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em-tah/Desktop/GEM_INFO/GEM_WORK/GOGPT/GOGPT-dashboard/data/"/>
    </mc:Choice>
  </mc:AlternateContent>
  <xr:revisionPtr revIDLastSave="0" documentId="13_ncr:1_{A15D1532-6284-744A-9162-6D09709D5508}" xr6:coauthVersionLast="47" xr6:coauthVersionMax="47" xr10:uidLastSave="{00000000-0000-0000-0000-000000000000}"/>
  <bookViews>
    <workbookView minimized="1" xWindow="10240" yWindow="780" windowWidth="23960" windowHeight="19940" activeTab="3" xr2:uid="{00000000-000D-0000-FFFF-FFFF00000000}"/>
  </bookViews>
  <sheets>
    <sheet name="About" sheetId="1" r:id="rId1"/>
    <sheet name="Abbreviations" sheetId="2" r:id="rId2"/>
    <sheet name="Column key" sheetId="3" r:id="rId3"/>
    <sheet name="Gas &amp;amp; Oil Units" sheetId="4" r:id="rId4"/>
    <sheet name="real data" sheetId="5" r:id="rId5"/>
    <sheet name="pivot" sheetId="7" r:id="rId6"/>
  </sheets>
  <definedNames>
    <definedName name="_xlnm._FilterDatabase" localSheetId="3" hidden="1">'Gas &amp;amp; Oil Units'!$A$1:$AJ$11788</definedName>
  </definedNames>
  <calcPr calcId="191029"/>
  <pivotCaches>
    <pivotCache cacheId="7"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1792" i="4" l="1"/>
  <c r="A141" i="5"/>
  <c r="A45" i="5"/>
  <c r="A15" i="5"/>
  <c r="A33" i="5"/>
  <c r="A9" i="5"/>
  <c r="A144" i="5"/>
  <c r="A143" i="5"/>
  <c r="A142" i="5"/>
  <c r="A122" i="5"/>
  <c r="A121" i="5"/>
  <c r="A120" i="5"/>
  <c r="A119" i="5"/>
  <c r="A18" i="5" l="1"/>
  <c r="A70" i="5"/>
  <c r="A114" i="5"/>
  <c r="A113" i="5"/>
  <c r="A112" i="5"/>
  <c r="A111" i="5"/>
  <c r="A108" i="5"/>
  <c r="A107" i="5"/>
  <c r="A106" i="5"/>
  <c r="A105" i="5"/>
  <c r="A102" i="5"/>
  <c r="A100" i="5"/>
  <c r="A101" i="5"/>
  <c r="A99" i="5"/>
  <c r="A96" i="5"/>
  <c r="A95" i="5"/>
  <c r="A94" i="5"/>
  <c r="A93" i="5"/>
  <c r="A90" i="5"/>
  <c r="A89" i="5"/>
  <c r="A88" i="5"/>
  <c r="A87" i="5"/>
  <c r="A84" i="5"/>
  <c r="A83" i="5"/>
  <c r="A82" i="5"/>
  <c r="A81" i="5"/>
  <c r="A78" i="5"/>
  <c r="A77" i="5"/>
  <c r="A76" i="5"/>
  <c r="A75" i="5"/>
  <c r="A72" i="5"/>
  <c r="A71" i="5"/>
  <c r="A69" i="5"/>
  <c r="G64" i="5"/>
  <c r="F64" i="5"/>
  <c r="E64" i="5"/>
  <c r="D64" i="5"/>
  <c r="C64" i="5"/>
  <c r="G63" i="5"/>
  <c r="F63" i="5"/>
  <c r="E63" i="5"/>
  <c r="D63" i="5"/>
  <c r="C63" i="5"/>
  <c r="G62" i="5"/>
  <c r="F62" i="5"/>
  <c r="E62" i="5"/>
  <c r="D62" i="5"/>
  <c r="C62" i="5"/>
  <c r="G61" i="5"/>
  <c r="F61" i="5"/>
  <c r="E61" i="5"/>
  <c r="D61" i="5"/>
  <c r="C61" i="5"/>
  <c r="A5" i="5"/>
  <c r="A54" i="5"/>
  <c r="A53" i="5"/>
  <c r="A52" i="5"/>
  <c r="A51" i="5"/>
  <c r="A48" i="5"/>
  <c r="A47" i="5"/>
  <c r="A46" i="5"/>
  <c r="A42" i="5"/>
  <c r="A41" i="5"/>
  <c r="A40" i="5"/>
  <c r="A39" i="5"/>
  <c r="A36" i="5"/>
  <c r="A35" i="5"/>
  <c r="A34" i="5"/>
  <c r="A30" i="5"/>
  <c r="A29" i="5"/>
  <c r="A28" i="5"/>
  <c r="A27" i="5"/>
  <c r="A24" i="5"/>
  <c r="A23" i="5"/>
  <c r="A22" i="5"/>
  <c r="A21" i="5"/>
  <c r="A17" i="5"/>
  <c r="A16" i="5"/>
  <c r="A6" i="5"/>
  <c r="A12" i="5"/>
  <c r="A11" i="5"/>
  <c r="A10" i="5"/>
  <c r="A4" i="5"/>
  <c r="A3" i="5"/>
  <c r="E3" i="5" l="1"/>
</calcChain>
</file>

<file path=xl/sharedStrings.xml><?xml version="1.0" encoding="utf-8"?>
<sst xmlns="http://schemas.openxmlformats.org/spreadsheetml/2006/main" count="231575" uniqueCount="48672">
  <si>
    <t>Wiki URL</t>
  </si>
  <si>
    <t>Country</t>
  </si>
  <si>
    <t>Plant name</t>
  </si>
  <si>
    <t>Plant name (local script)</t>
  </si>
  <si>
    <t>Unit name</t>
  </si>
  <si>
    <t>Fuel</t>
  </si>
  <si>
    <t>Capacity (MW)</t>
  </si>
  <si>
    <t>Status</t>
  </si>
  <si>
    <t>Technology</t>
  </si>
  <si>
    <t>CHP</t>
  </si>
  <si>
    <t>Hydrogen capable?</t>
  </si>
  <si>
    <t>CCS attachment?</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</si>
  <si>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</si>
  <si>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</si>
  <si>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</si>
  <si>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</si>
  <si>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</si>
  <si>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</si>
  <si>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</si>
  <si>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</si>
  <si>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</si>
  <si>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</si>
  <si>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</si>
  <si>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</si>
  <si>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</si>
  <si>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Sub-region</t>
  </si>
  <si>
    <t>Other IDs (location)</t>
  </si>
  <si>
    <t>Other IDs (unit)</t>
  </si>
  <si>
    <t>Other plant names</t>
  </si>
  <si>
    <t>Captive [heat, power, both]</t>
  </si>
  <si>
    <t>Captive industry type</t>
  </si>
  <si>
    <t>Captive non-industry use [heat, power, both, none]</t>
  </si>
  <si>
    <t>WEPP location ID</t>
  </si>
  <si>
    <t>WEPP unit ID</t>
  </si>
  <si>
    <t>GEM location ID</t>
  </si>
  <si>
    <t>GEM unit ID</t>
  </si>
  <si>
    <t>https://www.gem.wiki/Ain_Arnet_power_plant</t>
  </si>
  <si>
    <t>Algeria</t>
  </si>
  <si>
    <t>Ain Arnet power plant</t>
  </si>
  <si>
    <t>محطة عين ارنات لتوليد الكهرباء</t>
  </si>
  <si>
    <t>1</t>
  </si>
  <si>
    <t>NG/D</t>
  </si>
  <si>
    <t>operating</t>
  </si>
  <si>
    <t>CC</t>
  </si>
  <si>
    <t>Y</t>
  </si>
  <si>
    <t>not found</t>
  </si>
  <si>
    <t>exact</t>
  </si>
  <si>
    <t>Aïn Arnat</t>
  </si>
  <si>
    <t>Sétif</t>
  </si>
  <si>
    <t>Africa</t>
  </si>
  <si>
    <t>Northern Africa</t>
  </si>
  <si>
    <t>Centrale Electrique Ain Arnat</t>
  </si>
  <si>
    <t>power</t>
  </si>
  <si>
    <t>1097812</t>
  </si>
  <si>
    <t>L406038</t>
  </si>
  <si>
    <t>G408014</t>
  </si>
  <si>
    <t>2</t>
  </si>
  <si>
    <t>G408013</t>
  </si>
  <si>
    <t>3</t>
  </si>
  <si>
    <t>G408012</t>
  </si>
  <si>
    <t>https://www.gem.wiki/Ain_Djasser_power_plant</t>
  </si>
  <si>
    <t>Ain Djasser power plant</t>
  </si>
  <si>
    <t>محطة كهرباء عين جاسر</t>
  </si>
  <si>
    <t>1-1</t>
  </si>
  <si>
    <t>NG/FO</t>
  </si>
  <si>
    <t>GT</t>
  </si>
  <si>
    <t>Aïn Djasser</t>
  </si>
  <si>
    <t>Batna</t>
  </si>
  <si>
    <t>WRI: WRI1023776, GEO: GEO45340</t>
  </si>
  <si>
    <t>Centrale ANSALDO, Centrale électrique de Ain Djasser</t>
  </si>
  <si>
    <t>1069670</t>
  </si>
  <si>
    <t>L406039</t>
  </si>
  <si>
    <t>G408011</t>
  </si>
  <si>
    <t>1-2</t>
  </si>
  <si>
    <t>G408010</t>
  </si>
  <si>
    <t>2-1</t>
  </si>
  <si>
    <t>G408009</t>
  </si>
  <si>
    <t>2-2</t>
  </si>
  <si>
    <t>G408008</t>
  </si>
  <si>
    <t>3-1</t>
  </si>
  <si>
    <t>G408007</t>
  </si>
  <si>
    <t>3-2</t>
  </si>
  <si>
    <t>G408006</t>
  </si>
  <si>
    <t>https://www.gem.wiki/Bellara_power_station</t>
  </si>
  <si>
    <t>Bellara power station</t>
  </si>
  <si>
    <t>محطة كهرباء بلارة</t>
  </si>
  <si>
    <t>NG</t>
  </si>
  <si>
    <t>Hydrogen capable: progress</t>
  </si>
  <si>
    <t>Bellara</t>
  </si>
  <si>
    <t>Jijel</t>
  </si>
  <si>
    <t>WRI: WRI1023775</t>
  </si>
  <si>
    <t>Jijel Combined Cycle Power Plant, Jijel Gas</t>
  </si>
  <si>
    <t>Iron &amp; Steel</t>
  </si>
  <si>
    <t>1097824</t>
  </si>
  <si>
    <t>1252859, 1254617, 1254621</t>
  </si>
  <si>
    <t>L400814</t>
  </si>
  <si>
    <t>G400814</t>
  </si>
  <si>
    <t>Hydrogen capable: turbine</t>
  </si>
  <si>
    <t>1254620, 1254618, 1254622</t>
  </si>
  <si>
    <t>G400815</t>
  </si>
  <si>
    <t>https://www.gem.wiki/Berrouaghia_power_plant</t>
  </si>
  <si>
    <t>Berrouaghia power plant</t>
  </si>
  <si>
    <t>محطة كهرباء البرواقية</t>
  </si>
  <si>
    <t>Berrouaghia</t>
  </si>
  <si>
    <t>Médéa</t>
  </si>
  <si>
    <t>WRI: WRI1023778, GEO: GEO41730</t>
  </si>
  <si>
    <t>Berrouaghia Gas, SKB IPP, Sharikat Kahraba Berrouaghia, Centrale électrique "SKB"</t>
  </si>
  <si>
    <t>1062280</t>
  </si>
  <si>
    <t>L406062</t>
  </si>
  <si>
    <t>G408097</t>
  </si>
  <si>
    <t>G408096</t>
  </si>
  <si>
    <t>https://www.gem.wiki/Boufarik_2_power_plant</t>
  </si>
  <si>
    <t>Boufarik 2 power plant</t>
  </si>
  <si>
    <t>محطة كهرباء لبوفاريك</t>
  </si>
  <si>
    <t>Boufarik</t>
  </si>
  <si>
    <t>Blida</t>
  </si>
  <si>
    <t>WRI: WRI1023793</t>
  </si>
  <si>
    <t>Boufarik Simple Cycle Power Plant, Centrale électrique de Boufarik</t>
  </si>
  <si>
    <t>1029484</t>
  </si>
  <si>
    <t>L406042</t>
  </si>
  <si>
    <t>G408019</t>
  </si>
  <si>
    <t>G408018</t>
  </si>
  <si>
    <t>G408017</t>
  </si>
  <si>
    <t>https://www.gem.wiki/Boutlélis_power_station</t>
  </si>
  <si>
    <t>Boutlélis power station</t>
  </si>
  <si>
    <t>محطة كهرباء بوتليليس</t>
  </si>
  <si>
    <t>Boutlelis</t>
  </si>
  <si>
    <t>Boutlélis</t>
  </si>
  <si>
    <t>Oran</t>
  </si>
  <si>
    <t>WRI: WRI1023781, GEO: GEO44784</t>
  </si>
  <si>
    <t>Bou Tlelis Power Plant, La centrale électrique de Boutlélis</t>
  </si>
  <si>
    <t>Other</t>
  </si>
  <si>
    <t>1099563</t>
  </si>
  <si>
    <t>L406043</t>
  </si>
  <si>
    <t>G408016</t>
  </si>
  <si>
    <t>G408015</t>
  </si>
  <si>
    <t>https://www.gem.wiki/Djelfa_power_station</t>
  </si>
  <si>
    <t>Djelfa power station</t>
  </si>
  <si>
    <t>محطة كهرباء عين وسارة</t>
  </si>
  <si>
    <t>construction</t>
  </si>
  <si>
    <t>Aïn Oussara</t>
  </si>
  <si>
    <t>Djelfa</t>
  </si>
  <si>
    <t>Djelfa Combined Cycle Power Plant, Ain Ouessara Power Plant</t>
  </si>
  <si>
    <t>1097821</t>
  </si>
  <si>
    <t>1254629, 1254631, 1254630</t>
  </si>
  <si>
    <t>L400816</t>
  </si>
  <si>
    <t>G400816</t>
  </si>
  <si>
    <t>1254632, 1254633, 1254634</t>
  </si>
  <si>
    <t>G400817</t>
  </si>
  <si>
    <t>https://www.gem.wiki/F'Krina_power_station</t>
  </si>
  <si>
    <t>F'Krina power station</t>
  </si>
  <si>
    <t>محطة كهرباء فكرينة أم البواقي</t>
  </si>
  <si>
    <t>Aïn Beïda</t>
  </si>
  <si>
    <t>Oum El Bouaghi</t>
  </si>
  <si>
    <t>WRI: WRI1023785, GEO: GEO41721</t>
  </si>
  <si>
    <t>1099566</t>
  </si>
  <si>
    <t>L406044</t>
  </si>
  <si>
    <t>G408044</t>
  </si>
  <si>
    <t>G408043</t>
  </si>
  <si>
    <t>https://www.gem.wiki/Hadjret_En_Nouss_power_plant</t>
  </si>
  <si>
    <t>Hadjret En Nouss power plant</t>
  </si>
  <si>
    <t>محطة كهرباء حجرة النص</t>
  </si>
  <si>
    <t>Hadjret En Nouss</t>
  </si>
  <si>
    <t>Tipaza</t>
  </si>
  <si>
    <t>WRI: WRI1023768, GEO: GEO41728</t>
  </si>
  <si>
    <t>Centrale électrique de Hadjret ennouss, Hadjret En Nouss</t>
  </si>
  <si>
    <t>1044377</t>
  </si>
  <si>
    <t>L406046</t>
  </si>
  <si>
    <t>G408042</t>
  </si>
  <si>
    <t>G408041</t>
  </si>
  <si>
    <t>G408040</t>
  </si>
  <si>
    <t>https://www.gem.wiki/Hamma_2_power_plant</t>
  </si>
  <si>
    <t>Hamma 2 power plant</t>
  </si>
  <si>
    <t>محطة توليد كهرباء الحامة</t>
  </si>
  <si>
    <t>Algiers</t>
  </si>
  <si>
    <t>WRI: WRI1023783, GEO: GEO45343</t>
  </si>
  <si>
    <t>Centrale électrique d'El Hamma</t>
  </si>
  <si>
    <t>1134299</t>
  </si>
  <si>
    <t>L406047</t>
  </si>
  <si>
    <t>G408038</t>
  </si>
  <si>
    <t>G408037</t>
  </si>
  <si>
    <t>https://www.gem.wiki/Hassi_Berkine_South_Gas_Station</t>
  </si>
  <si>
    <t>Hassi Berkine South Gas Station</t>
  </si>
  <si>
    <t>محطة كهرباء حاسي بركين</t>
  </si>
  <si>
    <t>El Borma</t>
  </si>
  <si>
    <t>Ouargla</t>
  </si>
  <si>
    <t>1047283</t>
  </si>
  <si>
    <t>L406048</t>
  </si>
  <si>
    <t>G408036</t>
  </si>
  <si>
    <t>G408035</t>
  </si>
  <si>
    <t>G408034</t>
  </si>
  <si>
    <t>4</t>
  </si>
  <si>
    <t>1029492</t>
  </si>
  <si>
    <t>G408033</t>
  </si>
  <si>
    <t>https://www.gem.wiki/Hassi_Messaoud_Nord_2_power_plant</t>
  </si>
  <si>
    <t>Hassi Messaoud Nord 2 power plant</t>
  </si>
  <si>
    <t>محطة كهرباء شمال حاسي مسعود٢</t>
  </si>
  <si>
    <t>Hassi Messaoud</t>
  </si>
  <si>
    <t>WRI: WRI1023790, GEO: GEO41725</t>
  </si>
  <si>
    <t>Sonelgaz Hassi Messaoud</t>
  </si>
  <si>
    <t>1029493</t>
  </si>
  <si>
    <t>L406049</t>
  </si>
  <si>
    <t>G408031</t>
  </si>
  <si>
    <t>G408030</t>
  </si>
  <si>
    <t>https://www.gem.wiki/Hassi_Messaoud_Nord_3_power_plant</t>
  </si>
  <si>
    <t>Hassi Messaoud Nord 3 power plant</t>
  </si>
  <si>
    <t>محطة كهرباء شمال حاسي مسعود٣</t>
  </si>
  <si>
    <t>WRI: WRI1023779</t>
  </si>
  <si>
    <t>L406045</t>
  </si>
  <si>
    <t>G408029</t>
  </si>
  <si>
    <t>G408028</t>
  </si>
  <si>
    <t>1-3</t>
  </si>
  <si>
    <t>G408027</t>
  </si>
  <si>
    <t>https://www.gem.wiki/Hassi_Messoud_Ouest_power_plant</t>
  </si>
  <si>
    <t>Hassi Messoud Ouest power plant</t>
  </si>
  <si>
    <t>محطة كهرباء غرب حاسي مسعود</t>
  </si>
  <si>
    <t>WRI: WRI1023799, GEO: GEO41727</t>
  </si>
  <si>
    <t>1047638</t>
  </si>
  <si>
    <t>L406050</t>
  </si>
  <si>
    <t>G408026</t>
  </si>
  <si>
    <t>G408025</t>
  </si>
  <si>
    <t>G408024</t>
  </si>
  <si>
    <t>G408023</t>
  </si>
  <si>
    <t>https://www.gem.wiki/Hassi_R'Mel_ISCC_power_station</t>
  </si>
  <si>
    <t>Hassi R'Mel ISCC power station</t>
  </si>
  <si>
    <t>محطة كهرباء حاسي الرمل</t>
  </si>
  <si>
    <t>NG/S</t>
  </si>
  <si>
    <t>ISCC</t>
  </si>
  <si>
    <t>Tilghemt</t>
  </si>
  <si>
    <t>Hassi R'Mel</t>
  </si>
  <si>
    <t>Laghouat</t>
  </si>
  <si>
    <t>WRI: WRI1023797</t>
  </si>
  <si>
    <t>Tilghemt ISCC, SPP1 Thermal, Hassi R'Mel Gas Solar Hybrid</t>
  </si>
  <si>
    <t>1070217</t>
  </si>
  <si>
    <t>1204725, 1217537, 1204726</t>
  </si>
  <si>
    <t>L406051</t>
  </si>
  <si>
    <t>G408032</t>
  </si>
  <si>
    <t>https://www.gem.wiki/Jijel_power_station</t>
  </si>
  <si>
    <t>Jijel power station</t>
  </si>
  <si>
    <t>محطة كهرباء اشواط</t>
  </si>
  <si>
    <t>ST</t>
  </si>
  <si>
    <t>Tahir</t>
  </si>
  <si>
    <t>WRI: WRI1023775, GEO: GEO41734</t>
  </si>
  <si>
    <t>Jijel Steam, Centrale électrique de Jijel</t>
  </si>
  <si>
    <t>1029500</t>
  </si>
  <si>
    <t>L406052</t>
  </si>
  <si>
    <t>G408022</t>
  </si>
  <si>
    <t>G408021</t>
  </si>
  <si>
    <t>G408020</t>
  </si>
  <si>
    <t>https://www.gem.wiki/Kahrama_power_station</t>
  </si>
  <si>
    <t>Kahrama power station</t>
  </si>
  <si>
    <t>محطة كهرباء كهرماء</t>
  </si>
  <si>
    <t>Arzew</t>
  </si>
  <si>
    <t>WRI: WRI1023784</t>
  </si>
  <si>
    <t>Chemicals</t>
  </si>
  <si>
    <t>1051834</t>
  </si>
  <si>
    <t>L406968</t>
  </si>
  <si>
    <t>G408078</t>
  </si>
  <si>
    <t>G408077</t>
  </si>
  <si>
    <t>G408076</t>
  </si>
  <si>
    <t>https://www.gem.wiki/Kais_power_station</t>
  </si>
  <si>
    <t>Kais power station</t>
  </si>
  <si>
    <t>محطة كهرباء قيس، محطة كهرباء الرميلة</t>
  </si>
  <si>
    <t>Remila</t>
  </si>
  <si>
    <t>Khenchela</t>
  </si>
  <si>
    <t>Centrale de Kais, Khenchela Combined Cycle Power Plant، Remila Power Plant</t>
  </si>
  <si>
    <t>1097820</t>
  </si>
  <si>
    <t>1254623, 1254625, 1254624</t>
  </si>
  <si>
    <t>L400818</t>
  </si>
  <si>
    <t>G400818</t>
  </si>
  <si>
    <t>1254626, 1254627, 1254628</t>
  </si>
  <si>
    <t>G400819</t>
  </si>
  <si>
    <t>https://www.gem.wiki/Koudiet_Eddraouch_power_plant</t>
  </si>
  <si>
    <t>Koudiet Eddraouch power plant</t>
  </si>
  <si>
    <t>محطة كهرباء كدية الدراوش</t>
  </si>
  <si>
    <t>Berrihane</t>
  </si>
  <si>
    <t>El Taref</t>
  </si>
  <si>
    <t>WRI: WRI1023769</t>
  </si>
  <si>
    <t>Centrale électrique Koudiat Draouche, Koudiet Ed-Draouach Power Plant</t>
  </si>
  <si>
    <t>1046207</t>
  </si>
  <si>
    <t>L406053</t>
  </si>
  <si>
    <t>G408066</t>
  </si>
  <si>
    <t>G408065</t>
  </si>
  <si>
    <t>G408064</t>
  </si>
  <si>
    <t>https://www.gem.wiki/Labreg_power_plant</t>
  </si>
  <si>
    <t>Labreg power plant</t>
  </si>
  <si>
    <t>محطة كهرباء البرق</t>
  </si>
  <si>
    <t>Labreg</t>
  </si>
  <si>
    <t>Babar</t>
  </si>
  <si>
    <t>WRI: WRI1023815</t>
  </si>
  <si>
    <t>1099562</t>
  </si>
  <si>
    <t>L406054</t>
  </si>
  <si>
    <t>G408063</t>
  </si>
  <si>
    <t>G408062</t>
  </si>
  <si>
    <t>G408061</t>
  </si>
  <si>
    <t>https://www.gem.wiki/Larbaa_power_plant</t>
  </si>
  <si>
    <t>Larbaa power plant</t>
  </si>
  <si>
    <t>محطة كهرباء بلاربعاء</t>
  </si>
  <si>
    <t>Larbaâ</t>
  </si>
  <si>
    <t>WRI: WRI1023777, GEO: GEO45402</t>
  </si>
  <si>
    <t>Centrale électrique Larbaâ, Larabaa</t>
  </si>
  <si>
    <t>1069669</t>
  </si>
  <si>
    <t>L406055</t>
  </si>
  <si>
    <t>G408060</t>
  </si>
  <si>
    <t>G408059</t>
  </si>
  <si>
    <t>G408058</t>
  </si>
  <si>
    <t>G408057</t>
  </si>
  <si>
    <t>https://www.gem.wiki/M'Sila_power_station</t>
  </si>
  <si>
    <t>M'Sila power station</t>
  </si>
  <si>
    <t>محطة توليد كهرباء المسيلة</t>
  </si>
  <si>
    <t>M'sila</t>
  </si>
  <si>
    <t>M'Sila</t>
  </si>
  <si>
    <t>WRI: WRI1023773, GEO: GEO41737</t>
  </si>
  <si>
    <t>Centrale Eléctrique de Draâ El Hadja, Groupement Turbines àgaz de M’Sila</t>
  </si>
  <si>
    <t>1029501</t>
  </si>
  <si>
    <t>L406056</t>
  </si>
  <si>
    <t>G408056</t>
  </si>
  <si>
    <t>G408055</t>
  </si>
  <si>
    <t>2-3</t>
  </si>
  <si>
    <t>G408054</t>
  </si>
  <si>
    <t>G408053</t>
  </si>
  <si>
    <t>G408052</t>
  </si>
  <si>
    <t>https://www.gem.wiki/Marsat_El_Hadjadj_Steam_power_plant</t>
  </si>
  <si>
    <t>Marsat El Hadjadj Steam power plant</t>
  </si>
  <si>
    <t>محطة توليد الكهرباء مرسى الحجاج</t>
  </si>
  <si>
    <t>Marsat El Hadjadj</t>
  </si>
  <si>
    <t>Bethioua</t>
  </si>
  <si>
    <t>WRI: WRI1023772, GEO: GEO41733</t>
  </si>
  <si>
    <t>Marsat Power Plant, Marsat El Hadjadj Steam</t>
  </si>
  <si>
    <t>1029503</t>
  </si>
  <si>
    <t>L406057</t>
  </si>
  <si>
    <t>G408051</t>
  </si>
  <si>
    <t>G408050</t>
  </si>
  <si>
    <t>G408049</t>
  </si>
  <si>
    <t>G408048</t>
  </si>
  <si>
    <t>5</t>
  </si>
  <si>
    <t>G408047</t>
  </si>
  <si>
    <t>https://www.gem.wiki/Mostaganem_power_station</t>
  </si>
  <si>
    <t>Mostaganem power station</t>
  </si>
  <si>
    <t>محطة كهرباء مستغانم</t>
  </si>
  <si>
    <t>Mostaganem</t>
  </si>
  <si>
    <t>1097810</t>
  </si>
  <si>
    <t>1254651, 1254652, 1254649</t>
  </si>
  <si>
    <t>L400820</t>
  </si>
  <si>
    <t>G400821</t>
  </si>
  <si>
    <t>1254648, 1254650, 1254647</t>
  </si>
  <si>
    <t>G400820</t>
  </si>
  <si>
    <t>https://www.gem.wiki/Naama_power_station</t>
  </si>
  <si>
    <t>Naama power station</t>
  </si>
  <si>
    <t>محطة كهرباء النعامة</t>
  </si>
  <si>
    <t>Naâma</t>
  </si>
  <si>
    <t>Naâma Gas, Centrale de Naâma, Méchria Power Plant</t>
  </si>
  <si>
    <t>Agriculture</t>
  </si>
  <si>
    <t>1134367</t>
  </si>
  <si>
    <t>1254635,1254636,1254637</t>
  </si>
  <si>
    <t>L406058</t>
  </si>
  <si>
    <t>G408046</t>
  </si>
  <si>
    <t>1254638,1254639,1254640</t>
  </si>
  <si>
    <t>G408045</t>
  </si>
  <si>
    <t>https://www.gem.wiki/Oumache_power_station</t>
  </si>
  <si>
    <t>Oumache power station</t>
  </si>
  <si>
    <t>محطة توليد الكهرباء أوماش</t>
  </si>
  <si>
    <t>Oumache</t>
  </si>
  <si>
    <t>Biskra</t>
  </si>
  <si>
    <t>Centrale Oumache I, Biskra Combined-Cycle Power Plant, Centrale Turbine a Gaz de Biskra</t>
  </si>
  <si>
    <t>1097822</t>
  </si>
  <si>
    <t>1254641, 1254643, 1254644</t>
  </si>
  <si>
    <t>L406059</t>
  </si>
  <si>
    <t>G408074</t>
  </si>
  <si>
    <t>1254645, 1254646,1254648</t>
  </si>
  <si>
    <t>G408073</t>
  </si>
  <si>
    <t>G408072</t>
  </si>
  <si>
    <t>G408071</t>
  </si>
  <si>
    <t>G408070</t>
  </si>
  <si>
    <t>https://www.gem.wiki/Ras_Djinet_Power_Plant</t>
  </si>
  <si>
    <t>Ras Djinet power plant</t>
  </si>
  <si>
    <t>محطة توليد كهرباء رأس جنات</t>
  </si>
  <si>
    <t>Djinet</t>
  </si>
  <si>
    <t>Bordj Menaïel</t>
  </si>
  <si>
    <t>Boumerdès</t>
  </si>
  <si>
    <t>WRI: WRI1023774, GEO: GEO41732</t>
  </si>
  <si>
    <t>Cap Djinet Power Plant, Centrale electrique de Mers El Hadjadj</t>
  </si>
  <si>
    <t>1029505</t>
  </si>
  <si>
    <t>L400822</t>
  </si>
  <si>
    <t>G408069</t>
  </si>
  <si>
    <t>G408068</t>
  </si>
  <si>
    <t>G408067</t>
  </si>
  <si>
    <t>1-4</t>
  </si>
  <si>
    <t>G408075</t>
  </si>
  <si>
    <t>1097813</t>
  </si>
  <si>
    <t>G400822</t>
  </si>
  <si>
    <t>G400823</t>
  </si>
  <si>
    <t>G400824</t>
  </si>
  <si>
    <t>https://www.gem.wiki/Ravin_Blanc_power_plant</t>
  </si>
  <si>
    <t>Ravin Blanc power plant</t>
  </si>
  <si>
    <t>محطة كهرباء واد الأبيض</t>
  </si>
  <si>
    <t>WRI: WRI1023791, GEO: GEO41735</t>
  </si>
  <si>
    <t>Ravin Blanc East Steam, Centrale Électrique Du Port</t>
  </si>
  <si>
    <t>1029506</t>
  </si>
  <si>
    <t>L406060</t>
  </si>
  <si>
    <t>G408101</t>
  </si>
  <si>
    <t>G411087</t>
  </si>
  <si>
    <t>https://www.gem.wiki/Relizane_power_plant</t>
  </si>
  <si>
    <t>Relizane power plant</t>
  </si>
  <si>
    <t>Belassel Bouzegza</t>
  </si>
  <si>
    <t>Relizane</t>
  </si>
  <si>
    <t>WRI: WRI1023780</t>
  </si>
  <si>
    <t>Centrale électrique de Relizane</t>
  </si>
  <si>
    <t>1069671</t>
  </si>
  <si>
    <t>L406061</t>
  </si>
  <si>
    <t>G408100</t>
  </si>
  <si>
    <t>G408099</t>
  </si>
  <si>
    <t>G408098</t>
  </si>
  <si>
    <t>https://www.gem.wiki/Skikda_Combined-Cycle_power_plant</t>
  </si>
  <si>
    <t>Skikda Combined-Cycle power plant</t>
  </si>
  <si>
    <t>محطة كهرباء سكيكدة</t>
  </si>
  <si>
    <t>Skikda</t>
  </si>
  <si>
    <t>WRI: WRI1023771</t>
  </si>
  <si>
    <t>SKS IPP SNC Lavalin</t>
  </si>
  <si>
    <t>1056561</t>
  </si>
  <si>
    <t>1188230, 1188231</t>
  </si>
  <si>
    <t>L406063</t>
  </si>
  <si>
    <t>G408095</t>
  </si>
  <si>
    <t>1183550,1188232</t>
  </si>
  <si>
    <t>G408094</t>
  </si>
  <si>
    <t>https://www.gem.wiki/Skikda_Steam_Gas_power_plant</t>
  </si>
  <si>
    <t>Skikda Steam Gas power plant</t>
  </si>
  <si>
    <t>WRI: WRI1023786, GEO: GEO41729</t>
  </si>
  <si>
    <t>1029507</t>
  </si>
  <si>
    <t>L406064</t>
  </si>
  <si>
    <t>G408093</t>
  </si>
  <si>
    <t>G408092</t>
  </si>
  <si>
    <t>https://www.gem.wiki/Terga_power_plant</t>
  </si>
  <si>
    <t>Terga power plant</t>
  </si>
  <si>
    <t>محطة كهرباء تارقة</t>
  </si>
  <si>
    <t>Terga</t>
  </si>
  <si>
    <t>Ouled Boudjemaa</t>
  </si>
  <si>
    <t>Aïn Témouchent</t>
  </si>
  <si>
    <t>WRI: WRI1023770, GEO: GEO44783</t>
  </si>
  <si>
    <t>Centrale thermique de Terga, La centrale électrique en cycle combiné de Terga, IPP SKT (TERGA) Combined Cycle</t>
  </si>
  <si>
    <t>1046206</t>
  </si>
  <si>
    <t>L406065</t>
  </si>
  <si>
    <t>G408091</t>
  </si>
  <si>
    <t>G408090</t>
  </si>
  <si>
    <t>WRI: WRI1023770 GEO: GEO44783</t>
  </si>
  <si>
    <t>G408089</t>
  </si>
  <si>
    <t>https://www.gem.wiki/Tiaret_power_plant</t>
  </si>
  <si>
    <t>Tiaret power plant</t>
  </si>
  <si>
    <t>محطة كهرباء تيارت</t>
  </si>
  <si>
    <t>Tiaret</t>
  </si>
  <si>
    <t>WRI: WRI1023782, GEO: GEO41731</t>
  </si>
  <si>
    <t>1029509</t>
  </si>
  <si>
    <t>L406066</t>
  </si>
  <si>
    <t>G408088</t>
  </si>
  <si>
    <t>G408087</t>
  </si>
  <si>
    <t>G408086</t>
  </si>
  <si>
    <t>https://www.gem.wiki/Tilghemt_I_power_plant</t>
  </si>
  <si>
    <t>Tilghemt I power plant</t>
  </si>
  <si>
    <t>محطة كهرباء تلغمت 1</t>
  </si>
  <si>
    <t>WRI: WRI1023787</t>
  </si>
  <si>
    <t>Centrale électrique de Til ghemt, Tilghemt Hassi R'Mel Gas I</t>
  </si>
  <si>
    <t>1029510</t>
  </si>
  <si>
    <t>L406067</t>
  </si>
  <si>
    <t>G408085</t>
  </si>
  <si>
    <t>G408084</t>
  </si>
  <si>
    <t>https://www.gem.wiki/Tilghemt_II_power_plant</t>
  </si>
  <si>
    <t>Tilghemt II power plant</t>
  </si>
  <si>
    <t>محطة كهرباء تلغمت 2</t>
  </si>
  <si>
    <t>WRI: WRI1023788</t>
  </si>
  <si>
    <t>Tilghemt Hassi R’Mel Gas II, Hassi R'Mel Nord Spe</t>
  </si>
  <si>
    <t>1134453</t>
  </si>
  <si>
    <t>L406068</t>
  </si>
  <si>
    <t>G408080</t>
  </si>
  <si>
    <t>G408079</t>
  </si>
  <si>
    <t>https://www.gem.wiki/Tilghemt_III_power_plant</t>
  </si>
  <si>
    <t>Tilghemt III power plant</t>
  </si>
  <si>
    <t>محطة كهرباء تلغمت 3</t>
  </si>
  <si>
    <t>Tilghemt Hassi R'Mel Gas III</t>
  </si>
  <si>
    <t>1099560</t>
  </si>
  <si>
    <t>L406069</t>
  </si>
  <si>
    <t>G408083</t>
  </si>
  <si>
    <t>G408082</t>
  </si>
  <si>
    <t>G408081</t>
  </si>
  <si>
    <t>https://www.gem.wiki/Cazenga_power_station</t>
  </si>
  <si>
    <t>Angola</t>
  </si>
  <si>
    <t>Cazenga power station</t>
  </si>
  <si>
    <t>pre-construction</t>
  </si>
  <si>
    <t>Cazenga</t>
  </si>
  <si>
    <t>Luanda</t>
  </si>
  <si>
    <t>Sub-Saharan Africa</t>
  </si>
  <si>
    <t>1014567</t>
  </si>
  <si>
    <t>L406733</t>
  </si>
  <si>
    <t>G407057</t>
  </si>
  <si>
    <t>https://www.gem.wiki/Fútila_power_station</t>
  </si>
  <si>
    <t>Fútila power station</t>
  </si>
  <si>
    <t>Fútila</t>
  </si>
  <si>
    <t>Cabinda</t>
  </si>
  <si>
    <t>Malembo</t>
  </si>
  <si>
    <t>1087218</t>
  </si>
  <si>
    <t>L406734</t>
  </si>
  <si>
    <t>G407058</t>
  </si>
  <si>
    <t>G407059</t>
  </si>
  <si>
    <t>https://www.gem.wiki/Lobito_power_station</t>
  </si>
  <si>
    <t>Lobito power station</t>
  </si>
  <si>
    <t>approximate</t>
  </si>
  <si>
    <t>Lobito</t>
  </si>
  <si>
    <t>Benguela</t>
  </si>
  <si>
    <t>1125425</t>
  </si>
  <si>
    <t>L406735</t>
  </si>
  <si>
    <t>G407060</t>
  </si>
  <si>
    <t>G407061</t>
  </si>
  <si>
    <t>https://www.gem.wiki/Soyo_power_station</t>
  </si>
  <si>
    <t>Soyo power station</t>
  </si>
  <si>
    <t>Soyo</t>
  </si>
  <si>
    <t>Zaire</t>
  </si>
  <si>
    <t>1104533</t>
  </si>
  <si>
    <t>1263487, 1275690, 1266910</t>
  </si>
  <si>
    <t>L406736</t>
  </si>
  <si>
    <t>G407062</t>
  </si>
  <si>
    <t>1275691, 1275692, 1275693</t>
  </si>
  <si>
    <t>G407063</t>
  </si>
  <si>
    <t>1126480</t>
  </si>
  <si>
    <t>G407064</t>
  </si>
  <si>
    <t>G407065</t>
  </si>
  <si>
    <t>https://www.gem.wiki/Maria_Gleta_power_station_I</t>
  </si>
  <si>
    <t>Benin</t>
  </si>
  <si>
    <t>Maria Gleta power station I</t>
  </si>
  <si>
    <t>NG/HFO</t>
  </si>
  <si>
    <t>IC</t>
  </si>
  <si>
    <t>Godomey</t>
  </si>
  <si>
    <t>1120695</t>
  </si>
  <si>
    <t>L408152</t>
  </si>
  <si>
    <t>G411379</t>
  </si>
  <si>
    <t>https://www.gem.wiki/Maria_Gleta_power_station_II</t>
  </si>
  <si>
    <t>Maria Gleta power station II</t>
  </si>
  <si>
    <t>Maria Gleta</t>
  </si>
  <si>
    <t>1120697</t>
  </si>
  <si>
    <t>L408151</t>
  </si>
  <si>
    <t>G411378</t>
  </si>
  <si>
    <t>https://www.gem.wiki/Francistown_APR_power_station</t>
  </si>
  <si>
    <t>Botswana</t>
  </si>
  <si>
    <t>Francistown APR power station</t>
  </si>
  <si>
    <t>1-13</t>
  </si>
  <si>
    <t>D</t>
  </si>
  <si>
    <t>Francistown</t>
  </si>
  <si>
    <t>1079970</t>
  </si>
  <si>
    <t>L408150</t>
  </si>
  <si>
    <t>G411377</t>
  </si>
  <si>
    <t>https://www.gem.wiki/Ahala_power_station</t>
  </si>
  <si>
    <t>Cameroon</t>
  </si>
  <si>
    <t>Ahala power station</t>
  </si>
  <si>
    <t>Yaoundé</t>
  </si>
  <si>
    <t>1089795</t>
  </si>
  <si>
    <t>L408149</t>
  </si>
  <si>
    <t>G411376</t>
  </si>
  <si>
    <t>https://www.gem.wiki/Limbé_power_station</t>
  </si>
  <si>
    <t>Limbé power station</t>
  </si>
  <si>
    <t>D/NG</t>
  </si>
  <si>
    <t>announced</t>
  </si>
  <si>
    <t>N</t>
  </si>
  <si>
    <t>Limbé</t>
  </si>
  <si>
    <t>Southwest</t>
  </si>
  <si>
    <t>1120165</t>
  </si>
  <si>
    <t>L406737</t>
  </si>
  <si>
    <t>G410888</t>
  </si>
  <si>
    <t>CC1</t>
  </si>
  <si>
    <t>G407066</t>
  </si>
  <si>
    <t>https://www.gem.wiki/Agrekko_Vridi_power_station</t>
  </si>
  <si>
    <t>Côte d'Ivoire</t>
  </si>
  <si>
    <t>Agrekko Vridi power station</t>
  </si>
  <si>
    <t>HFO</t>
  </si>
  <si>
    <t>Abidjan</t>
  </si>
  <si>
    <t>Vridi</t>
  </si>
  <si>
    <t>1098391</t>
  </si>
  <si>
    <t>L408153</t>
  </si>
  <si>
    <t>G411375</t>
  </si>
  <si>
    <t>G411374</t>
  </si>
  <si>
    <t>https://www.gem.wiki/Atinkou_power_station</t>
  </si>
  <si>
    <t>Atinkou power station</t>
  </si>
  <si>
    <t>Taboth</t>
  </si>
  <si>
    <t>Jacqueville</t>
  </si>
  <si>
    <t>Grands-Ponts</t>
  </si>
  <si>
    <t>Lagunes</t>
  </si>
  <si>
    <t>CIPREL 5, CIPREL V</t>
  </si>
  <si>
    <t>1123939</t>
  </si>
  <si>
    <t>1292521, 1307110</t>
  </si>
  <si>
    <t>L406738</t>
  </si>
  <si>
    <t>G407067</t>
  </si>
  <si>
    <t>https://www.gem.wiki/Azito_power_plant</t>
  </si>
  <si>
    <t>Azito power plant</t>
  </si>
  <si>
    <t>CC4</t>
  </si>
  <si>
    <t>Azito Phase I, II, III, IV</t>
  </si>
  <si>
    <t>1038337</t>
  </si>
  <si>
    <t>1297458, 1303249</t>
  </si>
  <si>
    <t>L406739</t>
  </si>
  <si>
    <t>G407068</t>
  </si>
  <si>
    <t>GT1-GT2-CC3</t>
  </si>
  <si>
    <t>1159727, 1165322, 1168092</t>
  </si>
  <si>
    <t>G407069</t>
  </si>
  <si>
    <t>https://www.gem.wiki/Ciprel_power_station</t>
  </si>
  <si>
    <t>Ciprel power station</t>
  </si>
  <si>
    <t>GT8</t>
  </si>
  <si>
    <t>Port-Bouët</t>
  </si>
  <si>
    <t>1013199</t>
  </si>
  <si>
    <t>L406740</t>
  </si>
  <si>
    <t>G407070</t>
  </si>
  <si>
    <t>GT9-GT10-CC1</t>
  </si>
  <si>
    <t>1215488, 1239253, 1250606</t>
  </si>
  <si>
    <t>G407071</t>
  </si>
  <si>
    <t>https://www.gem.wiki/Grand_Bassam_power_station</t>
  </si>
  <si>
    <t>Grand Bassam power station</t>
  </si>
  <si>
    <t>shelved</t>
  </si>
  <si>
    <t>1114026</t>
  </si>
  <si>
    <t>L406741</t>
  </si>
  <si>
    <t>G407072</t>
  </si>
  <si>
    <t>https://www.gem.wiki/Songon_power_station</t>
  </si>
  <si>
    <t>Songon power station</t>
  </si>
  <si>
    <t>LNG</t>
  </si>
  <si>
    <t>Songon</t>
  </si>
  <si>
    <t>1111931</t>
  </si>
  <si>
    <t>1275283, 1282246, 1282247</t>
  </si>
  <si>
    <t>L406742</t>
  </si>
  <si>
    <t>G407073</t>
  </si>
  <si>
    <t>https://www.gem.wiki/Kinkasi_power_station</t>
  </si>
  <si>
    <t>DR Congo</t>
  </si>
  <si>
    <t>Kinkasi power station</t>
  </si>
  <si>
    <t>Muanda</t>
  </si>
  <si>
    <t>Kongo Central</t>
  </si>
  <si>
    <t>1073249</t>
  </si>
  <si>
    <t>L406743</t>
  </si>
  <si>
    <t>G407074</t>
  </si>
  <si>
    <t>G407075</t>
  </si>
  <si>
    <t>https://www.gem.wiki/6_October_power_plant</t>
  </si>
  <si>
    <t>Egypt</t>
  </si>
  <si>
    <t>6 October power plant</t>
  </si>
  <si>
    <t>محطة كهرباء 6 أكتوبر</t>
  </si>
  <si>
    <t>Sheikh Zayed</t>
  </si>
  <si>
    <t>Giza</t>
  </si>
  <si>
    <t>WRI: WRI1000073, GEO: GEO44898</t>
  </si>
  <si>
    <t>Cairo 6 October</t>
  </si>
  <si>
    <t>1086571</t>
  </si>
  <si>
    <t>L406918</t>
  </si>
  <si>
    <t>G407667</t>
  </si>
  <si>
    <t>G407666</t>
  </si>
  <si>
    <t>G407665</t>
  </si>
  <si>
    <t>G407664</t>
  </si>
  <si>
    <t>Cairo 6 October, 6 October II extention</t>
  </si>
  <si>
    <t>1254592, 1254593, 1254594, 1254595</t>
  </si>
  <si>
    <t>G407663</t>
  </si>
  <si>
    <t>https://www.gem.wiki/Abu_Qir_power_plant</t>
  </si>
  <si>
    <t>Abu Qir power plant</t>
  </si>
  <si>
    <t>محطة كهرباء أبو قير , محطة كهرباء أبو قير البخارية</t>
  </si>
  <si>
    <t>Abu Qir</t>
  </si>
  <si>
    <t>Abu Qir Bay</t>
  </si>
  <si>
    <t>Alexandria</t>
  </si>
  <si>
    <t>WRI: WRI1000099, GEO: GEO1976</t>
  </si>
  <si>
    <t>Abu Kir</t>
  </si>
  <si>
    <t>1014099</t>
  </si>
  <si>
    <t>L406071</t>
  </si>
  <si>
    <t>G407658</t>
  </si>
  <si>
    <t>G411209</t>
  </si>
  <si>
    <t>G411208</t>
  </si>
  <si>
    <t>G411207</t>
  </si>
  <si>
    <t>G411206</t>
  </si>
  <si>
    <t>https://www.gem.wiki/Abu_Sultan_power_plant</t>
  </si>
  <si>
    <t>Abu Sultan power plant</t>
  </si>
  <si>
    <t>محطة كهرباء أبوسلطان البخارية</t>
  </si>
  <si>
    <t>Al Ismailia</t>
  </si>
  <si>
    <t>WRI: WRI1000077, GEO1977</t>
  </si>
  <si>
    <t>1014100</t>
  </si>
  <si>
    <t>L406072</t>
  </si>
  <si>
    <t>G407655</t>
  </si>
  <si>
    <t>G411163</t>
  </si>
  <si>
    <t>G411162</t>
  </si>
  <si>
    <t>G411161</t>
  </si>
  <si>
    <t>https://www.gem.wiki/Ain_Sokhna_IWPP_power_station</t>
  </si>
  <si>
    <t>Ain Sokhna IWPP power station</t>
  </si>
  <si>
    <t>cancelled</t>
  </si>
  <si>
    <t>Ain Sokhna</t>
  </si>
  <si>
    <t>Suez</t>
  </si>
  <si>
    <t>Ain Sokhna Independent Water and power plant</t>
  </si>
  <si>
    <t>1112179</t>
  </si>
  <si>
    <t>L400881</t>
  </si>
  <si>
    <t>G400881</t>
  </si>
  <si>
    <t>https://www.gem.wiki/Ain_Sokhna_power_plant</t>
  </si>
  <si>
    <t>Ain Sokhna power plant</t>
  </si>
  <si>
    <t>محطة كهرباء العين السخنة البخارية, محطة كهرباء العين السخنة</t>
  </si>
  <si>
    <t>Attaka</t>
  </si>
  <si>
    <t>El Ain El Sokhna Supercritical Thermal Power Plant</t>
  </si>
  <si>
    <t>1075169</t>
  </si>
  <si>
    <t>L406073</t>
  </si>
  <si>
    <t>G407651</t>
  </si>
  <si>
    <t>G407650</t>
  </si>
  <si>
    <t>https://www.gem.wiki/Arish_power_station</t>
  </si>
  <si>
    <t>Arish power station</t>
  </si>
  <si>
    <t>محطة كهرباء العريش البخارية</t>
  </si>
  <si>
    <t>GT1</t>
  </si>
  <si>
    <t>Arish</t>
  </si>
  <si>
    <t>North Sinai</t>
  </si>
  <si>
    <t>WRI: WRI1000083</t>
  </si>
  <si>
    <t>1014113</t>
  </si>
  <si>
    <t>L407982</t>
  </si>
  <si>
    <t>G411086</t>
  </si>
  <si>
    <t>GT2</t>
  </si>
  <si>
    <t>G411085</t>
  </si>
  <si>
    <t>https://www.gem.wiki/Assiut_Mobile_power_plant</t>
  </si>
  <si>
    <t>Assiut Mobile power plant</t>
  </si>
  <si>
    <t>الوحدات الغازية المتنقلة جنوب الصعيد</t>
  </si>
  <si>
    <t>Assiut</t>
  </si>
  <si>
    <t>Assiut Supercritical Steam Power Station</t>
  </si>
  <si>
    <t>1117785</t>
  </si>
  <si>
    <t>L408174</t>
  </si>
  <si>
    <t>G411707</t>
  </si>
  <si>
    <t>G411706</t>
  </si>
  <si>
    <t>G411705</t>
  </si>
  <si>
    <t>G411704</t>
  </si>
  <si>
    <t>https://www.gem.wiki/Ataka_Steam_power_plant</t>
  </si>
  <si>
    <t>Ataka Steam power plant</t>
  </si>
  <si>
    <t>محطة كهرباء عتاقة البخارية</t>
  </si>
  <si>
    <t>ST1</t>
  </si>
  <si>
    <t>Al Semad</t>
  </si>
  <si>
    <t>WRI: WRI1000076, GEO: GEO2185</t>
  </si>
  <si>
    <t>Ataqa Al-Bukhari Power Station, Ataqa</t>
  </si>
  <si>
    <t>1014104</t>
  </si>
  <si>
    <t>L408275</t>
  </si>
  <si>
    <t>G411205</t>
  </si>
  <si>
    <t>ST2</t>
  </si>
  <si>
    <t>G411204</t>
  </si>
  <si>
    <t>ST3</t>
  </si>
  <si>
    <t>G407640</t>
  </si>
  <si>
    <t>ST4</t>
  </si>
  <si>
    <t>G407639</t>
  </si>
  <si>
    <t>https://www.gem.wiki/Ataka_power_plant</t>
  </si>
  <si>
    <t>Ataka power plant</t>
  </si>
  <si>
    <t>محطة كهرباء عتاقة الغازية</t>
  </si>
  <si>
    <t>L406076</t>
  </si>
  <si>
    <t>G407638</t>
  </si>
  <si>
    <t>G407637</t>
  </si>
  <si>
    <t>GT3</t>
  </si>
  <si>
    <t>G407636</t>
  </si>
  <si>
    <t>GT4</t>
  </si>
  <si>
    <t>G407635</t>
  </si>
  <si>
    <t>https://www.gem.wiki/Banha_power_plant</t>
  </si>
  <si>
    <t>Banha power plant</t>
  </si>
  <si>
    <t>محطة كهرباء بنها, محطة كهرباء بنها المركبة، محطة كهرباء جمجرة</t>
  </si>
  <si>
    <t>Banha</t>
  </si>
  <si>
    <t>Al Qalyubia</t>
  </si>
  <si>
    <t>WRI: WRI1000094, GEO: GEO44896</t>
  </si>
  <si>
    <t>1088445</t>
  </si>
  <si>
    <t>1237177, 1237179, 1237178</t>
  </si>
  <si>
    <t>L406077</t>
  </si>
  <si>
    <t>G407631</t>
  </si>
  <si>
    <t>https://www.gem.wiki/Bani_Ghalib_Mobile_power_plant</t>
  </si>
  <si>
    <t>Bani Ghalib Mobile power plant</t>
  </si>
  <si>
    <t>Bani Ghaleb</t>
  </si>
  <si>
    <t>1117789</t>
  </si>
  <si>
    <t>L408175</t>
  </si>
  <si>
    <t>G411703</t>
  </si>
  <si>
    <t>G411702</t>
  </si>
  <si>
    <t>https://www.gem.wiki/Beni_Suef_power_plant</t>
  </si>
  <si>
    <t>Beni Suef power plant</t>
  </si>
  <si>
    <t>محطة كهرباء بني سويف, محطة كهرباء بني سويف المركبة , محطة كهرباء غياضة</t>
  </si>
  <si>
    <t>Biba</t>
  </si>
  <si>
    <t>Beni Suef</t>
  </si>
  <si>
    <t>1096516</t>
  </si>
  <si>
    <t>1267661, 1267662, 1267665</t>
  </si>
  <si>
    <t>L406078</t>
  </si>
  <si>
    <t>G407630</t>
  </si>
  <si>
    <t>1267657, 1267658, 1267663</t>
  </si>
  <si>
    <t>G407629</t>
  </si>
  <si>
    <t>1267659, 1267660, 1267664</t>
  </si>
  <si>
    <t>G407628</t>
  </si>
  <si>
    <t>1250843, 1267656, 1250844</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</si>
  <si>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</si>
  <si>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</si>
  <si>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</si>
  <si>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</si>
  <si>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</si>
  <si>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</si>
  <si>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</si>
  <si>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</si>
  <si>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1108088</t>
  </si>
  <si>
    <t>1274183,1274185,1274186</t>
  </si>
  <si>
    <t>L406079</t>
  </si>
  <si>
    <t>G407626</t>
  </si>
  <si>
    <t>1274187,1274188,1274189</t>
  </si>
  <si>
    <t>G407625</t>
  </si>
  <si>
    <t>1274190,1274191, 1274192</t>
  </si>
  <si>
    <t>G407624</t>
  </si>
  <si>
    <t>1274193,1274194, 1274195</t>
  </si>
  <si>
    <t>G407623</t>
  </si>
  <si>
    <t>https://www.gem.wiki/Cairo_North_power_plant</t>
  </si>
  <si>
    <t>Cairo North power plant</t>
  </si>
  <si>
    <t>محطة كهرباء شمال القاهرة المركبة</t>
  </si>
  <si>
    <t>El-Zawya El-Hamraa</t>
  </si>
  <si>
    <t>Cairo</t>
  </si>
  <si>
    <t>WRI: WRI1000070, GEO: GEO2515</t>
  </si>
  <si>
    <t>1054342</t>
  </si>
  <si>
    <t>1167011, 1179217, 1167012</t>
  </si>
  <si>
    <t>L406080</t>
  </si>
  <si>
    <t>G407622</t>
  </si>
  <si>
    <t>1191583, 1191584, 1191582</t>
  </si>
  <si>
    <t>G407621</t>
  </si>
  <si>
    <t>https://www.gem.wiki/Cairo_South_power_plant</t>
  </si>
  <si>
    <t>Cairo South power plant</t>
  </si>
  <si>
    <t>محطة كهرباء جنوب القاهرة, محطة كهرباء جنوب القاهرة الغازية</t>
  </si>
  <si>
    <t>retired</t>
  </si>
  <si>
    <t>Monshaat Nasir</t>
  </si>
  <si>
    <t>Helwan</t>
  </si>
  <si>
    <t>WRI: WRI1000069, GEO: GEO2516</t>
  </si>
  <si>
    <t>Cairo South I &amp; II</t>
  </si>
  <si>
    <t>1014108</t>
  </si>
  <si>
    <t>L406837</t>
  </si>
  <si>
    <t>G407620</t>
  </si>
  <si>
    <t>G407619</t>
  </si>
  <si>
    <t>G407618</t>
  </si>
  <si>
    <t>WRI: WRI1000069, GEO: GEO25167</t>
  </si>
  <si>
    <t>1107976, 1107977</t>
  </si>
  <si>
    <t>G407617</t>
  </si>
  <si>
    <t>https://www.gem.wiki/Cairo_West_Extension_power_plant</t>
  </si>
  <si>
    <t>Cairo West Extension power plant</t>
  </si>
  <si>
    <t>محطة كهرباء غرب القاهرة</t>
  </si>
  <si>
    <t>Saqil</t>
  </si>
  <si>
    <t>Ossim</t>
  </si>
  <si>
    <t>WRI: WRI1000068</t>
  </si>
  <si>
    <t>1014109</t>
  </si>
  <si>
    <t>L406108</t>
  </si>
  <si>
    <t>G407616</t>
  </si>
  <si>
    <t>G407615</t>
  </si>
  <si>
    <t>محطة كهرباء غرب القاهرة,</t>
  </si>
  <si>
    <t>G407614</t>
  </si>
  <si>
    <t>G407613</t>
  </si>
  <si>
    <t>G407612</t>
  </si>
  <si>
    <t>https://www.gem.wiki/Damanhour_New_power_station</t>
  </si>
  <si>
    <t>Damanhour New power station</t>
  </si>
  <si>
    <t>Zaweyat Ghazal - Damanhour City</t>
  </si>
  <si>
    <t>Al Buhayrah</t>
  </si>
  <si>
    <t>Damanhur</t>
  </si>
  <si>
    <t>1110959</t>
  </si>
  <si>
    <t>1273697, 1273699, 1273698</t>
  </si>
  <si>
    <t>L400873</t>
  </si>
  <si>
    <t>G400873</t>
  </si>
  <si>
    <t>1273700, 1273701, 1273702</t>
  </si>
  <si>
    <t>G400874</t>
  </si>
  <si>
    <t>https://www.gem.wiki/Damanhour_power_plant</t>
  </si>
  <si>
    <t>Damanhour power plant</t>
  </si>
  <si>
    <t>محطة كهرباء دمنهور, محطة كهرباء توسيع دمنهور, محطة كهرباء دمنهور المركبة</t>
  </si>
  <si>
    <t>Izbat an Nawwam Sad</t>
  </si>
  <si>
    <t>Damanhour</t>
  </si>
  <si>
    <t>El Beheira</t>
  </si>
  <si>
    <t>WRI: WRI1000096, GEO: GEO2858</t>
  </si>
  <si>
    <t>1014110</t>
  </si>
  <si>
    <t>1111416, 1111417, 1111418, 1111419, 1130710</t>
  </si>
  <si>
    <t>L406040</t>
  </si>
  <si>
    <t>G407611</t>
  </si>
  <si>
    <t>محطة كهرباء دمنهور, محطة كهرباء توسيع دمنهور</t>
  </si>
  <si>
    <t>EXT</t>
  </si>
  <si>
    <t>mothballed</t>
  </si>
  <si>
    <t>G407610</t>
  </si>
  <si>
    <t>https://www.gem.wiki/Damietta_power_plant</t>
  </si>
  <si>
    <t>Damietta power plant</t>
  </si>
  <si>
    <t>محطة كهرباء دمياط المركبة</t>
  </si>
  <si>
    <t>Madinet Kafr Al Battikh</t>
  </si>
  <si>
    <t>Kafr Saad</t>
  </si>
  <si>
    <t>Damietta</t>
  </si>
  <si>
    <t>WRI: WRI1000075, GEO: GEO2861</t>
  </si>
  <si>
    <t>1014111</t>
  </si>
  <si>
    <t>1111441, 1111442, 1111443</t>
  </si>
  <si>
    <t>L406041</t>
  </si>
  <si>
    <t>G407604</t>
  </si>
  <si>
    <t>CC2</t>
  </si>
  <si>
    <t>1111444, 1111445, 1111446</t>
  </si>
  <si>
    <t>G407603</t>
  </si>
  <si>
    <t>CC3</t>
  </si>
  <si>
    <t>1111447, 1111448, 1111449</t>
  </si>
  <si>
    <t>G407602</t>
  </si>
  <si>
    <t>https://www.gem.wiki/El_Ameriya_Refinery_power_station</t>
  </si>
  <si>
    <t>El Ameriya Refinery power station</t>
  </si>
  <si>
    <t>Amreya freezone</t>
  </si>
  <si>
    <t>Qetaa an Nahdah</t>
  </si>
  <si>
    <t>both</t>
  </si>
  <si>
    <t>Oil &amp; Refining</t>
  </si>
  <si>
    <t>1014146</t>
  </si>
  <si>
    <t>1113484, 1113485, 1166130</t>
  </si>
  <si>
    <t>L406914</t>
  </si>
  <si>
    <t>G407544</t>
  </si>
  <si>
    <t>https://www.gem.wiki/El-Atf_power_plant</t>
  </si>
  <si>
    <t>El-Atf power plant</t>
  </si>
  <si>
    <t>محطة الكهرباء الجديدة, محطة كهرباء العطف المركبة</t>
  </si>
  <si>
    <t>El Atf</t>
  </si>
  <si>
    <t>El Mahmoudeyah</t>
  </si>
  <si>
    <t>WRI: WRI1000093, GEO: GEO42838</t>
  </si>
  <si>
    <t>1068244</t>
  </si>
  <si>
    <t>1100968, 1201124, 1201125</t>
  </si>
  <si>
    <t>L406083</t>
  </si>
  <si>
    <t>G407595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</si>
  <si>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</si>
  <si>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</si>
  <si>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</si>
  <si>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</si>
  <si>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</si>
  <si>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</si>
  <si>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 GEO: GEO44893</t>
  </si>
  <si>
    <t>El-Shabab, Al Shabab Power Project, New Shabab</t>
  </si>
  <si>
    <t>1136656</t>
  </si>
  <si>
    <t>1242098, 1242106, 1242107, 1242108, 1255883</t>
  </si>
  <si>
    <t>L406074</t>
  </si>
  <si>
    <t>G407649</t>
  </si>
  <si>
    <t>محطة كهرباء الشباب، محطة الشباب الغازية، محطة كهرباء شباب القصاصين، محطة كهرباء الشباب المركبة</t>
  </si>
  <si>
    <t>New CC2</t>
  </si>
  <si>
    <t>1242109, 1242110, 1242111, 1242112, 1258208</t>
  </si>
  <si>
    <t>G407648</t>
  </si>
  <si>
    <t>https://www.gem.wiki/El-Tebeen_power_plant</t>
  </si>
  <si>
    <t>El-Tebeen power plant</t>
  </si>
  <si>
    <t>محطة كهرباء التبين</t>
  </si>
  <si>
    <t>Al Tbin</t>
  </si>
  <si>
    <t>GEO: GEO44889, WRI: WRI1000071, GEO: GEO5672</t>
  </si>
  <si>
    <t>Tibeen, Tebbin Thermal, Al-Tebbin</t>
  </si>
  <si>
    <t>1014117</t>
  </si>
  <si>
    <t>L406082</t>
  </si>
  <si>
    <t>G407597</t>
  </si>
  <si>
    <t>G407596</t>
  </si>
  <si>
    <t>https://www.gem.wiki/Ethydco_power_station</t>
  </si>
  <si>
    <t>Ethydco power station</t>
  </si>
  <si>
    <t>1114969</t>
  </si>
  <si>
    <t>L406915</t>
  </si>
  <si>
    <t>G407548</t>
  </si>
  <si>
    <t>G407547</t>
  </si>
  <si>
    <t>G407546</t>
  </si>
  <si>
    <t>https://www.gem.wiki/Gerga_Mobile_power_plant</t>
  </si>
  <si>
    <t>Gerga Mobile power plant</t>
  </si>
  <si>
    <t>Girga</t>
  </si>
  <si>
    <t>Sohag</t>
  </si>
  <si>
    <t>1117790</t>
  </si>
  <si>
    <t>L408176</t>
  </si>
  <si>
    <t>G411701</t>
  </si>
  <si>
    <t>G411700</t>
  </si>
  <si>
    <t>https://www.gem.wiki/Kafr_El-Dawar_power_plant</t>
  </si>
  <si>
    <t>Kafr El-Dawar power plant</t>
  </si>
  <si>
    <t>محطة كهرباء كفر الدوار, محطة كفر الدوار البخارية</t>
  </si>
  <si>
    <t>Al Karboun</t>
  </si>
  <si>
    <t>Kafr El Dawwar</t>
  </si>
  <si>
    <t>WRI: WRI1000095, GEO: GEO3768</t>
  </si>
  <si>
    <t>1014124</t>
  </si>
  <si>
    <t>L406086</t>
  </si>
  <si>
    <t>G407589</t>
  </si>
  <si>
    <t>G407588</t>
  </si>
  <si>
    <t>https://www.gem.wiki/Kuriemat_ISCC_power_plant</t>
  </si>
  <si>
    <t>Kuriemat ISCC power plant</t>
  </si>
  <si>
    <t>Al Kuraymat</t>
  </si>
  <si>
    <t>Atfih</t>
  </si>
  <si>
    <t>WRI: WRI1000105</t>
  </si>
  <si>
    <t>Kuraymat ISCC plant</t>
  </si>
  <si>
    <t>1046208</t>
  </si>
  <si>
    <t>1205612, 1168763</t>
  </si>
  <si>
    <t>L406087</t>
  </si>
  <si>
    <t>G407587</t>
  </si>
  <si>
    <t>https://www.gem.wiki/Kuriemat_power_station</t>
  </si>
  <si>
    <t>Kuriemat power station</t>
  </si>
  <si>
    <t>محطة كهرباء الكريمات البخارية، محطة كهرباء الكريمات 1</t>
  </si>
  <si>
    <t>El-Kureimat, Kuraymat, Karimat, Korymat</t>
  </si>
  <si>
    <t>1014115</t>
  </si>
  <si>
    <t>L406088</t>
  </si>
  <si>
    <t>G407584</t>
  </si>
  <si>
    <t>WRI: WRI1000103</t>
  </si>
  <si>
    <t>G407583</t>
  </si>
  <si>
    <t>محطة كهرباء الكريمات المركبة, محطة كهرباء الكريمات 2</t>
  </si>
  <si>
    <t>Korymat Combined cycle power station, El-Kureimat, Kuraymat, Karimat, Korymat</t>
  </si>
  <si>
    <t>1183520, 1183521, 1195288</t>
  </si>
  <si>
    <t>G407586</t>
  </si>
  <si>
    <t>محطة كهرباء الكريمات المركبة, محطة كهرباء الكريمات 3</t>
  </si>
  <si>
    <t>Korymat Combined cycle power station , El-Kureimat, Kuraymat, Karimat, Korymat</t>
  </si>
  <si>
    <t>1217703. 1217704, 1217705</t>
  </si>
  <si>
    <t>G407585</t>
  </si>
  <si>
    <t>https://www.gem.wiki/Luxor_Project_power_station</t>
  </si>
  <si>
    <t>Luxor Project power station</t>
  </si>
  <si>
    <t>Nagaa Hamadi</t>
  </si>
  <si>
    <t>Al Hanadi</t>
  </si>
  <si>
    <t>Esna</t>
  </si>
  <si>
    <t>Luxor</t>
  </si>
  <si>
    <t>Dairut IPP</t>
  </si>
  <si>
    <t>1081994</t>
  </si>
  <si>
    <t>L400867</t>
  </si>
  <si>
    <t>G400867</t>
  </si>
  <si>
    <t>G400868</t>
  </si>
  <si>
    <t>G400869</t>
  </si>
  <si>
    <t>https://www.gem.wiki/Mahmoudia_power_plant</t>
  </si>
  <si>
    <t>Mahmoudia power plant</t>
  </si>
  <si>
    <t>محطة كهرباء المحمودية الغازيه المركبة</t>
  </si>
  <si>
    <t>Kafr Amlit</t>
  </si>
  <si>
    <t>Mahmoudiyah</t>
  </si>
  <si>
    <t>WRI: WRI1000092, GEO: GEO4137</t>
  </si>
  <si>
    <t>El-Mahmoudia, Mahmoudeya</t>
  </si>
  <si>
    <t>1014126</t>
  </si>
  <si>
    <t>1130703, 1130704, 1130705, 1130706, 1130709</t>
  </si>
  <si>
    <t>L406090</t>
  </si>
  <si>
    <t>G407582</t>
  </si>
  <si>
    <t>https://www.gem.wiki/Mallawi_Mobile_power_plant</t>
  </si>
  <si>
    <t>Mallawi Mobile power plant</t>
  </si>
  <si>
    <t>Mallawi</t>
  </si>
  <si>
    <t>Menia</t>
  </si>
  <si>
    <t>1117787</t>
  </si>
  <si>
    <t>L408177</t>
  </si>
  <si>
    <t>G411699</t>
  </si>
  <si>
    <t>G411698</t>
  </si>
  <si>
    <t>https://www.gem.wiki/Mediterranean_Sea_Floating_power_station</t>
  </si>
  <si>
    <t>Mediterranean Sea Floating power station</t>
  </si>
  <si>
    <t>محطة الكهرباء العائمة</t>
  </si>
  <si>
    <t>Mediterranean Sea</t>
  </si>
  <si>
    <t>L407984</t>
  </si>
  <si>
    <t>G411084</t>
  </si>
  <si>
    <t>https://www.gem.wiki/Midor_Refinery_power_plant</t>
  </si>
  <si>
    <t>Midor Refinery power plant</t>
  </si>
  <si>
    <t>محطة ميدور للكهرباء "ميداليك"</t>
  </si>
  <si>
    <t>1046371</t>
  </si>
  <si>
    <t>L406913</t>
  </si>
  <si>
    <t>G407543</t>
  </si>
  <si>
    <t>G407542</t>
  </si>
  <si>
    <t>G407541</t>
  </si>
  <si>
    <t>https://www.gem.wiki/New_Abu_Qir_power_plant</t>
  </si>
  <si>
    <t>New Abu Qir power plant</t>
  </si>
  <si>
    <t>محطة كهرباء أبو قير الجديدة</t>
  </si>
  <si>
    <t>L408285</t>
  </si>
  <si>
    <t>G407657</t>
  </si>
  <si>
    <t>G407656</t>
  </si>
  <si>
    <t>https://www.gem.wiki/New_Capital_power_station</t>
  </si>
  <si>
    <t>New Capital power station</t>
  </si>
  <si>
    <t>محطة كهرباء العاصمة الإدارية الجديدة</t>
  </si>
  <si>
    <t>New Capital</t>
  </si>
  <si>
    <t>New Capital CCPP</t>
  </si>
  <si>
    <t>1108089</t>
  </si>
  <si>
    <t>1274196, 1274198, 1274197</t>
  </si>
  <si>
    <t>L406091</t>
  </si>
  <si>
    <t>G407579</t>
  </si>
  <si>
    <t>1274200, 1274199, 1274205</t>
  </si>
  <si>
    <t>G407578</t>
  </si>
  <si>
    <t>1274201, 1274202, 1274206</t>
  </si>
  <si>
    <t>G407577</t>
  </si>
  <si>
    <t>1274204, 1274203, 1274207</t>
  </si>
  <si>
    <t>G407576</t>
  </si>
  <si>
    <t>https://www.gem.wiki/New_Combined_Talkha_power_plant</t>
  </si>
  <si>
    <t>New Combined Talkha power plant</t>
  </si>
  <si>
    <t>محطة كهرباء طلخا المركبة الجديدة</t>
  </si>
  <si>
    <t>750-1</t>
  </si>
  <si>
    <t>Talkha</t>
  </si>
  <si>
    <t>Dakahlia</t>
  </si>
  <si>
    <t>WRI: WRI1000090</t>
  </si>
  <si>
    <t>Talka 750</t>
  </si>
  <si>
    <t>1045369</t>
  </si>
  <si>
    <t>1191979, 1191980, 1193608</t>
  </si>
  <si>
    <t>L408274</t>
  </si>
  <si>
    <t>G407575</t>
  </si>
  <si>
    <t>https://www.gem.wiki/New_Damietta_power_plant</t>
  </si>
  <si>
    <t>New Damietta power plant</t>
  </si>
  <si>
    <t>محطة كهرباء دمياط الجديدة الغازية</t>
  </si>
  <si>
    <t>WRI: WRI1000080</t>
  </si>
  <si>
    <t>New Damietta</t>
  </si>
  <si>
    <t>L408273</t>
  </si>
  <si>
    <t>G407601</t>
  </si>
  <si>
    <t>G407600</t>
  </si>
  <si>
    <t>G407599</t>
  </si>
  <si>
    <t>G407598</t>
  </si>
  <si>
    <t>https://www.gem.wiki/New_Mahmoudia_Gas_power_plant</t>
  </si>
  <si>
    <t>New Mahmoudia Gas power plant</t>
  </si>
  <si>
    <t>محطة كهرباء المحمودية الجديدة</t>
  </si>
  <si>
    <t>New 1</t>
  </si>
  <si>
    <t>New Mahmoudiya power plant,El-Mahmoudia, Mahmoudeya</t>
  </si>
  <si>
    <t>1136671</t>
  </si>
  <si>
    <t>L408272</t>
  </si>
  <si>
    <t>G407581</t>
  </si>
  <si>
    <t>New 2</t>
  </si>
  <si>
    <t>New Mahmoudiya power plant, El-Mahmoudia, Mahmoudeya</t>
  </si>
  <si>
    <t>G407580</t>
  </si>
  <si>
    <t>https://www.gem.wiki/North_Giza_power_plant</t>
  </si>
  <si>
    <t>North Giza power plant</t>
  </si>
  <si>
    <t>محطة كهرباء شمال الجيزة المركبة</t>
  </si>
  <si>
    <t>El Qata</t>
  </si>
  <si>
    <t>Monshaet El Qanater</t>
  </si>
  <si>
    <t>GEO: GEO44895, WRI: WRI1000074</t>
  </si>
  <si>
    <t>Giza North Power Plant</t>
  </si>
  <si>
    <t>1081903</t>
  </si>
  <si>
    <t>1225797, 1225799, 1225798</t>
  </si>
  <si>
    <t>L406096</t>
  </si>
  <si>
    <t>G407571</t>
  </si>
  <si>
    <t>1225800, 1225801, 1225802</t>
  </si>
  <si>
    <t>G407570</t>
  </si>
  <si>
    <t>1242094, 1242095, 1242096</t>
  </si>
  <si>
    <t>G407569</t>
  </si>
  <si>
    <t>https://www.gem.wiki/Nubaria_power_plant</t>
  </si>
  <si>
    <t>Nubaria power plant</t>
  </si>
  <si>
    <t>محطة كهرباء النوباريه, محطة كهرباء النوبارية المركبة</t>
  </si>
  <si>
    <t>Kheneiza</t>
  </si>
  <si>
    <t>Koum Hamada</t>
  </si>
  <si>
    <t>GEO: GEO4563, WRI: WRI1000091</t>
  </si>
  <si>
    <t>Nubareya, Nubaria I-III CCGT Power Station Egypt, Nubariya Combined Cycle Power Plant</t>
  </si>
  <si>
    <t>1045371</t>
  </si>
  <si>
    <t>1167013, 1183636, 1167014</t>
  </si>
  <si>
    <t>L406097</t>
  </si>
  <si>
    <t>G407568</t>
  </si>
  <si>
    <t>Nubareya, Nubaria I-III CCGT Power Station Egypt</t>
  </si>
  <si>
    <t>1183637, 1183638, 1167015</t>
  </si>
  <si>
    <t>G407567</t>
  </si>
  <si>
    <t>Nubareya, Nubaria I-III CCGT Power Station Egypt, Nubariya station module III</t>
  </si>
  <si>
    <t>1183639, 1183640, 1167016</t>
  </si>
  <si>
    <t>G407566</t>
  </si>
  <si>
    <t>https://www.gem.wiki/Oyoun_Mousa_Gas_power_plant</t>
  </si>
  <si>
    <t>Oyoun Mousa Gas power plant</t>
  </si>
  <si>
    <t>محطة كهرباء عيون موسى البخارية</t>
  </si>
  <si>
    <t>Oyoun Mousa</t>
  </si>
  <si>
    <t>Al Ganayen</t>
  </si>
  <si>
    <t>GEO: GEO4667, WRI: WRI1000084</t>
  </si>
  <si>
    <t>Ayoun Moussa</t>
  </si>
  <si>
    <t>1014105</t>
  </si>
  <si>
    <t>L406098</t>
  </si>
  <si>
    <t>G407565</t>
  </si>
  <si>
    <t>G407564</t>
  </si>
  <si>
    <t>https://www.gem.wiki/Port_Said_East_power_plant</t>
  </si>
  <si>
    <t>Port Said East power plant</t>
  </si>
  <si>
    <t>محطة كهرباء شرق بورسعيد</t>
  </si>
  <si>
    <t>Al Tafreah</t>
  </si>
  <si>
    <t>Port Said</t>
  </si>
  <si>
    <t>GEO: GEO4863, WRI: WRI1000089</t>
  </si>
  <si>
    <t>1044126</t>
  </si>
  <si>
    <t>L406099</t>
  </si>
  <si>
    <t>G407563</t>
  </si>
  <si>
    <t>G407562</t>
  </si>
  <si>
    <t>https://www.gem.wiki/Qena_power_station</t>
  </si>
  <si>
    <t>Qena power station</t>
  </si>
  <si>
    <t>محطة توليد قنا البخارية</t>
  </si>
  <si>
    <t>Qena</t>
  </si>
  <si>
    <t>Al Marashdah</t>
  </si>
  <si>
    <t>Al Waqf</t>
  </si>
  <si>
    <t>Qina Power Plant, Al-Marashda power station</t>
  </si>
  <si>
    <t>1084896</t>
  </si>
  <si>
    <t>L400877</t>
  </si>
  <si>
    <t>G400877</t>
  </si>
  <si>
    <t>G400878</t>
  </si>
  <si>
    <t>https://www.gem.wiki/Samalut_Mobile_power_plant</t>
  </si>
  <si>
    <t>Samalut Mobile power plant</t>
  </si>
  <si>
    <t>Samalut</t>
  </si>
  <si>
    <t>1117788</t>
  </si>
  <si>
    <t>L408179</t>
  </si>
  <si>
    <t>G411697</t>
  </si>
  <si>
    <t>G411696</t>
  </si>
  <si>
    <t>https://www.gem.wiki/Sharm_El-Sheikh_power_plant</t>
  </si>
  <si>
    <t>Sharm El-Sheikh power plant</t>
  </si>
  <si>
    <t>محطة كهرباء شرم الشيخ الغازية</t>
  </si>
  <si>
    <t>D/H</t>
  </si>
  <si>
    <t>Qesm Sharm Ash Sheikh</t>
  </si>
  <si>
    <t>South Sinai</t>
  </si>
  <si>
    <t>1014131</t>
  </si>
  <si>
    <t>L408178</t>
  </si>
  <si>
    <t>G411695</t>
  </si>
  <si>
    <t>G411694</t>
  </si>
  <si>
    <t>G411693</t>
  </si>
  <si>
    <t>G411692</t>
  </si>
  <si>
    <t>G411691</t>
  </si>
  <si>
    <t>6</t>
  </si>
  <si>
    <t>G411690</t>
  </si>
  <si>
    <t>https://www.gem.wiki/Shoubra_El-Kheima_power_plant</t>
  </si>
  <si>
    <t>Shoubra El-Kheima power plant</t>
  </si>
  <si>
    <t>محطة كهرباء شبرا الخيمة</t>
  </si>
  <si>
    <t>Shoubra El Khiema</t>
  </si>
  <si>
    <t>Shubra Damanhour</t>
  </si>
  <si>
    <t>WRI: WRI1000067, GEO: GEO5388</t>
  </si>
  <si>
    <t>1014132</t>
  </si>
  <si>
    <t>L406100</t>
  </si>
  <si>
    <t>G407561</t>
  </si>
  <si>
    <t>Shubra El-Kheima</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</si>
  <si>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</si>
  <si>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</si>
  <si>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</si>
  <si>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</si>
  <si>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</si>
  <si>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</si>
  <si>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</si>
  <si>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 GEO42836, WRI: WRI1000100</t>
  </si>
  <si>
    <t>1070313</t>
  </si>
  <si>
    <t>1204939, 1204940, 1204941</t>
  </si>
  <si>
    <t>L406101</t>
  </si>
  <si>
    <t>G407557</t>
  </si>
  <si>
    <t>GEO: GEO5395, WRI: WRI1000100</t>
  </si>
  <si>
    <t>1014133</t>
  </si>
  <si>
    <t>G407554</t>
  </si>
  <si>
    <t>G407553</t>
  </si>
  <si>
    <t>GEO: GEO5396, WRI: WRI1000100</t>
  </si>
  <si>
    <t>1040182</t>
  </si>
  <si>
    <t>G407556</t>
  </si>
  <si>
    <t>G407555</t>
  </si>
  <si>
    <t>https://www.gem.wiki/South_Helwan_power_station</t>
  </si>
  <si>
    <t>South Helwan power station</t>
  </si>
  <si>
    <t>محطة كهرباء جنوب حلوان البخارية</t>
  </si>
  <si>
    <t>29.8483192 </t>
  </si>
  <si>
    <t> 31.3368529</t>
  </si>
  <si>
    <t>1084895</t>
  </si>
  <si>
    <t>L400870</t>
  </si>
  <si>
    <t>G400870</t>
  </si>
  <si>
    <t>G400871</t>
  </si>
  <si>
    <t>G400872</t>
  </si>
  <si>
    <t>https://www.gem.wiki/Suez_Gulf_power_plant</t>
  </si>
  <si>
    <t>Suez Gulf power plant</t>
  </si>
  <si>
    <t>محطة توليد كهرباء شمال غرب خليج السويس</t>
  </si>
  <si>
    <t>Suez Gulf</t>
  </si>
  <si>
    <t>GEO: GEO5579, WRI: WRI1000088</t>
  </si>
  <si>
    <t>1044125</t>
  </si>
  <si>
    <t>L406102</t>
  </si>
  <si>
    <t>G407552</t>
  </si>
  <si>
    <t>G407551</t>
  </si>
  <si>
    <t>https://www.gem.wiki/Suez_power_plant</t>
  </si>
  <si>
    <t>Suez power plant</t>
  </si>
  <si>
    <t>محطة كهرباء السويس الحرارية</t>
  </si>
  <si>
    <t>1092964</t>
  </si>
  <si>
    <t>L406104</t>
  </si>
  <si>
    <t>G407550</t>
  </si>
  <si>
    <t>https://www.gem.wiki/Talkha_Steam_power_plant</t>
  </si>
  <si>
    <t>Talkha Steam power plant</t>
  </si>
  <si>
    <t>محطة كهرباء طلخا البخارية</t>
  </si>
  <si>
    <t>1104135</t>
  </si>
  <si>
    <t>L408284</t>
  </si>
  <si>
    <t>G411181</t>
  </si>
  <si>
    <t>G411180</t>
  </si>
  <si>
    <t>https://www.gem.wiki/Talkha_power_plant</t>
  </si>
  <si>
    <t>Talkha power plant</t>
  </si>
  <si>
    <t>محطة كهرباء طلخا المركبة القديمة، محطة كهرباء طلخا الغازية</t>
  </si>
  <si>
    <t>GEO: GEO5649, WRI: WRI1000090</t>
  </si>
  <si>
    <t>1014136</t>
  </si>
  <si>
    <t>1151357, 1151358, 1151359, 1151360, 1151361, 1151362, 1151363, 1151364, 1151365, 1151366</t>
  </si>
  <si>
    <t>L406105</t>
  </si>
  <si>
    <t>G407574</t>
  </si>
  <si>
    <t>https://www.gem.wiki/Walidia_power_station</t>
  </si>
  <si>
    <t>Walidia power station</t>
  </si>
  <si>
    <t>محطة أسيوط الوليدية, محطة كهرباء الوليدية</t>
  </si>
  <si>
    <t>Al Wilidiyyah</t>
  </si>
  <si>
    <t>Asyut Al Gadida</t>
  </si>
  <si>
    <t>Assiut El-Walidia, Asyut, Assiut Supercritical Steam Power Station</t>
  </si>
  <si>
    <t>1014101</t>
  </si>
  <si>
    <t>L406075</t>
  </si>
  <si>
    <t>G407647</t>
  </si>
  <si>
    <t>G407646</t>
  </si>
  <si>
    <t>G407645</t>
  </si>
  <si>
    <t>https://www.gem.wiki/West_Assiut_Mobile_power_plant</t>
  </si>
  <si>
    <t>West Assiut Mobile power plant</t>
  </si>
  <si>
    <t>Asyut Al Gadida City</t>
  </si>
  <si>
    <t>1117786</t>
  </si>
  <si>
    <t>L408180</t>
  </si>
  <si>
    <t>G411689</t>
  </si>
  <si>
    <t>G411688</t>
  </si>
  <si>
    <t>https://www.gem.wiki/West_Assiut_power_station</t>
  </si>
  <si>
    <t>West Assiut power station</t>
  </si>
  <si>
    <t>محطة كهرباء غرب أسيوط المركبة</t>
  </si>
  <si>
    <t>1107873</t>
  </si>
  <si>
    <t>1268807, 1268809, 1268808, 1310094</t>
  </si>
  <si>
    <t>L406917</t>
  </si>
  <si>
    <t>G407644</t>
  </si>
  <si>
    <t>1268811, 1268812, 1268813, 1268814, 1310095</t>
  </si>
  <si>
    <t>G407643</t>
  </si>
  <si>
    <t>https://www.gem.wiki/West_Damietta_Ext._power_plant</t>
  </si>
  <si>
    <t>West Damietta Ext. power plant</t>
  </si>
  <si>
    <t>محطة كهرباء غرب دمياط (2) المركبة</t>
  </si>
  <si>
    <t>AR Rakabeyah</t>
  </si>
  <si>
    <t>WRI: WRI1000081, GEO: GEO44897</t>
  </si>
  <si>
    <t>1091178</t>
  </si>
  <si>
    <t>L408281</t>
  </si>
  <si>
    <t>G407605</t>
  </si>
  <si>
    <t>https://www.gem.wiki/West_Damietta_power_plant</t>
  </si>
  <si>
    <t>West Damietta power plant</t>
  </si>
  <si>
    <t>محطة كهرباء غرب دمياط (1) المركبة</t>
  </si>
  <si>
    <t>1242101, 1242113, 1242114, 1242115, 1258111</t>
  </si>
  <si>
    <t>L406109</t>
  </si>
  <si>
    <t>G407606</t>
  </si>
  <si>
    <t>https://www.gem.wiki/Edwaleni_power_station</t>
  </si>
  <si>
    <t>Eswatini</t>
  </si>
  <si>
    <t>Edwaleni power station</t>
  </si>
  <si>
    <t>Dwaleni</t>
  </si>
  <si>
    <t>Edwaleni</t>
  </si>
  <si>
    <t>L408154</t>
  </si>
  <si>
    <t>G411373</t>
  </si>
  <si>
    <t>https://www.gem.wiki/Mekelle_Industrial_Zone_power_station</t>
  </si>
  <si>
    <t>Ethiopia</t>
  </si>
  <si>
    <t>Mekelle Industrial Zone power station</t>
  </si>
  <si>
    <t>Mekelle</t>
  </si>
  <si>
    <t>Tigray</t>
  </si>
  <si>
    <t>1124534</t>
  </si>
  <si>
    <t>L406744</t>
  </si>
  <si>
    <t>G407076</t>
  </si>
  <si>
    <t>https://www.gem.wiki/Aboadze_Rotan_power_station</t>
  </si>
  <si>
    <t>Ghana</t>
  </si>
  <si>
    <t>Aboadze Rotan power station</t>
  </si>
  <si>
    <t>Aboadze</t>
  </si>
  <si>
    <t>Western</t>
  </si>
  <si>
    <t>Rotan power station</t>
  </si>
  <si>
    <t>1121541</t>
  </si>
  <si>
    <t>L406745</t>
  </si>
  <si>
    <t>G407077</t>
  </si>
  <si>
    <t>G407078</t>
  </si>
  <si>
    <t>https://www.gem.wiki/Amandi_power_station</t>
  </si>
  <si>
    <t>Amandi power station</t>
  </si>
  <si>
    <t>NG/FO/D</t>
  </si>
  <si>
    <t>1106056</t>
  </si>
  <si>
    <t>1266033, 1282985</t>
  </si>
  <si>
    <t>L406746</t>
  </si>
  <si>
    <t>G407079</t>
  </si>
  <si>
    <t>https://www.gem.wiki/Bridge_Power_Station</t>
  </si>
  <si>
    <t>Bridge power station</t>
  </si>
  <si>
    <t>NG/LPG</t>
  </si>
  <si>
    <t>Tema</t>
  </si>
  <si>
    <t>Greater Accra</t>
  </si>
  <si>
    <t>1111933</t>
  </si>
  <si>
    <t>L406748</t>
  </si>
  <si>
    <t>G407086</t>
  </si>
  <si>
    <t>1280254, 1280255, 1280256, 1280257, 1280258</t>
  </si>
  <si>
    <t>G407087</t>
  </si>
  <si>
    <t>https://www.gem.wiki/Ghana_1000_power_station</t>
  </si>
  <si>
    <t>Ghana 1000 power station</t>
  </si>
  <si>
    <t>1106510</t>
  </si>
  <si>
    <t>1266748, 1275284, 1266749</t>
  </si>
  <si>
    <t>L406751</t>
  </si>
  <si>
    <t>G407091</t>
  </si>
  <si>
    <t>1275285, 1275286, 1275287</t>
  </si>
  <si>
    <t>G407092</t>
  </si>
  <si>
    <t>https://www.gem.wiki/Karpowership_(Ghana)_Osman_Khan_power_station</t>
  </si>
  <si>
    <t>Karpowership (Ghana) Osman Khan power station</t>
  </si>
  <si>
    <t>NG/LNG/FO</t>
  </si>
  <si>
    <t>ICCC</t>
  </si>
  <si>
    <t>Sekondi</t>
  </si>
  <si>
    <t>1104707</t>
  </si>
  <si>
    <t>L407150</t>
  </si>
  <si>
    <t>G408641</t>
  </si>
  <si>
    <t>https://www.gem.wiki/Kpone_IPP_(KIPP)_power_station</t>
  </si>
  <si>
    <t>Kpone IPP (KIPP) power station</t>
  </si>
  <si>
    <t>1077550</t>
  </si>
  <si>
    <t>1218552, 1258075, 1258076</t>
  </si>
  <si>
    <t>L406753</t>
  </si>
  <si>
    <t>G407094</t>
  </si>
  <si>
    <t>https://www.gem.wiki/Kpone_Thermal_power_plant</t>
  </si>
  <si>
    <t>Kpone Thermal power plant</t>
  </si>
  <si>
    <t>1096427</t>
  </si>
  <si>
    <t>L406754</t>
  </si>
  <si>
    <t>G407095</t>
  </si>
  <si>
    <t>G407096</t>
  </si>
  <si>
    <t>https://www.gem.wiki/Sunon_Asogli_power_station</t>
  </si>
  <si>
    <t>Sunon Asogli power station</t>
  </si>
  <si>
    <t>Kpone</t>
  </si>
  <si>
    <t>1070462</t>
  </si>
  <si>
    <t>1211428, 1211431, 1211430</t>
  </si>
  <si>
    <t>L406757</t>
  </si>
  <si>
    <t>G407099</t>
  </si>
  <si>
    <t>G407100</t>
  </si>
  <si>
    <t>https://www.gem.wiki/Takoradi_(TAPCO)_1_Thermal_power_plant</t>
  </si>
  <si>
    <t>Takoradi (TAPCO) 1 Thermal power plant</t>
  </si>
  <si>
    <t>TAPCO, T1</t>
  </si>
  <si>
    <t>1093804</t>
  </si>
  <si>
    <t>L406758</t>
  </si>
  <si>
    <t>G407101</t>
  </si>
  <si>
    <t>https://www.gem.wiki/Takoradi_(TAPCO)_3_Thermal_power_plant</t>
  </si>
  <si>
    <t>Takoradi (TAPCO) 3 Thermal power plant</t>
  </si>
  <si>
    <t>T3</t>
  </si>
  <si>
    <t>1077334</t>
  </si>
  <si>
    <t>1241615, 1241616, 1241620, 1241617, 1241618, 1241619</t>
  </si>
  <si>
    <t>L406759</t>
  </si>
  <si>
    <t>G407102</t>
  </si>
  <si>
    <t>https://www.gem.wiki/Takoradi_(TICO)_Thermal_power_plant</t>
  </si>
  <si>
    <t>Takoradi (TICO) Thermal power plant</t>
  </si>
  <si>
    <t>TICO, T2</t>
  </si>
  <si>
    <t>1033074</t>
  </si>
  <si>
    <t>1166116, 1168771, 1168772</t>
  </si>
  <si>
    <t>L406760</t>
  </si>
  <si>
    <t>G407103</t>
  </si>
  <si>
    <t>https://www.gem.wiki/Tema_CENIT_Thermal_power_plant_(TCTPP)</t>
  </si>
  <si>
    <t>Tema CENIT Thermal power plant (TCTPP)</t>
  </si>
  <si>
    <t>1077109</t>
  </si>
  <si>
    <t>L406761</t>
  </si>
  <si>
    <t>G407104</t>
  </si>
  <si>
    <t>https://www.gem.wiki/Tema_Thermal_Power_Complex</t>
  </si>
  <si>
    <t>Tema Thermal Power Complex</t>
  </si>
  <si>
    <t>L406762</t>
  </si>
  <si>
    <t>G407105</t>
  </si>
  <si>
    <t>Mines River Thermal Power Plant</t>
  </si>
  <si>
    <t>G410017</t>
  </si>
  <si>
    <t>https://www.gem.wiki/Athi_River_power_station</t>
  </si>
  <si>
    <t>Kenya</t>
  </si>
  <si>
    <t>Athi River power station</t>
  </si>
  <si>
    <t>Athi River</t>
  </si>
  <si>
    <t>1084746</t>
  </si>
  <si>
    <t>L408156</t>
  </si>
  <si>
    <t>G411372</t>
  </si>
  <si>
    <t>https://www.gem.wiki/Athi_Triumph_power_station</t>
  </si>
  <si>
    <t>Athi Triumph power station</t>
  </si>
  <si>
    <t>1-10</t>
  </si>
  <si>
    <t>L408155</t>
  </si>
  <si>
    <t>G411371</t>
  </si>
  <si>
    <t>https://www.gem.wiki/Dongo_Kundu_power_station</t>
  </si>
  <si>
    <t>Dongo Kundu power station</t>
  </si>
  <si>
    <t>Dongo Kundu</t>
  </si>
  <si>
    <t>Mombasa</t>
  </si>
  <si>
    <t>1099699</t>
  </si>
  <si>
    <t>L406764</t>
  </si>
  <si>
    <t>G407108</t>
  </si>
  <si>
    <t>https://www.gem.wiki/Iberafrica_power_station</t>
  </si>
  <si>
    <t>Iberafrica power station</t>
  </si>
  <si>
    <t>Nairobi</t>
  </si>
  <si>
    <t>L408163</t>
  </si>
  <si>
    <t>G411370</t>
  </si>
  <si>
    <t>https://www.gem.wiki/Kipevu_I_power_station</t>
  </si>
  <si>
    <t>Kipevu I power station</t>
  </si>
  <si>
    <t>1020728</t>
  </si>
  <si>
    <t>L408162</t>
  </si>
  <si>
    <t>G411369</t>
  </si>
  <si>
    <t>https://www.gem.wiki/Kipevu_II_Tsavo_power_station</t>
  </si>
  <si>
    <t>Kipevu II Tsavo power station</t>
  </si>
  <si>
    <t>Wärtsila</t>
  </si>
  <si>
    <t>1046028</t>
  </si>
  <si>
    <t>L408161</t>
  </si>
  <si>
    <t>G411368</t>
  </si>
  <si>
    <t>https://www.gem.wiki/Kipevu_III_power_station</t>
  </si>
  <si>
    <t>Kipevu III power station</t>
  </si>
  <si>
    <t>1077885</t>
  </si>
  <si>
    <t>L408160</t>
  </si>
  <si>
    <t>G411367</t>
  </si>
  <si>
    <t>https://www.gem.wiki/Muhoroni_power_station</t>
  </si>
  <si>
    <t>Muhoroni power station</t>
  </si>
  <si>
    <t>Kisumu</t>
  </si>
  <si>
    <t>L408159</t>
  </si>
  <si>
    <t>G411366</t>
  </si>
  <si>
    <t>https://www.gem.wiki/Rabai_power_station</t>
  </si>
  <si>
    <t>Rabai power station</t>
  </si>
  <si>
    <t>1-5</t>
  </si>
  <si>
    <t>Kilifi</t>
  </si>
  <si>
    <t>1068345</t>
  </si>
  <si>
    <t>L408158</t>
  </si>
  <si>
    <t>G411365</t>
  </si>
  <si>
    <t>https://www.gem.wiki/Thika_Power_Plant</t>
  </si>
  <si>
    <t>Thika Power Plant</t>
  </si>
  <si>
    <t>Thika</t>
  </si>
  <si>
    <t>Kiumbu</t>
  </si>
  <si>
    <t>1084747</t>
  </si>
  <si>
    <t>L408157</t>
  </si>
  <si>
    <t>G411364</t>
  </si>
  <si>
    <t>https://www.gem.wiki/Al_Khums_power_station</t>
  </si>
  <si>
    <t>Libya</t>
  </si>
  <si>
    <t>Al Khums power station</t>
  </si>
  <si>
    <t>مجمع الخمس لمحطات إنتاج الطاقة الكهربائية , محطة كهرباء الخمس بخارية تحلية غازيه، محطة كهرباء الخمس</t>
  </si>
  <si>
    <t>Khoms</t>
  </si>
  <si>
    <t>Murqub</t>
  </si>
  <si>
    <t>WRI: WRI1023832</t>
  </si>
  <si>
    <t>1015278</t>
  </si>
  <si>
    <t>L406151</t>
  </si>
  <si>
    <t>G408500</t>
  </si>
  <si>
    <t>G408498</t>
  </si>
  <si>
    <t>G408496</t>
  </si>
  <si>
    <t>G408494</t>
  </si>
  <si>
    <t>G408499</t>
  </si>
  <si>
    <t>1-6</t>
  </si>
  <si>
    <t>G408497</t>
  </si>
  <si>
    <t>1-7</t>
  </si>
  <si>
    <t>G408495</t>
  </si>
  <si>
    <t>1-8</t>
  </si>
  <si>
    <t>G408493</t>
  </si>
  <si>
    <t>1109733</t>
  </si>
  <si>
    <t>G408491</t>
  </si>
  <si>
    <t>G408492</t>
  </si>
  <si>
    <t>https://www.gem.wiki/Al_Zawiya_power_station</t>
  </si>
  <si>
    <t>Al Zawiya power station</t>
  </si>
  <si>
    <t>محطة كهرباء الزاوية الحرشة, محطة الزاوية المزدوجة</t>
  </si>
  <si>
    <t>Az-Zāwiyah</t>
  </si>
  <si>
    <t>Zawiya</t>
  </si>
  <si>
    <t>WRI: WRI1023835</t>
  </si>
  <si>
    <t>Zawiya CC Gas Power Plant</t>
  </si>
  <si>
    <t>1050957</t>
  </si>
  <si>
    <t>1188354,1185586, 1188356</t>
  </si>
  <si>
    <t>L406152</t>
  </si>
  <si>
    <t>G408490</t>
  </si>
  <si>
    <t>1188355, 1188357,1188353</t>
  </si>
  <si>
    <t>G408489</t>
  </si>
  <si>
    <t>1195095, 1195096, 1195097</t>
  </si>
  <si>
    <t>G408488</t>
  </si>
  <si>
    <t>https://www.gem.wiki/Benghazi_power_station</t>
  </si>
  <si>
    <t>Benghazi power station</t>
  </si>
  <si>
    <t>محطة كهرباء بنغازي المركبة</t>
  </si>
  <si>
    <t>Benghazi</t>
  </si>
  <si>
    <t>1131320</t>
  </si>
  <si>
    <t>L407116</t>
  </si>
  <si>
    <t>G408568</t>
  </si>
  <si>
    <t>https://www.gem.wiki/Derna_Gas_power_station</t>
  </si>
  <si>
    <t>Derna Gas power station</t>
  </si>
  <si>
    <t>محطة درنة الغازية الاستعجالية, محطة درنة الغازية</t>
  </si>
  <si>
    <t>Derna</t>
  </si>
  <si>
    <t>L407853</t>
  </si>
  <si>
    <t>G411028</t>
  </si>
  <si>
    <t>G411027</t>
  </si>
  <si>
    <t>G411026</t>
  </si>
  <si>
    <t>G411025</t>
  </si>
  <si>
    <t>GT5</t>
  </si>
  <si>
    <t>G411024</t>
  </si>
  <si>
    <t>GT6</t>
  </si>
  <si>
    <t>G411023</t>
  </si>
  <si>
    <t>https://www.gem.wiki/Derna_Thermal_power_station</t>
  </si>
  <si>
    <t>Derna Thermal power station</t>
  </si>
  <si>
    <t>محطة درنة البخارية</t>
  </si>
  <si>
    <t>WRI: WRI1023829</t>
  </si>
  <si>
    <t>1015261</t>
  </si>
  <si>
    <t>L408215</t>
  </si>
  <si>
    <t>G411569</t>
  </si>
  <si>
    <t>G411568</t>
  </si>
  <si>
    <t>https://www.gem.wiki/GECOL_power_plant_1</t>
  </si>
  <si>
    <t>GECOL power plant 1</t>
  </si>
  <si>
    <t>Samnu</t>
  </si>
  <si>
    <t>Sabha</t>
  </si>
  <si>
    <t>L408214</t>
  </si>
  <si>
    <t>G411567</t>
  </si>
  <si>
    <t>https://www.gem.wiki/GECOL_power_plant_2</t>
  </si>
  <si>
    <t>GECOL power plant 2</t>
  </si>
  <si>
    <t>Tripoli</t>
  </si>
  <si>
    <t>L408282</t>
  </si>
  <si>
    <t>G411566</t>
  </si>
  <si>
    <t>https://www.gem.wiki/Gulf_Steam_power_station</t>
  </si>
  <si>
    <t>Gulf Steam power station</t>
  </si>
  <si>
    <t>محطة كهرباء الخليج البخارية , محطة توليد كهرباء سرت البخارية, محطة خليج سرت</t>
  </si>
  <si>
    <t>Sirte</t>
  </si>
  <si>
    <t>WRI: WRI1023831</t>
  </si>
  <si>
    <t>Sirt, Al-Khaleej, Gulf, Alkhalij-Sert</t>
  </si>
  <si>
    <t>1071527</t>
  </si>
  <si>
    <t>L406154</t>
  </si>
  <si>
    <t>G408487</t>
  </si>
  <si>
    <t>G408581</t>
  </si>
  <si>
    <t>G408580</t>
  </si>
  <si>
    <t>G408579</t>
  </si>
  <si>
    <t>https://www.gem.wiki/Karpowership_(Libya)_power_station</t>
  </si>
  <si>
    <t>Karpowership (Libya) power station</t>
  </si>
  <si>
    <t>Port of Tripoli</t>
  </si>
  <si>
    <t>L407118</t>
  </si>
  <si>
    <t>G408578</t>
  </si>
  <si>
    <t>https://www.gem.wiki/Mellitah_power_plant</t>
  </si>
  <si>
    <t>Mellitah power plant</t>
  </si>
  <si>
    <t>محطة مليتة الغازية</t>
  </si>
  <si>
    <t>Zuwarah</t>
  </si>
  <si>
    <t>Nuqat al Khams</t>
  </si>
  <si>
    <t>1015268</t>
  </si>
  <si>
    <t>1132342, 1132343,1132344,1132345</t>
  </si>
  <si>
    <t>L407854</t>
  </si>
  <si>
    <t>G411022</t>
  </si>
  <si>
    <t>https://www.gem.wiki/Misurata_(LISCO)_power_station</t>
  </si>
  <si>
    <t>Misurata (LISCO) power station</t>
  </si>
  <si>
    <t>محطة توليد كهرباء مصراتة الحديد</t>
  </si>
  <si>
    <t>Misrata</t>
  </si>
  <si>
    <t>Misurata Iron and Steel Power Plant, Libyan Iron and Steel Company power plant</t>
  </si>
  <si>
    <t>Other Metals &amp; Mining</t>
  </si>
  <si>
    <t>1015269</t>
  </si>
  <si>
    <t>L407057</t>
  </si>
  <si>
    <t>G408161</t>
  </si>
  <si>
    <t>G408160</t>
  </si>
  <si>
    <t>G408159</t>
  </si>
  <si>
    <t>G408158</t>
  </si>
  <si>
    <t>G408157</t>
  </si>
  <si>
    <t>G408156</t>
  </si>
  <si>
    <t>https://www.gem.wiki/Misurata_power_station</t>
  </si>
  <si>
    <t>Misurata power station</t>
  </si>
  <si>
    <t>محطة كهرباء مصراتة الاستعجالية</t>
  </si>
  <si>
    <t>WRI: WRI1023823</t>
  </si>
  <si>
    <t>1067979</t>
  </si>
  <si>
    <t>1200703, 1215572, 1215573</t>
  </si>
  <si>
    <t>L407056</t>
  </si>
  <si>
    <t>G408164</t>
  </si>
  <si>
    <t>1121495</t>
  </si>
  <si>
    <t>G408163</t>
  </si>
  <si>
    <t>G408162</t>
  </si>
  <si>
    <t>https://www.gem.wiki/New_South_Tripoli_Gas_power_station</t>
  </si>
  <si>
    <t>New South Tripoli Gas power station</t>
  </si>
  <si>
    <t>محطة جنوب طرابلس الغازية الجديدة، محطة جنوب طرابلس الجديدة</t>
  </si>
  <si>
    <t>L408216</t>
  </si>
  <si>
    <t>G411565</t>
  </si>
  <si>
    <t>G411564</t>
  </si>
  <si>
    <t>G411563</t>
  </si>
  <si>
    <t>G411562</t>
  </si>
  <si>
    <t>https://www.gem.wiki/North_Benghazi_power_station</t>
  </si>
  <si>
    <t>North Benghazi power station</t>
  </si>
  <si>
    <t>محطة كهرباء شمال بنغازي الدورة المزدوجة، محطة شمال بنغازي</t>
  </si>
  <si>
    <t>WRI: WRI1023821</t>
  </si>
  <si>
    <t>1015259</t>
  </si>
  <si>
    <t>1116995, 1116996, 1116997, 1166600,1174215, 1174216</t>
  </si>
  <si>
    <t>L406156</t>
  </si>
  <si>
    <t>G408479</t>
  </si>
  <si>
    <t>1200702, 1215574,1215575</t>
  </si>
  <si>
    <t>G408476</t>
  </si>
  <si>
    <t>https://www.gem.wiki/Sabha_2_power_plant</t>
  </si>
  <si>
    <t>Sabha 2 power plant</t>
  </si>
  <si>
    <t>محطة كهرباء سبها</t>
  </si>
  <si>
    <t>1137355</t>
  </si>
  <si>
    <t>1311247, 1311248, 1311249</t>
  </si>
  <si>
    <t>L408047</t>
  </si>
  <si>
    <t>G411159</t>
  </si>
  <si>
    <t>https://www.gem.wiki/Sabha_power_plant</t>
  </si>
  <si>
    <t>Sabha power plant</t>
  </si>
  <si>
    <t>L408217</t>
  </si>
  <si>
    <t>G411561</t>
  </si>
  <si>
    <t>G411560</t>
  </si>
  <si>
    <t>G411559</t>
  </si>
  <si>
    <t>https://www.gem.wiki/Samnu_Power_plant</t>
  </si>
  <si>
    <t>Samnu Power plant</t>
  </si>
  <si>
    <t>محطة مولدات ديزل سمنو</t>
  </si>
  <si>
    <t>1015273</t>
  </si>
  <si>
    <t>1146753, 1146759</t>
  </si>
  <si>
    <t>L408218</t>
  </si>
  <si>
    <t>G411558</t>
  </si>
  <si>
    <t>https://www.gem.wiki/Sarir_power_station</t>
  </si>
  <si>
    <t>Sarir power station</t>
  </si>
  <si>
    <t>محطة السرير الغربي، محطة توليد كهرباء السرير الغازية</t>
  </si>
  <si>
    <t>Sarir Oil Field</t>
  </si>
  <si>
    <t>Kufra</t>
  </si>
  <si>
    <t>1102295</t>
  </si>
  <si>
    <t>L407055</t>
  </si>
  <si>
    <t>G408167</t>
  </si>
  <si>
    <t>Al-Sarir</t>
  </si>
  <si>
    <t>G408166</t>
  </si>
  <si>
    <t>G408165</t>
  </si>
  <si>
    <t>https://www.gem.wiki/South_Tripoli_power_station</t>
  </si>
  <si>
    <t>South Tripoli power station</t>
  </si>
  <si>
    <t>محطة توليد كهرباء جنوب طرابلس الغازية، محطة جنوب طرابلس</t>
  </si>
  <si>
    <t>FO</t>
  </si>
  <si>
    <t>Janzur</t>
  </si>
  <si>
    <t>WRI: WRI1023824</t>
  </si>
  <si>
    <t>Tripoli South Gas Power Supplier Station,Tripoli South Power Plant</t>
  </si>
  <si>
    <t>1015279</t>
  </si>
  <si>
    <t>L408219</t>
  </si>
  <si>
    <t>G411557</t>
  </si>
  <si>
    <t>G411556</t>
  </si>
  <si>
    <t>G411555</t>
  </si>
  <si>
    <t>G411554</t>
  </si>
  <si>
    <t>G411553</t>
  </si>
  <si>
    <t>https://www.gem.wiki/Tobruk_Thermal_power_station</t>
  </si>
  <si>
    <t>Tobruk Thermal power station</t>
  </si>
  <si>
    <t>محطة طبرق البخارية</t>
  </si>
  <si>
    <t>Tobruk</t>
  </si>
  <si>
    <t>Butnan</t>
  </si>
  <si>
    <t>WRI: WRI1023830</t>
  </si>
  <si>
    <t>Tobruk Steam Station</t>
  </si>
  <si>
    <t>1015276</t>
  </si>
  <si>
    <t>L408220</t>
  </si>
  <si>
    <t>G411552</t>
  </si>
  <si>
    <t>G411551</t>
  </si>
  <si>
    <t>https://www.gem.wiki/Tobruk_power_station</t>
  </si>
  <si>
    <t>Tobruk power station</t>
  </si>
  <si>
    <t>مشروع محطة كهرباء طبرق الاستعجالي ، محطة طبرق الغازية, محطة طبرق الغازية الجديدة</t>
  </si>
  <si>
    <t>Tobruk Gaerel</t>
  </si>
  <si>
    <t>1116957</t>
  </si>
  <si>
    <t>L407058</t>
  </si>
  <si>
    <t>G408153</t>
  </si>
  <si>
    <t>G408152</t>
  </si>
  <si>
    <t>G408151</t>
  </si>
  <si>
    <t>G408150</t>
  </si>
  <si>
    <t>https://www.gem.wiki/Ubari_power_station</t>
  </si>
  <si>
    <t>Ubari power station</t>
  </si>
  <si>
    <t>محطة أوباري الغازية</t>
  </si>
  <si>
    <t>NG/CR</t>
  </si>
  <si>
    <t>Ubari</t>
  </si>
  <si>
    <t>Wadi Al Hayaa</t>
  </si>
  <si>
    <t>Awbari</t>
  </si>
  <si>
    <t>1015270</t>
  </si>
  <si>
    <t>L407117</t>
  </si>
  <si>
    <t>G408572</t>
  </si>
  <si>
    <t>G408571</t>
  </si>
  <si>
    <t>G408570</t>
  </si>
  <si>
    <t>G408569</t>
  </si>
  <si>
    <t>https://www.gem.wiki/West_Tripoli_Thermal_power_station</t>
  </si>
  <si>
    <t>West Tripoli Thermal power station</t>
  </si>
  <si>
    <t>محطة كهرباء غرب طرابلس البخارية, محطة غرب طرابلس</t>
  </si>
  <si>
    <t>WRI: WRI1023828</t>
  </si>
  <si>
    <t>1015280</t>
  </si>
  <si>
    <t>L408221</t>
  </si>
  <si>
    <t>G411550</t>
  </si>
  <si>
    <t>G411549</t>
  </si>
  <si>
    <t>G411548</t>
  </si>
  <si>
    <t>G411547</t>
  </si>
  <si>
    <t>ST5</t>
  </si>
  <si>
    <t>G411546</t>
  </si>
  <si>
    <t>ST6</t>
  </si>
  <si>
    <t>G411545</t>
  </si>
  <si>
    <t>https://www.gem.wiki/West_Tripoli_power_station</t>
  </si>
  <si>
    <t>West Tripoli power station</t>
  </si>
  <si>
    <t>محطة كهرباء غرب طرابلس الاستعجالية, محطة كهرباء غرب طرابلس الغازية</t>
  </si>
  <si>
    <t>Tripoli West, Tripoli West Fast track Power Plant</t>
  </si>
  <si>
    <t>L407059</t>
  </si>
  <si>
    <t>G408149</t>
  </si>
  <si>
    <t>G408148</t>
  </si>
  <si>
    <t>G408147</t>
  </si>
  <si>
    <t>G408146</t>
  </si>
  <si>
    <t>G408576</t>
  </si>
  <si>
    <t>G408575</t>
  </si>
  <si>
    <t>G408574</t>
  </si>
  <si>
    <t>G408573</t>
  </si>
  <si>
    <t>https://www.gem.wiki/Western_Mountain_power_plant</t>
  </si>
  <si>
    <t>Western Mountain power plant</t>
  </si>
  <si>
    <t>محطة الجبل الغربي - الرويس</t>
  </si>
  <si>
    <t>GT11</t>
  </si>
  <si>
    <t>AI Hawamid</t>
  </si>
  <si>
    <t>Nalut</t>
  </si>
  <si>
    <t>WRI: WRI1023827</t>
  </si>
  <si>
    <t>Western Mountain Station- Ruwais, Western Mountain Power Plant (Ruwais)</t>
  </si>
  <si>
    <t>1059725</t>
  </si>
  <si>
    <t>L406158</t>
  </si>
  <si>
    <t>G408468</t>
  </si>
  <si>
    <t>GT12</t>
  </si>
  <si>
    <t>G408467</t>
  </si>
  <si>
    <t>GT13</t>
  </si>
  <si>
    <t>G408466</t>
  </si>
  <si>
    <t>GT14</t>
  </si>
  <si>
    <t>G408465</t>
  </si>
  <si>
    <t>GT15</t>
  </si>
  <si>
    <t>G408464</t>
  </si>
  <si>
    <t>GT16</t>
  </si>
  <si>
    <t>G408463</t>
  </si>
  <si>
    <t>WSTH-NG</t>
  </si>
  <si>
    <t>G408577</t>
  </si>
  <si>
    <t>https://www.gem.wiki/Zliten_power_plant</t>
  </si>
  <si>
    <t>Zliten power plant</t>
  </si>
  <si>
    <t>محطة كهرباء زليتن الغازية</t>
  </si>
  <si>
    <t>2024-2025</t>
  </si>
  <si>
    <t>Zliten</t>
  </si>
  <si>
    <t>1015281</t>
  </si>
  <si>
    <t>L407855</t>
  </si>
  <si>
    <t>G410495</t>
  </si>
  <si>
    <t>https://www.gem.wiki/Zueitina_power_station</t>
  </si>
  <si>
    <t>Zueitina power station</t>
  </si>
  <si>
    <t>محطة توليد كهرباء الزويتينة</t>
  </si>
  <si>
    <t>Az-Zuwaytinah</t>
  </si>
  <si>
    <t>Al Wahat</t>
  </si>
  <si>
    <t>WRI: WRI1023826</t>
  </si>
  <si>
    <t>Al - Zwaitina Electricity Station, ZWITINA, Zwitina power station</t>
  </si>
  <si>
    <t>1015284</t>
  </si>
  <si>
    <t>L406159</t>
  </si>
  <si>
    <t>G408456</t>
  </si>
  <si>
    <t>G408462</t>
  </si>
  <si>
    <t>G408461</t>
  </si>
  <si>
    <t>G408460</t>
  </si>
  <si>
    <t>G408459</t>
  </si>
  <si>
    <t>G408458</t>
  </si>
  <si>
    <t>G408457</t>
  </si>
  <si>
    <t>https://www.gem.wiki/Kalabancoro_power_station</t>
  </si>
  <si>
    <t>Mali</t>
  </si>
  <si>
    <t>Kalabancoro power station</t>
  </si>
  <si>
    <t>Kalabancoro</t>
  </si>
  <si>
    <t>Bamako</t>
  </si>
  <si>
    <t>Koulikoro</t>
  </si>
  <si>
    <t>L407357</t>
  </si>
  <si>
    <t>G409398</t>
  </si>
  <si>
    <t>https://www.gem.wiki/Banda_Gas-to-Power_Project</t>
  </si>
  <si>
    <t>Mauritania</t>
  </si>
  <si>
    <t>Banda Gas-to-Power Project</t>
  </si>
  <si>
    <t>محطة كهرباء حقل باندا</t>
  </si>
  <si>
    <t>LNG/HFO</t>
  </si>
  <si>
    <t>Nouakchott</t>
  </si>
  <si>
    <t>1076034</t>
  </si>
  <si>
    <t>L406843</t>
  </si>
  <si>
    <t>G408005</t>
  </si>
  <si>
    <t>https://www.gem.wiki/Guelbs_II_power_plant</t>
  </si>
  <si>
    <t>Guelbs II power plant</t>
  </si>
  <si>
    <t>Zouérat</t>
  </si>
  <si>
    <t>Tiris Zemmour</t>
  </si>
  <si>
    <t>L408666</t>
  </si>
  <si>
    <t>G412251</t>
  </si>
  <si>
    <t>https://www.gem.wiki/Nouadhibou_Thermal_power_plant</t>
  </si>
  <si>
    <t>Nouadhibou Thermal power plant</t>
  </si>
  <si>
    <t>محطة الطاقة الحرارية بنواذيبو</t>
  </si>
  <si>
    <t>CR</t>
  </si>
  <si>
    <t>Nouadhibou</t>
  </si>
  <si>
    <t>Ras Nouadhibou</t>
  </si>
  <si>
    <t>WRI: WRI1023107</t>
  </si>
  <si>
    <t>L408665</t>
  </si>
  <si>
    <t>G412250</t>
  </si>
  <si>
    <t>https://www.gem.wiki/Somolec_power_plant</t>
  </si>
  <si>
    <t>Somolec power plant</t>
  </si>
  <si>
    <t>محطة الطاقة المزدوجة الشمالية</t>
  </si>
  <si>
    <t>1107171</t>
  </si>
  <si>
    <t>L408046</t>
  </si>
  <si>
    <t>G411158</t>
  </si>
  <si>
    <t>https://www.gem.wiki/Tasiast_Mine_power_plant</t>
  </si>
  <si>
    <t>Tasiast Mine power plant</t>
  </si>
  <si>
    <t>Phase 2</t>
  </si>
  <si>
    <t>HFO/FO</t>
  </si>
  <si>
    <t>Tasiast Mine</t>
  </si>
  <si>
    <t>Akjoujt</t>
  </si>
  <si>
    <t>1104513</t>
  </si>
  <si>
    <t>L408667</t>
  </si>
  <si>
    <t>G412249</t>
  </si>
  <si>
    <t>https://www.gem.wiki/Ain_Beni_Mathar_power_plant</t>
  </si>
  <si>
    <t>Morocco</t>
  </si>
  <si>
    <t>Ain Beni Mathar power plant</t>
  </si>
  <si>
    <t>محطة عين بني مطهر للطاقة الطاقة الحرارية الشمسية</t>
  </si>
  <si>
    <t>Abengoa Solar / ONE</t>
  </si>
  <si>
    <t>Ain Beni Mathar</t>
  </si>
  <si>
    <t>Jerada</t>
  </si>
  <si>
    <t>WRI: WRI1023670</t>
  </si>
  <si>
    <t>La Centrale d'Aïn Beni Mathar</t>
  </si>
  <si>
    <t>1046602</t>
  </si>
  <si>
    <t>1169382, 1206199, 1206200</t>
  </si>
  <si>
    <t>L406161</t>
  </si>
  <si>
    <t>G408004</t>
  </si>
  <si>
    <t>https://www.gem.wiki/Dhar_Doum_CCGT_power_station</t>
  </si>
  <si>
    <t>Dhar Doum CCGT power station</t>
  </si>
  <si>
    <t>Dhar Doum</t>
  </si>
  <si>
    <t>Tangier-Tétouan-Al Hoceima</t>
  </si>
  <si>
    <t>L406964</t>
  </si>
  <si>
    <t>G407989</t>
  </si>
  <si>
    <t>G407988</t>
  </si>
  <si>
    <t>https://www.gem.wiki/Jorf_Lasfar_CCGT_power_station</t>
  </si>
  <si>
    <t>Jorf Lasfar CCGT power station</t>
  </si>
  <si>
    <t>محطة كهرباء الجرف الاصفر الغازية المركبة</t>
  </si>
  <si>
    <t>Jorf Lasfar</t>
  </si>
  <si>
    <t>Casablanca-Settat</t>
  </si>
  <si>
    <t>L406965</t>
  </si>
  <si>
    <t>G407991</t>
  </si>
  <si>
    <t>G407990</t>
  </si>
  <si>
    <t>https://www.gem.wiki/Kenitra_power_plant</t>
  </si>
  <si>
    <t>Kenitra power plant</t>
  </si>
  <si>
    <t>محطة القنيطرة لتوليد الكهرباء</t>
  </si>
  <si>
    <t>Kenitra</t>
  </si>
  <si>
    <t>Rabat-Salé-Kénitra</t>
  </si>
  <si>
    <t>1024697</t>
  </si>
  <si>
    <t>L408223</t>
  </si>
  <si>
    <t>G411544</t>
  </si>
  <si>
    <t>G411543</t>
  </si>
  <si>
    <t>G411542</t>
  </si>
  <si>
    <t>https://www.gem.wiki/Mohammedia_2_Power_Plant</t>
  </si>
  <si>
    <t>Mohammedia 2 Power Plant</t>
  </si>
  <si>
    <t>محطة المحمدية</t>
  </si>
  <si>
    <t>Mohammedia Prefecture</t>
  </si>
  <si>
    <t>Grand Casablanca Region</t>
  </si>
  <si>
    <t>1024700</t>
  </si>
  <si>
    <t>L408224</t>
  </si>
  <si>
    <t>G411537</t>
  </si>
  <si>
    <t>G411536</t>
  </si>
  <si>
    <t>G411535</t>
  </si>
  <si>
    <t>https://www.gem.wiki/Mohammedia_power_station</t>
  </si>
  <si>
    <t>Mohammedia power station</t>
  </si>
  <si>
    <t>L103056</t>
  </si>
  <si>
    <t>G411539</t>
  </si>
  <si>
    <t>G411538</t>
  </si>
  <si>
    <t>https://www.gem.wiki/Tahaddart_power_plant</t>
  </si>
  <si>
    <t>Tahaddart power plant</t>
  </si>
  <si>
    <t>محطة كهرباء تهدارت ١</t>
  </si>
  <si>
    <t>Houara</t>
  </si>
  <si>
    <t>Tangier-Tétouan</t>
  </si>
  <si>
    <t>WRI: WRI1023677</t>
  </si>
  <si>
    <t>1024682</t>
  </si>
  <si>
    <t>L406163</t>
  </si>
  <si>
    <t>G408001</t>
  </si>
  <si>
    <t>G411148</t>
  </si>
  <si>
    <t>https://www.gem.wiki/Tan_Tan_power_plant</t>
  </si>
  <si>
    <t>Tan Tan power plant</t>
  </si>
  <si>
    <t>محطة توليد الطاقة بالفيول الثقيل بمدينة طانطان</t>
  </si>
  <si>
    <t>Tantan</t>
  </si>
  <si>
    <t>Guelmim-Oued Noun</t>
  </si>
  <si>
    <t>WRI: WRI1023679</t>
  </si>
  <si>
    <t>1069521</t>
  </si>
  <si>
    <t>L408225</t>
  </si>
  <si>
    <t>G411540</t>
  </si>
  <si>
    <t>https://www.gem.wiki/Beluluane_power_station</t>
  </si>
  <si>
    <t>Mozambique</t>
  </si>
  <si>
    <t>Beluluane power station</t>
  </si>
  <si>
    <t>Central Térmica de Beluluane</t>
  </si>
  <si>
    <t>Matola</t>
  </si>
  <si>
    <t>Maputo</t>
  </si>
  <si>
    <t>1128569</t>
  </si>
  <si>
    <t>L406765</t>
  </si>
  <si>
    <t>G407109</t>
  </si>
  <si>
    <t>https://www.gem.wiki/Gigawatt_Park_power_station</t>
  </si>
  <si>
    <t>Gigawatt Park power station</t>
  </si>
  <si>
    <t>Ressano Garcia</t>
  </si>
  <si>
    <t>Ressano Garcia Power Plant</t>
  </si>
  <si>
    <t>none</t>
  </si>
  <si>
    <t>1111175</t>
  </si>
  <si>
    <t>L408164</t>
  </si>
  <si>
    <t>G411363</t>
  </si>
  <si>
    <t>https://www.gem.wiki/Karpowership_(Mozambique)_Mehmet_Bey_power_station</t>
  </si>
  <si>
    <t>Karpowership (Mozambique) Mehmet Bey power station</t>
  </si>
  <si>
    <t>LNG/FO</t>
  </si>
  <si>
    <t>Nacala</t>
  </si>
  <si>
    <t>Nampula</t>
  </si>
  <si>
    <t>1092015</t>
  </si>
  <si>
    <t>1243493, 1260983</t>
  </si>
  <si>
    <t>L407152</t>
  </si>
  <si>
    <t>G408643</t>
  </si>
  <si>
    <t>https://www.gem.wiki/Maputo_power_station</t>
  </si>
  <si>
    <t>Maputo power station</t>
  </si>
  <si>
    <t>Maputo Thermoelectric Power Plant, Maputo Thermal Power Plant</t>
  </si>
  <si>
    <t>1100934</t>
  </si>
  <si>
    <t>1257759, 1276062, 1276063</t>
  </si>
  <si>
    <t>L406766</t>
  </si>
  <si>
    <t>G407110</t>
  </si>
  <si>
    <t>https://www.gem.wiki/Mozambique_LNG_power_station</t>
  </si>
  <si>
    <t>Mozambique LNG power station</t>
  </si>
  <si>
    <t>Palma</t>
  </si>
  <si>
    <t>Cabo Delgado</t>
  </si>
  <si>
    <t>Area 1</t>
  </si>
  <si>
    <t>1099013</t>
  </si>
  <si>
    <t>L406767</t>
  </si>
  <si>
    <t>G407111</t>
  </si>
  <si>
    <t>G407112</t>
  </si>
  <si>
    <t>G407113</t>
  </si>
  <si>
    <t>G407114</t>
  </si>
  <si>
    <t>G407115</t>
  </si>
  <si>
    <t>G407116</t>
  </si>
  <si>
    <t>https://www.gem.wiki/Nacala_LNG_power_station</t>
  </si>
  <si>
    <t>Nacala LNG power station</t>
  </si>
  <si>
    <t>1116998</t>
  </si>
  <si>
    <t>L408165</t>
  </si>
  <si>
    <t>G411362</t>
  </si>
  <si>
    <t>G411361</t>
  </si>
  <si>
    <t>https://www.gem.wiki/Palma_Gas_Thermal_power_plant</t>
  </si>
  <si>
    <t>Palma Gas Thermal power plant</t>
  </si>
  <si>
    <t>L406768</t>
  </si>
  <si>
    <t>G407117</t>
  </si>
  <si>
    <t>https://www.gem.wiki/Rovuma_Gas_power_station</t>
  </si>
  <si>
    <t>Rovuma Gas power station</t>
  </si>
  <si>
    <t>NACALA LNG-TO-POWERSHIP® PROJECT</t>
  </si>
  <si>
    <t>1138435</t>
  </si>
  <si>
    <t>L406769</t>
  </si>
  <si>
    <t>G407118</t>
  </si>
  <si>
    <t>https://www.gem.wiki/Temane_power_station</t>
  </si>
  <si>
    <t>Temane power station</t>
  </si>
  <si>
    <t>Central Térmica de Temane (CTT)</t>
  </si>
  <si>
    <t>Temane</t>
  </si>
  <si>
    <t>Inhambane</t>
  </si>
  <si>
    <t>1117266</t>
  </si>
  <si>
    <t>1283161, 1308612, 1308611, 1308613, 1308614, 1308617, 1308615, 1308616, 1308618</t>
  </si>
  <si>
    <t>L406770</t>
  </si>
  <si>
    <t>G407119</t>
  </si>
  <si>
    <t>https://www.gem.wiki/Anixas_II_power_station</t>
  </si>
  <si>
    <t>Namibia</t>
  </si>
  <si>
    <t>Anixas II power station</t>
  </si>
  <si>
    <t>HFO/NG</t>
  </si>
  <si>
    <t>Walvis Bay</t>
  </si>
  <si>
    <t>1086230</t>
  </si>
  <si>
    <t>L408173</t>
  </si>
  <si>
    <t>G411360</t>
  </si>
  <si>
    <t>https://www.gem.wiki/Arandis_Erongo_power_station</t>
  </si>
  <si>
    <t>Arandis Erongo power station</t>
  </si>
  <si>
    <t>Arandis</t>
  </si>
  <si>
    <t>Erongo</t>
  </si>
  <si>
    <t>1086229</t>
  </si>
  <si>
    <t>L103084</t>
  </si>
  <si>
    <t>G407120</t>
  </si>
  <si>
    <t>https://www.gem.wiki/Kudu_power_station</t>
  </si>
  <si>
    <t>Kudu power station</t>
  </si>
  <si>
    <t>Uubvlei</t>
  </si>
  <si>
    <t>Karas</t>
  </si>
  <si>
    <t>1039232</t>
  </si>
  <si>
    <t>L406771</t>
  </si>
  <si>
    <t>G407121</t>
  </si>
  <si>
    <t>https://www.gem.wiki/ALSCON_Smelter_power_plant</t>
  </si>
  <si>
    <t>Nigeria</t>
  </si>
  <si>
    <t>ALSCON Smelter power plant</t>
  </si>
  <si>
    <t>Ikot Abasi</t>
  </si>
  <si>
    <t>Akwa Ibom</t>
  </si>
  <si>
    <t>Aluminum</t>
  </si>
  <si>
    <t>1010081</t>
  </si>
  <si>
    <t>L406778</t>
  </si>
  <si>
    <t>G407141</t>
  </si>
  <si>
    <t>G407142</t>
  </si>
  <si>
    <t>G409660</t>
  </si>
  <si>
    <t>G407143</t>
  </si>
  <si>
    <t>G409659</t>
  </si>
  <si>
    <t>G409658</t>
  </si>
  <si>
    <t>G407144</t>
  </si>
  <si>
    <t>G407145</t>
  </si>
  <si>
    <t>G407146</t>
  </si>
  <si>
    <t>https://www.gem.wiki/Abuja_power_station</t>
  </si>
  <si>
    <t>Abuja power station</t>
  </si>
  <si>
    <t>Gwagwalada</t>
  </si>
  <si>
    <t>Abuja</t>
  </si>
  <si>
    <t>Federal Capital Territory</t>
  </si>
  <si>
    <t>1131351</t>
  </si>
  <si>
    <t>L406772</t>
  </si>
  <si>
    <t>G407122</t>
  </si>
  <si>
    <t>G407123</t>
  </si>
  <si>
    <t>G407124</t>
  </si>
  <si>
    <t>https://www.gem.wiki/Afam_(FIPL)_power_station</t>
  </si>
  <si>
    <t>Afam (FIPL) power station</t>
  </si>
  <si>
    <t>Afam</t>
  </si>
  <si>
    <t>Okoloma</t>
  </si>
  <si>
    <t>Rivers</t>
  </si>
  <si>
    <t>1088739</t>
  </si>
  <si>
    <t>L406773</t>
  </si>
  <si>
    <t>G407125</t>
  </si>
  <si>
    <t>G407126</t>
  </si>
  <si>
    <t>https://www.gem.wiki/Afam_IV_power_station</t>
  </si>
  <si>
    <t>Afam IV power station</t>
  </si>
  <si>
    <t>1023938</t>
  </si>
  <si>
    <t>L406774</t>
  </si>
  <si>
    <t>G407127</t>
  </si>
  <si>
    <t>G407128</t>
  </si>
  <si>
    <t>G407129</t>
  </si>
  <si>
    <t>G407130</t>
  </si>
  <si>
    <t>G407131</t>
  </si>
  <si>
    <t>G407132</t>
  </si>
  <si>
    <t>https://www.gem.wiki/Afam_V_power_station</t>
  </si>
  <si>
    <t>Afam V power station</t>
  </si>
  <si>
    <t>L406775</t>
  </si>
  <si>
    <t>G407133</t>
  </si>
  <si>
    <t>G407134</t>
  </si>
  <si>
    <t>https://www.gem.wiki/Afam_VI_power_station</t>
  </si>
  <si>
    <t>Afam VI power station</t>
  </si>
  <si>
    <t>1053866</t>
  </si>
  <si>
    <t>L406776</t>
  </si>
  <si>
    <t>G407135</t>
  </si>
  <si>
    <t>https://www.gem.wiki/Agura_power_station</t>
  </si>
  <si>
    <t>Agura power station</t>
  </si>
  <si>
    <t>Industrial Park at Ogidigbie</t>
  </si>
  <si>
    <t>Ogidigbie</t>
  </si>
  <si>
    <t>Delta</t>
  </si>
  <si>
    <t>Agura IPP Project</t>
  </si>
  <si>
    <t>1092942</t>
  </si>
  <si>
    <t>L407499</t>
  </si>
  <si>
    <t>G409649</t>
  </si>
  <si>
    <t>G409648</t>
  </si>
  <si>
    <t>G409647</t>
  </si>
  <si>
    <t>G409646</t>
  </si>
  <si>
    <t>G409645</t>
  </si>
  <si>
    <t>3-3</t>
  </si>
  <si>
    <t>G409644</t>
  </si>
  <si>
    <t>https://www.gem.wiki/Alaoji_power_station</t>
  </si>
  <si>
    <t>Alaoji power station</t>
  </si>
  <si>
    <t>Ala-Oji</t>
  </si>
  <si>
    <t>Alaoji</t>
  </si>
  <si>
    <t>Aba</t>
  </si>
  <si>
    <t>Ala-Oji Power Station</t>
  </si>
  <si>
    <t>1064776</t>
  </si>
  <si>
    <t>L406777</t>
  </si>
  <si>
    <t>G410626</t>
  </si>
  <si>
    <t>G410625</t>
  </si>
  <si>
    <t>G407139</t>
  </si>
  <si>
    <t>G407140</t>
  </si>
  <si>
    <t>G409650</t>
  </si>
  <si>
    <t>G410627</t>
  </si>
  <si>
    <t>https://www.gem.wiki/Anambra_power_station</t>
  </si>
  <si>
    <t>Anambra power station</t>
  </si>
  <si>
    <t>Onitsha</t>
  </si>
  <si>
    <t>Anambra</t>
  </si>
  <si>
    <t>L407500</t>
  </si>
  <si>
    <t>G409657</t>
  </si>
  <si>
    <t>https://www.gem.wiki/Asco_power_station</t>
  </si>
  <si>
    <t>Asco power station</t>
  </si>
  <si>
    <t>Old Ajaokuta</t>
  </si>
  <si>
    <t>ASCO IPP</t>
  </si>
  <si>
    <t>L407501</t>
  </si>
  <si>
    <t>G409656</t>
  </si>
  <si>
    <t>G409655</t>
  </si>
  <si>
    <t>https://www.gem.wiki/Azikel_power_station</t>
  </si>
  <si>
    <t>Azikel power station</t>
  </si>
  <si>
    <t>Yenegoa</t>
  </si>
  <si>
    <t>Bayelsa</t>
  </si>
  <si>
    <t>L407502</t>
  </si>
  <si>
    <t>G409654</t>
  </si>
  <si>
    <t>G409653</t>
  </si>
  <si>
    <t>G409652</t>
  </si>
  <si>
    <t>G409651</t>
  </si>
  <si>
    <t>https://www.gem.wiki/Azura-Edo_IPP_power_station</t>
  </si>
  <si>
    <t>Azura-Edo IPP power station</t>
  </si>
  <si>
    <t>Benin City</t>
  </si>
  <si>
    <t>Edo</t>
  </si>
  <si>
    <t>1100276</t>
  </si>
  <si>
    <t>L406779</t>
  </si>
  <si>
    <t>G407147</t>
  </si>
  <si>
    <t>G407148</t>
  </si>
  <si>
    <t>G407149</t>
  </si>
  <si>
    <t>https://www.gem.wiki/Bonny_Island_LNG_power_plant</t>
  </si>
  <si>
    <t>Bonny Island LNG power plant</t>
  </si>
  <si>
    <t>Bonny Island</t>
  </si>
  <si>
    <t>Rivers State</t>
  </si>
  <si>
    <t>1043974</t>
  </si>
  <si>
    <t>L407534</t>
  </si>
  <si>
    <t>G409771</t>
  </si>
  <si>
    <t>G409770</t>
  </si>
  <si>
    <t>https://www.gem.wiki/Bresson_power_station</t>
  </si>
  <si>
    <t>Bresson power station</t>
  </si>
  <si>
    <t>Magboro</t>
  </si>
  <si>
    <t>Lagos</t>
  </si>
  <si>
    <t>L407503</t>
  </si>
  <si>
    <t>G409663</t>
  </si>
  <si>
    <t>G409662</t>
  </si>
  <si>
    <t>G409661</t>
  </si>
  <si>
    <t>https://www.gem.wiki/Calabar_power_station</t>
  </si>
  <si>
    <t>Calabar power station</t>
  </si>
  <si>
    <t>Calabar</t>
  </si>
  <si>
    <t>Cross River</t>
  </si>
  <si>
    <t>Odukpani</t>
  </si>
  <si>
    <t>1064808</t>
  </si>
  <si>
    <t>L406780</t>
  </si>
  <si>
    <t>G407150</t>
  </si>
  <si>
    <t>G407151</t>
  </si>
  <si>
    <t>G409669</t>
  </si>
  <si>
    <t>G409668</t>
  </si>
  <si>
    <t>G407152</t>
  </si>
  <si>
    <t>G409667</t>
  </si>
  <si>
    <t>G409666</t>
  </si>
  <si>
    <t>G409665</t>
  </si>
  <si>
    <t>3-4</t>
  </si>
  <si>
    <t>G409664</t>
  </si>
  <si>
    <t>G407153</t>
  </si>
  <si>
    <t>G407154</t>
  </si>
  <si>
    <t>https://www.gem.wiki/Delta_III_2+_power_station</t>
  </si>
  <si>
    <t>Delta III 2+ power station</t>
  </si>
  <si>
    <t>Ughelli</t>
  </si>
  <si>
    <t>L407504</t>
  </si>
  <si>
    <t>G409674</t>
  </si>
  <si>
    <t>https://www.gem.wiki/Delta_IV_2+_power_station</t>
  </si>
  <si>
    <t>Delta IV 2+ power station</t>
  </si>
  <si>
    <t>L407505</t>
  </si>
  <si>
    <t>G409673</t>
  </si>
  <si>
    <t>G409672</t>
  </si>
  <si>
    <t>G409671</t>
  </si>
  <si>
    <t>G409670</t>
  </si>
  <si>
    <t>https://www.gem.wiki/Egbema_power_station</t>
  </si>
  <si>
    <t>Egbema power station</t>
  </si>
  <si>
    <t>Owerri</t>
  </si>
  <si>
    <t>Imo</t>
  </si>
  <si>
    <t>Zuma</t>
  </si>
  <si>
    <t>1064810</t>
  </si>
  <si>
    <t>L406783</t>
  </si>
  <si>
    <t>G407161</t>
  </si>
  <si>
    <t>G407162</t>
  </si>
  <si>
    <t>G409675</t>
  </si>
  <si>
    <t>G407163</t>
  </si>
  <si>
    <t>https://www.gem.wiki/Egbin_power_station</t>
  </si>
  <si>
    <t>Egbin power station</t>
  </si>
  <si>
    <t>Ijede</t>
  </si>
  <si>
    <t>1023943</t>
  </si>
  <si>
    <t>L406784</t>
  </si>
  <si>
    <t>G407164</t>
  </si>
  <si>
    <t>G407165</t>
  </si>
  <si>
    <t>G407166</t>
  </si>
  <si>
    <t>G407167</t>
  </si>
  <si>
    <t>G407168</t>
  </si>
  <si>
    <t>G407169</t>
  </si>
  <si>
    <t>B</t>
  </si>
  <si>
    <t>G407170</t>
  </si>
  <si>
    <t>https://www.gem.wiki/Ekrokpe-Erkrejegbe_power_station</t>
  </si>
  <si>
    <t>Ekrokpe-Erkrejegbe power station</t>
  </si>
  <si>
    <t>Ekrokpe</t>
  </si>
  <si>
    <t>Ughelli South</t>
  </si>
  <si>
    <t>1123254</t>
  </si>
  <si>
    <t>L406785</t>
  </si>
  <si>
    <t>G407171</t>
  </si>
  <si>
    <t>G407172</t>
  </si>
  <si>
    <t>https://www.gem.wiki/Ethiope_power_station</t>
  </si>
  <si>
    <t>Ethiope power station</t>
  </si>
  <si>
    <t>L407506</t>
  </si>
  <si>
    <t>G409678</t>
  </si>
  <si>
    <t>G409677</t>
  </si>
  <si>
    <t>https://www.gem.wiki/Gbarain_Gas_Plant_power_station</t>
  </si>
  <si>
    <t>Gbarain Gas Plant power station</t>
  </si>
  <si>
    <t>Koroama</t>
  </si>
  <si>
    <t>Yenagoa</t>
  </si>
  <si>
    <t>NIPP Gbarain-Ubie Power Station</t>
  </si>
  <si>
    <t>1064811</t>
  </si>
  <si>
    <t>L406786</t>
  </si>
  <si>
    <t>G407173</t>
  </si>
  <si>
    <t>GBARAIN / UBIE 2</t>
  </si>
  <si>
    <t>G409679</t>
  </si>
  <si>
    <t>G407174</t>
  </si>
  <si>
    <t>https://www.gem.wiki/Geregu_I_power_station</t>
  </si>
  <si>
    <t>Geregu I power station</t>
  </si>
  <si>
    <t>Ajaokuta</t>
  </si>
  <si>
    <t>Koji</t>
  </si>
  <si>
    <t>Geregu I Power Station- Privatized, GEREGU FGN</t>
  </si>
  <si>
    <t>1062281</t>
  </si>
  <si>
    <t>L406787</t>
  </si>
  <si>
    <t>G407175</t>
  </si>
  <si>
    <t>G407176</t>
  </si>
  <si>
    <t>G409682</t>
  </si>
  <si>
    <t>G409681</t>
  </si>
  <si>
    <t>G409680</t>
  </si>
  <si>
    <t>G407177</t>
  </si>
  <si>
    <t>https://www.gem.wiki/Geregu_II_power_station</t>
  </si>
  <si>
    <t>Geregu II power station</t>
  </si>
  <si>
    <t>1088449</t>
  </si>
  <si>
    <t>L406788</t>
  </si>
  <si>
    <t>G407178</t>
  </si>
  <si>
    <t>G409685</t>
  </si>
  <si>
    <t>G409684</t>
  </si>
  <si>
    <t>G407179</t>
  </si>
  <si>
    <t>G407180</t>
  </si>
  <si>
    <t>https://www.gem.wiki/Hudson_power_station</t>
  </si>
  <si>
    <t>Hudson power station</t>
  </si>
  <si>
    <t>Ifako-Ijaiye</t>
  </si>
  <si>
    <t>L407507</t>
  </si>
  <si>
    <t>G409683</t>
  </si>
  <si>
    <t>https://www.gem.wiki/Ibom_power_station</t>
  </si>
  <si>
    <t>Ibom power station</t>
  </si>
  <si>
    <t>1053623</t>
  </si>
  <si>
    <t>L406789</t>
  </si>
  <si>
    <t>G407181</t>
  </si>
  <si>
    <t>G407182</t>
  </si>
  <si>
    <t>G407183</t>
  </si>
  <si>
    <t>G407184</t>
  </si>
  <si>
    <t>https://www.gem.wiki/Ihovbor_power_station</t>
  </si>
  <si>
    <t>Ihovbor power station</t>
  </si>
  <si>
    <t>1064809</t>
  </si>
  <si>
    <t>L406790</t>
  </si>
  <si>
    <t>G407185</t>
  </si>
  <si>
    <t>G407186</t>
  </si>
  <si>
    <t>G409689</t>
  </si>
  <si>
    <t>G409688</t>
  </si>
  <si>
    <t>G407187</t>
  </si>
  <si>
    <t>G407188</t>
  </si>
  <si>
    <t>https://www.gem.wiki/Ikot_Abasi_power_station</t>
  </si>
  <si>
    <t>Ikot Abasi power station</t>
  </si>
  <si>
    <t>L407508</t>
  </si>
  <si>
    <t>G409687</t>
  </si>
  <si>
    <t>G409686</t>
  </si>
  <si>
    <t>https://www.gem.wiki/Kaduna_power_station</t>
  </si>
  <si>
    <t>Kaduna power station</t>
  </si>
  <si>
    <t>Kakura</t>
  </si>
  <si>
    <t>Kaduna</t>
  </si>
  <si>
    <t>L406791</t>
  </si>
  <si>
    <t>G407189</t>
  </si>
  <si>
    <t>https://www.gem.wiki/Kano_power_station</t>
  </si>
  <si>
    <t>Kano power station</t>
  </si>
  <si>
    <t>Tiga</t>
  </si>
  <si>
    <t>Kano</t>
  </si>
  <si>
    <t>L406792</t>
  </si>
  <si>
    <t>G407190</t>
  </si>
  <si>
    <t>G407191</t>
  </si>
  <si>
    <t>G407192</t>
  </si>
  <si>
    <t>https://www.gem.wiki/Kingline_Ondo_power_station</t>
  </si>
  <si>
    <t>Kingline Ondo power station</t>
  </si>
  <si>
    <t>Omotosho</t>
  </si>
  <si>
    <t>Ondo</t>
  </si>
  <si>
    <t>Kingline Ondo Independent Power Plant (IPP) Project</t>
  </si>
  <si>
    <t>1120597</t>
  </si>
  <si>
    <t>L406794</t>
  </si>
  <si>
    <t>G407194</t>
  </si>
  <si>
    <t>G407195</t>
  </si>
  <si>
    <t>https://www.gem.wiki/Knox_power_station</t>
  </si>
  <si>
    <t>Knox power station</t>
  </si>
  <si>
    <t>Kogi</t>
  </si>
  <si>
    <t>L407509</t>
  </si>
  <si>
    <t>G409695</t>
  </si>
  <si>
    <t>G409694</t>
  </si>
  <si>
    <t>G409693</t>
  </si>
  <si>
    <t>https://www.gem.wiki/Lafarge_power_station</t>
  </si>
  <si>
    <t>Lafarge power station</t>
  </si>
  <si>
    <t>L407510</t>
  </si>
  <si>
    <t>G409692</t>
  </si>
  <si>
    <t>G409691</t>
  </si>
  <si>
    <t>G409690</t>
  </si>
  <si>
    <t>https://www.gem.wiki/Lekki_Project_power_station</t>
  </si>
  <si>
    <t>Lekki Project power station</t>
  </si>
  <si>
    <t>CC 1</t>
  </si>
  <si>
    <t>Lekki</t>
  </si>
  <si>
    <t>Lekki Energy Cente</t>
  </si>
  <si>
    <t>1118157</t>
  </si>
  <si>
    <t>L406795</t>
  </si>
  <si>
    <t>G407196</t>
  </si>
  <si>
    <t>CC 2</t>
  </si>
  <si>
    <t>G407197</t>
  </si>
  <si>
    <t>CC 4</t>
  </si>
  <si>
    <t>G407198</t>
  </si>
  <si>
    <t>https://www.gem.wiki/Lekki_Refinery_power_station</t>
  </si>
  <si>
    <t>Lekki Refinery power station</t>
  </si>
  <si>
    <t>1124276</t>
  </si>
  <si>
    <t>L406796</t>
  </si>
  <si>
    <t>G407199</t>
  </si>
  <si>
    <t>https://www.gem.wiki/MBH_power_station</t>
  </si>
  <si>
    <t>MBH power station</t>
  </si>
  <si>
    <t>Ikorodu</t>
  </si>
  <si>
    <t>L407512</t>
  </si>
  <si>
    <t>G409698</t>
  </si>
  <si>
    <t>G409697</t>
  </si>
  <si>
    <t>https://www.gem.wiki/Maiduguri_power_plant</t>
  </si>
  <si>
    <t>Maiduguri power plant</t>
  </si>
  <si>
    <t>Maiduguri</t>
  </si>
  <si>
    <t>Borno</t>
  </si>
  <si>
    <t>Maiduguri Emergency Power Project (MEPP)</t>
  </si>
  <si>
    <t>1137713</t>
  </si>
  <si>
    <t>L407511</t>
  </si>
  <si>
    <t>G409696</t>
  </si>
  <si>
    <t>https://www.gem.wiki/Oando_Kwale_power_station</t>
  </si>
  <si>
    <t>Oando Kwale power station</t>
  </si>
  <si>
    <t>Kwale</t>
  </si>
  <si>
    <t>Kwale, Kwale Okpai, Kwale-Okpai IPP, Okpai Phase 2</t>
  </si>
  <si>
    <t>1049375</t>
  </si>
  <si>
    <t>1173181, 1179031, 1192998</t>
  </si>
  <si>
    <t>L406798</t>
  </si>
  <si>
    <t>G407201</t>
  </si>
  <si>
    <t>1197086, 1304085, 1304084</t>
  </si>
  <si>
    <t>G407202</t>
  </si>
  <si>
    <t>https://www.gem.wiki/Oats_power_station</t>
  </si>
  <si>
    <t>Oats power station</t>
  </si>
  <si>
    <t>Logos</t>
  </si>
  <si>
    <t>L407513</t>
  </si>
  <si>
    <t>G409705</t>
  </si>
  <si>
    <t>G409704</t>
  </si>
  <si>
    <t>G409703</t>
  </si>
  <si>
    <t>G409702</t>
  </si>
  <si>
    <t>G409701</t>
  </si>
  <si>
    <t>G409700</t>
  </si>
  <si>
    <t>7</t>
  </si>
  <si>
    <t>G409699</t>
  </si>
  <si>
    <t>https://www.gem.wiki/Oghareki_power_station</t>
  </si>
  <si>
    <t>Oghareki power station</t>
  </si>
  <si>
    <t>Oghara</t>
  </si>
  <si>
    <t>Ethiope West</t>
  </si>
  <si>
    <t>Oghara IPP, Delta State IPP</t>
  </si>
  <si>
    <t>1066617</t>
  </si>
  <si>
    <t>L406799</t>
  </si>
  <si>
    <t>G407203</t>
  </si>
  <si>
    <t>G407204</t>
  </si>
  <si>
    <t>G409708</t>
  </si>
  <si>
    <t>G409707</t>
  </si>
  <si>
    <t>G409706</t>
  </si>
  <si>
    <t>https://www.gem.wiki/Okija_power_station</t>
  </si>
  <si>
    <t>Okija power station</t>
  </si>
  <si>
    <t>1-1a</t>
  </si>
  <si>
    <t>Okija</t>
  </si>
  <si>
    <t>1101895</t>
  </si>
  <si>
    <t>1165359, 1259610, 1259611</t>
  </si>
  <si>
    <t>L406800</t>
  </si>
  <si>
    <t>G407205</t>
  </si>
  <si>
    <t>1-1b</t>
  </si>
  <si>
    <t>1259612, 1259613, 1259614</t>
  </si>
  <si>
    <t>G407206</t>
  </si>
  <si>
    <t>G407207</t>
  </si>
  <si>
    <t>https://www.gem.wiki/Olorunsogo_II_power_station</t>
  </si>
  <si>
    <t>Olorunsogo II power station</t>
  </si>
  <si>
    <t>Olorunsogo</t>
  </si>
  <si>
    <t>Oyo</t>
  </si>
  <si>
    <t>1041400</t>
  </si>
  <si>
    <t>1184909, 1186549, 1212872</t>
  </si>
  <si>
    <t>L406801</t>
  </si>
  <si>
    <t>G407208</t>
  </si>
  <si>
    <t>1186550, 1186551, 1212871</t>
  </si>
  <si>
    <t>G407209</t>
  </si>
  <si>
    <t>https://www.gem.wiki/Omoku-II_power_station</t>
  </si>
  <si>
    <t>Omoku-II power station</t>
  </si>
  <si>
    <t>Omoku</t>
  </si>
  <si>
    <t>1073189</t>
  </si>
  <si>
    <t>L406803</t>
  </si>
  <si>
    <t>G407215</t>
  </si>
  <si>
    <t>G407216</t>
  </si>
  <si>
    <t>https://www.gem.wiki/Omotosho_II_power_station</t>
  </si>
  <si>
    <t>Omotosho II power station</t>
  </si>
  <si>
    <t>揽的尼日利亚翁多州奥莫托索燃气电厂项目</t>
  </si>
  <si>
    <t>1088448</t>
  </si>
  <si>
    <t>L406804</t>
  </si>
  <si>
    <t>G407217</t>
  </si>
  <si>
    <t>G407218</t>
  </si>
  <si>
    <t>G409710</t>
  </si>
  <si>
    <t>G409709</t>
  </si>
  <si>
    <t>G407219</t>
  </si>
  <si>
    <t>G407220</t>
  </si>
  <si>
    <t>https://www.gem.wiki/Proton_Delta_Sunrise_power_station</t>
  </si>
  <si>
    <t>Proton Delta Sunrise power station</t>
  </si>
  <si>
    <t>Sapele</t>
  </si>
  <si>
    <t>1099664</t>
  </si>
  <si>
    <t>L406805</t>
  </si>
  <si>
    <t>G407221</t>
  </si>
  <si>
    <t>G407222</t>
  </si>
  <si>
    <t>G407223</t>
  </si>
  <si>
    <t>G407224</t>
  </si>
  <si>
    <t>https://www.gem.wiki/Qua_Iboe_Power_Plant</t>
  </si>
  <si>
    <t>Qua Iboe power plant</t>
  </si>
  <si>
    <t>Kwa Ibo</t>
  </si>
  <si>
    <t>Ibeno</t>
  </si>
  <si>
    <t>QIPP</t>
  </si>
  <si>
    <t>1121012</t>
  </si>
  <si>
    <t>L406806</t>
  </si>
  <si>
    <t>G407225</t>
  </si>
  <si>
    <t>https://www.gem.wiki/Sagamu_power_station</t>
  </si>
  <si>
    <t>Sagamu power station</t>
  </si>
  <si>
    <t>Sagamu</t>
  </si>
  <si>
    <t>Ogun</t>
  </si>
  <si>
    <t>Sagamu Independent Power Plant</t>
  </si>
  <si>
    <t>1122341</t>
  </si>
  <si>
    <t>L406807</t>
  </si>
  <si>
    <t>G407226</t>
  </si>
  <si>
    <t>G407227</t>
  </si>
  <si>
    <t>https://www.gem.wiki/Sapele_II_power_station</t>
  </si>
  <si>
    <t>Sapele II power station</t>
  </si>
  <si>
    <t>Sapele Power Station-Privatized</t>
  </si>
  <si>
    <t>1088447</t>
  </si>
  <si>
    <t>L406808</t>
  </si>
  <si>
    <t>G407228</t>
  </si>
  <si>
    <t>G407229</t>
  </si>
  <si>
    <t>G407230</t>
  </si>
  <si>
    <t>2-4</t>
  </si>
  <si>
    <t>G407231</t>
  </si>
  <si>
    <t>G409713</t>
  </si>
  <si>
    <t>G409712</t>
  </si>
  <si>
    <t>G409711</t>
  </si>
  <si>
    <t>https://www.gem.wiki/Sapele_power_station</t>
  </si>
  <si>
    <t>Sapele power station</t>
  </si>
  <si>
    <t>1-GT11</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</si>
  <si>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</si>
  <si>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</si>
  <si>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</si>
  <si>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</si>
  <si>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</si>
  <si>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</si>
  <si>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</si>
  <si>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</si>
  <si>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</si>
  <si>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</si>
  <si>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</si>
  <si>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</si>
  <si>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</si>
  <si>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</si>
  <si>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</si>
  <si>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</si>
  <si>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</si>
  <si>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</si>
  <si>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</si>
  <si>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</si>
  <si>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https://www.gem.wiki/Supertek_power_station</t>
  </si>
  <si>
    <t>Supertek power station</t>
  </si>
  <si>
    <t>L407514</t>
  </si>
  <si>
    <t>G409718</t>
  </si>
  <si>
    <t>G409717</t>
  </si>
  <si>
    <t>G409716</t>
  </si>
  <si>
    <t>G409715</t>
  </si>
  <si>
    <t>G409714</t>
  </si>
  <si>
    <t>https://www.gem.wiki/Ughelli_power_station</t>
  </si>
  <si>
    <t>Ughelli power station</t>
  </si>
  <si>
    <t>Delta, Transcorp Ughelli Power Station</t>
  </si>
  <si>
    <t>1023946</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</si>
  <si>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</si>
  <si>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</si>
  <si>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</si>
  <si>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</si>
  <si>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</si>
  <si>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</si>
  <si>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</si>
  <si>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</si>
  <si>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</si>
  <si>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</si>
  <si>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</si>
  <si>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</si>
  <si>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</si>
  <si>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</si>
  <si>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</si>
  <si>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</si>
  <si>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</si>
  <si>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</si>
  <si>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</si>
  <si>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</si>
  <si>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Tilala</t>
  </si>
  <si>
    <t>Pointe-Noire</t>
  </si>
  <si>
    <t>Pointe-Noire Sne, Eni Congo IPP Power Plant, Cote Mateve, Centrale électrique du Congo (CEC), Congo Power Plant</t>
  </si>
  <si>
    <t>1074384</t>
  </si>
  <si>
    <t>L406811</t>
  </si>
  <si>
    <t>G407248</t>
  </si>
  <si>
    <t>G407249</t>
  </si>
  <si>
    <t>G407250</t>
  </si>
  <si>
    <t>G407251</t>
  </si>
  <si>
    <t>https://www.gem.wiki/Congo_Natural_Gas_Combined_Cycle_power_plant</t>
  </si>
  <si>
    <t>Congo Natural Gas Combined Cycle power plant</t>
  </si>
  <si>
    <t>Djeno</t>
  </si>
  <si>
    <t>Centrale Électrique du Djéno (CED), Djéno Gas thermal power plant</t>
  </si>
  <si>
    <t>1015596</t>
  </si>
  <si>
    <t>L406812</t>
  </si>
  <si>
    <t>G407252</t>
  </si>
  <si>
    <t>GT1-GT2</t>
  </si>
  <si>
    <t>G407253</t>
  </si>
  <si>
    <t>https://www.gem.wiki/La_Baie_power_station</t>
  </si>
  <si>
    <t>Réunion</t>
  </si>
  <si>
    <t>La Baie power station</t>
  </si>
  <si>
    <t>Port Réunion Est</t>
  </si>
  <si>
    <t>RNE: 17W0000013310877</t>
  </si>
  <si>
    <t>L408169</t>
  </si>
  <si>
    <t>G411359</t>
  </si>
  <si>
    <t>RNE: 17W0000013328869</t>
  </si>
  <si>
    <t>G411358</t>
  </si>
  <si>
    <t>https://www.gem.wiki/Le_Port_Est_power_station</t>
  </si>
  <si>
    <t>Le Port Est power station</t>
  </si>
  <si>
    <t>RNE: 17W0000000388965</t>
  </si>
  <si>
    <t>L408167</t>
  </si>
  <si>
    <t>G411357</t>
  </si>
  <si>
    <t>https://www.gem.wiki/Bel-Air_C6_power_station</t>
  </si>
  <si>
    <t>Senegal</t>
  </si>
  <si>
    <t>Bel-Air C6 power station</t>
  </si>
  <si>
    <t>Dakar</t>
  </si>
  <si>
    <t>1068977</t>
  </si>
  <si>
    <t>L408166</t>
  </si>
  <si>
    <t>G411356</t>
  </si>
  <si>
    <t>https://www.gem.wiki/Cap_des_Biches_(engine)_power_station</t>
  </si>
  <si>
    <t>Cap des Biches (engine) power station</t>
  </si>
  <si>
    <t>Rufisque</t>
  </si>
  <si>
    <t>1041573</t>
  </si>
  <si>
    <t>1263094, 1296897, 1296895</t>
  </si>
  <si>
    <t>L406813</t>
  </si>
  <si>
    <t>G407254</t>
  </si>
  <si>
    <t>https://www.gem.wiki/Cap_des_Biches_power_station</t>
  </si>
  <si>
    <t>Cap des Biches power station</t>
  </si>
  <si>
    <t>NG/N</t>
  </si>
  <si>
    <t>1135889</t>
  </si>
  <si>
    <t>1309191, 1309193, 1309192</t>
  </si>
  <si>
    <t>L406814</t>
  </si>
  <si>
    <t>G407255</t>
  </si>
  <si>
    <t>https://www.gem.wiki/Karpowership_(Senegal)_Aysegul_Sultan_power_station</t>
  </si>
  <si>
    <t>Karpowership (Senegal) Aysegul Sultan power station</t>
  </si>
  <si>
    <t>1104706</t>
  </si>
  <si>
    <t>L407151</t>
  </si>
  <si>
    <t>G408642</t>
  </si>
  <si>
    <t>https://www.gem.wiki/Malicounda_power_station</t>
  </si>
  <si>
    <t>Malicounda power station</t>
  </si>
  <si>
    <t>Mbour</t>
  </si>
  <si>
    <t>Thiès</t>
  </si>
  <si>
    <t>Malicounda Dual Fuel Power Project</t>
  </si>
  <si>
    <t>1105882</t>
  </si>
  <si>
    <t>1265734, 1296894</t>
  </si>
  <si>
    <t>L406815</t>
  </si>
  <si>
    <t>G407256</t>
  </si>
  <si>
    <t>https://www.gem.wiki/Sendou_power_station</t>
  </si>
  <si>
    <t>Sendou power station</t>
  </si>
  <si>
    <t>conversion</t>
  </si>
  <si>
    <t>Sendou</t>
  </si>
  <si>
    <t>Bagny</t>
  </si>
  <si>
    <t>L103397</t>
  </si>
  <si>
    <t>G410488</t>
  </si>
  <si>
    <t>https://www.gem.wiki/Tobène_power_station</t>
  </si>
  <si>
    <t>Tobène power station</t>
  </si>
  <si>
    <t>Taiba Ndiaye</t>
  </si>
  <si>
    <t>1112244</t>
  </si>
  <si>
    <t>1275813, 1275818</t>
  </si>
  <si>
    <t>L406816</t>
  </si>
  <si>
    <t>G407257</t>
  </si>
  <si>
    <t>https://www.gem.wiki/Western_Area_Power_Generation_Project</t>
  </si>
  <si>
    <t>Sierra Leone</t>
  </si>
  <si>
    <t>Western Area Power Generation Project</t>
  </si>
  <si>
    <t>LPG/LNG/D</t>
  </si>
  <si>
    <t>Freetown</t>
  </si>
  <si>
    <t>Western Area</t>
  </si>
  <si>
    <t>L406817</t>
  </si>
  <si>
    <t>G407258</t>
  </si>
  <si>
    <t>https://www.gem.wiki/UN_power_station</t>
  </si>
  <si>
    <t>Somalia</t>
  </si>
  <si>
    <t>UN power station</t>
  </si>
  <si>
    <t>Kismayo</t>
  </si>
  <si>
    <t>L408171</t>
  </si>
  <si>
    <t>G411355</t>
  </si>
  <si>
    <t>https://www.gem.wiki/Acacia_power_station</t>
  </si>
  <si>
    <t>South Africa</t>
  </si>
  <si>
    <t>Acacia power station</t>
  </si>
  <si>
    <t>KER</t>
  </si>
  <si>
    <t>Cape Town</t>
  </si>
  <si>
    <t>1016644</t>
  </si>
  <si>
    <t>L408170</t>
  </si>
  <si>
    <t>G411354</t>
  </si>
  <si>
    <t>G411353</t>
  </si>
  <si>
    <t>G411352</t>
  </si>
  <si>
    <t>https://www.gem.wiki/Ankerlig_power_station</t>
  </si>
  <si>
    <t>Ankerlig power station</t>
  </si>
  <si>
    <t>LNG/D</t>
  </si>
  <si>
    <t>Atlantis</t>
  </si>
  <si>
    <t>Western Cape</t>
  </si>
  <si>
    <t>1063471</t>
  </si>
  <si>
    <t>L407107</t>
  </si>
  <si>
    <t>G408556</t>
  </si>
  <si>
    <t>https://www.gem.wiki/Avon_power_station</t>
  </si>
  <si>
    <t>Avon power station</t>
  </si>
  <si>
    <t>ENGIE</t>
  </si>
  <si>
    <t>Ballito</t>
  </si>
  <si>
    <t>KwaZulu-Natal</t>
  </si>
  <si>
    <t>1063966</t>
  </si>
  <si>
    <t>L407110</t>
  </si>
  <si>
    <t>G408559</t>
  </si>
  <si>
    <t>https://www.gem.wiki/Coega_power_station</t>
  </si>
  <si>
    <t>Coega power station</t>
  </si>
  <si>
    <t>Port Elizabeth</t>
  </si>
  <si>
    <t>Eastern Cape</t>
  </si>
  <si>
    <t>1079447</t>
  </si>
  <si>
    <t>L406818</t>
  </si>
  <si>
    <t>G407259</t>
  </si>
  <si>
    <t>G407260</t>
  </si>
  <si>
    <t>G407261</t>
  </si>
  <si>
    <t>https://www.gem.wiki/Dedisa_power_station</t>
  </si>
  <si>
    <t>Dedisa power station</t>
  </si>
  <si>
    <t>Gqeberha</t>
  </si>
  <si>
    <t>1063029</t>
  </si>
  <si>
    <t>L407109</t>
  </si>
  <si>
    <t>G408558</t>
  </si>
  <si>
    <t>https://www.gem.wiki/Gourikwa_power_station</t>
  </si>
  <si>
    <t>Gourikwa power station</t>
  </si>
  <si>
    <t>Mossel Bay</t>
  </si>
  <si>
    <t>1063472</t>
  </si>
  <si>
    <t>L407108</t>
  </si>
  <si>
    <t>G408557</t>
  </si>
  <si>
    <t>G410887</t>
  </si>
  <si>
    <t>G410886</t>
  </si>
  <si>
    <t>G410885</t>
  </si>
  <si>
    <t>G410884</t>
  </si>
  <si>
    <t>https://www.gem.wiki/Karpowership_Coega_power_station</t>
  </si>
  <si>
    <t>Karpowership Coega power station</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</si>
  <si>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</si>
  <si>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</si>
  <si>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</si>
  <si>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</si>
  <si>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</si>
  <si>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</si>
  <si>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</si>
  <si>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</si>
  <si>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</si>
  <si>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</si>
  <si>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</si>
  <si>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</si>
  <si>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</si>
  <si>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</si>
  <si>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</si>
  <si>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Kempton Park</t>
  </si>
  <si>
    <t>Gauteng</t>
  </si>
  <si>
    <t>1020172</t>
  </si>
  <si>
    <t>L103425</t>
  </si>
  <si>
    <t>G407262</t>
  </si>
  <si>
    <t>G407263</t>
  </si>
  <si>
    <t>https://www.gem.wiki/Nseleni_Independent_Floating_power_station</t>
  </si>
  <si>
    <t>Nseleni Independent Floating power station</t>
  </si>
  <si>
    <t>Richards Bay</t>
  </si>
  <si>
    <t>L407114</t>
  </si>
  <si>
    <t>G408566</t>
  </si>
  <si>
    <t>G408565</t>
  </si>
  <si>
    <t>G408564</t>
  </si>
  <si>
    <t>G408563</t>
  </si>
  <si>
    <t>https://www.gem.wiki/Phinda_power_plant</t>
  </si>
  <si>
    <t>Phinda power plant</t>
  </si>
  <si>
    <t>LPG/LNG</t>
  </si>
  <si>
    <t>Alton</t>
  </si>
  <si>
    <t>Emergency Risk Mitigation Power Plant</t>
  </si>
  <si>
    <t>L407115</t>
  </si>
  <si>
    <t>G408567</t>
  </si>
  <si>
    <t>https://www.gem.wiki/Port_Rex_power_station</t>
  </si>
  <si>
    <t>Port Rex power station</t>
  </si>
  <si>
    <t>East London</t>
  </si>
  <si>
    <t>1016669</t>
  </si>
  <si>
    <t>L408172</t>
  </si>
  <si>
    <t>G411351</t>
  </si>
  <si>
    <t>G411350</t>
  </si>
  <si>
    <t>G411349</t>
  </si>
  <si>
    <t>https://www.gem.wiki/Richards_Bay_(Eskom)_power_station</t>
  </si>
  <si>
    <t>Richards Bay (Eskom) power station</t>
  </si>
  <si>
    <t>1115356</t>
  </si>
  <si>
    <t>1280386, 1299422, 1299423, 1299424, 1299425, 1299426, 1299427, 1299428, 1299429, 1299430, 1299431, 1299432</t>
  </si>
  <si>
    <t>L407360</t>
  </si>
  <si>
    <t>G409408</t>
  </si>
  <si>
    <t>https://www.gem.wiki/Richards_Bay_(Mhlathuze_Energy)_power_station</t>
  </si>
  <si>
    <t>Richards Bay (Mhlathuze Energy) power station</t>
  </si>
  <si>
    <t>L406819</t>
  </si>
  <si>
    <t>G407264</t>
  </si>
  <si>
    <t>https://www.gem.wiki/Richards_Bay_Gas_to_Power_Plant_2</t>
  </si>
  <si>
    <t>Richards Bay Gas to Power Plant 2</t>
  </si>
  <si>
    <t>LNG/LPG</t>
  </si>
  <si>
    <t>RB2</t>
  </si>
  <si>
    <t>L407850</t>
  </si>
  <si>
    <t>G410486</t>
  </si>
  <si>
    <t>https://www.gem.wiki/Richards_Bay_Gas_to_Power_Plant_3</t>
  </si>
  <si>
    <t>Richards Bay Gas to Power Plant 3</t>
  </si>
  <si>
    <t>Phakwe Richards Bay Gas Power Combined Cycle Gas to Power Plant, PRBGP3</t>
  </si>
  <si>
    <t>L407851</t>
  </si>
  <si>
    <t>G410487</t>
  </si>
  <si>
    <t>https://www.gem.wiki/Secunda_power_station</t>
  </si>
  <si>
    <t>Secunda power station</t>
  </si>
  <si>
    <t>Secunda</t>
  </si>
  <si>
    <t>Gert Sibande</t>
  </si>
  <si>
    <t>Mpumalanga</t>
  </si>
  <si>
    <t>1067541</t>
  </si>
  <si>
    <t>1199969, 1215222, 1305830</t>
  </si>
  <si>
    <t>L406820</t>
  </si>
  <si>
    <t>G407268</t>
  </si>
  <si>
    <t>https://www.gem.wiki/Al-Fulah_power_station</t>
  </si>
  <si>
    <t>Sudan</t>
  </si>
  <si>
    <t>Al-Fulah power station</t>
  </si>
  <si>
    <t>محطة الفوله</t>
  </si>
  <si>
    <t>Al-Fulah</t>
  </si>
  <si>
    <t>West Kordofan</t>
  </si>
  <si>
    <t>1086081</t>
  </si>
  <si>
    <t>L408252</t>
  </si>
  <si>
    <t>G407269</t>
  </si>
  <si>
    <t>G407270</t>
  </si>
  <si>
    <t>G407271</t>
  </si>
  <si>
    <t>G411157</t>
  </si>
  <si>
    <t>https://www.gem.wiki/Albagair_power_station</t>
  </si>
  <si>
    <t>Albagair power station</t>
  </si>
  <si>
    <t>محطة الباقير</t>
  </si>
  <si>
    <t>Khartoum</t>
  </si>
  <si>
    <t>Al-Baqir</t>
  </si>
  <si>
    <t>1117825</t>
  </si>
  <si>
    <t>L406822</t>
  </si>
  <si>
    <t>G407272</t>
  </si>
  <si>
    <t>G410066</t>
  </si>
  <si>
    <t>G410065</t>
  </si>
  <si>
    <t>https://www.gem.wiki/Garri_1_Power_Plant</t>
  </si>
  <si>
    <t>Garri 1 Power Plant</t>
  </si>
  <si>
    <t>محطة قري (1)</t>
  </si>
  <si>
    <t>NG/HFO/LPG</t>
  </si>
  <si>
    <t>WRI: WRI1023169</t>
  </si>
  <si>
    <t>El Jaili power plant</t>
  </si>
  <si>
    <t>1052653</t>
  </si>
  <si>
    <t>1109089, 1109090, 1109093</t>
  </si>
  <si>
    <t>L408258</t>
  </si>
  <si>
    <t>G411415</t>
  </si>
  <si>
    <t>1109091, 1109092, 1185103</t>
  </si>
  <si>
    <t>G411414</t>
  </si>
  <si>
    <t>https://www.gem.wiki/Garri_2_Power_Plant</t>
  </si>
  <si>
    <t>Garri 2 Power Plant</t>
  </si>
  <si>
    <t>محطة قري (2)</t>
  </si>
  <si>
    <t>1268632, 1193618 ، 1193617</t>
  </si>
  <si>
    <t>L408257</t>
  </si>
  <si>
    <t>G411413</t>
  </si>
  <si>
    <t>1193619 , 1268631</t>
  </si>
  <si>
    <t>G411412</t>
  </si>
  <si>
    <t>https://www.gem.wiki/Garri_3_Power_Plant</t>
  </si>
  <si>
    <t>Garri 3 Power Plant</t>
  </si>
  <si>
    <t>محطة قري (3)</t>
  </si>
  <si>
    <t>L408256</t>
  </si>
  <si>
    <t>G411411</t>
  </si>
  <si>
    <t>G411410</t>
  </si>
  <si>
    <t>G411409</t>
  </si>
  <si>
    <t>https://www.gem.wiki/Garri_4_Power_Plant</t>
  </si>
  <si>
    <t>Garri 4 Power Plant</t>
  </si>
  <si>
    <t>محطة قري (4)</t>
  </si>
  <si>
    <t>COKE</t>
  </si>
  <si>
    <t>L408262</t>
  </si>
  <si>
    <t>G411408</t>
  </si>
  <si>
    <t>G411407</t>
  </si>
  <si>
    <t>https://www.gem.wiki/Kilo-X_Dit_power_plant</t>
  </si>
  <si>
    <t>Kilo-X Dit power plant</t>
  </si>
  <si>
    <t>WRI: WRI1023174</t>
  </si>
  <si>
    <t>1053103</t>
  </si>
  <si>
    <t>1178569, 1178570</t>
  </si>
  <si>
    <t>L408260</t>
  </si>
  <si>
    <t>G411402</t>
  </si>
  <si>
    <t>https://www.gem.wiki/Kosti_power_plant</t>
  </si>
  <si>
    <t>Kosti power plant</t>
  </si>
  <si>
    <t>محطة كهرباء كوستي، محطة كهرباء أم دباكر البخارية</t>
  </si>
  <si>
    <t>Rabak</t>
  </si>
  <si>
    <t>White Nile</t>
  </si>
  <si>
    <t>Um Debakr power plant</t>
  </si>
  <si>
    <t>1064637</t>
  </si>
  <si>
    <t>L408267</t>
  </si>
  <si>
    <t>G411401</t>
  </si>
  <si>
    <t>G411400</t>
  </si>
  <si>
    <t>G411399</t>
  </si>
  <si>
    <t>G411398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</si>
  <si>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</si>
  <si>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</si>
  <si>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</si>
  <si>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</si>
  <si>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</si>
  <si>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1023376</t>
  </si>
  <si>
    <t>L408263</t>
  </si>
  <si>
    <t>G411406</t>
  </si>
  <si>
    <t>G411405</t>
  </si>
  <si>
    <t>G411404</t>
  </si>
  <si>
    <t>G411403</t>
  </si>
  <si>
    <t>https://www.gem.wiki/Port_Sudan_power_station</t>
  </si>
  <si>
    <t>Port Sudan power station</t>
  </si>
  <si>
    <t>محطة بورتسودان, محطة كلاناييب, محطة كهرباء سيمنس الألمانية</t>
  </si>
  <si>
    <t>Port Sudan</t>
  </si>
  <si>
    <t>Red Sea</t>
  </si>
  <si>
    <t>1023381</t>
  </si>
  <si>
    <t>L407693</t>
  </si>
  <si>
    <t>G410069</t>
  </si>
  <si>
    <t>G410068</t>
  </si>
  <si>
    <t>G410067</t>
  </si>
  <si>
    <t>G411156</t>
  </si>
  <si>
    <t>G411155</t>
  </si>
  <si>
    <t>https://www.gem.wiki/Kinyerezi_II_power_station</t>
  </si>
  <si>
    <t>Tanzania</t>
  </si>
  <si>
    <t>Kinyerezi II power station</t>
  </si>
  <si>
    <t>Kinyerezi</t>
  </si>
  <si>
    <t>Dar es Salaam</t>
  </si>
  <si>
    <t>1074189</t>
  </si>
  <si>
    <t>1273051, 1275831, 1275832, 1275833, 1275834, 1275835, 1275836, 1275837</t>
  </si>
  <si>
    <t>L406824</t>
  </si>
  <si>
    <t>G407275</t>
  </si>
  <si>
    <t>https://www.gem.wiki/Kinyerezi_III_power_station</t>
  </si>
  <si>
    <t>Kinyerezi III power station</t>
  </si>
  <si>
    <t>1110519</t>
  </si>
  <si>
    <t>L406825</t>
  </si>
  <si>
    <t>G407276</t>
  </si>
  <si>
    <t>G407277</t>
  </si>
  <si>
    <t>https://www.gem.wiki/Kinyerezi_IV_power_station</t>
  </si>
  <si>
    <t>Kinyerezi IV power station</t>
  </si>
  <si>
    <t>L406826</t>
  </si>
  <si>
    <t>G407278</t>
  </si>
  <si>
    <t>https://www.gem.wiki/Mtwara_power_station</t>
  </si>
  <si>
    <t>Mtwara power station</t>
  </si>
  <si>
    <t>Kisiwa</t>
  </si>
  <si>
    <t>Mtwara</t>
  </si>
  <si>
    <t>1085774</t>
  </si>
  <si>
    <t>1232493, 1272631</t>
  </si>
  <si>
    <t>L406828</t>
  </si>
  <si>
    <t>G407280</t>
  </si>
  <si>
    <t>https://www.gem.wiki/Somanga_Fungu_power_station</t>
  </si>
  <si>
    <t>Somanga Fungu power station</t>
  </si>
  <si>
    <t>Kilwa</t>
  </si>
  <si>
    <t>Lindi</t>
  </si>
  <si>
    <t>1043718</t>
  </si>
  <si>
    <t>L406829</t>
  </si>
  <si>
    <t>G407281</t>
  </si>
  <si>
    <t>G407282</t>
  </si>
  <si>
    <t>https://www.gem.wiki/Somanga_power_station</t>
  </si>
  <si>
    <t>Somanga power station</t>
  </si>
  <si>
    <t>Somanga</t>
  </si>
  <si>
    <t>L406830</t>
  </si>
  <si>
    <t>G407283</t>
  </si>
  <si>
    <t>https://www.gem.wiki/Zinga_power_station</t>
  </si>
  <si>
    <t>Zinga power station</t>
  </si>
  <si>
    <t>Zinga</t>
  </si>
  <si>
    <t>Pwani</t>
  </si>
  <si>
    <t>Bagamoyo</t>
  </si>
  <si>
    <t>L406831</t>
  </si>
  <si>
    <t>G407284</t>
  </si>
  <si>
    <t>https://www.gem.wiki/Kékéli_Efficient_power_plant</t>
  </si>
  <si>
    <t>Togo</t>
  </si>
  <si>
    <t>Kékéli Efficient power plant</t>
  </si>
  <si>
    <t>Lome</t>
  </si>
  <si>
    <t>Golfe</t>
  </si>
  <si>
    <t>Maritime</t>
  </si>
  <si>
    <t>1126407, 1297378</t>
  </si>
  <si>
    <t>L406832</t>
  </si>
  <si>
    <t>G407285</t>
  </si>
  <si>
    <t>https://www.gem.wiki/Bir_Mcherga_power_station</t>
  </si>
  <si>
    <t>Tunisia</t>
  </si>
  <si>
    <t>Bir Mcherga power station</t>
  </si>
  <si>
    <t>محطة كهرباء بئر مشارقة</t>
  </si>
  <si>
    <t>Sminja</t>
  </si>
  <si>
    <t>Zaghouan</t>
  </si>
  <si>
    <t>WRI: WRI1023605</t>
  </si>
  <si>
    <t>Bir M’Cherga</t>
  </si>
  <si>
    <t>1029343</t>
  </si>
  <si>
    <t>L406166</t>
  </si>
  <si>
    <t>G407538</t>
  </si>
  <si>
    <t>G407537</t>
  </si>
  <si>
    <t>G407536</t>
  </si>
  <si>
    <t>G407535</t>
  </si>
  <si>
    <t>https://www.gem.wiki/Bouchemma_power_station</t>
  </si>
  <si>
    <t>Bouchemma power station</t>
  </si>
  <si>
    <t>محطة بوشمة لتوليد الكهرباء</t>
  </si>
  <si>
    <t>Bouchamma</t>
  </si>
  <si>
    <t>Gabès</t>
  </si>
  <si>
    <t>WRI: WRI1023604</t>
  </si>
  <si>
    <t>1029344</t>
  </si>
  <si>
    <t>L406167</t>
  </si>
  <si>
    <t>G407533</t>
  </si>
  <si>
    <t>G407532</t>
  </si>
  <si>
    <t>G407531</t>
  </si>
  <si>
    <t>https://www.gem.wiki/Feriana_power_station</t>
  </si>
  <si>
    <t>Feriana power station</t>
  </si>
  <si>
    <t>محطة كهرباء فريانة</t>
  </si>
  <si>
    <t>Firyanah</t>
  </si>
  <si>
    <t>Kasserine</t>
  </si>
  <si>
    <t>WRI: WRI1023606</t>
  </si>
  <si>
    <t>1046175</t>
  </si>
  <si>
    <t>L406168</t>
  </si>
  <si>
    <t>G407529</t>
  </si>
  <si>
    <t>G407528</t>
  </si>
  <si>
    <t>https://www.gem.wiki/Ghannouch_power_station</t>
  </si>
  <si>
    <t>Ghannouch power station</t>
  </si>
  <si>
    <t>محطة كهرباء غنوش</t>
  </si>
  <si>
    <t>Ghannouch</t>
  </si>
  <si>
    <t>WRI: WRI1023613</t>
  </si>
  <si>
    <t>1029347</t>
  </si>
  <si>
    <t>L406169</t>
  </si>
  <si>
    <t>G407527</t>
  </si>
  <si>
    <t>https://www.gem.wiki/Goulette_power_station</t>
  </si>
  <si>
    <t>Goulette power station</t>
  </si>
  <si>
    <t>La Goulette</t>
  </si>
  <si>
    <t>Tunis</t>
  </si>
  <si>
    <t>WRI: WRI1023608</t>
  </si>
  <si>
    <t>La Goulette, Gollette</t>
  </si>
  <si>
    <t>1046176</t>
  </si>
  <si>
    <t>L406170</t>
  </si>
  <si>
    <t>G407526</t>
  </si>
  <si>
    <t>https://www.gem.wiki/Mornaguia_power_station</t>
  </si>
  <si>
    <t>Mornaguia power station</t>
  </si>
  <si>
    <t>محطة كهرباء المرناقية, محطة توليد كهرباء برج العامري</t>
  </si>
  <si>
    <t>Borj El Amri</t>
  </si>
  <si>
    <t>Manouba</t>
  </si>
  <si>
    <t>Bourj El Amiri power station</t>
  </si>
  <si>
    <t>1115290</t>
  </si>
  <si>
    <t>L406174</t>
  </si>
  <si>
    <t>G407525</t>
  </si>
  <si>
    <t>G407524</t>
  </si>
  <si>
    <t>https://www.gem.wiki/Rades_A_power_station</t>
  </si>
  <si>
    <t>Rades A power station</t>
  </si>
  <si>
    <t>محطة كهرباء رادس " أ "</t>
  </si>
  <si>
    <t>Rades</t>
  </si>
  <si>
    <t>Ben Arous</t>
  </si>
  <si>
    <t>WRI: WRI1023609</t>
  </si>
  <si>
    <t>1029351</t>
  </si>
  <si>
    <t>L406175</t>
  </si>
  <si>
    <t>G407523</t>
  </si>
  <si>
    <t>G407522</t>
  </si>
  <si>
    <t>https://www.gem.wiki/Rades_B_power_station</t>
  </si>
  <si>
    <t>Rades B power station</t>
  </si>
  <si>
    <t>محطة كهرباء رادس "ب"</t>
  </si>
  <si>
    <t>L406908</t>
  </si>
  <si>
    <t>G407521</t>
  </si>
  <si>
    <t>G407520</t>
  </si>
  <si>
    <t>https://www.gem.wiki/Rades_C_power_station</t>
  </si>
  <si>
    <t>Rades C power station</t>
  </si>
  <si>
    <t>محطة كهرباء رادس "ج" المركبة</t>
  </si>
  <si>
    <t>1262770, 1262772</t>
  </si>
  <si>
    <t>L406907</t>
  </si>
  <si>
    <t>G407519</t>
  </si>
  <si>
    <t>https://www.gem.wiki/Rades_II_power_station</t>
  </si>
  <si>
    <t>Rades II power station</t>
  </si>
  <si>
    <t>محطة كهرباء رادس ٢</t>
  </si>
  <si>
    <t>WRI: WRI1023612</t>
  </si>
  <si>
    <t>Rades Carthage</t>
  </si>
  <si>
    <t>1034680</t>
  </si>
  <si>
    <t>1142191, 1168434, 1168435</t>
  </si>
  <si>
    <t>L406171</t>
  </si>
  <si>
    <t>G407517</t>
  </si>
  <si>
    <t>https://www.gem.wiki/Skhira_1_power_station</t>
  </si>
  <si>
    <t>Skhira 1 power station</t>
  </si>
  <si>
    <t>محطة توليد كهرباء الصخيرة ١</t>
  </si>
  <si>
    <t>Skhira</t>
  </si>
  <si>
    <t>Sfax</t>
  </si>
  <si>
    <t>L406906</t>
  </si>
  <si>
    <t>G407516</t>
  </si>
  <si>
    <t>https://www.gem.wiki/Skhira_2_power_station</t>
  </si>
  <si>
    <t>Skhira 2 power station</t>
  </si>
  <si>
    <t>محطة توليد كهرباء الصخيرة 2</t>
  </si>
  <si>
    <t>L406905</t>
  </si>
  <si>
    <t>G407515</t>
  </si>
  <si>
    <t>https://www.gem.wiki/Sousse_A_power_station</t>
  </si>
  <si>
    <t>Sousse A power station</t>
  </si>
  <si>
    <t>محطة كهرباء سوسة " أ "</t>
  </si>
  <si>
    <t>Sousse</t>
  </si>
  <si>
    <t>WRI: WRI1023610</t>
  </si>
  <si>
    <t>Sousse I</t>
  </si>
  <si>
    <t>1029358</t>
  </si>
  <si>
    <t>L406176</t>
  </si>
  <si>
    <t>G407514</t>
  </si>
  <si>
    <t>G407513</t>
  </si>
  <si>
    <t>https://www.gem.wiki/Sousse_B_power_station</t>
  </si>
  <si>
    <t>Sousse B power station</t>
  </si>
  <si>
    <t>محطة كهرباء سوسة "ب"</t>
  </si>
  <si>
    <t>WRI: WRI1023611</t>
  </si>
  <si>
    <t>Sousse II</t>
  </si>
  <si>
    <t>1149245, 1149246, 1149247</t>
  </si>
  <si>
    <t>L406177</t>
  </si>
  <si>
    <t>G407512</t>
  </si>
  <si>
    <t>https://www.gem.wiki/Sousse_C_power_station</t>
  </si>
  <si>
    <t>Sousse C power station</t>
  </si>
  <si>
    <t>محطة كهرباء سوسة "ج"</t>
  </si>
  <si>
    <t>WRI: WRI1023614</t>
  </si>
  <si>
    <t>Sousse III</t>
  </si>
  <si>
    <t>L406178</t>
  </si>
  <si>
    <t>G407511</t>
  </si>
  <si>
    <t>https://www.gem.wiki/Sousse_D_power_station</t>
  </si>
  <si>
    <t>Sousse D power station</t>
  </si>
  <si>
    <t>محطة كهرباء سوسة "د"</t>
  </si>
  <si>
    <t>WRI: WRI1023615</t>
  </si>
  <si>
    <t>Sousse IIII</t>
  </si>
  <si>
    <t>L406179</t>
  </si>
  <si>
    <t>G407510</t>
  </si>
  <si>
    <t>https://www.gem.wiki/Thyna_power_station</t>
  </si>
  <si>
    <t>Thyna power station</t>
  </si>
  <si>
    <t>محطة كهرباء طينة</t>
  </si>
  <si>
    <t>Thyna</t>
  </si>
  <si>
    <t>WRI: WRI1023607</t>
  </si>
  <si>
    <t>1029356</t>
  </si>
  <si>
    <t>L406180</t>
  </si>
  <si>
    <t>G407509</t>
  </si>
  <si>
    <t>G407508</t>
  </si>
  <si>
    <t>G407507</t>
  </si>
  <si>
    <t>https://www.gem.wiki/Laayoune_Diesel_power_plant</t>
  </si>
  <si>
    <t>Western Sahara</t>
  </si>
  <si>
    <t>Laayoune Diesel power plant</t>
  </si>
  <si>
    <t>مجموعة الديزل بالعيون</t>
  </si>
  <si>
    <t>HFO/D</t>
  </si>
  <si>
    <t>Laayoune</t>
  </si>
  <si>
    <t>L408222</t>
  </si>
  <si>
    <t>G411541</t>
  </si>
  <si>
    <t>https://www.gem.wiki/Chinsali_power_station</t>
  </si>
  <si>
    <t>Zambia</t>
  </si>
  <si>
    <t>Chinsali power station</t>
  </si>
  <si>
    <t>Chinsali</t>
  </si>
  <si>
    <t>1119018</t>
  </si>
  <si>
    <t>L406833</t>
  </si>
  <si>
    <t>G407287</t>
  </si>
  <si>
    <t>G409409</t>
  </si>
  <si>
    <t>https://www.gem.wiki/Cabora_Bassa_power_station</t>
  </si>
  <si>
    <t>Zimbabwe</t>
  </si>
  <si>
    <t>Cabora Bassa power station</t>
  </si>
  <si>
    <t>Phase 1</t>
  </si>
  <si>
    <t>Kariba</t>
  </si>
  <si>
    <t>Mashonaland Central</t>
  </si>
  <si>
    <t>L406834</t>
  </si>
  <si>
    <t>G407288</t>
  </si>
  <si>
    <t>G410489</t>
  </si>
  <si>
    <t>https://www.gem.wiki/Mutare_Peaking_power_station</t>
  </si>
  <si>
    <t>Mutare Peaking power station</t>
  </si>
  <si>
    <t>Mutare</t>
  </si>
  <si>
    <t>Manicaland</t>
  </si>
  <si>
    <t>1104841</t>
  </si>
  <si>
    <t>L406835</t>
  </si>
  <si>
    <t>G407289</t>
  </si>
  <si>
    <t>https://www.gem.wiki/Zimasco_power_plant</t>
  </si>
  <si>
    <t>Zimasco power plant</t>
  </si>
  <si>
    <t>CM</t>
  </si>
  <si>
    <t>Lupane</t>
  </si>
  <si>
    <t>Matabeleland North</t>
  </si>
  <si>
    <t>L407852</t>
  </si>
  <si>
    <t>G410490</t>
  </si>
  <si>
    <t>https://www.gem.wiki/Antigua_Power_power_station</t>
  </si>
  <si>
    <t>Antigua and Barbuda</t>
  </si>
  <si>
    <t>Antigua Power power station</t>
  </si>
  <si>
    <t>Antigua Power Company Limited (APCL)</t>
  </si>
  <si>
    <t>Crabbs</t>
  </si>
  <si>
    <t>Americas</t>
  </si>
  <si>
    <t>Latin America and the Caribbean</t>
  </si>
  <si>
    <t>L408498</t>
  </si>
  <si>
    <t>G412248</t>
  </si>
  <si>
    <t>https://gem.wiki/9_de_Julio_power_station</t>
  </si>
  <si>
    <t>Argentina</t>
  </si>
  <si>
    <t>9 de Julio power station</t>
  </si>
  <si>
    <t>Central Térmica 9 de Julio</t>
  </si>
  <si>
    <t>23</t>
  </si>
  <si>
    <t>Centrales de la Costa Atlántica SA</t>
  </si>
  <si>
    <t>Mar del Plata</t>
  </si>
  <si>
    <t>Buenos Aires</t>
  </si>
  <si>
    <t>1011950</t>
  </si>
  <si>
    <t>L407730</t>
  </si>
  <si>
    <t>G410179</t>
  </si>
  <si>
    <t>24</t>
  </si>
  <si>
    <t>G410178</t>
  </si>
  <si>
    <t>https://gem.wiki/AES_Paraná_power_station</t>
  </si>
  <si>
    <t>AES Paraná power station</t>
  </si>
  <si>
    <t>Central Térmica AES Paraná</t>
  </si>
  <si>
    <t>CT AES Paraná</t>
  </si>
  <si>
    <t>San Nicolás de los Arroyos</t>
  </si>
  <si>
    <t>departamento San Nicolás</t>
  </si>
  <si>
    <t>1037928</t>
  </si>
  <si>
    <t>1159652, 1163858, 1159653</t>
  </si>
  <si>
    <t>L406701</t>
  </si>
  <si>
    <t>G406554</t>
  </si>
  <si>
    <t>https://gem.wiki/Agua_Del_Cajón_power_station</t>
  </si>
  <si>
    <t>Agua Del Cajón power station</t>
  </si>
  <si>
    <t>Central Térmica Agua del Cajón</t>
  </si>
  <si>
    <t>Capex SA Autogenerador</t>
  </si>
  <si>
    <t>Plottier</t>
  </si>
  <si>
    <t>departamento Confluencia</t>
  </si>
  <si>
    <t>Neuquén</t>
  </si>
  <si>
    <t>1011582</t>
  </si>
  <si>
    <t>1100613, 1100614, 1100615, 1100616, 1100617, 1100618, 1100619</t>
  </si>
  <si>
    <t>L406424</t>
  </si>
  <si>
    <t>G406553</t>
  </si>
  <si>
    <t>https://gem.wiki/Aluar_Puerto_Madryn_power_station</t>
  </si>
  <si>
    <t>Aluar Puerto Madryn power station</t>
  </si>
  <si>
    <t>Central Térmica Aluar Puerto Madryn</t>
  </si>
  <si>
    <t>Aluar Aluminio</t>
  </si>
  <si>
    <t>Puerto Madryn</t>
  </si>
  <si>
    <t>Chubut</t>
  </si>
  <si>
    <t>1010080</t>
  </si>
  <si>
    <t>1141539, 1141540, 1141541</t>
  </si>
  <si>
    <t>L406423</t>
  </si>
  <si>
    <t>G406552</t>
  </si>
  <si>
    <t>1195301, 1195302, 1195300</t>
  </si>
  <si>
    <t>G406551</t>
  </si>
  <si>
    <t>https://gem.wiki/Argener_power_station</t>
  </si>
  <si>
    <t>Argener power station</t>
  </si>
  <si>
    <t>Central Térmica Argener</t>
  </si>
  <si>
    <t>ARGETG01</t>
  </si>
  <si>
    <t>Siderca SA</t>
  </si>
  <si>
    <t>Ramallo</t>
  </si>
  <si>
    <t>departamento Ramallo</t>
  </si>
  <si>
    <t>Parana Siderca</t>
  </si>
  <si>
    <t>1018428</t>
  </si>
  <si>
    <t>L406426</t>
  </si>
  <si>
    <t>G406550</t>
  </si>
  <si>
    <t>https://gem.wiki/Arroyo_Seco_Dreyfus_power_station</t>
  </si>
  <si>
    <t>Arroyo Seco Dreyfus power station</t>
  </si>
  <si>
    <t>Central Térmica Arroyo Seco Dreyfus</t>
  </si>
  <si>
    <t>TG1</t>
  </si>
  <si>
    <t>Grupo Albanesi</t>
  </si>
  <si>
    <t>General Lagos</t>
  </si>
  <si>
    <t>Santa Fe</t>
  </si>
  <si>
    <t>1123763</t>
  </si>
  <si>
    <t>L406427</t>
  </si>
  <si>
    <t>G406549</t>
  </si>
  <si>
    <t>TG2</t>
  </si>
  <si>
    <t>G412247</t>
  </si>
  <si>
    <t>TV1</t>
  </si>
  <si>
    <t>G412246</t>
  </si>
  <si>
    <t>https://gem.wiki/Barker_power_station</t>
  </si>
  <si>
    <t>Barker power station</t>
  </si>
  <si>
    <t>Central Térmica Barker</t>
  </si>
  <si>
    <t>MSU Energy</t>
  </si>
  <si>
    <t>Barker</t>
  </si>
  <si>
    <t>1122173</t>
  </si>
  <si>
    <t>1290306, 1290307, 1290308, 1305965, 1290313</t>
  </si>
  <si>
    <t>L406429</t>
  </si>
  <si>
    <t>G406545</t>
  </si>
  <si>
    <t>https://gem.wiki/Bicentenario_power_station</t>
  </si>
  <si>
    <t>Bicentenario power station</t>
  </si>
  <si>
    <t>Central Térmica Bicentenario</t>
  </si>
  <si>
    <t>CT Pilar-Epec</t>
  </si>
  <si>
    <t>Pilar</t>
  </si>
  <si>
    <t>departamento Río Segundo</t>
  </si>
  <si>
    <t>Córdoba</t>
  </si>
  <si>
    <t>CT Pilar, Central Térmica Pilar</t>
  </si>
  <si>
    <t>1082983</t>
  </si>
  <si>
    <t>1216064, 1216065, 1216066</t>
  </si>
  <si>
    <t>L406456</t>
  </si>
  <si>
    <t>G406870</t>
  </si>
  <si>
    <t>https://gem.wiki/Brigadier_López_power_station</t>
  </si>
  <si>
    <t>Brigadier López power station</t>
  </si>
  <si>
    <t>Central Termoeléctrica Brigadier López</t>
  </si>
  <si>
    <t>BLOPTG01</t>
  </si>
  <si>
    <t>Central Puerto SA</t>
  </si>
  <si>
    <t>departamento La Capital</t>
  </si>
  <si>
    <t>1071002</t>
  </si>
  <si>
    <t>L406433</t>
  </si>
  <si>
    <t>G406544</t>
  </si>
  <si>
    <t>G406934</t>
  </si>
  <si>
    <t>https://www.gem.wiki/Cañada_de_Gómez_thermal_power_station</t>
  </si>
  <si>
    <t>Cañada de Gómez thermal power station</t>
  </si>
  <si>
    <t>Central Térmica Cañada de Gómez</t>
  </si>
  <si>
    <t>NG/D/HFO</t>
  </si>
  <si>
    <t>Secco</t>
  </si>
  <si>
    <t>Cañada de Gómez</t>
  </si>
  <si>
    <t>1127347</t>
  </si>
  <si>
    <t>L408506</t>
  </si>
  <si>
    <t>G412245</t>
  </si>
  <si>
    <t>https://gem.wiki/Cerro_Dragón_power_station</t>
  </si>
  <si>
    <t>Cerro Dragón power station</t>
  </si>
  <si>
    <t>Central CC Cerro Dragón</t>
  </si>
  <si>
    <t>Pan American Energy</t>
  </si>
  <si>
    <t>Comodoro Rivadavia</t>
  </si>
  <si>
    <t>1062580</t>
  </si>
  <si>
    <t>1263118, 1264433, 1264434</t>
  </si>
  <si>
    <t>L406431</t>
  </si>
  <si>
    <t>G406542</t>
  </si>
  <si>
    <t>https://gem.wiki/Costanera_power_station</t>
  </si>
  <si>
    <t>Costanera power station</t>
  </si>
  <si>
    <t>Central Termoeléctrica Costanera</t>
  </si>
  <si>
    <t>Comuna 4</t>
  </si>
  <si>
    <t>Buenos Aires power station</t>
  </si>
  <si>
    <t>1011870</t>
  </si>
  <si>
    <t>1110810, 1313535</t>
  </si>
  <si>
    <t>L406430</t>
  </si>
  <si>
    <t>G406543</t>
  </si>
  <si>
    <t>1110807, 1194768, 1110809</t>
  </si>
  <si>
    <t>G406541</t>
  </si>
  <si>
    <t>COSTTV01</t>
  </si>
  <si>
    <t>G406537</t>
  </si>
  <si>
    <t>COSTTV02</t>
  </si>
  <si>
    <t>G406539</t>
  </si>
  <si>
    <t>COSTTV03</t>
  </si>
  <si>
    <t>G406540</t>
  </si>
  <si>
    <t>COSTTV04</t>
  </si>
  <si>
    <t>G406538</t>
  </si>
  <si>
    <t>COSTTV05</t>
  </si>
  <si>
    <t>G406535</t>
  </si>
  <si>
    <t>COSTTV06</t>
  </si>
  <si>
    <t>G406536</t>
  </si>
  <si>
    <t>https://gem.wiki/Cruz_Alta_power_station</t>
  </si>
  <si>
    <t>Cruz Alta power station</t>
  </si>
  <si>
    <t>Central Térmica Cruz Alta</t>
  </si>
  <si>
    <t>GETSA (Generadora Eléctrica Tucumán SA)</t>
  </si>
  <si>
    <t>El Bracho</t>
  </si>
  <si>
    <t>departamento Cruz Alta</t>
  </si>
  <si>
    <t>Tucumán</t>
  </si>
  <si>
    <t>Pluspetrol Norte, GETSA (Generadora Eléctrica Tucumán SA)</t>
  </si>
  <si>
    <t>1056628</t>
  </si>
  <si>
    <t>L407729</t>
  </si>
  <si>
    <t>G410177</t>
  </si>
  <si>
    <t>G410176</t>
  </si>
  <si>
    <t>https://gem.wiki/Dock_Sud_power_station</t>
  </si>
  <si>
    <t>Dock Sud power station</t>
  </si>
  <si>
    <t>Central Dock Sud</t>
  </si>
  <si>
    <t>YPF Luz</t>
  </si>
  <si>
    <t>Dock Sud</t>
  </si>
  <si>
    <t>departamento Avellaneda</t>
  </si>
  <si>
    <t>1011872</t>
  </si>
  <si>
    <t>1112356, 1112357, 1112358</t>
  </si>
  <si>
    <t>L406435</t>
  </si>
  <si>
    <t>G406534</t>
  </si>
  <si>
    <t>Expansion 1</t>
  </si>
  <si>
    <t>G411258</t>
  </si>
  <si>
    <t>Expansion 2</t>
  </si>
  <si>
    <t>G409768</t>
  </si>
  <si>
    <t>https://gem.wiki/Electropatagonia_power_station</t>
  </si>
  <si>
    <t>Electropatagonia power station</t>
  </si>
  <si>
    <t>Central Térmica Electropatagonia</t>
  </si>
  <si>
    <t>Electropatagonia S.A.</t>
  </si>
  <si>
    <t>departamento Escalante</t>
  </si>
  <si>
    <t>Comodoro Rivadavia CC</t>
  </si>
  <si>
    <t>1062236</t>
  </si>
  <si>
    <t>1191918, 1191919, 1191920</t>
  </si>
  <si>
    <t>L406437</t>
  </si>
  <si>
    <t>G406922</t>
  </si>
  <si>
    <t>https://gem.wiki/Ensenada_Barragán_power_station</t>
  </si>
  <si>
    <t>Ensenada Barragán power station</t>
  </si>
  <si>
    <t>Central Térmica Ensenada Barragán</t>
  </si>
  <si>
    <t>TG01/TG02/TV01</t>
  </si>
  <si>
    <t>Central Térmica Barragán SA</t>
  </si>
  <si>
    <t>Ensenada</t>
  </si>
  <si>
    <t>departamento Ensenada</t>
  </si>
  <si>
    <t>1071001</t>
  </si>
  <si>
    <t>1206414, 1206415, 1247026</t>
  </si>
  <si>
    <t>L406436</t>
  </si>
  <si>
    <t>G406921</t>
  </si>
  <si>
    <t>https://gem.wiki/Ezeiza_power_station</t>
  </si>
  <si>
    <t>Ezeiza power station</t>
  </si>
  <si>
    <t>Central Térmica Ezeiza</t>
  </si>
  <si>
    <t>Generación Mediterránea</t>
  </si>
  <si>
    <t>Carlos Spegazzini</t>
  </si>
  <si>
    <t>1116323</t>
  </si>
  <si>
    <t>L406438</t>
  </si>
  <si>
    <t>G406919</t>
  </si>
  <si>
    <t>G406918</t>
  </si>
  <si>
    <t>TG3</t>
  </si>
  <si>
    <t>G406917</t>
  </si>
  <si>
    <t>TG4</t>
  </si>
  <si>
    <t>G406916</t>
  </si>
  <si>
    <t>G410882</t>
  </si>
  <si>
    <t>TV2</t>
  </si>
  <si>
    <t>G410881</t>
  </si>
  <si>
    <t>https://gem.wiki/Frias_power_station</t>
  </si>
  <si>
    <t>Frias power station</t>
  </si>
  <si>
    <t>Central Térmica Frías</t>
  </si>
  <si>
    <t>Generación Frías SA</t>
  </si>
  <si>
    <t>Frías</t>
  </si>
  <si>
    <t>departamento Choya</t>
  </si>
  <si>
    <t>Santiago del Estero</t>
  </si>
  <si>
    <t>1104165</t>
  </si>
  <si>
    <t>L406440</t>
  </si>
  <si>
    <t>G406915</t>
  </si>
  <si>
    <t>https://gem.wiki/Genelba_power_station</t>
  </si>
  <si>
    <t>Genelba power station</t>
  </si>
  <si>
    <t>Central Termoeléctrica Genelba</t>
  </si>
  <si>
    <t>CC-1</t>
  </si>
  <si>
    <t>Pampa Energia</t>
  </si>
  <si>
    <t>Barrio Esperanza</t>
  </si>
  <si>
    <t>departamento Marcos Paz</t>
  </si>
  <si>
    <t>1012655</t>
  </si>
  <si>
    <t>1116462, 1116463, 1116464</t>
  </si>
  <si>
    <t>L406439</t>
  </si>
  <si>
    <t>G406912</t>
  </si>
  <si>
    <t>CC-2</t>
  </si>
  <si>
    <t>1169572, 1289083, 1289082</t>
  </si>
  <si>
    <t>G406913</t>
  </si>
  <si>
    <t>https://gem.wiki/General_Rojo_power_station</t>
  </si>
  <si>
    <t>General Rojo power station</t>
  </si>
  <si>
    <t>Central Térmica General Rojo</t>
  </si>
  <si>
    <t>1122172</t>
  </si>
  <si>
    <t>1290303, 1290304, 1290305, 1305966, 1290312</t>
  </si>
  <si>
    <t>L406441</t>
  </si>
  <si>
    <t>G406910</t>
  </si>
  <si>
    <t>https://gem.wiki/Guillermo_Brown_power_station</t>
  </si>
  <si>
    <t>Guillermo Brown power station</t>
  </si>
  <si>
    <t>Central Termoeléctrica Guillermo Brown</t>
  </si>
  <si>
    <t>GT-11</t>
  </si>
  <si>
    <t>Central Termoeléctrica Guillermo Brown S.A.</t>
  </si>
  <si>
    <t>Bahía Blanca</t>
  </si>
  <si>
    <t>1093946</t>
  </si>
  <si>
    <t>L406444</t>
  </si>
  <si>
    <t>G406904</t>
  </si>
  <si>
    <t>GT-12</t>
  </si>
  <si>
    <t>G406903</t>
  </si>
  <si>
    <t>G406902</t>
  </si>
  <si>
    <t>https://gem.wiki/Güemes_power_station</t>
  </si>
  <si>
    <t>Güemes power station</t>
  </si>
  <si>
    <t>Central Térmica Güemes</t>
  </si>
  <si>
    <t>GUEMTG01</t>
  </si>
  <si>
    <t>Central Termica Güemes S.A.</t>
  </si>
  <si>
    <t>General Güemes</t>
  </si>
  <si>
    <t>departamento General Güemes</t>
  </si>
  <si>
    <t>Salta</t>
  </si>
  <si>
    <t>1025699</t>
  </si>
  <si>
    <t>L406442</t>
  </si>
  <si>
    <t>G406906</t>
  </si>
  <si>
    <t>GUEMTV11</t>
  </si>
  <si>
    <t>G406908</t>
  </si>
  <si>
    <t>GUEMTV12</t>
  </si>
  <si>
    <t>G406907</t>
  </si>
  <si>
    <t>GUEMTV13</t>
  </si>
  <si>
    <t>G406905</t>
  </si>
  <si>
    <t>https://gem.wiki/Independencia_power_station</t>
  </si>
  <si>
    <t>Independencia power station</t>
  </si>
  <si>
    <t>Central Térmica Independencia</t>
  </si>
  <si>
    <t>Generacion Independencia S.A.</t>
  </si>
  <si>
    <t>San Miguel de Tucumán</t>
  </si>
  <si>
    <t>departamento Capital</t>
  </si>
  <si>
    <t>1009873</t>
  </si>
  <si>
    <t>L406445</t>
  </si>
  <si>
    <t>G406901</t>
  </si>
  <si>
    <t>G406900</t>
  </si>
  <si>
    <t>INDETG01</t>
  </si>
  <si>
    <t>G406899</t>
  </si>
  <si>
    <t>INDETG02</t>
  </si>
  <si>
    <t>G406898</t>
  </si>
  <si>
    <t>https://www.gem.wiki/Ingeniero_White_thermal_power_plant</t>
  </si>
  <si>
    <t>Ingeniero White thermal power plant</t>
  </si>
  <si>
    <t>Central Térmica Ingeniero White</t>
  </si>
  <si>
    <t>Bahia Blanca</t>
  </si>
  <si>
    <t>departamento Bahía Blanca</t>
  </si>
  <si>
    <t>1139216</t>
  </si>
  <si>
    <t>L408505</t>
  </si>
  <si>
    <t>G412244</t>
  </si>
  <si>
    <t>https://gem.wiki/La_Plata_Cogeneración_power_station</t>
  </si>
  <si>
    <t>La Plata Cogeneración power station</t>
  </si>
  <si>
    <t>Central La Plata Cogeneración</t>
  </si>
  <si>
    <t>LPC I</t>
  </si>
  <si>
    <t>La Plata Cogeneracion SA</t>
  </si>
  <si>
    <t>1012901</t>
  </si>
  <si>
    <t>L406446</t>
  </si>
  <si>
    <t>G406896</t>
  </si>
  <si>
    <t>LPC II</t>
  </si>
  <si>
    <t>Ensenada, LPC II</t>
  </si>
  <si>
    <t>G406897</t>
  </si>
  <si>
    <t>https://gem.wiki/Las_Palmas_power_station_(Argentina)</t>
  </si>
  <si>
    <t>Las Palmas power station (Argentina)</t>
  </si>
  <si>
    <t>Central Térmica Las Palmas</t>
  </si>
  <si>
    <t>Araucaria Energy</t>
  </si>
  <si>
    <t>Zárate</t>
  </si>
  <si>
    <t>1117762</t>
  </si>
  <si>
    <t>L406448</t>
  </si>
  <si>
    <t>G406895</t>
  </si>
  <si>
    <t>G410880</t>
  </si>
  <si>
    <t>G410879</t>
  </si>
  <si>
    <t>G410878</t>
  </si>
  <si>
    <t>https://gem.wiki/Loma_Campana_power_station</t>
  </si>
  <si>
    <t>Loma Campana power station</t>
  </si>
  <si>
    <t>Central Térmica Loma Campana</t>
  </si>
  <si>
    <t>YPF Luz S.A.</t>
  </si>
  <si>
    <t>Añelo</t>
  </si>
  <si>
    <t>1119140</t>
  </si>
  <si>
    <t>L406687</t>
  </si>
  <si>
    <t>G406963</t>
  </si>
  <si>
    <t>G406962</t>
  </si>
  <si>
    <t>https://gem.wiki/Loma_de_la_Lata_power_station</t>
  </si>
  <si>
    <t>Loma de la Lata power station</t>
  </si>
  <si>
    <t>Central Térmica Loma de la Lata</t>
  </si>
  <si>
    <t>Mari Menuco</t>
  </si>
  <si>
    <t>1011927</t>
  </si>
  <si>
    <t>1129577, 1129578, 1129579, 1199502</t>
  </si>
  <si>
    <t>L406447</t>
  </si>
  <si>
    <t>G406892</t>
  </si>
  <si>
    <t>GT 1</t>
  </si>
  <si>
    <t>G406894</t>
  </si>
  <si>
    <t>GT 2</t>
  </si>
  <si>
    <t>G406893</t>
  </si>
  <si>
    <t>https://gem.wiki/Luján_De_Cuyo_power_station</t>
  </si>
  <si>
    <t>Luján De Cuyo power station</t>
  </si>
  <si>
    <t>Central Térmica Luján De Cuyo</t>
  </si>
  <si>
    <t>Las Compuertas</t>
  </si>
  <si>
    <t>departamento Luján De Cuyo</t>
  </si>
  <si>
    <t>Mendoza</t>
  </si>
  <si>
    <t>1011959</t>
  </si>
  <si>
    <t>1130100, 1130093</t>
  </si>
  <si>
    <t>L406449</t>
  </si>
  <si>
    <t>G406888</t>
  </si>
  <si>
    <t>LDCUTV11</t>
  </si>
  <si>
    <t>G406891</t>
  </si>
  <si>
    <t>LDCUTV12</t>
  </si>
  <si>
    <t>G406890</t>
  </si>
  <si>
    <t>cogen</t>
  </si>
  <si>
    <t>1127687</t>
  </si>
  <si>
    <t>1297846, 1297847</t>
  </si>
  <si>
    <t>G406889</t>
  </si>
  <si>
    <t>https://gem.wiki/Luján_power_station</t>
  </si>
  <si>
    <t>Luján power station</t>
  </si>
  <si>
    <t>Central Térmica Luján</t>
  </si>
  <si>
    <t>Luján</t>
  </si>
  <si>
    <t>Lujan II</t>
  </si>
  <si>
    <t>1117760</t>
  </si>
  <si>
    <t>L406450</t>
  </si>
  <si>
    <t>G406887</t>
  </si>
  <si>
    <t>G410877</t>
  </si>
  <si>
    <t>https://www.gem.wiki/Manantiales_Behr_power_station</t>
  </si>
  <si>
    <t>Manantiales Behr power station</t>
  </si>
  <si>
    <t>Central Térmica Manantiales Behr</t>
  </si>
  <si>
    <t>Escalante</t>
  </si>
  <si>
    <t>1127170</t>
  </si>
  <si>
    <t>L408504</t>
  </si>
  <si>
    <t>G412243</t>
  </si>
  <si>
    <t>https://gem.wiki/Manuel_Belgrano_I_power_station</t>
  </si>
  <si>
    <t>Manuel Belgrano I power station</t>
  </si>
  <si>
    <t>Central Térmica Gral Belgrano</t>
  </si>
  <si>
    <t>NG/D/BU/H</t>
  </si>
  <si>
    <t>TMB - Termoeléctrica Manuel Belgrano S.A.</t>
  </si>
  <si>
    <t>Campana</t>
  </si>
  <si>
    <t>departamento Campana</t>
  </si>
  <si>
    <t>Manuel Belgrano</t>
  </si>
  <si>
    <t>1063683</t>
  </si>
  <si>
    <t>1194138, 1200630, 1200631</t>
  </si>
  <si>
    <t>L406443</t>
  </si>
  <si>
    <t>G406909</t>
  </si>
  <si>
    <t>https://gem.wiki/Manuel_Belgrano_II_power_station</t>
  </si>
  <si>
    <t>Manuel Belgrano II power station</t>
  </si>
  <si>
    <t>Central Termoeléctrica Manuel Belgrano II</t>
  </si>
  <si>
    <t>TMB2</t>
  </si>
  <si>
    <t>1086323</t>
  </si>
  <si>
    <t>1233504, 1233505</t>
  </si>
  <si>
    <t>L406688</t>
  </si>
  <si>
    <t>G406961</t>
  </si>
  <si>
    <t>https://gem.wiki/Matheu_III_power_station</t>
  </si>
  <si>
    <t>Matheu III power station</t>
  </si>
  <si>
    <t>Central Termoeléctrica Matheu</t>
  </si>
  <si>
    <t>Matheu</t>
  </si>
  <si>
    <t>1117761</t>
  </si>
  <si>
    <t>L406452</t>
  </si>
  <si>
    <t>G406880</t>
  </si>
  <si>
    <t>G410699</t>
  </si>
  <si>
    <t>G410876</t>
  </si>
  <si>
    <t>G410875</t>
  </si>
  <si>
    <t>https://gem.wiki/Modesto_Maranzana_power_station</t>
  </si>
  <si>
    <t>Modesto Maranzana power station</t>
  </si>
  <si>
    <t>Central Térmica Modesto Maranzana</t>
  </si>
  <si>
    <t>Río Cuarto</t>
  </si>
  <si>
    <t>departamento Rio Cuarto</t>
  </si>
  <si>
    <t>1050708</t>
  </si>
  <si>
    <t>L406451</t>
  </si>
  <si>
    <t>G410874</t>
  </si>
  <si>
    <t>G410873</t>
  </si>
  <si>
    <t>CC - GT</t>
  </si>
  <si>
    <t>G406881</t>
  </si>
  <si>
    <t>CC - ST</t>
  </si>
  <si>
    <t>G410872</t>
  </si>
  <si>
    <t>MMARTG03</t>
  </si>
  <si>
    <t>G406884</t>
  </si>
  <si>
    <t>MMARTG04</t>
  </si>
  <si>
    <t>G406883</t>
  </si>
  <si>
    <t>MMARTG05</t>
  </si>
  <si>
    <t>G406882</t>
  </si>
  <si>
    <t>https://gem.wiki/Necochea_power_station</t>
  </si>
  <si>
    <t>Necochea power station</t>
  </si>
  <si>
    <t>Central Termoeléctrica Necochea</t>
  </si>
  <si>
    <t>NECOTV03</t>
  </si>
  <si>
    <t>Necochea</t>
  </si>
  <si>
    <t>departamento Necochea</t>
  </si>
  <si>
    <t>1011952</t>
  </si>
  <si>
    <t>L406453</t>
  </si>
  <si>
    <t>G406879</t>
  </si>
  <si>
    <t>NECOTV04</t>
  </si>
  <si>
    <t>G406878</t>
  </si>
  <si>
    <t>https://gem.wiki/Oscar_Smith_power_station</t>
  </si>
  <si>
    <t>Oscar Smith power station</t>
  </si>
  <si>
    <t>Central Térmica Villa Gesell</t>
  </si>
  <si>
    <t>TG18</t>
  </si>
  <si>
    <t>Villa Gesell</t>
  </si>
  <si>
    <t>Gral Juan Madariaga</t>
  </si>
  <si>
    <t>Villa Gesell, General Madariaga</t>
  </si>
  <si>
    <t>1013696</t>
  </si>
  <si>
    <t>L406470</t>
  </si>
  <si>
    <t>G406848</t>
  </si>
  <si>
    <t>https://www.gem.wiki/Parque_Pilar_thermal_power_plant</t>
  </si>
  <si>
    <t>Parque Pilar thermal power plant</t>
  </si>
  <si>
    <t>Central Térmica Parque Pilar</t>
  </si>
  <si>
    <t>Fátima</t>
  </si>
  <si>
    <t>1120171</t>
  </si>
  <si>
    <t>L408503</t>
  </si>
  <si>
    <t>G412242</t>
  </si>
  <si>
    <t>https://gem.wiki/Patagonia_power_station</t>
  </si>
  <si>
    <t>Patagonia power station</t>
  </si>
  <si>
    <t>Central Térmica de Patagonia</t>
  </si>
  <si>
    <t>Energia Del Sur S.A.</t>
  </si>
  <si>
    <t>1016239</t>
  </si>
  <si>
    <t>1108941, 1108942, 1198858</t>
  </si>
  <si>
    <t>L406455</t>
  </si>
  <si>
    <t>G406873</t>
  </si>
  <si>
    <t>https://gem.wiki/Piedra_Buena_power_station</t>
  </si>
  <si>
    <t>Piedra Buena power station</t>
  </si>
  <si>
    <t>Central Térmica Bahía Blanca</t>
  </si>
  <si>
    <t>BBLATV29</t>
  </si>
  <si>
    <t>Central Piedrabuena S.A.</t>
  </si>
  <si>
    <t>1015835</t>
  </si>
  <si>
    <t>L406428</t>
  </si>
  <si>
    <t>G406548</t>
  </si>
  <si>
    <t>BBLATV30</t>
  </si>
  <si>
    <t>G406547</t>
  </si>
  <si>
    <t>https://gem.wiki/Puerto_power_station</t>
  </si>
  <si>
    <t>Puerto power station</t>
  </si>
  <si>
    <t>Central Térmica Nuevo Puerto</t>
  </si>
  <si>
    <t>Nuevo Puerto NPUETV05</t>
  </si>
  <si>
    <t>Comuna 2</t>
  </si>
  <si>
    <t>1011925</t>
  </si>
  <si>
    <t>L406454</t>
  </si>
  <si>
    <t>G406876</t>
  </si>
  <si>
    <t>Nuevo Puerto NPUETV06</t>
  </si>
  <si>
    <t>G406875</t>
  </si>
  <si>
    <t>Puerto CC</t>
  </si>
  <si>
    <t>1108949, 1191888, 1108950</t>
  </si>
  <si>
    <t>G406874</t>
  </si>
  <si>
    <t>Puerto Nuevo PNUETV07</t>
  </si>
  <si>
    <t>G406867</t>
  </si>
  <si>
    <t>Puerto Nuevo PNUETV08</t>
  </si>
  <si>
    <t>G406866</t>
  </si>
  <si>
    <t>Puerto Nuevo PNUETV09</t>
  </si>
  <si>
    <t>G406865</t>
  </si>
  <si>
    <t>https://www.gem.wiki/Pérez_thermal_power_station</t>
  </si>
  <si>
    <t>Pérez thermal power station</t>
  </si>
  <si>
    <t>Central Térmica de Pérez</t>
  </si>
  <si>
    <t>Pérez</t>
  </si>
  <si>
    <t>1127348</t>
  </si>
  <si>
    <t>L408502</t>
  </si>
  <si>
    <t>G412241</t>
  </si>
  <si>
    <t>https://gem.wiki/Riojana_power_station</t>
  </si>
  <si>
    <t>Riojana power station</t>
  </si>
  <si>
    <t>Central Térmica Riojana</t>
  </si>
  <si>
    <t>Generación Riojana SA</t>
  </si>
  <si>
    <t>La Rioja</t>
  </si>
  <si>
    <t>1009875</t>
  </si>
  <si>
    <t>L406462</t>
  </si>
  <si>
    <t>G406863</t>
  </si>
  <si>
    <t>https://gem.wiki/Roca_power_station</t>
  </si>
  <si>
    <t>Roca power station</t>
  </si>
  <si>
    <t>Central Térmica Roca</t>
  </si>
  <si>
    <t>ROCATG01</t>
  </si>
  <si>
    <t>Central Térmica Roca S.A.</t>
  </si>
  <si>
    <t>General Roca</t>
  </si>
  <si>
    <t>departamento General Roca</t>
  </si>
  <si>
    <t>Río Negro</t>
  </si>
  <si>
    <t>1032081</t>
  </si>
  <si>
    <t>L406461</t>
  </si>
  <si>
    <t>G406862</t>
  </si>
  <si>
    <t>https://gem.wiki/Río_Tercero_power_station</t>
  </si>
  <si>
    <t>Río Tercero power station</t>
  </si>
  <si>
    <t>Central Térmica Río Tercero</t>
  </si>
  <si>
    <t>SoEnergy SA</t>
  </si>
  <si>
    <t>Río Tercero</t>
  </si>
  <si>
    <t>1116324</t>
  </si>
  <si>
    <t>L406463</t>
  </si>
  <si>
    <t>G406864</t>
  </si>
  <si>
    <t>https://www.gem.wiki/Salto_II_power_station</t>
  </si>
  <si>
    <t>Salto II power station</t>
  </si>
  <si>
    <t>Central Térmica Salto II</t>
  </si>
  <si>
    <t>Salto</t>
  </si>
  <si>
    <t>1116325</t>
  </si>
  <si>
    <t>L408501</t>
  </si>
  <si>
    <t>G412240</t>
  </si>
  <si>
    <t>https://gem.wiki/San_Nicol%C3%A1s_power_station</t>
  </si>
  <si>
    <t>San Nicolás power station</t>
  </si>
  <si>
    <t>Central Térmica San Nicolás</t>
  </si>
  <si>
    <t>NG/C/FO</t>
  </si>
  <si>
    <t>Central San Nicolás SA</t>
  </si>
  <si>
    <t>1011932</t>
  </si>
  <si>
    <t>L100002</t>
  </si>
  <si>
    <t>G406860</t>
  </si>
  <si>
    <t>G406859</t>
  </si>
  <si>
    <t>G406858</t>
  </si>
  <si>
    <t>G406857</t>
  </si>
  <si>
    <t>https://gem.wiki/San_Pedro_power_station_(Argentina)</t>
  </si>
  <si>
    <t>San Pedro power station (Argentina)</t>
  </si>
  <si>
    <t>Central Térmica San Pedro</t>
  </si>
  <si>
    <t>SPI Energy</t>
  </si>
  <si>
    <t>San Pedro</t>
  </si>
  <si>
    <t>1121204</t>
  </si>
  <si>
    <t>L406465</t>
  </si>
  <si>
    <t>G406856</t>
  </si>
  <si>
    <t>G410871</t>
  </si>
  <si>
    <t>G410870</t>
  </si>
  <si>
    <t>G410869</t>
  </si>
  <si>
    <t>https://gem.wiki/Solalban_Energía_power_station</t>
  </si>
  <si>
    <t>Solalban Energía power station</t>
  </si>
  <si>
    <t>Central Térmica Solalban Energía</t>
  </si>
  <si>
    <t>Solalban Energia SA</t>
  </si>
  <si>
    <t>1071674</t>
  </si>
  <si>
    <t>L406464</t>
  </si>
  <si>
    <t>G406855</t>
  </si>
  <si>
    <t>G406854</t>
  </si>
  <si>
    <t>https://gem.wiki/Sorrento_power_station</t>
  </si>
  <si>
    <t>Sorrento power station</t>
  </si>
  <si>
    <t>Central Térmica Sorrento</t>
  </si>
  <si>
    <t>SORRTV13</t>
  </si>
  <si>
    <t>Central Térmica Sorrento SA</t>
  </si>
  <si>
    <t>Sarmiento</t>
  </si>
  <si>
    <t>departamento Rosario</t>
  </si>
  <si>
    <t>1009895</t>
  </si>
  <si>
    <t>L406468</t>
  </si>
  <si>
    <t>G406853</t>
  </si>
  <si>
    <t>https://gem.wiki/Terminal_6_San_Lorenzo_cogeneration_plant</t>
  </si>
  <si>
    <t>Terminal 6 San Lorenzo cogeneration plant</t>
  </si>
  <si>
    <t>Central Cogeneración Terminal 6 San Lorenzo</t>
  </si>
  <si>
    <t>Puerto General San Martín</t>
  </si>
  <si>
    <t>departamento San Lorenzo</t>
  </si>
  <si>
    <t>CCPSL</t>
  </si>
  <si>
    <t>1139014</t>
  </si>
  <si>
    <t>1313480, 1313481</t>
  </si>
  <si>
    <t>L407532</t>
  </si>
  <si>
    <t>G409767</t>
  </si>
  <si>
    <t>https://gem.wiki/TermoAndes_power_station</t>
  </si>
  <si>
    <t>TermoAndes power station</t>
  </si>
  <si>
    <t>Central Térmica TermoAndes</t>
  </si>
  <si>
    <t>TANDTG01</t>
  </si>
  <si>
    <t>TermoAndes SA</t>
  </si>
  <si>
    <t>Cobos</t>
  </si>
  <si>
    <t>1012191</t>
  </si>
  <si>
    <t>1145059, 1164103, 1164104</t>
  </si>
  <si>
    <t>L406467</t>
  </si>
  <si>
    <t>G406852</t>
  </si>
  <si>
    <t>https://gem.wiki/Timbúes_cogeneration_power_station</t>
  </si>
  <si>
    <t>Timbúes cogeneration power station</t>
  </si>
  <si>
    <t>Central Térmica Cogeneración Timbues</t>
  </si>
  <si>
    <t>Central Térmica cogeneración Timbues</t>
  </si>
  <si>
    <t>Timbúes</t>
  </si>
  <si>
    <t>1123764</t>
  </si>
  <si>
    <t>L406466</t>
  </si>
  <si>
    <t>G406851</t>
  </si>
  <si>
    <t>https://gem.wiki/Timbúes_power_station</t>
  </si>
  <si>
    <t>Timbúes power station</t>
  </si>
  <si>
    <t>Central Térmica Timbúes</t>
  </si>
  <si>
    <t>TJSM - Termoeléctrica José de San Martín S.A.</t>
  </si>
  <si>
    <t>Jose De San Martin</t>
  </si>
  <si>
    <t>1062151</t>
  </si>
  <si>
    <t>1191761, 1200632, 1200633</t>
  </si>
  <si>
    <t>L406673</t>
  </si>
  <si>
    <t>G406850</t>
  </si>
  <si>
    <t>https://gem.wiki/Tucum%C3%A1n_power_station</t>
  </si>
  <si>
    <t>Tucumán power station</t>
  </si>
  <si>
    <t>Complejo de Generación Tucumán</t>
  </si>
  <si>
    <t>YPF Tucumán, Complejo Generación Tucumán</t>
  </si>
  <si>
    <t>1119139</t>
  </si>
  <si>
    <t>1285900, 1298597</t>
  </si>
  <si>
    <t>L406460</t>
  </si>
  <si>
    <t>G406923</t>
  </si>
  <si>
    <t>Pluspetrol San Miguel de Tucumán, Complejo Generación Tucumán</t>
  </si>
  <si>
    <t>1009896</t>
  </si>
  <si>
    <t>1191861, 1191862, 1170859</t>
  </si>
  <si>
    <t>G406861</t>
  </si>
  <si>
    <t>Pluspetrol Tucumán, Complejo Generación Tucumán</t>
  </si>
  <si>
    <t>1011930</t>
  </si>
  <si>
    <t>1154130, 1154131, 1154132</t>
  </si>
  <si>
    <t>G406849</t>
  </si>
  <si>
    <t>https://gem.wiki/Villa_María_power_station</t>
  </si>
  <si>
    <t>Villa María power station</t>
  </si>
  <si>
    <t>Central Térmica Villa María</t>
  </si>
  <si>
    <t>Villa María</t>
  </si>
  <si>
    <t>1122174</t>
  </si>
  <si>
    <t>1290309, 1290310, 1290311, 1290314, 1305967</t>
  </si>
  <si>
    <t>L406469</t>
  </si>
  <si>
    <t>G406846</t>
  </si>
  <si>
    <t>https://www.gem.wiki/Villa_Ocampo_thermal_power_station</t>
  </si>
  <si>
    <t>Villa Ocampo thermal power station</t>
  </si>
  <si>
    <t>Central Térmica Villa Ocampo</t>
  </si>
  <si>
    <t>Villa Ocampo</t>
  </si>
  <si>
    <t>1113870</t>
  </si>
  <si>
    <t>L408500</t>
  </si>
  <si>
    <t>G412239</t>
  </si>
  <si>
    <t>https://gem.wiki/Vuelta_De_Obligado_power_station</t>
  </si>
  <si>
    <t>Vuelta De Obligado power station</t>
  </si>
  <si>
    <t>Central Vuelta de Obligado</t>
  </si>
  <si>
    <t>CVOSA - Central Vuelta de Obligado S.A.</t>
  </si>
  <si>
    <t>1093945</t>
  </si>
  <si>
    <t>1246677, 1246678, 1246679</t>
  </si>
  <si>
    <t>L406474</t>
  </si>
  <si>
    <t>G406845</t>
  </si>
  <si>
    <t>https://www.gem.wiki/RECIP_power_plant</t>
  </si>
  <si>
    <t>Aruba</t>
  </si>
  <si>
    <t>RECIP power plant</t>
  </si>
  <si>
    <t>HFO/LNG</t>
  </si>
  <si>
    <t>Oranjestad</t>
  </si>
  <si>
    <t>L408499</t>
  </si>
  <si>
    <t>G412238</t>
  </si>
  <si>
    <t>G412237</t>
  </si>
  <si>
    <t>G412236</t>
  </si>
  <si>
    <t>G412235</t>
  </si>
  <si>
    <t>https://gem.wiki/Clifton_Pier_power_station</t>
  </si>
  <si>
    <t>Bahamas</t>
  </si>
  <si>
    <t>Clifton Pier power station</t>
  </si>
  <si>
    <t>Station A</t>
  </si>
  <si>
    <t>Nassau</t>
  </si>
  <si>
    <t>New Providence</t>
  </si>
  <si>
    <t>Blue Hill power station</t>
  </si>
  <si>
    <t>1131182</t>
  </si>
  <si>
    <t>L406689</t>
  </si>
  <si>
    <t>G406960</t>
  </si>
  <si>
    <t>Station D</t>
  </si>
  <si>
    <t>1138005</t>
  </si>
  <si>
    <t>G412234</t>
  </si>
  <si>
    <t>https://www.gem.wiki/West_Sunrise_power_station</t>
  </si>
  <si>
    <t>West Sunrise power station</t>
  </si>
  <si>
    <t>Freeport</t>
  </si>
  <si>
    <t>1089400</t>
  </si>
  <si>
    <t>L408511</t>
  </si>
  <si>
    <t>G412233</t>
  </si>
  <si>
    <t>https://www.gem.wiki/Spring_Garden_power_station</t>
  </si>
  <si>
    <t>Barbados</t>
  </si>
  <si>
    <t>Spring Garden power station</t>
  </si>
  <si>
    <t>Bridgetown</t>
  </si>
  <si>
    <t>1010750</t>
  </si>
  <si>
    <t>L408510</t>
  </si>
  <si>
    <t>G412232</t>
  </si>
  <si>
    <t>https://www.gem.wiki/East_power_station</t>
  </si>
  <si>
    <t>Bermuda</t>
  </si>
  <si>
    <t>East power station</t>
  </si>
  <si>
    <t>Northern America</t>
  </si>
  <si>
    <t>1011000</t>
  </si>
  <si>
    <t>1165137, 1174398</t>
  </si>
  <si>
    <t>L408509</t>
  </si>
  <si>
    <t>G412231</t>
  </si>
  <si>
    <t>https://www.gem.wiki/North_power_station</t>
  </si>
  <si>
    <t>North power station</t>
  </si>
  <si>
    <t>1126957</t>
  </si>
  <si>
    <t>L408508</t>
  </si>
  <si>
    <t>G412230</t>
  </si>
  <si>
    <t>https://gem.wiki/Bulo_Bulo_power_station</t>
  </si>
  <si>
    <t>Bolivia</t>
  </si>
  <si>
    <t>Bulo Bulo power station</t>
  </si>
  <si>
    <t>Central Bulo Bulo</t>
  </si>
  <si>
    <t>Compañía Eléctrica Central Bulo Bulo</t>
  </si>
  <si>
    <t>Entre Ríos</t>
  </si>
  <si>
    <t>Cochabamba</t>
  </si>
  <si>
    <t>WRI: GEODB0041946</t>
  </si>
  <si>
    <t>1047025</t>
  </si>
  <si>
    <t>L406473</t>
  </si>
  <si>
    <t>G406844</t>
  </si>
  <si>
    <t>https://gem.wiki/Carrasco_power_station</t>
  </si>
  <si>
    <t>Carrasco power station</t>
  </si>
  <si>
    <t>Termoeléctrica Carrasco</t>
  </si>
  <si>
    <t>ENDE Valle Hermoso SA</t>
  </si>
  <si>
    <t>WRI: GEODB0044736</t>
  </si>
  <si>
    <t>1015894</t>
  </si>
  <si>
    <t>L406472</t>
  </si>
  <si>
    <t>G406843</t>
  </si>
  <si>
    <t>G406842</t>
  </si>
  <si>
    <t>G410156</t>
  </si>
  <si>
    <t>https://gem.wiki/Del_Sur_power_station</t>
  </si>
  <si>
    <t>Del Sur power station</t>
  </si>
  <si>
    <t>Termoeléctrica del Sur</t>
  </si>
  <si>
    <t>CCSUR10</t>
  </si>
  <si>
    <t>ENDE Andina SAM</t>
  </si>
  <si>
    <t>Yaguacua</t>
  </si>
  <si>
    <t>Yacuíba</t>
  </si>
  <si>
    <t>1069603</t>
  </si>
  <si>
    <t>1203521, 1240840, 1276655</t>
  </si>
  <si>
    <t>L406475</t>
  </si>
  <si>
    <t>G406840</t>
  </si>
  <si>
    <t>CCSUR20</t>
  </si>
  <si>
    <t>1240841, 1269992, 1300422</t>
  </si>
  <si>
    <t>G406841</t>
  </si>
  <si>
    <t>CCSUR30</t>
  </si>
  <si>
    <t>1276649, 1276650, 1300421</t>
  </si>
  <si>
    <t>G410157</t>
  </si>
  <si>
    <t>CCSUR40</t>
  </si>
  <si>
    <t>1276651, 1276652, 1276653</t>
  </si>
  <si>
    <t>G410163</t>
  </si>
  <si>
    <t>https://gem.wiki/El_Alto_power_station</t>
  </si>
  <si>
    <t>El Alto power station</t>
  </si>
  <si>
    <t>Central Termoeléctrica El Alto</t>
  </si>
  <si>
    <t>ALT02</t>
  </si>
  <si>
    <t>El Alto</t>
  </si>
  <si>
    <t>Pedro Domingo Murillo</t>
  </si>
  <si>
    <t>WRI: GEODB0044735</t>
  </si>
  <si>
    <t>El Kenko</t>
  </si>
  <si>
    <t>1089284</t>
  </si>
  <si>
    <t>L406478</t>
  </si>
  <si>
    <t>G406839</t>
  </si>
  <si>
    <t>https://gem.wiki/Entre_Ríos_power_station</t>
  </si>
  <si>
    <t>Entre Ríos power station</t>
  </si>
  <si>
    <t>Termoeléctrica de Entre Ríos</t>
  </si>
  <si>
    <t>CCERI30</t>
  </si>
  <si>
    <t>WRI: GEODB0044720</t>
  </si>
  <si>
    <t>1086207</t>
  </si>
  <si>
    <t>1233228, 1233229, 1233230, 1233231, 1276665</t>
  </si>
  <si>
    <t>L406477</t>
  </si>
  <si>
    <t>G406838</t>
  </si>
  <si>
    <t>CCERI40</t>
  </si>
  <si>
    <t>1276667, 1276668, 1276669, 1276671</t>
  </si>
  <si>
    <t>G410162</t>
  </si>
  <si>
    <t>CCERI50</t>
  </si>
  <si>
    <t>1276670, 1276672, 1276673</t>
  </si>
  <si>
    <t>G410161</t>
  </si>
  <si>
    <t>https://gem.wiki/Guaracachi_power_station</t>
  </si>
  <si>
    <t>Guaracachi power station</t>
  </si>
  <si>
    <t>Central Eléctrica Guaracachi</t>
  </si>
  <si>
    <t>CC (GCH-9, GCH-10, GCH-12)</t>
  </si>
  <si>
    <t>ENDE Guaracachi</t>
  </si>
  <si>
    <t>Santa Cruz de la Sierra</t>
  </si>
  <si>
    <t>Santa Cruz</t>
  </si>
  <si>
    <t>1015891</t>
  </si>
  <si>
    <t>1164694, 1203520, 1198118</t>
  </si>
  <si>
    <t>L406476</t>
  </si>
  <si>
    <t>G406836</t>
  </si>
  <si>
    <t>GCH-11</t>
  </si>
  <si>
    <t>WRI: GEODB0042663</t>
  </si>
  <si>
    <t>G406837</t>
  </si>
  <si>
    <t>https://gem.wiki/Warnes_power_station</t>
  </si>
  <si>
    <t>Warnes power station</t>
  </si>
  <si>
    <t>Termoeléctrica de Warnes</t>
  </si>
  <si>
    <t>CCWAR10</t>
  </si>
  <si>
    <t>Warnes</t>
  </si>
  <si>
    <t>1108511</t>
  </si>
  <si>
    <t>1269993, 1269994, 1276658</t>
  </si>
  <si>
    <t>L406480</t>
  </si>
  <si>
    <t>G406832</t>
  </si>
  <si>
    <t>CCWAR20</t>
  </si>
  <si>
    <t>1269995, 1269996, 1276662</t>
  </si>
  <si>
    <t>G410160</t>
  </si>
  <si>
    <t>CCWAR30</t>
  </si>
  <si>
    <t>1276657, 1276659, 1276663</t>
  </si>
  <si>
    <t>G410159</t>
  </si>
  <si>
    <t>CCWAR40</t>
  </si>
  <si>
    <t>1276660, 1276661, 1276664</t>
  </si>
  <si>
    <t>G410158</t>
  </si>
  <si>
    <t>https://gem.wiki/Amapá_Power_I_power_station</t>
  </si>
  <si>
    <t>Brazil</t>
  </si>
  <si>
    <t>Amapá Power I power station</t>
  </si>
  <si>
    <t>Usina Termelétrica Amapá Power I</t>
  </si>
  <si>
    <t>I</t>
  </si>
  <si>
    <t>BEP-Brazilian Energy Participações SA</t>
  </si>
  <si>
    <t>Macapá</t>
  </si>
  <si>
    <t>Amapá</t>
  </si>
  <si>
    <t>L407951</t>
  </si>
  <si>
    <t>G410868</t>
  </si>
  <si>
    <t>https://gem.wiki/Amapá_Power_II_power_station</t>
  </si>
  <si>
    <t>Amapá Power II power station</t>
  </si>
  <si>
    <t>Usina Termelétrica Amapá Power II</t>
  </si>
  <si>
    <t>II</t>
  </si>
  <si>
    <t>Evolution Power Partners SA</t>
  </si>
  <si>
    <t>L407953</t>
  </si>
  <si>
    <t>G410867</t>
  </si>
  <si>
    <t>https://gem.wiki/Amapá_Power_III_power_station</t>
  </si>
  <si>
    <t>Amapá Power III power station</t>
  </si>
  <si>
    <t>Usina Termelétrica Amapá Power III</t>
  </si>
  <si>
    <t>III</t>
  </si>
  <si>
    <t>L407952</t>
  </si>
  <si>
    <t>G410866</t>
  </si>
  <si>
    <t>https://www.gem.wiki/Aparecida_power_station</t>
  </si>
  <si>
    <t>Aparecida power station</t>
  </si>
  <si>
    <t>Usina Termelétrica Aparecida</t>
  </si>
  <si>
    <t>I-1</t>
  </si>
  <si>
    <t>Eletronorte (Centrais Elétricas do Norte do Brasil SA)</t>
  </si>
  <si>
    <t>Manaus</t>
  </si>
  <si>
    <t>Amazonas</t>
  </si>
  <si>
    <t>1011756</t>
  </si>
  <si>
    <t>L408507</t>
  </si>
  <si>
    <t>G412229</t>
  </si>
  <si>
    <t>I-2</t>
  </si>
  <si>
    <t>G412228</t>
  </si>
  <si>
    <t>II-1</t>
  </si>
  <si>
    <t>G412227</t>
  </si>
  <si>
    <t>II-2</t>
  </si>
  <si>
    <t>G412226</t>
  </si>
  <si>
    <t>https://www.gem.wiki/Apoena_power_station</t>
  </si>
  <si>
    <t>Apoena power station</t>
  </si>
  <si>
    <t>Usina Termelétrica Apoena</t>
  </si>
  <si>
    <t>Sao Francisco Energia S.A.</t>
  </si>
  <si>
    <t>Camaçari</t>
  </si>
  <si>
    <t>Bahia</t>
  </si>
  <si>
    <t>Muricy, Camaçari Muricy I</t>
  </si>
  <si>
    <t>1129527</t>
  </si>
  <si>
    <t>L408531</t>
  </si>
  <si>
    <t>G412225</t>
  </si>
  <si>
    <t>https://gem.wiki/Araucária_power_station</t>
  </si>
  <si>
    <t>Araucária power station</t>
  </si>
  <si>
    <t>Usina Elétrica a Gás de Araucária</t>
  </si>
  <si>
    <t>U.E.G Araucária Ltda.</t>
  </si>
  <si>
    <t>Araucária</t>
  </si>
  <si>
    <t>Paraná</t>
  </si>
  <si>
    <t>Termoaraucaria</t>
  </si>
  <si>
    <t>1041431</t>
  </si>
  <si>
    <t>1161568, 1171775, 1171776</t>
  </si>
  <si>
    <t>L406485</t>
  </si>
  <si>
    <t>G406831</t>
  </si>
  <si>
    <t>https://gem.wiki/Atiaia_I_power_station</t>
  </si>
  <si>
    <t>Atiaia I power station</t>
  </si>
  <si>
    <t>Usina Termelétrica Atiaia I</t>
  </si>
  <si>
    <t>Ponte Nova Energia</t>
  </si>
  <si>
    <t>Teresina</t>
  </si>
  <si>
    <t>Piauí</t>
  </si>
  <si>
    <t>L407955</t>
  </si>
  <si>
    <t>G410865</t>
  </si>
  <si>
    <t>https://gem.wiki/Atlântico_Sul_Energia_power_station</t>
  </si>
  <si>
    <t>Atlântico Sul Energia power station</t>
  </si>
  <si>
    <t>Usina Termelétrica Atlântico Sul Energia</t>
  </si>
  <si>
    <t>Atlântico Sul Energia Térmica SPE Ltda</t>
  </si>
  <si>
    <t>Ipojuca</t>
  </si>
  <si>
    <t>Pernambuco</t>
  </si>
  <si>
    <t>L407954</t>
  </si>
  <si>
    <t>G410864</t>
  </si>
  <si>
    <t>G410863</t>
  </si>
  <si>
    <t>https://gem.wiki/Aureliano_Chaves_power_station</t>
  </si>
  <si>
    <t>Aureliano Chaves power station</t>
  </si>
  <si>
    <t>Usina Termelétrica Aureliano Chaves</t>
  </si>
  <si>
    <t>NG/LNG</t>
  </si>
  <si>
    <t>Petróleo Brasileiro S.A. (Petrobras)</t>
  </si>
  <si>
    <t>Ibirité</t>
  </si>
  <si>
    <t>Minas Gerais</t>
  </si>
  <si>
    <t>1025432</t>
  </si>
  <si>
    <t>1116020, 1175799</t>
  </si>
  <si>
    <t>L406484</t>
  </si>
  <si>
    <t>G406830</t>
  </si>
  <si>
    <t>https://gem.wiki/Azul%C3%A3o_power_station</t>
  </si>
  <si>
    <t>Azulão power station</t>
  </si>
  <si>
    <t>Usina Termelétrica Azulão</t>
  </si>
  <si>
    <t>1-I</t>
  </si>
  <si>
    <t>Azulão Geração de Energia S.A.</t>
  </si>
  <si>
    <t>Campo de Azulão</t>
  </si>
  <si>
    <t>L407962</t>
  </si>
  <si>
    <t>G410862</t>
  </si>
  <si>
    <t>1-V</t>
  </si>
  <si>
    <t>G410861</t>
  </si>
  <si>
    <t>2-II-IV</t>
  </si>
  <si>
    <t>Sparta</t>
  </si>
  <si>
    <t>G410860</t>
  </si>
  <si>
    <t>https://gem.wiki/BEP_TGLA_power_station</t>
  </si>
  <si>
    <t>BEP TGLA power station</t>
  </si>
  <si>
    <t>Usina Termelétrica BEP TGLA</t>
  </si>
  <si>
    <t>Santana</t>
  </si>
  <si>
    <t>L407959</t>
  </si>
  <si>
    <t>G410849</t>
  </si>
  <si>
    <t>https://gem.wiki/Baixada_Fluminense_power_station</t>
  </si>
  <si>
    <t>Baixada Fluminense power station</t>
  </si>
  <si>
    <t>Usina Termelétrica Baixada Fluminense</t>
  </si>
  <si>
    <t>Seropédica</t>
  </si>
  <si>
    <t>Rio de Janeiro</t>
  </si>
  <si>
    <t>1089210</t>
  </si>
  <si>
    <t>1238846, 1238847, 1238848</t>
  </si>
  <si>
    <t>L406483</t>
  </si>
  <si>
    <t>G406829</t>
  </si>
  <si>
    <t>https://gem.wiki/Barbosa_Lima_Sobrinho_power_station</t>
  </si>
  <si>
    <t>Barbosa Lima Sobrinho power station</t>
  </si>
  <si>
    <t>Usina Termelétrica Barbosa Lima Sobrinho</t>
  </si>
  <si>
    <t>Seropédica, Eletrobolt</t>
  </si>
  <si>
    <t>1049892</t>
  </si>
  <si>
    <t>L406482</t>
  </si>
  <si>
    <t>G410859</t>
  </si>
  <si>
    <t>G410858</t>
  </si>
  <si>
    <t>G410857</t>
  </si>
  <si>
    <t>G410856</t>
  </si>
  <si>
    <t>G410855</t>
  </si>
  <si>
    <t>G410854</t>
  </si>
  <si>
    <t>G410853</t>
  </si>
  <si>
    <t>8</t>
  </si>
  <si>
    <t>G410852</t>
  </si>
  <si>
    <t>https://gem.wiki/Belém_power_station</t>
  </si>
  <si>
    <t>Belém power station</t>
  </si>
  <si>
    <t>Usina Termelétrica Belém</t>
  </si>
  <si>
    <t>Atem Distribuidora de Petróleo SA</t>
  </si>
  <si>
    <t>Belém</t>
  </si>
  <si>
    <t>Pará</t>
  </si>
  <si>
    <t>L407961</t>
  </si>
  <si>
    <t>G410851</t>
  </si>
  <si>
    <t>G410850</t>
  </si>
  <si>
    <t>https://www.gem.wiki/Camaçari_Muricy_II_power_plant</t>
  </si>
  <si>
    <t>Camaçari Muricy II power plant</t>
  </si>
  <si>
    <t>Usina Termelétrica Camaçari Muricy II</t>
  </si>
  <si>
    <t>CH4 Energia Ltda</t>
  </si>
  <si>
    <t>Dias D’Ávila</t>
  </si>
  <si>
    <t>1071341</t>
  </si>
  <si>
    <t>L408529</t>
  </si>
  <si>
    <t>G412223</t>
  </si>
  <si>
    <t>https://www.gem.wiki/Campina_Grande_power_plant</t>
  </si>
  <si>
    <t>Campina Grande power plant</t>
  </si>
  <si>
    <t>Usina Termelétrica Campina Grande</t>
  </si>
  <si>
    <t>Borborema Energetica S.A.</t>
  </si>
  <si>
    <t>Campina Grande</t>
  </si>
  <si>
    <t>Paraíba</t>
  </si>
  <si>
    <t>1072872</t>
  </si>
  <si>
    <t>L408528</t>
  </si>
  <si>
    <t>G412222</t>
  </si>
  <si>
    <t>https://gem.wiki/Canindé_Energias_power_station</t>
  </si>
  <si>
    <t>Canindé Energias power station</t>
  </si>
  <si>
    <t>Usina Termelétrica Canindé Energias</t>
  </si>
  <si>
    <t>Canindé Energias Ltda</t>
  </si>
  <si>
    <t>L407958</t>
  </si>
  <si>
    <t>G410848</t>
  </si>
  <si>
    <t>https://gem.wiki/Carnaúba_power_station</t>
  </si>
  <si>
    <t>Carnaúba power station</t>
  </si>
  <si>
    <t>Usina Termelétrica Carnaúba</t>
  </si>
  <si>
    <t>Eneva SA</t>
  </si>
  <si>
    <t>Caucaia</t>
  </si>
  <si>
    <t>Ceará</t>
  </si>
  <si>
    <t>L407957</t>
  </si>
  <si>
    <t>G410847</t>
  </si>
  <si>
    <t>https://www.gem.wiki/Caçapava_power_station</t>
  </si>
  <si>
    <t>Caçapava power station</t>
  </si>
  <si>
    <t>Usina Termelétrica Caçapava</t>
  </si>
  <si>
    <t>Natural Energia</t>
  </si>
  <si>
    <t>Caçapava</t>
  </si>
  <si>
    <t>São Paulo</t>
  </si>
  <si>
    <t>L408530</t>
  </si>
  <si>
    <t>G412224</t>
  </si>
  <si>
    <t>https://gem.wiki/Celpav_IV_power_station</t>
  </si>
  <si>
    <t>Celpav IV power station</t>
  </si>
  <si>
    <t>Usina Termelétrica Celpav IV</t>
  </si>
  <si>
    <t>Suzano S.A.</t>
  </si>
  <si>
    <t>Jacareí</t>
  </si>
  <si>
    <t>1051544</t>
  </si>
  <si>
    <t>L406488</t>
  </si>
  <si>
    <t>G406822</t>
  </si>
  <si>
    <t>https://gem.wiki/Celso_Furtado_power_station</t>
  </si>
  <si>
    <t>Celso Furtado power station</t>
  </si>
  <si>
    <t>Usina Termelétrica Celso Furtado</t>
  </si>
  <si>
    <t>São Francisco do Conde</t>
  </si>
  <si>
    <t>Termobahia Fase I</t>
  </si>
  <si>
    <t>1044083</t>
  </si>
  <si>
    <t>L406487</t>
  </si>
  <si>
    <t>G406821</t>
  </si>
  <si>
    <t>https://www.gem.wiki/Cristiano_Rocha_power_station</t>
  </si>
  <si>
    <t>Cristiano Rocha power station</t>
  </si>
  <si>
    <t>Usina Termelétrica Cristiano Rocha</t>
  </si>
  <si>
    <t>Rio Amazonas Energia (RAESA)</t>
  </si>
  <si>
    <t>1064308</t>
  </si>
  <si>
    <t>L408527</t>
  </si>
  <si>
    <t>G412221</t>
  </si>
  <si>
    <t>https://www.gem.wiki/Cruzeiro_do_Sul_D_power_station</t>
  </si>
  <si>
    <t>Cruzeiro do Sul D power station</t>
  </si>
  <si>
    <t>Usina Termelétrica Cruzeiro do Sul</t>
  </si>
  <si>
    <t>Energias do Acre</t>
  </si>
  <si>
    <t>Cruzeiro do Sul</t>
  </si>
  <si>
    <t>Acre</t>
  </si>
  <si>
    <t>L408526</t>
  </si>
  <si>
    <t>G412220</t>
  </si>
  <si>
    <t>https://gem.wiki/Cuiabá_power_station</t>
  </si>
  <si>
    <t>Cuiabá power station</t>
  </si>
  <si>
    <t>Usina Termelétrica Cuiabá</t>
  </si>
  <si>
    <t>Âmbar Energia</t>
  </si>
  <si>
    <t>Cuiabá</t>
  </si>
  <si>
    <t>Mato Grosso</t>
  </si>
  <si>
    <t>Mário Covas</t>
  </si>
  <si>
    <t>1016526</t>
  </si>
  <si>
    <t>1114007, 1159749, 1114008</t>
  </si>
  <si>
    <t>L406502</t>
  </si>
  <si>
    <t>G406818</t>
  </si>
  <si>
    <t>https://gem.wiki/EPP_Altos_I_power_station</t>
  </si>
  <si>
    <t>EPP Altos I power station</t>
  </si>
  <si>
    <t>Usina Termelétrica EPP Altos I</t>
  </si>
  <si>
    <t>Altos</t>
  </si>
  <si>
    <t>L407960</t>
  </si>
  <si>
    <t>G410845</t>
  </si>
  <si>
    <t>https://gem.wiki/EPP_Santana_power_station</t>
  </si>
  <si>
    <t>EPP Santana power station</t>
  </si>
  <si>
    <t>Usina Termelétrica EPP Santana</t>
  </si>
  <si>
    <t>L407975</t>
  </si>
  <si>
    <t>G410844</t>
  </si>
  <si>
    <t>https://gem.wiki/EPP_Teresina_power_station</t>
  </si>
  <si>
    <t>EPP Teresina power station</t>
  </si>
  <si>
    <t>Usina Termelétrica EPP Teresina</t>
  </si>
  <si>
    <t>L407974</t>
  </si>
  <si>
    <t>G410843</t>
  </si>
  <si>
    <t>https://www.gem.wiki/Edlux_X_power_station</t>
  </si>
  <si>
    <t>Edlux X power station</t>
  </si>
  <si>
    <t>Usina Termelétrica Edlux X</t>
  </si>
  <si>
    <t>SPE II Centrais Elétricas Ltda</t>
  </si>
  <si>
    <t>Campo Grande</t>
  </si>
  <si>
    <t>Mato Grosso do Sul</t>
  </si>
  <si>
    <t>1141091</t>
  </si>
  <si>
    <t>L408525</t>
  </si>
  <si>
    <t>G412219</t>
  </si>
  <si>
    <t>https://gem.wiki/Energias_Calumbi_power_station</t>
  </si>
  <si>
    <t>Energias Calumbi power station</t>
  </si>
  <si>
    <t>Usina Termelétrica Energias Calumbi</t>
  </si>
  <si>
    <t>Energias Calumbi Ltda</t>
  </si>
  <si>
    <t>L407956</t>
  </si>
  <si>
    <t>G410846</t>
  </si>
  <si>
    <t>https://www.gem.wiki/Energias_de_Gaspar_power_station</t>
  </si>
  <si>
    <t>Energias de Gaspar power station</t>
  </si>
  <si>
    <t>Usina Termelétrica Energias de Gaspar</t>
  </si>
  <si>
    <t>Energias de Gaspar</t>
  </si>
  <si>
    <t>Gaspar</t>
  </si>
  <si>
    <t>Santa Catarina</t>
  </si>
  <si>
    <t>RE TG 100 02 01</t>
  </si>
  <si>
    <t>L408523</t>
  </si>
  <si>
    <t>G412217</t>
  </si>
  <si>
    <t>https://www.gem.wiki/Energética_Suape_II_SA_power_station</t>
  </si>
  <si>
    <t>Energética Suape II SA power station</t>
  </si>
  <si>
    <t>Usina Termelétrica Energética Suape II</t>
  </si>
  <si>
    <t>Energética Suape II S.A.</t>
  </si>
  <si>
    <t>Cabo de Santo Agostinho</t>
  </si>
  <si>
    <t>1082133</t>
  </si>
  <si>
    <t>L408524</t>
  </si>
  <si>
    <t>G412218</t>
  </si>
  <si>
    <t>https://gem.wiki/Euzébio_Rocha_power_station</t>
  </si>
  <si>
    <t>Euzébio Rocha power station</t>
  </si>
  <si>
    <t>Usina Termelétrica Euzébio Rocha</t>
  </si>
  <si>
    <t>Cubatão</t>
  </si>
  <si>
    <t>Cubatão - CCBS</t>
  </si>
  <si>
    <t>1051546</t>
  </si>
  <si>
    <t>1176180, 1176184</t>
  </si>
  <si>
    <t>L406501</t>
  </si>
  <si>
    <t>G406817</t>
  </si>
  <si>
    <t>https://gem.wiki/Fortaleza_power_station</t>
  </si>
  <si>
    <t>Fortaleza power station</t>
  </si>
  <si>
    <t>Usina Termelétrica Fortaleza</t>
  </si>
  <si>
    <t>Central Geradora Termelétrica Fortaleza S.A.</t>
  </si>
  <si>
    <t>1041655</t>
  </si>
  <si>
    <t>1162089, 1178691, 1178692</t>
  </si>
  <si>
    <t>L406499</t>
  </si>
  <si>
    <t>G406815</t>
  </si>
  <si>
    <t>https://gem.wiki/Fronteira_power_station</t>
  </si>
  <si>
    <t>Fronteira power station</t>
  </si>
  <si>
    <t>Usina Termelétricade Marimbondo (Fronteira)</t>
  </si>
  <si>
    <t>Camaçari RJ Participações S.A.</t>
  </si>
  <si>
    <t>Ladário</t>
  </si>
  <si>
    <t>L406498</t>
  </si>
  <si>
    <t>G406814</t>
  </si>
  <si>
    <t>https://gem.wiki/GNA_I_power_station</t>
  </si>
  <si>
    <t>GNA I power station</t>
  </si>
  <si>
    <t>Usina Termelétrica GNA I</t>
  </si>
  <si>
    <t>Gás Natural Açu Ltda.</t>
  </si>
  <si>
    <t>São João da Barra</t>
  </si>
  <si>
    <t>Novo Tempo GNA I, Cajueiros</t>
  </si>
  <si>
    <t>1121659</t>
  </si>
  <si>
    <t>1297807, 1297808, 1297809, 1289598</t>
  </si>
  <si>
    <t>L406493</t>
  </si>
  <si>
    <t>G406809</t>
  </si>
  <si>
    <t>https://gem.wiki/GNA_II_power_station</t>
  </si>
  <si>
    <t>GNA II power station</t>
  </si>
  <si>
    <t>Usina Termelétrica GNA II</t>
  </si>
  <si>
    <t>Novo Tempo GNA II, Grussai</t>
  </si>
  <si>
    <t>1127658</t>
  </si>
  <si>
    <t>1309250, 1309253, 1309254, 1309255</t>
  </si>
  <si>
    <t>L406492</t>
  </si>
  <si>
    <t>G406808</t>
  </si>
  <si>
    <t>https://gem.wiki/GNA_III_power_station</t>
  </si>
  <si>
    <t>GNA III power station</t>
  </si>
  <si>
    <t>Usina Termelétrica GNA III</t>
  </si>
  <si>
    <t>LNG/NG</t>
  </si>
  <si>
    <t>L406491</t>
  </si>
  <si>
    <t>G406807</t>
  </si>
  <si>
    <t>https://gem.wiki/GNA_IV_power_station</t>
  </si>
  <si>
    <t>GNA IV power station</t>
  </si>
  <si>
    <t>Usina Termelétrica GNA IV</t>
  </si>
  <si>
    <t>L406490</t>
  </si>
  <si>
    <t>G406806</t>
  </si>
  <si>
    <t>https://www.gem.wiki/GNA_V_power_station</t>
  </si>
  <si>
    <t>GNA V power station</t>
  </si>
  <si>
    <t>Usina Termelétrica GNA V</t>
  </si>
  <si>
    <t>L408517</t>
  </si>
  <si>
    <t>G412211</t>
  </si>
  <si>
    <t>https://gem.wiki/Gasen_Suape_power_station</t>
  </si>
  <si>
    <t>Gasen Suape power station</t>
  </si>
  <si>
    <t>Usina Termelétrica Gasen Suape</t>
  </si>
  <si>
    <t>Gasen Energia S.A.</t>
  </si>
  <si>
    <t>L406497</t>
  </si>
  <si>
    <t>G406813</t>
  </si>
  <si>
    <t>https://gem.wiki/Gaslub_power_station</t>
  </si>
  <si>
    <t>Gaslub power station</t>
  </si>
  <si>
    <t>Usina Termelétrica Gaslub</t>
  </si>
  <si>
    <t>Itaboraí</t>
  </si>
  <si>
    <t>Comperj</t>
  </si>
  <si>
    <t>L406486</t>
  </si>
  <si>
    <t>G406820</t>
  </si>
  <si>
    <t>https://www.gem.wiki/Geramar_I_(Antiga_Tocantinópolis)_power_station</t>
  </si>
  <si>
    <t>Geramar I (Antiga Tocantinópolis) power station</t>
  </si>
  <si>
    <t>Usina Termelétrica Geramar I (Antiga Tocantinópolis)</t>
  </si>
  <si>
    <t>Gera Maranhão - Geradora de Energia do Maranhão S.A.</t>
  </si>
  <si>
    <t>Miranda do Norte</t>
  </si>
  <si>
    <t>Maranhão</t>
  </si>
  <si>
    <t>1074401</t>
  </si>
  <si>
    <t>L408522</t>
  </si>
  <si>
    <t>G412216</t>
  </si>
  <si>
    <t>https://www.gem.wiki/Geramar_II_(Antiga_Tocantinópolis)_power_station</t>
  </si>
  <si>
    <t>Geramar II (Antiga Tocantinópolis) power station</t>
  </si>
  <si>
    <t>Usina Termelétrica Geramar II (Antiga Tocantinópolis)</t>
  </si>
  <si>
    <t>L408521</t>
  </si>
  <si>
    <t>G412215</t>
  </si>
  <si>
    <t>https://gem.wiki/Geramar_III_power_station</t>
  </si>
  <si>
    <t>Geramar III power station</t>
  </si>
  <si>
    <t>Usina Termelétrica Geramar III</t>
  </si>
  <si>
    <t>A</t>
  </si>
  <si>
    <t>São Luís</t>
  </si>
  <si>
    <t>L406496</t>
  </si>
  <si>
    <t>G406812</t>
  </si>
  <si>
    <t>G410842</t>
  </si>
  <si>
    <t>C</t>
  </si>
  <si>
    <t>G410841</t>
  </si>
  <si>
    <t>https://www.gem.wiki/Global_I_power_station</t>
  </si>
  <si>
    <t>Global I power station</t>
  </si>
  <si>
    <t>Usina Termelétrica Global I</t>
  </si>
  <si>
    <t>Companhia Energética Candeias</t>
  </si>
  <si>
    <t>Candeias</t>
  </si>
  <si>
    <t>1079213</t>
  </si>
  <si>
    <t>L408520</t>
  </si>
  <si>
    <t>G412214</t>
  </si>
  <si>
    <t>https://www.gem.wiki/Global_II_power_station</t>
  </si>
  <si>
    <t>Global II power station</t>
  </si>
  <si>
    <t>Usina Termelétrica Global II</t>
  </si>
  <si>
    <t>L408519</t>
  </si>
  <si>
    <t>G412213</t>
  </si>
  <si>
    <t>https://www.gem.wiki/Global_V_power_station</t>
  </si>
  <si>
    <t>Global V power station</t>
  </si>
  <si>
    <t>Usina Termelétrica Global VI</t>
  </si>
  <si>
    <t>Global Participações em Energia S.A.</t>
  </si>
  <si>
    <t>L408518</t>
  </si>
  <si>
    <t>G412212</t>
  </si>
  <si>
    <t>https://gem.wiki/Global_VI_power_station</t>
  </si>
  <si>
    <t>Global VI power station</t>
  </si>
  <si>
    <t>L406495</t>
  </si>
  <si>
    <t>G406811</t>
  </si>
  <si>
    <t>https://gem.wiki/Global_VII_power_station</t>
  </si>
  <si>
    <t>Global VII power station</t>
  </si>
  <si>
    <t>Usina Termelétrica Global VII</t>
  </si>
  <si>
    <t>L406494</t>
  </si>
  <si>
    <t>G406810</t>
  </si>
  <si>
    <t>https://www.gem.wiki/Goiânia_II_power_station</t>
  </si>
  <si>
    <t>Goiânia II power station</t>
  </si>
  <si>
    <t>Usina Termelétrica Goiânia II</t>
  </si>
  <si>
    <t>Brentech Energia S.A.</t>
  </si>
  <si>
    <t>Aparecida de Goiânia</t>
  </si>
  <si>
    <t>Goiás</t>
  </si>
  <si>
    <t>1069023</t>
  </si>
  <si>
    <t>L408516</t>
  </si>
  <si>
    <t>G412210</t>
  </si>
  <si>
    <t>https://gem.wiki/Governador_Leonel_Brizola_power_station</t>
  </si>
  <si>
    <t>Governador Leonel Brizola power station</t>
  </si>
  <si>
    <t>Usina Leonel de Moura Brizola</t>
  </si>
  <si>
    <t>Duque de Caxias</t>
  </si>
  <si>
    <t>TermoRio</t>
  </si>
  <si>
    <t>1044078</t>
  </si>
  <si>
    <t>1176952, 1176950, 1176949</t>
  </si>
  <si>
    <t>L406489</t>
  </si>
  <si>
    <t>G406805</t>
  </si>
  <si>
    <t>1174167, 1176951, 1176953</t>
  </si>
  <si>
    <t>G406804</t>
  </si>
  <si>
    <t>1176954, 1176955, 1176956</t>
  </si>
  <si>
    <t>G406803</t>
  </si>
  <si>
    <t>https://gem.wiki/Governador_Marcelo_Deda_power_station</t>
  </si>
  <si>
    <t>Governador Marcelo Deda power station</t>
  </si>
  <si>
    <t>Usina Termelétrica Governador Marcelo Deda</t>
  </si>
  <si>
    <t>CELSE (Centrais Elétricas de Sergipe S.A.)</t>
  </si>
  <si>
    <t>Barra dos Coqueiros</t>
  </si>
  <si>
    <t>Sergipe</t>
  </si>
  <si>
    <t>L407560</t>
  </si>
  <si>
    <t>G409849</t>
  </si>
  <si>
    <t>https://www.gem.wiki/Guarani_power_station</t>
  </si>
  <si>
    <t>Guarani power station</t>
  </si>
  <si>
    <t>Usina Termelétrica Guarani</t>
  </si>
  <si>
    <t>Arembepe</t>
  </si>
  <si>
    <t>1079214</t>
  </si>
  <si>
    <t>L408515</t>
  </si>
  <si>
    <t>G412209</t>
  </si>
  <si>
    <t>https://www.gem.wiki/Igarapé_thermoelectric_power_station</t>
  </si>
  <si>
    <t>Igarapé thermoelectric power station</t>
  </si>
  <si>
    <t>Usina Termelétrica Igarapé</t>
  </si>
  <si>
    <t>CEMIG - Companhia Energética de Minas Gerais</t>
  </si>
  <si>
    <t>Juatuba</t>
  </si>
  <si>
    <t>1011481</t>
  </si>
  <si>
    <t>L408514</t>
  </si>
  <si>
    <t>G412208</t>
  </si>
  <si>
    <t>https://gem.wiki/Imetame_I_power_station</t>
  </si>
  <si>
    <t>Imetame I power station</t>
  </si>
  <si>
    <t>Usina Termelétrica Imetame I</t>
  </si>
  <si>
    <t>Imetame Logística</t>
  </si>
  <si>
    <t>Aracruz</t>
  </si>
  <si>
    <t>Espírito Santo</t>
  </si>
  <si>
    <t>L406509</t>
  </si>
  <si>
    <t>G406802</t>
  </si>
  <si>
    <t>https://gem.wiki/Itacoatiara_power_station</t>
  </si>
  <si>
    <t>Itacoatiara power station</t>
  </si>
  <si>
    <t>Usina Termelétrica de Itacoatiara</t>
  </si>
  <si>
    <t>Termelétrica Itacoatiara S.A.</t>
  </si>
  <si>
    <t>Itacoatiara</t>
  </si>
  <si>
    <t>L406508</t>
  </si>
  <si>
    <t>G406801</t>
  </si>
  <si>
    <t>https://gem.wiki/Jaci_power_station</t>
  </si>
  <si>
    <t>Jaci power station</t>
  </si>
  <si>
    <t>Usina Termelétrica Jaci</t>
  </si>
  <si>
    <t>Macaé</t>
  </si>
  <si>
    <t>L406507</t>
  </si>
  <si>
    <t>G406800</t>
  </si>
  <si>
    <t>https://gem.wiki/Jacutinga_power_station</t>
  </si>
  <si>
    <t>Jacutinga power station</t>
  </si>
  <si>
    <t>Usina Termelétrica Jacutinga</t>
  </si>
  <si>
    <t>EECO Jacutinga Empreendimentos Energéticos do Centro Oeste S.A.</t>
  </si>
  <si>
    <t>Jacutinga</t>
  </si>
  <si>
    <t>L406506</t>
  </si>
  <si>
    <t>G406799</t>
  </si>
  <si>
    <t>https://gem.wiki/Jaguatirica_II_power_station</t>
  </si>
  <si>
    <t>Jaguatirica II power station</t>
  </si>
  <si>
    <t>Usina Termelétrica Jaguatirica II</t>
  </si>
  <si>
    <t>Boa Vista</t>
  </si>
  <si>
    <t>Roraima</t>
  </si>
  <si>
    <t>Azulão</t>
  </si>
  <si>
    <t>1059313</t>
  </si>
  <si>
    <t>1301067, 1301068, 1311711</t>
  </si>
  <si>
    <t>L406505</t>
  </si>
  <si>
    <t>G406798</t>
  </si>
  <si>
    <t>https://gem.wiki/Jaraqui_power_station</t>
  </si>
  <si>
    <t>Jaraqui power station</t>
  </si>
  <si>
    <t>Usina Termelétrica Jaraqui</t>
  </si>
  <si>
    <t>1053336</t>
  </si>
  <si>
    <t>1178923, 1223497</t>
  </si>
  <si>
    <t>L408513</t>
  </si>
  <si>
    <t>G412207</t>
  </si>
  <si>
    <t>https://gem.wiki/Jesus_Soares_Pereira_power_station</t>
  </si>
  <si>
    <t>Jesus Soares Pereira power station</t>
  </si>
  <si>
    <t>Usina Termelétrica Jesus Soares Pereira</t>
  </si>
  <si>
    <t>Alto do Rodrigues</t>
  </si>
  <si>
    <t>Rio Grande do Norte</t>
  </si>
  <si>
    <t>Vale do Açú, Termoaçu</t>
  </si>
  <si>
    <t>1049338</t>
  </si>
  <si>
    <t>L406503</t>
  </si>
  <si>
    <t>G406796</t>
  </si>
  <si>
    <t>G406795</t>
  </si>
  <si>
    <t>https://www.gem.wiki/Juiz_de_Fora_power_station</t>
  </si>
  <si>
    <t>Juiz de Fora power station</t>
  </si>
  <si>
    <t>Usina Termelétrica Juiz de Fora</t>
  </si>
  <si>
    <t>Juiz de Fora</t>
  </si>
  <si>
    <t>1050808</t>
  </si>
  <si>
    <t>L408512</t>
  </si>
  <si>
    <t>G412206</t>
  </si>
  <si>
    <t>G412205</t>
  </si>
  <si>
    <t>https://www.gem.wiki/Karkey_013_power_station</t>
  </si>
  <si>
    <t>Karkey 013 power station</t>
  </si>
  <si>
    <t>Usina Termelétrica Karkey 013</t>
  </si>
  <si>
    <t>Karpowership Brasil Energia Ltda</t>
  </si>
  <si>
    <t>Itaguaí</t>
  </si>
  <si>
    <t>L408546</t>
  </si>
  <si>
    <t>G412204</t>
  </si>
  <si>
    <t>https://www.gem.wiki/Karkey_019_power_station</t>
  </si>
  <si>
    <t>Karkey 019 power station</t>
  </si>
  <si>
    <t>Usina Termelétrica Karkey 019</t>
  </si>
  <si>
    <t>L408545</t>
  </si>
  <si>
    <t>G412203</t>
  </si>
  <si>
    <t>https://gem.wiki/Laranjeiras_power_station</t>
  </si>
  <si>
    <t>Laranjeiras power station</t>
  </si>
  <si>
    <t>Usina Termelétrica Laranjeiras</t>
  </si>
  <si>
    <t>L407562</t>
  </si>
  <si>
    <t>G409848</t>
  </si>
  <si>
    <t>https://gem.wiki/Lins_power_station</t>
  </si>
  <si>
    <t>Lins power station</t>
  </si>
  <si>
    <t>Usina Termelétrica Lins</t>
  </si>
  <si>
    <t>Usina Termelétrica de Lins S.A.</t>
  </si>
  <si>
    <t>Lins</t>
  </si>
  <si>
    <t>L406518</t>
  </si>
  <si>
    <t>G406794</t>
  </si>
  <si>
    <t>https://gem.wiki/Litos_power_station</t>
  </si>
  <si>
    <t>Litos power station</t>
  </si>
  <si>
    <t>Usina Termelétrica Litos</t>
  </si>
  <si>
    <t>Litos Energia Ltda.</t>
  </si>
  <si>
    <t>L406514</t>
  </si>
  <si>
    <t>G406790</t>
  </si>
  <si>
    <t>G406793</t>
  </si>
  <si>
    <t>G406792</t>
  </si>
  <si>
    <t>G406791</t>
  </si>
  <si>
    <t>https://gem.wiki/Luiz_Carlos_Prestes_power_station</t>
  </si>
  <si>
    <t>Luiz Carlos Prestes power station</t>
  </si>
  <si>
    <t>Usina Termelétrica Luís Carlos Prestes</t>
  </si>
  <si>
    <t>Três Lagoas</t>
  </si>
  <si>
    <t>1050803</t>
  </si>
  <si>
    <t>1175032, 1176177, 1176178, 1176179, 1226341, 1240580</t>
  </si>
  <si>
    <t>L406513</t>
  </si>
  <si>
    <t>G406789</t>
  </si>
  <si>
    <t>https://www.gem.wiki/Luiz_Oscar_Rodrigues_de_Melo_power_station</t>
  </si>
  <si>
    <t>Luiz Oscar Rodrigues de Melo power station</t>
  </si>
  <si>
    <t>Usina Termelétrica Luiz Oscar Rodrigues de Melo</t>
  </si>
  <si>
    <t>Linhares Geracao S.A.</t>
  </si>
  <si>
    <t>Linhares</t>
  </si>
  <si>
    <t>Linhares, LORM</t>
  </si>
  <si>
    <t>1079784</t>
  </si>
  <si>
    <t>L408544</t>
  </si>
  <si>
    <t>G412202</t>
  </si>
  <si>
    <t>https://www.gem.wiki/Manauara_power_station</t>
  </si>
  <si>
    <t>Manauara power station</t>
  </si>
  <si>
    <t>Usina Termelétrica Manauara</t>
  </si>
  <si>
    <t>Companhia Energética Manauara (CEM)</t>
  </si>
  <si>
    <t>1064454</t>
  </si>
  <si>
    <t>L408543</t>
  </si>
  <si>
    <t>G412201</t>
  </si>
  <si>
    <t>https://gem.wiki/Manaus_I_power_station</t>
  </si>
  <si>
    <t>Manaus I power station</t>
  </si>
  <si>
    <t>Usina Termelétrica Manaus I</t>
  </si>
  <si>
    <t>Global Participações em Energia</t>
  </si>
  <si>
    <t>L407972</t>
  </si>
  <si>
    <t>G410839</t>
  </si>
  <si>
    <t>https://gem.wiki/Manaus_power_station</t>
  </si>
  <si>
    <t>Manaus power station</t>
  </si>
  <si>
    <t>Usina Termelétrica Manaus</t>
  </si>
  <si>
    <t>L407973</t>
  </si>
  <si>
    <t>G410840</t>
  </si>
  <si>
    <t>https://www.gem.wiki/Maracanau_Geradora_de_Energia_SA_power_plant</t>
  </si>
  <si>
    <t>Maracanau Geradora de Energia SA power plant</t>
  </si>
  <si>
    <t>Usina Termelétrica Maracanau Geradora</t>
  </si>
  <si>
    <t>Maracanaú Geradora de Energia SA</t>
  </si>
  <si>
    <t>Fortaleza</t>
  </si>
  <si>
    <t>1073119</t>
  </si>
  <si>
    <t>L408542</t>
  </si>
  <si>
    <t>G412200</t>
  </si>
  <si>
    <t>https://gem.wiki/Marlim_Azul_power_station</t>
  </si>
  <si>
    <t>Marlim Azul power station</t>
  </si>
  <si>
    <t>Usina Termelétrica Marlim Azul</t>
  </si>
  <si>
    <t>Marlim Azul Energia S.A.</t>
  </si>
  <si>
    <t>Vale Azul I</t>
  </si>
  <si>
    <t>1122288</t>
  </si>
  <si>
    <t>L406512</t>
  </si>
  <si>
    <t>G406788</t>
  </si>
  <si>
    <t>https://gem.wiki/Mauá_3_power_station</t>
  </si>
  <si>
    <t>Mauá 3 power station</t>
  </si>
  <si>
    <t>Usina Termelétrica Mauá 3</t>
  </si>
  <si>
    <t>Amazonas Geração e Transmissão de Energia S.A.</t>
  </si>
  <si>
    <t>1129787</t>
  </si>
  <si>
    <t>1239689, 1247155, 1247156</t>
  </si>
  <si>
    <t>L406511</t>
  </si>
  <si>
    <t>G406787</t>
  </si>
  <si>
    <t>https://www.gem.wiki/Monte_Cristo_power_station</t>
  </si>
  <si>
    <t>Monte Cristo power station</t>
  </si>
  <si>
    <t>Usina Termelétrica Monte Cristo</t>
  </si>
  <si>
    <t>Roraima Energia</t>
  </si>
  <si>
    <t>1130243</t>
  </si>
  <si>
    <t>L408541</t>
  </si>
  <si>
    <t>G412199</t>
  </si>
  <si>
    <t>https://gem.wiki/Neópolis_III_power_station</t>
  </si>
  <si>
    <t>Neópolis III power station</t>
  </si>
  <si>
    <t>Usina Termelétrica Neópolis III</t>
  </si>
  <si>
    <t>Neópolis</t>
  </si>
  <si>
    <t>L407971</t>
  </si>
  <si>
    <t>G410838</t>
  </si>
  <si>
    <t>https://gem.wiki/Norte_Catarinense_power_station</t>
  </si>
  <si>
    <t>Norte Catarinense power station</t>
  </si>
  <si>
    <t>Usina Termelétrica Norte Catarinense</t>
  </si>
  <si>
    <t>Usina Termelétrica Norte Catarinense Ltda.</t>
  </si>
  <si>
    <t>Garuva</t>
  </si>
  <si>
    <t>L406510</t>
  </si>
  <si>
    <t>G406786</t>
  </si>
  <si>
    <t>G406785</t>
  </si>
  <si>
    <t>https://gem.wiki/Norte_Fluminense_2_power_station</t>
  </si>
  <si>
    <t>Norte Fluminense 2 power station</t>
  </si>
  <si>
    <t>Usina Termelétrica Norte Fluminense 2</t>
  </si>
  <si>
    <t>EDF Norte Fluminense</t>
  </si>
  <si>
    <t>L406521</t>
  </si>
  <si>
    <t>G406783</t>
  </si>
  <si>
    <t>https://gem.wiki/Norte_Fluminense_power_station</t>
  </si>
  <si>
    <t>Norte Fluminense power station</t>
  </si>
  <si>
    <t>Usina Termelétrica Norte Fluminense</t>
  </si>
  <si>
    <t>Usina Terméletrica Norte Fluminense S/A</t>
  </si>
  <si>
    <t>1049945</t>
  </si>
  <si>
    <t>1174001, 1176741, 1176742, 1176743</t>
  </si>
  <si>
    <t>L406520</t>
  </si>
  <si>
    <t>G406784</t>
  </si>
  <si>
    <t>https://gem.wiki/Nossa_Senhora_da_Vitória_power_station</t>
  </si>
  <si>
    <t>Nossa Senhora da Vitória power station</t>
  </si>
  <si>
    <t>Usina Termelétrica Nossa Senhora da Vitória</t>
  </si>
  <si>
    <t>L407970</t>
  </si>
  <si>
    <t>G410837</t>
  </si>
  <si>
    <t>https://gem.wiki/Nossa_Senhora_de_Fatima_power_station</t>
  </si>
  <si>
    <t>Nossa Senhora de Fatima power station</t>
  </si>
  <si>
    <t>Usina Termelétrica Nossa Senhora de Fátima</t>
  </si>
  <si>
    <t>Usina Termeletrica Nossa Senhora de Fatima Ltda.</t>
  </si>
  <si>
    <t>L406519</t>
  </si>
  <si>
    <t>G406781</t>
  </si>
  <si>
    <t>G406780</t>
  </si>
  <si>
    <t>G406782</t>
  </si>
  <si>
    <t>https://gem.wiki/Nova_Piratininga_power_station</t>
  </si>
  <si>
    <t>Nova Piratininga power station</t>
  </si>
  <si>
    <t>Usina Termelétrica Nova Piratininga</t>
  </si>
  <si>
    <t>CEG ID: UTE.GN.SP.028191-3.1</t>
  </si>
  <si>
    <t>Fernando Gasparian</t>
  </si>
  <si>
    <t>1054329</t>
  </si>
  <si>
    <t>1180293, 1180294, 1180295, 1180297</t>
  </si>
  <si>
    <t>L406500</t>
  </si>
  <si>
    <t>G406816</t>
  </si>
  <si>
    <t>https://gem.wiki/Novo_Tempo_Barcarena_power_station</t>
  </si>
  <si>
    <t>Novo Tempo Barcarena power station</t>
  </si>
  <si>
    <t>Usina Termelétrica Novo Tempo</t>
  </si>
  <si>
    <t>CELBA (Centrais Elétricas Barcarena S.A.)</t>
  </si>
  <si>
    <t>Barcarena</t>
  </si>
  <si>
    <t>1130329</t>
  </si>
  <si>
    <t>L406522</t>
  </si>
  <si>
    <t>G406779</t>
  </si>
  <si>
    <t>https://www.gem.wiki/Palmeiras_de_Goiás_power_station</t>
  </si>
  <si>
    <t>Palmeiras de Goiás power station</t>
  </si>
  <si>
    <t>Usina Termelétrica Palmeiras de Goiás</t>
  </si>
  <si>
    <t>Central Energetica Palmeiras S.A.</t>
  </si>
  <si>
    <t>Palmeiras de Goiás</t>
  </si>
  <si>
    <t>1094707</t>
  </si>
  <si>
    <t>1247729, 1247730</t>
  </si>
  <si>
    <t>L408540</t>
  </si>
  <si>
    <t>G412198</t>
  </si>
  <si>
    <t>https://gem.wiki/Parnaiba_power_station</t>
  </si>
  <si>
    <t>Parnaiba power station</t>
  </si>
  <si>
    <t>Usina Termelétrica Parnaiba</t>
  </si>
  <si>
    <t>I-V</t>
  </si>
  <si>
    <t>Parnaíba Geração e Comercialização de Energia S.A</t>
  </si>
  <si>
    <t>Santo Antônio dos Lopes</t>
  </si>
  <si>
    <t>Maranhão IV &amp; V</t>
  </si>
  <si>
    <t>1086604</t>
  </si>
  <si>
    <t>1234062, 1237803, 1237804, 1237805</t>
  </si>
  <si>
    <t>L406523</t>
  </si>
  <si>
    <t>G406773</t>
  </si>
  <si>
    <t>Parnaíba II Geração de Energia S.A</t>
  </si>
  <si>
    <t>Maranhão III</t>
  </si>
  <si>
    <t>1237809, 1237810, 1237811</t>
  </si>
  <si>
    <t>G406774</t>
  </si>
  <si>
    <t>Nova Venecia</t>
  </si>
  <si>
    <t>G406776</t>
  </si>
  <si>
    <t>IV</t>
  </si>
  <si>
    <t>G412197</t>
  </si>
  <si>
    <t>VI</t>
  </si>
  <si>
    <t>G406777</t>
  </si>
  <si>
    <t>https://www.gem.wiki/Pau_Ferro_I_power_station</t>
  </si>
  <si>
    <t>Pau Ferro I power station</t>
  </si>
  <si>
    <t>Usina Termelétrica Pau Ferro I</t>
  </si>
  <si>
    <t>Centrais Elétricas de Pernambuco S.A. - EPESA</t>
  </si>
  <si>
    <t>Igarassu</t>
  </si>
  <si>
    <t>CEG ID : UTE.PE.PE.029561-2.1</t>
  </si>
  <si>
    <t>1102778</t>
  </si>
  <si>
    <t>L408539</t>
  </si>
  <si>
    <t>G412196</t>
  </si>
  <si>
    <t>https://www.gem.wiki/Pecém_Energia_II_power_station</t>
  </si>
  <si>
    <t>Pecém Energia II power station</t>
  </si>
  <si>
    <t>Usina Termelétrica Pecém Energia II</t>
  </si>
  <si>
    <t>1129528</t>
  </si>
  <si>
    <t>L408538</t>
  </si>
  <si>
    <t>G412195</t>
  </si>
  <si>
    <t>https://www.gem.wiki/Pernambuco_III_power_station</t>
  </si>
  <si>
    <t>Pernambuco III power station</t>
  </si>
  <si>
    <t>Usina Termelétrica Pernambuco</t>
  </si>
  <si>
    <t>Termelétrica Pernambuco III S.A</t>
  </si>
  <si>
    <t>1078138</t>
  </si>
  <si>
    <t>L408537</t>
  </si>
  <si>
    <t>G412194</t>
  </si>
  <si>
    <t>https://www.gem.wiki/Petrolina_Energy_power_station</t>
  </si>
  <si>
    <t>Petrolina Energy power station</t>
  </si>
  <si>
    <t>Usina Termelétrica Petrolina Energy</t>
  </si>
  <si>
    <t>Companhia Energética de Petrolina (CEP)</t>
  </si>
  <si>
    <t>Petrolina</t>
  </si>
  <si>
    <t>L408536</t>
  </si>
  <si>
    <t>G412193</t>
  </si>
  <si>
    <t>https://gem.wiki/Piratininga_power_station</t>
  </si>
  <si>
    <t>Piratininga power station</t>
  </si>
  <si>
    <t>Usina Termelétrica Piratininga</t>
  </si>
  <si>
    <t>Baixada Santista Energia</t>
  </si>
  <si>
    <t>CEG ID: UTE.PE.SP.002082-6.1</t>
  </si>
  <si>
    <t>1015586, 1054329</t>
  </si>
  <si>
    <t>1140027, 1140028, 1180298, 1180299</t>
  </si>
  <si>
    <t>L406690</t>
  </si>
  <si>
    <t>G409851</t>
  </si>
  <si>
    <t>https://www.gem.wiki/Ponta_Negra_power_station</t>
  </si>
  <si>
    <t>Ponta Negra power station</t>
  </si>
  <si>
    <t>Usina Termelétrica Ponta Negra</t>
  </si>
  <si>
    <t>GERA Amazonas</t>
  </si>
  <si>
    <t>1077974</t>
  </si>
  <si>
    <t>L408535</t>
  </si>
  <si>
    <t>G412192</t>
  </si>
  <si>
    <t>https://www.gem.wiki/Porsud_I_power_station</t>
  </si>
  <si>
    <t>Porsud I power station</t>
  </si>
  <si>
    <t>Usina Termelétrica Porsud I</t>
  </si>
  <si>
    <t>L408534</t>
  </si>
  <si>
    <t>G412191</t>
  </si>
  <si>
    <t>https://www.gem.wiki/Porsud_II_power_station</t>
  </si>
  <si>
    <t>Porsud II power station</t>
  </si>
  <si>
    <t>Usina Termelétrica Porsud II</t>
  </si>
  <si>
    <t>L408533</t>
  </si>
  <si>
    <t>G412190</t>
  </si>
  <si>
    <t>https://gem.wiki/Porto_Norte_Fluminense_power_station</t>
  </si>
  <si>
    <t>Porto Norte Fluminense power station</t>
  </si>
  <si>
    <t>Usina Termelétrica Porto Norte Fluminense</t>
  </si>
  <si>
    <t>Porto Norte Fluminense S/A</t>
  </si>
  <si>
    <t>São Francisco de Itabapoana</t>
  </si>
  <si>
    <t>PNF I</t>
  </si>
  <si>
    <t>L406525</t>
  </si>
  <si>
    <t>G406771</t>
  </si>
  <si>
    <t>PNF II</t>
  </si>
  <si>
    <t>G406770</t>
  </si>
  <si>
    <t>https://gem.wiki/Porto_de_Sergipe_power_station</t>
  </si>
  <si>
    <t>Porto de Sergipe power station</t>
  </si>
  <si>
    <t>Usina Termelétrica Porto de Sergipe</t>
  </si>
  <si>
    <t>1115458</t>
  </si>
  <si>
    <t>1280533, 1281572, 1281573, 1281574</t>
  </si>
  <si>
    <t>L406527</t>
  </si>
  <si>
    <t>G406772</t>
  </si>
  <si>
    <t>G410836</t>
  </si>
  <si>
    <t>G410835</t>
  </si>
  <si>
    <t>V</t>
  </si>
  <si>
    <t>G410834</t>
  </si>
  <si>
    <t>https://gem.wiki/Portocém_power_station</t>
  </si>
  <si>
    <t>Portocém power station</t>
  </si>
  <si>
    <t>Usina Termelétrica Portocém</t>
  </si>
  <si>
    <t>Portocém Geração de Energia Ltda</t>
  </si>
  <si>
    <t>L406524</t>
  </si>
  <si>
    <t>G406767</t>
  </si>
  <si>
    <t>G406769</t>
  </si>
  <si>
    <t>G406768</t>
  </si>
  <si>
    <t>G410833</t>
  </si>
  <si>
    <t>https://www.gem.wiki/Potiguar_power_plant</t>
  </si>
  <si>
    <t>Potiguar power plant</t>
  </si>
  <si>
    <t>Usina Termelétrica Potiguar</t>
  </si>
  <si>
    <t>Companhia Energética Potiguar (CEP)</t>
  </si>
  <si>
    <t>Macaíba</t>
  </si>
  <si>
    <t>1058628</t>
  </si>
  <si>
    <t>L408532</t>
  </si>
  <si>
    <t>G412189</t>
  </si>
  <si>
    <t>G412188</t>
  </si>
  <si>
    <t>https://www.gem.wiki/Povoação_power_station</t>
  </si>
  <si>
    <t>Povoação power station</t>
  </si>
  <si>
    <t>Usina Termelétrica Povoação</t>
  </si>
  <si>
    <t>Povoação Energia S.A.</t>
  </si>
  <si>
    <t>1138549</t>
  </si>
  <si>
    <t>L408551</t>
  </si>
  <si>
    <t>G412187</t>
  </si>
  <si>
    <t>https://gem.wiki/Power_Maricá_power_station</t>
  </si>
  <si>
    <t>Power Maricá power station</t>
  </si>
  <si>
    <t>Usina Termelétrica Power Maricá</t>
  </si>
  <si>
    <t>China Gezhouba Group Corporation - CGGC</t>
  </si>
  <si>
    <t>Maricá</t>
  </si>
  <si>
    <t>L407969</t>
  </si>
  <si>
    <t>G410832</t>
  </si>
  <si>
    <t>https://gem.wiki/Presidente_Kennedy_power_station</t>
  </si>
  <si>
    <t>Presidente Kennedy power station</t>
  </si>
  <si>
    <t>Usina Termelétrica Presidente Kennedy</t>
  </si>
  <si>
    <t>Geradora de Energia do Espírito Santo S.A.</t>
  </si>
  <si>
    <t>Presidente Kennedy</t>
  </si>
  <si>
    <t>L406528</t>
  </si>
  <si>
    <t>G406765</t>
  </si>
  <si>
    <t>G406766</t>
  </si>
  <si>
    <t>https://www.gem.wiki/Prosperidade_III_power_station</t>
  </si>
  <si>
    <t>Prosperidade III power station</t>
  </si>
  <si>
    <t>Usina Termelétrica Prosperidade III</t>
  </si>
  <si>
    <t>Imetame Termelétrica Ltda</t>
  </si>
  <si>
    <t>L408550</t>
  </si>
  <si>
    <t>G412186</t>
  </si>
  <si>
    <t>https://gem.wiki/Refinaria_Duque_de_Caxias_power_station</t>
  </si>
  <si>
    <t>Refinaria Duque de Caxias power station</t>
  </si>
  <si>
    <t>Usina Termelétrica Refinaria de Duque de Caxias</t>
  </si>
  <si>
    <t>REDUC</t>
  </si>
  <si>
    <t>L406532</t>
  </si>
  <si>
    <t>G406764</t>
  </si>
  <si>
    <t>https://gem.wiki/Ressurreição_power_station</t>
  </si>
  <si>
    <t>Ressurreição power station</t>
  </si>
  <si>
    <t>Usina Termelétrica Ressurreição</t>
  </si>
  <si>
    <t>CH4 Energia Ltda.</t>
  </si>
  <si>
    <t>L406531</t>
  </si>
  <si>
    <t>G406763</t>
  </si>
  <si>
    <t>https://gem.wiki/Rio_Grande_power_station</t>
  </si>
  <si>
    <t>Rio Grande power station</t>
  </si>
  <si>
    <t>Usina Termelétrica Rio Grande</t>
  </si>
  <si>
    <t>Termelétrica Rio Grande S.A.</t>
  </si>
  <si>
    <t>Rio Grande</t>
  </si>
  <si>
    <t>Rio Grande do Sul</t>
  </si>
  <si>
    <t>1111295</t>
  </si>
  <si>
    <t>L406691</t>
  </si>
  <si>
    <t>G406957</t>
  </si>
  <si>
    <t>https://gem.wiki/Rio_Negro_power_station</t>
  </si>
  <si>
    <t>Rio Negro power station</t>
  </si>
  <si>
    <t>Usina Termelétrica Rio Negro</t>
  </si>
  <si>
    <t>L407968</t>
  </si>
  <si>
    <t>G410831</t>
  </si>
  <si>
    <t>https://gem.wiki/STP_(Substituição_Tecnológica_Piratininga)_power_station</t>
  </si>
  <si>
    <t>STP (Substituição Tecnológica Piratininga) power station</t>
  </si>
  <si>
    <t>Usina Termelétrica STP (Substituição Tecnológica Piratininga)</t>
  </si>
  <si>
    <t>Empresa Metropolitana de Águas e Energia S.A.</t>
  </si>
  <si>
    <t>L406533</t>
  </si>
  <si>
    <t>G406753</t>
  </si>
  <si>
    <t>G406754</t>
  </si>
  <si>
    <t>G406755</t>
  </si>
  <si>
    <t>https://gem.wiki/Santa_Cruz_Rolugi_power_station</t>
  </si>
  <si>
    <t>Santa Cruz Rolugi power station</t>
  </si>
  <si>
    <t>Usina Santa Cruz Rolugi</t>
  </si>
  <si>
    <t>Rolugi Geração de Energia Eletrica Ltda.</t>
  </si>
  <si>
    <t>Campos dos Goytacazes</t>
  </si>
  <si>
    <t>L406537</t>
  </si>
  <si>
    <t>G406759</t>
  </si>
  <si>
    <t>https://gem.wiki/Santa_Cruz_power_station_(Brazil)</t>
  </si>
  <si>
    <t>Santa Cruz power station (Brazil)</t>
  </si>
  <si>
    <t>Usina Termelétrica Santa Cruz</t>
  </si>
  <si>
    <t>Furnas Centrais Elétricas S.A.</t>
  </si>
  <si>
    <t>L406529</t>
  </si>
  <si>
    <t>G406761</t>
  </si>
  <si>
    <t>https://gem.wiki/Santana_power_station</t>
  </si>
  <si>
    <t>Santana power station</t>
  </si>
  <si>
    <t>Usina Termelétrica Santana</t>
  </si>
  <si>
    <t>L407967</t>
  </si>
  <si>
    <t>G410830</t>
  </si>
  <si>
    <t>https://gem.wiki/Santarém_power_station</t>
  </si>
  <si>
    <t>Santarém power station</t>
  </si>
  <si>
    <t>Usina Termelétrica Santarém</t>
  </si>
  <si>
    <t>Santarém</t>
  </si>
  <si>
    <t>L407966</t>
  </si>
  <si>
    <t>G410829</t>
  </si>
  <si>
    <t>https://gem.wiki/Sepé_Tiarajú_power_station</t>
  </si>
  <si>
    <t>Sepé Tiarajú power station</t>
  </si>
  <si>
    <t>Usina Sepé Tiarajú</t>
  </si>
  <si>
    <t>Canoas</t>
  </si>
  <si>
    <t>1051007</t>
  </si>
  <si>
    <t>1175377, 1240577</t>
  </si>
  <si>
    <t>L406534</t>
  </si>
  <si>
    <t>G406756</t>
  </si>
  <si>
    <t>https://gem.wiki/Serra_da_Capivara_power_station</t>
  </si>
  <si>
    <t>Serra da Capivara power station</t>
  </si>
  <si>
    <t>Usina Termelétrica Serra da Capivara</t>
  </si>
  <si>
    <t>Serra da Capivara Energias SPE Ltda</t>
  </si>
  <si>
    <t>Parnaíba</t>
  </si>
  <si>
    <t>L407964</t>
  </si>
  <si>
    <t>G410827</t>
  </si>
  <si>
    <t>https://gem.wiki/São_Judas_Tadeu_power_station_(Maranhão)</t>
  </si>
  <si>
    <t>São Judas Tadeu power station (Maranhão)</t>
  </si>
  <si>
    <t>Usina Termelétrica São Judas Tadeu</t>
  </si>
  <si>
    <t>Bacabeira</t>
  </si>
  <si>
    <t>L407965</t>
  </si>
  <si>
    <t>G410828</t>
  </si>
  <si>
    <t>https://gem.wiki/S%C3%A3o_Marcos_power_station</t>
  </si>
  <si>
    <t>São Marcos power station</t>
  </si>
  <si>
    <t>Usina Termelétrica São Marcos</t>
  </si>
  <si>
    <t>Centrais Termelétricas São Marcos S.A.</t>
  </si>
  <si>
    <t>São Marcos</t>
  </si>
  <si>
    <t>L406536</t>
  </si>
  <si>
    <t>G406758</t>
  </si>
  <si>
    <t>G406757</t>
  </si>
  <si>
    <t>https://gem.wiki/Tacaimbó_power_station</t>
  </si>
  <si>
    <t>Tacaimbó power station</t>
  </si>
  <si>
    <t>Usina Termelétrica Tacaimbó</t>
  </si>
  <si>
    <t>Faixa Preta Investimentos Ltda.</t>
  </si>
  <si>
    <t>Tacaimbó</t>
  </si>
  <si>
    <t>L406538</t>
  </si>
  <si>
    <t>G406752</t>
  </si>
  <si>
    <t>G406751</t>
  </si>
  <si>
    <t>https://www.gem.wiki/Tambaqui_power_station</t>
  </si>
  <si>
    <t>Tambaqui power station</t>
  </si>
  <si>
    <t>Usina Termelétrica Tambaqui</t>
  </si>
  <si>
    <t>1069269</t>
  </si>
  <si>
    <t>1223496, 1178932, 1178927</t>
  </si>
  <si>
    <t>L408549</t>
  </si>
  <si>
    <t>G412185</t>
  </si>
  <si>
    <t>https://gem.wiki/Teresina_power_station</t>
  </si>
  <si>
    <t>Teresina power station</t>
  </si>
  <si>
    <t>Usina Termelétrica Teresina</t>
  </si>
  <si>
    <t>Grupo Leros</t>
  </si>
  <si>
    <t>L407963</t>
  </si>
  <si>
    <t>G410826</t>
  </si>
  <si>
    <t>https://gem.wiki/Termo_Norte_power_station</t>
  </si>
  <si>
    <t>Termo Norte power station</t>
  </si>
  <si>
    <t>Usina Termelétrica Termo Norte</t>
  </si>
  <si>
    <t>Termo Norte Energia Ltda.</t>
  </si>
  <si>
    <t>Porto Velho</t>
  </si>
  <si>
    <t>Rondônia</t>
  </si>
  <si>
    <t>1046733</t>
  </si>
  <si>
    <t>L406546</t>
  </si>
  <si>
    <t>G412184</t>
  </si>
  <si>
    <t>1169676, 1169677, 1176186, 1184805</t>
  </si>
  <si>
    <t>G406750</t>
  </si>
  <si>
    <t>https://www.gem.wiki/Termocabo_power_station</t>
  </si>
  <si>
    <t>Termocabo power station</t>
  </si>
  <si>
    <t>Usina Termelétrica Termocabo</t>
  </si>
  <si>
    <t>Termocabo S.A.</t>
  </si>
  <si>
    <t>1042239</t>
  </si>
  <si>
    <t>L408548</t>
  </si>
  <si>
    <t>G412183</t>
  </si>
  <si>
    <t>https://gem.wiki/Termocama%C3%A7ari_power_station</t>
  </si>
  <si>
    <t>Termocamaçari power station</t>
  </si>
  <si>
    <t>Usina Termelétrica Rômulo Almeida</t>
  </si>
  <si>
    <t>Proquigel Química S.A.</t>
  </si>
  <si>
    <t>Rômulo Almeida, Cogeração Camaçari</t>
  </si>
  <si>
    <t>1044080</t>
  </si>
  <si>
    <t>1165074, 1174299, 1178770, 1174300</t>
  </si>
  <si>
    <t>L406530</t>
  </si>
  <si>
    <t>G406762</t>
  </si>
  <si>
    <t>https://gem.wiki/Termoceará_power_station</t>
  </si>
  <si>
    <t>Termoceará power station</t>
  </si>
  <si>
    <t>Usina Termelétrica Termoceará</t>
  </si>
  <si>
    <t>1058137</t>
  </si>
  <si>
    <t>1185708, 1185709, 1185710, 1185711</t>
  </si>
  <si>
    <t>L406545</t>
  </si>
  <si>
    <t>G406749</t>
  </si>
  <si>
    <t>https://www.gem.wiki/Termomacaé_power_station</t>
  </si>
  <si>
    <t>Termomacaé power station</t>
  </si>
  <si>
    <t>Usina Termelétrica Termomacaé</t>
  </si>
  <si>
    <t>Mário Lago</t>
  </si>
  <si>
    <t>1038366</t>
  </si>
  <si>
    <t>L408547</t>
  </si>
  <si>
    <t>G412182</t>
  </si>
  <si>
    <t>10</t>
  </si>
  <si>
    <t>G412173</t>
  </si>
  <si>
    <t>11</t>
  </si>
  <si>
    <t>G412172</t>
  </si>
  <si>
    <t>12</t>
  </si>
  <si>
    <t>G412171</t>
  </si>
  <si>
    <t>13</t>
  </si>
  <si>
    <t>G412170</t>
  </si>
  <si>
    <t>14</t>
  </si>
  <si>
    <t>G412169</t>
  </si>
  <si>
    <t>15</t>
  </si>
  <si>
    <t>G412168</t>
  </si>
  <si>
    <t>16</t>
  </si>
  <si>
    <t>G412167</t>
  </si>
  <si>
    <t>17</t>
  </si>
  <si>
    <t>G412166</t>
  </si>
  <si>
    <t>18</t>
  </si>
  <si>
    <t>G412165</t>
  </si>
  <si>
    <t>19</t>
  </si>
  <si>
    <t>G412164</t>
  </si>
  <si>
    <t>G412181</t>
  </si>
  <si>
    <t>20</t>
  </si>
  <si>
    <t>G412163</t>
  </si>
  <si>
    <t>G412180</t>
  </si>
  <si>
    <t>G412179</t>
  </si>
  <si>
    <t>G412178</t>
  </si>
  <si>
    <t>G412177</t>
  </si>
  <si>
    <t>G412176</t>
  </si>
  <si>
    <t>G412175</t>
  </si>
  <si>
    <t>9</t>
  </si>
  <si>
    <t>G412174</t>
  </si>
  <si>
    <t>https://www.gem.wiki/Termomanaus_power_station</t>
  </si>
  <si>
    <t>Termomanaus power station</t>
  </si>
  <si>
    <t>Usina Termelétrica Termomanaus</t>
  </si>
  <si>
    <t>L408555</t>
  </si>
  <si>
    <t>G412162</t>
  </si>
  <si>
    <t>https://www.gem.wiki/Termonordeste_power_station</t>
  </si>
  <si>
    <t>Termonordeste power station</t>
  </si>
  <si>
    <t>Usina Termelétrica Termonordeste</t>
  </si>
  <si>
    <t>Centrais Elétricas da Paraíba S.A</t>
  </si>
  <si>
    <t>João Pessoa</t>
  </si>
  <si>
    <t>1129542</t>
  </si>
  <si>
    <t>1300383, 1300384</t>
  </si>
  <si>
    <t>L408554</t>
  </si>
  <si>
    <t>G412161</t>
  </si>
  <si>
    <t>https://www.gem.wiki/Termoparaíba_power_station</t>
  </si>
  <si>
    <t>Termoparaíba power station</t>
  </si>
  <si>
    <t>Usina Termelétrica Termoparaíba</t>
  </si>
  <si>
    <t>1102777</t>
  </si>
  <si>
    <t>1260976, 1292790</t>
  </si>
  <si>
    <t>L408553</t>
  </si>
  <si>
    <t>G412160</t>
  </si>
  <si>
    <t>https://gem.wiki/Termopecém_power_station</t>
  </si>
  <si>
    <t>Termopecém power station</t>
  </si>
  <si>
    <t>Usina Termelétrica Termopecém</t>
  </si>
  <si>
    <t>Positiva Energia do Pecém Ltda</t>
  </si>
  <si>
    <t>Pecém</t>
  </si>
  <si>
    <t>São Gonçalo do Amarante</t>
  </si>
  <si>
    <t>L407561</t>
  </si>
  <si>
    <t>G409847</t>
  </si>
  <si>
    <t>G410825</t>
  </si>
  <si>
    <t>I-3</t>
  </si>
  <si>
    <t>G410824</t>
  </si>
  <si>
    <t>I-4</t>
  </si>
  <si>
    <t>G410823</t>
  </si>
  <si>
    <t>G409846</t>
  </si>
  <si>
    <t>G409845</t>
  </si>
  <si>
    <t>https://gem.wiki/Termopernambuco_2_power_station</t>
  </si>
  <si>
    <t>Termopernambuco 2 power station</t>
  </si>
  <si>
    <t>Usina Termelétrica Termopernambuco 2</t>
  </si>
  <si>
    <t>Grupo Neoenergia</t>
  </si>
  <si>
    <t>L406544</t>
  </si>
  <si>
    <t>G406748</t>
  </si>
  <si>
    <t>https://gem.wiki/Termopernambuco_power_station</t>
  </si>
  <si>
    <t>Termopernambuco power station</t>
  </si>
  <si>
    <t>Usina Termelétrica Termopernambuco</t>
  </si>
  <si>
    <t>Termopernambuco S.A.</t>
  </si>
  <si>
    <t>1046137</t>
  </si>
  <si>
    <t>1165657, 1184804, 1178367</t>
  </si>
  <si>
    <t>L406543</t>
  </si>
  <si>
    <t>G406747</t>
  </si>
  <si>
    <t>https://gem.wiki/Termosuape_power_station</t>
  </si>
  <si>
    <t>Termosuape power station</t>
  </si>
  <si>
    <t>Usina Termelétrica Suape</t>
  </si>
  <si>
    <t>Aruanã Energia S.A.</t>
  </si>
  <si>
    <t>L406542</t>
  </si>
  <si>
    <t>G406746</t>
  </si>
  <si>
    <t>https://gem.wiki/Tupã_power_station</t>
  </si>
  <si>
    <t>Tupã power station</t>
  </si>
  <si>
    <t>Usina Termelétrica Tupã</t>
  </si>
  <si>
    <t>L406541</t>
  </si>
  <si>
    <t>G406745</t>
  </si>
  <si>
    <t>https://www.gem.wiki/U-50_power_station</t>
  </si>
  <si>
    <t>U-50 power station</t>
  </si>
  <si>
    <t>Usina Termelétrica U-50</t>
  </si>
  <si>
    <t>Refinaria Abreu e Lima</t>
  </si>
  <si>
    <t>L408552</t>
  </si>
  <si>
    <t>G412159</t>
  </si>
  <si>
    <t>G412158</t>
  </si>
  <si>
    <t>https://gem.wiki/Uruguaiana_power_station</t>
  </si>
  <si>
    <t>Uruguaiana power station</t>
  </si>
  <si>
    <t>Usina Termelétrica de Uruguaiana</t>
  </si>
  <si>
    <t>Âmbar Uruguaiana Energia</t>
  </si>
  <si>
    <t>Uruguaiana</t>
  </si>
  <si>
    <t>1009780</t>
  </si>
  <si>
    <t>1155108, 1172088, 1169385</t>
  </si>
  <si>
    <t>L406540</t>
  </si>
  <si>
    <t>G406744</t>
  </si>
  <si>
    <t>https://gem.wiki/Vale_Azul_power_station</t>
  </si>
  <si>
    <t>Vale Azul power station</t>
  </si>
  <si>
    <t>Usina Termelétrica de Vale Azul</t>
  </si>
  <si>
    <t>Vale Azul Energia Ltda.</t>
  </si>
  <si>
    <t>L406539</t>
  </si>
  <si>
    <t>G406742</t>
  </si>
  <si>
    <t>G406743</t>
  </si>
  <si>
    <t>https://gem.wiki/Verde_Atlântico_Energias_power_station</t>
  </si>
  <si>
    <t>Verde Atlântico Energias power station</t>
  </si>
  <si>
    <t>Usina Termelétrica Verde Atlântico Energias</t>
  </si>
  <si>
    <t>Gastrading Comercializadora de Energias S.A.</t>
  </si>
  <si>
    <t>Peruíbe</t>
  </si>
  <si>
    <t>L406548</t>
  </si>
  <si>
    <t>G406741</t>
  </si>
  <si>
    <t>https://www.gem.wiki/Viana_power_station</t>
  </si>
  <si>
    <t>Viana power station</t>
  </si>
  <si>
    <t>Usina Termelétrica Viana</t>
  </si>
  <si>
    <t>Termelétrica Viana SA</t>
  </si>
  <si>
    <t>Viana</t>
  </si>
  <si>
    <t>1072873</t>
  </si>
  <si>
    <t>L408557</t>
  </si>
  <si>
    <t>G412157</t>
  </si>
  <si>
    <t>https://gem.wiki/Vila_do_Conde_power_station</t>
  </si>
  <si>
    <t>Vila do Conde power station</t>
  </si>
  <si>
    <t>Usina Termelétrica Vila do Conde</t>
  </si>
  <si>
    <t>Hidrovias do Brasil Vila do Conde S.A.</t>
  </si>
  <si>
    <t>L406547</t>
  </si>
  <si>
    <t>G406739</t>
  </si>
  <si>
    <t>G406740</t>
  </si>
  <si>
    <t>https://www.gem.wiki/William_Arjona_power_station</t>
  </si>
  <si>
    <t>William Arjona power station</t>
  </si>
  <si>
    <t>Usina Termelétrica William Arjona</t>
  </si>
  <si>
    <t>Delta Geração de Energia</t>
  </si>
  <si>
    <t>1051190</t>
  </si>
  <si>
    <t>L408556</t>
  </si>
  <si>
    <t>G412156</t>
  </si>
  <si>
    <t>G412155</t>
  </si>
  <si>
    <t>G412154</t>
  </si>
  <si>
    <t>G412153</t>
  </si>
  <si>
    <t>G412152</t>
  </si>
  <si>
    <t>https://www.gem.wiki/Xavantes_Aruanã_power_station</t>
  </si>
  <si>
    <t>Xavantes Aruanã power station</t>
  </si>
  <si>
    <t>Usina Termelétrica Xavantes Aruanã</t>
  </si>
  <si>
    <t>Usina Xavantes S.A.</t>
  </si>
  <si>
    <t>Goiânia</t>
  </si>
  <si>
    <t>1067365</t>
  </si>
  <si>
    <t>L408559</t>
  </si>
  <si>
    <t>G412151</t>
  </si>
  <si>
    <t>https://www.gem.wiki/Air_Liquide_Scotford_Complex_power_plant</t>
  </si>
  <si>
    <t>Canada</t>
  </si>
  <si>
    <t>Air Liquide Scotford Complex power plant</t>
  </si>
  <si>
    <t>Fort Saskatchewan</t>
  </si>
  <si>
    <t>Alberta</t>
  </si>
  <si>
    <t>49364</t>
  </si>
  <si>
    <t>L405198</t>
  </si>
  <si>
    <t>G404216</t>
  </si>
  <si>
    <t>https://www.gem.wiki/Alberta_Sundance_power_station</t>
  </si>
  <si>
    <t>Alberta Sundance power station</t>
  </si>
  <si>
    <t>NG/C</t>
  </si>
  <si>
    <t>Sundance</t>
  </si>
  <si>
    <t>34869</t>
  </si>
  <si>
    <t>L100160</t>
  </si>
  <si>
    <t>G404234</t>
  </si>
  <si>
    <t>1303516, 1303517, 39154</t>
  </si>
  <si>
    <t>G404235</t>
  </si>
  <si>
    <t>G404236</t>
  </si>
  <si>
    <t>G409386</t>
  </si>
  <si>
    <t>https://www.gem.wiki/Aurora_North_Syncrude_power_station</t>
  </si>
  <si>
    <t>Aurora North Syncrude power station</t>
  </si>
  <si>
    <t>Suncor Energy (Syncrude) Operating Inc.</t>
  </si>
  <si>
    <t>Mildred Lake</t>
  </si>
  <si>
    <t>45397</t>
  </si>
  <si>
    <t>L405199</t>
  </si>
  <si>
    <t>G404147</t>
  </si>
  <si>
    <t>G404148</t>
  </si>
  <si>
    <t>https://www.gem.wiki/Balzac_Facility_power_station</t>
  </si>
  <si>
    <t>Balzac Facility power station</t>
  </si>
  <si>
    <t>CNOOC Ltd</t>
  </si>
  <si>
    <t>Balzac</t>
  </si>
  <si>
    <t>46886</t>
  </si>
  <si>
    <t>26132, 27380, 27381</t>
  </si>
  <si>
    <t>L405200</t>
  </si>
  <si>
    <t>G404149</t>
  </si>
  <si>
    <t>https://www.gem.wiki/Battle_River_power_station</t>
  </si>
  <si>
    <t>Battle River power station</t>
  </si>
  <si>
    <t>Forestburg</t>
  </si>
  <si>
    <t>12736</t>
  </si>
  <si>
    <t>L100161</t>
  </si>
  <si>
    <t>G404240</t>
  </si>
  <si>
    <t>G411131</t>
  </si>
  <si>
    <t>https://www.gem.wiki/Bayside_generating_station</t>
  </si>
  <si>
    <t>Bayside generating station</t>
  </si>
  <si>
    <t>New Brunswick Power Corporation</t>
  </si>
  <si>
    <t>Saint John</t>
  </si>
  <si>
    <t>New Brunswick</t>
  </si>
  <si>
    <t>45966</t>
  </si>
  <si>
    <t>24313, 31654</t>
  </si>
  <si>
    <t>L405201</t>
  </si>
  <si>
    <t>G404150</t>
  </si>
  <si>
    <t>https://www.gem.wiki/Bear_Creek_cogeneration_plant</t>
  </si>
  <si>
    <t>Bear Creek cogeneration plant</t>
  </si>
  <si>
    <t>NG/BU</t>
  </si>
  <si>
    <t>TransCanada Energy Ltd.</t>
  </si>
  <si>
    <t>Grande Prairie</t>
  </si>
  <si>
    <t>Pulp &amp; Paper</t>
  </si>
  <si>
    <t>48000</t>
  </si>
  <si>
    <t>45953, 29309</t>
  </si>
  <si>
    <t>L405202</t>
  </si>
  <si>
    <t>G404151</t>
  </si>
  <si>
    <t>https://www.gem.wiki/Brighton_Beach_generating_station</t>
  </si>
  <si>
    <t>Brighton Beach generating station</t>
  </si>
  <si>
    <t>Atura Power</t>
  </si>
  <si>
    <t>Windsor</t>
  </si>
  <si>
    <t>Ontario</t>
  </si>
  <si>
    <t>45426</t>
  </si>
  <si>
    <t>24405, 28951, 28952</t>
  </si>
  <si>
    <t>L405203</t>
  </si>
  <si>
    <t>G404159</t>
  </si>
  <si>
    <t>https://www.gem.wiki/Burnside_power_station</t>
  </si>
  <si>
    <t>Burnside power station</t>
  </si>
  <si>
    <t>LFO</t>
  </si>
  <si>
    <t>Dartmouth</t>
  </si>
  <si>
    <t>Nova Scotia</t>
  </si>
  <si>
    <t>28482</t>
  </si>
  <si>
    <t>L408882</t>
  </si>
  <si>
    <t>G413070</t>
  </si>
  <si>
    <t>G413069</t>
  </si>
  <si>
    <t>G413068</t>
  </si>
  <si>
    <t>G413067</t>
  </si>
  <si>
    <t>https://www.gem.wiki/Bécancour_cogeneration_plant</t>
  </si>
  <si>
    <t>Bécancour cogeneration plant</t>
  </si>
  <si>
    <t>TransCanada Québec Inc.</t>
  </si>
  <si>
    <t>Bécancour</t>
  </si>
  <si>
    <t>Québec</t>
  </si>
  <si>
    <t>heat</t>
  </si>
  <si>
    <t>50660</t>
  </si>
  <si>
    <t>29833, 33044, 33045</t>
  </si>
  <si>
    <t>L405204</t>
  </si>
  <si>
    <t>G404152</t>
  </si>
  <si>
    <t>https://www.gem.wiki/Bécancour_power_station</t>
  </si>
  <si>
    <t>Bécancour power station</t>
  </si>
  <si>
    <t>22597</t>
  </si>
  <si>
    <t>L405205</t>
  </si>
  <si>
    <t>G404153</t>
  </si>
  <si>
    <t>G404154</t>
  </si>
  <si>
    <t>G404155</t>
  </si>
  <si>
    <t>G404156</t>
  </si>
  <si>
    <t>https://www.gem.wiki/Calgary_Energy_Centre</t>
  </si>
  <si>
    <t>Calgary Energy Centre</t>
  </si>
  <si>
    <t>Enmax Corporation</t>
  </si>
  <si>
    <t>Calgary</t>
  </si>
  <si>
    <t>47442</t>
  </si>
  <si>
    <t>26656, 27250</t>
  </si>
  <si>
    <t>L405206</t>
  </si>
  <si>
    <t>G404160</t>
  </si>
  <si>
    <t>https://www.gem.wiki/Cardinal_power_station</t>
  </si>
  <si>
    <t>Cardinal power station</t>
  </si>
  <si>
    <t>Cardinal</t>
  </si>
  <si>
    <t>32747</t>
  </si>
  <si>
    <t>3102, 3103</t>
  </si>
  <si>
    <t>L405207</t>
  </si>
  <si>
    <t>G404161</t>
  </si>
  <si>
    <t>https://www.gem.wiki/Caroline_Carbon_Capture_Power_Complex</t>
  </si>
  <si>
    <t>Caroline Carbon Capture Power Complex</t>
  </si>
  <si>
    <t>Caroline</t>
  </si>
  <si>
    <t>L407950</t>
  </si>
  <si>
    <t>G410752</t>
  </si>
  <si>
    <t>https://www.gem.wiki/Cascade_Power_Station</t>
  </si>
  <si>
    <t>Cascade power station</t>
  </si>
  <si>
    <t>Edson</t>
  </si>
  <si>
    <t>Cascade Power Project, Cascade Power Combined Cycle Power Facility</t>
  </si>
  <si>
    <t>103658</t>
  </si>
  <si>
    <t>L400860</t>
  </si>
  <si>
    <t>G400860</t>
  </si>
  <si>
    <t>G400861</t>
  </si>
  <si>
    <t>https://www.gem.wiki/Cavalier_Energy_Centre</t>
  </si>
  <si>
    <t>Cavalier Energy Centre</t>
  </si>
  <si>
    <t>Enmax Energy</t>
  </si>
  <si>
    <t>Strathmore</t>
  </si>
  <si>
    <t>46885</t>
  </si>
  <si>
    <t>26131, 27382, 27383</t>
  </si>
  <si>
    <t>L405208</t>
  </si>
  <si>
    <t>G404162</t>
  </si>
  <si>
    <t>https://www.gem.wiki/Charlottetown_Thermal_power_station</t>
  </si>
  <si>
    <t>Charlottetown Thermal power station</t>
  </si>
  <si>
    <t>Cap-aux-Meules</t>
  </si>
  <si>
    <t>Quebec</t>
  </si>
  <si>
    <t>25613</t>
  </si>
  <si>
    <t>L408869</t>
  </si>
  <si>
    <t>G413066</t>
  </si>
  <si>
    <t>G413065</t>
  </si>
  <si>
    <t>https://www.gem.wiki/Chinook_Swift_power_station</t>
  </si>
  <si>
    <t>Chinook Swift power station</t>
  </si>
  <si>
    <t>Saskatchewan Power Corporation (SaskPower)</t>
  </si>
  <si>
    <t>Swift Current</t>
  </si>
  <si>
    <t>Saskatchewan</t>
  </si>
  <si>
    <t>70840</t>
  </si>
  <si>
    <t>46054, 47594</t>
  </si>
  <si>
    <t>L400862</t>
  </si>
  <si>
    <t>G400862</t>
  </si>
  <si>
    <t>https://www.gem.wiki/Christina_Lake_Oil_Sands_Project_power_station</t>
  </si>
  <si>
    <t>Christina Lake Oil Sands Project power station</t>
  </si>
  <si>
    <t>Fort McMurray</t>
  </si>
  <si>
    <t>67727</t>
  </si>
  <si>
    <t>44440, 44477</t>
  </si>
  <si>
    <t>L405209</t>
  </si>
  <si>
    <t>G404163</t>
  </si>
  <si>
    <t>https://www.gem.wiki/Christina_Lake_cogeneration_power_station</t>
  </si>
  <si>
    <t>Christina Lake cogeneration power station</t>
  </si>
  <si>
    <t>Cenovus Energy</t>
  </si>
  <si>
    <t>67729</t>
  </si>
  <si>
    <t>44441, 44442</t>
  </si>
  <si>
    <t>L407668</t>
  </si>
  <si>
    <t>G410015</t>
  </si>
  <si>
    <t>https://www.gem.wiki/Clover_Bar_Energy_Centre</t>
  </si>
  <si>
    <t>Clover Bar Energy Centre</t>
  </si>
  <si>
    <t>Capital Power Corporation</t>
  </si>
  <si>
    <t>Edmonton</t>
  </si>
  <si>
    <t>56072</t>
  </si>
  <si>
    <t>L405210</t>
  </si>
  <si>
    <t>G404164</t>
  </si>
  <si>
    <t>G404165</t>
  </si>
  <si>
    <t>https://www.gem.wiki/Cold_Lake_Project_Mahkeses_power_station</t>
  </si>
  <si>
    <t>Cold Lake Project Mahkeses power station</t>
  </si>
  <si>
    <t>Cold Lake</t>
  </si>
  <si>
    <t>49076</t>
  </si>
  <si>
    <t>L405211</t>
  </si>
  <si>
    <t>G404197</t>
  </si>
  <si>
    <t>28457, 28458</t>
  </si>
  <si>
    <t>G410014</t>
  </si>
  <si>
    <t>https://www.gem.wiki/Cold_Lake_Project_Nabiye_power_station</t>
  </si>
  <si>
    <t>Cold Lake Project Nabiye power station</t>
  </si>
  <si>
    <t>65131</t>
  </si>
  <si>
    <t>41786, 43255</t>
  </si>
  <si>
    <t>L405212</t>
  </si>
  <si>
    <t>G404207</t>
  </si>
  <si>
    <t>https://www.gem.wiki/Coleson_Cove_power_station</t>
  </si>
  <si>
    <t>Coleson Cove power station</t>
  </si>
  <si>
    <t>27395</t>
  </si>
  <si>
    <t>L408868</t>
  </si>
  <si>
    <t>G413064</t>
  </si>
  <si>
    <t>G413063</t>
  </si>
  <si>
    <t>G413062</t>
  </si>
  <si>
    <t>https://www.gem.wiki/Cory_cogeneration_power_station</t>
  </si>
  <si>
    <t>Cory cogeneration power station</t>
  </si>
  <si>
    <t>Saskatoon</t>
  </si>
  <si>
    <t>46861</t>
  </si>
  <si>
    <t>26063, 27242, 27243</t>
  </si>
  <si>
    <t>L405213</t>
  </si>
  <si>
    <t>G404166</t>
  </si>
  <si>
    <t>https://www.gem.wiki/East_Windsor_cogeneration_centre</t>
  </si>
  <si>
    <t>East Windsor cogeneration centre</t>
  </si>
  <si>
    <t>Capital Power</t>
  </si>
  <si>
    <t>East Windsor</t>
  </si>
  <si>
    <t>Automobiles</t>
  </si>
  <si>
    <t>56923</t>
  </si>
  <si>
    <t>33559, 34542</t>
  </si>
  <si>
    <t>L407667</t>
  </si>
  <si>
    <t>G410013</t>
  </si>
  <si>
    <t>https://www.gem.wiki/Eastern_Power_Hydrogen_Ready_Power_Plant_Project</t>
  </si>
  <si>
    <t>Eastern Power Hydrogen Ready Power Plant Project</t>
  </si>
  <si>
    <t>NG/H</t>
  </si>
  <si>
    <t>Courtright</t>
  </si>
  <si>
    <t>HRPP</t>
  </si>
  <si>
    <t>1140617</t>
  </si>
  <si>
    <t>1315783, 1315784, 1315785</t>
  </si>
  <si>
    <t>L407949</t>
  </si>
  <si>
    <t>G410751</t>
  </si>
  <si>
    <t>https://www.gem.wiki/Firebag_Oil_Sands_Project_Stage_1_power_station</t>
  </si>
  <si>
    <t>Firebag Oil Sands Project Stage 1 power station</t>
  </si>
  <si>
    <t>57228</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</si>
  <si>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</si>
  <si>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</si>
  <si>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</si>
  <si>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</si>
  <si>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</si>
  <si>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</si>
  <si>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</si>
  <si>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</si>
  <si>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</si>
  <si>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</si>
  <si>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</si>
  <si>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</si>
  <si>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Fort Nelson</t>
  </si>
  <si>
    <t>British Columbia</t>
  </si>
  <si>
    <t>45254</t>
  </si>
  <si>
    <t>24315, 38983</t>
  </si>
  <si>
    <t>L405217</t>
  </si>
  <si>
    <t>G404170</t>
  </si>
  <si>
    <t>https://www.gem.wiki/Fort_Saskatchewan_power_station</t>
  </si>
  <si>
    <t>Fort Saskatchewan power station</t>
  </si>
  <si>
    <t>45216</t>
  </si>
  <si>
    <t>24241, 24242</t>
  </si>
  <si>
    <t>L405218</t>
  </si>
  <si>
    <t>G404171</t>
  </si>
  <si>
    <t>https://www.gem.wiki/Foster_Creek_cogeneration_power_station</t>
  </si>
  <si>
    <t>Foster Creek cogeneration power station</t>
  </si>
  <si>
    <t>Foster Creek</t>
  </si>
  <si>
    <t>49053</t>
  </si>
  <si>
    <t>28368, 28369</t>
  </si>
  <si>
    <t>L407666</t>
  </si>
  <si>
    <t>G410012</t>
  </si>
  <si>
    <t>https://www.gem.wiki/Frog_Lake_First_Nation_NET_power_station</t>
  </si>
  <si>
    <t>Frog Lake First Nation NET power station</t>
  </si>
  <si>
    <t>AFC</t>
  </si>
  <si>
    <t>Frog Lake</t>
  </si>
  <si>
    <t>L407948</t>
  </si>
  <si>
    <t>G410750</t>
  </si>
  <si>
    <t>https://www.gem.wiki/Genesee_power_station</t>
  </si>
  <si>
    <t>Genesee power station</t>
  </si>
  <si>
    <t>Warburg</t>
  </si>
  <si>
    <t>19074</t>
  </si>
  <si>
    <t>L100163</t>
  </si>
  <si>
    <t>G410011</t>
  </si>
  <si>
    <t>RP1</t>
  </si>
  <si>
    <t>34456, 1308790</t>
  </si>
  <si>
    <t>G404172</t>
  </si>
  <si>
    <t>RP2</t>
  </si>
  <si>
    <t>1308791, 1308789</t>
  </si>
  <si>
    <t>G404173</t>
  </si>
  <si>
    <t>https://www.gem.wiki/Goldboro_LNG_power_station</t>
  </si>
  <si>
    <t>Goldboro LNG power station</t>
  </si>
  <si>
    <t>Goldboro</t>
  </si>
  <si>
    <t>53487</t>
  </si>
  <si>
    <t>L407665</t>
  </si>
  <si>
    <t>G410010</t>
  </si>
  <si>
    <t>https://www.gem.wiki/Goreway_power_station</t>
  </si>
  <si>
    <t>Goreway power station</t>
  </si>
  <si>
    <t>Brampton</t>
  </si>
  <si>
    <t>46190</t>
  </si>
  <si>
    <t>25202, 29568, 33012, 29569</t>
  </si>
  <si>
    <t>L405219</t>
  </si>
  <si>
    <t>G404174</t>
  </si>
  <si>
    <t>https://www.gem.wiki/Grande_Prairie_generating_station</t>
  </si>
  <si>
    <t>Grande Prairie generating station</t>
  </si>
  <si>
    <t>Northern Prairie</t>
  </si>
  <si>
    <t>57134</t>
  </si>
  <si>
    <t>L405220</t>
  </si>
  <si>
    <t>G404175</t>
  </si>
  <si>
    <t>https://www.gem.wiki/Green_Electron_power_station</t>
  </si>
  <si>
    <t>Green Electron power station</t>
  </si>
  <si>
    <t>St. Clair</t>
  </si>
  <si>
    <t>54484</t>
  </si>
  <si>
    <t>31440, 37837</t>
  </si>
  <si>
    <t>L405221</t>
  </si>
  <si>
    <t>G404176</t>
  </si>
  <si>
    <t>https://www.gem.wiki/Greenfield_Energy_Centre</t>
  </si>
  <si>
    <t>Greenfield Energy Centre</t>
  </si>
  <si>
    <t>Mitsui &amp; Co Ltd</t>
  </si>
  <si>
    <t>54244</t>
  </si>
  <si>
    <t>31362, 31366, 31367, 31368</t>
  </si>
  <si>
    <t>L405222</t>
  </si>
  <si>
    <t>G404177</t>
  </si>
  <si>
    <t>https://www.gem.wiki/H.R._Milner_power_station</t>
  </si>
  <si>
    <t>H.R. Milner power station</t>
  </si>
  <si>
    <t>Grande Cache</t>
  </si>
  <si>
    <t>M1</t>
  </si>
  <si>
    <t>12752</t>
  </si>
  <si>
    <t>L100164</t>
  </si>
  <si>
    <t>G404182</t>
  </si>
  <si>
    <t>M2</t>
  </si>
  <si>
    <t>G404183</t>
  </si>
  <si>
    <t>2 upgrade</t>
  </si>
  <si>
    <t>G410024</t>
  </si>
  <si>
    <t>G404184</t>
  </si>
  <si>
    <t>https://www.gem.wiki/Halton_Hills_power_station</t>
  </si>
  <si>
    <t>Halton Hills power station</t>
  </si>
  <si>
    <t>Halton Hills</t>
  </si>
  <si>
    <t>56598</t>
  </si>
  <si>
    <t>33206, 33207, 33208</t>
  </si>
  <si>
    <t>L405223</t>
  </si>
  <si>
    <t>G404208</t>
  </si>
  <si>
    <t>https://www.gem.wiki/Heartland_Petrochemical_Complex_power_station</t>
  </si>
  <si>
    <t>Heartland Petrochemical Complex power station</t>
  </si>
  <si>
    <t>Strathcona</t>
  </si>
  <si>
    <t>102976</t>
  </si>
  <si>
    <t>L405225</t>
  </si>
  <si>
    <t>G404179</t>
  </si>
  <si>
    <t>G404180</t>
  </si>
  <si>
    <t>https://www.gem.wiki/Holyrood_Thermal_Generating_Station</t>
  </si>
  <si>
    <t>Holyrood Thermal Generating Station</t>
  </si>
  <si>
    <t>Conception Bay South</t>
  </si>
  <si>
    <t>Newfoundland</t>
  </si>
  <si>
    <t>27655</t>
  </si>
  <si>
    <t>L408867</t>
  </si>
  <si>
    <t>G413061</t>
  </si>
  <si>
    <t>G413060</t>
  </si>
  <si>
    <t>G413059</t>
  </si>
  <si>
    <t>https://www.gem.wiki/Horizon_Mine_power_station</t>
  </si>
  <si>
    <t>Horizon Mine power station</t>
  </si>
  <si>
    <t>53849</t>
  </si>
  <si>
    <t>31183, 47948, 47949</t>
  </si>
  <si>
    <t>L405226</t>
  </si>
  <si>
    <t>G404181</t>
  </si>
  <si>
    <t>https://www.gem.wiki/Iroquois_Falls_cogeneration_station</t>
  </si>
  <si>
    <t>Iroquois Falls cogeneration station</t>
  </si>
  <si>
    <t>Iroquois Falls</t>
  </si>
  <si>
    <t>28331</t>
  </si>
  <si>
    <t>9891, 9892, 9893</t>
  </si>
  <si>
    <t>L405227</t>
  </si>
  <si>
    <t>G404185</t>
  </si>
  <si>
    <t>https://www.gem.wiki/Island_Generation_power_station</t>
  </si>
  <si>
    <t>Island Generation power station</t>
  </si>
  <si>
    <t>Campbell River</t>
  </si>
  <si>
    <t>36653</t>
  </si>
  <si>
    <t>L405228</t>
  </si>
  <si>
    <t>G404186</t>
  </si>
  <si>
    <t>https://www.gem.wiki/Joffre_cogeneration_power_station</t>
  </si>
  <si>
    <t>Joffre cogeneration power station</t>
  </si>
  <si>
    <t>Joffre</t>
  </si>
  <si>
    <t>45200</t>
  </si>
  <si>
    <t>24198, 24199, 25140</t>
  </si>
  <si>
    <t>L405229</t>
  </si>
  <si>
    <t>G404198</t>
  </si>
  <si>
    <t>https://www.gem.wiki/Keephills_power_station</t>
  </si>
  <si>
    <t>Keephills power station</t>
  </si>
  <si>
    <t>TransAlta Corporation</t>
  </si>
  <si>
    <t>Highvale</t>
  </si>
  <si>
    <t>34864</t>
  </si>
  <si>
    <t>L100165</t>
  </si>
  <si>
    <t>G404238</t>
  </si>
  <si>
    <t>G410556</t>
  </si>
  <si>
    <t>G404239</t>
  </si>
  <si>
    <t>https://www.gem.wiki/Kingston_generating_station</t>
  </si>
  <si>
    <t>Kingston generating station</t>
  </si>
  <si>
    <t>Kingston</t>
  </si>
  <si>
    <t>Destec - Kingston power station</t>
  </si>
  <si>
    <t>18355</t>
  </si>
  <si>
    <t>10934, 10935</t>
  </si>
  <si>
    <t>L405230</t>
  </si>
  <si>
    <t>G404187</t>
  </si>
  <si>
    <t>https://www.gem.wiki/Kirkland_Lake_generating_station</t>
  </si>
  <si>
    <t>Kirkland Lake generating station</t>
  </si>
  <si>
    <t>Northland Power Inc</t>
  </si>
  <si>
    <t>Kirkland Lake</t>
  </si>
  <si>
    <t>28332</t>
  </si>
  <si>
    <t>10975, 10976, 10977, 30227, 30766, 30846</t>
  </si>
  <si>
    <t>L405231</t>
  </si>
  <si>
    <t>G404188</t>
  </si>
  <si>
    <t>https://www.gem.wiki/Lake_Superior_power_plant</t>
  </si>
  <si>
    <t>Lake Superior power plant</t>
  </si>
  <si>
    <t>Sault Ste. Marie</t>
  </si>
  <si>
    <t>36656</t>
  </si>
  <si>
    <t>20256, 20257, 20258</t>
  </si>
  <si>
    <t>L407664</t>
  </si>
  <si>
    <t>G410009</t>
  </si>
  <si>
    <t>https://www.gem.wiki/Landis_power_station</t>
  </si>
  <si>
    <t>Landis power station</t>
  </si>
  <si>
    <t>Landis</t>
  </si>
  <si>
    <t>32149</t>
  </si>
  <si>
    <t>L405232</t>
  </si>
  <si>
    <t>G404189</t>
  </si>
  <si>
    <t>https://www.gem.wiki/Lennox_generating_station</t>
  </si>
  <si>
    <t>Lennox generating station</t>
  </si>
  <si>
    <t>Greater Napanee</t>
  </si>
  <si>
    <t>28998</t>
  </si>
  <si>
    <t>L405233</t>
  </si>
  <si>
    <t>G404190</t>
  </si>
  <si>
    <t>G404191</t>
  </si>
  <si>
    <t>G404192</t>
  </si>
  <si>
    <t>G404193</t>
  </si>
  <si>
    <t>https://www.gem.wiki/Lewis_Oil_Sands_Project_power_station</t>
  </si>
  <si>
    <t>Lewis Oil Sands Project power station</t>
  </si>
  <si>
    <t>Wood Buffalo</t>
  </si>
  <si>
    <t>L405234</t>
  </si>
  <si>
    <t>G404194</t>
  </si>
  <si>
    <t>G404195</t>
  </si>
  <si>
    <t>https://www.gem.wiki/MacKay_River_cogeneration_plant</t>
  </si>
  <si>
    <t>MacKay River cogeneration plant</t>
  </si>
  <si>
    <t>TC Energy Corporation</t>
  </si>
  <si>
    <t>48266</t>
  </si>
  <si>
    <t>L405235</t>
  </si>
  <si>
    <t>G404196</t>
  </si>
  <si>
    <t>https://www.gem.wiki/Manitoba_Brandon_power_station</t>
  </si>
  <si>
    <t>Manitoba Brandon power station</t>
  </si>
  <si>
    <t>replacement</t>
  </si>
  <si>
    <t>Manitoba Hydro</t>
  </si>
  <si>
    <t>Brandon</t>
  </si>
  <si>
    <t>Manitoba</t>
  </si>
  <si>
    <t>Brandon generating station</t>
  </si>
  <si>
    <t>25495</t>
  </si>
  <si>
    <t>L100168</t>
  </si>
  <si>
    <t>G404157</t>
  </si>
  <si>
    <t>G404158</t>
  </si>
  <si>
    <t>https://www.gem.wiki/McMahon_cogeneration_station</t>
  </si>
  <si>
    <t>McMahon cogeneration station</t>
  </si>
  <si>
    <t>Taylor</t>
  </si>
  <si>
    <t>36654</t>
  </si>
  <si>
    <t>L405236</t>
  </si>
  <si>
    <t>G404199</t>
  </si>
  <si>
    <t>G404200</t>
  </si>
  <si>
    <t>https://www.gem.wiki/Meadow_Creek_East_cogeneration_station</t>
  </si>
  <si>
    <t>Meadow Creek East cogeneration station</t>
  </si>
  <si>
    <t>Suncor Energy Inc.</t>
  </si>
  <si>
    <t>L407663</t>
  </si>
  <si>
    <t>G410008</t>
  </si>
  <si>
    <t>https://www.gem.wiki/Meadow_Creek_West_cogeneration_station</t>
  </si>
  <si>
    <t>Meadow Creek West cogeneration station</t>
  </si>
  <si>
    <t>L407662</t>
  </si>
  <si>
    <t>G410007</t>
  </si>
  <si>
    <t>https://www.gem.wiki/Medicine_Hat_power_station</t>
  </si>
  <si>
    <t>Medicine Hat power station</t>
  </si>
  <si>
    <t>Medicine Hat</t>
  </si>
  <si>
    <t>25958</t>
  </si>
  <si>
    <t>L405237</t>
  </si>
  <si>
    <t>G404205</t>
  </si>
  <si>
    <t>https://www.gem.wiki/Meridian_cogeneration_station</t>
  </si>
  <si>
    <t>Meridian cogeneration station</t>
  </si>
  <si>
    <t>Lloydminster</t>
  </si>
  <si>
    <t>39871</t>
  </si>
  <si>
    <t>23907, 24406, 24407</t>
  </si>
  <si>
    <t>L405238</t>
  </si>
  <si>
    <t>G404206</t>
  </si>
  <si>
    <t>https://www.gem.wiki/Mildred_Lake_cogeneration_station</t>
  </si>
  <si>
    <t>Mildred Lake cogeneration station</t>
  </si>
  <si>
    <t>34850</t>
  </si>
  <si>
    <t>L407661</t>
  </si>
  <si>
    <t>G410001</t>
  </si>
  <si>
    <t>G1</t>
  </si>
  <si>
    <t>34848</t>
  </si>
  <si>
    <t>G410006</t>
  </si>
  <si>
    <t>G12</t>
  </si>
  <si>
    <t>34849</t>
  </si>
  <si>
    <t>G410002</t>
  </si>
  <si>
    <t>G2</t>
  </si>
  <si>
    <t>G410005</t>
  </si>
  <si>
    <t>G4</t>
  </si>
  <si>
    <t>G410004</t>
  </si>
  <si>
    <t>G6</t>
  </si>
  <si>
    <t>G410003</t>
  </si>
  <si>
    <t>https://www.gem.wiki/Millbank_power_station</t>
  </si>
  <si>
    <t>Millbank power station</t>
  </si>
  <si>
    <t>Miramichi</t>
  </si>
  <si>
    <t>27402</t>
  </si>
  <si>
    <t>L408872</t>
  </si>
  <si>
    <t>G413057</t>
  </si>
  <si>
    <t>G413056</t>
  </si>
  <si>
    <t>G413055</t>
  </si>
  <si>
    <t>G413054</t>
  </si>
  <si>
    <t>https://www.gem.wiki/Moose_Jaw_power_station</t>
  </si>
  <si>
    <t>Moose Jaw power station</t>
  </si>
  <si>
    <t>Moose Jaw</t>
  </si>
  <si>
    <t>Great Plains Power Station</t>
  </si>
  <si>
    <t>101943</t>
  </si>
  <si>
    <t>L400863</t>
  </si>
  <si>
    <t>G400863</t>
  </si>
  <si>
    <t>https://www.gem.wiki/Muskeg_River_Mine_power_station</t>
  </si>
  <si>
    <t>Muskeg River Mine power station</t>
  </si>
  <si>
    <t>45559</t>
  </si>
  <si>
    <t>L405239</t>
  </si>
  <si>
    <t>G404201</t>
  </si>
  <si>
    <t>G404202</t>
  </si>
  <si>
    <t>https://www.gem.wiki/Napanee_Generating_Station</t>
  </si>
  <si>
    <t>Napanee generating station</t>
  </si>
  <si>
    <t>Napanee Lennox</t>
  </si>
  <si>
    <t>66141</t>
  </si>
  <si>
    <t>42784, 42785, 42786</t>
  </si>
  <si>
    <t>L400859</t>
  </si>
  <si>
    <t>G400859</t>
  </si>
  <si>
    <t>https://www.gem.wiki/North_Battleford_power_station</t>
  </si>
  <si>
    <t>North Battleford power station</t>
  </si>
  <si>
    <t>North Battleford</t>
  </si>
  <si>
    <t>60083</t>
  </si>
  <si>
    <t>38105, 38106</t>
  </si>
  <si>
    <t>L405240</t>
  </si>
  <si>
    <t>G404210</t>
  </si>
  <si>
    <t>https://www.gem.wiki/Ottawa_Health_Sciences_Centre_cogeneration_plant</t>
  </si>
  <si>
    <t>Ottawa Health Sciences Centre cogeneration plant</t>
  </si>
  <si>
    <t>Ottawa</t>
  </si>
  <si>
    <t>15378, 15379</t>
  </si>
  <si>
    <t>L405241</t>
  </si>
  <si>
    <t>G404211</t>
  </si>
  <si>
    <t>https://www.gem.wiki/Poplar_Creek_power_station</t>
  </si>
  <si>
    <t>Poplar Creek power station</t>
  </si>
  <si>
    <t>Fort Mcmurray</t>
  </si>
  <si>
    <t>33928</t>
  </si>
  <si>
    <t>24728, 24851</t>
  </si>
  <si>
    <t>L405242</t>
  </si>
  <si>
    <t>G404212</t>
  </si>
  <si>
    <t>https://www.gem.wiki/Portlands_Energy_Centre</t>
  </si>
  <si>
    <t>Portlands Energy Centre</t>
  </si>
  <si>
    <t>Toronto</t>
  </si>
  <si>
    <t>50656</t>
  </si>
  <si>
    <t>29829, 30973, 30972</t>
  </si>
  <si>
    <t>L405243</t>
  </si>
  <si>
    <t>G404209</t>
  </si>
  <si>
    <t>https://www.gem.wiki/Prairie_Lights_power_project</t>
  </si>
  <si>
    <t>Prairie Lights power project</t>
  </si>
  <si>
    <t>L407671</t>
  </si>
  <si>
    <t>G410000</t>
  </si>
  <si>
    <t>https://www.gem.wiki/Primrose_South_power_plant</t>
  </si>
  <si>
    <t>Primrose South power plant</t>
  </si>
  <si>
    <t>Bonnyville</t>
  </si>
  <si>
    <t>40047</t>
  </si>
  <si>
    <t>L405244</t>
  </si>
  <si>
    <t>G404203</t>
  </si>
  <si>
    <t>https://www.gem.wiki/Queen_Elizabeth_generating_station</t>
  </si>
  <si>
    <t>Queen Elizabeth generating station</t>
  </si>
  <si>
    <t>32152</t>
  </si>
  <si>
    <t>26485, 26486, 26487, 44085 26488, 26489, 26490, 36763</t>
  </si>
  <si>
    <t>L405245</t>
  </si>
  <si>
    <t>G404213</t>
  </si>
  <si>
    <t>G411130</t>
  </si>
  <si>
    <t>G411129</t>
  </si>
  <si>
    <t>G411128</t>
  </si>
  <si>
    <t>https://www.gem.wiki/Rainbow_Lake_generating_station</t>
  </si>
  <si>
    <t>Rainbow Lake generating station</t>
  </si>
  <si>
    <t>Rainbow Lake</t>
  </si>
  <si>
    <t>L407717</t>
  </si>
  <si>
    <t>G410149</t>
  </si>
  <si>
    <t>https://www.gem.wiki/Sainte_Rose_power_station</t>
  </si>
  <si>
    <t>Sainte Rose power station</t>
  </si>
  <si>
    <t>27409</t>
  </si>
  <si>
    <t>L408871</t>
  </si>
  <si>
    <t>G413053</t>
  </si>
  <si>
    <t>https://www.gem.wiki/Sarnia_Refinery_power_station</t>
  </si>
  <si>
    <t>Sarnia Refinery power station</t>
  </si>
  <si>
    <t>Sarnia</t>
  </si>
  <si>
    <t>Imperial oil Sarnia cogeneration</t>
  </si>
  <si>
    <t>50302</t>
  </si>
  <si>
    <t>L405248</t>
  </si>
  <si>
    <t>G404215</t>
  </si>
  <si>
    <t>https://www.gem.wiki/Sarnia_cogeneration_plant</t>
  </si>
  <si>
    <t>Sarnia cogeneration plant</t>
  </si>
  <si>
    <t>18604</t>
  </si>
  <si>
    <t>24316, 26511, 26512, 26513</t>
  </si>
  <si>
    <t>L405247</t>
  </si>
  <si>
    <t>G404214</t>
  </si>
  <si>
    <t>https://www.gem.wiki/Scotford_Oil_Sands_Upgrader_Complex_cogeneration_plant</t>
  </si>
  <si>
    <t>Scotford Oil Sands Upgrader Complex cogeneration plant</t>
  </si>
  <si>
    <t>Strathcona County</t>
  </si>
  <si>
    <t>46791</t>
  </si>
  <si>
    <t>25973, 29704</t>
  </si>
  <si>
    <t>L405249</t>
  </si>
  <si>
    <t>G404204</t>
  </si>
  <si>
    <t>https://www.gem.wiki/Selkirk_generating_station</t>
  </si>
  <si>
    <t>Selkirk generating station</t>
  </si>
  <si>
    <t>Selkirk</t>
  </si>
  <si>
    <t>25521</t>
  </si>
  <si>
    <t>L405250</t>
  </si>
  <si>
    <t>G404217</t>
  </si>
  <si>
    <t>G404218</t>
  </si>
  <si>
    <t>https://www.gem.wiki/Sheerness_power_station</t>
  </si>
  <si>
    <t>Sheerness power station</t>
  </si>
  <si>
    <t>Heartland Generation</t>
  </si>
  <si>
    <t>Sunnynook</t>
  </si>
  <si>
    <t>12767</t>
  </si>
  <si>
    <t>L100166</t>
  </si>
  <si>
    <t>G404241</t>
  </si>
  <si>
    <t>G404242</t>
  </si>
  <si>
    <t>https://www.gem.wiki/Shepard_Energy_Centre</t>
  </si>
  <si>
    <t>Shepard Energy Centre</t>
  </si>
  <si>
    <t>57089</t>
  </si>
  <si>
    <t>36112, 36113, 33774</t>
  </si>
  <si>
    <t>L405251</t>
  </si>
  <si>
    <t>G404219</t>
  </si>
  <si>
    <t>https://www.gem.wiki/St._Clair_Energy_Centre</t>
  </si>
  <si>
    <t>St. Clair Energy Centre</t>
  </si>
  <si>
    <t>Invenergy Services</t>
  </si>
  <si>
    <t>Corunna</t>
  </si>
  <si>
    <t>54245</t>
  </si>
  <si>
    <t>32002, 31363</t>
  </si>
  <si>
    <t>L405252</t>
  </si>
  <si>
    <t>G404220</t>
  </si>
  <si>
    <t>33383, 33382</t>
  </si>
  <si>
    <t>G404221</t>
  </si>
  <si>
    <t>https://www.gem.wiki/Stelco_Lake_Erie_cogeneration_plant</t>
  </si>
  <si>
    <t>Stelco Lake Erie cogeneration plant</t>
  </si>
  <si>
    <t>DTE Energy Services, Inc.</t>
  </si>
  <si>
    <t>Nanticoke</t>
  </si>
  <si>
    <t>1133985</t>
  </si>
  <si>
    <t>L407670</t>
  </si>
  <si>
    <t>G409999</t>
  </si>
  <si>
    <t>https://www.gem.wiki/Suncor_Oil_Sands_Base_Plant_cogeneration_power_station</t>
  </si>
  <si>
    <t>Suncor Oil Sands Base Plant cogeneration power station</t>
  </si>
  <si>
    <t>55345</t>
  </si>
  <si>
    <t>L405253</t>
  </si>
  <si>
    <t>G404223</t>
  </si>
  <si>
    <t>G404224</t>
  </si>
  <si>
    <t>https://www.gem.wiki/Thorold_cogeneration_station</t>
  </si>
  <si>
    <t>Thorold cogeneration station</t>
  </si>
  <si>
    <t>Thorold</t>
  </si>
  <si>
    <t>56838</t>
  </si>
  <si>
    <t>33431, 33432, 38140</t>
  </si>
  <si>
    <t>L405254</t>
  </si>
  <si>
    <t>G404225</t>
  </si>
  <si>
    <t>https://www.gem.wiki/Toronto_Pearson_Airport_cogeneration_Complex</t>
  </si>
  <si>
    <t>Toronto Pearson Airport cogeneration Complex</t>
  </si>
  <si>
    <t>Mississauga</t>
  </si>
  <si>
    <t>Pearson Airport</t>
  </si>
  <si>
    <t>52360</t>
  </si>
  <si>
    <t>30521, 31244, 31245</t>
  </si>
  <si>
    <t>L405255</t>
  </si>
  <si>
    <t>G404226</t>
  </si>
  <si>
    <t>https://www.gem.wiki/Tufts_Cove_generating_station</t>
  </si>
  <si>
    <t>Tufts Cove generating station</t>
  </si>
  <si>
    <t>28517</t>
  </si>
  <si>
    <t>L405256</t>
  </si>
  <si>
    <t>G404227</t>
  </si>
  <si>
    <t>G409998</t>
  </si>
  <si>
    <t>G409997</t>
  </si>
  <si>
    <t>G409996</t>
  </si>
  <si>
    <t>G410557</t>
  </si>
  <si>
    <t>G410558</t>
  </si>
  <si>
    <t>https://www.gem.wiki/Valleyview_generating_station</t>
  </si>
  <si>
    <t>Valleyview generating station</t>
  </si>
  <si>
    <t>Valleyview</t>
  </si>
  <si>
    <t>L407716</t>
  </si>
  <si>
    <t>G410148</t>
  </si>
  <si>
    <t>https://www.gem.wiki/Victoria_Junction_power_station</t>
  </si>
  <si>
    <t>Victoria Junction power station</t>
  </si>
  <si>
    <t>Victoria Junction</t>
  </si>
  <si>
    <t>28518</t>
  </si>
  <si>
    <t>22156, 22157</t>
  </si>
  <si>
    <t>L408870</t>
  </si>
  <si>
    <t>G413052</t>
  </si>
  <si>
    <t>https://www.gem.wiki/West_Windsor_power_plant</t>
  </si>
  <si>
    <t>West Windsor power plant</t>
  </si>
  <si>
    <t>ENGIE Operations Canada Inc.</t>
  </si>
  <si>
    <t>36641</t>
  </si>
  <si>
    <t>23327, 23328</t>
  </si>
  <si>
    <t>L405257</t>
  </si>
  <si>
    <t>G404228</t>
  </si>
  <si>
    <t>https://www.gem.wiki/Whitby_cogeneration_station</t>
  </si>
  <si>
    <t>Whitby cogeneration station</t>
  </si>
  <si>
    <t>Whitby</t>
  </si>
  <si>
    <t>36657</t>
  </si>
  <si>
    <t>L405258</t>
  </si>
  <si>
    <t>G404229</t>
  </si>
  <si>
    <t>https://www.gem.wiki/Windsor_Essex_power_station</t>
  </si>
  <si>
    <t>Windsor Essex power station</t>
  </si>
  <si>
    <t>34851</t>
  </si>
  <si>
    <t>23337, 23949</t>
  </si>
  <si>
    <t>L405259</t>
  </si>
  <si>
    <t>G404230</t>
  </si>
  <si>
    <t>https://www.gem.wiki/York_Energy_Centre</t>
  </si>
  <si>
    <t>York Energy Centre</t>
  </si>
  <si>
    <t>Newmarket</t>
  </si>
  <si>
    <t>59079</t>
  </si>
  <si>
    <t>L405260</t>
  </si>
  <si>
    <t>G404231</t>
  </si>
  <si>
    <t>G404232</t>
  </si>
  <si>
    <t>https://www.gem.wiki/Îles-de-la-Madeleine_power_station</t>
  </si>
  <si>
    <t>Îles-de-la-Madeleine power station</t>
  </si>
  <si>
    <t>L408866</t>
  </si>
  <si>
    <t>G413058</t>
  </si>
  <si>
    <t>https://www.gem.wiki/North_Sound_Road_power_plant</t>
  </si>
  <si>
    <t>Cayman Islands</t>
  </si>
  <si>
    <t>North Sound Road power plant</t>
  </si>
  <si>
    <t>George Town</t>
  </si>
  <si>
    <t>Grand Cayman</t>
  </si>
  <si>
    <t>L408558</t>
  </si>
  <si>
    <t>G412150</t>
  </si>
  <si>
    <t>G412149</t>
  </si>
  <si>
    <t>https://www.gem.wiki/Antilhue_power_station</t>
  </si>
  <si>
    <t>Chile</t>
  </si>
  <si>
    <t>Antilhue power station</t>
  </si>
  <si>
    <t>Central Termoeléctrica Antilhue</t>
  </si>
  <si>
    <t>Prime Energía</t>
  </si>
  <si>
    <t>Valdivia</t>
  </si>
  <si>
    <t>Los Ríos</t>
  </si>
  <si>
    <t>1060754</t>
  </si>
  <si>
    <t>L408571</t>
  </si>
  <si>
    <t>G412148</t>
  </si>
  <si>
    <t>G412147</t>
  </si>
  <si>
    <t>https://gem.wiki/Atacama_power_station</t>
  </si>
  <si>
    <t>Atacama power station</t>
  </si>
  <si>
    <t>Central Térmica Atacama</t>
  </si>
  <si>
    <t>Gasatacama Chile S.A.</t>
  </si>
  <si>
    <t>Mejillones</t>
  </si>
  <si>
    <t>Antofagasta</t>
  </si>
  <si>
    <t>WRI: CHL0000002</t>
  </si>
  <si>
    <t>1012902</t>
  </si>
  <si>
    <t>1132293, 1169130, 1169131</t>
  </si>
  <si>
    <t>L406549</t>
  </si>
  <si>
    <t>G406737</t>
  </si>
  <si>
    <t>1169132, 1169133, 1169134</t>
  </si>
  <si>
    <t>G406736</t>
  </si>
  <si>
    <t>https://www.gem.wiki/CMPC_Cordillera_power_station</t>
  </si>
  <si>
    <t>CMPC Cordillera power station</t>
  </si>
  <si>
    <t>Central de Cogeneración Puente Alto</t>
  </si>
  <si>
    <t>Bioenergías Forestales</t>
  </si>
  <si>
    <t>Puente Alto</t>
  </si>
  <si>
    <t>Metropolitana de Santiago</t>
  </si>
  <si>
    <t>L408568</t>
  </si>
  <si>
    <t>G412144</t>
  </si>
  <si>
    <t>https://gem.wiki/Candelaria_power_station</t>
  </si>
  <si>
    <t>Candelaria power station</t>
  </si>
  <si>
    <t>Central Térmica Candelaria</t>
  </si>
  <si>
    <t>Colbún S.A.</t>
  </si>
  <si>
    <t>Mostazal</t>
  </si>
  <si>
    <t>O'Higgins</t>
  </si>
  <si>
    <t>WRI: CHL0000104</t>
  </si>
  <si>
    <t>1054084</t>
  </si>
  <si>
    <t>L406551</t>
  </si>
  <si>
    <t>G406735</t>
  </si>
  <si>
    <t>G406734</t>
  </si>
  <si>
    <t>https://gem.wiki/Cardones_power_station</t>
  </si>
  <si>
    <t>Cardones power station</t>
  </si>
  <si>
    <t>Central Térmica Cardones</t>
  </si>
  <si>
    <t>Inkia Energy</t>
  </si>
  <si>
    <t>Copiapó</t>
  </si>
  <si>
    <t>Atacama</t>
  </si>
  <si>
    <t>Tierra Amarilla</t>
  </si>
  <si>
    <t>1090402</t>
  </si>
  <si>
    <t>L408570</t>
  </si>
  <si>
    <t>G412146</t>
  </si>
  <si>
    <t>https://www.gem.wiki/Chagual_power_station</t>
  </si>
  <si>
    <t>Chagual power station</t>
  </si>
  <si>
    <t>Central Térmica Chagual</t>
  </si>
  <si>
    <t>Los Vilos</t>
  </si>
  <si>
    <t>Coquimbo</t>
  </si>
  <si>
    <t>Los Condores</t>
  </si>
  <si>
    <t>1124674</t>
  </si>
  <si>
    <t>L408569</t>
  </si>
  <si>
    <t>G412145</t>
  </si>
  <si>
    <t>https://gem.wiki/Cogeneradora_Aconcagua_power_station</t>
  </si>
  <si>
    <t>Cogeneradora Aconcagua power station</t>
  </si>
  <si>
    <t>Planta Cogeneradora Aconcagua</t>
  </si>
  <si>
    <t>Empresa Nacional del Petróleo (ENAP)</t>
  </si>
  <si>
    <t>Concón</t>
  </si>
  <si>
    <t>Valparaíso</t>
  </si>
  <si>
    <t>1046452</t>
  </si>
  <si>
    <t>L406555</t>
  </si>
  <si>
    <t>G406732</t>
  </si>
  <si>
    <t>https://www.gem.wiki/Colmito_power_station</t>
  </si>
  <si>
    <t>Colmito power station</t>
  </si>
  <si>
    <t>Central Térmica Colmito</t>
  </si>
  <si>
    <t>1072562</t>
  </si>
  <si>
    <t>L408567</t>
  </si>
  <si>
    <t>G412143</t>
  </si>
  <si>
    <t>https://www.gem.wiki/Combarbalá_power_station</t>
  </si>
  <si>
    <t>Combarbalá power station</t>
  </si>
  <si>
    <t>Central Termoeléctrica Combarbalá</t>
  </si>
  <si>
    <t>Combarbalá</t>
  </si>
  <si>
    <t>1124677</t>
  </si>
  <si>
    <t>L408566</t>
  </si>
  <si>
    <t>G412142</t>
  </si>
  <si>
    <t>https://www.gem.wiki/Degañ_power_station</t>
  </si>
  <si>
    <t>Degañ power station</t>
  </si>
  <si>
    <t>Central Termoeléctrica Degañ</t>
  </si>
  <si>
    <t>Ancud</t>
  </si>
  <si>
    <t>Los Lagos</t>
  </si>
  <si>
    <t>1091267</t>
  </si>
  <si>
    <t>1242324, 1290093</t>
  </si>
  <si>
    <t>L408565</t>
  </si>
  <si>
    <t>G412141</t>
  </si>
  <si>
    <t>https://www.gem.wiki/Diesel_Tamaya_(Suta)_power_station</t>
  </si>
  <si>
    <t>Diesel Tamaya (Suta) power station</t>
  </si>
  <si>
    <t>Central Diesel Tamaya</t>
  </si>
  <si>
    <t>ENGIE Energía Chile S.A.</t>
  </si>
  <si>
    <t>Tocopilla</t>
  </si>
  <si>
    <t>1089408</t>
  </si>
  <si>
    <t>L408564</t>
  </si>
  <si>
    <t>G412140</t>
  </si>
  <si>
    <t>https://gem.wiki/El_Campesino_power_station</t>
  </si>
  <si>
    <t>El Campesino power station</t>
  </si>
  <si>
    <t>Central Termoeléctrica El Campesino</t>
  </si>
  <si>
    <t>Generadora Metropolitana</t>
  </si>
  <si>
    <t>Bulnes</t>
  </si>
  <si>
    <t>Ñuble</t>
  </si>
  <si>
    <t>1106063</t>
  </si>
  <si>
    <t>L406554</t>
  </si>
  <si>
    <t>G406731</t>
  </si>
  <si>
    <t>https://www.gem.wiki/El_Peñón_power_station</t>
  </si>
  <si>
    <t>El Peñón power station</t>
  </si>
  <si>
    <t>Central Térmica El Peñón</t>
  </si>
  <si>
    <t>Enlasa Generación Chile S.A.</t>
  </si>
  <si>
    <t>El Peñon</t>
  </si>
  <si>
    <t>1091269</t>
  </si>
  <si>
    <t>L408563</t>
  </si>
  <si>
    <t>G412139</t>
  </si>
  <si>
    <t>https://gem.wiki/Illapa_power_station</t>
  </si>
  <si>
    <t>Illapa power station</t>
  </si>
  <si>
    <t>Central Termoeléctrica Illapa</t>
  </si>
  <si>
    <t>Central Illapa S.A.</t>
  </si>
  <si>
    <t>1102396</t>
  </si>
  <si>
    <t>L406553</t>
  </si>
  <si>
    <t>G406730</t>
  </si>
  <si>
    <t>https://gem.wiki/Kelar_power_station</t>
  </si>
  <si>
    <t>Kelar power station</t>
  </si>
  <si>
    <t>Central Termoeléctrica Kelar</t>
  </si>
  <si>
    <t>Kelar S.A.</t>
  </si>
  <si>
    <t>1100239</t>
  </si>
  <si>
    <t>1256718, 1256719, 1256720</t>
  </si>
  <si>
    <t>L406552</t>
  </si>
  <si>
    <t>G406729</t>
  </si>
  <si>
    <t>https://www.gem.wiki/Llanos_Blancos_power_station</t>
  </si>
  <si>
    <t>Llanos Blancos power station</t>
  </si>
  <si>
    <t>Central Termoeléctrica Llanos Blancos</t>
  </si>
  <si>
    <t>1124673</t>
  </si>
  <si>
    <t>L408562</t>
  </si>
  <si>
    <t>G412138</t>
  </si>
  <si>
    <t>https://www.gem.wiki/Los_Espinos_power_station</t>
  </si>
  <si>
    <t>Los Espinos power station</t>
  </si>
  <si>
    <t>Central Termoeléctrica Los Espinos</t>
  </si>
  <si>
    <t>Termolectrica Los Espinos S.A.</t>
  </si>
  <si>
    <t>1091286</t>
  </si>
  <si>
    <t>L408561</t>
  </si>
  <si>
    <t>G412137</t>
  </si>
  <si>
    <t>https://www.gem.wiki/Los_Guindos_power_station</t>
  </si>
  <si>
    <t>Los Guindos power station</t>
  </si>
  <si>
    <t>Central Termoeléctrica Los Guindos</t>
  </si>
  <si>
    <t>Los Guindos Generación SpA</t>
  </si>
  <si>
    <t>Cabrero</t>
  </si>
  <si>
    <t>Biobío</t>
  </si>
  <si>
    <t>1113832</t>
  </si>
  <si>
    <t>L408560</t>
  </si>
  <si>
    <t>G412136</t>
  </si>
  <si>
    <t>G412135</t>
  </si>
  <si>
    <t>G412134</t>
  </si>
  <si>
    <t>https://www.gem.wiki/Los_Pinos_power_station</t>
  </si>
  <si>
    <t>Los Pinos power station</t>
  </si>
  <si>
    <t>Central Termoeléctrica Los Pinos</t>
  </si>
  <si>
    <t>1058767</t>
  </si>
  <si>
    <t>L408576</t>
  </si>
  <si>
    <t>G412133</t>
  </si>
  <si>
    <t>https://gem.wiki/Los_Rulos_power_station</t>
  </si>
  <si>
    <t>Los Rulos power station</t>
  </si>
  <si>
    <t>Termoeléctrica Los Rulos</t>
  </si>
  <si>
    <t>Cerro El Plomo SA</t>
  </si>
  <si>
    <t>Limache</t>
  </si>
  <si>
    <t>1117056</t>
  </si>
  <si>
    <t>L406559</t>
  </si>
  <si>
    <t>G406728</t>
  </si>
  <si>
    <t>https://www.gem.wiki/Los_Vientos_power_station</t>
  </si>
  <si>
    <t>Los Vientos power station</t>
  </si>
  <si>
    <t>Termoeléctrica Los Vientos</t>
  </si>
  <si>
    <t>Llay-Llay</t>
  </si>
  <si>
    <t>1064129</t>
  </si>
  <si>
    <t>L408575</t>
  </si>
  <si>
    <t>G412132</t>
  </si>
  <si>
    <t>https://gem.wiki/Mejillones_power_station</t>
  </si>
  <si>
    <t>Mejillones power station</t>
  </si>
  <si>
    <t>Termoeléctrica Mejillones</t>
  </si>
  <si>
    <t>1015642</t>
  </si>
  <si>
    <t>1162093, 1178115</t>
  </si>
  <si>
    <t>L100184</t>
  </si>
  <si>
    <t>G406727</t>
  </si>
  <si>
    <t>IEM1</t>
  </si>
  <si>
    <t>G410173</t>
  </si>
  <si>
    <t>https://gem.wiki/Nehuenco_power_station</t>
  </si>
  <si>
    <t>Nehuenco power station</t>
  </si>
  <si>
    <t>Complejo Termoeléctrico Nehuenco</t>
  </si>
  <si>
    <t>Quillota</t>
  </si>
  <si>
    <t>WRI: CHL0000117</t>
  </si>
  <si>
    <t>1012964</t>
  </si>
  <si>
    <t>L406557</t>
  </si>
  <si>
    <t>G406726</t>
  </si>
  <si>
    <t>1171939, 1184230</t>
  </si>
  <si>
    <t>G406725</t>
  </si>
  <si>
    <t>G406724</t>
  </si>
  <si>
    <t>https://gem.wiki/Nueva_Renca_power_station</t>
  </si>
  <si>
    <t>Nueva Renca power station</t>
  </si>
  <si>
    <t>Central Termoeléctrica Nueva Renca</t>
  </si>
  <si>
    <t>Renca</t>
  </si>
  <si>
    <t>1029166</t>
  </si>
  <si>
    <t>1136815, 1136816</t>
  </si>
  <si>
    <t>L406561</t>
  </si>
  <si>
    <t>G406723</t>
  </si>
  <si>
    <t>https://www.gem.wiki/Olivos_power_station</t>
  </si>
  <si>
    <t>Olivos power station</t>
  </si>
  <si>
    <t>Central Termoeléctrica Olivos</t>
  </si>
  <si>
    <t>Potencia Chile S.A.</t>
  </si>
  <si>
    <t>1091291</t>
  </si>
  <si>
    <t>L408574</t>
  </si>
  <si>
    <t>G412131</t>
  </si>
  <si>
    <t>https://www.gem.wiki/Pajonales_power_station</t>
  </si>
  <si>
    <t>Pajonales power station</t>
  </si>
  <si>
    <t>Termoeléctrica Pajonales</t>
  </si>
  <si>
    <t>Pajonales</t>
  </si>
  <si>
    <t>1124675</t>
  </si>
  <si>
    <t>L408573</t>
  </si>
  <si>
    <t>G412130</t>
  </si>
  <si>
    <t>https://gem.wiki/Quintero_power_station</t>
  </si>
  <si>
    <t>Quintero power station</t>
  </si>
  <si>
    <t>Termoeléctrica Quintero</t>
  </si>
  <si>
    <t>Enel Generación Chile S.A.</t>
  </si>
  <si>
    <t>Quintero</t>
  </si>
  <si>
    <t>1069998</t>
  </si>
  <si>
    <t>L406560</t>
  </si>
  <si>
    <t>G406722</t>
  </si>
  <si>
    <t>G406721</t>
  </si>
  <si>
    <t>https://www.gem.wiki/Renca_power_station</t>
  </si>
  <si>
    <t>Renca power station</t>
  </si>
  <si>
    <t>Termoeléctrica Renca</t>
  </si>
  <si>
    <t>L408572</t>
  </si>
  <si>
    <t>G412129</t>
  </si>
  <si>
    <t>G412128</t>
  </si>
  <si>
    <t>https://gem.wiki/San_Isidro_power_station_(Chile)</t>
  </si>
  <si>
    <t>San Isidro power station (Chile)</t>
  </si>
  <si>
    <t>Planta Eléctrica San Isidro</t>
  </si>
  <si>
    <t>WRI: CHL0000132</t>
  </si>
  <si>
    <t>1015752</t>
  </si>
  <si>
    <t>1145401, 1145402</t>
  </si>
  <si>
    <t>L406562</t>
  </si>
  <si>
    <t>G406719</t>
  </si>
  <si>
    <t>WRI: CHL0000122</t>
  </si>
  <si>
    <t>1194157, 1187230</t>
  </si>
  <si>
    <t>G406720</t>
  </si>
  <si>
    <t>https://www.gem.wiki/San_Javier_power_station</t>
  </si>
  <si>
    <t>San Javier power station</t>
  </si>
  <si>
    <t>Central Termoeléctrica San Javier</t>
  </si>
  <si>
    <t>Constitución</t>
  </si>
  <si>
    <t>Maule</t>
  </si>
  <si>
    <t>1124676</t>
  </si>
  <si>
    <t>L408580</t>
  </si>
  <si>
    <t>G412127</t>
  </si>
  <si>
    <t>https://www.gem.wiki/Santa_Lidia_power_station</t>
  </si>
  <si>
    <t>Santa Lidia power station</t>
  </si>
  <si>
    <t>Termoeléctrica Santa Lidia</t>
  </si>
  <si>
    <t>1070245</t>
  </si>
  <si>
    <t>L408579</t>
  </si>
  <si>
    <t>G412126</t>
  </si>
  <si>
    <t>https://gem.wiki/Taltal_power_station</t>
  </si>
  <si>
    <t>Taltal power station</t>
  </si>
  <si>
    <t>Termoeléctrica Taltal</t>
  </si>
  <si>
    <t>Taltal</t>
  </si>
  <si>
    <t>WRI: CHL0000042</t>
  </si>
  <si>
    <t>1037070</t>
  </si>
  <si>
    <t>L406563</t>
  </si>
  <si>
    <t>G406718</t>
  </si>
  <si>
    <t>G406717</t>
  </si>
  <si>
    <t>G410172</t>
  </si>
  <si>
    <t>https://www.gem.wiki/Teno_power_station</t>
  </si>
  <si>
    <t>Teno power station</t>
  </si>
  <si>
    <t>Central Térmica Teno</t>
  </si>
  <si>
    <t>Teno</t>
  </si>
  <si>
    <t>1091270</t>
  </si>
  <si>
    <t>L408578</t>
  </si>
  <si>
    <t>G412125</t>
  </si>
  <si>
    <t>https://www.gem.wiki/Termopacífico_power_station</t>
  </si>
  <si>
    <t>Termopacífico power station</t>
  </si>
  <si>
    <t>Central Termoeléctrica Termopacífico</t>
  </si>
  <si>
    <t>1091275</t>
  </si>
  <si>
    <t>L408577</t>
  </si>
  <si>
    <t>G412124</t>
  </si>
  <si>
    <t>G412123</t>
  </si>
  <si>
    <t>G412122</t>
  </si>
  <si>
    <t>G412121</t>
  </si>
  <si>
    <t>https://gem.wiki/Tierra_Noble_power_station</t>
  </si>
  <si>
    <t>Tierra Noble power station</t>
  </si>
  <si>
    <t>Termoeléctrica Tierra Noble</t>
  </si>
  <si>
    <t>Naturgy Energy Group SA</t>
  </si>
  <si>
    <t>1114559</t>
  </si>
  <si>
    <t>L406569</t>
  </si>
  <si>
    <t>G406716</t>
  </si>
  <si>
    <t>https://gem.wiki/Tocopilla_power_station</t>
  </si>
  <si>
    <t>Tocopilla power station</t>
  </si>
  <si>
    <t>Termoeléctrica Tocopilla</t>
  </si>
  <si>
    <t>Engie SA</t>
  </si>
  <si>
    <t>1015364</t>
  </si>
  <si>
    <t>L100186</t>
  </si>
  <si>
    <t>G406715</t>
  </si>
  <si>
    <t>https://www.gem.wiki/Trapén_power_station</t>
  </si>
  <si>
    <t>Trapén power station</t>
  </si>
  <si>
    <t>Central Térmica Trapén</t>
  </si>
  <si>
    <t>Puerto Montt</t>
  </si>
  <si>
    <t>1091268</t>
  </si>
  <si>
    <t>L408586</t>
  </si>
  <si>
    <t>G412120</t>
  </si>
  <si>
    <t>https://www.gem.wiki/Yungay_power_station_(formerly_known_as_Campanario_power_station)</t>
  </si>
  <si>
    <t>Yungay power station (formerly known as Campanario power station)</t>
  </si>
  <si>
    <t>Termoeléctrica Yungay</t>
  </si>
  <si>
    <t>1065819</t>
  </si>
  <si>
    <t>L408585</t>
  </si>
  <si>
    <t>G412119</t>
  </si>
  <si>
    <t>G412118</t>
  </si>
  <si>
    <t>G412117</t>
  </si>
  <si>
    <t>G412116</t>
  </si>
  <si>
    <t>https://gem.wiki/Andes_Energy_power_station</t>
  </si>
  <si>
    <t>Colombia</t>
  </si>
  <si>
    <t>Andes Energy power station</t>
  </si>
  <si>
    <t>Central Termoeléctrica Andes Energy</t>
  </si>
  <si>
    <t>Andes Energy Terminal</t>
  </si>
  <si>
    <t>Buenaventura</t>
  </si>
  <si>
    <t>Valle del Cauca</t>
  </si>
  <si>
    <t>Termoandes</t>
  </si>
  <si>
    <t>1136976</t>
  </si>
  <si>
    <t>L407566</t>
  </si>
  <si>
    <t>G409854</t>
  </si>
  <si>
    <t>G409853</t>
  </si>
  <si>
    <t>https://gem.wiki/Cartagena_power_station</t>
  </si>
  <si>
    <t>Cartagena power station</t>
  </si>
  <si>
    <t>Central Termoeléctrica Cartagena</t>
  </si>
  <si>
    <t>Enel Colombia S.A</t>
  </si>
  <si>
    <t>Cartagena</t>
  </si>
  <si>
    <t>Bolívar</t>
  </si>
  <si>
    <t>Termocartagena (Tecsa)</t>
  </si>
  <si>
    <t>1031234</t>
  </si>
  <si>
    <t>L406567</t>
  </si>
  <si>
    <t>G406714</t>
  </si>
  <si>
    <t>G410632</t>
  </si>
  <si>
    <t>G410633</t>
  </si>
  <si>
    <t>https://gem.wiki/El_Tesorito_power_station</t>
  </si>
  <si>
    <t>El Tesorito power station</t>
  </si>
  <si>
    <t>Central Termotesorito</t>
  </si>
  <si>
    <t>Celsia Colombia</t>
  </si>
  <si>
    <t>Sahagún</t>
  </si>
  <si>
    <t>Colombia SIEL ID: 1291</t>
  </si>
  <si>
    <t>Central termoeléctrica El Tesorito</t>
  </si>
  <si>
    <t>1134834</t>
  </si>
  <si>
    <t>L406566</t>
  </si>
  <si>
    <t>G406713</t>
  </si>
  <si>
    <t>https://gem.wiki/Los_Llanos_power_station</t>
  </si>
  <si>
    <t>Los Llanos power station</t>
  </si>
  <si>
    <t>Termoeléctrica Los Llanos</t>
  </si>
  <si>
    <t>Ecopetrol</t>
  </si>
  <si>
    <t>Los Llanos</t>
  </si>
  <si>
    <t>Antioquia</t>
  </si>
  <si>
    <t>L406565</t>
  </si>
  <si>
    <t>G406712</t>
  </si>
  <si>
    <t>https://gem.wiki/Mamonal_power_station</t>
  </si>
  <si>
    <t>Mamonal power station</t>
  </si>
  <si>
    <t>Termoeléctrica Mamonal</t>
  </si>
  <si>
    <t>Ia</t>
  </si>
  <si>
    <t>Proeléctrica &amp; CIA S.C.A. E.S.P.</t>
  </si>
  <si>
    <t>1020975</t>
  </si>
  <si>
    <t>L406564</t>
  </si>
  <si>
    <t>G406711</t>
  </si>
  <si>
    <t>Ib</t>
  </si>
  <si>
    <t>G406710</t>
  </si>
  <si>
    <t>https://gem.wiki/Merilectrica_power_station</t>
  </si>
  <si>
    <t>Merilectrica power station</t>
  </si>
  <si>
    <t>Central Meriléctrica</t>
  </si>
  <si>
    <t>Barrancabermeja</t>
  </si>
  <si>
    <t>Santander</t>
  </si>
  <si>
    <t>Planta Meriléctrica</t>
  </si>
  <si>
    <t>1022515</t>
  </si>
  <si>
    <t>L406571</t>
  </si>
  <si>
    <t>G406709</t>
  </si>
  <si>
    <t>https://gem.wiki/Nencol_5_power_station</t>
  </si>
  <si>
    <t>Nencol 5 power station</t>
  </si>
  <si>
    <t>Central Nencol 5</t>
  </si>
  <si>
    <t>Nodo Energético Del Norte SA ESP</t>
  </si>
  <si>
    <t>Santa Marta</t>
  </si>
  <si>
    <t>Magdalena</t>
  </si>
  <si>
    <t>L407565</t>
  </si>
  <si>
    <t>G409852</t>
  </si>
  <si>
    <t>G412115</t>
  </si>
  <si>
    <t>G412114</t>
  </si>
  <si>
    <t>https://gem.wiki/Refinería_Sebastopol_power_station</t>
  </si>
  <si>
    <t>Refinería Sebastopol power station</t>
  </si>
  <si>
    <t>Central Termoeléctrica Refinería Sebastopol</t>
  </si>
  <si>
    <t>Refinería Colombiana Sebastopol S.A.S.</t>
  </si>
  <si>
    <t>Puerto Berrío</t>
  </si>
  <si>
    <t>1128961</t>
  </si>
  <si>
    <t>L406692</t>
  </si>
  <si>
    <t>G406956</t>
  </si>
  <si>
    <t>https://gem.wiki/Termo_Flores_power_station</t>
  </si>
  <si>
    <t>Termo Flores power station</t>
  </si>
  <si>
    <t>Central Termo Flores</t>
  </si>
  <si>
    <t>Prime Termoflores S.A. E.S.P</t>
  </si>
  <si>
    <t>Barranquilla</t>
  </si>
  <si>
    <t>Atlántico</t>
  </si>
  <si>
    <t>1013260</t>
  </si>
  <si>
    <t>1152271, 1215923</t>
  </si>
  <si>
    <t>L406570</t>
  </si>
  <si>
    <t>G406708</t>
  </si>
  <si>
    <t>Colombia SIEL ID: 7</t>
  </si>
  <si>
    <t>1152272, 1152273, 1215922</t>
  </si>
  <si>
    <t>G406707</t>
  </si>
  <si>
    <t>G412113</t>
  </si>
  <si>
    <t>G412112</t>
  </si>
  <si>
    <t>VII</t>
  </si>
  <si>
    <t>G412111</t>
  </si>
  <si>
    <t>https://gem.wiki/Termobarranquilla_power_station</t>
  </si>
  <si>
    <t>Termobarranquilla power station</t>
  </si>
  <si>
    <t>Central Termobarranquilla</t>
  </si>
  <si>
    <t>Termobarranquilla S.A. E.S.P.</t>
  </si>
  <si>
    <t>Soledad</t>
  </si>
  <si>
    <t>TEBSA</t>
  </si>
  <si>
    <t>1031129</t>
  </si>
  <si>
    <t>L406572</t>
  </si>
  <si>
    <t>G406705</t>
  </si>
  <si>
    <t>G406706</t>
  </si>
  <si>
    <t>1152253, 1152254, 1152255, 1152256, 1152257, 1159635, 1159636</t>
  </si>
  <si>
    <t>G406704</t>
  </si>
  <si>
    <t>GT03</t>
  </si>
  <si>
    <t>G412110</t>
  </si>
  <si>
    <t>GT04</t>
  </si>
  <si>
    <t>G412109</t>
  </si>
  <si>
    <t>TB05</t>
  </si>
  <si>
    <t>1134743</t>
  </si>
  <si>
    <t>G410175</t>
  </si>
  <si>
    <t>https://gem.wiki/Termoberrío_power_station</t>
  </si>
  <si>
    <t>Termoberrío power station</t>
  </si>
  <si>
    <t>Central Termoberrío</t>
  </si>
  <si>
    <t>Sociedad Minera de Santander</t>
  </si>
  <si>
    <t>Cimitarra</t>
  </si>
  <si>
    <t>L406575</t>
  </si>
  <si>
    <t>G406703</t>
  </si>
  <si>
    <t>https://gem.wiki/Termobonda_power_station</t>
  </si>
  <si>
    <t>Termobonda power station</t>
  </si>
  <si>
    <t>Central Termobonda</t>
  </si>
  <si>
    <t>NG/D/H</t>
  </si>
  <si>
    <t>Colombia SIEL ID: 153</t>
  </si>
  <si>
    <t>Nencol 2</t>
  </si>
  <si>
    <t>L406574</t>
  </si>
  <si>
    <t>G406702</t>
  </si>
  <si>
    <t>https://gem.wiki/Termocandelaria_power_station</t>
  </si>
  <si>
    <t>Termocandelaria power station</t>
  </si>
  <si>
    <t>Central Termocandelaria</t>
  </si>
  <si>
    <t>NG/D/FO</t>
  </si>
  <si>
    <t>Termocandelaria S.C.A. E.S.P.</t>
  </si>
  <si>
    <t>1043469</t>
  </si>
  <si>
    <t>L406573</t>
  </si>
  <si>
    <t>G406701</t>
  </si>
  <si>
    <t>G406700</t>
  </si>
  <si>
    <t>Colombia SIEL ID: 968</t>
  </si>
  <si>
    <t>G406699</t>
  </si>
  <si>
    <t>https://gem.wiki/Termocentro_power_station</t>
  </si>
  <si>
    <t>Termocentro power station</t>
  </si>
  <si>
    <t>Central Termocentro</t>
  </si>
  <si>
    <t>Rattan Holding</t>
  </si>
  <si>
    <t>1019708</t>
  </si>
  <si>
    <t>1152260, 1152261, 1152262</t>
  </si>
  <si>
    <t>L406583</t>
  </si>
  <si>
    <t>G406698</t>
  </si>
  <si>
    <t>https://gem.wiki/Termocosta_power_station</t>
  </si>
  <si>
    <t>Termocosta power station</t>
  </si>
  <si>
    <t>Central Termocosta</t>
  </si>
  <si>
    <t>Colombia SIEL ID: 135</t>
  </si>
  <si>
    <t>Nencol 3</t>
  </si>
  <si>
    <t>L406582</t>
  </si>
  <si>
    <t>G406697</t>
  </si>
  <si>
    <t>https://gem.wiki/Termodorada_power_station</t>
  </si>
  <si>
    <t>Termodorada power station</t>
  </si>
  <si>
    <t>Central Termodorada</t>
  </si>
  <si>
    <t>Central Hidroeléctrica de Caldas S.A. E.S.P. (CHEC)</t>
  </si>
  <si>
    <t>La Dorada</t>
  </si>
  <si>
    <t>Caldas</t>
  </si>
  <si>
    <t>1011907</t>
  </si>
  <si>
    <t>L406581</t>
  </si>
  <si>
    <t>G406696</t>
  </si>
  <si>
    <t>https://gem.wiki/Termoemcali_power_station</t>
  </si>
  <si>
    <t>Termoemcali power station</t>
  </si>
  <si>
    <t>Central Termoemcali</t>
  </si>
  <si>
    <t>TermoemCali I S.A. E.S.P.</t>
  </si>
  <si>
    <t>Palmira</t>
  </si>
  <si>
    <t>1019723</t>
  </si>
  <si>
    <t>1152269, 1152270</t>
  </si>
  <si>
    <t>L406580</t>
  </si>
  <si>
    <t>G406695</t>
  </si>
  <si>
    <t>https://gem.wiki/Termogaira_power_station</t>
  </si>
  <si>
    <t>Termogaira power station</t>
  </si>
  <si>
    <t>Central Termoguajira</t>
  </si>
  <si>
    <t>Colombia SIEL ID: 200</t>
  </si>
  <si>
    <t>Nencol 4</t>
  </si>
  <si>
    <t>L406579</t>
  </si>
  <si>
    <t>G406694</t>
  </si>
  <si>
    <t>https://gem.wiki/Termonorte_power_station</t>
  </si>
  <si>
    <t>Termonorte power station</t>
  </si>
  <si>
    <t>Central Termonorte</t>
  </si>
  <si>
    <t>Termonorte Colombia S.A.S.</t>
  </si>
  <si>
    <t>Colombia SIEL ID: 141</t>
  </si>
  <si>
    <t>1079745</t>
  </si>
  <si>
    <t>L406578</t>
  </si>
  <si>
    <t>G406693</t>
  </si>
  <si>
    <t>https://www.gem.wiki/Termopalmero_2_power_station</t>
  </si>
  <si>
    <t>Termopalmero 2 power station</t>
  </si>
  <si>
    <t>Termopalmero 2</t>
  </si>
  <si>
    <t>Termopalmero S.A.S. E.S.P.</t>
  </si>
  <si>
    <t>L408581</t>
  </si>
  <si>
    <t>G412108</t>
  </si>
  <si>
    <t>https://gem.wiki/Termosierra_power_station</t>
  </si>
  <si>
    <t>Termosierra power station</t>
  </si>
  <si>
    <t>Central Termosierra</t>
  </si>
  <si>
    <t>Empresas Publicas de Medellin - E.S.P. (EPM)</t>
  </si>
  <si>
    <t>Puerto Nare</t>
  </si>
  <si>
    <t>1015821</t>
  </si>
  <si>
    <t>1127607, 1127608, 1165675</t>
  </si>
  <si>
    <t>L406577</t>
  </si>
  <si>
    <t>G406692</t>
  </si>
  <si>
    <t>https://gem.wiki/Termosolo_power_station</t>
  </si>
  <si>
    <t>Termosolo power station</t>
  </si>
  <si>
    <t>Central Termosolo</t>
  </si>
  <si>
    <t>LPG/NG</t>
  </si>
  <si>
    <t>Puertos, Inversiones y Obras (PIO)</t>
  </si>
  <si>
    <t>Colombia SIEL ID: 639</t>
  </si>
  <si>
    <t>L406576</t>
  </si>
  <si>
    <t>G406690</t>
  </si>
  <si>
    <t>Colombia SIEL ID: 1308</t>
  </si>
  <si>
    <t>G406691</t>
  </si>
  <si>
    <t>https://gem.wiki/Termovalle_power_station</t>
  </si>
  <si>
    <t>Termovalle power station</t>
  </si>
  <si>
    <t>Central Termovalle</t>
  </si>
  <si>
    <t>Prime Termovalle S.A.S. E.S.P.</t>
  </si>
  <si>
    <t>Cantarrana</t>
  </si>
  <si>
    <t>1020974</t>
  </si>
  <si>
    <t>1152278, 1152279</t>
  </si>
  <si>
    <t>L406590</t>
  </si>
  <si>
    <t>G406689</t>
  </si>
  <si>
    <t>https://gem.wiki/Termoyopal_power_station</t>
  </si>
  <si>
    <t>Termoyopal power station</t>
  </si>
  <si>
    <t>Central Termoyopal</t>
  </si>
  <si>
    <t>Termoyopal SA</t>
  </si>
  <si>
    <t>El Morro</t>
  </si>
  <si>
    <t>Casanare</t>
  </si>
  <si>
    <t>1011250</t>
  </si>
  <si>
    <t>L406693</t>
  </si>
  <si>
    <t>G406954</t>
  </si>
  <si>
    <t>G406953</t>
  </si>
  <si>
    <t>G406955</t>
  </si>
  <si>
    <t>https://www.gem.wiki/Termolectrica_Garabito_power_station</t>
  </si>
  <si>
    <t>Costa Rica</t>
  </si>
  <si>
    <t>Termolectrica Garabito power station</t>
  </si>
  <si>
    <t>Cuatro Cruces</t>
  </si>
  <si>
    <t>1056346</t>
  </si>
  <si>
    <t>L408583</t>
  </si>
  <si>
    <t>G412107</t>
  </si>
  <si>
    <t>https://www.gem.wiki/Antonio_Guiteras_Thermoelectric_Power_Plant_(CTE)</t>
  </si>
  <si>
    <t>Cuba</t>
  </si>
  <si>
    <t>Antonio Guiteras Thermoelectric Power Plant (CTE)</t>
  </si>
  <si>
    <t>Central Termoeléctrica Antonio Guiteras</t>
  </si>
  <si>
    <t>Matanzas</t>
  </si>
  <si>
    <t>Central Termoeléctrica de Matanzas</t>
  </si>
  <si>
    <t>1032367</t>
  </si>
  <si>
    <t>L408584</t>
  </si>
  <si>
    <t>G412106</t>
  </si>
  <si>
    <t>https://www.gem.wiki/Antonio_Maceo_Thermoelectric_Power_Plant</t>
  </si>
  <si>
    <t>Antonio Maceo Thermoelectric Power Plant</t>
  </si>
  <si>
    <t>Central Termoeléctrica Antonio Maceo</t>
  </si>
  <si>
    <t>Santiago de Cuba</t>
  </si>
  <si>
    <t>Rente</t>
  </si>
  <si>
    <t>1032368</t>
  </si>
  <si>
    <t>L408582</t>
  </si>
  <si>
    <t>G412105</t>
  </si>
  <si>
    <t>G412104</t>
  </si>
  <si>
    <t>G412103</t>
  </si>
  <si>
    <t>G412102</t>
  </si>
  <si>
    <t>G412101</t>
  </si>
  <si>
    <t>G412100</t>
  </si>
  <si>
    <t>https://gem.wiki/Boca_de_Jaruco_power_station</t>
  </si>
  <si>
    <t>Boca de Jaruco power station</t>
  </si>
  <si>
    <t>Central Termoeléctrica Boca de Jaruco</t>
  </si>
  <si>
    <t>Energas S.A.</t>
  </si>
  <si>
    <t>Boca de Jaruco</t>
  </si>
  <si>
    <t>Santa Cruz del Norte</t>
  </si>
  <si>
    <t>Mayabeque</t>
  </si>
  <si>
    <t>WRI: WRI1002023</t>
  </si>
  <si>
    <t>Boca de Jaruco Sherritt Power Plant</t>
  </si>
  <si>
    <t>1044246</t>
  </si>
  <si>
    <t>1165386, 1192008, 1192009, 1227740, 1227741, 1203483</t>
  </si>
  <si>
    <t>L406588</t>
  </si>
  <si>
    <t>G406687</t>
  </si>
  <si>
    <t>https://www.gem.wiki/CT_10_de_Octubre_power_station</t>
  </si>
  <si>
    <t>CT 10 de Octubre power station</t>
  </si>
  <si>
    <t>Central Termoeléctrica 10 de Octubre</t>
  </si>
  <si>
    <t>Nuevitas</t>
  </si>
  <si>
    <t>Camagüey</t>
  </si>
  <si>
    <t>Central Termoeléctrica de Nuevitas</t>
  </si>
  <si>
    <t>1032380</t>
  </si>
  <si>
    <t>L408587</t>
  </si>
  <si>
    <t>G412097</t>
  </si>
  <si>
    <t>G412096</t>
  </si>
  <si>
    <t>G412095</t>
  </si>
  <si>
    <t>G412094</t>
  </si>
  <si>
    <t>G412093</t>
  </si>
  <si>
    <t>G412092</t>
  </si>
  <si>
    <t>https://www.gem.wiki/CTE_Carlos_Manuel_de_Céspedes_power_station</t>
  </si>
  <si>
    <t>CTE Carlos Manuel de Céspedes power station</t>
  </si>
  <si>
    <t>Central Termoeléctrica Carlos Manuel de Céspedes</t>
  </si>
  <si>
    <t>Cienfuegos</t>
  </si>
  <si>
    <t>Central Termoeléctrica de Cienfuegos</t>
  </si>
  <si>
    <t>1032369</t>
  </si>
  <si>
    <t>L408618</t>
  </si>
  <si>
    <t>G412091</t>
  </si>
  <si>
    <t>G412090</t>
  </si>
  <si>
    <t>https://www.gem.wiki/CTE_Lidio_Ramón_Pérez_power_station</t>
  </si>
  <si>
    <t>CTE Lidio Ramón Pérez power station</t>
  </si>
  <si>
    <t>Central Termoeléctrica Lidio Ramón Pérez</t>
  </si>
  <si>
    <t>Felton</t>
  </si>
  <si>
    <t>Mayarí</t>
  </si>
  <si>
    <t>Holguín</t>
  </si>
  <si>
    <t>Central Termoeléctrica de Felton</t>
  </si>
  <si>
    <t>1032372</t>
  </si>
  <si>
    <t>L408617</t>
  </si>
  <si>
    <t>G412089</t>
  </si>
  <si>
    <t>G412088</t>
  </si>
  <si>
    <t>https://www.gem.wiki/CTE_Máximo_Gómez_power_station</t>
  </si>
  <si>
    <t>CTE Máximo Gómez power station</t>
  </si>
  <si>
    <t>Central Termoeléctrica Máximo Gómez</t>
  </si>
  <si>
    <t>Mariel</t>
  </si>
  <si>
    <t>Artemisa</t>
  </si>
  <si>
    <t>Central Termoeléctrica de Mariel</t>
  </si>
  <si>
    <t>1041460</t>
  </si>
  <si>
    <t>L408616</t>
  </si>
  <si>
    <t>G412087</t>
  </si>
  <si>
    <t>G412086</t>
  </si>
  <si>
    <t>G412085</t>
  </si>
  <si>
    <t>G412084</t>
  </si>
  <si>
    <t>G412083</t>
  </si>
  <si>
    <t>https://www.gem.wiki/Camilo_Cienfuegos_power_station</t>
  </si>
  <si>
    <t>Camilo Cienfuegos power station</t>
  </si>
  <si>
    <t>Central Eléctrica Camilo Cienfuegos</t>
  </si>
  <si>
    <t>1-40</t>
  </si>
  <si>
    <t>Batería Grupo Electrógeno Refinería Cienfuegos</t>
  </si>
  <si>
    <t>1121677</t>
  </si>
  <si>
    <t>L408896</t>
  </si>
  <si>
    <t>G412099</t>
  </si>
  <si>
    <t>https://www.gem.wiki/Central_Eléctrica_Diésel_Moa_power_station</t>
  </si>
  <si>
    <t>Central Eléctrica Diésel Moa power station</t>
  </si>
  <si>
    <t>Central Eléctrica Diésel de Moa</t>
  </si>
  <si>
    <t>Moa</t>
  </si>
  <si>
    <t>Central Eléctrica Fuel Oil de Moa, Batería Grupo Electrógeno Moa</t>
  </si>
  <si>
    <t>1101274</t>
  </si>
  <si>
    <t>1258546, 1268097, 1268098, 1268099, 1268100, 1268101, 1268102, 1268103, 1268104, 1268105</t>
  </si>
  <si>
    <t>L408588</t>
  </si>
  <si>
    <t>G412098</t>
  </si>
  <si>
    <t>https://www.gem.wiki/EG_Punta_Gorda_power_station</t>
  </si>
  <si>
    <t>EG Punta Gorda power station</t>
  </si>
  <si>
    <t>Punta Gorda</t>
  </si>
  <si>
    <t>1079437</t>
  </si>
  <si>
    <t>L408615</t>
  </si>
  <si>
    <t>G412082</t>
  </si>
  <si>
    <t>https://www.gem.wiki/Felton_Fuel_Oil_power_station</t>
  </si>
  <si>
    <t>Felton Fuel Oil power station</t>
  </si>
  <si>
    <t>L408614</t>
  </si>
  <si>
    <t>G412081</t>
  </si>
  <si>
    <t>https://www.gem.wiki/Otto_Parellada_power_station</t>
  </si>
  <si>
    <t>Otto Parellada power station</t>
  </si>
  <si>
    <t>Central Termoeléctrica Comandante Otto Parellada</t>
  </si>
  <si>
    <t>La Habana</t>
  </si>
  <si>
    <t>Central Termoeléctrica Tallapiedra</t>
  </si>
  <si>
    <t>1032385</t>
  </si>
  <si>
    <t>L408613</t>
  </si>
  <si>
    <t>G412080</t>
  </si>
  <si>
    <t>https://www.gem.wiki/Powership_Ela_Sultan_power_station</t>
  </si>
  <si>
    <t>Powership Ela Sultan power station</t>
  </si>
  <si>
    <t>Central flotante Ela Sultan</t>
  </si>
  <si>
    <t>1139284</t>
  </si>
  <si>
    <t>L408612</t>
  </si>
  <si>
    <t>G412079</t>
  </si>
  <si>
    <t>https://www.gem.wiki/Powership_Erin_Sultan_power_station</t>
  </si>
  <si>
    <t>Powership Erin Sultan power station</t>
  </si>
  <si>
    <t>Central flotante Erin Sultan</t>
  </si>
  <si>
    <t>L408611</t>
  </si>
  <si>
    <t>G412078</t>
  </si>
  <si>
    <t>https://www.gem.wiki/Powership_Esra_Sultan_power_station</t>
  </si>
  <si>
    <t>Powership Esra Sultan power station</t>
  </si>
  <si>
    <t>Central flotante Esra Sultan</t>
  </si>
  <si>
    <t>1139285</t>
  </si>
  <si>
    <t>L408610</t>
  </si>
  <si>
    <t>G412077</t>
  </si>
  <si>
    <t>https://www.gem.wiki/Powership_Suheyla_Sultan_power_station</t>
  </si>
  <si>
    <t>Powership Suheyla Sultan power station</t>
  </si>
  <si>
    <t>Central flotante Suheyla Sultan</t>
  </si>
  <si>
    <t>L408609</t>
  </si>
  <si>
    <t>G412076</t>
  </si>
  <si>
    <t>https://www.gem.wiki/Termoeléctrica_de_Santa_Cruz_power_station</t>
  </si>
  <si>
    <t>Termoeléctrica de Santa Cruz power station</t>
  </si>
  <si>
    <t>Central Termoeléctrica de Santa Cruz del Norte</t>
  </si>
  <si>
    <t>Ernesto Guevara thermoelectric plant, Ernesto Guevara de la Serna thermoelectric power plant, Este de la Habana</t>
  </si>
  <si>
    <t>1038378</t>
  </si>
  <si>
    <t>L408608</t>
  </si>
  <si>
    <t>G412075</t>
  </si>
  <si>
    <t>G412074</t>
  </si>
  <si>
    <t>G412073</t>
  </si>
  <si>
    <t>https://gem.wiki/Varadero_power_station</t>
  </si>
  <si>
    <t>Varadero power station</t>
  </si>
  <si>
    <t>Central Termoeléctrica Varadero</t>
  </si>
  <si>
    <t>Cárdenas</t>
  </si>
  <si>
    <t>WRI: WRI1002021</t>
  </si>
  <si>
    <t>1016234</t>
  </si>
  <si>
    <t>1155540, 1160818, 1165385, 1160819</t>
  </si>
  <si>
    <t>L406587</t>
  </si>
  <si>
    <t>G406686</t>
  </si>
  <si>
    <t>https://gem.wiki/Andrés_power_station</t>
  </si>
  <si>
    <t>Dominican Republic</t>
  </si>
  <si>
    <t>Andrés power station</t>
  </si>
  <si>
    <t>Central Termoeléctrica Andrés</t>
  </si>
  <si>
    <t>AES Andres</t>
  </si>
  <si>
    <t>Andrés</t>
  </si>
  <si>
    <t>Boca Chica</t>
  </si>
  <si>
    <t>Santo Domingo</t>
  </si>
  <si>
    <t>WRI: WRI1001993</t>
  </si>
  <si>
    <t>1049879</t>
  </si>
  <si>
    <t>L406586</t>
  </si>
  <si>
    <t>G406685</t>
  </si>
  <si>
    <t>https://www.gem.wiki/Bavaro_power_station</t>
  </si>
  <si>
    <t>Bavaro power station</t>
  </si>
  <si>
    <t>Central térmica Bávaro Punta Cana</t>
  </si>
  <si>
    <t>Consorcio Energético Punta Cana-Macao S.A.</t>
  </si>
  <si>
    <t>Punta Cana</t>
  </si>
  <si>
    <t>La Altagracia</t>
  </si>
  <si>
    <t>1013261</t>
  </si>
  <si>
    <t>L408662</t>
  </si>
  <si>
    <t>G412072</t>
  </si>
  <si>
    <t>https://gem.wiki/Boca_Chica_power_station</t>
  </si>
  <si>
    <t>Boca Chica power station</t>
  </si>
  <si>
    <t>Central Termoeléctrica en Boca Chica</t>
  </si>
  <si>
    <t>Karpowership Dominican Republic SAS</t>
  </si>
  <si>
    <t>1137202</t>
  </si>
  <si>
    <t>L407564</t>
  </si>
  <si>
    <t>G409844</t>
  </si>
  <si>
    <t>https://gem.wiki/Estrella_del_Mar_II_power_station</t>
  </si>
  <si>
    <t>Estrella del Mar II power station</t>
  </si>
  <si>
    <t>Planta Estrella del Mar II</t>
  </si>
  <si>
    <t>Transcontinental Capital</t>
  </si>
  <si>
    <t>Río Ozama</t>
  </si>
  <si>
    <t>1083601</t>
  </si>
  <si>
    <t>L406585</t>
  </si>
  <si>
    <t>G406684</t>
  </si>
  <si>
    <t>https://gem.wiki/Estrella_del_Mar_III_power_station</t>
  </si>
  <si>
    <t>Estrella del Mar III power station</t>
  </si>
  <si>
    <t>Planta Estrella del Mar III</t>
  </si>
  <si>
    <t>1126613</t>
  </si>
  <si>
    <t>1296108, 1296109, 1296110</t>
  </si>
  <si>
    <t>L406584</t>
  </si>
  <si>
    <t>G406683</t>
  </si>
  <si>
    <t>https://www.gem.wiki/Falcondo_mine_power_station</t>
  </si>
  <si>
    <t>Falcondo mine power station</t>
  </si>
  <si>
    <t>Planta de energía térmica Falcondo</t>
  </si>
  <si>
    <t>Falconbridge Dominica S.A. (Falcondo)</t>
  </si>
  <si>
    <t>Bonao</t>
  </si>
  <si>
    <t>Monseñor Nouel</t>
  </si>
  <si>
    <t>1016910</t>
  </si>
  <si>
    <t>L408624</t>
  </si>
  <si>
    <t>G412071</t>
  </si>
  <si>
    <t>G412070</t>
  </si>
  <si>
    <t>G412069</t>
  </si>
  <si>
    <t>https://www.gem.wiki/La_Vega_power_station</t>
  </si>
  <si>
    <t>La Vega power station</t>
  </si>
  <si>
    <t>Central térmica la Vega</t>
  </si>
  <si>
    <t>La Vega</t>
  </si>
  <si>
    <t>1048274</t>
  </si>
  <si>
    <t>L408623</t>
  </si>
  <si>
    <t>G412068</t>
  </si>
  <si>
    <t>https://gem.wiki/Los_Mina_power_station</t>
  </si>
  <si>
    <t>Los Mina power station</t>
  </si>
  <si>
    <t>Parque Energético Los Mina</t>
  </si>
  <si>
    <t>Dominican Power Partners</t>
  </si>
  <si>
    <t>Los Mina</t>
  </si>
  <si>
    <t>DPP, Dominican Power Partners</t>
  </si>
  <si>
    <t>1013644</t>
  </si>
  <si>
    <t>1129734, 1129735, 1261759</t>
  </si>
  <si>
    <t>L406596</t>
  </si>
  <si>
    <t>G406682</t>
  </si>
  <si>
    <t>https://gem.wiki/Manzanillo_Energy_power_station</t>
  </si>
  <si>
    <t>Manzanillo Energy power station</t>
  </si>
  <si>
    <t>Termoeléctrica Manzanillo (Manzanillo Energy)</t>
  </si>
  <si>
    <t>Consorcio Manzanillo Energy</t>
  </si>
  <si>
    <t>Manzanillo</t>
  </si>
  <si>
    <t>Montecristi</t>
  </si>
  <si>
    <t>Manzanillo Energy</t>
  </si>
  <si>
    <t>1102329</t>
  </si>
  <si>
    <t>L407923</t>
  </si>
  <si>
    <t>G410637</t>
  </si>
  <si>
    <t>https://gem.wiki/Manzanillo_Gas_%26_Power_power_station</t>
  </si>
  <si>
    <t>Manzanillo Gas &amp; Power power station</t>
  </si>
  <si>
    <t>Termoeléctrica Manzanillo (Haina Investment)</t>
  </si>
  <si>
    <t>LNG/LFO</t>
  </si>
  <si>
    <t>Consorcio Manzanillo Gas &amp; Power</t>
  </si>
  <si>
    <t>Manzanillo Gas &amp; Power</t>
  </si>
  <si>
    <t>L406686</t>
  </si>
  <si>
    <t>G406942</t>
  </si>
  <si>
    <t>https://gem.wiki/Manzanillo_Power_Land_power_station</t>
  </si>
  <si>
    <t>Manzanillo Power Land power station</t>
  </si>
  <si>
    <t>Central térmica Manzanillo Power Land</t>
  </si>
  <si>
    <t>Energía 2000, SA</t>
  </si>
  <si>
    <t>Pepillo Salcedo (Manzanillo)</t>
  </si>
  <si>
    <t>L407731</t>
  </si>
  <si>
    <t>G410186</t>
  </si>
  <si>
    <t>https://www.gem.wiki/Monte_Rio_power_station</t>
  </si>
  <si>
    <t>Monte Rio power station</t>
  </si>
  <si>
    <t>Planta de generación Monte Río</t>
  </si>
  <si>
    <t>Lear Investments SRL</t>
  </si>
  <si>
    <t>Pueblo Viejo</t>
  </si>
  <si>
    <t>Azua</t>
  </si>
  <si>
    <t>1056645</t>
  </si>
  <si>
    <t>L408622</t>
  </si>
  <si>
    <t>G412067</t>
  </si>
  <si>
    <t>https://www.gem.wiki/Palamara_power_station</t>
  </si>
  <si>
    <t>Palamara power station</t>
  </si>
  <si>
    <t>Central térmica Palamara</t>
  </si>
  <si>
    <t>1048273</t>
  </si>
  <si>
    <t>L408621</t>
  </si>
  <si>
    <t>G412066</t>
  </si>
  <si>
    <t>https://www.gem.wiki/Pimentel_3_power_station</t>
  </si>
  <si>
    <t>Pimentel 3 power station</t>
  </si>
  <si>
    <t>Central eléctrica de Pimentel</t>
  </si>
  <si>
    <t>Consorcio Laesa LTD</t>
  </si>
  <si>
    <t>Pimentel</t>
  </si>
  <si>
    <t>Duarte</t>
  </si>
  <si>
    <t>1081906</t>
  </si>
  <si>
    <t>L408620</t>
  </si>
  <si>
    <t>G412065</t>
  </si>
  <si>
    <t>https://www.gem.wiki/Powership_Azua_power_station</t>
  </si>
  <si>
    <t>Powership Azua power station</t>
  </si>
  <si>
    <t>Central termoeléctrica Powership Azua</t>
  </si>
  <si>
    <t>KPS 26</t>
  </si>
  <si>
    <t>Karpowership Azua</t>
  </si>
  <si>
    <t>L408619</t>
  </si>
  <si>
    <t>G412064</t>
  </si>
  <si>
    <t>KPS 60</t>
  </si>
  <si>
    <t>G412063</t>
  </si>
  <si>
    <t>https://gem.wiki/Quisqueya_1_power_station</t>
  </si>
  <si>
    <t>Quisqueya 1 power station</t>
  </si>
  <si>
    <t>Termoeléctrica Quisqueya 1</t>
  </si>
  <si>
    <t>Pueblo Viejo Dominicana Jersey 2 Limited</t>
  </si>
  <si>
    <t>San Pedro de Macorís</t>
  </si>
  <si>
    <t>1064314</t>
  </si>
  <si>
    <t>L406595</t>
  </si>
  <si>
    <t>G406681</t>
  </si>
  <si>
    <t>https://gem.wiki/Quisqueya_2_power_station</t>
  </si>
  <si>
    <t>Quisqueya 2 power station</t>
  </si>
  <si>
    <t>Termoeléctrica Quisqueya 2</t>
  </si>
  <si>
    <t>Empresa Generadora de Electricidad Haina SA</t>
  </si>
  <si>
    <t>1089729</t>
  </si>
  <si>
    <t>L406594</t>
  </si>
  <si>
    <t>G406680</t>
  </si>
  <si>
    <t>https://gem.wiki/R%C3%ADo_Haina_power_station</t>
  </si>
  <si>
    <t>Río Haina power station</t>
  </si>
  <si>
    <t>Central termoeléctrica Haina turbogás</t>
  </si>
  <si>
    <t>Haina Investment Co Ltd</t>
  </si>
  <si>
    <t>Bajos de Haina</t>
  </si>
  <si>
    <t>San Cristóbal</t>
  </si>
  <si>
    <t>1013330</t>
  </si>
  <si>
    <t>L101827</t>
  </si>
  <si>
    <t>G412062</t>
  </si>
  <si>
    <t>https://gem.wiki/San_Pedro_de_Macorís_power_station</t>
  </si>
  <si>
    <t>San Pedro de Macorís power station</t>
  </si>
  <si>
    <t>Termoeléctrica San Pedro de Macoris</t>
  </si>
  <si>
    <t>CESPM 1</t>
  </si>
  <si>
    <t>NG/LFO</t>
  </si>
  <si>
    <t>Energas</t>
  </si>
  <si>
    <t>1034753</t>
  </si>
  <si>
    <t>L406593</t>
  </si>
  <si>
    <t>G406679</t>
  </si>
  <si>
    <t>CESPM 2</t>
  </si>
  <si>
    <t>G411250</t>
  </si>
  <si>
    <t>CESPM 3</t>
  </si>
  <si>
    <t>G411249</t>
  </si>
  <si>
    <t>https://www.gem.wiki/Siba_power_station</t>
  </si>
  <si>
    <t>Siba power station</t>
  </si>
  <si>
    <t>Central termoeléctrica SIBA Energy</t>
  </si>
  <si>
    <t>SIBA Energy Corporation S.R.L.</t>
  </si>
  <si>
    <t>L408628</t>
  </si>
  <si>
    <t>G412061</t>
  </si>
  <si>
    <t>G412060</t>
  </si>
  <si>
    <t>https://www.gem.wiki/Sultana_del_Este_power_station</t>
  </si>
  <si>
    <t>Sultana del Este power station</t>
  </si>
  <si>
    <t>San Pedro De Macoris</t>
  </si>
  <si>
    <t>1050398</t>
  </si>
  <si>
    <t>L408627</t>
  </si>
  <si>
    <t>G412059</t>
  </si>
  <si>
    <t>https://gem.wiki/Bloque_CCGN_(Ecuador)_power_station</t>
  </si>
  <si>
    <t>Ecuador</t>
  </si>
  <si>
    <t>Bloque CCGN (Ecuador) power station</t>
  </si>
  <si>
    <t>Central Bloque CCGN (Ecuador)</t>
  </si>
  <si>
    <t>TBD</t>
  </si>
  <si>
    <t>Santa Elena</t>
  </si>
  <si>
    <t>1138796</t>
  </si>
  <si>
    <t>L406592</t>
  </si>
  <si>
    <t>G406678</t>
  </si>
  <si>
    <t>https://www.gem.wiki/Central_Jaramijo_power_station</t>
  </si>
  <si>
    <t>Central Jaramijo power station</t>
  </si>
  <si>
    <t>Central Térmica Jaramijó</t>
  </si>
  <si>
    <t>CELEC-Termomanabí</t>
  </si>
  <si>
    <t>Jaramijó</t>
  </si>
  <si>
    <t>Manabí</t>
  </si>
  <si>
    <t>1135955</t>
  </si>
  <si>
    <t>L408626</t>
  </si>
  <si>
    <t>G412058</t>
  </si>
  <si>
    <t>https://www.gem.wiki/Electroquil_Thermal_power_station</t>
  </si>
  <si>
    <t>Electroquil Thermal power station</t>
  </si>
  <si>
    <t>Central Térmica Electroquil</t>
  </si>
  <si>
    <t>Duke Energy Electroquil Partners Electroquil S.A</t>
  </si>
  <si>
    <t>Guayaquil</t>
  </si>
  <si>
    <t>Guayas</t>
  </si>
  <si>
    <t>1015399</t>
  </si>
  <si>
    <t>L408625</t>
  </si>
  <si>
    <t>G412057</t>
  </si>
  <si>
    <t>G412056</t>
  </si>
  <si>
    <t>G412055</t>
  </si>
  <si>
    <t>G412054</t>
  </si>
  <si>
    <t>https://www.gem.wiki/Enrique_Garcia_thermal_power_station</t>
  </si>
  <si>
    <t>Enrique Garcia thermal power station</t>
  </si>
  <si>
    <t>Central Térmica Enrique García</t>
  </si>
  <si>
    <t>CELEC-Electroguayas</t>
  </si>
  <si>
    <t>1015401</t>
  </si>
  <si>
    <t>L408637</t>
  </si>
  <si>
    <t>G412053</t>
  </si>
  <si>
    <t>https://www.gem.wiki/Esmeraldas_I_Thermoelectric_Power_Plant</t>
  </si>
  <si>
    <t>Esmeraldas I Thermoelectric Power Plant</t>
  </si>
  <si>
    <t>Central Térmica Esmeraldas I</t>
  </si>
  <si>
    <t>CELEC-Termoesmeraldas</t>
  </si>
  <si>
    <t>Vuelta Larga</t>
  </si>
  <si>
    <t>WRI: WRI1018604</t>
  </si>
  <si>
    <t>1019576</t>
  </si>
  <si>
    <t>L408636</t>
  </si>
  <si>
    <t>G412052</t>
  </si>
  <si>
    <t>https://www.gem.wiki/Esmeraldas_II_Thermoelectric_Power_Plant</t>
  </si>
  <si>
    <t>Esmeraldas II Thermoelectric Power Plant</t>
  </si>
  <si>
    <t>Central Térmica Esmeraldas II</t>
  </si>
  <si>
    <t>WRI: WRI1022989</t>
  </si>
  <si>
    <t>L408635</t>
  </si>
  <si>
    <t>G412051</t>
  </si>
  <si>
    <t>https://www.gem.wiki/Gonzalo_Zevallos_power_station</t>
  </si>
  <si>
    <t>Gonzalo Zevallos power station</t>
  </si>
  <si>
    <t>Central Térmica Gonzalo Zevallos</t>
  </si>
  <si>
    <t>WRI: WRI1018606</t>
  </si>
  <si>
    <t>1019577</t>
  </si>
  <si>
    <t>L408634</t>
  </si>
  <si>
    <t>G412050</t>
  </si>
  <si>
    <t>G412049</t>
  </si>
  <si>
    <t>https://www.gem.wiki/Guangopolo_II_power_station</t>
  </si>
  <si>
    <t>Guangopolo II power station</t>
  </si>
  <si>
    <t>Central Térmica Guangopolo II</t>
  </si>
  <si>
    <t>CELEC-Termopichincha</t>
  </si>
  <si>
    <t>Quito</t>
  </si>
  <si>
    <t>Pichincha</t>
  </si>
  <si>
    <t>1019579</t>
  </si>
  <si>
    <t>L408632</t>
  </si>
  <si>
    <t>G412048</t>
  </si>
  <si>
    <t>https://www.gem.wiki/Quevedo_II_Thermoelectric_Power_Plant</t>
  </si>
  <si>
    <t>Quevedo II Thermoelectric Power Plant</t>
  </si>
  <si>
    <t>Central Térmica Quevedo II</t>
  </si>
  <si>
    <t>Quevedo</t>
  </si>
  <si>
    <t>1085466</t>
  </si>
  <si>
    <t>L408631</t>
  </si>
  <si>
    <t>G412047</t>
  </si>
  <si>
    <t>https://www.gem.wiki/Santa_Elena_II_power_station</t>
  </si>
  <si>
    <t>Santa Elena II power station</t>
  </si>
  <si>
    <t>L408630</t>
  </si>
  <si>
    <t>G412046</t>
  </si>
  <si>
    <t>https://gem.wiki/Termogas_Machala_1_power_station</t>
  </si>
  <si>
    <t>Termogas Machala 1 power station</t>
  </si>
  <si>
    <t>Central Termogas Machala</t>
  </si>
  <si>
    <t>CELEC EP (Corporación Eléctrica del Ecuador)</t>
  </si>
  <si>
    <t>Barbones</t>
  </si>
  <si>
    <t>Machala</t>
  </si>
  <si>
    <t>El Oro</t>
  </si>
  <si>
    <t>1049752</t>
  </si>
  <si>
    <t>L406591</t>
  </si>
  <si>
    <t>G406677</t>
  </si>
  <si>
    <t>G406676</t>
  </si>
  <si>
    <t>G406675</t>
  </si>
  <si>
    <t>G406674</t>
  </si>
  <si>
    <t>https://www.gem.wiki/Termoguayas_power_station</t>
  </si>
  <si>
    <t>Termoguayas power station</t>
  </si>
  <si>
    <t>Central Termoeléctrica Termoguayas</t>
  </si>
  <si>
    <t>Termoguayas Generation S.A.</t>
  </si>
  <si>
    <t>1045852</t>
  </si>
  <si>
    <t>1168112, 1193010</t>
  </si>
  <si>
    <t>L408629</t>
  </si>
  <si>
    <t>G412045</t>
  </si>
  <si>
    <t>11930111, 270377</t>
  </si>
  <si>
    <t>G412044</t>
  </si>
  <si>
    <t>G412043</t>
  </si>
  <si>
    <t>https://www.gem.wiki/Trinitaria_power_station</t>
  </si>
  <si>
    <t>Trinitaria power station</t>
  </si>
  <si>
    <t>Central Térmica Trinitaria</t>
  </si>
  <si>
    <t>1019601</t>
  </si>
  <si>
    <t>L408633</t>
  </si>
  <si>
    <t>G412042</t>
  </si>
  <si>
    <t>https://www.gem.wiki/Victoria_II_power_station</t>
  </si>
  <si>
    <t>Victoria II power station</t>
  </si>
  <si>
    <t>Central Térmica Victoria II</t>
  </si>
  <si>
    <t>Intervisatrade S.A.</t>
  </si>
  <si>
    <t>1044123</t>
  </si>
  <si>
    <t>L408643</t>
  </si>
  <si>
    <t>G412041</t>
  </si>
  <si>
    <t>https://www.gem.wiki/Nejapa_Power_power_station</t>
  </si>
  <si>
    <t>El Salvador</t>
  </si>
  <si>
    <t>Nejapa Power power station</t>
  </si>
  <si>
    <t>Central térmica Nejapa</t>
  </si>
  <si>
    <t>Cenérgica - Nejapa Power</t>
  </si>
  <si>
    <t>Nejapa</t>
  </si>
  <si>
    <t>San Salvador</t>
  </si>
  <si>
    <t>WRI: GEODB0043612</t>
  </si>
  <si>
    <t>1012928</t>
  </si>
  <si>
    <t>L408642</t>
  </si>
  <si>
    <t>G412040</t>
  </si>
  <si>
    <t>https://www.gem.wiki/Orazul_Acajutla_power_station</t>
  </si>
  <si>
    <t>Orazul Acajutla power station</t>
  </si>
  <si>
    <t>Termoeléctrica Orazul Energy</t>
  </si>
  <si>
    <t>Orazul Energy El Salvador</t>
  </si>
  <si>
    <t>Acajutla</t>
  </si>
  <si>
    <t>Sonsonate</t>
  </si>
  <si>
    <t>1012980</t>
  </si>
  <si>
    <t>L408641</t>
  </si>
  <si>
    <t>G412038</t>
  </si>
  <si>
    <t>7-9</t>
  </si>
  <si>
    <t>G412037</t>
  </si>
  <si>
    <t>U-5</t>
  </si>
  <si>
    <t>G412039</t>
  </si>
  <si>
    <t>https://gem.wiki/Pacífico_Acajutla_power_station</t>
  </si>
  <si>
    <t>Pacífico Acajutla power station</t>
  </si>
  <si>
    <t>Termoeléctrica Pacífico Acajutla</t>
  </si>
  <si>
    <t>EDP (Energía del Pacífico)</t>
  </si>
  <si>
    <t>Port of Acajutla</t>
  </si>
  <si>
    <t>WRI: GEODB0043614</t>
  </si>
  <si>
    <t>Energia Del Pacifico power plant</t>
  </si>
  <si>
    <t>1110507</t>
  </si>
  <si>
    <t>1273014, 1273033</t>
  </si>
  <si>
    <t>L406602</t>
  </si>
  <si>
    <t>G406673</t>
  </si>
  <si>
    <t>https://www.gem.wiki/Talnique_power_station</t>
  </si>
  <si>
    <t>Talnique power station</t>
  </si>
  <si>
    <t>Central eléctrica Talnique</t>
  </si>
  <si>
    <t>Inversiones Energéticas</t>
  </si>
  <si>
    <t>Los Flores</t>
  </si>
  <si>
    <t>Chalatenango</t>
  </si>
  <si>
    <t>1059949</t>
  </si>
  <si>
    <t>L408640</t>
  </si>
  <si>
    <t>G412036</t>
  </si>
  <si>
    <t>4-9</t>
  </si>
  <si>
    <t>G412035</t>
  </si>
  <si>
    <t>https://www.gem.wiki/Termopuerto_power_station</t>
  </si>
  <si>
    <t>Termopuerto power station</t>
  </si>
  <si>
    <t>Central eléctrica Termopuerto</t>
  </si>
  <si>
    <t>Termopuerto, S.A. de C.V.</t>
  </si>
  <si>
    <t>1084606</t>
  </si>
  <si>
    <t>L408639</t>
  </si>
  <si>
    <t>G412034</t>
  </si>
  <si>
    <t>https://www.gem.wiki/Degrad-des-Cannes_power_station</t>
  </si>
  <si>
    <t>French Guiana</t>
  </si>
  <si>
    <t>Degrad-des-Cannes power station</t>
  </si>
  <si>
    <t>D/HFO</t>
  </si>
  <si>
    <t>Remire-Montjoly</t>
  </si>
  <si>
    <t>RNE: 17W0000000332083</t>
  </si>
  <si>
    <t>1013998</t>
  </si>
  <si>
    <t>L408638</t>
  </si>
  <si>
    <t>G412033</t>
  </si>
  <si>
    <t>G412032</t>
  </si>
  <si>
    <t>1111781, 1111783, 1111784, 1111785, 1111786, 1111787, 1111788, 1111789, 1214214, 1291323</t>
  </si>
  <si>
    <t>G412031</t>
  </si>
  <si>
    <t>IC3</t>
  </si>
  <si>
    <t>G412030</t>
  </si>
  <si>
    <t>IC4</t>
  </si>
  <si>
    <t>G412029</t>
  </si>
  <si>
    <t>https://www.gem.wiki/Kourou_power_station</t>
  </si>
  <si>
    <t>Kourou power station</t>
  </si>
  <si>
    <t>Kourou</t>
  </si>
  <si>
    <t>L408893</t>
  </si>
  <si>
    <t>G412028</t>
  </si>
  <si>
    <t>G412027</t>
  </si>
  <si>
    <t>https://www.gem.wiki/Jarry_Sud_power_station</t>
  </si>
  <si>
    <t>Guadeloupe</t>
  </si>
  <si>
    <t>Jarry Sud power station</t>
  </si>
  <si>
    <t>TAC3</t>
  </si>
  <si>
    <t>Baie-Mahault</t>
  </si>
  <si>
    <t>Guadaloupe</t>
  </si>
  <si>
    <t>L408660</t>
  </si>
  <si>
    <t>G412026</t>
  </si>
  <si>
    <t>TAC4</t>
  </si>
  <si>
    <t>G412025</t>
  </si>
  <si>
    <t>TAC5</t>
  </si>
  <si>
    <t>RNE: 17W0000000382459</t>
  </si>
  <si>
    <t>G412024</t>
  </si>
  <si>
    <t>https://www.gem.wiki/Pointe_Jarry_power_station</t>
  </si>
  <si>
    <t>Pointe Jarry power station</t>
  </si>
  <si>
    <t>IC1-12</t>
  </si>
  <si>
    <t>RNE: 17W0000000343042</t>
  </si>
  <si>
    <t>1075030</t>
  </si>
  <si>
    <t>L408659</t>
  </si>
  <si>
    <t>G412023</t>
  </si>
  <si>
    <t>https://www.gem.wiki/Arizona_power_station</t>
  </si>
  <si>
    <t>Guatemala</t>
  </si>
  <si>
    <t>Arizona power station</t>
  </si>
  <si>
    <t>Puerto Quetzal</t>
  </si>
  <si>
    <t>1041531</t>
  </si>
  <si>
    <t>L408658</t>
  </si>
  <si>
    <t>G412022</t>
  </si>
  <si>
    <t>https://www.gem.wiki/Generadora_del_Este_power_station</t>
  </si>
  <si>
    <t>Generadora del Este power station</t>
  </si>
  <si>
    <t>Amatitlán</t>
  </si>
  <si>
    <t>L408657</t>
  </si>
  <si>
    <t>G412021</t>
  </si>
  <si>
    <t>https://gem.wiki/Las_Palmas_power_station</t>
  </si>
  <si>
    <t>Las Palmas power station</t>
  </si>
  <si>
    <t>Escuintla</t>
  </si>
  <si>
    <t>1037897</t>
  </si>
  <si>
    <t>L102011</t>
  </si>
  <si>
    <t>G412020</t>
  </si>
  <si>
    <t>https://www.gem.wiki/Puerto_Quetzal_Power_(PQP)_power_station</t>
  </si>
  <si>
    <t>Puerto Quetzal Power (PQP) power station</t>
  </si>
  <si>
    <t>Puerto Quetzal Power Llc</t>
  </si>
  <si>
    <t>Puerto San Jose</t>
  </si>
  <si>
    <t>1026384</t>
  </si>
  <si>
    <t>L408656</t>
  </si>
  <si>
    <t>G412019</t>
  </si>
  <si>
    <t>https://www.gem.wiki/Stewart_&amp;_Stevenson_power_station</t>
  </si>
  <si>
    <t>Stewart &amp; Stevenson power station</t>
  </si>
  <si>
    <t>L408655</t>
  </si>
  <si>
    <t>G412018</t>
  </si>
  <si>
    <t>https://gem.wiki/Wales_power_station</t>
  </si>
  <si>
    <t>Guyana</t>
  </si>
  <si>
    <t>Wales power station</t>
  </si>
  <si>
    <t>Central termoeléctrica Wales</t>
  </si>
  <si>
    <t>Guyana Power and Light Incorporated (GPL)</t>
  </si>
  <si>
    <t>Wales</t>
  </si>
  <si>
    <t>Essequibo Islands-West Demerara</t>
  </si>
  <si>
    <t>1139213</t>
  </si>
  <si>
    <t>L406872</t>
  </si>
  <si>
    <t>G407369</t>
  </si>
  <si>
    <t>https://www.gem.wiki/Choloma_EMCE_power_station</t>
  </si>
  <si>
    <t>Honduras</t>
  </si>
  <si>
    <t>Choloma EMCE power station</t>
  </si>
  <si>
    <t>Choloma</t>
  </si>
  <si>
    <t>Cortés</t>
  </si>
  <si>
    <t>Choloma I and II IC power Plant</t>
  </si>
  <si>
    <t>1052844</t>
  </si>
  <si>
    <t>L408654</t>
  </si>
  <si>
    <t>G412017</t>
  </si>
  <si>
    <t>https://www.gem.wiki/Choloma_ENERSA_power_station</t>
  </si>
  <si>
    <t>Choloma ENERSA power station</t>
  </si>
  <si>
    <t>Choloma III IC power Plant</t>
  </si>
  <si>
    <t>1059094</t>
  </si>
  <si>
    <t>L408653</t>
  </si>
  <si>
    <t>G412016</t>
  </si>
  <si>
    <t>G412015</t>
  </si>
  <si>
    <t>https://www.gem.wiki/ELCOSA_power_station</t>
  </si>
  <si>
    <t>ELCOSA power station</t>
  </si>
  <si>
    <t>Termoeléctrica ELCOSA</t>
  </si>
  <si>
    <t>Electricidad de Cortés (ELCOSA)</t>
  </si>
  <si>
    <t>Puerto Cortes</t>
  </si>
  <si>
    <t>1014551</t>
  </si>
  <si>
    <t>L408652</t>
  </si>
  <si>
    <t>G412014</t>
  </si>
  <si>
    <t>https://www.gem.wiki/Planta_Pavana_II_power_station</t>
  </si>
  <si>
    <t>Planta Pavana II power station</t>
  </si>
  <si>
    <t>Agua Caliente</t>
  </si>
  <si>
    <t>Lufussa Valle</t>
  </si>
  <si>
    <t>1022083</t>
  </si>
  <si>
    <t>L408651</t>
  </si>
  <si>
    <t>G412013</t>
  </si>
  <si>
    <t>https://www.gem.wiki/Planta_Pavana_III_power_station</t>
  </si>
  <si>
    <t>Planta Pavana III power station</t>
  </si>
  <si>
    <t>Lufussa III</t>
  </si>
  <si>
    <t>L408650</t>
  </si>
  <si>
    <t>G412012</t>
  </si>
  <si>
    <t>https://gem.wiki/Puerto_Cortes_power_station</t>
  </si>
  <si>
    <t>Puerto Cortés power station</t>
  </si>
  <si>
    <t>Central Eléctrica Puerto Cortés</t>
  </si>
  <si>
    <t>Cortés Gas Natural (CGN)</t>
  </si>
  <si>
    <t>L406669</t>
  </si>
  <si>
    <t>G406930</t>
  </si>
  <si>
    <t>https://gem.wiki/Bogue_power_station</t>
  </si>
  <si>
    <t>Jamaica</t>
  </si>
  <si>
    <t>Bogue power station</t>
  </si>
  <si>
    <t>Central eléctrica Bogue</t>
  </si>
  <si>
    <t>Jamaica Public Service Company</t>
  </si>
  <si>
    <t>Montego Bay</t>
  </si>
  <si>
    <t>St James</t>
  </si>
  <si>
    <t>Cornwall</t>
  </si>
  <si>
    <t>WRI: WRI1023919</t>
  </si>
  <si>
    <t>1019994</t>
  </si>
  <si>
    <t>1175048, 1175049, 1177846</t>
  </si>
  <si>
    <t>L406600</t>
  </si>
  <si>
    <t>G406671</t>
  </si>
  <si>
    <t>https://www.gem.wiki/Doctor_Bird_I_power_station</t>
  </si>
  <si>
    <t>Doctor Bird I power station</t>
  </si>
  <si>
    <t>Doctor Bird power station</t>
  </si>
  <si>
    <t>Jamaica Energy Partners LLC</t>
  </si>
  <si>
    <t>Old Harbour</t>
  </si>
  <si>
    <t>St Catherine</t>
  </si>
  <si>
    <t>1019990</t>
  </si>
  <si>
    <t>L408649</t>
  </si>
  <si>
    <t>G412011</t>
  </si>
  <si>
    <t>https://www.gem.wiki/Doctor_Bird_II_power_station</t>
  </si>
  <si>
    <t>Doctor Bird II power station</t>
  </si>
  <si>
    <t>L408648</t>
  </si>
  <si>
    <t>G412010</t>
  </si>
  <si>
    <t>https://gem.wiki/Hunts_Bay_power_station</t>
  </si>
  <si>
    <t>Hunts Bay power station</t>
  </si>
  <si>
    <t>Central eléctrica Hunts Bay</t>
  </si>
  <si>
    <t>Surrey</t>
  </si>
  <si>
    <t>L407910</t>
  </si>
  <si>
    <t>G411248</t>
  </si>
  <si>
    <t>https://gem.wiki/Jamalco_power_station</t>
  </si>
  <si>
    <t>Jamalco power station</t>
  </si>
  <si>
    <t>Planta Termoeléctrica Jamalco</t>
  </si>
  <si>
    <t>New Fortress Energy</t>
  </si>
  <si>
    <t>Halse Hall</t>
  </si>
  <si>
    <t>Clarendon</t>
  </si>
  <si>
    <t>1119609</t>
  </si>
  <si>
    <t>1200204, 1241395</t>
  </si>
  <si>
    <t>L102866</t>
  </si>
  <si>
    <t>G406935</t>
  </si>
  <si>
    <t>https://www.gem.wiki/Rockfort_Private_power_station</t>
  </si>
  <si>
    <t>Rockfort Private power station</t>
  </si>
  <si>
    <t>Jamaica Private Power Company</t>
  </si>
  <si>
    <t>WRI: WRI1023921</t>
  </si>
  <si>
    <t>1019993</t>
  </si>
  <si>
    <t>L408647</t>
  </si>
  <si>
    <t>G412009</t>
  </si>
  <si>
    <t>https://gem.wiki/South_Jamaica_Power_Centre</t>
  </si>
  <si>
    <t>South Jamaica Power Centre</t>
  </si>
  <si>
    <t>Central eléctrica South Jamaica</t>
  </si>
  <si>
    <t>SJPC (South Jamaica Power Company)</t>
  </si>
  <si>
    <t>Old Harbour Bay</t>
  </si>
  <si>
    <t>Old Harbour power plant</t>
  </si>
  <si>
    <t>1131345</t>
  </si>
  <si>
    <t>1264103, 1275950, 1275951</t>
  </si>
  <si>
    <t>L406599</t>
  </si>
  <si>
    <t>G406670</t>
  </si>
  <si>
    <t>https://www.gem.wiki/West_Kingston_power_station</t>
  </si>
  <si>
    <t>West Kingston power station</t>
  </si>
  <si>
    <t>West Kingston Power Partner</t>
  </si>
  <si>
    <t>West Kingston Power Partners</t>
  </si>
  <si>
    <t>1083166</t>
  </si>
  <si>
    <t>L408646</t>
  </si>
  <si>
    <t>G412008</t>
  </si>
  <si>
    <t>https://www.gem.wiki/Bellefontaine_power_station</t>
  </si>
  <si>
    <t>Martinique</t>
  </si>
  <si>
    <t>Bellefontaine power station</t>
  </si>
  <si>
    <t>Bellefontaine</t>
  </si>
  <si>
    <t>RNE: 17W000000035283G</t>
  </si>
  <si>
    <t>1014001</t>
  </si>
  <si>
    <t>1214197, 1270119</t>
  </si>
  <si>
    <t>L408645</t>
  </si>
  <si>
    <t>G412007</t>
  </si>
  <si>
    <t>https://www.gem.wiki/Pointe_des_Carrières_power_station</t>
  </si>
  <si>
    <t>Pointe des Carrières power station</t>
  </si>
  <si>
    <t>Fort-de-France</t>
  </si>
  <si>
    <t>RNE: 17W0000013359454</t>
  </si>
  <si>
    <t>1014002</t>
  </si>
  <si>
    <t>1140415, 1140416</t>
  </si>
  <si>
    <t>L408644</t>
  </si>
  <si>
    <t>G412006</t>
  </si>
  <si>
    <t>G412005</t>
  </si>
  <si>
    <t>RNE: 17W0000013341624</t>
  </si>
  <si>
    <t>G412004</t>
  </si>
  <si>
    <t>https://gem.wiki/Abent_3t_power_station</t>
  </si>
  <si>
    <t>Mexico</t>
  </si>
  <si>
    <t>Abent 3t power station</t>
  </si>
  <si>
    <t>Central eléctrica Abent 3t</t>
  </si>
  <si>
    <t>Abent 3t, S.A.P.I. de C.V.</t>
  </si>
  <si>
    <t>Villahermosa</t>
  </si>
  <si>
    <t>Tabasco</t>
  </si>
  <si>
    <t>A3T cogeneration</t>
  </si>
  <si>
    <t>1114027</t>
  </si>
  <si>
    <t>1278464, 1278466</t>
  </si>
  <si>
    <t>L406263</t>
  </si>
  <si>
    <t>G406473</t>
  </si>
  <si>
    <t>https://gem.wiki/Acc4t_power_station</t>
  </si>
  <si>
    <t>Acc4t power station</t>
  </si>
  <si>
    <t>Central eléctrica Acc4t</t>
  </si>
  <si>
    <t>Acc4t, S.A.P.I. de C.V.</t>
  </si>
  <si>
    <t>Huimanguillo</t>
  </si>
  <si>
    <t>1114028</t>
  </si>
  <si>
    <t>1278465, 1278467, 1278468</t>
  </si>
  <si>
    <t>L406264</t>
  </si>
  <si>
    <t>G406472</t>
  </si>
  <si>
    <t>https://www.gem.wiki/Adolfo_López_Mateos_power_station</t>
  </si>
  <si>
    <t>Adolfo López Mateos power station</t>
  </si>
  <si>
    <t>Comisión Federal de Electricidad EPE</t>
  </si>
  <si>
    <t>Heroica Veracruz</t>
  </si>
  <si>
    <t>1013095</t>
  </si>
  <si>
    <t>L408661</t>
  </si>
  <si>
    <t>G412003</t>
  </si>
  <si>
    <t>G412002</t>
  </si>
  <si>
    <t>G412001</t>
  </si>
  <si>
    <t>G412000</t>
  </si>
  <si>
    <t>G411999</t>
  </si>
  <si>
    <t>G411998</t>
  </si>
  <si>
    <t>https://gem.wiki/Agua_Prieta_II_power_station</t>
  </si>
  <si>
    <t>Agua Prieta II power station</t>
  </si>
  <si>
    <t>Planta CC Agua Prieta II</t>
  </si>
  <si>
    <t>Agua Prieta</t>
  </si>
  <si>
    <t>Sonora</t>
  </si>
  <si>
    <t>1053378</t>
  </si>
  <si>
    <t>1179005, 1234896, 1234897</t>
  </si>
  <si>
    <t>L406182</t>
  </si>
  <si>
    <t>G406517</t>
  </si>
  <si>
    <t>https://gem.wiki/Aguaprieta_power_station</t>
  </si>
  <si>
    <t>Aguaprieta power station</t>
  </si>
  <si>
    <t>Central CC Parque de Generación Aguaprieta</t>
  </si>
  <si>
    <t>Parque de Generación Aguaprieta, S.A.P.I. de C.V.</t>
  </si>
  <si>
    <t>L406284</t>
  </si>
  <si>
    <t>G406421</t>
  </si>
  <si>
    <t>https://gem.wiki/Altamira_Dynasol_cogeneration_power_station</t>
  </si>
  <si>
    <t>Altamira Dynasol cogeneration power station</t>
  </si>
  <si>
    <t>Planta de Cogeneración Altamira Dynasol</t>
  </si>
  <si>
    <t>Iberdrola Energía del Golfo, S.A. de C.V.</t>
  </si>
  <si>
    <t>Altamira</t>
  </si>
  <si>
    <t>Tamaulipas</t>
  </si>
  <si>
    <t>1109894</t>
  </si>
  <si>
    <t>1272128, 1272129</t>
  </si>
  <si>
    <t>L406694</t>
  </si>
  <si>
    <t>G406952</t>
  </si>
  <si>
    <t>https://gem.wiki/Altamira_II_power_station</t>
  </si>
  <si>
    <t>Altamira II power station</t>
  </si>
  <si>
    <t>Central Termoeléctrica Altamira II</t>
  </si>
  <si>
    <t>Electricidad Águila de Altamira, S. de R.L. de C.V.</t>
  </si>
  <si>
    <t>1043683</t>
  </si>
  <si>
    <t>1164586, 1172981, 1172982</t>
  </si>
  <si>
    <t>L406184</t>
  </si>
  <si>
    <t>G406533</t>
  </si>
  <si>
    <t>https://gem.wiki/Altamira_III_and_IV_power_station</t>
  </si>
  <si>
    <t>Altamira III and IV power station</t>
  </si>
  <si>
    <t>Planta CC Altamira III y IV</t>
  </si>
  <si>
    <t>MIP - Mexico Infrastructure Partners</t>
  </si>
  <si>
    <t>Iberdrola Energía Altamira</t>
  </si>
  <si>
    <t>1047760</t>
  </si>
  <si>
    <t>1171320, 1184800, 1184801</t>
  </si>
  <si>
    <t>L406185</t>
  </si>
  <si>
    <t>G406516</t>
  </si>
  <si>
    <t>1047761</t>
  </si>
  <si>
    <t>1171321, 1184803, 1184802</t>
  </si>
  <si>
    <t>G406515</t>
  </si>
  <si>
    <t>https://gem.wiki/Altamira_V_power_station</t>
  </si>
  <si>
    <t>Altamira V power station</t>
  </si>
  <si>
    <t>Planta CC Altamira V</t>
  </si>
  <si>
    <t>1053373</t>
  </si>
  <si>
    <t>1178997, 1192331, 1178998</t>
  </si>
  <si>
    <t>L406186</t>
  </si>
  <si>
    <t>G406514</t>
  </si>
  <si>
    <t>1192332, 1192333, 1192334</t>
  </si>
  <si>
    <t>G406513</t>
  </si>
  <si>
    <t>https://www.gem.wiki/Altamira_power_station</t>
  </si>
  <si>
    <t>Altamira power station</t>
  </si>
  <si>
    <t>1013008</t>
  </si>
  <si>
    <t>L408887</t>
  </si>
  <si>
    <t>G413097</t>
  </si>
  <si>
    <t>G413096</t>
  </si>
  <si>
    <t>https://gem.wiki/Amaunet_power_station</t>
  </si>
  <si>
    <t>Amaunet power station</t>
  </si>
  <si>
    <t>Central Termoeléctrica NFE Baja California Sur</t>
  </si>
  <si>
    <t>La Paz</t>
  </si>
  <si>
    <t>Baja California</t>
  </si>
  <si>
    <t>La Paz LNG</t>
  </si>
  <si>
    <t>1141887</t>
  </si>
  <si>
    <t>1317824, 1317825, 1317826</t>
  </si>
  <si>
    <t>L407524</t>
  </si>
  <si>
    <t>G409736</t>
  </si>
  <si>
    <t>https://gem.wiki/Atlantica_Nuevo_Pemex_cogen_power_station</t>
  </si>
  <si>
    <t>Atlantica Nuevo Pemex cogen power station</t>
  </si>
  <si>
    <t>Central de cogeneración Atlantica Nuevo Pemex</t>
  </si>
  <si>
    <t>Atlantica Sustainable Infrastructure</t>
  </si>
  <si>
    <t>Cogeneración Nuevo Pemex (ACT)</t>
  </si>
  <si>
    <t>1095183</t>
  </si>
  <si>
    <t>L408040</t>
  </si>
  <si>
    <t>G411136</t>
  </si>
  <si>
    <t>G411135</t>
  </si>
  <si>
    <t>https://gem.wiki/Baja_California_III_power_station</t>
  </si>
  <si>
    <t>Baja California III power station</t>
  </si>
  <si>
    <t>Planta CC Baja California III</t>
  </si>
  <si>
    <t>La Jovita</t>
  </si>
  <si>
    <t>1099259</t>
  </si>
  <si>
    <t>1255139, 1258131</t>
  </si>
  <si>
    <t>L406189</t>
  </si>
  <si>
    <t>G406511</t>
  </si>
  <si>
    <t>https://gem.wiki/Baja_California_IV_power_station</t>
  </si>
  <si>
    <t>Baja California IV power station</t>
  </si>
  <si>
    <t>Central CC Baja California IV</t>
  </si>
  <si>
    <t>Cerro Prieto</t>
  </si>
  <si>
    <t>L408038</t>
  </si>
  <si>
    <t>G411247</t>
  </si>
  <si>
    <t>https://gem.wiki/Baja_California_Sur_power_station</t>
  </si>
  <si>
    <t>Baja California Sur power station</t>
  </si>
  <si>
    <t>Planta CC Baja California Sur</t>
  </si>
  <si>
    <t>2024-2026</t>
  </si>
  <si>
    <t>Baja California Sur</t>
  </si>
  <si>
    <t>Tres Virgenes CC</t>
  </si>
  <si>
    <t>1043682</t>
  </si>
  <si>
    <t>L406421</t>
  </si>
  <si>
    <t>G406510</t>
  </si>
  <si>
    <t>https://gem.wiki/Bajío_cogeneration_power_station</t>
  </si>
  <si>
    <t>Bajío cogeneration power station</t>
  </si>
  <si>
    <t>Planta de Cogeneración Bajío</t>
  </si>
  <si>
    <t>Iberdrola Generación México</t>
  </si>
  <si>
    <t>San Juan del Río</t>
  </si>
  <si>
    <t>Querétaro</t>
  </si>
  <si>
    <t>Cogeneración Bajío, Kimberly-Clark San Juan</t>
  </si>
  <si>
    <t>1109895</t>
  </si>
  <si>
    <t>1272130, 1272131</t>
  </si>
  <si>
    <t>L406190</t>
  </si>
  <si>
    <t>G406531</t>
  </si>
  <si>
    <t>https://gem.wiki/Bajío_power_station</t>
  </si>
  <si>
    <t>Bajío power station</t>
  </si>
  <si>
    <t>Central CC Bajío</t>
  </si>
  <si>
    <t>Saavi Energia</t>
  </si>
  <si>
    <t>San Luis de la Paz</t>
  </si>
  <si>
    <t>Guanajuato</t>
  </si>
  <si>
    <t>1045834</t>
  </si>
  <si>
    <t>1168087, 1171295, 1171296, 1171297</t>
  </si>
  <si>
    <t>L406191</t>
  </si>
  <si>
    <t>G406418</t>
  </si>
  <si>
    <t>https://gem.wiki/Braskem_Idesa_power_station</t>
  </si>
  <si>
    <t>Braskem Idesa power station</t>
  </si>
  <si>
    <t>Central eléctrica Braskem Idesa</t>
  </si>
  <si>
    <t>Braskem Idesa, S.A.P.I.</t>
  </si>
  <si>
    <t>Nanchital</t>
  </si>
  <si>
    <t>Veracruz</t>
  </si>
  <si>
    <t>Etileno XXI Petrochemical</t>
  </si>
  <si>
    <t>1109887</t>
  </si>
  <si>
    <t>1272099, 1272100, 1272101</t>
  </si>
  <si>
    <t>L406192</t>
  </si>
  <si>
    <t>G406471</t>
  </si>
  <si>
    <t>https://gem.wiki/CCC_Gonz%C3%A1lez_Ortega_power_station</t>
  </si>
  <si>
    <t>CCC González Ortega power station</t>
  </si>
  <si>
    <t>Central CC González Ortega</t>
  </si>
  <si>
    <t>Mexicali</t>
  </si>
  <si>
    <t>1139529</t>
  </si>
  <si>
    <t>L406420</t>
  </si>
  <si>
    <t>G406401</t>
  </si>
  <si>
    <t>https://gem.wiki/CCC_M%C3%A9rida_power_station</t>
  </si>
  <si>
    <t>CCC Mérida power station</t>
  </si>
  <si>
    <t>Central CC Mérida</t>
  </si>
  <si>
    <t>Mérida</t>
  </si>
  <si>
    <t>Yucatán</t>
  </si>
  <si>
    <t>Mérida IV, Mérida 4</t>
  </si>
  <si>
    <t>1128674</t>
  </si>
  <si>
    <t>L406230</t>
  </si>
  <si>
    <t>G406500</t>
  </si>
  <si>
    <t>https://gem.wiki/CCC_Norte_IV_(Lerdo)_power_station</t>
  </si>
  <si>
    <t>CCC Norte IV (Lerdo) power station</t>
  </si>
  <si>
    <t>Central CC Norte IV (Lerdo)</t>
  </si>
  <si>
    <t>2024-2027</t>
  </si>
  <si>
    <t>Lerdo</t>
  </si>
  <si>
    <t>Durango</t>
  </si>
  <si>
    <t>1107306</t>
  </si>
  <si>
    <t>L406657</t>
  </si>
  <si>
    <t>G401021</t>
  </si>
  <si>
    <t>https://gem.wiki/CCC_Norte-III_power_station</t>
  </si>
  <si>
    <t>CCC Norte-III power station</t>
  </si>
  <si>
    <t>Central CC Norte III</t>
  </si>
  <si>
    <t>NAES Mexico</t>
  </si>
  <si>
    <t>Ciudad Juárez</t>
  </si>
  <si>
    <t>Chihuahua</t>
  </si>
  <si>
    <t>Abeinsa Juárez N-III</t>
  </si>
  <si>
    <t>1098248</t>
  </si>
  <si>
    <t>1253485, 1306208, 1266265</t>
  </si>
  <si>
    <t>L406656</t>
  </si>
  <si>
    <t>G401022</t>
  </si>
  <si>
    <t>1268315, 1306209, 1268316</t>
  </si>
  <si>
    <t>G401023</t>
  </si>
  <si>
    <t>https://gem.wiki/CCC_Riviera_Maya_(Valladolid)_power_station</t>
  </si>
  <si>
    <t>CCC Riviera Maya (Valladolid) power station</t>
  </si>
  <si>
    <t>Central CC Riviera Maya (Valladolid IV)</t>
  </si>
  <si>
    <t>Valladolid</t>
  </si>
  <si>
    <t>Valladolid IV</t>
  </si>
  <si>
    <t>1135528</t>
  </si>
  <si>
    <t>L406422</t>
  </si>
  <si>
    <t>G406434</t>
  </si>
  <si>
    <t>https://gem.wiki/CCC_San_Luis_R%C3%ADo_Colorado_power_station</t>
  </si>
  <si>
    <t>CCC San Luis Río Colorado power station</t>
  </si>
  <si>
    <t>Central CC San Luis Río Colorado</t>
  </si>
  <si>
    <t>Ejido San Luis</t>
  </si>
  <si>
    <t>1129872</t>
  </si>
  <si>
    <t>L406251</t>
  </si>
  <si>
    <t>G406424</t>
  </si>
  <si>
    <t>https://gem.wiki/CCC_Tuxpan_Phase_I_power_station</t>
  </si>
  <si>
    <t>CCC Tuxpan Phase I power station</t>
  </si>
  <si>
    <t>Central CC Tuxpan Fase I</t>
  </si>
  <si>
    <t>Tuxpan de Rodríguez Cano</t>
  </si>
  <si>
    <t>1133992</t>
  </si>
  <si>
    <t>1306356, 1306357, 1306358</t>
  </si>
  <si>
    <t>L406257</t>
  </si>
  <si>
    <t>G406439</t>
  </si>
  <si>
    <t>https://gem.wiki/CELCSA_cogeneration_power_station</t>
  </si>
  <si>
    <t>CELCSA cogeneration power station</t>
  </si>
  <si>
    <t>Planta de Cogeneración Cosoleacaque</t>
  </si>
  <si>
    <t>ContourGlobal Terra 3 S.à.r.l</t>
  </si>
  <si>
    <t>Cosoleacaque</t>
  </si>
  <si>
    <t>Cogeneración de Cosoleacaque, Cogeneración Alpek</t>
  </si>
  <si>
    <t>1091845</t>
  </si>
  <si>
    <t>1243240, 1243241, 1272451</t>
  </si>
  <si>
    <t>L406200</t>
  </si>
  <si>
    <t>G406530</t>
  </si>
  <si>
    <t>https://www.gem.wiki/CTG_González_Ortega_power_station</t>
  </si>
  <si>
    <t>CTG González Ortega power station</t>
  </si>
  <si>
    <t>Central TG González Ortega</t>
  </si>
  <si>
    <t>L408897</t>
  </si>
  <si>
    <t>G413095</t>
  </si>
  <si>
    <t>G413094</t>
  </si>
  <si>
    <t>https://gem.wiki/CTG_Tijuana_power_station</t>
  </si>
  <si>
    <t>CTG Tijuana power station</t>
  </si>
  <si>
    <t>Central turbogás Tijuana</t>
  </si>
  <si>
    <t>Playas de Rosarito</t>
  </si>
  <si>
    <t>1013162</t>
  </si>
  <si>
    <t>L406254</t>
  </si>
  <si>
    <t>G406491</t>
  </si>
  <si>
    <t>https://gem.wiki/Cactus_Cogen_power_station</t>
  </si>
  <si>
    <t>Cactus Cogen power station</t>
  </si>
  <si>
    <t>Central de Cogeneración Cactus</t>
  </si>
  <si>
    <t>Pemex-Transformación Industrial</t>
  </si>
  <si>
    <t>1103792</t>
  </si>
  <si>
    <t>L406695</t>
  </si>
  <si>
    <t>G406951</t>
  </si>
  <si>
    <t>https://gem.wiki/Campeche_power_station</t>
  </si>
  <si>
    <t>Campeche power station</t>
  </si>
  <si>
    <t>Central CC Campeche</t>
  </si>
  <si>
    <t>San Marco</t>
  </si>
  <si>
    <t>Campeche</t>
  </si>
  <si>
    <t>1013022</t>
  </si>
  <si>
    <t>L406193</t>
  </si>
  <si>
    <t>G406417</t>
  </si>
  <si>
    <t>https://gem.wiki/Cancún_I_power_station</t>
  </si>
  <si>
    <t>Cancún I power station</t>
  </si>
  <si>
    <t>Central eléctrica Cancún I</t>
  </si>
  <si>
    <t>Benito Juárez</t>
  </si>
  <si>
    <t>Quintana Roo</t>
  </si>
  <si>
    <t>L406194</t>
  </si>
  <si>
    <t>G406470</t>
  </si>
  <si>
    <t>https://www.gem.wiki/Canc%C3%BAn_II_(Riviera_Maya)_power_station</t>
  </si>
  <si>
    <t>Cancún II (Riviera Maya) power station</t>
  </si>
  <si>
    <t>Central CC Cancún II (Riviera Maya)</t>
  </si>
  <si>
    <t>Cancún</t>
  </si>
  <si>
    <t>Riviera Maya</t>
  </si>
  <si>
    <t>L406195</t>
  </si>
  <si>
    <t>G406432</t>
  </si>
  <si>
    <t>https://gem.wiki/Centro_Morelos_(Huexca)_power_station</t>
  </si>
  <si>
    <t>Centro Morelos (Huexca) power station</t>
  </si>
  <si>
    <t>Planta CC Centro Morelos</t>
  </si>
  <si>
    <t>Huexca</t>
  </si>
  <si>
    <t>Morelos</t>
  </si>
  <si>
    <t>1085206</t>
  </si>
  <si>
    <t>1231465, 1240258, 1267115, 1240259</t>
  </si>
  <si>
    <t>L406197</t>
  </si>
  <si>
    <t>G406509</t>
  </si>
  <si>
    <t>https://gem.wiki/Chihuahua_II_(El_Encino)_power_station</t>
  </si>
  <si>
    <t>Chihuahua II (El Encino) power station</t>
  </si>
  <si>
    <t>Central CC Chihuahua (El Encino)</t>
  </si>
  <si>
    <t>1013048</t>
  </si>
  <si>
    <t>1113567, 1176963, 1176962, 1186419, 1191337</t>
  </si>
  <si>
    <t>L406198</t>
  </si>
  <si>
    <t>G406415</t>
  </si>
  <si>
    <t>https://gem.wiki/Chihuahua_III_power_station</t>
  </si>
  <si>
    <t>Chihuahua III power station</t>
  </si>
  <si>
    <t>Central CC Chihuahua</t>
  </si>
  <si>
    <t>Samalayuca</t>
  </si>
  <si>
    <t>Energía Chihuahua, Transalta Chihuahua III, InterGen Chihuahua III</t>
  </si>
  <si>
    <t>1050681</t>
  </si>
  <si>
    <t>1172935, 1231280, 1178140</t>
  </si>
  <si>
    <t>L406682</t>
  </si>
  <si>
    <t>G406416</t>
  </si>
  <si>
    <t>https://gem.wiki/Cogen_Altamira_power_station</t>
  </si>
  <si>
    <t>Cogen Altamira power station</t>
  </si>
  <si>
    <t>Central cogeneration Altamira</t>
  </si>
  <si>
    <t>Cogeneración de Altamira SA (CGA)</t>
  </si>
  <si>
    <t>1114181</t>
  </si>
  <si>
    <t>1278683, 1278682</t>
  </si>
  <si>
    <t>L406655</t>
  </si>
  <si>
    <t>G401038</t>
  </si>
  <si>
    <t>G406950</t>
  </si>
  <si>
    <t>https://gem.wiki/Cogen_Salamanca_power_station</t>
  </si>
  <si>
    <t>Cogen Salamanca power station</t>
  </si>
  <si>
    <t>Central cogeneration Salamanca</t>
  </si>
  <si>
    <t>El Divisador</t>
  </si>
  <si>
    <t>1078738</t>
  </si>
  <si>
    <t>1220665, 1230912, 1230913</t>
  </si>
  <si>
    <t>L406199</t>
  </si>
  <si>
    <t>G401036</t>
  </si>
  <si>
    <t>https://gem.wiki/Cogeneraci%C3%B3n_Minatitl%C3%A1n_power_station</t>
  </si>
  <si>
    <t>Cogeneración Minatitlán power station</t>
  </si>
  <si>
    <t>Central de cogeneración Minatitlán</t>
  </si>
  <si>
    <t>Minatitlán</t>
  </si>
  <si>
    <t>1128528</t>
  </si>
  <si>
    <t>L406696</t>
  </si>
  <si>
    <t>G406949</t>
  </si>
  <si>
    <t>https://gem.wiki/Cogeneración_Refinería_Olmeca_Dos_Bocas</t>
  </si>
  <si>
    <t>Cogeneración Refinería Olmeca Dos Bocas</t>
  </si>
  <si>
    <t>Central de cogeneración Refinería Olmeca Dos Bocas</t>
  </si>
  <si>
    <t>Paraíso</t>
  </si>
  <si>
    <t>L408037</t>
  </si>
  <si>
    <t>G411246</t>
  </si>
  <si>
    <t>https://gem.wiki/Cogeneraci%C3%B3n_Salina_Cruz_power_station</t>
  </si>
  <si>
    <t>Cogeneración Salina Cruz power station</t>
  </si>
  <si>
    <t>Central de Cogeneración Salina Cruz</t>
  </si>
  <si>
    <t>Salina Cruz</t>
  </si>
  <si>
    <t>Oaxaca</t>
  </si>
  <si>
    <t>1128529</t>
  </si>
  <si>
    <t>L406697</t>
  </si>
  <si>
    <t>G406948</t>
  </si>
  <si>
    <t>https://gem.wiki/Cogeneración_Tula_power_station</t>
  </si>
  <si>
    <t>Cogeneración Tula power station</t>
  </si>
  <si>
    <t>Central de Cogeneración Tula</t>
  </si>
  <si>
    <t>Tula de Allende</t>
  </si>
  <si>
    <t>Hidalgo</t>
  </si>
  <si>
    <t>L406201</t>
  </si>
  <si>
    <t>G406474</t>
  </si>
  <si>
    <t>https://gem.wiki/Compañía_de_Nitrógeno_de_Cantarell_power_station</t>
  </si>
  <si>
    <t>Compañía de Nitrógeno de Cantarell power station</t>
  </si>
  <si>
    <t>Central Compañía de Nitrógeno de Cantarell</t>
  </si>
  <si>
    <t>Compañía De Nitrógeno De Cantarell, S.A. de C.V.</t>
  </si>
  <si>
    <t>Ciudad del Carmen</t>
  </si>
  <si>
    <t>1039712</t>
  </si>
  <si>
    <t>1160553, 1162330, 1162331, 1162332</t>
  </si>
  <si>
    <t>L406202</t>
  </si>
  <si>
    <t>G406457</t>
  </si>
  <si>
    <t>https://gem.wiki/Complejo_Petroquímico_Cangrejera_power_station</t>
  </si>
  <si>
    <t>Complejo Petroquímico Cangrejera power station</t>
  </si>
  <si>
    <t>Central Complejo Petroquímico Cangrejera</t>
  </si>
  <si>
    <t>Coatzacoalcos</t>
  </si>
  <si>
    <t>1025448</t>
  </si>
  <si>
    <t>1108284, 1108285, 1108286, 1108288</t>
  </si>
  <si>
    <t>L406240</t>
  </si>
  <si>
    <t>G406456</t>
  </si>
  <si>
    <t>https://gem.wiki/Complejo_Petroquímico_Cosoleacaque_power_station</t>
  </si>
  <si>
    <t>Complejo Petroquímico Cosoleacaque power station</t>
  </si>
  <si>
    <t>Central Complejo Petroquímico Cosoleacaque</t>
  </si>
  <si>
    <t>1025452</t>
  </si>
  <si>
    <t>1205497, 1205498</t>
  </si>
  <si>
    <t>L406288</t>
  </si>
  <si>
    <t>G406455</t>
  </si>
  <si>
    <t>https://gem.wiki/Complejo_Petroquímico_Independencia_power_station</t>
  </si>
  <si>
    <t>Complejo Petroquímico Independencia power station</t>
  </si>
  <si>
    <t>Central Complejo Petroquímico Independencia</t>
  </si>
  <si>
    <t>Santa María Moyotzingo</t>
  </si>
  <si>
    <t>Puebla</t>
  </si>
  <si>
    <t>L406289</t>
  </si>
  <si>
    <t>G406454</t>
  </si>
  <si>
    <t>https://gem.wiki/Complejo_Petroquímico_Morelos_power_station</t>
  </si>
  <si>
    <t>Complejo Petroquímico Morelos power station</t>
  </si>
  <si>
    <t>Central Complejo Petroquímico Morelos</t>
  </si>
  <si>
    <t>L406241</t>
  </si>
  <si>
    <t>G406453</t>
  </si>
  <si>
    <t>https://gem.wiki/Cydsa_cogeneration_Plant</t>
  </si>
  <si>
    <t>Cydsa cogeneration Plant</t>
  </si>
  <si>
    <t>Planta de Cogeneración Cydsa</t>
  </si>
  <si>
    <t>Cydsa</t>
  </si>
  <si>
    <t>Iquisa Coatzacoalcos</t>
  </si>
  <si>
    <t>1096319</t>
  </si>
  <si>
    <t>L406203</t>
  </si>
  <si>
    <t>G406529</t>
  </si>
  <si>
    <t>G406528</t>
  </si>
  <si>
    <t>https://gem.wiki/Deacero_power_station</t>
  </si>
  <si>
    <t>Deacero power station</t>
  </si>
  <si>
    <t>Central eléctrica Deacero</t>
  </si>
  <si>
    <t>Energía de Ramos, S. A. P. I. de C. V.</t>
  </si>
  <si>
    <t>Ramos Arizpe</t>
  </si>
  <si>
    <t>Coahuila</t>
  </si>
  <si>
    <t>Energía de Ramos</t>
  </si>
  <si>
    <t>1110653</t>
  </si>
  <si>
    <t>1273255, 1273256</t>
  </si>
  <si>
    <t>L406214</t>
  </si>
  <si>
    <t>G406467</t>
  </si>
  <si>
    <t>https://gem.wiki/Dos_Bocas_II_power_station</t>
  </si>
  <si>
    <t>Dos Bocas II power station</t>
  </si>
  <si>
    <t>Central CC Dos Bocas II</t>
  </si>
  <si>
    <t>Medellín de Bravo</t>
  </si>
  <si>
    <t>1050130</t>
  </si>
  <si>
    <t>1174281, 1306569, 1306570</t>
  </si>
  <si>
    <t>L406698</t>
  </si>
  <si>
    <t>G406947</t>
  </si>
  <si>
    <t>https://gem.wiki/Dos_Bocas_power_station</t>
  </si>
  <si>
    <t>Dos Bocas power station</t>
  </si>
  <si>
    <t>Central CC Dos Bocas</t>
  </si>
  <si>
    <t>1013045</t>
  </si>
  <si>
    <t>1112649, 1112650, 1112651</t>
  </si>
  <si>
    <t>L406204</t>
  </si>
  <si>
    <t>G406414</t>
  </si>
  <si>
    <t>1112654, 1112655, 1112652</t>
  </si>
  <si>
    <t>G406413</t>
  </si>
  <si>
    <t>https://gem.wiki/Dulces_Nombres_(Monterrey)_power_station</t>
  </si>
  <si>
    <t>Dulces Nombres (Monterrey) power station</t>
  </si>
  <si>
    <t>Planta CC Dulces Nombres (Monterrey)</t>
  </si>
  <si>
    <t>Dulces Nombres</t>
  </si>
  <si>
    <t>Pesquería</t>
  </si>
  <si>
    <t>Nuevo León</t>
  </si>
  <si>
    <t>Monterrey I</t>
  </si>
  <si>
    <t>1047026</t>
  </si>
  <si>
    <t>L406206</t>
  </si>
  <si>
    <t>G406508</t>
  </si>
  <si>
    <t>Monterrey II</t>
  </si>
  <si>
    <t>G406507</t>
  </si>
  <si>
    <t>Monterrey III</t>
  </si>
  <si>
    <t>G406520</t>
  </si>
  <si>
    <t>Monterrey IV</t>
  </si>
  <si>
    <t>G406519</t>
  </si>
  <si>
    <t>https://gem.wiki/Dulces_Nombres_II_power_station</t>
  </si>
  <si>
    <t>Dulces Nombres II power station</t>
  </si>
  <si>
    <t>Planta CC Dulces Nombres II</t>
  </si>
  <si>
    <t>Monterrey V</t>
  </si>
  <si>
    <t>1262690, 1272334</t>
  </si>
  <si>
    <t>L406205</t>
  </si>
  <si>
    <t>G406518</t>
  </si>
  <si>
    <t>https://gem.wiki/EVM-II_power_station</t>
  </si>
  <si>
    <t>EVM-II power station</t>
  </si>
  <si>
    <t>Planta termoeléctrica EVM II</t>
  </si>
  <si>
    <t>EVM Energía del Valle de México Generador S.A.P.I. de C.V.</t>
  </si>
  <si>
    <t>Axapusco</t>
  </si>
  <si>
    <t>México</t>
  </si>
  <si>
    <t>1121606</t>
  </si>
  <si>
    <t>1218715, 1289503, 1289504</t>
  </si>
  <si>
    <t>L406666</t>
  </si>
  <si>
    <t>G401034</t>
  </si>
  <si>
    <t>https://gem.wiki/El_Carmen_Nuevo_Leon_power_station</t>
  </si>
  <si>
    <t>El Carmen Nuevo Leon power station</t>
  </si>
  <si>
    <t>Planta CC El Carmen</t>
  </si>
  <si>
    <t>El Carmen</t>
  </si>
  <si>
    <t>1120292</t>
  </si>
  <si>
    <t>1287624, 1287626, 1287625</t>
  </si>
  <si>
    <t>L406652</t>
  </si>
  <si>
    <t>G401028</t>
  </si>
  <si>
    <t>https://gem.wiki/El_Potosino_power_station</t>
  </si>
  <si>
    <t>El Potosino power station</t>
  </si>
  <si>
    <t>Central eléctrica El Potosino</t>
  </si>
  <si>
    <t>Ingeniería Nebri, S.A.P.I. de C.V.</t>
  </si>
  <si>
    <t>1129965</t>
  </si>
  <si>
    <t>1300985, 1300986</t>
  </si>
  <si>
    <t>L406271</t>
  </si>
  <si>
    <t>G406468</t>
  </si>
  <si>
    <t>https://gem.wiki/El_Sauz_2_power_station</t>
  </si>
  <si>
    <t>El Sauz 2 power station</t>
  </si>
  <si>
    <t>Central CC El Sauz 2</t>
  </si>
  <si>
    <t>Pedro Escobedo</t>
  </si>
  <si>
    <t>L407736</t>
  </si>
  <si>
    <t>G410203</t>
  </si>
  <si>
    <t>https://gem.wiki/El_Sauz_power_station</t>
  </si>
  <si>
    <t>El Sauz power station</t>
  </si>
  <si>
    <t>Central CC El Sauz</t>
  </si>
  <si>
    <t>II-5-6-7</t>
  </si>
  <si>
    <t>1013049</t>
  </si>
  <si>
    <t>1160091, 1185429, 1185430</t>
  </si>
  <si>
    <t>L406207</t>
  </si>
  <si>
    <t>G406410</t>
  </si>
  <si>
    <t>III-4-8</t>
  </si>
  <si>
    <t>1234858, 1113697</t>
  </si>
  <si>
    <t>G406411</t>
  </si>
  <si>
    <t>https://gem.wiki/Emilio_Portes_Gil_power_station</t>
  </si>
  <si>
    <t>Emilio Portes Gil power station</t>
  </si>
  <si>
    <t>Central termoeléctrica Emilio Portes Gil</t>
  </si>
  <si>
    <t>Río Bravo</t>
  </si>
  <si>
    <t>1013122</t>
  </si>
  <si>
    <t>L406208</t>
  </si>
  <si>
    <t>G406477</t>
  </si>
  <si>
    <t>1140870, 1140872, 1160093</t>
  </si>
  <si>
    <t>G406476</t>
  </si>
  <si>
    <t>https://gem.wiki/Empalme_I_power_station</t>
  </si>
  <si>
    <t>Empalme I power station</t>
  </si>
  <si>
    <t>Central CC Empalme I</t>
  </si>
  <si>
    <t>Empalme</t>
  </si>
  <si>
    <t>Guaymas II</t>
  </si>
  <si>
    <t>1062446</t>
  </si>
  <si>
    <t>1268936, 1275222, 1268937</t>
  </si>
  <si>
    <t>L406209</t>
  </si>
  <si>
    <t>G406409</t>
  </si>
  <si>
    <t>https://gem.wiki/Empalme_II_power_station</t>
  </si>
  <si>
    <t>Empalme II power station</t>
  </si>
  <si>
    <t>Central CC Empalme II</t>
  </si>
  <si>
    <t>Guaymas III</t>
  </si>
  <si>
    <t>1275223, 1275224, 1275225</t>
  </si>
  <si>
    <t>L406676</t>
  </si>
  <si>
    <t>G406408</t>
  </si>
  <si>
    <t>https://gem.wiki/Energy_Legacy_power_station</t>
  </si>
  <si>
    <t>Energy Legacy power station</t>
  </si>
  <si>
    <t>Central CC Energy Legacy</t>
  </si>
  <si>
    <t>Energy Legacy International Technologies of Mexico, S. de R. L. de C. V.</t>
  </si>
  <si>
    <t>L406274</t>
  </si>
  <si>
    <t>G406405</t>
  </si>
  <si>
    <t>https://gem.wiki/Energía_Infra_cogeneration_power_station</t>
  </si>
  <si>
    <t>Energía Infra cogeneration power station</t>
  </si>
  <si>
    <t>Central de Cogeneración Energía Infra</t>
  </si>
  <si>
    <t>Energía Infra, S.A.P.I. de C.V.</t>
  </si>
  <si>
    <t>Mundo Nuevo</t>
  </si>
  <si>
    <t>cogeneration Afranrent</t>
  </si>
  <si>
    <t>1114530</t>
  </si>
  <si>
    <t>1279169, 1279170</t>
  </si>
  <si>
    <t>L406273</t>
  </si>
  <si>
    <t>G406443</t>
  </si>
  <si>
    <t>https://gem.wiki/Energía_de_Celaya_power_station</t>
  </si>
  <si>
    <t>Energía de Celaya power station</t>
  </si>
  <si>
    <t>Central CC Energía de Celaya</t>
  </si>
  <si>
    <t>Energía de Celaya, S.A. de C.V.</t>
  </si>
  <si>
    <t>Cortazar</t>
  </si>
  <si>
    <t>L406272</t>
  </si>
  <si>
    <t>G406406</t>
  </si>
  <si>
    <t>https://gem.wiki/Enertek_cogeneration_power_station</t>
  </si>
  <si>
    <t>Enertek cogeneration power station</t>
  </si>
  <si>
    <t>Planta de Cogeneración Enertek</t>
  </si>
  <si>
    <t>Miramar</t>
  </si>
  <si>
    <t>Cogeneración Enertek</t>
  </si>
  <si>
    <t>1016498</t>
  </si>
  <si>
    <t>1101678, 1316934</t>
  </si>
  <si>
    <t>L406216</t>
  </si>
  <si>
    <t>G406527</t>
  </si>
  <si>
    <t>https://gem.wiki/Felipe_Carrillo_Puerto_power_station</t>
  </si>
  <si>
    <t>Felipe Carrillo Puerto power station</t>
  </si>
  <si>
    <t>Central termoeléctrica Felipe Carrillo Puerto</t>
  </si>
  <si>
    <t>1013057</t>
  </si>
  <si>
    <t>1114790, 1114791, 1114792</t>
  </si>
  <si>
    <t>L406217</t>
  </si>
  <si>
    <t>G406475</t>
  </si>
  <si>
    <t>https://www.gem.wiki/Francisco_Villa_power_station</t>
  </si>
  <si>
    <t>Francisco Villa power station</t>
  </si>
  <si>
    <t>Central termoeléctrica Francisco Villa</t>
  </si>
  <si>
    <t>Delicias</t>
  </si>
  <si>
    <t>1013058</t>
  </si>
  <si>
    <t>L408888</t>
  </si>
  <si>
    <t>G413077</t>
  </si>
  <si>
    <t>G413076</t>
  </si>
  <si>
    <t>https://gem.wiki/GP_Energ%C3%ADa_power_station</t>
  </si>
  <si>
    <t>GP Energía power station</t>
  </si>
  <si>
    <t>Central CC GP Energía</t>
  </si>
  <si>
    <t>GP Energía, S.A. de C.V.</t>
  </si>
  <si>
    <t>Apodaca</t>
  </si>
  <si>
    <t>1114772</t>
  </si>
  <si>
    <t>1279494, 1279495, 1279496</t>
  </si>
  <si>
    <t>L406279</t>
  </si>
  <si>
    <t>G406400</t>
  </si>
  <si>
    <t>https://gem.wiki/Generadora_Pondercel_power_station</t>
  </si>
  <si>
    <t>Generadora Pondercel power station</t>
  </si>
  <si>
    <t>Central Generadora Pondercel</t>
  </si>
  <si>
    <t>Generadora Pondercel, S.A. de C.V.</t>
  </si>
  <si>
    <t>Ciudad Cuauhtémoc</t>
  </si>
  <si>
    <t>L406277</t>
  </si>
  <si>
    <t>G406489</t>
  </si>
  <si>
    <t>https://www.gem.wiki/Guadalupe_Victoria_power_station</t>
  </si>
  <si>
    <t>Guadalupe Victoria power station</t>
  </si>
  <si>
    <t>Central Termoeléctrica Guadalupe Victoria</t>
  </si>
  <si>
    <t>1013063</t>
  </si>
  <si>
    <t>L408889</t>
  </si>
  <si>
    <t>G413079</t>
  </si>
  <si>
    <t>G413078</t>
  </si>
  <si>
    <t>https://gem.wiki/Gómez_Palacio_power_station</t>
  </si>
  <si>
    <t>Gómez Palacio power station</t>
  </si>
  <si>
    <t>Central CC Gómez Palacio</t>
  </si>
  <si>
    <t>Gómez Palacio</t>
  </si>
  <si>
    <t>1013061</t>
  </si>
  <si>
    <t>1117141, 1117142, 1117143</t>
  </si>
  <si>
    <t>L406220</t>
  </si>
  <si>
    <t>G406402</t>
  </si>
  <si>
    <t>https://gem.wiki/Hermosillo_Fuerza_y_Energía_power_station</t>
  </si>
  <si>
    <t>Hermosillo Fuerza y Energía power station</t>
  </si>
  <si>
    <t>Central CC Fuerza y Energía de Hermosillo</t>
  </si>
  <si>
    <t>Naturgy México, S.A. de C.V.</t>
  </si>
  <si>
    <t>Hermosillo</t>
  </si>
  <si>
    <t>Hermosillo 2</t>
  </si>
  <si>
    <t>1043680</t>
  </si>
  <si>
    <t>L406218</t>
  </si>
  <si>
    <t>G406403</t>
  </si>
  <si>
    <t>https://gem.wiki/Hermosillo_power_station</t>
  </si>
  <si>
    <t>Hermosillo power station</t>
  </si>
  <si>
    <t>Central CC Hermosillo CFE</t>
  </si>
  <si>
    <t>1040441</t>
  </si>
  <si>
    <t>1160953, 1191336</t>
  </si>
  <si>
    <t>L406221</t>
  </si>
  <si>
    <t>G406399</t>
  </si>
  <si>
    <t>https://gem.wiki/Huinalá_CC_power_station</t>
  </si>
  <si>
    <t>Huinalá CC power station</t>
  </si>
  <si>
    <t>Central CC Huinalá</t>
  </si>
  <si>
    <t>1013069</t>
  </si>
  <si>
    <t>1120498, 1120499, 1120500, 1120501, 1120502</t>
  </si>
  <si>
    <t>L406674</t>
  </si>
  <si>
    <t>G406398</t>
  </si>
  <si>
    <t>1160092, 1240497</t>
  </si>
  <si>
    <t>G406397</t>
  </si>
  <si>
    <t>https://gem.wiki/Jorge_Luque_power_station</t>
  </si>
  <si>
    <t>Jorge Luque power station</t>
  </si>
  <si>
    <t>Central CC Jorge Luque</t>
  </si>
  <si>
    <t>Generadora Fénix, S.A.P.I. de C.V.</t>
  </si>
  <si>
    <t>Tultitlán</t>
  </si>
  <si>
    <t>Loyola Nuevo CC</t>
  </si>
  <si>
    <t>1128287</t>
  </si>
  <si>
    <t>1298739, 1298740</t>
  </si>
  <si>
    <t>L406281</t>
  </si>
  <si>
    <t>G406396</t>
  </si>
  <si>
    <t>https://gem.wiki/José_Aceves_Pozos_power_station</t>
  </si>
  <si>
    <t>Josè Aceves Pozos power station</t>
  </si>
  <si>
    <t>Central Termoeléctrica José Aceves Pozos</t>
  </si>
  <si>
    <t>Mazatlán</t>
  </si>
  <si>
    <t>Sinaloa</t>
  </si>
  <si>
    <t>1013078</t>
  </si>
  <si>
    <t>L406646</t>
  </si>
  <si>
    <t>G413081</t>
  </si>
  <si>
    <t>G413080</t>
  </si>
  <si>
    <t>G406505</t>
  </si>
  <si>
    <t>https://gem.wiki/Juan_de_Dios_Bátiz_Paredes_power_station</t>
  </si>
  <si>
    <t>Juan de Dios Bátiz Paredes power station</t>
  </si>
  <si>
    <t>Central Termoeléctrica Juan de Dios Bátiz Paredes</t>
  </si>
  <si>
    <t>Topolobampo</t>
  </si>
  <si>
    <t>Topolobampo (Paredes) II</t>
  </si>
  <si>
    <t>1013167</t>
  </si>
  <si>
    <t>L406647</t>
  </si>
  <si>
    <t>G406504</t>
  </si>
  <si>
    <t>G406503</t>
  </si>
  <si>
    <t>https://gem.wiki/Juandhó_power_station</t>
  </si>
  <si>
    <t>Juandhó power station</t>
  </si>
  <si>
    <t>Central CC Juandhó</t>
  </si>
  <si>
    <t>Sindicato Mexicano de Electricistas</t>
  </si>
  <si>
    <t>Tetepango</t>
  </si>
  <si>
    <t>L406648</t>
  </si>
  <si>
    <t>G406395</t>
  </si>
  <si>
    <t>https://gem.wiki/La_Caridad_power_station</t>
  </si>
  <si>
    <t>La Caridad power station</t>
  </si>
  <si>
    <t>Central CC La Caridad</t>
  </si>
  <si>
    <t>Global Power Generation</t>
  </si>
  <si>
    <t>Nacozari de García</t>
  </si>
  <si>
    <t>México Generadora De Energía</t>
  </si>
  <si>
    <t>1085708</t>
  </si>
  <si>
    <t>L406233</t>
  </si>
  <si>
    <t>G406388</t>
  </si>
  <si>
    <t>G406387</t>
  </si>
  <si>
    <t>https://gem.wiki/La_Laguna_II_power_station</t>
  </si>
  <si>
    <t>La Laguna II power station</t>
  </si>
  <si>
    <t>Central Iberdrola La Laguna II</t>
  </si>
  <si>
    <t>La Laguna II</t>
  </si>
  <si>
    <t>1053374</t>
  </si>
  <si>
    <t>1178999, 1182566, 1182567</t>
  </si>
  <si>
    <t>L406224</t>
  </si>
  <si>
    <t>G406524</t>
  </si>
  <si>
    <t>https://gem.wiki/La_Rosita_power_station</t>
  </si>
  <si>
    <t>La Rosita power station</t>
  </si>
  <si>
    <t>Central CC La Rosita I</t>
  </si>
  <si>
    <t>Mexicali power station, Energía Azteca X</t>
  </si>
  <si>
    <t>1049101</t>
  </si>
  <si>
    <t>1174336, 1174337, 1183647, 1172806</t>
  </si>
  <si>
    <t>L406227</t>
  </si>
  <si>
    <t>G406393</t>
  </si>
  <si>
    <t>Energia de BC power station, Energía Azteca X</t>
  </si>
  <si>
    <t>1186786, 1186787</t>
  </si>
  <si>
    <t>G406394</t>
  </si>
  <si>
    <t>https://gem.wiki/Los_Ramones_power_station</t>
  </si>
  <si>
    <t>Los Ramones power station</t>
  </si>
  <si>
    <t>Central eléctrica Los Ramones</t>
  </si>
  <si>
    <t>Invenergy Services LLC</t>
  </si>
  <si>
    <t>Ramones</t>
  </si>
  <si>
    <t>L406282</t>
  </si>
  <si>
    <t>G406466</t>
  </si>
  <si>
    <t>G410822</t>
  </si>
  <si>
    <t>https://gem.wiki/Manzanillo_(Manuel_%C3%81lvarez_Moreno)_power_station</t>
  </si>
  <si>
    <t>Manzanillo (Manuel Álvarez Moreno) power station</t>
  </si>
  <si>
    <t>Complejo Termoeléctrico de Manzanillo</t>
  </si>
  <si>
    <t>LNG/NG/HFO</t>
  </si>
  <si>
    <t>Colima</t>
  </si>
  <si>
    <t>Manuel Álvarez Moreno</t>
  </si>
  <si>
    <t>1013096</t>
  </si>
  <si>
    <t>1218708, 1218709, 1218710, 1238714</t>
  </si>
  <si>
    <t>L406229</t>
  </si>
  <si>
    <t>G406391</t>
  </si>
  <si>
    <t>1218711, 1238712, 1238713, 1238715</t>
  </si>
  <si>
    <t>G406390</t>
  </si>
  <si>
    <t>G411997</t>
  </si>
  <si>
    <t>G411996</t>
  </si>
  <si>
    <t>G406502</t>
  </si>
  <si>
    <t>G406501</t>
  </si>
  <si>
    <t>G411245</t>
  </si>
  <si>
    <t>https://gem.wiki/Merida_Kanas%C3%ADn_CC_power_station</t>
  </si>
  <si>
    <t>Merida Kanasín CC power station</t>
  </si>
  <si>
    <t>Central CC Mérida Kanasín</t>
  </si>
  <si>
    <t>Iberdrola México S.A. de C.V.</t>
  </si>
  <si>
    <t>L407733</t>
  </si>
  <si>
    <t>G410196</t>
  </si>
  <si>
    <t>https://www.gem.wiki/Mexicali_Oriente_power_plant</t>
  </si>
  <si>
    <t>Mexicali Oriente power plant</t>
  </si>
  <si>
    <t>CCI Mexicali Oriente</t>
  </si>
  <si>
    <t>1138636</t>
  </si>
  <si>
    <t>L408607</t>
  </si>
  <si>
    <t>G411995</t>
  </si>
  <si>
    <t>https://gem.wiki/Mérida_III_power_station</t>
  </si>
  <si>
    <t>Mérida III power station</t>
  </si>
  <si>
    <t>Central Termoeléctrica AES Merida III</t>
  </si>
  <si>
    <t>AES México</t>
  </si>
  <si>
    <t>1009772</t>
  </si>
  <si>
    <t>1132496, 1159550, 1159551</t>
  </si>
  <si>
    <t>L406231</t>
  </si>
  <si>
    <t>G406478</t>
  </si>
  <si>
    <t>https://gem.wiki/Naco_Nogales_power_station</t>
  </si>
  <si>
    <t>Naco Nogales power station</t>
  </si>
  <si>
    <t>Central CC Naco Nogales</t>
  </si>
  <si>
    <t>1038434</t>
  </si>
  <si>
    <t>1159819, 1183855</t>
  </si>
  <si>
    <t>L406219</t>
  </si>
  <si>
    <t>G406385</t>
  </si>
  <si>
    <t>https://gem.wiki/Noreste_(Escobedo)_power_station</t>
  </si>
  <si>
    <t>Noreste (Escobedo) power station</t>
  </si>
  <si>
    <t>Planta CC Iberdrola Escobedo (Noreste)</t>
  </si>
  <si>
    <t>Ciudad General Escobedo</t>
  </si>
  <si>
    <t>Escobedo</t>
  </si>
  <si>
    <t>1077659</t>
  </si>
  <si>
    <t>1218718, 1273128, 1273129</t>
  </si>
  <si>
    <t>L406664</t>
  </si>
  <si>
    <t>G401029</t>
  </si>
  <si>
    <t>https://gem.wiki/Norte_Durango_power_station</t>
  </si>
  <si>
    <t>Norte Durango power station</t>
  </si>
  <si>
    <t>Central CC Norte Durango</t>
  </si>
  <si>
    <t>La Trinidad, CC Norte Durango, Fuerza y Energía de Norte Durango</t>
  </si>
  <si>
    <t>1066941</t>
  </si>
  <si>
    <t>1198782, 1208312, 1208313</t>
  </si>
  <si>
    <t>L406236</t>
  </si>
  <si>
    <t>G406384</t>
  </si>
  <si>
    <t>https://gem.wiki/Norte_II_power_station</t>
  </si>
  <si>
    <t>Norte II power station</t>
  </si>
  <si>
    <t>Central CC Norte II</t>
  </si>
  <si>
    <t>KST Electric Power Company, S.A. de C.V.</t>
  </si>
  <si>
    <t>El Encino, KST</t>
  </si>
  <si>
    <t>1083129</t>
  </si>
  <si>
    <t>1218713, 1228924, 1228925</t>
  </si>
  <si>
    <t>L406237</t>
  </si>
  <si>
    <t>G406382</t>
  </si>
  <si>
    <t>https://www.gem.wiki/Parque_Industrial_power_plant</t>
  </si>
  <si>
    <t>Parque Industrial power plant</t>
  </si>
  <si>
    <t>CCI Parque Industrial</t>
  </si>
  <si>
    <t>San Luis Río Colorado</t>
  </si>
  <si>
    <t>1138637</t>
  </si>
  <si>
    <t>L408606</t>
  </si>
  <si>
    <t>G411994</t>
  </si>
  <si>
    <t>https://gem.wiki/Pesquería_power_station</t>
  </si>
  <si>
    <t>Pesquería power station</t>
  </si>
  <si>
    <t>Central Eléctrica Pesquería</t>
  </si>
  <si>
    <t>Techgen, S.A. de C.V.</t>
  </si>
  <si>
    <t>Techgen Pesquería, PEIM Pesquería</t>
  </si>
  <si>
    <t>1099067</t>
  </si>
  <si>
    <t>1254753, 1273786, 1273787, 1273788</t>
  </si>
  <si>
    <t>L406196</t>
  </si>
  <si>
    <t>G406464</t>
  </si>
  <si>
    <t>https://gem.wiki/Polo_I_power_station</t>
  </si>
  <si>
    <t>Polo I power station</t>
  </si>
  <si>
    <t>Central CC Polo I</t>
  </si>
  <si>
    <t>Aculco</t>
  </si>
  <si>
    <t>L406298</t>
  </si>
  <si>
    <t>G406420</t>
  </si>
  <si>
    <t>https://gem.wiki/Poza_Rica_power_station</t>
  </si>
  <si>
    <t>Poza Rica power station</t>
  </si>
  <si>
    <t>Central CC Poza Rica</t>
  </si>
  <si>
    <t>San Miguel Mecatepec</t>
  </si>
  <si>
    <t>1013124</t>
  </si>
  <si>
    <t>1141070, 1141071, 1141072</t>
  </si>
  <si>
    <t>L406242</t>
  </si>
  <si>
    <t>G406419</t>
  </si>
  <si>
    <t>https://gem.wiki/Prenergy_El_Salto_power_station</t>
  </si>
  <si>
    <t>Prenergy El Salto power station</t>
  </si>
  <si>
    <t>Central CC Prenergy El Salto</t>
  </si>
  <si>
    <t>Prenergy de México</t>
  </si>
  <si>
    <t>El Salto</t>
  </si>
  <si>
    <t>Jalisco</t>
  </si>
  <si>
    <t>La Charrería</t>
  </si>
  <si>
    <t>1115728</t>
  </si>
  <si>
    <t>L406662</t>
  </si>
  <si>
    <t>G401024</t>
  </si>
  <si>
    <t>https://gem.wiki/Presidente_Juárez_power_station</t>
  </si>
  <si>
    <t>Presidente Juárez power station</t>
  </si>
  <si>
    <t>Central CC Presidente Juárez</t>
  </si>
  <si>
    <t>10-11</t>
  </si>
  <si>
    <t>1013125</t>
  </si>
  <si>
    <t>1227536, 1227537</t>
  </si>
  <si>
    <t>L406243</t>
  </si>
  <si>
    <t>G411241</t>
  </si>
  <si>
    <t>Rosarito II</t>
  </si>
  <si>
    <t>G406422</t>
  </si>
  <si>
    <t>G411244</t>
  </si>
  <si>
    <t>Paquete I - CCC Presidente Juárez, Rosarito III</t>
  </si>
  <si>
    <t>G411243</t>
  </si>
  <si>
    <t>Paquete II - CCC Presidente Juárez, 147 CC Baja California</t>
  </si>
  <si>
    <t>G411242</t>
  </si>
  <si>
    <t>https://gem.wiki/Puerto_Libertad_power_station</t>
  </si>
  <si>
    <t>Puerto Libertad power station</t>
  </si>
  <si>
    <t>Central termoeléctrica Puerto Libertad</t>
  </si>
  <si>
    <t>Puerto Libertad</t>
  </si>
  <si>
    <t>1013130</t>
  </si>
  <si>
    <t>L406300</t>
  </si>
  <si>
    <t>G406499</t>
  </si>
  <si>
    <t>G411240</t>
  </si>
  <si>
    <t>G411239</t>
  </si>
  <si>
    <t>G411238</t>
  </si>
  <si>
    <t>https://gem.wiki/Quirey_Cogen_power_station</t>
  </si>
  <si>
    <t>Quirey Cogen power station</t>
  </si>
  <si>
    <t>Central de Cogeneración Quirey cogeneration</t>
  </si>
  <si>
    <t>EnerAB S de RL de CV</t>
  </si>
  <si>
    <t>Laguna del Rey</t>
  </si>
  <si>
    <t>1127467</t>
  </si>
  <si>
    <t>L406661</t>
  </si>
  <si>
    <t>G401040</t>
  </si>
  <si>
    <t>https://gem.wiki/Ramos_cogeneration_power_station</t>
  </si>
  <si>
    <t>Ramos cogeneration power station</t>
  </si>
  <si>
    <t>Planta de Cogeneración Ramos</t>
  </si>
  <si>
    <t>Kimberly-Clark Ramos</t>
  </si>
  <si>
    <t>1104431</t>
  </si>
  <si>
    <t>1263217, 1279631</t>
  </si>
  <si>
    <t>L406244</t>
  </si>
  <si>
    <t>G406525</t>
  </si>
  <si>
    <t>https://gem.wiki/Ranman_WTC_power_station</t>
  </si>
  <si>
    <t>Ranman WTC power station</t>
  </si>
  <si>
    <t>Central CC Ranman WTC</t>
  </si>
  <si>
    <t>Ranman Energy, S.A.P.I. de C.V.</t>
  </si>
  <si>
    <t>San Luis Potosí</t>
  </si>
  <si>
    <t>1115794</t>
  </si>
  <si>
    <t>1280950, 1280954</t>
  </si>
  <si>
    <t>L406665</t>
  </si>
  <si>
    <t>G401039</t>
  </si>
  <si>
    <t>https://gem.wiki/Refinería_Antonio_Dovalí_Jaime_power_station</t>
  </si>
  <si>
    <t>Refinería Antonio Dovalí Jaime power station</t>
  </si>
  <si>
    <t>Central Pemex Antonio Dovalí Jaime</t>
  </si>
  <si>
    <t>1025457</t>
  </si>
  <si>
    <t>L406294</t>
  </si>
  <si>
    <t>G406488</t>
  </si>
  <si>
    <t>https://gem.wiki/Refinería_Francisco_Madero_power_station</t>
  </si>
  <si>
    <t>Refinería Francisco Madero power station</t>
  </si>
  <si>
    <t>Central Pemex Francisco Madero</t>
  </si>
  <si>
    <t>Ciudad Madero</t>
  </si>
  <si>
    <t>1114701</t>
  </si>
  <si>
    <t>L406292</t>
  </si>
  <si>
    <t>G406486</t>
  </si>
  <si>
    <t>https://gem.wiki/Refinería_General_Lázaro_Cárdenas_power_station</t>
  </si>
  <si>
    <t>Refinería General Lázaro Cárdenas power station</t>
  </si>
  <si>
    <t>Central Pemex General Lázaro Cárdenas</t>
  </si>
  <si>
    <t>1025449</t>
  </si>
  <si>
    <t>L406293</t>
  </si>
  <si>
    <t>G406485</t>
  </si>
  <si>
    <t>https://gem.wiki/Refinería_Hector_Lara_Sosa_power_station</t>
  </si>
  <si>
    <t>Refinería Hector Lara Sosa power station</t>
  </si>
  <si>
    <t>Central Pemex Hector Lara Sosa</t>
  </si>
  <si>
    <t>Cadereyta</t>
  </si>
  <si>
    <t>1115692</t>
  </si>
  <si>
    <t>L406295</t>
  </si>
  <si>
    <t>G406484</t>
  </si>
  <si>
    <t>https://gem.wiki/Refinería_Miguel_Hidalgo_power_station</t>
  </si>
  <si>
    <t>Refinería Miguel Hidalgo power station</t>
  </si>
  <si>
    <t>Central Pemex Miguel Hidalgo</t>
  </si>
  <si>
    <t>1025447</t>
  </si>
  <si>
    <t>1101560, 1101561</t>
  </si>
  <si>
    <t>L406287</t>
  </si>
  <si>
    <t>G406483</t>
  </si>
  <si>
    <t>https://gem.wiki/Río_Bravo_II_(Anahuac)_power_station</t>
  </si>
  <si>
    <t>Río Bravo II (Anahuac) power station</t>
  </si>
  <si>
    <t>Central Río Bravo II (Anahuac)</t>
  </si>
  <si>
    <t>Central Anáhuac, S.A. de C.V.</t>
  </si>
  <si>
    <t>Anáhuac</t>
  </si>
  <si>
    <t>Valle Hermoso</t>
  </si>
  <si>
    <t>1043825</t>
  </si>
  <si>
    <t>1164421, 1168044, 1168045</t>
  </si>
  <si>
    <t>L406245</t>
  </si>
  <si>
    <t>G406481</t>
  </si>
  <si>
    <t>https://gem.wiki/Río_Bravo_III_(Lomas_del_Real)_power_station</t>
  </si>
  <si>
    <t>Río Bravo III (Lomas del Real) power station</t>
  </si>
  <si>
    <t>Central Río Bravo III (Lomas del Real)</t>
  </si>
  <si>
    <t>Central Lomas del Real, S.A. de C.V.</t>
  </si>
  <si>
    <t>Lomas del Real</t>
  </si>
  <si>
    <t>1176965, 1176966, 1176967</t>
  </si>
  <si>
    <t>L406679</t>
  </si>
  <si>
    <t>G406480</t>
  </si>
  <si>
    <t>https://gem.wiki/Río_Bravo_IV_(Valle_Hermoso)_power_station</t>
  </si>
  <si>
    <t>Río Bravo IV (Valle Hermoso) power station</t>
  </si>
  <si>
    <t>Central Río Bravo IV (Valle Hermoso)</t>
  </si>
  <si>
    <t>Central Valle Hermoso, S.A. de C.V.</t>
  </si>
  <si>
    <t>1186578, 1186580, 1186579</t>
  </si>
  <si>
    <t>L406678</t>
  </si>
  <si>
    <t>G406479</t>
  </si>
  <si>
    <t>https://gem.wiki/Salamanca_CC_power_station</t>
  </si>
  <si>
    <t>Salamanca CC power station</t>
  </si>
  <si>
    <t>Central CC Salamanca</t>
  </si>
  <si>
    <t>Salamanca</t>
  </si>
  <si>
    <t>1114182</t>
  </si>
  <si>
    <t>1278685, 1278687, 1278686</t>
  </si>
  <si>
    <t>L406246</t>
  </si>
  <si>
    <t>G406431</t>
  </si>
  <si>
    <t>https://gem.wiki/Salamanca_CFE_power_station</t>
  </si>
  <si>
    <t>Salamanca CFE power station</t>
  </si>
  <si>
    <t>Central Termoeléctrica Salamanca (CFE)</t>
  </si>
  <si>
    <t>1013136</t>
  </si>
  <si>
    <t>L406267</t>
  </si>
  <si>
    <t>G406498</t>
  </si>
  <si>
    <t>G410821</t>
  </si>
  <si>
    <t>https://gem.wiki/Saltillo_power_station</t>
  </si>
  <si>
    <t>Saltillo power station</t>
  </si>
  <si>
    <t>Central CC Saltillo</t>
  </si>
  <si>
    <t>Central Saltillo, S.A. de C.V.</t>
  </si>
  <si>
    <t>1045046</t>
  </si>
  <si>
    <t>1166604, 1170783</t>
  </si>
  <si>
    <t>L406247</t>
  </si>
  <si>
    <t>G406430</t>
  </si>
  <si>
    <t>https://gem.wiki/Samalayuca_power_station</t>
  </si>
  <si>
    <t>Samalayuca power station</t>
  </si>
  <si>
    <t>Central CC Samalayuca</t>
  </si>
  <si>
    <t>Benito Juarez</t>
  </si>
  <si>
    <t>1013137</t>
  </si>
  <si>
    <t>L406681</t>
  </si>
  <si>
    <t>G406497</t>
  </si>
  <si>
    <t>G411237</t>
  </si>
  <si>
    <t>1013138</t>
  </si>
  <si>
    <t>1145176, 1145177</t>
  </si>
  <si>
    <t>G406428</t>
  </si>
  <si>
    <t>1145178, 1145179</t>
  </si>
  <si>
    <t>G413092</t>
  </si>
  <si>
    <t>II-3</t>
  </si>
  <si>
    <t>1145180, 1145181</t>
  </si>
  <si>
    <t>G413091</t>
  </si>
  <si>
    <t>https://gem.wiki/San_Lorenzo_Potencia_power_station</t>
  </si>
  <si>
    <t>San Lorenzo Potencia power station</t>
  </si>
  <si>
    <t>Central CC San Lorenzo Potencia</t>
  </si>
  <si>
    <t>Cuautlancingo</t>
  </si>
  <si>
    <t>1056555</t>
  </si>
  <si>
    <t>1183541, 1183542, 1218723</t>
  </si>
  <si>
    <t>L406249</t>
  </si>
  <si>
    <t>G406427</t>
  </si>
  <si>
    <t>https://gem.wiki/San_Luis_Potosí_power_station</t>
  </si>
  <si>
    <t>San Luis Potosí power station</t>
  </si>
  <si>
    <t>Central CC San Luis Potosí</t>
  </si>
  <si>
    <t>Villa de Reyes</t>
  </si>
  <si>
    <t>L406250</t>
  </si>
  <si>
    <t>G406425</t>
  </si>
  <si>
    <t>https://gem.wiki/San_Luis_de_la_Paz_power_station</t>
  </si>
  <si>
    <t>San Luis de la Paz power station</t>
  </si>
  <si>
    <t>Central CC San Luis de la Paz</t>
  </si>
  <si>
    <t>1108915	1248147, 1270617</t>
  </si>
  <si>
    <t>1248147, 1270617</t>
  </si>
  <si>
    <t>L406215</t>
  </si>
  <si>
    <t>G406426</t>
  </si>
  <si>
    <t>https://gem.wiki/Tajín_Energía_power_station</t>
  </si>
  <si>
    <t>Tajín Energía power station</t>
  </si>
  <si>
    <t>Central CC Tajín Energía</t>
  </si>
  <si>
    <t>Tajín Energía, S. de R. L. de C. V.</t>
  </si>
  <si>
    <t>L406305</t>
  </si>
  <si>
    <t>G406423</t>
  </si>
  <si>
    <t>https://gem.wiki/Tamazunchale_II_power_station</t>
  </si>
  <si>
    <t>Tamazunchale II power station</t>
  </si>
  <si>
    <t>Central CC Tamazunchale II</t>
  </si>
  <si>
    <t>Tamazunchale</t>
  </si>
  <si>
    <t>El Clerigo</t>
  </si>
  <si>
    <t>1066718</t>
  </si>
  <si>
    <t>L406660</t>
  </si>
  <si>
    <t>G401020</t>
  </si>
  <si>
    <t>https://gem.wiki/Tamazunchale_power_station</t>
  </si>
  <si>
    <t>Tamazunchale power station</t>
  </si>
  <si>
    <t>Central CC Tamazunchale</t>
  </si>
  <si>
    <t>Tamazunchale I</t>
  </si>
  <si>
    <t>1053375</t>
  </si>
  <si>
    <t>1179001, 1191764, 1179002</t>
  </si>
  <si>
    <t>L406252</t>
  </si>
  <si>
    <t>G406522</t>
  </si>
  <si>
    <t>1191765, 1191766, 1191767</t>
  </si>
  <si>
    <t>G406521</t>
  </si>
  <si>
    <t>https://gem.wiki/Tecate_CC_power_station</t>
  </si>
  <si>
    <t>Tecate CC power station</t>
  </si>
  <si>
    <t>Central CC Tecate</t>
  </si>
  <si>
    <t>Balaga Potencia</t>
  </si>
  <si>
    <t>La Rumorosa</t>
  </si>
  <si>
    <t>Tecate</t>
  </si>
  <si>
    <t>L408036</t>
  </si>
  <si>
    <t>G411236</t>
  </si>
  <si>
    <t>https://gem.wiki/Termoelectrica_de_Mexicali_power_station</t>
  </si>
  <si>
    <t>Termoelectrica de Mexicali power station</t>
  </si>
  <si>
    <t>Termoeléctrica de Mexicali</t>
  </si>
  <si>
    <t>Termoelectrica De Mexicali, S. De R.l. De C. V.</t>
  </si>
  <si>
    <t>1050590</t>
  </si>
  <si>
    <t>1175384, 1175385, 1174787</t>
  </si>
  <si>
    <t>L406253</t>
  </si>
  <si>
    <t>G406532</t>
  </si>
  <si>
    <t>https://gem.wiki/Ternium_Monterrey_power_station</t>
  </si>
  <si>
    <t>Ternium Monterrey power station</t>
  </si>
  <si>
    <t>Central turbogás Ternium Monterrey</t>
  </si>
  <si>
    <t>Ternium México, S.A. de C.V.</t>
  </si>
  <si>
    <t>San Nicolás de los Garza</t>
  </si>
  <si>
    <t>1019053</t>
  </si>
  <si>
    <t>L406297</t>
  </si>
  <si>
    <t>G406492</t>
  </si>
  <si>
    <t>https://gem.wiki/Tierra_Mojada_power_station</t>
  </si>
  <si>
    <t>Tierra Mojada power station</t>
  </si>
  <si>
    <t>Central CC Tierra Mojada</t>
  </si>
  <si>
    <t>Zapotlanejo</t>
  </si>
  <si>
    <t>1114153</t>
  </si>
  <si>
    <t>1278639, 1278640, 1278641</t>
  </si>
  <si>
    <t>L406659</t>
  </si>
  <si>
    <t>G401026</t>
  </si>
  <si>
    <t>https://gem.wiki/Topolobampo_II_power_station</t>
  </si>
  <si>
    <t>Topolobampo II power station</t>
  </si>
  <si>
    <t>Planta CC Topolobampo II (Noroeste)</t>
  </si>
  <si>
    <t>Los Mochis</t>
  </si>
  <si>
    <t>Noroeste</t>
  </si>
  <si>
    <t>1107304</t>
  </si>
  <si>
    <t>L406663</t>
  </si>
  <si>
    <t>G401025</t>
  </si>
  <si>
    <t>1276378, 1276379</t>
  </si>
  <si>
    <t>G413093</t>
  </si>
  <si>
    <t>https://gem.wiki/Topolobampo-III_power_station</t>
  </si>
  <si>
    <t>Topolobampo-III power station</t>
  </si>
  <si>
    <t>Planta CC Topolobampo III</t>
  </si>
  <si>
    <t>Ahome - Los Mochis</t>
  </si>
  <si>
    <t>1118940</t>
  </si>
  <si>
    <t>1285604, 1285606, 1285605</t>
  </si>
  <si>
    <t>L406658</t>
  </si>
  <si>
    <t>G401035</t>
  </si>
  <si>
    <t>https://gem.wiki/Tractebel_Monterrey_power_station</t>
  </si>
  <si>
    <t>Tractebel Monterrey power station</t>
  </si>
  <si>
    <t>Central CC Tractebel Monterrey</t>
  </si>
  <si>
    <t>Tractebel Energía De Monterrey, S. De R. L. De C. V.</t>
  </si>
  <si>
    <t>García</t>
  </si>
  <si>
    <t>1048400</t>
  </si>
  <si>
    <t>1172025, 1173011</t>
  </si>
  <si>
    <t>L406255</t>
  </si>
  <si>
    <t>G406442</t>
  </si>
  <si>
    <t>https://gem.wiki/Tula_power_station</t>
  </si>
  <si>
    <t>Tula power station</t>
  </si>
  <si>
    <t>Central CC Tula (Francisco Pérez Ríos)</t>
  </si>
  <si>
    <t>FO/NG</t>
  </si>
  <si>
    <t>Francisco Pérez Ríos</t>
  </si>
  <si>
    <t>1013118</t>
  </si>
  <si>
    <t>L406256</t>
  </si>
  <si>
    <t>G406506</t>
  </si>
  <si>
    <t>G410820</t>
  </si>
  <si>
    <t>G410819</t>
  </si>
  <si>
    <t>G410818</t>
  </si>
  <si>
    <t>G410817</t>
  </si>
  <si>
    <t>Norte</t>
  </si>
  <si>
    <t>1139491, 1139492, 1139493</t>
  </si>
  <si>
    <t>G406441</t>
  </si>
  <si>
    <t>RPNorte</t>
  </si>
  <si>
    <t>1268317, 1268319</t>
  </si>
  <si>
    <t>G410816</t>
  </si>
  <si>
    <t>RPSur</t>
  </si>
  <si>
    <t>1268318, 1268320</t>
  </si>
  <si>
    <t>G410815</t>
  </si>
  <si>
    <t>Sur</t>
  </si>
  <si>
    <t>1139494, 1139495, 1139496</t>
  </si>
  <si>
    <t>G406440</t>
  </si>
  <si>
    <t>Tula II</t>
  </si>
  <si>
    <t>G410814</t>
  </si>
  <si>
    <t>https://gem.wiki/Tuxpan_II_power_station</t>
  </si>
  <si>
    <t>Tuxpan II power station</t>
  </si>
  <si>
    <t>Central CC Tuxpan II</t>
  </si>
  <si>
    <t>NAES Corp</t>
  </si>
  <si>
    <t>Tres Estrellas, Electricidad Águila de Tuxpan</t>
  </si>
  <si>
    <t>1043681</t>
  </si>
  <si>
    <t>1176970, 1176968, 1176969</t>
  </si>
  <si>
    <t>L406258</t>
  </si>
  <si>
    <t>G406438</t>
  </si>
  <si>
    <t>https://gem.wiki/Tuxpan_III_and_IV_power_station</t>
  </si>
  <si>
    <t>Tuxpan III and IV power station</t>
  </si>
  <si>
    <t>Central CC Tuxpan III y IV</t>
  </si>
  <si>
    <t>Fuerza y Energía de Tuxpan, Tuxpan III y IV</t>
  </si>
  <si>
    <t>1047758</t>
  </si>
  <si>
    <t>1171318, 1185182, 1185183</t>
  </si>
  <si>
    <t>L406259</t>
  </si>
  <si>
    <t>G406437</t>
  </si>
  <si>
    <t>1171319, 1185184, 1185185</t>
  </si>
  <si>
    <t>G406436</t>
  </si>
  <si>
    <t>https://gem.wiki/Tuxpan_V_power_station</t>
  </si>
  <si>
    <t>Tuxpan V power station</t>
  </si>
  <si>
    <t>Central CC Tuxpan V</t>
  </si>
  <si>
    <t>Electricidad Sol de Tuxpan</t>
  </si>
  <si>
    <t>1059199</t>
  </si>
  <si>
    <t>1190639, 1190640, 1187454</t>
  </si>
  <si>
    <t>L406260</t>
  </si>
  <si>
    <t>G406435</t>
  </si>
  <si>
    <t>https://gem.wiki/Valladolid_III_power_station</t>
  </si>
  <si>
    <t>Valladolid III power station</t>
  </si>
  <si>
    <t>Central CC Valladolid III</t>
  </si>
  <si>
    <t>Compania de Generacion Valladolid, S. de R.L. de C.V.</t>
  </si>
  <si>
    <t>1053376	1179003, 1186210, 1186211</t>
  </si>
  <si>
    <t>1179003, 1186210, 1186211</t>
  </si>
  <si>
    <t>L406261</t>
  </si>
  <si>
    <t>G406433</t>
  </si>
  <si>
    <t>https://gem.wiki/Valle_de_México_power_station</t>
  </si>
  <si>
    <t>Valle de México power station</t>
  </si>
  <si>
    <t>Central Termoeléctrica Valle de México</t>
  </si>
  <si>
    <t>Ecatepec</t>
  </si>
  <si>
    <t>1013171</t>
  </si>
  <si>
    <t>L406262</t>
  </si>
  <si>
    <t>G406946</t>
  </si>
  <si>
    <t>G406945</t>
  </si>
  <si>
    <t>G406944</t>
  </si>
  <si>
    <t>I-4-5-6-7</t>
  </si>
  <si>
    <t>1173685, 1173686, 1173687, 1185191</t>
  </si>
  <si>
    <t>G406496</t>
  </si>
  <si>
    <t>1107860</t>
  </si>
  <si>
    <t>1218714, 1273035, 1273036</t>
  </si>
  <si>
    <t>G406495</t>
  </si>
  <si>
    <t>G411235</t>
  </si>
  <si>
    <t>https://www.gem.wiki/Villa_de_Reyes_power_station</t>
  </si>
  <si>
    <t>Villa de Reyes power station</t>
  </si>
  <si>
    <t>Central Termoeléctrica Villa de Reyes</t>
  </si>
  <si>
    <t>1013143</t>
  </si>
  <si>
    <t>L408605</t>
  </si>
  <si>
    <t>G411991</t>
  </si>
  <si>
    <t>G411990</t>
  </si>
  <si>
    <t>https://www.gem.wiki/Corinto_Barge_power_station</t>
  </si>
  <si>
    <t>Nicaragua</t>
  </si>
  <si>
    <t>Corinto Barge power station</t>
  </si>
  <si>
    <t>Empresa Energética de Corinto, Ltda.</t>
  </si>
  <si>
    <t>Chinandega</t>
  </si>
  <si>
    <t>Corinto Barge IC Power Plant</t>
  </si>
  <si>
    <t>1043527</t>
  </si>
  <si>
    <t>L408604</t>
  </si>
  <si>
    <t>G411989</t>
  </si>
  <si>
    <t>https://www.gem.wiki/Planta_MAN_140_power_station</t>
  </si>
  <si>
    <t>Planta MAN 140 power station</t>
  </si>
  <si>
    <t>Los Brasiles</t>
  </si>
  <si>
    <t>1119400</t>
  </si>
  <si>
    <t>L408603</t>
  </si>
  <si>
    <t>G411988</t>
  </si>
  <si>
    <t>https://www.gem.wiki/Planta_Nicaragua_power_station</t>
  </si>
  <si>
    <t>Planta Nicaragua power station</t>
  </si>
  <si>
    <t>Puerto Sandino</t>
  </si>
  <si>
    <t>León</t>
  </si>
  <si>
    <t>1019642</t>
  </si>
  <si>
    <t>L408602</t>
  </si>
  <si>
    <t>G411987</t>
  </si>
  <si>
    <t>G411986</t>
  </si>
  <si>
    <t>https://gem.wiki/Puerto_Sandino_LNG_Power_Plant</t>
  </si>
  <si>
    <t>Puerto Sandino LNG power plant</t>
  </si>
  <si>
    <t>Central Eléctrica Puerto Sandino</t>
  </si>
  <si>
    <t>1132015</t>
  </si>
  <si>
    <t>1303664, 1312248, 1312249, 1312250, 1312251, 1312252, 1312253, 1312254, 1312255, 1312256</t>
  </si>
  <si>
    <t>L406684</t>
  </si>
  <si>
    <t>G406936</t>
  </si>
  <si>
    <t>https://www.gem.wiki/Tipitapa_power_station</t>
  </si>
  <si>
    <t>Tipitapa power station</t>
  </si>
  <si>
    <t>Managua</t>
  </si>
  <si>
    <t>Tipitapa IC Power Plant</t>
  </si>
  <si>
    <t>1039717</t>
  </si>
  <si>
    <t>L408601</t>
  </si>
  <si>
    <t>G411985</t>
  </si>
  <si>
    <t>https://gem.wiki/AES_Col%C3%B3n_power_station</t>
  </si>
  <si>
    <t>Panama</t>
  </si>
  <si>
    <t>AES Colón power station</t>
  </si>
  <si>
    <t>Termoeléctrica Colón</t>
  </si>
  <si>
    <t>AES Panamá</t>
  </si>
  <si>
    <t>Isla Telfers</t>
  </si>
  <si>
    <t>Colón</t>
  </si>
  <si>
    <t>AES Colón</t>
  </si>
  <si>
    <t>1109702</t>
  </si>
  <si>
    <t>1271707, 1277242, 1277243, 1277244</t>
  </si>
  <si>
    <t>L406598</t>
  </si>
  <si>
    <t>G406669</t>
  </si>
  <si>
    <t>https://gem.wiki/Bah%C3%ADa_las_Minas_power_station</t>
  </si>
  <si>
    <t>Bahía las Minas power station</t>
  </si>
  <si>
    <t>Central termoeléctrica Bahía las Minas</t>
  </si>
  <si>
    <t>Celsia Centroamérica S.A.</t>
  </si>
  <si>
    <t>Bahía las Minas</t>
  </si>
  <si>
    <t>Cativa</t>
  </si>
  <si>
    <t>WRI: GEODB0043529</t>
  </si>
  <si>
    <t>Central termoeléctrica motores Cativá</t>
  </si>
  <si>
    <t>L104549</t>
  </si>
  <si>
    <t>G411984</t>
  </si>
  <si>
    <t>https://gem.wiki/Cobre_Panam%C3%A1_power_station</t>
  </si>
  <si>
    <t>Cobre Panamá power station</t>
  </si>
  <si>
    <t>Central termoeléctrica Cobre Panamá</t>
  </si>
  <si>
    <t>Minera Panamá</t>
  </si>
  <si>
    <t>Punta Rincón</t>
  </si>
  <si>
    <t>Coclé del Norte</t>
  </si>
  <si>
    <t>Donoso</t>
  </si>
  <si>
    <t>PACO</t>
  </si>
  <si>
    <t>1079015</t>
  </si>
  <si>
    <t>1221123, 1258717</t>
  </si>
  <si>
    <t>L103157</t>
  </si>
  <si>
    <t>G410195</t>
  </si>
  <si>
    <t>https://gem.wiki/Gas_to_Power_Panama_(GTPP)_power_station</t>
  </si>
  <si>
    <t>Gas to Power Panama (GTPP) power station</t>
  </si>
  <si>
    <t>Planta Eléctrica Gas to Power Panama</t>
  </si>
  <si>
    <t>Sinolam Smarter Energy LNG Power Co.</t>
  </si>
  <si>
    <t>Isla Margarita</t>
  </si>
  <si>
    <t>Sinolam Energy</t>
  </si>
  <si>
    <t>1117361</t>
  </si>
  <si>
    <t>1283376, 1292424, 1292425, 1292426, 1292427, 1292428, 1292429</t>
  </si>
  <si>
    <t>L406671</t>
  </si>
  <si>
    <t>G406932</t>
  </si>
  <si>
    <t>https://gem.wiki/Gat%C3%BAn_power_station</t>
  </si>
  <si>
    <t>Gatún power station</t>
  </si>
  <si>
    <t>Planta Eléctrica Gatún</t>
  </si>
  <si>
    <t>Grupo Energy Gas Panamá</t>
  </si>
  <si>
    <t>Telfers power station, Generadora Gatún</t>
  </si>
  <si>
    <t>1136827</t>
  </si>
  <si>
    <t>1310525, 1310526, 1310527</t>
  </si>
  <si>
    <t>L406670</t>
  </si>
  <si>
    <t>G406931</t>
  </si>
  <si>
    <t>https://www.gem.wiki/Pan_Am_power_station</t>
  </si>
  <si>
    <t>Pan Am power station</t>
  </si>
  <si>
    <t>PanAm Generating Ltd</t>
  </si>
  <si>
    <t>La Chorrera</t>
  </si>
  <si>
    <t>Panamá Oeste</t>
  </si>
  <si>
    <t>WRI: GEODB0043556</t>
  </si>
  <si>
    <t>1048907</t>
  </si>
  <si>
    <t>L408600</t>
  </si>
  <si>
    <t>G411983</t>
  </si>
  <si>
    <t>https://www.gem.wiki/Termocolon_power_station</t>
  </si>
  <si>
    <t>Termocolon power station</t>
  </si>
  <si>
    <t>Central termoeléctrica Termo-Colón</t>
  </si>
  <si>
    <t>Generadora Del Atlantico S.A.</t>
  </si>
  <si>
    <t>1077921</t>
  </si>
  <si>
    <t>1219105, 1219106, 1219107</t>
  </si>
  <si>
    <t>L408599</t>
  </si>
  <si>
    <t>G411982</t>
  </si>
  <si>
    <t>https://gem.wiki/Aguaytía_power_station</t>
  </si>
  <si>
    <t>Peru</t>
  </si>
  <si>
    <t>Aguaytía power station</t>
  </si>
  <si>
    <t>Central Termoeléctrica Aguaytía</t>
  </si>
  <si>
    <t>Termoselva S.R.L.</t>
  </si>
  <si>
    <t>Aguaytía</t>
  </si>
  <si>
    <t>Padre Abad</t>
  </si>
  <si>
    <t>Ucayali</t>
  </si>
  <si>
    <t>1009897</t>
  </si>
  <si>
    <t>L406597</t>
  </si>
  <si>
    <t>G406668</t>
  </si>
  <si>
    <t>G406667</t>
  </si>
  <si>
    <t>https://gem.wiki/Chilca_power_station</t>
  </si>
  <si>
    <t>Chilca power station</t>
  </si>
  <si>
    <t>Central Termoeléctrica Chilca</t>
  </si>
  <si>
    <t>ENGIE Energía Perú S.A.</t>
  </si>
  <si>
    <t>Chilca</t>
  </si>
  <si>
    <t>Cañete</t>
  </si>
  <si>
    <t>Lima</t>
  </si>
  <si>
    <t>1063202</t>
  </si>
  <si>
    <t>1193418, 1202021, 1247664, 1225283</t>
  </si>
  <si>
    <t>L406603</t>
  </si>
  <si>
    <t>G406665</t>
  </si>
  <si>
    <t>1117252</t>
  </si>
  <si>
    <t>1269038, 1269039</t>
  </si>
  <si>
    <t>G406666</t>
  </si>
  <si>
    <t>https://gem.wiki/Eten_power_station</t>
  </si>
  <si>
    <t>Eten power station</t>
  </si>
  <si>
    <t>Central Termoeléctrica Eten</t>
  </si>
  <si>
    <t>Planta de Reserva Fría de Generación Éten S.A.</t>
  </si>
  <si>
    <t>Eten</t>
  </si>
  <si>
    <t>Chiclayo</t>
  </si>
  <si>
    <t>Lambayeque</t>
  </si>
  <si>
    <t>1086443</t>
  </si>
  <si>
    <t>L406605</t>
  </si>
  <si>
    <t>G406664</t>
  </si>
  <si>
    <t>https://gem.wiki/Fenix_power_station</t>
  </si>
  <si>
    <t>Fenix power station</t>
  </si>
  <si>
    <t>Planta Termoeléctrica Fenix Power</t>
  </si>
  <si>
    <t>TG11-TG12-TV10</t>
  </si>
  <si>
    <t>Fénix Power Perú S.A.</t>
  </si>
  <si>
    <t>1069974</t>
  </si>
  <si>
    <t>1204362, 1208147, 1208148</t>
  </si>
  <si>
    <t>L406604</t>
  </si>
  <si>
    <t>G406663</t>
  </si>
  <si>
    <t>https://gem.wiki/Humay_power_station</t>
  </si>
  <si>
    <t>Humay power station</t>
  </si>
  <si>
    <t>Central Térmica Humay</t>
  </si>
  <si>
    <t>Gaz et L’Energie S.A.C.</t>
  </si>
  <si>
    <t>Independencia</t>
  </si>
  <si>
    <t>Pisco</t>
  </si>
  <si>
    <t>Ica</t>
  </si>
  <si>
    <t>1121445</t>
  </si>
  <si>
    <t>L406699</t>
  </si>
  <si>
    <t>G406943</t>
  </si>
  <si>
    <t>https://gem.wiki/Ilo_power_station</t>
  </si>
  <si>
    <t>Ilo power station</t>
  </si>
  <si>
    <t>Central Termoeléctrica de Ilo</t>
  </si>
  <si>
    <t>Ilo31-TG1</t>
  </si>
  <si>
    <t>Ilo</t>
  </si>
  <si>
    <t>Moquegua</t>
  </si>
  <si>
    <t>Ilo Reserva Fría, Nodo Energético Ilo</t>
  </si>
  <si>
    <t>1086177</t>
  </si>
  <si>
    <t>L103158</t>
  </si>
  <si>
    <t>G406662</t>
  </si>
  <si>
    <t>Ilo31-TG2</t>
  </si>
  <si>
    <t>G406661</t>
  </si>
  <si>
    <t>Ilo31-TG3</t>
  </si>
  <si>
    <t>G406660</t>
  </si>
  <si>
    <t>Ilo41-TG1</t>
  </si>
  <si>
    <t>Ilo Reserva Fría, Nodo Energético Ilo, NEPI</t>
  </si>
  <si>
    <t>1016240</t>
  </si>
  <si>
    <t>G406654</t>
  </si>
  <si>
    <t>Ilo41-TG2</t>
  </si>
  <si>
    <t>G406653</t>
  </si>
  <si>
    <t>Ilo41-TG3</t>
  </si>
  <si>
    <t>G406652</t>
  </si>
  <si>
    <t>https://www.gem.wiki/Iquitos_Nueva_power_station</t>
  </si>
  <si>
    <t>Iquitos Nueva power station</t>
  </si>
  <si>
    <t>Central Termoeléctrica Iquitos Nueva - Reserva Fría</t>
  </si>
  <si>
    <t>Genrent del Perú S.A.C</t>
  </si>
  <si>
    <t>Iquitos</t>
  </si>
  <si>
    <t>Maynas</t>
  </si>
  <si>
    <t>Loreto</t>
  </si>
  <si>
    <t>1103008</t>
  </si>
  <si>
    <t>L408598</t>
  </si>
  <si>
    <t>G411981</t>
  </si>
  <si>
    <t>https://gem.wiki/Kallpa_power_station</t>
  </si>
  <si>
    <t>Kallpa power station</t>
  </si>
  <si>
    <t>Central Termoeléctrica Kallpa</t>
  </si>
  <si>
    <t>TG1-TG2-TG3-TV1</t>
  </si>
  <si>
    <t>Kallpa Generación S.A.</t>
  </si>
  <si>
    <t>1070044</t>
  </si>
  <si>
    <t>1204454, 1204455, 1212290, 1222185</t>
  </si>
  <si>
    <t>L406608</t>
  </si>
  <si>
    <t>G406659</t>
  </si>
  <si>
    <t>https://gem.wiki/Las_Flores_power_station</t>
  </si>
  <si>
    <t>Las Flores power station</t>
  </si>
  <si>
    <t>Central Termoeléctrica Las Flores</t>
  </si>
  <si>
    <t>TG5-TV1</t>
  </si>
  <si>
    <t>1076645</t>
  </si>
  <si>
    <t>1216987, 1310034</t>
  </si>
  <si>
    <t>L406607</t>
  </si>
  <si>
    <t>G406658</t>
  </si>
  <si>
    <t>https://gem.wiki/Malacas_power_station</t>
  </si>
  <si>
    <t>Malacas power station</t>
  </si>
  <si>
    <t>Central Termoeléctrica Malacas</t>
  </si>
  <si>
    <t>TG-4</t>
  </si>
  <si>
    <t>Enel Generación Piura S.A.</t>
  </si>
  <si>
    <t>Pariñas</t>
  </si>
  <si>
    <t>Talara</t>
  </si>
  <si>
    <t>Piura</t>
  </si>
  <si>
    <t>1015664</t>
  </si>
  <si>
    <t>L406606</t>
  </si>
  <si>
    <t>G406656</t>
  </si>
  <si>
    <t>TG-5</t>
  </si>
  <si>
    <t>G406655</t>
  </si>
  <si>
    <t>TG-6</t>
  </si>
  <si>
    <t>G406657</t>
  </si>
  <si>
    <t>https://gem.wiki/Puerto_Bravo_power_station</t>
  </si>
  <si>
    <t>Puerto Bravo power station</t>
  </si>
  <si>
    <t>Central Termoeléctrica Puerto Bravo</t>
  </si>
  <si>
    <t>Samay I S.A.</t>
  </si>
  <si>
    <t>Mollendo</t>
  </si>
  <si>
    <t>Islay</t>
  </si>
  <si>
    <t>Arequipa</t>
  </si>
  <si>
    <t>1100190</t>
  </si>
  <si>
    <t>L406611</t>
  </si>
  <si>
    <t>G406651</t>
  </si>
  <si>
    <t>G406650</t>
  </si>
  <si>
    <t>G406649</t>
  </si>
  <si>
    <t>G406648</t>
  </si>
  <si>
    <t>https://gem.wiki/Quillabamba_power_station</t>
  </si>
  <si>
    <t>Quillabamba power station</t>
  </si>
  <si>
    <t>Central Térmica de Quillabamba</t>
  </si>
  <si>
    <t>Quillabamba</t>
  </si>
  <si>
    <t>La Convención</t>
  </si>
  <si>
    <t>Cuzco</t>
  </si>
  <si>
    <t>L407362</t>
  </si>
  <si>
    <t>G409414</t>
  </si>
  <si>
    <t>https://gem.wiki/Recka_power_station</t>
  </si>
  <si>
    <t>Recka power station</t>
  </si>
  <si>
    <t>Central Termoeléctrica Recka</t>
  </si>
  <si>
    <t>Grupo1</t>
  </si>
  <si>
    <t>Sociedad Minera Cerro Verde S.A.A.</t>
  </si>
  <si>
    <t>Pampa Reque</t>
  </si>
  <si>
    <t>Reque</t>
  </si>
  <si>
    <t>1091209</t>
  </si>
  <si>
    <t>L406613</t>
  </si>
  <si>
    <t>G406647</t>
  </si>
  <si>
    <t>https://www.gem.wiki/Refineria_Talara_power_station</t>
  </si>
  <si>
    <t>Refineria Talara power station</t>
  </si>
  <si>
    <t>Central Termoeléctrica Refinería Talara</t>
  </si>
  <si>
    <t>T1</t>
  </si>
  <si>
    <t>OG/N</t>
  </si>
  <si>
    <t>Petróleos Perú - Petroperú</t>
  </si>
  <si>
    <t>1142312</t>
  </si>
  <si>
    <t>L408597</t>
  </si>
  <si>
    <t>G411980</t>
  </si>
  <si>
    <t>T2</t>
  </si>
  <si>
    <t>G411979</t>
  </si>
  <si>
    <t>https://gem.wiki/Santa_Rosa_power_station</t>
  </si>
  <si>
    <t>Santa Rosa power station</t>
  </si>
  <si>
    <t>Central Termoeléctrica Santa Rosa</t>
  </si>
  <si>
    <t>Enel Generación Perú S.A.A.</t>
  </si>
  <si>
    <t>Cercado de Lima</t>
  </si>
  <si>
    <t>1015696</t>
  </si>
  <si>
    <t>L406612</t>
  </si>
  <si>
    <t>G406646</t>
  </si>
  <si>
    <t>G406645</t>
  </si>
  <si>
    <t>TG-7</t>
  </si>
  <si>
    <t>G406644</t>
  </si>
  <si>
    <t>TG-8</t>
  </si>
  <si>
    <t>G406643</t>
  </si>
  <si>
    <t>https://gem.wiki/Santo_Domingo_de_los_Olleros_power_station</t>
  </si>
  <si>
    <t>Santo Domingo de los Olleros power station</t>
  </si>
  <si>
    <t>Central Termoeléctrica Santo Domingo de los Olleros</t>
  </si>
  <si>
    <t>TG1-TV1</t>
  </si>
  <si>
    <t>Compañía Eléctrica El Platanal S.A. Celepsa</t>
  </si>
  <si>
    <t>1080135</t>
  </si>
  <si>
    <t>L406617</t>
  </si>
  <si>
    <t>G406642</t>
  </si>
  <si>
    <t>https://gem.wiki/Ventanilla_power_station</t>
  </si>
  <si>
    <t>Ventanilla power station</t>
  </si>
  <si>
    <t>Central Termoeléctrica Ventanilla</t>
  </si>
  <si>
    <t>TG3-TG4-TV7</t>
  </si>
  <si>
    <t>Ventanilla</t>
  </si>
  <si>
    <t>Callao</t>
  </si>
  <si>
    <t>1015690</t>
  </si>
  <si>
    <t>1155772, 1155773, 1164972</t>
  </si>
  <si>
    <t>L406616</t>
  </si>
  <si>
    <t>G406641</t>
  </si>
  <si>
    <t>https://www.gem.wiki/DPP2_Bemland_power_station</t>
  </si>
  <si>
    <t>Suriname</t>
  </si>
  <si>
    <t>DPP2 Bemland power station</t>
  </si>
  <si>
    <t>NV Energie Bedrijven Suriname</t>
  </si>
  <si>
    <t>Paramaribo</t>
  </si>
  <si>
    <t>1132164</t>
  </si>
  <si>
    <t>L408596</t>
  </si>
  <si>
    <t>G411978</t>
  </si>
  <si>
    <t>G411977</t>
  </si>
  <si>
    <t>G411976</t>
  </si>
  <si>
    <t>https://www.gem.wiki/Cove_Power_Station</t>
  </si>
  <si>
    <t>Trinidad and Tobago</t>
  </si>
  <si>
    <t>Cove Power Station</t>
  </si>
  <si>
    <t>T&amp;TEC</t>
  </si>
  <si>
    <t>Lowlands</t>
  </si>
  <si>
    <t>Western Tobago</t>
  </si>
  <si>
    <t>1068656</t>
  </si>
  <si>
    <t>L408595</t>
  </si>
  <si>
    <t>G411975</t>
  </si>
  <si>
    <t>https://gem.wiki/Penal_power_station</t>
  </si>
  <si>
    <t>Penal power station</t>
  </si>
  <si>
    <t>Central eléctrica Penal</t>
  </si>
  <si>
    <t>PowerGen (Power Generation Company of Trinidad and Tobago Ltd)</t>
  </si>
  <si>
    <t>Syne Village</t>
  </si>
  <si>
    <t>Penal</t>
  </si>
  <si>
    <t>Penal–Debe</t>
  </si>
  <si>
    <t>1025686</t>
  </si>
  <si>
    <t>1139401, 1139402, 1139403, 1139404, 1139405</t>
  </si>
  <si>
    <t>L406615</t>
  </si>
  <si>
    <t>G406640</t>
  </si>
  <si>
    <t>https://gem.wiki/Point_Lisas_power_station</t>
  </si>
  <si>
    <t>Point Lisas power station</t>
  </si>
  <si>
    <t>Central eléctrica Point Lisas</t>
  </si>
  <si>
    <t>Point Lisas</t>
  </si>
  <si>
    <t>Couva</t>
  </si>
  <si>
    <t>Couva-Tabaquite-Talparo</t>
  </si>
  <si>
    <t>1025687</t>
  </si>
  <si>
    <t>L406614</t>
  </si>
  <si>
    <t>G406639</t>
  </si>
  <si>
    <t>G406632</t>
  </si>
  <si>
    <t>G406631</t>
  </si>
  <si>
    <t>G406630</t>
  </si>
  <si>
    <t>G406638</t>
  </si>
  <si>
    <t>G406637</t>
  </si>
  <si>
    <t>G406636</t>
  </si>
  <si>
    <t>G406635</t>
  </si>
  <si>
    <t>G406634</t>
  </si>
  <si>
    <t>G406633</t>
  </si>
  <si>
    <t>https://gem.wiki/Trinity_power_station</t>
  </si>
  <si>
    <t>Trinity power station</t>
  </si>
  <si>
    <t>Central eléctrica Trinity</t>
  </si>
  <si>
    <t>TPL (Trinity Power Limited)</t>
  </si>
  <si>
    <t>TPL</t>
  </si>
  <si>
    <t>1040508</t>
  </si>
  <si>
    <t>L406620</t>
  </si>
  <si>
    <t>G406629</t>
  </si>
  <si>
    <t>G411234</t>
  </si>
  <si>
    <t>G411233</t>
  </si>
  <si>
    <t>https://gem.wiki/Union_Estate_power_station</t>
  </si>
  <si>
    <t>Union Estate power station</t>
  </si>
  <si>
    <t>Central eléctrica Union Estate</t>
  </si>
  <si>
    <t>TGU (Trinidad Generation Unlimited)</t>
  </si>
  <si>
    <t>La Brea</t>
  </si>
  <si>
    <t>Siparia</t>
  </si>
  <si>
    <t>TGU Power</t>
  </si>
  <si>
    <t>1064543</t>
  </si>
  <si>
    <t>1195380, 1236357, 1236358, 1222462</t>
  </si>
  <si>
    <t>L406619</t>
  </si>
  <si>
    <t>G406628</t>
  </si>
  <si>
    <t>1236359, 1236360, 1236361, 1236362</t>
  </si>
  <si>
    <t>G411232</t>
  </si>
  <si>
    <t>https://www.gem.wiki/48th_Street_power_station</t>
  </si>
  <si>
    <t>United States</t>
  </si>
  <si>
    <t>48th Street power station</t>
  </si>
  <si>
    <t>Holland</t>
  </si>
  <si>
    <t>Allegan</t>
  </si>
  <si>
    <t>Michigan</t>
  </si>
  <si>
    <t>EIA: 60910</t>
  </si>
  <si>
    <t>EIA: 9</t>
  </si>
  <si>
    <t>22235</t>
  </si>
  <si>
    <t>L401789</t>
  </si>
  <si>
    <t>G402577</t>
  </si>
  <si>
    <t>https://www.gem.wiki/A_L_Pierce_power_station</t>
  </si>
  <si>
    <t>A L Pierce power station</t>
  </si>
  <si>
    <t>Wallingford</t>
  </si>
  <si>
    <t>New Haven</t>
  </si>
  <si>
    <t>Connecticut</t>
  </si>
  <si>
    <t>EIA: 6635</t>
  </si>
  <si>
    <t>EIA: 4</t>
  </si>
  <si>
    <t>55374</t>
  </si>
  <si>
    <t>L401825</t>
  </si>
  <si>
    <t>G402634</t>
  </si>
  <si>
    <t>https://www.gem.wiki/A._B._Brown_power_station</t>
  </si>
  <si>
    <t>A. B. Brown power station</t>
  </si>
  <si>
    <t>Mount Vernon</t>
  </si>
  <si>
    <t>Posey</t>
  </si>
  <si>
    <t>Indiana</t>
  </si>
  <si>
    <t>EIA: 6137</t>
  </si>
  <si>
    <t>33210</t>
  </si>
  <si>
    <t>L103878</t>
  </si>
  <si>
    <t>G403515</t>
  </si>
  <si>
    <t>EIA: 5</t>
  </si>
  <si>
    <t>G403516</t>
  </si>
  <si>
    <t>EIA: 6</t>
  </si>
  <si>
    <t>G409400</t>
  </si>
  <si>
    <t>EIA: 7</t>
  </si>
  <si>
    <t>G409399</t>
  </si>
  <si>
    <t>https://www.gem.wiki/AES_Greenidge_power_station</t>
  </si>
  <si>
    <t>AES Greenidge power station</t>
  </si>
  <si>
    <t>Dresden</t>
  </si>
  <si>
    <t>Yates</t>
  </si>
  <si>
    <t>New York</t>
  </si>
  <si>
    <t>EIA: 2527</t>
  </si>
  <si>
    <t>27589</t>
  </si>
  <si>
    <t>L104683</t>
  </si>
  <si>
    <t>G402975</t>
  </si>
  <si>
    <t>https://www.gem.wiki/AL_Sandersville_power_station</t>
  </si>
  <si>
    <t>AL Sandersville power station</t>
  </si>
  <si>
    <t>CT1</t>
  </si>
  <si>
    <t>Warthen</t>
  </si>
  <si>
    <t>Washington</t>
  </si>
  <si>
    <t>Georgia</t>
  </si>
  <si>
    <t>EIA: 55672</t>
  </si>
  <si>
    <t>EIA: CT1</t>
  </si>
  <si>
    <t>49338</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</si>
  <si>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</si>
  <si>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</si>
  <si>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</si>
  <si>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</si>
  <si>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</si>
  <si>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</si>
  <si>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</si>
  <si>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</si>
  <si>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</si>
  <si>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</si>
  <si>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</si>
  <si>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</si>
  <si>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</si>
  <si>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</si>
  <si>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</si>
  <si>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</si>
  <si>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</si>
  <si>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</si>
  <si>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</si>
  <si>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</si>
  <si>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</si>
  <si>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</si>
  <si>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</si>
  <si>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https://www.gem.wiki/ANP_Bellingham_Energy_Project</t>
  </si>
  <si>
    <t>ANP Bellingham Energy Project</t>
  </si>
  <si>
    <t>U1</t>
  </si>
  <si>
    <t>Bellingham</t>
  </si>
  <si>
    <t>Norfolk</t>
  </si>
  <si>
    <t>Massachusetts</t>
  </si>
  <si>
    <t>EIA: 55211</t>
  </si>
  <si>
    <t>EIA: U1</t>
  </si>
  <si>
    <t>46177</t>
  </si>
  <si>
    <t>L401704</t>
  </si>
  <si>
    <t>G402417</t>
  </si>
  <si>
    <t>U2</t>
  </si>
  <si>
    <t>EIA: U2</t>
  </si>
  <si>
    <t>G402418</t>
  </si>
  <si>
    <t>https://www.gem.wiki/ANP_Blackstone_Energy_Project</t>
  </si>
  <si>
    <t>ANP Blackstone Energy Project</t>
  </si>
  <si>
    <t>Blackstone</t>
  </si>
  <si>
    <t>Worcester</t>
  </si>
  <si>
    <t>EIA: 55212</t>
  </si>
  <si>
    <t>38655</t>
  </si>
  <si>
    <t>L401705</t>
  </si>
  <si>
    <t>G402419</t>
  </si>
  <si>
    <t>G402420</t>
  </si>
  <si>
    <t>https://www.gem.wiki/Aberdeen_power_station</t>
  </si>
  <si>
    <t>Aberdeen power station</t>
  </si>
  <si>
    <t>Aberdeen</t>
  </si>
  <si>
    <t>Brown</t>
  </si>
  <si>
    <t>South Dakota</t>
  </si>
  <si>
    <t>EIA: 3338</t>
  </si>
  <si>
    <t>EIA: 2</t>
  </si>
  <si>
    <t>28420</t>
  </si>
  <si>
    <t>L402140</t>
  </si>
  <si>
    <t>G403256</t>
  </si>
  <si>
    <t>https://www.gem.wiki/Acadia_energy_center</t>
  </si>
  <si>
    <t>Acadia energy center</t>
  </si>
  <si>
    <t>PB01</t>
  </si>
  <si>
    <t>Eunice</t>
  </si>
  <si>
    <t>Acadia</t>
  </si>
  <si>
    <t>Louisiana</t>
  </si>
  <si>
    <t>EIA: 55173</t>
  </si>
  <si>
    <t>EIA: CT11, CT12, ST13</t>
  </si>
  <si>
    <t>46162</t>
  </si>
  <si>
    <t>25144, 25719, 25722</t>
  </si>
  <si>
    <t>L401545</t>
  </si>
  <si>
    <t>G401825</t>
  </si>
  <si>
    <t>PB02</t>
  </si>
  <si>
    <t>EIA: CT24, CT25, ST26</t>
  </si>
  <si>
    <t>63581</t>
  </si>
  <si>
    <t>25720, 25721, 25723</t>
  </si>
  <si>
    <t>G401826</t>
  </si>
  <si>
    <t>https://www.gem.wiki/Afton_generating_station</t>
  </si>
  <si>
    <t>Afton generating station</t>
  </si>
  <si>
    <t>La Mesa</t>
  </si>
  <si>
    <t>Dona Ana</t>
  </si>
  <si>
    <t>New Mexico</t>
  </si>
  <si>
    <t>EIA: 55210</t>
  </si>
  <si>
    <t>EIA: 0001, 0002</t>
  </si>
  <si>
    <t>48292</t>
  </si>
  <si>
    <t>27439, 28824</t>
  </si>
  <si>
    <t>L402228</t>
  </si>
  <si>
    <t>G401842</t>
  </si>
  <si>
    <t>https://www.gem.wiki/Agua_Fria_power_station</t>
  </si>
  <si>
    <t>Agua Fria power station</t>
  </si>
  <si>
    <t>AF1</t>
  </si>
  <si>
    <t>Glendale</t>
  </si>
  <si>
    <t>Maricopa</t>
  </si>
  <si>
    <t>Arizona</t>
  </si>
  <si>
    <t>EIA: 141</t>
  </si>
  <si>
    <t>EIA: AF1</t>
  </si>
  <si>
    <t>31940</t>
  </si>
  <si>
    <t>L402258</t>
  </si>
  <si>
    <t>G403471</t>
  </si>
  <si>
    <t>AF2</t>
  </si>
  <si>
    <t>EIA: AF2</t>
  </si>
  <si>
    <t>G403472</t>
  </si>
  <si>
    <t>AF3</t>
  </si>
  <si>
    <t>EIA: AF3</t>
  </si>
  <si>
    <t>G403473</t>
  </si>
  <si>
    <t>AF4</t>
  </si>
  <si>
    <t>EIA: AF4</t>
  </si>
  <si>
    <t>G403474</t>
  </si>
  <si>
    <t>AF5</t>
  </si>
  <si>
    <t>EIA: AF5</t>
  </si>
  <si>
    <t>G403475</t>
  </si>
  <si>
    <t>AF6</t>
  </si>
  <si>
    <t>EIA: AF6</t>
  </si>
  <si>
    <t>G403476</t>
  </si>
  <si>
    <t>AF7</t>
  </si>
  <si>
    <t>EIA: AF7</t>
  </si>
  <si>
    <t>G411229</t>
  </si>
  <si>
    <t>AF8</t>
  </si>
  <si>
    <t>EIA: AF8</t>
  </si>
  <si>
    <t>G411228</t>
  </si>
  <si>
    <t>https://www.gem.wiki/Agua_Mansa_power_plant</t>
  </si>
  <si>
    <t>Agua Mansa power plant</t>
  </si>
  <si>
    <t>AMP1</t>
  </si>
  <si>
    <t>Colton</t>
  </si>
  <si>
    <t>San Bernardino</t>
  </si>
  <si>
    <t>California</t>
  </si>
  <si>
    <t>EIA: 55951</t>
  </si>
  <si>
    <t>EIA: AMP1</t>
  </si>
  <si>
    <t>49568</t>
  </si>
  <si>
    <t>L401551</t>
  </si>
  <si>
    <t>G402255</t>
  </si>
  <si>
    <t>https://www.gem.wiki/Air_Products_Port_Arthur_power_station</t>
  </si>
  <si>
    <t>Air Products Port Arthur power station</t>
  </si>
  <si>
    <t>SMR2</t>
  </si>
  <si>
    <t>NG/OG</t>
  </si>
  <si>
    <t>Port Arthur</t>
  </si>
  <si>
    <t>Jefferson</t>
  </si>
  <si>
    <t>Texas</t>
  </si>
  <si>
    <t>EIA: 55309</t>
  </si>
  <si>
    <t>EIA: GEN4</t>
  </si>
  <si>
    <t>57836</t>
  </si>
  <si>
    <t>L401684</t>
  </si>
  <si>
    <t>G402384</t>
  </si>
  <si>
    <t>https://www.gem.wiki/Alamitos_energy_center</t>
  </si>
  <si>
    <t>Alamitos energy center</t>
  </si>
  <si>
    <t>Long Beach</t>
  </si>
  <si>
    <t>Los Angeles</t>
  </si>
  <si>
    <t>EIA: 315</t>
  </si>
  <si>
    <t>EIA: 3</t>
  </si>
  <si>
    <t>Alamitos generating station</t>
  </si>
  <si>
    <t>33109</t>
  </si>
  <si>
    <t>L402390</t>
  </si>
  <si>
    <t>G402389</t>
  </si>
  <si>
    <t>G402390</t>
  </si>
  <si>
    <t>G402391</t>
  </si>
  <si>
    <t>CCT1</t>
  </si>
  <si>
    <t>EIA: 62115</t>
  </si>
  <si>
    <t>EIA: 1A, 1B, 1S</t>
  </si>
  <si>
    <t>44482, 44483, 44484, 44485, 44487, 44488, 44489, 44486</t>
  </si>
  <si>
    <t>G402120</t>
  </si>
  <si>
    <t>https://www.gem.wiki/Algonquin_Power_Sanger_power_station</t>
  </si>
  <si>
    <t>Algonquin Power Sanger power station</t>
  </si>
  <si>
    <t>Sanger</t>
  </si>
  <si>
    <t>Fresno</t>
  </si>
  <si>
    <t>EIA: 57564</t>
  </si>
  <si>
    <t>EIA: CTG, STG2</t>
  </si>
  <si>
    <t>18829</t>
  </si>
  <si>
    <t>34855, 18832</t>
  </si>
  <si>
    <t>L402531</t>
  </si>
  <si>
    <t>G402046</t>
  </si>
  <si>
    <t>https://www.gem.wiki/Algonquin_Windsor_Locks_power_station</t>
  </si>
  <si>
    <t>Algonquin Windsor Locks power station</t>
  </si>
  <si>
    <t>Windsor Locks</t>
  </si>
  <si>
    <t>Hartford</t>
  </si>
  <si>
    <t>EIA: 10567</t>
  </si>
  <si>
    <t>EIA: GTG, GTG2, STG</t>
  </si>
  <si>
    <t>33200</t>
  </si>
  <si>
    <t>23344, 23345, 41140</t>
  </si>
  <si>
    <t>L402473</t>
  </si>
  <si>
    <t>G401595</t>
  </si>
  <si>
    <t>https://www.gem.wiki/Allegany_cogeneration_power_station</t>
  </si>
  <si>
    <t>Allegany cogeneration power station</t>
  </si>
  <si>
    <t>CC01</t>
  </si>
  <si>
    <t>Fillmore</t>
  </si>
  <si>
    <t>Allegany</t>
  </si>
  <si>
    <t>EIA: 7784</t>
  </si>
  <si>
    <t>EIA: 1, 2</t>
  </si>
  <si>
    <t>33707</t>
  </si>
  <si>
    <t>371, 31066</t>
  </si>
  <si>
    <t>L402469</t>
  </si>
  <si>
    <t>G402171</t>
  </si>
  <si>
    <t>https://www.gem.wiki/Allegheny_Energy_power_station</t>
  </si>
  <si>
    <t>Allegheny Energy power station</t>
  </si>
  <si>
    <t>Springdale</t>
  </si>
  <si>
    <t>Allegheny</t>
  </si>
  <si>
    <t>Pennsylvania</t>
  </si>
  <si>
    <t>EIA: 55710</t>
  </si>
  <si>
    <t>EIA: UNT3, UNT4, UNT5</t>
  </si>
  <si>
    <t>1129107</t>
  </si>
  <si>
    <t>L402302</t>
  </si>
  <si>
    <t>G401973</t>
  </si>
  <si>
    <t>https://www.gem.wiki/Allen_Fossil_Plant</t>
  </si>
  <si>
    <t>Allen Fossil Plant</t>
  </si>
  <si>
    <t>Memphis</t>
  </si>
  <si>
    <t>Shelby</t>
  </si>
  <si>
    <t>Tennessee</t>
  </si>
  <si>
    <t>EIA: 3393</t>
  </si>
  <si>
    <t>EIA: CTG1, CTG2, STG1</t>
  </si>
  <si>
    <t>34370, 45160, 45161</t>
  </si>
  <si>
    <t>L104184</t>
  </si>
  <si>
    <t>G401666</t>
  </si>
  <si>
    <t>G17</t>
  </si>
  <si>
    <t>EIA: G17</t>
  </si>
  <si>
    <t>34370</t>
  </si>
  <si>
    <t>G403582</t>
  </si>
  <si>
    <t>G18</t>
  </si>
  <si>
    <t>EIA: G18</t>
  </si>
  <si>
    <t>G403583</t>
  </si>
  <si>
    <t>G19</t>
  </si>
  <si>
    <t>EIA: G19</t>
  </si>
  <si>
    <t>G403584</t>
  </si>
  <si>
    <t>G20</t>
  </si>
  <si>
    <t>EIA: G20</t>
  </si>
  <si>
    <t>G403585</t>
  </si>
  <si>
    <t>https://www.gem.wiki/Alliant_Energy_Neenah_power_station</t>
  </si>
  <si>
    <t>Alliant Energy Neenah power station</t>
  </si>
  <si>
    <t>CT01</t>
  </si>
  <si>
    <t>Neenah</t>
  </si>
  <si>
    <t>Winnebago</t>
  </si>
  <si>
    <t>Wisconsin</t>
  </si>
  <si>
    <t>EIA: 55135</t>
  </si>
  <si>
    <t>EIA: CT01</t>
  </si>
  <si>
    <t>45189</t>
  </si>
  <si>
    <t>L402376</t>
  </si>
  <si>
    <t>G403768</t>
  </si>
  <si>
    <t>CT02</t>
  </si>
  <si>
    <t>EIA: CT02</t>
  </si>
  <si>
    <t>G403769</t>
  </si>
  <si>
    <t>https://www.gem.wiki/Almond_power_plant</t>
  </si>
  <si>
    <t>Almond power plant</t>
  </si>
  <si>
    <t>Modesto</t>
  </si>
  <si>
    <t>Stanislaus</t>
  </si>
  <si>
    <t>EIA: 7315</t>
  </si>
  <si>
    <t>EIA: 1</t>
  </si>
  <si>
    <t>35099</t>
  </si>
  <si>
    <t>L402333</t>
  </si>
  <si>
    <t>G409460</t>
  </si>
  <si>
    <t>G403663</t>
  </si>
  <si>
    <t>G403664</t>
  </si>
  <si>
    <t>G403665</t>
  </si>
  <si>
    <t>https://www.gem.wiki/Alpine_power_plant</t>
  </si>
  <si>
    <t>Alpine power plant</t>
  </si>
  <si>
    <t>AI1</t>
  </si>
  <si>
    <t>Elmira</t>
  </si>
  <si>
    <t>Otsego</t>
  </si>
  <si>
    <t>EIA: 59926</t>
  </si>
  <si>
    <t>EIA: AI1</t>
  </si>
  <si>
    <t>68638</t>
  </si>
  <si>
    <t>L402385</t>
  </si>
  <si>
    <t>G403779</t>
  </si>
  <si>
    <t>AI2</t>
  </si>
  <si>
    <t>EIA: AI2</t>
  </si>
  <si>
    <t>G403780</t>
  </si>
  <si>
    <t>https://www.gem.wiki/AltaGas_Ripon_Energy_power_station</t>
  </si>
  <si>
    <t>AltaGas Ripon Energy power station</t>
  </si>
  <si>
    <t>GEN1</t>
  </si>
  <si>
    <t>Ripon</t>
  </si>
  <si>
    <t>San Joaquin</t>
  </si>
  <si>
    <t>EIA: 50299</t>
  </si>
  <si>
    <t>EIA: GEN1</t>
  </si>
  <si>
    <t>32714</t>
  </si>
  <si>
    <t>L407495</t>
  </si>
  <si>
    <t>G409582</t>
  </si>
  <si>
    <t>https://www.gem.wiki/Ames_Municipal_Power_Plant</t>
  </si>
  <si>
    <t>Ames Municipal Power Plant</t>
  </si>
  <si>
    <t>Ames</t>
  </si>
  <si>
    <t>Story</t>
  </si>
  <si>
    <t>Iowa</t>
  </si>
  <si>
    <t>EIA: 1122</t>
  </si>
  <si>
    <t>EIA: 8</t>
  </si>
  <si>
    <t>13200</t>
  </si>
  <si>
    <t>L103902</t>
  </si>
  <si>
    <t>G402559</t>
  </si>
  <si>
    <t>https://www.gem.wiki/Anadarko_power_station</t>
  </si>
  <si>
    <t>Anadarko power station</t>
  </si>
  <si>
    <t>Anadarko</t>
  </si>
  <si>
    <t>Caddo</t>
  </si>
  <si>
    <t>Oklahoma</t>
  </si>
  <si>
    <t>EIA: 3006</t>
  </si>
  <si>
    <t>36673</t>
  </si>
  <si>
    <t>L402369</t>
  </si>
  <si>
    <t>G403748</t>
  </si>
  <si>
    <t>G403749</t>
  </si>
  <si>
    <t>G403750</t>
  </si>
  <si>
    <t>G403751</t>
  </si>
  <si>
    <t>https://www.gem.wiki/Anclote_power_station</t>
  </si>
  <si>
    <t>Anclote power station</t>
  </si>
  <si>
    <t>Holiday</t>
  </si>
  <si>
    <t>Pasco</t>
  </si>
  <si>
    <t>Florida</t>
  </si>
  <si>
    <t>EIA: 8048</t>
  </si>
  <si>
    <t>20288</t>
  </si>
  <si>
    <t>L401865</t>
  </si>
  <si>
    <t>G402735</t>
  </si>
  <si>
    <t>G402736</t>
  </si>
  <si>
    <t>https://www.gem.wiki/Anderson_power_station</t>
  </si>
  <si>
    <t>Anderson power station</t>
  </si>
  <si>
    <t>ACT3</t>
  </si>
  <si>
    <t>Anderson</t>
  </si>
  <si>
    <t>Madison</t>
  </si>
  <si>
    <t>EIA: 7336</t>
  </si>
  <si>
    <t>EIA: ACT3</t>
  </si>
  <si>
    <t>23027</t>
  </si>
  <si>
    <t>L402012</t>
  </si>
  <si>
    <t>G403004</t>
  </si>
  <si>
    <t>https://www.gem.wiki/Androscoggin_energy_center</t>
  </si>
  <si>
    <t>Androscoggin energy center</t>
  </si>
  <si>
    <t>Jay</t>
  </si>
  <si>
    <t>Franklin</t>
  </si>
  <si>
    <t>Maine</t>
  </si>
  <si>
    <t>EIA: 55031</t>
  </si>
  <si>
    <t>41512</t>
  </si>
  <si>
    <t>L402451</t>
  </si>
  <si>
    <t>G403889</t>
  </si>
  <si>
    <t>G403890</t>
  </si>
  <si>
    <t>CT03</t>
  </si>
  <si>
    <t>EIA: CT03</t>
  </si>
  <si>
    <t>G403891</t>
  </si>
  <si>
    <t>https://www.gem.wiki/Angus_Anson_power_station</t>
  </si>
  <si>
    <t>Angus Anson power station</t>
  </si>
  <si>
    <t>Sioux Falls</t>
  </si>
  <si>
    <t>Minnehaha</t>
  </si>
  <si>
    <t>EIA: 7237</t>
  </si>
  <si>
    <t>28230</t>
  </si>
  <si>
    <t>L402135</t>
  </si>
  <si>
    <t>G403250</t>
  </si>
  <si>
    <t>G403251</t>
  </si>
  <si>
    <t>G403252</t>
  </si>
  <si>
    <t>https://www.gem.wiki/Anson_County_generation_facility</t>
  </si>
  <si>
    <t>Anson County generation facility</t>
  </si>
  <si>
    <t>Lilesville</t>
  </si>
  <si>
    <t>Anson</t>
  </si>
  <si>
    <t>North Carolina</t>
  </si>
  <si>
    <t>EIA: 56249</t>
  </si>
  <si>
    <t>53272</t>
  </si>
  <si>
    <t>L402128</t>
  </si>
  <si>
    <t>G403235</t>
  </si>
  <si>
    <t>G403236</t>
  </si>
  <si>
    <t>G403237</t>
  </si>
  <si>
    <t>G403238</t>
  </si>
  <si>
    <t>G403239</t>
  </si>
  <si>
    <t>G403240</t>
  </si>
  <si>
    <t>https://www.gem.wiki/Apache_Generating_Station</t>
  </si>
  <si>
    <t>Apache Generating Station</t>
  </si>
  <si>
    <t>Cochise</t>
  </si>
  <si>
    <t>EIA: 160</t>
  </si>
  <si>
    <t>EIA: GT3</t>
  </si>
  <si>
    <t>13479</t>
  </si>
  <si>
    <t>L103787</t>
  </si>
  <si>
    <t>G402429</t>
  </si>
  <si>
    <t>EIA: GT4</t>
  </si>
  <si>
    <t>G402430</t>
  </si>
  <si>
    <t>EIA: ST1</t>
  </si>
  <si>
    <t>G402431</t>
  </si>
  <si>
    <t>EIA: ST2</t>
  </si>
  <si>
    <t>G402432</t>
  </si>
  <si>
    <t>https://www.gem.wiki/Apex_generating_station</t>
  </si>
  <si>
    <t>Apex generating station</t>
  </si>
  <si>
    <t>Las Vegas</t>
  </si>
  <si>
    <t>Clark</t>
  </si>
  <si>
    <t>Nevada</t>
  </si>
  <si>
    <t>EIA: 55514</t>
  </si>
  <si>
    <t>48296</t>
  </si>
  <si>
    <t>27442, 29674, 27443</t>
  </si>
  <si>
    <t>L402050</t>
  </si>
  <si>
    <t>G401950</t>
  </si>
  <si>
    <t>https://www.gem.wiki/Arapahoe_Station</t>
  </si>
  <si>
    <t>Arapahoe Station</t>
  </si>
  <si>
    <t>A567</t>
  </si>
  <si>
    <t>Denver</t>
  </si>
  <si>
    <t>Colorado</t>
  </si>
  <si>
    <t>EIA: 55200</t>
  </si>
  <si>
    <t>EIA: UN5, UN6, UN7</t>
  </si>
  <si>
    <t>46205</t>
  </si>
  <si>
    <t>30060, 24968, 27266</t>
  </si>
  <si>
    <t>L103804</t>
  </si>
  <si>
    <t>G401840</t>
  </si>
  <si>
    <t>https://www.gem.wiki/Archbald_power_station</t>
  </si>
  <si>
    <t>Archbald power station</t>
  </si>
  <si>
    <t>Gen2</t>
  </si>
  <si>
    <t>Archbald</t>
  </si>
  <si>
    <t>Lackawanna</t>
  </si>
  <si>
    <t>EIA: 50279</t>
  </si>
  <si>
    <t>EIA: Gen2</t>
  </si>
  <si>
    <t>41039</t>
  </si>
  <si>
    <t>L402199</t>
  </si>
  <si>
    <t>G403373</t>
  </si>
  <si>
    <t>https://www.gem.wiki/Arlington_Valley_energy_facility</t>
  </si>
  <si>
    <t>Arlington Valley energy facility</t>
  </si>
  <si>
    <t>Arlington</t>
  </si>
  <si>
    <t>EIA: 55282</t>
  </si>
  <si>
    <t>46887</t>
  </si>
  <si>
    <t>26133, 26807, 26808</t>
  </si>
  <si>
    <t>L401721</t>
  </si>
  <si>
    <t>G401867</t>
  </si>
  <si>
    <t>https://www.gem.wiki/Armstrong_Gas_power_station</t>
  </si>
  <si>
    <t>Armstrong Gas power station</t>
  </si>
  <si>
    <t>Shelocta</t>
  </si>
  <si>
    <t>Armstrong</t>
  </si>
  <si>
    <t>EIA: 55347</t>
  </si>
  <si>
    <t>45932</t>
  </si>
  <si>
    <t>L401722</t>
  </si>
  <si>
    <t>G402464</t>
  </si>
  <si>
    <t>G402465</t>
  </si>
  <si>
    <t>G402466</t>
  </si>
  <si>
    <t>G402467</t>
  </si>
  <si>
    <t>https://www.gem.wiki/Arsenal_Hill_power_station</t>
  </si>
  <si>
    <t>Arsenal Hill power station</t>
  </si>
  <si>
    <t>Shreveport</t>
  </si>
  <si>
    <t>EIA: 1416</t>
  </si>
  <si>
    <t>33267</t>
  </si>
  <si>
    <t>L402291</t>
  </si>
  <si>
    <t>G403540</t>
  </si>
  <si>
    <t>https://www.gem.wiki/Arthur_Kill_generating_station</t>
  </si>
  <si>
    <t>Arthur Kill generating station</t>
  </si>
  <si>
    <t>Staten Island</t>
  </si>
  <si>
    <t>Richmond</t>
  </si>
  <si>
    <t>EIA: 2490</t>
  </si>
  <si>
    <t>17338</t>
  </si>
  <si>
    <t>L401587</t>
  </si>
  <si>
    <t>G402303</t>
  </si>
  <si>
    <t>G402304</t>
  </si>
  <si>
    <t>https://www.gem.wiki/Arthur_Von_Rosenberg_power_station</t>
  </si>
  <si>
    <t>Arthur Von Rosenberg power station</t>
  </si>
  <si>
    <t>Elmendorf</t>
  </si>
  <si>
    <t>Bexar</t>
  </si>
  <si>
    <t>EIA: 7512</t>
  </si>
  <si>
    <t>EIA: 1, 2, 3</t>
  </si>
  <si>
    <t>46318</t>
  </si>
  <si>
    <t>24085, 23985, 24084</t>
  </si>
  <si>
    <t>L401804</t>
  </si>
  <si>
    <t>G402157</t>
  </si>
  <si>
    <t>https://www.gem.wiki/Arvah_B_Hopkins_power_station</t>
  </si>
  <si>
    <t>Arvah B Hopkins power station</t>
  </si>
  <si>
    <t>Tallahassee</t>
  </si>
  <si>
    <t>Leon</t>
  </si>
  <si>
    <t>EIA: 688</t>
  </si>
  <si>
    <t>EIA: 2, CT 2A</t>
  </si>
  <si>
    <t>34137</t>
  </si>
  <si>
    <t>37241, 37240</t>
  </si>
  <si>
    <t>L401811</t>
  </si>
  <si>
    <t>G402134</t>
  </si>
  <si>
    <t>G402609</t>
  </si>
  <si>
    <t>G402610</t>
  </si>
  <si>
    <t>https://www.gem.wiki/Asheville_Plant</t>
  </si>
  <si>
    <t>Asheville Plant</t>
  </si>
  <si>
    <t>Arden</t>
  </si>
  <si>
    <t>Buncombe</t>
  </si>
  <si>
    <t>EIA: 2706</t>
  </si>
  <si>
    <t>EIA: CT5, ST6</t>
  </si>
  <si>
    <t>15605</t>
  </si>
  <si>
    <t>45250, 46466</t>
  </si>
  <si>
    <t>L104071</t>
  </si>
  <si>
    <t>G401653</t>
  </si>
  <si>
    <t>EIA: CT7, ST8</t>
  </si>
  <si>
    <t>1299699, 1299697</t>
  </si>
  <si>
    <t>G401654</t>
  </si>
  <si>
    <t>EIA: GT1</t>
  </si>
  <si>
    <t>G402774</t>
  </si>
  <si>
    <t>EIA: GT2</t>
  </si>
  <si>
    <t>G402775</t>
  </si>
  <si>
    <t>https://www.gem.wiki/Astoria_(NRG)_power_station</t>
  </si>
  <si>
    <t>Astoria (NRG) power station</t>
  </si>
  <si>
    <t>CTG01</t>
  </si>
  <si>
    <t>Astoria</t>
  </si>
  <si>
    <t>Queens</t>
  </si>
  <si>
    <t>EIA: 55243</t>
  </si>
  <si>
    <t>EIA: CTG01</t>
  </si>
  <si>
    <t>1134895</t>
  </si>
  <si>
    <t>L406975</t>
  </si>
  <si>
    <t>G408121</t>
  </si>
  <si>
    <t>https://www.gem.wiki/Astoria_(Otter_Tail)_power_station</t>
  </si>
  <si>
    <t>Astoria (Otter Tail) power station</t>
  </si>
  <si>
    <t>Deuel</t>
  </si>
  <si>
    <t>EIA: 61144</t>
  </si>
  <si>
    <t>102039</t>
  </si>
  <si>
    <t>L402392</t>
  </si>
  <si>
    <t>G403789</t>
  </si>
  <si>
    <t>https://www.gem.wiki/Astoria_Energy_II_power_station</t>
  </si>
  <si>
    <t>Astoria Energy II power station</t>
  </si>
  <si>
    <t>EIA: 57664</t>
  </si>
  <si>
    <t>EIA: CT3, CT4, ST2</t>
  </si>
  <si>
    <t>49266</t>
  </si>
  <si>
    <t>28793, 28792, 28796</t>
  </si>
  <si>
    <t>L401729</t>
  </si>
  <si>
    <t>G402047</t>
  </si>
  <si>
    <t>https://www.gem.wiki/Astoria_Energy_power_station</t>
  </si>
  <si>
    <t>Astoria Energy power station</t>
  </si>
  <si>
    <t>EIA: 55375</t>
  </si>
  <si>
    <t>EIA: CT1, CT2, ST1</t>
  </si>
  <si>
    <t>28791, 28794, 28795</t>
  </si>
  <si>
    <t>L401730</t>
  </si>
  <si>
    <t>G401902</t>
  </si>
  <si>
    <t>https://www.gem.wiki/Astoria_generating_station</t>
  </si>
  <si>
    <t>Astoria generating station</t>
  </si>
  <si>
    <t>EIA: 8906</t>
  </si>
  <si>
    <t>17337</t>
  </si>
  <si>
    <t>L401896</t>
  </si>
  <si>
    <t>G402809</t>
  </si>
  <si>
    <t>G402810</t>
  </si>
  <si>
    <t>G402811</t>
  </si>
  <si>
    <t>EIA: ST5</t>
  </si>
  <si>
    <t>G402812</t>
  </si>
  <si>
    <t>https://www.gem.wiki/Athens_generating_plant</t>
  </si>
  <si>
    <t>Athens generating plant</t>
  </si>
  <si>
    <t>3668</t>
  </si>
  <si>
    <t>Athens</t>
  </si>
  <si>
    <t>Greene</t>
  </si>
  <si>
    <t>EIA: 55405</t>
  </si>
  <si>
    <t>EIA: CT1, ST1</t>
  </si>
  <si>
    <t>45184</t>
  </si>
  <si>
    <t>24168, 26141</t>
  </si>
  <si>
    <t>L402122</t>
  </si>
  <si>
    <t>G401914</t>
  </si>
  <si>
    <t>3670</t>
  </si>
  <si>
    <t>EIA: CT2, ST2</t>
  </si>
  <si>
    <t>26139, 34876</t>
  </si>
  <si>
    <t>G401915</t>
  </si>
  <si>
    <t>3677</t>
  </si>
  <si>
    <t>EIA: CT3, ST3</t>
  </si>
  <si>
    <t>26140, 34877</t>
  </si>
  <si>
    <t>G401916</t>
  </si>
  <si>
    <t>https://www.gem.wiki/Attala_power_station</t>
  </si>
  <si>
    <t>Attala power station</t>
  </si>
  <si>
    <t>Sallis</t>
  </si>
  <si>
    <t>Attala</t>
  </si>
  <si>
    <t>Mississippi</t>
  </si>
  <si>
    <t>EIA: 55220</t>
  </si>
  <si>
    <t>EIA: A01, A02, A03</t>
  </si>
  <si>
    <t>46486</t>
  </si>
  <si>
    <t>25665, ,25666, 25667</t>
  </si>
  <si>
    <t>L401921</t>
  </si>
  <si>
    <t>G401848</t>
  </si>
  <si>
    <t>https://www.gem.wiki/Audrain_generating_station</t>
  </si>
  <si>
    <t>Audrain generating station</t>
  </si>
  <si>
    <t>Vandalia</t>
  </si>
  <si>
    <t>Audrain</t>
  </si>
  <si>
    <t>Missouri</t>
  </si>
  <si>
    <t>EIA: 55234</t>
  </si>
  <si>
    <t>46856</t>
  </si>
  <si>
    <t>L402335</t>
  </si>
  <si>
    <t>G403666</t>
  </si>
  <si>
    <t>G403667</t>
  </si>
  <si>
    <t>G403668</t>
  </si>
  <si>
    <t>G403669</t>
  </si>
  <si>
    <t>EIA: GT5</t>
  </si>
  <si>
    <t>G403670</t>
  </si>
  <si>
    <t>EIA: GT6</t>
  </si>
  <si>
    <t>G403671</t>
  </si>
  <si>
    <t>GT7</t>
  </si>
  <si>
    <t>EIA: GT7</t>
  </si>
  <si>
    <t>G403672</t>
  </si>
  <si>
    <t>EIA: GT8</t>
  </si>
  <si>
    <t>G403673</t>
  </si>
  <si>
    <t>https://www.gem.wiki/Aurora_power_station</t>
  </si>
  <si>
    <t>Aurora power station</t>
  </si>
  <si>
    <t>CTG1</t>
  </si>
  <si>
    <t>Aurora</t>
  </si>
  <si>
    <t>DuPage</t>
  </si>
  <si>
    <t>Illinois</t>
  </si>
  <si>
    <t>EIA: 55279</t>
  </si>
  <si>
    <t>EIA: CTG1</t>
  </si>
  <si>
    <t>46978</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</si>
  <si>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</si>
  <si>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</si>
  <si>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</si>
  <si>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</si>
  <si>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</si>
  <si>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</si>
  <si>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</si>
  <si>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</si>
  <si>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</si>
  <si>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</si>
  <si>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</si>
  <si>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</si>
  <si>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</si>
  <si>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</si>
  <si>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</si>
  <si>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</si>
  <si>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</si>
  <si>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</si>
  <si>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</si>
  <si>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</si>
  <si>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</si>
  <si>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</si>
  <si>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</si>
  <si>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</si>
  <si>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</si>
  <si>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</si>
  <si>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</si>
  <si>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</si>
  <si>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</si>
  <si>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</si>
  <si>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</si>
  <si>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</si>
  <si>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New Martinsville</t>
  </si>
  <si>
    <t>Marshall</t>
  </si>
  <si>
    <t>West Virginia</t>
  </si>
  <si>
    <t>EIA: 50491</t>
  </si>
  <si>
    <t>EIA: GEN7</t>
  </si>
  <si>
    <t>L402446</t>
  </si>
  <si>
    <t>G403879</t>
  </si>
  <si>
    <t>https://www.gem.wiki/Axiall_Plaquemine_power_station</t>
  </si>
  <si>
    <t>Axiall Plaquemine power station</t>
  </si>
  <si>
    <t>X773</t>
  </si>
  <si>
    <t>Plaquemine</t>
  </si>
  <si>
    <t>Iberville</t>
  </si>
  <si>
    <t>EIA: 55051</t>
  </si>
  <si>
    <t>EIA: X773</t>
  </si>
  <si>
    <t>20948</t>
  </si>
  <si>
    <t>L402452</t>
  </si>
  <si>
    <t>G403892</t>
  </si>
  <si>
    <t>X774</t>
  </si>
  <si>
    <t>EIA: X774</t>
  </si>
  <si>
    <t>G403893</t>
  </si>
  <si>
    <t>X775</t>
  </si>
  <si>
    <t>EIA: X775</t>
  </si>
  <si>
    <t>G403894</t>
  </si>
  <si>
    <t>https://www.gem.wiki/BASF_Freeport_Works_power_station</t>
  </si>
  <si>
    <t>BASF Freeport Works power station</t>
  </si>
  <si>
    <t>Feeeport</t>
  </si>
  <si>
    <t>Brazoria</t>
  </si>
  <si>
    <t>EIA: 55311</t>
  </si>
  <si>
    <t>L402455</t>
  </si>
  <si>
    <t>G403898</t>
  </si>
  <si>
    <t>https://www.gem.wiki/Bacliff_power_station</t>
  </si>
  <si>
    <t>Bacliff power station</t>
  </si>
  <si>
    <t>BCGT1</t>
  </si>
  <si>
    <t>Bacliff</t>
  </si>
  <si>
    <t>Galveston</t>
  </si>
  <si>
    <t>EIA: 60264</t>
  </si>
  <si>
    <t>EIA: BCGT1</t>
  </si>
  <si>
    <t>PHR Peakers</t>
  </si>
  <si>
    <t>102009</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</si>
  <si>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</si>
  <si>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</si>
  <si>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</si>
  <si>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</si>
  <si>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</si>
  <si>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</si>
  <si>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</si>
  <si>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</si>
  <si>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</si>
  <si>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</si>
  <si>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</si>
  <si>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</si>
  <si>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</si>
  <si>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</si>
  <si>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</si>
  <si>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</si>
  <si>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</si>
  <si>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</si>
  <si>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</si>
  <si>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Baconton</t>
  </si>
  <si>
    <t>Mitchell</t>
  </si>
  <si>
    <t>EIA: 55304</t>
  </si>
  <si>
    <t>47226</t>
  </si>
  <si>
    <t>L401527</t>
  </si>
  <si>
    <t>G402207</t>
  </si>
  <si>
    <t>G402208</t>
  </si>
  <si>
    <t>G402209</t>
  </si>
  <si>
    <t>G402210</t>
  </si>
  <si>
    <t>https://www.gem.wiki/Barney_M_Davis_power_station</t>
  </si>
  <si>
    <t>Barney M Davis power station</t>
  </si>
  <si>
    <t>Corpus Christi</t>
  </si>
  <si>
    <t>Nueces</t>
  </si>
  <si>
    <t>EIA: 4939</t>
  </si>
  <si>
    <t>15935</t>
  </si>
  <si>
    <t>L402152</t>
  </si>
  <si>
    <t>G403286</t>
  </si>
  <si>
    <t>EIA: 2, 3, 4</t>
  </si>
  <si>
    <t>34967, 34968, 37985</t>
  </si>
  <si>
    <t>G401696</t>
  </si>
  <si>
    <t>https://www.gem.wiki/Barre_Peaker_power_station</t>
  </si>
  <si>
    <t>Barre Peaker power station</t>
  </si>
  <si>
    <t>Stanton</t>
  </si>
  <si>
    <t>Orange</t>
  </si>
  <si>
    <t>EIA: 56474</t>
  </si>
  <si>
    <t>56813</t>
  </si>
  <si>
    <t>L407493</t>
  </si>
  <si>
    <t>G409531</t>
  </si>
  <si>
    <t>https://www.gem.wiki/Barry_Steam_Plant</t>
  </si>
  <si>
    <t>Barry Steam Plant</t>
  </si>
  <si>
    <t>Bucks</t>
  </si>
  <si>
    <t>Mobile</t>
  </si>
  <si>
    <t>Alabama</t>
  </si>
  <si>
    <t>James M. Barry Electric Generating Plant</t>
  </si>
  <si>
    <t>12578</t>
  </si>
  <si>
    <t>L103776</t>
  </si>
  <si>
    <t>G402400</t>
  </si>
  <si>
    <t>G402401</t>
  </si>
  <si>
    <t>G410538</t>
  </si>
  <si>
    <t>G521</t>
  </si>
  <si>
    <t>EIA: A1CT, A1CT2, A1ST</t>
  </si>
  <si>
    <t>24260, 24261, 23911</t>
  </si>
  <si>
    <t>G401686</t>
  </si>
  <si>
    <t>G522</t>
  </si>
  <si>
    <t>EIA: A2C1, A2C2, A2ST</t>
  </si>
  <si>
    <t>25963, 25964, 25965</t>
  </si>
  <si>
    <t>G401687</t>
  </si>
  <si>
    <t>G523</t>
  </si>
  <si>
    <t>EIA: A3C1, A3ST, Unit 8</t>
  </si>
  <si>
    <t>41955, 1305269</t>
  </si>
  <si>
    <t>G409443</t>
  </si>
  <si>
    <t>https://www.gem.wiki/Bastrop_energy_center</t>
  </si>
  <si>
    <t>Bastrop energy center</t>
  </si>
  <si>
    <t>Cedar Creek</t>
  </si>
  <si>
    <t>Bastrop</t>
  </si>
  <si>
    <t>EIA: 55168</t>
  </si>
  <si>
    <t>EIA: 0001, 0002, 0003</t>
  </si>
  <si>
    <t>47471</t>
  </si>
  <si>
    <t>26678, 27110, 27111</t>
  </si>
  <si>
    <t>L401742</t>
  </si>
  <si>
    <t>G401821</t>
  </si>
  <si>
    <t>https://www.gem.wiki/Batavia_power_plant</t>
  </si>
  <si>
    <t>Batavia power plant</t>
  </si>
  <si>
    <t>Batavia</t>
  </si>
  <si>
    <t>Genesee</t>
  </si>
  <si>
    <t>EIA: 54593</t>
  </si>
  <si>
    <t>EIA: GEN1, GEN2</t>
  </si>
  <si>
    <t>L402506</t>
  </si>
  <si>
    <t>G401759</t>
  </si>
  <si>
    <t>https://www.gem.wiki/Batesville_generation_facility</t>
  </si>
  <si>
    <t>Batesville generation facility</t>
  </si>
  <si>
    <t>Batesville</t>
  </si>
  <si>
    <t>Panola</t>
  </si>
  <si>
    <t>EIA: 55063</t>
  </si>
  <si>
    <t>EIA: CTG1, STG1</t>
  </si>
  <si>
    <t>L401833</t>
  </si>
  <si>
    <t>G401786</t>
  </si>
  <si>
    <t>EIA: CTG2, STG2</t>
  </si>
  <si>
    <t>G401787</t>
  </si>
  <si>
    <t>EIA: CTG3, STG3</t>
  </si>
  <si>
    <t>G401788</t>
  </si>
  <si>
    <t>https://www.gem.wiki/Baxter_Wilson_power_station</t>
  </si>
  <si>
    <t>Baxter Wilson power station</t>
  </si>
  <si>
    <t>Vicksburg</t>
  </si>
  <si>
    <t>Warren</t>
  </si>
  <si>
    <t>EIA: 2050</t>
  </si>
  <si>
    <t>L401922</t>
  </si>
  <si>
    <t>G402851</t>
  </si>
  <si>
    <t>https://www.gem.wiki/Bayonne_energy_center</t>
  </si>
  <si>
    <t>Bayonne energy center</t>
  </si>
  <si>
    <t>Bayonne</t>
  </si>
  <si>
    <t>Hudson</t>
  </si>
  <si>
    <t>New Jersey</t>
  </si>
  <si>
    <t>EIA: 56964</t>
  </si>
  <si>
    <t>57985</t>
  </si>
  <si>
    <t>L401743</t>
  </si>
  <si>
    <t>G402512</t>
  </si>
  <si>
    <t>GT10</t>
  </si>
  <si>
    <t>EIA: GT10</t>
  </si>
  <si>
    <t>G402513</t>
  </si>
  <si>
    <t>G402514</t>
  </si>
  <si>
    <t>G402515</t>
  </si>
  <si>
    <t>G402516</t>
  </si>
  <si>
    <t>G402517</t>
  </si>
  <si>
    <t>G402518</t>
  </si>
  <si>
    <t>G402519</t>
  </si>
  <si>
    <t>G402520</t>
  </si>
  <si>
    <t>GT9</t>
  </si>
  <si>
    <t>EIA: GT9</t>
  </si>
  <si>
    <t>G402521</t>
  </si>
  <si>
    <t>https://www.gem.wiki/Bayou_Cove_Peaking_power</t>
  </si>
  <si>
    <t>Bayou Cove Peaking power</t>
  </si>
  <si>
    <t>Jennings</t>
  </si>
  <si>
    <t>EIA: 55433</t>
  </si>
  <si>
    <t>EIA: 0001</t>
  </si>
  <si>
    <t>49081</t>
  </si>
  <si>
    <t>L401544</t>
  </si>
  <si>
    <t>G402231</t>
  </si>
  <si>
    <t>EIA: 0002</t>
  </si>
  <si>
    <t>G402628</t>
  </si>
  <si>
    <t>EIA: 0003</t>
  </si>
  <si>
    <t>G402629</t>
  </si>
  <si>
    <t>EIA: 0004</t>
  </si>
  <si>
    <t>G402630</t>
  </si>
  <si>
    <t>https://www.gem.wiki/Bayou_cogeneration_plant</t>
  </si>
  <si>
    <t>Bayou cogeneration plant</t>
  </si>
  <si>
    <t>OG/NG</t>
  </si>
  <si>
    <t>Pasadena</t>
  </si>
  <si>
    <t>Harris</t>
  </si>
  <si>
    <t>EIA: 10298</t>
  </si>
  <si>
    <t>20786</t>
  </si>
  <si>
    <t>L402437</t>
  </si>
  <si>
    <t>G403860</t>
  </si>
  <si>
    <t>G403861</t>
  </si>
  <si>
    <t>G403862</t>
  </si>
  <si>
    <t>G409612</t>
  </si>
  <si>
    <t>https://www.gem.wiki/Bayswater_peaking_facility</t>
  </si>
  <si>
    <t>Bayswater peaking facility</t>
  </si>
  <si>
    <t>Far Rockaway</t>
  </si>
  <si>
    <t>EIA: 55699</t>
  </si>
  <si>
    <t>L401744</t>
  </si>
  <si>
    <t>G402522</t>
  </si>
  <si>
    <t>https://www.gem.wiki/Baytown_energy_center</t>
  </si>
  <si>
    <t>Baytown energy center</t>
  </si>
  <si>
    <t>Baytown</t>
  </si>
  <si>
    <t>Chambers</t>
  </si>
  <si>
    <t>EIA: 55327</t>
  </si>
  <si>
    <t>EIA: CTG1, CTG2, CTG3, STG1</t>
  </si>
  <si>
    <t>46089</t>
  </si>
  <si>
    <t>25061, 26142, 26143, 26144</t>
  </si>
  <si>
    <t>L402523</t>
  </si>
  <si>
    <t>G401884</t>
  </si>
  <si>
    <t>https://www.gem.wiki/Bear_Garden_power_station</t>
  </si>
  <si>
    <t>Bear Garden power station</t>
  </si>
  <si>
    <t>New Canton</t>
  </si>
  <si>
    <t>Buckingham</t>
  </si>
  <si>
    <t>Virginia</t>
  </si>
  <si>
    <t>EIA: 56807</t>
  </si>
  <si>
    <t>EIA: 1A, 1B, 1C</t>
  </si>
  <si>
    <t>L402350</t>
  </si>
  <si>
    <t>G402032</t>
  </si>
  <si>
    <t>https://www.gem.wiki/Beatrice_power_station</t>
  </si>
  <si>
    <t>Beatrice power station</t>
  </si>
  <si>
    <t>Beatrice</t>
  </si>
  <si>
    <t>Gage</t>
  </si>
  <si>
    <t>Nebraska</t>
  </si>
  <si>
    <t>EIA: 8000</t>
  </si>
  <si>
    <t>L402113</t>
  </si>
  <si>
    <t>G402191</t>
  </si>
  <si>
    <t>https://www.gem.wiki/Beaver_power_station</t>
  </si>
  <si>
    <t>Beaver power station</t>
  </si>
  <si>
    <t>Clatskanie</t>
  </si>
  <si>
    <t>Columbia</t>
  </si>
  <si>
    <t>Oregon</t>
  </si>
  <si>
    <t>EIA: 8073</t>
  </si>
  <si>
    <t>EIA: 1, 2, 3, 4, 5, 6, 7</t>
  </si>
  <si>
    <t>16274</t>
  </si>
  <si>
    <t>L402205</t>
  </si>
  <si>
    <t>G402196</t>
  </si>
  <si>
    <t>https://www.gem.wiki/Belle_River_Power_Plant</t>
  </si>
  <si>
    <t>Belle River Power Plant</t>
  </si>
  <si>
    <t>12-1</t>
  </si>
  <si>
    <t>China Twp</t>
  </si>
  <si>
    <t>St Clair</t>
  </si>
  <si>
    <t>EIA: 6034</t>
  </si>
  <si>
    <t>EIA: 12-1</t>
  </si>
  <si>
    <t>69934</t>
  </si>
  <si>
    <t>L103973</t>
  </si>
  <si>
    <t>G402686</t>
  </si>
  <si>
    <t>12-2</t>
  </si>
  <si>
    <t>EIA: 12-2</t>
  </si>
  <si>
    <t>G402687</t>
  </si>
  <si>
    <t>13-1</t>
  </si>
  <si>
    <t>EIA: 13-1</t>
  </si>
  <si>
    <t>G402688</t>
  </si>
  <si>
    <t>https://www.gem.wiki/Beluga_power_station</t>
  </si>
  <si>
    <t>Beluga power station</t>
  </si>
  <si>
    <t>Beluga</t>
  </si>
  <si>
    <t>Kenai Peninsula</t>
  </si>
  <si>
    <t>Alaska</t>
  </si>
  <si>
    <t>EIA: 96</t>
  </si>
  <si>
    <t>L401777</t>
  </si>
  <si>
    <t>G402555</t>
  </si>
  <si>
    <t>G402556</t>
  </si>
  <si>
    <t>BCC8_6</t>
  </si>
  <si>
    <t>G402557</t>
  </si>
  <si>
    <t>BCC8_7</t>
  </si>
  <si>
    <t>G402558</t>
  </si>
  <si>
    <t>https://www.gem.wiki/Bennett_Mountain_power_station</t>
  </si>
  <si>
    <t>Bennett Mountain power station</t>
  </si>
  <si>
    <t>Mountain Home</t>
  </si>
  <si>
    <t>Elmore</t>
  </si>
  <si>
    <t>Idaho</t>
  </si>
  <si>
    <t>EIA: 55733</t>
  </si>
  <si>
    <t>51858</t>
  </si>
  <si>
    <t>L402007</t>
  </si>
  <si>
    <t>G402999</t>
  </si>
  <si>
    <t>https://www.gem.wiki/Bergen_generating_station</t>
  </si>
  <si>
    <t>Bergen generating station</t>
  </si>
  <si>
    <t>NG/KER</t>
  </si>
  <si>
    <t>Ridgefield</t>
  </si>
  <si>
    <t>Bergen</t>
  </si>
  <si>
    <t>EIA: 2398</t>
  </si>
  <si>
    <t>EIA: 1101, 1201, 1301, 1401, 1501, 2101, 2201, 2301</t>
  </si>
  <si>
    <t>30869</t>
  </si>
  <si>
    <t>1617, 1618, 1619, 1620, 1621, 25449, 26145, 26146</t>
  </si>
  <si>
    <t>L402212</t>
  </si>
  <si>
    <t>G401644</t>
  </si>
  <si>
    <t>https://www.gem.wiki/Berkshire_power_station</t>
  </si>
  <si>
    <t>Berkshire power station</t>
  </si>
  <si>
    <t>GEN2</t>
  </si>
  <si>
    <t>Agawam</t>
  </si>
  <si>
    <t>Hampden</t>
  </si>
  <si>
    <t>EIA: 55041</t>
  </si>
  <si>
    <t>EIA: GEN2</t>
  </si>
  <si>
    <t>14394</t>
  </si>
  <si>
    <t>L401528</t>
  </si>
  <si>
    <t>G402211</t>
  </si>
  <si>
    <t>https://www.gem.wiki/Bethlehem_energy_center</t>
  </si>
  <si>
    <t>Bethlehem energy center</t>
  </si>
  <si>
    <t>Glenmont</t>
  </si>
  <si>
    <t>Albany</t>
  </si>
  <si>
    <t>EIA: 2539</t>
  </si>
  <si>
    <t>EIA: 5, 6, 7, 8</t>
  </si>
  <si>
    <t>48462</t>
  </si>
  <si>
    <t>27701, 27702, 27703, 27704</t>
  </si>
  <si>
    <t>L402221</t>
  </si>
  <si>
    <t>G401649</t>
  </si>
  <si>
    <t>https://www.gem.wiki/Bethlehem_power_plant</t>
  </si>
  <si>
    <t>Bethlehem power plant</t>
  </si>
  <si>
    <t>1234</t>
  </si>
  <si>
    <t>Bethlehem</t>
  </si>
  <si>
    <t>Northampton</t>
  </si>
  <si>
    <t>EIA: 55690</t>
  </si>
  <si>
    <t>EIA: CTG1, CTG2, CTG3, STG4</t>
  </si>
  <si>
    <t>46922</t>
  </si>
  <si>
    <t>26200, 28944, 28947</t>
  </si>
  <si>
    <t>L401759</t>
  </si>
  <si>
    <t>G401967</t>
  </si>
  <si>
    <t>5678</t>
  </si>
  <si>
    <t>EIA: CTG5, CTG6, CTG7, STG8</t>
  </si>
  <si>
    <t>28945, 28946, 28948</t>
  </si>
  <si>
    <t>G401968</t>
  </si>
  <si>
    <t>https://www.gem.wiki/Bethpage_power_plant</t>
  </si>
  <si>
    <t>Bethpage power plant</t>
  </si>
  <si>
    <t>G602</t>
  </si>
  <si>
    <t>Hicksville</t>
  </si>
  <si>
    <t>EIA: 50292</t>
  </si>
  <si>
    <t>EIA: GEN1, GEN2, GEN3</t>
  </si>
  <si>
    <t>20788</t>
  </si>
  <si>
    <t>8313, 8314, 8315</t>
  </si>
  <si>
    <t>L401765</t>
  </si>
  <si>
    <t>G401706</t>
  </si>
  <si>
    <t>G603</t>
  </si>
  <si>
    <t>EIA: GEN6, GEN7</t>
  </si>
  <si>
    <t>36940, 31162</t>
  </si>
  <si>
    <t>G401707</t>
  </si>
  <si>
    <t>GEN5</t>
  </si>
  <si>
    <t>EIA: GEN5</t>
  </si>
  <si>
    <t>G402545</t>
  </si>
  <si>
    <t>https://www.gem.wiki/Big_Bend_Station</t>
  </si>
  <si>
    <t>Big Bend Station</t>
  </si>
  <si>
    <t>Apollo Beach</t>
  </si>
  <si>
    <t>Hillsborough</t>
  </si>
  <si>
    <t>EIA: 645</t>
  </si>
  <si>
    <t>34153</t>
  </si>
  <si>
    <t>L103820</t>
  </si>
  <si>
    <t>G409454</t>
  </si>
  <si>
    <t>G403577</t>
  </si>
  <si>
    <t>https://www.gem.wiki/Big_Cajun_I</t>
  </si>
  <si>
    <t>Big Cajun I</t>
  </si>
  <si>
    <t>Jarreau</t>
  </si>
  <si>
    <t>Pointe Coupee</t>
  </si>
  <si>
    <t>EIA: 1464</t>
  </si>
  <si>
    <t>15265</t>
  </si>
  <si>
    <t>L103954</t>
  </si>
  <si>
    <t>G403101</t>
  </si>
  <si>
    <t>G403102</t>
  </si>
  <si>
    <t>G403103</t>
  </si>
  <si>
    <t>G403104</t>
  </si>
  <si>
    <t>https://www.gem.wiki/Big_Cajun_II_Power_Plant</t>
  </si>
  <si>
    <t>Big Cajun II Power Plant</t>
  </si>
  <si>
    <t>New Roads</t>
  </si>
  <si>
    <t>EIA: 6055</t>
  </si>
  <si>
    <t>15266</t>
  </si>
  <si>
    <t>L103955</t>
  </si>
  <si>
    <t>G403105</t>
  </si>
  <si>
    <t>https://www.gem.wiki/Big_Sandy_Peaker_Plant</t>
  </si>
  <si>
    <t>Big Sandy Peaker Plant</t>
  </si>
  <si>
    <t>BSG1</t>
  </si>
  <si>
    <t>Kenona</t>
  </si>
  <si>
    <t>Wayne</t>
  </si>
  <si>
    <t>EIA: 55284</t>
  </si>
  <si>
    <t>EIA: BSG1</t>
  </si>
  <si>
    <t>47301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</si>
  <si>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</si>
  <si>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</si>
  <si>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</si>
  <si>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</si>
  <si>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</si>
  <si>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</si>
  <si>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</si>
  <si>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</si>
  <si>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</si>
  <si>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</si>
  <si>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</si>
  <si>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</si>
  <si>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</si>
  <si>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</si>
  <si>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</si>
  <si>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</si>
  <si>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</si>
  <si>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</si>
  <si>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</si>
  <si>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Louisa</t>
  </si>
  <si>
    <t>Lawrence</t>
  </si>
  <si>
    <t>Kentucky</t>
  </si>
  <si>
    <t>EIA: 1353</t>
  </si>
  <si>
    <t>23984</t>
  </si>
  <si>
    <t>L103930</t>
  </si>
  <si>
    <t>G403044</t>
  </si>
  <si>
    <t>https://www.gem.wiki/Birdsboro_power_station</t>
  </si>
  <si>
    <t>Birdsboro power station</t>
  </si>
  <si>
    <t>Birdsboro</t>
  </si>
  <si>
    <t>Berks</t>
  </si>
  <si>
    <t>EIA: 61035</t>
  </si>
  <si>
    <t>101861</t>
  </si>
  <si>
    <t>L401747</t>
  </si>
  <si>
    <t>G402524</t>
  </si>
  <si>
    <t>https://www.gem.wiki/Black_Dog_Generating_Station</t>
  </si>
  <si>
    <t>Black Dog Generating Station</t>
  </si>
  <si>
    <t>6-1</t>
  </si>
  <si>
    <t>Burnsville</t>
  </si>
  <si>
    <t>Dakota</t>
  </si>
  <si>
    <t>Minnesota</t>
  </si>
  <si>
    <t>EIA: 1904</t>
  </si>
  <si>
    <t>EIA: 6-1</t>
  </si>
  <si>
    <t>28237</t>
  </si>
  <si>
    <t>25018, 36215</t>
  </si>
  <si>
    <t>L103997</t>
  </si>
  <si>
    <t>G403253</t>
  </si>
  <si>
    <t>BDS0</t>
  </si>
  <si>
    <t>EIA: 2, 5</t>
  </si>
  <si>
    <t>G401632</t>
  </si>
  <si>
    <t>https://www.gem.wiki/Black_Hawk_Station</t>
  </si>
  <si>
    <t>Black Hawk Station</t>
  </si>
  <si>
    <t>UNT1</t>
  </si>
  <si>
    <t>Borger</t>
  </si>
  <si>
    <t>Hutchinson</t>
  </si>
  <si>
    <t>EIA: 55064</t>
  </si>
  <si>
    <t>EIA: UNT1</t>
  </si>
  <si>
    <t>L402453</t>
  </si>
  <si>
    <t>G403895</t>
  </si>
  <si>
    <t>UNT2B</t>
  </si>
  <si>
    <t>EIA: UNT2B</t>
  </si>
  <si>
    <t>G403896</t>
  </si>
  <si>
    <t>https://www.gem.wiki/Black_Mountain_generating_station</t>
  </si>
  <si>
    <t>Black Mountain generating station</t>
  </si>
  <si>
    <t>Golden Valley</t>
  </si>
  <si>
    <t>Mohave</t>
  </si>
  <si>
    <t>EIA: 56482</t>
  </si>
  <si>
    <t>56946</t>
  </si>
  <si>
    <t>L402344</t>
  </si>
  <si>
    <t>G403707</t>
  </si>
  <si>
    <t>G403708</t>
  </si>
  <si>
    <t>https://www.gem.wiki/Blount_Street_Station</t>
  </si>
  <si>
    <t>Blount Street Station</t>
  </si>
  <si>
    <t>Dane</t>
  </si>
  <si>
    <t>EIA: 3992</t>
  </si>
  <si>
    <t>25372</t>
  </si>
  <si>
    <t>L104267</t>
  </si>
  <si>
    <t>G403144</t>
  </si>
  <si>
    <t>G403145</t>
  </si>
  <si>
    <t>https://www.gem.wiki/Blue_Lake_power_station</t>
  </si>
  <si>
    <t>Blue Lake power station</t>
  </si>
  <si>
    <t>Shakopee</t>
  </si>
  <si>
    <t>Scott</t>
  </si>
  <si>
    <t>EIA: 8027</t>
  </si>
  <si>
    <t>28240</t>
  </si>
  <si>
    <t>L402137</t>
  </si>
  <si>
    <t>G403254</t>
  </si>
  <si>
    <t>G403255</t>
  </si>
  <si>
    <t>https://www.gem.wiki/Blue_Spruce_energy_center</t>
  </si>
  <si>
    <t>Blue Spruce energy center</t>
  </si>
  <si>
    <t>Adams</t>
  </si>
  <si>
    <t>EIA: 55645</t>
  </si>
  <si>
    <t>47813</t>
  </si>
  <si>
    <t>L402222</t>
  </si>
  <si>
    <t>G403413</t>
  </si>
  <si>
    <t>G403414</t>
  </si>
  <si>
    <t>https://www.gem.wiki/Blue_Valley_Power_Plant</t>
  </si>
  <si>
    <t>Blue Valley Power Plant</t>
  </si>
  <si>
    <t>Independence</t>
  </si>
  <si>
    <t>Jackson</t>
  </si>
  <si>
    <t>EIA: 2132</t>
  </si>
  <si>
    <t>22963</t>
  </si>
  <si>
    <t>L104014</t>
  </si>
  <si>
    <t>G402578</t>
  </si>
  <si>
    <t>https://www.gem.wiki/Blue_Water_energy_center</t>
  </si>
  <si>
    <t>Blue Water energy center</t>
  </si>
  <si>
    <t>CC_set</t>
  </si>
  <si>
    <t>East China</t>
  </si>
  <si>
    <t>EIA: 62192</t>
  </si>
  <si>
    <t>EIA: 11, 12, 1S</t>
  </si>
  <si>
    <t>70829</t>
  </si>
  <si>
    <t>47494, 49308, 49089</t>
  </si>
  <si>
    <t>L402393</t>
  </si>
  <si>
    <t>G402122</t>
  </si>
  <si>
    <t>https://www.gem.wiki/Bluegrass_generating_station</t>
  </si>
  <si>
    <t>Bluegrass generating station</t>
  </si>
  <si>
    <t>LaGrange</t>
  </si>
  <si>
    <t>Oldham</t>
  </si>
  <si>
    <t>EIA: 55164</t>
  </si>
  <si>
    <t>45657</t>
  </si>
  <si>
    <t>L401892</t>
  </si>
  <si>
    <t>G402793</t>
  </si>
  <si>
    <t>G402794</t>
  </si>
  <si>
    <t>G402795</t>
  </si>
  <si>
    <t>https://www.gem.wiki/Bluffview_power_station</t>
  </si>
  <si>
    <t>Bluffview power station</t>
  </si>
  <si>
    <t>Farmington</t>
  </si>
  <si>
    <t>San Juan</t>
  </si>
  <si>
    <t>EIA: 55977</t>
  </si>
  <si>
    <t>L402529</t>
  </si>
  <si>
    <t>G401991</t>
  </si>
  <si>
    <t>https://www.gem.wiki/Blythe_Energy_power_station</t>
  </si>
  <si>
    <t>Blythe Energy power station</t>
  </si>
  <si>
    <t>Blythe</t>
  </si>
  <si>
    <t>Riverside</t>
  </si>
  <si>
    <t>EIA: 55295</t>
  </si>
  <si>
    <t>45207</t>
  </si>
  <si>
    <t>24209, 26929, 26930</t>
  </si>
  <si>
    <t>L401701</t>
  </si>
  <si>
    <t>G401872</t>
  </si>
  <si>
    <t>https://www.gem.wiki/Bosque_County_Peaking_power_station</t>
  </si>
  <si>
    <t>Bosque County Peaking power station</t>
  </si>
  <si>
    <t>G125</t>
  </si>
  <si>
    <t>Laquna Park</t>
  </si>
  <si>
    <t>Bosque</t>
  </si>
  <si>
    <t>EIA: 55172</t>
  </si>
  <si>
    <t>EIA: GT-1, GT-2, ST-5</t>
  </si>
  <si>
    <t>L401760</t>
  </si>
  <si>
    <t>G401823</t>
  </si>
  <si>
    <t>G641</t>
  </si>
  <si>
    <t>EIA: GT-3, ST-4</t>
  </si>
  <si>
    <t>G401824</t>
  </si>
  <si>
    <t>https://www.gem.wiki/Bowline_Point_power_station</t>
  </si>
  <si>
    <t>Bowline Point power station</t>
  </si>
  <si>
    <t>West Haverstraw</t>
  </si>
  <si>
    <t>Rockland</t>
  </si>
  <si>
    <t>EIA: 2625</t>
  </si>
  <si>
    <t>L401970</t>
  </si>
  <si>
    <t>G402931</t>
  </si>
  <si>
    <t>G402932</t>
  </si>
  <si>
    <t>https://www.gem.wiki/Braes_Bayou_Plant</t>
  </si>
  <si>
    <t>Braes Bayou Plant</t>
  </si>
  <si>
    <t>CTG-1</t>
  </si>
  <si>
    <t>Proenergy Services</t>
  </si>
  <si>
    <t>Fort Bend</t>
  </si>
  <si>
    <t>EIA: 64383</t>
  </si>
  <si>
    <t>EIA: CTG-1</t>
  </si>
  <si>
    <t>1135285</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</si>
  <si>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</si>
  <si>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</si>
  <si>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</si>
  <si>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</si>
  <si>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</si>
  <si>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</si>
  <si>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</si>
  <si>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</si>
  <si>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</si>
  <si>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</si>
  <si>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</si>
  <si>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</si>
  <si>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</si>
  <si>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</si>
  <si>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</si>
  <si>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</si>
  <si>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</si>
  <si>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https://www.gem.wiki/Brame_Energy_power_station</t>
  </si>
  <si>
    <t>Brame Energy power station</t>
  </si>
  <si>
    <t>Lena</t>
  </si>
  <si>
    <t>Rapides</t>
  </si>
  <si>
    <t>EIA: 6190</t>
  </si>
  <si>
    <t>Rodemacher power station</t>
  </si>
  <si>
    <t>15876</t>
  </si>
  <si>
    <t>L103957</t>
  </si>
  <si>
    <t>G402631</t>
  </si>
  <si>
    <t>https://www.gem.wiki/Brandy_Branch_power_station</t>
  </si>
  <si>
    <t>Brandy Branch power station</t>
  </si>
  <si>
    <t>Baldwin</t>
  </si>
  <si>
    <t>Duval</t>
  </si>
  <si>
    <t>EIA: 7846</t>
  </si>
  <si>
    <t>EIA: 001</t>
  </si>
  <si>
    <t>23465</t>
  </si>
  <si>
    <t>L402026</t>
  </si>
  <si>
    <t>G403028</t>
  </si>
  <si>
    <t>EIA: 002, 003, 004</t>
  </si>
  <si>
    <t>10075, 10076, 29102</t>
  </si>
  <si>
    <t>G402177</t>
  </si>
  <si>
    <t>https://www.gem.wiki/Brandywine_power_facility</t>
  </si>
  <si>
    <t>Brandywine power facility</t>
  </si>
  <si>
    <t>F701</t>
  </si>
  <si>
    <t>Brandywine</t>
  </si>
  <si>
    <t>Prince Georges</t>
  </si>
  <si>
    <t>Maryland</t>
  </si>
  <si>
    <t>EIA: 54832</t>
  </si>
  <si>
    <t>29628</t>
  </si>
  <si>
    <t>15901, 15902, 15903</t>
  </si>
  <si>
    <t>L402511</t>
  </si>
  <si>
    <t>G401771</t>
  </si>
  <si>
    <t>https://www.gem.wiki/Bridgeport_Energy_Project</t>
  </si>
  <si>
    <t>Bridgeport Energy Project</t>
  </si>
  <si>
    <t>BPE1</t>
  </si>
  <si>
    <t>Bridgeport</t>
  </si>
  <si>
    <t>Fairfield</t>
  </si>
  <si>
    <t>EIA: 55042</t>
  </si>
  <si>
    <t>38614</t>
  </si>
  <si>
    <t>23831, 23832, 23833</t>
  </si>
  <si>
    <t>L401751</t>
  </si>
  <si>
    <t>G401780</t>
  </si>
  <si>
    <t>https://www.gem.wiki/Bridgeport_Harbor_Station</t>
  </si>
  <si>
    <t>Bridgeport Harbor Station</t>
  </si>
  <si>
    <t>EIA: 568</t>
  </si>
  <si>
    <t>EIA: 501, 502</t>
  </si>
  <si>
    <t>35342</t>
  </si>
  <si>
    <t>L103817</t>
  </si>
  <si>
    <t>G402034</t>
  </si>
  <si>
    <t>https://www.gem.wiki/Broad_River_energy_center</t>
  </si>
  <si>
    <t>Broad River energy center</t>
  </si>
  <si>
    <t>Gaffney</t>
  </si>
  <si>
    <t>Cherokee</t>
  </si>
  <si>
    <t>South Carolina</t>
  </si>
  <si>
    <t>EIA: 55166</t>
  </si>
  <si>
    <t>45646</t>
  </si>
  <si>
    <t>L401752</t>
  </si>
  <si>
    <t>G402530</t>
  </si>
  <si>
    <t>G402531</t>
  </si>
  <si>
    <t>G402532</t>
  </si>
  <si>
    <t>CT04</t>
  </si>
  <si>
    <t>EIA: CT04</t>
  </si>
  <si>
    <t>G402533</t>
  </si>
  <si>
    <t>CT05</t>
  </si>
  <si>
    <t>EIA: CT05</t>
  </si>
  <si>
    <t>G402534</t>
  </si>
  <si>
    <t>https://www.gem.wiki/Broadwing_Clean_energy_complex</t>
  </si>
  <si>
    <t>Broadwing Clean energy complex</t>
  </si>
  <si>
    <t>Decatur</t>
  </si>
  <si>
    <t>1136510</t>
  </si>
  <si>
    <t>L407695</t>
  </si>
  <si>
    <t>G410074</t>
  </si>
  <si>
    <t>https://www.gem.wiki/Brooklyn_Navy_Yard_cogeneration_power_station</t>
  </si>
  <si>
    <t>Brooklyn Navy Yard cogeneration power station</t>
  </si>
  <si>
    <t>Brooklyn</t>
  </si>
  <si>
    <t>Kings</t>
  </si>
  <si>
    <t>EIA: 54914</t>
  </si>
  <si>
    <t>EIA: 01, 03</t>
  </si>
  <si>
    <t>L401673</t>
  </si>
  <si>
    <t>G401774</t>
  </si>
  <si>
    <t>EIA: 02, 04</t>
  </si>
  <si>
    <t>G401775</t>
  </si>
  <si>
    <t>https://www.gem.wiki/Brotman_power_station</t>
  </si>
  <si>
    <t>Brotman power station</t>
  </si>
  <si>
    <t>Rosharon</t>
  </si>
  <si>
    <t>EIA: 65373</t>
  </si>
  <si>
    <t>1138446</t>
  </si>
  <si>
    <t>L408056</t>
  </si>
  <si>
    <t>G411217</t>
  </si>
  <si>
    <t>G411216</t>
  </si>
  <si>
    <t>G411218</t>
  </si>
  <si>
    <t>G413050</t>
  </si>
  <si>
    <t>G413049</t>
  </si>
  <si>
    <t>G413048</t>
  </si>
  <si>
    <t>https://www.gem.wiki/Brownsville_Peaking_power_station</t>
  </si>
  <si>
    <t>Brownsville Peaking power station</t>
  </si>
  <si>
    <t>Brownsville</t>
  </si>
  <si>
    <t>Haywood</t>
  </si>
  <si>
    <t>EIA: 55081</t>
  </si>
  <si>
    <t>45236</t>
  </si>
  <si>
    <t>L402314</t>
  </si>
  <si>
    <t>G403586</t>
  </si>
  <si>
    <t>G403587</t>
  </si>
  <si>
    <t>G403588</t>
  </si>
  <si>
    <t>G403589</t>
  </si>
  <si>
    <t>https://www.gem.wiki/Brunner_Island_Power_Station</t>
  </si>
  <si>
    <t>Brunner Island power station</t>
  </si>
  <si>
    <t>York Haven</t>
  </si>
  <si>
    <t>York</t>
  </si>
  <si>
    <t>EIA: 3140</t>
  </si>
  <si>
    <t>29940</t>
  </si>
  <si>
    <t>L104133</t>
  </si>
  <si>
    <t>G410537</t>
  </si>
  <si>
    <t>G402536</t>
  </si>
  <si>
    <t>G402537</t>
  </si>
  <si>
    <t>https://www.gem.wiki/Brunot_Island_power_station</t>
  </si>
  <si>
    <t>Brunot Island power station</t>
  </si>
  <si>
    <t>BICC</t>
  </si>
  <si>
    <t>Pittsburg</t>
  </si>
  <si>
    <t>EIA: 3096</t>
  </si>
  <si>
    <t>EIA: 2A, 2B, 3, ST4</t>
  </si>
  <si>
    <t>L401971</t>
  </si>
  <si>
    <t>G401658</t>
  </si>
  <si>
    <t>https://www.gem.wiki/Brunswick_County_power_station</t>
  </si>
  <si>
    <t>Brunswick County power station</t>
  </si>
  <si>
    <t>BC01</t>
  </si>
  <si>
    <t>Freeman</t>
  </si>
  <si>
    <t>Brunswick</t>
  </si>
  <si>
    <t>EIA: 58260</t>
  </si>
  <si>
    <t>EIA: CT01, CT02, CT03, ST01</t>
  </si>
  <si>
    <t>48550</t>
  </si>
  <si>
    <t>41187, 41190, 41191, 41189</t>
  </si>
  <si>
    <t>L402351</t>
  </si>
  <si>
    <t>G402062</t>
  </si>
  <si>
    <t>https://www.gem.wiki/Brush_generation_facility</t>
  </si>
  <si>
    <t>Brush generation facility</t>
  </si>
  <si>
    <t>BCP</t>
  </si>
  <si>
    <t>Brush</t>
  </si>
  <si>
    <t>Morgan</t>
  </si>
  <si>
    <t>EIA: 10682</t>
  </si>
  <si>
    <t>EIA: GT3, ST2</t>
  </si>
  <si>
    <t>101908</t>
  </si>
  <si>
    <t>2522, 2523</t>
  </si>
  <si>
    <t>L401524</t>
  </si>
  <si>
    <t>G401601</t>
  </si>
  <si>
    <t>BIV</t>
  </si>
  <si>
    <t>EIA: GT4, GT5, ST4</t>
  </si>
  <si>
    <t>17047</t>
  </si>
  <si>
    <t>26565, 29830, 29831</t>
  </si>
  <si>
    <t>G401602</t>
  </si>
  <si>
    <t>CPP</t>
  </si>
  <si>
    <t>EIA: GT1, ST1</t>
  </si>
  <si>
    <t>2519, 2521</t>
  </si>
  <si>
    <t>G401603</t>
  </si>
  <si>
    <t>https://www.gem.wiki/Buck_Steam_Station</t>
  </si>
  <si>
    <t>Buck Steam Station</t>
  </si>
  <si>
    <t>Salisbury</t>
  </si>
  <si>
    <t>Rowan</t>
  </si>
  <si>
    <t>EIA: 2720</t>
  </si>
  <si>
    <t>EIA: CT11, CT12, ST10</t>
  </si>
  <si>
    <t>18703</t>
  </si>
  <si>
    <t>35906, 35907, 31486</t>
  </si>
  <si>
    <t>L104073</t>
  </si>
  <si>
    <t>G401655</t>
  </si>
  <si>
    <t>https://www.gem.wiki/Bucksport_Generation_power_station</t>
  </si>
  <si>
    <t>Bucksport Generation power station</t>
  </si>
  <si>
    <t>Bucksport</t>
  </si>
  <si>
    <t>Hancock</t>
  </si>
  <si>
    <t>EIA: 50243</t>
  </si>
  <si>
    <t>1130056</t>
  </si>
  <si>
    <t>L407484</t>
  </si>
  <si>
    <t>G409585</t>
  </si>
  <si>
    <t>https://www.gem.wiki/Burlington_Generating_Station</t>
  </si>
  <si>
    <t>Burlington Generating Station</t>
  </si>
  <si>
    <t>Burlington</t>
  </si>
  <si>
    <t>Des Moines</t>
  </si>
  <si>
    <t>EIA: 1104</t>
  </si>
  <si>
    <t>22797</t>
  </si>
  <si>
    <t>L103905</t>
  </si>
  <si>
    <t>G410519</t>
  </si>
  <si>
    <t>https://www.gem.wiki/Butler-Warner_generation_plant</t>
  </si>
  <si>
    <t>Butler-Warner generation plant</t>
  </si>
  <si>
    <t>Fayetteville</t>
  </si>
  <si>
    <t>Cumberland</t>
  </si>
  <si>
    <t>EIA: 1016</t>
  </si>
  <si>
    <t>EIA: 1, 2, 3, 6, 7, 8, 9</t>
  </si>
  <si>
    <t>L401946</t>
  </si>
  <si>
    <t>G401586</t>
  </si>
  <si>
    <t>https://www.gem.wiki/C_R_Wing_cogeneration_plant</t>
  </si>
  <si>
    <t>C R Wing cogeneration plant</t>
  </si>
  <si>
    <t>Big Spring</t>
  </si>
  <si>
    <t>Howard</t>
  </si>
  <si>
    <t>EIA: 52176</t>
  </si>
  <si>
    <t>L402501</t>
  </si>
  <si>
    <t>G401736</t>
  </si>
  <si>
    <t>https://www.gem.wiki/C_W_Burdick_power_station</t>
  </si>
  <si>
    <t>C W Burdick power station</t>
  </si>
  <si>
    <t>Grand Island</t>
  </si>
  <si>
    <t>Hall</t>
  </si>
  <si>
    <t>EIA: 2241</t>
  </si>
  <si>
    <t>L401787</t>
  </si>
  <si>
    <t>G402574</t>
  </si>
  <si>
    <t>G402575</t>
  </si>
  <si>
    <t>https://www.gem.wiki/C.D._McIntosh_power_station</t>
  </si>
  <si>
    <t>C.D. McIntosh power station</t>
  </si>
  <si>
    <t>5CC</t>
  </si>
  <si>
    <t>Lakeland</t>
  </si>
  <si>
    <t>Polk</t>
  </si>
  <si>
    <t>EIA: 676</t>
  </si>
  <si>
    <t>EIA: 5CT, 5ST</t>
  </si>
  <si>
    <t>C D McIntosh Jr power station</t>
  </si>
  <si>
    <t>24499</t>
  </si>
  <si>
    <t>11600, 24674</t>
  </si>
  <si>
    <t>L103821</t>
  </si>
  <si>
    <t>G402133</t>
  </si>
  <si>
    <t>G403792</t>
  </si>
  <si>
    <t>G402585</t>
  </si>
  <si>
    <t>https://www.gem.wiki/C4GT_power_station</t>
  </si>
  <si>
    <t>C4GT power station</t>
  </si>
  <si>
    <t>C4GT</t>
  </si>
  <si>
    <t>Charles City</t>
  </si>
  <si>
    <t>EIA: 61760</t>
  </si>
  <si>
    <t>EIA: C4GT</t>
  </si>
  <si>
    <t>103700</t>
  </si>
  <si>
    <t>49646, 49647, 49648</t>
  </si>
  <si>
    <t>L402394</t>
  </si>
  <si>
    <t>G403793</t>
  </si>
  <si>
    <t>https://www.gem.wiki/CE&amp;P_Imperial_Valley_1_power_station</t>
  </si>
  <si>
    <t>CE&amp;P Imperial Valley 1 power station</t>
  </si>
  <si>
    <t>NG/OTH</t>
  </si>
  <si>
    <t>Brawley</t>
  </si>
  <si>
    <t>Imperial</t>
  </si>
  <si>
    <t>EIA: 60670</t>
  </si>
  <si>
    <t>L407482</t>
  </si>
  <si>
    <t>G409495</t>
  </si>
  <si>
    <t>https://www.gem.wiki/CES_Placerita_power_plant</t>
  </si>
  <si>
    <t>CES Placerita power plant</t>
  </si>
  <si>
    <t>CESP</t>
  </si>
  <si>
    <t>Santa Clarita</t>
  </si>
  <si>
    <t>EIA: 10677</t>
  </si>
  <si>
    <t>EIA: UNT2, UNT3</t>
  </si>
  <si>
    <t>12452</t>
  </si>
  <si>
    <t>153, 154, 155</t>
  </si>
  <si>
    <t>L401776</t>
  </si>
  <si>
    <t>G401600</t>
  </si>
  <si>
    <t>https://www.gem.wiki/CFB_power_plant</t>
  </si>
  <si>
    <t>CFB power plant</t>
  </si>
  <si>
    <t>G2101</t>
  </si>
  <si>
    <t>Point Comfort</t>
  </si>
  <si>
    <t>Calhoun</t>
  </si>
  <si>
    <t>EIA: 56708</t>
  </si>
  <si>
    <t>EIA: G2101</t>
  </si>
  <si>
    <t>L401959</t>
  </si>
  <si>
    <t>G402911</t>
  </si>
  <si>
    <t>G2201</t>
  </si>
  <si>
    <t>EIA: G2201</t>
  </si>
  <si>
    <t>G402912</t>
  </si>
  <si>
    <t>https://www.gem.wiki/CH_Resources_Beaver_Falls_power_station</t>
  </si>
  <si>
    <t>CH Resources Beaver Falls power station</t>
  </si>
  <si>
    <t>Beaver Falls</t>
  </si>
  <si>
    <t>Lewis</t>
  </si>
  <si>
    <t>EIA: 10617</t>
  </si>
  <si>
    <t>L402474</t>
  </si>
  <si>
    <t>G401596</t>
  </si>
  <si>
    <t>https://www.gem.wiki/CH_Resources_Syracuse_power_station</t>
  </si>
  <si>
    <t>CH Resources Syracuse power station</t>
  </si>
  <si>
    <t>Solvay</t>
  </si>
  <si>
    <t>Onondaga</t>
  </si>
  <si>
    <t>EIA: 10621</t>
  </si>
  <si>
    <t>L402043</t>
  </si>
  <si>
    <t>G401598</t>
  </si>
  <si>
    <t>https://www.gem.wiki/CPV_Fairview_energy_center</t>
  </si>
  <si>
    <t>CPV Fairview energy center</t>
  </si>
  <si>
    <t>Johnstown</t>
  </si>
  <si>
    <t>Cambria</t>
  </si>
  <si>
    <t>EIA: 60589</t>
  </si>
  <si>
    <t>69273</t>
  </si>
  <si>
    <t>46037, 46593, 46592</t>
  </si>
  <si>
    <t>L402399</t>
  </si>
  <si>
    <t>G402098</t>
  </si>
  <si>
    <t>https://www.gem.wiki/CPV_Shay_energy_center</t>
  </si>
  <si>
    <t>CPV Shay energy center</t>
  </si>
  <si>
    <t>Doddridge</t>
  </si>
  <si>
    <t>1141469</t>
  </si>
  <si>
    <t>L408875</t>
  </si>
  <si>
    <t>G413047</t>
  </si>
  <si>
    <t>https://www.gem.wiki/CPV_St._Charles_energy_center</t>
  </si>
  <si>
    <t>CPV St. Charles energy center</t>
  </si>
  <si>
    <t>G601</t>
  </si>
  <si>
    <t>Waldorf</t>
  </si>
  <si>
    <t>Charles</t>
  </si>
  <si>
    <t>EIA: 56846</t>
  </si>
  <si>
    <t>EIA: GTG1, GTG2, STGEN</t>
  </si>
  <si>
    <t>57383</t>
  </si>
  <si>
    <t>34033, 34034, 34035</t>
  </si>
  <si>
    <t>L401837</t>
  </si>
  <si>
    <t>G402033</t>
  </si>
  <si>
    <t>https://www.gem.wiki/CPV_Three_Rivers_energy_center</t>
  </si>
  <si>
    <t>CPV Three Rivers energy center</t>
  </si>
  <si>
    <t>Morris</t>
  </si>
  <si>
    <t>Grundy</t>
  </si>
  <si>
    <t>EIA: 63931</t>
  </si>
  <si>
    <t>70061</t>
  </si>
  <si>
    <t>46718, 46720</t>
  </si>
  <si>
    <t>L407358</t>
  </si>
  <si>
    <t>G409402</t>
  </si>
  <si>
    <t>46719, 1307306</t>
  </si>
  <si>
    <t>G409401</t>
  </si>
  <si>
    <t>https://www.gem.wiki/CPV_Towantic_energy_center</t>
  </si>
  <si>
    <t>CPV Towantic energy center</t>
  </si>
  <si>
    <t>Oxford</t>
  </si>
  <si>
    <t>EIA: 56047</t>
  </si>
  <si>
    <t>EIA: CTG1, CTG2, STG</t>
  </si>
  <si>
    <t>46127</t>
  </si>
  <si>
    <t>25109, 25110, 25108</t>
  </si>
  <si>
    <t>L401838</t>
  </si>
  <si>
    <t>G401997</t>
  </si>
  <si>
    <t>https://www.gem.wiki/CPV_Valley_energy_center</t>
  </si>
  <si>
    <t>CPV Valley energy center</t>
  </si>
  <si>
    <t>G921</t>
  </si>
  <si>
    <t>Wawayanda</t>
  </si>
  <si>
    <t>EIA: 56940</t>
  </si>
  <si>
    <t>59515</t>
  </si>
  <si>
    <t>36435, 42175, 42176</t>
  </si>
  <si>
    <t>L401839</t>
  </si>
  <si>
    <t>G402035</t>
  </si>
  <si>
    <t>https://www.gem.wiki/Cadiz_power_plant</t>
  </si>
  <si>
    <t>Cadiz power plant</t>
  </si>
  <si>
    <t>GEN 1</t>
  </si>
  <si>
    <t>Cadiz</t>
  </si>
  <si>
    <t>Harrison</t>
  </si>
  <si>
    <t>Ohio</t>
  </si>
  <si>
    <t>EIA: 62153</t>
  </si>
  <si>
    <t>EIA: GEN 1</t>
  </si>
  <si>
    <t>Harrison energy center, Harrison power plant</t>
  </si>
  <si>
    <t>70809</t>
  </si>
  <si>
    <t>L402395</t>
  </si>
  <si>
    <t>G403794</t>
  </si>
  <si>
    <t>GEN 2</t>
  </si>
  <si>
    <t>EIA: GEN 2</t>
  </si>
  <si>
    <t>G403795</t>
  </si>
  <si>
    <t>https://www.gem.wiki/Caithness_Long_Island_energy_center</t>
  </si>
  <si>
    <t>Caithness Long Island energy center</t>
  </si>
  <si>
    <t>Yaphank</t>
  </si>
  <si>
    <t>Suffolk</t>
  </si>
  <si>
    <t>EIA: 56234</t>
  </si>
  <si>
    <t>EIA: CT01, ST01</t>
  </si>
  <si>
    <t>53823</t>
  </si>
  <si>
    <t>31173, 31174</t>
  </si>
  <si>
    <t>L401757</t>
  </si>
  <si>
    <t>G402010</t>
  </si>
  <si>
    <t>https://www.gem.wiki/CalPeak_Power_Border_Peaker_Plant</t>
  </si>
  <si>
    <t>CalPeak Power Border Peaker Plant</t>
  </si>
  <si>
    <t>CPP4</t>
  </si>
  <si>
    <t>San Diego</t>
  </si>
  <si>
    <t>EIA: 55510</t>
  </si>
  <si>
    <t>EIA: CPP4</t>
  </si>
  <si>
    <t>48399</t>
  </si>
  <si>
    <t>L401531</t>
  </si>
  <si>
    <t>G402218</t>
  </si>
  <si>
    <t>https://www.gem.wiki/CalPeak_Power_Enterprise_Peaker_Plant</t>
  </si>
  <si>
    <t>CalPeak Power Enterprise Peaker Plant</t>
  </si>
  <si>
    <t>CPP7</t>
  </si>
  <si>
    <t>Escondido</t>
  </si>
  <si>
    <t>EIA: 55513</t>
  </si>
  <si>
    <t>EIA: CPP7</t>
  </si>
  <si>
    <t>49143</t>
  </si>
  <si>
    <t>L401532</t>
  </si>
  <si>
    <t>G402219</t>
  </si>
  <si>
    <t>https://www.gem.wiki/CalPeak_Power_Panoche_Peaker_Plant</t>
  </si>
  <si>
    <t>CalPeak Power Panoche Peaker Plant</t>
  </si>
  <si>
    <t>CPP2</t>
  </si>
  <si>
    <t>Firebaugh</t>
  </si>
  <si>
    <t>EIA: 55508</t>
  </si>
  <si>
    <t>EIA: CPP2</t>
  </si>
  <si>
    <t>51615</t>
  </si>
  <si>
    <t>L401533</t>
  </si>
  <si>
    <t>G402220</t>
  </si>
  <si>
    <t>https://www.gem.wiki/CalPeak_Power_Vaca_Dixon_Peaker_Plant</t>
  </si>
  <si>
    <t>CalPeak Power Vaca Dixon Peaker Plant</t>
  </si>
  <si>
    <t>CPP1</t>
  </si>
  <si>
    <t>Vacaville</t>
  </si>
  <si>
    <t>Solano</t>
  </si>
  <si>
    <t>EIA: 55499</t>
  </si>
  <si>
    <t>EIA: CPP1</t>
  </si>
  <si>
    <t>55128</t>
  </si>
  <si>
    <t>L401534</t>
  </si>
  <si>
    <t>G402221</t>
  </si>
  <si>
    <t>https://www.gem.wiki/Calcasieu_power_station</t>
  </si>
  <si>
    <t>Calcasieu power station</t>
  </si>
  <si>
    <t>G101</t>
  </si>
  <si>
    <t>Sulphur</t>
  </si>
  <si>
    <t>Calcasieu</t>
  </si>
  <si>
    <t>EIA: 55165</t>
  </si>
  <si>
    <t>EIA: G101</t>
  </si>
  <si>
    <t>45968</t>
  </si>
  <si>
    <t>L401912</t>
  </si>
  <si>
    <t>G402838</t>
  </si>
  <si>
    <t>G102</t>
  </si>
  <si>
    <t>EIA: G102</t>
  </si>
  <si>
    <t>G402839</t>
  </si>
  <si>
    <t>https://www.gem.wiki/Caledonia_power_station</t>
  </si>
  <si>
    <t>Caledonia power station</t>
  </si>
  <si>
    <t>CCC1</t>
  </si>
  <si>
    <t>Steens</t>
  </si>
  <si>
    <t>Lowndes</t>
  </si>
  <si>
    <t>EIA: 55197</t>
  </si>
  <si>
    <t>L401627</t>
  </si>
  <si>
    <t>G401837</t>
  </si>
  <si>
    <t>CCC2</t>
  </si>
  <si>
    <t>G401838</t>
  </si>
  <si>
    <t>CCC3</t>
  </si>
  <si>
    <t>G401839</t>
  </si>
  <si>
    <t>https://www.gem.wiki/Calhoun_energy_center</t>
  </si>
  <si>
    <t>Calhoun energy center</t>
  </si>
  <si>
    <t>CAL1</t>
  </si>
  <si>
    <t>Eastaboga</t>
  </si>
  <si>
    <t>EIA: 55409</t>
  </si>
  <si>
    <t>EIA: CAL1</t>
  </si>
  <si>
    <t>48003</t>
  </si>
  <si>
    <t>L401530</t>
  </si>
  <si>
    <t>G402214</t>
  </si>
  <si>
    <t>CAL2</t>
  </si>
  <si>
    <t>EIA: CAL2</t>
  </si>
  <si>
    <t>G402215</t>
  </si>
  <si>
    <t>CAL3</t>
  </si>
  <si>
    <t>EIA: CAL3</t>
  </si>
  <si>
    <t>G402216</t>
  </si>
  <si>
    <t>CAL4</t>
  </si>
  <si>
    <t>EIA: CAL4</t>
  </si>
  <si>
    <t>G402217</t>
  </si>
  <si>
    <t>https://www.gem.wiki/Calumet_Energy_Team_power_station</t>
  </si>
  <si>
    <t>Calumet Energy Team power station</t>
  </si>
  <si>
    <t>CT11</t>
  </si>
  <si>
    <t>Chicago</t>
  </si>
  <si>
    <t>Cook</t>
  </si>
  <si>
    <t>EIA: 55296</t>
  </si>
  <si>
    <t>EIA: CT11</t>
  </si>
  <si>
    <t>46858</t>
  </si>
  <si>
    <t>L401565</t>
  </si>
  <si>
    <t>G402272</t>
  </si>
  <si>
    <t>CT12</t>
  </si>
  <si>
    <t>EIA: CT12</t>
  </si>
  <si>
    <t>G402273</t>
  </si>
  <si>
    <t>https://www.gem.wiki/Cambridge_Station_power_plant</t>
  </si>
  <si>
    <t>Cambridge Station power plant</t>
  </si>
  <si>
    <t>Cambridge</t>
  </si>
  <si>
    <t>Isanti</t>
  </si>
  <si>
    <t>EIA: 2038</t>
  </si>
  <si>
    <t>35359</t>
  </si>
  <si>
    <t>L401987</t>
  </si>
  <si>
    <t>G402964</t>
  </si>
  <si>
    <t>https://www.gem.wiki/Camden_Plant_Holdings_power_station</t>
  </si>
  <si>
    <t>Camden Plant Holdings power station</t>
  </si>
  <si>
    <t>Camden</t>
  </si>
  <si>
    <t>EIA: 10751</t>
  </si>
  <si>
    <t>L401580</t>
  </si>
  <si>
    <t>G401608</t>
  </si>
  <si>
    <t>https://www.gem.wiki/Canaday_power_station</t>
  </si>
  <si>
    <t>Canaday power station</t>
  </si>
  <si>
    <t>Lexington</t>
  </si>
  <si>
    <t>Gosper</t>
  </si>
  <si>
    <t>EIA: 2226</t>
  </si>
  <si>
    <t>L402114</t>
  </si>
  <si>
    <t>G403215</t>
  </si>
  <si>
    <t>https://www.gem.wiki/Canal_power_station</t>
  </si>
  <si>
    <t>Canal power station</t>
  </si>
  <si>
    <t>Sandwich</t>
  </si>
  <si>
    <t>Barnstable</t>
  </si>
  <si>
    <t>EIA: 1599</t>
  </si>
  <si>
    <t>15494</t>
  </si>
  <si>
    <t>L402142</t>
  </si>
  <si>
    <t>G410147</t>
  </si>
  <si>
    <t>G409593</t>
  </si>
  <si>
    <t>G403260</t>
  </si>
  <si>
    <t>https://www.gem.wiki/Cane_Island_power_station</t>
  </si>
  <si>
    <t>Cane Island power station</t>
  </si>
  <si>
    <t>UN1</t>
  </si>
  <si>
    <t>Intercession City</t>
  </si>
  <si>
    <t>Osceola</t>
  </si>
  <si>
    <t>EIA: 7238</t>
  </si>
  <si>
    <t>EIA: 2, 2A</t>
  </si>
  <si>
    <t>24165</t>
  </si>
  <si>
    <t>3029, 3030, 3032</t>
  </si>
  <si>
    <t>L401567</t>
  </si>
  <si>
    <t>G402142</t>
  </si>
  <si>
    <t>UN2</t>
  </si>
  <si>
    <t>EIA: 3, 3A</t>
  </si>
  <si>
    <t>3031, 25913</t>
  </si>
  <si>
    <t>G402143</t>
  </si>
  <si>
    <t>UN3</t>
  </si>
  <si>
    <t>EIA: 4, 4A</t>
  </si>
  <si>
    <t>34700, 37045</t>
  </si>
  <si>
    <t>G402144</t>
  </si>
  <si>
    <t>https://www.gem.wiki/Cane_Run_Station</t>
  </si>
  <si>
    <t>Cane Run Station</t>
  </si>
  <si>
    <t>CR7</t>
  </si>
  <si>
    <t>Louisville</t>
  </si>
  <si>
    <t>EIA: 1363</t>
  </si>
  <si>
    <t>EIA: 7A, 7B, 7S, 7ABS, NGCC</t>
  </si>
  <si>
    <t>25145</t>
  </si>
  <si>
    <t>40799, 42703, 42704</t>
  </si>
  <si>
    <t>L103932</t>
  </si>
  <si>
    <t>G401618</t>
  </si>
  <si>
    <t>https://www.gem.wiki/Cannon_Falls_energy_center</t>
  </si>
  <si>
    <t>Cannon Falls energy center</t>
  </si>
  <si>
    <t>Cannon Falls</t>
  </si>
  <si>
    <t>Goodhue</t>
  </si>
  <si>
    <t>EIA: 56241</t>
  </si>
  <si>
    <t>53432</t>
  </si>
  <si>
    <t>L402020</t>
  </si>
  <si>
    <t>G403019</t>
  </si>
  <si>
    <t>UNT2</t>
  </si>
  <si>
    <t>EIA: UNT2</t>
  </si>
  <si>
    <t>G403020</t>
  </si>
  <si>
    <t>https://www.gem.wiki/Canyon_power_plant</t>
  </si>
  <si>
    <t>Canyon power plant</t>
  </si>
  <si>
    <t>Anaheim</t>
  </si>
  <si>
    <t>EIA: 57027</t>
  </si>
  <si>
    <t>58000</t>
  </si>
  <si>
    <t>L401539</t>
  </si>
  <si>
    <t>G402226</t>
  </si>
  <si>
    <t>G402227</t>
  </si>
  <si>
    <t>CPP3</t>
  </si>
  <si>
    <t>EIA: CPP3</t>
  </si>
  <si>
    <t>G402228</t>
  </si>
  <si>
    <t>G402229</t>
  </si>
  <si>
    <t>https://www.gem.wiki/Cape_Canaveral_power_station</t>
  </si>
  <si>
    <t>Cape Canaveral power station</t>
  </si>
  <si>
    <t>PCC</t>
  </si>
  <si>
    <t>Cocoa</t>
  </si>
  <si>
    <t>Brevard</t>
  </si>
  <si>
    <t>EIA: 609</t>
  </si>
  <si>
    <t>EIA: 3A, 3B, 3C, 3ST</t>
  </si>
  <si>
    <t>20259</t>
  </si>
  <si>
    <t>24681, 38287, 38288, 38375</t>
  </si>
  <si>
    <t>L401947</t>
  </si>
  <si>
    <t>G402107</t>
  </si>
  <si>
    <t>https://www.gem.wiki/Capitol_District_energy_center</t>
  </si>
  <si>
    <t>Capitol District energy center</t>
  </si>
  <si>
    <t>EIA: 50498</t>
  </si>
  <si>
    <t>EIA: GTG, STG</t>
  </si>
  <si>
    <t>L402492</t>
  </si>
  <si>
    <t>G401714</t>
  </si>
  <si>
    <t>https://www.gem.wiki/Carl_Bailey_power_station</t>
  </si>
  <si>
    <t>Carl Bailey power station</t>
  </si>
  <si>
    <t>Augusta</t>
  </si>
  <si>
    <t>Woodruff</t>
  </si>
  <si>
    <t>Arkansas</t>
  </si>
  <si>
    <t>EIA: 202</t>
  </si>
  <si>
    <t>13510</t>
  </si>
  <si>
    <t>L401715</t>
  </si>
  <si>
    <t>G402461</t>
  </si>
  <si>
    <t>https://www.gem.wiki/Carlsbad_energy_center</t>
  </si>
  <si>
    <t>Carlsbad energy center</t>
  </si>
  <si>
    <t>CEC 6</t>
  </si>
  <si>
    <t>Carlsbad</t>
  </si>
  <si>
    <t>EIA: 59002</t>
  </si>
  <si>
    <t>EIA: CEC 6</t>
  </si>
  <si>
    <t>60897</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</si>
  <si>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</si>
  <si>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</si>
  <si>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</si>
  <si>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</si>
  <si>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</si>
  <si>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</si>
  <si>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</si>
  <si>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</si>
  <si>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</si>
  <si>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</si>
  <si>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</si>
  <si>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</si>
  <si>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</si>
  <si>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</si>
  <si>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</si>
  <si>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</si>
  <si>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East Syracuse</t>
  </si>
  <si>
    <t>EIA: 50978</t>
  </si>
  <si>
    <t>L401656</t>
  </si>
  <si>
    <t>G401726</t>
  </si>
  <si>
    <t>https://www.gem.wiki/Carroll_County_Energy_power_station</t>
  </si>
  <si>
    <t>Carroll County Energy power station</t>
  </si>
  <si>
    <t>CCE1</t>
  </si>
  <si>
    <t>Carrollton</t>
  </si>
  <si>
    <t>Carroll</t>
  </si>
  <si>
    <t>EIA: 59773</t>
  </si>
  <si>
    <t>EIA: CGT1, CGT2, SGT1</t>
  </si>
  <si>
    <t>67094</t>
  </si>
  <si>
    <t>43755, 44233, 44234</t>
  </si>
  <si>
    <t>L401773</t>
  </si>
  <si>
    <t>G402079</t>
  </si>
  <si>
    <t>https://www.gem.wiki/Carson_Ice-Gen_Project_power_station</t>
  </si>
  <si>
    <t>Carson Ice-Gen Project power station</t>
  </si>
  <si>
    <t>Sacramento</t>
  </si>
  <si>
    <t>EIA: 7527</t>
  </si>
  <si>
    <t>31877</t>
  </si>
  <si>
    <t>L401605</t>
  </si>
  <si>
    <t>G402324</t>
  </si>
  <si>
    <t>EIA: 2, CCCT</t>
  </si>
  <si>
    <t>18482, 18484</t>
  </si>
  <si>
    <t>G402158</t>
  </si>
  <si>
    <t>https://www.gem.wiki/Carson_cogeneration_power_station</t>
  </si>
  <si>
    <t>Carson cogeneration power station</t>
  </si>
  <si>
    <t>Carson</t>
  </si>
  <si>
    <t>EIA: 10169</t>
  </si>
  <si>
    <t>16934</t>
  </si>
  <si>
    <t>47845, 30212</t>
  </si>
  <si>
    <t>L401648</t>
  </si>
  <si>
    <t>G401585</t>
  </si>
  <si>
    <t>https://www.gem.wiki/Carthage_Energy_power_station</t>
  </si>
  <si>
    <t>Carthage Energy power station</t>
  </si>
  <si>
    <t>Carthage</t>
  </si>
  <si>
    <t>EIA: 10620</t>
  </si>
  <si>
    <t>L402475</t>
  </si>
  <si>
    <t>G401597</t>
  </si>
  <si>
    <t>https://www.gem.wiki/Carty_generating_station</t>
  </si>
  <si>
    <t>Carty generating station</t>
  </si>
  <si>
    <t>CCG1</t>
  </si>
  <si>
    <t>Boardman</t>
  </si>
  <si>
    <t>Morrow</t>
  </si>
  <si>
    <t>EIA: 58503</t>
  </si>
  <si>
    <t>61083</t>
  </si>
  <si>
    <t>L402206</t>
  </si>
  <si>
    <t>G402065</t>
  </si>
  <si>
    <t>https://www.gem.wiki/Carville_energy_center</t>
  </si>
  <si>
    <t>Carville energy center</t>
  </si>
  <si>
    <t>St Gabriel</t>
  </si>
  <si>
    <t>EIA: 55404</t>
  </si>
  <si>
    <t>46237</t>
  </si>
  <si>
    <t>26514, 26515, 25281</t>
  </si>
  <si>
    <t>L402524</t>
  </si>
  <si>
    <t>G401913</t>
  </si>
  <si>
    <t>https://www.gem.wiki/Cascade_Creek_power_station</t>
  </si>
  <si>
    <t>Cascade Creek power station</t>
  </si>
  <si>
    <t>Rochester</t>
  </si>
  <si>
    <t>Olmsted</t>
  </si>
  <si>
    <t>EIA: 6058</t>
  </si>
  <si>
    <t>31579</t>
  </si>
  <si>
    <t>L407483</t>
  </si>
  <si>
    <t>G409496</t>
  </si>
  <si>
    <t>https://www.gem.wiki/Cass_County_power_station</t>
  </si>
  <si>
    <t>Cass County power station</t>
  </si>
  <si>
    <t>CT-1</t>
  </si>
  <si>
    <t>Plattsmouth</t>
  </si>
  <si>
    <t>Cass</t>
  </si>
  <si>
    <t>EIA: 55972</t>
  </si>
  <si>
    <t>EIA: CT-1</t>
  </si>
  <si>
    <t>28897</t>
  </si>
  <si>
    <t>L402172</t>
  </si>
  <si>
    <t>G403337</t>
  </si>
  <si>
    <t>CT-2</t>
  </si>
  <si>
    <t>EIA: CT-2</t>
  </si>
  <si>
    <t>G403338</t>
  </si>
  <si>
    <t>https://www.gem.wiki/Castleton_energy_center</t>
  </si>
  <si>
    <t>Castleton energy center</t>
  </si>
  <si>
    <t>CCCC</t>
  </si>
  <si>
    <t>Castleton</t>
  </si>
  <si>
    <t>Rensselaer</t>
  </si>
  <si>
    <t>EIA: 10190</t>
  </si>
  <si>
    <t>L401649</t>
  </si>
  <si>
    <t>G401587</t>
  </si>
  <si>
    <t>https://www.gem.wiki/Cayuga_Generating_Station</t>
  </si>
  <si>
    <t>Cayuga Generating Station</t>
  </si>
  <si>
    <t>Cayuga</t>
  </si>
  <si>
    <t>Vermillion</t>
  </si>
  <si>
    <t>EIA: 1001</t>
  </si>
  <si>
    <t>30785</t>
  </si>
  <si>
    <t>L103880</t>
  </si>
  <si>
    <t>G402752</t>
  </si>
  <si>
    <t>https://www.gem.wiki/Cedar_Bayou_4_power_station</t>
  </si>
  <si>
    <t>Cedar Bayou 4 power station</t>
  </si>
  <si>
    <t>CBY4</t>
  </si>
  <si>
    <t>Eldon</t>
  </si>
  <si>
    <t>EIA: 56806</t>
  </si>
  <si>
    <t>EIA: 4, 41, 42</t>
  </si>
  <si>
    <t>L401589</t>
  </si>
  <si>
    <t>G402031</t>
  </si>
  <si>
    <t>https://www.gem.wiki/Cedar_Bayou_power_station</t>
  </si>
  <si>
    <t>Cedar Bayou power station</t>
  </si>
  <si>
    <t>EIA: 3460</t>
  </si>
  <si>
    <t>L402144</t>
  </si>
  <si>
    <t>G403261</t>
  </si>
  <si>
    <t>G403262</t>
  </si>
  <si>
    <t>https://www.gem.wiki/Center_Hybrid_power_station</t>
  </si>
  <si>
    <t>Center Hybrid power station</t>
  </si>
  <si>
    <t>Norwalk</t>
  </si>
  <si>
    <t>EIA: 56475</t>
  </si>
  <si>
    <t>56552</t>
  </si>
  <si>
    <t>L407481</t>
  </si>
  <si>
    <t>G409530</t>
  </si>
  <si>
    <t>https://www.gem.wiki/Central_Energy_Plant</t>
  </si>
  <si>
    <t>Central Energy Plant</t>
  </si>
  <si>
    <t>Lake Buena Vista</t>
  </si>
  <si>
    <t>EIA: 7294</t>
  </si>
  <si>
    <t>31246</t>
  </si>
  <si>
    <t>39343, 5487</t>
  </si>
  <si>
    <t>L402248</t>
  </si>
  <si>
    <t>G402147</t>
  </si>
  <si>
    <t>https://www.gem.wiki/Central_Utility_Plant_-_Texas_A&amp;M_power_station</t>
  </si>
  <si>
    <t>Central Utility Plant - Texas A&amp;M power station</t>
  </si>
  <si>
    <t>UES1</t>
  </si>
  <si>
    <t>College Station</t>
  </si>
  <si>
    <t>Brazos</t>
  </si>
  <si>
    <t>EIA: 58151</t>
  </si>
  <si>
    <t>EIA: GTG01, STG02, STG04</t>
  </si>
  <si>
    <t>L402533</t>
  </si>
  <si>
    <t>G402059</t>
  </si>
  <si>
    <t>https://www.gem.wiki/Ceredo_generating_station</t>
  </si>
  <si>
    <t>Ceredo generating station</t>
  </si>
  <si>
    <t>Huntington</t>
  </si>
  <si>
    <t>EIA: 55276</t>
  </si>
  <si>
    <t>EIA: 01</t>
  </si>
  <si>
    <t>46305</t>
  </si>
  <si>
    <t>L401706</t>
  </si>
  <si>
    <t>G402421</t>
  </si>
  <si>
    <t>EIA: 02</t>
  </si>
  <si>
    <t>G402422</t>
  </si>
  <si>
    <t>EIA: 03</t>
  </si>
  <si>
    <t>G402423</t>
  </si>
  <si>
    <t>EIA: 04</t>
  </si>
  <si>
    <t>G402424</t>
  </si>
  <si>
    <t>EIA: 05</t>
  </si>
  <si>
    <t>G402425</t>
  </si>
  <si>
    <t>EIA: 06</t>
  </si>
  <si>
    <t>G402426</t>
  </si>
  <si>
    <t>https://www.gem.wiki/Chalk_Point_Generating_Station</t>
  </si>
  <si>
    <t>Chalk Point Generating Station</t>
  </si>
  <si>
    <t>Aquasco</t>
  </si>
  <si>
    <t>EIA: 1571</t>
  </si>
  <si>
    <t>30495</t>
  </si>
  <si>
    <t>L103962</t>
  </si>
  <si>
    <t>G402920</t>
  </si>
  <si>
    <t>G402921</t>
  </si>
  <si>
    <t>G402922</t>
  </si>
  <si>
    <t>G402923</t>
  </si>
  <si>
    <t>G402924</t>
  </si>
  <si>
    <t>G402925</t>
  </si>
  <si>
    <t>SGT1</t>
  </si>
  <si>
    <t>EIA: 61890</t>
  </si>
  <si>
    <t>EIA: SGT1</t>
  </si>
  <si>
    <t>NRG Chalk Point CT</t>
  </si>
  <si>
    <t>G409452</t>
  </si>
  <si>
    <t>https://www.gem.wiki/Chamon_power_station</t>
  </si>
  <si>
    <t>Chamon power station</t>
  </si>
  <si>
    <t>CH1</t>
  </si>
  <si>
    <t>Houston</t>
  </si>
  <si>
    <t>EIA: 60460</t>
  </si>
  <si>
    <t>EIA: CH1</t>
  </si>
  <si>
    <t>CHAMON (Castleman Chamon) Project</t>
  </si>
  <si>
    <t>L402196</t>
  </si>
  <si>
    <t>G403369</t>
  </si>
  <si>
    <t>CH2</t>
  </si>
  <si>
    <t>EIA: CH2</t>
  </si>
  <si>
    <t>G403370</t>
  </si>
  <si>
    <t>https://www.gem.wiki/Channel_energy_center_LLC_power_station</t>
  </si>
  <si>
    <t>Channel energy center LLC power station</t>
  </si>
  <si>
    <t>EIA: 55299</t>
  </si>
  <si>
    <t>EIA: CTG1, CTG2, CTG3, ST-1</t>
  </si>
  <si>
    <t>L401683</t>
  </si>
  <si>
    <t>G401878</t>
  </si>
  <si>
    <t>https://www.gem.wiki/Channelview_cogeneration_plant</t>
  </si>
  <si>
    <t>Channelview cogeneration plant</t>
  </si>
  <si>
    <t>Channelview</t>
  </si>
  <si>
    <t>EIA: 55187</t>
  </si>
  <si>
    <t>EIA: GT1, GT2, GT3, GT4, ST1</t>
  </si>
  <si>
    <t>L401682</t>
  </si>
  <si>
    <t>G401834</t>
  </si>
  <si>
    <t>https://www.gem.wiki/Chanute_2_power_station</t>
  </si>
  <si>
    <t>Chanute 2 power station</t>
  </si>
  <si>
    <t>Chanute</t>
  </si>
  <si>
    <t>Neosho</t>
  </si>
  <si>
    <t>Kansas</t>
  </si>
  <si>
    <t>EIA: 1268</t>
  </si>
  <si>
    <t>EIA: 14</t>
  </si>
  <si>
    <t>L401782</t>
  </si>
  <si>
    <t>G402564</t>
  </si>
  <si>
    <t>https://www.gem.wiki/Charles_D._Lamb_energy_center</t>
  </si>
  <si>
    <t>Charles D. Lamb energy center</t>
  </si>
  <si>
    <t>Ponca City</t>
  </si>
  <si>
    <t>Kay</t>
  </si>
  <si>
    <t>EIA: 58325</t>
  </si>
  <si>
    <t>65733</t>
  </si>
  <si>
    <t>L402166</t>
  </si>
  <si>
    <t>G403322</t>
  </si>
  <si>
    <t>https://www.gem.wiki/Charles_R._Lowman_Power_Plant</t>
  </si>
  <si>
    <t>Charles R. Lowman Power Plant</t>
  </si>
  <si>
    <t>Leroy</t>
  </si>
  <si>
    <t>EIA: 56</t>
  </si>
  <si>
    <t>EIA: LEC1, LEC2</t>
  </si>
  <si>
    <t>Lowman Energy Center</t>
  </si>
  <si>
    <t>12561</t>
  </si>
  <si>
    <t>4664, 1306316</t>
  </si>
  <si>
    <t>L103777</t>
  </si>
  <si>
    <t>G409450</t>
  </si>
  <si>
    <t>https://www.gem.wiki/Chattahoochee_energy_facility</t>
  </si>
  <si>
    <t>Chattahoochee energy facility</t>
  </si>
  <si>
    <t>2224</t>
  </si>
  <si>
    <t>Heard</t>
  </si>
  <si>
    <t>EIA: 7917</t>
  </si>
  <si>
    <t>47143</t>
  </si>
  <si>
    <t>26421, 26421, 26423</t>
  </si>
  <si>
    <t>L402156</t>
  </si>
  <si>
    <t>G402185</t>
  </si>
  <si>
    <t>https://www.gem.wiki/Chehalis_generating_facility</t>
  </si>
  <si>
    <t>Chehalis generating facility</t>
  </si>
  <si>
    <t>Chehalis</t>
  </si>
  <si>
    <t>EIA: 55662</t>
  </si>
  <si>
    <t>EIA: CA, CT1, CT2</t>
  </si>
  <si>
    <t>47218</t>
  </si>
  <si>
    <t>26545, 26747, 26748</t>
  </si>
  <si>
    <t>L402185</t>
  </si>
  <si>
    <t>G401963</t>
  </si>
  <si>
    <t>https://www.gem.wiki/Cherokee_County_cogeneration_power_station</t>
  </si>
  <si>
    <t>Cherokee County cogeneration power station</t>
  </si>
  <si>
    <t>EIA: 55043</t>
  </si>
  <si>
    <t>38116</t>
  </si>
  <si>
    <t>3636, 24328</t>
  </si>
  <si>
    <t>L402513</t>
  </si>
  <si>
    <t>G401781</t>
  </si>
  <si>
    <t>https://www.gem.wiki/Cherokee_Station</t>
  </si>
  <si>
    <t>Cherokee Station</t>
  </si>
  <si>
    <t>EIA: 469</t>
  </si>
  <si>
    <t>30846</t>
  </si>
  <si>
    <t>L103806</t>
  </si>
  <si>
    <t>G403415</t>
  </si>
  <si>
    <t>CHR0</t>
  </si>
  <si>
    <t>EIA: 5, 6, 7</t>
  </si>
  <si>
    <t>38774, 42801, 45239</t>
  </si>
  <si>
    <t>G401694</t>
  </si>
  <si>
    <t>https://www.gem.wiki/Chesterfield_Power_Station</t>
  </si>
  <si>
    <t>Chesterfield power station</t>
  </si>
  <si>
    <t>CH7</t>
  </si>
  <si>
    <t>Chester</t>
  </si>
  <si>
    <t>Chesterfield</t>
  </si>
  <si>
    <t>EIA: 3797</t>
  </si>
  <si>
    <t>EIA: CT7, CW7</t>
  </si>
  <si>
    <t>36094</t>
  </si>
  <si>
    <t>3688, 3689</t>
  </si>
  <si>
    <t>L104233</t>
  </si>
  <si>
    <t>G401680</t>
  </si>
  <si>
    <t>CH8</t>
  </si>
  <si>
    <t>EIA: CT8, CW8</t>
  </si>
  <si>
    <t>3690, 3691</t>
  </si>
  <si>
    <t>G401681</t>
  </si>
  <si>
    <t>https://www.gem.wiki/Chevron_Oil_power_station</t>
  </si>
  <si>
    <t>Chevron Oil power station</t>
  </si>
  <si>
    <t>Pascagoula</t>
  </si>
  <si>
    <t>EIA: 2047</t>
  </si>
  <si>
    <t>L402094</t>
  </si>
  <si>
    <t>G403187</t>
  </si>
  <si>
    <t>https://www.gem.wiki/Cheyenne_Prairie_generating_station</t>
  </si>
  <si>
    <t>Cheyenne Prairie generating station</t>
  </si>
  <si>
    <t>PB1</t>
  </si>
  <si>
    <t>Cheyenne</t>
  </si>
  <si>
    <t>Laramie</t>
  </si>
  <si>
    <t>Wyoming</t>
  </si>
  <si>
    <t>EIA: 57703</t>
  </si>
  <si>
    <t>EIA: 01A, 01B, 01C</t>
  </si>
  <si>
    <t>64032</t>
  </si>
  <si>
    <t>40863, 43550, 43551</t>
  </si>
  <si>
    <t>L401690</t>
  </si>
  <si>
    <t>G402048</t>
  </si>
  <si>
    <t>https://www.gem.wiki/Chickahominy_power_station</t>
  </si>
  <si>
    <t>Chickahominy power station</t>
  </si>
  <si>
    <t>CP001</t>
  </si>
  <si>
    <t>EIA: 63886</t>
  </si>
  <si>
    <t>EIA: CP001</t>
  </si>
  <si>
    <t>49551</t>
  </si>
  <si>
    <t>L407478</t>
  </si>
  <si>
    <t>G409475</t>
  </si>
  <si>
    <t>CP002</t>
  </si>
  <si>
    <t>EIA: CP002</t>
  </si>
  <si>
    <t>G409474</t>
  </si>
  <si>
    <t>CP003</t>
  </si>
  <si>
    <t>EIA: CP003</t>
  </si>
  <si>
    <t>G409473</t>
  </si>
  <si>
    <t>https://www.gem.wiki/Chino_Mines_power_station</t>
  </si>
  <si>
    <t>Chino Mines power station</t>
  </si>
  <si>
    <t>Hurley</t>
  </si>
  <si>
    <t>Grant</t>
  </si>
  <si>
    <t>EIA: 54667</t>
  </si>
  <si>
    <t>EIA: 7, 9</t>
  </si>
  <si>
    <t>L402507</t>
  </si>
  <si>
    <t>G401761</t>
  </si>
  <si>
    <t>https://www.gem.wiki/Choctaw_County_power_station</t>
  </si>
  <si>
    <t>Choctaw County power station</t>
  </si>
  <si>
    <t>French Camp</t>
  </si>
  <si>
    <t>Choctaw</t>
  </si>
  <si>
    <t>EIA: 55706</t>
  </si>
  <si>
    <t>L401923</t>
  </si>
  <si>
    <t>G401972</t>
  </si>
  <si>
    <t>https://www.gem.wiki/Chouteau_power_station</t>
  </si>
  <si>
    <t>Chouteau power station</t>
  </si>
  <si>
    <t>Pryor</t>
  </si>
  <si>
    <t>Mayes</t>
  </si>
  <si>
    <t>EIA: 7757</t>
  </si>
  <si>
    <t>L401723</t>
  </si>
  <si>
    <t>G402169</t>
  </si>
  <si>
    <t>EIA: 4, 5, 6</t>
  </si>
  <si>
    <t>G402170</t>
  </si>
  <si>
    <t>https://www.gem.wiki/Chuck_Lenzie_generating_station</t>
  </si>
  <si>
    <t>Chuck Lenzie generating station</t>
  </si>
  <si>
    <t>Apex</t>
  </si>
  <si>
    <t>EIA: 55322</t>
  </si>
  <si>
    <t>EIA: CTG1, CTG2, ST1</t>
  </si>
  <si>
    <t>47950</t>
  </si>
  <si>
    <t>27058, 28916, 31044</t>
  </si>
  <si>
    <t>L402116</t>
  </si>
  <si>
    <t>G401882</t>
  </si>
  <si>
    <t>PB2</t>
  </si>
  <si>
    <t>EIA: CTG3, CTG4, ST2</t>
  </si>
  <si>
    <t>28917, 28918, 28919</t>
  </si>
  <si>
    <t>G401883</t>
  </si>
  <si>
    <t>https://www.gem.wiki/Cimarron_River_power_station</t>
  </si>
  <si>
    <t>Cimarron River power station</t>
  </si>
  <si>
    <t>Liberal</t>
  </si>
  <si>
    <t>Seward</t>
  </si>
  <si>
    <t>EIA: 1230</t>
  </si>
  <si>
    <t>35785</t>
  </si>
  <si>
    <t>L401614</t>
  </si>
  <si>
    <t>G402343</t>
  </si>
  <si>
    <t>https://www.gem.wiki/Clark_(NVE)_power_station</t>
  </si>
  <si>
    <t>Clark (NVE) power station</t>
  </si>
  <si>
    <t>EIA: 2322</t>
  </si>
  <si>
    <t>EIA: 11</t>
  </si>
  <si>
    <t>Edward W. Clark Generating Station</t>
  </si>
  <si>
    <t>27370</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</si>
  <si>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</si>
  <si>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</si>
  <si>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</si>
  <si>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</si>
  <si>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</si>
  <si>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</si>
  <si>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</si>
  <si>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</si>
  <si>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</si>
  <si>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</si>
  <si>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</si>
  <si>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</si>
  <si>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</si>
  <si>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</si>
  <si>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</si>
  <si>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</si>
  <si>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</si>
  <si>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</si>
  <si>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</si>
  <si>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21</t>
  </si>
  <si>
    <t>EIA: 21</t>
  </si>
  <si>
    <t>G403227</t>
  </si>
  <si>
    <t>22</t>
  </si>
  <si>
    <t>EIA: 22</t>
  </si>
  <si>
    <t>G403228</t>
  </si>
  <si>
    <t>G403229</t>
  </si>
  <si>
    <t>EIA: 10, GT5, GT6</t>
  </si>
  <si>
    <t>3941, 3942, 3947</t>
  </si>
  <si>
    <t>G401639</t>
  </si>
  <si>
    <t>EIA: 9, GT7, GT8</t>
  </si>
  <si>
    <t>3943, 3944, 3948</t>
  </si>
  <si>
    <t>G401640</t>
  </si>
  <si>
    <t>https://www.gem.wiki/Clayville_power_station</t>
  </si>
  <si>
    <t>Clayville power station</t>
  </si>
  <si>
    <t>Vineland</t>
  </si>
  <si>
    <t>EIA: 58235</t>
  </si>
  <si>
    <t>53434</t>
  </si>
  <si>
    <t>L401813</t>
  </si>
  <si>
    <t>G402611</t>
  </si>
  <si>
    <t>https://www.gem.wiki/Clean_Energy_Future-Lordstown_power_station</t>
  </si>
  <si>
    <t>Clean Energy Future-Lordstown power station</t>
  </si>
  <si>
    <t>Lordstown</t>
  </si>
  <si>
    <t>Trumbull</t>
  </si>
  <si>
    <t>EIA: 60376</t>
  </si>
  <si>
    <t>68075</t>
  </si>
  <si>
    <t>44798, 46258, 44799</t>
  </si>
  <si>
    <t>L401820</t>
  </si>
  <si>
    <t>G402092</t>
  </si>
  <si>
    <t>https://www.gem.wiki/Clean_Path_energy_center</t>
  </si>
  <si>
    <t>Clean Path energy center</t>
  </si>
  <si>
    <t>CPEC1</t>
  </si>
  <si>
    <t>Waterflow</t>
  </si>
  <si>
    <t>EIA: 60289</t>
  </si>
  <si>
    <t>EIA: CPEC1</t>
  </si>
  <si>
    <t>69133</t>
  </si>
  <si>
    <t>L408054</t>
  </si>
  <si>
    <t>G411213</t>
  </si>
  <si>
    <t>https://www.gem.wiki/Clear_Springs_energy_center</t>
  </si>
  <si>
    <t>Clear Springs energy center</t>
  </si>
  <si>
    <t>New Braunfels</t>
  </si>
  <si>
    <t>Guadalupe</t>
  </si>
  <si>
    <t>EIA: 59615</t>
  </si>
  <si>
    <t>68273</t>
  </si>
  <si>
    <t>L402397</t>
  </si>
  <si>
    <t>G403797</t>
  </si>
  <si>
    <t>G403798</t>
  </si>
  <si>
    <t>G403799</t>
  </si>
  <si>
    <t>https://www.gem.wiki/Cleary_Flood_power_station</t>
  </si>
  <si>
    <t>Cleary Flood power station</t>
  </si>
  <si>
    <t>Taunton</t>
  </si>
  <si>
    <t>Bristol</t>
  </si>
  <si>
    <t>EIA: 1682</t>
  </si>
  <si>
    <t>EIA: 9A, CA9</t>
  </si>
  <si>
    <t>34196</t>
  </si>
  <si>
    <t>1733, 1734</t>
  </si>
  <si>
    <t>L401542</t>
  </si>
  <si>
    <t>G401631</t>
  </si>
  <si>
    <t>https://www.gem.wiki/Cleveland_County_generating_facility</t>
  </si>
  <si>
    <t>Cleveland County generating facility</t>
  </si>
  <si>
    <t>Kings Mountain</t>
  </si>
  <si>
    <t>Cleveland</t>
  </si>
  <si>
    <t>EIA: 57029</t>
  </si>
  <si>
    <t>59017</t>
  </si>
  <si>
    <t>L402282</t>
  </si>
  <si>
    <t>G403518</t>
  </si>
  <si>
    <t>G403519</t>
  </si>
  <si>
    <t>G403520</t>
  </si>
  <si>
    <t>G403521</t>
  </si>
  <si>
    <t>https://www.gem.wiki/Clifton_power_station</t>
  </si>
  <si>
    <t>Clifton power station</t>
  </si>
  <si>
    <t>Clifton</t>
  </si>
  <si>
    <t>EIA: 8037</t>
  </si>
  <si>
    <t>35787</t>
  </si>
  <si>
    <t>L401615</t>
  </si>
  <si>
    <t>G402344</t>
  </si>
  <si>
    <t>https://www.gem.wiki/Clinch_River_Plant</t>
  </si>
  <si>
    <t>Clinch River Plant</t>
  </si>
  <si>
    <t>Russell</t>
  </si>
  <si>
    <t>EIA: 3775</t>
  </si>
  <si>
    <t>13355</t>
  </si>
  <si>
    <t>L104234</t>
  </si>
  <si>
    <t>G402427</t>
  </si>
  <si>
    <t>G402428</t>
  </si>
  <si>
    <t>https://www.gem.wiki/Colbert_Fossil_Plant</t>
  </si>
  <si>
    <t>Colbert Fossil Plant</t>
  </si>
  <si>
    <t>Tuscumbia</t>
  </si>
  <si>
    <t>Colbert</t>
  </si>
  <si>
    <t>EIA: 47</t>
  </si>
  <si>
    <t>Colbert Combustion Turbine Plant</t>
  </si>
  <si>
    <t>34339</t>
  </si>
  <si>
    <t>L103778</t>
  </si>
  <si>
    <t>G410535</t>
  </si>
  <si>
    <t>G410534</t>
  </si>
  <si>
    <t>G410536</t>
  </si>
  <si>
    <t>G403590</t>
  </si>
  <si>
    <t>G403591</t>
  </si>
  <si>
    <t>G403592</t>
  </si>
  <si>
    <t>G403593</t>
  </si>
  <si>
    <t>G403594</t>
  </si>
  <si>
    <t>G403595</t>
  </si>
  <si>
    <t>G403596</t>
  </si>
  <si>
    <t>G403597</t>
  </si>
  <si>
    <t>https://www.gem.wiki/Colorado_Bend_II_power_station</t>
  </si>
  <si>
    <t>Colorado Bend II power station</t>
  </si>
  <si>
    <t>BLK3</t>
  </si>
  <si>
    <t>Wharton</t>
  </si>
  <si>
    <t>EIA: 60122</t>
  </si>
  <si>
    <t>EIA: CT7, CT8, STG9</t>
  </si>
  <si>
    <t>55264</t>
  </si>
  <si>
    <t>35040, 35041,35042</t>
  </si>
  <si>
    <t>L401937</t>
  </si>
  <si>
    <t>G402085</t>
  </si>
  <si>
    <t>https://www.gem.wiki/Colorado_Bend_energy_center_power_station</t>
  </si>
  <si>
    <t>Colorado Bend energy center power station</t>
  </si>
  <si>
    <t>BLK1</t>
  </si>
  <si>
    <t>EIA: 56350</t>
  </si>
  <si>
    <t>EIA: CT1A, CT1B, ST1</t>
  </si>
  <si>
    <t>L401943</t>
  </si>
  <si>
    <t>G402017</t>
  </si>
  <si>
    <t>BLK2</t>
  </si>
  <si>
    <t>EIA: CT2A, CT2B, ST2</t>
  </si>
  <si>
    <t>G402018</t>
  </si>
  <si>
    <t>https://www.gem.wiki/Columbia_energy_center_(SC)</t>
  </si>
  <si>
    <t>Columbia energy center (SC)</t>
  </si>
  <si>
    <t>Gaston</t>
  </si>
  <si>
    <t>EIA: 55386</t>
  </si>
  <si>
    <t>L401848</t>
  </si>
  <si>
    <t>G401909</t>
  </si>
  <si>
    <t>https://www.gem.wiki/Colusa_generating_station</t>
  </si>
  <si>
    <t>Colusa generating station</t>
  </si>
  <si>
    <t>Maxwell</t>
  </si>
  <si>
    <t>Colusa</t>
  </si>
  <si>
    <t>EIA: 56532</t>
  </si>
  <si>
    <t>EIA: A, B, C</t>
  </si>
  <si>
    <t>55555</t>
  </si>
  <si>
    <t>32248, 32249, 32250</t>
  </si>
  <si>
    <t>L402183</t>
  </si>
  <si>
    <t>G402027</t>
  </si>
  <si>
    <t>https://www.gem.wiki/Comanche_(OK)_power_station</t>
  </si>
  <si>
    <t>Comanche (OK) power station</t>
  </si>
  <si>
    <t>Lawton</t>
  </si>
  <si>
    <t>Comanche</t>
  </si>
  <si>
    <t>EIA: 8059</t>
  </si>
  <si>
    <t>EIA: 1G1, 1G2, 1S</t>
  </si>
  <si>
    <t>L402231</t>
  </si>
  <si>
    <t>G402193</t>
  </si>
  <si>
    <t>https://www.gem.wiki/Combined_Locks_energy_center</t>
  </si>
  <si>
    <t>Combined Locks energy center</t>
  </si>
  <si>
    <t>Combined Locks</t>
  </si>
  <si>
    <t>Outagamie</t>
  </si>
  <si>
    <t>EIA: 55558</t>
  </si>
  <si>
    <t>49183</t>
  </si>
  <si>
    <t>28696, 34247</t>
  </si>
  <si>
    <t>L402527</t>
  </si>
  <si>
    <t>G401956</t>
  </si>
  <si>
    <t>https://www.gem.wiki/Concord_power_station</t>
  </si>
  <si>
    <t>Concord power station</t>
  </si>
  <si>
    <t>Watertown</t>
  </si>
  <si>
    <t>EIA: 7159</t>
  </si>
  <si>
    <t>37181</t>
  </si>
  <si>
    <t>L402372</t>
  </si>
  <si>
    <t>G403757</t>
  </si>
  <si>
    <t>G403758</t>
  </si>
  <si>
    <t>G403759</t>
  </si>
  <si>
    <t>G403760</t>
  </si>
  <si>
    <t>https://www.gem.wiki/Coolidge_generation_station</t>
  </si>
  <si>
    <t>Coolidge generation station</t>
  </si>
  <si>
    <t>Coolidge</t>
  </si>
  <si>
    <t>Pinal</t>
  </si>
  <si>
    <t>EIA: 56948</t>
  </si>
  <si>
    <t>58073</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</si>
  <si>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</si>
  <si>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</si>
  <si>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</si>
  <si>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</si>
  <si>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</si>
  <si>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</si>
  <si>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</si>
  <si>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</si>
  <si>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</si>
  <si>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</si>
  <si>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</si>
  <si>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</si>
  <si>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</si>
  <si>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</si>
  <si>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</si>
  <si>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</si>
  <si>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</si>
  <si>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G410572</t>
  </si>
  <si>
    <t>G410571</t>
  </si>
  <si>
    <t>25</t>
  </si>
  <si>
    <t>G410570</t>
  </si>
  <si>
    <t>26</t>
  </si>
  <si>
    <t>G410569</t>
  </si>
  <si>
    <t>27</t>
  </si>
  <si>
    <t>G410568</t>
  </si>
  <si>
    <t>28</t>
  </si>
  <si>
    <t>G410567</t>
  </si>
  <si>
    <t>G402651</t>
  </si>
  <si>
    <t>G402652</t>
  </si>
  <si>
    <t>G402653</t>
  </si>
  <si>
    <t>G402654</t>
  </si>
  <si>
    <t>G402655</t>
  </si>
  <si>
    <t>G402656</t>
  </si>
  <si>
    <t>G402657</t>
  </si>
  <si>
    <t>https://www.gem.wiki/Cope_Station</t>
  </si>
  <si>
    <t>Cope Station</t>
  </si>
  <si>
    <t>Cope</t>
  </si>
  <si>
    <t>Orangeburg</t>
  </si>
  <si>
    <t>EIA: 7210</t>
  </si>
  <si>
    <t>L104171</t>
  </si>
  <si>
    <t>G410564</t>
  </si>
  <si>
    <t>https://www.gem.wiki/Copper_Crossing_energy_center</t>
  </si>
  <si>
    <t>Copper Crossing energy center</t>
  </si>
  <si>
    <t>CCGS1</t>
  </si>
  <si>
    <t>Florence</t>
  </si>
  <si>
    <t>EIA: 58413</t>
  </si>
  <si>
    <t>EIA: CCGS1</t>
  </si>
  <si>
    <t>58802</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</si>
  <si>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</si>
  <si>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</si>
  <si>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</si>
  <si>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</si>
  <si>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</si>
  <si>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</si>
  <si>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</si>
  <si>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</si>
  <si>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</si>
  <si>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</si>
  <si>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</si>
  <si>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</si>
  <si>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</si>
  <si>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</si>
  <si>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</si>
  <si>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</si>
  <si>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</si>
  <si>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</si>
  <si>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</si>
  <si>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</si>
  <si>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</si>
  <si>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</si>
  <si>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</si>
  <si>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</si>
  <si>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</si>
  <si>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</si>
  <si>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</si>
  <si>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</si>
  <si>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t>
  </si>
  <si>
    <t>L401900</t>
  </si>
  <si>
    <t>G402815</t>
  </si>
  <si>
    <t>https://www.gem.wiki/Cordova_Energy_power_station</t>
  </si>
  <si>
    <t>Cordova Energy power station</t>
  </si>
  <si>
    <t>Cordova</t>
  </si>
  <si>
    <t>Rock Island</t>
  </si>
  <si>
    <t>EIA: 55188</t>
  </si>
  <si>
    <t>EIA: PT11, PT21, PT31</t>
  </si>
  <si>
    <t>45653</t>
  </si>
  <si>
    <t>24650, 24651, 24652</t>
  </si>
  <si>
    <t>L401836</t>
  </si>
  <si>
    <t>G401835</t>
  </si>
  <si>
    <t>https://www.gem.wiki/Corpus_Christi_energy_center</t>
  </si>
  <si>
    <t>Corpus Christi energy center</t>
  </si>
  <si>
    <t>CCEC</t>
  </si>
  <si>
    <t>EIA: 55206</t>
  </si>
  <si>
    <t>L402518</t>
  </si>
  <si>
    <t>G401841</t>
  </si>
  <si>
    <t>https://www.gem.wiki/Costa_Sur_power_station</t>
  </si>
  <si>
    <t>Costa Sur power station</t>
  </si>
  <si>
    <t>Guayanilla</t>
  </si>
  <si>
    <t>Puerto Rico</t>
  </si>
  <si>
    <t>EIA: 61147</t>
  </si>
  <si>
    <t>30934</t>
  </si>
  <si>
    <t>L402238</t>
  </si>
  <si>
    <t>G403439</t>
  </si>
  <si>
    <t>G403440</t>
  </si>
  <si>
    <t>https://www.gem.wiki/Cosumnes_power_station</t>
  </si>
  <si>
    <t>Cosumnes power station</t>
  </si>
  <si>
    <t>Herald</t>
  </si>
  <si>
    <t>EIA: 55970</t>
  </si>
  <si>
    <t>49184</t>
  </si>
  <si>
    <t>28697, 28911, 28914</t>
  </si>
  <si>
    <t>L401606</t>
  </si>
  <si>
    <t>G401989</t>
  </si>
  <si>
    <t>https://www.gem.wiki/Cottonwood_Energy_Project</t>
  </si>
  <si>
    <t>Cottonwood Energy Project</t>
  </si>
  <si>
    <t>Deweyville</t>
  </si>
  <si>
    <t>Newton</t>
  </si>
  <si>
    <t>EIA: 55358</t>
  </si>
  <si>
    <t>L402143</t>
  </si>
  <si>
    <t>G401894</t>
  </si>
  <si>
    <t>G401895</t>
  </si>
  <si>
    <t>G401896</t>
  </si>
  <si>
    <t>EIA: CT4, ST4</t>
  </si>
  <si>
    <t>G401897</t>
  </si>
  <si>
    <t>https://www.gem.wiki/Coughlin_power_station</t>
  </si>
  <si>
    <t>Coughlin power station</t>
  </si>
  <si>
    <t>CC6</t>
  </si>
  <si>
    <t>St Landry</t>
  </si>
  <si>
    <t>Evangeline</t>
  </si>
  <si>
    <t>EIA: 1396</t>
  </si>
  <si>
    <t>EIA: 6, U6CT</t>
  </si>
  <si>
    <t>15872</t>
  </si>
  <si>
    <t>24196, 4594</t>
  </si>
  <si>
    <t>L401822</t>
  </si>
  <si>
    <t>G401621</t>
  </si>
  <si>
    <t>CC7</t>
  </si>
  <si>
    <t>EIA: 7, U72, U7CT</t>
  </si>
  <si>
    <t>24197, 24272, 4595</t>
  </si>
  <si>
    <t>G401622</t>
  </si>
  <si>
    <t>https://www.gem.wiki/Cove_Point_LNG_Terminal_power_station</t>
  </si>
  <si>
    <t>Cove Point LNG Terminal power station</t>
  </si>
  <si>
    <t>CC1-5STA</t>
  </si>
  <si>
    <t>Lusby</t>
  </si>
  <si>
    <t>Calvert</t>
  </si>
  <si>
    <t>EIA: 59073</t>
  </si>
  <si>
    <t>EIA: 5STA</t>
  </si>
  <si>
    <t>17080</t>
  </si>
  <si>
    <t>L401847</t>
  </si>
  <si>
    <t>G409442</t>
  </si>
  <si>
    <t>CC1-5STB</t>
  </si>
  <si>
    <t>EIA: 5STB</t>
  </si>
  <si>
    <t>G409441</t>
  </si>
  <si>
    <t>https://www.gem.wiki/Coyote_Clean_power_project</t>
  </si>
  <si>
    <t>Coyote Clean power project</t>
  </si>
  <si>
    <t>Southern Ute Indian Reservation</t>
  </si>
  <si>
    <t>1136509</t>
  </si>
  <si>
    <t>L407696</t>
  </si>
  <si>
    <t>G410073</t>
  </si>
  <si>
    <t>https://www.gem.wiki/Coyote_Springs_II_power_station</t>
  </si>
  <si>
    <t>Coyote Springs II power station</t>
  </si>
  <si>
    <t>U2CT</t>
  </si>
  <si>
    <t>EIA: 7931</t>
  </si>
  <si>
    <t>L401734</t>
  </si>
  <si>
    <t>G402186</t>
  </si>
  <si>
    <t>https://www.gem.wiki/Coyote_Springs_power_station</t>
  </si>
  <si>
    <t>Coyote Springs power station</t>
  </si>
  <si>
    <t>EIA: 7350</t>
  </si>
  <si>
    <t>L402207</t>
  </si>
  <si>
    <t>G402155</t>
  </si>
  <si>
    <t>https://www.gem.wiki/Crete_Energy_Venture_power_station</t>
  </si>
  <si>
    <t>Crete Energy Venture power station</t>
  </si>
  <si>
    <t>Crete</t>
  </si>
  <si>
    <t>Will</t>
  </si>
  <si>
    <t>EIA: 55253</t>
  </si>
  <si>
    <t>48308</t>
  </si>
  <si>
    <t>L401840</t>
  </si>
  <si>
    <t>G402664</t>
  </si>
  <si>
    <t>G402665</t>
  </si>
  <si>
    <t>G402666</t>
  </si>
  <si>
    <t>G402667</t>
  </si>
  <si>
    <t>https://www.gem.wiki/Cricket_Valley_Energy_power_station</t>
  </si>
  <si>
    <t>Cricket Valley Energy power station</t>
  </si>
  <si>
    <t>Dover</t>
  </si>
  <si>
    <t>Dutchess</t>
  </si>
  <si>
    <t>EIA: 57185</t>
  </si>
  <si>
    <t>EIA: U001, U004</t>
  </si>
  <si>
    <t>60838</t>
  </si>
  <si>
    <t>37452, 46352</t>
  </si>
  <si>
    <t>L401637</t>
  </si>
  <si>
    <t>G402042</t>
  </si>
  <si>
    <t>CCG2</t>
  </si>
  <si>
    <t>EIA: U002, U005</t>
  </si>
  <si>
    <t>37453, 46353</t>
  </si>
  <si>
    <t>G402043</t>
  </si>
  <si>
    <t>CCG3</t>
  </si>
  <si>
    <t>EIA: U003, U006</t>
  </si>
  <si>
    <t>37454, 46354</t>
  </si>
  <si>
    <t>G402044</t>
  </si>
  <si>
    <t>https://www.gem.wiki/Crockett_cogeneration_Project_power_station</t>
  </si>
  <si>
    <t>Crockett cogeneration Project power station</t>
  </si>
  <si>
    <t>GE1</t>
  </si>
  <si>
    <t>Crockett</t>
  </si>
  <si>
    <t>Contra Costa</t>
  </si>
  <si>
    <t>EIA: 55084</t>
  </si>
  <si>
    <t>EIA: GE1</t>
  </si>
  <si>
    <t>29455</t>
  </si>
  <si>
    <t>L401645</t>
  </si>
  <si>
    <t>G402377</t>
  </si>
  <si>
    <t>https://www.gem.wiki/Crossroads_energy_center</t>
  </si>
  <si>
    <t>Crossroads energy center</t>
  </si>
  <si>
    <t>Clarksdale</t>
  </si>
  <si>
    <t>Coahoma</t>
  </si>
  <si>
    <t>EIA: 55395</t>
  </si>
  <si>
    <t>49062</t>
  </si>
  <si>
    <t>L401819</t>
  </si>
  <si>
    <t>G402624</t>
  </si>
  <si>
    <t>G402625</t>
  </si>
  <si>
    <t>G402626</t>
  </si>
  <si>
    <t>G402627</t>
  </si>
  <si>
    <t>https://www.gem.wiki/Crystal_River_Energy_Complex</t>
  </si>
  <si>
    <t>Crystal River Energy Complex</t>
  </si>
  <si>
    <t>Crystal River</t>
  </si>
  <si>
    <t>Citrus</t>
  </si>
  <si>
    <t>EIA: 628</t>
  </si>
  <si>
    <t>EIA: 1GTA, 1GTB, CC1ST</t>
  </si>
  <si>
    <t>Citrus CC power station</t>
  </si>
  <si>
    <t>67390</t>
  </si>
  <si>
    <t>44071, 46796, 44873</t>
  </si>
  <si>
    <t>L103825</t>
  </si>
  <si>
    <t>G402124</t>
  </si>
  <si>
    <t>EIA: 2GTA, 2GTB, CC2ST</t>
  </si>
  <si>
    <t>46797, 46798, 46799</t>
  </si>
  <si>
    <t>G402125</t>
  </si>
  <si>
    <t>https://www.gem.wiki/Culbertson_generation_station</t>
  </si>
  <si>
    <t>Culbertson generation station</t>
  </si>
  <si>
    <t>Culbertson</t>
  </si>
  <si>
    <t>Roosevelt</t>
  </si>
  <si>
    <t>Montana</t>
  </si>
  <si>
    <t>EIA: 56606</t>
  </si>
  <si>
    <t>L401737</t>
  </si>
  <si>
    <t>G402501</t>
  </si>
  <si>
    <t>https://www.gem.wiki/Cumberland_(NJ)_power_station</t>
  </si>
  <si>
    <t>Cumberland (NJ) power station</t>
  </si>
  <si>
    <t>CUMB</t>
  </si>
  <si>
    <t>Millville</t>
  </si>
  <si>
    <t>EIA: 5083</t>
  </si>
  <si>
    <t>EIA: CUMB</t>
  </si>
  <si>
    <t>L401770</t>
  </si>
  <si>
    <t>G402549</t>
  </si>
  <si>
    <t>CUMB2</t>
  </si>
  <si>
    <t>EIA: CUMB2</t>
  </si>
  <si>
    <t>G402550</t>
  </si>
  <si>
    <t>https://www.gem.wiki/Cumberland_Steam_Plant</t>
  </si>
  <si>
    <t>Cumberland Steam Plant</t>
  </si>
  <si>
    <t>Cumberland City</t>
  </si>
  <si>
    <t>Stewart</t>
  </si>
  <si>
    <t>EIA: 3399</t>
  </si>
  <si>
    <t>1142210</t>
  </si>
  <si>
    <t>L104186</t>
  </si>
  <si>
    <t>G410562</t>
  </si>
  <si>
    <t>https://www.gem.wiki/Cunningham_power_station</t>
  </si>
  <si>
    <t>Cunningham power station</t>
  </si>
  <si>
    <t>Hobbs</t>
  </si>
  <si>
    <t>Lea</t>
  </si>
  <si>
    <t>EIA: 2454</t>
  </si>
  <si>
    <t>33291</t>
  </si>
  <si>
    <t>L402297</t>
  </si>
  <si>
    <t>G403551</t>
  </si>
  <si>
    <t>G403552</t>
  </si>
  <si>
    <t>G403553</t>
  </si>
  <si>
    <t>G403554</t>
  </si>
  <si>
    <t>https://www.gem.wiki/Currant_Creek_power_station</t>
  </si>
  <si>
    <t>Currant Creek power station</t>
  </si>
  <si>
    <t>Mona</t>
  </si>
  <si>
    <t>Juab</t>
  </si>
  <si>
    <t>Utah</t>
  </si>
  <si>
    <t>EIA: 56102</t>
  </si>
  <si>
    <t>L402186</t>
  </si>
  <si>
    <t>G401999</t>
  </si>
  <si>
    <t>https://www.gem.wiki/Dahlberg_power_station</t>
  </si>
  <si>
    <t>Dahlberg power station</t>
  </si>
  <si>
    <t>Nicholson</t>
  </si>
  <si>
    <t>EIA: 7709</t>
  </si>
  <si>
    <t>45429</t>
  </si>
  <si>
    <t>L402283</t>
  </si>
  <si>
    <t>G403522</t>
  </si>
  <si>
    <t>G403523</t>
  </si>
  <si>
    <t>G403524</t>
  </si>
  <si>
    <t>G403525</t>
  </si>
  <si>
    <t>G403526</t>
  </si>
  <si>
    <t>G403527</t>
  </si>
  <si>
    <t>G403528</t>
  </si>
  <si>
    <t>G403529</t>
  </si>
  <si>
    <t>G403530</t>
  </si>
  <si>
    <t>G403531</t>
  </si>
  <si>
    <t>https://www.gem.wiki/Dan_E_Karn_power_station</t>
  </si>
  <si>
    <t>Dan E Karn power station</t>
  </si>
  <si>
    <t>Essexville</t>
  </si>
  <si>
    <t>Bay</t>
  </si>
  <si>
    <t>EIA: 1702</t>
  </si>
  <si>
    <t>L401829</t>
  </si>
  <si>
    <t>G402642</t>
  </si>
  <si>
    <t>G402643</t>
  </si>
  <si>
    <t>https://www.gem.wiki/Dan_River_Steam_Station</t>
  </si>
  <si>
    <t>Dan River Steam Station</t>
  </si>
  <si>
    <t>Eden</t>
  </si>
  <si>
    <t>Rockingham</t>
  </si>
  <si>
    <t>EIA: 2723</t>
  </si>
  <si>
    <t>EIA: CT8, CT9, ST7</t>
  </si>
  <si>
    <t>18715</t>
  </si>
  <si>
    <t>33992, 35904, 35905</t>
  </si>
  <si>
    <t>L104076</t>
  </si>
  <si>
    <t>G401656</t>
  </si>
  <si>
    <t>https://www.gem.wiki/Dansby_power_station</t>
  </si>
  <si>
    <t>Dansby power station</t>
  </si>
  <si>
    <t>Bryan</t>
  </si>
  <si>
    <t>EIA: 6243</t>
  </si>
  <si>
    <t>L401779</t>
  </si>
  <si>
    <t>G402560</t>
  </si>
  <si>
    <t>https://www.gem.wiki/Danskammer_Generating_Station</t>
  </si>
  <si>
    <t>Danskammer Generating Station</t>
  </si>
  <si>
    <t>Newburgh</t>
  </si>
  <si>
    <t>EIA: 2480</t>
  </si>
  <si>
    <t>15845</t>
  </si>
  <si>
    <t>L104067</t>
  </si>
  <si>
    <t>G402672</t>
  </si>
  <si>
    <t>G402673</t>
  </si>
  <si>
    <t>G402674</t>
  </si>
  <si>
    <t>G402675</t>
  </si>
  <si>
    <t>1134789</t>
  </si>
  <si>
    <t>G410566</t>
  </si>
  <si>
    <t>https://www.gem.wiki/Darby_Power_power_station</t>
  </si>
  <si>
    <t>Darby Power power station</t>
  </si>
  <si>
    <t>Mt Sterling</t>
  </si>
  <si>
    <t>Pickaway</t>
  </si>
  <si>
    <t>EIA: 55247</t>
  </si>
  <si>
    <t>46221</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</si>
  <si>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</si>
  <si>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</si>
  <si>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</si>
  <si>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</si>
  <si>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</si>
  <si>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</si>
  <si>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</si>
  <si>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</si>
  <si>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</si>
  <si>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</si>
  <si>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</si>
  <si>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</si>
  <si>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</si>
  <si>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</si>
  <si>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</si>
  <si>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</si>
  <si>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</si>
  <si>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</si>
  <si>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</si>
  <si>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</si>
  <si>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</si>
  <si>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15612</t>
  </si>
  <si>
    <t>L401882</t>
  </si>
  <si>
    <t>G402776</t>
  </si>
  <si>
    <t>G402777</t>
  </si>
  <si>
    <t>G402778</t>
  </si>
  <si>
    <t>G402779</t>
  </si>
  <si>
    <t>G402780</t>
  </si>
  <si>
    <t>https://www.gem.wiki/Dartmouth_Power_Associates_power_station</t>
  </si>
  <si>
    <t>Dartmouth Power Associates power station</t>
  </si>
  <si>
    <t>EIA: 52026</t>
  </si>
  <si>
    <t>19446</t>
  </si>
  <si>
    <t>5028, 5029</t>
  </si>
  <si>
    <t>L401657</t>
  </si>
  <si>
    <t>G401731</t>
  </si>
  <si>
    <t>https://www.gem.wiki/Dave_Gates_generating_station</t>
  </si>
  <si>
    <t>Dave Gates generating station</t>
  </si>
  <si>
    <t>Anaconda</t>
  </si>
  <si>
    <t>Deer Lodge</t>
  </si>
  <si>
    <t>EIA: 56908</t>
  </si>
  <si>
    <t>28430</t>
  </si>
  <si>
    <t>L402141</t>
  </si>
  <si>
    <t>G403257</t>
  </si>
  <si>
    <t>G403258</t>
  </si>
  <si>
    <t>G403259</t>
  </si>
  <si>
    <t>https://www.gem.wiki/De_Pere_energy_center</t>
  </si>
  <si>
    <t>De Pere energy center</t>
  </si>
  <si>
    <t>De Pere</t>
  </si>
  <si>
    <t>EIA: 55029</t>
  </si>
  <si>
    <t>30378</t>
  </si>
  <si>
    <t>L402378</t>
  </si>
  <si>
    <t>G403774</t>
  </si>
  <si>
    <t>https://www.gem.wiki/DeBary_power_station</t>
  </si>
  <si>
    <t>DeBary power station</t>
  </si>
  <si>
    <t>DeBary</t>
  </si>
  <si>
    <t>Volusia</t>
  </si>
  <si>
    <t>EIA: 6046</t>
  </si>
  <si>
    <t>L401867</t>
  </si>
  <si>
    <t>G402737</t>
  </si>
  <si>
    <t>G402738</t>
  </si>
  <si>
    <t>G402739</t>
  </si>
  <si>
    <t>https://www.gem.wiki/DeCordova_Steam_Electric_Station</t>
  </si>
  <si>
    <t>DeCordova Steam Electric Station</t>
  </si>
  <si>
    <t>Granbury</t>
  </si>
  <si>
    <t>Hood</t>
  </si>
  <si>
    <t>EIA: 8063</t>
  </si>
  <si>
    <t>34463</t>
  </si>
  <si>
    <t>L401576</t>
  </si>
  <si>
    <t>G402292</t>
  </si>
  <si>
    <t>G402293</t>
  </si>
  <si>
    <t>G402294</t>
  </si>
  <si>
    <t>G402295</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</si>
  <si>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</si>
  <si>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</si>
  <si>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</si>
  <si>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</si>
  <si>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</si>
  <si>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</si>
  <si>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</si>
  <si>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</si>
  <si>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</si>
  <si>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</si>
  <si>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NG/BFG</t>
  </si>
  <si>
    <t>Dearborn</t>
  </si>
  <si>
    <t>EIA: 55088</t>
  </si>
  <si>
    <t>45215</t>
  </si>
  <si>
    <t>L402454</t>
  </si>
  <si>
    <t>G409552</t>
  </si>
  <si>
    <t>1_GT 1</t>
  </si>
  <si>
    <t>EIA: GT 1</t>
  </si>
  <si>
    <t>G403916</t>
  </si>
  <si>
    <t>1_GT2</t>
  </si>
  <si>
    <t>G403917</t>
  </si>
  <si>
    <t>GTP1</t>
  </si>
  <si>
    <t>EIA: GTP1</t>
  </si>
  <si>
    <t>G403897</t>
  </si>
  <si>
    <t>https://www.gem.wiki/Decatur_energy_center</t>
  </si>
  <si>
    <t>Decatur energy center</t>
  </si>
  <si>
    <t>EIA: 55292</t>
  </si>
  <si>
    <t>Morgan Energy Center</t>
  </si>
  <si>
    <t>49138</t>
  </si>
  <si>
    <t>28554, 28555, 28556, 28557</t>
  </si>
  <si>
    <t>L401843</t>
  </si>
  <si>
    <t>G401869</t>
  </si>
  <si>
    <t>https://www.gem.wiki/Decker_Creek_power_station</t>
  </si>
  <si>
    <t>Decker Creek power station</t>
  </si>
  <si>
    <t>Austin</t>
  </si>
  <si>
    <t>Travis</t>
  </si>
  <si>
    <t>EIA: 3548</t>
  </si>
  <si>
    <t>13793</t>
  </si>
  <si>
    <t>L401732</t>
  </si>
  <si>
    <t>G402486</t>
  </si>
  <si>
    <t>G402487</t>
  </si>
  <si>
    <t>G402488</t>
  </si>
  <si>
    <t>G402489</t>
  </si>
  <si>
    <t>G402490</t>
  </si>
  <si>
    <t>G402491</t>
  </si>
  <si>
    <t>https://www.gem.wiki/Deepwater_Generating_Station</t>
  </si>
  <si>
    <t>Deepwater Generating Station</t>
  </si>
  <si>
    <t>Pennsville</t>
  </si>
  <si>
    <t>Salem</t>
  </si>
  <si>
    <t>EIA: 2384</t>
  </si>
  <si>
    <t>L104052</t>
  </si>
  <si>
    <t>G403808</t>
  </si>
  <si>
    <t>G403809</t>
  </si>
  <si>
    <t>https://www.gem.wiki/Deer_Creek_station</t>
  </si>
  <si>
    <t>Deer Creek station</t>
  </si>
  <si>
    <t>CCU1</t>
  </si>
  <si>
    <t>White</t>
  </si>
  <si>
    <t>Brookings</t>
  </si>
  <si>
    <t>EIA: 56610</t>
  </si>
  <si>
    <t>EIA: 01, 02</t>
  </si>
  <si>
    <t>58086</t>
  </si>
  <si>
    <t>34842, 34844</t>
  </si>
  <si>
    <t>L401738</t>
  </si>
  <si>
    <t>G402029</t>
  </si>
  <si>
    <t>https://www.gem.wiki/Deer_Park_energy_center</t>
  </si>
  <si>
    <t>Deer Park energy center</t>
  </si>
  <si>
    <t>Deer Park</t>
  </si>
  <si>
    <t>EIA: 55464</t>
  </si>
  <si>
    <t>EIA: CTG1, CTG2, CTG3, CTG4, CTG6, STG1</t>
  </si>
  <si>
    <t>47867, 27125, 27126, 27127, 26962, 33555</t>
  </si>
  <si>
    <t>L402526</t>
  </si>
  <si>
    <t>G401935</t>
  </si>
  <si>
    <t>https://www.gem.wiki/Deerhaven_Generating_Station</t>
  </si>
  <si>
    <t>Deerhaven Generating Station</t>
  </si>
  <si>
    <t>Gainesville</t>
  </si>
  <si>
    <t>Alachua</t>
  </si>
  <si>
    <t>EIA: 663</t>
  </si>
  <si>
    <t>20683</t>
  </si>
  <si>
    <t>L103826</t>
  </si>
  <si>
    <t>G402915</t>
  </si>
  <si>
    <t>G410529</t>
  </si>
  <si>
    <t>G402916</t>
  </si>
  <si>
    <t>https://www.gem.wiki/Delano_energy_center</t>
  </si>
  <si>
    <t>Delano energy center</t>
  </si>
  <si>
    <t>Delano</t>
  </si>
  <si>
    <t>Tulare</t>
  </si>
  <si>
    <t>EIA: 58122</t>
  </si>
  <si>
    <t>L407470</t>
  </si>
  <si>
    <t>G409508</t>
  </si>
  <si>
    <t>https://www.gem.wiki/Delaware_City_Plant_power_station</t>
  </si>
  <si>
    <t>Delaware City Plant power station</t>
  </si>
  <si>
    <t>Delaware City</t>
  </si>
  <si>
    <t>New Castle</t>
  </si>
  <si>
    <t>Delaware</t>
  </si>
  <si>
    <t>EIA: 52193</t>
  </si>
  <si>
    <t>L402448</t>
  </si>
  <si>
    <t>G403881</t>
  </si>
  <si>
    <t>G403882</t>
  </si>
  <si>
    <t>G3</t>
  </si>
  <si>
    <t>EIA: G3</t>
  </si>
  <si>
    <t>G409570</t>
  </si>
  <si>
    <t>https://www.gem.wiki/Dell_power_station</t>
  </si>
  <si>
    <t>Dell power station</t>
  </si>
  <si>
    <t>Dell</t>
  </si>
  <si>
    <t>EIA: 55340</t>
  </si>
  <si>
    <t>47211</t>
  </si>
  <si>
    <t>26505, 26506, 26507</t>
  </si>
  <si>
    <t>L401724</t>
  </si>
  <si>
    <t>G401889</t>
  </si>
  <si>
    <t>https://www.gem.wiki/Delray_power_station</t>
  </si>
  <si>
    <t>Delray power station</t>
  </si>
  <si>
    <t>11-1</t>
  </si>
  <si>
    <t>Detroit</t>
  </si>
  <si>
    <t>EIA: 1728</t>
  </si>
  <si>
    <t>EIA: 11-1</t>
  </si>
  <si>
    <t>18384</t>
  </si>
  <si>
    <t>L401856</t>
  </si>
  <si>
    <t>G402693</t>
  </si>
  <si>
    <t>G402694</t>
  </si>
  <si>
    <t>https://www.gem.wiki/Delta_energy_center</t>
  </si>
  <si>
    <t>Delta energy center</t>
  </si>
  <si>
    <t>EIA: 55333</t>
  </si>
  <si>
    <t>45205</t>
  </si>
  <si>
    <t>24207, 26554, 26555, 26556</t>
  </si>
  <si>
    <t>L401845</t>
  </si>
  <si>
    <t>G401886</t>
  </si>
  <si>
    <t>https://www.gem.wiki/Delta_energy_park</t>
  </si>
  <si>
    <t>Delta energy park</t>
  </si>
  <si>
    <t>Lansing</t>
  </si>
  <si>
    <t>Eaton</t>
  </si>
  <si>
    <t>EIA: 63259</t>
  </si>
  <si>
    <t>EIA: DEPC2, DEPC3, DEPST</t>
  </si>
  <si>
    <t>1128477</t>
  </si>
  <si>
    <t>49487, 49486, 49488</t>
  </si>
  <si>
    <t>L402461</t>
  </si>
  <si>
    <t>G402126</t>
  </si>
  <si>
    <t>DEPS1</t>
  </si>
  <si>
    <t>EIA: DEPS1</t>
  </si>
  <si>
    <t>G403910</t>
  </si>
  <si>
    <t>https://www.gem.wiki/Demoss_Petrie_power_station</t>
  </si>
  <si>
    <t>Demoss Petrie power station</t>
  </si>
  <si>
    <t>Tucson</t>
  </si>
  <si>
    <t>Pima</t>
  </si>
  <si>
    <t>EIA: 124</t>
  </si>
  <si>
    <t>35038</t>
  </si>
  <si>
    <t>L402331</t>
  </si>
  <si>
    <t>G403658</t>
  </si>
  <si>
    <t>https://www.gem.wiki/Desert_Basin_power_station</t>
  </si>
  <si>
    <t>Desert Basin power station</t>
  </si>
  <si>
    <t>Casa Grande</t>
  </si>
  <si>
    <t>EIA: 55129</t>
  </si>
  <si>
    <t>L402259</t>
  </si>
  <si>
    <t>G411227</t>
  </si>
  <si>
    <t>G411226</t>
  </si>
  <si>
    <t>STG3</t>
  </si>
  <si>
    <t>45404</t>
  </si>
  <si>
    <t>24348, 25268, 25269</t>
  </si>
  <si>
    <t>G401807</t>
  </si>
  <si>
    <t>https://www.gem.wiki/Desert_Star_energy_center</t>
  </si>
  <si>
    <t>Desert Star energy center</t>
  </si>
  <si>
    <t>Boulder City</t>
  </si>
  <si>
    <t>EIA: 55077</t>
  </si>
  <si>
    <t>EIA: ED01, ED02, ED03</t>
  </si>
  <si>
    <t>L402266</t>
  </si>
  <si>
    <t>G401792</t>
  </si>
  <si>
    <t>https://www.gem.wiki/Devon_Station_power_station</t>
  </si>
  <si>
    <t>Devon Station power station</t>
  </si>
  <si>
    <t>KER/NG</t>
  </si>
  <si>
    <t>Milford</t>
  </si>
  <si>
    <t>EIA: 544</t>
  </si>
  <si>
    <t>17269</t>
  </si>
  <si>
    <t>L407464</t>
  </si>
  <si>
    <t>G409566</t>
  </si>
  <si>
    <t>G409565</t>
  </si>
  <si>
    <t>G409564</t>
  </si>
  <si>
    <t>G409563</t>
  </si>
  <si>
    <t>https://www.gem.wiki/Dickerson_Generating_Station</t>
  </si>
  <si>
    <t>Dickerson Generating Station</t>
  </si>
  <si>
    <t>Dickerson</t>
  </si>
  <si>
    <t>Montgomery</t>
  </si>
  <si>
    <t>EIA: 1572</t>
  </si>
  <si>
    <t>30498</t>
  </si>
  <si>
    <t>L103964</t>
  </si>
  <si>
    <t>G402929</t>
  </si>
  <si>
    <t>G402930</t>
  </si>
  <si>
    <t>https://www.gem.wiki/Dicks_Creek_power_station</t>
  </si>
  <si>
    <t>Dicks Creek power station</t>
  </si>
  <si>
    <t>Monroe</t>
  </si>
  <si>
    <t>Butler</t>
  </si>
  <si>
    <t>EIA: 2831</t>
  </si>
  <si>
    <t>16322</t>
  </si>
  <si>
    <t>L402362</t>
  </si>
  <si>
    <t>G403732</t>
  </si>
  <si>
    <t>https://www.gem.wiki/Dighton_power_plant</t>
  </si>
  <si>
    <t>Dighton power plant</t>
  </si>
  <si>
    <t>Dighton</t>
  </si>
  <si>
    <t>EIA: 55026</t>
  </si>
  <si>
    <t>19445</t>
  </si>
  <si>
    <t>L401846</t>
  </si>
  <si>
    <t>G402677</t>
  </si>
  <si>
    <t>https://www.gem.wiki/Dogwood_energy_facility</t>
  </si>
  <si>
    <t>Dogwood energy facility</t>
  </si>
  <si>
    <t>Pleasant Hill</t>
  </si>
  <si>
    <t>EIA: 55178</t>
  </si>
  <si>
    <t>EIA: CT-1, CT-2, ST-1</t>
  </si>
  <si>
    <t>L401549</t>
  </si>
  <si>
    <t>G401829</t>
  </si>
  <si>
    <t>https://www.gem.wiki/Donald_Von_Raesfeld_power_plant</t>
  </si>
  <si>
    <t>Donald Von Raesfeld power plant</t>
  </si>
  <si>
    <t>DVR1</t>
  </si>
  <si>
    <t>Santa Clara</t>
  </si>
  <si>
    <t>EIA: 56026</t>
  </si>
  <si>
    <t>50500</t>
  </si>
  <si>
    <t>29691, 29692, 30172</t>
  </si>
  <si>
    <t>L401809</t>
  </si>
  <si>
    <t>G401993</t>
  </si>
  <si>
    <t>https://www.gem.wiki/Doswell_energy_center</t>
  </si>
  <si>
    <t>Doswell energy center</t>
  </si>
  <si>
    <t>Ashland</t>
  </si>
  <si>
    <t>Hanover</t>
  </si>
  <si>
    <t>EIA: 52019</t>
  </si>
  <si>
    <t>18451</t>
  </si>
  <si>
    <t>L401853</t>
  </si>
  <si>
    <t>G402683</t>
  </si>
  <si>
    <t>GEN8</t>
  </si>
  <si>
    <t>EIA: GEN8</t>
  </si>
  <si>
    <t>G402684</t>
  </si>
  <si>
    <t>GEN9</t>
  </si>
  <si>
    <t>EIA: GEN9</t>
  </si>
  <si>
    <t>G402685</t>
  </si>
  <si>
    <t>UNT5</t>
  </si>
  <si>
    <t>5541, 5542, 5543</t>
  </si>
  <si>
    <t>G401729</t>
  </si>
  <si>
    <t>UNT6</t>
  </si>
  <si>
    <t>EIA: GEN4, GEN5, GEN6</t>
  </si>
  <si>
    <t>5544, 5545, 5546</t>
  </si>
  <si>
    <t>G401730</t>
  </si>
  <si>
    <t>https://www.gem.wiki/Dow_St_Charles_Operations_power_station</t>
  </si>
  <si>
    <t>Dow St Charles Operations power station</t>
  </si>
  <si>
    <t>Taft</t>
  </si>
  <si>
    <t>St Charles</t>
  </si>
  <si>
    <t>EIA: 50152</t>
  </si>
  <si>
    <t>EIA: CGN1, CGN2, CSTG, STG</t>
  </si>
  <si>
    <t>35234</t>
  </si>
  <si>
    <t>1311270, 20874, 20875, 20875, 20876</t>
  </si>
  <si>
    <t>L402486</t>
  </si>
  <si>
    <t>G401704</t>
  </si>
  <si>
    <t>https://www.gem.wiki/Doyle_energy_facility</t>
  </si>
  <si>
    <t>Doyle energy facility</t>
  </si>
  <si>
    <t>Walton</t>
  </si>
  <si>
    <t>EIA: 55244</t>
  </si>
  <si>
    <t>46202</t>
  </si>
  <si>
    <t>L402157</t>
  </si>
  <si>
    <t>G403289</t>
  </si>
  <si>
    <t>G403290</t>
  </si>
  <si>
    <t>G403291</t>
  </si>
  <si>
    <t>G403292</t>
  </si>
  <si>
    <t>G403293</t>
  </si>
  <si>
    <t>https://www.gem.wiki/Dresden_energy_facility</t>
  </si>
  <si>
    <t>Dresden energy facility</t>
  </si>
  <si>
    <t>Muskingum</t>
  </si>
  <si>
    <t>EIA: 55350</t>
  </si>
  <si>
    <t>L401708</t>
  </si>
  <si>
    <t>G401892</t>
  </si>
  <si>
    <t>https://www.gem.wiki/Dynegy_Moss_Landing_power_plant</t>
  </si>
  <si>
    <t>Dynegy Moss Landing power plant</t>
  </si>
  <si>
    <t>Moss Landing</t>
  </si>
  <si>
    <t>Monterey</t>
  </si>
  <si>
    <t>EIA: 260</t>
  </si>
  <si>
    <t>29407</t>
  </si>
  <si>
    <t>26316, 26335, 26338</t>
  </si>
  <si>
    <t>L401887</t>
  </si>
  <si>
    <t>G401650</t>
  </si>
  <si>
    <t>26336, 26337, 26339</t>
  </si>
  <si>
    <t>G401651</t>
  </si>
  <si>
    <t>https://www.gem.wiki/E_B_Harris_Electric_generating_plant</t>
  </si>
  <si>
    <t>E B Harris Electric generating plant</t>
  </si>
  <si>
    <t>G103</t>
  </si>
  <si>
    <t>Autaugaville</t>
  </si>
  <si>
    <t>Autauga</t>
  </si>
  <si>
    <t>EIA: 7897</t>
  </si>
  <si>
    <t>50795</t>
  </si>
  <si>
    <t>29928, 31081, 29932</t>
  </si>
  <si>
    <t>L402284</t>
  </si>
  <si>
    <t>G402182</t>
  </si>
  <si>
    <t>G104</t>
  </si>
  <si>
    <t>29930, 29929, 29933</t>
  </si>
  <si>
    <t>G402183</t>
  </si>
  <si>
    <t>https://www.gem.wiki/E_F_Barrett_power_station</t>
  </si>
  <si>
    <t>E F Barrett power station</t>
  </si>
  <si>
    <t>Island Park</t>
  </si>
  <si>
    <t>EIA: 2511</t>
  </si>
  <si>
    <t>L402109</t>
  </si>
  <si>
    <t>G403203</t>
  </si>
  <si>
    <t>G403204</t>
  </si>
  <si>
    <t>https://www.gem.wiki/E.W._Brown_Generating_Station</t>
  </si>
  <si>
    <t>E.W. Brown Generating Station</t>
  </si>
  <si>
    <t>Harrodsburg</t>
  </si>
  <si>
    <t>Mercer</t>
  </si>
  <si>
    <t>EIA: 1355</t>
  </si>
  <si>
    <t>23990</t>
  </si>
  <si>
    <t>L103937</t>
  </si>
  <si>
    <t>G403045</t>
  </si>
  <si>
    <t>G403046</t>
  </si>
  <si>
    <t>G402274</t>
  </si>
  <si>
    <t>G402275</t>
  </si>
  <si>
    <t>G402276</t>
  </si>
  <si>
    <t>G403047</t>
  </si>
  <si>
    <t>G403048</t>
  </si>
  <si>
    <t>G413046</t>
  </si>
  <si>
    <t>https://www.gem.wiki/ESC_Brooke_County_power_I_station</t>
  </si>
  <si>
    <t>ESC Brooke County power I station</t>
  </si>
  <si>
    <t>Follansbee</t>
  </si>
  <si>
    <t>Brooke</t>
  </si>
  <si>
    <t>EIA: 60202</t>
  </si>
  <si>
    <t>EIA: BCCA1, BCCT1, BCCT2</t>
  </si>
  <si>
    <t>70663</t>
  </si>
  <si>
    <t>47340, 48309, 48310</t>
  </si>
  <si>
    <t>L402401</t>
  </si>
  <si>
    <t>G402086</t>
  </si>
  <si>
    <t>https://www.gem.wiki/ESC_Harrison_County_power_station</t>
  </si>
  <si>
    <t>ESC Harrison County power station</t>
  </si>
  <si>
    <t>Clarksburg</t>
  </si>
  <si>
    <t>EIA: 60206</t>
  </si>
  <si>
    <t>EIA: HCCA1, HCCT1</t>
  </si>
  <si>
    <t>70439</t>
  </si>
  <si>
    <t>47123, 47793</t>
  </si>
  <si>
    <t>L402402</t>
  </si>
  <si>
    <t>G402088</t>
  </si>
  <si>
    <t>https://www.gem.wiki/ESC_Tioga_County_power_station</t>
  </si>
  <si>
    <t>ESC Tioga County power station</t>
  </si>
  <si>
    <t>Tioga</t>
  </si>
  <si>
    <t>EIA: 60205</t>
  </si>
  <si>
    <t>EIA: TCCA1, TCCT1, TCCT2</t>
  </si>
  <si>
    <t>102608</t>
  </si>
  <si>
    <t>L402403</t>
  </si>
  <si>
    <t>G402087</t>
  </si>
  <si>
    <t>https://www.gem.wiki/Eagle_Point_power_generation</t>
  </si>
  <si>
    <t>Eagle Point power generation</t>
  </si>
  <si>
    <t>Westville</t>
  </si>
  <si>
    <t>Gloucester</t>
  </si>
  <si>
    <t>EIA: 50561</t>
  </si>
  <si>
    <t>EIA: GTG1, GTG2, STG1, STG2</t>
  </si>
  <si>
    <t>17196</t>
  </si>
  <si>
    <t>5741, 5742, 5743</t>
  </si>
  <si>
    <t>L401552</t>
  </si>
  <si>
    <t>G401717</t>
  </si>
  <si>
    <t>https://www.gem.wiki/Eagle_Valley_Station</t>
  </si>
  <si>
    <t>Eagle Valley Station</t>
  </si>
  <si>
    <t>EGVS</t>
  </si>
  <si>
    <t>Martinsville</t>
  </si>
  <si>
    <t>EIA: 991</t>
  </si>
  <si>
    <t>EIA: GT1, GT2, STG1</t>
  </si>
  <si>
    <t>23041</t>
  </si>
  <si>
    <t>42696, 44875, 44876</t>
  </si>
  <si>
    <t>L103883</t>
  </si>
  <si>
    <t>G402199</t>
  </si>
  <si>
    <t>https://www.gem.wiki/Earl_F._Wisdom_Generating_Station</t>
  </si>
  <si>
    <t>Earl F. Wisdom Generating Station</t>
  </si>
  <si>
    <t>Spencer</t>
  </si>
  <si>
    <t>Clay</t>
  </si>
  <si>
    <t>EIA: 1217</t>
  </si>
  <si>
    <t>17675</t>
  </si>
  <si>
    <t>L103908</t>
  </si>
  <si>
    <t>G402232</t>
  </si>
  <si>
    <t>https://www.gem.wiki/East_River_power_station</t>
  </si>
  <si>
    <t>East River power station</t>
  </si>
  <si>
    <t>EIA: 2493</t>
  </si>
  <si>
    <t>17341</t>
  </si>
  <si>
    <t>L401826</t>
  </si>
  <si>
    <t>G402635</t>
  </si>
  <si>
    <t>G402636</t>
  </si>
  <si>
    <t>G402637</t>
  </si>
  <si>
    <t>G402638</t>
  </si>
  <si>
    <t>https://www.gem.wiki/Eastman_cogeneration_facility</t>
  </si>
  <si>
    <t>Eastman cogeneration facility</t>
  </si>
  <si>
    <t>Longview</t>
  </si>
  <si>
    <t>EIA: 55176</t>
  </si>
  <si>
    <t>L402517</t>
  </si>
  <si>
    <t>G401827</t>
  </si>
  <si>
    <t>https://www.gem.wiki/EcoElectrica_power_station</t>
  </si>
  <si>
    <t>EcoElectrica power station</t>
  </si>
  <si>
    <t>Tallaboa Poniente</t>
  </si>
  <si>
    <t>Peñuelas</t>
  </si>
  <si>
    <t>EIA: 61034</t>
  </si>
  <si>
    <t>EIA: CT1, CT2, STG</t>
  </si>
  <si>
    <t>18991</t>
  </si>
  <si>
    <t>L402537</t>
  </si>
  <si>
    <t>G402109</t>
  </si>
  <si>
    <t>https://www.gem.wiki/Ector_County_energy_center</t>
  </si>
  <si>
    <t>Ector County energy center</t>
  </si>
  <si>
    <t>Goldsmith</t>
  </si>
  <si>
    <t>Ector</t>
  </si>
  <si>
    <t>EIA: 58471</t>
  </si>
  <si>
    <t>68391</t>
  </si>
  <si>
    <t>L402021</t>
  </si>
  <si>
    <t>G403021</t>
  </si>
  <si>
    <t>G403022</t>
  </si>
  <si>
    <t>https://www.gem.wiki/Eddystone_Generating_Station</t>
  </si>
  <si>
    <t>Eddystone Generating Station</t>
  </si>
  <si>
    <t>Eddystone</t>
  </si>
  <si>
    <t>EIA: 3161</t>
  </si>
  <si>
    <t>29827</t>
  </si>
  <si>
    <t>L104140</t>
  </si>
  <si>
    <t>G402887</t>
  </si>
  <si>
    <t>G402888</t>
  </si>
  <si>
    <t>https://www.gem.wiki/Edge_Moor_Power_Plant</t>
  </si>
  <si>
    <t>Edge Moor Power Plant</t>
  </si>
  <si>
    <t>Wilmington</t>
  </si>
  <si>
    <t>EIA: 593</t>
  </si>
  <si>
    <t>18228</t>
  </si>
  <si>
    <t>L103818</t>
  </si>
  <si>
    <t>G402546</t>
  </si>
  <si>
    <t>G402547</t>
  </si>
  <si>
    <t>G402548</t>
  </si>
  <si>
    <t>https://www.gem.wiki/Edgewood_Energy_LLC_power_station</t>
  </si>
  <si>
    <t>Edgewood Energy LLC power station</t>
  </si>
  <si>
    <t>Brentwood</t>
  </si>
  <si>
    <t>EIA: 55786</t>
  </si>
  <si>
    <t>L401899</t>
  </si>
  <si>
    <t>G402813</t>
  </si>
  <si>
    <t>G402814</t>
  </si>
  <si>
    <t>https://www.gem.wiki/Edward_L._Addison_generating_plant</t>
  </si>
  <si>
    <t>Edward L. Addison generating plant</t>
  </si>
  <si>
    <t>712</t>
  </si>
  <si>
    <t>Thomaston</t>
  </si>
  <si>
    <t>Upson</t>
  </si>
  <si>
    <t>EIA: 55267</t>
  </si>
  <si>
    <t>EIA: 712</t>
  </si>
  <si>
    <t>45658</t>
  </si>
  <si>
    <t>L402285</t>
  </si>
  <si>
    <t>G403532</t>
  </si>
  <si>
    <t>713</t>
  </si>
  <si>
    <t>EIA: 713</t>
  </si>
  <si>
    <t>G403533</t>
  </si>
  <si>
    <t>714</t>
  </si>
  <si>
    <t>EIA: 714</t>
  </si>
  <si>
    <t>G403534</t>
  </si>
  <si>
    <t>715</t>
  </si>
  <si>
    <t>EIA: 715</t>
  </si>
  <si>
    <t>G403535</t>
  </si>
  <si>
    <t>https://www.gem.wiki/Effingham_County_Power_Project</t>
  </si>
  <si>
    <t>Effingham County Power Project</t>
  </si>
  <si>
    <t>Rincon</t>
  </si>
  <si>
    <t>Effingham</t>
  </si>
  <si>
    <t>EIA: 55406</t>
  </si>
  <si>
    <t>EIA: STG, UNT1, UNT2</t>
  </si>
  <si>
    <t>47191</t>
  </si>
  <si>
    <t>26476, 26829, 28989</t>
  </si>
  <si>
    <t>L401610</t>
  </si>
  <si>
    <t>G401917</t>
  </si>
  <si>
    <t>https://www.gem.wiki/El_Cajon_energy_center</t>
  </si>
  <si>
    <t>El Cajon energy center</t>
  </si>
  <si>
    <t>El Cajon</t>
  </si>
  <si>
    <t>EIA: 57001</t>
  </si>
  <si>
    <t>63250</t>
  </si>
  <si>
    <t>L407461</t>
  </si>
  <si>
    <t>G409529</t>
  </si>
  <si>
    <t>https://www.gem.wiki/El_Centro_power_station</t>
  </si>
  <si>
    <t>El Centro power station</t>
  </si>
  <si>
    <t>El Centro</t>
  </si>
  <si>
    <t>EIA: 389</t>
  </si>
  <si>
    <t>22908</t>
  </si>
  <si>
    <t>L402010</t>
  </si>
  <si>
    <t>G403001</t>
  </si>
  <si>
    <t>STM2</t>
  </si>
  <si>
    <t>6040, 6041</t>
  </si>
  <si>
    <t>G401683</t>
  </si>
  <si>
    <t>STM3</t>
  </si>
  <si>
    <t>EIA: 30, 31, 32</t>
  </si>
  <si>
    <t>32041, 38306, 38307</t>
  </si>
  <si>
    <t>G401684</t>
  </si>
  <si>
    <t>https://www.gem.wiki/El_Segundo_cogeneration_power_station</t>
  </si>
  <si>
    <t>El Segundo cogeneration power station</t>
  </si>
  <si>
    <t>El Segundo</t>
  </si>
  <si>
    <t>EIA: 10213</t>
  </si>
  <si>
    <t>EIA: GEN1, GEN2, GEN5, GEN6, GEN7, GEN8</t>
  </si>
  <si>
    <t>16203</t>
  </si>
  <si>
    <t>6062, 6063, 6065, 6066</t>
  </si>
  <si>
    <t>L401650</t>
  </si>
  <si>
    <t>G401588</t>
  </si>
  <si>
    <t>https://www.gem.wiki/El_Segundo_energy_center</t>
  </si>
  <si>
    <t>El Segundo energy center</t>
  </si>
  <si>
    <t>1011</t>
  </si>
  <si>
    <t>EIA: 57901</t>
  </si>
  <si>
    <t>EIA: 5, 6</t>
  </si>
  <si>
    <t>33130</t>
  </si>
  <si>
    <t>31172, 34868</t>
  </si>
  <si>
    <t>L401543</t>
  </si>
  <si>
    <t>G402052</t>
  </si>
  <si>
    <t>2021</t>
  </si>
  <si>
    <t>EIA: 7, 8</t>
  </si>
  <si>
    <t>34009, 34869</t>
  </si>
  <si>
    <t>G402053</t>
  </si>
  <si>
    <t>https://www.gem.wiki/Electrifarm_power_station</t>
  </si>
  <si>
    <t>Electrifarm power station</t>
  </si>
  <si>
    <t>Waterloo</t>
  </si>
  <si>
    <t>Black Hawk</t>
  </si>
  <si>
    <t>EIA: 6063</t>
  </si>
  <si>
    <t>26317</t>
  </si>
  <si>
    <t>L402080</t>
  </si>
  <si>
    <t>G403156</t>
  </si>
  <si>
    <t>G403157</t>
  </si>
  <si>
    <t>G403158</t>
  </si>
  <si>
    <t>https://www.gem.wiki/Elgin_energy_center</t>
  </si>
  <si>
    <t>Elgin energy center</t>
  </si>
  <si>
    <t>Elgin</t>
  </si>
  <si>
    <t>EIA: 55438</t>
  </si>
  <si>
    <t>48634</t>
  </si>
  <si>
    <t>L401904</t>
  </si>
  <si>
    <t>G402827</t>
  </si>
  <si>
    <t>G402828</t>
  </si>
  <si>
    <t>G402829</t>
  </si>
  <si>
    <t>G402830</t>
  </si>
  <si>
    <t>https://www.gem.wiki/Elizabeth_River_power_station</t>
  </si>
  <si>
    <t>Elizabeth River power station</t>
  </si>
  <si>
    <t>Chesapeake</t>
  </si>
  <si>
    <t>Chesapeake City</t>
  </si>
  <si>
    <t>EIA: 52087</t>
  </si>
  <si>
    <t>36770</t>
  </si>
  <si>
    <t>L402354</t>
  </si>
  <si>
    <t>G403716</t>
  </si>
  <si>
    <t>G403717</t>
  </si>
  <si>
    <t>GEN3</t>
  </si>
  <si>
    <t>EIA: GEN3</t>
  </si>
  <si>
    <t>G403718</t>
  </si>
  <si>
    <t>https://www.gem.wiki/Elk_Hills_power_station</t>
  </si>
  <si>
    <t>Elk Hills power station</t>
  </si>
  <si>
    <t>G541</t>
  </si>
  <si>
    <t>Tupman</t>
  </si>
  <si>
    <t>Kern</t>
  </si>
  <si>
    <t>EIA: 55400</t>
  </si>
  <si>
    <t>45876</t>
  </si>
  <si>
    <t>24810, 27132, 27133</t>
  </si>
  <si>
    <t>L401686</t>
  </si>
  <si>
    <t>G401912</t>
  </si>
  <si>
    <t>https://www.gem.wiki/Elk_River_power_station</t>
  </si>
  <si>
    <t>Elk River power station</t>
  </si>
  <si>
    <t>CT</t>
  </si>
  <si>
    <t>Elk River</t>
  </si>
  <si>
    <t>Sherburne</t>
  </si>
  <si>
    <t>EIA: 2039</t>
  </si>
  <si>
    <t>EIA: CT</t>
  </si>
  <si>
    <t>35361</t>
  </si>
  <si>
    <t>L401988</t>
  </si>
  <si>
    <t>G402965</t>
  </si>
  <si>
    <t>https://www.gem.wiki/Elk_Station_power_plant</t>
  </si>
  <si>
    <t>Elk Station power plant</t>
  </si>
  <si>
    <t>ELK1</t>
  </si>
  <si>
    <t>Abernathy</t>
  </si>
  <si>
    <t>Hale</t>
  </si>
  <si>
    <t>EIA: 58835</t>
  </si>
  <si>
    <t>EIA: ELK1</t>
  </si>
  <si>
    <t>60915</t>
  </si>
  <si>
    <t>L401982</t>
  </si>
  <si>
    <t>G402957</t>
  </si>
  <si>
    <t>ELK2</t>
  </si>
  <si>
    <t>EIA: ELK2</t>
  </si>
  <si>
    <t>G402958</t>
  </si>
  <si>
    <t>ELK3</t>
  </si>
  <si>
    <t>EIA: ELK3</t>
  </si>
  <si>
    <t>G402959</t>
  </si>
  <si>
    <t>https://www.gem.wiki/Ellwood_power_station</t>
  </si>
  <si>
    <t>Ellwood power station</t>
  </si>
  <si>
    <t>Goleta</t>
  </si>
  <si>
    <t>Santa Barbara</t>
  </si>
  <si>
    <t>EIA: 8076</t>
  </si>
  <si>
    <t>33126</t>
  </si>
  <si>
    <t>L401965</t>
  </si>
  <si>
    <t>G402917</t>
  </si>
  <si>
    <t>https://www.gem.wiki/Elm_Road_power_station</t>
  </si>
  <si>
    <t>Elm Road power station</t>
  </si>
  <si>
    <t>Oak Creek</t>
  </si>
  <si>
    <t>Milwaukee</t>
  </si>
  <si>
    <t>EIA: 56068</t>
  </si>
  <si>
    <t>Oak Creek Power Plant</t>
  </si>
  <si>
    <t>49819</t>
  </si>
  <si>
    <t>L104274</t>
  </si>
  <si>
    <t>G410504</t>
  </si>
  <si>
    <t>G410503</t>
  </si>
  <si>
    <t>https://www.gem.wiki/Elmwood_Park_power_station</t>
  </si>
  <si>
    <t>Elmwood Park power station</t>
  </si>
  <si>
    <t>Elmwood Park</t>
  </si>
  <si>
    <t>EIA: 50852</t>
  </si>
  <si>
    <t>L401581</t>
  </si>
  <si>
    <t>G401723</t>
  </si>
  <si>
    <t>https://www.gem.wiki/Elwood_Energy_power_station</t>
  </si>
  <si>
    <t>Elwood Energy power station</t>
  </si>
  <si>
    <t>Elwood</t>
  </si>
  <si>
    <t>EIA: 55199</t>
  </si>
  <si>
    <t>41387</t>
  </si>
  <si>
    <t>L401554</t>
  </si>
  <si>
    <t>G402256</t>
  </si>
  <si>
    <t>G402257</t>
  </si>
  <si>
    <t>G402258</t>
  </si>
  <si>
    <t>G402259</t>
  </si>
  <si>
    <t>G402260</t>
  </si>
  <si>
    <t>G402261</t>
  </si>
  <si>
    <t>G402262</t>
  </si>
  <si>
    <t>G402263</t>
  </si>
  <si>
    <t>G402264</t>
  </si>
  <si>
    <t>https://www.gem.wiki/Emery_Station_power_plant</t>
  </si>
  <si>
    <t>Emery Station power plant</t>
  </si>
  <si>
    <t>G821</t>
  </si>
  <si>
    <t>Clear Lake</t>
  </si>
  <si>
    <t>Cerro Gordo</t>
  </si>
  <si>
    <t>EIA: 8031</t>
  </si>
  <si>
    <t>EIA: 11, 12, ST1</t>
  </si>
  <si>
    <t>50572</t>
  </si>
  <si>
    <t>29295, 29770, 29771</t>
  </si>
  <si>
    <t>L402016</t>
  </si>
  <si>
    <t>G402192</t>
  </si>
  <si>
    <t>https://www.gem.wiki/Empire_energy_center</t>
  </si>
  <si>
    <t>Empire energy center</t>
  </si>
  <si>
    <t>NG/J</t>
  </si>
  <si>
    <t>Sarcoxie</t>
  </si>
  <si>
    <t>Jasper</t>
  </si>
  <si>
    <t>EIA: 6223</t>
  </si>
  <si>
    <t>19316</t>
  </si>
  <si>
    <t>L401905</t>
  </si>
  <si>
    <t>G402831</t>
  </si>
  <si>
    <t>G402832</t>
  </si>
  <si>
    <t>G402833</t>
  </si>
  <si>
    <t>G402834</t>
  </si>
  <si>
    <t>https://www.gem.wiki/Empire_power_station</t>
  </si>
  <si>
    <t>Empire power station</t>
  </si>
  <si>
    <t>EIA: 56259</t>
  </si>
  <si>
    <t>L402530</t>
  </si>
  <si>
    <t>G402013</t>
  </si>
  <si>
    <t>https://www.gem.wiki/Emporia_energy_center</t>
  </si>
  <si>
    <t>Emporia energy center</t>
  </si>
  <si>
    <t>Emporia</t>
  </si>
  <si>
    <t>Lyon</t>
  </si>
  <si>
    <t>EIA: 56502</t>
  </si>
  <si>
    <t>56257</t>
  </si>
  <si>
    <t>L401930</t>
  </si>
  <si>
    <t>G402863</t>
  </si>
  <si>
    <t>G402864</t>
  </si>
  <si>
    <t>G402865</t>
  </si>
  <si>
    <t>G402866</t>
  </si>
  <si>
    <t>G402867</t>
  </si>
  <si>
    <t>G402868</t>
  </si>
  <si>
    <t>G402869</t>
  </si>
  <si>
    <t>https://www.gem.wiki/Encogeneration_power_station</t>
  </si>
  <si>
    <t>Encogeneration power station</t>
  </si>
  <si>
    <t>Whatcom</t>
  </si>
  <si>
    <t>EIA: 7870</t>
  </si>
  <si>
    <t>EIA: CTG1, CTG2, CTG3, STG</t>
  </si>
  <si>
    <t>L402239</t>
  </si>
  <si>
    <t>G402178</t>
  </si>
  <si>
    <t>https://www.gem.wiki/Energy_Center_Dover_power_plant</t>
  </si>
  <si>
    <t>Energy Center Dover power plant</t>
  </si>
  <si>
    <t>Kent</t>
  </si>
  <si>
    <t>EIA: 10030</t>
  </si>
  <si>
    <t>EIA: COG1, KD-1</t>
  </si>
  <si>
    <t>L402436</t>
  </si>
  <si>
    <t>G401580</t>
  </si>
  <si>
    <t>KD-2</t>
  </si>
  <si>
    <t>EIA: KD-2</t>
  </si>
  <si>
    <t>G403858</t>
  </si>
  <si>
    <t>https://www.gem.wiki/Energy_Shelby_County_power_station</t>
  </si>
  <si>
    <t>Energy Shelby County power station</t>
  </si>
  <si>
    <t>Neoga</t>
  </si>
  <si>
    <t>EIA: 55237</t>
  </si>
  <si>
    <t>46144</t>
  </si>
  <si>
    <t>L402273</t>
  </si>
  <si>
    <t>G403495</t>
  </si>
  <si>
    <t>G403496</t>
  </si>
  <si>
    <t>G403497</t>
  </si>
  <si>
    <t>G403498</t>
  </si>
  <si>
    <t>G403499</t>
  </si>
  <si>
    <t>G403500</t>
  </si>
  <si>
    <t>G403501</t>
  </si>
  <si>
    <t>G403502</t>
  </si>
  <si>
    <t>https://www.gem.wiki/Ennis_Power_Company_power_station</t>
  </si>
  <si>
    <t>Ennis Power Company power station</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</si>
  <si>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</si>
  <si>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</si>
  <si>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</si>
  <si>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</si>
  <si>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</si>
  <si>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</si>
  <si>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</si>
  <si>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</si>
  <si>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</si>
  <si>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</si>
  <si>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</si>
  <si>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</si>
  <si>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</si>
  <si>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</si>
  <si>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https://www.gem.wiki/Escondido_energy_center</t>
  </si>
  <si>
    <t>Escondido energy center</t>
  </si>
  <si>
    <t>EIA: 55538</t>
  </si>
  <si>
    <t>48400</t>
  </si>
  <si>
    <t>L407460</t>
  </si>
  <si>
    <t>G409542</t>
  </si>
  <si>
    <t>https://www.gem.wiki/Essential_Power_Massachusetts_station</t>
  </si>
  <si>
    <t>Essential Power Massachusetts station</t>
  </si>
  <si>
    <t>West Springfield</t>
  </si>
  <si>
    <t>EIA: 1642</t>
  </si>
  <si>
    <t>36703</t>
  </si>
  <si>
    <t>L402108</t>
  </si>
  <si>
    <t>G403200</t>
  </si>
  <si>
    <t>GT-1</t>
  </si>
  <si>
    <t>EIA: GT-1</t>
  </si>
  <si>
    <t>G403201</t>
  </si>
  <si>
    <t>GT-2</t>
  </si>
  <si>
    <t>EIA: GT-2</t>
  </si>
  <si>
    <t>G403202</t>
  </si>
  <si>
    <t>https://www.gem.wiki/Essential_Power_Newington_station</t>
  </si>
  <si>
    <t>Essential Power Newington station</t>
  </si>
  <si>
    <t>Newington</t>
  </si>
  <si>
    <t>New Hampshire</t>
  </si>
  <si>
    <t>EIA: 55661</t>
  </si>
  <si>
    <t>EIA: GT-1, GT-2, ST</t>
  </si>
  <si>
    <t>L401928</t>
  </si>
  <si>
    <t>G401962</t>
  </si>
  <si>
    <t>https://www.gem.wiki/Essential_Power_Rock_Springs_station</t>
  </si>
  <si>
    <t>Essential Power Rock Springs station</t>
  </si>
  <si>
    <t>Rising Sun</t>
  </si>
  <si>
    <t>Cecil</t>
  </si>
  <si>
    <t>EIA: 7835</t>
  </si>
  <si>
    <t>28863</t>
  </si>
  <si>
    <t>L401929</t>
  </si>
  <si>
    <t>G402859</t>
  </si>
  <si>
    <t>G402860</t>
  </si>
  <si>
    <t>G402861</t>
  </si>
  <si>
    <t>G402862</t>
  </si>
  <si>
    <t>https://www.gem.wiki/Essex_power_station</t>
  </si>
  <si>
    <t>Essex power station</t>
  </si>
  <si>
    <t>Essex</t>
  </si>
  <si>
    <t>Stoddard</t>
  </si>
  <si>
    <t>EIA: 7749</t>
  </si>
  <si>
    <t>L401725</t>
  </si>
  <si>
    <t>G402468</t>
  </si>
  <si>
    <t>https://www.gem.wiki/Eugene_W._Zeltmann_power_project</t>
  </si>
  <si>
    <t>Eugene W. Zeltmann power project</t>
  </si>
  <si>
    <t>EIA: 56196</t>
  </si>
  <si>
    <t>EIA: CA01, CT01, CT02</t>
  </si>
  <si>
    <t>L402125</t>
  </si>
  <si>
    <t>G402007</t>
  </si>
  <si>
    <t>https://www.gem.wiki/Evander_Andrews_power_Complex</t>
  </si>
  <si>
    <t>Evander Andrews power Complex</t>
  </si>
  <si>
    <t>EIA: 7953</t>
  </si>
  <si>
    <t>Danskin Power Plant</t>
  </si>
  <si>
    <t>47997</t>
  </si>
  <si>
    <t>L402008</t>
  </si>
  <si>
    <t>G403000</t>
  </si>
  <si>
    <t>https://www.gem.wiki/Exelon_LaPorte_generating_station</t>
  </si>
  <si>
    <t>Exelon LaPorte generating station</t>
  </si>
  <si>
    <t>LaPorte</t>
  </si>
  <si>
    <t>EIA: 55365</t>
  </si>
  <si>
    <t>L402044</t>
  </si>
  <si>
    <t>G403067</t>
  </si>
  <si>
    <t>G403068</t>
  </si>
  <si>
    <t>G403069</t>
  </si>
  <si>
    <t>G403070</t>
  </si>
  <si>
    <t>https://www.gem.wiki/Exelon_West_Medway_II_power_station</t>
  </si>
  <si>
    <t>Exelon West Medway II power station</t>
  </si>
  <si>
    <t>West Medway II</t>
  </si>
  <si>
    <t>Medway</t>
  </si>
  <si>
    <t>EIA: 59882</t>
  </si>
  <si>
    <t>14778</t>
  </si>
  <si>
    <t>L401939</t>
  </si>
  <si>
    <t>G402889</t>
  </si>
  <si>
    <t>G402890</t>
  </si>
  <si>
    <t>https://www.gem.wiki/Exira_power_station</t>
  </si>
  <si>
    <t>Exira power station</t>
  </si>
  <si>
    <t>Brayton</t>
  </si>
  <si>
    <t>Audubon</t>
  </si>
  <si>
    <t>EIA: 56013</t>
  </si>
  <si>
    <t>51852</t>
  </si>
  <si>
    <t>L402371</t>
  </si>
  <si>
    <t>G403754</t>
  </si>
  <si>
    <t>G403755</t>
  </si>
  <si>
    <t>U3</t>
  </si>
  <si>
    <t>EIA: U3</t>
  </si>
  <si>
    <t>G403756</t>
  </si>
  <si>
    <t>https://www.gem.wiki/ExxonMobil_Baton_Rouge_Turbine_Generator_power_station</t>
  </si>
  <si>
    <t>ExxonMobil Baton Rouge Turbine Generator power station</t>
  </si>
  <si>
    <t>Baton Rouge</t>
  </si>
  <si>
    <t>East Baton Rouge</t>
  </si>
  <si>
    <t>EIA: 10690</t>
  </si>
  <si>
    <t>19864</t>
  </si>
  <si>
    <t>L402440</t>
  </si>
  <si>
    <t>G403868</t>
  </si>
  <si>
    <t>https://www.gem.wiki/ExxonMobil_Baytown_power_station</t>
  </si>
  <si>
    <t>ExxonMobil Baytown power station</t>
  </si>
  <si>
    <t>GEN4</t>
  </si>
  <si>
    <t>EIA: 10692</t>
  </si>
  <si>
    <t>L402441</t>
  </si>
  <si>
    <t>G403869</t>
  </si>
  <si>
    <t>G403870</t>
  </si>
  <si>
    <t>https://www.gem.wiki/ExxonMobil_Beaumont_Refinery_power_station</t>
  </si>
  <si>
    <t>ExxonMobil Beaumont Refinery power station</t>
  </si>
  <si>
    <t>PP-TG41</t>
  </si>
  <si>
    <t>Beaumont</t>
  </si>
  <si>
    <t>EIA: 50625</t>
  </si>
  <si>
    <t>EIA: TG41</t>
  </si>
  <si>
    <t>26629</t>
  </si>
  <si>
    <t>L402494</t>
  </si>
  <si>
    <t>G409438</t>
  </si>
  <si>
    <t>PP-TG42</t>
  </si>
  <si>
    <t>EIA: TG42</t>
  </si>
  <si>
    <t>G409437</t>
  </si>
  <si>
    <t>PP-TG43</t>
  </si>
  <si>
    <t>EIA: TG43</t>
  </si>
  <si>
    <t>G409436</t>
  </si>
  <si>
    <t>https://www.gem.wiki/FGE_Texas_I_power_station</t>
  </si>
  <si>
    <t>FGE Texas I power station</t>
  </si>
  <si>
    <t>Westbrook</t>
  </si>
  <si>
    <t>EIA: 58931</t>
  </si>
  <si>
    <t>EIA: CA1, GT1, GT2</t>
  </si>
  <si>
    <t>66632</t>
  </si>
  <si>
    <t>43278, 43280, 43279</t>
  </si>
  <si>
    <t>L402404</t>
  </si>
  <si>
    <t>G402069</t>
  </si>
  <si>
    <t>https://www.gem.wiki/FGE_Texas_II_power_station</t>
  </si>
  <si>
    <t>FGE Texas II power station</t>
  </si>
  <si>
    <t>EIA: 58930</t>
  </si>
  <si>
    <t>44811, 44812, 44813</t>
  </si>
  <si>
    <t>L401638</t>
  </si>
  <si>
    <t>G402068</t>
  </si>
  <si>
    <t>https://www.gem.wiki/Fairless_energy_center</t>
  </si>
  <si>
    <t>Fairless energy center</t>
  </si>
  <si>
    <t>Fairless Hills</t>
  </si>
  <si>
    <t>EIA: 55298</t>
  </si>
  <si>
    <t>L401897</t>
  </si>
  <si>
    <t>G401876</t>
  </si>
  <si>
    <t>G401877</t>
  </si>
  <si>
    <t>https://www.gem.wiki/Faribault_energy_park</t>
  </si>
  <si>
    <t>Faribault energy park</t>
  </si>
  <si>
    <t>G861</t>
  </si>
  <si>
    <t>Faribault</t>
  </si>
  <si>
    <t>Rice</t>
  </si>
  <si>
    <t>EIA: 56164</t>
  </si>
  <si>
    <t>EIA: EU01, HRSG</t>
  </si>
  <si>
    <t>47502</t>
  </si>
  <si>
    <t>26735, 26736</t>
  </si>
  <si>
    <t>L402093</t>
  </si>
  <si>
    <t>G402004</t>
  </si>
  <si>
    <t>https://www.gem.wiki/Fayette_energy_facility</t>
  </si>
  <si>
    <t>Fayette energy facility</t>
  </si>
  <si>
    <t>Masontown</t>
  </si>
  <si>
    <t>Fayette</t>
  </si>
  <si>
    <t>EIA: 55516</t>
  </si>
  <si>
    <t>49479</t>
  </si>
  <si>
    <t>28959, 29358, 29359</t>
  </si>
  <si>
    <t>L401888</t>
  </si>
  <si>
    <t>G401951</t>
  </si>
  <si>
    <t>https://www.gem.wiki/Ferndale_generating_station</t>
  </si>
  <si>
    <t>Ferndale generating station</t>
  </si>
  <si>
    <t>Ferndale</t>
  </si>
  <si>
    <t>EIA: 54537</t>
  </si>
  <si>
    <t>L402240</t>
  </si>
  <si>
    <t>G401753</t>
  </si>
  <si>
    <t>https://www.gem.wiki/FirstEnergy_West_Lorain_power_station</t>
  </si>
  <si>
    <t>FirstEnergy West Lorain power station</t>
  </si>
  <si>
    <t>Lorain</t>
  </si>
  <si>
    <t>EIA: 2869</t>
  </si>
  <si>
    <t>28791</t>
  </si>
  <si>
    <t>L402305</t>
  </si>
  <si>
    <t>G403567</t>
  </si>
  <si>
    <t>G403568</t>
  </si>
  <si>
    <t>G403569</t>
  </si>
  <si>
    <t>G403570</t>
  </si>
  <si>
    <t>G403571</t>
  </si>
  <si>
    <t>https://www.gem.wiki/Flint_Hills_Pine_Bend_power_station</t>
  </si>
  <si>
    <t>Flint Hills Pine Bend power station</t>
  </si>
  <si>
    <t>CHP1</t>
  </si>
  <si>
    <t>Rosemount</t>
  </si>
  <si>
    <t>EIA: 65405</t>
  </si>
  <si>
    <t>EIA: CTG, STG</t>
  </si>
  <si>
    <t>L408058</t>
  </si>
  <si>
    <t>G411211</t>
  </si>
  <si>
    <t>https://www.gem.wiki/Fore_River_generating_station</t>
  </si>
  <si>
    <t>Fore River generating station</t>
  </si>
  <si>
    <t>G942</t>
  </si>
  <si>
    <t>North Weymouth</t>
  </si>
  <si>
    <t>EIA: 55317</t>
  </si>
  <si>
    <t>EIA: GT11, GT12, ST15</t>
  </si>
  <si>
    <t>46128</t>
  </si>
  <si>
    <t>24378, 25112, 25125</t>
  </si>
  <si>
    <t>L401766</t>
  </si>
  <si>
    <t>G401880</t>
  </si>
  <si>
    <t>https://www.gem.wiki/Formosa_Utility_Venture_power_station</t>
  </si>
  <si>
    <t>Formosa Utility Venture power station</t>
  </si>
  <si>
    <t>EIA: 10554</t>
  </si>
  <si>
    <t>EIA: 3ST1, 3TBG1, 3TBG2: Formosa: 13, 14, 15</t>
  </si>
  <si>
    <t>20407</t>
  </si>
  <si>
    <t>1304005, 1304006,1304007</t>
  </si>
  <si>
    <t>L402472</t>
  </si>
  <si>
    <t>G401593</t>
  </si>
  <si>
    <t>EIA: BO3, ST1, ST2, ST3, TBG1, TBG2, TBG3, TBG4, TBG5, TBG6; Formosa: 1-10.</t>
  </si>
  <si>
    <t>38656, 38653, 38654, 38655, 1668238657, 38658, 38659, 38660, 38661</t>
  </si>
  <si>
    <t>G401594</t>
  </si>
  <si>
    <t>https://www.gem.wiki/Forney_energy_center</t>
  </si>
  <si>
    <t>Forney energy center</t>
  </si>
  <si>
    <t>Forney</t>
  </si>
  <si>
    <t>Kaufman</t>
  </si>
  <si>
    <t>EIA: 55480</t>
  </si>
  <si>
    <t>EIA: ST1, U1, U2, U3</t>
  </si>
  <si>
    <t>L402062</t>
  </si>
  <si>
    <t>G401940</t>
  </si>
  <si>
    <t>EIA: ST2, U4, U5, U6</t>
  </si>
  <si>
    <t>G401941</t>
  </si>
  <si>
    <t>https://www.gem.wiki/Fort_Churchill_power_station</t>
  </si>
  <si>
    <t>Fort Churchill power station</t>
  </si>
  <si>
    <t>Yerington</t>
  </si>
  <si>
    <t>EIA: 2330</t>
  </si>
  <si>
    <t>32665</t>
  </si>
  <si>
    <t>L402274</t>
  </si>
  <si>
    <t>G403503</t>
  </si>
  <si>
    <t>G403504</t>
  </si>
  <si>
    <t>https://www.gem.wiki/Fort_Dodge_power_station</t>
  </si>
  <si>
    <t>Fort Dodge power station</t>
  </si>
  <si>
    <t>Dodge City</t>
  </si>
  <si>
    <t>Ford</t>
  </si>
  <si>
    <t>EIA: 1233</t>
  </si>
  <si>
    <t>35793</t>
  </si>
  <si>
    <t>L401616</t>
  </si>
  <si>
    <t>G402345</t>
  </si>
  <si>
    <t>https://www.gem.wiki/Fort_Lupton_power_station</t>
  </si>
  <si>
    <t>Fort Lupton power station</t>
  </si>
  <si>
    <t>Ft. Lupton</t>
  </si>
  <si>
    <t>Weld</t>
  </si>
  <si>
    <t>EIA: 8067</t>
  </si>
  <si>
    <t>30850</t>
  </si>
  <si>
    <t>L402224</t>
  </si>
  <si>
    <t>G403416</t>
  </si>
  <si>
    <t>G403417</t>
  </si>
  <si>
    <t>https://www.gem.wiki/Fort_Myers_power_station</t>
  </si>
  <si>
    <t>Fort Myers power station</t>
  </si>
  <si>
    <t>Ft. Myers</t>
  </si>
  <si>
    <t>Lee</t>
  </si>
  <si>
    <t>EIA: 612</t>
  </si>
  <si>
    <t>20262</t>
  </si>
  <si>
    <t>L401948</t>
  </si>
  <si>
    <t>G402902</t>
  </si>
  <si>
    <t>G402903</t>
  </si>
  <si>
    <t>F901</t>
  </si>
  <si>
    <t>EIA: 2A, 2B, 2C, 2D, 2E, 2F, ST1, ST2</t>
  </si>
  <si>
    <t>24180, 24181, 24182, 24183, 24184, 24185, 24186</t>
  </si>
  <si>
    <t>G402113</t>
  </si>
  <si>
    <t>PFM3C</t>
  </si>
  <si>
    <t>EIA: PFM3C</t>
  </si>
  <si>
    <t>G402904</t>
  </si>
  <si>
    <t>PFM3D</t>
  </si>
  <si>
    <t>EIA: PFM3D</t>
  </si>
  <si>
    <t>G402905</t>
  </si>
  <si>
    <t>https://www.gem.wiki/Fort_St_Vrain_power_station</t>
  </si>
  <si>
    <t>Fort St Vrain power station</t>
  </si>
  <si>
    <t>Platteville</t>
  </si>
  <si>
    <t>EIA: 6112</t>
  </si>
  <si>
    <t>30848</t>
  </si>
  <si>
    <t>L402225</t>
  </si>
  <si>
    <t>G403418</t>
  </si>
  <si>
    <t>G403419</t>
  </si>
  <si>
    <t>FSV0</t>
  </si>
  <si>
    <t>EIA: 1, 2, 3, 4</t>
  </si>
  <si>
    <t>7058, 7059, 24540, 28485</t>
  </si>
  <si>
    <t>G402110</t>
  </si>
  <si>
    <t>https://www.gem.wiki/Fortistar_North_Tonawanda_power_station</t>
  </si>
  <si>
    <t>Fortistar North Tonawanda power station</t>
  </si>
  <si>
    <t>North Tonawanda</t>
  </si>
  <si>
    <t>Niagara</t>
  </si>
  <si>
    <t>EIA: 54131</t>
  </si>
  <si>
    <t>L401662</t>
  </si>
  <si>
    <t>G401745</t>
  </si>
  <si>
    <t>https://www.gem.wiki/Foster_Wheeler_Martinez_power_station</t>
  </si>
  <si>
    <t>Foster Wheeler Martinez power station</t>
  </si>
  <si>
    <t>Martinez</t>
  </si>
  <si>
    <t>EIA: 10342</t>
  </si>
  <si>
    <t>EIA: TG1, TG2, TG3</t>
  </si>
  <si>
    <t>20479</t>
  </si>
  <si>
    <t>12970, 12971, 12972</t>
  </si>
  <si>
    <t>L401651</t>
  </si>
  <si>
    <t>G401592</t>
  </si>
  <si>
    <t>https://www.gem.wiki/Fox_energy_center</t>
  </si>
  <si>
    <t>Fox energy center</t>
  </si>
  <si>
    <t>Wrightstown</t>
  </si>
  <si>
    <t>EIA: 56031</t>
  </si>
  <si>
    <t>46908</t>
  </si>
  <si>
    <t>26188, 30796, 27755</t>
  </si>
  <si>
    <t>L402379</t>
  </si>
  <si>
    <t>G401994</t>
  </si>
  <si>
    <t>https://www.gem.wiki/Frank_Knutson_power_station</t>
  </si>
  <si>
    <t>Frank Knutson power station</t>
  </si>
  <si>
    <t>BR1</t>
  </si>
  <si>
    <t>Commerce City</t>
  </si>
  <si>
    <t>EIA: 55505</t>
  </si>
  <si>
    <t>EIA: BR1</t>
  </si>
  <si>
    <t>48094</t>
  </si>
  <si>
    <t>L402328</t>
  </si>
  <si>
    <t>G403654</t>
  </si>
  <si>
    <t>BR2</t>
  </si>
  <si>
    <t>EIA: BR2</t>
  </si>
  <si>
    <t>G403655</t>
  </si>
  <si>
    <t>https://www.gem.wiki/Frederickson_Power_power_station</t>
  </si>
  <si>
    <t>Frederickson Power power station</t>
  </si>
  <si>
    <t>FP1</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</si>
  <si>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</si>
  <si>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</si>
  <si>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</si>
  <si>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</si>
  <si>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</si>
  <si>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</si>
  <si>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</si>
  <si>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</si>
  <si>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</si>
  <si>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</si>
  <si>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</si>
  <si>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</si>
  <si>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</si>
  <si>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</si>
  <si>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</si>
  <si>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</si>
  <si>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</si>
  <si>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30962</t>
  </si>
  <si>
    <t>L402242</t>
  </si>
  <si>
    <t>G403443</t>
  </si>
  <si>
    <t>G403444</t>
  </si>
  <si>
    <t>G403445</t>
  </si>
  <si>
    <t>G403446</t>
  </si>
  <si>
    <t>https://www.gem.wiki/Freedom_power_project</t>
  </si>
  <si>
    <t>Freedom power project</t>
  </si>
  <si>
    <t>St. Elmo</t>
  </si>
  <si>
    <t>EIA: 7842</t>
  </si>
  <si>
    <t>46110</t>
  </si>
  <si>
    <t>L402290</t>
  </si>
  <si>
    <t>G403539</t>
  </si>
  <si>
    <t>https://www.gem.wiki/Freeport_Energy_power_station</t>
  </si>
  <si>
    <t>Freeport Energy power station</t>
  </si>
  <si>
    <t>G-37</t>
  </si>
  <si>
    <t>EIA: 52120</t>
  </si>
  <si>
    <t>EIA: G-37</t>
  </si>
  <si>
    <t>L402447</t>
  </si>
  <si>
    <t>G403880</t>
  </si>
  <si>
    <t>PLTB</t>
  </si>
  <si>
    <t>EIA: G-61, G-63, G-64, G-65, G-66, G-67</t>
  </si>
  <si>
    <t>G401735</t>
  </si>
  <si>
    <t>https://www.gem.wiki/Freeport_Pretreatment_Facility_power_station</t>
  </si>
  <si>
    <t>Freeport Pretreatment Facility power station</t>
  </si>
  <si>
    <t>65GTG</t>
  </si>
  <si>
    <t>EIA: 59145</t>
  </si>
  <si>
    <t>EIA: 65GTG</t>
  </si>
  <si>
    <t>102182</t>
  </si>
  <si>
    <t>L401960</t>
  </si>
  <si>
    <t>G402913</t>
  </si>
  <si>
    <t>https://www.gem.wiki/Freeport_energy_center</t>
  </si>
  <si>
    <t>Freeport energy center</t>
  </si>
  <si>
    <t>EIA: 56152</t>
  </si>
  <si>
    <t>L401689</t>
  </si>
  <si>
    <t>G402003</t>
  </si>
  <si>
    <t>https://www.gem.wiki/Freestone_energy_center</t>
  </si>
  <si>
    <t>Freestone energy center</t>
  </si>
  <si>
    <t>Freestone</t>
  </si>
  <si>
    <t>EIA: 55226</t>
  </si>
  <si>
    <t>EIA: GT1, GT2, ST3</t>
  </si>
  <si>
    <t>46090</t>
  </si>
  <si>
    <t>25062, 26107, 25063</t>
  </si>
  <si>
    <t>L401560</t>
  </si>
  <si>
    <t>G401853</t>
  </si>
  <si>
    <t>EIA: GT3, GT4, ST6</t>
  </si>
  <si>
    <t>26108, 26109, 26110</t>
  </si>
  <si>
    <t>G401854</t>
  </si>
  <si>
    <t>PB3</t>
  </si>
  <si>
    <t>G413043</t>
  </si>
  <si>
    <t>https://www.gem.wiki/Fremont_energy_center</t>
  </si>
  <si>
    <t>Fremont energy center</t>
  </si>
  <si>
    <t>Fremont</t>
  </si>
  <si>
    <t>Sandusky</t>
  </si>
  <si>
    <t>EIA: 55701</t>
  </si>
  <si>
    <t>L401702</t>
  </si>
  <si>
    <t>G401971</t>
  </si>
  <si>
    <t>https://www.gem.wiki/Fresno_cogeneration_Partners_power_station</t>
  </si>
  <si>
    <t>Fresno cogeneration Partners power station</t>
  </si>
  <si>
    <t>EIA: 10156</t>
  </si>
  <si>
    <t>EIA: GEN2, GEN4</t>
  </si>
  <si>
    <t>12489</t>
  </si>
  <si>
    <t>L401647</t>
  </si>
  <si>
    <t>G401584</t>
  </si>
  <si>
    <t>https://www.gem.wiki/Friendswood_Energy_power_station</t>
  </si>
  <si>
    <t>Friendswood Energy power station</t>
  </si>
  <si>
    <t>EIA: 60468</t>
  </si>
  <si>
    <t>66758</t>
  </si>
  <si>
    <t>L401961</t>
  </si>
  <si>
    <t>G402914</t>
  </si>
  <si>
    <t>https://www.gem.wiki/Front_Range_power_plant</t>
  </si>
  <si>
    <t>Front Range power plant</t>
  </si>
  <si>
    <t>Fountain</t>
  </si>
  <si>
    <t>EIA: 55283</t>
  </si>
  <si>
    <t>49118</t>
  </si>
  <si>
    <t>28510, 28511, 28512</t>
  </si>
  <si>
    <t>L401783</t>
  </si>
  <si>
    <t>G401868</t>
  </si>
  <si>
    <t>https://www.gem.wiki/Frontier_power_station</t>
  </si>
  <si>
    <t>Frontier power station</t>
  </si>
  <si>
    <t>Oklahoma City</t>
  </si>
  <si>
    <t>EIA: 50558</t>
  </si>
  <si>
    <t>EIA: GT01, ST01</t>
  </si>
  <si>
    <t>L402493</t>
  </si>
  <si>
    <t>G401716</t>
  </si>
  <si>
    <t>https://www.gem.wiki/Fulton_(AR)_power_station</t>
  </si>
  <si>
    <t>Fulton (AR) power station</t>
  </si>
  <si>
    <t>Fulton</t>
  </si>
  <si>
    <t>Hempstead</t>
  </si>
  <si>
    <t>EIA: 7825</t>
  </si>
  <si>
    <t>45905</t>
  </si>
  <si>
    <t>L401716</t>
  </si>
  <si>
    <t>G402462</t>
  </si>
  <si>
    <t>https://www.gem.wiki/G2_Net-Zero_power_plant</t>
  </si>
  <si>
    <t>G2 Net-Zero power plant</t>
  </si>
  <si>
    <t>L408059</t>
  </si>
  <si>
    <t>G411256</t>
  </si>
  <si>
    <t>https://www.gem.wiki/Gadsby_power_station</t>
  </si>
  <si>
    <t>Gadsby power station</t>
  </si>
  <si>
    <t>Salt Lake City</t>
  </si>
  <si>
    <t>Salt Lake</t>
  </si>
  <si>
    <t>EIA: 3648</t>
  </si>
  <si>
    <t>29509</t>
  </si>
  <si>
    <t>L402187</t>
  </si>
  <si>
    <t>G403353</t>
  </si>
  <si>
    <t>G403354</t>
  </si>
  <si>
    <t>G403355</t>
  </si>
  <si>
    <t>G403356</t>
  </si>
  <si>
    <t>G403357</t>
  </si>
  <si>
    <t>G403358</t>
  </si>
  <si>
    <t>https://www.gem.wiki/Gadsden_Steam_Plant</t>
  </si>
  <si>
    <t>Gadsden Steam Plant</t>
  </si>
  <si>
    <t>Gadsden</t>
  </si>
  <si>
    <t>Etowah</t>
  </si>
  <si>
    <t>12582</t>
  </si>
  <si>
    <t>L103779</t>
  </si>
  <si>
    <t>G402402</t>
  </si>
  <si>
    <t>G402403</t>
  </si>
  <si>
    <t>https://www.gem.wiki/Gallatin_Fossil_Plant</t>
  </si>
  <si>
    <t>Gallatin Fossil Plant</t>
  </si>
  <si>
    <t>Gallatin</t>
  </si>
  <si>
    <t>Sumner</t>
  </si>
  <si>
    <t>EIA: 3403</t>
  </si>
  <si>
    <t>34343</t>
  </si>
  <si>
    <t>L104187</t>
  </si>
  <si>
    <t>G403598</t>
  </si>
  <si>
    <t>G403599</t>
  </si>
  <si>
    <t>G403600</t>
  </si>
  <si>
    <t>G403601</t>
  </si>
  <si>
    <t>G403602</t>
  </si>
  <si>
    <t>G403603</t>
  </si>
  <si>
    <t>G403604</t>
  </si>
  <si>
    <t>G403605</t>
  </si>
  <si>
    <t>https://www.gem.wiki/Galveston_power_station_4</t>
  </si>
  <si>
    <t>Galveston power station 4</t>
  </si>
  <si>
    <t>Texas City</t>
  </si>
  <si>
    <t>EIA: 52132</t>
  </si>
  <si>
    <t>65576</t>
  </si>
  <si>
    <t>42323, 42325</t>
  </si>
  <si>
    <t>L401659</t>
  </si>
  <si>
    <t>G402378</t>
  </si>
  <si>
    <t>https://www.gem.wiki/Garden_City_power_station</t>
  </si>
  <si>
    <t>Garden City power station</t>
  </si>
  <si>
    <t>S2</t>
  </si>
  <si>
    <t>Garden City</t>
  </si>
  <si>
    <t>Finney</t>
  </si>
  <si>
    <t>EIA: 1336</t>
  </si>
  <si>
    <t>EIA: S2</t>
  </si>
  <si>
    <t>33936</t>
  </si>
  <si>
    <t>L402306</t>
  </si>
  <si>
    <t>G403572</t>
  </si>
  <si>
    <t>S4</t>
  </si>
  <si>
    <t>EIA: S4</t>
  </si>
  <si>
    <t>G403573</t>
  </si>
  <si>
    <t>S5</t>
  </si>
  <si>
    <t>EIA: S5</t>
  </si>
  <si>
    <t>G403574</t>
  </si>
  <si>
    <t>https://www.gem.wiki/Garrison_energy_center</t>
  </si>
  <si>
    <t>Garrison energy center</t>
  </si>
  <si>
    <t>GEC1</t>
  </si>
  <si>
    <t>EIA: 57349</t>
  </si>
  <si>
    <t>EIA: CTG1, STG2</t>
  </si>
  <si>
    <t>65095</t>
  </si>
  <si>
    <t>41747, 43225</t>
  </si>
  <si>
    <t>L401964</t>
  </si>
  <si>
    <t>G402045</t>
  </si>
  <si>
    <t>https://www.gem.wiki/Gary_Works_power_station</t>
  </si>
  <si>
    <t>Gary Works power station</t>
  </si>
  <si>
    <t>STG1</t>
  </si>
  <si>
    <t>BFG/NG/OG/FO</t>
  </si>
  <si>
    <t>Gary</t>
  </si>
  <si>
    <t>Lake</t>
  </si>
  <si>
    <t>EIA: 50733</t>
  </si>
  <si>
    <t>EIA: STG1</t>
  </si>
  <si>
    <t>51973</t>
  </si>
  <si>
    <t>L407459</t>
  </si>
  <si>
    <t>G409574</t>
  </si>
  <si>
    <t>https://www.gem.wiki/Gaston_Steam_Plant</t>
  </si>
  <si>
    <t>Gaston Steam Plant</t>
  </si>
  <si>
    <t>Wilsonville</t>
  </si>
  <si>
    <t>EIA: 26</t>
  </si>
  <si>
    <t>E.C. Gaston Steam Plant</t>
  </si>
  <si>
    <t>L103780</t>
  </si>
  <si>
    <t>G402200</t>
  </si>
  <si>
    <t>G402201</t>
  </si>
  <si>
    <t>G402202</t>
  </si>
  <si>
    <t>G410528</t>
  </si>
  <si>
    <t>EIA: ST4</t>
  </si>
  <si>
    <t>G402203</t>
  </si>
  <si>
    <t>https://www.gem.wiki/Gateway_generating_station</t>
  </si>
  <si>
    <t>Gateway generating station</t>
  </si>
  <si>
    <t>Antioch</t>
  </si>
  <si>
    <t>EIA: 56476</t>
  </si>
  <si>
    <t>55850</t>
  </si>
  <si>
    <t>25046, 27196, 27197</t>
  </si>
  <si>
    <t>L402184</t>
  </si>
  <si>
    <t>G402025</t>
  </si>
  <si>
    <t>https://www.gem.wiki/Geismar_cogeneration_power_station</t>
  </si>
  <si>
    <t>Geismar cogeneration power station</t>
  </si>
  <si>
    <t>GTG</t>
  </si>
  <si>
    <t>Geismar</t>
  </si>
  <si>
    <t>Ascension</t>
  </si>
  <si>
    <t>EIA: 56787</t>
  </si>
  <si>
    <t>EIA: GTG</t>
  </si>
  <si>
    <t>41525</t>
  </si>
  <si>
    <t>L402457</t>
  </si>
  <si>
    <t>G403900</t>
  </si>
  <si>
    <t>https://www.gem.wiki/GenConn_Devon_power_station</t>
  </si>
  <si>
    <t>GenConn Devon power station</t>
  </si>
  <si>
    <t>EIA: 57070</t>
  </si>
  <si>
    <t>59737</t>
  </si>
  <si>
    <t>L407455</t>
  </si>
  <si>
    <t>G409524</t>
  </si>
  <si>
    <t>G409523</t>
  </si>
  <si>
    <t>G409522</t>
  </si>
  <si>
    <t>G409521</t>
  </si>
  <si>
    <t>https://www.gem.wiki/GenConn_Middletown_power_station</t>
  </si>
  <si>
    <t>GenConn Middletown power station</t>
  </si>
  <si>
    <t>Middletown</t>
  </si>
  <si>
    <t>Middlesex</t>
  </si>
  <si>
    <t>EIA: 57068</t>
  </si>
  <si>
    <t>59738</t>
  </si>
  <si>
    <t>L407451</t>
  </si>
  <si>
    <t>G409528</t>
  </si>
  <si>
    <t>G409527</t>
  </si>
  <si>
    <t>G409526</t>
  </si>
  <si>
    <t>G409525</t>
  </si>
  <si>
    <t>https://www.gem.wiki/General_Electric_Plastic_power_station</t>
  </si>
  <si>
    <t>General Electric Plastic power station</t>
  </si>
  <si>
    <t>G524</t>
  </si>
  <si>
    <t>Burkeville</t>
  </si>
  <si>
    <t>EIA: 7698</t>
  </si>
  <si>
    <t>45398</t>
  </si>
  <si>
    <t>24331, 24343</t>
  </si>
  <si>
    <t>L401697</t>
  </si>
  <si>
    <t>G402163</t>
  </si>
  <si>
    <t>https://www.gem.wiki/George_M_Sullivan_Generation_Plant_2</t>
  </si>
  <si>
    <t>George M Sullivan Generation Plant 2</t>
  </si>
  <si>
    <t>Anchorage</t>
  </si>
  <si>
    <t>EIA: 6559</t>
  </si>
  <si>
    <t>13277</t>
  </si>
  <si>
    <t>L401703</t>
  </si>
  <si>
    <t>G402415</t>
  </si>
  <si>
    <t>EIA: 10, 11, 9</t>
  </si>
  <si>
    <t>44067, 44068, 44069</t>
  </si>
  <si>
    <t>G402130</t>
  </si>
  <si>
    <t>G402416</t>
  </si>
  <si>
    <t>https://www.gem.wiki/Georgetown_power_station</t>
  </si>
  <si>
    <t>Georgetown power station</t>
  </si>
  <si>
    <t>Indianapolis</t>
  </si>
  <si>
    <t>Marion</t>
  </si>
  <si>
    <t>EIA: 7759</t>
  </si>
  <si>
    <t>23040</t>
  </si>
  <si>
    <t>L401563</t>
  </si>
  <si>
    <t>G403005</t>
  </si>
  <si>
    <t>G402268</t>
  </si>
  <si>
    <t>G402269</t>
  </si>
  <si>
    <t>G403006</t>
  </si>
  <si>
    <t>https://www.gem.wiki/Georgia-Pacific_Port_Hudson_power_station</t>
  </si>
  <si>
    <t>Georgia-Pacific Port Hudson power station</t>
  </si>
  <si>
    <t>Zachary</t>
  </si>
  <si>
    <t>EIA: 10612</t>
  </si>
  <si>
    <t>L407447</t>
  </si>
  <si>
    <t>G409603</t>
  </si>
  <si>
    <t>https://www.gem.wiki/Gerald_Andrus_power_station</t>
  </si>
  <si>
    <t>Gerald Andrus power station</t>
  </si>
  <si>
    <t>Greenville</t>
  </si>
  <si>
    <t>EIA: 8054</t>
  </si>
  <si>
    <t>L401924</t>
  </si>
  <si>
    <t>G402852</t>
  </si>
  <si>
    <t>https://www.gem.wiki/Germantown_power_station</t>
  </si>
  <si>
    <t>Germantown power station</t>
  </si>
  <si>
    <t>Germantown</t>
  </si>
  <si>
    <t>EIA: 6253</t>
  </si>
  <si>
    <t>37183</t>
  </si>
  <si>
    <t>L402373</t>
  </si>
  <si>
    <t>G403761</t>
  </si>
  <si>
    <t>https://www.gem.wiki/Gibson_City_energy_center</t>
  </si>
  <si>
    <t>Gibson City energy center</t>
  </si>
  <si>
    <t>Gibson City</t>
  </si>
  <si>
    <t>EIA: 55201</t>
  </si>
  <si>
    <t>45675</t>
  </si>
  <si>
    <t>L402074</t>
  </si>
  <si>
    <t>G403147</t>
  </si>
  <si>
    <t>G403148</t>
  </si>
  <si>
    <t>https://www.gem.wiki/Gila_Bend_power_generation_station</t>
  </si>
  <si>
    <t>Gila Bend power generation station</t>
  </si>
  <si>
    <t>Gila Bend</t>
  </si>
  <si>
    <t>EIA: 55507</t>
  </si>
  <si>
    <t>47944</t>
  </si>
  <si>
    <t>27051, 29050, 29051, 29052</t>
  </si>
  <si>
    <t>L402405</t>
  </si>
  <si>
    <t>G401949</t>
  </si>
  <si>
    <t>https://www.gem.wiki/Gila_River_power_station</t>
  </si>
  <si>
    <t>Gila River power station</t>
  </si>
  <si>
    <t>BL03</t>
  </si>
  <si>
    <t>EIA: 59784</t>
  </si>
  <si>
    <t>EIA: CTG5, CTG6, ST11</t>
  </si>
  <si>
    <t>46888</t>
  </si>
  <si>
    <t>26134, 26518, 26519</t>
  </si>
  <si>
    <t>L402260</t>
  </si>
  <si>
    <t>G402080</t>
  </si>
  <si>
    <t>BL04</t>
  </si>
  <si>
    <t>EIA: 55306</t>
  </si>
  <si>
    <t>EIA: CTG7, CTG8, ST12</t>
  </si>
  <si>
    <t>26520, 26521, 26522</t>
  </si>
  <si>
    <t>G401879</t>
  </si>
  <si>
    <t>EIA: 59338</t>
  </si>
  <si>
    <t>EIA: CTG1, CTG2, ST9</t>
  </si>
  <si>
    <t>26523, 26524, 26525</t>
  </si>
  <si>
    <t>G402077</t>
  </si>
  <si>
    <t>EIA: 60768</t>
  </si>
  <si>
    <t>EIA: CTG3, CTG4, ST10</t>
  </si>
  <si>
    <t>26526, 26527, 26528</t>
  </si>
  <si>
    <t>G402101</t>
  </si>
  <si>
    <t>https://www.gem.wiki/Gilbert_power_station</t>
  </si>
  <si>
    <t>Gilbert power station</t>
  </si>
  <si>
    <t>Hunterdon</t>
  </si>
  <si>
    <t>EIA: 2393</t>
  </si>
  <si>
    <t>L401973</t>
  </si>
  <si>
    <t>G409592</t>
  </si>
  <si>
    <t>EIA: 4, 5, 6, 7, 8</t>
  </si>
  <si>
    <t>G401643</t>
  </si>
  <si>
    <t>https://www.gem.wiki/Gilroy_power_plant</t>
  </si>
  <si>
    <t>Gilroy power plant</t>
  </si>
  <si>
    <t>Gilroy</t>
  </si>
  <si>
    <t>EIA: 10034</t>
  </si>
  <si>
    <t>15380</t>
  </si>
  <si>
    <t>7582, 7583</t>
  </si>
  <si>
    <t>L402470</t>
  </si>
  <si>
    <t>G401581</t>
  </si>
  <si>
    <t>https://www.gem.wiki/Gleason_Generating_Facility</t>
  </si>
  <si>
    <t>Gleason Generating Facility</t>
  </si>
  <si>
    <t>Gleason</t>
  </si>
  <si>
    <t>Weakley</t>
  </si>
  <si>
    <t>EIA: 55251</t>
  </si>
  <si>
    <t>49362</t>
  </si>
  <si>
    <t>L402317</t>
  </si>
  <si>
    <t>G403606</t>
  </si>
  <si>
    <t>G403607</t>
  </si>
  <si>
    <t>G403608</t>
  </si>
  <si>
    <t>https://www.gem.wiki/Glenarm_power_station</t>
  </si>
  <si>
    <t>Glenarm power station</t>
  </si>
  <si>
    <t>EIA: 422</t>
  </si>
  <si>
    <t>EIA: GT5, ST1</t>
  </si>
  <si>
    <t>29735</t>
  </si>
  <si>
    <t>43485, 43486</t>
  </si>
  <si>
    <t>L401801</t>
  </si>
  <si>
    <t>G401693</t>
  </si>
  <si>
    <t>G402591</t>
  </si>
  <si>
    <t>G402592</t>
  </si>
  <si>
    <t>https://www.gem.wiki/Glenwood_Landing_power_station</t>
  </si>
  <si>
    <t>Glenwood Landing power station</t>
  </si>
  <si>
    <t>Glenwood Landing</t>
  </si>
  <si>
    <t>EIA: 7869</t>
  </si>
  <si>
    <t>L402110</t>
  </si>
  <si>
    <t>G403205</t>
  </si>
  <si>
    <t>G403206</t>
  </si>
  <si>
    <t>https://www.gem.wiki/Goal_Line_power_station</t>
  </si>
  <si>
    <t>Goal Line power station</t>
  </si>
  <si>
    <t>EIA: 54749</t>
  </si>
  <si>
    <t>33713</t>
  </si>
  <si>
    <t>7717, 7718</t>
  </si>
  <si>
    <t>L402509</t>
  </si>
  <si>
    <t>G401765</t>
  </si>
  <si>
    <t>https://www.gem.wiki/Goldendale_generating_station</t>
  </si>
  <si>
    <t>Goldendale generating station</t>
  </si>
  <si>
    <t>Goldendale</t>
  </si>
  <si>
    <t>Klickitat</t>
  </si>
  <si>
    <t>EIA: 55482</t>
  </si>
  <si>
    <t>EIA: G1, G2</t>
  </si>
  <si>
    <t>L402243</t>
  </si>
  <si>
    <t>G401943</t>
  </si>
  <si>
    <t>https://www.gem.wiki/Goose_Creek_energy_center</t>
  </si>
  <si>
    <t>Goose Creek energy center</t>
  </si>
  <si>
    <t>Monticello</t>
  </si>
  <si>
    <t>Piatt</t>
  </si>
  <si>
    <t>EIA: 55496</t>
  </si>
  <si>
    <t>49060</t>
  </si>
  <si>
    <t>L402336</t>
  </si>
  <si>
    <t>G403674</t>
  </si>
  <si>
    <t>G403675</t>
  </si>
  <si>
    <t>G403676</t>
  </si>
  <si>
    <t>G403677</t>
  </si>
  <si>
    <t>G403678</t>
  </si>
  <si>
    <t>CT06</t>
  </si>
  <si>
    <t>EIA: CT06</t>
  </si>
  <si>
    <t>G403679</t>
  </si>
  <si>
    <t>https://www.gem.wiki/Gordon_Evans_energy_center</t>
  </si>
  <si>
    <t>Gordon Evans energy center</t>
  </si>
  <si>
    <t>Colwich</t>
  </si>
  <si>
    <t>Sedgwick</t>
  </si>
  <si>
    <t>EIA: 1240</t>
  </si>
  <si>
    <t>23841</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</si>
  <si>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</si>
  <si>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</si>
  <si>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</si>
  <si>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</si>
  <si>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</si>
  <si>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</si>
  <si>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</si>
  <si>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</si>
  <si>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</si>
  <si>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</si>
  <si>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</si>
  <si>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</si>
  <si>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</si>
  <si>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</si>
  <si>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</si>
  <si>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</si>
  <si>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</si>
  <si>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Graham</t>
  </si>
  <si>
    <t>Young</t>
  </si>
  <si>
    <t>EIA: 3490</t>
  </si>
  <si>
    <t>L402065</t>
  </si>
  <si>
    <t>G403125</t>
  </si>
  <si>
    <t>G403126</t>
  </si>
  <si>
    <t>https://www.gem.wiki/Grand_River_Energy_Center</t>
  </si>
  <si>
    <t>Grand River Energy Center</t>
  </si>
  <si>
    <t>Chouteau</t>
  </si>
  <si>
    <t>EIA: 165</t>
  </si>
  <si>
    <t>21271</t>
  </si>
  <si>
    <t>L104122</t>
  </si>
  <si>
    <t>G402963</t>
  </si>
  <si>
    <t>EIA: 3CT, 3ST</t>
  </si>
  <si>
    <t>G401629</t>
  </si>
  <si>
    <t>https://www.gem.wiki/Grand_Tower_energy_center</t>
  </si>
  <si>
    <t>Grand Tower energy center</t>
  </si>
  <si>
    <t>Grand Tower</t>
  </si>
  <si>
    <t>EIA: 862</t>
  </si>
  <si>
    <t>EIA: 1, 3</t>
  </si>
  <si>
    <t>15794</t>
  </si>
  <si>
    <t>25832, 31219</t>
  </si>
  <si>
    <t>L402075</t>
  </si>
  <si>
    <t>G402197</t>
  </si>
  <si>
    <t>CC02</t>
  </si>
  <si>
    <t>EIA: 2, 4</t>
  </si>
  <si>
    <t>25833, 31220</t>
  </si>
  <si>
    <t>G402198</t>
  </si>
  <si>
    <t>https://www.gem.wiki/Granite_Ridge_power_station</t>
  </si>
  <si>
    <t>Granite Ridge power station</t>
  </si>
  <si>
    <t>Londonderry</t>
  </si>
  <si>
    <t>EIA: 55170</t>
  </si>
  <si>
    <t>EIA: CT11, CT12, STG</t>
  </si>
  <si>
    <t>L401986</t>
  </si>
  <si>
    <t>G401822</t>
  </si>
  <si>
    <t>https://www.gem.wiki/Grapeland_Hybrid_power_station</t>
  </si>
  <si>
    <t>Grapeland Hybrid power station</t>
  </si>
  <si>
    <t>Rancho Cucamonga</t>
  </si>
  <si>
    <t>EIA: 56472</t>
  </si>
  <si>
    <t>60208</t>
  </si>
  <si>
    <t>L407446</t>
  </si>
  <si>
    <t>G409533</t>
  </si>
  <si>
    <t>https://www.gem.wiki/Gravel_Neck_power_station</t>
  </si>
  <si>
    <t>Gravel Neck power station</t>
  </si>
  <si>
    <t>Surry</t>
  </si>
  <si>
    <t>EIA: 7032</t>
  </si>
  <si>
    <t>36099</t>
  </si>
  <si>
    <t>L402356</t>
  </si>
  <si>
    <t>G403719</t>
  </si>
  <si>
    <t>G403720</t>
  </si>
  <si>
    <t>G403721</t>
  </si>
  <si>
    <t>G403722</t>
  </si>
  <si>
    <t>https://www.gem.wiki/Grays_Ferry_cogeneration_power_station</t>
  </si>
  <si>
    <t>Grays Ferry cogeneration power station</t>
  </si>
  <si>
    <t>CC1-GEN1</t>
  </si>
  <si>
    <t>NG/BU/FO</t>
  </si>
  <si>
    <t>Philadelphia</t>
  </si>
  <si>
    <t>EIA: 54785</t>
  </si>
  <si>
    <t>34973</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</si>
  <si>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</si>
  <si>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</si>
  <si>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</si>
  <si>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</si>
  <si>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</si>
  <si>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</si>
  <si>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</si>
  <si>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</si>
  <si>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</si>
  <si>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</si>
  <si>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</si>
  <si>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</si>
  <si>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</si>
  <si>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</si>
  <si>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EIA: 377</t>
  </si>
  <si>
    <t>21090</t>
  </si>
  <si>
    <t>L401786</t>
  </si>
  <si>
    <t>G402571</t>
  </si>
  <si>
    <t>G402572</t>
  </si>
  <si>
    <t>G402573</t>
  </si>
  <si>
    <t>EIA: 1, 2, 8A, 8BC</t>
  </si>
  <si>
    <t>8110, 8111, 8112, 8113, 8114</t>
  </si>
  <si>
    <t>G401679</t>
  </si>
  <si>
    <t>https://www.gem.wiki/Great_Bend_Sunflower_power_station</t>
  </si>
  <si>
    <t>Great Bend Sunflower power station</t>
  </si>
  <si>
    <t>Great Bend</t>
  </si>
  <si>
    <t>Barton</t>
  </si>
  <si>
    <t>EIA: 1235</t>
  </si>
  <si>
    <t>35794</t>
  </si>
  <si>
    <t>L401617</t>
  </si>
  <si>
    <t>G402346</t>
  </si>
  <si>
    <t>https://www.gem.wiki/Greater_Des_Moines_power_station</t>
  </si>
  <si>
    <t>Greater Des Moines power station</t>
  </si>
  <si>
    <t>EIA: 7985</t>
  </si>
  <si>
    <t>EIA: GT1, GT2, ST1</t>
  </si>
  <si>
    <t>50467</t>
  </si>
  <si>
    <t>27737, 28593, 27738</t>
  </si>
  <si>
    <t>L402081</t>
  </si>
  <si>
    <t>G402188</t>
  </si>
  <si>
    <t>https://www.gem.wiki/Green_Country_Energy_power_station</t>
  </si>
  <si>
    <t>Green Country Energy power station</t>
  </si>
  <si>
    <t>G841</t>
  </si>
  <si>
    <t>Jenks</t>
  </si>
  <si>
    <t>Tulsa</t>
  </si>
  <si>
    <t>EIA: 55146</t>
  </si>
  <si>
    <t>45415</t>
  </si>
  <si>
    <t>24391, 38453</t>
  </si>
  <si>
    <t>L401991</t>
  </si>
  <si>
    <t>G401815</t>
  </si>
  <si>
    <t>G842</t>
  </si>
  <si>
    <t>25282, 38455</t>
  </si>
  <si>
    <t>G401816</t>
  </si>
  <si>
    <t>G843</t>
  </si>
  <si>
    <t>25283, 38456</t>
  </si>
  <si>
    <t>G401817</t>
  </si>
  <si>
    <t>https://www.gem.wiki/Green_Power_2_power_station</t>
  </si>
  <si>
    <t>Green Power 2 power station</t>
  </si>
  <si>
    <t>EIA: 55470</t>
  </si>
  <si>
    <t>EIA: ST1, TR1, TR2, TR3</t>
  </si>
  <si>
    <t>L401687</t>
  </si>
  <si>
    <t>G401939</t>
  </si>
  <si>
    <t>CC2-ST805</t>
  </si>
  <si>
    <t>EIA: ST805</t>
  </si>
  <si>
    <t>G409440</t>
  </si>
  <si>
    <t>https://www.gem.wiki/Green_Station</t>
  </si>
  <si>
    <t>Green Station</t>
  </si>
  <si>
    <t>Big Rivers Electric</t>
  </si>
  <si>
    <t>Sebree</t>
  </si>
  <si>
    <t>Webster</t>
  </si>
  <si>
    <t>EIA: 6639</t>
  </si>
  <si>
    <t>R.D. Green Generating Station</t>
  </si>
  <si>
    <t>L103943</t>
  </si>
  <si>
    <t>G410511</t>
  </si>
  <si>
    <t>G410510</t>
  </si>
  <si>
    <t>https://www.gem.wiki/Greene_County_Steam_Plant</t>
  </si>
  <si>
    <t>Greene County Steam Plant</t>
  </si>
  <si>
    <t>Demopolis</t>
  </si>
  <si>
    <t>12585</t>
  </si>
  <si>
    <t>L103782</t>
  </si>
  <si>
    <t>G402204</t>
  </si>
  <si>
    <t>G402205</t>
  </si>
  <si>
    <t>G402404</t>
  </si>
  <si>
    <t>G402405</t>
  </si>
  <si>
    <t>G402406</t>
  </si>
  <si>
    <t>G402407</t>
  </si>
  <si>
    <t>G402408</t>
  </si>
  <si>
    <t>G402409</t>
  </si>
  <si>
    <t>G402410</t>
  </si>
  <si>
    <t>G402411</t>
  </si>
  <si>
    <t>G402412</t>
  </si>
  <si>
    <t>https://www.gem.wiki/Greenland_energy_center</t>
  </si>
  <si>
    <t>Greenland energy center</t>
  </si>
  <si>
    <t>Jacksonville</t>
  </si>
  <si>
    <t>EIA: 56799</t>
  </si>
  <si>
    <t>57952</t>
  </si>
  <si>
    <t>L402027</t>
  </si>
  <si>
    <t>G403029</t>
  </si>
  <si>
    <t>G403030</t>
  </si>
  <si>
    <t>https://www.gem.wiki/Greenleaf_2_power_plant</t>
  </si>
  <si>
    <t>Greenleaf 2 power plant</t>
  </si>
  <si>
    <t>Yuba City</t>
  </si>
  <si>
    <t>Sutter</t>
  </si>
  <si>
    <t>EIA: 10349</t>
  </si>
  <si>
    <t>15382</t>
  </si>
  <si>
    <t>L407445</t>
  </si>
  <si>
    <t>G409610</t>
  </si>
  <si>
    <t>https://www.gem.wiki/Greens_Bayou_power_station</t>
  </si>
  <si>
    <t>Greens Bayou power station</t>
  </si>
  <si>
    <t>73</t>
  </si>
  <si>
    <t>EIA: 3464</t>
  </si>
  <si>
    <t>EIA: 73</t>
  </si>
  <si>
    <t>22394</t>
  </si>
  <si>
    <t>L402145</t>
  </si>
  <si>
    <t>G403264</t>
  </si>
  <si>
    <t>74</t>
  </si>
  <si>
    <t>EIA: 74</t>
  </si>
  <si>
    <t>G403265</t>
  </si>
  <si>
    <t>81</t>
  </si>
  <si>
    <t>EIA: 81</t>
  </si>
  <si>
    <t>G403266</t>
  </si>
  <si>
    <t>82</t>
  </si>
  <si>
    <t>EIA: 82</t>
  </si>
  <si>
    <t>G403267</t>
  </si>
  <si>
    <t>83</t>
  </si>
  <si>
    <t>EIA: 83</t>
  </si>
  <si>
    <t>G403268</t>
  </si>
  <si>
    <t>84</t>
  </si>
  <si>
    <t>EIA: 84</t>
  </si>
  <si>
    <t>G403269</t>
  </si>
  <si>
    <t>https://www.gem.wiki/Greensville_County_power_station</t>
  </si>
  <si>
    <t>Greensville County power station</t>
  </si>
  <si>
    <t>GV01</t>
  </si>
  <si>
    <t>Greensville</t>
  </si>
  <si>
    <t>EIA: 59913</t>
  </si>
  <si>
    <t>69220</t>
  </si>
  <si>
    <t>45997, 45999, 46000, 45998</t>
  </si>
  <si>
    <t>L402357</t>
  </si>
  <si>
    <t>G402082</t>
  </si>
  <si>
    <t>https://www.gem.wiki/Greenville_Electric_generating_station</t>
  </si>
  <si>
    <t>Greenville Electric generating station</t>
  </si>
  <si>
    <t>Darke</t>
  </si>
  <si>
    <t>EIA: 55228</t>
  </si>
  <si>
    <t>46095</t>
  </si>
  <si>
    <t>L401755</t>
  </si>
  <si>
    <t>G402538</t>
  </si>
  <si>
    <t>G402539</t>
  </si>
  <si>
    <t>G402540</t>
  </si>
  <si>
    <t>G402541</t>
  </si>
  <si>
    <t>https://www.gem.wiki/Greenwood_(MI)_power_station</t>
  </si>
  <si>
    <t>Greenwood (MI) power station</t>
  </si>
  <si>
    <t>NG/FO/WO</t>
  </si>
  <si>
    <t>Avoca</t>
  </si>
  <si>
    <t>EIA: 6035</t>
  </si>
  <si>
    <t>18391</t>
  </si>
  <si>
    <t>L401857</t>
  </si>
  <si>
    <t>G402695</t>
  </si>
  <si>
    <t>G402696</t>
  </si>
  <si>
    <t>11-2</t>
  </si>
  <si>
    <t>EIA: 11-2</t>
  </si>
  <si>
    <t>G402697</t>
  </si>
  <si>
    <t>11-3</t>
  </si>
  <si>
    <t>EIA: 11-3</t>
  </si>
  <si>
    <t>G402698</t>
  </si>
  <si>
    <t>https://www.gem.wiki/Greenwood_(MO)_power_station</t>
  </si>
  <si>
    <t>Greenwood (MO) power station</t>
  </si>
  <si>
    <t>Greenwood</t>
  </si>
  <si>
    <t>EIA: 6074</t>
  </si>
  <si>
    <t>L402030</t>
  </si>
  <si>
    <t>G403034</t>
  </si>
  <si>
    <t>G403035</t>
  </si>
  <si>
    <t>G403036</t>
  </si>
  <si>
    <t>G403037</t>
  </si>
  <si>
    <t>https://www.gem.wiki/Gregory_power_facility</t>
  </si>
  <si>
    <t>Gregory power facility</t>
  </si>
  <si>
    <t>Gregory</t>
  </si>
  <si>
    <t>San Patricio</t>
  </si>
  <si>
    <t>EIA: 55086</t>
  </si>
  <si>
    <t>EIA: GT1A, GT1B, STG</t>
  </si>
  <si>
    <t>L402515</t>
  </si>
  <si>
    <t>G401794</t>
  </si>
  <si>
    <t>https://www.gem.wiki/Griffith_Energy_power_station</t>
  </si>
  <si>
    <t>Griffith Energy power station</t>
  </si>
  <si>
    <t>1111</t>
  </si>
  <si>
    <t>EIA: 55124</t>
  </si>
  <si>
    <t>45191</t>
  </si>
  <si>
    <t>24022, 24023, 24024</t>
  </si>
  <si>
    <t>L402304</t>
  </si>
  <si>
    <t>G401806</t>
  </si>
  <si>
    <t>https://www.gem.wiki/Groton_generating_station</t>
  </si>
  <si>
    <t>Groton generating station</t>
  </si>
  <si>
    <t>GT01</t>
  </si>
  <si>
    <t>Groton</t>
  </si>
  <si>
    <t>EIA: 56238</t>
  </si>
  <si>
    <t>EIA: GT01</t>
  </si>
  <si>
    <t>L401739</t>
  </si>
  <si>
    <t>G402502</t>
  </si>
  <si>
    <t>GT02</t>
  </si>
  <si>
    <t>EIA: GT02</t>
  </si>
  <si>
    <t>G402503</t>
  </si>
  <si>
    <t>https://www.gem.wiki/Guadalupe_generating_station</t>
  </si>
  <si>
    <t>Guadalupe generating station</t>
  </si>
  <si>
    <t>CTGP1</t>
  </si>
  <si>
    <t>EIA: 55153</t>
  </si>
  <si>
    <t>EIA: CTGP1</t>
  </si>
  <si>
    <t>Guadalupe Energy Center</t>
  </si>
  <si>
    <t>46003</t>
  </si>
  <si>
    <t>L401994</t>
  </si>
  <si>
    <t>G411225</t>
  </si>
  <si>
    <t>CTGP2</t>
  </si>
  <si>
    <t>EIA: CTGP2</t>
  </si>
  <si>
    <t>G411224</t>
  </si>
  <si>
    <t>24945, 25072, 25075</t>
  </si>
  <si>
    <t>G401818</t>
  </si>
  <si>
    <t>STG2</t>
  </si>
  <si>
    <t>EIA: CTG3, CTG4, STG2</t>
  </si>
  <si>
    <t>25073, 25074, 25076</t>
  </si>
  <si>
    <t>G401819</t>
  </si>
  <si>
    <t>https://www.gem.wiki/Guernsey_power_station</t>
  </si>
  <si>
    <t>Guernsey power station</t>
  </si>
  <si>
    <t>GPS1</t>
  </si>
  <si>
    <t>Byesville</t>
  </si>
  <si>
    <t>Guernsey</t>
  </si>
  <si>
    <t>EIA: 62949</t>
  </si>
  <si>
    <t>EIA: GPS1</t>
  </si>
  <si>
    <t>70271</t>
  </si>
  <si>
    <t>L402406</t>
  </si>
  <si>
    <t>G403810</t>
  </si>
  <si>
    <t>GPS2</t>
  </si>
  <si>
    <t>EIA: GPS2</t>
  </si>
  <si>
    <t>G403811</t>
  </si>
  <si>
    <t>GPS3</t>
  </si>
  <si>
    <t>EIA: GPS3</t>
  </si>
  <si>
    <t>G403812</t>
  </si>
  <si>
    <t>https://www.gem.wiki/Gulf_Clean_Energy_Center</t>
  </si>
  <si>
    <t>Gulf Clean Energy Center</t>
  </si>
  <si>
    <t>Pensacola</t>
  </si>
  <si>
    <t>Escambia</t>
  </si>
  <si>
    <t>EIA: 641</t>
  </si>
  <si>
    <t>Crist plant</t>
  </si>
  <si>
    <t>21577</t>
  </si>
  <si>
    <t>L103824</t>
  </si>
  <si>
    <t>G411172</t>
  </si>
  <si>
    <t>G411171</t>
  </si>
  <si>
    <t>G409445</t>
  </si>
  <si>
    <t>G409444</t>
  </si>
  <si>
    <t>8A</t>
  </si>
  <si>
    <t>EIA: 8A</t>
  </si>
  <si>
    <t>G410533</t>
  </si>
  <si>
    <t>8B</t>
  </si>
  <si>
    <t>EIA: 8B</t>
  </si>
  <si>
    <t>G410532</t>
  </si>
  <si>
    <t>8C</t>
  </si>
  <si>
    <t>EIA: 8C</t>
  </si>
  <si>
    <t>G410531</t>
  </si>
  <si>
    <t>8D</t>
  </si>
  <si>
    <t>EIA: 8D</t>
  </si>
  <si>
    <t>G410530</t>
  </si>
  <si>
    <t>https://www.gem.wiki/H_Allen_Franklin_Combined_Cycle_power_station</t>
  </si>
  <si>
    <t>H Allen Franklin Combined Cycle power station</t>
  </si>
  <si>
    <t>G100</t>
  </si>
  <si>
    <t>Smiths</t>
  </si>
  <si>
    <t>EIA: 7710</t>
  </si>
  <si>
    <t>EIA: CT3A, CT3B, ST3</t>
  </si>
  <si>
    <t>46145</t>
  </si>
  <si>
    <t>25134, 25954, 25955</t>
  </si>
  <si>
    <t>L402286</t>
  </si>
  <si>
    <t>G402165</t>
  </si>
  <si>
    <t>G481</t>
  </si>
  <si>
    <t>27860, 27861, 27862</t>
  </si>
  <si>
    <t>G402166</t>
  </si>
  <si>
    <t>G501</t>
  </si>
  <si>
    <t>29934, 29935, 29936</t>
  </si>
  <si>
    <t>G402167</t>
  </si>
  <si>
    <t>https://www.gem.wiki/H_L_Culbreath_Bayside_power_station</t>
  </si>
  <si>
    <t>H L Culbreath Bayside power station</t>
  </si>
  <si>
    <t>Tampa</t>
  </si>
  <si>
    <t>EIA: 7873</t>
  </si>
  <si>
    <t>34155</t>
  </si>
  <si>
    <t>L402311</t>
  </si>
  <si>
    <t>G403578</t>
  </si>
  <si>
    <t>G403579</t>
  </si>
  <si>
    <t>G403580</t>
  </si>
  <si>
    <t>G403581</t>
  </si>
  <si>
    <t>EIA: 1A, 1B, 1C, 1ST</t>
  </si>
  <si>
    <t>27517, 27518, 27519, 30812</t>
  </si>
  <si>
    <t>G402179</t>
  </si>
  <si>
    <t>EIA: 2A, 2B, 2C, 2D, 2ST</t>
  </si>
  <si>
    <t>27520, 27521, 27522, 30813</t>
  </si>
  <si>
    <t>G402180</t>
  </si>
  <si>
    <t>https://www.gem.wiki/H._Wilson_Sundt_Generating_Station</t>
  </si>
  <si>
    <t>H. Wilson Sundt generating station</t>
  </si>
  <si>
    <t>LFG/NG</t>
  </si>
  <si>
    <t>EIA: 126</t>
  </si>
  <si>
    <t>35041</t>
  </si>
  <si>
    <t>L402332</t>
  </si>
  <si>
    <t>G403659</t>
  </si>
  <si>
    <t>EIA: ST3</t>
  </si>
  <si>
    <t>G403662</t>
  </si>
  <si>
    <t>https://www.gem.wiki/HO_Clarke_Generating_power_station</t>
  </si>
  <si>
    <t>HO Clarke Generating power station</t>
  </si>
  <si>
    <t>EIA: 63335</t>
  </si>
  <si>
    <t>1135672</t>
  </si>
  <si>
    <t>L402460</t>
  </si>
  <si>
    <t>G403904</t>
  </si>
  <si>
    <t>G403905</t>
  </si>
  <si>
    <t>G403906</t>
  </si>
  <si>
    <t>G403907</t>
  </si>
  <si>
    <t>G403908</t>
  </si>
  <si>
    <t>G403909</t>
  </si>
  <si>
    <t>CTG-7</t>
  </si>
  <si>
    <t>EIA: CTG-7</t>
  </si>
  <si>
    <t>G409490</t>
  </si>
  <si>
    <t>CTG-8</t>
  </si>
  <si>
    <t>EIA: CTG-8</t>
  </si>
  <si>
    <t>G409489</t>
  </si>
  <si>
    <t>https://www.gem.wiki/Hagood_power_station</t>
  </si>
  <si>
    <t>Hagood power station</t>
  </si>
  <si>
    <t>Charleston Heights</t>
  </si>
  <si>
    <t>Charleston</t>
  </si>
  <si>
    <t>EIA: 3285</t>
  </si>
  <si>
    <t>L401849</t>
  </si>
  <si>
    <t>G402678</t>
  </si>
  <si>
    <t>https://www.gem.wiki/Hal_C_Weaver_power_plant</t>
  </si>
  <si>
    <t>Hal C Weaver power plant</t>
  </si>
  <si>
    <t>HCWP</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</si>
  <si>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</si>
  <si>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</si>
  <si>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</si>
  <si>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</si>
  <si>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</si>
  <si>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</si>
  <si>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</si>
  <si>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</si>
  <si>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</si>
  <si>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</si>
  <si>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</si>
  <si>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</si>
  <si>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</si>
  <si>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</si>
  <si>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Henderson</t>
  </si>
  <si>
    <t>EIA: 60268</t>
  </si>
  <si>
    <t>EIA: TBN1</t>
  </si>
  <si>
    <t>68600</t>
  </si>
  <si>
    <t>L402407</t>
  </si>
  <si>
    <t>G403813</t>
  </si>
  <si>
    <t>TBN2</t>
  </si>
  <si>
    <t>EIA: TBN2</t>
  </si>
  <si>
    <t>G403814</t>
  </si>
  <si>
    <t>https://www.gem.wiki/Halyard_Wharton_energy_center</t>
  </si>
  <si>
    <t>Halyard Wharton energy center</t>
  </si>
  <si>
    <t>El Campo</t>
  </si>
  <si>
    <t>EIA: 60221</t>
  </si>
  <si>
    <t>69716</t>
  </si>
  <si>
    <t>L402408</t>
  </si>
  <si>
    <t>G403815</t>
  </si>
  <si>
    <t>G403816</t>
  </si>
  <si>
    <t>https://www.gem.wiki/Hamilton_Municipal_Electric_Plant</t>
  </si>
  <si>
    <t>Hamilton Municipal Electric Plant</t>
  </si>
  <si>
    <t>Hamilton</t>
  </si>
  <si>
    <t>EIA: 2917</t>
  </si>
  <si>
    <t>21701</t>
  </si>
  <si>
    <t>L104108</t>
  </si>
  <si>
    <t>G402576</t>
  </si>
  <si>
    <t>https://www.gem.wiki/Hamlet_Generating_Facility</t>
  </si>
  <si>
    <t>Hamlet Generating Facility</t>
  </si>
  <si>
    <t>ES1</t>
  </si>
  <si>
    <t>Hamlet</t>
  </si>
  <si>
    <t>EIA: 56292</t>
  </si>
  <si>
    <t>EIA: ES1</t>
  </si>
  <si>
    <t>53566</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</si>
  <si>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</si>
  <si>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</si>
  <si>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</si>
  <si>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</si>
  <si>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</si>
  <si>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</si>
  <si>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</si>
  <si>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</si>
  <si>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</si>
  <si>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</si>
  <si>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</si>
  <si>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</si>
  <si>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</si>
  <si>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</si>
  <si>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</si>
  <si>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</si>
  <si>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</si>
  <si>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</si>
  <si>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</si>
  <si>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</si>
  <si>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</si>
  <si>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</si>
  <si>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34469</t>
  </si>
  <si>
    <t>L401940</t>
  </si>
  <si>
    <t>G402891</t>
  </si>
  <si>
    <t>G402892</t>
  </si>
  <si>
    <t>G402893</t>
  </si>
  <si>
    <t>https://www.gem.wiki/Handsome_Lake_Energy_power_station</t>
  </si>
  <si>
    <t>Handsome Lake Energy power station</t>
  </si>
  <si>
    <t>Kennerdell</t>
  </si>
  <si>
    <t>Venango</t>
  </si>
  <si>
    <t>EIA: 55233</t>
  </si>
  <si>
    <t>48030</t>
  </si>
  <si>
    <t>L401997</t>
  </si>
  <si>
    <t>G402977</t>
  </si>
  <si>
    <t>G402978</t>
  </si>
  <si>
    <t>EIA: GT03</t>
  </si>
  <si>
    <t>G402979</t>
  </si>
  <si>
    <t>EIA: GT04</t>
  </si>
  <si>
    <t>G402980</t>
  </si>
  <si>
    <t>GT05</t>
  </si>
  <si>
    <t>EIA: GT05</t>
  </si>
  <si>
    <t>G402981</t>
  </si>
  <si>
    <t>https://www.gem.wiki/Hanford_Energy_Park_Emergency_Peaker_Project</t>
  </si>
  <si>
    <t>Hanford Energy Park Emergency Peaker Project</t>
  </si>
  <si>
    <t>Hanford</t>
  </si>
  <si>
    <t>21624</t>
  </si>
  <si>
    <t>27198, 28337</t>
  </si>
  <si>
    <t>L407715</t>
  </si>
  <si>
    <t>G410146</t>
  </si>
  <si>
    <t>https://www.gem.wiki/Hanging_Rock_energy_facility</t>
  </si>
  <si>
    <t>Hanging Rock energy facility</t>
  </si>
  <si>
    <t>Ironton</t>
  </si>
  <si>
    <t>EIA: 55736</t>
  </si>
  <si>
    <t>EIA: 1GT1, 1GT2, 1ST</t>
  </si>
  <si>
    <t>L401889</t>
  </si>
  <si>
    <t>G401975</t>
  </si>
  <si>
    <t>EIA: 2GT1, 2GT2, 2ST</t>
  </si>
  <si>
    <t>G401976</t>
  </si>
  <si>
    <t>https://www.gem.wiki/Harbor_cogeneration_power_station</t>
  </si>
  <si>
    <t>Harbor cogeneration power station</t>
  </si>
  <si>
    <t>HCCC</t>
  </si>
  <si>
    <t>EIA: 50541</t>
  </si>
  <si>
    <t>EIA: GEN1, ST1, ST2</t>
  </si>
  <si>
    <t>19053</t>
  </si>
  <si>
    <t>8575, 28142, 33210</t>
  </si>
  <si>
    <t>L401998</t>
  </si>
  <si>
    <t>G401715</t>
  </si>
  <si>
    <t>https://www.gem.wiki/Harbor_power_station</t>
  </si>
  <si>
    <t>Harbor power station</t>
  </si>
  <si>
    <t>EIA: 399</t>
  </si>
  <si>
    <t>EIA: 10A, 10B, 5</t>
  </si>
  <si>
    <t>25090</t>
  </si>
  <si>
    <t>8580, 8582, 8583</t>
  </si>
  <si>
    <t>L402051</t>
  </si>
  <si>
    <t>G401685</t>
  </si>
  <si>
    <t>G403083</t>
  </si>
  <si>
    <t>EIA: GT11</t>
  </si>
  <si>
    <t>G403084</t>
  </si>
  <si>
    <t>EIA: GT12</t>
  </si>
  <si>
    <t>G403085</t>
  </si>
  <si>
    <t>EIA: GT13</t>
  </si>
  <si>
    <t>G403086</t>
  </si>
  <si>
    <t>EIA: GT14</t>
  </si>
  <si>
    <t>G403087</t>
  </si>
  <si>
    <t>https://www.gem.wiki/Hardee_power_station</t>
  </si>
  <si>
    <t>Hardee power station</t>
  </si>
  <si>
    <t>Bowling Green</t>
  </si>
  <si>
    <t>Hardee</t>
  </si>
  <si>
    <t>EIA: 50949</t>
  </si>
  <si>
    <t>34253</t>
  </si>
  <si>
    <t>8595, 8596, 8597, 8598</t>
  </si>
  <si>
    <t>L401564</t>
  </si>
  <si>
    <t>G401724</t>
  </si>
  <si>
    <t>G402270</t>
  </si>
  <si>
    <t>G402271</t>
  </si>
  <si>
    <t>https://www.gem.wiki/Hardin_County_Peaking_Facility</t>
  </si>
  <si>
    <t>Hardin County Peaking Facility</t>
  </si>
  <si>
    <t>HC1</t>
  </si>
  <si>
    <t>Kountze</t>
  </si>
  <si>
    <t>Hardin</t>
  </si>
  <si>
    <t>EIA: 56604</t>
  </si>
  <si>
    <t>EIA: HC1</t>
  </si>
  <si>
    <t>L401894</t>
  </si>
  <si>
    <t>G402805</t>
  </si>
  <si>
    <t>HC2</t>
  </si>
  <si>
    <t>EIA: HC2</t>
  </si>
  <si>
    <t>G402806</t>
  </si>
  <si>
    <t>https://www.gem.wiki/Harding_Street_power_station</t>
  </si>
  <si>
    <t>Harding Street power station</t>
  </si>
  <si>
    <t>EIA: 990</t>
  </si>
  <si>
    <t>23038</t>
  </si>
  <si>
    <t>L402014</t>
  </si>
  <si>
    <t>G403007</t>
  </si>
  <si>
    <t>G403008</t>
  </si>
  <si>
    <t>G403009</t>
  </si>
  <si>
    <t>G403010</t>
  </si>
  <si>
    <t>G403011</t>
  </si>
  <si>
    <t>G403012</t>
  </si>
  <si>
    <t>https://www.gem.wiki/Hargis-Hebert_Electric_Generating_power_station</t>
  </si>
  <si>
    <t>Hargis-Hebert Electric Generating power station</t>
  </si>
  <si>
    <t>U-1</t>
  </si>
  <si>
    <t>Lafayette</t>
  </si>
  <si>
    <t>EIA: 56283</t>
  </si>
  <si>
    <t>EIA: U-1</t>
  </si>
  <si>
    <t>52758</t>
  </si>
  <si>
    <t>L402040</t>
  </si>
  <si>
    <t>G403060</t>
  </si>
  <si>
    <t>U-2</t>
  </si>
  <si>
    <t>EIA: U-2</t>
  </si>
  <si>
    <t>G403061</t>
  </si>
  <si>
    <t>https://www.gem.wiki/Harquahala_generating_project</t>
  </si>
  <si>
    <t>Harquahala generating project</t>
  </si>
  <si>
    <t>Tonopah</t>
  </si>
  <si>
    <t>EIA: 55372</t>
  </si>
  <si>
    <t>46158</t>
  </si>
  <si>
    <t>26413, 26414</t>
  </si>
  <si>
    <t>L402124</t>
  </si>
  <si>
    <t>G401899</t>
  </si>
  <si>
    <t>26415, 28517</t>
  </si>
  <si>
    <t>G401900</t>
  </si>
  <si>
    <t>26416, 28518</t>
  </si>
  <si>
    <t>G401901</t>
  </si>
  <si>
    <t>https://www.gem.wiki/Harrington_Station</t>
  </si>
  <si>
    <t>Harrington Station</t>
  </si>
  <si>
    <t>Amarillo</t>
  </si>
  <si>
    <t>Potter</t>
  </si>
  <si>
    <t>EIA: 6193</t>
  </si>
  <si>
    <t>L104199</t>
  </si>
  <si>
    <t>G410517</t>
  </si>
  <si>
    <t>G410516</t>
  </si>
  <si>
    <t>G410515</t>
  </si>
  <si>
    <t>https://www.gem.wiki/Harrison_County_power_project</t>
  </si>
  <si>
    <t>Harrison County power project</t>
  </si>
  <si>
    <t>EIA: 55664</t>
  </si>
  <si>
    <t>EIA: GT-1, GT-2, ST-1</t>
  </si>
  <si>
    <t>L401553</t>
  </si>
  <si>
    <t>G401964</t>
  </si>
  <si>
    <t>https://www.gem.wiki/Harry_Allen_power_station</t>
  </si>
  <si>
    <t>Harry Allen power station</t>
  </si>
  <si>
    <t>EIA: 7082</t>
  </si>
  <si>
    <t>27372</t>
  </si>
  <si>
    <t>L402118</t>
  </si>
  <si>
    <t>G403230</t>
  </si>
  <si>
    <t>G403231</t>
  </si>
  <si>
    <t>30063, 36030, 36031</t>
  </si>
  <si>
    <t>G402136</t>
  </si>
  <si>
    <t>https://www.gem.wiki/Harry_D_Mattison_power_station</t>
  </si>
  <si>
    <t>Harry D Mattison power station</t>
  </si>
  <si>
    <t>Tontitown</t>
  </si>
  <si>
    <t>EIA: 56328</t>
  </si>
  <si>
    <t>55800</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</si>
  <si>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</si>
  <si>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</si>
  <si>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</si>
  <si>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</si>
  <si>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</si>
  <si>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</si>
  <si>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</si>
  <si>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</si>
  <si>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</si>
  <si>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</si>
  <si>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</si>
  <si>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</si>
  <si>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46816</t>
  </si>
  <si>
    <t>26699, 26702, 26703, 26704, 26705, 26706, 26700, 26701, 26707</t>
  </si>
  <si>
    <t>L401717</t>
  </si>
  <si>
    <t>G401849</t>
  </si>
  <si>
    <t>https://www.gem.wiki/Hartwell_energy_facility</t>
  </si>
  <si>
    <t>Hartwell energy facility</t>
  </si>
  <si>
    <t>MAG1</t>
  </si>
  <si>
    <t>Hartwell</t>
  </si>
  <si>
    <t>Hart</t>
  </si>
  <si>
    <t>EIA: 54538</t>
  </si>
  <si>
    <t>EIA: MAG1</t>
  </si>
  <si>
    <t>13127</t>
  </si>
  <si>
    <t>L402158</t>
  </si>
  <si>
    <t>G403294</t>
  </si>
  <si>
    <t>MAG2</t>
  </si>
  <si>
    <t>EIA: MAG2</t>
  </si>
  <si>
    <t>G403295</t>
  </si>
  <si>
    <t>https://www.gem.wiki/Hawk_Road_Facility_power_station</t>
  </si>
  <si>
    <t>Hawk Road Facility power station</t>
  </si>
  <si>
    <t>EIA: 55141</t>
  </si>
  <si>
    <t>45659</t>
  </si>
  <si>
    <t>L402159</t>
  </si>
  <si>
    <t>G403296</t>
  </si>
  <si>
    <t>G403297</t>
  </si>
  <si>
    <t>G403298</t>
  </si>
  <si>
    <t>https://www.gem.wiki/Hawthorn_Station</t>
  </si>
  <si>
    <t>Hawthorn Station</t>
  </si>
  <si>
    <t>Kansas City</t>
  </si>
  <si>
    <t>EIA: 2079</t>
  </si>
  <si>
    <t>23829</t>
  </si>
  <si>
    <t>L104016</t>
  </si>
  <si>
    <t>G402880</t>
  </si>
  <si>
    <t>G402881</t>
  </si>
  <si>
    <t>EIA: 6, 9</t>
  </si>
  <si>
    <t>8806, 8804</t>
  </si>
  <si>
    <t>G401638</t>
  </si>
  <si>
    <t>https://www.gem.wiki/Hay_Road_power_station</t>
  </si>
  <si>
    <t>Hay Road power station</t>
  </si>
  <si>
    <t>EIA: 7153</t>
  </si>
  <si>
    <t>EIA: HR1, HR2, HR3, HR4</t>
  </si>
  <si>
    <t>18235</t>
  </si>
  <si>
    <t>8824, 25004</t>
  </si>
  <si>
    <t>L401768</t>
  </si>
  <si>
    <t>G402140</t>
  </si>
  <si>
    <t>EIA: HR5, HR6, HR7, HR8</t>
  </si>
  <si>
    <t>G402141</t>
  </si>
  <si>
    <t>https://www.gem.wiki/Haynes_power_station</t>
  </si>
  <si>
    <t>Haynes power station</t>
  </si>
  <si>
    <t>EIA: 400</t>
  </si>
  <si>
    <t>25094</t>
  </si>
  <si>
    <t>L402052</t>
  </si>
  <si>
    <t>G403088</t>
  </si>
  <si>
    <t>G403089</t>
  </si>
  <si>
    <t>G403090</t>
  </si>
  <si>
    <t>G403091</t>
  </si>
  <si>
    <t>G403092</t>
  </si>
  <si>
    <t>G403093</t>
  </si>
  <si>
    <t>G403094</t>
  </si>
  <si>
    <t>G403095</t>
  </si>
  <si>
    <t>EIA: 10, 8, 9</t>
  </si>
  <si>
    <t>29778, 29779, 29780</t>
  </si>
  <si>
    <t>G401688</t>
  </si>
  <si>
    <t>https://www.gem.wiki/Hays_Energy_Project</t>
  </si>
  <si>
    <t>Hays Energy Project</t>
  </si>
  <si>
    <t>San Marcos</t>
  </si>
  <si>
    <t>Hays</t>
  </si>
  <si>
    <t>EIA: 55144</t>
  </si>
  <si>
    <t>46198</t>
  </si>
  <si>
    <t>L401999</t>
  </si>
  <si>
    <t>G402982</t>
  </si>
  <si>
    <t>G402983</t>
  </si>
  <si>
    <t>G402984</t>
  </si>
  <si>
    <t>U4</t>
  </si>
  <si>
    <t>EIA: U4</t>
  </si>
  <si>
    <t>G402985</t>
  </si>
  <si>
    <t>https://www.gem.wiki/Hazelton_power_station</t>
  </si>
  <si>
    <t>Hazelton power station</t>
  </si>
  <si>
    <t>Hazelton</t>
  </si>
  <si>
    <t>Luzerne</t>
  </si>
  <si>
    <t>EIA: 10870</t>
  </si>
  <si>
    <t>L402000</t>
  </si>
  <si>
    <t>G402986</t>
  </si>
  <si>
    <t>https://www.gem.wiki/Henrietta_Peaker_Project</t>
  </si>
  <si>
    <t>Henrietta Peaker Project</t>
  </si>
  <si>
    <t>Lemoore</t>
  </si>
  <si>
    <t>49560</t>
  </si>
  <si>
    <t>29071, 29072</t>
  </si>
  <si>
    <t>L407714</t>
  </si>
  <si>
    <t>G410150</t>
  </si>
  <si>
    <t>https://www.gem.wiki/Henry_County_power_station</t>
  </si>
  <si>
    <t>Henry County power station</t>
  </si>
  <si>
    <t>Henry</t>
  </si>
  <si>
    <t>EIA: 7763</t>
  </si>
  <si>
    <t>46146</t>
  </si>
  <si>
    <t>L401876</t>
  </si>
  <si>
    <t>G402753</t>
  </si>
  <si>
    <t>G402754</t>
  </si>
  <si>
    <t>G402755</t>
  </si>
  <si>
    <t>https://www.gem.wiki/Herbert_A_Wagner_power_station</t>
  </si>
  <si>
    <t>Herbert A Wagner power station</t>
  </si>
  <si>
    <t>Baltimore</t>
  </si>
  <si>
    <t>Anne Arundel</t>
  </si>
  <si>
    <t>EIA: 1554</t>
  </si>
  <si>
    <t>13946</t>
  </si>
  <si>
    <t>L401996</t>
  </si>
  <si>
    <t>G402976</t>
  </si>
  <si>
    <t>https://www.gem.wiki/Hermiston_generating_plant</t>
  </si>
  <si>
    <t>Hermiston generating plant</t>
  </si>
  <si>
    <t>Hermiston</t>
  </si>
  <si>
    <t>Umatilla</t>
  </si>
  <si>
    <t>EIA: 54761</t>
  </si>
  <si>
    <t>L401672</t>
  </si>
  <si>
    <t>G401766</t>
  </si>
  <si>
    <t>EIA: GEN3, GEN4</t>
  </si>
  <si>
    <t>G401767</t>
  </si>
  <si>
    <t>https://www.gem.wiki/Hermiston_power_project</t>
  </si>
  <si>
    <t>Hermiston power project</t>
  </si>
  <si>
    <t>EIA: 55328</t>
  </si>
  <si>
    <t>L402003</t>
  </si>
  <si>
    <t>G401885</t>
  </si>
  <si>
    <t>https://www.gem.wiki/Heskett_Station</t>
  </si>
  <si>
    <t>Heskett Station</t>
  </si>
  <si>
    <t>Mandan</t>
  </si>
  <si>
    <t>Morton</t>
  </si>
  <si>
    <t>North Dakota</t>
  </si>
  <si>
    <t>EIA: 2790</t>
  </si>
  <si>
    <t>R.M. Haskett Station</t>
  </si>
  <si>
    <t>26757</t>
  </si>
  <si>
    <t>L104092</t>
  </si>
  <si>
    <t>G403194</t>
  </si>
  <si>
    <t>G403835</t>
  </si>
  <si>
    <t>https://www.gem.wiki/Hickory_Run_Energy_Station</t>
  </si>
  <si>
    <t>Hickory Run Energy Station</t>
  </si>
  <si>
    <t>HRES</t>
  </si>
  <si>
    <t>EIA: 61028</t>
  </si>
  <si>
    <t>66197</t>
  </si>
  <si>
    <t>42855, 44023, 43359</t>
  </si>
  <si>
    <t>L402410</t>
  </si>
  <si>
    <t>G402108</t>
  </si>
  <si>
    <t>https://www.gem.wiki/Hidalgo_energy_center</t>
  </si>
  <si>
    <t>Hidalgo energy center</t>
  </si>
  <si>
    <t>Edinburg</t>
  </si>
  <si>
    <t>EIA: 55545</t>
  </si>
  <si>
    <t>L401537</t>
  </si>
  <si>
    <t>G401955</t>
  </si>
  <si>
    <t>https://www.gem.wiki/Higgins_generating_station</t>
  </si>
  <si>
    <t>Higgins generating station</t>
  </si>
  <si>
    <t>Primm</t>
  </si>
  <si>
    <t>EIA: 55687</t>
  </si>
  <si>
    <t>EIA: A01, A02, ST1</t>
  </si>
  <si>
    <t>Walter M. Higgins Generating Station</t>
  </si>
  <si>
    <t>52761</t>
  </si>
  <si>
    <t>30634, 30636, 30635</t>
  </si>
  <si>
    <t>L402119</t>
  </si>
  <si>
    <t>G401966</t>
  </si>
  <si>
    <t>https://www.gem.wiki/High_Bridge_power_station</t>
  </si>
  <si>
    <t>High Bridge power station</t>
  </si>
  <si>
    <t>HBR0</t>
  </si>
  <si>
    <t>St. Paul</t>
  </si>
  <si>
    <t>Ramsey</t>
  </si>
  <si>
    <t>EIA: 1912</t>
  </si>
  <si>
    <t>EIA: 7, 8, 9</t>
  </si>
  <si>
    <t>28259</t>
  </si>
  <si>
    <t>31217, 32607, 32608</t>
  </si>
  <si>
    <t>L104685</t>
  </si>
  <si>
    <t>G401633</t>
  </si>
  <si>
    <t>https://www.gem.wiki/High_Desert_power_plant</t>
  </si>
  <si>
    <t>High Desert power plant</t>
  </si>
  <si>
    <t>Victorville</t>
  </si>
  <si>
    <t>EIA: 55518</t>
  </si>
  <si>
    <t>38653</t>
  </si>
  <si>
    <t>23838, 26973, 26974, 27201</t>
  </si>
  <si>
    <t>L402105</t>
  </si>
  <si>
    <t>G401952</t>
  </si>
  <si>
    <t>https://www.gem.wiki/Hill_Top_energy_center</t>
  </si>
  <si>
    <t>Hill Top energy center</t>
  </si>
  <si>
    <t>Carmichaels</t>
  </si>
  <si>
    <t>EIA: 62565</t>
  </si>
  <si>
    <t>70239</t>
  </si>
  <si>
    <t>L401639</t>
  </si>
  <si>
    <t>G402369</t>
  </si>
  <si>
    <t>https://www.gem.wiki/Hillabee_energy_center</t>
  </si>
  <si>
    <t>Hillabee energy center</t>
  </si>
  <si>
    <t>Alexander City</t>
  </si>
  <si>
    <t>Tallapoosa</t>
  </si>
  <si>
    <t>EIA: 55411</t>
  </si>
  <si>
    <t>EIA: HEC1, HEC2, HECS</t>
  </si>
  <si>
    <t>49075</t>
  </si>
  <si>
    <t>28453, 28454, 28455</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</si>
  <si>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</si>
  <si>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</si>
  <si>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</si>
  <si>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</si>
  <si>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</si>
  <si>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</si>
  <si>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</si>
  <si>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</si>
  <si>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</si>
  <si>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</si>
  <si>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</si>
  <si>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</si>
  <si>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Bartow</t>
  </si>
  <si>
    <t>EIA: 7302</t>
  </si>
  <si>
    <t>EIA: 1GT, 1GT2, 1ST</t>
  </si>
  <si>
    <t>20301</t>
  </si>
  <si>
    <t>6986, 6987, 6988</t>
  </si>
  <si>
    <t>L401868</t>
  </si>
  <si>
    <t>G402149</t>
  </si>
  <si>
    <t>F110</t>
  </si>
  <si>
    <t>EIA: 2GT, 2GT2, 2ST</t>
  </si>
  <si>
    <t>26232, 26233, 26234</t>
  </si>
  <si>
    <t>G402150</t>
  </si>
  <si>
    <t>G301</t>
  </si>
  <si>
    <t>EIA: 3GT, 3GT2, 3ST</t>
  </si>
  <si>
    <t>30588, 30589, 24117</t>
  </si>
  <si>
    <t>G402151</t>
  </si>
  <si>
    <t>H400</t>
  </si>
  <si>
    <t>EIA: 4GT, 4GT2, 4ST</t>
  </si>
  <si>
    <t>32965, 32966, 28803</t>
  </si>
  <si>
    <t>G402152</t>
  </si>
  <si>
    <t>https://www.gem.wiki/Hobbs_generating_station</t>
  </si>
  <si>
    <t>Hobbs generating station</t>
  </si>
  <si>
    <t>EIA: 56458</t>
  </si>
  <si>
    <t>EIA: CHW-T, GT1, GT2, ST3</t>
  </si>
  <si>
    <t>L402045</t>
  </si>
  <si>
    <t>G402023</t>
  </si>
  <si>
    <t>https://www.gem.wiki/Hog_Bayou_energy_center</t>
  </si>
  <si>
    <t>Hog Bayou energy center</t>
  </si>
  <si>
    <t>EIA: 55241</t>
  </si>
  <si>
    <t>46019</t>
  </si>
  <si>
    <t>24971, 26147</t>
  </si>
  <si>
    <t>L402098</t>
  </si>
  <si>
    <t>G401859</t>
  </si>
  <si>
    <t>https://www.gem.wiki/Holden_power_station</t>
  </si>
  <si>
    <t>Holden power station</t>
  </si>
  <si>
    <t>Holden</t>
  </si>
  <si>
    <t>Johnson</t>
  </si>
  <si>
    <t>EIA: 7848</t>
  </si>
  <si>
    <t>49117</t>
  </si>
  <si>
    <t>L401726</t>
  </si>
  <si>
    <t>G402469</t>
  </si>
  <si>
    <t>G402470</t>
  </si>
  <si>
    <t>G402471</t>
  </si>
  <si>
    <t>https://www.gem.wiki/Holland_energy_facility</t>
  </si>
  <si>
    <t>Holland energy facility</t>
  </si>
  <si>
    <t>Beecher City</t>
  </si>
  <si>
    <t>EIA: 55334</t>
  </si>
  <si>
    <t>47005</t>
  </si>
  <si>
    <t>26279, 26304, 26632</t>
  </si>
  <si>
    <t>L401561</t>
  </si>
  <si>
    <t>G401887</t>
  </si>
  <si>
    <t>https://www.gem.wiki/Holland_energy_park</t>
  </si>
  <si>
    <t>Holland energy park</t>
  </si>
  <si>
    <t>1012</t>
  </si>
  <si>
    <t>EIA: 59093</t>
  </si>
  <si>
    <t>EIA: 10, 11, 12</t>
  </si>
  <si>
    <t>67134</t>
  </si>
  <si>
    <t>31224, 44309, 44310</t>
  </si>
  <si>
    <t>L401790</t>
  </si>
  <si>
    <t>G402073</t>
  </si>
  <si>
    <t>https://www.gem.wiki/Hopewell_cogeneration_power_station</t>
  </si>
  <si>
    <t>Hopewell cogeneration power station</t>
  </si>
  <si>
    <t>Hopewell</t>
  </si>
  <si>
    <t>Prince George</t>
  </si>
  <si>
    <t>EIA: 10633</t>
  </si>
  <si>
    <t>EIA: GT1, GT2, GT3, ST1</t>
  </si>
  <si>
    <t>L402476</t>
  </si>
  <si>
    <t>G401599</t>
  </si>
  <si>
    <t>https://www.gem.wiki/Horseshoe_Lake_power_station</t>
  </si>
  <si>
    <t>Horseshoe Lake power station</t>
  </si>
  <si>
    <t>Harrah</t>
  </si>
  <si>
    <t>EIA: 2951</t>
  </si>
  <si>
    <t>28840</t>
  </si>
  <si>
    <t>L402162</t>
  </si>
  <si>
    <t>G403305</t>
  </si>
  <si>
    <t>G403306</t>
  </si>
  <si>
    <t>G403307</t>
  </si>
  <si>
    <t>G403308</t>
  </si>
  <si>
    <t>ST7</t>
  </si>
  <si>
    <t>EIA: ST7</t>
  </si>
  <si>
    <t>G403309</t>
  </si>
  <si>
    <t>https://www.gem.wiki/Hot_Spring_Generating_Facility</t>
  </si>
  <si>
    <t>Hot Spring Generating Facility</t>
  </si>
  <si>
    <t>Malvern</t>
  </si>
  <si>
    <t>Hot Spring</t>
  </si>
  <si>
    <t>EIA: 55418</t>
  </si>
  <si>
    <t>47437</t>
  </si>
  <si>
    <t>26650, 26809, 26810</t>
  </si>
  <si>
    <t>L401909</t>
  </si>
  <si>
    <t>G401920</t>
  </si>
  <si>
    <t>https://www.gem.wiki/Houston_Chemical_Complex_Battleground_power_station</t>
  </si>
  <si>
    <t>Houston Chemical Complex Battleground power station</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</si>
  <si>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</si>
  <si>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</si>
  <si>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</si>
  <si>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</si>
  <si>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</si>
  <si>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</si>
  <si>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</si>
  <si>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</si>
  <si>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</si>
  <si>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</si>
  <si>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</si>
  <si>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</si>
  <si>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Hunlok Creek</t>
  </si>
  <si>
    <t>EIA: 3176</t>
  </si>
  <si>
    <t>EIA: 3, 5, 6</t>
  </si>
  <si>
    <t>35169</t>
  </si>
  <si>
    <t>36773, 36774, 38329</t>
  </si>
  <si>
    <t>L104146</t>
  </si>
  <si>
    <t>G401659</t>
  </si>
  <si>
    <t>https://www.gem.wiki/Hunterstown_power_plant</t>
  </si>
  <si>
    <t>Hunterstown power plant</t>
  </si>
  <si>
    <t>Gettysburg</t>
  </si>
  <si>
    <t>EIA: 55976</t>
  </si>
  <si>
    <t>EIA: 101, 201, 301, 401</t>
  </si>
  <si>
    <t>L402203</t>
  </si>
  <si>
    <t>G401990</t>
  </si>
  <si>
    <t>https://www.gem.wiki/Huntington_Beach_generating_station</t>
  </si>
  <si>
    <t>Huntington Beach generating station</t>
  </si>
  <si>
    <t>Huntington Beach</t>
  </si>
  <si>
    <t>EIA: 335</t>
  </si>
  <si>
    <t>AES Huntington Beach Energy Project</t>
  </si>
  <si>
    <t>33131</t>
  </si>
  <si>
    <t>L401692</t>
  </si>
  <si>
    <t>G402394</t>
  </si>
  <si>
    <t>EIA: 62116</t>
  </si>
  <si>
    <t>45391, 45392, 45393, 45394</t>
  </si>
  <si>
    <t>G402121</t>
  </si>
  <si>
    <t>https://www.gem.wiki/Hutchinson_Plant-2_power_station</t>
  </si>
  <si>
    <t>Hutchinson Plant-2 power station</t>
  </si>
  <si>
    <t>McLeod</t>
  </si>
  <si>
    <t>EIA: 6358</t>
  </si>
  <si>
    <t>EIA: 2, 3</t>
  </si>
  <si>
    <t>22531</t>
  </si>
  <si>
    <t>16613, 16614</t>
  </si>
  <si>
    <t>L402006</t>
  </si>
  <si>
    <t>G402128</t>
  </si>
  <si>
    <t>https://www.gem.wiki/Hutchinson_energy_center</t>
  </si>
  <si>
    <t>Hutchinson energy center</t>
  </si>
  <si>
    <t>Reno</t>
  </si>
  <si>
    <t>EIA: 1248</t>
  </si>
  <si>
    <t>36723</t>
  </si>
  <si>
    <t>L401931</t>
  </si>
  <si>
    <t>G402870</t>
  </si>
  <si>
    <t>G402871</t>
  </si>
  <si>
    <t>G402872</t>
  </si>
  <si>
    <t>https://www.gem.wiki/Indeck_Corinth_energy_center</t>
  </si>
  <si>
    <t>Indeck Corinth energy center</t>
  </si>
  <si>
    <t>G723</t>
  </si>
  <si>
    <t>NG/FO/KER</t>
  </si>
  <si>
    <t>Corinth</t>
  </si>
  <si>
    <t>Saratoga</t>
  </si>
  <si>
    <t>EIA: 50458</t>
  </si>
  <si>
    <t>22936</t>
  </si>
  <si>
    <t>4514, 4515</t>
  </si>
  <si>
    <t>L402490</t>
  </si>
  <si>
    <t>G401712</t>
  </si>
  <si>
    <t>https://www.gem.wiki/Indeck_Niles_energy_center</t>
  </si>
  <si>
    <t>Indeck Niles energy center</t>
  </si>
  <si>
    <t>Niles</t>
  </si>
  <si>
    <t>EIA: 55460</t>
  </si>
  <si>
    <t>48343</t>
  </si>
  <si>
    <t>27481, 28411, 27781</t>
  </si>
  <si>
    <t>L402411</t>
  </si>
  <si>
    <t>G401930</t>
  </si>
  <si>
    <t>https://www.gem.wiki/Indeck_Olean_energy_center</t>
  </si>
  <si>
    <t>Indeck Olean energy center</t>
  </si>
  <si>
    <t>G721</t>
  </si>
  <si>
    <t>Olean</t>
  </si>
  <si>
    <t>Cattaraugus</t>
  </si>
  <si>
    <t>EIA: 54076</t>
  </si>
  <si>
    <t>L402504</t>
  </si>
  <si>
    <t>G401742</t>
  </si>
  <si>
    <t>https://www.gem.wiki/Indeck_Oswego_energy_center</t>
  </si>
  <si>
    <t>Indeck Oswego energy center</t>
  </si>
  <si>
    <t>Oswego</t>
  </si>
  <si>
    <t>EIA: 50450</t>
  </si>
  <si>
    <t>22956</t>
  </si>
  <si>
    <t>16202, 16203</t>
  </si>
  <si>
    <t>L402488</t>
  </si>
  <si>
    <t>G401710</t>
  </si>
  <si>
    <t>https://www.gem.wiki/Indeck_Silver_Springs_energy_center</t>
  </si>
  <si>
    <t>Indeck Silver Springs energy center</t>
  </si>
  <si>
    <t>G722</t>
  </si>
  <si>
    <t>Silver Springs</t>
  </si>
  <si>
    <t>EIA: 50449</t>
  </si>
  <si>
    <t>L402487</t>
  </si>
  <si>
    <t>G401709</t>
  </si>
  <si>
    <t>https://www.gem.wiki/Indeck_Yerkes_energy_center</t>
  </si>
  <si>
    <t>Indeck Yerkes energy center</t>
  </si>
  <si>
    <t>Tonawanda</t>
  </si>
  <si>
    <t>Erie</t>
  </si>
  <si>
    <t>EIA: 50451</t>
  </si>
  <si>
    <t>L402489</t>
  </si>
  <si>
    <t>G401711</t>
  </si>
  <si>
    <t>https://www.gem.wiki/Indian_River_(FL)_power_station</t>
  </si>
  <si>
    <t>Indian River (FL) power station</t>
  </si>
  <si>
    <t>NG/PG</t>
  </si>
  <si>
    <t>Titusville</t>
  </si>
  <si>
    <t>EIA: 55318</t>
  </si>
  <si>
    <t>51349</t>
  </si>
  <si>
    <t>L402179</t>
  </si>
  <si>
    <t>G403349</t>
  </si>
  <si>
    <t>G403350</t>
  </si>
  <si>
    <t>G403351</t>
  </si>
  <si>
    <t>EIA: 683</t>
  </si>
  <si>
    <t>EIA: C</t>
  </si>
  <si>
    <t>G402320</t>
  </si>
  <si>
    <t>EIA: D</t>
  </si>
  <si>
    <t>G402321</t>
  </si>
  <si>
    <t>https://www.gem.wiki/Indigo_energy_facility</t>
  </si>
  <si>
    <t>Indigo energy facility</t>
  </si>
  <si>
    <t>North Palm Springs</t>
  </si>
  <si>
    <t>EIA: 55541</t>
  </si>
  <si>
    <t>47955</t>
  </si>
  <si>
    <t>L407441</t>
  </si>
  <si>
    <t>G409541</t>
  </si>
  <si>
    <t>G409540</t>
  </si>
  <si>
    <t>G409539</t>
  </si>
  <si>
    <t>https://www.gem.wiki/Ingleside_cogeneration_power_station</t>
  </si>
  <si>
    <t>Ingleside cogeneration power station</t>
  </si>
  <si>
    <t>OTH/NG/OG</t>
  </si>
  <si>
    <t>EIA: 55313</t>
  </si>
  <si>
    <t>41006</t>
  </si>
  <si>
    <t>23986, 24334, 24335</t>
  </si>
  <si>
    <t>L401685</t>
  </si>
  <si>
    <t>G402385</t>
  </si>
  <si>
    <t>https://www.gem.wiki/Inland_Empire_energy_center</t>
  </si>
  <si>
    <t>Inland Empire energy center</t>
  </si>
  <si>
    <t>Menifee</t>
  </si>
  <si>
    <t>EIA: 55853</t>
  </si>
  <si>
    <t>48337</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</si>
  <si>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</si>
  <si>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</si>
  <si>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</si>
  <si>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</si>
  <si>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</si>
  <si>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</si>
  <si>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</si>
  <si>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</si>
  <si>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</si>
  <si>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</si>
  <si>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</si>
  <si>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</si>
  <si>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</si>
  <si>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</si>
  <si>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</si>
  <si>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</si>
  <si>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</si>
  <si>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</si>
  <si>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</si>
  <si>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</si>
  <si>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</si>
  <si>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</si>
  <si>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</si>
  <si>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</si>
  <si>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</si>
  <si>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</si>
  <si>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</si>
  <si>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</si>
  <si>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</si>
  <si>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</si>
  <si>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Los Angeles Department of Water and Power (LADWP)</t>
  </si>
  <si>
    <t>Millard</t>
  </si>
  <si>
    <t>EIA: 6481</t>
  </si>
  <si>
    <t>70435</t>
  </si>
  <si>
    <t>46029, 1304048</t>
  </si>
  <si>
    <t>L104225</t>
  </si>
  <si>
    <t>G409456</t>
  </si>
  <si>
    <t>46030, 1304049</t>
  </si>
  <si>
    <t>G409455</t>
  </si>
  <si>
    <t>https://www.gem.wiki/International_Paper_Savannah_Mill</t>
  </si>
  <si>
    <t>International Paper Savannah Mill</t>
  </si>
  <si>
    <t>Savannah</t>
  </si>
  <si>
    <t>Chatham</t>
  </si>
  <si>
    <t>EIA: 50398</t>
  </si>
  <si>
    <t>L103839</t>
  </si>
  <si>
    <t>G403876</t>
  </si>
  <si>
    <t>https://www.gem.wiki/Interstate_power_station</t>
  </si>
  <si>
    <t>Interstate power station</t>
  </si>
  <si>
    <t>Springfield</t>
  </si>
  <si>
    <t>Sangamon</t>
  </si>
  <si>
    <t>EIA: 7425</t>
  </si>
  <si>
    <t>33410</t>
  </si>
  <si>
    <t>L401810</t>
  </si>
  <si>
    <t>G402608</t>
  </si>
  <si>
    <t>https://www.gem.wiki/Ironside_Energy_CHP_power_station</t>
  </si>
  <si>
    <t>Ironside Energy CHP power station</t>
  </si>
  <si>
    <t>East Chicago</t>
  </si>
  <si>
    <t>EIA: 10397</t>
  </si>
  <si>
    <t>ArcelorMittal Indiana Harbor West</t>
  </si>
  <si>
    <t>L407494</t>
  </si>
  <si>
    <t>G409609</t>
  </si>
  <si>
    <t>https://www.gem.wiki/Ironwood_power_station</t>
  </si>
  <si>
    <t>Ironwood power station</t>
  </si>
  <si>
    <t>Lebanon</t>
  </si>
  <si>
    <t>EIA: 55337</t>
  </si>
  <si>
    <t>EIA: CT1, CT2, ST4</t>
  </si>
  <si>
    <t>L402001</t>
  </si>
  <si>
    <t>G401888</t>
  </si>
  <si>
    <t>https://www.gem.wiki/Island_Street_Peaking_Plant</t>
  </si>
  <si>
    <t>Island Street Peaking Plant</t>
  </si>
  <si>
    <t>FT81</t>
  </si>
  <si>
    <t>Kaukauna</t>
  </si>
  <si>
    <t>EIA: 55836</t>
  </si>
  <si>
    <t>EIA: FT81</t>
  </si>
  <si>
    <t>50703</t>
  </si>
  <si>
    <t>L402388</t>
  </si>
  <si>
    <t>G403785</t>
  </si>
  <si>
    <t>https://www.gem.wiki/Ivanpah_1_power_station</t>
  </si>
  <si>
    <t>Ivanpah 1 power station</t>
  </si>
  <si>
    <t>Nipton</t>
  </si>
  <si>
    <t>EIA: 57074</t>
  </si>
  <si>
    <t>L407437</t>
  </si>
  <si>
    <t>G409519</t>
  </si>
  <si>
    <t>https://www.gem.wiki/Ivanpah_2_power_station</t>
  </si>
  <si>
    <t>Ivanpah 2 power station</t>
  </si>
  <si>
    <t>EIA: 57073</t>
  </si>
  <si>
    <t>L407436</t>
  </si>
  <si>
    <t>G409520</t>
  </si>
  <si>
    <t>https://www.gem.wiki/Ivanpah_3_power_station</t>
  </si>
  <si>
    <t>Ivanpah 3 power station</t>
  </si>
  <si>
    <t>EIA: 57075</t>
  </si>
  <si>
    <t>L407435</t>
  </si>
  <si>
    <t>G409518</t>
  </si>
  <si>
    <t>https://www.gem.wiki/J_D_Kennedy_power_station</t>
  </si>
  <si>
    <t>J D Kennedy power station</t>
  </si>
  <si>
    <t>GT37</t>
  </si>
  <si>
    <t>EIA: 666</t>
  </si>
  <si>
    <t>EIA: GT37</t>
  </si>
  <si>
    <t>23463</t>
  </si>
  <si>
    <t>L402028</t>
  </si>
  <si>
    <t>G403031</t>
  </si>
  <si>
    <t>GT38</t>
  </si>
  <si>
    <t>EIA: GT38</t>
  </si>
  <si>
    <t>G403032</t>
  </si>
  <si>
    <t>https://www.gem.wiki/J_K_Smith_power_station</t>
  </si>
  <si>
    <t>J K Smith power station</t>
  </si>
  <si>
    <t>Winchester</t>
  </si>
  <si>
    <t>EIA: 54</t>
  </si>
  <si>
    <t>18885</t>
  </si>
  <si>
    <t>L401893</t>
  </si>
  <si>
    <t>G402796</t>
  </si>
  <si>
    <t>G402797</t>
  </si>
  <si>
    <t>G402798</t>
  </si>
  <si>
    <t>G402799</t>
  </si>
  <si>
    <t>G402800</t>
  </si>
  <si>
    <t>G402801</t>
  </si>
  <si>
    <t>G402802</t>
  </si>
  <si>
    <t>G402803</t>
  </si>
  <si>
    <t>G402804</t>
  </si>
  <si>
    <t>https://www.gem.wiki/J_Lamar_Stall_Unit_power_station</t>
  </si>
  <si>
    <t>J Lamar Stall Unit power station</t>
  </si>
  <si>
    <t>EIA: 56565</t>
  </si>
  <si>
    <t>EIA: 6A, 6B, 6STG</t>
  </si>
  <si>
    <t>57931</t>
  </si>
  <si>
    <t>32491, 35518, 35519</t>
  </si>
  <si>
    <t>L402293</t>
  </si>
  <si>
    <t>G402028</t>
  </si>
  <si>
    <t>https://www.gem.wiki/J_Robert_Massengale_power_station</t>
  </si>
  <si>
    <t>J Robert Massengale power station</t>
  </si>
  <si>
    <t>MGL8</t>
  </si>
  <si>
    <t>Lubock</t>
  </si>
  <si>
    <t>Lubbock</t>
  </si>
  <si>
    <t>EIA: 3604</t>
  </si>
  <si>
    <t>EIA: 6A, 7, 8</t>
  </si>
  <si>
    <t>L402466</t>
  </si>
  <si>
    <t>G401677</t>
  </si>
  <si>
    <t>https://www.gem.wiki/J._K._Spruce_Station</t>
  </si>
  <si>
    <t>J. K. Spruce Station</t>
  </si>
  <si>
    <t>San Antonio</t>
  </si>
  <si>
    <t>EIA: 7097</t>
  </si>
  <si>
    <t>L104200</t>
  </si>
  <si>
    <t>G413042</t>
  </si>
  <si>
    <t>https://www.gem.wiki/JM_Shafer_generating_station</t>
  </si>
  <si>
    <t>JM Shafer generating station</t>
  </si>
  <si>
    <t>J272</t>
  </si>
  <si>
    <t>EIA: 50707</t>
  </si>
  <si>
    <t>EIA: LMA, LMB, LMC, LMD, LME, STA, STB</t>
  </si>
  <si>
    <t>33714</t>
  </si>
  <si>
    <t>6968, 6969, 6970, 6971, 6972, 6973, 6974</t>
  </si>
  <si>
    <t>L402329</t>
  </si>
  <si>
    <t>G401719</t>
  </si>
  <si>
    <t>https://www.gem.wiki/Jack_County_power_station</t>
  </si>
  <si>
    <t>Jack County power station</t>
  </si>
  <si>
    <t>Wise</t>
  </si>
  <si>
    <t>EIA: 55230</t>
  </si>
  <si>
    <t>L401748</t>
  </si>
  <si>
    <t>G401855</t>
  </si>
  <si>
    <t>G401856</t>
  </si>
  <si>
    <t>https://www.gem.wiki/Jack_Fusco_energy_center</t>
  </si>
  <si>
    <t>Jack Fusco energy center</t>
  </si>
  <si>
    <t>Thompsons</t>
  </si>
  <si>
    <t>EIA: 55357</t>
  </si>
  <si>
    <t>L401758</t>
  </si>
  <si>
    <t>G401893</t>
  </si>
  <si>
    <t>https://www.gem.wiki/Jack_Watson_Generating_Plant</t>
  </si>
  <si>
    <t>Jack Watson Generating Plant</t>
  </si>
  <si>
    <t>Gulfport</t>
  </si>
  <si>
    <t>EIA: 2049</t>
  </si>
  <si>
    <t>26568</t>
  </si>
  <si>
    <t>L104009</t>
  </si>
  <si>
    <t>G403188</t>
  </si>
  <si>
    <t>G403189</t>
  </si>
  <si>
    <t>https://www.gem.wiki/Jackson_Generation_power_station</t>
  </si>
  <si>
    <t>Jackson Generation power station</t>
  </si>
  <si>
    <t>EIA: 62926</t>
  </si>
  <si>
    <t>1128588</t>
  </si>
  <si>
    <t>L402412</t>
  </si>
  <si>
    <t>G403818</t>
  </si>
  <si>
    <t>1299131, 1299132</t>
  </si>
  <si>
    <t>G403819</t>
  </si>
  <si>
    <t>https://www.gem.wiki/Jackson_generating_station</t>
  </si>
  <si>
    <t>Jackson generating station</t>
  </si>
  <si>
    <t>EIA: 55270</t>
  </si>
  <si>
    <t>EIA: 7EA, LM1, LM2, LM3, LM4, LM5, LM6, ST1, ST2</t>
  </si>
  <si>
    <t>47451</t>
  </si>
  <si>
    <t>26672, 26691, 26692, 26693, 26694, 26695, 26696, 26697, 26698</t>
  </si>
  <si>
    <t>L401830</t>
  </si>
  <si>
    <t>G401865</t>
  </si>
  <si>
    <t>https://www.gem.wiki/Jamaica_Bay_Peaking_power_station</t>
  </si>
  <si>
    <t>Jamaica Bay Peaking power station</t>
  </si>
  <si>
    <t>EIA: 56141</t>
  </si>
  <si>
    <t>L408053</t>
  </si>
  <si>
    <t>G411222</t>
  </si>
  <si>
    <t>https://www.gem.wiki/James_River_Power_Station</t>
  </si>
  <si>
    <t>James River power station</t>
  </si>
  <si>
    <t>EIA: 2161</t>
  </si>
  <si>
    <t>33401</t>
  </si>
  <si>
    <t>L104019</t>
  </si>
  <si>
    <t>G402613</t>
  </si>
  <si>
    <t>G402614</t>
  </si>
  <si>
    <t>G402615</t>
  </si>
  <si>
    <t>G402616</t>
  </si>
  <si>
    <t>https://www.gem.wiki/Jasper_power_station</t>
  </si>
  <si>
    <t>Jasper power station</t>
  </si>
  <si>
    <t>JASP</t>
  </si>
  <si>
    <t>Hardeeville</t>
  </si>
  <si>
    <t>EIA: 55927</t>
  </si>
  <si>
    <t>EIA: CT1, CT2, CT3, ST1</t>
  </si>
  <si>
    <t>47206</t>
  </si>
  <si>
    <t>26492, 28590, 28591, 28592</t>
  </si>
  <si>
    <t>L401850</t>
  </si>
  <si>
    <t>G401983</t>
  </si>
  <si>
    <t>https://www.gem.wiki/Jim_Bridger_Steam_Plant</t>
  </si>
  <si>
    <t>Jim Bridger Steam Plant</t>
  </si>
  <si>
    <t>Rocksprings</t>
  </si>
  <si>
    <t>Springwater</t>
  </si>
  <si>
    <t>EIA: 8066</t>
  </si>
  <si>
    <t>L104283</t>
  </si>
  <si>
    <t>G410509</t>
  </si>
  <si>
    <t>G413085</t>
  </si>
  <si>
    <t>Using hydrogen</t>
  </si>
  <si>
    <t>G413084</t>
  </si>
  <si>
    <t>G410508</t>
  </si>
  <si>
    <t>https://www.gem.wiki/John_R_Kelly_power_station</t>
  </si>
  <si>
    <t>John R Kelly power station</t>
  </si>
  <si>
    <t>G681</t>
  </si>
  <si>
    <t>EIA: 664</t>
  </si>
  <si>
    <t>EIA: 8.2, CT04</t>
  </si>
  <si>
    <t>20686</t>
  </si>
  <si>
    <t>24502, 10402</t>
  </si>
  <si>
    <t>L401963</t>
  </si>
  <si>
    <t>G402131</t>
  </si>
  <si>
    <t>G681-8</t>
  </si>
  <si>
    <t>G409434</t>
  </si>
  <si>
    <t>https://www.gem.wiki/John_S_Rainey_power_station</t>
  </si>
  <si>
    <t>John S Rainey power station</t>
  </si>
  <si>
    <t>CT2A</t>
  </si>
  <si>
    <t>Starr</t>
  </si>
  <si>
    <t>EIA: 7834</t>
  </si>
  <si>
    <t>EIA: CT2A</t>
  </si>
  <si>
    <t>45545</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</si>
  <si>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</si>
  <si>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</si>
  <si>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</si>
  <si>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</si>
  <si>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</si>
  <si>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</si>
  <si>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</si>
  <si>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</si>
  <si>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</si>
  <si>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</si>
  <si>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</si>
  <si>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</si>
  <si>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</si>
  <si>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</si>
  <si>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</si>
  <si>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</si>
  <si>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</si>
  <si>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</si>
  <si>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Rogersville</t>
  </si>
  <si>
    <t>Hawkins</t>
  </si>
  <si>
    <t>EIA: 3405</t>
  </si>
  <si>
    <t>34355</t>
  </si>
  <si>
    <t>36758, 36759, 36760, 36761</t>
  </si>
  <si>
    <t>L104188</t>
  </si>
  <si>
    <t>G401667</t>
  </si>
  <si>
    <t>https://www.gem.wiki/John_Twitty_Energy_Center</t>
  </si>
  <si>
    <t>John Twitty Energy Center</t>
  </si>
  <si>
    <t>EIA: 6195</t>
  </si>
  <si>
    <t>33404</t>
  </si>
  <si>
    <t>L104029</t>
  </si>
  <si>
    <t>G402617</t>
  </si>
  <si>
    <t>G402618</t>
  </si>
  <si>
    <t>https://www.gem.wiki/Johnson_County_power_station</t>
  </si>
  <si>
    <t>Johnson County power station</t>
  </si>
  <si>
    <t>Cleburne</t>
  </si>
  <si>
    <t>EIA: 54817</t>
  </si>
  <si>
    <t>EIA: GT-1, ST-1</t>
  </si>
  <si>
    <t>L401749</t>
  </si>
  <si>
    <t>G401770</t>
  </si>
  <si>
    <t>https://www.gem.wiki/Johnsonville_Fossil_Plant</t>
  </si>
  <si>
    <t>Johnsonville Fossil Plant</t>
  </si>
  <si>
    <t>G10</t>
  </si>
  <si>
    <t>New Johnsonville</t>
  </si>
  <si>
    <t>Humphreys</t>
  </si>
  <si>
    <t>EIA: 3406</t>
  </si>
  <si>
    <t>EIA: G10</t>
  </si>
  <si>
    <t>34353</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</si>
  <si>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</si>
  <si>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</si>
  <si>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</si>
  <si>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</si>
  <si>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</si>
  <si>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</si>
  <si>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</si>
  <si>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</si>
  <si>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</si>
  <si>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</si>
  <si>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</si>
  <si>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</si>
  <si>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</si>
  <si>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</si>
  <si>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</si>
  <si>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</si>
  <si>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</si>
  <si>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</si>
  <si>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</si>
  <si>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</si>
  <si>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</si>
  <si>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</si>
  <si>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</si>
  <si>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</si>
  <si>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</si>
  <si>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</si>
  <si>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</si>
  <si>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</si>
  <si>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</si>
  <si>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</si>
  <si>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</si>
  <si>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</si>
  <si>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</si>
  <si>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</si>
  <si>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Joliet</t>
  </si>
  <si>
    <t>EIA: 384</t>
  </si>
  <si>
    <t>17168</t>
  </si>
  <si>
    <t>L103864</t>
  </si>
  <si>
    <t>G403182</t>
  </si>
  <si>
    <t>G403183</t>
  </si>
  <si>
    <t>https://www.gem.wiki/Joliet_9_Generating_Station</t>
  </si>
  <si>
    <t>Joliet 9 Generating Station</t>
  </si>
  <si>
    <t>EIA: 874</t>
  </si>
  <si>
    <t>L103865</t>
  </si>
  <si>
    <t>G403184</t>
  </si>
  <si>
    <t>https://www.gem.wiki/Jones_Street_Station</t>
  </si>
  <si>
    <t>Jones Street Station</t>
  </si>
  <si>
    <t>Omaha</t>
  </si>
  <si>
    <t>Douglas</t>
  </si>
  <si>
    <t>EIA: 2290</t>
  </si>
  <si>
    <t>28894</t>
  </si>
  <si>
    <t>L408873</t>
  </si>
  <si>
    <t>G413041</t>
  </si>
  <si>
    <t>G413040</t>
  </si>
  <si>
    <t>https://www.gem.wiki/Jones_power_station</t>
  </si>
  <si>
    <t>Jones power station</t>
  </si>
  <si>
    <t>EIA: 3482</t>
  </si>
  <si>
    <t>33298</t>
  </si>
  <si>
    <t>L402298</t>
  </si>
  <si>
    <t>G403555</t>
  </si>
  <si>
    <t>G403556</t>
  </si>
  <si>
    <t>G403557</t>
  </si>
  <si>
    <t>G403558</t>
  </si>
  <si>
    <t>https://www.gem.wiki/Jonesboro_City_Water_&amp;_Light_power_station</t>
  </si>
  <si>
    <t>Jonesboro City Water &amp; Light power station</t>
  </si>
  <si>
    <t>SN04</t>
  </si>
  <si>
    <t>Jonesboro</t>
  </si>
  <si>
    <t>Craighead</t>
  </si>
  <si>
    <t>EIA: 56505</t>
  </si>
  <si>
    <t>EIA: SN04</t>
  </si>
  <si>
    <t>46298</t>
  </si>
  <si>
    <t>L401818</t>
  </si>
  <si>
    <t>G402621</t>
  </si>
  <si>
    <t>SN06</t>
  </si>
  <si>
    <t>EIA: SN06</t>
  </si>
  <si>
    <t>G402622</t>
  </si>
  <si>
    <t>SN07</t>
  </si>
  <si>
    <t>EIA: SN07</t>
  </si>
  <si>
    <t>G402623</t>
  </si>
  <si>
    <t>https://www.gem.wiki/Kalamazoo_River_generating_station</t>
  </si>
  <si>
    <t>Kalamazoo River generating station</t>
  </si>
  <si>
    <t>Comstock</t>
  </si>
  <si>
    <t>Kalamazoo</t>
  </si>
  <si>
    <t>EIA: 55101</t>
  </si>
  <si>
    <t>45892</t>
  </si>
  <si>
    <t>L401824</t>
  </si>
  <si>
    <t>G402633</t>
  </si>
  <si>
    <t>https://www.gem.wiki/Kalkaska_CT_1_power_station</t>
  </si>
  <si>
    <t>Kalkaska CT 1 power station</t>
  </si>
  <si>
    <t>Kalkaska</t>
  </si>
  <si>
    <t>EIA: 7984</t>
  </si>
  <si>
    <t>49064</t>
  </si>
  <si>
    <t>L402079</t>
  </si>
  <si>
    <t>G403155</t>
  </si>
  <si>
    <t>https://www.gem.wiki/Kaw_power_station</t>
  </si>
  <si>
    <t>Kaw power station</t>
  </si>
  <si>
    <t>Wyandotte</t>
  </si>
  <si>
    <t>EIA: 1294</t>
  </si>
  <si>
    <t>L401792</t>
  </si>
  <si>
    <t>G402579</t>
  </si>
  <si>
    <t>G402580</t>
  </si>
  <si>
    <t>G402581</t>
  </si>
  <si>
    <t>https://www.gem.wiki/Kemper_County_power_station</t>
  </si>
  <si>
    <t>Kemper County power station</t>
  </si>
  <si>
    <t>De Kalb</t>
  </si>
  <si>
    <t>Kemper</t>
  </si>
  <si>
    <t>EIA: 7960</t>
  </si>
  <si>
    <t>55618</t>
  </si>
  <si>
    <t>L402320</t>
  </si>
  <si>
    <t>G403629</t>
  </si>
  <si>
    <t>G403630</t>
  </si>
  <si>
    <t>G403631</t>
  </si>
  <si>
    <t>G403632</t>
  </si>
  <si>
    <t>https://www.gem.wiki/Kendall_County_generation_facility</t>
  </si>
  <si>
    <t>Kendall County generation facility</t>
  </si>
  <si>
    <t>KEN1</t>
  </si>
  <si>
    <t>Minooka</t>
  </si>
  <si>
    <t>Kendall</t>
  </si>
  <si>
    <t>EIA: 55131</t>
  </si>
  <si>
    <t>45674</t>
  </si>
  <si>
    <t>24673, 25160</t>
  </si>
  <si>
    <t>L401890</t>
  </si>
  <si>
    <t>G401808</t>
  </si>
  <si>
    <t>KEN2</t>
  </si>
  <si>
    <t>25176, 25179</t>
  </si>
  <si>
    <t>G401809</t>
  </si>
  <si>
    <t>KEN3</t>
  </si>
  <si>
    <t>25177, 25180</t>
  </si>
  <si>
    <t>G401810</t>
  </si>
  <si>
    <t>KEN4</t>
  </si>
  <si>
    <t>EIA: CTG4, STG4</t>
  </si>
  <si>
    <t>25178, 25181</t>
  </si>
  <si>
    <t>G401811</t>
  </si>
  <si>
    <t>https://www.gem.wiki/Kendall_Square_power_station</t>
  </si>
  <si>
    <t>Kendall Square power station</t>
  </si>
  <si>
    <t>EIA: 1595</t>
  </si>
  <si>
    <t>EIA: 3, GEN4</t>
  </si>
  <si>
    <t>15414</t>
  </si>
  <si>
    <t>24720, 31687</t>
  </si>
  <si>
    <t>L402463</t>
  </si>
  <si>
    <t>G401628</t>
  </si>
  <si>
    <t>https://www.gem.wiki/Kennedy_International_Airport_cogeneration_power_station</t>
  </si>
  <si>
    <t>Kennedy International Airport cogeneration power station</t>
  </si>
  <si>
    <t>EIA: 54114</t>
  </si>
  <si>
    <t>L401661</t>
  </si>
  <si>
    <t>G401744</t>
  </si>
  <si>
    <t>https://www.gem.wiki/Kern_River_cogeneration_power_station</t>
  </si>
  <si>
    <t>Kern River cogeneration power station</t>
  </si>
  <si>
    <t>GTAG</t>
  </si>
  <si>
    <t>Bakersfield</t>
  </si>
  <si>
    <t>EIA: 10496</t>
  </si>
  <si>
    <t>EIA: GTAG</t>
  </si>
  <si>
    <t>24010</t>
  </si>
  <si>
    <t>L402439</t>
  </si>
  <si>
    <t>G403864</t>
  </si>
  <si>
    <t>GTBG</t>
  </si>
  <si>
    <t>EIA: GTBG</t>
  </si>
  <si>
    <t>G403865</t>
  </si>
  <si>
    <t>GTCG</t>
  </si>
  <si>
    <t>EIA: GTCG</t>
  </si>
  <si>
    <t>G403866</t>
  </si>
  <si>
    <t>GTDG</t>
  </si>
  <si>
    <t>EIA: GTDG</t>
  </si>
  <si>
    <t>G403867</t>
  </si>
  <si>
    <t>https://www.gem.wiki/Keys_energy_center</t>
  </si>
  <si>
    <t>Keys energy center</t>
  </si>
  <si>
    <t>EIA: 60302</t>
  </si>
  <si>
    <t>65616</t>
  </si>
  <si>
    <t>42372, 43805, 43806</t>
  </si>
  <si>
    <t>L402218</t>
  </si>
  <si>
    <t>G402089</t>
  </si>
  <si>
    <t>https://www.gem.wiki/Kiamichi_energy_facility</t>
  </si>
  <si>
    <t>Kiamichi energy facility</t>
  </si>
  <si>
    <t>Kiowa</t>
  </si>
  <si>
    <t>EIA: 55501</t>
  </si>
  <si>
    <t>L401619</t>
  </si>
  <si>
    <t>G401944</t>
  </si>
  <si>
    <t>G401945</t>
  </si>
  <si>
    <t>https://www.gem.wiki/Killingly_energy_center</t>
  </si>
  <si>
    <t>Killingly energy center</t>
  </si>
  <si>
    <t>Killingly</t>
  </si>
  <si>
    <t>Windham</t>
  </si>
  <si>
    <t>EIA: 61239</t>
  </si>
  <si>
    <t>EIA: KEC, KEC2</t>
  </si>
  <si>
    <t>70281</t>
  </si>
  <si>
    <t>46938, 1298020</t>
  </si>
  <si>
    <t>L402413</t>
  </si>
  <si>
    <t>G402111</t>
  </si>
  <si>
    <t>https://www.gem.wiki/Kindle_Energy-Magnolia_Power_LLC_Project</t>
  </si>
  <si>
    <t>Kindle Energy-Magnolia Power LLC Project</t>
  </si>
  <si>
    <t>Magnolia Power Generating Station</t>
  </si>
  <si>
    <t>1139281</t>
  </si>
  <si>
    <t>L407863</t>
  </si>
  <si>
    <t>G410520</t>
  </si>
  <si>
    <t>https://www.gem.wiki/King_City_power_plant</t>
  </si>
  <si>
    <t>King City power plant</t>
  </si>
  <si>
    <t>King City</t>
  </si>
  <si>
    <t>EIA: 10294</t>
  </si>
  <si>
    <t>15384</t>
  </si>
  <si>
    <t>10866, 10867</t>
  </si>
  <si>
    <t>L402471</t>
  </si>
  <si>
    <t>G401589</t>
  </si>
  <si>
    <t>https://www.gem.wiki/Kings_Mountain_energy_center</t>
  </si>
  <si>
    <t>Kings Mountain energy center</t>
  </si>
  <si>
    <t>KMEC</t>
  </si>
  <si>
    <t>EIA: 59325</t>
  </si>
  <si>
    <t>EIA: KMEC1, KMEC2</t>
  </si>
  <si>
    <t>67788</t>
  </si>
  <si>
    <t>44512, 46857</t>
  </si>
  <si>
    <t>L402150</t>
  </si>
  <si>
    <t>G402075</t>
  </si>
  <si>
    <t>https://www.gem.wiki/Kinmundy_power_station</t>
  </si>
  <si>
    <t>Kinmundy power station</t>
  </si>
  <si>
    <t>Patoka</t>
  </si>
  <si>
    <t>EIA: 55204</t>
  </si>
  <si>
    <t>45691</t>
  </si>
  <si>
    <t>L402337</t>
  </si>
  <si>
    <t>G403680</t>
  </si>
  <si>
    <t>G403681</t>
  </si>
  <si>
    <t>https://www.gem.wiki/Klamath_cogeneration_plant</t>
  </si>
  <si>
    <t>Klamath cogeneration plant</t>
  </si>
  <si>
    <t>Klamath Falls</t>
  </si>
  <si>
    <t>Klamath</t>
  </si>
  <si>
    <t>EIA: 55103</t>
  </si>
  <si>
    <t>L401679</t>
  </si>
  <si>
    <t>G401800</t>
  </si>
  <si>
    <t>https://www.gem.wiki/Kleen_Energy_Systems_Project</t>
  </si>
  <si>
    <t>Kleen Energy Systems Project</t>
  </si>
  <si>
    <t>EIA: 56798</t>
  </si>
  <si>
    <t>EIA: ST, U1, U2</t>
  </si>
  <si>
    <t>55087</t>
  </si>
  <si>
    <t>31682, 35241, 35242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</si>
  <si>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</si>
  <si>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</si>
  <si>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</si>
  <si>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</si>
  <si>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</si>
  <si>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</si>
  <si>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</si>
  <si>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</si>
  <si>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</si>
  <si>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</si>
  <si>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</si>
  <si>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</si>
  <si>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</si>
  <si>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</si>
  <si>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31946</t>
  </si>
  <si>
    <t>L402263</t>
  </si>
  <si>
    <t>G403477</t>
  </si>
  <si>
    <t>KY4</t>
  </si>
  <si>
    <t>EIA: KY4</t>
  </si>
  <si>
    <t>G403478</t>
  </si>
  <si>
    <t>KY5</t>
  </si>
  <si>
    <t>EIA: KY5</t>
  </si>
  <si>
    <t>G403479</t>
  </si>
  <si>
    <t>KY6</t>
  </si>
  <si>
    <t>EIA: KY6</t>
  </si>
  <si>
    <t>G403480</t>
  </si>
  <si>
    <t>KYS7</t>
  </si>
  <si>
    <t>EIA: KY7, KY7A</t>
  </si>
  <si>
    <t>20130, 26832</t>
  </si>
  <si>
    <t>G401625</t>
  </si>
  <si>
    <t>https://www.gem.wiki/L_V_Sutton_Combined_Cycle_power_station</t>
  </si>
  <si>
    <t>L V Sutton Combined Cycle power station</t>
  </si>
  <si>
    <t>New Hanover</t>
  </si>
  <si>
    <t>EIA: 58697</t>
  </si>
  <si>
    <t>EIA: CA1, CT1, CT2</t>
  </si>
  <si>
    <t>15625</t>
  </si>
  <si>
    <t>37582, 38376, 38377</t>
  </si>
  <si>
    <t>L401883</t>
  </si>
  <si>
    <t>G402067</t>
  </si>
  <si>
    <t>CT004</t>
  </si>
  <si>
    <t>EIA: CT004</t>
  </si>
  <si>
    <t>G402781</t>
  </si>
  <si>
    <t>CT005</t>
  </si>
  <si>
    <t>EIA: CT005</t>
  </si>
  <si>
    <t>G402782</t>
  </si>
  <si>
    <t>https://www.gem.wiki/LEPA_Unit_No._1_power_station</t>
  </si>
  <si>
    <t>LEPA Unit No. 1 power station</t>
  </si>
  <si>
    <t>LEPA</t>
  </si>
  <si>
    <t>Morgan City</t>
  </si>
  <si>
    <t>St Mary</t>
  </si>
  <si>
    <t>EIA: 58478</t>
  </si>
  <si>
    <t>EIA: LEPA1, LEPA2</t>
  </si>
  <si>
    <t>59143</t>
  </si>
  <si>
    <t>36425, 44675</t>
  </si>
  <si>
    <t>L402056</t>
  </si>
  <si>
    <t>G402064</t>
  </si>
  <si>
    <t>https://www.gem.wiki/LSP-Cottage_Grove_power_station</t>
  </si>
  <si>
    <t>LSP-Cottage Grove power station</t>
  </si>
  <si>
    <t>Cottage Grove</t>
  </si>
  <si>
    <t>EIA: 55010</t>
  </si>
  <si>
    <t>25198</t>
  </si>
  <si>
    <t>4582, 4583</t>
  </si>
  <si>
    <t>L401675</t>
  </si>
  <si>
    <t>G401777</t>
  </si>
  <si>
    <t>https://www.gem.wiki/LSP-Whitewater_power_station</t>
  </si>
  <si>
    <t>LSP-Whitewater power station</t>
  </si>
  <si>
    <t>Whitewater</t>
  </si>
  <si>
    <t>EIA: 55011</t>
  </si>
  <si>
    <t>L401676</t>
  </si>
  <si>
    <t>G401778</t>
  </si>
  <si>
    <t>https://www.gem.wiki/La_Paloma_energy_center</t>
  </si>
  <si>
    <t>La Paloma energy center</t>
  </si>
  <si>
    <t>Harlingen</t>
  </si>
  <si>
    <t>Cameron</t>
  </si>
  <si>
    <t>EIA: 59924</t>
  </si>
  <si>
    <t>EIA: CTG-1, CTG-2, STG-1</t>
  </si>
  <si>
    <t>66595</t>
  </si>
  <si>
    <t>43221, 43222, 43223</t>
  </si>
  <si>
    <t>L402414</t>
  </si>
  <si>
    <t>G402084</t>
  </si>
  <si>
    <t>https://www.gem.wiki/La_Paloma_generating_plant</t>
  </si>
  <si>
    <t>La Paloma generating plant</t>
  </si>
  <si>
    <t>McKittrick</t>
  </si>
  <si>
    <t>EIA: 55151</t>
  </si>
  <si>
    <t>46009</t>
  </si>
  <si>
    <t>L401841</t>
  </si>
  <si>
    <t>G402668</t>
  </si>
  <si>
    <t>G402669</t>
  </si>
  <si>
    <t>G402670</t>
  </si>
  <si>
    <t>G402671</t>
  </si>
  <si>
    <t>https://www.gem.wiki/LaO_Energy_Systems_power_station</t>
  </si>
  <si>
    <t>LaO Energy Systems power station</t>
  </si>
  <si>
    <t>EIA: 52006</t>
  </si>
  <si>
    <t>EIA: GEN1, GEN2, GEN3, GEN4, GEN5, GEN6</t>
  </si>
  <si>
    <t>L402498</t>
  </si>
  <si>
    <t>G401728</t>
  </si>
  <si>
    <t>https://www.gem.wiki/Lackawanna_energy_center</t>
  </si>
  <si>
    <t>Lackawanna energy center</t>
  </si>
  <si>
    <t>Jessup</t>
  </si>
  <si>
    <t>EIA: 60357</t>
  </si>
  <si>
    <t>67216</t>
  </si>
  <si>
    <t>L402023</t>
  </si>
  <si>
    <t>G403023</t>
  </si>
  <si>
    <t>G403024</t>
  </si>
  <si>
    <t>G403025</t>
  </si>
  <si>
    <t>https://www.gem.wiki/Ladysmith_power_station</t>
  </si>
  <si>
    <t>Ladysmith power station</t>
  </si>
  <si>
    <t>Woodford</t>
  </si>
  <si>
    <t>EIA: 7839</t>
  </si>
  <si>
    <t>45195</t>
  </si>
  <si>
    <t>L402358</t>
  </si>
  <si>
    <t>G403723</t>
  </si>
  <si>
    <t>G403724</t>
  </si>
  <si>
    <t>G403725</t>
  </si>
  <si>
    <t>G403726</t>
  </si>
  <si>
    <t>G403727</t>
  </si>
  <si>
    <t>https://www.gem.wiki/Lagoon_Creek_power_station</t>
  </si>
  <si>
    <t>Lagoon Creek power station</t>
  </si>
  <si>
    <t>EIA: 7845</t>
  </si>
  <si>
    <t>46819</t>
  </si>
  <si>
    <t>34430, 36698, 36699</t>
  </si>
  <si>
    <t>L402321</t>
  </si>
  <si>
    <t>G402176</t>
  </si>
  <si>
    <t>G403633</t>
  </si>
  <si>
    <t>G403634</t>
  </si>
  <si>
    <t>G403635</t>
  </si>
  <si>
    <t>G403636</t>
  </si>
  <si>
    <t>G403637</t>
  </si>
  <si>
    <t>G403638</t>
  </si>
  <si>
    <t>G403639</t>
  </si>
  <si>
    <t>G403640</t>
  </si>
  <si>
    <t>G403641</t>
  </si>
  <si>
    <t>G403642</t>
  </si>
  <si>
    <t>G403643</t>
  </si>
  <si>
    <t>G403644</t>
  </si>
  <si>
    <t>https://www.gem.wiki/Lake_Catherine_power_station</t>
  </si>
  <si>
    <t>Lake Catherine power station</t>
  </si>
  <si>
    <t>Jones Mill</t>
  </si>
  <si>
    <t>EIA: 170</t>
  </si>
  <si>
    <t>13527</t>
  </si>
  <si>
    <t>L401910</t>
  </si>
  <si>
    <t>G402837</t>
  </si>
  <si>
    <t>https://www.gem.wiki/Lake_Charles_power_station</t>
  </si>
  <si>
    <t>Lake Charles power station</t>
  </si>
  <si>
    <t>West Lake</t>
  </si>
  <si>
    <t>EIA: 60927</t>
  </si>
  <si>
    <t>101913</t>
  </si>
  <si>
    <t>45405, 48283, 47849</t>
  </si>
  <si>
    <t>L402415</t>
  </si>
  <si>
    <t>G402106</t>
  </si>
  <si>
    <t>https://www.gem.wiki/Lake_Hubbard_power_station</t>
  </si>
  <si>
    <t>Lake Hubbard power station</t>
  </si>
  <si>
    <t>Sunnyvale</t>
  </si>
  <si>
    <t>Dallas</t>
  </si>
  <si>
    <t>EIA: 3452</t>
  </si>
  <si>
    <t>34472</t>
  </si>
  <si>
    <t>L402066</t>
  </si>
  <si>
    <t>G403127</t>
  </si>
  <si>
    <t>G403128</t>
  </si>
  <si>
    <t>https://www.gem.wiki/Lake_One_power_station</t>
  </si>
  <si>
    <t>Lake One power station</t>
  </si>
  <si>
    <t>L1</t>
  </si>
  <si>
    <t>Burbank</t>
  </si>
  <si>
    <t>EIA: 7987</t>
  </si>
  <si>
    <t>EIA: L1</t>
  </si>
  <si>
    <t>55943</t>
  </si>
  <si>
    <t>L401780</t>
  </si>
  <si>
    <t>G402561</t>
  </si>
  <si>
    <t>https://www.gem.wiki/Lake_Road_(MO)_power_station</t>
  </si>
  <si>
    <t>Lake Road (MO) power station</t>
  </si>
  <si>
    <t>St Joseph</t>
  </si>
  <si>
    <t>Buchanan</t>
  </si>
  <si>
    <t>EIA: 2098</t>
  </si>
  <si>
    <t>33505</t>
  </si>
  <si>
    <t>L104021</t>
  </si>
  <si>
    <t>G403038</t>
  </si>
  <si>
    <t>G403039</t>
  </si>
  <si>
    <t>https://www.gem.wiki/Lake_Road_generating_plant_(CT)</t>
  </si>
  <si>
    <t>Lake Road generating plant (CT)</t>
  </si>
  <si>
    <t>Dayville</t>
  </si>
  <si>
    <t>EIA: 55149</t>
  </si>
  <si>
    <t>46051</t>
  </si>
  <si>
    <t>L402042</t>
  </si>
  <si>
    <t>G403064</t>
  </si>
  <si>
    <t>G403065</t>
  </si>
  <si>
    <t>G403066</t>
  </si>
  <si>
    <t>https://www.gem.wiki/Lake_Side_power_plant</t>
  </si>
  <si>
    <t>Lake Side power plant</t>
  </si>
  <si>
    <t>Vineyard</t>
  </si>
  <si>
    <t>EIA: 56237</t>
  </si>
  <si>
    <t>EIA: CT01, CT02, ST01</t>
  </si>
  <si>
    <t>L402188</t>
  </si>
  <si>
    <t>G402011</t>
  </si>
  <si>
    <t>EIA: CT21, CT22, ST2</t>
  </si>
  <si>
    <t>G402012</t>
  </si>
  <si>
    <t>https://www.gem.wiki/Lakefield_Junction_power_station</t>
  </si>
  <si>
    <t>Lakefield Junction power station</t>
  </si>
  <si>
    <t>Trimont</t>
  </si>
  <si>
    <t>Martin</t>
  </si>
  <si>
    <t>EIA: 7925</t>
  </si>
  <si>
    <t>45233</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</si>
  <si>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</si>
  <si>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</si>
  <si>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</si>
  <si>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</si>
  <si>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</si>
  <si>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</si>
  <si>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</si>
  <si>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</si>
  <si>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</si>
  <si>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</si>
  <si>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</si>
  <si>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</si>
  <si>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</si>
  <si>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</si>
  <si>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</si>
  <si>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</si>
  <si>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</si>
  <si>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</si>
  <si>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</si>
  <si>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</si>
  <si>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</si>
  <si>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59415</t>
  </si>
  <si>
    <t>36359, 36360</t>
  </si>
  <si>
    <t>L402009</t>
  </si>
  <si>
    <t>G402039</t>
  </si>
  <si>
    <t>https://www.gem.wiki/Lansing_Board_of_Water_and_Light</t>
  </si>
  <si>
    <t>Lansing Board of Water and Light</t>
  </si>
  <si>
    <t>Ingham</t>
  </si>
  <si>
    <t>EIA: 58427</t>
  </si>
  <si>
    <t>EIA: CTG1, CTG2, ST</t>
  </si>
  <si>
    <t>Lansing BWL REO Town Plant</t>
  </si>
  <si>
    <t>61935</t>
  </si>
  <si>
    <t>38531, 41686, 41687</t>
  </si>
  <si>
    <t>L103983</t>
  </si>
  <si>
    <t>G402063</t>
  </si>
  <si>
    <t>https://www.gem.wiki/Lansing_Smith_Generating_Plant</t>
  </si>
  <si>
    <t>Lansing Smith Generating Plant</t>
  </si>
  <si>
    <t>G180</t>
  </si>
  <si>
    <t>Southport</t>
  </si>
  <si>
    <t>EIA: 643</t>
  </si>
  <si>
    <t>EIA: 3A, 3B, 3S</t>
  </si>
  <si>
    <t>21578</t>
  </si>
  <si>
    <t>24118, 24844, 24845</t>
  </si>
  <si>
    <t>L103829</t>
  </si>
  <si>
    <t>G402129</t>
  </si>
  <si>
    <t>https://www.gem.wiki/Laredo_power_station</t>
  </si>
  <si>
    <t>Laredo power station</t>
  </si>
  <si>
    <t>Laredo</t>
  </si>
  <si>
    <t>Webb</t>
  </si>
  <si>
    <t>EIA: 3439</t>
  </si>
  <si>
    <t>15943</t>
  </si>
  <si>
    <t>L402153</t>
  </si>
  <si>
    <t>G403287</t>
  </si>
  <si>
    <t>G403288</t>
  </si>
  <si>
    <t>https://www.gem.wiki/Larkspur_energy_facility</t>
  </si>
  <si>
    <t>Larkspur energy facility</t>
  </si>
  <si>
    <t>EIA: 55542</t>
  </si>
  <si>
    <t>47954</t>
  </si>
  <si>
    <t>L407429</t>
  </si>
  <si>
    <t>G409538</t>
  </si>
  <si>
    <t>G409537</t>
  </si>
  <si>
    <t>https://www.gem.wiki/Larsen_Memorial_power_station</t>
  </si>
  <si>
    <t>Larsen Memorial power station</t>
  </si>
  <si>
    <t>8CC</t>
  </si>
  <si>
    <t>EIA: 675</t>
  </si>
  <si>
    <t>EIA: 5, 8</t>
  </si>
  <si>
    <t>24496</t>
  </si>
  <si>
    <t>11599, 31221</t>
  </si>
  <si>
    <t>L401796</t>
  </si>
  <si>
    <t>G402132</t>
  </si>
  <si>
    <t>https://www.gem.wiki/Las_Vegas_generating_station</t>
  </si>
  <si>
    <t>Las Vegas generating station</t>
  </si>
  <si>
    <t>CCB1</t>
  </si>
  <si>
    <t>North Las Vegas</t>
  </si>
  <si>
    <t>EIA: 10761</t>
  </si>
  <si>
    <t>Las Vegas Co-Generation plant</t>
  </si>
  <si>
    <t>35326</t>
  </si>
  <si>
    <t>15022, 27499</t>
  </si>
  <si>
    <t>L402120</t>
  </si>
  <si>
    <t>G401610</t>
  </si>
  <si>
    <t>CCB2</t>
  </si>
  <si>
    <t>EIA: GEN3, GEN4, GEN7</t>
  </si>
  <si>
    <t>27288, 27501, 27504</t>
  </si>
  <si>
    <t>G401611</t>
  </si>
  <si>
    <t>CCB3</t>
  </si>
  <si>
    <t>EIA: GEN5, GEN6, GEN8</t>
  </si>
  <si>
    <t>27502, 27503, 27505</t>
  </si>
  <si>
    <t>G401612</t>
  </si>
  <si>
    <t>https://www.gem.wiki/Lauderdale_power_station</t>
  </si>
  <si>
    <t>Lauderdale power station</t>
  </si>
  <si>
    <t>6A</t>
  </si>
  <si>
    <t>Ft. Lauderdale</t>
  </si>
  <si>
    <t>Broward</t>
  </si>
  <si>
    <t>EIA: 613</t>
  </si>
  <si>
    <t>EIA: 6A</t>
  </si>
  <si>
    <t>20264</t>
  </si>
  <si>
    <t>L401949</t>
  </si>
  <si>
    <t>G402906</t>
  </si>
  <si>
    <t>6B</t>
  </si>
  <si>
    <t>EIA: 6B</t>
  </si>
  <si>
    <t>G402907</t>
  </si>
  <si>
    <t>6C</t>
  </si>
  <si>
    <t>EIA: 6C</t>
  </si>
  <si>
    <t>G402908</t>
  </si>
  <si>
    <t>6D</t>
  </si>
  <si>
    <t>EIA: 6D</t>
  </si>
  <si>
    <t>G402909</t>
  </si>
  <si>
    <t>6E</t>
  </si>
  <si>
    <t>EIA: 6E</t>
  </si>
  <si>
    <t>G402910</t>
  </si>
  <si>
    <t>DBCC</t>
  </si>
  <si>
    <t>EIA: 65978</t>
  </si>
  <si>
    <t>EIA: 7GT1, 7GT2, ST7</t>
  </si>
  <si>
    <t>Dania Beach Energy Center</t>
  </si>
  <si>
    <t>102028</t>
  </si>
  <si>
    <t>43709, 1308164, 43710</t>
  </si>
  <si>
    <t>G402115</t>
  </si>
  <si>
    <t>https://www.gem.wiki/Lawrence_County_Station</t>
  </si>
  <si>
    <t>Lawrence County Station</t>
  </si>
  <si>
    <t>EIA: 7948</t>
  </si>
  <si>
    <t>48402</t>
  </si>
  <si>
    <t>L401562</t>
  </si>
  <si>
    <t>G402991</t>
  </si>
  <si>
    <t>G402992</t>
  </si>
  <si>
    <t>G402993</t>
  </si>
  <si>
    <t>G402994</t>
  </si>
  <si>
    <t>G402266</t>
  </si>
  <si>
    <t>G402267</t>
  </si>
  <si>
    <t>https://www.gem.wiki/Lawrence_Energy_Center_(Kansas)</t>
  </si>
  <si>
    <t>Lawrence Energy Center (Kansas)</t>
  </si>
  <si>
    <t>EIA: 1250</t>
  </si>
  <si>
    <t>36727</t>
  </si>
  <si>
    <t>L103924</t>
  </si>
  <si>
    <t>G410506</t>
  </si>
  <si>
    <t>https://www.gem.wiki/Lawrenceburg_power_station</t>
  </si>
  <si>
    <t>Lawrenceburg power station</t>
  </si>
  <si>
    <t>Lawrenceburg</t>
  </si>
  <si>
    <t>EIA: 55502</t>
  </si>
  <si>
    <t>EIA: 0100, 1100, 1200</t>
  </si>
  <si>
    <t>46981</t>
  </si>
  <si>
    <t>26269, 26270, 26273</t>
  </si>
  <si>
    <t>L401568</t>
  </si>
  <si>
    <t>G401946</t>
  </si>
  <si>
    <t>EIA: 0200, 2100, 2200</t>
  </si>
  <si>
    <t>26271, 26272, 26274</t>
  </si>
  <si>
    <t>G401947</t>
  </si>
  <si>
    <t>https://www.gem.wiki/Lee_Steam_Plant</t>
  </si>
  <si>
    <t>Lee Steam Plant</t>
  </si>
  <si>
    <t>Goldsboro</t>
  </si>
  <si>
    <t>EIA: 58215</t>
  </si>
  <si>
    <t>EIA: 1A, 1B, 1C, ST1</t>
  </si>
  <si>
    <t>Lee Combined Cycle Plant</t>
  </si>
  <si>
    <t>15631</t>
  </si>
  <si>
    <t>22651, 22652, 22653, 22654, 37024, 38360, 38361, 38362, 37094</t>
  </si>
  <si>
    <t>L104080</t>
  </si>
  <si>
    <t>G402060</t>
  </si>
  <si>
    <t>https://www.gem.wiki/Lee_energy_facility</t>
  </si>
  <si>
    <t>Lee energy facility</t>
  </si>
  <si>
    <t>Dixon</t>
  </si>
  <si>
    <t>EIA: 55236</t>
  </si>
  <si>
    <t>NF: Lee County Generating Station</t>
  </si>
  <si>
    <t>46855</t>
  </si>
  <si>
    <t>L401569</t>
  </si>
  <si>
    <t>G402277</t>
  </si>
  <si>
    <t>G402278</t>
  </si>
  <si>
    <t>G402279</t>
  </si>
  <si>
    <t>G402280</t>
  </si>
  <si>
    <t>G402281</t>
  </si>
  <si>
    <t>G402282</t>
  </si>
  <si>
    <t>G402283</t>
  </si>
  <si>
    <t>G402284</t>
  </si>
  <si>
    <t>https://www.gem.wiki/Leon_Creek_power_station</t>
  </si>
  <si>
    <t>Leon Creek power station</t>
  </si>
  <si>
    <t>CGT1</t>
  </si>
  <si>
    <t>EIA: 3609</t>
  </si>
  <si>
    <t>EIA: CGT1</t>
  </si>
  <si>
    <t>31965</t>
  </si>
  <si>
    <t>L401805</t>
  </si>
  <si>
    <t>G402595</t>
  </si>
  <si>
    <t>CGT2</t>
  </si>
  <si>
    <t>EIA: CGT2</t>
  </si>
  <si>
    <t>G402596</t>
  </si>
  <si>
    <t>CGT3</t>
  </si>
  <si>
    <t>EIA: CGT3</t>
  </si>
  <si>
    <t>G402597</t>
  </si>
  <si>
    <t>CGT4</t>
  </si>
  <si>
    <t>EIA: CGT4</t>
  </si>
  <si>
    <t>G402598</t>
  </si>
  <si>
    <t>https://www.gem.wiki/Lewis_Creek_power_station</t>
  </si>
  <si>
    <t>Lewis Creek power station</t>
  </si>
  <si>
    <t>Willis</t>
  </si>
  <si>
    <t>EIA: 3457</t>
  </si>
  <si>
    <t>21586</t>
  </si>
  <si>
    <t>L401926</t>
  </si>
  <si>
    <t>G402853</t>
  </si>
  <si>
    <t>G402854</t>
  </si>
  <si>
    <t>https://www.gem.wiki/Liberty_Electric_power_plant</t>
  </si>
  <si>
    <t>Liberty Electric power plant</t>
  </si>
  <si>
    <t>EIA: 55231</t>
  </si>
  <si>
    <t>EIA: GTG1, GTG2, STG</t>
  </si>
  <si>
    <t>L402046</t>
  </si>
  <si>
    <t>G401857</t>
  </si>
  <si>
    <t>https://www.gem.wiki/Lieberman_power_station</t>
  </si>
  <si>
    <t>Lieberman power station</t>
  </si>
  <si>
    <t>Mooringsport</t>
  </si>
  <si>
    <t>EIA: 1417</t>
  </si>
  <si>
    <t>33272</t>
  </si>
  <si>
    <t>L402295</t>
  </si>
  <si>
    <t>G403546</t>
  </si>
  <si>
    <t>G403547</t>
  </si>
  <si>
    <t>https://www.gem.wiki/Limon_generating_station</t>
  </si>
  <si>
    <t>Limon generating station</t>
  </si>
  <si>
    <t>Limon</t>
  </si>
  <si>
    <t>Lincoln</t>
  </si>
  <si>
    <t>EIA: 55504</t>
  </si>
  <si>
    <t>48093</t>
  </si>
  <si>
    <t>L402330</t>
  </si>
  <si>
    <t>G403656</t>
  </si>
  <si>
    <t>L2</t>
  </si>
  <si>
    <t>EIA: L2</t>
  </si>
  <si>
    <t>G403657</t>
  </si>
  <si>
    <t>https://www.gem.wiki/Lincoln_Combustion_power_station</t>
  </si>
  <si>
    <t>Lincoln Combustion power station</t>
  </si>
  <si>
    <t>Stanley</t>
  </si>
  <si>
    <t>EIA: 7277</t>
  </si>
  <si>
    <t>18726</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</si>
  <si>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</si>
  <si>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</si>
  <si>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</si>
  <si>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</si>
  <si>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</si>
  <si>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</si>
  <si>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</si>
  <si>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</si>
  <si>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</si>
  <si>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</si>
  <si>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</si>
  <si>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</si>
  <si>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</si>
  <si>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</si>
  <si>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</si>
  <si>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</si>
  <si>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</si>
  <si>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</si>
  <si>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</si>
  <si>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</si>
  <si>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Manhattan</t>
  </si>
  <si>
    <t>EIA: 55222</t>
  </si>
  <si>
    <t>Lincoln Generation Facility</t>
  </si>
  <si>
    <t>46201</t>
  </si>
  <si>
    <t>L402049</t>
  </si>
  <si>
    <t>G403075</t>
  </si>
  <si>
    <t>G403076</t>
  </si>
  <si>
    <t>G403077</t>
  </si>
  <si>
    <t>G403078</t>
  </si>
  <si>
    <t>G403079</t>
  </si>
  <si>
    <t>G403080</t>
  </si>
  <si>
    <t>G403081</t>
  </si>
  <si>
    <t>G403082</t>
  </si>
  <si>
    <t>https://www.gem.wiki/Lincoln_Land_energy_center</t>
  </si>
  <si>
    <t>Lincoln Land energy center</t>
  </si>
  <si>
    <t>Pawnee</t>
  </si>
  <si>
    <t>EIA: 62022</t>
  </si>
  <si>
    <t>102083</t>
  </si>
  <si>
    <t>L402416</t>
  </si>
  <si>
    <t>G403820</t>
  </si>
  <si>
    <t>G403821</t>
  </si>
  <si>
    <t>https://www.gem.wiki/Linden_cogeneration_plant</t>
  </si>
  <si>
    <t>Linden cogeneration plant</t>
  </si>
  <si>
    <t>NG/WO/H</t>
  </si>
  <si>
    <t>Linden Topco, LLC</t>
  </si>
  <si>
    <t>Linden</t>
  </si>
  <si>
    <t>Union</t>
  </si>
  <si>
    <t>EIA: 50006</t>
  </si>
  <si>
    <t>EIA: GTG1, GTG2, GTG3, GTG4, GTG5, GTG6, STG1, STG2, STG3</t>
  </si>
  <si>
    <t>16937</t>
  </si>
  <si>
    <t>11966, 11967, 11968, 11969, 11970, 26260, 11971, 11972, 11973</t>
  </si>
  <si>
    <t>L402481</t>
  </si>
  <si>
    <t>G401698</t>
  </si>
  <si>
    <t>https://www.gem.wiki/Little_Gypsy_power_station</t>
  </si>
  <si>
    <t>Little Gypsy power station</t>
  </si>
  <si>
    <t>La Place</t>
  </si>
  <si>
    <t>EIA: 1402</t>
  </si>
  <si>
    <t>25127</t>
  </si>
  <si>
    <t>L401913</t>
  </si>
  <si>
    <t>G402840</t>
  </si>
  <si>
    <t>G402841</t>
  </si>
  <si>
    <t>https://www.gem.wiki/Lockport_power_station</t>
  </si>
  <si>
    <t>Lockport power station</t>
  </si>
  <si>
    <t>LEA1</t>
  </si>
  <si>
    <t>Lockport</t>
  </si>
  <si>
    <t>EIA: 54041</t>
  </si>
  <si>
    <t>EIA: GEN1, GEN2, GEN3, GEN4</t>
  </si>
  <si>
    <t>L402503</t>
  </si>
  <si>
    <t>G401740</t>
  </si>
  <si>
    <t>https://www.gem.wiki/Lodi_energy_center</t>
  </si>
  <si>
    <t>Lodi energy center</t>
  </si>
  <si>
    <t>Lodi</t>
  </si>
  <si>
    <t>EIA: 57978</t>
  </si>
  <si>
    <t>27939</t>
  </si>
  <si>
    <t>31921, 44786</t>
  </si>
  <si>
    <t>L402132</t>
  </si>
  <si>
    <t>G402054</t>
  </si>
  <si>
    <t>https://www.gem.wiki/Lonesome_Creek_Station</t>
  </si>
  <si>
    <t>Lonesome Creek Station</t>
  </si>
  <si>
    <t>Alexander</t>
  </si>
  <si>
    <t>McKenzie</t>
  </si>
  <si>
    <t>EIA: 57943</t>
  </si>
  <si>
    <t>L401740</t>
  </si>
  <si>
    <t>G402504</t>
  </si>
  <si>
    <t>65334</t>
  </si>
  <si>
    <t>G402505</t>
  </si>
  <si>
    <t>G402506</t>
  </si>
  <si>
    <t>G402507</t>
  </si>
  <si>
    <t>G402508</t>
  </si>
  <si>
    <t>G409510</t>
  </si>
  <si>
    <t>https://www.gem.wiki/Long_Beach_Generation_power_station</t>
  </si>
  <si>
    <t>Long Beach Generation power station</t>
  </si>
  <si>
    <t>EIA: 341</t>
  </si>
  <si>
    <t>33140</t>
  </si>
  <si>
    <t>L401590</t>
  </si>
  <si>
    <t>G402310</t>
  </si>
  <si>
    <t>G402311</t>
  </si>
  <si>
    <t>G402312</t>
  </si>
  <si>
    <t>G402313</t>
  </si>
  <si>
    <t>https://www.gem.wiki/Long_Ridge_Energy_Terminal_Power_Plant</t>
  </si>
  <si>
    <t>Long Ridge Energy Terminal Power Plant</t>
  </si>
  <si>
    <t>HPPP1</t>
  </si>
  <si>
    <t>Hannibal</t>
  </si>
  <si>
    <t>EIA: 61322</t>
  </si>
  <si>
    <t>EIA: HPPP1</t>
  </si>
  <si>
    <t>66606</t>
  </si>
  <si>
    <t>43243, 43244</t>
  </si>
  <si>
    <t>L402409</t>
  </si>
  <si>
    <t>G403817</t>
  </si>
  <si>
    <t>https://www.gem.wiki/Los_Angeles_Refinery_Wilmington_power_station</t>
  </si>
  <si>
    <t>Los Angeles Refinery Wilmington power station</t>
  </si>
  <si>
    <t>EIA: 54451</t>
  </si>
  <si>
    <t>EIA: G2</t>
  </si>
  <si>
    <t>35483</t>
  </si>
  <si>
    <t>L407428</t>
  </si>
  <si>
    <t>G409562</t>
  </si>
  <si>
    <t>https://www.gem.wiki/Los_Esteros_Critical_energy_center</t>
  </si>
  <si>
    <t>Los Esteros Critical energy center</t>
  </si>
  <si>
    <t>San Jose</t>
  </si>
  <si>
    <t>EIA: 55748</t>
  </si>
  <si>
    <t>EIA: CAG5, CTG1, CTG2, CTG3, CTG4</t>
  </si>
  <si>
    <t>48503</t>
  </si>
  <si>
    <t>27750, 27751, 27752, 27753</t>
  </si>
  <si>
    <t>L402055</t>
  </si>
  <si>
    <t>G401977</t>
  </si>
  <si>
    <t>https://www.gem.wiki/Los_Medanos_energy_center</t>
  </si>
  <si>
    <t>Los Medanos energy center</t>
  </si>
  <si>
    <t>EIA: 55217</t>
  </si>
  <si>
    <t>EIA: CTG1, CTG2, STG3</t>
  </si>
  <si>
    <t>41365</t>
  </si>
  <si>
    <t>24064, 24980, 24981</t>
  </si>
  <si>
    <t>L402520</t>
  </si>
  <si>
    <t>G401846</t>
  </si>
  <si>
    <t>https://www.gem.wiki/Lost_Pines_1_power_project</t>
  </si>
  <si>
    <t>Lost Pines 1 power project</t>
  </si>
  <si>
    <t>EIA: 55154</t>
  </si>
  <si>
    <t>EIA: CTA, CTB, ST</t>
  </si>
  <si>
    <t>46920</t>
  </si>
  <si>
    <t>26199, 26215, 26216</t>
  </si>
  <si>
    <t>L401573</t>
  </si>
  <si>
    <t>G401820</t>
  </si>
  <si>
    <t>https://www.gem.wiki/Louisa_generation_facility_(VA)</t>
  </si>
  <si>
    <t>Louisa generation facility (VA)</t>
  </si>
  <si>
    <t>EIA: 7837</t>
  </si>
  <si>
    <t>46336</t>
  </si>
  <si>
    <t>L402168</t>
  </si>
  <si>
    <t>G403324</t>
  </si>
  <si>
    <t>G403325</t>
  </si>
  <si>
    <t>G403326</t>
  </si>
  <si>
    <t>G403327</t>
  </si>
  <si>
    <t>G403328</t>
  </si>
  <si>
    <t>https://www.gem.wiki/Louisiana_1_power_station</t>
  </si>
  <si>
    <t>Louisiana 1 power station</t>
  </si>
  <si>
    <t>2A</t>
  </si>
  <si>
    <t>NG/OG/FO</t>
  </si>
  <si>
    <t>EIA: 1391</t>
  </si>
  <si>
    <t>EIA: 2A</t>
  </si>
  <si>
    <t>21588</t>
  </si>
  <si>
    <t>L407424</t>
  </si>
  <si>
    <t>G409599</t>
  </si>
  <si>
    <t>3A</t>
  </si>
  <si>
    <t>EIA: 3A</t>
  </si>
  <si>
    <t>G409598</t>
  </si>
  <si>
    <t>4A</t>
  </si>
  <si>
    <t>EIA: 4A</t>
  </si>
  <si>
    <t>G409597</t>
  </si>
  <si>
    <t>5A</t>
  </si>
  <si>
    <t>EIA: 5A</t>
  </si>
  <si>
    <t>G409596</t>
  </si>
  <si>
    <t>https://www.gem.wiki/Louisiana_2_power_station</t>
  </si>
  <si>
    <t>Louisiana 2 power station</t>
  </si>
  <si>
    <t>EIA: 1392</t>
  </si>
  <si>
    <t>21587</t>
  </si>
  <si>
    <t>L401914</t>
  </si>
  <si>
    <t>G402842</t>
  </si>
  <si>
    <t>G402843</t>
  </si>
  <si>
    <t>G402844</t>
  </si>
  <si>
    <t>https://www.gem.wiki/Lower_Mount_Bethel_Energy_power_station</t>
  </si>
  <si>
    <t>Lower Mount Bethel Energy power station</t>
  </si>
  <si>
    <t>Bangor</t>
  </si>
  <si>
    <t>EIA: 55667</t>
  </si>
  <si>
    <t>EIA: G1, G2, G3</t>
  </si>
  <si>
    <t>L401575</t>
  </si>
  <si>
    <t>G401965</t>
  </si>
  <si>
    <t>https://www.gem.wiki/Luna_energy_facility</t>
  </si>
  <si>
    <t>Luna energy facility</t>
  </si>
  <si>
    <t>Deming</t>
  </si>
  <si>
    <t>Luna</t>
  </si>
  <si>
    <t>EIA: 55343</t>
  </si>
  <si>
    <t>L401601</t>
  </si>
  <si>
    <t>G401890</t>
  </si>
  <si>
    <t>https://www.gem.wiki/MEC_North_power_station</t>
  </si>
  <si>
    <t>MEC North power station</t>
  </si>
  <si>
    <t>MECN</t>
  </si>
  <si>
    <t>EIA: 63911</t>
  </si>
  <si>
    <t>EIA: MECN</t>
  </si>
  <si>
    <t>Marshall Energy Center North</t>
  </si>
  <si>
    <t>103467</t>
  </si>
  <si>
    <t>49386, 49387</t>
  </si>
  <si>
    <t>L407415</t>
  </si>
  <si>
    <t>G409472</t>
  </si>
  <si>
    <t>https://www.gem.wiki/MEC_South_power_station</t>
  </si>
  <si>
    <t>MEC South power station</t>
  </si>
  <si>
    <t>MECS</t>
  </si>
  <si>
    <t>EIA: 63912</t>
  </si>
  <si>
    <t>EIA: MECS</t>
  </si>
  <si>
    <t>Marshall Energy Center South</t>
  </si>
  <si>
    <t>49388, 49389</t>
  </si>
  <si>
    <t>L407414</t>
  </si>
  <si>
    <t>G409471</t>
  </si>
  <si>
    <t>https://www.gem.wiki/MEPI_GT_Facility</t>
  </si>
  <si>
    <t>MEPI GT Facility</t>
  </si>
  <si>
    <t>Joppa</t>
  </si>
  <si>
    <t>Massac</t>
  </si>
  <si>
    <t>EIA: 7858</t>
  </si>
  <si>
    <t>47158</t>
  </si>
  <si>
    <t>L401578</t>
  </si>
  <si>
    <t>G402296</t>
  </si>
  <si>
    <t>G402297</t>
  </si>
  <si>
    <t>G402298</t>
  </si>
  <si>
    <t>G402299</t>
  </si>
  <si>
    <t>G402300</t>
  </si>
  <si>
    <t>https://www.gem.wiki/MMWEC_Simple_Cycle_Gas_Turbine_power_station</t>
  </si>
  <si>
    <t>MMWEC Simple Cycle Gas Turbine power station</t>
  </si>
  <si>
    <t>Peabody</t>
  </si>
  <si>
    <t>EIA: 63559</t>
  </si>
  <si>
    <t>Project 2015A, Peabody Peaker power plant</t>
  </si>
  <si>
    <t>1136483</t>
  </si>
  <si>
    <t>L407410</t>
  </si>
  <si>
    <t>G409488</t>
  </si>
  <si>
    <t>https://www.gem.wiki/MPC_Generating_power_station</t>
  </si>
  <si>
    <t>MPC Generating power station</t>
  </si>
  <si>
    <t>EIA: 7764</t>
  </si>
  <si>
    <t>46041</t>
  </si>
  <si>
    <t>L401611</t>
  </si>
  <si>
    <t>G402334</t>
  </si>
  <si>
    <t>G402335</t>
  </si>
  <si>
    <t>https://www.gem.wiki/Maddox_power_station</t>
  </si>
  <si>
    <t>Maddox power station</t>
  </si>
  <si>
    <t>EIA: 2446</t>
  </si>
  <si>
    <t>33299</t>
  </si>
  <si>
    <t>L402299</t>
  </si>
  <si>
    <t>G403559</t>
  </si>
  <si>
    <t>G403560</t>
  </si>
  <si>
    <t>https://www.gem.wiki/Madison_power_station</t>
  </si>
  <si>
    <t>Madison power station</t>
  </si>
  <si>
    <t>Trenton</t>
  </si>
  <si>
    <t>EIA: 55110</t>
  </si>
  <si>
    <t>45644</t>
  </si>
  <si>
    <t>L401877</t>
  </si>
  <si>
    <t>G402756</t>
  </si>
  <si>
    <t>G402757</t>
  </si>
  <si>
    <t>G402758</t>
  </si>
  <si>
    <t>G402759</t>
  </si>
  <si>
    <t>G402760</t>
  </si>
  <si>
    <t>G402761</t>
  </si>
  <si>
    <t>G402762</t>
  </si>
  <si>
    <t>G402763</t>
  </si>
  <si>
    <t>https://www.gem.wiki/Magic_Valley_generating_station</t>
  </si>
  <si>
    <t>Magic Valley generating station</t>
  </si>
  <si>
    <t>STG</t>
  </si>
  <si>
    <t>EIA: 55123</t>
  </si>
  <si>
    <t>L401763</t>
  </si>
  <si>
    <t>G401805</t>
  </si>
  <si>
    <t>https://www.gem.wiki/Magnet_Cove_power_station</t>
  </si>
  <si>
    <t>Magnet Cove power station</t>
  </si>
  <si>
    <t>MC1</t>
  </si>
  <si>
    <t>EIA: 55714</t>
  </si>
  <si>
    <t>49572</t>
  </si>
  <si>
    <t>29082, 29278, 29279</t>
  </si>
  <si>
    <t>L401718</t>
  </si>
  <si>
    <t>G401974</t>
  </si>
  <si>
    <t>https://www.gem.wiki/Magnolia_power_plant</t>
  </si>
  <si>
    <t>Magnolia power plant</t>
  </si>
  <si>
    <t>MCC1</t>
  </si>
  <si>
    <t>Benton</t>
  </si>
  <si>
    <t>EIA: 55451</t>
  </si>
  <si>
    <t>49318</t>
  </si>
  <si>
    <t>28843, 28982</t>
  </si>
  <si>
    <t>L402322</t>
  </si>
  <si>
    <t>G401924</t>
  </si>
  <si>
    <t>MCC2</t>
  </si>
  <si>
    <t>28980, 28983</t>
  </si>
  <si>
    <t>G401925</t>
  </si>
  <si>
    <t>MCC3</t>
  </si>
  <si>
    <t>28981, 28984</t>
  </si>
  <si>
    <t>G401926</t>
  </si>
  <si>
    <t>https://www.gem.wiki/Magnolia_power_project</t>
  </si>
  <si>
    <t>Magnolia power project</t>
  </si>
  <si>
    <t>EIA: 56046</t>
  </si>
  <si>
    <t>15129</t>
  </si>
  <si>
    <t>26794, 27656</t>
  </si>
  <si>
    <t>L401540</t>
  </si>
  <si>
    <t>G401996</t>
  </si>
  <si>
    <t>https://www.gem.wiki/Maine_Independence_power_station</t>
  </si>
  <si>
    <t>Maine Independence power station</t>
  </si>
  <si>
    <t>Veazie</t>
  </si>
  <si>
    <t>Penobscot</t>
  </si>
  <si>
    <t>EIA: 55068</t>
  </si>
  <si>
    <t>Casco Bay</t>
  </si>
  <si>
    <t>41027</t>
  </si>
  <si>
    <t>23990, 24349, 24350</t>
  </si>
  <si>
    <t>L401774</t>
  </si>
  <si>
    <t>G401790</t>
  </si>
  <si>
    <t>https://www.gem.wiki/Malaga_power_station</t>
  </si>
  <si>
    <t>Malaga power station</t>
  </si>
  <si>
    <t>EIA: 56239</t>
  </si>
  <si>
    <t>50697</t>
  </si>
  <si>
    <t>L401535</t>
  </si>
  <si>
    <t>G402222</t>
  </si>
  <si>
    <t>G402223</t>
  </si>
  <si>
    <t>https://www.gem.wiki/Malburg_power_station</t>
  </si>
  <si>
    <t>Malburg power station</t>
  </si>
  <si>
    <t>MGS</t>
  </si>
  <si>
    <t>Vernon</t>
  </si>
  <si>
    <t>EIA: 56041</t>
  </si>
  <si>
    <t>EIA: M1, M2, M3</t>
  </si>
  <si>
    <t>35993</t>
  </si>
  <si>
    <t>27468, 27468, 28988</t>
  </si>
  <si>
    <t>L401525</t>
  </si>
  <si>
    <t>G401995</t>
  </si>
  <si>
    <t>https://www.gem.wiki/Manatee_power_station</t>
  </si>
  <si>
    <t>Manatee power station</t>
  </si>
  <si>
    <t>Parrish</t>
  </si>
  <si>
    <t>Manatee</t>
  </si>
  <si>
    <t>EIA: 6042</t>
  </si>
  <si>
    <t>20269</t>
  </si>
  <si>
    <t>L401950</t>
  </si>
  <si>
    <t>G409498</t>
  </si>
  <si>
    <t>G409497</t>
  </si>
  <si>
    <t>G341</t>
  </si>
  <si>
    <t>EIA: 3, A, B, C, D</t>
  </si>
  <si>
    <t>28934, 30068, 30069, 30070, 30071</t>
  </si>
  <si>
    <t>G402093</t>
  </si>
  <si>
    <t>https://www.gem.wiki/Manchester_Street_power_station</t>
  </si>
  <si>
    <t>Manchester Street power station</t>
  </si>
  <si>
    <t>321</t>
  </si>
  <si>
    <t>Providence</t>
  </si>
  <si>
    <t>Rhode Island</t>
  </si>
  <si>
    <t>EIA: 3236</t>
  </si>
  <si>
    <t>EIA: G10A, GE10</t>
  </si>
  <si>
    <t>L401898</t>
  </si>
  <si>
    <t>G401660</t>
  </si>
  <si>
    <t>322</t>
  </si>
  <si>
    <t>EIA: G11A, GE11</t>
  </si>
  <si>
    <t>G401661</t>
  </si>
  <si>
    <t>323</t>
  </si>
  <si>
    <t>EIA: GE9A, GEN9</t>
  </si>
  <si>
    <t>G401662</t>
  </si>
  <si>
    <t>https://www.gem.wiki/Manchief_Electric_generating_station</t>
  </si>
  <si>
    <t>Manchief Electric generating station</t>
  </si>
  <si>
    <t>EIA: 55127</t>
  </si>
  <si>
    <t>EIA: UN1</t>
  </si>
  <si>
    <t>45789</t>
  </si>
  <si>
    <t>L402076</t>
  </si>
  <si>
    <t>G403149</t>
  </si>
  <si>
    <t>EIA: UN2</t>
  </si>
  <si>
    <t>G403150</t>
  </si>
  <si>
    <t>https://www.gem.wiki/Mankato_energy_center</t>
  </si>
  <si>
    <t>Mankato energy center</t>
  </si>
  <si>
    <t>MKST</t>
  </si>
  <si>
    <t>Mankato</t>
  </si>
  <si>
    <t>Blue Earth</t>
  </si>
  <si>
    <t>EIA: 56104</t>
  </si>
  <si>
    <t>52542</t>
  </si>
  <si>
    <t>30584, 33204, 31275</t>
  </si>
  <si>
    <t>L402287</t>
  </si>
  <si>
    <t>G402000</t>
  </si>
  <si>
    <t>https://www.gem.wiki/Mansfield_Mill_power_station</t>
  </si>
  <si>
    <t>Mansfield Mill power station</t>
  </si>
  <si>
    <t>Mansfield</t>
  </si>
  <si>
    <t>DeSoto</t>
  </si>
  <si>
    <t>EIA: 54091</t>
  </si>
  <si>
    <t>23288</t>
  </si>
  <si>
    <t>L407423</t>
  </si>
  <si>
    <t>G409569</t>
  </si>
  <si>
    <t>https://www.gem.wiki/Marcus_Hook_Energy_power_station</t>
  </si>
  <si>
    <t>Marcus Hook Energy power station</t>
  </si>
  <si>
    <t>Marcus Hook</t>
  </si>
  <si>
    <t>EIA: 55801</t>
  </si>
  <si>
    <t>EIA: CT13, CT1A, CTIB, STG</t>
  </si>
  <si>
    <t>L401688</t>
  </si>
  <si>
    <t>G401978</t>
  </si>
  <si>
    <t>https://www.gem.wiki/Marion_Plant</t>
  </si>
  <si>
    <t>Marion Plant</t>
  </si>
  <si>
    <t>Williamson</t>
  </si>
  <si>
    <t>EIA: 976</t>
  </si>
  <si>
    <t>33045</t>
  </si>
  <si>
    <t>L103868</t>
  </si>
  <si>
    <t>G403513</t>
  </si>
  <si>
    <t>G403514</t>
  </si>
  <si>
    <t>https://www.gem.wiki/Mariposa_Energy_Project</t>
  </si>
  <si>
    <t>Mariposa Energy Project</t>
  </si>
  <si>
    <t>Byron</t>
  </si>
  <si>
    <t>Alameda</t>
  </si>
  <si>
    <t>EIA: 57483</t>
  </si>
  <si>
    <t>60261</t>
  </si>
  <si>
    <t>L407419</t>
  </si>
  <si>
    <t>G409516</t>
  </si>
  <si>
    <t>G409515</t>
  </si>
  <si>
    <t>G409514</t>
  </si>
  <si>
    <t>G409513</t>
  </si>
  <si>
    <t>https://www.gem.wiki/Mark_One_power_station</t>
  </si>
  <si>
    <t>Mark One power station</t>
  </si>
  <si>
    <t>Angleton</t>
  </si>
  <si>
    <t>EIA: 65372</t>
  </si>
  <si>
    <t>1138095</t>
  </si>
  <si>
    <t>L408052</t>
  </si>
  <si>
    <t>G411221</t>
  </si>
  <si>
    <t>G411220</t>
  </si>
  <si>
    <t>G411219</t>
  </si>
  <si>
    <t>G413039</t>
  </si>
  <si>
    <t>G413038</t>
  </si>
  <si>
    <t>G413037</t>
  </si>
  <si>
    <t>https://www.gem.wiki/Marsh_Landing_generating_station</t>
  </si>
  <si>
    <t>Marsh Landing generating station</t>
  </si>
  <si>
    <t>EIA: 57267</t>
  </si>
  <si>
    <t>58399</t>
  </si>
  <si>
    <t>L402077</t>
  </si>
  <si>
    <t>G403151</t>
  </si>
  <si>
    <t>G403152</t>
  </si>
  <si>
    <t>G403153</t>
  </si>
  <si>
    <t>G403154</t>
  </si>
  <si>
    <t>https://www.gem.wiki/Marsh_Run_generation_facility</t>
  </si>
  <si>
    <t>Marsh Run generation facility</t>
  </si>
  <si>
    <t>Remington</t>
  </si>
  <si>
    <t>Fauquier</t>
  </si>
  <si>
    <t>EIA: 7836</t>
  </si>
  <si>
    <t>49552</t>
  </si>
  <si>
    <t>L402169</t>
  </si>
  <si>
    <t>G403329</t>
  </si>
  <si>
    <t>G403330</t>
  </si>
  <si>
    <t>G403331</t>
  </si>
  <si>
    <t>https://www.gem.wiki/Marshall_energy_facility</t>
  </si>
  <si>
    <t>Marshall energy facility</t>
  </si>
  <si>
    <t>Calvert City</t>
  </si>
  <si>
    <t>EIA: 55232</t>
  </si>
  <si>
    <t>48155</t>
  </si>
  <si>
    <t>L402323</t>
  </si>
  <si>
    <t>G403645</t>
  </si>
  <si>
    <t>G403646</t>
  </si>
  <si>
    <t>G403647</t>
  </si>
  <si>
    <t>G403648</t>
  </si>
  <si>
    <t>G403649</t>
  </si>
  <si>
    <t>G403650</t>
  </si>
  <si>
    <t>G403651</t>
  </si>
  <si>
    <t>G403652</t>
  </si>
  <si>
    <t>https://www.gem.wiki/Marshalltown_generating_station</t>
  </si>
  <si>
    <t>Marshalltown generating station</t>
  </si>
  <si>
    <t>MGS1</t>
  </si>
  <si>
    <t>Marshalltown</t>
  </si>
  <si>
    <t>EIA: 58236</t>
  </si>
  <si>
    <t>22814</t>
  </si>
  <si>
    <t>42506, 44917, 44918</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</si>
  <si>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</si>
  <si>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</si>
  <si>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</si>
  <si>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</si>
  <si>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</si>
  <si>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</si>
  <si>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</si>
  <si>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</si>
  <si>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</si>
  <si>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</si>
  <si>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</si>
  <si>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Marshfield</t>
  </si>
  <si>
    <t>Wood</t>
  </si>
  <si>
    <t>EIA: 56480</t>
  </si>
  <si>
    <t>EIA: M1</t>
  </si>
  <si>
    <t>L401798</t>
  </si>
  <si>
    <t>G402587</t>
  </si>
  <si>
    <t>https://www.gem.wiki/Martin_Drake_Power_Plant</t>
  </si>
  <si>
    <t>Martin Drake Power Plant</t>
  </si>
  <si>
    <t>Colorado Springs</t>
  </si>
  <si>
    <t>EIA: 492</t>
  </si>
  <si>
    <t>17060</t>
  </si>
  <si>
    <t>L103810</t>
  </si>
  <si>
    <t>G409447</t>
  </si>
  <si>
    <t>https://www.gem.wiki/Martin_Point_power_station</t>
  </si>
  <si>
    <t>Martin Point power station</t>
  </si>
  <si>
    <t>C796</t>
  </si>
  <si>
    <t>Indiantown</t>
  </si>
  <si>
    <t>EIA: 6043</t>
  </si>
  <si>
    <t>EIA: 3GT1, 3GT2, 3ST</t>
  </si>
  <si>
    <t>20268</t>
  </si>
  <si>
    <t>12945, 12946, 12947</t>
  </si>
  <si>
    <t>L401951</t>
  </si>
  <si>
    <t>G402094</t>
  </si>
  <si>
    <t>C797</t>
  </si>
  <si>
    <t>EIA: 4GT1, 4GT2, 4ST</t>
  </si>
  <si>
    <t>12949, 12948, 12950</t>
  </si>
  <si>
    <t>G402095</t>
  </si>
  <si>
    <t>G342</t>
  </si>
  <si>
    <t>EIA: 8, 8A, 8B, 8C, 8D</t>
  </si>
  <si>
    <t>25223, 25224, 28173, 28174</t>
  </si>
  <si>
    <t>G402096</t>
  </si>
  <si>
    <t>https://www.gem.wiki/Martinez_Refining_power_station</t>
  </si>
  <si>
    <t>Martinez Refining power station</t>
  </si>
  <si>
    <t>EIA: 54912</t>
  </si>
  <si>
    <t>EIA: GTG1, GTG2</t>
  </si>
  <si>
    <t>32545</t>
  </si>
  <si>
    <t>12966, 12967, 12968</t>
  </si>
  <si>
    <t>L407418</t>
  </si>
  <si>
    <t>G409555</t>
  </si>
  <si>
    <t>https://www.gem.wiki/Massena_energy_facility</t>
  </si>
  <si>
    <t>Massena energy facility</t>
  </si>
  <si>
    <t>Massena</t>
  </si>
  <si>
    <t>St Lawrence</t>
  </si>
  <si>
    <t>EIA: 54592</t>
  </si>
  <si>
    <t>32757</t>
  </si>
  <si>
    <t>13041, 25803</t>
  </si>
  <si>
    <t>L402209</t>
  </si>
  <si>
    <t>G401758</t>
  </si>
  <si>
    <t>https://www.gem.wiki/Masspower_power_station</t>
  </si>
  <si>
    <t>Masspower power station</t>
  </si>
  <si>
    <t>G321</t>
  </si>
  <si>
    <t>Indian Orchard</t>
  </si>
  <si>
    <t>EIA: 10726</t>
  </si>
  <si>
    <t>20789</t>
  </si>
  <si>
    <t>13053, 13054, 13055</t>
  </si>
  <si>
    <t>L402477</t>
  </si>
  <si>
    <t>G401606</t>
  </si>
  <si>
    <t>https://www.gem.wiki/Mattawoman_energy_center</t>
  </si>
  <si>
    <t>Mattawoman energy center</t>
  </si>
  <si>
    <t>CGT11</t>
  </si>
  <si>
    <t>EIA: 59662</t>
  </si>
  <si>
    <t>EIA: CGT11, CGT12, STG11</t>
  </si>
  <si>
    <t>67150</t>
  </si>
  <si>
    <t>43802, 43803, 43804</t>
  </si>
  <si>
    <t>L402417</t>
  </si>
  <si>
    <t>G403822</t>
  </si>
  <si>
    <t>https://www.gem.wiki/Maxwell_peaker_power_station</t>
  </si>
  <si>
    <t>Maxwell peaker power station</t>
  </si>
  <si>
    <t>Caldwell</t>
  </si>
  <si>
    <t>EIA: 66335</t>
  </si>
  <si>
    <t>EIA: G1-G10</t>
  </si>
  <si>
    <t>L408883</t>
  </si>
  <si>
    <t>G413036</t>
  </si>
  <si>
    <t>https://www.gem.wiki/McCartney_power_station</t>
  </si>
  <si>
    <t>McCartney power station</t>
  </si>
  <si>
    <t>Strafford</t>
  </si>
  <si>
    <t>EIA: 7903</t>
  </si>
  <si>
    <t>EIA: MGS1</t>
  </si>
  <si>
    <t>46164</t>
  </si>
  <si>
    <t>L401817</t>
  </si>
  <si>
    <t>G402619</t>
  </si>
  <si>
    <t>MSG2</t>
  </si>
  <si>
    <t>EIA: MSG2</t>
  </si>
  <si>
    <t>G402620</t>
  </si>
  <si>
    <t>https://www.gem.wiki/McClain_energy_facility</t>
  </si>
  <si>
    <t>McClain energy facility</t>
  </si>
  <si>
    <t>G011</t>
  </si>
  <si>
    <t>Newcastle</t>
  </si>
  <si>
    <t>McClain</t>
  </si>
  <si>
    <t>EIA: 55457</t>
  </si>
  <si>
    <t>L401594</t>
  </si>
  <si>
    <t>G401929</t>
  </si>
  <si>
    <t>https://www.gem.wiki/McClellan_(AR)_power_station</t>
  </si>
  <si>
    <t>McClellan (AR) power station</t>
  </si>
  <si>
    <t>Ouachita</t>
  </si>
  <si>
    <t>EIA: 203</t>
  </si>
  <si>
    <t>13514</t>
  </si>
  <si>
    <t>L401719</t>
  </si>
  <si>
    <t>G402463</t>
  </si>
  <si>
    <t>https://www.gem.wiki/McClellan_(CA)_power_station</t>
  </si>
  <si>
    <t>McClellan (CA) power station</t>
  </si>
  <si>
    <t>EIA: 535</t>
  </si>
  <si>
    <t>L401607</t>
  </si>
  <si>
    <t>G402325</t>
  </si>
  <si>
    <t>https://www.gem.wiki/McClure_power_station</t>
  </si>
  <si>
    <t>McClure power station</t>
  </si>
  <si>
    <t>EIA: 151</t>
  </si>
  <si>
    <t>L402099</t>
  </si>
  <si>
    <t>G409595</t>
  </si>
  <si>
    <t>G403190</t>
  </si>
  <si>
    <t>https://www.gem.wiki/McDonough_Steam_Generating_Plant</t>
  </si>
  <si>
    <t>McDonough Steam Generating Plant</t>
  </si>
  <si>
    <t>Smyrna</t>
  </si>
  <si>
    <t>Cobb</t>
  </si>
  <si>
    <t>EIA: 710</t>
  </si>
  <si>
    <t>EIA: 4, CT4A, CT4B</t>
  </si>
  <si>
    <t>Atkinson power station, Jack McDonough Steam Generating Plant</t>
  </si>
  <si>
    <t>20986</t>
  </si>
  <si>
    <t>33236, 33870, 33871</t>
  </si>
  <si>
    <t>L103842</t>
  </si>
  <si>
    <t>G402137</t>
  </si>
  <si>
    <t>G105</t>
  </si>
  <si>
    <t>EIA: 5, 5ACT, 5BCT</t>
  </si>
  <si>
    <t>33872, 33873, 33874</t>
  </si>
  <si>
    <t>G402138</t>
  </si>
  <si>
    <t>G106</t>
  </si>
  <si>
    <t>EIA: 6, 6ACT, 6BCT</t>
  </si>
  <si>
    <t>33875, 33876, 33877</t>
  </si>
  <si>
    <t>G402139</t>
  </si>
  <si>
    <t>https://www.gem.wiki/McGrath_Peaker_power_station</t>
  </si>
  <si>
    <t>McGrath Peaker power station</t>
  </si>
  <si>
    <t>Oxnard</t>
  </si>
  <si>
    <t>Ventura</t>
  </si>
  <si>
    <t>EIA: 56471</t>
  </si>
  <si>
    <t>65214</t>
  </si>
  <si>
    <t>L407417</t>
  </si>
  <si>
    <t>G409534</t>
  </si>
  <si>
    <t>https://www.gem.wiki/McIntosh_(AL)_power_station</t>
  </si>
  <si>
    <t>McIntosh (AL) power station</t>
  </si>
  <si>
    <t>McIntosh</t>
  </si>
  <si>
    <t>EIA: 7063</t>
  </si>
  <si>
    <t>12566</t>
  </si>
  <si>
    <t>L402210</t>
  </si>
  <si>
    <t>G403389</t>
  </si>
  <si>
    <t>G403390</t>
  </si>
  <si>
    <t>G403391</t>
  </si>
  <si>
    <t>G403392</t>
  </si>
  <si>
    <t>https://www.gem.wiki/McIntosh_Combined_Cycle_Facility</t>
  </si>
  <si>
    <t>McIntosh Combined Cycle Facility</t>
  </si>
  <si>
    <t>G110</t>
  </si>
  <si>
    <t>EIA: 56150</t>
  </si>
  <si>
    <t>EIA: 10ST, C10A, C10B</t>
  </si>
  <si>
    <t>52899</t>
  </si>
  <si>
    <t>13192, 30677, 30678</t>
  </si>
  <si>
    <t>L401979</t>
  </si>
  <si>
    <t>G402001</t>
  </si>
  <si>
    <t>G111</t>
  </si>
  <si>
    <t>EIA: 11ST, C11A, C11B</t>
  </si>
  <si>
    <t>13191, 30680, 30679</t>
  </si>
  <si>
    <t>G402002</t>
  </si>
  <si>
    <t>https://www.gem.wiki/McIntosh_Steam_Plant</t>
  </si>
  <si>
    <t>McIntosh Steam Plant</t>
  </si>
  <si>
    <t>EIA: 6124</t>
  </si>
  <si>
    <t>32182</t>
  </si>
  <si>
    <t>L103843</t>
  </si>
  <si>
    <t>G402945</t>
  </si>
  <si>
    <t>G402946</t>
  </si>
  <si>
    <t>G402947</t>
  </si>
  <si>
    <t>G402948</t>
  </si>
  <si>
    <t>G402949</t>
  </si>
  <si>
    <t>G402950</t>
  </si>
  <si>
    <t>G402951</t>
  </si>
  <si>
    <t>G402952</t>
  </si>
  <si>
    <t>https://www.gem.wiki/McKee_Run_power_station</t>
  </si>
  <si>
    <t>McKee Run power station</t>
  </si>
  <si>
    <t>EIA: 599</t>
  </si>
  <si>
    <t>L401541</t>
  </si>
  <si>
    <t>G402230</t>
  </si>
  <si>
    <t>https://www.gem.wiki/McMeekin_Station</t>
  </si>
  <si>
    <t>McMeekin Station</t>
  </si>
  <si>
    <t>EIA: 3287</t>
  </si>
  <si>
    <t>32981</t>
  </si>
  <si>
    <t>L104177</t>
  </si>
  <si>
    <t>G402679</t>
  </si>
  <si>
    <t>G402680</t>
  </si>
  <si>
    <t>https://www.gem.wiki/McPherson_2_power_station</t>
  </si>
  <si>
    <t>McPherson 2 power station</t>
  </si>
  <si>
    <t>McPherson</t>
  </si>
  <si>
    <t>EIA: 1305</t>
  </si>
  <si>
    <t>25905</t>
  </si>
  <si>
    <t>L401799</t>
  </si>
  <si>
    <t>G402588</t>
  </si>
  <si>
    <t>G402589</t>
  </si>
  <si>
    <t>https://www.gem.wiki/McPherson_3_power_station</t>
  </si>
  <si>
    <t>McPherson 3 power station</t>
  </si>
  <si>
    <t>NA1</t>
  </si>
  <si>
    <t>EIA: 7515</t>
  </si>
  <si>
    <t>EIA: NA1</t>
  </si>
  <si>
    <t>47265</t>
  </si>
  <si>
    <t>L401800</t>
  </si>
  <si>
    <t>G402590</t>
  </si>
  <si>
    <t>https://www.gem.wiki/McWilliams_power_station</t>
  </si>
  <si>
    <t>McWilliams power station</t>
  </si>
  <si>
    <t>MCWM</t>
  </si>
  <si>
    <t>Gantt</t>
  </si>
  <si>
    <t>Covington</t>
  </si>
  <si>
    <t>EIA: 533</t>
  </si>
  <si>
    <t>12567</t>
  </si>
  <si>
    <t>13271, 36829, 36830, 36831</t>
  </si>
  <si>
    <t>L402211</t>
  </si>
  <si>
    <t>G401737</t>
  </si>
  <si>
    <t>VANN</t>
  </si>
  <si>
    <t>EIA: VAN1, VAN2, VAN3</t>
  </si>
  <si>
    <t>47168</t>
  </si>
  <si>
    <t>120, 25961, 25962</t>
  </si>
  <si>
    <t>G401738</t>
  </si>
  <si>
    <t>https://www.gem.wiki/Meramec_Power_Plant</t>
  </si>
  <si>
    <t>Meramec Power Plant</t>
  </si>
  <si>
    <t>St. Louis</t>
  </si>
  <si>
    <t>St Louis</t>
  </si>
  <si>
    <t>EIA: 2104</t>
  </si>
  <si>
    <t>35259</t>
  </si>
  <si>
    <t>L104022</t>
  </si>
  <si>
    <t>G403682</t>
  </si>
  <si>
    <t>G403683</t>
  </si>
  <si>
    <t>G413035</t>
  </si>
  <si>
    <t>G403684</t>
  </si>
  <si>
    <t>https://www.gem.wiki/Mesquite_generating_station_block_1</t>
  </si>
  <si>
    <t>Mesquite generating station block 1</t>
  </si>
  <si>
    <t>EIA: 58557</t>
  </si>
  <si>
    <t>47281</t>
  </si>
  <si>
    <t>26614, 26657, 26658</t>
  </si>
  <si>
    <t>L402264</t>
  </si>
  <si>
    <t>G402066</t>
  </si>
  <si>
    <t>https://www.gem.wiki/Mesquite_generating_station_block_2</t>
  </si>
  <si>
    <t>Mesquite generating station block 2</t>
  </si>
  <si>
    <t>EIA: 55481</t>
  </si>
  <si>
    <t>EIA: GT3, GT4, ST2</t>
  </si>
  <si>
    <t>26659, 26660, 26661</t>
  </si>
  <si>
    <t>L402078</t>
  </si>
  <si>
    <t>G401942</t>
  </si>
  <si>
    <t>https://www.gem.wiki/Metcalf_energy_center</t>
  </si>
  <si>
    <t>Metcalf energy center</t>
  </si>
  <si>
    <t>EIA: 55393</t>
  </si>
  <si>
    <t>45543</t>
  </si>
  <si>
    <t>24521, 26432, 26433</t>
  </si>
  <si>
    <t>L401761</t>
  </si>
  <si>
    <t>G401910</t>
  </si>
  <si>
    <t>https://www.gem.wiki/Michigan_power_station</t>
  </si>
  <si>
    <t>Michigan power station</t>
  </si>
  <si>
    <t>Ludington</t>
  </si>
  <si>
    <t>Mason</t>
  </si>
  <si>
    <t>EIA: 54915</t>
  </si>
  <si>
    <t>EIA: G001, G101</t>
  </si>
  <si>
    <t>18361</t>
  </si>
  <si>
    <t>13485, 13486</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</si>
  <si>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</si>
  <si>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</si>
  <si>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</si>
  <si>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</si>
  <si>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</si>
  <si>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</si>
  <si>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</si>
  <si>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</si>
  <si>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</si>
  <si>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</si>
  <si>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</si>
  <si>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</si>
  <si>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Kathleen</t>
  </si>
  <si>
    <t>EIA: 55040</t>
  </si>
  <si>
    <t>21217</t>
  </si>
  <si>
    <t>13503, 230769, 2377</t>
  </si>
  <si>
    <t>L401677</t>
  </si>
  <si>
    <t>G401779</t>
  </si>
  <si>
    <t>https://www.gem.wiki/Middlesex_energy_center</t>
  </si>
  <si>
    <t>Middlesex energy center</t>
  </si>
  <si>
    <t>CT001</t>
  </si>
  <si>
    <t>Sayreville</t>
  </si>
  <si>
    <t>EIA: 59909</t>
  </si>
  <si>
    <t>EIA: CT001</t>
  </si>
  <si>
    <t>L402418</t>
  </si>
  <si>
    <t>G403825</t>
  </si>
  <si>
    <t>https://www.gem.wiki/Middletown_Coke_Company_power_station</t>
  </si>
  <si>
    <t>Middletown Coke Company power station</t>
  </si>
  <si>
    <t>YNKE</t>
  </si>
  <si>
    <t>EIA: 57822</t>
  </si>
  <si>
    <t>EIA: YNKE</t>
  </si>
  <si>
    <t>L407413</t>
  </si>
  <si>
    <t>G409512</t>
  </si>
  <si>
    <t>https://www.gem.wiki/Middletown_energy_center</t>
  </si>
  <si>
    <t>Middletown energy center</t>
  </si>
  <si>
    <t>EIA: 59326</t>
  </si>
  <si>
    <t>EIA: MEC1, MEC2</t>
  </si>
  <si>
    <t>67754, 46310</t>
  </si>
  <si>
    <t>L402151</t>
  </si>
  <si>
    <t>G402076</t>
  </si>
  <si>
    <t>https://www.gem.wiki/Middletown_power_station</t>
  </si>
  <si>
    <t>Middletown power station</t>
  </si>
  <si>
    <t>EIA: 562</t>
  </si>
  <si>
    <t>17276</t>
  </si>
  <si>
    <t>L402087</t>
  </si>
  <si>
    <t>G403174</t>
  </si>
  <si>
    <t>G403175</t>
  </si>
  <si>
    <t>Repower</t>
  </si>
  <si>
    <t>G410565</t>
  </si>
  <si>
    <t>https://www.gem.wiki/Midland_cogeneration_Venture</t>
  </si>
  <si>
    <t>Midland cogeneration Venture</t>
  </si>
  <si>
    <t>Midland</t>
  </si>
  <si>
    <t>EIA: 10745</t>
  </si>
  <si>
    <t>EIA: BP15, GT10, GT11, GT12, GT13, GT14, GT3, GT4, GT5, GT6, GT7, GT8, GT9, ST1</t>
  </si>
  <si>
    <t>16802</t>
  </si>
  <si>
    <t>13545, 13546, 13535, 13536, 13537, 13538, 13539, 13540, 13541, 13542, 13543, 13544, 13547, 25806, 42397</t>
  </si>
  <si>
    <t>L402478</t>
  </si>
  <si>
    <t>G401607</t>
  </si>
  <si>
    <t>https://www.gem.wiki/Midlothian_energy_facility</t>
  </si>
  <si>
    <t>Midlothian energy facility</t>
  </si>
  <si>
    <t>STK1</t>
  </si>
  <si>
    <t>Midlothian</t>
  </si>
  <si>
    <t>EIA: 55091</t>
  </si>
  <si>
    <t>EIA: STK1</t>
  </si>
  <si>
    <t>39996</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</si>
  <si>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</si>
  <si>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</si>
  <si>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</si>
  <si>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</si>
  <si>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</si>
  <si>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</si>
  <si>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</si>
  <si>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</si>
  <si>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</si>
  <si>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</si>
  <si>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</si>
  <si>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</si>
  <si>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</si>
  <si>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</si>
  <si>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</si>
  <si>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</si>
  <si>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</si>
  <si>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</si>
  <si>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</si>
  <si>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EIA: 7380</t>
  </si>
  <si>
    <t>EIA: CT1, CT2, ST3</t>
  </si>
  <si>
    <t>32403</t>
  </si>
  <si>
    <t>8592, 8593, 8594, 25225</t>
  </si>
  <si>
    <t>L402271</t>
  </si>
  <si>
    <t>G402156</t>
  </si>
  <si>
    <t>G403487</t>
  </si>
  <si>
    <t>G403488</t>
  </si>
  <si>
    <t>G403489</t>
  </si>
  <si>
    <t>G403490</t>
  </si>
  <si>
    <t>G403491</t>
  </si>
  <si>
    <t>https://www.gem.wiki/Midway_Peaking_power_station</t>
  </si>
  <si>
    <t>Midway Peaking power station</t>
  </si>
  <si>
    <t>EIA: 56639</t>
  </si>
  <si>
    <t>56623</t>
  </si>
  <si>
    <t>L401536</t>
  </si>
  <si>
    <t>G402224</t>
  </si>
  <si>
    <t>G402225</t>
  </si>
  <si>
    <t>https://www.gem.wiki/Midway_Sunset_cogeneration_power_station</t>
  </si>
  <si>
    <t>Midway Sunset cogeneration power station</t>
  </si>
  <si>
    <t>Fellows</t>
  </si>
  <si>
    <t>EIA: 52169</t>
  </si>
  <si>
    <t>EIA: A</t>
  </si>
  <si>
    <t>19054</t>
  </si>
  <si>
    <t>L401643</t>
  </si>
  <si>
    <t>G402373</t>
  </si>
  <si>
    <t>EIA: B</t>
  </si>
  <si>
    <t>G402374</t>
  </si>
  <si>
    <t>G402375</t>
  </si>
  <si>
    <t>https://www.gem.wiki/Milford_power_project</t>
  </si>
  <si>
    <t>Milford power project</t>
  </si>
  <si>
    <t>CA01</t>
  </si>
  <si>
    <t>EIA: 55126</t>
  </si>
  <si>
    <t>EIA: CA01</t>
  </si>
  <si>
    <t>41100</t>
  </si>
  <si>
    <t>L402091</t>
  </si>
  <si>
    <t>G403185</t>
  </si>
  <si>
    <t>CA02</t>
  </si>
  <si>
    <t>EIA: CA02</t>
  </si>
  <si>
    <t>G403186</t>
  </si>
  <si>
    <t>https://www.gem.wiki/Milford_power_station</t>
  </si>
  <si>
    <t>Milford power station</t>
  </si>
  <si>
    <t>ST-1</t>
  </si>
  <si>
    <t>EIA: 54805</t>
  </si>
  <si>
    <t>19576</t>
  </si>
  <si>
    <t>41946, 13591</t>
  </si>
  <si>
    <t>L401579</t>
  </si>
  <si>
    <t>G401769</t>
  </si>
  <si>
    <t>https://www.gem.wiki/Mill_Creek_(SC)_power_station</t>
  </si>
  <si>
    <t>Mill Creek (SC) power station</t>
  </si>
  <si>
    <t>Blacksburg</t>
  </si>
  <si>
    <t>EIA: 7981</t>
  </si>
  <si>
    <t>48691</t>
  </si>
  <si>
    <t>L401862</t>
  </si>
  <si>
    <t>G402719</t>
  </si>
  <si>
    <t>G402720</t>
  </si>
  <si>
    <t>G402721</t>
  </si>
  <si>
    <t>G402722</t>
  </si>
  <si>
    <t>G402723</t>
  </si>
  <si>
    <t>G402724</t>
  </si>
  <si>
    <t>G402725</t>
  </si>
  <si>
    <t>G402726</t>
  </si>
  <si>
    <t>https://www.gem.wiki/Mill_Creek_Station</t>
  </si>
  <si>
    <t>Mill Creek Station</t>
  </si>
  <si>
    <t>EIA: 1364</t>
  </si>
  <si>
    <t>25147</t>
  </si>
  <si>
    <t>L103945</t>
  </si>
  <si>
    <t>G413034</t>
  </si>
  <si>
    <t>https://www.gem.wiki/Millennium_power_station</t>
  </si>
  <si>
    <t>Millennium power station</t>
  </si>
  <si>
    <t>Charlton</t>
  </si>
  <si>
    <t>EIA: 55079</t>
  </si>
  <si>
    <t>35710</t>
  </si>
  <si>
    <t>13628, 24030</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</si>
  <si>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</si>
  <si>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</si>
  <si>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</si>
  <si>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</si>
  <si>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</si>
  <si>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</si>
  <si>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</si>
  <si>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</si>
  <si>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</si>
  <si>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</si>
  <si>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</si>
  <si>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</si>
  <si>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56814</t>
  </si>
  <si>
    <t>L407412</t>
  </si>
  <si>
    <t>G409532</t>
  </si>
  <si>
    <t>https://www.gem.wiki/Miramar_energy_facility</t>
  </si>
  <si>
    <t>Miramar energy facility</t>
  </si>
  <si>
    <t>EIA: 56232</t>
  </si>
  <si>
    <t>53747</t>
  </si>
  <si>
    <t>L402267</t>
  </si>
  <si>
    <t>G403485</t>
  </si>
  <si>
    <t>G403486</t>
  </si>
  <si>
    <t>https://www.gem.wiki/Montana_power_station</t>
  </si>
  <si>
    <t>Montana power station</t>
  </si>
  <si>
    <t>EIA: 58562</t>
  </si>
  <si>
    <t>66384</t>
  </si>
  <si>
    <t>L401901</t>
  </si>
  <si>
    <t>G402816</t>
  </si>
  <si>
    <t>G402817</t>
  </si>
  <si>
    <t>GT-3</t>
  </si>
  <si>
    <t>EIA: GT-3</t>
  </si>
  <si>
    <t>G402818</t>
  </si>
  <si>
    <t>GT-4</t>
  </si>
  <si>
    <t>EIA: GT-4</t>
  </si>
  <si>
    <t>G402819</t>
  </si>
  <si>
    <t>https://www.gem.wiki/Montgomery_County_power_station</t>
  </si>
  <si>
    <t>Montgomery County power station</t>
  </si>
  <si>
    <t>EIA: 60925</t>
  </si>
  <si>
    <t>70882</t>
  </si>
  <si>
    <t>34864, 49543, 34866</t>
  </si>
  <si>
    <t>L402419</t>
  </si>
  <si>
    <t>G402104</t>
  </si>
  <si>
    <t>https://www.gem.wiki/Montour_Steam_Station</t>
  </si>
  <si>
    <t>Montour Steam Station</t>
  </si>
  <si>
    <t>Washingtonville</t>
  </si>
  <si>
    <t>Montour</t>
  </si>
  <si>
    <t>EIA: 15534</t>
  </si>
  <si>
    <t>L104151</t>
  </si>
  <si>
    <t>G410514</t>
  </si>
  <si>
    <t>G410513</t>
  </si>
  <si>
    <t>https://www.gem.wiki/Montpelier_Electric_generating_station</t>
  </si>
  <si>
    <t>Montpelier Electric generating station</t>
  </si>
  <si>
    <t>Poneto</t>
  </si>
  <si>
    <t>Wells</t>
  </si>
  <si>
    <t>EIA: 55229</t>
  </si>
  <si>
    <t>46903</t>
  </si>
  <si>
    <t>L402036</t>
  </si>
  <si>
    <t>G403052</t>
  </si>
  <si>
    <t>G403053</t>
  </si>
  <si>
    <t>G403054</t>
  </si>
  <si>
    <t>G403055</t>
  </si>
  <si>
    <t>https://www.gem.wiki/Montville_power_station</t>
  </si>
  <si>
    <t>Montville power station</t>
  </si>
  <si>
    <t>Uncasville</t>
  </si>
  <si>
    <t>New London</t>
  </si>
  <si>
    <t>EIA: 546</t>
  </si>
  <si>
    <t>L407409</t>
  </si>
  <si>
    <t>G409561</t>
  </si>
  <si>
    <t>https://www.gem.wiki/Mooreland_power_station</t>
  </si>
  <si>
    <t>Mooreland power station</t>
  </si>
  <si>
    <t>Mooreland</t>
  </si>
  <si>
    <t>Woodward</t>
  </si>
  <si>
    <t>EIA: 3008</t>
  </si>
  <si>
    <t>36677</t>
  </si>
  <si>
    <t>L402370</t>
  </si>
  <si>
    <t>G403752</t>
  </si>
  <si>
    <t>G403753</t>
  </si>
  <si>
    <t>https://www.gem.wiki/Morgan_Creek_power_station</t>
  </si>
  <si>
    <t>Morgan Creek power station</t>
  </si>
  <si>
    <t>Colorado City</t>
  </si>
  <si>
    <t>EIA: 3492</t>
  </si>
  <si>
    <t>34477</t>
  </si>
  <si>
    <t>L402067</t>
  </si>
  <si>
    <t>G403129</t>
  </si>
  <si>
    <t>G403130</t>
  </si>
  <si>
    <t>G403131</t>
  </si>
  <si>
    <t>G403132</t>
  </si>
  <si>
    <t>G403133</t>
  </si>
  <si>
    <t>G403134</t>
  </si>
  <si>
    <t>https://www.gem.wiki/Morgan_energy_center</t>
  </si>
  <si>
    <t>Morgan energy center</t>
  </si>
  <si>
    <t>EIA: 55293</t>
  </si>
  <si>
    <t>46313</t>
  </si>
  <si>
    <t>25469, 25470, 25471, 25472</t>
  </si>
  <si>
    <t>L402522</t>
  </si>
  <si>
    <t>G401870</t>
  </si>
  <si>
    <t>https://www.gem.wiki/Morris_cogeneration_power_station</t>
  </si>
  <si>
    <t>Morris cogeneration power station</t>
  </si>
  <si>
    <t>MCG1</t>
  </si>
  <si>
    <t>EIA: 55216</t>
  </si>
  <si>
    <t>EIA: STG1, UNT1, UNT2, UNT3</t>
  </si>
  <si>
    <t>39984</t>
  </si>
  <si>
    <t>23928, 24387, 24388, 25823</t>
  </si>
  <si>
    <t>L402519</t>
  </si>
  <si>
    <t>G401845</t>
  </si>
  <si>
    <t>https://www.gem.wiki/Morrow_Generating_Plant</t>
  </si>
  <si>
    <t>Morrow Generating Plant</t>
  </si>
  <si>
    <t>MOR1</t>
  </si>
  <si>
    <t>Purvis</t>
  </si>
  <si>
    <t>EIA: 6061</t>
  </si>
  <si>
    <t>EIA: MOR1, MOR2</t>
  </si>
  <si>
    <t>R.D. Morrow, Sr. Generating Plant</t>
  </si>
  <si>
    <t>32891</t>
  </si>
  <si>
    <t>49548, 1307158</t>
  </si>
  <si>
    <t>L104011</t>
  </si>
  <si>
    <t>G409451</t>
  </si>
  <si>
    <t>https://www.gem.wiki/Moselle_power_station</t>
  </si>
  <si>
    <t>Moselle power station</t>
  </si>
  <si>
    <t>Moselle</t>
  </si>
  <si>
    <t>Jones</t>
  </si>
  <si>
    <t>EIA: 2070</t>
  </si>
  <si>
    <t>32890</t>
  </si>
  <si>
    <t>L401834</t>
  </si>
  <si>
    <t>G402658</t>
  </si>
  <si>
    <t>G402659</t>
  </si>
  <si>
    <t>G402660</t>
  </si>
  <si>
    <t>EIA: 1, GTG1</t>
  </si>
  <si>
    <t>37082, 37084</t>
  </si>
  <si>
    <t>G401636</t>
  </si>
  <si>
    <t>EIA: 2, GTG2</t>
  </si>
  <si>
    <t>32890, 37085</t>
  </si>
  <si>
    <t>G401637</t>
  </si>
  <si>
    <t>https://www.gem.wiki/Motiva_Enterprises_Port_Arthur_Refinery_power_station</t>
  </si>
  <si>
    <t>Motiva Enterprises Port Arthur Refinery power station</t>
  </si>
  <si>
    <t>EIA: 50973</t>
  </si>
  <si>
    <t>EIA: GN31, GN32, GN33, GN35, GN41, GN42, GN43, GN44</t>
  </si>
  <si>
    <t>L402497</t>
  </si>
  <si>
    <t>G401725</t>
  </si>
  <si>
    <t>https://www.gem.wiki/Mountain_Creek_power_station</t>
  </si>
  <si>
    <t>Mountain Creek power station</t>
  </si>
  <si>
    <t>EIA: 3453</t>
  </si>
  <si>
    <t>34474</t>
  </si>
  <si>
    <t>L402103</t>
  </si>
  <si>
    <t>G403195</t>
  </si>
  <si>
    <t>G403196</t>
  </si>
  <si>
    <t>G403197</t>
  </si>
  <si>
    <t>https://www.gem.wiki/Mountainview_generating_station</t>
  </si>
  <si>
    <t>Mountainview generating station</t>
  </si>
  <si>
    <t>Redlands</t>
  </si>
  <si>
    <t>EIA: 358</t>
  </si>
  <si>
    <t>EIA: MV3A, MV3B, MV3C</t>
  </si>
  <si>
    <t>33162</t>
  </si>
  <si>
    <t>18639, 18640, 26923</t>
  </si>
  <si>
    <t>L402278</t>
  </si>
  <si>
    <t>G401675</t>
  </si>
  <si>
    <t>EIA: MV4A, MV4B, MV4C</t>
  </si>
  <si>
    <t>26924, 26925, 26926</t>
  </si>
  <si>
    <t>G401676</t>
  </si>
  <si>
    <t>https://www.gem.wiki/Moxie_Freedom_Generation_Plant</t>
  </si>
  <si>
    <t>Moxie Freedom Generation Plant</t>
  </si>
  <si>
    <t>Caithness Energy, LLC</t>
  </si>
  <si>
    <t>Salem Township</t>
  </si>
  <si>
    <t>EIA: 59906</t>
  </si>
  <si>
    <t>Caithness Moxie Freedom Generating Station</t>
  </si>
  <si>
    <t>68230</t>
  </si>
  <si>
    <t>L402104</t>
  </si>
  <si>
    <t>G403198</t>
  </si>
  <si>
    <t>G403199</t>
  </si>
  <si>
    <t>https://www.gem.wiki/Mulberry_cogeneration_Facility</t>
  </si>
  <si>
    <t>Mulberry cogeneration Facility</t>
  </si>
  <si>
    <t>EIA: 54426</t>
  </si>
  <si>
    <t>17879</t>
  </si>
  <si>
    <t>14310, 14311</t>
  </si>
  <si>
    <t>L401668</t>
  </si>
  <si>
    <t>G401751</t>
  </si>
  <si>
    <t>https://www.gem.wiki/Muskogee_Generating_Station</t>
  </si>
  <si>
    <t>Muskogee Generating Station</t>
  </si>
  <si>
    <t>Fort Gibson</t>
  </si>
  <si>
    <t>Muskogee</t>
  </si>
  <si>
    <t>EIA: 2952</t>
  </si>
  <si>
    <t>28841</t>
  </si>
  <si>
    <t>L104124</t>
  </si>
  <si>
    <t>G403310</t>
  </si>
  <si>
    <t>G403311</t>
  </si>
  <si>
    <t>https://www.gem.wiki/Mustang_(OK)_power_station</t>
  </si>
  <si>
    <t>Mustang (OK) power station</t>
  </si>
  <si>
    <t>Canadian</t>
  </si>
  <si>
    <t>EIA: 2953</t>
  </si>
  <si>
    <t>28842</t>
  </si>
  <si>
    <t>L402164</t>
  </si>
  <si>
    <t>G403312</t>
  </si>
  <si>
    <t>G403313</t>
  </si>
  <si>
    <t>G403314</t>
  </si>
  <si>
    <t>G403315</t>
  </si>
  <si>
    <t>G403316</t>
  </si>
  <si>
    <t>G403317</t>
  </si>
  <si>
    <t>G403318</t>
  </si>
  <si>
    <t>https://www.gem.wiki/Mustang_Station_(TX)</t>
  </si>
  <si>
    <t>Mustang Station (TX)</t>
  </si>
  <si>
    <t>Denver City</t>
  </si>
  <si>
    <t>Yoakum</t>
  </si>
  <si>
    <t>EIA: 55065</t>
  </si>
  <si>
    <t>21537</t>
  </si>
  <si>
    <t>14381, 24307, 24308</t>
  </si>
  <si>
    <t>L401983</t>
  </si>
  <si>
    <t>G401789</t>
  </si>
  <si>
    <t>https://www.gem.wiki/Mystic_generating_station</t>
  </si>
  <si>
    <t>Mystic generating station</t>
  </si>
  <si>
    <t>Charlestown</t>
  </si>
  <si>
    <t>EIA: 1588</t>
  </si>
  <si>
    <t>14775</t>
  </si>
  <si>
    <t>L401945</t>
  </si>
  <si>
    <t>G409594</t>
  </si>
  <si>
    <t>G941</t>
  </si>
  <si>
    <t>EIA: GT81, GT82, ST85</t>
  </si>
  <si>
    <t>24379, 25121, 25124</t>
  </si>
  <si>
    <t>G401626</t>
  </si>
  <si>
    <t>EIA: GT93, GT94, ST96</t>
  </si>
  <si>
    <t>25122, 25123, 25113</t>
  </si>
  <si>
    <t>G401627</t>
  </si>
  <si>
    <t>https://www.gem.wiki/NAEA_Lakewood_power_station</t>
  </si>
  <si>
    <t>NAEA Lakewood power station</t>
  </si>
  <si>
    <t>LCLP</t>
  </si>
  <si>
    <t>Lakewood</t>
  </si>
  <si>
    <t>Ocean</t>
  </si>
  <si>
    <t>EIA: 54640</t>
  </si>
  <si>
    <t>L401582</t>
  </si>
  <si>
    <t>G401760</t>
  </si>
  <si>
    <t>https://www.gem.wiki/NAEA_Ocean_Peaking_power_station</t>
  </si>
  <si>
    <t>NAEA Ocean Peaking power station</t>
  </si>
  <si>
    <t>OPP3</t>
  </si>
  <si>
    <t>EIA: 55938</t>
  </si>
  <si>
    <t>EIA: OPP3</t>
  </si>
  <si>
    <t>55300</t>
  </si>
  <si>
    <t>L401583</t>
  </si>
  <si>
    <t>G402301</t>
  </si>
  <si>
    <t>OPP4</t>
  </si>
  <si>
    <t>EIA: OPP4</t>
  </si>
  <si>
    <t>G402302</t>
  </si>
  <si>
    <t>https://www.gem.wiki/NET_Odessa_SN1_power_plant</t>
  </si>
  <si>
    <t>NET Odessa SN1 power plant</t>
  </si>
  <si>
    <t>Odessa</t>
  </si>
  <si>
    <t>1141949</t>
  </si>
  <si>
    <t>L408060</t>
  </si>
  <si>
    <t>G411257</t>
  </si>
  <si>
    <t>https://www.gem.wiki/NET_Power_La_Porte_power_station</t>
  </si>
  <si>
    <t>NET Power La Porte power station</t>
  </si>
  <si>
    <t>La Porte</t>
  </si>
  <si>
    <t>EIA: 7268</t>
  </si>
  <si>
    <t>70195</t>
  </si>
  <si>
    <t>L408884</t>
  </si>
  <si>
    <t>G413033</t>
  </si>
  <si>
    <t>https://www.gem.wiki/NISA_Electric_Generation_Project</t>
  </si>
  <si>
    <t>NISA Electric Generation Project</t>
  </si>
  <si>
    <t>EIA: 61331</t>
  </si>
  <si>
    <t>EIA: GEN1, STG1</t>
  </si>
  <si>
    <t>L402421</t>
  </si>
  <si>
    <t>G402114</t>
  </si>
  <si>
    <t>https://www.gem.wiki/NRG_Rockford_I_power_station</t>
  </si>
  <si>
    <t>NRG Rockford I power station</t>
  </si>
  <si>
    <t>Rockford</t>
  </si>
  <si>
    <t>EIA: 55238</t>
  </si>
  <si>
    <t>45642</t>
  </si>
  <si>
    <t>L402251</t>
  </si>
  <si>
    <t>G403457</t>
  </si>
  <si>
    <t>G403458</t>
  </si>
  <si>
    <t>https://www.gem.wiki/NRG_Rockford_II_energy_center</t>
  </si>
  <si>
    <t>NRG Rockford II energy center</t>
  </si>
  <si>
    <t>EIA: 55936</t>
  </si>
  <si>
    <t>L402252</t>
  </si>
  <si>
    <t>G403459</t>
  </si>
  <si>
    <t>https://www.gem.wiki/Nassau_Energy_power_station</t>
  </si>
  <si>
    <t>Nassau Energy power station</t>
  </si>
  <si>
    <t>EIA: 52056</t>
  </si>
  <si>
    <t>34976</t>
  </si>
  <si>
    <t>13798, 13799</t>
  </si>
  <si>
    <t>L401658</t>
  </si>
  <si>
    <t>G401732</t>
  </si>
  <si>
    <t>https://www.gem.wiki/Naughton_Power_Plant</t>
  </si>
  <si>
    <t>Naughton Power Plant</t>
  </si>
  <si>
    <t>Kemmerer</t>
  </si>
  <si>
    <t>EIA: 4162</t>
  </si>
  <si>
    <t>L104285</t>
  </si>
  <si>
    <t>G409446</t>
  </si>
  <si>
    <t>https://www.gem.wiki/Nearman_Creek_Power_Station</t>
  </si>
  <si>
    <t>Nearman Creek power station</t>
  </si>
  <si>
    <t>EIA: 6064</t>
  </si>
  <si>
    <t>23821</t>
  </si>
  <si>
    <t>L103925</t>
  </si>
  <si>
    <t>G402582</t>
  </si>
  <si>
    <t>https://www.gem.wiki/Nebo_power_station</t>
  </si>
  <si>
    <t>Nebo power station</t>
  </si>
  <si>
    <t>Payson</t>
  </si>
  <si>
    <t>EIA: 56177</t>
  </si>
  <si>
    <t>L402346</t>
  </si>
  <si>
    <t>G402005</t>
  </si>
  <si>
    <t>https://www.gem.wiki/Neil_Simpson_Power_Plants</t>
  </si>
  <si>
    <t>Neil Simpson Power Plants</t>
  </si>
  <si>
    <t>Wyodak</t>
  </si>
  <si>
    <t>Campbell</t>
  </si>
  <si>
    <t>EIA: 7504</t>
  </si>
  <si>
    <t>Neil Simpson II</t>
  </si>
  <si>
    <t>14604</t>
  </si>
  <si>
    <t>L104286</t>
  </si>
  <si>
    <t>G410563</t>
  </si>
  <si>
    <t>https://www.gem.wiki/Nelson_energy_center</t>
  </si>
  <si>
    <t>Nelson energy center</t>
  </si>
  <si>
    <t>Rock Falls</t>
  </si>
  <si>
    <t>EIA: 55183</t>
  </si>
  <si>
    <t>47208</t>
  </si>
  <si>
    <t>28835, 28836</t>
  </si>
  <si>
    <t>L402024</t>
  </si>
  <si>
    <t>G401832</t>
  </si>
  <si>
    <t>28837, 28840</t>
  </si>
  <si>
    <t>G401833</t>
  </si>
  <si>
    <t>G409500</t>
  </si>
  <si>
    <t>G409499</t>
  </si>
  <si>
    <t>https://www.gem.wiki/Nemadji_Trail_energy_center</t>
  </si>
  <si>
    <t>Nemadji Trail energy center</t>
  </si>
  <si>
    <t>Minnesota Power</t>
  </si>
  <si>
    <t>Superior</t>
  </si>
  <si>
    <t>102207</t>
  </si>
  <si>
    <t>L407359</t>
  </si>
  <si>
    <t>G409403</t>
  </si>
  <si>
    <t>https://www.gem.wiki/Nevada_Solar_One_power_station</t>
  </si>
  <si>
    <t>Nevada Solar One power station</t>
  </si>
  <si>
    <t>ONE</t>
  </si>
  <si>
    <t>EIA: 56405</t>
  </si>
  <si>
    <t>EIA: ONE</t>
  </si>
  <si>
    <t>L407408</t>
  </si>
  <si>
    <t>G409535</t>
  </si>
  <si>
    <t>https://www.gem.wiki/Nevada_cogeneration_Associates_1_power_station</t>
  </si>
  <si>
    <t>Nevada cogeneration Associates 1 power station</t>
  </si>
  <si>
    <t>EIA: 54350</t>
  </si>
  <si>
    <t>EIA: GTA, GTB, GTC, STM</t>
  </si>
  <si>
    <t>L401666</t>
  </si>
  <si>
    <t>G401749</t>
  </si>
  <si>
    <t>https://www.gem.wiki/Nevada_cogeneration_Associates_2_power_station</t>
  </si>
  <si>
    <t>Nevada cogeneration Associates 2 power station</t>
  </si>
  <si>
    <t>EIA: 54349</t>
  </si>
  <si>
    <t>34418</t>
  </si>
  <si>
    <t>1922, 1923, 1924, 1925</t>
  </si>
  <si>
    <t>L401665</t>
  </si>
  <si>
    <t>G401748</t>
  </si>
  <si>
    <t>https://www.gem.wiki/New_Castle_Plant</t>
  </si>
  <si>
    <t>New Castle Plant</t>
  </si>
  <si>
    <t>West Pittsburg</t>
  </si>
  <si>
    <t>EIA: 3138</t>
  </si>
  <si>
    <t>29966</t>
  </si>
  <si>
    <t>L104153</t>
  </si>
  <si>
    <t>G402933</t>
  </si>
  <si>
    <t>G402934</t>
  </si>
  <si>
    <t>G402935</t>
  </si>
  <si>
    <t>https://www.gem.wiki/New_Covert_generating_facility</t>
  </si>
  <si>
    <t>New Covert generating facility</t>
  </si>
  <si>
    <t>Covert</t>
  </si>
  <si>
    <t>Van Buren</t>
  </si>
  <si>
    <t>EIA: 55297</t>
  </si>
  <si>
    <t>EIA: 1, 1A</t>
  </si>
  <si>
    <t>47273</t>
  </si>
  <si>
    <t>28415, 26606</t>
  </si>
  <si>
    <t>L402123</t>
  </si>
  <si>
    <t>G401873</t>
  </si>
  <si>
    <t>28416, 29479</t>
  </si>
  <si>
    <t>G401874</t>
  </si>
  <si>
    <t>28417, 29480</t>
  </si>
  <si>
    <t>G401875</t>
  </si>
  <si>
    <t>https://www.gem.wiki/New_Haven_Harbor_power_station</t>
  </si>
  <si>
    <t>New Haven Harbor power station</t>
  </si>
  <si>
    <t>EIA: 6156</t>
  </si>
  <si>
    <t>35346</t>
  </si>
  <si>
    <t>L402220</t>
  </si>
  <si>
    <t>G403412</t>
  </si>
  <si>
    <t>G409493</t>
  </si>
  <si>
    <t>G409492</t>
  </si>
  <si>
    <t>G409491</t>
  </si>
  <si>
    <t>https://www.gem.wiki/New_Orleans_power_station</t>
  </si>
  <si>
    <t>New Orleans power station</t>
  </si>
  <si>
    <t>New Orleans</t>
  </si>
  <si>
    <t>Orleans</t>
  </si>
  <si>
    <t>EIA: 60928</t>
  </si>
  <si>
    <t>L402420</t>
  </si>
  <si>
    <t>G403826</t>
  </si>
  <si>
    <t>https://www.gem.wiki/Newark_Bay_cogeneration_Partnership_power_station</t>
  </si>
  <si>
    <t>Newark Bay cogeneration Partnership power station</t>
  </si>
  <si>
    <t>Newark</t>
  </si>
  <si>
    <t>EIA: 50385</t>
  </si>
  <si>
    <t>17198</t>
  </si>
  <si>
    <t>14714, 14715, 14716</t>
  </si>
  <si>
    <t>L402127</t>
  </si>
  <si>
    <t>G401708</t>
  </si>
  <si>
    <t>https://www.gem.wiki/Newark_energy_center</t>
  </si>
  <si>
    <t>Newark energy center</t>
  </si>
  <si>
    <t>CCST</t>
  </si>
  <si>
    <t>EIA: 58079</t>
  </si>
  <si>
    <t>EIA: GT-1, GT-2, STG-1</t>
  </si>
  <si>
    <t>63471</t>
  </si>
  <si>
    <t>40283, 42802, 42803</t>
  </si>
  <si>
    <t>L401585</t>
  </si>
  <si>
    <t>G402058</t>
  </si>
  <si>
    <t>https://www.gem.wiki/Newgulf_cogeneration_power_station</t>
  </si>
  <si>
    <t>Newgulf cogeneration power station</t>
  </si>
  <si>
    <t>NewGulf</t>
  </si>
  <si>
    <t>EIA: 50137</t>
  </si>
  <si>
    <t>Wharton County Generation Station</t>
  </si>
  <si>
    <t>17881</t>
  </si>
  <si>
    <t>L402068</t>
  </si>
  <si>
    <t>G403135</t>
  </si>
  <si>
    <t>https://www.gem.wiki/Newington_power_station</t>
  </si>
  <si>
    <t>Newington power station</t>
  </si>
  <si>
    <t>EIA: 8002</t>
  </si>
  <si>
    <t>L407407</t>
  </si>
  <si>
    <t>G409457</t>
  </si>
  <si>
    <t>https://www.gem.wiki/Newman_power_station</t>
  </si>
  <si>
    <t>Newman power station</t>
  </si>
  <si>
    <t>EIA: 3456</t>
  </si>
  <si>
    <t>19134</t>
  </si>
  <si>
    <t>L401902</t>
  </si>
  <si>
    <t>G402820</t>
  </si>
  <si>
    <t>G402821</t>
  </si>
  <si>
    <t>G402822</t>
  </si>
  <si>
    <t>4CC</t>
  </si>
  <si>
    <t>EIA: 4, CT1, CT2</t>
  </si>
  <si>
    <t>14758, 14759, 14760</t>
  </si>
  <si>
    <t>G401670</t>
  </si>
  <si>
    <t>EIA: 5CA1, 5CT1, 5CT2</t>
  </si>
  <si>
    <t>34003, 34004, 34005</t>
  </si>
  <si>
    <t>G401671</t>
  </si>
  <si>
    <t>G409589</t>
  </si>
  <si>
    <t>https://www.gem.wiki/Nichols_power_station</t>
  </si>
  <si>
    <t>Nichols power station</t>
  </si>
  <si>
    <t>EIA: 3484</t>
  </si>
  <si>
    <t>33302</t>
  </si>
  <si>
    <t>14793, 14794, 14795</t>
  </si>
  <si>
    <t>L402300</t>
  </si>
  <si>
    <t>G403561</t>
  </si>
  <si>
    <t>G403562</t>
  </si>
  <si>
    <t>G403563</t>
  </si>
  <si>
    <t>https://www.gem.wiki/Nikiski_cogenerationeration_power_station</t>
  </si>
  <si>
    <t>Nikiski cogenerationeration power station</t>
  </si>
  <si>
    <t>Nikiski</t>
  </si>
  <si>
    <t>EIA: 55966</t>
  </si>
  <si>
    <t>12618</t>
  </si>
  <si>
    <t>37901, 19822</t>
  </si>
  <si>
    <t>L402528</t>
  </si>
  <si>
    <t>G401988</t>
  </si>
  <si>
    <t>https://www.gem.wiki/Niland_Gas_Turbine_Plant</t>
  </si>
  <si>
    <t>Niland Gas Turbine Plant</t>
  </si>
  <si>
    <t>Niland</t>
  </si>
  <si>
    <t>EIA: 56569</t>
  </si>
  <si>
    <t>55450</t>
  </si>
  <si>
    <t>L402011</t>
  </si>
  <si>
    <t>G403002</t>
  </si>
  <si>
    <t>G403003</t>
  </si>
  <si>
    <t>https://www.gem.wiki/Nine_Mile_Point_power_station</t>
  </si>
  <si>
    <t>Nine Mile Point power station</t>
  </si>
  <si>
    <t>Westwego</t>
  </si>
  <si>
    <t>EIA: 1403</t>
  </si>
  <si>
    <t>25130</t>
  </si>
  <si>
    <t>L401915</t>
  </si>
  <si>
    <t>G402845</t>
  </si>
  <si>
    <t>6(4)</t>
  </si>
  <si>
    <t>EIA: 6(4)</t>
  </si>
  <si>
    <t>G402846</t>
  </si>
  <si>
    <t>EIA: 6A, 6B, 6C</t>
  </si>
  <si>
    <t>40392, 43487, 43488</t>
  </si>
  <si>
    <t>G401623</t>
  </si>
  <si>
    <t>https://www.gem.wiki/Noblesville_power_station</t>
  </si>
  <si>
    <t>Noblesville power station</t>
  </si>
  <si>
    <t>Noblesville</t>
  </si>
  <si>
    <t>EIA: 1007</t>
  </si>
  <si>
    <t>EIA: 1, 2, 3, 4, 5</t>
  </si>
  <si>
    <t>30794</t>
  </si>
  <si>
    <t>26741, 26742, 26743, 30103, 30102</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</si>
  <si>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</si>
  <si>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</si>
  <si>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</si>
  <si>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</si>
  <si>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</si>
  <si>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</si>
  <si>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</si>
  <si>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</si>
  <si>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</si>
  <si>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</si>
  <si>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</si>
  <si>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</si>
  <si>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</si>
  <si>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EIA: 54995</t>
  </si>
  <si>
    <t>EIA: 17TG</t>
  </si>
  <si>
    <t>Indiana Harbor E 5 AC</t>
  </si>
  <si>
    <t>27186</t>
  </si>
  <si>
    <t>16923, 23996</t>
  </si>
  <si>
    <t>L407444</t>
  </si>
  <si>
    <t>G409554</t>
  </si>
  <si>
    <t>https://www.gem.wiki/North_Omaha_Station</t>
  </si>
  <si>
    <t>North Omaha Station</t>
  </si>
  <si>
    <t>EIA: 2291</t>
  </si>
  <si>
    <t>L104041</t>
  </si>
  <si>
    <t>G403339</t>
  </si>
  <si>
    <t>G403340</t>
  </si>
  <si>
    <t>G403341</t>
  </si>
  <si>
    <t>G410527</t>
  </si>
  <si>
    <t>G410526</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</si>
  <si>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</si>
  <si>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</si>
  <si>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</si>
  <si>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</si>
  <si>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</si>
  <si>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</si>
  <si>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</si>
  <si>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</si>
  <si>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</si>
  <si>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</si>
  <si>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</si>
  <si>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30907</t>
  </si>
  <si>
    <t>L104126</t>
  </si>
  <si>
    <t>G403423</t>
  </si>
  <si>
    <t>NE1S</t>
  </si>
  <si>
    <t>EIA: 1, 1A, 1B</t>
  </si>
  <si>
    <t>15056, 17182, 17183, 31698</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</si>
  <si>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</si>
  <si>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</si>
  <si>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</si>
  <si>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</si>
  <si>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</si>
  <si>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</si>
  <si>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</si>
  <si>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</si>
  <si>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</si>
  <si>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</si>
  <si>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25018</t>
  </si>
  <si>
    <t>L402111</t>
  </si>
  <si>
    <t>G403207</t>
  </si>
  <si>
    <t>G403208</t>
  </si>
  <si>
    <t>G403209</t>
  </si>
  <si>
    <t>G403210</t>
  </si>
  <si>
    <t>https://www.gem.wiki/Northside_Generating_Station</t>
  </si>
  <si>
    <t>Northside Generating Station</t>
  </si>
  <si>
    <t>LFG/FO/NG</t>
  </si>
  <si>
    <t>EIA: 667</t>
  </si>
  <si>
    <t>23467</t>
  </si>
  <si>
    <t>L103830</t>
  </si>
  <si>
    <t>G403033</t>
  </si>
  <si>
    <t>https://www.gem.wiki/Nueces_Bay_power_station</t>
  </si>
  <si>
    <t>Nueces Bay power station</t>
  </si>
  <si>
    <t>EIA: 3441</t>
  </si>
  <si>
    <t>L402154</t>
  </si>
  <si>
    <t>G401668</t>
  </si>
  <si>
    <t>https://www.gem.wiki/O_W_Sommers_power_station</t>
  </si>
  <si>
    <t>O W Sommers power station</t>
  </si>
  <si>
    <t>EIA: 3611</t>
  </si>
  <si>
    <t>31967</t>
  </si>
  <si>
    <t>L401806</t>
  </si>
  <si>
    <t>G402599</t>
  </si>
  <si>
    <t>G402600</t>
  </si>
  <si>
    <t>https://www.gem.wiki/Ocean_State_power_station</t>
  </si>
  <si>
    <t>Ocean State power station</t>
  </si>
  <si>
    <t>OSP1</t>
  </si>
  <si>
    <t>Harrisville</t>
  </si>
  <si>
    <t>EIA: 51030</t>
  </si>
  <si>
    <t>20790</t>
  </si>
  <si>
    <t>15270, 15271, 15272</t>
  </si>
  <si>
    <t>L402155</t>
  </si>
  <si>
    <t>G401727</t>
  </si>
  <si>
    <t>https://www.gem.wiki/Ocean_State_power_station_II</t>
  </si>
  <si>
    <t>Ocean State power station II</t>
  </si>
  <si>
    <t>OSP2</t>
  </si>
  <si>
    <t>EIA: 54324</t>
  </si>
  <si>
    <t>15273, 15274, 15275</t>
  </si>
  <si>
    <t>L401591</t>
  </si>
  <si>
    <t>G401747</t>
  </si>
  <si>
    <t>https://www.gem.wiki/Ocotillo_power_station</t>
  </si>
  <si>
    <t>Ocotillo power station</t>
  </si>
  <si>
    <t>EIA: 116</t>
  </si>
  <si>
    <t>13494</t>
  </si>
  <si>
    <t>L401710</t>
  </si>
  <si>
    <t>G402433</t>
  </si>
  <si>
    <t>G402434</t>
  </si>
  <si>
    <t>G402435</t>
  </si>
  <si>
    <t>G402436</t>
  </si>
  <si>
    <t>G402437</t>
  </si>
  <si>
    <t>G402438</t>
  </si>
  <si>
    <t>G402439</t>
  </si>
  <si>
    <t>https://www.gem.wiki/Odessa-Ector_power_plant</t>
  </si>
  <si>
    <t>Odessa-Ector power plant</t>
  </si>
  <si>
    <t>EIA: 55215</t>
  </si>
  <si>
    <t>46338</t>
  </si>
  <si>
    <t>36057, 25711, 25712</t>
  </si>
  <si>
    <t>L402064</t>
  </si>
  <si>
    <t>G401843</t>
  </si>
  <si>
    <t>25713, 25714, 25715</t>
  </si>
  <si>
    <t>G401844</t>
  </si>
  <si>
    <t>https://www.gem.wiki/Okeechobee_Clean_energy_center</t>
  </si>
  <si>
    <t>Okeechobee Clean energy center</t>
  </si>
  <si>
    <t>Okeechobee</t>
  </si>
  <si>
    <t>EIA: 60345</t>
  </si>
  <si>
    <t>63630</t>
  </si>
  <si>
    <t>40457, 46650, 46651, 40458</t>
  </si>
  <si>
    <t>L401952</t>
  </si>
  <si>
    <t>G402090</t>
  </si>
  <si>
    <t>https://www.gem.wiki/Oleander_power_project</t>
  </si>
  <si>
    <t>Oleander power project</t>
  </si>
  <si>
    <t>OG1</t>
  </si>
  <si>
    <t>EIA: 55286</t>
  </si>
  <si>
    <t>EIA: OG1</t>
  </si>
  <si>
    <t>45405</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</si>
  <si>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</si>
  <si>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</si>
  <si>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</si>
  <si>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</si>
  <si>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</si>
  <si>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</si>
  <si>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</si>
  <si>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</si>
  <si>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</si>
  <si>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</si>
  <si>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</si>
  <si>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</si>
  <si>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</si>
  <si>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</si>
  <si>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</si>
  <si>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</si>
  <si>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</si>
  <si>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</si>
  <si>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</si>
  <si>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15132</t>
  </si>
  <si>
    <t>L401781</t>
  </si>
  <si>
    <t>G402562</t>
  </si>
  <si>
    <t>O2</t>
  </si>
  <si>
    <t>EIA: O2</t>
  </si>
  <si>
    <t>G402563</t>
  </si>
  <si>
    <t>https://www.gem.wiki/Oneta_energy_center</t>
  </si>
  <si>
    <t>Oneta energy center</t>
  </si>
  <si>
    <t>Broken Arrow</t>
  </si>
  <si>
    <t>Wagoner</t>
  </si>
  <si>
    <t>EIA: 55225</t>
  </si>
  <si>
    <t>45648</t>
  </si>
  <si>
    <t>24643, 25565, 25568</t>
  </si>
  <si>
    <t>L402175</t>
  </si>
  <si>
    <t>G401851</t>
  </si>
  <si>
    <t>25566, 25567, 25569</t>
  </si>
  <si>
    <t>G401852</t>
  </si>
  <si>
    <t>https://www.gem.wiki/Ontelaunee_energy_center</t>
  </si>
  <si>
    <t>Ontelaunee energy center</t>
  </si>
  <si>
    <t>Reading</t>
  </si>
  <si>
    <t>EIA: 55193</t>
  </si>
  <si>
    <t>L401596</t>
  </si>
  <si>
    <t>G401836</t>
  </si>
  <si>
    <t>https://www.gem.wiki/Optim_Energy_Altura_cogeneration_power_station</t>
  </si>
  <si>
    <t>Optim Energy Altura cogeneration power station</t>
  </si>
  <si>
    <t>EIA: 50815</t>
  </si>
  <si>
    <t>EIA: GEN1, GEN2, GEN3, GEN4, GEN5, GEN6, GEN7</t>
  </si>
  <si>
    <t>L402496</t>
  </si>
  <si>
    <t>G401722</t>
  </si>
  <si>
    <t>https://www.gem.wiki/Orange_County_Advanced_power_station</t>
  </si>
  <si>
    <t>Orange County Advanced power station</t>
  </si>
  <si>
    <t>Bridge City</t>
  </si>
  <si>
    <t>1137525</t>
  </si>
  <si>
    <t>1311474, 1311476, 1311475</t>
  </si>
  <si>
    <t>L407866</t>
  </si>
  <si>
    <t>G410561</t>
  </si>
  <si>
    <t>https://www.gem.wiki/Orange_Grove_peaking_facility</t>
  </si>
  <si>
    <t>Orange Grove peaking facility</t>
  </si>
  <si>
    <t>Pala</t>
  </si>
  <si>
    <t>EIA: 56914</t>
  </si>
  <si>
    <t>57137</t>
  </si>
  <si>
    <t>L402176</t>
  </si>
  <si>
    <t>G403347</t>
  </si>
  <si>
    <t>G403348</t>
  </si>
  <si>
    <t>https://www.gem.wiki/Orange_cogeneration_facility</t>
  </si>
  <si>
    <t>Orange cogeneration facility</t>
  </si>
  <si>
    <t>EIA: 54365</t>
  </si>
  <si>
    <t>EIA: APC1, APC2, APC3</t>
  </si>
  <si>
    <t>17882</t>
  </si>
  <si>
    <t>15546, 15547, 15548</t>
  </si>
  <si>
    <t>L401667</t>
  </si>
  <si>
    <t>G401750</t>
  </si>
  <si>
    <t>https://www.gem.wiki/Oregon_Clean_energy_center</t>
  </si>
  <si>
    <t>Oregon Clean energy center</t>
  </si>
  <si>
    <t>Lucas</t>
  </si>
  <si>
    <t>EIA: 59764</t>
  </si>
  <si>
    <t>EIA: CTG11, CTG12, STG10</t>
  </si>
  <si>
    <t>66055</t>
  </si>
  <si>
    <t>42712, 42713, 42714</t>
  </si>
  <si>
    <t>L402177</t>
  </si>
  <si>
    <t>G402078</t>
  </si>
  <si>
    <t>https://www.gem.wiki/Orlando_cogeneration_power_station</t>
  </si>
  <si>
    <t>Orlando cogeneration power station</t>
  </si>
  <si>
    <t>Orlando</t>
  </si>
  <si>
    <t>EIA: 54466</t>
  </si>
  <si>
    <t>12519</t>
  </si>
  <si>
    <t>L401644</t>
  </si>
  <si>
    <t>G402376</t>
  </si>
  <si>
    <t>https://www.gem.wiki/Ormond_Beach_power_station</t>
  </si>
  <si>
    <t>Ormond Beach power station</t>
  </si>
  <si>
    <t>EIA: 350</t>
  </si>
  <si>
    <t>33152</t>
  </si>
  <si>
    <t>L401966</t>
  </si>
  <si>
    <t>G402918</t>
  </si>
  <si>
    <t>G402919</t>
  </si>
  <si>
    <t>https://www.gem.wiki/Osawatomie_power_station</t>
  </si>
  <si>
    <t>Osawatomie power station</t>
  </si>
  <si>
    <t>Miami</t>
  </si>
  <si>
    <t>EIA: 7928</t>
  </si>
  <si>
    <t>51827</t>
  </si>
  <si>
    <t>L401935</t>
  </si>
  <si>
    <t>G402882</t>
  </si>
  <si>
    <t>https://www.gem.wiki/Osceola_(FL)_power_station</t>
  </si>
  <si>
    <t>Osceola (FL) power station</t>
  </si>
  <si>
    <t>St. Cloud</t>
  </si>
  <si>
    <t>EIA: 55192</t>
  </si>
  <si>
    <t>46073</t>
  </si>
  <si>
    <t>L401968</t>
  </si>
  <si>
    <t>G402926</t>
  </si>
  <si>
    <t>G402927</t>
  </si>
  <si>
    <t>G402928</t>
  </si>
  <si>
    <t>https://www.gem.wiki/Osprey_energy_center_power_plant</t>
  </si>
  <si>
    <t>Osprey energy center power plant</t>
  </si>
  <si>
    <t>COEC</t>
  </si>
  <si>
    <t>Auburndale</t>
  </si>
  <si>
    <t>EIA: 55412</t>
  </si>
  <si>
    <t>EIA: OEC1, OEC2, OECS</t>
  </si>
  <si>
    <t>46233</t>
  </si>
  <si>
    <t>25273, 26186, 26187</t>
  </si>
  <si>
    <t>L401870</t>
  </si>
  <si>
    <t>G401919</t>
  </si>
  <si>
    <t>https://www.gem.wiki/Oswego_Harbor_Power</t>
  </si>
  <si>
    <t>Oswego Harbor Power</t>
  </si>
  <si>
    <t>EIA: 2594</t>
  </si>
  <si>
    <t>L407403</t>
  </si>
  <si>
    <t>G409591</t>
  </si>
  <si>
    <t>EIA: ST6</t>
  </si>
  <si>
    <t>G409590</t>
  </si>
  <si>
    <t>https://www.gem.wiki/Otay_Mesa_Generating_Project</t>
  </si>
  <si>
    <t>Otay Mesa Generating Project</t>
  </si>
  <si>
    <t>EIA: 55345</t>
  </si>
  <si>
    <t>EIA: 1-01, 1-02, 1-03</t>
  </si>
  <si>
    <t>38577</t>
  </si>
  <si>
    <t>23824, 26501, 28560</t>
  </si>
  <si>
    <t>L402181</t>
  </si>
  <si>
    <t>G401891</t>
  </si>
  <si>
    <t>https://www.gem.wiki/Ouachita_power_station</t>
  </si>
  <si>
    <t>Ouachita power station</t>
  </si>
  <si>
    <t>Sterlington</t>
  </si>
  <si>
    <t>EIA: 55467</t>
  </si>
  <si>
    <t>47024</t>
  </si>
  <si>
    <t>26293, 26375</t>
  </si>
  <si>
    <t>L401556</t>
  </si>
  <si>
    <t>G401936</t>
  </si>
  <si>
    <t>26373, 26376</t>
  </si>
  <si>
    <t>G401937</t>
  </si>
  <si>
    <t>PB03</t>
  </si>
  <si>
    <t>26374, 26377</t>
  </si>
  <si>
    <t>G401938</t>
  </si>
  <si>
    <t>https://www.gem.wiki/Oxnard_power_station</t>
  </si>
  <si>
    <t>Oxnard power station</t>
  </si>
  <si>
    <t>EIA: 50464</t>
  </si>
  <si>
    <t>30716</t>
  </si>
  <si>
    <t>L407402</t>
  </si>
  <si>
    <t>G409578</t>
  </si>
  <si>
    <t>https://www.gem.wiki/Oyster_Creek_Unit_VIII_power_station</t>
  </si>
  <si>
    <t>Oyster Creek Unit VIII power station</t>
  </si>
  <si>
    <t>EIA: 54676</t>
  </si>
  <si>
    <t>EIA: G81, G82, G83, G84</t>
  </si>
  <si>
    <t>L401670</t>
  </si>
  <si>
    <t>G401762</t>
  </si>
  <si>
    <t>https://www.gem.wiki/P_L_Bartow_power_station</t>
  </si>
  <si>
    <t>P L Bartow power station</t>
  </si>
  <si>
    <t>G981</t>
  </si>
  <si>
    <t>St. Petersburg</t>
  </si>
  <si>
    <t>Pinellas</t>
  </si>
  <si>
    <t>EIA: 634</t>
  </si>
  <si>
    <t>EIA: 4AGT, 4BGT, 4CGT, 4DGT, 4ST</t>
  </si>
  <si>
    <t>20290</t>
  </si>
  <si>
    <t>31688, 31690, 31691, 37026, 37025</t>
  </si>
  <si>
    <t>L401871</t>
  </si>
  <si>
    <t>G402127</t>
  </si>
  <si>
    <t>P2</t>
  </si>
  <si>
    <t>EIA: P2</t>
  </si>
  <si>
    <t>56473</t>
  </si>
  <si>
    <t>G402747</t>
  </si>
  <si>
    <t>P4</t>
  </si>
  <si>
    <t>EIA: P4</t>
  </si>
  <si>
    <t>G402748</t>
  </si>
  <si>
    <t>https://www.gem.wiki/PPG_Powerhouse_C_power_station</t>
  </si>
  <si>
    <t>PPG Powerhouse C power station</t>
  </si>
  <si>
    <t>PHC-C1</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</si>
  <si>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</si>
  <si>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</si>
  <si>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</si>
  <si>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</si>
  <si>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</si>
  <si>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</si>
  <si>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</si>
  <si>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</si>
  <si>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</si>
  <si>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</si>
  <si>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</si>
  <si>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</si>
  <si>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</si>
  <si>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</si>
  <si>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</si>
  <si>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</si>
  <si>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</si>
  <si>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</si>
  <si>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</si>
  <si>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t>
  </si>
  <si>
    <t>McCracken</t>
  </si>
  <si>
    <t>EIA: 56556</t>
  </si>
  <si>
    <t>62884</t>
  </si>
  <si>
    <t>L402189</t>
  </si>
  <si>
    <t>G403359</t>
  </si>
  <si>
    <t>G403360</t>
  </si>
  <si>
    <t>https://www.gem.wiki/PSEG_Burlington_generating_station</t>
  </si>
  <si>
    <t>PSEG Burlington generating station</t>
  </si>
  <si>
    <t>121</t>
  </si>
  <si>
    <t>EIA: 2399</t>
  </si>
  <si>
    <t>EIA: 121</t>
  </si>
  <si>
    <t>30872</t>
  </si>
  <si>
    <t>L402213</t>
  </si>
  <si>
    <t>G403393</t>
  </si>
  <si>
    <t>122</t>
  </si>
  <si>
    <t>EIA: 122</t>
  </si>
  <si>
    <t>G403394</t>
  </si>
  <si>
    <t>123</t>
  </si>
  <si>
    <t>EIA: 123</t>
  </si>
  <si>
    <t>G403395</t>
  </si>
  <si>
    <t>124</t>
  </si>
  <si>
    <t>G403396</t>
  </si>
  <si>
    <t>https://www.gem.wiki/PSEG_Essex_generating_station</t>
  </si>
  <si>
    <t>PSEG Essex generating station</t>
  </si>
  <si>
    <t>EIA: 2401</t>
  </si>
  <si>
    <t>30874</t>
  </si>
  <si>
    <t>L402214</t>
  </si>
  <si>
    <t>G403397</t>
  </si>
  <si>
    <t>https://www.gem.wiki/PSEG_Kearny_generating_station</t>
  </si>
  <si>
    <t>PSEG Kearny generating station</t>
  </si>
  <si>
    <t>131</t>
  </si>
  <si>
    <t>Kearny</t>
  </si>
  <si>
    <t>EIA: 2404</t>
  </si>
  <si>
    <t>EIA: 131</t>
  </si>
  <si>
    <t>30879</t>
  </si>
  <si>
    <t>L402215</t>
  </si>
  <si>
    <t>G403398</t>
  </si>
  <si>
    <t>132</t>
  </si>
  <si>
    <t>EIA: 132</t>
  </si>
  <si>
    <t>G403399</t>
  </si>
  <si>
    <t>133</t>
  </si>
  <si>
    <t>EIA: 133</t>
  </si>
  <si>
    <t>G403400</t>
  </si>
  <si>
    <t>134</t>
  </si>
  <si>
    <t>EIA: 134</t>
  </si>
  <si>
    <t>G403401</t>
  </si>
  <si>
    <t>141</t>
  </si>
  <si>
    <t>G403402</t>
  </si>
  <si>
    <t>142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</si>
  <si>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</si>
  <si>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</si>
  <si>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</si>
  <si>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</si>
  <si>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</si>
  <si>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</si>
  <si>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</si>
  <si>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</si>
  <si>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</si>
  <si>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</si>
  <si>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</si>
  <si>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</si>
  <si>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</si>
  <si>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</si>
  <si>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</si>
  <si>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</si>
  <si>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EIA: 2406</t>
  </si>
  <si>
    <t>30882</t>
  </si>
  <si>
    <t>L402216</t>
  </si>
  <si>
    <t>G403408</t>
  </si>
  <si>
    <t>G403409</t>
  </si>
  <si>
    <t>G403410</t>
  </si>
  <si>
    <t>G403411</t>
  </si>
  <si>
    <t>EIA: 1001, 1101, 1201</t>
  </si>
  <si>
    <t>26221, 26223, 26222</t>
  </si>
  <si>
    <t>G401645</t>
  </si>
  <si>
    <t>EIA: 2001, 2101, 2201</t>
  </si>
  <si>
    <t>26224, 26225, 26226</t>
  </si>
  <si>
    <t>G401646</t>
  </si>
  <si>
    <t>https://www.gem.wiki/PSEG_Sewaren_generating_station</t>
  </si>
  <si>
    <t>PSEG Sewaren generating station</t>
  </si>
  <si>
    <t>Sewaren</t>
  </si>
  <si>
    <t>EIA: 2411</t>
  </si>
  <si>
    <t>EIA: 701, 702</t>
  </si>
  <si>
    <t>30890</t>
  </si>
  <si>
    <t>41822, 47139</t>
  </si>
  <si>
    <t>L402217</t>
  </si>
  <si>
    <t>G401647</t>
  </si>
  <si>
    <t>https://www.gem.wiki/Paddys_Run_power_station</t>
  </si>
  <si>
    <t>Paddys Run power station</t>
  </si>
  <si>
    <t>EIA: 1366</t>
  </si>
  <si>
    <t>25150</t>
  </si>
  <si>
    <t>L401571</t>
  </si>
  <si>
    <t>G402285</t>
  </si>
  <si>
    <t>https://www.gem.wiki/Palestine_Power_peaking_facility</t>
  </si>
  <si>
    <t>Palestine Power peaking facility</t>
  </si>
  <si>
    <t>PP-1</t>
  </si>
  <si>
    <t>Palestine</t>
  </si>
  <si>
    <t>EIA: 62684</t>
  </si>
  <si>
    <t>EIA: PP-1</t>
  </si>
  <si>
    <t>L402422</t>
  </si>
  <si>
    <t>G403827</t>
  </si>
  <si>
    <t>PP-2</t>
  </si>
  <si>
    <t>EIA: PP-2</t>
  </si>
  <si>
    <t>G403828</t>
  </si>
  <si>
    <t>PP-3</t>
  </si>
  <si>
    <t>EIA: PP-3</t>
  </si>
  <si>
    <t>G403829</t>
  </si>
  <si>
    <t>PP-4</t>
  </si>
  <si>
    <t>EIA: PP-4</t>
  </si>
  <si>
    <t>G403830</t>
  </si>
  <si>
    <t>https://www.gem.wiki/Palo_Seco_power_station</t>
  </si>
  <si>
    <t>Palo Seco power station</t>
  </si>
  <si>
    <t>Toa Baja</t>
  </si>
  <si>
    <t>30942</t>
  </si>
  <si>
    <t>L406863</t>
  </si>
  <si>
    <t>G407340</t>
  </si>
  <si>
    <t>https://www.gem.wiki/Palomar_Energy_power_station</t>
  </si>
  <si>
    <t>Palomar Energy power station</t>
  </si>
  <si>
    <t>EIA: 55985</t>
  </si>
  <si>
    <t>49516</t>
  </si>
  <si>
    <t>28991, 28992, 28993</t>
  </si>
  <si>
    <t>L402268</t>
  </si>
  <si>
    <t>G401992</t>
  </si>
  <si>
    <t>https://www.gem.wiki/Panda_Hummel_Station</t>
  </si>
  <si>
    <t>Panda Hummel Station</t>
  </si>
  <si>
    <t>HUM1</t>
  </si>
  <si>
    <t>Shamokin Dam</t>
  </si>
  <si>
    <t>Snyder</t>
  </si>
  <si>
    <t>EIA: 60368</t>
  </si>
  <si>
    <t>68919</t>
  </si>
  <si>
    <t>43562, 43564, 45485, 45486</t>
  </si>
  <si>
    <t>L402190</t>
  </si>
  <si>
    <t>G402091</t>
  </si>
  <si>
    <t>https://www.gem.wiki/Panda_Liberty_Generation_Plant</t>
  </si>
  <si>
    <t>Panda Liberty Generation Plant</t>
  </si>
  <si>
    <t>Towanda</t>
  </si>
  <si>
    <t>Bradford</t>
  </si>
  <si>
    <t>EIA: 58420</t>
  </si>
  <si>
    <t>63820</t>
  </si>
  <si>
    <t>L402191</t>
  </si>
  <si>
    <t>G403361</t>
  </si>
  <si>
    <t>G403362</t>
  </si>
  <si>
    <t>https://www.gem.wiki/Panda_Patriot_Generation_Plant</t>
  </si>
  <si>
    <t>Panda Patriot Generation Plant</t>
  </si>
  <si>
    <t>Lycoming</t>
  </si>
  <si>
    <t>EIA: 58426</t>
  </si>
  <si>
    <t>63821</t>
  </si>
  <si>
    <t>L402192</t>
  </si>
  <si>
    <t>G403363</t>
  </si>
  <si>
    <t>G403364</t>
  </si>
  <si>
    <t>https://www.gem.wiki/Panda_Temple_power_station</t>
  </si>
  <si>
    <t>Panda Temple power station</t>
  </si>
  <si>
    <t>TMP1</t>
  </si>
  <si>
    <t>Temple</t>
  </si>
  <si>
    <t>Bell</t>
  </si>
  <si>
    <t>EIA: 58001</t>
  </si>
  <si>
    <t>L401598</t>
  </si>
  <si>
    <t>G402055</t>
  </si>
  <si>
    <t>TMP2</t>
  </si>
  <si>
    <t>EIA: CTG-3, CTG-4, STG-2</t>
  </si>
  <si>
    <t>57856</t>
  </si>
  <si>
    <t>39356, 39355, 39358</t>
  </si>
  <si>
    <t>G402056</t>
  </si>
  <si>
    <t>https://www.gem.wiki/Panoche_Peaker_power_station</t>
  </si>
  <si>
    <t>Panoche Peaker power station</t>
  </si>
  <si>
    <t>EIA: 55874</t>
  </si>
  <si>
    <t>L407399</t>
  </si>
  <si>
    <t>G409536</t>
  </si>
  <si>
    <t>https://www.gem.wiki/Panoche_energy_center</t>
  </si>
  <si>
    <t>Panoche energy center</t>
  </si>
  <si>
    <t>EIA: 56803</t>
  </si>
  <si>
    <t>55598</t>
  </si>
  <si>
    <t>L402194</t>
  </si>
  <si>
    <t>G403365</t>
  </si>
  <si>
    <t>G403366</t>
  </si>
  <si>
    <t>G403367</t>
  </si>
  <si>
    <t>G403368</t>
  </si>
  <si>
    <t>https://www.gem.wiki/Paradise_Fossil_Plant</t>
  </si>
  <si>
    <t>Paradise Fossil Plant</t>
  </si>
  <si>
    <t>Drakesboro</t>
  </si>
  <si>
    <t>Muhlenberg</t>
  </si>
  <si>
    <t>EIA: 1378</t>
  </si>
  <si>
    <t>Paradise Combined Cycle Plant</t>
  </si>
  <si>
    <t>34365</t>
  </si>
  <si>
    <t>L103946</t>
  </si>
  <si>
    <t>G410525</t>
  </si>
  <si>
    <t>G410524</t>
  </si>
  <si>
    <t>G410523</t>
  </si>
  <si>
    <t>44215, 44863, 44864, 44865</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</si>
  <si>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</si>
  <si>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</si>
  <si>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</si>
  <si>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</si>
  <si>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</si>
  <si>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</si>
  <si>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</si>
  <si>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</si>
  <si>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</si>
  <si>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</si>
  <si>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</si>
  <si>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</si>
  <si>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</si>
  <si>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EIA: 50109</t>
  </si>
  <si>
    <t>28046</t>
  </si>
  <si>
    <t>15958, 15959, 15960</t>
  </si>
  <si>
    <t>L402195</t>
  </si>
  <si>
    <t>G401700</t>
  </si>
  <si>
    <t>https://www.gem.wiki/Parish_Generating_Station</t>
  </si>
  <si>
    <t>Parish Generating Station</t>
  </si>
  <si>
    <t>EIA: 3470</t>
  </si>
  <si>
    <t>W A Parish power station</t>
  </si>
  <si>
    <t>22413</t>
  </si>
  <si>
    <t>L104208</t>
  </si>
  <si>
    <t>G403282</t>
  </si>
  <si>
    <t>G403283</t>
  </si>
  <si>
    <t>G403284</t>
  </si>
  <si>
    <t>G403285</t>
  </si>
  <si>
    <t>https://www.gem.wiki/Parlin_power_plant</t>
  </si>
  <si>
    <t>Parlin power plant</t>
  </si>
  <si>
    <t>PEC</t>
  </si>
  <si>
    <t>Parlin</t>
  </si>
  <si>
    <t>EIA: 50799</t>
  </si>
  <si>
    <t>28560</t>
  </si>
  <si>
    <t>15986, 15987, 15988, 15989</t>
  </si>
  <si>
    <t>L401655</t>
  </si>
  <si>
    <t>G401721</t>
  </si>
  <si>
    <t>https://www.gem.wiki/Parr_GT_power_station</t>
  </si>
  <si>
    <t>Parr GT power station</t>
  </si>
  <si>
    <t>Jenkinsville</t>
  </si>
  <si>
    <t>EIA: 3291</t>
  </si>
  <si>
    <t>L408055</t>
  </si>
  <si>
    <t>G411215</t>
  </si>
  <si>
    <t>G411214</t>
  </si>
  <si>
    <t>https://www.gem.wiki/Pasadena_cogenerationeration_power_station</t>
  </si>
  <si>
    <t>Pasadena cogenerationeration power station</t>
  </si>
  <si>
    <t>P1</t>
  </si>
  <si>
    <t>EIA: 55047</t>
  </si>
  <si>
    <t>L401678</t>
  </si>
  <si>
    <t>G401782</t>
  </si>
  <si>
    <t>EIA: CTG2, CTG3, STG2</t>
  </si>
  <si>
    <t>G401783</t>
  </si>
  <si>
    <t>https://www.gem.wiki/Pastoria_energy_facility</t>
  </si>
  <si>
    <t>Pastoria energy facility</t>
  </si>
  <si>
    <t>Lebec</t>
  </si>
  <si>
    <t>EIA: 55656</t>
  </si>
  <si>
    <t>EIA: CT01, CT02, ST03</t>
  </si>
  <si>
    <t>46235</t>
  </si>
  <si>
    <t>25277, 26690</t>
  </si>
  <si>
    <t>L401762</t>
  </si>
  <si>
    <t>G401960</t>
  </si>
  <si>
    <t>EIA: CT04, ST05</t>
  </si>
  <si>
    <t>26689, 26688, 28195</t>
  </si>
  <si>
    <t>G401961</t>
  </si>
  <si>
    <t>https://www.gem.wiki/Pawnee_Station</t>
  </si>
  <si>
    <t>Pawnee Station</t>
  </si>
  <si>
    <t>EIA: 6248</t>
  </si>
  <si>
    <t>30855</t>
  </si>
  <si>
    <t>L103812</t>
  </si>
  <si>
    <t>G410512</t>
  </si>
  <si>
    <t>https://www.gem.wiki/Pawtucket_Power_Associates_power_station</t>
  </si>
  <si>
    <t>Pawtucket Power Associates power station</t>
  </si>
  <si>
    <t>Pawtucket</t>
  </si>
  <si>
    <t>EIA: 54056</t>
  </si>
  <si>
    <t>L401660</t>
  </si>
  <si>
    <t>G401741</t>
  </si>
  <si>
    <t>https://www.gem.wiki/Pedricktown_cogeneration_Company_power_station</t>
  </si>
  <si>
    <t>Pedricktown cogeneration Company power station</t>
  </si>
  <si>
    <t>Pedricktown</t>
  </si>
  <si>
    <t>EIA: 10099</t>
  </si>
  <si>
    <t>29065</t>
  </si>
  <si>
    <t>16113, 16114</t>
  </si>
  <si>
    <t>L402198</t>
  </si>
  <si>
    <t>G401583</t>
  </si>
  <si>
    <t>https://www.gem.wiki/Peno_Creek_power_station</t>
  </si>
  <si>
    <t>Peno Creek power station</t>
  </si>
  <si>
    <t>Pike</t>
  </si>
  <si>
    <t>EIA: 7964</t>
  </si>
  <si>
    <t>49805</t>
  </si>
  <si>
    <t>L402339</t>
  </si>
  <si>
    <t>G403685</t>
  </si>
  <si>
    <t>G403686</t>
  </si>
  <si>
    <t>G403687</t>
  </si>
  <si>
    <t>G403688</t>
  </si>
  <si>
    <t>https://www.gem.wiki/Pensacola_Florida_power_plant</t>
  </si>
  <si>
    <t>Pensacola Florida power plant</t>
  </si>
  <si>
    <t>NG/OG/FO/WO</t>
  </si>
  <si>
    <t>Cantonment</t>
  </si>
  <si>
    <t>EIA: 10416</t>
  </si>
  <si>
    <t>26716</t>
  </si>
  <si>
    <t>L402438</t>
  </si>
  <si>
    <t>G403863</t>
  </si>
  <si>
    <t>https://www.gem.wiki/Perennial_Wind_Chaser_Station</t>
  </si>
  <si>
    <t>Perennial Wind Chaser Station</t>
  </si>
  <si>
    <t>EIA: 59721</t>
  </si>
  <si>
    <t>65594</t>
  </si>
  <si>
    <t>L402423</t>
  </si>
  <si>
    <t>G403831</t>
  </si>
  <si>
    <t>G403832</t>
  </si>
  <si>
    <t>G403833</t>
  </si>
  <si>
    <t>G403834</t>
  </si>
  <si>
    <t>https://www.gem.wiki/Permian_Basin_power_station</t>
  </si>
  <si>
    <t>Permian Basin power station</t>
  </si>
  <si>
    <t>Monahans</t>
  </si>
  <si>
    <t>Ward</t>
  </si>
  <si>
    <t>EIA: 3494</t>
  </si>
  <si>
    <t>34482</t>
  </si>
  <si>
    <t>L402069</t>
  </si>
  <si>
    <t>G403136</t>
  </si>
  <si>
    <t>G403137</t>
  </si>
  <si>
    <t>G403138</t>
  </si>
  <si>
    <t>G403139</t>
  </si>
  <si>
    <t>G403140</t>
  </si>
  <si>
    <t>https://www.gem.wiki/Perryman_power_station</t>
  </si>
  <si>
    <t>Perryman power station</t>
  </si>
  <si>
    <t>Harford County</t>
  </si>
  <si>
    <t>Harford</t>
  </si>
  <si>
    <t>EIA: 1556</t>
  </si>
  <si>
    <t>13950</t>
  </si>
  <si>
    <t>L401827</t>
  </si>
  <si>
    <t>G402639</t>
  </si>
  <si>
    <t>G402640</t>
  </si>
  <si>
    <t>https://www.gem.wiki/Perryville_power_station</t>
  </si>
  <si>
    <t>Perryville power station</t>
  </si>
  <si>
    <t>2-CT</t>
  </si>
  <si>
    <t>EIA: 55620</t>
  </si>
  <si>
    <t>EIA: 2-CT</t>
  </si>
  <si>
    <t>47156</t>
  </si>
  <si>
    <t>L401916</t>
  </si>
  <si>
    <t>G402847</t>
  </si>
  <si>
    <t>47156, 27185, 26435</t>
  </si>
  <si>
    <t>G401957</t>
  </si>
  <si>
    <t>https://www.gem.wiki/Pinckneyville_power_station</t>
  </si>
  <si>
    <t>Pinckneyville power station</t>
  </si>
  <si>
    <t>Pinckneyville</t>
  </si>
  <si>
    <t>Perry</t>
  </si>
  <si>
    <t>EIA: 55202</t>
  </si>
  <si>
    <t>46977</t>
  </si>
  <si>
    <t>L402340</t>
  </si>
  <si>
    <t>G403689</t>
  </si>
  <si>
    <t>G403690</t>
  </si>
  <si>
    <t>G403691</t>
  </si>
  <si>
    <t>G403692</t>
  </si>
  <si>
    <t>https://www.gem.wiki/Pine_Bluff_energy_center</t>
  </si>
  <si>
    <t>Pine Bluff energy center</t>
  </si>
  <si>
    <t>Pine Bluff</t>
  </si>
  <si>
    <t>EIA: 55075</t>
  </si>
  <si>
    <t>45873</t>
  </si>
  <si>
    <t>24807, 25118</t>
  </si>
  <si>
    <t>L402514</t>
  </si>
  <si>
    <t>G401791</t>
  </si>
  <si>
    <t>https://www.gem.wiki/Pinecrest_energy_center</t>
  </si>
  <si>
    <t>Pinecrest energy center</t>
  </si>
  <si>
    <t>Lufkin</t>
  </si>
  <si>
    <t>Angelina</t>
  </si>
  <si>
    <t>EIA: 59923</t>
  </si>
  <si>
    <t>EIA: CTG-1, CTG-2, STG</t>
  </si>
  <si>
    <t>67720</t>
  </si>
  <si>
    <t>44429, 45088, 45089</t>
  </si>
  <si>
    <t>L402424</t>
  </si>
  <si>
    <t>G402083</t>
  </si>
  <si>
    <t>https://www.gem.wiki/Pinelawn_power_station</t>
  </si>
  <si>
    <t>Pinelawn power station</t>
  </si>
  <si>
    <t>West Babylon</t>
  </si>
  <si>
    <t>EIA: 56188</t>
  </si>
  <si>
    <t>L401599</t>
  </si>
  <si>
    <t>G402006</t>
  </si>
  <si>
    <t>https://www.gem.wiki/Pio_Pico_energy_center</t>
  </si>
  <si>
    <t>Pio Pico energy center</t>
  </si>
  <si>
    <t>EIA: 57555</t>
  </si>
  <si>
    <t>63148</t>
  </si>
  <si>
    <t>L402202</t>
  </si>
  <si>
    <t>G403381</t>
  </si>
  <si>
    <t>G403382</t>
  </si>
  <si>
    <t>G403383</t>
  </si>
  <si>
    <t>https://www.gem.wiki/Pioneer_generating_station</t>
  </si>
  <si>
    <t>Pioneer generating station</t>
  </si>
  <si>
    <t>Williston</t>
  </si>
  <si>
    <t>Williams</t>
  </si>
  <si>
    <t>EIA: 57881</t>
  </si>
  <si>
    <t>64886</t>
  </si>
  <si>
    <t>L401741</t>
  </si>
  <si>
    <t>G402509</t>
  </si>
  <si>
    <t>G402510</t>
  </si>
  <si>
    <t>G402511</t>
  </si>
  <si>
    <t>4-1</t>
  </si>
  <si>
    <t>G413123</t>
  </si>
  <si>
    <t>4-2</t>
  </si>
  <si>
    <t>G413122</t>
  </si>
  <si>
    <t>4-3</t>
  </si>
  <si>
    <t>G413121</t>
  </si>
  <si>
    <t>G413124</t>
  </si>
  <si>
    <t>https://www.gem.wiki/Pittsfield_Generating_power_station</t>
  </si>
  <si>
    <t>Pittsfield Generating power station</t>
  </si>
  <si>
    <t>Pittsfield</t>
  </si>
  <si>
    <t>Berkshire</t>
  </si>
  <si>
    <t>EIA: 50002</t>
  </si>
  <si>
    <t>20792</t>
  </si>
  <si>
    <t>16563, 16564, 16565, 16566</t>
  </si>
  <si>
    <t>L401653</t>
  </si>
  <si>
    <t>G401697</t>
  </si>
  <si>
    <t>https://www.gem.wiki/Plant_No_2_Freeport</t>
  </si>
  <si>
    <t>Plant No 2 Freeport</t>
  </si>
  <si>
    <t>EIA: 2679</t>
  </si>
  <si>
    <t>L402349</t>
  </si>
  <si>
    <t>G403711</t>
  </si>
  <si>
    <t>https://www.gem.wiki/Plant_X_power_station</t>
  </si>
  <si>
    <t>Plant X power station</t>
  </si>
  <si>
    <t>Earth</t>
  </si>
  <si>
    <t>Lamb</t>
  </si>
  <si>
    <t>EIA: 3485</t>
  </si>
  <si>
    <t>33304</t>
  </si>
  <si>
    <t>L402301</t>
  </si>
  <si>
    <t>G403564</t>
  </si>
  <si>
    <t>G403565</t>
  </si>
  <si>
    <t>G403566</t>
  </si>
  <si>
    <t>https://www.gem.wiki/Plaquemine_cogeneration_plant</t>
  </si>
  <si>
    <t>Plaquemine cogeneration plant</t>
  </si>
  <si>
    <t>EIA: 55419</t>
  </si>
  <si>
    <t>EIA: G500, G600, G700, G800, ST5</t>
  </si>
  <si>
    <t>18600</t>
  </si>
  <si>
    <t>26171, 29354, 29355, 29356, 29357</t>
  </si>
  <si>
    <t>L402525</t>
  </si>
  <si>
    <t>G401921</t>
  </si>
  <si>
    <t>https://www.gem.wiki/Pleasant_Hill_power_station</t>
  </si>
  <si>
    <t>Pleasant Hill power station</t>
  </si>
  <si>
    <t>EIA: 7145</t>
  </si>
  <si>
    <t>26335</t>
  </si>
  <si>
    <t>L402082</t>
  </si>
  <si>
    <t>G403159</t>
  </si>
  <si>
    <t>https://www.gem.wiki/Pleasant_Valley_(MN)_power_station</t>
  </si>
  <si>
    <t>Pleasant Valley (MN) power station</t>
  </si>
  <si>
    <t>Dexter</t>
  </si>
  <si>
    <t>Mower</t>
  </si>
  <si>
    <t>EIA: 7843</t>
  </si>
  <si>
    <t>35370</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</si>
  <si>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</si>
  <si>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</si>
  <si>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</si>
  <si>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</si>
  <si>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</si>
  <si>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</si>
  <si>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</si>
  <si>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</si>
  <si>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</si>
  <si>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</si>
  <si>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</si>
  <si>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</si>
  <si>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</si>
  <si>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</si>
  <si>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Mulberry</t>
  </si>
  <si>
    <t>EIA: 7242</t>
  </si>
  <si>
    <t>EIA: 2, 2CC, 3, 4, 5</t>
  </si>
  <si>
    <t>34159</t>
  </si>
  <si>
    <t>16732, 16728, 16729, 32219, 32220, 41265</t>
  </si>
  <si>
    <t>L103831</t>
  </si>
  <si>
    <t>G402145</t>
  </si>
  <si>
    <t>https://www.gem.wiki/Ponca_City_power_station</t>
  </si>
  <si>
    <t>Ponca City power station</t>
  </si>
  <si>
    <t>EIA: 7546</t>
  </si>
  <si>
    <t>L402167</t>
  </si>
  <si>
    <t>G403323</t>
  </si>
  <si>
    <t>G402159</t>
  </si>
  <si>
    <t>https://www.gem.wiki/Port_Comfort_power_station</t>
  </si>
  <si>
    <t>Port Comfort power station</t>
  </si>
  <si>
    <t>PC1</t>
  </si>
  <si>
    <t>EIA: 60459</t>
  </si>
  <si>
    <t>EIA: PC1</t>
  </si>
  <si>
    <t>Calhoun Project</t>
  </si>
  <si>
    <t>L402197</t>
  </si>
  <si>
    <t>G403371</t>
  </si>
  <si>
    <t>PC2</t>
  </si>
  <si>
    <t>EIA: PC2</t>
  </si>
  <si>
    <t>G403372</t>
  </si>
  <si>
    <t>https://www.gem.wiki/Port_Everglades_power_station</t>
  </si>
  <si>
    <t>Port Everglades power station</t>
  </si>
  <si>
    <t>EIA: 617</t>
  </si>
  <si>
    <t>EIA: 5A, 5B, 5C, 5ST</t>
  </si>
  <si>
    <t>20276</t>
  </si>
  <si>
    <t>43074, 43077, 43078, 40753</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</si>
  <si>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</si>
  <si>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</si>
  <si>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</si>
  <si>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</si>
  <si>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</si>
  <si>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</si>
  <si>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</si>
  <si>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</si>
  <si>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</si>
  <si>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</si>
  <si>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</si>
  <si>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</si>
  <si>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</si>
  <si>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</si>
  <si>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Port Washington</t>
  </si>
  <si>
    <t>Ozaukee</t>
  </si>
  <si>
    <t>EIA: 4040</t>
  </si>
  <si>
    <t>EIA: 1CT1, 1CT2, ST1</t>
  </si>
  <si>
    <t>49911</t>
  </si>
  <si>
    <t>26342, 29775, 29776</t>
  </si>
  <si>
    <t>L104693</t>
  </si>
  <si>
    <t>G401689</t>
  </si>
  <si>
    <t>PWG2</t>
  </si>
  <si>
    <t>EIA: 2CT1, 2CT2, ST2</t>
  </si>
  <si>
    <t>31215, 31216, 26818</t>
  </si>
  <si>
    <t>G401690</t>
  </si>
  <si>
    <t>https://www.gem.wiki/Port_Westward_power_station</t>
  </si>
  <si>
    <t>Port Westward power station</t>
  </si>
  <si>
    <t>EIA: 56227</t>
  </si>
  <si>
    <t>L402208</t>
  </si>
  <si>
    <t>G402008</t>
  </si>
  <si>
    <t>https://www.gem.wiki/Possum_Point_power_station</t>
  </si>
  <si>
    <t>Possum Point power station</t>
  </si>
  <si>
    <t>G784</t>
  </si>
  <si>
    <t>Dumfries</t>
  </si>
  <si>
    <t>Prince William</t>
  </si>
  <si>
    <t>EIA: 3804</t>
  </si>
  <si>
    <t>EIA: 6A, 6B, 6ST</t>
  </si>
  <si>
    <t>L402359</t>
  </si>
  <si>
    <t>G401682</t>
  </si>
  <si>
    <t>https://www.gem.wiki/Potter_Station_2_power_station</t>
  </si>
  <si>
    <t>Potter Station 2 power station</t>
  </si>
  <si>
    <t>POT2</t>
  </si>
  <si>
    <t>Braintree</t>
  </si>
  <si>
    <t>EIA: 1660</t>
  </si>
  <si>
    <t>EIA: CC2, CC3</t>
  </si>
  <si>
    <t>57077</t>
  </si>
  <si>
    <t>L401629</t>
  </si>
  <si>
    <t>G401630</t>
  </si>
  <si>
    <t>WAT1</t>
  </si>
  <si>
    <t>EIA: WAT1</t>
  </si>
  <si>
    <t>G402355</t>
  </si>
  <si>
    <t>WAT2</t>
  </si>
  <si>
    <t>EIA: WAT2</t>
  </si>
  <si>
    <t>G402356</t>
  </si>
  <si>
    <t>https://www.gem.wiki/Power_Island_power_station</t>
  </si>
  <si>
    <t>Power Island power station</t>
  </si>
  <si>
    <t>Alvin</t>
  </si>
  <si>
    <t>EIA: 10154</t>
  </si>
  <si>
    <t>L402459</t>
  </si>
  <si>
    <t>G403902</t>
  </si>
  <si>
    <t>G403903</t>
  </si>
  <si>
    <t>https://www.gem.wiki/Prairie_Creek_Generating_Station</t>
  </si>
  <si>
    <t>Prairie Creek Generating Station</t>
  </si>
  <si>
    <t>Cedar Rapids</t>
  </si>
  <si>
    <t>Linn</t>
  </si>
  <si>
    <t>EIA: 1073</t>
  </si>
  <si>
    <t>22821</t>
  </si>
  <si>
    <t>L103917</t>
  </si>
  <si>
    <t>G403018</t>
  </si>
  <si>
    <t>https://www.gem.wiki/Procter_&amp;_Gamble_Mehoopany_Mill_power_station</t>
  </si>
  <si>
    <t>Procter &amp; Gamble Mehoopany Mill power station</t>
  </si>
  <si>
    <t>Mehoopany</t>
  </si>
  <si>
    <t>EIA: 50463</t>
  </si>
  <si>
    <t>L402445</t>
  </si>
  <si>
    <t>G403877</t>
  </si>
  <si>
    <t>G403878</t>
  </si>
  <si>
    <t>https://www.gem.wiki/Pueblo_Airport_generating_station</t>
  </si>
  <si>
    <t>Pueblo Airport generating station</t>
  </si>
  <si>
    <t>Pueblo</t>
  </si>
  <si>
    <t>EIA: 56998</t>
  </si>
  <si>
    <t>50698</t>
  </si>
  <si>
    <t>L401529</t>
  </si>
  <si>
    <t>G402212</t>
  </si>
  <si>
    <t>G402213</t>
  </si>
  <si>
    <t>PB4</t>
  </si>
  <si>
    <t>EIA: 4, 43, 5</t>
  </si>
  <si>
    <t>38646, 38647, 38648</t>
  </si>
  <si>
    <t>G402037</t>
  </si>
  <si>
    <t>PB5</t>
  </si>
  <si>
    <t>EIA: 53, 6, 7</t>
  </si>
  <si>
    <t>42046, 42047, 42048</t>
  </si>
  <si>
    <t>G402038</t>
  </si>
  <si>
    <t>https://www.gem.wiki/Pulliam_Power_Plant</t>
  </si>
  <si>
    <t>Pulliam Power Plant</t>
  </si>
  <si>
    <t>31</t>
  </si>
  <si>
    <t>Green Bay</t>
  </si>
  <si>
    <t>EIA: 4072</t>
  </si>
  <si>
    <t>EIA: 31</t>
  </si>
  <si>
    <t>37249</t>
  </si>
  <si>
    <t>L104276</t>
  </si>
  <si>
    <t>G403775</t>
  </si>
  <si>
    <t>https://www.gem.wiki/Quail_Run_energy_center</t>
  </si>
  <si>
    <t>Quail Run energy center</t>
  </si>
  <si>
    <t>830</t>
  </si>
  <si>
    <t>EIA: 56349</t>
  </si>
  <si>
    <t>55263</t>
  </si>
  <si>
    <t>31872, 33102, 33103</t>
  </si>
  <si>
    <t>L402247</t>
  </si>
  <si>
    <t>G402015</t>
  </si>
  <si>
    <t>831</t>
  </si>
  <si>
    <t>33910, 33911, 33912</t>
  </si>
  <si>
    <t>G402016</t>
  </si>
  <si>
    <t>https://www.gem.wiki/Quantum_Choctaw_Power_station</t>
  </si>
  <si>
    <t>Quantum Choctaw Power station</t>
  </si>
  <si>
    <t>Ackerman</t>
  </si>
  <si>
    <t>EIA: 55694</t>
  </si>
  <si>
    <t>L402325</t>
  </si>
  <si>
    <t>G401969</t>
  </si>
  <si>
    <t>https://www.gem.wiki/Quindaro_power_station</t>
  </si>
  <si>
    <t>Quindaro power station</t>
  </si>
  <si>
    <t>EIA: 1295</t>
  </si>
  <si>
    <t>23824</t>
  </si>
  <si>
    <t>L103926</t>
  </si>
  <si>
    <t>G402583</t>
  </si>
  <si>
    <t>G402584</t>
  </si>
  <si>
    <t>https://www.gem.wiki/R_S_Nelson_power_station</t>
  </si>
  <si>
    <t>R S Nelson power station</t>
  </si>
  <si>
    <t>Westlake</t>
  </si>
  <si>
    <t>EIA: 1393</t>
  </si>
  <si>
    <t>21592</t>
  </si>
  <si>
    <t>L401917</t>
  </si>
  <si>
    <t>G402848</t>
  </si>
  <si>
    <t>https://www.gem.wiki/R_W_Miller_power_station</t>
  </si>
  <si>
    <t>R W Miller power station</t>
  </si>
  <si>
    <t>Palo Pinto</t>
  </si>
  <si>
    <t>EIA: 3628</t>
  </si>
  <si>
    <t>14902</t>
  </si>
  <si>
    <t>L401750</t>
  </si>
  <si>
    <t>G402525</t>
  </si>
  <si>
    <t>G402526</t>
  </si>
  <si>
    <t>G402527</t>
  </si>
  <si>
    <t>G402528</t>
  </si>
  <si>
    <t>G402529</t>
  </si>
  <si>
    <t>https://www.gem.wiki/RS_cogeneration_power_station</t>
  </si>
  <si>
    <t>RS cogeneration power station</t>
  </si>
  <si>
    <t>EIA: 55117</t>
  </si>
  <si>
    <t>EIA: RS-4, RS-5, RS-6</t>
  </si>
  <si>
    <t>46091</t>
  </si>
  <si>
    <t>25052, 25182, 28539</t>
  </si>
  <si>
    <t>L401681</t>
  </si>
  <si>
    <t>G401804</t>
  </si>
  <si>
    <t>https://www.gem.wiki/Raccoon_Creek_energy_center</t>
  </si>
  <si>
    <t>Raccoon Creek energy center</t>
  </si>
  <si>
    <t>Flora</t>
  </si>
  <si>
    <t>EIA: 55417</t>
  </si>
  <si>
    <t>49061</t>
  </si>
  <si>
    <t>L402341</t>
  </si>
  <si>
    <t>G403693</t>
  </si>
  <si>
    <t>G403694</t>
  </si>
  <si>
    <t>G403695</t>
  </si>
  <si>
    <t>G403696</t>
  </si>
  <si>
    <t>https://www.gem.wiki/Ralph_Green_power_station</t>
  </si>
  <si>
    <t>Ralph Green power station</t>
  </si>
  <si>
    <t>EIA: 2092</t>
  </si>
  <si>
    <t>L402032</t>
  </si>
  <si>
    <t>G403040</t>
  </si>
  <si>
    <t>https://www.gem.wiki/Ratcliffe_power_station</t>
  </si>
  <si>
    <t>Ratcliffe power station</t>
  </si>
  <si>
    <t>EIA: 57037</t>
  </si>
  <si>
    <t>L402096</t>
  </si>
  <si>
    <t>G402041</t>
  </si>
  <si>
    <t>https://www.gem.wiki/Rathdrum_power_station</t>
  </si>
  <si>
    <t>Rathdrum power station</t>
  </si>
  <si>
    <t>Rathdrum</t>
  </si>
  <si>
    <t>Kootenai</t>
  </si>
  <si>
    <t>EIA: 7456</t>
  </si>
  <si>
    <t>36363</t>
  </si>
  <si>
    <t>L401736</t>
  </si>
  <si>
    <t>G402499</t>
  </si>
  <si>
    <t>G402500</t>
  </si>
  <si>
    <t>EIA: 55179</t>
  </si>
  <si>
    <t>16989</t>
  </si>
  <si>
    <t>17429, 25943</t>
  </si>
  <si>
    <t>G401830</t>
  </si>
  <si>
    <t>https://www.gem.wiki/Ravenswood_power_station</t>
  </si>
  <si>
    <t>Ravenswood power station</t>
  </si>
  <si>
    <t>Long Island</t>
  </si>
  <si>
    <t>EIA: 2500</t>
  </si>
  <si>
    <t>L402002</t>
  </si>
  <si>
    <t>G402987</t>
  </si>
  <si>
    <t>G402988</t>
  </si>
  <si>
    <t>G402989</t>
  </si>
  <si>
    <t>CCR4</t>
  </si>
  <si>
    <t>EIA: 4, 4S</t>
  </si>
  <si>
    <t>G401648</t>
  </si>
  <si>
    <t>https://www.gem.wiki/Rawhide_Energy_Station</t>
  </si>
  <si>
    <t>Rawhide Energy Station</t>
  </si>
  <si>
    <t>Wellington</t>
  </si>
  <si>
    <t>Larimer</t>
  </si>
  <si>
    <t>EIA: 6761</t>
  </si>
  <si>
    <t>30294</t>
  </si>
  <si>
    <t>L103813</t>
  </si>
  <si>
    <t>G403384</t>
  </si>
  <si>
    <t>G403385</t>
  </si>
  <si>
    <t>G403386</t>
  </si>
  <si>
    <t>G403387</t>
  </si>
  <si>
    <t>F</t>
  </si>
  <si>
    <t>EIA: F</t>
  </si>
  <si>
    <t>G403388</t>
  </si>
  <si>
    <t>https://www.gem.wiki/Ray_Olinger_power_station</t>
  </si>
  <si>
    <t>Ray Olinger power station</t>
  </si>
  <si>
    <t>Navada</t>
  </si>
  <si>
    <t>Collin</t>
  </si>
  <si>
    <t>EIA: 3576</t>
  </si>
  <si>
    <t>20734</t>
  </si>
  <si>
    <t>L401784</t>
  </si>
  <si>
    <t>G402565</t>
  </si>
  <si>
    <t>G402566</t>
  </si>
  <si>
    <t>G402567</t>
  </si>
  <si>
    <t>G402568</t>
  </si>
  <si>
    <t>https://www.gem.wiki/Rayburn_Energy_power_station</t>
  </si>
  <si>
    <t>Rayburn Energy power station</t>
  </si>
  <si>
    <t>Sherman</t>
  </si>
  <si>
    <t>Grayson</t>
  </si>
  <si>
    <t>EIA: 58005</t>
  </si>
  <si>
    <t>Panda Sherman power station</t>
  </si>
  <si>
    <t>58106</t>
  </si>
  <si>
    <t>34884, 37972, 37973</t>
  </si>
  <si>
    <t>L402193</t>
  </si>
  <si>
    <t>G402057</t>
  </si>
  <si>
    <t>https://www.gem.wiki/Red_Hawk_power_station</t>
  </si>
  <si>
    <t>Red Hawk power station</t>
  </si>
  <si>
    <t>EIA: 55455</t>
  </si>
  <si>
    <t>46392</t>
  </si>
  <si>
    <t>25547, 26213, 25548</t>
  </si>
  <si>
    <t>L401711</t>
  </si>
  <si>
    <t>G401927</t>
  </si>
  <si>
    <t>26204, 26205, 26210</t>
  </si>
  <si>
    <t>G401928</t>
  </si>
  <si>
    <t>https://www.gem.wiki/Red_Oak_power_station</t>
  </si>
  <si>
    <t>Red Oak power station</t>
  </si>
  <si>
    <t>EIA: 55239</t>
  </si>
  <si>
    <t>EIA: 0001, 0002, 0003, 0004</t>
  </si>
  <si>
    <t>L401603</t>
  </si>
  <si>
    <t>G401858</t>
  </si>
  <si>
    <t>https://www.gem.wiki/Redbud_power_plant</t>
  </si>
  <si>
    <t>Redbud power plant</t>
  </si>
  <si>
    <t>G112</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</si>
  <si>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</si>
  <si>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</si>
  <si>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</si>
  <si>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</si>
  <si>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</si>
  <si>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</si>
  <si>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</si>
  <si>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</si>
  <si>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</si>
  <si>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</si>
  <si>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</si>
  <si>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</si>
  <si>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</si>
  <si>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</si>
  <si>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</si>
  <si>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101</t>
  </si>
  <si>
    <t>Redding</t>
  </si>
  <si>
    <t>Shasta</t>
  </si>
  <si>
    <t>EIA: 7307</t>
  </si>
  <si>
    <t>31217</t>
  </si>
  <si>
    <t>27427, 17557</t>
  </si>
  <si>
    <t>L402468</t>
  </si>
  <si>
    <t>G402153</t>
  </si>
  <si>
    <t>https://www.gem.wiki/Redondo_Beach_generation_station</t>
  </si>
  <si>
    <t>Redondo Beach generation station</t>
  </si>
  <si>
    <t>Redondo Beach</t>
  </si>
  <si>
    <t>EIA: 356</t>
  </si>
  <si>
    <t>33159</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</si>
  <si>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</si>
  <si>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</si>
  <si>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</si>
  <si>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</si>
  <si>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</si>
  <si>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</si>
  <si>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</si>
  <si>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</si>
  <si>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</si>
  <si>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</si>
  <si>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</si>
  <si>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</si>
  <si>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</si>
  <si>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Reidsville</t>
  </si>
  <si>
    <t>EIA: 61240</t>
  </si>
  <si>
    <t>EIA: REC, REC2</t>
  </si>
  <si>
    <t>70280</t>
  </si>
  <si>
    <t>46937, 48374</t>
  </si>
  <si>
    <t>L402425</t>
  </si>
  <si>
    <t>G402112</t>
  </si>
  <si>
    <t>https://www.gem.wiki/Remington_power_station</t>
  </si>
  <si>
    <t>Remington power station</t>
  </si>
  <si>
    <t>EIA: 7838</t>
  </si>
  <si>
    <t>36114</t>
  </si>
  <si>
    <t>L402360</t>
  </si>
  <si>
    <t>G403728</t>
  </si>
  <si>
    <t>G403729</t>
  </si>
  <si>
    <t>G403730</t>
  </si>
  <si>
    <t>G403731</t>
  </si>
  <si>
    <t>https://www.gem.wiki/Remy_Jade_power_station</t>
  </si>
  <si>
    <t>Remy Jade power station</t>
  </si>
  <si>
    <t>Crosby</t>
  </si>
  <si>
    <t>EIA: 66604</t>
  </si>
  <si>
    <t>1141527</t>
  </si>
  <si>
    <t>L408881</t>
  </si>
  <si>
    <t>G413032</t>
  </si>
  <si>
    <t>G413031</t>
  </si>
  <si>
    <t>G413030</t>
  </si>
  <si>
    <t>G413029</t>
  </si>
  <si>
    <t>EIA: CT5-3</t>
  </si>
  <si>
    <t>G413028</t>
  </si>
  <si>
    <t>G413027</t>
  </si>
  <si>
    <t>https://www.gem.wiki/Renaissance_power_plant</t>
  </si>
  <si>
    <t>Renaissance power plant</t>
  </si>
  <si>
    <t>Carson City</t>
  </si>
  <si>
    <t>Montcalm</t>
  </si>
  <si>
    <t>EIA: 55402</t>
  </si>
  <si>
    <t>48333</t>
  </si>
  <si>
    <t>L401858</t>
  </si>
  <si>
    <t>G402699</t>
  </si>
  <si>
    <t>G402700</t>
  </si>
  <si>
    <t>G402701</t>
  </si>
  <si>
    <t>G402702</t>
  </si>
  <si>
    <t>https://www.gem.wiki/Renovo_energy_center</t>
  </si>
  <si>
    <t>Renovo energy center</t>
  </si>
  <si>
    <t>4141</t>
  </si>
  <si>
    <t>Renovo</t>
  </si>
  <si>
    <t>Clinton</t>
  </si>
  <si>
    <t>EIA: 60786</t>
  </si>
  <si>
    <t>EIA: RECPJ</t>
  </si>
  <si>
    <t>70997</t>
  </si>
  <si>
    <t>L402426</t>
  </si>
  <si>
    <t>G403837</t>
  </si>
  <si>
    <t>4343</t>
  </si>
  <si>
    <t>EIA: RECNY</t>
  </si>
  <si>
    <t>G403836</t>
  </si>
  <si>
    <t>https://www.gem.wiki/Rensselaer_cogeneration_power_station</t>
  </si>
  <si>
    <t>Rensselaer cogeneration power station</t>
  </si>
  <si>
    <t>G701</t>
  </si>
  <si>
    <t>EIA: 54034</t>
  </si>
  <si>
    <t>L402502</t>
  </si>
  <si>
    <t>G401739</t>
  </si>
  <si>
    <t>https://www.gem.wiki/Rhode_Island_State_energy_center</t>
  </si>
  <si>
    <t>Rhode Island State energy center</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</si>
  <si>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</si>
  <si>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</si>
  <si>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</si>
  <si>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</si>
  <si>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</si>
  <si>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</si>
  <si>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</si>
  <si>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</si>
  <si>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</si>
  <si>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</si>
  <si>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</si>
  <si>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</si>
  <si>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</si>
  <si>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Defiance</t>
  </si>
  <si>
    <t>EIA: 2880</t>
  </si>
  <si>
    <t>L402249</t>
  </si>
  <si>
    <t>G403449</t>
  </si>
  <si>
    <t>G403450</t>
  </si>
  <si>
    <t>G403451</t>
  </si>
  <si>
    <t>https://www.gem.wiki/Richmond_cogeneration_power_station</t>
  </si>
  <si>
    <t>Richmond cogeneration power station</t>
  </si>
  <si>
    <t>EIA: 52109</t>
  </si>
  <si>
    <t>EIA: GEN1, GEN2, GEN5</t>
  </si>
  <si>
    <t>16207</t>
  </si>
  <si>
    <t>L402500</t>
  </si>
  <si>
    <t>G401734</t>
  </si>
  <si>
    <t>https://www.gem.wiki/Rifle_generating_station</t>
  </si>
  <si>
    <t>Rifle generating station</t>
  </si>
  <si>
    <t>Rifle</t>
  </si>
  <si>
    <t>Garfield</t>
  </si>
  <si>
    <t>EIA: 10755</t>
  </si>
  <si>
    <t>EIA: GT2, GT3, GT4, ST1</t>
  </si>
  <si>
    <t>17046</t>
  </si>
  <si>
    <t>467, 468, 469, 470</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</si>
  <si>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</si>
  <si>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</si>
  <si>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</si>
  <si>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</si>
  <si>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</si>
  <si>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</si>
  <si>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</si>
  <si>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</si>
  <si>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</si>
  <si>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</si>
  <si>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</si>
  <si>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19136</t>
  </si>
  <si>
    <t>L401903</t>
  </si>
  <si>
    <t>G402823</t>
  </si>
  <si>
    <t>G402824</t>
  </si>
  <si>
    <t>G402825</t>
  </si>
  <si>
    <t>G402826</t>
  </si>
  <si>
    <t>https://www.gem.wiki/Rio_Nogales_power_project</t>
  </si>
  <si>
    <t>Rio Nogales power project</t>
  </si>
  <si>
    <t>Seguin</t>
  </si>
  <si>
    <t>EIA: 55137</t>
  </si>
  <si>
    <t>L401807</t>
  </si>
  <si>
    <t>G401813</t>
  </si>
  <si>
    <t>https://www.gem.wiki/Ripon_generation_station</t>
  </si>
  <si>
    <t>Ripon generation station</t>
  </si>
  <si>
    <t>EIA: 56135</t>
  </si>
  <si>
    <t>50985</t>
  </si>
  <si>
    <t>L402100</t>
  </si>
  <si>
    <t>G403191</t>
  </si>
  <si>
    <t>G403192</t>
  </si>
  <si>
    <t>https://www.gem.wiki/River_Road_Gen_Plant</t>
  </si>
  <si>
    <t>River Road Gen Plant</t>
  </si>
  <si>
    <t>Vancouver</t>
  </si>
  <si>
    <t>EIA: 7605</t>
  </si>
  <si>
    <t>L402237</t>
  </si>
  <si>
    <t>G403438</t>
  </si>
  <si>
    <t>https://www.gem.wiki/Riverside_(IA)_power_station</t>
  </si>
  <si>
    <t>Riverside (IA) power station</t>
  </si>
  <si>
    <t>Bettendorf</t>
  </si>
  <si>
    <t>EIA: 1081</t>
  </si>
  <si>
    <t>26336</t>
  </si>
  <si>
    <t>L103918</t>
  </si>
  <si>
    <t>G403160</t>
  </si>
  <si>
    <t>https://www.gem.wiki/Riverside_(MN)_power_station</t>
  </si>
  <si>
    <t>Riverside (MN) power station</t>
  </si>
  <si>
    <t>RIV0</t>
  </si>
  <si>
    <t>Minneapolis</t>
  </si>
  <si>
    <t>Hennepin</t>
  </si>
  <si>
    <t>EIA: 1927</t>
  </si>
  <si>
    <t>EIA: 10, 9, ST7</t>
  </si>
  <si>
    <t>28282</t>
  </si>
  <si>
    <t>33426, 33427, 33428</t>
  </si>
  <si>
    <t>L104694</t>
  </si>
  <si>
    <t>G401634</t>
  </si>
  <si>
    <t>https://www.gem.wiki/Riverside_(OK)_power_station</t>
  </si>
  <si>
    <t>Riverside (OK) power station</t>
  </si>
  <si>
    <t>EIA: 4940</t>
  </si>
  <si>
    <t>L402233</t>
  </si>
  <si>
    <t>G403424</t>
  </si>
  <si>
    <t>G403425</t>
  </si>
  <si>
    <t>G403426</t>
  </si>
  <si>
    <t>G403427</t>
  </si>
  <si>
    <t>https://www.gem.wiki/Riverside_Energy_Resource_Center_(CA)</t>
  </si>
  <si>
    <t>Riverside Energy Resource Center (CA)</t>
  </si>
  <si>
    <t>EIA: 56143</t>
  </si>
  <si>
    <t>52422</t>
  </si>
  <si>
    <t>L401802</t>
  </si>
  <si>
    <t>G402593</t>
  </si>
  <si>
    <t>G402594</t>
  </si>
  <si>
    <t>https://www.gem.wiki/Riverside_Generating_(KY)_power_station</t>
  </si>
  <si>
    <t>Riverside Generating (KY) power station</t>
  </si>
  <si>
    <t>GTG1</t>
  </si>
  <si>
    <t>Catlettsburg</t>
  </si>
  <si>
    <t>EIA: 55198</t>
  </si>
  <si>
    <t>EIA: GTG1</t>
  </si>
  <si>
    <t>45544</t>
  </si>
  <si>
    <t>L402250</t>
  </si>
  <si>
    <t>G403452</t>
  </si>
  <si>
    <t>GTG2</t>
  </si>
  <si>
    <t>EIA: GTG2</t>
  </si>
  <si>
    <t>G403453</t>
  </si>
  <si>
    <t>GTG3</t>
  </si>
  <si>
    <t>EIA: GTG3</t>
  </si>
  <si>
    <t>G403454</t>
  </si>
  <si>
    <t>GTG4</t>
  </si>
  <si>
    <t>EIA: GTG4</t>
  </si>
  <si>
    <t>G403455</t>
  </si>
  <si>
    <t>GTG5</t>
  </si>
  <si>
    <t>EIA: GTG5</t>
  </si>
  <si>
    <t>G403456</t>
  </si>
  <si>
    <t>https://www.gem.wiki/Riverside_energy_center_(WI)</t>
  </si>
  <si>
    <t>Riverside energy center (WI)</t>
  </si>
  <si>
    <t>Beloit</t>
  </si>
  <si>
    <t>Rock</t>
  </si>
  <si>
    <t>EIA: 55641</t>
  </si>
  <si>
    <t>West Riverside energy center</t>
  </si>
  <si>
    <t>102091</t>
  </si>
  <si>
    <t>45437, 47248, 47249</t>
  </si>
  <si>
    <t>L401640</t>
  </si>
  <si>
    <t>G401958</t>
  </si>
  <si>
    <t>S112</t>
  </si>
  <si>
    <t>49135</t>
  </si>
  <si>
    <t>28549, 29905, 29906</t>
  </si>
  <si>
    <t>G401959</t>
  </si>
  <si>
    <t>https://www.gem.wiki/Riverton_Power_Plant</t>
  </si>
  <si>
    <t>Riverton Power Plant</t>
  </si>
  <si>
    <t>Riverton</t>
  </si>
  <si>
    <t>EIA: 1239</t>
  </si>
  <si>
    <t>EIA: 12, 12-2</t>
  </si>
  <si>
    <t>1138888</t>
  </si>
  <si>
    <t>31212, 41896</t>
  </si>
  <si>
    <t>L103927</t>
  </si>
  <si>
    <t>G401617</t>
  </si>
  <si>
    <t>https://www.gem.wiki/Riviera_power_station</t>
  </si>
  <si>
    <t>Riviera power station</t>
  </si>
  <si>
    <t>PRV</t>
  </si>
  <si>
    <t>Riviera Beach</t>
  </si>
  <si>
    <t>Palm Beach</t>
  </si>
  <si>
    <t>EIA: 619</t>
  </si>
  <si>
    <t>20278</t>
  </si>
  <si>
    <t>35101, 38337, 38338, 38374</t>
  </si>
  <si>
    <t>L401954</t>
  </si>
  <si>
    <t>G402117</t>
  </si>
  <si>
    <t>https://www.gem.wiki/Robert_P_Mone_Plant</t>
  </si>
  <si>
    <t>Robert P Mone Plant</t>
  </si>
  <si>
    <t>Convoy</t>
  </si>
  <si>
    <t>Van Wert</t>
  </si>
  <si>
    <t>EIA: 7872</t>
  </si>
  <si>
    <t>46813</t>
  </si>
  <si>
    <t>L401756</t>
  </si>
  <si>
    <t>G402542</t>
  </si>
  <si>
    <t>G402543</t>
  </si>
  <si>
    <t>G402544</t>
  </si>
  <si>
    <t>https://www.gem.wiki/Robert_Reid_Power_Plant</t>
  </si>
  <si>
    <t>Robert Reid Power Plant</t>
  </si>
  <si>
    <t>Robards</t>
  </si>
  <si>
    <t>EIA: 1383</t>
  </si>
  <si>
    <t>14487</t>
  </si>
  <si>
    <t>L103947</t>
  </si>
  <si>
    <t>G402523</t>
  </si>
  <si>
    <t>https://www.gem.wiki/Robins_power_station</t>
  </si>
  <si>
    <t>Robins power station</t>
  </si>
  <si>
    <t>Robins AFB</t>
  </si>
  <si>
    <t>EIA: 7348</t>
  </si>
  <si>
    <t>20998</t>
  </si>
  <si>
    <t>L401980</t>
  </si>
  <si>
    <t>G402953</t>
  </si>
  <si>
    <t>G402954</t>
  </si>
  <si>
    <t>https://www.gem.wiki/Robinson_Power_Company_station</t>
  </si>
  <si>
    <t>Robinson Power Company station</t>
  </si>
  <si>
    <t>Bulger</t>
  </si>
  <si>
    <t>EIA: 56453</t>
  </si>
  <si>
    <t>54198</t>
  </si>
  <si>
    <t>31339, 48167, 43265</t>
  </si>
  <si>
    <t>L402427</t>
  </si>
  <si>
    <t>G403838</t>
  </si>
  <si>
    <t>https://www.gem.wiki/Rock_River_power_station</t>
  </si>
  <si>
    <t>Rock River power station</t>
  </si>
  <si>
    <t>EIA: 4057</t>
  </si>
  <si>
    <t>L402377</t>
  </si>
  <si>
    <t>G403770</t>
  </si>
  <si>
    <t>G403771</t>
  </si>
  <si>
    <t>https://www.gem.wiki/RockGen_energy_center</t>
  </si>
  <si>
    <t>RockGen energy center</t>
  </si>
  <si>
    <t>EIA: 55391</t>
  </si>
  <si>
    <t>41515</t>
  </si>
  <si>
    <t>L402253</t>
  </si>
  <si>
    <t>G403460</t>
  </si>
  <si>
    <t>G403461</t>
  </si>
  <si>
    <t>G403462</t>
  </si>
  <si>
    <t>https://www.gem.wiki/Rockingham_County_CT_Station</t>
  </si>
  <si>
    <t>Rockingham County CT Station</t>
  </si>
  <si>
    <t>EIA: 55116</t>
  </si>
  <si>
    <t>41386</t>
  </si>
  <si>
    <t>L401863</t>
  </si>
  <si>
    <t>G402727</t>
  </si>
  <si>
    <t>G402728</t>
  </si>
  <si>
    <t>G402729</t>
  </si>
  <si>
    <t>G402730</t>
  </si>
  <si>
    <t>G402731</t>
  </si>
  <si>
    <t>https://www.gem.wiki/Rocky_Mountain_energy_center</t>
  </si>
  <si>
    <t>Rocky Mountain energy center</t>
  </si>
  <si>
    <t>RKM0</t>
  </si>
  <si>
    <t>Keenesburg</t>
  </si>
  <si>
    <t>EIA: 55835</t>
  </si>
  <si>
    <t>47820</t>
  </si>
  <si>
    <t>26922, 26931, 26932</t>
  </si>
  <si>
    <t>L402226</t>
  </si>
  <si>
    <t>G401981</t>
  </si>
  <si>
    <t>https://www.gem.wiki/Rocky_Road_power_station</t>
  </si>
  <si>
    <t>Rocky Road power station</t>
  </si>
  <si>
    <t>T4</t>
  </si>
  <si>
    <t>East Dundee</t>
  </si>
  <si>
    <t>Kane</t>
  </si>
  <si>
    <t>EIA: 55109</t>
  </si>
  <si>
    <t>EIA: T4</t>
  </si>
  <si>
    <t>45410</t>
  </si>
  <si>
    <t>L402254</t>
  </si>
  <si>
    <t>G403463</t>
  </si>
  <si>
    <t>EIA: TG1</t>
  </si>
  <si>
    <t>G403464</t>
  </si>
  <si>
    <t>EIA: TG2</t>
  </si>
  <si>
    <t>G403465</t>
  </si>
  <si>
    <t>https://www.gem.wiki/Rokeby_power_station</t>
  </si>
  <si>
    <t>Rokeby power station</t>
  </si>
  <si>
    <t>EIA: 6373</t>
  </si>
  <si>
    <t>L402047</t>
  </si>
  <si>
    <t>G403071</t>
  </si>
  <si>
    <t>G403072</t>
  </si>
  <si>
    <t>G403073</t>
  </si>
  <si>
    <t>https://www.gem.wiki/Rolling_Hills_Generating_power_station</t>
  </si>
  <si>
    <t>Rolling Hills Generating power station</t>
  </si>
  <si>
    <t>Wilkesville</t>
  </si>
  <si>
    <t>Vinton</t>
  </si>
  <si>
    <t>EIA: 55401</t>
  </si>
  <si>
    <t>47879</t>
  </si>
  <si>
    <t>L402255</t>
  </si>
  <si>
    <t>G403466</t>
  </si>
  <si>
    <t>G403467</t>
  </si>
  <si>
    <t>G403468</t>
  </si>
  <si>
    <t>G403469</t>
  </si>
  <si>
    <t>G403470</t>
  </si>
  <si>
    <t>https://www.gem.wiki/Roseton_generating_facility</t>
  </si>
  <si>
    <t>Roseton generating facility</t>
  </si>
  <si>
    <t>Newsburgh</t>
  </si>
  <si>
    <t>EIA: 8006</t>
  </si>
  <si>
    <t>L401775</t>
  </si>
  <si>
    <t>G402553</t>
  </si>
  <si>
    <t>G402554</t>
  </si>
  <si>
    <t>https://www.gem.wiki/Roseville_energy_park</t>
  </si>
  <si>
    <t>Roseville energy park</t>
  </si>
  <si>
    <t>A101</t>
  </si>
  <si>
    <t>Roseville</t>
  </si>
  <si>
    <t>Placer</t>
  </si>
  <si>
    <t>EIA: 56298</t>
  </si>
  <si>
    <t>51987</t>
  </si>
  <si>
    <t>30307, 31143, 31144</t>
  </si>
  <si>
    <t>L401803</t>
  </si>
  <si>
    <t>G402014</t>
  </si>
  <si>
    <t>https://www.gem.wiki/Rowan_power_station</t>
  </si>
  <si>
    <t>Rowan power station</t>
  </si>
  <si>
    <t>EIA: 7826</t>
  </si>
  <si>
    <t>L402288</t>
  </si>
  <si>
    <t>G403536</t>
  </si>
  <si>
    <t>EIA: 002</t>
  </si>
  <si>
    <t>G403537</t>
  </si>
  <si>
    <t>EIA: 003</t>
  </si>
  <si>
    <t>G403538</t>
  </si>
  <si>
    <t>EIA: 4, 5, STG</t>
  </si>
  <si>
    <t>G402174</t>
  </si>
  <si>
    <t>https://www.gem.wiki/Rumford_power_station</t>
  </si>
  <si>
    <t>Rumford power station</t>
  </si>
  <si>
    <t>Rumford</t>
  </si>
  <si>
    <t>EIA: 55100</t>
  </si>
  <si>
    <t>EIA: UNT1, UNT2</t>
  </si>
  <si>
    <t>45197</t>
  </si>
  <si>
    <t>24192, 24383</t>
  </si>
  <si>
    <t>L402256</t>
  </si>
  <si>
    <t>G401799</t>
  </si>
  <si>
    <t>https://www.gem.wiki/Russell_City_energy_center</t>
  </si>
  <si>
    <t>Russell City energy center</t>
  </si>
  <si>
    <t>Hayward</t>
  </si>
  <si>
    <t>EIA: 56467</t>
  </si>
  <si>
    <t>48272</t>
  </si>
  <si>
    <t>27418, 27419, 27420</t>
  </si>
  <si>
    <t>L402257</t>
  </si>
  <si>
    <t>G402024</t>
  </si>
  <si>
    <t>https://www.gem.wiki/S_O_Purdom_power_station</t>
  </si>
  <si>
    <t>S O Purdom power station</t>
  </si>
  <si>
    <t>St Marks</t>
  </si>
  <si>
    <t>Wakulla</t>
  </si>
  <si>
    <t>EIA: 689</t>
  </si>
  <si>
    <t>EIA: 8, 9</t>
  </si>
  <si>
    <t>34139</t>
  </si>
  <si>
    <t>17218, 24206</t>
  </si>
  <si>
    <t>L401812</t>
  </si>
  <si>
    <t>G402135</t>
  </si>
  <si>
    <t>https://www.gem.wiki/SABIC_Innovative_Plastics_Mt._Vernon_power_station</t>
  </si>
  <si>
    <t>SABIC Innovative Plastics Mt. Vernon power station</t>
  </si>
  <si>
    <t>COGN1</t>
  </si>
  <si>
    <t>EIA: 58063</t>
  </si>
  <si>
    <t>EIA: COGN1</t>
  </si>
  <si>
    <t>70583</t>
  </si>
  <si>
    <t>L402458</t>
  </si>
  <si>
    <t>G403901</t>
  </si>
  <si>
    <t>https://www.gem.wiki/SCA_cogeneration_2_power_station</t>
  </si>
  <si>
    <t>SCA cogeneration 2 power station</t>
  </si>
  <si>
    <t>EIA: 7551</t>
  </si>
  <si>
    <t>EIA: CCST, CT1A, CT1B</t>
  </si>
  <si>
    <t>31885</t>
  </si>
  <si>
    <t>18487, 18488, 18489</t>
  </si>
  <si>
    <t>L401646</t>
  </si>
  <si>
    <t>G402160</t>
  </si>
  <si>
    <t>https://www.gem.wiki/SEGS_IX_power_station</t>
  </si>
  <si>
    <t>SEGS IX power station</t>
  </si>
  <si>
    <t>Hinkley</t>
  </si>
  <si>
    <t>EIA: 10446</t>
  </si>
  <si>
    <t>L407396</t>
  </si>
  <si>
    <t>G409607</t>
  </si>
  <si>
    <t>https://www.gem.wiki/SEGS_VIII_power_station</t>
  </si>
  <si>
    <t>SEGS VIII power station</t>
  </si>
  <si>
    <t>EIA: 10444</t>
  </si>
  <si>
    <t>L407395</t>
  </si>
  <si>
    <t>G409608</t>
  </si>
  <si>
    <t>https://www.gem.wiki/SJRR_power_station</t>
  </si>
  <si>
    <t>SJRR power station</t>
  </si>
  <si>
    <t>SJ-1</t>
  </si>
  <si>
    <t>EIA: 62548</t>
  </si>
  <si>
    <t>EIA: SJ-1</t>
  </si>
  <si>
    <t>1138142</t>
  </si>
  <si>
    <t>L402430</t>
  </si>
  <si>
    <t>G403843</t>
  </si>
  <si>
    <t>SJ-2</t>
  </si>
  <si>
    <t>EIA: SJ-2</t>
  </si>
  <si>
    <t>G403844</t>
  </si>
  <si>
    <t>SJ-3</t>
  </si>
  <si>
    <t>EIA: SJ-3</t>
  </si>
  <si>
    <t>G403845</t>
  </si>
  <si>
    <t>SJ-4</t>
  </si>
  <si>
    <t>EIA: SJ-4</t>
  </si>
  <si>
    <t>G403846</t>
  </si>
  <si>
    <t>https://www.gem.wiki/SPA_cogeneration_3_power_station</t>
  </si>
  <si>
    <t>SPA cogeneration 3 power station</t>
  </si>
  <si>
    <t>EIA: 7552</t>
  </si>
  <si>
    <t>EIA: CCCT, CCST</t>
  </si>
  <si>
    <t>31886</t>
  </si>
  <si>
    <t>18480, 18481</t>
  </si>
  <si>
    <t>L401608</t>
  </si>
  <si>
    <t>G402161</t>
  </si>
  <si>
    <t>https://www.gem.wiki/Sabine_River_Works_power_station</t>
  </si>
  <si>
    <t>Sabine River Works power station</t>
  </si>
  <si>
    <t>EIA: 10789</t>
  </si>
  <si>
    <t>EIA: GT1A, GT1B, ST1A</t>
  </si>
  <si>
    <t>L402480</t>
  </si>
  <si>
    <t>G401613</t>
  </si>
  <si>
    <t>CCL1_GEN1</t>
  </si>
  <si>
    <t>G403911</t>
  </si>
  <si>
    <t>https://www.gem.wiki/Sabine_cogeneration_power_station</t>
  </si>
  <si>
    <t>Sabine cogeneration power station</t>
  </si>
  <si>
    <t>EIA: 55104</t>
  </si>
  <si>
    <t>L401680</t>
  </si>
  <si>
    <t>G401801</t>
  </si>
  <si>
    <t>https://www.gem.wiki/Sabine_power_station</t>
  </si>
  <si>
    <t>Sabine power station</t>
  </si>
  <si>
    <t>EIA: 3459</t>
  </si>
  <si>
    <t>21593</t>
  </si>
  <si>
    <t>L401927</t>
  </si>
  <si>
    <t>G402855</t>
  </si>
  <si>
    <t>G402856</t>
  </si>
  <si>
    <t>G402857</t>
  </si>
  <si>
    <t>G402858</t>
  </si>
  <si>
    <t>https://www.gem.wiki/Saguaro_(AZ)_power_station</t>
  </si>
  <si>
    <t>Saguaro (AZ) power station</t>
  </si>
  <si>
    <t>Red Rock</t>
  </si>
  <si>
    <t>EIA: 118</t>
  </si>
  <si>
    <t>13498</t>
  </si>
  <si>
    <t>L401712</t>
  </si>
  <si>
    <t>G402440</t>
  </si>
  <si>
    <t>G402441</t>
  </si>
  <si>
    <t>G402442</t>
  </si>
  <si>
    <t>https://www.gem.wiki/Saguaro_power_(NV)_station</t>
  </si>
  <si>
    <t>Saguaro power (NV) station</t>
  </si>
  <si>
    <t>EIA: 54271</t>
  </si>
  <si>
    <t>L401664</t>
  </si>
  <si>
    <t>G401746</t>
  </si>
  <si>
    <t>https://www.gem.wiki/Salem_Harbor_Station</t>
  </si>
  <si>
    <t>Salem Harbor Station</t>
  </si>
  <si>
    <t>EIA: 60903</t>
  </si>
  <si>
    <t>27444</t>
  </si>
  <si>
    <t>L103971</t>
  </si>
  <si>
    <t>G402102</t>
  </si>
  <si>
    <t>G402103</t>
  </si>
  <si>
    <t>https://www.gem.wiki/Sam_Rayburn_power_station</t>
  </si>
  <si>
    <t>Sam Rayburn power station</t>
  </si>
  <si>
    <t>Nursery</t>
  </si>
  <si>
    <t>Victoria</t>
  </si>
  <si>
    <t>EIA: 3631</t>
  </si>
  <si>
    <t>EIA: 10, 7, 8, 9</t>
  </si>
  <si>
    <t>33075, 28806, 28807, 29872</t>
  </si>
  <si>
    <t>L402467</t>
  </si>
  <si>
    <t>G401678</t>
  </si>
  <si>
    <t>https://www.gem.wiki/San_Jacinto_County_peaking_facility</t>
  </si>
  <si>
    <t>San Jacinto County peaking facility</t>
  </si>
  <si>
    <t>SJC1</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</si>
  <si>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</si>
  <si>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</si>
  <si>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</si>
  <si>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</si>
  <si>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</si>
  <si>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</si>
  <si>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</si>
  <si>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</si>
  <si>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</si>
  <si>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</si>
  <si>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</si>
  <si>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</si>
  <si>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</si>
  <si>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</si>
  <si>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</si>
  <si>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</si>
  <si>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</si>
  <si>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</si>
  <si>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30947</t>
  </si>
  <si>
    <t>L406862</t>
  </si>
  <si>
    <t>G407338</t>
  </si>
  <si>
    <t>G407339</t>
  </si>
  <si>
    <t>https://www.gem.wiki/Sand_Hill_power_station</t>
  </si>
  <si>
    <t>Sand Hill power station</t>
  </si>
  <si>
    <t>EIA: 7900</t>
  </si>
  <si>
    <t>EIA: 5A, 5C</t>
  </si>
  <si>
    <t>49313</t>
  </si>
  <si>
    <t>31740, 43653, 30056</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</si>
  <si>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</si>
  <si>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</si>
  <si>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</si>
  <si>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</si>
  <si>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</si>
  <si>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</si>
  <si>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</si>
  <si>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</si>
  <si>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</si>
  <si>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</si>
  <si>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</si>
  <si>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</si>
  <si>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</si>
  <si>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</si>
  <si>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</si>
  <si>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</si>
  <si>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</si>
  <si>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</si>
  <si>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</si>
  <si>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</si>
  <si>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</si>
  <si>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</si>
  <si>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</si>
  <si>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EIA: 620</t>
  </si>
  <si>
    <t>EIA: 4, 4A, 4B, 4C, 4D</t>
  </si>
  <si>
    <t>20279</t>
  </si>
  <si>
    <t>24229, 24230, 24231, 24232, 29903</t>
  </si>
  <si>
    <t>L401955</t>
  </si>
  <si>
    <t>G402118</t>
  </si>
  <si>
    <t>G161</t>
  </si>
  <si>
    <t>EIA: 5, 5A, 5B, 5C, 5D</t>
  </si>
  <si>
    <t>24233, 24234, 25205, 25206, 30824</t>
  </si>
  <si>
    <t>G402119</t>
  </si>
  <si>
    <t>https://www.gem.wiki/Santa_Rosa_energy_center</t>
  </si>
  <si>
    <t>Santa Rosa energy center</t>
  </si>
  <si>
    <t>Pace</t>
  </si>
  <si>
    <t>Santa Rosa</t>
  </si>
  <si>
    <t>EIA: 55242</t>
  </si>
  <si>
    <t>46157</t>
  </si>
  <si>
    <t>25139, 28452</t>
  </si>
  <si>
    <t>L402269</t>
  </si>
  <si>
    <t>G401860</t>
  </si>
  <si>
    <t>https://www.gem.wiki/Santan_power_station</t>
  </si>
  <si>
    <t>Santan power station</t>
  </si>
  <si>
    <t>Gilbert</t>
  </si>
  <si>
    <t>EIA: 8068</t>
  </si>
  <si>
    <t>31951</t>
  </si>
  <si>
    <t>L402265</t>
  </si>
  <si>
    <t>G403481</t>
  </si>
  <si>
    <t>G403482</t>
  </si>
  <si>
    <t>G403483</t>
  </si>
  <si>
    <t>G403484</t>
  </si>
  <si>
    <t>STS5</t>
  </si>
  <si>
    <t>EIA: ST5A, ST5B, ST5S</t>
  </si>
  <si>
    <t>26869, 29772, 29774</t>
  </si>
  <si>
    <t>G402194</t>
  </si>
  <si>
    <t>STS6</t>
  </si>
  <si>
    <t>EIA: ST6A, ST6S</t>
  </si>
  <si>
    <t>29773, 31369</t>
  </si>
  <si>
    <t>G402195</t>
  </si>
  <si>
    <t>https://www.gem.wiki/Saranac_Facility_power_station</t>
  </si>
  <si>
    <t>Saranac Facility power station</t>
  </si>
  <si>
    <t>CA</t>
  </si>
  <si>
    <t>Plattsburgh</t>
  </si>
  <si>
    <t>EIA: 54574</t>
  </si>
  <si>
    <t>L402270</t>
  </si>
  <si>
    <t>G401756</t>
  </si>
  <si>
    <t>https://www.gem.wiki/Sarpy_County_power_station</t>
  </si>
  <si>
    <t>Sarpy County power station</t>
  </si>
  <si>
    <t>Bellevue</t>
  </si>
  <si>
    <t>Sarpy</t>
  </si>
  <si>
    <t>EIA: 2292</t>
  </si>
  <si>
    <t>28898</t>
  </si>
  <si>
    <t>L402174</t>
  </si>
  <si>
    <t>G403342</t>
  </si>
  <si>
    <t>G403343</t>
  </si>
  <si>
    <t>G403344</t>
  </si>
  <si>
    <t>G403345</t>
  </si>
  <si>
    <t>G403346</t>
  </si>
  <si>
    <t>https://www.gem.wiki/Sayreville_cogeneration_facility</t>
  </si>
  <si>
    <t>Sayreville cogeneration facility</t>
  </si>
  <si>
    <t>EIA: 10308</t>
  </si>
  <si>
    <t>L401586</t>
  </si>
  <si>
    <t>G401591</t>
  </si>
  <si>
    <t>https://www.gem.wiki/Sayreville_power_station</t>
  </si>
  <si>
    <t>Sayreville power station</t>
  </si>
  <si>
    <t>EIA: 2390</t>
  </si>
  <si>
    <t>L401974</t>
  </si>
  <si>
    <t>G402936</t>
  </si>
  <si>
    <t>G402937</t>
  </si>
  <si>
    <t>G402938</t>
  </si>
  <si>
    <t>G402939</t>
  </si>
  <si>
    <t>https://www.gem.wiki/Scattergood_power_station</t>
  </si>
  <si>
    <t>Scattergood power station</t>
  </si>
  <si>
    <t>Playa del Rey</t>
  </si>
  <si>
    <t>EIA: 404</t>
  </si>
  <si>
    <t>25100</t>
  </si>
  <si>
    <t>L402053</t>
  </si>
  <si>
    <t>G403096</t>
  </si>
  <si>
    <t>G403097</t>
  </si>
  <si>
    <t>G403098</t>
  </si>
  <si>
    <t>G403099</t>
  </si>
  <si>
    <t>EIA: 4, 5</t>
  </si>
  <si>
    <t>42793, 44531</t>
  </si>
  <si>
    <t>G401691</t>
  </si>
  <si>
    <t>https://www.gem.wiki/Schahfer_Generating_Station</t>
  </si>
  <si>
    <t>Schahfer Generating Station</t>
  </si>
  <si>
    <t>16A</t>
  </si>
  <si>
    <t>Wheatfield</t>
  </si>
  <si>
    <t>EIA: 6085</t>
  </si>
  <si>
    <t>EIA: 16A</t>
  </si>
  <si>
    <t>R M Schahfer power station</t>
  </si>
  <si>
    <t>L103896</t>
  </si>
  <si>
    <t>G403248</t>
  </si>
  <si>
    <t>16B</t>
  </si>
  <si>
    <t>EIA: 16B</t>
  </si>
  <si>
    <t>G403249</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</si>
  <si>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</si>
  <si>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</si>
  <si>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</si>
  <si>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</si>
  <si>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</si>
  <si>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</si>
  <si>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</si>
  <si>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</si>
  <si>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</si>
  <si>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</si>
  <si>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</si>
  <si>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</si>
  <si>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</si>
  <si>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</si>
  <si>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</si>
  <si>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</si>
  <si>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</si>
  <si>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https://www.gem.wiki/Selkirk_cogeneration_power_station</t>
  </si>
  <si>
    <t>Selkirk cogeneration power station</t>
  </si>
  <si>
    <t>F802</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</si>
  <si>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</si>
  <si>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</si>
  <si>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</si>
  <si>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</si>
  <si>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</si>
  <si>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</si>
  <si>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</si>
  <si>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</si>
  <si>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</si>
  <si>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</si>
  <si>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</si>
  <si>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</si>
  <si>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</si>
  <si>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</si>
  <si>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</si>
  <si>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</si>
  <si>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Palatka</t>
  </si>
  <si>
    <t>Putnam</t>
  </si>
  <si>
    <t>EIA: 136</t>
  </si>
  <si>
    <t>EIA: CT1, CT2, ST</t>
  </si>
  <si>
    <t>32405</t>
  </si>
  <si>
    <t>48458, 48459, 48460</t>
  </si>
  <si>
    <t>L103833</t>
  </si>
  <si>
    <t>G401619</t>
  </si>
  <si>
    <t>https://www.gem.wiki/Sentinel_energy_center</t>
  </si>
  <si>
    <t>Sentinel energy center</t>
  </si>
  <si>
    <t>Desert Hot Springs</t>
  </si>
  <si>
    <t>EIA: 57482</t>
  </si>
  <si>
    <t>56866</t>
  </si>
  <si>
    <t>L401547</t>
  </si>
  <si>
    <t>G402233</t>
  </si>
  <si>
    <t>G402234</t>
  </si>
  <si>
    <t>G402235</t>
  </si>
  <si>
    <t>G402236</t>
  </si>
  <si>
    <t>G402237</t>
  </si>
  <si>
    <t>G402238</t>
  </si>
  <si>
    <t>G402239</t>
  </si>
  <si>
    <t>G402240</t>
  </si>
  <si>
    <t>https://www.gem.wiki/Sewell_Creek_Energy_power_station</t>
  </si>
  <si>
    <t>Sewell Creek Energy power station</t>
  </si>
  <si>
    <t>Cedartown</t>
  </si>
  <si>
    <t>EIA: 7813</t>
  </si>
  <si>
    <t>45872</t>
  </si>
  <si>
    <t>L401592</t>
  </si>
  <si>
    <t>G402314</t>
  </si>
  <si>
    <t>G402315</t>
  </si>
  <si>
    <t>G402316</t>
  </si>
  <si>
    <t>G402317</t>
  </si>
  <si>
    <t>https://www.gem.wiki/Shady_Hills_combined_cycle_facility</t>
  </si>
  <si>
    <t>Shady Hills combined cycle facility</t>
  </si>
  <si>
    <t>G001</t>
  </si>
  <si>
    <t>Shady Hills Energy Center LLC</t>
  </si>
  <si>
    <t>Spring Hill</t>
  </si>
  <si>
    <t>EIA: 63802</t>
  </si>
  <si>
    <t>EIA: G001</t>
  </si>
  <si>
    <t>Shady Hills Energy Center, SHCCF</t>
  </si>
  <si>
    <t>1134500</t>
  </si>
  <si>
    <t>45228, 45229</t>
  </si>
  <si>
    <t>L407393</t>
  </si>
  <si>
    <t>G409476</t>
  </si>
  <si>
    <t>https://www.gem.wiki/Shady_Hills_generating_station</t>
  </si>
  <si>
    <t>Shady Hills generating station</t>
  </si>
  <si>
    <t>Shady Hills</t>
  </si>
  <si>
    <t>EIA: 55414</t>
  </si>
  <si>
    <t>45684</t>
  </si>
  <si>
    <t>L402272</t>
  </si>
  <si>
    <t>G403492</t>
  </si>
  <si>
    <t>G201</t>
  </si>
  <si>
    <t>EIA: G201</t>
  </si>
  <si>
    <t>G403493</t>
  </si>
  <si>
    <t>EIA: G301</t>
  </si>
  <si>
    <t>G403494</t>
  </si>
  <si>
    <t>https://www.gem.wiki/Shawville_Generating_Station</t>
  </si>
  <si>
    <t>Shawville Generating Station</t>
  </si>
  <si>
    <t>Shawville</t>
  </si>
  <si>
    <t>Clearfield</t>
  </si>
  <si>
    <t>EIA: 3131</t>
  </si>
  <si>
    <t>29928</t>
  </si>
  <si>
    <t>L104161</t>
  </si>
  <si>
    <t>G402940</t>
  </si>
  <si>
    <t>G402941</t>
  </si>
  <si>
    <t>G402942</t>
  </si>
  <si>
    <t>G402943</t>
  </si>
  <si>
    <t>https://www.gem.wiki/Sheboygan_Falls_power_station</t>
  </si>
  <si>
    <t>Sheboygan Falls power station</t>
  </si>
  <si>
    <t>Sheboygan</t>
  </si>
  <si>
    <t>EIA: 56166</t>
  </si>
  <si>
    <t>L401635</t>
  </si>
  <si>
    <t>G402365</t>
  </si>
  <si>
    <t>G402366</t>
  </si>
  <si>
    <t>https://www.gem.wiki/Shell_Chemical_Appalachia_power_station</t>
  </si>
  <si>
    <t>Shell Chemical Appalachia power station</t>
  </si>
  <si>
    <t>Monaca</t>
  </si>
  <si>
    <t>Beaver</t>
  </si>
  <si>
    <t>EIA: 58933</t>
  </si>
  <si>
    <t>EIA: GTG1, GTG2, GTG3, STG1, STG2</t>
  </si>
  <si>
    <t>69809, 1306865, 1306866, 1306867, 1306868</t>
  </si>
  <si>
    <t>L402536</t>
  </si>
  <si>
    <t>G402070</t>
  </si>
  <si>
    <t>https://www.gem.wiki/Shell_Deer_Park_power_station</t>
  </si>
  <si>
    <t>Shell Deer Park power station</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</si>
  <si>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</si>
  <si>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</si>
  <si>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</si>
  <si>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</si>
  <si>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</si>
  <si>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</si>
  <si>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</si>
  <si>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</si>
  <si>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</si>
  <si>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</si>
  <si>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</si>
  <si>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</si>
  <si>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</si>
  <si>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</si>
  <si>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45681</t>
  </si>
  <si>
    <t>L401885</t>
  </si>
  <si>
    <t>G402783</t>
  </si>
  <si>
    <t>G402784</t>
  </si>
  <si>
    <t>G402785</t>
  </si>
  <si>
    <t>EIA: 004</t>
  </si>
  <si>
    <t>G402786</t>
  </si>
  <si>
    <t>G402787</t>
  </si>
  <si>
    <t>EIA: 7, 8, ST4</t>
  </si>
  <si>
    <t>24322, 24323, 26010</t>
  </si>
  <si>
    <t>G402172</t>
  </si>
  <si>
    <t>EIA: 10, 9, ST5</t>
  </si>
  <si>
    <t>45681, 36549, 36550</t>
  </si>
  <si>
    <t>G402173</t>
  </si>
  <si>
    <t>https://www.gem.wiki/Signal_Hill_Generating_power_station</t>
  </si>
  <si>
    <t>Signal Hill Generating power station</t>
  </si>
  <si>
    <t>Wichita Falls</t>
  </si>
  <si>
    <t>Wichita</t>
  </si>
  <si>
    <t>EIA: 50127</t>
  </si>
  <si>
    <t>EIA: GTA, GTB, GTC, STD</t>
  </si>
  <si>
    <t>L402484</t>
  </si>
  <si>
    <t>G401702</t>
  </si>
  <si>
    <t>https://www.gem.wiki/Silas_Ray_power_station</t>
  </si>
  <si>
    <t>Silas Ray power station</t>
  </si>
  <si>
    <t>EIA: 3559</t>
  </si>
  <si>
    <t>L401753</t>
  </si>
  <si>
    <t>G402535</t>
  </si>
  <si>
    <t>G401674</t>
  </si>
  <si>
    <t>https://www.gem.wiki/Silver_Creek_power_station</t>
  </si>
  <si>
    <t>Silver Creek power station</t>
  </si>
  <si>
    <t>Prentiss</t>
  </si>
  <si>
    <t>Jefferson Davis</t>
  </si>
  <si>
    <t>EIA: 7988</t>
  </si>
  <si>
    <t>48672</t>
  </si>
  <si>
    <t>L401835</t>
  </si>
  <si>
    <t>G402661</t>
  </si>
  <si>
    <t>G402662</t>
  </si>
  <si>
    <t>G402663</t>
  </si>
  <si>
    <t>https://www.gem.wiki/Silverhawk_power_station</t>
  </si>
  <si>
    <t>Silverhawk power station</t>
  </si>
  <si>
    <t>EIA: 55841</t>
  </si>
  <si>
    <t>47875</t>
  </si>
  <si>
    <t>L401584</t>
  </si>
  <si>
    <t>G413026</t>
  </si>
  <si>
    <t>G413025</t>
  </si>
  <si>
    <t>8676, 29672, 29673</t>
  </si>
  <si>
    <t>G401982</t>
  </si>
  <si>
    <t>https://www.gem.wiki/Sim_Gideon_power_station</t>
  </si>
  <si>
    <t>Sim Gideon power station</t>
  </si>
  <si>
    <t>EIA: 3601</t>
  </si>
  <si>
    <t>25178</t>
  </si>
  <si>
    <t>L402059</t>
  </si>
  <si>
    <t>G403106</t>
  </si>
  <si>
    <t>G403107</t>
  </si>
  <si>
    <t>G403108</t>
  </si>
  <si>
    <t>https://www.gem.wiki/Sithe_Independence_Station</t>
  </si>
  <si>
    <t>Sithe Independence Station</t>
  </si>
  <si>
    <t>EIA: 54547</t>
  </si>
  <si>
    <t>EIA: 1, 2, 5</t>
  </si>
  <si>
    <t>L401669</t>
  </si>
  <si>
    <t>G401754</t>
  </si>
  <si>
    <t>EIA: 3, 4, 6</t>
  </si>
  <si>
    <t>G401755</t>
  </si>
  <si>
    <t>https://www.gem.wiki/Smarr_energy_center</t>
  </si>
  <si>
    <t>Smarr energy center</t>
  </si>
  <si>
    <t>Forsyth</t>
  </si>
  <si>
    <t>EIA: 7829</t>
  </si>
  <si>
    <t>45406</t>
  </si>
  <si>
    <t>L401593</t>
  </si>
  <si>
    <t>G402318</t>
  </si>
  <si>
    <t>G402319</t>
  </si>
  <si>
    <t>https://www.gem.wiki/Snyder_power_station</t>
  </si>
  <si>
    <t>Snyder power station</t>
  </si>
  <si>
    <t>Scurry</t>
  </si>
  <si>
    <t>EIA: 56233</t>
  </si>
  <si>
    <t>EIA: CT02, CTG1, STG</t>
  </si>
  <si>
    <t>L402038</t>
  </si>
  <si>
    <t>G402009</t>
  </si>
  <si>
    <t>https://www.gem.wiki/Soldotna_power_station</t>
  </si>
  <si>
    <t>Soldotna power station</t>
  </si>
  <si>
    <t>Soldotna</t>
  </si>
  <si>
    <t>EIA: 57206</t>
  </si>
  <si>
    <t>61569</t>
  </si>
  <si>
    <t>L402004</t>
  </si>
  <si>
    <t>G402990</t>
  </si>
  <si>
    <t>https://www.gem.wiki/Solway_CT_power_station</t>
  </si>
  <si>
    <t>Solway CT power station</t>
  </si>
  <si>
    <t>Solway</t>
  </si>
  <si>
    <t>Beltrami</t>
  </si>
  <si>
    <t>EIA: 7947</t>
  </si>
  <si>
    <t>49185</t>
  </si>
  <si>
    <t>L402182</t>
  </si>
  <si>
    <t>G403352</t>
  </si>
  <si>
    <t>https://www.gem.wiki/South_Field_Energy_power_station</t>
  </si>
  <si>
    <t>South Field Energy power station</t>
  </si>
  <si>
    <t>Wellsville</t>
  </si>
  <si>
    <t>Columbiana</t>
  </si>
  <si>
    <t>EIA: 60356</t>
  </si>
  <si>
    <t>EIA: SFCT1, SFST1</t>
  </si>
  <si>
    <t>69693</t>
  </si>
  <si>
    <t>46349, 47353, 47354, 47355</t>
  </si>
  <si>
    <t>L402431</t>
  </si>
  <si>
    <t>G403847</t>
  </si>
  <si>
    <t>EIA: SFCT2, SFST2</t>
  </si>
  <si>
    <t>G411212</t>
  </si>
  <si>
    <t>https://www.gem.wiki/South_Fond_Du_Lac_power_station</t>
  </si>
  <si>
    <t>South Fond Du Lac power station</t>
  </si>
  <si>
    <t>Fond du Lac</t>
  </si>
  <si>
    <t>Fond Du Lac</t>
  </si>
  <si>
    <t>EIA: 7203</t>
  </si>
  <si>
    <t>37235</t>
  </si>
  <si>
    <t>L401636</t>
  </si>
  <si>
    <t>G402367</t>
  </si>
  <si>
    <t>G403772</t>
  </si>
  <si>
    <t>G403773</t>
  </si>
  <si>
    <t>G402368</t>
  </si>
  <si>
    <t>https://www.gem.wiki/South_Harper_power_station</t>
  </si>
  <si>
    <t>South Harper power station</t>
  </si>
  <si>
    <t>EIA: 56151</t>
  </si>
  <si>
    <t>L402033</t>
  </si>
  <si>
    <t>G403041</t>
  </si>
  <si>
    <t>G403042</t>
  </si>
  <si>
    <t>G403043</t>
  </si>
  <si>
    <t>https://www.gem.wiki/South_Oak_Creek_Plant</t>
  </si>
  <si>
    <t>South Oak Creek Plant</t>
  </si>
  <si>
    <t>New</t>
  </si>
  <si>
    <t>EIA: 4041</t>
  </si>
  <si>
    <t>L104277</t>
  </si>
  <si>
    <t>G410505</t>
  </si>
  <si>
    <t>https://www.gem.wiki/South_Point_energy_center</t>
  </si>
  <si>
    <t>South Point energy center</t>
  </si>
  <si>
    <t>Mohave Valley</t>
  </si>
  <si>
    <t>EIA: 55177</t>
  </si>
  <si>
    <t>EIA: A, B, ST1</t>
  </si>
  <si>
    <t>28016</t>
  </si>
  <si>
    <t>19950, 24814, 24815</t>
  </si>
  <si>
    <t>L402277</t>
  </si>
  <si>
    <t>G401828</t>
  </si>
  <si>
    <t>https://www.gem.wiki/Southcentral_power_project</t>
  </si>
  <si>
    <t>Southcentral power project</t>
  </si>
  <si>
    <t>CC10</t>
  </si>
  <si>
    <t>EIA: 57036</t>
  </si>
  <si>
    <t>58074</t>
  </si>
  <si>
    <t>34828, 34829, 37871, 34830</t>
  </si>
  <si>
    <t>L401538</t>
  </si>
  <si>
    <t>G402040</t>
  </si>
  <si>
    <t>https://www.gem.wiki/Southeast_Chicago_Energy_Project</t>
  </si>
  <si>
    <t>Southeast Chicago Energy Project</t>
  </si>
  <si>
    <t>EIA: 55281</t>
  </si>
  <si>
    <t>48097</t>
  </si>
  <si>
    <t>L401941</t>
  </si>
  <si>
    <t>G402894</t>
  </si>
  <si>
    <t>GT06</t>
  </si>
  <si>
    <t>EIA: GT06</t>
  </si>
  <si>
    <t>G402895</t>
  </si>
  <si>
    <t>GT07</t>
  </si>
  <si>
    <t>EIA: GT07</t>
  </si>
  <si>
    <t>G402896</t>
  </si>
  <si>
    <t>GT08</t>
  </si>
  <si>
    <t>EIA: GT08</t>
  </si>
  <si>
    <t>G402897</t>
  </si>
  <si>
    <t>GT09</t>
  </si>
  <si>
    <t>EIA: GT09</t>
  </si>
  <si>
    <t>G402898</t>
  </si>
  <si>
    <t>G402899</t>
  </si>
  <si>
    <t>G402900</t>
  </si>
  <si>
    <t>G402901</t>
  </si>
  <si>
    <t>https://www.gem.wiki/Southwestern_power_station</t>
  </si>
  <si>
    <t>Southwestern power station</t>
  </si>
  <si>
    <t>EIA: 2964</t>
  </si>
  <si>
    <t>30913</t>
  </si>
  <si>
    <t>L402234</t>
  </si>
  <si>
    <t>G403428</t>
  </si>
  <si>
    <t>G403429</t>
  </si>
  <si>
    <t>G403430</t>
  </si>
  <si>
    <t>G403431</t>
  </si>
  <si>
    <t>G403432</t>
  </si>
  <si>
    <t>https://www.gem.wiki/Sowega_power_station</t>
  </si>
  <si>
    <t>Sowega power station</t>
  </si>
  <si>
    <t>EIA: 7768</t>
  </si>
  <si>
    <t>45808</t>
  </si>
  <si>
    <t>L407388</t>
  </si>
  <si>
    <t>G409459</t>
  </si>
  <si>
    <t>G409458</t>
  </si>
  <si>
    <t>https://www.gem.wiki/SpaceX_power_station</t>
  </si>
  <si>
    <t>SpaceX power station</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</si>
  <si>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</si>
  <si>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</si>
  <si>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</si>
  <si>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</si>
  <si>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</si>
  <si>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</si>
  <si>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</si>
  <si>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</si>
  <si>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</si>
  <si>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</si>
  <si>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</si>
  <si>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</si>
  <si>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</si>
  <si>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55363</t>
  </si>
  <si>
    <t>L402025</t>
  </si>
  <si>
    <t>G403026</t>
  </si>
  <si>
    <t>G403027</t>
  </si>
  <si>
    <t>https://www.gem.wiki/Spirit_Mound_Station</t>
  </si>
  <si>
    <t>Spirit Mound Station</t>
  </si>
  <si>
    <t>EIA: 6092</t>
  </si>
  <si>
    <t>14081</t>
  </si>
  <si>
    <t>L408874</t>
  </si>
  <si>
    <t>G413045</t>
  </si>
  <si>
    <t>G413044</t>
  </si>
  <si>
    <t>https://www.gem.wiki/Spiritwood_Industrial_Park</t>
  </si>
  <si>
    <t>Spiritwood Industrial Park</t>
  </si>
  <si>
    <t>Spiritwood</t>
  </si>
  <si>
    <t>Stutsman</t>
  </si>
  <si>
    <t>EIA: 56786</t>
  </si>
  <si>
    <t>L104096</t>
  </si>
  <si>
    <t>G409404</t>
  </si>
  <si>
    <t>https://www.gem.wiki/Spring_Creek_energy_center</t>
  </si>
  <si>
    <t>Spring Creek energy center</t>
  </si>
  <si>
    <t>Edmond</t>
  </si>
  <si>
    <t>Logan</t>
  </si>
  <si>
    <t>EIA: 55651</t>
  </si>
  <si>
    <t>45917</t>
  </si>
  <si>
    <t>L401932</t>
  </si>
  <si>
    <t>G402873</t>
  </si>
  <si>
    <t>G402874</t>
  </si>
  <si>
    <t>G402875</t>
  </si>
  <si>
    <t>G402876</t>
  </si>
  <si>
    <t>https://www.gem.wiki/Spruance_power_station</t>
  </si>
  <si>
    <t>Spruance power station</t>
  </si>
  <si>
    <t>Richmond City</t>
  </si>
  <si>
    <t>EIA: 54081</t>
  </si>
  <si>
    <t>L104236</t>
  </si>
  <si>
    <t>G403883</t>
  </si>
  <si>
    <t>G403884</t>
  </si>
  <si>
    <t>https://www.gem.wiki/St_Francis_energy_facility</t>
  </si>
  <si>
    <t>St Francis energy facility</t>
  </si>
  <si>
    <t>Dunklin</t>
  </si>
  <si>
    <t>EIA: 7604</t>
  </si>
  <si>
    <t>L401728</t>
  </si>
  <si>
    <t>G402474</t>
  </si>
  <si>
    <t>G402475</t>
  </si>
  <si>
    <t>https://www.gem.wiki/St_Joseph_energy_center</t>
  </si>
  <si>
    <t>St Joseph energy center</t>
  </si>
  <si>
    <t>New Carlisle</t>
  </si>
  <si>
    <t>EIA: 57794</t>
  </si>
  <si>
    <t>63312</t>
  </si>
  <si>
    <t>40154, 42796, 42795</t>
  </si>
  <si>
    <t>L402303</t>
  </si>
  <si>
    <t>G402049</t>
  </si>
  <si>
    <t>42797, 42798, 42799</t>
  </si>
  <si>
    <t>G402050</t>
  </si>
  <si>
    <t>https://www.gem.wiki/St._Charles_power_station_(LA)</t>
  </si>
  <si>
    <t>St. Charles power station (LA)</t>
  </si>
  <si>
    <t>EIA: 60926</t>
  </si>
  <si>
    <t>J. Wayne Leonard Power Station</t>
  </si>
  <si>
    <t>1127981</t>
  </si>
  <si>
    <t>1298296, 1298298, 1298297</t>
  </si>
  <si>
    <t>L401918</t>
  </si>
  <si>
    <t>G402105</t>
  </si>
  <si>
    <t>https://www.gem.wiki/Standing_Bear_Lake_Station</t>
  </si>
  <si>
    <t>Standing Bear Lake Station</t>
  </si>
  <si>
    <t>EIA: 64548</t>
  </si>
  <si>
    <t>EIA: 1-9</t>
  </si>
  <si>
    <t>1137147</t>
  </si>
  <si>
    <t>L408880</t>
  </si>
  <si>
    <t>G413024</t>
  </si>
  <si>
    <t>https://www.gem.wiki/Stanton_Energy_Center</t>
  </si>
  <si>
    <t>Stanton Energy Center</t>
  </si>
  <si>
    <t>Orlando Utilities Commission</t>
  </si>
  <si>
    <t>EIA: 564</t>
  </si>
  <si>
    <t>Curtis H. Stanton Energy Center</t>
  </si>
  <si>
    <t>69864</t>
  </si>
  <si>
    <t>L103835</t>
  </si>
  <si>
    <t>G411223</t>
  </si>
  <si>
    <t>29148</t>
  </si>
  <si>
    <t>G410521</t>
  </si>
  <si>
    <t>Stanton Clena Enmergy</t>
  </si>
  <si>
    <t>EIA: 55821</t>
  </si>
  <si>
    <t>EIA: A, B, C; G105</t>
  </si>
  <si>
    <t>47217</t>
  </si>
  <si>
    <t>26540, 26541, 26542</t>
  </si>
  <si>
    <t>G401980</t>
  </si>
  <si>
    <t>EIA: B, B1; OUC</t>
  </si>
  <si>
    <t>36496, 37544, 30987</t>
  </si>
  <si>
    <t>G402026</t>
  </si>
  <si>
    <t>https://www.gem.wiki/Stanton_Energy_Reliability_Center</t>
  </si>
  <si>
    <t>Stanton Energy Reliability Center</t>
  </si>
  <si>
    <t>EIA: 60698</t>
  </si>
  <si>
    <t>L401641</t>
  </si>
  <si>
    <t>G402370</t>
  </si>
  <si>
    <t>G402371</t>
  </si>
  <si>
    <t>https://www.gem.wiki/State_Line_Combined_Cycle_power_station</t>
  </si>
  <si>
    <t>State Line Combined Cycle power station</t>
  </si>
  <si>
    <t>Joplin</t>
  </si>
  <si>
    <t>EIA: 7296</t>
  </si>
  <si>
    <t>19320</t>
  </si>
  <si>
    <t>L401555</t>
  </si>
  <si>
    <t>G402835</t>
  </si>
  <si>
    <t>EIA: 2-1, 2-2, 2-3</t>
  </si>
  <si>
    <t>20348, 20349, 24159</t>
  </si>
  <si>
    <t>G402148</t>
  </si>
  <si>
    <t>https://www.gem.wiki/Sterling_power_plant</t>
  </si>
  <si>
    <t>Sterling power plant</t>
  </si>
  <si>
    <t>Sherrill</t>
  </si>
  <si>
    <t>Oneida</t>
  </si>
  <si>
    <t>EIA: 50744</t>
  </si>
  <si>
    <t>L402495</t>
  </si>
  <si>
    <t>G401720</t>
  </si>
  <si>
    <t>https://www.gem.wiki/Sterlington_power_station</t>
  </si>
  <si>
    <t>Sterlington power station</t>
  </si>
  <si>
    <t>PB01-7A</t>
  </si>
  <si>
    <t>EIA: 1404</t>
  </si>
  <si>
    <t>EIA: 7A</t>
  </si>
  <si>
    <t>25136</t>
  </si>
  <si>
    <t>L401919</t>
  </si>
  <si>
    <t>G401624</t>
  </si>
  <si>
    <t>PB01-7C</t>
  </si>
  <si>
    <t>EIA: 7C</t>
  </si>
  <si>
    <t>G409428</t>
  </si>
  <si>
    <t>https://www.gem.wiki/Stonewall_power_station</t>
  </si>
  <si>
    <t>Stonewall power station</t>
  </si>
  <si>
    <t>STNL</t>
  </si>
  <si>
    <t>Leesburg</t>
  </si>
  <si>
    <t>Loudoun</t>
  </si>
  <si>
    <t>EIA: 59004</t>
  </si>
  <si>
    <t>61598</t>
  </si>
  <si>
    <t>38182, 45468, 38183</t>
  </si>
  <si>
    <t>L401992</t>
  </si>
  <si>
    <t>G402071</t>
  </si>
  <si>
    <t>https://www.gem.wiki/Stony_Brook_power_station</t>
  </si>
  <si>
    <t>Stony Brook power station</t>
  </si>
  <si>
    <t>Ludlow</t>
  </si>
  <si>
    <t>EIA: 6081</t>
  </si>
  <si>
    <t>EIA: CA1, CT1, CT2, CT3</t>
  </si>
  <si>
    <t>25741</t>
  </si>
  <si>
    <t>20521, 20522, 20523, 20526</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</si>
  <si>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</si>
  <si>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</si>
  <si>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</si>
  <si>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</si>
  <si>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</si>
  <si>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</si>
  <si>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</si>
  <si>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</si>
  <si>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</si>
  <si>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</si>
  <si>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</si>
  <si>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</si>
  <si>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</si>
  <si>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</si>
  <si>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47280</t>
  </si>
  <si>
    <t>26613, 26776, 26777</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</si>
  <si>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</si>
  <si>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</si>
  <si>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</si>
  <si>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</si>
  <si>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</si>
  <si>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</si>
  <si>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</si>
  <si>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</si>
  <si>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</si>
  <si>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</si>
  <si>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</si>
  <si>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</si>
  <si>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48026</t>
  </si>
  <si>
    <t>L402386</t>
  </si>
  <si>
    <t>G403781</t>
  </si>
  <si>
    <t>G403782</t>
  </si>
  <si>
    <t>G403783</t>
  </si>
  <si>
    <t>G403784</t>
  </si>
  <si>
    <t>https://www.gem.wiki/Sun_Peak_generating_station</t>
  </si>
  <si>
    <t>Sun Peak generating station</t>
  </si>
  <si>
    <t>5657</t>
  </si>
  <si>
    <t>EIA: 54854</t>
  </si>
  <si>
    <t>EIA: 5657</t>
  </si>
  <si>
    <t>19039</t>
  </si>
  <si>
    <t>L402121</t>
  </si>
  <si>
    <t>G403232</t>
  </si>
  <si>
    <t>5658</t>
  </si>
  <si>
    <t>EIA: 5658</t>
  </si>
  <si>
    <t>G403233</t>
  </si>
  <si>
    <t>5659</t>
  </si>
  <si>
    <t>EIA: 5659</t>
  </si>
  <si>
    <t>G403234</t>
  </si>
  <si>
    <t>https://www.gem.wiki/Sundance_power_station</t>
  </si>
  <si>
    <t>Sundance power station</t>
  </si>
  <si>
    <t>EIA: 55522</t>
  </si>
  <si>
    <t>47270</t>
  </si>
  <si>
    <t>L401713</t>
  </si>
  <si>
    <t>G402443</t>
  </si>
  <si>
    <t>CT10</t>
  </si>
  <si>
    <t>EIA: CT10</t>
  </si>
  <si>
    <t>G402444</t>
  </si>
  <si>
    <t>G402445</t>
  </si>
  <si>
    <t>G402446</t>
  </si>
  <si>
    <t>G402447</t>
  </si>
  <si>
    <t>G402448</t>
  </si>
  <si>
    <t>G402449</t>
  </si>
  <si>
    <t>G402450</t>
  </si>
  <si>
    <t>G402451</t>
  </si>
  <si>
    <t>CT9</t>
  </si>
  <si>
    <t>EIA: CT9</t>
  </si>
  <si>
    <t>G402452</t>
  </si>
  <si>
    <t>https://www.gem.wiki/Sunrise_power_station</t>
  </si>
  <si>
    <t>Sunrise power station</t>
  </si>
  <si>
    <t>EIA: 55182</t>
  </si>
  <si>
    <t>EIA: STG, X718, X719</t>
  </si>
  <si>
    <t>45654</t>
  </si>
  <si>
    <t>24653, 26549, 28486</t>
  </si>
  <si>
    <t>L402307</t>
  </si>
  <si>
    <t>G401831</t>
  </si>
  <si>
    <t>https://www.gem.wiki/Sutter_energy_center</t>
  </si>
  <si>
    <t>Sutter energy center</t>
  </si>
  <si>
    <t>EIA: 55112</t>
  </si>
  <si>
    <t>38107</t>
  </si>
  <si>
    <t>20759, 24080, 24081</t>
  </si>
  <si>
    <t>L401764</t>
  </si>
  <si>
    <t>G401803</t>
  </si>
  <si>
    <t>https://www.gem.wiki/Suwannee_River_power_station</t>
  </si>
  <si>
    <t>Suwannee River power station</t>
  </si>
  <si>
    <t>Live Oak</t>
  </si>
  <si>
    <t>Suwannee</t>
  </si>
  <si>
    <t>EIA: 638</t>
  </si>
  <si>
    <t>EIA: P1</t>
  </si>
  <si>
    <t>20311</t>
  </si>
  <si>
    <t>L401872</t>
  </si>
  <si>
    <t>G402749</t>
  </si>
  <si>
    <t>P3</t>
  </si>
  <si>
    <t>EIA: P3</t>
  </si>
  <si>
    <t>G402750</t>
  </si>
  <si>
    <t>https://www.gem.wiki/Sweeny_cogeneration_facility</t>
  </si>
  <si>
    <t>Sweeny cogeneration facility</t>
  </si>
  <si>
    <t>Old Ocean</t>
  </si>
  <si>
    <t>EIA: 55015</t>
  </si>
  <si>
    <t>17885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</si>
  <si>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</si>
  <si>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</si>
  <si>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</si>
  <si>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</si>
  <si>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</si>
  <si>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</si>
  <si>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</si>
  <si>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</si>
  <si>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</si>
  <si>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</si>
  <si>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</si>
  <si>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</si>
  <si>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</si>
  <si>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EIA: 50134</t>
  </si>
  <si>
    <t>34421</t>
  </si>
  <si>
    <t>L402443</t>
  </si>
  <si>
    <t>G403872</t>
  </si>
  <si>
    <t>G403873</t>
  </si>
  <si>
    <t>G403874</t>
  </si>
  <si>
    <t>G403875</t>
  </si>
  <si>
    <t>https://www.gem.wiki/Syl_Laskin_Energy_Center</t>
  </si>
  <si>
    <t>Syl Laskin Energy Center</t>
  </si>
  <si>
    <t>Hoyt Lakes</t>
  </si>
  <si>
    <t>EIA: 1891</t>
  </si>
  <si>
    <t>26516</t>
  </si>
  <si>
    <t>L104006</t>
  </si>
  <si>
    <t>G402413</t>
  </si>
  <si>
    <t>G402414</t>
  </si>
  <si>
    <t>https://www.gem.wiki/Syntex_power_station</t>
  </si>
  <si>
    <t>Syntex power station</t>
  </si>
  <si>
    <t>Clarksville</t>
  </si>
  <si>
    <t>L408879</t>
  </si>
  <si>
    <t>G413023</t>
  </si>
  <si>
    <t>https://www.gem.wiki/T_H_Wharton_power_station</t>
  </si>
  <si>
    <t>T H Wharton power station</t>
  </si>
  <si>
    <t>51</t>
  </si>
  <si>
    <t>EIA: 3469</t>
  </si>
  <si>
    <t>EIA: 51</t>
  </si>
  <si>
    <t>22409</t>
  </si>
  <si>
    <t>L402148</t>
  </si>
  <si>
    <t>G403276</t>
  </si>
  <si>
    <t>52</t>
  </si>
  <si>
    <t>EIA: 52</t>
  </si>
  <si>
    <t>G403277</t>
  </si>
  <si>
    <t>53</t>
  </si>
  <si>
    <t>EIA: 53</t>
  </si>
  <si>
    <t>G403278</t>
  </si>
  <si>
    <t>54</t>
  </si>
  <si>
    <t>G403279</t>
  </si>
  <si>
    <t>55</t>
  </si>
  <si>
    <t>EIA: 55</t>
  </si>
  <si>
    <t>G403280</t>
  </si>
  <si>
    <t>56</t>
  </si>
  <si>
    <t>G403281</t>
  </si>
  <si>
    <t>THW3</t>
  </si>
  <si>
    <t>EIA: 3, 31, 32, 33, 34</t>
  </si>
  <si>
    <t>21127, 21128, 21129, 21130, 21141</t>
  </si>
  <si>
    <t>G401672</t>
  </si>
  <si>
    <t>THW4</t>
  </si>
  <si>
    <t>EIA: 4, 41, 42, 43, 44</t>
  </si>
  <si>
    <t>21131, 21132, 21133, 21134, 21142</t>
  </si>
  <si>
    <t>G401673</t>
  </si>
  <si>
    <t>https://www.gem.wiki/T_J_Labbe_Electric_Generating_power_station</t>
  </si>
  <si>
    <t>T J Labbe Electric Generating power station</t>
  </si>
  <si>
    <t>EIA: 56108</t>
  </si>
  <si>
    <t>52757</t>
  </si>
  <si>
    <t>L402041</t>
  </si>
  <si>
    <t>G403062</t>
  </si>
  <si>
    <t>G403063</t>
  </si>
  <si>
    <t>https://www.gem.wiki/TECO_CHP-1_power_station</t>
  </si>
  <si>
    <t>TECO CHP-1 power station</t>
  </si>
  <si>
    <t>EIA: 57504</t>
  </si>
  <si>
    <t>Paul G. Bell, Jr. Energy Plant</t>
  </si>
  <si>
    <t>58423</t>
  </si>
  <si>
    <t>L408057</t>
  </si>
  <si>
    <t>G411210</t>
  </si>
  <si>
    <t>https://www.gem.wiki/THUMS_power_station</t>
  </si>
  <si>
    <t>THUMS power station</t>
  </si>
  <si>
    <t>EIA: 56051</t>
  </si>
  <si>
    <t>62888</t>
  </si>
  <si>
    <t>L402326</t>
  </si>
  <si>
    <t>G403653</t>
  </si>
  <si>
    <t>https://www.gem.wiki/TS_Power_Plant</t>
  </si>
  <si>
    <t>TS Power Plant</t>
  </si>
  <si>
    <t>Battle Mountain</t>
  </si>
  <si>
    <t>Eureka</t>
  </si>
  <si>
    <t>EIA: 56224</t>
  </si>
  <si>
    <t>L104048</t>
  </si>
  <si>
    <t>G410518</t>
  </si>
  <si>
    <t>https://www.gem.wiki/TVA_Southaven_Combined_Cycle_power_station</t>
  </si>
  <si>
    <t>TVA Southaven Combined Cycle power station</t>
  </si>
  <si>
    <t>SCC1</t>
  </si>
  <si>
    <t>Southaven</t>
  </si>
  <si>
    <t>Desoto</t>
  </si>
  <si>
    <t>EIA: 55269</t>
  </si>
  <si>
    <t>45803</t>
  </si>
  <si>
    <t>25035, 25038</t>
  </si>
  <si>
    <t>L401628</t>
  </si>
  <si>
    <t>G401862</t>
  </si>
  <si>
    <t>SCC2</t>
  </si>
  <si>
    <t>25036, 35572</t>
  </si>
  <si>
    <t>G401863</t>
  </si>
  <si>
    <t>SCC3</t>
  </si>
  <si>
    <t>25037, 35573</t>
  </si>
  <si>
    <t>G401864</t>
  </si>
  <si>
    <t>https://www.gem.wiki/Taft_cogeneration_Facility</t>
  </si>
  <si>
    <t>Taft cogeneration Facility</t>
  </si>
  <si>
    <t>Hahnville</t>
  </si>
  <si>
    <t>EIA: 55089</t>
  </si>
  <si>
    <t>47184</t>
  </si>
  <si>
    <t>26470, 40516, 40517, 40518</t>
  </si>
  <si>
    <t>L402516</t>
  </si>
  <si>
    <t>G401796</t>
  </si>
  <si>
    <t>https://www.gem.wiki/Tait_Electric_generating_station</t>
  </si>
  <si>
    <t>Tait Electric generating station</t>
  </si>
  <si>
    <t>Moraine</t>
  </si>
  <si>
    <t>EIA: 2847</t>
  </si>
  <si>
    <t>18114</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</si>
  <si>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</si>
  <si>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</si>
  <si>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</si>
  <si>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</si>
  <si>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</si>
  <si>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</si>
  <si>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</si>
  <si>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</si>
  <si>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</si>
  <si>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</si>
  <si>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</si>
  <si>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</si>
  <si>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</si>
  <si>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47119</t>
  </si>
  <si>
    <t>L402160</t>
  </si>
  <si>
    <t>G403299</t>
  </si>
  <si>
    <t>G403300</t>
  </si>
  <si>
    <t>G403301</t>
  </si>
  <si>
    <t>G403302</t>
  </si>
  <si>
    <t>G403303</t>
  </si>
  <si>
    <t>G403304</t>
  </si>
  <si>
    <t>https://www.gem.wiki/TalenEnergy_Martins_Creek_power_station</t>
  </si>
  <si>
    <t>TalenEnergy Martins Creek power station</t>
  </si>
  <si>
    <t>EIA: 3148</t>
  </si>
  <si>
    <t>L401618</t>
  </si>
  <si>
    <t>G402347</t>
  </si>
  <si>
    <t>G402348</t>
  </si>
  <si>
    <t>https://www.gem.wiki/Tanner_Street_Generation_power_station</t>
  </si>
  <si>
    <t>Tanner Street Generation power station</t>
  </si>
  <si>
    <t>Lowell</t>
  </si>
  <si>
    <t>EIA: 54586</t>
  </si>
  <si>
    <t>EIA: TRENT, VAX</t>
  </si>
  <si>
    <t>L401745</t>
  </si>
  <si>
    <t>G401757</t>
  </si>
  <si>
    <t>https://www.gem.wiki/Tate_&amp;_Lyle_Decatur_cogeneration_power_station</t>
  </si>
  <si>
    <t>Tate &amp; Lyle Decatur cogeneration power station</t>
  </si>
  <si>
    <t>Macon</t>
  </si>
  <si>
    <t>EIA: 10867</t>
  </si>
  <si>
    <t>L407386</t>
  </si>
  <si>
    <t>G409601</t>
  </si>
  <si>
    <t>https://www.gem.wiki/Teche_power_station</t>
  </si>
  <si>
    <t>Teche power station</t>
  </si>
  <si>
    <t>EIA: 1400</t>
  </si>
  <si>
    <t>15877</t>
  </si>
  <si>
    <t>L401823</t>
  </si>
  <si>
    <t>G402632</t>
  </si>
  <si>
    <t>https://www.gem.wiki/Tenaska_Central_Alabama_generating_station</t>
  </si>
  <si>
    <t>Tenaska Central Alabama generating station</t>
  </si>
  <si>
    <t>Billingsley</t>
  </si>
  <si>
    <t>EIA: 55440</t>
  </si>
  <si>
    <t>EIA: CTG1, CTG2, CTG3, ST1</t>
  </si>
  <si>
    <t>50241</t>
  </si>
  <si>
    <t>29507, 29509, 29508, 29510</t>
  </si>
  <si>
    <t>L401620</t>
  </si>
  <si>
    <t>G401923</t>
  </si>
  <si>
    <t>https://www.gem.wiki/Tenaska_Frontier_generation_station</t>
  </si>
  <si>
    <t>Tenaska Frontier generation station</t>
  </si>
  <si>
    <t>Shiro</t>
  </si>
  <si>
    <t>Grimes</t>
  </si>
  <si>
    <t>EIA: 55062</t>
  </si>
  <si>
    <t>EIA: GTG1, GTG2, GTG3, STG1</t>
  </si>
  <si>
    <t>L401622</t>
  </si>
  <si>
    <t>G401785</t>
  </si>
  <si>
    <t>https://www.gem.wiki/Tenaska_Gateway_generating_station</t>
  </si>
  <si>
    <t>Tenaska Gateway generating station</t>
  </si>
  <si>
    <t>Mt. Enterprise</t>
  </si>
  <si>
    <t>Rusk</t>
  </si>
  <si>
    <t>EIA: 55132</t>
  </si>
  <si>
    <t>L401623</t>
  </si>
  <si>
    <t>G401812</t>
  </si>
  <si>
    <t>https://www.gem.wiki/Tenaska_Georgia_generation_facility</t>
  </si>
  <si>
    <t>Tenaska Georgia generation facility</t>
  </si>
  <si>
    <t>EIA: 55061</t>
  </si>
  <si>
    <t>46008</t>
  </si>
  <si>
    <t>L401624</t>
  </si>
  <si>
    <t>G402349</t>
  </si>
  <si>
    <t>G402350</t>
  </si>
  <si>
    <t>G402351</t>
  </si>
  <si>
    <t>G402352</t>
  </si>
  <si>
    <t>G402353</t>
  </si>
  <si>
    <t>GTG6</t>
  </si>
  <si>
    <t>EIA: GTG6</t>
  </si>
  <si>
    <t>G402354</t>
  </si>
  <si>
    <t>https://www.gem.wiki/Tenaska_Lindsay_Hill_generating_station</t>
  </si>
  <si>
    <t>Tenaska Lindsay Hill generating station</t>
  </si>
  <si>
    <t>EIA: 55271</t>
  </si>
  <si>
    <t>46230</t>
  </si>
  <si>
    <t>25270, 26417, 26418, 27356</t>
  </si>
  <si>
    <t>L401621</t>
  </si>
  <si>
    <t>G401866</t>
  </si>
  <si>
    <t>https://www.gem.wiki/Tenaska_Virginia_generating_station</t>
  </si>
  <si>
    <t>Tenaska Virginia generating station</t>
  </si>
  <si>
    <t>Scottsville</t>
  </si>
  <si>
    <t>Fluvanna</t>
  </si>
  <si>
    <t>EIA: 55439</t>
  </si>
  <si>
    <t>L401626</t>
  </si>
  <si>
    <t>G401922</t>
  </si>
  <si>
    <t>https://www.gem.wiki/Tenaska_Westmoreland_generating_station</t>
  </si>
  <si>
    <t>Tenaska Westmoreland generating station</t>
  </si>
  <si>
    <t>Smithton</t>
  </si>
  <si>
    <t>Westmoreland</t>
  </si>
  <si>
    <t>EIA: 60464</t>
  </si>
  <si>
    <t>62750</t>
  </si>
  <si>
    <t>39197, 39200, 39199</t>
  </si>
  <si>
    <t>L401625</t>
  </si>
  <si>
    <t>G402097</t>
  </si>
  <si>
    <t>https://www.gem.wiki/Terry_Bundy_generating_station</t>
  </si>
  <si>
    <t>Terry Bundy generating station</t>
  </si>
  <si>
    <t>EIA: 7887</t>
  </si>
  <si>
    <t>L402048</t>
  </si>
  <si>
    <t>G403074</t>
  </si>
  <si>
    <t>G402181</t>
  </si>
  <si>
    <t>https://www.gem.wiki/Texas_City_power_plant</t>
  </si>
  <si>
    <t>Texas City power plant</t>
  </si>
  <si>
    <t>EIA: 52088</t>
  </si>
  <si>
    <t>L402499</t>
  </si>
  <si>
    <t>G401733</t>
  </si>
  <si>
    <t>https://www.gem.wiki/Theodore_cogeneration_facility</t>
  </si>
  <si>
    <t>Theodore cogeneration facility</t>
  </si>
  <si>
    <t>G525</t>
  </si>
  <si>
    <t>Theodore</t>
  </si>
  <si>
    <t>EIA: 7721</t>
  </si>
  <si>
    <t>38581</t>
  </si>
  <si>
    <t>24704, 24705</t>
  </si>
  <si>
    <t>L401698</t>
  </si>
  <si>
    <t>G402168</t>
  </si>
  <si>
    <t>https://www.gem.wiki/Thomas_A_Smith_energy_facility</t>
  </si>
  <si>
    <t>Thomas A Smith energy facility</t>
  </si>
  <si>
    <t>Dalton</t>
  </si>
  <si>
    <t>Murray</t>
  </si>
  <si>
    <t>EIA: 55382</t>
  </si>
  <si>
    <t>EIA: 1GT1, 1GT2, 1STG</t>
  </si>
  <si>
    <t>47599</t>
  </si>
  <si>
    <t>26805, 26811, 26806</t>
  </si>
  <si>
    <t>L402161</t>
  </si>
  <si>
    <t>G401907</t>
  </si>
  <si>
    <t>EIA: 2GT1, 2GT2, 2STG</t>
  </si>
  <si>
    <t>26812, 26813, 26814</t>
  </si>
  <si>
    <t>G401908</t>
  </si>
  <si>
    <t>https://www.gem.wiki/Thomas_C_Ferguson_power_station</t>
  </si>
  <si>
    <t>Thomas C Ferguson power station</t>
  </si>
  <si>
    <t>Marble Falls</t>
  </si>
  <si>
    <t>Llano</t>
  </si>
  <si>
    <t>EIA: 4937</t>
  </si>
  <si>
    <t>EIA: CT-1, CT-2, STG</t>
  </si>
  <si>
    <t>25180</t>
  </si>
  <si>
    <t>39418, 39419, 39420</t>
  </si>
  <si>
    <t>L401574</t>
  </si>
  <si>
    <t>G401695</t>
  </si>
  <si>
    <t>https://www.gem.wiki/Thomas_Fitzhugh_power_station</t>
  </si>
  <si>
    <t>Thomas Fitzhugh power station</t>
  </si>
  <si>
    <t>FIT1</t>
  </si>
  <si>
    <t>Ozark</t>
  </si>
  <si>
    <t>EIA: 201</t>
  </si>
  <si>
    <t>13513</t>
  </si>
  <si>
    <t>24842, 30104</t>
  </si>
  <si>
    <t>L401720</t>
  </si>
  <si>
    <t>G401635</t>
  </si>
  <si>
    <t>https://www.gem.wiki/Tiger_Bay_power_station</t>
  </si>
  <si>
    <t>Tiger Bay power station</t>
  </si>
  <si>
    <t>G200</t>
  </si>
  <si>
    <t>Ft. Meade</t>
  </si>
  <si>
    <t>EIA: 7699</t>
  </si>
  <si>
    <t>EIA: CT1, CW1</t>
  </si>
  <si>
    <t>18366</t>
  </si>
  <si>
    <t>21261, 21262</t>
  </si>
  <si>
    <t>L401873</t>
  </si>
  <si>
    <t>G402164</t>
  </si>
  <si>
    <t>https://www.gem.wiki/Tiverton_power_plant</t>
  </si>
  <si>
    <t>Tiverton power plant</t>
  </si>
  <si>
    <t>1226</t>
  </si>
  <si>
    <t>Tiverton</t>
  </si>
  <si>
    <t>Newport</t>
  </si>
  <si>
    <t>EIA: 55048</t>
  </si>
  <si>
    <t>L402327</t>
  </si>
  <si>
    <t>G401784</t>
  </si>
  <si>
    <t>https://www.gem.wiki/Topaz_Generating_power_station</t>
  </si>
  <si>
    <t>Topaz Generating power station</t>
  </si>
  <si>
    <t>EIA: 63688</t>
  </si>
  <si>
    <t>1138096</t>
  </si>
  <si>
    <t>L407376</t>
  </si>
  <si>
    <t>G409486</t>
  </si>
  <si>
    <t>G409484</t>
  </si>
  <si>
    <t>G409483</t>
  </si>
  <si>
    <t>G409482</t>
  </si>
  <si>
    <t>G409481</t>
  </si>
  <si>
    <t>G409480</t>
  </si>
  <si>
    <t>G409479</t>
  </si>
  <si>
    <t>G409478</t>
  </si>
  <si>
    <t>CTG-9</t>
  </si>
  <si>
    <t>EIA: CTG-9</t>
  </si>
  <si>
    <t>G409477</t>
  </si>
  <si>
    <t>G409485</t>
  </si>
  <si>
    <t>https://www.gem.wiki/Toronto_Pearson_Airport_cogeneration_complex</t>
  </si>
  <si>
    <t>Toronto Pearson Airport cogeneration complex</t>
  </si>
  <si>
    <t>EIA: 10307</t>
  </si>
  <si>
    <t>Bellingham NEA</t>
  </si>
  <si>
    <t>L402130</t>
  </si>
  <si>
    <t>G401590</t>
  </si>
  <si>
    <t>https://www.gem.wiki/Tracy_Combined_Cycle_power_plant</t>
  </si>
  <si>
    <t>Tracy Combined Cycle power plant</t>
  </si>
  <si>
    <t>CC12</t>
  </si>
  <si>
    <t>Tracy</t>
  </si>
  <si>
    <t>EIA: 55933</t>
  </si>
  <si>
    <t>EIA: TCC1, TPP1, TPP2</t>
  </si>
  <si>
    <t>50023</t>
  </si>
  <si>
    <t>29441, 29442, 35342</t>
  </si>
  <si>
    <t>L402106</t>
  </si>
  <si>
    <t>G401984</t>
  </si>
  <si>
    <t>https://www.gem.wiki/Tracy_power_station</t>
  </si>
  <si>
    <t>Tracy power station</t>
  </si>
  <si>
    <t>Sparks</t>
  </si>
  <si>
    <t>Storey</t>
  </si>
  <si>
    <t>EIA: 2336</t>
  </si>
  <si>
    <t>Frank A. Tracy Generating Station</t>
  </si>
  <si>
    <t>32673</t>
  </si>
  <si>
    <t>L402275</t>
  </si>
  <si>
    <t>G403505</t>
  </si>
  <si>
    <t>G240</t>
  </si>
  <si>
    <t>64318</t>
  </si>
  <si>
    <t>16501, 16502</t>
  </si>
  <si>
    <t>G401641</t>
  </si>
  <si>
    <t>G403506</t>
  </si>
  <si>
    <t>G403507</t>
  </si>
  <si>
    <t>30809, 32273, 32274</t>
  </si>
  <si>
    <t>G401642</t>
  </si>
  <si>
    <t>https://www.gem.wiki/Treasure_Coast_energy_center</t>
  </si>
  <si>
    <t>Treasure Coast energy center</t>
  </si>
  <si>
    <t>G761</t>
  </si>
  <si>
    <t>Ft. Pierce</t>
  </si>
  <si>
    <t>St Lucie</t>
  </si>
  <si>
    <t>EIA: 56400</t>
  </si>
  <si>
    <t>54685</t>
  </si>
  <si>
    <t>27525, 31987</t>
  </si>
  <si>
    <t>L401558</t>
  </si>
  <si>
    <t>G402019</t>
  </si>
  <si>
    <t>https://www.gem.wiki/Trimble_County_power_station</t>
  </si>
  <si>
    <t>Trimble County power station</t>
  </si>
  <si>
    <t>Bedford</t>
  </si>
  <si>
    <t>Trimble</t>
  </si>
  <si>
    <t>EIA: 6071</t>
  </si>
  <si>
    <t>25151</t>
  </si>
  <si>
    <t>L103951</t>
  </si>
  <si>
    <t>G402286</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</si>
  <si>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</si>
  <si>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</si>
  <si>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</si>
  <si>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</si>
  <si>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</si>
  <si>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</si>
  <si>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</si>
  <si>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</si>
  <si>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</si>
  <si>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</si>
  <si>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</si>
  <si>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</si>
  <si>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</si>
  <si>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Luckey</t>
  </si>
  <si>
    <t>EIA: 55348</t>
  </si>
  <si>
    <t>45931</t>
  </si>
  <si>
    <t>L401630</t>
  </si>
  <si>
    <t>G402357</t>
  </si>
  <si>
    <t>G402358</t>
  </si>
  <si>
    <t>G402359</t>
  </si>
  <si>
    <t>G402360</t>
  </si>
  <si>
    <t>https://www.gem.wiki/Trumbull_Energy_Center_power_station</t>
  </si>
  <si>
    <t>Trumbull Energy Center power station</t>
  </si>
  <si>
    <t>71023</t>
  </si>
  <si>
    <t>47706, 47709, 47710</t>
  </si>
  <si>
    <t>L408878</t>
  </si>
  <si>
    <t>G413022</t>
  </si>
  <si>
    <t>https://www.gem.wiki/Tulsa_power_station</t>
  </si>
  <si>
    <t>Tulsa power station</t>
  </si>
  <si>
    <t>EIA: 2965</t>
  </si>
  <si>
    <t>L402235</t>
  </si>
  <si>
    <t>G403433</t>
  </si>
  <si>
    <t>G403434</t>
  </si>
  <si>
    <t>https://www.gem.wiki/Turkey_Point_power_station</t>
  </si>
  <si>
    <t>Turkey Point power station</t>
  </si>
  <si>
    <t>G901</t>
  </si>
  <si>
    <t>Homestead</t>
  </si>
  <si>
    <t>Miami Dade</t>
  </si>
  <si>
    <t>EIA: 621</t>
  </si>
  <si>
    <t>EIA: 5CA, 5CTA, 5CTB, 5CTC, 5CTD</t>
  </si>
  <si>
    <t>53880</t>
  </si>
  <si>
    <t>30501, 30670, 30671, 30672, 30502</t>
  </si>
  <si>
    <t>L401956</t>
  </si>
  <si>
    <t>G402123</t>
  </si>
  <si>
    <t>https://www.gem.wiki/Turtle_Creek_power_station</t>
  </si>
  <si>
    <t>Turtle Creek power station</t>
  </si>
  <si>
    <t>EIA: 64547</t>
  </si>
  <si>
    <t>1135007</t>
  </si>
  <si>
    <t>L407374</t>
  </si>
  <si>
    <t>G409463</t>
  </si>
  <si>
    <t>G409462</t>
  </si>
  <si>
    <t>https://www.gem.wiki/Ty_Cooke_power_station</t>
  </si>
  <si>
    <t>Ty Cooke power station</t>
  </si>
  <si>
    <t>EIA: 3602</t>
  </si>
  <si>
    <t>L401797</t>
  </si>
  <si>
    <t>G402586</t>
  </si>
  <si>
    <t>https://www.gem.wiki/Ukudu_power_station</t>
  </si>
  <si>
    <t>Ukudu power station</t>
  </si>
  <si>
    <t>Dededo</t>
  </si>
  <si>
    <t>Guam</t>
  </si>
  <si>
    <t>L406935</t>
  </si>
  <si>
    <t>G407918</t>
  </si>
  <si>
    <t>https://www.gem.wiki/Union_Valley_energy_center</t>
  </si>
  <si>
    <t>Union Valley energy center</t>
  </si>
  <si>
    <t>Pandora</t>
  </si>
  <si>
    <t>Wilson</t>
  </si>
  <si>
    <t>EIA: 59616</t>
  </si>
  <si>
    <t>68272</t>
  </si>
  <si>
    <t>L402432</t>
  </si>
  <si>
    <t>G403848</t>
  </si>
  <si>
    <t>G403849</t>
  </si>
  <si>
    <t>G403850</t>
  </si>
  <si>
    <t>https://www.gem.wiki/Union_power_station</t>
  </si>
  <si>
    <t>Union power station</t>
  </si>
  <si>
    <t>BL01</t>
  </si>
  <si>
    <t>El Dorado</t>
  </si>
  <si>
    <t>EIA: 55380</t>
  </si>
  <si>
    <t>46685</t>
  </si>
  <si>
    <t>25853, 26531, 26536</t>
  </si>
  <si>
    <t>L401911</t>
  </si>
  <si>
    <t>G401903</t>
  </si>
  <si>
    <t>BL02</t>
  </si>
  <si>
    <t>26530, 26529, 26537</t>
  </si>
  <si>
    <t>G401904</t>
  </si>
  <si>
    <t>EIA: CTG5, CTG6, STG3</t>
  </si>
  <si>
    <t>26532, 26533, 26538</t>
  </si>
  <si>
    <t>G401905</t>
  </si>
  <si>
    <t>EIA: CTG7, CTG8, STG4</t>
  </si>
  <si>
    <t>26534, 26535, 26539</t>
  </si>
  <si>
    <t>G401906</t>
  </si>
  <si>
    <t>https://www.gem.wiki/University_Park_North_power_station</t>
  </si>
  <si>
    <t>University Park North power station</t>
  </si>
  <si>
    <t>University Park</t>
  </si>
  <si>
    <t>EIA: 55640</t>
  </si>
  <si>
    <t>50022</t>
  </si>
  <si>
    <t>L402061</t>
  </si>
  <si>
    <t>G403113</t>
  </si>
  <si>
    <t>G403114</t>
  </si>
  <si>
    <t>G403115</t>
  </si>
  <si>
    <t>G403116</t>
  </si>
  <si>
    <t>G403117</t>
  </si>
  <si>
    <t>G403118</t>
  </si>
  <si>
    <t>G403119</t>
  </si>
  <si>
    <t>G403120</t>
  </si>
  <si>
    <t>G403121</t>
  </si>
  <si>
    <t>G403122</t>
  </si>
  <si>
    <t>G403123</t>
  </si>
  <si>
    <t>G403124</t>
  </si>
  <si>
    <t>https://www.gem.wiki/University_Park_South_power_station</t>
  </si>
  <si>
    <t>University Park South power station</t>
  </si>
  <si>
    <t>UPG1</t>
  </si>
  <si>
    <t>EIA: 55250</t>
  </si>
  <si>
    <t>EIA: UPG1</t>
  </si>
  <si>
    <t>46892</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</si>
  <si>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</si>
  <si>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</si>
  <si>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</si>
  <si>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</si>
  <si>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</si>
  <si>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</si>
  <si>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</si>
  <si>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</si>
  <si>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</si>
  <si>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</si>
  <si>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</si>
  <si>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</si>
  <si>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</si>
  <si>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</si>
  <si>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</si>
  <si>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</si>
  <si>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</si>
  <si>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https://www.gem.wiki/University_of_Florida_power_station</t>
  </si>
  <si>
    <t>University of Florida power station</t>
  </si>
  <si>
    <t>EIA: 7345</t>
  </si>
  <si>
    <t>L401874</t>
  </si>
  <si>
    <t>G402751</t>
  </si>
  <si>
    <t>https://www.gem.wiki/Urquhart_Station</t>
  </si>
  <si>
    <t>Urquhart Station</t>
  </si>
  <si>
    <t>Beech Island</t>
  </si>
  <si>
    <t>Aiken</t>
  </si>
  <si>
    <t>EIA: 3295</t>
  </si>
  <si>
    <t>32995</t>
  </si>
  <si>
    <t>L104178</t>
  </si>
  <si>
    <t>G402681</t>
  </si>
  <si>
    <t>G402682</t>
  </si>
  <si>
    <t>UR15</t>
  </si>
  <si>
    <t>EIA: 1, CT1</t>
  </si>
  <si>
    <t>G401664</t>
  </si>
  <si>
    <t>UR26</t>
  </si>
  <si>
    <t>EIA: 2, CT2</t>
  </si>
  <si>
    <t>G401665</t>
  </si>
  <si>
    <t>https://www.gem.wiki/V_H_Braunig_power_station</t>
  </si>
  <si>
    <t>V H Braunig power station</t>
  </si>
  <si>
    <t>EIA: 3612</t>
  </si>
  <si>
    <t>31969</t>
  </si>
  <si>
    <t>L401808</t>
  </si>
  <si>
    <t>G402601</t>
  </si>
  <si>
    <t>G402602</t>
  </si>
  <si>
    <t>G402603</t>
  </si>
  <si>
    <t>G402604</t>
  </si>
  <si>
    <t>G402605</t>
  </si>
  <si>
    <t>G402606</t>
  </si>
  <si>
    <t>G402607</t>
  </si>
  <si>
    <t>https://www.gem.wiki/Valencia_energy_facility</t>
  </si>
  <si>
    <t>Valencia energy facility</t>
  </si>
  <si>
    <t>Belen</t>
  </si>
  <si>
    <t>Valencia</t>
  </si>
  <si>
    <t>EIA: 55802</t>
  </si>
  <si>
    <t>L402347</t>
  </si>
  <si>
    <t>G403710</t>
  </si>
  <si>
    <t>https://www.gem.wiki/Valencia_power_station</t>
  </si>
  <si>
    <t>Valencia power station</t>
  </si>
  <si>
    <t>Nogales</t>
  </si>
  <si>
    <t>EIA: 6515</t>
  </si>
  <si>
    <t>16371</t>
  </si>
  <si>
    <t>L402345</t>
  </si>
  <si>
    <t>G403709</t>
  </si>
  <si>
    <t>https://www.gem.wiki/Valero_Refinery_cogeneration_Unit_1_power_station</t>
  </si>
  <si>
    <t>Valero Refinery cogeneration Unit 1 power station</t>
  </si>
  <si>
    <t>Benicia</t>
  </si>
  <si>
    <t>EIA: 55851</t>
  </si>
  <si>
    <t>47825</t>
  </si>
  <si>
    <t>L402456</t>
  </si>
  <si>
    <t>G403899</t>
  </si>
  <si>
    <t>https://www.gem.wiki/Valley_(CA)_power_station</t>
  </si>
  <si>
    <t>Valley (CA) power station</t>
  </si>
  <si>
    <t>Sun Valley</t>
  </si>
  <si>
    <t>EIA: 408</t>
  </si>
  <si>
    <t>Valley Generating Station</t>
  </si>
  <si>
    <t>25103</t>
  </si>
  <si>
    <t>L402054</t>
  </si>
  <si>
    <t>G403100</t>
  </si>
  <si>
    <t>EIA: 6, 7, 8</t>
  </si>
  <si>
    <t>26264, 27408, 27409</t>
  </si>
  <si>
    <t>G401692</t>
  </si>
  <si>
    <t>https://www.gem.wiki/Valley_Power_Plant</t>
  </si>
  <si>
    <t>Valley Power Plant</t>
  </si>
  <si>
    <t>EIA: 4042</t>
  </si>
  <si>
    <t>37210</t>
  </si>
  <si>
    <t>L104279</t>
  </si>
  <si>
    <t>G403766</t>
  </si>
  <si>
    <t>G403767</t>
  </si>
  <si>
    <t>https://www.gem.wiki/Valmont_Station</t>
  </si>
  <si>
    <t>Valmont Station</t>
  </si>
  <si>
    <t>Boulder</t>
  </si>
  <si>
    <t>EIA: 477</t>
  </si>
  <si>
    <t>30861</t>
  </si>
  <si>
    <t>L103815</t>
  </si>
  <si>
    <t>G403420</t>
  </si>
  <si>
    <t>UN7</t>
  </si>
  <si>
    <t>EIA: 55207</t>
  </si>
  <si>
    <t>EIA: UN7</t>
  </si>
  <si>
    <t>G403575</t>
  </si>
  <si>
    <t>UN8</t>
  </si>
  <si>
    <t>EIA: UN8</t>
  </si>
  <si>
    <t>G403576</t>
  </si>
  <si>
    <t>https://www.gem.wiki/Van_Alstyne_energy_center</t>
  </si>
  <si>
    <t>Van Alstyne energy center</t>
  </si>
  <si>
    <t>Van Alstyne</t>
  </si>
  <si>
    <t>EIA: 59617</t>
  </si>
  <si>
    <t>68274</t>
  </si>
  <si>
    <t>L402433</t>
  </si>
  <si>
    <t>G403851</t>
  </si>
  <si>
    <t>G403852</t>
  </si>
  <si>
    <t>G403853</t>
  </si>
  <si>
    <t>https://www.gem.wiki/Vandolah_power_station</t>
  </si>
  <si>
    <t>Vandolah power station</t>
  </si>
  <si>
    <t>Wauchula</t>
  </si>
  <si>
    <t>EIA: 55415</t>
  </si>
  <si>
    <t>48013</t>
  </si>
  <si>
    <t>L401632</t>
  </si>
  <si>
    <t>G402361</t>
  </si>
  <si>
    <t>G402362</t>
  </si>
  <si>
    <t>G402363</t>
  </si>
  <si>
    <t>G401</t>
  </si>
  <si>
    <t>EIA: G401</t>
  </si>
  <si>
    <t>G402364</t>
  </si>
  <si>
    <t>https://www.gem.wiki/Venice_power_station</t>
  </si>
  <si>
    <t>Venice power station</t>
  </si>
  <si>
    <t>Venice</t>
  </si>
  <si>
    <t>EIA: 913</t>
  </si>
  <si>
    <t>35274</t>
  </si>
  <si>
    <t>L402342</t>
  </si>
  <si>
    <t>G403697</t>
  </si>
  <si>
    <t>G403698</t>
  </si>
  <si>
    <t>G403699</t>
  </si>
  <si>
    <t>G403700</t>
  </si>
  <si>
    <t>https://www.gem.wiki/Vermillion_energy_facility</t>
  </si>
  <si>
    <t>Vermillion energy facility</t>
  </si>
  <si>
    <t>EIA: 55111</t>
  </si>
  <si>
    <t>45912</t>
  </si>
  <si>
    <t>L401550</t>
  </si>
  <si>
    <t>G402247</t>
  </si>
  <si>
    <t>G402248</t>
  </si>
  <si>
    <t>G402249</t>
  </si>
  <si>
    <t>G402250</t>
  </si>
  <si>
    <t>G402251</t>
  </si>
  <si>
    <t>G402252</t>
  </si>
  <si>
    <t>G402253</t>
  </si>
  <si>
    <t>G402254</t>
  </si>
  <si>
    <t>https://www.gem.wiki/Victor_J_Daniel_Jr_power_station</t>
  </si>
  <si>
    <t>Victor J Daniel Jr power station</t>
  </si>
  <si>
    <t>Escatawpa</t>
  </si>
  <si>
    <t>EIA: 6073</t>
  </si>
  <si>
    <t>EIA: 3, 3CT, 3ST</t>
  </si>
  <si>
    <t>Plant Daniel</t>
  </si>
  <si>
    <t>26572</t>
  </si>
  <si>
    <t>23884, 23885, 23886</t>
  </si>
  <si>
    <t>L402097</t>
  </si>
  <si>
    <t>G402099</t>
  </si>
  <si>
    <t>EIA: 4, 4CT, 4ST</t>
  </si>
  <si>
    <t>28861, 28862, 28863</t>
  </si>
  <si>
    <t>G402100</t>
  </si>
  <si>
    <t>https://www.gem.wiki/Victoria_City_power_station</t>
  </si>
  <si>
    <t>Victoria City power station</t>
  </si>
  <si>
    <t>VC-1</t>
  </si>
  <si>
    <t>EIA: 61241</t>
  </si>
  <si>
    <t>EIA: VC-1</t>
  </si>
  <si>
    <t>103229</t>
  </si>
  <si>
    <t>L402434</t>
  </si>
  <si>
    <t>G403854</t>
  </si>
  <si>
    <t>VC-2</t>
  </si>
  <si>
    <t>EIA: VC-2</t>
  </si>
  <si>
    <t>G403855</t>
  </si>
  <si>
    <t>https://www.gem.wiki/Victoria_Port_power_II_station</t>
  </si>
  <si>
    <t>Victoria Port power II station</t>
  </si>
  <si>
    <t>VP2-1</t>
  </si>
  <si>
    <t>EIA: 61966</t>
  </si>
  <si>
    <t>EIA: VP2-1</t>
  </si>
  <si>
    <t>103228</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</si>
  <si>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</si>
  <si>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</si>
  <si>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</si>
  <si>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</si>
  <si>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</si>
  <si>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</si>
  <si>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</si>
  <si>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</si>
  <si>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</si>
  <si>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</si>
  <si>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</si>
  <si>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</si>
  <si>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</si>
  <si>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</si>
  <si>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</si>
  <si>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https://www.gem.wiki/Victoria_Texas_Plant</t>
  </si>
  <si>
    <t>Victoria Texas Plant</t>
  </si>
  <si>
    <t>EIA: 10790</t>
  </si>
  <si>
    <t>18794</t>
  </si>
  <si>
    <t>L402442</t>
  </si>
  <si>
    <t>G403871</t>
  </si>
  <si>
    <t>https://www.gem.wiki/Victoria_power_station</t>
  </si>
  <si>
    <t>Victoria power station</t>
  </si>
  <si>
    <t>EIA: 3443</t>
  </si>
  <si>
    <t>EIA: 5, 7</t>
  </si>
  <si>
    <t>15945</t>
  </si>
  <si>
    <t>31922, 35787</t>
  </si>
  <si>
    <t>L402348</t>
  </si>
  <si>
    <t>G401669</t>
  </si>
  <si>
    <t>https://www.gem.wiki/W.A._Parish_Carbon_Capture_Plant</t>
  </si>
  <si>
    <t>W.A. Parish Carbon Capture Plant</t>
  </si>
  <si>
    <t>EIA: 58378</t>
  </si>
  <si>
    <t>L402200</t>
  </si>
  <si>
    <t>G403374</t>
  </si>
  <si>
    <t>https://www.gem.wiki/W.S._Lee_Steam_Station</t>
  </si>
  <si>
    <t>W.S. Lee Steam Station</t>
  </si>
  <si>
    <t>Williamston</t>
  </si>
  <si>
    <t>EIA: 3264</t>
  </si>
  <si>
    <t>18728</t>
  </si>
  <si>
    <t>L104179</t>
  </si>
  <si>
    <t>G402732</t>
  </si>
  <si>
    <t>G402733</t>
  </si>
  <si>
    <t>G402734</t>
  </si>
  <si>
    <t>44164, 44760, 44761</t>
  </si>
  <si>
    <t>G401663</t>
  </si>
  <si>
    <t>https://www.gem.wiki/Wallingford_Energy_power_station</t>
  </si>
  <si>
    <t>Wallingford Energy power station</t>
  </si>
  <si>
    <t>EIA: 55517</t>
  </si>
  <si>
    <t>47008</t>
  </si>
  <si>
    <t>L402364</t>
  </si>
  <si>
    <t>G403734</t>
  </si>
  <si>
    <t>G403735</t>
  </si>
  <si>
    <t>G403736</t>
  </si>
  <si>
    <t>G403737</t>
  </si>
  <si>
    <t>G403738</t>
  </si>
  <si>
    <t>G403739</t>
  </si>
  <si>
    <t>G403740</t>
  </si>
  <si>
    <t>https://www.gem.wiki/Walnut_Creek_energy_park</t>
  </si>
  <si>
    <t>Walnut Creek energy park</t>
  </si>
  <si>
    <t>Industry</t>
  </si>
  <si>
    <t>EIA: 57515</t>
  </si>
  <si>
    <t>55336</t>
  </si>
  <si>
    <t>L402365</t>
  </si>
  <si>
    <t>G403741</t>
  </si>
  <si>
    <t>G403742</t>
  </si>
  <si>
    <t>G403743</t>
  </si>
  <si>
    <t>G403744</t>
  </si>
  <si>
    <t>G403745</t>
  </si>
  <si>
    <t>https://www.gem.wiki/Walnut_energy_center</t>
  </si>
  <si>
    <t>Walnut energy center</t>
  </si>
  <si>
    <t>WEC</t>
  </si>
  <si>
    <t>Turlock</t>
  </si>
  <si>
    <t>EIA: 56078</t>
  </si>
  <si>
    <t>35106</t>
  </si>
  <si>
    <t>30412, 29834, 30413</t>
  </si>
  <si>
    <t>L402334</t>
  </si>
  <si>
    <t>G401998</t>
  </si>
  <si>
    <t>https://www.gem.wiki/Walton_County_power_station</t>
  </si>
  <si>
    <t>Walton County power station</t>
  </si>
  <si>
    <t>101G</t>
  </si>
  <si>
    <t>EIA: 55128</t>
  </si>
  <si>
    <t>EIA: 101G</t>
  </si>
  <si>
    <t>52017</t>
  </si>
  <si>
    <t>L401612</t>
  </si>
  <si>
    <t>G402336</t>
  </si>
  <si>
    <t>102G</t>
  </si>
  <si>
    <t>EIA: 102G</t>
  </si>
  <si>
    <t>G402337</t>
  </si>
  <si>
    <t>103G</t>
  </si>
  <si>
    <t>EIA: 103G</t>
  </si>
  <si>
    <t>G402338</t>
  </si>
  <si>
    <t>https://www.gem.wiki/Walton_Discover_power_facility</t>
  </si>
  <si>
    <t>Walton Discover power facility</t>
  </si>
  <si>
    <t>EIA: 55138</t>
  </si>
  <si>
    <t>45660</t>
  </si>
  <si>
    <t>L402366</t>
  </si>
  <si>
    <t>G403746</t>
  </si>
  <si>
    <t>G403747</t>
  </si>
  <si>
    <t>https://www.gem.wiki/Wansley_Plant</t>
  </si>
  <si>
    <t>Wansley Plant</t>
  </si>
  <si>
    <t>EIA: 55965</t>
  </si>
  <si>
    <t>EIA: CT6A, CT6B, ST6</t>
  </si>
  <si>
    <t>47508</t>
  </si>
  <si>
    <t>25039, 25956, 25959</t>
  </si>
  <si>
    <t>L103848</t>
  </si>
  <si>
    <t>G401986</t>
  </si>
  <si>
    <t>G107</t>
  </si>
  <si>
    <t>EIA: CT7A, CT7B, ST7</t>
  </si>
  <si>
    <t>25957, 25958, 25960</t>
  </si>
  <si>
    <t>G401987</t>
  </si>
  <si>
    <t>https://www.gem.wiki/Wansley_Unit_9_power_station</t>
  </si>
  <si>
    <t>Wansley Unit 9 power station</t>
  </si>
  <si>
    <t>EIA: 7946</t>
  </si>
  <si>
    <t>51503</t>
  </si>
  <si>
    <t>30173, 30174, 30175</t>
  </si>
  <si>
    <t>L402107</t>
  </si>
  <si>
    <t>G402187</t>
  </si>
  <si>
    <t>https://www.gem.wiki/Warren_County_(VA)_power_station</t>
  </si>
  <si>
    <t>Warren County (VA) power station</t>
  </si>
  <si>
    <t>WC01</t>
  </si>
  <si>
    <t>Front Royal</t>
  </si>
  <si>
    <t>EIA: 55939</t>
  </si>
  <si>
    <t>50808</t>
  </si>
  <si>
    <t>29939, 29940, 29941, 39162</t>
  </si>
  <si>
    <t>L402361</t>
  </si>
  <si>
    <t>G401985</t>
  </si>
  <si>
    <t>https://www.gem.wiki/Warren_F_Sam_Beasley_generation_station</t>
  </si>
  <si>
    <t>Warren F Sam Beasley generation station</t>
  </si>
  <si>
    <t>EIA: 7962</t>
  </si>
  <si>
    <t>49811</t>
  </si>
  <si>
    <t>L401844</t>
  </si>
  <si>
    <t>G402676</t>
  </si>
  <si>
    <t>https://www.gem.wiki/Warren_Generating_power_station</t>
  </si>
  <si>
    <t>Warren Generating power station</t>
  </si>
  <si>
    <t>EIA: 3132</t>
  </si>
  <si>
    <t>29931</t>
  </si>
  <si>
    <t>L104699</t>
  </si>
  <si>
    <t>G402944</t>
  </si>
  <si>
    <t>https://www.gem.wiki/Washington_County_cogeneration_facility_(AL)</t>
  </si>
  <si>
    <t>Washington County cogeneration facility (AL)</t>
  </si>
  <si>
    <t>EIA: 7697</t>
  </si>
  <si>
    <t>45690</t>
  </si>
  <si>
    <t>23826, 24342</t>
  </si>
  <si>
    <t>L401699</t>
  </si>
  <si>
    <t>G402162</t>
  </si>
  <si>
    <t>https://www.gem.wiki/Washington_County_power_(GA)_station</t>
  </si>
  <si>
    <t>Washington County power (GA) station</t>
  </si>
  <si>
    <t>Sandersville</t>
  </si>
  <si>
    <t>EIA: 55332</t>
  </si>
  <si>
    <t>45804</t>
  </si>
  <si>
    <t>L401613</t>
  </si>
  <si>
    <t>G402339</t>
  </si>
  <si>
    <t>G402340</t>
  </si>
  <si>
    <t>G402341</t>
  </si>
  <si>
    <t>G402342</t>
  </si>
  <si>
    <t>https://www.gem.wiki/Washington_Parish_energy_center</t>
  </si>
  <si>
    <t>Washington Parish energy center</t>
  </si>
  <si>
    <t>Bogalusa</t>
  </si>
  <si>
    <t>EIA: 55486</t>
  </si>
  <si>
    <t>103220</t>
  </si>
  <si>
    <t>L407372</t>
  </si>
  <si>
    <t>G409544</t>
  </si>
  <si>
    <t>CTG02</t>
  </si>
  <si>
    <t>EIA: CTG02</t>
  </si>
  <si>
    <t>G409543</t>
  </si>
  <si>
    <t>https://www.gem.wiki/Washington_energy_facility_(OH)</t>
  </si>
  <si>
    <t>Washington energy facility (OH)</t>
  </si>
  <si>
    <t>Beverly</t>
  </si>
  <si>
    <t>EIA: 55397</t>
  </si>
  <si>
    <t>47025</t>
  </si>
  <si>
    <t>26294, 26295, 26296</t>
  </si>
  <si>
    <t>L401891</t>
  </si>
  <si>
    <t>G401911</t>
  </si>
  <si>
    <t>https://www.gem.wiki/Waterbury_Generation_power_station</t>
  </si>
  <si>
    <t>Waterbury Generation power station</t>
  </si>
  <si>
    <t>Waterbury</t>
  </si>
  <si>
    <t>EIA: 56629</t>
  </si>
  <si>
    <t>57928</t>
  </si>
  <si>
    <t>L401907</t>
  </si>
  <si>
    <t>G402836</t>
  </si>
  <si>
    <t>https://www.gem.wiki/Waterford_1_&amp;_2_power_station</t>
  </si>
  <si>
    <t>Waterford 1 &amp; 2 power station</t>
  </si>
  <si>
    <t>Killona</t>
  </si>
  <si>
    <t>EIA: 8056</t>
  </si>
  <si>
    <t>25137</t>
  </si>
  <si>
    <t>L401920</t>
  </si>
  <si>
    <t>G402849</t>
  </si>
  <si>
    <t>G402850</t>
  </si>
  <si>
    <t>https://www.gem.wiki/Waterford_power_station</t>
  </si>
  <si>
    <t>Waterford power station</t>
  </si>
  <si>
    <t>Waterford</t>
  </si>
  <si>
    <t>EIA: 55503</t>
  </si>
  <si>
    <t>47241</t>
  </si>
  <si>
    <t>26566, 26967, 26968, 26969</t>
  </si>
  <si>
    <t>L401633</t>
  </si>
  <si>
    <t>G401948</t>
  </si>
  <si>
    <t>https://www.gem.wiki/Watson_cogeneration_power_station</t>
  </si>
  <si>
    <t>Watson cogeneration power station</t>
  </si>
  <si>
    <t>NG/OG/WO</t>
  </si>
  <si>
    <t>EIA: 50216</t>
  </si>
  <si>
    <t>EIA: GN91, GN92, GN93, GN94, GN95, GN96</t>
  </si>
  <si>
    <t>13450</t>
  </si>
  <si>
    <t>22574, 22575, 22576, 22577, 22578, 22579</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</si>
  <si>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</si>
  <si>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</si>
  <si>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</si>
  <si>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</si>
  <si>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</si>
  <si>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</si>
  <si>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</si>
  <si>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</si>
  <si>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</si>
  <si>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</si>
  <si>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</si>
  <si>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</si>
  <si>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</si>
  <si>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</si>
  <si>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</si>
  <si>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</si>
  <si>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30918</t>
  </si>
  <si>
    <t>L402236</t>
  </si>
  <si>
    <t>G403435</t>
  </si>
  <si>
    <t>G403436</t>
  </si>
  <si>
    <t>https://www.gem.wiki/Welsh_Power_Plant</t>
  </si>
  <si>
    <t>Welsh Power Plant</t>
  </si>
  <si>
    <t>Titus</t>
  </si>
  <si>
    <t>EIA: 6139</t>
  </si>
  <si>
    <t>J. Robert Welsh power plant</t>
  </si>
  <si>
    <t>L104218</t>
  </si>
  <si>
    <t>G410507</t>
  </si>
  <si>
    <t>https://www.gem.wiki/West_Campus_cogeneration_facility</t>
  </si>
  <si>
    <t>West Campus cogeneration facility</t>
  </si>
  <si>
    <t>EIA: 7991</t>
  </si>
  <si>
    <t>EIA: 1, CT2, STG1</t>
  </si>
  <si>
    <t>47300, 27428, 27429</t>
  </si>
  <si>
    <t>L401577</t>
  </si>
  <si>
    <t>G402189</t>
  </si>
  <si>
    <t>https://www.gem.wiki/West_County_energy_center</t>
  </si>
  <si>
    <t>West County energy center</t>
  </si>
  <si>
    <t>WC1</t>
  </si>
  <si>
    <t>Loxahatchee</t>
  </si>
  <si>
    <t>EIA: 56407</t>
  </si>
  <si>
    <t>54417</t>
  </si>
  <si>
    <t>33017, 33018, 33019, 31420</t>
  </si>
  <si>
    <t>L401957</t>
  </si>
  <si>
    <t>G402020</t>
  </si>
  <si>
    <t>WC2</t>
  </si>
  <si>
    <t>EIA: 2A, 2B, 2C, 2ST</t>
  </si>
  <si>
    <t>33020, 33021, 33022, 33023</t>
  </si>
  <si>
    <t>G402021</t>
  </si>
  <si>
    <t>WC3</t>
  </si>
  <si>
    <t>34263, 38879, 38880, 38881</t>
  </si>
  <si>
    <t>G402022</t>
  </si>
  <si>
    <t>https://www.gem.wiki/West_Deptford_Energy_Station</t>
  </si>
  <si>
    <t>West Deptford Energy Station</t>
  </si>
  <si>
    <t>700</t>
  </si>
  <si>
    <t>West Deptford</t>
  </si>
  <si>
    <t>EIA: 56963</t>
  </si>
  <si>
    <t>EIA: E101, E102, STG1</t>
  </si>
  <si>
    <t>56014</t>
  </si>
  <si>
    <t>32700, 41344, 41345</t>
  </si>
  <si>
    <t>L402367</t>
  </si>
  <si>
    <t>G402036</t>
  </si>
  <si>
    <t>https://www.gem.wiki/West_Gardner_power_station</t>
  </si>
  <si>
    <t>West Gardner power station</t>
  </si>
  <si>
    <t>EIA: 7929</t>
  </si>
  <si>
    <t>51826</t>
  </si>
  <si>
    <t>L401936</t>
  </si>
  <si>
    <t>G402883</t>
  </si>
  <si>
    <t>G402884</t>
  </si>
  <si>
    <t>G402885</t>
  </si>
  <si>
    <t>G402886</t>
  </si>
  <si>
    <t>https://www.gem.wiki/West_Marinette_34_power_station</t>
  </si>
  <si>
    <t>West Marinette 34 power station</t>
  </si>
  <si>
    <t>34</t>
  </si>
  <si>
    <t>Peshtigo</t>
  </si>
  <si>
    <t>Marinette</t>
  </si>
  <si>
    <t>EIA: 7799</t>
  </si>
  <si>
    <t>EIA: 34</t>
  </si>
  <si>
    <t>37264</t>
  </si>
  <si>
    <t>L402073</t>
  </si>
  <si>
    <t>G403146</t>
  </si>
  <si>
    <t>https://www.gem.wiki/West_Marinette_power_station</t>
  </si>
  <si>
    <t>West Marinette power station</t>
  </si>
  <si>
    <t>33</t>
  </si>
  <si>
    <t>EIA: 4076</t>
  </si>
  <si>
    <t>EIA: 33</t>
  </si>
  <si>
    <t>L402381</t>
  </si>
  <si>
    <t>G403776</t>
  </si>
  <si>
    <t>https://www.gem.wiki/West_Phoenix_power_station</t>
  </si>
  <si>
    <t>West Phoenix power station</t>
  </si>
  <si>
    <t>1B</t>
  </si>
  <si>
    <t>Phoenix</t>
  </si>
  <si>
    <t>EIA: 117</t>
  </si>
  <si>
    <t>EIA: 1B</t>
  </si>
  <si>
    <t>13503</t>
  </si>
  <si>
    <t>L401714</t>
  </si>
  <si>
    <t>G402453</t>
  </si>
  <si>
    <t>2B</t>
  </si>
  <si>
    <t>EIA: 2B</t>
  </si>
  <si>
    <t>G402454</t>
  </si>
  <si>
    <t>3B</t>
  </si>
  <si>
    <t>EIA: 3B</t>
  </si>
  <si>
    <t>G402455</t>
  </si>
  <si>
    <t>EIA: C4-1, C4-2</t>
  </si>
  <si>
    <t>27249, 31801</t>
  </si>
  <si>
    <t>G401614</t>
  </si>
  <si>
    <t>EIA: C5-1, C5-2, C5-3</t>
  </si>
  <si>
    <t>27708, 27709, 27710</t>
  </si>
  <si>
    <t>G401615</t>
  </si>
  <si>
    <t>G402456</t>
  </si>
  <si>
    <t>G402457</t>
  </si>
  <si>
    <t>https://www.gem.wiki/Westbrook_energy_center_power_plant</t>
  </si>
  <si>
    <t>Westbrook energy center power plant</t>
  </si>
  <si>
    <t>EIA: 55294</t>
  </si>
  <si>
    <t>EIA: GTG1, GTG2, STG3</t>
  </si>
  <si>
    <t>45531</t>
  </si>
  <si>
    <t>24500, 24754, 24755</t>
  </si>
  <si>
    <t>L402368</t>
  </si>
  <si>
    <t>G401871</t>
  </si>
  <si>
    <t>https://www.gem.wiki/Western_102_power_station</t>
  </si>
  <si>
    <t>Western 102 power station</t>
  </si>
  <si>
    <t>McCarran</t>
  </si>
  <si>
    <t>EIA: 56500</t>
  </si>
  <si>
    <t>EIA: A101, B102, B202, C102, C202, D101, E102, E202, F102, F202, G102, G202, H102, H202</t>
  </si>
  <si>
    <t>Barrick power plant</t>
  </si>
  <si>
    <t>52370</t>
  </si>
  <si>
    <t>L408877</t>
  </si>
  <si>
    <t>G413021</t>
  </si>
  <si>
    <t>https://www.gem.wiki/Weston_Power_Plant</t>
  </si>
  <si>
    <t>Weston Power Plant</t>
  </si>
  <si>
    <t>Rothschild</t>
  </si>
  <si>
    <t>Marathon</t>
  </si>
  <si>
    <t>EIA: 4078</t>
  </si>
  <si>
    <t>37261</t>
  </si>
  <si>
    <t>L104280</t>
  </si>
  <si>
    <t>G403777</t>
  </si>
  <si>
    <t>32</t>
  </si>
  <si>
    <t>EIA: 32</t>
  </si>
  <si>
    <t>G403778</t>
  </si>
  <si>
    <t>https://www.gem.wiki/Westport_power_station</t>
  </si>
  <si>
    <t>Westport power station</t>
  </si>
  <si>
    <t>Baltimore City</t>
  </si>
  <si>
    <t>EIA: 1560</t>
  </si>
  <si>
    <t>13956</t>
  </si>
  <si>
    <t>L401828</t>
  </si>
  <si>
    <t>G402641</t>
  </si>
  <si>
    <t>https://www.gem.wiki/Wheatland_generating_facility</t>
  </si>
  <si>
    <t>Wheatland generating facility</t>
  </si>
  <si>
    <t>Wheatland</t>
  </si>
  <si>
    <t>Knox</t>
  </si>
  <si>
    <t>EIA: 55224</t>
  </si>
  <si>
    <t>46094</t>
  </si>
  <si>
    <t>L401879</t>
  </si>
  <si>
    <t>G402764</t>
  </si>
  <si>
    <t>G402765</t>
  </si>
  <si>
    <t>G402766</t>
  </si>
  <si>
    <t>G402767</t>
  </si>
  <si>
    <t>https://www.gem.wiki/Whitehorn_power_station</t>
  </si>
  <si>
    <t>Whitehorn power station</t>
  </si>
  <si>
    <t>Blaine</t>
  </si>
  <si>
    <t>EIA: 6120</t>
  </si>
  <si>
    <t>30973</t>
  </si>
  <si>
    <t>L402246</t>
  </si>
  <si>
    <t>G403447</t>
  </si>
  <si>
    <t>G403448</t>
  </si>
  <si>
    <t>https://www.gem.wiki/Whiting_Clean_Energy_power_station</t>
  </si>
  <si>
    <t>Whiting Clean Energy power station</t>
  </si>
  <si>
    <t>Whiting</t>
  </si>
  <si>
    <t>EIA: 55259</t>
  </si>
  <si>
    <t>49925</t>
  </si>
  <si>
    <t>24374, 24375, 24376</t>
  </si>
  <si>
    <t>L402521</t>
  </si>
  <si>
    <t>G401861</t>
  </si>
  <si>
    <t>https://www.gem.wiki/Wildcat_Point_generation_facility</t>
  </si>
  <si>
    <t>Wildcat Point generation facility</t>
  </si>
  <si>
    <t>Conowingo</t>
  </si>
  <si>
    <t>EIA: 59220</t>
  </si>
  <si>
    <t>66814</t>
  </si>
  <si>
    <t>43467, 43829, 43828</t>
  </si>
  <si>
    <t>L402170</t>
  </si>
  <si>
    <t>G402074</t>
  </si>
  <si>
    <t>https://www.gem.wiki/Wilkes_power_station</t>
  </si>
  <si>
    <t>Wilkes power station</t>
  </si>
  <si>
    <t>Avinger</t>
  </si>
  <si>
    <t>EIA: 3478</t>
  </si>
  <si>
    <t>33279</t>
  </si>
  <si>
    <t>L402296</t>
  </si>
  <si>
    <t>G403548</t>
  </si>
  <si>
    <t>G403549</t>
  </si>
  <si>
    <t>G403550</t>
  </si>
  <si>
    <t>https://www.gem.wiki/Winchester_power_park</t>
  </si>
  <si>
    <t>Winchester power park</t>
  </si>
  <si>
    <t>EIA: 56674</t>
  </si>
  <si>
    <t>58353</t>
  </si>
  <si>
    <t>L402060</t>
  </si>
  <si>
    <t>G403109</t>
  </si>
  <si>
    <t>G403110</t>
  </si>
  <si>
    <t>G403111</t>
  </si>
  <si>
    <t>G403112</t>
  </si>
  <si>
    <t>https://www.gem.wiki/Wise_County_power_station</t>
  </si>
  <si>
    <t>Wise County power station</t>
  </si>
  <si>
    <t>Poolville</t>
  </si>
  <si>
    <t>EIA: 55320</t>
  </si>
  <si>
    <t>48606</t>
  </si>
  <si>
    <t>28190, 28191, 27851</t>
  </si>
  <si>
    <t>L402383</t>
  </si>
  <si>
    <t>G401881</t>
  </si>
  <si>
    <t>https://www.gem.wiki/Wolf_Hills_Energy_power_station</t>
  </si>
  <si>
    <t>Wolf Hills Energy power station</t>
  </si>
  <si>
    <t>WHG1</t>
  </si>
  <si>
    <t>EIA: 55285</t>
  </si>
  <si>
    <t>EIA: WHG1</t>
  </si>
  <si>
    <t>46337</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</si>
  <si>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</si>
  <si>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</si>
  <si>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</si>
  <si>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</si>
  <si>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</si>
  <si>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</si>
  <si>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</si>
  <si>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</si>
  <si>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</si>
  <si>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</si>
  <si>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</si>
  <si>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</si>
  <si>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</si>
  <si>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</si>
  <si>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</si>
  <si>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</si>
  <si>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EIA: 55139</t>
  </si>
  <si>
    <t>103543</t>
  </si>
  <si>
    <t>25819, 25820, 25821</t>
  </si>
  <si>
    <t>L402384</t>
  </si>
  <si>
    <t>G401814</t>
  </si>
  <si>
    <t>https://www.gem.wiki/Wolf_Hollow_II_power_station</t>
  </si>
  <si>
    <t>Wolf Hollow II power station</t>
  </si>
  <si>
    <t>EIA: 59812</t>
  </si>
  <si>
    <t>EIA: CGT4, CGT5, STG6</t>
  </si>
  <si>
    <t>46617</t>
  </si>
  <si>
    <t>45289, 45290, 45291</t>
  </si>
  <si>
    <t>L401942</t>
  </si>
  <si>
    <t>G402081</t>
  </si>
  <si>
    <t>https://www.gem.wiki/Woodbridge_energy_center</t>
  </si>
  <si>
    <t>Woodbridge energy center</t>
  </si>
  <si>
    <t>Keasbey</t>
  </si>
  <si>
    <t>EIA: 57839</t>
  </si>
  <si>
    <t>EIA: CT001, CT002, ST001</t>
  </si>
  <si>
    <t>63472</t>
  </si>
  <si>
    <t>40284, 42172, 42173</t>
  </si>
  <si>
    <t>L402387</t>
  </si>
  <si>
    <t>G402051</t>
  </si>
  <si>
    <t>https://www.gem.wiki/Woodland_power_station</t>
  </si>
  <si>
    <t>Woodland power station</t>
  </si>
  <si>
    <t>EIA: 7266</t>
  </si>
  <si>
    <t>25318</t>
  </si>
  <si>
    <t>26917, 26918</t>
  </si>
  <si>
    <t>L402101</t>
  </si>
  <si>
    <t>G402146</t>
  </si>
  <si>
    <t>G403193</t>
  </si>
  <si>
    <t>https://www.gem.wiki/Woodsdale_power_station</t>
  </si>
  <si>
    <t>Woodsdale power station</t>
  </si>
  <si>
    <t>EIA: 7158</t>
  </si>
  <si>
    <t>16331</t>
  </si>
  <si>
    <t>L401880</t>
  </si>
  <si>
    <t>G402768</t>
  </si>
  <si>
    <t>G402769</t>
  </si>
  <si>
    <t>G402770</t>
  </si>
  <si>
    <t>G402771</t>
  </si>
  <si>
    <t>G402772</t>
  </si>
  <si>
    <t>G402773</t>
  </si>
  <si>
    <t>https://www.gem.wiki/Worthington_Generation_power_station</t>
  </si>
  <si>
    <t>Worthington Generation power station</t>
  </si>
  <si>
    <t>Worthington</t>
  </si>
  <si>
    <t>EIA: 55148</t>
  </si>
  <si>
    <t>46224</t>
  </si>
  <si>
    <t>L402005</t>
  </si>
  <si>
    <t>G402995</t>
  </si>
  <si>
    <t>G402996</t>
  </si>
  <si>
    <t>G402997</t>
  </si>
  <si>
    <t>G402998</t>
  </si>
  <si>
    <t>https://www.gem.wiki/Xcel_Fargo_power_plant</t>
  </si>
  <si>
    <t>Xcel Fargo power plant</t>
  </si>
  <si>
    <t>Fargo</t>
  </si>
  <si>
    <t>L407864</t>
  </si>
  <si>
    <t>G410559</t>
  </si>
  <si>
    <t>https://www.gem.wiki/Xcel_Lyon_power_plant</t>
  </si>
  <si>
    <t>Xcel Lyon power plant</t>
  </si>
  <si>
    <t>28295</t>
  </si>
  <si>
    <t>L407865</t>
  </si>
  <si>
    <t>G410560</t>
  </si>
  <si>
    <t>https://www.gem.wiki/Yates_Steam_Generating_Plant</t>
  </si>
  <si>
    <t>Yates Steam Generating Plant</t>
  </si>
  <si>
    <t>Newnan</t>
  </si>
  <si>
    <t>Coweta</t>
  </si>
  <si>
    <t>EIA: 728</t>
  </si>
  <si>
    <t>21008</t>
  </si>
  <si>
    <t>L103850</t>
  </si>
  <si>
    <t>G402955</t>
  </si>
  <si>
    <t>G402956</t>
  </si>
  <si>
    <t>https://www.gem.wiki/Yellowstone_County_Generating_Station</t>
  </si>
  <si>
    <t>Yellowstone County Generating Station</t>
  </si>
  <si>
    <t>Laurel</t>
  </si>
  <si>
    <t>Yellowstone</t>
  </si>
  <si>
    <t>L408876</t>
  </si>
  <si>
    <t>G413020</t>
  </si>
  <si>
    <t>https://www.gem.wiki/York_Generation_Company_power_station</t>
  </si>
  <si>
    <t>York Generation Company power station</t>
  </si>
  <si>
    <t>EIA: 54693</t>
  </si>
  <si>
    <t>EIA: GT#1, GT#2, GT#5, GT#6, ST#1, ST#2</t>
  </si>
  <si>
    <t>32926</t>
  </si>
  <si>
    <t>23684, 23685, 23686, 23687, 23688, 23689, 23690, 23691</t>
  </si>
  <si>
    <t>L401671</t>
  </si>
  <si>
    <t>G401763</t>
  </si>
  <si>
    <t>https://www.gem.wiki/York_energy_center</t>
  </si>
  <si>
    <t>York energy center</t>
  </si>
  <si>
    <t>EIA: 55524</t>
  </si>
  <si>
    <t>56701</t>
  </si>
  <si>
    <t>33293, 35193, 35194, 35195</t>
  </si>
  <si>
    <t>L401769</t>
  </si>
  <si>
    <t>G401953</t>
  </si>
  <si>
    <t>EIA: CTG5, CTG6, STG2</t>
  </si>
  <si>
    <t>56701, 45540, 45443</t>
  </si>
  <si>
    <t>G401954</t>
  </si>
  <si>
    <t>https://www.gem.wiki/Yorktown_Power_Station</t>
  </si>
  <si>
    <t>Yorktown power station</t>
  </si>
  <si>
    <t>Yorktown</t>
  </si>
  <si>
    <t>EIA: 3809</t>
  </si>
  <si>
    <t>36117</t>
  </si>
  <si>
    <t>L104246</t>
  </si>
  <si>
    <t>G409448</t>
  </si>
  <si>
    <t>https://www.gem.wiki/Yuba_City_cogeneration_Partners_power_station</t>
  </si>
  <si>
    <t>Yuba City cogeneration Partners power station</t>
  </si>
  <si>
    <t>EIA: 52186</t>
  </si>
  <si>
    <t>33723</t>
  </si>
  <si>
    <t>L407370</t>
  </si>
  <si>
    <t>G409571</t>
  </si>
  <si>
    <t>https://www.gem.wiki/Yucca_power_station</t>
  </si>
  <si>
    <t>Yucca power station</t>
  </si>
  <si>
    <t>Yuma</t>
  </si>
  <si>
    <t>EIA: 120</t>
  </si>
  <si>
    <t>13504</t>
  </si>
  <si>
    <t>L401526</t>
  </si>
  <si>
    <t>G402458</t>
  </si>
  <si>
    <t>G402459</t>
  </si>
  <si>
    <t>G402460</t>
  </si>
  <si>
    <t>G402206</t>
  </si>
  <si>
    <t>https://www.gem.wiki/Yuma_cogeneration_Associates_power_station</t>
  </si>
  <si>
    <t>Yuma cogeneration Associates power station</t>
  </si>
  <si>
    <t>YUCG</t>
  </si>
  <si>
    <t>EIA: 54694</t>
  </si>
  <si>
    <t>15314</t>
  </si>
  <si>
    <t>23721, 23722</t>
  </si>
  <si>
    <t>L402508</t>
  </si>
  <si>
    <t>G401764</t>
  </si>
  <si>
    <t>https://www.gem.wiki/Zeeland_generating_station</t>
  </si>
  <si>
    <t>Zeeland generating station</t>
  </si>
  <si>
    <t>1A</t>
  </si>
  <si>
    <t>Zeeland</t>
  </si>
  <si>
    <t>EIA: 55087</t>
  </si>
  <si>
    <t>EIA: 1A</t>
  </si>
  <si>
    <t>46817</t>
  </si>
  <si>
    <t>L401831</t>
  </si>
  <si>
    <t>G402644</t>
  </si>
  <si>
    <t>G402645</t>
  </si>
  <si>
    <t>PHS2</t>
  </si>
  <si>
    <t>EIA: 2A, 2B, 2C</t>
  </si>
  <si>
    <t>25987, 28197, 28198</t>
  </si>
  <si>
    <t>G401795</t>
  </si>
  <si>
    <t>https://www.gem.wiki/Zion_energy_center</t>
  </si>
  <si>
    <t>Zion energy center</t>
  </si>
  <si>
    <t>Zion</t>
  </si>
  <si>
    <t>EIA: 55392</t>
  </si>
  <si>
    <t>49140</t>
  </si>
  <si>
    <t>L402389</t>
  </si>
  <si>
    <t>G403786</t>
  </si>
  <si>
    <t>G403787</t>
  </si>
  <si>
    <t>G403788</t>
  </si>
  <si>
    <t>https://www.gem.wiki/José_Battle_y_Ordoñez_power_station</t>
  </si>
  <si>
    <t>Uruguay</t>
  </si>
  <si>
    <t>José Battle y Ordoñez power station</t>
  </si>
  <si>
    <t>Central Térmica José Battle y Ordóñez</t>
  </si>
  <si>
    <t>UTE (Usinas y Trasmisiones Eléctricas)</t>
  </si>
  <si>
    <t>Montevideo</t>
  </si>
  <si>
    <t>WRI: URY0000820</t>
  </si>
  <si>
    <t>Motores Central Battle</t>
  </si>
  <si>
    <t>1009691</t>
  </si>
  <si>
    <t>L408594</t>
  </si>
  <si>
    <t>G411974</t>
  </si>
  <si>
    <t>https://gem.wiki/Punta_del_Tigre_A_power_station</t>
  </si>
  <si>
    <t>Punta del Tigre A power station</t>
  </si>
  <si>
    <t>Central Termoeléctrica Punta del Tigre A</t>
  </si>
  <si>
    <t>A-1</t>
  </si>
  <si>
    <t>Punta del Tigre</t>
  </si>
  <si>
    <t>San José</t>
  </si>
  <si>
    <t>WRI: URY0000826</t>
  </si>
  <si>
    <t>1049079</t>
  </si>
  <si>
    <t>L406618</t>
  </si>
  <si>
    <t>G406627</t>
  </si>
  <si>
    <t>A-2</t>
  </si>
  <si>
    <t>G406626</t>
  </si>
  <si>
    <t>A-3</t>
  </si>
  <si>
    <t>G406625</t>
  </si>
  <si>
    <t>A-4</t>
  </si>
  <si>
    <t>G406624</t>
  </si>
  <si>
    <t>A-5</t>
  </si>
  <si>
    <t>G406623</t>
  </si>
  <si>
    <t>A-6</t>
  </si>
  <si>
    <t>G406622</t>
  </si>
  <si>
    <t>https://gem.wiki/Punta_del_Tigre_B_power_station</t>
  </si>
  <si>
    <t>Punta del Tigre B power station</t>
  </si>
  <si>
    <t>Central Termoeléctrica Punta del Tigre B</t>
  </si>
  <si>
    <t>B1-B2-B3</t>
  </si>
  <si>
    <t>1248192, 1249718, 1249719</t>
  </si>
  <si>
    <t>L406622</t>
  </si>
  <si>
    <t>G406621</t>
  </si>
  <si>
    <t>https://www.gem.wiki/UTE_Central_Termica_La_Tablada_power_station</t>
  </si>
  <si>
    <t>UTE Central Termica La Tablada power station</t>
  </si>
  <si>
    <t>Central Térmica de Respaldo la Tablada</t>
  </si>
  <si>
    <t>WRI: URY0000819</t>
  </si>
  <si>
    <t>CTR</t>
  </si>
  <si>
    <t>1009692</t>
  </si>
  <si>
    <t>L408589</t>
  </si>
  <si>
    <t>G411973</t>
  </si>
  <si>
    <t>G411972</t>
  </si>
  <si>
    <t>https://gem.wiki/Alberto_Lovera_power_station</t>
  </si>
  <si>
    <t>Venezuela</t>
  </si>
  <si>
    <t>Alberto Lovera power station</t>
  </si>
  <si>
    <t>Planta Termoeléctrica Alberto Lovera</t>
  </si>
  <si>
    <t>PAL-01</t>
  </si>
  <si>
    <t>Corpoelec (Corporación Eléctrica Nacional)</t>
  </si>
  <si>
    <t>Puerto La Cruz</t>
  </si>
  <si>
    <t>Sotillo</t>
  </si>
  <si>
    <t>Anzoátegui</t>
  </si>
  <si>
    <t>WRI: WRI1018633</t>
  </si>
  <si>
    <t>1073167</t>
  </si>
  <si>
    <t>L406621</t>
  </si>
  <si>
    <t>G406620</t>
  </si>
  <si>
    <t>PAL-02</t>
  </si>
  <si>
    <t>G406619</t>
  </si>
  <si>
    <t>https://gem.wiki/Alfredo_Salazar_power_station</t>
  </si>
  <si>
    <t>Alfredo Salazar power station</t>
  </si>
  <si>
    <t>Termoeléctrica Alfredo Salazar</t>
  </si>
  <si>
    <t>PAS-1</t>
  </si>
  <si>
    <t>Anaco</t>
  </si>
  <si>
    <t>WRI: WRI1018634</t>
  </si>
  <si>
    <t>1011440</t>
  </si>
  <si>
    <t>L406623</t>
  </si>
  <si>
    <t>G406618</t>
  </si>
  <si>
    <t>PAS-2</t>
  </si>
  <si>
    <t>G406617</t>
  </si>
  <si>
    <t>PAS-3</t>
  </si>
  <si>
    <t>G406616</t>
  </si>
  <si>
    <t>PAS-4</t>
  </si>
  <si>
    <t>G411971</t>
  </si>
  <si>
    <t>PAS-5</t>
  </si>
  <si>
    <t>G411970</t>
  </si>
  <si>
    <t>https://gem.wiki/Antonio_José_de_Sucre_power_station</t>
  </si>
  <si>
    <t>Antonio José de Sucre power station</t>
  </si>
  <si>
    <t>Planta Termoeléctrica Antonio Jose de Sucre</t>
  </si>
  <si>
    <t>AJS-1</t>
  </si>
  <si>
    <t>Cumaná</t>
  </si>
  <si>
    <t>Sucre</t>
  </si>
  <si>
    <t>1065802</t>
  </si>
  <si>
    <t>L406624</t>
  </si>
  <si>
    <t>G406615</t>
  </si>
  <si>
    <t>AJS-2</t>
  </si>
  <si>
    <t>G406614</t>
  </si>
  <si>
    <t>https://gem.wiki/Antonio_Nicolás_Briceño_power_station</t>
  </si>
  <si>
    <t>Antonio Nicolás Briceño power station</t>
  </si>
  <si>
    <t>Planta Termoeléctrica Antonio Nicolás Briceño</t>
  </si>
  <si>
    <t>Baralt</t>
  </si>
  <si>
    <t>Zulia</t>
  </si>
  <si>
    <t>Barcaza termoeléctrica Antonio Nicolás Briceño</t>
  </si>
  <si>
    <t>1090856</t>
  </si>
  <si>
    <t>L406626</t>
  </si>
  <si>
    <t>G406613</t>
  </si>
  <si>
    <t>https://gem.wiki/Barcazas_Josefa_Rufina_y_Margarita_power_station</t>
  </si>
  <si>
    <t>Barcazas Josefa Rufina y Margarita power station</t>
  </si>
  <si>
    <t>Termoeléctrica De Las Barcazas Josefa Rufina y Margarita</t>
  </si>
  <si>
    <t>Josefa Rufina</t>
  </si>
  <si>
    <t>Catia La Mar</t>
  </si>
  <si>
    <t>La Guaira</t>
  </si>
  <si>
    <t>WRI: WRI1018639</t>
  </si>
  <si>
    <t>Unit names: JR2 (Josefa Rufina) and MI (Margarita); Josefa Rufina I another name</t>
  </si>
  <si>
    <t>1083038</t>
  </si>
  <si>
    <t>L406625</t>
  </si>
  <si>
    <t>G406612</t>
  </si>
  <si>
    <t>Margarita</t>
  </si>
  <si>
    <t>G406611</t>
  </si>
  <si>
    <t>https://www.gem.wiki/Barinas_I_substation_power_station</t>
  </si>
  <si>
    <t>Barinas I substation power station</t>
  </si>
  <si>
    <t>Planta Termoeléctrica Guanapa de Barinas</t>
  </si>
  <si>
    <t>Barinas</t>
  </si>
  <si>
    <t>Planta Guanapa, Subestación Barinas I y II</t>
  </si>
  <si>
    <t>1089995</t>
  </si>
  <si>
    <t>L408593</t>
  </si>
  <si>
    <t>G411969</t>
  </si>
  <si>
    <t>Guanapa</t>
  </si>
  <si>
    <t>G411968</t>
  </si>
  <si>
    <t>https://www.gem.wiki/Batalla_de_Santa_Inés_power_station</t>
  </si>
  <si>
    <t>Batalla de Santa Inés power station</t>
  </si>
  <si>
    <t>Termoeléctrica Batalla de Santa Inés</t>
  </si>
  <si>
    <t>Petróleos de Venezuela</t>
  </si>
  <si>
    <t>Santa Inés COMINSI</t>
  </si>
  <si>
    <t>1093477</t>
  </si>
  <si>
    <t>L408592</t>
  </si>
  <si>
    <t>G411967</t>
  </si>
  <si>
    <t>https://www.gem.wiki/Don_Luis_Zambrano_power_plant</t>
  </si>
  <si>
    <t>Don Luis Zambrano power plant</t>
  </si>
  <si>
    <t>Planta Termoeléctrica Don Luis Zambrano</t>
  </si>
  <si>
    <t>LZ-1, LZ-2, LZ-3</t>
  </si>
  <si>
    <t>El Vigía</t>
  </si>
  <si>
    <t>Termoeléctrica Luis Zambrano</t>
  </si>
  <si>
    <t>1106898</t>
  </si>
  <si>
    <t>L408591</t>
  </si>
  <si>
    <t>G411966</t>
  </si>
  <si>
    <t>https://gem.wiki/Ezequiel_Zamora_power_station</t>
  </si>
  <si>
    <t>Ezequiel Zamora power station</t>
  </si>
  <si>
    <t>Planta Termoeléctrica Ezequiel Zamora</t>
  </si>
  <si>
    <t>Altagracia de Orituco</t>
  </si>
  <si>
    <t>José Tadeo Monagas</t>
  </si>
  <si>
    <t>Guárico</t>
  </si>
  <si>
    <t>1080203</t>
  </si>
  <si>
    <t>L406629</t>
  </si>
  <si>
    <t>G406608</t>
  </si>
  <si>
    <t>https://gem.wiki/Genevapca_power_station</t>
  </si>
  <si>
    <t>Genevapca power station</t>
  </si>
  <si>
    <t>Planta Termoeléctrica Genevapca</t>
  </si>
  <si>
    <t>GVP-1</t>
  </si>
  <si>
    <t>Centro de refinación Paraguaná</t>
  </si>
  <si>
    <t>Punta Cardón</t>
  </si>
  <si>
    <t>Falcón</t>
  </si>
  <si>
    <t>Cardón</t>
  </si>
  <si>
    <t>1017617</t>
  </si>
  <si>
    <t>L406628</t>
  </si>
  <si>
    <t>G406607</t>
  </si>
  <si>
    <t>GVP-2</t>
  </si>
  <si>
    <t>G406606</t>
  </si>
  <si>
    <t>GVP-3</t>
  </si>
  <si>
    <t>G406605</t>
  </si>
  <si>
    <t>https://gem.wiki/Guanta_power_station</t>
  </si>
  <si>
    <t>Guanta power station</t>
  </si>
  <si>
    <t>Planta Termoeléctrica Guanta</t>
  </si>
  <si>
    <t>PG-06</t>
  </si>
  <si>
    <t>Guanta</t>
  </si>
  <si>
    <t>1011445</t>
  </si>
  <si>
    <t>L406630</t>
  </si>
  <si>
    <t>G411965</t>
  </si>
  <si>
    <t>PG-07</t>
  </si>
  <si>
    <t>G406603</t>
  </si>
  <si>
    <t>https://gem.wiki/India_Urquia_power_station</t>
  </si>
  <si>
    <t>India Urquia power station</t>
  </si>
  <si>
    <t>Planta Termoeléctrica India Urquia</t>
  </si>
  <si>
    <t>El Sitio</t>
  </si>
  <si>
    <t>Santa Lucía</t>
  </si>
  <si>
    <t>Miranda</t>
  </si>
  <si>
    <t>WRI: WRI1018642</t>
  </si>
  <si>
    <t>1063725</t>
  </si>
  <si>
    <t>1194188, 1218735, 1218736</t>
  </si>
  <si>
    <t>L406627</t>
  </si>
  <si>
    <t>G406610</t>
  </si>
  <si>
    <t>1218737, 1218738, 1218739</t>
  </si>
  <si>
    <t>G406609</t>
  </si>
  <si>
    <t>https://gem.wiki/Josefa_Camejo_power_station</t>
  </si>
  <si>
    <t>Josefa Camejo power station</t>
  </si>
  <si>
    <t>Central Termoeléctrica Josefa Camejo</t>
  </si>
  <si>
    <t>PTJC-1</t>
  </si>
  <si>
    <t>Punto Fijo</t>
  </si>
  <si>
    <t>Carirubana</t>
  </si>
  <si>
    <t>WRI: WRI1018650</t>
  </si>
  <si>
    <t>1073166</t>
  </si>
  <si>
    <t>L406631</t>
  </si>
  <si>
    <t>G406602</t>
  </si>
  <si>
    <t>PTJC-2</t>
  </si>
  <si>
    <t>G406601</t>
  </si>
  <si>
    <t>PTJC-3</t>
  </si>
  <si>
    <t>G406600</t>
  </si>
  <si>
    <t>https://gem.wiki/Josefa_Joaquina_Sánchez_Bastidas_power_station</t>
  </si>
  <si>
    <t>Josefa Joaquina Sánchez Bastidas power station</t>
  </si>
  <si>
    <t>Complejo Generador Josefa Joaquina Sánchez Bastidas</t>
  </si>
  <si>
    <t>JJSB-5</t>
  </si>
  <si>
    <t>Vargas</t>
  </si>
  <si>
    <t>WRI: WRI1018651</t>
  </si>
  <si>
    <t>Tacoa, Ricardo Zuloaga, JJSB</t>
  </si>
  <si>
    <t>1014550</t>
  </si>
  <si>
    <t>L406632</t>
  </si>
  <si>
    <t>G406599</t>
  </si>
  <si>
    <t>JJSB-6</t>
  </si>
  <si>
    <t>G406598</t>
  </si>
  <si>
    <t>JJSB-7</t>
  </si>
  <si>
    <t>G406597</t>
  </si>
  <si>
    <t>JJSB-8</t>
  </si>
  <si>
    <t>G406596</t>
  </si>
  <si>
    <t>JJSB-9</t>
  </si>
  <si>
    <t>G406595</t>
  </si>
  <si>
    <t>https://gem.wiki/José_María_España_power_station</t>
  </si>
  <si>
    <t>José María España power station</t>
  </si>
  <si>
    <t>Planta Termoeléctrica José María España</t>
  </si>
  <si>
    <t>Los Sallas</t>
  </si>
  <si>
    <t>Oscar Augusto Machado</t>
  </si>
  <si>
    <t>1014549</t>
  </si>
  <si>
    <t>L406685</t>
  </si>
  <si>
    <t>G406940</t>
  </si>
  <si>
    <t>G406939</t>
  </si>
  <si>
    <t>G406938</t>
  </si>
  <si>
    <t>G406937</t>
  </si>
  <si>
    <t>G406941</t>
  </si>
  <si>
    <t>https://gem.wiki/Juan_Bautista_Arismendi_power_station</t>
  </si>
  <si>
    <t>Juan Bautista Arismendi power station</t>
  </si>
  <si>
    <t>Central Termoeléctrica Juan Bautista Arismendi</t>
  </si>
  <si>
    <t>JBA-1</t>
  </si>
  <si>
    <t>Tubores</t>
  </si>
  <si>
    <t>Nueva Esparta</t>
  </si>
  <si>
    <t>WRI: WRI1018653</t>
  </si>
  <si>
    <t>1090806</t>
  </si>
  <si>
    <t>L406633</t>
  </si>
  <si>
    <t>G406594</t>
  </si>
  <si>
    <t>JBA-2</t>
  </si>
  <si>
    <t>G406593</t>
  </si>
  <si>
    <t>https://gem.wiki/Juan_Manuel_Valdez_power_station</t>
  </si>
  <si>
    <t>Juan Manuel Valdez power station</t>
  </si>
  <si>
    <t>Termoeléctrica Juan Manuel Valdez Guiria</t>
  </si>
  <si>
    <t>Güiria</t>
  </si>
  <si>
    <t>CIGMA</t>
  </si>
  <si>
    <t>1094461</t>
  </si>
  <si>
    <t>L406634</t>
  </si>
  <si>
    <t>G406592</t>
  </si>
  <si>
    <t>G406591</t>
  </si>
  <si>
    <t>G406590</t>
  </si>
  <si>
    <t>G406589</t>
  </si>
  <si>
    <t>https://gem.wiki/La_Cabrera_power_station</t>
  </si>
  <si>
    <t>La Cabrera power station</t>
  </si>
  <si>
    <t>Planta Termoeléctrica La Cabrera</t>
  </si>
  <si>
    <t>CAB-1</t>
  </si>
  <si>
    <t>Maracay</t>
  </si>
  <si>
    <t>Aragua</t>
  </si>
  <si>
    <t>José Félix Ribas</t>
  </si>
  <si>
    <t>1011448</t>
  </si>
  <si>
    <t>L406635</t>
  </si>
  <si>
    <t>G406587</t>
  </si>
  <si>
    <t>CAB-2</t>
  </si>
  <si>
    <t>G406586</t>
  </si>
  <si>
    <t>https://gem.wiki/La_Raisa_power_station</t>
  </si>
  <si>
    <t>La Raisa power station</t>
  </si>
  <si>
    <t>Termocentro La Raisa</t>
  </si>
  <si>
    <t>LR-100</t>
  </si>
  <si>
    <t>Charallave</t>
  </si>
  <si>
    <t>WRI: WRI1018656</t>
  </si>
  <si>
    <t>1039886</t>
  </si>
  <si>
    <t>L406636</t>
  </si>
  <si>
    <t>G406583</t>
  </si>
  <si>
    <t>LR-200</t>
  </si>
  <si>
    <t>G406582</t>
  </si>
  <si>
    <t>LR-300</t>
  </si>
  <si>
    <t>G406581</t>
  </si>
  <si>
    <t>LR-400</t>
  </si>
  <si>
    <t>G406585</t>
  </si>
  <si>
    <t>LR-500</t>
  </si>
  <si>
    <t>G406584</t>
  </si>
  <si>
    <t>LR-600</t>
  </si>
  <si>
    <t>G406580</t>
  </si>
  <si>
    <t>LR-700</t>
  </si>
  <si>
    <t>G406579</t>
  </si>
  <si>
    <t>https://gem.wiki/Pedro_Camejo_power_station</t>
  </si>
  <si>
    <t>Pedro Camejo power station</t>
  </si>
  <si>
    <t>Central Térmica de Pedro Camejo</t>
  </si>
  <si>
    <t>PPC-11</t>
  </si>
  <si>
    <t>Carabobo</t>
  </si>
  <si>
    <t>WRI: WRI1018660</t>
  </si>
  <si>
    <t>1011455</t>
  </si>
  <si>
    <t>L406637</t>
  </si>
  <si>
    <t>G406578</t>
  </si>
  <si>
    <t>PPC-12</t>
  </si>
  <si>
    <t>G406577</t>
  </si>
  <si>
    <t>https://gem.wiki/Planta_Centro_power_station</t>
  </si>
  <si>
    <t>Planta Centro power station</t>
  </si>
  <si>
    <t>Termoeléctrica Planta Centro</t>
  </si>
  <si>
    <t>PC-1</t>
  </si>
  <si>
    <t>Punta Morón</t>
  </si>
  <si>
    <t>WRI: WRI1018665</t>
  </si>
  <si>
    <t>1011457</t>
  </si>
  <si>
    <t>L406638</t>
  </si>
  <si>
    <t>G406576</t>
  </si>
  <si>
    <t>PC-2</t>
  </si>
  <si>
    <t>G406575</t>
  </si>
  <si>
    <t>PC-3</t>
  </si>
  <si>
    <t>G406574</t>
  </si>
  <si>
    <t>PC-4</t>
  </si>
  <si>
    <t>G406573</t>
  </si>
  <si>
    <t>PC-5</t>
  </si>
  <si>
    <t>G406572</t>
  </si>
  <si>
    <t>PC-6</t>
  </si>
  <si>
    <t>G406571</t>
  </si>
  <si>
    <t>https://gem.wiki/Ramón_Laguna_power_station</t>
  </si>
  <si>
    <t>Ramón Laguna power station</t>
  </si>
  <si>
    <t>Planta Termoeléctrica Ramón Laguna</t>
  </si>
  <si>
    <t>RL-15</t>
  </si>
  <si>
    <t>Maracaibo</t>
  </si>
  <si>
    <t>1016255</t>
  </si>
  <si>
    <t>L406639</t>
  </si>
  <si>
    <t>G406568</t>
  </si>
  <si>
    <t>RL-16</t>
  </si>
  <si>
    <t>G406567</t>
  </si>
  <si>
    <t>RL-17</t>
  </si>
  <si>
    <t>G406566</t>
  </si>
  <si>
    <t>RL-4</t>
  </si>
  <si>
    <t>WRI: WRI1018672</t>
  </si>
  <si>
    <t>G406570</t>
  </si>
  <si>
    <t>RL-5</t>
  </si>
  <si>
    <t>G406569</t>
  </si>
  <si>
    <t>https://gem.wiki/San_Diego_de_Cabrutica_power_station</t>
  </si>
  <si>
    <t>San Diego de Cabrutica power station</t>
  </si>
  <si>
    <t>Planta Termoeléctrica San Diego de Cabrutica</t>
  </si>
  <si>
    <t>San Diego de Cabrutic</t>
  </si>
  <si>
    <t>José Gregorio Monagas</t>
  </si>
  <si>
    <t>1080204</t>
  </si>
  <si>
    <t>L406640</t>
  </si>
  <si>
    <t>G406565</t>
  </si>
  <si>
    <t>G406564</t>
  </si>
  <si>
    <t>https://gem.wiki/San_Timoteo_power_station</t>
  </si>
  <si>
    <t>San Timoteo power station</t>
  </si>
  <si>
    <t>Planta Termoeléctrica de San Timoteo</t>
  </si>
  <si>
    <t>San Timoteo</t>
  </si>
  <si>
    <t>1096663</t>
  </si>
  <si>
    <t>L406641</t>
  </si>
  <si>
    <t>G406563</t>
  </si>
  <si>
    <t>ST-2</t>
  </si>
  <si>
    <t>G406562</t>
  </si>
  <si>
    <t>https://www.gem.wiki/Sidor_power_station</t>
  </si>
  <si>
    <t>Sidor power station</t>
  </si>
  <si>
    <t>Planta Termoeléctrica SIDOR</t>
  </si>
  <si>
    <t>TSD-1</t>
  </si>
  <si>
    <t>Ciudad Guayana</t>
  </si>
  <si>
    <t>1090807</t>
  </si>
  <si>
    <t>L408590</t>
  </si>
  <si>
    <t>G411964</t>
  </si>
  <si>
    <t>TSD-2</t>
  </si>
  <si>
    <t>G411963</t>
  </si>
  <si>
    <t>TSD-3</t>
  </si>
  <si>
    <t>G411962</t>
  </si>
  <si>
    <t>https://gem.wiki/Termobarrancas_II_power_station</t>
  </si>
  <si>
    <t>Termobarrancas II power station</t>
  </si>
  <si>
    <t>Central Termoeléctrica Termobarrancas</t>
  </si>
  <si>
    <t>Obispos</t>
  </si>
  <si>
    <t>WRI: WRI1018678</t>
  </si>
  <si>
    <t>1061865</t>
  </si>
  <si>
    <t>L406643</t>
  </si>
  <si>
    <t>G406561</t>
  </si>
  <si>
    <t>https://gem.wiki/Termocarabobo_II_power_station</t>
  </si>
  <si>
    <t>Termocarabobo II power station</t>
  </si>
  <si>
    <t>Central Termocarabobo II</t>
  </si>
  <si>
    <t>TEP-1</t>
  </si>
  <si>
    <t>Refinería El Palito</t>
  </si>
  <si>
    <t>Puerto Cabello</t>
  </si>
  <si>
    <t>WRI: WRI1018679</t>
  </si>
  <si>
    <t>El Palito</t>
  </si>
  <si>
    <t>1081533</t>
  </si>
  <si>
    <t>L406642</t>
  </si>
  <si>
    <t>G406560</t>
  </si>
  <si>
    <t>TEP-2</t>
  </si>
  <si>
    <t>G406559</t>
  </si>
  <si>
    <t>TEP-3</t>
  </si>
  <si>
    <t>G406558</t>
  </si>
  <si>
    <t>TEP-4</t>
  </si>
  <si>
    <t>G406557</t>
  </si>
  <si>
    <t>https://gem.wiki/Termozulia_power_station</t>
  </si>
  <si>
    <t>Termozulia power station</t>
  </si>
  <si>
    <t>Planta Termozulia</t>
  </si>
  <si>
    <t>TZ-1-2-3</t>
  </si>
  <si>
    <t>WRI: WRI1018680</t>
  </si>
  <si>
    <t>Termozulia I</t>
  </si>
  <si>
    <t>1016257</t>
  </si>
  <si>
    <t>1174381, 1181936, 1194739</t>
  </si>
  <si>
    <t>L406644</t>
  </si>
  <si>
    <t>G406556</t>
  </si>
  <si>
    <t>TZ-10-11</t>
  </si>
  <si>
    <t>Termozulia IV</t>
  </si>
  <si>
    <t>1240272, 1240273</t>
  </si>
  <si>
    <t>G406925</t>
  </si>
  <si>
    <t>TZ-4-5-6</t>
  </si>
  <si>
    <t>WRI: WRI1061138</t>
  </si>
  <si>
    <t>Termozulia II</t>
  </si>
  <si>
    <t>1214679, 1214681</t>
  </si>
  <si>
    <t>G406555</t>
  </si>
  <si>
    <t>TZ-7-8</t>
  </si>
  <si>
    <t>WRI: WRI1061139</t>
  </si>
  <si>
    <t>Termozulia III</t>
  </si>
  <si>
    <t>1214680, 1240271</t>
  </si>
  <si>
    <t>G406926</t>
  </si>
  <si>
    <t>https://www.gem.wiki/Mazar_IPP_power_station</t>
  </si>
  <si>
    <t>Afghanistan</t>
  </si>
  <si>
    <t>Mazar IPP power station</t>
  </si>
  <si>
    <t>Mazar-i-Sharif</t>
  </si>
  <si>
    <t>Balkh</t>
  </si>
  <si>
    <t>Asia</t>
  </si>
  <si>
    <t>Southern Asia</t>
  </si>
  <si>
    <t>1123854</t>
  </si>
  <si>
    <t>L408316</t>
  </si>
  <si>
    <t>G411871</t>
  </si>
  <si>
    <t>https://www.gem.wiki/Hrazdan_power_station</t>
  </si>
  <si>
    <t>Armenia</t>
  </si>
  <si>
    <t>Hrazdan power station</t>
  </si>
  <si>
    <t>Hrazdan</t>
  </si>
  <si>
    <t>Kotayk</t>
  </si>
  <si>
    <t>Western Asia</t>
  </si>
  <si>
    <t>L408442</t>
  </si>
  <si>
    <t>G411961</t>
  </si>
  <si>
    <t>https://www.gem.wiki/Hrazdan_thermal_power_plant</t>
  </si>
  <si>
    <t>Hrazdan thermal power plant</t>
  </si>
  <si>
    <t>Разданская ТЭС, Разданская ТЭЦ</t>
  </si>
  <si>
    <t>Հրազդանի ջերմաէլեկտրակայան, Հրազդան ՋԷԿ</t>
  </si>
  <si>
    <t>1010329</t>
  </si>
  <si>
    <t>L406951</t>
  </si>
  <si>
    <t>G407969</t>
  </si>
  <si>
    <t>G407968</t>
  </si>
  <si>
    <t>G407967</t>
  </si>
  <si>
    <t>G407966</t>
  </si>
  <si>
    <t>G407965</t>
  </si>
  <si>
    <t>G407964</t>
  </si>
  <si>
    <t>G407963</t>
  </si>
  <si>
    <t>G407962</t>
  </si>
  <si>
    <t>2-5</t>
  </si>
  <si>
    <t>1046910</t>
  </si>
  <si>
    <t>1221637, 1221638</t>
  </si>
  <si>
    <t>G407961</t>
  </si>
  <si>
    <t>https://www.gem.wiki/Vanadzor_(Anaklia)_power_station</t>
  </si>
  <si>
    <t>Vanadzor (Anaklia) power station</t>
  </si>
  <si>
    <t>Ванадзор, газовая электростанция</t>
  </si>
  <si>
    <t>Vanadzor</t>
  </si>
  <si>
    <t>Lori</t>
  </si>
  <si>
    <t>Վանաձորի ՋԷԿ֊ի</t>
  </si>
  <si>
    <t>1104323</t>
  </si>
  <si>
    <t>L406947</t>
  </si>
  <si>
    <t>G407951</t>
  </si>
  <si>
    <t>G407950</t>
  </si>
  <si>
    <t>https://www.gem.wiki/Yerevan_1_power_station</t>
  </si>
  <si>
    <t>Yerevan 1 power station</t>
  </si>
  <si>
    <t>Ереванская ТЭЦ-1</t>
  </si>
  <si>
    <t>Yerevan</t>
  </si>
  <si>
    <t>1010341</t>
  </si>
  <si>
    <t>1195414, 1199494</t>
  </si>
  <si>
    <t>L406949</t>
  </si>
  <si>
    <t>G407953</t>
  </si>
  <si>
    <t>https://www.gem.wiki/Yerevan_2_power_station</t>
  </si>
  <si>
    <t>Yerevan 2 power station</t>
  </si>
  <si>
    <t>Ереванская ТЭЦ-2</t>
  </si>
  <si>
    <t>1111044</t>
  </si>
  <si>
    <t>1273830, 1299109</t>
  </si>
  <si>
    <t>L406948</t>
  </si>
  <si>
    <t>G407952</t>
  </si>
  <si>
    <t>https://www.gem.wiki/Astara_power_station</t>
  </si>
  <si>
    <t>Azerbaijan</t>
  </si>
  <si>
    <t>Astara power station</t>
  </si>
  <si>
    <t>Astara elektrik stansiyası</t>
  </si>
  <si>
    <t>Astara</t>
  </si>
  <si>
    <t>Astara district</t>
  </si>
  <si>
    <t>L408443</t>
  </si>
  <si>
    <t>G411960</t>
  </si>
  <si>
    <t>https://www.gem.wiki/Azerbaijan_thermal_power_plant</t>
  </si>
  <si>
    <t>Azerbaijan thermal power plant</t>
  </si>
  <si>
    <t>Azərbaycan İES</t>
  </si>
  <si>
    <t>Mingecevir</t>
  </si>
  <si>
    <t>Yevlakh district</t>
  </si>
  <si>
    <t>Mingachevir Thermal Power Plant</t>
  </si>
  <si>
    <t>1010568</t>
  </si>
  <si>
    <t>L406946</t>
  </si>
  <si>
    <t>G407949</t>
  </si>
  <si>
    <t>G407948</t>
  </si>
  <si>
    <t>G407947</t>
  </si>
  <si>
    <t>G407946</t>
  </si>
  <si>
    <t>G407945</t>
  </si>
  <si>
    <t>G407944</t>
  </si>
  <si>
    <t>G407943</t>
  </si>
  <si>
    <t>G407942</t>
  </si>
  <si>
    <t>https://www.gem.wiki/Baku_CHP_power_station</t>
  </si>
  <si>
    <t>Baku CHP power station</t>
  </si>
  <si>
    <t>Bakı İEM, Бакинская ТЭЦ-1</t>
  </si>
  <si>
    <t>Baku</t>
  </si>
  <si>
    <t>Absheron district</t>
  </si>
  <si>
    <t>Baki CHP-1</t>
  </si>
  <si>
    <t>1010569</t>
  </si>
  <si>
    <t>L406940</t>
  </si>
  <si>
    <t>G407931</t>
  </si>
  <si>
    <t>G407930</t>
  </si>
  <si>
    <t>https://www.gem.wiki/Baku_power_station</t>
  </si>
  <si>
    <t>Baku power station</t>
  </si>
  <si>
    <t>Bakı ES</t>
  </si>
  <si>
    <t>L408445</t>
  </si>
  <si>
    <t>G411959</t>
  </si>
  <si>
    <t>https://www.gem.wiki/Gobu_power_station</t>
  </si>
  <si>
    <t>Gobu power station</t>
  </si>
  <si>
    <t>Qobu elektrik stansiyasi</t>
  </si>
  <si>
    <t>Qobu</t>
  </si>
  <si>
    <t>L408444</t>
  </si>
  <si>
    <t>G411958</t>
  </si>
  <si>
    <t>https://www.gem.wiki/Gobustan_power_station</t>
  </si>
  <si>
    <t>Gobustan power station</t>
  </si>
  <si>
    <t>Sangachal</t>
  </si>
  <si>
    <t>L406937</t>
  </si>
  <si>
    <t>G407920</t>
  </si>
  <si>
    <t>https://www.gem.wiki/Janub_power_station</t>
  </si>
  <si>
    <t>Janub power station</t>
  </si>
  <si>
    <t>Cənub ES</t>
  </si>
  <si>
    <t>Shirvan</t>
  </si>
  <si>
    <t>1076738</t>
  </si>
  <si>
    <t>1217155, 1217156, 1239853</t>
  </si>
  <si>
    <t>L406945</t>
  </si>
  <si>
    <t>G407941</t>
  </si>
  <si>
    <t>1217157, 1217158, 1239854</t>
  </si>
  <si>
    <t>G407940</t>
  </si>
  <si>
    <t>https://www.gem.wiki/Khachmaz_power_station</t>
  </si>
  <si>
    <t>Khachmaz power station</t>
  </si>
  <si>
    <t>Xaçmaz ES</t>
  </si>
  <si>
    <t>Khachmaz</t>
  </si>
  <si>
    <t>Khachmaz district</t>
  </si>
  <si>
    <t>L408447</t>
  </si>
  <si>
    <t>G411957</t>
  </si>
  <si>
    <t>https://www.gem.wiki/Mingecevir_power_station</t>
  </si>
  <si>
    <t>Mingecevir power station</t>
  </si>
  <si>
    <t>Mingəçevir ES</t>
  </si>
  <si>
    <t>L408446</t>
  </si>
  <si>
    <t>G411956</t>
  </si>
  <si>
    <t>G411955</t>
  </si>
  <si>
    <t>G411954</t>
  </si>
  <si>
    <t>G411953</t>
  </si>
  <si>
    <t>https://www.gem.wiki/Nakhchivan_power_station</t>
  </si>
  <si>
    <t>Nakhchivan power station</t>
  </si>
  <si>
    <t>Naxçıvan ES</t>
  </si>
  <si>
    <t>Babek</t>
  </si>
  <si>
    <t>Babek district</t>
  </si>
  <si>
    <t>Nakhchivan Autonomous Republic</t>
  </si>
  <si>
    <t>L408452</t>
  </si>
  <si>
    <t>G411952</t>
  </si>
  <si>
    <t>https://www.gem.wiki/Sangachal_power_station</t>
  </si>
  <si>
    <t>Sangachal power station</t>
  </si>
  <si>
    <t>Səngəçal Elektrik Stansiyası</t>
  </si>
  <si>
    <t>NG/HFO/D</t>
  </si>
  <si>
    <t>L408451</t>
  </si>
  <si>
    <t>G411951</t>
  </si>
  <si>
    <t>https://www.gem.wiki/Sangachal-2_power_station</t>
  </si>
  <si>
    <t>Sangachal-2 power station</t>
  </si>
  <si>
    <t>Səngəçal-2 Elektrik Stansiyası</t>
  </si>
  <si>
    <t>L408450</t>
  </si>
  <si>
    <t>G411950</t>
  </si>
  <si>
    <t>https://www.gem.wiki/Shahdagh_power_station</t>
  </si>
  <si>
    <t>Shahdagh power station</t>
  </si>
  <si>
    <t>Şahdağ ES</t>
  </si>
  <si>
    <t>Xucbala</t>
  </si>
  <si>
    <t>Quba district</t>
  </si>
  <si>
    <t>L408449</t>
  </si>
  <si>
    <t>G411949</t>
  </si>
  <si>
    <t>https://www.gem.wiki/Shaki_power_staton</t>
  </si>
  <si>
    <t>Shaki power staton</t>
  </si>
  <si>
    <t>Şəki ES</t>
  </si>
  <si>
    <t>Shaki</t>
  </si>
  <si>
    <t>Shaki district</t>
  </si>
  <si>
    <t>L408448</t>
  </si>
  <si>
    <t>G411948</t>
  </si>
  <si>
    <t>https://www.gem.wiki/Shimal_power_station</t>
  </si>
  <si>
    <t>Shimal power station</t>
  </si>
  <si>
    <t>Shuvelan</t>
  </si>
  <si>
    <t>Severnaya</t>
  </si>
  <si>
    <t>1010576</t>
  </si>
  <si>
    <t>L406941</t>
  </si>
  <si>
    <t>G407933</t>
  </si>
  <si>
    <t>G407932</t>
  </si>
  <si>
    <t>https://www.gem.wiki/Sumgayit_power_station</t>
  </si>
  <si>
    <t>Sumgayit power station</t>
  </si>
  <si>
    <t>Sumqayıt ES, Сумгаитская ТЭЦ</t>
  </si>
  <si>
    <t>Sumgait</t>
  </si>
  <si>
    <t>1063119</t>
  </si>
  <si>
    <t>1193308, 1194178, 1194179</t>
  </si>
  <si>
    <t>L406944</t>
  </si>
  <si>
    <t>G407939</t>
  </si>
  <si>
    <t>https://www.gem.wiki/Yashma_power_station</t>
  </si>
  <si>
    <t>Yashma power station</t>
  </si>
  <si>
    <t>Yaşma</t>
  </si>
  <si>
    <t>1111691</t>
  </si>
  <si>
    <t>L406938</t>
  </si>
  <si>
    <t>G407922</t>
  </si>
  <si>
    <t>G407921</t>
  </si>
  <si>
    <t>https://www.gem.wiki/Al_Ezzel_power_station</t>
  </si>
  <si>
    <t>Bahrain</t>
  </si>
  <si>
    <t>Al Ezzel power station</t>
  </si>
  <si>
    <t>محطة العزل لإنتاج الكهرباء</t>
  </si>
  <si>
    <t>Al Hidd</t>
  </si>
  <si>
    <t>Muharraq</t>
  </si>
  <si>
    <t>WRI: WRI1023713, GEO: GEO3035</t>
  </si>
  <si>
    <t>El Ezzel CCGT Power Plant Bahrain</t>
  </si>
  <si>
    <t>1059017</t>
  </si>
  <si>
    <t>1187189, 1191714, 1189967</t>
  </si>
  <si>
    <t>L405455</t>
  </si>
  <si>
    <t>G404587</t>
  </si>
  <si>
    <t>1191715, 1191716, 1191717</t>
  </si>
  <si>
    <t>G404588</t>
  </si>
  <si>
    <t>https://www.gem.wiki/Al_Hidd_Power_and_Water_Station</t>
  </si>
  <si>
    <t>Al Hidd Power and Water Station</t>
  </si>
  <si>
    <t>محطة الحد لإنتاج الكهرباء</t>
  </si>
  <si>
    <t>WRI: WRI1023712, GEO: GEO3535</t>
  </si>
  <si>
    <t>Al Hidd power plant, Al-Hidd IWPP</t>
  </si>
  <si>
    <t>1022798</t>
  </si>
  <si>
    <t>1101074, 1101075, 1175583, 1176576, 1101072, 1101073</t>
  </si>
  <si>
    <t>L405457</t>
  </si>
  <si>
    <t>G404589</t>
  </si>
  <si>
    <t>https://www.gem.wiki/Al-Dur_Power_and_Water_Station</t>
  </si>
  <si>
    <t>Al-Dur Power and Water Station</t>
  </si>
  <si>
    <t>محطة الدو المستقلة للمياه والطاقة، محطة الدورلإنتاج الكهرباء والمياه</t>
  </si>
  <si>
    <t>Al Dur</t>
  </si>
  <si>
    <t>Southern</t>
  </si>
  <si>
    <t>WRI: WRI1023714</t>
  </si>
  <si>
    <t>Aldur IWPP</t>
  </si>
  <si>
    <t>1071420</t>
  </si>
  <si>
    <t>1207459, 1215603, 1207460</t>
  </si>
  <si>
    <t>L405454</t>
  </si>
  <si>
    <t>G408590</t>
  </si>
  <si>
    <t>1215604, 1215605, 1215606</t>
  </si>
  <si>
    <t>G408589</t>
  </si>
  <si>
    <t>1129820</t>
  </si>
  <si>
    <t>1300754, 1300756, 1300755,</t>
  </si>
  <si>
    <t>G404586</t>
  </si>
  <si>
    <t>1300757, 1300758, 1300759</t>
  </si>
  <si>
    <t>G411179</t>
  </si>
  <si>
    <t>https://www.gem.wiki/Aluminium_Bahrain_(ALBA)_power_station</t>
  </si>
  <si>
    <t>Aluminium Bahrain (ALBA) power station</t>
  </si>
  <si>
    <t>محطة ألبا لإنتاج الكهرباء</t>
  </si>
  <si>
    <t>Mazrowiah</t>
  </si>
  <si>
    <t>WRI: WRI1023718</t>
  </si>
  <si>
    <t>ALBA Power Station</t>
  </si>
  <si>
    <t>1010084</t>
  </si>
  <si>
    <t>1131097, 1131098, 1131099, 1131100, 1131101</t>
  </si>
  <si>
    <t>L405456</t>
  </si>
  <si>
    <t>G408593</t>
  </si>
  <si>
    <t>1131102, 1131103, 1131104, 1131105</t>
  </si>
  <si>
    <t>G408592</t>
  </si>
  <si>
    <t>1010085</t>
  </si>
  <si>
    <t>1184222, 1184223, 1184224, 1184225, 1174380</t>
  </si>
  <si>
    <t>G408591</t>
  </si>
  <si>
    <t>5-1</t>
  </si>
  <si>
    <t>1114328</t>
  </si>
  <si>
    <t>1278907, 1278908</t>
  </si>
  <si>
    <t>G404601</t>
  </si>
  <si>
    <t>5-2</t>
  </si>
  <si>
    <t>1278909, 1278910</t>
  </si>
  <si>
    <t>G411178</t>
  </si>
  <si>
    <t>5-3</t>
  </si>
  <si>
    <t>1278911, 1278912</t>
  </si>
  <si>
    <t>G411177</t>
  </si>
  <si>
    <t>5-4</t>
  </si>
  <si>
    <t>1313024, 1313025</t>
  </si>
  <si>
    <t>G410553</t>
  </si>
  <si>
    <t>https://www.gem.wiki/Riffa_Power_and_Water_Station</t>
  </si>
  <si>
    <t>Riffa Power and Water Station</t>
  </si>
  <si>
    <t>محطة الرفاع إلنتاج الكهرباء</t>
  </si>
  <si>
    <t>1-G1</t>
  </si>
  <si>
    <t>Riffa</t>
  </si>
  <si>
    <t>WRI: WRI1023715</t>
  </si>
  <si>
    <t>Al Riffa, Rifa'a</t>
  </si>
  <si>
    <t>1022802</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</si>
  <si>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</si>
  <si>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</si>
  <si>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</si>
  <si>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</si>
  <si>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</si>
  <si>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</si>
  <si>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</si>
  <si>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</si>
  <si>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</si>
  <si>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</si>
  <si>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</si>
  <si>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</si>
  <si>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</si>
  <si>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</si>
  <si>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</si>
  <si>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</si>
  <si>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</si>
  <si>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</si>
  <si>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</si>
  <si>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</si>
  <si>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</si>
  <si>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</si>
  <si>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https://www.gem.wiki/ACWA_LNG_power_station</t>
  </si>
  <si>
    <t>Bangladesh</t>
  </si>
  <si>
    <t>ACWA LNG power station</t>
  </si>
  <si>
    <t>Maheshkhali Upazila - Cox's Bazar District</t>
  </si>
  <si>
    <t>Chittagong</t>
  </si>
  <si>
    <t>L407904</t>
  </si>
  <si>
    <t>G410687</t>
  </si>
  <si>
    <t>https://www.gem.wiki/AGGREKO_Aurahati_power_station</t>
  </si>
  <si>
    <t>AGGREKO Aurahati power station</t>
  </si>
  <si>
    <t>Dhaka</t>
  </si>
  <si>
    <t>1127820</t>
  </si>
  <si>
    <t>L408318</t>
  </si>
  <si>
    <t>G411870</t>
  </si>
  <si>
    <t>G411869</t>
  </si>
  <si>
    <t>https://www.gem.wiki/AGGREKO_Bramhangoan_power_station</t>
  </si>
  <si>
    <t>AGGREKO Bramhangoan power station</t>
  </si>
  <si>
    <t>1084469</t>
  </si>
  <si>
    <t>L408317</t>
  </si>
  <si>
    <t>G411868</t>
  </si>
  <si>
    <t>G411867</t>
  </si>
  <si>
    <t>https://www.gem.wiki/Anlima_Energy_power_station</t>
  </si>
  <si>
    <t>Anlima Energy power station</t>
  </si>
  <si>
    <t>1124964</t>
  </si>
  <si>
    <t>L408315</t>
  </si>
  <si>
    <t>G411866</t>
  </si>
  <si>
    <t>https://www.gem.wiki/Anwara_Jalalabad_power_station</t>
  </si>
  <si>
    <t>Anwara Jalalabad power station</t>
  </si>
  <si>
    <t>Anwara Upazila</t>
  </si>
  <si>
    <t>L407903</t>
  </si>
  <si>
    <t>G410688</t>
  </si>
  <si>
    <t>https://www.gem.wiki/Ashuganj_(United)_power_station</t>
  </si>
  <si>
    <t>Ashuganj (United) power station</t>
  </si>
  <si>
    <t>Ashuganj</t>
  </si>
  <si>
    <t>1091799</t>
  </si>
  <si>
    <t>L407142</t>
  </si>
  <si>
    <t>G413086</t>
  </si>
  <si>
    <t>G408633</t>
  </si>
  <si>
    <t>https://www.gem.wiki/Ashuganj_East_power_station</t>
  </si>
  <si>
    <t>Ashuganj East power station</t>
  </si>
  <si>
    <t>Brahmanbaria</t>
  </si>
  <si>
    <t>1109837</t>
  </si>
  <si>
    <t>1272000, 1272001</t>
  </si>
  <si>
    <t>L406356</t>
  </si>
  <si>
    <t>G400855</t>
  </si>
  <si>
    <t>https://www.gem.wiki/Ashuganj_power_station</t>
  </si>
  <si>
    <t>Ashuganj power station</t>
  </si>
  <si>
    <t>1-16</t>
  </si>
  <si>
    <t>1091800</t>
  </si>
  <si>
    <t>L405983</t>
  </si>
  <si>
    <t>G412587</t>
  </si>
  <si>
    <t>1010709</t>
  </si>
  <si>
    <t>G410545</t>
  </si>
  <si>
    <t>G410544</t>
  </si>
  <si>
    <t>G410543</t>
  </si>
  <si>
    <t>G410542</t>
  </si>
  <si>
    <t>1253280, 1272000</t>
  </si>
  <si>
    <t>G406012</t>
  </si>
  <si>
    <t>North</t>
  </si>
  <si>
    <t>1091801</t>
  </si>
  <si>
    <t>G406013</t>
  </si>
  <si>
    <t>G406017</t>
  </si>
  <si>
    <t>G406018</t>
  </si>
  <si>
    <t>G406019</t>
  </si>
  <si>
    <t>South</t>
  </si>
  <si>
    <t>1089120</t>
  </si>
  <si>
    <t>G406014</t>
  </si>
  <si>
    <t>https://www.gem.wiki/Baghabari_power_station</t>
  </si>
  <si>
    <t>Baghabari power station</t>
  </si>
  <si>
    <t>Baghabari</t>
  </si>
  <si>
    <t>Rajshahi</t>
  </si>
  <si>
    <t>1010710</t>
  </si>
  <si>
    <t>L405984</t>
  </si>
  <si>
    <t>G406020</t>
  </si>
  <si>
    <t>G406021</t>
  </si>
  <si>
    <t>https://www.gem.wiki/Bangla_Trac_Power_Unit-1_power_station</t>
  </si>
  <si>
    <t>Bangla Trac Power Unit-1 power station</t>
  </si>
  <si>
    <t>Cumilla</t>
  </si>
  <si>
    <t>Daudkandi power plant</t>
  </si>
  <si>
    <t>1121153</t>
  </si>
  <si>
    <t>L408320</t>
  </si>
  <si>
    <t>G411865</t>
  </si>
  <si>
    <t>G411864</t>
  </si>
  <si>
    <t>G411863</t>
  </si>
  <si>
    <t>https://www.gem.wiki/Bangla_Trac_Power_Unit-2_power_station</t>
  </si>
  <si>
    <t>Bangla Trac Power Unit-2 power station</t>
  </si>
  <si>
    <t>Jashore</t>
  </si>
  <si>
    <t>Noapara power plant</t>
  </si>
  <si>
    <t>1121154</t>
  </si>
  <si>
    <t>L408319</t>
  </si>
  <si>
    <t>G411862</t>
  </si>
  <si>
    <t>https://www.gem.wiki/Bera_power_station</t>
  </si>
  <si>
    <t>Bera power station</t>
  </si>
  <si>
    <t>1-9</t>
  </si>
  <si>
    <t>Bera Upazilla</t>
  </si>
  <si>
    <t>Pabna District</t>
  </si>
  <si>
    <t>1078939</t>
  </si>
  <si>
    <t>L408322</t>
  </si>
  <si>
    <t>G411861</t>
  </si>
  <si>
    <t>https://www.gem.wiki/Bhairab_power_station</t>
  </si>
  <si>
    <t>Bhairab power station</t>
  </si>
  <si>
    <t>Bhairab</t>
  </si>
  <si>
    <t>Bhairov, Bhairob</t>
  </si>
  <si>
    <t>1121679</t>
  </si>
  <si>
    <t>L408321</t>
  </si>
  <si>
    <t>G411860</t>
  </si>
  <si>
    <t>https://www.gem.wiki/Bheramara_power_station</t>
  </si>
  <si>
    <t>Bheramara power station</t>
  </si>
  <si>
    <t>Chandgram</t>
  </si>
  <si>
    <t>Khulna</t>
  </si>
  <si>
    <t>1078923</t>
  </si>
  <si>
    <t>1220990, 1271766</t>
  </si>
  <si>
    <t>L405985</t>
  </si>
  <si>
    <t>G406022</t>
  </si>
  <si>
    <t>https://www.gem.wiki/Bhola_power_station</t>
  </si>
  <si>
    <t>Bhola power station</t>
  </si>
  <si>
    <t>Bhola</t>
  </si>
  <si>
    <t>Barisal</t>
  </si>
  <si>
    <t>1010715</t>
  </si>
  <si>
    <t>1235666, 1254830, 1251000, 1236387</t>
  </si>
  <si>
    <t>L405986</t>
  </si>
  <si>
    <t>G406023</t>
  </si>
  <si>
    <t>1120082</t>
  </si>
  <si>
    <t>1287371, 1287799, 1287800</t>
  </si>
  <si>
    <t>G406024</t>
  </si>
  <si>
    <t>https://www.gem.wiki/Bibiana_II_(Summit)_power_station</t>
  </si>
  <si>
    <t>Bibiana II (Summit) power station</t>
  </si>
  <si>
    <t>Parkul</t>
  </si>
  <si>
    <t>Sylhet</t>
  </si>
  <si>
    <t>Bibiyana</t>
  </si>
  <si>
    <t>1069960</t>
  </si>
  <si>
    <t>1187354, 1229579</t>
  </si>
  <si>
    <t>L405987</t>
  </si>
  <si>
    <t>G406025</t>
  </si>
  <si>
    <t>https://www.gem.wiki/Bibiana_III_power_station</t>
  </si>
  <si>
    <t>Bibiana III power station</t>
  </si>
  <si>
    <t>1087820</t>
  </si>
  <si>
    <t>1236096, 1248152</t>
  </si>
  <si>
    <t>L405988</t>
  </si>
  <si>
    <t>G406026</t>
  </si>
  <si>
    <t>https://www.gem.wiki/Bibiyana_South_power_station</t>
  </si>
  <si>
    <t>Bibiyana South power station</t>
  </si>
  <si>
    <t>Habiganj</t>
  </si>
  <si>
    <t>Bibiana</t>
  </si>
  <si>
    <t>1109740</t>
  </si>
  <si>
    <t>L406358</t>
  </si>
  <si>
    <t>G400856</t>
  </si>
  <si>
    <t>https://www.gem.wiki/Boalkhali_power_station</t>
  </si>
  <si>
    <t>Boalkhali power station</t>
  </si>
  <si>
    <t>NG/LNG/D</t>
  </si>
  <si>
    <t>Boalkhali</t>
  </si>
  <si>
    <t>L407907</t>
  </si>
  <si>
    <t>G410694</t>
  </si>
  <si>
    <t>G410695</t>
  </si>
  <si>
    <t>https://www.gem.wiki/CLC_Bosila_power_station</t>
  </si>
  <si>
    <t>CLC Bosila power station</t>
  </si>
  <si>
    <t>Keraniganj</t>
  </si>
  <si>
    <t>1101008</t>
  </si>
  <si>
    <t>L408324</t>
  </si>
  <si>
    <t>G411857</t>
  </si>
  <si>
    <t>https://www.gem.wiki/CPGCBL-Sumitomo_power_station</t>
  </si>
  <si>
    <t>CPGCBL-Sumitomo power station</t>
  </si>
  <si>
    <t>Maheshkhali</t>
  </si>
  <si>
    <t>L104827</t>
  </si>
  <si>
    <t>G409973</t>
  </si>
  <si>
    <t>https://www.gem.wiki/Chandpur_power_station</t>
  </si>
  <si>
    <t>Chandpur power station</t>
  </si>
  <si>
    <t>Chandpur</t>
  </si>
  <si>
    <t>1055709</t>
  </si>
  <si>
    <t>1182309, 1195285</t>
  </si>
  <si>
    <t>L405989</t>
  </si>
  <si>
    <t>G406027</t>
  </si>
  <si>
    <t>https://www.gem.wiki/Chapainawabganj_power_station</t>
  </si>
  <si>
    <t>Chapainawabganj power station</t>
  </si>
  <si>
    <t>Amnura</t>
  </si>
  <si>
    <t>Chapai Nawabganj power plant</t>
  </si>
  <si>
    <t>1081476</t>
  </si>
  <si>
    <t>L408326</t>
  </si>
  <si>
    <t>G411859</t>
  </si>
  <si>
    <t>https://www.gem.wiki/Chowmuhani_power_station</t>
  </si>
  <si>
    <t>Chowmuhani power station</t>
  </si>
  <si>
    <t>Chowmuhani</t>
  </si>
  <si>
    <t>1123688</t>
  </si>
  <si>
    <t>L408325</t>
  </si>
  <si>
    <t>G411858</t>
  </si>
  <si>
    <t>https://www.gem.wiki/Confidence_Bagura_power_station</t>
  </si>
  <si>
    <t>Confidence Bagura power station</t>
  </si>
  <si>
    <t>Kharna</t>
  </si>
  <si>
    <t>1121103</t>
  </si>
  <si>
    <t>L408323</t>
  </si>
  <si>
    <t>G411856</t>
  </si>
  <si>
    <t>G411855</t>
  </si>
  <si>
    <t>https://www.gem.wiki/Confidence_Rangpur_power_station</t>
  </si>
  <si>
    <t>Confidence Rangpur power station</t>
  </si>
  <si>
    <t>1119393</t>
  </si>
  <si>
    <t>L408328</t>
  </si>
  <si>
    <t>G411854</t>
  </si>
  <si>
    <t>https://www.gem.wiki/Confidence_Zodiac_power_station</t>
  </si>
  <si>
    <t>Confidence Zodiac power station</t>
  </si>
  <si>
    <t>1121104</t>
  </si>
  <si>
    <t>L408327</t>
  </si>
  <si>
    <t>G411853</t>
  </si>
  <si>
    <t>G411852</t>
  </si>
  <si>
    <t>https://www.gem.wiki/DNPGL_Manikganj_power_station</t>
  </si>
  <si>
    <t>DNPGL Manikganj power station</t>
  </si>
  <si>
    <t>Manikganj</t>
  </si>
  <si>
    <t>Manikgonj</t>
  </si>
  <si>
    <t>1129161</t>
  </si>
  <si>
    <t>L408331</t>
  </si>
  <si>
    <t>G411850</t>
  </si>
  <si>
    <t>https://www.gem.wiki/Desh_Chandpur_power_station</t>
  </si>
  <si>
    <t>Desh Chandpur power station</t>
  </si>
  <si>
    <t>1120155</t>
  </si>
  <si>
    <t>L408332</t>
  </si>
  <si>
    <t>G411851</t>
  </si>
  <si>
    <t>https://www.gem.wiki/Dohazari_power_station</t>
  </si>
  <si>
    <t>Dohazari power station</t>
  </si>
  <si>
    <t>Dohazari</t>
  </si>
  <si>
    <t>Dohazari-Kalaish power plant</t>
  </si>
  <si>
    <t>1078938</t>
  </si>
  <si>
    <t>L408330</t>
  </si>
  <si>
    <t>G411849</t>
  </si>
  <si>
    <t>https://www.gem.wiki/Doreen_Chandpur_power_station</t>
  </si>
  <si>
    <t>Doreen Chandpur power station</t>
  </si>
  <si>
    <t>Narayanganj</t>
  </si>
  <si>
    <t>1132363</t>
  </si>
  <si>
    <t>L408329</t>
  </si>
  <si>
    <t>G411848</t>
  </si>
  <si>
    <t>G411847</t>
  </si>
  <si>
    <t>https://www.gem.wiki/Dutch_Bangla_Siddhirganj_power_station</t>
  </si>
  <si>
    <t>Dutch Bangla Siddhirganj power station</t>
  </si>
  <si>
    <t>Siddhirganj</t>
  </si>
  <si>
    <t>1083358</t>
  </si>
  <si>
    <t>L408339</t>
  </si>
  <si>
    <t>G411846</t>
  </si>
  <si>
    <t>https://www.gem.wiki/EPV_Chittagong_power_station</t>
  </si>
  <si>
    <t>EPV Chittagong power station</t>
  </si>
  <si>
    <t>Chattogram</t>
  </si>
  <si>
    <t>1069188</t>
  </si>
  <si>
    <t>L408336</t>
  </si>
  <si>
    <t>G411843</t>
  </si>
  <si>
    <t>https://www.gem.wiki/EPV_Thakurgaon_power_station</t>
  </si>
  <si>
    <t>EPV Thakurgaon power station</t>
  </si>
  <si>
    <t>1127822</t>
  </si>
  <si>
    <t>L408335</t>
  </si>
  <si>
    <t>G411842</t>
  </si>
  <si>
    <t>https://www.gem.wiki/Energis_Shikalbaha_power_station</t>
  </si>
  <si>
    <t>Energis Shikalbaha power station</t>
  </si>
  <si>
    <t>Shikalbaha</t>
  </si>
  <si>
    <t>1127821</t>
  </si>
  <si>
    <t>L408338</t>
  </si>
  <si>
    <t>G411845</t>
  </si>
  <si>
    <t>https://www.gem.wiki/Energyprima_Shahjibazar_power_station</t>
  </si>
  <si>
    <t>Energyprima Shahjibazar power station</t>
  </si>
  <si>
    <t>Shahjibazar</t>
  </si>
  <si>
    <t>Hobigonj</t>
  </si>
  <si>
    <t>1071712</t>
  </si>
  <si>
    <t>L408337</t>
  </si>
  <si>
    <t>G411844</t>
  </si>
  <si>
    <t>https://www.gem.wiki/Faridpur_peaking_power_station</t>
  </si>
  <si>
    <t>Faridpur peaking power station</t>
  </si>
  <si>
    <t>Faridpur</t>
  </si>
  <si>
    <t>1078934</t>
  </si>
  <si>
    <t>L408334</t>
  </si>
  <si>
    <t>G411841</t>
  </si>
  <si>
    <t>https://www.gem.wiki/Fenchuganj_(BEDL)_power_station</t>
  </si>
  <si>
    <t>Fenchuganj (BEDL) power station</t>
  </si>
  <si>
    <t>Fenchuganj</t>
  </si>
  <si>
    <t>Fenchugonj 51 MW PP (Barakatullah)</t>
  </si>
  <si>
    <t>1081416</t>
  </si>
  <si>
    <t>L408333</t>
  </si>
  <si>
    <t>G411840</t>
  </si>
  <si>
    <t>https://www.gem.wiki/Fenchuganj_power_station</t>
  </si>
  <si>
    <t>Fenchuganj power station</t>
  </si>
  <si>
    <t>Fenchugonj</t>
  </si>
  <si>
    <t>1010722</t>
  </si>
  <si>
    <t>1114830, 1114831, 1114832</t>
  </si>
  <si>
    <t>L405990</t>
  </si>
  <si>
    <t>G406028</t>
  </si>
  <si>
    <t>1165062, 1194751, 1190891</t>
  </si>
  <si>
    <t>G406029</t>
  </si>
  <si>
    <t>https://www.gem.wiki/Feni_Lanka_power_station</t>
  </si>
  <si>
    <t>Feni Lanka power station</t>
  </si>
  <si>
    <t>Feni</t>
  </si>
  <si>
    <t>Fani 114MW Power Plant(Lakdam)</t>
  </si>
  <si>
    <t>1124721</t>
  </si>
  <si>
    <t>L408341</t>
  </si>
  <si>
    <t>G411839</t>
  </si>
  <si>
    <t>G411838</t>
  </si>
  <si>
    <t>https://www.gem.wiki/Gazaria_power_station_(RPCL)</t>
  </si>
  <si>
    <t>Gazaria power station (RPCL)</t>
  </si>
  <si>
    <t>Munshiganj</t>
  </si>
  <si>
    <t>L100074</t>
  </si>
  <si>
    <t>G410691</t>
  </si>
  <si>
    <t>https://www.gem.wiki/Gazipur_power_station</t>
  </si>
  <si>
    <t>Gazipur power station</t>
  </si>
  <si>
    <t>Kodda</t>
  </si>
  <si>
    <t>Gazipur</t>
  </si>
  <si>
    <t>Gazipur combined cycle power station</t>
  </si>
  <si>
    <t>L407909</t>
  </si>
  <si>
    <t>G410689</t>
  </si>
  <si>
    <t>G410690</t>
  </si>
  <si>
    <t>https://www.gem.wiki/Ghorasal_power_station</t>
  </si>
  <si>
    <t>Ghorasal power station</t>
  </si>
  <si>
    <t>Palash</t>
  </si>
  <si>
    <t>Narsingdi</t>
  </si>
  <si>
    <t>Ghorashal</t>
  </si>
  <si>
    <t>1010724</t>
  </si>
  <si>
    <t>L405991</t>
  </si>
  <si>
    <t>G406030</t>
  </si>
  <si>
    <t>G406031</t>
  </si>
  <si>
    <t>G406032</t>
  </si>
  <si>
    <t>G406033</t>
  </si>
  <si>
    <t>1290928, 1290929</t>
  </si>
  <si>
    <t>G406034</t>
  </si>
  <si>
    <t>G406035</t>
  </si>
  <si>
    <t>Repowered 3</t>
  </si>
  <si>
    <t>1109906, 1232518</t>
  </si>
  <si>
    <t>G406036</t>
  </si>
  <si>
    <t>Repowered 4</t>
  </si>
  <si>
    <t>1109907, 1232517</t>
  </si>
  <si>
    <t>G406037</t>
  </si>
  <si>
    <t>https://www.gem.wiki/Ghorashal_(Regent)_power_station</t>
  </si>
  <si>
    <t>Ghorashal (Regent) power station</t>
  </si>
  <si>
    <t>Ghorashal 108MW PP (Regent)</t>
  </si>
  <si>
    <t>1088914</t>
  </si>
  <si>
    <t>L408340</t>
  </si>
  <si>
    <t>G411837</t>
  </si>
  <si>
    <t>https://www.gem.wiki/Gopalganj_power_station</t>
  </si>
  <si>
    <t>Gopalganj power station</t>
  </si>
  <si>
    <t>Gopalganj</t>
  </si>
  <si>
    <t>1078936</t>
  </si>
  <si>
    <t>L408342</t>
  </si>
  <si>
    <t>G411836</t>
  </si>
  <si>
    <t>https://www.gem.wiki/Haripur_(HPL)_power_station</t>
  </si>
  <si>
    <t>Haripur (HPL) power station</t>
  </si>
  <si>
    <t>Bandar</t>
  </si>
  <si>
    <t>Horippur 360 MW CCPP (HPL)</t>
  </si>
  <si>
    <t>1038327</t>
  </si>
  <si>
    <t>1159725, 1172084</t>
  </si>
  <si>
    <t>L405992</t>
  </si>
  <si>
    <t>G406038</t>
  </si>
  <si>
    <t>https://www.gem.wiki/Haripur_power_station</t>
  </si>
  <si>
    <t>Haripur power station</t>
  </si>
  <si>
    <t>Horipur 412 MW CCPP</t>
  </si>
  <si>
    <t>1071705</t>
  </si>
  <si>
    <t>1204821, 1232104</t>
  </si>
  <si>
    <t>L405993</t>
  </si>
  <si>
    <t>G406039</t>
  </si>
  <si>
    <t>G406040</t>
  </si>
  <si>
    <t>https://www.gem.wiki/Hathazari_peaking_power_station</t>
  </si>
  <si>
    <t>Hathazari peaking power station</t>
  </si>
  <si>
    <t>Hathazari</t>
  </si>
  <si>
    <t>1078937</t>
  </si>
  <si>
    <t>L408343</t>
  </si>
  <si>
    <t>G411835</t>
  </si>
  <si>
    <t>https://www.gem.wiki/Jamaldi_Meghnaghat_power_station</t>
  </si>
  <si>
    <t>Jamaldi Meghnaghat power station</t>
  </si>
  <si>
    <t>Meghnaghat</t>
  </si>
  <si>
    <t>Jamaldi</t>
  </si>
  <si>
    <t>1138194</t>
  </si>
  <si>
    <t>L407788</t>
  </si>
  <si>
    <t>G410359</t>
  </si>
  <si>
    <t>https://www.gem.wiki/Jamuna_Industrial_Park_power_station</t>
  </si>
  <si>
    <t>Jamuna Industrial Park power station</t>
  </si>
  <si>
    <t>Madhabpur</t>
  </si>
  <si>
    <t>1131969</t>
  </si>
  <si>
    <t>L408352</t>
  </si>
  <si>
    <t>G411834</t>
  </si>
  <si>
    <t>https://www.gem.wiki/Jangalia_power_station</t>
  </si>
  <si>
    <t>Jangalia power station</t>
  </si>
  <si>
    <t>Jangalia</t>
  </si>
  <si>
    <t>Comilla</t>
  </si>
  <si>
    <t>1081477</t>
  </si>
  <si>
    <t>L408351</t>
  </si>
  <si>
    <t>G411833</t>
  </si>
  <si>
    <t>https://www.gem.wiki/Jhulda_power_plant</t>
  </si>
  <si>
    <t>Jhulda power plant</t>
  </si>
  <si>
    <t>Juldah</t>
  </si>
  <si>
    <t>1088742</t>
  </si>
  <si>
    <t>L408350</t>
  </si>
  <si>
    <t>G411832</t>
  </si>
  <si>
    <t>G411831</t>
  </si>
  <si>
    <t>G411830</t>
  </si>
  <si>
    <t>https://www.gem.wiki/Kamalaghat_power_station</t>
  </si>
  <si>
    <t>Kamalaghat power station</t>
  </si>
  <si>
    <t>Kamalaghat</t>
  </si>
  <si>
    <t>Banco Munshiganj Power Plant</t>
  </si>
  <si>
    <t>1121680</t>
  </si>
  <si>
    <t>L408349</t>
  </si>
  <si>
    <t>G411829</t>
  </si>
  <si>
    <t>https://www.gem.wiki/Kanchan_Purbachal_power_station</t>
  </si>
  <si>
    <t>Kanchan Purbachal power station</t>
  </si>
  <si>
    <t>Rupganj</t>
  </si>
  <si>
    <t>1127823</t>
  </si>
  <si>
    <t>L408348</t>
  </si>
  <si>
    <t>G411828</t>
  </si>
  <si>
    <t>https://www.gem.wiki/Karnaphuli_power_station</t>
  </si>
  <si>
    <t>Karnaphuli power station</t>
  </si>
  <si>
    <t>1121072</t>
  </si>
  <si>
    <t>L408347</t>
  </si>
  <si>
    <t>G411827</t>
  </si>
  <si>
    <t>https://www.gem.wiki/Katakhali_(Northern)_power_station</t>
  </si>
  <si>
    <t>Katakhali (Northern) power station</t>
  </si>
  <si>
    <t>Katakhali</t>
  </si>
  <si>
    <t>1078924</t>
  </si>
  <si>
    <t>L408346</t>
  </si>
  <si>
    <t>G411826</t>
  </si>
  <si>
    <t>https://www.gem.wiki/Katakhali_power_station</t>
  </si>
  <si>
    <t>Katakhali power station</t>
  </si>
  <si>
    <t>1082555</t>
  </si>
  <si>
    <t>L408345</t>
  </si>
  <si>
    <t>G411825</t>
  </si>
  <si>
    <t>https://www.gem.wiki/Katpotti_power_station</t>
  </si>
  <si>
    <t>Katpotti power station</t>
  </si>
  <si>
    <t>Katpotti</t>
  </si>
  <si>
    <t>1098475</t>
  </si>
  <si>
    <t>L408344</t>
  </si>
  <si>
    <t>G411824</t>
  </si>
  <si>
    <t>https://www.gem.wiki/Khulna_power_station</t>
  </si>
  <si>
    <t>Khulna power station</t>
  </si>
  <si>
    <t>Khalishpur Upazila</t>
  </si>
  <si>
    <t>Khulna Khalishpur power station, Khulna Khalishpur-2 power station</t>
  </si>
  <si>
    <t>1084122</t>
  </si>
  <si>
    <t>L406359</t>
  </si>
  <si>
    <t>G406041</t>
  </si>
  <si>
    <t>1114412</t>
  </si>
  <si>
    <t>1279008, 1307745</t>
  </si>
  <si>
    <t>G400857</t>
  </si>
  <si>
    <t>https://www.gem.wiki/Kodda_power_station</t>
  </si>
  <si>
    <t>Kodda power station</t>
  </si>
  <si>
    <t>1089786</t>
  </si>
  <si>
    <t>L408354</t>
  </si>
  <si>
    <t>G411823</t>
  </si>
  <si>
    <t>https://www.gem.wiki/Kumargaon_power_station</t>
  </si>
  <si>
    <t>Kumargaon power station</t>
  </si>
  <si>
    <t>Kumargaon</t>
  </si>
  <si>
    <t>1109768</t>
  </si>
  <si>
    <t>L408353</t>
  </si>
  <si>
    <t>G411822</t>
  </si>
  <si>
    <t>https://www.gem.wiki/Kushiara_power_station</t>
  </si>
  <si>
    <t>Kushiara power station</t>
  </si>
  <si>
    <t>1092919</t>
  </si>
  <si>
    <t>1245007, 1250836</t>
  </si>
  <si>
    <t>L405994</t>
  </si>
  <si>
    <t>G406042</t>
  </si>
  <si>
    <t>https://www.gem.wiki/Madhumati_power_plant</t>
  </si>
  <si>
    <t>Madhumati power plant</t>
  </si>
  <si>
    <t>Madhumati</t>
  </si>
  <si>
    <t>Modhumati</t>
  </si>
  <si>
    <t>1121107</t>
  </si>
  <si>
    <t>L408355</t>
  </si>
  <si>
    <t>G411821</t>
  </si>
  <si>
    <t>https://www.gem.wiki/Maheshkhali_power_station</t>
  </si>
  <si>
    <t>Maheshkhali power station</t>
  </si>
  <si>
    <t>Moheshkhali</t>
  </si>
  <si>
    <t>L405997</t>
  </si>
  <si>
    <t>G406046</t>
  </si>
  <si>
    <t>G406246</t>
  </si>
  <si>
    <t>G406245</t>
  </si>
  <si>
    <t>https://www.gem.wiki/Maheshkhali_power_station_(BPDB/TNB)</t>
  </si>
  <si>
    <t>Maheshkhali power station (BPDB/TNB)</t>
  </si>
  <si>
    <t>Maheshkhali Island</t>
  </si>
  <si>
    <t>L100064</t>
  </si>
  <si>
    <t>G409974</t>
  </si>
  <si>
    <t>https://www.gem.wiki/Manikganj_(Northern)_power_station</t>
  </si>
  <si>
    <t>Manikganj (Northern) power station</t>
  </si>
  <si>
    <t>Singair</t>
  </si>
  <si>
    <t>1091641</t>
  </si>
  <si>
    <t>L408357</t>
  </si>
  <si>
    <t>G411820</t>
  </si>
  <si>
    <t>https://www.gem.wiki/Manikganj_power_station</t>
  </si>
  <si>
    <t>Manikganj power station</t>
  </si>
  <si>
    <t>1129142</t>
  </si>
  <si>
    <t>L408356</t>
  </si>
  <si>
    <t>G411819</t>
  </si>
  <si>
    <t>https://www.gem.wiki/Matarbari_Kohelia_power_station</t>
  </si>
  <si>
    <t>Matarbari Kohelia power station</t>
  </si>
  <si>
    <t>Masheshkhali</t>
  </si>
  <si>
    <t>Bangladesh-Singapore coal-fired power plant</t>
  </si>
  <si>
    <t>L100068</t>
  </si>
  <si>
    <t>G409972</t>
  </si>
  <si>
    <t>https://www.gem.wiki/Matarbari_LNG_power_station</t>
  </si>
  <si>
    <t>Matarbari LNG power station</t>
  </si>
  <si>
    <t>1119386</t>
  </si>
  <si>
    <t>L406360</t>
  </si>
  <si>
    <t>G400851</t>
  </si>
  <si>
    <t>https://www.gem.wiki/Matarbari_Summit_power_station</t>
  </si>
  <si>
    <t>Matarbari Summit power station</t>
  </si>
  <si>
    <t>1122833</t>
  </si>
  <si>
    <t>L406361</t>
  </si>
  <si>
    <t>G400843</t>
  </si>
  <si>
    <t>G400844</t>
  </si>
  <si>
    <t>G400845</t>
  </si>
  <si>
    <t>G400846</t>
  </si>
  <si>
    <t>https://www.gem.wiki/Matarbari_power_station</t>
  </si>
  <si>
    <t>Matarbari power station</t>
  </si>
  <si>
    <t>Maheshkhali Upazila</t>
  </si>
  <si>
    <t>Cox's Bazar District</t>
  </si>
  <si>
    <t>L100069</t>
  </si>
  <si>
    <t>G411108</t>
  </si>
  <si>
    <t>https://www.gem.wiki/Meghnaghat_(MPL)_power_station</t>
  </si>
  <si>
    <t>Meghnaghat (MPL) power station</t>
  </si>
  <si>
    <t>1010729</t>
  </si>
  <si>
    <t>1132220, 1172082, 1172083</t>
  </si>
  <si>
    <t>L405995</t>
  </si>
  <si>
    <t>G406043</t>
  </si>
  <si>
    <t>https://www.gem.wiki/Meghnaghat_(Unlima)_power_station</t>
  </si>
  <si>
    <t>Meghnaghat (Unlima) power station</t>
  </si>
  <si>
    <t>Meghnaghat (Anlima) power station</t>
  </si>
  <si>
    <t>L405996</t>
  </si>
  <si>
    <t>G406044</t>
  </si>
  <si>
    <t>https://www.gem.wiki/Meghnaghat-I_power_station</t>
  </si>
  <si>
    <t>Meghnaghat-I power station</t>
  </si>
  <si>
    <t>1050005</t>
  </si>
  <si>
    <t>L406354</t>
  </si>
  <si>
    <t>G406045</t>
  </si>
  <si>
    <t>https://www.gem.wiki/Meghnaghat-II_power_station</t>
  </si>
  <si>
    <t>Meghnaghat-II power station</t>
  </si>
  <si>
    <t>1297555, 49679</t>
  </si>
  <si>
    <t>L406362</t>
  </si>
  <si>
    <t>G400853</t>
  </si>
  <si>
    <t>https://www.gem.wiki/Midland_Ashuganj_Power_station</t>
  </si>
  <si>
    <t>Midland Ashuganj Power station</t>
  </si>
  <si>
    <t>1091187</t>
  </si>
  <si>
    <t>L408359</t>
  </si>
  <si>
    <t>G411818</t>
  </si>
  <si>
    <t>https://www.gem.wiki/Midland_East_Power_station</t>
  </si>
  <si>
    <t>Midland East Power station</t>
  </si>
  <si>
    <t>HFO/LFO</t>
  </si>
  <si>
    <t>Ashuganj 150 MW PP midland</t>
  </si>
  <si>
    <t>1120369</t>
  </si>
  <si>
    <t>L408358</t>
  </si>
  <si>
    <t>G411817</t>
  </si>
  <si>
    <t>https://www.gem.wiki/Mirsarai_Chattogram_power_station</t>
  </si>
  <si>
    <t>Mirsarai Chattogram power station</t>
  </si>
  <si>
    <t>Mirsarai</t>
  </si>
  <si>
    <t>1138374</t>
  </si>
  <si>
    <t>L407789</t>
  </si>
  <si>
    <t>G410360</t>
  </si>
  <si>
    <t>https://www.gem.wiki/Mirsarai_LNG_power_station</t>
  </si>
  <si>
    <t>Mirsarai LNG power station</t>
  </si>
  <si>
    <t>Mirsarai combined cycle power station</t>
  </si>
  <si>
    <t>L407908</t>
  </si>
  <si>
    <t>G410693</t>
  </si>
  <si>
    <t>https://www.gem.wiki/Mirsarai_power_station</t>
  </si>
  <si>
    <t>Mirsarai power station</t>
  </si>
  <si>
    <t>1124965</t>
  </si>
  <si>
    <t>L408360</t>
  </si>
  <si>
    <t>G411816</t>
  </si>
  <si>
    <t>https://www.gem.wiki/Munshiganj_power_station</t>
  </si>
  <si>
    <t>Munshiganj power station</t>
  </si>
  <si>
    <t>Dhaka Division</t>
  </si>
  <si>
    <t>Munshiganj combined cycle power station</t>
  </si>
  <si>
    <t>L104595</t>
  </si>
  <si>
    <t>G410700</t>
  </si>
  <si>
    <t>G410701</t>
  </si>
  <si>
    <t>G410702</t>
  </si>
  <si>
    <t>G410703</t>
  </si>
  <si>
    <t>G410704</t>
  </si>
  <si>
    <t>https://www.gem.wiki/Mymensingh_power_station</t>
  </si>
  <si>
    <t>Mymensingh power station</t>
  </si>
  <si>
    <t>Mymensingh</t>
  </si>
  <si>
    <t>1027617</t>
  </si>
  <si>
    <t>1134672, 1159934, 1181419, 1181420, 1181421</t>
  </si>
  <si>
    <t>L405998</t>
  </si>
  <si>
    <t>G406048</t>
  </si>
  <si>
    <t>G406047</t>
  </si>
  <si>
    <t>https://www.gem.wiki/Narayanganj_power_station</t>
  </si>
  <si>
    <t>Narayanganj power station</t>
  </si>
  <si>
    <t>L408369</t>
  </si>
  <si>
    <t>G411815</t>
  </si>
  <si>
    <t>https://www.gem.wiki/Natore_power_station</t>
  </si>
  <si>
    <t>Natore power station</t>
  </si>
  <si>
    <t>Natore</t>
  </si>
  <si>
    <t>1087228</t>
  </si>
  <si>
    <t>L408368</t>
  </si>
  <si>
    <t>G411814</t>
  </si>
  <si>
    <t>https://www.gem.wiki/Nawabganj_power_station</t>
  </si>
  <si>
    <t>Nawabganj power station</t>
  </si>
  <si>
    <t>Nawabganj</t>
  </si>
  <si>
    <t>Nababganj</t>
  </si>
  <si>
    <t>1091642</t>
  </si>
  <si>
    <t>L408367</t>
  </si>
  <si>
    <t>G411813</t>
  </si>
  <si>
    <t>https://www.gem.wiki/Orion_Gagnagar_power_station</t>
  </si>
  <si>
    <t>Orion Gagnagar power station</t>
  </si>
  <si>
    <t>Fatullah</t>
  </si>
  <si>
    <t>1093199</t>
  </si>
  <si>
    <t>L408366</t>
  </si>
  <si>
    <t>G411812</t>
  </si>
  <si>
    <t>https://www.gem.wiki/Orion_Power_Meghnaghat_power_station</t>
  </si>
  <si>
    <t>Orion Power Meghnaghat power station</t>
  </si>
  <si>
    <t>Meghna Ghat</t>
  </si>
  <si>
    <t>1083357</t>
  </si>
  <si>
    <t>L408365</t>
  </si>
  <si>
    <t>G411811</t>
  </si>
  <si>
    <t>https://www.gem.wiki/Orion_Power_Rupsha_power_station</t>
  </si>
  <si>
    <t>Orion Power Rupsha power station</t>
  </si>
  <si>
    <t>Lockpur</t>
  </si>
  <si>
    <t>Orion Labonchora power station</t>
  </si>
  <si>
    <t>1120580</t>
  </si>
  <si>
    <t>L408364</t>
  </si>
  <si>
    <t>G411810</t>
  </si>
  <si>
    <t>https://www.gem.wiki/Orion_Power_Sonargaon_power_station</t>
  </si>
  <si>
    <t>Orion Power Sonargaon power station</t>
  </si>
  <si>
    <t>Sonargaon</t>
  </si>
  <si>
    <t>1120581</t>
  </si>
  <si>
    <t>L408363</t>
  </si>
  <si>
    <t>G411809</t>
  </si>
  <si>
    <t>https://www.gem.wiki/Orion_power_station</t>
  </si>
  <si>
    <t>Orion power station</t>
  </si>
  <si>
    <t>L100073</t>
  </si>
  <si>
    <t>G409971</t>
  </si>
  <si>
    <t>https://www.gem.wiki/Pangaon_power_station</t>
  </si>
  <si>
    <t>Pangaon power station</t>
  </si>
  <si>
    <t>Zazira</t>
  </si>
  <si>
    <t>1125810</t>
  </si>
  <si>
    <t>L408362</t>
  </si>
  <si>
    <t>G411808</t>
  </si>
  <si>
    <t>https://www.gem.wiki/Paramount_Baghabari_power_station</t>
  </si>
  <si>
    <t>Paramount Baghabari power station</t>
  </si>
  <si>
    <t>Baghbari</t>
  </si>
  <si>
    <t>1118263</t>
  </si>
  <si>
    <t>L408361</t>
  </si>
  <si>
    <t>G411807</t>
  </si>
  <si>
    <t>https://www.gem.wiki/Patuakhali_power_station_(Ashuganj)</t>
  </si>
  <si>
    <t>Patuakhali power station (Ashuganj)</t>
  </si>
  <si>
    <t>Kalapara</t>
  </si>
  <si>
    <t>L100055</t>
  </si>
  <si>
    <t>G409975</t>
  </si>
  <si>
    <t>G411107</t>
  </si>
  <si>
    <t>G410541</t>
  </si>
  <si>
    <t>G411106</t>
  </si>
  <si>
    <t>G410686</t>
  </si>
  <si>
    <t>G411105</t>
  </si>
  <si>
    <t>https://www.gem.wiki/Payra_LNG_power_station</t>
  </si>
  <si>
    <t>Payra LNG power station</t>
  </si>
  <si>
    <t>Payra Port, Kalapara Upazila</t>
  </si>
  <si>
    <t>Patuakhali</t>
  </si>
  <si>
    <t>1121106</t>
  </si>
  <si>
    <t>L100058</t>
  </si>
  <si>
    <t>G400840</t>
  </si>
  <si>
    <t>G400841</t>
  </si>
  <si>
    <t>G400842</t>
  </si>
  <si>
    <t>https://www.gem.wiki/Pertamina_Bangladesh_power_station</t>
  </si>
  <si>
    <t>Pertamina Bangladesh power station</t>
  </si>
  <si>
    <t>Anwara Upazila - Chittagong District</t>
  </si>
  <si>
    <t>1122012</t>
  </si>
  <si>
    <t>L406363</t>
  </si>
  <si>
    <t>G400847</t>
  </si>
  <si>
    <t>https://www.gem.wiki/PowerPac_Jamalpur_power_station</t>
  </si>
  <si>
    <t>PowerPac Jamalpur power station</t>
  </si>
  <si>
    <t>Jamalpur</t>
  </si>
  <si>
    <t>1078929</t>
  </si>
  <si>
    <t>L408373</t>
  </si>
  <si>
    <t>G411806</t>
  </si>
  <si>
    <t>https://www.gem.wiki/PowerPac_Keraniganj_power_station</t>
  </si>
  <si>
    <t>PowerPac Keraniganj power station</t>
  </si>
  <si>
    <t>1088173</t>
  </si>
  <si>
    <t>L408372</t>
  </si>
  <si>
    <t>G411805</t>
  </si>
  <si>
    <t>G411804</t>
  </si>
  <si>
    <t>https://www.gem.wiki/PowerPac_Khulna_power_station</t>
  </si>
  <si>
    <t>PowerPac Khulna power station</t>
  </si>
  <si>
    <t>1132313</t>
  </si>
  <si>
    <t>L408371</t>
  </si>
  <si>
    <t>G411803</t>
  </si>
  <si>
    <t>https://www.gem.wiki/Precision_energy_power_station</t>
  </si>
  <si>
    <t>Precision energy power station</t>
  </si>
  <si>
    <t>1110093</t>
  </si>
  <si>
    <t>L408370</t>
  </si>
  <si>
    <t>G411802</t>
  </si>
  <si>
    <t>https://www.gem.wiki/RPCL_Gazipur_power_station</t>
  </si>
  <si>
    <t>RPCL Gazipur power station</t>
  </si>
  <si>
    <t>1089785</t>
  </si>
  <si>
    <t>L408374</t>
  </si>
  <si>
    <t>G411801</t>
  </si>
  <si>
    <t>G411800</t>
  </si>
  <si>
    <t>https://www.gem.wiki/Rauzan_power_station</t>
  </si>
  <si>
    <t>Rauzan power station</t>
  </si>
  <si>
    <t>Pahatarli</t>
  </si>
  <si>
    <t>Raujan, Chittagong, chattogram, Raozan</t>
  </si>
  <si>
    <t>1010720</t>
  </si>
  <si>
    <t>L405999</t>
  </si>
  <si>
    <t>G406049</t>
  </si>
  <si>
    <t>G406050</t>
  </si>
  <si>
    <t>G406051</t>
  </si>
  <si>
    <t>https://www.gem.wiki/Reliance_Meghnaghat_power_station</t>
  </si>
  <si>
    <t>Reliance Meghnaghat power station</t>
  </si>
  <si>
    <t>Meghnaghat - Narayanganj District</t>
  </si>
  <si>
    <t>1106323</t>
  </si>
  <si>
    <t>1289216, 1289218, 1289217</t>
  </si>
  <si>
    <t>L406357</t>
  </si>
  <si>
    <t>G400848</t>
  </si>
  <si>
    <t>https://www.gem.wiki/Rupsha_power_station</t>
  </si>
  <si>
    <t>Rupsha power station</t>
  </si>
  <si>
    <t>Rupsha Upazila - Khulna District</t>
  </si>
  <si>
    <t>1116804</t>
  </si>
  <si>
    <t>1282405, 1284423</t>
  </si>
  <si>
    <t>L406364</t>
  </si>
  <si>
    <t>G400849</t>
  </si>
  <si>
    <t>1306431, 1315454</t>
  </si>
  <si>
    <t>G400850</t>
  </si>
  <si>
    <t>https://www.gem.wiki/Santahar_Peaking_power_station</t>
  </si>
  <si>
    <t>Santahar Peaking power station</t>
  </si>
  <si>
    <t>Santahar</t>
  </si>
  <si>
    <t>Bogra</t>
  </si>
  <si>
    <t>1120063</t>
  </si>
  <si>
    <t>L408376</t>
  </si>
  <si>
    <t>G411799</t>
  </si>
  <si>
    <t>https://www.gem.wiki/Sayedpur_power_station</t>
  </si>
  <si>
    <t>Sayedpur power station</t>
  </si>
  <si>
    <t>Sayedpur</t>
  </si>
  <si>
    <t>Saidpur power plant</t>
  </si>
  <si>
    <t>1127828</t>
  </si>
  <si>
    <t>L408375</t>
  </si>
  <si>
    <t>G411798</t>
  </si>
  <si>
    <t>https://www.gem.wiki/Shajibazar_power_station</t>
  </si>
  <si>
    <t>Shajibazar power station</t>
  </si>
  <si>
    <t>1010731</t>
  </si>
  <si>
    <t>1251079, 1271771, 1234063</t>
  </si>
  <si>
    <t>L406000</t>
  </si>
  <si>
    <t>G406052</t>
  </si>
  <si>
    <t>G406175</t>
  </si>
  <si>
    <t>https://www.gem.wiki/Shiddhirgonj_Peaking_power_station</t>
  </si>
  <si>
    <t>Shiddhirgonj Peaking power station</t>
  </si>
  <si>
    <t>Shiddhirganj</t>
  </si>
  <si>
    <t>1063758</t>
  </si>
  <si>
    <t>L406001</t>
  </si>
  <si>
    <t>G406053</t>
  </si>
  <si>
    <t>G406054</t>
  </si>
  <si>
    <t>https://www.gem.wiki/Shiddhirgonj_Thermal_power_station</t>
  </si>
  <si>
    <t>Shiddhirgonj Thermal power station</t>
  </si>
  <si>
    <t>Shiddirganj</t>
  </si>
  <si>
    <t>1010732</t>
  </si>
  <si>
    <t>L407141</t>
  </si>
  <si>
    <t>G408632</t>
  </si>
  <si>
    <t>https://www.gem.wiki/Shiddirgonj_power_station</t>
  </si>
  <si>
    <t>Shiddirgonj power station</t>
  </si>
  <si>
    <t>L406002</t>
  </si>
  <si>
    <t>G406056</t>
  </si>
  <si>
    <t>G406055</t>
  </si>
  <si>
    <t>https://www.gem.wiki/Shikalbaha_power_station</t>
  </si>
  <si>
    <t>Shikalbaha power station</t>
  </si>
  <si>
    <t>Sikalbaha</t>
  </si>
  <si>
    <t>1122827</t>
  </si>
  <si>
    <t>L408377</t>
  </si>
  <si>
    <t>G411797</t>
  </si>
  <si>
    <t>https://www.gem.wiki/Sikalbaha_Peaking_power_station</t>
  </si>
  <si>
    <t>Sikalbaha Peaking power station</t>
  </si>
  <si>
    <t>1010718</t>
  </si>
  <si>
    <t>L406003</t>
  </si>
  <si>
    <t>G406057</t>
  </si>
  <si>
    <t>https://www.gem.wiki/Sikalbaha_power_station</t>
  </si>
  <si>
    <t>Sikalbaha power station</t>
  </si>
  <si>
    <t>1232115, 1232116</t>
  </si>
  <si>
    <t>L406004</t>
  </si>
  <si>
    <t>G406058</t>
  </si>
  <si>
    <t>https://www.gem.wiki/Sirajgonj_power_station</t>
  </si>
  <si>
    <t>Sirajgonj power station</t>
  </si>
  <si>
    <t>Saidabad</t>
  </si>
  <si>
    <t>1094475</t>
  </si>
  <si>
    <t>1247430, 1272087</t>
  </si>
  <si>
    <t>L406005</t>
  </si>
  <si>
    <t>G406059</t>
  </si>
  <si>
    <t>1282417, 1272088</t>
  </si>
  <si>
    <t>G406060</t>
  </si>
  <si>
    <t>1288768, 1288769</t>
  </si>
  <si>
    <t>G406061</t>
  </si>
  <si>
    <t>1093951</t>
  </si>
  <si>
    <t>1246687, 1246688</t>
  </si>
  <si>
    <t>G406062</t>
  </si>
  <si>
    <t>https://www.gem.wiki/Sonagazi_Feni_power_station</t>
  </si>
  <si>
    <t>Sonagazi Feni power station</t>
  </si>
  <si>
    <t>Sonagazi</t>
  </si>
  <si>
    <t>Sonagazi Feni combined cycle power station</t>
  </si>
  <si>
    <t>L407906</t>
  </si>
  <si>
    <t>G410696</t>
  </si>
  <si>
    <t>G410697</t>
  </si>
  <si>
    <t>G410698</t>
  </si>
  <si>
    <t>G411104</t>
  </si>
  <si>
    <t>https://www.gem.wiki/Sreepur_power_station</t>
  </si>
  <si>
    <t>Sreepur power station</t>
  </si>
  <si>
    <t>Sreepur</t>
  </si>
  <si>
    <t>1128988</t>
  </si>
  <si>
    <t>L408383</t>
  </si>
  <si>
    <t>G411796</t>
  </si>
  <si>
    <t>https://www.gem.wiki/Summit_Barisal_power_plant</t>
  </si>
  <si>
    <t>Summit Barisal power plant</t>
  </si>
  <si>
    <t>1117350</t>
  </si>
  <si>
    <t>L408382</t>
  </si>
  <si>
    <t>G411795</t>
  </si>
  <si>
    <t>https://www.gem.wiki/Summit_Gazipur_I_power_station</t>
  </si>
  <si>
    <t>Summit Gazipur I power station</t>
  </si>
  <si>
    <t>Ace Alliance Power Limited, Kodda</t>
  </si>
  <si>
    <t>1109739</t>
  </si>
  <si>
    <t>L408381</t>
  </si>
  <si>
    <t>G411794</t>
  </si>
  <si>
    <t>https://www.gem.wiki/Summit_Gazipur_II_power_station</t>
  </si>
  <si>
    <t>Summit Gazipur II power station</t>
  </si>
  <si>
    <t>1124662</t>
  </si>
  <si>
    <t>L408380</t>
  </si>
  <si>
    <t>G411793</t>
  </si>
  <si>
    <t>https://www.gem.wiki/Summit_Khulna_(KPCL)_power_station</t>
  </si>
  <si>
    <t>Summit Khulna (KPCL) power station</t>
  </si>
  <si>
    <t>1082559</t>
  </si>
  <si>
    <t>L408379</t>
  </si>
  <si>
    <t>G411792</t>
  </si>
  <si>
    <t>https://www.gem.wiki/Summit_Madanganj_power_plant</t>
  </si>
  <si>
    <t>Summit Madanganj power plant</t>
  </si>
  <si>
    <t>1078928</t>
  </si>
  <si>
    <t>L408378</t>
  </si>
  <si>
    <t>G411791</t>
  </si>
  <si>
    <t>G411790</t>
  </si>
  <si>
    <t>G411789</t>
  </si>
  <si>
    <t>https://www.gem.wiki/Sylhet_power_station</t>
  </si>
  <si>
    <t>Sylhet power station</t>
  </si>
  <si>
    <t>Kumargaon Power Plant</t>
  </si>
  <si>
    <t>1046638</t>
  </si>
  <si>
    <t>1200339, 1249795</t>
  </si>
  <si>
    <t>L406006</t>
  </si>
  <si>
    <t>G406063</t>
  </si>
  <si>
    <t>https://www.gem.wiki/Tongi_power_station</t>
  </si>
  <si>
    <t>Tongi power station</t>
  </si>
  <si>
    <t>Tongi</t>
  </si>
  <si>
    <t>1010721</t>
  </si>
  <si>
    <t>L406007</t>
  </si>
  <si>
    <t>G406064</t>
  </si>
  <si>
    <t>https://www.gem.wiki/UANPL_Anwara_power_station</t>
  </si>
  <si>
    <t>UANPL Anwara power station</t>
  </si>
  <si>
    <t>Anowara</t>
  </si>
  <si>
    <t>1113218</t>
  </si>
  <si>
    <t>L408386</t>
  </si>
  <si>
    <t>G411788</t>
  </si>
  <si>
    <t>G411787</t>
  </si>
  <si>
    <t>https://www.gem.wiki/UJPL_Jamalpur_power_station</t>
  </si>
  <si>
    <t>UJPL Jamalpur power station</t>
  </si>
  <si>
    <t>1123510</t>
  </si>
  <si>
    <t>1291967, 1298071</t>
  </si>
  <si>
    <t>L408385</t>
  </si>
  <si>
    <t>G411786</t>
  </si>
  <si>
    <t>https://www.gem.wiki/UMPL_Mymensingh_power_station</t>
  </si>
  <si>
    <t>UMPL Mymensingh power station</t>
  </si>
  <si>
    <t>1120588</t>
  </si>
  <si>
    <t>L408384</t>
  </si>
  <si>
    <t>G411785</t>
  </si>
  <si>
    <t>https://www.gem.wiki/UPGD_Anwara_power_station</t>
  </si>
  <si>
    <t>UPGD Anwara power station</t>
  </si>
  <si>
    <t>L406366</t>
  </si>
  <si>
    <t>G400854</t>
  </si>
  <si>
    <t>https://www.gem.wiki/Unique_Meghnaghat_power_station</t>
  </si>
  <si>
    <t>Unique Meghnaghat power station</t>
  </si>
  <si>
    <t>1125910</t>
  </si>
  <si>
    <t>1295155, 1295156</t>
  </si>
  <si>
    <t>L406365</t>
  </si>
  <si>
    <t>G400852</t>
  </si>
  <si>
    <t>https://www.gem.wiki/United_Payra_power_plant</t>
  </si>
  <si>
    <t>United Payra power plant</t>
  </si>
  <si>
    <t>Potuakhali</t>
  </si>
  <si>
    <t>L408387</t>
  </si>
  <si>
    <t>G411784</t>
  </si>
  <si>
    <t>G411783</t>
  </si>
  <si>
    <t>https://www.gem.wiki/Berakas_power_station</t>
  </si>
  <si>
    <t>Brunei</t>
  </si>
  <si>
    <t>Berakas power station</t>
  </si>
  <si>
    <t>Kampung Perpindahan Terunjing</t>
  </si>
  <si>
    <t>Bandar Seri Begawan</t>
  </si>
  <si>
    <t>South-eastern Asia</t>
  </si>
  <si>
    <t>1010103</t>
  </si>
  <si>
    <t>1122173, 1122174, 1122175, 1122176, 1122177</t>
  </si>
  <si>
    <t>L405261</t>
  </si>
  <si>
    <t>G404556</t>
  </si>
  <si>
    <t>https://www.gem.wiki/Bukit_Panggal_power_station</t>
  </si>
  <si>
    <t>Bukit Panggal power station</t>
  </si>
  <si>
    <t>Bukit Panggal</t>
  </si>
  <si>
    <t>Tutong</t>
  </si>
  <si>
    <t>1053218</t>
  </si>
  <si>
    <t>1178713, 1178714, 1178715</t>
  </si>
  <si>
    <t>L405262</t>
  </si>
  <si>
    <t>G404557</t>
  </si>
  <si>
    <t>G408595</t>
  </si>
  <si>
    <t>https://www.gem.wiki/C7_power_station</t>
  </si>
  <si>
    <t>Cambodia</t>
  </si>
  <si>
    <t>C7 power station</t>
  </si>
  <si>
    <t>SchneiTec</t>
  </si>
  <si>
    <t>Nvidia</t>
  </si>
  <si>
    <t>Lvea Aem</t>
  </si>
  <si>
    <t>1128543</t>
  </si>
  <si>
    <t>L408458</t>
  </si>
  <si>
    <t>G412610</t>
  </si>
  <si>
    <t>https://www.gem.wiki/EDC_Combined_Cycle_power_station</t>
  </si>
  <si>
    <t>EDC Combined Cycle power station</t>
  </si>
  <si>
    <t>L405935</t>
  </si>
  <si>
    <t>G405905</t>
  </si>
  <si>
    <t>G405906</t>
  </si>
  <si>
    <t>G405907</t>
  </si>
  <si>
    <t>G405908</t>
  </si>
  <si>
    <t>https://www.gem.wiki/Phom_Penh_power_sation</t>
  </si>
  <si>
    <t>Phom Penh power sation</t>
  </si>
  <si>
    <t>L408457</t>
  </si>
  <si>
    <t>G412609</t>
  </si>
  <si>
    <t>https://www.gem.wiki/Anhui_Changjiang_Steel_Co.,_Ltd._Gas_Power_Project</t>
  </si>
  <si>
    <t>China</t>
  </si>
  <si>
    <t>Anhui Changjiang Steel Co., Ltd. Gas Power Project</t>
  </si>
  <si>
    <t>安徽长江钢铁股份有限公司节能减排煤气发电项目</t>
  </si>
  <si>
    <t>BFG</t>
  </si>
  <si>
    <t>Ma'anshan</t>
  </si>
  <si>
    <t>Anhui</t>
  </si>
  <si>
    <t>Eastern Asia</t>
  </si>
  <si>
    <t>L408115</t>
  </si>
  <si>
    <t>G413099</t>
  </si>
  <si>
    <t>G413098</t>
  </si>
  <si>
    <t>https://www.gem.wiki/Anhui_Nantian_power_station</t>
  </si>
  <si>
    <t>Anhui Nantian power station</t>
  </si>
  <si>
    <t>南添电力有限公司天然气厂</t>
  </si>
  <si>
    <t>Wuhu</t>
  </si>
  <si>
    <t>Fanchang District</t>
  </si>
  <si>
    <t>L407779</t>
  </si>
  <si>
    <t>G410341</t>
  </si>
  <si>
    <t>G410344</t>
  </si>
  <si>
    <t>https://www.gem.wiki/Anji_Meixi_Gas_power_station</t>
  </si>
  <si>
    <t>Anji Meixi Gas power station</t>
  </si>
  <si>
    <t>安吉梅溪燃机电厂</t>
  </si>
  <si>
    <t>Meixi Town</t>
  </si>
  <si>
    <t>Anji County</t>
  </si>
  <si>
    <t>Huzhou City</t>
  </si>
  <si>
    <t>Zhejiang</t>
  </si>
  <si>
    <t>L407887</t>
  </si>
  <si>
    <t>G410678</t>
  </si>
  <si>
    <t>G410677</t>
  </si>
  <si>
    <t>https://www.gem.wiki/Asia_Symbol_(Guangdong)_Gas_Thermal_power_station</t>
  </si>
  <si>
    <t>Asia Symbol (Guangdong) Gas Thermal power station</t>
  </si>
  <si>
    <t>亚太森博（广东）纸业有限公司热电厂</t>
  </si>
  <si>
    <t>Jiangmen</t>
  </si>
  <si>
    <t>Shuangshui Town</t>
  </si>
  <si>
    <t>Xinhui</t>
  </si>
  <si>
    <t>Guangdong</t>
  </si>
  <si>
    <t>L407568</t>
  </si>
  <si>
    <t>G409887</t>
  </si>
  <si>
    <t>https://www.gem.wiki/Baode_Coalbed_Methane_power_station</t>
  </si>
  <si>
    <t>Baode Coalbed Methane power station</t>
  </si>
  <si>
    <t>保德县煤层气热电联产工程</t>
  </si>
  <si>
    <t>Xinzhou</t>
  </si>
  <si>
    <t>Baode</t>
  </si>
  <si>
    <t>Shanxi</t>
  </si>
  <si>
    <t>L405859</t>
  </si>
  <si>
    <t>G405822</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</si>
  <si>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</si>
  <si>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</si>
  <si>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</si>
  <si>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BFG/COG</t>
  </si>
  <si>
    <t>Shaoguan</t>
  </si>
  <si>
    <t>Qujiang District</t>
  </si>
  <si>
    <t>L408114</t>
  </si>
  <si>
    <t>G412517</t>
  </si>
  <si>
    <t>G412516</t>
  </si>
  <si>
    <t>https://www.gem.wiki/Baowu_Group_Echeng_Iron_&amp;_Steel_Co.,_Ltd._Gas_Power_Project</t>
  </si>
  <si>
    <t>Baowu Group Echeng Iron &amp; Steel Co., Ltd. Gas Power Project</t>
  </si>
  <si>
    <t>宝武集团鄂城钢铁有限公司亚临界发电项目</t>
  </si>
  <si>
    <t>E'zhou</t>
  </si>
  <si>
    <t>E'cheng District</t>
  </si>
  <si>
    <t>Hubei</t>
  </si>
  <si>
    <t>L408116</t>
  </si>
  <si>
    <t>G412515</t>
  </si>
  <si>
    <t>G412514</t>
  </si>
  <si>
    <t>https://www.gem.wiki/Beijing_Energy_Caoqiao_Gas_Thermal_power_station</t>
  </si>
  <si>
    <t>Beijing Energy Caoqiao Gas Thermal power station</t>
  </si>
  <si>
    <t>北京市草桥燃气热电厂</t>
  </si>
  <si>
    <t>Beijing</t>
  </si>
  <si>
    <t>Fengtai District</t>
  </si>
  <si>
    <t>Beijing Southwest Thermal Power Center</t>
  </si>
  <si>
    <t>1074916</t>
  </si>
  <si>
    <t>L405601</t>
  </si>
  <si>
    <t>G405164</t>
  </si>
  <si>
    <t>https://www.gem.wiki/Beijing_Energy_Future_City_Gas_and_Thermal_power_station</t>
  </si>
  <si>
    <t>Beijing Energy Future City Gas and Thermal power station</t>
  </si>
  <si>
    <t>京能未来城燃气热电厂</t>
  </si>
  <si>
    <t>Changping District</t>
  </si>
  <si>
    <t>L405602</t>
  </si>
  <si>
    <t>G405166</t>
  </si>
  <si>
    <t>https://www.gem.wiki/Beijing_Energy_Gao'antun_Gas_Thermal_power_station</t>
  </si>
  <si>
    <t>Beijing Energy Gao'antun Gas Thermal power station</t>
  </si>
  <si>
    <t>京能高安屯燃气热电厂</t>
  </si>
  <si>
    <t>Chaoyang District</t>
  </si>
  <si>
    <t>Beijing Northeast Thermal Power Center Jingneng Power Station</t>
  </si>
  <si>
    <t>1090676</t>
  </si>
  <si>
    <t>1247109, 1241357, 1247108</t>
  </si>
  <si>
    <t>L405603</t>
  </si>
  <si>
    <t>G405165</t>
  </si>
  <si>
    <t>https://www.gem.wiki/Beijing_Energy_Jingfeng_Gas_Thermal_power_station</t>
  </si>
  <si>
    <t>Beijing Energy Jingfeng Gas Thermal power station</t>
  </si>
  <si>
    <t>京能京丰燃气发电厂</t>
  </si>
  <si>
    <t>1074915</t>
  </si>
  <si>
    <t>L405604</t>
  </si>
  <si>
    <t>G405160</t>
  </si>
  <si>
    <t>https://www.gem.wiki/Beijing_Energy_Jingxi_Gas_Thermal_power_station</t>
  </si>
  <si>
    <t>Beijing Energy Jingxi Gas Thermal power station</t>
  </si>
  <si>
    <t>京能京西燃气热电厂</t>
  </si>
  <si>
    <t>Shijingshan District</t>
  </si>
  <si>
    <t>Beijing Northwest Thermal Power Center Jingxi Power Station</t>
  </si>
  <si>
    <t>1105047</t>
  </si>
  <si>
    <t>L405605</t>
  </si>
  <si>
    <t>G405161</t>
  </si>
  <si>
    <t>G405162</t>
  </si>
  <si>
    <t>https://www.gem.wiki/Beijing_Energy_Shangzhuang_Gas_Thermal_power_station</t>
  </si>
  <si>
    <t>Beijing Energy Shangzhuang Gas Thermal power station</t>
  </si>
  <si>
    <t>京能上庄燃气热电厂</t>
  </si>
  <si>
    <t>Haidian District</t>
  </si>
  <si>
    <t>Beijing Haidian Northern Energy Center</t>
  </si>
  <si>
    <t>1125938</t>
  </si>
  <si>
    <t>1295198, 1295199</t>
  </si>
  <si>
    <t>L405606</t>
  </si>
  <si>
    <t>G405159</t>
  </si>
  <si>
    <t>https://www.gem.wiki/Beijing_Energy_Sun_Palace_Gas_Thermal_power_station</t>
  </si>
  <si>
    <t>Beijing Energy Sun Palace Gas Thermal power station</t>
  </si>
  <si>
    <t>京能太阳宫燃气热电厂</t>
  </si>
  <si>
    <t>WRI: WRI1061029</t>
  </si>
  <si>
    <t>Jingneng Taiyanggong Gas Thermal power plant</t>
  </si>
  <si>
    <t>1072169</t>
  </si>
  <si>
    <t>L405607</t>
  </si>
  <si>
    <t>G405163</t>
  </si>
  <si>
    <t>G409888</t>
  </si>
  <si>
    <t>https://www.gem.wiki/Beijing_Energy_Zhuhai_Yuhai_Gas_Thermal_power_station</t>
  </si>
  <si>
    <t>Beijing Energy Zhuhai Yuhai Gas Thermal power station</t>
  </si>
  <si>
    <t>京能珠海钰海燃气热电厂</t>
  </si>
  <si>
    <t>Zhuhai</t>
  </si>
  <si>
    <t>Gaolan</t>
  </si>
  <si>
    <t>1127230</t>
  </si>
  <si>
    <t>1297024, 1297026</t>
  </si>
  <si>
    <t>L405608</t>
  </si>
  <si>
    <t>G405228</t>
  </si>
  <si>
    <t>1297025, 1297027</t>
  </si>
  <si>
    <t>G405229</t>
  </si>
  <si>
    <t>https://www.gem.wiki/Beijing_Jingneng_Guangdong_Dongyuan_Gas_power_station</t>
  </si>
  <si>
    <t>Beijing Jingneng Guangdong Dongyuan Gas power station</t>
  </si>
  <si>
    <t>河源东源天然气4×400MW级热电联产项目</t>
  </si>
  <si>
    <t>Heyuan</t>
  </si>
  <si>
    <t>Dongyuan County</t>
  </si>
  <si>
    <t>L408117</t>
  </si>
  <si>
    <t>G412513</t>
  </si>
  <si>
    <t>G412512</t>
  </si>
  <si>
    <t>G412511</t>
  </si>
  <si>
    <t>G412510</t>
  </si>
  <si>
    <t>https://www.gem.wiki/Beijing_Zhengdong_Electronic_Power_Group_South_power_station</t>
  </si>
  <si>
    <t>Beijing Zhengdong Electronic Power Group South power station</t>
  </si>
  <si>
    <t>北京正东电子动力集团动力南厂</t>
  </si>
  <si>
    <t>Jiuxianqiao power station</t>
  </si>
  <si>
    <t>L405609</t>
  </si>
  <si>
    <t>G405167</t>
  </si>
  <si>
    <t>https://www.gem.wiki/Benxi_Beiying_Iron_&amp;_Steel_(GROUP)_Co.,_Ltd._Gas_Power_Project</t>
  </si>
  <si>
    <t>Benxi Beiying Iron &amp; Steel (GROUP) Co., Ltd. Gas Power Project</t>
  </si>
  <si>
    <t>本溪北营钢铁（集团）股份有限公司发电厂高温超高温压机组工程</t>
  </si>
  <si>
    <t>Benxi</t>
  </si>
  <si>
    <t>Beitai Street</t>
  </si>
  <si>
    <t>Pingshan District</t>
  </si>
  <si>
    <t>Liaoning</t>
  </si>
  <si>
    <t>L408118</t>
  </si>
  <si>
    <t>G412509</t>
  </si>
  <si>
    <t>https://www.gem.wiki/CNOOC_Funing_Thermal_power_station</t>
  </si>
  <si>
    <t>CNOOC Funing Thermal power station</t>
  </si>
  <si>
    <t>中海油阜宁燃机热电厂</t>
  </si>
  <si>
    <t>Yancheng</t>
  </si>
  <si>
    <t>Funing</t>
  </si>
  <si>
    <t>Economic Development District</t>
  </si>
  <si>
    <t>Jiangsu</t>
  </si>
  <si>
    <t>L405613</t>
  </si>
  <si>
    <t>G405489</t>
  </si>
  <si>
    <t>G405490</t>
  </si>
  <si>
    <t>https://www.gem.wiki/CNOOC_Hainan_Yangpu_Gas_power_station</t>
  </si>
  <si>
    <t>CNOOC Hainan Yangpu Gas power station</t>
  </si>
  <si>
    <t>中海油海南洋浦电厂</t>
  </si>
  <si>
    <t>Danzhou</t>
  </si>
  <si>
    <t>Yangpu</t>
  </si>
  <si>
    <t>Hainan</t>
  </si>
  <si>
    <t>WRI: WRI1029836</t>
  </si>
  <si>
    <t>Hainan Yangpu Power Plant, Zhonghai Hainan Power Generation</t>
  </si>
  <si>
    <t>1033608</t>
  </si>
  <si>
    <t>1158353, 1158355</t>
  </si>
  <si>
    <t>L405614</t>
  </si>
  <si>
    <t>G405409</t>
  </si>
  <si>
    <t>1158354, 1315593</t>
  </si>
  <si>
    <t>G405410</t>
  </si>
  <si>
    <t>G410340</t>
  </si>
  <si>
    <t>G410339</t>
  </si>
  <si>
    <t>https://www.gem.wiki/CNOOC_Jiangsu_Funing_power_station</t>
  </si>
  <si>
    <t>CNOOC Jiangsu Funing power station</t>
  </si>
  <si>
    <t>中海油燃机热电联产项目</t>
  </si>
  <si>
    <t>Funing Economic Development Zone, Funing County</t>
  </si>
  <si>
    <t>L408127</t>
  </si>
  <si>
    <t>G412495</t>
  </si>
  <si>
    <t>G412494</t>
  </si>
  <si>
    <t>https://www.gem.wiki/CNOOC_Putian_Gas_power_station</t>
  </si>
  <si>
    <t>CNOOC Putian Gas power station</t>
  </si>
  <si>
    <t>中海福建燃气发电公司莆田燃气电厂</t>
  </si>
  <si>
    <t>Putian</t>
  </si>
  <si>
    <t>Dongzhuang Town</t>
  </si>
  <si>
    <t>Xiuyu District</t>
  </si>
  <si>
    <t>Fujian</t>
  </si>
  <si>
    <t>WRI: WRI1061030</t>
  </si>
  <si>
    <t>Fujian Qianyun Gas Power Station, China Shipping Fujian Gas Power Company Putian Gas Power Plant</t>
  </si>
  <si>
    <t>1058395</t>
  </si>
  <si>
    <t>L405615</t>
  </si>
  <si>
    <t>G405184</t>
  </si>
  <si>
    <t>G405185</t>
  </si>
  <si>
    <t>G405186</t>
  </si>
  <si>
    <t>G405187</t>
  </si>
  <si>
    <t>G405188</t>
  </si>
  <si>
    <t>G405189</t>
  </si>
  <si>
    <t>G405190</t>
  </si>
  <si>
    <t>G405191</t>
  </si>
  <si>
    <t>https://www.gem.wiki/CNOOC_Shenzhen_power_plant</t>
  </si>
  <si>
    <t>CNOOC Shenzhen power plant</t>
  </si>
  <si>
    <t>中海油深圳电厂</t>
  </si>
  <si>
    <t>Shenzhen</t>
  </si>
  <si>
    <t>Dapeng Street</t>
  </si>
  <si>
    <t>Dapeng</t>
  </si>
  <si>
    <t>Shenzheng Fuhuade Power Station</t>
  </si>
  <si>
    <t>L405616</t>
  </si>
  <si>
    <t>G405214</t>
  </si>
  <si>
    <t>G405215</t>
  </si>
  <si>
    <t>G409723</t>
  </si>
  <si>
    <t>G410218</t>
  </si>
  <si>
    <t>G412493</t>
  </si>
  <si>
    <t>G412492</t>
  </si>
  <si>
    <t>https://www.gem.wiki/CNOOC_Zhejiang_Yuyao_power_station</t>
  </si>
  <si>
    <t>CNOOC Zhejiang Yuyao power station</t>
  </si>
  <si>
    <t>中海油宁波余姚燃气-蒸汽联合循环发电项目</t>
  </si>
  <si>
    <t>Ningbo</t>
  </si>
  <si>
    <t>Yuyao</t>
  </si>
  <si>
    <t>L408128</t>
  </si>
  <si>
    <t>G412491</t>
  </si>
  <si>
    <t>G412490</t>
  </si>
  <si>
    <t>https://www.gem.wiki/CNOOC_Zhongshan_Jiaming_Gas_power_station</t>
  </si>
  <si>
    <t>CNOOC Zhongshan Jiaming Gas power station</t>
  </si>
  <si>
    <t>中海油中山嘉明电厂</t>
  </si>
  <si>
    <t>Zhongshan</t>
  </si>
  <si>
    <t>WRI: WRI1029821</t>
  </si>
  <si>
    <t>Zhongshan Hengmen Power Station</t>
  </si>
  <si>
    <t>1111307</t>
  </si>
  <si>
    <t>L405617</t>
  </si>
  <si>
    <t>G405207</t>
  </si>
  <si>
    <t>G405208</t>
  </si>
  <si>
    <t>G405209</t>
  </si>
  <si>
    <t>G405210</t>
  </si>
  <si>
    <t>G405211</t>
  </si>
  <si>
    <t>G405212</t>
  </si>
  <si>
    <t>G405213</t>
  </si>
  <si>
    <t>https://www.gem.wiki/CNOOC_Zhuhai_Gas_power_station</t>
  </si>
  <si>
    <t>CNOOC Zhuhai Gas power station</t>
  </si>
  <si>
    <t>中海油珠海天然气发电有限公司</t>
  </si>
  <si>
    <t>1091766</t>
  </si>
  <si>
    <t>1243106, 1243107</t>
  </si>
  <si>
    <t>L405618</t>
  </si>
  <si>
    <t>G405216</t>
  </si>
  <si>
    <t>1255683, 1255684</t>
  </si>
  <si>
    <t>G405217</t>
  </si>
  <si>
    <t>CNOOC Zhuhai Natural Gas Power Generation Co., Ltd. Phase II 2×460MW (9F) gas-steam combined cycle cogeneration project</t>
  </si>
  <si>
    <t>G405218</t>
  </si>
  <si>
    <t>G405219</t>
  </si>
  <si>
    <t>https://www.gem.wiki/CPIH_Chongzuo_Distributed_Gas_power_station</t>
  </si>
  <si>
    <t>CPIH Chongzuo Distributed Gas power station</t>
  </si>
  <si>
    <t>中电崇左天然气分布式能源站</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</si>
  <si>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</si>
  <si>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</si>
  <si>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</si>
  <si>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</si>
  <si>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</si>
  <si>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</si>
  <si>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</si>
  <si>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</si>
  <si>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</si>
  <si>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Guigang</t>
  </si>
  <si>
    <t>Gangnan</t>
  </si>
  <si>
    <t>L405860</t>
  </si>
  <si>
    <t>G405812</t>
  </si>
  <si>
    <t>G405813</t>
  </si>
  <si>
    <t>https://www.gem.wiki/CPIH_Guiping_Distributed_Gas_power_station</t>
  </si>
  <si>
    <t>CPIH Guiping Distributed Gas power station</t>
  </si>
  <si>
    <t>中电桂平天然气分布式能源站</t>
  </si>
  <si>
    <t>Guiping</t>
  </si>
  <si>
    <t>L405611</t>
  </si>
  <si>
    <t>G405389</t>
  </si>
  <si>
    <t>G405390</t>
  </si>
  <si>
    <t>https://www.gem.wiki/CR_GCL_Beijing_Gas_Thermal_power_station</t>
  </si>
  <si>
    <t>CR GCL Beijing Gas Thermal power station</t>
  </si>
  <si>
    <t>华润协鑫(北京)燃气热电厂</t>
  </si>
  <si>
    <t>Yizhuang Economic and Technological Development Zone</t>
  </si>
  <si>
    <t>1062207</t>
  </si>
  <si>
    <t>1191818, 1217200</t>
  </si>
  <si>
    <t>L405619</t>
  </si>
  <si>
    <t>G405168</t>
  </si>
  <si>
    <t>1191819, 1191820</t>
  </si>
  <si>
    <t>G405169</t>
  </si>
  <si>
    <t>https://www.gem.wiki/CR_Huoshan_Distributed_Gas_power_station</t>
  </si>
  <si>
    <t>CR Huoshan Distributed Gas power station</t>
  </si>
  <si>
    <t>华润电力（霍山）燃气分布式能源站</t>
  </si>
  <si>
    <t>Liu'an</t>
  </si>
  <si>
    <t>Huoshan</t>
  </si>
  <si>
    <t>L405620</t>
  </si>
  <si>
    <t>G405153</t>
  </si>
  <si>
    <t>https://www.gem.wiki/Changsha_power_station</t>
  </si>
  <si>
    <t>Changsha power station</t>
  </si>
  <si>
    <t>长沙电厂二期燃气发电调峰</t>
  </si>
  <si>
    <t>Tongguan Town</t>
  </si>
  <si>
    <t>Wangcheng District</t>
  </si>
  <si>
    <t>Changsha City</t>
  </si>
  <si>
    <t>Hunan</t>
  </si>
  <si>
    <t>Changsha Expansion Gas power station</t>
  </si>
  <si>
    <t>L100770</t>
  </si>
  <si>
    <t>G410676</t>
  </si>
  <si>
    <t>G410675</t>
  </si>
  <si>
    <t>https://www.gem.wiki/Chaozhou_Shenzhen_Energy_Fengquan_Lake_High-tech_Zone_Gas-fired_Thermal_power_plant</t>
  </si>
  <si>
    <t>Chaozhou Shenzhen Energy Fengquan Lake High-tech Zone Gas-fired Thermal power plant</t>
  </si>
  <si>
    <t>潮州深能凤泉湖高新区燃气热电厂</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</si>
  <si>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</si>
  <si>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</si>
  <si>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</si>
  <si>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</si>
  <si>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</si>
  <si>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</si>
  <si>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</si>
  <si>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</si>
  <si>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</si>
  <si>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</si>
  <si>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</si>
  <si>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</si>
  <si>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https://www.gem.wiki/Chentangzhuang_power_station</t>
  </si>
  <si>
    <t>Chentangzhuang power station</t>
  </si>
  <si>
    <t>天津陈塘庄热电厂</t>
  </si>
  <si>
    <t>Xiaosunzhuang Village</t>
  </si>
  <si>
    <t>Wang Wenzhuang Town</t>
  </si>
  <si>
    <t>Xiqing District</t>
  </si>
  <si>
    <t>Tianjin</t>
  </si>
  <si>
    <t>Tianjin Chentangzhuang Thermal power station</t>
  </si>
  <si>
    <t>1024315</t>
  </si>
  <si>
    <t>L101582</t>
  </si>
  <si>
    <t>G405703</t>
  </si>
  <si>
    <t>G405704</t>
  </si>
  <si>
    <t>陈塘庄燃气热电厂</t>
  </si>
  <si>
    <t>Tianjin Chentang Gas power station</t>
  </si>
  <si>
    <t>G412288</t>
  </si>
  <si>
    <t>G412287</t>
  </si>
  <si>
    <t>G412286</t>
  </si>
  <si>
    <t>G412285</t>
  </si>
  <si>
    <t>https://www.gem.wiki/Chifeng_Yuanlian_Steel_Co.,_Ltd._Gas_Power_Project</t>
  </si>
  <si>
    <t>Chifeng Yuanlian Steel Co., Ltd. Gas Power Project</t>
  </si>
  <si>
    <t>赤峰远联钢铁有限责任公司高炉、转炉废气综合利用改造工程</t>
  </si>
  <si>
    <t>Chifeng</t>
  </si>
  <si>
    <t>Hongshan District</t>
  </si>
  <si>
    <t>Inner Mongolia</t>
  </si>
  <si>
    <t>L408119</t>
  </si>
  <si>
    <t>G412508</t>
  </si>
  <si>
    <t>https://www.gem.wiki/China_Energy_Hainan_Sanyadong_power_station</t>
  </si>
  <si>
    <t>China Energy Hainan Sanyadong power station</t>
  </si>
  <si>
    <t>国家能源集团海南公司三亚东天然气发电项目</t>
  </si>
  <si>
    <t>Haitang District</t>
  </si>
  <si>
    <t>Sanya City</t>
  </si>
  <si>
    <t>L407894</t>
  </si>
  <si>
    <t>G410728</t>
  </si>
  <si>
    <t>G410727</t>
  </si>
  <si>
    <t>https://www.gem.wiki/China_Resources_Changzhou_Zhonglou_Distributed_Energy_Station</t>
  </si>
  <si>
    <t>China Resources Changzhou Zhonglou Distributed Energy Station</t>
  </si>
  <si>
    <t>华润常州钟楼分布式能源站</t>
  </si>
  <si>
    <t>Changzhou</t>
  </si>
  <si>
    <t>Zhonglou Economic Development District</t>
  </si>
  <si>
    <t>Changzhou Bell Tower</t>
  </si>
  <si>
    <t>L405623</t>
  </si>
  <si>
    <t>G405757</t>
  </si>
  <si>
    <t>G405758</t>
  </si>
  <si>
    <t>https://www.gem.wiki/China_Resources_Nansha_Hengli_Gas_Thermal_power_station</t>
  </si>
  <si>
    <t>China Resources Nansha Hengli Gas Thermal power station</t>
  </si>
  <si>
    <t>华润南沙横沥燃气热电厂</t>
  </si>
  <si>
    <t>Guangzhou</t>
  </si>
  <si>
    <t>Nansha District</t>
  </si>
  <si>
    <t>1079710</t>
  </si>
  <si>
    <t>L405624</t>
  </si>
  <si>
    <t>G405240</t>
  </si>
  <si>
    <t>G405241</t>
  </si>
  <si>
    <t>https://www.gem.wiki/China_Resources_Power_Dongguan_Dalang_Distributed_Energy_Station</t>
  </si>
  <si>
    <t>China Resources Power Dongguan Dalang Distributed Energy Station</t>
  </si>
  <si>
    <t>华润电力东莞大朗分布式能源项目</t>
  </si>
  <si>
    <t>Xinmalian Village</t>
  </si>
  <si>
    <t>Dalang Town</t>
  </si>
  <si>
    <t>Dongguan City</t>
  </si>
  <si>
    <t>L407888</t>
  </si>
  <si>
    <t>G410674</t>
  </si>
  <si>
    <t>G410673</t>
  </si>
  <si>
    <t>https://www.gem.wiki/China_Resources_Zhuhai_Distributed_Gas_power_station</t>
  </si>
  <si>
    <t>China Resources Zhuhai Distributed Gas power station</t>
  </si>
  <si>
    <t>珠海华润热电富山燃气发电厂</t>
  </si>
  <si>
    <t>China Resources Power (Zhuhai) Smart Energy Co., Ltd.</t>
  </si>
  <si>
    <t>Doumen</t>
  </si>
  <si>
    <t>1127656</t>
  </si>
  <si>
    <t>L405626</t>
  </si>
  <si>
    <t>G405248</t>
  </si>
  <si>
    <t>G405249</t>
  </si>
  <si>
    <t>https://www.gem.wiki/Chongqing_Changshou_power_station</t>
  </si>
  <si>
    <t>Chongqing Changshou power station</t>
  </si>
  <si>
    <t>长寿燃机项目</t>
  </si>
  <si>
    <t>Chongqing</t>
  </si>
  <si>
    <t>Changshou Economic and Technological Development Zone</t>
  </si>
  <si>
    <t>L408121</t>
  </si>
  <si>
    <t>G412507</t>
  </si>
  <si>
    <t>G412506</t>
  </si>
  <si>
    <t>G412505</t>
  </si>
  <si>
    <t>G412504</t>
  </si>
  <si>
    <t>https://www.gem.wiki/Chongqing_Kaizhou_power_station</t>
  </si>
  <si>
    <t>Chongqing Kaizhou power station</t>
  </si>
  <si>
    <t>开州重型燃机多联供项目</t>
  </si>
  <si>
    <t>Kaizhou District</t>
  </si>
  <si>
    <t>L408120</t>
  </si>
  <si>
    <t>G412503</t>
  </si>
  <si>
    <t>G412502</t>
  </si>
  <si>
    <t>https://www.gem.wiki/Chongqing_Nanchuan_power_station</t>
  </si>
  <si>
    <t>Chongqing Nanchuan power station</t>
  </si>
  <si>
    <t>南川燃机项目</t>
  </si>
  <si>
    <t>Nanchuan District</t>
  </si>
  <si>
    <t>L408125</t>
  </si>
  <si>
    <t>G412501</t>
  </si>
  <si>
    <t>https://www.gem.wiki/Chongqing_Qianjiang_power_station</t>
  </si>
  <si>
    <t>Chongqing Qianjiang power station</t>
  </si>
  <si>
    <t>黔江燃机项目</t>
  </si>
  <si>
    <t>Qianjiang District</t>
  </si>
  <si>
    <t>L408124</t>
  </si>
  <si>
    <t>G412500</t>
  </si>
  <si>
    <t>https://www.gem.wiki/Chongqing_Tongliang_power_station</t>
  </si>
  <si>
    <t>Chongqing Tongliang power station</t>
  </si>
  <si>
    <t>铜梁燃机项目一期</t>
  </si>
  <si>
    <t>Tongliang District</t>
  </si>
  <si>
    <t>L408123</t>
  </si>
  <si>
    <t>G412499</t>
  </si>
  <si>
    <t>G412498</t>
  </si>
  <si>
    <t>https://www.gem.wiki/Chongqing_Wanzhou_power_station</t>
  </si>
  <si>
    <t>Chongqing Wanzhou power station</t>
  </si>
  <si>
    <t>万州燃气发电项目</t>
  </si>
  <si>
    <t>Wanzhou Economic Development Zone</t>
  </si>
  <si>
    <t>L408122</t>
  </si>
  <si>
    <t>G412497</t>
  </si>
  <si>
    <t>https://www.gem.wiki/Chongqing_Wujiang_Gas_power_station</t>
  </si>
  <si>
    <t>Chongqing Wujiang Gas power station</t>
  </si>
  <si>
    <t>乌江电力燃机发电联产项目</t>
  </si>
  <si>
    <t>Chengxi Town</t>
  </si>
  <si>
    <t>L407880</t>
  </si>
  <si>
    <t>G410749</t>
  </si>
  <si>
    <t>https://www.gem.wiki/Chongqing_Yubei_power_station</t>
  </si>
  <si>
    <t>Chongqing Yubei power station</t>
  </si>
  <si>
    <t>渝北燃机项目</t>
  </si>
  <si>
    <t>Luoqi Town</t>
  </si>
  <si>
    <t>Yubei District</t>
  </si>
  <si>
    <t>L408126</t>
  </si>
  <si>
    <t>G412496</t>
  </si>
  <si>
    <t>https://www.gem.wiki/Chuantou_Luzhou_power_station</t>
  </si>
  <si>
    <t>Chuantou Luzhou power station</t>
  </si>
  <si>
    <t>泸州天然气发电项目</t>
  </si>
  <si>
    <t>Jiangbei Town</t>
  </si>
  <si>
    <t>Jiangyang District</t>
  </si>
  <si>
    <t>Luzhou City</t>
  </si>
  <si>
    <t>Sichuan</t>
  </si>
  <si>
    <t>L407921</t>
  </si>
  <si>
    <t>G410722</t>
  </si>
  <si>
    <t>G410721</t>
  </si>
  <si>
    <t>https://www.gem.wiki/Chuzhou_Natural_Gas_Peaking_power_station</t>
  </si>
  <si>
    <t>Chuzhou Natural Gas Peaking power station</t>
  </si>
  <si>
    <t>滁州天然气调峰电厂</t>
  </si>
  <si>
    <t>Chuzhou</t>
  </si>
  <si>
    <t>Tianchang</t>
  </si>
  <si>
    <t>Shiliangzhen</t>
  </si>
  <si>
    <t>1141455</t>
  </si>
  <si>
    <t>L407740</t>
  </si>
  <si>
    <t>G410217</t>
  </si>
  <si>
    <t>G410216</t>
  </si>
  <si>
    <t>https://www.gem.wiki/Danyang_Huahai_Gas_Thermal_power_station</t>
  </si>
  <si>
    <t>Danyang Huahai Gas Thermal power station</t>
  </si>
  <si>
    <t>丹阳华海燃机热电厂</t>
  </si>
  <si>
    <t>Danyang</t>
  </si>
  <si>
    <t>L405627</t>
  </si>
  <si>
    <t>G405497</t>
  </si>
  <si>
    <t>G405498</t>
  </si>
  <si>
    <t>https://www.gem.wiki/Datang_Baochang_Gas_power_station</t>
  </si>
  <si>
    <t>Datang Baochang Gas power station</t>
  </si>
  <si>
    <t>大唐宝昌燃气发电站</t>
  </si>
  <si>
    <t>Longhua</t>
  </si>
  <si>
    <t>1073179</t>
  </si>
  <si>
    <t>1210731, 1210733</t>
  </si>
  <si>
    <t>L405628</t>
  </si>
  <si>
    <t>G405285</t>
  </si>
  <si>
    <t>G405288</t>
  </si>
  <si>
    <t>1210732, 1210734</t>
  </si>
  <si>
    <t>G405286</t>
  </si>
  <si>
    <t>G405287</t>
  </si>
  <si>
    <t>https://www.gem.wiki/Datang_Chaozhou_power_station</t>
  </si>
  <si>
    <t>Datang Chaozhou power station</t>
  </si>
  <si>
    <t>大唐（华瀛）潮州热电冷联产项目</t>
  </si>
  <si>
    <t>Dacheng Town</t>
  </si>
  <si>
    <t>Raoping County</t>
  </si>
  <si>
    <t>Chouzhou City</t>
  </si>
  <si>
    <t>L407899</t>
  </si>
  <si>
    <t>G410741</t>
  </si>
  <si>
    <t>G410740</t>
  </si>
  <si>
    <t>https://www.gem.wiki/Datang_Chongqing_Jiangjin_power_station</t>
  </si>
  <si>
    <t>Datang Chongqing Jiangjin power station</t>
  </si>
  <si>
    <t>江津燃机项目</t>
  </si>
  <si>
    <t>Comprehensive Bonded Area</t>
  </si>
  <si>
    <t>Jiangjin District</t>
  </si>
  <si>
    <t>L408129</t>
  </si>
  <si>
    <t>G412489</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</si>
  <si>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</si>
  <si>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</si>
  <si>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</si>
  <si>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</si>
  <si>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</si>
  <si>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</si>
  <si>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</si>
  <si>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</si>
  <si>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</si>
  <si>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</si>
  <si>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</si>
  <si>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</si>
  <si>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Datang Foshan Thermal Power Co., Ltd.</t>
  </si>
  <si>
    <t>Foshan</t>
  </si>
  <si>
    <t>Gaoming District</t>
  </si>
  <si>
    <t>Datang Foshan Gaoming Gas Power Station</t>
  </si>
  <si>
    <t>1130778</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</si>
  <si>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</si>
  <si>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</si>
  <si>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</si>
  <si>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</si>
  <si>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</si>
  <si>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</si>
  <si>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</si>
  <si>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</si>
  <si>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</si>
  <si>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</si>
  <si>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1095142</t>
  </si>
  <si>
    <t>L405632</t>
  </si>
  <si>
    <t>G405283</t>
  </si>
  <si>
    <t>G405284</t>
  </si>
  <si>
    <t>G410624</t>
  </si>
  <si>
    <t>G410623</t>
  </si>
  <si>
    <t>https://www.gem.wiki/Datang_Guangdong_Huizhou_Boluo_Gas_Thermal_power_station</t>
  </si>
  <si>
    <t>Datang Guangdong Huizhou Boluo Gas Thermal power station</t>
  </si>
  <si>
    <t>大唐惠州博罗燃气热电厂</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</si>
  <si>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</si>
  <si>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</si>
  <si>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</si>
  <si>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</si>
  <si>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</si>
  <si>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</si>
  <si>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</si>
  <si>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</si>
  <si>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</si>
  <si>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</si>
  <si>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</si>
  <si>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</si>
  <si>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</si>
  <si>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</si>
  <si>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</si>
  <si>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Haikou</t>
  </si>
  <si>
    <t>L405633</t>
  </si>
  <si>
    <t>G405426</t>
  </si>
  <si>
    <t>G405427</t>
  </si>
  <si>
    <t>G405762</t>
  </si>
  <si>
    <t>G405763</t>
  </si>
  <si>
    <t>https://www.gem.wiki/Datang_Hunan_Xiangtan_power_station</t>
  </si>
  <si>
    <t>Datang Hunan Xiangtan power station</t>
  </si>
  <si>
    <t>湘潭2x500兆瓦燃机热电联产项目</t>
  </si>
  <si>
    <t>Xiangtan</t>
  </si>
  <si>
    <t>L408130</t>
  </si>
  <si>
    <t>G412488</t>
  </si>
  <si>
    <t>G412487</t>
  </si>
  <si>
    <t>https://www.gem.wiki/Datang_Jiangshan_Xincheng_Thermal_power_station</t>
  </si>
  <si>
    <t>Datang Jiangshan Xincheng Thermal power station</t>
  </si>
  <si>
    <t>大唐国际江山新城燃机热电厂</t>
  </si>
  <si>
    <t>Jiangshan</t>
  </si>
  <si>
    <t>Lianhuashan</t>
  </si>
  <si>
    <t>1090833</t>
  </si>
  <si>
    <t>L405635</t>
  </si>
  <si>
    <t>G405727</t>
  </si>
  <si>
    <t>G405728</t>
  </si>
  <si>
    <t>G405729</t>
  </si>
  <si>
    <t>G405730</t>
  </si>
  <si>
    <t>https://www.gem.wiki/Datang_Jiangyan_Gas_Thermal_power_station</t>
  </si>
  <si>
    <t>Datang Jiangyan Gas Thermal power station</t>
  </si>
  <si>
    <t>大唐姜堰燃机热电厂</t>
  </si>
  <si>
    <t>Taizhou</t>
  </si>
  <si>
    <t>Jiangyan</t>
  </si>
  <si>
    <t>1124278</t>
  </si>
  <si>
    <t>L405636</t>
  </si>
  <si>
    <t>G405582</t>
  </si>
  <si>
    <t>G405583</t>
  </si>
  <si>
    <t>https://www.gem.wiki/Datang_Jiawang_Gas_Thermal_power_station</t>
  </si>
  <si>
    <t>Datang Jiawang Gas Thermal power station</t>
  </si>
  <si>
    <t>大唐贾汪燃机热电厂</t>
  </si>
  <si>
    <t>Xuzhou</t>
  </si>
  <si>
    <t>Jiawang</t>
  </si>
  <si>
    <t>L405637</t>
  </si>
  <si>
    <t>G405592</t>
  </si>
  <si>
    <t>G405593</t>
  </si>
  <si>
    <t>G405764</t>
  </si>
  <si>
    <t>G405765</t>
  </si>
  <si>
    <t>https://www.gem.wiki/Datang_Jinghai_Gas_Thermal_power_station</t>
  </si>
  <si>
    <t>Datang Jinghai Gas Thermal power station</t>
  </si>
  <si>
    <t>大唐静海燃气热电厂</t>
  </si>
  <si>
    <t>Jinghai District</t>
  </si>
  <si>
    <t>L405638</t>
  </si>
  <si>
    <t>G405698</t>
  </si>
  <si>
    <t>G405699</t>
  </si>
  <si>
    <t>https://www.gem.wiki/Datang_Jinhua_power_station</t>
  </si>
  <si>
    <t>Datang Jinhua power station</t>
  </si>
  <si>
    <t>大唐金华天然气发电项目</t>
  </si>
  <si>
    <t>Wucheng District</t>
  </si>
  <si>
    <t>Jinhua City</t>
  </si>
  <si>
    <t>L407896</t>
  </si>
  <si>
    <t>G410719</t>
  </si>
  <si>
    <t>G410718</t>
  </si>
  <si>
    <t>https://www.gem.wiki/Datang_Jintan_Gas_Thermal_power_station</t>
  </si>
  <si>
    <t>Datang Jintan Gas Thermal power station</t>
  </si>
  <si>
    <t>大唐国际金坛燃机热电厂</t>
  </si>
  <si>
    <t>Jintan</t>
  </si>
  <si>
    <t>1110782</t>
  </si>
  <si>
    <t>L405639</t>
  </si>
  <si>
    <t>G405584</t>
  </si>
  <si>
    <t>G405585</t>
  </si>
  <si>
    <t>https://www.gem.wiki/Datang_Lishui_Gas_Thermal_power_station</t>
  </si>
  <si>
    <t>Datang Lishui Gas Thermal power station</t>
  </si>
  <si>
    <t>大唐溧水燃机热电厂</t>
  </si>
  <si>
    <t>Nanjing</t>
  </si>
  <si>
    <t>Lishui</t>
  </si>
  <si>
    <t>1135848</t>
  </si>
  <si>
    <t>L405640</t>
  </si>
  <si>
    <t>G405588</t>
  </si>
  <si>
    <t>G405589</t>
  </si>
  <si>
    <t>https://www.gem.wiki/Datang_Nanjing_Xiaguan-3_power_station</t>
  </si>
  <si>
    <t>Datang Nanjing Xiaguan-3 power station</t>
  </si>
  <si>
    <t>大唐南京发电厂</t>
  </si>
  <si>
    <t>Qixia</t>
  </si>
  <si>
    <t>Datang Nanjing Xiaguan Power Station, Datang Nandian</t>
  </si>
  <si>
    <t>1077166</t>
  </si>
  <si>
    <t>L100977</t>
  </si>
  <si>
    <t>G405578</t>
  </si>
  <si>
    <t>G405579</t>
  </si>
  <si>
    <t>https://www.gem.wiki/Datang_Qingdao_Gas_Thermal_power_station</t>
  </si>
  <si>
    <t>Datang Qingdao Gas Thermal power station</t>
  </si>
  <si>
    <t>大唐青岛天然气热电联产工程</t>
  </si>
  <si>
    <t>Qingdao</t>
  </si>
  <si>
    <t>Shandong</t>
  </si>
  <si>
    <t>1114999</t>
  </si>
  <si>
    <t>L405642</t>
  </si>
  <si>
    <t>G405631</t>
  </si>
  <si>
    <t>G405632</t>
  </si>
  <si>
    <t>G405633</t>
  </si>
  <si>
    <t>G405634</t>
  </si>
  <si>
    <t>https://www.gem.wiki/Datang_Rugao_Natural_Gas_Distribution_power_plant</t>
  </si>
  <si>
    <t>Datang Rugao Natural Gas Distribution power plant</t>
  </si>
  <si>
    <t>大唐如皋天然气分布式能源站项目</t>
  </si>
  <si>
    <t>Dingyen Town</t>
  </si>
  <si>
    <t>Rugao City</t>
  </si>
  <si>
    <t>Nantong City</t>
  </si>
  <si>
    <t>Jangsu</t>
  </si>
  <si>
    <t>L408286</t>
  </si>
  <si>
    <t>G412486</t>
  </si>
  <si>
    <t>https://www.gem.wiki/Datang_Shaoxing_Jiangbin_Thermal_power_station</t>
  </si>
  <si>
    <t>Datang Shaoxing Jiangbin Thermal power station</t>
  </si>
  <si>
    <t>大唐国际绍兴江滨热电厂</t>
  </si>
  <si>
    <t>Shaoxing</t>
  </si>
  <si>
    <t>1089717</t>
  </si>
  <si>
    <t>L405643</t>
  </si>
  <si>
    <t>G405733</t>
  </si>
  <si>
    <t>G405734</t>
  </si>
  <si>
    <t>https://www.gem.wiki/Datang_Suzhou_Gas_Thermal_power_station</t>
  </si>
  <si>
    <t>Datang Suzhou Gas Thermal power station</t>
  </si>
  <si>
    <t>大唐苏州燃机热电厂</t>
  </si>
  <si>
    <t>Suzhou</t>
  </si>
  <si>
    <t>Wujiang</t>
  </si>
  <si>
    <t>Datang Wujiang Gas Thermal Power Station</t>
  </si>
  <si>
    <t>1089769</t>
  </si>
  <si>
    <t>1239870, 1239871</t>
  </si>
  <si>
    <t>L405646</t>
  </si>
  <si>
    <t>G405580</t>
  </si>
  <si>
    <t>1239872, 1239873</t>
  </si>
  <si>
    <t>G405581</t>
  </si>
  <si>
    <t>https://www.gem.wiki/Datang_Wanning_Gas_power_station</t>
  </si>
  <si>
    <t>Datang Wanning Gas power station</t>
  </si>
  <si>
    <t>大唐万宁燃气电厂</t>
  </si>
  <si>
    <t>Wanning</t>
  </si>
  <si>
    <t>1130777</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</si>
  <si>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</si>
  <si>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</si>
  <si>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</si>
  <si>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</si>
  <si>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</si>
  <si>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</si>
  <si>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</si>
  <si>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</si>
  <si>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</si>
  <si>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</si>
  <si>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</si>
  <si>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</si>
  <si>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</si>
  <si>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Dazhou</t>
  </si>
  <si>
    <t>L405648</t>
  </si>
  <si>
    <t>G405685</t>
  </si>
  <si>
    <t>G410287</t>
  </si>
  <si>
    <t>G410286</t>
  </si>
  <si>
    <t>G410285</t>
  </si>
  <si>
    <t>G405686</t>
  </si>
  <si>
    <t>G410288</t>
  </si>
  <si>
    <t>https://www.gem.wiki/Dongguan_Hongmei_Natural_Gas_power_station</t>
  </si>
  <si>
    <t>Dongguan Hongmei Natural Gas power station</t>
  </si>
  <si>
    <t>东莞市粤文智慧能源有限公司热电厂</t>
  </si>
  <si>
    <t>Dongguan</t>
  </si>
  <si>
    <t>Hongmei Town</t>
  </si>
  <si>
    <t>L407497</t>
  </si>
  <si>
    <t>G409634</t>
  </si>
  <si>
    <t>G409635</t>
  </si>
  <si>
    <t>https://www.gem.wiki/Dongguan_Humen_Gas_power_station</t>
  </si>
  <si>
    <t>Dongguan Humen Gas power station</t>
  </si>
  <si>
    <t>东莞虎门电厂</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</si>
  <si>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</si>
  <si>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</si>
  <si>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</si>
  <si>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</si>
  <si>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</si>
  <si>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</si>
  <si>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</si>
  <si>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</si>
  <si>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</si>
  <si>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L405864</t>
  </si>
  <si>
    <t>G405776</t>
  </si>
  <si>
    <t>G405777</t>
  </si>
  <si>
    <t>G405778</t>
  </si>
  <si>
    <t>https://www.gem.wiki/Dongguan_Ningzhou_Gas_power_station</t>
  </si>
  <si>
    <t>Dongguan Ningzhou Gas power station</t>
  </si>
  <si>
    <t>东莞宁洲燃气电厂</t>
  </si>
  <si>
    <t>1135257</t>
  </si>
  <si>
    <t>L405650</t>
  </si>
  <si>
    <t>G405305</t>
  </si>
  <si>
    <t>G405306</t>
  </si>
  <si>
    <t>G405307</t>
  </si>
  <si>
    <t>https://www.gem.wiki/Dongguan_Qishi_Natural_Gas_power_station</t>
  </si>
  <si>
    <t>Dongguan Qishi Natural Gas power station</t>
  </si>
  <si>
    <t>东莞企石天然气分布式热电厂</t>
  </si>
  <si>
    <t>Qinghu Town</t>
  </si>
  <si>
    <t>L405855</t>
  </si>
  <si>
    <t>G409945</t>
  </si>
  <si>
    <t>G409944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</si>
  <si>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</si>
  <si>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</si>
  <si>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</si>
  <si>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</si>
  <si>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</si>
  <si>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L407750</t>
  </si>
  <si>
    <t>G410235</t>
  </si>
  <si>
    <t>G410234</t>
  </si>
  <si>
    <t>https://www.gem.wiki/Dongguan_Songshanhu_power_station</t>
  </si>
  <si>
    <t>Dongguan Songshanhu power station</t>
  </si>
  <si>
    <t>华润电力东莞松山湖分布式能源项目</t>
  </si>
  <si>
    <t>Guangdong Branch of Huaneng New Energy Co., Ltd.</t>
  </si>
  <si>
    <t>Songshan Lake</t>
  </si>
  <si>
    <t>L407881</t>
  </si>
  <si>
    <t>G410747</t>
  </si>
  <si>
    <t>G410746</t>
  </si>
  <si>
    <t>https://www.gem.wiki/Dongguan_Zhongdian_New_Energy_Thermal_power_station</t>
  </si>
  <si>
    <t>Dongguan Zhongdian New Energy Thermal power station</t>
  </si>
  <si>
    <t>东莞中电新能源热电厂</t>
  </si>
  <si>
    <t>L405651</t>
  </si>
  <si>
    <t>G405220</t>
  </si>
  <si>
    <t>G405221</t>
  </si>
  <si>
    <t>G405222</t>
  </si>
  <si>
    <t>G405223</t>
  </si>
  <si>
    <t>https://www.gem.wiki/Dongguan_Zhongming_Gas_power_station</t>
  </si>
  <si>
    <t>Dongguan Zhongming Gas power station</t>
  </si>
  <si>
    <t>东莞众明燃气发电厂</t>
  </si>
  <si>
    <t>Liaobu Town</t>
  </si>
  <si>
    <t>L405653</t>
  </si>
  <si>
    <t>G405197</t>
  </si>
  <si>
    <t>G405198</t>
  </si>
  <si>
    <t>https://www.gem.wiki/Dongguan_Zhongtang_Gas_Thermal_power_station</t>
  </si>
  <si>
    <t>Dongguan Zhongtang Gas Thermal power station</t>
  </si>
  <si>
    <t>东莞中堂燃气热电厂</t>
  </si>
  <si>
    <t>Zhongtang Town</t>
  </si>
  <si>
    <t>Dongguan Dongxing Power Station Phase II</t>
  </si>
  <si>
    <t>1073184</t>
  </si>
  <si>
    <t>L405652</t>
  </si>
  <si>
    <t>G405203</t>
  </si>
  <si>
    <t>G405204</t>
  </si>
  <si>
    <t>G405826</t>
  </si>
  <si>
    <t>G405827</t>
  </si>
  <si>
    <t>https://www.gem.wiki/Dongwan_Shatien_Environmental_Professional_Base_Oasis_Distributed_Gas_power_plant</t>
  </si>
  <si>
    <t>Dongwan Shatien Environmental Professional Base Oasis Distributed Gas power plant</t>
  </si>
  <si>
    <t>东莞沙田环保专业基地绿洲燃气热电分布式能源站項目</t>
  </si>
  <si>
    <t>Shatien Town</t>
  </si>
  <si>
    <t>L408668</t>
  </si>
  <si>
    <t>G412485</t>
  </si>
  <si>
    <t>G412484</t>
  </si>
  <si>
    <t>https://www.gem.wiki/Dongyuan_County_power_station</t>
  </si>
  <si>
    <t>Dongyuan County power station</t>
  </si>
  <si>
    <t>东源县热电联产项目</t>
  </si>
  <si>
    <t>Xiantang Town</t>
  </si>
  <si>
    <t>Heyuan City</t>
  </si>
  <si>
    <t>L407918</t>
  </si>
  <si>
    <t>G410735</t>
  </si>
  <si>
    <t>G410734</t>
  </si>
  <si>
    <t>G410733</t>
  </si>
  <si>
    <t>G410732</t>
  </si>
  <si>
    <t>https://www.gem.wiki/East_Asia_Power_Rizhao_Gas_Thermal_power_station</t>
  </si>
  <si>
    <t>East Asia Power Rizhao Gas Thermal power station</t>
  </si>
  <si>
    <t>日照太平洋东亚电力燃气热电厂</t>
  </si>
  <si>
    <t>Rizhao</t>
  </si>
  <si>
    <t>L405654</t>
  </si>
  <si>
    <t>G405766</t>
  </si>
  <si>
    <t>G405641</t>
  </si>
  <si>
    <t>https://www.gem.wiki/East_Asia_Power_Wuxi_Gas_power_station</t>
  </si>
  <si>
    <t>East Asia Power Wuxi Gas power station</t>
  </si>
  <si>
    <t>东亚电力无锡燃气发电厂</t>
  </si>
  <si>
    <t>Wuxi</t>
  </si>
  <si>
    <t>Xishan</t>
  </si>
  <si>
    <t>Donggang</t>
  </si>
  <si>
    <t>1090129</t>
  </si>
  <si>
    <t>1240491, 1240492</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</si>
  <si>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</si>
  <si>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</si>
  <si>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</si>
  <si>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</si>
  <si>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</si>
  <si>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</si>
  <si>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</si>
  <si>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</si>
  <si>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</si>
  <si>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</si>
  <si>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Fangchenggang</t>
  </si>
  <si>
    <t>L405656</t>
  </si>
  <si>
    <t>G405406</t>
  </si>
  <si>
    <t>G405407</t>
  </si>
  <si>
    <t>G405408</t>
  </si>
  <si>
    <t>https://www.gem.wiki/Foran_Sanshui_Shuidu_Distributed_Energy_power_station</t>
  </si>
  <si>
    <t>Foran Sanshui Shuidu Distributed Energy power station</t>
  </si>
  <si>
    <t>佛燃三水水都分布式能源站</t>
  </si>
  <si>
    <t>Sanshui District</t>
  </si>
  <si>
    <t>L407749</t>
  </si>
  <si>
    <t>G410233</t>
  </si>
  <si>
    <t>G410232</t>
  </si>
  <si>
    <t>https://www.gem.wiki/Foshan_Funeng_Gas_power_station</t>
  </si>
  <si>
    <t>Foshan Funeng Gas power station</t>
  </si>
  <si>
    <t>佛山市福能发电厂</t>
  </si>
  <si>
    <t>L405657</t>
  </si>
  <si>
    <t>G405230</t>
  </si>
  <si>
    <t>G405231</t>
  </si>
  <si>
    <t>https://www.gem.wiki/Foshan_Xingtan_Thermal_Gas_power_station</t>
  </si>
  <si>
    <t>Foshan Xingtan Thermal Gas power station</t>
  </si>
  <si>
    <t>佛山杏坛片区燃气热电厂</t>
  </si>
  <si>
    <t>Xingtan Town</t>
  </si>
  <si>
    <t>Shunde District</t>
  </si>
  <si>
    <t>L405866</t>
  </si>
  <si>
    <t>G405781</t>
  </si>
  <si>
    <t>G405782</t>
  </si>
  <si>
    <t>G405783</t>
  </si>
  <si>
    <t>https://www.gem.wiki/Fujian_Great_Dong_Hai_Industrial_Group_Co.,Lit_Gas_Power_Project</t>
  </si>
  <si>
    <t>Fujian Great Dong Hai Industrial Group Co.,Lit Gas Power Project</t>
  </si>
  <si>
    <t>福建大东海实业集团有限公司1×93MW煤气发电项目工程</t>
  </si>
  <si>
    <t>Fuzhou</t>
  </si>
  <si>
    <t>Songxia Town</t>
  </si>
  <si>
    <t>Changle Distrcit</t>
  </si>
  <si>
    <t>L408288</t>
  </si>
  <si>
    <t>G412483</t>
  </si>
  <si>
    <t>G412482</t>
  </si>
  <si>
    <t>https://www.gem.wiki/Fujian_Luoyuan_Minguang_Iron_&amp;_Steel_Co.,_Ltd._Gas_Power_Project</t>
  </si>
  <si>
    <t>Fujian Luoyuan Minguang Iron &amp; Steel Co., Ltd. Gas Power Project</t>
  </si>
  <si>
    <t>福建罗源闽光钢铁有限责任公司资源综合利用（余气余热）发电项目</t>
  </si>
  <si>
    <t>Jingang Industrial Zone, Luoyuan County</t>
  </si>
  <si>
    <t>L408287</t>
  </si>
  <si>
    <t>G412481</t>
  </si>
  <si>
    <t>G412480</t>
  </si>
  <si>
    <t>https://www.gem.wiki/Fujian_Sansteel_Minguang_Co.,_Ltd._Gas_Power_Project</t>
  </si>
  <si>
    <t>Fujian Sansteel Minguang Co., Ltd. Gas Power Project</t>
  </si>
  <si>
    <t>福建三钢闽光股份有限公司80MW煤气高效发电机组</t>
  </si>
  <si>
    <t>Sanming</t>
  </si>
  <si>
    <t>Gongye Middle Road</t>
  </si>
  <si>
    <t>Meile District</t>
  </si>
  <si>
    <t>L408289</t>
  </si>
  <si>
    <t>G412479</t>
  </si>
  <si>
    <t>G412478</t>
  </si>
  <si>
    <t>G412477</t>
  </si>
  <si>
    <t>https://www.gem.wiki/Fuling_Baitao_power_station</t>
  </si>
  <si>
    <t>Fuling Baitao power station</t>
  </si>
  <si>
    <t>重庆涪陵白涛化工园区热电联产项目</t>
  </si>
  <si>
    <t>Xiaotianxi Town</t>
  </si>
  <si>
    <t>Baitao Street</t>
  </si>
  <si>
    <t>Fuling District</t>
  </si>
  <si>
    <t>L407898</t>
  </si>
  <si>
    <t>G410748</t>
  </si>
  <si>
    <t>https://www.gem.wiki/GCL_Fogang_Gas_Distributed_Energy_Station</t>
  </si>
  <si>
    <t>GCL Fogang Gas Distributed Energy Station</t>
  </si>
  <si>
    <t>协鑫佛冈燃气分布式能源电站</t>
  </si>
  <si>
    <t>Qingyuan</t>
  </si>
  <si>
    <t>Fogang County</t>
  </si>
  <si>
    <t>L405867</t>
  </si>
  <si>
    <t>G405789</t>
  </si>
  <si>
    <t>G405790</t>
  </si>
  <si>
    <t>https://www.gem.wiki/GCL_Gaochun_Gas_Thermal_power_station</t>
  </si>
  <si>
    <t>GCL Gaochun Gas Thermal power station</t>
  </si>
  <si>
    <t>协鑫高淳燃机热电厂</t>
  </si>
  <si>
    <t>Gaochun</t>
  </si>
  <si>
    <t>GCL-Xinchun Gas Turbine cogeneration</t>
  </si>
  <si>
    <t>1099608</t>
  </si>
  <si>
    <t>L405660</t>
  </si>
  <si>
    <t>G405553</t>
  </si>
  <si>
    <t>G405554</t>
  </si>
  <si>
    <t>https://www.gem.wiki/GCL_Gaozhou_Distributed_Gas_power_station</t>
  </si>
  <si>
    <t>GCL Gaozhou Distributed Gas power station</t>
  </si>
  <si>
    <t>协鑫高州燃气分布式发电站</t>
  </si>
  <si>
    <t>Maoming</t>
  </si>
  <si>
    <t>Gaozhou</t>
  </si>
  <si>
    <t>L405661</t>
  </si>
  <si>
    <t>G405383</t>
  </si>
  <si>
    <t>G405384</t>
  </si>
  <si>
    <t>https://www.gem.wiki/GCL_Guangzhou_Lantian_Gas_Thermal_power_station</t>
  </si>
  <si>
    <t>GCL Guangzhou Lantian Gas Thermal power station</t>
  </si>
  <si>
    <t>广州协鑫蓝天燃气热电站</t>
  </si>
  <si>
    <t>GCL Yonghe Gas Thermal Power Station, Guangzhou GCL Blue Sky Gas Thermal Power Station</t>
  </si>
  <si>
    <t>1118102</t>
  </si>
  <si>
    <t>1284501, 1284502</t>
  </si>
  <si>
    <t>L405662</t>
  </si>
  <si>
    <t>G405289</t>
  </si>
  <si>
    <t>1284503, 1284504</t>
  </si>
  <si>
    <t>G405290</t>
  </si>
  <si>
    <t>https://www.gem.wiki/GCL_Huanghua_Gas_Distributed_Energy_Station</t>
  </si>
  <si>
    <t>GCL Huanghua Gas Distributed Energy Station</t>
  </si>
  <si>
    <t>协鑫黄骅燃气分布式能源站</t>
  </si>
  <si>
    <t>Cangzhou</t>
  </si>
  <si>
    <t>Huanghua</t>
  </si>
  <si>
    <t>L405868</t>
  </si>
  <si>
    <t>G405816</t>
  </si>
  <si>
    <t>G405817</t>
  </si>
  <si>
    <t>https://www.gem.wiki/GCL_Kunshan_Lantian_Distributed_Gas_power_station</t>
  </si>
  <si>
    <t>GCL Kunshan Lantian Distributed Gas power station</t>
  </si>
  <si>
    <t>昆山协鑫蓝天天然气分布式能源站</t>
  </si>
  <si>
    <t>Kunshan</t>
  </si>
  <si>
    <t>1115284</t>
  </si>
  <si>
    <t>L405663</t>
  </si>
  <si>
    <t>G405547</t>
  </si>
  <si>
    <t>G405548</t>
  </si>
  <si>
    <t>https://www.gem.wiki/GCL_Nanjing_Lantian_Gas_Thermal_power_station</t>
  </si>
  <si>
    <t>GCL Nanjing Lantian Gas Thermal power station</t>
  </si>
  <si>
    <t>协鑫南京蓝天燃机热电厂</t>
  </si>
  <si>
    <t>Jiangning</t>
  </si>
  <si>
    <t>Nanjing Lantian Gas Thermal Power Station</t>
  </si>
  <si>
    <t>1076752</t>
  </si>
  <si>
    <t>1297076, 1297079</t>
  </si>
  <si>
    <t>L405665</t>
  </si>
  <si>
    <t>G405543</t>
  </si>
  <si>
    <t>1297077, 1297078</t>
  </si>
  <si>
    <t>G405544</t>
  </si>
  <si>
    <t>https://www.gem.wiki/GCL_Nanning_Development_Zone_Distributed_Gas_power_station</t>
  </si>
  <si>
    <t>GCL Nanning Development Zone Distributed Gas power station</t>
  </si>
  <si>
    <t>协鑫南宁经开区天然气分布式能源站</t>
  </si>
  <si>
    <t>Nanning</t>
  </si>
  <si>
    <t>L405666</t>
  </si>
  <si>
    <t>G405398</t>
  </si>
  <si>
    <t>G405399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</si>
  <si>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</si>
  <si>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</si>
  <si>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</si>
  <si>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</si>
  <si>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</si>
  <si>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</si>
  <si>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</si>
  <si>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</si>
  <si>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</si>
  <si>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</si>
  <si>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</si>
  <si>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</si>
  <si>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Industrial Park</t>
  </si>
  <si>
    <t>1076750</t>
  </si>
  <si>
    <t>1217182, 1217206</t>
  </si>
  <si>
    <t>L405668</t>
  </si>
  <si>
    <t>G405551</t>
  </si>
  <si>
    <t>1217183, 1217207</t>
  </si>
  <si>
    <t>G405552</t>
  </si>
  <si>
    <t>https://www.gem.wiki/GCL_Suzhou_Economic_Zone_North_Gas_Thermal_power_station</t>
  </si>
  <si>
    <t>GCL Suzhou Economic Zone North Gas Thermal power station</t>
  </si>
  <si>
    <t>协鑫苏州工业园北部燃机热电厂</t>
  </si>
  <si>
    <t>L405669</t>
  </si>
  <si>
    <t>G405549</t>
  </si>
  <si>
    <t>G405550</t>
  </si>
  <si>
    <t>https://www.gem.wiki/GCL_Wuxi_Lantian_Gas_Thermal_power_station</t>
  </si>
  <si>
    <t>GCL Wuxi Lantian Gas Thermal power station</t>
  </si>
  <si>
    <t>协鑫无锡蓝天燃机热电厂</t>
  </si>
  <si>
    <t>New District</t>
  </si>
  <si>
    <t>1109790</t>
  </si>
  <si>
    <t>1271907, 1271908</t>
  </si>
  <si>
    <t>L405670</t>
  </si>
  <si>
    <t>G405545</t>
  </si>
  <si>
    <t>1274522, 1274523</t>
  </si>
  <si>
    <t>G405546</t>
  </si>
  <si>
    <t>https://www.gem.wiki/Gaojing_power_station</t>
  </si>
  <si>
    <t>Gaojing power station</t>
  </si>
  <si>
    <t>大唐国际北京高井热电厂</t>
  </si>
  <si>
    <t>Beijing Northwest Gas Thermal Power Station, Datang Beijing Gaojing Thermal power station</t>
  </si>
  <si>
    <t>1024326</t>
  </si>
  <si>
    <t>L100254</t>
  </si>
  <si>
    <t>G405177</t>
  </si>
  <si>
    <t>G405178</t>
  </si>
  <si>
    <t>https://www.gem.wiki/Guangdong_Boluo_Longxi_power_station</t>
  </si>
  <si>
    <t>Guangdong Boluo Longxi power station</t>
  </si>
  <si>
    <t>博罗县龙溪天然气热电冷联产项目</t>
  </si>
  <si>
    <t>L408290</t>
  </si>
  <si>
    <t>G412476</t>
  </si>
  <si>
    <t>https://www.gem.wiki/Guangdong_Chenghai_Yixin_Distributed_Gas_power_station</t>
  </si>
  <si>
    <t>Guangdong Chenghai Yixin Distributed Gas power station</t>
  </si>
  <si>
    <t>澄海益鑫天然气分布式一期项目</t>
  </si>
  <si>
    <t>Shantou</t>
  </si>
  <si>
    <t>Chenghai District</t>
  </si>
  <si>
    <t>L407877</t>
  </si>
  <si>
    <t>G412475</t>
  </si>
  <si>
    <t>G412474</t>
  </si>
  <si>
    <t>G410745</t>
  </si>
  <si>
    <t>G410744</t>
  </si>
  <si>
    <t>https://www.gem.wiki/Guangdong_Energy_Jieyang_Dananhai_power_station</t>
  </si>
  <si>
    <t>Guangdong Energy Jieyang Dananhai power station</t>
  </si>
  <si>
    <t>广东能源揭阳大南海天然气热电联产项目</t>
  </si>
  <si>
    <t>Jieyang</t>
  </si>
  <si>
    <t>Huilai County</t>
  </si>
  <si>
    <t>L407754</t>
  </si>
  <si>
    <t>G410231</t>
  </si>
  <si>
    <t>G410230</t>
  </si>
  <si>
    <t>https://www.gem.wiki/Guangdong_Gaoyao_Prefabricated_Vegetable_Industrial_Park_power_station</t>
  </si>
  <si>
    <t>Guangdong Gaoyao Prefabricated Vegetable Industrial Park power station</t>
  </si>
  <si>
    <t>粤港澳大湾区（高要）预制菜产业园热电冷联产</t>
  </si>
  <si>
    <t>Gaoyao District</t>
  </si>
  <si>
    <t>L408293</t>
  </si>
  <si>
    <t>G412473</t>
  </si>
  <si>
    <t>https://www.gem.wiki/Guangdong_Huizhou_New_Material_Industrial_Park_power_station</t>
  </si>
  <si>
    <t>Guangdong Huizhou New Material Industrial Park power station</t>
  </si>
  <si>
    <t>惠州新材料产业园热电冷联产项目</t>
  </si>
  <si>
    <t>Baihua Town, Huidong County</t>
  </si>
  <si>
    <t>L408292</t>
  </si>
  <si>
    <t>G412472</t>
  </si>
  <si>
    <t>G412471</t>
  </si>
  <si>
    <t>https://www.gem.wiki/Guangdong_Huizhou_Pinghai_power_plant</t>
  </si>
  <si>
    <t>Guangdong Huizhou Pinghai power plant</t>
  </si>
  <si>
    <t>广东惠州平海电厂燃气机组项目</t>
  </si>
  <si>
    <t>Pinghai Town, Huidong County</t>
  </si>
  <si>
    <t>L408291</t>
  </si>
  <si>
    <t>G412470</t>
  </si>
  <si>
    <t>G412469</t>
  </si>
  <si>
    <t>https://www.gem.wiki/Guangdong_Shajiao_power_complex</t>
  </si>
  <si>
    <t>Guangdong Shajiao power complex</t>
  </si>
  <si>
    <t>广东能源东莞谢岗调峰气电项目</t>
  </si>
  <si>
    <t>Shajiao Village</t>
  </si>
  <si>
    <t>Humen Town</t>
  </si>
  <si>
    <t>Guangdong Energy Dongguan Xiegang peak gas power station</t>
  </si>
  <si>
    <t>L100405</t>
  </si>
  <si>
    <t>G410672</t>
  </si>
  <si>
    <t>G410671</t>
  </si>
  <si>
    <t>https://www.gem.wiki/Guangdong_Shanwei_Haifeng_power_station</t>
  </si>
  <si>
    <t>Guangdong Shanwei Haifeng power station</t>
  </si>
  <si>
    <t>汕尾海丰天然气热电联产保障电源项目一期</t>
  </si>
  <si>
    <t>Shanwei</t>
  </si>
  <si>
    <t>Gongping Town, Haifeng County</t>
  </si>
  <si>
    <t>L408294</t>
  </si>
  <si>
    <t>G412468</t>
  </si>
  <si>
    <t>G412467</t>
  </si>
  <si>
    <t>G412466</t>
  </si>
  <si>
    <t>G412465</t>
  </si>
  <si>
    <t>https://www.gem.wiki/Guangdong_Xinhui_Daze_Gas_Thermal_power_station</t>
  </si>
  <si>
    <t>Guangdong Xinhui Daze Gas Thermal power station</t>
  </si>
  <si>
    <t>新会大泽2×50MW级燃气热电项目</t>
  </si>
  <si>
    <t>Xinhui District</t>
  </si>
  <si>
    <t>L407752</t>
  </si>
  <si>
    <t>G410227</t>
  </si>
  <si>
    <t>G410226</t>
  </si>
  <si>
    <t>https://www.gem.wiki/Guangdong_Yangxi_power_station</t>
  </si>
  <si>
    <t>Guangdong Yangxi power station</t>
  </si>
  <si>
    <t>阳江阳西天然气热冷电联产项目一期工程</t>
  </si>
  <si>
    <t>Yangjiang</t>
  </si>
  <si>
    <t>Zhongxin Road, Yangxi County</t>
  </si>
  <si>
    <t>L408295</t>
  </si>
  <si>
    <t>G412464</t>
  </si>
  <si>
    <t>阳江阳西天然气热冷电联产项目一期工 程</t>
  </si>
  <si>
    <t>G412463</t>
  </si>
  <si>
    <t>https://www.gem.wiki/Guangdong_Yudean_Panyu_Gas_power_station</t>
  </si>
  <si>
    <t>Guangdong Yudean Panyu Gas power station</t>
  </si>
  <si>
    <t>广东能源广州番禺气电项目</t>
  </si>
  <si>
    <t>Shibi Street</t>
  </si>
  <si>
    <t>Panyu District</t>
  </si>
  <si>
    <t>L408297</t>
  </si>
  <si>
    <t>G412462</t>
  </si>
  <si>
    <t>G412461</t>
  </si>
  <si>
    <t>https://www.gem.wiki/Guangdong_Zhaoqing_Dawang_power_station</t>
  </si>
  <si>
    <t>Guangdong Zhaoqing Dawang power station</t>
  </si>
  <si>
    <t>国电广东肇庆热电公司</t>
  </si>
  <si>
    <t>Dawang</t>
  </si>
  <si>
    <t>Zhaoqing Dawang power station</t>
  </si>
  <si>
    <t>L100371</t>
  </si>
  <si>
    <t>G409862</t>
  </si>
  <si>
    <t>G409861</t>
  </si>
  <si>
    <t>https://www.gem.wiki/Guanghai_Bay_power_station</t>
  </si>
  <si>
    <t>Guanghai Bay power station</t>
  </si>
  <si>
    <t>广海湾天然气热电联产项目</t>
  </si>
  <si>
    <t>Taishan</t>
  </si>
  <si>
    <t>L407759</t>
  </si>
  <si>
    <t>G410262</t>
  </si>
  <si>
    <t>G410261</t>
  </si>
  <si>
    <t>https://www.gem.wiki/Guangxi_CNOOC_Beihai_power_station</t>
  </si>
  <si>
    <t>Guangxi CNOOC Beihai power station</t>
  </si>
  <si>
    <t>中海油广西北海天然气发电项目</t>
  </si>
  <si>
    <t>Beihai</t>
  </si>
  <si>
    <t>Tieshangang Distirct</t>
  </si>
  <si>
    <t>L408299</t>
  </si>
  <si>
    <t>G412456</t>
  </si>
  <si>
    <t>G412455</t>
  </si>
  <si>
    <t>https://www.gem.wiki/Guangxi_Chiji_Iron_and_Steel_Co.,_Ltd._Gas_Power_Project</t>
  </si>
  <si>
    <t>Guangxi Chiji Iron and Steel Co., Ltd. Gas Power Project</t>
  </si>
  <si>
    <t>广西翅冀钢铁有限公司2×100MW超高温亚临界煤气发电</t>
  </si>
  <si>
    <t>Wuzhou</t>
  </si>
  <si>
    <t>Teng County</t>
  </si>
  <si>
    <t>L408296</t>
  </si>
  <si>
    <t>G412460</t>
  </si>
  <si>
    <t>G412459</t>
  </si>
  <si>
    <t>广西翅冀钢铁有限公司2×80MW超高温亚临界煤气发电</t>
  </si>
  <si>
    <t>G412458</t>
  </si>
  <si>
    <t>G412457</t>
  </si>
  <si>
    <t>https://www.gem.wiki/Guangxi_Fangchenggang_Shenglong_Metallurgical_Gas_Power_Project</t>
  </si>
  <si>
    <t>Guangxi Fangchenggang Shenglong Metallurgical Gas Power Project</t>
  </si>
  <si>
    <t>广西盛隆5#煤气发电站项目</t>
  </si>
  <si>
    <t>Gangkou District</t>
  </si>
  <si>
    <t>L408298</t>
  </si>
  <si>
    <t>G412454</t>
  </si>
  <si>
    <t>广西盛隆冶金6#煤气发电站项目</t>
  </si>
  <si>
    <t>G412453</t>
  </si>
  <si>
    <t>广西防城港盛隆冶金煤气发电项目</t>
  </si>
  <si>
    <t>G412452</t>
  </si>
  <si>
    <t>G412451</t>
  </si>
  <si>
    <t>G412450</t>
  </si>
  <si>
    <t>https://www.gem.wiki/Guangxi_Fangchenggang_Steel_Base_power_station</t>
  </si>
  <si>
    <t>Guangxi Fangchenggang Steel Base power station</t>
  </si>
  <si>
    <t>防城港钢铁基地项目（一期）余热余能综合利用项目</t>
  </si>
  <si>
    <t>Fangchenggang Economic and Technological Development Zone</t>
  </si>
  <si>
    <t>L408301</t>
  </si>
  <si>
    <t>G412449</t>
  </si>
  <si>
    <t>G412448</t>
  </si>
  <si>
    <t>G412447</t>
  </si>
  <si>
    <t>防城港钢铁基地项目（一期）余热余能综合利用项目（二期）</t>
  </si>
  <si>
    <t>G412446</t>
  </si>
  <si>
    <t>https://www.gem.wiki/Guangxi_GCL_Zhongma_Industrial_Zone_power_station</t>
  </si>
  <si>
    <t>Guangxi GCL Zhongma Industrial Zone power station</t>
  </si>
  <si>
    <t>广西协鑫中马分布式能源项目</t>
  </si>
  <si>
    <t>Zhongma Industrial Zone</t>
  </si>
  <si>
    <t>L408300</t>
  </si>
  <si>
    <t>G412445</t>
  </si>
  <si>
    <t>G412444</t>
  </si>
  <si>
    <t>https://www.gem.wiki/Guangxi_Guigang_Iron_and_Steel_Group_Co.,_Ltd._Gas_Power_Project</t>
  </si>
  <si>
    <t>Guangxi Guigang Iron and Steel Group Co., Ltd. Gas Power Project</t>
  </si>
  <si>
    <t>广西贵港钢铁集团有限公司1×100MW超高温亚临界煤气发电项目工程</t>
  </si>
  <si>
    <t>Gangbei District</t>
  </si>
  <si>
    <t>L408303</t>
  </si>
  <si>
    <t>G412443</t>
  </si>
  <si>
    <t>https://www.gem.wiki/Guangxi_Huaneng_Guilin_power_station</t>
  </si>
  <si>
    <t>Guangxi Huaneng Guilin power station</t>
  </si>
  <si>
    <t>华能桂林燃气分布式能源项目</t>
  </si>
  <si>
    <t>Guilin</t>
  </si>
  <si>
    <t>Yangtang Shanshui Science and Technology Park</t>
  </si>
  <si>
    <t>Lingui District</t>
  </si>
  <si>
    <t>L408302</t>
  </si>
  <si>
    <t>G412442</t>
  </si>
  <si>
    <t>G412441</t>
  </si>
  <si>
    <t>G412440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</si>
  <si>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</si>
  <si>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</si>
  <si>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</si>
  <si>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</si>
  <si>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</si>
  <si>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L408304</t>
  </si>
  <si>
    <t>G412439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</si>
  <si>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</si>
  <si>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</si>
  <si>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</si>
  <si>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</si>
  <si>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</si>
  <si>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L407751</t>
  </si>
  <si>
    <t>G410237</t>
  </si>
  <si>
    <t>G410236</t>
  </si>
  <si>
    <t>https://www.gem.wiki/Guangzhou_Baiyun_Hengyun_power_station</t>
  </si>
  <si>
    <t>Guangzhou Baiyun Hengyun power station</t>
  </si>
  <si>
    <t>广州白云恒运天然气发电项目</t>
  </si>
  <si>
    <t>Guangzhou Hengyun East Natural Gas Thermal Power Co., Ltd.</t>
  </si>
  <si>
    <t>Baiyun District</t>
  </si>
  <si>
    <t>L407743</t>
  </si>
  <si>
    <t>G410248</t>
  </si>
  <si>
    <t>G410247</t>
  </si>
  <si>
    <t>G410246</t>
  </si>
  <si>
    <t>https://www.gem.wiki/Guangzhou_Pearl_River_LNG_power_station</t>
  </si>
  <si>
    <t>Guangzhou Pearl River LNG power station</t>
  </si>
  <si>
    <t>广州珠江LNG电厂</t>
  </si>
  <si>
    <t>Guangzhou Pearl River Natural Gas Power Generation, Guangzhou Zhujiang LNG station</t>
  </si>
  <si>
    <t>1029587</t>
  </si>
  <si>
    <t>L405673</t>
  </si>
  <si>
    <t>G405298</t>
  </si>
  <si>
    <t>G405299</t>
  </si>
  <si>
    <t>1313895, 1315594</t>
  </si>
  <si>
    <t>G405300</t>
  </si>
  <si>
    <t>1313896, 1315595</t>
  </si>
  <si>
    <t>G405301</t>
  </si>
  <si>
    <t>https://www.gem.wiki/Guangzhou_University_City_Distributed_Gas_power_station</t>
  </si>
  <si>
    <t>Guangzhou University City Distributed Gas power station</t>
  </si>
  <si>
    <t>广州大学城天然气分布式电厂</t>
  </si>
  <si>
    <t>Panyu</t>
  </si>
  <si>
    <t>1058494</t>
  </si>
  <si>
    <t>L405671</t>
  </si>
  <si>
    <t>G405294</t>
  </si>
  <si>
    <t>G405295</t>
  </si>
  <si>
    <t>广州大学城华电新能源有限公司二期500MW级燃机热电联产项目</t>
  </si>
  <si>
    <t>G412438</t>
  </si>
  <si>
    <t>https://www.gem.wiki/Guangzhou_Wanbuo_Central_Business_District_Distributed_Gas_power_station</t>
  </si>
  <si>
    <t>Guangzhou Wanbuo Central Business District Distributed Gas power station</t>
  </si>
  <si>
    <t>广州万博中央商务区天然气分布式能源站</t>
  </si>
  <si>
    <t>WANBO Business District</t>
  </si>
  <si>
    <t>Guangzhou City</t>
  </si>
  <si>
    <t>L408305</t>
  </si>
  <si>
    <t>G412437</t>
  </si>
  <si>
    <t>https://www.gem.wiki/Guangzhou_Zengcheng_Wanglong_Gas_Thermal_power_station</t>
  </si>
  <si>
    <t>Guangzhou Zengcheng Wanglong Gas Thermal power station</t>
  </si>
  <si>
    <t>广州增城旺隆燃气热电站</t>
  </si>
  <si>
    <t>Zengcheng</t>
  </si>
  <si>
    <t>L405674</t>
  </si>
  <si>
    <t>G405292</t>
  </si>
  <si>
    <t>G405293</t>
  </si>
  <si>
    <t>https://www.gem.wiki/Guodian_Binhai_power_station</t>
  </si>
  <si>
    <t>Guodian Binhai power station</t>
  </si>
  <si>
    <t>国电滨海发电厂</t>
  </si>
  <si>
    <t>Tanggu District</t>
  </si>
  <si>
    <t>1044032</t>
  </si>
  <si>
    <t>1164968, 1226572</t>
  </si>
  <si>
    <t>L405675</t>
  </si>
  <si>
    <t>G405697</t>
  </si>
  <si>
    <t>https://www.gem.wiki/Guodian_Nanxun_Gas_Thermal_power_station</t>
  </si>
  <si>
    <t>Guodian Nanxun Gas Thermal power station</t>
  </si>
  <si>
    <t>国电南浔天然气热电厂</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</si>
  <si>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</si>
  <si>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</si>
  <si>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</si>
  <si>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</si>
  <si>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</si>
  <si>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</si>
  <si>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</si>
  <si>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</si>
  <si>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Minzhong Town</t>
  </si>
  <si>
    <t>1088228</t>
  </si>
  <si>
    <t>1236821, 1260499</t>
  </si>
  <si>
    <t>L405677</t>
  </si>
  <si>
    <t>G405277</t>
  </si>
  <si>
    <t>1236822, 1260500</t>
  </si>
  <si>
    <t>G405278</t>
  </si>
  <si>
    <t>https://www.gem.wiki/Guohua_Yuyao_Gas_power_station</t>
  </si>
  <si>
    <t>Guohua Yuyao Gas power station</t>
  </si>
  <si>
    <t>国能浙江余姚燃气发电厂</t>
  </si>
  <si>
    <t>1062290</t>
  </si>
  <si>
    <t>1191986, 1191985, 1235080</t>
  </si>
  <si>
    <t>L405678</t>
  </si>
  <si>
    <t>G405756</t>
  </si>
  <si>
    <t>https://www.gem.wiki/Guoxin_Gaoyou_Gas_Thermal_power_station</t>
  </si>
  <si>
    <t>Guoxin Gaoyou Gas Thermal power station</t>
  </si>
  <si>
    <t>国信高邮燃机热电厂</t>
  </si>
  <si>
    <t>Yangzhou</t>
  </si>
  <si>
    <t>Gaoyou</t>
  </si>
  <si>
    <t>L405679</t>
  </si>
  <si>
    <t>G405572</t>
  </si>
  <si>
    <t>G405573</t>
  </si>
  <si>
    <t>https://www.gem.wiki/Guoxin_Huai'an_Gas_Thermal_power_station</t>
  </si>
  <si>
    <t>Guoxin Huai'an Gas Thermal power station</t>
  </si>
  <si>
    <t>国信淮安燃气发电厂</t>
  </si>
  <si>
    <t>Huai'an</t>
  </si>
  <si>
    <t>Jian Huai</t>
  </si>
  <si>
    <t>Huai'an District</t>
  </si>
  <si>
    <t>Jiangsu Huaiyin Power Generation</t>
  </si>
  <si>
    <t>1105043</t>
  </si>
  <si>
    <t>1233199, 1233201</t>
  </si>
  <si>
    <t>L405680</t>
  </si>
  <si>
    <t>G405564</t>
  </si>
  <si>
    <t>1233200, 1233202</t>
  </si>
  <si>
    <t>G405565</t>
  </si>
  <si>
    <t>https://www.gem.wiki/Guoxin_Huai'an_No.2_Gas_Thermal_power_station</t>
  </si>
  <si>
    <t>Guoxin Huai'an No.2 Gas Thermal power station</t>
  </si>
  <si>
    <t>国信淮安第二燃气发电厂</t>
  </si>
  <si>
    <t>Jiangsu Huaiyin Power Generation No. 2</t>
  </si>
  <si>
    <t>L405681</t>
  </si>
  <si>
    <t>G405566</t>
  </si>
  <si>
    <t>G405567</t>
  </si>
  <si>
    <t>https://www.gem.wiki/Guoxin_Jingjiang_Gas_Thermal_power_station</t>
  </si>
  <si>
    <t>Guoxin Jingjiang Gas Thermal power station</t>
  </si>
  <si>
    <t>国信靖江燃机热电厂</t>
  </si>
  <si>
    <t>L405682</t>
  </si>
  <si>
    <t>G405570</t>
  </si>
  <si>
    <t>G405571</t>
  </si>
  <si>
    <t>https://www.gem.wiki/Guoxin_Yancheng_Gas_Thermal_power_station</t>
  </si>
  <si>
    <t>Guoxin Yancheng Gas Thermal power station</t>
  </si>
  <si>
    <t>国信盐城燃机热电厂</t>
  </si>
  <si>
    <t>Yandu</t>
  </si>
  <si>
    <t>1059210</t>
  </si>
  <si>
    <t>L405684</t>
  </si>
  <si>
    <t>G405568</t>
  </si>
  <si>
    <t>G405569</t>
  </si>
  <si>
    <t>https://www.gem.wiki/Guoxin_Yizheng_Gas_Thermal_power_station</t>
  </si>
  <si>
    <t>Guoxin Yizheng Gas Thermal power station</t>
  </si>
  <si>
    <t>国信仪征燃机热电厂</t>
  </si>
  <si>
    <t>Yizheng</t>
  </si>
  <si>
    <t>Guoxinyi Zheng</t>
  </si>
  <si>
    <t>1140935</t>
  </si>
  <si>
    <t>L405685</t>
  </si>
  <si>
    <t>G405560</t>
  </si>
  <si>
    <t>G405561</t>
  </si>
  <si>
    <t>https://www.gem.wiki/HBIS_Laoting_Steel_Co.,_Ltd._Gas_Power_Project</t>
  </si>
  <si>
    <t>HBIS Laoting Steel Co., Ltd. Gas Power Project</t>
  </si>
  <si>
    <t>河钢乐亭钢铁有限公司煤气综合利用发电项目</t>
  </si>
  <si>
    <t>Laoting</t>
  </si>
  <si>
    <t>L408306</t>
  </si>
  <si>
    <t>G412434</t>
  </si>
  <si>
    <t>https://www.gem.wiki/Hainan_Qionghai_power_station</t>
  </si>
  <si>
    <t>Hainan Qionghai power station</t>
  </si>
  <si>
    <t>海南琼海2x460MW级燃气—蒸汽联合循环电厂工程项目</t>
  </si>
  <si>
    <t>Qionghai</t>
  </si>
  <si>
    <t>Changpo Town</t>
  </si>
  <si>
    <t>L408307</t>
  </si>
  <si>
    <t>G412436</t>
  </si>
  <si>
    <t>G412435</t>
  </si>
  <si>
    <t>https://www.gem.wiki/Hangzhou_Banshan_power_station</t>
  </si>
  <si>
    <t>Hangzhou Banshan power station</t>
  </si>
  <si>
    <t>杭州华电半山发电厂</t>
  </si>
  <si>
    <t>Hangzhou</t>
  </si>
  <si>
    <t>Gongshu District</t>
  </si>
  <si>
    <t>Huadian Banshan Power Generation Company Gas Power Generation</t>
  </si>
  <si>
    <t>1072498</t>
  </si>
  <si>
    <t>L101733</t>
  </si>
  <si>
    <t>G405711</t>
  </si>
  <si>
    <t>G405712</t>
  </si>
  <si>
    <t>G405713</t>
  </si>
  <si>
    <t>G405714</t>
  </si>
  <si>
    <t>G405715</t>
  </si>
  <si>
    <t>G405716</t>
  </si>
  <si>
    <t>https://www.gem.wiki/Hanneng_Power_Tunkou_Gas_power_station</t>
  </si>
  <si>
    <t>Hanneng Power Tunkou Gas power station</t>
  </si>
  <si>
    <t>汉能电力沌口燃机电厂</t>
  </si>
  <si>
    <t>Wuhan</t>
  </si>
  <si>
    <t>1033514</t>
  </si>
  <si>
    <t>L405686</t>
  </si>
  <si>
    <t>G405473</t>
  </si>
  <si>
    <t>G405474</t>
  </si>
  <si>
    <t>G410251</t>
  </si>
  <si>
    <t>https://www.gem.wiki/Harbin_Jieneng_Cogeneration_power_station</t>
  </si>
  <si>
    <t>Harbin Jieneng Cogeneration power station</t>
  </si>
  <si>
    <t>捷能热力电站有限公司哈尔滨新区燃气热电联产项目</t>
  </si>
  <si>
    <t>Harbin</t>
  </si>
  <si>
    <t>Songbei District</t>
  </si>
  <si>
    <t>Heilongjiang</t>
  </si>
  <si>
    <t>L407878</t>
  </si>
  <si>
    <t>G410629</t>
  </si>
  <si>
    <t>G410628</t>
  </si>
  <si>
    <t>https://www.gem.wiki/Hebei_Anfeng_Iron_&amp;_Steel_Co.,_Ltd._Gas_Power_Project</t>
  </si>
  <si>
    <t>Hebei Anfeng Iron &amp; Steel Co., Ltd. Gas Power Project</t>
  </si>
  <si>
    <t>河北安丰钢铁有限公司2#煤气发电项目</t>
  </si>
  <si>
    <t>1-1R</t>
  </si>
  <si>
    <t>Qinhuangdao</t>
  </si>
  <si>
    <t>Changli County</t>
  </si>
  <si>
    <t>L408309</t>
  </si>
  <si>
    <t>G412426</t>
  </si>
  <si>
    <t>1-2R</t>
  </si>
  <si>
    <t>G412425</t>
  </si>
  <si>
    <t>G412433</t>
  </si>
  <si>
    <t>河北安丰钢铁有限公司100MW超高温亚临界煤气发电项目</t>
  </si>
  <si>
    <t>2R</t>
  </si>
  <si>
    <t>G412424</t>
  </si>
  <si>
    <t>河北安丰钢铁有限公司3#煤气发电项目</t>
  </si>
  <si>
    <t>G412432</t>
  </si>
  <si>
    <t>G412431</t>
  </si>
  <si>
    <t>G412430</t>
  </si>
  <si>
    <t>G412429</t>
  </si>
  <si>
    <t>河北安丰钢铁有限公司4#煤气发电项目</t>
  </si>
  <si>
    <t>G412428</t>
  </si>
  <si>
    <t>G412427</t>
  </si>
  <si>
    <t>https://www.gem.wiki/Hebei_Jinxi_Iron﹠Steel_Group_Co.,_Ltd._Gas_Power_Project</t>
  </si>
  <si>
    <t>Hebei Jinxi Iron﹠Steel Group Co., Ltd. Gas Power Project</t>
  </si>
  <si>
    <t>Santun Town, Qianxi County</t>
  </si>
  <si>
    <t>L408308</t>
  </si>
  <si>
    <t>G412423</t>
  </si>
  <si>
    <t>https://www.gem.wiki/Hebei_Puyang_Iron_and_Steel_Co.,_Ltd._Gas_Power_Project</t>
  </si>
  <si>
    <t>Hebei Puyang Iron and Steel Co., Ltd. Gas Power Project</t>
  </si>
  <si>
    <t>河北普阳钢铁有限公司80MW超高温亚临界煤气综合利用发电项目</t>
  </si>
  <si>
    <t>Handan</t>
  </si>
  <si>
    <t>Wu'an</t>
  </si>
  <si>
    <t>L408311</t>
  </si>
  <si>
    <t>G412422</t>
  </si>
  <si>
    <t>https://www.gem.wiki/Hebei_Taihang_Iron_and_Steel_Group_Co.,_Ltd._Gas_Power_Project</t>
  </si>
  <si>
    <t>Hebei Taihang Iron and Steel Group Co., Ltd. Gas Power Project</t>
  </si>
  <si>
    <t>河北太行钢铁集团有限公司高炉煤气余热发电工程</t>
  </si>
  <si>
    <t>Wu'an County</t>
  </si>
  <si>
    <t>L408310</t>
  </si>
  <si>
    <t>G412421</t>
  </si>
  <si>
    <t>G412420</t>
  </si>
  <si>
    <t>河北太行钢铁集团有限公司 1×100MW 亚临界超高温煤气发电工程项目</t>
  </si>
  <si>
    <t>G412419</t>
  </si>
  <si>
    <t>https://www.gem.wiki/Hebei_Tangyin_Iron_and_Steel_Co.,_Ltd._Gas_Power_Project</t>
  </si>
  <si>
    <t>Hebei Tangyin Iron and Steel Co., Ltd. Gas Power Project</t>
  </si>
  <si>
    <t>河北唐银钢铁有限公司退城搬迁项目2X65MW超高温超高压富余煤气发电工程</t>
  </si>
  <si>
    <t>Caofeidian District</t>
  </si>
  <si>
    <t>L408674</t>
  </si>
  <si>
    <t>G412418</t>
  </si>
  <si>
    <t>G412417</t>
  </si>
  <si>
    <t>https://www.gem.wiki/Hebei_Tianzhu_Iron_and_Steel_(Group)_Co.,_Ltd._Gas_Power_Project</t>
  </si>
  <si>
    <t>Hebei Tianzhu Iron and Steel (Group) Co., Ltd. Gas Power Project</t>
  </si>
  <si>
    <t>河北天柱钢铁集团有限公司配套1×80MW超高温亚临界富余煤气发电一期工程项目</t>
  </si>
  <si>
    <t>Haigang Economic Development Zone</t>
  </si>
  <si>
    <t>L408673</t>
  </si>
  <si>
    <t>G412416</t>
  </si>
  <si>
    <t>河北天柱钢铁集团有限公司配套1×80MW超高温亚临界富余煤气发电二期工程项目</t>
  </si>
  <si>
    <t>G412415</t>
  </si>
  <si>
    <t>https://www.gem.wiki/Hebei_Wanzhong_Gas_Thermal_power_station</t>
  </si>
  <si>
    <t>Hebei Wanzhong Gas Thermal power station</t>
  </si>
  <si>
    <t>河北万众燃气热电厂</t>
  </si>
  <si>
    <t>Shijiazhuang</t>
  </si>
  <si>
    <t>L405687</t>
  </si>
  <si>
    <t>G405445</t>
  </si>
  <si>
    <t>G405446</t>
  </si>
  <si>
    <t>G405447</t>
  </si>
  <si>
    <t>G405448</t>
  </si>
  <si>
    <t>https://www.gem.wiki/Hebei_Xinda_Iron_and_Steel_Co.,_Ltd._Gas_Power_Project</t>
  </si>
  <si>
    <t>Hebei Xinda Iron and Steel Co., Ltd. Gas Power Project</t>
  </si>
  <si>
    <t>河北鑫达钢铁有限公司1×100MW高温超高压煤气发电二期工程项目</t>
  </si>
  <si>
    <t>Qian'an City</t>
  </si>
  <si>
    <t>L408677</t>
  </si>
  <si>
    <t>G412414</t>
  </si>
  <si>
    <t>河北鑫达钢铁集团有限公司110MW超高温亚临界煤气发电工程</t>
  </si>
  <si>
    <t>G412413</t>
  </si>
  <si>
    <t>https://www.gem.wiki/Hebei_Xinjin_Iron_and_Steel_Co.,_Ltd._Gas_Power_Project</t>
  </si>
  <si>
    <t>Hebei Xinjin Iron and Steel Co., Ltd. Gas Power Project</t>
  </si>
  <si>
    <t>河北新金钢铁有限公司1X100MW超高温亚临界煤气发电工程</t>
  </si>
  <si>
    <t>Xitushan Township, Wu'an City</t>
  </si>
  <si>
    <t>L408676</t>
  </si>
  <si>
    <t>G412412</t>
  </si>
  <si>
    <t>https://www.gem.wiki/Hebei_Yanshan_Iron_and_Steel_Group_Co.,_Ltd._Gas_Power_Project</t>
  </si>
  <si>
    <t>Hebei Yanshan Iron and Steel Group Co., Ltd. Gas Power Project</t>
  </si>
  <si>
    <t>唐山燕山钢铁有限公司2x135MW亚临界煤气综合利用项目</t>
  </si>
  <si>
    <t>Qian'an County</t>
  </si>
  <si>
    <t>L408675</t>
  </si>
  <si>
    <t>G412411</t>
  </si>
  <si>
    <t>G412410</t>
  </si>
  <si>
    <t>https://www.gem.wiki/Hechi_Yizhou_Xin'ao_Energy_Thermal_Gas_power_station</t>
  </si>
  <si>
    <t>Hechi Yizhou Xin'ao Energy Thermal Gas power station</t>
  </si>
  <si>
    <t>河池市宜州新奥能源燃气热电厂</t>
  </si>
  <si>
    <t>Hechi</t>
  </si>
  <si>
    <t>Yizhou District</t>
  </si>
  <si>
    <t>L405869</t>
  </si>
  <si>
    <t>G405814</t>
  </si>
  <si>
    <t>G405815</t>
  </si>
  <si>
    <t>https://www.gem.wiki/Hefei_Airport_Distributed_Gas_power_station</t>
  </si>
  <si>
    <t>Hefei Airport Distributed Gas power station</t>
  </si>
  <si>
    <t>中电合肥空港天然气分布式能源站</t>
  </si>
  <si>
    <t>Hefei</t>
  </si>
  <si>
    <t>L405688</t>
  </si>
  <si>
    <t>G405154</t>
  </si>
  <si>
    <t>G405155</t>
  </si>
  <si>
    <t>https://www.gem.wiki/Henan_Jiyuan_Iron_&amp;_Steel_(Group)_Co.,_Ltd._Gas_Power_Project</t>
  </si>
  <si>
    <t>Henan Jiyuan Iron &amp; Steel (Group) Co., Ltd. Gas Power Project</t>
  </si>
  <si>
    <t>河南济源钢铁（集团）有限公司80MW高温超高压煤气发电工程</t>
  </si>
  <si>
    <t>Jiyuan</t>
  </si>
  <si>
    <t>Henan</t>
  </si>
  <si>
    <t>L408678</t>
  </si>
  <si>
    <t>G412409</t>
  </si>
  <si>
    <t>河南济源钢铁（集团）有限公司2#80MW高温超高压煤气发电节能改造工程</t>
  </si>
  <si>
    <t>G412408</t>
  </si>
  <si>
    <t>https://www.gem.wiki/Hengyun-C_power_station</t>
  </si>
  <si>
    <t>Hengyun-C power station</t>
  </si>
  <si>
    <t>广州开发区东区热电厂</t>
  </si>
  <si>
    <t>East District Thermal Power Plant in Guangzhou Development Zone</t>
  </si>
  <si>
    <t>L100374</t>
  </si>
  <si>
    <t>G405296</t>
  </si>
  <si>
    <t>G405297</t>
  </si>
  <si>
    <t>https://www.gem.wiki/Heshan_power_station</t>
  </si>
  <si>
    <t>Heshan power station</t>
  </si>
  <si>
    <t>鹤山燃气-蒸汽联合循环热电联产项目</t>
  </si>
  <si>
    <t>Heshan</t>
  </si>
  <si>
    <t>L100434</t>
  </si>
  <si>
    <t>G410239</t>
  </si>
  <si>
    <t>G410238</t>
  </si>
  <si>
    <t>https://www.gem.wiki/Hongchang_Xinyang_Gas_Thermal_power_station</t>
  </si>
  <si>
    <t>Hongchang Xinyang Gas Thermal power station</t>
  </si>
  <si>
    <t>弘昌信阳燃气热电厂</t>
  </si>
  <si>
    <t>Xinyang</t>
  </si>
  <si>
    <t>Luoshan</t>
  </si>
  <si>
    <t>1098610</t>
  </si>
  <si>
    <t>L405689</t>
  </si>
  <si>
    <t>G405459</t>
  </si>
  <si>
    <t>G405460</t>
  </si>
  <si>
    <t>https://www.gem.wiki/Huachen_Zhangjiagang_Huaxing_Gas_power_station</t>
  </si>
  <si>
    <t>Huachen Zhangjiagang Huaxing Gas power station</t>
  </si>
  <si>
    <t>华晨电力张家港华兴燃气发电厂</t>
  </si>
  <si>
    <t>Zhangjiagang</t>
  </si>
  <si>
    <t>1057468</t>
  </si>
  <si>
    <t>L405690</t>
  </si>
  <si>
    <t>G405493</t>
  </si>
  <si>
    <t>G405494</t>
  </si>
  <si>
    <t>G405495</t>
  </si>
  <si>
    <t>G405496</t>
  </si>
  <si>
    <t>https://www.gem.wiki/Huadian_Beijing_Zhengchangzhuang_Thermal_power_station</t>
  </si>
  <si>
    <t>Huadian Beijing Zhengchangzhuang Thermal power station</t>
  </si>
  <si>
    <t>华电北京(郑常庄)热电厂</t>
  </si>
  <si>
    <t>L405691</t>
  </si>
  <si>
    <t>G405170</t>
  </si>
  <si>
    <t>G405171</t>
  </si>
  <si>
    <t>https://www.gem.wiki/Huadian_Beiran_Gas_Thermal_power_station</t>
  </si>
  <si>
    <t>Huadian Beiran Gas Thermal power station</t>
  </si>
  <si>
    <t>北京华电北燃电厂</t>
  </si>
  <si>
    <t>Tongzhou District</t>
  </si>
  <si>
    <t>L405692</t>
  </si>
  <si>
    <t>G405172</t>
  </si>
  <si>
    <t>G405173</t>
  </si>
  <si>
    <t>G405174</t>
  </si>
  <si>
    <t>https://www.gem.wiki/Huadian_Changzhou_East_Gas_Thermal_power_plant</t>
  </si>
  <si>
    <t>Huadian Changzhou East Gas Thermal power plant</t>
  </si>
  <si>
    <t>华电常州东部燃机热电厂</t>
  </si>
  <si>
    <t>Wujin</t>
  </si>
  <si>
    <t>L405693</t>
  </si>
  <si>
    <t>G405513</t>
  </si>
  <si>
    <t>G405514</t>
  </si>
  <si>
    <t>https://www.gem.wiki/Huadian_Chaohu_Gas_power_station</t>
  </si>
  <si>
    <t>Huadian Chaohu Gas power station</t>
  </si>
  <si>
    <t>华电200MW天然气分布式能源项目</t>
  </si>
  <si>
    <t>Chaohu</t>
  </si>
  <si>
    <t>Yafu District</t>
  </si>
  <si>
    <t>L407639</t>
  </si>
  <si>
    <t>G409970</t>
  </si>
  <si>
    <t>https://www.gem.wiki/Huadian_Chongqing_Tongnan_power_station</t>
  </si>
  <si>
    <t>Huadian Chongqing Tongnan power station</t>
  </si>
  <si>
    <t>华电重庆潼南燃机热电联产项目</t>
  </si>
  <si>
    <t>Tongnan District</t>
  </si>
  <si>
    <t>1141484</t>
  </si>
  <si>
    <t>L407858</t>
  </si>
  <si>
    <t>G410552</t>
  </si>
  <si>
    <t>G410551</t>
  </si>
  <si>
    <t>https://www.gem.wiki/Huadian_Fuxin_Zengcheng_power_station</t>
  </si>
  <si>
    <t>Huadian Fuxin Zengcheng power station</t>
  </si>
  <si>
    <t>华电福新增城电厂二期项目</t>
  </si>
  <si>
    <t>Zengcheng District</t>
  </si>
  <si>
    <t>L407745</t>
  </si>
  <si>
    <t>G410243</t>
  </si>
  <si>
    <t>G410242</t>
  </si>
  <si>
    <t>https://www.gem.wiki/Huadian_Gaocun_Gas_Distributed_Energy_Station</t>
  </si>
  <si>
    <t>Huadian Gaocun Gas Distributed Energy Station</t>
  </si>
  <si>
    <t>华电高村燃气分布式能源站</t>
  </si>
  <si>
    <t>Wuqiing District</t>
  </si>
  <si>
    <t>L405694</t>
  </si>
  <si>
    <t>G405693</t>
  </si>
  <si>
    <t>G405694</t>
  </si>
  <si>
    <t>https://www.gem.wiki/Huadian_Hangzhou_Xiasha_Thermal_power_station</t>
  </si>
  <si>
    <t>Huadian Hangzhou Xiasha Thermal power station</t>
  </si>
  <si>
    <t>华电杭州下沙热电厂</t>
  </si>
  <si>
    <t>Economic and Technological Development Zone</t>
  </si>
  <si>
    <t>1089961</t>
  </si>
  <si>
    <t>L405697</t>
  </si>
  <si>
    <t>G405717</t>
  </si>
  <si>
    <t>G405718</t>
  </si>
  <si>
    <t>https://www.gem.wiki/Huadian_Heshan_Gas_Thermal_power_station</t>
  </si>
  <si>
    <t>Huadian Heshan Gas Thermal power station</t>
  </si>
  <si>
    <t>华电广东鹤山燃机热电站</t>
  </si>
  <si>
    <t>L405870</t>
  </si>
  <si>
    <t>G405784</t>
  </si>
  <si>
    <t>G405785</t>
  </si>
  <si>
    <t>G405786</t>
  </si>
  <si>
    <t>https://www.gem.wiki/Huadian_Huizhou_Dongjiang_Gas_cogeneration_power_station</t>
  </si>
  <si>
    <t>Huadian Huizhou Dongjiang Gas cogeneration power station</t>
  </si>
  <si>
    <t>华电广东惠州东江燃机热电厂</t>
  </si>
  <si>
    <t>Huiyang</t>
  </si>
  <si>
    <t>L407361</t>
  </si>
  <si>
    <t>G409413</t>
  </si>
  <si>
    <t>G409412</t>
  </si>
  <si>
    <t>https://www.gem.wiki/Huadian_Jiangdong_Thermal_power_station</t>
  </si>
  <si>
    <t>Huadian Jiangdong Thermal power station</t>
  </si>
  <si>
    <t>华电江东热电厂</t>
  </si>
  <si>
    <t>1089960</t>
  </si>
  <si>
    <t>L405698</t>
  </si>
  <si>
    <t>G405719</t>
  </si>
  <si>
    <t>G405720</t>
  </si>
  <si>
    <t>https://www.gem.wiki/Huadian_Jiangmen_Distributed_Gas_power_station</t>
  </si>
  <si>
    <t>Huadian Jiangmen Distributed Gas power station</t>
  </si>
  <si>
    <t>华电江门蓬沙江沙分布式能源站, 华电福新江沙电厂二期</t>
  </si>
  <si>
    <t>Tangxia Town</t>
  </si>
  <si>
    <t>Pengjiang District</t>
  </si>
  <si>
    <t>Huadian Guangdong Jiangmen Jiangsha Gas power station</t>
  </si>
  <si>
    <t>1115234</t>
  </si>
  <si>
    <t>1280171, 1297620</t>
  </si>
  <si>
    <t>L405699</t>
  </si>
  <si>
    <t>G405257</t>
  </si>
  <si>
    <t>1280172, 1297621</t>
  </si>
  <si>
    <t>G405258</t>
  </si>
  <si>
    <t>G412384</t>
  </si>
  <si>
    <t>G412383</t>
  </si>
  <si>
    <t>https://www.gem.wiki/Huadian_Kunshan_Thermal_power_plant</t>
  </si>
  <si>
    <t>Huadian Kunshan Thermal power plant</t>
  </si>
  <si>
    <t>华电昆山东部燃机热电厂</t>
  </si>
  <si>
    <t>1116717</t>
  </si>
  <si>
    <t>1282287, 1282288</t>
  </si>
  <si>
    <t>L405700</t>
  </si>
  <si>
    <t>G405523</t>
  </si>
  <si>
    <t>1289690, 1289691</t>
  </si>
  <si>
    <t>G405524</t>
  </si>
  <si>
    <t>G405525</t>
  </si>
  <si>
    <t>G405526</t>
  </si>
  <si>
    <t>https://www.gem.wiki/Huadian_Longyou_Thermal_power_station</t>
  </si>
  <si>
    <t>Huadian Longyou Thermal power station</t>
  </si>
  <si>
    <t>华电龙游热电厂</t>
  </si>
  <si>
    <t>Quzhou</t>
  </si>
  <si>
    <t>Longyou County</t>
  </si>
  <si>
    <t>1094772</t>
  </si>
  <si>
    <t>1247849, 1247851</t>
  </si>
  <si>
    <t>L405701</t>
  </si>
  <si>
    <t>G405721</t>
  </si>
  <si>
    <t>1247850, 1247852</t>
  </si>
  <si>
    <t>G405722</t>
  </si>
  <si>
    <t>https://www.gem.wiki/Huadian_Nanning_Jiangnan_Distributed_Gas_power_station</t>
  </si>
  <si>
    <t>Huadian Nanning Jiangnan Distributed Gas power station</t>
  </si>
  <si>
    <t>华电南宁江南分布式能源站</t>
  </si>
  <si>
    <t>Jiangnan Industry Park</t>
  </si>
  <si>
    <t>L405703</t>
  </si>
  <si>
    <t>G405391</t>
  </si>
  <si>
    <t>G405392</t>
  </si>
  <si>
    <t>https://www.gem.wiki/Huadian_Nantong_Tongzhou_Gas_power_station</t>
  </si>
  <si>
    <t>Huadian Nantong Tongzhou Gas power station</t>
  </si>
  <si>
    <t>华电南通通州燃机发电厂</t>
  </si>
  <si>
    <t>Nantong</t>
  </si>
  <si>
    <t>Tongzhou</t>
  </si>
  <si>
    <t>1099818</t>
  </si>
  <si>
    <t>L405705</t>
  </si>
  <si>
    <t>G405509</t>
  </si>
  <si>
    <t>G405510</t>
  </si>
  <si>
    <t>https://www.gem.wiki/Huadian_Pingshan_Distributed_Gas_power_station</t>
  </si>
  <si>
    <t>Huadian Pingshan Distributed Gas power station</t>
  </si>
  <si>
    <t>华电坪山分布式能源站</t>
  </si>
  <si>
    <t>Pingshan</t>
  </si>
  <si>
    <t>1099607</t>
  </si>
  <si>
    <t>L405707</t>
  </si>
  <si>
    <t>G405253</t>
  </si>
  <si>
    <t>G405254</t>
  </si>
  <si>
    <t>https://www.gem.wiki/Huadian_Qian'an_Distributed_Gas_power_station</t>
  </si>
  <si>
    <t>Huadian Qian'an Distributed Gas power station</t>
  </si>
  <si>
    <t>华电迁安分布式能源站</t>
  </si>
  <si>
    <t>Qian'an</t>
  </si>
  <si>
    <t>1089179</t>
  </si>
  <si>
    <t>L405708</t>
  </si>
  <si>
    <t>G405434</t>
  </si>
  <si>
    <t>https://www.gem.wiki/Huadian_Qingdao_Gas_Thermal_power_station</t>
  </si>
  <si>
    <t>Huadian Qingdao Gas Thermal power station</t>
  </si>
  <si>
    <t>华电青岛燃机热电厂</t>
  </si>
  <si>
    <t>1140550</t>
  </si>
  <si>
    <t>1315689, 1315691</t>
  </si>
  <si>
    <t>L405709</t>
  </si>
  <si>
    <t>G405625</t>
  </si>
  <si>
    <t>1315690, 1315692</t>
  </si>
  <si>
    <t>G405626</t>
  </si>
  <si>
    <t>https://www.gem.wiki/Huadian_Qingyuan_Economic_Cooperation_Zone_Gas-fired_Thermal_power_station</t>
  </si>
  <si>
    <t>Huadian Qingyuan Economic Cooperation Zone Gas-fired Thermal power station</t>
  </si>
  <si>
    <t>华电清远经济合作区燃气热电站</t>
  </si>
  <si>
    <t>Guangqing District</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</si>
  <si>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</si>
  <si>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</si>
  <si>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</si>
  <si>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</si>
  <si>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</si>
  <si>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</si>
  <si>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Huaqiao Industrial Park</t>
  </si>
  <si>
    <t>L407571</t>
  </si>
  <si>
    <t>G409882</t>
  </si>
  <si>
    <t>G409881</t>
  </si>
  <si>
    <t>G412382</t>
  </si>
  <si>
    <t>G412381</t>
  </si>
  <si>
    <t>https://www.gem.wiki/Huadian_Qishuyan_Gas_power_station</t>
  </si>
  <si>
    <t>Huadian Qishuyan Gas power station</t>
  </si>
  <si>
    <t>华电戚墅堰燃机发电厂</t>
  </si>
  <si>
    <t>Jiangsu Huadian Qishuyan Power Generation</t>
  </si>
  <si>
    <t>1075101</t>
  </si>
  <si>
    <t>L405711</t>
  </si>
  <si>
    <t>G405515</t>
  </si>
  <si>
    <t>G405516</t>
  </si>
  <si>
    <t>1239588, 1239589</t>
  </si>
  <si>
    <t>G405517</t>
  </si>
  <si>
    <t>1239590, 1239591</t>
  </si>
  <si>
    <t>G405518</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</si>
  <si>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</si>
  <si>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</si>
  <si>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</si>
  <si>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</si>
  <si>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</si>
  <si>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</si>
  <si>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</si>
  <si>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</si>
  <si>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</si>
  <si>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</si>
  <si>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</si>
  <si>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</si>
  <si>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Jinhui Town</t>
  </si>
  <si>
    <t>Fengxian District</t>
  </si>
  <si>
    <t>Shanghai</t>
  </si>
  <si>
    <t>1080561</t>
  </si>
  <si>
    <t>L405713</t>
  </si>
  <si>
    <t>G405654</t>
  </si>
  <si>
    <t>G405655</t>
  </si>
  <si>
    <t>G405656</t>
  </si>
  <si>
    <t>G405657</t>
  </si>
  <si>
    <t>G405658</t>
  </si>
  <si>
    <t>G405659</t>
  </si>
  <si>
    <t>https://www.gem.wiki/Huadian_Shijiazhuang_Thermal_power_station</t>
  </si>
  <si>
    <t>Huadian Shijiazhuang Thermal power station</t>
  </si>
  <si>
    <t>华电石家庄燃气热电厂</t>
  </si>
  <si>
    <t>Chang'an</t>
  </si>
  <si>
    <t>Huadian Shijiazhuang Thermal Power Ninth Phase Project</t>
  </si>
  <si>
    <t>1140948</t>
  </si>
  <si>
    <t>1316237, 1316238</t>
  </si>
  <si>
    <t>L405714</t>
  </si>
  <si>
    <t>G405430</t>
  </si>
  <si>
    <t>1316254, 1316255</t>
  </si>
  <si>
    <t>G405431</t>
  </si>
  <si>
    <t>https://www.gem.wiki/Huadian_Shunde_Longjiang_Distributed_Gas_power_station</t>
  </si>
  <si>
    <t>Huadian Shunde Longjiang Distributed Gas power station</t>
  </si>
  <si>
    <t>华电顺德龙江燃气分布式能源站（一期）</t>
  </si>
  <si>
    <t>L405715</t>
  </si>
  <si>
    <t>G405261</t>
  </si>
  <si>
    <t>G405262</t>
  </si>
  <si>
    <t>华电顺德龙江燃气分布式能源站（二期）</t>
  </si>
  <si>
    <t>1140936</t>
  </si>
  <si>
    <t>G405263</t>
  </si>
  <si>
    <t>https://www.gem.wiki/Huadian_Tianjin_Beichen_Distributed_Gas_power_station</t>
  </si>
  <si>
    <t>Huadian Tianjin Beichen Distributed Gas power station</t>
  </si>
  <si>
    <t>华电天津北宸分布式能源站</t>
  </si>
  <si>
    <t>Nancai Village</t>
  </si>
  <si>
    <t>Beichen Economic and Technological Development Zone</t>
  </si>
  <si>
    <t>1101682</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</si>
  <si>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</si>
  <si>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</si>
  <si>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</si>
  <si>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</si>
  <si>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</si>
  <si>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</si>
  <si>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</si>
  <si>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</si>
  <si>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</si>
  <si>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</si>
  <si>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</si>
  <si>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</si>
  <si>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</si>
  <si>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</si>
  <si>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Xincheng Town</t>
  </si>
  <si>
    <t>Binhai New District</t>
  </si>
  <si>
    <t>Tianjin Huadian Nanjiang Gas power station</t>
  </si>
  <si>
    <t>1094543</t>
  </si>
  <si>
    <t>L405748</t>
  </si>
  <si>
    <t>G405689</t>
  </si>
  <si>
    <t>https://www.gem.wiki/Huadian_Wuchang_Gas_Thermal_power_station</t>
  </si>
  <si>
    <t>Huadian Wuchang Gas Thermal power station</t>
  </si>
  <si>
    <t>华电武昌燃机热电厂</t>
  </si>
  <si>
    <t>1062696</t>
  </si>
  <si>
    <t>L405719</t>
  </si>
  <si>
    <t>G405465</t>
  </si>
  <si>
    <t>G405466</t>
  </si>
  <si>
    <t>https://www.gem.wiki/Huadian_Wujiang_Gas_power_station</t>
  </si>
  <si>
    <t>Huadian Wujiang Gas power station</t>
  </si>
  <si>
    <t>华电吴江热电厂</t>
  </si>
  <si>
    <t>L405720</t>
  </si>
  <si>
    <t>G405511</t>
  </si>
  <si>
    <t>G405512</t>
  </si>
  <si>
    <t>https://www.gem.wiki/Huadian_Xianghe_Gas_Energy_Station</t>
  </si>
  <si>
    <t>Huadian Xianghe Gas Energy Station</t>
  </si>
  <si>
    <t>华电香河燃气能源站</t>
  </si>
  <si>
    <t>Langfang</t>
  </si>
  <si>
    <t>Xianghe</t>
  </si>
  <si>
    <t>L405721</t>
  </si>
  <si>
    <t>G405435</t>
  </si>
  <si>
    <t>G405436</t>
  </si>
  <si>
    <t>https://www.gem.wiki/Huadian_Xiangyang_Fancheng_Gas_Thermal_power_station</t>
  </si>
  <si>
    <t>Huadian Xiangyang Fancheng Gas Thermal power station</t>
  </si>
  <si>
    <t>华电襄阳樊城燃机热电厂</t>
  </si>
  <si>
    <t>Xianyang</t>
  </si>
  <si>
    <t>Fancheng</t>
  </si>
  <si>
    <t>1129074</t>
  </si>
  <si>
    <t>L405722</t>
  </si>
  <si>
    <t>G405467</t>
  </si>
  <si>
    <t>G405468</t>
  </si>
  <si>
    <t>https://www.gem.wiki/Huadian_Yangzhou_Gas_power_station</t>
  </si>
  <si>
    <t>Huadian Yangzhou Gas power station</t>
  </si>
  <si>
    <t>华电扬州燃机电厂</t>
  </si>
  <si>
    <t>1141314</t>
  </si>
  <si>
    <t>L405723</t>
  </si>
  <si>
    <t>G405521</t>
  </si>
  <si>
    <t>G405522</t>
  </si>
  <si>
    <t>https://www.gem.wiki/Huadian_Yizheng_Thermal_power_station</t>
  </si>
  <si>
    <t>Huadian Yizheng Thermal power station</t>
  </si>
  <si>
    <t>华电仪征热电厂</t>
  </si>
  <si>
    <t>1088142</t>
  </si>
  <si>
    <t>1236666, 1247442</t>
  </si>
  <si>
    <t>L405753</t>
  </si>
  <si>
    <t>G405501</t>
  </si>
  <si>
    <t>1236667, 1247443</t>
  </si>
  <si>
    <t>G405502</t>
  </si>
  <si>
    <t>1236668, 1316104</t>
  </si>
  <si>
    <t>G405503</t>
  </si>
  <si>
    <t>G405504</t>
  </si>
  <si>
    <t>G405505</t>
  </si>
  <si>
    <t>G405506</t>
  </si>
  <si>
    <t>https://www.gem.wiki/Huadian_Yuhua_Thermal_power_station</t>
  </si>
  <si>
    <t>Huadian Yuhua Thermal power station</t>
  </si>
  <si>
    <t>华电裕华燃机发电厂</t>
  </si>
  <si>
    <t>Luancheng</t>
  </si>
  <si>
    <t>L405724</t>
  </si>
  <si>
    <t>G405432</t>
  </si>
  <si>
    <t>G405433</t>
  </si>
  <si>
    <t>https://www.gem.wiki/Huadian_Zengcheng_Gas_Thermal_power_station</t>
  </si>
  <si>
    <t>Huadian Zengcheng Gas Thermal power station</t>
  </si>
  <si>
    <t>华电广州增城燃气热电厂</t>
  </si>
  <si>
    <t>Huadian Guangzhou Zengcheng</t>
  </si>
  <si>
    <t>1123436</t>
  </si>
  <si>
    <t>1291878, 1291880</t>
  </si>
  <si>
    <t>L405725</t>
  </si>
  <si>
    <t>G405255</t>
  </si>
  <si>
    <t>1291879, 1291881</t>
  </si>
  <si>
    <t>G405256</t>
  </si>
  <si>
    <t>https://www.gem.wiki/Huadian_Zhangqiu_Gas_Thermal_power_station</t>
  </si>
  <si>
    <t>Huadian Zhangqiu Gas Thermal power station</t>
  </si>
  <si>
    <t>华电章丘燃机热电厂</t>
  </si>
  <si>
    <t>Jinan</t>
  </si>
  <si>
    <t>Zhangqiu</t>
  </si>
  <si>
    <t>1055216</t>
  </si>
  <si>
    <t>L405726</t>
  </si>
  <si>
    <t>G405623</t>
  </si>
  <si>
    <t>G405624</t>
  </si>
  <si>
    <t>https://www.gem.wiki/Huadian_Zhuhai_Doumen_power_station</t>
  </si>
  <si>
    <t>Huadian Zhuhai Doumen power station</t>
  </si>
  <si>
    <t>珠海斗门华电热电联产项目</t>
  </si>
  <si>
    <t>Doumen District</t>
  </si>
  <si>
    <t>L407758</t>
  </si>
  <si>
    <t>G410260</t>
  </si>
  <si>
    <t>G410259</t>
  </si>
  <si>
    <t>https://www.gem.wiki/Huadian_Zibo_Gas_power_station</t>
  </si>
  <si>
    <t>Huadian Zibo Gas power station</t>
  </si>
  <si>
    <t>华电淄博2×9F级燃气蒸汽联合循环热电联产</t>
  </si>
  <si>
    <t>Zibo City</t>
  </si>
  <si>
    <t>L407895</t>
  </si>
  <si>
    <t>G410724</t>
  </si>
  <si>
    <t>G410723</t>
  </si>
  <si>
    <t>https://www.gem.wiki/Huadian_Zizhuang_Gas_power_station</t>
  </si>
  <si>
    <t>Huadian Zizhuang Gas power station</t>
  </si>
  <si>
    <t>上海华电莘庄工业区燃气热电厂</t>
  </si>
  <si>
    <t>Minhang District</t>
  </si>
  <si>
    <t>Shanghai Huadian Xinzhuang Industrial Zone Gas-fired Cogeneration District Distributed Energy Project</t>
  </si>
  <si>
    <t>1140947</t>
  </si>
  <si>
    <t>L405727</t>
  </si>
  <si>
    <t>G405660</t>
  </si>
  <si>
    <t>G405661</t>
  </si>
  <si>
    <t>https://www.gem.wiki/Huahai_Energy_Deqing_Gas_Thermal_power_station</t>
  </si>
  <si>
    <t>Huahai Energy Deqing Gas Thermal power station</t>
  </si>
  <si>
    <t>华海能源德庆工业园天然气热电厂</t>
  </si>
  <si>
    <t>Deqing</t>
  </si>
  <si>
    <t>L405728</t>
  </si>
  <si>
    <t>G405238</t>
  </si>
  <si>
    <t>G405239</t>
  </si>
  <si>
    <t>https://www.gem.wiki/Huaneng_Beijing_power_station</t>
  </si>
  <si>
    <t>Huaneng Beijing power station</t>
  </si>
  <si>
    <t>华能北京热电厂</t>
  </si>
  <si>
    <t>Beijing Southeast Gas Thermal Power Station, Huaneng Beijing Thermal power station</t>
  </si>
  <si>
    <t>1117299</t>
  </si>
  <si>
    <t>L100255</t>
  </si>
  <si>
    <t>G405759</t>
  </si>
  <si>
    <t>G405175</t>
  </si>
  <si>
    <t>G405176</t>
  </si>
  <si>
    <t>https://www.gem.wiki/Huaneng_Chongqing_Liangjiang_Gas_power_station</t>
  </si>
  <si>
    <t>Huaneng Chongqing Liangjiang Gas power station</t>
  </si>
  <si>
    <t>华能重庆两江燃机发电厂</t>
  </si>
  <si>
    <t>Liangjiang New District</t>
  </si>
  <si>
    <t>WRI: WRI1061065</t>
  </si>
  <si>
    <t>1089751</t>
  </si>
  <si>
    <t>L405730</t>
  </si>
  <si>
    <t>G405180</t>
  </si>
  <si>
    <t>G405181</t>
  </si>
  <si>
    <t>G410550</t>
  </si>
  <si>
    <t>G410549</t>
  </si>
  <si>
    <t>G410548</t>
  </si>
  <si>
    <t>https://www.gem.wiki/Huaneng_Dainan_Gas_power_station</t>
  </si>
  <si>
    <t>Huaneng Dainan Gas power station</t>
  </si>
  <si>
    <t>华能戴南燃机热电厂</t>
  </si>
  <si>
    <t>Xinghua</t>
  </si>
  <si>
    <t>Dainan</t>
  </si>
  <si>
    <t>L405731</t>
  </si>
  <si>
    <t>G405537</t>
  </si>
  <si>
    <t>G405538</t>
  </si>
  <si>
    <t>https://www.gem.wiki/Huaneng_Dongguan_Gas_Thermal_power_station</t>
  </si>
  <si>
    <t>Huaneng Dongguan Gas Thermal power station</t>
  </si>
  <si>
    <t>华能东莞燃机热电</t>
  </si>
  <si>
    <t>Xie Gang Town</t>
  </si>
  <si>
    <t>1117490</t>
  </si>
  <si>
    <t>1283563, 1283564</t>
  </si>
  <si>
    <t>L405732</t>
  </si>
  <si>
    <t>G405264</t>
  </si>
  <si>
    <t>1317158, 1317159</t>
  </si>
  <si>
    <t>G405265</t>
  </si>
  <si>
    <t>G410220</t>
  </si>
  <si>
    <t>G410219</t>
  </si>
  <si>
    <t>https://www.gem.wiki/Huaneng_Guilin_Distributed_Gas_power_station</t>
  </si>
  <si>
    <t>Huaneng Guilin Distributed Gas power station</t>
  </si>
  <si>
    <t>华能桂林燃气分布式能源站</t>
  </si>
  <si>
    <t>Xicheng Industrial Park</t>
  </si>
  <si>
    <t>1099753</t>
  </si>
  <si>
    <t>1255868, 1255870</t>
  </si>
  <si>
    <t>L405733</t>
  </si>
  <si>
    <t>G405395</t>
  </si>
  <si>
    <t>1255871, 1255874</t>
  </si>
  <si>
    <t>G405396</t>
  </si>
  <si>
    <t>1255872, 1255875</t>
  </si>
  <si>
    <t>G405397</t>
  </si>
  <si>
    <t>https://www.gem.wiki/Huaneng_Haikou_power_plant</t>
  </si>
  <si>
    <t>Huaneng Haikou power plant</t>
  </si>
  <si>
    <t>华能海口电厂天然气发电项目</t>
  </si>
  <si>
    <t>Laocheng Town, Chengmai County</t>
  </si>
  <si>
    <t>L408682</t>
  </si>
  <si>
    <t>G412380</t>
  </si>
  <si>
    <t>G412379</t>
  </si>
  <si>
    <t>https://www.gem.wiki/Huaneng_Jiangyin_Gas_Thermal_power_station</t>
  </si>
  <si>
    <t>Huaneng Jiangyin Gas Thermal power station</t>
  </si>
  <si>
    <t>华能江阴燃机热电厂</t>
  </si>
  <si>
    <t>Jiangyin</t>
  </si>
  <si>
    <t>Zhutang</t>
  </si>
  <si>
    <t>L405734</t>
  </si>
  <si>
    <t>G405539</t>
  </si>
  <si>
    <t>G405540</t>
  </si>
  <si>
    <t>https://www.gem.wiki/Huaneng_Jilin_Songyuan_power_station</t>
  </si>
  <si>
    <t>Huaneng Jilin Songyuan power station</t>
  </si>
  <si>
    <t>华能松原燃机热电厂</t>
  </si>
  <si>
    <t>Songyuan</t>
  </si>
  <si>
    <t>Ningjiang District</t>
  </si>
  <si>
    <t>Jilin</t>
  </si>
  <si>
    <t>L101101</t>
  </si>
  <si>
    <t>G410331</t>
  </si>
  <si>
    <t>G412378</t>
  </si>
  <si>
    <t>https://www.gem.wiki/Huaneng_Longmen_Gas_power_station</t>
  </si>
  <si>
    <t>Huaneng Longmen Gas power station</t>
  </si>
  <si>
    <t>华能龙门天然气发电站</t>
  </si>
  <si>
    <t>Longmen</t>
  </si>
  <si>
    <t>L405871</t>
  </si>
  <si>
    <t>G405787</t>
  </si>
  <si>
    <t>G405788</t>
  </si>
  <si>
    <t>https://www.gem.wiki/Huaneng_Nanjing_Jinling_Gas_power_station</t>
  </si>
  <si>
    <t>Huaneng Nanjing Jinling Gas power station</t>
  </si>
  <si>
    <t>华能南京金陵燃机发电厂</t>
  </si>
  <si>
    <t>Qixia District</t>
  </si>
  <si>
    <t>1037265</t>
  </si>
  <si>
    <t>L405736</t>
  </si>
  <si>
    <t>G405531</t>
  </si>
  <si>
    <t>G405532</t>
  </si>
  <si>
    <t>1235032, 1235033</t>
  </si>
  <si>
    <t>G405533</t>
  </si>
  <si>
    <t>1235997, 1235996</t>
  </si>
  <si>
    <t>G405534</t>
  </si>
  <si>
    <t>https://www.gem.wiki/Huaneng_Nanshan_Gas_power_station</t>
  </si>
  <si>
    <t>Huaneng Nanshan Gas power station</t>
  </si>
  <si>
    <t>华能南山燃气发电厂</t>
  </si>
  <si>
    <t>Sanya</t>
  </si>
  <si>
    <t>1018086</t>
  </si>
  <si>
    <t>1145859, 1118215</t>
  </si>
  <si>
    <t>L405737</t>
  </si>
  <si>
    <t>G405411</t>
  </si>
  <si>
    <t>1145860, 1118216</t>
  </si>
  <si>
    <t>G405412</t>
  </si>
  <si>
    <t>G405413</t>
  </si>
  <si>
    <t>G405414</t>
  </si>
  <si>
    <t>https://www.gem.wiki/Huaneng_Nantong_power_station</t>
  </si>
  <si>
    <t>Huaneng Nantong power station</t>
  </si>
  <si>
    <t>华能南通电厂</t>
  </si>
  <si>
    <t>Huaneng Nantong Gas Turbine Innovation Development Demonstration Project</t>
  </si>
  <si>
    <t>1140802</t>
  </si>
  <si>
    <t>L405738</t>
  </si>
  <si>
    <t>G405535</t>
  </si>
  <si>
    <t>G405536</t>
  </si>
  <si>
    <t>https://www.gem.wiki/Huaneng_Pengzhou_power_station</t>
  </si>
  <si>
    <t>Huaneng Pengzhou power station</t>
  </si>
  <si>
    <t>彭州市华能彭州燃机工程一期项目</t>
  </si>
  <si>
    <t>Longfeng Town</t>
  </si>
  <si>
    <t>Pengzhou City</t>
  </si>
  <si>
    <t>Chengdu City</t>
  </si>
  <si>
    <t>L407889</t>
  </si>
  <si>
    <t>G410670</t>
  </si>
  <si>
    <t>华能彭州天然气热电联产项目</t>
  </si>
  <si>
    <t>G410669</t>
  </si>
  <si>
    <t>https://www.gem.wiki/Huaneng_Qingyuan_power_station</t>
  </si>
  <si>
    <t>Huaneng Qingyuan power station</t>
  </si>
  <si>
    <t>华能清远高新区燃气电厂</t>
  </si>
  <si>
    <t>Gaoxin District</t>
  </si>
  <si>
    <t>1140557</t>
  </si>
  <si>
    <t>L407766</t>
  </si>
  <si>
    <t>G410281</t>
  </si>
  <si>
    <t>G410280</t>
  </si>
  <si>
    <t>https://www.gem.wiki/Huaneng_Shandong_Rizhao_power_station</t>
  </si>
  <si>
    <t>Huaneng Shandong Rizhao power station</t>
  </si>
  <si>
    <t>华能日照电厂2×9H天然气发电项目</t>
  </si>
  <si>
    <t>Donggang District</t>
  </si>
  <si>
    <t>L408683</t>
  </si>
  <si>
    <t>G412377</t>
  </si>
  <si>
    <t>G412376</t>
  </si>
  <si>
    <t>https://www.gem.wiki/Huaneng_Shanghai_Gas_power_station</t>
  </si>
  <si>
    <t>Huaneng Shanghai Gas power station</t>
  </si>
  <si>
    <t>华能上海燃机电厂</t>
  </si>
  <si>
    <t>Yuepu Town</t>
  </si>
  <si>
    <t>Baoshan District</t>
  </si>
  <si>
    <t>1056881</t>
  </si>
  <si>
    <t>L405739</t>
  </si>
  <si>
    <t>G405662</t>
  </si>
  <si>
    <t>G405663</t>
  </si>
  <si>
    <t>G405664</t>
  </si>
  <si>
    <t>https://www.gem.wiki/Huaneng_Shantou_power_plant</t>
  </si>
  <si>
    <t>Huaneng Shantou power plant</t>
  </si>
  <si>
    <t>华能汕头燃机热电联产项目</t>
  </si>
  <si>
    <t>Shantou City</t>
  </si>
  <si>
    <t>Haojiang District</t>
  </si>
  <si>
    <t>L408684</t>
  </si>
  <si>
    <t>G412375</t>
  </si>
  <si>
    <t>G412374</t>
  </si>
  <si>
    <t>https://www.gem.wiki/Huaneng_Suzhou_Gas_power_station</t>
  </si>
  <si>
    <t>Huaneng Suzhou Gas power station</t>
  </si>
  <si>
    <t>华能苏州燃机热电厂</t>
  </si>
  <si>
    <t>1058730</t>
  </si>
  <si>
    <t>1247251, 1247252</t>
  </si>
  <si>
    <t>L405740</t>
  </si>
  <si>
    <t>G405541</t>
  </si>
  <si>
    <t>1247254, 1247253</t>
  </si>
  <si>
    <t>G405542</t>
  </si>
  <si>
    <t>https://www.gem.wiki/Huaneng_Taiyuan_Dongshan_Gas_Thermal_power_station</t>
  </si>
  <si>
    <t>Huaneng Taiyuan Dongshan Gas Thermal power station</t>
  </si>
  <si>
    <t>华能太原东山燃机热电厂</t>
  </si>
  <si>
    <t>Taiyuan</t>
  </si>
  <si>
    <t>Xinghualing</t>
  </si>
  <si>
    <t>1099942</t>
  </si>
  <si>
    <t>L405741</t>
  </si>
  <si>
    <t>G405673</t>
  </si>
  <si>
    <t>G405674</t>
  </si>
  <si>
    <t>https://www.gem.wiki/Huaneng_Tianjin_Lingang_Gas_Thermal_power_station</t>
  </si>
  <si>
    <t>Huaneng Tianjin Lingang Gas Thermal power station</t>
  </si>
  <si>
    <t>华能天津临港燃机热电厂</t>
  </si>
  <si>
    <t>Dagu street district</t>
  </si>
  <si>
    <t>1093359</t>
  </si>
  <si>
    <t>1245671, 1314972</t>
  </si>
  <si>
    <t>L405742</t>
  </si>
  <si>
    <t>G405695</t>
  </si>
  <si>
    <t>G405696</t>
  </si>
  <si>
    <t>https://www.gem.wiki/Huaneng_Xiangyin_power_station</t>
  </si>
  <si>
    <t>Huaneng Xiangyin power station</t>
  </si>
  <si>
    <t>华能湖南湘阴调峰燃气厂</t>
  </si>
  <si>
    <t>Yueyang</t>
  </si>
  <si>
    <t>Xiangyin</t>
  </si>
  <si>
    <t>L407767</t>
  </si>
  <si>
    <t>G410283</t>
  </si>
  <si>
    <t>G410282</t>
  </si>
  <si>
    <t>https://www.gem.wiki/Huaneng_Xindian_Gas_Thermal_power_station</t>
  </si>
  <si>
    <t>Huaneng Xindian Gas Thermal power station</t>
  </si>
  <si>
    <t>华能辛店燃机热电厂</t>
  </si>
  <si>
    <t>Zibo</t>
  </si>
  <si>
    <t>Linzi</t>
  </si>
  <si>
    <t>L405872</t>
  </si>
  <si>
    <t>G405820</t>
  </si>
  <si>
    <t>G405821</t>
  </si>
  <si>
    <t>https://www.gem.wiki/Huaneng_Yangpu_Cogen_power_station</t>
  </si>
  <si>
    <t>Huaneng Yangpu Cogen power station</t>
  </si>
  <si>
    <t>华能洋浦燃气热电厂</t>
  </si>
  <si>
    <t>L100532</t>
  </si>
  <si>
    <t>G405415</t>
  </si>
  <si>
    <t>G405416</t>
  </si>
  <si>
    <t>https://www.gem.wiki/Huaneng_Yantai_Gas_power_station</t>
  </si>
  <si>
    <t>Huaneng Yantai Gas power station</t>
  </si>
  <si>
    <t>华能烟台发电厂2×9F级燃气蒸汽联合循环热电联产项目</t>
  </si>
  <si>
    <t>Dongting Street</t>
  </si>
  <si>
    <t>Fushan District</t>
  </si>
  <si>
    <t>Yantai City</t>
  </si>
  <si>
    <t>L407890</t>
  </si>
  <si>
    <t>G410668</t>
  </si>
  <si>
    <t>G410667</t>
  </si>
  <si>
    <t>https://www.gem.wiki/Huaneng_Zhongyuan_Gas_power_station</t>
  </si>
  <si>
    <t>Huaneng Zhongyuan Gas power station</t>
  </si>
  <si>
    <t>华能中原燃气发电厂</t>
  </si>
  <si>
    <t>Zhumadian</t>
  </si>
  <si>
    <t>Yicheng</t>
  </si>
  <si>
    <t>1061626</t>
  </si>
  <si>
    <t>L405746</t>
  </si>
  <si>
    <t>G405449</t>
  </si>
  <si>
    <t>G405450</t>
  </si>
  <si>
    <t>https://www.gem.wiki/Huangneng_Guangdong_Huizhou_power_station</t>
  </si>
  <si>
    <t>Huangneng Guangdong Huizhou power station</t>
  </si>
  <si>
    <t>华能惠州龙门燃机一期项目</t>
  </si>
  <si>
    <t>Longmen County</t>
  </si>
  <si>
    <t>L408686</t>
  </si>
  <si>
    <t>G412373</t>
  </si>
  <si>
    <t>G412372</t>
  </si>
  <si>
    <t>https://www.gem.wiki/Huangneng_Sichuan_Bazhong_power_station</t>
  </si>
  <si>
    <t>Huangneng Sichuan Bazhong power station</t>
  </si>
  <si>
    <t>华能巴中燃机工程项目</t>
  </si>
  <si>
    <t>Bazhong</t>
  </si>
  <si>
    <t>Tongjiang County Industrial Park, Tongjiang County</t>
  </si>
  <si>
    <t>L408685</t>
  </si>
  <si>
    <t>G412371</t>
  </si>
  <si>
    <t>G412370</t>
  </si>
  <si>
    <t>G412369</t>
  </si>
  <si>
    <t>G412368</t>
  </si>
  <si>
    <t>https://www.gem.wiki/Huangtai_power_station</t>
  </si>
  <si>
    <t>Huangtai power station</t>
  </si>
  <si>
    <t>华能济南黄台发电厂</t>
  </si>
  <si>
    <t>Huangtai</t>
  </si>
  <si>
    <t>L101356</t>
  </si>
  <si>
    <t>G410255</t>
  </si>
  <si>
    <t>G410254</t>
  </si>
  <si>
    <t>https://www.gem.wiki/Huanneng_Tongxiang_Gas_Thermal_power_station</t>
  </si>
  <si>
    <t>Huanneng Tongxiang Gas Thermal power station</t>
  </si>
  <si>
    <t>华能桐乡燃机热电厂</t>
  </si>
  <si>
    <t>Tongxiang</t>
  </si>
  <si>
    <t>Linhang Economic Development Zone</t>
  </si>
  <si>
    <t>1092409</t>
  </si>
  <si>
    <t>1244233, 1244234</t>
  </si>
  <si>
    <t>L405747</t>
  </si>
  <si>
    <t>G405723</t>
  </si>
  <si>
    <t>1244235, 1244236</t>
  </si>
  <si>
    <t>G405724</t>
  </si>
  <si>
    <t>https://www.gem.wiki/Huarun_Dongguan_Dalang_Gas_power_station</t>
  </si>
  <si>
    <t>Huarun Dongguan Dalang Gas power station</t>
  </si>
  <si>
    <t>华润电力东莞大朗天然气发电项目</t>
  </si>
  <si>
    <t>L407879</t>
  </si>
  <si>
    <t>G410743</t>
  </si>
  <si>
    <t>G410742</t>
  </si>
  <si>
    <t>https://www.gem.wiki/Huarun_Guangdong_Zhanjiang_Donghaidao_power_station</t>
  </si>
  <si>
    <t>Huarun Guangdong Zhanjiang Donghaidao power station</t>
  </si>
  <si>
    <t>华润电力东海岛天然气热电联产项目</t>
  </si>
  <si>
    <t>Zhanjiang</t>
  </si>
  <si>
    <t>L408688</t>
  </si>
  <si>
    <t>G412367</t>
  </si>
  <si>
    <t>G412366</t>
  </si>
  <si>
    <t>https://www.gem.wiki/Hubei_Jinshenglan_Metallurgical_Technology_Co.,_Ltd._Gas_Power_Project</t>
  </si>
  <si>
    <t>Hubei Jinshenglan Metallurgical Technology Co., Ltd. Gas Power Project</t>
  </si>
  <si>
    <t>湖北金盛兰冶金科技有限公司1×80MW煤气发电工程</t>
  </si>
  <si>
    <t>Xianning</t>
  </si>
  <si>
    <t>Linjiang Industrial Park, Jiayu County</t>
  </si>
  <si>
    <t>L408687</t>
  </si>
  <si>
    <t>G412364</t>
  </si>
  <si>
    <t>湖北金盛兰冶金科技有限公司1×100MW超高温亚临界煤气综合利用</t>
  </si>
  <si>
    <t>G412365</t>
  </si>
  <si>
    <t>https://www.gem.wiki/Huizhou_Cogen_power_station</t>
  </si>
  <si>
    <t>Huizhou Cogen power station</t>
  </si>
  <si>
    <t>中国神华能源股份有限公司惠州热电分公司</t>
  </si>
  <si>
    <t>Xiayong Town</t>
  </si>
  <si>
    <t>Dayawan District</t>
  </si>
  <si>
    <t>Guoneng Huizhou Phase II 2×400MW Gas-fired Cogeneration Project</t>
  </si>
  <si>
    <t>L100385</t>
  </si>
  <si>
    <t>G409860</t>
  </si>
  <si>
    <t>G409859</t>
  </si>
  <si>
    <t>https://www.gem.wiki/Huizhou_Daya_Bay_Petrochemical_Zone_Comprehensive_Energy_Station</t>
  </si>
  <si>
    <t>Huizhou Daya Bay Petrochemical Zone Comprehensive Energy Station</t>
  </si>
  <si>
    <t>广东粤电大亚湾综合能源有限公司, 惠州大亚湾石化区综合能源站二期</t>
  </si>
  <si>
    <t>L407581</t>
  </si>
  <si>
    <t>G409858</t>
  </si>
  <si>
    <t>G409857</t>
  </si>
  <si>
    <t>G412363</t>
  </si>
  <si>
    <t>G412362</t>
  </si>
  <si>
    <t>https://www.gem.wiki/Hunan_Valin_Lianyuan_Iron_and_Steel_Co.,_Ltd._power_project</t>
  </si>
  <si>
    <t>Hunan Valin Lianyuan Iron and Steel Co., Ltd. power project</t>
  </si>
  <si>
    <t>湖南华菱湘潭钢铁有限公司135MW汽轮发电机组及配套超高压高温煤气锅炉项目</t>
  </si>
  <si>
    <t>Loudi</t>
  </si>
  <si>
    <t>Louxing District</t>
  </si>
  <si>
    <t>L408689</t>
  </si>
  <si>
    <t>G412361</t>
  </si>
  <si>
    <t>G412360</t>
  </si>
  <si>
    <t>湖南华菱涟源钢铁有限公司150MW超高温亚临界发电机组项目</t>
  </si>
  <si>
    <t>G412359</t>
  </si>
  <si>
    <t>https://www.gem.wiki/Inner_Mongolia_Sulige_Gas_power_station</t>
  </si>
  <si>
    <t>Inner Mongolia Sulige Gas power station</t>
  </si>
  <si>
    <t>内蒙古苏里格燃气发电厂</t>
  </si>
  <si>
    <t>Ordos</t>
  </si>
  <si>
    <t>Uxin</t>
  </si>
  <si>
    <t>1066149</t>
  </si>
  <si>
    <t>L405750</t>
  </si>
  <si>
    <t>G405481</t>
  </si>
  <si>
    <t>G405482</t>
  </si>
  <si>
    <t>https://www.gem.wiki/Inner_Mongolia_Yaxinlongshun_Special_Steel_Co.,_Ltd._power_project</t>
  </si>
  <si>
    <t>Inner Mongolia Yaxinlongshun Special Steel Co., Ltd. power project</t>
  </si>
  <si>
    <t>内蒙古亚新隆顺特钢有限公司50MW煤气发电节能综合利用项目</t>
  </si>
  <si>
    <t>Baotou</t>
  </si>
  <si>
    <t>Shiguai District</t>
  </si>
  <si>
    <t>L408690</t>
  </si>
  <si>
    <t>G412358</t>
  </si>
  <si>
    <t>https://www.gem.wiki/JiLin_Province_Xinda_Steel_Co.,_Ltd._power_project</t>
  </si>
  <si>
    <t>JiLin Province Xinda Steel Co., Ltd. power project</t>
  </si>
  <si>
    <t>吉林鑫达钢铁有限公司65MW高温超高压中间再热煤气发电工程项目</t>
  </si>
  <si>
    <t>Liaoyuan</t>
  </si>
  <si>
    <t>Dongfeng County</t>
  </si>
  <si>
    <t>L408694</t>
  </si>
  <si>
    <t>G412351</t>
  </si>
  <si>
    <t>吉林鑫达钢铁有限公司300万吨钢配套1x110MW超高温亚临界煤气发电自备电站工程</t>
  </si>
  <si>
    <t>G412350</t>
  </si>
  <si>
    <t>https://www.gem.wiki/Jiangmen_Distributed_Natural_Gas_power_station</t>
  </si>
  <si>
    <t>Jiangmen Distributed Natural Gas power station</t>
  </si>
  <si>
    <t>中国电力江门综能天然气分布式能源站项目</t>
  </si>
  <si>
    <t>Ecnomic Development District</t>
  </si>
  <si>
    <t>1135849</t>
  </si>
  <si>
    <t>L407578</t>
  </si>
  <si>
    <t>G409864</t>
  </si>
  <si>
    <t>G409863</t>
  </si>
  <si>
    <t>https://www.gem.wiki/Jiangmen_Gujing_Energy_Service_Thermal_power_station</t>
  </si>
  <si>
    <t>Jiangmen Gujing Energy Service Thermal power station</t>
  </si>
  <si>
    <t>江门市新会区古井能源服务有限公司热电厂</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</si>
  <si>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</si>
  <si>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</si>
  <si>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</si>
  <si>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</si>
  <si>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</si>
  <si>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</si>
  <si>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</si>
  <si>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L405873</t>
  </si>
  <si>
    <t>G405799</t>
  </si>
  <si>
    <t>G405800</t>
  </si>
  <si>
    <t>https://www.gem.wiki/Jiangsu_Bairun_Xinminzhou_Distributed_Gas_power_station</t>
  </si>
  <si>
    <t>Jiangsu Bairun Xinminzhou Distributed Gas power station</t>
  </si>
  <si>
    <t>江苏百润新民洲天然气分布式能源站</t>
  </si>
  <si>
    <t>Zhenjiang</t>
  </si>
  <si>
    <t>1124266</t>
  </si>
  <si>
    <t>L405751</t>
  </si>
  <si>
    <t>G405600</t>
  </si>
  <si>
    <t>G405601</t>
  </si>
  <si>
    <t>https://www.gem.wiki/Jiangsu_Changzhou_Suyuan_power_station</t>
  </si>
  <si>
    <t>Jiangsu Changzhou Suyuan power station</t>
  </si>
  <si>
    <t>江苏常州苏源发电厂</t>
  </si>
  <si>
    <t>L405752</t>
  </si>
  <si>
    <t>G405599</t>
  </si>
  <si>
    <t>https://www.gem.wiki/Jiangsu_Huafeng_Microfiber_Distributed_Energy_Station</t>
  </si>
  <si>
    <t>Jiangsu Huafeng Microfiber Distributed Energy Station</t>
  </si>
  <si>
    <t>江苏华峰超纤分布式能源站</t>
  </si>
  <si>
    <t>Qidong</t>
  </si>
  <si>
    <t>L405754</t>
  </si>
  <si>
    <t>G405597</t>
  </si>
  <si>
    <t>G405598</t>
  </si>
  <si>
    <t>https://www.gem.wiki/Jiangsu_Lihuai_Iron_&amp;_Steel_Co.,_Ltd._power_project</t>
  </si>
  <si>
    <t>Jiangsu Lihuai Iron &amp; Steel Co., Ltd. power project</t>
  </si>
  <si>
    <t>江苏利淮钢铁有限公司1×80MW煤气高效利用发电项目</t>
  </si>
  <si>
    <t>Qingjiang Pu District</t>
  </si>
  <si>
    <t>L408691</t>
  </si>
  <si>
    <t>G412357</t>
  </si>
  <si>
    <t>https://www.gem.wiki/Jiangsu_Nantong_power_station</t>
  </si>
  <si>
    <t>Jiangsu Nantong power station</t>
  </si>
  <si>
    <t>1256007, 1256011</t>
  </si>
  <si>
    <t>L101005</t>
  </si>
  <si>
    <t>G405507</t>
  </si>
  <si>
    <t>1256008, 1256012</t>
  </si>
  <si>
    <t>G405508</t>
  </si>
  <si>
    <t>https://www.gem.wiki/Jiangsu_Province_Binxin_Steel_Group_Co.,_Ltd._power_project</t>
  </si>
  <si>
    <t>Jiangsu Province Binxin Steel Group Co., Ltd. power project</t>
  </si>
  <si>
    <t>江苏省镔鑫钢铁集团有限公司高温超高压富余煤气发电工程</t>
  </si>
  <si>
    <t>Lianyungang</t>
  </si>
  <si>
    <t>Ganyu District</t>
  </si>
  <si>
    <t>L408692</t>
  </si>
  <si>
    <t>G412356</t>
  </si>
  <si>
    <t>江苏省镔鑫钢铁集团有限公司80MW超高温亚临界富余煤气发电2#机组工程</t>
  </si>
  <si>
    <t>G412355</t>
  </si>
  <si>
    <t>江苏省镔鑫钢铁集团有限公司150MW亚临界高炉煤气发电机组</t>
  </si>
  <si>
    <t>G412354</t>
  </si>
  <si>
    <t>https://www.gem.wiki/Jiangsu_Rudong_Combined_Cycle_Gas_Turbine_power_station</t>
  </si>
  <si>
    <t>Jiangsu Rudong Combined Cycle Gas Turbine power station</t>
  </si>
  <si>
    <t>江苏如东天然气联合循环发电厂</t>
  </si>
  <si>
    <t>Yangkou</t>
  </si>
  <si>
    <t>Rudong</t>
  </si>
  <si>
    <t>L405858</t>
  </si>
  <si>
    <t>G405772</t>
  </si>
  <si>
    <t>G405773</t>
  </si>
  <si>
    <t>https://www.gem.wiki/Jiangsu_Zhenjiang_Gas_Thermal_power_station</t>
  </si>
  <si>
    <t>Jiangsu Zhenjiang Gas Thermal power station</t>
  </si>
  <si>
    <t>江苏镇江燃气热电厂</t>
  </si>
  <si>
    <t>Dantu</t>
  </si>
  <si>
    <t>1139655</t>
  </si>
  <si>
    <t>L405755</t>
  </si>
  <si>
    <t>G405595</t>
  </si>
  <si>
    <t>G405596</t>
  </si>
  <si>
    <t>https://www.gem.wiki/Jiangyin_Cogen_power_station</t>
  </si>
  <si>
    <t>Jiangyin Cogen power station</t>
  </si>
  <si>
    <t>江阴燃机热电厂</t>
  </si>
  <si>
    <t>Zhouzhuang</t>
  </si>
  <si>
    <t>L101010</t>
  </si>
  <si>
    <t>G405602</t>
  </si>
  <si>
    <t>Jiangyin Gas Thermal power station</t>
  </si>
  <si>
    <t>G405603</t>
  </si>
  <si>
    <t>G410253</t>
  </si>
  <si>
    <t>https://www.gem.wiki/Jilin_Songhuajiang_power_station</t>
  </si>
  <si>
    <t>Jilin Songhuajiang power station</t>
  </si>
  <si>
    <t>吉林松花江热电有限公司燃气机组工程项目</t>
  </si>
  <si>
    <t>L408693</t>
  </si>
  <si>
    <t>G412349</t>
  </si>
  <si>
    <t>G412348</t>
  </si>
  <si>
    <t>https://www.gem.wiki/Jingmen_Lvdong_power_station</t>
  </si>
  <si>
    <t>Jingmen Lvdong power station</t>
  </si>
  <si>
    <t>荆门绿动电厂</t>
  </si>
  <si>
    <t>Duodao District</t>
  </si>
  <si>
    <t>Jingmen</t>
  </si>
  <si>
    <t>L407761</t>
  </si>
  <si>
    <t>G410266</t>
  </si>
  <si>
    <t>G410265</t>
  </si>
  <si>
    <t>https://www.gem.wiki/Jinjiang_Gas_power_station</t>
  </si>
  <si>
    <t>Jinjiang Gas power station</t>
  </si>
  <si>
    <t>晋江燃气电厂</t>
  </si>
  <si>
    <t>Quanzhou</t>
  </si>
  <si>
    <t>Jinjing Town</t>
  </si>
  <si>
    <t>Jinjiang</t>
  </si>
  <si>
    <t>WRI: WRI1061031</t>
  </si>
  <si>
    <t>Fujian Energy Jinjiang Gas Power Station</t>
  </si>
  <si>
    <t>1065094</t>
  </si>
  <si>
    <t>L405757</t>
  </si>
  <si>
    <t>G405192</t>
  </si>
  <si>
    <t>G405193</t>
  </si>
  <si>
    <t>G405194</t>
  </si>
  <si>
    <t>G405195</t>
  </si>
  <si>
    <t>https://www.gem.wiki/JiuJiang_PXSteel_Co.,_Ltd._power_project</t>
  </si>
  <si>
    <t>JiuJiang PXSteel Co., Ltd. power project</t>
  </si>
  <si>
    <t>九江萍钢钢铁有限公司新建1×55MW高温超高压煤气发电项目</t>
  </si>
  <si>
    <t>Jiujiang</t>
  </si>
  <si>
    <t>Hukou High-tech Industrial Park</t>
  </si>
  <si>
    <t>Jiangxi</t>
  </si>
  <si>
    <t>L408695</t>
  </si>
  <si>
    <t>G412347</t>
  </si>
  <si>
    <t>https://www.gem.wiki/Jiugang_Group_Captive_Gas_power_station</t>
  </si>
  <si>
    <t>Jiugang Group Captive Gas power station</t>
  </si>
  <si>
    <t>酒钢燃气发电厂</t>
  </si>
  <si>
    <t>Jiuquan</t>
  </si>
  <si>
    <t>Jiayuguan</t>
  </si>
  <si>
    <t>Gansu</t>
  </si>
  <si>
    <t>L405758</t>
  </si>
  <si>
    <t>G405196</t>
  </si>
  <si>
    <t>https://www.gem.wiki/Jiulong_Paper_Mill_power_station</t>
  </si>
  <si>
    <t>Jiulong Paper Mill power station</t>
  </si>
  <si>
    <t>玖龙纸业东莞天然气热电站</t>
  </si>
  <si>
    <t>Nine Dragons Paper Dongguan Natural Gas Thermal power station</t>
  </si>
  <si>
    <t>L100387</t>
  </si>
  <si>
    <t>G405801</t>
  </si>
  <si>
    <t>G405802</t>
  </si>
  <si>
    <t>G405803</t>
  </si>
  <si>
    <t>G405804</t>
  </si>
  <si>
    <t>G410335</t>
  </si>
  <si>
    <t>https://www.gem.wiki/Jixuan_Energy_Huashan_Gas_Thermal_power_station</t>
  </si>
  <si>
    <t>Jixuan Energy Huashan Gas Thermal power station</t>
  </si>
  <si>
    <t>济宣能源华山热电厂</t>
  </si>
  <si>
    <t>Licheng</t>
  </si>
  <si>
    <t>L405759</t>
  </si>
  <si>
    <t>G405637</t>
  </si>
  <si>
    <t>G405638</t>
  </si>
  <si>
    <t>https://www.gem.wiki/Junliangcheng_power_station</t>
  </si>
  <si>
    <t>Junliangcheng power station</t>
  </si>
  <si>
    <t>天津军粮城电厂</t>
  </si>
  <si>
    <t>Xinli Town</t>
  </si>
  <si>
    <t>Dongli District</t>
  </si>
  <si>
    <t>Tianjin Junliangcheng power station</t>
  </si>
  <si>
    <t>1117554</t>
  </si>
  <si>
    <t>L101587</t>
  </si>
  <si>
    <t>G405702</t>
  </si>
  <si>
    <t>https://www.gem.wiki/Laixi_Guhe_Thermal_power_station</t>
  </si>
  <si>
    <t>Laixi Guhe Thermal power station</t>
  </si>
  <si>
    <t>山东莱西沽河热电厂</t>
  </si>
  <si>
    <t>laixi</t>
  </si>
  <si>
    <t>Guhe</t>
  </si>
  <si>
    <t>L407574</t>
  </si>
  <si>
    <t>G409873</t>
  </si>
  <si>
    <t>G409872</t>
  </si>
  <si>
    <t>https://www.gem.wiki/Lee_%26_Man_Paper_power_station</t>
  </si>
  <si>
    <t>Lee &amp; Man Paper power station</t>
  </si>
  <si>
    <t>广东理文造纸有限公司自备电厂</t>
  </si>
  <si>
    <t>L100389</t>
  </si>
  <si>
    <t>G405350</t>
  </si>
  <si>
    <t>G405351</t>
  </si>
  <si>
    <t>G410267</t>
  </si>
  <si>
    <t>https://www.gem.wiki/Lianshui_Economic_Development_Zone_Gas_Thermal_power_station</t>
  </si>
  <si>
    <t>Lianshui Economic Development Zone Gas Thermal power station</t>
  </si>
  <si>
    <t>涟水经济开发区燃气热电厂</t>
  </si>
  <si>
    <t>Lianshui</t>
  </si>
  <si>
    <t>Lianshui Economic Development Zone Gas Cooling, Heating and Power Generation Project</t>
  </si>
  <si>
    <t>L405761</t>
  </si>
  <si>
    <t>G405604</t>
  </si>
  <si>
    <t>G405605</t>
  </si>
  <si>
    <t>https://www.gem.wiki/Lianyungang_Xingxin_Iron_and_Steel_Co.,_Ltd._power_project</t>
  </si>
  <si>
    <t>Lianyungang Xingxin Iron and Steel Co., Ltd. power project</t>
  </si>
  <si>
    <t>连云港兴鑫钢铁有限公司1×80MW亚临界超高温煤气发电项目</t>
  </si>
  <si>
    <t>Duigougang Town, Guannan County</t>
  </si>
  <si>
    <t>L408697</t>
  </si>
  <si>
    <t>G412346</t>
  </si>
  <si>
    <t>https://www.gem.wiki/Linyi_Iron_and_Steel_Investment_Group_Special_Steel_Co.,_Ltd._power_project</t>
  </si>
  <si>
    <t>Linyi Iron and Steel Investment Group Special Steel Co., Ltd. power project</t>
  </si>
  <si>
    <t>临沂优特钢项目燃气发电工程</t>
  </si>
  <si>
    <t>Linyi</t>
  </si>
  <si>
    <t>Lingang Park, Junan County</t>
  </si>
  <si>
    <t>L408696</t>
  </si>
  <si>
    <t>G412345</t>
  </si>
  <si>
    <t>https://www.gem.wiki/Linyi_power_station</t>
  </si>
  <si>
    <t>Linyi power station</t>
  </si>
  <si>
    <t>华能临沂热电厂</t>
  </si>
  <si>
    <t>Qingyun Town</t>
  </si>
  <si>
    <t>L101369</t>
  </si>
  <si>
    <t>G409880</t>
  </si>
  <si>
    <t>G409879</t>
  </si>
  <si>
    <t>https://www.gem.wiki/Luoyang_Wanzhong_Jili_Gas_Thermal_power_station</t>
  </si>
  <si>
    <t>Luoyang Wanzhong Jili Gas Thermal power station</t>
  </si>
  <si>
    <t>洛阳万众吉利热电厂</t>
  </si>
  <si>
    <t>Luoyang</t>
  </si>
  <si>
    <t>Jili District</t>
  </si>
  <si>
    <t>1095576</t>
  </si>
  <si>
    <t>1249143, 1249144</t>
  </si>
  <si>
    <t>L405762</t>
  </si>
  <si>
    <t>G405461</t>
  </si>
  <si>
    <t>1290268, 1290269</t>
  </si>
  <si>
    <t>G405462</t>
  </si>
  <si>
    <t>G405463</t>
  </si>
  <si>
    <t>G405464</t>
  </si>
  <si>
    <t>https://www.gem.wiki/Maoming_Gas_Thermal_power_station</t>
  </si>
  <si>
    <t>Maoming Gas Thermal power station</t>
  </si>
  <si>
    <t>茂名天然气热电厂</t>
  </si>
  <si>
    <t>Dianbai District</t>
  </si>
  <si>
    <t>L405875</t>
  </si>
  <si>
    <t>G405810</t>
  </si>
  <si>
    <t>G405811</t>
  </si>
  <si>
    <t>https://www.gem.wiki/Mawan_power_station</t>
  </si>
  <si>
    <t>Mawan power station</t>
  </si>
  <si>
    <t>妈湾电厂升级改造气电一期</t>
  </si>
  <si>
    <t>Nantou Street</t>
  </si>
  <si>
    <t>Nanshan District</t>
  </si>
  <si>
    <t>Shenzhen City</t>
  </si>
  <si>
    <t>1028621</t>
  </si>
  <si>
    <t>1314829, 1314830</t>
  </si>
  <si>
    <t>L100395</t>
  </si>
  <si>
    <t>G410666</t>
  </si>
  <si>
    <t>https://www.gem.wiki/Minyuan_Iron_and_Steel_Group_Co.,_Ltd._power_project</t>
  </si>
  <si>
    <t>Minyuan Iron and Steel Group Co., Ltd. power project</t>
  </si>
  <si>
    <t>闽源钢铁集团有限公司1×80MW超高温亚临界煤气发电项目</t>
  </si>
  <si>
    <t>Shangqiu</t>
  </si>
  <si>
    <t>Chenji Town, Yongcheng City</t>
  </si>
  <si>
    <t>L408699</t>
  </si>
  <si>
    <t>G412579</t>
  </si>
  <si>
    <t>https://www.gem.wiki/Nanhai_Changhai_power_station_A</t>
  </si>
  <si>
    <t>Nanhai Changhai power station A</t>
  </si>
  <si>
    <t>南海长海燃气热电站</t>
  </si>
  <si>
    <t>Xiqiao Town</t>
  </si>
  <si>
    <t>Nanhai District</t>
  </si>
  <si>
    <t>L100397</t>
  </si>
  <si>
    <t>G405268</t>
  </si>
  <si>
    <t>G405269</t>
  </si>
  <si>
    <t>G405270</t>
  </si>
  <si>
    <t>G410692</t>
  </si>
  <si>
    <t>https://www.gem.wiki/Nanjing_Liuhe_District_Yangba_power_station</t>
  </si>
  <si>
    <t>Nanjing Liuhe District Yangba power station</t>
  </si>
  <si>
    <t>南京六合区扬巴电厂</t>
  </si>
  <si>
    <t>Liuhe District</t>
  </si>
  <si>
    <t>Jiangsu Yangba Power Plant</t>
  </si>
  <si>
    <t>1054578</t>
  </si>
  <si>
    <t>L405766</t>
  </si>
  <si>
    <t>G405555</t>
  </si>
  <si>
    <t>G405830</t>
  </si>
  <si>
    <t>G405831</t>
  </si>
  <si>
    <t>https://www.gem.wiki/Nanjing_Nangang_Industrial_Development_Co.,_Ltd._power_project</t>
  </si>
  <si>
    <t>Nanjing Nangang Industrial Development Co., Ltd. power project</t>
  </si>
  <si>
    <t>南京南钢产业发展有限公司资源综合利用高效发电项目</t>
  </si>
  <si>
    <t>Pukou District</t>
  </si>
  <si>
    <t>L408700</t>
  </si>
  <si>
    <t>G412578</t>
  </si>
  <si>
    <t>G412577</t>
  </si>
  <si>
    <t>G412576</t>
  </si>
  <si>
    <t>G412575</t>
  </si>
  <si>
    <t>G412574</t>
  </si>
  <si>
    <t>G412573</t>
  </si>
  <si>
    <t>https://www.gem.wiki/Neijiang_Baima_power_station</t>
  </si>
  <si>
    <t>Neijiang Baima power station</t>
  </si>
  <si>
    <t>华电内江白马燃气发电厂</t>
  </si>
  <si>
    <t>Neijiang</t>
  </si>
  <si>
    <t>Baima Town</t>
  </si>
  <si>
    <t>Huadian Neijiang Baima Gas Power Station, Huadian Neijiang Baima Gas Turbine Innovation Development Demonstration Project</t>
  </si>
  <si>
    <t>1140901</t>
  </si>
  <si>
    <t>L101575</t>
  </si>
  <si>
    <t>G405678</t>
  </si>
  <si>
    <t>G405679</t>
  </si>
  <si>
    <t>https://www.gem.wiki/Ningbo_Kefeng_Gas_Thermal_power_station</t>
  </si>
  <si>
    <t>Ningbo Kefeng Gas Thermal power station</t>
  </si>
  <si>
    <t>宁波科丰燃机热电厂</t>
  </si>
  <si>
    <t>1103967</t>
  </si>
  <si>
    <t>L405768</t>
  </si>
  <si>
    <t>G405735</t>
  </si>
  <si>
    <t>G405736</t>
  </si>
  <si>
    <t>https://www.gem.wiki/Ningbo_Lvyuan_Natural_Gas_power_station</t>
  </si>
  <si>
    <t>Ningbo Lvyuan Natural Gas power station</t>
  </si>
  <si>
    <t>宁波绿源天然气发电厂</t>
  </si>
  <si>
    <t>Haishu District</t>
  </si>
  <si>
    <t>L405877</t>
  </si>
  <si>
    <t>G405825</t>
  </si>
  <si>
    <t>https://www.gem.wiki/Ningbo_Thermal_Power_Company_Chunxiao_Gas_Thermal_power_station</t>
  </si>
  <si>
    <t>Ningbo Thermal Power Company Chunxiao Gas Thermal power station</t>
  </si>
  <si>
    <t>宁波热电股份公司春晓热电站</t>
  </si>
  <si>
    <t>Beilun District</t>
  </si>
  <si>
    <t>L405878</t>
  </si>
  <si>
    <t>G405824</t>
  </si>
  <si>
    <t>https://www.gem.wiki/Ningxia_East_Gas_Thermal_power_station</t>
  </si>
  <si>
    <t>Ningxia East Gas Thermal power station</t>
  </si>
  <si>
    <t>宁夏东部热电厂</t>
  </si>
  <si>
    <t>Yinchuan</t>
  </si>
  <si>
    <t>Xingqing</t>
  </si>
  <si>
    <t>Ningxia</t>
  </si>
  <si>
    <t>1081512</t>
  </si>
  <si>
    <t>L405769</t>
  </si>
  <si>
    <t>G405613</t>
  </si>
  <si>
    <t>G405614</t>
  </si>
  <si>
    <t>G405615</t>
  </si>
  <si>
    <t>G405616</t>
  </si>
  <si>
    <t>https://www.gem.wiki/Ningxia_West_Gas_Thermal_power_station</t>
  </si>
  <si>
    <t>Ningxia West Gas Thermal power station</t>
  </si>
  <si>
    <t>宁夏西部热电厂</t>
  </si>
  <si>
    <t>Jinfeng</t>
  </si>
  <si>
    <t>1088749</t>
  </si>
  <si>
    <t>L405770</t>
  </si>
  <si>
    <t>G405617</t>
  </si>
  <si>
    <t>G405618</t>
  </si>
  <si>
    <t>https://www.gem.wiki/Panzhihua_Steel_Group_Panzhihua_Steel_Vanadium_Co.,_Ltd._power_project</t>
  </si>
  <si>
    <t>Panzhihua Steel Group Panzhihua Steel Vanadium Co., Ltd. power project</t>
  </si>
  <si>
    <t>攀钢钒能动100兆瓦余热余能利用发电工程</t>
  </si>
  <si>
    <t>Panzhihua</t>
  </si>
  <si>
    <t>Dong District</t>
  </si>
  <si>
    <t>L408702</t>
  </si>
  <si>
    <t>G412572</t>
  </si>
  <si>
    <t>攀钢钒能动分公司100MW余热余能利用发电二期工程</t>
  </si>
  <si>
    <t>G412571</t>
  </si>
  <si>
    <t>https://www.gem.wiki/Pingshan_Jingye_Pyroacid_Co.,_Ltd._power_project</t>
  </si>
  <si>
    <t>Pingshan Jingye Pyroacid Co., Ltd. power project</t>
  </si>
  <si>
    <t>平山县敬业焦酸有限公司6x50MW高温高压发电机组</t>
  </si>
  <si>
    <t>Nandian Town, Pingshan County</t>
  </si>
  <si>
    <t>L408701</t>
  </si>
  <si>
    <t>G412570</t>
  </si>
  <si>
    <t>平山县敬业焦酸有限公司 3×145MW超临界煤气发电</t>
  </si>
  <si>
    <t>G412561</t>
  </si>
  <si>
    <t>G412569</t>
  </si>
  <si>
    <t>G412568</t>
  </si>
  <si>
    <t>G412567</t>
  </si>
  <si>
    <t>G412566</t>
  </si>
  <si>
    <t>G412565</t>
  </si>
  <si>
    <t>平山县敬业焦酸有限公司 60MW超高温超高压发电项目</t>
  </si>
  <si>
    <t>G412564</t>
  </si>
  <si>
    <t>G412563</t>
  </si>
  <si>
    <t>G412562</t>
  </si>
  <si>
    <t>https://www.gem.wiki/Puxing_Clean_Energy_Anji_power_station</t>
  </si>
  <si>
    <t>Puxing Clean Energy Anji power station</t>
  </si>
  <si>
    <t>普星洁能安吉电厂</t>
  </si>
  <si>
    <t>Anji</t>
  </si>
  <si>
    <t>1089539</t>
  </si>
  <si>
    <t>1239452, 1246016, 1316745, 1316744</t>
  </si>
  <si>
    <t>L405771</t>
  </si>
  <si>
    <t>G405738</t>
  </si>
  <si>
    <t>https://www.gem.wiki/Puxing_Clean_Energy_Deneng_power_station</t>
  </si>
  <si>
    <t>Puxing Clean Energy Deneng power station</t>
  </si>
  <si>
    <t>普星洁能德能电厂</t>
  </si>
  <si>
    <t>Deqing County</t>
  </si>
  <si>
    <t>1088752</t>
  </si>
  <si>
    <t>1237798, 1237799</t>
  </si>
  <si>
    <t>L405772</t>
  </si>
  <si>
    <t>G405739</t>
  </si>
  <si>
    <t>1270594, 1270595</t>
  </si>
  <si>
    <t>G405740</t>
  </si>
  <si>
    <t>https://www.gem.wiki/Puxing_Clean_Energy_Jingxing_power_station</t>
  </si>
  <si>
    <t>Puxing Clean Energy Jingxing power station</t>
  </si>
  <si>
    <t>普星洁能京兴电厂</t>
  </si>
  <si>
    <t>Changxing County</t>
  </si>
  <si>
    <t>1064302</t>
  </si>
  <si>
    <t>1195017, 1237797</t>
  </si>
  <si>
    <t>L405773</t>
  </si>
  <si>
    <t>G405737</t>
  </si>
  <si>
    <t>https://www.gem.wiki/Puxing_Clean_Energy_Lantian_power_station</t>
  </si>
  <si>
    <t>Puxing Clean Energy Lantian power station</t>
  </si>
  <si>
    <t>普星洁能蓝天电厂</t>
  </si>
  <si>
    <t>Yuhang District</t>
  </si>
  <si>
    <t>L405774</t>
  </si>
  <si>
    <t>G405741</t>
  </si>
  <si>
    <t>G405742</t>
  </si>
  <si>
    <t>https://www.gem.wiki/Puxing_Clean_Energy_Quzhou_Gas_Thermal_power_station</t>
  </si>
  <si>
    <t>Puxing Clean Energy Quzhou Gas Thermal power station</t>
  </si>
  <si>
    <t>普星洁能衢州天然气热电厂</t>
  </si>
  <si>
    <t>Kecheng District</t>
  </si>
  <si>
    <t>Quzhou Puxing Gas Turbine Thermal Power</t>
  </si>
  <si>
    <t>1093543</t>
  </si>
  <si>
    <t>1246017, 1246018</t>
  </si>
  <si>
    <t>L405775</t>
  </si>
  <si>
    <t>G405743</t>
  </si>
  <si>
    <t>1246019, 1246020</t>
  </si>
  <si>
    <t>G405744</t>
  </si>
  <si>
    <t>https://www.gem.wiki/Qian'an_City_Jiujiang_Wire_Co.,_Ltd._power_project</t>
  </si>
  <si>
    <t>Qian'an City Jiujiang Wire Co., Ltd. power project</t>
  </si>
  <si>
    <t>迁安市九江线材有限责任公司1×100MW超高温亚临界煤气发电工程项目</t>
  </si>
  <si>
    <t>Shangzhuang Town, Qian'an City</t>
  </si>
  <si>
    <t>L408703</t>
  </si>
  <si>
    <t>G412560</t>
  </si>
  <si>
    <t>迁安市九江线材有限责任公司2#100MW超高温亚临界煤气发电项目</t>
  </si>
  <si>
    <t>G412559</t>
  </si>
  <si>
    <t>迁安市九江线材有限责任公司1×145MW超临界煤气发电三期项目</t>
  </si>
  <si>
    <t>G412558</t>
  </si>
  <si>
    <t>https://www.gem.wiki/Qingyuan_Shijiao_Distributed_Natural_Gas_power_station</t>
  </si>
  <si>
    <t>Qingyuan Shijiao Distributed Natural Gas power station</t>
  </si>
  <si>
    <t>国能清远石角天然气分布式能源站</t>
  </si>
  <si>
    <t>Shijiao Town</t>
  </si>
  <si>
    <t>Qingcheng District</t>
  </si>
  <si>
    <t>L407570</t>
  </si>
  <si>
    <t>G409884</t>
  </si>
  <si>
    <t>G409883</t>
  </si>
  <si>
    <t>https://www.gem.wiki/Rizhao_Steel_Co.,_Ltd._power_project</t>
  </si>
  <si>
    <t>Rizhao Steel Co., Ltd. power project</t>
  </si>
  <si>
    <t>日照钢铁有限公司1×50MW 燃气发电机组</t>
  </si>
  <si>
    <t>Lanshan District</t>
  </si>
  <si>
    <t>L408705</t>
  </si>
  <si>
    <t>G412557</t>
  </si>
  <si>
    <t>https://www.gem.wiki/Rizhao_Xuri_Power_Generation_Co.,_Ltd._power_project</t>
  </si>
  <si>
    <t>Rizhao Xuri Power Generation Co., Ltd. power project</t>
  </si>
  <si>
    <t>日照旭日发电有限公司4x45煤气综合利用电厂发电机组工程项目</t>
  </si>
  <si>
    <t>L408704</t>
  </si>
  <si>
    <t>G412556</t>
  </si>
  <si>
    <t>G412555</t>
  </si>
  <si>
    <t>G412554</t>
  </si>
  <si>
    <t>G412553</t>
  </si>
  <si>
    <t>日照旭日发电有限公司3×135MW富余煤气资源综合利用发电项目</t>
  </si>
  <si>
    <t>G412552</t>
  </si>
  <si>
    <t>G412551</t>
  </si>
  <si>
    <t>G412550</t>
  </si>
  <si>
    <t>https://www.gem.wiki/Rockcheck_Steel_Group_Co.,_Ltd._power_project</t>
  </si>
  <si>
    <t>Rockcheck Steel Group Co., Ltd. power project</t>
  </si>
  <si>
    <t>天津荣程联合钢铁集团65兆瓦双超煤气发电机组</t>
  </si>
  <si>
    <t>Jinnan District</t>
  </si>
  <si>
    <t>L408706</t>
  </si>
  <si>
    <t>G412549</t>
  </si>
  <si>
    <t>荣程钢铁集团55MW煤气发电机</t>
  </si>
  <si>
    <t>G412548</t>
  </si>
  <si>
    <t>https://www.gem.wiki/Rongcheng_Gas_Thermal_power_station</t>
  </si>
  <si>
    <t>Rongcheng Gas Thermal power station</t>
  </si>
  <si>
    <t>荣成市天然气热电厂</t>
  </si>
  <si>
    <t>Weihai</t>
  </si>
  <si>
    <t>Rongcheng</t>
  </si>
  <si>
    <t>1125940</t>
  </si>
  <si>
    <t>L405776</t>
  </si>
  <si>
    <t>G405646</t>
  </si>
  <si>
    <t>G405647</t>
  </si>
  <si>
    <t>G410681</t>
  </si>
  <si>
    <t>G410680</t>
  </si>
  <si>
    <t>G410679</t>
  </si>
  <si>
    <t>https://www.gem.wiki/SDIC_Jineng_power_station</t>
  </si>
  <si>
    <t>SDIC Jineng power station</t>
  </si>
  <si>
    <t>国投吉能燃气发电项目</t>
  </si>
  <si>
    <t>Zhoushan</t>
  </si>
  <si>
    <t>L407760</t>
  </si>
  <si>
    <t>G410264</t>
  </si>
  <si>
    <t>G410263</t>
  </si>
  <si>
    <t>https://www.gem.wiki/SPIC_Changshu_Thermal_power_station</t>
  </si>
  <si>
    <t>SPIC Changshu Thermal power station</t>
  </si>
  <si>
    <t>中电投常熟燃机热电厂</t>
  </si>
  <si>
    <t>Changshu</t>
  </si>
  <si>
    <t>1140992</t>
  </si>
  <si>
    <t>1316327, 1316329</t>
  </si>
  <si>
    <t>L405777</t>
  </si>
  <si>
    <t>G405491</t>
  </si>
  <si>
    <t>1316328, 1316330</t>
  </si>
  <si>
    <t>G405492</t>
  </si>
  <si>
    <t>https://www.gem.wiki/SPIC_Dongguan_Dongcheng_Natural_Gas_power_station</t>
  </si>
  <si>
    <t>SPIC Dongguan Dongcheng Natural Gas power station</t>
  </si>
  <si>
    <t>国家电投东莞东城天然气热电联产扩建工程</t>
  </si>
  <si>
    <t>Dongcheng Subdistrict</t>
  </si>
  <si>
    <t>L407891</t>
  </si>
  <si>
    <t>G410665</t>
  </si>
  <si>
    <t>https://www.gem.wiki/SPIC_Hengqin_Gas_Thermal_power_station</t>
  </si>
  <si>
    <t>SPIC Hengqin Gas Thermal power station</t>
  </si>
  <si>
    <t>国家电投珠海横琴热电厂</t>
  </si>
  <si>
    <t>Hengqin</t>
  </si>
  <si>
    <t>1092157</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</si>
  <si>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</si>
  <si>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</si>
  <si>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</si>
  <si>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</si>
  <si>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</si>
  <si>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</si>
  <si>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</si>
  <si>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</si>
  <si>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</si>
  <si>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</si>
  <si>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</si>
  <si>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</si>
  <si>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</si>
  <si>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Jiedong Economic Development Zone</t>
  </si>
  <si>
    <t>1130780</t>
  </si>
  <si>
    <t>1302067, 1302068</t>
  </si>
  <si>
    <t>L405779</t>
  </si>
  <si>
    <t>G405273</t>
  </si>
  <si>
    <t>1314291, 1314292</t>
  </si>
  <si>
    <t>G405274</t>
  </si>
  <si>
    <t>G410222</t>
  </si>
  <si>
    <t>G410221</t>
  </si>
  <si>
    <t>https://www.gem.wiki/SPIC_Kaiping_Cuishan_Lake_Gas_Thermal_power_station</t>
  </si>
  <si>
    <t>SPIC Kaiping Cuishan Lake Gas Thermal power station</t>
  </si>
  <si>
    <t>国家电投开平翠山湖燃气热电站</t>
  </si>
  <si>
    <t>Kaiping</t>
  </si>
  <si>
    <t>Cuishanhu</t>
  </si>
  <si>
    <t>1140313</t>
  </si>
  <si>
    <t>L405780</t>
  </si>
  <si>
    <t>G405271</t>
  </si>
  <si>
    <t>G405272</t>
  </si>
  <si>
    <t>G405828</t>
  </si>
  <si>
    <t>G405829</t>
  </si>
  <si>
    <t>https://www.gem.wiki/SPIC_Langfang_Gas_power_station</t>
  </si>
  <si>
    <t>SPIC Langfang Gas power station</t>
  </si>
  <si>
    <t>中电投廊坊燃机发电厂</t>
  </si>
  <si>
    <t>Anci</t>
  </si>
  <si>
    <t>1121717</t>
  </si>
  <si>
    <t>L405781</t>
  </si>
  <si>
    <t>G405428</t>
  </si>
  <si>
    <t>G405429</t>
  </si>
  <si>
    <t>https://www.gem.wiki/SPIC_Lisha_Island_Gas_power_station</t>
  </si>
  <si>
    <t>SPIC Lisha Island Gas power station</t>
  </si>
  <si>
    <t>中电国际东莞立沙岛燃机发电厂</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</si>
  <si>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</si>
  <si>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</si>
  <si>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</si>
  <si>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</si>
  <si>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</si>
  <si>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</si>
  <si>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</si>
  <si>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Lianyuan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</si>
  <si>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</si>
  <si>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</si>
  <si>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</si>
  <si>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</si>
  <si>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</si>
  <si>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</si>
  <si>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</si>
  <si>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</si>
  <si>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</si>
  <si>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</si>
  <si>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</si>
  <si>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</si>
  <si>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</si>
  <si>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</si>
  <si>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Sihui</t>
  </si>
  <si>
    <t>1096507</t>
  </si>
  <si>
    <t>1250830, 1250831</t>
  </si>
  <si>
    <t>L405785</t>
  </si>
  <si>
    <t>G405226</t>
  </si>
  <si>
    <t>1316662, 1316663</t>
  </si>
  <si>
    <t>G405227</t>
  </si>
  <si>
    <t>https://www.gem.wiki/SPIC_Wusongjiang_Gas_power_station</t>
  </si>
  <si>
    <t>SPIC Wusongjiang Gas power station</t>
  </si>
  <si>
    <t>国家电投吴淞江燃机发电厂</t>
  </si>
  <si>
    <t>L405786</t>
  </si>
  <si>
    <t>G405574</t>
  </si>
  <si>
    <t>G405575</t>
  </si>
  <si>
    <t>https://www.gem.wiki/SPIC_Zhengding_Gas-fired_Thermal_power_station</t>
  </si>
  <si>
    <t>SPIC Zhengding Gas-fired Thermal power station</t>
  </si>
  <si>
    <t>中电投正定燃气热电厂</t>
  </si>
  <si>
    <t>Zhengding</t>
  </si>
  <si>
    <t>State Power Investment Shijiazhuang North Suburb Gas Turbine Thermal Power Project</t>
  </si>
  <si>
    <t>1140507</t>
  </si>
  <si>
    <t>L405787</t>
  </si>
  <si>
    <t>G405439</t>
  </si>
  <si>
    <t>G405440</t>
  </si>
  <si>
    <t>G405441</t>
  </si>
  <si>
    <t>G405442</t>
  </si>
  <si>
    <t>https://www.gem.wiki/SPIC_Zhengzhou_Gas_power_station</t>
  </si>
  <si>
    <t>SPIC Zhengzhou Gas power station</t>
  </si>
  <si>
    <t>国家电投郑州燃气电厂</t>
  </si>
  <si>
    <t>Zhengzhou</t>
  </si>
  <si>
    <t>1059310</t>
  </si>
  <si>
    <t>L405788</t>
  </si>
  <si>
    <t>G405457</t>
  </si>
  <si>
    <t>G405458</t>
  </si>
  <si>
    <t>https://www.gem.wiki/SPIC_Zhoukou_Gas_power_station</t>
  </si>
  <si>
    <t>SPIC Zhoukou Gas power station</t>
  </si>
  <si>
    <t>国家电投周口燃气电厂</t>
  </si>
  <si>
    <t>Zhoukou</t>
  </si>
  <si>
    <t>Xiangcheng</t>
  </si>
  <si>
    <t>1090677</t>
  </si>
  <si>
    <t>1283238, 1283240</t>
  </si>
  <si>
    <t>L405789</t>
  </si>
  <si>
    <t>G405455</t>
  </si>
  <si>
    <t>1283239, 1298242</t>
  </si>
  <si>
    <t>G405456</t>
  </si>
  <si>
    <t>https://www.gem.wiki/Shaanxi_Long_Men_Iron_and_Steel_Co.,_Ltd._power_project</t>
  </si>
  <si>
    <t>Shaanxi Long Men Iron and Steel Co., Ltd. power project</t>
  </si>
  <si>
    <t>陕西龙门钢铁有限公司煤气综合利用发电项目</t>
  </si>
  <si>
    <t>Weinan</t>
  </si>
  <si>
    <t>Hancheng</t>
  </si>
  <si>
    <t>Shaanxi</t>
  </si>
  <si>
    <t>L408707</t>
  </si>
  <si>
    <t>G412547</t>
  </si>
  <si>
    <t>https://www.gem.wiki/ShanXi_TongCai_Industry_and_Trade_Co.,_Ltd._power_project</t>
  </si>
  <si>
    <t>ShanXi TongCai Industry and Trade Co., Ltd. power project</t>
  </si>
  <si>
    <t>山西通才工贸有限公司80MW高温超高压煤气发电项目</t>
  </si>
  <si>
    <t>Linfen</t>
  </si>
  <si>
    <t>Quwo County</t>
  </si>
  <si>
    <t>L408714</t>
  </si>
  <si>
    <t>G412534</t>
  </si>
  <si>
    <t>山西通才工贸有限公司93MW分布式超高温亚临界煤气高效综合利用清洁发电项目</t>
  </si>
  <si>
    <t>G412533</t>
  </si>
  <si>
    <t>https://www.gem.wiki/Shandong_Fengyuan_Gas_Thermal_power_station</t>
  </si>
  <si>
    <t>Shandong Fengyuan Gas Thermal power station</t>
  </si>
  <si>
    <t>山东丰源燃气热电有限公司燃气-蒸汽联合循环热电联产项目</t>
  </si>
  <si>
    <t>Zaozhuang</t>
  </si>
  <si>
    <t>Yicheng District</t>
  </si>
  <si>
    <t>L407876</t>
  </si>
  <si>
    <t>G410621</t>
  </si>
  <si>
    <t>G410620</t>
  </si>
  <si>
    <t>https://www.gem.wiki/Shandong_Huaneng_Tai'an_power_station</t>
  </si>
  <si>
    <t>Shandong Huaneng Tai'an power station</t>
  </si>
  <si>
    <t>华能泰安2×9F级燃气蒸汽联合循环热电联产项目</t>
  </si>
  <si>
    <t>Tai'an</t>
  </si>
  <si>
    <t>Manzhuang Town</t>
  </si>
  <si>
    <t>Daiyue District</t>
  </si>
  <si>
    <t>L407882</t>
  </si>
  <si>
    <t>G410726</t>
  </si>
  <si>
    <t>G410725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</si>
  <si>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</si>
  <si>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</si>
  <si>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</si>
  <si>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Lingang Economic Development Zone</t>
  </si>
  <si>
    <t>L408709</t>
  </si>
  <si>
    <t>G412546</t>
  </si>
  <si>
    <t>G412545</t>
  </si>
  <si>
    <t>https://www.gem.wiki/Shandong_Qingdao_Laixi_Juneng_power_station</t>
  </si>
  <si>
    <t>Shandong Qingdao Laixi Juneng power station</t>
  </si>
  <si>
    <t>莱西聚能天然气热电联产工程</t>
  </si>
  <si>
    <t>Laixi</t>
  </si>
  <si>
    <t>L408708</t>
  </si>
  <si>
    <t>G412544</t>
  </si>
  <si>
    <t>G412543</t>
  </si>
  <si>
    <t>https://www.gem.wiki/Shangang_Group_Hanzhong_Iron_&amp;_Steel_Co.,_Ltd._Gas_Power_Project</t>
  </si>
  <si>
    <t>Shangang Group Hanzhong Iron &amp; Steel Co., Ltd. Gas Power Project</t>
  </si>
  <si>
    <t>陕钢集团汉中钢铁有限责任公司煤气综合利用发电项目</t>
  </si>
  <si>
    <t>Hanzhong</t>
  </si>
  <si>
    <t>Dingjunshan Town, Mian County</t>
  </si>
  <si>
    <t>L408710</t>
  </si>
  <si>
    <t>G412542</t>
  </si>
  <si>
    <t>https://www.gem.wiki/Shanghai_Caojing_Gas_Thermal_power_station</t>
  </si>
  <si>
    <t>Shanghai Caojing Gas Thermal power station</t>
  </si>
  <si>
    <t>上海漕泾燃机发电厂</t>
  </si>
  <si>
    <t>Zengfeng Village</t>
  </si>
  <si>
    <t>Caojing Town</t>
  </si>
  <si>
    <t>Jinshan District</t>
  </si>
  <si>
    <t>1055759</t>
  </si>
  <si>
    <t>L405790</t>
  </si>
  <si>
    <t>G405648</t>
  </si>
  <si>
    <t>G405649</t>
  </si>
  <si>
    <t>https://www.gem.wiki/Shanghai_Electric_Power_Luojing_Gas_power_station</t>
  </si>
  <si>
    <t>Shanghai Electric Power Luojing Gas power station</t>
  </si>
  <si>
    <t>上海电力罗泾燃机电厂</t>
  </si>
  <si>
    <t>Luojing Town</t>
  </si>
  <si>
    <t>Baoshan</t>
  </si>
  <si>
    <t>L405791</t>
  </si>
  <si>
    <t>G405650</t>
  </si>
  <si>
    <t>G405651</t>
  </si>
  <si>
    <t>https://www.gem.wiki/Shanghai_Electric_Power_Minhang_Gas_power_station</t>
  </si>
  <si>
    <t>Shanghai Electric Power Minhang Gas power station</t>
  </si>
  <si>
    <t>上海电力闵行燃机发电厂</t>
  </si>
  <si>
    <t>Jinxing Village</t>
  </si>
  <si>
    <t>Maqiao Town</t>
  </si>
  <si>
    <t>Minhang</t>
  </si>
  <si>
    <t>1139617</t>
  </si>
  <si>
    <t>L405792</t>
  </si>
  <si>
    <t>G405652</t>
  </si>
  <si>
    <t>G405653</t>
  </si>
  <si>
    <t>https://www.gem.wiki/Shanghai_Expansion_power_station</t>
  </si>
  <si>
    <t>Shanghai Expansion power station</t>
  </si>
  <si>
    <t>上海LNG站线扩建项目</t>
  </si>
  <si>
    <t>Yangshan Town</t>
  </si>
  <si>
    <t>Shengsi County</t>
  </si>
  <si>
    <t>Zhoushan City</t>
  </si>
  <si>
    <t>L407897</t>
  </si>
  <si>
    <t>G410720</t>
  </si>
  <si>
    <t>https://www.gem.wiki/Shantou_Gas_Thermal_power_station</t>
  </si>
  <si>
    <t>Shantou Gas Thermal power station</t>
  </si>
  <si>
    <t>汕头经济特区天然气热电厂</t>
  </si>
  <si>
    <t>Longhu</t>
  </si>
  <si>
    <t>Shantou Special Economic Zone Natural Gas Thermal Power Plant</t>
  </si>
  <si>
    <t>1050814</t>
  </si>
  <si>
    <t>L405793</t>
  </si>
  <si>
    <t>G405303</t>
  </si>
  <si>
    <t>G405304</t>
  </si>
  <si>
    <t>https://www.gem.wiki/Shanwei_Haifeng_power_station</t>
  </si>
  <si>
    <t>Shanwei Haifeng power station</t>
  </si>
  <si>
    <t>汕尾海丰天然气热电联产</t>
  </si>
  <si>
    <t>Shanwei City</t>
  </si>
  <si>
    <t>Haifeng County</t>
  </si>
  <si>
    <t>L407919</t>
  </si>
  <si>
    <t>G410739</t>
  </si>
  <si>
    <t>G410738</t>
  </si>
  <si>
    <t>G410737</t>
  </si>
  <si>
    <t>G410736</t>
  </si>
  <si>
    <t>https://www.gem.wiki/Shanxi_Dongfang_Resources_Development_Group_Co.,_Ltd._power_project</t>
  </si>
  <si>
    <t>Shanxi Dongfang Resources Development Group Co., Ltd. power project</t>
  </si>
  <si>
    <t>山西东方资源超超临界煤气综合利用分布式发电项目</t>
  </si>
  <si>
    <t>Yuncheng</t>
  </si>
  <si>
    <t>Jishan County</t>
  </si>
  <si>
    <t>L408713</t>
  </si>
  <si>
    <t>G412541</t>
  </si>
  <si>
    <t>https://www.gem.wiki/Shanxi_Gaoyi_Steel_Co.,_Ltd._power_project</t>
  </si>
  <si>
    <t>Shanxi Gaoyi Steel Co., Ltd. power project</t>
  </si>
  <si>
    <t>山西高义钢铁有限公司80MW超高温亚临界煤气发电项目</t>
  </si>
  <si>
    <t>Xinjiang County</t>
  </si>
  <si>
    <t>L408712</t>
  </si>
  <si>
    <t>G412540</t>
  </si>
  <si>
    <t>https://www.gem.wiki/Shanxi_Hongda_Iron_and_Steel_Group_Co.,_Ltd._power_project</t>
  </si>
  <si>
    <t>Shanxi Hongda Iron and Steel Group Co., Ltd. power project</t>
  </si>
  <si>
    <t>山西宏达钢铁集团有限公司100MW超高温亚临界分布式煤气发电项目</t>
  </si>
  <si>
    <t>Senglou Town, Hejin</t>
  </si>
  <si>
    <t>L408711</t>
  </si>
  <si>
    <t>G412539</t>
  </si>
  <si>
    <t>https://www.gem.wiki/Shanxi_International_Electricity_Group_Taiyuan_Jiajie_Gas_Thermal_power_station</t>
  </si>
  <si>
    <t>Shanxi International Electricity Group Taiyuan Jiajie Gas Thermal power station</t>
  </si>
  <si>
    <t>山西国际电力太原嘉节燃气热电厂</t>
  </si>
  <si>
    <t>Xiaodian District</t>
  </si>
  <si>
    <t>L405794</t>
  </si>
  <si>
    <t>G405675</t>
  </si>
  <si>
    <t>G405676</t>
  </si>
  <si>
    <t>G405677</t>
  </si>
  <si>
    <t>https://www.gem.wiki/Shanxi_Jingang_Intelligent_Manufacturing_Technology_Industrial_Co.,_Ltd._power_project</t>
  </si>
  <si>
    <t>Shanxi Jingang Intelligent Manufacturing Technology Industrial Co., Ltd. power project</t>
  </si>
  <si>
    <t>山西晋钢亚临界煤气发电项目</t>
  </si>
  <si>
    <t>Jincheng</t>
  </si>
  <si>
    <t>Zezhou County</t>
  </si>
  <si>
    <t>L408716</t>
  </si>
  <si>
    <t>G412538</t>
  </si>
  <si>
    <t>山西晋钢制造科技产业园开发有限公司1x100MW超高温亚临界煤气发电二期工程</t>
  </si>
  <si>
    <t>G412537</t>
  </si>
  <si>
    <t>山西晋钢制造科技实业有限公司1x100MW超高温亚临界三期煤气发电工程</t>
  </si>
  <si>
    <t>G412536</t>
  </si>
  <si>
    <t>https://www.gem.wiki/Shanxi_Jinnan_Iron_and_Steel_Group_Co.,_Ltd._power_project</t>
  </si>
  <si>
    <t>Shanxi Jinnan Iron and Steel Group Co., Ltd. power project</t>
  </si>
  <si>
    <t>山西晋南钢铁集团有限公司利用高炉煤气建设135MW超高温亚临界发电项目</t>
  </si>
  <si>
    <t>L408715</t>
  </si>
  <si>
    <t>G412535</t>
  </si>
  <si>
    <t>https://www.gem.wiki/Shenergy_Chongming_Gas_power_station</t>
  </si>
  <si>
    <t>Shenergy Chongming Gas power station</t>
  </si>
  <si>
    <t>申能崇明燃气发电厂</t>
  </si>
  <si>
    <t>Xinhe Town</t>
  </si>
  <si>
    <t>Chongming District</t>
  </si>
  <si>
    <t>1091762</t>
  </si>
  <si>
    <t>L405795</t>
  </si>
  <si>
    <t>G405671</t>
  </si>
  <si>
    <t>G405672</t>
  </si>
  <si>
    <t>https://www.gem.wiki/Shenergy_Shanghai_Fengxian_Gas_Thermal_power_station</t>
  </si>
  <si>
    <t>Shenergy Shanghai Fengxian Gas Thermal power station</t>
  </si>
  <si>
    <t>申能上海奉贤燃机热电厂</t>
  </si>
  <si>
    <t>Zhelin Town</t>
  </si>
  <si>
    <t>1111256</t>
  </si>
  <si>
    <t>L405796</t>
  </si>
  <si>
    <t>G405669</t>
  </si>
  <si>
    <t>G405670</t>
  </si>
  <si>
    <t>https://www.gem.wiki/Shenergy_Shanghai_Lingang_Gas_power_station</t>
  </si>
  <si>
    <t>Shenergy Shanghai Lingang Gas power station</t>
  </si>
  <si>
    <t>申能上海临港燃机发电厂</t>
  </si>
  <si>
    <t>Nanhui New City</t>
  </si>
  <si>
    <t>Pudong District</t>
  </si>
  <si>
    <t>1077779</t>
  </si>
  <si>
    <t>L405797</t>
  </si>
  <si>
    <t>G405665</t>
  </si>
  <si>
    <t>G405666</t>
  </si>
  <si>
    <t>G405667</t>
  </si>
  <si>
    <t>G405668</t>
  </si>
  <si>
    <t>https://www.gem.wiki/Shenhua_Guohua_Beijing_Gas_Thermal_power_station</t>
  </si>
  <si>
    <t>Shenhua Guohua Beijing Gas Thermal power station</t>
  </si>
  <si>
    <t>神华国华北京燃气热电厂</t>
  </si>
  <si>
    <t>Magezhuang Village</t>
  </si>
  <si>
    <t>Jinzhan Town</t>
  </si>
  <si>
    <t>Beijing Northeast Thermal Power Center Guohua Power Station</t>
  </si>
  <si>
    <t>L405798</t>
  </si>
  <si>
    <t>G405179</t>
  </si>
  <si>
    <t>https://www.gem.wiki/Shennan_Power_Dongguan_Gaobu_Natural_Gas_power_station</t>
  </si>
  <si>
    <t>Shennan Power Dongguan Gaobu Natural Gas power station</t>
  </si>
  <si>
    <t>深南电东莞高埗天然气电厂</t>
  </si>
  <si>
    <t>1066218</t>
  </si>
  <si>
    <t>L405799</t>
  </si>
  <si>
    <t>G405339</t>
  </si>
  <si>
    <t>G405340</t>
  </si>
  <si>
    <t>G410224</t>
  </si>
  <si>
    <t>G410223</t>
  </si>
  <si>
    <t>https://www.gem.wiki/Shennan_Power_Nanshan_Thermal_power_station</t>
  </si>
  <si>
    <t>Shennan Power Nanshan Thermal power station</t>
  </si>
  <si>
    <t>深南电南山热电厂</t>
  </si>
  <si>
    <t>L405800</t>
  </si>
  <si>
    <t>G405343</t>
  </si>
  <si>
    <t>G405344</t>
  </si>
  <si>
    <t>G405345</t>
  </si>
  <si>
    <t>https://www.gem.wiki/Shenzhen_Energy_East_power_station</t>
  </si>
  <si>
    <t>Shenzhen Energy East power station</t>
  </si>
  <si>
    <t>深圳能源东部电厂</t>
  </si>
  <si>
    <t>Shenzhen Energy Group Co., Ltd. Eastern power plant</t>
  </si>
  <si>
    <t>1013256</t>
  </si>
  <si>
    <t>L405803</t>
  </si>
  <si>
    <t>G405320</t>
  </si>
  <si>
    <t>G405321</t>
  </si>
  <si>
    <t>G405322</t>
  </si>
  <si>
    <t>G405323</t>
  </si>
  <si>
    <t>G405324</t>
  </si>
  <si>
    <t>G405326</t>
  </si>
  <si>
    <t>G405327</t>
  </si>
  <si>
    <t>G405328</t>
  </si>
  <si>
    <t>https://www.gem.wiki/Shenzhen_Energy_Fengda_Gas_Thermal_power_station</t>
  </si>
  <si>
    <t>Shenzhen Energy Fengda Gas Thermal power station</t>
  </si>
  <si>
    <t>深能丰达天然气热电厂</t>
  </si>
  <si>
    <t>1086942</t>
  </si>
  <si>
    <t>1234610, 1234611</t>
  </si>
  <si>
    <t>L405804</t>
  </si>
  <si>
    <t>G405331</t>
  </si>
  <si>
    <t>1234612, 1234613</t>
  </si>
  <si>
    <t>G405332</t>
  </si>
  <si>
    <t>1309791, 1309792</t>
  </si>
  <si>
    <t>G405333</t>
  </si>
  <si>
    <t>1309793, 1309794</t>
  </si>
  <si>
    <t>G405334</t>
  </si>
  <si>
    <t>丰达三期天然气发电项目</t>
  </si>
  <si>
    <t>G412532</t>
  </si>
  <si>
    <t>G412531</t>
  </si>
  <si>
    <t>G412530</t>
  </si>
  <si>
    <t>https://www.gem.wiki/Shenzhen_Energy_Guangming_Gas_power_station</t>
  </si>
  <si>
    <t>Shenzhen Energy Guangming Gas power station</t>
  </si>
  <si>
    <t>深能光明燃机电厂</t>
  </si>
  <si>
    <t>Guangming</t>
  </si>
  <si>
    <t>L405805</t>
  </si>
  <si>
    <t>G410731</t>
  </si>
  <si>
    <t>G410730</t>
  </si>
  <si>
    <t>G410729</t>
  </si>
  <si>
    <t>https://www.gem.wiki/Shenzhen_Energy_Hongwan_Gas_power_station</t>
  </si>
  <si>
    <t>Shenzhen Energy Hongwan Gas power station</t>
  </si>
  <si>
    <t>深能洪湾燃机电厂</t>
  </si>
  <si>
    <t>Zhuhai Shenneng Hongwan Electric Power</t>
  </si>
  <si>
    <t>1140395</t>
  </si>
  <si>
    <t>L405806</t>
  </si>
  <si>
    <t>G405336</t>
  </si>
  <si>
    <t>G405335</t>
  </si>
  <si>
    <t>G405338</t>
  </si>
  <si>
    <t>G405337</t>
  </si>
  <si>
    <t>https://www.gem.wiki/Shenzhen_Energy_Hongwan_power_station</t>
  </si>
  <si>
    <t>Shenzhen Energy Hongwan power station</t>
  </si>
  <si>
    <t>洪湾二期天然气热电联产项目</t>
  </si>
  <si>
    <t>Xianggong Road</t>
  </si>
  <si>
    <t>Xiangzhou District</t>
  </si>
  <si>
    <t>L408717</t>
  </si>
  <si>
    <t>G412529</t>
  </si>
  <si>
    <t>G412528</t>
  </si>
  <si>
    <t>https://www.gem.wiki/Shenzhen_Energy_Shan_County_Gas_Thermal_power_station</t>
  </si>
  <si>
    <t>Shenzhen Energy Shan County Gas Thermal power station</t>
  </si>
  <si>
    <t>深能单县燃气热电厂</t>
  </si>
  <si>
    <t>Heze</t>
  </si>
  <si>
    <t>Shan County</t>
  </si>
  <si>
    <t>Shenneng Danxian</t>
  </si>
  <si>
    <t>L405807</t>
  </si>
  <si>
    <t>G405642</t>
  </si>
  <si>
    <t>G405643</t>
  </si>
  <si>
    <t>https://www.gem.wiki/Shenzhen_Energy_Zhangyang_Gas_power_station</t>
  </si>
  <si>
    <t>Shenzhen Energy Zhangyang Gas power station</t>
  </si>
  <si>
    <t>深能东莞樟洋燃机电厂, 樟洋电厂三期扩建项目</t>
  </si>
  <si>
    <t>Zhangmutou Town</t>
  </si>
  <si>
    <t>Shenzhen Energy Dongguan Zhangyang Gas Turbine Power Plant</t>
  </si>
  <si>
    <t>1073185</t>
  </si>
  <si>
    <t>L405808</t>
  </si>
  <si>
    <t>G405316</t>
  </si>
  <si>
    <t>G405317</t>
  </si>
  <si>
    <t>G405318</t>
  </si>
  <si>
    <t>G405319</t>
  </si>
  <si>
    <t>G412527</t>
  </si>
  <si>
    <t>https://www.gem.wiki/Shenzhen_Meishi_Gas_power_station</t>
  </si>
  <si>
    <t>Shenzhen Meishi Gas power station</t>
  </si>
  <si>
    <t>深圳美视燃气电厂</t>
  </si>
  <si>
    <t>Futian</t>
  </si>
  <si>
    <t>L405809</t>
  </si>
  <si>
    <t>G405308</t>
  </si>
  <si>
    <t>B-1</t>
  </si>
  <si>
    <t>G406247</t>
  </si>
  <si>
    <t>B-2</t>
  </si>
  <si>
    <t>G405309</t>
  </si>
  <si>
    <t>https://www.gem.wiki/Shenzhen_Yuhu_Gas_power_station</t>
  </si>
  <si>
    <t>Shenzhen Yuhu Gas power station</t>
  </si>
  <si>
    <t>深圳钰湖燃气发电厂</t>
  </si>
  <si>
    <t>Longgang</t>
  </si>
  <si>
    <t>1073186</t>
  </si>
  <si>
    <t>1210762, 1210763</t>
  </si>
  <si>
    <t>L405810</t>
  </si>
  <si>
    <t>G405312</t>
  </si>
  <si>
    <t>1258394, 1258395</t>
  </si>
  <si>
    <t>G405313</t>
  </si>
  <si>
    <t>G405314</t>
  </si>
  <si>
    <t>G405315</t>
  </si>
  <si>
    <t>https://www.gem.wiki/Shiheng_Special_Steel_Group_Co.,_Ltd._power_project</t>
  </si>
  <si>
    <t>Shiheng Special Steel Group Co., Ltd. power project</t>
  </si>
  <si>
    <t>石横特钢集团有限公司新旧动能转换泰安特种建筑用钢项目（一期）煤气发电工程</t>
  </si>
  <si>
    <t>Feicheng</t>
  </si>
  <si>
    <t>L408719</t>
  </si>
  <si>
    <t>G412526</t>
  </si>
  <si>
    <t>G412525</t>
  </si>
  <si>
    <t>https://www.gem.wiki/Shijiazhuang_Luhua_cogen_power_station</t>
  </si>
  <si>
    <t>Shijiazhuang Luhua cogen power station</t>
  </si>
  <si>
    <t>华电鹿华燃机热电厂</t>
  </si>
  <si>
    <t>Luquan District</t>
  </si>
  <si>
    <t>Huadian Luhua Thermal power station</t>
  </si>
  <si>
    <t>1094549</t>
  </si>
  <si>
    <t>L100566</t>
  </si>
  <si>
    <t>G405437</t>
  </si>
  <si>
    <t>G405438</t>
  </si>
  <si>
    <t>https://www.gem.wiki/Shougang_Jingtang_United_Iron_&amp;_Steel_Co.,_Ltd._power_project</t>
  </si>
  <si>
    <t>Shougang Jingtang United Iron &amp; Steel Co., Ltd. power project</t>
  </si>
  <si>
    <t>L408718</t>
  </si>
  <si>
    <t>G412524</t>
  </si>
  <si>
    <t>https://www.gem.wiki/Shunde_Jun'an_Gas_Thermal_power_station</t>
  </si>
  <si>
    <t>Shunde Jun'an Gas Thermal power station</t>
  </si>
  <si>
    <t>顺德均安片区燃气热电厂</t>
  </si>
  <si>
    <t>L405812</t>
  </si>
  <si>
    <t>G405381</t>
  </si>
  <si>
    <t>G405382</t>
  </si>
  <si>
    <t>https://www.gem.wiki/Sichuan_Deyahng_Zhongjiang_power_station</t>
  </si>
  <si>
    <t>Sichuan Deyahng Zhongjiang power station</t>
  </si>
  <si>
    <t>德阳中江燃气发电项目</t>
  </si>
  <si>
    <t>Deyang</t>
  </si>
  <si>
    <t>Xinglong Town, Zhongjiang County</t>
  </si>
  <si>
    <t>L408720</t>
  </si>
  <si>
    <t>G412523</t>
  </si>
  <si>
    <t>G412522</t>
  </si>
  <si>
    <t>https://www.gem.wiki/Sichuan_Deyang_Economic_Development_Zone_Distributed_Gas_power_station</t>
  </si>
  <si>
    <t>Sichuan Deyang Economic Development Zone Distributed Gas power station</t>
  </si>
  <si>
    <t>四川德阳经开区分布式能源站</t>
  </si>
  <si>
    <t>L405813</t>
  </si>
  <si>
    <t>G405680</t>
  </si>
  <si>
    <t>https://www.gem.wiki/Sichuan_Guangyuan_Thermal_power_station</t>
  </si>
  <si>
    <t>Sichuan Guangyuan Thermal power station</t>
  </si>
  <si>
    <t>四川能投广元天然气发电厂</t>
  </si>
  <si>
    <t>Guangyuan</t>
  </si>
  <si>
    <t>L407576</t>
  </si>
  <si>
    <t>G409869</t>
  </si>
  <si>
    <t>G410622</t>
  </si>
  <si>
    <t>https://www.gem.wiki/Sichuan_Huaneng_Wusheng_power_station</t>
  </si>
  <si>
    <t>Sichuan Huaneng Wusheng power station</t>
  </si>
  <si>
    <t>华能-武胜清洁能源项目</t>
  </si>
  <si>
    <t>Guang'an</t>
  </si>
  <si>
    <t>Wusheng County</t>
  </si>
  <si>
    <t>L408721</t>
  </si>
  <si>
    <t>G412521</t>
  </si>
  <si>
    <t>G412520</t>
  </si>
  <si>
    <t>https://www.gem.wiki/Sichuan_Investment_Group_Dazhou_Gas_power_station</t>
  </si>
  <si>
    <t>Sichuan Investment Group Dazhou Gas power station</t>
  </si>
  <si>
    <t>川投达州燃气发电站</t>
  </si>
  <si>
    <t>Da County</t>
  </si>
  <si>
    <t>1084537</t>
  </si>
  <si>
    <t>L405814</t>
  </si>
  <si>
    <t>G405681</t>
  </si>
  <si>
    <t>G405682</t>
  </si>
  <si>
    <t>G405683</t>
  </si>
  <si>
    <t>G405684</t>
  </si>
  <si>
    <t>https://www.gem.wiki/Sichuan_Investment_Group_Ziyang_power_station</t>
  </si>
  <si>
    <t>Sichuan Investment Group Ziyang power station</t>
  </si>
  <si>
    <t>川投集团资阳燃气电站, 资阳燃气电站新建工程二期</t>
  </si>
  <si>
    <t>Ziyang</t>
  </si>
  <si>
    <t>Anyue County, Yongshun Town</t>
  </si>
  <si>
    <t>1141477</t>
  </si>
  <si>
    <t>L407756</t>
  </si>
  <si>
    <t>G410257</t>
  </si>
  <si>
    <t>G410256</t>
  </si>
  <si>
    <t>G412519</t>
  </si>
  <si>
    <t>G412518</t>
  </si>
  <si>
    <t>https://www.gem.wiki/Sichuan_Renshou_Thermal_power_station</t>
  </si>
  <si>
    <t>Sichuan Renshou Thermal power station</t>
  </si>
  <si>
    <t>华能四川仁寿热电厂</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</si>
  <si>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</si>
  <si>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</si>
  <si>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</si>
  <si>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</si>
  <si>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</si>
  <si>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</si>
  <si>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</si>
  <si>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</si>
  <si>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</si>
  <si>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</si>
  <si>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</si>
  <si>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</si>
  <si>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</si>
  <si>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</si>
  <si>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</si>
  <si>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</si>
  <si>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</si>
  <si>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</si>
  <si>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Wenchang</t>
  </si>
  <si>
    <t>L405815</t>
  </si>
  <si>
    <t>G405417</t>
  </si>
  <si>
    <t>G405418</t>
  </si>
  <si>
    <t>G405419</t>
  </si>
  <si>
    <t>https://www.gem.wiki/Southern_Grid_Hainan_Wenchang_Gas_power_station</t>
  </si>
  <si>
    <t>Southern Grid Hainan Wenchang Gas power station</t>
  </si>
  <si>
    <t>南方电网海南文昌燃气电厂</t>
  </si>
  <si>
    <t>Yueting Industrial Park</t>
  </si>
  <si>
    <t>Hainan Qinglan Gas Power Station extension project</t>
  </si>
  <si>
    <t>1131849</t>
  </si>
  <si>
    <t>L408886</t>
  </si>
  <si>
    <t>G413083</t>
  </si>
  <si>
    <t>G413082</t>
  </si>
  <si>
    <t>G405422</t>
  </si>
  <si>
    <t>G405423</t>
  </si>
  <si>
    <t>https://www.gem.wiki/State_Grid_Lasa_Gas_power_station</t>
  </si>
  <si>
    <t>State Grid Lasa Gas power station</t>
  </si>
  <si>
    <t>国家电网拉萨燃机电厂</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</si>
  <si>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</si>
  <si>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</si>
  <si>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</si>
  <si>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</si>
  <si>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</si>
  <si>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</si>
  <si>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</si>
  <si>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</si>
  <si>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</si>
  <si>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</si>
  <si>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</si>
  <si>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</si>
  <si>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</si>
  <si>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</si>
  <si>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</si>
  <si>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</si>
  <si>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</si>
  <si>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</si>
  <si>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https://www.gem.wiki/Tangshan_Donghai_Iron_and_Steel_Group_Co.,_Ltd._power_project</t>
  </si>
  <si>
    <t>Tangshan Donghai Iron and Steel Group Co., Ltd. power project</t>
  </si>
  <si>
    <t>唐山东海钢铁集团有限公司50MW煤气综合利用工程</t>
  </si>
  <si>
    <t>Luanzhou Economic Development Zone</t>
  </si>
  <si>
    <t>L408736</t>
  </si>
  <si>
    <t>G412304</t>
  </si>
  <si>
    <t>唐山东海钢铁集团有限公司1x93MW煤气综合利用工程</t>
  </si>
  <si>
    <t>G412303</t>
  </si>
  <si>
    <t>东海钢铁100mw亚临界煤气发电总承包</t>
  </si>
  <si>
    <t>G412302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</si>
  <si>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</si>
  <si>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</si>
  <si>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t>
  </si>
  <si>
    <t>Xiaoji Town</t>
  </si>
  <si>
    <t>Fengnan District</t>
  </si>
  <si>
    <t>L408735</t>
  </si>
  <si>
    <t>G412301</t>
  </si>
  <si>
    <t>G412300</t>
  </si>
  <si>
    <t>G412299</t>
  </si>
  <si>
    <t>https://www.gem.wiki/Tangshan_Ganglu_Iron_&amp;_Steel_Co.,_Ltd._power_project</t>
  </si>
  <si>
    <t>Tangshan Ganglu Iron &amp; Steel Co., Ltd. power project</t>
  </si>
  <si>
    <t>唐山港陆钢铁有限公司1×135MW超超临界能源回收煤气发电项目</t>
  </si>
  <si>
    <t>Zunhua City</t>
  </si>
  <si>
    <t>L408734</t>
  </si>
  <si>
    <t>G412298</t>
  </si>
  <si>
    <t>https://www.gem.wiki/Tangshan_Heavy_Plate_Co.,_Ltd._power_project</t>
  </si>
  <si>
    <t>Tangshan Heavy Plate Co., Ltd. power project</t>
  </si>
  <si>
    <t>唐山中厚板材公司2×80兆瓦发电项目</t>
  </si>
  <si>
    <t>Laoting County</t>
  </si>
  <si>
    <t>L408733</t>
  </si>
  <si>
    <t>G412297</t>
  </si>
  <si>
    <t>G412296</t>
  </si>
  <si>
    <t>https://www.gem.wiki/Tangshan_Jiahua_Coal_Chemical_Co.,_Ltd._power_project</t>
  </si>
  <si>
    <t>Tangshan Jiahua Coal Chemical Co., Ltd. power project</t>
  </si>
  <si>
    <t>唐山佳华煤化工有限公司煤气综合利用发电项目</t>
  </si>
  <si>
    <t>No. 1 Road</t>
  </si>
  <si>
    <t>Harbor Development Zone</t>
  </si>
  <si>
    <t>L408738</t>
  </si>
  <si>
    <t>G412295</t>
  </si>
  <si>
    <t>https://www.gem.wiki/Tangshan_RUIFENG_Steel_and_Iron_(GROUP)_Co.,_Ltd._power_project</t>
  </si>
  <si>
    <t>Tangshan RUIFENG Steel and Iron (GROUP) Co., Ltd. power project</t>
  </si>
  <si>
    <t>唐山瑞丰钢铁（集团）有限公司超高温亚临界煤气发电工程</t>
  </si>
  <si>
    <t>Xiaoji Industrial Park</t>
  </si>
  <si>
    <t>L408737</t>
  </si>
  <si>
    <t>G412294</t>
  </si>
  <si>
    <t>G412293</t>
  </si>
  <si>
    <t>G412292</t>
  </si>
  <si>
    <t>https://www.gem.wiki/Tangshan_Wenfeng_Special_Steel_Co.,_Ltd._power_project</t>
  </si>
  <si>
    <t>Tangshan Wenfeng Special Steel Co., Ltd. power project</t>
  </si>
  <si>
    <t>唐山文丰山川轮毂有限公司65MW超高温超高压煤气发电项目</t>
  </si>
  <si>
    <t>L408739</t>
  </si>
  <si>
    <t>G412291</t>
  </si>
  <si>
    <t>https://www.gem.wiki/Three_Gorges_Energy_Group_Yingkou_Gas_Thermal_power_station</t>
  </si>
  <si>
    <t>Three Gorges Energy Group Yingkou Gas Thermal power station</t>
  </si>
  <si>
    <t>三峡集团营口燃机热电厂</t>
  </si>
  <si>
    <t>Yingkou</t>
  </si>
  <si>
    <t>L405819</t>
  </si>
  <si>
    <t>G405609</t>
  </si>
  <si>
    <t>G405610</t>
  </si>
  <si>
    <t>https://www.gem.wiki/Tianjin_Beijiao_power_station</t>
  </si>
  <si>
    <t>Tianjin Beijiao power station</t>
  </si>
  <si>
    <t>天津北郊燃气电厂</t>
  </si>
  <si>
    <t>Beichen District</t>
  </si>
  <si>
    <t>L407757</t>
  </si>
  <si>
    <t>G410258</t>
  </si>
  <si>
    <t>G410284</t>
  </si>
  <si>
    <t>https://www.gem.wiki/Wangting_power_station</t>
  </si>
  <si>
    <t>Wangting power station</t>
  </si>
  <si>
    <t>华电望亭发电厂</t>
  </si>
  <si>
    <t>1100914</t>
  </si>
  <si>
    <t>L100990</t>
  </si>
  <si>
    <t>G405527</t>
  </si>
  <si>
    <t>G405528</t>
  </si>
  <si>
    <t>G405529</t>
  </si>
  <si>
    <t>G405530</t>
  </si>
  <si>
    <t>https://www.gem.wiki/Wanneng_Hefei_Peaking_power_station</t>
  </si>
  <si>
    <t>Wanneng Hefei Peaking power station</t>
  </si>
  <si>
    <t>皖能合肥天然气调峰电厂</t>
  </si>
  <si>
    <t>Taolou Town</t>
  </si>
  <si>
    <t>Changfeng County</t>
  </si>
  <si>
    <t>1095973</t>
  </si>
  <si>
    <t>L407739</t>
  </si>
  <si>
    <t>G410215</t>
  </si>
  <si>
    <t>G410214</t>
  </si>
  <si>
    <t>https://www.gem.wiki/Weihai_Nanhai_New_Zone_Gas_Thermal_power_station</t>
  </si>
  <si>
    <t>Weihai Nanhai New Zone Gas Thermal power station</t>
  </si>
  <si>
    <t>威海南海新区燃气热电厂（待定）</t>
  </si>
  <si>
    <t>L405824</t>
  </si>
  <si>
    <t>G405635</t>
  </si>
  <si>
    <t>G405636</t>
  </si>
  <si>
    <t>https://www.gem.wiki/Wenzhou_Toudong_power_station</t>
  </si>
  <si>
    <t>Wenzhou Toudong power station</t>
  </si>
  <si>
    <t>温州LNG配套电厂一期</t>
  </si>
  <si>
    <t>Damen Town</t>
  </si>
  <si>
    <t>Toudong District</t>
  </si>
  <si>
    <t>Wenzhou City</t>
  </si>
  <si>
    <t>L407892</t>
  </si>
  <si>
    <t>G410664</t>
  </si>
  <si>
    <t>G410663</t>
  </si>
  <si>
    <t>https://www.gem.wiki/Wuhan_Donghu_Gas_Thermal_power_station</t>
  </si>
  <si>
    <t>Wuhan Donghu Gas Thermal power station</t>
  </si>
  <si>
    <t>武汉东湖燃机热电厂</t>
  </si>
  <si>
    <t>Donghu</t>
  </si>
  <si>
    <t>L405825</t>
  </si>
  <si>
    <t>G405469</t>
  </si>
  <si>
    <t>G405470</t>
  </si>
  <si>
    <t>https://www.gem.wiki/Wuhan_Dongxihu_power_station</t>
  </si>
  <si>
    <t>Wuhan Dongxihu power station</t>
  </si>
  <si>
    <t>武汉东西湖燃机热电厂</t>
  </si>
  <si>
    <t>Dongxihu</t>
  </si>
  <si>
    <t>L100756</t>
  </si>
  <si>
    <t>G405471</t>
  </si>
  <si>
    <t>G405472</t>
  </si>
  <si>
    <t>https://www.gem.wiki/Wuhan_Iron_and_Steel_Company_Limited_Gas_Power_Project</t>
  </si>
  <si>
    <t>Wuhan Iron and Steel Company Limited Gas Power Project</t>
  </si>
  <si>
    <t>武钢有限能环部新建2×100兆瓦亚临界燃气锅炉发电项目</t>
  </si>
  <si>
    <t>Qingshan District</t>
  </si>
  <si>
    <t>L408670</t>
  </si>
  <si>
    <t>G412283</t>
  </si>
  <si>
    <t>G412282</t>
  </si>
  <si>
    <t>https://www.gem.wiki/Wujiang_Shengze_Gas_Thermal_power_station</t>
  </si>
  <si>
    <t>Wujiang Shengze Gas Thermal power station</t>
  </si>
  <si>
    <t>吴江盛泽燃机热电厂</t>
  </si>
  <si>
    <t>Shengze Town</t>
  </si>
  <si>
    <t>L405827</t>
  </si>
  <si>
    <t>G405558</t>
  </si>
  <si>
    <t>G405559</t>
  </si>
  <si>
    <t>https://www.gem.wiki/Wuxi_West_Zone_Gas_Thermal_power_station</t>
  </si>
  <si>
    <t>Wuxi West Zone Gas Thermal power station</t>
  </si>
  <si>
    <t>无锡西区燃气热电厂</t>
  </si>
  <si>
    <t>Qianqiao Street</t>
  </si>
  <si>
    <t>Huishan</t>
  </si>
  <si>
    <t>1109791</t>
  </si>
  <si>
    <t>1271909, 1271910</t>
  </si>
  <si>
    <t>L405828</t>
  </si>
  <si>
    <t>G405594</t>
  </si>
  <si>
    <t>G410252</t>
  </si>
  <si>
    <t>https://www.gem.wiki/Xiamen_Dongbu_Gas_power_station</t>
  </si>
  <si>
    <t>Xiamen Dongbu Gas power station</t>
  </si>
  <si>
    <t>厦门东部燃气电厂</t>
  </si>
  <si>
    <t>Xiamen</t>
  </si>
  <si>
    <t>Xindian Town</t>
  </si>
  <si>
    <t>Xiang'an District</t>
  </si>
  <si>
    <t>Xiamen Xindian Gas Power Station, Xiamen CCGT Power Plant, Xiamen East Gas Power Plant</t>
  </si>
  <si>
    <t>1068098</t>
  </si>
  <si>
    <t>L405829</t>
  </si>
  <si>
    <t>G405182</t>
  </si>
  <si>
    <t>G405183</t>
  </si>
  <si>
    <t>https://www.gem.wiki/Xiangtou_International_Hengdong_Gas_power_station</t>
  </si>
  <si>
    <t>Xiangtou International Hengdong Gas power station</t>
  </si>
  <si>
    <t>湘投国际衡东燃气发电项目</t>
  </si>
  <si>
    <t>Dapu Town</t>
  </si>
  <si>
    <t>Hengdong County</t>
  </si>
  <si>
    <t>Hengyang City</t>
  </si>
  <si>
    <t>L407893</t>
  </si>
  <si>
    <t>G410662</t>
  </si>
  <si>
    <t>G410661</t>
  </si>
  <si>
    <t>https://www.gem.wiki/Xiangyang_GCL_Distributed_Gas_power_station</t>
  </si>
  <si>
    <t>Xiangyang GCL Distributed Gas power station</t>
  </si>
  <si>
    <t>协鑫襄阳燃气分布式能源</t>
  </si>
  <si>
    <t>Xiangyang</t>
  </si>
  <si>
    <t>L405880</t>
  </si>
  <si>
    <t>G405818</t>
  </si>
  <si>
    <t>G405819</t>
  </si>
  <si>
    <t>https://www.gem.wiki/Xiaoshan_power_station</t>
  </si>
  <si>
    <t>Xiaoshan power station</t>
  </si>
  <si>
    <t>浙能萧山发电厂</t>
  </si>
  <si>
    <t>Xiaoshan District</t>
  </si>
  <si>
    <t>Zheneng Xiaoshan power station</t>
  </si>
  <si>
    <t>1033838</t>
  </si>
  <si>
    <t>L101753</t>
  </si>
  <si>
    <t>G405746</t>
  </si>
  <si>
    <t>G405747</t>
  </si>
  <si>
    <t>G405748</t>
  </si>
  <si>
    <t>https://www.gem.wiki/Xinji_AOSEN_Steel_Group_Co.,_Ltd._Gas_Power_Project</t>
  </si>
  <si>
    <t>Xinji AOSEN Steel Group Co., Ltd. Gas Power Project</t>
  </si>
  <si>
    <t>辛集市澳森钢铁有限公司新建1×100MW超高温亚临界煤气发电项目</t>
  </si>
  <si>
    <t>Xinji</t>
  </si>
  <si>
    <t>Nanzhiqiu Town</t>
  </si>
  <si>
    <t>L408138</t>
  </si>
  <si>
    <t>G412281</t>
  </si>
  <si>
    <t>BFG/CM</t>
  </si>
  <si>
    <t>G412280</t>
  </si>
  <si>
    <t>https://www.gem.wiki/Xinjiang_Hetian_Gas_power_station</t>
  </si>
  <si>
    <t>Xinjiang Hetian Gas power station</t>
  </si>
  <si>
    <t>新疆和田天然气电站</t>
  </si>
  <si>
    <t>Hetian</t>
  </si>
  <si>
    <t>Xinjiang</t>
  </si>
  <si>
    <t>1054348</t>
  </si>
  <si>
    <t>L405830</t>
  </si>
  <si>
    <t>G405706</t>
  </si>
  <si>
    <t>https://www.gem.wiki/Xinjiang_Kelamayi_power_station</t>
  </si>
  <si>
    <t>Xinjiang Kelamayi power station</t>
  </si>
  <si>
    <t>新疆克拉玛依电厂</t>
  </si>
  <si>
    <t>Kelamayi</t>
  </si>
  <si>
    <t>Baijiantan District</t>
  </si>
  <si>
    <t>1066292</t>
  </si>
  <si>
    <t>L405831</t>
  </si>
  <si>
    <t>G405707</t>
  </si>
  <si>
    <t>G405708</t>
  </si>
  <si>
    <t>G405709</t>
  </si>
  <si>
    <t>G405710</t>
  </si>
  <si>
    <t>https://www.gem.wiki/Xinjiang_Oslanyu_Technology_Energy_Co.,_Ltd._Coal_Gas_Power_Project</t>
  </si>
  <si>
    <t>Xinjiang Oslanyu Technology Energy Co., Ltd. Coal Gas Power Project</t>
  </si>
  <si>
    <t>新疆奥斯兰宇科技能源有限公司4×135MW+50MW燃气发电装置建设项目</t>
  </si>
  <si>
    <t>OG</t>
  </si>
  <si>
    <t>Hami</t>
  </si>
  <si>
    <t>Naomao Lake Farm Industrial Park, Yiwu County</t>
  </si>
  <si>
    <t>Coal Products</t>
  </si>
  <si>
    <t>L408669</t>
  </si>
  <si>
    <t>G412279</t>
  </si>
  <si>
    <t>G412278</t>
  </si>
  <si>
    <t>G412277</t>
  </si>
  <si>
    <t>G412276</t>
  </si>
  <si>
    <t>https://www.gem.wiki/Xinyu_Iron_&amp;_Steel_Co.,_Ltd._Gas_Power_Project</t>
  </si>
  <si>
    <t>Xinyu Iron &amp; Steel Co., Ltd. Gas Power Project</t>
  </si>
  <si>
    <t>新钢集团公司煤气综合利用高效发电项目二期工程</t>
  </si>
  <si>
    <t>Xinyu</t>
  </si>
  <si>
    <t>Xinjiao Road</t>
  </si>
  <si>
    <t>Yushui District</t>
  </si>
  <si>
    <t>L408137</t>
  </si>
  <si>
    <t>G412275</t>
  </si>
  <si>
    <t>G412274</t>
  </si>
  <si>
    <t>G412273</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</si>
  <si>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</si>
  <si>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</si>
  <si>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</si>
  <si>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</si>
  <si>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</si>
  <si>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</si>
  <si>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</si>
  <si>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</si>
  <si>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</si>
  <si>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</si>
  <si>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Tongshan</t>
  </si>
  <si>
    <t>L405832</t>
  </si>
  <si>
    <t>G405499</t>
  </si>
  <si>
    <t>G405500</t>
  </si>
  <si>
    <t>https://www.gem.wiki/Yangjiang_Gaoxin_District_power_station</t>
  </si>
  <si>
    <t>Yangjiang Gaoxin District power station</t>
  </si>
  <si>
    <t>阳江高新区天然气热电联产</t>
  </si>
  <si>
    <t>Jiangcheng District</t>
  </si>
  <si>
    <t>L407744</t>
  </si>
  <si>
    <t>G410250</t>
  </si>
  <si>
    <t>G410249</t>
  </si>
  <si>
    <t>https://www.gem.wiki/Yangzhou_Hengrun_Ocean_Heavy_Industry_Co.,_Ltd._Gas_Power_Project</t>
  </si>
  <si>
    <t>Yangzhou Hengrun Ocean Heavy Industry Co., Ltd. Gas Power Project</t>
  </si>
  <si>
    <t>扬州恒润海洋重工有限公司2×65MW 高温超高压中间再热煤气发电工程</t>
  </si>
  <si>
    <t>Lidian Town</t>
  </si>
  <si>
    <t>Guangling District</t>
  </si>
  <si>
    <t>L408136</t>
  </si>
  <si>
    <t>G412272</t>
  </si>
  <si>
    <t>G412271</t>
  </si>
  <si>
    <t>https://www.gem.wiki/Yantai_Fushan_Jiahe_Natural_Gas_Thermal_power_station</t>
  </si>
  <si>
    <t>Yantai Fushan Jiahe Natural Gas Thermal power station</t>
  </si>
  <si>
    <t>烟台福山嘉河天然气热电厂</t>
  </si>
  <si>
    <t>Yantai</t>
  </si>
  <si>
    <t>Fushan</t>
  </si>
  <si>
    <t>L405833</t>
  </si>
  <si>
    <t>G405621</t>
  </si>
  <si>
    <t>G405622</t>
  </si>
  <si>
    <t>https://www.gem.wiki/Yantai_Penglai_Natural_Gas_Thermal_power_station</t>
  </si>
  <si>
    <t>Yantai Penglai Natural Gas Thermal power station</t>
  </si>
  <si>
    <t>烟台蓬莱天然气热电厂</t>
  </si>
  <si>
    <t>Penglai</t>
  </si>
  <si>
    <t>L405834</t>
  </si>
  <si>
    <t>G405639</t>
  </si>
  <si>
    <t>G405640</t>
  </si>
  <si>
    <t>https://www.gem.wiki/Yantai_Southeast_Gas_Thermal_power_station</t>
  </si>
  <si>
    <t>Yantai Southeast Gas Thermal power station</t>
  </si>
  <si>
    <t>烟台东南部天然气热电厂</t>
  </si>
  <si>
    <t>L405835</t>
  </si>
  <si>
    <t>G405644</t>
  </si>
  <si>
    <t>G405645</t>
  </si>
  <si>
    <t>https://www.gem.wiki/Yichang_Zhongji_Thermal_power_station</t>
  </si>
  <si>
    <t>Yichang Zhongji Thermal power station</t>
  </si>
  <si>
    <t>宜昌市夷陵区中基热电厂</t>
  </si>
  <si>
    <t>Yichang</t>
  </si>
  <si>
    <t>Yiling District</t>
  </si>
  <si>
    <t>Zhongji Xiaoxita Natural gas power station</t>
  </si>
  <si>
    <t>L407765</t>
  </si>
  <si>
    <t>G410279</t>
  </si>
  <si>
    <t>G410278</t>
  </si>
  <si>
    <t>https://www.gem.wiki/Yixing_Xielian_power_station</t>
  </si>
  <si>
    <t>Yixing Xielian power station</t>
  </si>
  <si>
    <t>国信协联燃气热电厂</t>
  </si>
  <si>
    <t>Yixing</t>
  </si>
  <si>
    <t>Wuxi Union power station, Guoxin Xielian Gas Thermal power station</t>
  </si>
  <si>
    <t>1105045</t>
  </si>
  <si>
    <t>1247349, 1264439</t>
  </si>
  <si>
    <t>L101050</t>
  </si>
  <si>
    <t>G405562</t>
  </si>
  <si>
    <t>1247350, 1264440</t>
  </si>
  <si>
    <t>G405563</t>
  </si>
  <si>
    <t>https://www.gem.wiki/Yongchuan_Gangqiao_Industry_Park_Cogen_power_station</t>
  </si>
  <si>
    <t>Yongchuan Gangqiao Industry Park Cogen power station</t>
  </si>
  <si>
    <t>永川港桥工业园热电联产项目</t>
  </si>
  <si>
    <t>Yongchuan</t>
  </si>
  <si>
    <t>Gangqiao Industrial Park</t>
  </si>
  <si>
    <t>L100280</t>
  </si>
  <si>
    <t>G410343</t>
  </si>
  <si>
    <t>G410342</t>
  </si>
  <si>
    <t>https://www.gem.wiki/Yudean_Dinghu_Gas_power_station</t>
  </si>
  <si>
    <t>Yudean Dinghu Gas power station</t>
  </si>
  <si>
    <t>粤电鼎湖天然气热电厂</t>
  </si>
  <si>
    <t>Dinhu District</t>
  </si>
  <si>
    <t>Yong'an Gas Thermal Power Station</t>
  </si>
  <si>
    <t>1136108</t>
  </si>
  <si>
    <t>1309569, 1309570</t>
  </si>
  <si>
    <t>L405836</t>
  </si>
  <si>
    <t>G405379</t>
  </si>
  <si>
    <t>1309571, 1309572</t>
  </si>
  <si>
    <t>G405380</t>
  </si>
  <si>
    <t>https://www.gem.wiki/Yudean_Huadu_Gas_Thermal_power_station</t>
  </si>
  <si>
    <t>Yudean Huadu Gas Thermal power station</t>
  </si>
  <si>
    <t>粤电花都天然气热电厂</t>
  </si>
  <si>
    <t>Huadu District</t>
  </si>
  <si>
    <t>1121829</t>
  </si>
  <si>
    <t>1289827, 1289828</t>
  </si>
  <si>
    <t>L405837</t>
  </si>
  <si>
    <t>G405375</t>
  </si>
  <si>
    <t>1316321, 1316322</t>
  </si>
  <si>
    <t>G405376</t>
  </si>
  <si>
    <t>G405377</t>
  </si>
  <si>
    <t>G405378</t>
  </si>
  <si>
    <t>https://www.gem.wiki/Yudean_Huizhou_Gas_power_station</t>
  </si>
  <si>
    <t>Yudean Huizhou Gas power station</t>
  </si>
  <si>
    <t>广东惠州天然气发电厂</t>
  </si>
  <si>
    <t>WRI: WRI1061033</t>
  </si>
  <si>
    <t>Yudean Huizhou LNG Power Station, Guangdong Huizhou Natural Gas Power Generation</t>
  </si>
  <si>
    <t>1055700</t>
  </si>
  <si>
    <t>1234614, 1182281</t>
  </si>
  <si>
    <t>L405839</t>
  </si>
  <si>
    <t>G405355</t>
  </si>
  <si>
    <t>1234615, 1182282</t>
  </si>
  <si>
    <t>G405356</t>
  </si>
  <si>
    <t>1234616, 1182283</t>
  </si>
  <si>
    <t>G405357</t>
  </si>
  <si>
    <t>1234614, 1297550</t>
  </si>
  <si>
    <t>G405358</t>
  </si>
  <si>
    <t>1234615, 1297551</t>
  </si>
  <si>
    <t>G405359</t>
  </si>
  <si>
    <t>1234616, 1297552</t>
  </si>
  <si>
    <t>G405360</t>
  </si>
  <si>
    <t>G405361</t>
  </si>
  <si>
    <t>G405362</t>
  </si>
  <si>
    <t>G405363</t>
  </si>
  <si>
    <t>G405364</t>
  </si>
  <si>
    <t>https://www.gem.wiki/Yudean_Shenzhen_Qianwan_Gas_power_station</t>
  </si>
  <si>
    <t>Yudean Shenzhen Qianwan Gas power station</t>
  </si>
  <si>
    <t>粤电深圳前湾燃机电厂</t>
  </si>
  <si>
    <t>WRI: WRI1029829</t>
  </si>
  <si>
    <t>Shenzhen Qianwan Gas Turbine Power Plant</t>
  </si>
  <si>
    <t>1028631</t>
  </si>
  <si>
    <t>L405840</t>
  </si>
  <si>
    <t>G405367</t>
  </si>
  <si>
    <t>G405368</t>
  </si>
  <si>
    <t>G405369</t>
  </si>
  <si>
    <t>G405370</t>
  </si>
  <si>
    <t>G405371</t>
  </si>
  <si>
    <t>G405372</t>
  </si>
  <si>
    <t>https://www.gem.wiki/Yudean_Xinhui_Gas_power_station</t>
  </si>
  <si>
    <t>Yudean Xinhui Gas power station</t>
  </si>
  <si>
    <t>粤电新会电厂</t>
  </si>
  <si>
    <t>1115255</t>
  </si>
  <si>
    <t>1226632, 1226631</t>
  </si>
  <si>
    <t>L405841</t>
  </si>
  <si>
    <t>G405365</t>
  </si>
  <si>
    <t>1297554, 1297553</t>
  </si>
  <si>
    <t>G405366</t>
  </si>
  <si>
    <t>https://www.gem.wiki/Yudean_Xinhui_power_station</t>
  </si>
  <si>
    <t>Yudean Xinhui power station</t>
  </si>
  <si>
    <t>粤电新会电厂二期</t>
  </si>
  <si>
    <t>L407748</t>
  </si>
  <si>
    <t>G410241</t>
  </si>
  <si>
    <t>G410240</t>
  </si>
  <si>
    <t>https://www.gem.wiki/Yudean_Zhongshan_Sanjiao_Gas_Thermal_power_station</t>
  </si>
  <si>
    <t>Yudean Zhongshan Sanjiao Gas Thermal power station</t>
  </si>
  <si>
    <t>粤电中山三角燃机发电厂</t>
  </si>
  <si>
    <t>Yudean Zhongshan Triangle Combined Cycle Cogeneration Gas Turbine Power Plant</t>
  </si>
  <si>
    <t>1111308</t>
  </si>
  <si>
    <t>L405842</t>
  </si>
  <si>
    <t>G405352</t>
  </si>
  <si>
    <t>G405353</t>
  </si>
  <si>
    <t>G405354</t>
  </si>
  <si>
    <t>https://www.gem.wiki/Yuehua_Huangpu_power_station</t>
  </si>
  <si>
    <t>Yuehua Huangpu power station</t>
  </si>
  <si>
    <t>粤电黄埔电厂</t>
  </si>
  <si>
    <t>Huangpu District</t>
  </si>
  <si>
    <t>Yudean Huangpu power station</t>
  </si>
  <si>
    <t>1029572</t>
  </si>
  <si>
    <t>1307089, 1307091</t>
  </si>
  <si>
    <t>L100419</t>
  </si>
  <si>
    <t>G405373</t>
  </si>
  <si>
    <t>1307090, 1307092</t>
  </si>
  <si>
    <t>G405374</t>
  </si>
  <si>
    <t>G410225</t>
  </si>
  <si>
    <t>https://www.gem.wiki/Yulin_Health_Industrial_Park_Natural_Gas_Distributed_Energy_Station</t>
  </si>
  <si>
    <t>Yulin Health Industrial Park Natural Gas Distributed Energy Station</t>
  </si>
  <si>
    <t>玉林健康产业园天然气分布式能源站</t>
  </si>
  <si>
    <t>Yulin</t>
  </si>
  <si>
    <t>L405843</t>
  </si>
  <si>
    <t>G405404</t>
  </si>
  <si>
    <t>G405405</t>
  </si>
  <si>
    <t>https://www.gem.wiki/Yunfu_power_station</t>
  </si>
  <si>
    <t>Yunfu power station</t>
  </si>
  <si>
    <t>粤电云河发电公司天然气热电厂</t>
  </si>
  <si>
    <t>Yunfu</t>
  </si>
  <si>
    <t>Yudean Yunhe Power Generation Company Natural Gas Thermal power station</t>
  </si>
  <si>
    <t>L100421</t>
  </si>
  <si>
    <t>G405808</t>
  </si>
  <si>
    <t>G405809</t>
  </si>
  <si>
    <t>https://www.gem.wiki/Zenith_Steel_Group_(Nantong)_Co.,_Ltd._Gas_power_project</t>
  </si>
  <si>
    <t>Zenith Steel Group (Nantong) Co., Ltd. Gas power project</t>
  </si>
  <si>
    <t>中天绿色精品钢（通州湾海门港片区）项目煤气综合利用发电项目</t>
  </si>
  <si>
    <t>Baochang Town</t>
  </si>
  <si>
    <t>Haimen District</t>
  </si>
  <si>
    <t>L408135</t>
  </si>
  <si>
    <t>G412270</t>
  </si>
  <si>
    <t>G412269</t>
  </si>
  <si>
    <t>G412268</t>
  </si>
  <si>
    <t>G412267</t>
  </si>
  <si>
    <t>https://www.gem.wiki/Zhanjiang_Disaster_Protection_power_station</t>
  </si>
  <si>
    <t>Zhanjiang Disaster Protection power station</t>
  </si>
  <si>
    <t>湛江抗灾保障电源项目</t>
  </si>
  <si>
    <t>L408134</t>
  </si>
  <si>
    <t>G412266</t>
  </si>
  <si>
    <t>https://www.gem.wiki/Zhaoyuan_Kairun_Natural_Gas_Thermal_power_station</t>
  </si>
  <si>
    <t>Zhaoyuan Kairun Natural Gas Thermal power station</t>
  </si>
  <si>
    <t>招远凯润天然气热电厂</t>
  </si>
  <si>
    <t>Zhaoyuan</t>
  </si>
  <si>
    <t>Zhaoyuan Kairun New Energy Co., Ltd. Natural Gas Cogeneration Project</t>
  </si>
  <si>
    <t>L405844</t>
  </si>
  <si>
    <t>G405619</t>
  </si>
  <si>
    <t>G405620</t>
  </si>
  <si>
    <t>https://www.gem.wiki/Zhejiang_Zhenhai_power_plant</t>
  </si>
  <si>
    <t>Zhejiang Zhenhai power plant</t>
  </si>
  <si>
    <t>浙能镇海天然气公司燃机搬迁改造项目</t>
  </si>
  <si>
    <t>Zhenhai District</t>
  </si>
  <si>
    <t>L408133</t>
  </si>
  <si>
    <t>G412265</t>
  </si>
  <si>
    <t>G412264</t>
  </si>
  <si>
    <t>https://www.gem.wiki/Zhejiang_Zhenneng_Zhenhai_United_Power_Generation_Co.,_Ltd._power_station</t>
  </si>
  <si>
    <t>Zhejiang Zhenneng Zhenhai United Power Generation Co., Ltd. power station</t>
  </si>
  <si>
    <t>浙能镇海联合发电公司燃机异地迁建改造项目</t>
  </si>
  <si>
    <t>Jinhua</t>
  </si>
  <si>
    <t>Dongxi Industrial Zone</t>
  </si>
  <si>
    <t>L408132</t>
  </si>
  <si>
    <t>G412263</t>
  </si>
  <si>
    <t>https://www.gem.wiki/Zheneng_Changshan_Gas_power_station</t>
  </si>
  <si>
    <t>Zheneng Changshan Gas power station</t>
  </si>
  <si>
    <t>浙能常山天然气热电厂</t>
  </si>
  <si>
    <t>Changshan County</t>
  </si>
  <si>
    <t>1096134</t>
  </si>
  <si>
    <t>L405845</t>
  </si>
  <si>
    <t>G405745</t>
  </si>
  <si>
    <t>https://www.gem.wiki/Zheneng_Changxing_Natural_Gas_power_station</t>
  </si>
  <si>
    <t>Zheneng Changxing Natural Gas power station</t>
  </si>
  <si>
    <t>浙能长兴天然气热电厂</t>
  </si>
  <si>
    <t>Zhejiang Changxing natural gas cogeneration project</t>
  </si>
  <si>
    <t>1141191</t>
  </si>
  <si>
    <t>L405846</t>
  </si>
  <si>
    <t>G405754</t>
  </si>
  <si>
    <t>G405755</t>
  </si>
  <si>
    <t>https://www.gem.wiki/Zheneng_Jinhua_Gas_power_station</t>
  </si>
  <si>
    <t>Zheneng Jinhua Gas power station</t>
  </si>
  <si>
    <t>浙能金华燃机热电厂</t>
  </si>
  <si>
    <t>Jinghua</t>
  </si>
  <si>
    <t>L405847</t>
  </si>
  <si>
    <t>G405768</t>
  </si>
  <si>
    <t>https://www.gem.wiki/Zheneng_Ningbo_Zhenhai_Power_Center_Natural_Gas_Thermal_power_station</t>
  </si>
  <si>
    <t>Zheneng Ningbo Zhenhai Power Center Natural Gas Thermal power station</t>
  </si>
  <si>
    <t>浙能宁波镇海动力中心天然气热电厂</t>
  </si>
  <si>
    <t>Zheneng Ningbo Zhenhai Power Center Natural Gas Cogeneration Project</t>
  </si>
  <si>
    <t>1062285</t>
  </si>
  <si>
    <t>L405848</t>
  </si>
  <si>
    <t>G405752</t>
  </si>
  <si>
    <t>G405753</t>
  </si>
  <si>
    <t>https://www.gem.wiki/Zheneng_Wenzhou_Longwan_power_station</t>
  </si>
  <si>
    <t>Zheneng Wenzhou Longwan power station</t>
  </si>
  <si>
    <t>浙能温州龙湾燃机发电厂</t>
  </si>
  <si>
    <t>Wenzhou</t>
  </si>
  <si>
    <t>Longwan District</t>
  </si>
  <si>
    <t>Wenzhou Gas Turbine Power Generation Co., Ltd.</t>
  </si>
  <si>
    <t>L405849</t>
  </si>
  <si>
    <t>G405767</t>
  </si>
  <si>
    <t>https://www.gem.wiki/Zheneng_Zhenhai_Natural_Gas_power_station</t>
  </si>
  <si>
    <t>Zheneng Zhenhai Natural Gas power station</t>
  </si>
  <si>
    <t>浙能镇海天然气发电厂</t>
  </si>
  <si>
    <t>L405851</t>
  </si>
  <si>
    <t>G405749</t>
  </si>
  <si>
    <t>G405750</t>
  </si>
  <si>
    <t>https://www.gem.wiki/Zheneng_Zhenhai_United_power_station</t>
  </si>
  <si>
    <t>Zheneng Zhenhai United power station</t>
  </si>
  <si>
    <t>浙能镇海联合发电厂</t>
  </si>
  <si>
    <t>L405852</t>
  </si>
  <si>
    <t>G405751</t>
  </si>
  <si>
    <t>https://www.gem.wiki/Zhishicheng_Hengyun_power_station</t>
  </si>
  <si>
    <t>Zhishicheng Hengyun power station</t>
  </si>
  <si>
    <t>知识城恒运天然气热电联产项目</t>
  </si>
  <si>
    <t>L407746</t>
  </si>
  <si>
    <t>G410245</t>
  </si>
  <si>
    <t>G410244</t>
  </si>
  <si>
    <t>https://www.gem.wiki/Zhongshan_Nanlang_Gas_power_station</t>
  </si>
  <si>
    <t>Zhongshan Nanlang Gas power station</t>
  </si>
  <si>
    <t>中山南朗燃气电厂</t>
  </si>
  <si>
    <t>Nanlang Town</t>
  </si>
  <si>
    <t>L405853</t>
  </si>
  <si>
    <t>G405329</t>
  </si>
  <si>
    <t>G405330</t>
  </si>
  <si>
    <t>https://www.gem.wiki/Zhongshan_Yong'an_Gas_Thermal_power_station</t>
  </si>
  <si>
    <t>Zhongshan Yong'an Gas Thermal power station</t>
  </si>
  <si>
    <t>中山永安热电厂</t>
  </si>
  <si>
    <t>Xiaolan Town</t>
  </si>
  <si>
    <t>L405854</t>
  </si>
  <si>
    <t>G405205</t>
  </si>
  <si>
    <t>Zhongshan Xiaolan Yong‘an Phase II Natural Gas Cogeneration Project</t>
  </si>
  <si>
    <t>G405206</t>
  </si>
  <si>
    <t>https://www.gem.wiki/Zhongxin_Iron_and_Steel_Group_Co.,_Ltd._Gas_Power_Project</t>
  </si>
  <si>
    <t>Zhongxin Iron and Steel Group Co., Ltd. Gas Power Project</t>
  </si>
  <si>
    <t>中新钢铁集团有限公司特钢板材减量置换技改配套综合利用2×65MW发电项目</t>
  </si>
  <si>
    <t>Xinyi Economic Development Zone</t>
  </si>
  <si>
    <t>L408131</t>
  </si>
  <si>
    <t>G412262</t>
  </si>
  <si>
    <t>G412261</t>
  </si>
  <si>
    <t>https://www.gem.wiki/Zhoushan_Petrochemical_Base_Cogen_power_station</t>
  </si>
  <si>
    <t>Zhoushan Petrochemical Base Cogen power station</t>
  </si>
  <si>
    <t>舟山石化热电厂</t>
  </si>
  <si>
    <t>Daishan County</t>
  </si>
  <si>
    <t>L104914</t>
  </si>
  <si>
    <t>G410338</t>
  </si>
  <si>
    <t>G410337</t>
  </si>
  <si>
    <t>G410336</t>
  </si>
  <si>
    <t>https://www.gem.wiki/Dhekelia_power_station</t>
  </si>
  <si>
    <t>Cyprus</t>
  </si>
  <si>
    <t>Dhekelia power station</t>
  </si>
  <si>
    <t>B1</t>
  </si>
  <si>
    <t>1085959, 1014193</t>
  </si>
  <si>
    <t>L100001000065</t>
  </si>
  <si>
    <t>G100001000155</t>
  </si>
  <si>
    <t>B2</t>
  </si>
  <si>
    <t>G100001000156</t>
  </si>
  <si>
    <t>B3</t>
  </si>
  <si>
    <t>G100001000157</t>
  </si>
  <si>
    <t>B4</t>
  </si>
  <si>
    <t>G100001000158</t>
  </si>
  <si>
    <t>B5</t>
  </si>
  <si>
    <t>G100001000159</t>
  </si>
  <si>
    <t>B6</t>
  </si>
  <si>
    <t>G100001000160</t>
  </si>
  <si>
    <t>IC1-3</t>
  </si>
  <si>
    <t>G100001000161</t>
  </si>
  <si>
    <t>IC4-6</t>
  </si>
  <si>
    <t>G100001000162</t>
  </si>
  <si>
    <t>https://www.gem.wiki/Kalecik_power_station</t>
  </si>
  <si>
    <t>Kalecik power station</t>
  </si>
  <si>
    <t>IC1-2</t>
  </si>
  <si>
    <t>1078482</t>
  </si>
  <si>
    <t>L100001000066</t>
  </si>
  <si>
    <t>G100001000163</t>
  </si>
  <si>
    <t>IC3-6</t>
  </si>
  <si>
    <t>2003-2009</t>
  </si>
  <si>
    <t>1301831, 1301832, 1301798, 1301799, 1233876</t>
  </si>
  <si>
    <t>G100001000164</t>
  </si>
  <si>
    <t>https://www.gem.wiki/Mari_power_station</t>
  </si>
  <si>
    <t>Mari power station</t>
  </si>
  <si>
    <t>hydrogen capable: turbine</t>
  </si>
  <si>
    <t>Mari</t>
  </si>
  <si>
    <t>Larnaca</t>
  </si>
  <si>
    <t>1127167</t>
  </si>
  <si>
    <t>1155619, 1296887, 1309709, 1296888</t>
  </si>
  <si>
    <t>L100000406389</t>
  </si>
  <si>
    <t>G100000406313</t>
  </si>
  <si>
    <t>https://www.gem.wiki/Moni_power_station</t>
  </si>
  <si>
    <t>Moni power station</t>
  </si>
  <si>
    <t>1014194</t>
  </si>
  <si>
    <t>L100001000067</t>
  </si>
  <si>
    <t>G100001000165</t>
  </si>
  <si>
    <t>G100001000166</t>
  </si>
  <si>
    <t>G100001000167</t>
  </si>
  <si>
    <t>G100001000168</t>
  </si>
  <si>
    <t>https://www.gem.wiki/Teknecik_power_station</t>
  </si>
  <si>
    <t>Teknecik power station</t>
  </si>
  <si>
    <t>IC1-8</t>
  </si>
  <si>
    <t>2006-2015</t>
  </si>
  <si>
    <t>1059330</t>
  </si>
  <si>
    <t>1220145, 1220149</t>
  </si>
  <si>
    <t>L100001000068</t>
  </si>
  <si>
    <t>G100001000171</t>
  </si>
  <si>
    <t>G100001000169</t>
  </si>
  <si>
    <t>G100001000170</t>
  </si>
  <si>
    <t>https://www.gem.wiki/Vasilikos_power_station</t>
  </si>
  <si>
    <t>Vasilikos power station</t>
  </si>
  <si>
    <t>1014195, WRI: GEODB0045552</t>
  </si>
  <si>
    <t>1155617, 1187766, 1187767</t>
  </si>
  <si>
    <t>L100000406388</t>
  </si>
  <si>
    <t>G100001000176</t>
  </si>
  <si>
    <t>1155618, 1219319, 1219320</t>
  </si>
  <si>
    <t>G100001000177</t>
  </si>
  <si>
    <t>1308699, 1314279, 1314280</t>
  </si>
  <si>
    <t>G100000406310</t>
  </si>
  <si>
    <t>G100001000175</t>
  </si>
  <si>
    <t>G100001000172</t>
  </si>
  <si>
    <t>G100001000173</t>
  </si>
  <si>
    <t>G100001000174</t>
  </si>
  <si>
    <t>https://www.gem.wiki/Airturbine_power_station</t>
  </si>
  <si>
    <t>Airturbine power station</t>
  </si>
  <si>
    <t>Gardabani</t>
  </si>
  <si>
    <t>Kvemo Kartli</t>
  </si>
  <si>
    <t>Gardabani G-Power gas turbine power plant, Gas turbine</t>
  </si>
  <si>
    <t>1070287</t>
  </si>
  <si>
    <t>L406973</t>
  </si>
  <si>
    <t>G408110</t>
  </si>
  <si>
    <t>G408109</t>
  </si>
  <si>
    <t>https://www.gem.wiki/Gardabani_Combined_Cycle_power_station</t>
  </si>
  <si>
    <t>Gardabani Combined Cycle power station</t>
  </si>
  <si>
    <t>გარდაბნის თბოელექტროსადგური</t>
  </si>
  <si>
    <t>Гардабанская теплоэлектростанция 1 (Russian), Gardabani CCGT</t>
  </si>
  <si>
    <t>1092988</t>
  </si>
  <si>
    <t>1245153, 1252186, 1252187</t>
  </si>
  <si>
    <t>L406972</t>
  </si>
  <si>
    <t>G408108</t>
  </si>
  <si>
    <t>Гардабанская теплоэлектростанция 2</t>
  </si>
  <si>
    <t>1276373, 1276374, 1276375</t>
  </si>
  <si>
    <t>G408107</t>
  </si>
  <si>
    <t>Gardabani 3 thermal power plant, Gardabani CCGT 2, Гардабанская теплоэлектростанция 3 (Russian)</t>
  </si>
  <si>
    <t>G408106</t>
  </si>
  <si>
    <t>Gardabani 4 thermal power plant, Гардабанская теплоэлектростанция 4</t>
  </si>
  <si>
    <t>1103317</t>
  </si>
  <si>
    <t>G410481</t>
  </si>
  <si>
    <t>https://www.gem.wiki/Tbilsresi_power_station</t>
  </si>
  <si>
    <t>Tbilsresi power station</t>
  </si>
  <si>
    <t>Gardabani, Gardabani Energy Block 10</t>
  </si>
  <si>
    <t>1052705</t>
  </si>
  <si>
    <t>L406974</t>
  </si>
  <si>
    <t>G408111</t>
  </si>
  <si>
    <t>Unit №3</t>
  </si>
  <si>
    <t>1027836</t>
  </si>
  <si>
    <t>G408118</t>
  </si>
  <si>
    <t>Unit №4</t>
  </si>
  <si>
    <t>G408117</t>
  </si>
  <si>
    <t>G408116</t>
  </si>
  <si>
    <t>G408115</t>
  </si>
  <si>
    <t>G408114</t>
  </si>
  <si>
    <t>G408113</t>
  </si>
  <si>
    <t>Gardabani, Gardabani Energy Block 9, Unit №9</t>
  </si>
  <si>
    <t>G408112</t>
  </si>
  <si>
    <t>https://www.gem.wiki/Black_Point_power_station</t>
  </si>
  <si>
    <t>Hong Kong</t>
  </si>
  <si>
    <t>Black Point power station</t>
  </si>
  <si>
    <t>龍鼓灘發電廠</t>
  </si>
  <si>
    <t>China Light and Power Co., Ltd.(CLP)</t>
  </si>
  <si>
    <t>Lung Kwu Tan</t>
  </si>
  <si>
    <t>Tuen Mun</t>
  </si>
  <si>
    <t>Longgutan power station</t>
  </si>
  <si>
    <t>1011681</t>
  </si>
  <si>
    <t>L406847</t>
  </si>
  <si>
    <t>G407303</t>
  </si>
  <si>
    <t>G407302</t>
  </si>
  <si>
    <t>G407301</t>
  </si>
  <si>
    <t>G407300</t>
  </si>
  <si>
    <t>G407299</t>
  </si>
  <si>
    <t>G407298</t>
  </si>
  <si>
    <t>G407297</t>
  </si>
  <si>
    <t>G407296</t>
  </si>
  <si>
    <t>D1</t>
  </si>
  <si>
    <t>G407310</t>
  </si>
  <si>
    <t>D2</t>
  </si>
  <si>
    <t>G407309</t>
  </si>
  <si>
    <t>https://www.gem.wiki/CKI_Lamma_power_station</t>
  </si>
  <si>
    <t>CKI Lamma power station</t>
  </si>
  <si>
    <t>南丫發電廠</t>
  </si>
  <si>
    <t>Lamma Island</t>
  </si>
  <si>
    <t>Islands District</t>
  </si>
  <si>
    <t>Hong Kong Lamma power station</t>
  </si>
  <si>
    <t>1018728</t>
  </si>
  <si>
    <t>L102019</t>
  </si>
  <si>
    <t>G412397</t>
  </si>
  <si>
    <t>G412398</t>
  </si>
  <si>
    <t>GT2R</t>
  </si>
  <si>
    <t>G413120</t>
  </si>
  <si>
    <t>G412399</t>
  </si>
  <si>
    <t>GT3R</t>
  </si>
  <si>
    <t>G413119</t>
  </si>
  <si>
    <t>G412400</t>
  </si>
  <si>
    <t>GT4R</t>
  </si>
  <si>
    <t>G413118</t>
  </si>
  <si>
    <t>GT57</t>
  </si>
  <si>
    <t>1128015, 1128017, 1174412</t>
  </si>
  <si>
    <t>G407308</t>
  </si>
  <si>
    <t>G412401</t>
  </si>
  <si>
    <t>GT6R</t>
  </si>
  <si>
    <t>G413117</t>
  </si>
  <si>
    <t>L10</t>
  </si>
  <si>
    <t>G407306</t>
  </si>
  <si>
    <t>L11</t>
  </si>
  <si>
    <t>G407305</t>
  </si>
  <si>
    <t>L12</t>
  </si>
  <si>
    <t>G407304</t>
  </si>
  <si>
    <t>L9</t>
  </si>
  <si>
    <t>G407307</t>
  </si>
  <si>
    <t>https://www.gem.wiki/Penny's_Bay_power_station</t>
  </si>
  <si>
    <t>Penny's Bay power station</t>
  </si>
  <si>
    <t>Tsuen Wan District</t>
  </si>
  <si>
    <t>New Territories</t>
  </si>
  <si>
    <t>1021281</t>
  </si>
  <si>
    <t>L408459</t>
  </si>
  <si>
    <t>G412608</t>
  </si>
  <si>
    <t>G413116</t>
  </si>
  <si>
    <t>G413115</t>
  </si>
  <si>
    <t>https://www.gem.wiki/Agartala_power_plant</t>
  </si>
  <si>
    <t>India</t>
  </si>
  <si>
    <t>Agartala power plant</t>
  </si>
  <si>
    <t>Ramchandranagar Vill - West Tripura Dist</t>
  </si>
  <si>
    <t>Tripura</t>
  </si>
  <si>
    <t>Agartala GT CCPP</t>
  </si>
  <si>
    <t>1024373</t>
  </si>
  <si>
    <t>L407594</t>
  </si>
  <si>
    <t>G409910</t>
  </si>
  <si>
    <t>https://www.gem.wiki/Ankleshwar_Caustic_Plant_power_station</t>
  </si>
  <si>
    <t>Ankleshwar Caustic Plant power station</t>
  </si>
  <si>
    <t>Ankaleshwar</t>
  </si>
  <si>
    <t>Bharuch district</t>
  </si>
  <si>
    <t>Gujarat</t>
  </si>
  <si>
    <t>1032516</t>
  </si>
  <si>
    <t>1102256, 1102258</t>
  </si>
  <si>
    <t>L408400</t>
  </si>
  <si>
    <t>G411782</t>
  </si>
  <si>
    <t>https://www.gem.wiki/Anta_power_plant</t>
  </si>
  <si>
    <t>Anta power plant</t>
  </si>
  <si>
    <t>Anta</t>
  </si>
  <si>
    <t>Rajasthan</t>
  </si>
  <si>
    <t>Anta Thermal power station</t>
  </si>
  <si>
    <t>1023635</t>
  </si>
  <si>
    <t>1102331, 1102332, 1102333, 1102335</t>
  </si>
  <si>
    <t>L401464</t>
  </si>
  <si>
    <t>G401434</t>
  </si>
  <si>
    <t>https://www.gem.wiki/Arkay_Energy_Rameswarm_power_station</t>
  </si>
  <si>
    <t>Arkay Energy Rameswarm power station</t>
  </si>
  <si>
    <t>Valantharavai</t>
  </si>
  <si>
    <t>Ramanathapuram district</t>
  </si>
  <si>
    <t>Tamil Nadu</t>
  </si>
  <si>
    <t>1060503</t>
  </si>
  <si>
    <t>1189451, 1189476</t>
  </si>
  <si>
    <t>L408399</t>
  </si>
  <si>
    <t>G411781</t>
  </si>
  <si>
    <t>https://www.gem.wiki/Assam_Gas_Based_power_station</t>
  </si>
  <si>
    <t>Assam Gas Based power station</t>
  </si>
  <si>
    <t>আসাম গ্যাস বেসড পাওয়ার প্ল্যান্ট</t>
  </si>
  <si>
    <t>Bokuloni No. 2</t>
  </si>
  <si>
    <t>Dibrugarh</t>
  </si>
  <si>
    <t>Assam</t>
  </si>
  <si>
    <t>Kathalguri</t>
  </si>
  <si>
    <t>1024376</t>
  </si>
  <si>
    <t>L407355</t>
  </si>
  <si>
    <t>G409391</t>
  </si>
  <si>
    <t>G409390</t>
  </si>
  <si>
    <t>G409407</t>
  </si>
  <si>
    <t>https://www.gem.wiki/Auraiya_Combined_Cycle_power_plant</t>
  </si>
  <si>
    <t>Auraiya Combined Cycle power plant</t>
  </si>
  <si>
    <t>Auraiya</t>
  </si>
  <si>
    <t>Uttar Pradesh</t>
  </si>
  <si>
    <t>1023636</t>
  </si>
  <si>
    <t>1103386, 1103387, 1103388, 1103389, 1103390, 1103391</t>
  </si>
  <si>
    <t>L401466</t>
  </si>
  <si>
    <t>G401436</t>
  </si>
  <si>
    <t>https://www.gem.wiki/BCPL_Captive_power_plant</t>
  </si>
  <si>
    <t>BCPL Captive power plant</t>
  </si>
  <si>
    <t>Lepetkata</t>
  </si>
  <si>
    <t>1090290</t>
  </si>
  <si>
    <t>L407604</t>
  </si>
  <si>
    <t>G409921</t>
  </si>
  <si>
    <t>https://www.gem.wiki/BSES_Kerala_power_station</t>
  </si>
  <si>
    <t>BSES Kerala power station</t>
  </si>
  <si>
    <t>Kochi</t>
  </si>
  <si>
    <t>Ernakulam district</t>
  </si>
  <si>
    <t>Kerala</t>
  </si>
  <si>
    <t>1038651</t>
  </si>
  <si>
    <t>1159979, 1159980, 1159981, 1164834</t>
  </si>
  <si>
    <t>L408397</t>
  </si>
  <si>
    <t>G411779</t>
  </si>
  <si>
    <t>https://www.gem.wiki/Basin_Bridge_Power_Station</t>
  </si>
  <si>
    <t>Basin Bridge power station</t>
  </si>
  <si>
    <t>Chennai</t>
  </si>
  <si>
    <t>1128619</t>
  </si>
  <si>
    <t>L407124</t>
  </si>
  <si>
    <t>G408627</t>
  </si>
  <si>
    <t>G408626</t>
  </si>
  <si>
    <t>https://www.gem.wiki/Bhander_power_station</t>
  </si>
  <si>
    <t>Bhander power station</t>
  </si>
  <si>
    <t>Hazira</t>
  </si>
  <si>
    <t>Bhander</t>
  </si>
  <si>
    <t>1016687</t>
  </si>
  <si>
    <t>L407143</t>
  </si>
  <si>
    <t>G408638</t>
  </si>
  <si>
    <t>https://www.gem.wiki/Brahmapuram_Diesel_power_station</t>
  </si>
  <si>
    <t>Brahmapuram Diesel power station</t>
  </si>
  <si>
    <t>1020759</t>
  </si>
  <si>
    <t>L408398</t>
  </si>
  <si>
    <t>G411780</t>
  </si>
  <si>
    <t>https://www.gem.wiki/DGEN_Mega_Combined_Cycle_power_plant</t>
  </si>
  <si>
    <t>DGEN Mega Combined Cycle power plant</t>
  </si>
  <si>
    <t>Dahej</t>
  </si>
  <si>
    <t>1058556</t>
  </si>
  <si>
    <t>L401483</t>
  </si>
  <si>
    <t>G401453</t>
  </si>
  <si>
    <t>G401454</t>
  </si>
  <si>
    <t>G401455</t>
  </si>
  <si>
    <t>https://www.gem.wiki/Dadri_Combined_Cycle_power_plant</t>
  </si>
  <si>
    <t>Dadri Combined Cycle power plant</t>
  </si>
  <si>
    <t>Gautam Budh Nagar</t>
  </si>
  <si>
    <t>1023638</t>
  </si>
  <si>
    <t>1111203, 1111204, 1111205, 1111206, 1111207, 1111208</t>
  </si>
  <si>
    <t>L401465</t>
  </si>
  <si>
    <t>G401435</t>
  </si>
  <si>
    <t>https://www.gem.wiki/Dahej_OPAL_Captive_power_plant</t>
  </si>
  <si>
    <t>Dahej OPAL Captive power plant</t>
  </si>
  <si>
    <t>1088745</t>
  </si>
  <si>
    <t>L407603</t>
  </si>
  <si>
    <t>G409920</t>
  </si>
  <si>
    <t>https://www.gem.wiki/Dholpur_Combined_Cycle_power_plant</t>
  </si>
  <si>
    <t>Dholpur Combined Cycle power plant</t>
  </si>
  <si>
    <t>Dholpur City</t>
  </si>
  <si>
    <t>1038413</t>
  </si>
  <si>
    <t>1159800, 1174185, 1174186</t>
  </si>
  <si>
    <t>L401461</t>
  </si>
  <si>
    <t>G401431</t>
  </si>
  <si>
    <t>https://www.gem.wiki/Dhuvaran_Combined_Cycle_power_plant</t>
  </si>
  <si>
    <t>Dhuvaran Combined Cycle power plant</t>
  </si>
  <si>
    <t>Dhuvaran</t>
  </si>
  <si>
    <t>1017910</t>
  </si>
  <si>
    <t>1174187, 1175677</t>
  </si>
  <si>
    <t>L401471</t>
  </si>
  <si>
    <t>G401441</t>
  </si>
  <si>
    <t>1186094, 1186095</t>
  </si>
  <si>
    <t>G401442</t>
  </si>
  <si>
    <t>G401443</t>
  </si>
  <si>
    <t>https://www.gem.wiki/Faridabad_Combined_Cycle_power_plant</t>
  </si>
  <si>
    <t>Faridabad Combined Cycle power plant</t>
  </si>
  <si>
    <t>NG/N/D</t>
  </si>
  <si>
    <t>Faridabad District</t>
  </si>
  <si>
    <t>Haryana</t>
  </si>
  <si>
    <t>1043930</t>
  </si>
  <si>
    <t>1164709, 1164780, 1164781</t>
  </si>
  <si>
    <t>L401463</t>
  </si>
  <si>
    <t>G401433</t>
  </si>
  <si>
    <t>https://www.gem.wiki/GACL_Dahej_Caustic_Captive_power_plant</t>
  </si>
  <si>
    <t>GACL Dahej Caustic Captive power plant</t>
  </si>
  <si>
    <t>1017905</t>
  </si>
  <si>
    <t>L407602</t>
  </si>
  <si>
    <t>G409919</t>
  </si>
  <si>
    <t>https://www.gem.wiki/GMR_Energy_Limited_Combined_Cycle_power_plant</t>
  </si>
  <si>
    <t>GMR Energy Limited Combined Cycle power plant</t>
  </si>
  <si>
    <t>Kakinada</t>
  </si>
  <si>
    <t>Andhra Pradesh</t>
  </si>
  <si>
    <t>Kakinada Barge</t>
  </si>
  <si>
    <t>1045188</t>
  </si>
  <si>
    <t>1166801, 1170371, 1170372, 1170373, 1170374</t>
  </si>
  <si>
    <t>L401507</t>
  </si>
  <si>
    <t>G401477</t>
  </si>
  <si>
    <t>https://www.gem.wiki/GREL_Combined_Cycle_power_plant_(Rajahmundry)</t>
  </si>
  <si>
    <t>GREL Combined Cycle power plant (Rajahmundry)</t>
  </si>
  <si>
    <t>Rajahmundry</t>
  </si>
  <si>
    <t>GMR-Rajamundry Energy Ltd.</t>
  </si>
  <si>
    <t>1110996</t>
  </si>
  <si>
    <t>1233204, 1233206</t>
  </si>
  <si>
    <t>L401508</t>
  </si>
  <si>
    <t>G401478</t>
  </si>
  <si>
    <t>1233205, 1233207</t>
  </si>
  <si>
    <t>G401479</t>
  </si>
  <si>
    <t>https://www.gem.wiki/Gautami_Combined_Cycle_power_plant</t>
  </si>
  <si>
    <t>Gautami Combined Cycle power plant</t>
  </si>
  <si>
    <t>Peddapuram</t>
  </si>
  <si>
    <t>1050099</t>
  </si>
  <si>
    <t>1174201, 1174202, 1174203</t>
  </si>
  <si>
    <t>L401498</t>
  </si>
  <si>
    <t>G401468</t>
  </si>
  <si>
    <t>https://www.gem.wiki/Godavari_Combined_Cycle_power_plant</t>
  </si>
  <si>
    <t>Godavari Combined Cycle power plant</t>
  </si>
  <si>
    <t>Subbampeta</t>
  </si>
  <si>
    <t>Kakinada, Godavari (Spectrum)</t>
  </si>
  <si>
    <t>1029638</t>
  </si>
  <si>
    <t>L401506</t>
  </si>
  <si>
    <t>G401476</t>
  </si>
  <si>
    <t>https://www.gem.wiki/Godhra_power_station</t>
  </si>
  <si>
    <t>Godhra power station</t>
  </si>
  <si>
    <t>Godhra</t>
  </si>
  <si>
    <t>Nana Layja Power Project</t>
  </si>
  <si>
    <t>L407125</t>
  </si>
  <si>
    <t>G408628</t>
  </si>
  <si>
    <t>https://www.gem.wiki/Gujarat_Cement_Works_Combined_Cycle_power_station</t>
  </si>
  <si>
    <t>Gujarat Cement Works Combined Cycle power station</t>
  </si>
  <si>
    <t>N/D</t>
  </si>
  <si>
    <t>Kovaya</t>
  </si>
  <si>
    <t>Amreli district</t>
  </si>
  <si>
    <t>1021826</t>
  </si>
  <si>
    <t>1159874, 1184130</t>
  </si>
  <si>
    <t>L408396</t>
  </si>
  <si>
    <t>G411778</t>
  </si>
  <si>
    <t>https://www.gem.wiki/Guru_Gobind_Singh_Refinery_power_station</t>
  </si>
  <si>
    <t>Guru Gobind Singh Refinery power station</t>
  </si>
  <si>
    <t>Talwandi Sabo</t>
  </si>
  <si>
    <t>Bathinda district</t>
  </si>
  <si>
    <t>Punjab</t>
  </si>
  <si>
    <t>1045297</t>
  </si>
  <si>
    <t>1166926, 1226072, 1226072, 1226074, 1226075</t>
  </si>
  <si>
    <t>L408395</t>
  </si>
  <si>
    <t>G411777</t>
  </si>
  <si>
    <t>https://www.gem.wiki/HPCL_Vizag_Refinery_power_station</t>
  </si>
  <si>
    <t>HPCL Vizag Refinery power station</t>
  </si>
  <si>
    <t>Visakhapatnam</t>
  </si>
  <si>
    <t>1018486</t>
  </si>
  <si>
    <t>1290599, 1156264</t>
  </si>
  <si>
    <t>L408393</t>
  </si>
  <si>
    <t>G411775</t>
  </si>
  <si>
    <t>https://www.gem.wiki/HPL_Cogeneration_power_station</t>
  </si>
  <si>
    <t>HPL Cogeneration power station</t>
  </si>
  <si>
    <t>Haldia</t>
  </si>
  <si>
    <t>West Bengal</t>
  </si>
  <si>
    <t>1018097</t>
  </si>
  <si>
    <t>1184131, 1184131, 1118279, 1159624</t>
  </si>
  <si>
    <t>L408392</t>
  </si>
  <si>
    <t>G411774</t>
  </si>
  <si>
    <t>https://www.gem.wiki/Hazira_(Essar)_power_station</t>
  </si>
  <si>
    <t>Hazira (Essar) power station</t>
  </si>
  <si>
    <t>1016688</t>
  </si>
  <si>
    <t>1118909, 1118909, 1118909, 1118909</t>
  </si>
  <si>
    <t>L401479</t>
  </si>
  <si>
    <t>G401449</t>
  </si>
  <si>
    <t>https://www.gem.wiki/Hazira_(GSEG)_power_station</t>
  </si>
  <si>
    <t>Hazira (GSEG) power station</t>
  </si>
  <si>
    <t>Surat</t>
  </si>
  <si>
    <t>1049440</t>
  </si>
  <si>
    <t>1173268, 1173269, 1173270</t>
  </si>
  <si>
    <t>L401467</t>
  </si>
  <si>
    <t>G401437</t>
  </si>
  <si>
    <t>1205624, 1205625</t>
  </si>
  <si>
    <t>G401438</t>
  </si>
  <si>
    <t>https://www.gem.wiki/Hazira_Gas_Processing_Complex_Captive_Power_station</t>
  </si>
  <si>
    <t>Hazira Gas Processing Complex Captive Power station</t>
  </si>
  <si>
    <t>L407600</t>
  </si>
  <si>
    <t>G409917</t>
  </si>
  <si>
    <t>https://www.gem.wiki/Hazira_power_station_(Reliance)</t>
  </si>
  <si>
    <t>Hazira power station (Reliance)</t>
  </si>
  <si>
    <t>1026925</t>
  </si>
  <si>
    <t>L104861</t>
  </si>
  <si>
    <t>G410169</t>
  </si>
  <si>
    <t>https://www.gem.wiki/Hope_Town_power_station</t>
  </si>
  <si>
    <t>Hope Town power station</t>
  </si>
  <si>
    <t>Ferrargunj Tehsil</t>
  </si>
  <si>
    <t>South Andaman district</t>
  </si>
  <si>
    <t>Andaman &amp; Nicobar Is</t>
  </si>
  <si>
    <t>1133914</t>
  </si>
  <si>
    <t>L408394</t>
  </si>
  <si>
    <t>G411776</t>
  </si>
  <si>
    <t>https://www.gem.wiki/IOCL_Panipat_Naphtha_Cracker_Captive_cogeneration_power_plant</t>
  </si>
  <si>
    <t>IOCL Panipat Naphtha Cracker Captive cogeneration power plant</t>
  </si>
  <si>
    <t>Panipat district</t>
  </si>
  <si>
    <t>1067144</t>
  </si>
  <si>
    <t>L407592</t>
  </si>
  <si>
    <t>G409908</t>
  </si>
  <si>
    <t>https://www.gem.wiki/IOCL_Panipat_cogeneration_power_plant</t>
  </si>
  <si>
    <t>IOCL Panipat cogeneration power plant</t>
  </si>
  <si>
    <t>1019454</t>
  </si>
  <si>
    <t>L407593</t>
  </si>
  <si>
    <t>G409909</t>
  </si>
  <si>
    <t>https://www.gem.wiki/Indraprastha_Gas_power_station</t>
  </si>
  <si>
    <t>Indraprastha Gas power station</t>
  </si>
  <si>
    <t>New Delhi</t>
  </si>
  <si>
    <t>Delhi</t>
  </si>
  <si>
    <t>1013593</t>
  </si>
  <si>
    <t>L407726</t>
  </si>
  <si>
    <t>G409916</t>
  </si>
  <si>
    <t>https://www.gem.wiki/Jegurupadu_Combined_Cycle_power_plant</t>
  </si>
  <si>
    <t>Jegurupadu Combined Cycle power plant</t>
  </si>
  <si>
    <t>Phase I</t>
  </si>
  <si>
    <t>Jegurupadu</t>
  </si>
  <si>
    <t>Godavari (Jegurupadu)</t>
  </si>
  <si>
    <t>1012899</t>
  </si>
  <si>
    <t>L401503</t>
  </si>
  <si>
    <t>G401473</t>
  </si>
  <si>
    <t>Phase II</t>
  </si>
  <si>
    <t>G401474</t>
  </si>
  <si>
    <t>https://www.gem.wiki/Jhanor_Gandhar_Combined_Cycle_power_plant</t>
  </si>
  <si>
    <t>Jhanor Gandhar Combined Cycle power plant</t>
  </si>
  <si>
    <t>Bharuch</t>
  </si>
  <si>
    <t>1023640</t>
  </si>
  <si>
    <t>1116171, 1116172, 1116173, 1116174</t>
  </si>
  <si>
    <t>L401489</t>
  </si>
  <si>
    <t>G401459</t>
  </si>
  <si>
    <t>https://www.gem.wiki/Karappur_Combined_Cycle_power_plant</t>
  </si>
  <si>
    <t>Karappur Combined Cycle power plant</t>
  </si>
  <si>
    <t>Karuppur</t>
  </si>
  <si>
    <t>Lanco Tanjore</t>
  </si>
  <si>
    <t>1053468</t>
  </si>
  <si>
    <t>1179124, 1181451</t>
  </si>
  <si>
    <t>L401518</t>
  </si>
  <si>
    <t>G401488</t>
  </si>
  <si>
    <t>https://www.gem.wiki/Kashipur_(Gama)_power_station</t>
  </si>
  <si>
    <t>Kashipur (Gama) power station</t>
  </si>
  <si>
    <t>Kashipur</t>
  </si>
  <si>
    <t>Uttarakhan</t>
  </si>
  <si>
    <t>1083781</t>
  </si>
  <si>
    <t>L407144</t>
  </si>
  <si>
    <t>G408637</t>
  </si>
  <si>
    <t>https://www.gem.wiki/Kashipur_Sravanthi_power_station</t>
  </si>
  <si>
    <t>Kashipur Sravanthi power station</t>
  </si>
  <si>
    <t>1085347</t>
  </si>
  <si>
    <t>L407123</t>
  </si>
  <si>
    <t>G408625</t>
  </si>
  <si>
    <t>G408624</t>
  </si>
  <si>
    <t>https://www.gem.wiki/Kattupalli_power_station</t>
  </si>
  <si>
    <t>Kattupalli power station</t>
  </si>
  <si>
    <t>Kalanji</t>
  </si>
  <si>
    <t>1080782</t>
  </si>
  <si>
    <t>L102556</t>
  </si>
  <si>
    <t>G408630</t>
  </si>
  <si>
    <t>G408629</t>
  </si>
  <si>
    <t>https://www.gem.wiki/Kawas_Combined_Cycle_power_plant</t>
  </si>
  <si>
    <t>Kawas Combined Cycle power plant</t>
  </si>
  <si>
    <t>1023642</t>
  </si>
  <si>
    <t>1124412, 1124413, 1124414, 1124415, 1124416, 1124417</t>
  </si>
  <si>
    <t>L401490</t>
  </si>
  <si>
    <t>G401460</t>
  </si>
  <si>
    <t>https://www.gem.wiki/Kayamkulam_Gas_power_plant</t>
  </si>
  <si>
    <t>Kayamkulam Gas power plant</t>
  </si>
  <si>
    <t>Kayamkulam - Alappuzha Dist</t>
  </si>
  <si>
    <t>Rajiv Gandhi CCPP</t>
  </si>
  <si>
    <t>1019301</t>
  </si>
  <si>
    <t>L407598</t>
  </si>
  <si>
    <t>G409915</t>
  </si>
  <si>
    <t>https://www.gem.wiki/Konaseema_Combined_Cycle_power_plant</t>
  </si>
  <si>
    <t>Konaseema Combined Cycle power plant</t>
  </si>
  <si>
    <t>Devarapalli</t>
  </si>
  <si>
    <t>1060509</t>
  </si>
  <si>
    <t>1189468, 1189469, 1189470</t>
  </si>
  <si>
    <t>L401501</t>
  </si>
  <si>
    <t>G401471</t>
  </si>
  <si>
    <t>Phase II-1</t>
  </si>
  <si>
    <t>G410171</t>
  </si>
  <si>
    <t>Phase II-2</t>
  </si>
  <si>
    <t>G410170</t>
  </si>
  <si>
    <t>https://www.gem.wiki/Kondapalli_Combined_Cycle_power_plant</t>
  </si>
  <si>
    <t>Kondapalli Combined Cycle power plant</t>
  </si>
  <si>
    <t>Phase I (1-3)</t>
  </si>
  <si>
    <t>Kondapalli Industrial Development Area</t>
  </si>
  <si>
    <t>1039487</t>
  </si>
  <si>
    <t>1160302, 1169739, 1169740</t>
  </si>
  <si>
    <t>L401494</t>
  </si>
  <si>
    <t>G401464</t>
  </si>
  <si>
    <t>Phase II (1-2)</t>
  </si>
  <si>
    <t>1215948, 1215949</t>
  </si>
  <si>
    <t>G401465</t>
  </si>
  <si>
    <t>Phase III (1)</t>
  </si>
  <si>
    <t>1232453, 1232455</t>
  </si>
  <si>
    <t>G401466</t>
  </si>
  <si>
    <t>Phase III (2)</t>
  </si>
  <si>
    <t>1232454, 1232456</t>
  </si>
  <si>
    <t>G401467</t>
  </si>
  <si>
    <t>https://www.gem.wiki/Kozhikode_Diesel_power_station</t>
  </si>
  <si>
    <t>Kozhikode Diesel power station</t>
  </si>
  <si>
    <t>Nallalam Kozhikode</t>
  </si>
  <si>
    <t>1039489</t>
  </si>
  <si>
    <t>L408391</t>
  </si>
  <si>
    <t>G411773</t>
  </si>
  <si>
    <t>https://www.gem.wiki/Kuttalam_Combined_Cycle_power_plant</t>
  </si>
  <si>
    <t>Kuttalam Combined Cycle power plant</t>
  </si>
  <si>
    <t>Mayiladuthurai</t>
  </si>
  <si>
    <t>1060531</t>
  </si>
  <si>
    <t>1189520, 1189521</t>
  </si>
  <si>
    <t>L401510</t>
  </si>
  <si>
    <t>G401480</t>
  </si>
  <si>
    <t>https://www.gem.wiki/Lakwa_Replacement_power_station</t>
  </si>
  <si>
    <t>Lakwa Replacement power station</t>
  </si>
  <si>
    <t>Maibella</t>
  </si>
  <si>
    <t>Charaideo district</t>
  </si>
  <si>
    <t>1105040</t>
  </si>
  <si>
    <t>L408390</t>
  </si>
  <si>
    <t>G411772</t>
  </si>
  <si>
    <t>https://www.gem.wiki/Manesar_Captive_power_plant</t>
  </si>
  <si>
    <t>Manesar Captive power plant</t>
  </si>
  <si>
    <t>Gurgaon</t>
  </si>
  <si>
    <t>1083823</t>
  </si>
  <si>
    <t>L407596</t>
  </si>
  <si>
    <t>G409912</t>
  </si>
  <si>
    <t>https://www.gem.wiki/Mangalore_Refinery_power_plant</t>
  </si>
  <si>
    <t>Mangalore Refinery power plant</t>
  </si>
  <si>
    <t>Mangalore - Dakshina Kannada Dist</t>
  </si>
  <si>
    <t>Karnataka</t>
  </si>
  <si>
    <t>1022282</t>
  </si>
  <si>
    <t>L407597</t>
  </si>
  <si>
    <t>G409914</t>
  </si>
  <si>
    <t>G409913</t>
  </si>
  <si>
    <t>https://www.gem.wiki/Mangaon_Combined_Cycle_power_plant</t>
  </si>
  <si>
    <t>Mangaon Combined Cycle power plant</t>
  </si>
  <si>
    <t>Bhagad</t>
  </si>
  <si>
    <t>Maharashtra</t>
  </si>
  <si>
    <t>1084296</t>
  </si>
  <si>
    <t>1229809, 1262119</t>
  </si>
  <si>
    <t>L401488</t>
  </si>
  <si>
    <t>G401458</t>
  </si>
  <si>
    <t>https://www.gem.wiki/Matix_Fertilisers_Captive_power_plant</t>
  </si>
  <si>
    <t>Matix Fertilisers Captive power plant</t>
  </si>
  <si>
    <t>Panagarh - Paschim Bardhaman Dist</t>
  </si>
  <si>
    <t>1120618</t>
  </si>
  <si>
    <t>L407595</t>
  </si>
  <si>
    <t>G409911</t>
  </si>
  <si>
    <t>https://www.gem.wiki/Monarchak_Combined_Cycle_power_plant</t>
  </si>
  <si>
    <t>Monarchak Combined Cycle power plant</t>
  </si>
  <si>
    <t>Monarchak</t>
  </si>
  <si>
    <t>TRIPURA GAS BASED POWER STATION</t>
  </si>
  <si>
    <t>1055460</t>
  </si>
  <si>
    <t>1181889, 1235575</t>
  </si>
  <si>
    <t>L401520</t>
  </si>
  <si>
    <t>G401490</t>
  </si>
  <si>
    <t>https://www.gem.wiki/Namrup_power_station</t>
  </si>
  <si>
    <t>Namrup power station</t>
  </si>
  <si>
    <t>Namrup</t>
  </si>
  <si>
    <t>Namrup Replacement Power Project (NRPP), Namrup Combined Cycle Power Plant</t>
  </si>
  <si>
    <t>1081312</t>
  </si>
  <si>
    <t>L401519</t>
  </si>
  <si>
    <t>G401489</t>
  </si>
  <si>
    <t>https://www.gem.wiki/P.Nallur_Combined_Cycle_power_plant</t>
  </si>
  <si>
    <t>P.Nallur Combined Cycle power plant</t>
  </si>
  <si>
    <t>Pillaiperumalnallur</t>
  </si>
  <si>
    <t>1019720</t>
  </si>
  <si>
    <t>L401514</t>
  </si>
  <si>
    <t>G401484</t>
  </si>
  <si>
    <t>G412586</t>
  </si>
  <si>
    <t>G412585</t>
  </si>
  <si>
    <t>G412584</t>
  </si>
  <si>
    <t>https://www.gem.wiki/Paguthan_Combined_Cycle_power_plant</t>
  </si>
  <si>
    <t>Paguthan Combined Cycle power plant</t>
  </si>
  <si>
    <t>Peguthan CCPP</t>
  </si>
  <si>
    <t>1017939</t>
  </si>
  <si>
    <t>1138452, 1138453, 1138454, 1138455</t>
  </si>
  <si>
    <t>L401482</t>
  </si>
  <si>
    <t>G401452</t>
  </si>
  <si>
    <t>https://www.gem.wiki/Panduranga_power_station</t>
  </si>
  <si>
    <t>Panduranga power station</t>
  </si>
  <si>
    <t>Annadeverapeta</t>
  </si>
  <si>
    <t>Annadeverapeta CCPP</t>
  </si>
  <si>
    <t>1109652</t>
  </si>
  <si>
    <t>L407591</t>
  </si>
  <si>
    <t>G409907</t>
  </si>
  <si>
    <t>G409906</t>
  </si>
  <si>
    <t>https://www.gem.wiki/Paradip_Refinery_Captive_power_station</t>
  </si>
  <si>
    <t>Paradip Refinery Captive power station</t>
  </si>
  <si>
    <t>Paradip</t>
  </si>
  <si>
    <t>Jagatsinghpur district</t>
  </si>
  <si>
    <t>Odisha</t>
  </si>
  <si>
    <t>1071697</t>
  </si>
  <si>
    <t>L408389</t>
  </si>
  <si>
    <t>G411771</t>
  </si>
  <si>
    <t>G411770</t>
  </si>
  <si>
    <t>G411769</t>
  </si>
  <si>
    <t>https://www.gem.wiki/Pipavav_Combined_Cycle_power_plant</t>
  </si>
  <si>
    <t>Pipavav Combined Cycle power plant</t>
  </si>
  <si>
    <t>Bhankodar</t>
  </si>
  <si>
    <t>1046463</t>
  </si>
  <si>
    <t>1200353, 1200354</t>
  </si>
  <si>
    <t>L401469</t>
  </si>
  <si>
    <t>G401439</t>
  </si>
  <si>
    <t>1209264, 1209265</t>
  </si>
  <si>
    <t>G401440</t>
  </si>
  <si>
    <t>https://www.gem.wiki/Pragati_Combined_Cycle_Gas_Turbine-III_power_station</t>
  </si>
  <si>
    <t>Pragati Combined Cycle Gas Turbine-III power station</t>
  </si>
  <si>
    <t>1061488</t>
  </si>
  <si>
    <t>1190889, 1203933, 1200690</t>
  </si>
  <si>
    <t>L401459</t>
  </si>
  <si>
    <t>G401429</t>
  </si>
  <si>
    <t>1211322, 1211323, 1211324</t>
  </si>
  <si>
    <t>G401430</t>
  </si>
  <si>
    <t>https://www.gem.wiki/Pragati_Combined_Cycle_power_plant</t>
  </si>
  <si>
    <t>Pragati Combined Cycle power plant</t>
  </si>
  <si>
    <t>1050093</t>
  </si>
  <si>
    <t>1174180, 1174181, 1174182</t>
  </si>
  <si>
    <t>L401458</t>
  </si>
  <si>
    <t>G401428</t>
  </si>
  <si>
    <t>https://www.gem.wiki/Ramgarh_Combined_Cycle_power_plant</t>
  </si>
  <si>
    <t>Ramgarh Combined Cycle power plant</t>
  </si>
  <si>
    <t>Jaisalmer District</t>
  </si>
  <si>
    <t>1026506</t>
  </si>
  <si>
    <t>1225983, 1225984</t>
  </si>
  <si>
    <t>L401462</t>
  </si>
  <si>
    <t>G401432</t>
  </si>
  <si>
    <t>https://www.gem.wiki/Ratnagiri_Combined_Cycle_power_plant</t>
  </si>
  <si>
    <t>Ratnagiri Combined Cycle power plant</t>
  </si>
  <si>
    <t>Block I</t>
  </si>
  <si>
    <t>Peth Anjanwel</t>
  </si>
  <si>
    <t>Dabhol Power Plant</t>
  </si>
  <si>
    <t>1013446</t>
  </si>
  <si>
    <t>L401491</t>
  </si>
  <si>
    <t>G401461</t>
  </si>
  <si>
    <t>Block II</t>
  </si>
  <si>
    <t>G401462</t>
  </si>
  <si>
    <t>Block III</t>
  </si>
  <si>
    <t>G401463</t>
  </si>
  <si>
    <t>https://www.gem.wiki/Rithala_Gas_power_plant</t>
  </si>
  <si>
    <t>Rithala Gas power plant</t>
  </si>
  <si>
    <t>1071878</t>
  </si>
  <si>
    <t>L407590</t>
  </si>
  <si>
    <t>G409905</t>
  </si>
  <si>
    <t>https://www.gem.wiki/Sai_Regency_Power_power_plant</t>
  </si>
  <si>
    <t>Sai Regency Power power plant</t>
  </si>
  <si>
    <t>Ramanathpuram Dist</t>
  </si>
  <si>
    <t>1062525</t>
  </si>
  <si>
    <t>L407589</t>
  </si>
  <si>
    <t>G409904</t>
  </si>
  <si>
    <t>https://www.gem.wiki/Samalkot_Combined_Cycle_power_plant</t>
  </si>
  <si>
    <t>Samalkot Combined Cycle power plant</t>
  </si>
  <si>
    <t>Peddapuram CCPP</t>
  </si>
  <si>
    <t>1050097</t>
  </si>
  <si>
    <t>1174195, 1174196</t>
  </si>
  <si>
    <t>L401502</t>
  </si>
  <si>
    <t>G401472</t>
  </si>
  <si>
    <t>https://www.gem.wiki/Sanghipuram_Cement_power_station</t>
  </si>
  <si>
    <t>Sanghipuram Cement power station</t>
  </si>
  <si>
    <t>Gunau</t>
  </si>
  <si>
    <t>Kutch district</t>
  </si>
  <si>
    <t>Cement &amp; Building</t>
  </si>
  <si>
    <t>1027956</t>
  </si>
  <si>
    <t>1134016, 1215684, 1215690</t>
  </si>
  <si>
    <t>L408403</t>
  </si>
  <si>
    <t>G411768</t>
  </si>
  <si>
    <t>https://www.gem.wiki/Sugen_Combined_Cycle_power_plant</t>
  </si>
  <si>
    <t>Sugen Combined Cycle power plant</t>
  </si>
  <si>
    <t>1058555</t>
  </si>
  <si>
    <t>L401475</t>
  </si>
  <si>
    <t>G401445</t>
  </si>
  <si>
    <t>G401446</t>
  </si>
  <si>
    <t>G401447</t>
  </si>
  <si>
    <t>https://www.gem.wiki/Thirumakotai_Combined_Cycle_power_plant</t>
  </si>
  <si>
    <t>Thirumakotai Combined Cycle power plant</t>
  </si>
  <si>
    <t>Thirumakottai</t>
  </si>
  <si>
    <t>Kovilkalpal CCPP</t>
  </si>
  <si>
    <t>1050067</t>
  </si>
  <si>
    <t>L401511</t>
  </si>
  <si>
    <t>G401481</t>
  </si>
  <si>
    <t>https://www.gem.wiki/Tripura_Combined_Cycle_power_plant</t>
  </si>
  <si>
    <t>Tripura Combined Cycle power plant</t>
  </si>
  <si>
    <t>Dudhpushkarini</t>
  </si>
  <si>
    <t>Palatana CCPP</t>
  </si>
  <si>
    <t>1062111</t>
  </si>
  <si>
    <t>1191711, 1198365</t>
  </si>
  <si>
    <t>L401521</t>
  </si>
  <si>
    <t>G401491</t>
  </si>
  <si>
    <t>1213300, 1213301</t>
  </si>
  <si>
    <t>G401492</t>
  </si>
  <si>
    <t>https://www.gem.wiki/Trombay_Combined_Cycle_power_plant</t>
  </si>
  <si>
    <t>Trombay Combined Cycle power plant</t>
  </si>
  <si>
    <t>Mumbai</t>
  </si>
  <si>
    <t>1031024</t>
  </si>
  <si>
    <t>1153945, 1153946</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</si>
  <si>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</si>
  <si>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</si>
  <si>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</si>
  <si>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</si>
  <si>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</si>
  <si>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</si>
  <si>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</si>
  <si>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</si>
  <si>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</si>
  <si>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Navi Mumbai</t>
  </si>
  <si>
    <t>1022217</t>
  </si>
  <si>
    <t>1155054, 1155055, 1155053, 1155056, 1155057, 1155058</t>
  </si>
  <si>
    <t>L401486</t>
  </si>
  <si>
    <t>G401456</t>
  </si>
  <si>
    <t>https://www.gem.wiki/Utran_Combined_Cycle_power_plant</t>
  </si>
  <si>
    <t>Utran Combined Cycle power plant</t>
  </si>
  <si>
    <t>5-6</t>
  </si>
  <si>
    <t>1017923</t>
  </si>
  <si>
    <t>1195075, 1203589</t>
  </si>
  <si>
    <t>L401474</t>
  </si>
  <si>
    <t>G401444</t>
  </si>
  <si>
    <t>https://www.gem.wiki/Vadinar_P1_power_station</t>
  </si>
  <si>
    <t>Vadinar P1 power station</t>
  </si>
  <si>
    <t>Kathi Devaliya</t>
  </si>
  <si>
    <t>1081829</t>
  </si>
  <si>
    <t>L407146</t>
  </si>
  <si>
    <t>G408635</t>
  </si>
  <si>
    <t>https://www.gem.wiki/Vadodara_Combined_Cycle_power_plant</t>
  </si>
  <si>
    <t>Vadodara Combined Cycle power plant</t>
  </si>
  <si>
    <t>Baroda</t>
  </si>
  <si>
    <t>Baroda CCPP</t>
  </si>
  <si>
    <t>1017929</t>
  </si>
  <si>
    <t>L401480</t>
  </si>
  <si>
    <t>G401450</t>
  </si>
  <si>
    <t>1104496, 1204931</t>
  </si>
  <si>
    <t>G401451</t>
  </si>
  <si>
    <t>https://www.gem.wiki/Valantharavai_power_station</t>
  </si>
  <si>
    <t>Valantharavai power station</t>
  </si>
  <si>
    <t>L407147</t>
  </si>
  <si>
    <t>G408634</t>
  </si>
  <si>
    <t>https://www.gem.wiki/Valuthur_Combined_Cycle_power_plant</t>
  </si>
  <si>
    <t>Valuthur Combined Cycle power plant</t>
  </si>
  <si>
    <t>Valuthur</t>
  </si>
  <si>
    <t>1049885</t>
  </si>
  <si>
    <t>1173912, 1173913</t>
  </si>
  <si>
    <t>L401512</t>
  </si>
  <si>
    <t>G401482</t>
  </si>
  <si>
    <t>1199418, 1192310</t>
  </si>
  <si>
    <t>G401483</t>
  </si>
  <si>
    <t>https://www.gem.wiki/Vemagiri_Combined_Cycle_power_plant</t>
  </si>
  <si>
    <t>Vemagiri Combined Cycle power plant</t>
  </si>
  <si>
    <t>1050098</t>
  </si>
  <si>
    <t>1174197, 1187584</t>
  </si>
  <si>
    <t>L401505</t>
  </si>
  <si>
    <t>G401475</t>
  </si>
  <si>
    <t>https://www.gem.wiki/Vijjeswaram_Combined_Cycle_power_plant</t>
  </si>
  <si>
    <t>Vijjeswaram Combined Cycle power plant</t>
  </si>
  <si>
    <t>Stage I</t>
  </si>
  <si>
    <t>Vijjeswaram</t>
  </si>
  <si>
    <t>Vijeswaran CCPP, Vijjeswaran</t>
  </si>
  <si>
    <t>1010170</t>
  </si>
  <si>
    <t>1156064, 1156065, 1156066</t>
  </si>
  <si>
    <t>L401499</t>
  </si>
  <si>
    <t>G401469</t>
  </si>
  <si>
    <t>Stage II</t>
  </si>
  <si>
    <t>1159983, 1159985</t>
  </si>
  <si>
    <t>G401470</t>
  </si>
  <si>
    <t>https://www.gem.wiki/Vizag_Steel_Plant_power_station</t>
  </si>
  <si>
    <t>Vizag Steel Plant power station</t>
  </si>
  <si>
    <t>1135232</t>
  </si>
  <si>
    <t>L102082</t>
  </si>
  <si>
    <t>G411767</t>
  </si>
  <si>
    <t>https://www.gem.wiki/Yelahanka_Raichur_power_station</t>
  </si>
  <si>
    <t>Yelahanka Raichur power station</t>
  </si>
  <si>
    <t>Yelahanka</t>
  </si>
  <si>
    <t>Bengaluru</t>
  </si>
  <si>
    <t>1112135</t>
  </si>
  <si>
    <t>L407120</t>
  </si>
  <si>
    <t>G408631</t>
  </si>
  <si>
    <t>https://www.gem.wiki/Arun_I_power_station</t>
  </si>
  <si>
    <t>Indonesia</t>
  </si>
  <si>
    <t>Arun I power station</t>
  </si>
  <si>
    <t>Lhokseumawe</t>
  </si>
  <si>
    <t>Aceh</t>
  </si>
  <si>
    <t>1093788</t>
  </si>
  <si>
    <t>125815, 1258152, 1258153, 1258154, 1258155, 1258156, 1258157, 1258158, 1258159, 1258160, 1258161</t>
  </si>
  <si>
    <t>L408062</t>
  </si>
  <si>
    <t>G411330</t>
  </si>
  <si>
    <t>https://www.gem.wiki/Arun_II_power_station</t>
  </si>
  <si>
    <t>Arun II power station</t>
  </si>
  <si>
    <t>PLTMG Sumbagut 2</t>
  </si>
  <si>
    <t>1027505</t>
  </si>
  <si>
    <t>L408061</t>
  </si>
  <si>
    <t>G411329</t>
  </si>
  <si>
    <t>https://www.gem.wiki/BMPP_Nusantara-1_power_station</t>
  </si>
  <si>
    <t>BMPP Nusantara-1 power station</t>
  </si>
  <si>
    <t>Pulau Ambon</t>
  </si>
  <si>
    <t>Maluku</t>
  </si>
  <si>
    <t>1139248</t>
  </si>
  <si>
    <t>L408066</t>
  </si>
  <si>
    <t>G411324</t>
  </si>
  <si>
    <t>https://www.gem.wiki/Bahodopi_Vale_Nickel_Smelter_power_station</t>
  </si>
  <si>
    <t>Bahodopi Vale Nickel Smelter power station</t>
  </si>
  <si>
    <t>Bahomotefe</t>
  </si>
  <si>
    <t>Sulawesi</t>
  </si>
  <si>
    <t>L408313</t>
  </si>
  <si>
    <t>G411719</t>
  </si>
  <si>
    <t>https://www.gem.wiki/Balikpapan_Refinery_power_plant</t>
  </si>
  <si>
    <t>Balikpapan Refinery power plant</t>
  </si>
  <si>
    <t>Balikpapan</t>
  </si>
  <si>
    <t>East Kalimantan</t>
  </si>
  <si>
    <t>1133740</t>
  </si>
  <si>
    <t>L407608</t>
  </si>
  <si>
    <t>G409931</t>
  </si>
  <si>
    <t>G409930</t>
  </si>
  <si>
    <t>G409929</t>
  </si>
  <si>
    <t>G409928</t>
  </si>
  <si>
    <t>https://www.gem.wiki/Bangkanai_I_power_station</t>
  </si>
  <si>
    <t>Bangkanai I power station</t>
  </si>
  <si>
    <t>Kab Barito Utara</t>
  </si>
  <si>
    <t>Central Kalimantan</t>
  </si>
  <si>
    <t>1101032</t>
  </si>
  <si>
    <t>L408065</t>
  </si>
  <si>
    <t>G411328</t>
  </si>
  <si>
    <t>https://www.gem.wiki/Bangkanai_II_power_station</t>
  </si>
  <si>
    <t>Bangkanai II power station</t>
  </si>
  <si>
    <t>L408064</t>
  </si>
  <si>
    <t>G411327</t>
  </si>
  <si>
    <t>https://www.gem.wiki/Bantaeng_LNG_power_station</t>
  </si>
  <si>
    <t>Bantaeng LNG power station</t>
  </si>
  <si>
    <t>Bantaeng</t>
  </si>
  <si>
    <t>South Sulawesi</t>
  </si>
  <si>
    <t>1117320</t>
  </si>
  <si>
    <t>L405263</t>
  </si>
  <si>
    <t>G400917</t>
  </si>
  <si>
    <t>https://www.gem.wiki/Batamindo_Industrial_Park_power_station</t>
  </si>
  <si>
    <t>Batamindo Industrial Park power station</t>
  </si>
  <si>
    <t>Mukakuning - Pulau Batam</t>
  </si>
  <si>
    <t>Riau</t>
  </si>
  <si>
    <t>1064214</t>
  </si>
  <si>
    <t>1194897, 1194901, 1194902, 1194905, 1198095, 1246161</t>
  </si>
  <si>
    <t>L408063</t>
  </si>
  <si>
    <t>G411326</t>
  </si>
  <si>
    <t>https://www.gem.wiki/Batu_Hijau_power_station</t>
  </si>
  <si>
    <t>Batu Hijau power station</t>
  </si>
  <si>
    <t>Maluk</t>
  </si>
  <si>
    <t>Sumbawa Barat</t>
  </si>
  <si>
    <t>West Nusa Tenggara</t>
  </si>
  <si>
    <t>L102828</t>
  </si>
  <si>
    <t>G411720</t>
  </si>
  <si>
    <t>https://www.gem.wiki/Batubara_power_station</t>
  </si>
  <si>
    <t>Batubara power station</t>
  </si>
  <si>
    <t>Perupuk</t>
  </si>
  <si>
    <t>Limapuluh</t>
  </si>
  <si>
    <t>Batubara</t>
  </si>
  <si>
    <t>North Sumatra</t>
  </si>
  <si>
    <t>1134734</t>
  </si>
  <si>
    <t>L406379</t>
  </si>
  <si>
    <t>G406293</t>
  </si>
  <si>
    <t>G406292</t>
  </si>
  <si>
    <t>G406291</t>
  </si>
  <si>
    <t>G406290</t>
  </si>
  <si>
    <t>G406289</t>
  </si>
  <si>
    <t>G406288</t>
  </si>
  <si>
    <t>https://www.gem.wiki/Bekasi_power_station</t>
  </si>
  <si>
    <t>Bekasi power station</t>
  </si>
  <si>
    <t>Cikarang</t>
  </si>
  <si>
    <t>West Java</t>
  </si>
  <si>
    <t>WRI: WRI1000870</t>
  </si>
  <si>
    <t>1075035</t>
  </si>
  <si>
    <t>1214236, 1214237, 1225696</t>
  </si>
  <si>
    <t>L405264</t>
  </si>
  <si>
    <t>G404255</t>
  </si>
  <si>
    <t>G404256</t>
  </si>
  <si>
    <t>https://www.gem.wiki/Belawan_Berkat_power_station</t>
  </si>
  <si>
    <t>Belawan Berkat power station</t>
  </si>
  <si>
    <t>Kab Karo - Medan</t>
  </si>
  <si>
    <t>1094984</t>
  </si>
  <si>
    <t>L408067</t>
  </si>
  <si>
    <t>G411325</t>
  </si>
  <si>
    <t>https://www.gem.wiki/Belawan_power_station</t>
  </si>
  <si>
    <t>Belawan power station</t>
  </si>
  <si>
    <t>Belawan</t>
  </si>
  <si>
    <t>WRI: WRI1000817, WRI: WRI1000818</t>
  </si>
  <si>
    <t>Belawan Thermal Power Plant</t>
  </si>
  <si>
    <t>1026045</t>
  </si>
  <si>
    <t>L405265</t>
  </si>
  <si>
    <t>G405909</t>
  </si>
  <si>
    <t>G405910</t>
  </si>
  <si>
    <t>G405911</t>
  </si>
  <si>
    <t>G405912</t>
  </si>
  <si>
    <t>1104994, 1104995, 1104996</t>
  </si>
  <si>
    <t>G405913</t>
  </si>
  <si>
    <t>1104997, 1104998, 1104999</t>
  </si>
  <si>
    <t>G405914</t>
  </si>
  <si>
    <t>G405915</t>
  </si>
  <si>
    <t>https://www.gem.wiki/Borang_power_station</t>
  </si>
  <si>
    <t>Borang power station</t>
  </si>
  <si>
    <t>Perajen</t>
  </si>
  <si>
    <t>South Sumatra</t>
  </si>
  <si>
    <t>1025874</t>
  </si>
  <si>
    <t>1138557, 1161728, 1161729</t>
  </si>
  <si>
    <t>L405266</t>
  </si>
  <si>
    <t>G404302</t>
  </si>
  <si>
    <t>https://www.gem.wiki/Cilegon_KDL_power_station</t>
  </si>
  <si>
    <t>Cilegon KDL power station</t>
  </si>
  <si>
    <t>Cilegon</t>
  </si>
  <si>
    <t>Banten</t>
  </si>
  <si>
    <t>1050166</t>
  </si>
  <si>
    <t>L408069</t>
  </si>
  <si>
    <t>G411323</t>
  </si>
  <si>
    <t>1233447, 1233448, 1233449</t>
  </si>
  <si>
    <t>G411322</t>
  </si>
  <si>
    <t>G411321</t>
  </si>
  <si>
    <t>G411320</t>
  </si>
  <si>
    <t>G411319</t>
  </si>
  <si>
    <t>G411318</t>
  </si>
  <si>
    <t>https://www.gem.wiki/Cilegon_power_station</t>
  </si>
  <si>
    <t>Cilegon power station</t>
  </si>
  <si>
    <t>Margasari</t>
  </si>
  <si>
    <t>WRI: WRI1000874</t>
  </si>
  <si>
    <t>1059415</t>
  </si>
  <si>
    <t>1187895, 1187896, 1187897</t>
  </si>
  <si>
    <t>L405267</t>
  </si>
  <si>
    <t>G404257</t>
  </si>
  <si>
    <t>https://www.gem.wiki/Citeureup_Cement_Works_power_station</t>
  </si>
  <si>
    <t>Citeureup Cement Works power station</t>
  </si>
  <si>
    <t>Bogor</t>
  </si>
  <si>
    <t>1025942</t>
  </si>
  <si>
    <t>1110257, 1110258, 1181794</t>
  </si>
  <si>
    <t>L405268</t>
  </si>
  <si>
    <t>G404308</t>
  </si>
  <si>
    <t>https://www.gem.wiki/Duri_power_station</t>
  </si>
  <si>
    <t>Duri power station</t>
  </si>
  <si>
    <t>Duri</t>
  </si>
  <si>
    <t>1092378</t>
  </si>
  <si>
    <t>L408073</t>
  </si>
  <si>
    <t>G411317</t>
  </si>
  <si>
    <t>https://www.gem.wiki/Gilimanuk_power_station</t>
  </si>
  <si>
    <t>Gilimanuk power station</t>
  </si>
  <si>
    <t>Gilimanuk</t>
  </si>
  <si>
    <t>Bali</t>
  </si>
  <si>
    <t>WRI: WRI1000825</t>
  </si>
  <si>
    <t>1050217</t>
  </si>
  <si>
    <t>L405269</t>
  </si>
  <si>
    <t>G404252</t>
  </si>
  <si>
    <t>https://www.gem.wiki/Gorontalo_power_station</t>
  </si>
  <si>
    <t>Gorontalo power station</t>
  </si>
  <si>
    <t>Maleo</t>
  </si>
  <si>
    <t>Paguat</t>
  </si>
  <si>
    <t>Gorontalo</t>
  </si>
  <si>
    <t>PLTG Gorontalo, Gorontalo peaker</t>
  </si>
  <si>
    <t>L405936</t>
  </si>
  <si>
    <t>G405916</t>
  </si>
  <si>
    <t>https://www.gem.wiki/Grasberg_Mine_power_station</t>
  </si>
  <si>
    <t>Grasberg Mine power station</t>
  </si>
  <si>
    <t>BU/NG</t>
  </si>
  <si>
    <t>Tembagapura</t>
  </si>
  <si>
    <t>1040339</t>
  </si>
  <si>
    <t>1121574, 1152134, 1152131</t>
  </si>
  <si>
    <t>L408074</t>
  </si>
  <si>
    <t>G411316</t>
  </si>
  <si>
    <t>https://www.gem.wiki/Grati_power_station</t>
  </si>
  <si>
    <t>Grati power station</t>
  </si>
  <si>
    <t>Pasir Panjang</t>
  </si>
  <si>
    <t>East Java</t>
  </si>
  <si>
    <t>Perak-Grati Generation Unit</t>
  </si>
  <si>
    <t>1026069</t>
  </si>
  <si>
    <t>L405270</t>
  </si>
  <si>
    <t>G404258</t>
  </si>
  <si>
    <t>G405917</t>
  </si>
  <si>
    <t>1260995, 1278810, 1278811</t>
  </si>
  <si>
    <t>G405918</t>
  </si>
  <si>
    <t>https://www.gem.wiki/Gresik_Akr_Estate_power_station</t>
  </si>
  <si>
    <t>Gresik AKR Estate power station</t>
  </si>
  <si>
    <t>Gresik</t>
  </si>
  <si>
    <t>1105957</t>
  </si>
  <si>
    <t>L405271</t>
  </si>
  <si>
    <t>G400918</t>
  </si>
  <si>
    <t>https://www.gem.wiki/Gresik_power_station</t>
  </si>
  <si>
    <t>Gresik power station</t>
  </si>
  <si>
    <t>Singosari</t>
  </si>
  <si>
    <t>WRI: WRI1000876</t>
  </si>
  <si>
    <t>1026070</t>
  </si>
  <si>
    <t>1117515, 1117516, 1117517, 1117518</t>
  </si>
  <si>
    <t>L405272</t>
  </si>
  <si>
    <t>G404265</t>
  </si>
  <si>
    <t>1117519, 1117520, 1117521, 1117522</t>
  </si>
  <si>
    <t>G404266</t>
  </si>
  <si>
    <t>1117523, 1117524, 1117525, 1117526</t>
  </si>
  <si>
    <t>G404267</t>
  </si>
  <si>
    <t>G404268</t>
  </si>
  <si>
    <t>G404269</t>
  </si>
  <si>
    <t>G404270</t>
  </si>
  <si>
    <t>G404271</t>
  </si>
  <si>
    <t>https://www.gem.wiki/Gunung_Megang_power_station</t>
  </si>
  <si>
    <t>Gunung Megang power station</t>
  </si>
  <si>
    <t>Panang Jaya</t>
  </si>
  <si>
    <t>1081076</t>
  </si>
  <si>
    <t>1224476, 1224477, 1246389</t>
  </si>
  <si>
    <t>L405273</t>
  </si>
  <si>
    <t>G404309</t>
  </si>
  <si>
    <t>https://www.gem.wiki/Indralaya_power_station</t>
  </si>
  <si>
    <t>Indralaya power station</t>
  </si>
  <si>
    <t>Timbangan</t>
  </si>
  <si>
    <t>1061943</t>
  </si>
  <si>
    <t>1151598, 1191466, 1201817</t>
  </si>
  <si>
    <t>L405274</t>
  </si>
  <si>
    <t>G404310</t>
  </si>
  <si>
    <t>https://www.gem.wiki/Jababeka_Industrial_Estate_power_station</t>
  </si>
  <si>
    <t>Jababeka Industrial Estate power station</t>
  </si>
  <si>
    <t>Cikarang Utara</t>
  </si>
  <si>
    <t>WRI: WRI1000821</t>
  </si>
  <si>
    <t>Cikarang Power Station</t>
  </si>
  <si>
    <t>1025905</t>
  </si>
  <si>
    <t>L405275</t>
  </si>
  <si>
    <t>G404250</t>
  </si>
  <si>
    <t>G404251</t>
  </si>
  <si>
    <t>https://www.gem.wiki/Jawa-3_Combined_Cycle_power_station</t>
  </si>
  <si>
    <t>Jawa-3 Combined Cycle power station</t>
  </si>
  <si>
    <t>L405937</t>
  </si>
  <si>
    <t>G405919</t>
  </si>
  <si>
    <t>https://www.gem.wiki/Jayapura_power_station</t>
  </si>
  <si>
    <t>Jayapura power station</t>
  </si>
  <si>
    <t>Jayapura</t>
  </si>
  <si>
    <t>Papua</t>
  </si>
  <si>
    <t>1041307</t>
  </si>
  <si>
    <t>L408072</t>
  </si>
  <si>
    <t>G411315</t>
  </si>
  <si>
    <t>https://www.gem.wiki/Kalbar-2_power_station</t>
  </si>
  <si>
    <t>Kalbar-2 power station</t>
  </si>
  <si>
    <t>Kubu Raya regency,</t>
  </si>
  <si>
    <t>West Kalimantan</t>
  </si>
  <si>
    <t>1127671</t>
  </si>
  <si>
    <t>1297823, 1297824</t>
  </si>
  <si>
    <t>L102824</t>
  </si>
  <si>
    <t>G404313</t>
  </si>
  <si>
    <t>https://www.gem.wiki/Kalsel_1_power_station</t>
  </si>
  <si>
    <t>Kalsel 1 power station</t>
  </si>
  <si>
    <t>South Kalimantan</t>
  </si>
  <si>
    <t>L405938</t>
  </si>
  <si>
    <t>G405921</t>
  </si>
  <si>
    <t>https://www.gem.wiki/Kaltim_power_station</t>
  </si>
  <si>
    <t>Kaltim power station</t>
  </si>
  <si>
    <t>Kutai Kartanegara regency</t>
  </si>
  <si>
    <t>Kaltim Peaker, Kaltim Peaker 2</t>
  </si>
  <si>
    <t>1102749</t>
  </si>
  <si>
    <t>L405940</t>
  </si>
  <si>
    <t>G405923</t>
  </si>
  <si>
    <t>G405924</t>
  </si>
  <si>
    <t>2-0</t>
  </si>
  <si>
    <t>G410639</t>
  </si>
  <si>
    <t>G405925</t>
  </si>
  <si>
    <t>G405926</t>
  </si>
  <si>
    <t>https://www.gem.wiki/Karpowership_(Indonesia)_Onur_Sultan_power_station</t>
  </si>
  <si>
    <t>Karpowership (Indonesia) Onur Sultan power station</t>
  </si>
  <si>
    <t>1117529</t>
  </si>
  <si>
    <t>L407148</t>
  </si>
  <si>
    <t>G408639</t>
  </si>
  <si>
    <t>https://www.gem.wiki/Karpowership_(Indonesia)_Zeynep_Sultan_power_station</t>
  </si>
  <si>
    <t>Karpowership (Indonesia) Zeynep Sultan power station</t>
  </si>
  <si>
    <t>Amurang</t>
  </si>
  <si>
    <t>North Sulawesi</t>
  </si>
  <si>
    <t>1110238</t>
  </si>
  <si>
    <t>L407149</t>
  </si>
  <si>
    <t>G408640</t>
  </si>
  <si>
    <t>https://www.gem.wiki/Keramasan_Asta_power_station</t>
  </si>
  <si>
    <t>Keramasan Asta power station</t>
  </si>
  <si>
    <t>Keramasan</t>
  </si>
  <si>
    <t>Sumatra</t>
  </si>
  <si>
    <t>WRI: WRI1000833</t>
  </si>
  <si>
    <t>1026111</t>
  </si>
  <si>
    <t>1208497, 1239565</t>
  </si>
  <si>
    <t>L405278</t>
  </si>
  <si>
    <t>G404253</t>
  </si>
  <si>
    <t>https://www.gem.wiki/Keramasan_PLN_power_station</t>
  </si>
  <si>
    <t>Keramasan PLN power station</t>
  </si>
  <si>
    <t>Palembang City</t>
  </si>
  <si>
    <t>WRI: WRI1000834</t>
  </si>
  <si>
    <t>1239567, 1239568, 1239569</t>
  </si>
  <si>
    <t>L405279</t>
  </si>
  <si>
    <t>G404254</t>
  </si>
  <si>
    <t>https://www.gem.wiki/Krakatau_power_station</t>
  </si>
  <si>
    <t>Krakatau power station</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</si>
  <si>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</si>
  <si>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</si>
  <si>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</si>
  <si>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</si>
  <si>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</si>
  <si>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</si>
  <si>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</si>
  <si>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</si>
  <si>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</si>
  <si>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</si>
  <si>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</si>
  <si>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</si>
  <si>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</si>
  <si>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L405942</t>
  </si>
  <si>
    <t>G405928</t>
  </si>
  <si>
    <t>https://www.gem.wiki/Lueng_Bata_power_station</t>
  </si>
  <si>
    <t>Lueng Bata power station</t>
  </si>
  <si>
    <t>Banda Aceh</t>
  </si>
  <si>
    <t>1026040</t>
  </si>
  <si>
    <t>1282132, 1239491, 1104142, 1239489</t>
  </si>
  <si>
    <t>L408079</t>
  </si>
  <si>
    <t>G411314</t>
  </si>
  <si>
    <t>https://www.gem.wiki/Luwuk_power_station</t>
  </si>
  <si>
    <t>Luwuk power station</t>
  </si>
  <si>
    <t>Nonong</t>
  </si>
  <si>
    <t>Banggai</t>
  </si>
  <si>
    <t>Central Sulawesi</t>
  </si>
  <si>
    <t>L405943</t>
  </si>
  <si>
    <t>G405929</t>
  </si>
  <si>
    <t>https://www.gem.wiki/Madura_PTBA_power_station</t>
  </si>
  <si>
    <t>Madura PTBA power station</t>
  </si>
  <si>
    <t>Pembangkit Listrik Tenaga Gas dan Uap Madura</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</si>
  <si>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</si>
  <si>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</si>
  <si>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</si>
  <si>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</si>
  <si>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</si>
  <si>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</si>
  <si>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</si>
  <si>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</si>
  <si>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</si>
  <si>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</si>
  <si>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</si>
  <si>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</si>
  <si>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 WRI1000881</t>
  </si>
  <si>
    <t>1026102</t>
  </si>
  <si>
    <t>1134199, 1134200, 1134201, 1134202</t>
  </si>
  <si>
    <t>L405283</t>
  </si>
  <si>
    <t>G404275</t>
  </si>
  <si>
    <t>1262997, 1306745</t>
  </si>
  <si>
    <t>G404274</t>
  </si>
  <si>
    <t>1204136, 1204337, 1239703, 1239704, 1239705</t>
  </si>
  <si>
    <t>G404276</t>
  </si>
  <si>
    <t>G410586</t>
  </si>
  <si>
    <t>G410587</t>
  </si>
  <si>
    <t>https://www.gem.wiki/Muara_Tawar_power_station</t>
  </si>
  <si>
    <t>Muara Tawar power station</t>
  </si>
  <si>
    <t>Bekasi</t>
  </si>
  <si>
    <t>WRI: WRI1000882, WRI: WRI1000836, WRI: WRI1000837, WRI: WRI1000883</t>
  </si>
  <si>
    <t>1026103</t>
  </si>
  <si>
    <t>1134203, 1134204, 1134205, 1134206</t>
  </si>
  <si>
    <t>L405284</t>
  </si>
  <si>
    <t>G404277</t>
  </si>
  <si>
    <t>1246734, 1134207, 1134208</t>
  </si>
  <si>
    <t>G404282</t>
  </si>
  <si>
    <t>3-0</t>
  </si>
  <si>
    <t>G406223</t>
  </si>
  <si>
    <t>G404279</t>
  </si>
  <si>
    <t>G406227</t>
  </si>
  <si>
    <t>G406226</t>
  </si>
  <si>
    <t>4-0</t>
  </si>
  <si>
    <t>G406225</t>
  </si>
  <si>
    <t>G404280</t>
  </si>
  <si>
    <t>G406229</t>
  </si>
  <si>
    <t>G406228</t>
  </si>
  <si>
    <t>1212623, 1212624</t>
  </si>
  <si>
    <t>G404281</t>
  </si>
  <si>
    <t>https://www.gem.wiki/North_Duri_cogeneration_power_station</t>
  </si>
  <si>
    <t>North Duri cogeneration power station</t>
  </si>
  <si>
    <t>Bumbung</t>
  </si>
  <si>
    <t>WRI: WRI1000794</t>
  </si>
  <si>
    <t>L405285</t>
  </si>
  <si>
    <t>G404243</t>
  </si>
  <si>
    <t>G404244</t>
  </si>
  <si>
    <t>G404245</t>
  </si>
  <si>
    <t>https://www.gem.wiki/PLTGU_Jawa-1_power_station</t>
  </si>
  <si>
    <t>PLTGU Jawa-1 power station</t>
  </si>
  <si>
    <t>Cilamaya</t>
  </si>
  <si>
    <t>1087823</t>
  </si>
  <si>
    <t>1236099, 1236100</t>
  </si>
  <si>
    <t>L405276</t>
  </si>
  <si>
    <t>G400914</t>
  </si>
  <si>
    <t>G410593</t>
  </si>
  <si>
    <t>https://www.gem.wiki/Palembang_Timur_power_station</t>
  </si>
  <si>
    <t>Palembang Timur power station</t>
  </si>
  <si>
    <t>1093452</t>
  </si>
  <si>
    <t>1245885, 1245886</t>
  </si>
  <si>
    <t>L405286</t>
  </si>
  <si>
    <t>G404311</t>
  </si>
  <si>
    <t>https://www.gem.wiki/Panaran_power_station</t>
  </si>
  <si>
    <t>Panaran power station</t>
  </si>
  <si>
    <t>Batam City</t>
  </si>
  <si>
    <t>1060287</t>
  </si>
  <si>
    <t>1204558, 1204559, 1241120</t>
  </si>
  <si>
    <t>L408082</t>
  </si>
  <si>
    <t>G411313</t>
  </si>
  <si>
    <t>1189127, 1189128, 1221110</t>
  </si>
  <si>
    <t>G411312</t>
  </si>
  <si>
    <t>https://www.gem.wiki/Payo_Selincah_power_station</t>
  </si>
  <si>
    <t>Payo Selincah power station</t>
  </si>
  <si>
    <t>Jambi</t>
  </si>
  <si>
    <t>1089185</t>
  </si>
  <si>
    <t>L408080</t>
  </si>
  <si>
    <t>G411311</t>
  </si>
  <si>
    <t>G411310</t>
  </si>
  <si>
    <t>https://www.gem.wiki/Perak_power_station</t>
  </si>
  <si>
    <t>Perak power station</t>
  </si>
  <si>
    <t>Surabaya City</t>
  </si>
  <si>
    <t>L405287</t>
  </si>
  <si>
    <t>G404262</t>
  </si>
  <si>
    <t>G404263</t>
  </si>
  <si>
    <t>G404264</t>
  </si>
  <si>
    <t>https://www.gem.wiki/Pesanggaran_power_station</t>
  </si>
  <si>
    <t>Pesanggaran power station</t>
  </si>
  <si>
    <t>Pesanggaran</t>
  </si>
  <si>
    <t>Denpasar</t>
  </si>
  <si>
    <t>1026037</t>
  </si>
  <si>
    <t>1232269, 1257830</t>
  </si>
  <si>
    <t>L408081</t>
  </si>
  <si>
    <t>G411309</t>
  </si>
  <si>
    <t>https://www.gem.wiki/Riau_(MRPR)_power_station</t>
  </si>
  <si>
    <t>Riau (MRPR) power station</t>
  </si>
  <si>
    <t>Pekanbaru</t>
  </si>
  <si>
    <t>Central Sumatra</t>
  </si>
  <si>
    <t>PLTGU Tenayan, Medco Ratch Power Riau (MRPR)</t>
  </si>
  <si>
    <t>1117739</t>
  </si>
  <si>
    <t>1283940, 1309342, 1309343</t>
  </si>
  <si>
    <t>L405288</t>
  </si>
  <si>
    <t>G400921</t>
  </si>
  <si>
    <t>https://www.gem.wiki/Riau_2_power_station</t>
  </si>
  <si>
    <t>Riau 2 power station</t>
  </si>
  <si>
    <t>L405948</t>
  </si>
  <si>
    <t>G405934</t>
  </si>
  <si>
    <t>https://www.gem.wiki/Riau_Peaker_power_station</t>
  </si>
  <si>
    <t>Riau Peaker power station</t>
  </si>
  <si>
    <t>1120977</t>
  </si>
  <si>
    <t>1288582, 1293255</t>
  </si>
  <si>
    <t>L408084</t>
  </si>
  <si>
    <t>G411308</t>
  </si>
  <si>
    <t>https://www.gem.wiki/Rokan_Block_power_station</t>
  </si>
  <si>
    <t>Rokan Block power station</t>
  </si>
  <si>
    <t>Rokan Hulu</t>
  </si>
  <si>
    <t>1031254</t>
  </si>
  <si>
    <t>L408083</t>
  </si>
  <si>
    <t>G411307</t>
  </si>
  <si>
    <t>https://www.gem.wiki/Sengkang_power_station</t>
  </si>
  <si>
    <t>Sengkang power station</t>
  </si>
  <si>
    <t>Sengkang</t>
  </si>
  <si>
    <t>WRI: WRI1000886</t>
  </si>
  <si>
    <t>Sengkang Wajo</t>
  </si>
  <si>
    <t>1025923</t>
  </si>
  <si>
    <t>1146824, 1146825, 1146826</t>
  </si>
  <si>
    <t>L405289</t>
  </si>
  <si>
    <t>G404287</t>
  </si>
  <si>
    <t>1203929, 1203931, 1215889</t>
  </si>
  <si>
    <t>G404288</t>
  </si>
  <si>
    <t>https://www.gem.wiki/Senipah_power_station</t>
  </si>
  <si>
    <t>Senipah power station</t>
  </si>
  <si>
    <t>Kutai Regency,</t>
  </si>
  <si>
    <t>1088443</t>
  </si>
  <si>
    <t>1237173, 1237174</t>
  </si>
  <si>
    <t>L405949</t>
  </si>
  <si>
    <t>G405935</t>
  </si>
  <si>
    <t>https://www.gem.wiki/Soekarno-Hatta_Airport_power_station</t>
  </si>
  <si>
    <t>Soekarno-Hatta Airport power station</t>
  </si>
  <si>
    <t>Tangerang</t>
  </si>
  <si>
    <t>1112802</t>
  </si>
  <si>
    <t>L405290</t>
  </si>
  <si>
    <t>G400927</t>
  </si>
  <si>
    <t>https://www.gem.wiki/Sujiawumei_LNG_power_station</t>
  </si>
  <si>
    <t>Sujiawumei LNG power station</t>
  </si>
  <si>
    <t>L408314</t>
  </si>
  <si>
    <t>G411718</t>
  </si>
  <si>
    <t>G411717</t>
  </si>
  <si>
    <t>G411716</t>
  </si>
  <si>
    <t>https://www.gem.wiki/Sulbagut_1_Combined_Cycle_power_station</t>
  </si>
  <si>
    <t>Sulbagut 1 Combined Cycle power station</t>
  </si>
  <si>
    <t>L405950</t>
  </si>
  <si>
    <t>G405936</t>
  </si>
  <si>
    <t>https://www.gem.wiki/Sulsel_power_station</t>
  </si>
  <si>
    <t>Sulsel power station</t>
  </si>
  <si>
    <t>L405951</t>
  </si>
  <si>
    <t>G405937</t>
  </si>
  <si>
    <t>https://www.gem.wiki/Sumbagut_Gas_and_Steam_power_station</t>
  </si>
  <si>
    <t>Sumbagut Gas and Steam power station</t>
  </si>
  <si>
    <t>Pembangkit Listrik Tenaga Gas dan Uap Sumbagut</t>
  </si>
  <si>
    <t>Medan</t>
  </si>
  <si>
    <t>PLTGU Sumbagut wellhead</t>
  </si>
  <si>
    <t>L405292</t>
  </si>
  <si>
    <t>G404303</t>
  </si>
  <si>
    <t>G404304</t>
  </si>
  <si>
    <t>G404305</t>
  </si>
  <si>
    <t>https://www.gem.wiki/Sungai_Gelam_power_station</t>
  </si>
  <si>
    <t>Sungai Gelam power station</t>
  </si>
  <si>
    <t>Sei Gelam</t>
  </si>
  <si>
    <t>L408085</t>
  </si>
  <si>
    <t>G411306</t>
  </si>
  <si>
    <t>https://www.gem.wiki/Tambak_Lorok_power_station</t>
  </si>
  <si>
    <t>Tambak Lorok power station</t>
  </si>
  <si>
    <t>Tanjung Mas</t>
  </si>
  <si>
    <t>Central Java</t>
  </si>
  <si>
    <t>WRI: WRI1000887</t>
  </si>
  <si>
    <t>Semarang Generation Unit, Semarang GBU, Jawa-Bali 1</t>
  </si>
  <si>
    <t>1026156</t>
  </si>
  <si>
    <t>1151437, 1151438, 115143940</t>
  </si>
  <si>
    <t>L405293</t>
  </si>
  <si>
    <t>G404292</t>
  </si>
  <si>
    <t>1151441, 1151442, 1151443, 1151444</t>
  </si>
  <si>
    <t>G404293</t>
  </si>
  <si>
    <t>1286226, 1298313</t>
  </si>
  <si>
    <t>G404300</t>
  </si>
  <si>
    <t>G412583</t>
  </si>
  <si>
    <t>G412582</t>
  </si>
  <si>
    <t>G412581</t>
  </si>
  <si>
    <t>https://www.gem.wiki/Tanjung_Batu_power_station</t>
  </si>
  <si>
    <t>Tanjung Batu power station</t>
  </si>
  <si>
    <t>Tenggarong Seberang</t>
  </si>
  <si>
    <t>1050072</t>
  </si>
  <si>
    <t>1145200, 1145201, 1145202</t>
  </si>
  <si>
    <t>L405952</t>
  </si>
  <si>
    <t>G405938</t>
  </si>
  <si>
    <t>https://www.gem.wiki/Tanjung_Priok_power_station</t>
  </si>
  <si>
    <t>Tanjung Priok power station</t>
  </si>
  <si>
    <t>Ancol</t>
  </si>
  <si>
    <t>WRI: WRI1000885</t>
  </si>
  <si>
    <t>Jawa-2, Priok</t>
  </si>
  <si>
    <t>1026161</t>
  </si>
  <si>
    <t>1151603, 1151604, 1151605, 1151606</t>
  </si>
  <si>
    <t>L405294</t>
  </si>
  <si>
    <t>G404283</t>
  </si>
  <si>
    <t>1151607, 1151608, 1151609, 1151610</t>
  </si>
  <si>
    <t>G404284</t>
  </si>
  <si>
    <t>1216152, 1216153, 1180711</t>
  </si>
  <si>
    <t>G404285</t>
  </si>
  <si>
    <t>1124966</t>
  </si>
  <si>
    <t>1274472, 1274473</t>
  </si>
  <si>
    <t>G404286</t>
  </si>
  <si>
    <t>https://www.gem.wiki/Tanjunguncang_power_station</t>
  </si>
  <si>
    <t>Tanjunguncang power station</t>
  </si>
  <si>
    <t>Batam</t>
  </si>
  <si>
    <t>Riau Islands</t>
  </si>
  <si>
    <t>L407611</t>
  </si>
  <si>
    <t>G409927</t>
  </si>
  <si>
    <t>https://www.gem.wiki/Vpower_Jambi_power_station</t>
  </si>
  <si>
    <t>Vpower Jambi power station</t>
  </si>
  <si>
    <t>Payo Selincah</t>
  </si>
  <si>
    <t>1115105</t>
  </si>
  <si>
    <t>L408071</t>
  </si>
  <si>
    <t>G411305</t>
  </si>
  <si>
    <t>https://www.gem.wiki/Vpower_Palembang_power_station</t>
  </si>
  <si>
    <t>Vpower Palembang power station</t>
  </si>
  <si>
    <t>Palembang</t>
  </si>
  <si>
    <t>1115107</t>
  </si>
  <si>
    <t>L408070</t>
  </si>
  <si>
    <t>G411304</t>
  </si>
  <si>
    <t>https://www.gem.wiki/Abadan_power_station</t>
  </si>
  <si>
    <t>Iran</t>
  </si>
  <si>
    <t>Abadan power station</t>
  </si>
  <si>
    <t>نيروگاه سيكل تركيبي ابادان</t>
  </si>
  <si>
    <t>Abadan</t>
  </si>
  <si>
    <t>Khuzestan</t>
  </si>
  <si>
    <t>WRI: WRI1008113</t>
  </si>
  <si>
    <t>1055576</t>
  </si>
  <si>
    <t>L407054</t>
  </si>
  <si>
    <t>G408169</t>
  </si>
  <si>
    <t>https://www.gem.wiki/Al-Mahdi_Smelter_power_station</t>
  </si>
  <si>
    <t>Al-Mahdi Smelter power station</t>
  </si>
  <si>
    <t>نيروگاه سيكل تركيبي مجمع الومينيم المهدي</t>
  </si>
  <si>
    <t>Bandar Abbas</t>
  </si>
  <si>
    <t>Hormozgan</t>
  </si>
  <si>
    <t>1009995</t>
  </si>
  <si>
    <t>L407053</t>
  </si>
  <si>
    <t>G408170</t>
  </si>
  <si>
    <t>https://www.gem.wiki/Aliabad_Katoul_power_station</t>
  </si>
  <si>
    <t>Aliabad Katoul power station</t>
  </si>
  <si>
    <t>نیروگاه ی علی آباد کتول</t>
  </si>
  <si>
    <t>Sana Operation and Maintenance Company</t>
  </si>
  <si>
    <t>Mehdiabad</t>
  </si>
  <si>
    <t>Golestan</t>
  </si>
  <si>
    <t>WRI: WRI1029942</t>
  </si>
  <si>
    <t>Aliabad Combined Cycle Power Plant</t>
  </si>
  <si>
    <t>1063549</t>
  </si>
  <si>
    <t>L407052</t>
  </si>
  <si>
    <t>G408179</t>
  </si>
  <si>
    <t>G408178</t>
  </si>
  <si>
    <t>G408177</t>
  </si>
  <si>
    <t>G408176</t>
  </si>
  <si>
    <t>G408175</t>
  </si>
  <si>
    <t>G408174</t>
  </si>
  <si>
    <t>G408173</t>
  </si>
  <si>
    <t>G408172</t>
  </si>
  <si>
    <t>G408171</t>
  </si>
  <si>
    <t>https://www.gem.wiki/Andimeshk-3_power_station</t>
  </si>
  <si>
    <t>Andimeshk-3 power station</t>
  </si>
  <si>
    <t>نیروگاه سیکل ترکیبی اندیمشک</t>
  </si>
  <si>
    <t>Andimeshk</t>
  </si>
  <si>
    <t>Andimeshk-3 Combined Cycle Power Plant, Taraz Peyriz power plant</t>
  </si>
  <si>
    <t>1139643</t>
  </si>
  <si>
    <t>1314393, 1314394, 1314395</t>
  </si>
  <si>
    <t>L407076</t>
  </si>
  <si>
    <t>G400965</t>
  </si>
  <si>
    <t>https://www.gem.wiki/Aras_Free_power_station</t>
  </si>
  <si>
    <t>Aras Free power station</t>
  </si>
  <si>
    <t>Jolfa</t>
  </si>
  <si>
    <t>East Azerbaijan</t>
  </si>
  <si>
    <t>1124616</t>
  </si>
  <si>
    <t>1293425, 1293427, 1293426</t>
  </si>
  <si>
    <t>L407063</t>
  </si>
  <si>
    <t>G400958</t>
  </si>
  <si>
    <t>https://www.gem.wiki/Ardebil_Sabalan_power_station</t>
  </si>
  <si>
    <t>Ardebil Sabalan power station</t>
  </si>
  <si>
    <t>نيروگاه سيكل تركيبي اردبيل, نیروگاه سیکل ترکیبی سبلان</t>
  </si>
  <si>
    <t>Mohammad Janlu</t>
  </si>
  <si>
    <t>Ardebil</t>
  </si>
  <si>
    <t>WRI: WRI1029952</t>
  </si>
  <si>
    <t>Ardabil, Sabalan Combined Cycle Power Plant</t>
  </si>
  <si>
    <t>1010302</t>
  </si>
  <si>
    <t>1102615, 1102616, 1263259</t>
  </si>
  <si>
    <t>L407051</t>
  </si>
  <si>
    <t>G408182</t>
  </si>
  <si>
    <t>1238616, 1238617, 1263260</t>
  </si>
  <si>
    <t>G408180</t>
  </si>
  <si>
    <t>G411081</t>
  </si>
  <si>
    <t>G411080</t>
  </si>
  <si>
    <t>G411077</t>
  </si>
  <si>
    <t>https://www.gem.wiki/Aryan_power_plant</t>
  </si>
  <si>
    <t>Aryan power plant</t>
  </si>
  <si>
    <t>نیروگاه سیکل ترکیبی آریان زنجان</t>
  </si>
  <si>
    <t>Zanjan</t>
  </si>
  <si>
    <t>Zanjan II, Arian Combined Cycle Power Plant</t>
  </si>
  <si>
    <t>1140333</t>
  </si>
  <si>
    <t>L407811</t>
  </si>
  <si>
    <t>G411076</t>
  </si>
  <si>
    <t>G411075</t>
  </si>
  <si>
    <t>G411074</t>
  </si>
  <si>
    <t>https://www.gem.wiki/Asaluyeh_power_station</t>
  </si>
  <si>
    <t>Asaluyeh power station</t>
  </si>
  <si>
    <t>نیروگاه سیکل ترکیبی عسلویه</t>
  </si>
  <si>
    <t>Bostanu</t>
  </si>
  <si>
    <t>Bushehr</t>
  </si>
  <si>
    <t>WRI: WRI1029946, Reconnecting Asia: f7851614-075b-4c34-8c76-7b9f301b83fd</t>
  </si>
  <si>
    <t>Assaluyeh-MAPNA, Asaluyeh Combined Cycle Power Plant</t>
  </si>
  <si>
    <t>1061316</t>
  </si>
  <si>
    <t>1212353, 1212354, 1293470</t>
  </si>
  <si>
    <t>L407050</t>
  </si>
  <si>
    <t>G408189</t>
  </si>
  <si>
    <t>WRI: WRI1029946, Reconnecting Asia: 2161f5ce-4fb3-4bfa-b57e-b38c232a5916</t>
  </si>
  <si>
    <t>1212355, 1212356, 1293471</t>
  </si>
  <si>
    <t>G408188</t>
  </si>
  <si>
    <t>WRI: WRI1029946, Reconnecting Asia: 93e57b04-31ac-4dd0-b0fd-125d096af641</t>
  </si>
  <si>
    <t>G408186</t>
  </si>
  <si>
    <t>G408185</t>
  </si>
  <si>
    <t>G408183</t>
  </si>
  <si>
    <t>https://www.gem.wiki/Bafgh_power_station</t>
  </si>
  <si>
    <t>Bafgh power station</t>
  </si>
  <si>
    <t>Bafgh</t>
  </si>
  <si>
    <t>Yazd</t>
  </si>
  <si>
    <t>1124664</t>
  </si>
  <si>
    <t>L407061</t>
  </si>
  <si>
    <t>G400953</t>
  </si>
  <si>
    <t>https://www.gem.wiki/Bandar_Abbas_power_station</t>
  </si>
  <si>
    <t>Bandar Abbas power station</t>
  </si>
  <si>
    <t>نیروگاه برق بندرعباس</t>
  </si>
  <si>
    <t>WRI: WRI1008120</t>
  </si>
  <si>
    <t>Bandar Abbas Combined Cycle Power Plant, Hengam Combined Cycle Power Plant</t>
  </si>
  <si>
    <t>1112074</t>
  </si>
  <si>
    <t>L407062</t>
  </si>
  <si>
    <t>G400951</t>
  </si>
  <si>
    <t>G400952</t>
  </si>
  <si>
    <t>1031055</t>
  </si>
  <si>
    <t>G408145</t>
  </si>
  <si>
    <t>G408144</t>
  </si>
  <si>
    <t>G408143</t>
  </si>
  <si>
    <t>G408142</t>
  </si>
  <si>
    <t>G408141</t>
  </si>
  <si>
    <t>https://www.gem.wiki/Bandar_Imam_power_station</t>
  </si>
  <si>
    <t>Bandar Imam power station</t>
  </si>
  <si>
    <t>نیروگاه برق پتروشیمی بندرامام</t>
  </si>
  <si>
    <t>Bandar Imam Khomeini</t>
  </si>
  <si>
    <t>WRI: WRI1029958</t>
  </si>
  <si>
    <t>Bandar Emam, Bandare Emam Petrochimi</t>
  </si>
  <si>
    <t>1124669</t>
  </si>
  <si>
    <t>L407049</t>
  </si>
  <si>
    <t>G408193</t>
  </si>
  <si>
    <t>G408192</t>
  </si>
  <si>
    <t>G408191</t>
  </si>
  <si>
    <t>G408190</t>
  </si>
  <si>
    <t>https://www.gem.wiki/Bastami_power_station</t>
  </si>
  <si>
    <t>Bastami power station</t>
  </si>
  <si>
    <t>نیروگاه گازی شاهرود</t>
  </si>
  <si>
    <t>Shahroud</t>
  </si>
  <si>
    <t>Semnan</t>
  </si>
  <si>
    <t>Shahroud, Shahrud, Shahid Bastami</t>
  </si>
  <si>
    <t>1075318</t>
  </si>
  <si>
    <t>1214718, 1214719</t>
  </si>
  <si>
    <t>L407048</t>
  </si>
  <si>
    <t>G408195</t>
  </si>
  <si>
    <t>https://www.gem.wiki/Behbahan_power_station</t>
  </si>
  <si>
    <t>Behbahan power station</t>
  </si>
  <si>
    <t>نیروگاه سیکل ترکیبی بهبهان</t>
  </si>
  <si>
    <t>Behbahan</t>
  </si>
  <si>
    <t>Martyrs of Pirooz, Píroozan</t>
  </si>
  <si>
    <t>1117061</t>
  </si>
  <si>
    <t>1282856, 1282857, 1282858</t>
  </si>
  <si>
    <t>L407047</t>
  </si>
  <si>
    <t>G408197</t>
  </si>
  <si>
    <t>G408196</t>
  </si>
  <si>
    <t>https://www.gem.wiki/Besat_power_station</t>
  </si>
  <si>
    <t>Besat power station</t>
  </si>
  <si>
    <t>نیروگاه برق بعثت</t>
  </si>
  <si>
    <t>Tehran</t>
  </si>
  <si>
    <t>WRI: WRI1008121</t>
  </si>
  <si>
    <t>1031059</t>
  </si>
  <si>
    <t>L407046</t>
  </si>
  <si>
    <t>G411071</t>
  </si>
  <si>
    <t>1308456, 1309746</t>
  </si>
  <si>
    <t>G408201</t>
  </si>
  <si>
    <t>G408200</t>
  </si>
  <si>
    <t>G408199</t>
  </si>
  <si>
    <t>G408198</t>
  </si>
  <si>
    <t>https://www.gem.wiki/Bistoon_power_station</t>
  </si>
  <si>
    <t>Bistoon power station</t>
  </si>
  <si>
    <t>نیروگاه بیستون دولتی</t>
  </si>
  <si>
    <t>Kermanshah</t>
  </si>
  <si>
    <t>WRI: WRI1008122</t>
  </si>
  <si>
    <t>Bistoun, Biston State Power Plant</t>
  </si>
  <si>
    <t>1031060</t>
  </si>
  <si>
    <t>L407045</t>
  </si>
  <si>
    <t>G408203</t>
  </si>
  <si>
    <t>G408202</t>
  </si>
  <si>
    <t>https://www.gem.wiki/Borujerd_Combined-Cycle_power_plant</t>
  </si>
  <si>
    <t>Borujerd Combined-Cycle power plant</t>
  </si>
  <si>
    <t>Borujerd</t>
  </si>
  <si>
    <t>Namesake</t>
  </si>
  <si>
    <t>Lorestan</t>
  </si>
  <si>
    <t>L408663</t>
  </si>
  <si>
    <t>G412260</t>
  </si>
  <si>
    <t>https://www.gem.wiki/Buin_Zahra_power_plant</t>
  </si>
  <si>
    <t>Buin Zahra power plant</t>
  </si>
  <si>
    <t>نیروگاه سیکل ترکیبی بوئین زهرا</t>
  </si>
  <si>
    <t>Boon Zahra</t>
  </si>
  <si>
    <t>Buin Zahra</t>
  </si>
  <si>
    <t>Qazvin</t>
  </si>
  <si>
    <t>L407809</t>
  </si>
  <si>
    <t>G411070</t>
  </si>
  <si>
    <t>https://www.gem.wiki/Butia_power_plant</t>
  </si>
  <si>
    <t>Butia power plant</t>
  </si>
  <si>
    <t>نیروگاه سیکل‌ترکیبی فولاد بوتیای ایرانیان</t>
  </si>
  <si>
    <t>Chatroud</t>
  </si>
  <si>
    <t>Kerman</t>
  </si>
  <si>
    <t>Iranian Butia power plant, Butia Combined Cycle Power Plant</t>
  </si>
  <si>
    <t>1142126</t>
  </si>
  <si>
    <t>L407801</t>
  </si>
  <si>
    <t>G411069</t>
  </si>
  <si>
    <t>G411068</t>
  </si>
  <si>
    <t>https://www.gem.wiki/Caspian_(Mazandaran_West)_power_station</t>
  </si>
  <si>
    <t>Caspian (Mazandaran West) power station</t>
  </si>
  <si>
    <t>نیروگاه کاسپین</t>
  </si>
  <si>
    <t>Noshahr County</t>
  </si>
  <si>
    <t>Mazandaran</t>
  </si>
  <si>
    <t>1124610</t>
  </si>
  <si>
    <t>L407080</t>
  </si>
  <si>
    <t>G400964</t>
  </si>
  <si>
    <t>https://www.gem.wiki/Chabahar_power_station</t>
  </si>
  <si>
    <t>Chabahar power station</t>
  </si>
  <si>
    <t>نيروگاه سيكل تركيبي چابهار</t>
  </si>
  <si>
    <t>Tiskoupan</t>
  </si>
  <si>
    <t>Sistan and Baluchestan</t>
  </si>
  <si>
    <t>1031063</t>
  </si>
  <si>
    <t>1212349, 1293839, 1212352</t>
  </si>
  <si>
    <t>L407043</t>
  </si>
  <si>
    <t>G408207</t>
  </si>
  <si>
    <t>https://www.gem.wiki/Chadormalu_power_station</t>
  </si>
  <si>
    <t>Chadormalu power station</t>
  </si>
  <si>
    <t>نیروگاه سیکل ترکیبی چادرملو یزد</t>
  </si>
  <si>
    <t>Ardakan</t>
  </si>
  <si>
    <t>Chadormalu Yazd, Chadormaloo CCPP</t>
  </si>
  <si>
    <t>1075407</t>
  </si>
  <si>
    <t>L407041</t>
  </si>
  <si>
    <t>G408208</t>
  </si>
  <si>
    <t>G408209</t>
  </si>
  <si>
    <t>1290252, 1290253, 1290254</t>
  </si>
  <si>
    <t>G408210</t>
  </si>
  <si>
    <t>https://www.gem.wiki/Dalahoo_power_station</t>
  </si>
  <si>
    <t>Dalahoo power station</t>
  </si>
  <si>
    <t>نیروگاه سیکل ترکیبی دالاهو</t>
  </si>
  <si>
    <t>Eslamabad-e-Gharb</t>
  </si>
  <si>
    <t>Dalahou</t>
  </si>
  <si>
    <t>1062065</t>
  </si>
  <si>
    <t>L407040</t>
  </si>
  <si>
    <t>G408213</t>
  </si>
  <si>
    <t>G408212</t>
  </si>
  <si>
    <t>G408211</t>
  </si>
  <si>
    <t>https://www.gem.wiki/Damavand_Petrochemical_power_station</t>
  </si>
  <si>
    <t>Damavand Petrochemical power station</t>
  </si>
  <si>
    <t>Asaluyeh</t>
  </si>
  <si>
    <t>1075276</t>
  </si>
  <si>
    <t>L407099</t>
  </si>
  <si>
    <t>G408534</t>
  </si>
  <si>
    <t>G408533</t>
  </si>
  <si>
    <t>G408532</t>
  </si>
  <si>
    <t>G408531</t>
  </si>
  <si>
    <t>G411067</t>
  </si>
  <si>
    <t>G411066</t>
  </si>
  <si>
    <t>https://www.gem.wiki/Damavand_power_station</t>
  </si>
  <si>
    <t>Damavand power station</t>
  </si>
  <si>
    <t>نیروگاه دماوند, نيروگاه سيكل تركيبي شهداي پاكدشت(دماوند)</t>
  </si>
  <si>
    <t>Pakdasht</t>
  </si>
  <si>
    <t>WRI: WRI1008128</t>
  </si>
  <si>
    <t>Pakdasht Martyrs, Shonda-ye Pakdast, Shohadaye Pakdasht Combined Cycle Power Plant</t>
  </si>
  <si>
    <t>1055575</t>
  </si>
  <si>
    <t>1182082, 1182092, 1182095</t>
  </si>
  <si>
    <t>L407039</t>
  </si>
  <si>
    <t>G408219</t>
  </si>
  <si>
    <t>1182093, 1182094, 1182096</t>
  </si>
  <si>
    <t>G408218</t>
  </si>
  <si>
    <t>1185507, 1185508, 1185515</t>
  </si>
  <si>
    <t>G408217</t>
  </si>
  <si>
    <t>1185509, 1185510, 1185516</t>
  </si>
  <si>
    <t>G408216</t>
  </si>
  <si>
    <t>1185511, 1185512, 1185517</t>
  </si>
  <si>
    <t>G408215</t>
  </si>
  <si>
    <t>1214820, 1214821, 1214822</t>
  </si>
  <si>
    <t>G408214</t>
  </si>
  <si>
    <t>https://www.gem.wiki/Dezful_power_station</t>
  </si>
  <si>
    <t>Dezful power station</t>
  </si>
  <si>
    <t>Dezful</t>
  </si>
  <si>
    <t>Dezfool, Dezfoul, Dezful Combined Cycle Power Plant</t>
  </si>
  <si>
    <t>1120970</t>
  </si>
  <si>
    <t>1288571, 1288572, 1288573</t>
  </si>
  <si>
    <t>L407079</t>
  </si>
  <si>
    <t>G400945</t>
  </si>
  <si>
    <t>https://www.gem.wiki/Dokouheh_power_station</t>
  </si>
  <si>
    <t>Dokouheh power station</t>
  </si>
  <si>
    <t>نیروگاه سیکل ترکیبی دوکوهه</t>
  </si>
  <si>
    <t>Andimeshk D-Mountain Combined Cycle Power Plant, Dukoheh Andimeshk power plant,</t>
  </si>
  <si>
    <t>1112546</t>
  </si>
  <si>
    <t>L407084</t>
  </si>
  <si>
    <t>G400966</t>
  </si>
  <si>
    <t>G411255</t>
  </si>
  <si>
    <t>https://www.gem.wiki/Fajr_Petrochimi_1_power_station</t>
  </si>
  <si>
    <t>Fajr Petrochimi 1 power station</t>
  </si>
  <si>
    <t>نیروگاه پتروشیمی فجر ١</t>
  </si>
  <si>
    <t>Mahshahr</t>
  </si>
  <si>
    <t>WRI: WRI1008132</t>
  </si>
  <si>
    <t>1057999</t>
  </si>
  <si>
    <t>L407038</t>
  </si>
  <si>
    <t>G408226</t>
  </si>
  <si>
    <t>G408225</t>
  </si>
  <si>
    <t>G408224</t>
  </si>
  <si>
    <t>G408223</t>
  </si>
  <si>
    <t>G408222</t>
  </si>
  <si>
    <t>G408221</t>
  </si>
  <si>
    <t>G408220</t>
  </si>
  <si>
    <t>https://www.gem.wiki/Fajr_Petrochimi_2_power_station</t>
  </si>
  <si>
    <t>Fajr Petrochimi 2 power station</t>
  </si>
  <si>
    <t>نیروگاه پتروشیمی فجر ٢</t>
  </si>
  <si>
    <t>L407036</t>
  </si>
  <si>
    <t>G408231</t>
  </si>
  <si>
    <t>G408230</t>
  </si>
  <si>
    <t>G408229</t>
  </si>
  <si>
    <t>G408228</t>
  </si>
  <si>
    <t>https://www.gem.wiki/Fars_power_station</t>
  </si>
  <si>
    <t>Fars power station</t>
  </si>
  <si>
    <t>نیروگاهی تجارت فارس</t>
  </si>
  <si>
    <t>Shiraz</t>
  </si>
  <si>
    <t>Fars</t>
  </si>
  <si>
    <t>WRI: WRI1008134</t>
  </si>
  <si>
    <t>Fars Tejarat,Fars Combined Cycle Power Plant</t>
  </si>
  <si>
    <t>1045223</t>
  </si>
  <si>
    <t>1131797, 1131798, 1131799</t>
  </si>
  <si>
    <t>L407035</t>
  </si>
  <si>
    <t>G408234</t>
  </si>
  <si>
    <t>Fars Tejarat, Fars Combined Cycle Power Plant</t>
  </si>
  <si>
    <t>1131799, 1131800, 1170692</t>
  </si>
  <si>
    <t>G408233</t>
  </si>
  <si>
    <t>1171746, 1171747, 1171748</t>
  </si>
  <si>
    <t>G408232</t>
  </si>
  <si>
    <t>https://www.gem.wiki/Ferdosi_power_station</t>
  </si>
  <si>
    <t>Ferdosi power station</t>
  </si>
  <si>
    <t>نیروگاه فردوسی</t>
  </si>
  <si>
    <t>Mashhad</t>
  </si>
  <si>
    <t>Razavi Khorasan</t>
  </si>
  <si>
    <t>WRI: WRI1008135</t>
  </si>
  <si>
    <t>Ferdowsi, Tous 2</t>
  </si>
  <si>
    <t>1074042</t>
  </si>
  <si>
    <t>1193899, 1193900, 1294104</t>
  </si>
  <si>
    <t>L407034</t>
  </si>
  <si>
    <t>G408241</t>
  </si>
  <si>
    <t>1193901, 1193902, 1294105</t>
  </si>
  <si>
    <t>G408240</t>
  </si>
  <si>
    <t>G408238</t>
  </si>
  <si>
    <t>https://www.gem.wiki/Genaveh_power_station</t>
  </si>
  <si>
    <t>Genaveh power station</t>
  </si>
  <si>
    <t>Bandar Genaveh</t>
  </si>
  <si>
    <t>WRI: WRI1029945</t>
  </si>
  <si>
    <t>1074050</t>
  </si>
  <si>
    <t>1212382, 1214802, 1239373</t>
  </si>
  <si>
    <t>L407037</t>
  </si>
  <si>
    <t>G408227</t>
  </si>
  <si>
    <t>https://www.gem.wiki/Ghadir_Lamerd_power_station</t>
  </si>
  <si>
    <t>Ghadir Lamerd power station</t>
  </si>
  <si>
    <t>Lamerd</t>
  </si>
  <si>
    <t>Salco Aluminum power station</t>
  </si>
  <si>
    <t>1100905</t>
  </si>
  <si>
    <t>1257720, 1293420, 1293421</t>
  </si>
  <si>
    <t>L407078</t>
  </si>
  <si>
    <t>G400944</t>
  </si>
  <si>
    <t>https://www.gem.wiki/Gilan_power_station</t>
  </si>
  <si>
    <t>Gilan power station</t>
  </si>
  <si>
    <t>نیروگاه سیکل ترکیبی گیلان</t>
  </si>
  <si>
    <t>Behdan</t>
  </si>
  <si>
    <t>Sangar</t>
  </si>
  <si>
    <t>Gilan</t>
  </si>
  <si>
    <t>WRI: WRI1008139</t>
  </si>
  <si>
    <t>Gilan Combined Cycle Power Plant</t>
  </si>
  <si>
    <t>1031152</t>
  </si>
  <si>
    <t>1116805, 1116806, 1116807</t>
  </si>
  <si>
    <t>L407033</t>
  </si>
  <si>
    <t>G408244</t>
  </si>
  <si>
    <t>1116808, 1116809, 1116810</t>
  </si>
  <si>
    <t>G408243</t>
  </si>
  <si>
    <t>1116811, 1116812, 1116813</t>
  </si>
  <si>
    <t>G408242</t>
  </si>
  <si>
    <t>https://www.gem.wiki/Golgohar_Sirjan_power_station</t>
  </si>
  <si>
    <t>Golgohar Sirjan power station</t>
  </si>
  <si>
    <t>پروژه احداث نیروگاه گهران</t>
  </si>
  <si>
    <t>Sirjan</t>
  </si>
  <si>
    <t>Gol Gohar Sirjan, Shahid Ahmad Kazemi, Goharan, Golgohar, Sirjan Phase 1, Sirjan Phase 2</t>
  </si>
  <si>
    <t>1075186</t>
  </si>
  <si>
    <t>1214456, 1214457, 1267854</t>
  </si>
  <si>
    <t>L407032</t>
  </si>
  <si>
    <t>G408249</t>
  </si>
  <si>
    <t>G408248</t>
  </si>
  <si>
    <t>G408247</t>
  </si>
  <si>
    <t>G408246</t>
  </si>
  <si>
    <t>WRI: WRI1008140</t>
  </si>
  <si>
    <t>Gol Gohar Sirjan, Shahid Ahmad Kazemi, Goharan, Golgohar, Sirjan Phase 1, Sirjan Phase 3</t>
  </si>
  <si>
    <t>G412259</t>
  </si>
  <si>
    <t>WRI: WRI1008141</t>
  </si>
  <si>
    <t>Gol Gohar Sirjan, Shahid Ahmad Kazemi, Goharan, Golgohar, Sirjan Phase 1, Sirjan Phase 4</t>
  </si>
  <si>
    <t>G412258</t>
  </si>
  <si>
    <t>https://www.gem.wiki/Hafez_power_station</t>
  </si>
  <si>
    <t>Hafez power station</t>
  </si>
  <si>
    <t>نیروگاه حافظ</t>
  </si>
  <si>
    <t>Fars Gas Power Plant (Hafez), Shiraz Hafez, Fars 2</t>
  </si>
  <si>
    <t>1074046</t>
  </si>
  <si>
    <t>L407031</t>
  </si>
  <si>
    <t>G408255</t>
  </si>
  <si>
    <t>G408254</t>
  </si>
  <si>
    <t>G408253</t>
  </si>
  <si>
    <t>G408252</t>
  </si>
  <si>
    <t>G408251</t>
  </si>
  <si>
    <t>G408250</t>
  </si>
  <si>
    <t>https://www.gem.wiki/Heris_Power_Station</t>
  </si>
  <si>
    <t>Heris power station</t>
  </si>
  <si>
    <t>نیروگاه سیکل ترکیبی هریس</t>
  </si>
  <si>
    <t>Heris</t>
  </si>
  <si>
    <t>1061636</t>
  </si>
  <si>
    <t>1191080, 1282059</t>
  </si>
  <si>
    <t>L407077</t>
  </si>
  <si>
    <t>G400938</t>
  </si>
  <si>
    <t>1282058, 1293419</t>
  </si>
  <si>
    <t>G400939</t>
  </si>
  <si>
    <t>https://www.gem.wiki/Hormoz_power_station</t>
  </si>
  <si>
    <t>Hormoz power station</t>
  </si>
  <si>
    <t>1124648</t>
  </si>
  <si>
    <t>L407030</t>
  </si>
  <si>
    <t>G408257</t>
  </si>
  <si>
    <t>G408256</t>
  </si>
  <si>
    <t>https://www.gem.wiki/Imidro_Azimi_power_plant</t>
  </si>
  <si>
    <t>Imidro Azimi power plant</t>
  </si>
  <si>
    <t>Tahran</t>
  </si>
  <si>
    <t>L407808</t>
  </si>
  <si>
    <t>G411062</t>
  </si>
  <si>
    <t>https://www.gem.wiki/Iranshahr_power_station</t>
  </si>
  <si>
    <t>Iranshahr power station</t>
  </si>
  <si>
    <t>نیروگاه حرارتی ایرانشهر</t>
  </si>
  <si>
    <t>Iranshahr</t>
  </si>
  <si>
    <t>WRI: WRI1029948</t>
  </si>
  <si>
    <t>Bampur, Bampour, Vam Pour</t>
  </si>
  <si>
    <t>1028904</t>
  </si>
  <si>
    <t>L407029</t>
  </si>
  <si>
    <t>G408262</t>
  </si>
  <si>
    <t>G408261</t>
  </si>
  <si>
    <t>G408260</t>
  </si>
  <si>
    <t>G408259</t>
  </si>
  <si>
    <t>Reconnecting Asia: b6a7360b-9118-436d-b9a4-bb01bd65181f</t>
  </si>
  <si>
    <t>1103393</t>
  </si>
  <si>
    <t>1261760, 1261761, 1267135</t>
  </si>
  <si>
    <t>G408258</t>
  </si>
  <si>
    <t>https://www.gem.wiki/Isfahan_power_station</t>
  </si>
  <si>
    <t>Isfahan power station</t>
  </si>
  <si>
    <t>(اصفهان) اسلام آباد</t>
  </si>
  <si>
    <t>Isfahan</t>
  </si>
  <si>
    <t>WRI: WRI: WRI1029948</t>
  </si>
  <si>
    <t>Islam Abad, Islamabad, Esfahan, Zobahan</t>
  </si>
  <si>
    <t>1045224</t>
  </si>
  <si>
    <t>L407028</t>
  </si>
  <si>
    <t>G408265</t>
  </si>
  <si>
    <t>G408264</t>
  </si>
  <si>
    <t>G408263</t>
  </si>
  <si>
    <t>https://www.gem.wiki/Isin_power_plant</t>
  </si>
  <si>
    <t>Isin power plant</t>
  </si>
  <si>
    <t>نیروگاه ایسین, نیروگاه گنو</t>
  </si>
  <si>
    <t>Esin, GNU power plant, Hormozgan Gas Power Plant</t>
  </si>
  <si>
    <t>L407027</t>
  </si>
  <si>
    <t>G408271</t>
  </si>
  <si>
    <t>G408270</t>
  </si>
  <si>
    <t>G408269</t>
  </si>
  <si>
    <t>G408268</t>
  </si>
  <si>
    <t>G408267</t>
  </si>
  <si>
    <t>G408266</t>
  </si>
  <si>
    <t>https://www.gem.wiki/Jahrom_power_station</t>
  </si>
  <si>
    <t>Jahrom power station</t>
  </si>
  <si>
    <t>نیروگاه سیکل ترکیبی جهرم</t>
  </si>
  <si>
    <t>Jahrom</t>
  </si>
  <si>
    <t>WRI: WRI1008144</t>
  </si>
  <si>
    <t>1031079</t>
  </si>
  <si>
    <t>1190287, 1190288, 1212346</t>
  </si>
  <si>
    <t>L407026</t>
  </si>
  <si>
    <t>G408276</t>
  </si>
  <si>
    <t>1190289, 1190290,1212347</t>
  </si>
  <si>
    <t>G408275</t>
  </si>
  <si>
    <t>1212344, 1212345, 1212348</t>
  </si>
  <si>
    <t>G408274</t>
  </si>
  <si>
    <t>https://www.gem.wiki/Kashan_power_station</t>
  </si>
  <si>
    <t>Kashan power station</t>
  </si>
  <si>
    <t>Kashan</t>
  </si>
  <si>
    <t>Kashan Aran</t>
  </si>
  <si>
    <t>1074048</t>
  </si>
  <si>
    <t>1212379, 1214482, 296816</t>
  </si>
  <si>
    <t>L407025</t>
  </si>
  <si>
    <t>G408277</t>
  </si>
  <si>
    <t>https://www.gem.wiki/Kazeroon_power_station</t>
  </si>
  <si>
    <t>Kazeroon power station</t>
  </si>
  <si>
    <t>نیروگاه سیکل ترکیبی کازرون</t>
  </si>
  <si>
    <t>Kazerun</t>
  </si>
  <si>
    <t>WRI: WRI1008152</t>
  </si>
  <si>
    <t>Kazerun, Kazeroun</t>
  </si>
  <si>
    <t>1031082</t>
  </si>
  <si>
    <t>1124529, 1124530, 1166851</t>
  </si>
  <si>
    <t>L407024</t>
  </si>
  <si>
    <t>G408278</t>
  </si>
  <si>
    <t>1178494, 1178495, 1178498</t>
  </si>
  <si>
    <t>G411254</t>
  </si>
  <si>
    <t>1178496, 1178497, 1178499</t>
  </si>
  <si>
    <t>G411253</t>
  </si>
  <si>
    <t>https://www.gem.wiki/Kerman_power_station</t>
  </si>
  <si>
    <t>Kerman power station</t>
  </si>
  <si>
    <t>نیروگاه برق کرمان</t>
  </si>
  <si>
    <t>WRI: WRI1008153</t>
  </si>
  <si>
    <t>1031083</t>
  </si>
  <si>
    <t>1178488, 1178489, 1185796</t>
  </si>
  <si>
    <t>L407023</t>
  </si>
  <si>
    <t>G408282</t>
  </si>
  <si>
    <t>1185496, 1185497, 1214929</t>
  </si>
  <si>
    <t>G408281</t>
  </si>
  <si>
    <t>1193874, 1193875, 1214930</t>
  </si>
  <si>
    <t>G408280</t>
  </si>
  <si>
    <t>1193876, 1193877, 1185797</t>
  </si>
  <si>
    <t>G408279</t>
  </si>
  <si>
    <t>https://www.gem.wiki/Khonj_power_station</t>
  </si>
  <si>
    <t>Khonj power station</t>
  </si>
  <si>
    <t>نیروگاه سیکل ترکیبی جنوب فارس</t>
  </si>
  <si>
    <t>Khonj</t>
  </si>
  <si>
    <t>South Fars combined cycle power plant</t>
  </si>
  <si>
    <t>1124649</t>
  </si>
  <si>
    <t>1293489, 1293490, 1293491</t>
  </si>
  <si>
    <t>L407082</t>
  </si>
  <si>
    <t>G400947</t>
  </si>
  <si>
    <t>https://www.gem.wiki/Khoramabad_power_station</t>
  </si>
  <si>
    <t>Khoramabad power station</t>
  </si>
  <si>
    <t>نیروگاه سیکل ترکیبی خرم آباد</t>
  </si>
  <si>
    <t>Khoramabad</t>
  </si>
  <si>
    <t>Khorramabad Combined Cycle Power Plant</t>
  </si>
  <si>
    <t>1064847</t>
  </si>
  <si>
    <t>1212357, 1212358, 1282644</t>
  </si>
  <si>
    <t>L407081</t>
  </si>
  <si>
    <t>G400940</t>
  </si>
  <si>
    <t>G408508</t>
  </si>
  <si>
    <t>G408509</t>
  </si>
  <si>
    <t>G408506</t>
  </si>
  <si>
    <t>https://www.gem.wiki/Khorramshahr_power_station</t>
  </si>
  <si>
    <t>Khorramshahr power station</t>
  </si>
  <si>
    <t>نیروگاه سیکل ترکیبی خرمشهر</t>
  </si>
  <si>
    <t>Khorramshahr</t>
  </si>
  <si>
    <t>WRI: WRI1008157</t>
  </si>
  <si>
    <t>Koramshahr</t>
  </si>
  <si>
    <t>1074045</t>
  </si>
  <si>
    <t>L407022</t>
  </si>
  <si>
    <t>G408290</t>
  </si>
  <si>
    <t>G408289</t>
  </si>
  <si>
    <t>G408288</t>
  </si>
  <si>
    <t>G408287</t>
  </si>
  <si>
    <t>G408286</t>
  </si>
  <si>
    <t>G408285</t>
  </si>
  <si>
    <t>G408284</t>
  </si>
  <si>
    <t>G408283</t>
  </si>
  <si>
    <t>https://www.gem.wiki/Khoy_power_station</t>
  </si>
  <si>
    <t>Khoy power station</t>
  </si>
  <si>
    <t>نیروگاه سیکل ترکیبی خوی</t>
  </si>
  <si>
    <t>Khoy Industrial Town</t>
  </si>
  <si>
    <t>West Azerbaijan</t>
  </si>
  <si>
    <t>WRI: WRI1008155</t>
  </si>
  <si>
    <t>Khuy</t>
  </si>
  <si>
    <t>1044221</t>
  </si>
  <si>
    <t>1165343, 1165344, 1165993</t>
  </si>
  <si>
    <t>L407021</t>
  </si>
  <si>
    <t>G408291</t>
  </si>
  <si>
    <t>https://www.gem.wiki/Mahshahr_power_station</t>
  </si>
  <si>
    <t>Mahshahr power station</t>
  </si>
  <si>
    <t>نیروگاه افق ماهشهر</t>
  </si>
  <si>
    <t>Mah'shahr</t>
  </si>
  <si>
    <t>Sarbandar, Ofogh Mahshahr power station</t>
  </si>
  <si>
    <t>1116893</t>
  </si>
  <si>
    <t>L407020</t>
  </si>
  <si>
    <t>G408297</t>
  </si>
  <si>
    <t>G408296</t>
  </si>
  <si>
    <t>G408295</t>
  </si>
  <si>
    <t>G408294</t>
  </si>
  <si>
    <t>G411687</t>
  </si>
  <si>
    <t>G411686</t>
  </si>
  <si>
    <t>https://www.gem.wiki/Maku_Combined-Cycle_Power_Plant</t>
  </si>
  <si>
    <t>Maku Combined-Cycle Power Plant</t>
  </si>
  <si>
    <t>Maku</t>
  </si>
  <si>
    <t>West Azarbaijan</t>
  </si>
  <si>
    <t>Maku Free Zone Power Plant</t>
  </si>
  <si>
    <t>1124663</t>
  </si>
  <si>
    <t>L408181</t>
  </si>
  <si>
    <t>G411685</t>
  </si>
  <si>
    <t>G411684</t>
  </si>
  <si>
    <t>https://www.gem.wiki/Malayer_power_plant</t>
  </si>
  <si>
    <t>Malayer power plant</t>
  </si>
  <si>
    <t>سيكل تركيبي در ملاير</t>
  </si>
  <si>
    <t>Malayer</t>
  </si>
  <si>
    <t>Kolivand</t>
  </si>
  <si>
    <t>Hamadan</t>
  </si>
  <si>
    <t>L407807</t>
  </si>
  <si>
    <t>G411061</t>
  </si>
  <si>
    <t>https://www.gem.wiki/Mashhad_power_station</t>
  </si>
  <si>
    <t>Mashhad power station</t>
  </si>
  <si>
    <t>نیـروگـاه مشـهد</t>
  </si>
  <si>
    <t>WRI: WRI1008162</t>
  </si>
  <si>
    <t>1031090</t>
  </si>
  <si>
    <t>L407019</t>
  </si>
  <si>
    <t>G408301</t>
  </si>
  <si>
    <t>G408300</t>
  </si>
  <si>
    <t>G408299</t>
  </si>
  <si>
    <t>G408298</t>
  </si>
  <si>
    <t>https://www.gem.wiki/Mazandaran_power_plant</t>
  </si>
  <si>
    <t>Mazandaran power plant</t>
  </si>
  <si>
    <t>Musa Abad</t>
  </si>
  <si>
    <t>Mazandaran Combined Cycle Power Plant</t>
  </si>
  <si>
    <t>L407806</t>
  </si>
  <si>
    <t>G411060</t>
  </si>
  <si>
    <t>https://www.gem.wiki/Mobarakeh_Steel_power_station</t>
  </si>
  <si>
    <t>Mobarakeh Steel power station</t>
  </si>
  <si>
    <t>نیروگاه فولاد مبارکه, نیروگاه سیکل ترکیبی در فولاد مبارکه</t>
  </si>
  <si>
    <t>Foolad-Mobarake</t>
  </si>
  <si>
    <t>1023424</t>
  </si>
  <si>
    <t>L407018</t>
  </si>
  <si>
    <t>G408308</t>
  </si>
  <si>
    <t>G408307</t>
  </si>
  <si>
    <t>G408306</t>
  </si>
  <si>
    <t>G408305</t>
  </si>
  <si>
    <t>G408304</t>
  </si>
  <si>
    <t>G408303</t>
  </si>
  <si>
    <t>G408302</t>
  </si>
  <si>
    <t>https://www.gem.wiki/Mobin_Gas_Utility_power_station</t>
  </si>
  <si>
    <t>Mobin Gas Utility power station</t>
  </si>
  <si>
    <t>نیروگاه پتروشیمی مبین</t>
  </si>
  <si>
    <t>Asaloyeh</t>
  </si>
  <si>
    <t>WRI: WRI1008165</t>
  </si>
  <si>
    <t>1063545</t>
  </si>
  <si>
    <t>L407017</t>
  </si>
  <si>
    <t>G408316</t>
  </si>
  <si>
    <t>G408315</t>
  </si>
  <si>
    <t>G408314</t>
  </si>
  <si>
    <t>G408313</t>
  </si>
  <si>
    <t>G408312</t>
  </si>
  <si>
    <t>G408311</t>
  </si>
  <si>
    <t>1075428</t>
  </si>
  <si>
    <t>G408310</t>
  </si>
  <si>
    <t>G408309</t>
  </si>
  <si>
    <t>https://www.gem.wiki/Mokran_Power_and_Steam_power_plant</t>
  </si>
  <si>
    <t>Mokran Power and Steam power plant</t>
  </si>
  <si>
    <t>NG/G</t>
  </si>
  <si>
    <t>Chabahar</t>
  </si>
  <si>
    <t>L407985</t>
  </si>
  <si>
    <t>G411059</t>
  </si>
  <si>
    <t>G411058</t>
  </si>
  <si>
    <t>https://www.gem.wiki/Montazere_Ghaem_power_station</t>
  </si>
  <si>
    <t>Montazere Ghaem power station</t>
  </si>
  <si>
    <t>Fardis</t>
  </si>
  <si>
    <t>Karaj</t>
  </si>
  <si>
    <t>Alborz</t>
  </si>
  <si>
    <t>WRI: WRI1008167, GEO: GEO41376</t>
  </si>
  <si>
    <t>Montazare Ghaem, Montazer Qaem, Shahid Montazere Ghaem</t>
  </si>
  <si>
    <t>1031100</t>
  </si>
  <si>
    <t>L407016</t>
  </si>
  <si>
    <t>G408323</t>
  </si>
  <si>
    <t>G408321</t>
  </si>
  <si>
    <t>G408322</t>
  </si>
  <si>
    <t>G408320</t>
  </si>
  <si>
    <t>1147171, 1147172, 1147173</t>
  </si>
  <si>
    <t>G408319</t>
  </si>
  <si>
    <t>1147174,1147175, 1147176</t>
  </si>
  <si>
    <t>G408318</t>
  </si>
  <si>
    <t>1147177, 1147178, 1147179</t>
  </si>
  <si>
    <t>G408317</t>
  </si>
  <si>
    <t>https://www.gem.wiki/Nama_power_station</t>
  </si>
  <si>
    <t>Nama power station</t>
  </si>
  <si>
    <t>1065216</t>
  </si>
  <si>
    <t>L407085</t>
  </si>
  <si>
    <t>G400961</t>
  </si>
  <si>
    <t>G400962</t>
  </si>
  <si>
    <t>G400963</t>
  </si>
  <si>
    <t>https://www.gem.wiki/Neishabour_power_station</t>
  </si>
  <si>
    <t>Neishabour power station</t>
  </si>
  <si>
    <t>نیروگاه سیکل ترکیبی نیشابور</t>
  </si>
  <si>
    <t>Neyshabur</t>
  </si>
  <si>
    <t>WRI: WRI1008168</t>
  </si>
  <si>
    <t>Neishaboor, Neyshabour, Khayyam</t>
  </si>
  <si>
    <t>1045227</t>
  </si>
  <si>
    <t>1166870, 1166871, 1166878</t>
  </si>
  <si>
    <t>L407015</t>
  </si>
  <si>
    <t>G408326</t>
  </si>
  <si>
    <t>1166872, 1166873, 1166877</t>
  </si>
  <si>
    <t>G408325</t>
  </si>
  <si>
    <t>1166874, 1166875, 1166876</t>
  </si>
  <si>
    <t>G408324</t>
  </si>
  <si>
    <t>https://www.gem.wiki/Omidiyeh_power_station</t>
  </si>
  <si>
    <t>Omidiyeh power station</t>
  </si>
  <si>
    <t>نیروگاه سیکل ترکیبی امیدیه</t>
  </si>
  <si>
    <t>Omidiyeh</t>
  </si>
  <si>
    <t>Omidieh combined cycle power plant</t>
  </si>
  <si>
    <t>1064405</t>
  </si>
  <si>
    <t>L407088</t>
  </si>
  <si>
    <t>G400949</t>
  </si>
  <si>
    <t>https://www.gem.wiki/PGSEZ_power_station</t>
  </si>
  <si>
    <t>PGSEZ power station</t>
  </si>
  <si>
    <t>1137415</t>
  </si>
  <si>
    <t>L407010</t>
  </si>
  <si>
    <t>G408339</t>
  </si>
  <si>
    <t>G408338</t>
  </si>
  <si>
    <t>https://www.gem.wiki/Parand_power_station</t>
  </si>
  <si>
    <t>Parand power station</t>
  </si>
  <si>
    <t>نيروگاه پرند</t>
  </si>
  <si>
    <t>Parand</t>
  </si>
  <si>
    <t>1061078</t>
  </si>
  <si>
    <t>1190277, 1190278, 1290146</t>
  </si>
  <si>
    <t>L407013</t>
  </si>
  <si>
    <t>G408331</t>
  </si>
  <si>
    <t>1190279, 1190280, 1290147</t>
  </si>
  <si>
    <t>G408330</t>
  </si>
  <si>
    <t>1190281, 1190282, 1290148</t>
  </si>
  <si>
    <t>G408329</t>
  </si>
  <si>
    <t>https://www.gem.wiki/Pareh_Sar_power_station</t>
  </si>
  <si>
    <t>Pareh Sar power station</t>
  </si>
  <si>
    <t>Parehsar</t>
  </si>
  <si>
    <t>WRI: WRI1029943</t>
  </si>
  <si>
    <t>Pareh-sar, Blade, Paresar Combined Cycle Power Plant</t>
  </si>
  <si>
    <t>1047485</t>
  </si>
  <si>
    <t>1170927, 1182110, 1182114</t>
  </si>
  <si>
    <t>L407014</t>
  </si>
  <si>
    <t>G408328</t>
  </si>
  <si>
    <t>1182111, 1182112, 1182113</t>
  </si>
  <si>
    <t>G408327</t>
  </si>
  <si>
    <t>https://www.gem.wiki/Persian_Gulf_power_plant</t>
  </si>
  <si>
    <t>Persian Gulf power plant</t>
  </si>
  <si>
    <t>نیروگاه برق خلیج فارس</t>
  </si>
  <si>
    <t>Hormozgan, Khalije Gars, Khalije Fars</t>
  </si>
  <si>
    <t>1055250</t>
  </si>
  <si>
    <t>L407012</t>
  </si>
  <si>
    <t>G408337</t>
  </si>
  <si>
    <t>G408336</t>
  </si>
  <si>
    <t>G408335</t>
  </si>
  <si>
    <t>G408334</t>
  </si>
  <si>
    <t>G408333</t>
  </si>
  <si>
    <t>G408332</t>
  </si>
  <si>
    <t>https://www.gem.wiki/Pishva_County_power_station</t>
  </si>
  <si>
    <t>Pishva County power station</t>
  </si>
  <si>
    <t>نیروگاه سیکل ترکیبی پیشوا</t>
  </si>
  <si>
    <t>Pishva County</t>
  </si>
  <si>
    <t>Pishva Combined Cycle Power Plant</t>
  </si>
  <si>
    <t>1128199</t>
  </si>
  <si>
    <t>L407087</t>
  </si>
  <si>
    <t>G400950</t>
  </si>
  <si>
    <t>https://www.gem.wiki/Qeshm_(Ghadir)_power_station</t>
  </si>
  <si>
    <t>Qeshm (Ghadir) power station</t>
  </si>
  <si>
    <t>Qeshm Island</t>
  </si>
  <si>
    <t>1108824</t>
  </si>
  <si>
    <t>L407009</t>
  </si>
  <si>
    <t>G408342</t>
  </si>
  <si>
    <t>G408341</t>
  </si>
  <si>
    <t>G408340</t>
  </si>
  <si>
    <t>https://www.gem.wiki/Qeshm_(Pasargard)_power_station</t>
  </si>
  <si>
    <t>Qeshm (Pasargard) power station</t>
  </si>
  <si>
    <t>WRI: WRI1029955</t>
  </si>
  <si>
    <t>Qeshm Pasargad Class F power plant</t>
  </si>
  <si>
    <t>1121681</t>
  </si>
  <si>
    <t>L407008</t>
  </si>
  <si>
    <t>G408343</t>
  </si>
  <si>
    <t>G411057</t>
  </si>
  <si>
    <t>https://www.gem.wiki/Qom_power_station</t>
  </si>
  <si>
    <t>Qom power station</t>
  </si>
  <si>
    <t>نیروگاه سیکل ترکیبی قم</t>
  </si>
  <si>
    <t>Qom</t>
  </si>
  <si>
    <t>WRI: WRI1008173</t>
  </si>
  <si>
    <t>1031072</t>
  </si>
  <si>
    <t>1116732, 1116733, 1116734</t>
  </si>
  <si>
    <t>L407007</t>
  </si>
  <si>
    <t>G408344</t>
  </si>
  <si>
    <t>1116735, 1116736, 1116737</t>
  </si>
  <si>
    <t>G408345</t>
  </si>
  <si>
    <t>https://www.gem.wiki/Ramhormoz_Combined_Cycle_power_plant</t>
  </si>
  <si>
    <t>Ramhormoz Combined Cycle power plant</t>
  </si>
  <si>
    <t>نیروگاه سیکل ترکیبی رامهرمز</t>
  </si>
  <si>
    <t>Ramhormoz</t>
  </si>
  <si>
    <t>L407006</t>
  </si>
  <si>
    <t>G408346</t>
  </si>
  <si>
    <t>https://www.gem.wiki/Ramin_power_station</t>
  </si>
  <si>
    <t>Ramin power station</t>
  </si>
  <si>
    <t>نیـروگاه حرارتی رامیـن</t>
  </si>
  <si>
    <t>Veys</t>
  </si>
  <si>
    <t>WRI: WRI1008114</t>
  </si>
  <si>
    <t>Ahwaz (Ramin), Ahvaz Ramin</t>
  </si>
  <si>
    <t>1031051</t>
  </si>
  <si>
    <t>L407005</t>
  </si>
  <si>
    <t>G408352</t>
  </si>
  <si>
    <t>G408351</t>
  </si>
  <si>
    <t>G411056</t>
  </si>
  <si>
    <t>G408349</t>
  </si>
  <si>
    <t>G408348</t>
  </si>
  <si>
    <t>G408347</t>
  </si>
  <si>
    <t>https://www.gem.wiki/Rey_power_station</t>
  </si>
  <si>
    <t>Rey power station</t>
  </si>
  <si>
    <t>نیروگاه برق ری</t>
  </si>
  <si>
    <t>30</t>
  </si>
  <si>
    <t>WRI: WRI1008175</t>
  </si>
  <si>
    <t>Tehran-Rey</t>
  </si>
  <si>
    <t>1031110</t>
  </si>
  <si>
    <t>L407004</t>
  </si>
  <si>
    <t>G408356</t>
  </si>
  <si>
    <t>G408355</t>
  </si>
  <si>
    <t>G408354</t>
  </si>
  <si>
    <t>1124653</t>
  </si>
  <si>
    <t>1208244, 1208245</t>
  </si>
  <si>
    <t>G408353</t>
  </si>
  <si>
    <t>https://www.gem.wiki/Rudshur_power_station</t>
  </si>
  <si>
    <t>Rudshur power station</t>
  </si>
  <si>
    <t>پست برق رودشور</t>
  </si>
  <si>
    <t>WRI: WRI1008176</t>
  </si>
  <si>
    <t>Roud Shour, Rud'e Shur, Rodeshor</t>
  </si>
  <si>
    <t>1064812</t>
  </si>
  <si>
    <t>L407003</t>
  </si>
  <si>
    <t>G408360</t>
  </si>
  <si>
    <t>G408359</t>
  </si>
  <si>
    <t>G408358</t>
  </si>
  <si>
    <t>G408357</t>
  </si>
  <si>
    <t>https://www.gem.wiki/Sabzevar_Power_Station</t>
  </si>
  <si>
    <t>Sabzevar power station</t>
  </si>
  <si>
    <t>نیروگاه گازی سبزوار</t>
  </si>
  <si>
    <t>Sabzevar</t>
  </si>
  <si>
    <t>1124652</t>
  </si>
  <si>
    <t>L407098</t>
  </si>
  <si>
    <t>G400942</t>
  </si>
  <si>
    <t>G411055</t>
  </si>
  <si>
    <t>G411054</t>
  </si>
  <si>
    <t>https://www.gem.wiki/Sahand_power_station</t>
  </si>
  <si>
    <t>Sahand power station</t>
  </si>
  <si>
    <t>Bonab</t>
  </si>
  <si>
    <t>WRI: WRI1008178</t>
  </si>
  <si>
    <t>1141862</t>
  </si>
  <si>
    <t>L407002</t>
  </si>
  <si>
    <t>G408363</t>
  </si>
  <si>
    <t>1044283</t>
  </si>
  <si>
    <t>G408362</t>
  </si>
  <si>
    <t>G408361</t>
  </si>
  <si>
    <t>https://www.gem.wiki/Salafchegan_power_plant</t>
  </si>
  <si>
    <t>Salafchegan power plant</t>
  </si>
  <si>
    <t>Salafchegan</t>
  </si>
  <si>
    <t>L407805</t>
  </si>
  <si>
    <t>G411052</t>
  </si>
  <si>
    <t>https://www.gem.wiki/Samangan_power_station</t>
  </si>
  <si>
    <t>Samangan power station</t>
  </si>
  <si>
    <t>Samangan Sirjan CCPP</t>
  </si>
  <si>
    <t>1124633</t>
  </si>
  <si>
    <t>1293462, 1293463, 1293464</t>
  </si>
  <si>
    <t>L407001</t>
  </si>
  <si>
    <t>G408364</t>
  </si>
  <si>
    <t>https://www.gem.wiki/Sanandaj_power_station</t>
  </si>
  <si>
    <t>Sanandaj power station</t>
  </si>
  <si>
    <t>نیروگاه سیکل ترکیبی سنندج</t>
  </si>
  <si>
    <t>Dolyan</t>
  </si>
  <si>
    <t>Qolyan</t>
  </si>
  <si>
    <t>Kurdistan</t>
  </si>
  <si>
    <t>WRI: WRI1008180</t>
  </si>
  <si>
    <t>1075320</t>
  </si>
  <si>
    <t>1182088, 1182089, 1185522</t>
  </si>
  <si>
    <t>L407000</t>
  </si>
  <si>
    <t>G408366</t>
  </si>
  <si>
    <t>1178513, 1178514, 1185523</t>
  </si>
  <si>
    <t>G408365</t>
  </si>
  <si>
    <t>https://www.gem.wiki/Sarakhs_1_power_plant</t>
  </si>
  <si>
    <t>Sarakhs 1 power plant</t>
  </si>
  <si>
    <t>نیروگاه سرخس 1</t>
  </si>
  <si>
    <t>Sarakhs Free Zone</t>
  </si>
  <si>
    <t>Sarakhs</t>
  </si>
  <si>
    <t>Khorasan Razavi</t>
  </si>
  <si>
    <t>1100066</t>
  </si>
  <si>
    <t>1256429, 1256430, 1256434</t>
  </si>
  <si>
    <t>L407804</t>
  </si>
  <si>
    <t>G411051</t>
  </si>
  <si>
    <t>https://www.gem.wiki/Saveh_power_plant</t>
  </si>
  <si>
    <t>Saveh power plant</t>
  </si>
  <si>
    <t>Saveh</t>
  </si>
  <si>
    <t>Markazi</t>
  </si>
  <si>
    <t>Saveh Combined Cycle power plant</t>
  </si>
  <si>
    <t>1117603</t>
  </si>
  <si>
    <t>L407986</t>
  </si>
  <si>
    <t>G411050</t>
  </si>
  <si>
    <t>https://www.gem.wiki/Semnan_power_station</t>
  </si>
  <si>
    <t>Semnan power station</t>
  </si>
  <si>
    <t>نیروگاه سیکل ترکیبی قدس سمنان</t>
  </si>
  <si>
    <t>WRI: WRI1008182</t>
  </si>
  <si>
    <t>Semnan Quds Power Plant, Shahid Bakri Power Plant of Semnan</t>
  </si>
  <si>
    <t>L406999</t>
  </si>
  <si>
    <t>G408369</t>
  </si>
  <si>
    <t>G408368</t>
  </si>
  <si>
    <t>1139644</t>
  </si>
  <si>
    <t>G411049</t>
  </si>
  <si>
    <t>G411048</t>
  </si>
  <si>
    <t>G411714</t>
  </si>
  <si>
    <t>G408367</t>
  </si>
  <si>
    <t>https://www.gem.wiki/Shahid_Beheshti_power_station</t>
  </si>
  <si>
    <t>Shahid Beheshti power station</t>
  </si>
  <si>
    <t>نیروگاه شهید بهشتی لوشان</t>
  </si>
  <si>
    <t>Lowshan</t>
  </si>
  <si>
    <t>WRI: WRI1008159</t>
  </si>
  <si>
    <t>Shahid Beheshti Lushan, Martyr Oshti Lushan, Loushan, Lousan, Manjil</t>
  </si>
  <si>
    <t>1031089</t>
  </si>
  <si>
    <t>L406998</t>
  </si>
  <si>
    <t>G408373</t>
  </si>
  <si>
    <t>G408372</t>
  </si>
  <si>
    <t>G408371</t>
  </si>
  <si>
    <t>G408370</t>
  </si>
  <si>
    <t>https://www.gem.wiki/Shahid_Kaveh_power_station</t>
  </si>
  <si>
    <t>Shahid Kaveh power station</t>
  </si>
  <si>
    <t>نیروگاه سیکل ترکیبی شهید کاوه</t>
  </si>
  <si>
    <t>Ghayen</t>
  </si>
  <si>
    <t>South Khorasan</t>
  </si>
  <si>
    <t>WRI: WRI1008137</t>
  </si>
  <si>
    <t>Qaen, Ghaen</t>
  </si>
  <si>
    <t>1088614</t>
  </si>
  <si>
    <t>L407100</t>
  </si>
  <si>
    <t>G408530</t>
  </si>
  <si>
    <t>G408529</t>
  </si>
  <si>
    <t>G408528</t>
  </si>
  <si>
    <t>G408527</t>
  </si>
  <si>
    <t>https://www.gem.wiki/Shahid_Mofateh_power_station</t>
  </si>
  <si>
    <t>Shahid Mofateh power station</t>
  </si>
  <si>
    <t>نیروگاه برق شهید مفتح</t>
  </si>
  <si>
    <t>WRI: WRI1008185</t>
  </si>
  <si>
    <t>Shahid Mofatteh</t>
  </si>
  <si>
    <t>1031075</t>
  </si>
  <si>
    <t>L406997</t>
  </si>
  <si>
    <t>G408377</t>
  </si>
  <si>
    <t>G408376</t>
  </si>
  <si>
    <t>G408375</t>
  </si>
  <si>
    <t>G408374</t>
  </si>
  <si>
    <t>https://www.gem.wiki/Shahid_Montazeri_power_station</t>
  </si>
  <si>
    <t>Shahid Montazeri power station</t>
  </si>
  <si>
    <t>نیروگاه شهید محمد منتظری</t>
  </si>
  <si>
    <t>WRI: WRI1008184</t>
  </si>
  <si>
    <t>1031067</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</si>
  <si>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</si>
  <si>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</si>
  <si>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</si>
  <si>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</si>
  <si>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</si>
  <si>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</si>
  <si>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</si>
  <si>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</si>
  <si>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</si>
  <si>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</si>
  <si>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</si>
  <si>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</si>
  <si>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WRI: WRI1008186</t>
  </si>
  <si>
    <t>Rajaei</t>
  </si>
  <si>
    <t>1031101</t>
  </si>
  <si>
    <t>L406996</t>
  </si>
  <si>
    <t>G408384</t>
  </si>
  <si>
    <t>G408383</t>
  </si>
  <si>
    <t>G408382</t>
  </si>
  <si>
    <t>G408381</t>
  </si>
  <si>
    <t>1147188, 1147189, 1166867</t>
  </si>
  <si>
    <t>G408380</t>
  </si>
  <si>
    <t>1147190, 1147191, 1166868</t>
  </si>
  <si>
    <t>G408379</t>
  </si>
  <si>
    <t>1147192, 1147193, 1166869</t>
  </si>
  <si>
    <t>G408378</t>
  </si>
  <si>
    <t>https://www.gem.wiki/Shahid_Salimi_power_station</t>
  </si>
  <si>
    <t>Shahid Salimi power station</t>
  </si>
  <si>
    <t>نیروگاه شهید سلیمی نکا</t>
  </si>
  <si>
    <t>Neka</t>
  </si>
  <si>
    <t>WRI: WRI1008187</t>
  </si>
  <si>
    <t>Neka combind cycle, Neka power plant, Shahid Salimi TPP</t>
  </si>
  <si>
    <t>1031092</t>
  </si>
  <si>
    <t>1185505, 1135656, 1135657</t>
  </si>
  <si>
    <t>L406995</t>
  </si>
  <si>
    <t>G408389</t>
  </si>
  <si>
    <t>1309963, 1309964, 1309965</t>
  </si>
  <si>
    <t>G411260</t>
  </si>
  <si>
    <t>Neka power plant, Shahid Salimi TPP</t>
  </si>
  <si>
    <t>G408388</t>
  </si>
  <si>
    <t>G408387</t>
  </si>
  <si>
    <t>G408386</t>
  </si>
  <si>
    <t>G408385</t>
  </si>
  <si>
    <t>https://www.gem.wiki/Shariati_power_station</t>
  </si>
  <si>
    <t>Shariati power station</t>
  </si>
  <si>
    <t>نیروگاه شریعتی</t>
  </si>
  <si>
    <t>WRI: WRI1008189</t>
  </si>
  <si>
    <t>Shariati</t>
  </si>
  <si>
    <t>1031104</t>
  </si>
  <si>
    <t>1166864, 1166865, 1166866</t>
  </si>
  <si>
    <t>L406994</t>
  </si>
  <si>
    <t>G408390</t>
  </si>
  <si>
    <t>https://www.gem.wiki/Shazand_power_station</t>
  </si>
  <si>
    <t>Shazand power station</t>
  </si>
  <si>
    <t>Shazand</t>
  </si>
  <si>
    <t>1031053</t>
  </si>
  <si>
    <t>L406993</t>
  </si>
  <si>
    <t>G408394</t>
  </si>
  <si>
    <t>G408393</t>
  </si>
  <si>
    <t>G408392</t>
  </si>
  <si>
    <t>G408391</t>
  </si>
  <si>
    <t>https://www.gem.wiki/Shiraz_power_station</t>
  </si>
  <si>
    <t>Shiraz power station</t>
  </si>
  <si>
    <t>WRI: WRI1008191</t>
  </si>
  <si>
    <t>1031105</t>
  </si>
  <si>
    <t>L406992</t>
  </si>
  <si>
    <t>G408395</t>
  </si>
  <si>
    <t>https://www.gem.wiki/Shirkooh_power_station</t>
  </si>
  <si>
    <t>Shirkooh power station</t>
  </si>
  <si>
    <t>نیروگاه سیکل ترکیبی شیرکوه یزد</t>
  </si>
  <si>
    <t>WRI: WRI1029954</t>
  </si>
  <si>
    <t>Shír kooh, Yazd 2</t>
  </si>
  <si>
    <t>1096023</t>
  </si>
  <si>
    <t>1249960, 1249962,1249963</t>
  </si>
  <si>
    <t>L406991</t>
  </si>
  <si>
    <t>G408396</t>
  </si>
  <si>
    <t>https://www.gem.wiki/Shirvan_power_station</t>
  </si>
  <si>
    <t>Shirvan power station</t>
  </si>
  <si>
    <t>نیروگاه سیکل ترکیبی شیروان</t>
  </si>
  <si>
    <t>North Khorasan</t>
  </si>
  <si>
    <t>WRI: WRI1008192</t>
  </si>
  <si>
    <t>1031106</t>
  </si>
  <si>
    <t>1175406, 1175407, 1182102</t>
  </si>
  <si>
    <t>L406990</t>
  </si>
  <si>
    <t>G408399</t>
  </si>
  <si>
    <t>1175408, 1182101, 1182103</t>
  </si>
  <si>
    <t>G408398</t>
  </si>
  <si>
    <t>1214446,1214447, 1214448</t>
  </si>
  <si>
    <t>G408397</t>
  </si>
  <si>
    <t>https://www.gem.wiki/Shobad_power_station</t>
  </si>
  <si>
    <t>Shobad power station</t>
  </si>
  <si>
    <t>نیروگاه سیکل ترکیبی شوباد کهنوج</t>
  </si>
  <si>
    <t>Kahnooj</t>
  </si>
  <si>
    <t>WRI: WRI1029953</t>
  </si>
  <si>
    <t>Kahnooj Shobad, Shoobad, Shubad</t>
  </si>
  <si>
    <t>1074049</t>
  </si>
  <si>
    <t>1212380, 1212381, 1214931</t>
  </si>
  <si>
    <t>L406989</t>
  </si>
  <si>
    <t>G408401</t>
  </si>
  <si>
    <t>1214454, 1214455, 1214456</t>
  </si>
  <si>
    <t>G408400</t>
  </si>
  <si>
    <t>G411045</t>
  </si>
  <si>
    <t>https://www.gem.wiki/Sirik_power_station</t>
  </si>
  <si>
    <t>Sirik power station</t>
  </si>
  <si>
    <t>نیروگاه حرارتی سیریک</t>
  </si>
  <si>
    <t>Sirik</t>
  </si>
  <si>
    <t>1114308</t>
  </si>
  <si>
    <t>L407097</t>
  </si>
  <si>
    <t>G400929</t>
  </si>
  <si>
    <t>G400930</t>
  </si>
  <si>
    <t>G400931</t>
  </si>
  <si>
    <t>G400932</t>
  </si>
  <si>
    <t>https://www.gem.wiki/Soltanieh_power_station</t>
  </si>
  <si>
    <t>Soltanieh power station</t>
  </si>
  <si>
    <t>نیروگاه سلطانیه زنجان</t>
  </si>
  <si>
    <t>WRI: WRI1029950</t>
  </si>
  <si>
    <t>Soltaniyeh, Zanjan III</t>
  </si>
  <si>
    <t>1061548</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</si>
  <si>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</si>
  <si>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</si>
  <si>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</si>
  <si>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</si>
  <si>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</si>
  <si>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</si>
  <si>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</si>
  <si>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</si>
  <si>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</si>
  <si>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</si>
  <si>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Talkhooncheh</t>
  </si>
  <si>
    <t>WRI: WRI1008194</t>
  </si>
  <si>
    <t>Chehelsotun, Chelsotoon</t>
  </si>
  <si>
    <t>1053062</t>
  </si>
  <si>
    <t>L406987</t>
  </si>
  <si>
    <t>G408413</t>
  </si>
  <si>
    <t>G408412</t>
  </si>
  <si>
    <t>G408411</t>
  </si>
  <si>
    <t>G408410</t>
  </si>
  <si>
    <t>G408409</t>
  </si>
  <si>
    <t>G408408</t>
  </si>
  <si>
    <t>https://www.gem.wiki/South_Pars_Central_power_station</t>
  </si>
  <si>
    <t>South Pars Central power station</t>
  </si>
  <si>
    <t>نیروگاه مرکزی پارس جنوبی</t>
  </si>
  <si>
    <t>Bidkhoon</t>
  </si>
  <si>
    <t>South Pars Combined Cycle Power Plant, Pars 2 Central Power Plant (Akhtar)</t>
  </si>
  <si>
    <t>1067717</t>
  </si>
  <si>
    <t>L406986</t>
  </si>
  <si>
    <t>G408423</t>
  </si>
  <si>
    <t>1200249, 120025</t>
  </si>
  <si>
    <t>G408422</t>
  </si>
  <si>
    <t>G408420</t>
  </si>
  <si>
    <t>G408418</t>
  </si>
  <si>
    <t>G408417</t>
  </si>
  <si>
    <t>G408414</t>
  </si>
  <si>
    <t>https://www.gem.wiki/Taban_power_station</t>
  </si>
  <si>
    <t>Taban power station</t>
  </si>
  <si>
    <t>نیروگاه سیکل ترکیبی تابان</t>
  </si>
  <si>
    <t>Taban Sadoogh Yard</t>
  </si>
  <si>
    <t>1124618</t>
  </si>
  <si>
    <t>1293429, 1293430, 1293431</t>
  </si>
  <si>
    <t>L406985</t>
  </si>
  <si>
    <t>G408424</t>
  </si>
  <si>
    <t>https://www.gem.wiki/Tabriz_power_station</t>
  </si>
  <si>
    <t>Tabriz power station</t>
  </si>
  <si>
    <t>نیروگاه تبریز</t>
  </si>
  <si>
    <t>Tabriz</t>
  </si>
  <si>
    <t>WRI: WRI1008197</t>
  </si>
  <si>
    <t>1031108</t>
  </si>
  <si>
    <t>L406984</t>
  </si>
  <si>
    <t>G408426</t>
  </si>
  <si>
    <t>G408425</t>
  </si>
  <si>
    <t>https://www.gem.wiki/Tarasht_power_plant</t>
  </si>
  <si>
    <t>Tarasht power plant</t>
  </si>
  <si>
    <t>نیروگاه طرشت (شهید فیروزی)</t>
  </si>
  <si>
    <t>Tarasht</t>
  </si>
  <si>
    <t>WRI: WRI1008200</t>
  </si>
  <si>
    <t>Shahid Firouzi</t>
  </si>
  <si>
    <t>1031111</t>
  </si>
  <si>
    <t>L407800</t>
  </si>
  <si>
    <t>G411044</t>
  </si>
  <si>
    <t>https://www.gem.wiki/Tehran-2_power_station</t>
  </si>
  <si>
    <t>Tehran-2 power station</t>
  </si>
  <si>
    <t>Varamin</t>
  </si>
  <si>
    <t>L407096</t>
  </si>
  <si>
    <t>G400933</t>
  </si>
  <si>
    <t>G400934</t>
  </si>
  <si>
    <t>https://www.gem.wiki/Tonbak_LNG_power_station</t>
  </si>
  <si>
    <t>Tonbak LNG power station</t>
  </si>
  <si>
    <t>Tonbak</t>
  </si>
  <si>
    <t>WRI: WRI1008149</t>
  </si>
  <si>
    <t>Iran LNG Combined Cycle Power Plant, Kangan power station</t>
  </si>
  <si>
    <t>1075315</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</si>
  <si>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</si>
  <si>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</si>
  <si>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</si>
  <si>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</si>
  <si>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</si>
  <si>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</si>
  <si>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</si>
  <si>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</si>
  <si>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</si>
  <si>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</si>
  <si>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</si>
  <si>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Torbat-e Haidarieh</t>
  </si>
  <si>
    <t>Rashed Torbat-e Heydarieh Power Plant, Rashed Combined Cycle Power Plant</t>
  </si>
  <si>
    <t>1075184</t>
  </si>
  <si>
    <t>L407095</t>
  </si>
  <si>
    <t>G400936</t>
  </si>
  <si>
    <t>G400935</t>
  </si>
  <si>
    <t>G411252</t>
  </si>
  <si>
    <t>G411251</t>
  </si>
  <si>
    <t>https://www.gem.wiki/Touss_power_station</t>
  </si>
  <si>
    <t>Touss power station</t>
  </si>
  <si>
    <t>نیروگاه برق طوس</t>
  </si>
  <si>
    <t>WRI: WRI1008202</t>
  </si>
  <si>
    <t>Tous, Toas, Toos</t>
  </si>
  <si>
    <t>1031113</t>
  </si>
  <si>
    <t>L406983</t>
  </si>
  <si>
    <t>G408430</t>
  </si>
  <si>
    <t>G408429</t>
  </si>
  <si>
    <t>G408428</t>
  </si>
  <si>
    <t>G408427</t>
  </si>
  <si>
    <t>https://www.gem.wiki/Urmia_power_station</t>
  </si>
  <si>
    <t>Urmia power station</t>
  </si>
  <si>
    <t>نیروگاه سیکل ترکیبی ارومیه</t>
  </si>
  <si>
    <t>Urmia</t>
  </si>
  <si>
    <t>WRI: WRI1008170</t>
  </si>
  <si>
    <t>Orumia, Orumiyeh, Orumieh, Urmia Combined-Cycle Power Plant</t>
  </si>
  <si>
    <t>1010563</t>
  </si>
  <si>
    <t>1190283, 1190284, 1230009</t>
  </si>
  <si>
    <t>L406982</t>
  </si>
  <si>
    <t>G408437</t>
  </si>
  <si>
    <t>1190285, 1190286, 1288851</t>
  </si>
  <si>
    <t>G408436</t>
  </si>
  <si>
    <t>G408434</t>
  </si>
  <si>
    <t>https://www.gem.wiki/Veys_power_station</t>
  </si>
  <si>
    <t>Veys power station</t>
  </si>
  <si>
    <t>نیروگاه سیکل ترکیبی ویس</t>
  </si>
  <si>
    <t>Weiss</t>
  </si>
  <si>
    <t>1127453</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</si>
  <si>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</si>
  <si>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</si>
  <si>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</si>
  <si>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</si>
  <si>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</si>
  <si>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</si>
  <si>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</si>
  <si>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Ahvaz</t>
  </si>
  <si>
    <t>1134648</t>
  </si>
  <si>
    <t>1307324, 1307325, 1307326</t>
  </si>
  <si>
    <t>L406981</t>
  </si>
  <si>
    <t>G408438</t>
  </si>
  <si>
    <t>https://www.gem.wiki/Yazd_ISCC_power_station</t>
  </si>
  <si>
    <t>Yazd ISCC power station</t>
  </si>
  <si>
    <t>WRI: WRI1008205</t>
  </si>
  <si>
    <t>1062066</t>
  </si>
  <si>
    <t>1191676, 1192015, 1192016</t>
  </si>
  <si>
    <t>L406980</t>
  </si>
  <si>
    <t>G408439</t>
  </si>
  <si>
    <t>https://www.gem.wiki/Yazd_power_station</t>
  </si>
  <si>
    <t>Yazd power station</t>
  </si>
  <si>
    <t>WRI: WRI1008206</t>
  </si>
  <si>
    <t>1048225</t>
  </si>
  <si>
    <t>1193870, 1193871, 1185506</t>
  </si>
  <si>
    <t>L406979</t>
  </si>
  <si>
    <t>G408443</t>
  </si>
  <si>
    <t>G408442</t>
  </si>
  <si>
    <t>WRI: WRI1008204</t>
  </si>
  <si>
    <t>G408441</t>
  </si>
  <si>
    <t>G408440</t>
  </si>
  <si>
    <t>https://www.gem.wiki/Zagros_Kosar_power_station</t>
  </si>
  <si>
    <t>Zagros Kosar power station</t>
  </si>
  <si>
    <t>نیروگاه زاگرس کوثر پس</t>
  </si>
  <si>
    <t>WRI: WRI1029949</t>
  </si>
  <si>
    <t>Zagros Kermanshah</t>
  </si>
  <si>
    <t>1075182</t>
  </si>
  <si>
    <t>L406978</t>
  </si>
  <si>
    <t>G408449</t>
  </si>
  <si>
    <t>G408448</t>
  </si>
  <si>
    <t>G408447</t>
  </si>
  <si>
    <t>G408446</t>
  </si>
  <si>
    <t>G408445</t>
  </si>
  <si>
    <t>G408444</t>
  </si>
  <si>
    <t>https://www.gem.wiki/Zahedan_power_station</t>
  </si>
  <si>
    <t>Zahedan power station</t>
  </si>
  <si>
    <t>Zahedan</t>
  </si>
  <si>
    <t>Sistan &amp; Baluchestan</t>
  </si>
  <si>
    <t>WRI: WRI1008207</t>
  </si>
  <si>
    <t>1117604</t>
  </si>
  <si>
    <t>L407094</t>
  </si>
  <si>
    <t>G400948</t>
  </si>
  <si>
    <t>https://www.gem.wiki/Zarand_Tpph_power_station</t>
  </si>
  <si>
    <t>Zarand Tpph power station</t>
  </si>
  <si>
    <t>نیروگاه سیکل ترکیبی زرند</t>
  </si>
  <si>
    <t>Zarand</t>
  </si>
  <si>
    <t>WRI: WRI1008208</t>
  </si>
  <si>
    <t>Mahtab Kavir power plant</t>
  </si>
  <si>
    <t>1121672</t>
  </si>
  <si>
    <t>L407090</t>
  </si>
  <si>
    <t>G400960</t>
  </si>
  <si>
    <t>https://www.gem.wiki/Zargan_power_station</t>
  </si>
  <si>
    <t>Zargan power station</t>
  </si>
  <si>
    <t>نیروگاه زرگان</t>
  </si>
  <si>
    <t>Zargan</t>
  </si>
  <si>
    <t>WRI: WRI1008209</t>
  </si>
  <si>
    <t>Zergan, Shahid Madhaj</t>
  </si>
  <si>
    <t>1031050</t>
  </si>
  <si>
    <t>L406977</t>
  </si>
  <si>
    <t>G408451</t>
  </si>
  <si>
    <t>G408450</t>
  </si>
  <si>
    <t>https://www.gem.wiki/Zavareh_power_station</t>
  </si>
  <si>
    <t>Zavareh power station</t>
  </si>
  <si>
    <t>نیروگاه سیکل ترکیبی زواره</t>
  </si>
  <si>
    <t>Ardestan</t>
  </si>
  <si>
    <t>WRI: WRI1029951</t>
  </si>
  <si>
    <t>Isfahan II Combined Cycle power plant , Ardestan</t>
  </si>
  <si>
    <t>1075319</t>
  </si>
  <si>
    <t>1214721, 1214722, 1214723</t>
  </si>
  <si>
    <t>L406976</t>
  </si>
  <si>
    <t>G408452</t>
  </si>
  <si>
    <t>https://www.gem.wiki/AL-Shahid_Abd_Al-Abbas_Hashim</t>
  </si>
  <si>
    <t>Iraq</t>
  </si>
  <si>
    <t>AL-Shahid Abd Al-Abbas Hashim</t>
  </si>
  <si>
    <t>محطة ديزلات الشهيد عبد العباس هاشم، محطة كهرباء الحرية</t>
  </si>
  <si>
    <t>Baghdad</t>
  </si>
  <si>
    <t>1124038</t>
  </si>
  <si>
    <t>L408186</t>
  </si>
  <si>
    <t>G411643</t>
  </si>
  <si>
    <t>https://www.gem.wiki/Akaz_power_station</t>
  </si>
  <si>
    <t>Akaz power station</t>
  </si>
  <si>
    <t>محطة كهرباء عكّاز, محطة كهرباء القائم</t>
  </si>
  <si>
    <t>Al-Qa'im</t>
  </si>
  <si>
    <t>Anbar</t>
  </si>
  <si>
    <t>1079023</t>
  </si>
  <si>
    <t>L400982</t>
  </si>
  <si>
    <t>G400982</t>
  </si>
  <si>
    <t>G400983</t>
  </si>
  <si>
    <t>G411043</t>
  </si>
  <si>
    <t>https://www.gem.wiki/Al_Amarh_power_plant</t>
  </si>
  <si>
    <t>Al Amarh power plant</t>
  </si>
  <si>
    <t>محطة كهرباء العمارة المركبة</t>
  </si>
  <si>
    <t>Al Kahla</t>
  </si>
  <si>
    <t>Maysan</t>
  </si>
  <si>
    <t>Amara</t>
  </si>
  <si>
    <t>1086319</t>
  </si>
  <si>
    <t>L406110</t>
  </si>
  <si>
    <t>G407736</t>
  </si>
  <si>
    <t>https://www.gem.wiki/Al_Dora_power_plant</t>
  </si>
  <si>
    <t>Al Dora power plant</t>
  </si>
  <si>
    <t>محطة كهرباء الدورة الحرارية</t>
  </si>
  <si>
    <t>Dora</t>
  </si>
  <si>
    <t>WRI: WRI1008711</t>
  </si>
  <si>
    <t>Dora power plan</t>
  </si>
  <si>
    <t>1030233</t>
  </si>
  <si>
    <t>L408183</t>
  </si>
  <si>
    <t>G411683</t>
  </si>
  <si>
    <t>G411682</t>
  </si>
  <si>
    <t>G411681</t>
  </si>
  <si>
    <t>G411680</t>
  </si>
  <si>
    <t>G411679</t>
  </si>
  <si>
    <t>G411678</t>
  </si>
  <si>
    <t>https://www.gem.wiki/Al_Faw_power_plant</t>
  </si>
  <si>
    <t>Al Faw power plant</t>
  </si>
  <si>
    <t>محطة الفاو الحرارية</t>
  </si>
  <si>
    <t>Al Faw</t>
  </si>
  <si>
    <t>Basrah</t>
  </si>
  <si>
    <t>L408182</t>
  </si>
  <si>
    <t>G411677</t>
  </si>
  <si>
    <t>G411676</t>
  </si>
  <si>
    <t>G411675</t>
  </si>
  <si>
    <t>G411674</t>
  </si>
  <si>
    <t>G411673</t>
  </si>
  <si>
    <t>G411672</t>
  </si>
  <si>
    <t>G411671</t>
  </si>
  <si>
    <t>G411670</t>
  </si>
  <si>
    <t>https://www.gem.wiki/Al_Qayyarah_power_station</t>
  </si>
  <si>
    <t>Al Qayyarah power station</t>
  </si>
  <si>
    <t>محطة كهرباء القيارة الغازية</t>
  </si>
  <si>
    <t>Al Qayyarah</t>
  </si>
  <si>
    <t>Nineveh</t>
  </si>
  <si>
    <t>Al Qayarah, Nenawa, Nainawa, Naynawa</t>
  </si>
  <si>
    <t>1079022</t>
  </si>
  <si>
    <t>L406142</t>
  </si>
  <si>
    <t>G407883</t>
  </si>
  <si>
    <t>G407882</t>
  </si>
  <si>
    <t>G407881</t>
  </si>
  <si>
    <t>G407880</t>
  </si>
  <si>
    <t>G407879</t>
  </si>
  <si>
    <t>G407878</t>
  </si>
  <si>
    <t>G411042</t>
  </si>
  <si>
    <t>https://www.gem.wiki/Al_Quds_power_station</t>
  </si>
  <si>
    <t>Al Quds power station</t>
  </si>
  <si>
    <t>محطة توليد القدس الغازية</t>
  </si>
  <si>
    <t>Alfahamat</t>
  </si>
  <si>
    <t>WRI: WRI1008706</t>
  </si>
  <si>
    <t>Quods, Qudis, Qudus</t>
  </si>
  <si>
    <t>1061440</t>
  </si>
  <si>
    <t>L406111</t>
  </si>
  <si>
    <t>G407730</t>
  </si>
  <si>
    <t>G407725</t>
  </si>
  <si>
    <t>G407724</t>
  </si>
  <si>
    <t>G407723</t>
  </si>
  <si>
    <t>G407722</t>
  </si>
  <si>
    <t>G407721</t>
  </si>
  <si>
    <t>G407720</t>
  </si>
  <si>
    <t>G407729</t>
  </si>
  <si>
    <t>G407728</t>
  </si>
  <si>
    <t>G407727</t>
  </si>
  <si>
    <t>G407726</t>
  </si>
  <si>
    <t>G407719</t>
  </si>
  <si>
    <t>G411041</t>
  </si>
  <si>
    <t>https://www.gem.wiki/Al-_Yusufiyah_power_plant</t>
  </si>
  <si>
    <t>Al- Yusufiyah power plant</t>
  </si>
  <si>
    <t>محطة كهرباء اليوسفية الحرارية، المحطة الروسية الحرارية</t>
  </si>
  <si>
    <t>Yusufiyah</t>
  </si>
  <si>
    <t>Yusufiyah power plant</t>
  </si>
  <si>
    <t>1045096</t>
  </si>
  <si>
    <t>L408184</t>
  </si>
  <si>
    <t>G411669</t>
  </si>
  <si>
    <t>G411668</t>
  </si>
  <si>
    <t>G411667</t>
  </si>
  <si>
    <t>G411666</t>
  </si>
  <si>
    <t>G411665</t>
  </si>
  <si>
    <t>G411664</t>
  </si>
  <si>
    <t>G411663</t>
  </si>
  <si>
    <t>1045102</t>
  </si>
  <si>
    <t>G411662</t>
  </si>
  <si>
    <t>https://www.gem.wiki/Al-Anbar_power_station</t>
  </si>
  <si>
    <t>Al-Anbar power station</t>
  </si>
  <si>
    <t>محطة كهرباء الأنبار المركّبة</t>
  </si>
  <si>
    <t>Hit</t>
  </si>
  <si>
    <t>WRI: WRI1008698</t>
  </si>
  <si>
    <t>1091775</t>
  </si>
  <si>
    <t>1243121, 1243122, 1243126</t>
  </si>
  <si>
    <t>L407886</t>
  </si>
  <si>
    <t>G411040</t>
  </si>
  <si>
    <t>1243127, 1243123, 1243125</t>
  </si>
  <si>
    <t>G411039</t>
  </si>
  <si>
    <t>https://www.gem.wiki/Al-Khairat_power_station</t>
  </si>
  <si>
    <t>Al-Khairat power station</t>
  </si>
  <si>
    <t>محطة كهرباء الخيرات الغازية</t>
  </si>
  <si>
    <t>Abbud as Saghir</t>
  </si>
  <si>
    <t>Kerbala</t>
  </si>
  <si>
    <t>1076747</t>
  </si>
  <si>
    <t>L406130</t>
  </si>
  <si>
    <t>G407823</t>
  </si>
  <si>
    <t>G407814</t>
  </si>
  <si>
    <t>G407822</t>
  </si>
  <si>
    <t>G407821</t>
  </si>
  <si>
    <t>G407820</t>
  </si>
  <si>
    <t>G407819</t>
  </si>
  <si>
    <t>G407818</t>
  </si>
  <si>
    <t>G407817</t>
  </si>
  <si>
    <t>G407816</t>
  </si>
  <si>
    <t>G407815</t>
  </si>
  <si>
    <t>G411038</t>
  </si>
  <si>
    <t>https://www.gem.wiki/Al-Khairat-2_power_station</t>
  </si>
  <si>
    <t>Al-Khairat-2 power station</t>
  </si>
  <si>
    <t>محطة كهرباء الخيرات البخارية</t>
  </si>
  <si>
    <t>Khairat</t>
  </si>
  <si>
    <t>1123527</t>
  </si>
  <si>
    <t>L400970</t>
  </si>
  <si>
    <t>G400970</t>
  </si>
  <si>
    <t>G400971</t>
  </si>
  <si>
    <t>G400972</t>
  </si>
  <si>
    <t>G400973</t>
  </si>
  <si>
    <t>G411661</t>
  </si>
  <si>
    <t>G411660</t>
  </si>
  <si>
    <t>G411659</t>
  </si>
  <si>
    <t>G411658</t>
  </si>
  <si>
    <t>https://www.gem.wiki/Al-Mussaib_Gas_power_plant</t>
  </si>
  <si>
    <t>Al-Mussaib Gas power plant</t>
  </si>
  <si>
    <t>محطة كهرباء المسيب الغازية</t>
  </si>
  <si>
    <t>Musayyib</t>
  </si>
  <si>
    <t>Babil</t>
  </si>
  <si>
    <t>L408187</t>
  </si>
  <si>
    <t>G411657</t>
  </si>
  <si>
    <t>1030227</t>
  </si>
  <si>
    <t>G411656</t>
  </si>
  <si>
    <t>G411655</t>
  </si>
  <si>
    <t>G411654</t>
  </si>
  <si>
    <t>G411653</t>
  </si>
  <si>
    <t>G411652</t>
  </si>
  <si>
    <t>G411651</t>
  </si>
  <si>
    <t>G411650</t>
  </si>
  <si>
    <t>G411649</t>
  </si>
  <si>
    <t>G411648</t>
  </si>
  <si>
    <t>https://www.gem.wiki/Al-Mussaib_Thermal_power_plant</t>
  </si>
  <si>
    <t>Al-Mussaib Thermal power plant</t>
  </si>
  <si>
    <t>محطة كهرباء المسيب الحرارية</t>
  </si>
  <si>
    <t>WRI: WRI1008710</t>
  </si>
  <si>
    <t>L408280</t>
  </si>
  <si>
    <t>G411647</t>
  </si>
  <si>
    <t>G411646</t>
  </si>
  <si>
    <t>G411645</t>
  </si>
  <si>
    <t>G411644</t>
  </si>
  <si>
    <t>https://www.gem.wiki/Al-Shemal_Thermal_power_station</t>
  </si>
  <si>
    <t>Al-Shemal Thermal power station</t>
  </si>
  <si>
    <t>محطة كهرباء الشمال الحرارية</t>
  </si>
  <si>
    <t>Mosul</t>
  </si>
  <si>
    <t>WRI: WRI1008714</t>
  </si>
  <si>
    <t>1030228</t>
  </si>
  <si>
    <t>L408185</t>
  </si>
  <si>
    <t>G411642</t>
  </si>
  <si>
    <t>G411641</t>
  </si>
  <si>
    <t>G411640</t>
  </si>
  <si>
    <t>G411639</t>
  </si>
  <si>
    <t>https://www.gem.wiki/Ali_Saba_Diesal_power_station</t>
  </si>
  <si>
    <t>Ali Saba Diesal power station</t>
  </si>
  <si>
    <t>محطة كهرباء ديزلات الشهيد علي السبع، محطة كهرباء ديزلات شمال بغداد ٢</t>
  </si>
  <si>
    <t>Taji</t>
  </si>
  <si>
    <t>Baghdad North 2</t>
  </si>
  <si>
    <t>1076062</t>
  </si>
  <si>
    <t>L408189</t>
  </si>
  <si>
    <t>G411638</t>
  </si>
  <si>
    <t>https://www.gem.wiki/Baadre_power_station</t>
  </si>
  <si>
    <t>Baadre power station</t>
  </si>
  <si>
    <t>محطة كهرباء باعدري</t>
  </si>
  <si>
    <t>Dohuk</t>
  </si>
  <si>
    <t>L408188</t>
  </si>
  <si>
    <t>G411637</t>
  </si>
  <si>
    <t>FO/D</t>
  </si>
  <si>
    <t>G411636</t>
  </si>
  <si>
    <t>https://www.gem.wiki/Baghdad_South_1</t>
  </si>
  <si>
    <t>Baghdad South 1</t>
  </si>
  <si>
    <t>محطة جنوب بغداد 1</t>
  </si>
  <si>
    <t>South Baghdad 1</t>
  </si>
  <si>
    <t>1124037</t>
  </si>
  <si>
    <t>L406112</t>
  </si>
  <si>
    <t>G407764</t>
  </si>
  <si>
    <t>G407763</t>
  </si>
  <si>
    <t>G407762</t>
  </si>
  <si>
    <t>https://www.gem.wiki/Baghdad_South_Combined_Cycle_power_plant</t>
  </si>
  <si>
    <t>Baghdad South Combined Cycle power plant</t>
  </si>
  <si>
    <t>محطة جنوب بغداد المركبة</t>
  </si>
  <si>
    <t>L407735</t>
  </si>
  <si>
    <t>G410202</t>
  </si>
  <si>
    <t>G411635</t>
  </si>
  <si>
    <t>G411634</t>
  </si>
  <si>
    <t>G411633</t>
  </si>
  <si>
    <t>GT-5</t>
  </si>
  <si>
    <t>G411632</t>
  </si>
  <si>
    <t>GT-6</t>
  </si>
  <si>
    <t>G411631</t>
  </si>
  <si>
    <t>G411630</t>
  </si>
  <si>
    <t>G411629</t>
  </si>
  <si>
    <t>https://www.gem.wiki/Baiji_Gas_power_station</t>
  </si>
  <si>
    <t>Baiji Gas power station</t>
  </si>
  <si>
    <t>محطة كهرباء بيجي الغازية الأولى، محطة توليد بيجي الغازية</t>
  </si>
  <si>
    <t>Baiji</t>
  </si>
  <si>
    <t>Salah al-Din</t>
  </si>
  <si>
    <t>WRI: WRI1008713</t>
  </si>
  <si>
    <t>Biji, Bayji</t>
  </si>
  <si>
    <t>1030231</t>
  </si>
  <si>
    <t>L406115</t>
  </si>
  <si>
    <t>G407751</t>
  </si>
  <si>
    <t>G407750</t>
  </si>
  <si>
    <t>G407749</t>
  </si>
  <si>
    <t>G407748</t>
  </si>
  <si>
    <t>G407761</t>
  </si>
  <si>
    <t>G407760</t>
  </si>
  <si>
    <t>G407759</t>
  </si>
  <si>
    <t>G407758</t>
  </si>
  <si>
    <t>G407757</t>
  </si>
  <si>
    <t>2-6</t>
  </si>
  <si>
    <t>G407756</t>
  </si>
  <si>
    <t>https://www.gem.wiki/Baiji_Thermal_power_station</t>
  </si>
  <si>
    <t>Baiji Thermal power station</t>
  </si>
  <si>
    <t>محطة كهرباء بيجي الحرارية</t>
  </si>
  <si>
    <t>WRI: WRI1008712</t>
  </si>
  <si>
    <t>L408190</t>
  </si>
  <si>
    <t>G411628</t>
  </si>
  <si>
    <t>G411627</t>
  </si>
  <si>
    <t>G411626</t>
  </si>
  <si>
    <t>G411625</t>
  </si>
  <si>
    <t>G411624</t>
  </si>
  <si>
    <t>G411623</t>
  </si>
  <si>
    <t>https://www.gem.wiki/Basrah_Steel_Plant_power_station</t>
  </si>
  <si>
    <t>Basrah Steel Plant power station</t>
  </si>
  <si>
    <t>محطة كهرباء الحديد والصلب</t>
  </si>
  <si>
    <t>Khor Al Zubair</t>
  </si>
  <si>
    <t>1080537</t>
  </si>
  <si>
    <t>L406934</t>
  </si>
  <si>
    <t>G400954</t>
  </si>
  <si>
    <t>https://www.gem.wiki/Bazian_Combine_Cycle_power_plant</t>
  </si>
  <si>
    <t>Bazian Combine Cycle power plant</t>
  </si>
  <si>
    <t>محطة كهرباء بازيان المركبة</t>
  </si>
  <si>
    <t>Bazian</t>
  </si>
  <si>
    <t>Sulaymaniyah</t>
  </si>
  <si>
    <t>L407885</t>
  </si>
  <si>
    <t>G411037</t>
  </si>
  <si>
    <t>https://www.gem.wiki/Bazian_power_plant_2</t>
  </si>
  <si>
    <t>Bazian power plant 2</t>
  </si>
  <si>
    <t>محطة كهرباء بازيان ٢</t>
  </si>
  <si>
    <t>1141444</t>
  </si>
  <si>
    <t>L407884</t>
  </si>
  <si>
    <t>G411036</t>
  </si>
  <si>
    <t>G411035</t>
  </si>
  <si>
    <t>https://www.gem.wiki/Bazian_power_station</t>
  </si>
  <si>
    <t>Bazian power station</t>
  </si>
  <si>
    <t>محطة كهرباء بازيان</t>
  </si>
  <si>
    <t>Bazyan, Baizan</t>
  </si>
  <si>
    <t>1105336</t>
  </si>
  <si>
    <t>L406933</t>
  </si>
  <si>
    <t>G407747</t>
  </si>
  <si>
    <t>G407746</t>
  </si>
  <si>
    <t>G407745</t>
  </si>
  <si>
    <t>G407744</t>
  </si>
  <si>
    <t>G407743</t>
  </si>
  <si>
    <t>https://www.gem.wiki/Besmaya_power_station</t>
  </si>
  <si>
    <t>Besmaya power station</t>
  </si>
  <si>
    <t>محطة بسماية لتوليد الطاقة, محطة كهرباء بسماية الغازية</t>
  </si>
  <si>
    <t>Al Wihda</t>
  </si>
  <si>
    <t>Diyala</t>
  </si>
  <si>
    <t>Bismaya, Basmayah, Baghdad Gas Power Station (BGPS)</t>
  </si>
  <si>
    <t>1101514</t>
  </si>
  <si>
    <t>1271900, 1271901, 1258959</t>
  </si>
  <si>
    <t>L406118</t>
  </si>
  <si>
    <t>G407742</t>
  </si>
  <si>
    <t>1271902, 1271903, 1271904</t>
  </si>
  <si>
    <t>G407741</t>
  </si>
  <si>
    <t>1272754, 1272755, 1272758</t>
  </si>
  <si>
    <t>G407740</t>
  </si>
  <si>
    <t>1272756, 1272757, 1272759</t>
  </si>
  <si>
    <t>G407739</t>
  </si>
  <si>
    <t>G407738</t>
  </si>
  <si>
    <t>G407791</t>
  </si>
  <si>
    <t>https://www.gem.wiki/Buzurgan_2_power_station</t>
  </si>
  <si>
    <t>Buzurgan 2 power station</t>
  </si>
  <si>
    <t>محطة بزركان الغازية الجديدة، محطة بزركان الغازية 2</t>
  </si>
  <si>
    <t>Buzurgan Oil Field</t>
  </si>
  <si>
    <t>Bazurgan 2</t>
  </si>
  <si>
    <t>1060638</t>
  </si>
  <si>
    <t>L406119</t>
  </si>
  <si>
    <t>G407788</t>
  </si>
  <si>
    <t>G407787</t>
  </si>
  <si>
    <t>https://www.gem.wiki/Dhi_Qar_power_station</t>
  </si>
  <si>
    <t>Dhi Qar power station</t>
  </si>
  <si>
    <t>Nasiriyah</t>
  </si>
  <si>
    <t>Dhi Qar</t>
  </si>
  <si>
    <t>1078720</t>
  </si>
  <si>
    <t>L407769</t>
  </si>
  <si>
    <t>G410297</t>
  </si>
  <si>
    <t>G410296</t>
  </si>
  <si>
    <t>G410295</t>
  </si>
  <si>
    <t>G410294</t>
  </si>
  <si>
    <t>G410293</t>
  </si>
  <si>
    <t>G410292</t>
  </si>
  <si>
    <t>G410291</t>
  </si>
  <si>
    <t>G410290</t>
  </si>
  <si>
    <t>G410289</t>
  </si>
  <si>
    <t>https://www.gem.wiki/Dibis_power_station</t>
  </si>
  <si>
    <t>Dibis power station</t>
  </si>
  <si>
    <t>محطة كهرباء الدبس الغازية</t>
  </si>
  <si>
    <t>Dibis</t>
  </si>
  <si>
    <t>Kirkuk</t>
  </si>
  <si>
    <t>WRI: WRI1008695</t>
  </si>
  <si>
    <t>Dibs</t>
  </si>
  <si>
    <t>1070150</t>
  </si>
  <si>
    <t>L406120</t>
  </si>
  <si>
    <t>G407786</t>
  </si>
  <si>
    <t>G407785</t>
  </si>
  <si>
    <t>G411622</t>
  </si>
  <si>
    <t>https://www.gem.wiki/Diwaniyah_power_station</t>
  </si>
  <si>
    <t>Diwaniyah power station</t>
  </si>
  <si>
    <t>محطة كهرباء الديوانيه الغازيه</t>
  </si>
  <si>
    <t>Diwaniyah</t>
  </si>
  <si>
    <t>Qādisiyyah</t>
  </si>
  <si>
    <t>Diwaneya, Al-Diwaniya</t>
  </si>
  <si>
    <t>1079016</t>
  </si>
  <si>
    <t>L406121</t>
  </si>
  <si>
    <t>G407782</t>
  </si>
  <si>
    <t>G407781</t>
  </si>
  <si>
    <t>G407780</t>
  </si>
  <si>
    <t>G407779</t>
  </si>
  <si>
    <t>G407778</t>
  </si>
  <si>
    <t>https://www.gem.wiki/Duhok_power_station</t>
  </si>
  <si>
    <t>Duhok power station</t>
  </si>
  <si>
    <t>محطة كهرباء دهوك الغازية، محطة كهرباء كواشي</t>
  </si>
  <si>
    <t>Gawasha</t>
  </si>
  <si>
    <t>WRI: WRI1008708</t>
  </si>
  <si>
    <t>Dohuk, kwashe power plant</t>
  </si>
  <si>
    <t>1078202</t>
  </si>
  <si>
    <t>L406123</t>
  </si>
  <si>
    <t>G407777</t>
  </si>
  <si>
    <t>G407776</t>
  </si>
  <si>
    <t>G407775</t>
  </si>
  <si>
    <t>G407774</t>
  </si>
  <si>
    <t>G407773</t>
  </si>
  <si>
    <t>G407772</t>
  </si>
  <si>
    <t>G407771</t>
  </si>
  <si>
    <t>G407770</t>
  </si>
  <si>
    <t>G407769</t>
  </si>
  <si>
    <t>G411621</t>
  </si>
  <si>
    <t>https://www.gem.wiki/East_Al_Diwaniyah_Diesel_power_station</t>
  </si>
  <si>
    <t>East Al Diwaniyah Diesel power station</t>
  </si>
  <si>
    <t>محطة كهرباء ديزلات شرق الديوانية</t>
  </si>
  <si>
    <t>Al Diwaniyah</t>
  </si>
  <si>
    <t>1092363</t>
  </si>
  <si>
    <t>L408192</t>
  </si>
  <si>
    <t>G411620</t>
  </si>
  <si>
    <t>https://www.gem.wiki/East_Karbla_Diesel_power_station</t>
  </si>
  <si>
    <t>East Karbla Diesel power station</t>
  </si>
  <si>
    <t>محطة كهرباء ديزلات شرق كربلاء</t>
  </si>
  <si>
    <t>Al Gamaliah</t>
  </si>
  <si>
    <t>Karbala</t>
  </si>
  <si>
    <t>L408191</t>
  </si>
  <si>
    <t>G411619</t>
  </si>
  <si>
    <t>https://www.gem.wiki/Erbil_power_station</t>
  </si>
  <si>
    <t>Erbil power station</t>
  </si>
  <si>
    <t>محطة كهرباء اربيل, محطة كهرباء اربيل الغازية</t>
  </si>
  <si>
    <t>Perdawd</t>
  </si>
  <si>
    <t>Erbil</t>
  </si>
  <si>
    <t>WRI: WRI1008700</t>
  </si>
  <si>
    <t>1075097</t>
  </si>
  <si>
    <t>1214338, 1219615, 1219616, 1219617, 1235463</t>
  </si>
  <si>
    <t>L406124</t>
  </si>
  <si>
    <t>G407768</t>
  </si>
  <si>
    <t>1230626, 1230627, 1230628, 1235462, 1235464</t>
  </si>
  <si>
    <t>G407767</t>
  </si>
  <si>
    <t>https://www.gem.wiki/Haditha_power_station</t>
  </si>
  <si>
    <t>Haditha power station</t>
  </si>
  <si>
    <t>محطة كهرباء ديزلات حديثه , محطة كهرباء ديزلات مخلص كافي</t>
  </si>
  <si>
    <t>AL Anbar</t>
  </si>
  <si>
    <t>Mukhliss kafi power station</t>
  </si>
  <si>
    <t>1102775</t>
  </si>
  <si>
    <t>L408193</t>
  </si>
  <si>
    <t>G411618</t>
  </si>
  <si>
    <t>https://www.gem.wiki/Halfaya_power_station</t>
  </si>
  <si>
    <t>Halfaya power station</t>
  </si>
  <si>
    <t>محطة كهرباء حلفايا</t>
  </si>
  <si>
    <t>Halfaya Oil Field</t>
  </si>
  <si>
    <t>Al Amarah</t>
  </si>
  <si>
    <t>1088833</t>
  </si>
  <si>
    <t>1288948, 1288949, 1288950</t>
  </si>
  <si>
    <t>L408279</t>
  </si>
  <si>
    <t>G411617</t>
  </si>
  <si>
    <t>https://www.gem.wiki/Haritha_power_station</t>
  </si>
  <si>
    <t>Haritha power station</t>
  </si>
  <si>
    <t>محطة كهرباء الهارثة</t>
  </si>
  <si>
    <t>Al-Hartha</t>
  </si>
  <si>
    <t>WRI: WRI1008715</t>
  </si>
  <si>
    <t>Al-Hartha, Al-Haritha Thermal Power Plant, Hartha</t>
  </si>
  <si>
    <t>1030237</t>
  </si>
  <si>
    <t>L406125</t>
  </si>
  <si>
    <t>G407766</t>
  </si>
  <si>
    <t>G407765</t>
  </si>
  <si>
    <t>G407806</t>
  </si>
  <si>
    <t>G407805</t>
  </si>
  <si>
    <t>https://www.gem.wiki/Haydariya_power_station</t>
  </si>
  <si>
    <t>Haydariya power station</t>
  </si>
  <si>
    <t>محطة كهرباء الحيدرية الغازية</t>
  </si>
  <si>
    <t>D/NG/FO</t>
  </si>
  <si>
    <t>Hayderiyh</t>
  </si>
  <si>
    <t>Najaf</t>
  </si>
  <si>
    <t>Al-Haydaria, Haydariyah, Heidarieh</t>
  </si>
  <si>
    <t>1124106</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</si>
  <si>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</si>
  <si>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</si>
  <si>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</si>
  <si>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</si>
  <si>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</si>
  <si>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</si>
  <si>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</si>
  <si>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</si>
  <si>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</si>
  <si>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</si>
  <si>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</si>
  <si>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</si>
  <si>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1076746</t>
  </si>
  <si>
    <t>L406127</t>
  </si>
  <si>
    <t>G407798</t>
  </si>
  <si>
    <t>G407797</t>
  </si>
  <si>
    <t>G407796</t>
  </si>
  <si>
    <t>https://www.gem.wiki/Karbala_Cement_Thermal_power_plant</t>
  </si>
  <si>
    <t>Karbala Cement Thermal power plant</t>
  </si>
  <si>
    <t>محطة كهرباء مصنع اسمنت كربلاء</t>
  </si>
  <si>
    <t>1124034</t>
  </si>
  <si>
    <t>L408194</t>
  </si>
  <si>
    <t>G411616</t>
  </si>
  <si>
    <t>https://www.gem.wiki/Karbala_Gas_power_plant</t>
  </si>
  <si>
    <t>Karbala Gas power plant</t>
  </si>
  <si>
    <t>محطة كهرباء كربلاء</t>
  </si>
  <si>
    <t>D/NG/CR</t>
  </si>
  <si>
    <t>Karbala City, Kerbala</t>
  </si>
  <si>
    <t>1089601</t>
  </si>
  <si>
    <t>L406128</t>
  </si>
  <si>
    <t>G407795</t>
  </si>
  <si>
    <t>G407794</t>
  </si>
  <si>
    <t>G407793</t>
  </si>
  <si>
    <t>https://www.gem.wiki/Khabat_Thermal_Power_Plant</t>
  </si>
  <si>
    <t>Khabat Thermal Power Plant</t>
  </si>
  <si>
    <t>محطة كهرباء خبات البخارية</t>
  </si>
  <si>
    <t>D/FO</t>
  </si>
  <si>
    <t>1106868</t>
  </si>
  <si>
    <t>L408195</t>
  </si>
  <si>
    <t>G411615</t>
  </si>
  <si>
    <t>G411614</t>
  </si>
  <si>
    <t>https://www.gem.wiki/Khor_Al_Zubayr_power_station</t>
  </si>
  <si>
    <t>Khor Al Zubayr power station</t>
  </si>
  <si>
    <t>محطة كهرباء خور الزبير الغازية</t>
  </si>
  <si>
    <t>WRI: WRI1008696</t>
  </si>
  <si>
    <t>Khor el Zubeir, Khor Al Zubair</t>
  </si>
  <si>
    <t>1030240</t>
  </si>
  <si>
    <t>L406131</t>
  </si>
  <si>
    <t>G407813</t>
  </si>
  <si>
    <t>G407812</t>
  </si>
  <si>
    <t>G407811</t>
  </si>
  <si>
    <t>G407810</t>
  </si>
  <si>
    <t>G407809</t>
  </si>
  <si>
    <t>G407808</t>
  </si>
  <si>
    <t>G407807</t>
  </si>
  <si>
    <t>https://www.gem.wiki/Khormala_power_station</t>
  </si>
  <si>
    <t>Khormala power station</t>
  </si>
  <si>
    <t>محطة كهرباء خورمالة الغازية</t>
  </si>
  <si>
    <t>1-GT</t>
  </si>
  <si>
    <t>Khurmala</t>
  </si>
  <si>
    <t>1092024</t>
  </si>
  <si>
    <t>L406132</t>
  </si>
  <si>
    <t>G407829</t>
  </si>
  <si>
    <t>2-GT</t>
  </si>
  <si>
    <t>G411713</t>
  </si>
  <si>
    <t>3-GT</t>
  </si>
  <si>
    <t>G411712</t>
  </si>
  <si>
    <t>4-GT</t>
  </si>
  <si>
    <t>G411711</t>
  </si>
  <si>
    <t>5-GT</t>
  </si>
  <si>
    <t>G411715</t>
  </si>
  <si>
    <t>6-GT</t>
  </si>
  <si>
    <t>G407828</t>
  </si>
  <si>
    <t>G411613</t>
  </si>
  <si>
    <t>G411612</t>
  </si>
  <si>
    <t>https://www.gem.wiki/Kirkuk_Taza_power_station</t>
  </si>
  <si>
    <t>Kirkuk Taza power station</t>
  </si>
  <si>
    <t>محطة كهرباء كركوك، محطة تازة الكهربائية</t>
  </si>
  <si>
    <t>Kirkuk Taza, Karkouk, Taza</t>
  </si>
  <si>
    <t>1062607</t>
  </si>
  <si>
    <t>L406133</t>
  </si>
  <si>
    <t>G407827</t>
  </si>
  <si>
    <t>G407826</t>
  </si>
  <si>
    <t>G407825</t>
  </si>
  <si>
    <t>G407824</t>
  </si>
  <si>
    <t>https://www.gem.wiki/Maisan_Oil_Energy_power_station</t>
  </si>
  <si>
    <t>Maisan Oil Energy power station</t>
  </si>
  <si>
    <t>محطة كهرباء ميسان، محطة ميسان الاستثمارية المركبة</t>
  </si>
  <si>
    <t>Al-Amarah</t>
  </si>
  <si>
    <t>Maisan Combined Cycle Power Plant</t>
  </si>
  <si>
    <t>1128616</t>
  </si>
  <si>
    <t>1299157, 1299159, 1299158</t>
  </si>
  <si>
    <t>L400979</t>
  </si>
  <si>
    <t>G400979</t>
  </si>
  <si>
    <t>https://www.gem.wiki/Mansurya_power_station</t>
  </si>
  <si>
    <t>Mansurya power station</t>
  </si>
  <si>
    <t>محطة كهرباء المنصورية</t>
  </si>
  <si>
    <t>Al Mansouryah</t>
  </si>
  <si>
    <t>WRI: WRI1008697</t>
  </si>
  <si>
    <t>Al Mansuriya, Al Mansurya, Mansourieh</t>
  </si>
  <si>
    <t>1079021</t>
  </si>
  <si>
    <t>L406134</t>
  </si>
  <si>
    <t>G407860</t>
  </si>
  <si>
    <t>G407859</t>
  </si>
  <si>
    <t>G407858</t>
  </si>
  <si>
    <t>G407857</t>
  </si>
  <si>
    <t>G407856</t>
  </si>
  <si>
    <t>G411611</t>
  </si>
  <si>
    <t>https://www.gem.wiki/Najaf_power_station</t>
  </si>
  <si>
    <t>Najaf power station</t>
  </si>
  <si>
    <t>محطة كهرباء النجف الجديده، محطة كهرباء النجف الغازية القديمه</t>
  </si>
  <si>
    <t>WRI: WRI1008709</t>
  </si>
  <si>
    <t>1030247</t>
  </si>
  <si>
    <t>L406137</t>
  </si>
  <si>
    <t>G407852</t>
  </si>
  <si>
    <t>G407851</t>
  </si>
  <si>
    <t>G407850</t>
  </si>
  <si>
    <t>G407855</t>
  </si>
  <si>
    <t>G407854</t>
  </si>
  <si>
    <t>G407853</t>
  </si>
  <si>
    <t>G407849</t>
  </si>
  <si>
    <t>https://www.gem.wiki/Najibiya_Gas_power_station</t>
  </si>
  <si>
    <t>Najibiya Gas power station</t>
  </si>
  <si>
    <t>محطة كهرباء النجيبية الغازية</t>
  </si>
  <si>
    <t>Al Najibiya</t>
  </si>
  <si>
    <t>WRI: WRI1008707</t>
  </si>
  <si>
    <t>Al Najibiya, Najybia</t>
  </si>
  <si>
    <t>1045098</t>
  </si>
  <si>
    <t>L406139</t>
  </si>
  <si>
    <t>G407848</t>
  </si>
  <si>
    <t>G407847</t>
  </si>
  <si>
    <t>G407846</t>
  </si>
  <si>
    <t>G407845</t>
  </si>
  <si>
    <t>https://www.gem.wiki/Najibiya_Thermal_power_station</t>
  </si>
  <si>
    <t>Najibiya Thermal power station</t>
  </si>
  <si>
    <t>محطة كهرباء النجيبية الحرارية</t>
  </si>
  <si>
    <t>L408196</t>
  </si>
  <si>
    <t>G407844</t>
  </si>
  <si>
    <t>G407843</t>
  </si>
  <si>
    <t>https://www.gem.wiki/Nasiriyah_New_power_station</t>
  </si>
  <si>
    <t>Nasiriyah New power station</t>
  </si>
  <si>
    <t>محطة ذي قار لتوليد الطاقة الكهربائية, ذي قار الغازية المركبة</t>
  </si>
  <si>
    <t>Dhi-Qar</t>
  </si>
  <si>
    <t>Dhi Qar Combined Cycle Power Plant, Dhi Qar power plant</t>
  </si>
  <si>
    <t>L406138</t>
  </si>
  <si>
    <t>G407838</t>
  </si>
  <si>
    <t>G407837</t>
  </si>
  <si>
    <t>1-1c</t>
  </si>
  <si>
    <t>G407836</t>
  </si>
  <si>
    <t>1-1d</t>
  </si>
  <si>
    <t>G407835</t>
  </si>
  <si>
    <t>1-1e</t>
  </si>
  <si>
    <t>1282540, 1282541</t>
  </si>
  <si>
    <t>G407834</t>
  </si>
  <si>
    <t>https://www.gem.wiki/Nasiriyah_power_station</t>
  </si>
  <si>
    <t>Nasiriyah power station</t>
  </si>
  <si>
    <t>محطة كهرباء الناصرية الحرارية</t>
  </si>
  <si>
    <t>1030248</t>
  </si>
  <si>
    <t>L406140</t>
  </si>
  <si>
    <t>G407842</t>
  </si>
  <si>
    <t>G407841</t>
  </si>
  <si>
    <t>G407840</t>
  </si>
  <si>
    <t>G407839</t>
  </si>
  <si>
    <t>https://www.gem.wiki/New_Dhi_Qar_power_station</t>
  </si>
  <si>
    <t>New Dhi Qar power station</t>
  </si>
  <si>
    <t>L408197</t>
  </si>
  <si>
    <t>G411610</t>
  </si>
  <si>
    <t>G411609</t>
  </si>
  <si>
    <t>https://www.gem.wiki/New_Dibis_power_station</t>
  </si>
  <si>
    <t>New Dibis power station</t>
  </si>
  <si>
    <t>محطة كهرباء الدبس الغازية الجديدة</t>
  </si>
  <si>
    <t>L408283</t>
  </si>
  <si>
    <t>G407784</t>
  </si>
  <si>
    <t>G407783</t>
  </si>
  <si>
    <t>https://www.gem.wiki/New_Rumaila_power_station</t>
  </si>
  <si>
    <t>New Rumaila power station</t>
  </si>
  <si>
    <t>محطة كهرباء الرميلة الجديدة، محطة كهرباء الرميلة المستقلة</t>
  </si>
  <si>
    <t>North Rumaila</t>
  </si>
  <si>
    <t>1101515</t>
  </si>
  <si>
    <t>1258960, 1270463, 1270464</t>
  </si>
  <si>
    <t>L406932</t>
  </si>
  <si>
    <t>G407872</t>
  </si>
  <si>
    <t>1270465, 1270466, 1270471</t>
  </si>
  <si>
    <t>G407871</t>
  </si>
  <si>
    <t>1270467, 1270468, 1270472</t>
  </si>
  <si>
    <t>G407870</t>
  </si>
  <si>
    <t>1270469, 1270470, 1270473</t>
  </si>
  <si>
    <t>G407868</t>
  </si>
  <si>
    <t>G407867</t>
  </si>
  <si>
    <t>G411608</t>
  </si>
  <si>
    <t>https://www.gem.wiki/North_Al_Amarah_Diesel_power_station</t>
  </si>
  <si>
    <t>North Al Amarah Diesel power station</t>
  </si>
  <si>
    <t>محطة كهرباء ديزلات شمال العمارة</t>
  </si>
  <si>
    <t>Missan</t>
  </si>
  <si>
    <t>L408202</t>
  </si>
  <si>
    <t>G411607</t>
  </si>
  <si>
    <t>https://www.gem.wiki/North_Al_Diwaniyah_Diesel_power_station</t>
  </si>
  <si>
    <t>North Al Diwaniyah Diesel power station</t>
  </si>
  <si>
    <t>محطة كهرباء ديزلات شمال الديوانية</t>
  </si>
  <si>
    <t>Al-Qādisiyyah</t>
  </si>
  <si>
    <t>L408201</t>
  </si>
  <si>
    <t>G411606</t>
  </si>
  <si>
    <t>https://www.gem.wiki/Qurna_Diesel_power_station</t>
  </si>
  <si>
    <t>Qurna Diesel power station</t>
  </si>
  <si>
    <t>محطة كهرباء ديزلات القرنة</t>
  </si>
  <si>
    <t>Al Sharish</t>
  </si>
  <si>
    <t>L408200</t>
  </si>
  <si>
    <t>G411605</t>
  </si>
  <si>
    <t>https://www.gem.wiki/RCMC_Baghdad_power_plant</t>
  </si>
  <si>
    <t>RCMC Baghdad power plant</t>
  </si>
  <si>
    <t>L408199</t>
  </si>
  <si>
    <t>G411604</t>
  </si>
  <si>
    <t>https://www.gem.wiki/Rumaila_Combined_power_station</t>
  </si>
  <si>
    <t>Rumaila Combined power station</t>
  </si>
  <si>
    <t>محطة الرميلة االاستثمارية المركبة</t>
  </si>
  <si>
    <t>1075877</t>
  </si>
  <si>
    <t>L408198</t>
  </si>
  <si>
    <t>G411603</t>
  </si>
  <si>
    <t>G411602</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</si>
  <si>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</si>
  <si>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</si>
  <si>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</si>
  <si>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</si>
  <si>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</si>
  <si>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</si>
  <si>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</si>
  <si>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</si>
  <si>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</si>
  <si>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</si>
  <si>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</si>
  <si>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</si>
  <si>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1</t>
  </si>
  <si>
    <t>Sadr City</t>
  </si>
  <si>
    <t>WRI: WRI1008705</t>
  </si>
  <si>
    <t>1075013</t>
  </si>
  <si>
    <t>L406144</t>
  </si>
  <si>
    <t>G407863</t>
  </si>
  <si>
    <t>G407862</t>
  </si>
  <si>
    <t>G407861</t>
  </si>
  <si>
    <t>محطة الصدر الغازية 2</t>
  </si>
  <si>
    <t>G407866</t>
  </si>
  <si>
    <t>G407865</t>
  </si>
  <si>
    <t>G407864</t>
  </si>
  <si>
    <t>https://www.gem.wiki/Salahuddin_power_station</t>
  </si>
  <si>
    <t>Salahuddin power station</t>
  </si>
  <si>
    <t>محطة صلاح الدين الحرارية</t>
  </si>
  <si>
    <t>Samarra</t>
  </si>
  <si>
    <t>1068297</t>
  </si>
  <si>
    <t>L400974</t>
  </si>
  <si>
    <t>G400974</t>
  </si>
  <si>
    <t>G400975</t>
  </si>
  <si>
    <t>https://www.gem.wiki/Saman_Cement_power_plant</t>
  </si>
  <si>
    <t>Saman Cement power plant</t>
  </si>
  <si>
    <t>Al Khinag</t>
  </si>
  <si>
    <t>Al Muthna</t>
  </si>
  <si>
    <t>1124231</t>
  </si>
  <si>
    <t>L408205</t>
  </si>
  <si>
    <t>G411601</t>
  </si>
  <si>
    <t>https://www.gem.wiki/Samarra_Diesel_power_plant</t>
  </si>
  <si>
    <t>Samarra Diesel power plant</t>
  </si>
  <si>
    <t>محطة كهرباء ديزلات سامراء</t>
  </si>
  <si>
    <t>Ishaqi</t>
  </si>
  <si>
    <t>1059722</t>
  </si>
  <si>
    <t>1188308, 1188328</t>
  </si>
  <si>
    <t>L408204</t>
  </si>
  <si>
    <t>G411600</t>
  </si>
  <si>
    <t>https://www.gem.wiki/Samawah_Diesel_power_plant</t>
  </si>
  <si>
    <t>Samawah Diesel power plant</t>
  </si>
  <si>
    <t>محطة كهرباء ديزلات السماوة</t>
  </si>
  <si>
    <t>Samawah</t>
  </si>
  <si>
    <t>Muthanna</t>
  </si>
  <si>
    <t>L408203</t>
  </si>
  <si>
    <t>G411599</t>
  </si>
  <si>
    <t>https://www.gem.wiki/Samawah_power_station</t>
  </si>
  <si>
    <t>Samawah power station</t>
  </si>
  <si>
    <t>محطة كهرباء السماوة</t>
  </si>
  <si>
    <t>1063156</t>
  </si>
  <si>
    <t>L406145</t>
  </si>
  <si>
    <t>G407909</t>
  </si>
  <si>
    <t>G407908</t>
  </si>
  <si>
    <t>G407907</t>
  </si>
  <si>
    <t>G407906</t>
  </si>
  <si>
    <t>1282542, 1282543</t>
  </si>
  <si>
    <t>G407905</t>
  </si>
  <si>
    <t>https://www.gem.wiki/Sarqala_power_plant</t>
  </si>
  <si>
    <t>Sarqala power plant</t>
  </si>
  <si>
    <t>محطة كهرباء حقل ساكالا، محطة كهربا گرميان الغازية</t>
  </si>
  <si>
    <t>Sarqala</t>
  </si>
  <si>
    <t>Garmian power-plant</t>
  </si>
  <si>
    <t>1139211</t>
  </si>
  <si>
    <t>L407768</t>
  </si>
  <si>
    <t>G410298</t>
  </si>
  <si>
    <t>https://www.gem.wiki/Sersink_power_plant</t>
  </si>
  <si>
    <t>Sersink power plant</t>
  </si>
  <si>
    <t>Sersink</t>
  </si>
  <si>
    <t>L408206</t>
  </si>
  <si>
    <t>G411598</t>
  </si>
  <si>
    <t>https://www.gem.wiki/Shatt_Al-Basra_power_station</t>
  </si>
  <si>
    <t>Shatt Al-Basra power station</t>
  </si>
  <si>
    <t>محطة كهرباء شط البصرة الغازية، محطة كهرباء شط البصرة المركبة</t>
  </si>
  <si>
    <t>NG/FO/CR</t>
  </si>
  <si>
    <t>WRI: WRI1008699</t>
  </si>
  <si>
    <t>1080463</t>
  </si>
  <si>
    <t>1223574,1223575,1291989</t>
  </si>
  <si>
    <t>L406146</t>
  </si>
  <si>
    <t>G407904</t>
  </si>
  <si>
    <t>1223576, 1223577,1291990</t>
  </si>
  <si>
    <t>G407895</t>
  </si>
  <si>
    <t>1223578, 1223579, 1291991</t>
  </si>
  <si>
    <t>G407903</t>
  </si>
  <si>
    <t>1223580, 1223581, 1291992</t>
  </si>
  <si>
    <t>G407902</t>
  </si>
  <si>
    <t>CC5</t>
  </si>
  <si>
    <t>1223582, 1223583, 1291993</t>
  </si>
  <si>
    <t>G407899</t>
  </si>
  <si>
    <t>https://www.gem.wiki/South_Baghdad_Thermal_power_plant</t>
  </si>
  <si>
    <t>South Baghdad Thermal power plant</t>
  </si>
  <si>
    <t>محطة كهرباء جنوب بغداد الحرارية</t>
  </si>
  <si>
    <t>Not found</t>
  </si>
  <si>
    <t>Al Za'franiya</t>
  </si>
  <si>
    <t>WRI: WRI1008701</t>
  </si>
  <si>
    <t>1030230</t>
  </si>
  <si>
    <t>L408207</t>
  </si>
  <si>
    <t>G411597</t>
  </si>
  <si>
    <t>1R</t>
  </si>
  <si>
    <t>G411591</t>
  </si>
  <si>
    <t>G411596</t>
  </si>
  <si>
    <t>G411595</t>
  </si>
  <si>
    <t>G411594</t>
  </si>
  <si>
    <t>G411593</t>
  </si>
  <si>
    <t>5R</t>
  </si>
  <si>
    <t>G411590</t>
  </si>
  <si>
    <t>G411592</t>
  </si>
  <si>
    <t>6R</t>
  </si>
  <si>
    <t>G411589</t>
  </si>
  <si>
    <t>https://www.gem.wiki/Sulaymaniyah_power_station</t>
  </si>
  <si>
    <t>Sulaymaniyah power station</t>
  </si>
  <si>
    <t>محطة كهرباء السليمانية</t>
  </si>
  <si>
    <t>Chamchamal</t>
  </si>
  <si>
    <t>Suleimanya Gas Power Station, Suleimaniah</t>
  </si>
  <si>
    <t>1075014</t>
  </si>
  <si>
    <t>1214167,1214168,1214169,1214170,1214171</t>
  </si>
  <si>
    <t>L406148</t>
  </si>
  <si>
    <t>G407889</t>
  </si>
  <si>
    <t>1241843, 1241844,1241845,1241848,1241849</t>
  </si>
  <si>
    <t>G407888</t>
  </si>
  <si>
    <t>https://www.gem.wiki/Tasluja_power_station</t>
  </si>
  <si>
    <t>Tasluja power station</t>
  </si>
  <si>
    <t>محطة كهرباء طاسلوجة</t>
  </si>
  <si>
    <t>Tasluja</t>
  </si>
  <si>
    <t>L408208</t>
  </si>
  <si>
    <t>G411588</t>
  </si>
  <si>
    <t>https://www.gem.wiki/Wasset_power_station</t>
  </si>
  <si>
    <t>Wasset power station</t>
  </si>
  <si>
    <t>محطة توليد الزبيدية الحرارية, محطة توليد كهرباء واسط</t>
  </si>
  <si>
    <t>Zubaydiyah</t>
  </si>
  <si>
    <t>Wassit</t>
  </si>
  <si>
    <t>Al-Zubaidah, Zubaidiya, Wassit</t>
  </si>
  <si>
    <t>1069463</t>
  </si>
  <si>
    <t>L406150</t>
  </si>
  <si>
    <t>G407915</t>
  </si>
  <si>
    <t>G407914</t>
  </si>
  <si>
    <t>G407913</t>
  </si>
  <si>
    <t>G407912</t>
  </si>
  <si>
    <t>G407911</t>
  </si>
  <si>
    <t>G407910</t>
  </si>
  <si>
    <t>https://www.gem.wiki/Zubair_Field_power_station</t>
  </si>
  <si>
    <t>Zubair Field power station</t>
  </si>
  <si>
    <t>محطة كهرباء الزبير الغازية</t>
  </si>
  <si>
    <t>Az Zubayr</t>
  </si>
  <si>
    <t>Al-Zubair</t>
  </si>
  <si>
    <t>1101893</t>
  </si>
  <si>
    <t>L400986</t>
  </si>
  <si>
    <t>G400986</t>
  </si>
  <si>
    <t>G400987</t>
  </si>
  <si>
    <t>G407831</t>
  </si>
  <si>
    <t>G407830</t>
  </si>
  <si>
    <t>https://www.gem.wiki/Alon_Tavor_cogeneration_power_station</t>
  </si>
  <si>
    <t>Israel</t>
  </si>
  <si>
    <t>Alon Tavor cogeneration power station</t>
  </si>
  <si>
    <t>אלון תבור תנובה</t>
  </si>
  <si>
    <t>Alon Tavor Industrial Zone</t>
  </si>
  <si>
    <t>Jezreel Valley</t>
  </si>
  <si>
    <t>Sugat power plant</t>
  </si>
  <si>
    <t>1075304</t>
  </si>
  <si>
    <t>1214677, 1261083</t>
  </si>
  <si>
    <t>L405459</t>
  </si>
  <si>
    <t>G405096</t>
  </si>
  <si>
    <t>https://www.gem.wiki/Alon_Tavor_power_station</t>
  </si>
  <si>
    <t>Alon Tavor power station</t>
  </si>
  <si>
    <t>אלון תבור</t>
  </si>
  <si>
    <t>WRI: WRI1008363</t>
  </si>
  <si>
    <t>1019851</t>
  </si>
  <si>
    <t>1215849, 1232519</t>
  </si>
  <si>
    <t>L405460</t>
  </si>
  <si>
    <t>G405095</t>
  </si>
  <si>
    <t>G405093</t>
  </si>
  <si>
    <t>G405094</t>
  </si>
  <si>
    <t>https://www.gem.wiki/Ashdod_Energy_power_station</t>
  </si>
  <si>
    <t>Ashdod Energy power station</t>
  </si>
  <si>
    <t>תחנת כוח אשדוד אנרגיה</t>
  </si>
  <si>
    <t>Ramat Hovav</t>
  </si>
  <si>
    <t>WRI: WRI1061485</t>
  </si>
  <si>
    <t>1066855</t>
  </si>
  <si>
    <t>L405461</t>
  </si>
  <si>
    <t>G405098</t>
  </si>
  <si>
    <t>https://www.gem.wiki/Ashdod_Refinery_power_station</t>
  </si>
  <si>
    <t>Ashdod Refinery power station</t>
  </si>
  <si>
    <t>Ashdod</t>
  </si>
  <si>
    <t>Southern District</t>
  </si>
  <si>
    <t>1065171</t>
  </si>
  <si>
    <t>L405462</t>
  </si>
  <si>
    <t>G405140</t>
  </si>
  <si>
    <t>https://www.gem.wiki/Ashkelon_Delek_power_station</t>
  </si>
  <si>
    <t>Ashkelon Delek power station</t>
  </si>
  <si>
    <t>אשקלון</t>
  </si>
  <si>
    <t>Ashkelon</t>
  </si>
  <si>
    <t>1054706</t>
  </si>
  <si>
    <t>1180870, 1185750, 1185751</t>
  </si>
  <si>
    <t>L405463</t>
  </si>
  <si>
    <t>G405141</t>
  </si>
  <si>
    <t>https://www.gem.wiki/Be'er_Tuvia_power_station</t>
  </si>
  <si>
    <t>Be'er Tuvia power station</t>
  </si>
  <si>
    <t>תחנת הכוח באר טוביה</t>
  </si>
  <si>
    <t>Kiryat Malakhi</t>
  </si>
  <si>
    <t>1065371</t>
  </si>
  <si>
    <t>L405464</t>
  </si>
  <si>
    <t>G405142</t>
  </si>
  <si>
    <t>https://www.gem.wiki/Dead_Sea_Works_power_station</t>
  </si>
  <si>
    <t>Dead Sea Works power station</t>
  </si>
  <si>
    <t>Sodom</t>
  </si>
  <si>
    <t>Dead Sea</t>
  </si>
  <si>
    <t>WRI: WRI1061481</t>
  </si>
  <si>
    <t>1013579</t>
  </si>
  <si>
    <t>1282638, 1204992, 1312680</t>
  </si>
  <si>
    <t>L405465</t>
  </si>
  <si>
    <t>G405099</t>
  </si>
  <si>
    <t>https://www.gem.wiki/Dorad_power_station</t>
  </si>
  <si>
    <t>Dorad power station</t>
  </si>
  <si>
    <t>דוראד אנרגיה</t>
  </si>
  <si>
    <t>WRI: WRI1008371</t>
  </si>
  <si>
    <t>1058111</t>
  </si>
  <si>
    <t>1185682, 1230811, 1230812, 1230813, 1230814, 1230815, 1230822</t>
  </si>
  <si>
    <t>L405466</t>
  </si>
  <si>
    <t>G405100</t>
  </si>
  <si>
    <t>1230816, 1230817, 1230818, 1230819, 1230820, 1230821, 1230823</t>
  </si>
  <si>
    <t>G405101</t>
  </si>
  <si>
    <t>Expansion</t>
  </si>
  <si>
    <t>G411586</t>
  </si>
  <si>
    <t>https://www.gem.wiki/Eastern_power_station</t>
  </si>
  <si>
    <t>Eastern power station</t>
  </si>
  <si>
    <t>תחנת כוח מזרחית</t>
  </si>
  <si>
    <t>Kfar Saba</t>
  </si>
  <si>
    <t>HaMerkaz</t>
  </si>
  <si>
    <t>Reindeer Plant’ 'Hashalom\Peace Power Plant'</t>
  </si>
  <si>
    <t>1131263</t>
  </si>
  <si>
    <t>L407702</t>
  </si>
  <si>
    <t>G410120</t>
  </si>
  <si>
    <t>https://www.gem.wiki/Eilat_power_plant</t>
  </si>
  <si>
    <t>Eilat power plant</t>
  </si>
  <si>
    <t>Eilat</t>
  </si>
  <si>
    <t>WRI: WRI1008373</t>
  </si>
  <si>
    <t>1019852</t>
  </si>
  <si>
    <t>L408209</t>
  </si>
  <si>
    <t>G411585</t>
  </si>
  <si>
    <t>https://www.gem.wiki/Eshkol_power_station</t>
  </si>
  <si>
    <t>Eshkol power station</t>
  </si>
  <si>
    <t>תחנות הכוח אשכול</t>
  </si>
  <si>
    <t>WRI: WRI1008360</t>
  </si>
  <si>
    <t>1019853</t>
  </si>
  <si>
    <t>L405467</t>
  </si>
  <si>
    <t>G405102</t>
  </si>
  <si>
    <t>G405103</t>
  </si>
  <si>
    <t>G405104</t>
  </si>
  <si>
    <t>G412257</t>
  </si>
  <si>
    <t>CC -Replacement of unit D</t>
  </si>
  <si>
    <t>G412256</t>
  </si>
  <si>
    <t>CC- Replacement of unit C</t>
  </si>
  <si>
    <t>G412255</t>
  </si>
  <si>
    <t>CC-Replacement of unit A</t>
  </si>
  <si>
    <t>G412254</t>
  </si>
  <si>
    <t>CC-Replacement of unit B</t>
  </si>
  <si>
    <t>G412253</t>
  </si>
  <si>
    <t>1191636, 1191637, 1223172</t>
  </si>
  <si>
    <t>G405106</t>
  </si>
  <si>
    <t>G410182</t>
  </si>
  <si>
    <t>G405105</t>
  </si>
  <si>
    <t>https://www.gem.wiki/Etgal_Ashdod_power_station</t>
  </si>
  <si>
    <t>Etgal Ashdod power station</t>
  </si>
  <si>
    <t>אתגל אשדוד</t>
  </si>
  <si>
    <t>Ashdod Port</t>
  </si>
  <si>
    <t>HaDarom</t>
  </si>
  <si>
    <t>1132440</t>
  </si>
  <si>
    <t>1304293, 1304294</t>
  </si>
  <si>
    <t>L407701</t>
  </si>
  <si>
    <t>G410119</t>
  </si>
  <si>
    <t>https://www.gem.wiki/Gezer_power_station</t>
  </si>
  <si>
    <t>Gezer power station</t>
  </si>
  <si>
    <t>תחנת הכוח גזר</t>
  </si>
  <si>
    <t>Modi'in-Maccabim-Re'ut</t>
  </si>
  <si>
    <t>WRI: WRI1008366</t>
  </si>
  <si>
    <t>1019855</t>
  </si>
  <si>
    <t>L405468</t>
  </si>
  <si>
    <t>G405107</t>
  </si>
  <si>
    <t>G405108</t>
  </si>
  <si>
    <t>G405109</t>
  </si>
  <si>
    <t>G405110</t>
  </si>
  <si>
    <t>GT21</t>
  </si>
  <si>
    <t>G405111</t>
  </si>
  <si>
    <t>GT22</t>
  </si>
  <si>
    <t>G405112</t>
  </si>
  <si>
    <t>https://www.gem.wiki/Hadera_OPC_power_station</t>
  </si>
  <si>
    <t>Hadera OPC power station</t>
  </si>
  <si>
    <t>Hadera</t>
  </si>
  <si>
    <t>Haifa</t>
  </si>
  <si>
    <t>1109167</t>
  </si>
  <si>
    <t>1184826, 1284049, 1284050</t>
  </si>
  <si>
    <t>L405469</t>
  </si>
  <si>
    <t>G405144</t>
  </si>
  <si>
    <t>G409977</t>
  </si>
  <si>
    <t>https://www.gem.wiki/Hagit_power_station</t>
  </si>
  <si>
    <t>Hagit power station</t>
  </si>
  <si>
    <t>תחנות הכוח טורבינות גז חגית</t>
  </si>
  <si>
    <t>Bat Shlomo</t>
  </si>
  <si>
    <t>Hof HaCarmel</t>
  </si>
  <si>
    <t>WRI: WRI1008370</t>
  </si>
  <si>
    <t>1019856</t>
  </si>
  <si>
    <t>1191640, 1191639, 1173311</t>
  </si>
  <si>
    <t>L405470</t>
  </si>
  <si>
    <t>G405113</t>
  </si>
  <si>
    <t>1118194, 1118193, 1173312</t>
  </si>
  <si>
    <t>G405114</t>
  </si>
  <si>
    <t>G405115</t>
  </si>
  <si>
    <t>1214823, 1312760</t>
  </si>
  <si>
    <t>G410180</t>
  </si>
  <si>
    <t>https://www.gem.wiki/Haifa_Refinery_power_station</t>
  </si>
  <si>
    <t>Haifa Refinery power station</t>
  </si>
  <si>
    <t>L408664</t>
  </si>
  <si>
    <t>G412252</t>
  </si>
  <si>
    <t>https://www.gem.wiki/Haifa_power_station</t>
  </si>
  <si>
    <t>Haifa power station</t>
  </si>
  <si>
    <t>תחנת הכוח חיפה</t>
  </si>
  <si>
    <t>WRI: WRI1008368</t>
  </si>
  <si>
    <t>1019857</t>
  </si>
  <si>
    <t>1201771, 1214824</t>
  </si>
  <si>
    <t>L405471</t>
  </si>
  <si>
    <t>G405116</t>
  </si>
  <si>
    <t>G405117</t>
  </si>
  <si>
    <t>WRI: WRI1008358</t>
  </si>
  <si>
    <t>G405118</t>
  </si>
  <si>
    <t>G405119</t>
  </si>
  <si>
    <t>https://www.gem.wiki/Kesem_Energy_power_station</t>
  </si>
  <si>
    <t>Kesem Energy power station</t>
  </si>
  <si>
    <t>Rosh Ha'ayin</t>
  </si>
  <si>
    <t>1134205</t>
  </si>
  <si>
    <t>L407700</t>
  </si>
  <si>
    <t>G410118</t>
  </si>
  <si>
    <t>https://www.gem.wiki/Kiryat_Gat_power_plant</t>
  </si>
  <si>
    <t>Kiryat Gat power plant</t>
  </si>
  <si>
    <t>Kiryat Gat</t>
  </si>
  <si>
    <t>Sugat power station</t>
  </si>
  <si>
    <t>Sugar</t>
  </si>
  <si>
    <t>1074011</t>
  </si>
  <si>
    <t>1212301, 1308732</t>
  </si>
  <si>
    <t>L407705</t>
  </si>
  <si>
    <t>G410117</t>
  </si>
  <si>
    <t>https://www.gem.wiki/Nesher_Ramla_power_station</t>
  </si>
  <si>
    <t>Nesher Ramla power station</t>
  </si>
  <si>
    <t>תחנת כח נשר רמלה</t>
  </si>
  <si>
    <t>Ramla</t>
  </si>
  <si>
    <t>WRI: WRI1061490</t>
  </si>
  <si>
    <t>Mashav power plant</t>
  </si>
  <si>
    <t>1061781</t>
  </si>
  <si>
    <t>1191231, 1298528, 1230737</t>
  </si>
  <si>
    <t>L405473</t>
  </si>
  <si>
    <t>G405120</t>
  </si>
  <si>
    <t>https://www.gem.wiki/Orot_Rabin_power_station</t>
  </si>
  <si>
    <t>Orot Rabin power station</t>
  </si>
  <si>
    <t>תחנות הכוח אורות רבין</t>
  </si>
  <si>
    <t>Haifa District</t>
  </si>
  <si>
    <t>WRI: WRI1008361</t>
  </si>
  <si>
    <t>1019862</t>
  </si>
  <si>
    <t>L102838</t>
  </si>
  <si>
    <t>G405137</t>
  </si>
  <si>
    <t>G405138</t>
  </si>
  <si>
    <t>https://www.gem.wiki/Paz_Oil_power_station</t>
  </si>
  <si>
    <t>Paz Oil power station</t>
  </si>
  <si>
    <t>1127240</t>
  </si>
  <si>
    <t>L405474</t>
  </si>
  <si>
    <t>G405139</t>
  </si>
  <si>
    <t>https://www.gem.wiki/Ramat_Gabriel_power_station</t>
  </si>
  <si>
    <t>Ramat Gabriel power station</t>
  </si>
  <si>
    <t>רמת גַבְרִיאֵל</t>
  </si>
  <si>
    <t>Migdal HaEmek</t>
  </si>
  <si>
    <t>1060626</t>
  </si>
  <si>
    <t>1189718, 1261085</t>
  </si>
  <si>
    <t>L405475</t>
  </si>
  <si>
    <t>G405097</t>
  </si>
  <si>
    <t>https://www.gem.wiki/Ramat_Hovav_power_station</t>
  </si>
  <si>
    <t>Ramat Hovav power station</t>
  </si>
  <si>
    <t>תחנת הכוח רמת חובב</t>
  </si>
  <si>
    <t>Azazme</t>
  </si>
  <si>
    <t>WRI: WRI1008364</t>
  </si>
  <si>
    <t>1019864</t>
  </si>
  <si>
    <t>L405476</t>
  </si>
  <si>
    <t>G405122</t>
  </si>
  <si>
    <t>G405123</t>
  </si>
  <si>
    <t>G405124</t>
  </si>
  <si>
    <t>G405125</t>
  </si>
  <si>
    <t>1211441,1312761</t>
  </si>
  <si>
    <t>G405121</t>
  </si>
  <si>
    <t>1142336, 1142337, 1160036</t>
  </si>
  <si>
    <t>G410116</t>
  </si>
  <si>
    <t>https://www.gem.wiki/Ramat_Negev_Energy_power_station</t>
  </si>
  <si>
    <t>Ramat Negev Energy power station</t>
  </si>
  <si>
    <t>רמת נגב אנרגיה</t>
  </si>
  <si>
    <t>WRI: WRI1061489</t>
  </si>
  <si>
    <t>1069522</t>
  </si>
  <si>
    <t>1203391, 1282639, 1282640</t>
  </si>
  <si>
    <t>L405477</t>
  </si>
  <si>
    <t>G405126</t>
  </si>
  <si>
    <t>https://www.gem.wiki/Reading_power_station</t>
  </si>
  <si>
    <t>Reading power station</t>
  </si>
  <si>
    <t>תחנות הכוח רדינג</t>
  </si>
  <si>
    <t>Tel Aviv-Yafo</t>
  </si>
  <si>
    <t>WRI: WRI1008359</t>
  </si>
  <si>
    <t>1019865</t>
  </si>
  <si>
    <t>L405478</t>
  </si>
  <si>
    <t>G405127</t>
  </si>
  <si>
    <t>G405128</t>
  </si>
  <si>
    <t>https://www.gem.wiki/Rotem_OPC_power_station</t>
  </si>
  <si>
    <t>Rotem OPC power station</t>
  </si>
  <si>
    <t>Dimona</t>
  </si>
  <si>
    <t>1045580</t>
  </si>
  <si>
    <t>L405479</t>
  </si>
  <si>
    <t>G405143</t>
  </si>
  <si>
    <t>https://www.gem.wiki/Rutenberg_power_station</t>
  </si>
  <si>
    <t>Rutenberg power station</t>
  </si>
  <si>
    <t>WRI: WRI1008362</t>
  </si>
  <si>
    <t>1019866</t>
  </si>
  <si>
    <t>L102839</t>
  </si>
  <si>
    <t>G411034</t>
  </si>
  <si>
    <t>G411033</t>
  </si>
  <si>
    <t>G411032</t>
  </si>
  <si>
    <t>G411031</t>
  </si>
  <si>
    <t>https://www.gem.wiki/Solad_power_station</t>
  </si>
  <si>
    <t>Solad power station</t>
  </si>
  <si>
    <t>סולאד אנרגיה</t>
  </si>
  <si>
    <t>1060728</t>
  </si>
  <si>
    <t>1189922, 1233244</t>
  </si>
  <si>
    <t>L405480</t>
  </si>
  <si>
    <t>G405134</t>
  </si>
  <si>
    <t>https://www.gem.wiki/Sorek_PPP_power_station</t>
  </si>
  <si>
    <t>Sorek PPP power station</t>
  </si>
  <si>
    <t>Palmachim</t>
  </si>
  <si>
    <t>L407988</t>
  </si>
  <si>
    <t>G411030</t>
  </si>
  <si>
    <t>https://www.gem.wiki/Sorek_power_station</t>
  </si>
  <si>
    <t>Sorek power station</t>
  </si>
  <si>
    <t>תחנת הכוח שורק</t>
  </si>
  <si>
    <t>Central</t>
  </si>
  <si>
    <t>WRI: WRI1061480</t>
  </si>
  <si>
    <t>Soreq</t>
  </si>
  <si>
    <t>1080134</t>
  </si>
  <si>
    <t>1223029, 1283436, 1283437</t>
  </si>
  <si>
    <t>L405481</t>
  </si>
  <si>
    <t>G405129</t>
  </si>
  <si>
    <t>https://www.gem.wiki/Sorek-2_cogeneration_power_station</t>
  </si>
  <si>
    <t>Sorek-2 cogeneration power station</t>
  </si>
  <si>
    <t>Kibbutz Palmachim</t>
  </si>
  <si>
    <t>Sorek B power Plant</t>
  </si>
  <si>
    <t>1133708</t>
  </si>
  <si>
    <t>L407704</t>
  </si>
  <si>
    <t>G410115</t>
  </si>
  <si>
    <t>https://www.gem.wiki/Tzafit_(Dalia)_power_station</t>
  </si>
  <si>
    <t>Tzafit (Dalia) power station</t>
  </si>
  <si>
    <t>תחנת הכוח 'דליה'</t>
  </si>
  <si>
    <t>Kfar Menahem</t>
  </si>
  <si>
    <t>WRI: WRI1061491</t>
  </si>
  <si>
    <t>Haruvit power Plant</t>
  </si>
  <si>
    <t>1082187</t>
  </si>
  <si>
    <t>L405483</t>
  </si>
  <si>
    <t>G405133</t>
  </si>
  <si>
    <t>WRI: WRI1061492</t>
  </si>
  <si>
    <t>G410018</t>
  </si>
  <si>
    <t>https://www.gem.wiki/Tzafit_power_station</t>
  </si>
  <si>
    <t>Tzafit power station</t>
  </si>
  <si>
    <t>תחנת הכוח צפית</t>
  </si>
  <si>
    <t>WRI: WRI1008365</t>
  </si>
  <si>
    <t>1019869</t>
  </si>
  <si>
    <t>1186066, 1187190</t>
  </si>
  <si>
    <t>L405484</t>
  </si>
  <si>
    <t>G405130</t>
  </si>
  <si>
    <t>G405131</t>
  </si>
  <si>
    <t>G405132</t>
  </si>
  <si>
    <t>https://www.gem.wiki/Zomet_power_station</t>
  </si>
  <si>
    <t>Zomet power station</t>
  </si>
  <si>
    <t>Plugot Junction</t>
  </si>
  <si>
    <t>Tzomet power station, Plugot power station</t>
  </si>
  <si>
    <t>1117712</t>
  </si>
  <si>
    <t>L405485</t>
  </si>
  <si>
    <t>G405145</t>
  </si>
  <si>
    <t>G405146</t>
  </si>
  <si>
    <t>G405147</t>
  </si>
  <si>
    <t>G405148</t>
  </si>
  <si>
    <t>G405149</t>
  </si>
  <si>
    <t>G405150</t>
  </si>
  <si>
    <t>https://www.gem.wiki/Aioi_power_station</t>
  </si>
  <si>
    <t>Japan</t>
  </si>
  <si>
    <t>Aioi power station</t>
  </si>
  <si>
    <t>CR/HFO/LNG</t>
  </si>
  <si>
    <t>Aioi</t>
  </si>
  <si>
    <t>Hyogo</t>
  </si>
  <si>
    <t>1020382</t>
  </si>
  <si>
    <t>L408740</t>
  </si>
  <si>
    <t>G412607</t>
  </si>
  <si>
    <t>G412606</t>
  </si>
  <si>
    <t>https://www.gem.wiki/Akita_Thermal_power_station</t>
  </si>
  <si>
    <t>Akita Thermal power station</t>
  </si>
  <si>
    <t>CR/HFO</t>
  </si>
  <si>
    <t>Akita</t>
  </si>
  <si>
    <t>1031442</t>
  </si>
  <si>
    <t>L408461</t>
  </si>
  <si>
    <t>G412605</t>
  </si>
  <si>
    <t>https://www.gem.wiki/Ako_power_station</t>
  </si>
  <si>
    <t>Ako power station</t>
  </si>
  <si>
    <t>Ako</t>
  </si>
  <si>
    <t>1020384</t>
  </si>
  <si>
    <t>L408460</t>
  </si>
  <si>
    <t>G412604</t>
  </si>
  <si>
    <t>G412603</t>
  </si>
  <si>
    <t>https://www.gem.wiki/Anan_power_station</t>
  </si>
  <si>
    <t>Anan power station</t>
  </si>
  <si>
    <t>Anan</t>
  </si>
  <si>
    <t>Tokushima</t>
  </si>
  <si>
    <t>1028649</t>
  </si>
  <si>
    <t>L408905</t>
  </si>
  <si>
    <t>G412602</t>
  </si>
  <si>
    <t>G412601</t>
  </si>
  <si>
    <t>https://www.gem.wiki/Anegasaki_thermal_power_station</t>
  </si>
  <si>
    <t>Anegasaki thermal power station</t>
  </si>
  <si>
    <t>姉崎火力発電所</t>
  </si>
  <si>
    <t>Ichihara</t>
  </si>
  <si>
    <t>Chiba</t>
  </si>
  <si>
    <t>GEO: 2117, JEPX: GB653</t>
  </si>
  <si>
    <t>1031619</t>
  </si>
  <si>
    <t>L405145</t>
  </si>
  <si>
    <t>G403925</t>
  </si>
  <si>
    <t>G403926</t>
  </si>
  <si>
    <t>G403927</t>
  </si>
  <si>
    <t>G403928</t>
  </si>
  <si>
    <t>G403929</t>
  </si>
  <si>
    <t>G403930</t>
  </si>
  <si>
    <t>1115213</t>
  </si>
  <si>
    <t>1280130, 1280131</t>
  </si>
  <si>
    <t>G403922</t>
  </si>
  <si>
    <t>1304170, 1304172</t>
  </si>
  <si>
    <t>G403923</t>
  </si>
  <si>
    <t>New 3</t>
  </si>
  <si>
    <t>1304171, 1304173</t>
  </si>
  <si>
    <t>G403924</t>
  </si>
  <si>
    <t>https://www.gem.wiki/Atsumi_Thermal_power_station</t>
  </si>
  <si>
    <t>Atsumi Thermal power station</t>
  </si>
  <si>
    <t>Tahara</t>
  </si>
  <si>
    <t>Aichi</t>
  </si>
  <si>
    <t>1012253</t>
  </si>
  <si>
    <t>L408463</t>
  </si>
  <si>
    <t>G412600</t>
  </si>
  <si>
    <t>G412599</t>
  </si>
  <si>
    <t>https://www.gem.wiki/Buzen_power_station</t>
  </si>
  <si>
    <t>Buzen power station</t>
  </si>
  <si>
    <t>Hachiya</t>
  </si>
  <si>
    <t>1021598</t>
  </si>
  <si>
    <t>L408462</t>
  </si>
  <si>
    <t>G412598</t>
  </si>
  <si>
    <t>G412597</t>
  </si>
  <si>
    <t>https://www.gem.wiki/Chiba_thermal_power_station</t>
  </si>
  <si>
    <t>Chiba thermal power station</t>
  </si>
  <si>
    <t>千葉火力発電所</t>
  </si>
  <si>
    <t>GEO: 2656, WRI: WRI1000627, JEPX: GB593</t>
  </si>
  <si>
    <t>1031623</t>
  </si>
  <si>
    <t>L405146</t>
  </si>
  <si>
    <t>G403931</t>
  </si>
  <si>
    <t>G403932</t>
  </si>
  <si>
    <t>G403933</t>
  </si>
  <si>
    <t>G403934</t>
  </si>
  <si>
    <t>G403935</t>
  </si>
  <si>
    <t>G403936</t>
  </si>
  <si>
    <t>G403937</t>
  </si>
  <si>
    <t>G403938</t>
  </si>
  <si>
    <t>1235465, 1239867</t>
  </si>
  <si>
    <t>G403939</t>
  </si>
  <si>
    <t>1235466, 1239868</t>
  </si>
  <si>
    <t>G403940</t>
  </si>
  <si>
    <t>1235470, 1239869</t>
  </si>
  <si>
    <t>G403941</t>
  </si>
  <si>
    <t>https://www.gem.wiki/Chiba-Sodegaura_power_station</t>
  </si>
  <si>
    <t>Chiba-Sodegaura power station</t>
  </si>
  <si>
    <t>Sodegaura</t>
  </si>
  <si>
    <t>1129463</t>
  </si>
  <si>
    <t>L102920</t>
  </si>
  <si>
    <t>G403942</t>
  </si>
  <si>
    <t>https://www.gem.wiki/Chita_Daini_thermal_power_station</t>
  </si>
  <si>
    <t>Chita Daini thermal power station</t>
  </si>
  <si>
    <t>知多第二</t>
  </si>
  <si>
    <t>Chita</t>
  </si>
  <si>
    <t>GEO: 44903, WRI: WRI1000641</t>
  </si>
  <si>
    <t>JERA Chita Daini Karyoku Power Station, Chita Dai-ni Karyoku Hatsudensho, Chita second thermal power plant</t>
  </si>
  <si>
    <t>1012255</t>
  </si>
  <si>
    <t>1109867, 1109869</t>
  </si>
  <si>
    <t>L405148</t>
  </si>
  <si>
    <t>G403949</t>
  </si>
  <si>
    <t>1109868, 1221111</t>
  </si>
  <si>
    <t>G403950</t>
  </si>
  <si>
    <t>https://www.gem.wiki/Chita_thermal_power_station</t>
  </si>
  <si>
    <t>Chita thermal power station</t>
  </si>
  <si>
    <t>知多火力発電所</t>
  </si>
  <si>
    <t>GEO: 44432, JEPX: 46001</t>
  </si>
  <si>
    <t>1012254</t>
  </si>
  <si>
    <t>1109859, 1221113</t>
  </si>
  <si>
    <t>L405149</t>
  </si>
  <si>
    <t>G403943</t>
  </si>
  <si>
    <t>GEO: 44432, JEPX: 46119</t>
  </si>
  <si>
    <t>1109860, 1221112</t>
  </si>
  <si>
    <t>G403944</t>
  </si>
  <si>
    <t>GEO: 44432, JEPX: 46120</t>
  </si>
  <si>
    <t>G403945</t>
  </si>
  <si>
    <t>GEO: 44432, JEPX: 46121</t>
  </si>
  <si>
    <t>G403946</t>
  </si>
  <si>
    <t>GEO: 44432, JEPX: 44001</t>
  </si>
  <si>
    <t>1109863, 1176436</t>
  </si>
  <si>
    <t>G403947</t>
  </si>
  <si>
    <t>GEO: 44432, JEPX: 44125</t>
  </si>
  <si>
    <t>1109864, 1109877</t>
  </si>
  <si>
    <t>G403948</t>
  </si>
  <si>
    <t>G410020</t>
  </si>
  <si>
    <t>G410019</t>
  </si>
  <si>
    <t>https://www.gem.wiki/Date_power_station</t>
  </si>
  <si>
    <t>Date power station</t>
  </si>
  <si>
    <t>Date</t>
  </si>
  <si>
    <t>1018558</t>
  </si>
  <si>
    <t>L408466</t>
  </si>
  <si>
    <t>G412596</t>
  </si>
  <si>
    <t>G412595</t>
  </si>
  <si>
    <t>https://www.gem.wiki/Fukui_Thermal_power_station</t>
  </si>
  <si>
    <t>Fukui Thermal power station</t>
  </si>
  <si>
    <t>福井火力</t>
  </si>
  <si>
    <t>Mikuni Unit 1</t>
  </si>
  <si>
    <t>Sakai</t>
  </si>
  <si>
    <t>Fukui</t>
  </si>
  <si>
    <t>L408465</t>
  </si>
  <si>
    <t>G412594</t>
  </si>
  <si>
    <t>https://www.gem.wiki/Fukuyama_Joint_power_station</t>
  </si>
  <si>
    <t>Fukuyama Joint power station</t>
  </si>
  <si>
    <t>福山共同発電所</t>
  </si>
  <si>
    <t>Fukuyama-shi</t>
  </si>
  <si>
    <t>Hiroshima</t>
  </si>
  <si>
    <t>1017315</t>
  </si>
  <si>
    <t>L408464</t>
  </si>
  <si>
    <t>G412593</t>
  </si>
  <si>
    <t>G412592</t>
  </si>
  <si>
    <t>G412591</t>
  </si>
  <si>
    <t>G412590</t>
  </si>
  <si>
    <t>G412589</t>
  </si>
  <si>
    <t>https://www.gem.wiki/Funamachi_power_plant</t>
  </si>
  <si>
    <t>Funamachi power plant</t>
  </si>
  <si>
    <t>船町発電所</t>
  </si>
  <si>
    <t>Osaka</t>
  </si>
  <si>
    <t>JEPX: 62A63</t>
  </si>
  <si>
    <t>Soma Port Gas Power</t>
  </si>
  <si>
    <t>1054316</t>
  </si>
  <si>
    <t>L405150</t>
  </si>
  <si>
    <t>G403953</t>
  </si>
  <si>
    <t>https://www.gem.wiki/Futtsu_thermal_power_station</t>
  </si>
  <si>
    <t>Futtsu thermal power station</t>
  </si>
  <si>
    <t>富津火力発電所</t>
  </si>
  <si>
    <t>Futtsu</t>
  </si>
  <si>
    <t>GEO: 3255, WRI: WRI1000621, JEPX: GB583</t>
  </si>
  <si>
    <t>1031632</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</si>
  <si>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</si>
  <si>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</si>
  <si>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</si>
  <si>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</si>
  <si>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</si>
  <si>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</si>
  <si>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</si>
  <si>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</si>
  <si>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</si>
  <si>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</si>
  <si>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</si>
  <si>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</si>
  <si>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</si>
  <si>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</si>
  <si>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</si>
  <si>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</si>
  <si>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</si>
  <si>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</si>
  <si>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</si>
  <si>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</si>
  <si>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G403972</t>
  </si>
  <si>
    <t>G403973</t>
  </si>
  <si>
    <t>G403974</t>
  </si>
  <si>
    <t>https://www.gem.wiki/Gobo_power_station</t>
  </si>
  <si>
    <t>Gobo power station</t>
  </si>
  <si>
    <t>Gobo</t>
  </si>
  <si>
    <t>Wakayama</t>
  </si>
  <si>
    <t>1020392</t>
  </si>
  <si>
    <t>L408467</t>
  </si>
  <si>
    <t>G412708</t>
  </si>
  <si>
    <t>G412707</t>
  </si>
  <si>
    <t>G412706</t>
  </si>
  <si>
    <t>https://www.gem.wiki/Hachinohe_thermal_power_station</t>
  </si>
  <si>
    <t>Hachinohe thermal power station</t>
  </si>
  <si>
    <t>八戸火力発電所</t>
  </si>
  <si>
    <t>Hachinohe</t>
  </si>
  <si>
    <t>Aomori</t>
  </si>
  <si>
    <t>GEO: 44919, JEPX: 2A129</t>
  </si>
  <si>
    <t>Tohoku Electric Power Hachinohe Thermal Power Station</t>
  </si>
  <si>
    <t>1031451</t>
  </si>
  <si>
    <t>1234339, 1247633</t>
  </si>
  <si>
    <t>L405152</t>
  </si>
  <si>
    <t>G403978</t>
  </si>
  <si>
    <t>https://www.gem.wiki/Hibiki_Natural_Gas_power_plant</t>
  </si>
  <si>
    <t>Hibiki Natural Gas power plant</t>
  </si>
  <si>
    <t>ひびき天然ガス発電所</t>
  </si>
  <si>
    <t>Kitakyushu City</t>
  </si>
  <si>
    <t>Fukuoka</t>
  </si>
  <si>
    <t>Hibiki Kitakyushu</t>
  </si>
  <si>
    <t>1101089</t>
  </si>
  <si>
    <t>L405153</t>
  </si>
  <si>
    <t>G403979</t>
  </si>
  <si>
    <t>G403980</t>
  </si>
  <si>
    <t>G403981</t>
  </si>
  <si>
    <t>G403982</t>
  </si>
  <si>
    <t>https://www.gem.wiki/Higashi_Niigata_thermal_power_station</t>
  </si>
  <si>
    <t>Higashi Niigata thermal power station</t>
  </si>
  <si>
    <t>東新潟火力発電所</t>
  </si>
  <si>
    <t>Seirō</t>
  </si>
  <si>
    <t>Niigata</t>
  </si>
  <si>
    <t>GEO: 44921, WRI: WRI1020071</t>
  </si>
  <si>
    <t>1031455</t>
  </si>
  <si>
    <t>L405154</t>
  </si>
  <si>
    <t>G403985</t>
  </si>
  <si>
    <t>G403986</t>
  </si>
  <si>
    <t>GEO: 44921, WRI: WRI1020071, JEPX: 2V402</t>
  </si>
  <si>
    <t>1031456</t>
  </si>
  <si>
    <t>1119315, 1119316, 1119317, 1119318</t>
  </si>
  <si>
    <t>G403987</t>
  </si>
  <si>
    <t>1119319, 1119320, 1119321, 1119322</t>
  </si>
  <si>
    <t>G403988</t>
  </si>
  <si>
    <t>GEO: 44921, WRI: WRI1020071, JEPX: 2V403</t>
  </si>
  <si>
    <t>1119323, 1119324, 1119325</t>
  </si>
  <si>
    <t>G403989</t>
  </si>
  <si>
    <t>1119326, 1119327, 1119328</t>
  </si>
  <si>
    <t>G403990</t>
  </si>
  <si>
    <t>Minato 1</t>
  </si>
  <si>
    <t>1023982</t>
  </si>
  <si>
    <t>G403983</t>
  </si>
  <si>
    <t>Minato 2</t>
  </si>
  <si>
    <t>G403984</t>
  </si>
  <si>
    <t>https://www.gem.wiki/Higashi-Ohgishima_thermal_power_station</t>
  </si>
  <si>
    <t>Higashi-Ohgishima thermal power station</t>
  </si>
  <si>
    <t>東扇島火力発電所</t>
  </si>
  <si>
    <t>Kawasaki</t>
  </si>
  <si>
    <t>Kanagawa</t>
  </si>
  <si>
    <t>GEO: 3536, WRI: WRI1000629, JEPX: GB633</t>
  </si>
  <si>
    <t>Higashi Ogishima thermal power plant</t>
  </si>
  <si>
    <t>1031641</t>
  </si>
  <si>
    <t>L405155</t>
  </si>
  <si>
    <t>G403991</t>
  </si>
  <si>
    <t>G403992</t>
  </si>
  <si>
    <t>https://www.gem.wiki/Himeji_Daiichi_power_station</t>
  </si>
  <si>
    <t>Himeji Daiichi power station</t>
  </si>
  <si>
    <t>姫路第一発電所</t>
  </si>
  <si>
    <t>Himeji</t>
  </si>
  <si>
    <t>Hyōgo</t>
  </si>
  <si>
    <t>WRI: WRI1000654</t>
  </si>
  <si>
    <t>Himeji No. 1</t>
  </si>
  <si>
    <t>1020398</t>
  </si>
  <si>
    <t>1119419, 1119420, 1119421, 1119422</t>
  </si>
  <si>
    <t>L405156</t>
  </si>
  <si>
    <t>G403993</t>
  </si>
  <si>
    <t>1119423, 1119424, 1119425, 1119426</t>
  </si>
  <si>
    <t>G403994</t>
  </si>
  <si>
    <t>https://www.gem.wiki/Himeji_Daini_power_station</t>
  </si>
  <si>
    <t>Himeji Daini power station</t>
  </si>
  <si>
    <t>姫路第二発電所</t>
  </si>
  <si>
    <t>GEO: 44940, WRI: WRI1000653, JEPX: 68C47</t>
  </si>
  <si>
    <t>Himeji No. 2</t>
  </si>
  <si>
    <t>1020399</t>
  </si>
  <si>
    <t>L405157</t>
  </si>
  <si>
    <t>G403995</t>
  </si>
  <si>
    <t>GEO: 44940, WRI: WRI1000653, JEPX: 68C48</t>
  </si>
  <si>
    <t>G403996</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</si>
  <si>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</si>
  <si>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</si>
  <si>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</si>
  <si>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</si>
  <si>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</si>
  <si>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</si>
  <si>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</si>
  <si>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</si>
  <si>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</si>
  <si>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</si>
  <si>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</si>
  <si>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</si>
  <si>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</si>
  <si>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</si>
  <si>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1112002</t>
  </si>
  <si>
    <t>L405158</t>
  </si>
  <si>
    <t>G404003</t>
  </si>
  <si>
    <t>G404004</t>
  </si>
  <si>
    <t>https://www.gem.wiki/Hirono_Thermal_power_station</t>
  </si>
  <si>
    <t>Hirono Thermal power station</t>
  </si>
  <si>
    <t>広野</t>
  </si>
  <si>
    <t>Hirono</t>
  </si>
  <si>
    <t>Fukushima</t>
  </si>
  <si>
    <t>1031644</t>
  </si>
  <si>
    <t>L408894</t>
  </si>
  <si>
    <t>G412705</t>
  </si>
  <si>
    <t>G412704</t>
  </si>
  <si>
    <t>G412703</t>
  </si>
  <si>
    <t>G412702</t>
  </si>
  <si>
    <t>https://www.gem.wiki/Ibaraki_power_plant</t>
  </si>
  <si>
    <t>Ibaraki power plant</t>
  </si>
  <si>
    <t>茨城</t>
  </si>
  <si>
    <t>Hitachiōmiya</t>
  </si>
  <si>
    <t>Ibaraki</t>
  </si>
  <si>
    <t>L405159</t>
  </si>
  <si>
    <t>G404005</t>
  </si>
  <si>
    <t>JEPX: 5012330317</t>
  </si>
  <si>
    <t>G404006</t>
  </si>
  <si>
    <t>https://www.gem.wiki/Ichihara_power_plant</t>
  </si>
  <si>
    <t>Ichihara power plant</t>
  </si>
  <si>
    <t>ゼロワットパワ</t>
  </si>
  <si>
    <t>JEPX: 30559</t>
  </si>
  <si>
    <t>1063164</t>
  </si>
  <si>
    <t>1193354, 1193557, 1303414</t>
  </si>
  <si>
    <t>L405160</t>
  </si>
  <si>
    <t>G404007</t>
  </si>
  <si>
    <t>https://www.gem.wiki/Ishikariwan_Shinko_power_station</t>
  </si>
  <si>
    <t>Ishikariwan Shinko power station</t>
  </si>
  <si>
    <t>石狩湾新港発電所</t>
  </si>
  <si>
    <t>Otaru</t>
  </si>
  <si>
    <t>Hokkaido</t>
  </si>
  <si>
    <t>GEO: 45042</t>
  </si>
  <si>
    <t>Ishikari Bay New Port Power Plant</t>
  </si>
  <si>
    <t>1086260</t>
  </si>
  <si>
    <t>L405161</t>
  </si>
  <si>
    <t>G404008</t>
  </si>
  <si>
    <t>G404009</t>
  </si>
  <si>
    <t>G404010</t>
  </si>
  <si>
    <t>https://www.gem.wiki/Ishikawa_Uruma_power_station</t>
  </si>
  <si>
    <t>Ishikawa Uruma power station</t>
  </si>
  <si>
    <t>Uruma</t>
  </si>
  <si>
    <t>Ishikawa</t>
  </si>
  <si>
    <t>1024776</t>
  </si>
  <si>
    <t>L408469</t>
  </si>
  <si>
    <t>G412701</t>
  </si>
  <si>
    <t>G412700</t>
  </si>
  <si>
    <t>https://www.gem.wiki/Iwakuni_Thermal_power_station</t>
  </si>
  <si>
    <t>Iwakuni Thermal power station</t>
  </si>
  <si>
    <t>Iwakuni</t>
  </si>
  <si>
    <t>1012385</t>
  </si>
  <si>
    <t>L408468</t>
  </si>
  <si>
    <t>G412699</t>
  </si>
  <si>
    <t>G412698</t>
  </si>
  <si>
    <t>https://www.gem.wiki/JFE_Steel_West_power_station</t>
  </si>
  <si>
    <t>JFE Steel West power station</t>
  </si>
  <si>
    <t>ＪＦＥスチール株式会社 東日本製鉄所(千葉地区) 西発電所</t>
  </si>
  <si>
    <t>Kantō</t>
  </si>
  <si>
    <t>Chiba Kawatetsu</t>
  </si>
  <si>
    <t>L407686</t>
  </si>
  <si>
    <t>G410061</t>
  </si>
  <si>
    <t>G410060</t>
  </si>
  <si>
    <t>https://www.gem.wiki/JR_East_Kawasaki_power_plant</t>
  </si>
  <si>
    <t>JR East Kawasaki power plant</t>
  </si>
  <si>
    <t>JR東日本川崎火力発電所</t>
  </si>
  <si>
    <t>1013933</t>
  </si>
  <si>
    <t>L405162</t>
  </si>
  <si>
    <t>G404044</t>
  </si>
  <si>
    <t>1164672, 1164670</t>
  </si>
  <si>
    <t>G404045</t>
  </si>
  <si>
    <t>G404046</t>
  </si>
  <si>
    <t>G404047</t>
  </si>
  <si>
    <t>https://www.gem.wiki/Joetsu_Green_power_station</t>
  </si>
  <si>
    <t>Joetsu Green power station</t>
  </si>
  <si>
    <t>Joetsu</t>
  </si>
  <si>
    <t>1110202</t>
  </si>
  <si>
    <t>L408470</t>
  </si>
  <si>
    <t>G412697</t>
  </si>
  <si>
    <t>https://www.gem.wiki/Joetsu_power_station</t>
  </si>
  <si>
    <t>Joetsu power station</t>
  </si>
  <si>
    <t>L407833</t>
  </si>
  <si>
    <t>G404011</t>
  </si>
  <si>
    <t>https://www.gem.wiki/Joetsu_thermal_power_station</t>
  </si>
  <si>
    <t>Joetsu thermal power station</t>
  </si>
  <si>
    <t>上越火力発電所</t>
  </si>
  <si>
    <t>GEO: 44910, JEPX: 4B189</t>
  </si>
  <si>
    <t>1031472</t>
  </si>
  <si>
    <t>1122828, 1221098, 1221099</t>
  </si>
  <si>
    <t>L405163</t>
  </si>
  <si>
    <t>G404012</t>
  </si>
  <si>
    <t>GEO: 44910, JEPX: 4B190</t>
  </si>
  <si>
    <t>1221101, 1221100, 1221102</t>
  </si>
  <si>
    <t>G404013</t>
  </si>
  <si>
    <t>GEO: 44910, JEPX: 4B191</t>
  </si>
  <si>
    <t>1221103, 1221104, 1221105</t>
  </si>
  <si>
    <t>G404014</t>
  </si>
  <si>
    <t>GEO: 44910, JEPX: 4B192</t>
  </si>
  <si>
    <t>1221368, 1221369, 1221370</t>
  </si>
  <si>
    <t>G404015</t>
  </si>
  <si>
    <t>https://www.gem.wiki/Kainan_power_station</t>
  </si>
  <si>
    <t>Kainan power station</t>
  </si>
  <si>
    <t>Kainan</t>
  </si>
  <si>
    <t>1020408</t>
  </si>
  <si>
    <t>L408472</t>
  </si>
  <si>
    <t>G412696</t>
  </si>
  <si>
    <t>G412695</t>
  </si>
  <si>
    <t>G412694</t>
  </si>
  <si>
    <t>G412693</t>
  </si>
  <si>
    <t>https://www.gem.wiki/Kashima_Kyodo_power_station</t>
  </si>
  <si>
    <t>Kashima Kyodo power station</t>
  </si>
  <si>
    <t>鹿島</t>
  </si>
  <si>
    <t>BFG/HFO</t>
  </si>
  <si>
    <t>Kashima</t>
  </si>
  <si>
    <t>1020588</t>
  </si>
  <si>
    <t>L408471</t>
  </si>
  <si>
    <t>G412692</t>
  </si>
  <si>
    <t>G412691</t>
  </si>
  <si>
    <t>G412690</t>
  </si>
  <si>
    <t>https://www.gem.wiki/Kashima_South_Joint_power_station</t>
  </si>
  <si>
    <t>Kashima South Joint power station</t>
  </si>
  <si>
    <t>Kamisu City</t>
  </si>
  <si>
    <t>1020590</t>
  </si>
  <si>
    <t>1294849, 1294850, 1294851, 1294852</t>
  </si>
  <si>
    <t>L407684</t>
  </si>
  <si>
    <t>G410059</t>
  </si>
  <si>
    <t>https://www.gem.wiki/Kashima_thermal_power_station</t>
  </si>
  <si>
    <t>Kashima thermal power station</t>
  </si>
  <si>
    <t>鹿島火力発電所</t>
  </si>
  <si>
    <t>Kamisu</t>
  </si>
  <si>
    <t>GEO: 3805, JEPX: GB623</t>
  </si>
  <si>
    <t>1031663</t>
  </si>
  <si>
    <t>L405164</t>
  </si>
  <si>
    <t>G412689</t>
  </si>
  <si>
    <t>G412688</t>
  </si>
  <si>
    <t>G412687</t>
  </si>
  <si>
    <t>G412686</t>
  </si>
  <si>
    <t>G412685</t>
  </si>
  <si>
    <t>G412684</t>
  </si>
  <si>
    <t>7-1</t>
  </si>
  <si>
    <t>1236074, 1240400</t>
  </si>
  <si>
    <t>G404016</t>
  </si>
  <si>
    <t>7-2</t>
  </si>
  <si>
    <t>1236075, 1240399</t>
  </si>
  <si>
    <t>G404017</t>
  </si>
  <si>
    <t>7-3</t>
  </si>
  <si>
    <t>1236076, 1240376</t>
  </si>
  <si>
    <t>G404018</t>
  </si>
  <si>
    <t>https://www.gem.wiki/Kawagoe_thermal_power_station</t>
  </si>
  <si>
    <t>Kawagoe thermal power station</t>
  </si>
  <si>
    <t>川越火力発電所</t>
  </si>
  <si>
    <t>Kawagoe</t>
  </si>
  <si>
    <t>Mie</t>
  </si>
  <si>
    <t>GEO: 44904, WRI: WRI1000636</t>
  </si>
  <si>
    <t>1012287</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</si>
  <si>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</si>
  <si>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</si>
  <si>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</si>
  <si>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</si>
  <si>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</si>
  <si>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</si>
  <si>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</si>
  <si>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</si>
  <si>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</si>
  <si>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</si>
  <si>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</si>
  <si>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</si>
  <si>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</si>
  <si>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</si>
  <si>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</si>
  <si>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</si>
  <si>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</si>
  <si>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</si>
  <si>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</si>
  <si>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</si>
  <si>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4-6</t>
  </si>
  <si>
    <t>G404033</t>
  </si>
  <si>
    <t>4-7</t>
  </si>
  <si>
    <t>G404034</t>
  </si>
  <si>
    <t>https://www.gem.wiki/Kawasaki_Natural_Gas_power_station</t>
  </si>
  <si>
    <t>Kawasaki Natural Gas power station</t>
  </si>
  <si>
    <t>川崎天然ガス発電</t>
  </si>
  <si>
    <t>KNGPG</t>
  </si>
  <si>
    <t>1065157</t>
  </si>
  <si>
    <t>L405166</t>
  </si>
  <si>
    <t>G404035</t>
  </si>
  <si>
    <t>G404036</t>
  </si>
  <si>
    <t>https://www.gem.wiki/Kawasaki_thermal_power_station</t>
  </si>
  <si>
    <t>Kawasaki thermal power station</t>
  </si>
  <si>
    <t>川崎火力発電所</t>
  </si>
  <si>
    <t>GEO: 3810, WRI: WRI1000631, JEPX: GB573</t>
  </si>
  <si>
    <t>Kawasaki-2 Tepco</t>
  </si>
  <si>
    <t>1078902</t>
  </si>
  <si>
    <t>L405167</t>
  </si>
  <si>
    <t>G404037</t>
  </si>
  <si>
    <t>G404038</t>
  </si>
  <si>
    <t>G404039</t>
  </si>
  <si>
    <t>G412683</t>
  </si>
  <si>
    <t>G404040</t>
  </si>
  <si>
    <t>G404041</t>
  </si>
  <si>
    <t>G404042</t>
  </si>
  <si>
    <t>https://www.gem.wiki/Kawatetsu_Chiba_Clean_power_station</t>
  </si>
  <si>
    <t>Kawatetsu Chiba Clean power station</t>
  </si>
  <si>
    <t>JFE East Japan Works</t>
  </si>
  <si>
    <t>1045802</t>
  </si>
  <si>
    <t>1166566, 1166567</t>
  </si>
  <si>
    <t>L406381</t>
  </si>
  <si>
    <t>G406295</t>
  </si>
  <si>
    <t>https://www.gem.wiki/Kimitsu_power_station</t>
  </si>
  <si>
    <t>Kimitsu power station</t>
  </si>
  <si>
    <t>君津</t>
  </si>
  <si>
    <t>Kimitsu</t>
  </si>
  <si>
    <t>1020880</t>
  </si>
  <si>
    <t>L408475</t>
  </si>
  <si>
    <t>G412682</t>
  </si>
  <si>
    <t>G412681</t>
  </si>
  <si>
    <t>G412680</t>
  </si>
  <si>
    <t>G412679</t>
  </si>
  <si>
    <t>https://www.gem.wiki/Kudamatsu_Thermal_power_plant</t>
  </si>
  <si>
    <t>Kudamatsu Thermal power plant</t>
  </si>
  <si>
    <t>Kudamatsu</t>
  </si>
  <si>
    <t>Yamaguchi</t>
  </si>
  <si>
    <t>1012395</t>
  </si>
  <si>
    <t>L408474</t>
  </si>
  <si>
    <t>G412678</t>
  </si>
  <si>
    <t>https://www.gem.wiki/Kurashiki_Joint_power_station</t>
  </si>
  <si>
    <t>Kurashiki Joint power station</t>
  </si>
  <si>
    <t>倉敷共同発電所</t>
  </si>
  <si>
    <t>1New</t>
  </si>
  <si>
    <t>Kurashiki</t>
  </si>
  <si>
    <t>Okayama</t>
  </si>
  <si>
    <t>1022983</t>
  </si>
  <si>
    <t>L408473</t>
  </si>
  <si>
    <t>G412677</t>
  </si>
  <si>
    <t>G412676</t>
  </si>
  <si>
    <t>G412675</t>
  </si>
  <si>
    <t>G412674</t>
  </si>
  <si>
    <t>https://www.gem.wiki/Makiminato_Thermal_power_plant</t>
  </si>
  <si>
    <t>Makiminato Thermal power plant</t>
  </si>
  <si>
    <t>Urasoe</t>
  </si>
  <si>
    <t>Okinawa</t>
  </si>
  <si>
    <t>1024779</t>
  </si>
  <si>
    <t>1130813, 1130812</t>
  </si>
  <si>
    <t>L408476</t>
  </si>
  <si>
    <t>G412672</t>
  </si>
  <si>
    <t>G412673</t>
  </si>
  <si>
    <t>https://www.gem.wiki/Minami_Yokohama_thermal_power_station</t>
  </si>
  <si>
    <t>Minami Yokohama thermal power station</t>
  </si>
  <si>
    <t>南横浜火力発電所</t>
  </si>
  <si>
    <t>Yokohama</t>
  </si>
  <si>
    <t>GEO: 4296, WRI: WRI1000632, JEPX: GB673</t>
  </si>
  <si>
    <t>1031683</t>
  </si>
  <si>
    <t>L405168</t>
  </si>
  <si>
    <t>G404051</t>
  </si>
  <si>
    <t>G404052</t>
  </si>
  <si>
    <t>G404053</t>
  </si>
  <si>
    <t>https://www.gem.wiki/Mizue_Thermal_power_plant</t>
  </si>
  <si>
    <t>Mizue Thermal power plant</t>
  </si>
  <si>
    <t>OG/FO</t>
  </si>
  <si>
    <t>1031407</t>
  </si>
  <si>
    <t>1124450, 1302551</t>
  </si>
  <si>
    <t>L408477</t>
  </si>
  <si>
    <t>G412671</t>
  </si>
  <si>
    <t>https://www.gem.wiki/Mizushima_power_plant</t>
  </si>
  <si>
    <t>Mizushima power plant</t>
  </si>
  <si>
    <t>水島発電所</t>
  </si>
  <si>
    <t>1012406</t>
  </si>
  <si>
    <t>1199165, 1216482</t>
  </si>
  <si>
    <t>L407720</t>
  </si>
  <si>
    <t>G404054</t>
  </si>
  <si>
    <t>G404055</t>
  </si>
  <si>
    <t>https://www.gem.wiki/Moka_Power_Plant</t>
  </si>
  <si>
    <t>Moka power plant</t>
  </si>
  <si>
    <t>真岡発電所</t>
  </si>
  <si>
    <t>Moka</t>
  </si>
  <si>
    <t>Tochigi</t>
  </si>
  <si>
    <t>JEPX: 325RY</t>
  </si>
  <si>
    <t>1096358</t>
  </si>
  <si>
    <t>1250604, 1265790</t>
  </si>
  <si>
    <t>L405170</t>
  </si>
  <si>
    <t>G404056</t>
  </si>
  <si>
    <t>1299065, 1299066</t>
  </si>
  <si>
    <t>G404057</t>
  </si>
  <si>
    <t>https://www.gem.wiki/NSC_Muroran_Works_power_station</t>
  </si>
  <si>
    <t>NSC Muroran Works power station</t>
  </si>
  <si>
    <t>BFG/C</t>
  </si>
  <si>
    <t>Muroran</t>
  </si>
  <si>
    <t>1024084</t>
  </si>
  <si>
    <t>L102903</t>
  </si>
  <si>
    <t>G412667</t>
  </si>
  <si>
    <t>https://www.gem.wiki/Nakasode_Clean_power_station</t>
  </si>
  <si>
    <t>Nakasode Clean power station</t>
  </si>
  <si>
    <t>中袖クリーンパワー発電所</t>
  </si>
  <si>
    <t>1102087</t>
  </si>
  <si>
    <t>1259958, 1267697, 1267698</t>
  </si>
  <si>
    <t>L405171</t>
  </si>
  <si>
    <t>G404058</t>
  </si>
  <si>
    <t>https://www.gem.wiki/Nanko_power_station</t>
  </si>
  <si>
    <t>Nanko power station</t>
  </si>
  <si>
    <t>南港発電所</t>
  </si>
  <si>
    <t>GEO: 44931, WRI: WRI1000651, JEPX: 62A46</t>
  </si>
  <si>
    <t>Nanko Power Station</t>
  </si>
  <si>
    <t>1020436</t>
  </si>
  <si>
    <t>L405172</t>
  </si>
  <si>
    <t>G404059</t>
  </si>
  <si>
    <t>GEO: 44931, WRI: WRI1000651, JEPX: 62A47</t>
  </si>
  <si>
    <t>G404060</t>
  </si>
  <si>
    <t>GEO: 44931, WRI: WRI1000651, JEPX: 62A48</t>
  </si>
  <si>
    <t>G404061</t>
  </si>
  <si>
    <t>https://www.gem.wiki/Negishi_Refinery_power_station</t>
  </si>
  <si>
    <t>Negishi Refinery power station</t>
  </si>
  <si>
    <t>1024063</t>
  </si>
  <si>
    <t>L408480</t>
  </si>
  <si>
    <t>G412668</t>
  </si>
  <si>
    <t>https://www.gem.wiki/Niigata_thermal_power_station</t>
  </si>
  <si>
    <t>Niigata thermal power station</t>
  </si>
  <si>
    <t>Higashi-ku - Niigata-shi</t>
  </si>
  <si>
    <t>1067019</t>
  </si>
  <si>
    <t>1209941, 1250544</t>
  </si>
  <si>
    <t>L407683</t>
  </si>
  <si>
    <t>G410058</t>
  </si>
  <si>
    <t>https://www.gem.wiki/Niihama_Kita_thermal_power_station</t>
  </si>
  <si>
    <t>Niihama Kita thermal power station</t>
  </si>
  <si>
    <t>Niihama</t>
  </si>
  <si>
    <t>Ehime</t>
  </si>
  <si>
    <t>1107195</t>
  </si>
  <si>
    <t>L407688</t>
  </si>
  <si>
    <t>G410057</t>
  </si>
  <si>
    <t>https://www.gem.wiki/Nishi-Nagoya_thermal_power_station</t>
  </si>
  <si>
    <t>Nishi-Nagoya thermal power station</t>
  </si>
  <si>
    <t>西名古屋火力発電所</t>
  </si>
  <si>
    <t>Tobishima</t>
  </si>
  <si>
    <t>GEO: 45066, JEPX: 4B193</t>
  </si>
  <si>
    <t>1083779</t>
  </si>
  <si>
    <t>1228871, 1246712, 1246713, 1245068</t>
  </si>
  <si>
    <t>L405173</t>
  </si>
  <si>
    <t>G404073</t>
  </si>
  <si>
    <t>1246714, 1246717, 1246718, 1246715</t>
  </si>
  <si>
    <t>G404074</t>
  </si>
  <si>
    <t>https://www.gem.wiki/Ohgishima_power_station</t>
  </si>
  <si>
    <t>Ohgishima power station</t>
  </si>
  <si>
    <t>扇島パワー</t>
  </si>
  <si>
    <t>1057695</t>
  </si>
  <si>
    <t>L405174</t>
  </si>
  <si>
    <t>G404075</t>
  </si>
  <si>
    <t>G404076</t>
  </si>
  <si>
    <t>G404077</t>
  </si>
  <si>
    <t>https://www.gem.wiki/Oita_Co-operative_power_plant</t>
  </si>
  <si>
    <t>Oita Co-operative power plant</t>
  </si>
  <si>
    <t>BFG/COG/C</t>
  </si>
  <si>
    <t>Oita City</t>
  </si>
  <si>
    <t>Kyushu</t>
  </si>
  <si>
    <t>1024731</t>
  </si>
  <si>
    <t>L408483</t>
  </si>
  <si>
    <t>G412665</t>
  </si>
  <si>
    <t>BFG/COG/FO</t>
  </si>
  <si>
    <t>G412664</t>
  </si>
  <si>
    <t>G412666</t>
  </si>
  <si>
    <t>https://www.gem.wiki/Onbetsu_power_station</t>
  </si>
  <si>
    <t>Onbetsu power station</t>
  </si>
  <si>
    <t>Kushiro</t>
  </si>
  <si>
    <t>L408482</t>
  </si>
  <si>
    <t>G412663</t>
  </si>
  <si>
    <t>https://www.gem.wiki/Owase_Mita_Thermal_power_station</t>
  </si>
  <si>
    <t>Owase Mita Thermal power station</t>
  </si>
  <si>
    <t>Owase</t>
  </si>
  <si>
    <t>1012327</t>
  </si>
  <si>
    <t>L408481</t>
  </si>
  <si>
    <t>G412662</t>
  </si>
  <si>
    <t>G412661</t>
  </si>
  <si>
    <t>G412660</t>
  </si>
  <si>
    <t>https://www.gem.wiki/Rinkai_power_station</t>
  </si>
  <si>
    <t>Rinkai power station</t>
  </si>
  <si>
    <t>Hitachi</t>
  </si>
  <si>
    <t>1052283</t>
  </si>
  <si>
    <t>1177417, 1177418</t>
  </si>
  <si>
    <t>L408484</t>
  </si>
  <si>
    <t>G412659</t>
  </si>
  <si>
    <t>G412658</t>
  </si>
  <si>
    <t>1202169, 1202170</t>
  </si>
  <si>
    <t>G412657</t>
  </si>
  <si>
    <t>https://www.gem.wiki/Sakai_Port_power_station</t>
  </si>
  <si>
    <t>Sakai Port power station</t>
  </si>
  <si>
    <t>堺港発電所</t>
  </si>
  <si>
    <t>GEO: 44930, WRI: WRI1000649, JEPX: 62A41</t>
  </si>
  <si>
    <t>Sakaiko</t>
  </si>
  <si>
    <t>1077566</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</si>
  <si>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</si>
  <si>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</si>
  <si>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</si>
  <si>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</si>
  <si>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</si>
  <si>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</si>
  <si>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</si>
  <si>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</si>
  <si>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</si>
  <si>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</si>
  <si>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</si>
  <si>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</si>
  <si>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</si>
  <si>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Sakaide</t>
  </si>
  <si>
    <t>Kagawa</t>
  </si>
  <si>
    <t>1028680</t>
  </si>
  <si>
    <t>L405176</t>
  </si>
  <si>
    <t>G404092</t>
  </si>
  <si>
    <t>G404093</t>
  </si>
  <si>
    <t>G412656</t>
  </si>
  <si>
    <t>LNG/COG</t>
  </si>
  <si>
    <t>G404094</t>
  </si>
  <si>
    <t>https://www.gem.wiki/Senboku_Natural_Gas_power_plant</t>
  </si>
  <si>
    <t>Senboku Natural Gas power plant</t>
  </si>
  <si>
    <t>泉北天然</t>
  </si>
  <si>
    <t>Takaishi</t>
  </si>
  <si>
    <t>GEO: 46522, JEPX: 62F60</t>
  </si>
  <si>
    <t>1064844</t>
  </si>
  <si>
    <t>L405177</t>
  </si>
  <si>
    <t>G404100</t>
  </si>
  <si>
    <t>G404101</t>
  </si>
  <si>
    <t>GEO: 46522, JEPX: 62F61</t>
  </si>
  <si>
    <t>G404102</t>
  </si>
  <si>
    <t>G404103</t>
  </si>
  <si>
    <t>https://www.gem.wiki/Sendai_power_station</t>
  </si>
  <si>
    <t>Sendai power station</t>
  </si>
  <si>
    <t>HFO/CR</t>
  </si>
  <si>
    <t>Kagoshima</t>
  </si>
  <si>
    <t>1021667</t>
  </si>
  <si>
    <t>L408485</t>
  </si>
  <si>
    <t>G412655</t>
  </si>
  <si>
    <t>G412654</t>
  </si>
  <si>
    <t>https://www.gem.wiki/Sendai_thermal_power_station</t>
  </si>
  <si>
    <t>Sendai thermal power station</t>
  </si>
  <si>
    <t>仙台火力発電所</t>
  </si>
  <si>
    <t>Shichigahama</t>
  </si>
  <si>
    <t>Miyagi</t>
  </si>
  <si>
    <t>JEPX: 2K218</t>
  </si>
  <si>
    <t>1031522</t>
  </si>
  <si>
    <t>L405178</t>
  </si>
  <si>
    <t>G404104</t>
  </si>
  <si>
    <t>https://www.gem.wiki/Shin_Goi_power_station</t>
  </si>
  <si>
    <t>Shin Goi power station</t>
  </si>
  <si>
    <t>新五井火力発電所</t>
  </si>
  <si>
    <t>Goi Thermal Power Station Replacement Plan</t>
  </si>
  <si>
    <t>1131697</t>
  </si>
  <si>
    <t>L405179</t>
  </si>
  <si>
    <t>G403975</t>
  </si>
  <si>
    <t>G403976</t>
  </si>
  <si>
    <t>CC 3</t>
  </si>
  <si>
    <t>G403977</t>
  </si>
  <si>
    <t>https://www.gem.wiki/Shin_Kokura_thermal_power_station</t>
  </si>
  <si>
    <t>Shin Kokura thermal power station</t>
  </si>
  <si>
    <t>新小倉発電所</t>
  </si>
  <si>
    <t>Kitakyushu</t>
  </si>
  <si>
    <t>WRI: WRI1000665</t>
  </si>
  <si>
    <t>1021679</t>
  </si>
  <si>
    <t>L405180</t>
  </si>
  <si>
    <t>G404048</t>
  </si>
  <si>
    <t>G404049</t>
  </si>
  <si>
    <t>G404050</t>
  </si>
  <si>
    <t>https://www.gem.wiki/Shin_Nakasode_power_station</t>
  </si>
  <si>
    <t>Shin Nakasode power station</t>
  </si>
  <si>
    <t>新中袖発電所</t>
  </si>
  <si>
    <t>JEPX: 6467</t>
  </si>
  <si>
    <t>Nakasode Gas Thermal Power Plant</t>
  </si>
  <si>
    <t>1107159</t>
  </si>
  <si>
    <t>1259959, 1259960</t>
  </si>
  <si>
    <t>L405181</t>
  </si>
  <si>
    <t>G404062</t>
  </si>
  <si>
    <t>https://www.gem.wiki/Shin_Oita_power_station</t>
  </si>
  <si>
    <t>Shin Oita power station</t>
  </si>
  <si>
    <t>新大分発電所</t>
  </si>
  <si>
    <t>Ōita</t>
  </si>
  <si>
    <t>GEO: 44948, WRI: WRI1000664</t>
  </si>
  <si>
    <t>New Oita</t>
  </si>
  <si>
    <t>1021682</t>
  </si>
  <si>
    <t>L405182</t>
  </si>
  <si>
    <t>G404078</t>
  </si>
  <si>
    <t>G404079</t>
  </si>
  <si>
    <t>G404080</t>
  </si>
  <si>
    <t>G404081</t>
  </si>
  <si>
    <t>G404082</t>
  </si>
  <si>
    <t>G404083</t>
  </si>
  <si>
    <t>G404084</t>
  </si>
  <si>
    <t>G404085</t>
  </si>
  <si>
    <t>G404086</t>
  </si>
  <si>
    <t>G404087</t>
  </si>
  <si>
    <t>G404088</t>
  </si>
  <si>
    <t>G404089</t>
  </si>
  <si>
    <t>G404090</t>
  </si>
  <si>
    <t>G404091</t>
  </si>
  <si>
    <t>https://www.gem.wiki/Shin_Sendai_thermal_power_station</t>
  </si>
  <si>
    <t>Shin Sendai thermal power station</t>
  </si>
  <si>
    <t>新仙台火力発電所</t>
  </si>
  <si>
    <t>Minato</t>
  </si>
  <si>
    <t>JEPX: 2K219</t>
  </si>
  <si>
    <t>1031535</t>
  </si>
  <si>
    <t>L405183</t>
  </si>
  <si>
    <t>G404105</t>
  </si>
  <si>
    <t>G404106</t>
  </si>
  <si>
    <t>https://www.gem.wiki/Shin-Minato_power_station</t>
  </si>
  <si>
    <t>Shin-Minato power station</t>
  </si>
  <si>
    <t>美浜シーサイドパワー（株） 新港発電所</t>
  </si>
  <si>
    <t>Mihama Seaside Power Co., Ltd.</t>
  </si>
  <si>
    <t>Mihama Seaside Power</t>
  </si>
  <si>
    <t>1061198</t>
  </si>
  <si>
    <t>1190489, 1193558, 1193559</t>
  </si>
  <si>
    <t>L407690</t>
  </si>
  <si>
    <t>G410053</t>
  </si>
  <si>
    <t>https://www.gem.wiki/Shin-Nagoya_thermal_power_station</t>
  </si>
  <si>
    <t>Shin-Nagoya thermal power station</t>
  </si>
  <si>
    <t>新名古屋火力発電所</t>
  </si>
  <si>
    <t>Nagoya</t>
  </si>
  <si>
    <t>WRI: WRI1000639</t>
  </si>
  <si>
    <t>1012342</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</si>
  <si>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</si>
  <si>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</si>
  <si>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</si>
  <si>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</si>
  <si>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</si>
  <si>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</si>
  <si>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</si>
  <si>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</si>
  <si>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</si>
  <si>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</si>
  <si>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</si>
  <si>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</si>
  <si>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</si>
  <si>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</si>
  <si>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</si>
  <si>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</si>
  <si>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</si>
  <si>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</si>
  <si>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</si>
  <si>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</si>
  <si>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</si>
  <si>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</si>
  <si>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</si>
  <si>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1031725</t>
  </si>
  <si>
    <t>L405185</t>
  </si>
  <si>
    <t>G404107</t>
  </si>
  <si>
    <t>G404108</t>
  </si>
  <si>
    <t>G404109</t>
  </si>
  <si>
    <t>https://www.gem.wiki/Shiriuchi_power_station</t>
  </si>
  <si>
    <t>Shiriuchi power station</t>
  </si>
  <si>
    <t>北海道電力(株)知内発電所</t>
  </si>
  <si>
    <t>Kamilso</t>
  </si>
  <si>
    <t>1018595</t>
  </si>
  <si>
    <t>L408487</t>
  </si>
  <si>
    <t>G412653</t>
  </si>
  <si>
    <t>G412652</t>
  </si>
  <si>
    <t>https://www.gem.wiki/Sodegaura_Green_power_station</t>
  </si>
  <si>
    <t>Sodegaura Green power station</t>
  </si>
  <si>
    <t>1101661</t>
  </si>
  <si>
    <t>L408486</t>
  </si>
  <si>
    <t>G412651</t>
  </si>
  <si>
    <t>https://www.gem.wiki/Sodegaura_thermal_power_station</t>
  </si>
  <si>
    <t>Sodegaura thermal power station</t>
  </si>
  <si>
    <t>袖ケ浦火力発電所</t>
  </si>
  <si>
    <t>GEO: 5444, WRI: WRI1000624, JEPX: GB643</t>
  </si>
  <si>
    <t>1031730</t>
  </si>
  <si>
    <t>L405186</t>
  </si>
  <si>
    <t>G404110</t>
  </si>
  <si>
    <t>G404111</t>
  </si>
  <si>
    <t>G404112</t>
  </si>
  <si>
    <t>G404113</t>
  </si>
  <si>
    <t>https://www.gem.wiki/Soma_Port_Gas_Power_Station</t>
  </si>
  <si>
    <t>Soma Port Gas power station</t>
  </si>
  <si>
    <t>福島ガス発電所</t>
  </si>
  <si>
    <t>Shinchi</t>
  </si>
  <si>
    <t>JEPX: 6AQR25002</t>
  </si>
  <si>
    <t>Fukushima Natural Gas power plant</t>
  </si>
  <si>
    <t>1107621</t>
  </si>
  <si>
    <t>L405187</t>
  </si>
  <si>
    <t>G403951</t>
  </si>
  <si>
    <t>G403952</t>
  </si>
  <si>
    <t>https://www.gem.wiki/Sumitomo_Chiba_Food_Complex_cogeneration_power_station</t>
  </si>
  <si>
    <t>Sumitomo Chiba Food Complex cogeneration power station</t>
  </si>
  <si>
    <t>1062847</t>
  </si>
  <si>
    <t>1192947, 1192948, 1192949</t>
  </si>
  <si>
    <t>L407689</t>
  </si>
  <si>
    <t>G410052</t>
  </si>
  <si>
    <t>https://www.gem.wiki/T-Point_2_power_station</t>
  </si>
  <si>
    <t>T-Point 2 power station</t>
  </si>
  <si>
    <t>三菱</t>
  </si>
  <si>
    <t>Takasago</t>
  </si>
  <si>
    <t>JEPX: 68D62</t>
  </si>
  <si>
    <t>Tomoni Point power station</t>
  </si>
  <si>
    <t>1127650</t>
  </si>
  <si>
    <t>1297792, 1297793</t>
  </si>
  <si>
    <t>L405188</t>
  </si>
  <si>
    <t>G401004</t>
  </si>
  <si>
    <t>https://www.gem.wiki/Tamashima_power_station</t>
  </si>
  <si>
    <t>Tamashima power station</t>
  </si>
  <si>
    <t>玉島発電所</t>
  </si>
  <si>
    <t>Kurashaki</t>
  </si>
  <si>
    <t>1012440</t>
  </si>
  <si>
    <t>L405189</t>
  </si>
  <si>
    <t>G404114</t>
  </si>
  <si>
    <t>G412650</t>
  </si>
  <si>
    <t>G412649</t>
  </si>
  <si>
    <t>https://www.gem.wiki/Tanagawa_Daini_power_station</t>
  </si>
  <si>
    <t>Tanagawa Daini power station</t>
  </si>
  <si>
    <t>Misaki</t>
  </si>
  <si>
    <t>1020477</t>
  </si>
  <si>
    <t>L408488</t>
  </si>
  <si>
    <t>G412648</t>
  </si>
  <si>
    <t>G412647</t>
  </si>
  <si>
    <t>https://www.gem.wiki/Tobata_power_station</t>
  </si>
  <si>
    <t>Tobata power station</t>
  </si>
  <si>
    <t>戸畑共同発電所</t>
  </si>
  <si>
    <t>C/BFG/COG</t>
  </si>
  <si>
    <t>1031413</t>
  </si>
  <si>
    <t>L102945</t>
  </si>
  <si>
    <t>G410056</t>
  </si>
  <si>
    <t>LNG/BFG/COG</t>
  </si>
  <si>
    <t>G412646</t>
  </si>
  <si>
    <t>G412645</t>
  </si>
  <si>
    <t>C/LNG</t>
  </si>
  <si>
    <t>G412644</t>
  </si>
  <si>
    <t>C/COG</t>
  </si>
  <si>
    <t>G412643</t>
  </si>
  <si>
    <t>https://www.gem.wiki/Tokyo_Gas_Bay_power_station</t>
  </si>
  <si>
    <t>Tokyo Gas Bay power station</t>
  </si>
  <si>
    <t>東京ガスベイパワー</t>
  </si>
  <si>
    <t>1057713</t>
  </si>
  <si>
    <t>L405190</t>
  </si>
  <si>
    <t>G404115</t>
  </si>
  <si>
    <t>https://www.gem.wiki/Tokyo_Gas_Yokosuka_power_station</t>
  </si>
  <si>
    <t>Tokyo Gas Yokosuka power station</t>
  </si>
  <si>
    <t>横須賀</t>
  </si>
  <si>
    <t>1049295</t>
  </si>
  <si>
    <t>1173100, 1173101</t>
  </si>
  <si>
    <t>L407691</t>
  </si>
  <si>
    <t>G410054</t>
  </si>
  <si>
    <t>https://www.gem.wiki/Tomakomai_power_station</t>
  </si>
  <si>
    <t>Tomakomai power station</t>
  </si>
  <si>
    <t>Tomakomai</t>
  </si>
  <si>
    <t>1031813</t>
  </si>
  <si>
    <t>L408489</t>
  </si>
  <si>
    <t>G412642</t>
  </si>
  <si>
    <t>https://www.gem.wiki/Torishima_Energy_Center</t>
  </si>
  <si>
    <t>Torishima Energy Center</t>
  </si>
  <si>
    <t>酉島エネルギーセンター</t>
  </si>
  <si>
    <t>JEPX: 61L65</t>
  </si>
  <si>
    <t>1024952</t>
  </si>
  <si>
    <t>L405191</t>
  </si>
  <si>
    <t>G404116</t>
  </si>
  <si>
    <t>https://www.gem.wiki/Toyama_Shinko_power_station</t>
  </si>
  <si>
    <t>Toyama Shinko power station</t>
  </si>
  <si>
    <t>富山新港火力発電所</t>
  </si>
  <si>
    <t>Imizu</t>
  </si>
  <si>
    <t>Toyama</t>
  </si>
  <si>
    <t>JEPX: 52361</t>
  </si>
  <si>
    <t>1018696</t>
  </si>
  <si>
    <t>L102878</t>
  </si>
  <si>
    <t>G404117</t>
  </si>
  <si>
    <t>HFO/CR/LNG</t>
  </si>
  <si>
    <t>G412641</t>
  </si>
  <si>
    <t>G412640</t>
  </si>
  <si>
    <t>https://www.gem.wiki/Toyama_Thermal_power_station</t>
  </si>
  <si>
    <t>Toyama Thermal power station</t>
  </si>
  <si>
    <t>1018695</t>
  </si>
  <si>
    <t>L408491</t>
  </si>
  <si>
    <t>G412639</t>
  </si>
  <si>
    <t>https://www.gem.wiki/Wakayama_Joint_power_station</t>
  </si>
  <si>
    <t>Wakayama Joint power station</t>
  </si>
  <si>
    <t>和歌山</t>
  </si>
  <si>
    <t>BFG/COG/HFO</t>
  </si>
  <si>
    <t>Kansai</t>
  </si>
  <si>
    <t>1033153</t>
  </si>
  <si>
    <t>L408490</t>
  </si>
  <si>
    <t>G412637</t>
  </si>
  <si>
    <t>G412638</t>
  </si>
  <si>
    <t>https://www.gem.wiki/Wakayama_power_station</t>
  </si>
  <si>
    <t>Wakayama power station</t>
  </si>
  <si>
    <t>1038425</t>
  </si>
  <si>
    <t>1159809, 1159810, 1159811, 1159812,1169635</t>
  </si>
  <si>
    <t>L405193</t>
  </si>
  <si>
    <t>G404119</t>
  </si>
  <si>
    <t>https://www.gem.wiki/Yanai_power_station</t>
  </si>
  <si>
    <t>Yanai power station</t>
  </si>
  <si>
    <t>柳井発電所</t>
  </si>
  <si>
    <t>Yanai</t>
  </si>
  <si>
    <t>GEO: 6179, WRI: WRI1000658, JEPX: 72408</t>
  </si>
  <si>
    <t>1012446</t>
  </si>
  <si>
    <t>L405194</t>
  </si>
  <si>
    <t>G404120</t>
  </si>
  <si>
    <t>G404121</t>
  </si>
  <si>
    <t>G404122</t>
  </si>
  <si>
    <t>G404123</t>
  </si>
  <si>
    <t>G404124</t>
  </si>
  <si>
    <t>G404125</t>
  </si>
  <si>
    <t>GEO: 6179, WRI: WRI1000658, JEPX: 72410</t>
  </si>
  <si>
    <t>G404126</t>
  </si>
  <si>
    <t>G404127</t>
  </si>
  <si>
    <t>G404128</t>
  </si>
  <si>
    <t>G404129</t>
  </si>
  <si>
    <t>https://www.gem.wiki/Yokkaichi_Kasumi_power_station</t>
  </si>
  <si>
    <t>Yokkaichi Kasumi power station</t>
  </si>
  <si>
    <t>COKE/HFO</t>
  </si>
  <si>
    <t>Yokkaichi</t>
  </si>
  <si>
    <t>1059215</t>
  </si>
  <si>
    <t>L408492</t>
  </si>
  <si>
    <t>G412636</t>
  </si>
  <si>
    <t>https://www.gem.wiki/Yokkaichi_thermal_power_station</t>
  </si>
  <si>
    <t>Yokkaichi thermal power station</t>
  </si>
  <si>
    <t>四日市火力発電所</t>
  </si>
  <si>
    <t>GEO: 6192, WRI: WRI1000642</t>
  </si>
  <si>
    <t>1012362</t>
  </si>
  <si>
    <t>L405195</t>
  </si>
  <si>
    <t>G404130</t>
  </si>
  <si>
    <t>G404131</t>
  </si>
  <si>
    <t>G404132</t>
  </si>
  <si>
    <t>G404133</t>
  </si>
  <si>
    <t>G404134</t>
  </si>
  <si>
    <t>https://www.gem.wiki/Yokohama_thermal_power_station</t>
  </si>
  <si>
    <t>Yokohama thermal power station</t>
  </si>
  <si>
    <t>横浜火力発電所</t>
  </si>
  <si>
    <t>JEPX: GB603</t>
  </si>
  <si>
    <t>1031746</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</si>
  <si>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</si>
  <si>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</si>
  <si>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</si>
  <si>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</si>
  <si>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</si>
  <si>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</si>
  <si>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</si>
  <si>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</si>
  <si>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</si>
  <si>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</si>
  <si>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</si>
  <si>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</si>
  <si>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</si>
  <si>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</si>
  <si>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Nakagusuku</t>
  </si>
  <si>
    <t>1063054</t>
  </si>
  <si>
    <t>L405197</t>
  </si>
  <si>
    <t>G404145</t>
  </si>
  <si>
    <t>G404146</t>
  </si>
  <si>
    <t>https://www.gem.wiki/Al_Qatrana_Cement_power_plant</t>
  </si>
  <si>
    <t>Jordan</t>
  </si>
  <si>
    <t>Al Qatrana Cement power plant</t>
  </si>
  <si>
    <t>مصنع إسمنت القطرانة</t>
  </si>
  <si>
    <t>Qatraneh</t>
  </si>
  <si>
    <t>Karak</t>
  </si>
  <si>
    <t>1070931</t>
  </si>
  <si>
    <t>L408210</t>
  </si>
  <si>
    <t>G411584</t>
  </si>
  <si>
    <t>https://www.gem.wiki/Al_Qatrana_power_plant</t>
  </si>
  <si>
    <t>Al Qatrana power plant</t>
  </si>
  <si>
    <t>محطة القطرانة الكهربائية</t>
  </si>
  <si>
    <t>WRI: GEODB0046165, GEO: GEO46165</t>
  </si>
  <si>
    <t>Al Qatrana CCGT Power Plant Jordan</t>
  </si>
  <si>
    <t>1074158</t>
  </si>
  <si>
    <t>1212574, 1221372, 1221373</t>
  </si>
  <si>
    <t>L405486</t>
  </si>
  <si>
    <t>G404602</t>
  </si>
  <si>
    <t>https://www.gem.wiki/Amman_East_power_plant</t>
  </si>
  <si>
    <t>Amman East power plant</t>
  </si>
  <si>
    <t>محطة شرق عمان للكهرباء</t>
  </si>
  <si>
    <t>Amman</t>
  </si>
  <si>
    <t>WRI: GEODB0002102, GEO: GEO2102</t>
  </si>
  <si>
    <t>Amman East (AES Jordan) CCGT Power Plant Jordan, AEPP, IPP1</t>
  </si>
  <si>
    <t>1068570</t>
  </si>
  <si>
    <t>1201791, 1201792, 1201793</t>
  </si>
  <si>
    <t>L405487</t>
  </si>
  <si>
    <t>G404603</t>
  </si>
  <si>
    <t>https://www.gem.wiki/Aqaba_power_plant</t>
  </si>
  <si>
    <t>Aqaba power plant</t>
  </si>
  <si>
    <t>محطة العقبة الحرارية</t>
  </si>
  <si>
    <t>Aqaba City</t>
  </si>
  <si>
    <t>Aqaba</t>
  </si>
  <si>
    <t>WRI: GEODB0002141, GEO: GEO2141</t>
  </si>
  <si>
    <t>Aqaba Thermal Power Plant Jordan</t>
  </si>
  <si>
    <t>1020186</t>
  </si>
  <si>
    <t>L405488</t>
  </si>
  <si>
    <t>G404604</t>
  </si>
  <si>
    <t>G404605</t>
  </si>
  <si>
    <t>G404606</t>
  </si>
  <si>
    <t>G404607</t>
  </si>
  <si>
    <t>G404608</t>
  </si>
  <si>
    <t>https://www.gem.wiki/Attarat_power_plant</t>
  </si>
  <si>
    <t>Attarat power plant</t>
  </si>
  <si>
    <t>شركة العطارات للطاقه</t>
  </si>
  <si>
    <t>Um Al-Rasas</t>
  </si>
  <si>
    <t>1096942</t>
  </si>
  <si>
    <t>L408213</t>
  </si>
  <si>
    <t>G411583</t>
  </si>
  <si>
    <t>G411582</t>
  </si>
  <si>
    <t>https://www.gem.wiki/IPP3_ICE_power_plant</t>
  </si>
  <si>
    <t>IPP3 ICE power plant</t>
  </si>
  <si>
    <t>WRI: GEODB0046166</t>
  </si>
  <si>
    <t>1079243</t>
  </si>
  <si>
    <t>L408212</t>
  </si>
  <si>
    <t>G411581</t>
  </si>
  <si>
    <t>https://www.gem.wiki/IPP4_Al-Manakher_power_plant</t>
  </si>
  <si>
    <t>IPP4 Al-Manakher power plant</t>
  </si>
  <si>
    <t>محطة المناخر لتوليد الطاقة، المحطة المستقلة الرابعة لتوليد الطاقة</t>
  </si>
  <si>
    <t>1079244</t>
  </si>
  <si>
    <t>L408211</t>
  </si>
  <si>
    <t>G411580</t>
  </si>
  <si>
    <t>https://www.gem.wiki/Rehab_power_plant</t>
  </si>
  <si>
    <t>Rehab power plant</t>
  </si>
  <si>
    <t>محطة رحاب لتوليد الطاقة الكهربائية</t>
  </si>
  <si>
    <t>Mafraq</t>
  </si>
  <si>
    <t>WRI: GEODB0005053, GEO: GEO5053</t>
  </si>
  <si>
    <t>Rehab CCGT Power Plant Jordan</t>
  </si>
  <si>
    <t>1020195</t>
  </si>
  <si>
    <t>1142930, 1174368, 1185312</t>
  </si>
  <si>
    <t>L405489</t>
  </si>
  <si>
    <t>G404609</t>
  </si>
  <si>
    <t>https://www.gem.wiki/Samra_power_plant</t>
  </si>
  <si>
    <t>Samra power plant</t>
  </si>
  <si>
    <t>شركة السمرا لتوليد الكهرباء</t>
  </si>
  <si>
    <t>Al Hashemiya</t>
  </si>
  <si>
    <t>Zarqa</t>
  </si>
  <si>
    <t>WRI: GEODB0005246, GEO: GEO5246</t>
  </si>
  <si>
    <t>Samra CCGT Power Plant Jordan</t>
  </si>
  <si>
    <t>1044698</t>
  </si>
  <si>
    <t>1166133, 1197711, 1213814</t>
  </si>
  <si>
    <t>L405490</t>
  </si>
  <si>
    <t>G404612</t>
  </si>
  <si>
    <t>1221374, 1221375, 1221376</t>
  </si>
  <si>
    <t>G404613</t>
  </si>
  <si>
    <t>1216073, 1216074, 1246685</t>
  </si>
  <si>
    <t>G404614</t>
  </si>
  <si>
    <t>1247465, 1278602</t>
  </si>
  <si>
    <t>G404615</t>
  </si>
  <si>
    <t>https://www.gem.wiki/Zarqa_power_plant</t>
  </si>
  <si>
    <t>Zarqa power plant</t>
  </si>
  <si>
    <t>محطة كهرباء الزرقاء</t>
  </si>
  <si>
    <t>Zarqa City</t>
  </si>
  <si>
    <t>GEO: GEO3620</t>
  </si>
  <si>
    <t>ACWA Power Zarqa IPP, Zarqa Combined-Cycle Power Project</t>
  </si>
  <si>
    <t>1111665</t>
  </si>
  <si>
    <t>1274771, 1281160</t>
  </si>
  <si>
    <t>L405491</t>
  </si>
  <si>
    <t>G404616</t>
  </si>
  <si>
    <t>https://www.gem.wiki/Aktobe_CHP_power_station</t>
  </si>
  <si>
    <t>Kazakhstan</t>
  </si>
  <si>
    <t>Aktobe CHP power station</t>
  </si>
  <si>
    <t>Актобе ТЭЦ</t>
  </si>
  <si>
    <t>Aktobe</t>
  </si>
  <si>
    <t>Central Asia</t>
  </si>
  <si>
    <t>Aktyubinskaya, Aktubinsk</t>
  </si>
  <si>
    <t>L406903</t>
  </si>
  <si>
    <t>G407506</t>
  </si>
  <si>
    <t>https://www.gem.wiki/Akturbo_power_station</t>
  </si>
  <si>
    <t>Akturbo power station</t>
  </si>
  <si>
    <t>ГТЭС Актурбо</t>
  </si>
  <si>
    <t>Aktobe Ferroalloys power plant</t>
  </si>
  <si>
    <t>1009977</t>
  </si>
  <si>
    <t>1100911, 1192815</t>
  </si>
  <si>
    <t>L406902</t>
  </si>
  <si>
    <t>G407505</t>
  </si>
  <si>
    <t>https://www.gem.wiki/Almaty-1_power_station</t>
  </si>
  <si>
    <t>Almaty-1 power station</t>
  </si>
  <si>
    <t>Алматинская ТЭЦ-1 (former); АлЭС ТЭЦ-1 имени Б.Оразбаева (current)</t>
  </si>
  <si>
    <t>Almaty</t>
  </si>
  <si>
    <t>Zhetysu</t>
  </si>
  <si>
    <t>Almaty Heat Electro Central (HEC) 1, Alma-Ata Central Power Plant</t>
  </si>
  <si>
    <t>1031978</t>
  </si>
  <si>
    <t>L104559</t>
  </si>
  <si>
    <t>G407503</t>
  </si>
  <si>
    <t>G407504</t>
  </si>
  <si>
    <t>G407502</t>
  </si>
  <si>
    <t>https://www.gem.wiki/Almaty-2_power_station</t>
  </si>
  <si>
    <t>Almaty-2 power station</t>
  </si>
  <si>
    <t>АлматинскаяТЭЦ-2</t>
  </si>
  <si>
    <t>Alatau</t>
  </si>
  <si>
    <t>Almaty Heat Electro Central (HEC) 2</t>
  </si>
  <si>
    <t>1031979</t>
  </si>
  <si>
    <t>L102976</t>
  </si>
  <si>
    <t>G407501</t>
  </si>
  <si>
    <t>G407500</t>
  </si>
  <si>
    <t>G407499</t>
  </si>
  <si>
    <t>G407498</t>
  </si>
  <si>
    <t>G407497</t>
  </si>
  <si>
    <t>G407496</t>
  </si>
  <si>
    <t>G409737</t>
  </si>
  <si>
    <t>G411947</t>
  </si>
  <si>
    <t>G411946</t>
  </si>
  <si>
    <t>https://www.gem.wiki/Almaty-3_power_station</t>
  </si>
  <si>
    <t>Almaty-3 power station</t>
  </si>
  <si>
    <t>АлматинскаяТЭЦ-3</t>
  </si>
  <si>
    <t>Otegen Batyr</t>
  </si>
  <si>
    <t>Ile</t>
  </si>
  <si>
    <t>Almaty State Regional Power Station (SRPS)</t>
  </si>
  <si>
    <t>1031977</t>
  </si>
  <si>
    <t>L104560</t>
  </si>
  <si>
    <t>G407494</t>
  </si>
  <si>
    <t>G411945</t>
  </si>
  <si>
    <t>https://www.gem.wiki/Astana-3_power_station</t>
  </si>
  <si>
    <t>Astana-3 power station</t>
  </si>
  <si>
    <t>Астанинская ТЭЦ-3</t>
  </si>
  <si>
    <t>Astana</t>
  </si>
  <si>
    <t>Saryarka</t>
  </si>
  <si>
    <t>Akmola</t>
  </si>
  <si>
    <t>Akmola CHP-3</t>
  </si>
  <si>
    <t>L104835</t>
  </si>
  <si>
    <t>G407917</t>
  </si>
  <si>
    <t>G407916</t>
  </si>
  <si>
    <t>https://www.gem.wiki/Atyrau_CHP_power_station</t>
  </si>
  <si>
    <t>Atyrau CHP power station</t>
  </si>
  <si>
    <t>Атырауская ТЭЦ</t>
  </si>
  <si>
    <t>Atyrau</t>
  </si>
  <si>
    <t>1020642</t>
  </si>
  <si>
    <t>L406900</t>
  </si>
  <si>
    <t>G407484</t>
  </si>
  <si>
    <t>G407483</t>
  </si>
  <si>
    <t>G407487</t>
  </si>
  <si>
    <t>G407486</t>
  </si>
  <si>
    <t>G407485</t>
  </si>
  <si>
    <t>https://www.gem.wiki/Karabatan_power_station</t>
  </si>
  <si>
    <t>Karabatan power station</t>
  </si>
  <si>
    <t>Электростанция комбинированного цикла Карабатан</t>
  </si>
  <si>
    <t>1106172</t>
  </si>
  <si>
    <t>1266193, 1288476, 1289909</t>
  </si>
  <si>
    <t>L406898</t>
  </si>
  <si>
    <t>G407481</t>
  </si>
  <si>
    <t>1288477, 1288478, 1289910</t>
  </si>
  <si>
    <t>G407480</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</si>
  <si>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</si>
  <si>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</si>
  <si>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</si>
  <si>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Termitau</t>
  </si>
  <si>
    <t>Karaganda</t>
  </si>
  <si>
    <t>L104562</t>
  </si>
  <si>
    <t>G409903</t>
  </si>
  <si>
    <t>G411103</t>
  </si>
  <si>
    <t>G411102</t>
  </si>
  <si>
    <t>https://www.gem.wiki/Karaganda_TPS-2_power_station</t>
  </si>
  <si>
    <t>Karaganda TPS-2 power station</t>
  </si>
  <si>
    <t>ТЭЦ -2 АО "Арселор Миттал Темиртау"</t>
  </si>
  <si>
    <t>L102981</t>
  </si>
  <si>
    <t>G410427</t>
  </si>
  <si>
    <t>G411101</t>
  </si>
  <si>
    <t>G411100</t>
  </si>
  <si>
    <t>G411099</t>
  </si>
  <si>
    <t>https://www.gem.wiki/Kashagan_power_station</t>
  </si>
  <si>
    <t>Kashagan power station</t>
  </si>
  <si>
    <t>ГТЭС Кашаган, ЭС "Кашаган" AGIP KCO NCOC</t>
  </si>
  <si>
    <t>1060629</t>
  </si>
  <si>
    <t>1189726, 1202554, 1202558</t>
  </si>
  <si>
    <t>L406897</t>
  </si>
  <si>
    <t>G407479</t>
  </si>
  <si>
    <t>1202555, 1202556, 1202557</t>
  </si>
  <si>
    <t>G407478</t>
  </si>
  <si>
    <t>https://www.gem.wiki/Kyzylorda_CHP_power_station</t>
  </si>
  <si>
    <t>Kyzylorda CHP power station</t>
  </si>
  <si>
    <t>Kyzylorda</t>
  </si>
  <si>
    <t>1141409</t>
  </si>
  <si>
    <t>L406896</t>
  </si>
  <si>
    <t>G407477</t>
  </si>
  <si>
    <t>G412588</t>
  </si>
  <si>
    <t>https://www.gem.wiki/MAEK_2_power_station</t>
  </si>
  <si>
    <t>MAEK 2 power station</t>
  </si>
  <si>
    <t>2-ЖЭО «МАЭК» ЖШС, ТЭЦ-2 ТОО «МАЭК»</t>
  </si>
  <si>
    <t>Aktau</t>
  </si>
  <si>
    <t>Mangistau</t>
  </si>
  <si>
    <t>Mangistau Atom Electric Complex (MAEC), Mangistau CHP</t>
  </si>
  <si>
    <t>1067945</t>
  </si>
  <si>
    <t>L406895</t>
  </si>
  <si>
    <t>G407476</t>
  </si>
  <si>
    <t>ST10</t>
  </si>
  <si>
    <t>G407474</t>
  </si>
  <si>
    <t>G407472</t>
  </si>
  <si>
    <t>G407471</t>
  </si>
  <si>
    <t>G407470</t>
  </si>
  <si>
    <t>G407469</t>
  </si>
  <si>
    <t>ST8</t>
  </si>
  <si>
    <t>G407467</t>
  </si>
  <si>
    <t>ST9</t>
  </si>
  <si>
    <t>G407466</t>
  </si>
  <si>
    <t>https://www.gem.wiki/MAEK_3_power_station</t>
  </si>
  <si>
    <t>MAEK 3 power station</t>
  </si>
  <si>
    <t>ТЭС-3 МАЭК</t>
  </si>
  <si>
    <t>Mangistau Atom Electric Complex (MAEC), Mangistau CHP, TPP MAEK</t>
  </si>
  <si>
    <t>1067946</t>
  </si>
  <si>
    <t>L406894</t>
  </si>
  <si>
    <t>G407465</t>
  </si>
  <si>
    <t>G407464</t>
  </si>
  <si>
    <t>G407463</t>
  </si>
  <si>
    <t>https://www.gem.wiki/Rudny_power_station</t>
  </si>
  <si>
    <t>Rudny power station</t>
  </si>
  <si>
    <t>Рудненская ТЭЦ</t>
  </si>
  <si>
    <t>Rudny</t>
  </si>
  <si>
    <t>Kostanay</t>
  </si>
  <si>
    <t>Rudnenskaya CHP, Rudnensk</t>
  </si>
  <si>
    <t>1020652</t>
  </si>
  <si>
    <t>L104564</t>
  </si>
  <si>
    <t>G407462</t>
  </si>
  <si>
    <t>G407461</t>
  </si>
  <si>
    <t>G407460</t>
  </si>
  <si>
    <t>https://www.gem.wiki/Shalkiya_power_station</t>
  </si>
  <si>
    <t>Shalkiya power station</t>
  </si>
  <si>
    <t>газотурбинная электростанция на свинцово-цинковом месторождении Шалкия</t>
  </si>
  <si>
    <t>Shalkiya</t>
  </si>
  <si>
    <t>L407819</t>
  </si>
  <si>
    <t>G410434</t>
  </si>
  <si>
    <t>https://www.gem.wiki/Shymkent_CHP-3_power_station</t>
  </si>
  <si>
    <t>Shymkent CHP-3 power station</t>
  </si>
  <si>
    <t>Шымкентская ТЭЦ-3, ТЭЦ АО "3-Энергоорталык"</t>
  </si>
  <si>
    <t>Shymkent</t>
  </si>
  <si>
    <t>Sayram</t>
  </si>
  <si>
    <t>Turkistan</t>
  </si>
  <si>
    <t>Tchimkent; Shymkent HPP</t>
  </si>
  <si>
    <t>1020656</t>
  </si>
  <si>
    <t>L406893</t>
  </si>
  <si>
    <t>G407459</t>
  </si>
  <si>
    <t>G407458</t>
  </si>
  <si>
    <t>G407457</t>
  </si>
  <si>
    <t>https://www.gem.wiki/Tengizchevroil_3_power_station</t>
  </si>
  <si>
    <t>Tengizchevroil 3 power station</t>
  </si>
  <si>
    <t>Тенгизшевройл ГТЭС 242</t>
  </si>
  <si>
    <t>Tengiz</t>
  </si>
  <si>
    <t>TGTES-3, GTES-242</t>
  </si>
  <si>
    <t>1040696</t>
  </si>
  <si>
    <t>L406892</t>
  </si>
  <si>
    <t>G407456</t>
  </si>
  <si>
    <t>G407455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</si>
  <si>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</si>
  <si>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</si>
  <si>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</si>
  <si>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 Third Generation expansion</t>
  </si>
  <si>
    <t>L406904</t>
  </si>
  <si>
    <t>G407454</t>
  </si>
  <si>
    <t>G407453</t>
  </si>
  <si>
    <t>G407452</t>
  </si>
  <si>
    <t>G407451</t>
  </si>
  <si>
    <t>G407450</t>
  </si>
  <si>
    <t>https://www.gem.wiki/Turkistan_power_station</t>
  </si>
  <si>
    <t>Turkistan power station</t>
  </si>
  <si>
    <t>ПГУ Туркестан, Түркістан ГБҚ</t>
  </si>
  <si>
    <t>Tole Bi District</t>
  </si>
  <si>
    <t>Turkistan Combined Cycle Power Plant</t>
  </si>
  <si>
    <t>L407929</t>
  </si>
  <si>
    <t>G411098</t>
  </si>
  <si>
    <t>G411944</t>
  </si>
  <si>
    <t>G411943</t>
  </si>
  <si>
    <t>G411942</t>
  </si>
  <si>
    <t>https://www.gem.wiki/Ust-Kamenogorsk_TETS_power_station</t>
  </si>
  <si>
    <t>Ust-Kamenogorsk TETS power station</t>
  </si>
  <si>
    <t>Усть-Каменогорская ТЭЦ</t>
  </si>
  <si>
    <t>Ust-Kamenogorsk</t>
  </si>
  <si>
    <t>East Kazakhstan</t>
  </si>
  <si>
    <t>L102978</t>
  </si>
  <si>
    <t>G407449</t>
  </si>
  <si>
    <t>https://www.gem.wiki/Zhambyl_GRES_power_station</t>
  </si>
  <si>
    <t>Zhambyl GRES power station</t>
  </si>
  <si>
    <t>Жамбылская ГРЭС, Жамбылская ГРЭС им.Т.И.Батурова</t>
  </si>
  <si>
    <t>Taraz</t>
  </si>
  <si>
    <t>Jambyl</t>
  </si>
  <si>
    <t>Jambul</t>
  </si>
  <si>
    <t>1020644</t>
  </si>
  <si>
    <t>L406890</t>
  </si>
  <si>
    <t>G407448</t>
  </si>
  <si>
    <t>G407447</t>
  </si>
  <si>
    <t>G407446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</si>
  <si>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</si>
  <si>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</si>
  <si>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</si>
  <si>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</si>
  <si>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</si>
  <si>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</si>
  <si>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Zarya Oktyabrya</t>
  </si>
  <si>
    <t>Mugalzhar</t>
  </si>
  <si>
    <t>Zhanazholskaya, PTES-160</t>
  </si>
  <si>
    <t>1040011</t>
  </si>
  <si>
    <t>L406889</t>
  </si>
  <si>
    <t>G407442</t>
  </si>
  <si>
    <t>G407441</t>
  </si>
  <si>
    <t>https://www.gem.wiki/Zhezkazgan_power_station</t>
  </si>
  <si>
    <t>Zhezkazgan power station</t>
  </si>
  <si>
    <t>Жезказганская ТЭЦ ТОО "Корпорация Казахмыс"</t>
  </si>
  <si>
    <t>4-8 New</t>
  </si>
  <si>
    <t>Jezkazgan (Zhezkazgan)</t>
  </si>
  <si>
    <t>L102983</t>
  </si>
  <si>
    <t>G409924</t>
  </si>
  <si>
    <t>https://www.gem.wiki/Al-Khairan_power_plant</t>
  </si>
  <si>
    <t>Kuwait</t>
  </si>
  <si>
    <t>Al-Khairan power plant</t>
  </si>
  <si>
    <t>محطة الخيران المستقلة لتوليد الطاقة الكهربائية، محطة الخيران لتوليد الطاقة الكهربائية</t>
  </si>
  <si>
    <t>Al Ahmadi</t>
  </si>
  <si>
    <t>Al-Kheran, Al-Khairan IWPP, Al-Khiran IWPP</t>
  </si>
  <si>
    <t>1090293</t>
  </si>
  <si>
    <t>L405492</t>
  </si>
  <si>
    <t>G404617</t>
  </si>
  <si>
    <t>G404618</t>
  </si>
  <si>
    <t>G404619</t>
  </si>
  <si>
    <t>https://www.gem.wiki/Al-Nuwaiseeb_power_plant</t>
  </si>
  <si>
    <t>Al-Nuwaiseeb power plant</t>
  </si>
  <si>
    <t>محطة طاقة مجمع النويصيب , محطة النويصيب المتكاملة للمياه والطاقة</t>
  </si>
  <si>
    <t>Al-Nuwaiseeb</t>
  </si>
  <si>
    <t>1134754</t>
  </si>
  <si>
    <t>L405493</t>
  </si>
  <si>
    <t>G404620</t>
  </si>
  <si>
    <t>G404621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</si>
  <si>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</si>
  <si>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</si>
  <si>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</si>
  <si>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</si>
  <si>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Zour</t>
  </si>
  <si>
    <t>WRI: WRI1023728</t>
  </si>
  <si>
    <t>1021480</t>
  </si>
  <si>
    <t>1189876, 1258135, 1258134,1258133</t>
  </si>
  <si>
    <t>L405494</t>
  </si>
  <si>
    <t>G404634</t>
  </si>
  <si>
    <t>CC1-2</t>
  </si>
  <si>
    <t>1258136, 1258137, 1258138</t>
  </si>
  <si>
    <t>G408594</t>
  </si>
  <si>
    <t>1097476</t>
  </si>
  <si>
    <t>G404635</t>
  </si>
  <si>
    <t>1101462</t>
  </si>
  <si>
    <t>G404636</t>
  </si>
  <si>
    <t>https://www.gem.wiki/Az_Zour_South_power_plant</t>
  </si>
  <si>
    <t>Az Zour South power plant</t>
  </si>
  <si>
    <t>محطة الزور الجنوبية لتوليد الطاقة الكهربائية</t>
  </si>
  <si>
    <t>WRI: WRI1008685, GEO: GEO2213</t>
  </si>
  <si>
    <t>ZSCC1</t>
  </si>
  <si>
    <t>1021475</t>
  </si>
  <si>
    <t>1132856, 1132857,1132858,1258880</t>
  </si>
  <si>
    <t>L405495</t>
  </si>
  <si>
    <t>G404631</t>
  </si>
  <si>
    <t>1132860, 1132861, 1132862, 1132863, 1258881</t>
  </si>
  <si>
    <t>G404630</t>
  </si>
  <si>
    <t>CC2-1</t>
  </si>
  <si>
    <t>ZSCC2</t>
  </si>
  <si>
    <t>1204056,1204057, 1204409</t>
  </si>
  <si>
    <t>G408583</t>
  </si>
  <si>
    <t>CC2-2</t>
  </si>
  <si>
    <t>1204058,1204059,1204060,1204410</t>
  </si>
  <si>
    <t>G408582</t>
  </si>
  <si>
    <t>ZSCC 9</t>
  </si>
  <si>
    <t>1258874, 1258875, 1284100</t>
  </si>
  <si>
    <t>G404632</t>
  </si>
  <si>
    <t>G404622</t>
  </si>
  <si>
    <t>G404623</t>
  </si>
  <si>
    <t>G404624</t>
  </si>
  <si>
    <t>G404625</t>
  </si>
  <si>
    <t>G404626</t>
  </si>
  <si>
    <t>G404627</t>
  </si>
  <si>
    <t>G404628</t>
  </si>
  <si>
    <t>G404629</t>
  </si>
  <si>
    <t>https://www.gem.wiki/Doha_East_power_plant</t>
  </si>
  <si>
    <t>Doha East power plant</t>
  </si>
  <si>
    <t>محطة الدوحة الشرقية</t>
  </si>
  <si>
    <t>Jaber Al Ahmad</t>
  </si>
  <si>
    <t>Al Jahra</t>
  </si>
  <si>
    <t>WRI: WRI1008689</t>
  </si>
  <si>
    <t>1021476</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</si>
  <si>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</si>
  <si>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</si>
  <si>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</si>
  <si>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</si>
  <si>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</si>
  <si>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</si>
  <si>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</si>
  <si>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</si>
  <si>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</si>
  <si>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</si>
  <si>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</si>
  <si>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</si>
  <si>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</si>
  <si>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</si>
  <si>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1021478</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</si>
  <si>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</si>
  <si>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</si>
  <si>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</si>
  <si>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</si>
  <si>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</si>
  <si>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</si>
  <si>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</si>
  <si>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</si>
  <si>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</si>
  <si>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</si>
  <si>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</si>
  <si>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</si>
  <si>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</si>
  <si>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Subiya</t>
  </si>
  <si>
    <t>WRI: WRI1008692, GEO: GEO42831</t>
  </si>
  <si>
    <t>1021485</t>
  </si>
  <si>
    <t>L405499</t>
  </si>
  <si>
    <t>G404661</t>
  </si>
  <si>
    <t>2-GT2</t>
  </si>
  <si>
    <t>G404662</t>
  </si>
  <si>
    <t>2-GT3</t>
  </si>
  <si>
    <t>G404663</t>
  </si>
  <si>
    <t>2-GT4</t>
  </si>
  <si>
    <t>G404664</t>
  </si>
  <si>
    <t>4-GT11</t>
  </si>
  <si>
    <t>WRI: WRI1008692</t>
  </si>
  <si>
    <t>SBOC 4</t>
  </si>
  <si>
    <t>G404668</t>
  </si>
  <si>
    <t>4-GT12</t>
  </si>
  <si>
    <t>G404669</t>
  </si>
  <si>
    <t>4-ST</t>
  </si>
  <si>
    <t>G411579</t>
  </si>
  <si>
    <t>WRI: WRI1008692, GEO: GEO42829</t>
  </si>
  <si>
    <t>SBCC 1</t>
  </si>
  <si>
    <t>1210583,1220744,1220749</t>
  </si>
  <si>
    <t>G404665</t>
  </si>
  <si>
    <t>1220745,1220746,1220750</t>
  </si>
  <si>
    <t>G408586</t>
  </si>
  <si>
    <t>CC1-3</t>
  </si>
  <si>
    <t>1220747, 1220748,1220751</t>
  </si>
  <si>
    <t>G408585</t>
  </si>
  <si>
    <t>WRI: WRI1008692, GEO: GEO5204</t>
  </si>
  <si>
    <t>G411029</t>
  </si>
  <si>
    <t>CC5-1</t>
  </si>
  <si>
    <t>SBOC 5</t>
  </si>
  <si>
    <t>1285882, 1285883, 1285884</t>
  </si>
  <si>
    <t>G404670</t>
  </si>
  <si>
    <t>SBOC-8</t>
  </si>
  <si>
    <t>SBOC 8</t>
  </si>
  <si>
    <t>G404666</t>
  </si>
  <si>
    <t>G404653</t>
  </si>
  <si>
    <t>G404654</t>
  </si>
  <si>
    <t>G404655</t>
  </si>
  <si>
    <t>G404656</t>
  </si>
  <si>
    <t>G404657</t>
  </si>
  <si>
    <t>G404658</t>
  </si>
  <si>
    <t>G404659</t>
  </si>
  <si>
    <t>G404660</t>
  </si>
  <si>
    <t>https://www.gem.wiki/Shuaiba_North_power_plant</t>
  </si>
  <si>
    <t>Shuaiba North power plant</t>
  </si>
  <si>
    <t>محطة شعيبة الشمالية لتوليد الطاقة الكهربائية وتقطير المياه</t>
  </si>
  <si>
    <t>Mina Abd Allah</t>
  </si>
  <si>
    <t>Ahmadi</t>
  </si>
  <si>
    <t>WRI: WRI1008688, GEO: GEO42830</t>
  </si>
  <si>
    <t>Shuiba North CCGT, Shuaiba North (G/T) cogeneration</t>
  </si>
  <si>
    <t>1021483</t>
  </si>
  <si>
    <t>1203932, 1213187, 1213189</t>
  </si>
  <si>
    <t>L405500</t>
  </si>
  <si>
    <t>G404671</t>
  </si>
  <si>
    <t>https://www.gem.wiki/Shuaiba_South_power_plant</t>
  </si>
  <si>
    <t>Shuaiba South power plant</t>
  </si>
  <si>
    <t>محطة شعيبة الجنوبية لتوليد الطاقة الكهربائية وتقطير المياه</t>
  </si>
  <si>
    <t>WRI: WRI1008687, GEO: GEO5390</t>
  </si>
  <si>
    <t>Shuiba SPSS</t>
  </si>
  <si>
    <t>1038624</t>
  </si>
  <si>
    <t>1176944, 1176945</t>
  </si>
  <si>
    <t>L405501</t>
  </si>
  <si>
    <t>G404678</t>
  </si>
  <si>
    <t>G404672</t>
  </si>
  <si>
    <t>G404673</t>
  </si>
  <si>
    <t>G404674</t>
  </si>
  <si>
    <t>G404675</t>
  </si>
  <si>
    <t>G404676</t>
  </si>
  <si>
    <t>G404677</t>
  </si>
  <si>
    <t>https://www.gem.wiki/Bishkek_power_station</t>
  </si>
  <si>
    <t>Kyrgyzstan</t>
  </si>
  <si>
    <t>Bishkek power station</t>
  </si>
  <si>
    <t>Бишкекская ТЭЦ, ТЭЦ г. Бишкек</t>
  </si>
  <si>
    <t>Bishkek</t>
  </si>
  <si>
    <t>Bishkek CHP power station</t>
  </si>
  <si>
    <t>L103003</t>
  </si>
  <si>
    <t>G410043</t>
  </si>
  <si>
    <t>G410042</t>
  </si>
  <si>
    <t>G410041</t>
  </si>
  <si>
    <t>G410040</t>
  </si>
  <si>
    <t>G410048</t>
  </si>
  <si>
    <t>G410047</t>
  </si>
  <si>
    <t>G410046</t>
  </si>
  <si>
    <t>G410045</t>
  </si>
  <si>
    <t>G410044</t>
  </si>
  <si>
    <t>https://www.gem.wiki/Deir_Ammar_2_power_plant</t>
  </si>
  <si>
    <t>Deir Ammar 2 power plant</t>
  </si>
  <si>
    <t>معمل دير عمار 2</t>
  </si>
  <si>
    <t>Deir Ammar</t>
  </si>
  <si>
    <t>Danniyeh</t>
  </si>
  <si>
    <t>WRI: WRI1023661</t>
  </si>
  <si>
    <t>1015154</t>
  </si>
  <si>
    <t>1203641, 1251091, 1282573</t>
  </si>
  <si>
    <t>L406961</t>
  </si>
  <si>
    <t>G407984</t>
  </si>
  <si>
    <t>https://www.gem.wiki/Deir_Ammar_power_plant</t>
  </si>
  <si>
    <t>Deir Ammar power plant</t>
  </si>
  <si>
    <t>معمل دير عمار</t>
  </si>
  <si>
    <t>Beddawi</t>
  </si>
  <si>
    <t>1104874, 1104875, 1104876</t>
  </si>
  <si>
    <t>L406962</t>
  </si>
  <si>
    <t>G407985</t>
  </si>
  <si>
    <t>https://www.gem.wiki/Hraishe_Power_plant</t>
  </si>
  <si>
    <t>Hraishe Power plant</t>
  </si>
  <si>
    <t>Hraiche</t>
  </si>
  <si>
    <t>Koura</t>
  </si>
  <si>
    <t>L408050</t>
  </si>
  <si>
    <t>G411164</t>
  </si>
  <si>
    <t>https://www.gem.wiki/Jieh_2_power_plant</t>
  </si>
  <si>
    <t>Jieh 2 power plant</t>
  </si>
  <si>
    <t>معمل الجية 2</t>
  </si>
  <si>
    <t>Jieh</t>
  </si>
  <si>
    <t>Shouf</t>
  </si>
  <si>
    <t>Mount Lebanon</t>
  </si>
  <si>
    <t>L406952</t>
  </si>
  <si>
    <t>G407971</t>
  </si>
  <si>
    <t>https://www.gem.wiki/Jieh_power_plant</t>
  </si>
  <si>
    <t>Jieh power plant</t>
  </si>
  <si>
    <t>معمل الجية</t>
  </si>
  <si>
    <t>1015156</t>
  </si>
  <si>
    <t>L406954</t>
  </si>
  <si>
    <t>G411578</t>
  </si>
  <si>
    <t>G411577</t>
  </si>
  <si>
    <t>G411576</t>
  </si>
  <si>
    <t>G411575</t>
  </si>
  <si>
    <t>G411574</t>
  </si>
  <si>
    <t>IC1</t>
  </si>
  <si>
    <t>G407974</t>
  </si>
  <si>
    <t>https://www.gem.wiki/Karpowership_(Lebanon)_Fatmagül_Sultan_power_station</t>
  </si>
  <si>
    <t>Karpowership (Lebanon) Fatmagül Sultan power station</t>
  </si>
  <si>
    <t>باخرة الطاقة "فاطمة غول سلطان"</t>
  </si>
  <si>
    <t>Zouk Mikael</t>
  </si>
  <si>
    <t>Kesserwein</t>
  </si>
  <si>
    <t>1096686</t>
  </si>
  <si>
    <t>L406957</t>
  </si>
  <si>
    <t>G407977</t>
  </si>
  <si>
    <t>https://www.gem.wiki/Karpowership_(Lebanon)_Orhan_Bey_power_station</t>
  </si>
  <si>
    <t>Karpowership (Lebanon) Orhan Bey power station</t>
  </si>
  <si>
    <t>باخرة الطاقة " أورهان باي"</t>
  </si>
  <si>
    <t>1099235</t>
  </si>
  <si>
    <t>L406955</t>
  </si>
  <si>
    <t>G407975</t>
  </si>
  <si>
    <t>https://www.gem.wiki/Salaata_IPP_power_plant</t>
  </si>
  <si>
    <t>Salaata IPP power plant</t>
  </si>
  <si>
    <t>Selaata</t>
  </si>
  <si>
    <t>1133692</t>
  </si>
  <si>
    <t>L406958</t>
  </si>
  <si>
    <t>G407979</t>
  </si>
  <si>
    <t>https://www.gem.wiki/Zahrani_2_power_plant</t>
  </si>
  <si>
    <t>Zahrani 2 power plant</t>
  </si>
  <si>
    <t>معمل الزهراني 2</t>
  </si>
  <si>
    <t>Zahrani</t>
  </si>
  <si>
    <t>Nabatieh</t>
  </si>
  <si>
    <t>WRI: WRI1023662</t>
  </si>
  <si>
    <t>1015162</t>
  </si>
  <si>
    <t>L406959</t>
  </si>
  <si>
    <t>G407981</t>
  </si>
  <si>
    <t>https://www.gem.wiki/Zahrani_power_plant</t>
  </si>
  <si>
    <t>Zahrani power plant</t>
  </si>
  <si>
    <t>معمل الزهراني</t>
  </si>
  <si>
    <t>1158932, 1158933, 1158934</t>
  </si>
  <si>
    <t>L406960</t>
  </si>
  <si>
    <t>G407982</t>
  </si>
  <si>
    <t>https://www.gem.wiki/Zouk_2_power_plant</t>
  </si>
  <si>
    <t>Zouk 2 power plant</t>
  </si>
  <si>
    <t>معمل الذوق 2</t>
  </si>
  <si>
    <t>WRI: WRI1023663</t>
  </si>
  <si>
    <t>L406953</t>
  </si>
  <si>
    <t>G407973</t>
  </si>
  <si>
    <t>https://www.gem.wiki/Zouk_power_plant</t>
  </si>
  <si>
    <t>Zouk power plant</t>
  </si>
  <si>
    <t>معمل الذوق</t>
  </si>
  <si>
    <t>1015163</t>
  </si>
  <si>
    <t>L406956</t>
  </si>
  <si>
    <t>G411573</t>
  </si>
  <si>
    <t>G411572</t>
  </si>
  <si>
    <t>G411571</t>
  </si>
  <si>
    <t>G411570</t>
  </si>
  <si>
    <t>G407976</t>
  </si>
  <si>
    <t>https://www.gem.wiki/Coloane_A_power_station</t>
  </si>
  <si>
    <t>Macao</t>
  </si>
  <si>
    <t>Coloane A power station</t>
  </si>
  <si>
    <t>路環發電廠A廠</t>
  </si>
  <si>
    <t>Coloane</t>
  </si>
  <si>
    <t>Macau</t>
  </si>
  <si>
    <t>1012507</t>
  </si>
  <si>
    <t>1110505, 1110506, 1110507, 1110508, 1110509, 1110510, 1110503, 1110504</t>
  </si>
  <si>
    <t>L408741</t>
  </si>
  <si>
    <t>G412635</t>
  </si>
  <si>
    <t>https://www.gem.wiki/Coloane_B_power_station</t>
  </si>
  <si>
    <t>Coloane B power station</t>
  </si>
  <si>
    <t>路環發電廠B廠</t>
  </si>
  <si>
    <t>Ka Ho</t>
  </si>
  <si>
    <t>1168626, 1168905, 1168906</t>
  </si>
  <si>
    <t>L406848</t>
  </si>
  <si>
    <t>G407312</t>
  </si>
  <si>
    <t>G407311</t>
  </si>
  <si>
    <t>https://www.gem.wiki/Alor_Gajah_(Melaka)_power_station</t>
  </si>
  <si>
    <t>Malaysia</t>
  </si>
  <si>
    <t>Alor Gajah (Melaka) power station</t>
  </si>
  <si>
    <t>Alor Gajah</t>
  </si>
  <si>
    <t>Melaka</t>
  </si>
  <si>
    <t>The Meleka Project</t>
  </si>
  <si>
    <t>1101808</t>
  </si>
  <si>
    <t>L405295</t>
  </si>
  <si>
    <t>G401005</t>
  </si>
  <si>
    <t>G401006</t>
  </si>
  <si>
    <t>G401007</t>
  </si>
  <si>
    <t>https://www.gem.wiki/Connaught_Bridge_power_station</t>
  </si>
  <si>
    <t>Connaught Bridge power station</t>
  </si>
  <si>
    <t>Klang</t>
  </si>
  <si>
    <t>Selangor</t>
  </si>
  <si>
    <t>WRI: WRI1000246</t>
  </si>
  <si>
    <t>Connought Bridge</t>
  </si>
  <si>
    <t>1031177</t>
  </si>
  <si>
    <t>L405297</t>
  </si>
  <si>
    <t>G404319</t>
  </si>
  <si>
    <t>G404320</t>
  </si>
  <si>
    <t>https://www.gem.wiki/Gelugor_power_station</t>
  </si>
  <si>
    <t>Gelugor power station</t>
  </si>
  <si>
    <t>Jelutong</t>
  </si>
  <si>
    <t>Penang</t>
  </si>
  <si>
    <t>WRI: WRI1000231</t>
  </si>
  <si>
    <t>TNB Gelugor</t>
  </si>
  <si>
    <t>1047801</t>
  </si>
  <si>
    <t>1138991, 1150309, 1209467</t>
  </si>
  <si>
    <t>L405298</t>
  </si>
  <si>
    <t>G404322</t>
  </si>
  <si>
    <t>https://www.gem.wiki/Kedah_(THB_Power)_power_station</t>
  </si>
  <si>
    <t>Kedah (THB Power) power station</t>
  </si>
  <si>
    <t>Gurun</t>
  </si>
  <si>
    <t>Kedah</t>
  </si>
  <si>
    <t>L405953</t>
  </si>
  <si>
    <t>G405939</t>
  </si>
  <si>
    <t>https://www.gem.wiki/Kedah_Project_power_station</t>
  </si>
  <si>
    <t>Kedah Project power station</t>
  </si>
  <si>
    <t>1127362</t>
  </si>
  <si>
    <t>L405299</t>
  </si>
  <si>
    <t>G401014</t>
  </si>
  <si>
    <t>https://www.gem.wiki/Kimanis_SPR_power_station</t>
  </si>
  <si>
    <t>Kimanis SPR power station</t>
  </si>
  <si>
    <t>Papar</t>
  </si>
  <si>
    <t>Sabah</t>
  </si>
  <si>
    <t>1087086</t>
  </si>
  <si>
    <t>1234868, 1254161, 1254162</t>
  </si>
  <si>
    <t>L405301</t>
  </si>
  <si>
    <t>G404358</t>
  </si>
  <si>
    <t>https://www.gem.wiki/Kimanis_power_station</t>
  </si>
  <si>
    <t>Kimanis power station</t>
  </si>
  <si>
    <t>1075478</t>
  </si>
  <si>
    <t>1215026, 1234315</t>
  </si>
  <si>
    <t>L405300</t>
  </si>
  <si>
    <t>G404355</t>
  </si>
  <si>
    <t>1234314, 1234974</t>
  </si>
  <si>
    <t>G404356</t>
  </si>
  <si>
    <t>1234946, 1234975</t>
  </si>
  <si>
    <t>G404357</t>
  </si>
  <si>
    <t>https://www.gem.wiki/Kuala_Langat_power_station</t>
  </si>
  <si>
    <t>Kuala Langat power station</t>
  </si>
  <si>
    <t>Kuala Langat</t>
  </si>
  <si>
    <t>KLPP, Genting Sanyen</t>
  </si>
  <si>
    <t>1017623</t>
  </si>
  <si>
    <t>1126657, 1126658, 1126659, 1126660, 1126661, 1126662</t>
  </si>
  <si>
    <t>L405302</t>
  </si>
  <si>
    <t>G404333</t>
  </si>
  <si>
    <t>https://www.gem.wiki/Kulim_power_station</t>
  </si>
  <si>
    <t>Kulim power station</t>
  </si>
  <si>
    <t>Kulim</t>
  </si>
  <si>
    <t>1024459</t>
  </si>
  <si>
    <t>1126762, 1160009, 1160010, 1190606, 1190607, 1190608</t>
  </si>
  <si>
    <t>L405303</t>
  </si>
  <si>
    <t>G404359</t>
  </si>
  <si>
    <t>https://www.gem.wiki/Lumut_GB3_power_station</t>
  </si>
  <si>
    <t>Lumut GB3 power station</t>
  </si>
  <si>
    <t>Pantai Remis</t>
  </si>
  <si>
    <t>Perak</t>
  </si>
  <si>
    <t>WRI: WRI1000244</t>
  </si>
  <si>
    <t>GB3, Lumut</t>
  </si>
  <si>
    <t>1028852</t>
  </si>
  <si>
    <t>1174168, 1174169, 1174170, 1174171</t>
  </si>
  <si>
    <t>L405304</t>
  </si>
  <si>
    <t>G404321</t>
  </si>
  <si>
    <t>https://www.gem.wiki/Lumut_SEV_power_station</t>
  </si>
  <si>
    <t>Lumut SEV power station</t>
  </si>
  <si>
    <t>WRI: WRI1000243</t>
  </si>
  <si>
    <t>Segari Energy Ventures (Lumut), Lumut</t>
  </si>
  <si>
    <t>1130124, 1130125, 1130126, 1130127</t>
  </si>
  <si>
    <t>L405318</t>
  </si>
  <si>
    <t>G404347</t>
  </si>
  <si>
    <t>1130128, 1130129, 1130130, 1130131</t>
  </si>
  <si>
    <t>G404348</t>
  </si>
  <si>
    <t>https://www.gem.wiki/Melaka_Refinery_power_station</t>
  </si>
  <si>
    <t>Melaka Refinery power station</t>
  </si>
  <si>
    <t>Sungai Udang</t>
  </si>
  <si>
    <t>Malacca</t>
  </si>
  <si>
    <t>1063256</t>
  </si>
  <si>
    <t>1193499, 1193500, 1193501, 1193502, 1218780</t>
  </si>
  <si>
    <t>L405305</t>
  </si>
  <si>
    <t>G404361</t>
  </si>
  <si>
    <t>https://www.gem.wiki/Miri_power_station</t>
  </si>
  <si>
    <t>Miri power station</t>
  </si>
  <si>
    <t>Miri</t>
  </si>
  <si>
    <t>Sarawak</t>
  </si>
  <si>
    <t>WRI: WRI1000276</t>
  </si>
  <si>
    <t>1028047</t>
  </si>
  <si>
    <t>L405306</t>
  </si>
  <si>
    <t>G404325</t>
  </si>
  <si>
    <t>https://www.gem.wiki/New_Kapar_power_plant</t>
  </si>
  <si>
    <t>New Kapar power plant</t>
  </si>
  <si>
    <t>Kapar</t>
  </si>
  <si>
    <t>L407902</t>
  </si>
  <si>
    <t>G410705</t>
  </si>
  <si>
    <t>https://www.gem.wiki/Pahlawan_power_station</t>
  </si>
  <si>
    <t>Pahlawan power station</t>
  </si>
  <si>
    <t>Tanjung Kling</t>
  </si>
  <si>
    <t>WRI: WRI1000253</t>
  </si>
  <si>
    <t>Tanjong Kling Power Station (TKPS)</t>
  </si>
  <si>
    <t>1044010</t>
  </si>
  <si>
    <t>1132305, 1132306, 1132308</t>
  </si>
  <si>
    <t>L405307</t>
  </si>
  <si>
    <t>G404327</t>
  </si>
  <si>
    <t>https://www.gem.wiki/Paka_(YTL)_power_station</t>
  </si>
  <si>
    <t>Paka (YTL) power station</t>
  </si>
  <si>
    <t>Kerteh</t>
  </si>
  <si>
    <t>Terengganu</t>
  </si>
  <si>
    <t>WRI: WRI1000258</t>
  </si>
  <si>
    <t>1033688</t>
  </si>
  <si>
    <t>1138489, 1138490, 1138491</t>
  </si>
  <si>
    <t>L405326</t>
  </si>
  <si>
    <t>G404334</t>
  </si>
  <si>
    <t>1138492, 1138493, 1138494</t>
  </si>
  <si>
    <t>G404335</t>
  </si>
  <si>
    <t>https://www.gem.wiki/Palua_Indah_power_station</t>
  </si>
  <si>
    <t>Palua Indah power station</t>
  </si>
  <si>
    <t>Pulau Indah</t>
  </si>
  <si>
    <t>1114408</t>
  </si>
  <si>
    <t>L405308</t>
  </si>
  <si>
    <t>G404367</t>
  </si>
  <si>
    <t>G404368</t>
  </si>
  <si>
    <t>https://www.gem.wiki/Pasir_Gudang_(TNB)_power_station</t>
  </si>
  <si>
    <t>Pasir Gudang (TNB) power station</t>
  </si>
  <si>
    <t>Pasir Gudang</t>
  </si>
  <si>
    <t>Johor</t>
  </si>
  <si>
    <t>Sultan Iskandar, SIPS-2</t>
  </si>
  <si>
    <t>1031188</t>
  </si>
  <si>
    <t>1138982, 1138983, 1138984</t>
  </si>
  <si>
    <t>L405320</t>
  </si>
  <si>
    <t>G404362</t>
  </si>
  <si>
    <t>https://www.gem.wiki/Pasir_Gudang_(YTL)_power_station</t>
  </si>
  <si>
    <t>Pasir Gudang (YTL) power station</t>
  </si>
  <si>
    <t>1033689</t>
  </si>
  <si>
    <t>1138992, 1138993, 1138994</t>
  </si>
  <si>
    <t>L405310</t>
  </si>
  <si>
    <t>G404336</t>
  </si>
  <si>
    <t>https://www.gem.wiki/Pasir_Gudang_Sipp_power_station</t>
  </si>
  <si>
    <t>Pasir Gudang SIPP power station</t>
  </si>
  <si>
    <t>Track 4A, Southern Power Generation Sdn Bhd (SPGP)</t>
  </si>
  <si>
    <t>1102752</t>
  </si>
  <si>
    <t>L405309</t>
  </si>
  <si>
    <t>G401008</t>
  </si>
  <si>
    <t>G401009</t>
  </si>
  <si>
    <t>https://www.gem.wiki/Patau-Patau_power_station</t>
  </si>
  <si>
    <t>Patau-Patau power station</t>
  </si>
  <si>
    <t>Labuan</t>
  </si>
  <si>
    <t>L405311</t>
  </si>
  <si>
    <t>G404337</t>
  </si>
  <si>
    <t>https://www.gem.wiki/Pengerang_Co-generation_Plant</t>
  </si>
  <si>
    <t>Pengerang Co-generation plant</t>
  </si>
  <si>
    <t>Pengerang</t>
  </si>
  <si>
    <t>Rapid Pengerang power station</t>
  </si>
  <si>
    <t>1094142</t>
  </si>
  <si>
    <t>1246953, 1261624, 1309843</t>
  </si>
  <si>
    <t>L405312</t>
  </si>
  <si>
    <t>G401010</t>
  </si>
  <si>
    <t>1261625, 1261626, 1309844</t>
  </si>
  <si>
    <t>G401011</t>
  </si>
  <si>
    <t>https://www.gem.wiki/Perlis_power_station</t>
  </si>
  <si>
    <t>Perlis power station</t>
  </si>
  <si>
    <t>Simpang Ampat</t>
  </si>
  <si>
    <t>Perlis</t>
  </si>
  <si>
    <t>WRI: WRI1000228</t>
  </si>
  <si>
    <t>Perlis, TTPC</t>
  </si>
  <si>
    <t>1025387</t>
  </si>
  <si>
    <t>1174601, 1174603, 1174604, 1174602</t>
  </si>
  <si>
    <t>L405313</t>
  </si>
  <si>
    <t>G404350</t>
  </si>
  <si>
    <t>https://www.gem.wiki/Powertek_power_station</t>
  </si>
  <si>
    <t>Powertek power station</t>
  </si>
  <si>
    <t>Telok Gong</t>
  </si>
  <si>
    <t>Telok Gong 1 power station</t>
  </si>
  <si>
    <t>1025751</t>
  </si>
  <si>
    <t>1152113, 1152114, 1152115, 1152116</t>
  </si>
  <si>
    <t>L407900</t>
  </si>
  <si>
    <t>G411113</t>
  </si>
  <si>
    <t>G411112</t>
  </si>
  <si>
    <t>G411111</t>
  </si>
  <si>
    <t>G411110</t>
  </si>
  <si>
    <t>https://www.gem.wiki/Prai_(TNB)_power_station</t>
  </si>
  <si>
    <t>Prai (TNB) power station</t>
  </si>
  <si>
    <t>Perai</t>
  </si>
  <si>
    <t>WRI: WRI1000284</t>
  </si>
  <si>
    <t>1031192</t>
  </si>
  <si>
    <t>L405314</t>
  </si>
  <si>
    <t>G404351</t>
  </si>
  <si>
    <t>G404352</t>
  </si>
  <si>
    <t>https://www.gem.wiki/Prai_power_station</t>
  </si>
  <si>
    <t>Prai power station</t>
  </si>
  <si>
    <t>WRI: WRI1000230</t>
  </si>
  <si>
    <t>1049615</t>
  </si>
  <si>
    <t>L405315</t>
  </si>
  <si>
    <t>G404338</t>
  </si>
  <si>
    <t>https://www.gem.wiki/Pulau_Bunting_power_station</t>
  </si>
  <si>
    <t>Pulau Bunting power station</t>
  </si>
  <si>
    <t>Yan</t>
  </si>
  <si>
    <t>1141336</t>
  </si>
  <si>
    <t>L407901</t>
  </si>
  <si>
    <t>G410708</t>
  </si>
  <si>
    <t>https://www.gem.wiki/Putrajaya_power_station</t>
  </si>
  <si>
    <t>Putrajaya power station</t>
  </si>
  <si>
    <t>Serdang</t>
  </si>
  <si>
    <t>WRI: WRI1000247</t>
  </si>
  <si>
    <t>1031178</t>
  </si>
  <si>
    <t>L405316</t>
  </si>
  <si>
    <t>G404342</t>
  </si>
  <si>
    <t>G404343</t>
  </si>
  <si>
    <t>https://www.gem.wiki/Ranhill_Powertron_power_station</t>
  </si>
  <si>
    <t>Ranhill Powertron power station</t>
  </si>
  <si>
    <t>Kota Kinabalu</t>
  </si>
  <si>
    <t>WRI: WRI1000262</t>
  </si>
  <si>
    <t>Teluk Salut, Rugading</t>
  </si>
  <si>
    <t>1038577</t>
  </si>
  <si>
    <t>1165008, 1165009, 1188959, 1159927, 1165007, 1185891</t>
  </si>
  <si>
    <t>L405317</t>
  </si>
  <si>
    <t>G404345</t>
  </si>
  <si>
    <t>WRI: WRI1000261</t>
  </si>
  <si>
    <t>1196848, 1224439, 1224440</t>
  </si>
  <si>
    <t>G404346</t>
  </si>
  <si>
    <t>https://www.gem.wiki/Sepangar_Bay_Power_Corporation_(IPP)_power_station</t>
  </si>
  <si>
    <t>Sepangar Bay Power Corporation (IPP) power station</t>
  </si>
  <si>
    <t>WRI: WRI1000263</t>
  </si>
  <si>
    <t>Sepanggar</t>
  </si>
  <si>
    <t>1064547</t>
  </si>
  <si>
    <t>1195536, 1195384, 1222169</t>
  </si>
  <si>
    <t>L405319</t>
  </si>
  <si>
    <t>G404349</t>
  </si>
  <si>
    <t>https://www.gem.wiki/Sultan_Aziz_Power_Station</t>
  </si>
  <si>
    <t>Sultan Aziz power station</t>
  </si>
  <si>
    <t>WRI: WRI1000245</t>
  </si>
  <si>
    <t>Kapar Energy Ventures (KEV), Kapar power plant</t>
  </si>
  <si>
    <t>1031194</t>
  </si>
  <si>
    <t>L103024</t>
  </si>
  <si>
    <t>G406297</t>
  </si>
  <si>
    <t>G406296</t>
  </si>
  <si>
    <t>https://www.gem.wiki/Sultan_Ismail_power_station</t>
  </si>
  <si>
    <t>Sultan Ismail power station</t>
  </si>
  <si>
    <t>Paka</t>
  </si>
  <si>
    <t>SIPS</t>
  </si>
  <si>
    <t>1141225</t>
  </si>
  <si>
    <t>L406348</t>
  </si>
  <si>
    <t>G406233</t>
  </si>
  <si>
    <t>https://www.gem.wiki/Tanjung_Kidurong_power_station</t>
  </si>
  <si>
    <t>Tanjung Kidurong power station</t>
  </si>
  <si>
    <t>Tanjung Kidurong</t>
  </si>
  <si>
    <t>Bintulu</t>
  </si>
  <si>
    <t>1028082</t>
  </si>
  <si>
    <t>1159936, 1159937, 1202396</t>
  </si>
  <si>
    <t>L405321</t>
  </si>
  <si>
    <t>G404326</t>
  </si>
  <si>
    <t>Extension of Bintulu: https://www.sarawakenergy.com/assets/pdf/Sarawak_Energy_Annual_Report_2018.pdf</t>
  </si>
  <si>
    <t>1127099</t>
  </si>
  <si>
    <t>1280978, 1291405</t>
  </si>
  <si>
    <t>G401015</t>
  </si>
  <si>
    <t>1296795, 1296796</t>
  </si>
  <si>
    <t>G401016</t>
  </si>
  <si>
    <t>https://www.gem.wiki/Telok_Gong_2_power_station</t>
  </si>
  <si>
    <t>Telok Gong 2 power station</t>
  </si>
  <si>
    <t>Panglima Power, TGPS2</t>
  </si>
  <si>
    <t>1174874, 1174934, 1174935</t>
  </si>
  <si>
    <t>L405323</t>
  </si>
  <si>
    <t>G404332</t>
  </si>
  <si>
    <t>https://www.gem.wiki/Tuanku_Jaafar_power_station</t>
  </si>
  <si>
    <t>Tuanku Jaafar power station</t>
  </si>
  <si>
    <t>Port Dickson</t>
  </si>
  <si>
    <t>Negeri Sembilan</t>
  </si>
  <si>
    <t>WRI: WRI1000250</t>
  </si>
  <si>
    <t>PDI</t>
  </si>
  <si>
    <t>1031214</t>
  </si>
  <si>
    <t>1177205, 1178045, 1178046</t>
  </si>
  <si>
    <t>L405324</t>
  </si>
  <si>
    <t>G404353</t>
  </si>
  <si>
    <t>1177206, 1191668, 1191669</t>
  </si>
  <si>
    <t>G404354</t>
  </si>
  <si>
    <t>https://www.gem.wiki/Ahlone_(Toyo_Thai)_power_station</t>
  </si>
  <si>
    <t>Myanmar</t>
  </si>
  <si>
    <t>Ahlone (Toyo Thai) power station</t>
  </si>
  <si>
    <t>Ahlone</t>
  </si>
  <si>
    <t>Yangon</t>
  </si>
  <si>
    <t>Toyo Thai power station, Alone Thermal Power Plant</t>
  </si>
  <si>
    <t>1094968</t>
  </si>
  <si>
    <t>1248106, 1248107, 1251637</t>
  </si>
  <si>
    <t>L405327</t>
  </si>
  <si>
    <t>G404370</t>
  </si>
  <si>
    <t>G405940</t>
  </si>
  <si>
    <t>https://www.gem.wiki/Ahlone_power_station</t>
  </si>
  <si>
    <t>Ahlone power station</t>
  </si>
  <si>
    <t>WRI: WRI1061349</t>
  </si>
  <si>
    <t>A Nong, Anong, Anhui</t>
  </si>
  <si>
    <t>1023224</t>
  </si>
  <si>
    <t>1184623, 1184624, 1184625, 1184626</t>
  </si>
  <si>
    <t>L405328</t>
  </si>
  <si>
    <t>G404369</t>
  </si>
  <si>
    <t>https://www.gem.wiki/Danson_Bay_power_station</t>
  </si>
  <si>
    <t>Danson Bay power station</t>
  </si>
  <si>
    <t>Ayeyarwady</t>
  </si>
  <si>
    <t>L405329</t>
  </si>
  <si>
    <t>G404384</t>
  </si>
  <si>
    <t>https://www.gem.wiki/Dawei_power_station</t>
  </si>
  <si>
    <t>Dawei power station</t>
  </si>
  <si>
    <t>Dawei</t>
  </si>
  <si>
    <t>Tanintharyi</t>
  </si>
  <si>
    <t>L103075</t>
  </si>
  <si>
    <t>G410588</t>
  </si>
  <si>
    <t>https://www.gem.wiki/Hlawga_power_station</t>
  </si>
  <si>
    <t>Hlawga power station</t>
  </si>
  <si>
    <t>WRI: WRI1061352</t>
  </si>
  <si>
    <t>1109529</t>
  </si>
  <si>
    <t>1119657, 1119658, 1119659, 1119660</t>
  </si>
  <si>
    <t>L405330</t>
  </si>
  <si>
    <t>G404371</t>
  </si>
  <si>
    <t>https://www.gem.wiki/Kanbauk_(UPA)_power_station</t>
  </si>
  <si>
    <t>Kanbauk (UPA) power station</t>
  </si>
  <si>
    <t>Kanbauk</t>
  </si>
  <si>
    <t>L405954</t>
  </si>
  <si>
    <t>G405941</t>
  </si>
  <si>
    <t>https://www.gem.wiki/Kanbauk_power_station</t>
  </si>
  <si>
    <t>Kanbauk power station</t>
  </si>
  <si>
    <t>1122079</t>
  </si>
  <si>
    <t>L405331</t>
  </si>
  <si>
    <t>G404380</t>
  </si>
  <si>
    <t>G404381</t>
  </si>
  <si>
    <t>https://www.gem.wiki/Kyaiklat_power_station</t>
  </si>
  <si>
    <t>Kyaiklat power station</t>
  </si>
  <si>
    <t>Kyaiklat</t>
  </si>
  <si>
    <t>Pyapon</t>
  </si>
  <si>
    <t>1136981</t>
  </si>
  <si>
    <t>L405955</t>
  </si>
  <si>
    <t>G405942</t>
  </si>
  <si>
    <t>https://www.gem.wiki/Kyauk_Phyu_III_power_station</t>
  </si>
  <si>
    <t>Kyauk Phyu III power station</t>
  </si>
  <si>
    <t>Kyaukphyu</t>
  </si>
  <si>
    <t>Rakhine</t>
  </si>
  <si>
    <t>L408089</t>
  </si>
  <si>
    <t>G411303</t>
  </si>
  <si>
    <t>https://www.gem.wiki/Kyaukphu_(PowerChina)_power_station</t>
  </si>
  <si>
    <t>Kyaukphu (PowerChina) power station</t>
  </si>
  <si>
    <t>Kyauk Phyu</t>
  </si>
  <si>
    <t>1122081</t>
  </si>
  <si>
    <t>L405332</t>
  </si>
  <si>
    <t>G404386</t>
  </si>
  <si>
    <t>https://www.gem.wiki/Kyaukse_(PowerGen)_power_plant</t>
  </si>
  <si>
    <t>Kyaukse (PowerGen) power plant</t>
  </si>
  <si>
    <t>Kyaukse</t>
  </si>
  <si>
    <t>Mandalay</t>
  </si>
  <si>
    <t>L408087</t>
  </si>
  <si>
    <t>G411302</t>
  </si>
  <si>
    <t>https://www.gem.wiki/Kyaukse_power_plant</t>
  </si>
  <si>
    <t>Kyaukse power plant</t>
  </si>
  <si>
    <t>L408088</t>
  </si>
  <si>
    <t>G411301</t>
  </si>
  <si>
    <t>https://www.gem.wiki/Mawlamyine_power_station</t>
  </si>
  <si>
    <t>Mawlamyine power station</t>
  </si>
  <si>
    <t>Mawlamyine</t>
  </si>
  <si>
    <t>Ngam Tae</t>
  </si>
  <si>
    <t>1138305</t>
  </si>
  <si>
    <t>1312485, 1312486, 1312487, 1312481, 1312488</t>
  </si>
  <si>
    <t>L405333</t>
  </si>
  <si>
    <t>G404374</t>
  </si>
  <si>
    <t>https://www.gem.wiki/Max_Power_(Thakayta)_power_station</t>
  </si>
  <si>
    <t>Max Power (Thakayta) power station</t>
  </si>
  <si>
    <t>L408086</t>
  </si>
  <si>
    <t>G411300</t>
  </si>
  <si>
    <t>https://www.gem.wiki/Mee_Laung_Gyaing_power_station</t>
  </si>
  <si>
    <t>Mee Laung Gyaing power station</t>
  </si>
  <si>
    <t>Pathein</t>
  </si>
  <si>
    <t>Milaunggyaik, Mee Linn Gyaing</t>
  </si>
  <si>
    <t>1122080</t>
  </si>
  <si>
    <t>L405334</t>
  </si>
  <si>
    <t>G404382</t>
  </si>
  <si>
    <t>https://www.gem.wiki/Myeik_Township_power_station</t>
  </si>
  <si>
    <t>Myeik Township power station</t>
  </si>
  <si>
    <t>Myeik</t>
  </si>
  <si>
    <t>1105219</t>
  </si>
  <si>
    <t>L405335</t>
  </si>
  <si>
    <t>G404383</t>
  </si>
  <si>
    <t>https://www.gem.wiki/Myingyan_II_power_station</t>
  </si>
  <si>
    <t>Myingyan II power station</t>
  </si>
  <si>
    <t>Myingyan</t>
  </si>
  <si>
    <t>L408090</t>
  </si>
  <si>
    <t>G411299</t>
  </si>
  <si>
    <t>https://www.gem.wiki/Myingyan_power_station</t>
  </si>
  <si>
    <t>Myingyan power station</t>
  </si>
  <si>
    <t>1107607</t>
  </si>
  <si>
    <t>1271164, 1271165, 1268378</t>
  </si>
  <si>
    <t>L405336</t>
  </si>
  <si>
    <t>G404372</t>
  </si>
  <si>
    <t>https://www.gem.wiki/Thaketa_(U_Energy)_power_station</t>
  </si>
  <si>
    <t>Thaketa (U Energy) power station</t>
  </si>
  <si>
    <t>Thakayta Thilawa, Tharkayta</t>
  </si>
  <si>
    <t>1109587</t>
  </si>
  <si>
    <t>1250965, 1282557</t>
  </si>
  <si>
    <t>L405337</t>
  </si>
  <si>
    <t>G404385</t>
  </si>
  <si>
    <t>https://www.gem.wiki/Thaketa_LNG_power_station</t>
  </si>
  <si>
    <t>Thaketa LNG power station</t>
  </si>
  <si>
    <t>L407849</t>
  </si>
  <si>
    <t>G410485</t>
  </si>
  <si>
    <t>https://www.gem.wiki/Thaketa_power_station</t>
  </si>
  <si>
    <t>Thaketa power station</t>
  </si>
  <si>
    <t>WRI: WRI1061369</t>
  </si>
  <si>
    <t>Thakayta, Tharkayta</t>
  </si>
  <si>
    <t>1023266</t>
  </si>
  <si>
    <t>1152412, 1152413, 1152414, 1152415</t>
  </si>
  <si>
    <t>L405338</t>
  </si>
  <si>
    <t>G404373</t>
  </si>
  <si>
    <t>https://www.gem.wiki/Thanlyin_power_station</t>
  </si>
  <si>
    <t>Thanlyin power station</t>
  </si>
  <si>
    <t>Thilawa</t>
  </si>
  <si>
    <t>Thanlyin</t>
  </si>
  <si>
    <t>1094227</t>
  </si>
  <si>
    <t>L405957</t>
  </si>
  <si>
    <t>G405944</t>
  </si>
  <si>
    <t>https://www.gem.wiki/Thaton_power_station</t>
  </si>
  <si>
    <t>Thaton power station</t>
  </si>
  <si>
    <t>Thaton</t>
  </si>
  <si>
    <t>Mon</t>
  </si>
  <si>
    <t>WRI: WRI1061371</t>
  </si>
  <si>
    <t>Thaton New</t>
  </si>
  <si>
    <t>1101441</t>
  </si>
  <si>
    <t>1255658, 1262122, 1262123</t>
  </si>
  <si>
    <t>L405339</t>
  </si>
  <si>
    <t>G404375</t>
  </si>
  <si>
    <t>https://www.gem.wiki/Thilawa_(Sumitomo)_power_station</t>
  </si>
  <si>
    <t>Thilawa (Sumitomo) power station</t>
  </si>
  <si>
    <t>1134351</t>
  </si>
  <si>
    <t>L405956</t>
  </si>
  <si>
    <t>G405943</t>
  </si>
  <si>
    <t>https://www.gem.wiki/Yangon_Amata_Smart_City_power_station</t>
  </si>
  <si>
    <t>Yangon Amata Smart City power station</t>
  </si>
  <si>
    <t>1131832</t>
  </si>
  <si>
    <t>L407659</t>
  </si>
  <si>
    <t>G409994</t>
  </si>
  <si>
    <t>https://www.gem.wiki/Ywama_power_station</t>
  </si>
  <si>
    <t>Ywama power station</t>
  </si>
  <si>
    <t>1023271</t>
  </si>
  <si>
    <t>L405340</t>
  </si>
  <si>
    <t>G404376</t>
  </si>
  <si>
    <t>WRI: WRI1061375</t>
  </si>
  <si>
    <t>G404379</t>
  </si>
  <si>
    <t>G404377</t>
  </si>
  <si>
    <t>G404378</t>
  </si>
  <si>
    <t>https://www.gem.wiki/Al_Kamil_power_plant</t>
  </si>
  <si>
    <t>Oman</t>
  </si>
  <si>
    <t>Al Kamil power plant</t>
  </si>
  <si>
    <t>محطة الكامل للطاقة الكهربائية</t>
  </si>
  <si>
    <t>Al Kamil</t>
  </si>
  <si>
    <t>Al Sharqiyah</t>
  </si>
  <si>
    <t>WRI: WRI1023726</t>
  </si>
  <si>
    <t>1046212</t>
  </si>
  <si>
    <t>L405503</t>
  </si>
  <si>
    <t>G404682</t>
  </si>
  <si>
    <t>G404683</t>
  </si>
  <si>
    <t>G404684</t>
  </si>
  <si>
    <t>https://www.gem.wiki/Amal_power_plant</t>
  </si>
  <si>
    <t>Amal power plant</t>
  </si>
  <si>
    <t>Amal Pdo</t>
  </si>
  <si>
    <t>Nimr</t>
  </si>
  <si>
    <t>Dhofar</t>
  </si>
  <si>
    <t>1077663</t>
  </si>
  <si>
    <t>L405504</t>
  </si>
  <si>
    <t>G404708</t>
  </si>
  <si>
    <t>G404709</t>
  </si>
  <si>
    <t>G404710</t>
  </si>
  <si>
    <t>https://www.gem.wiki/Barka_I_Independent_Water_and_power_plant</t>
  </si>
  <si>
    <t>Barka I Independent Water and power plant</t>
  </si>
  <si>
    <t>محطة بركاء 1 المستقلة لإنتاج الماء والكهرباء</t>
  </si>
  <si>
    <t>Ar Rumays</t>
  </si>
  <si>
    <t>Barka</t>
  </si>
  <si>
    <t>Al Batinah South</t>
  </si>
  <si>
    <t>WRI: WRI1023723, GEO: GEO1989</t>
  </si>
  <si>
    <t>AES Barka I CCGT Power and Desalination Plant Oman, ACWA Barka</t>
  </si>
  <si>
    <t>1024813</t>
  </si>
  <si>
    <t>1104506, 1175129, 1175130</t>
  </si>
  <si>
    <t>L405505</t>
  </si>
  <si>
    <t>G404685</t>
  </si>
  <si>
    <t>https://www.gem.wiki/Barka_II_Independent_Water_and_power_plant</t>
  </si>
  <si>
    <t>Barka II Independent Water and power plant</t>
  </si>
  <si>
    <t>محطة بركاء 2</t>
  </si>
  <si>
    <t>WRI: WRI1023724, GEO: GEO2247</t>
  </si>
  <si>
    <t>Barka II CCGT Power and Desalination Plant, Barka II IWPP</t>
  </si>
  <si>
    <t>1045215</t>
  </si>
  <si>
    <t>1166845, 1201794, 1201795, 1201796</t>
  </si>
  <si>
    <t>L405518</t>
  </si>
  <si>
    <t>G404686</t>
  </si>
  <si>
    <t>https://www.gem.wiki/Barka_III_Independent_power_plant</t>
  </si>
  <si>
    <t>Barka III Independent power plant</t>
  </si>
  <si>
    <t>محطة بركاء 3</t>
  </si>
  <si>
    <t>Barka-3 IPP</t>
  </si>
  <si>
    <t>1077403</t>
  </si>
  <si>
    <t>1218326, 1229224, 1229225</t>
  </si>
  <si>
    <t>L405506</t>
  </si>
  <si>
    <t>G404687</t>
  </si>
  <si>
    <t>https://www.gem.wiki/Duqm_Independent_Water_and_power_plant</t>
  </si>
  <si>
    <t>Duqm Independent Water and power plant</t>
  </si>
  <si>
    <t>محطة الكهرباء والمياه في الدقم</t>
  </si>
  <si>
    <t>Duqm</t>
  </si>
  <si>
    <t>Al Wusta</t>
  </si>
  <si>
    <t>1118239</t>
  </si>
  <si>
    <t>1280393, 1280394, 1280395, 1296939, 1296936, 1296940, 1296937, 1296941, 1296938, 1296942</t>
  </si>
  <si>
    <t>L405507</t>
  </si>
  <si>
    <t>G404711</t>
  </si>
  <si>
    <t>https://www.gem.wiki/Haima_West_power_station</t>
  </si>
  <si>
    <t>Haima West power station</t>
  </si>
  <si>
    <t>Haima</t>
  </si>
  <si>
    <t>1051514</t>
  </si>
  <si>
    <t>L407105</t>
  </si>
  <si>
    <t>G408542</t>
  </si>
  <si>
    <t>https://www.gem.wiki/Ibri_Independent_power_plant</t>
  </si>
  <si>
    <t>Ibri Independent power plant</t>
  </si>
  <si>
    <t>محطة كهرباء عبري</t>
  </si>
  <si>
    <t>Ibri</t>
  </si>
  <si>
    <t>Ad Dahahirah</t>
  </si>
  <si>
    <t>1103460</t>
  </si>
  <si>
    <t>1261866, 1261876, 1261880, 1261877, 1261878, 1261879</t>
  </si>
  <si>
    <t>L405508</t>
  </si>
  <si>
    <t>G404688</t>
  </si>
  <si>
    <t>https://www.gem.wiki/Khasab_New_power_plant</t>
  </si>
  <si>
    <t>Khasab New power plant</t>
  </si>
  <si>
    <t>محطة كهرباء خصب الجديدة</t>
  </si>
  <si>
    <t>Khasab</t>
  </si>
  <si>
    <t>Musandam</t>
  </si>
  <si>
    <t>L408238</t>
  </si>
  <si>
    <t>G411534</t>
  </si>
  <si>
    <t>https://www.gem.wiki/Lekhwair_power_station</t>
  </si>
  <si>
    <t>Lekhwair power station</t>
  </si>
  <si>
    <t>محطة الخويرللطاقة الكهربائية</t>
  </si>
  <si>
    <t>Lekhwair</t>
  </si>
  <si>
    <t>1049937</t>
  </si>
  <si>
    <t>1291104, 1291105</t>
  </si>
  <si>
    <t>L405509</t>
  </si>
  <si>
    <t>G404714</t>
  </si>
  <si>
    <t>https://www.gem.wiki/Manah_power_plant</t>
  </si>
  <si>
    <t>Manah power plant</t>
  </si>
  <si>
    <t>محطة كهرباء منح</t>
  </si>
  <si>
    <t>Manah</t>
  </si>
  <si>
    <t>Ad Dakhiliyah</t>
  </si>
  <si>
    <t>WRI: WRI1023721, GEO: GEO4154</t>
  </si>
  <si>
    <t>Manah Power Plant (MPP)</t>
  </si>
  <si>
    <t>1032517</t>
  </si>
  <si>
    <t>L405510</t>
  </si>
  <si>
    <t>G404689</t>
  </si>
  <si>
    <t>G404690</t>
  </si>
  <si>
    <t>https://www.gem.wiki/Masirah_New_power_plant</t>
  </si>
  <si>
    <t>Masirah New power plant</t>
  </si>
  <si>
    <t>محطة كهرباء مصيرة الجديدة</t>
  </si>
  <si>
    <t>Masirah Island</t>
  </si>
  <si>
    <t>Masirah</t>
  </si>
  <si>
    <t>L408235</t>
  </si>
  <si>
    <t>G411533</t>
  </si>
  <si>
    <t>https://www.gem.wiki/Misfah_Independent_power_plant</t>
  </si>
  <si>
    <t>Misfah Independent power plant</t>
  </si>
  <si>
    <t>Misfah</t>
  </si>
  <si>
    <t>Muscat</t>
  </si>
  <si>
    <t>L405511</t>
  </si>
  <si>
    <t>G404691</t>
  </si>
  <si>
    <t>https://www.gem.wiki/Mukhaizna_power_plant</t>
  </si>
  <si>
    <t>Mukhaizna power plant</t>
  </si>
  <si>
    <t>Mukhaizna Oil Field</t>
  </si>
  <si>
    <t>1063619</t>
  </si>
  <si>
    <t>L405512</t>
  </si>
  <si>
    <t>G404715</t>
  </si>
  <si>
    <t>G404716</t>
  </si>
  <si>
    <t>https://www.gem.wiki/Musandam_power_plant</t>
  </si>
  <si>
    <t>Musandam power plant</t>
  </si>
  <si>
    <t>محطة كهرباء مسند</t>
  </si>
  <si>
    <t>L407856</t>
  </si>
  <si>
    <t>G410539</t>
  </si>
  <si>
    <t>https://www.gem.wiki/New_Qalhat_LNG_power_station</t>
  </si>
  <si>
    <t>New Qalhat LNG power station</t>
  </si>
  <si>
    <t>محطة كهرباء قلهات الجديدة</t>
  </si>
  <si>
    <t>Qalhat</t>
  </si>
  <si>
    <t>Ash Sharqiyah North</t>
  </si>
  <si>
    <t>L408234</t>
  </si>
  <si>
    <t>G411532</t>
  </si>
  <si>
    <t>https://www.gem.wiki/Qalhat_LNG_power_station</t>
  </si>
  <si>
    <t>Qalhat LNG power station</t>
  </si>
  <si>
    <t>محطة قلهات لتوليد الكهرباء</t>
  </si>
  <si>
    <t>1044062</t>
  </si>
  <si>
    <t>1165015,1165016</t>
  </si>
  <si>
    <t>L407694</t>
  </si>
  <si>
    <t>G410072</t>
  </si>
  <si>
    <t>https://www.gem.wiki/Qarn_Alam_power_plant</t>
  </si>
  <si>
    <t>Qarn Alam power plant</t>
  </si>
  <si>
    <t>محطة كهرباء قرن العلم</t>
  </si>
  <si>
    <t>Qarn al Alam</t>
  </si>
  <si>
    <t>1054111</t>
  </si>
  <si>
    <t>L405515</t>
  </si>
  <si>
    <t>G404717</t>
  </si>
  <si>
    <t>G404718</t>
  </si>
  <si>
    <t>G404719</t>
  </si>
  <si>
    <t>G404720</t>
  </si>
  <si>
    <t>G404721</t>
  </si>
  <si>
    <t>https://www.gem.wiki/Rabab_Harweel_Project_power_plant</t>
  </si>
  <si>
    <t>Rabab Harweel Project power plant</t>
  </si>
  <si>
    <t>محطة كهرباء رباب هرويل</t>
  </si>
  <si>
    <t>Rabab Harweel Oil Field</t>
  </si>
  <si>
    <t>1122784</t>
  </si>
  <si>
    <t>L405516</t>
  </si>
  <si>
    <t>G404723</t>
  </si>
  <si>
    <t>G404724</t>
  </si>
  <si>
    <t>https://www.gem.wiki/Rusail_power_plant</t>
  </si>
  <si>
    <t>Rusail power plant</t>
  </si>
  <si>
    <t>محطة كهرباء الرسيل</t>
  </si>
  <si>
    <t>Rusayl</t>
  </si>
  <si>
    <t>WRI: WRI1023720</t>
  </si>
  <si>
    <t>1024821</t>
  </si>
  <si>
    <t>L405517</t>
  </si>
  <si>
    <t>G404692</t>
  </si>
  <si>
    <t>G404693</t>
  </si>
  <si>
    <t>G404694</t>
  </si>
  <si>
    <t>G404695</t>
  </si>
  <si>
    <t>G404696</t>
  </si>
  <si>
    <t>G404697</t>
  </si>
  <si>
    <t>G404698</t>
  </si>
  <si>
    <t>G404699</t>
  </si>
  <si>
    <t>https://www.gem.wiki/Saih_Rawl_power_plant</t>
  </si>
  <si>
    <t>Saih Rawl power plant</t>
  </si>
  <si>
    <t>محطة سيح الرول للكهرباء</t>
  </si>
  <si>
    <t>1067142</t>
  </si>
  <si>
    <t>1199216, 1291103</t>
  </si>
  <si>
    <t>L405519</t>
  </si>
  <si>
    <t>G404722</t>
  </si>
  <si>
    <t>https://www.gem.wiki/Salalah_2_Independent_power_plant</t>
  </si>
  <si>
    <t>Salalah 2 Independent power plant</t>
  </si>
  <si>
    <t>محطة صلالة 2 المستقلة لإنتاج الطاقة</t>
  </si>
  <si>
    <t>Raysut</t>
  </si>
  <si>
    <t>1107291</t>
  </si>
  <si>
    <t>1267892, 1280290, 1280294,</t>
  </si>
  <si>
    <t>L405520</t>
  </si>
  <si>
    <t>G404702</t>
  </si>
  <si>
    <t>1280291, 1280292, 1280293</t>
  </si>
  <si>
    <t>G411169</t>
  </si>
  <si>
    <t>https://www.gem.wiki/Salalah_Independent_Water_and_power_plant</t>
  </si>
  <si>
    <t>Salalah Independent Water and power plant</t>
  </si>
  <si>
    <t>محطة صلالة المستقلة لإنتاج الطاقة، محطة كهرباء مرباط</t>
  </si>
  <si>
    <t>Taqa</t>
  </si>
  <si>
    <t>1073636</t>
  </si>
  <si>
    <t>1211589, 1224406, 1224407, 1224408, 1224409, 1224410, 1224411</t>
  </si>
  <si>
    <t>L405521</t>
  </si>
  <si>
    <t>G404700</t>
  </si>
  <si>
    <t>https://www.gem.wiki/Sohar_Aluminum_power_plant</t>
  </si>
  <si>
    <t>Sohar Aluminum power plant</t>
  </si>
  <si>
    <t>صحار المنيوم</t>
  </si>
  <si>
    <t>Sohar Port</t>
  </si>
  <si>
    <t>Liwa</t>
  </si>
  <si>
    <t>Al Batinah North</t>
  </si>
  <si>
    <t>WRI: WRI1023727, GEO: GEO5445</t>
  </si>
  <si>
    <t>1061756</t>
  </si>
  <si>
    <t>1191209, 1195713, 1195716,</t>
  </si>
  <si>
    <t>L405522</t>
  </si>
  <si>
    <t>G404703</t>
  </si>
  <si>
    <t>1195714, 1195715, 1195717</t>
  </si>
  <si>
    <t>G411168</t>
  </si>
  <si>
    <t>https://www.gem.wiki/Sohar_II_power_plant</t>
  </si>
  <si>
    <t>Sohar II power plant</t>
  </si>
  <si>
    <t>محطة صحار للكهرباء وتحلية المياه، محطة صحار 2 المستقلة لإنتاج الطاقة</t>
  </si>
  <si>
    <t>WRI: WRI1023725, GEO: GEO5446</t>
  </si>
  <si>
    <t>1077402</t>
  </si>
  <si>
    <t>1218325, 1229226, 1229227</t>
  </si>
  <si>
    <t>L405523</t>
  </si>
  <si>
    <t>G404705</t>
  </si>
  <si>
    <t>https://www.gem.wiki/Sohar_III_power_plant</t>
  </si>
  <si>
    <t>Sohar III power plant</t>
  </si>
  <si>
    <t>محطة صحار للكهرباء وتحلية المياه، محطة صحار 3 المستقلة لإنتاج الطاقة</t>
  </si>
  <si>
    <t>Liwa Province</t>
  </si>
  <si>
    <t>1091292</t>
  </si>
  <si>
    <t>1278881, 1278884, 1278883</t>
  </si>
  <si>
    <t>L405524</t>
  </si>
  <si>
    <t>G404706</t>
  </si>
  <si>
    <t>1278885, 1278886, 1278887</t>
  </si>
  <si>
    <t>G411167</t>
  </si>
  <si>
    <t>https://www.gem.wiki/Sohar_power_plant</t>
  </si>
  <si>
    <t>Sohar power plant</t>
  </si>
  <si>
    <t>محطة صحار للكهرباء وتحلية المياه</t>
  </si>
  <si>
    <t>1057568</t>
  </si>
  <si>
    <t>1184889, 1191981, 1191982, 1190251</t>
  </si>
  <si>
    <t>L405525</t>
  </si>
  <si>
    <t>G404704</t>
  </si>
  <si>
    <t>https://www.gem.wiki/Sur_Independent_power_plant</t>
  </si>
  <si>
    <t>Sur Independent power plant</t>
  </si>
  <si>
    <t>محطة صور لتوليد الكهرباء</t>
  </si>
  <si>
    <t>1079821</t>
  </si>
  <si>
    <t>1242519, 1242521, 1222472</t>
  </si>
  <si>
    <t>L405526</t>
  </si>
  <si>
    <t>G404707</t>
  </si>
  <si>
    <t>1242516, 1227602, 1242517</t>
  </si>
  <si>
    <t>G411166</t>
  </si>
  <si>
    <t>1242518, 1242520</t>
  </si>
  <si>
    <t>G411165</t>
  </si>
  <si>
    <t>https://www.gem.wiki/Atlas_Power_Limited_power_station</t>
  </si>
  <si>
    <t>Pakistan</t>
  </si>
  <si>
    <t>Atlas Power Limited power station</t>
  </si>
  <si>
    <t>Lahore</t>
  </si>
  <si>
    <t>1067348</t>
  </si>
  <si>
    <t>L408402</t>
  </si>
  <si>
    <t>G411765</t>
  </si>
  <si>
    <t>1:11</t>
  </si>
  <si>
    <t>G411766</t>
  </si>
  <si>
    <t>https://www.gem.wiki/Attock_Gen_Limited_power_station_(AGL)</t>
  </si>
  <si>
    <t>Attock Gen Limited power station (AGL)</t>
  </si>
  <si>
    <t>Morgah</t>
  </si>
  <si>
    <t>1062606</t>
  </si>
  <si>
    <t>L408401</t>
  </si>
  <si>
    <t>G411763</t>
  </si>
  <si>
    <t>1:10</t>
  </si>
  <si>
    <t>1192484, 1204334</t>
  </si>
  <si>
    <t>G411764</t>
  </si>
  <si>
    <t>https://www.gem.wiki/Balloki_power_station</t>
  </si>
  <si>
    <t>Balloki power station</t>
  </si>
  <si>
    <t>Chunian</t>
  </si>
  <si>
    <t>Kasur</t>
  </si>
  <si>
    <t>1107654</t>
  </si>
  <si>
    <t>1274137, 1274139, 1274138</t>
  </si>
  <si>
    <t>L406008</t>
  </si>
  <si>
    <t>G406065</t>
  </si>
  <si>
    <t>https://www.gem.wiki/Bhikki_power_station</t>
  </si>
  <si>
    <t>Bhikki power station</t>
  </si>
  <si>
    <t>Sheikhupura</t>
  </si>
  <si>
    <t>1107655</t>
  </si>
  <si>
    <t>1268470, 1271922, 1271923</t>
  </si>
  <si>
    <t>L406009</t>
  </si>
  <si>
    <t>G406066</t>
  </si>
  <si>
    <t>https://www.gem.wiki/Bin_Qasim_power_station</t>
  </si>
  <si>
    <t>Bin Qasim power station</t>
  </si>
  <si>
    <t>Bin Qasim Town</t>
  </si>
  <si>
    <t>Karachi</t>
  </si>
  <si>
    <t>Sindh</t>
  </si>
  <si>
    <t>1020510</t>
  </si>
  <si>
    <t>L103139</t>
  </si>
  <si>
    <t>G406067</t>
  </si>
  <si>
    <t>G406068</t>
  </si>
  <si>
    <t>G406069</t>
  </si>
  <si>
    <t>G406070</t>
  </si>
  <si>
    <t>G406071</t>
  </si>
  <si>
    <t>G406072</t>
  </si>
  <si>
    <t>1201818, 1201819, 1218426, 1201820</t>
  </si>
  <si>
    <t>G406073</t>
  </si>
  <si>
    <t>G406074</t>
  </si>
  <si>
    <t>G406075</t>
  </si>
  <si>
    <t>https://www.gem.wiki/Daraband_power_station</t>
  </si>
  <si>
    <t>Daraband power station</t>
  </si>
  <si>
    <t>Dera Ismail Khan</t>
  </si>
  <si>
    <t>Khyber Pakhtunkhwa</t>
  </si>
  <si>
    <t>1123191</t>
  </si>
  <si>
    <t>L407798</t>
  </si>
  <si>
    <t>G410372</t>
  </si>
  <si>
    <t>https://www.gem.wiki/Engro_power_station</t>
  </si>
  <si>
    <t>Engro power station</t>
  </si>
  <si>
    <t>Qadirpur</t>
  </si>
  <si>
    <t>Ghotki</t>
  </si>
  <si>
    <t>Engro Powergen Qadirpur Limited</t>
  </si>
  <si>
    <t>1071695</t>
  </si>
  <si>
    <t>1208001, 1219022</t>
  </si>
  <si>
    <t>L406011</t>
  </si>
  <si>
    <t>G406076</t>
  </si>
  <si>
    <t>https://www.gem.wiki/Fauji_Kabirwala_power_station</t>
  </si>
  <si>
    <t>Fauji Kabirwala power station</t>
  </si>
  <si>
    <t>Kabirwala</t>
  </si>
  <si>
    <t>Khanewal</t>
  </si>
  <si>
    <t>1016940</t>
  </si>
  <si>
    <t>1123130, 1123131, 1123132</t>
  </si>
  <si>
    <t>L406012</t>
  </si>
  <si>
    <t>G406077</t>
  </si>
  <si>
    <t>https://www.gem.wiki/Foundation_power_station</t>
  </si>
  <si>
    <t>Foundation power station</t>
  </si>
  <si>
    <t>Daharki</t>
  </si>
  <si>
    <t>Daharki power project</t>
  </si>
  <si>
    <t>1058024</t>
  </si>
  <si>
    <t>1185576, 1209211</t>
  </si>
  <si>
    <t>L406013</t>
  </si>
  <si>
    <t>G406078</t>
  </si>
  <si>
    <t>https://www.gem.wiki/GTPS_Faisalabad_power_station</t>
  </si>
  <si>
    <t>GTPS Faisalabad power station</t>
  </si>
  <si>
    <t>Faisalabad</t>
  </si>
  <si>
    <t>1033198</t>
  </si>
  <si>
    <t>1114558, 1114559, 1114560, 1114561, 1114562</t>
  </si>
  <si>
    <t>L406014</t>
  </si>
  <si>
    <t>G406079</t>
  </si>
  <si>
    <t>1114554, 1114555, 1114556, 1114557</t>
  </si>
  <si>
    <t>G406080</t>
  </si>
  <si>
    <t>https://www.gem.wiki/Guddu_power_station</t>
  </si>
  <si>
    <t>Guddu power station</t>
  </si>
  <si>
    <t>Kashmore</t>
  </si>
  <si>
    <t>1033201</t>
  </si>
  <si>
    <t>L406015</t>
  </si>
  <si>
    <t>G406085</t>
  </si>
  <si>
    <t>11-12</t>
  </si>
  <si>
    <t>1117846, 1117847</t>
  </si>
  <si>
    <t>G406081</t>
  </si>
  <si>
    <t>G410651</t>
  </si>
  <si>
    <t>14-16</t>
  </si>
  <si>
    <t>1218860, 1222273, 1222274</t>
  </si>
  <si>
    <t>G406087</t>
  </si>
  <si>
    <t>G406086</t>
  </si>
  <si>
    <t>G406083</t>
  </si>
  <si>
    <t>G406084</t>
  </si>
  <si>
    <t>1117853, 1117854</t>
  </si>
  <si>
    <t>G406082</t>
  </si>
  <si>
    <t>7-10</t>
  </si>
  <si>
    <t>G410650</t>
  </si>
  <si>
    <t>https://www.gem.wiki/Gul_Ahmed_Power_Project_power_plant</t>
  </si>
  <si>
    <t>Gul Ahmed Power Project power plant</t>
  </si>
  <si>
    <t>1:9</t>
  </si>
  <si>
    <t>Landhi Town</t>
  </si>
  <si>
    <t>L408405</t>
  </si>
  <si>
    <t>G411762</t>
  </si>
  <si>
    <t>https://www.gem.wiki/Habibullah_Coastal_power_station</t>
  </si>
  <si>
    <t>Habibullah Coastal power station</t>
  </si>
  <si>
    <t>Quetta</t>
  </si>
  <si>
    <t>Balochistan</t>
  </si>
  <si>
    <t>1012929</t>
  </si>
  <si>
    <t>1142051, 1164512, 1164531, 1142053</t>
  </si>
  <si>
    <t>L406016</t>
  </si>
  <si>
    <t>G406088</t>
  </si>
  <si>
    <t>https://www.gem.wiki/Halmore_power_station</t>
  </si>
  <si>
    <t>Halmore power station</t>
  </si>
  <si>
    <t>Bhikki</t>
  </si>
  <si>
    <t>1056127</t>
  </si>
  <si>
    <t>1183000, 1224923, 1224924</t>
  </si>
  <si>
    <t>L406017</t>
  </si>
  <si>
    <t>G406089</t>
  </si>
  <si>
    <t>https://www.gem.wiki/Haveli_Bahadur_Shah_(HBS)_power_station</t>
  </si>
  <si>
    <t>Haveli Bahadur Shah (HBS) power station</t>
  </si>
  <si>
    <t>Pattoki</t>
  </si>
  <si>
    <t>1107656</t>
  </si>
  <si>
    <t>1268471, 1274785, 1274786</t>
  </si>
  <si>
    <t>L406018</t>
  </si>
  <si>
    <t>G406090</t>
  </si>
  <si>
    <t>https://www.gem.wiki/Hub_power_plant</t>
  </si>
  <si>
    <t>Hub power plant</t>
  </si>
  <si>
    <t>Las Bela</t>
  </si>
  <si>
    <t>1018926</t>
  </si>
  <si>
    <t>L408404</t>
  </si>
  <si>
    <t>G411761</t>
  </si>
  <si>
    <t>G411760</t>
  </si>
  <si>
    <t>G411759</t>
  </si>
  <si>
    <t>G411758</t>
  </si>
  <si>
    <t>https://www.gem.wiki/Jamshoro_power_station</t>
  </si>
  <si>
    <t>Jamshoro power station</t>
  </si>
  <si>
    <t>Jamshoro</t>
  </si>
  <si>
    <t>1033204</t>
  </si>
  <si>
    <t>L103142</t>
  </si>
  <si>
    <t>G406091</t>
  </si>
  <si>
    <t>G413087</t>
  </si>
  <si>
    <t>G406092</t>
  </si>
  <si>
    <t>G406093</t>
  </si>
  <si>
    <t>https://www.gem.wiki/Japan_Power_Generation_power_plant</t>
  </si>
  <si>
    <t>Japan Power Generation power plant</t>
  </si>
  <si>
    <t>1:24</t>
  </si>
  <si>
    <t>Khanepal</t>
  </si>
  <si>
    <t>JPGL</t>
  </si>
  <si>
    <t>1039212</t>
  </si>
  <si>
    <t>1160053, 1160054, 1160055, 1160056, 1160057, 1160058, 1160059, 1160060, 1160061, 1160062, 1160063, 1160064, 1160065, 1160066, 1160067, 1160068, 1160069, 1160070, 1160071, 1160072, 1160073, 1160074, 1160075, 1160076</t>
  </si>
  <si>
    <t>L408408</t>
  </si>
  <si>
    <t>G411757</t>
  </si>
  <si>
    <t>https://www.gem.wiki/KAPCO_power_station</t>
  </si>
  <si>
    <t>KAPCO power station</t>
  </si>
  <si>
    <t>Kot Addu</t>
  </si>
  <si>
    <t>Muzaffargarh</t>
  </si>
  <si>
    <t>Kot Addu Power</t>
  </si>
  <si>
    <t>1033207</t>
  </si>
  <si>
    <t>L406020</t>
  </si>
  <si>
    <t>G406094</t>
  </si>
  <si>
    <t>G410595</t>
  </si>
  <si>
    <t>G410596</t>
  </si>
  <si>
    <t>https://www.gem.wiki/Khalifa_Refinery_power_station</t>
  </si>
  <si>
    <t>Khalifa Refinery power station</t>
  </si>
  <si>
    <t>1:12</t>
  </si>
  <si>
    <t>Khalifa</t>
  </si>
  <si>
    <t>1030257</t>
  </si>
  <si>
    <t>L408407</t>
  </si>
  <si>
    <t>G411756</t>
  </si>
  <si>
    <t>https://www.gem.wiki/Kohinoor_Energy_Limited_power_plant</t>
  </si>
  <si>
    <t>Kohinoor Energy Limited power plant</t>
  </si>
  <si>
    <t>1:8</t>
  </si>
  <si>
    <t>Raiwind</t>
  </si>
  <si>
    <t>1021027</t>
  </si>
  <si>
    <t>1125705, 1125706, 1125707, 1125708, 1125709, 1125710, 1125711, 1125712</t>
  </si>
  <si>
    <t>L408406</t>
  </si>
  <si>
    <t>G411754</t>
  </si>
  <si>
    <t>G411755</t>
  </si>
  <si>
    <t>https://www.gem.wiki/Korangi_Creek_Industrial_power_station</t>
  </si>
  <si>
    <t>Korangi Creek Industrial power station</t>
  </si>
  <si>
    <t>1127195</t>
  </si>
  <si>
    <t>L407658</t>
  </si>
  <si>
    <t>G409992</t>
  </si>
  <si>
    <t>https://www.gem.wiki/Korangi_Town_power_station</t>
  </si>
  <si>
    <t>Korangi Town power station</t>
  </si>
  <si>
    <t>1020513</t>
  </si>
  <si>
    <t>L408412</t>
  </si>
  <si>
    <t>G411753</t>
  </si>
  <si>
    <t>https://www.gem.wiki/Korangi_power_station</t>
  </si>
  <si>
    <t>Korangi power station</t>
  </si>
  <si>
    <t>Korangi power complex (KPC), Korangi Combined Cycle Power Plant (KCCPP), KPC II</t>
  </si>
  <si>
    <t>1084534</t>
  </si>
  <si>
    <t>1198927, 1198928, 1198929, 1198930, 1199213</t>
  </si>
  <si>
    <t>L406021</t>
  </si>
  <si>
    <t>G406095</t>
  </si>
  <si>
    <t>G406096</t>
  </si>
  <si>
    <t>https://www.gem.wiki/Kotri_power_station</t>
  </si>
  <si>
    <t>Kotri power station</t>
  </si>
  <si>
    <t>Kotri</t>
  </si>
  <si>
    <t>Jamshoro Block-III / Jamshoro Block 3</t>
  </si>
  <si>
    <t>1033208</t>
  </si>
  <si>
    <t>1126271, 1126272, 1126273, 1126274, 1126276</t>
  </si>
  <si>
    <t>L406024</t>
  </si>
  <si>
    <t>G406102</t>
  </si>
  <si>
    <t>https://www.gem.wiki/Lalpir_Power_Limited_power_station</t>
  </si>
  <si>
    <t>Lalpir Power Limited power station</t>
  </si>
  <si>
    <t>1009785</t>
  </si>
  <si>
    <t>L408410</t>
  </si>
  <si>
    <t>G411751</t>
  </si>
  <si>
    <t>https://www.gem.wiki/Liberty_Power_Tech_power_station</t>
  </si>
  <si>
    <t>Liberty Power Tech power station</t>
  </si>
  <si>
    <t>1-11</t>
  </si>
  <si>
    <t>Kamalpur</t>
  </si>
  <si>
    <t>1076819</t>
  </si>
  <si>
    <t>1217323, 1217326, 1217327, 1217328, 1217329, 1217330, 1217331, 1217332, 1217333, 1217334, 1217335</t>
  </si>
  <si>
    <t>L408409</t>
  </si>
  <si>
    <t>G411750</t>
  </si>
  <si>
    <t>G411749</t>
  </si>
  <si>
    <t>https://www.gem.wiki/Liberty_power_station</t>
  </si>
  <si>
    <t>Liberty power station</t>
  </si>
  <si>
    <t>TNB Liberty power</t>
  </si>
  <si>
    <t>1138686</t>
  </si>
  <si>
    <t>1112056, 1112057</t>
  </si>
  <si>
    <t>L406025</t>
  </si>
  <si>
    <t>G406103</t>
  </si>
  <si>
    <t>https://www.gem.wiki/Muzaffargarh_power_station</t>
  </si>
  <si>
    <t>Muzaffargarh power station</t>
  </si>
  <si>
    <t>1033215</t>
  </si>
  <si>
    <t>L103129</t>
  </si>
  <si>
    <t>G406107</t>
  </si>
  <si>
    <t>G406108</t>
  </si>
  <si>
    <t>G406109</t>
  </si>
  <si>
    <t>G406111</t>
  </si>
  <si>
    <t>G406112</t>
  </si>
  <si>
    <t>G406110</t>
  </si>
  <si>
    <t>https://www.gem.wiki/Nandipur_power_station</t>
  </si>
  <si>
    <t>Nandipur power station</t>
  </si>
  <si>
    <t>Nandipur</t>
  </si>
  <si>
    <t>Gujranwala</t>
  </si>
  <si>
    <t>1072521</t>
  </si>
  <si>
    <t>1209354, 1217311, 1217312, 1217313</t>
  </si>
  <si>
    <t>L406028</t>
  </si>
  <si>
    <t>G406113</t>
  </si>
  <si>
    <t>https://www.gem.wiki/Narowal_power_plant</t>
  </si>
  <si>
    <t>Narowal power plant</t>
  </si>
  <si>
    <t>Narowal</t>
  </si>
  <si>
    <t>1069520</t>
  </si>
  <si>
    <t>L408414</t>
  </si>
  <si>
    <t>G411747</t>
  </si>
  <si>
    <t>G411748</t>
  </si>
  <si>
    <t>https://www.gem.wiki/Nishat_Chunian_power_station</t>
  </si>
  <si>
    <t>Nishat Chunian power station</t>
  </si>
  <si>
    <t>Jamber</t>
  </si>
  <si>
    <t>1074917</t>
  </si>
  <si>
    <t>L408413</t>
  </si>
  <si>
    <t>G411745</t>
  </si>
  <si>
    <t>G411746</t>
  </si>
  <si>
    <t>https://www.gem.wiki/Nishat_Power_Limited_power_plant</t>
  </si>
  <si>
    <t>Nishat Power Limited power plant</t>
  </si>
  <si>
    <t>1072721</t>
  </si>
  <si>
    <t>L408425</t>
  </si>
  <si>
    <t>G411743</t>
  </si>
  <si>
    <t>G411744</t>
  </si>
  <si>
    <t>https://www.gem.wiki/Nooriabad_power_plant</t>
  </si>
  <si>
    <t>Nooriabad power plant</t>
  </si>
  <si>
    <t>Nooriabad</t>
  </si>
  <si>
    <t>L407799</t>
  </si>
  <si>
    <t>G410374</t>
  </si>
  <si>
    <t>G410373</t>
  </si>
  <si>
    <t>https://www.gem.wiki/Orient_power_station</t>
  </si>
  <si>
    <t>Orient power station</t>
  </si>
  <si>
    <t>Phool Nagur</t>
  </si>
  <si>
    <t>1067143</t>
  </si>
  <si>
    <t>1199217, 1202022, 1202023</t>
  </si>
  <si>
    <t>L406029</t>
  </si>
  <si>
    <t>G406114</t>
  </si>
  <si>
    <t>https://www.gem.wiki/Pakgen_Power_Limited_power_plant</t>
  </si>
  <si>
    <t>Pakgen Power Limited power plant</t>
  </si>
  <si>
    <t>1009786</t>
  </si>
  <si>
    <t>L408424</t>
  </si>
  <si>
    <t>G411742</t>
  </si>
  <si>
    <t>https://www.gem.wiki/Reshma_power_station</t>
  </si>
  <si>
    <t>Reshma power station</t>
  </si>
  <si>
    <t>1085036</t>
  </si>
  <si>
    <t>L408423</t>
  </si>
  <si>
    <t>G411741</t>
  </si>
  <si>
    <t>https://www.gem.wiki/Rousch_power_station</t>
  </si>
  <si>
    <t>Rousch power station</t>
  </si>
  <si>
    <t>Abdul Hakeem</t>
  </si>
  <si>
    <t>1027580</t>
  </si>
  <si>
    <t>1144147, 1144148, 1144149</t>
  </si>
  <si>
    <t>L406030</t>
  </si>
  <si>
    <t>G406115</t>
  </si>
  <si>
    <t>https://www.gem.wiki/SPS_Faisalabad_power_station</t>
  </si>
  <si>
    <t>SPS Faisalabad power station</t>
  </si>
  <si>
    <t>L406035</t>
  </si>
  <si>
    <t>G406120</t>
  </si>
  <si>
    <t>G406121</t>
  </si>
  <si>
    <t>https://www.gem.wiki/Saba_Power_power_plant</t>
  </si>
  <si>
    <t>Saba Power power plant</t>
  </si>
  <si>
    <t>Dhantpura</t>
  </si>
  <si>
    <t>1012930</t>
  </si>
  <si>
    <t>L408422</t>
  </si>
  <si>
    <t>G411740</t>
  </si>
  <si>
    <t>https://www.gem.wiki/Saif_power_station</t>
  </si>
  <si>
    <t>Saif power station</t>
  </si>
  <si>
    <t>Sahiwal</t>
  </si>
  <si>
    <t>1066450</t>
  </si>
  <si>
    <t>1198045, 1209349, 1207398</t>
  </si>
  <si>
    <t>L406031</t>
  </si>
  <si>
    <t>G406116</t>
  </si>
  <si>
    <t>https://www.gem.wiki/Sapphire_Electric_power_station</t>
  </si>
  <si>
    <t>Sapphire Electric power station</t>
  </si>
  <si>
    <t>Muridke</t>
  </si>
  <si>
    <t>1066449</t>
  </si>
  <si>
    <t>1198046, 1217828, 1217829</t>
  </si>
  <si>
    <t>L406032</t>
  </si>
  <si>
    <t>G406117</t>
  </si>
  <si>
    <t>https://www.gem.wiki/Site_gas_power_station</t>
  </si>
  <si>
    <t>Site gas power station</t>
  </si>
  <si>
    <t>1020514</t>
  </si>
  <si>
    <t>1215367, 1220159</t>
  </si>
  <si>
    <t>L408411</t>
  </si>
  <si>
    <t>G411752</t>
  </si>
  <si>
    <t>https://www.gem.wiki/Southern_Electric_Power_Project_power_plant</t>
  </si>
  <si>
    <t>Southern Electric Power Project power plant</t>
  </si>
  <si>
    <t>1:5</t>
  </si>
  <si>
    <t>Jia Bagga</t>
  </si>
  <si>
    <t>1038339</t>
  </si>
  <si>
    <t>1159931, 1159930, 1159929, 1159928, 1159737</t>
  </si>
  <si>
    <t>L408421</t>
  </si>
  <si>
    <t>G411739</t>
  </si>
  <si>
    <t>https://www.gem.wiki/Tapal_Energy_Power_Project_power_plant</t>
  </si>
  <si>
    <t>Tapal Energy Power Project power plant</t>
  </si>
  <si>
    <t>Keamari</t>
  </si>
  <si>
    <t>L408420</t>
  </si>
  <si>
    <t>G411738</t>
  </si>
  <si>
    <t>https://www.gem.wiki/Trimmu_power_station</t>
  </si>
  <si>
    <t>Trimmu power station</t>
  </si>
  <si>
    <t>Jhang</t>
  </si>
  <si>
    <t>1120577</t>
  </si>
  <si>
    <t>1288054, 1288122, 1288123</t>
  </si>
  <si>
    <t>L406036</t>
  </si>
  <si>
    <t>G406122</t>
  </si>
  <si>
    <t>https://www.gem.wiki/Uch_power_station</t>
  </si>
  <si>
    <t>Uch power station</t>
  </si>
  <si>
    <t>Dera Murad Jamali</t>
  </si>
  <si>
    <t>Nasirabad District</t>
  </si>
  <si>
    <t>1032275</t>
  </si>
  <si>
    <t>1154570, 1154571, 1154572, 1154573</t>
  </si>
  <si>
    <t>L406037</t>
  </si>
  <si>
    <t>G406123</t>
  </si>
  <si>
    <t>1231648, 1193268, 1231649</t>
  </si>
  <si>
    <t>G406124</t>
  </si>
  <si>
    <t>https://www.gem.wiki/Jenin_power_plant</t>
  </si>
  <si>
    <t>Jenin power plant</t>
  </si>
  <si>
    <t>محطة جنين لتوليد الكهرباء</t>
  </si>
  <si>
    <t>Jenin</t>
  </si>
  <si>
    <t>West Bank</t>
  </si>
  <si>
    <t>1123621</t>
  </si>
  <si>
    <t>L405527</t>
  </si>
  <si>
    <t>G405151</t>
  </si>
  <si>
    <t>G411147</t>
  </si>
  <si>
    <t>https://www.gem.wiki/Nusseirat_power_station</t>
  </si>
  <si>
    <t>Nusseirat power station</t>
  </si>
  <si>
    <t>محطة توليد كهرباء غزة, محطة كهرباء النصيرات</t>
  </si>
  <si>
    <t>Gaza</t>
  </si>
  <si>
    <t>Nuseirat, Gaza Power Plant</t>
  </si>
  <si>
    <t>1046277</t>
  </si>
  <si>
    <t>1168878, 1170831, 1170835, 1170832, 1170833, 1170834, 1263741, 1138579</t>
  </si>
  <si>
    <t>L405528</t>
  </si>
  <si>
    <t>G405152</t>
  </si>
  <si>
    <t>https://www.gem.wiki/Aboitiz_LNG_power_station</t>
  </si>
  <si>
    <t>Philippines</t>
  </si>
  <si>
    <t>Aboitiz LNG power station</t>
  </si>
  <si>
    <t>Naga</t>
  </si>
  <si>
    <t>Cebu</t>
  </si>
  <si>
    <t>L408899</t>
  </si>
  <si>
    <t>G411259</t>
  </si>
  <si>
    <t>https://www.gem.wiki/Aboitiz_Luzon_LNG_power_station</t>
  </si>
  <si>
    <t>Aboitiz Luzon LNG power station</t>
  </si>
  <si>
    <t>Pagbilao</t>
  </si>
  <si>
    <t>Quezon</t>
  </si>
  <si>
    <t>L408100</t>
  </si>
  <si>
    <t>G411298</t>
  </si>
  <si>
    <t>https://www.gem.wiki/Atimonan_power_station</t>
  </si>
  <si>
    <t>Atimonan power station</t>
  </si>
  <si>
    <t>Barangay Villa Ibaba</t>
  </si>
  <si>
    <t>Atimonan</t>
  </si>
  <si>
    <t>L103162</t>
  </si>
  <si>
    <t>G411297</t>
  </si>
  <si>
    <t>G411296</t>
  </si>
  <si>
    <t>G411295</t>
  </si>
  <si>
    <t>G411294</t>
  </si>
  <si>
    <t>https://www.gem.wiki/Bataan_power_station</t>
  </si>
  <si>
    <t>Bataan power station</t>
  </si>
  <si>
    <t>Barangay Luz</t>
  </si>
  <si>
    <t>Limay</t>
  </si>
  <si>
    <t>Bataan</t>
  </si>
  <si>
    <t>Bataan Combined Cycle Power Plant (BCCPP), Limay CCPP</t>
  </si>
  <si>
    <t>1023520</t>
  </si>
  <si>
    <t>1129145, 1129146, 1129147, 1129148</t>
  </si>
  <si>
    <t>L408075</t>
  </si>
  <si>
    <t>G411293</t>
  </si>
  <si>
    <t>Bataan Combined Cycle Power Plant (BCCPP), LImay CCPP</t>
  </si>
  <si>
    <t>1129149, 1129150, 1129151, 1129152</t>
  </si>
  <si>
    <t>G411292</t>
  </si>
  <si>
    <t>https://www.gem.wiki/Batangas_(Millenium)_power_station</t>
  </si>
  <si>
    <t>Batangas (Millenium) power station</t>
  </si>
  <si>
    <t>Dela Paz Proper and Ilijan</t>
  </si>
  <si>
    <t>Batangas</t>
  </si>
  <si>
    <t>Calabarzon</t>
  </si>
  <si>
    <t>L407368</t>
  </si>
  <si>
    <t>G409424</t>
  </si>
  <si>
    <t>https://www.gem.wiki/Batangas_Clean_Energy_power_station</t>
  </si>
  <si>
    <t>Batangas Clean Energy power station</t>
  </si>
  <si>
    <t>Pinamucan Ibaba and Pinamucan Proper</t>
  </si>
  <si>
    <t>1131482</t>
  </si>
  <si>
    <t>1302928, 1312827</t>
  </si>
  <si>
    <t>L405959</t>
  </si>
  <si>
    <t>G405947</t>
  </si>
  <si>
    <t>https://www.gem.wiki/Batangas_Combined_Cycle_power_plant</t>
  </si>
  <si>
    <t>Batangas Combined Cycle power plant</t>
  </si>
  <si>
    <t>1020748</t>
  </si>
  <si>
    <t>1302927, 1309011</t>
  </si>
  <si>
    <t>L407927</t>
  </si>
  <si>
    <t>G405950</t>
  </si>
  <si>
    <t>1310226, 1310225</t>
  </si>
  <si>
    <t>G405951</t>
  </si>
  <si>
    <t>1310224, 1310228</t>
  </si>
  <si>
    <t>G410630</t>
  </si>
  <si>
    <t>1310227, 1310229</t>
  </si>
  <si>
    <t>G410631</t>
  </si>
  <si>
    <t>https://www.gem.wiki/Bauang_La_Union_Diesel_power_plant</t>
  </si>
  <si>
    <t>Bauang La Union Diesel power plant</t>
  </si>
  <si>
    <t>Bauang</t>
  </si>
  <si>
    <t>1010796</t>
  </si>
  <si>
    <t>L408099</t>
  </si>
  <si>
    <t>G411291</t>
  </si>
  <si>
    <t>https://www.gem.wiki/Bulacan_Bunker_C-fired_diesel_power_station</t>
  </si>
  <si>
    <t>Bulacan Bunker C-fired diesel power station</t>
  </si>
  <si>
    <t>Barangay Matictic</t>
  </si>
  <si>
    <t>Norzagaray</t>
  </si>
  <si>
    <t>Bulacan</t>
  </si>
  <si>
    <t>1031986</t>
  </si>
  <si>
    <t>L408078</t>
  </si>
  <si>
    <t>G411290</t>
  </si>
  <si>
    <t>https://www.gem.wiki/Cebu_LNG_power_station</t>
  </si>
  <si>
    <t>Cebu LNG power station</t>
  </si>
  <si>
    <t>Argao</t>
  </si>
  <si>
    <t>Central Visayas</t>
  </si>
  <si>
    <t>1123304</t>
  </si>
  <si>
    <t>1291728, 1311984</t>
  </si>
  <si>
    <t>L405341</t>
  </si>
  <si>
    <t>G404396</t>
  </si>
  <si>
    <t>https://www.gem.wiki/Energies_PH_Camarines_Norte_power_station</t>
  </si>
  <si>
    <t>Energies PH Camarines Norte power station</t>
  </si>
  <si>
    <t>Barangay Osmena</t>
  </si>
  <si>
    <t>Jose Panganiban</t>
  </si>
  <si>
    <t>Camarines Norte</t>
  </si>
  <si>
    <t>L408098</t>
  </si>
  <si>
    <t>G411289</t>
  </si>
  <si>
    <t>https://www.gem.wiki/Energies_PH_Quezon_power_station</t>
  </si>
  <si>
    <t>Energies PH Quezon power station</t>
  </si>
  <si>
    <t>Barangay Candalapdap</t>
  </si>
  <si>
    <t>Tagkawayan</t>
  </si>
  <si>
    <t>Queson</t>
  </si>
  <si>
    <t>L408097</t>
  </si>
  <si>
    <t>G411288</t>
  </si>
  <si>
    <t>https://www.gem.wiki/Iligan_Diesel_power_plant</t>
  </si>
  <si>
    <t>Iligan Diesel power plant</t>
  </si>
  <si>
    <t>Lligan City</t>
  </si>
  <si>
    <t>1024433</t>
  </si>
  <si>
    <t>L408096</t>
  </si>
  <si>
    <t>G411287</t>
  </si>
  <si>
    <t>https://www.gem.wiki/Ilijan_power_station</t>
  </si>
  <si>
    <t>Ilijan power station</t>
  </si>
  <si>
    <t>1121057, 1159671, 1168710</t>
  </si>
  <si>
    <t>L405342</t>
  </si>
  <si>
    <t>G404387</t>
  </si>
  <si>
    <t>1168708, 1168709, 1168711</t>
  </si>
  <si>
    <t>G404388</t>
  </si>
  <si>
    <t>https://www.gem.wiki/Ingrid_power_station</t>
  </si>
  <si>
    <t>Ingrid power station</t>
  </si>
  <si>
    <t>Pililla</t>
  </si>
  <si>
    <t>1121898</t>
  </si>
  <si>
    <t>L408095</t>
  </si>
  <si>
    <t>G411286</t>
  </si>
  <si>
    <t>https://www.gem.wiki/Kauswagan_LNG_Combined_Cycle_power_plant</t>
  </si>
  <si>
    <t>Kauswagan LNG Combined Cycle power plant</t>
  </si>
  <si>
    <t>Tacub</t>
  </si>
  <si>
    <t>Kauswagan</t>
  </si>
  <si>
    <t>Lanao del Norte</t>
  </si>
  <si>
    <t>Northern Mindanao</t>
  </si>
  <si>
    <t>L407365</t>
  </si>
  <si>
    <t>G409421</t>
  </si>
  <si>
    <t>https://www.gem.wiki/La_Union_power_station</t>
  </si>
  <si>
    <t>La Union power station</t>
  </si>
  <si>
    <t>La Union</t>
  </si>
  <si>
    <t>Luzon</t>
  </si>
  <si>
    <t>GELDC Luna Coal Power Plant</t>
  </si>
  <si>
    <t>L103189</t>
  </si>
  <si>
    <t>G410634</t>
  </si>
  <si>
    <t>https://www.gem.wiki/Lloyds_Energy_power_station</t>
  </si>
  <si>
    <t>Lloyds Energy power station</t>
  </si>
  <si>
    <t>San Pascual</t>
  </si>
  <si>
    <t>L405960</t>
  </si>
  <si>
    <t>G405948</t>
  </si>
  <si>
    <t>https://www.gem.wiki/Lucidum_LNG_power_station</t>
  </si>
  <si>
    <t>Lucidum LNG power station</t>
  </si>
  <si>
    <t>Silanguin Bay</t>
  </si>
  <si>
    <t>Zambales</t>
  </si>
  <si>
    <t>Central Luzon</t>
  </si>
  <si>
    <t>L405961</t>
  </si>
  <si>
    <t>G405949</t>
  </si>
  <si>
    <t>https://www.gem.wiki/Malaya_Thermal_power_station</t>
  </si>
  <si>
    <t>Malaya Thermal power station</t>
  </si>
  <si>
    <t>1023523</t>
  </si>
  <si>
    <t>L408094</t>
  </si>
  <si>
    <t>G411285</t>
  </si>
  <si>
    <t>G411284</t>
  </si>
  <si>
    <t>https://www.gem.wiki/Mariveles_LNG_power_station</t>
  </si>
  <si>
    <t>Mariveles LNG power station</t>
  </si>
  <si>
    <t>Biaan</t>
  </si>
  <si>
    <t>Mariveles</t>
  </si>
  <si>
    <t>Mariveles Gas to Power Project (Mariveles LNG)</t>
  </si>
  <si>
    <t>L407367</t>
  </si>
  <si>
    <t>G409423</t>
  </si>
  <si>
    <t>https://www.gem.wiki/Millennium_Gas_Turbine_Power_Plant</t>
  </si>
  <si>
    <t>Millennium Gas Turbine Power Plant</t>
  </si>
  <si>
    <t>Navotas</t>
  </si>
  <si>
    <t>Metro Manila</t>
  </si>
  <si>
    <t>Millennium Gas Turbine Power Plant (MGTPP)</t>
  </si>
  <si>
    <t>1018747</t>
  </si>
  <si>
    <t>L408077</t>
  </si>
  <si>
    <t>G411283</t>
  </si>
  <si>
    <t>G411282</t>
  </si>
  <si>
    <t>https://www.gem.wiki/Mobile_4_bunker-fired_diesel_power_station</t>
  </si>
  <si>
    <t>Mobile 4 bunker-fired diesel power station</t>
  </si>
  <si>
    <t>Navotas City</t>
  </si>
  <si>
    <t>L408104</t>
  </si>
  <si>
    <t>G411281</t>
  </si>
  <si>
    <t>https://www.gem.wiki/Mobile_5_bunker-fired_diesel_power_station</t>
  </si>
  <si>
    <t>Mobile 5 bunker-fired diesel power station</t>
  </si>
  <si>
    <t>L408103</t>
  </si>
  <si>
    <t>G411280</t>
  </si>
  <si>
    <t>G411279</t>
  </si>
  <si>
    <t>https://www.gem.wiki/Mobile_6_bunker-fired_diesel_power_station</t>
  </si>
  <si>
    <t>Mobile 6 bunker-fired diesel power station</t>
  </si>
  <si>
    <t>L408102</t>
  </si>
  <si>
    <t>G411278</t>
  </si>
  <si>
    <t>https://www.gem.wiki/Navotas_LNG_power_station</t>
  </si>
  <si>
    <t>Navotas LNG power station</t>
  </si>
  <si>
    <t>Barangay Tanza</t>
  </si>
  <si>
    <t>L407925</t>
  </si>
  <si>
    <t>G410635</t>
  </si>
  <si>
    <t>https://www.gem.wiki/Pagbilao_Combined_Cycle_power_station</t>
  </si>
  <si>
    <t>Pagbilao Combined Cycle power station</t>
  </si>
  <si>
    <t>Grande Island, EWC CCGT Power Plant</t>
  </si>
  <si>
    <t>1078638</t>
  </si>
  <si>
    <t>1220491, 1233061</t>
  </si>
  <si>
    <t>L405343</t>
  </si>
  <si>
    <t>G404397</t>
  </si>
  <si>
    <t>https://www.gem.wiki/Pagbilao_power_station</t>
  </si>
  <si>
    <t>Pagbilao power station</t>
  </si>
  <si>
    <t>Ibabang Polo Barangay</t>
  </si>
  <si>
    <t>L103166</t>
  </si>
  <si>
    <t>G411277</t>
  </si>
  <si>
    <t>G411276</t>
  </si>
  <si>
    <t>https://www.gem.wiki/Panasia_Energy_power_station</t>
  </si>
  <si>
    <t>Panasia Energy power station</t>
  </si>
  <si>
    <t>1232105</t>
  </si>
  <si>
    <t>L408076</t>
  </si>
  <si>
    <t>G411275</t>
  </si>
  <si>
    <t>https://www.gem.wiki/SMC_Cebu_power_station</t>
  </si>
  <si>
    <t>SMC Cebu power station</t>
  </si>
  <si>
    <t>Lapu-Lapu City</t>
  </si>
  <si>
    <t>SMC – Converge LNG Plan</t>
  </si>
  <si>
    <t>L407802</t>
  </si>
  <si>
    <t>G410393</t>
  </si>
  <si>
    <t>https://www.gem.wiki/SMC_Leyte_power_station</t>
  </si>
  <si>
    <t>SMC Leyte power station</t>
  </si>
  <si>
    <t>Tugas</t>
  </si>
  <si>
    <t>Tabango</t>
  </si>
  <si>
    <t>Leyte</t>
  </si>
  <si>
    <t>1139792</t>
  </si>
  <si>
    <t>L407857</t>
  </si>
  <si>
    <t>G410540</t>
  </si>
  <si>
    <t>https://www.gem.wiki/Saint_Joseph_Batangas_power_station</t>
  </si>
  <si>
    <t>Saint Joseph Batangas power station</t>
  </si>
  <si>
    <t>1117253</t>
  </si>
  <si>
    <t>L405344</t>
  </si>
  <si>
    <t>G404398</t>
  </si>
  <si>
    <t>https://www.gem.wiki/San_Carlos_Power_Station</t>
  </si>
  <si>
    <t>San Carlos Power Station</t>
  </si>
  <si>
    <t>San Carlos</t>
  </si>
  <si>
    <t>Negros Occidental</t>
  </si>
  <si>
    <t>SMC global negros power station</t>
  </si>
  <si>
    <t>1139730</t>
  </si>
  <si>
    <t>1314520, 1314521, 1314522, 1314523</t>
  </si>
  <si>
    <t>L104541</t>
  </si>
  <si>
    <t>G409419</t>
  </si>
  <si>
    <t>https://www.gem.wiki/San_Francisco_power_station</t>
  </si>
  <si>
    <t>San Francisco power station</t>
  </si>
  <si>
    <t>Barangays Cagslay 1, Cagslay 2</t>
  </si>
  <si>
    <t>Mauban</t>
  </si>
  <si>
    <t>L408113</t>
  </si>
  <si>
    <t>G411274</t>
  </si>
  <si>
    <t>https://www.gem.wiki/San_Gabriel_power_station</t>
  </si>
  <si>
    <t>San Gabriel power station</t>
  </si>
  <si>
    <t>Santa Rita</t>
  </si>
  <si>
    <t>1066595</t>
  </si>
  <si>
    <t>L405345</t>
  </si>
  <si>
    <t>G404389</t>
  </si>
  <si>
    <t>https://www.gem.wiki/San_Lorenzo_power_station</t>
  </si>
  <si>
    <t>San Lorenzo power station</t>
  </si>
  <si>
    <t>1017046</t>
  </si>
  <si>
    <t>L405346</t>
  </si>
  <si>
    <t>G404390</t>
  </si>
  <si>
    <t>G404391</t>
  </si>
  <si>
    <t>https://www.gem.wiki/San_Miguel_Navotas_power_station</t>
  </si>
  <si>
    <t>San Miguel Navotas power station</t>
  </si>
  <si>
    <t>L408112</t>
  </si>
  <si>
    <t>G411273</t>
  </si>
  <si>
    <t>G411272</t>
  </si>
  <si>
    <t>https://www.gem.wiki/Sangali_LNG_power_station</t>
  </si>
  <si>
    <t>Sangali LNG power station</t>
  </si>
  <si>
    <t>Zamboanga</t>
  </si>
  <si>
    <t>Zamboanga Peninsula</t>
  </si>
  <si>
    <t>L407924</t>
  </si>
  <si>
    <t>G410636</t>
  </si>
  <si>
    <t>https://www.gem.wiki/Sangali_diesel_power_station</t>
  </si>
  <si>
    <t>Sangali diesel power station</t>
  </si>
  <si>
    <t>L408111</t>
  </si>
  <si>
    <t>G411271</t>
  </si>
  <si>
    <t>https://www.gem.wiki/Santa_Maria_Batangas_power_station</t>
  </si>
  <si>
    <t>Santa Maria Batangas power station</t>
  </si>
  <si>
    <t>1017048</t>
  </si>
  <si>
    <t>L405347</t>
  </si>
  <si>
    <t>G404399</t>
  </si>
  <si>
    <t>G406243</t>
  </si>
  <si>
    <t>https://www.gem.wiki/Santa_Rita_power_station</t>
  </si>
  <si>
    <t>Santa Rita power station</t>
  </si>
  <si>
    <t>1017047</t>
  </si>
  <si>
    <t>L405348</t>
  </si>
  <si>
    <t>G404392</t>
  </si>
  <si>
    <t>G404393</t>
  </si>
  <si>
    <t>G404394</t>
  </si>
  <si>
    <t>G404395</t>
  </si>
  <si>
    <t>https://www.gem.wiki/Sisiman_LNG_Combined_Cycle_power_plant</t>
  </si>
  <si>
    <t>Sisiman LNG Combined Cycle power plant</t>
  </si>
  <si>
    <t>Alas-asin and Sisiman</t>
  </si>
  <si>
    <t>L407364</t>
  </si>
  <si>
    <t>G409420</t>
  </si>
  <si>
    <t>https://www.gem.wiki/Stellar_power_station</t>
  </si>
  <si>
    <t>Stellar power station</t>
  </si>
  <si>
    <t>Libjo and Malitam</t>
  </si>
  <si>
    <t>L407366</t>
  </si>
  <si>
    <t>G409422</t>
  </si>
  <si>
    <t>https://www.gem.wiki/Subic_diesel_power_station</t>
  </si>
  <si>
    <t>Subic diesel power station</t>
  </si>
  <si>
    <t>Subic Bay</t>
  </si>
  <si>
    <t>1016536</t>
  </si>
  <si>
    <t>L408109</t>
  </si>
  <si>
    <t>G411270</t>
  </si>
  <si>
    <t>https://www.gem.wiki/Tagkawayan_Power_Station</t>
  </si>
  <si>
    <t>Tagkawayan Power Station</t>
  </si>
  <si>
    <t>Barangay Laurel</t>
  </si>
  <si>
    <t>L104540</t>
  </si>
  <si>
    <t>G411269</t>
  </si>
  <si>
    <t>https://www.gem.wiki/Tanglawan_power_station</t>
  </si>
  <si>
    <t>Tanglawan power station</t>
  </si>
  <si>
    <t>L405964</t>
  </si>
  <si>
    <t>G405958</t>
  </si>
  <si>
    <t>https://www.gem.wiki/Therma_Marine_Inc_(TMI)_1_power_barge_power_station</t>
  </si>
  <si>
    <t>Therma Marine Inc (TMI) 1 power barge power station</t>
  </si>
  <si>
    <t>Maco</t>
  </si>
  <si>
    <t>1023562</t>
  </si>
  <si>
    <t>L408107</t>
  </si>
  <si>
    <t>G411268</t>
  </si>
  <si>
    <t>https://www.gem.wiki/Therma_Marine_Inc_(TMI)_2_power_barge_power_station</t>
  </si>
  <si>
    <t>Therma Marine Inc (TMI) 2 power barge power station</t>
  </si>
  <si>
    <t>Nasipit</t>
  </si>
  <si>
    <t>1023561</t>
  </si>
  <si>
    <t>L408106</t>
  </si>
  <si>
    <t>G411267</t>
  </si>
  <si>
    <t>https://www.gem.wiki/Therma_Mobile,_Inc._(TMO)_power_station</t>
  </si>
  <si>
    <t>Therma Mobile, Inc. (TMO) power station</t>
  </si>
  <si>
    <t>L408105</t>
  </si>
  <si>
    <t>G411266</t>
  </si>
  <si>
    <t>https://www.gem.wiki/Vires_Energy_floating_power_plant</t>
  </si>
  <si>
    <t>Vires Energy floating power plant</t>
  </si>
  <si>
    <t>Batangas Bay</t>
  </si>
  <si>
    <t>1136589</t>
  </si>
  <si>
    <t>L407803</t>
  </si>
  <si>
    <t>G410394</t>
  </si>
  <si>
    <t>https://www.gem.wiki/Western_Mindanao_Power_Corporation_(WMPC)_Zamboanga_power_station</t>
  </si>
  <si>
    <t>Western Mindanao Power Corporation (WMPC) Zamboanga power station</t>
  </si>
  <si>
    <t>1033310</t>
  </si>
  <si>
    <t>L408110</t>
  </si>
  <si>
    <t>G411265</t>
  </si>
  <si>
    <t>https://www.gem.wiki/Al_Saliyah_GT_power_plant</t>
  </si>
  <si>
    <t>Qatar</t>
  </si>
  <si>
    <t>Al Saliyah GT power plant</t>
  </si>
  <si>
    <t>محطة كهرباء السيليه المركزية</t>
  </si>
  <si>
    <t>Al Sailiya</t>
  </si>
  <si>
    <t>Al Rayyan</t>
  </si>
  <si>
    <t>Electricity Central Station Saliyah</t>
  </si>
  <si>
    <t>1026418</t>
  </si>
  <si>
    <t>L408039</t>
  </si>
  <si>
    <t>G411021</t>
  </si>
  <si>
    <t>G411020</t>
  </si>
  <si>
    <t>https://www.gem.wiki/Al_Wajbha_GT_Power_Plant_Qatar</t>
  </si>
  <si>
    <t>Al Wajbha GT Power Plant Qatar</t>
  </si>
  <si>
    <t>محطة الوجبة</t>
  </si>
  <si>
    <t>Al Wajba</t>
  </si>
  <si>
    <t>WRI: GEODB0002019</t>
  </si>
  <si>
    <t>L408233</t>
  </si>
  <si>
    <t>G411531</t>
  </si>
  <si>
    <t>https://www.gem.wiki/Mesaieed_CCGT_power_station</t>
  </si>
  <si>
    <t>Mesaieed CCGT power station</t>
  </si>
  <si>
    <t>محطة مسيعيد للطاقة</t>
  </si>
  <si>
    <t>Mesaieed</t>
  </si>
  <si>
    <t>Zone 92</t>
  </si>
  <si>
    <t>Al Wakrah</t>
  </si>
  <si>
    <t>WRI: GEODB0042859, GEO: GEO42859</t>
  </si>
  <si>
    <t>1069561</t>
  </si>
  <si>
    <t>1203448, 1203449, 1203454</t>
  </si>
  <si>
    <t>L405529</t>
  </si>
  <si>
    <t>G404744</t>
  </si>
  <si>
    <t>1203450, 1203451, 1203455</t>
  </si>
  <si>
    <t>G404745</t>
  </si>
  <si>
    <t>1203452, 1203453, 1203456</t>
  </si>
  <si>
    <t>G404746</t>
  </si>
  <si>
    <t>https://www.gem.wiki/Qafco-V_power_plant</t>
  </si>
  <si>
    <t>Qafco-V power plant</t>
  </si>
  <si>
    <t>1098419</t>
  </si>
  <si>
    <t>1200028, 1208116, 1208117, 1208118, 1253778</t>
  </si>
  <si>
    <t>L405530</t>
  </si>
  <si>
    <t>G404747</t>
  </si>
  <si>
    <t>https://www.gem.wiki/Qatalum_CCGT_power_station</t>
  </si>
  <si>
    <t>Qatalum CCGT power station</t>
  </si>
  <si>
    <t>محطة كهرباء المونيوم قطر</t>
  </si>
  <si>
    <t>WRI: GEODB0045477, GEO: GEO45477</t>
  </si>
  <si>
    <t>1061995</t>
  </si>
  <si>
    <t>1191540, 1204254, 1199872</t>
  </si>
  <si>
    <t>L405531</t>
  </si>
  <si>
    <t>G404725</t>
  </si>
  <si>
    <t>1204255, 1204256, 1204257</t>
  </si>
  <si>
    <t>G404726</t>
  </si>
  <si>
    <t>https://www.gem.wiki/Ras_Abu_Fontas_(A)_power_plant</t>
  </si>
  <si>
    <t>Ras Abu Fontas (A) power plant</t>
  </si>
  <si>
    <t>محطة راس أبو فنطاس (أ) للكهرباء</t>
  </si>
  <si>
    <t>WRI: GEODB0005018, GEO: GEO5018</t>
  </si>
  <si>
    <t>1026417</t>
  </si>
  <si>
    <t>L405532</t>
  </si>
  <si>
    <t>G404750</t>
  </si>
  <si>
    <t>https://www.gem.wiki/Ras_Abu_Fontas_power_plant</t>
  </si>
  <si>
    <t>Ras Abu Fontas power plant</t>
  </si>
  <si>
    <t>محطة رأس أبو فنطاس (ب) للطاقة وتحلية المياه</t>
  </si>
  <si>
    <t>B-GT1</t>
  </si>
  <si>
    <t>WRI: GEODB0005019, GEO: GEO5019</t>
  </si>
  <si>
    <t>1042798</t>
  </si>
  <si>
    <t>L405533</t>
  </si>
  <si>
    <t>G404727</t>
  </si>
  <si>
    <t>B-GT2</t>
  </si>
  <si>
    <t>G404728</t>
  </si>
  <si>
    <t>B-GT3</t>
  </si>
  <si>
    <t>G404729</t>
  </si>
  <si>
    <t>B-GT4</t>
  </si>
  <si>
    <t>G404730</t>
  </si>
  <si>
    <t>B-GT5</t>
  </si>
  <si>
    <t>G404731</t>
  </si>
  <si>
    <t>B1-GT1</t>
  </si>
  <si>
    <t>WRI: GEODB0005020, GEO: GEO5020</t>
  </si>
  <si>
    <t>G404732</t>
  </si>
  <si>
    <t>B1-GT2</t>
  </si>
  <si>
    <t>G404733</t>
  </si>
  <si>
    <t>B1-GT3</t>
  </si>
  <si>
    <t>G404734</t>
  </si>
  <si>
    <t>B2-GT1</t>
  </si>
  <si>
    <t>WRI: GEODB0005021, GEO: GEO5021</t>
  </si>
  <si>
    <t>1064659</t>
  </si>
  <si>
    <t>G404735</t>
  </si>
  <si>
    <t>B2-GT2</t>
  </si>
  <si>
    <t>G404736</t>
  </si>
  <si>
    <t>B2-GT3</t>
  </si>
  <si>
    <t>G404737</t>
  </si>
  <si>
    <t>https://www.gem.wiki/Ras_Laffan_A_power_plant</t>
  </si>
  <si>
    <t>Ras Laffan A power plant</t>
  </si>
  <si>
    <t>محطة رأس لفان للطاقة</t>
  </si>
  <si>
    <t>Ras Laffan Industrial city</t>
  </si>
  <si>
    <t>Zone 75</t>
  </si>
  <si>
    <t>Al Khor</t>
  </si>
  <si>
    <t>WRI: GEODB0005022, GEO: GEO5022</t>
  </si>
  <si>
    <t>Ras Laffan Power Company Power Plant</t>
  </si>
  <si>
    <t>1050795</t>
  </si>
  <si>
    <t>1174379, 1175969, 1175970</t>
  </si>
  <si>
    <t>L405534</t>
  </si>
  <si>
    <t>G404738</t>
  </si>
  <si>
    <t>https://www.gem.wiki/Ras_Laffan_B_power_plant</t>
  </si>
  <si>
    <t>Ras Laffan B power plant</t>
  </si>
  <si>
    <t>محطة رأس لفان "ب" لتوليد الطاقة وتحلية المياه</t>
  </si>
  <si>
    <t>Ras Laffan Industrial City</t>
  </si>
  <si>
    <t>WRI: GEODB0005023</t>
  </si>
  <si>
    <t>Q-POWER (RL-B)</t>
  </si>
  <si>
    <t>1061757</t>
  </si>
  <si>
    <t>1191212, 1193295, 1193296, 1193294, 1193297</t>
  </si>
  <si>
    <t>L405535</t>
  </si>
  <si>
    <t>G404739</t>
  </si>
  <si>
    <t>https://www.gem.wiki/Ras_Laffan_C_power_plant</t>
  </si>
  <si>
    <t>Ras Laffan C power plant</t>
  </si>
  <si>
    <t>محطة رأس لفان "س" لتوليد الطاقة وتحلية المياه</t>
  </si>
  <si>
    <t>WRI: GEODB0042860</t>
  </si>
  <si>
    <t>Ras Qartas Energy Plant, Ras Laffan C power and desalination plant</t>
  </si>
  <si>
    <t>1069993</t>
  </si>
  <si>
    <t>1209946, 1213454, 1204383</t>
  </si>
  <si>
    <t>L405536</t>
  </si>
  <si>
    <t>G404740</t>
  </si>
  <si>
    <t>1213455, 1213456, 1213461</t>
  </si>
  <si>
    <t>G404741</t>
  </si>
  <si>
    <t>1213457, 1213458, 1213462</t>
  </si>
  <si>
    <t>G404742</t>
  </si>
  <si>
    <t>1213459, 1213460, 1213463</t>
  </si>
  <si>
    <t>G404743</t>
  </si>
  <si>
    <t>https://www.gem.wiki/Ras_Rakan_power_plant</t>
  </si>
  <si>
    <t>Ras Rakan power plant</t>
  </si>
  <si>
    <t>Khasooma</t>
  </si>
  <si>
    <t>Zone 74</t>
  </si>
  <si>
    <t>Al Shamal</t>
  </si>
  <si>
    <t>Facility E project, Facility E IWPP، Facility E Integrated Water and Power Plant (IWPP)</t>
  </si>
  <si>
    <t>1118161</t>
  </si>
  <si>
    <t>L405537</t>
  </si>
  <si>
    <t>G404748</t>
  </si>
  <si>
    <t>https://www.gem.wiki/Umm_Al_Houl_power_plant</t>
  </si>
  <si>
    <t>Umm Al Houl power plant</t>
  </si>
  <si>
    <t>محطة أم الحول المستقلة للطاقة وتحلية المياه</t>
  </si>
  <si>
    <t>Umm Al Houl</t>
  </si>
  <si>
    <t>1108322</t>
  </si>
  <si>
    <t>1273093, 1273092, 1273094, 1269704, 1273095</t>
  </si>
  <si>
    <t>L405538</t>
  </si>
  <si>
    <t>G404749</t>
  </si>
  <si>
    <t>1273096, 1273097, 1273098, 1273099, 1273100</t>
  </si>
  <si>
    <t>G410062</t>
  </si>
  <si>
    <t>https://www.gem.wiki/Abqaiq_Cogeneration_power_station</t>
  </si>
  <si>
    <t>Saudi Arabia</t>
  </si>
  <si>
    <t>Abqaiq cogeneration power station</t>
  </si>
  <si>
    <t>محطة بقيق لتوليد الطاقة</t>
  </si>
  <si>
    <t>Abqaiq</t>
  </si>
  <si>
    <t>Ash Sharqiyah</t>
  </si>
  <si>
    <t>WRI: WRI1030636</t>
  </si>
  <si>
    <t>1099225</t>
  </si>
  <si>
    <t>L401090</t>
  </si>
  <si>
    <t>G401090</t>
  </si>
  <si>
    <t>G406249</t>
  </si>
  <si>
    <t>https://www.gem.wiki/Al_Qurayyat_power_plant</t>
  </si>
  <si>
    <t>Al Qurayyat power plant</t>
  </si>
  <si>
    <t>محطة كهرباء القريات, محطة توليد القريات</t>
  </si>
  <si>
    <t>Al Qurayyat</t>
  </si>
  <si>
    <t>Al Jawf</t>
  </si>
  <si>
    <t>Alquriyat Power Plant</t>
  </si>
  <si>
    <t>1009997</t>
  </si>
  <si>
    <t>L407826</t>
  </si>
  <si>
    <t>G410449</t>
  </si>
  <si>
    <t>G410448</t>
  </si>
  <si>
    <t>G410447</t>
  </si>
  <si>
    <t>G410446</t>
  </si>
  <si>
    <t>https://www.gem.wiki/Al_Wajh_power_station</t>
  </si>
  <si>
    <t>Al Wajh power station</t>
  </si>
  <si>
    <t>محطة كهرباء الوجه</t>
  </si>
  <si>
    <t>Al Wajh</t>
  </si>
  <si>
    <t>Tabouk</t>
  </si>
  <si>
    <t>WRI: WRI1030641</t>
  </si>
  <si>
    <t>1028197</t>
  </si>
  <si>
    <t>L407994</t>
  </si>
  <si>
    <t>G411012</t>
  </si>
  <si>
    <t>G411011</t>
  </si>
  <si>
    <t>G411010</t>
  </si>
  <si>
    <t>https://www.gem.wiki/Al-Jouf_power_plant</t>
  </si>
  <si>
    <t>Al-Jouf power plant</t>
  </si>
  <si>
    <t>محطة كهرباء الجوف</t>
  </si>
  <si>
    <t>Sakaka</t>
  </si>
  <si>
    <t>WRI: WRI1030640</t>
  </si>
  <si>
    <t>1009994</t>
  </si>
  <si>
    <t>L407989</t>
  </si>
  <si>
    <t>G411019</t>
  </si>
  <si>
    <t>G411018</t>
  </si>
  <si>
    <t>G411017</t>
  </si>
  <si>
    <t>https://www.gem.wiki/Al-Qassim_IPP_power_plant</t>
  </si>
  <si>
    <t>Al-Qassim IPP power plant</t>
  </si>
  <si>
    <t>محطة توليد شمال القصيم</t>
  </si>
  <si>
    <t>Taibah</t>
  </si>
  <si>
    <t>Al Qassim</t>
  </si>
  <si>
    <t>1142386</t>
  </si>
  <si>
    <t>L407992</t>
  </si>
  <si>
    <t>G411016</t>
  </si>
  <si>
    <t>1142388</t>
  </si>
  <si>
    <t>G411530</t>
  </si>
  <si>
    <t>https://www.gem.wiki/Al-Qassim_power_plant</t>
  </si>
  <si>
    <t>Al-Qassim power plant</t>
  </si>
  <si>
    <t>توسعة محطة توليد كهرباء القصيم المركزية الثالثة</t>
  </si>
  <si>
    <t>Buraydah</t>
  </si>
  <si>
    <t>1136778</t>
  </si>
  <si>
    <t>1223081, 1223082, 1223083, 1223084, 1268564</t>
  </si>
  <si>
    <t>L407990</t>
  </si>
  <si>
    <t>G411015</t>
  </si>
  <si>
    <t>1230316, 1233776, 1233777, 1233778, 1268565</t>
  </si>
  <si>
    <t>G411014</t>
  </si>
  <si>
    <t>1233779, 1233780, 1233781, 1233782, 1293280</t>
  </si>
  <si>
    <t>G411013</t>
  </si>
  <si>
    <t>https://www.gem.wiki/Alkhobar_power_plant</t>
  </si>
  <si>
    <t>Alkhobar power plant</t>
  </si>
  <si>
    <t>محطة توليد كهرباء الخبر</t>
  </si>
  <si>
    <t>Al Khobar</t>
  </si>
  <si>
    <t>Eastern</t>
  </si>
  <si>
    <t>1027861</t>
  </si>
  <si>
    <t>L405539</t>
  </si>
  <si>
    <t>G404777</t>
  </si>
  <si>
    <t>G404778</t>
  </si>
  <si>
    <t>G404779</t>
  </si>
  <si>
    <t>WRI: WRI1030638</t>
  </si>
  <si>
    <t>G404780</t>
  </si>
  <si>
    <t>G411529</t>
  </si>
  <si>
    <t>G411528</t>
  </si>
  <si>
    <t>G411527</t>
  </si>
  <si>
    <t>G411526</t>
  </si>
  <si>
    <t>G411525</t>
  </si>
  <si>
    <t>https://www.gem.wiki/Arar_power_plant</t>
  </si>
  <si>
    <t>Arar power plant</t>
  </si>
  <si>
    <t>محطة كهرباء عرعر</t>
  </si>
  <si>
    <t>Arar</t>
  </si>
  <si>
    <t>Northern Border</t>
  </si>
  <si>
    <t>1010276</t>
  </si>
  <si>
    <t>L407993</t>
  </si>
  <si>
    <t>G411009</t>
  </si>
  <si>
    <t>G411008</t>
  </si>
  <si>
    <t>G411007</t>
  </si>
  <si>
    <t>G411006</t>
  </si>
  <si>
    <t>https://www.gem.wiki/Asir_Central_power_plant</t>
  </si>
  <si>
    <t>Asir Central power plant</t>
  </si>
  <si>
    <t>محطة كهرباء عسير المركزية</t>
  </si>
  <si>
    <t>Abha</t>
  </si>
  <si>
    <t>Asir</t>
  </si>
  <si>
    <t>1028180</t>
  </si>
  <si>
    <t>L407995</t>
  </si>
  <si>
    <t>G411005</t>
  </si>
  <si>
    <t>G411524</t>
  </si>
  <si>
    <t>G411523</t>
  </si>
  <si>
    <t>G411522</t>
  </si>
  <si>
    <t>G411004</t>
  </si>
  <si>
    <t>G411003</t>
  </si>
  <si>
    <t>G411002</t>
  </si>
  <si>
    <t>https://www.gem.wiki/Beri_(SEC)_power_plant</t>
  </si>
  <si>
    <t>Beri (SEC) power plant</t>
  </si>
  <si>
    <t>معمل غاز البري</t>
  </si>
  <si>
    <t>Al-Jubail</t>
  </si>
  <si>
    <t>WRI: WRI1030646</t>
  </si>
  <si>
    <t>1028165</t>
  </si>
  <si>
    <t>L405540</t>
  </si>
  <si>
    <t>G404847</t>
  </si>
  <si>
    <t>G404848</t>
  </si>
  <si>
    <t>G404849</t>
  </si>
  <si>
    <t>https://www.gem.wiki/Berri_Gas_power_plant</t>
  </si>
  <si>
    <t>Berri Gas power plant</t>
  </si>
  <si>
    <t>WRI: WRI1030647</t>
  </si>
  <si>
    <t>Beri Gas Plant</t>
  </si>
  <si>
    <t>1057522</t>
  </si>
  <si>
    <t>L405541</t>
  </si>
  <si>
    <t>G404809</t>
  </si>
  <si>
    <t>G404810</t>
  </si>
  <si>
    <t>https://www.gem.wiki/Bisha_Central_power_plant</t>
  </si>
  <si>
    <t>Bisha Central power plant</t>
  </si>
  <si>
    <t>محطة توليد بيشة</t>
  </si>
  <si>
    <t>Bisha</t>
  </si>
  <si>
    <t>1028181</t>
  </si>
  <si>
    <t>L407997</t>
  </si>
  <si>
    <t>G411001</t>
  </si>
  <si>
    <t>G411000</t>
  </si>
  <si>
    <t>G410999</t>
  </si>
  <si>
    <t>https://www.gem.wiki/Fadhili_cogeneration_power_plant</t>
  </si>
  <si>
    <t>Fadhili cogeneration power plant</t>
  </si>
  <si>
    <t>محطة الفاضلي لتوليد الطاقة المزدوج</t>
  </si>
  <si>
    <t>Jubail Industrial City</t>
  </si>
  <si>
    <t>1111849</t>
  </si>
  <si>
    <t>1275124, 1283139, 1283140, 1283141, 1283142, 1306652, 1306653</t>
  </si>
  <si>
    <t>L405542</t>
  </si>
  <si>
    <t>G404751</t>
  </si>
  <si>
    <t>https://www.gem.wiki/Faras_power_plant</t>
  </si>
  <si>
    <t>Faras power plant</t>
  </si>
  <si>
    <t>محطة فرس الغازية</t>
  </si>
  <si>
    <t>Al Qar'aa</t>
  </si>
  <si>
    <t>1028168</t>
  </si>
  <si>
    <t>L405543</t>
  </si>
  <si>
    <t>G410114</t>
  </si>
  <si>
    <t>WRI: WRI1030652</t>
  </si>
  <si>
    <t>G404856</t>
  </si>
  <si>
    <t>G404857</t>
  </si>
  <si>
    <t>1-12</t>
  </si>
  <si>
    <t>G404858</t>
  </si>
  <si>
    <t>G410113</t>
  </si>
  <si>
    <t>G410112</t>
  </si>
  <si>
    <t>G404850</t>
  </si>
  <si>
    <t>G404851</t>
  </si>
  <si>
    <t>G404852</t>
  </si>
  <si>
    <t>G404853</t>
  </si>
  <si>
    <t>G404854</t>
  </si>
  <si>
    <t>G404855</t>
  </si>
  <si>
    <t>G404859</t>
  </si>
  <si>
    <t>G404860</t>
  </si>
  <si>
    <t>G404861</t>
  </si>
  <si>
    <t>G404862</t>
  </si>
  <si>
    <t>G404863</t>
  </si>
  <si>
    <t>https://www.gem.wiki/Ghazlan_power_plant</t>
  </si>
  <si>
    <t>Ghazlan power plant</t>
  </si>
  <si>
    <t>محطة غزلان البخارية</t>
  </si>
  <si>
    <t>Al Juaima'h</t>
  </si>
  <si>
    <t>WRI: WRI1030653, GEO: GEO3282</t>
  </si>
  <si>
    <t>1028170</t>
  </si>
  <si>
    <t>L405544</t>
  </si>
  <si>
    <t>G404864</t>
  </si>
  <si>
    <t>G404865</t>
  </si>
  <si>
    <t>G404866</t>
  </si>
  <si>
    <t>G404867</t>
  </si>
  <si>
    <t>G404868</t>
  </si>
  <si>
    <t>G404869</t>
  </si>
  <si>
    <t>G404870</t>
  </si>
  <si>
    <t>G404871</t>
  </si>
  <si>
    <t>https://www.gem.wiki/Green_Duba_ISCC_power_plant</t>
  </si>
  <si>
    <t>Green Duba ISCC power plant</t>
  </si>
  <si>
    <t>محطة ضباء الخضراء لتوليد الطاقة</t>
  </si>
  <si>
    <t>Tabuk</t>
  </si>
  <si>
    <t>WRI: WKS0071081</t>
  </si>
  <si>
    <t>Duba 1 ISCC</t>
  </si>
  <si>
    <t>1106169</t>
  </si>
  <si>
    <t>1310470, 1257397, 1266194, 1266195,</t>
  </si>
  <si>
    <t>L405545</t>
  </si>
  <si>
    <t>G404872</t>
  </si>
  <si>
    <t>https://www.gem.wiki/Hail_Cement_Company_power_plant</t>
  </si>
  <si>
    <t>Hail Cement Company power plant</t>
  </si>
  <si>
    <t>مصنع أسمنت حائل</t>
  </si>
  <si>
    <t>Hail</t>
  </si>
  <si>
    <t>1087251</t>
  </si>
  <si>
    <t>L408232</t>
  </si>
  <si>
    <t>G411521</t>
  </si>
  <si>
    <t>https://www.gem.wiki/Hail-2_power_plant</t>
  </si>
  <si>
    <t>Hail-2 power plant</t>
  </si>
  <si>
    <t>محطة توليد حائل ٢</t>
  </si>
  <si>
    <t>1030722</t>
  </si>
  <si>
    <t>L407999</t>
  </si>
  <si>
    <t>G410998</t>
  </si>
  <si>
    <t>G410997</t>
  </si>
  <si>
    <t>G410996</t>
  </si>
  <si>
    <t>G410995</t>
  </si>
  <si>
    <t>G410994</t>
  </si>
  <si>
    <t>G410993</t>
  </si>
  <si>
    <t>G410992</t>
  </si>
  <si>
    <t>1030723</t>
  </si>
  <si>
    <t>G411520</t>
  </si>
  <si>
    <t>https://www.gem.wiki/Hawiyah_Cogeneration_power_station</t>
  </si>
  <si>
    <t>Hawiyah cogeneration power station</t>
  </si>
  <si>
    <t>محطة توليد الحوية</t>
  </si>
  <si>
    <t>Al-Hawiyah</t>
  </si>
  <si>
    <t>Makkah</t>
  </si>
  <si>
    <t>1099226</t>
  </si>
  <si>
    <t>L401091</t>
  </si>
  <si>
    <t>G401091</t>
  </si>
  <si>
    <t>G406250</t>
  </si>
  <si>
    <t>https://www.gem.wiki/Hofuf_(KSA)_Captive_power_plant</t>
  </si>
  <si>
    <t>Hofuf (KSA) Captive power plant</t>
  </si>
  <si>
    <t>Alhufuf</t>
  </si>
  <si>
    <t>1028115</t>
  </si>
  <si>
    <t>L408002</t>
  </si>
  <si>
    <t>G410991</t>
  </si>
  <si>
    <t>G410990</t>
  </si>
  <si>
    <t>G410989</t>
  </si>
  <si>
    <t>https://www.gem.wiki/Jafurah_Cogeneration_power_plant</t>
  </si>
  <si>
    <t>Jafurah Cogeneration power plant</t>
  </si>
  <si>
    <t>محطة كهرباء الجافورة</t>
  </si>
  <si>
    <t>Jafurah</t>
  </si>
  <si>
    <t>1140785</t>
  </si>
  <si>
    <t>L408001</t>
  </si>
  <si>
    <t>G410988</t>
  </si>
  <si>
    <t>https://www.gem.wiki/Jeddah_PP3_power_plant</t>
  </si>
  <si>
    <t>Jeddah PP3 power plant</t>
  </si>
  <si>
    <t>محطة توليد الكهرباء الثالثة جدة</t>
  </si>
  <si>
    <t>Jeddah</t>
  </si>
  <si>
    <t>1028201</t>
  </si>
  <si>
    <t>L408000</t>
  </si>
  <si>
    <t>G410987</t>
  </si>
  <si>
    <t>G410986</t>
  </si>
  <si>
    <t>G410985</t>
  </si>
  <si>
    <t>G410984</t>
  </si>
  <si>
    <t>G410983</t>
  </si>
  <si>
    <t>G410982</t>
  </si>
  <si>
    <t>G410981</t>
  </si>
  <si>
    <t>G410980</t>
  </si>
  <si>
    <t>https://www.gem.wiki/Jeddah_South_power_plant</t>
  </si>
  <si>
    <t>Jeddah South power plant</t>
  </si>
  <si>
    <t>محطة توليد جنوب جدة البخارية</t>
  </si>
  <si>
    <t>Hegaz</t>
  </si>
  <si>
    <t>Red Sea Cost</t>
  </si>
  <si>
    <t>1079062</t>
  </si>
  <si>
    <t>L408227</t>
  </si>
  <si>
    <t>G411519</t>
  </si>
  <si>
    <t>G411518</t>
  </si>
  <si>
    <t>G411517</t>
  </si>
  <si>
    <t>G411516</t>
  </si>
  <si>
    <t>https://www.gem.wiki/Jizan_Cement_Company_power_plant</t>
  </si>
  <si>
    <t>Jizan Cement Company power plant</t>
  </si>
  <si>
    <t>شركة أسمنت المنطقة الجنوبية - مصنع جازان</t>
  </si>
  <si>
    <t>Jizan</t>
  </si>
  <si>
    <t>1017664</t>
  </si>
  <si>
    <t>L408226</t>
  </si>
  <si>
    <t>G411515</t>
  </si>
  <si>
    <t>https://www.gem.wiki/Jizan_Central_power_plant</t>
  </si>
  <si>
    <t>Jizan Central power plant</t>
  </si>
  <si>
    <t>محطة جازان المركزية</t>
  </si>
  <si>
    <t>1028183</t>
  </si>
  <si>
    <t>L408003</t>
  </si>
  <si>
    <t>G411514</t>
  </si>
  <si>
    <t>G410977</t>
  </si>
  <si>
    <t>G410976</t>
  </si>
  <si>
    <t>G410975</t>
  </si>
  <si>
    <t>G411513</t>
  </si>
  <si>
    <t>G411512</t>
  </si>
  <si>
    <t>G411511</t>
  </si>
  <si>
    <t>G411510</t>
  </si>
  <si>
    <t>G411509</t>
  </si>
  <si>
    <t>G411508</t>
  </si>
  <si>
    <t>G410979</t>
  </si>
  <si>
    <t>G410978</t>
  </si>
  <si>
    <t>https://www.gem.wiki/Jizan_IGCC_power_plant</t>
  </si>
  <si>
    <t>Jizan IGCC power plant</t>
  </si>
  <si>
    <t>مجمّع جازان للتغويز وإنتاج الطاقة</t>
  </si>
  <si>
    <t>Jizan Economic City</t>
  </si>
  <si>
    <t>Jazan IGCC</t>
  </si>
  <si>
    <t>1094787</t>
  </si>
  <si>
    <t>1247871, 1254442, 1254453</t>
  </si>
  <si>
    <t>L407706</t>
  </si>
  <si>
    <t>G410974</t>
  </si>
  <si>
    <t>1254443, 1254444, 1254454</t>
  </si>
  <si>
    <t>G410973</t>
  </si>
  <si>
    <t>1254445, 1254446, 1254455</t>
  </si>
  <si>
    <t>G410972</t>
  </si>
  <si>
    <t>1254457, 1254452, 1254451</t>
  </si>
  <si>
    <t>G410971</t>
  </si>
  <si>
    <t>1254458, 1254450, 1254449</t>
  </si>
  <si>
    <t>G410970</t>
  </si>
  <si>
    <t>https://www.gem.wiki/Juaymah_cogeneration_Gas_power_plant</t>
  </si>
  <si>
    <t>Juaymah cogeneration Gas power plant</t>
  </si>
  <si>
    <t>محطة الجعيمة لتوليد الكهرباء</t>
  </si>
  <si>
    <t>Jubail</t>
  </si>
  <si>
    <t>WRI: WRI1030664</t>
  </si>
  <si>
    <t>Ju'Aymah, Juymah</t>
  </si>
  <si>
    <t>1056637</t>
  </si>
  <si>
    <t>L405546</t>
  </si>
  <si>
    <t>G404984</t>
  </si>
  <si>
    <t>G404985</t>
  </si>
  <si>
    <t>G404983</t>
  </si>
  <si>
    <t>https://www.gem.wiki/Juba_power_plant</t>
  </si>
  <si>
    <t>Juba power plant</t>
  </si>
  <si>
    <t>محطة كهرباء الجوبة</t>
  </si>
  <si>
    <t>Juba</t>
  </si>
  <si>
    <t>Wadi ad-Dawasir</t>
  </si>
  <si>
    <t>Wadi Al-Dawasir Power Plant</t>
  </si>
  <si>
    <t>1021972</t>
  </si>
  <si>
    <t>L408004</t>
  </si>
  <si>
    <t>G410969</t>
  </si>
  <si>
    <t>G410968</t>
  </si>
  <si>
    <t>G411507</t>
  </si>
  <si>
    <t>G411506</t>
  </si>
  <si>
    <t>https://www.gem.wiki/Jubail_(SWCC)_Power_Station</t>
  </si>
  <si>
    <t>Jubail (SWCC) power station</t>
  </si>
  <si>
    <t>محطة الجبيل المتكاملة لتحلية المياه وتوليد الكهرباء</t>
  </si>
  <si>
    <t>WRI: WRI1030666</t>
  </si>
  <si>
    <t>Jubail Plant, Jubail Phase 3 power station</t>
  </si>
  <si>
    <t>1027857</t>
  </si>
  <si>
    <t>L401074</t>
  </si>
  <si>
    <t>G404795</t>
  </si>
  <si>
    <t>G404796</t>
  </si>
  <si>
    <t>G404797</t>
  </si>
  <si>
    <t>G404798</t>
  </si>
  <si>
    <t>G404799</t>
  </si>
  <si>
    <t>G404800</t>
  </si>
  <si>
    <t>G404786</t>
  </si>
  <si>
    <t>2-10</t>
  </si>
  <si>
    <t>G404794</t>
  </si>
  <si>
    <t>G404801</t>
  </si>
  <si>
    <t>G404787</t>
  </si>
  <si>
    <t>G404788</t>
  </si>
  <si>
    <t>G404789</t>
  </si>
  <si>
    <t>G404790</t>
  </si>
  <si>
    <t>G404791</t>
  </si>
  <si>
    <t>2-8</t>
  </si>
  <si>
    <t>G404792</t>
  </si>
  <si>
    <t>2-9</t>
  </si>
  <si>
    <t>G404793</t>
  </si>
  <si>
    <t>1063703</t>
  </si>
  <si>
    <t>G401074</t>
  </si>
  <si>
    <t>https://www.gem.wiki/Jubail_cogeneration_power_plant</t>
  </si>
  <si>
    <t>Jubail cogeneration power plant</t>
  </si>
  <si>
    <t>محطة صدف لتوليد الكهرباء</t>
  </si>
  <si>
    <t>WRI: WRI1030667</t>
  </si>
  <si>
    <t>Sadaf cogeneration, JEC</t>
  </si>
  <si>
    <t>1050918</t>
  </si>
  <si>
    <t>L405547</t>
  </si>
  <si>
    <t>G404782</t>
  </si>
  <si>
    <t>G404783</t>
  </si>
  <si>
    <t>https://www.gem.wiki/Karan_Gas_power_plant</t>
  </si>
  <si>
    <t>Karan Gas power plant</t>
  </si>
  <si>
    <t>محطة كران لتوليد الكهرباء</t>
  </si>
  <si>
    <t>1075666</t>
  </si>
  <si>
    <t>L405548</t>
  </si>
  <si>
    <t>G404811</t>
  </si>
  <si>
    <t>https://www.gem.wiki/Khursaniyah_power_plant</t>
  </si>
  <si>
    <t>Khursaniyah power plant</t>
  </si>
  <si>
    <t>محطة توليد الخرسانية</t>
  </si>
  <si>
    <t>WRI: WRI1030671</t>
  </si>
  <si>
    <t>Kharsaniya</t>
  </si>
  <si>
    <t>1075665</t>
  </si>
  <si>
    <t>L405549</t>
  </si>
  <si>
    <t>G404812</t>
  </si>
  <si>
    <t>G404813</t>
  </si>
  <si>
    <t>https://www.gem.wiki/MARAFIQ_Independent_Water_and_power_plant</t>
  </si>
  <si>
    <t>MARAFIQ Independent Water and power plant</t>
  </si>
  <si>
    <t>مشروع مرافق المستقل لإنتاج المياه والكهرباء</t>
  </si>
  <si>
    <t>WRI: WRI1030677, GEO: GEO45475</t>
  </si>
  <si>
    <t>Jubail IWPP Plant</t>
  </si>
  <si>
    <t>1067849</t>
  </si>
  <si>
    <t>1200477, 1203499, 1203500, 1201336</t>
  </si>
  <si>
    <t>L405550</t>
  </si>
  <si>
    <t>G404784</t>
  </si>
  <si>
    <t>1203501, 1203502, 1203503, 1203510</t>
  </si>
  <si>
    <t>G410111</t>
  </si>
  <si>
    <t>1203504, 1203505, 1203506, 1203511</t>
  </si>
  <si>
    <t>G410110</t>
  </si>
  <si>
    <t>1203507, 1203508, 1203509, 1203512</t>
  </si>
  <si>
    <t>G404785</t>
  </si>
  <si>
    <t>https://www.gem.wiki/Manifa_cogeneration_power_plant</t>
  </si>
  <si>
    <t>Manifa cogeneration power plant</t>
  </si>
  <si>
    <t>معمل منيفة</t>
  </si>
  <si>
    <t>Manifa</t>
  </si>
  <si>
    <t>WRI: WRI1030676</t>
  </si>
  <si>
    <t>Manifa Field</t>
  </si>
  <si>
    <t>1075664</t>
  </si>
  <si>
    <t>L405551</t>
  </si>
  <si>
    <t>G404815</t>
  </si>
  <si>
    <t>https://www.gem.wiki/Mansourah_Massarah_power_plant</t>
  </si>
  <si>
    <t>Mansourah Massarah power plant</t>
  </si>
  <si>
    <t>منجم منصورة ومسرة</t>
  </si>
  <si>
    <t>Al-Khurma</t>
  </si>
  <si>
    <t>1132616</t>
  </si>
  <si>
    <t>L408241</t>
  </si>
  <si>
    <t>G411505</t>
  </si>
  <si>
    <t>https://www.gem.wiki/Najran_power_plant</t>
  </si>
  <si>
    <t>Najran power plant</t>
  </si>
  <si>
    <t>محطة كهرباء نجران</t>
  </si>
  <si>
    <t>Najran</t>
  </si>
  <si>
    <t>1028186</t>
  </si>
  <si>
    <t>L408005</t>
  </si>
  <si>
    <t>G410967</t>
  </si>
  <si>
    <t>G411504</t>
  </si>
  <si>
    <t>G410966</t>
  </si>
  <si>
    <t>G410965</t>
  </si>
  <si>
    <t>https://www.gem.wiki/Petro-Rabigh_Independent_Water_Steam_and_Power_Project</t>
  </si>
  <si>
    <t>Petro-Rabigh Independent Water Steam and Power Project</t>
  </si>
  <si>
    <t>محطة بيترو رابغ المستقلة للمياه والبخار والكهرباء</t>
  </si>
  <si>
    <t>Rabigh</t>
  </si>
  <si>
    <t>Petro-Rabigh IWSPP</t>
  </si>
  <si>
    <t>1063829</t>
  </si>
  <si>
    <t>L408229</t>
  </si>
  <si>
    <t>G411503</t>
  </si>
  <si>
    <t>G411502</t>
  </si>
  <si>
    <t>G411501</t>
  </si>
  <si>
    <t>G411500</t>
  </si>
  <si>
    <t>G411499</t>
  </si>
  <si>
    <t>محطة بيترو رابغ المستقلة للمياه والبخار والكهرباء 2</t>
  </si>
  <si>
    <t>G411498</t>
  </si>
  <si>
    <t>G411497</t>
  </si>
  <si>
    <t>https://www.gem.wiki/Qatif_G-1_power_plant</t>
  </si>
  <si>
    <t>Qatif G-1 power plant</t>
  </si>
  <si>
    <t>محطة كهرباء القطيف</t>
  </si>
  <si>
    <t>Al-Awjam</t>
  </si>
  <si>
    <t>Safwa</t>
  </si>
  <si>
    <t>WRI: WRI1030693</t>
  </si>
  <si>
    <t>L405552</t>
  </si>
  <si>
    <t>G404818</t>
  </si>
  <si>
    <t>G404819</t>
  </si>
  <si>
    <t>https://www.gem.wiki/Qurayyah_CC_power_plant</t>
  </si>
  <si>
    <t>Qurayyah CC power plant</t>
  </si>
  <si>
    <t>مشروع القُريَّة المستقل لإنتاج الكهرباء، محطة كهرباء القرية ، محطة كهرباء القرية المركبة</t>
  </si>
  <si>
    <t>Al-Khobar</t>
  </si>
  <si>
    <t>WRI: WRI1030656, GEO: GEO43689</t>
  </si>
  <si>
    <t>Al-Qurayyah IPP, Hajr for Electricity Production Co. Station, Steam Village Station</t>
  </si>
  <si>
    <t>1078196</t>
  </si>
  <si>
    <t>1219600, 1239433, 1236961</t>
  </si>
  <si>
    <t>L405553</t>
  </si>
  <si>
    <t>G404756</t>
  </si>
  <si>
    <t>1239435, 1239434, 1239444</t>
  </si>
  <si>
    <t>G404757</t>
  </si>
  <si>
    <t>1239436, 1239437, 1239445</t>
  </si>
  <si>
    <t>G404758</t>
  </si>
  <si>
    <t>1240302, 1239438, 1239446</t>
  </si>
  <si>
    <t>G404759</t>
  </si>
  <si>
    <t>1239440, 1239441, 1239447</t>
  </si>
  <si>
    <t>G404760</t>
  </si>
  <si>
    <t>1239442, 1239443, 1239448</t>
  </si>
  <si>
    <t>G404761</t>
  </si>
  <si>
    <t>https://www.gem.wiki/Qurayyah_Thermal_power_plant</t>
  </si>
  <si>
    <t>Qurayyah Thermal power plant</t>
  </si>
  <si>
    <t>محطة القرية البخارية</t>
  </si>
  <si>
    <t>Al-Qurayyah</t>
  </si>
  <si>
    <t>GEO: GEO4983</t>
  </si>
  <si>
    <t>1028161</t>
  </si>
  <si>
    <t>L405554</t>
  </si>
  <si>
    <t>G404879</t>
  </si>
  <si>
    <t>G404880</t>
  </si>
  <si>
    <t>G404881</t>
  </si>
  <si>
    <t>G404882</t>
  </si>
  <si>
    <t>https://www.gem.wiki/Qurayyah_ll_power_plant</t>
  </si>
  <si>
    <t>Qurayyah ll power plant</t>
  </si>
  <si>
    <t>محطة كهرباء القرية ، محطة كهرباء القرية المركبة</t>
  </si>
  <si>
    <t>Al-Ahsa</t>
  </si>
  <si>
    <t>1200731, 1200732, 1200733, 1220899</t>
  </si>
  <si>
    <t>L405555</t>
  </si>
  <si>
    <t>G404873</t>
  </si>
  <si>
    <t>1200734, 1200735, 1200736, 1220900</t>
  </si>
  <si>
    <t>G404874</t>
  </si>
  <si>
    <t>1200737, 1200738, 1200739, 1220901</t>
  </si>
  <si>
    <t>G404875</t>
  </si>
  <si>
    <t>1200740, 1200741, 1200742, 1220902</t>
  </si>
  <si>
    <t>G404876</t>
  </si>
  <si>
    <t>1200743, 1200744, 1220898, 1220903</t>
  </si>
  <si>
    <t>G404877</t>
  </si>
  <si>
    <t>1233761, 1233762, 1233763, 1233764</t>
  </si>
  <si>
    <t>G404878</t>
  </si>
  <si>
    <t>https://www.gem.wiki/Rabigh_2_IPP_power_station</t>
  </si>
  <si>
    <t>Rabigh 2 IPP power station</t>
  </si>
  <si>
    <t>محطة رابغ ٢, محطة المرجان المستقل للكهرباء</t>
  </si>
  <si>
    <t>Ar Riyad</t>
  </si>
  <si>
    <t>WRI: WRI1030726</t>
  </si>
  <si>
    <t>Rabigh II independent power plant (R2IPP)</t>
  </si>
  <si>
    <t>1090406</t>
  </si>
  <si>
    <t>1241006, 1259741, 1257384</t>
  </si>
  <si>
    <t>L401075</t>
  </si>
  <si>
    <t>G401075</t>
  </si>
  <si>
    <t>1259742, 1259743, 1259744</t>
  </si>
  <si>
    <t>G401076</t>
  </si>
  <si>
    <t>1259745, 1259746, 1259747</t>
  </si>
  <si>
    <t>G406254</t>
  </si>
  <si>
    <t>https://www.gem.wiki/Rabigh_IPP_power_station</t>
  </si>
  <si>
    <t>Rabigh IPP power station</t>
  </si>
  <si>
    <t>محطة توليد رابغ المستقلة للكهرباء</t>
  </si>
  <si>
    <t>1071670</t>
  </si>
  <si>
    <t>L408240</t>
  </si>
  <si>
    <t>G411496</t>
  </si>
  <si>
    <t>G411495</t>
  </si>
  <si>
    <t>https://www.gem.wiki/Rabigh_power_plant</t>
  </si>
  <si>
    <t>Rabigh power plant</t>
  </si>
  <si>
    <t>محطة توليد رابغ الغازية</t>
  </si>
  <si>
    <t>1028210</t>
  </si>
  <si>
    <t>L408239</t>
  </si>
  <si>
    <t>G411494</t>
  </si>
  <si>
    <t>G411493</t>
  </si>
  <si>
    <t>G411492</t>
  </si>
  <si>
    <t>G411491</t>
  </si>
  <si>
    <t>G411490</t>
  </si>
  <si>
    <t>G411489</t>
  </si>
  <si>
    <t>G411488</t>
  </si>
  <si>
    <t>G411487</t>
  </si>
  <si>
    <t>G411486</t>
  </si>
  <si>
    <t>G411485</t>
  </si>
  <si>
    <t>G411484</t>
  </si>
  <si>
    <t>G411483</t>
  </si>
  <si>
    <t>G411482</t>
  </si>
  <si>
    <t>G411481</t>
  </si>
  <si>
    <t>2-11</t>
  </si>
  <si>
    <t>G411480</t>
  </si>
  <si>
    <t>2-12</t>
  </si>
  <si>
    <t>G411479</t>
  </si>
  <si>
    <t>2-13</t>
  </si>
  <si>
    <t>G411478</t>
  </si>
  <si>
    <t>2-14</t>
  </si>
  <si>
    <t>G411477</t>
  </si>
  <si>
    <t>2-15</t>
  </si>
  <si>
    <t>G411476</t>
  </si>
  <si>
    <t>2-16</t>
  </si>
  <si>
    <t>G411475</t>
  </si>
  <si>
    <t>G411474</t>
  </si>
  <si>
    <t>G411473</t>
  </si>
  <si>
    <t>G411472</t>
  </si>
  <si>
    <t>G411471</t>
  </si>
  <si>
    <t>G411470</t>
  </si>
  <si>
    <t>G411469</t>
  </si>
  <si>
    <t>G411468</t>
  </si>
  <si>
    <t>G411467</t>
  </si>
  <si>
    <t>1083799</t>
  </si>
  <si>
    <t>G411466</t>
  </si>
  <si>
    <t>G411465</t>
  </si>
  <si>
    <t>G411464</t>
  </si>
  <si>
    <t>G411463</t>
  </si>
  <si>
    <t>https://www.gem.wiki/Rafha_power_plant</t>
  </si>
  <si>
    <t>Rafha power plant</t>
  </si>
  <si>
    <t>محطة توليد كهرباء رفحاء</t>
  </si>
  <si>
    <t>Rafha</t>
  </si>
  <si>
    <t>Northen Borders</t>
  </si>
  <si>
    <t>L408008</t>
  </si>
  <si>
    <t>G410964</t>
  </si>
  <si>
    <t>G410963</t>
  </si>
  <si>
    <t>1026476</t>
  </si>
  <si>
    <t>G410962</t>
  </si>
  <si>
    <t>G410961</t>
  </si>
  <si>
    <t>https://www.gem.wiki/Ras_Al-Khair_power_plant</t>
  </si>
  <si>
    <t>Ras Al-Khair power plant</t>
  </si>
  <si>
    <t>محطة رأس الخير لتحلية المياه وإنتاج الطاقة</t>
  </si>
  <si>
    <t>Ras Al Khair</t>
  </si>
  <si>
    <t>WRI: WRI1030700</t>
  </si>
  <si>
    <t>1061089</t>
  </si>
  <si>
    <t>1190304, 1232893, 1232904</t>
  </si>
  <si>
    <t>L405556</t>
  </si>
  <si>
    <t>G404802</t>
  </si>
  <si>
    <t>1232894, 1232895, 1232905</t>
  </si>
  <si>
    <t>G404803</t>
  </si>
  <si>
    <t>1232896, 1232897, 1232906</t>
  </si>
  <si>
    <t>G404804</t>
  </si>
  <si>
    <t>1232898, 1232899, 1232907</t>
  </si>
  <si>
    <t>G404805</t>
  </si>
  <si>
    <t>1232900, 1232901, 1232908</t>
  </si>
  <si>
    <t>G404806</t>
  </si>
  <si>
    <t>6-GT1</t>
  </si>
  <si>
    <t>G404807</t>
  </si>
  <si>
    <t>6-GT2</t>
  </si>
  <si>
    <t>G404808</t>
  </si>
  <si>
    <t>https://www.gem.wiki/Ras_Tanura_Tihama_power_station</t>
  </si>
  <si>
    <t>Ras Tanura Tihama power station</t>
  </si>
  <si>
    <t>محطة توليد رأس تنورة</t>
  </si>
  <si>
    <t>Ras Tanura</t>
  </si>
  <si>
    <t>1058965</t>
  </si>
  <si>
    <t>L407703</t>
  </si>
  <si>
    <t>G410109</t>
  </si>
  <si>
    <t>G410108</t>
  </si>
  <si>
    <t>https://www.gem.wiki/Ras_Tanura_Cogeneration_power_station</t>
  </si>
  <si>
    <t>Ras Tanura cogeneration power station</t>
  </si>
  <si>
    <t>محطة توليد رأس تنورة الجديدة</t>
  </si>
  <si>
    <t>WRI: WRI1030701</t>
  </si>
  <si>
    <t>1099227</t>
  </si>
  <si>
    <t>L401092</t>
  </si>
  <si>
    <t>G401092</t>
  </si>
  <si>
    <t>G406257</t>
  </si>
  <si>
    <t>https://www.gem.wiki/Riyadh_10_power_plant</t>
  </si>
  <si>
    <t>Riyadh 10 power plant</t>
  </si>
  <si>
    <t>محطة توليد الكهرباء العاشرة</t>
  </si>
  <si>
    <t>Riyadh</t>
  </si>
  <si>
    <t>WRI: WRI1030682</t>
  </si>
  <si>
    <t>PP10</t>
  </si>
  <si>
    <t>1047712</t>
  </si>
  <si>
    <t>1171294, 1216668, 1216669, 1216670, 1237822</t>
  </si>
  <si>
    <t>L408009</t>
  </si>
  <si>
    <t>G410960</t>
  </si>
  <si>
    <t>1233772, 1233773, 1233774, 1233775, 1237831</t>
  </si>
  <si>
    <t>G410924</t>
  </si>
  <si>
    <t>1216671, 1216672, 1216673, 1216674, 1237824</t>
  </si>
  <si>
    <t>G410956</t>
  </si>
  <si>
    <t>1216675, 1216676, 1216677, 1216678, 1237823</t>
  </si>
  <si>
    <t>G410952</t>
  </si>
  <si>
    <t>1216679, 1216680, 1216681, 1216682, 1237825</t>
  </si>
  <si>
    <t>G410948</t>
  </si>
  <si>
    <t>1216683, 1216684, 1216685, 1216686, 1237826</t>
  </si>
  <si>
    <t>G410944</t>
  </si>
  <si>
    <t>1216687, 1216688, 1216689, 1216690, 1237827</t>
  </si>
  <si>
    <t>G410940</t>
  </si>
  <si>
    <t>1216691, 1216692, 1216693, 1216694, 1237828</t>
  </si>
  <si>
    <t>G410936</t>
  </si>
  <si>
    <t>CC8</t>
  </si>
  <si>
    <t>1216695, 1216696, 1233766, 1233767, 1237829</t>
  </si>
  <si>
    <t>G410932</t>
  </si>
  <si>
    <t>CC9</t>
  </si>
  <si>
    <t>1233768, 1233769, 1233770, 1233771, 1237830</t>
  </si>
  <si>
    <t>G410928</t>
  </si>
  <si>
    <t>https://www.gem.wiki/Riyadh_12_power_plant</t>
  </si>
  <si>
    <t>Riyadh 12 power plant</t>
  </si>
  <si>
    <t>المحطة الثانية عشر</t>
  </si>
  <si>
    <t>WRI: WRI1030684</t>
  </si>
  <si>
    <t>PP12</t>
  </si>
  <si>
    <t>1091774</t>
  </si>
  <si>
    <t>1243120, 1244474, 1244475, 1244476, 1244482</t>
  </si>
  <si>
    <t>L405557</t>
  </si>
  <si>
    <t>G404883</t>
  </si>
  <si>
    <t>1244477, 1244478, 1244479, 1244480, 1244481</t>
  </si>
  <si>
    <t>G404884</t>
  </si>
  <si>
    <t>https://www.gem.wiki/Riyadh_7_power_plant</t>
  </si>
  <si>
    <t>Riyadh 7 power plant</t>
  </si>
  <si>
    <t>محطة الكهرباء السابعة ، محطة التوليد السابعة</t>
  </si>
  <si>
    <t>WRI: WRI1030688</t>
  </si>
  <si>
    <t>Seventh Power Plant, PP7</t>
  </si>
  <si>
    <t>1028156</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</si>
  <si>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</si>
  <si>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</si>
  <si>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</si>
  <si>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</si>
  <si>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</si>
  <si>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</si>
  <si>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</si>
  <si>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</si>
  <si>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</si>
  <si>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</si>
  <si>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</si>
  <si>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</si>
  <si>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</si>
  <si>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</si>
  <si>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</si>
  <si>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</si>
  <si>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</si>
  <si>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</si>
  <si>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</si>
  <si>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</si>
  <si>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</si>
  <si>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</si>
  <si>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</si>
  <si>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</si>
  <si>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</si>
  <si>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</si>
  <si>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</si>
  <si>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</si>
  <si>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</si>
  <si>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</si>
  <si>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</si>
  <si>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</si>
  <si>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</si>
  <si>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محطة الكهرباء الثامنة</t>
  </si>
  <si>
    <t>WRI: WRI1030689, GEO: GEO5128</t>
  </si>
  <si>
    <t>Riyadh PP8</t>
  </si>
  <si>
    <t>1028157</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</si>
  <si>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</si>
  <si>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</si>
  <si>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</si>
  <si>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</si>
  <si>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</si>
  <si>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</si>
  <si>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</si>
  <si>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</si>
  <si>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</si>
  <si>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</si>
  <si>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</si>
  <si>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</si>
  <si>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</si>
  <si>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</si>
  <si>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</si>
  <si>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</si>
  <si>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</si>
  <si>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</si>
  <si>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</si>
  <si>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</si>
  <si>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</si>
  <si>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</si>
  <si>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29</t>
  </si>
  <si>
    <t>G410130</t>
  </si>
  <si>
    <t>G404921</t>
  </si>
  <si>
    <t>G410129</t>
  </si>
  <si>
    <t>G404922</t>
  </si>
  <si>
    <t>G404923</t>
  </si>
  <si>
    <t>G404924</t>
  </si>
  <si>
    <t>G404925</t>
  </si>
  <si>
    <t>G404926</t>
  </si>
  <si>
    <t>G404927</t>
  </si>
  <si>
    <t>WRI: WRI1030689, GEO: GEO45471</t>
  </si>
  <si>
    <t>G404929</t>
  </si>
  <si>
    <t>G404930</t>
  </si>
  <si>
    <t>G404931</t>
  </si>
  <si>
    <t>G404932</t>
  </si>
  <si>
    <t>https://www.gem.wiki/Riyadh_9_power_plant</t>
  </si>
  <si>
    <t>Riyadh 9 power plant</t>
  </si>
  <si>
    <t>محطة الكهرباء التاسعة</t>
  </si>
  <si>
    <t>A1</t>
  </si>
  <si>
    <t>WRI: WRI1030690, GEO: GEO5131</t>
  </si>
  <si>
    <t>PP9</t>
  </si>
  <si>
    <t>1028158</t>
  </si>
  <si>
    <t>1143679, 1143680, 1143681, 1143682, 1143683</t>
  </si>
  <si>
    <t>L405561</t>
  </si>
  <si>
    <t>G411203</t>
  </si>
  <si>
    <t>A2</t>
  </si>
  <si>
    <t>1143684, 1143685, 1143686, 1143687, 1143688</t>
  </si>
  <si>
    <t>G411202</t>
  </si>
  <si>
    <t>1143689, 1143690, 1143691, 1143692, 1143693</t>
  </si>
  <si>
    <t>G411201</t>
  </si>
  <si>
    <t>1143694, 1143695, 1143696, 1143697, 1143698</t>
  </si>
  <si>
    <t>G411200</t>
  </si>
  <si>
    <t>C-1</t>
  </si>
  <si>
    <t>1078886</t>
  </si>
  <si>
    <t>G404933</t>
  </si>
  <si>
    <t>C-10</t>
  </si>
  <si>
    <t>G404942</t>
  </si>
  <si>
    <t>C-2</t>
  </si>
  <si>
    <t>G404934</t>
  </si>
  <si>
    <t>C-3</t>
  </si>
  <si>
    <t>G404935</t>
  </si>
  <si>
    <t>C-4</t>
  </si>
  <si>
    <t>G404936</t>
  </si>
  <si>
    <t>C-5</t>
  </si>
  <si>
    <t>G404937</t>
  </si>
  <si>
    <t>C-6</t>
  </si>
  <si>
    <t>G404938</t>
  </si>
  <si>
    <t>C-7</t>
  </si>
  <si>
    <t>G404939</t>
  </si>
  <si>
    <t>C-8</t>
  </si>
  <si>
    <t>G404940</t>
  </si>
  <si>
    <t>C-9</t>
  </si>
  <si>
    <t>G404941</t>
  </si>
  <si>
    <t>D-1</t>
  </si>
  <si>
    <t>1078884</t>
  </si>
  <si>
    <t>G404943</t>
  </si>
  <si>
    <t>D-10</t>
  </si>
  <si>
    <t>G411194</t>
  </si>
  <si>
    <t>D-2</t>
  </si>
  <si>
    <t>G404944</t>
  </si>
  <si>
    <t>D-3</t>
  </si>
  <si>
    <t>G404945</t>
  </si>
  <si>
    <t>D-4</t>
  </si>
  <si>
    <t>G404946</t>
  </si>
  <si>
    <t>D-5</t>
  </si>
  <si>
    <t>G411199</t>
  </si>
  <si>
    <t>D-6</t>
  </si>
  <si>
    <t>G411198</t>
  </si>
  <si>
    <t>D-7</t>
  </si>
  <si>
    <t>G411197</t>
  </si>
  <si>
    <t>D-8</t>
  </si>
  <si>
    <t>G411196</t>
  </si>
  <si>
    <t>D-9</t>
  </si>
  <si>
    <t>G411195</t>
  </si>
  <si>
    <t>E-1</t>
  </si>
  <si>
    <t>1078885</t>
  </si>
  <si>
    <t>G404947</t>
  </si>
  <si>
    <t>E-2</t>
  </si>
  <si>
    <t>G404948</t>
  </si>
  <si>
    <t>E-3</t>
  </si>
  <si>
    <t>G404949</t>
  </si>
  <si>
    <t>E-4</t>
  </si>
  <si>
    <t>G404950</t>
  </si>
  <si>
    <t>E-5</t>
  </si>
  <si>
    <t>G404951</t>
  </si>
  <si>
    <t>E-6</t>
  </si>
  <si>
    <t>G404952</t>
  </si>
  <si>
    <t>E-7</t>
  </si>
  <si>
    <t>G404953</t>
  </si>
  <si>
    <t>E-8</t>
  </si>
  <si>
    <t>G404954</t>
  </si>
  <si>
    <t>F-1</t>
  </si>
  <si>
    <t>1068358</t>
  </si>
  <si>
    <t>G411193</t>
  </si>
  <si>
    <t>F-10</t>
  </si>
  <si>
    <t>G411184</t>
  </si>
  <si>
    <t>F-11</t>
  </si>
  <si>
    <t>G411183</t>
  </si>
  <si>
    <t>F-12</t>
  </si>
  <si>
    <t>G411182</t>
  </si>
  <si>
    <t>F-2</t>
  </si>
  <si>
    <t>G411192</t>
  </si>
  <si>
    <t>F-3</t>
  </si>
  <si>
    <t>G411191</t>
  </si>
  <si>
    <t>F-4</t>
  </si>
  <si>
    <t>G411190</t>
  </si>
  <si>
    <t>F-5</t>
  </si>
  <si>
    <t>G411189</t>
  </si>
  <si>
    <t>F-6</t>
  </si>
  <si>
    <t>G411188</t>
  </si>
  <si>
    <t>F-7</t>
  </si>
  <si>
    <t>G411187</t>
  </si>
  <si>
    <t>F-8</t>
  </si>
  <si>
    <t>G411186</t>
  </si>
  <si>
    <t>F-9</t>
  </si>
  <si>
    <t>G411185</t>
  </si>
  <si>
    <t>https://www.gem.wiki/Riyadh_Cement_Company_power_plant</t>
  </si>
  <si>
    <t>Riyadh Cement Company power plant</t>
  </si>
  <si>
    <t>محطة اسمنت الرياض لتوليد الكهرباء</t>
  </si>
  <si>
    <t>1063669</t>
  </si>
  <si>
    <t>L408237</t>
  </si>
  <si>
    <t>G411462</t>
  </si>
  <si>
    <t>https://www.gem.wiki/Riyadh_City-13_power_station</t>
  </si>
  <si>
    <t>Riyadh City-13 power station</t>
  </si>
  <si>
    <t>Dhurma - Riyadh</t>
  </si>
  <si>
    <t>1097477</t>
  </si>
  <si>
    <t>1256610, 1256612, 1256613, 1256611</t>
  </si>
  <si>
    <t>L401078</t>
  </si>
  <si>
    <t>G401078</t>
  </si>
  <si>
    <t>1256614, 1256615, 1256616, 1256617</t>
  </si>
  <si>
    <t>G401079</t>
  </si>
  <si>
    <t>https://www.gem.wiki/Riyadh_City-14_power_station</t>
  </si>
  <si>
    <t>Riyadh City-14 power station</t>
  </si>
  <si>
    <t>1097478</t>
  </si>
  <si>
    <t>1256618, 1256620, 1256621, 1256619</t>
  </si>
  <si>
    <t>L401080</t>
  </si>
  <si>
    <t>G401080</t>
  </si>
  <si>
    <t>1256622, 1256623, 1256624, 1256625</t>
  </si>
  <si>
    <t>G401081</t>
  </si>
  <si>
    <t>https://www.gem.wiki/Riyadh_PP11_IPP_power_station</t>
  </si>
  <si>
    <t>Riyadh PP11 IPP power station</t>
  </si>
  <si>
    <t>1077304</t>
  </si>
  <si>
    <t>1218150, 1229240, 1229241, 1219599</t>
  </si>
  <si>
    <t>L407708</t>
  </si>
  <si>
    <t>G410128</t>
  </si>
  <si>
    <t>1229242, 1229243, 1229244, 1229245, 1229246</t>
  </si>
  <si>
    <t>G410127</t>
  </si>
  <si>
    <t>https://www.gem.wiki/Sharurah_power_plant</t>
  </si>
  <si>
    <t>Sharurah power plant</t>
  </si>
  <si>
    <t>Sharurah</t>
  </si>
  <si>
    <t>1028188</t>
  </si>
  <si>
    <t>L408245</t>
  </si>
  <si>
    <t>G411461</t>
  </si>
  <si>
    <t>G411460</t>
  </si>
  <si>
    <t>https://www.gem.wiki/Shaybah_Gas_power_plant</t>
  </si>
  <si>
    <t>Shaybah Gas power plant</t>
  </si>
  <si>
    <t>Shaybah</t>
  </si>
  <si>
    <t>1044055</t>
  </si>
  <si>
    <t>L405563</t>
  </si>
  <si>
    <t>G404820</t>
  </si>
  <si>
    <t>G404821</t>
  </si>
  <si>
    <t>https://www.gem.wiki/Shedgum_cogeneration_Gas_power_plant</t>
  </si>
  <si>
    <t>Shedgum cogeneration Gas power plant</t>
  </si>
  <si>
    <t>Al Ahsa</t>
  </si>
  <si>
    <t>WRI: WRI1030708</t>
  </si>
  <si>
    <t>Shedgum Aramco</t>
  </si>
  <si>
    <t>1056635</t>
  </si>
  <si>
    <t>L405564</t>
  </si>
  <si>
    <t>G404986</t>
  </si>
  <si>
    <t>G404987</t>
  </si>
  <si>
    <t>G404988</t>
  </si>
  <si>
    <t>https://www.gem.wiki/Shedgum_power_plant</t>
  </si>
  <si>
    <t>Shedgum power plant</t>
  </si>
  <si>
    <t>محطة توليد شدقم</t>
  </si>
  <si>
    <t>Shedgum</t>
  </si>
  <si>
    <t>WRI: WRI1030707</t>
  </si>
  <si>
    <t>1028174</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</si>
  <si>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</si>
  <si>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</si>
  <si>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</si>
  <si>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</si>
  <si>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</si>
  <si>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</si>
  <si>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</si>
  <si>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</si>
  <si>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</si>
  <si>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</si>
  <si>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</si>
  <si>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</si>
  <si>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</si>
  <si>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</si>
  <si>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</si>
  <si>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</si>
  <si>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</si>
  <si>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</si>
  <si>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https://www.gem.wiki/Shoaiba_II_CCPP_Project</t>
  </si>
  <si>
    <t>Shoaiba II CCPP Project</t>
  </si>
  <si>
    <t>محطة الشعيبة للطاقة وتحلية المياه</t>
  </si>
  <si>
    <t>Mastabah</t>
  </si>
  <si>
    <t>Red Sea Coast</t>
  </si>
  <si>
    <t>Shoaiba II power plant</t>
  </si>
  <si>
    <t>1124489</t>
  </si>
  <si>
    <t>1238373, 1242913, 1242914, 1242915, 1242916, 1240075</t>
  </si>
  <si>
    <t>L408243</t>
  </si>
  <si>
    <t>G411459</t>
  </si>
  <si>
    <t>1242917, 1242918, 1242919, 1242920, 1242921, 1242922</t>
  </si>
  <si>
    <t>G411458</t>
  </si>
  <si>
    <t>https://www.gem.wiki/Shoaiba_power_plant</t>
  </si>
  <si>
    <t>Shoaiba power plant</t>
  </si>
  <si>
    <t>محطة شعيبة لتوليد الكهرباء</t>
  </si>
  <si>
    <t>1041696</t>
  </si>
  <si>
    <t>L408244</t>
  </si>
  <si>
    <t>G411455</t>
  </si>
  <si>
    <t>G411457</t>
  </si>
  <si>
    <t>G411456</t>
  </si>
  <si>
    <t>https://www.gem.wiki/Shuaiba_SWCC_power_plant</t>
  </si>
  <si>
    <t>Shuaiba SWCC power plant</t>
  </si>
  <si>
    <t>الشعيبة المرحلة األولى</t>
  </si>
  <si>
    <t>Shoaiba</t>
  </si>
  <si>
    <t>1027868</t>
  </si>
  <si>
    <t>L408242</t>
  </si>
  <si>
    <t>G411454</t>
  </si>
  <si>
    <t>G411453</t>
  </si>
  <si>
    <t>G411452</t>
  </si>
  <si>
    <t>G411451</t>
  </si>
  <si>
    <t>G411450</t>
  </si>
  <si>
    <t>محطة الشعيبة المرحلة الثانية</t>
  </si>
  <si>
    <t>G411449</t>
  </si>
  <si>
    <t>G411448</t>
  </si>
  <si>
    <t>G411447</t>
  </si>
  <si>
    <t>G411446</t>
  </si>
  <si>
    <t>G411445</t>
  </si>
  <si>
    <t>https://www.gem.wiki/Shuaibah_Independent_Water_and_Power_Project</t>
  </si>
  <si>
    <t>Shuaibah Independent Water and Power Project</t>
  </si>
  <si>
    <t>محطة كهرباء الشعيبة المستقلة</t>
  </si>
  <si>
    <t>Shuaibah IWPP</t>
  </si>
  <si>
    <t>1063702</t>
  </si>
  <si>
    <t>L408246</t>
  </si>
  <si>
    <t>G411444</t>
  </si>
  <si>
    <t>G411443</t>
  </si>
  <si>
    <t>G411442</t>
  </si>
  <si>
    <t>https://www.gem.wiki/Shuqaiq_2_Independent_Water_and_Power_Project</t>
  </si>
  <si>
    <t>Shuqaiq 2 Independent Water and Power Project</t>
  </si>
  <si>
    <t>محطة كهرباء الشقيق المستقلة</t>
  </si>
  <si>
    <t>Al Shuqaiq</t>
  </si>
  <si>
    <t>Shuqaiq 2 IWPP</t>
  </si>
  <si>
    <t>1063701</t>
  </si>
  <si>
    <t>L408248</t>
  </si>
  <si>
    <t>G411441</t>
  </si>
  <si>
    <t>G411440</t>
  </si>
  <si>
    <t>G411439</t>
  </si>
  <si>
    <t>https://www.gem.wiki/Shuqaiq_SWCC_power_plant</t>
  </si>
  <si>
    <t>Shuqaiq SWCC power plant</t>
  </si>
  <si>
    <t>محطة الشقيق المرحلة الأولى</t>
  </si>
  <si>
    <t>1044046</t>
  </si>
  <si>
    <t>L408251</t>
  </si>
  <si>
    <t>G411434</t>
  </si>
  <si>
    <t>G411433</t>
  </si>
  <si>
    <t>https://www.gem.wiki/Shuqaiq_Steam_Power_Plant</t>
  </si>
  <si>
    <t>Shuqaiq Steam Power Plant</t>
  </si>
  <si>
    <t>محطة توليد الشقيق البخارية</t>
  </si>
  <si>
    <t>1028175</t>
  </si>
  <si>
    <t>L408247</t>
  </si>
  <si>
    <t>G411438</t>
  </si>
  <si>
    <t>G411437</t>
  </si>
  <si>
    <t>G411436</t>
  </si>
  <si>
    <t>G411435</t>
  </si>
  <si>
    <t>https://www.gem.wiki/Tabuk_PP2_power_plant</t>
  </si>
  <si>
    <t>Tabuk PP2 power plant</t>
  </si>
  <si>
    <t>محطة كهرباء تبوك ٢</t>
  </si>
  <si>
    <t>1030726</t>
  </si>
  <si>
    <t>L408012</t>
  </si>
  <si>
    <t>G410907</t>
  </si>
  <si>
    <t>G410901</t>
  </si>
  <si>
    <t>G410900</t>
  </si>
  <si>
    <t>G410906</t>
  </si>
  <si>
    <t>G411432</t>
  </si>
  <si>
    <t>G411431</t>
  </si>
  <si>
    <t>G411430</t>
  </si>
  <si>
    <t>G410905</t>
  </si>
  <si>
    <t>G410904</t>
  </si>
  <si>
    <t>G410903</t>
  </si>
  <si>
    <t>G410902</t>
  </si>
  <si>
    <t>https://www.gem.wiki/Taiba_Independent_Power_Plant</t>
  </si>
  <si>
    <t>Taiba Independent Power Plant</t>
  </si>
  <si>
    <t>محطة توليد طيبة للإنتاج المستقل</t>
  </si>
  <si>
    <t>Medina</t>
  </si>
  <si>
    <t>Western Region</t>
  </si>
  <si>
    <t>1142387</t>
  </si>
  <si>
    <t>L408013</t>
  </si>
  <si>
    <t>G410894</t>
  </si>
  <si>
    <t>1142389</t>
  </si>
  <si>
    <t>G411429</t>
  </si>
  <si>
    <t>https://www.gem.wiki/Tanajib_Cogeneration_and_Desalination_power_plant</t>
  </si>
  <si>
    <t>Tanajib Cogeneration and Desalination power plant</t>
  </si>
  <si>
    <t>تناجيب للإنتاج المشترك وتحلية المياه</t>
  </si>
  <si>
    <t>Tanajib</t>
  </si>
  <si>
    <t>Machinery</t>
  </si>
  <si>
    <t>L408011</t>
  </si>
  <si>
    <t>G410899</t>
  </si>
  <si>
    <t>https://www.gem.wiki/Tehama_Cement_Power_Plant</t>
  </si>
  <si>
    <t>Tehama Cement Power Plant</t>
  </si>
  <si>
    <t>شركة اسمنت المنطقة الجنوبية - مصنع تهامة</t>
  </si>
  <si>
    <t>Qarn Quraish</t>
  </si>
  <si>
    <t>Southern Region</t>
  </si>
  <si>
    <t>1104542</t>
  </si>
  <si>
    <t>L408249</t>
  </si>
  <si>
    <t>G411428</t>
  </si>
  <si>
    <t>G411427</t>
  </si>
  <si>
    <t>https://www.gem.wiki/Tehama_Central_power_station
power_station</t>
  </si>
  <si>
    <t>Tehama Central power station
power station</t>
  </si>
  <si>
    <t>محطة كهرباء تهامة المركزية</t>
  </si>
  <si>
    <t>CR/D</t>
  </si>
  <si>
    <t>Al Qunfudhah</t>
  </si>
  <si>
    <t>1028190</t>
  </si>
  <si>
    <t>L408010</t>
  </si>
  <si>
    <t>G410898</t>
  </si>
  <si>
    <t>G410897</t>
  </si>
  <si>
    <t>G410896</t>
  </si>
  <si>
    <t>G410895</t>
  </si>
  <si>
    <t>https://www.gem.wiki/Umm_Wu'al_power_plant</t>
  </si>
  <si>
    <t>Umm Wu'al power plant</t>
  </si>
  <si>
    <t>مشروع أم وعال</t>
  </si>
  <si>
    <t>Turaif</t>
  </si>
  <si>
    <t>Northern Region</t>
  </si>
  <si>
    <t>1101215</t>
  </si>
  <si>
    <t>L408250</t>
  </si>
  <si>
    <t>G411426</t>
  </si>
  <si>
    <t>G411425</t>
  </si>
  <si>
    <t>https://www.gem.wiki/Uthmaniyah_cogeneration_Gas_power_plant</t>
  </si>
  <si>
    <t>Uthmaniyah cogeneration Gas power plant</t>
  </si>
  <si>
    <t>محطة توليد العثمانية</t>
  </si>
  <si>
    <t>Uthmaniyah</t>
  </si>
  <si>
    <t>WRI: WRI1030719</t>
  </si>
  <si>
    <t>1056636</t>
  </si>
  <si>
    <t>L405566</t>
  </si>
  <si>
    <t>G404980</t>
  </si>
  <si>
    <t>G404981</t>
  </si>
  <si>
    <t>G404982</t>
  </si>
  <si>
    <t>https://www.gem.wiki/Uthmaniyah_power_station</t>
  </si>
  <si>
    <t>Uthmaniyah power station</t>
  </si>
  <si>
    <t>WRI: WRI1030718</t>
  </si>
  <si>
    <t>1074053</t>
  </si>
  <si>
    <t>L405567</t>
  </si>
  <si>
    <t>G404974</t>
  </si>
  <si>
    <t>G404975</t>
  </si>
  <si>
    <t>G404976</t>
  </si>
  <si>
    <t>G404977</t>
  </si>
  <si>
    <t>G404978</t>
  </si>
  <si>
    <t>https://www.gem.wiki/Waad_Al_Shamal_power_station</t>
  </si>
  <si>
    <t>Waad Al Shamal power station</t>
  </si>
  <si>
    <t>محطة وعد الشمال</t>
  </si>
  <si>
    <t>1079063</t>
  </si>
  <si>
    <t>1221217, 1274281, 1274282, 1274283, 1274284</t>
  </si>
  <si>
    <t>L405568</t>
  </si>
  <si>
    <t>G404979</t>
  </si>
  <si>
    <t>https://www.gem.wiki/Wasit_Gas_power_plant</t>
  </si>
  <si>
    <t>Wasit Gas power plant</t>
  </si>
  <si>
    <t>معمل واسط</t>
  </si>
  <si>
    <t>WRI: WRI1030720</t>
  </si>
  <si>
    <t>1085623</t>
  </si>
  <si>
    <t>L405569</t>
  </si>
  <si>
    <t>G404839</t>
  </si>
  <si>
    <t>G404840</t>
  </si>
  <si>
    <t>G404841</t>
  </si>
  <si>
    <t>G404842</t>
  </si>
  <si>
    <t>G404843</t>
  </si>
  <si>
    <t>G404844</t>
  </si>
  <si>
    <t>G404845</t>
  </si>
  <si>
    <t>G404846</t>
  </si>
  <si>
    <t>https://www.gem.wiki/Yamama_power_plant</t>
  </si>
  <si>
    <t>Yamama power plant</t>
  </si>
  <si>
    <t>شركة أسمنت يمامة الجديدة</t>
  </si>
  <si>
    <t>1033582</t>
  </si>
  <si>
    <t>L407707</t>
  </si>
  <si>
    <t>G410126</t>
  </si>
  <si>
    <t>https://www.gem.wiki/Yanbu_1_power_plant</t>
  </si>
  <si>
    <t>Yanbu 1 power plant</t>
  </si>
  <si>
    <t>محطة توليد كهرباء ينبع 1، معمل مرافق ١</t>
  </si>
  <si>
    <t>Yanbu</t>
  </si>
  <si>
    <t>Al Madinah</t>
  </si>
  <si>
    <t>Yanbu Al Bahr</t>
  </si>
  <si>
    <t>Marafiq plant 1</t>
  </si>
  <si>
    <t>1027594</t>
  </si>
  <si>
    <t>L408255</t>
  </si>
  <si>
    <t>G411424</t>
  </si>
  <si>
    <t>G411423</t>
  </si>
  <si>
    <t>G411422</t>
  </si>
  <si>
    <t>https://www.gem.wiki/Yanbu_2_SWCC_power_plant</t>
  </si>
  <si>
    <t>Yanbu 2 SWCC power plant</t>
  </si>
  <si>
    <t>محطة توليد كهرباء ينبع المرحلة الثانية</t>
  </si>
  <si>
    <t>Al Madina</t>
  </si>
  <si>
    <t>1027866</t>
  </si>
  <si>
    <t>L408253</t>
  </si>
  <si>
    <t>G411418</t>
  </si>
  <si>
    <t>G411417</t>
  </si>
  <si>
    <t>https://www.gem.wiki/Yanbu_2_power_plant</t>
  </si>
  <si>
    <t>Yanbu 2 power plant</t>
  </si>
  <si>
    <t>محطة توليد كهرباء ينبع 2، معمل مرافق 2</t>
  </si>
  <si>
    <t>Marafiq plant 2</t>
  </si>
  <si>
    <t>1070899</t>
  </si>
  <si>
    <t>L408254</t>
  </si>
  <si>
    <t>G411421</t>
  </si>
  <si>
    <t>G411420</t>
  </si>
  <si>
    <t>G411419</t>
  </si>
  <si>
    <t>https://www.gem.wiki/Yanbu_3_power_plant</t>
  </si>
  <si>
    <t>Yanbu 3 power plant</t>
  </si>
  <si>
    <t>محطة توليد كهرباء ينبع ٣</t>
  </si>
  <si>
    <t>Yanbu 3 SWCC plant</t>
  </si>
  <si>
    <t>1095141</t>
  </si>
  <si>
    <t>L408049</t>
  </si>
  <si>
    <t>G410893</t>
  </si>
  <si>
    <t>G410892</t>
  </si>
  <si>
    <t>G410891</t>
  </si>
  <si>
    <t>G410890</t>
  </si>
  <si>
    <t>G410889</t>
  </si>
  <si>
    <t>https://www.gem.wiki/Yanbu_Cement_power_plant</t>
  </si>
  <si>
    <t>Yanbu Cement power plant</t>
  </si>
  <si>
    <t>شركة إسمنت ينبع</t>
  </si>
  <si>
    <t>1033604</t>
  </si>
  <si>
    <t>L408259</t>
  </si>
  <si>
    <t>G411416</t>
  </si>
  <si>
    <t>https://www.gem.wiki/Jurong_Island_power_station</t>
  </si>
  <si>
    <t>Singapore</t>
  </si>
  <si>
    <t>Jurong Island power station</t>
  </si>
  <si>
    <t>Jurong Rise</t>
  </si>
  <si>
    <t>Jurong Island</t>
  </si>
  <si>
    <t>Island Power</t>
  </si>
  <si>
    <t>1054199</t>
  </si>
  <si>
    <t>L405349</t>
  </si>
  <si>
    <t>G404558</t>
  </si>
  <si>
    <t>G404559</t>
  </si>
  <si>
    <t>https://www.gem.wiki/Keppel_Merlimau_cogeneration_power_station</t>
  </si>
  <si>
    <t>Keppel Merlimau cogeneration power station</t>
  </si>
  <si>
    <t>Tembusu</t>
  </si>
  <si>
    <t>Pulau Merlimau power station</t>
  </si>
  <si>
    <t>1057473</t>
  </si>
  <si>
    <t>1184709, 1193013, 1193014</t>
  </si>
  <si>
    <t>L405350</t>
  </si>
  <si>
    <t>G404560</t>
  </si>
  <si>
    <t>G404561</t>
  </si>
  <si>
    <t>G404562</t>
  </si>
  <si>
    <t>https://www.gem.wiki/Keppel_Sakra_cogeneration_power_station</t>
  </si>
  <si>
    <t>Keppel Sakra cogeneration power station</t>
  </si>
  <si>
    <t>Pulau Sakra</t>
  </si>
  <si>
    <t>1141320</t>
  </si>
  <si>
    <t>L407981</t>
  </si>
  <si>
    <t>G410589</t>
  </si>
  <si>
    <t>https://www.gem.wiki/Pulau_Sakra_power_station</t>
  </si>
  <si>
    <t>Pulau Sakra power station</t>
  </si>
  <si>
    <t>Banyan Sakra power station</t>
  </si>
  <si>
    <t>1028437</t>
  </si>
  <si>
    <t>1141655, 1165882, 1165883</t>
  </si>
  <si>
    <t>L405351</t>
  </si>
  <si>
    <t>G404569</t>
  </si>
  <si>
    <t>G404570</t>
  </si>
  <si>
    <t>G409993</t>
  </si>
  <si>
    <t>https://www.gem.wiki/Pulau_Seraya_power_station</t>
  </si>
  <si>
    <t>Pulau Seraya power station</t>
  </si>
  <si>
    <t>Pulau Seraya</t>
  </si>
  <si>
    <t>Palau Seraya power station</t>
  </si>
  <si>
    <t>1025750</t>
  </si>
  <si>
    <t>L405352</t>
  </si>
  <si>
    <t>G404565</t>
  </si>
  <si>
    <t>G404566</t>
  </si>
  <si>
    <t>G404567</t>
  </si>
  <si>
    <t>G404568</t>
  </si>
  <si>
    <t>https://www.gem.wiki/Senoko_power_station</t>
  </si>
  <si>
    <t>Senoko power station</t>
  </si>
  <si>
    <t>Sembawang</t>
  </si>
  <si>
    <t>North Region</t>
  </si>
  <si>
    <t>1025695</t>
  </si>
  <si>
    <t>L405353</t>
  </si>
  <si>
    <t>G404571</t>
  </si>
  <si>
    <t>G404572</t>
  </si>
  <si>
    <t>1167065, 1190634</t>
  </si>
  <si>
    <t>G404573</t>
  </si>
  <si>
    <t>1178294, 1190635</t>
  </si>
  <si>
    <t>G404574</t>
  </si>
  <si>
    <t>1178295, 1190636</t>
  </si>
  <si>
    <t>G404575</t>
  </si>
  <si>
    <t>1214081, 1235480</t>
  </si>
  <si>
    <t>G404576</t>
  </si>
  <si>
    <t>1214082, 1235481</t>
  </si>
  <si>
    <t>G404577</t>
  </si>
  <si>
    <t>https://www.gem.wiki/Singapore_Chemical_power_station</t>
  </si>
  <si>
    <t>Singapore Chemical power station</t>
  </si>
  <si>
    <t>Jurong</t>
  </si>
  <si>
    <t>1050387</t>
  </si>
  <si>
    <t>1174588, 1179206, 1205407, 1229098, 1269510, 1288333</t>
  </si>
  <si>
    <t>L405354</t>
  </si>
  <si>
    <t>G404578</t>
  </si>
  <si>
    <t>1269510, 1288333</t>
  </si>
  <si>
    <t>G405960</t>
  </si>
  <si>
    <t>https://www.gem.wiki/Tuas_power_station</t>
  </si>
  <si>
    <t>Tuas power station</t>
  </si>
  <si>
    <t>Tuas</t>
  </si>
  <si>
    <t>West Region</t>
  </si>
  <si>
    <t>1032064</t>
  </si>
  <si>
    <t>L405355</t>
  </si>
  <si>
    <t>G404579</t>
  </si>
  <si>
    <t>G404580</t>
  </si>
  <si>
    <t>G404581</t>
  </si>
  <si>
    <t>G404582</t>
  </si>
  <si>
    <t>G404583</t>
  </si>
  <si>
    <t>https://www.gem.wiki/Tuaspring_Desalinisation_power_station</t>
  </si>
  <si>
    <t>Tuaspring Desalinisation power station</t>
  </si>
  <si>
    <t>1087440</t>
  </si>
  <si>
    <t>L405356</t>
  </si>
  <si>
    <t>G404585</t>
  </si>
  <si>
    <t>https://www.gem.wiki/Andong_power_station</t>
  </si>
  <si>
    <t>South Korea</t>
  </si>
  <si>
    <t>Andong power station</t>
  </si>
  <si>
    <t>안동C/C</t>
  </si>
  <si>
    <t>Andong</t>
  </si>
  <si>
    <t>Gyeongsangbuk-do</t>
  </si>
  <si>
    <t>1080406</t>
  </si>
  <si>
    <t>L401350</t>
  </si>
  <si>
    <t>G401351</t>
  </si>
  <si>
    <t>https://www.gem.wiki/Ansan_Urban_Development_CHP_power_station</t>
  </si>
  <si>
    <t>Ansan Urban Development CHP power station</t>
  </si>
  <si>
    <t>안산도시개발열병합</t>
  </si>
  <si>
    <t>Ansan-si</t>
  </si>
  <si>
    <t>Gyeonggi-do</t>
  </si>
  <si>
    <t>L408742</t>
  </si>
  <si>
    <t>G412634</t>
  </si>
  <si>
    <t>https://www.gem.wiki/Ansan_power_station</t>
  </si>
  <si>
    <t>Ansan power station</t>
  </si>
  <si>
    <t>안산C/C</t>
  </si>
  <si>
    <t>1090681</t>
  </si>
  <si>
    <t>1241399, 1241400, 1241401</t>
  </si>
  <si>
    <t>L401351</t>
  </si>
  <si>
    <t>G401352</t>
  </si>
  <si>
    <t>https://www.gem.wiki/Anyang_CHP_power_station</t>
  </si>
  <si>
    <t>Anyang CHP power station</t>
  </si>
  <si>
    <t>Anyang</t>
  </si>
  <si>
    <t>1021133</t>
  </si>
  <si>
    <t>L406309</t>
  </si>
  <si>
    <t>G406126</t>
  </si>
  <si>
    <t>G406127</t>
  </si>
  <si>
    <t>https://www.gem.wiki/Asan_Baebang_power_station</t>
  </si>
  <si>
    <t>Asan Baebang power station</t>
  </si>
  <si>
    <t>Asan-si</t>
  </si>
  <si>
    <t>Chungcheongnam-do</t>
  </si>
  <si>
    <t>1071162</t>
  </si>
  <si>
    <t>L407873</t>
  </si>
  <si>
    <t>G410617</t>
  </si>
  <si>
    <t>https://www.gem.wiki/Boryeong_power_station</t>
  </si>
  <si>
    <t>Boryeong power station</t>
  </si>
  <si>
    <t>보령C/C</t>
  </si>
  <si>
    <t>Boryeong-si</t>
  </si>
  <si>
    <t>Poryong</t>
  </si>
  <si>
    <t>1021169</t>
  </si>
  <si>
    <t>1141003, 1141004, 1141005</t>
  </si>
  <si>
    <t>L103477</t>
  </si>
  <si>
    <t>G401387</t>
  </si>
  <si>
    <t>1141006, 1141007, 1141008</t>
  </si>
  <si>
    <t>G401388</t>
  </si>
  <si>
    <t>1141009, 1141010, 1141011</t>
  </si>
  <si>
    <t>G401389</t>
  </si>
  <si>
    <t>G406128</t>
  </si>
  <si>
    <t>G406129</t>
  </si>
  <si>
    <t>https://www.gem.wiki/Bucheon_power_station</t>
  </si>
  <si>
    <t>Bucheon power station</t>
  </si>
  <si>
    <t>Bucheon-si</t>
  </si>
  <si>
    <t>1021135</t>
  </si>
  <si>
    <t>1107429, 1107430, 1107431, 1107432</t>
  </si>
  <si>
    <t>L401352</t>
  </si>
  <si>
    <t>G401353</t>
  </si>
  <si>
    <t>G410547</t>
  </si>
  <si>
    <t>G410546</t>
  </si>
  <si>
    <t>https://www.gem.wiki/Bundang_power_station</t>
  </si>
  <si>
    <t>Bundang power station</t>
  </si>
  <si>
    <t>분당C/C</t>
  </si>
  <si>
    <t>Seongnam-si</t>
  </si>
  <si>
    <t>1021137</t>
  </si>
  <si>
    <t>1107607, 1107608, 1107609, 1107610, 1107611, 1107612</t>
  </si>
  <si>
    <t>L401353</t>
  </si>
  <si>
    <t>G401354</t>
  </si>
  <si>
    <t>1107613, 1107614, 1107615, 1107616</t>
  </si>
  <si>
    <t>G401355</t>
  </si>
  <si>
    <t>https://www.gem.wiki/Busan_power_station</t>
  </si>
  <si>
    <t>Busan power station</t>
  </si>
  <si>
    <t>부산C/C</t>
  </si>
  <si>
    <t>Busan-si</t>
  </si>
  <si>
    <t>Busan</t>
  </si>
  <si>
    <t>Pusan</t>
  </si>
  <si>
    <t>1021171</t>
  </si>
  <si>
    <t>1141787, 1165022, 1165023</t>
  </si>
  <si>
    <t>L401355</t>
  </si>
  <si>
    <t>G401356</t>
  </si>
  <si>
    <t>1165024, 1165025, 1165026</t>
  </si>
  <si>
    <t>G401357</t>
  </si>
  <si>
    <t>1165027, 1165028, 1165029</t>
  </si>
  <si>
    <t>G401358</t>
  </si>
  <si>
    <t>1165030, 1165031, 1165032</t>
  </si>
  <si>
    <t>G401359</t>
  </si>
  <si>
    <t>https://www.gem.wiki/Byeollae_CHP_power_station</t>
  </si>
  <si>
    <t>Byeollae CHP power station</t>
  </si>
  <si>
    <t>Byeollae</t>
  </si>
  <si>
    <t>Namyangju</t>
  </si>
  <si>
    <t>namyangju byeollae</t>
  </si>
  <si>
    <t>1079959</t>
  </si>
  <si>
    <t>L406310</t>
  </si>
  <si>
    <t>G406130</t>
  </si>
  <si>
    <t>https://www.gem.wiki/Cheongju_CHP_plant</t>
  </si>
  <si>
    <t>Cheongju CHP plant</t>
  </si>
  <si>
    <t>청주열병합</t>
  </si>
  <si>
    <t>Cheongju</t>
  </si>
  <si>
    <t>Chungcheongbuk-do</t>
  </si>
  <si>
    <t>L408493</t>
  </si>
  <si>
    <t>G412633</t>
  </si>
  <si>
    <t>G412632</t>
  </si>
  <si>
    <t>G412631</t>
  </si>
  <si>
    <t>https://www.gem.wiki/Chuncheon_CHP_power_station</t>
  </si>
  <si>
    <t>Chuncheon CHP power station</t>
  </si>
  <si>
    <t>Chuncheon</t>
  </si>
  <si>
    <t>Gangwon-do</t>
  </si>
  <si>
    <t>1128746</t>
  </si>
  <si>
    <t>L406311</t>
  </si>
  <si>
    <t>G406131</t>
  </si>
  <si>
    <t>https://www.gem.wiki/Daegu_CHP_power_station</t>
  </si>
  <si>
    <t>Daegu CHP power station</t>
  </si>
  <si>
    <t>Daegu</t>
  </si>
  <si>
    <t>Daegu Innovation City CHPP</t>
  </si>
  <si>
    <t>1084603</t>
  </si>
  <si>
    <t>L406312</t>
  </si>
  <si>
    <t>G406132</t>
  </si>
  <si>
    <t>https://www.gem.wiki/Daesan_Complex_power_station</t>
  </si>
  <si>
    <t>Daesan Complex power station</t>
  </si>
  <si>
    <t>대산복합</t>
  </si>
  <si>
    <t>Seosan</t>
  </si>
  <si>
    <t>1090554</t>
  </si>
  <si>
    <t>L401408</t>
  </si>
  <si>
    <t>G401409</t>
  </si>
  <si>
    <t>G412630</t>
  </si>
  <si>
    <t>https://www.gem.wiki/Daesan_Refinery_power_station</t>
  </si>
  <si>
    <t>Daesan Refinery power station</t>
  </si>
  <si>
    <t>Daesan</t>
  </si>
  <si>
    <t>1021423</t>
  </si>
  <si>
    <t>L407874</t>
  </si>
  <si>
    <t>G410618</t>
  </si>
  <si>
    <t>https://www.gem.wiki/Dangjin_Combined_Cycle_power_station</t>
  </si>
  <si>
    <t>Dangjin Combined Cycle power station</t>
  </si>
  <si>
    <t>당진C/C</t>
  </si>
  <si>
    <t>Dangjin-si</t>
  </si>
  <si>
    <t>Bugok, Bugok</t>
  </si>
  <si>
    <t>1021916</t>
  </si>
  <si>
    <t>1128990, 1159886, 1159887</t>
  </si>
  <si>
    <t>L401359</t>
  </si>
  <si>
    <t>G401360</t>
  </si>
  <si>
    <t>1197025, 1197026, 1197027</t>
  </si>
  <si>
    <t>G401361</t>
  </si>
  <si>
    <t>G401362</t>
  </si>
  <si>
    <t>1239166, 1263744, 1239167</t>
  </si>
  <si>
    <t>G401363</t>
  </si>
  <si>
    <t>https://www.gem.wiki/Dangjin_Eco_Ulsan_power_station</t>
  </si>
  <si>
    <t>Dangjin Eco Ulsan power station</t>
  </si>
  <si>
    <t>Ulsan</t>
  </si>
  <si>
    <t>1124018</t>
  </si>
  <si>
    <t>L401364</t>
  </si>
  <si>
    <t>G401365</t>
  </si>
  <si>
    <t>https://www.gem.wiki/Dongducheon_power_station</t>
  </si>
  <si>
    <t>Dongducheon power station</t>
  </si>
  <si>
    <t>동두천C/C</t>
  </si>
  <si>
    <t>Dongducheon-si</t>
  </si>
  <si>
    <t>1086713</t>
  </si>
  <si>
    <t>1241196, 1241197, 1234201</t>
  </si>
  <si>
    <t>L401365</t>
  </si>
  <si>
    <t>G401366</t>
  </si>
  <si>
    <t>1241198, 1241199, 1234202</t>
  </si>
  <si>
    <t>G401367</t>
  </si>
  <si>
    <t>https://www.gem.wiki/Dongtan_CHP_power_station</t>
  </si>
  <si>
    <t>Dongtan CHP power station</t>
  </si>
  <si>
    <t>동탄열병합</t>
  </si>
  <si>
    <t>Hwaseong</t>
  </si>
  <si>
    <t>1107397</t>
  </si>
  <si>
    <t>L406313</t>
  </si>
  <si>
    <t>G406133</t>
  </si>
  <si>
    <t>G406134</t>
  </si>
  <si>
    <t>https://www.gem.wiki/Eumseong_power_station</t>
  </si>
  <si>
    <t>Eumseong power station</t>
  </si>
  <si>
    <t>Eumseong-eup</t>
  </si>
  <si>
    <t>Eumseong-gun</t>
  </si>
  <si>
    <t>1124019</t>
  </si>
  <si>
    <t>L401363</t>
  </si>
  <si>
    <t>G401364</t>
  </si>
  <si>
    <t>G412629</t>
  </si>
  <si>
    <t>https://www.gem.wiki/Gimpo_CHP_power_station</t>
  </si>
  <si>
    <t>Gimpo CHP power station</t>
  </si>
  <si>
    <t>Gimpo</t>
  </si>
  <si>
    <t>1131509</t>
  </si>
  <si>
    <t>L406314</t>
  </si>
  <si>
    <t>G406135</t>
  </si>
  <si>
    <t>G412628</t>
  </si>
  <si>
    <t>https://www.gem.wiki/Gumi_Combined_Cycle_power_plant</t>
  </si>
  <si>
    <t>Gumi Combined Cycle power plant</t>
  </si>
  <si>
    <t>Haepyeong-myeon - Gumi-si</t>
  </si>
  <si>
    <t>1139733</t>
  </si>
  <si>
    <t>L407738</t>
  </si>
  <si>
    <t>G410206</t>
  </si>
  <si>
    <t>https://www.gem.wiki/Gunsan_CC_power_station</t>
  </si>
  <si>
    <t>Gunsan CC power station</t>
  </si>
  <si>
    <t>군산C/C</t>
  </si>
  <si>
    <t>Gunsan-si</t>
  </si>
  <si>
    <t>Jeollabuk-do</t>
  </si>
  <si>
    <t>1021161</t>
  </si>
  <si>
    <t>1202686, 1202687, 1202688</t>
  </si>
  <si>
    <t>L401367</t>
  </si>
  <si>
    <t>G401368</t>
  </si>
  <si>
    <t>https://www.gem.wiki/Gwanggyo_CHP_power_station</t>
  </si>
  <si>
    <t>Gwanggyo CHP power station</t>
  </si>
  <si>
    <t>광교열병합, 수원광교열병합</t>
  </si>
  <si>
    <t>Suwon</t>
  </si>
  <si>
    <t>Gwangju, gwanju, Kwanggyo</t>
  </si>
  <si>
    <t>1084320</t>
  </si>
  <si>
    <t>L406315</t>
  </si>
  <si>
    <t>G406136</t>
  </si>
  <si>
    <t>https://www.gem.wiki/Gwangyang_power_station</t>
  </si>
  <si>
    <t>Gwangyang power station</t>
  </si>
  <si>
    <t>광양C/C</t>
  </si>
  <si>
    <t>Gwangyang</t>
  </si>
  <si>
    <t>Jeollanam-do</t>
  </si>
  <si>
    <t>K-Power</t>
  </si>
  <si>
    <t>1056107</t>
  </si>
  <si>
    <t>1127124, 1182977, 1182976</t>
  </si>
  <si>
    <t>L401368</t>
  </si>
  <si>
    <t>G401369</t>
  </si>
  <si>
    <t>1182979, 1182978, 1182980</t>
  </si>
  <si>
    <t>G401370</t>
  </si>
  <si>
    <t>https://www.gem.wiki/Gwangyang_steelworks_power_station</t>
  </si>
  <si>
    <t>Gwangyang steelworks power station</t>
  </si>
  <si>
    <t>1025642</t>
  </si>
  <si>
    <t>L406316</t>
  </si>
  <si>
    <t>G406137</t>
  </si>
  <si>
    <t>https://www.gem.wiki/Hadong_power_station</t>
  </si>
  <si>
    <t>Hadong power station</t>
  </si>
  <si>
    <t>Gyeongjesaneop</t>
  </si>
  <si>
    <t>Geumseong</t>
  </si>
  <si>
    <t>Hadong</t>
  </si>
  <si>
    <t>Gyeongsangnam-do</t>
  </si>
  <si>
    <t>1021147</t>
  </si>
  <si>
    <t>L103485</t>
  </si>
  <si>
    <t>G406138</t>
  </si>
  <si>
    <t>G406139</t>
  </si>
  <si>
    <t>G406140</t>
  </si>
  <si>
    <t>G406141</t>
  </si>
  <si>
    <t>G406142</t>
  </si>
  <si>
    <t>G406143</t>
  </si>
  <si>
    <t>https://www.gem.wiki/Hallim_Complex_power_station</t>
  </si>
  <si>
    <t>Hallim Complex power station</t>
  </si>
  <si>
    <t>한림복합</t>
  </si>
  <si>
    <t>Hallim</t>
  </si>
  <si>
    <t>Jeju-si</t>
  </si>
  <si>
    <t>Jeju-do</t>
  </si>
  <si>
    <t>Hanlim</t>
  </si>
  <si>
    <t>L408494</t>
  </si>
  <si>
    <t>G412627</t>
  </si>
  <si>
    <t>https://www.gem.wiki/Hanam_CHP_power_station</t>
  </si>
  <si>
    <t>Hanam CHP power station</t>
  </si>
  <si>
    <t>하남열병합</t>
  </si>
  <si>
    <t>Hanam</t>
  </si>
  <si>
    <t>1119935</t>
  </si>
  <si>
    <t>L406317</t>
  </si>
  <si>
    <t>G406144</t>
  </si>
  <si>
    <t>https://www.gem.wiki/Hwasung_power_station</t>
  </si>
  <si>
    <t>Hwasung power station</t>
  </si>
  <si>
    <t>화성열병합</t>
  </si>
  <si>
    <t>1059727</t>
  </si>
  <si>
    <t>L406318</t>
  </si>
  <si>
    <t>G406145</t>
  </si>
  <si>
    <t>https://www.gem.wiki/Hyundai_Ulsan_Factory_power_plant</t>
  </si>
  <si>
    <t>Hyundai Ulsan Factory power plant</t>
  </si>
  <si>
    <t>Buk-gu - Ulsan-si</t>
  </si>
  <si>
    <t>1140274</t>
  </si>
  <si>
    <t>L407872</t>
  </si>
  <si>
    <t>G410616</t>
  </si>
  <si>
    <t>https://www.gem.wiki/Ilsan_power_station</t>
  </si>
  <si>
    <t>Ilsan power station</t>
  </si>
  <si>
    <t>Goyang</t>
  </si>
  <si>
    <t>1021153</t>
  </si>
  <si>
    <t>L406319</t>
  </si>
  <si>
    <t>G406146</t>
  </si>
  <si>
    <t>G406147</t>
  </si>
  <si>
    <t>https://www.gem.wiki/Incheon_Airport_CHP_power_station</t>
  </si>
  <si>
    <t>Incheon Airport CHP power station</t>
  </si>
  <si>
    <t>인천공항복합</t>
  </si>
  <si>
    <t>Incheon-si</t>
  </si>
  <si>
    <t>L408495</t>
  </si>
  <si>
    <t>G412626</t>
  </si>
  <si>
    <t>https://www.gem.wiki/Jeju_Thermal_Power_Station</t>
  </si>
  <si>
    <t>Jeju thermal power station</t>
  </si>
  <si>
    <t>Bukjeju</t>
  </si>
  <si>
    <t>1021136</t>
  </si>
  <si>
    <t>L401414</t>
  </si>
  <si>
    <t>G412625</t>
  </si>
  <si>
    <t>G412624</t>
  </si>
  <si>
    <t>G401415</t>
  </si>
  <si>
    <t>G401416</t>
  </si>
  <si>
    <t>https://www.gem.wiki/KOMIPO_Incheon_power_station</t>
  </si>
  <si>
    <t>KOMIPO Incheon power station</t>
  </si>
  <si>
    <t>인천C/C</t>
  </si>
  <si>
    <t>Incheon</t>
  </si>
  <si>
    <t>1021155</t>
  </si>
  <si>
    <t>1148955, 1148956, 1148957</t>
  </si>
  <si>
    <t>L401370</t>
  </si>
  <si>
    <t>G401371</t>
  </si>
  <si>
    <t>1202747, 1202748, 1202749</t>
  </si>
  <si>
    <t>G401372</t>
  </si>
  <si>
    <t>1263754, 1263756, 1263755</t>
  </si>
  <si>
    <t>G401373</t>
  </si>
  <si>
    <t>https://www.gem.wiki/Naepo_Green_Energy_power_station</t>
  </si>
  <si>
    <t>Naepo Green Energy power station</t>
  </si>
  <si>
    <t>Naepo</t>
  </si>
  <si>
    <t>L406320</t>
  </si>
  <si>
    <t>G406148</t>
  </si>
  <si>
    <t>https://www.gem.wiki/Namjeju_Power_Complex</t>
  </si>
  <si>
    <t>Namjeju Power Complex</t>
  </si>
  <si>
    <t>남제주복합</t>
  </si>
  <si>
    <t>Seogwipo</t>
  </si>
  <si>
    <t>KOSPO Namjeju Power Plant</t>
  </si>
  <si>
    <t>1021165</t>
  </si>
  <si>
    <t>L406380</t>
  </si>
  <si>
    <t>G406294</t>
  </si>
  <si>
    <t>G412623</t>
  </si>
  <si>
    <t>https://www.gem.wiki/Onsan_Smelter_power_station</t>
  </si>
  <si>
    <t>Onsan Smelter power station</t>
  </si>
  <si>
    <t>Onsan</t>
  </si>
  <si>
    <t>Korea Zinc</t>
  </si>
  <si>
    <t>1021215</t>
  </si>
  <si>
    <t>1296366, 1296367, 1296365</t>
  </si>
  <si>
    <t>L401380</t>
  </si>
  <si>
    <t>G401381</t>
  </si>
  <si>
    <t>https://www.gem.wiki/Osan_CHP_power_station</t>
  </si>
  <si>
    <t>Osan CHP power station</t>
  </si>
  <si>
    <t>명품오산열병합</t>
  </si>
  <si>
    <t>Osan</t>
  </si>
  <si>
    <t>Myeongpyeong Osan Cogeneration</t>
  </si>
  <si>
    <t>1128744</t>
  </si>
  <si>
    <t>L406321</t>
  </si>
  <si>
    <t>G406149</t>
  </si>
  <si>
    <t>https://www.gem.wiki/Oseong_power_station</t>
  </si>
  <si>
    <t>Oseong power station</t>
  </si>
  <si>
    <t>오성C/C</t>
  </si>
  <si>
    <t>Pyeongtaek</t>
  </si>
  <si>
    <t>Ohseong Complex</t>
  </si>
  <si>
    <t>1084104</t>
  </si>
  <si>
    <t>1229506, 1229507, 1229508, 1229509</t>
  </si>
  <si>
    <t>L401381</t>
  </si>
  <si>
    <t>G401382</t>
  </si>
  <si>
    <t>https://www.gem.wiki/POSCO_Incheon_power_station</t>
  </si>
  <si>
    <t>POSCO Incheon power station</t>
  </si>
  <si>
    <t>포스코에너지C/C</t>
  </si>
  <si>
    <t>Seo-gu</t>
  </si>
  <si>
    <t>1063178</t>
  </si>
  <si>
    <t>1121206, 1121207, 1121208, 1176999</t>
  </si>
  <si>
    <t>L401373</t>
  </si>
  <si>
    <t>G401374</t>
  </si>
  <si>
    <t>1121209, 1121210, 1121211, 1177000</t>
  </si>
  <si>
    <t>G401375</t>
  </si>
  <si>
    <t>1210833, 1210834, 1210837</t>
  </si>
  <si>
    <t>G401376</t>
  </si>
  <si>
    <t>1210835, 1210836, 1210838</t>
  </si>
  <si>
    <t>G401377</t>
  </si>
  <si>
    <t>G401378</t>
  </si>
  <si>
    <t>G401379</t>
  </si>
  <si>
    <t>G401380</t>
  </si>
  <si>
    <t>https://www.gem.wiki/Paju_(KDHC)_power_station</t>
  </si>
  <si>
    <t>Paju (KDHC) power station</t>
  </si>
  <si>
    <t>Paju</t>
  </si>
  <si>
    <t>1065196</t>
  </si>
  <si>
    <t>L406322</t>
  </si>
  <si>
    <t>G406150</t>
  </si>
  <si>
    <t>https://www.gem.wiki/Paju_power_station</t>
  </si>
  <si>
    <t>Paju power station</t>
  </si>
  <si>
    <t>파주문산C/C</t>
  </si>
  <si>
    <t>Paju-si</t>
  </si>
  <si>
    <t>Jangmun, Jangsan, Changmun</t>
  </si>
  <si>
    <t>1104658</t>
  </si>
  <si>
    <t>1263746, 1264272, 1263747</t>
  </si>
  <si>
    <t>L401382</t>
  </si>
  <si>
    <t>G401383</t>
  </si>
  <si>
    <t>1264273, 1264274, 1264275</t>
  </si>
  <si>
    <t>G401384</t>
  </si>
  <si>
    <t>https://www.gem.wiki/Pangyo_CHP_power_station</t>
  </si>
  <si>
    <t>Pangyo CHP power station</t>
  </si>
  <si>
    <t>판교열병합</t>
  </si>
  <si>
    <t>Baekhyeon</t>
  </si>
  <si>
    <t>Bundang</t>
  </si>
  <si>
    <t>Seongnam</t>
  </si>
  <si>
    <t>1065197</t>
  </si>
  <si>
    <t>L406323</t>
  </si>
  <si>
    <t>G406151</t>
  </si>
  <si>
    <t>https://www.gem.wiki/Pocheon_IPP_power_station</t>
  </si>
  <si>
    <t>Pocheon IPP power station</t>
  </si>
  <si>
    <t>포천천연C/C</t>
  </si>
  <si>
    <t>Pocheon City</t>
  </si>
  <si>
    <t>L401416</t>
  </si>
  <si>
    <t>G401417</t>
  </si>
  <si>
    <t>https://www.gem.wiki/Pocheon_power_station</t>
  </si>
  <si>
    <t>Pocheon power station</t>
  </si>
  <si>
    <t>포천C/C</t>
  </si>
  <si>
    <t>Pocheon-si</t>
  </si>
  <si>
    <t>1086411</t>
  </si>
  <si>
    <t>1263218, 1263219, 1263220</t>
  </si>
  <si>
    <t>L401384</t>
  </si>
  <si>
    <t>G401385</t>
  </si>
  <si>
    <t>1233719, 1233720, 1261258</t>
  </si>
  <si>
    <t>G401386</t>
  </si>
  <si>
    <t>https://www.gem.wiki/Pohang_steel_works_power_station</t>
  </si>
  <si>
    <t>Pohang steel works power station</t>
  </si>
  <si>
    <t>BFG/COG/OG</t>
  </si>
  <si>
    <t>Pohang-si</t>
  </si>
  <si>
    <t>L406324</t>
  </si>
  <si>
    <t>G412621</t>
  </si>
  <si>
    <t>1025596</t>
  </si>
  <si>
    <t>G406152</t>
  </si>
  <si>
    <t>https://www.gem.wiki/Pyeongtaek_power_station</t>
  </si>
  <si>
    <t>Pyeongtaek power station</t>
  </si>
  <si>
    <t>1021172</t>
  </si>
  <si>
    <t>L401389</t>
  </si>
  <si>
    <t>G406153</t>
  </si>
  <si>
    <t>G412620</t>
  </si>
  <si>
    <t>G412619</t>
  </si>
  <si>
    <t>G412618</t>
  </si>
  <si>
    <t>1241202, 1241203, 1241204</t>
  </si>
  <si>
    <t>G401390</t>
  </si>
  <si>
    <t>https://www.gem.wiki/Samchonpo_power_station</t>
  </si>
  <si>
    <t>Samchonpo power station</t>
  </si>
  <si>
    <t>Deokho</t>
  </si>
  <si>
    <t>Hai</t>
  </si>
  <si>
    <t>Goseong</t>
  </si>
  <si>
    <t>Samcheonpo power station</t>
  </si>
  <si>
    <t>1021173</t>
  </si>
  <si>
    <t>L103487</t>
  </si>
  <si>
    <t>G406154</t>
  </si>
  <si>
    <t>G406155</t>
  </si>
  <si>
    <t>G406156</t>
  </si>
  <si>
    <t>G406157</t>
  </si>
  <si>
    <t>https://www.gem.wiki/Samsong_CHP_power_station</t>
  </si>
  <si>
    <t>Samsong CHP power station</t>
  </si>
  <si>
    <t>Goyang-si</t>
  </si>
  <si>
    <t>1084321</t>
  </si>
  <si>
    <t>L407875</t>
  </si>
  <si>
    <t>G410619</t>
  </si>
  <si>
    <t>https://www.gem.wiki/Sejong_(KOMIPO)_power_station</t>
  </si>
  <si>
    <t>Sejong (KOMIPO) power station</t>
  </si>
  <si>
    <t>Sejong</t>
  </si>
  <si>
    <t>Songwan</t>
  </si>
  <si>
    <t>1084403</t>
  </si>
  <si>
    <t>L406325</t>
  </si>
  <si>
    <t>G406158</t>
  </si>
  <si>
    <t>https://www.gem.wiki/Seoincheon_KOWEPO_power_station</t>
  </si>
  <si>
    <t>Seoincheon KOWEPO power station</t>
  </si>
  <si>
    <t>서인천C/C</t>
  </si>
  <si>
    <t>1021177</t>
  </si>
  <si>
    <t>L401390</t>
  </si>
  <si>
    <t>G401391</t>
  </si>
  <si>
    <t>G401392</t>
  </si>
  <si>
    <t>G401393</t>
  </si>
  <si>
    <t>G401394</t>
  </si>
  <si>
    <t>G401395</t>
  </si>
  <si>
    <t>G401396</t>
  </si>
  <si>
    <t>G401397</t>
  </si>
  <si>
    <t>G401398</t>
  </si>
  <si>
    <t>https://www.gem.wiki/Seoul_power_station</t>
  </si>
  <si>
    <t>Seoul power station</t>
  </si>
  <si>
    <t>Seoul</t>
  </si>
  <si>
    <t>1021178</t>
  </si>
  <si>
    <t>L401398</t>
  </si>
  <si>
    <t>G401399</t>
  </si>
  <si>
    <t>G401400</t>
  </si>
  <si>
    <t>https://www.gem.wiki/Shin_Pyeongtaek_power_station</t>
  </si>
  <si>
    <t>Shin Pyeongtaek power station</t>
  </si>
  <si>
    <t>신평택복합</t>
  </si>
  <si>
    <t>Shin Pyeongtaek</t>
  </si>
  <si>
    <t>1107918</t>
  </si>
  <si>
    <t>1268892, 1268894, 1268893</t>
  </si>
  <si>
    <t>L408898</t>
  </si>
  <si>
    <t>G401401</t>
  </si>
  <si>
    <t>https://www.gem.wiki/Shinincheon_power_station</t>
  </si>
  <si>
    <t>Shinincheon power station</t>
  </si>
  <si>
    <t>신인천C/C</t>
  </si>
  <si>
    <t>Seoinchon KOSPA, Seoincheon KOSPO, New Incheon Complex</t>
  </si>
  <si>
    <t>1052921</t>
  </si>
  <si>
    <t>L401409</t>
  </si>
  <si>
    <t>G401410</t>
  </si>
  <si>
    <t>G401411</t>
  </si>
  <si>
    <t>G401412</t>
  </si>
  <si>
    <t>G401413</t>
  </si>
  <si>
    <t>https://www.gem.wiki/Shinsejong_power_station</t>
  </si>
  <si>
    <t>Shinsejong power station</t>
  </si>
  <si>
    <t>Nuri-Ri</t>
  </si>
  <si>
    <t>Yeongi-Myeon</t>
  </si>
  <si>
    <t>Shinsejong</t>
  </si>
  <si>
    <t>1135453</t>
  </si>
  <si>
    <t>L406326</t>
  </si>
  <si>
    <t>G406159</t>
  </si>
  <si>
    <t>https://www.gem.wiki/Smart_Energy_Center_(Cheongju)_power_station</t>
  </si>
  <si>
    <t>Smart Energy Center (Cheongju) power station</t>
  </si>
  <si>
    <t>Chungju</t>
  </si>
  <si>
    <t>1128719</t>
  </si>
  <si>
    <t>L406332</t>
  </si>
  <si>
    <t>G406173</t>
  </si>
  <si>
    <t>https://www.gem.wiki/Smart_Energy_Center_(Icheon)_power_station</t>
  </si>
  <si>
    <t>Smart Energy Center (Icheon) power station</t>
  </si>
  <si>
    <t>Icheon</t>
  </si>
  <si>
    <t>L408496</t>
  </si>
  <si>
    <t>G412617</t>
  </si>
  <si>
    <t>G412616</t>
  </si>
  <si>
    <t>G412615</t>
  </si>
  <si>
    <t>https://www.gem.wiki/Songdo_CHP_power_station</t>
  </si>
  <si>
    <t>Songdo CHP power station</t>
  </si>
  <si>
    <t>Songdo</t>
  </si>
  <si>
    <t>Yeonsu-gu</t>
  </si>
  <si>
    <t>Incheon Total Energy</t>
  </si>
  <si>
    <t>1069230</t>
  </si>
  <si>
    <t>L406327</t>
  </si>
  <si>
    <t>G406160</t>
  </si>
  <si>
    <t>https://www.gem.wiki/Suwan_CHP_plant</t>
  </si>
  <si>
    <t>Suwan CHP plant</t>
  </si>
  <si>
    <t>수완열병합</t>
  </si>
  <si>
    <t>Gwangju</t>
  </si>
  <si>
    <t>L408497</t>
  </si>
  <si>
    <t>G412614</t>
  </si>
  <si>
    <t>https://www.gem.wiki/Taean_power_station</t>
  </si>
  <si>
    <t>Taean power station</t>
  </si>
  <si>
    <t>Bangal</t>
  </si>
  <si>
    <t>Wonbuk</t>
  </si>
  <si>
    <t>Taean</t>
  </si>
  <si>
    <t>1026046</t>
  </si>
  <si>
    <t>L103483</t>
  </si>
  <si>
    <t>G406161</t>
  </si>
  <si>
    <t>G406162</t>
  </si>
  <si>
    <t>G406163</t>
  </si>
  <si>
    <t>G406164</t>
  </si>
  <si>
    <t>G406165</t>
  </si>
  <si>
    <t>G406166</t>
  </si>
  <si>
    <t>https://www.gem.wiki/Tongyeong_power_station</t>
  </si>
  <si>
    <t>Tongyeong power station</t>
  </si>
  <si>
    <t>Tongyeong</t>
  </si>
  <si>
    <t>Gwangdo-myeon</t>
  </si>
  <si>
    <t>1095525</t>
  </si>
  <si>
    <t>L406328</t>
  </si>
  <si>
    <t>G406167</t>
  </si>
  <si>
    <t>https://www.gem.wiki/Ulsan_GPS_power_station</t>
  </si>
  <si>
    <t>Ulsan GPS power station</t>
  </si>
  <si>
    <t>Bugok</t>
  </si>
  <si>
    <t>L406333</t>
  </si>
  <si>
    <t>G406174</t>
  </si>
  <si>
    <t>https://www.gem.wiki/Ulsan_Hanju_power_station</t>
  </si>
  <si>
    <t>Ulsan Hanju power station</t>
  </si>
  <si>
    <t>Nam-gu - Ulsan-si</t>
  </si>
  <si>
    <t>1018141</t>
  </si>
  <si>
    <t>L103490</t>
  </si>
  <si>
    <t>G410205</t>
  </si>
  <si>
    <t>https://www.gem.wiki/Ulsan_power_station</t>
  </si>
  <si>
    <t>Ulsan power station</t>
  </si>
  <si>
    <t>1021188</t>
  </si>
  <si>
    <t>1154767, 1154768, 1154769</t>
  </si>
  <si>
    <t>L401401</t>
  </si>
  <si>
    <t>G401403</t>
  </si>
  <si>
    <t>1219153, 1219154, 1219155</t>
  </si>
  <si>
    <t>G401404</t>
  </si>
  <si>
    <t>G412613</t>
  </si>
  <si>
    <t>1241200, 1241201, 1219152</t>
  </si>
  <si>
    <t>G401402</t>
  </si>
  <si>
    <t>https://www.gem.wiki/Wirye_CHP_power_station</t>
  </si>
  <si>
    <t>Wirye CHP power station</t>
  </si>
  <si>
    <t>위례열병합</t>
  </si>
  <si>
    <t>1107021</t>
  </si>
  <si>
    <t>L406329</t>
  </si>
  <si>
    <t>G406168</t>
  </si>
  <si>
    <t>https://www.gem.wiki/Yangju_CHP_power_station</t>
  </si>
  <si>
    <t>Yangju CHP power station</t>
  </si>
  <si>
    <t>Okjeong</t>
  </si>
  <si>
    <t>Yangju</t>
  </si>
  <si>
    <t>1087997</t>
  </si>
  <si>
    <t>L406330</t>
  </si>
  <si>
    <t>G406169</t>
  </si>
  <si>
    <t>https://www.gem.wiki/Yeoju_Complex_power_station</t>
  </si>
  <si>
    <t>Yeoju Complex power station</t>
  </si>
  <si>
    <t>여주천연가스발전소</t>
  </si>
  <si>
    <t>Yeoju-gun</t>
  </si>
  <si>
    <t>1095524</t>
  </si>
  <si>
    <t>L401404</t>
  </si>
  <si>
    <t>G401405</t>
  </si>
  <si>
    <t>https://www.gem.wiki/Yeongheung_power_station</t>
  </si>
  <si>
    <t>Yeongheung power station</t>
  </si>
  <si>
    <t>Oe-ri</t>
  </si>
  <si>
    <t>Yeongheung</t>
  </si>
  <si>
    <t>Ongjin</t>
  </si>
  <si>
    <t>Yonghungdo</t>
  </si>
  <si>
    <t>1021197</t>
  </si>
  <si>
    <t>L103466</t>
  </si>
  <si>
    <t>G406170</t>
  </si>
  <si>
    <t>G406171</t>
  </si>
  <si>
    <t>https://www.gem.wiki/Yeongnam_power_station</t>
  </si>
  <si>
    <t>Yeongnam power station</t>
  </si>
  <si>
    <t>영남파워</t>
  </si>
  <si>
    <t>Nam-gu</t>
  </si>
  <si>
    <t>1128708</t>
  </si>
  <si>
    <t>L401413</t>
  </si>
  <si>
    <t>G401414</t>
  </si>
  <si>
    <t>https://www.gem.wiki/Yeongwol_power_station</t>
  </si>
  <si>
    <t>Yeongwol power station</t>
  </si>
  <si>
    <t>Youngwol-si</t>
  </si>
  <si>
    <t>Yong-Wol</t>
  </si>
  <si>
    <t>1021199</t>
  </si>
  <si>
    <t>1199600, 1211448, 1211449, 1211450</t>
  </si>
  <si>
    <t>L401405</t>
  </si>
  <si>
    <t>G401406</t>
  </si>
  <si>
    <t>https://www.gem.wiki/Yulchon_power_station</t>
  </si>
  <si>
    <t>Yulchon power station</t>
  </si>
  <si>
    <t>Suncheon-si</t>
  </si>
  <si>
    <t>1019056</t>
  </si>
  <si>
    <t>1120748, 1162060, 1162061</t>
  </si>
  <si>
    <t>L401406</t>
  </si>
  <si>
    <t>G401407</t>
  </si>
  <si>
    <t>1241205, 1241207, 1241206</t>
  </si>
  <si>
    <t>G401408</t>
  </si>
  <si>
    <t>https://www.gem.wiki/Ace_Embilipitiya_power_station</t>
  </si>
  <si>
    <t>Sri Lanka</t>
  </si>
  <si>
    <t>Ace Embilipitiya power station</t>
  </si>
  <si>
    <t>1:14</t>
  </si>
  <si>
    <t>Embilipitiya</t>
  </si>
  <si>
    <t>1057715</t>
  </si>
  <si>
    <t>L408419</t>
  </si>
  <si>
    <t>G411737</t>
  </si>
  <si>
    <t>https://www.gem.wiki/Colombo_Port_Power_Station</t>
  </si>
  <si>
    <t>Colombo Port Power Station</t>
  </si>
  <si>
    <t>Colombo</t>
  </si>
  <si>
    <t>1039867</t>
  </si>
  <si>
    <t>L408093</t>
  </si>
  <si>
    <t>G411264</t>
  </si>
  <si>
    <t>https://www.gem.wiki/Colombo_Port_power_station</t>
  </si>
  <si>
    <t>Colombo Port power station</t>
  </si>
  <si>
    <t>L408418</t>
  </si>
  <si>
    <t>G411736</t>
  </si>
  <si>
    <t>https://www.gem.wiki/Hambantota_power_station</t>
  </si>
  <si>
    <t>Hambantota power station</t>
  </si>
  <si>
    <t>Hambantota</t>
  </si>
  <si>
    <t>1121200</t>
  </si>
  <si>
    <t>L406861</t>
  </si>
  <si>
    <t>G407333</t>
  </si>
  <si>
    <t>https://www.gem.wiki/Kelanitissa_Combined_Cycle_power_plant</t>
  </si>
  <si>
    <t>Kelanitissa Combined Cycle power plant</t>
  </si>
  <si>
    <t>Columbo</t>
  </si>
  <si>
    <t>1012082</t>
  </si>
  <si>
    <t>L408417</t>
  </si>
  <si>
    <t>G411735</t>
  </si>
  <si>
    <t>G411734</t>
  </si>
  <si>
    <t>https://www.gem.wiki/Kelanitissa_LNG_power_station</t>
  </si>
  <si>
    <t>Kelanitissa LNG power station</t>
  </si>
  <si>
    <t>Kelanitissa</t>
  </si>
  <si>
    <t>L406857</t>
  </si>
  <si>
    <t>G407327</t>
  </si>
  <si>
    <t>https://www.gem.wiki/Kelanitissa_power_station</t>
  </si>
  <si>
    <t>Kelanitissa power station</t>
  </si>
  <si>
    <t>L408416</t>
  </si>
  <si>
    <t>G411733</t>
  </si>
  <si>
    <t>G411732</t>
  </si>
  <si>
    <t>G411731</t>
  </si>
  <si>
    <t>G411730</t>
  </si>
  <si>
    <t>G411729</t>
  </si>
  <si>
    <t>G411728</t>
  </si>
  <si>
    <t>G411727</t>
  </si>
  <si>
    <t>G411726</t>
  </si>
  <si>
    <t>https://www.gem.wiki/Kerawalapitiya_LNG_power_station</t>
  </si>
  <si>
    <t>Kerawalapitiya LNG power station</t>
  </si>
  <si>
    <t>Kerawalapitiya</t>
  </si>
  <si>
    <t>Gampaha</t>
  </si>
  <si>
    <t>1067277</t>
  </si>
  <si>
    <t>L406856</t>
  </si>
  <si>
    <t>G407326</t>
  </si>
  <si>
    <t>https://www.gem.wiki/Sapugaskanda_power_station</t>
  </si>
  <si>
    <t>Sapugaskanda power station</t>
  </si>
  <si>
    <t>1-1:4</t>
  </si>
  <si>
    <t>Gonawala</t>
  </si>
  <si>
    <t>1012088</t>
  </si>
  <si>
    <t>L408415</t>
  </si>
  <si>
    <t>G411725</t>
  </si>
  <si>
    <t>2-1:8</t>
  </si>
  <si>
    <t>G411724</t>
  </si>
  <si>
    <t>https://www.gem.wiki/Sojitz_Kelanitissa_power_station</t>
  </si>
  <si>
    <t>Sojitz Kelanitissa power station</t>
  </si>
  <si>
    <t>Northern</t>
  </si>
  <si>
    <t>L407660</t>
  </si>
  <si>
    <t>G409995</t>
  </si>
  <si>
    <t>2-1:3</t>
  </si>
  <si>
    <t>G411722</t>
  </si>
  <si>
    <t>3-1:3</t>
  </si>
  <si>
    <t>G411721</t>
  </si>
  <si>
    <t>G411723</t>
  </si>
  <si>
    <t>https://www.gem.wiki/Yugadanavi_power_station</t>
  </si>
  <si>
    <t>Yugadanavi power station</t>
  </si>
  <si>
    <t>LNG/FO/D</t>
  </si>
  <si>
    <t>1053869</t>
  </si>
  <si>
    <t>L406858</t>
  </si>
  <si>
    <t>G407328</t>
  </si>
  <si>
    <t>https://www.gem.wiki/AS-Suwayda_power_plant</t>
  </si>
  <si>
    <t>Syria</t>
  </si>
  <si>
    <t>AS-Suwayda power plant</t>
  </si>
  <si>
    <t>محطة كهرباء السويدية المركبة</t>
  </si>
  <si>
    <t>AS-Suwayda</t>
  </si>
  <si>
    <t>Al Hasakah</t>
  </si>
  <si>
    <t>1080460</t>
  </si>
  <si>
    <t>L408265</t>
  </si>
  <si>
    <t>G411396</t>
  </si>
  <si>
    <t>https://www.gem.wiki/Al-Zara_power_plant</t>
  </si>
  <si>
    <t>Al-Zara power plant</t>
  </si>
  <si>
    <t>محطة كهرباء الزارة ، محطة توليد الزارة الحرارية</t>
  </si>
  <si>
    <t>Al Rastan</t>
  </si>
  <si>
    <t>Homs</t>
  </si>
  <si>
    <t>WRI: GEODB0041655</t>
  </si>
  <si>
    <t>Al-Zala</t>
  </si>
  <si>
    <t>1016706</t>
  </si>
  <si>
    <t>L407065</t>
  </si>
  <si>
    <t>G408135</t>
  </si>
  <si>
    <t>G408134</t>
  </si>
  <si>
    <t>G408133</t>
  </si>
  <si>
    <t>EXT 1</t>
  </si>
  <si>
    <t>G411154</t>
  </si>
  <si>
    <t>https://www.gem.wiki/Aleppo_Steam_power_plant</t>
  </si>
  <si>
    <t>Aleppo Steam power plant</t>
  </si>
  <si>
    <t>محطة حلب البخارية</t>
  </si>
  <si>
    <t>Aleppo</t>
  </si>
  <si>
    <t>L408266</t>
  </si>
  <si>
    <t>G411397</t>
  </si>
  <si>
    <t>https://www.gem.wiki/Aleppo_power_plant</t>
  </si>
  <si>
    <t>Aleppo power plant</t>
  </si>
  <si>
    <t>محطة حلب الحرارية</t>
  </si>
  <si>
    <t>Jibrin</t>
  </si>
  <si>
    <t>WRI: GEODB0041658</t>
  </si>
  <si>
    <t>1016707</t>
  </si>
  <si>
    <t>L407068</t>
  </si>
  <si>
    <t>G408130</t>
  </si>
  <si>
    <t>G408553</t>
  </si>
  <si>
    <t>G408552</t>
  </si>
  <si>
    <t>G408551</t>
  </si>
  <si>
    <t>G408550</t>
  </si>
  <si>
    <t>https://www.gem.wiki/Banias_Thermal_power_plant</t>
  </si>
  <si>
    <t>Banias Thermal power plant</t>
  </si>
  <si>
    <t>محطة كهرباء بانياس الحرارية</t>
  </si>
  <si>
    <t>Baniyas</t>
  </si>
  <si>
    <t>Tartus</t>
  </si>
  <si>
    <t>WRI: GEODB0041657</t>
  </si>
  <si>
    <t>1016709</t>
  </si>
  <si>
    <t>L408264</t>
  </si>
  <si>
    <t>G411395</t>
  </si>
  <si>
    <t>ST1- Replacement</t>
  </si>
  <si>
    <t>G411394</t>
  </si>
  <si>
    <t>G411392</t>
  </si>
  <si>
    <t>ST2- Replacement</t>
  </si>
  <si>
    <t>G411393</t>
  </si>
  <si>
    <t>G411391</t>
  </si>
  <si>
    <t>G411390</t>
  </si>
  <si>
    <t>https://www.gem.wiki/Banias_power_plant</t>
  </si>
  <si>
    <t>Banias power plant</t>
  </si>
  <si>
    <t>محطة توليد بانياس,محطة توسع بانياس</t>
  </si>
  <si>
    <t>EXT1</t>
  </si>
  <si>
    <t>L407067</t>
  </si>
  <si>
    <t>G408132</t>
  </si>
  <si>
    <t>EXT2</t>
  </si>
  <si>
    <t>G408554</t>
  </si>
  <si>
    <t>https://www.gem.wiki/Coastal_Region_power_plant</t>
  </si>
  <si>
    <t>Coastal Region power plant</t>
  </si>
  <si>
    <t>Coastal Region</t>
  </si>
  <si>
    <t>Mediterranean Coast</t>
  </si>
  <si>
    <t>L408271</t>
  </si>
  <si>
    <t>G411389</t>
  </si>
  <si>
    <t>https://www.gem.wiki/Deir_Ali_power_station</t>
  </si>
  <si>
    <t>Deir Ali power station</t>
  </si>
  <si>
    <t>محطة توليد دير علي</t>
  </si>
  <si>
    <t>Deir Ali</t>
  </si>
  <si>
    <t>Rif-Dimashq</t>
  </si>
  <si>
    <t>1061782</t>
  </si>
  <si>
    <t>1191232,1191233,1191234</t>
  </si>
  <si>
    <t>L406164</t>
  </si>
  <si>
    <t>G408455</t>
  </si>
  <si>
    <t>1213450, 1213456 , 1213457</t>
  </si>
  <si>
    <t>G408555</t>
  </si>
  <si>
    <t>CC3- EXT1</t>
  </si>
  <si>
    <t>G408454</t>
  </si>
  <si>
    <t>https://www.gem.wiki/Deir_El_Zor_power_plant</t>
  </si>
  <si>
    <t>Deir El Zor power plant</t>
  </si>
  <si>
    <t>محطة توليد دير الزور</t>
  </si>
  <si>
    <t>Deir El Zor</t>
  </si>
  <si>
    <t>1068589</t>
  </si>
  <si>
    <t>L407103</t>
  </si>
  <si>
    <t>G408535</t>
  </si>
  <si>
    <t>محطة توليد دير الزور المركبة، محطة التوسع الثاني لدير علي</t>
  </si>
  <si>
    <t>Deir Ali- Ext 2</t>
  </si>
  <si>
    <t>1213457, 1201825, 1201826</t>
  </si>
  <si>
    <t>G411388</t>
  </si>
  <si>
    <t>https://www.gem.wiki/El_Tarifawi_power_plant</t>
  </si>
  <si>
    <t>El Tarifawi power plant</t>
  </si>
  <si>
    <t>محطة توليد الطريفاوي, محطة توليد حلب (الطريفاوي) البخارية</t>
  </si>
  <si>
    <t>L407104</t>
  </si>
  <si>
    <t>G408536</t>
  </si>
  <si>
    <t>G411387</t>
  </si>
  <si>
    <t>https://www.gem.wiki/Jandar_Gas_power_plant</t>
  </si>
  <si>
    <t>Jandar Gas power plant</t>
  </si>
  <si>
    <t>محطة كهرباء جندر</t>
  </si>
  <si>
    <t>Jandar</t>
  </si>
  <si>
    <t>WRI: GEODB0041654</t>
  </si>
  <si>
    <t>1016711</t>
  </si>
  <si>
    <t>1122230, 1122231, 1122232, 1122233, 1122234, 1122235</t>
  </si>
  <si>
    <t>L407075</t>
  </si>
  <si>
    <t>G408122</t>
  </si>
  <si>
    <t>1222507, 1239371, 1239372</t>
  </si>
  <si>
    <t>G408123</t>
  </si>
  <si>
    <t>G411152</t>
  </si>
  <si>
    <t>EXT3</t>
  </si>
  <si>
    <t>G411386</t>
  </si>
  <si>
    <t>https://www.gem.wiki/Latakia_Steam_power_station</t>
  </si>
  <si>
    <t>Latakia Steam power station</t>
  </si>
  <si>
    <t>Latakia</t>
  </si>
  <si>
    <t>L408270</t>
  </si>
  <si>
    <t>G411383</t>
  </si>
  <si>
    <t>G411382</t>
  </si>
  <si>
    <t>https://www.gem.wiki/Latakia_power_station</t>
  </si>
  <si>
    <t>Latakia power station</t>
  </si>
  <si>
    <t>محطة توليد اللاذقية, محطة توليد كهرباء الرستين</t>
  </si>
  <si>
    <t>Ar Rastan</t>
  </si>
  <si>
    <t>1125889</t>
  </si>
  <si>
    <t>L407074</t>
  </si>
  <si>
    <t>G411151</t>
  </si>
  <si>
    <t>G408124</t>
  </si>
  <si>
    <t>G411385</t>
  </si>
  <si>
    <t>G411384</t>
  </si>
  <si>
    <t>https://www.gem.wiki/Mehardeh_power_plant</t>
  </si>
  <si>
    <t>Mehardeh power plant</t>
  </si>
  <si>
    <t>محطة توليد كهرباء محردة</t>
  </si>
  <si>
    <t>Muhradeh</t>
  </si>
  <si>
    <t>Hamah</t>
  </si>
  <si>
    <t>WRI: GEODB0041656</t>
  </si>
  <si>
    <t>1016712</t>
  </si>
  <si>
    <t>L407073</t>
  </si>
  <si>
    <t>G408125</t>
  </si>
  <si>
    <t>G408547</t>
  </si>
  <si>
    <t>G408546</t>
  </si>
  <si>
    <t>G408545</t>
  </si>
  <si>
    <t>https://www.gem.wiki/Nasrieh_Gas_power_plant</t>
  </si>
  <si>
    <t>Nasrieh Gas power plant</t>
  </si>
  <si>
    <t>محطة توليد الناصرية</t>
  </si>
  <si>
    <t>Jayrud</t>
  </si>
  <si>
    <t>WRI: GEODB0041668</t>
  </si>
  <si>
    <t>Al Nasrieh, Nassrieh</t>
  </si>
  <si>
    <t>1016705</t>
  </si>
  <si>
    <t>1101182, 1101183, 1101184, 1101160</t>
  </si>
  <si>
    <t>L407066</t>
  </si>
  <si>
    <t>G408136</t>
  </si>
  <si>
    <t>G411150</t>
  </si>
  <si>
    <t>https://www.gem.wiki/Teshreen_power_station</t>
  </si>
  <si>
    <t>Teshreen power station</t>
  </si>
  <si>
    <t>محطة تشرين الحرارية, توسيع محطة توليد تشرين, محطة توسع تشرين, محطة تشرين الغازية</t>
  </si>
  <si>
    <t>Teshreen</t>
  </si>
  <si>
    <t>1016718</t>
  </si>
  <si>
    <t>1214479, 1214480, 1214481</t>
  </si>
  <si>
    <t>L407071</t>
  </si>
  <si>
    <t>G408126</t>
  </si>
  <si>
    <t>WRI: GEODB0041667</t>
  </si>
  <si>
    <t>G408127</t>
  </si>
  <si>
    <t>G408548</t>
  </si>
  <si>
    <t>WRI: GEODB0041666</t>
  </si>
  <si>
    <t>G408549</t>
  </si>
  <si>
    <t>G408128</t>
  </si>
  <si>
    <t>G408538</t>
  </si>
  <si>
    <t>G408537</t>
  </si>
  <si>
    <t>https://www.gem.wiki/Zayzoun_CCGT_power_plant</t>
  </si>
  <si>
    <t>Zayzoun CCGT power plant</t>
  </si>
  <si>
    <t>محطة زيزون الحرارية</t>
  </si>
  <si>
    <t>Idleb</t>
  </si>
  <si>
    <t>WRI: GEODB0041670</t>
  </si>
  <si>
    <t>1016721</t>
  </si>
  <si>
    <t>1159147, 1159148, 1159149, 1194177</t>
  </si>
  <si>
    <t>L408043</t>
  </si>
  <si>
    <t>G411149</t>
  </si>
  <si>
    <t>https://www.gem.wiki/Chang-Bin_power_station</t>
  </si>
  <si>
    <t>Taiwan</t>
  </si>
  <si>
    <t>Chang-Bin power station</t>
  </si>
  <si>
    <t>星能電廠/彰濱電廠</t>
  </si>
  <si>
    <t>Xianxi</t>
  </si>
  <si>
    <t>Changhua</t>
  </si>
  <si>
    <t>Hsingneng power station, Zhangbin power station</t>
  </si>
  <si>
    <t>1030760</t>
  </si>
  <si>
    <t>1109217, 1182901, 1182902</t>
  </si>
  <si>
    <t>L406345</t>
  </si>
  <si>
    <t>G406213</t>
  </si>
  <si>
    <t>https://www.gem.wiki/Chia-Hui_3_power_station</t>
  </si>
  <si>
    <t>Chia-Hui 3 power station</t>
  </si>
  <si>
    <t>嘉惠三期電廠</t>
  </si>
  <si>
    <t>Minxiong</t>
  </si>
  <si>
    <t>Chiayi</t>
  </si>
  <si>
    <t>Jiahui</t>
  </si>
  <si>
    <t>1012173</t>
  </si>
  <si>
    <t>L407868</t>
  </si>
  <si>
    <t>G410598</t>
  </si>
  <si>
    <t>https://www.gem.wiki/Chia-Hui_power_station</t>
  </si>
  <si>
    <t>Chia-Hui power station</t>
  </si>
  <si>
    <t>嘉惠電廠</t>
  </si>
  <si>
    <t>1109594, 1178982, 1178983, 1178981</t>
  </si>
  <si>
    <t>L406346</t>
  </si>
  <si>
    <t>G406218</t>
  </si>
  <si>
    <t>1296175, 1306873</t>
  </si>
  <si>
    <t>G406219</t>
  </si>
  <si>
    <t>https://www.gem.wiki/Chienshan_power_plant</t>
  </si>
  <si>
    <t>Chienshan power plant</t>
  </si>
  <si>
    <t>尖山電廠七彩煙囪</t>
  </si>
  <si>
    <t>Huxi Township</t>
  </si>
  <si>
    <t>1053483</t>
  </si>
  <si>
    <t>L408903</t>
  </si>
  <si>
    <t>G413110</t>
  </si>
  <si>
    <t>G413109</t>
  </si>
  <si>
    <t>https://www.gem.wiki/Chungchia_power_station</t>
  </si>
  <si>
    <t>Chungchia power station</t>
  </si>
  <si>
    <t>中佳電廠</t>
  </si>
  <si>
    <t>Longjing</t>
  </si>
  <si>
    <t>Taichung</t>
  </si>
  <si>
    <t>L407867</t>
  </si>
  <si>
    <t>G410599</t>
  </si>
  <si>
    <t>https://www.gem.wiki/Datan_power_station</t>
  </si>
  <si>
    <t>Datan power station</t>
  </si>
  <si>
    <t>大潭發電廠</t>
  </si>
  <si>
    <t>Taoyuan</t>
  </si>
  <si>
    <t>Guanyin</t>
  </si>
  <si>
    <t>Tatan, Dah-Tarn, Ta-Tan</t>
  </si>
  <si>
    <t>1030844</t>
  </si>
  <si>
    <t>1151807, 1184956, 1184957, 1184958</t>
  </si>
  <si>
    <t>L406335</t>
  </si>
  <si>
    <t>G406182</t>
  </si>
  <si>
    <t>1184959, 1184960, 1184961, 1184962</t>
  </si>
  <si>
    <t>G406183</t>
  </si>
  <si>
    <t>1184963, 1184964, 1184965</t>
  </si>
  <si>
    <t>G406184</t>
  </si>
  <si>
    <t>1184966, 1184967, 1184968</t>
  </si>
  <si>
    <t>G406185</t>
  </si>
  <si>
    <t>1184971, 1184972, 1184969</t>
  </si>
  <si>
    <t>G406186</t>
  </si>
  <si>
    <t>1184973, 1184974, 1184970</t>
  </si>
  <si>
    <t>G406187</t>
  </si>
  <si>
    <t>G406188</t>
  </si>
  <si>
    <t>G406189</t>
  </si>
  <si>
    <t>G406190</t>
  </si>
  <si>
    <t>1201807, 1305156, 1297323</t>
  </si>
  <si>
    <t>G406191</t>
  </si>
  <si>
    <t>1305157, 1305159, 1305158</t>
  </si>
  <si>
    <t>G406192</t>
  </si>
  <si>
    <t>https://www.gem.wiki/Fong_Der_power_station</t>
  </si>
  <si>
    <t>Fong Der power station</t>
  </si>
  <si>
    <t>森霸電力 | 豐德天然氣發電廠</t>
  </si>
  <si>
    <t>Tainan</t>
  </si>
  <si>
    <t>Shanshang</t>
  </si>
  <si>
    <t>Sun Ba Power Plant</t>
  </si>
  <si>
    <t>1049078</t>
  </si>
  <si>
    <t>1182903, 1182905, 1182904</t>
  </si>
  <si>
    <t>L406341</t>
  </si>
  <si>
    <t>G406211</t>
  </si>
  <si>
    <t>1182906, 1182907, 1182908</t>
  </si>
  <si>
    <t>G406212</t>
  </si>
  <si>
    <t>1311920, 1311918, 1311919</t>
  </si>
  <si>
    <t>G409389</t>
  </si>
  <si>
    <t>https://www.gem.wiki/Hai-Fu_power_station</t>
  </si>
  <si>
    <t>Hai-Fu power station</t>
  </si>
  <si>
    <t>海湖發電廠/長生電廠, 長生電力二期更新改建發電</t>
  </si>
  <si>
    <t>Luzhu</t>
  </si>
  <si>
    <t>Ever Power, changsheng</t>
  </si>
  <si>
    <t>1012112</t>
  </si>
  <si>
    <t>1151644, 1163186, 1163187</t>
  </si>
  <si>
    <t>L406342</t>
  </si>
  <si>
    <t>G406216</t>
  </si>
  <si>
    <t>1163188, 1163189, 1163190</t>
  </si>
  <si>
    <t>G406217</t>
  </si>
  <si>
    <t>Ever Power phase 2, changsheng II</t>
  </si>
  <si>
    <t>G410606</t>
  </si>
  <si>
    <t>https://www.gem.wiki/Hsieh-Ho_power_station</t>
  </si>
  <si>
    <t>Hsieh-Ho power station</t>
  </si>
  <si>
    <t>協和發電廠</t>
  </si>
  <si>
    <t>Keelung</t>
  </si>
  <si>
    <t>Taipei</t>
  </si>
  <si>
    <t>Xiehe</t>
  </si>
  <si>
    <t>1030801</t>
  </si>
  <si>
    <t>L406340</t>
  </si>
  <si>
    <t>G406209</t>
  </si>
  <si>
    <t>G406210</t>
  </si>
  <si>
    <t>G412612</t>
  </si>
  <si>
    <t>G413114</t>
  </si>
  <si>
    <t>https://www.gem.wiki/Hsin_Tao_power_station</t>
  </si>
  <si>
    <t>Hsin Tao power station</t>
  </si>
  <si>
    <t>新桃電廠</t>
  </si>
  <si>
    <t>Guanxi</t>
  </si>
  <si>
    <t>Guanxi Town, Xinzhu County</t>
  </si>
  <si>
    <t>Hsinchu</t>
  </si>
  <si>
    <t>Xintao power station</t>
  </si>
  <si>
    <t>1018893</t>
  </si>
  <si>
    <t>1126667, 1126668, 1126669, 1169878</t>
  </si>
  <si>
    <t>L406347</t>
  </si>
  <si>
    <t>G406220</t>
  </si>
  <si>
    <t>https://www.gem.wiki/Hsin_Yu_cogeneration_power_station</t>
  </si>
  <si>
    <t>Hsin Yu cogeneration power station</t>
  </si>
  <si>
    <t>新宇熱電聯產電站</t>
  </si>
  <si>
    <t>Science Park Cogeneration Plant</t>
  </si>
  <si>
    <t>1037930</t>
  </si>
  <si>
    <t>1159668, 1159669, 1159670, 1174599</t>
  </si>
  <si>
    <t>L407624</t>
  </si>
  <si>
    <t>G409951</t>
  </si>
  <si>
    <t>https://www.gem.wiki/Hsinta_power_station</t>
  </si>
  <si>
    <t>Hsinta power station</t>
  </si>
  <si>
    <t>興達發電廠</t>
  </si>
  <si>
    <t>Kaohsiung</t>
  </si>
  <si>
    <t>Yongan</t>
  </si>
  <si>
    <t>Hsing-ta</t>
  </si>
  <si>
    <t>1030802</t>
  </si>
  <si>
    <t>1120241, 1120242, 1120243, 1120244</t>
  </si>
  <si>
    <t>L103539</t>
  </si>
  <si>
    <t>G406193</t>
  </si>
  <si>
    <t>1120245, 1120246, 1120247, 1120248</t>
  </si>
  <si>
    <t>G406194</t>
  </si>
  <si>
    <t>1120249, 1120250, 1120251, 1120252</t>
  </si>
  <si>
    <t>G406195</t>
  </si>
  <si>
    <t>1120253, 1120254, 1120255, 1120256</t>
  </si>
  <si>
    <t>G406196</t>
  </si>
  <si>
    <t>1120257, 1120258, 1120259, 1120260</t>
  </si>
  <si>
    <t>G406197</t>
  </si>
  <si>
    <t>1063371</t>
  </si>
  <si>
    <t>1203421, 1307556, 1290082</t>
  </si>
  <si>
    <t>G406198</t>
  </si>
  <si>
    <t>1307558, 1307557, 1307561</t>
  </si>
  <si>
    <t>G406199</t>
  </si>
  <si>
    <t>1307559, 1307560, 1307562</t>
  </si>
  <si>
    <t>G406200</t>
  </si>
  <si>
    <t>https://www.gem.wiki/Kuo_Kuang_power_station</t>
  </si>
  <si>
    <t>Kuo Kuang power station</t>
  </si>
  <si>
    <t>國光發電廠</t>
  </si>
  <si>
    <t>Guishan</t>
  </si>
  <si>
    <t>1049318</t>
  </si>
  <si>
    <t>1173132, 1176796, 1176797</t>
  </si>
  <si>
    <t>L406343</t>
  </si>
  <si>
    <t>G406215</t>
  </si>
  <si>
    <t>https://www.gem.wiki/Mailiao_power_station</t>
  </si>
  <si>
    <t>Mailiao power station</t>
  </si>
  <si>
    <t>麥寮發電廠</t>
  </si>
  <si>
    <t>Yunlin</t>
  </si>
  <si>
    <t>Mailiao</t>
  </si>
  <si>
    <t>L103557</t>
  </si>
  <si>
    <t>G409950</t>
  </si>
  <si>
    <t>G410185</t>
  </si>
  <si>
    <t>https://www.gem.wiki/NanPu_power_station</t>
  </si>
  <si>
    <t>NanPu power station</t>
  </si>
  <si>
    <t>南部發電廠, 南火電廠</t>
  </si>
  <si>
    <t>Gushan</t>
  </si>
  <si>
    <t>Nan Pu, South Area, Southern</t>
  </si>
  <si>
    <t>1030821</t>
  </si>
  <si>
    <t>L406338</t>
  </si>
  <si>
    <t>G406203</t>
  </si>
  <si>
    <t>G406204</t>
  </si>
  <si>
    <t>G406205</t>
  </si>
  <si>
    <t>G406206</t>
  </si>
  <si>
    <t>https://www.gem.wiki/Star_Buck_power_station</t>
  </si>
  <si>
    <t>Star Buck power station</t>
  </si>
  <si>
    <t>星元電廠</t>
  </si>
  <si>
    <t>Xianxi Township, Zhanghua County</t>
  </si>
  <si>
    <t>Hsingyuan power station, Xingyuan power station</t>
  </si>
  <si>
    <t>1069476</t>
  </si>
  <si>
    <t>1203322, 1203324, 1203323</t>
  </si>
  <si>
    <t>L406344</t>
  </si>
  <si>
    <t>G406214</t>
  </si>
  <si>
    <t>https://www.gem.wiki/Taichung_power_station</t>
  </si>
  <si>
    <t>Taichung power station</t>
  </si>
  <si>
    <t>台中發電廠</t>
  </si>
  <si>
    <t>1030835</t>
  </si>
  <si>
    <t>L103546</t>
  </si>
  <si>
    <t>G412611</t>
  </si>
  <si>
    <t>G413113</t>
  </si>
  <si>
    <t>G413112</t>
  </si>
  <si>
    <t>G413111</t>
  </si>
  <si>
    <t>1307563, 1307565, 1307564</t>
  </si>
  <si>
    <t>G406201</t>
  </si>
  <si>
    <t>1307567, 1307566, 1307568</t>
  </si>
  <si>
    <t>G406202</t>
  </si>
  <si>
    <t>https://www.gem.wiki/Talin_power_station</t>
  </si>
  <si>
    <t>Talin power station</t>
  </si>
  <si>
    <t>大林發電廠</t>
  </si>
  <si>
    <t>Xiaogang</t>
  </si>
  <si>
    <t>Dalin</t>
  </si>
  <si>
    <t>1030842</t>
  </si>
  <si>
    <t>L103542</t>
  </si>
  <si>
    <t>G406207</t>
  </si>
  <si>
    <t>G406208</t>
  </si>
  <si>
    <t>G411231</t>
  </si>
  <si>
    <t>G411230</t>
  </si>
  <si>
    <t>https://www.gem.wiki/Tashan_power_plant</t>
  </si>
  <si>
    <t>Tashan power plant</t>
  </si>
  <si>
    <t>塔山發電廠</t>
  </si>
  <si>
    <t>Chilin #7</t>
  </si>
  <si>
    <t>Jincheng Township</t>
  </si>
  <si>
    <t>1046006</t>
  </si>
  <si>
    <t>L408901</t>
  </si>
  <si>
    <t>G413108</t>
  </si>
  <si>
    <t>Chilin #8</t>
  </si>
  <si>
    <t>G413107</t>
  </si>
  <si>
    <t>Chilin #9</t>
  </si>
  <si>
    <t>G413106</t>
  </si>
  <si>
    <t>Chilin 5:6</t>
  </si>
  <si>
    <t>G413105</t>
  </si>
  <si>
    <t>Hsiahsing 1:2</t>
  </si>
  <si>
    <t>G413104</t>
  </si>
  <si>
    <t>Hsiahsing 3:6</t>
  </si>
  <si>
    <t>G413103</t>
  </si>
  <si>
    <t>Tashan 1:4</t>
  </si>
  <si>
    <t>G413102</t>
  </si>
  <si>
    <t>Tashan 5:8</t>
  </si>
  <si>
    <t>G413101</t>
  </si>
  <si>
    <t>Tashan 9:10</t>
  </si>
  <si>
    <t>G413100</t>
  </si>
  <si>
    <t>https://www.gem.wiki/Tunghsiao_power_station</t>
  </si>
  <si>
    <t>Tunghsiao power station</t>
  </si>
  <si>
    <t>通霄發電廠, 通霄電廠更新擴建</t>
  </si>
  <si>
    <t>Tongxiao</t>
  </si>
  <si>
    <t>Miaoli</t>
  </si>
  <si>
    <t>1030856</t>
  </si>
  <si>
    <t>1154256, 1154257, 1154258, 1154259</t>
  </si>
  <si>
    <t>L406334</t>
  </si>
  <si>
    <t>G406176</t>
  </si>
  <si>
    <t>1154260, 1154261, 1154262, 1154263</t>
  </si>
  <si>
    <t>G406177</t>
  </si>
  <si>
    <t>1154264, 1154265, 1154266</t>
  </si>
  <si>
    <t>G406178</t>
  </si>
  <si>
    <t>G410605</t>
  </si>
  <si>
    <t>1255085, 1255088, 1255087</t>
  </si>
  <si>
    <t>G406179</t>
  </si>
  <si>
    <t>1255089, 1255090, 1255091</t>
  </si>
  <si>
    <t>G406180</t>
  </si>
  <si>
    <t>1255092, 1255093, 1255094</t>
  </si>
  <si>
    <t>G406181</t>
  </si>
  <si>
    <t>New 4</t>
  </si>
  <si>
    <t>G410604</t>
  </si>
  <si>
    <t>New 5</t>
  </si>
  <si>
    <t>G410603</t>
  </si>
  <si>
    <t>New 6</t>
  </si>
  <si>
    <t>G410602</t>
  </si>
  <si>
    <t>New 7</t>
  </si>
  <si>
    <t>G410601</t>
  </si>
  <si>
    <t>New 8</t>
  </si>
  <si>
    <t>G410600</t>
  </si>
  <si>
    <t>https://www.gem.wiki/Zhongjia_power_station</t>
  </si>
  <si>
    <t>Zhongjia power station</t>
  </si>
  <si>
    <t>南丫发电厂</t>
  </si>
  <si>
    <t>Taizhong</t>
  </si>
  <si>
    <t>Longjing District</t>
  </si>
  <si>
    <t>L408729</t>
  </si>
  <si>
    <t>G412305</t>
  </si>
  <si>
    <t>https://www.gem.wiki/Dushanbe-1_power_station</t>
  </si>
  <si>
    <t>Tajikistan</t>
  </si>
  <si>
    <t>Dushanbe-1 power station</t>
  </si>
  <si>
    <t>Dushanbe</t>
  </si>
  <si>
    <t>Душанбинская ТЭЦ-1</t>
  </si>
  <si>
    <t>1019496</t>
  </si>
  <si>
    <t>L406888</t>
  </si>
  <si>
    <t>G407440</t>
  </si>
  <si>
    <t>https://www.gem.wiki/Yavan_power_station</t>
  </si>
  <si>
    <t>Yavan power station</t>
  </si>
  <si>
    <t>Yavon</t>
  </si>
  <si>
    <t>Khatlon</t>
  </si>
  <si>
    <t>Yavanskaya CHPP, Яванская ТЭЦ</t>
  </si>
  <si>
    <t>1019512</t>
  </si>
  <si>
    <t>L406887</t>
  </si>
  <si>
    <t>G407438</t>
  </si>
  <si>
    <t>G407437</t>
  </si>
  <si>
    <t>https://www.gem.wiki/Amata_(Chonburi)_power_station</t>
  </si>
  <si>
    <t>Thailand</t>
  </si>
  <si>
    <t>Amata (Chonburi) power station</t>
  </si>
  <si>
    <t>Chon Buri</t>
  </si>
  <si>
    <t>WRI: WRI1019486</t>
  </si>
  <si>
    <t>Amata Nakorn</t>
  </si>
  <si>
    <t>1010099</t>
  </si>
  <si>
    <t>1104209, 1104210, 1104211</t>
  </si>
  <si>
    <t>L405357</t>
  </si>
  <si>
    <t>G404400</t>
  </si>
  <si>
    <t>1104212, 1170244, 1170245 1243370, 1243371</t>
  </si>
  <si>
    <t>G404401</t>
  </si>
  <si>
    <t>1229610, 1215746, 1229611</t>
  </si>
  <si>
    <t>G404402</t>
  </si>
  <si>
    <t>1256382, 1256383, 1215747</t>
  </si>
  <si>
    <t>G404403</t>
  </si>
  <si>
    <t>1256388, 1256389, 1246698</t>
  </si>
  <si>
    <t>G404404</t>
  </si>
  <si>
    <t>https://www.gem.wiki/Amata_(Rayong)_power_station</t>
  </si>
  <si>
    <t>Amata (Rayong) power station</t>
  </si>
  <si>
    <t>Map Yang Phon</t>
  </si>
  <si>
    <t>Rayong</t>
  </si>
  <si>
    <t>Amata City</t>
  </si>
  <si>
    <t>1073620</t>
  </si>
  <si>
    <t>1211566, 1234948, 1218890</t>
  </si>
  <si>
    <t>L405358</t>
  </si>
  <si>
    <t>G404405</t>
  </si>
  <si>
    <t>1234949, 1234950, 1234951</t>
  </si>
  <si>
    <t>G404406</t>
  </si>
  <si>
    <t>1256403, 1256404, 1246701</t>
  </si>
  <si>
    <t>G404407</t>
  </si>
  <si>
    <t>1246702, 1246703, 1256407</t>
  </si>
  <si>
    <t>G404408</t>
  </si>
  <si>
    <t>1256409, 1256410, 1256408</t>
  </si>
  <si>
    <t>G404409</t>
  </si>
  <si>
    <t>https://www.gem.wiki/Bang_Bo_power_station</t>
  </si>
  <si>
    <t>Bang Bo power station</t>
  </si>
  <si>
    <t>Khlong Dan</t>
  </si>
  <si>
    <t>Samut Prakan</t>
  </si>
  <si>
    <t>WRI: WRI1019483</t>
  </si>
  <si>
    <t>1043155</t>
  </si>
  <si>
    <t>L405361</t>
  </si>
  <si>
    <t>G404412</t>
  </si>
  <si>
    <t>https://www.gem.wiki/Bang_Pakong_power_station</t>
  </si>
  <si>
    <t>Bang Pakong power station</t>
  </si>
  <si>
    <t>โรงไฟฟ้าบางปะกง</t>
  </si>
  <si>
    <t>Tha Kham</t>
  </si>
  <si>
    <t>Chachoengsao</t>
  </si>
  <si>
    <t>1014230</t>
  </si>
  <si>
    <t>L405362</t>
  </si>
  <si>
    <t>G405963</t>
  </si>
  <si>
    <t>G405964</t>
  </si>
  <si>
    <t>1104200, 1104201, 1104202</t>
  </si>
  <si>
    <t>G404415</t>
  </si>
  <si>
    <t>1104203, 1104204, 1104205</t>
  </si>
  <si>
    <t>G404416</t>
  </si>
  <si>
    <t>1185319, 1200080, 1200081</t>
  </si>
  <si>
    <t>G404417</t>
  </si>
  <si>
    <t>WRI: WRI1000161</t>
  </si>
  <si>
    <t>G404413</t>
  </si>
  <si>
    <t>G404414</t>
  </si>
  <si>
    <t>https://www.gem.wiki/Bangkadi_Industrial_Park_power_station</t>
  </si>
  <si>
    <t>Bangkadi Industrial Park power station</t>
  </si>
  <si>
    <t>Ban Mai</t>
  </si>
  <si>
    <t>Pathum Thani</t>
  </si>
  <si>
    <t>WRI: WRI1019488</t>
  </si>
  <si>
    <t>B.Grimm BIP Power 1 Limited</t>
  </si>
  <si>
    <t>1075887</t>
  </si>
  <si>
    <t>1215748, 1246700</t>
  </si>
  <si>
    <t>L405363</t>
  </si>
  <si>
    <t>G404410</t>
  </si>
  <si>
    <t>B.Grimm BIP Power 2 Limited</t>
  </si>
  <si>
    <t>1275092, 1275093</t>
  </si>
  <si>
    <t>G404411</t>
  </si>
  <si>
    <t>https://www.gem.wiki/Bangpa-in_power_station</t>
  </si>
  <si>
    <t>Bangpa-in power station</t>
  </si>
  <si>
    <t>Khlong Chik</t>
  </si>
  <si>
    <t>Phra Nakhon Si Ayutthaya</t>
  </si>
  <si>
    <t>1094443</t>
  </si>
  <si>
    <t>1247345, 1254687, 1276456</t>
  </si>
  <si>
    <t>L405364</t>
  </si>
  <si>
    <t>G404457</t>
  </si>
  <si>
    <t>1271767, 1271768, 1254686</t>
  </si>
  <si>
    <t>G404458</t>
  </si>
  <si>
    <t>https://www.gem.wiki/Bangpoo_cogeneration_power_station</t>
  </si>
  <si>
    <t>Bangpoo cogeneration power station</t>
  </si>
  <si>
    <t>โรงไฟฟ้าบางปู</t>
  </si>
  <si>
    <t>Phraeksa</t>
  </si>
  <si>
    <t>1100047</t>
  </si>
  <si>
    <t>1256391, 1256393, 1256392</t>
  </si>
  <si>
    <t>L405365</t>
  </si>
  <si>
    <t>G404484</t>
  </si>
  <si>
    <t>1256395, 1256396, 1256394</t>
  </si>
  <si>
    <t>G404485</t>
  </si>
  <si>
    <t>https://www.gem.wiki/Banpong_power_station</t>
  </si>
  <si>
    <t>Banpong power station</t>
  </si>
  <si>
    <t>บ้านโป่งรงไฟฟ้า</t>
  </si>
  <si>
    <t>Tha Pha</t>
  </si>
  <si>
    <t>Ratchaburi</t>
  </si>
  <si>
    <t>TP Cogeneration (Banpong)</t>
  </si>
  <si>
    <t>1089866</t>
  </si>
  <si>
    <t>L405366</t>
  </si>
  <si>
    <t>G404433</t>
  </si>
  <si>
    <t>G405840</t>
  </si>
  <si>
    <t>https://www.gem.wiki/Berkprai_cogeneration_power_station</t>
  </si>
  <si>
    <t>Berkprai cogeneration power station</t>
  </si>
  <si>
    <t>Berkprai</t>
  </si>
  <si>
    <t>1128265</t>
  </si>
  <si>
    <t>L405367</t>
  </si>
  <si>
    <t>G404479</t>
  </si>
  <si>
    <t>https://www.gem.wiki/Burapa_power_station</t>
  </si>
  <si>
    <t>Burapa power station</t>
  </si>
  <si>
    <t>Phanom Sarakham</t>
  </si>
  <si>
    <t>1131682</t>
  </si>
  <si>
    <t>L405368</t>
  </si>
  <si>
    <t>G404442</t>
  </si>
  <si>
    <t>https://www.gem.wiki/Chachoengsao_NNK_cogeneration_power_station</t>
  </si>
  <si>
    <t>Chachoengsao NNK cogeneration power station</t>
  </si>
  <si>
    <t>Khlong Nakhon Nueang Khet</t>
  </si>
  <si>
    <t>1080199</t>
  </si>
  <si>
    <t>1223136, 1250269, 1250270</t>
  </si>
  <si>
    <t>L405369</t>
  </si>
  <si>
    <t>G404486</t>
  </si>
  <si>
    <t>https://www.gem.wiki/Chaiyo_power_station</t>
  </si>
  <si>
    <t>Chaiyo power station</t>
  </si>
  <si>
    <t>Chaiyo</t>
  </si>
  <si>
    <t>Angthong</t>
  </si>
  <si>
    <t>Angthong Power Plant, B.Grimm Power (Angthong) 1</t>
  </si>
  <si>
    <t>1132356</t>
  </si>
  <si>
    <t>1304178,1304179,1304180</t>
  </si>
  <si>
    <t>L405370</t>
  </si>
  <si>
    <t>G404513</t>
  </si>
  <si>
    <t>https://www.gem.wiki/Chana_power_station</t>
  </si>
  <si>
    <t>Chana power station</t>
  </si>
  <si>
    <t>โรงไฟฟ้าจะนะ</t>
  </si>
  <si>
    <t>Khlong Pia</t>
  </si>
  <si>
    <t>Songkhla</t>
  </si>
  <si>
    <t>WRI: WRI1000167</t>
  </si>
  <si>
    <t>1014292</t>
  </si>
  <si>
    <t>1149340, 1193915, 1193916</t>
  </si>
  <si>
    <t>L405371</t>
  </si>
  <si>
    <t>G404418</t>
  </si>
  <si>
    <t>1235152, 1236449</t>
  </si>
  <si>
    <t>G404419</t>
  </si>
  <si>
    <t>https://www.gem.wiki/Chonburi_Ng_Project_power_station</t>
  </si>
  <si>
    <t>Chonburi Ng Project power station</t>
  </si>
  <si>
    <t>Khao Khansong</t>
  </si>
  <si>
    <t>Sriracha District</t>
  </si>
  <si>
    <t>Chonburi</t>
  </si>
  <si>
    <t>Gulf SRC, GSRC, Gulf Sriracha</t>
  </si>
  <si>
    <t>1122222</t>
  </si>
  <si>
    <t>L405372</t>
  </si>
  <si>
    <t>G401094</t>
  </si>
  <si>
    <t>G401095</t>
  </si>
  <si>
    <t>G401096</t>
  </si>
  <si>
    <t>G401097</t>
  </si>
  <si>
    <t>https://www.gem.wiki/EGCO_cogeneration_(Rayong)_power_station</t>
  </si>
  <si>
    <t>EGCO cogeneration (Rayong) power station</t>
  </si>
  <si>
    <t>Map Kha</t>
  </si>
  <si>
    <t>WRI: WRI1019467</t>
  </si>
  <si>
    <t>Rayong TLP</t>
  </si>
  <si>
    <t>1040507</t>
  </si>
  <si>
    <t>1160999, 1176808, 1219980</t>
  </si>
  <si>
    <t>L405373</t>
  </si>
  <si>
    <t>G404422</t>
  </si>
  <si>
    <t>https://www.gem.wiki/Global_Power_Synergy_Central_Utility_Plant_1</t>
  </si>
  <si>
    <t>Global Power Synergy Central Utility Plant 1</t>
  </si>
  <si>
    <t>Huai Pong</t>
  </si>
  <si>
    <t>WRI: WRI1019463</t>
  </si>
  <si>
    <t>Rayong CUP 1</t>
  </si>
  <si>
    <t>1112644</t>
  </si>
  <si>
    <t>L405374</t>
  </si>
  <si>
    <t>G404420</t>
  </si>
  <si>
    <t>https://www.gem.wiki/Global_Power_Synergy_Central_Utility_Plant_2</t>
  </si>
  <si>
    <t>Global Power Synergy Central Utility Plant 2</t>
  </si>
  <si>
    <t>Map Ta Phut</t>
  </si>
  <si>
    <t>WRI: WRI1019464</t>
  </si>
  <si>
    <t>Rayong CUP 2</t>
  </si>
  <si>
    <t>1112645</t>
  </si>
  <si>
    <t>1276470, 1276472, 1276471</t>
  </si>
  <si>
    <t>L405375</t>
  </si>
  <si>
    <t>G404421</t>
  </si>
  <si>
    <t>https://www.gem.wiki/Glow_Energy_Phase_2_Power_Station</t>
  </si>
  <si>
    <t>Glow Energy Phase 2 Power Station</t>
  </si>
  <si>
    <t>WRI: WRI1019479</t>
  </si>
  <si>
    <t>1049850</t>
  </si>
  <si>
    <t>L407721</t>
  </si>
  <si>
    <t>G410155</t>
  </si>
  <si>
    <t>https://www.gem.wiki/Glow_Energy_Phase_4_Power_Plant</t>
  </si>
  <si>
    <t>Glow Energy Phase 4 Power Plant</t>
  </si>
  <si>
    <t>L407871</t>
  </si>
  <si>
    <t>G410615</t>
  </si>
  <si>
    <t>https://www.gem.wiki/Glow_Energy_Phase_5_power_station</t>
  </si>
  <si>
    <t>Glow Energy Phase 5 power station</t>
  </si>
  <si>
    <t>WRI: WRI1019460</t>
  </si>
  <si>
    <t>1012951</t>
  </si>
  <si>
    <t>L405376</t>
  </si>
  <si>
    <t>G404423</t>
  </si>
  <si>
    <t>https://www.gem.wiki/Glow_Energy_power_complex</t>
  </si>
  <si>
    <t>Glow Energy power complex</t>
  </si>
  <si>
    <t>Glow SPP2 / Glow SPP3 Power Plant (Phase 3)</t>
  </si>
  <si>
    <t>L103583</t>
  </si>
  <si>
    <t>G410154</t>
  </si>
  <si>
    <t>G410153</t>
  </si>
  <si>
    <t>https://www.gem.wiki/Glow_IPP_power_station</t>
  </si>
  <si>
    <t>Glow IPP power station</t>
  </si>
  <si>
    <t>Bo Win</t>
  </si>
  <si>
    <t>WRI: WRI1019459</t>
  </si>
  <si>
    <t>Bowin</t>
  </si>
  <si>
    <t>1011243</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</si>
  <si>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</si>
  <si>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</si>
  <si>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</si>
  <si>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</si>
  <si>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</si>
  <si>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</si>
  <si>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</si>
  <si>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</si>
  <si>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</si>
  <si>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G410594</t>
  </si>
  <si>
    <t>https://www.gem.wiki/Glow_SPP_11_power_station</t>
  </si>
  <si>
    <t>Glow SPP 11 power station</t>
  </si>
  <si>
    <t>WRI: WRI1019462</t>
  </si>
  <si>
    <t>Pluak Daeng</t>
  </si>
  <si>
    <t>1090495</t>
  </si>
  <si>
    <t>1165890, 1166597, 1166598</t>
  </si>
  <si>
    <t>L405379</t>
  </si>
  <si>
    <t>G404425</t>
  </si>
  <si>
    <t>1223400, 1223401, 1223402</t>
  </si>
  <si>
    <t>G404426</t>
  </si>
  <si>
    <t>https://www.gem.wiki/Gulf_BL_power_station</t>
  </si>
  <si>
    <t>Gulf BL power station</t>
  </si>
  <si>
    <t>Ban Pho</t>
  </si>
  <si>
    <t>1107373</t>
  </si>
  <si>
    <t>1271512, 1271515, 1271514</t>
  </si>
  <si>
    <t>L405381</t>
  </si>
  <si>
    <t>G404487</t>
  </si>
  <si>
    <t>https://www.gem.wiki/Gulf_BP_power_station</t>
  </si>
  <si>
    <t>Gulf BP power station</t>
  </si>
  <si>
    <t>โรงไฟฟ้าบ้านโพธิ์</t>
  </si>
  <si>
    <t>Ban Pho Power Plant</t>
  </si>
  <si>
    <t>1107374</t>
  </si>
  <si>
    <t>1271516, 1271518, 1271517</t>
  </si>
  <si>
    <t>L405382</t>
  </si>
  <si>
    <t>G404488</t>
  </si>
  <si>
    <t>https://www.gem.wiki/Gulf_CRN_power_station</t>
  </si>
  <si>
    <t>Gulf CRN power station</t>
  </si>
  <si>
    <t>โรงไฟฟ้าเชียงรากน้อย</t>
  </si>
  <si>
    <t>Chiang Rak Noi</t>
  </si>
  <si>
    <t>Pathum Thani CRN power station, Chiang Rak Noi power station</t>
  </si>
  <si>
    <t>1080200</t>
  </si>
  <si>
    <t>1223137, 1232215, 1232216</t>
  </si>
  <si>
    <t>L405383</t>
  </si>
  <si>
    <t>G404501</t>
  </si>
  <si>
    <t>https://www.gem.wiki/Gulf_KP1_&amp;_2_power_station</t>
  </si>
  <si>
    <t>Gulf KP1 &amp; 2 power station</t>
  </si>
  <si>
    <t>โรงไฟฟ้าโคกแย้ 1 &amp; 2</t>
  </si>
  <si>
    <t>Khok Yae</t>
  </si>
  <si>
    <t>Saraburi</t>
  </si>
  <si>
    <t>Saraburi KP1 &amp; KP2 power station, Khok Yae Power Plant 1 &amp; 2</t>
  </si>
  <si>
    <t>1080195</t>
  </si>
  <si>
    <t>1223131, 1223132, 1232211</t>
  </si>
  <si>
    <t>L405384</t>
  </si>
  <si>
    <t>G404497</t>
  </si>
  <si>
    <t>1096165</t>
  </si>
  <si>
    <t>1232209, 1232210, 1232212</t>
  </si>
  <si>
    <t>G404498</t>
  </si>
  <si>
    <t>https://www.gem.wiki/Gulf_NC_power_station</t>
  </si>
  <si>
    <t>Gulf NC power station</t>
  </si>
  <si>
    <t>Nonsi</t>
  </si>
  <si>
    <t>Prachin Buri</t>
  </si>
  <si>
    <t>1107372</t>
  </si>
  <si>
    <t>1271535, 1271537, 1271536</t>
  </si>
  <si>
    <t>L405385</t>
  </si>
  <si>
    <t>G404489</t>
  </si>
  <si>
    <t>https://www.gem.wiki/Gulf_NK2_power_station</t>
  </si>
  <si>
    <t>Gulf NK2 power station</t>
  </si>
  <si>
    <t>โรงไฟฟ้าหนองแค2</t>
  </si>
  <si>
    <t>Nong Pling</t>
  </si>
  <si>
    <t>Saraburi NK2 power station, Nong Khae Power Plant 2</t>
  </si>
  <si>
    <t>1080198</t>
  </si>
  <si>
    <t>1232220, 1232221, 1232219</t>
  </si>
  <si>
    <t>L405386</t>
  </si>
  <si>
    <t>G404499</t>
  </si>
  <si>
    <t>https://www.gem.wiki/Gulf_NLL_power_station</t>
  </si>
  <si>
    <t>Gulf NLL power station</t>
  </si>
  <si>
    <t>Nong Lalok</t>
  </si>
  <si>
    <t>1080197</t>
  </si>
  <si>
    <t>1223134, 1232213, 1232214</t>
  </si>
  <si>
    <t>L405387</t>
  </si>
  <si>
    <t>G404490</t>
  </si>
  <si>
    <t>1107375</t>
  </si>
  <si>
    <t>1271520, 1271522, 1271521</t>
  </si>
  <si>
    <t>G404491</t>
  </si>
  <si>
    <t>https://www.gem.wiki/Gulf_NPM_power_station</t>
  </si>
  <si>
    <t>Gulf NPM power station</t>
  </si>
  <si>
    <t>Hemaraj SIL - Nong Khae District</t>
  </si>
  <si>
    <t>1107376</t>
  </si>
  <si>
    <t>L405389</t>
  </si>
  <si>
    <t>G401103</t>
  </si>
  <si>
    <t>https://www.gem.wiki/Gulf_NRV_power_station</t>
  </si>
  <si>
    <t>Gulf NRV power station</t>
  </si>
  <si>
    <t>Nong Ra Viang</t>
  </si>
  <si>
    <t>Nakhon Ratchasima</t>
  </si>
  <si>
    <t>Nong Ra Viang power station, Nong Rawi power station</t>
  </si>
  <si>
    <t>1107377</t>
  </si>
  <si>
    <t>1248757, 1295918, 1295919</t>
  </si>
  <si>
    <t>L405390</t>
  </si>
  <si>
    <t>G401104</t>
  </si>
  <si>
    <t>1107378</t>
  </si>
  <si>
    <t>1248754, 1295920, 1295921</t>
  </si>
  <si>
    <t>G401105</t>
  </si>
  <si>
    <t>https://www.gem.wiki/Gulf_TLC_power_station</t>
  </si>
  <si>
    <t>Gulf TLC power station</t>
  </si>
  <si>
    <t>Taling Chan</t>
  </si>
  <si>
    <t>Saraburi TLC power station</t>
  </si>
  <si>
    <t>1080196</t>
  </si>
  <si>
    <t>1223133, 1232217, 1232218</t>
  </si>
  <si>
    <t>L405391</t>
  </si>
  <si>
    <t>G404500</t>
  </si>
  <si>
    <t>https://www.gem.wiki/Gulf_Tasit_1_&amp;_2_power_station</t>
  </si>
  <si>
    <t>Gulf Tasit 1 &amp; 2 power station</t>
  </si>
  <si>
    <t>โรงไฟฟ้าตาสิทธิ์ 1 &amp; 2</t>
  </si>
  <si>
    <t>Ta Sit</t>
  </si>
  <si>
    <t>1107368</t>
  </si>
  <si>
    <t>1271523, 1271525, 1271524</t>
  </si>
  <si>
    <t>L405392</t>
  </si>
  <si>
    <t>G404492</t>
  </si>
  <si>
    <t>1107369</t>
  </si>
  <si>
    <t>1271526, 1271528, 1271527</t>
  </si>
  <si>
    <t>G404493</t>
  </si>
  <si>
    <t>https://www.gem.wiki/Gulf_Tasit_3_&amp;_4_power_station</t>
  </si>
  <si>
    <t>Gulf Tasit 3 &amp; 4 power station</t>
  </si>
  <si>
    <t>โรงไฟฟ้าตาสิทธิ์ 3 &amp; 4</t>
  </si>
  <si>
    <t>1107370</t>
  </si>
  <si>
    <t>1271529, 1271531, 1271530</t>
  </si>
  <si>
    <t>L405393</t>
  </si>
  <si>
    <t>G404494</t>
  </si>
  <si>
    <t>1107371</t>
  </si>
  <si>
    <t>1271532, 1271534, 1271533</t>
  </si>
  <si>
    <t>G404495</t>
  </si>
  <si>
    <t>https://www.gem.wiki/Gulf_VTP_power_station</t>
  </si>
  <si>
    <t>Gulf VTP power station</t>
  </si>
  <si>
    <t>โรงไฟฟ้าวังตาผิน</t>
  </si>
  <si>
    <t>1107367</t>
  </si>
  <si>
    <t>1268021, 1271510, 1271511</t>
  </si>
  <si>
    <t>L405394</t>
  </si>
  <si>
    <t>G404496</t>
  </si>
  <si>
    <t>https://www.gem.wiki/Hemaraj_Industrial_Estate_power_station</t>
  </si>
  <si>
    <t>Hemaraj Industrial Estate power station</t>
  </si>
  <si>
    <t>BGWHA, B.Grimm Power-WHA power station</t>
  </si>
  <si>
    <t>1093960</t>
  </si>
  <si>
    <t>1246704, 1284633, 1284634</t>
  </si>
  <si>
    <t>L405395</t>
  </si>
  <si>
    <t>G404438</t>
  </si>
  <si>
    <t>https://www.gem.wiki/Hin_Kong_power_plant</t>
  </si>
  <si>
    <t>Hin Kong power plant</t>
  </si>
  <si>
    <t>Hin Kong</t>
  </si>
  <si>
    <t>Tri Energy</t>
  </si>
  <si>
    <t>1128704</t>
  </si>
  <si>
    <t>L407498</t>
  </si>
  <si>
    <t>G404476</t>
  </si>
  <si>
    <t>G404477</t>
  </si>
  <si>
    <t>https://www.gem.wiki/IRPC_Industrial_Zone_Clean_power_station</t>
  </si>
  <si>
    <t>IRPC Industrial Zone Clean power station</t>
  </si>
  <si>
    <t>Ban Laeng</t>
  </si>
  <si>
    <t>Muang Cogeneration power station</t>
  </si>
  <si>
    <t>1100048</t>
  </si>
  <si>
    <t>1256397, 1256399, 1256398</t>
  </si>
  <si>
    <t>L405397</t>
  </si>
  <si>
    <t>G404459</t>
  </si>
  <si>
    <t>1256400, 1256401, 1256402</t>
  </si>
  <si>
    <t>G404460</t>
  </si>
  <si>
    <t>https://www.gem.wiki/Kaeng_Khoi_2_power_station</t>
  </si>
  <si>
    <t>Kaeng Khoi 2 power station</t>
  </si>
  <si>
    <t>โรงไฟฟ้าแก่งคอย 2</t>
  </si>
  <si>
    <t>Ban Pa</t>
  </si>
  <si>
    <t>WRI: WRI1019482</t>
  </si>
  <si>
    <t>1063241</t>
  </si>
  <si>
    <t>1190263, 1190768, 1191634</t>
  </si>
  <si>
    <t>L405399</t>
  </si>
  <si>
    <t>G404427</t>
  </si>
  <si>
    <t>1191632, 1191633, 1191635</t>
  </si>
  <si>
    <t>G404428</t>
  </si>
  <si>
    <t>https://www.gem.wiki/Khanom_power_station</t>
  </si>
  <si>
    <t>Khanom power station</t>
  </si>
  <si>
    <t>ไฟฟ้าพลังความร้อนขนอมเป็นโรงไ</t>
  </si>
  <si>
    <t>Thong Nian</t>
  </si>
  <si>
    <t>Nakhon Si Thammarat</t>
  </si>
  <si>
    <t>WRI: WRI1019468</t>
  </si>
  <si>
    <t>1015287</t>
  </si>
  <si>
    <t>L405400</t>
  </si>
  <si>
    <t>G404431</t>
  </si>
  <si>
    <t>https://www.gem.wiki/Klong_Luang_power_station</t>
  </si>
  <si>
    <t>Klong Luang power station</t>
  </si>
  <si>
    <t>โรงไฟฟ้าคลองหลวง</t>
  </si>
  <si>
    <t>Khlong Nueng</t>
  </si>
  <si>
    <t>TJ Cogeneration</t>
  </si>
  <si>
    <t>1085207</t>
  </si>
  <si>
    <t>1231470, 1267376, 1267377</t>
  </si>
  <si>
    <t>L405401</t>
  </si>
  <si>
    <t>G404432</t>
  </si>
  <si>
    <t>https://www.gem.wiki/Koh_Khanun_power_station</t>
  </si>
  <si>
    <t>Koh Khanun power station</t>
  </si>
  <si>
    <t>Hua Samrong Dist</t>
  </si>
  <si>
    <t>1129140</t>
  </si>
  <si>
    <t>L407520</t>
  </si>
  <si>
    <t>G409727</t>
  </si>
  <si>
    <t>https://www.gem.wiki/Krabi_power_station</t>
  </si>
  <si>
    <t>Krabi power station</t>
  </si>
  <si>
    <t>โรงไฟฟ้ากระบี่</t>
  </si>
  <si>
    <t>Khlong Khanan</t>
  </si>
  <si>
    <t>Krabi</t>
  </si>
  <si>
    <t>WRI: WRI1000163</t>
  </si>
  <si>
    <t>1014255</t>
  </si>
  <si>
    <t>L103575</t>
  </si>
  <si>
    <t>G404435</t>
  </si>
  <si>
    <t>https://www.gem.wiki/Laem_Chabang_power_station</t>
  </si>
  <si>
    <t>Laem Chabang power station</t>
  </si>
  <si>
    <t>Laem Chabang</t>
  </si>
  <si>
    <t>WRI: WRI1019487</t>
  </si>
  <si>
    <t>1044243</t>
  </si>
  <si>
    <t>1165371, 1174476, 1174475</t>
  </si>
  <si>
    <t>L405402</t>
  </si>
  <si>
    <t>G404436</t>
  </si>
  <si>
    <t>1111693</t>
  </si>
  <si>
    <t>1197614, 1261472</t>
  </si>
  <si>
    <t>G404437</t>
  </si>
  <si>
    <t>https://www.gem.wiki/Lat_Krabang_power_station</t>
  </si>
  <si>
    <t>Lat Krabang power station</t>
  </si>
  <si>
    <t>Lat Krabang</t>
  </si>
  <si>
    <t>Bangkok</t>
  </si>
  <si>
    <t>1100046</t>
  </si>
  <si>
    <t>1256390, 1256387, 1256386</t>
  </si>
  <si>
    <t>L405403</t>
  </si>
  <si>
    <t>G404503</t>
  </si>
  <si>
    <t>https://www.gem.wiki/Map_Ta_Phut_BKK_power_station</t>
  </si>
  <si>
    <t>Map Ta Phut BKK power station</t>
  </si>
  <si>
    <t>Bangkok Cogeneration power station</t>
  </si>
  <si>
    <t>1010703</t>
  </si>
  <si>
    <t>1131404, 1165002</t>
  </si>
  <si>
    <t>L405404</t>
  </si>
  <si>
    <t>G404504</t>
  </si>
  <si>
    <t>https://www.gem.wiki/Nam_Phong_power_station</t>
  </si>
  <si>
    <t>Nam Phong power station</t>
  </si>
  <si>
    <t>โรงไฟฟ้าน้ำพอง</t>
  </si>
  <si>
    <t>Kut Nam Sai</t>
  </si>
  <si>
    <t>Khon Kaen</t>
  </si>
  <si>
    <t>WRI: WRI1000165</t>
  </si>
  <si>
    <t>1014275</t>
  </si>
  <si>
    <t>1135016, 1135017, 1135018</t>
  </si>
  <si>
    <t>L405405</t>
  </si>
  <si>
    <t>G404443</t>
  </si>
  <si>
    <t>1135019, 1135020, 1135021</t>
  </si>
  <si>
    <t>G404444</t>
  </si>
  <si>
    <t>G405967</t>
  </si>
  <si>
    <t>https://www.gem.wiki/Nava_Nakorn_power_station</t>
  </si>
  <si>
    <t>Nava Nakorn power station</t>
  </si>
  <si>
    <t>โรงไฟฟ้านวนคร</t>
  </si>
  <si>
    <t>1079540</t>
  </si>
  <si>
    <t>1222014, 1240553, 1240554</t>
  </si>
  <si>
    <t>L405406</t>
  </si>
  <si>
    <t>G404461</t>
  </si>
  <si>
    <t>G409728</t>
  </si>
  <si>
    <t>https://www.gem.wiki/Nexif_Rayong_power_station</t>
  </si>
  <si>
    <t>Nexif Rayong power station</t>
  </si>
  <si>
    <t>Ban Khai District</t>
  </si>
  <si>
    <t>1121744</t>
  </si>
  <si>
    <t>1289701, 1289702</t>
  </si>
  <si>
    <t>L405407</t>
  </si>
  <si>
    <t>G401110</t>
  </si>
  <si>
    <t>https://www.gem.wiki/Nong_Khae_power_station</t>
  </si>
  <si>
    <t>Nong Khae power station</t>
  </si>
  <si>
    <t>โรงไฟฟ้าหนองแค</t>
  </si>
  <si>
    <t>WRI: WRI1019481</t>
  </si>
  <si>
    <t>1043259</t>
  </si>
  <si>
    <t>1164000, 1180369, 1180370</t>
  </si>
  <si>
    <t>L405408</t>
  </si>
  <si>
    <t>G404445</t>
  </si>
  <si>
    <t>https://www.gem.wiki/Nong_Saeng_power_station</t>
  </si>
  <si>
    <t>Nong Saeng power station</t>
  </si>
  <si>
    <t>Nong Kop</t>
  </si>
  <si>
    <t>WRI: WRI1019484</t>
  </si>
  <si>
    <t>1071703</t>
  </si>
  <si>
    <t>1208023, 1229230, 1208024</t>
  </si>
  <si>
    <t>L405409</t>
  </si>
  <si>
    <t>G404446</t>
  </si>
  <si>
    <t>1229231, 1229232, 1229233</t>
  </si>
  <si>
    <t>G404447</t>
  </si>
  <si>
    <t>https://www.gem.wiki/North_Bangkok_power_station</t>
  </si>
  <si>
    <t>North Bangkok power station</t>
  </si>
  <si>
    <t>โรงไฟฟ้าพระนครเหนือ</t>
  </si>
  <si>
    <t>Bang Kruai</t>
  </si>
  <si>
    <t>Nonthaburi,</t>
  </si>
  <si>
    <t>WRI: WRI1000162</t>
  </si>
  <si>
    <t>1014280</t>
  </si>
  <si>
    <t>1185320, 1202318, 1202319</t>
  </si>
  <si>
    <t>L405410</t>
  </si>
  <si>
    <t>G404448</t>
  </si>
  <si>
    <t>1229049, 1249665</t>
  </si>
  <si>
    <t>G404449</t>
  </si>
  <si>
    <t>G405974</t>
  </si>
  <si>
    <t>G405975</t>
  </si>
  <si>
    <t>https://www.gem.wiki/Ratchaburi_(B.Grimm)_power_station</t>
  </si>
  <si>
    <t>Ratchaburi (B.Grimm) power station</t>
  </si>
  <si>
    <t>V.R.M. Industrial Estate</t>
  </si>
  <si>
    <t>B.Grimm Power (Angthong) 2</t>
  </si>
  <si>
    <t>1136339</t>
  </si>
  <si>
    <t>L405411</t>
  </si>
  <si>
    <t>G404440</t>
  </si>
  <si>
    <t>B.Grimm Power (Angthong) 3</t>
  </si>
  <si>
    <t>G404441</t>
  </si>
  <si>
    <t>https://www.gem.wiki/Ratchaburi_(RATCHGEN)_power_station</t>
  </si>
  <si>
    <t>Ratchaburi (RATCHGEN) power station</t>
  </si>
  <si>
    <t>Ban Rai</t>
  </si>
  <si>
    <t>WRI: WRI1000157</t>
  </si>
  <si>
    <t>1014284</t>
  </si>
  <si>
    <t>1142600, 1142601, 1142602</t>
  </si>
  <si>
    <t>L405412</t>
  </si>
  <si>
    <t>G404450</t>
  </si>
  <si>
    <t>1142603, 1142604, 1142605</t>
  </si>
  <si>
    <t>G404451</t>
  </si>
  <si>
    <t>1142606, 1142607, 1142608</t>
  </si>
  <si>
    <t>G404452</t>
  </si>
  <si>
    <t>G404453</t>
  </si>
  <si>
    <t>G404454</t>
  </si>
  <si>
    <t>https://www.gem.wiki/Ratchaburi_Power_(RPCL)_power_station</t>
  </si>
  <si>
    <t>Ratchaburi Power (RPCL) power station</t>
  </si>
  <si>
    <t>โรงไฟฟ้าราชบุรีเพาเวอร์</t>
  </si>
  <si>
    <t>WRI: WRI1000155</t>
  </si>
  <si>
    <t>1059695</t>
  </si>
  <si>
    <t>1188269, 1193222, 1188270</t>
  </si>
  <si>
    <t>L405413</t>
  </si>
  <si>
    <t>G404455</t>
  </si>
  <si>
    <t>1193223, 1193224, 1193225</t>
  </si>
  <si>
    <t>G404456</t>
  </si>
  <si>
    <t>https://www.gem.wiki/Ratchaburi_World_cogeneration_power_station</t>
  </si>
  <si>
    <t>Ratchaburi World cogeneration power station</t>
  </si>
  <si>
    <t>บริษัท ราชบุรีเวอลด์โคเจนเนอเรชั่น จำกัด</t>
  </si>
  <si>
    <t>Ched-Samian</t>
  </si>
  <si>
    <t>1085142</t>
  </si>
  <si>
    <t>1264521, 1264522</t>
  </si>
  <si>
    <t>L405414</t>
  </si>
  <si>
    <t>G404478</t>
  </si>
  <si>
    <t>https://www.gem.wiki/Rayong_Gulf_PD_power_station</t>
  </si>
  <si>
    <t>Rayong Gulf PD power station</t>
  </si>
  <si>
    <t>Pluak Dieng District</t>
  </si>
  <si>
    <t>1122221</t>
  </si>
  <si>
    <t>L405416</t>
  </si>
  <si>
    <t>G401098</t>
  </si>
  <si>
    <t>G401099</t>
  </si>
  <si>
    <t>G401100</t>
  </si>
  <si>
    <t>G401101</t>
  </si>
  <si>
    <t>https://www.gem.wiki/Rayong_Sipco_power_station</t>
  </si>
  <si>
    <t>Rayong Sipco power station</t>
  </si>
  <si>
    <t>1028803</t>
  </si>
  <si>
    <t>1142731, 1142733</t>
  </si>
  <si>
    <t>L405417</t>
  </si>
  <si>
    <t>G404505</t>
  </si>
  <si>
    <t>https://www.gem.wiki/Rojana_power_station</t>
  </si>
  <si>
    <t>Rojana power station</t>
  </si>
  <si>
    <t>Khan Ham</t>
  </si>
  <si>
    <t>WRI: WRI1019485</t>
  </si>
  <si>
    <t>1027545</t>
  </si>
  <si>
    <t>L405420</t>
  </si>
  <si>
    <t>G404462</t>
  </si>
  <si>
    <t>https://www.gem.wiki/Saha_Patana_power_station</t>
  </si>
  <si>
    <t>Saha Patana power station</t>
  </si>
  <si>
    <t>Nong Kham</t>
  </si>
  <si>
    <t>WRI: WRI1019493</t>
  </si>
  <si>
    <t>1038510</t>
  </si>
  <si>
    <t>1159872, 1159879, 1189687, 1159873</t>
  </si>
  <si>
    <t>L405421</t>
  </si>
  <si>
    <t>G404467</t>
  </si>
  <si>
    <t>https://www.gem.wiki/Samutprakarn_power_station</t>
  </si>
  <si>
    <t>Samutprakarn power station</t>
  </si>
  <si>
    <t>Bang Pu Mai</t>
  </si>
  <si>
    <t>Bangpu Power Plant (โรงไฟฟ้าบางปู)</t>
  </si>
  <si>
    <t>1050040</t>
  </si>
  <si>
    <t>1174112, 1180371, 1180372</t>
  </si>
  <si>
    <t>L405422</t>
  </si>
  <si>
    <t>G404434</t>
  </si>
  <si>
    <t>https://www.gem.wiki/Siam_Pure_Rice_Combined_Cycle_power_station</t>
  </si>
  <si>
    <t>Siam Pure Rice Combined Cycle power station</t>
  </si>
  <si>
    <t>Phrom Buri</t>
  </si>
  <si>
    <t>Singburi</t>
  </si>
  <si>
    <t>1095315</t>
  </si>
  <si>
    <t>L407980</t>
  </si>
  <si>
    <t>G410590</t>
  </si>
  <si>
    <t>https://www.gem.wiki/Songkhla_Chana_power_station</t>
  </si>
  <si>
    <t>Songkhla Chana power station</t>
  </si>
  <si>
    <t>Chana Dist</t>
  </si>
  <si>
    <t>1136172</t>
  </si>
  <si>
    <t>L407521</t>
  </si>
  <si>
    <t>G409726</t>
  </si>
  <si>
    <t>https://www.gem.wiki/South_Bangkok_International_Airport_(SBIA)_power_station</t>
  </si>
  <si>
    <t>South Bangkok International Airport (SBIA) power station</t>
  </si>
  <si>
    <t>Nong Prue</t>
  </si>
  <si>
    <t>1052144</t>
  </si>
  <si>
    <t>1276458, 1276459, 1187593</t>
  </si>
  <si>
    <t>L405423</t>
  </si>
  <si>
    <t>G404507</t>
  </si>
  <si>
    <t>https://www.gem.wiki/South_Bangkok_power_station</t>
  </si>
  <si>
    <t>South Bangkok power station</t>
  </si>
  <si>
    <t>โรงไฟฟ้าพระนครใต้</t>
  </si>
  <si>
    <t>Bang Prong</t>
  </si>
  <si>
    <t>WRI: WRI1000164</t>
  </si>
  <si>
    <t>1014291</t>
  </si>
  <si>
    <t>1149256, 1149257, 1149258</t>
  </si>
  <si>
    <t>L405424</t>
  </si>
  <si>
    <t>G404468</t>
  </si>
  <si>
    <t>1149259, 1149260, 1149261</t>
  </si>
  <si>
    <t>G404469</t>
  </si>
  <si>
    <t>1196855, 1185318, 1196857</t>
  </si>
  <si>
    <t>G404470</t>
  </si>
  <si>
    <t>G404471</t>
  </si>
  <si>
    <t>G405977</t>
  </si>
  <si>
    <t>G405978</t>
  </si>
  <si>
    <t>G405979</t>
  </si>
  <si>
    <t>https://www.gem.wiki/Sriracha_Thai_Oil_Company_power_station</t>
  </si>
  <si>
    <t>Sriracha Thai Oil Company power station</t>
  </si>
  <si>
    <t>Sriracha</t>
  </si>
  <si>
    <t>1060042</t>
  </si>
  <si>
    <t>1188749, 1283783, 1283782</t>
  </si>
  <si>
    <t>L405426</t>
  </si>
  <si>
    <t>G404511</t>
  </si>
  <si>
    <t>1283784, 1283785, 1283786</t>
  </si>
  <si>
    <t>G404512</t>
  </si>
  <si>
    <t>https://www.gem.wiki/Sriracha_power_station</t>
  </si>
  <si>
    <t>Sriracha power station</t>
  </si>
  <si>
    <t>WRI: WRI1019465</t>
  </si>
  <si>
    <t>1019439</t>
  </si>
  <si>
    <t>1149506, 1149507, 1149508</t>
  </si>
  <si>
    <t>L405427</t>
  </si>
  <si>
    <t>G404472</t>
  </si>
  <si>
    <t>https://www.gem.wiki/Surat_Thani_power_station</t>
  </si>
  <si>
    <t>Surat Thani power station</t>
  </si>
  <si>
    <t>โรงไฟฟ้าสุราษฎร์ธานี</t>
  </si>
  <si>
    <t>Khao Hua Khwai</t>
  </si>
  <si>
    <t>Phunphin District</t>
  </si>
  <si>
    <t>Surat Thani</t>
  </si>
  <si>
    <t>1014294</t>
  </si>
  <si>
    <t>L405428</t>
  </si>
  <si>
    <t>G405985</t>
  </si>
  <si>
    <t>G405986</t>
  </si>
  <si>
    <t>WRI: WRI1000166</t>
  </si>
  <si>
    <t>G404473</t>
  </si>
  <si>
    <t>G404474</t>
  </si>
  <si>
    <t>https://www.gem.wiki/Thai_Oil_Company_Sriracha_Refinery_power_station</t>
  </si>
  <si>
    <t>Thai Oil Company Sriracha Refinery power station</t>
  </si>
  <si>
    <t>1031269</t>
  </si>
  <si>
    <t>1152985, 1152986, 1174546</t>
  </si>
  <si>
    <t>L405429</t>
  </si>
  <si>
    <t>G404510</t>
  </si>
  <si>
    <t>https://www.gem.wiki/Tri_Energy_power_station</t>
  </si>
  <si>
    <t>Tri Energy power station</t>
  </si>
  <si>
    <t>WRI: WRI1000156</t>
  </si>
  <si>
    <t>1032005</t>
  </si>
  <si>
    <t>L405430</t>
  </si>
  <si>
    <t>G404475</t>
  </si>
  <si>
    <t>https://www.gem.wiki/U-Tapao_Hybrid_power_station</t>
  </si>
  <si>
    <t>U-Tapao Hybrid power station</t>
  </si>
  <si>
    <t>Ban Chang District</t>
  </si>
  <si>
    <t>L407870</t>
  </si>
  <si>
    <t>G410614</t>
  </si>
  <si>
    <t>https://www.gem.wiki/U-Thai_power_station</t>
  </si>
  <si>
    <t>U-Thai power station</t>
  </si>
  <si>
    <t>โรงไฟฟ้าอุทัย</t>
  </si>
  <si>
    <t>Uthai</t>
  </si>
  <si>
    <t>Ayutthaya</t>
  </si>
  <si>
    <t>1071702</t>
  </si>
  <si>
    <t>1229234, 1229236, 1229235</t>
  </si>
  <si>
    <t>L405431</t>
  </si>
  <si>
    <t>G404508</t>
  </si>
  <si>
    <t>1229237, 1229238, 1229239</t>
  </si>
  <si>
    <t>G404509</t>
  </si>
  <si>
    <t>https://www.gem.wiki/Wang_Noi_power_station</t>
  </si>
  <si>
    <t>Wang Noi power station</t>
  </si>
  <si>
    <t>โรงไฟฟ้าวังน้อย</t>
  </si>
  <si>
    <t>Khao Ngam</t>
  </si>
  <si>
    <t>WRI: WRI1000169</t>
  </si>
  <si>
    <t>1014299</t>
  </si>
  <si>
    <t>1156858, 1156859, 1156860</t>
  </si>
  <si>
    <t>L405432</t>
  </si>
  <si>
    <t>G404480</t>
  </si>
  <si>
    <t>1156861, 1156862, 1156863</t>
  </si>
  <si>
    <t>G404481</t>
  </si>
  <si>
    <t>1156864, 1156865, 1156866</t>
  </si>
  <si>
    <t>G404482</t>
  </si>
  <si>
    <t>1235154, 1235155, 1200691</t>
  </si>
  <si>
    <t>G404483</t>
  </si>
  <si>
    <t>G405987</t>
  </si>
  <si>
    <t>https://www.gem.wiki/Betano_power_station</t>
  </si>
  <si>
    <t>Timor-Leste</t>
  </si>
  <si>
    <t>Betano power station</t>
  </si>
  <si>
    <t>Betano</t>
  </si>
  <si>
    <t>1057134</t>
  </si>
  <si>
    <t>L408092</t>
  </si>
  <si>
    <t>G411263</t>
  </si>
  <si>
    <t>https://www.gem.wiki/Hera_power_station</t>
  </si>
  <si>
    <t>Hera power station</t>
  </si>
  <si>
    <t>Hera</t>
  </si>
  <si>
    <t>1077332</t>
  </si>
  <si>
    <t>L408091</t>
  </si>
  <si>
    <t>G411262</t>
  </si>
  <si>
    <t>https://www.gem.wiki/Abadan_State_power_station</t>
  </si>
  <si>
    <t>Turkmenistan</t>
  </si>
  <si>
    <t>Abadan State power station</t>
  </si>
  <si>
    <t>Абаданская государственная электростанция, Абаданская ГЭС</t>
  </si>
  <si>
    <t>Ahal</t>
  </si>
  <si>
    <t>Büzmeýin Döwlet Elektrik Stansiýasy, Buzmeyin State Power Station, Bezmeinskaya, Бюзмейинская государственная электростанция</t>
  </si>
  <si>
    <t>1060198</t>
  </si>
  <si>
    <t>L406931</t>
  </si>
  <si>
    <t>G407717</t>
  </si>
  <si>
    <t>G407715</t>
  </si>
  <si>
    <t>https://www.gem.wiki/Akhal_power_station</t>
  </si>
  <si>
    <t>Akhal power station</t>
  </si>
  <si>
    <t>Ахалская ГЭС</t>
  </si>
  <si>
    <t>Annau</t>
  </si>
  <si>
    <t>1089115</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</si>
  <si>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</si>
  <si>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</si>
  <si>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</si>
  <si>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</si>
  <si>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</si>
  <si>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</si>
  <si>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</si>
  <si>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</si>
  <si>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</si>
  <si>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1045412</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</si>
  <si>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</si>
  <si>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</si>
  <si>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</si>
  <si>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</si>
  <si>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</si>
  <si>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</si>
  <si>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</si>
  <si>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</si>
  <si>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</si>
  <si>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1089121</t>
  </si>
  <si>
    <t>L406928</t>
  </si>
  <si>
    <t>G407706</t>
  </si>
  <si>
    <t>G407705</t>
  </si>
  <si>
    <t>https://www.gem.wiki/Balkan_power_station</t>
  </si>
  <si>
    <t>Balkan power station</t>
  </si>
  <si>
    <t>L408453</t>
  </si>
  <si>
    <t>G411941</t>
  </si>
  <si>
    <t>https://www.gem.wiki/Balkanabad_power_station</t>
  </si>
  <si>
    <t>Balkanabad power station</t>
  </si>
  <si>
    <t>Балканабадская ГЭС</t>
  </si>
  <si>
    <t>Balkanbat</t>
  </si>
  <si>
    <t>Balkanabat, Nebitdag</t>
  </si>
  <si>
    <t>1059994</t>
  </si>
  <si>
    <t>L406927</t>
  </si>
  <si>
    <t>G407703</t>
  </si>
  <si>
    <t>G407702</t>
  </si>
  <si>
    <t>https://www.gem.wiki/Dashoguz_State_power_station</t>
  </si>
  <si>
    <t>Dashoguz State power station</t>
  </si>
  <si>
    <t>Дашогузская ГЭС</t>
  </si>
  <si>
    <t>Dashoguz</t>
  </si>
  <si>
    <t>Dasoguz</t>
  </si>
  <si>
    <t>1066323</t>
  </si>
  <si>
    <t>L406926</t>
  </si>
  <si>
    <t>G407699</t>
  </si>
  <si>
    <t>G407698</t>
  </si>
  <si>
    <t>G407697</t>
  </si>
  <si>
    <t>https://www.gem.wiki/Dervezin_State_power_station</t>
  </si>
  <si>
    <t>Dervezin State power station</t>
  </si>
  <si>
    <t>Дервезинская государственная электростанция</t>
  </si>
  <si>
    <t>Cheltek</t>
  </si>
  <si>
    <t>Derweze</t>
  </si>
  <si>
    <t>1109732</t>
  </si>
  <si>
    <t>L406925</t>
  </si>
  <si>
    <t>G407696</t>
  </si>
  <si>
    <t>G407695</t>
  </si>
  <si>
    <t>G407694</t>
  </si>
  <si>
    <t>G407693</t>
  </si>
  <si>
    <t>https://www.gem.wiki/Lebap_power_station</t>
  </si>
  <si>
    <t>Lebap power station</t>
  </si>
  <si>
    <t>Лебапская ГЭС</t>
  </si>
  <si>
    <t>Turkmenabat</t>
  </si>
  <si>
    <t>Lebap</t>
  </si>
  <si>
    <t>1099341</t>
  </si>
  <si>
    <t>L406920</t>
  </si>
  <si>
    <t>G407672</t>
  </si>
  <si>
    <t>G407671</t>
  </si>
  <si>
    <t>G407670</t>
  </si>
  <si>
    <t>https://www.gem.wiki/Mary_power_station</t>
  </si>
  <si>
    <t>Mary power station</t>
  </si>
  <si>
    <t>Марыйская государственная электростанция, Марыйская ГЭС, Мары ГРЭС</t>
  </si>
  <si>
    <t>Karaba-Akhun</t>
  </si>
  <si>
    <t>Mary</t>
  </si>
  <si>
    <t>1032228</t>
  </si>
  <si>
    <t>L406924</t>
  </si>
  <si>
    <t>G407692</t>
  </si>
  <si>
    <t>G407691</t>
  </si>
  <si>
    <t>G407690</t>
  </si>
  <si>
    <t>G407689</t>
  </si>
  <si>
    <t>G407688</t>
  </si>
  <si>
    <t>G407687</t>
  </si>
  <si>
    <t>G407686</t>
  </si>
  <si>
    <t>G407685</t>
  </si>
  <si>
    <t>Mary-3 Combined Cycle Power Plant</t>
  </si>
  <si>
    <t>1271954, 1271955, 1271958</t>
  </si>
  <si>
    <t>G407684</t>
  </si>
  <si>
    <t>1271956, 1271957, 1271959</t>
  </si>
  <si>
    <t>G407683</t>
  </si>
  <si>
    <t>https://www.gem.wiki/Seydi_CHP_power_station</t>
  </si>
  <si>
    <t>Seydi CHP power station</t>
  </si>
  <si>
    <t>Сейдинская тепловая электроцентраль, Сейдинская ТЭЦ</t>
  </si>
  <si>
    <t>Seydi</t>
  </si>
  <si>
    <t>Seidi, Seidinskaya</t>
  </si>
  <si>
    <t>1056018</t>
  </si>
  <si>
    <t>L406923</t>
  </si>
  <si>
    <t>G407682</t>
  </si>
  <si>
    <t>G407681</t>
  </si>
  <si>
    <t>https://www.gem.wiki/Turkmenbashi_CHP_power_station</t>
  </si>
  <si>
    <t>Turkmenbashi CHP power station</t>
  </si>
  <si>
    <t>Туркменбашинская тепловая электроцентраль, Туркменбашинская ТЭЦ, Красноводская ТЭЦ</t>
  </si>
  <si>
    <t>Turkmenbashi</t>
  </si>
  <si>
    <t>Turkmenbashy, Krasnovodskaya, Turkmenbashy Refinery Simple Cycle Power Plant</t>
  </si>
  <si>
    <t>1032227</t>
  </si>
  <si>
    <t>L406922</t>
  </si>
  <si>
    <t>G407677</t>
  </si>
  <si>
    <t>G407676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</si>
  <si>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</si>
  <si>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</si>
  <si>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 электростанция ТКНПЗ (Russian)</t>
  </si>
  <si>
    <t>Turkmenbashi Oil Refinery OCGT Power Plant, TKNPZ power station, TOPC power station</t>
  </si>
  <si>
    <t>1109806</t>
  </si>
  <si>
    <t>L408454</t>
  </si>
  <si>
    <t>G411940</t>
  </si>
  <si>
    <t>G411939</t>
  </si>
  <si>
    <t>https://www.gem.wiki/Watan_power_station</t>
  </si>
  <si>
    <t>Watan power station</t>
  </si>
  <si>
    <t>Электростанция Ватан</t>
  </si>
  <si>
    <t>Vatan</t>
  </si>
  <si>
    <t>Dovletli</t>
  </si>
  <si>
    <t>1109731</t>
  </si>
  <si>
    <t>L406919</t>
  </si>
  <si>
    <t>G407669</t>
  </si>
  <si>
    <t>G407668</t>
  </si>
  <si>
    <t>https://www.gem.wiki/Zerger_power_station</t>
  </si>
  <si>
    <t>Zerger power station</t>
  </si>
  <si>
    <t>Электростанция Зергер</t>
  </si>
  <si>
    <t>1110562</t>
  </si>
  <si>
    <t>L406921</t>
  </si>
  <si>
    <t>G407675</t>
  </si>
  <si>
    <t>G407674</t>
  </si>
  <si>
    <t>G407673</t>
  </si>
  <si>
    <t>https://www.gem.wiki/Adana_power_station</t>
  </si>
  <si>
    <t>Türkiye</t>
  </si>
  <si>
    <t>Adana power station</t>
  </si>
  <si>
    <t>Yolgeçen</t>
  </si>
  <si>
    <t>Adana</t>
  </si>
  <si>
    <t>Bloomberg: 1007866,</t>
  </si>
  <si>
    <t>Textiles</t>
  </si>
  <si>
    <t>1050752</t>
  </si>
  <si>
    <t>1174927, 1176135, 1177818</t>
  </si>
  <si>
    <t>L405888</t>
  </si>
  <si>
    <t>G405841</t>
  </si>
  <si>
    <t>https://www.gem.wiki/Aksa_Akrilik_power_station</t>
  </si>
  <si>
    <t>Aksa Akrilik power station</t>
  </si>
  <si>
    <t>Çiftlikköy</t>
  </si>
  <si>
    <t>Taşköprü</t>
  </si>
  <si>
    <t>1009945</t>
  </si>
  <si>
    <t>1158148, 1164519, 1173107, 1173108</t>
  </si>
  <si>
    <t>L103717</t>
  </si>
  <si>
    <t>G410036</t>
  </si>
  <si>
    <t>https://www.gem.wiki/Aksa_Antalya_power_station</t>
  </si>
  <si>
    <t>Aksa Antalya power station</t>
  </si>
  <si>
    <t>Aksa Antalya Doğalgaz Santrali, Antalya Enerji Santralı</t>
  </si>
  <si>
    <t>Selimiye</t>
  </si>
  <si>
    <t>Döşemealtı/Antalya</t>
  </si>
  <si>
    <t>Bloomberg: 1009488, WRI: WRI1018754</t>
  </si>
  <si>
    <t>Ali Metin Kazancı Antalya Combined Cycle Natural GPP</t>
  </si>
  <si>
    <t>1070117</t>
  </si>
  <si>
    <t>1208014, 1211668, 1217300, 1211669, 1211670, 1217301</t>
  </si>
  <si>
    <t>L405889</t>
  </si>
  <si>
    <t>G405842</t>
  </si>
  <si>
    <t>1204574, 1208013, 1237202</t>
  </si>
  <si>
    <t>G405843</t>
  </si>
  <si>
    <t>https://www.gem.wiki/Aliaga_Alosbi_power_station</t>
  </si>
  <si>
    <t>Aliaga Alosbi power station</t>
  </si>
  <si>
    <t>Aliaga</t>
  </si>
  <si>
    <t>İzmir</t>
  </si>
  <si>
    <t>1078552</t>
  </si>
  <si>
    <t>L408823</t>
  </si>
  <si>
    <t>G413014</t>
  </si>
  <si>
    <t>1080045</t>
  </si>
  <si>
    <t>1222871, 1222899, 1222900</t>
  </si>
  <si>
    <t>G413013</t>
  </si>
  <si>
    <t>https://www.gem.wiki/Aliaga_EUAS_power_station</t>
  </si>
  <si>
    <t>Aliaga EUAS power station</t>
  </si>
  <si>
    <t>1032095</t>
  </si>
  <si>
    <t>1101514, 1101515, 1101516, 1101517, 1101518, 1101519</t>
  </si>
  <si>
    <t>L408835</t>
  </si>
  <si>
    <t>G413012</t>
  </si>
  <si>
    <t>https://www.gem.wiki/Aliaga_Energy_power_station</t>
  </si>
  <si>
    <t>Aliaga Energy power station</t>
  </si>
  <si>
    <t>Bozköy</t>
  </si>
  <si>
    <t>1103376</t>
  </si>
  <si>
    <t>1261723, 1271912, 1271911</t>
  </si>
  <si>
    <t>L405890</t>
  </si>
  <si>
    <t>G405844</t>
  </si>
  <si>
    <t>https://www.gem.wiki/Aliaga_Habas_power_station</t>
  </si>
  <si>
    <t>Aliaga Habas power station</t>
  </si>
  <si>
    <t>1061382</t>
  </si>
  <si>
    <t>1190725, 1190726, 1190729, 1190727, 1190728, 1190730</t>
  </si>
  <si>
    <t>L405891</t>
  </si>
  <si>
    <t>G405845</t>
  </si>
  <si>
    <t>1053325</t>
  </si>
  <si>
    <t>G413011</t>
  </si>
  <si>
    <t>https://www.gem.wiki/Ambarlı_A_power_station</t>
  </si>
  <si>
    <t>Ambarlı A power station</t>
  </si>
  <si>
    <t>İstanbul Doğal Gaz Kombine Çevrim Santralı (A)</t>
  </si>
  <si>
    <t>Ambarlı</t>
  </si>
  <si>
    <t>Istanbul</t>
  </si>
  <si>
    <t>WRI: WRI1018760</t>
  </si>
  <si>
    <t>Istanbul A</t>
  </si>
  <si>
    <t>1032099</t>
  </si>
  <si>
    <t>1101867, 1101868, 1101869</t>
  </si>
  <si>
    <t>L405892</t>
  </si>
  <si>
    <t>G405846</t>
  </si>
  <si>
    <t>1101870, 1101871, 1101872</t>
  </si>
  <si>
    <t>G405847</t>
  </si>
  <si>
    <t>1101873, 1101874, 1101875</t>
  </si>
  <si>
    <t>G405848</t>
  </si>
  <si>
    <t>https://www.gem.wiki/Ambarlı_B_power_station</t>
  </si>
  <si>
    <t>Ambarlı B power station</t>
  </si>
  <si>
    <t>İstanbul Doğal Gaz Kombine Çevrim Santralı (B), İstanbul Fuel Oil ve Doğal Gaz Kom. Çev. Sant. (B)</t>
  </si>
  <si>
    <t>Yakuplu</t>
  </si>
  <si>
    <t>Istanbul Fuel Oil and Natural Gas Com. Trans. Sant. (B), Istanbul B</t>
  </si>
  <si>
    <t>1032098</t>
  </si>
  <si>
    <t>1218918, 1218916, 1218919, 1218917</t>
  </si>
  <si>
    <t>L405893</t>
  </si>
  <si>
    <t>G405849</t>
  </si>
  <si>
    <t>https://www.gem.wiki/Bandırma_power_station</t>
  </si>
  <si>
    <t>Bandırma power station</t>
  </si>
  <si>
    <t>Bandırma Doğalgaz Kombine Çevrim Santralı</t>
  </si>
  <si>
    <t>Bandirma</t>
  </si>
  <si>
    <t>Balikesir</t>
  </si>
  <si>
    <t>Bloomberg: 1027277, WRI: WRI1018755</t>
  </si>
  <si>
    <t>Bandırma Doğalgaz Santrali</t>
  </si>
  <si>
    <t>1070774</t>
  </si>
  <si>
    <t>1205831, 1211598, 1211599</t>
  </si>
  <si>
    <t>L405895</t>
  </si>
  <si>
    <t>G405851</t>
  </si>
  <si>
    <t>Bloomberg: 1012862, WRI: WRI1018764</t>
  </si>
  <si>
    <t>G405852</t>
  </si>
  <si>
    <t>https://www.gem.wiki/Baymina_Ankara_power_station</t>
  </si>
  <si>
    <t>Baymina Ankara power station</t>
  </si>
  <si>
    <t>Ankara DGKÇ Santrali</t>
  </si>
  <si>
    <t>Malıköy</t>
  </si>
  <si>
    <t>Ankara</t>
  </si>
  <si>
    <t>WRI: WRI1018761</t>
  </si>
  <si>
    <t>1032101</t>
  </si>
  <si>
    <t>1102263, 1177819, 1177820</t>
  </si>
  <si>
    <t>L405896</t>
  </si>
  <si>
    <t>G405853</t>
  </si>
  <si>
    <t>https://www.gem.wiki/Bilecik_power_station</t>
  </si>
  <si>
    <t>Bilecik power station</t>
  </si>
  <si>
    <t>Pazaryeri</t>
  </si>
  <si>
    <t>Marmara</t>
  </si>
  <si>
    <t>1100951</t>
  </si>
  <si>
    <t>L408834</t>
  </si>
  <si>
    <t>G413010</t>
  </si>
  <si>
    <t>https://www.gem.wiki/Bilgin_Samsun_gas_power_station</t>
  </si>
  <si>
    <t>Bilgin Samsun gas power station</t>
  </si>
  <si>
    <t>Bilgin Samsun Doğalgaz Kombine Çevrim Santrali</t>
  </si>
  <si>
    <t>Tekkeköy</t>
  </si>
  <si>
    <t>Samsun</t>
  </si>
  <si>
    <t>Bloomberg: 1009496, WRI: WRI1018757</t>
  </si>
  <si>
    <t>OMV Samsun power station</t>
  </si>
  <si>
    <t>1071664</t>
  </si>
  <si>
    <t>L405927</t>
  </si>
  <si>
    <t>G405896</t>
  </si>
  <si>
    <t>G405897</t>
  </si>
  <si>
    <t>https://www.gem.wiki/Bilkent_University_power_station</t>
  </si>
  <si>
    <t>Bilkent University power station</t>
  </si>
  <si>
    <t>Cankaya</t>
  </si>
  <si>
    <t>Anatolia</t>
  </si>
  <si>
    <t>1000915</t>
  </si>
  <si>
    <t>1154950, 1161783, 1179128, 1220550</t>
  </si>
  <si>
    <t>L408833</t>
  </si>
  <si>
    <t>G413009</t>
  </si>
  <si>
    <t>https://www.gem.wiki/Bosen_Bursa_power_station</t>
  </si>
  <si>
    <t>Bosen Bursa power station</t>
  </si>
  <si>
    <t>Nilüfer</t>
  </si>
  <si>
    <t>Bursa</t>
  </si>
  <si>
    <t>WRI: WRI1018770</t>
  </si>
  <si>
    <t>1053474</t>
  </si>
  <si>
    <t>1235552, 1235553</t>
  </si>
  <si>
    <t>L405897</t>
  </si>
  <si>
    <t>G405854</t>
  </si>
  <si>
    <t>1107761, 1165045</t>
  </si>
  <si>
    <t>G405855</t>
  </si>
  <si>
    <t>1235551, 1235554, 1235555</t>
  </si>
  <si>
    <t>G405856</t>
  </si>
  <si>
    <t>https://www.gem.wiki/Bozüyük_power_station</t>
  </si>
  <si>
    <t>Bozüyük power station</t>
  </si>
  <si>
    <t>Bilecik</t>
  </si>
  <si>
    <t>Bloomberg: 1008820,</t>
  </si>
  <si>
    <t>1040058</t>
  </si>
  <si>
    <t>1160742, 1160743, 1164465</t>
  </si>
  <si>
    <t>L407677</t>
  </si>
  <si>
    <t>G410035</t>
  </si>
  <si>
    <t>https://www.gem.wiki/Bursa_-_Bis_Energi_power_station</t>
  </si>
  <si>
    <t>Bursa - Bis Energi power station</t>
  </si>
  <si>
    <t>WRI: WRI1018751</t>
  </si>
  <si>
    <t>1078725</t>
  </si>
  <si>
    <t>1220641, 1107762, 1220637, 1220645</t>
  </si>
  <si>
    <t>L405898</t>
  </si>
  <si>
    <t>G405857</t>
  </si>
  <si>
    <t>1220639, 1220640, 1220643, 1220646</t>
  </si>
  <si>
    <t>G405858</t>
  </si>
  <si>
    <t>1220644, 1239816, 1239817</t>
  </si>
  <si>
    <t>G405859</t>
  </si>
  <si>
    <t>https://www.gem.wiki/Bursa_B_power_station</t>
  </si>
  <si>
    <t>Bursa B power station</t>
  </si>
  <si>
    <t>Alaşarköy</t>
  </si>
  <si>
    <t>Osmangazi/Bursa</t>
  </si>
  <si>
    <t>WRI: WRI1018766</t>
  </si>
  <si>
    <t>1032117</t>
  </si>
  <si>
    <t>1107769, 1107770, 1107773</t>
  </si>
  <si>
    <t>L405899</t>
  </si>
  <si>
    <t>G405860</t>
  </si>
  <si>
    <t>1107771, 1107772, 1107774</t>
  </si>
  <si>
    <t>G405861</t>
  </si>
  <si>
    <t>https://www.gem.wiki/Bursa_Korteks_power_station</t>
  </si>
  <si>
    <t>Bursa Korteks power station</t>
  </si>
  <si>
    <t>1038513</t>
  </si>
  <si>
    <t>1159883, 1163192, 1163193, 1235556</t>
  </si>
  <si>
    <t>L408832</t>
  </si>
  <si>
    <t>G413008</t>
  </si>
  <si>
    <t>https://www.gem.wiki/Cay_power_station</t>
  </si>
  <si>
    <t>Cay power station</t>
  </si>
  <si>
    <t>Cay</t>
  </si>
  <si>
    <t>Aegean</t>
  </si>
  <si>
    <t>1100952</t>
  </si>
  <si>
    <t>L408831</t>
  </si>
  <si>
    <t>G413007</t>
  </si>
  <si>
    <t>https://www.gem.wiki/Cengiz_Enerji_Samsun_power_station</t>
  </si>
  <si>
    <t>Cengiz Enerji Samsun power station</t>
  </si>
  <si>
    <t>1073873</t>
  </si>
  <si>
    <t>1212103, 1212104, 1212105, 1212106, 1212107, 1212108, 1212109, 1229048, 1212110</t>
  </si>
  <si>
    <t>L405900</t>
  </si>
  <si>
    <t>G413006</t>
  </si>
  <si>
    <t>1073874</t>
  </si>
  <si>
    <t>1212111, 1212112</t>
  </si>
  <si>
    <t>G413005</t>
  </si>
  <si>
    <t>WRI: WRI1018759</t>
  </si>
  <si>
    <t>Cengiz Enerji Samsun Termik Santrali</t>
  </si>
  <si>
    <t>1100770</t>
  </si>
  <si>
    <t>1257469, 1257470, 1257471</t>
  </si>
  <si>
    <t>G405862</t>
  </si>
  <si>
    <t>1078414</t>
  </si>
  <si>
    <t>G405863</t>
  </si>
  <si>
    <t>https://www.gem.wiki/Cerkezkoy_Ugur_power_station</t>
  </si>
  <si>
    <t>Cerkezkoy Ugur power station</t>
  </si>
  <si>
    <t>Karaağaç</t>
  </si>
  <si>
    <t>Çerkezköy/Tekirdağ</t>
  </si>
  <si>
    <t>Çerkezköy Production Plant</t>
  </si>
  <si>
    <t>1078691</t>
  </si>
  <si>
    <t>1220577, 1243352</t>
  </si>
  <si>
    <t>L405901</t>
  </si>
  <si>
    <t>G405864</t>
  </si>
  <si>
    <t>https://www.gem.wiki/Cigli_Ataer_power_station</t>
  </si>
  <si>
    <t>Cigli Ataer power station</t>
  </si>
  <si>
    <t>Atatürk</t>
  </si>
  <si>
    <t>Izmir</t>
  </si>
  <si>
    <t>1038512</t>
  </si>
  <si>
    <t>1159880, 1243354, 1159882</t>
  </si>
  <si>
    <t>L405902</t>
  </si>
  <si>
    <t>G405865</t>
  </si>
  <si>
    <t>https://www.gem.wiki/Cine_Ales_power_station</t>
  </si>
  <si>
    <t>Cine Ales power station</t>
  </si>
  <si>
    <t>Ales DKÇS</t>
  </si>
  <si>
    <t>Yürükler</t>
  </si>
  <si>
    <t>Çine</t>
  </si>
  <si>
    <t>1085954</t>
  </si>
  <si>
    <t>1232824, 1232825</t>
  </si>
  <si>
    <t>L405903</t>
  </si>
  <si>
    <t>G405866</t>
  </si>
  <si>
    <t>https://www.gem.wiki/Corlu_CHP_power_station</t>
  </si>
  <si>
    <t>Corlu CHP power station</t>
  </si>
  <si>
    <t>Corlu</t>
  </si>
  <si>
    <t>1053398</t>
  </si>
  <si>
    <t>1220326, 1220407</t>
  </si>
  <si>
    <t>L408830</t>
  </si>
  <si>
    <t>G413004</t>
  </si>
  <si>
    <t>https://www.gem.wiki/Delta_Enerji_power_station</t>
  </si>
  <si>
    <t>Delta Enerji power station</t>
  </si>
  <si>
    <t>Buyukkaristiren</t>
  </si>
  <si>
    <t>Kirklareli</t>
  </si>
  <si>
    <t>Trakya Delta Gas Power Plant</t>
  </si>
  <si>
    <t>1076835</t>
  </si>
  <si>
    <t>1217365, 1218034</t>
  </si>
  <si>
    <t>L405904</t>
  </si>
  <si>
    <t>G405867</t>
  </si>
  <si>
    <t>https://www.gem.wiki/Denizli_Honaz_power_station</t>
  </si>
  <si>
    <t>Denizli Honaz power station</t>
  </si>
  <si>
    <t>Gürleyik</t>
  </si>
  <si>
    <t>Denizli</t>
  </si>
  <si>
    <t>1087181</t>
  </si>
  <si>
    <t>1235031, 1252558</t>
  </si>
  <si>
    <t>L405905</t>
  </si>
  <si>
    <t>G405868</t>
  </si>
  <si>
    <t>https://www.gem.wiki/Denizli_Saraykoy_power_station</t>
  </si>
  <si>
    <t>Denizli Saraykoy power station</t>
  </si>
  <si>
    <t>AGE DGKÇS I</t>
  </si>
  <si>
    <t>Sarayköy</t>
  </si>
  <si>
    <t>AGE gas power plant I</t>
  </si>
  <si>
    <t>1091631</t>
  </si>
  <si>
    <t>1242898, 1242899, 1242900, 1242901</t>
  </si>
  <si>
    <t>L405906</t>
  </si>
  <si>
    <t>G405869</t>
  </si>
  <si>
    <t>https://www.gem.wiki/Enka_Adapazarı_power_station</t>
  </si>
  <si>
    <t>Enka Adapazarı power station</t>
  </si>
  <si>
    <t>Adapazarı Doğalgaz Kombine Çevrim Santrali</t>
  </si>
  <si>
    <t>Taşkısığı</t>
  </si>
  <si>
    <t>Adapazarı</t>
  </si>
  <si>
    <t>WRI: WRI1018762</t>
  </si>
  <si>
    <t>1042639</t>
  </si>
  <si>
    <t>1163122, 1171647, 1171648</t>
  </si>
  <si>
    <t>L405907</t>
  </si>
  <si>
    <t>G405870</t>
  </si>
  <si>
    <t>https://www.gem.wiki/Enka_Gebze_power_station</t>
  </si>
  <si>
    <t>Enka Gebze power station</t>
  </si>
  <si>
    <t>Enka Gebze Doğalgaz Santrali</t>
  </si>
  <si>
    <t>Bloomberg: 1006550, WRI: WRI1018749</t>
  </si>
  <si>
    <t>1042640</t>
  </si>
  <si>
    <t>1163123, 1170919, 1170922</t>
  </si>
  <si>
    <t>L405908</t>
  </si>
  <si>
    <t>G405871</t>
  </si>
  <si>
    <t>1170920, 1170921, 1170923</t>
  </si>
  <si>
    <t>G405872</t>
  </si>
  <si>
    <t>https://www.gem.wiki/Enka_İzmir_power_station</t>
  </si>
  <si>
    <t>Enka İzmir power station</t>
  </si>
  <si>
    <t>Enka İzmir Doğalgaz Santrali</t>
  </si>
  <si>
    <t>Horozgediği</t>
  </si>
  <si>
    <t>WRI: WRI1018750</t>
  </si>
  <si>
    <t>1042641</t>
  </si>
  <si>
    <t>1163124, 1171642, 1171645</t>
  </si>
  <si>
    <t>L405909</t>
  </si>
  <si>
    <t>G405873</t>
  </si>
  <si>
    <t>1171643, 1171644, 1171646</t>
  </si>
  <si>
    <t>G405874</t>
  </si>
  <si>
    <t>https://www.gem.wiki/Erzin_power_station</t>
  </si>
  <si>
    <t>Erzin power station</t>
  </si>
  <si>
    <t>Erzin Doğalgaz Kombine Çevrim Santrali</t>
  </si>
  <si>
    <t>Aşağıburnaz</t>
  </si>
  <si>
    <t>Erzin</t>
  </si>
  <si>
    <t>WRI: WRI1018756</t>
  </si>
  <si>
    <t>Egemer</t>
  </si>
  <si>
    <t>1081415</t>
  </si>
  <si>
    <t>1225057, 1239536, 1239537</t>
  </si>
  <si>
    <t>L405910</t>
  </si>
  <si>
    <t>G405875</t>
  </si>
  <si>
    <t>https://www.gem.wiki/Esenyurt_power_station</t>
  </si>
  <si>
    <t>Esenyurt power station</t>
  </si>
  <si>
    <t>Esenyurt</t>
  </si>
  <si>
    <t>Bloomberg: 1014958,</t>
  </si>
  <si>
    <t>1013728</t>
  </si>
  <si>
    <t>1164472, 1164473, 1164474, 1164475</t>
  </si>
  <si>
    <t>L405911</t>
  </si>
  <si>
    <t>G405876</t>
  </si>
  <si>
    <t>https://www.gem.wiki/Eskisehir_Endustriyel_power_station</t>
  </si>
  <si>
    <t>Eskisehir Endustriyel power station</t>
  </si>
  <si>
    <t>Odunpazarı</t>
  </si>
  <si>
    <t>Eskişehir</t>
  </si>
  <si>
    <t>1078678</t>
  </si>
  <si>
    <t>L405912</t>
  </si>
  <si>
    <t>G405877</t>
  </si>
  <si>
    <t>https://www.gem.wiki/Gaziantip_Industrial_power_station</t>
  </si>
  <si>
    <t>Gaziantip Industrial power station</t>
  </si>
  <si>
    <t>Baglabarsi</t>
  </si>
  <si>
    <t>Gaziantip</t>
  </si>
  <si>
    <t>L407791</t>
  </si>
  <si>
    <t>G410362</t>
  </si>
  <si>
    <t>https://www.gem.wiki/Gebze_Dilovasi_power_station</t>
  </si>
  <si>
    <t>Gebze Dilovasi power station</t>
  </si>
  <si>
    <t>Gebze Dilovası Doğalgaz Kombine Çevrim Santrali, Gebze-Dilovası DGKÇ Santrali</t>
  </si>
  <si>
    <t>Dilovası</t>
  </si>
  <si>
    <t>Kocaeli</t>
  </si>
  <si>
    <t>1066755</t>
  </si>
  <si>
    <t>1116380, 1116381, 1116382</t>
  </si>
  <si>
    <t>L405913</t>
  </si>
  <si>
    <t>G405878</t>
  </si>
  <si>
    <t>https://www.gem.wiki/Gebze_Yeni_power_station</t>
  </si>
  <si>
    <t>Gebze Yeni power station</t>
  </si>
  <si>
    <t>1086175</t>
  </si>
  <si>
    <t>1233168, 1235657, 1235658</t>
  </si>
  <si>
    <t>L405914</t>
  </si>
  <si>
    <t>G405879</t>
  </si>
  <si>
    <t>https://www.gem.wiki/Gediz_power_station</t>
  </si>
  <si>
    <t>Gediz power station</t>
  </si>
  <si>
    <t>Gediz</t>
  </si>
  <si>
    <t>1080022</t>
  </si>
  <si>
    <t>1222831, 1289947</t>
  </si>
  <si>
    <t>L408829</t>
  </si>
  <si>
    <t>G413003</t>
  </si>
  <si>
    <t>https://www.gem.wiki/Hamitabat_power_station</t>
  </si>
  <si>
    <t>Hamitabat power station</t>
  </si>
  <si>
    <t>Hamitabat Termik Santrali</t>
  </si>
  <si>
    <t>Tatarköy</t>
  </si>
  <si>
    <t>Kırklareli</t>
  </si>
  <si>
    <t>Bloomberg: 1027899, WRI: WRI1018753</t>
  </si>
  <si>
    <t>1032152</t>
  </si>
  <si>
    <t>L405915</t>
  </si>
  <si>
    <t>G405880</t>
  </si>
  <si>
    <t>G405881</t>
  </si>
  <si>
    <t>https://www.gem.wiki/Hereke_Cement_Works_power_station</t>
  </si>
  <si>
    <t>Hereke Cement Works power station</t>
  </si>
  <si>
    <t>Hereke</t>
  </si>
  <si>
    <t>1039400</t>
  </si>
  <si>
    <t>L408828</t>
  </si>
  <si>
    <t>G413002</t>
  </si>
  <si>
    <t>G413001</t>
  </si>
  <si>
    <t>G413000</t>
  </si>
  <si>
    <t>G412999</t>
  </si>
  <si>
    <t>G412998</t>
  </si>
  <si>
    <t>https://www.gem.wiki/Izmir_Cement_Factory_power_station</t>
  </si>
  <si>
    <t>Izmir Cement Factory power station</t>
  </si>
  <si>
    <t>1066648</t>
  </si>
  <si>
    <t>1198339, 1198340, 1198341, 1198342, 1198343, 1198344, 1198345</t>
  </si>
  <si>
    <t>L408837</t>
  </si>
  <si>
    <t>G412997</t>
  </si>
  <si>
    <t>https://www.gem.wiki/Izmir_Refinery_power_station</t>
  </si>
  <si>
    <t>Izmir Refinery power station</t>
  </si>
  <si>
    <t>1090100</t>
  </si>
  <si>
    <t>L408836</t>
  </si>
  <si>
    <t>G412996</t>
  </si>
  <si>
    <t>G412995</t>
  </si>
  <si>
    <t>https://www.gem.wiki/Izmit_Refinery_power_station</t>
  </si>
  <si>
    <t>Izmit Refinery power station</t>
  </si>
  <si>
    <t>Izmit</t>
  </si>
  <si>
    <t>1019934</t>
  </si>
  <si>
    <t>1250017, 1250018, 1250019</t>
  </si>
  <si>
    <t>L408904</t>
  </si>
  <si>
    <t>G412994</t>
  </si>
  <si>
    <t>https://www.gem.wiki/Karadeniz_Ereğli_Zonguldak_power_station</t>
  </si>
  <si>
    <t>Karadeniz Ereğli Zonguldak power station</t>
  </si>
  <si>
    <t>Karadeniz Ereğli-Zonguldak</t>
  </si>
  <si>
    <t>Ereğli</t>
  </si>
  <si>
    <t>Zonguldak</t>
  </si>
  <si>
    <t>1016608</t>
  </si>
  <si>
    <t>1114095, 1114096</t>
  </si>
  <si>
    <t>L407676</t>
  </si>
  <si>
    <t>G410034</t>
  </si>
  <si>
    <t>https://www.gem.wiki/Kayseri_Metalworks_power_station</t>
  </si>
  <si>
    <t>Kayseri Metalworks power station</t>
  </si>
  <si>
    <t>Kayseri</t>
  </si>
  <si>
    <t>Central Anatolia</t>
  </si>
  <si>
    <t>1053306</t>
  </si>
  <si>
    <t>L408840</t>
  </si>
  <si>
    <t>G412993</t>
  </si>
  <si>
    <t>https://www.gem.wiki/Kazan_Soda_Elektrik_power_station</t>
  </si>
  <si>
    <t>Kazan Soda Elektrik power station</t>
  </si>
  <si>
    <t>İncirlik</t>
  </si>
  <si>
    <t>1095243</t>
  </si>
  <si>
    <t>1248667, 1248668</t>
  </si>
  <si>
    <t>L405918</t>
  </si>
  <si>
    <t>G405885</t>
  </si>
  <si>
    <t>https://www.gem.wiki/Kentsa_power_station</t>
  </si>
  <si>
    <t>Kentsa power station</t>
  </si>
  <si>
    <t>1040060</t>
  </si>
  <si>
    <t>1160745, 1177027, 1171877</t>
  </si>
  <si>
    <t>L405919</t>
  </si>
  <si>
    <t>G405886</t>
  </si>
  <si>
    <t>https://www.gem.wiki/Kirklareli_power_station</t>
  </si>
  <si>
    <t>Kirklareli power station</t>
  </si>
  <si>
    <t>1142021</t>
  </si>
  <si>
    <t>L408839</t>
  </si>
  <si>
    <t>G412992</t>
  </si>
  <si>
    <t>https://www.gem.wiki/Kirsehir_Kanyon_power_station</t>
  </si>
  <si>
    <t>Kirsehir Kanyon power station</t>
  </si>
  <si>
    <t>Kirsehir</t>
  </si>
  <si>
    <t>1090095</t>
  </si>
  <si>
    <t>L407790</t>
  </si>
  <si>
    <t>G410361</t>
  </si>
  <si>
    <t>https://www.gem.wiki/Kiyikoy_power_station</t>
  </si>
  <si>
    <t>Kiyikoy power station</t>
  </si>
  <si>
    <t>Kıyıköy</t>
  </si>
  <si>
    <t>1109356</t>
  </si>
  <si>
    <t>L407675</t>
  </si>
  <si>
    <t>G410033</t>
  </si>
  <si>
    <t>https://www.gem.wiki/Kırkgöz_power_station</t>
  </si>
  <si>
    <t>Kırkgöz power station</t>
  </si>
  <si>
    <t>Kırkgöz</t>
  </si>
  <si>
    <t>Tekirdağ</t>
  </si>
  <si>
    <t>1098961</t>
  </si>
  <si>
    <t>1220285, 1254563</t>
  </si>
  <si>
    <t>L408838</t>
  </si>
  <si>
    <t>G412991</t>
  </si>
  <si>
    <t>1053397</t>
  </si>
  <si>
    <t>1171781, 1254562</t>
  </si>
  <si>
    <t>G412990</t>
  </si>
  <si>
    <t>1174863, 1174863</t>
  </si>
  <si>
    <t>G412989</t>
  </si>
  <si>
    <t>https://www.gem.wiki/Kırklareli_Alarko_power_station</t>
  </si>
  <si>
    <t>Kırklareli Alarko power station</t>
  </si>
  <si>
    <t>Kırklareli Termik Santrali</t>
  </si>
  <si>
    <t>Merkez</t>
  </si>
  <si>
    <t>Bloomberg: 1009240,</t>
  </si>
  <si>
    <t>1043707</t>
  </si>
  <si>
    <t>L405921</t>
  </si>
  <si>
    <t>G405887</t>
  </si>
  <si>
    <t>https://www.gem.wiki/Luleburgaz_Zorlu_power_station</t>
  </si>
  <si>
    <t>Luleburgaz Zorlu power station</t>
  </si>
  <si>
    <t>1033869</t>
  </si>
  <si>
    <t>1219727, 1237518, 1107199, 1107200, 1163193, 1237517</t>
  </si>
  <si>
    <t>L405922</t>
  </si>
  <si>
    <t>G405890</t>
  </si>
  <si>
    <t>https://www.gem.wiki/Manisa_OSB_cogeneration_power_station</t>
  </si>
  <si>
    <t>Manisa OSB cogeneration power station</t>
  </si>
  <si>
    <t>Keçiliköy Osb</t>
  </si>
  <si>
    <t>Manisa</t>
  </si>
  <si>
    <t>Bloomberg: 1009490,</t>
  </si>
  <si>
    <t>1044602</t>
  </si>
  <si>
    <t>L405924</t>
  </si>
  <si>
    <t>G405892</t>
  </si>
  <si>
    <t>https://www.gem.wiki/Marmara_Pamuklu_power_station</t>
  </si>
  <si>
    <t>Marmara Pamuklu power station</t>
  </si>
  <si>
    <t>1078629</t>
  </si>
  <si>
    <t>L408851</t>
  </si>
  <si>
    <t>G412988</t>
  </si>
  <si>
    <t>IC2</t>
  </si>
  <si>
    <t>G412987</t>
  </si>
  <si>
    <t>https://www.gem.wiki/Marmara_Çebi_power_station</t>
  </si>
  <si>
    <t>Marmara Çebi power station</t>
  </si>
  <si>
    <t>Üsküdar</t>
  </si>
  <si>
    <t>WRI: WRI1018768</t>
  </si>
  <si>
    <t>1059914</t>
  </si>
  <si>
    <t>1188570, 1188571</t>
  </si>
  <si>
    <t>L405925</t>
  </si>
  <si>
    <t>G405893</t>
  </si>
  <si>
    <t>https://www.gem.wiki/Mersin_Camis_power_station</t>
  </si>
  <si>
    <t>Mersin Camis power station</t>
  </si>
  <si>
    <t>Mersin</t>
  </si>
  <si>
    <t>Akdeniz</t>
  </si>
  <si>
    <t>1064650</t>
  </si>
  <si>
    <t>L405926</t>
  </si>
  <si>
    <t>G405894</t>
  </si>
  <si>
    <t>G405895</t>
  </si>
  <si>
    <t>https://www.gem.wiki/Mersin_Soda_Sanayi_power_station</t>
  </si>
  <si>
    <t>Mersin Soda Sanayi power station</t>
  </si>
  <si>
    <t>1090968</t>
  </si>
  <si>
    <t>L408849</t>
  </si>
  <si>
    <t>G412985</t>
  </si>
  <si>
    <t>https://www.gem.wiki/Mersin_power_station</t>
  </si>
  <si>
    <t>Mersin power station</t>
  </si>
  <si>
    <t>1050754</t>
  </si>
  <si>
    <t>1174928, 1177901</t>
  </si>
  <si>
    <t>L408850</t>
  </si>
  <si>
    <t>G412986</t>
  </si>
  <si>
    <t>https://www.gem.wiki/OSTIM_Industrial_Zone_power_station</t>
  </si>
  <si>
    <t>OSTIM Industrial Zone power station</t>
  </si>
  <si>
    <t>Yenimahalle</t>
  </si>
  <si>
    <t>1057394</t>
  </si>
  <si>
    <t>1184590, 1184591</t>
  </si>
  <si>
    <t>L408847</t>
  </si>
  <si>
    <t>G412983</t>
  </si>
  <si>
    <t>https://www.gem.wiki/Odas_power_station</t>
  </si>
  <si>
    <t>Odas power station</t>
  </si>
  <si>
    <t>Sanliurfa</t>
  </si>
  <si>
    <t>1085773</t>
  </si>
  <si>
    <t>1232486, 1258180</t>
  </si>
  <si>
    <t>L408848</t>
  </si>
  <si>
    <t>G412984</t>
  </si>
  <si>
    <t>https://www.gem.wiki/Pancar_power_station</t>
  </si>
  <si>
    <t>Pancar power station</t>
  </si>
  <si>
    <t>IC1-4</t>
  </si>
  <si>
    <t>Torbali</t>
  </si>
  <si>
    <t>1121919</t>
  </si>
  <si>
    <t>1289948, 1289949</t>
  </si>
  <si>
    <t>L408846</t>
  </si>
  <si>
    <t>G412982</t>
  </si>
  <si>
    <t>https://www.gem.wiki/Petkim_power_station</t>
  </si>
  <si>
    <t>Petkim power station</t>
  </si>
  <si>
    <t>1025413</t>
  </si>
  <si>
    <t>L103671</t>
  </si>
  <si>
    <t>G405898</t>
  </si>
  <si>
    <t>https://www.gem.wiki/Silopi_power_station</t>
  </si>
  <si>
    <t>Silopi power station</t>
  </si>
  <si>
    <t>HFO/LFO/D</t>
  </si>
  <si>
    <t>Silopi</t>
  </si>
  <si>
    <t>Southeastern Anatolia</t>
  </si>
  <si>
    <t>1051789</t>
  </si>
  <si>
    <t>1176626, 1176684, 1172601, 1220413</t>
  </si>
  <si>
    <t>L408845</t>
  </si>
  <si>
    <t>G412981</t>
  </si>
  <si>
    <t>https://www.gem.wiki/Tahah_power_station</t>
  </si>
  <si>
    <t>Tahah power station</t>
  </si>
  <si>
    <t>Mardin</t>
  </si>
  <si>
    <t>L407678</t>
  </si>
  <si>
    <t>G410027</t>
  </si>
  <si>
    <t>https://www.gem.wiki/Tekirdag_CHP_power_station</t>
  </si>
  <si>
    <t>Tekirdag CHP power station</t>
  </si>
  <si>
    <t>Marmara Ereğlisi</t>
  </si>
  <si>
    <t>1124716</t>
  </si>
  <si>
    <t>1179036, 1293619, 1293620</t>
  </si>
  <si>
    <t>L408844</t>
  </si>
  <si>
    <t>G412980</t>
  </si>
  <si>
    <t>https://www.gem.wiki/Tekirdağ_power_station</t>
  </si>
  <si>
    <t>Tekirdağ power station</t>
  </si>
  <si>
    <t>Unimar Marmara Ereğlisi power station</t>
  </si>
  <si>
    <t>1032357</t>
  </si>
  <si>
    <t>1131652, 1131653, 1131654</t>
  </si>
  <si>
    <t>L405930</t>
  </si>
  <si>
    <t>G405902</t>
  </si>
  <si>
    <t>G410026</t>
  </si>
  <si>
    <t>https://www.gem.wiki/Tire_power_station</t>
  </si>
  <si>
    <t>Tire power station</t>
  </si>
  <si>
    <t>Tire</t>
  </si>
  <si>
    <t>1092032</t>
  </si>
  <si>
    <t>L408843</t>
  </si>
  <si>
    <t>G412979</t>
  </si>
  <si>
    <t>https://www.gem.wiki/Trakya_power_station</t>
  </si>
  <si>
    <t>Trakya power station</t>
  </si>
  <si>
    <t>Bloomberg: 1023803,</t>
  </si>
  <si>
    <t>1016532</t>
  </si>
  <si>
    <t>1114015, 1114016, 1114017</t>
  </si>
  <si>
    <t>L405928</t>
  </si>
  <si>
    <t>G405900</t>
  </si>
  <si>
    <t>https://www.gem.wiki/Turcas_Denizli_Doğalgaz_S._power_station</t>
  </si>
  <si>
    <t>Turcas Denizli Doğalgaz S. power station</t>
  </si>
  <si>
    <t>Kaklık</t>
  </si>
  <si>
    <t>Bloomberg: 1014690, WRI: WRI1018763</t>
  </si>
  <si>
    <t>1070116</t>
  </si>
  <si>
    <t>1204573, 1221805, 1221806</t>
  </si>
  <si>
    <t>L405929</t>
  </si>
  <si>
    <t>G405901</t>
  </si>
  <si>
    <t>https://www.gem.wiki/Usak_power_station</t>
  </si>
  <si>
    <t>Usak power station</t>
  </si>
  <si>
    <t>Usak</t>
  </si>
  <si>
    <t>1075915</t>
  </si>
  <si>
    <t>L408842</t>
  </si>
  <si>
    <t>G412978</t>
  </si>
  <si>
    <t>https://www.gem.wiki/Van_CCGE_power_station</t>
  </si>
  <si>
    <t>Van CCGE power station</t>
  </si>
  <si>
    <t>Van</t>
  </si>
  <si>
    <t>Tuşba</t>
  </si>
  <si>
    <t>1078657</t>
  </si>
  <si>
    <t>1220529, 1237218</t>
  </si>
  <si>
    <t>L405931</t>
  </si>
  <si>
    <t>G405903</t>
  </si>
  <si>
    <t>https://www.gem.wiki/Yahsihan_power_station</t>
  </si>
  <si>
    <t>Yahsihan power station</t>
  </si>
  <si>
    <t>NOMAC Turkey</t>
  </si>
  <si>
    <t>Kırıkkale</t>
  </si>
  <si>
    <t>Kirikkale</t>
  </si>
  <si>
    <t>ACWA Power Kırıkkale Natural Gas, Kirikkale CCGT IPP</t>
  </si>
  <si>
    <t>1105067</t>
  </si>
  <si>
    <t>1264471, 1264472, 1264473</t>
  </si>
  <si>
    <t>L405932</t>
  </si>
  <si>
    <t>G405904</t>
  </si>
  <si>
    <t>https://www.gem.wiki/Yesilyurt_power_station</t>
  </si>
  <si>
    <t>Yesilyurt power station</t>
  </si>
  <si>
    <t>Black Sea</t>
  </si>
  <si>
    <t>1088738</t>
  </si>
  <si>
    <t>1237752, 1237759</t>
  </si>
  <si>
    <t>L408841</t>
  </si>
  <si>
    <t>G412977</t>
  </si>
  <si>
    <t>IC13-17</t>
  </si>
  <si>
    <t>G412976</t>
  </si>
  <si>
    <t>https://www.gem.wiki/İzmit-Köseköy_power_station</t>
  </si>
  <si>
    <t>İzmit-Köseköy power station</t>
  </si>
  <si>
    <t>Kocaeli Doğal Gaz Çevrim Santrali</t>
  </si>
  <si>
    <t>İzmit</t>
  </si>
  <si>
    <t>Kocaeli power station</t>
  </si>
  <si>
    <t>1032087</t>
  </si>
  <si>
    <t>1122008, 1176213, 1191479, 1191478, 1217302</t>
  </si>
  <si>
    <t>L405920</t>
  </si>
  <si>
    <t>G405889</t>
  </si>
  <si>
    <t>https://www.gem.wiki/İç_Anadolu_power_station</t>
  </si>
  <si>
    <t>İç Anadolu power station</t>
  </si>
  <si>
    <t>Doğanay</t>
  </si>
  <si>
    <t>WRI: WRI1018765</t>
  </si>
  <si>
    <t>Central Anatolia Natural Gas Combined Cycle Power Plant</t>
  </si>
  <si>
    <t>1086290</t>
  </si>
  <si>
    <t>1233395, 1258260, 1233396</t>
  </si>
  <si>
    <t>L405933</t>
  </si>
  <si>
    <t>G405883</t>
  </si>
  <si>
    <t>https://www.gem.wiki/Şanlıurfa_OSB_power_station</t>
  </si>
  <si>
    <t>Şanlıurfa OSB power station</t>
  </si>
  <si>
    <t>Şanlıurfa OSB Enerji Santrali</t>
  </si>
  <si>
    <t>Şanlıurfa</t>
  </si>
  <si>
    <t>Bloomberg: 1009494, WRI: WRI1018779</t>
  </si>
  <si>
    <t>Şanlıurfa industrial park power plant</t>
  </si>
  <si>
    <t>1087705</t>
  </si>
  <si>
    <t>1235917, 1252207</t>
  </si>
  <si>
    <t>L407673</t>
  </si>
  <si>
    <t>G410028</t>
  </si>
  <si>
    <t>https://www.gem.wiki/Al_Aweer_H_Power_and_Desalination_Station</t>
  </si>
  <si>
    <t>United Arab Emirates</t>
  </si>
  <si>
    <t>Al Aweer H Power and Desalination Station</t>
  </si>
  <si>
    <t>العوير لتوليد الكهرباء (المحطة "H" )</t>
  </si>
  <si>
    <t>1-GT1</t>
  </si>
  <si>
    <t>Dubai</t>
  </si>
  <si>
    <t>WRI: WRI1008724, GEO: GEO2092</t>
  </si>
  <si>
    <t>DEWA H Station</t>
  </si>
  <si>
    <t>1013866</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</si>
  <si>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</si>
  <si>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</si>
  <si>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</si>
  <si>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</si>
  <si>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</si>
  <si>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</si>
  <si>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</si>
  <si>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</si>
  <si>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</si>
  <si>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</si>
  <si>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</si>
  <si>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</si>
  <si>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</si>
  <si>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</si>
  <si>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</si>
  <si>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</si>
  <si>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</si>
  <si>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</si>
  <si>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</si>
  <si>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</si>
  <si>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</si>
  <si>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</si>
  <si>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</si>
  <si>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1101037, 1101038</t>
  </si>
  <si>
    <t>G405007</t>
  </si>
  <si>
    <t>4-GT1</t>
  </si>
  <si>
    <t>WRI: WRI1008726</t>
  </si>
  <si>
    <t>G405008</t>
  </si>
  <si>
    <t>4-GT2</t>
  </si>
  <si>
    <t>G405009</t>
  </si>
  <si>
    <t>4-GT3</t>
  </si>
  <si>
    <t>G405010</t>
  </si>
  <si>
    <t>https://www.gem.wiki/Al_Mirfa_Power_Company_power_plant</t>
  </si>
  <si>
    <t>Al Mirfa Power Company power plant</t>
  </si>
  <si>
    <t>محطة المرفأ للطاقة</t>
  </si>
  <si>
    <t>Al Marfa</t>
  </si>
  <si>
    <t>Abu Dhabi</t>
  </si>
  <si>
    <t>WRI: WRI1008727</t>
  </si>
  <si>
    <t>1009646</t>
  </si>
  <si>
    <t>L405574</t>
  </si>
  <si>
    <t>G404989</t>
  </si>
  <si>
    <t>G404990</t>
  </si>
  <si>
    <t>1-GT7</t>
  </si>
  <si>
    <t>G404991</t>
  </si>
  <si>
    <t>1-GT8</t>
  </si>
  <si>
    <t>G404992</t>
  </si>
  <si>
    <t>https://www.gem.wiki/Al_Nakheel_power_station</t>
  </si>
  <si>
    <t>Al Nakheel power station</t>
  </si>
  <si>
    <t>Ras Al Selaab</t>
  </si>
  <si>
    <t>Ras al Khaymah</t>
  </si>
  <si>
    <t>1022685</t>
  </si>
  <si>
    <t>1101179, 1101180, 1101181, 1170422</t>
  </si>
  <si>
    <t>L408268</t>
  </si>
  <si>
    <t>G411381</t>
  </si>
  <si>
    <t>G411710</t>
  </si>
  <si>
    <t>G411709</t>
  </si>
  <si>
    <t>https://www.gem.wiki/Al-Zawra_power_plant</t>
  </si>
  <si>
    <t>Al-Zawra power plant</t>
  </si>
  <si>
    <t>محطة الزوراء للطاقة</t>
  </si>
  <si>
    <t>Ajman</t>
  </si>
  <si>
    <t>WRI: WRI1023590</t>
  </si>
  <si>
    <t>1009635</t>
  </si>
  <si>
    <t>L405575</t>
  </si>
  <si>
    <t>G404993</t>
  </si>
  <si>
    <t>G404994</t>
  </si>
  <si>
    <t>https://www.gem.wiki/Emirates_Aluminum_Smelter_Complex_power_station</t>
  </si>
  <si>
    <t>Emirates Aluminum Smelter Complex power station</t>
  </si>
  <si>
    <t>Al Taweelah</t>
  </si>
  <si>
    <t>EMAL Smelter</t>
  </si>
  <si>
    <t>1069554</t>
  </si>
  <si>
    <t>L407699</t>
  </si>
  <si>
    <t>G410084</t>
  </si>
  <si>
    <t>G410083</t>
  </si>
  <si>
    <t>1250512,1250513, 1250514, 1250515,1237194</t>
  </si>
  <si>
    <t>G410082</t>
  </si>
  <si>
    <t>1208305, 1208303, 1203432</t>
  </si>
  <si>
    <t>G410086</t>
  </si>
  <si>
    <t>1208307, 1208309, 1208304</t>
  </si>
  <si>
    <t>G410085</t>
  </si>
  <si>
    <t>https://www.gem.wiki/Emirates_Global_Aluminum_Smelter_power_station</t>
  </si>
  <si>
    <t>Emirates Global Aluminum Smelter power station</t>
  </si>
  <si>
    <t>محطة كهرباء الإمارات العالمية للألمنيوم</t>
  </si>
  <si>
    <t>Jebel Ali</t>
  </si>
  <si>
    <t>EGA Aluminum Smelter, Dubai Smelter, DUBAL Power Plant</t>
  </si>
  <si>
    <t>1013863, 1013864</t>
  </si>
  <si>
    <t>1112838, 1112839, 1112840, 1112841, 1112842, 1112843, 1112844, 1112845, 1112855, 1112856, 1112857, 1112858, 1112859, 1112869, 1112870, 1204391, 1112867, 1112868, 1112864, 1112865, 1164096, 1112866, 1164095, 1179277, 1196453, 1196454, 1196455</t>
  </si>
  <si>
    <t>L407698</t>
  </si>
  <si>
    <t>G410081</t>
  </si>
  <si>
    <t>H</t>
  </si>
  <si>
    <t>1126958</t>
  </si>
  <si>
    <t>G410080</t>
  </si>
  <si>
    <t>https://www.gem.wiki/Fujairah_F1_Integrated_Water_and_power_plant</t>
  </si>
  <si>
    <t>Fujairah F1 Integrated Water and power plant</t>
  </si>
  <si>
    <t>محطة الفجيرة F1</t>
  </si>
  <si>
    <t>Qifda</t>
  </si>
  <si>
    <t>Fujairah</t>
  </si>
  <si>
    <t>WRI: WRI1008730, GEO: GEO3246</t>
  </si>
  <si>
    <t>ESWPC (Fuj F1), Fujairah F1 Independent Water and Power Plant, Qidfa ESWPC</t>
  </si>
  <si>
    <t>1053120</t>
  </si>
  <si>
    <t>1178127, 1182135, 1182136, 1182137, 1182134, 1182138, 1199581, 1199582</t>
  </si>
  <si>
    <t>L405576</t>
  </si>
  <si>
    <t>G405011</t>
  </si>
  <si>
    <t>https://www.gem.wiki/Fujairah_F2_Integrated_Water_and_power_plant</t>
  </si>
  <si>
    <t>Fujairah F2 Integrated Water and power plant</t>
  </si>
  <si>
    <t>محطة الفجيرة F2</t>
  </si>
  <si>
    <t>Qidfa</t>
  </si>
  <si>
    <t>WRI: WRI1008731</t>
  </si>
  <si>
    <t>FAPCO (Fuj F2), Qidfa F2 Gas Power Plant</t>
  </si>
  <si>
    <t>1067344</t>
  </si>
  <si>
    <t>1194750, 1204387, 1204389</t>
  </si>
  <si>
    <t>L405577</t>
  </si>
  <si>
    <t>G405012</t>
  </si>
  <si>
    <t>1204388, 1228382</t>
  </si>
  <si>
    <t>G405013</t>
  </si>
  <si>
    <t>1204966, 1204967, 1204390</t>
  </si>
  <si>
    <t>G405014</t>
  </si>
  <si>
    <t>https://www.gem.wiki/Fujairah_F3_Integrated_Water_and_power_plant</t>
  </si>
  <si>
    <t>Fujairah F3 Integrated Water and power plant</t>
  </si>
  <si>
    <t>محطة الفجيرة F3</t>
  </si>
  <si>
    <t>1127194</t>
  </si>
  <si>
    <t>1296948, 1306455,1306456 ,1306457,1307300, 1307301</t>
  </si>
  <si>
    <t>L405578</t>
  </si>
  <si>
    <t>G405015</t>
  </si>
  <si>
    <t>https://www.gem.wiki/Hamriyah_IPP_power_station</t>
  </si>
  <si>
    <t>Hamriyah IPP power station</t>
  </si>
  <si>
    <t>محطة الحمرية المستقلة للطاقة</t>
  </si>
  <si>
    <t>Sharjah</t>
  </si>
  <si>
    <t>Al-Hamriyah IPP, Hamriyah Independent Power Plant, Hamriyah CCGT Power Plant, Sharjah Hamriyah Independent power plant</t>
  </si>
  <si>
    <t>1121510</t>
  </si>
  <si>
    <t>1209161, 1296929</t>
  </si>
  <si>
    <t>L405579</t>
  </si>
  <si>
    <t>G405045</t>
  </si>
  <si>
    <t>1296930, 1296932</t>
  </si>
  <si>
    <t>G405046</t>
  </si>
  <si>
    <t>1296931, 1296933</t>
  </si>
  <si>
    <t>G405047</t>
  </si>
  <si>
    <t>https://www.gem.wiki/Hamriyah_power_station</t>
  </si>
  <si>
    <t>Hamriyah power station</t>
  </si>
  <si>
    <t>الحمرية للطاقة</t>
  </si>
  <si>
    <t>WRI: WRI1023581</t>
  </si>
  <si>
    <t>Al-Hamriyah IWPP</t>
  </si>
  <si>
    <t>1065311</t>
  </si>
  <si>
    <t>1196458, 1196459</t>
  </si>
  <si>
    <t>L408276</t>
  </si>
  <si>
    <t>G405016</t>
  </si>
  <si>
    <t>1196460, 1196461</t>
  </si>
  <si>
    <t>G405017</t>
  </si>
  <si>
    <t>https://www.gem.wiki/Hassyan_Clean-Coal_Power_Project</t>
  </si>
  <si>
    <t>Hassyan Clean-Coal Power Project</t>
  </si>
  <si>
    <t>محطة حصيان للطاقة، مجمع حصيان لإنتاج الطاقة</t>
  </si>
  <si>
    <t>HASSYAN IPP , Hassyan Energy power plant, Hassyan Power Complex</t>
  </si>
  <si>
    <t>1087435</t>
  </si>
  <si>
    <t>L103749</t>
  </si>
  <si>
    <t>G410462</t>
  </si>
  <si>
    <t>G410461</t>
  </si>
  <si>
    <t>G410460</t>
  </si>
  <si>
    <t>G410459</t>
  </si>
  <si>
    <t>https://www.gem.wiki/Jebel_Ali_D_Power_and_Desalination_Station</t>
  </si>
  <si>
    <t>Jebel Ali D Power and Desalination Station</t>
  </si>
  <si>
    <t>محطة كهرباء وتحلية مياه جبل علي"D"</t>
  </si>
  <si>
    <t>WRI: WRI1008732</t>
  </si>
  <si>
    <t>1013870</t>
  </si>
  <si>
    <t>1166583, 1286312, 1170426, 1170426, 1170428, 1286314</t>
  </si>
  <si>
    <t>L405580</t>
  </si>
  <si>
    <t>G405018</t>
  </si>
  <si>
    <t>https://www.gem.wiki/Jebel_Ali_E_Power_and_Desalination_Station</t>
  </si>
  <si>
    <t>Jebel Ali E Power and Desalination Station</t>
  </si>
  <si>
    <t>محطة كهرباء وتحلية مياه جبل علي "E"</t>
  </si>
  <si>
    <t>WRI: WRI1008733</t>
  </si>
  <si>
    <t>1122394, 1122395, 1122396</t>
  </si>
  <si>
    <t>L405581</t>
  </si>
  <si>
    <t>G405019</t>
  </si>
  <si>
    <t>https://www.gem.wiki/Jebel_Ali_G_Power_and_Desalination_Station</t>
  </si>
  <si>
    <t>Jebel Ali G Power and Desalination Station</t>
  </si>
  <si>
    <t>محطة كهرباء وتحلية مياه جبل علي "G"</t>
  </si>
  <si>
    <t>WRI: WRI1008734</t>
  </si>
  <si>
    <t>1122398, 1122399, 1122400, 1179280, 1179278, 1179279</t>
  </si>
  <si>
    <t>L405582</t>
  </si>
  <si>
    <t>G405020</t>
  </si>
  <si>
    <t>https://www.gem.wiki/Jebel_Ali_K_Power_and_Desalination_Station</t>
  </si>
  <si>
    <t>Jebel Ali K Power and Desalination Station</t>
  </si>
  <si>
    <t>محطة كهرباء وتحلية مياه جبل علي "K"</t>
  </si>
  <si>
    <t>WRI: WRI1008735</t>
  </si>
  <si>
    <t>1118261</t>
  </si>
  <si>
    <t>1166584, 1174449, 1174450, 1174930, 1174931</t>
  </si>
  <si>
    <t>L405583</t>
  </si>
  <si>
    <t>G405021</t>
  </si>
  <si>
    <t>G405022</t>
  </si>
  <si>
    <t>G405023</t>
  </si>
  <si>
    <t>https://www.gem.wiki/Jebel_Ali_L_Power_and_Desalination_Station</t>
  </si>
  <si>
    <t>Jebel Ali L Power and Desalination Station</t>
  </si>
  <si>
    <t>محطة كهرباء وتحلية مياه جبل علي "L "</t>
  </si>
  <si>
    <t>WRI: WRI1008736</t>
  </si>
  <si>
    <t>1068475</t>
  </si>
  <si>
    <t>1187120, 1187133, 1187134, 1187135, 1187136</t>
  </si>
  <si>
    <t>L405584</t>
  </si>
  <si>
    <t>G405024</t>
  </si>
  <si>
    <t>WRI: WRI1008737</t>
  </si>
  <si>
    <t>1211205, 1211206, 1211207, 1211208, 1211209, 1211210</t>
  </si>
  <si>
    <t>G405025</t>
  </si>
  <si>
    <t>https://www.gem.wiki/Jebel_Ali_M_Power_and_Desalination_Station</t>
  </si>
  <si>
    <t>Jebel Ali M Power and Desalination Station</t>
  </si>
  <si>
    <t>محطة كهرباء وتحلية مياه جبل علي "M"</t>
  </si>
  <si>
    <t>WRI: WRI1008738</t>
  </si>
  <si>
    <t>1067345</t>
  </si>
  <si>
    <t>1203769, 1209530, 1203770</t>
  </si>
  <si>
    <t>L405585</t>
  </si>
  <si>
    <t>G405026</t>
  </si>
  <si>
    <t>1209531, 1209532, 1209535</t>
  </si>
  <si>
    <t>G405027</t>
  </si>
  <si>
    <t>1209533, 1209534, 1209536</t>
  </si>
  <si>
    <t>G405028</t>
  </si>
  <si>
    <t>1283901, 1283902, 1283903</t>
  </si>
  <si>
    <t>G405029</t>
  </si>
  <si>
    <t>https://www.gem.wiki/Layyah_power_station</t>
  </si>
  <si>
    <t>Layyah power station</t>
  </si>
  <si>
    <t>محطة كهرباء اللية , محطة اللية لتوليد الطاقة</t>
  </si>
  <si>
    <t>CC-Phase 1</t>
  </si>
  <si>
    <t>WRI: WRI1023584</t>
  </si>
  <si>
    <t>Al Layyah power plant</t>
  </si>
  <si>
    <t>1028585</t>
  </si>
  <si>
    <t>L405587</t>
  </si>
  <si>
    <t>G405037</t>
  </si>
  <si>
    <t>CC-Phase 2</t>
  </si>
  <si>
    <t>G410091</t>
  </si>
  <si>
    <t>CC-Phase 3</t>
  </si>
  <si>
    <t>G410090</t>
  </si>
  <si>
    <t>GT-H</t>
  </si>
  <si>
    <t>1028584</t>
  </si>
  <si>
    <t>G405031</t>
  </si>
  <si>
    <t>GT-K</t>
  </si>
  <si>
    <t>G405032</t>
  </si>
  <si>
    <t>G405033</t>
  </si>
  <si>
    <t>G405034</t>
  </si>
  <si>
    <t>G405035</t>
  </si>
  <si>
    <t>G405036</t>
  </si>
  <si>
    <t>https://www.gem.wiki/Mirfa_Independent_Water_and_Power_Project</t>
  </si>
  <si>
    <t>Mirfa Independent Water and Power Project</t>
  </si>
  <si>
    <t>محطة المرفأ للمنتج المستقل٫ محطة المرفأ الجديدة, محطة ميبكو</t>
  </si>
  <si>
    <t>Al Mirfa</t>
  </si>
  <si>
    <t>MIPCO, New Mifrah, New Al Mirfa Power Plant</t>
  </si>
  <si>
    <t>L405588</t>
  </si>
  <si>
    <t>G405039</t>
  </si>
  <si>
    <t>G405040</t>
  </si>
  <si>
    <t>G405041</t>
  </si>
  <si>
    <t>G405042</t>
  </si>
  <si>
    <t>WRI: WRI1023586</t>
  </si>
  <si>
    <t>1103380</t>
  </si>
  <si>
    <t>1166581, 1286309, 1286310, 1270518, 1286311</t>
  </si>
  <si>
    <t>G405038</t>
  </si>
  <si>
    <t>https://www.gem.wiki/Ruwais_General_Utilities_Plant</t>
  </si>
  <si>
    <t>Ruwais General Utilities Plant</t>
  </si>
  <si>
    <t>الرويس لتوليد الطاقة الكهربائية</t>
  </si>
  <si>
    <t>Al Ruwais</t>
  </si>
  <si>
    <t>Ruwais (Takreer) cogeneration Power Plant</t>
  </si>
  <si>
    <t>1009627</t>
  </si>
  <si>
    <t>L405589</t>
  </si>
  <si>
    <t>G405043</t>
  </si>
  <si>
    <t>G405044</t>
  </si>
  <si>
    <t>G410089</t>
  </si>
  <si>
    <t>G410088</t>
  </si>
  <si>
    <t>G410087</t>
  </si>
  <si>
    <t>https://www.gem.wiki/Shuweihat_S1_power_plant</t>
  </si>
  <si>
    <t>Shuweihat S1 power plant</t>
  </si>
  <si>
    <t>مجمع الشويهات للطاقة والمياه, محطة الشويهات S1 المستقلة للمياه والطاقة</t>
  </si>
  <si>
    <t>Jebel Dhanna</t>
  </si>
  <si>
    <t>WRI: WRI1008743, GEO: GEO5392</t>
  </si>
  <si>
    <t>1046213</t>
  </si>
  <si>
    <t>1178181, 1178182, 1178183, 1178184, 1178185, 1168769, 1168770</t>
  </si>
  <si>
    <t>L405592</t>
  </si>
  <si>
    <t>G405048</t>
  </si>
  <si>
    <t>https://www.gem.wiki/Shuweihat_S2_power_plant</t>
  </si>
  <si>
    <t>Shuweihat S2 power plant</t>
  </si>
  <si>
    <t>مجمع الشويهات للطاقة والمياه, محطة الشويهات S2 المستقلة للمياه والطاقة</t>
  </si>
  <si>
    <t>WRI: WRI1008743</t>
  </si>
  <si>
    <t>1074188</t>
  </si>
  <si>
    <t>1212622, 1216723, 1216726</t>
  </si>
  <si>
    <t>L405593</t>
  </si>
  <si>
    <t>G405049</t>
  </si>
  <si>
    <t>1216724, 1216725, 1216727</t>
  </si>
  <si>
    <t>G405050</t>
  </si>
  <si>
    <t>https://www.gem.wiki/Shuweihat_S3_power_plant</t>
  </si>
  <si>
    <t>Shuweihat S3 power plant</t>
  </si>
  <si>
    <t>مجمع الشويهات للطاقة والمياه, محطة الشويهات S3 المستقلة للمياه والطاقة</t>
  </si>
  <si>
    <t>Shuweihat Asia Power Company</t>
  </si>
  <si>
    <t>1079552</t>
  </si>
  <si>
    <t>1222029, 1233179, 1233182</t>
  </si>
  <si>
    <t>L405594</t>
  </si>
  <si>
    <t>G405051</t>
  </si>
  <si>
    <t>1233180, 1233181, 1233183</t>
  </si>
  <si>
    <t>G405052</t>
  </si>
  <si>
    <t>https://www.gem.wiki/Taweelah_A1_power_plant</t>
  </si>
  <si>
    <t>Taweelah A1 power plant</t>
  </si>
  <si>
    <t>محطة الطويلة A1</t>
  </si>
  <si>
    <t>GEO: GEO5665</t>
  </si>
  <si>
    <t>Taweelah A1 Integrated Water and Power Plant</t>
  </si>
  <si>
    <t>1049365</t>
  </si>
  <si>
    <t>1173178, 1174504, 1174505, 1174506, 1174507, 1174511, 1174512, 1174513, 1211451, 1211539</t>
  </si>
  <si>
    <t>L405595</t>
  </si>
  <si>
    <t>G405053</t>
  </si>
  <si>
    <t>https://www.gem.wiki/Taweelah_A2_power_plant</t>
  </si>
  <si>
    <t>Taweelah A2 power plant</t>
  </si>
  <si>
    <t>محطة الطويلة A2</t>
  </si>
  <si>
    <t>WRI: WRI1008745, GEO: GEO5666</t>
  </si>
  <si>
    <t>Taweelah A2 Integrated Water and Power Plant</t>
  </si>
  <si>
    <t>1043968</t>
  </si>
  <si>
    <t>1164774, 1164775, 1164776, 1164777, 1164778</t>
  </si>
  <si>
    <t>L405596</t>
  </si>
  <si>
    <t>G405054</t>
  </si>
  <si>
    <t>https://www.gem.wiki/Taweelah_B_Power_and_Desalination_Station</t>
  </si>
  <si>
    <t>Taweelah B Power and Desalination Station</t>
  </si>
  <si>
    <t>محطة الطويلة B</t>
  </si>
  <si>
    <t>Initial B EXT</t>
  </si>
  <si>
    <t>GEO: GEO5667</t>
  </si>
  <si>
    <t>Taweelah B Integrated Water and Power Plant</t>
  </si>
  <si>
    <t>1009638</t>
  </si>
  <si>
    <t>1159631, 1162150, 1162151</t>
  </si>
  <si>
    <t>L405597</t>
  </si>
  <si>
    <t>G405055</t>
  </si>
  <si>
    <t>New B EXT</t>
  </si>
  <si>
    <t>1192577, 1192579, 1192580, 1192578</t>
  </si>
  <si>
    <t>G405062</t>
  </si>
  <si>
    <t>ST11</t>
  </si>
  <si>
    <t>G405056</t>
  </si>
  <si>
    <t>ST21</t>
  </si>
  <si>
    <t>G405057</t>
  </si>
  <si>
    <t>ST31</t>
  </si>
  <si>
    <t>G405058</t>
  </si>
  <si>
    <t>ST41</t>
  </si>
  <si>
    <t>G405059</t>
  </si>
  <si>
    <t>ST51</t>
  </si>
  <si>
    <t>G405060</t>
  </si>
  <si>
    <t>ST61</t>
  </si>
  <si>
    <t>G405061</t>
  </si>
  <si>
    <t>https://www.gem.wiki/Umm_Al_Nar_West_and_East_Integrated_Water_and_power_plant</t>
  </si>
  <si>
    <t>Umm Al Nar West and East Integrated Water and power plant</t>
  </si>
  <si>
    <t>محطة أم النار الغربية للطاقة</t>
  </si>
  <si>
    <t>WRI: WRI1008747</t>
  </si>
  <si>
    <t>Umm Al Nar Gas Thermal IWPP Project, New Umm Al Nar plant, UAN (Sas Al Nakhl) cogeneration CCGT, Sas Al Nakheel (SASN) power station</t>
  </si>
  <si>
    <t>1009649</t>
  </si>
  <si>
    <t>1178292, 11184751, 11184752, 1184753,1184754,1184755, 1184756</t>
  </si>
  <si>
    <t>L405598</t>
  </si>
  <si>
    <t>G410458</t>
  </si>
  <si>
    <t>GEO: GEO5827</t>
  </si>
  <si>
    <t>Umm Al Nar East plant, UAN East, Umm Al Nar West cogeneration plant</t>
  </si>
  <si>
    <t>1009648</t>
  </si>
  <si>
    <t>G405072</t>
  </si>
  <si>
    <t>G405073</t>
  </si>
  <si>
    <t>GEO: GEO5828</t>
  </si>
  <si>
    <t>G405064</t>
  </si>
  <si>
    <t>G405065</t>
  </si>
  <si>
    <t>G405066</t>
  </si>
  <si>
    <t>G405067</t>
  </si>
  <si>
    <t>G405068</t>
  </si>
  <si>
    <t>G405069</t>
  </si>
  <si>
    <t>G405070</t>
  </si>
  <si>
    <t>G405071</t>
  </si>
  <si>
    <t>https://www.gem.wiki/Wasit_power_station</t>
  </si>
  <si>
    <t>Wasit power station</t>
  </si>
  <si>
    <t>محطة واسط للطاقة</t>
  </si>
  <si>
    <t>WRI: WRI1023589</t>
  </si>
  <si>
    <t>1043358</t>
  </si>
  <si>
    <t>L405599</t>
  </si>
  <si>
    <t>G405074</t>
  </si>
  <si>
    <t>G405075</t>
  </si>
  <si>
    <t>GT 3</t>
  </si>
  <si>
    <t>G405076</t>
  </si>
  <si>
    <t>GT 4</t>
  </si>
  <si>
    <t>G405077</t>
  </si>
  <si>
    <t>GT 5</t>
  </si>
  <si>
    <t>G405078</t>
  </si>
  <si>
    <t>GT 6</t>
  </si>
  <si>
    <t>G405079</t>
  </si>
  <si>
    <t>GT 7</t>
  </si>
  <si>
    <t>G405080</t>
  </si>
  <si>
    <t>GT 8</t>
  </si>
  <si>
    <t>G405081</t>
  </si>
  <si>
    <t>GT 9</t>
  </si>
  <si>
    <t>G405082</t>
  </si>
  <si>
    <t>https://www.gem.wiki/Zirku_ADMA-OPCO_power_station</t>
  </si>
  <si>
    <t>Zirku ADMA-OPCO power station</t>
  </si>
  <si>
    <t>محطة جزيرة زركوه</t>
  </si>
  <si>
    <t>Zirku Island</t>
  </si>
  <si>
    <t>1112764</t>
  </si>
  <si>
    <t>L407697</t>
  </si>
  <si>
    <t>G410079</t>
  </si>
  <si>
    <t>G410078</t>
  </si>
  <si>
    <t>G410077</t>
  </si>
  <si>
    <t>G410076</t>
  </si>
  <si>
    <t>G410075</t>
  </si>
  <si>
    <t>https://www.gem.wiki/Bukhara_power_station</t>
  </si>
  <si>
    <t>Uzbekistan</t>
  </si>
  <si>
    <t>Bukhara power station</t>
  </si>
  <si>
    <t>ТЭС в Бухарской области, ТЭС Aksa Enerji</t>
  </si>
  <si>
    <t>Auganon</t>
  </si>
  <si>
    <t>Bukhara</t>
  </si>
  <si>
    <t>L406874</t>
  </si>
  <si>
    <t>G407372</t>
  </si>
  <si>
    <t>https://www.gem.wiki/Cengiz_Energji_Jizzakh_CHP_power_station</t>
  </si>
  <si>
    <t>Cengiz Energji Jizzakh CHP power station</t>
  </si>
  <si>
    <t>парогазовой теплоэлектростанция мощностью в Джизакской области (Russian)</t>
  </si>
  <si>
    <t>Jizzakh</t>
  </si>
  <si>
    <t>L408456</t>
  </si>
  <si>
    <t>G411938</t>
  </si>
  <si>
    <t>https://www.gem.wiki/Cengiz_Enerji_Syrdarya_power_station</t>
  </si>
  <si>
    <t>Cengiz Enerji Syrdarya power station</t>
  </si>
  <si>
    <t>газопоршневая ТЭС в Сырдарьинской области (Russian)</t>
  </si>
  <si>
    <t>Syrdaryo</t>
  </si>
  <si>
    <t>L408455</t>
  </si>
  <si>
    <t>G411937</t>
  </si>
  <si>
    <t>https://www.gem.wiki/Fergana_power_station</t>
  </si>
  <si>
    <t>Fergana power station</t>
  </si>
  <si>
    <t>Ферганская ТЭЦ (Russian)</t>
  </si>
  <si>
    <t>Kirgili</t>
  </si>
  <si>
    <t>Fergana</t>
  </si>
  <si>
    <t>Ferghana</t>
  </si>
  <si>
    <t>1056030</t>
  </si>
  <si>
    <t>L406877</t>
  </si>
  <si>
    <t>G407380</t>
  </si>
  <si>
    <t>G407379</t>
  </si>
  <si>
    <t>G407378</t>
  </si>
  <si>
    <t>G407377</t>
  </si>
  <si>
    <t>G407381</t>
  </si>
  <si>
    <t>https://www.gem.wiki/Mubarek_power_station</t>
  </si>
  <si>
    <t>Mubarek power station</t>
  </si>
  <si>
    <t>Мубарекская ТЭЦ (Russian)</t>
  </si>
  <si>
    <t>Mubarek</t>
  </si>
  <si>
    <t>Qashqadaryo</t>
  </si>
  <si>
    <t>Mubarak</t>
  </si>
  <si>
    <t>1032627</t>
  </si>
  <si>
    <t>L406875</t>
  </si>
  <si>
    <t>G407375</t>
  </si>
  <si>
    <t>G407374</t>
  </si>
  <si>
    <t>G407373</t>
  </si>
  <si>
    <t>https://www.gem.wiki/Navoi_power_station</t>
  </si>
  <si>
    <t>Navoi power station</t>
  </si>
  <si>
    <t>Навоийская ТЭС (Russian), Navoiy IES (Uzbek)</t>
  </si>
  <si>
    <t>Navoi</t>
  </si>
  <si>
    <t>Karmana</t>
  </si>
  <si>
    <t>Navoiy</t>
  </si>
  <si>
    <t>1032628</t>
  </si>
  <si>
    <t>1220340, 1222182</t>
  </si>
  <si>
    <t>L406883</t>
  </si>
  <si>
    <t>G407422</t>
  </si>
  <si>
    <t>1280587, 1250871</t>
  </si>
  <si>
    <t>G407421</t>
  </si>
  <si>
    <t>G407420</t>
  </si>
  <si>
    <t>G407419</t>
  </si>
  <si>
    <t>G407418</t>
  </si>
  <si>
    <t>ST12</t>
  </si>
  <si>
    <t>G407417</t>
  </si>
  <si>
    <t>G407416</t>
  </si>
  <si>
    <t>G407415</t>
  </si>
  <si>
    <t>G407414</t>
  </si>
  <si>
    <t>G407413</t>
  </si>
  <si>
    <t>G407412</t>
  </si>
  <si>
    <t>G407411</t>
  </si>
  <si>
    <t>G407410</t>
  </si>
  <si>
    <t>https://www.gem.wiki/Surkhandarya_power_station</t>
  </si>
  <si>
    <t>Surkhandarya power station</t>
  </si>
  <si>
    <t>ТЭС в Сурхандарьинской области, Сурхандарьинская ПГУ (Russian)</t>
  </si>
  <si>
    <t>Stone City Energy</t>
  </si>
  <si>
    <t>Angor</t>
  </si>
  <si>
    <t>Surkhandarya</t>
  </si>
  <si>
    <t>Surkhandarya Combined Cycle Power Plant</t>
  </si>
  <si>
    <t>1136537</t>
  </si>
  <si>
    <t>1310149, 1317044</t>
  </si>
  <si>
    <t>L406876</t>
  </si>
  <si>
    <t>G407376</t>
  </si>
  <si>
    <t>https://www.gem.wiki/Syrdarya_I_power_station</t>
  </si>
  <si>
    <t>Syrdarya I power station</t>
  </si>
  <si>
    <t>Сырдарьинская ТЭС,ТЭС «ACWA Power Сырдарья» (Russian)</t>
  </si>
  <si>
    <t>Shirin</t>
  </si>
  <si>
    <t>Bayaut</t>
  </si>
  <si>
    <t>Sirdaryo</t>
  </si>
  <si>
    <t>1141445</t>
  </si>
  <si>
    <t>1317082, 1317083</t>
  </si>
  <si>
    <t>L406885</t>
  </si>
  <si>
    <t>G407425</t>
  </si>
  <si>
    <t>1317084, 1317083</t>
  </si>
  <si>
    <t>G407424</t>
  </si>
  <si>
    <t>https://www.gem.wiki/Syrdarya_II_power_station</t>
  </si>
  <si>
    <t>Syrdarya II power station</t>
  </si>
  <si>
    <t>ТЭС «Сырдарья-2», (Russian)</t>
  </si>
  <si>
    <t>ENERSOK</t>
  </si>
  <si>
    <t>1132023</t>
  </si>
  <si>
    <t>1303672, 1303673</t>
  </si>
  <si>
    <t>L406884</t>
  </si>
  <si>
    <t>G407423</t>
  </si>
  <si>
    <t>https://www.gem.wiki/Syrdarya_power_station</t>
  </si>
  <si>
    <t>Syrdarya power station</t>
  </si>
  <si>
    <t>Сырдарьинская ТЭС (Russian)</t>
  </si>
  <si>
    <t>1032638</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</si>
  <si>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</si>
  <si>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</si>
  <si>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</si>
  <si>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</si>
  <si>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</si>
  <si>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</si>
  <si>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</si>
  <si>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</si>
  <si>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</si>
  <si>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</si>
  <si>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</si>
  <si>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</si>
  <si>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</si>
  <si>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</si>
  <si>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t>
  </si>
  <si>
    <t>Republic of Karakalpakstan</t>
  </si>
  <si>
    <t>Tahiyatosh IES</t>
  </si>
  <si>
    <t>1032639</t>
  </si>
  <si>
    <t>L406881</t>
  </si>
  <si>
    <t>G407403</t>
  </si>
  <si>
    <t>G407402</t>
  </si>
  <si>
    <t>G407401</t>
  </si>
  <si>
    <t>G407400</t>
  </si>
  <si>
    <t>G407399</t>
  </si>
  <si>
    <t>G407398</t>
  </si>
  <si>
    <t>https://www.gem.wiki/Talimarjan_power_station</t>
  </si>
  <si>
    <t>Talimarjan power station</t>
  </si>
  <si>
    <t>Талимарджанская ТЭС (Russian)</t>
  </si>
  <si>
    <t>Nuristan</t>
  </si>
  <si>
    <t>Nishon</t>
  </si>
  <si>
    <t>Tolimarjon</t>
  </si>
  <si>
    <t>1032642</t>
  </si>
  <si>
    <t>1225477, 1225478</t>
  </si>
  <si>
    <t>L406882</t>
  </si>
  <si>
    <t>G407406</t>
  </si>
  <si>
    <t>1287590, 1287591</t>
  </si>
  <si>
    <t>G407405</t>
  </si>
  <si>
    <t>G407408</t>
  </si>
  <si>
    <t>G407407</t>
  </si>
  <si>
    <t>G407409</t>
  </si>
  <si>
    <t>https://www.gem.wiki/Tashkent_(Aksa)_power_station</t>
  </si>
  <si>
    <t>Tashkent (Aksa) power station</t>
  </si>
  <si>
    <t>ТЭС в Кибрайском районе Ташкентской области</t>
  </si>
  <si>
    <t>Tashkent</t>
  </si>
  <si>
    <t>Kibray</t>
  </si>
  <si>
    <t>L406878</t>
  </si>
  <si>
    <t>G407383</t>
  </si>
  <si>
    <t>G407382</t>
  </si>
  <si>
    <t>https://www.gem.wiki/Tashkent_(Cenergo)_power_station</t>
  </si>
  <si>
    <t>Tashkent (Cenergo) power station</t>
  </si>
  <si>
    <t>Cenergo Tashkent</t>
  </si>
  <si>
    <t>1127527</t>
  </si>
  <si>
    <t>1297623, 1297624, 1297625</t>
  </si>
  <si>
    <t>L406879</t>
  </si>
  <si>
    <t>G407384</t>
  </si>
  <si>
    <t>https://www.gem.wiki/Tashkent_power_station</t>
  </si>
  <si>
    <t>Tashkent power station</t>
  </si>
  <si>
    <t>Ташкентская ТЭС (Russian)</t>
  </si>
  <si>
    <t>Salar</t>
  </si>
  <si>
    <t>1032643</t>
  </si>
  <si>
    <t>L406880</t>
  </si>
  <si>
    <t>G407397</t>
  </si>
  <si>
    <t>G407388</t>
  </si>
  <si>
    <t>G407387</t>
  </si>
  <si>
    <t>G407386</t>
  </si>
  <si>
    <t>1187072, 1198052</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</si>
  <si>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</si>
  <si>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</si>
  <si>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</si>
  <si>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</si>
  <si>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</si>
  <si>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</si>
  <si>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</si>
  <si>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</si>
  <si>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</si>
  <si>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</si>
  <si>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</si>
  <si>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</si>
  <si>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Turakurgon</t>
  </si>
  <si>
    <t>Namangan</t>
  </si>
  <si>
    <t>1099244</t>
  </si>
  <si>
    <t>L406873</t>
  </si>
  <si>
    <t>G407371</t>
  </si>
  <si>
    <t>G407370</t>
  </si>
  <si>
    <t>https://www.gem.wiki/Yangiaryk_power_station</t>
  </si>
  <si>
    <t>Yangiaryk power station</t>
  </si>
  <si>
    <t>ТЭС в Янгиарикском районе Хорезмской области</t>
  </si>
  <si>
    <t>Yangiariq</t>
  </si>
  <si>
    <t>Khorezm/Xorazm</t>
  </si>
  <si>
    <t>Khorezm NGPP, Plant in Yangiariq district of Khorezm region</t>
  </si>
  <si>
    <t>1136938</t>
  </si>
  <si>
    <t>L407518</t>
  </si>
  <si>
    <t>G409725</t>
  </si>
  <si>
    <t>https://www.gem.wiki/Yangiyer_power_station</t>
  </si>
  <si>
    <t>Yangiyer power station</t>
  </si>
  <si>
    <t>ТЭС в г. Янгиер Сырдарьинской области</t>
  </si>
  <si>
    <t>Yangiyer</t>
  </si>
  <si>
    <t>Khavast power station</t>
  </si>
  <si>
    <t>1139981</t>
  </si>
  <si>
    <t>L407519</t>
  </si>
  <si>
    <t>G409724</t>
  </si>
  <si>
    <t>https://www.gem.wiki/Ba_Ria_power_station</t>
  </si>
  <si>
    <t>Vietnam</t>
  </si>
  <si>
    <t>Ba Ria power station</t>
  </si>
  <si>
    <t>Long Hương</t>
  </si>
  <si>
    <t>Ba Ria - Vung Tau</t>
  </si>
  <si>
    <t>WRI: WRI1030736</t>
  </si>
  <si>
    <t>1025670</t>
  </si>
  <si>
    <t>1103609, 1103610, 1103611</t>
  </si>
  <si>
    <t>L405433</t>
  </si>
  <si>
    <t>G404514</t>
  </si>
  <si>
    <t>G408648</t>
  </si>
  <si>
    <t>https://www.gem.wiki/Bac_Lieu_Project_power_station</t>
  </si>
  <si>
    <t>Bac Lieu Project power station</t>
  </si>
  <si>
    <t>Hoa Binh</t>
  </si>
  <si>
    <t>Bac Lieu</t>
  </si>
  <si>
    <t>1121141</t>
  </si>
  <si>
    <t>L405434</t>
  </si>
  <si>
    <t>G401314</t>
  </si>
  <si>
    <t>G401315</t>
  </si>
  <si>
    <t>G404515</t>
  </si>
  <si>
    <t>G404516</t>
  </si>
  <si>
    <t>https://www.gem.wiki/Ca_Mau_power_station</t>
  </si>
  <si>
    <t>Ca Mau power station</t>
  </si>
  <si>
    <t>Khánh An</t>
  </si>
  <si>
    <t>Ca Mau</t>
  </si>
  <si>
    <t>WRI: WRI1030730</t>
  </si>
  <si>
    <t>1053560</t>
  </si>
  <si>
    <t>1179310, 1195425, 1195426</t>
  </si>
  <si>
    <t>L405435</t>
  </si>
  <si>
    <t>G404517</t>
  </si>
  <si>
    <t>1196394, 1196395, 1180006</t>
  </si>
  <si>
    <t>G404518</t>
  </si>
  <si>
    <t>G404519</t>
  </si>
  <si>
    <t>https://www.gem.wiki/Ca_Na_power_station</t>
  </si>
  <si>
    <t>Ca Na power station</t>
  </si>
  <si>
    <t>Ca Na</t>
  </si>
  <si>
    <t>Ninh Thuan</t>
  </si>
  <si>
    <t>Ninh Hoa power plant</t>
  </si>
  <si>
    <t>1135592</t>
  </si>
  <si>
    <t>L405436</t>
  </si>
  <si>
    <t>G404548</t>
  </si>
  <si>
    <t>G404549</t>
  </si>
  <si>
    <t>G404550</t>
  </si>
  <si>
    <t>G404551</t>
  </si>
  <si>
    <t>https://www.gem.wiki/Cai_Mep_Ha_power_station</t>
  </si>
  <si>
    <t>Cai Mep Ha power station</t>
  </si>
  <si>
    <t>Phu My</t>
  </si>
  <si>
    <t>L405972</t>
  </si>
  <si>
    <t>G405989</t>
  </si>
  <si>
    <t>https://www.gem.wiki/Cai_Trap_Island_power_station</t>
  </si>
  <si>
    <t>Cai Trap Island power station</t>
  </si>
  <si>
    <t>Hai Phong</t>
  </si>
  <si>
    <t>Cát Hải</t>
  </si>
  <si>
    <t>Hai Phong 2</t>
  </si>
  <si>
    <t>L405973</t>
  </si>
  <si>
    <t>G405990</t>
  </si>
  <si>
    <t>G405991</t>
  </si>
  <si>
    <t>https://www.gem.wiki/Chan_May_power_station</t>
  </si>
  <si>
    <t>Chan May power station</t>
  </si>
  <si>
    <t>Thua Thien Hue</t>
  </si>
  <si>
    <t>IJ Global: 47819</t>
  </si>
  <si>
    <t>Chan May-Lang</t>
  </si>
  <si>
    <t>L405974</t>
  </si>
  <si>
    <t>G405992</t>
  </si>
  <si>
    <t>https://www.gem.wiki/Cong_Thanh_power_station</t>
  </si>
  <si>
    <t>Cong Thanh power station</t>
  </si>
  <si>
    <t>Nghi Son Economic Zone</t>
  </si>
  <si>
    <t>Tĩnh Gia district</t>
  </si>
  <si>
    <t>Thanh Hóa</t>
  </si>
  <si>
    <t>L104344</t>
  </si>
  <si>
    <t>G411261</t>
  </si>
  <si>
    <t>https://www.gem.wiki/Dung_Quat_power_station</t>
  </si>
  <si>
    <t>Dung Quat power station</t>
  </si>
  <si>
    <t>Dung Quat Economic Zone</t>
  </si>
  <si>
    <t>Bình Sơn</t>
  </si>
  <si>
    <t>Quảng Ngãi</t>
  </si>
  <si>
    <t>1127396</t>
  </si>
  <si>
    <t>L104330</t>
  </si>
  <si>
    <t>G401303</t>
  </si>
  <si>
    <t>1091358</t>
  </si>
  <si>
    <t>G401304</t>
  </si>
  <si>
    <t>G401305</t>
  </si>
  <si>
    <t>https://www.gem.wiki/Embark-Quantum_power_station</t>
  </si>
  <si>
    <t>Embark-Quantum power station</t>
  </si>
  <si>
    <t>Ninh Hoa</t>
  </si>
  <si>
    <t>Van Phong</t>
  </si>
  <si>
    <t>Khanh Hoa</t>
  </si>
  <si>
    <t>L405975</t>
  </si>
  <si>
    <t>G405994</t>
  </si>
  <si>
    <t>https://www.gem.wiki/Ha_Tinh_Formosa_Plastics_Steel_Complex_power_station</t>
  </si>
  <si>
    <t>Ha Tinh Formosa Plastics Steel Complex power station</t>
  </si>
  <si>
    <t>Nhà máy nhiệt điện Formosa</t>
  </si>
  <si>
    <t>Kỳ Phương</t>
  </si>
  <si>
    <t>Kỳ Anh</t>
  </si>
  <si>
    <t>Ha Tinh</t>
  </si>
  <si>
    <t>1059004</t>
  </si>
  <si>
    <t>L104309</t>
  </si>
  <si>
    <t>G408647</t>
  </si>
  <si>
    <t>https://www.gem.wiki/Hai_Lang_power_station</t>
  </si>
  <si>
    <t>Hai Lang power station</t>
  </si>
  <si>
    <t>Quảng Trị</t>
  </si>
  <si>
    <t>L405976</t>
  </si>
  <si>
    <t>G405995</t>
  </si>
  <si>
    <t>G405996</t>
  </si>
  <si>
    <t>https://www.gem.wiki/Hiep_Phuoc_power_station</t>
  </si>
  <si>
    <t>Hiep Phuoc power station</t>
  </si>
  <si>
    <t>Phuoc Kien</t>
  </si>
  <si>
    <t>Ho Chi Minh City</t>
  </si>
  <si>
    <t>1011933</t>
  </si>
  <si>
    <t>L405437</t>
  </si>
  <si>
    <t>G404524</t>
  </si>
  <si>
    <t>G404525</t>
  </si>
  <si>
    <t>G404526</t>
  </si>
  <si>
    <t>G404527</t>
  </si>
  <si>
    <t>https://www.gem.wiki/Ka_Ga_power_station</t>
  </si>
  <si>
    <t>Ka Ga power station</t>
  </si>
  <si>
    <t>Mũi Kê Gà</t>
  </si>
  <si>
    <t>Bình Thuận</t>
  </si>
  <si>
    <t>Mui Ke Ga power station</t>
  </si>
  <si>
    <t>L405977</t>
  </si>
  <si>
    <t>G405997</t>
  </si>
  <si>
    <t>https://www.gem.wiki/Kien_Giang_power_station</t>
  </si>
  <si>
    <t>Kien Giang power station</t>
  </si>
  <si>
    <t>Nhà máy điện Kiên Giang I</t>
  </si>
  <si>
    <t>Hưng Yên</t>
  </si>
  <si>
    <t>Kiên Giang</t>
  </si>
  <si>
    <t>L405438</t>
  </si>
  <si>
    <t>G404542</t>
  </si>
  <si>
    <t>G404543</t>
  </si>
  <si>
    <t>https://www.gem.wiki/Long_An_power_station</t>
  </si>
  <si>
    <t>Long An power station</t>
  </si>
  <si>
    <t>Cần Giuộc</t>
  </si>
  <si>
    <t>Long An</t>
  </si>
  <si>
    <t>1136301</t>
  </si>
  <si>
    <t>L104322</t>
  </si>
  <si>
    <t>G404528</t>
  </si>
  <si>
    <t>G405998</t>
  </si>
  <si>
    <t>https://www.gem.wiki/Long_Son_power_station</t>
  </si>
  <si>
    <t>Long Son power station</t>
  </si>
  <si>
    <t>Long Son Commune</t>
  </si>
  <si>
    <t>Vung Tau</t>
  </si>
  <si>
    <t>1118833</t>
  </si>
  <si>
    <t>L405440</t>
  </si>
  <si>
    <t>G401308</t>
  </si>
  <si>
    <t>G401309</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</si>
  <si>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</si>
  <si>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</si>
  <si>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</si>
  <si>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</si>
  <si>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</si>
  <si>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</si>
  <si>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</si>
  <si>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</si>
  <si>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</si>
  <si>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</si>
  <si>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Central Region I</t>
  </si>
  <si>
    <t>1118502</t>
  </si>
  <si>
    <t>L405441</t>
  </si>
  <si>
    <t>G401306</t>
  </si>
  <si>
    <t>Central Region II</t>
  </si>
  <si>
    <t>G401307</t>
  </si>
  <si>
    <t>https://www.gem.wiki/Millenium_power_station</t>
  </si>
  <si>
    <t>Millenium power station</t>
  </si>
  <si>
    <t>IJ Global: 48603</t>
  </si>
  <si>
    <t>South Von Phong LNG-to-power</t>
  </si>
  <si>
    <t>L405978</t>
  </si>
  <si>
    <t>G405999</t>
  </si>
  <si>
    <t>G406000</t>
  </si>
  <si>
    <t>https://www.gem.wiki/My_Giang_power_station</t>
  </si>
  <si>
    <t>My Giang power station</t>
  </si>
  <si>
    <t>Đắk Lắk</t>
  </si>
  <si>
    <t>L405442</t>
  </si>
  <si>
    <t>G404552</t>
  </si>
  <si>
    <t>G404553</t>
  </si>
  <si>
    <t>G404554</t>
  </si>
  <si>
    <t>G404555</t>
  </si>
  <si>
    <t>https://www.gem.wiki/Nghi_Son_Power_Station</t>
  </si>
  <si>
    <t>Nghi Son Power Station</t>
  </si>
  <si>
    <t>Nghi Sơn</t>
  </si>
  <si>
    <t>L407815</t>
  </si>
  <si>
    <t>G411109</t>
  </si>
  <si>
    <t>G410425</t>
  </si>
  <si>
    <t>G410424</t>
  </si>
  <si>
    <t>G410423</t>
  </si>
  <si>
    <t>G410422</t>
  </si>
  <si>
    <t>G410421</t>
  </si>
  <si>
    <t>https://www.gem.wiki/Nhon_Hoi_Refinery_power_station</t>
  </si>
  <si>
    <t>Nhon Hoi Refinery power station</t>
  </si>
  <si>
    <t>Nhon Hoi Economic Zone</t>
  </si>
  <si>
    <t>Phu Cat District</t>
  </si>
  <si>
    <t>Binh Dinh</t>
  </si>
  <si>
    <t>1088016</t>
  </si>
  <si>
    <t>L406355</t>
  </si>
  <si>
    <t>G401321</t>
  </si>
  <si>
    <t>https://www.gem.wiki/Nhon_Trach_power_station</t>
  </si>
  <si>
    <t>Nhon Trach power station</t>
  </si>
  <si>
    <t>Điện lực Dầu khí Nhơn Trạch</t>
  </si>
  <si>
    <t>Phước Khánh</t>
  </si>
  <si>
    <t>Dong Nai</t>
  </si>
  <si>
    <t>WRI: WRI1030745</t>
  </si>
  <si>
    <t>1065826</t>
  </si>
  <si>
    <t>1197151, 1199870, 1199871</t>
  </si>
  <si>
    <t>L405443</t>
  </si>
  <si>
    <t>G404520</t>
  </si>
  <si>
    <t>1210549, 1210550, 1210548</t>
  </si>
  <si>
    <t>G404521</t>
  </si>
  <si>
    <t>G404522</t>
  </si>
  <si>
    <t>G404523</t>
  </si>
  <si>
    <t>https://www.gem.wiki/O_Mon_Power_Complex</t>
  </si>
  <si>
    <t>O Mon Power Complex</t>
  </si>
  <si>
    <t>Nhà Máy Nhiệt Điện Ô Môn</t>
  </si>
  <si>
    <t>O Mon</t>
  </si>
  <si>
    <t>Can Tho</t>
  </si>
  <si>
    <t>1043130</t>
  </si>
  <si>
    <t>L405444</t>
  </si>
  <si>
    <t>G404529</t>
  </si>
  <si>
    <t>G404530</t>
  </si>
  <si>
    <t>1067765</t>
  </si>
  <si>
    <t>1230206, 1230208, 1230207</t>
  </si>
  <si>
    <t>G401318</t>
  </si>
  <si>
    <t>1067766</t>
  </si>
  <si>
    <t>1230209, 1230211, 1230210</t>
  </si>
  <si>
    <t>G401319</t>
  </si>
  <si>
    <t>G401320</t>
  </si>
  <si>
    <t>https://www.gem.wiki/One_Asia_Quang_Tri_power_station</t>
  </si>
  <si>
    <t>One Asia Quang Tri power station</t>
  </si>
  <si>
    <t>Dong Nam Zone</t>
  </si>
  <si>
    <t>Quang Tri</t>
  </si>
  <si>
    <t>1109157</t>
  </si>
  <si>
    <t>L406351</t>
  </si>
  <si>
    <t>G406237</t>
  </si>
  <si>
    <t>https://www.gem.wiki/Phu_My_1_Thermal_power_station</t>
  </si>
  <si>
    <t>Phu My 1 Thermal power station</t>
  </si>
  <si>
    <t>Nhà Máy Nhiệt Điện Phú Mỹ 1</t>
  </si>
  <si>
    <t>Phú Mỹ</t>
  </si>
  <si>
    <t>WRI: WRI1030742</t>
  </si>
  <si>
    <t>1025680</t>
  </si>
  <si>
    <t>1161721, 1174083, 1174084, 1174085</t>
  </si>
  <si>
    <t>L405445</t>
  </si>
  <si>
    <t>G404531</t>
  </si>
  <si>
    <t>https://www.gem.wiki/Phu_My_2.1_Thermal_power_station</t>
  </si>
  <si>
    <t>Phu My 2.1 Thermal power station</t>
  </si>
  <si>
    <t>Nhà Máy Nhiệt Điện Phú Mỹ 2</t>
  </si>
  <si>
    <t>WRI: WRI1030741</t>
  </si>
  <si>
    <t>1034645</t>
  </si>
  <si>
    <t>1139773, 1139774, 1161720</t>
  </si>
  <si>
    <t>L405446</t>
  </si>
  <si>
    <t>G404532</t>
  </si>
  <si>
    <t>1187537, 1187538, 1187591</t>
  </si>
  <si>
    <t>G404533</t>
  </si>
  <si>
    <t>https://www.gem.wiki/Phu_My_2.2_Thermal_power_station</t>
  </si>
  <si>
    <t>Phu My 2.2 Thermal power station</t>
  </si>
  <si>
    <t>Nhà Máy Nhiệt Điện Phú Mỹ 2.2</t>
  </si>
  <si>
    <t>WRI: WRI1030740</t>
  </si>
  <si>
    <t>1052143</t>
  </si>
  <si>
    <t>1180286, 1182952, 1182953</t>
  </si>
  <si>
    <t>L405447</t>
  </si>
  <si>
    <t>G404534</t>
  </si>
  <si>
    <t>https://www.gem.wiki/Phu_My_3_Thermal_power_station</t>
  </si>
  <si>
    <t>Phu My 3 Thermal power station</t>
  </si>
  <si>
    <t>Nhà Máy Nhiệt Điện Phú Mỹ 3</t>
  </si>
  <si>
    <t>WRI: WRI1030739</t>
  </si>
  <si>
    <t>1034646</t>
  </si>
  <si>
    <t>1139778, 1169633, 1169634</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</si>
  <si>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</si>
  <si>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</si>
  <si>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</si>
  <si>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</si>
  <si>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</si>
  <si>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</si>
  <si>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</si>
  <si>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</si>
  <si>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</si>
  <si>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</si>
  <si>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1034647</t>
  </si>
  <si>
    <t>1139779, 1180287, 1180288</t>
  </si>
  <si>
    <t>L405449</t>
  </si>
  <si>
    <t>G404536</t>
  </si>
  <si>
    <t>https://www.gem.wiki/Quang_Ninh_Combined_Cycle_power_station</t>
  </si>
  <si>
    <t>Quang Ninh Combined Cycle power station</t>
  </si>
  <si>
    <t>Cam Pha</t>
  </si>
  <si>
    <t>Cam Thinh</t>
  </si>
  <si>
    <t>Quang Ninh</t>
  </si>
  <si>
    <t>1135110</t>
  </si>
  <si>
    <t>L405979</t>
  </si>
  <si>
    <t>G406001</t>
  </si>
  <si>
    <t>https://www.gem.wiki/Quang_Trach_Power_Center</t>
  </si>
  <si>
    <t>Quang Trach Power Center</t>
  </si>
  <si>
    <t>Quảng Trạch</t>
  </si>
  <si>
    <t>Quảng Bình</t>
  </si>
  <si>
    <t>L104328</t>
  </si>
  <si>
    <t>G410613</t>
  </si>
  <si>
    <t>https://www.gem.wiki/Quang_Tri_Combined_Cycle_power_station</t>
  </si>
  <si>
    <t>Quang Tri Combined Cycle power station</t>
  </si>
  <si>
    <t>Nhà máy Nhiệt điện khí Quảng Trị</t>
  </si>
  <si>
    <t>Hai An</t>
  </si>
  <si>
    <t>1132968</t>
  </si>
  <si>
    <t>L405450</t>
  </si>
  <si>
    <t>G404541</t>
  </si>
  <si>
    <t>https://www.gem.wiki/Quynh_Lap_power_station</t>
  </si>
  <si>
    <t>Quynh Lap power station</t>
  </si>
  <si>
    <t>Quỳnh Lập</t>
  </si>
  <si>
    <t>Nghệ An</t>
  </si>
  <si>
    <t>L104324</t>
  </si>
  <si>
    <t>G410612</t>
  </si>
  <si>
    <t>https://www.gem.wiki/Son_My_I_power_station</t>
  </si>
  <si>
    <t>Son My I power station</t>
  </si>
  <si>
    <t>Nhà máy Nhiệt điện Sơn Mỹ 1</t>
  </si>
  <si>
    <t>Ham Tan</t>
  </si>
  <si>
    <t>Binh Thuan</t>
  </si>
  <si>
    <t>1081801</t>
  </si>
  <si>
    <t>L405451</t>
  </si>
  <si>
    <t>G404544</t>
  </si>
  <si>
    <t>https://www.gem.wiki/Son_My_II_power_station</t>
  </si>
  <si>
    <t>Son My II power station</t>
  </si>
  <si>
    <t>Nhà máy Nhiệt điện Sơn Mỹ 2</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</si>
  <si>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</si>
  <si>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</si>
  <si>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</si>
  <si>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</si>
  <si>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</si>
  <si>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</si>
  <si>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</si>
  <si>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</si>
  <si>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</si>
  <si>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</si>
  <si>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</si>
  <si>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</si>
  <si>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</si>
  <si>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</si>
  <si>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</si>
  <si>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Thai Binh</t>
  </si>
  <si>
    <t>IJ Global: 48677</t>
  </si>
  <si>
    <t>L405980</t>
  </si>
  <si>
    <t>G406002</t>
  </si>
  <si>
    <t>G410611</t>
  </si>
  <si>
    <t>G410610</t>
  </si>
  <si>
    <t>G410609</t>
  </si>
  <si>
    <t>G410608</t>
  </si>
  <si>
    <t>G410607</t>
  </si>
  <si>
    <t>https://www.gem.wiki/Thanh_Hoa_Power_Station</t>
  </si>
  <si>
    <t>Thanh Hoa Power Station</t>
  </si>
  <si>
    <t>L407814</t>
  </si>
  <si>
    <t>G410420</t>
  </si>
  <si>
    <t>G410419</t>
  </si>
  <si>
    <t>G410418</t>
  </si>
  <si>
    <t>G410417</t>
  </si>
  <si>
    <t>G410416</t>
  </si>
  <si>
    <t>G410415</t>
  </si>
  <si>
    <t>https://www.gem.wiki/Tien_Lang_power_station</t>
  </si>
  <si>
    <t>Tien Lang power station</t>
  </si>
  <si>
    <t>Tiên Lãng</t>
  </si>
  <si>
    <t>IJ Global: 48539</t>
  </si>
  <si>
    <t>Hai Phong 1</t>
  </si>
  <si>
    <t>1134986</t>
  </si>
  <si>
    <t>L405981</t>
  </si>
  <si>
    <t>G406003</t>
  </si>
  <si>
    <t>G406004</t>
  </si>
  <si>
    <t>G406005</t>
  </si>
  <si>
    <t>IJ Global: 48541</t>
  </si>
  <si>
    <t>G406006</t>
  </si>
  <si>
    <t>G406007</t>
  </si>
  <si>
    <t>G406008</t>
  </si>
  <si>
    <t>https://www.gem.wiki/Van_Phong_Combined_Cycle_power_station</t>
  </si>
  <si>
    <t>Van Phong Combined Cycle power station</t>
  </si>
  <si>
    <t>Ninh Thuy</t>
  </si>
  <si>
    <t>1135261</t>
  </si>
  <si>
    <t>L405982</t>
  </si>
  <si>
    <t>G406009</t>
  </si>
  <si>
    <t>G406010</t>
  </si>
  <si>
    <t>https://www.gem.wiki/Vung_Ang_power_station</t>
  </si>
  <si>
    <t>Vung Ang power station</t>
  </si>
  <si>
    <t>3-CC1</t>
  </si>
  <si>
    <t>Kỳ Lợi</t>
  </si>
  <si>
    <t>L104310</t>
  </si>
  <si>
    <t>G408644</t>
  </si>
  <si>
    <t>https://www.gem.wiki/Aden_power_station</t>
  </si>
  <si>
    <t>Yemen</t>
  </si>
  <si>
    <t>Aden power station</t>
  </si>
  <si>
    <t>محطة الرئيس ، محطة كهرباء عدن الجديدة</t>
  </si>
  <si>
    <t>Aden</t>
  </si>
  <si>
    <t>1135871</t>
  </si>
  <si>
    <t>L407692</t>
  </si>
  <si>
    <t>G410064</t>
  </si>
  <si>
    <t>G410063</t>
  </si>
  <si>
    <t>G411090</t>
  </si>
  <si>
    <t>https://www.gem.wiki/Al-Hiswa_power_station</t>
  </si>
  <si>
    <t>Al-Hiswa power station</t>
  </si>
  <si>
    <t>محطة الحسوة الكهرو حرارية</t>
  </si>
  <si>
    <t>1026264</t>
  </si>
  <si>
    <t>L408269</t>
  </si>
  <si>
    <t>G411708</t>
  </si>
  <si>
    <t>https://www.gem.wiki/Marib_power_station</t>
  </si>
  <si>
    <t>Marib power station</t>
  </si>
  <si>
    <t>محطة مأرب الغازية الثانبة ، محطة " مأرب ، محطة مأرب الغازية</t>
  </si>
  <si>
    <t>Marib</t>
  </si>
  <si>
    <t>WRI: WRI1022447</t>
  </si>
  <si>
    <t>Ma'rib Power Station</t>
  </si>
  <si>
    <t>1046495</t>
  </si>
  <si>
    <t>L405600</t>
  </si>
  <si>
    <t>G405086</t>
  </si>
  <si>
    <t>G405087</t>
  </si>
  <si>
    <t>G405088</t>
  </si>
  <si>
    <t>G405089</t>
  </si>
  <si>
    <t>G405090</t>
  </si>
  <si>
    <t>G405091</t>
  </si>
  <si>
    <t>G405092</t>
  </si>
  <si>
    <t>https://www.gem.wiki/Shabwa_power_station</t>
  </si>
  <si>
    <t>Shabwa power station</t>
  </si>
  <si>
    <t>محطة شبوة الغازية</t>
  </si>
  <si>
    <t>Shabwa</t>
  </si>
  <si>
    <t>Al 'Uqlah</t>
  </si>
  <si>
    <t>Al uqlah power plant</t>
  </si>
  <si>
    <t>L407860</t>
  </si>
  <si>
    <t>G411089</t>
  </si>
  <si>
    <t>https://www.gem.wiki/UAE-Aden_power_station</t>
  </si>
  <si>
    <t>UAE-Aden power station</t>
  </si>
  <si>
    <t>محطة الهبة الإماراتية</t>
  </si>
  <si>
    <t>L407859</t>
  </si>
  <si>
    <t>G410555</t>
  </si>
  <si>
    <t>G410554</t>
  </si>
  <si>
    <t>https://www.gem.wiki/Wadi_Hadramawt_power_station</t>
  </si>
  <si>
    <t>Wadi Hadramawt power station</t>
  </si>
  <si>
    <t>محطة وادي حضرموت</t>
  </si>
  <si>
    <t>Wadi Hadramawt</t>
  </si>
  <si>
    <t>Hadramawt</t>
  </si>
  <si>
    <t>L407861</t>
  </si>
  <si>
    <t>G411088</t>
  </si>
  <si>
    <t>https://www.gem.wiki/Kucova_power_station</t>
  </si>
  <si>
    <t>Albania</t>
  </si>
  <si>
    <t>Kucova power station</t>
  </si>
  <si>
    <t>Kuçovë</t>
  </si>
  <si>
    <t>Berat</t>
  </si>
  <si>
    <t>Europe</t>
  </si>
  <si>
    <t>Southern Europe</t>
  </si>
  <si>
    <t>L406419</t>
  </si>
  <si>
    <t>G406381</t>
  </si>
  <si>
    <t>https://www.gem.wiki/Roskovec_power_station</t>
  </si>
  <si>
    <t>Roskovec power station</t>
  </si>
  <si>
    <t>Roskovec</t>
  </si>
  <si>
    <t>Fier</t>
  </si>
  <si>
    <t>L408827</t>
  </si>
  <si>
    <t>G413019</t>
  </si>
  <si>
    <t>https://www.gem.wiki/Tiger_I_power_station</t>
  </si>
  <si>
    <t>Tiger I power station</t>
  </si>
  <si>
    <t>Renco S.p.A.</t>
  </si>
  <si>
    <t>Vlorë</t>
  </si>
  <si>
    <t>Tigri 1</t>
  </si>
  <si>
    <t>L408826</t>
  </si>
  <si>
    <t>G413018</t>
  </si>
  <si>
    <t>https://www.gem.wiki/Tiger_III_power_station</t>
  </si>
  <si>
    <t>Tiger III power station</t>
  </si>
  <si>
    <t>Tigri 2</t>
  </si>
  <si>
    <t>L408825</t>
  </si>
  <si>
    <t>G413017</t>
  </si>
  <si>
    <t>https://www.gem.wiki/Vlora_power_station</t>
  </si>
  <si>
    <t>Vlora power station</t>
  </si>
  <si>
    <t>Влёрская тепловая электростанция (ТЭС) (Russian)</t>
  </si>
  <si>
    <t>LNG/G</t>
  </si>
  <si>
    <t>TEC Vlora</t>
  </si>
  <si>
    <t>1021244</t>
  </si>
  <si>
    <t>L406417</t>
  </si>
  <si>
    <t>G406378</t>
  </si>
  <si>
    <t>https://www.gem.wiki/Donaustadt_power_station</t>
  </si>
  <si>
    <t>Austria</t>
  </si>
  <si>
    <t>Donaustadt power station</t>
  </si>
  <si>
    <t>Vienna</t>
  </si>
  <si>
    <t>Western Europe</t>
  </si>
  <si>
    <t>ENTSO-E: 14W-PROD-DO----O</t>
  </si>
  <si>
    <t>ENTSO-E: 14W-GEN-DO3----F</t>
  </si>
  <si>
    <t>1033341</t>
  </si>
  <si>
    <t>L100000400000</t>
  </si>
  <si>
    <t>G100000400000</t>
  </si>
  <si>
    <t>https://www.gem.wiki/Gratkorn_Mill_power_station</t>
  </si>
  <si>
    <t>Gratkorn Mill power station</t>
  </si>
  <si>
    <t>Gratkorn</t>
  </si>
  <si>
    <t>Styria</t>
  </si>
  <si>
    <t>pulp &amp; paper</t>
  </si>
  <si>
    <t>1020979</t>
  </si>
  <si>
    <t>1128971, 1128972, 1200635</t>
  </si>
  <si>
    <t>L100000400001</t>
  </si>
  <si>
    <t>G100000400001</t>
  </si>
  <si>
    <t>https://www.gem.wiki/Graz_power_station</t>
  </si>
  <si>
    <t>Graz power station</t>
  </si>
  <si>
    <t>Graz</t>
  </si>
  <si>
    <t>nan</t>
  </si>
  <si>
    <t>L100000407823</t>
  </si>
  <si>
    <t>G100000410440</t>
  </si>
  <si>
    <t>https://www.gem.wiki/Korneuberg_power_station</t>
  </si>
  <si>
    <t>Korneuberg power station</t>
  </si>
  <si>
    <t>Korneuburg</t>
  </si>
  <si>
    <t>Lower Austria</t>
  </si>
  <si>
    <t>1032912</t>
  </si>
  <si>
    <t>1126087, 1200393</t>
  </si>
  <si>
    <t>L100000407822</t>
  </si>
  <si>
    <t>G100000410439</t>
  </si>
  <si>
    <t>https://www.gem.wiki/Krems_Industriepark_power_station</t>
  </si>
  <si>
    <t>Krems Industriepark power station</t>
  </si>
  <si>
    <t>chemicals</t>
  </si>
  <si>
    <t>L100001000037</t>
  </si>
  <si>
    <t>G100001000103</t>
  </si>
  <si>
    <t>https://www.gem.wiki/Laakirchen_Paper_Mill_power_station</t>
  </si>
  <si>
    <t>Laakirchen Paper Mill power station</t>
  </si>
  <si>
    <t>Laakirchen</t>
  </si>
  <si>
    <t>Oberösterreich</t>
  </si>
  <si>
    <t>1024846</t>
  </si>
  <si>
    <t>1127668, 1162214, 1126088</t>
  </si>
  <si>
    <t>L100000400002</t>
  </si>
  <si>
    <t>G100000400002</t>
  </si>
  <si>
    <t>https://www.gem.wiki/Lenzing_Energy_power_station</t>
  </si>
  <si>
    <t>Lenzing Energy power station</t>
  </si>
  <si>
    <t>Lenzing</t>
  </si>
  <si>
    <t>Upper Austria</t>
  </si>
  <si>
    <t>1012155</t>
  </si>
  <si>
    <t>1217143, 1217144, 1217145</t>
  </si>
  <si>
    <t>L100000407821</t>
  </si>
  <si>
    <t>G100000410438</t>
  </si>
  <si>
    <t>https://www.gem.wiki/Leopoldau_power_station</t>
  </si>
  <si>
    <t>Leopoldau power station</t>
  </si>
  <si>
    <t>ENTSO-E: 14W-GEN-LAU----Z</t>
  </si>
  <si>
    <t>1033344</t>
  </si>
  <si>
    <t>1128824, 1128825</t>
  </si>
  <si>
    <t>L100000400003</t>
  </si>
  <si>
    <t>G100000400003</t>
  </si>
  <si>
    <t>https://www.gem.wiki/Linz_Mitte_power_station</t>
  </si>
  <si>
    <t>Linz Mitte power station</t>
  </si>
  <si>
    <t>1a</t>
  </si>
  <si>
    <t>Linz</t>
  </si>
  <si>
    <t>1021986</t>
  </si>
  <si>
    <t>1184062, 1184063</t>
  </si>
  <si>
    <t>L100000400004</t>
  </si>
  <si>
    <t>G100000400004</t>
  </si>
  <si>
    <t>1b</t>
  </si>
  <si>
    <t>1204153, 1267194</t>
  </si>
  <si>
    <t>G100000400005</t>
  </si>
  <si>
    <t>https://www.gem.wiki/Linz_Süd_power_station</t>
  </si>
  <si>
    <t>Linz Süd power station</t>
  </si>
  <si>
    <t>1 &amp; 2</t>
  </si>
  <si>
    <t>1021987</t>
  </si>
  <si>
    <t>1129305, 1129306, 1164787, 1168897, 1129304</t>
  </si>
  <si>
    <t>L100000400006</t>
  </si>
  <si>
    <t>G100000400006</t>
  </si>
  <si>
    <t>https://www.gem.wiki/Magna_Steyr_power_station</t>
  </si>
  <si>
    <t>Magna Steyr power station</t>
  </si>
  <si>
    <t>automobiles</t>
  </si>
  <si>
    <t>1012954</t>
  </si>
  <si>
    <t>L100000407824</t>
  </si>
  <si>
    <t>G100000410441</t>
  </si>
  <si>
    <t>https://www.gem.wiki/Mellach_power_station</t>
  </si>
  <si>
    <t>Mellach power station</t>
  </si>
  <si>
    <t>hydrogen capable: progress</t>
  </si>
  <si>
    <t>Neudorf ob Wildon</t>
  </si>
  <si>
    <t>Steiermark</t>
  </si>
  <si>
    <t>ENTSO-E: 14W-WGM-KW-----J</t>
  </si>
  <si>
    <t>ENTSO-E: 14W-WGM1-M1----5</t>
  </si>
  <si>
    <t>1030376</t>
  </si>
  <si>
    <t>L100000100047</t>
  </si>
  <si>
    <t>G100000400007</t>
  </si>
  <si>
    <t>ENTSO-E: 14W-WGM2-M1----X</t>
  </si>
  <si>
    <t>G100000400008</t>
  </si>
  <si>
    <t>ENTSO-E: 14W-WML-M1-----G</t>
  </si>
  <si>
    <t>G100001000106</t>
  </si>
  <si>
    <t>https://www.gem.wiki/Salzburg_Mitte_power_station</t>
  </si>
  <si>
    <t>Salzburg Mitte power station</t>
  </si>
  <si>
    <t>Salzburg</t>
  </si>
  <si>
    <t>1030071</t>
  </si>
  <si>
    <t>1176891, 1177728</t>
  </si>
  <si>
    <t>L100000400009</t>
  </si>
  <si>
    <t>G100000400009</t>
  </si>
  <si>
    <t>https://www.gem.wiki/Schwechat_Refinery_power_station</t>
  </si>
  <si>
    <t>Schwechat Refinery power station</t>
  </si>
  <si>
    <t>ST1-8</t>
  </si>
  <si>
    <t>1962-1975</t>
  </si>
  <si>
    <t>oil &amp; refining</t>
  </si>
  <si>
    <t>1024847</t>
  </si>
  <si>
    <t>L100001000039</t>
  </si>
  <si>
    <t>G100001000104</t>
  </si>
  <si>
    <t>https://www.gem.wiki/Simmering_power_station</t>
  </si>
  <si>
    <t>Simmering power station</t>
  </si>
  <si>
    <t>Sim1</t>
  </si>
  <si>
    <t>ENTSO-E: 14W-PROD-SIM---P</t>
  </si>
  <si>
    <t>1033346</t>
  </si>
  <si>
    <t>1202268, 1202269, 1220204</t>
  </si>
  <si>
    <t>L100000400010</t>
  </si>
  <si>
    <t>G100000400010</t>
  </si>
  <si>
    <t>Sim2</t>
  </si>
  <si>
    <t>G100001000105</t>
  </si>
  <si>
    <t>Sim3</t>
  </si>
  <si>
    <t>ENTSO-E: 14W-GEN-SIM3---P</t>
  </si>
  <si>
    <t>G100000400011</t>
  </si>
  <si>
    <t>https://www.gem.wiki/Steyrermuhl_Paper_Mill_power_station</t>
  </si>
  <si>
    <t>Steyrermuhl Paper Mill power station</t>
  </si>
  <si>
    <t>Steyrermuhl</t>
  </si>
  <si>
    <t>1025237</t>
  </si>
  <si>
    <t>L100000407825</t>
  </si>
  <si>
    <t>G100000410442</t>
  </si>
  <si>
    <t>https://www.gem.wiki/Theiss_power_station</t>
  </si>
  <si>
    <t>Theiss power station</t>
  </si>
  <si>
    <t>Gedersdorf</t>
  </si>
  <si>
    <t>Niederösterreich</t>
  </si>
  <si>
    <t>ENTSO-E: 14W-KW-THE-EVN-7</t>
  </si>
  <si>
    <t>ENTSO-E: 14W-KW-THE--M3-U</t>
  </si>
  <si>
    <t>KW Theiß</t>
  </si>
  <si>
    <t>1016341</t>
  </si>
  <si>
    <t>L100000400012</t>
  </si>
  <si>
    <t>G100000400012</t>
  </si>
  <si>
    <t>ENTSO-E: 14W-KW-THE--M5-O</t>
  </si>
  <si>
    <t>G100000410145</t>
  </si>
  <si>
    <t>E</t>
  </si>
  <si>
    <t>G100000410471</t>
  </si>
  <si>
    <t>https://www.gem.wiki/Timelkam_power_station</t>
  </si>
  <si>
    <t>Timelkam power station</t>
  </si>
  <si>
    <t>Timelkam</t>
  </si>
  <si>
    <t>ENTSO-E: 14WENERGIE--WT02</t>
  </si>
  <si>
    <t>ENTSO-E: 14WENERGIEAGWT4S</t>
  </si>
  <si>
    <t>1024642</t>
  </si>
  <si>
    <t>L100000100052</t>
  </si>
  <si>
    <t>G100000400013</t>
  </si>
  <si>
    <t>https://www.gem.wiki/Wels_District_Heating_power_station</t>
  </si>
  <si>
    <t>Wels District Heating power station</t>
  </si>
  <si>
    <t>Wels</t>
  </si>
  <si>
    <t>1119712</t>
  </si>
  <si>
    <t>1166113, 1166114, 1173216</t>
  </si>
  <si>
    <t>L100000400014</t>
  </si>
  <si>
    <t>G100000400014</t>
  </si>
  <si>
    <t>https://www.gem.wiki/Werk_Linz_power_station</t>
  </si>
  <si>
    <t>Werk Linz power station</t>
  </si>
  <si>
    <t>Block 7</t>
  </si>
  <si>
    <t>ENTSO-E: 14W-VOEST-KW---0</t>
  </si>
  <si>
    <t>ENTSO-E: 14W-BLOCK07-L--J</t>
  </si>
  <si>
    <t>iron &amp; steel</t>
  </si>
  <si>
    <t>1032905</t>
  </si>
  <si>
    <t>L100000400015</t>
  </si>
  <si>
    <t>G100000400015</t>
  </si>
  <si>
    <t>https://www.gem.wiki/Berezovskaya_(Belarus)_power_station</t>
  </si>
  <si>
    <t>Belarus</t>
  </si>
  <si>
    <t>Berezovskaya (Belarus) power station</t>
  </si>
  <si>
    <t>Березовская ГРЭС, пиково-резервный энергоисточник (ПРЭИ)</t>
  </si>
  <si>
    <t>Beloozersk</t>
  </si>
  <si>
    <t>Brest</t>
  </si>
  <si>
    <t>Eastern Europe</t>
  </si>
  <si>
    <t>1010892</t>
  </si>
  <si>
    <t>1161793, 1181693, 1181694</t>
  </si>
  <si>
    <t>L406702</t>
  </si>
  <si>
    <t>G407056</t>
  </si>
  <si>
    <t>1105274, 1181691, 1181692</t>
  </si>
  <si>
    <t>G407055</t>
  </si>
  <si>
    <t>1162145, 1224036, 1224037</t>
  </si>
  <si>
    <t>G407054</t>
  </si>
  <si>
    <t>1275004, 1275005</t>
  </si>
  <si>
    <t>G407053</t>
  </si>
  <si>
    <t>G407052</t>
  </si>
  <si>
    <t>G407051</t>
  </si>
  <si>
    <t>G407050</t>
  </si>
  <si>
    <t>G407049</t>
  </si>
  <si>
    <t>G407048</t>
  </si>
  <si>
    <t>https://www.gem.wiki/Bobruisk_CHP-2_power_station</t>
  </si>
  <si>
    <t>Bobruisk CHP-2 power station</t>
  </si>
  <si>
    <t>Бобруйская ТЭЦ-2</t>
  </si>
  <si>
    <t>Bobruisk</t>
  </si>
  <si>
    <t>Mogilev</t>
  </si>
  <si>
    <t>1069452</t>
  </si>
  <si>
    <t>L406703</t>
  </si>
  <si>
    <t>G407047</t>
  </si>
  <si>
    <t>G407046</t>
  </si>
  <si>
    <t>G407045</t>
  </si>
  <si>
    <t>https://www.gem.wiki/Borisov_CHP_power_station</t>
  </si>
  <si>
    <t>Borisov CHP power station</t>
  </si>
  <si>
    <t>Борисовская ТЭЦ</t>
  </si>
  <si>
    <t>Borisov</t>
  </si>
  <si>
    <t>Minsk</t>
  </si>
  <si>
    <t>Borisovskaya</t>
  </si>
  <si>
    <t>1111784</t>
  </si>
  <si>
    <t>L406705</t>
  </si>
  <si>
    <t>G407044</t>
  </si>
  <si>
    <t>https://www.gem.wiki/Gomel_CHP-2_power_station</t>
  </si>
  <si>
    <t>Gomel CHP-2 power station</t>
  </si>
  <si>
    <t>Гомельская ТЭЦ-2</t>
  </si>
  <si>
    <t>Gomel</t>
  </si>
  <si>
    <t>1010896</t>
  </si>
  <si>
    <t>L406704</t>
  </si>
  <si>
    <t>G407043</t>
  </si>
  <si>
    <t>G407042</t>
  </si>
  <si>
    <t>G407041</t>
  </si>
  <si>
    <t>https://www.gem.wiki/Grodno_CHP-2_power_station</t>
  </si>
  <si>
    <t>Grodno CHP-2 power station</t>
  </si>
  <si>
    <t>Гродненская ТЭЦ-2</t>
  </si>
  <si>
    <t>Grodno</t>
  </si>
  <si>
    <t>Grodnenskaya</t>
  </si>
  <si>
    <t>1010897</t>
  </si>
  <si>
    <t>L406706</t>
  </si>
  <si>
    <t>G407040</t>
  </si>
  <si>
    <t>G407039</t>
  </si>
  <si>
    <t>G410813</t>
  </si>
  <si>
    <t>G407038</t>
  </si>
  <si>
    <t>https://www.gem.wiki/Lukoml_GRES_power_station</t>
  </si>
  <si>
    <t>Lukoml GRES power station</t>
  </si>
  <si>
    <t>Лукомльская ГРЭС, пиково-резервный энергоисточник (ПРЭИ)</t>
  </si>
  <si>
    <t>Novalukomĺ</t>
  </si>
  <si>
    <t>Vitebsk</t>
  </si>
  <si>
    <t>Lukomlskaya</t>
  </si>
  <si>
    <t>1010899</t>
  </si>
  <si>
    <t>L406707</t>
  </si>
  <si>
    <t>G407037</t>
  </si>
  <si>
    <t>G407028</t>
  </si>
  <si>
    <t>G407027</t>
  </si>
  <si>
    <t>G407026</t>
  </si>
  <si>
    <t>G407036</t>
  </si>
  <si>
    <t>G407035</t>
  </si>
  <si>
    <t>G407034</t>
  </si>
  <si>
    <t>G407033</t>
  </si>
  <si>
    <t>G407032</t>
  </si>
  <si>
    <t>G407031</t>
  </si>
  <si>
    <t>G407030</t>
  </si>
  <si>
    <t>G407029</t>
  </si>
  <si>
    <t>https://www.gem.wiki/Minsk_CHP-2_power_station</t>
  </si>
  <si>
    <t>Minsk CHP-2 power station</t>
  </si>
  <si>
    <t>Минская ТЭЦ-2</t>
  </si>
  <si>
    <t>Minskaya 2</t>
  </si>
  <si>
    <t>1022840</t>
  </si>
  <si>
    <t>1208114, 1208115, 1224337</t>
  </si>
  <si>
    <t>L406709</t>
  </si>
  <si>
    <t>G407025</t>
  </si>
  <si>
    <t>https://www.gem.wiki/Minsk_CHP-3_power_station</t>
  </si>
  <si>
    <t>Minsk CHP-3 power station</t>
  </si>
  <si>
    <t>Минская ТЭЦ-3</t>
  </si>
  <si>
    <t>1022841</t>
  </si>
  <si>
    <t>1188366, 1198425</t>
  </si>
  <si>
    <t>L406708</t>
  </si>
  <si>
    <t>G407023</t>
  </si>
  <si>
    <t>G410812</t>
  </si>
  <si>
    <t>G410811</t>
  </si>
  <si>
    <t>G409632</t>
  </si>
  <si>
    <t>G409614</t>
  </si>
  <si>
    <t>https://www.gem.wiki/Minsk_CHP-4_power_station</t>
  </si>
  <si>
    <t>Minsk CHP-4 power station</t>
  </si>
  <si>
    <t>Минская ТЭЦ-4</t>
  </si>
  <si>
    <t>1022842</t>
  </si>
  <si>
    <t>L406710</t>
  </si>
  <si>
    <t>G407022</t>
  </si>
  <si>
    <t>G409617</t>
  </si>
  <si>
    <t>G409631</t>
  </si>
  <si>
    <t>G409630</t>
  </si>
  <si>
    <t>G407021</t>
  </si>
  <si>
    <t>G407020</t>
  </si>
  <si>
    <t>G407019</t>
  </si>
  <si>
    <t>https://www.gem.wiki/Minsk_CHP-5_power_station</t>
  </si>
  <si>
    <t>Minsk CHP-5 power station</t>
  </si>
  <si>
    <t>Минская ТЭЦ-5, пиково-резервный энергоисточник (ПРЭИ)</t>
  </si>
  <si>
    <t>Druzhny</t>
  </si>
  <si>
    <t>Pukhovichi</t>
  </si>
  <si>
    <t>1047030</t>
  </si>
  <si>
    <t>L406711</t>
  </si>
  <si>
    <t>G407018</t>
  </si>
  <si>
    <t>1132058</t>
  </si>
  <si>
    <t>G407017</t>
  </si>
  <si>
    <t>G407016</t>
  </si>
  <si>
    <t>G407015</t>
  </si>
  <si>
    <t>G407014</t>
  </si>
  <si>
    <t>G407013</t>
  </si>
  <si>
    <t>G407012</t>
  </si>
  <si>
    <t>G407011</t>
  </si>
  <si>
    <t>https://www.gem.wiki/Mogilev_CHP-2_power_station</t>
  </si>
  <si>
    <t>Mogilev CHP-2 power station</t>
  </si>
  <si>
    <t>Могилевская ТЭЦ-2</t>
  </si>
  <si>
    <t>1010901</t>
  </si>
  <si>
    <t>L406712</t>
  </si>
  <si>
    <t>G407010</t>
  </si>
  <si>
    <t>G409629</t>
  </si>
  <si>
    <t>G409628</t>
  </si>
  <si>
    <t>G409627</t>
  </si>
  <si>
    <t>G409626</t>
  </si>
  <si>
    <t>https://www.gem.wiki/Mozyr_CHP_power_station</t>
  </si>
  <si>
    <t>Mozyr CHP power station</t>
  </si>
  <si>
    <t>Мозырская ТЭЦ</t>
  </si>
  <si>
    <t>Mikhalki</t>
  </si>
  <si>
    <t>1010902</t>
  </si>
  <si>
    <t>L406713</t>
  </si>
  <si>
    <t>G407009</t>
  </si>
  <si>
    <t>G407008</t>
  </si>
  <si>
    <t>https://www.gem.wiki/Novopolotsk_CHP_power_station</t>
  </si>
  <si>
    <t>Novopolotsk CHP power station</t>
  </si>
  <si>
    <t>Новополоцкая ТЭЦ, пиково-резервный энергоисточник (ПРЭИ)</t>
  </si>
  <si>
    <t>Navapolatsk</t>
  </si>
  <si>
    <t>Novopolotskaya, Navapolatsk</t>
  </si>
  <si>
    <t>1010908</t>
  </si>
  <si>
    <t>L406714</t>
  </si>
  <si>
    <t>G407007</t>
  </si>
  <si>
    <t>G407004</t>
  </si>
  <si>
    <t>G413016</t>
  </si>
  <si>
    <t>G407006</t>
  </si>
  <si>
    <t>G409624</t>
  </si>
  <si>
    <t>G409623</t>
  </si>
  <si>
    <t>G409622</t>
  </si>
  <si>
    <t>G409621</t>
  </si>
  <si>
    <t>G407005</t>
  </si>
  <si>
    <t>https://www.gem.wiki/Orsha_CHP_power_station</t>
  </si>
  <si>
    <t>Orsha CHP power station</t>
  </si>
  <si>
    <t>Оршанская ТЭЦ</t>
  </si>
  <si>
    <t>Orsha</t>
  </si>
  <si>
    <t>1010904</t>
  </si>
  <si>
    <t>1010904, 1010904, 1010904</t>
  </si>
  <si>
    <t>L406719</t>
  </si>
  <si>
    <t>G407003</t>
  </si>
  <si>
    <t>https://www.gem.wiki/Svetlogorsk_CHP_power_station</t>
  </si>
  <si>
    <t>Svetlogorsk CHP power station</t>
  </si>
  <si>
    <t>Светлогорская ТЭЦ, Василевичская ГРЭС (old name)</t>
  </si>
  <si>
    <t>Svietlahorsk</t>
  </si>
  <si>
    <t>Svetlogorskaya, Vasilevichskaya</t>
  </si>
  <si>
    <t>1010910</t>
  </si>
  <si>
    <t>L406718</t>
  </si>
  <si>
    <t>G409618</t>
  </si>
  <si>
    <t>G407002</t>
  </si>
  <si>
    <t>https://www.gem.wiki/Aalst_Syral_power_station</t>
  </si>
  <si>
    <t>Belgium</t>
  </si>
  <si>
    <t>Aalst Syral power station</t>
  </si>
  <si>
    <t>Aalst</t>
  </si>
  <si>
    <t>East Flanders</t>
  </si>
  <si>
    <t>1039909</t>
  </si>
  <si>
    <t>1160681, 1174676</t>
  </si>
  <si>
    <t>L100000400016</t>
  </si>
  <si>
    <t>G100000400016</t>
  </si>
  <si>
    <t>https://www.gem.wiki/Amercoeur_power_station</t>
  </si>
  <si>
    <t>Amercoeur power station</t>
  </si>
  <si>
    <t>Roux</t>
  </si>
  <si>
    <t>Hainaut</t>
  </si>
  <si>
    <t>ENTSO-E: 22WAMERCO000010Y</t>
  </si>
  <si>
    <t>ENTSO-E: 22WAMERCO000008L</t>
  </si>
  <si>
    <t>1014399</t>
  </si>
  <si>
    <t>1194745, 1194746</t>
  </si>
  <si>
    <t>L100000100087</t>
  </si>
  <si>
    <t>G100000400017</t>
  </si>
  <si>
    <t>ENTSO-E: 22WAMERCO000009J</t>
  </si>
  <si>
    <t>G100000406282</t>
  </si>
  <si>
    <t>https://www.gem.wiki/Angleur_power_station</t>
  </si>
  <si>
    <t>Angleur power station</t>
  </si>
  <si>
    <t>Angleur</t>
  </si>
  <si>
    <t>Liege</t>
  </si>
  <si>
    <t>1029386, WRI: WRI1002208</t>
  </si>
  <si>
    <t>L100000400018</t>
  </si>
  <si>
    <t>G100000400018</t>
  </si>
  <si>
    <t>G100000400019</t>
  </si>
  <si>
    <t>41</t>
  </si>
  <si>
    <t>ENTSO-E: 22W2019061513--D</t>
  </si>
  <si>
    <t>G100000400020</t>
  </si>
  <si>
    <t>42</t>
  </si>
  <si>
    <t>ENTSO-E: 22W2019061515--5</t>
  </si>
  <si>
    <t>G100000400021</t>
  </si>
  <si>
    <t>https://www.gem.wiki/BASF_Antwerp_power_station</t>
  </si>
  <si>
    <t>BASF Antwerp power station</t>
  </si>
  <si>
    <t>Antwerp</t>
  </si>
  <si>
    <t>L100000406399</t>
  </si>
  <si>
    <t>G100000406335</t>
  </si>
  <si>
    <t>https://www.gem.wiki/Beerse_power_station</t>
  </si>
  <si>
    <t>Beerse power station</t>
  </si>
  <si>
    <t>L100001000036</t>
  </si>
  <si>
    <t>G100001000101</t>
  </si>
  <si>
    <t>https://www.gem.wiki/Beveren_Ineos_Phenolchemie_power_station</t>
  </si>
  <si>
    <t>Beveren Ineos Phenolchemie power station</t>
  </si>
  <si>
    <t>Beveren</t>
  </si>
  <si>
    <t>1014405</t>
  </si>
  <si>
    <t>L100000400023</t>
  </si>
  <si>
    <t>G100000400023</t>
  </si>
  <si>
    <t>https://www.gem.wiki/Clabecq_Steel_Works_power_station</t>
  </si>
  <si>
    <t>Clabecq Steel Works power station</t>
  </si>
  <si>
    <t>2008-2012</t>
  </si>
  <si>
    <t>1017108</t>
  </si>
  <si>
    <t>L100001000035</t>
  </si>
  <si>
    <t>G100001000099</t>
  </si>
  <si>
    <t>https://www.gem.wiki/Covestro_Oorderen_power_station</t>
  </si>
  <si>
    <t>Covestro Oorderen power station</t>
  </si>
  <si>
    <t>Antwerp Bayer; Oorderen Bayer</t>
  </si>
  <si>
    <t>1095024</t>
  </si>
  <si>
    <t>L100000406369</t>
  </si>
  <si>
    <t>G100000406275</t>
  </si>
  <si>
    <t>https://www.gem.wiki/Dils_Energie_power_station</t>
  </si>
  <si>
    <t>Dils Energie power station</t>
  </si>
  <si>
    <t>Rotem</t>
  </si>
  <si>
    <t>Limburg</t>
  </si>
  <si>
    <t>Bloomberg: 1012838</t>
  </si>
  <si>
    <t>1087362</t>
  </si>
  <si>
    <t>1235378, 1235379</t>
  </si>
  <si>
    <t>L100000407651</t>
  </si>
  <si>
    <t>G100000409990</t>
  </si>
  <si>
    <t>https://www.gem.wiki/Drogenbos_power_station</t>
  </si>
  <si>
    <t>Drogenbos power station</t>
  </si>
  <si>
    <t>Drogenbos</t>
  </si>
  <si>
    <t>Flemish Brabant</t>
  </si>
  <si>
    <t>1014414</t>
  </si>
  <si>
    <t>1112790, 1112791, 1112792</t>
  </si>
  <si>
    <t>L100000400024</t>
  </si>
  <si>
    <t>G100000400024</t>
  </si>
  <si>
    <t>1112788, 1112789</t>
  </si>
  <si>
    <t>G100001000100</t>
  </si>
  <si>
    <t>https://www.gem.wiki/Geel_power_station</t>
  </si>
  <si>
    <t>Geel power station</t>
  </si>
  <si>
    <t>Amoco</t>
  </si>
  <si>
    <t>1041418</t>
  </si>
  <si>
    <t>L100001000034</t>
  </si>
  <si>
    <t>G100001000098</t>
  </si>
  <si>
    <t>https://www.gem.wiki/Ham_(Gent)_power_station</t>
  </si>
  <si>
    <t>Ham (Gent) power station</t>
  </si>
  <si>
    <t>Gent</t>
  </si>
  <si>
    <t>1029632</t>
  </si>
  <si>
    <t>1116533, 1116534</t>
  </si>
  <si>
    <t>L100000400025</t>
  </si>
  <si>
    <t>G100000406272</t>
  </si>
  <si>
    <t>G100000400025</t>
  </si>
  <si>
    <t>G100000400026</t>
  </si>
  <si>
    <t>https://www.gem.wiki/Herdersbrug_power_station</t>
  </si>
  <si>
    <t>Herdersbrug power station</t>
  </si>
  <si>
    <t>Brugge</t>
  </si>
  <si>
    <t>West Flanders</t>
  </si>
  <si>
    <t>1014407</t>
  </si>
  <si>
    <t>1107312, 1107313, 1107314</t>
  </si>
  <si>
    <t>L100000400027</t>
  </si>
  <si>
    <t>G100000400027</t>
  </si>
  <si>
    <t>https://www.gem.wiki/Inesco_power_station</t>
  </si>
  <si>
    <t>Inesco power station</t>
  </si>
  <si>
    <t>Zwijndrecht</t>
  </si>
  <si>
    <t>ENTSO-E: 22WINESCO150149P</t>
  </si>
  <si>
    <t>1056631</t>
  </si>
  <si>
    <t>1183604, 1189903, 1189904</t>
  </si>
  <si>
    <t>L100000400028</t>
  </si>
  <si>
    <t>G100000400028</t>
  </si>
  <si>
    <t>https://www.gem.wiki/Izegem_power_station</t>
  </si>
  <si>
    <t>Izegem power station</t>
  </si>
  <si>
    <t>Izegem</t>
  </si>
  <si>
    <t>Bloomberg: 1000994</t>
  </si>
  <si>
    <t>agriculture</t>
  </si>
  <si>
    <t>1024803</t>
  </si>
  <si>
    <t>L100000406372</t>
  </si>
  <si>
    <t>G100000406280</t>
  </si>
  <si>
    <t>https://www.gem.wiki/Jemeppe-sur-Sambre_power_station</t>
  </si>
  <si>
    <t>Jemeppe-sur-Sambre power station</t>
  </si>
  <si>
    <t>Jemeppe-sur-Sambre</t>
  </si>
  <si>
    <t>Namur</t>
  </si>
  <si>
    <t>Bloomberg: 1001030</t>
  </si>
  <si>
    <t>Jemeppe-Solvay</t>
  </si>
  <si>
    <t>1044073</t>
  </si>
  <si>
    <t>1168048, 1168049, 1166728</t>
  </si>
  <si>
    <t>L100000400029</t>
  </si>
  <si>
    <t>G100000400029</t>
  </si>
  <si>
    <t>https://www.gem.wiki/Les_Awirs_power_station</t>
  </si>
  <si>
    <t>Les Awirs power station</t>
  </si>
  <si>
    <t>Flémalle</t>
  </si>
  <si>
    <t>Centrale des Awirs</t>
  </si>
  <si>
    <t>1014424</t>
  </si>
  <si>
    <t>L100000406373</t>
  </si>
  <si>
    <t>G100000406281</t>
  </si>
  <si>
    <t>https://www.gem.wiki/Lillo_Degussa_power_station</t>
  </si>
  <si>
    <t>Lillo Degussa power station</t>
  </si>
  <si>
    <t>Bloomberg: 1000978</t>
  </si>
  <si>
    <t>Evonik Degussa</t>
  </si>
  <si>
    <t>1043048</t>
  </si>
  <si>
    <t>1163882, 1204964, 1242620</t>
  </si>
  <si>
    <t>L100000400030</t>
  </si>
  <si>
    <t>G100000400030</t>
  </si>
  <si>
    <t>G100000410396</t>
  </si>
  <si>
    <t>https://www.gem.wiki/Manage_Seneffe_power_station</t>
  </si>
  <si>
    <t>Manage Seneffe power station</t>
  </si>
  <si>
    <t>Manage</t>
  </si>
  <si>
    <t>Manage gas power plant</t>
  </si>
  <si>
    <t>1067400</t>
  </si>
  <si>
    <t>L100000407650</t>
  </si>
  <si>
    <t>G100000409989</t>
  </si>
  <si>
    <t>https://www.gem.wiki/Marcinelle_Energie_(Carsid)_power_station</t>
  </si>
  <si>
    <t>Marcinelle Energie (Carsid) power station</t>
  </si>
  <si>
    <t>Charleroi</t>
  </si>
  <si>
    <t>ENTSO-E: 22WMARCIN150179H</t>
  </si>
  <si>
    <t>1068823</t>
  </si>
  <si>
    <t>L100000400031</t>
  </si>
  <si>
    <t>G100000400031</t>
  </si>
  <si>
    <t>https://www.gem.wiki/Monsanto_Oud-Lillo_power_station</t>
  </si>
  <si>
    <t>Monsanto Oud-Lillo power station</t>
  </si>
  <si>
    <t>Bloomberg: 1001006</t>
  </si>
  <si>
    <t>Oud-Lillo Monsanto; Gasturbine Oud-Lillo</t>
  </si>
  <si>
    <t>1044071</t>
  </si>
  <si>
    <t>L100000406368</t>
  </si>
  <si>
    <t>G100000406274</t>
  </si>
  <si>
    <t>https://www.gem.wiki/Ringvaart_power_station</t>
  </si>
  <si>
    <t>Ringvaart power station</t>
  </si>
  <si>
    <t>ENTSO-E: 22WRINGVA150209C</t>
  </si>
  <si>
    <t>1029634</t>
  </si>
  <si>
    <t>L100000400032</t>
  </si>
  <si>
    <t>G100000400032</t>
  </si>
  <si>
    <t>G100000410395</t>
  </si>
  <si>
    <t>https://www.gem.wiki/Saint-Ghislain_power_station</t>
  </si>
  <si>
    <t>Saint-Ghislain power station</t>
  </si>
  <si>
    <t>Baudour</t>
  </si>
  <si>
    <t>ENTSO-E: 22WSAINT-150221B</t>
  </si>
  <si>
    <t>1050465</t>
  </si>
  <si>
    <t>1104767, 1160334</t>
  </si>
  <si>
    <t>L100000400033</t>
  </si>
  <si>
    <t>G100000400033</t>
  </si>
  <si>
    <t>https://www.gem.wiki/Sappi_Lanaken_power_station</t>
  </si>
  <si>
    <t>Sappi Lanaken power station</t>
  </si>
  <si>
    <t>Lanaken</t>
  </si>
  <si>
    <t>Limburg Province</t>
  </si>
  <si>
    <t>Bloomberg: 1001024</t>
  </si>
  <si>
    <t>1020978</t>
  </si>
  <si>
    <t>L100000406370</t>
  </si>
  <si>
    <t>G100000406276</t>
  </si>
  <si>
    <t>https://www.gem.wiki/Scheldelaan_Exxonmobil_power_station</t>
  </si>
  <si>
    <t>Scheldelaan Exxonmobil power station</t>
  </si>
  <si>
    <t>ENTSO-E: 22WSCHELD1502261</t>
  </si>
  <si>
    <t>1071823</t>
  </si>
  <si>
    <t>L100000400034</t>
  </si>
  <si>
    <t>G100000400034</t>
  </si>
  <si>
    <t>https://www.gem.wiki/Seraing_power_station</t>
  </si>
  <si>
    <t>Seraing power station</t>
  </si>
  <si>
    <t>Seraing</t>
  </si>
  <si>
    <t>1029635</t>
  </si>
  <si>
    <t>1146907, 1146908, 1146909</t>
  </si>
  <si>
    <t>L100000400035</t>
  </si>
  <si>
    <t>G100000400035</t>
  </si>
  <si>
    <t>G100000406271</t>
  </si>
  <si>
    <t>https://www.gem.wiki/T-power_Beringen_power_station</t>
  </si>
  <si>
    <t>T-power Beringen power station</t>
  </si>
  <si>
    <t>Tessenderlo</t>
  </si>
  <si>
    <t>ENTSO-E: 22WT-POWE150244W</t>
  </si>
  <si>
    <t>1064184</t>
  </si>
  <si>
    <t>L100000400036</t>
  </si>
  <si>
    <t>G100000400036</t>
  </si>
  <si>
    <t>G100000409991</t>
  </si>
  <si>
    <t>https://www.gem.wiki/Vilvoorde_power_station</t>
  </si>
  <si>
    <t>Vilvoorde power station</t>
  </si>
  <si>
    <t>Vilvoorde</t>
  </si>
  <si>
    <t>ENTSO-E: 22W20181015PU--J</t>
  </si>
  <si>
    <t>1078236</t>
  </si>
  <si>
    <t>L100000400037</t>
  </si>
  <si>
    <t>G100000400037</t>
  </si>
  <si>
    <t>G100000406273</t>
  </si>
  <si>
    <t>https://www.gem.wiki/Wilmarsdonk_Total_power_station</t>
  </si>
  <si>
    <t>Wilmarsdonk Total power station</t>
  </si>
  <si>
    <t>Bloomberg: 1001042</t>
  </si>
  <si>
    <t>1040171</t>
  </si>
  <si>
    <t>L100000406371</t>
  </si>
  <si>
    <t>G100000406279</t>
  </si>
  <si>
    <t>G100000406278</t>
  </si>
  <si>
    <t>G100000406277</t>
  </si>
  <si>
    <t>https://www.gem.wiki/Zandvliet_Power_Station</t>
  </si>
  <si>
    <t>Zandvliet power station</t>
  </si>
  <si>
    <t>ENTSO-E: 22WZANDVL150255D</t>
  </si>
  <si>
    <t>1045340</t>
  </si>
  <si>
    <t>L100000400038</t>
  </si>
  <si>
    <t>G100000400038</t>
  </si>
  <si>
    <t>https://www.gem.wiki/Zeebrugge_2_Fluxys_power_station</t>
  </si>
  <si>
    <t>Zeebrugge 2 Fluxys power station</t>
  </si>
  <si>
    <t>Bruges</t>
  </si>
  <si>
    <t>1014449</t>
  </si>
  <si>
    <t>L100000400039</t>
  </si>
  <si>
    <t>G100000400039</t>
  </si>
  <si>
    <t>https://www.gem.wiki/Zelzate_2_Knippegroen_power_station</t>
  </si>
  <si>
    <t>Zelzate 2 Knippegroen power station</t>
  </si>
  <si>
    <t>ENTSO-E: 22WZELZAT1502618</t>
  </si>
  <si>
    <t>1061812</t>
  </si>
  <si>
    <t>L100000407649</t>
  </si>
  <si>
    <t>G100000409988</t>
  </si>
  <si>
    <t>https://www.gem.wiki/Zwijndrecht_Lanxess_power_station</t>
  </si>
  <si>
    <t>Zwijndrecht Lanxess power station</t>
  </si>
  <si>
    <t>rubber</t>
  </si>
  <si>
    <t>1066845</t>
  </si>
  <si>
    <t>1198640, 1249781</t>
  </si>
  <si>
    <t>L100000400040</t>
  </si>
  <si>
    <t>G100000400040</t>
  </si>
  <si>
    <t>https://www.gem.wiki/Banja_Luka_power_station</t>
  </si>
  <si>
    <t>Bosnia and Herzegovina</t>
  </si>
  <si>
    <t>Banja Luka power station</t>
  </si>
  <si>
    <t>Banja Luka</t>
  </si>
  <si>
    <t>Srpska</t>
  </si>
  <si>
    <t>1140700</t>
  </si>
  <si>
    <t>L407978</t>
  </si>
  <si>
    <t>G410808</t>
  </si>
  <si>
    <t>https://www.gem.wiki/Bosanski_Brod_power_station</t>
  </si>
  <si>
    <t>Bosanski Brod power station</t>
  </si>
  <si>
    <t>Brod</t>
  </si>
  <si>
    <t>1011231</t>
  </si>
  <si>
    <t>L407977</t>
  </si>
  <si>
    <t>G410810</t>
  </si>
  <si>
    <t>https://www.gem.wiki/ERS_Gas-Fired_CHP_power_station</t>
  </si>
  <si>
    <t>ERS Gas-Fired CHP power station</t>
  </si>
  <si>
    <t>Catici</t>
  </si>
  <si>
    <t>Zenica-Doboj</t>
  </si>
  <si>
    <t>1020233</t>
  </si>
  <si>
    <t>L406716</t>
  </si>
  <si>
    <t>G407000</t>
  </si>
  <si>
    <t>https://www.gem.wiki/KTG_Zenica_power_station</t>
  </si>
  <si>
    <t>KTG Zenica power station</t>
  </si>
  <si>
    <t>Zenica</t>
  </si>
  <si>
    <t>1076912</t>
  </si>
  <si>
    <t>1217465; 1226563; 1226564</t>
  </si>
  <si>
    <t>L406715</t>
  </si>
  <si>
    <t>G406999</t>
  </si>
  <si>
    <t>https://www.gem.wiki/Prijedor_power_station</t>
  </si>
  <si>
    <t>Prijedor power station</t>
  </si>
  <si>
    <t>Prijedor</t>
  </si>
  <si>
    <t>1140701</t>
  </si>
  <si>
    <t>L407979</t>
  </si>
  <si>
    <t>G410809</t>
  </si>
  <si>
    <t>https://www.gem.wiki/Bobov_Dol_Power_Station</t>
  </si>
  <si>
    <t>Bulgaria</t>
  </si>
  <si>
    <t>Bobov Dol power station</t>
  </si>
  <si>
    <t>ТЕЦ Бобов Дол</t>
  </si>
  <si>
    <t>change of plans</t>
  </si>
  <si>
    <t>Golemo Selo</t>
  </si>
  <si>
    <t>Kyustendil</t>
  </si>
  <si>
    <t>1023672</t>
  </si>
  <si>
    <t>L100137</t>
  </si>
  <si>
    <t>G407336</t>
  </si>
  <si>
    <t>https://www.gem.wiki/Maritsa_Itzok-2_power_station</t>
  </si>
  <si>
    <t>Maritsa Itzok-2 power station</t>
  </si>
  <si>
    <t>Kovachevo</t>
  </si>
  <si>
    <t>Galabovo</t>
  </si>
  <si>
    <t>L100143</t>
  </si>
  <si>
    <t>G410443</t>
  </si>
  <si>
    <t>https://www.gem.wiki/Neftochim_Refinery_power_station</t>
  </si>
  <si>
    <t>Neftochim Refinery power station</t>
  </si>
  <si>
    <t>Burgas</t>
  </si>
  <si>
    <t>Bloomberg: 1010606</t>
  </si>
  <si>
    <t>Neftohim Refinery, LUKOIL Neftohim Burgas</t>
  </si>
  <si>
    <t>1040588</t>
  </si>
  <si>
    <t>L400041</t>
  </si>
  <si>
    <t>G400041</t>
  </si>
  <si>
    <t>G400042</t>
  </si>
  <si>
    <t>G400043</t>
  </si>
  <si>
    <t>G400044</t>
  </si>
  <si>
    <t>https://www.gem.wiki/Plovdiv_North_power_station</t>
  </si>
  <si>
    <t>Plovdiv North power station</t>
  </si>
  <si>
    <t>Plovdiv</t>
  </si>
  <si>
    <t>Bloomberg: 1010610</t>
  </si>
  <si>
    <t>EVN Когенерация</t>
  </si>
  <si>
    <t>1077958</t>
  </si>
  <si>
    <t>1219179, 1226066</t>
  </si>
  <si>
    <t>L400045</t>
  </si>
  <si>
    <t>G400045</t>
  </si>
  <si>
    <t>https://www.gem.wiki/Rupite_power_station</t>
  </si>
  <si>
    <t>Rupite power station</t>
  </si>
  <si>
    <t>Rupite</t>
  </si>
  <si>
    <t>Blagoevgrad</t>
  </si>
  <si>
    <t>L408020</t>
  </si>
  <si>
    <t>G410801</t>
  </si>
  <si>
    <t>https://www.gem.wiki/Sofia_Iztok_power_station</t>
  </si>
  <si>
    <t>Sofia Iztok power station</t>
  </si>
  <si>
    <t>Sofia City</t>
  </si>
  <si>
    <t>Sofia</t>
  </si>
  <si>
    <t>Sofia Iztok Power Plant, Sofia East</t>
  </si>
  <si>
    <t>1023696</t>
  </si>
  <si>
    <t>1153671, 1153672, 1238045, 1238046, 1153673</t>
  </si>
  <si>
    <t>L400048</t>
  </si>
  <si>
    <t>G400048</t>
  </si>
  <si>
    <t>Bloomberg: 1005428,</t>
  </si>
  <si>
    <t>G410436</t>
  </si>
  <si>
    <t>https://www.gem.wiki/Sofia_power_station</t>
  </si>
  <si>
    <t>Sofia power station</t>
  </si>
  <si>
    <t>1070461</t>
  </si>
  <si>
    <t>L400046</t>
  </si>
  <si>
    <t>G400046</t>
  </si>
  <si>
    <t>Bloomberg: 1005426</t>
  </si>
  <si>
    <t>G400047</t>
  </si>
  <si>
    <t>G410437</t>
  </si>
  <si>
    <t>https://www.gem.wiki/Toplofikacia_Pleven_power_station</t>
  </si>
  <si>
    <t>Toplofikacia Pleven power station</t>
  </si>
  <si>
    <t>Pleven</t>
  </si>
  <si>
    <t>Bloomberg: 1010608</t>
  </si>
  <si>
    <t>1067959</t>
  </si>
  <si>
    <t>L406397</t>
  </si>
  <si>
    <t>G406328</t>
  </si>
  <si>
    <t>https://www.gem.wiki/Varna_power_station</t>
  </si>
  <si>
    <t>Varna power station</t>
  </si>
  <si>
    <t>ТЕЦ Варна</t>
  </si>
  <si>
    <t>Varna</t>
  </si>
  <si>
    <t>ENTSOE: 32W0011001002199</t>
  </si>
  <si>
    <t>ENTSOE: 32W001100100030T</t>
  </si>
  <si>
    <t>1023697</t>
  </si>
  <si>
    <t>L100145</t>
  </si>
  <si>
    <t>G406327</t>
  </si>
  <si>
    <t>ENTSOE: 32W001100100031R</t>
  </si>
  <si>
    <t>G406326</t>
  </si>
  <si>
    <t>ENTSOE: 32W001100100032P</t>
  </si>
  <si>
    <t>G406325</t>
  </si>
  <si>
    <t>1217790, 1310750</t>
  </si>
  <si>
    <t>G407335</t>
  </si>
  <si>
    <t>1310751, 1310752</t>
  </si>
  <si>
    <t>G407334</t>
  </si>
  <si>
    <t>https://www.gem.wiki/Crodux_Slavonski_Brod_power_station</t>
  </si>
  <si>
    <t>Croatia</t>
  </si>
  <si>
    <t>Crodux Slavonski Brod power station</t>
  </si>
  <si>
    <t>Slavonski Brod</t>
  </si>
  <si>
    <t>Slavonski Brod-Posavina</t>
  </si>
  <si>
    <t>1095207</t>
  </si>
  <si>
    <t>L401425</t>
  </si>
  <si>
    <t>G400866</t>
  </si>
  <si>
    <t>1248546, 1248547</t>
  </si>
  <si>
    <t>G400865</t>
  </si>
  <si>
    <t>https://www.gem.wiki/El-To_Zagreb_power_station</t>
  </si>
  <si>
    <t>El-To Zagreb power station</t>
  </si>
  <si>
    <t>Zagreb</t>
  </si>
  <si>
    <t>Bloomberg: 1014736, WRI: GEODB0044824</t>
  </si>
  <si>
    <t>1018889</t>
  </si>
  <si>
    <t>L400049</t>
  </si>
  <si>
    <t>G400050</t>
  </si>
  <si>
    <t>1243632, 1294051, 1294052</t>
  </si>
  <si>
    <t>G400049</t>
  </si>
  <si>
    <t>https://www.gem.wiki/Jertovec_power_station</t>
  </si>
  <si>
    <t>Jertovec power station</t>
  </si>
  <si>
    <t>Jertovec</t>
  </si>
  <si>
    <t>Krapinsko-Zagorska</t>
  </si>
  <si>
    <t>Bloomberg: 1014738, WRI: GEODB0044825</t>
  </si>
  <si>
    <t>1018865</t>
  </si>
  <si>
    <t>1122519, 1122520, 1122517, 1122518</t>
  </si>
  <si>
    <t>L400052</t>
  </si>
  <si>
    <t>G400052</t>
  </si>
  <si>
    <t>https://www.gem.wiki/Legrad_Hybrid_Power_Project</t>
  </si>
  <si>
    <t>Legrad Hybrid Power Project</t>
  </si>
  <si>
    <t>Legrad</t>
  </si>
  <si>
    <t>Koprivnica-Križevci</t>
  </si>
  <si>
    <t>L806232</t>
  </si>
  <si>
    <t>G410484</t>
  </si>
  <si>
    <t>https://www.gem.wiki/Osijek_power_station</t>
  </si>
  <si>
    <t>Osijek power station</t>
  </si>
  <si>
    <t>LFO/NG</t>
  </si>
  <si>
    <t>Osijek</t>
  </si>
  <si>
    <t>Osijek-Baranja</t>
  </si>
  <si>
    <t>WRI: GEODB0044826</t>
  </si>
  <si>
    <t>1018871</t>
  </si>
  <si>
    <t>L400053</t>
  </si>
  <si>
    <t>G400053</t>
  </si>
  <si>
    <t>G400054</t>
  </si>
  <si>
    <t>G410800</t>
  </si>
  <si>
    <t>G410799</t>
  </si>
  <si>
    <t>https://www.gem.wiki/Petrokemija_Kutina_power_station</t>
  </si>
  <si>
    <t>Petrokemija Kutina power station</t>
  </si>
  <si>
    <t>Kutina</t>
  </si>
  <si>
    <t>Sisak-Moslavina County</t>
  </si>
  <si>
    <t>1021471</t>
  </si>
  <si>
    <t>L400055</t>
  </si>
  <si>
    <t>G400055</t>
  </si>
  <si>
    <t>https://www.gem.wiki/Sisak_power_station</t>
  </si>
  <si>
    <t>Sisak power station</t>
  </si>
  <si>
    <t>Sisak</t>
  </si>
  <si>
    <t>Sisacko-Moslavacka</t>
  </si>
  <si>
    <t>Bloomberg: 1014746</t>
  </si>
  <si>
    <t>1018879</t>
  </si>
  <si>
    <t>1188371, 1188372</t>
  </si>
  <si>
    <t>L400056</t>
  </si>
  <si>
    <t>G400056</t>
  </si>
  <si>
    <t>https://www.gem.wiki/Te-To_Zagreb_power_station</t>
  </si>
  <si>
    <t>Te-To Zagreb power station</t>
  </si>
  <si>
    <t>Bloomberg: 1014748, WRI: GEODB0044823</t>
  </si>
  <si>
    <t>1018888</t>
  </si>
  <si>
    <t>L400057</t>
  </si>
  <si>
    <t>G400057</t>
  </si>
  <si>
    <t>K</t>
  </si>
  <si>
    <t>1170022, 1171355, 1171356</t>
  </si>
  <si>
    <t>G400058</t>
  </si>
  <si>
    <t>L</t>
  </si>
  <si>
    <t>1192885, 1192886</t>
  </si>
  <si>
    <t>G400059</t>
  </si>
  <si>
    <t>https://www.gem.wiki/Cerveny_Mlyn_power_station</t>
  </si>
  <si>
    <t>Czech Republic</t>
  </si>
  <si>
    <t>Cerveny Mlyn power station</t>
  </si>
  <si>
    <t>Brno</t>
  </si>
  <si>
    <t>Jihomoravsky</t>
  </si>
  <si>
    <t>Bloomberg: 1004738</t>
  </si>
  <si>
    <t>1037052</t>
  </si>
  <si>
    <t>1159545, 1166736</t>
  </si>
  <si>
    <t>L400060</t>
  </si>
  <si>
    <t>G400060</t>
  </si>
  <si>
    <t>https://www.gem.wiki/Detmarovice_Power_Station</t>
  </si>
  <si>
    <t>Detmarovice power station</t>
  </si>
  <si>
    <t>Dětmarovice</t>
  </si>
  <si>
    <t>1012006</t>
  </si>
  <si>
    <t>L101786</t>
  </si>
  <si>
    <t>G406329</t>
  </si>
  <si>
    <t>G410798</t>
  </si>
  <si>
    <t>G410797</t>
  </si>
  <si>
    <t>G410796</t>
  </si>
  <si>
    <t>https://www.gem.wiki/Kladno_power_station</t>
  </si>
  <si>
    <t>Kladno power station</t>
  </si>
  <si>
    <t>Kladno</t>
  </si>
  <si>
    <t>Stredocesky</t>
  </si>
  <si>
    <t>WRI: WRI1019208</t>
  </si>
  <si>
    <t>1016238</t>
  </si>
  <si>
    <t>L101799</t>
  </si>
  <si>
    <t>G400061</t>
  </si>
  <si>
    <t>https://www.gem.wiki/Komorany_power_station</t>
  </si>
  <si>
    <t>Komorany power station</t>
  </si>
  <si>
    <t>Most</t>
  </si>
  <si>
    <t>Ústí nad Labem</t>
  </si>
  <si>
    <t>L101802</t>
  </si>
  <si>
    <t>G410754</t>
  </si>
  <si>
    <t>G410753</t>
  </si>
  <si>
    <t>K7</t>
  </si>
  <si>
    <t>G410756</t>
  </si>
  <si>
    <t>K8</t>
  </si>
  <si>
    <t>G410755</t>
  </si>
  <si>
    <t>https://www.gem.wiki/Kralupy_Plant_power_station</t>
  </si>
  <si>
    <t>Kralupy Plant power station</t>
  </si>
  <si>
    <t>S1</t>
  </si>
  <si>
    <t>Kralupy nad Vltavou</t>
  </si>
  <si>
    <t>formerly known as Synthos Kralupy power plant</t>
  </si>
  <si>
    <t>1068730</t>
  </si>
  <si>
    <t>L400062</t>
  </si>
  <si>
    <t>G400062</t>
  </si>
  <si>
    <t>G400063</t>
  </si>
  <si>
    <t>S3</t>
  </si>
  <si>
    <t>G400064</t>
  </si>
  <si>
    <t>https://www.gem.wiki/Kyjov_CHP_power_station</t>
  </si>
  <si>
    <t>Kyjov CHP power station</t>
  </si>
  <si>
    <t>Kyjov</t>
  </si>
  <si>
    <t>1049271</t>
  </si>
  <si>
    <t>1173056, 1180082, 1180083</t>
  </si>
  <si>
    <t>L400065</t>
  </si>
  <si>
    <t>G400065</t>
  </si>
  <si>
    <t>https://www.gem.wiki/Melnik_Power_Station</t>
  </si>
  <si>
    <t>Melnik power station</t>
  </si>
  <si>
    <t>Hodonin</t>
  </si>
  <si>
    <t>Melnik</t>
  </si>
  <si>
    <t>1077326</t>
  </si>
  <si>
    <t>L101800</t>
  </si>
  <si>
    <t>G410473</t>
  </si>
  <si>
    <t>https://www.gem.wiki/Pocerady_power_station</t>
  </si>
  <si>
    <t>Pocerady power station</t>
  </si>
  <si>
    <t>Pocerady</t>
  </si>
  <si>
    <t>Ustecky</t>
  </si>
  <si>
    <t>WRI: WRI1019205, Bloomberg: 1012886, ENTSOE: 27W-PU-EPC2----S</t>
  </si>
  <si>
    <t>ENTSOE: 27W-GU-EPC2B21-L</t>
  </si>
  <si>
    <t>1012041</t>
  </si>
  <si>
    <t>1192428, 1219023, 1203911</t>
  </si>
  <si>
    <t>L101804</t>
  </si>
  <si>
    <t>G400066</t>
  </si>
  <si>
    <t>https://www.gem.wiki/Prost%C4%9Bjov_power_station</t>
  </si>
  <si>
    <t>Prostějov power station</t>
  </si>
  <si>
    <t>Prostějov</t>
  </si>
  <si>
    <t>Olomouc</t>
  </si>
  <si>
    <t>1075188</t>
  </si>
  <si>
    <t>L406390</t>
  </si>
  <si>
    <t>G406314</t>
  </si>
  <si>
    <t>https://www.gem.wiki/Vřesová_power_station</t>
  </si>
  <si>
    <t>Vřesová power station</t>
  </si>
  <si>
    <t>Vřesová</t>
  </si>
  <si>
    <t>Sokolov</t>
  </si>
  <si>
    <t>Karlovy Vary</t>
  </si>
  <si>
    <t>1029421</t>
  </si>
  <si>
    <t>1156520, 1194848</t>
  </si>
  <si>
    <t>L408021</t>
  </si>
  <si>
    <t>G411133</t>
  </si>
  <si>
    <t>1156521, 1194849</t>
  </si>
  <si>
    <t>G411132</t>
  </si>
  <si>
    <t>https://www.gem.wiki/%C5%A0pit%C3%A1lka_power_station</t>
  </si>
  <si>
    <t>Špitálka power station</t>
  </si>
  <si>
    <t>South Moravian</t>
  </si>
  <si>
    <t>Bloomberg: 1004768</t>
  </si>
  <si>
    <t>L406392</t>
  </si>
  <si>
    <t>G406316</t>
  </si>
  <si>
    <t>https://www.gem.wiki/Akzo_Mariager_power_station</t>
  </si>
  <si>
    <t>Denmark</t>
  </si>
  <si>
    <t>Akzo Mariager power station</t>
  </si>
  <si>
    <t>Mariager</t>
  </si>
  <si>
    <t>Nordjylland</t>
  </si>
  <si>
    <t>Northern Europe</t>
  </si>
  <si>
    <t>1040180</t>
  </si>
  <si>
    <t>1160824, 1169876</t>
  </si>
  <si>
    <t>L100000407843</t>
  </si>
  <si>
    <t>G100000410478</t>
  </si>
  <si>
    <t>https://www.gem.wiki/Avedore_power_station</t>
  </si>
  <si>
    <t>Avedore power station</t>
  </si>
  <si>
    <t>NG/HFO/BU</t>
  </si>
  <si>
    <t>1028924</t>
  </si>
  <si>
    <t>1164456, 1164455</t>
  </si>
  <si>
    <t>L100001000069</t>
  </si>
  <si>
    <t>G100001000178</t>
  </si>
  <si>
    <t>https://www.gem.wiki/DTU_Cogeneration_power_station</t>
  </si>
  <si>
    <t>DTU Cogeneration power station</t>
  </si>
  <si>
    <t>Lyngby</t>
  </si>
  <si>
    <t>Hovedstaden</t>
  </si>
  <si>
    <t>other</t>
  </si>
  <si>
    <t>1028941</t>
  </si>
  <si>
    <t>1160235, 1173771</t>
  </si>
  <si>
    <t>L100000400067</t>
  </si>
  <si>
    <t>G100000400067</t>
  </si>
  <si>
    <t>https://www.gem.wiki/Esbjerg_Reserve_power_station</t>
  </si>
  <si>
    <t>Esbjerg Reserve power station</t>
  </si>
  <si>
    <t>Esbjerg</t>
  </si>
  <si>
    <t>Syddanmark</t>
  </si>
  <si>
    <t>1120153</t>
  </si>
  <si>
    <t>L100000400068</t>
  </si>
  <si>
    <t>G100000400068</t>
  </si>
  <si>
    <t>https://www.gem.wiki/Fyns_power_station</t>
  </si>
  <si>
    <t>Fyns power station</t>
  </si>
  <si>
    <t>Odense</t>
  </si>
  <si>
    <t>1017364</t>
  </si>
  <si>
    <t>L100000101821</t>
  </si>
  <si>
    <t>G100000102874</t>
  </si>
  <si>
    <t>https://www.gem.wiki/Grenaa_Reserve_power_station</t>
  </si>
  <si>
    <t>Grenaa Reserve power station</t>
  </si>
  <si>
    <t>Grenaa</t>
  </si>
  <si>
    <t>Midtjylland</t>
  </si>
  <si>
    <t>1120152</t>
  </si>
  <si>
    <t>L100000400069</t>
  </si>
  <si>
    <t>G100000400069</t>
  </si>
  <si>
    <t>https://www.gem.wiki/H.C._Ørsted_Works_power_station</t>
  </si>
  <si>
    <t>H.C. Ørsted Works power station</t>
  </si>
  <si>
    <t>Copenhagen</t>
  </si>
  <si>
    <t>1021001</t>
  </si>
  <si>
    <t>L100000408017</t>
  </si>
  <si>
    <t>G100000410795</t>
  </si>
  <si>
    <t>https://www.gem.wiki/H.C._Ørsted_power_station</t>
  </si>
  <si>
    <t>H.C. Ørsted power station</t>
  </si>
  <si>
    <t>Kobenhavn SV</t>
  </si>
  <si>
    <t>L100000400070</t>
  </si>
  <si>
    <t>G100000400070</t>
  </si>
  <si>
    <t>https://www.gem.wiki/Hillerød_power_station</t>
  </si>
  <si>
    <t>Hillerød power station</t>
  </si>
  <si>
    <t>Hillerød</t>
  </si>
  <si>
    <t>1028931</t>
  </si>
  <si>
    <t>1119400, 1119401</t>
  </si>
  <si>
    <t>L100000400071</t>
  </si>
  <si>
    <t>G100000400071</t>
  </si>
  <si>
    <t>https://www.gem.wiki/Hjørring_Cogeneration_power_station</t>
  </si>
  <si>
    <t>Hjørring Cogeneration power station</t>
  </si>
  <si>
    <t>Hjørring</t>
  </si>
  <si>
    <t>1018519</t>
  </si>
  <si>
    <t>1119629, 1169598</t>
  </si>
  <si>
    <t>L100000400072</t>
  </si>
  <si>
    <t>G100000400072</t>
  </si>
  <si>
    <t>https://www.gem.wiki/Horsens_power_station</t>
  </si>
  <si>
    <t>Horsens power station</t>
  </si>
  <si>
    <t>Horsens</t>
  </si>
  <si>
    <t>1028947</t>
  </si>
  <si>
    <t>L100000407844</t>
  </si>
  <si>
    <t>G100000410477</t>
  </si>
  <si>
    <t>https://www.gem.wiki/Kyndby_power_station</t>
  </si>
  <si>
    <t>Kyndby power station</t>
  </si>
  <si>
    <t>Blok 21</t>
  </si>
  <si>
    <t>Kyndbyværket</t>
  </si>
  <si>
    <t>1028932</t>
  </si>
  <si>
    <t>L100001000070</t>
  </si>
  <si>
    <t>G100001000181</t>
  </si>
  <si>
    <t>Blok 22</t>
  </si>
  <si>
    <t>G100001000182</t>
  </si>
  <si>
    <t>GT51</t>
  </si>
  <si>
    <t>G100001000179</t>
  </si>
  <si>
    <t>GT52</t>
  </si>
  <si>
    <t>G100001000180</t>
  </si>
  <si>
    <t>https://www.gem.wiki/Silkeborgvaerket_power_station</t>
  </si>
  <si>
    <t>Silkeborgvaerket power station</t>
  </si>
  <si>
    <t>Silkeborg</t>
  </si>
  <si>
    <t>ENTSO-E: 45W000000000099Y</t>
  </si>
  <si>
    <t>1022599</t>
  </si>
  <si>
    <t>1148347, 1148348, 1148349</t>
  </si>
  <si>
    <t>L100000400073</t>
  </si>
  <si>
    <t>G100000400073</t>
  </si>
  <si>
    <t>https://www.gem.wiki/S%C3%B8nderborg_Kraftvarmev%C3%A6rk_CHP_power_station</t>
  </si>
  <si>
    <t>Sønderborg Kraftvarmeværk CHP power station</t>
  </si>
  <si>
    <t>Sønderborg</t>
  </si>
  <si>
    <t>1029471</t>
  </si>
  <si>
    <t>L100000407356</t>
  </si>
  <si>
    <t>G100000409393</t>
  </si>
  <si>
    <t>https://www.gem.wiki/Viborg_power_station</t>
  </si>
  <si>
    <t>Viborg power station</t>
  </si>
  <si>
    <t>Viborg</t>
  </si>
  <si>
    <t>1033004</t>
  </si>
  <si>
    <t>1155957, 1249981</t>
  </si>
  <si>
    <t>L100000400074</t>
  </si>
  <si>
    <t>G100000400074</t>
  </si>
  <si>
    <t>https://www.gem.wiki/IRU_Elektrijaam_power_station</t>
  </si>
  <si>
    <t>Estonia</t>
  </si>
  <si>
    <t>IRU Elektrijaam power station</t>
  </si>
  <si>
    <t>Iru elektrijaam</t>
  </si>
  <si>
    <t>Maardu</t>
  </si>
  <si>
    <t>Harju</t>
  </si>
  <si>
    <t>Bloomberg: 1005354, WRI: WRI1022396</t>
  </si>
  <si>
    <t>1014068</t>
  </si>
  <si>
    <t>1121632, 1121631</t>
  </si>
  <si>
    <t>L400075</t>
  </si>
  <si>
    <t>G400075</t>
  </si>
  <si>
    <t>https://www.gem.wiki/Kiisa_ERPP_power_station</t>
  </si>
  <si>
    <t>Kiisa ERPP power station</t>
  </si>
  <si>
    <t>Kiisa</t>
  </si>
  <si>
    <t>1087072</t>
  </si>
  <si>
    <t>L408763</t>
  </si>
  <si>
    <t>G412942</t>
  </si>
  <si>
    <t>https://www.gem.wiki/Anjalankoski_Mill_power_station</t>
  </si>
  <si>
    <t>Finland</t>
  </si>
  <si>
    <t>Anjalankoski Mill power station</t>
  </si>
  <si>
    <t>Anjalankoski</t>
  </si>
  <si>
    <t>Southern Finland</t>
  </si>
  <si>
    <t>1044980</t>
  </si>
  <si>
    <t>1166521, 1179952</t>
  </si>
  <si>
    <t>L100000407832</t>
  </si>
  <si>
    <t>G100000410456</t>
  </si>
  <si>
    <t>https://www.gem.wiki/Forssa_power_station</t>
  </si>
  <si>
    <t>Forssa power station</t>
  </si>
  <si>
    <t>1083753</t>
  </si>
  <si>
    <t>L100001000053</t>
  </si>
  <si>
    <t>G100001000132</t>
  </si>
  <si>
    <t>G100001000133</t>
  </si>
  <si>
    <t>https://www.gem.wiki/Hinkismäki_power_station</t>
  </si>
  <si>
    <t>Hinkismäki power station</t>
  </si>
  <si>
    <t>Fingrid Oyj</t>
  </si>
  <si>
    <t>Kouvola</t>
  </si>
  <si>
    <t>Kymenlaakso</t>
  </si>
  <si>
    <t>1019392</t>
  </si>
  <si>
    <t>L100000400077</t>
  </si>
  <si>
    <t>G100000400077</t>
  </si>
  <si>
    <t>https://www.gem.wiki/Huutokoski_power_station</t>
  </si>
  <si>
    <t>Huutokoski power station</t>
  </si>
  <si>
    <t>1019380</t>
  </si>
  <si>
    <t>L100001000054</t>
  </si>
  <si>
    <t>G100001000134</t>
  </si>
  <si>
    <t>G100001000135</t>
  </si>
  <si>
    <t>G100001000136</t>
  </si>
  <si>
    <t>G100001000137</t>
  </si>
  <si>
    <t>G100001000138</t>
  </si>
  <si>
    <t>G100001000139</t>
  </si>
  <si>
    <t>https://www.gem.wiki/Hämeenlinna_power_station</t>
  </si>
  <si>
    <t>Hämeenlinna power station</t>
  </si>
  <si>
    <t>Janakkala</t>
  </si>
  <si>
    <t>1137739</t>
  </si>
  <si>
    <t>L100000400076</t>
  </si>
  <si>
    <t>G100000400076</t>
  </si>
  <si>
    <t>https://www.gem.wiki/Kellosaari_power_station</t>
  </si>
  <si>
    <t>Kellosaari power station</t>
  </si>
  <si>
    <t>1018284</t>
  </si>
  <si>
    <t>L100001000061</t>
  </si>
  <si>
    <t>G100001000151</t>
  </si>
  <si>
    <t>G100001000152</t>
  </si>
  <si>
    <t>https://www.gem.wiki/Kirkniemi_Mill_power_station</t>
  </si>
  <si>
    <t>Kirkniemi Mill power station</t>
  </si>
  <si>
    <t>Kirkniemi</t>
  </si>
  <si>
    <t>Uusimaa</t>
  </si>
  <si>
    <t>1019387</t>
  </si>
  <si>
    <t>1125364, 1125365</t>
  </si>
  <si>
    <t>L100000400078</t>
  </si>
  <si>
    <t>G100000400078</t>
  </si>
  <si>
    <t>https://www.gem.wiki/Kotkamills_power_station</t>
  </si>
  <si>
    <t>Kotkamills power station</t>
  </si>
  <si>
    <t>Kotka</t>
  </si>
  <si>
    <t>1019391</t>
  </si>
  <si>
    <t>L100000406393</t>
  </si>
  <si>
    <t>G100000406317</t>
  </si>
  <si>
    <t>https://www.gem.wiki/Kotkan_Hovinsaari_power_station</t>
  </si>
  <si>
    <t>Kotkan Hovinsaari power station</t>
  </si>
  <si>
    <t>Hovinsaari</t>
  </si>
  <si>
    <t>1021269</t>
  </si>
  <si>
    <t>L100000407830</t>
  </si>
  <si>
    <t>G100000410454</t>
  </si>
  <si>
    <t>https://www.gem.wiki/Kristiina_Reserve_power_station</t>
  </si>
  <si>
    <t>Kristiina Reserve power station</t>
  </si>
  <si>
    <t>1057644</t>
  </si>
  <si>
    <t>L100001000055</t>
  </si>
  <si>
    <t>G100001000140</t>
  </si>
  <si>
    <t>G100001000141</t>
  </si>
  <si>
    <t>https://www.gem.wiki/Kymijarvi_power_station</t>
  </si>
  <si>
    <t>Kymijarvi power station</t>
  </si>
  <si>
    <t>Kymijarvi</t>
  </si>
  <si>
    <t>1021749</t>
  </si>
  <si>
    <t>L100000101840</t>
  </si>
  <si>
    <t>G100000410453</t>
  </si>
  <si>
    <t>https://www.gem.wiki/Lielahti_power_station</t>
  </si>
  <si>
    <t>Lielahti power station</t>
  </si>
  <si>
    <t>Tampere</t>
  </si>
  <si>
    <t>Tampere Region</t>
  </si>
  <si>
    <t>1030967</t>
  </si>
  <si>
    <t>1129089, 1129090, 1129091</t>
  </si>
  <si>
    <t>L100000400079</t>
  </si>
  <si>
    <t>G100000400079</t>
  </si>
  <si>
    <t>https://www.gem.wiki/Mertaniemi_power_station</t>
  </si>
  <si>
    <t>Mertaniemi power station</t>
  </si>
  <si>
    <t>1973-1975</t>
  </si>
  <si>
    <t>Mertaniemenkatu</t>
  </si>
  <si>
    <t>1021821</t>
  </si>
  <si>
    <t>1132517, 1132518</t>
  </si>
  <si>
    <t>L100000407829</t>
  </si>
  <si>
    <t>G100000410452</t>
  </si>
  <si>
    <t>https://www.gem.wiki/Naantali_Reserve_power_station</t>
  </si>
  <si>
    <t>Naantali Reserve power station</t>
  </si>
  <si>
    <t>1044250</t>
  </si>
  <si>
    <t>L100001000056</t>
  </si>
  <si>
    <t>G100001000142</t>
  </si>
  <si>
    <t>G100001000143</t>
  </si>
  <si>
    <t>https://www.gem.wiki/Naistenlahti_power_station</t>
  </si>
  <si>
    <t>Naistenlahti power station</t>
  </si>
  <si>
    <t>Pirkanmaa</t>
  </si>
  <si>
    <t>1030968</t>
  </si>
  <si>
    <t>L100000400080</t>
  </si>
  <si>
    <t>G100000400080</t>
  </si>
  <si>
    <t>G100000410792</t>
  </si>
  <si>
    <t>https://www.gem.wiki/Nokia_kombi_power_station</t>
  </si>
  <si>
    <t>Nokia kombi power station</t>
  </si>
  <si>
    <t>Nokia</t>
  </si>
  <si>
    <t>1024190</t>
  </si>
  <si>
    <t>1136369, 1179954</t>
  </si>
  <si>
    <t>L100000400081</t>
  </si>
  <si>
    <t>G100000400081</t>
  </si>
  <si>
    <t>https://www.gem.wiki/Olkiluoto_Reserve_power_station</t>
  </si>
  <si>
    <t>Olkiluoto Reserve power station</t>
  </si>
  <si>
    <t>L100001000057</t>
  </si>
  <si>
    <t>G100001000144</t>
  </si>
  <si>
    <t>G100001000145</t>
  </si>
  <si>
    <t>https://www.gem.wiki/Porvoo_Refinery_power_station</t>
  </si>
  <si>
    <t>Porvoo Refinery power station</t>
  </si>
  <si>
    <t>Kilpilahti</t>
  </si>
  <si>
    <t>Porvoo</t>
  </si>
  <si>
    <t>1111234</t>
  </si>
  <si>
    <t>L100000400082</t>
  </si>
  <si>
    <t>G100000400083</t>
  </si>
  <si>
    <t>2 &amp; 3</t>
  </si>
  <si>
    <t>G100000400082</t>
  </si>
  <si>
    <t>G100000410791</t>
  </si>
  <si>
    <t>https://www.gem.wiki/Porvoo_power_station</t>
  </si>
  <si>
    <t>Porvoo power station</t>
  </si>
  <si>
    <t>1023871</t>
  </si>
  <si>
    <t>L100000407828</t>
  </si>
  <si>
    <t>G100000410451</t>
  </si>
  <si>
    <t>https://www.gem.wiki/Raahen_Voima_power_station</t>
  </si>
  <si>
    <t>Raahen Voima power station</t>
  </si>
  <si>
    <t>BFG/LNG/NG/LFO</t>
  </si>
  <si>
    <t>1026847</t>
  </si>
  <si>
    <t>L100001000062</t>
  </si>
  <si>
    <t>G100001000153</t>
  </si>
  <si>
    <t>https://www.gem.wiki/Suomenoja_power_station</t>
  </si>
  <si>
    <t>Suomenoja power station</t>
  </si>
  <si>
    <t>Espoo</t>
  </si>
  <si>
    <t>ENTSO-E: 44W-T-YT-1000158</t>
  </si>
  <si>
    <t>1016682</t>
  </si>
  <si>
    <t>1203028, 1203662</t>
  </si>
  <si>
    <t>L100000101848</t>
  </si>
  <si>
    <t>G100000400084</t>
  </si>
  <si>
    <t>G100000400085</t>
  </si>
  <si>
    <t>https://www.gem.wiki/Tahkoluoto_power_station</t>
  </si>
  <si>
    <t>Tahkoluoto power station</t>
  </si>
  <si>
    <t>1044318</t>
  </si>
  <si>
    <t>L100001000058</t>
  </si>
  <si>
    <t>G100001000146</t>
  </si>
  <si>
    <t>G100001000147</t>
  </si>
  <si>
    <t>https://www.gem.wiki/Tervasaari_power_station</t>
  </si>
  <si>
    <t>Tervasaari power station</t>
  </si>
  <si>
    <t>Valkeakoski</t>
  </si>
  <si>
    <t>1033639</t>
  </si>
  <si>
    <t>L100000408019</t>
  </si>
  <si>
    <t>G100000410790</t>
  </si>
  <si>
    <t>https://www.gem.wiki/Tolkkinen_power_station</t>
  </si>
  <si>
    <t>Tolkkinen power station</t>
  </si>
  <si>
    <t>1109376</t>
  </si>
  <si>
    <t>L100001000059</t>
  </si>
  <si>
    <t>G100001000148</t>
  </si>
  <si>
    <t>G100001000149</t>
  </si>
  <si>
    <t>https://www.gem.wiki/Vanaja_power_station</t>
  </si>
  <si>
    <t>Vanaja power station</t>
  </si>
  <si>
    <t>1044251</t>
  </si>
  <si>
    <t>L100001000060</t>
  </si>
  <si>
    <t>G100001000150</t>
  </si>
  <si>
    <t>https://www.gem.wiki/Vaskiluotos_power_station</t>
  </si>
  <si>
    <t>Vaskiluotos power station</t>
  </si>
  <si>
    <t>1032742</t>
  </si>
  <si>
    <t>L100001000064</t>
  </si>
  <si>
    <t>G100001000154</t>
  </si>
  <si>
    <t>https://www.gem.wiki/Vuosaari_power_station</t>
  </si>
  <si>
    <t>Vuosaari power station</t>
  </si>
  <si>
    <t>Helsinki</t>
  </si>
  <si>
    <t>1018289</t>
  </si>
  <si>
    <t>1156564, 1156565, 1156566</t>
  </si>
  <si>
    <t>L100000101852</t>
  </si>
  <si>
    <t>G100000400086</t>
  </si>
  <si>
    <t>1156567, 1156568, 1156569</t>
  </si>
  <si>
    <t>G100000400087</t>
  </si>
  <si>
    <t>https://www.gem.wiki/Amfard_power_station</t>
  </si>
  <si>
    <t>France</t>
  </si>
  <si>
    <t>Amfard power station</t>
  </si>
  <si>
    <t>Gonfreville-l'Orcher</t>
  </si>
  <si>
    <t>Seine-Maritime</t>
  </si>
  <si>
    <t>ENTSOE: 17W100P100P03477</t>
  </si>
  <si>
    <t>RNE: 17W100P100P03477</t>
  </si>
  <si>
    <t>Total Gonfreville</t>
  </si>
  <si>
    <t>1031884</t>
  </si>
  <si>
    <t>L400088</t>
  </si>
  <si>
    <t>G400088</t>
  </si>
  <si>
    <t>ENTSOE: 17W100P100P03485</t>
  </si>
  <si>
    <t>RNE: 17W100P100P03485</t>
  </si>
  <si>
    <t>G400089</t>
  </si>
  <si>
    <t>https://www.gem.wiki/Arjowiggins_Mill_power_station</t>
  </si>
  <si>
    <t>Arjowiggins Mill power station</t>
  </si>
  <si>
    <t>Arjowiggins</t>
  </si>
  <si>
    <t>Besse-sur-Braye</t>
  </si>
  <si>
    <t>1048257</t>
  </si>
  <si>
    <t>1171797,1203080</t>
  </si>
  <si>
    <t>L407938</t>
  </si>
  <si>
    <t>G410789</t>
  </si>
  <si>
    <t>https://www.gem.wiki/Bassens_power_station</t>
  </si>
  <si>
    <t>Bassens power station</t>
  </si>
  <si>
    <t>Michelin</t>
  </si>
  <si>
    <t>Bassens</t>
  </si>
  <si>
    <t>Nouvelle-Aquitaine</t>
  </si>
  <si>
    <t>Rubber</t>
  </si>
  <si>
    <t>1046501</t>
  </si>
  <si>
    <t>L407672</t>
  </si>
  <si>
    <t>G410025</t>
  </si>
  <si>
    <t>https://www.gem.wiki/Bayet_Combined_Cycle_power_station</t>
  </si>
  <si>
    <t>Bayet Combined Cycle power station</t>
  </si>
  <si>
    <t>Bayet</t>
  </si>
  <si>
    <t>Allier</t>
  </si>
  <si>
    <t>ENTSOE: 17W100P100P00122</t>
  </si>
  <si>
    <t>RNE: 17W100P100P15068</t>
  </si>
  <si>
    <t>La Centrale Thermique de Morandes, Morant1</t>
  </si>
  <si>
    <t>1067962</t>
  </si>
  <si>
    <t>L400090</t>
  </si>
  <si>
    <t>G400090</t>
  </si>
  <si>
    <t>https://www.gem.wiki/Bl%C3%A9nod_power_station</t>
  </si>
  <si>
    <t>Blénod power station</t>
  </si>
  <si>
    <t>Blenod-les-Pont-a-Mousson, Meurthe-et-Moselle</t>
  </si>
  <si>
    <t>Meurthe-et-Moselle</t>
  </si>
  <si>
    <t>ENTSOE: 17W100P100P0173E</t>
  </si>
  <si>
    <t>RNE: 17W100P100P04740, RNE: 17W100P100P2608W</t>
  </si>
  <si>
    <t>1014666</t>
  </si>
  <si>
    <t>L101857</t>
  </si>
  <si>
    <t>G400091</t>
  </si>
  <si>
    <t>https://www.gem.wiki/Bouchain_power_station</t>
  </si>
  <si>
    <t>Bouchain power station</t>
  </si>
  <si>
    <t>Bouchain</t>
  </si>
  <si>
    <t>Nord</t>
  </si>
  <si>
    <t>ENTSOE: 17W100P100P01768</t>
  </si>
  <si>
    <t>RNE: 17W100P100P01768</t>
  </si>
  <si>
    <t>1014675</t>
  </si>
  <si>
    <t>L101860</t>
  </si>
  <si>
    <t>G400092</t>
  </si>
  <si>
    <t>https://www.gem.wiki/Brennilis_power_station</t>
  </si>
  <si>
    <t>Brennilis power station</t>
  </si>
  <si>
    <t>Brennilis</t>
  </si>
  <si>
    <t>Brittany</t>
  </si>
  <si>
    <t>RNE: 17W100P100P02578</t>
  </si>
  <si>
    <t>1014685</t>
  </si>
  <si>
    <t>L408805</t>
  </si>
  <si>
    <t>G412941</t>
  </si>
  <si>
    <t>RNE: 17W100P100P02594</t>
  </si>
  <si>
    <t>G412940</t>
  </si>
  <si>
    <t>RNE: 17W100P100P0033U</t>
  </si>
  <si>
    <t>G412939</t>
  </si>
  <si>
    <t>https://www.gem.wiki/Chambière_power_station</t>
  </si>
  <si>
    <t>Chambière power station</t>
  </si>
  <si>
    <t>UEM Centrale de Chambière; Metz-Chambière</t>
  </si>
  <si>
    <t>Metz</t>
  </si>
  <si>
    <t>RNE: 17W000000922978D</t>
  </si>
  <si>
    <t>1032285</t>
  </si>
  <si>
    <t>L407648</t>
  </si>
  <si>
    <t>G409987</t>
  </si>
  <si>
    <t>https://www.gem.wiki/Combigolfe_power_station</t>
  </si>
  <si>
    <t>Combigolfe power station</t>
  </si>
  <si>
    <t>GRACIT01 - GROUPE 01 DE LA CENTRALE THERMIQUE DE GRACIEUSE (LA)</t>
  </si>
  <si>
    <t>Fos-sur-Mer</t>
  </si>
  <si>
    <t>Bouches-du-Rhone</t>
  </si>
  <si>
    <t>ENTSOE: 17W100P100P01679</t>
  </si>
  <si>
    <t>RNE: 17W100P100P01679</t>
  </si>
  <si>
    <t>1065077</t>
  </si>
  <si>
    <t>L400093</t>
  </si>
  <si>
    <t>G400093</t>
  </si>
  <si>
    <t>https://www.gem.wiki/Condat-Le-Lardin_power_station</t>
  </si>
  <si>
    <t>Condat-Le-Lardin power station</t>
  </si>
  <si>
    <t>Cofely Services</t>
  </si>
  <si>
    <t>Le Lardin-Saint-Lazare</t>
  </si>
  <si>
    <t>RNE: 17W100P100P12646</t>
  </si>
  <si>
    <t>1048251</t>
  </si>
  <si>
    <t>L407647</t>
  </si>
  <si>
    <t>G409986</t>
  </si>
  <si>
    <t>RNE: 17W100P100P12654</t>
  </si>
  <si>
    <t>G409985</t>
  </si>
  <si>
    <t>https://www.gem.wiki/Croix-de-Metz_(Toul)_power_station</t>
  </si>
  <si>
    <t>Croix-de-Metz (Toul) power station</t>
  </si>
  <si>
    <t>Toul</t>
  </si>
  <si>
    <t>ENTSOE: 17W100P100P00123</t>
  </si>
  <si>
    <t>RNE: 17W100P100P29828</t>
  </si>
  <si>
    <t>1073539</t>
  </si>
  <si>
    <t>L400094</t>
  </si>
  <si>
    <t>G400094</t>
  </si>
  <si>
    <t>https://www.gem.wiki/Cycofos_power_station</t>
  </si>
  <si>
    <t>Cycofos power station</t>
  </si>
  <si>
    <t>ENTSOE: 17W100P100P03388</t>
  </si>
  <si>
    <t>1065076</t>
  </si>
  <si>
    <t>L400095</t>
  </si>
  <si>
    <t>G400095</t>
  </si>
  <si>
    <t>https://www.gem.wiki/DK6_(Dunkerque)_power_station</t>
  </si>
  <si>
    <t>DK6 (Dunkerque) power station</t>
  </si>
  <si>
    <t>La Centrale Thermique de Braek</t>
  </si>
  <si>
    <t>Dunkerque</t>
  </si>
  <si>
    <t>RNE: 17W100P100P0331M, RNE: 17W100P100P0330O</t>
  </si>
  <si>
    <t>1053922</t>
  </si>
  <si>
    <t>L400096</t>
  </si>
  <si>
    <t>G400096</t>
  </si>
  <si>
    <t>RNE: 17W100P100P0332K, RNE: 17W100P100P0333I</t>
  </si>
  <si>
    <t>G400097</t>
  </si>
  <si>
    <t>https://www.gem.wiki/Dirinon_power_station</t>
  </si>
  <si>
    <t>Dirinon power station</t>
  </si>
  <si>
    <t>Dirinon</t>
  </si>
  <si>
    <t>RNE: 17W100P100P0262F</t>
  </si>
  <si>
    <t>1014752</t>
  </si>
  <si>
    <t>L408745</t>
  </si>
  <si>
    <t>G412938</t>
  </si>
  <si>
    <t>RNE: 17W100P100P0264B</t>
  </si>
  <si>
    <t>G412937</t>
  </si>
  <si>
    <t>https://www.gem.wiki/Dombasle_power_station</t>
  </si>
  <si>
    <t>Dombasle power station</t>
  </si>
  <si>
    <t>Nancy</t>
  </si>
  <si>
    <t>RNE: 17W100P100P1315F</t>
  </si>
  <si>
    <t>1029449</t>
  </si>
  <si>
    <t>L408744</t>
  </si>
  <si>
    <t>G412936</t>
  </si>
  <si>
    <t>https://www.gem.wiki/Emile_Huchet_power_station</t>
  </si>
  <si>
    <t>Emile Huchet power station</t>
  </si>
  <si>
    <t>Saint-Avold</t>
  </si>
  <si>
    <t>ENTSOE: 17W100P100P00105</t>
  </si>
  <si>
    <t>RNE: 17W100P100P13464</t>
  </si>
  <si>
    <t>1053901</t>
  </si>
  <si>
    <t>L400098</t>
  </si>
  <si>
    <t>G400098</t>
  </si>
  <si>
    <t>ENTSOE: 17W100P100P00113</t>
  </si>
  <si>
    <t>RNE: 17W100P100P00113</t>
  </si>
  <si>
    <t>G400099</t>
  </si>
  <si>
    <t>https://www.gem.wiki/Fos-sur-Mer_power_station</t>
  </si>
  <si>
    <t>Fos-sur-Mer power station</t>
  </si>
  <si>
    <t>Gloria</t>
  </si>
  <si>
    <t>RNE: 17W100P100P1386T</t>
  </si>
  <si>
    <t>1046686</t>
  </si>
  <si>
    <t>L407936</t>
  </si>
  <si>
    <t>G410787</t>
  </si>
  <si>
    <t>https://www.gem.wiki/Fos-sur-Mer_steel_plant_power_station</t>
  </si>
  <si>
    <t>Fos-sur-Mer steel plant power station</t>
  </si>
  <si>
    <t>Provence-Alpes-Côte d'Azur</t>
  </si>
  <si>
    <t>RNE: 17W100P100P11488</t>
  </si>
  <si>
    <t>1029423</t>
  </si>
  <si>
    <t>L408743</t>
  </si>
  <si>
    <t>G412935</t>
  </si>
  <si>
    <t>RNE: 17W100P100P11496</t>
  </si>
  <si>
    <t>G412934</t>
  </si>
  <si>
    <t>RNE: 17W100P100P1146C</t>
  </si>
  <si>
    <t>G412933</t>
  </si>
  <si>
    <t>RNE: 17W100P100P1144G</t>
  </si>
  <si>
    <t>G412932</t>
  </si>
  <si>
    <t>https://www.gem.wiki/Gennevilliers_power_station</t>
  </si>
  <si>
    <t>Gennevilliers power station</t>
  </si>
  <si>
    <t>Gennevilliers</t>
  </si>
  <si>
    <t>Hauts-de-Siene</t>
  </si>
  <si>
    <t>ENTSOE: 17W100P100P0037M</t>
  </si>
  <si>
    <t>RNE: 17W100P100P1385V</t>
  </si>
  <si>
    <t>1014791</t>
  </si>
  <si>
    <t>L400101</t>
  </si>
  <si>
    <t>G400101</t>
  </si>
  <si>
    <t>https://www.gem.wiki/Ilot_(haubourdin)_power_station</t>
  </si>
  <si>
    <t>Ilot (haubourdin) power station</t>
  </si>
  <si>
    <t>CENTRALE THERMIQUE DE HAUBOURDIN</t>
  </si>
  <si>
    <t>Haubourdin</t>
  </si>
  <si>
    <t>Hauts-de-France</t>
  </si>
  <si>
    <t>RNE: 17W100P100P14185</t>
  </si>
  <si>
    <t>1011986</t>
  </si>
  <si>
    <t>L407657</t>
  </si>
  <si>
    <t>G409984</t>
  </si>
  <si>
    <t>https://www.gem.wiki/La_Madeleine_power_station</t>
  </si>
  <si>
    <t>La Madeleine power station</t>
  </si>
  <si>
    <t>Laneuveville</t>
  </si>
  <si>
    <t>RNE: 17W100P100P1483V</t>
  </si>
  <si>
    <t>Laneuveville-devant-Nancy power plant, Novacarb power station</t>
  </si>
  <si>
    <t>1046504</t>
  </si>
  <si>
    <t>L408766</t>
  </si>
  <si>
    <t>G412931</t>
  </si>
  <si>
    <t>RNE: 17W100P100P1482X</t>
  </si>
  <si>
    <t>G412930</t>
  </si>
  <si>
    <t>https://www.gem.wiki/Lacq_power_station</t>
  </si>
  <si>
    <t>Lacq power station</t>
  </si>
  <si>
    <t>Lacq</t>
  </si>
  <si>
    <t>Nouvelle-Aquitane</t>
  </si>
  <si>
    <t>RNE: 17W100P100P14517, RNE: 17W100P100P14509</t>
  </si>
  <si>
    <t>L408765</t>
  </si>
  <si>
    <t>G412929</t>
  </si>
  <si>
    <t>https://www.gem.wiki/Landivisiau_power_station</t>
  </si>
  <si>
    <t>Landivisiau power station</t>
  </si>
  <si>
    <t>Siemens AG</t>
  </si>
  <si>
    <t>Landivisiu</t>
  </si>
  <si>
    <t>Finistere</t>
  </si>
  <si>
    <t>RNE: 17W000001034986G</t>
  </si>
  <si>
    <t>1087400</t>
  </si>
  <si>
    <t>L401426</t>
  </si>
  <si>
    <t>G400882</t>
  </si>
  <si>
    <t>https://www.gem.wiki/Lavera_power_station</t>
  </si>
  <si>
    <t>Lavera power station</t>
  </si>
  <si>
    <t>Lavera</t>
  </si>
  <si>
    <t>Martigues</t>
  </si>
  <si>
    <t>RNE: 17W100P100P1474W</t>
  </si>
  <si>
    <t>1091130</t>
  </si>
  <si>
    <t>L406386</t>
  </si>
  <si>
    <t>G406309</t>
  </si>
  <si>
    <t>https://www.gem.wiki/Lestrem_power_station</t>
  </si>
  <si>
    <t>Lestrem power station</t>
  </si>
  <si>
    <t>NG/HFO/OG</t>
  </si>
  <si>
    <t>Roquette</t>
  </si>
  <si>
    <t>RNE: 17W100P100P1478O</t>
  </si>
  <si>
    <t>Roquette power station</t>
  </si>
  <si>
    <t>L408764</t>
  </si>
  <si>
    <t>G412928</t>
  </si>
  <si>
    <t>G412927</t>
  </si>
  <si>
    <t>https://www.gem.wiki/Lille_power_station</t>
  </si>
  <si>
    <t>Lille power station</t>
  </si>
  <si>
    <t>Lille</t>
  </si>
  <si>
    <t>RNE: 17W100P100P1512D</t>
  </si>
  <si>
    <t>1051553</t>
  </si>
  <si>
    <t>L407937</t>
  </si>
  <si>
    <t>G410788</t>
  </si>
  <si>
    <t>https://www.gem.wiki/Lucciana_power_station</t>
  </si>
  <si>
    <t>Lucciana power station</t>
  </si>
  <si>
    <t>Lucciana</t>
  </si>
  <si>
    <t>Corsica</t>
  </si>
  <si>
    <t>RNE: 17W000000034358G</t>
  </si>
  <si>
    <t>L408774</t>
  </si>
  <si>
    <t>G412926</t>
  </si>
  <si>
    <t>RNE: 17W000000032045A</t>
  </si>
  <si>
    <t>G412925</t>
  </si>
  <si>
    <t>RNE: 17W000000036123X</t>
  </si>
  <si>
    <t>G412924</t>
  </si>
  <si>
    <t>RNE: 17W000000036245J</t>
  </si>
  <si>
    <t>G412923</t>
  </si>
  <si>
    <t>IC1-7</t>
  </si>
  <si>
    <t>RNE: 17W000000036885K</t>
  </si>
  <si>
    <t>G412922</t>
  </si>
  <si>
    <t>https://www.gem.wiki/Martigues-Ponteau_power_station</t>
  </si>
  <si>
    <t>Martigues-Ponteau power station</t>
  </si>
  <si>
    <t>Bouches-du-Rhône</t>
  </si>
  <si>
    <t>ENTSOE: 17W100P100P0174C</t>
  </si>
  <si>
    <t>RNE: 17W100P100P2114K, RNE: 17W100P100P2115I</t>
  </si>
  <si>
    <t>La Centrale Thermique de Martigues</t>
  </si>
  <si>
    <t>1014933</t>
  </si>
  <si>
    <t>1203656, 1222987</t>
  </si>
  <si>
    <t>L400102</t>
  </si>
  <si>
    <t>G400102</t>
  </si>
  <si>
    <t>ENTSOE: 17W100P100P0175A</t>
  </si>
  <si>
    <t>RNE: 17W100P100P2116G, RNE: 17W100P100P2117E</t>
  </si>
  <si>
    <t>1203657, 1222988</t>
  </si>
  <si>
    <t>G400103</t>
  </si>
  <si>
    <t>https://www.gem.wiki/Meaux_power_station</t>
  </si>
  <si>
    <t>Meaux power station</t>
  </si>
  <si>
    <t>Meaux</t>
  </si>
  <si>
    <t>Ile-de-France</t>
  </si>
  <si>
    <t>RNE: 17W100P100P1487N</t>
  </si>
  <si>
    <t>1131004</t>
  </si>
  <si>
    <t>L407934</t>
  </si>
  <si>
    <t>G410785</t>
  </si>
  <si>
    <t>https://www.gem.wiki/Montereau_power_station</t>
  </si>
  <si>
    <t>Montereau power station</t>
  </si>
  <si>
    <t>Vernou-la-Celle-sur-Seine</t>
  </si>
  <si>
    <t>Seine-et-Marne</t>
  </si>
  <si>
    <t>RNE: 17W100P100P0040X</t>
  </si>
  <si>
    <t>Centrale Thermique de Montereau</t>
  </si>
  <si>
    <t>1014945</t>
  </si>
  <si>
    <t>L406384</t>
  </si>
  <si>
    <t>G406305</t>
  </si>
  <si>
    <t>RNE: 17W100P100P0041V</t>
  </si>
  <si>
    <t>G406304</t>
  </si>
  <si>
    <t>https://www.gem.wiki/Montoir-De-Bretagne_power_station</t>
  </si>
  <si>
    <t>Montoir-De-Bretagne power station</t>
  </si>
  <si>
    <t>Montoir-de-Bretagne</t>
  </si>
  <si>
    <t>Loire-Atlantique</t>
  </si>
  <si>
    <t>ENTSOE: 17W100P100P0171I</t>
  </si>
  <si>
    <t>RNE: 17W100P100P1407A</t>
  </si>
  <si>
    <t>SPEM, La Centrale Thermique de Grandes-Rivieres</t>
  </si>
  <si>
    <t>1068971</t>
  </si>
  <si>
    <t>L400104</t>
  </si>
  <si>
    <t>G400104</t>
  </si>
  <si>
    <t>https://www.gem.wiki/Pont_sur_sambre_power_station</t>
  </si>
  <si>
    <t>Pont sur sambre power station</t>
  </si>
  <si>
    <t>Centrale Thermique de Quartes</t>
  </si>
  <si>
    <t>Pont-sur-Sambre</t>
  </si>
  <si>
    <t>ENTSOE: 17W100P100P00016</t>
  </si>
  <si>
    <t>RNE: 17W100P100P2118C</t>
  </si>
  <si>
    <t>1063666</t>
  </si>
  <si>
    <t>L400105</t>
  </si>
  <si>
    <t>G400105</t>
  </si>
  <si>
    <t>https://www.gem.wiki/Pont-de-Claix_power_station</t>
  </si>
  <si>
    <t>Pont-de-Claix power station</t>
  </si>
  <si>
    <t>Le Pont-de-Claix</t>
  </si>
  <si>
    <t>Auvergne-Rhône-Alpes</t>
  </si>
  <si>
    <t>ENTSOE: 17W100P100P15440</t>
  </si>
  <si>
    <t>RNE: 17W100P100P1547V</t>
  </si>
  <si>
    <t>1027454</t>
  </si>
  <si>
    <t>L407633</t>
  </si>
  <si>
    <t>G409963</t>
  </si>
  <si>
    <t>ENTSOE: 17W100P100P1547V</t>
  </si>
  <si>
    <t>RNE: 17W100P100P15440</t>
  </si>
  <si>
    <t>G409965</t>
  </si>
  <si>
    <t>ENTSOE: 17W100P100P1545Z</t>
  </si>
  <si>
    <t>RNE: 17W100P100P1545Z</t>
  </si>
  <si>
    <t>G409964</t>
  </si>
  <si>
    <t>https://www.gem.wiki/Ruhbogen_power_station</t>
  </si>
  <si>
    <t>Ruhbogen power station</t>
  </si>
  <si>
    <t>Marckolsheim</t>
  </si>
  <si>
    <t>Grand Est</t>
  </si>
  <si>
    <t>RNE: 17W000001023697Y</t>
  </si>
  <si>
    <t>L408773</t>
  </si>
  <si>
    <t>G412921</t>
  </si>
  <si>
    <t>https://www.gem.wiki/SPEM_Pointe_power_station</t>
  </si>
  <si>
    <t>SPEM Pointe power station</t>
  </si>
  <si>
    <t>RNE: 17W100P100P11844</t>
  </si>
  <si>
    <t>L408772</t>
  </si>
  <si>
    <t>G412919</t>
  </si>
  <si>
    <t>https://www.gem.wiki/Saint_Denis_power_station</t>
  </si>
  <si>
    <t>Saint Denis power station</t>
  </si>
  <si>
    <t>Saint Denis</t>
  </si>
  <si>
    <t>1051556</t>
  </si>
  <si>
    <t>L407932</t>
  </si>
  <si>
    <t>G410783</t>
  </si>
  <si>
    <t>https://www.gem.wiki/Saint_Fons_power_station</t>
  </si>
  <si>
    <t>Saint Fons power station</t>
  </si>
  <si>
    <t>Saint Fons</t>
  </si>
  <si>
    <t>RNE: 17W100P100P1655S</t>
  </si>
  <si>
    <t>1042643</t>
  </si>
  <si>
    <t>L407933</t>
  </si>
  <si>
    <t>G410784</t>
  </si>
  <si>
    <t>RNE: 17W100P100P1620A</t>
  </si>
  <si>
    <t>G412920</t>
  </si>
  <si>
    <t>https://www.gem.wiki/Saint-Ouen-sur-Seine_power_station</t>
  </si>
  <si>
    <t>Saint-Ouen-sur-Seine power station</t>
  </si>
  <si>
    <t>CENTRALE THERMIQUE DE BATELIERS</t>
  </si>
  <si>
    <t>Saint-Ouen-sur-Seine</t>
  </si>
  <si>
    <t>1013402</t>
  </si>
  <si>
    <t>L407655</t>
  </si>
  <si>
    <t>G409982</t>
  </si>
  <si>
    <t>https://www.gem.wiki/Saint-Étienne-du-Rouvray_power_station</t>
  </si>
  <si>
    <t>Saint-Étienne-du-Rouvray power station</t>
  </si>
  <si>
    <t>8–11</t>
  </si>
  <si>
    <t>Saint-Étienne-du-Rouvray</t>
  </si>
  <si>
    <t>RNE: 17W100P100P2914P, RNE: 17W100P100P12387, RNE: 17W100P100P1241I, RNE: 17W100P100P1240K</t>
  </si>
  <si>
    <t>Chapelle D'Arblay, Taranis du Rouvray</t>
  </si>
  <si>
    <t>1055037</t>
  </si>
  <si>
    <t>1181234, 1181235, 1181236</t>
  </si>
  <si>
    <t>L400106</t>
  </si>
  <si>
    <t>G400107</t>
  </si>
  <si>
    <t>https://www.gem.wiki/Sethelec_D'Arles_power_station</t>
  </si>
  <si>
    <t>Sethelec D'Arles power station</t>
  </si>
  <si>
    <t>Arles</t>
  </si>
  <si>
    <t>RNE: 17W100P100P15513</t>
  </si>
  <si>
    <t>1130740</t>
  </si>
  <si>
    <t>L407634</t>
  </si>
  <si>
    <t>G409962</t>
  </si>
  <si>
    <t>https://www.gem.wiki/Sethelec_Saillat_power_station</t>
  </si>
  <si>
    <t>Sethelec Saillat power station</t>
  </si>
  <si>
    <t>Saillat-sur-Vienne</t>
  </si>
  <si>
    <t>Haute-Vienne</t>
  </si>
  <si>
    <t>1130739</t>
  </si>
  <si>
    <t>L407654</t>
  </si>
  <si>
    <t>G409981</t>
  </si>
  <si>
    <t>https://www.gem.wiki/Solvay_Chalampe_power_station</t>
  </si>
  <si>
    <t>Solvay Chalampe power station</t>
  </si>
  <si>
    <t>CENTRALE THERMIQUE DE CHALAMPE</t>
  </si>
  <si>
    <t>Bantzenheim</t>
  </si>
  <si>
    <t>1027461</t>
  </si>
  <si>
    <t>L407653</t>
  </si>
  <si>
    <t>G409980</t>
  </si>
  <si>
    <t>https://www.gem.wiki/Tavaux_Works_power_station</t>
  </si>
  <si>
    <t>Tavaux Works power station</t>
  </si>
  <si>
    <t>Tavaux</t>
  </si>
  <si>
    <t>Bourgogne-Franche-Comté</t>
  </si>
  <si>
    <t>RNE: 17W100P100P17125</t>
  </si>
  <si>
    <t>1029451</t>
  </si>
  <si>
    <t>L407652</t>
  </si>
  <si>
    <t>G412918</t>
  </si>
  <si>
    <t>RNE: 17W100P100P17117</t>
  </si>
  <si>
    <t>G412917</t>
  </si>
  <si>
    <t>RNE: 17W100P100P1707Z</t>
  </si>
  <si>
    <t>G409979</t>
  </si>
  <si>
    <t>RNE: 17W100P100P1708X</t>
  </si>
  <si>
    <t>G409978</t>
  </si>
  <si>
    <t>https://www.gem.wiki/Vaires_power_station</t>
  </si>
  <si>
    <t>Vaires power station</t>
  </si>
  <si>
    <t>Vaires-sur-Marne</t>
  </si>
  <si>
    <t>RNE: 17W100P100P21564</t>
  </si>
  <si>
    <t>L104715</t>
  </si>
  <si>
    <t>G412916</t>
  </si>
  <si>
    <t>RNE: 17W100P100P21572</t>
  </si>
  <si>
    <t>G412915</t>
  </si>
  <si>
    <t>RNE: 17W100P100P21580</t>
  </si>
  <si>
    <t>G412914</t>
  </si>
  <si>
    <t>https://www.gem.wiki/Varengeville_power_station</t>
  </si>
  <si>
    <t>Varengeville power station</t>
  </si>
  <si>
    <t>Varengeville-sur-Mer</t>
  </si>
  <si>
    <t>Haute-Normandy</t>
  </si>
  <si>
    <t>1042645</t>
  </si>
  <si>
    <t>L407931</t>
  </si>
  <si>
    <t>G410782</t>
  </si>
  <si>
    <t>https://www.gem.wiki/Vazzio_power_station</t>
  </si>
  <si>
    <t>Vazzio power station</t>
  </si>
  <si>
    <t>Ajaccio</t>
  </si>
  <si>
    <t>RNE: 17W000000032203I</t>
  </si>
  <si>
    <t>Ricanto</t>
  </si>
  <si>
    <t>1014605</t>
  </si>
  <si>
    <t>L400109</t>
  </si>
  <si>
    <t>G412913</t>
  </si>
  <si>
    <t>RNE: 17W000000033248S</t>
  </si>
  <si>
    <t>G412912</t>
  </si>
  <si>
    <t>G400109</t>
  </si>
  <si>
    <t>https://www.gem.wiki/Vitry-Arrighi_power_station</t>
  </si>
  <si>
    <t>Vitry-Arrighi power station</t>
  </si>
  <si>
    <t>Vitry-sur-Seine</t>
  </si>
  <si>
    <t>Val-de-Marne</t>
  </si>
  <si>
    <t>RNE: 17W100P100P14096</t>
  </si>
  <si>
    <t>Centrale thermique à fioul de Vitry-Arrighi</t>
  </si>
  <si>
    <t>1015137</t>
  </si>
  <si>
    <t>L406382</t>
  </si>
  <si>
    <t>G406300</t>
  </si>
  <si>
    <t>RNE: 17W100P100P0031Y</t>
  </si>
  <si>
    <t>G406299</t>
  </si>
  <si>
    <t>https://www.gem.wiki/Vitry-sur-Seine_cogeneration_power_station</t>
  </si>
  <si>
    <t>Vitry-sur-Seine cogeneration power station</t>
  </si>
  <si>
    <t>RNE: 17W100P100P0032W</t>
  </si>
  <si>
    <t>1049667</t>
  </si>
  <si>
    <t>L406385</t>
  </si>
  <si>
    <t>G406298</t>
  </si>
  <si>
    <t>https://www.gem.wiki/AOS_GmbH_power_station</t>
  </si>
  <si>
    <t>Germany</t>
  </si>
  <si>
    <t>AOS GmbH power station</t>
  </si>
  <si>
    <t>Stade- Bützfleth</t>
  </si>
  <si>
    <t>Niedersachsen</t>
  </si>
  <si>
    <t>BNA: BNA1437</t>
  </si>
  <si>
    <t>1077392</t>
  </si>
  <si>
    <t>1218307, 1242637</t>
  </si>
  <si>
    <t>L400113</t>
  </si>
  <si>
    <t>G400113</t>
  </si>
  <si>
    <t>https://www.gem.wiki/Aalen_power_station</t>
  </si>
  <si>
    <t>Aalen power station</t>
  </si>
  <si>
    <t>Aalen</t>
  </si>
  <si>
    <t>Baden-Württemberg</t>
  </si>
  <si>
    <t>L408771</t>
  </si>
  <si>
    <t>G412911</t>
  </si>
  <si>
    <t>https://www.gem.wiki/Ahrensfelde_power_station</t>
  </si>
  <si>
    <t>Ahrensfelde power station</t>
  </si>
  <si>
    <t>Gasturbinenkraftwerk Ahrensfelde</t>
  </si>
  <si>
    <t>Ahrensfelde</t>
  </si>
  <si>
    <t>Brandenburg</t>
  </si>
  <si>
    <t>BNA: BNA0005</t>
  </si>
  <si>
    <t>1032913</t>
  </si>
  <si>
    <t>L407526</t>
  </si>
  <si>
    <t>G409746</t>
  </si>
  <si>
    <t>BNA: BNA0006</t>
  </si>
  <si>
    <t>G409745</t>
  </si>
  <si>
    <t>BNA: BNA0007</t>
  </si>
  <si>
    <t>G409744</t>
  </si>
  <si>
    <t>BNA: BNA0008</t>
  </si>
  <si>
    <t>G409743</t>
  </si>
  <si>
    <t>https://www.gem.wiki/Akzo_Obernburg_power_station</t>
  </si>
  <si>
    <t>Akzo Obernburg power station</t>
  </si>
  <si>
    <t>Erlenbach am Main</t>
  </si>
  <si>
    <t>Lower Franconia</t>
  </si>
  <si>
    <t>BNA: BNA0755a, BNA: BNA0755b</t>
  </si>
  <si>
    <t>1009985</t>
  </si>
  <si>
    <t>1100942, 1100943</t>
  </si>
  <si>
    <t>L400110</t>
  </si>
  <si>
    <t>G400110</t>
  </si>
  <si>
    <t>https://www.gem.wiki/Altbach_power_station</t>
  </si>
  <si>
    <t>Altbach power station</t>
  </si>
  <si>
    <t>GT A</t>
  </si>
  <si>
    <t>Altbach</t>
  </si>
  <si>
    <t>Esslingen</t>
  </si>
  <si>
    <t>BNA: BNA0016</t>
  </si>
  <si>
    <t>1023740</t>
  </si>
  <si>
    <t>L101873</t>
  </si>
  <si>
    <t>G401324</t>
  </si>
  <si>
    <t>GT B</t>
  </si>
  <si>
    <t>BNA: BNA0017</t>
  </si>
  <si>
    <t>G401325</t>
  </si>
  <si>
    <t>GT C</t>
  </si>
  <si>
    <t>BNA: BNA0018</t>
  </si>
  <si>
    <t>G401326</t>
  </si>
  <si>
    <t>GT E</t>
  </si>
  <si>
    <t>BNA: BNA0015</t>
  </si>
  <si>
    <t>G401323</t>
  </si>
  <si>
    <t>HKW3</t>
  </si>
  <si>
    <t>G410325</t>
  </si>
  <si>
    <t>https://www.gem.wiki/Altchemnitz_power_station</t>
  </si>
  <si>
    <t>Altchemnitz power station</t>
  </si>
  <si>
    <t>IC1-5</t>
  </si>
  <si>
    <t>Chemnitz</t>
  </si>
  <si>
    <t>Sachsen</t>
  </si>
  <si>
    <t>1129432</t>
  </si>
  <si>
    <t>L408770</t>
  </si>
  <si>
    <t>G412910</t>
  </si>
  <si>
    <t>https://www.gem.wiki/Anlage_Krefeld_DT_power_station</t>
  </si>
  <si>
    <t>Anlage Krefeld DT power station</t>
  </si>
  <si>
    <t>Krefeld</t>
  </si>
  <si>
    <t>Nordrhein-Westfalen</t>
  </si>
  <si>
    <t>BNA: BNA0556b, BNA: BNA0556a</t>
  </si>
  <si>
    <t>1011989</t>
  </si>
  <si>
    <t>L400111</t>
  </si>
  <si>
    <t>G400111</t>
  </si>
  <si>
    <t>https://www.gem.wiki/Anlage_Rüsselsheim_power_station</t>
  </si>
  <si>
    <t>Anlage Rüsselsheim power station</t>
  </si>
  <si>
    <t>Russelsheim</t>
  </si>
  <si>
    <t>Hessen</t>
  </si>
  <si>
    <t>BNA: BNA0857</t>
  </si>
  <si>
    <t>1119168</t>
  </si>
  <si>
    <t>1159630, 1160682</t>
  </si>
  <si>
    <t>L400112</t>
  </si>
  <si>
    <t>G400112</t>
  </si>
  <si>
    <t>https://www.gem.wiki/Audorf_power_station</t>
  </si>
  <si>
    <t>Audorf power station</t>
  </si>
  <si>
    <t>IC1-6</t>
  </si>
  <si>
    <t>Osterrönfeld</t>
  </si>
  <si>
    <t>Schleswig-Holstein</t>
  </si>
  <si>
    <t>L408769</t>
  </si>
  <si>
    <t>G412909</t>
  </si>
  <si>
    <t>https://www.gem.wiki/Augsburg_Mill_power_station</t>
  </si>
  <si>
    <t>Augsburg Mill power station</t>
  </si>
  <si>
    <t>Augsburg</t>
  </si>
  <si>
    <t>Bavaria</t>
  </si>
  <si>
    <t>BNA: BNA1103</t>
  </si>
  <si>
    <t>1035703</t>
  </si>
  <si>
    <t>L407631</t>
  </si>
  <si>
    <t>G409959</t>
  </si>
  <si>
    <t>https://www.gem.wiki/Barmen_power_station</t>
  </si>
  <si>
    <t>Barmen power station</t>
  </si>
  <si>
    <t>Wuppertal</t>
  </si>
  <si>
    <t>BNA: BNA1082</t>
  </si>
  <si>
    <t>Wuppertal-Barmen</t>
  </si>
  <si>
    <t>1033521</t>
  </si>
  <si>
    <t>1190598, 1190599, 1195760</t>
  </si>
  <si>
    <t>L400114</t>
  </si>
  <si>
    <t>G400114</t>
  </si>
  <si>
    <t>G412908</t>
  </si>
  <si>
    <t>G412907</t>
  </si>
  <si>
    <t>https://www.gem.wiki/Basell_Polyolefine_power_station</t>
  </si>
  <si>
    <t>Basell Polyolefine power station</t>
  </si>
  <si>
    <t>Wesseling</t>
  </si>
  <si>
    <t>BNA: BNA1279</t>
  </si>
  <si>
    <t>1010769</t>
  </si>
  <si>
    <t>L400115</t>
  </si>
  <si>
    <t>G400115</t>
  </si>
  <si>
    <t>https://www.gem.wiki/Bayernoil_Refinery_power_station</t>
  </si>
  <si>
    <t>Bayernoil Refinery power station</t>
  </si>
  <si>
    <t>Neustadt</t>
  </si>
  <si>
    <t>Bayern</t>
  </si>
  <si>
    <t>BNA: BNA0702</t>
  </si>
  <si>
    <t>1116214</t>
  </si>
  <si>
    <t>L400116</t>
  </si>
  <si>
    <t>G400116</t>
  </si>
  <si>
    <t>https://www.gem.wiki/Berlin_Mitte_power_station</t>
  </si>
  <si>
    <t>Berlin Mitte power station</t>
  </si>
  <si>
    <t>GuD Mitte</t>
  </si>
  <si>
    <t>Berlin</t>
  </si>
  <si>
    <t>BNA: BNA0073, ENTSOE: 11WD8MITT5GGUD-8</t>
  </si>
  <si>
    <t>1016388</t>
  </si>
  <si>
    <t>1105351, 1105352, 1105353</t>
  </si>
  <si>
    <t>L400117</t>
  </si>
  <si>
    <t>G400117</t>
  </si>
  <si>
    <t>https://www.gem.wiki/Berlin-Klingenberg_power_station</t>
  </si>
  <si>
    <t>Berlin-Klingenberg power station</t>
  </si>
  <si>
    <t>BNA: BNA0081, ENTSOE: 11WD8KLIN5G--13E</t>
  </si>
  <si>
    <t>1016390</t>
  </si>
  <si>
    <t>1125549, 1125550, 1125551</t>
  </si>
  <si>
    <t>L101886</t>
  </si>
  <si>
    <t>G100766</t>
  </si>
  <si>
    <t>https://www.gem.wiki/Berlin-Marzahn_power_station</t>
  </si>
  <si>
    <t>Berlin-Marzahn power station</t>
  </si>
  <si>
    <t>ENTSOE: 11W0-0000-0104-6, BNA: BNA1950</t>
  </si>
  <si>
    <t>1016391</t>
  </si>
  <si>
    <t>1235377, 1284283</t>
  </si>
  <si>
    <t>L401427</t>
  </si>
  <si>
    <t>G400883</t>
  </si>
  <si>
    <t>https://www.gem.wiki/Berlin-Reuter-West_power_station</t>
  </si>
  <si>
    <t>Berlin-Reuter-West power station</t>
  </si>
  <si>
    <t>L101889</t>
  </si>
  <si>
    <t>G410780</t>
  </si>
  <si>
    <t>https://www.gem.wiki/Bernburg_Alkali_power_station</t>
  </si>
  <si>
    <t>Bernburg Alkali power station</t>
  </si>
  <si>
    <t>Bernburg</t>
  </si>
  <si>
    <t>Sachsen-Anhalt</t>
  </si>
  <si>
    <t>BNA: BNA0088a, BNA: BNA0088b</t>
  </si>
  <si>
    <t>1029445</t>
  </si>
  <si>
    <t>1105384, 1105385, 1105386</t>
  </si>
  <si>
    <t>L400119</t>
  </si>
  <si>
    <t>G400119</t>
  </si>
  <si>
    <t>https://www.gem.wiki/Biblis_power_station</t>
  </si>
  <si>
    <t>Biblis power station</t>
  </si>
  <si>
    <t>Biblis</t>
  </si>
  <si>
    <t>1135294</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</si>
  <si>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</si>
  <si>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</si>
  <si>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</si>
  <si>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</si>
  <si>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</si>
  <si>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</si>
  <si>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</si>
  <si>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</si>
  <si>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</si>
  <si>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</si>
  <si>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</si>
  <si>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</si>
  <si>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</si>
  <si>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</si>
  <si>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Bitterfeld</t>
  </si>
  <si>
    <t>BNA: BNA0105</t>
  </si>
  <si>
    <t>1059320</t>
  </si>
  <si>
    <t>1187752, 1187753</t>
  </si>
  <si>
    <t>L400120</t>
  </si>
  <si>
    <t>G400120</t>
  </si>
  <si>
    <t>https://www.gem.wiki/Brandenburg_Havel_power_station</t>
  </si>
  <si>
    <t>Brandenburg Havel power station</t>
  </si>
  <si>
    <t>Senftenberg</t>
  </si>
  <si>
    <t>BNA: BNA0129</t>
  </si>
  <si>
    <t>1029705</t>
  </si>
  <si>
    <t>1106932, 1106933</t>
  </si>
  <si>
    <t>L400121</t>
  </si>
  <si>
    <t>G400121</t>
  </si>
  <si>
    <t>https://www.gem.wiki/Braunschweig_Mitte_power_station</t>
  </si>
  <si>
    <t>Braunschweig Mitte power station</t>
  </si>
  <si>
    <t>Block 12</t>
  </si>
  <si>
    <t>Braunschweig</t>
  </si>
  <si>
    <t>BNA: BNA0135</t>
  </si>
  <si>
    <t>1029775</t>
  </si>
  <si>
    <t>L101910</t>
  </si>
  <si>
    <t>G400122</t>
  </si>
  <si>
    <t>GuD</t>
  </si>
  <si>
    <t>BNA: BNA0136</t>
  </si>
  <si>
    <t>1214364, 1225998</t>
  </si>
  <si>
    <t>G400123</t>
  </si>
  <si>
    <t>https://www.gem.wiki/Braunschweig_Nord_power_station</t>
  </si>
  <si>
    <t>Braunschweig Nord power station</t>
  </si>
  <si>
    <t>BNA: BNA0137</t>
  </si>
  <si>
    <t>1029774</t>
  </si>
  <si>
    <t>L400124</t>
  </si>
  <si>
    <t>G400124</t>
  </si>
  <si>
    <t>https://www.gem.wiki/Buchmann_Karton_Paper_Mill_power_station</t>
  </si>
  <si>
    <t>Buchmann Karton Paper Mill power station</t>
  </si>
  <si>
    <t>KWK Anlage</t>
  </si>
  <si>
    <t>Annweiler</t>
  </si>
  <si>
    <t>BNA: BNA1458</t>
  </si>
  <si>
    <t>L407944</t>
  </si>
  <si>
    <t>G410781</t>
  </si>
  <si>
    <t>https://www.gem.wiki/Burghausen_power_station</t>
  </si>
  <si>
    <t>Burghausen power station</t>
  </si>
  <si>
    <t>Burghausen</t>
  </si>
  <si>
    <t>BNA: BNA0172a, ENTSOE: 11WD2BURG000145R</t>
  </si>
  <si>
    <t>1033139</t>
  </si>
  <si>
    <t>1171901, 1172036</t>
  </si>
  <si>
    <t>L400125</t>
  </si>
  <si>
    <t>G400125</t>
  </si>
  <si>
    <t>9-10</t>
  </si>
  <si>
    <t>BNA: BNA0172b, ENTSOE: 11WD2BURG000145R</t>
  </si>
  <si>
    <t>G412906</t>
  </si>
  <si>
    <t>https://www.gem.wiki/Charlottenburg_power_station</t>
  </si>
  <si>
    <t>Charlottenburg power station</t>
  </si>
  <si>
    <t>Kraftwerk Charlottenburg</t>
  </si>
  <si>
    <t>ENTSOE: 11WD8CHAR5G---41, BNA: BNA0074</t>
  </si>
  <si>
    <t>1010988</t>
  </si>
  <si>
    <t>L400126</t>
  </si>
  <si>
    <t>G400126</t>
  </si>
  <si>
    <t>ENTSOE: 1WD8CHAR5G--5-U, BNA: BNA0074</t>
  </si>
  <si>
    <t>G409766</t>
  </si>
  <si>
    <t>G409765</t>
  </si>
  <si>
    <t>https://www.gem.wiki/Chemiepark_Marl_power_station</t>
  </si>
  <si>
    <t>Chemiepark Marl power station</t>
  </si>
  <si>
    <t>310</t>
  </si>
  <si>
    <t>Marl</t>
  </si>
  <si>
    <t>BNA: BNA1676</t>
  </si>
  <si>
    <t>Marl Chemical Park power station</t>
  </si>
  <si>
    <t>1018947</t>
  </si>
  <si>
    <t>L101928</t>
  </si>
  <si>
    <t>G412905</t>
  </si>
  <si>
    <t>311</t>
  </si>
  <si>
    <t>BNA: BNA0658</t>
  </si>
  <si>
    <t>G400128</t>
  </si>
  <si>
    <t>312</t>
  </si>
  <si>
    <t>BNA: BNA0659</t>
  </si>
  <si>
    <t>G400129</t>
  </si>
  <si>
    <t>BNA: BNA0662b</t>
  </si>
  <si>
    <t>1253531, 1253532</t>
  </si>
  <si>
    <t>G400127</t>
  </si>
  <si>
    <t>BNA: BNAP252</t>
  </si>
  <si>
    <t>G400130</t>
  </si>
  <si>
    <t>BNA: BNAP253</t>
  </si>
  <si>
    <t>G400131</t>
  </si>
  <si>
    <t>https://www.gem.wiki/Chemnitz_Nord_power_station</t>
  </si>
  <si>
    <t>Chemnitz Nord power station</t>
  </si>
  <si>
    <t>1129431</t>
  </si>
  <si>
    <t>L101980</t>
  </si>
  <si>
    <t>G410324</t>
  </si>
  <si>
    <t>https://www.gem.wiki/Chempark_Leverkusen_power_station</t>
  </si>
  <si>
    <t>Chempark Leverkusen power station</t>
  </si>
  <si>
    <t>Leverkusen</t>
  </si>
  <si>
    <t>BNA: BNAP041</t>
  </si>
  <si>
    <t>Chempark Leverkusen</t>
  </si>
  <si>
    <t>1082931</t>
  </si>
  <si>
    <t>L101929</t>
  </si>
  <si>
    <t>G400890</t>
  </si>
  <si>
    <t>BNA: BNA0600a</t>
  </si>
  <si>
    <t>G400289</t>
  </si>
  <si>
    <t>BNA: BNA0600b</t>
  </si>
  <si>
    <t>G410305</t>
  </si>
  <si>
    <t>https://www.gem.wiki/Cottbus_CHP_power_station</t>
  </si>
  <si>
    <t>Cottbus CHP power station</t>
  </si>
  <si>
    <t>Cottbus</t>
  </si>
  <si>
    <t>1039667</t>
  </si>
  <si>
    <t>L101891</t>
  </si>
  <si>
    <t>G410323</t>
  </si>
  <si>
    <t>https://www.gem.wiki/Cuno_herdecke_power_station</t>
  </si>
  <si>
    <t>Cuno herdecke power station</t>
  </si>
  <si>
    <t>Cuno Heizkraftwerk Herdecke</t>
  </si>
  <si>
    <t>Herdecke</t>
  </si>
  <si>
    <t>BNA: BNA0442, ENTSOE: 11WD7HERD2G-H6-X</t>
  </si>
  <si>
    <t>1067126</t>
  </si>
  <si>
    <t>1190627, 1194168</t>
  </si>
  <si>
    <t>L104721</t>
  </si>
  <si>
    <t>G400132</t>
  </si>
  <si>
    <t>https://www.gem.wiki/DK_Duisberg_power_station</t>
  </si>
  <si>
    <t>DK Duisberg power station</t>
  </si>
  <si>
    <t>Duisburg</t>
  </si>
  <si>
    <t>BNA: BNA1409</t>
  </si>
  <si>
    <t>L407940</t>
  </si>
  <si>
    <t>G410771</t>
  </si>
  <si>
    <t>https://www.gem.wiki/DS_Smith_Aschaffenburg_Mill_power_station</t>
  </si>
  <si>
    <t>DS Smith Aschaffenburg Mill power station</t>
  </si>
  <si>
    <t>Aschaffenburg</t>
  </si>
  <si>
    <t>BNA: BNA1337e</t>
  </si>
  <si>
    <t>1082688</t>
  </si>
  <si>
    <t>1227308, 1227307</t>
  </si>
  <si>
    <t>L400135</t>
  </si>
  <si>
    <t>G400135</t>
  </si>
  <si>
    <t>https://www.gem.wiki/Darmstadt_power_station</t>
  </si>
  <si>
    <t>Darmstadt power station</t>
  </si>
  <si>
    <t>Darmstadt</t>
  </si>
  <si>
    <t>BNA: BNA1487</t>
  </si>
  <si>
    <t>1039668</t>
  </si>
  <si>
    <t>1227902, 1227903</t>
  </si>
  <si>
    <t>L400133</t>
  </si>
  <si>
    <t>G400133</t>
  </si>
  <si>
    <t>https://www.gem.wiki/Dessau_power_station</t>
  </si>
  <si>
    <t>Dessau power station</t>
  </si>
  <si>
    <t>Dessau</t>
  </si>
  <si>
    <t>Saxony</t>
  </si>
  <si>
    <t>BNA: BNA0194, CARMA: CARMA10629</t>
  </si>
  <si>
    <t>1013641</t>
  </si>
  <si>
    <t>L101981</t>
  </si>
  <si>
    <t>G102323</t>
  </si>
  <si>
    <t>https://www.gem.wiki/Dillingen_power_station</t>
  </si>
  <si>
    <t>Dillingen power station</t>
  </si>
  <si>
    <t>BFG/HFO/NG</t>
  </si>
  <si>
    <t>Dillingen</t>
  </si>
  <si>
    <t>Saarland</t>
  </si>
  <si>
    <t>BNA: BNA1115</t>
  </si>
  <si>
    <t>1056991</t>
  </si>
  <si>
    <t>L408768</t>
  </si>
  <si>
    <t>G412904</t>
  </si>
  <si>
    <t>https://www.gem.wiki/Dormagen_power_station</t>
  </si>
  <si>
    <t>Dormagen power station</t>
  </si>
  <si>
    <t>Dormagen</t>
  </si>
  <si>
    <t>BNA: BNA0199, ENTSOE: 11WD7BRAU5G-GUDH</t>
  </si>
  <si>
    <t>1041644</t>
  </si>
  <si>
    <t>1162073, 1164831, 1164832</t>
  </si>
  <si>
    <t>L400134</t>
  </si>
  <si>
    <t>G400134</t>
  </si>
  <si>
    <t>https://www.gem.wiki/Dortmund_CHP_power_plant</t>
  </si>
  <si>
    <t>Dortmund CHP power plant</t>
  </si>
  <si>
    <t>Dortmund</t>
  </si>
  <si>
    <t>BNA: BNA0202</t>
  </si>
  <si>
    <t>L407941</t>
  </si>
  <si>
    <t>G410772</t>
  </si>
  <si>
    <t>https://www.gem.wiki/Dresden_power_station</t>
  </si>
  <si>
    <t>Dresden power station</t>
  </si>
  <si>
    <t>IC1-9</t>
  </si>
  <si>
    <t>BNA: BNA1866</t>
  </si>
  <si>
    <t>Electronics</t>
  </si>
  <si>
    <t>1044113</t>
  </si>
  <si>
    <t>L408767</t>
  </si>
  <si>
    <t>G412903</t>
  </si>
  <si>
    <t>IC10-18</t>
  </si>
  <si>
    <t>BNA: BNA1396</t>
  </si>
  <si>
    <t>1066471</t>
  </si>
  <si>
    <t>1198086, 1198087, 1198088, 1198089, 1198090, 1198091, 1198092, 1198093, 1198094</t>
  </si>
  <si>
    <t>G412902</t>
  </si>
  <si>
    <t>https://www.gem.wiki/Dresden-Reick_power_station</t>
  </si>
  <si>
    <t>Dresden-Reick power station</t>
  </si>
  <si>
    <t>1127113</t>
  </si>
  <si>
    <t>1296817, 1306737</t>
  </si>
  <si>
    <t>L408804</t>
  </si>
  <si>
    <t>G412901</t>
  </si>
  <si>
    <t>https://www.gem.wiki/Duisburg_power_station</t>
  </si>
  <si>
    <t>Duisburg power station</t>
  </si>
  <si>
    <t>BNA: BNA0213</t>
  </si>
  <si>
    <t>Duisburg-Wanheim power station, HKW III</t>
  </si>
  <si>
    <t>1029813</t>
  </si>
  <si>
    <t>L400136</t>
  </si>
  <si>
    <t>G400136</t>
  </si>
  <si>
    <t>BNA: BNA0214, ENTSOE: 11WD7RHAU5GKW3B5</t>
  </si>
  <si>
    <t>1180322, 1180323, 1207456</t>
  </si>
  <si>
    <t>G400137</t>
  </si>
  <si>
    <t>BHKW</t>
  </si>
  <si>
    <t>G410322</t>
  </si>
  <si>
    <t>https://www.gem.wiki/Dusseldorf_Henkel_power_station</t>
  </si>
  <si>
    <t>Dusseldorf Henkel power station</t>
  </si>
  <si>
    <t>Düsseldorf</t>
  </si>
  <si>
    <t>BNA: BNA1336</t>
  </si>
  <si>
    <t>1018305</t>
  </si>
  <si>
    <t>L400138</t>
  </si>
  <si>
    <t>G400138</t>
  </si>
  <si>
    <t>https://www.gem.wiki/EDF_Premnitz_power_station</t>
  </si>
  <si>
    <t>EDF Premnitz power station</t>
  </si>
  <si>
    <t>Premintz</t>
  </si>
  <si>
    <t>1075771</t>
  </si>
  <si>
    <t>L401428</t>
  </si>
  <si>
    <t>G400884</t>
  </si>
  <si>
    <t>https://www.gem.wiki/Eisenhüttenstadt_power_station</t>
  </si>
  <si>
    <t>Eisenhüttenstadt power station</t>
  </si>
  <si>
    <t>BFG/NG/OG</t>
  </si>
  <si>
    <t>Eisenhüttenstadt</t>
  </si>
  <si>
    <t>BNA: BNA0238a</t>
  </si>
  <si>
    <t>1044059</t>
  </si>
  <si>
    <t>L408780</t>
  </si>
  <si>
    <t>G412900</t>
  </si>
  <si>
    <t>BNA: BNA0238b</t>
  </si>
  <si>
    <t>G412899</t>
  </si>
  <si>
    <t>G412898</t>
  </si>
  <si>
    <t>G412897</t>
  </si>
  <si>
    <t>https://www.gem.wiki/Eltmann_power_station</t>
  </si>
  <si>
    <t>Eltmann power station</t>
  </si>
  <si>
    <t>Eltmann</t>
  </si>
  <si>
    <t>BNA: BNA0243</t>
  </si>
  <si>
    <t>1067941</t>
  </si>
  <si>
    <t>1200636, 1209153</t>
  </si>
  <si>
    <t>L400139</t>
  </si>
  <si>
    <t>G400139</t>
  </si>
  <si>
    <t>https://www.gem.wiki/Emden_power_station</t>
  </si>
  <si>
    <t>Emden power station</t>
  </si>
  <si>
    <t>Emden</t>
  </si>
  <si>
    <t>BNA: BNA0245a</t>
  </si>
  <si>
    <t>1025777</t>
  </si>
  <si>
    <t>L400140</t>
  </si>
  <si>
    <t>G400140</t>
  </si>
  <si>
    <t>BNA: BNA0245b</t>
  </si>
  <si>
    <t>G412896</t>
  </si>
  <si>
    <t>https://www.gem.wiki/Emsland_Mill_power_station</t>
  </si>
  <si>
    <t>Emsland Mill power station</t>
  </si>
  <si>
    <t>Dörpen</t>
  </si>
  <si>
    <t>Lower Saxony</t>
  </si>
  <si>
    <t>L408779</t>
  </si>
  <si>
    <t>G412895</t>
  </si>
  <si>
    <t>https://www.gem.wiki/Emsland_Refinery_power_station</t>
  </si>
  <si>
    <t>Emsland Refinery power station</t>
  </si>
  <si>
    <t>Lingen (Ems)</t>
  </si>
  <si>
    <t>BNA: BNA1509</t>
  </si>
  <si>
    <t>BP Werk Lingen</t>
  </si>
  <si>
    <t>1033462</t>
  </si>
  <si>
    <t>1129233, 1129234</t>
  </si>
  <si>
    <t>L400146</t>
  </si>
  <si>
    <t>G400146</t>
  </si>
  <si>
    <t>https://www.gem.wiki/Emsland_power_station</t>
  </si>
  <si>
    <t>Emsland power station</t>
  </si>
  <si>
    <t>Lingen</t>
  </si>
  <si>
    <t>BNA: BNA0603, BNA: BNA0604, ENTSOE: 11WD7EMSL-G-BLB0</t>
  </si>
  <si>
    <t>1032923</t>
  </si>
  <si>
    <t>1218114, 1252860, 1113920,</t>
  </si>
  <si>
    <t>L400141</t>
  </si>
  <si>
    <t>G400141</t>
  </si>
  <si>
    <t>BNA: BNA0602, BNA: BNA0605, ENTSOE, 11WD7EMSL-G-BLCZ</t>
  </si>
  <si>
    <t>1218116, 1252861, 1113922</t>
  </si>
  <si>
    <t>G400143</t>
  </si>
  <si>
    <t>BNA: BNA0606, ENTSOE: 11WD7EMSL1G-GUD9</t>
  </si>
  <si>
    <t>1190870, 1195023, 1195024</t>
  </si>
  <si>
    <t>G400145</t>
  </si>
  <si>
    <t>https://www.gem.wiki/Energiezentrum_Mohn_Media_power_station</t>
  </si>
  <si>
    <t>Energiezentrum Mohn Media power station</t>
  </si>
  <si>
    <t>Gutersloh</t>
  </si>
  <si>
    <t>BNA: BNA0386</t>
  </si>
  <si>
    <t>GUTERSLOH PLANT</t>
  </si>
  <si>
    <t>1023014</t>
  </si>
  <si>
    <t>1118037, 1118038, 1118039, 1173262</t>
  </si>
  <si>
    <t>L400147</t>
  </si>
  <si>
    <t>G400147</t>
  </si>
  <si>
    <t>https://www.gem.wiki/Erfurt-Ost_power_station</t>
  </si>
  <si>
    <t>Erfurt-Ost power station</t>
  </si>
  <si>
    <t>Erfurt</t>
  </si>
  <si>
    <t>Thüringen</t>
  </si>
  <si>
    <t>BNA: BNA0256</t>
  </si>
  <si>
    <t>1043455</t>
  </si>
  <si>
    <t>L400148</t>
  </si>
  <si>
    <t>G400148</t>
  </si>
  <si>
    <t>BNA: BNA0256b</t>
  </si>
  <si>
    <t>G400149</t>
  </si>
  <si>
    <t>https://www.gem.wiki/Erlangen_power_station</t>
  </si>
  <si>
    <t>Erlangen power station</t>
  </si>
  <si>
    <t>GuD 1 &amp; 2</t>
  </si>
  <si>
    <t>Erlangen</t>
  </si>
  <si>
    <t>BNA: BNA0261a, BNA: BNA0261c</t>
  </si>
  <si>
    <t>1029839</t>
  </si>
  <si>
    <t>1190105, 1258367, 1190106</t>
  </si>
  <si>
    <t>L400150</t>
  </si>
  <si>
    <t>G400150</t>
  </si>
  <si>
    <t>https://www.gem.wiki/Exxonmobil_Production_power_station</t>
  </si>
  <si>
    <t>Exxonmobil Production power station</t>
  </si>
  <si>
    <t>Großenkneten</t>
  </si>
  <si>
    <t>Hannover</t>
  </si>
  <si>
    <t>BNA: BNA1810</t>
  </si>
  <si>
    <t>GROSSENKNETEN cogeneration</t>
  </si>
  <si>
    <t>1097670</t>
  </si>
  <si>
    <t>L400153</t>
  </si>
  <si>
    <t>G400153</t>
  </si>
  <si>
    <t>https://www.gem.wiki/Flensburg_power_station</t>
  </si>
  <si>
    <t>Flensburg power station</t>
  </si>
  <si>
    <t>Kessel 12</t>
  </si>
  <si>
    <t>Flensburg</t>
  </si>
  <si>
    <t>BNA: BNA1819</t>
  </si>
  <si>
    <t>1029845</t>
  </si>
  <si>
    <t>1255366, 1269388</t>
  </si>
  <si>
    <t>L101993</t>
  </si>
  <si>
    <t>G400154</t>
  </si>
  <si>
    <t>Kessel 13</t>
  </si>
  <si>
    <t>G410330</t>
  </si>
  <si>
    <t>Kessel 7</t>
  </si>
  <si>
    <t>BNA: BNA1904</t>
  </si>
  <si>
    <t>G412894</t>
  </si>
  <si>
    <t>https://www.gem.wiki/Flingern_power_station</t>
  </si>
  <si>
    <t>Flingern power station</t>
  </si>
  <si>
    <t>Flingern</t>
  </si>
  <si>
    <t>1029818</t>
  </si>
  <si>
    <t>L408778</t>
  </si>
  <si>
    <t>G412893</t>
  </si>
  <si>
    <t>https://www.gem.wiki/Ford_Saarlouis_power_station</t>
  </si>
  <si>
    <t>Ford Saarlouis power station</t>
  </si>
  <si>
    <t>Saarlouis</t>
  </si>
  <si>
    <t>BNA: BNA1859</t>
  </si>
  <si>
    <t>L400155</t>
  </si>
  <si>
    <t>G400155</t>
  </si>
  <si>
    <t>https://www.gem.wiki/Franken_1_power_station</t>
  </si>
  <si>
    <t>Franken 1 power station</t>
  </si>
  <si>
    <t>Block 1</t>
  </si>
  <si>
    <t>Nurnberg</t>
  </si>
  <si>
    <t>BNA: BNA0744, ENTSOE: 11WD2GEB1000055R</t>
  </si>
  <si>
    <t>1017811</t>
  </si>
  <si>
    <t>L400156</t>
  </si>
  <si>
    <t>G400156</t>
  </si>
  <si>
    <t>Block 2</t>
  </si>
  <si>
    <t>BNA: BNA0745, ENTSOE: 11WD2GE2D000056A</t>
  </si>
  <si>
    <t>G400157</t>
  </si>
  <si>
    <t>https://www.gem.wiki/Frankfurt_Oder_power_station</t>
  </si>
  <si>
    <t>Frankfurt Oder power station</t>
  </si>
  <si>
    <t>HKW FFO GM1</t>
  </si>
  <si>
    <t>Frankfurt</t>
  </si>
  <si>
    <t>1029855</t>
  </si>
  <si>
    <t>L101907</t>
  </si>
  <si>
    <t>G412892</t>
  </si>
  <si>
    <t>https://www.gem.wiki/Freiburg_power_station</t>
  </si>
  <si>
    <t>Freiburg power station</t>
  </si>
  <si>
    <t>Freiburg</t>
  </si>
  <si>
    <t>BNA: BNA0293</t>
  </si>
  <si>
    <t>1033175</t>
  </si>
  <si>
    <t>L400158</t>
  </si>
  <si>
    <t>G400158</t>
  </si>
  <si>
    <t>https://www.gem.wiki/Freimann_power_station</t>
  </si>
  <si>
    <t>Freimann power station</t>
  </si>
  <si>
    <t>Munchen</t>
  </si>
  <si>
    <t>BNA: BNA0681</t>
  </si>
  <si>
    <t>1029967</t>
  </si>
  <si>
    <t>L400159</t>
  </si>
  <si>
    <t>G400159</t>
  </si>
  <si>
    <t>BNA: BNA0682</t>
  </si>
  <si>
    <t>G400160</t>
  </si>
  <si>
    <t>https://www.gem.wiki/Friedensbrücke_power_station</t>
  </si>
  <si>
    <t>Friedensbrücke power station</t>
  </si>
  <si>
    <t>GTI</t>
  </si>
  <si>
    <t>Würzburg</t>
  </si>
  <si>
    <t>BNA: BNA1088</t>
  </si>
  <si>
    <t>1030139</t>
  </si>
  <si>
    <t>L400161</t>
  </si>
  <si>
    <t>G400161</t>
  </si>
  <si>
    <t>GTII</t>
  </si>
  <si>
    <t>BNA: BNA1087</t>
  </si>
  <si>
    <t>G400162</t>
  </si>
  <si>
    <t>TSII</t>
  </si>
  <si>
    <t>BNA: BNA1086</t>
  </si>
  <si>
    <t>G400163</t>
  </si>
  <si>
    <t>TSIII</t>
  </si>
  <si>
    <t>BNA: BNA1085</t>
  </si>
  <si>
    <t>G400164</t>
  </si>
  <si>
    <t>TSIV</t>
  </si>
  <si>
    <t>G410779</t>
  </si>
  <si>
    <t>https://www.gem.wiki/GKL_Linden_power_station</t>
  </si>
  <si>
    <t>GKL Linden power station</t>
  </si>
  <si>
    <t>GT1, GT3, DT</t>
  </si>
  <si>
    <t>BNA: BNA0418, ENTSOE: 11WD2LIG10000346, ENTSOE: 11WD2LIG3000035P, ENTSOE: 11WD2LIDT000036R</t>
  </si>
  <si>
    <t>1029893</t>
  </si>
  <si>
    <t>1129198, 1218554, 1249038</t>
  </si>
  <si>
    <t>L400173</t>
  </si>
  <si>
    <t>G400173</t>
  </si>
  <si>
    <t>https://www.gem.wiki/Gaisburg_power_station</t>
  </si>
  <si>
    <t>Gaisburg power station</t>
  </si>
  <si>
    <t>Heizkraftwerk Stuttgart-Gaisburg</t>
  </si>
  <si>
    <t>Gaisburg</t>
  </si>
  <si>
    <t>BNA: BNA1909</t>
  </si>
  <si>
    <t>1031134</t>
  </si>
  <si>
    <t>L408777</t>
  </si>
  <si>
    <t>G412891</t>
  </si>
  <si>
    <t>https://www.gem.wiki/Gendorf_Works_power_station</t>
  </si>
  <si>
    <t>Gendorf Works power station</t>
  </si>
  <si>
    <t>Burgkirchen</t>
  </si>
  <si>
    <t>BNA: BNA0174</t>
  </si>
  <si>
    <t>1018528</t>
  </si>
  <si>
    <t>L400167</t>
  </si>
  <si>
    <t>G400167</t>
  </si>
  <si>
    <t>https://www.gem.wiki/Gera-Lusan_power_station</t>
  </si>
  <si>
    <t>Gera-Lusan power station</t>
  </si>
  <si>
    <t>Gera</t>
  </si>
  <si>
    <t>BNA: BNA1925</t>
  </si>
  <si>
    <t>1072902</t>
  </si>
  <si>
    <t>L408776</t>
  </si>
  <si>
    <t>G412890</t>
  </si>
  <si>
    <t>https://www.gem.wiki/Gera-Tinz_power_station</t>
  </si>
  <si>
    <t>Gera-Tinz power station</t>
  </si>
  <si>
    <t>BNA: BNA1926</t>
  </si>
  <si>
    <t>L400265</t>
  </si>
  <si>
    <t>G400265</t>
  </si>
  <si>
    <t>https://www.gem.wiki/Gersteinwerk_power_station</t>
  </si>
  <si>
    <t>Gersteinwerk power station</t>
  </si>
  <si>
    <t>Gersteinwerks</t>
  </si>
  <si>
    <t>F1</t>
  </si>
  <si>
    <t>Werne</t>
  </si>
  <si>
    <t>BNA: BNA1039</t>
  </si>
  <si>
    <t>1032926</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</si>
  <si>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</si>
  <si>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</si>
  <si>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</si>
  <si>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</si>
  <si>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</si>
  <si>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</si>
  <si>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</si>
  <si>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</si>
  <si>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</si>
  <si>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</si>
  <si>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</si>
  <si>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</si>
  <si>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</si>
  <si>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</si>
  <si>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</si>
  <si>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</si>
  <si>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</si>
  <si>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1033001</t>
  </si>
  <si>
    <t>G400172</t>
  </si>
  <si>
    <t>https://www.gem.wiki/Greifswald_power_station</t>
  </si>
  <si>
    <t>Greifswald power station</t>
  </si>
  <si>
    <t>Lubmin</t>
  </si>
  <si>
    <t>Mecklenburg-Vorpommern</t>
  </si>
  <si>
    <t>BNA: BNA1531</t>
  </si>
  <si>
    <t>1089721</t>
  </si>
  <si>
    <t>L400174</t>
  </si>
  <si>
    <t>G400174</t>
  </si>
  <si>
    <t>https://www.gem.wiki/Grenzach-Wyhlen_power_station</t>
  </si>
  <si>
    <t>Grenzach-Wyhlen power station</t>
  </si>
  <si>
    <t>Grenzach-Wyhlen</t>
  </si>
  <si>
    <t>BNA: BNA0361</t>
  </si>
  <si>
    <t>Grenzach Roche power station</t>
  </si>
  <si>
    <t>Nutrition</t>
  </si>
  <si>
    <t>1056993</t>
  </si>
  <si>
    <t>1284117, 1284118</t>
  </si>
  <si>
    <t>L400175</t>
  </si>
  <si>
    <t>G400175</t>
  </si>
  <si>
    <t>https://www.gem.wiki/Griesheim_Reserve_power_station</t>
  </si>
  <si>
    <t>Griesheim Reserve power station</t>
  </si>
  <si>
    <t>Griesham</t>
  </si>
  <si>
    <t>1117920</t>
  </si>
  <si>
    <t>L401429</t>
  </si>
  <si>
    <t>G400885</t>
  </si>
  <si>
    <t>https://www.gem.wiki/Gundelfingen_Reserve_power_station</t>
  </si>
  <si>
    <t>Gundelfingen Reserve power station</t>
  </si>
  <si>
    <t>Gundelfingen</t>
  </si>
  <si>
    <t>1117919</t>
  </si>
  <si>
    <t>L401430</t>
  </si>
  <si>
    <t>G400886</t>
  </si>
  <si>
    <t>https://www.gem.wiki/Gunvor_Ingolstadt_Refinery_power_station</t>
  </si>
  <si>
    <t>Gunvor Ingolstadt Refinery power station</t>
  </si>
  <si>
    <t>Ingolstadt</t>
  </si>
  <si>
    <t>BNA: BNA1553</t>
  </si>
  <si>
    <t>1116393</t>
  </si>
  <si>
    <t>L407775</t>
  </si>
  <si>
    <t>G410321</t>
  </si>
  <si>
    <t>https://www.gem.wiki/Hagen-Kabel_power_station</t>
  </si>
  <si>
    <t>Hagen-Kabel power station</t>
  </si>
  <si>
    <t>Heizkraftwerk Hagen-Kabel</t>
  </si>
  <si>
    <t>H4/5</t>
  </si>
  <si>
    <t>Hagen</t>
  </si>
  <si>
    <t>BNA: BNA0389, ENTSOE: 11WD7GARE5XHAKW5</t>
  </si>
  <si>
    <t>1021087</t>
  </si>
  <si>
    <t>1118170, 1118171, 1118172</t>
  </si>
  <si>
    <t>L407629</t>
  </si>
  <si>
    <t>G409957</t>
  </si>
  <si>
    <t>https://www.gem.wiki/Halle_Trotha_power_station</t>
  </si>
  <si>
    <t>Halle Trotha power station</t>
  </si>
  <si>
    <t>Energiepark Halle Trotha</t>
  </si>
  <si>
    <t>A &amp; B</t>
  </si>
  <si>
    <t>Halle</t>
  </si>
  <si>
    <t>BNA: BNA0392a</t>
  </si>
  <si>
    <t>Dieselstrasse Energy Park</t>
  </si>
  <si>
    <t>1022957</t>
  </si>
  <si>
    <t>1229351, 1153958</t>
  </si>
  <si>
    <t>L400176</t>
  </si>
  <si>
    <t>G400176</t>
  </si>
  <si>
    <t>BNA: BNA1989</t>
  </si>
  <si>
    <t>1059974</t>
  </si>
  <si>
    <t>1298596, 1188658</t>
  </si>
  <si>
    <t>G400177</t>
  </si>
  <si>
    <t>BNA: BNA0392b</t>
  </si>
  <si>
    <t>1298595, 1188656</t>
  </si>
  <si>
    <t>G400178</t>
  </si>
  <si>
    <t>https://www.gem.wiki/Hamborn_power_station</t>
  </si>
  <si>
    <t>Hamborn power station</t>
  </si>
  <si>
    <t>BNA: BNA0395</t>
  </si>
  <si>
    <t>1050044</t>
  </si>
  <si>
    <t>L408775</t>
  </si>
  <si>
    <t>G412889</t>
  </si>
  <si>
    <t>BNA: BNA0396</t>
  </si>
  <si>
    <t>G412888</t>
  </si>
  <si>
    <t>BNA: BNA0397</t>
  </si>
  <si>
    <t>G412887</t>
  </si>
  <si>
    <t>https://www.gem.wiki/Hastedt_power_station</t>
  </si>
  <si>
    <t>Hastedt power station</t>
  </si>
  <si>
    <t>Bremen</t>
  </si>
  <si>
    <t>1029777</t>
  </si>
  <si>
    <t>L101898</t>
  </si>
  <si>
    <t>G412886</t>
  </si>
  <si>
    <t>https://www.gem.wiki/Hattorf_power_station</t>
  </si>
  <si>
    <t>Hattorf power station</t>
  </si>
  <si>
    <t>Philippsthal</t>
  </si>
  <si>
    <t>BNA: BNA0804a</t>
  </si>
  <si>
    <t>1020318</t>
  </si>
  <si>
    <t>1118816, 1242619, 1228744</t>
  </si>
  <si>
    <t>L400179</t>
  </si>
  <si>
    <t>G400179</t>
  </si>
  <si>
    <t>https://www.gem.wiki/Hausham_power_station</t>
  </si>
  <si>
    <t>Hausham power station</t>
  </si>
  <si>
    <t>Hausham</t>
  </si>
  <si>
    <t>L408783</t>
  </si>
  <si>
    <t>G412885</t>
  </si>
  <si>
    <t>G412884</t>
  </si>
  <si>
    <t>G412883</t>
  </si>
  <si>
    <t>G412882</t>
  </si>
  <si>
    <t>https://www.gem.wiki/Heide_Refinery_power_station</t>
  </si>
  <si>
    <t>Heide Refinery power station</t>
  </si>
  <si>
    <t>Lieth</t>
  </si>
  <si>
    <t>1040698</t>
  </si>
  <si>
    <t>1281969, 1161141</t>
  </si>
  <si>
    <t>L408782</t>
  </si>
  <si>
    <t>G412881</t>
  </si>
  <si>
    <t>https://www.gem.wiki/Heilbronn_power_station</t>
  </si>
  <si>
    <t>Heilbronn power station</t>
  </si>
  <si>
    <t>Heilbronn</t>
  </si>
  <si>
    <t>Baden-Wuerttemberg</t>
  </si>
  <si>
    <t>BNA: BNAP137</t>
  </si>
  <si>
    <t>1016434</t>
  </si>
  <si>
    <t>L101875</t>
  </si>
  <si>
    <t>G409758</t>
  </si>
  <si>
    <t>https://www.gem.wiki/Hermann_Wenzel_power_station</t>
  </si>
  <si>
    <t>Hermann Wenzel power station</t>
  </si>
  <si>
    <t>BFG/OG</t>
  </si>
  <si>
    <t>BNA: BNA0217</t>
  </si>
  <si>
    <t>1114722</t>
  </si>
  <si>
    <t>L408781</t>
  </si>
  <si>
    <t>G412880</t>
  </si>
  <si>
    <t>BNA: BNA0218</t>
  </si>
  <si>
    <t>G412879</t>
  </si>
  <si>
    <t>BNA: BNA0219</t>
  </si>
  <si>
    <t>G412878</t>
  </si>
  <si>
    <t>https://www.gem.wiki/Herne_power_station</t>
  </si>
  <si>
    <t>Herne power station</t>
  </si>
  <si>
    <t>Herne</t>
  </si>
  <si>
    <t>BNA: BNAP125</t>
  </si>
  <si>
    <t>1124894</t>
  </si>
  <si>
    <t>L101942</t>
  </si>
  <si>
    <t>G400887</t>
  </si>
  <si>
    <t>https://www.gem.wiki/Herrenhausen_power_station</t>
  </si>
  <si>
    <t>Herrenhausen power station</t>
  </si>
  <si>
    <t>Kraftwerk Herrenhausen</t>
  </si>
  <si>
    <t>BNA: BNA0419, ENTSOE: 11WD2HERR5G----G, CARMA: CARMA17565</t>
  </si>
  <si>
    <t>KWH</t>
  </si>
  <si>
    <t>1029892</t>
  </si>
  <si>
    <t>L407531</t>
  </si>
  <si>
    <t>G409741</t>
  </si>
  <si>
    <t>https://www.gem.wiki/Hillegossen_power_station</t>
  </si>
  <si>
    <t>Hillegossen power station</t>
  </si>
  <si>
    <t>Bielefeld</t>
  </si>
  <si>
    <t>BNA: BNA0100</t>
  </si>
  <si>
    <t>1056975</t>
  </si>
  <si>
    <t>1184034, 1192149, 1192150</t>
  </si>
  <si>
    <t>L400180</t>
  </si>
  <si>
    <t>G400180</t>
  </si>
  <si>
    <t>https://www.gem.wiki/Hiltrop_power_station</t>
  </si>
  <si>
    <t>Hiltrop power station</t>
  </si>
  <si>
    <t>Bochum</t>
  </si>
  <si>
    <t>BNA: BNA0111</t>
  </si>
  <si>
    <t>1029770</t>
  </si>
  <si>
    <t>1255102, 1255103</t>
  </si>
  <si>
    <t>L400181</t>
  </si>
  <si>
    <t>G400181</t>
  </si>
  <si>
    <t>https://www.gem.wiki/Huckingen_power_station</t>
  </si>
  <si>
    <t>Huckingen power station</t>
  </si>
  <si>
    <t>Huckingen</t>
  </si>
  <si>
    <t>North Rhine-Westphalia</t>
  </si>
  <si>
    <t>BNA: BNA0485</t>
  </si>
  <si>
    <t>1027640</t>
  </si>
  <si>
    <t>L408786</t>
  </si>
  <si>
    <t>G412877</t>
  </si>
  <si>
    <t>BNA: BNA0486</t>
  </si>
  <si>
    <t>G412876</t>
  </si>
  <si>
    <t>https://www.gem.wiki/Humboldtstrasse_power_station</t>
  </si>
  <si>
    <t>Humboldtstrasse power station</t>
  </si>
  <si>
    <t>Kiel</t>
  </si>
  <si>
    <t>BNA: BNA0527</t>
  </si>
  <si>
    <t>1029924</t>
  </si>
  <si>
    <t>L400182</t>
  </si>
  <si>
    <t>G400182</t>
  </si>
  <si>
    <t>https://www.gem.wiki/Huntorf_power_station</t>
  </si>
  <si>
    <t>Huntorf power station</t>
  </si>
  <si>
    <t>Elsfleth</t>
  </si>
  <si>
    <t>BNA: BNA0239, ENTSOE: 11WD2HUNT0000644</t>
  </si>
  <si>
    <t>1025785</t>
  </si>
  <si>
    <t>L400183</t>
  </si>
  <si>
    <t>G400183</t>
  </si>
  <si>
    <t>https://www.gem.wiki/Industriepark_Zeitz_power_station</t>
  </si>
  <si>
    <t>Industriepark Zeitz power station</t>
  </si>
  <si>
    <t>Zeitz</t>
  </si>
  <si>
    <t>BNA: BNA1089</t>
  </si>
  <si>
    <t>1099827</t>
  </si>
  <si>
    <t>1256027, 1256029, 1256028</t>
  </si>
  <si>
    <t>L408785</t>
  </si>
  <si>
    <t>G412875</t>
  </si>
  <si>
    <t>https://www.gem.wiki/Kessel_power_station</t>
  </si>
  <si>
    <t>Ineos Köln power station</t>
  </si>
  <si>
    <t>Cologne</t>
  </si>
  <si>
    <t>BNA: BNAP131</t>
  </si>
  <si>
    <t>1041703</t>
  </si>
  <si>
    <t>L407530</t>
  </si>
  <si>
    <t>G409740</t>
  </si>
  <si>
    <t>https://www.gem.wiki/Ineos_power_station</t>
  </si>
  <si>
    <t>Ineos power station</t>
  </si>
  <si>
    <t>Mores</t>
  </si>
  <si>
    <t>BNA: BNA1332</t>
  </si>
  <si>
    <t>1116400</t>
  </si>
  <si>
    <t>L400185</t>
  </si>
  <si>
    <t>G400185</t>
  </si>
  <si>
    <t>https://www.gem.wiki/Infraserv_Hoechst_power_station</t>
  </si>
  <si>
    <t>Infraserv Hoechst power station</t>
  </si>
  <si>
    <t>Block A</t>
  </si>
  <si>
    <t>Industriepark Höchst</t>
  </si>
  <si>
    <t>BNA: BNA0499</t>
  </si>
  <si>
    <t>1018527</t>
  </si>
  <si>
    <t>1183588, 1274356</t>
  </si>
  <si>
    <t>L400186</t>
  </si>
  <si>
    <t>G400186</t>
  </si>
  <si>
    <t>Block C</t>
  </si>
  <si>
    <t>BNA: BNA0497</t>
  </si>
  <si>
    <t>1232803, 1232804</t>
  </si>
  <si>
    <t>G400187</t>
  </si>
  <si>
    <t>G410319</t>
  </si>
  <si>
    <t>G410318</t>
  </si>
  <si>
    <t>MSW/NG</t>
  </si>
  <si>
    <t>BNA: BNA0498</t>
  </si>
  <si>
    <t>G412874</t>
  </si>
  <si>
    <t>https://www.gem.wiki/Irsching_power_station</t>
  </si>
  <si>
    <t>Irsching power station</t>
  </si>
  <si>
    <t>Vohburg</t>
  </si>
  <si>
    <t>BNA: BNA0993, ENTSOE: 11WD2IRSC000179N</t>
  </si>
  <si>
    <t>Ulrich Hartmann</t>
  </si>
  <si>
    <t>1019813</t>
  </si>
  <si>
    <t>L400188</t>
  </si>
  <si>
    <t>G409755</t>
  </si>
  <si>
    <t>BNA: BNA0995, ENTSOE: 11WD2IRG4000061X</t>
  </si>
  <si>
    <t>1088311</t>
  </si>
  <si>
    <t>1193573, 1194972</t>
  </si>
  <si>
    <t>G400188</t>
  </si>
  <si>
    <t>BNA: BNA0994, ENTSOE: 11WD2IRG5000062N</t>
  </si>
  <si>
    <t>1082197</t>
  </si>
  <si>
    <t>1201178, 1201179, 1201180</t>
  </si>
  <si>
    <t>G400189</t>
  </si>
  <si>
    <t>G406320</t>
  </si>
  <si>
    <t>https://www.gem.wiki/Janschwalde_power_station</t>
  </si>
  <si>
    <t>Janschwalde power station</t>
  </si>
  <si>
    <t>Jänschwalde</t>
  </si>
  <si>
    <t>L101894</t>
  </si>
  <si>
    <t>G412873</t>
  </si>
  <si>
    <t>https://www.gem.wiki/Jass_Werk_Fulda_power_station</t>
  </si>
  <si>
    <t>Jass Werk Fulda power station</t>
  </si>
  <si>
    <t>Kraftwerk 3</t>
  </si>
  <si>
    <t>Fulda</t>
  </si>
  <si>
    <t>BNA: BNA1492a, BNA: BNA1492b</t>
  </si>
  <si>
    <t>1009700</t>
  </si>
  <si>
    <t>1115825, 1115826, 1115824</t>
  </si>
  <si>
    <t>L400190</t>
  </si>
  <si>
    <t>G400190</t>
  </si>
  <si>
    <t>https://www.gem.wiki/Jena_power_station</t>
  </si>
  <si>
    <t>Jena power station</t>
  </si>
  <si>
    <t>Jena</t>
  </si>
  <si>
    <t>BNA: BNA0504</t>
  </si>
  <si>
    <t>1031338</t>
  </si>
  <si>
    <t>1122496, 1122497, 1122498, 1122499, 1122500</t>
  </si>
  <si>
    <t>L400191</t>
  </si>
  <si>
    <t>G400191</t>
  </si>
  <si>
    <t>G412872</t>
  </si>
  <si>
    <t>https://www.gem.wiki/Karcherstraße_power_station</t>
  </si>
  <si>
    <t>Karcherstraße power station</t>
  </si>
  <si>
    <t>HKW</t>
  </si>
  <si>
    <t>Karcherstraße</t>
  </si>
  <si>
    <t>BNA: BNA0510a</t>
  </si>
  <si>
    <t>L407943</t>
  </si>
  <si>
    <t>G410777</t>
  </si>
  <si>
    <t>https://www.gem.wiki/Karlstraße_power_station</t>
  </si>
  <si>
    <t>Karlstraße power station</t>
  </si>
  <si>
    <t>Bonn</t>
  </si>
  <si>
    <t>BNA: BNA0117b</t>
  </si>
  <si>
    <t>1029772</t>
  </si>
  <si>
    <t>1160480, 1242631</t>
  </si>
  <si>
    <t>L400192</t>
  </si>
  <si>
    <t>G400192</t>
  </si>
  <si>
    <t>https://www.gem.wiki/Kassel_Kombi_power_station</t>
  </si>
  <si>
    <t>Kassel Kombi power station</t>
  </si>
  <si>
    <t>Kassel</t>
  </si>
  <si>
    <t>BNA: BNA0521</t>
  </si>
  <si>
    <t>1029719</t>
  </si>
  <si>
    <t>1195150, 1195151</t>
  </si>
  <si>
    <t>L400193</t>
  </si>
  <si>
    <t>G400193</t>
  </si>
  <si>
    <t>https://www.gem.wiki/Kelheim_Fibres_power_station</t>
  </si>
  <si>
    <t>Kelheim Fibres power station</t>
  </si>
  <si>
    <t>Kelheim</t>
  </si>
  <si>
    <t>L408784</t>
  </si>
  <si>
    <t>G412871</t>
  </si>
  <si>
    <t>G412870</t>
  </si>
  <si>
    <t>https://www.gem.wiki/Kiel_power_station</t>
  </si>
  <si>
    <t>Kiel power station</t>
  </si>
  <si>
    <t>BNA: BNA1945</t>
  </si>
  <si>
    <t>1131025</t>
  </si>
  <si>
    <t>L408803</t>
  </si>
  <si>
    <t>G412869</t>
  </si>
  <si>
    <t>https://www.gem.wiki/Kirchlengern_power_station</t>
  </si>
  <si>
    <t>Kirchlengern power station</t>
  </si>
  <si>
    <t>Kirchlengern</t>
  </si>
  <si>
    <t>BNA: BNA0531, CARMA: CARMA22270</t>
  </si>
  <si>
    <t>1015445</t>
  </si>
  <si>
    <t>1125340, 1125341, 1125342, 1125343</t>
  </si>
  <si>
    <t>L407628</t>
  </si>
  <si>
    <t>G409956</t>
  </si>
  <si>
    <t>https://www.gem.wiki/Kirchmöser_power_station</t>
  </si>
  <si>
    <t>Kirchmöser power station</t>
  </si>
  <si>
    <t>BNA: BNA0130</t>
  </si>
  <si>
    <t>1032876</t>
  </si>
  <si>
    <t>1125348, 1125349, 1125350</t>
  </si>
  <si>
    <t>L400194</t>
  </si>
  <si>
    <t>G400194</t>
  </si>
  <si>
    <t>https://www.gem.wiki/Klein_Wanzleben_power_station</t>
  </si>
  <si>
    <t>Klein Wanzleben power station</t>
  </si>
  <si>
    <t>Klein Wanzleben</t>
  </si>
  <si>
    <t>BNA: BNA1506</t>
  </si>
  <si>
    <t>1046317</t>
  </si>
  <si>
    <t>L400195</t>
  </si>
  <si>
    <t>G400195</t>
  </si>
  <si>
    <t>https://www.gem.wiki/Knapsack_Gas_power_station</t>
  </si>
  <si>
    <t>Knapsack Gas power station</t>
  </si>
  <si>
    <t>Hurth</t>
  </si>
  <si>
    <t>BNA: BNA0548a, ENTSOE: 11WD7KWKN-KW-EEN</t>
  </si>
  <si>
    <t>1052819</t>
  </si>
  <si>
    <t>1178188, 1194108, 1183205</t>
  </si>
  <si>
    <t>L400196</t>
  </si>
  <si>
    <t>G400196</t>
  </si>
  <si>
    <t>BNA: BNA0548b, ENTSOE: 11WD7KWKN-20-EEW</t>
  </si>
  <si>
    <t>1098093</t>
  </si>
  <si>
    <t>G400197</t>
  </si>
  <si>
    <t>https://www.gem.wiki/Krefeld-Uerdingen_power_station</t>
  </si>
  <si>
    <t>Krefeld-Uerdingen power station</t>
  </si>
  <si>
    <t>Krefeld-Uerdingen</t>
  </si>
  <si>
    <t>Krefeld Trianel power station</t>
  </si>
  <si>
    <t>1070853</t>
  </si>
  <si>
    <t>1205996, 1236523, 1236524</t>
  </si>
  <si>
    <t>L101949</t>
  </si>
  <si>
    <t>G400888</t>
  </si>
  <si>
    <t>NST3</t>
  </si>
  <si>
    <t>G412868</t>
  </si>
  <si>
    <t>NST4</t>
  </si>
  <si>
    <t>BNA: BNA0557b</t>
  </si>
  <si>
    <t>G412867</t>
  </si>
  <si>
    <t>https://www.gem.wiki/Lausward_power_station</t>
  </si>
  <si>
    <t>Lausward power station</t>
  </si>
  <si>
    <t>Kraftwerk Lausward</t>
  </si>
  <si>
    <t>Dusseldorf</t>
  </si>
  <si>
    <t>BNA: BNA0220, ENTSOE: 11WD7NORF5GAGUDC</t>
  </si>
  <si>
    <t>1029820</t>
  </si>
  <si>
    <t>1128388, 1164833</t>
  </si>
  <si>
    <t>L101950</t>
  </si>
  <si>
    <t>G400198</t>
  </si>
  <si>
    <t>EGT1</t>
  </si>
  <si>
    <t>BNA: BNA0221b</t>
  </si>
  <si>
    <t>G400199</t>
  </si>
  <si>
    <t>EGT2</t>
  </si>
  <si>
    <t>BNA: BNA0221a</t>
  </si>
  <si>
    <t>G400200</t>
  </si>
  <si>
    <t>BNA: BNA1817, ENTSOE: 11WD7NORF5GGUDFA</t>
  </si>
  <si>
    <t>G400201</t>
  </si>
  <si>
    <t>https://www.gem.wiki/Leipheim_power_station</t>
  </si>
  <si>
    <t>Leipheim power station</t>
  </si>
  <si>
    <t>Leipheim</t>
  </si>
  <si>
    <t>BNA: BNAP114</t>
  </si>
  <si>
    <t>1088419</t>
  </si>
  <si>
    <t>L401433</t>
  </si>
  <si>
    <t>G400889</t>
  </si>
  <si>
    <t>https://www.gem.wiki/Leipzig_Nord_power_station</t>
  </si>
  <si>
    <t>Leipzig Nord power station</t>
  </si>
  <si>
    <t>Leipzig</t>
  </si>
  <si>
    <t>BNA: BNA0588, ENTSOE: 11WD8LEIP5X----6</t>
  </si>
  <si>
    <t>1029943</t>
  </si>
  <si>
    <t>1128724, 1128725, 1128726</t>
  </si>
  <si>
    <t>L400202</t>
  </si>
  <si>
    <t>G400202</t>
  </si>
  <si>
    <t>G410317</t>
  </si>
  <si>
    <t>https://www.gem.wiki/Leipzig_S%C3%BCd_power_station</t>
  </si>
  <si>
    <t>Leipzig Süd power station</t>
  </si>
  <si>
    <t>Heizkraftwerk Leipzig Süd</t>
  </si>
  <si>
    <t>Lippendorf power plant, Böhlen-Lippendorf power plant</t>
  </si>
  <si>
    <t>1130726</t>
  </si>
  <si>
    <t>L405886</t>
  </si>
  <si>
    <t>G405836</t>
  </si>
  <si>
    <t>G405837</t>
  </si>
  <si>
    <t>https://www.gem.wiki/Leppersdorf_power_station</t>
  </si>
  <si>
    <t>Leppersdorf power station</t>
  </si>
  <si>
    <t>Leppersdorf</t>
  </si>
  <si>
    <t>Wachau</t>
  </si>
  <si>
    <t>BNA: BNA1556</t>
  </si>
  <si>
    <t>Dairy</t>
  </si>
  <si>
    <t>1092273</t>
  </si>
  <si>
    <t>1244016, 1244017, 1281564</t>
  </si>
  <si>
    <t>L400203</t>
  </si>
  <si>
    <t>G400203</t>
  </si>
  <si>
    <t>https://www.gem.wiki/Leuna_Refinery_power_station</t>
  </si>
  <si>
    <t>Leuna Refinery power station</t>
  </si>
  <si>
    <t>Leuna</t>
  </si>
  <si>
    <t>1021909</t>
  </si>
  <si>
    <t>1169585, 1169586, 1169587, 1128943</t>
  </si>
  <si>
    <t>L408802</t>
  </si>
  <si>
    <t>G412865</t>
  </si>
  <si>
    <t>BNA: BNA0594</t>
  </si>
  <si>
    <t>1030338</t>
  </si>
  <si>
    <t>G412864</t>
  </si>
  <si>
    <t>1132683, 1132684, 1132685</t>
  </si>
  <si>
    <t>G412863</t>
  </si>
  <si>
    <t>https://www.gem.wiki/Leuna_power_station</t>
  </si>
  <si>
    <t>Leuna power station</t>
  </si>
  <si>
    <t>BNA: BNA0598b, BNA: BNA0598a</t>
  </si>
  <si>
    <t>L400204</t>
  </si>
  <si>
    <t>G412866</t>
  </si>
  <si>
    <t>BNA: BNA0593</t>
  </si>
  <si>
    <t>G400204</t>
  </si>
  <si>
    <t>BNA: BNA0595</t>
  </si>
  <si>
    <t>G400205</t>
  </si>
  <si>
    <t>BNA: BNA0592</t>
  </si>
  <si>
    <t>1072540</t>
  </si>
  <si>
    <t>G400206</t>
  </si>
  <si>
    <t>GuD2</t>
  </si>
  <si>
    <t>G411146</t>
  </si>
  <si>
    <t>https://www.gem.wiki/Lichterfelde_power_station</t>
  </si>
  <si>
    <t>Lichterfelde power station</t>
  </si>
  <si>
    <t>BNA: BNA1935, ENTSOE: 11W0-0000-0103-9</t>
  </si>
  <si>
    <t>1010989</t>
  </si>
  <si>
    <t>1217341, 1253181</t>
  </si>
  <si>
    <t>L400207</t>
  </si>
  <si>
    <t>G400208</t>
  </si>
  <si>
    <t>https://gem.wiki/Lippendorf_power_station</t>
  </si>
  <si>
    <t>Lippendorf power station</t>
  </si>
  <si>
    <t>Lippendorf</t>
  </si>
  <si>
    <t>L101983</t>
  </si>
  <si>
    <t>G412862</t>
  </si>
  <si>
    <t>https://www.gem.wiki/Ludwigshafen_CHP_power_station</t>
  </si>
  <si>
    <t>Ludwigshafen CHP power station</t>
  </si>
  <si>
    <t>Ludwigshafen</t>
  </si>
  <si>
    <t>BNA: BNA1197</t>
  </si>
  <si>
    <t>L408815</t>
  </si>
  <si>
    <t>G412861</t>
  </si>
  <si>
    <t>https://www.gem.wiki/Ludwigshafen_Mitte_power_station</t>
  </si>
  <si>
    <t>Ludwigshafen Mitte power station</t>
  </si>
  <si>
    <t>Rheinland-Pfalz</t>
  </si>
  <si>
    <t>BNA: BNA0614c, BNA: BNA0614a</t>
  </si>
  <si>
    <t>1056288</t>
  </si>
  <si>
    <t>L400209</t>
  </si>
  <si>
    <t>G400209</t>
  </si>
  <si>
    <t>Blocks 10, 11, 12</t>
  </si>
  <si>
    <t>BNA: BNA0614b, ENTSOE: 11WD7LUDW2GGT11E, ENTSOE: 11WD7LUDW2GGT12C</t>
  </si>
  <si>
    <t>1183071, 1186473, 1193581</t>
  </si>
  <si>
    <t>G400210</t>
  </si>
  <si>
    <t>https://www.gem.wiki/Ludwigshafen_Süd_power_station</t>
  </si>
  <si>
    <t>Ludwigshafen Süd power station</t>
  </si>
  <si>
    <t>BNA: BNA0615</t>
  </si>
  <si>
    <t>ENTSOE: 11WD7LUDW5GSDG1Q, ENTSOE: 11WD7LUDW5GSDG2O</t>
  </si>
  <si>
    <t>1027644</t>
  </si>
  <si>
    <t>1130017, 1130018, 1130019</t>
  </si>
  <si>
    <t>L400211</t>
  </si>
  <si>
    <t>G400211</t>
  </si>
  <si>
    <t>https://www.gem.wiki/Mainova_West_power_station</t>
  </si>
  <si>
    <t>Mainova West power station</t>
  </si>
  <si>
    <t>Heizkraftwerk West</t>
  </si>
  <si>
    <t>Frankfurt am Main</t>
  </si>
  <si>
    <t>HKW West</t>
  </si>
  <si>
    <t>1029851</t>
  </si>
  <si>
    <t>L400278</t>
  </si>
  <si>
    <t>G410775</t>
  </si>
  <si>
    <t>Block 3</t>
  </si>
  <si>
    <t>G410774</t>
  </si>
  <si>
    <t>Block 4</t>
  </si>
  <si>
    <t>BNA: BNA0286, ENTSOE: 11WD2FFW-000203E</t>
  </si>
  <si>
    <t>G400278</t>
  </si>
  <si>
    <t>Block M5</t>
  </si>
  <si>
    <t>BNA: BNA1868</t>
  </si>
  <si>
    <t>G400279</t>
  </si>
  <si>
    <t>https://www.gem.wiki/Mainz_power_station</t>
  </si>
  <si>
    <t>Mainz power station</t>
  </si>
  <si>
    <t>Kraftwerke Mainz-Wiesbaden AG</t>
  </si>
  <si>
    <t>IC1-10</t>
  </si>
  <si>
    <t>Mainz</t>
  </si>
  <si>
    <t>BNA: BNA0626, ENTSOE: 11WD7BISC5GKW3-T</t>
  </si>
  <si>
    <t>Mainz-Wiesbaden</t>
  </si>
  <si>
    <t>1021311</t>
  </si>
  <si>
    <t>L101972</t>
  </si>
  <si>
    <t>G412860</t>
  </si>
  <si>
    <t>KW2</t>
  </si>
  <si>
    <t>BNA: BNA0627, ENTSOE, 11WD7BISC5GKW2-W</t>
  </si>
  <si>
    <t>G400212</t>
  </si>
  <si>
    <t>KW3</t>
  </si>
  <si>
    <t>BNA: BNA1948</t>
  </si>
  <si>
    <t>1130738, 1172087</t>
  </si>
  <si>
    <t>G400213</t>
  </si>
  <si>
    <t>https://www.gem.wiki/Mannheim_Mill_power_station</t>
  </si>
  <si>
    <t>Mannheim Mill power station</t>
  </si>
  <si>
    <t>BU/NG/HFO</t>
  </si>
  <si>
    <t>Mannheim</t>
  </si>
  <si>
    <t>L408814</t>
  </si>
  <si>
    <t>G412859</t>
  </si>
  <si>
    <t>NG/BU/HFO</t>
  </si>
  <si>
    <t>G412858</t>
  </si>
  <si>
    <t>https://www.gem.wiki/Marbach_power_station</t>
  </si>
  <si>
    <t>Marbach power station</t>
  </si>
  <si>
    <t>Marbach</t>
  </si>
  <si>
    <t>1016439</t>
  </si>
  <si>
    <t>L408813</t>
  </si>
  <si>
    <t>G412857</t>
  </si>
  <si>
    <t>G412856</t>
  </si>
  <si>
    <t>G412855</t>
  </si>
  <si>
    <t>https://www.gem.wiki/Marienehe_power_station</t>
  </si>
  <si>
    <t>Marienehe power station</t>
  </si>
  <si>
    <t>Rostock</t>
  </si>
  <si>
    <t>BNA: BNA0848</t>
  </si>
  <si>
    <t>1030046</t>
  </si>
  <si>
    <t>1144065, 1168958, 1144066, 1168959, 1144067, 1168960</t>
  </si>
  <si>
    <t>L400214</t>
  </si>
  <si>
    <t>G400214</t>
  </si>
  <si>
    <t>https://www.gem.wiki/Maxau_Mill_power_station</t>
  </si>
  <si>
    <t>Maxau Mill power station</t>
  </si>
  <si>
    <t>Knielingen</t>
  </si>
  <si>
    <t>L408818</t>
  </si>
  <si>
    <t>G412854</t>
  </si>
  <si>
    <t>G412853</t>
  </si>
  <si>
    <t>G412852</t>
  </si>
  <si>
    <t>https://www.gem.wiki/Merheim_power_station</t>
  </si>
  <si>
    <t>Merheim power station</t>
  </si>
  <si>
    <t>Merheim</t>
  </si>
  <si>
    <t>BNA: BNA1990</t>
  </si>
  <si>
    <t>L408817</t>
  </si>
  <si>
    <t>G412851</t>
  </si>
  <si>
    <t>https://www.gem.wiki/Merkenich_(Nord)_power_station</t>
  </si>
  <si>
    <t>Merkenich (Nord) power station</t>
  </si>
  <si>
    <t>BNA: BNA1182, BNA: BNA0546, ENTSOE, 11WD7FUEH5GMERKA</t>
  </si>
  <si>
    <t>Merkenich</t>
  </si>
  <si>
    <t>1017451</t>
  </si>
  <si>
    <t>1116666, 1164830</t>
  </si>
  <si>
    <t>L101955</t>
  </si>
  <si>
    <t>G400215</t>
  </si>
  <si>
    <t>https://www.gem.wiki/MiRO_power_station</t>
  </si>
  <si>
    <t>MiRO power station</t>
  </si>
  <si>
    <t>HFO/OG</t>
  </si>
  <si>
    <t>Karlsruhe</t>
  </si>
  <si>
    <t>1024627</t>
  </si>
  <si>
    <t>L408789</t>
  </si>
  <si>
    <t>G412850</t>
  </si>
  <si>
    <t>G412849</t>
  </si>
  <si>
    <t>https://www.gem.wiki/Mittelsbüren_power_station</t>
  </si>
  <si>
    <t>Mittelsbüren power station</t>
  </si>
  <si>
    <t>GuD MiBÜ</t>
  </si>
  <si>
    <t>BNA: BNA1820, ENTSOE: 11WD2GKBK000335V</t>
  </si>
  <si>
    <t>1109864</t>
  </si>
  <si>
    <t>L400216</t>
  </si>
  <si>
    <t>G400216</t>
  </si>
  <si>
    <t>https://www.gem.wiki/Munchen_Sud_power_station</t>
  </si>
  <si>
    <t>Munchen Sud power station</t>
  </si>
  <si>
    <t>GUD 1</t>
  </si>
  <si>
    <t>BNA: BNA0683c, BNA: BNA0683b, BNA: BNA0683a, ENTSOE: 11WD2S1G2000097U, ENTSOE: 11WD2S1G3000098K</t>
  </si>
  <si>
    <t>South heat power station, HKW Süd</t>
  </si>
  <si>
    <t>1029973</t>
  </si>
  <si>
    <t>1134407, 1134408, 1134409</t>
  </si>
  <si>
    <t>L400217</t>
  </si>
  <si>
    <t>G400221</t>
  </si>
  <si>
    <t>GUD 2</t>
  </si>
  <si>
    <t>BNA: BNA0684c, BNA: BNA0684a, BNA: BNA0684b, ENTSOE: 11WD2S262000102W, ENTSOE: 11WD2S260000100F, ENSTOE: 11WD2S2610001015</t>
  </si>
  <si>
    <t>1182132, 1182133, 1182131</t>
  </si>
  <si>
    <t>G400218</t>
  </si>
  <si>
    <t>https://www.gem.wiki/M%C3%BCnchen_Nord_power_station</t>
  </si>
  <si>
    <t>München Nord power station</t>
  </si>
  <si>
    <t>L101884</t>
  </si>
  <si>
    <t>G107101</t>
  </si>
  <si>
    <t>https://www.gem.wiki/Münster_Port_power_station</t>
  </si>
  <si>
    <t>Münster Port power station</t>
  </si>
  <si>
    <t>Münster</t>
  </si>
  <si>
    <t>BNA: BNA0685</t>
  </si>
  <si>
    <t>1029980</t>
  </si>
  <si>
    <t>1183208, 1191215, 1191216</t>
  </si>
  <si>
    <t>L400223</t>
  </si>
  <si>
    <t>G400223</t>
  </si>
  <si>
    <t>https://www.gem.wiki/Neubrandenburg_power_station</t>
  </si>
  <si>
    <t>Neubrandenburg power station</t>
  </si>
  <si>
    <t>Neubrandenburg</t>
  </si>
  <si>
    <t>BNA: BNA0688</t>
  </si>
  <si>
    <t>1023878</t>
  </si>
  <si>
    <t>1135722, 1135723, 1135724</t>
  </si>
  <si>
    <t>L400224</t>
  </si>
  <si>
    <t>G400224</t>
  </si>
  <si>
    <t>https://www.gem.wiki/Niederrad_power_station</t>
  </si>
  <si>
    <t>Niederrad power station</t>
  </si>
  <si>
    <t>BNA: BNA0285</t>
  </si>
  <si>
    <t>1029852</t>
  </si>
  <si>
    <t>1184730, 1184731</t>
  </si>
  <si>
    <t>L400225</t>
  </si>
  <si>
    <t>G400225</t>
  </si>
  <si>
    <t>https://www.gem.wiki/Niehl_power_station</t>
  </si>
  <si>
    <t>Niehl power station</t>
  </si>
  <si>
    <t>Koln</t>
  </si>
  <si>
    <t>BNA: BNA0545, ENTSOE: 11WD7BOLA5GDTN2T, ENTSOE: 11WD7BOLA5GGTN2E</t>
  </si>
  <si>
    <t>1017452</t>
  </si>
  <si>
    <t>1183206, 1183207</t>
  </si>
  <si>
    <t>L400226</t>
  </si>
  <si>
    <t>G400226</t>
  </si>
  <si>
    <t>BNA: BNA1818, ENTSOE: 11WD7OPLA1G--318</t>
  </si>
  <si>
    <t>G400227</t>
  </si>
  <si>
    <t>https://www.gem.wiki/Nossener_Brucke_power_station</t>
  </si>
  <si>
    <t>Nossener Brucke power station</t>
  </si>
  <si>
    <t>BNA: BNA0207, ENTSOE: 11WD8DRES5X----D</t>
  </si>
  <si>
    <t>1013853</t>
  </si>
  <si>
    <t>L400230</t>
  </si>
  <si>
    <t>G410329</t>
  </si>
  <si>
    <t>G410328</t>
  </si>
  <si>
    <t>1136577, 1136578</t>
  </si>
  <si>
    <t>G410327</t>
  </si>
  <si>
    <t>G410312</t>
  </si>
  <si>
    <t>1136575, 1136576, 1136577, 1136578</t>
  </si>
  <si>
    <t>G400230</t>
  </si>
  <si>
    <t>https://www.gem.wiki/Oberhausen_power_station</t>
  </si>
  <si>
    <t>Oberhausen power station</t>
  </si>
  <si>
    <t>Oberhausen</t>
  </si>
  <si>
    <t>BNA: BNA0752</t>
  </si>
  <si>
    <t>1016401</t>
  </si>
  <si>
    <t>L400231</t>
  </si>
  <si>
    <t>G400231</t>
  </si>
  <si>
    <t>https://www.gem.wiki/Papier-_Und_Kartonfabrik_Varel_(PVK)_power_station</t>
  </si>
  <si>
    <t>Papier- Und Kartonfabrik Varel (PVK) power station</t>
  </si>
  <si>
    <t>Varel</t>
  </si>
  <si>
    <t>BNA: BNA1335a</t>
  </si>
  <si>
    <t>PVK</t>
  </si>
  <si>
    <t>1056143</t>
  </si>
  <si>
    <t>L400234</t>
  </si>
  <si>
    <t>G400234</t>
  </si>
  <si>
    <t>https://www.gem.wiki/Pfaffenwald_power_station</t>
  </si>
  <si>
    <t>Pfaffenwald power station</t>
  </si>
  <si>
    <t>Pfaffenwald</t>
  </si>
  <si>
    <t>BNA: BNA1333a, BNA: BNA1333b, BNA: BNA1333c</t>
  </si>
  <si>
    <t>L408788</t>
  </si>
  <si>
    <t>G412848</t>
  </si>
  <si>
    <t>https://www.gem.wiki/Pforzheim_power_station</t>
  </si>
  <si>
    <t>Pforzheim power station</t>
  </si>
  <si>
    <t>Pforzheim</t>
  </si>
  <si>
    <t>1030026</t>
  </si>
  <si>
    <t>L101879</t>
  </si>
  <si>
    <t>G412847</t>
  </si>
  <si>
    <t>BNA: BNA0800</t>
  </si>
  <si>
    <t>1139725, 1139723</t>
  </si>
  <si>
    <t>G400235</t>
  </si>
  <si>
    <t>https://www.gem.wiki/Plattling_power_station</t>
  </si>
  <si>
    <t>Plattling power station</t>
  </si>
  <si>
    <t>Plattling</t>
  </si>
  <si>
    <t>BNA: BNA0805, ENTSOE: 11WD2PLDT000033X, ENTSOE: 11WD2PLGT0000328</t>
  </si>
  <si>
    <t>1077614</t>
  </si>
  <si>
    <t>1218660, 1227300</t>
  </si>
  <si>
    <t>L400237</t>
  </si>
  <si>
    <t>G400237</t>
  </si>
  <si>
    <t>G410311</t>
  </si>
  <si>
    <t>https://www.gem.wiki/Potsdam_Sud_power_station</t>
  </si>
  <si>
    <t>Potsdam Sud power station</t>
  </si>
  <si>
    <t>Potsdam</t>
  </si>
  <si>
    <t>BNA: BNA0814</t>
  </si>
  <si>
    <t>1046689</t>
  </si>
  <si>
    <t>1197223, 1281695</t>
  </si>
  <si>
    <t>L400238</t>
  </si>
  <si>
    <t>G400238</t>
  </si>
  <si>
    <t>G410326</t>
  </si>
  <si>
    <t>https://www.gem.wiki/RDK_(Karlsruhe)_power_station</t>
  </si>
  <si>
    <t>RDK (Karlsruhe) power station</t>
  </si>
  <si>
    <t>RDK 4S</t>
  </si>
  <si>
    <t>BNA: BNA0514, ENTSOE: 11WD4RDK42G4---O</t>
  </si>
  <si>
    <t>Rheinhafen</t>
  </si>
  <si>
    <t>1010623</t>
  </si>
  <si>
    <t>1142808, 1142809</t>
  </si>
  <si>
    <t>L101880</t>
  </si>
  <si>
    <t>G400240</t>
  </si>
  <si>
    <t>https://www.gem.wiki/Raubling_Mill_power_station</t>
  </si>
  <si>
    <t>Raubling Mill power station</t>
  </si>
  <si>
    <t>Raubling</t>
  </si>
  <si>
    <t>BNA: BNA1328</t>
  </si>
  <si>
    <t>1049389</t>
  </si>
  <si>
    <t>1173976, 1173209</t>
  </si>
  <si>
    <t>L400239</t>
  </si>
  <si>
    <t>G400239</t>
  </si>
  <si>
    <t>https://www.gem.wiki/Rheinland_Refinery_power_station</t>
  </si>
  <si>
    <t>Rheinland Refinery power station</t>
  </si>
  <si>
    <t>OG/HFO</t>
  </si>
  <si>
    <t>Godorf</t>
  </si>
  <si>
    <t>BNA: BNA0547</t>
  </si>
  <si>
    <t>1013648</t>
  </si>
  <si>
    <t>L408787</t>
  </si>
  <si>
    <t>G412846</t>
  </si>
  <si>
    <t>https://www.gem.wiki/Robert_Frank_power_station</t>
  </si>
  <si>
    <t>Robert Frank power station</t>
  </si>
  <si>
    <t>Landesbergen</t>
  </si>
  <si>
    <t>BNA: BNA0574a</t>
  </si>
  <si>
    <t>1025796</t>
  </si>
  <si>
    <t>L400241</t>
  </si>
  <si>
    <t>G400241</t>
  </si>
  <si>
    <t>BNA: BNA0574b</t>
  </si>
  <si>
    <t>G410310</t>
  </si>
  <si>
    <t>https://www.gem.wiki/Romerbrucke_power_station</t>
  </si>
  <si>
    <t>Romerbrucke power station</t>
  </si>
  <si>
    <t>HKW Römerbrücke, Kraftwerk Römerbrücke</t>
  </si>
  <si>
    <t>Saarbrücken</t>
  </si>
  <si>
    <t>BNA: BNA0861a</t>
  </si>
  <si>
    <t>Saarland power plant</t>
  </si>
  <si>
    <t>1030067</t>
  </si>
  <si>
    <t>1200401, 1143928</t>
  </si>
  <si>
    <t>L101975</t>
  </si>
  <si>
    <t>G400242</t>
  </si>
  <si>
    <t>2b</t>
  </si>
  <si>
    <t>BNA: BNA0861b</t>
  </si>
  <si>
    <t>G409751</t>
  </si>
  <si>
    <t>1136222</t>
  </si>
  <si>
    <t>G412845</t>
  </si>
  <si>
    <t>https://www.gem.wiki/SWB_Mittelsbüren_power_station</t>
  </si>
  <si>
    <t>SWB Mittelsbüren power station</t>
  </si>
  <si>
    <t>BFG/NG</t>
  </si>
  <si>
    <t>BNA: BNA0142</t>
  </si>
  <si>
    <t>1029779</t>
  </si>
  <si>
    <t>L408819</t>
  </si>
  <si>
    <t>G412836</t>
  </si>
  <si>
    <t>BNA: BNA0139</t>
  </si>
  <si>
    <t>G412835</t>
  </si>
  <si>
    <t>https://www.gem.wiki/Salzgitter_power_station</t>
  </si>
  <si>
    <t>Salzgitter power station</t>
  </si>
  <si>
    <t>Salzgitter</t>
  </si>
  <si>
    <t>BNA: BNA0864</t>
  </si>
  <si>
    <t>Kraftwerk Hallendorf</t>
  </si>
  <si>
    <t>1027910</t>
  </si>
  <si>
    <t>L408820</t>
  </si>
  <si>
    <t>G412844</t>
  </si>
  <si>
    <t>BNA: BNA0865b</t>
  </si>
  <si>
    <t>G412843</t>
  </si>
  <si>
    <t>Ma 1+A</t>
  </si>
  <si>
    <t>BNA: BNA0863</t>
  </si>
  <si>
    <t>G412842</t>
  </si>
  <si>
    <t>Ma 2</t>
  </si>
  <si>
    <t>G412841</t>
  </si>
  <si>
    <t>Ma 3</t>
  </si>
  <si>
    <t>G412840</t>
  </si>
  <si>
    <t>Ma 4</t>
  </si>
  <si>
    <t>G412839</t>
  </si>
  <si>
    <t>https://www.gem.wiki/Sandreuth_power_station</t>
  </si>
  <si>
    <t>Sandreuth power station</t>
  </si>
  <si>
    <t>Nürnberg</t>
  </si>
  <si>
    <t>BNA: BNA0742</t>
  </si>
  <si>
    <t>1016312</t>
  </si>
  <si>
    <t>L400243</t>
  </si>
  <si>
    <t>G400243</t>
  </si>
  <si>
    <t>BNA: BNA0743</t>
  </si>
  <si>
    <t>G400244</t>
  </si>
  <si>
    <t>https://www.gem.wiki/Schildescher_Straße_power_station</t>
  </si>
  <si>
    <t>Schildescher Straße power station</t>
  </si>
  <si>
    <t>BNA: BNA0098</t>
  </si>
  <si>
    <t>L400245</t>
  </si>
  <si>
    <t>G410307</t>
  </si>
  <si>
    <t>BNA: BNA0101</t>
  </si>
  <si>
    <t>G400245</t>
  </si>
  <si>
    <t>G410308</t>
  </si>
  <si>
    <t>https://www.gem.wiki/Scholven_power_station</t>
  </si>
  <si>
    <t>Scholven power station</t>
  </si>
  <si>
    <t>Gelsenkirchen</t>
  </si>
  <si>
    <t>1032881</t>
  </si>
  <si>
    <t>1293960, 1293961, 1318043</t>
  </si>
  <si>
    <t>L101959</t>
  </si>
  <si>
    <t>G401328</t>
  </si>
  <si>
    <t>https://www.gem.wiki/Schwarza_power_station</t>
  </si>
  <si>
    <t>Schwarza power station</t>
  </si>
  <si>
    <t>Rudolstadt</t>
  </si>
  <si>
    <t>BNA: BNA0856</t>
  </si>
  <si>
    <t>1072879</t>
  </si>
  <si>
    <t>L400246</t>
  </si>
  <si>
    <t>G400246</t>
  </si>
  <si>
    <t>https://gem.wiki/Schwarze_Pumpe_power_station</t>
  </si>
  <si>
    <t>Schwarze Pumpe power station</t>
  </si>
  <si>
    <t>Spremberg</t>
  </si>
  <si>
    <t>Spree-Neiße</t>
  </si>
  <si>
    <t>L101895</t>
  </si>
  <si>
    <t>G412838</t>
  </si>
  <si>
    <t>https://www.gem.wiki/Schwarzheide_power_station</t>
  </si>
  <si>
    <t>Schwarzheide power station</t>
  </si>
  <si>
    <t>Schwarzheide</t>
  </si>
  <si>
    <t>BNA: BNA0893, CARMA: CARMA40240</t>
  </si>
  <si>
    <t>1010767</t>
  </si>
  <si>
    <t>1168950, 1169644, 1146470, 1146471</t>
  </si>
  <si>
    <t>L400247</t>
  </si>
  <si>
    <t>G400247</t>
  </si>
  <si>
    <t>G410306</t>
  </si>
  <si>
    <t>https://www.gem.wiki/Schwedt_Refinery_power_station</t>
  </si>
  <si>
    <t>Schwedt Refinery power station</t>
  </si>
  <si>
    <t>ST1-4</t>
  </si>
  <si>
    <t>Schwedt</t>
  </si>
  <si>
    <t>1025336</t>
  </si>
  <si>
    <t>1146473, 1146474, 1225985, 1281964</t>
  </si>
  <si>
    <t>L408892</t>
  </si>
  <si>
    <t>G412837</t>
  </si>
  <si>
    <t>https://www.gem.wiki/Schwerin_Süd_power_station</t>
  </si>
  <si>
    <t>Schwerin Süd power station</t>
  </si>
  <si>
    <t>Schwerin</t>
  </si>
  <si>
    <t>BNA: BNA0896</t>
  </si>
  <si>
    <t>1030084</t>
  </si>
  <si>
    <t>L400249</t>
  </si>
  <si>
    <t>G400249</t>
  </si>
  <si>
    <t>https://www.gem.wiki/Sindelfingen_power_station</t>
  </si>
  <si>
    <t>Sindelfingen power station</t>
  </si>
  <si>
    <t>Sindelfingen</t>
  </si>
  <si>
    <t>BNA: BNA1260</t>
  </si>
  <si>
    <t>1092274</t>
  </si>
  <si>
    <t>L400250</t>
  </si>
  <si>
    <t>G400250</t>
  </si>
  <si>
    <t>https://www.gem.wiki/Solvay_Rheinberg_power_station</t>
  </si>
  <si>
    <t>Solvay Rheinberg power station</t>
  </si>
  <si>
    <t>Ossenberg</t>
  </si>
  <si>
    <t>BNA: BNA0834, CARMA: CARMA37176</t>
  </si>
  <si>
    <t>1029446</t>
  </si>
  <si>
    <t>1143127, 1159705, 1239078</t>
  </si>
  <si>
    <t>L407529</t>
  </si>
  <si>
    <t>G409739</t>
  </si>
  <si>
    <t>https://www.gem.wiki/St._Wendel_power_station</t>
  </si>
  <si>
    <t>St. Wendel power station</t>
  </si>
  <si>
    <t>St. Wendel</t>
  </si>
  <si>
    <t>BNA: BNA1863</t>
  </si>
  <si>
    <t>L400166</t>
  </si>
  <si>
    <t>G400166</t>
  </si>
  <si>
    <t>https://www.gem.wiki/Stade_Dow_power_station</t>
  </si>
  <si>
    <t>Stade Dow power station</t>
  </si>
  <si>
    <t>Stade</t>
  </si>
  <si>
    <t>BNA: BNA0918b</t>
  </si>
  <si>
    <t>1013779</t>
  </si>
  <si>
    <t>L400251</t>
  </si>
  <si>
    <t>G400251</t>
  </si>
  <si>
    <t>https://www.gem.wiki/Stadtwerke_Augsburg_power_station</t>
  </si>
  <si>
    <t>Stadtwerke Augsburg power station</t>
  </si>
  <si>
    <t>BNA: BNA0033</t>
  </si>
  <si>
    <t>1065870</t>
  </si>
  <si>
    <t>L400252</t>
  </si>
  <si>
    <t>G400252</t>
  </si>
  <si>
    <t>BNA: BNA1104</t>
  </si>
  <si>
    <t>1029743</t>
  </si>
  <si>
    <t>G400253</t>
  </si>
  <si>
    <t>https://www.gem.wiki/Stadtwerke_Karlsruhe_West_power_station</t>
  </si>
  <si>
    <t>Stadtwerke Karlsruhe West power station</t>
  </si>
  <si>
    <t>BNA: BNA0515</t>
  </si>
  <si>
    <t>1029922</t>
  </si>
  <si>
    <t>L400280</t>
  </si>
  <si>
    <t>G400280</t>
  </si>
  <si>
    <t>https://www.gem.wiki/Staudinger_power_station</t>
  </si>
  <si>
    <t>Staudinger power station</t>
  </si>
  <si>
    <t>Großkrotzenburg</t>
  </si>
  <si>
    <t>BNA: BNA0374, ENTSOE: 11WD2STA4000065N</t>
  </si>
  <si>
    <t>1025801</t>
  </si>
  <si>
    <t>L101908</t>
  </si>
  <si>
    <t>G400255</t>
  </si>
  <si>
    <t>https://www.gem.wiki/Staßfurt_power_station</t>
  </si>
  <si>
    <t>Staßfurt power station</t>
  </si>
  <si>
    <t>Staßfurt</t>
  </si>
  <si>
    <t>BNA: BNA0922</t>
  </si>
  <si>
    <t>1029393</t>
  </si>
  <si>
    <t>1149804, 1149805, 1149806</t>
  </si>
  <si>
    <t>L400254</t>
  </si>
  <si>
    <t>G400254</t>
  </si>
  <si>
    <t>https://www.gem.wiki/Stuttgart-Muenster_power_station</t>
  </si>
  <si>
    <t>Stuttgart-Muenster power station</t>
  </si>
  <si>
    <t>Stuttgart</t>
  </si>
  <si>
    <t>Baden-Wattemburg</t>
  </si>
  <si>
    <t>1031138</t>
  </si>
  <si>
    <t>L101881</t>
  </si>
  <si>
    <t>G410316</t>
  </si>
  <si>
    <t>G410314</t>
  </si>
  <si>
    <t>G410313</t>
  </si>
  <si>
    <t>https://www.gem.wiki/Südraum_power_station</t>
  </si>
  <si>
    <t>Südraum power station</t>
  </si>
  <si>
    <t>BNA: BNA1464</t>
  </si>
  <si>
    <t>1076822</t>
  </si>
  <si>
    <t>1217346, 1225282</t>
  </si>
  <si>
    <t>L400165</t>
  </si>
  <si>
    <t>G400165</t>
  </si>
  <si>
    <t>https://www.gem.wiki/Südzucker_Werk_Zeitz_power_station</t>
  </si>
  <si>
    <t>Südzucker Werk Zeitz power station</t>
  </si>
  <si>
    <t>BNA: BNA1400a, BNA: BNA1400b</t>
  </si>
  <si>
    <t>L400258</t>
  </si>
  <si>
    <t>G400258</t>
  </si>
  <si>
    <t>https://www.gem.wiki/Thyrow_power_station</t>
  </si>
  <si>
    <t>Thyrow power station</t>
  </si>
  <si>
    <t>Thyrow</t>
  </si>
  <si>
    <t>BNA: BNA0738, ENTSOE: 11WD8THYR5G---AU</t>
  </si>
  <si>
    <t>GTKW Thyrow</t>
  </si>
  <si>
    <t>1032914</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</si>
  <si>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</si>
  <si>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</si>
  <si>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</si>
  <si>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</si>
  <si>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</si>
  <si>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</si>
  <si>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</si>
  <si>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</si>
  <si>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</si>
  <si>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</si>
  <si>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</si>
  <si>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</si>
  <si>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</si>
  <si>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</si>
  <si>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Hamburg</t>
  </si>
  <si>
    <t>BNA: BNA0400, ENTSOE: 11WD8TIEF5G-GUDI</t>
  </si>
  <si>
    <t>1018118</t>
  </si>
  <si>
    <t>1196944, 1202549, 1202550</t>
  </si>
  <si>
    <t>L101900</t>
  </si>
  <si>
    <t>G400264</t>
  </si>
  <si>
    <t>https://www.gem.wiki/Trianel_Hamm_power_station</t>
  </si>
  <si>
    <t>Trianel Hamm power station</t>
  </si>
  <si>
    <t>Block 10</t>
  </si>
  <si>
    <t>Hamm</t>
  </si>
  <si>
    <t>BNA: BNA0410, ENTSOE: 11WD7KWHU1GBL10E</t>
  </si>
  <si>
    <t>Hamm-Uentrop</t>
  </si>
  <si>
    <t>1061122</t>
  </si>
  <si>
    <t>L400266</t>
  </si>
  <si>
    <t>G400266</t>
  </si>
  <si>
    <t>Block 20</t>
  </si>
  <si>
    <t>BNA: BNA0411, ENTSOE, 11WD7KWHU1GBL20B</t>
  </si>
  <si>
    <t>G400267</t>
  </si>
  <si>
    <t>https://www.gem.wiki/UPM_Schongau_power_station</t>
  </si>
  <si>
    <t>UPM Schongau power station</t>
  </si>
  <si>
    <t>HKW 3</t>
  </si>
  <si>
    <t>Schongau</t>
  </si>
  <si>
    <t>BNA: BNA1248b</t>
  </si>
  <si>
    <t>1018088</t>
  </si>
  <si>
    <t>1240314, 1256037</t>
  </si>
  <si>
    <t>L400270</t>
  </si>
  <si>
    <t>G400270</t>
  </si>
  <si>
    <t>BNA: BNA1248a</t>
  </si>
  <si>
    <t>G400271</t>
  </si>
  <si>
    <t>https://www.gem.wiki/Universitat_Freiburg_power_station</t>
  </si>
  <si>
    <t>Universitat Freiburg power station</t>
  </si>
  <si>
    <t>BNA: BNA1315</t>
  </si>
  <si>
    <t>1032528</t>
  </si>
  <si>
    <t>L101882</t>
  </si>
  <si>
    <t>G400268</t>
  </si>
  <si>
    <t>https://www.gem.wiki/Unterbreizbach_power_station</t>
  </si>
  <si>
    <t>Unterbreizbach power station</t>
  </si>
  <si>
    <t>Unterbreizbach</t>
  </si>
  <si>
    <t>BNA: BNA1271</t>
  </si>
  <si>
    <t>1020321</t>
  </si>
  <si>
    <t>L400269</t>
  </si>
  <si>
    <t>G400269</t>
  </si>
  <si>
    <t>https://www.gem.wiki/Volkswagen_Werk_Kassel_power_station</t>
  </si>
  <si>
    <t>Volkswagen Werk Kassel power station</t>
  </si>
  <si>
    <t>Baunatal</t>
  </si>
  <si>
    <t>BNA: BNA0059b</t>
  </si>
  <si>
    <t>1033114</t>
  </si>
  <si>
    <t>1219632, 1242636</t>
  </si>
  <si>
    <t>L400272</t>
  </si>
  <si>
    <t>G400272</t>
  </si>
  <si>
    <t>https://gem.wiki/V%C3%B6lklingen-Fenne_power_station</t>
  </si>
  <si>
    <t>Völklingen-Fenne power station</t>
  </si>
  <si>
    <t>Völklingen</t>
  </si>
  <si>
    <t>BNA: BNA0997</t>
  </si>
  <si>
    <t>1027697</t>
  </si>
  <si>
    <t>L101976</t>
  </si>
  <si>
    <t>G412834</t>
  </si>
  <si>
    <t>IC7-9</t>
  </si>
  <si>
    <t>H/NG</t>
  </si>
  <si>
    <t>G412833</t>
  </si>
  <si>
    <t>https://www.gem.wiki/Walheim_power_station</t>
  </si>
  <si>
    <t>Walheim power station</t>
  </si>
  <si>
    <t>Walheim</t>
  </si>
  <si>
    <t>1023745</t>
  </si>
  <si>
    <t>L101883</t>
  </si>
  <si>
    <t>G412832</t>
  </si>
  <si>
    <t>https://www.gem.wiki/Wedel_power_station</t>
  </si>
  <si>
    <t>Wedel power station</t>
  </si>
  <si>
    <t>Wedel</t>
  </si>
  <si>
    <t>1018120</t>
  </si>
  <si>
    <t>L101996</t>
  </si>
  <si>
    <t>G409747</t>
  </si>
  <si>
    <t>G412831</t>
  </si>
  <si>
    <t>G412830</t>
  </si>
  <si>
    <t>https://www.gem.wiki/Weig_Community_power_station</t>
  </si>
  <si>
    <t>Weig Community power station</t>
  </si>
  <si>
    <t>Mayen</t>
  </si>
  <si>
    <t>BNA: BNA1523b</t>
  </si>
  <si>
    <t>L400273</t>
  </si>
  <si>
    <t>G400273</t>
  </si>
  <si>
    <t>https://www.gem.wiki/Weisweiler_power_station</t>
  </si>
  <si>
    <t>Weisweiler power station</t>
  </si>
  <si>
    <t>G_VGT</t>
  </si>
  <si>
    <t>Eschweiler-Weisweiler</t>
  </si>
  <si>
    <t>BNA: BNA1023, ENTSOE: 11WD7WEIS5GVGTGU</t>
  </si>
  <si>
    <t>1027658</t>
  </si>
  <si>
    <t>L101966</t>
  </si>
  <si>
    <t>G400274</t>
  </si>
  <si>
    <t>H_VGT</t>
  </si>
  <si>
    <t>BNA: BNA1024, ENTSOE: 11WD7WEIS5GVGTHS</t>
  </si>
  <si>
    <t>G400275</t>
  </si>
  <si>
    <t>https://www.gem.wiki/Werk_Düsseldorf_power_station</t>
  </si>
  <si>
    <t>Werk Düsseldorf power station</t>
  </si>
  <si>
    <t>BNA: BNA1503</t>
  </si>
  <si>
    <t>1116257</t>
  </si>
  <si>
    <t>L400276</t>
  </si>
  <si>
    <t>G400276</t>
  </si>
  <si>
    <t>https://www.gem.wiki/Werk_Sachsen_power_station</t>
  </si>
  <si>
    <t>Werk Sachsen power station</t>
  </si>
  <si>
    <t>Eilenburg</t>
  </si>
  <si>
    <t>BNA: BNA0233</t>
  </si>
  <si>
    <t>1027731</t>
  </si>
  <si>
    <t>L400277</t>
  </si>
  <si>
    <t>G400277</t>
  </si>
  <si>
    <t>https://www.gem.wiki/Wi-Biebrich_power_station</t>
  </si>
  <si>
    <t>Wi-Biebrich power station</t>
  </si>
  <si>
    <t>Wiesbaden</t>
  </si>
  <si>
    <t>BNA: BNA1056</t>
  </si>
  <si>
    <t>1116401</t>
  </si>
  <si>
    <t>L400281</t>
  </si>
  <si>
    <t>G400281</t>
  </si>
  <si>
    <t>https://www.gem.wiki/Wiesengrund_power_station</t>
  </si>
  <si>
    <t>Wiesengrund power station</t>
  </si>
  <si>
    <t>TEN Thüringer Energienetze GmbH</t>
  </si>
  <si>
    <t>Eisenach</t>
  </si>
  <si>
    <t>BNA: BNA1505</t>
  </si>
  <si>
    <t>L400282</t>
  </si>
  <si>
    <t>G400282</t>
  </si>
  <si>
    <t>https://www.gem.wiki/Wilhelmshaven_E.ON_power_station</t>
  </si>
  <si>
    <t>Wilhelmshaven E.ON power station</t>
  </si>
  <si>
    <t>Wilhelmshaven</t>
  </si>
  <si>
    <t>1025806</t>
  </si>
  <si>
    <t>L101919</t>
  </si>
  <si>
    <t>G412829</t>
  </si>
  <si>
    <t>https://www.gem.wiki/Wilmersdorf_power_station</t>
  </si>
  <si>
    <t>Wilmersdorf power station</t>
  </si>
  <si>
    <t>BNA: BNA0083</t>
  </si>
  <si>
    <t>1010997</t>
  </si>
  <si>
    <t>L408821</t>
  </si>
  <si>
    <t>G412828</t>
  </si>
  <si>
    <t>G412827</t>
  </si>
  <si>
    <t>https://www.gem.wiki/Wintershall_power_station</t>
  </si>
  <si>
    <t>Wintershall power station</t>
  </si>
  <si>
    <t>Heringen</t>
  </si>
  <si>
    <t>BNA: BNA0444</t>
  </si>
  <si>
    <t>1020322</t>
  </si>
  <si>
    <t>L400283</t>
  </si>
  <si>
    <t>G400283</t>
  </si>
  <si>
    <t>https://www.gem.wiki/Wolfen_Envia_power_station</t>
  </si>
  <si>
    <t>Wolfen Envia power station</t>
  </si>
  <si>
    <t>Wolfen</t>
  </si>
  <si>
    <t>BNA: BNA1074</t>
  </si>
  <si>
    <t>1022958</t>
  </si>
  <si>
    <t>L400284</t>
  </si>
  <si>
    <t>G400284</t>
  </si>
  <si>
    <t>https://www.gem.wiki/Wolfsburg_North_power_station</t>
  </si>
  <si>
    <t>Wolfsburg North power station</t>
  </si>
  <si>
    <t>Nord/Süd power station</t>
  </si>
  <si>
    <t>GUD1</t>
  </si>
  <si>
    <t>Wolfsburg</t>
  </si>
  <si>
    <t>BNA: BNAP116</t>
  </si>
  <si>
    <t>1033115</t>
  </si>
  <si>
    <t>1291059, 1291060</t>
  </si>
  <si>
    <t>L101922</t>
  </si>
  <si>
    <t>G401329</t>
  </si>
  <si>
    <t>https://www.gem.wiki/Wolfsburg_West_power_station</t>
  </si>
  <si>
    <t>Wolfsburg West power station</t>
  </si>
  <si>
    <t>GuD-West1</t>
  </si>
  <si>
    <t>BNA: BNAP210</t>
  </si>
  <si>
    <t>1033117</t>
  </si>
  <si>
    <t>1291024, 1299144</t>
  </si>
  <si>
    <t>L101923</t>
  </si>
  <si>
    <t>G401331</t>
  </si>
  <si>
    <t>GuD-West2</t>
  </si>
  <si>
    <t>BNA: BNAP211</t>
  </si>
  <si>
    <t>1299143, 1299145</t>
  </si>
  <si>
    <t>G401332</t>
  </si>
  <si>
    <t>https://www.gem.wiki/Wörth_Palm_power_station</t>
  </si>
  <si>
    <t>Wörth Palm power station</t>
  </si>
  <si>
    <t>Worth am Rhein</t>
  </si>
  <si>
    <t>BNA: BNA1938, BNA1078</t>
  </si>
  <si>
    <t>1067942</t>
  </si>
  <si>
    <t>1200637, 1209154</t>
  </si>
  <si>
    <t>L400288</t>
  </si>
  <si>
    <t>G400288</t>
  </si>
  <si>
    <t>https://www.gem.wiki/North_Mole_power_station</t>
  </si>
  <si>
    <t>Gibraltar</t>
  </si>
  <si>
    <t>North Mole power station</t>
  </si>
  <si>
    <t>L408824</t>
  </si>
  <si>
    <t>G413015</t>
  </si>
  <si>
    <t>https://www.gem.wiki/Agios_Georgios_power_station</t>
  </si>
  <si>
    <t>Greece</t>
  </si>
  <si>
    <t>Agios Georgios power station</t>
  </si>
  <si>
    <t>Keratsini</t>
  </si>
  <si>
    <t>Piraeus</t>
  </si>
  <si>
    <t>1026297, WRI: WRI1061107</t>
  </si>
  <si>
    <t>L100000407680</t>
  </si>
  <si>
    <t>G100000410039</t>
  </si>
  <si>
    <t>G100000410038</t>
  </si>
  <si>
    <t>https://www.gem.wiki/Agios_Nikolaos_Power_Station</t>
  </si>
  <si>
    <t>Agios Nikolaos power station</t>
  </si>
  <si>
    <t>Aghios Nikolaos</t>
  </si>
  <si>
    <t>Beotia</t>
  </si>
  <si>
    <t>Protergia CCGT Power Plant Greece; Distomo CCGT Heat and Power Plant Greece; Aloumino power station; Sithya cogeneration Plant (CHP)</t>
  </si>
  <si>
    <t>aluminum</t>
  </si>
  <si>
    <t>1069029</t>
  </si>
  <si>
    <t>L100000400290</t>
  </si>
  <si>
    <t>G100000400290</t>
  </si>
  <si>
    <t>1194373, 1201821, 1201822</t>
  </si>
  <si>
    <t>G100000400291</t>
  </si>
  <si>
    <t>G100000400292</t>
  </si>
  <si>
    <t>https://www.gem.wiki/Alexandroupolis_Industrial_Area_power_station</t>
  </si>
  <si>
    <t>Alexandroupolis Industrial Area power station</t>
  </si>
  <si>
    <t>Alexandroupoli</t>
  </si>
  <si>
    <t>Evros</t>
  </si>
  <si>
    <t>1135368</t>
  </si>
  <si>
    <t>L100000401421</t>
  </si>
  <si>
    <t>G100000401424</t>
  </si>
  <si>
    <t>https://www.gem.wiki/Aliveri_power_station</t>
  </si>
  <si>
    <t>Aliveri power station</t>
  </si>
  <si>
    <t>Taminei</t>
  </si>
  <si>
    <t>Kymi-Aliveri</t>
  </si>
  <si>
    <t>1026299</t>
  </si>
  <si>
    <t>L100000400293</t>
  </si>
  <si>
    <t>G100000400293</t>
  </si>
  <si>
    <t>https://www.gem.wiki/Aspropyrgos_Refinery_power_station</t>
  </si>
  <si>
    <t>Aspropyrgos Refinery power station</t>
  </si>
  <si>
    <t>1018274</t>
  </si>
  <si>
    <t>1103137, 1103138, 1103139</t>
  </si>
  <si>
    <t>L100001000031</t>
  </si>
  <si>
    <t>G100001000087</t>
  </si>
  <si>
    <t>https://www.gem.wiki/Atherinolakkos_power_station</t>
  </si>
  <si>
    <t>Atherinolakkos power station</t>
  </si>
  <si>
    <t>1055344</t>
  </si>
  <si>
    <t>L100001000027</t>
  </si>
  <si>
    <t>G100001000055</t>
  </si>
  <si>
    <t>G100001000056</t>
  </si>
  <si>
    <t>G100001000057</t>
  </si>
  <si>
    <t>https://www.gem.wiki/Chania_power_station</t>
  </si>
  <si>
    <t>Chania power station</t>
  </si>
  <si>
    <t>Nerokouros</t>
  </si>
  <si>
    <t>1026309</t>
  </si>
  <si>
    <t>1108272, 1108273, 1108274</t>
  </si>
  <si>
    <t>L100001000028</t>
  </si>
  <si>
    <t>G100001000058</t>
  </si>
  <si>
    <t>LPG</t>
  </si>
  <si>
    <t>G100001000071</t>
  </si>
  <si>
    <t>G100001000067</t>
  </si>
  <si>
    <t>G100001000068</t>
  </si>
  <si>
    <t>G100001000059</t>
  </si>
  <si>
    <t>G100001000069</t>
  </si>
  <si>
    <t>G100001000070</t>
  </si>
  <si>
    <t>https://www.gem.wiki/Corinth_Refinery_power_station</t>
  </si>
  <si>
    <t>Corinth Refinery power station</t>
  </si>
  <si>
    <t>1023132</t>
  </si>
  <si>
    <t>1110709, 1110710, 1186816, 1310897, 1310896</t>
  </si>
  <si>
    <t>L100001000033</t>
  </si>
  <si>
    <t>G100001000097</t>
  </si>
  <si>
    <t>https://www.gem.wiki/ElvalHalcor_Thisvi_power_station</t>
  </si>
  <si>
    <t>ElvalHalcor Thisvi power station</t>
  </si>
  <si>
    <t>Thisvi</t>
  </si>
  <si>
    <t>Boeotia</t>
  </si>
  <si>
    <t>L100000406396</t>
  </si>
  <si>
    <t>G100000406324</t>
  </si>
  <si>
    <t>https://www.gem.wiki/Gek-Terna_Komotini_power_station</t>
  </si>
  <si>
    <t>Gek-Terna Komotini power station</t>
  </si>
  <si>
    <t>Komotini</t>
  </si>
  <si>
    <t>East Macedonia and Thrace</t>
  </si>
  <si>
    <t>1137105</t>
  </si>
  <si>
    <t>L100000401423</t>
  </si>
  <si>
    <t>G100000401426</t>
  </si>
  <si>
    <t>https://www.gem.wiki/Karatzis_Larissa_power_station</t>
  </si>
  <si>
    <t>Karatzis Larissa power station</t>
  </si>
  <si>
    <t>Larissa</t>
  </si>
  <si>
    <t>Thessaly</t>
  </si>
  <si>
    <t>L100000401424</t>
  </si>
  <si>
    <t>G100000401427</t>
  </si>
  <si>
    <t>https://www.gem.wiki/Komotini_2_power_station</t>
  </si>
  <si>
    <t>Komotini 2 power station</t>
  </si>
  <si>
    <t>Rodopi</t>
  </si>
  <si>
    <t>KOMOTINI ENERGY</t>
  </si>
  <si>
    <t>L100000406395</t>
  </si>
  <si>
    <t>G100000406323</t>
  </si>
  <si>
    <t>https://www.gem.wiki/Komotini_power_station</t>
  </si>
  <si>
    <t>Komotini power station</t>
  </si>
  <si>
    <t>1026328</t>
  </si>
  <si>
    <t>1125904, 1168608, 1168609</t>
  </si>
  <si>
    <t>L100000400295</t>
  </si>
  <si>
    <t>G100000400295</t>
  </si>
  <si>
    <t>https://www.gem.wiki/Korinthos_Power_Station</t>
  </si>
  <si>
    <t>Korinthos power station</t>
  </si>
  <si>
    <t>Agii Theodori</t>
  </si>
  <si>
    <t>ENTSO-E: 29WGU-KORITHPWR3</t>
  </si>
  <si>
    <t>Peloponnisos; Agios Theodoroi Combined Cycle Power Plant</t>
  </si>
  <si>
    <t>1075031</t>
  </si>
  <si>
    <t>L100000400294</t>
  </si>
  <si>
    <t>G100000400294</t>
  </si>
  <si>
    <t>https://www.gem.wiki/Larissa_Thermoelectric_power_station</t>
  </si>
  <si>
    <t>Larissa Thermoelectric power station</t>
  </si>
  <si>
    <t>L100000407732</t>
  </si>
  <si>
    <t>G100000410187</t>
  </si>
  <si>
    <t>https://www.gem.wiki/Lavrio_power_station</t>
  </si>
  <si>
    <t>Lavrio power station</t>
  </si>
  <si>
    <t>Keratea</t>
  </si>
  <si>
    <t>Attica</t>
  </si>
  <si>
    <t>1026332</t>
  </si>
  <si>
    <t>1128437, 1128438, 1128440, 1128439</t>
  </si>
  <si>
    <t>L100000400296</t>
  </si>
  <si>
    <t>G100000400296</t>
  </si>
  <si>
    <t>G100000400297</t>
  </si>
  <si>
    <t>GT1-5</t>
  </si>
  <si>
    <t>1190811, 1190812, 1190808, 1190809, 1190810</t>
  </si>
  <si>
    <t>G100001000089</t>
  </si>
  <si>
    <t>https://www.gem.wiki/Linoperamata_power_station</t>
  </si>
  <si>
    <t>Linoperamata power station</t>
  </si>
  <si>
    <t>GT1-2</t>
  </si>
  <si>
    <t>1026336</t>
  </si>
  <si>
    <t>1129287, 1129286</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</si>
  <si>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</si>
  <si>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</si>
  <si>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</si>
  <si>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</si>
  <si>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</si>
  <si>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</si>
  <si>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</si>
  <si>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</si>
  <si>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</si>
  <si>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</si>
  <si>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</si>
  <si>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</si>
  <si>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</si>
  <si>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</si>
  <si>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</si>
  <si>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</si>
  <si>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</si>
  <si>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</si>
  <si>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1026339</t>
  </si>
  <si>
    <t>L100000101998</t>
  </si>
  <si>
    <t>G100000406322</t>
  </si>
  <si>
    <t>G100000406321</t>
  </si>
  <si>
    <t>G100001000088</t>
  </si>
  <si>
    <t>https://www.gem.wiki/Ptolemaida_power_station</t>
  </si>
  <si>
    <t>Ptolemaida power station</t>
  </si>
  <si>
    <t>Ptolemaida</t>
  </si>
  <si>
    <t>Eordaia</t>
  </si>
  <si>
    <t>L100000102001</t>
  </si>
  <si>
    <t>G100000108185</t>
  </si>
  <si>
    <t>https://www.gem.wiki/South_Rhodes_power_station</t>
  </si>
  <si>
    <t>South Rhodes power station</t>
  </si>
  <si>
    <t>Soroni Rodos</t>
  </si>
  <si>
    <t>1026369, 1064931</t>
  </si>
  <si>
    <t>1143171, 1143172</t>
  </si>
  <si>
    <t>L100001000032</t>
  </si>
  <si>
    <t>G100001000094</t>
  </si>
  <si>
    <t>G100001000093</t>
  </si>
  <si>
    <t>G100001000092</t>
  </si>
  <si>
    <t>GTX</t>
  </si>
  <si>
    <t>1143175, 1143176, 1143177, 1143178, 1165290</t>
  </si>
  <si>
    <t>G100001000095</t>
  </si>
  <si>
    <t>D/NG/HFO</t>
  </si>
  <si>
    <t>G100001000091</t>
  </si>
  <si>
    <t>IC8-9</t>
  </si>
  <si>
    <t>2018-2019</t>
  </si>
  <si>
    <t>1149176, 1149177</t>
  </si>
  <si>
    <t>G100001000096</t>
  </si>
  <si>
    <t>https://www.gem.wiki/Thessaloniki_power_station</t>
  </si>
  <si>
    <t>Thessaloniki power station</t>
  </si>
  <si>
    <t>Thessaloniki</t>
  </si>
  <si>
    <t>Macedonia</t>
  </si>
  <si>
    <t>Energiaki Thessaloniki complex power station; Thessaloniki II</t>
  </si>
  <si>
    <t>1057395</t>
  </si>
  <si>
    <t>1184592, 1184593</t>
  </si>
  <si>
    <t>L100000400298</t>
  </si>
  <si>
    <t>G100000400298</t>
  </si>
  <si>
    <t>2023-2025</t>
  </si>
  <si>
    <t>G100000401425</t>
  </si>
  <si>
    <t>https://www.gem.wiki/Thisvi_Elpedison_power_station</t>
  </si>
  <si>
    <t>Thisvi Elpedison power station</t>
  </si>
  <si>
    <t>1069172</t>
  </si>
  <si>
    <t>1190813, 1230131</t>
  </si>
  <si>
    <t>L100000400299</t>
  </si>
  <si>
    <t>G100000400299</t>
  </si>
  <si>
    <t>https://www.gem.wiki/Thiva_Heron_power_station</t>
  </si>
  <si>
    <t>Thiva Heron power station</t>
  </si>
  <si>
    <t>Thebes</t>
  </si>
  <si>
    <t>1061447</t>
  </si>
  <si>
    <t>L100000400300</t>
  </si>
  <si>
    <t>G100000400300</t>
  </si>
  <si>
    <t>G100000400301</t>
  </si>
  <si>
    <t>G100000400302</t>
  </si>
  <si>
    <t>G100000400303</t>
  </si>
  <si>
    <t>https://www.gem.wiki/Ajka_power_station</t>
  </si>
  <si>
    <t>Hungary</t>
  </si>
  <si>
    <t>Ajka power station</t>
  </si>
  <si>
    <t>Ajka</t>
  </si>
  <si>
    <t>Bakony</t>
  </si>
  <si>
    <t>ENTSO-E: 15WBAKONYGT1-GTC, 15WBAKONYGT2-GT7</t>
  </si>
  <si>
    <t>ENTSO-E: 15WBAKONYGT1-GTC</t>
  </si>
  <si>
    <t>Bakonyi Gázturbinás</t>
  </si>
  <si>
    <t>1091444</t>
  </si>
  <si>
    <t>L100000400304</t>
  </si>
  <si>
    <t>G100000400304</t>
  </si>
  <si>
    <t>ENTSO-E: 15WBAKONYGT2-GT7</t>
  </si>
  <si>
    <t>G100000400305</t>
  </si>
  <si>
    <t>https://www.gem.wiki/Borsodchem_power_station</t>
  </si>
  <si>
    <t>Borsodchem power station</t>
  </si>
  <si>
    <t>Kazincbarcika</t>
  </si>
  <si>
    <t>Berente</t>
  </si>
  <si>
    <t>1044193</t>
  </si>
  <si>
    <t>1178308, 1165296, 1170195, 1178307</t>
  </si>
  <si>
    <t>L100000400306</t>
  </si>
  <si>
    <t>G100000400306</t>
  </si>
  <si>
    <t>G100001000052</t>
  </si>
  <si>
    <t>https://www.gem.wiki/Csepel_power_station</t>
  </si>
  <si>
    <t>Csepel power station</t>
  </si>
  <si>
    <t>Budapest</t>
  </si>
  <si>
    <t>ENTSO-E: 15WCSEPELG1--GTH, 15WCSEPELG2--GTB, 15WCSEPELG3--ST6</t>
  </si>
  <si>
    <t>Csepel II</t>
  </si>
  <si>
    <t>1013424</t>
  </si>
  <si>
    <t>1111003, 1111004, 1184627</t>
  </si>
  <si>
    <t>L100000400307</t>
  </si>
  <si>
    <t>G100000400307</t>
  </si>
  <si>
    <t>https://www.gem.wiki/Debrecen_power_station</t>
  </si>
  <si>
    <t>Debrecen power station</t>
  </si>
  <si>
    <t>Debrecen</t>
  </si>
  <si>
    <t>Hajdu-Bihar</t>
  </si>
  <si>
    <t>ENTSO-E: 15WDKCEGT--CCGTG</t>
  </si>
  <si>
    <t>ENTSO-E: 15WGONYUG1-CCGTG</t>
  </si>
  <si>
    <t>1042648</t>
  </si>
  <si>
    <t>1163132, 1163131</t>
  </si>
  <si>
    <t>L100000400308</t>
  </si>
  <si>
    <t>G100000400308</t>
  </si>
  <si>
    <t>https://www.gem.wiki/Dufi_power_station</t>
  </si>
  <si>
    <t>Dufi power station</t>
  </si>
  <si>
    <t>Százhalombatta</t>
  </si>
  <si>
    <t>Pest</t>
  </si>
  <si>
    <t>1071653</t>
  </si>
  <si>
    <t>1207903, 1239818, 1239819</t>
  </si>
  <si>
    <t>L100000406405</t>
  </si>
  <si>
    <t>G100000406352</t>
  </si>
  <si>
    <t>https://www.gem.wiki/Dunamenti_power_station</t>
  </si>
  <si>
    <t>Dunamenti power station</t>
  </si>
  <si>
    <t>G14 &amp; G15</t>
  </si>
  <si>
    <t>Szazhalombatta</t>
  </si>
  <si>
    <t>1013878</t>
  </si>
  <si>
    <t>1112970, 1112972</t>
  </si>
  <si>
    <t>L100000400309</t>
  </si>
  <si>
    <t>G100000400309</t>
  </si>
  <si>
    <t>G7 &amp; G8</t>
  </si>
  <si>
    <t>1218787, 1218790</t>
  </si>
  <si>
    <t>G100000400310</t>
  </si>
  <si>
    <t>https://www.gem.wiki/Dunaujvaros_power_station</t>
  </si>
  <si>
    <t>Dunaujvaros power station</t>
  </si>
  <si>
    <t>2007-2008</t>
  </si>
  <si>
    <t>Dunaujvaros</t>
  </si>
  <si>
    <t>Transdanubia</t>
  </si>
  <si>
    <t>Dunaujvaros district heating plant</t>
  </si>
  <si>
    <t>1070978</t>
  </si>
  <si>
    <t>L100001000025</t>
  </si>
  <si>
    <t>G100001000053</t>
  </si>
  <si>
    <t>https://www.gem.wiki/Gönyűi_power_station</t>
  </si>
  <si>
    <t>Gönyűi power station</t>
  </si>
  <si>
    <t>Gönyű</t>
  </si>
  <si>
    <t>Győr-Moson-Sopron</t>
  </si>
  <si>
    <t>Gonyu</t>
  </si>
  <si>
    <t>1067899</t>
  </si>
  <si>
    <t>L100000400311</t>
  </si>
  <si>
    <t>G100000400311</t>
  </si>
  <si>
    <t>https://www.gem.wiki/ISD_Power_station</t>
  </si>
  <si>
    <t>ISD Power station</t>
  </si>
  <si>
    <t>1013877</t>
  </si>
  <si>
    <t>1161215, 1161216, 1112958, 1249958, 1249959</t>
  </si>
  <si>
    <t>L100000407820</t>
  </si>
  <si>
    <t>G100000410435</t>
  </si>
  <si>
    <t>https://www.gem.wiki/Kelenföldi_Erőmű_power_station</t>
  </si>
  <si>
    <t>Kelenföldi Erőmű power station</t>
  </si>
  <si>
    <t>ENTSO-E: 15WKFGT------GT5, 15WKFST------STM</t>
  </si>
  <si>
    <t>1011382</t>
  </si>
  <si>
    <t>1124642, 1202020</t>
  </si>
  <si>
    <t>L100000400312</t>
  </si>
  <si>
    <t>G100000400312</t>
  </si>
  <si>
    <t>https://www.gem.wiki/Kispesti_Erőmű_power_station</t>
  </si>
  <si>
    <t>Kispesti Erőmű power station</t>
  </si>
  <si>
    <t>ENTSO-E: 15WKISPEST-CCGTY</t>
  </si>
  <si>
    <t>textiles</t>
  </si>
  <si>
    <t>1011383</t>
  </si>
  <si>
    <t>1166785, 1180346</t>
  </si>
  <si>
    <t>L100000400313</t>
  </si>
  <si>
    <t>G100000400313</t>
  </si>
  <si>
    <t>https://www.gem.wiki/Liter_power_station</t>
  </si>
  <si>
    <t>Liter power station</t>
  </si>
  <si>
    <t>Liter</t>
  </si>
  <si>
    <t>Veszprem</t>
  </si>
  <si>
    <t>ENTSO-E: 15WLITERG----GTJ</t>
  </si>
  <si>
    <t>1038399</t>
  </si>
  <si>
    <t>L100000400314</t>
  </si>
  <si>
    <t>G100000400314</t>
  </si>
  <si>
    <t>https://www.gem.wiki/L%C5%91rinci_power_station</t>
  </si>
  <si>
    <t>Lőrinci power station</t>
  </si>
  <si>
    <t>Lőrinci</t>
  </si>
  <si>
    <t>Heves</t>
  </si>
  <si>
    <t>1043969</t>
  </si>
  <si>
    <t>L100000406402</t>
  </si>
  <si>
    <t>G100000406348</t>
  </si>
  <si>
    <t>https://www.gem.wiki/Matra_power_station</t>
  </si>
  <si>
    <t>Matra power station</t>
  </si>
  <si>
    <t>Visonta</t>
  </si>
  <si>
    <t>Mátrai</t>
  </si>
  <si>
    <t>1022402</t>
  </si>
  <si>
    <t>L100000102023</t>
  </si>
  <si>
    <t>G100000406350</t>
  </si>
  <si>
    <t>ENTSO-E: 15WMATRAG7---GTW</t>
  </si>
  <si>
    <t>G100000400315</t>
  </si>
  <si>
    <t>ENTSO-E: 15WMATRAG6---GT2</t>
  </si>
  <si>
    <t>G100000400316</t>
  </si>
  <si>
    <t>https://www.gem.wiki/Miskolc_Hold_power_station</t>
  </si>
  <si>
    <t>Miskolc Hold power station</t>
  </si>
  <si>
    <t>Miskolc</t>
  </si>
  <si>
    <t>Borsod-Abaúj-Zemplén</t>
  </si>
  <si>
    <t>ENTSO-E: 15WMKCECCGT-MVMP, 15WMIFU-----MVM6</t>
  </si>
  <si>
    <t>1058938</t>
  </si>
  <si>
    <t>1197508, 1197509</t>
  </si>
  <si>
    <t>L100000400317</t>
  </si>
  <si>
    <t>G100000400317</t>
  </si>
  <si>
    <t>https://www.gem.wiki/North_Buda_power_station</t>
  </si>
  <si>
    <t>North Buda power station</t>
  </si>
  <si>
    <t>Eszak-Buda</t>
  </si>
  <si>
    <t>1064186</t>
  </si>
  <si>
    <t>L100000406404</t>
  </si>
  <si>
    <t>G100000406351</t>
  </si>
  <si>
    <t>https://www.gem.wiki/Nyíregyházi_power_station</t>
  </si>
  <si>
    <t>Nyíregyházi power station</t>
  </si>
  <si>
    <t>Nyiregyhaza</t>
  </si>
  <si>
    <t>Szabolcs-Szatmár-Bereg</t>
  </si>
  <si>
    <t>ENTSO-E: 15WNYKCE---CCGTJ</t>
  </si>
  <si>
    <t>1059775</t>
  </si>
  <si>
    <t>1188427, 1194500</t>
  </si>
  <si>
    <t>L100000400318</t>
  </si>
  <si>
    <t>G100000400318</t>
  </si>
  <si>
    <t>https://www.gem.wiki/Sajoszoged_power_station</t>
  </si>
  <si>
    <t>Sajoszoged power station</t>
  </si>
  <si>
    <t>Sajoszoged</t>
  </si>
  <si>
    <t>Borsod-Abauji-Zemplen</t>
  </si>
  <si>
    <t>1038400</t>
  </si>
  <si>
    <t>L100000400319</t>
  </si>
  <si>
    <t>G100000400319</t>
  </si>
  <si>
    <t>https://www.gem.wiki/Szeged_Energy_power_station</t>
  </si>
  <si>
    <t>Szeged Energy power station</t>
  </si>
  <si>
    <t>Szeged</t>
  </si>
  <si>
    <t>Csongrad</t>
  </si>
  <si>
    <t>1082183</t>
  </si>
  <si>
    <t>L100000401435</t>
  </si>
  <si>
    <t>G100000400896</t>
  </si>
  <si>
    <t>G100000400897</t>
  </si>
  <si>
    <t>https://www.gem.wiki/Székesfehérvár_power_station</t>
  </si>
  <si>
    <t>Székesfehérvár power station</t>
  </si>
  <si>
    <t>L100001000026</t>
  </si>
  <si>
    <t>G100001000054</t>
  </si>
  <si>
    <t>https://www.gem.wiki/TVK_Industrial_power_station</t>
  </si>
  <si>
    <t>TVK Industrial power station</t>
  </si>
  <si>
    <t>Tiszaujvaros</t>
  </si>
  <si>
    <t>Borsod-Abauj-Zemplen</t>
  </si>
  <si>
    <t>1053984</t>
  </si>
  <si>
    <t>1179873, 1181866</t>
  </si>
  <si>
    <t>L100000400320</t>
  </si>
  <si>
    <t>G100000400320</t>
  </si>
  <si>
    <t>https://www.gem.wiki/Tisza_power_station</t>
  </si>
  <si>
    <t>Tisza power station</t>
  </si>
  <si>
    <t>Tisza II</t>
  </si>
  <si>
    <t>1009776</t>
  </si>
  <si>
    <t>L100000406403</t>
  </si>
  <si>
    <t>G100000406349</t>
  </si>
  <si>
    <t>https://www.gem.wiki/Újpesti_power_station</t>
  </si>
  <si>
    <t>Újpesti power station</t>
  </si>
  <si>
    <t>1011385</t>
  </si>
  <si>
    <t>1159911, 1165975</t>
  </si>
  <si>
    <t>L100000400321</t>
  </si>
  <si>
    <t>G100000400321</t>
  </si>
  <si>
    <t>https://www.gem.wiki/Aghada_power_station</t>
  </si>
  <si>
    <t>Ireland</t>
  </si>
  <si>
    <t>Aghada power station</t>
  </si>
  <si>
    <t>AT 1</t>
  </si>
  <si>
    <t>Ballincarroonig</t>
  </si>
  <si>
    <t>County Cork</t>
  </si>
  <si>
    <t>ENTSO-E: 47W0000000001796, 47W000000000180L, 47W000000000181J, 47W0000000001032</t>
  </si>
  <si>
    <t>1015293</t>
  </si>
  <si>
    <t>L100000400322</t>
  </si>
  <si>
    <t>G100000400322</t>
  </si>
  <si>
    <t>AT 2</t>
  </si>
  <si>
    <t>G100000400323</t>
  </si>
  <si>
    <t>AT 4</t>
  </si>
  <si>
    <t>G100000400324</t>
  </si>
  <si>
    <t>G100000410769</t>
  </si>
  <si>
    <t>Unit 2</t>
  </si>
  <si>
    <t>G100000400325</t>
  </si>
  <si>
    <t>https://www.gem.wiki/Arklow_power_station</t>
  </si>
  <si>
    <t>Arklow power station</t>
  </si>
  <si>
    <t>DUB20</t>
  </si>
  <si>
    <t>NG/BG</t>
  </si>
  <si>
    <t>Arklow</t>
  </si>
  <si>
    <t>Wicklow</t>
  </si>
  <si>
    <t>Arklow Data Centre</t>
  </si>
  <si>
    <t>L100001000016</t>
  </si>
  <si>
    <t>G100001000022</t>
  </si>
  <si>
    <t>G100001000023</t>
  </si>
  <si>
    <t>https://www.gem.wiki/Castlelost_Flexgen_power_station</t>
  </si>
  <si>
    <t>Castlelost Flexgen power station</t>
  </si>
  <si>
    <t>Castlelost</t>
  </si>
  <si>
    <t>County Westmeath</t>
  </si>
  <si>
    <t>1139306</t>
  </si>
  <si>
    <t>L100000407818</t>
  </si>
  <si>
    <t>G100000410432</t>
  </si>
  <si>
    <t>https://www.gem.wiki/Clondalkin_power_station</t>
  </si>
  <si>
    <t>Clondalkin power station</t>
  </si>
  <si>
    <t>DUB10</t>
  </si>
  <si>
    <t>1120497</t>
  </si>
  <si>
    <t>L100001000015</t>
  </si>
  <si>
    <t>G100001000020</t>
  </si>
  <si>
    <t>DUB30</t>
  </si>
  <si>
    <t>G100001000021</t>
  </si>
  <si>
    <t>https://www.gem.wiki/Corduff_Flexgen_power_station</t>
  </si>
  <si>
    <t>Corduff Flexgen power station</t>
  </si>
  <si>
    <t>2023-2024</t>
  </si>
  <si>
    <t>Corduff</t>
  </si>
  <si>
    <t>County Dublin</t>
  </si>
  <si>
    <t>1133188</t>
  </si>
  <si>
    <t>L100000407817</t>
  </si>
  <si>
    <t>G100000410431</t>
  </si>
  <si>
    <t>https://www.gem.wiki/Cushaling_power_station</t>
  </si>
  <si>
    <t>Cushaling power station</t>
  </si>
  <si>
    <t>Ballykilleen</t>
  </si>
  <si>
    <t>Leinster</t>
  </si>
  <si>
    <t>ENTSO-E: 47W000000000216Q, 47W000000000217O</t>
  </si>
  <si>
    <t>1083895</t>
  </si>
  <si>
    <t>L100000407711</t>
  </si>
  <si>
    <t>G100000410144</t>
  </si>
  <si>
    <t>G100000410143</t>
  </si>
  <si>
    <t>G100000410430</t>
  </si>
  <si>
    <t>https://www.gem.wiki/Dublin_Bay_power_station</t>
  </si>
  <si>
    <t>Dublin Bay power station</t>
  </si>
  <si>
    <t>Ringsend</t>
  </si>
  <si>
    <t>Dublin</t>
  </si>
  <si>
    <t>ENTSO-E: 47W000000000096A</t>
  </si>
  <si>
    <t>1050090</t>
  </si>
  <si>
    <t>L100000400326</t>
  </si>
  <si>
    <t>G100000400326</t>
  </si>
  <si>
    <t>https://www.gem.wiki/EP_Energy_Developments_power_station</t>
  </si>
  <si>
    <t>EP Energy Developments power station</t>
  </si>
  <si>
    <t>Galway</t>
  </si>
  <si>
    <t>County Galway</t>
  </si>
  <si>
    <t>L100000407816</t>
  </si>
  <si>
    <t>G100000410429</t>
  </si>
  <si>
    <t>https://www.gem.wiki/Grange_Castle_Business_Park_power_station</t>
  </si>
  <si>
    <t>Grange Castle Business Park power station</t>
  </si>
  <si>
    <t>DB3</t>
  </si>
  <si>
    <t>Microsoft Dublin Data Centre</t>
  </si>
  <si>
    <t>electronics</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</si>
  <si>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</si>
  <si>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</si>
  <si>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</si>
  <si>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</si>
  <si>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</si>
  <si>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</si>
  <si>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</si>
  <si>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</si>
  <si>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</si>
  <si>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</si>
  <si>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</si>
  <si>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</si>
  <si>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</si>
  <si>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</si>
  <si>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</si>
  <si>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</si>
  <si>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</si>
  <si>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</si>
  <si>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</si>
  <si>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</si>
  <si>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</si>
  <si>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https://www.gem.wiki/Great_Island_power_station</t>
  </si>
  <si>
    <t>Great Island power station</t>
  </si>
  <si>
    <t>Great Island</t>
  </si>
  <si>
    <t>County Wexford</t>
  </si>
  <si>
    <t>1015305</t>
  </si>
  <si>
    <t>L100000400327</t>
  </si>
  <si>
    <t>G100000400327</t>
  </si>
  <si>
    <t>https://www.gem.wiki/Huntstown_power_station</t>
  </si>
  <si>
    <t>Huntstown power station</t>
  </si>
  <si>
    <t>ENTSO-E: 47W000000000095C, 47W0000000000986</t>
  </si>
  <si>
    <t>1044222</t>
  </si>
  <si>
    <t>1165345, 1174647</t>
  </si>
  <si>
    <t>L100000400328</t>
  </si>
  <si>
    <t>G100000400328</t>
  </si>
  <si>
    <t>G100000400329</t>
  </si>
  <si>
    <t>DC1</t>
  </si>
  <si>
    <t>G100001000036</t>
  </si>
  <si>
    <t>DC2</t>
  </si>
  <si>
    <t>G100001000037</t>
  </si>
  <si>
    <t>G100001000039</t>
  </si>
  <si>
    <t>https://www.gem.wiki/Kilshane_power_station</t>
  </si>
  <si>
    <t>Kilshane power station</t>
  </si>
  <si>
    <t>Kilshane</t>
  </si>
  <si>
    <t>L100001000020</t>
  </si>
  <si>
    <t>G100001000040</t>
  </si>
  <si>
    <t>https://www.gem.wiki/Lumcloon_power_station</t>
  </si>
  <si>
    <t>Lumcloon power station</t>
  </si>
  <si>
    <t>Cloghan</t>
  </si>
  <si>
    <t>County Offaly</t>
  </si>
  <si>
    <t>1080154</t>
  </si>
  <si>
    <t>1223075, 1223077, 1223078, 1223079, 1223080, 1223076</t>
  </si>
  <si>
    <t>L100000407946</t>
  </si>
  <si>
    <t>G100000410768</t>
  </si>
  <si>
    <t>https://www.gem.wiki/Mag_Mell_power_station</t>
  </si>
  <si>
    <t>Mag Mell power station</t>
  </si>
  <si>
    <t>Ballylongford</t>
  </si>
  <si>
    <t>County Terry</t>
  </si>
  <si>
    <t>Shannon LNG Power Plant</t>
  </si>
  <si>
    <t>1129147</t>
  </si>
  <si>
    <t>1299899, 1311035, 1311036</t>
  </si>
  <si>
    <t>L100000407710</t>
  </si>
  <si>
    <t>G100000410142</t>
  </si>
  <si>
    <t>https://www.gem.wiki/Monksland_power_station</t>
  </si>
  <si>
    <t>Monksland power station</t>
  </si>
  <si>
    <t>Monksland - Athlone</t>
  </si>
  <si>
    <t>County Roscommon</t>
  </si>
  <si>
    <t>1063092</t>
  </si>
  <si>
    <t>L100000401436</t>
  </si>
  <si>
    <t>G100000400988</t>
  </si>
  <si>
    <t>https://www.gem.wiki/North_Wall_power_station</t>
  </si>
  <si>
    <t>North Wall power station</t>
  </si>
  <si>
    <t>ENTSO-E: 47W000000000091K, 47W000000000092I</t>
  </si>
  <si>
    <t>1015313</t>
  </si>
  <si>
    <t>L100000407709</t>
  </si>
  <si>
    <t>G100000410141</t>
  </si>
  <si>
    <t>G100000410140</t>
  </si>
  <si>
    <t>G100001000038</t>
  </si>
  <si>
    <t>https://www.gem.wiki/Poolbeg_power_station</t>
  </si>
  <si>
    <t>Poolbeg power station</t>
  </si>
  <si>
    <t>ENTSO-E: 47W000000000355C, 47W000000000356A</t>
  </si>
  <si>
    <t>The Poolbeg Stacks</t>
  </si>
  <si>
    <t>1015316</t>
  </si>
  <si>
    <t>L100000400330</t>
  </si>
  <si>
    <t>G100000400330</t>
  </si>
  <si>
    <t>G100000400331</t>
  </si>
  <si>
    <t>G100000410767</t>
  </si>
  <si>
    <t>G100000410139</t>
  </si>
  <si>
    <t>https://www.gem.wiki/Rhode_power_station</t>
  </si>
  <si>
    <t>Rhode power station</t>
  </si>
  <si>
    <t>Rhode</t>
  </si>
  <si>
    <t>1077719</t>
  </si>
  <si>
    <t>L100000407583</t>
  </si>
  <si>
    <t>G100000409892</t>
  </si>
  <si>
    <t>G100000409891</t>
  </si>
  <si>
    <t>https://www.gem.wiki/Sealrock_power_station</t>
  </si>
  <si>
    <t>Sealrock power station</t>
  </si>
  <si>
    <t>Askeaton (Aughinish Island)</t>
  </si>
  <si>
    <t>County Clare</t>
  </si>
  <si>
    <t>ENTSO-E: 47W000000000177A, 47W0000000001788</t>
  </si>
  <si>
    <t>Askeaton; Aughinish Alumina; Aughinish CHP</t>
  </si>
  <si>
    <t>1045183</t>
  </si>
  <si>
    <t>L100000400332</t>
  </si>
  <si>
    <t>G100000400332</t>
  </si>
  <si>
    <t>G100000400333</t>
  </si>
  <si>
    <t>https://www.gem.wiki/Tarbert_power_station</t>
  </si>
  <si>
    <t>Tarbert power station</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</si>
  <si>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</si>
  <si>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</si>
  <si>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</si>
  <si>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</si>
  <si>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</si>
  <si>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</si>
  <si>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</si>
  <si>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</si>
  <si>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</si>
  <si>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</si>
  <si>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</si>
  <si>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</si>
  <si>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</si>
  <si>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1061090</t>
  </si>
  <si>
    <t>L100000407582</t>
  </si>
  <si>
    <t>G100000409890</t>
  </si>
  <si>
    <t>G100000409889</t>
  </si>
  <si>
    <t>https://www.gem.wiki/Tynagh_power_station</t>
  </si>
  <si>
    <t>Tynagh power station</t>
  </si>
  <si>
    <t>Garraunnameetagh</t>
  </si>
  <si>
    <t>ENTSO-E: 47W0000000000978</t>
  </si>
  <si>
    <t>1059197</t>
  </si>
  <si>
    <t>1187453, 1190871</t>
  </si>
  <si>
    <t>L100000400334</t>
  </si>
  <si>
    <t>G100000400334</t>
  </si>
  <si>
    <t>G100000410428</t>
  </si>
  <si>
    <t>https://www.gem.wiki/Whitegate_power_station</t>
  </si>
  <si>
    <t>Whitegate power station</t>
  </si>
  <si>
    <t>Glanagow</t>
  </si>
  <si>
    <t>ENTSO-E: 47W0000000001040</t>
  </si>
  <si>
    <t>1065837</t>
  </si>
  <si>
    <t>L100000400335</t>
  </si>
  <si>
    <t>G100000400335</t>
  </si>
  <si>
    <t>https://www.gem.wiki/Pulrose_power_station</t>
  </si>
  <si>
    <t>Isle of Man</t>
  </si>
  <si>
    <t>Pulrose power station</t>
  </si>
  <si>
    <t>1022298</t>
  </si>
  <si>
    <t>1175078, 1175079, 1175100</t>
  </si>
  <si>
    <t>L406845</t>
  </si>
  <si>
    <t>G407290</t>
  </si>
  <si>
    <t>https://www.gem.wiki/ACTV_power_station</t>
  </si>
  <si>
    <t>Italy</t>
  </si>
  <si>
    <t>ACTV power station</t>
  </si>
  <si>
    <t>CENTRALE DI VERCELLI</t>
  </si>
  <si>
    <t>Vercelli</t>
  </si>
  <si>
    <t>ENTSOE: 26WUUUUUUUACTV1X</t>
  </si>
  <si>
    <t>1054081</t>
  </si>
  <si>
    <t>1179985, 1217075</t>
  </si>
  <si>
    <t>L400336</t>
  </si>
  <si>
    <t>G400336</t>
  </si>
  <si>
    <t>https://www.gem.wiki/Alto_Garda_power_station</t>
  </si>
  <si>
    <t>Alto Garda power station</t>
  </si>
  <si>
    <t>Riva del Garda</t>
  </si>
  <si>
    <t>Trento</t>
  </si>
  <si>
    <t>ENTSOE: 26WULTGRDPWRSR13</t>
  </si>
  <si>
    <t>1095875</t>
  </si>
  <si>
    <t>1211254, 1249783</t>
  </si>
  <si>
    <t>L400338</t>
  </si>
  <si>
    <t>G400338</t>
  </si>
  <si>
    <t>https://www.gem.wiki/Altomonte_power_station</t>
  </si>
  <si>
    <t>Altomonte power station</t>
  </si>
  <si>
    <t>Altomonte</t>
  </si>
  <si>
    <t>Cosenza</t>
  </si>
  <si>
    <t>ENTSOE: 26WUUALTOMONTE1Z</t>
  </si>
  <si>
    <t>1041672</t>
  </si>
  <si>
    <t>1162121, 1180269, 1162604</t>
  </si>
  <si>
    <t>L400339</t>
  </si>
  <si>
    <t>G400339</t>
  </si>
  <si>
    <t>https://www.gem.wiki/Alzano_Lombardo_Mill_power_station</t>
  </si>
  <si>
    <t>Alzano Lombardo Mill power station</t>
  </si>
  <si>
    <t>Alzano Lombardo</t>
  </si>
  <si>
    <t>Bergamo</t>
  </si>
  <si>
    <t>1042063</t>
  </si>
  <si>
    <t>L400340</t>
  </si>
  <si>
    <t>G400340</t>
  </si>
  <si>
    <t>1162548, 1169291</t>
  </si>
  <si>
    <t>G400341</t>
  </si>
  <si>
    <t>https://www.gem.wiki/Andrea_Palladio_power_station</t>
  </si>
  <si>
    <t>Andrea Palladio power station</t>
  </si>
  <si>
    <t>Andrea Palladio centrale termoelettrica a carbone</t>
  </si>
  <si>
    <t>Fusina</t>
  </si>
  <si>
    <t>Venezia</t>
  </si>
  <si>
    <t>Veneto</t>
  </si>
  <si>
    <t>Fusina power station</t>
  </si>
  <si>
    <t>1016002</t>
  </si>
  <si>
    <t>L102860</t>
  </si>
  <si>
    <t>G401333</t>
  </si>
  <si>
    <t>G409839</t>
  </si>
  <si>
    <t>https://www.gem.wiki/Aprilia_power_station</t>
  </si>
  <si>
    <t>Aprilia power station</t>
  </si>
  <si>
    <t>Aprilia</t>
  </si>
  <si>
    <t>Latina</t>
  </si>
  <si>
    <t>ENTSOE: 26WUCCGTPRILIA15</t>
  </si>
  <si>
    <t>Aprilia Sorgenia</t>
  </si>
  <si>
    <t>1064097</t>
  </si>
  <si>
    <t>1194697, 1218290, 1218291</t>
  </si>
  <si>
    <t>L400342</t>
  </si>
  <si>
    <t>G400342</t>
  </si>
  <si>
    <t>https://www.gem.wiki/Arkema_Marghera_power_station</t>
  </si>
  <si>
    <t>Arkema Marghera power station</t>
  </si>
  <si>
    <t>Porto Marghera</t>
  </si>
  <si>
    <t>1117403</t>
  </si>
  <si>
    <t>L400343</t>
  </si>
  <si>
    <t>G400343</t>
  </si>
  <si>
    <t>https://www.gem.wiki/Assemini_power_station</t>
  </si>
  <si>
    <t>Assemini power station</t>
  </si>
  <si>
    <t>Assemini</t>
  </si>
  <si>
    <t>Sardinia</t>
  </si>
  <si>
    <t>1015929</t>
  </si>
  <si>
    <t>L408812</t>
  </si>
  <si>
    <t>G412826</t>
  </si>
  <si>
    <t>G412825</t>
  </si>
  <si>
    <t>https://www.gem.wiki/Atessa_Fiat_Sevel_power_station</t>
  </si>
  <si>
    <t>Atessa Fiat Sevel power station</t>
  </si>
  <si>
    <t>Atessa</t>
  </si>
  <si>
    <t>Chieti</t>
  </si>
  <si>
    <t>1073463</t>
  </si>
  <si>
    <t>L400344</t>
  </si>
  <si>
    <t>G400344</t>
  </si>
  <si>
    <t>https://www.gem.wiki/Augusta_Refinery_power_station</t>
  </si>
  <si>
    <t>Augusta Refinery power station</t>
  </si>
  <si>
    <t>Syracuse</t>
  </si>
  <si>
    <t>ENTSOE: 26WUCHPPUGUSTA14</t>
  </si>
  <si>
    <t>1016696</t>
  </si>
  <si>
    <t>1103358, 1103359</t>
  </si>
  <si>
    <t>L400345</t>
  </si>
  <si>
    <t>G400345</t>
  </si>
  <si>
    <t>https://www.gem.wiki/Avezzano_Burgo_power_station</t>
  </si>
  <si>
    <t>Avezzano Burgo power station</t>
  </si>
  <si>
    <t>Avezzano</t>
  </si>
  <si>
    <t>L'Aquila</t>
  </si>
  <si>
    <t>1043064</t>
  </si>
  <si>
    <t>L400346</t>
  </si>
  <si>
    <t>G400346</t>
  </si>
  <si>
    <t>G400347</t>
  </si>
  <si>
    <t>G400348</t>
  </si>
  <si>
    <t>https://www.gem.wiki/Azotati_power_station</t>
  </si>
  <si>
    <t>Azotati power station</t>
  </si>
  <si>
    <t>ENTSOE: 26WUUUUAZOTATI5V</t>
  </si>
  <si>
    <t>1023059</t>
  </si>
  <si>
    <t>1211224, 1211225, 1131512, 1131513</t>
  </si>
  <si>
    <t>L400349</t>
  </si>
  <si>
    <t>G400349</t>
  </si>
  <si>
    <t>https://www.gem.wiki/Barilla_power_station</t>
  </si>
  <si>
    <t>Barilla power station</t>
  </si>
  <si>
    <t>Chiozzola</t>
  </si>
  <si>
    <t>Parma</t>
  </si>
  <si>
    <t>ENTSOE: 26WUPBRLLPARMA1I</t>
  </si>
  <si>
    <t>1073459</t>
  </si>
  <si>
    <t>1211218, 1218381</t>
  </si>
  <si>
    <t>L400350</t>
  </si>
  <si>
    <t>G400350</t>
  </si>
  <si>
    <t>https://www.gem.wiki/Benevento_power_station</t>
  </si>
  <si>
    <t>Benevento power station</t>
  </si>
  <si>
    <t>Benevento</t>
  </si>
  <si>
    <t>1015951</t>
  </si>
  <si>
    <t>L407618</t>
  </si>
  <si>
    <t>G409943</t>
  </si>
  <si>
    <t>https://www.gem.wiki/Bertonico_-_Turano_Lodigliano_power_station</t>
  </si>
  <si>
    <t>Bertonico - Turano Lodigliano power station</t>
  </si>
  <si>
    <t>Turano Lodigiano</t>
  </si>
  <si>
    <t>ENTSOE: 26WUCNTRLDTRNL1C</t>
  </si>
  <si>
    <t>1061539</t>
  </si>
  <si>
    <t>1190943, 1218293, 1218295</t>
  </si>
  <si>
    <t>L407559</t>
  </si>
  <si>
    <t>G400351</t>
  </si>
  <si>
    <t>https://www.gem.wiki/Bertonico_Peaker_power_station</t>
  </si>
  <si>
    <t>Bertonico Peaker power station</t>
  </si>
  <si>
    <t>Impianto Peaker di Bertonico</t>
  </si>
  <si>
    <t>BERTONICO-TURANO 2</t>
  </si>
  <si>
    <t>L400351</t>
  </si>
  <si>
    <t>G409838</t>
  </si>
  <si>
    <t>G409837</t>
  </si>
  <si>
    <t>G409836</t>
  </si>
  <si>
    <t>https://www.gem.wiki/Boffalora_power_station</t>
  </si>
  <si>
    <t>Boffalora power station</t>
  </si>
  <si>
    <t>Boffalora Sopra Ticino</t>
  </si>
  <si>
    <t>Milan</t>
  </si>
  <si>
    <t>ENTSOE: 26WUUSND-BOFFA1D, CARMA: CARMA26581, CARMA: CARMA26580</t>
  </si>
  <si>
    <t>1029314</t>
  </si>
  <si>
    <t>L400352</t>
  </si>
  <si>
    <t>G400352</t>
  </si>
  <si>
    <t>https://www.gem.wiki/Bolgiano_power_station</t>
  </si>
  <si>
    <t>Bolgiano power station</t>
  </si>
  <si>
    <t>San Donato Milanese</t>
  </si>
  <si>
    <t>ENTSOE: 26WUMPNTDBLGNO1A</t>
  </si>
  <si>
    <t>1029064</t>
  </si>
  <si>
    <t>L400353</t>
  </si>
  <si>
    <t>G400353</t>
  </si>
  <si>
    <t>https://www.gem.wiki/Borgo_Trento_power_station</t>
  </si>
  <si>
    <t>Borgo Trento power station</t>
  </si>
  <si>
    <t>Borgo Trento</t>
  </si>
  <si>
    <t>Verona</t>
  </si>
  <si>
    <t>ENTSOE: 26WUUBORGO-TRE15</t>
  </si>
  <si>
    <t>1009851</t>
  </si>
  <si>
    <t>1155870, 1155871</t>
  </si>
  <si>
    <t>L400354</t>
  </si>
  <si>
    <t>G400354</t>
  </si>
  <si>
    <t>https://www.gem.wiki/Brindisi_Nord_power_station</t>
  </si>
  <si>
    <t>Brindisi Nord power station</t>
  </si>
  <si>
    <t>Pedagne</t>
  </si>
  <si>
    <t>Brindisi</t>
  </si>
  <si>
    <t>ENTSOE: 26WNPWRBRNDSI10U</t>
  </si>
  <si>
    <t>1050956</t>
  </si>
  <si>
    <t>1175311, 1175310</t>
  </si>
  <si>
    <t>L102841</t>
  </si>
  <si>
    <t>G400355</t>
  </si>
  <si>
    <t>ENTSOE: 26WUNPWRBRNDSI82</t>
  </si>
  <si>
    <t>1186111, 1186113</t>
  </si>
  <si>
    <t>G400356</t>
  </si>
  <si>
    <t>ENTSOE: 26WUNPWRBRNDSI90</t>
  </si>
  <si>
    <t>1186112, 1186114</t>
  </si>
  <si>
    <t>G400357</t>
  </si>
  <si>
    <t>1023052</t>
  </si>
  <si>
    <t>G412824</t>
  </si>
  <si>
    <t>G412823</t>
  </si>
  <si>
    <t>https://www.gem.wiki/Brindisi_Sud_power_station</t>
  </si>
  <si>
    <t>Brindisi Sud power station</t>
  </si>
  <si>
    <t>Località Produttiva</t>
  </si>
  <si>
    <t>Apulia</t>
  </si>
  <si>
    <t>Federico II</t>
  </si>
  <si>
    <t>1015944</t>
  </si>
  <si>
    <t>L102842</t>
  </si>
  <si>
    <t>G401334</t>
  </si>
  <si>
    <t>G401335</t>
  </si>
  <si>
    <t>https://www.gem.wiki/Bussi_power_station</t>
  </si>
  <si>
    <t>Bussi power station</t>
  </si>
  <si>
    <t>Bussi Officine</t>
  </si>
  <si>
    <t>Pescara</t>
  </si>
  <si>
    <t>ENTSOE: 26WUUUUUUBUSSI19</t>
  </si>
  <si>
    <t>1023054</t>
  </si>
  <si>
    <t>1107813, 1227384</t>
  </si>
  <si>
    <t>L400358</t>
  </si>
  <si>
    <t>G400358</t>
  </si>
  <si>
    <t>https://www.gem.wiki/CTE_Tamarete_power_station</t>
  </si>
  <si>
    <t>CTE Tamarete power station</t>
  </si>
  <si>
    <t>Ortona</t>
  </si>
  <si>
    <t>ENTSOE: 26WUCTTAMARETE11</t>
  </si>
  <si>
    <t>1024613</t>
  </si>
  <si>
    <t>1218731, 1218732, 1234945</t>
  </si>
  <si>
    <t>L400370</t>
  </si>
  <si>
    <t>G400370</t>
  </si>
  <si>
    <t>https://www.gem.wiki/Candela_power_station</t>
  </si>
  <si>
    <t>Candela power station</t>
  </si>
  <si>
    <t>Candela</t>
  </si>
  <si>
    <t>Foggia</t>
  </si>
  <si>
    <t>ENTSOE: 26WUUUUCANDELA1R</t>
  </si>
  <si>
    <t>1015954</t>
  </si>
  <si>
    <t>1187950, 1108240</t>
  </si>
  <si>
    <t>L400360</t>
  </si>
  <si>
    <t>G400360</t>
  </si>
  <si>
    <t>https://www.gem.wiki/Cassano_D%27Adda_power_station</t>
  </si>
  <si>
    <t>Cassano D'Adda power station</t>
  </si>
  <si>
    <t>Cassano d'Adda</t>
  </si>
  <si>
    <t>ENTSOE: 26WUUUUCASSANO2I</t>
  </si>
  <si>
    <t>1009731</t>
  </si>
  <si>
    <t>1179326, 1194377, 1198096, 1168611, 1219872</t>
  </si>
  <si>
    <t>L400361</t>
  </si>
  <si>
    <t>G400361</t>
  </si>
  <si>
    <t>IC 1-6</t>
  </si>
  <si>
    <t>1139168</t>
  </si>
  <si>
    <t>G412822</t>
  </si>
  <si>
    <t>https://www.gem.wiki/Cassano_Spinola_power_station</t>
  </si>
  <si>
    <t>Cassano Spinola power station</t>
  </si>
  <si>
    <t>Cassano Spinola</t>
  </si>
  <si>
    <t>Alessandria</t>
  </si>
  <si>
    <t>ENTSOE: 26WCNTRLDCGNR45M</t>
  </si>
  <si>
    <t>1029631</t>
  </si>
  <si>
    <t>L400362</t>
  </si>
  <si>
    <t>G400362</t>
  </si>
  <si>
    <t>https://www.gem.wiki/Cassino_CHP_power_station</t>
  </si>
  <si>
    <t>Cassino CHP power station</t>
  </si>
  <si>
    <t>Cassino</t>
  </si>
  <si>
    <t>Frosinone</t>
  </si>
  <si>
    <t>1130087</t>
  </si>
  <si>
    <t>L408811</t>
  </si>
  <si>
    <t>G412821</t>
  </si>
  <si>
    <t>https://www.gem.wiki/Cassino_power_station</t>
  </si>
  <si>
    <t>Cassino power station</t>
  </si>
  <si>
    <t>CC1 &amp; CC2</t>
  </si>
  <si>
    <t>Piedimonte San Germano</t>
  </si>
  <si>
    <t>ENTSOE: 26WUCSSINOMETA1Y</t>
  </si>
  <si>
    <t>1016980</t>
  </si>
  <si>
    <t>1146928, 1146929</t>
  </si>
  <si>
    <t>L400363</t>
  </si>
  <si>
    <t>G400363</t>
  </si>
  <si>
    <t>https://www.gem.wiki/Castellanza_CHP_power_station</t>
  </si>
  <si>
    <t>Castellanza CHP power station</t>
  </si>
  <si>
    <t>Castellanza</t>
  </si>
  <si>
    <t>Varese</t>
  </si>
  <si>
    <t>1137295</t>
  </si>
  <si>
    <t>L408810</t>
  </si>
  <si>
    <t>G412820</t>
  </si>
  <si>
    <t>https://www.gem.wiki/Castelmassa_power_station</t>
  </si>
  <si>
    <t>Castelmassa power station</t>
  </si>
  <si>
    <t>Castelmassa</t>
  </si>
  <si>
    <t>Rovigo</t>
  </si>
  <si>
    <t>ENTSOE: 26WUUCASTELMAS1K</t>
  </si>
  <si>
    <t>1042091</t>
  </si>
  <si>
    <t>1162579, 1164815, 1164816</t>
  </si>
  <si>
    <t>L400364</t>
  </si>
  <si>
    <t>G400364</t>
  </si>
  <si>
    <t>https://www.gem.wiki/Celano_power_station</t>
  </si>
  <si>
    <t>Celano power station</t>
  </si>
  <si>
    <t>Celano</t>
  </si>
  <si>
    <t>ENTSOE: 26WIMZI-S13SCNDR, CARMA: CARMA7561</t>
  </si>
  <si>
    <t>1029310</t>
  </si>
  <si>
    <t>L400365</t>
  </si>
  <si>
    <t>G400365</t>
  </si>
  <si>
    <t>https://www.gem.wiki/Centro_Energia_Teverola_power_station</t>
  </si>
  <si>
    <t>Centro Energia Teverola power station</t>
  </si>
  <si>
    <t>Centrale a Ciclo Combinato Di Teverola</t>
  </si>
  <si>
    <t>Teverola</t>
  </si>
  <si>
    <t>Caserta</t>
  </si>
  <si>
    <t>1037051</t>
  </si>
  <si>
    <t>1159543, 1159544, 1178116</t>
  </si>
  <si>
    <t>L407627</t>
  </si>
  <si>
    <t>G409955</t>
  </si>
  <si>
    <t>https://www.gem.wiki/Chivasso_power_station</t>
  </si>
  <si>
    <t>Chivasso power station</t>
  </si>
  <si>
    <t>Chivasso</t>
  </si>
  <si>
    <t>Turin</t>
  </si>
  <si>
    <t>ENTSOE: 26WUUUCHIVASSO1V</t>
  </si>
  <si>
    <t>1015972</t>
  </si>
  <si>
    <t>1185795, 1109929, 1185794</t>
  </si>
  <si>
    <t>L400367</t>
  </si>
  <si>
    <t>G400367</t>
  </si>
  <si>
    <t>ENTSOE: 26WUUUCHIVASSO2T</t>
  </si>
  <si>
    <t>1109930, 1109931</t>
  </si>
  <si>
    <t>G400368</t>
  </si>
  <si>
    <t>https://www.gem.wiki/Codrongianos_power_station</t>
  </si>
  <si>
    <t>Codrongianos power station</t>
  </si>
  <si>
    <t>GT 1&amp;2</t>
  </si>
  <si>
    <t>Sassari</t>
  </si>
  <si>
    <t>ENTSOE: 26WBESS-C------P</t>
  </si>
  <si>
    <t>L408809</t>
  </si>
  <si>
    <t>G412819</t>
  </si>
  <si>
    <t>GT 3-6</t>
  </si>
  <si>
    <t>G412818</t>
  </si>
  <si>
    <t>https://www.gem.wiki/Cologno_Monzese_power_station</t>
  </si>
  <si>
    <t>Cologno Monzese power station</t>
  </si>
  <si>
    <t>Cologno Monzese</t>
  </si>
  <si>
    <t>1029311</t>
  </si>
  <si>
    <t>L400369</t>
  </si>
  <si>
    <t>G400369</t>
  </si>
  <si>
    <t>https://www.gem.wiki/Discaria_Malagrotta_power_station</t>
  </si>
  <si>
    <t>Discaria Malagrotta power station</t>
  </si>
  <si>
    <t>Malagrotta</t>
  </si>
  <si>
    <t>Rome</t>
  </si>
  <si>
    <t>1053283</t>
  </si>
  <si>
    <t>1207574, 1195331</t>
  </si>
  <si>
    <t>L408808</t>
  </si>
  <si>
    <t>G412817</t>
  </si>
  <si>
    <t>https://www.gem.wiki/Duino_Mill_power_station</t>
  </si>
  <si>
    <t>Duino Mill power station</t>
  </si>
  <si>
    <t>San Giovanni di Duino</t>
  </si>
  <si>
    <t>UTI Giuliana</t>
  </si>
  <si>
    <t>ENTSOE: 26WUUUUUUDUINO1A</t>
  </si>
  <si>
    <t>1011654</t>
  </si>
  <si>
    <t>1216903, 1216904</t>
  </si>
  <si>
    <t>L400371</t>
  </si>
  <si>
    <t>G400371</t>
  </si>
  <si>
    <t>https://www.gem.wiki/Elettrogorizia_power_station</t>
  </si>
  <si>
    <t>Elettrogorizia power station</t>
  </si>
  <si>
    <t>Gorizia</t>
  </si>
  <si>
    <t>Friuli Venezia Giulia</t>
  </si>
  <si>
    <t>1060993</t>
  </si>
  <si>
    <t>1190185, 1190310</t>
  </si>
  <si>
    <t>L400372</t>
  </si>
  <si>
    <t>G400372</t>
  </si>
  <si>
    <t>https://www.gem.wiki/Enipower_Mantova_power_station</t>
  </si>
  <si>
    <t>Enipower Mantova power station</t>
  </si>
  <si>
    <t>Mantova</t>
  </si>
  <si>
    <t>Mantua</t>
  </si>
  <si>
    <t>ENTSOE: 26WUNPWRMNTOVA2N</t>
  </si>
  <si>
    <t>1050955</t>
  </si>
  <si>
    <t>1175308, 1175309</t>
  </si>
  <si>
    <t>L400374</t>
  </si>
  <si>
    <t>G400374</t>
  </si>
  <si>
    <t>ENTSOE: 26WUNPWRMNTOVA3L</t>
  </si>
  <si>
    <t>1175312, 1175313</t>
  </si>
  <si>
    <t>G400375</t>
  </si>
  <si>
    <t>ENTSOE: 26WUNPWRMNTOVA1P</t>
  </si>
  <si>
    <t>G409834</t>
  </si>
  <si>
    <t>https://www.gem.wiki/Falconara_power_station</t>
  </si>
  <si>
    <t>Falconara power station</t>
  </si>
  <si>
    <t>Falconara Marittima</t>
  </si>
  <si>
    <t>Ancona</t>
  </si>
  <si>
    <t>1010261</t>
  </si>
  <si>
    <t>L407626</t>
  </si>
  <si>
    <t>G409954</t>
  </si>
  <si>
    <t>https://www.gem.wiki/Ferrera_Erbognone_Refinery_power_station</t>
  </si>
  <si>
    <t>Ferrera Erbognone Refinery power station</t>
  </si>
  <si>
    <t>Ferrera Erbognone</t>
  </si>
  <si>
    <t>Pavia</t>
  </si>
  <si>
    <t>ENTSOE: 26WNPWRFRRRRB10Q</t>
  </si>
  <si>
    <t>1054297</t>
  </si>
  <si>
    <t>1187953, 1253721</t>
  </si>
  <si>
    <t>L400376</t>
  </si>
  <si>
    <t>G400376</t>
  </si>
  <si>
    <t>ENTSOE: 26WUNPWRFRRRRB8C</t>
  </si>
  <si>
    <t>1185790, 1185791</t>
  </si>
  <si>
    <t>G400377</t>
  </si>
  <si>
    <t>ENTSOE: 26WUNPWRFRRRRB9A</t>
  </si>
  <si>
    <t>1185792, 1185793</t>
  </si>
  <si>
    <t>G400378</t>
  </si>
  <si>
    <t>https://www.gem.wiki/Ferrero_cogeneration_power_station</t>
  </si>
  <si>
    <t>Ferrero cogeneration power station</t>
  </si>
  <si>
    <t>Alba</t>
  </si>
  <si>
    <t>Cuneo</t>
  </si>
  <si>
    <t>ENTSOE: 26WULBPOWERSPA13</t>
  </si>
  <si>
    <t>Albapower spa</t>
  </si>
  <si>
    <t>1076693</t>
  </si>
  <si>
    <t>1217055, 1217073</t>
  </si>
  <si>
    <t>L400337</t>
  </si>
  <si>
    <t>G400337</t>
  </si>
  <si>
    <t>https://www.gem.wiki/Fiume_Santo_power_station</t>
  </si>
  <si>
    <t>Fiume Santo power station</t>
  </si>
  <si>
    <t>Porto Torres</t>
  </si>
  <si>
    <t>1015999</t>
  </si>
  <si>
    <t>L102856</t>
  </si>
  <si>
    <t>G410766</t>
  </si>
  <si>
    <t>G412816</t>
  </si>
  <si>
    <t>G412815</t>
  </si>
  <si>
    <t>https://www.gem.wiki/Fiumicio_Airport_power_station</t>
  </si>
  <si>
    <t>Fiumicio Airport power station</t>
  </si>
  <si>
    <t>Fiumicino</t>
  </si>
  <si>
    <t>1072455</t>
  </si>
  <si>
    <t>1209242, 1209243, 1209244</t>
  </si>
  <si>
    <t>L408807</t>
  </si>
  <si>
    <t>G412814</t>
  </si>
  <si>
    <t>https://www.gem.wiki/Gela_Biorefinery_power_station</t>
  </si>
  <si>
    <t>Gela Biorefinery power station</t>
  </si>
  <si>
    <t>BU/HFO/COKE</t>
  </si>
  <si>
    <t>Gela</t>
  </si>
  <si>
    <t>Siciliy</t>
  </si>
  <si>
    <t>1010211</t>
  </si>
  <si>
    <t>L408801</t>
  </si>
  <si>
    <t>G412813</t>
  </si>
  <si>
    <t>G412812</t>
  </si>
  <si>
    <t>G412811</t>
  </si>
  <si>
    <t>https://www.gem.wiki/Genova_Sampierdarena_power_station</t>
  </si>
  <si>
    <t>Genova Sampierdarena power station</t>
  </si>
  <si>
    <t>Genova</t>
  </si>
  <si>
    <t>Liguria</t>
  </si>
  <si>
    <t>1016271</t>
  </si>
  <si>
    <t>L400379</t>
  </si>
  <si>
    <t>G400379</t>
  </si>
  <si>
    <t>https://www.gem.wiki/Gissi_power_station</t>
  </si>
  <si>
    <t>Gissi power station</t>
  </si>
  <si>
    <t>Gissi</t>
  </si>
  <si>
    <t>ENTSOE: 26WUUUUUUGISSI19</t>
  </si>
  <si>
    <t>1058463</t>
  </si>
  <si>
    <t>L400380</t>
  </si>
  <si>
    <t>G400380</t>
  </si>
  <si>
    <t>ENTSOE: 26WUUUUUUGISSI27</t>
  </si>
  <si>
    <t>G400381</t>
  </si>
  <si>
    <t>https://www.gem.wiki/Gorizia_CHP_power_station</t>
  </si>
  <si>
    <t>Gorizia CHP power station</t>
  </si>
  <si>
    <t>1137292</t>
  </si>
  <si>
    <t>L408800</t>
  </si>
  <si>
    <t>G412810</t>
  </si>
  <si>
    <t>https://www.gem.wiki/Hera_Casalegno_power_station</t>
  </si>
  <si>
    <t>Hera Casalegno power station</t>
  </si>
  <si>
    <t>Imola</t>
  </si>
  <si>
    <t>Bologna</t>
  </si>
  <si>
    <t>ENTSOE: 26WUCLHRCSLGNO1U</t>
  </si>
  <si>
    <t>1076589</t>
  </si>
  <si>
    <t>1216886, 1216887, 1216888</t>
  </si>
  <si>
    <t>L400359</t>
  </si>
  <si>
    <t>G400359</t>
  </si>
  <si>
    <t>https://www.gem.wiki/Jesi_power_station</t>
  </si>
  <si>
    <t>Jesi power station</t>
  </si>
  <si>
    <t>Zona Barchette</t>
  </si>
  <si>
    <t>1072403</t>
  </si>
  <si>
    <t>L400382</t>
  </si>
  <si>
    <t>G400382</t>
  </si>
  <si>
    <t>https://www.gem.wiki/La_Casella_power_station</t>
  </si>
  <si>
    <t>La Casella power station</t>
  </si>
  <si>
    <t>Castel San Giovanni</t>
  </si>
  <si>
    <t>Piacenza</t>
  </si>
  <si>
    <t>ENTSOE: 26WUULA-CASELL1P</t>
  </si>
  <si>
    <t>Edoardo Amaldi</t>
  </si>
  <si>
    <t>1099014</t>
  </si>
  <si>
    <t>1127357, 1180422</t>
  </si>
  <si>
    <t>L400383</t>
  </si>
  <si>
    <t>G400383</t>
  </si>
  <si>
    <t>ENTSOE: 26WUULA-CASELL2N</t>
  </si>
  <si>
    <t>1173102, 1180423</t>
  </si>
  <si>
    <t>G400384</t>
  </si>
  <si>
    <t>ENTSOE: 26WUULA-CASELL3L</t>
  </si>
  <si>
    <t>1173103, 1180424</t>
  </si>
  <si>
    <t>G400385</t>
  </si>
  <si>
    <t>ENTSOE: 26WUULA-CASELL4J</t>
  </si>
  <si>
    <t>1179483, 1180425</t>
  </si>
  <si>
    <t>G400386</t>
  </si>
  <si>
    <t>LC6-1</t>
  </si>
  <si>
    <t>1016019</t>
  </si>
  <si>
    <t>G409832</t>
  </si>
  <si>
    <t>LC6-2</t>
  </si>
  <si>
    <t>WSTH-NG/BU</t>
  </si>
  <si>
    <t>G409831</t>
  </si>
  <si>
    <t>https://www.gem.wiki/La_Spezia_power_station</t>
  </si>
  <si>
    <t>La Spezia power station</t>
  </si>
  <si>
    <t>SP1</t>
  </si>
  <si>
    <t>La Spezia</t>
  </si>
  <si>
    <t>Eugenio Montale</t>
  </si>
  <si>
    <t>1016022</t>
  </si>
  <si>
    <t>1160949, 1219608</t>
  </si>
  <si>
    <t>L102849</t>
  </si>
  <si>
    <t>G400387</t>
  </si>
  <si>
    <t>SP2</t>
  </si>
  <si>
    <t>1160950, 1278080</t>
  </si>
  <si>
    <t>G400388</t>
  </si>
  <si>
    <t>SP4</t>
  </si>
  <si>
    <t>G406330</t>
  </si>
  <si>
    <t>https://www.gem.wiki/Lamarmora_power_station</t>
  </si>
  <si>
    <t>Lamarmora power station</t>
  </si>
  <si>
    <t>TGR1</t>
  </si>
  <si>
    <t>Brescia</t>
  </si>
  <si>
    <t>1010422</t>
  </si>
  <si>
    <t>L407625</t>
  </si>
  <si>
    <t>G409953</t>
  </si>
  <si>
    <t>TGR2</t>
  </si>
  <si>
    <t>G409952</t>
  </si>
  <si>
    <t>TGR3)</t>
  </si>
  <si>
    <t>G409961</t>
  </si>
  <si>
    <t>https://www.gem.wiki/Larino_power_station</t>
  </si>
  <si>
    <t>Larino power station</t>
  </si>
  <si>
    <t>Area Artigianale Monte Arcano</t>
  </si>
  <si>
    <t>Campobasso</t>
  </si>
  <si>
    <t>ENTSOE: 26WUULARINO-TG1C</t>
  </si>
  <si>
    <t>1016033</t>
  </si>
  <si>
    <t>L400389</t>
  </si>
  <si>
    <t>G400389</t>
  </si>
  <si>
    <t>ENTSOE: 26WUULARINO-TG2A</t>
  </si>
  <si>
    <t>G400390</t>
  </si>
  <si>
    <t>1016034</t>
  </si>
  <si>
    <t>G411176</t>
  </si>
  <si>
    <t>1016035</t>
  </si>
  <si>
    <t>G411175</t>
  </si>
  <si>
    <t>https://www.gem.wiki/Leini_power_station</t>
  </si>
  <si>
    <t>Leini power station</t>
  </si>
  <si>
    <t>Leini</t>
  </si>
  <si>
    <t>ENTSOE: 26WUUUUUULEINI1V</t>
  </si>
  <si>
    <t>1061893</t>
  </si>
  <si>
    <t>1191381, 1197945</t>
  </si>
  <si>
    <t>L400391</t>
  </si>
  <si>
    <t>G400391</t>
  </si>
  <si>
    <t>https://www.gem.wiki/Leri_Cavour_Trino_power_station</t>
  </si>
  <si>
    <t>Leri Cavour Trino power station</t>
  </si>
  <si>
    <t>Trino</t>
  </si>
  <si>
    <t>1080684</t>
  </si>
  <si>
    <t>1223871, 1308395</t>
  </si>
  <si>
    <t>L407551</t>
  </si>
  <si>
    <t>G409830</t>
  </si>
  <si>
    <t>https://www.gem.wiki/Livorno_Ferraris_power_station</t>
  </si>
  <si>
    <t>Livorno Ferraris power station</t>
  </si>
  <si>
    <t>Livorno Ferraris</t>
  </si>
  <si>
    <t>ENTSOE: 26WUNCTLVRNFRR1D</t>
  </si>
  <si>
    <t>E.ON C.TE LIVORNO FERRARIS</t>
  </si>
  <si>
    <t>1058459</t>
  </si>
  <si>
    <t>1186106, 1189133, 1189134</t>
  </si>
  <si>
    <t>L407550</t>
  </si>
  <si>
    <t>G409829</t>
  </si>
  <si>
    <t>https://www.gem.wiki/Livorno_power_station</t>
  </si>
  <si>
    <t>Livorno power station</t>
  </si>
  <si>
    <t>Stagno</t>
  </si>
  <si>
    <t>Livorno</t>
  </si>
  <si>
    <t>ENTSOE: 26WUNPWRLVORNO69</t>
  </si>
  <si>
    <t>LIVORNO STAGNO</t>
  </si>
  <si>
    <t>1009825</t>
  </si>
  <si>
    <t>1129417, 1232373, 1232374</t>
  </si>
  <si>
    <t>L400392</t>
  </si>
  <si>
    <t>G400392</t>
  </si>
  <si>
    <t>ENTSOE: 26WUNPWRLVORNO77</t>
  </si>
  <si>
    <t>G400393</t>
  </si>
  <si>
    <t>https://www.gem.wiki/Lucca_Paper_Mill_power_station</t>
  </si>
  <si>
    <t>Lucca Paper Mill power station</t>
  </si>
  <si>
    <t>Frizzone</t>
  </si>
  <si>
    <t>Lucca</t>
  </si>
  <si>
    <t>1061805</t>
  </si>
  <si>
    <t>L406398</t>
  </si>
  <si>
    <t>G406332</t>
  </si>
  <si>
    <t>G409841</t>
  </si>
  <si>
    <t>G409840</t>
  </si>
  <si>
    <t>https://www.gem.wiki/Malpensa_power_station</t>
  </si>
  <si>
    <t>Malpensa power station</t>
  </si>
  <si>
    <t>Ferno</t>
  </si>
  <si>
    <t>ENTSOE: 26WUUMALPENSA-1D</t>
  </si>
  <si>
    <t>1022263</t>
  </si>
  <si>
    <t>1178991, 1209241, 1131004, 1249026</t>
  </si>
  <si>
    <t>L400394</t>
  </si>
  <si>
    <t>G400394</t>
  </si>
  <si>
    <t>https://www.gem.wiki/Marghera_Levante_power_station</t>
  </si>
  <si>
    <t>Marghera Levante power station</t>
  </si>
  <si>
    <t>1023060</t>
  </si>
  <si>
    <t>1297460, 1297461</t>
  </si>
  <si>
    <t>L400395</t>
  </si>
  <si>
    <t>G400395</t>
  </si>
  <si>
    <t>3 &amp; 4</t>
  </si>
  <si>
    <t>ENTSOE: 26WUUUULEVANTE35, ENTSOE: 26WUUUULEVANTE43</t>
  </si>
  <si>
    <t>1131522, 1131523, 1173104, 1164825, 1164826</t>
  </si>
  <si>
    <t>G400396</t>
  </si>
  <si>
    <t>https://www.gem.wiki/Melfi_CHP_power_station</t>
  </si>
  <si>
    <t>Melfi CHP power station</t>
  </si>
  <si>
    <t>San Nicola di Melfi</t>
  </si>
  <si>
    <t>1130086</t>
  </si>
  <si>
    <t>L408799</t>
  </si>
  <si>
    <t>G412809</t>
  </si>
  <si>
    <t>https://www.gem.wiki/Melfi_Fiat_Sata_power_station</t>
  </si>
  <si>
    <t>Melfi Fiat Sata power station</t>
  </si>
  <si>
    <t>Melfi</t>
  </si>
  <si>
    <t>Potenza</t>
  </si>
  <si>
    <t>1073462</t>
  </si>
  <si>
    <t>L400397</t>
  </si>
  <si>
    <t>G400397</t>
  </si>
  <si>
    <t>https://www.gem.wiki/Milazzo_Refinery_power_station</t>
  </si>
  <si>
    <t>Milazzo Refinery power station</t>
  </si>
  <si>
    <t>Milazzo</t>
  </si>
  <si>
    <t>1026472</t>
  </si>
  <si>
    <t>1132799, 1132800</t>
  </si>
  <si>
    <t>L408798</t>
  </si>
  <si>
    <t>G412808</t>
  </si>
  <si>
    <t>https://www.gem.wiki/Milazzo_power_station</t>
  </si>
  <si>
    <t>Milazzo power station</t>
  </si>
  <si>
    <t>Messina</t>
  </si>
  <si>
    <t>ENTSOE: 26WUUUUMILAZZO1Z</t>
  </si>
  <si>
    <t>1029315</t>
  </si>
  <si>
    <t>L400399</t>
  </si>
  <si>
    <t>G400399</t>
  </si>
  <si>
    <t>https://www.gem.wiki/Mirafiori_Nord_power_station</t>
  </si>
  <si>
    <t>Mirafiori Nord power station</t>
  </si>
  <si>
    <t>1&amp;2</t>
  </si>
  <si>
    <t>Torino</t>
  </si>
  <si>
    <t>1009738</t>
  </si>
  <si>
    <t>1132997, 1132997</t>
  </si>
  <si>
    <t>L408797</t>
  </si>
  <si>
    <t>G412807</t>
  </si>
  <si>
    <t>https://www.gem.wiki/Modugno_power_station</t>
  </si>
  <si>
    <t>Modugno power station</t>
  </si>
  <si>
    <t>Modugno</t>
  </si>
  <si>
    <t>Bari</t>
  </si>
  <si>
    <t>1058464</t>
  </si>
  <si>
    <t>1186110, 1195021, 1195022</t>
  </si>
  <si>
    <t>L400400</t>
  </si>
  <si>
    <t>G400400</t>
  </si>
  <si>
    <t>https://www.gem.wiki/Moncalieri_power_station</t>
  </si>
  <si>
    <t>Moncalieri power station</t>
  </si>
  <si>
    <t>Moncalieri</t>
  </si>
  <si>
    <t>ENTSOE: 26WUUMONCALRPW2S</t>
  </si>
  <si>
    <t>1009739</t>
  </si>
  <si>
    <t>1186115, 1239212</t>
  </si>
  <si>
    <t>L400401</t>
  </si>
  <si>
    <t>G400401</t>
  </si>
  <si>
    <t>ENTSOE: 26WUMONCALIERI36</t>
  </si>
  <si>
    <t>1178133, 1181937</t>
  </si>
  <si>
    <t>G400402</t>
  </si>
  <si>
    <t>https://www.gem.wiki/Monfalcone_power_station</t>
  </si>
  <si>
    <t>Monfalcone power station</t>
  </si>
  <si>
    <t>Centrale termoelettrica di Monfalcone</t>
  </si>
  <si>
    <t>Monfalcone</t>
  </si>
  <si>
    <t>Friuli-Venezia Giulia</t>
  </si>
  <si>
    <t>1131549</t>
  </si>
  <si>
    <t>1303032, 1303033</t>
  </si>
  <si>
    <t>L102846</t>
  </si>
  <si>
    <t>G406331</t>
  </si>
  <si>
    <t>https://www.gem.wiki/Montalto_Di_Castro_power_station</t>
  </si>
  <si>
    <t>Montalto Di Castro power station</t>
  </si>
  <si>
    <t>LNG/NG/FO</t>
  </si>
  <si>
    <t>Montalto di Castro</t>
  </si>
  <si>
    <t>Viterbo</t>
  </si>
  <si>
    <t>ENTSOE: 26WUUUMONTALTO1L</t>
  </si>
  <si>
    <t>1016065</t>
  </si>
  <si>
    <t>1133703, 1133707, 1133708</t>
  </si>
  <si>
    <t>L400403</t>
  </si>
  <si>
    <t>G400403</t>
  </si>
  <si>
    <t>ENTSOE: 26WUUUMONTALTO2J</t>
  </si>
  <si>
    <t>1133704, 1133709, 1133710</t>
  </si>
  <si>
    <t>G400404</t>
  </si>
  <si>
    <t>ENTSOE: 26WUUUMONTALTO3H</t>
  </si>
  <si>
    <t>1133705, 1133711, 1133712</t>
  </si>
  <si>
    <t>G400405</t>
  </si>
  <si>
    <t>ENTSOE: 26WUUUMONTALTO4F</t>
  </si>
  <si>
    <t>1133706, 1133713, 1133714</t>
  </si>
  <si>
    <t>G400406</t>
  </si>
  <si>
    <t>G412806</t>
  </si>
  <si>
    <t>https://www.gem.wiki/Napoli_Levante_power_station</t>
  </si>
  <si>
    <t>Napoli Levante power station</t>
  </si>
  <si>
    <t>Napoli</t>
  </si>
  <si>
    <t>Campania</t>
  </si>
  <si>
    <t>ENTSOE: 26WUUUUNAPOLIL48</t>
  </si>
  <si>
    <t>1016074</t>
  </si>
  <si>
    <t>1194251, 1229709</t>
  </si>
  <si>
    <t>L400407</t>
  </si>
  <si>
    <t>G400407</t>
  </si>
  <si>
    <t>https://www.gem.wiki/Nera_Montoro_power_station</t>
  </si>
  <si>
    <t>Nera Montoro power station</t>
  </si>
  <si>
    <t>Nera Montoro</t>
  </si>
  <si>
    <t>Terni</t>
  </si>
  <si>
    <t>1052043</t>
  </si>
  <si>
    <t>1177036, 1177037</t>
  </si>
  <si>
    <t>L400408</t>
  </si>
  <si>
    <t>G400408</t>
  </si>
  <si>
    <t>https://www.gem.wiki/Novel_power_station</t>
  </si>
  <si>
    <t>Novel power station</t>
  </si>
  <si>
    <t>Novara</t>
  </si>
  <si>
    <t>ENTSOE: 26WUUUUUUNOVEL1U</t>
  </si>
  <si>
    <t>1055630</t>
  </si>
  <si>
    <t>1182188, 1182189</t>
  </si>
  <si>
    <t>L400409</t>
  </si>
  <si>
    <t>G400409</t>
  </si>
  <si>
    <t>https://www.gem.wiki/NuCe_Sud_power_station</t>
  </si>
  <si>
    <t>NuCe Sud power station</t>
  </si>
  <si>
    <t>Priolo Gargallo</t>
  </si>
  <si>
    <t>1019804</t>
  </si>
  <si>
    <t>1188661, 1132339, 1132340</t>
  </si>
  <si>
    <t>L400411</t>
  </si>
  <si>
    <t>G400411</t>
  </si>
  <si>
    <t>https://www.gem.wiki/Ostiglia_power_station</t>
  </si>
  <si>
    <t>Ostiglia power station</t>
  </si>
  <si>
    <t>Centrale di Ostiglia</t>
  </si>
  <si>
    <t>Ostiglia</t>
  </si>
  <si>
    <t>ENTSOE: 26WUUOSTIGLIA12K</t>
  </si>
  <si>
    <t>1016082</t>
  </si>
  <si>
    <t>1177231, 1191384</t>
  </si>
  <si>
    <t>L400412</t>
  </si>
  <si>
    <t>G400412</t>
  </si>
  <si>
    <t>1191382, 1177229</t>
  </si>
  <si>
    <t>G409828</t>
  </si>
  <si>
    <t>ENTSOE: 26WUUUOSTIGLIA33</t>
  </si>
  <si>
    <t>1177230, 1191383</t>
  </si>
  <si>
    <t>G400413</t>
  </si>
  <si>
    <t>OS5</t>
  </si>
  <si>
    <t>1316020, 1316930</t>
  </si>
  <si>
    <t>G409827</t>
  </si>
  <si>
    <t>https://www.gem.wiki/Pace_Del_Mela_power_station</t>
  </si>
  <si>
    <t>Pace Del Mela power station</t>
  </si>
  <si>
    <t>Pace del Mela centrale termoelettrica impianto peaker</t>
  </si>
  <si>
    <t>Giammoro</t>
  </si>
  <si>
    <t>Pace del Mela peaker plant</t>
  </si>
  <si>
    <t>1130507</t>
  </si>
  <si>
    <t>L407553</t>
  </si>
  <si>
    <t>G409835</t>
  </si>
  <si>
    <t>https://www.gem.wiki/Piacenza_power_station</t>
  </si>
  <si>
    <t>Piacenza power station</t>
  </si>
  <si>
    <t>ENTSOE: 26WUUUPIACENZA4O</t>
  </si>
  <si>
    <t>1016092</t>
  </si>
  <si>
    <t>1208944, 1208943, 1208946</t>
  </si>
  <si>
    <t>L400414</t>
  </si>
  <si>
    <t>G400414</t>
  </si>
  <si>
    <t>https://www.gem.wiki/Pietrafitta_power_station</t>
  </si>
  <si>
    <t>Pietrafitta power station</t>
  </si>
  <si>
    <t>Panicale</t>
  </si>
  <si>
    <t>Perugia</t>
  </si>
  <si>
    <t>ENTSOE: 26WUUPIETRAFIT51</t>
  </si>
  <si>
    <t>1081954</t>
  </si>
  <si>
    <t>1139875, 1139871, 1139872</t>
  </si>
  <si>
    <t>L400415</t>
  </si>
  <si>
    <t>G400415</t>
  </si>
  <si>
    <t>https://www.gem.wiki/Piombino_CHP_power_station</t>
  </si>
  <si>
    <t>Piombino CHP power station</t>
  </si>
  <si>
    <t>Piombino</t>
  </si>
  <si>
    <t>1137293</t>
  </si>
  <si>
    <t>L408796</t>
  </si>
  <si>
    <t>G412805</t>
  </si>
  <si>
    <t>https://www.gem.wiki/Piombino_Elettra_power_staiton</t>
  </si>
  <si>
    <t>Piombino Elettra power staiton</t>
  </si>
  <si>
    <t>1085734</t>
  </si>
  <si>
    <t>1232392, 1232393, 1232394</t>
  </si>
  <si>
    <t>L408795</t>
  </si>
  <si>
    <t>G412804</t>
  </si>
  <si>
    <t>https://www.gem.wiki/Piombino_Steel_Plant_power_station</t>
  </si>
  <si>
    <t>Piombino Steel Plant power station</t>
  </si>
  <si>
    <t>1019366</t>
  </si>
  <si>
    <t>1140004, 1164829</t>
  </si>
  <si>
    <t>L408794</t>
  </si>
  <si>
    <t>G412803</t>
  </si>
  <si>
    <t>https://www.gem.wiki/Piombino_power_station</t>
  </si>
  <si>
    <t>Piombino power station</t>
  </si>
  <si>
    <t>Centrale Termoelettrica Ex Elettra Produzione di Piombino</t>
  </si>
  <si>
    <t>Elettra di Piombino power station</t>
  </si>
  <si>
    <t>L102850</t>
  </si>
  <si>
    <t>G409826</t>
  </si>
  <si>
    <t>G409825</t>
  </si>
  <si>
    <t>https://www.gem.wiki/Ponti_sul_Mincio_power_station</t>
  </si>
  <si>
    <t>Ponti sul Mincio power station</t>
  </si>
  <si>
    <t>Ponti sul Mincio</t>
  </si>
  <si>
    <t>ENTSOE: 26WUUCTE-DEL-M2E</t>
  </si>
  <si>
    <t>1010428</t>
  </si>
  <si>
    <t>L400417</t>
  </si>
  <si>
    <t>G400417</t>
  </si>
  <si>
    <t>https://www.gem.wiki/Porto_Corsini_power_station</t>
  </si>
  <si>
    <t>Porto Corsini power station</t>
  </si>
  <si>
    <t>Porto Corsini</t>
  </si>
  <si>
    <t>Ravenna</t>
  </si>
  <si>
    <t>ENTSOE: 26WUUPORTO-COR3N</t>
  </si>
  <si>
    <t>Teodora</t>
  </si>
  <si>
    <t>1016114</t>
  </si>
  <si>
    <t>1140919, 1225347</t>
  </si>
  <si>
    <t>L400418</t>
  </si>
  <si>
    <t>G400418</t>
  </si>
  <si>
    <t>ENTSOE: 26WUUPORTO-COR4L</t>
  </si>
  <si>
    <t>1140920, 1225348</t>
  </si>
  <si>
    <t>G400419</t>
  </si>
  <si>
    <t>https://www.gem.wiki/Porto_Empedocle_power_station</t>
  </si>
  <si>
    <t>Porto Empedocle power station</t>
  </si>
  <si>
    <t>Porto Empedocle</t>
  </si>
  <si>
    <t>Agrigento</t>
  </si>
  <si>
    <t>Vigata</t>
  </si>
  <si>
    <t>1016115</t>
  </si>
  <si>
    <t>L400421</t>
  </si>
  <si>
    <t>G412802</t>
  </si>
  <si>
    <t>ENTSOE: 26WUPRTMPDCLCL3Y</t>
  </si>
  <si>
    <t>G400420</t>
  </si>
  <si>
    <t>https://www.gem.wiki/Porto_Marghera_Refinery_power_station</t>
  </si>
  <si>
    <t>Porto Marghera Refinery power station</t>
  </si>
  <si>
    <t>1009826</t>
  </si>
  <si>
    <t>1140929, 1140928</t>
  </si>
  <si>
    <t>L408793</t>
  </si>
  <si>
    <t>G412801</t>
  </si>
  <si>
    <t>1049296</t>
  </si>
  <si>
    <t>G412800</t>
  </si>
  <si>
    <t>https://www.gem.wiki/Porto_Torres_Refinery_power_station</t>
  </si>
  <si>
    <t>Porto Torres Refinery power station</t>
  </si>
  <si>
    <t>1028886</t>
  </si>
  <si>
    <t>L408806</t>
  </si>
  <si>
    <t>G412799</t>
  </si>
  <si>
    <t>G412798</t>
  </si>
  <si>
    <t>https://www.gem.wiki/Porto_Viro_power_station</t>
  </si>
  <si>
    <t>Porto Viro power station</t>
  </si>
  <si>
    <t>Porto Viro</t>
  </si>
  <si>
    <t>ENTSOE: 26WUUPORTO-VIR1U</t>
  </si>
  <si>
    <t>1042090</t>
  </si>
  <si>
    <t>1162576, 1162577</t>
  </si>
  <si>
    <t>L408895</t>
  </si>
  <si>
    <t>G400421</t>
  </si>
  <si>
    <t>https://www.gem.wiki/Presenzano_Edison_power_station</t>
  </si>
  <si>
    <t>Presenzano Edison power station</t>
  </si>
  <si>
    <t>Centrale Termoelettrica di Presenzano</t>
  </si>
  <si>
    <t>Presenzano</t>
  </si>
  <si>
    <t>1085724</t>
  </si>
  <si>
    <t>1232379, 1235655, 1235656</t>
  </si>
  <si>
    <t>L401437</t>
  </si>
  <si>
    <t>G400989</t>
  </si>
  <si>
    <t>https://www.gem.wiki/Priolo_Gargallo_power_station</t>
  </si>
  <si>
    <t>Priolo Gargallo power station</t>
  </si>
  <si>
    <t>ENTSOE: 26WUUUPRIOLO-C13</t>
  </si>
  <si>
    <t>1016123</t>
  </si>
  <si>
    <t>1180426, 1180427</t>
  </si>
  <si>
    <t>L400422</t>
  </si>
  <si>
    <t>G400422</t>
  </si>
  <si>
    <t>ENTSOE: 26WUUUPRIOLO-C21</t>
  </si>
  <si>
    <t>1180428, 1180429</t>
  </si>
  <si>
    <t>G400423</t>
  </si>
  <si>
    <t>https://www.gem.wiki/Priolo_IGCC_power_station</t>
  </si>
  <si>
    <t>Priolo IGCC power station</t>
  </si>
  <si>
    <t>ENTSOE: 26WUISABENERGY2N</t>
  </si>
  <si>
    <t>1019803</t>
  </si>
  <si>
    <t>1141302, 1141303</t>
  </si>
  <si>
    <t>L407552</t>
  </si>
  <si>
    <t>G409833</t>
  </si>
  <si>
    <t>1141301, 1141300</t>
  </si>
  <si>
    <t>G411145</t>
  </si>
  <si>
    <t>https://www.gem.wiki/Priolo-Melili_power_station</t>
  </si>
  <si>
    <t>Priolo-Melili power station</t>
  </si>
  <si>
    <t>ENTSOE: 26WUCTNUCENORD2R, ENTSOE: 26WUCTNUCENORD3P</t>
  </si>
  <si>
    <t>1066311</t>
  </si>
  <si>
    <t>1197833, 1197834, 1197835, 1197836, 1197837</t>
  </si>
  <si>
    <t>L400410</t>
  </si>
  <si>
    <t>G400410</t>
  </si>
  <si>
    <t>https://www.gem.wiki/Ravenna_CHP_power_station</t>
  </si>
  <si>
    <t>Ravenna CHP power station</t>
  </si>
  <si>
    <t>IC 1-3</t>
  </si>
  <si>
    <t>Marcegaglia</t>
  </si>
  <si>
    <t>Emilia-Romagna</t>
  </si>
  <si>
    <t>1134715</t>
  </si>
  <si>
    <t>L408792</t>
  </si>
  <si>
    <t>G412797</t>
  </si>
  <si>
    <t>https://www.gem.wiki/Ravenna_power_station</t>
  </si>
  <si>
    <t>Ravenna power station</t>
  </si>
  <si>
    <t>Centrale Termoelettrica di Ravenna</t>
  </si>
  <si>
    <t>RAVENNA BAIONA</t>
  </si>
  <si>
    <t>1010215</t>
  </si>
  <si>
    <t>L407555</t>
  </si>
  <si>
    <t>G409824</t>
  </si>
  <si>
    <t>1175304, 1175307</t>
  </si>
  <si>
    <t>G409823</t>
  </si>
  <si>
    <t>G409822</t>
  </si>
  <si>
    <t>G409821</t>
  </si>
  <si>
    <t>https://www.gem.wiki/Reggio_Emilia_New_Energy_Pole_power_station</t>
  </si>
  <si>
    <t>Reggio Emilia New Energy Pole power station</t>
  </si>
  <si>
    <t>Reggio Emilia</t>
  </si>
  <si>
    <t>1098190</t>
  </si>
  <si>
    <t>1197838, 1197840</t>
  </si>
  <si>
    <t>L400424</t>
  </si>
  <si>
    <t>G400424</t>
  </si>
  <si>
    <t>https://www.gem.wiki/Rizziconi_power_station</t>
  </si>
  <si>
    <t>Rizziconi power station</t>
  </si>
  <si>
    <t>Rizziconi</t>
  </si>
  <si>
    <t>Reggio Calabria</t>
  </si>
  <si>
    <t>ENTSOE: 26WUURIZZICONI1S</t>
  </si>
  <si>
    <t>1061642</t>
  </si>
  <si>
    <t>1191091, 1196883</t>
  </si>
  <si>
    <t>L400425</t>
  </si>
  <si>
    <t>G400425</t>
  </si>
  <si>
    <t>ENTSOE: 26WUURIZZICONI2Q</t>
  </si>
  <si>
    <t>1196884, 1196885</t>
  </si>
  <si>
    <t>G400426</t>
  </si>
  <si>
    <t>https://www.gem.wiki/Rosignano_power_station</t>
  </si>
  <si>
    <t>Rosignano power station</t>
  </si>
  <si>
    <t>Rosignano Solvay, Rosen</t>
  </si>
  <si>
    <t>ENTSOE: 26WUUUUUUROSEN1B</t>
  </si>
  <si>
    <t>1027564</t>
  </si>
  <si>
    <t>1144032, 1144033, 1144034</t>
  </si>
  <si>
    <t>L400428</t>
  </si>
  <si>
    <t>G400428</t>
  </si>
  <si>
    <t>G400429</t>
  </si>
  <si>
    <t>https://www.gem.wiki/Rossano_power_station</t>
  </si>
  <si>
    <t>Rossano power station</t>
  </si>
  <si>
    <t>Rossano</t>
  </si>
  <si>
    <t>ENTSOE: 26WUUROSSANO-T1T</t>
  </si>
  <si>
    <t>1016135</t>
  </si>
  <si>
    <t>L400430</t>
  </si>
  <si>
    <t>G400430</t>
  </si>
  <si>
    <t>ENTSOE: 26WUUROSSANO-T3P</t>
  </si>
  <si>
    <t>G400431</t>
  </si>
  <si>
    <t>https://www.gem.wiki/S.E.F._Ferrara_power_station</t>
  </si>
  <si>
    <t>S.E.F. Ferrara power station</t>
  </si>
  <si>
    <t>Ferrara</t>
  </si>
  <si>
    <t>ENTSOE: 26WUSCTNPWPFRR28</t>
  </si>
  <si>
    <t>1067127</t>
  </si>
  <si>
    <t>1199181, 1199180</t>
  </si>
  <si>
    <t>L400432</t>
  </si>
  <si>
    <t>G400432</t>
  </si>
  <si>
    <t>ENTSOE: 26WUSCTNPWPFRR36</t>
  </si>
  <si>
    <t>1199182, 1199183</t>
  </si>
  <si>
    <t>G400433</t>
  </si>
  <si>
    <t>https://www.gem.wiki/San_Filippo_del_Mela_power_station</t>
  </si>
  <si>
    <t>San Filippo del Mela power station</t>
  </si>
  <si>
    <t>Centrale di San Filippo del Mela</t>
  </si>
  <si>
    <t>San Filippo del Mela</t>
  </si>
  <si>
    <t>SAN FILIPPO MELA NUOVO</t>
  </si>
  <si>
    <t>1016154</t>
  </si>
  <si>
    <t>L407556</t>
  </si>
  <si>
    <t>G412796</t>
  </si>
  <si>
    <t>G412795</t>
  </si>
  <si>
    <t>G412794</t>
  </si>
  <si>
    <t>G412793</t>
  </si>
  <si>
    <t>1131548</t>
  </si>
  <si>
    <t>G409820</t>
  </si>
  <si>
    <t>G409819</t>
  </si>
  <si>
    <t>https://www.gem.wiki/San_Quirico_power_station</t>
  </si>
  <si>
    <t>San Quirico power station</t>
  </si>
  <si>
    <t>Zuccherificio</t>
  </si>
  <si>
    <t>ENTSOE: 26WUSANQUIRICO1H</t>
  </si>
  <si>
    <t>1037102</t>
  </si>
  <si>
    <t>1162578, 1159559</t>
  </si>
  <si>
    <t>L400434</t>
  </si>
  <si>
    <t>G400434</t>
  </si>
  <si>
    <t>G409818</t>
  </si>
  <si>
    <t>G409817</t>
  </si>
  <si>
    <t>https://www.gem.wiki/San_Severo_Enplus_power_station</t>
  </si>
  <si>
    <t>San Severo Enplus power station</t>
  </si>
  <si>
    <t>San Severo</t>
  </si>
  <si>
    <t>ENTSOE: 26WUUUUURATINO1O</t>
  </si>
  <si>
    <t>1068247</t>
  </si>
  <si>
    <t>L400435</t>
  </si>
  <si>
    <t>G400435</t>
  </si>
  <si>
    <t>https://www.gem.wiki/Sannazzaro_Refinery_power_station</t>
  </si>
  <si>
    <t>Sannazzaro Refinery power station</t>
  </si>
  <si>
    <t>Sannazzaro de' Burgondi</t>
  </si>
  <si>
    <t>Lombardy</t>
  </si>
  <si>
    <t>L408791</t>
  </si>
  <si>
    <t>G412792</t>
  </si>
  <si>
    <t>https://www.gem.wiki/Santa_Barbara_power_station</t>
  </si>
  <si>
    <t>Santa Barbara power station</t>
  </si>
  <si>
    <t>Meleto Valdarno</t>
  </si>
  <si>
    <t>Arezzo</t>
  </si>
  <si>
    <t>ENTSOE: 26WUUUSBARBARA3W</t>
  </si>
  <si>
    <t>1016158</t>
  </si>
  <si>
    <t>1191385, 1198050</t>
  </si>
  <si>
    <t>L400436</t>
  </si>
  <si>
    <t>G400436</t>
  </si>
  <si>
    <t>https://www.gem.wiki/Sarmato_power_station</t>
  </si>
  <si>
    <t>Sarmato power station</t>
  </si>
  <si>
    <t>Sarmato</t>
  </si>
  <si>
    <t>ENTSOE: 26WUUUUSARMATO16</t>
  </si>
  <si>
    <t>1039910</t>
  </si>
  <si>
    <t>L400437</t>
  </si>
  <si>
    <t>G400437</t>
  </si>
  <si>
    <t>https://www.gem.wiki/Sarroch_power_station</t>
  </si>
  <si>
    <t>Sarroch power station</t>
  </si>
  <si>
    <t>Sarroch</t>
  </si>
  <si>
    <t>1016535</t>
  </si>
  <si>
    <t>1146060, 1146061, 1146062</t>
  </si>
  <si>
    <t>L408790</t>
  </si>
  <si>
    <t>G412791</t>
  </si>
  <si>
    <t>1041715</t>
  </si>
  <si>
    <t>G412790</t>
  </si>
  <si>
    <t>G412789</t>
  </si>
  <si>
    <t>https://www.gem.wiki/Scandale_power_station</t>
  </si>
  <si>
    <t>Scandale power station</t>
  </si>
  <si>
    <t>Scandale</t>
  </si>
  <si>
    <t>Crotone</t>
  </si>
  <si>
    <t>ENTSOE: 26WUCNTRLDSCND16</t>
  </si>
  <si>
    <t>1061545</t>
  </si>
  <si>
    <t>1190947, 1197304</t>
  </si>
  <si>
    <t>L400438</t>
  </si>
  <si>
    <t>G400438</t>
  </si>
  <si>
    <t>ENTSOE: 26WUCNTRLDSCND24</t>
  </si>
  <si>
    <t>1197303, 1197305</t>
  </si>
  <si>
    <t>G400439</t>
  </si>
  <si>
    <t>https://www.gem.wiki/Serene_Termoli_power_station</t>
  </si>
  <si>
    <t>Serene Termoli power station</t>
  </si>
  <si>
    <t>Termoli</t>
  </si>
  <si>
    <t>1016985</t>
  </si>
  <si>
    <t>L400444</t>
  </si>
  <si>
    <t>G400444</t>
  </si>
  <si>
    <t>G400445</t>
  </si>
  <si>
    <t>https://www.gem.wiki/Sermide_power_station</t>
  </si>
  <si>
    <t>Sermide power station</t>
  </si>
  <si>
    <t>SERMIDE</t>
  </si>
  <si>
    <t>ENTSOE: 26WUUUUSERMIDE3O</t>
  </si>
  <si>
    <t>1016169</t>
  </si>
  <si>
    <t>1180430, 1197946</t>
  </si>
  <si>
    <t>L400446</t>
  </si>
  <si>
    <t>G400446</t>
  </si>
  <si>
    <t>ENTSOE: 26WUUUUSERMIDE4M</t>
  </si>
  <si>
    <t>1146959, 1180431, 1180432</t>
  </si>
  <si>
    <t>G400447</t>
  </si>
  <si>
    <t>https://www.gem.wiki/Servola_power_station</t>
  </si>
  <si>
    <t>Servola power station</t>
  </si>
  <si>
    <t>Trieste</t>
  </si>
  <si>
    <t>ENTSOE: 26X00000002981-T</t>
  </si>
  <si>
    <t>1046102</t>
  </si>
  <si>
    <t>1178118, 1168612</t>
  </si>
  <si>
    <t>L400451</t>
  </si>
  <si>
    <t>G412788</t>
  </si>
  <si>
    <t>G406333</t>
  </si>
  <si>
    <t>https://www.gem.wiki/Sesto_San_Giovanni_power_station</t>
  </si>
  <si>
    <t>Sesto San Giovanni power station</t>
  </si>
  <si>
    <t>Sesto San Giovanni</t>
  </si>
  <si>
    <t>ENTSOE: 26WUSSTSNGVNN216</t>
  </si>
  <si>
    <t>1029317</t>
  </si>
  <si>
    <t>1147032, 1147033</t>
  </si>
  <si>
    <t>L400448</t>
  </si>
  <si>
    <t>G400448</t>
  </si>
  <si>
    <t>ENTSOE: 26WUSSTSNGVNNI1W</t>
  </si>
  <si>
    <t>G400449</t>
  </si>
  <si>
    <t>https://www.gem.wiki/Settimo_Torinese_power_station</t>
  </si>
  <si>
    <t>Settimo Torinese power station</t>
  </si>
  <si>
    <t>Settimo Torinese</t>
  </si>
  <si>
    <t>1029318</t>
  </si>
  <si>
    <t>1147056, 1147057</t>
  </si>
  <si>
    <t>L400450</t>
  </si>
  <si>
    <t>G400450</t>
  </si>
  <si>
    <t>https://www.gem.wiki/Simeri_Crichi_power_station</t>
  </si>
  <si>
    <t>Simeri Crichi power station</t>
  </si>
  <si>
    <t>Simeri Crichi</t>
  </si>
  <si>
    <t>Catanzaro</t>
  </si>
  <si>
    <t>ENTSOE: 26WUSMRICRICHI16</t>
  </si>
  <si>
    <t>1054059</t>
  </si>
  <si>
    <t>1179963, 1189502, 1189503</t>
  </si>
  <si>
    <t>L400452</t>
  </si>
  <si>
    <t>G400452</t>
  </si>
  <si>
    <t>https://www.gem.wiki/Sora_power_station</t>
  </si>
  <si>
    <t>Sora power station</t>
  </si>
  <si>
    <t>Sora</t>
  </si>
  <si>
    <t>ENTSOE: 26WUUUUUUUSORA28</t>
  </si>
  <si>
    <t>1073467</t>
  </si>
  <si>
    <t>1211244, 1211245, 1211243</t>
  </si>
  <si>
    <t>L400453</t>
  </si>
  <si>
    <t>G400453</t>
  </si>
  <si>
    <t>https://www.gem.wiki/Sparanise_power_station</t>
  </si>
  <si>
    <t>Sparanise power station</t>
  </si>
  <si>
    <t>Centrale Termoelettrica di Sparanise</t>
  </si>
  <si>
    <t>Sparanise</t>
  </si>
  <si>
    <t>ENTSOE: 26WUUSPARANISE1Q</t>
  </si>
  <si>
    <t>1057840</t>
  </si>
  <si>
    <t>1185294, 1193646</t>
  </si>
  <si>
    <t>L400454</t>
  </si>
  <si>
    <t>G400454</t>
  </si>
  <si>
    <t>ENTSOE: 26WUUSPARANISE2O</t>
  </si>
  <si>
    <t>1193647, 1193648</t>
  </si>
  <si>
    <t>G400455</t>
  </si>
  <si>
    <t>G409816</t>
  </si>
  <si>
    <t>G409815</t>
  </si>
  <si>
    <t>https://www.gem.wiki/Sulmona_CHP_power_station</t>
  </si>
  <si>
    <t>Sulmona CHP power station</t>
  </si>
  <si>
    <t>Sulmona</t>
  </si>
  <si>
    <t>1137294</t>
  </si>
  <si>
    <t>L408822</t>
  </si>
  <si>
    <t>G412787</t>
  </si>
  <si>
    <t>https://www.gem.wiki/Taranto_CHP_power_station</t>
  </si>
  <si>
    <t>Taranto CHP power station</t>
  </si>
  <si>
    <t>NG/BFG/OG</t>
  </si>
  <si>
    <t>Taranto</t>
  </si>
  <si>
    <t>1019368</t>
  </si>
  <si>
    <t>1151691, 1151692, 1151693</t>
  </si>
  <si>
    <t>L408762</t>
  </si>
  <si>
    <t>G412786</t>
  </si>
  <si>
    <t>CET2-1</t>
  </si>
  <si>
    <t>BFG/NG/OG/HFO</t>
  </si>
  <si>
    <t>G412785</t>
  </si>
  <si>
    <t>CET2-2</t>
  </si>
  <si>
    <t>G412784</t>
  </si>
  <si>
    <t>CET2-3</t>
  </si>
  <si>
    <t>G412783</t>
  </si>
  <si>
    <t>https://www.gem.wiki/Taranto_Refinery_power_station</t>
  </si>
  <si>
    <t>Taranto Refinery power station</t>
  </si>
  <si>
    <t>Centrale di Cogenerazione di Taranto</t>
  </si>
  <si>
    <t>TG5</t>
  </si>
  <si>
    <t>1009828</t>
  </si>
  <si>
    <t>1151685, 1255152</t>
  </si>
  <si>
    <t>L407557</t>
  </si>
  <si>
    <t>G409814</t>
  </si>
  <si>
    <t>TG6</t>
  </si>
  <si>
    <t>1255151, 1204476</t>
  </si>
  <si>
    <t>G409813</t>
  </si>
  <si>
    <t>https://www.gem.wiki/Tavazzano_power_station</t>
  </si>
  <si>
    <t>Tavazzano power station</t>
  </si>
  <si>
    <t>TAVAZZANO E MONTANASO</t>
  </si>
  <si>
    <t>Tavazzano</t>
  </si>
  <si>
    <t>1016183</t>
  </si>
  <si>
    <t>1188578, 1188579, 1188582</t>
  </si>
  <si>
    <t>L400457</t>
  </si>
  <si>
    <t>G400457</t>
  </si>
  <si>
    <t>1188580, 1191364</t>
  </si>
  <si>
    <t>G400458</t>
  </si>
  <si>
    <t>CCGT8</t>
  </si>
  <si>
    <t>G409812</t>
  </si>
  <si>
    <t>CCST8</t>
  </si>
  <si>
    <t>G409811</t>
  </si>
  <si>
    <t>G409810</t>
  </si>
  <si>
    <t>https://www.gem.wiki/Tenaris_Dalmine_power_station</t>
  </si>
  <si>
    <t>Tenaris Dalmine power station</t>
  </si>
  <si>
    <t>Dalmine</t>
  </si>
  <si>
    <t>ENTSOE: 26WUTNRSDLMNSP15</t>
  </si>
  <si>
    <t>1061886</t>
  </si>
  <si>
    <t>1191374, 1193016, 1193017</t>
  </si>
  <si>
    <t>L400459</t>
  </si>
  <si>
    <t>G400459</t>
  </si>
  <si>
    <t>https://www.gem.wiki/Termica_Colleferro_power_station</t>
  </si>
  <si>
    <t>Termica Colleferro power station</t>
  </si>
  <si>
    <t>Colleferro</t>
  </si>
  <si>
    <t>ENTSOE: 26WUTRMCCLLFRR1M</t>
  </si>
  <si>
    <t>1081327</t>
  </si>
  <si>
    <t>1224920, 1230059</t>
  </si>
  <si>
    <t>L400460</t>
  </si>
  <si>
    <t>G400460</t>
  </si>
  <si>
    <t>https://www.gem.wiki/Termini_Imerese_power_station</t>
  </si>
  <si>
    <t>Termini Imerese power station</t>
  </si>
  <si>
    <t>Termini Imerese</t>
  </si>
  <si>
    <t>Palermo</t>
  </si>
  <si>
    <t>Ettore Majorana Power Plant</t>
  </si>
  <si>
    <t>1016186</t>
  </si>
  <si>
    <t>L400461</t>
  </si>
  <si>
    <t>G410765</t>
  </si>
  <si>
    <t>G410764</t>
  </si>
  <si>
    <t>Ti41</t>
  </si>
  <si>
    <t>ENTSOE: 26WUUTERMINI-I4H</t>
  </si>
  <si>
    <t>G400461</t>
  </si>
  <si>
    <t>Ti53</t>
  </si>
  <si>
    <t>ENTSOE: 26WUTERMINI-I42G</t>
  </si>
  <si>
    <t>G400462</t>
  </si>
  <si>
    <t>Ti54</t>
  </si>
  <si>
    <t>ENTSOE: 26WUUTERMINI-I5F</t>
  </si>
  <si>
    <t>G400463</t>
  </si>
  <si>
    <t>Ti6</t>
  </si>
  <si>
    <t>ENTSOE: 26WUUTERMINI-I6D</t>
  </si>
  <si>
    <t>G400464</t>
  </si>
  <si>
    <t>https://www.gem.wiki/Termoli_power_station</t>
  </si>
  <si>
    <t>Termoli power station</t>
  </si>
  <si>
    <t>1056253</t>
  </si>
  <si>
    <t>1183143, 1187073, 1187074</t>
  </si>
  <si>
    <t>L400465</t>
  </si>
  <si>
    <t>G400465</t>
  </si>
  <si>
    <t>1140813</t>
  </si>
  <si>
    <t>G412782</t>
  </si>
  <si>
    <t>https://www.gem.wiki/Terni_power_station</t>
  </si>
  <si>
    <t>Terni power station</t>
  </si>
  <si>
    <t>ENTSOE: 26WUUUUUUTERNI14</t>
  </si>
  <si>
    <t>Terni Edison CC 1</t>
  </si>
  <si>
    <t>1053061</t>
  </si>
  <si>
    <t>L400466</t>
  </si>
  <si>
    <t>G400466</t>
  </si>
  <si>
    <t>https://www.gem.wiki/Teverola_power_station</t>
  </si>
  <si>
    <t>Teverola power station</t>
  </si>
  <si>
    <t>SET sp</t>
  </si>
  <si>
    <t>ENTSOE: 26WUCNTRLDTVRL1D</t>
  </si>
  <si>
    <t>1061313</t>
  </si>
  <si>
    <t>1184035, 1190624</t>
  </si>
  <si>
    <t>L400366</t>
  </si>
  <si>
    <t>G400366</t>
  </si>
  <si>
    <t>https://www.gem.wiki/Tolmezzo_power_station</t>
  </si>
  <si>
    <t>Tolmezzo power station</t>
  </si>
  <si>
    <t>Villa Santina</t>
  </si>
  <si>
    <t>Udine</t>
  </si>
  <si>
    <t>1011655</t>
  </si>
  <si>
    <t>1308830, 1308829</t>
  </si>
  <si>
    <t>L407558</t>
  </si>
  <si>
    <t>G409809</t>
  </si>
  <si>
    <t>https://www.gem.wiki/Torino_Nord_power_station</t>
  </si>
  <si>
    <t>Torino Nord power station</t>
  </si>
  <si>
    <t>ENTSOE: 26WUTORINONORD1C</t>
  </si>
  <si>
    <t>1073232</t>
  </si>
  <si>
    <t>1210831, 1219633</t>
  </si>
  <si>
    <t>L400468</t>
  </si>
  <si>
    <t>G400468</t>
  </si>
  <si>
    <t>https://www.gem.wiki/Torrevaldaliga_Nord_power_station</t>
  </si>
  <si>
    <t>Torrevaldaliga Nord power station</t>
  </si>
  <si>
    <t>Torrevaldaliga nord</t>
  </si>
  <si>
    <t>Civitavecchia</t>
  </si>
  <si>
    <t>1016189</t>
  </si>
  <si>
    <t>L102853</t>
  </si>
  <si>
    <t>G401336</t>
  </si>
  <si>
    <t>https://www.gem.wiki/Torrevaldaliga_Sud_power_station</t>
  </si>
  <si>
    <t>Torrevaldaliga Sud power station</t>
  </si>
  <si>
    <t>TV4</t>
  </si>
  <si>
    <t>1016190</t>
  </si>
  <si>
    <t>L400469</t>
  </si>
  <si>
    <t>G409808</t>
  </si>
  <si>
    <t>TV5</t>
  </si>
  <si>
    <t>ENTSOE: 26WUTRRVLDLIGA55</t>
  </si>
  <si>
    <t>G400469</t>
  </si>
  <si>
    <t>TV6</t>
  </si>
  <si>
    <t>ENTSOE: 26WUTRRVLDLIGA63</t>
  </si>
  <si>
    <t>G400470</t>
  </si>
  <si>
    <t>TV7</t>
  </si>
  <si>
    <t>G409807</t>
  </si>
  <si>
    <t>https://www.gem.wiki/Torviscosa_power_station</t>
  </si>
  <si>
    <t>Torviscosa power station</t>
  </si>
  <si>
    <t>Torviscosa</t>
  </si>
  <si>
    <t>ENTSOE: 26WUTORVISCOSA1F</t>
  </si>
  <si>
    <t>1052725</t>
  </si>
  <si>
    <t>1177905, 1183431, 1183432</t>
  </si>
  <si>
    <t>L400471</t>
  </si>
  <si>
    <t>G400471</t>
  </si>
  <si>
    <t>https://www.gem.wiki/Trapani_power_station</t>
  </si>
  <si>
    <t>Trapani power station</t>
  </si>
  <si>
    <t>Centrale elettrica di Trapani</t>
  </si>
  <si>
    <t>Trapani</t>
  </si>
  <si>
    <t>ENTSOE: 26WUUTRAPANI-C1M</t>
  </si>
  <si>
    <t>1016191</t>
  </si>
  <si>
    <t>L400472</t>
  </si>
  <si>
    <t>G400472</t>
  </si>
  <si>
    <t>ENTSOE: 26WUUTRAPANI-C2K</t>
  </si>
  <si>
    <t>G400473</t>
  </si>
  <si>
    <t>G409806</t>
  </si>
  <si>
    <t>G409805</t>
  </si>
  <si>
    <t>G409804</t>
  </si>
  <si>
    <t>G409803</t>
  </si>
  <si>
    <t>https://www.gem.wiki/Turbigo_power_station</t>
  </si>
  <si>
    <t>Turbigo power station</t>
  </si>
  <si>
    <t>Centrale di Turbigo</t>
  </si>
  <si>
    <t>Turbigo</t>
  </si>
  <si>
    <t>1016197</t>
  </si>
  <si>
    <t>1196529, 1196530, 1208947</t>
  </si>
  <si>
    <t>L400474</t>
  </si>
  <si>
    <t>G400474</t>
  </si>
  <si>
    <t>G406334</t>
  </si>
  <si>
    <t>https://www.gem.wiki/Vado_Ligure_Power_Station</t>
  </si>
  <si>
    <t>Vado Ligure power station</t>
  </si>
  <si>
    <t>VL5</t>
  </si>
  <si>
    <t>Vado Ligure</t>
  </si>
  <si>
    <t>Savona</t>
  </si>
  <si>
    <t>1016199</t>
  </si>
  <si>
    <t>1194249, 1194250, 1224761</t>
  </si>
  <si>
    <t>L102858</t>
  </si>
  <si>
    <t>G400475</t>
  </si>
  <si>
    <t>VL7</t>
  </si>
  <si>
    <t>1135278</t>
  </si>
  <si>
    <t>G409802</t>
  </si>
  <si>
    <t>https://www.gem.wiki/Valbasento_power_station</t>
  </si>
  <si>
    <t>Valbasento power station</t>
  </si>
  <si>
    <t>IC1&amp;2</t>
  </si>
  <si>
    <t>Pisticci Scalo</t>
  </si>
  <si>
    <t>L408761</t>
  </si>
  <si>
    <t>G412781</t>
  </si>
  <si>
    <t>G412780</t>
  </si>
  <si>
    <t>G412779</t>
  </si>
  <si>
    <t>https://www.gem.wiki/Verzuolo_power_station</t>
  </si>
  <si>
    <t>Verzuolo power station</t>
  </si>
  <si>
    <t>Verzuolo</t>
  </si>
  <si>
    <t>ENTSOE: 26WIMZI-S01BVRG0</t>
  </si>
  <si>
    <t>1061220</t>
  </si>
  <si>
    <t>1190519, 1190520, 1190521</t>
  </si>
  <si>
    <t>L400477</t>
  </si>
  <si>
    <t>G400477</t>
  </si>
  <si>
    <t>https://www.gem.wiki/Voghera_power_station</t>
  </si>
  <si>
    <t>Voghera power station</t>
  </si>
  <si>
    <t>Voghera</t>
  </si>
  <si>
    <t>ENTSOE: 26WUUUUVOGHERA14</t>
  </si>
  <si>
    <t>1054036</t>
  </si>
  <si>
    <t>L400478</t>
  </si>
  <si>
    <t>G400478</t>
  </si>
  <si>
    <t>https://www.gem.wiki/Volta_Testi_power_station</t>
  </si>
  <si>
    <t>Volta Testi power station</t>
  </si>
  <si>
    <t>Greve in Chianti</t>
  </si>
  <si>
    <t>1085706</t>
  </si>
  <si>
    <t>1232350, 1232351</t>
  </si>
  <si>
    <t>L400479</t>
  </si>
  <si>
    <t>G400479</t>
  </si>
  <si>
    <t>https://www.gem.wiki/Imanta_power_station</t>
  </si>
  <si>
    <t>Latvia</t>
  </si>
  <si>
    <t>Imanta power station</t>
  </si>
  <si>
    <t>Riga</t>
  </si>
  <si>
    <t>Bloomberg: 1005378</t>
  </si>
  <si>
    <t>1059735</t>
  </si>
  <si>
    <t>1188378, 1188379</t>
  </si>
  <si>
    <t>L400480</t>
  </si>
  <si>
    <t>G400480</t>
  </si>
  <si>
    <t>https://www.gem.wiki/Riga-1_power_station</t>
  </si>
  <si>
    <t>Riga-1 power station</t>
  </si>
  <si>
    <t>Bloomberg: 1005382, WRI: WRI1022440</t>
  </si>
  <si>
    <t>RTEC1</t>
  </si>
  <si>
    <t>1021833</t>
  </si>
  <si>
    <t>1179027, 1185168, 1185169</t>
  </si>
  <si>
    <t>L400481</t>
  </si>
  <si>
    <t>G400481</t>
  </si>
  <si>
    <t>https://www.gem.wiki/Riga-2_power_station</t>
  </si>
  <si>
    <t>Riga-2 power station</t>
  </si>
  <si>
    <t>Salaspils</t>
  </si>
  <si>
    <t>Bloomberg: 1010770, WRI: WRI1022437</t>
  </si>
  <si>
    <t>ENTSOE: 43W-RTEC-2-GG1-B, ENTSOE: 43W-RTEC-2-TG1-K</t>
  </si>
  <si>
    <t>1021834</t>
  </si>
  <si>
    <t>1192884, 1201088</t>
  </si>
  <si>
    <t>L400482</t>
  </si>
  <si>
    <t>G400482</t>
  </si>
  <si>
    <t>ENTSOE: 43W-RTEC-2-GG2-8, ENTSOE: 43W-RTEC-2-TG2-H</t>
  </si>
  <si>
    <t>1210257, 1226640</t>
  </si>
  <si>
    <t>G400483</t>
  </si>
  <si>
    <t>https://www.gem.wiki/Jonavos_Achema_power_station</t>
  </si>
  <si>
    <t>Lithuania</t>
  </si>
  <si>
    <t>Jonavos Achema power station</t>
  </si>
  <si>
    <t>Jonavos</t>
  </si>
  <si>
    <t>Kauna</t>
  </si>
  <si>
    <t>Bloomberg: 1005364</t>
  </si>
  <si>
    <t>1067958</t>
  </si>
  <si>
    <t>L407842</t>
  </si>
  <si>
    <t>G410475</t>
  </si>
  <si>
    <t>Bloomberg: 1005366</t>
  </si>
  <si>
    <t>1218201, 1200672</t>
  </si>
  <si>
    <t>G410474</t>
  </si>
  <si>
    <t>https://www.gem.wiki/Kaunus_power_station</t>
  </si>
  <si>
    <t>Kaunus power station</t>
  </si>
  <si>
    <t>Kauno termofikacinė elektrinė</t>
  </si>
  <si>
    <t>Kaunas</t>
  </si>
  <si>
    <t>Bloomberg: 1005368, WRI: GEODB0042165</t>
  </si>
  <si>
    <t>ENTSOE: 41WKTE------TG2V</t>
  </si>
  <si>
    <t>Kaunas Combined Heat and Power Plant</t>
  </si>
  <si>
    <t>1056961</t>
  </si>
  <si>
    <t>L407713</t>
  </si>
  <si>
    <t>G410138</t>
  </si>
  <si>
    <t>G410476</t>
  </si>
  <si>
    <t>https://www.gem.wiki/Lietuvos_power_station</t>
  </si>
  <si>
    <t>Lietuvos power station</t>
  </si>
  <si>
    <t>Elektrenai</t>
  </si>
  <si>
    <t>Vilnius</t>
  </si>
  <si>
    <t>ENTSOE: 41WLE-------TG7K</t>
  </si>
  <si>
    <t>Elektrenai (Lithuania)</t>
  </si>
  <si>
    <t>1021946</t>
  </si>
  <si>
    <t>L400484</t>
  </si>
  <si>
    <t>G400484</t>
  </si>
  <si>
    <t>ENTSOE: 41WLE-------TG8I</t>
  </si>
  <si>
    <t>G400485</t>
  </si>
  <si>
    <t>TG-9</t>
  </si>
  <si>
    <t>ENTSOE: 41WLE-------TG9G</t>
  </si>
  <si>
    <t>G400486</t>
  </si>
  <si>
    <t>https://www.gem.wiki/Panevėžys_power_station</t>
  </si>
  <si>
    <t>Panevėžys power station</t>
  </si>
  <si>
    <t>Panevezys</t>
  </si>
  <si>
    <t>Bloomberg: 1010452</t>
  </si>
  <si>
    <t>Panevėžio</t>
  </si>
  <si>
    <t>1058654</t>
  </si>
  <si>
    <t>1188380, 1218200</t>
  </si>
  <si>
    <t>L400487</t>
  </si>
  <si>
    <t>G400487</t>
  </si>
  <si>
    <t>https://www.gem.wiki/Vilnius_Third_cogeneration_power_station</t>
  </si>
  <si>
    <t>Vilnius Third cogeneration power station</t>
  </si>
  <si>
    <t>Vilkpėdė</t>
  </si>
  <si>
    <t>WRI: GEODB0042166</t>
  </si>
  <si>
    <t>ENTSOE: 41WVE3------TG16</t>
  </si>
  <si>
    <t>VilniausE3</t>
  </si>
  <si>
    <t>1021953</t>
  </si>
  <si>
    <t>L407712</t>
  </si>
  <si>
    <t>G410137</t>
  </si>
  <si>
    <t>ENTSOE: 41WVE3------TG24</t>
  </si>
  <si>
    <t>G410136</t>
  </si>
  <si>
    <t>https://www.gem.wiki/Delimara_power_station</t>
  </si>
  <si>
    <t>Malta</t>
  </si>
  <si>
    <t>Delimara power station</t>
  </si>
  <si>
    <t>Marsaxlokk Bay</t>
  </si>
  <si>
    <t>South Eastern</t>
  </si>
  <si>
    <t>1099572</t>
  </si>
  <si>
    <t>1253624, 1265915, 1265916, 1265917</t>
  </si>
  <si>
    <t>L400488</t>
  </si>
  <si>
    <t>G413088</t>
  </si>
  <si>
    <t>G413090</t>
  </si>
  <si>
    <t>G413089</t>
  </si>
  <si>
    <t>G400488</t>
  </si>
  <si>
    <t>https://www.gem.wiki/CHP_Source_1_power_station</t>
  </si>
  <si>
    <t>Moldova</t>
  </si>
  <si>
    <t>CHP Source 1 power station</t>
  </si>
  <si>
    <t>Sursa 1 (Moldovan), ТЭЦ Источник I (Russian, current name), Кишинёвская ТЭЦ-2 (Russian, former name)</t>
  </si>
  <si>
    <t>Chișinău</t>
  </si>
  <si>
    <t>CET-2 (formerly), CHP-2 (formerly), Source 1 (current)</t>
  </si>
  <si>
    <t>1045156</t>
  </si>
  <si>
    <t>L406849</t>
  </si>
  <si>
    <t>G407315</t>
  </si>
  <si>
    <t>G407314</t>
  </si>
  <si>
    <t>G407313</t>
  </si>
  <si>
    <t>https://www.gem.wiki/Kuchurgan_power_station</t>
  </si>
  <si>
    <t>Kuchurgan power station</t>
  </si>
  <si>
    <t>Молдавская ГРЭС (Russian)</t>
  </si>
  <si>
    <t>Dnestrovsc</t>
  </si>
  <si>
    <t>Transdniestr</t>
  </si>
  <si>
    <t>Cuciurgan, Moldavskaya, Moldovan Thermal Power Plant (MTPP)</t>
  </si>
  <si>
    <t>1023021</t>
  </si>
  <si>
    <t>L103032</t>
  </si>
  <si>
    <t>G407294</t>
  </si>
  <si>
    <t>G407293</t>
  </si>
  <si>
    <t>G407292</t>
  </si>
  <si>
    <t>G407295</t>
  </si>
  <si>
    <t>https://www.gem.wiki/Bar_gas_power_station</t>
  </si>
  <si>
    <t>Montenegro</t>
  </si>
  <si>
    <t>Bar gas power station</t>
  </si>
  <si>
    <t>Bar</t>
  </si>
  <si>
    <t>L407724</t>
  </si>
  <si>
    <t>G410167</t>
  </si>
  <si>
    <t>https://www.gem.wiki/Pljevlja_gas_power_station</t>
  </si>
  <si>
    <t>Pljevlja gas power station</t>
  </si>
  <si>
    <t>Pljevlja</t>
  </si>
  <si>
    <t>L407722</t>
  </si>
  <si>
    <t>G410165</t>
  </si>
  <si>
    <t>https://www.gem.wiki/Podgorica_power_station</t>
  </si>
  <si>
    <t>Podgorica power station</t>
  </si>
  <si>
    <t>Podgorica</t>
  </si>
  <si>
    <t>L407723</t>
  </si>
  <si>
    <t>G410166</t>
  </si>
  <si>
    <t>https://www.gem.wiki/Akzo_Salinco_power_station</t>
  </si>
  <si>
    <t>Netherlands</t>
  </si>
  <si>
    <t>Akzo Salinco power station</t>
  </si>
  <si>
    <t>Hengelo</t>
  </si>
  <si>
    <t>Gelderland</t>
  </si>
  <si>
    <t>Bloomberg: 1001484</t>
  </si>
  <si>
    <t>1009982</t>
  </si>
  <si>
    <t>L100000400490</t>
  </si>
  <si>
    <t>G100000400490</t>
  </si>
  <si>
    <t>G100000400491</t>
  </si>
  <si>
    <t>https://www.gem.wiki/Almere_power_station</t>
  </si>
  <si>
    <t>Almere power station</t>
  </si>
  <si>
    <t>Almere</t>
  </si>
  <si>
    <t>Flevoland</t>
  </si>
  <si>
    <t>Bloomberg: 1001058</t>
  </si>
  <si>
    <t>1016588</t>
  </si>
  <si>
    <t>L100000400492</t>
  </si>
  <si>
    <t>G100000400492</t>
  </si>
  <si>
    <t>G100000400493</t>
  </si>
  <si>
    <t>https://www.gem.wiki/Bergen_op_Zoom_GE_power_station</t>
  </si>
  <si>
    <t>Bergen op Zoom GE power station</t>
  </si>
  <si>
    <t>Bergen Op Zoom</t>
  </si>
  <si>
    <t>Noord-Brabant</t>
  </si>
  <si>
    <t>Bloomberg: 1001436</t>
  </si>
  <si>
    <t>1017487</t>
  </si>
  <si>
    <t>L100000400494</t>
  </si>
  <si>
    <t>G100000400494</t>
  </si>
  <si>
    <t>G100000400495</t>
  </si>
  <si>
    <t>https://www.gem.wiki/Bergen_op_Zoom_power_station</t>
  </si>
  <si>
    <t>Bergen op Zoom power station</t>
  </si>
  <si>
    <t>RWE Generation NL BV</t>
  </si>
  <si>
    <t>Bergen op Zoom</t>
  </si>
  <si>
    <t>Brabant</t>
  </si>
  <si>
    <t>1025582</t>
  </si>
  <si>
    <t>1105293, 1105294</t>
  </si>
  <si>
    <t>L100001000003</t>
  </si>
  <si>
    <t>G100001000003</t>
  </si>
  <si>
    <t>https://www.gem.wiki/Bergum_power_station</t>
  </si>
  <si>
    <t>Bergum power station</t>
  </si>
  <si>
    <t>Bergum</t>
  </si>
  <si>
    <t>Friesland</t>
  </si>
  <si>
    <t>Bloomberg: 1001060</t>
  </si>
  <si>
    <t>1016589</t>
  </si>
  <si>
    <t>L100000400499</t>
  </si>
  <si>
    <t>G100000400499</t>
  </si>
  <si>
    <t>10GT</t>
  </si>
  <si>
    <t>ENTSO-E: 49W0000000001241</t>
  </si>
  <si>
    <t>1105312, 1105313</t>
  </si>
  <si>
    <t>G100000409942</t>
  </si>
  <si>
    <t>G100000400500</t>
  </si>
  <si>
    <t>20GT</t>
  </si>
  <si>
    <t>ENTSO-E: 49W000000000136V</t>
  </si>
  <si>
    <t>1105314, 1105315</t>
  </si>
  <si>
    <t>G100000409941</t>
  </si>
  <si>
    <t>https://www.gem.wiki/Berkelcentrale_power_station</t>
  </si>
  <si>
    <t>Berkelcentrale power station</t>
  </si>
  <si>
    <t>Berkelcentrale Beheer</t>
  </si>
  <si>
    <t>1025491</t>
  </si>
  <si>
    <t>1106603, 1106604, 1169580</t>
  </si>
  <si>
    <t>L100001000006</t>
  </si>
  <si>
    <t>G100001000007</t>
  </si>
  <si>
    <t>https://www.gem.wiki/Botlek_Refinery_power_station</t>
  </si>
  <si>
    <t>Botlek Refinery power station</t>
  </si>
  <si>
    <t>Rotterdam-Botlek</t>
  </si>
  <si>
    <t>Zuid-Holland</t>
  </si>
  <si>
    <t>1016698</t>
  </si>
  <si>
    <t>L100000400498</t>
  </si>
  <si>
    <t>G100000400498</t>
  </si>
  <si>
    <t>https://www.gem.wiki/Botlek_power_station</t>
  </si>
  <si>
    <t>Botlek power station</t>
  </si>
  <si>
    <t>Rotterdam</t>
  </si>
  <si>
    <t>1015903</t>
  </si>
  <si>
    <t>1106735, 1106736</t>
  </si>
  <si>
    <t>L100000400497</t>
  </si>
  <si>
    <t>G100000400497</t>
  </si>
  <si>
    <t>https://www.gem.wiki/Claus_power_station</t>
  </si>
  <si>
    <t>Claus power station</t>
  </si>
  <si>
    <t>Maasbracht</t>
  </si>
  <si>
    <t>Bloomberg: 1001442</t>
  </si>
  <si>
    <t>ENTSO-E: 49W0000000000059</t>
  </si>
  <si>
    <t>1016601</t>
  </si>
  <si>
    <t>1194058, 1197713, 1211505, 1236063</t>
  </si>
  <si>
    <t>L100000407617</t>
  </si>
  <si>
    <t>G100000409940</t>
  </si>
  <si>
    <t>https://www.gem.wiki/De_Hoop_Paper_Mill_power_station</t>
  </si>
  <si>
    <t>De Hoop Paper Mill power station</t>
  </si>
  <si>
    <t>Eerbeek</t>
  </si>
  <si>
    <t>1028145</t>
  </si>
  <si>
    <t>1113308, 1113309, 1113310</t>
  </si>
  <si>
    <t>L100000400501</t>
  </si>
  <si>
    <t>G100000400501</t>
  </si>
  <si>
    <t>https://www.gem.wiki/Delesto_power_station</t>
  </si>
  <si>
    <t>Delesto power station</t>
  </si>
  <si>
    <t>Delfzijl</t>
  </si>
  <si>
    <t>Groningen</t>
  </si>
  <si>
    <t>Bloomberg: 1001444</t>
  </si>
  <si>
    <t>1009980</t>
  </si>
  <si>
    <t>1173803, 1100928, 1100929, 1100927, 1100930, 1100931</t>
  </si>
  <si>
    <t>L100000400502</t>
  </si>
  <si>
    <t>G100000400502</t>
  </si>
  <si>
    <t>ENTSO-E: 49W000000000153V</t>
  </si>
  <si>
    <t>G100000400503</t>
  </si>
  <si>
    <t>https://www.gem.wiki/Den_Haag_power_station</t>
  </si>
  <si>
    <t>Den Haag power station</t>
  </si>
  <si>
    <t>Den Haag</t>
  </si>
  <si>
    <t>Bloomberg: 1001492</t>
  </si>
  <si>
    <t>ENTSO-E: 49W0000000000342</t>
  </si>
  <si>
    <t>1016875</t>
  </si>
  <si>
    <t>1143791, 1143790</t>
  </si>
  <si>
    <t>L100000400508</t>
  </si>
  <si>
    <t>G100000400508</t>
  </si>
  <si>
    <t>https://www.gem.wiki/Diemen_power_station</t>
  </si>
  <si>
    <t>Diemen power station</t>
  </si>
  <si>
    <t>Diemen</t>
  </si>
  <si>
    <t>Noord-Holland</t>
  </si>
  <si>
    <t>ENTSO-E: 49W0000000000164</t>
  </si>
  <si>
    <t>1032335</t>
  </si>
  <si>
    <t>1112127, 1112128</t>
  </si>
  <si>
    <t>L100000400509</t>
  </si>
  <si>
    <t>G100000400509</t>
  </si>
  <si>
    <t>ENTSO-E: 49W0000000000172</t>
  </si>
  <si>
    <t>G100000400510</t>
  </si>
  <si>
    <t>https://www.gem.wiki/Dordrecht_Dupont_power_station</t>
  </si>
  <si>
    <t>Dordrecht Dupont power station</t>
  </si>
  <si>
    <t>Dordrecht</t>
  </si>
  <si>
    <t>1040001</t>
  </si>
  <si>
    <t>L100000400512</t>
  </si>
  <si>
    <t>G100000400512</t>
  </si>
  <si>
    <t>https://www.gem.wiki/EEM_power_station</t>
  </si>
  <si>
    <t>EEM power station</t>
  </si>
  <si>
    <t>EC20</t>
  </si>
  <si>
    <t>Eemshaven</t>
  </si>
  <si>
    <t>ENTSO-E: 49W000000000097F</t>
  </si>
  <si>
    <t>1016591</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</si>
  <si>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</si>
  <si>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</si>
  <si>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</si>
  <si>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</si>
  <si>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</si>
  <si>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</si>
  <si>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</si>
  <si>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</si>
  <si>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</si>
  <si>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</si>
  <si>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</si>
  <si>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</si>
  <si>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</si>
  <si>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</si>
  <si>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</si>
  <si>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</si>
  <si>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</si>
  <si>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https://www.gem.wiki/Ede_power_station</t>
  </si>
  <si>
    <t>Ede power station</t>
  </si>
  <si>
    <t>Akzo Nobel NV</t>
  </si>
  <si>
    <t>Ede</t>
  </si>
  <si>
    <t>Akzo Ede power station</t>
  </si>
  <si>
    <t>L100001000002</t>
  </si>
  <si>
    <t>G100001000002</t>
  </si>
  <si>
    <t>https://www.gem.wiki/Elsta_power_station</t>
  </si>
  <si>
    <t>Elsta power station</t>
  </si>
  <si>
    <t>Hoek</t>
  </si>
  <si>
    <t>ENTSO-E: 49W000000000049Q</t>
  </si>
  <si>
    <t>1015616</t>
  </si>
  <si>
    <t>1152295, 1152296, 1152297, 1195841</t>
  </si>
  <si>
    <t>L100000400519</t>
  </si>
  <si>
    <t>G100000400519</t>
  </si>
  <si>
    <t>https://www.gem.wiki/emmtec_Industry_&amp;_Businesspark_power_station</t>
  </si>
  <si>
    <t>Emmtec Industry &amp; Businesspark power station</t>
  </si>
  <si>
    <t>Emmen</t>
  </si>
  <si>
    <t>Drenthe</t>
  </si>
  <si>
    <t>Bloomberg: 1001068</t>
  </si>
  <si>
    <t>1009984</t>
  </si>
  <si>
    <t>L100000400521</t>
  </si>
  <si>
    <t>G100000400521</t>
  </si>
  <si>
    <t>https://www.gem.wiki/Enecogen_power_station</t>
  </si>
  <si>
    <t>Enecogen power station</t>
  </si>
  <si>
    <t>U10</t>
  </si>
  <si>
    <t>Bloomberg: 1028007</t>
  </si>
  <si>
    <t>ENTSO-E: 49W000000000059N</t>
  </si>
  <si>
    <t>1064858</t>
  </si>
  <si>
    <t>L100000400522</t>
  </si>
  <si>
    <t>G100000400522</t>
  </si>
  <si>
    <t>U20</t>
  </si>
  <si>
    <t>ENTSO-E: 49W0000000001209</t>
  </si>
  <si>
    <t>G100000400523</t>
  </si>
  <si>
    <t>https://www.gem.wiki/Enschede_power_station</t>
  </si>
  <si>
    <t>Enschede power station</t>
  </si>
  <si>
    <t>Enschede</t>
  </si>
  <si>
    <t>Overijssel</t>
  </si>
  <si>
    <t>1019342</t>
  </si>
  <si>
    <t>1114018, 1114019, 1114020</t>
  </si>
  <si>
    <t>L100000400524</t>
  </si>
  <si>
    <t>G100000400524</t>
  </si>
  <si>
    <t>https://www.gem.wiki/Foxhol_Plant_power_station</t>
  </si>
  <si>
    <t>Foxhol Plant power station</t>
  </si>
  <si>
    <t>Veendam (Foxhol)</t>
  </si>
  <si>
    <t>nutrition</t>
  </si>
  <si>
    <t>1010552</t>
  </si>
  <si>
    <t>1155680, 1155681</t>
  </si>
  <si>
    <t>L100000400525</t>
  </si>
  <si>
    <t>G100000400525</t>
  </si>
  <si>
    <t>https://www.gem.wiki/Gasselternijveen_power_station</t>
  </si>
  <si>
    <t>Gasselternijveen power station</t>
  </si>
  <si>
    <t>Hunzestroom</t>
  </si>
  <si>
    <t>1010551</t>
  </si>
  <si>
    <t>L100000400526</t>
  </si>
  <si>
    <t>G100000400526</t>
  </si>
  <si>
    <t>https://www.gem.wiki/Helmond_power_station</t>
  </si>
  <si>
    <t>Helmond power station</t>
  </si>
  <si>
    <t>Helmond</t>
  </si>
  <si>
    <t>Bloomberg: 1001460</t>
  </si>
  <si>
    <t>1025587</t>
  </si>
  <si>
    <t>1119074, 1119075</t>
  </si>
  <si>
    <t>L100000400530</t>
  </si>
  <si>
    <t>G100000400530</t>
  </si>
  <si>
    <t>1119076, 1119077</t>
  </si>
  <si>
    <t>G100000400531</t>
  </si>
  <si>
    <t>https://www.gem.wiki/Hemweg_power_station</t>
  </si>
  <si>
    <t>Hemweg power station</t>
  </si>
  <si>
    <t>Amsterdam</t>
  </si>
  <si>
    <t>Bloomberg: 1001076</t>
  </si>
  <si>
    <t>ENTSO-E: 49W000000000039T</t>
  </si>
  <si>
    <t>1032336</t>
  </si>
  <si>
    <t>L100000400533</t>
  </si>
  <si>
    <t>G100000400533</t>
  </si>
  <si>
    <t>https://www.gem.wiki/Ijmuiden_Steel_Works_power_station</t>
  </si>
  <si>
    <t>Ijmuiden Steel Works power station</t>
  </si>
  <si>
    <t>Vattenfall AB</t>
  </si>
  <si>
    <t>Velsen</t>
  </si>
  <si>
    <t>North Holland</t>
  </si>
  <si>
    <t>1032337</t>
  </si>
  <si>
    <t>L100001000007</t>
  </si>
  <si>
    <t>G100001000008</t>
  </si>
  <si>
    <t>https://www.gem.wiki/Industriepark_Kleefse_Waard_power_station</t>
  </si>
  <si>
    <t>Industriepark Kleefse Waard power station</t>
  </si>
  <si>
    <t>Arnhem</t>
  </si>
  <si>
    <t>1009987</t>
  </si>
  <si>
    <t>1100939, 1100940</t>
  </si>
  <si>
    <t>L100000400534</t>
  </si>
  <si>
    <t>G100000400534</t>
  </si>
  <si>
    <t>https://www.gem.wiki/Lage_Weide_6_power_station</t>
  </si>
  <si>
    <t>Lage Weide 6 power station</t>
  </si>
  <si>
    <t>Utrecht</t>
  </si>
  <si>
    <t>ENTSO-E: 49W000000000047U</t>
  </si>
  <si>
    <t>Lage Weide LW06 gas-fired power plant</t>
  </si>
  <si>
    <t>1105522</t>
  </si>
  <si>
    <t>1127796, 1127797, 1224917</t>
  </si>
  <si>
    <t>L100000407615</t>
  </si>
  <si>
    <t>G100000409937</t>
  </si>
  <si>
    <t>https://www.gem.wiki/Leiden_power_station</t>
  </si>
  <si>
    <t>Leiden power station</t>
  </si>
  <si>
    <t>Leiden</t>
  </si>
  <si>
    <t>Bloomberg: 1001466</t>
  </si>
  <si>
    <t>1016869</t>
  </si>
  <si>
    <t>1190872, 1190873, 1173795</t>
  </si>
  <si>
    <t>L100000400536</t>
  </si>
  <si>
    <t>G100000400536</t>
  </si>
  <si>
    <t>https://www.gem.wiki/Maasstroom_power_station</t>
  </si>
  <si>
    <t>Maasstroom power station</t>
  </si>
  <si>
    <t>Vondelingenplaat</t>
  </si>
  <si>
    <t>ENTSO-E: 49W000000000109Y</t>
  </si>
  <si>
    <t>Rijnmond 2; Rijnmond II</t>
  </si>
  <si>
    <t>1044546</t>
  </si>
  <si>
    <t>L100000400537</t>
  </si>
  <si>
    <t>G100000400537</t>
  </si>
  <si>
    <t>https://www.gem.wiki/Maastricht_Mill_power_station</t>
  </si>
  <si>
    <t>Maastricht Mill power station</t>
  </si>
  <si>
    <t>Maastricht</t>
  </si>
  <si>
    <t>Bloomberg: 1001470</t>
  </si>
  <si>
    <t>1049813</t>
  </si>
  <si>
    <t>L100000400538</t>
  </si>
  <si>
    <t>G100000400538</t>
  </si>
  <si>
    <t>1130351, 1130352</t>
  </si>
  <si>
    <t>G100000400539</t>
  </si>
  <si>
    <t>https://www.gem.wiki/Maasvlakte_Ucml_power_station</t>
  </si>
  <si>
    <t>Maasvlakte Ucml power station</t>
  </si>
  <si>
    <t>Maasvlakte</t>
  </si>
  <si>
    <t>1061226</t>
  </si>
  <si>
    <t>1178619, 1190527</t>
  </si>
  <si>
    <t>L100000400540</t>
  </si>
  <si>
    <t>G100000400540</t>
  </si>
  <si>
    <t>https://www.gem.wiki/Magnum_(Eemshaven)_power_station</t>
  </si>
  <si>
    <t>Magnum (Eemshaven) power station</t>
  </si>
  <si>
    <t>Bloomberg: 1009550</t>
  </si>
  <si>
    <t>ENTSO-E: 49W0000000000180</t>
  </si>
  <si>
    <t>1064558</t>
  </si>
  <si>
    <t>L100000400541</t>
  </si>
  <si>
    <t>G100000400541</t>
  </si>
  <si>
    <t>ENTSO-E: 49W000000000019Z</t>
  </si>
  <si>
    <t>G100000400542</t>
  </si>
  <si>
    <t>ENTSO-E: 49W000000000020D</t>
  </si>
  <si>
    <t>G100000400543</t>
  </si>
  <si>
    <t>https://www.gem.wiki/Maxima_power_station</t>
  </si>
  <si>
    <t>Maxima power station</t>
  </si>
  <si>
    <t>Lelystad</t>
  </si>
  <si>
    <t>ENTSO-E: 49W000000000073T</t>
  </si>
  <si>
    <t>1084826</t>
  </si>
  <si>
    <t>L100000400544</t>
  </si>
  <si>
    <t>G100000400544</t>
  </si>
  <si>
    <t>ENTSO-E: 49W000000000075P</t>
  </si>
  <si>
    <t>G100000400545</t>
  </si>
  <si>
    <t>https://www.gem.wiki/Merwedekanaal_power_station</t>
  </si>
  <si>
    <t>Merwedekanaal power station</t>
  </si>
  <si>
    <t>ENTSO-E: 49W0000000000261</t>
  </si>
  <si>
    <t>1105523</t>
  </si>
  <si>
    <t>1132536, 1132537</t>
  </si>
  <si>
    <t>L100000400546</t>
  </si>
  <si>
    <t>G100000400547</t>
  </si>
  <si>
    <t>https://www.gem.wiki/Moerdijk_power_station</t>
  </si>
  <si>
    <t>Moerdijk power station</t>
  </si>
  <si>
    <t>Moerdijk</t>
  </si>
  <si>
    <t>Bloomberg: 1001474</t>
  </si>
  <si>
    <t>ENTSO-E: 49W000000000013A</t>
  </si>
  <si>
    <t>1009806</t>
  </si>
  <si>
    <t>1133480, 1133481, 1133482, 1133483</t>
  </si>
  <si>
    <t>L100000400548</t>
  </si>
  <si>
    <t>G100000400548</t>
  </si>
  <si>
    <t>ENTSO-E: 49W0000000000148</t>
  </si>
  <si>
    <t>G100000400549</t>
  </si>
  <si>
    <t>https://www.gem.wiki/Nam_Schoonebeek_power_station</t>
  </si>
  <si>
    <t>Nam Schoonebeek power station</t>
  </si>
  <si>
    <t>Schoonebeek</t>
  </si>
  <si>
    <t>ENTSO-E: 49W0000000000407</t>
  </si>
  <si>
    <t>1082977</t>
  </si>
  <si>
    <t>L100000400550</t>
  </si>
  <si>
    <t>G100000400550</t>
  </si>
  <si>
    <t>https://www.gem.wiki/Parenco_Paper_Mill_power_station</t>
  </si>
  <si>
    <t>Parenco Paper Mill power station</t>
  </si>
  <si>
    <t>Renkum</t>
  </si>
  <si>
    <t>1025238</t>
  </si>
  <si>
    <t>L100000400551</t>
  </si>
  <si>
    <t>G100000400551</t>
  </si>
  <si>
    <t>https://www.gem.wiki/Pergen_power_station</t>
  </si>
  <si>
    <t>Pergen power station</t>
  </si>
  <si>
    <t>Bloomberg: 1001476</t>
  </si>
  <si>
    <t>ENTSO-E: 49W000000000095J, 49W000000000093N</t>
  </si>
  <si>
    <t>1061467</t>
  </si>
  <si>
    <t>1139527, 1175803, 1190025</t>
  </si>
  <si>
    <t>L100000400552</t>
  </si>
  <si>
    <t>G100000400552</t>
  </si>
  <si>
    <t>https://www.gem.wiki/Pernis_Refinery_power_station</t>
  </si>
  <si>
    <t>Pernis Refinery power station</t>
  </si>
  <si>
    <t>Bloomberg: 1001478</t>
  </si>
  <si>
    <t>1028603</t>
  </si>
  <si>
    <t>1139528, 1139530, 1139531, 1139529</t>
  </si>
  <si>
    <t>L100000400553</t>
  </si>
  <si>
    <t>G100000400553</t>
  </si>
  <si>
    <t>G100000400554</t>
  </si>
  <si>
    <t>G100000400555</t>
  </si>
  <si>
    <t>https://www.gem.wiki/Rijnmond_power_station</t>
  </si>
  <si>
    <t>Rijnmond power station</t>
  </si>
  <si>
    <t>Zuid-Holland Province</t>
  </si>
  <si>
    <t>Bloomberg: 1001480</t>
  </si>
  <si>
    <t>ENTSO-E: 49W0000000001136</t>
  </si>
  <si>
    <t>Rijmond</t>
  </si>
  <si>
    <t>1117235</t>
  </si>
  <si>
    <t>L100000406400</t>
  </si>
  <si>
    <t>G100000406336</t>
  </si>
  <si>
    <t>https://www.gem.wiki/Rotterdam_Capelle_(RoCa)_power_station</t>
  </si>
  <si>
    <t>Rotterdam Capelle (RoCa) power station</t>
  </si>
  <si>
    <t>Rotterdam Capelle</t>
  </si>
  <si>
    <t>1016874</t>
  </si>
  <si>
    <t>L100000400557</t>
  </si>
  <si>
    <t>G100000400557</t>
  </si>
  <si>
    <t>G100000400558</t>
  </si>
  <si>
    <t>ENTSO-E: 49W000000000037X</t>
  </si>
  <si>
    <t>1143784, 1143785</t>
  </si>
  <si>
    <t>G100000400559</t>
  </si>
  <si>
    <t>https://www.gem.wiki/Rotterdam_IRP_power_station</t>
  </si>
  <si>
    <t>Rotterdam IRP power station</t>
  </si>
  <si>
    <t>1015904</t>
  </si>
  <si>
    <t>L100000407930</t>
  </si>
  <si>
    <t>G100000410763</t>
  </si>
  <si>
    <t>https://www.gem.wiki/Schiphol_power_station</t>
  </si>
  <si>
    <t>Schiphol power station</t>
  </si>
  <si>
    <t>EdgeConneX Inc</t>
  </si>
  <si>
    <t>Schiphol-Rijk</t>
  </si>
  <si>
    <t>1113321</t>
  </si>
  <si>
    <t>L100001000004</t>
  </si>
  <si>
    <t>G100001000004</t>
  </si>
  <si>
    <t>G100001000005</t>
  </si>
  <si>
    <t>https://www.gem.wiki/Sloe_power_station</t>
  </si>
  <si>
    <t>Sloe power station</t>
  </si>
  <si>
    <t>Ritthem</t>
  </si>
  <si>
    <t>ENTSO-E: 49W0000000000415</t>
  </si>
  <si>
    <t>1053619</t>
  </si>
  <si>
    <t>L100000400564</t>
  </si>
  <si>
    <t>G100000400564</t>
  </si>
  <si>
    <t>ENTSO-E: 49W0000000000423</t>
  </si>
  <si>
    <t>G100000400565</t>
  </si>
  <si>
    <t>https://www.gem.wiki/Sluiskil_Works_power_station</t>
  </si>
  <si>
    <t>Sluiskil Works power station</t>
  </si>
  <si>
    <t>Sluiskil</t>
  </si>
  <si>
    <t>Bloomberg: 1001488</t>
  </si>
  <si>
    <t>1012910</t>
  </si>
  <si>
    <t>L100000400566</t>
  </si>
  <si>
    <t>G100000400566</t>
  </si>
  <si>
    <t>G100000400567</t>
  </si>
  <si>
    <t>https://www.gem.wiki/Swentibold_power_station</t>
  </si>
  <si>
    <t>Swentibold power station</t>
  </si>
  <si>
    <t>Geleen</t>
  </si>
  <si>
    <t>Bloomberg: 1001490</t>
  </si>
  <si>
    <t>ENTSO-E: 49W0000000000156</t>
  </si>
  <si>
    <t>1016604</t>
  </si>
  <si>
    <t>1150796, 1150797</t>
  </si>
  <si>
    <t>L100000400568</t>
  </si>
  <si>
    <t>G100000400568</t>
  </si>
  <si>
    <t>https://www.gem.wiki/Ter_Apelkanaal_Siem_power_station</t>
  </si>
  <si>
    <t>Ter Apelkanaal Siem power station</t>
  </si>
  <si>
    <t>Ter Apelkanaal</t>
  </si>
  <si>
    <t>1028844</t>
  </si>
  <si>
    <t>1112323, 1112324</t>
  </si>
  <si>
    <t>L100000400569</t>
  </si>
  <si>
    <t>G100000400569</t>
  </si>
  <si>
    <t>https://www.gem.wiki/Velsen_Mill_power_station</t>
  </si>
  <si>
    <t>Velsen Mill power station</t>
  </si>
  <si>
    <t>Velsen-Noord</t>
  </si>
  <si>
    <t>1025239</t>
  </si>
  <si>
    <t>L100000400570</t>
  </si>
  <si>
    <t>G100000400570</t>
  </si>
  <si>
    <t>https://www.gem.wiki/Velsen_power_station</t>
  </si>
  <si>
    <t>Velsen power station</t>
  </si>
  <si>
    <t>1032341</t>
  </si>
  <si>
    <t>L100001000008</t>
  </si>
  <si>
    <t>G100001000009</t>
  </si>
  <si>
    <t>G100001000010</t>
  </si>
  <si>
    <t>https://www.gem.wiki/Bitola_power_station</t>
  </si>
  <si>
    <t>North Macedonia</t>
  </si>
  <si>
    <t>Bitola power station</t>
  </si>
  <si>
    <t>Термоелектраната Битола (Macedonian), Битольская ТЭЦ (Russian)</t>
  </si>
  <si>
    <t>Novaci</t>
  </si>
  <si>
    <t>1014452</t>
  </si>
  <si>
    <t>L101868</t>
  </si>
  <si>
    <t>G407325</t>
  </si>
  <si>
    <t>https://www.gem.wiki/Negotino_power_station</t>
  </si>
  <si>
    <t>Negotino power station</t>
  </si>
  <si>
    <t>Vojshanci</t>
  </si>
  <si>
    <t>Negotino</t>
  </si>
  <si>
    <t>TEC Negotino</t>
  </si>
  <si>
    <t>1039350</t>
  </si>
  <si>
    <t>L101870</t>
  </si>
  <si>
    <t>G407324</t>
  </si>
  <si>
    <t>https://www.gem.wiki/Skopje_CHP_power_station</t>
  </si>
  <si>
    <t>Skopje CHP power station</t>
  </si>
  <si>
    <t>ТЭЦ ПГУ Скопье (Russian)</t>
  </si>
  <si>
    <t>Skopje</t>
  </si>
  <si>
    <t>Greater Skopje</t>
  </si>
  <si>
    <t>1051829</t>
  </si>
  <si>
    <t>L406854</t>
  </si>
  <si>
    <t>G407322</t>
  </si>
  <si>
    <t>https://www.gem.wiki/Skopje_power_station</t>
  </si>
  <si>
    <t>Skopje power station</t>
  </si>
  <si>
    <t>L407947</t>
  </si>
  <si>
    <t>G410807</t>
  </si>
  <si>
    <t>https://www.gem.wiki/Hammerfest_Snohvit_Terminal_power_station</t>
  </si>
  <si>
    <t>Norway</t>
  </si>
  <si>
    <t>Hammerfest Snohvit Terminal power station</t>
  </si>
  <si>
    <t>Melkoa Island</t>
  </si>
  <si>
    <t>Hammerfest</t>
  </si>
  <si>
    <t>Finnmark</t>
  </si>
  <si>
    <t>WRI: WRI1003355</t>
  </si>
  <si>
    <t>1056773</t>
  </si>
  <si>
    <t>1183818, 1187827, 1187828, 1187829, 1187830</t>
  </si>
  <si>
    <t>L407847</t>
  </si>
  <si>
    <t>G410482</t>
  </si>
  <si>
    <t>https://www.gem.wiki/Kårstø_Terminal_power_station</t>
  </si>
  <si>
    <t>Kårstø Terminal power station</t>
  </si>
  <si>
    <t>Kårstø</t>
  </si>
  <si>
    <t>Rogaland</t>
  </si>
  <si>
    <t>1030318</t>
  </si>
  <si>
    <t>L408042</t>
  </si>
  <si>
    <t>G411144</t>
  </si>
  <si>
    <t>G411143</t>
  </si>
  <si>
    <t>https://www.gem.wiki/Mongstad_power_station</t>
  </si>
  <si>
    <t>Mongstad power station</t>
  </si>
  <si>
    <t>Mongstad</t>
  </si>
  <si>
    <t>Vestland</t>
  </si>
  <si>
    <t>ENTSOE: [50WG000000003643 50WG000000003627], Bloomberg: 1014712</t>
  </si>
  <si>
    <t>1060730</t>
  </si>
  <si>
    <t>1189924, 1201141, 1201142</t>
  </si>
  <si>
    <t>L406853</t>
  </si>
  <si>
    <t>G407321</t>
  </si>
  <si>
    <t>https://www.gem.wiki/Nyhamna_Reserve_power_station</t>
  </si>
  <si>
    <t>Nyhamna Reserve power station</t>
  </si>
  <si>
    <t>Nyhamna</t>
  </si>
  <si>
    <t>Aukra</t>
  </si>
  <si>
    <t>Møre og Romsdal</t>
  </si>
  <si>
    <t>WRI: WRI1003453</t>
  </si>
  <si>
    <t>1068249</t>
  </si>
  <si>
    <t>L406851</t>
  </si>
  <si>
    <t>G407319</t>
  </si>
  <si>
    <t>G407318</t>
  </si>
  <si>
    <t>G407317</t>
  </si>
  <si>
    <t>https://www.gem.wiki/Adamow_power_station</t>
  </si>
  <si>
    <t>Poland</t>
  </si>
  <si>
    <t>Adamow power station</t>
  </si>
  <si>
    <t>Turek</t>
  </si>
  <si>
    <t>Wielkopolskie</t>
  </si>
  <si>
    <t>1033792</t>
  </si>
  <si>
    <t>L100000103275</t>
  </si>
  <si>
    <t>G100000410414</t>
  </si>
  <si>
    <t>https://www.gem.wiki/Blachownia_Manufacturing_Plant_power_station</t>
  </si>
  <si>
    <t>Blachownia Manufacturing Plant power station</t>
  </si>
  <si>
    <t>COG</t>
  </si>
  <si>
    <t>Kędzierzyn-Koźle</t>
  </si>
  <si>
    <t>Zakład Wytwarzania Blachownia</t>
  </si>
  <si>
    <t>1015571</t>
  </si>
  <si>
    <t>L100001000014</t>
  </si>
  <si>
    <t>G100001000017</t>
  </si>
  <si>
    <t>G100001000018</t>
  </si>
  <si>
    <t>G100001000019</t>
  </si>
  <si>
    <t>https://www.gem.wiki/Bydgoszcz_power_station</t>
  </si>
  <si>
    <t>Bydgoszcz power station</t>
  </si>
  <si>
    <t>ENTSO-E: 19W000000000035B</t>
  </si>
  <si>
    <t>Elektrociepłowni Bydgoszcz II</t>
  </si>
  <si>
    <t>1037001</t>
  </si>
  <si>
    <t>L100001000011</t>
  </si>
  <si>
    <t>G100001000012</t>
  </si>
  <si>
    <t>https://www.gem.wiki/Dolna_Odra_power_station</t>
  </si>
  <si>
    <t>Dolna Odra power station</t>
  </si>
  <si>
    <t>Nowe Czarnowo</t>
  </si>
  <si>
    <t>Gryfino</t>
  </si>
  <si>
    <t>West Pomeranian Voivodeship</t>
  </si>
  <si>
    <t>1033803</t>
  </si>
  <si>
    <t>L100000103278</t>
  </si>
  <si>
    <t>G100000401337</t>
  </si>
  <si>
    <t>G100000401338</t>
  </si>
  <si>
    <t>https://www.gem.wiki/Dąbrowa_Górnicza_Coking_Plant_power_station</t>
  </si>
  <si>
    <t>Dąbrowa Górnicza Coking Plant power station</t>
  </si>
  <si>
    <t>ENTSO-E: 19W000000000294O</t>
  </si>
  <si>
    <t>Przyjaźń Coking Plant</t>
  </si>
  <si>
    <t>coal mining &amp; coal products</t>
  </si>
  <si>
    <t>1044298</t>
  </si>
  <si>
    <t>L100001000012</t>
  </si>
  <si>
    <t>G100001000014</t>
  </si>
  <si>
    <t>G100001000013</t>
  </si>
  <si>
    <t>https://www.gem.wiki/Elbl%C4%85g_power_station</t>
  </si>
  <si>
    <t>Elbląg power station</t>
  </si>
  <si>
    <t>Elbląg</t>
  </si>
  <si>
    <t>Warmian-Masurian</t>
  </si>
  <si>
    <t>1014190</t>
  </si>
  <si>
    <t>L100000406375</t>
  </si>
  <si>
    <t>G100000406284</t>
  </si>
  <si>
    <t>https://www.gem.wiki/Gdansk-3_power_station</t>
  </si>
  <si>
    <t>Gdansk-3 power station</t>
  </si>
  <si>
    <t>Gdynia</t>
  </si>
  <si>
    <t>Pomerania</t>
  </si>
  <si>
    <t>Wybrzeze</t>
  </si>
  <si>
    <t>1033808</t>
  </si>
  <si>
    <t>L100000103246</t>
  </si>
  <si>
    <t>G100000410445</t>
  </si>
  <si>
    <t>https://www.gem.wiki/Gda%C5%84sk_power_station</t>
  </si>
  <si>
    <t>Gdańsk power station</t>
  </si>
  <si>
    <t>Gdańsk</t>
  </si>
  <si>
    <t>1132219</t>
  </si>
  <si>
    <t>L100000406376</t>
  </si>
  <si>
    <t>G100000406285</t>
  </si>
  <si>
    <t>https://www.gem.wiki/Gorzow_power_station</t>
  </si>
  <si>
    <t>Gorzow power station</t>
  </si>
  <si>
    <t>EC I</t>
  </si>
  <si>
    <t>Gorzów Wielkopolski</t>
  </si>
  <si>
    <t>Lubuskie</t>
  </si>
  <si>
    <t>ENTSO-E: 19W000000000060C</t>
  </si>
  <si>
    <t>Gorzów</t>
  </si>
  <si>
    <t>1015525</t>
  </si>
  <si>
    <t>1117216, 1199714, 1199715</t>
  </si>
  <si>
    <t>L100000103226</t>
  </si>
  <si>
    <t>G100000400573</t>
  </si>
  <si>
    <t>EC III</t>
  </si>
  <si>
    <t>ENTSO-E: 19W000000000274U</t>
  </si>
  <si>
    <t>1255979, 1255980, 1218444</t>
  </si>
  <si>
    <t>G100000400574</t>
  </si>
  <si>
    <t>https://www.gem.wiki/Grudziadz_power_station</t>
  </si>
  <si>
    <t>Grudziadz power station</t>
  </si>
  <si>
    <t>Grudziadz</t>
  </si>
  <si>
    <t>Kujawsko-Pomorskie</t>
  </si>
  <si>
    <t>1079345</t>
  </si>
  <si>
    <t>L100000401438</t>
  </si>
  <si>
    <t>G100000401072</t>
  </si>
  <si>
    <t>https://www.gem.wiki/Huta_Miedzi_Glogow_power_station</t>
  </si>
  <si>
    <t>Huta Miedzi Glogow power station</t>
  </si>
  <si>
    <t>Głogów</t>
  </si>
  <si>
    <t>Dolnoslaskie</t>
  </si>
  <si>
    <t>other metals &amp; mining</t>
  </si>
  <si>
    <t>1044276</t>
  </si>
  <si>
    <t>1192882, 1232131, 1232135</t>
  </si>
  <si>
    <t>L100000400575</t>
  </si>
  <si>
    <t>G100000400575</t>
  </si>
  <si>
    <t>https://www.gem.wiki/Kostrzyn_paper_mill_power_station</t>
  </si>
  <si>
    <t>Kostrzyn paper mill power station</t>
  </si>
  <si>
    <t>Kostrzyn</t>
  </si>
  <si>
    <t>Bloomberg: 1009958</t>
  </si>
  <si>
    <t>1044295</t>
  </si>
  <si>
    <t>1167154, 1216480</t>
  </si>
  <si>
    <t>L100000407812</t>
  </si>
  <si>
    <t>G100000410412</t>
  </si>
  <si>
    <t>https://www.gem.wiki/Kozienice_Power_Plant</t>
  </si>
  <si>
    <t>Kozienice Power Plant</t>
  </si>
  <si>
    <t>Świerże Górne</t>
  </si>
  <si>
    <t>Masovian</t>
  </si>
  <si>
    <t>L100000103233</t>
  </si>
  <si>
    <t>G100000105917</t>
  </si>
  <si>
    <t>G100000410761</t>
  </si>
  <si>
    <t>https://www.gem.wiki/Lagisza_power_station</t>
  </si>
  <si>
    <t>Lagisza power station</t>
  </si>
  <si>
    <t>Bedzin</t>
  </si>
  <si>
    <t>Slaskie</t>
  </si>
  <si>
    <t>1015576</t>
  </si>
  <si>
    <t>L100000103264</t>
  </si>
  <si>
    <t>G100000401339</t>
  </si>
  <si>
    <t>https://www.gem.wiki/Lodz-4_power_station</t>
  </si>
  <si>
    <t>Lodz-4 power station</t>
  </si>
  <si>
    <t>2025-2027</t>
  </si>
  <si>
    <t>L100001000013</t>
  </si>
  <si>
    <t>G100001000016</t>
  </si>
  <si>
    <t>https://www.gem.wiki/Nowa_Sarzyna_power_station</t>
  </si>
  <si>
    <t>Nowa Sarzyna power station</t>
  </si>
  <si>
    <t>Nowa Sarzyna</t>
  </si>
  <si>
    <t>Podkarpackie</t>
  </si>
  <si>
    <t>1016528</t>
  </si>
  <si>
    <t>1114011, 1171565, 1171566</t>
  </si>
  <si>
    <t>L100000400810</t>
  </si>
  <si>
    <t>G100000400810</t>
  </si>
  <si>
    <t>https://www.gem.wiki/Ostroleka_power_station</t>
  </si>
  <si>
    <t>Ostrołęka power station</t>
  </si>
  <si>
    <t>Ostroleka</t>
  </si>
  <si>
    <t>1134825</t>
  </si>
  <si>
    <t>L100000103234</t>
  </si>
  <si>
    <t>G100000406283</t>
  </si>
  <si>
    <t>https://www.gem.wiki/PGE_Solidarity_power_station</t>
  </si>
  <si>
    <t>PGE Solidarity power station</t>
  </si>
  <si>
    <t>Baranow</t>
  </si>
  <si>
    <t>1134931</t>
  </si>
  <si>
    <t>L100000407813</t>
  </si>
  <si>
    <t>G100000410413</t>
  </si>
  <si>
    <t>https://www.gem.wiki/Plock_power_station</t>
  </si>
  <si>
    <t>Plock power station</t>
  </si>
  <si>
    <t>Plock</t>
  </si>
  <si>
    <t>Bloomberg: 1023219</t>
  </si>
  <si>
    <t>ENTSO-E: 19W000000000279K</t>
  </si>
  <si>
    <t>1025421</t>
  </si>
  <si>
    <t>L100000406377</t>
  </si>
  <si>
    <t>G100000406286</t>
  </si>
  <si>
    <t>https://www.gem.wiki/Rybnik_power_station</t>
  </si>
  <si>
    <t>Rybnik power station</t>
  </si>
  <si>
    <t>2025-2026</t>
  </si>
  <si>
    <t>Rybnik Wielopole</t>
  </si>
  <si>
    <t>Rybnik</t>
  </si>
  <si>
    <t>1015579</t>
  </si>
  <si>
    <t>L100000103268</t>
  </si>
  <si>
    <t>G100000401340</t>
  </si>
  <si>
    <t>https://www.gem.wiki/Rzeszow_power_station</t>
  </si>
  <si>
    <t>Rzeszow power station</t>
  </si>
  <si>
    <t>Rzeszow</t>
  </si>
  <si>
    <t>ENTSO-E: 19W0000000001705</t>
  </si>
  <si>
    <t>1053068, WRI: WRI1019087</t>
  </si>
  <si>
    <t>L100000400576</t>
  </si>
  <si>
    <t>G100000400576</t>
  </si>
  <si>
    <t>G100001000015</t>
  </si>
  <si>
    <t>https://www.gem.wiki/Siechnice_power_station</t>
  </si>
  <si>
    <t>Siechnice power station</t>
  </si>
  <si>
    <t>Siechnice</t>
  </si>
  <si>
    <t>Wrocław</t>
  </si>
  <si>
    <t>Czechnica</t>
  </si>
  <si>
    <t>1137201</t>
  </si>
  <si>
    <t>1311818, 1311817, 1223505</t>
  </si>
  <si>
    <t>L100000103208</t>
  </si>
  <si>
    <t>G100000400577</t>
  </si>
  <si>
    <t>https://www.gem.wiki/Siedlce_power_station</t>
  </si>
  <si>
    <t>Siedlce power station</t>
  </si>
  <si>
    <t>Siedlce</t>
  </si>
  <si>
    <t>Opolskie</t>
  </si>
  <si>
    <t>1061842</t>
  </si>
  <si>
    <t>1311879, 1311880, 1311878</t>
  </si>
  <si>
    <t>L100000400578</t>
  </si>
  <si>
    <t>G100000400578</t>
  </si>
  <si>
    <t>https://www.gem.wiki/Stalowa_Wola_power_station</t>
  </si>
  <si>
    <t>Stalowa Wola power station</t>
  </si>
  <si>
    <t>Stalowa Wola</t>
  </si>
  <si>
    <t>ENTSO-E: 19W000000000277O</t>
  </si>
  <si>
    <t>ENTSO-E: 19W000000000284R</t>
  </si>
  <si>
    <t>1015582</t>
  </si>
  <si>
    <t>L100000103243</t>
  </si>
  <si>
    <t>G100000401341</t>
  </si>
  <si>
    <t>https://www.gem.wiki/Synthos_Oswiecim_power_station</t>
  </si>
  <si>
    <t>Synthos Oswiecim power station</t>
  </si>
  <si>
    <t>Oświęcim</t>
  </si>
  <si>
    <t>Lesser Poland</t>
  </si>
  <si>
    <t>Dwory</t>
  </si>
  <si>
    <t>1044254</t>
  </si>
  <si>
    <t>L100000406378</t>
  </si>
  <si>
    <t>G100000406287</t>
  </si>
  <si>
    <t>https://www.gem.wiki/Toruń_power_station</t>
  </si>
  <si>
    <t>Toruń power station</t>
  </si>
  <si>
    <t>Torun</t>
  </si>
  <si>
    <t>ENTSO-E: 19W000000000293Q</t>
  </si>
  <si>
    <t>1043996, WRI: WRI1061497</t>
  </si>
  <si>
    <t>L100000400579</t>
  </si>
  <si>
    <t>G100000400579</t>
  </si>
  <si>
    <t>G100000410411</t>
  </si>
  <si>
    <t>https://www.gem.wiki/Wierzchowice_Ugs_power_station</t>
  </si>
  <si>
    <t>Wierzchowice Ugs power station</t>
  </si>
  <si>
    <t>Wierzchowice</t>
  </si>
  <si>
    <t>1098192</t>
  </si>
  <si>
    <t>1253408, 1253409</t>
  </si>
  <si>
    <t>L100000400580</t>
  </si>
  <si>
    <t>G100000400580</t>
  </si>
  <si>
    <t>https://www.gem.wiki/Wrotków_power_station</t>
  </si>
  <si>
    <t>Wrotków power station</t>
  </si>
  <si>
    <t>Lublin</t>
  </si>
  <si>
    <t>Lubelskie</t>
  </si>
  <si>
    <t>ENTSO-E: 19W000000000110N</t>
  </si>
  <si>
    <t>1052779</t>
  </si>
  <si>
    <t>1178113, 1178114</t>
  </si>
  <si>
    <t>L100000400813</t>
  </si>
  <si>
    <t>G100000400813</t>
  </si>
  <si>
    <t>https://www.gem.wiki/Włocławek_power_station</t>
  </si>
  <si>
    <t>Włocławek power station</t>
  </si>
  <si>
    <t>Włocławek</t>
  </si>
  <si>
    <t>ENTSO-E: 19W000000000257U</t>
  </si>
  <si>
    <t>1044257</t>
  </si>
  <si>
    <t>L100000400812</t>
  </si>
  <si>
    <t>G100000400812</t>
  </si>
  <si>
    <t>https://www.gem.wiki/Zachód_power_station</t>
  </si>
  <si>
    <t>Zachód power station</t>
  </si>
  <si>
    <t>L100001000010</t>
  </si>
  <si>
    <t>G100001000011</t>
  </si>
  <si>
    <t>https://www.gem.wiki/Zeran_power_station</t>
  </si>
  <si>
    <t>Zeran power station</t>
  </si>
  <si>
    <t>CC13</t>
  </si>
  <si>
    <t>Warszawa</t>
  </si>
  <si>
    <t>Białołęka</t>
  </si>
  <si>
    <t>Mazowieckie</t>
  </si>
  <si>
    <t>ENTSO-E: 19W000000000291U</t>
  </si>
  <si>
    <t>ENTSO-E: 19W000000000290W</t>
  </si>
  <si>
    <t>Żerań</t>
  </si>
  <si>
    <t>1015533</t>
  </si>
  <si>
    <t>L100000103236</t>
  </si>
  <si>
    <t>G100000401342</t>
  </si>
  <si>
    <t>https://www.gem.wiki/Zielona_Góra_power_station</t>
  </si>
  <si>
    <t>Zielona Góra power station</t>
  </si>
  <si>
    <t>Zielona Gora</t>
  </si>
  <si>
    <t>1015529</t>
  </si>
  <si>
    <t>L100000400582</t>
  </si>
  <si>
    <t>G100000400582</t>
  </si>
  <si>
    <t>TGG</t>
  </si>
  <si>
    <t>ENTSO-E: 19W000000000231B</t>
  </si>
  <si>
    <t>1175396, 1180701</t>
  </si>
  <si>
    <t>G100000400583</t>
  </si>
  <si>
    <t>https://www.gem.wiki/Caldeirão_power_station</t>
  </si>
  <si>
    <t>Portugal</t>
  </si>
  <si>
    <t>Caldeirão power station</t>
  </si>
  <si>
    <t>IC5-8</t>
  </si>
  <si>
    <t>2002-2004</t>
  </si>
  <si>
    <t>1039363</t>
  </si>
  <si>
    <t>1188986, 1188988</t>
  </si>
  <si>
    <t>L100001000072</t>
  </si>
  <si>
    <t>G100001000184</t>
  </si>
  <si>
    <t>https://www.gem.wiki/Caniçal_power_station</t>
  </si>
  <si>
    <t>Caniçal power station</t>
  </si>
  <si>
    <t>1060212</t>
  </si>
  <si>
    <t>1306507, 1306508, 1189008</t>
  </si>
  <si>
    <t>L100001000073</t>
  </si>
  <si>
    <t>G100001000185</t>
  </si>
  <si>
    <t>https://www.gem.wiki/Carrico_Refinery_power_station</t>
  </si>
  <si>
    <t>Carrico Refinery power station</t>
  </si>
  <si>
    <t>Carrico</t>
  </si>
  <si>
    <t>Leiria</t>
  </si>
  <si>
    <t>Bloomberg: 1005442</t>
  </si>
  <si>
    <t>L100000407837</t>
  </si>
  <si>
    <t>G100000410467</t>
  </si>
  <si>
    <t>https://www.gem.wiki/Elecgas_Pego_power_station</t>
  </si>
  <si>
    <t>Elecgas Pego power station</t>
  </si>
  <si>
    <t>Pego</t>
  </si>
  <si>
    <t>Santarem</t>
  </si>
  <si>
    <t>ENTSO-E: 16WPEGO3-------P</t>
  </si>
  <si>
    <t>1072522</t>
  </si>
  <si>
    <t>L100000400584</t>
  </si>
  <si>
    <t>G100000400584</t>
  </si>
  <si>
    <t>ENTSO-E: 16WPEGO4-------G</t>
  </si>
  <si>
    <t>G100000400585</t>
  </si>
  <si>
    <t>https://www.gem.wiki/Figueira_da_Foz_Industrial_Complex_power_station</t>
  </si>
  <si>
    <t>Figueira da Foz Industrial Complex power station</t>
  </si>
  <si>
    <t>Figuerira da Foz</t>
  </si>
  <si>
    <t>Coimbra</t>
  </si>
  <si>
    <t>Bloomberg: 1005484</t>
  </si>
  <si>
    <t>1029526</t>
  </si>
  <si>
    <t>1166565, 1172337, 1171876</t>
  </si>
  <si>
    <t>L100000400586</t>
  </si>
  <si>
    <t>G100000400586</t>
  </si>
  <si>
    <t>https://www.gem.wiki/Fisigen_power_station</t>
  </si>
  <si>
    <t>Fisigen power station</t>
  </si>
  <si>
    <t>Barreiro</t>
  </si>
  <si>
    <t>Setubal</t>
  </si>
  <si>
    <t>Bloomberg: 1005454</t>
  </si>
  <si>
    <t>1080066</t>
  </si>
  <si>
    <t>L100000407840</t>
  </si>
  <si>
    <t>G100000410470</t>
  </si>
  <si>
    <t>https://www.gem.wiki/Fisipe_power_station</t>
  </si>
  <si>
    <t>Fisipe power station</t>
  </si>
  <si>
    <t>1129132</t>
  </si>
  <si>
    <t>L100000407839</t>
  </si>
  <si>
    <t>G100000410469</t>
  </si>
  <si>
    <t>https://www.gem.wiki/Indorama_Sines_power_station</t>
  </si>
  <si>
    <t>Indorama Sines power station</t>
  </si>
  <si>
    <t>Sines</t>
  </si>
  <si>
    <t>L100000407838</t>
  </si>
  <si>
    <t>G100000410468</t>
  </si>
  <si>
    <t>https://www.gem.wiki/Lares_power_station</t>
  </si>
  <si>
    <t>Lares power station</t>
  </si>
  <si>
    <t>Figueira da Foz</t>
  </si>
  <si>
    <t>Bloomberg: 1005456</t>
  </si>
  <si>
    <t>ENTSO-E: 16WLARES1------B</t>
  </si>
  <si>
    <t>1067931, WRI: WRI1023231</t>
  </si>
  <si>
    <t>L100000400587</t>
  </si>
  <si>
    <t>G100000400587</t>
  </si>
  <si>
    <t>ENTSO-E: 16WLARES2------3</t>
  </si>
  <si>
    <t>G100000400588</t>
  </si>
  <si>
    <t>https://www.gem.wiki/Matosinhos_Refinery_power_station</t>
  </si>
  <si>
    <t>Matosinhos Refinery power station</t>
  </si>
  <si>
    <t>Matosinhos</t>
  </si>
  <si>
    <t>Bloomberg: 1005462</t>
  </si>
  <si>
    <t>1134004</t>
  </si>
  <si>
    <t>1216973, 1216974</t>
  </si>
  <si>
    <t>L100000407836</t>
  </si>
  <si>
    <t>G100000410466</t>
  </si>
  <si>
    <t>https://www.gem.wiki/Ribatejo_power_station</t>
  </si>
  <si>
    <t>Ribatejo power station</t>
  </si>
  <si>
    <t>Carregado</t>
  </si>
  <si>
    <t>Lisboa</t>
  </si>
  <si>
    <t>ENTSO-E: 16WRIBATE1-----0</t>
  </si>
  <si>
    <t>1049809</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</si>
  <si>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</si>
  <si>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</si>
  <si>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</si>
  <si>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</si>
  <si>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</si>
  <si>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</si>
  <si>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</si>
  <si>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</si>
  <si>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</si>
  <si>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</si>
  <si>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</si>
  <si>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1029364</t>
  </si>
  <si>
    <t>L100000407835</t>
  </si>
  <si>
    <t>G100000410465</t>
  </si>
  <si>
    <t>https://www.gem.wiki/Sines_Polimeros_power_station</t>
  </si>
  <si>
    <t>Sines Polimeros power station</t>
  </si>
  <si>
    <t>1076236</t>
  </si>
  <si>
    <t>L100000400592</t>
  </si>
  <si>
    <t>G100000400592</t>
  </si>
  <si>
    <t>https://www.gem.wiki/Sines_Refinery_power_station</t>
  </si>
  <si>
    <t>Sines Refinery power station</t>
  </si>
  <si>
    <t>Sinecogeração - Cogeração Da Refinaria De Sines</t>
  </si>
  <si>
    <t>1025476, 1134003</t>
  </si>
  <si>
    <t>L100001000074</t>
  </si>
  <si>
    <t>G100001000186</t>
  </si>
  <si>
    <t>https://www.gem.wiki/Tapada_do_Outeiro_power_station</t>
  </si>
  <si>
    <t>Tapada do Outeiro power station</t>
  </si>
  <si>
    <t>Medas</t>
  </si>
  <si>
    <t>Gondomar</t>
  </si>
  <si>
    <t>ENTSO-E: 16WRTG01-------3</t>
  </si>
  <si>
    <t>1032083</t>
  </si>
  <si>
    <t>L100000400593</t>
  </si>
  <si>
    <t>G100000400593</t>
  </si>
  <si>
    <t>ENTSO-E: 16WRTG02-------V</t>
  </si>
  <si>
    <t>G100000400594</t>
  </si>
  <si>
    <t>ENTSO-E: 16WRTG03-------M</t>
  </si>
  <si>
    <t>G100000400595</t>
  </si>
  <si>
    <t>https://www.gem.wiki/Terceira_power_station</t>
  </si>
  <si>
    <t>Terceira power station</t>
  </si>
  <si>
    <t>Belo Jardim Thermal power station</t>
  </si>
  <si>
    <t>1039365</t>
  </si>
  <si>
    <t>L100001000071</t>
  </si>
  <si>
    <t>G100001000183</t>
  </si>
  <si>
    <t>https://www.gem.wiki/Viana_Mill_power_station</t>
  </si>
  <si>
    <t>Viana Mill power station</t>
  </si>
  <si>
    <t>Vila Franca</t>
  </si>
  <si>
    <t>Viana de Castelo</t>
  </si>
  <si>
    <t>Bloomberg: 1010678</t>
  </si>
  <si>
    <t>1072927</t>
  </si>
  <si>
    <t>L100000407834</t>
  </si>
  <si>
    <t>G100000410464</t>
  </si>
  <si>
    <t>1306541, 1210244</t>
  </si>
  <si>
    <t>G100000410463</t>
  </si>
  <si>
    <t>https://www.gem.wiki/Vitória_power_station</t>
  </si>
  <si>
    <t>Vitória power station</t>
  </si>
  <si>
    <t>Phase 1&amp;2</t>
  </si>
  <si>
    <t>1015671</t>
  </si>
  <si>
    <t>1156287, 1156288, 1156289, 1156290, 1254949, 1156291, 1156293, 1156294, 1156296, 1156297, 1254951</t>
  </si>
  <si>
    <t>L100001000075</t>
  </si>
  <si>
    <t>G100001000187</t>
  </si>
  <si>
    <t>Phase 3</t>
  </si>
  <si>
    <t>1212905, 1212906, 1212908</t>
  </si>
  <si>
    <t>G100001000188</t>
  </si>
  <si>
    <t>https://www.gem.wiki/Borzesti_power_station</t>
  </si>
  <si>
    <t>Romania</t>
  </si>
  <si>
    <t>Borzesti power station</t>
  </si>
  <si>
    <t>Borzesti</t>
  </si>
  <si>
    <t>Bacau</t>
  </si>
  <si>
    <t>Bloomberg: 1005392</t>
  </si>
  <si>
    <t>1074893</t>
  </si>
  <si>
    <t>L407795</t>
  </si>
  <si>
    <t>G410370</t>
  </si>
  <si>
    <t>https://www.gem.wiki/Braila_power_station</t>
  </si>
  <si>
    <t>Braila power station</t>
  </si>
  <si>
    <t>Varsatura</t>
  </si>
  <si>
    <t>Braila</t>
  </si>
  <si>
    <t>1026978</t>
  </si>
  <si>
    <t>L103287</t>
  </si>
  <si>
    <t>G412778</t>
  </si>
  <si>
    <t>G412777</t>
  </si>
  <si>
    <t>G412776</t>
  </si>
  <si>
    <t>G412775</t>
  </si>
  <si>
    <t>https://www.gem.wiki/Brazi_power_station</t>
  </si>
  <si>
    <t>Brazi power station</t>
  </si>
  <si>
    <t>Brazii de Sus</t>
  </si>
  <si>
    <t>Prahova</t>
  </si>
  <si>
    <t>Bloomberg: 1010488</t>
  </si>
  <si>
    <t>ENTSOE: 30WBRAZBRAZ5---1</t>
  </si>
  <si>
    <t>1026987</t>
  </si>
  <si>
    <t>L400596</t>
  </si>
  <si>
    <t>G400596</t>
  </si>
  <si>
    <t>ENTSOE: 30WBRAZBRAZ6---X</t>
  </si>
  <si>
    <t>G400597</t>
  </si>
  <si>
    <t>1026988</t>
  </si>
  <si>
    <t>G412774</t>
  </si>
  <si>
    <t>G400598</t>
  </si>
  <si>
    <t>https://www.gem.wiki/Bucharest_Grozavesti_power_station</t>
  </si>
  <si>
    <t>Bucharest Grozavesti power station</t>
  </si>
  <si>
    <t>Bucharest</t>
  </si>
  <si>
    <t>Bloomberg: 1010528</t>
  </si>
  <si>
    <t>1026993</t>
  </si>
  <si>
    <t>L400599</t>
  </si>
  <si>
    <t>G400599</t>
  </si>
  <si>
    <t>G400600</t>
  </si>
  <si>
    <t>G406343</t>
  </si>
  <si>
    <t>G406342</t>
  </si>
  <si>
    <t>https://www.gem.wiki/Bucharest_Progresu_power_station</t>
  </si>
  <si>
    <t>Bucharest Progresu power station</t>
  </si>
  <si>
    <t>Bloomberg: 1010556, WRI: WRI1019116</t>
  </si>
  <si>
    <t>1026994</t>
  </si>
  <si>
    <t>L400601</t>
  </si>
  <si>
    <t>G400601</t>
  </si>
  <si>
    <t>G400602</t>
  </si>
  <si>
    <t>G400603</t>
  </si>
  <si>
    <t>G400604</t>
  </si>
  <si>
    <t>G400605</t>
  </si>
  <si>
    <t>https://www.gem.wiki/Bucharest-Sud_power_station</t>
  </si>
  <si>
    <t>Bucharest-Sud power station</t>
  </si>
  <si>
    <t>Bucuresti</t>
  </si>
  <si>
    <t>Bloomberg: 1010492, WRI: WRI1019107</t>
  </si>
  <si>
    <t>1026997</t>
  </si>
  <si>
    <t>L400606</t>
  </si>
  <si>
    <t>G400606</t>
  </si>
  <si>
    <t>G400607</t>
  </si>
  <si>
    <t>ENTSOE: 30WELCEBUCU3---2</t>
  </si>
  <si>
    <t>G400608</t>
  </si>
  <si>
    <t>ENTSOE: 30WELCEBUCU4---Y</t>
  </si>
  <si>
    <t>G400609</t>
  </si>
  <si>
    <t>ENTSOE: 30WELCEBUCU5---T</t>
  </si>
  <si>
    <t>G400610</t>
  </si>
  <si>
    <t>ENTSOE: 30WELCEBUCU6---O</t>
  </si>
  <si>
    <t>G400611</t>
  </si>
  <si>
    <t>G406344</t>
  </si>
  <si>
    <t>https://www.gem.wiki/Bucharest-Titan_power_station</t>
  </si>
  <si>
    <t>Bucharest-Titan power station</t>
  </si>
  <si>
    <t>1026995</t>
  </si>
  <si>
    <t>L407796</t>
  </si>
  <si>
    <t>G410371</t>
  </si>
  <si>
    <t>https://www.gem.wiki/Bucharest-Vest_power_station</t>
  </si>
  <si>
    <t>Bucharest-Vest power station</t>
  </si>
  <si>
    <t>2.1</t>
  </si>
  <si>
    <t>Bloomberg: 1010494, WRI: WRI1019106</t>
  </si>
  <si>
    <t>ENTSOE: 30WELCEBUCV1---6</t>
  </si>
  <si>
    <t>1026998</t>
  </si>
  <si>
    <t>L400612</t>
  </si>
  <si>
    <t>G400612</t>
  </si>
  <si>
    <t>2.2</t>
  </si>
  <si>
    <t>ENTSOE: 30WELCEBUCV2---1</t>
  </si>
  <si>
    <t>G400613</t>
  </si>
  <si>
    <t>3+4</t>
  </si>
  <si>
    <t>ENTSOE: 30WELCEBUCV3---X</t>
  </si>
  <si>
    <t>1107420, 1196960</t>
  </si>
  <si>
    <t>G400614</t>
  </si>
  <si>
    <t>https://www.gem.wiki/Chimcomplex_power_station</t>
  </si>
  <si>
    <t>Chimcomplex power station</t>
  </si>
  <si>
    <t>Ramnicu</t>
  </si>
  <si>
    <t>Valcea</t>
  </si>
  <si>
    <t>Bloomberg: 1009682</t>
  </si>
  <si>
    <t>1138482</t>
  </si>
  <si>
    <t>L407794</t>
  </si>
  <si>
    <t>G410369</t>
  </si>
  <si>
    <t>https://www.gem.wiki/Ciech_Soda_power_station</t>
  </si>
  <si>
    <t>Ciech Soda power station</t>
  </si>
  <si>
    <t>1134890</t>
  </si>
  <si>
    <t>1307694, 1307696, 1307695, 1307697, 1307698</t>
  </si>
  <si>
    <t>L407793</t>
  </si>
  <si>
    <t>G410368</t>
  </si>
  <si>
    <t>https://www.gem.wiki/Craiova_II_power_station</t>
  </si>
  <si>
    <t>Craiova II power station</t>
  </si>
  <si>
    <t>Craiova</t>
  </si>
  <si>
    <t>Dolj</t>
  </si>
  <si>
    <t>1027042</t>
  </si>
  <si>
    <t>L103290</t>
  </si>
  <si>
    <t>G406339</t>
  </si>
  <si>
    <t>https://www.gem.wiki/Galati_power_station</t>
  </si>
  <si>
    <t>Galati power station</t>
  </si>
  <si>
    <t>TA3</t>
  </si>
  <si>
    <t>Galati</t>
  </si>
  <si>
    <t>Bloomberg: 1005400, WRI: WRI1019102</t>
  </si>
  <si>
    <t>ENTSOE: 30WGALATGALA3--G</t>
  </si>
  <si>
    <t>1027081</t>
  </si>
  <si>
    <t>L400615</t>
  </si>
  <si>
    <t>G400615</t>
  </si>
  <si>
    <t>TA4</t>
  </si>
  <si>
    <t>G410367</t>
  </si>
  <si>
    <t>TA5</t>
  </si>
  <si>
    <t>G410366</t>
  </si>
  <si>
    <t>TA6</t>
  </si>
  <si>
    <t>ENTSOE: 30WGALAGALA5---Q</t>
  </si>
  <si>
    <t>G400616</t>
  </si>
  <si>
    <t>https://www.gem.wiki/Govora_power_station</t>
  </si>
  <si>
    <t>Govora power station</t>
  </si>
  <si>
    <t>1027092</t>
  </si>
  <si>
    <t>L103304</t>
  </si>
  <si>
    <t>G400618</t>
  </si>
  <si>
    <t>G400619</t>
  </si>
  <si>
    <t>https://www.gem.wiki/Hefaistos_power_station</t>
  </si>
  <si>
    <t>Hefaistos power station</t>
  </si>
  <si>
    <t>Fântânele</t>
  </si>
  <si>
    <t>Mures</t>
  </si>
  <si>
    <t>L406416</t>
  </si>
  <si>
    <t>G406377</t>
  </si>
  <si>
    <t>https://www.gem.wiki/Iasi-1_power_station</t>
  </si>
  <si>
    <t>Iasi-1 power station</t>
  </si>
  <si>
    <t>Iasi</t>
  </si>
  <si>
    <t>Bloomberg: 1010530</t>
  </si>
  <si>
    <t>1027106</t>
  </si>
  <si>
    <t>L400620</t>
  </si>
  <si>
    <t>G400620</t>
  </si>
  <si>
    <t>G412773</t>
  </si>
  <si>
    <t>G400621</t>
  </si>
  <si>
    <t>G412772</t>
  </si>
  <si>
    <t>https://www.gem.wiki/Iernut_power_station</t>
  </si>
  <si>
    <t>Iernut power station</t>
  </si>
  <si>
    <t>Centralei Termoelectrice Iernut</t>
  </si>
  <si>
    <t>Iernut</t>
  </si>
  <si>
    <t>Bloomberg: 1010534, WRI: WRI1019098</t>
  </si>
  <si>
    <t>ENTSOE: 30WELCEIERN1---E</t>
  </si>
  <si>
    <t>CTE Iernut, Ludus-Iernut</t>
  </si>
  <si>
    <t>1027107</t>
  </si>
  <si>
    <t>L400622</t>
  </si>
  <si>
    <t>G400622</t>
  </si>
  <si>
    <t>G410135</t>
  </si>
  <si>
    <t>G410134</t>
  </si>
  <si>
    <t>ENTSOE: 30WELCENIERN4--M</t>
  </si>
  <si>
    <t>G400623</t>
  </si>
  <si>
    <t>ENTSOE: 30WELCEIERN5---V</t>
  </si>
  <si>
    <t>G400624</t>
  </si>
  <si>
    <t>ENTSOE: 30WELCEIERN6---Q</t>
  </si>
  <si>
    <t>G400625</t>
  </si>
  <si>
    <t>1202551, 1285717, 1285721, 1285718, 1285719, 1285720</t>
  </si>
  <si>
    <t>G400626</t>
  </si>
  <si>
    <t>https://www.gem.wiki/Isalnita_power_station</t>
  </si>
  <si>
    <t>Isalnita power station</t>
  </si>
  <si>
    <t>Isalnita</t>
  </si>
  <si>
    <t>Ișalnița power station</t>
  </si>
  <si>
    <t>1027043</t>
  </si>
  <si>
    <t>L103291</t>
  </si>
  <si>
    <t>G406340</t>
  </si>
  <si>
    <t>G406338</t>
  </si>
  <si>
    <t>https://www.gem.wiki/Mintia-Deva_power_station</t>
  </si>
  <si>
    <t>Mintia-Deva power station</t>
  </si>
  <si>
    <t>Mintia</t>
  </si>
  <si>
    <t>Hunedoara</t>
  </si>
  <si>
    <t>Bloomberg: 1005404</t>
  </si>
  <si>
    <t>1126492</t>
  </si>
  <si>
    <t>L103297</t>
  </si>
  <si>
    <t>G401073</t>
  </si>
  <si>
    <t>https://www.gem.wiki/Oradea_power_station</t>
  </si>
  <si>
    <t>Oradea power station</t>
  </si>
  <si>
    <t>Oradea</t>
  </si>
  <si>
    <t>Bihor</t>
  </si>
  <si>
    <t>1027170</t>
  </si>
  <si>
    <t>L103286</t>
  </si>
  <si>
    <t>G400628</t>
  </si>
  <si>
    <t>https://www.gem.wiki/Palas_power_station</t>
  </si>
  <si>
    <t>Palas power station</t>
  </si>
  <si>
    <t>Anda</t>
  </si>
  <si>
    <t>Constanta</t>
  </si>
  <si>
    <t>1027176</t>
  </si>
  <si>
    <t>L408760</t>
  </si>
  <si>
    <t>G412771</t>
  </si>
  <si>
    <t>G412770</t>
  </si>
  <si>
    <t>1136891</t>
  </si>
  <si>
    <t>G412769</t>
  </si>
  <si>
    <t>https://www.gem.wiki/Petrom_Brazi_power_station</t>
  </si>
  <si>
    <t>Petrom Brazi power station</t>
  </si>
  <si>
    <t>Bloomberg: 1005406, WRI: WRI1019097</t>
  </si>
  <si>
    <t>ENTSOE: 30W-PETR-BRAZ1-W</t>
  </si>
  <si>
    <t>1060996</t>
  </si>
  <si>
    <t>1203667, 1210007, 1210008</t>
  </si>
  <si>
    <t>L400629</t>
  </si>
  <si>
    <t>G400629</t>
  </si>
  <si>
    <t>GT1&amp;2</t>
  </si>
  <si>
    <t>1190188, 1190189</t>
  </si>
  <si>
    <t>G412768</t>
  </si>
  <si>
    <t>https://www.gem.wiki/Petromidia_Refinery_power_station</t>
  </si>
  <si>
    <t>Petromidia Refinery power station</t>
  </si>
  <si>
    <t>Navodari</t>
  </si>
  <si>
    <t>1136892</t>
  </si>
  <si>
    <t>L407792</t>
  </si>
  <si>
    <t>G410365</t>
  </si>
  <si>
    <t>G410364</t>
  </si>
  <si>
    <t>https://www.gem.wiki/Ploesti_power_station</t>
  </si>
  <si>
    <t>Ploesti power station</t>
  </si>
  <si>
    <t>COG/NG/HFO</t>
  </si>
  <si>
    <t>Ploiesti</t>
  </si>
  <si>
    <t>L408891</t>
  </si>
  <si>
    <t>G412767</t>
  </si>
  <si>
    <t>https://www.gem.wiki/Romag_Termo_power_station</t>
  </si>
  <si>
    <t>Romag Termo power station</t>
  </si>
  <si>
    <t>Halânga</t>
  </si>
  <si>
    <t>Mehedinti</t>
  </si>
  <si>
    <t>Bloomberg: 1084749</t>
  </si>
  <si>
    <t>Drobeta power station</t>
  </si>
  <si>
    <t>1134796</t>
  </si>
  <si>
    <t>L103300</t>
  </si>
  <si>
    <t>G406341</t>
  </si>
  <si>
    <t>https://www.gem.wiki/Turceni_power_station</t>
  </si>
  <si>
    <t>Turceni power station</t>
  </si>
  <si>
    <t>Turceni</t>
  </si>
  <si>
    <t>Gorj</t>
  </si>
  <si>
    <t>1027288</t>
  </si>
  <si>
    <t>L103296</t>
  </si>
  <si>
    <t>G406337</t>
  </si>
  <si>
    <t>https://www.gem.wiki/Veolia_Ploiesti_power_station</t>
  </si>
  <si>
    <t>Veolia Ploiesti power station</t>
  </si>
  <si>
    <t>1129933</t>
  </si>
  <si>
    <t>L407797</t>
  </si>
  <si>
    <t>G410363</t>
  </si>
  <si>
    <t>https://www.gem.wiki/Adler_power_station</t>
  </si>
  <si>
    <t>Russia</t>
  </si>
  <si>
    <t>Adler power station</t>
  </si>
  <si>
    <t>Адлерская ТЭС</t>
  </si>
  <si>
    <t>Adler</t>
  </si>
  <si>
    <t>Krasnodar Krai</t>
  </si>
  <si>
    <t>WRI: WRI1061913</t>
  </si>
  <si>
    <t>Adlerskaya</t>
  </si>
  <si>
    <t>1068566</t>
  </si>
  <si>
    <t>1201787, 1229273, 1229276</t>
  </si>
  <si>
    <t>L407165</t>
  </si>
  <si>
    <t>G409363</t>
  </si>
  <si>
    <t>1229274, 1229275, 1229277</t>
  </si>
  <si>
    <t>G409362</t>
  </si>
  <si>
    <t>https://www.gem.wiki/Akademicheskaya_power_station</t>
  </si>
  <si>
    <t>Akademicheskaya power station</t>
  </si>
  <si>
    <t>ТЭЦ Академическая</t>
  </si>
  <si>
    <t>Yekaterinburg</t>
  </si>
  <si>
    <t>Sverdlovsk Oblast</t>
  </si>
  <si>
    <t>WRI: WRI1061894</t>
  </si>
  <si>
    <t>1085977</t>
  </si>
  <si>
    <t>1232859, 1241015</t>
  </si>
  <si>
    <t>L407164</t>
  </si>
  <si>
    <t>G409361</t>
  </si>
  <si>
    <t>https://www.gem.wiki/Alexin_power_station</t>
  </si>
  <si>
    <t>Alexin power station</t>
  </si>
  <si>
    <t>Алексинская ТЭЦ</t>
  </si>
  <si>
    <t>Aleksin</t>
  </si>
  <si>
    <t>Tula Oblast</t>
  </si>
  <si>
    <t>Aleksinskaya</t>
  </si>
  <si>
    <t>1026524</t>
  </si>
  <si>
    <t>1249733, 1249735, 1249734</t>
  </si>
  <si>
    <t>L407163</t>
  </si>
  <si>
    <t>G409360</t>
  </si>
  <si>
    <t>https://www.gem.wiki/Altai-Koks_CHP_power_station</t>
  </si>
  <si>
    <t>Altai-Koks CHP power station</t>
  </si>
  <si>
    <t>ТЭЦ ОАО "Алтай-кокс"</t>
  </si>
  <si>
    <t>Zarinsk</t>
  </si>
  <si>
    <t>Altai Krai</t>
  </si>
  <si>
    <t>WRI: WRI1061845</t>
  </si>
  <si>
    <t>1010757</t>
  </si>
  <si>
    <t>L408426</t>
  </si>
  <si>
    <t>G411936</t>
  </si>
  <si>
    <t>G411935</t>
  </si>
  <si>
    <t>G411934</t>
  </si>
  <si>
    <t>https://www.gem.wiki/Arkhangelsk_PPM_power_station</t>
  </si>
  <si>
    <t>Arkhangelsk PPM power station</t>
  </si>
  <si>
    <t>ТЭС-1 Архангельского ЦБК, ТЭС-1 АЦБК, ТЭЦ-1 Архангельского ЦБК</t>
  </si>
  <si>
    <t>Novodvinsk</t>
  </si>
  <si>
    <t>Arkhangelsk</t>
  </si>
  <si>
    <t>L103312</t>
  </si>
  <si>
    <t>G411124</t>
  </si>
  <si>
    <t>G411123</t>
  </si>
  <si>
    <t>https://www.gem.wiki/Arkhangelsk_power_station</t>
  </si>
  <si>
    <t>Arkhangelsk power station</t>
  </si>
  <si>
    <t>Архангельская ТЭЦ</t>
  </si>
  <si>
    <t>WRI: WRI1003660</t>
  </si>
  <si>
    <t>1055999</t>
  </si>
  <si>
    <t>L407162</t>
  </si>
  <si>
    <t>G409359</t>
  </si>
  <si>
    <t>G409358</t>
  </si>
  <si>
    <t>G409357</t>
  </si>
  <si>
    <t>G409356</t>
  </si>
  <si>
    <t>G409355</t>
  </si>
  <si>
    <t>G409354</t>
  </si>
  <si>
    <t>https://www.gem.wiki/Artyomovskaya_TPP-2_power_station</t>
  </si>
  <si>
    <t>Artyomovskaya TPP-2 power station</t>
  </si>
  <si>
    <t>Артемовская ТЭЦ-2</t>
  </si>
  <si>
    <t>Artyom</t>
  </si>
  <si>
    <t>Primorsky Krai</t>
  </si>
  <si>
    <t>Artemovskaya, Artyomov</t>
  </si>
  <si>
    <t>L104669</t>
  </si>
  <si>
    <t>G411933</t>
  </si>
  <si>
    <t>G411932</t>
  </si>
  <si>
    <t>CHP2-1</t>
  </si>
  <si>
    <t>WRI: WRI1003661</t>
  </si>
  <si>
    <t>G409375</t>
  </si>
  <si>
    <t>CHP2-2</t>
  </si>
  <si>
    <t>G409374</t>
  </si>
  <si>
    <t>CHP2-3</t>
  </si>
  <si>
    <t>G409373</t>
  </si>
  <si>
    <t>CHP2-4</t>
  </si>
  <si>
    <t>G409372</t>
  </si>
  <si>
    <t>https://www.gem.wiki/Astrakhan_CHP-2_power_station</t>
  </si>
  <si>
    <t>Astrakhan CHP-2 power station</t>
  </si>
  <si>
    <t>Астраханская ТЭЦ-2</t>
  </si>
  <si>
    <t>Astrakhan</t>
  </si>
  <si>
    <t>WRI: WRI1061755</t>
  </si>
  <si>
    <t>1026528</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</si>
  <si>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</si>
  <si>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</si>
  <si>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</si>
  <si>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</si>
  <si>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</si>
  <si>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</si>
  <si>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</si>
  <si>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</si>
  <si>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</si>
  <si>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</si>
  <si>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</si>
  <si>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1026527</t>
  </si>
  <si>
    <t>1196982, 1259082, 1259083</t>
  </si>
  <si>
    <t>L407241</t>
  </si>
  <si>
    <t>G409348</t>
  </si>
  <si>
    <t>https://www.gem.wiki/Astrakhan_power_station</t>
  </si>
  <si>
    <t>Astrakhan power station</t>
  </si>
  <si>
    <t>Астраханская ПГУ-235, ПГУ-235 котельной «Центральная» Астрахани</t>
  </si>
  <si>
    <t>WRI: WRI1061754</t>
  </si>
  <si>
    <t>Astrakhan CC-235 power station, CCGT-235 of the boiler house "Central" Astrakhan</t>
  </si>
  <si>
    <t>1047043</t>
  </si>
  <si>
    <t>1259084, 1259086, 1259085, 1259087, 1259088, 1259089</t>
  </si>
  <si>
    <t>L407160</t>
  </si>
  <si>
    <t>G409347</t>
  </si>
  <si>
    <t>G409346</t>
  </si>
  <si>
    <t>https://www.gem.wiki/Avtovskaya_power_station</t>
  </si>
  <si>
    <t>Avtovskaya power station</t>
  </si>
  <si>
    <t>Автовская ТЭЦ</t>
  </si>
  <si>
    <t>Saint Petersburg</t>
  </si>
  <si>
    <t>WRI: WRI1061626</t>
  </si>
  <si>
    <t>Avtovskaya CHP Plant-15</t>
  </si>
  <si>
    <t>1021881</t>
  </si>
  <si>
    <t>L407159</t>
  </si>
  <si>
    <t>G409345</t>
  </si>
  <si>
    <t>G409344</t>
  </si>
  <si>
    <t>https://www.gem.wiki/Avtozavod_power_station</t>
  </si>
  <si>
    <t>Avtozavod power station</t>
  </si>
  <si>
    <t>Автозаводская ТЭЦ</t>
  </si>
  <si>
    <t>Nizhny Novgorod</t>
  </si>
  <si>
    <t>Nizhny Novgorod Oblast</t>
  </si>
  <si>
    <t>Gorky Motor Works CHP</t>
  </si>
  <si>
    <t>1017721</t>
  </si>
  <si>
    <t>L407158</t>
  </si>
  <si>
    <t>G409340</t>
  </si>
  <si>
    <t>G409339</t>
  </si>
  <si>
    <t>G409338</t>
  </si>
  <si>
    <t>G409343</t>
  </si>
  <si>
    <t>G409342</t>
  </si>
  <si>
    <t>G409341</t>
  </si>
  <si>
    <t>G409364</t>
  </si>
  <si>
    <t>https://www.gem.wiki/Balabanovskaya_CHP_power_station</t>
  </si>
  <si>
    <t>Balabanovskaya CHP power station</t>
  </si>
  <si>
    <t>Балабановская ТЭЦ</t>
  </si>
  <si>
    <t>СС1</t>
  </si>
  <si>
    <t>Balabanovo</t>
  </si>
  <si>
    <t>Borovsky District</t>
  </si>
  <si>
    <t>Kaluga Oblast</t>
  </si>
  <si>
    <t>L407771</t>
  </si>
  <si>
    <t>G410302</t>
  </si>
  <si>
    <t>СС2</t>
  </si>
  <si>
    <t>G410301</t>
  </si>
  <si>
    <t>СС3</t>
  </si>
  <si>
    <t>G410300</t>
  </si>
  <si>
    <t>https://www.gem.wiki/Balakovo_CHP-4_power_station</t>
  </si>
  <si>
    <t>Balakovo CHP-4 power station</t>
  </si>
  <si>
    <t>Балаковская ТЭЦ-4</t>
  </si>
  <si>
    <t>Balakovo</t>
  </si>
  <si>
    <t>Saratov Oblast</t>
  </si>
  <si>
    <t>1067212</t>
  </si>
  <si>
    <t>L407157</t>
  </si>
  <si>
    <t>G410643</t>
  </si>
  <si>
    <t>G410642</t>
  </si>
  <si>
    <t>WRI: WRI1003662</t>
  </si>
  <si>
    <t>G409336</t>
  </si>
  <si>
    <t>G409335</t>
  </si>
  <si>
    <t>G409334</t>
  </si>
  <si>
    <t>G409333</t>
  </si>
  <si>
    <t>https://www.gem.wiki/Berezniki_CHP-2_power_station</t>
  </si>
  <si>
    <t>Berezniki CHP-2 power station</t>
  </si>
  <si>
    <t>Березниковская ТЭЦ-2</t>
  </si>
  <si>
    <t>Berezniki</t>
  </si>
  <si>
    <t>Perm Krai</t>
  </si>
  <si>
    <t>WRI: WRI1003668</t>
  </si>
  <si>
    <t>1026555</t>
  </si>
  <si>
    <t>L407156</t>
  </si>
  <si>
    <t>G409331</t>
  </si>
  <si>
    <t>https://www.gem.wiki/Budennovskaya_power_station</t>
  </si>
  <si>
    <t>Budennovskaya power station</t>
  </si>
  <si>
    <t>Буденновская ТЭС</t>
  </si>
  <si>
    <t>Budyonnovsk</t>
  </si>
  <si>
    <t>Stavropol Krai</t>
  </si>
  <si>
    <t>WRI: WRI1062043</t>
  </si>
  <si>
    <t>1092287</t>
  </si>
  <si>
    <t>1244039, 1244040, 1244041</t>
  </si>
  <si>
    <t>L407155</t>
  </si>
  <si>
    <t>G409330</t>
  </si>
  <si>
    <t>https://www.gem.wiki/CHP-11_(Mosenergo)_power_station</t>
  </si>
  <si>
    <t>CHP-11 (Mosenergo) power station</t>
  </si>
  <si>
    <t>ТЭЦ-11 им. М.Я. Уфаева</t>
  </si>
  <si>
    <t>Moscow</t>
  </si>
  <si>
    <t>1023115</t>
  </si>
  <si>
    <t>L407170</t>
  </si>
  <si>
    <t>G409303</t>
  </si>
  <si>
    <t>G409305</t>
  </si>
  <si>
    <t>G409304</t>
  </si>
  <si>
    <t>G409306</t>
  </si>
  <si>
    <t>https://www.gem.wiki/CHP-12_(Mosenergo)_power_station</t>
  </si>
  <si>
    <t>CHP-12 (Mosenergo) power station</t>
  </si>
  <si>
    <t>ТЭЦ-12</t>
  </si>
  <si>
    <t>Frunzenskaya</t>
  </si>
  <si>
    <t>1023116</t>
  </si>
  <si>
    <t>L407169</t>
  </si>
  <si>
    <t>G409302</t>
  </si>
  <si>
    <t>G409301</t>
  </si>
  <si>
    <t>G409298</t>
  </si>
  <si>
    <t>G409300</t>
  </si>
  <si>
    <t>G409299</t>
  </si>
  <si>
    <t>G409297</t>
  </si>
  <si>
    <t>https://www.gem.wiki/CHP-16_(Mosenergo)_power_station</t>
  </si>
  <si>
    <t>CHP-16 (Mosenergo) power station</t>
  </si>
  <si>
    <t>ТЭЦ-16</t>
  </si>
  <si>
    <t>Khoroshevo-Mnevniki</t>
  </si>
  <si>
    <t>Leningradskaya CHPP</t>
  </si>
  <si>
    <t>1023117</t>
  </si>
  <si>
    <t>L407168</t>
  </si>
  <si>
    <t>G409296</t>
  </si>
  <si>
    <t>G409295</t>
  </si>
  <si>
    <t>G409294</t>
  </si>
  <si>
    <t>G409293</t>
  </si>
  <si>
    <t>https://www.gem.wiki/CHP-20_(Mosenergo)_power_station</t>
  </si>
  <si>
    <t>CHP-20 (Mosenergo) power station</t>
  </si>
  <si>
    <t>ТЭЦ-20, Калужская ТЭЦ (predecessor)</t>
  </si>
  <si>
    <t>Kaluzhskaya</t>
  </si>
  <si>
    <t>1023119</t>
  </si>
  <si>
    <t>L407167</t>
  </si>
  <si>
    <t>G409287</t>
  </si>
  <si>
    <t>G409292</t>
  </si>
  <si>
    <t>G409291</t>
  </si>
  <si>
    <t>G409290</t>
  </si>
  <si>
    <t>G409289</t>
  </si>
  <si>
    <t>G409288</t>
  </si>
  <si>
    <t>1199300, 1234601</t>
  </si>
  <si>
    <t>G409286</t>
  </si>
  <si>
    <t>https://www.gem.wiki/CHP-21_(Mosenergo)_power_station</t>
  </si>
  <si>
    <t>CHP-21 (Mosenergo) power station</t>
  </si>
  <si>
    <t>ТЭЦ-21</t>
  </si>
  <si>
    <t>1023120</t>
  </si>
  <si>
    <t>L407166</t>
  </si>
  <si>
    <t>G409285</t>
  </si>
  <si>
    <t>G409280</t>
  </si>
  <si>
    <t>G409275</t>
  </si>
  <si>
    <t>G409284</t>
  </si>
  <si>
    <t>G409283</t>
  </si>
  <si>
    <t>G409282</t>
  </si>
  <si>
    <t>G409281</t>
  </si>
  <si>
    <t>G409279</t>
  </si>
  <si>
    <t>G409278</t>
  </si>
  <si>
    <t>G409277</t>
  </si>
  <si>
    <t>G409276</t>
  </si>
  <si>
    <t>https://www.gem.wiki/CHP-23_(Mosenergo)_power_station</t>
  </si>
  <si>
    <t>CHP-23 (Mosenergo) power station</t>
  </si>
  <si>
    <t>ТЭЦ-23, Люберецкая ТЭЦ</t>
  </si>
  <si>
    <t>Izmailovskaya</t>
  </si>
  <si>
    <t>1023122</t>
  </si>
  <si>
    <t>L407188</t>
  </si>
  <si>
    <t>G409274</t>
  </si>
  <si>
    <t>G409273</t>
  </si>
  <si>
    <t>G409272</t>
  </si>
  <si>
    <t>G409271</t>
  </si>
  <si>
    <t>G409270</t>
  </si>
  <si>
    <t>G409269</t>
  </si>
  <si>
    <t>G409268</t>
  </si>
  <si>
    <t>G409267</t>
  </si>
  <si>
    <t>https://www.gem.wiki/CHP-25_(Mosenergo)_power_station</t>
  </si>
  <si>
    <t>CHP-25 (Mosenergo) power station</t>
  </si>
  <si>
    <t>ТЭЦ-25</t>
  </si>
  <si>
    <t>1023123</t>
  </si>
  <si>
    <t>L407187</t>
  </si>
  <si>
    <t>G409266</t>
  </si>
  <si>
    <t>G409265</t>
  </si>
  <si>
    <t>G409264</t>
  </si>
  <si>
    <t>G409263</t>
  </si>
  <si>
    <t>G409262</t>
  </si>
  <si>
    <t>G409261</t>
  </si>
  <si>
    <t>G409260</t>
  </si>
  <si>
    <t>https://www.gem.wiki/CHP-26_(Mosenergo)_power_station</t>
  </si>
  <si>
    <t>CHP-26 (Mosenergo) power station</t>
  </si>
  <si>
    <t>ТЭЦ-26</t>
  </si>
  <si>
    <t>1023124</t>
  </si>
  <si>
    <t>L407186</t>
  </si>
  <si>
    <t>G409259</t>
  </si>
  <si>
    <t>G409258</t>
  </si>
  <si>
    <t>G409257</t>
  </si>
  <si>
    <t>G409256</t>
  </si>
  <si>
    <t>G409255</t>
  </si>
  <si>
    <t>G409254</t>
  </si>
  <si>
    <t>G409253</t>
  </si>
  <si>
    <t>G409252</t>
  </si>
  <si>
    <t>https://www.gem.wiki/CHP-27_(Mosenergo)_power_station</t>
  </si>
  <si>
    <t>CHP-27 (Mosenergo) power station</t>
  </si>
  <si>
    <t>ТЭЦ-27</t>
  </si>
  <si>
    <t>Chelobitevo</t>
  </si>
  <si>
    <t>Mytishchi</t>
  </si>
  <si>
    <t>Moscow Oblast</t>
  </si>
  <si>
    <t>1023125</t>
  </si>
  <si>
    <t>L407185</t>
  </si>
  <si>
    <t>G409251</t>
  </si>
  <si>
    <t>G409250</t>
  </si>
  <si>
    <t>G409249</t>
  </si>
  <si>
    <t>G409248</t>
  </si>
  <si>
    <t>https://www.gem.wiki/CHP-8_(Mosenergo)_power_station</t>
  </si>
  <si>
    <t>CHP-8 (Mosenergo) power station</t>
  </si>
  <si>
    <t>ТЭЦ-8</t>
  </si>
  <si>
    <t>1023113</t>
  </si>
  <si>
    <t>L407184</t>
  </si>
  <si>
    <t>G409243</t>
  </si>
  <si>
    <t>G409247</t>
  </si>
  <si>
    <t>G409246</t>
  </si>
  <si>
    <t>G409245</t>
  </si>
  <si>
    <t>G409244</t>
  </si>
  <si>
    <t>https://www.gem.wiki/CHP-9_(Mosenergo)_power_station</t>
  </si>
  <si>
    <t>CHP-9 (Mosenergo) power station</t>
  </si>
  <si>
    <t>ТЭЦ-9</t>
  </si>
  <si>
    <t>1023114</t>
  </si>
  <si>
    <t>L407183</t>
  </si>
  <si>
    <t>G409239</t>
  </si>
  <si>
    <t>G409242</t>
  </si>
  <si>
    <t>G409241</t>
  </si>
  <si>
    <t>G409240</t>
  </si>
  <si>
    <t>https://www.gem.wiki/Central_CHP-1_(TGC-1)_power_station</t>
  </si>
  <si>
    <t>Central CHP-1 (TGC-1) power station</t>
  </si>
  <si>
    <t>Центральная ТЭЦ (ЭС-1) Санкт-Петербург</t>
  </si>
  <si>
    <t>WRI: WRI1062199</t>
  </si>
  <si>
    <t>1021877</t>
  </si>
  <si>
    <t>L407176</t>
  </si>
  <si>
    <t>G409329</t>
  </si>
  <si>
    <t>G409328</t>
  </si>
  <si>
    <t>https://www.gem.wiki/Chaikovskaya_CHP-18_power_station</t>
  </si>
  <si>
    <t>Chaikovskaya CHP-18 power station</t>
  </si>
  <si>
    <t>Чайковская ТЭЦ-18</t>
  </si>
  <si>
    <t>Chaykovsky</t>
  </si>
  <si>
    <t>1026554</t>
  </si>
  <si>
    <t>L407175</t>
  </si>
  <si>
    <t>G409327</t>
  </si>
  <si>
    <t>G409326</t>
  </si>
  <si>
    <t>G409325</t>
  </si>
  <si>
    <t>https://www.gem.wiki/Cheboksary_CHP-2_power_station</t>
  </si>
  <si>
    <t>Cheboksary CHP-2 power station</t>
  </si>
  <si>
    <t>Чебоксарская ТЭЦ-2</t>
  </si>
  <si>
    <t>Cheboksary</t>
  </si>
  <si>
    <t>Chuvash Republic</t>
  </si>
  <si>
    <t>WRI: WRI1003680</t>
  </si>
  <si>
    <t>1012466</t>
  </si>
  <si>
    <t>L407174</t>
  </si>
  <si>
    <t>G409324</t>
  </si>
  <si>
    <t>G409323</t>
  </si>
  <si>
    <t>G409322</t>
  </si>
  <si>
    <t>G409321</t>
  </si>
  <si>
    <t>https://www.gem.wiki/Chelyabinsk_CHP-1_power_station</t>
  </si>
  <si>
    <t>Chelyabinsk CHP-1 power station</t>
  </si>
  <si>
    <t>Челябинская ТЭЦ-1</t>
  </si>
  <si>
    <t>Chelyabinsk</t>
  </si>
  <si>
    <t>Chelyabinsk Oblast</t>
  </si>
  <si>
    <t>WRI: WRI1003681</t>
  </si>
  <si>
    <t>1012147</t>
  </si>
  <si>
    <t>L104772</t>
  </si>
  <si>
    <t>G409320</t>
  </si>
  <si>
    <t>https://www.gem.wiki/Chelyabinsk_CHP-2_power_station</t>
  </si>
  <si>
    <t>Chelyabinsk CHP-2 power station</t>
  </si>
  <si>
    <t>Челябинская ТЭЦ-2</t>
  </si>
  <si>
    <t>NG/C/HFO</t>
  </si>
  <si>
    <t>1012148</t>
  </si>
  <si>
    <t>L104838</t>
  </si>
  <si>
    <t>G409319</t>
  </si>
  <si>
    <t>G409318</t>
  </si>
  <si>
    <t>G409317</t>
  </si>
  <si>
    <t>G409316</t>
  </si>
  <si>
    <t>https://www.gem.wiki/Chelyabinsk_CHP-3_power_station</t>
  </si>
  <si>
    <t>Chelyabinsk CHP-3 power station</t>
  </si>
  <si>
    <t>Челябинская ТЭЦ-3</t>
  </si>
  <si>
    <t>1012149</t>
  </si>
  <si>
    <t>L407173</t>
  </si>
  <si>
    <t>G409315</t>
  </si>
  <si>
    <t>G409314</t>
  </si>
  <si>
    <t>1218816, 1218817</t>
  </si>
  <si>
    <t>G409313</t>
  </si>
  <si>
    <t>https://www.gem.wiki/Chelyabinsk_CHP-4_power_station</t>
  </si>
  <si>
    <t>Chelyabinsk CHP-4 power station</t>
  </si>
  <si>
    <t>Челябинская ГРЭС (Челябинская ТЭЦ-4)</t>
  </si>
  <si>
    <t>WRI: WRI1003682</t>
  </si>
  <si>
    <t>Chelyabinsk State District Power Plant</t>
  </si>
  <si>
    <t>1066928</t>
  </si>
  <si>
    <t>1244197, 1244198</t>
  </si>
  <si>
    <t>L407172</t>
  </si>
  <si>
    <t>G409312</t>
  </si>
  <si>
    <t>G409311</t>
  </si>
  <si>
    <t>1259311, 1259312</t>
  </si>
  <si>
    <t>G409310</t>
  </si>
  <si>
    <t>https://www.gem.wiki/Chelyabinsk_Metals_power_station</t>
  </si>
  <si>
    <t>Chelyabinsk Metals power station</t>
  </si>
  <si>
    <t>ТЭЦ ЧМК</t>
  </si>
  <si>
    <t>NG/BFG/COG</t>
  </si>
  <si>
    <t>CHMK CHP</t>
  </si>
  <si>
    <t>1012150</t>
  </si>
  <si>
    <t>L407171</t>
  </si>
  <si>
    <t>G409309</t>
  </si>
  <si>
    <t>G409308</t>
  </si>
  <si>
    <t>https://www.gem.wiki/Cherepetskaya_power_station</t>
  </si>
  <si>
    <t>Cherepetskaya power station</t>
  </si>
  <si>
    <t>Черепетская ГРЭС, Черепетская ГРЭС имени Д. Г. Жимерина</t>
  </si>
  <si>
    <t>Suvorov</t>
  </si>
  <si>
    <t>Cherepets power station, Cherepetskaya Gres Imeni D. G. Zhimerina</t>
  </si>
  <si>
    <t>L103389</t>
  </si>
  <si>
    <t>G411122</t>
  </si>
  <si>
    <t>G411121</t>
  </si>
  <si>
    <t>https://www.gem.wiki/Cherepovetskaya_power_station</t>
  </si>
  <si>
    <t>Cherepovetskaya power station</t>
  </si>
  <si>
    <t>Череповецкая ГРЭС</t>
  </si>
  <si>
    <t>Kaduy</t>
  </si>
  <si>
    <t>Vologda</t>
  </si>
  <si>
    <t>1066986</t>
  </si>
  <si>
    <t>L103391</t>
  </si>
  <si>
    <t>G409307</t>
  </si>
  <si>
    <t>https://www.gem.wiki/Diaghilevskaya_power_station</t>
  </si>
  <si>
    <t>Diaghilevskaya power station</t>
  </si>
  <si>
    <t>Дягилевская ТЭЦ</t>
  </si>
  <si>
    <t>Ryazan</t>
  </si>
  <si>
    <t>Ryazan Oblast</t>
  </si>
  <si>
    <t>Dyagilev</t>
  </si>
  <si>
    <t>1026561</t>
  </si>
  <si>
    <t>L407182</t>
  </si>
  <si>
    <t>G409237</t>
  </si>
  <si>
    <t>G409238</t>
  </si>
  <si>
    <t>1198867, 1198868, 1249723</t>
  </si>
  <si>
    <t>G409236</t>
  </si>
  <si>
    <t>https://www.gem.wiki/Dorogobuzhskaya_power_station</t>
  </si>
  <si>
    <t>Dorogobuzhskaya power station</t>
  </si>
  <si>
    <t>Дорогобужская ТЭЦ</t>
  </si>
  <si>
    <t>NG/HFO/C</t>
  </si>
  <si>
    <t>Dorogobuzh</t>
  </si>
  <si>
    <t>Smolensk Oblast</t>
  </si>
  <si>
    <t>WRI: WRI1061735</t>
  </si>
  <si>
    <t>Dorogobuzhskaya TPP</t>
  </si>
  <si>
    <t>1026560</t>
  </si>
  <si>
    <t>L407181</t>
  </si>
  <si>
    <t>G409235</t>
  </si>
  <si>
    <t>https://www.gem.wiki/Dzerzhinsk_power_station</t>
  </si>
  <si>
    <t>Dzerzhinsk power station</t>
  </si>
  <si>
    <t>Дзержинская ТЭЦ</t>
  </si>
  <si>
    <t>Dzerzhinsk</t>
  </si>
  <si>
    <t>WRI: WRI1003698</t>
  </si>
  <si>
    <t>1024119</t>
  </si>
  <si>
    <t>L407180</t>
  </si>
  <si>
    <t>G409234</t>
  </si>
  <si>
    <t>G409233</t>
  </si>
  <si>
    <t>G409231</t>
  </si>
  <si>
    <t>G409230</t>
  </si>
  <si>
    <t>1113104, 1185170</t>
  </si>
  <si>
    <t>G409229</t>
  </si>
  <si>
    <t>https://www.gem.wiki/Dzhubginskaya_power_station</t>
  </si>
  <si>
    <t>Dzhubginskaya power station</t>
  </si>
  <si>
    <t>Джубгинская ТЭС</t>
  </si>
  <si>
    <t>Defanovka</t>
  </si>
  <si>
    <t>WRI: WRI1003699</t>
  </si>
  <si>
    <t>Dzhubginskaya Tes</t>
  </si>
  <si>
    <t>1083754</t>
  </si>
  <si>
    <t>L407179</t>
  </si>
  <si>
    <t>G409228</t>
  </si>
  <si>
    <t>G409227</t>
  </si>
  <si>
    <t>https://www.gem.wiki/Efremovskaya_power_plant</t>
  </si>
  <si>
    <t>Efremovskaya power plant</t>
  </si>
  <si>
    <t>Ефремовская ТЭЦ</t>
  </si>
  <si>
    <t>Yefremov</t>
  </si>
  <si>
    <t>WRI: WRI1003700</t>
  </si>
  <si>
    <t>Efremov TPP, Yefremov</t>
  </si>
  <si>
    <t>1026829</t>
  </si>
  <si>
    <t>L407178</t>
  </si>
  <si>
    <t>G409226</t>
  </si>
  <si>
    <t>G409225</t>
  </si>
  <si>
    <t>https://www.gem.wiki/Eletskaya_power_plant</t>
  </si>
  <si>
    <t>Eletskaya power plant</t>
  </si>
  <si>
    <t>Елецкая ТЭЦ</t>
  </si>
  <si>
    <t>Elets</t>
  </si>
  <si>
    <t>Lipetsk Oblast</t>
  </si>
  <si>
    <t>1026564</t>
  </si>
  <si>
    <t>L407922</t>
  </si>
  <si>
    <t>G410647</t>
  </si>
  <si>
    <t>https://www.gem.wiki/Engels_CHP-3_power_station</t>
  </si>
  <si>
    <t>Engels CHP-3 power station</t>
  </si>
  <si>
    <t>Энгельсская ТЭЦ-3</t>
  </si>
  <si>
    <t>Engels</t>
  </si>
  <si>
    <t>WRI: WRI1003703</t>
  </si>
  <si>
    <t>1026733</t>
  </si>
  <si>
    <t>L407206</t>
  </si>
  <si>
    <t>G409224</t>
  </si>
  <si>
    <t>G409222</t>
  </si>
  <si>
    <t>https://www.gem.wiki/Erkovetskaya_power_station</t>
  </si>
  <si>
    <t>Erkovetskaya power station</t>
  </si>
  <si>
    <t>Ерковецкая ТЭС</t>
  </si>
  <si>
    <t>Erkovetsky coal mine</t>
  </si>
  <si>
    <t>Ivanovsky</t>
  </si>
  <si>
    <t>Amur Oblast</t>
  </si>
  <si>
    <t>Yerkovetskaya</t>
  </si>
  <si>
    <t>L103311</t>
  </si>
  <si>
    <t>G410049</t>
  </si>
  <si>
    <t>https://www.gem.wiki/GRES-3_Klasson_power_station</t>
  </si>
  <si>
    <t>GRES-3 Klasson power station</t>
  </si>
  <si>
    <t>ГРЭС-3 им.Классона</t>
  </si>
  <si>
    <t>Electrogorsk</t>
  </si>
  <si>
    <t>WRI: WRI1003837</t>
  </si>
  <si>
    <t>1023112</t>
  </si>
  <si>
    <t>L407205</t>
  </si>
  <si>
    <t>G409221</t>
  </si>
  <si>
    <t>G409220</t>
  </si>
  <si>
    <t>G409219</t>
  </si>
  <si>
    <t>G409218</t>
  </si>
  <si>
    <t>G409217</t>
  </si>
  <si>
    <t>https://www.gem.wiki/GSR_Energo_power_station</t>
  </si>
  <si>
    <t>GSR Energo power station</t>
  </si>
  <si>
    <t>ТЭЦ ПГУ ГСР Энерго</t>
  </si>
  <si>
    <t>WRI: WRI1061919</t>
  </si>
  <si>
    <t>Kolpino</t>
  </si>
  <si>
    <t>1086520</t>
  </si>
  <si>
    <t>1233885, 1240628</t>
  </si>
  <si>
    <t>L407203</t>
  </si>
  <si>
    <t>G409214</t>
  </si>
  <si>
    <t>https://www.gem.wiki/Grozny_power_station</t>
  </si>
  <si>
    <t>Grozny power station</t>
  </si>
  <si>
    <t>Грозненская ТЭС</t>
  </si>
  <si>
    <t>GTU-1</t>
  </si>
  <si>
    <t>Zavodskoy - Grozny</t>
  </si>
  <si>
    <t>Chechen Republic</t>
  </si>
  <si>
    <t>Grozny TPP</t>
  </si>
  <si>
    <t>1106610</t>
  </si>
  <si>
    <t>L407204</t>
  </si>
  <si>
    <t>G409216</t>
  </si>
  <si>
    <t>GTU-2</t>
  </si>
  <si>
    <t>G409215</t>
  </si>
  <si>
    <t>https://www.gem.wiki/Huadyan-Teninskaya_CHPP_power_station</t>
  </si>
  <si>
    <t>Huadyan-Teninskaya CHPP power station</t>
  </si>
  <si>
    <t>Хуадянь-Тенинская ТЭЦ</t>
  </si>
  <si>
    <t>Skokovo</t>
  </si>
  <si>
    <t>Yaroslavl Oblast</t>
  </si>
  <si>
    <t>WRI: WRI1061933</t>
  </si>
  <si>
    <t>1081227</t>
  </si>
  <si>
    <t>1224764, 1235322, 1235323</t>
  </si>
  <si>
    <t>L407202</t>
  </si>
  <si>
    <t>G409213</t>
  </si>
  <si>
    <t>https://www.gem.wiki/Iriklinsk_GRES_power_station</t>
  </si>
  <si>
    <t>Iriklinsk GRES power station</t>
  </si>
  <si>
    <t>Ириклинская ГРЭС</t>
  </si>
  <si>
    <t>Energetik</t>
  </si>
  <si>
    <t>Orenburg Oblast</t>
  </si>
  <si>
    <t>WRI: WRI1003711</t>
  </si>
  <si>
    <t>Iriklinskaya GRES</t>
  </si>
  <si>
    <t>1026587</t>
  </si>
  <si>
    <t>L407201</t>
  </si>
  <si>
    <t>G409212</t>
  </si>
  <si>
    <t>G409211</t>
  </si>
  <si>
    <t>G409210</t>
  </si>
  <si>
    <t>G409209</t>
  </si>
  <si>
    <t>4R</t>
  </si>
  <si>
    <t>G410638</t>
  </si>
  <si>
    <t>G409208</t>
  </si>
  <si>
    <t>G409207</t>
  </si>
  <si>
    <t>G409206</t>
  </si>
  <si>
    <t>G409205</t>
  </si>
  <si>
    <t>https://www.gem.wiki/Ivanovo_CHP-3_power_station</t>
  </si>
  <si>
    <t>Ivanovo CHP-3 power station</t>
  </si>
  <si>
    <t>Ивановская ТЭЦ-3</t>
  </si>
  <si>
    <t>Ivanovo</t>
  </si>
  <si>
    <t>Ivanovo Oblast</t>
  </si>
  <si>
    <t>WRI: WRI1003712</t>
  </si>
  <si>
    <t>IvTETs-3</t>
  </si>
  <si>
    <t>1026590</t>
  </si>
  <si>
    <t>L407200</t>
  </si>
  <si>
    <t>G409204</t>
  </si>
  <si>
    <t>1026591</t>
  </si>
  <si>
    <t>G411120</t>
  </si>
  <si>
    <t>1026592</t>
  </si>
  <si>
    <t>G411119</t>
  </si>
  <si>
    <t>1026593</t>
  </si>
  <si>
    <t>G410646</t>
  </si>
  <si>
    <t>https://www.gem.wiki/Ivanovskaya_CHP-2_power_station</t>
  </si>
  <si>
    <t>Ivanovskaya CHP-2 power station</t>
  </si>
  <si>
    <t>Ивановская ТЭЦ-2</t>
  </si>
  <si>
    <t>IvTETs-2</t>
  </si>
  <si>
    <t>1026588</t>
  </si>
  <si>
    <t>L104493</t>
  </si>
  <si>
    <t>G409203</t>
  </si>
  <si>
    <t>https://www.gem.wiki/Ivanovskie_CHP-4_power_station</t>
  </si>
  <si>
    <t>Ivanovskie CHP-4 power station</t>
  </si>
  <si>
    <t>Ивановские ПГУ</t>
  </si>
  <si>
    <t>Komsomolsk</t>
  </si>
  <si>
    <t>WRI: WRI1003713</t>
  </si>
  <si>
    <t>Ivanovskie PSU, IVANOV-4</t>
  </si>
  <si>
    <t>1062657</t>
  </si>
  <si>
    <t>1177968, 1188397, 1188398</t>
  </si>
  <si>
    <t>L407199</t>
  </si>
  <si>
    <t>G409201</t>
  </si>
  <si>
    <t>G409382</t>
  </si>
  <si>
    <t>1189816, 1189817, 1189818</t>
  </si>
  <si>
    <t>G409200</t>
  </si>
  <si>
    <t>https://www.gem.wiki/Izhevsk_CHP-1_power_station</t>
  </si>
  <si>
    <t>Izhevsk CHP-1 power station</t>
  </si>
  <si>
    <t>Ижевская ТЭЦ-1</t>
  </si>
  <si>
    <t>Izhevsk</t>
  </si>
  <si>
    <t>Udmurt Republic</t>
  </si>
  <si>
    <t>WRI: WRI1003714</t>
  </si>
  <si>
    <t>Izhevsk-1, Izhevskaya CHPP-1</t>
  </si>
  <si>
    <t>1232729, 1250702</t>
  </si>
  <si>
    <t>L407198</t>
  </si>
  <si>
    <t>G409199</t>
  </si>
  <si>
    <t>https://www.gem.wiki/Izhevsk_CHP-2_power_station</t>
  </si>
  <si>
    <t>Izhevsk CHP-2 power station</t>
  </si>
  <si>
    <t>Ижевская ТЭЦ-2</t>
  </si>
  <si>
    <t>Izhevsk CHPP-2</t>
  </si>
  <si>
    <t>L407197</t>
  </si>
  <si>
    <t>G409198</t>
  </si>
  <si>
    <t>G409197</t>
  </si>
  <si>
    <t>G409196</t>
  </si>
  <si>
    <t>3R</t>
  </si>
  <si>
    <t>G409194</t>
  </si>
  <si>
    <t>G409195</t>
  </si>
  <si>
    <t>G409193</t>
  </si>
  <si>
    <t>https://www.gem.wiki/Kaliningrad_CHP-2_power_station</t>
  </si>
  <si>
    <t>Kaliningrad CHP-2 power station</t>
  </si>
  <si>
    <t>Калининградская ТЭЦ-2</t>
  </si>
  <si>
    <t>Kaliningrad</t>
  </si>
  <si>
    <t>WRI: WRI1003716</t>
  </si>
  <si>
    <t>Kaliningrad Tets-2</t>
  </si>
  <si>
    <t>1047146</t>
  </si>
  <si>
    <t>1170403, 1184123, 1184124</t>
  </si>
  <si>
    <t>L407196</t>
  </si>
  <si>
    <t>G409192</t>
  </si>
  <si>
    <t>1224812, 1224813, 1224814</t>
  </si>
  <si>
    <t>G409191</t>
  </si>
  <si>
    <t>https://www.gem.wiki/Kaluzhskaya_CHP-2_power_station</t>
  </si>
  <si>
    <t>Kaluzhskaya CHP-2 power station</t>
  </si>
  <si>
    <t>Калужская ТЭЦ-2</t>
  </si>
  <si>
    <t>L407772</t>
  </si>
  <si>
    <t>G410303</t>
  </si>
  <si>
    <t>https://www.gem.wiki/Kamchatka-1_power_plant</t>
  </si>
  <si>
    <t>Kamchatka-1 power plant</t>
  </si>
  <si>
    <t>Камчатская ТЭЦ-1</t>
  </si>
  <si>
    <t>Petropavlovsk-Kamchatskiy</t>
  </si>
  <si>
    <t>Kamchatka Krai</t>
  </si>
  <si>
    <t>WRI: WRI1061797</t>
  </si>
  <si>
    <t>1047634</t>
  </si>
  <si>
    <t>L407195</t>
  </si>
  <si>
    <t>G409190</t>
  </si>
  <si>
    <t>G409189</t>
  </si>
  <si>
    <t>G409188</t>
  </si>
  <si>
    <t>https://www.gem.wiki/Kamchatka-2_power_station</t>
  </si>
  <si>
    <t>Kamchatka-2 power station</t>
  </si>
  <si>
    <t>Камчатская ТЭЦ-2</t>
  </si>
  <si>
    <t>WRI: WRI1061796</t>
  </si>
  <si>
    <t>1047635</t>
  </si>
  <si>
    <t>L407194</t>
  </si>
  <si>
    <t>G409187</t>
  </si>
  <si>
    <t>G409186</t>
  </si>
  <si>
    <t>https://www.gem.wiki/Kargalinskaya_power_station</t>
  </si>
  <si>
    <t>Kargalinskaya power station</t>
  </si>
  <si>
    <t>Каргалинская ТЭЦ</t>
  </si>
  <si>
    <t>Kargala</t>
  </si>
  <si>
    <t>WRI: WRI1003723</t>
  </si>
  <si>
    <t>1047117</t>
  </si>
  <si>
    <t>L407193</t>
  </si>
  <si>
    <t>G409185</t>
  </si>
  <si>
    <t>G409184</t>
  </si>
  <si>
    <t>G409183</t>
  </si>
  <si>
    <t>G409182</t>
  </si>
  <si>
    <t>G409181</t>
  </si>
  <si>
    <t>G409180</t>
  </si>
  <si>
    <t>https://www.gem.wiki/Karmanovskaya_GRES_power_plant</t>
  </si>
  <si>
    <t>Karmanovskaya GRES power plant</t>
  </si>
  <si>
    <t>Кармановская ГРЭС</t>
  </si>
  <si>
    <t>Bashkortostan</t>
  </si>
  <si>
    <t>Neftekamsk</t>
  </si>
  <si>
    <t>Republic of Bashkortostan</t>
  </si>
  <si>
    <t>WRI: WRI1003724</t>
  </si>
  <si>
    <t>1026601</t>
  </si>
  <si>
    <t>L407192</t>
  </si>
  <si>
    <t>G409179</t>
  </si>
  <si>
    <t>G409178</t>
  </si>
  <si>
    <t>G409177</t>
  </si>
  <si>
    <t>G409176</t>
  </si>
  <si>
    <t>G409175</t>
  </si>
  <si>
    <t>G409174</t>
  </si>
  <si>
    <t>https://www.gem.wiki/Kashirskaya_power_station</t>
  </si>
  <si>
    <t>Kashirskaya power station</t>
  </si>
  <si>
    <t>Каширская ГРЭС</t>
  </si>
  <si>
    <t>Kashira</t>
  </si>
  <si>
    <t>Kashirsky</t>
  </si>
  <si>
    <t>G.M. Krzhizhanovsky</t>
  </si>
  <si>
    <t>1026629</t>
  </si>
  <si>
    <t>L103359</t>
  </si>
  <si>
    <t>G410209</t>
  </si>
  <si>
    <t>G410208</t>
  </si>
  <si>
    <t>G410207</t>
  </si>
  <si>
    <t>G409173</t>
  </si>
  <si>
    <t>G410213</t>
  </si>
  <si>
    <t>G410212</t>
  </si>
  <si>
    <t>https://www.gem.wiki/Kazan_CHP-1_power_station</t>
  </si>
  <si>
    <t>Kazan CHP-1 power station</t>
  </si>
  <si>
    <t>Казанская ТЭЦ-1</t>
  </si>
  <si>
    <t>10,11</t>
  </si>
  <si>
    <t>Kazan</t>
  </si>
  <si>
    <t>Republic of Tatarstan</t>
  </si>
  <si>
    <t>WRI: WRI1061820</t>
  </si>
  <si>
    <t>1026604</t>
  </si>
  <si>
    <t>L407191</t>
  </si>
  <si>
    <t>G409168</t>
  </si>
  <si>
    <t>G409172</t>
  </si>
  <si>
    <t>G409171</t>
  </si>
  <si>
    <t>G409170</t>
  </si>
  <si>
    <t>8,9</t>
  </si>
  <si>
    <t>G409169</t>
  </si>
  <si>
    <t>https://www.gem.wiki/Kazan_CHP-2_power_station</t>
  </si>
  <si>
    <t>Kazan CHP-2 power station</t>
  </si>
  <si>
    <t>Казанская ТЭЦ-2</t>
  </si>
  <si>
    <t>1,2</t>
  </si>
  <si>
    <t>1026605</t>
  </si>
  <si>
    <t>1255748, 1255750</t>
  </si>
  <si>
    <t>L407190</t>
  </si>
  <si>
    <t>G409167</t>
  </si>
  <si>
    <t>3,4</t>
  </si>
  <si>
    <t>1255749, 1255751</t>
  </si>
  <si>
    <t>G409166</t>
  </si>
  <si>
    <t>G409165</t>
  </si>
  <si>
    <t>G409164</t>
  </si>
  <si>
    <t>G409163</t>
  </si>
  <si>
    <t>https://www.gem.wiki/Kazan_CHP-3_power_station</t>
  </si>
  <si>
    <t>Kazan CHP-3 power station</t>
  </si>
  <si>
    <t>Казанская ТЭЦ-3</t>
  </si>
  <si>
    <t>1026606</t>
  </si>
  <si>
    <t>L407189</t>
  </si>
  <si>
    <t>G410648</t>
  </si>
  <si>
    <t>G410649</t>
  </si>
  <si>
    <t>G411118</t>
  </si>
  <si>
    <t>G411117</t>
  </si>
  <si>
    <t>WRI: WRI1061830</t>
  </si>
  <si>
    <t>G409162</t>
  </si>
  <si>
    <t>https://www.gem.wiki/Kazanorgsintez_power_station</t>
  </si>
  <si>
    <t>Kazanorgsintez power station</t>
  </si>
  <si>
    <t>ПГУ-250 ПАО «Казаньоргсинтез»</t>
  </si>
  <si>
    <t>1127726</t>
  </si>
  <si>
    <t>1297910, 1300860</t>
  </si>
  <si>
    <t>L407354</t>
  </si>
  <si>
    <t>G409384</t>
  </si>
  <si>
    <t>https://www.gem.wiki/Khabarovsk-1_power_station</t>
  </si>
  <si>
    <t>Khabarovsk-1 power station</t>
  </si>
  <si>
    <t>Хабаровская ТЭЦ-4, Хабаровская ТЭЦ-1 (coal plant)</t>
  </si>
  <si>
    <t>Khabarovsk</t>
  </si>
  <si>
    <t>Khabarovsk Oblast</t>
  </si>
  <si>
    <t>Khabarovsk-1 power station (coal plant), Khabarovsk СHP-4 power station</t>
  </si>
  <si>
    <t>L103339</t>
  </si>
  <si>
    <t>G411931</t>
  </si>
  <si>
    <t>G411930</t>
  </si>
  <si>
    <t>CHP1-1R</t>
  </si>
  <si>
    <t>G409161</t>
  </si>
  <si>
    <t>CHP1-2R</t>
  </si>
  <si>
    <t>G409160</t>
  </si>
  <si>
    <t>CHP1-3R</t>
  </si>
  <si>
    <t>G409159</t>
  </si>
  <si>
    <t>CHP1-4R</t>
  </si>
  <si>
    <t>G409158</t>
  </si>
  <si>
    <t>https://www.gem.wiki/Khabarovsk-3_power_station</t>
  </si>
  <si>
    <t>Khabarovsk-3 power station</t>
  </si>
  <si>
    <t>Хабаровская ТЭЦ-3</t>
  </si>
  <si>
    <t>Khabarovskaya-3</t>
  </si>
  <si>
    <t>L103340</t>
  </si>
  <si>
    <t>G411929</t>
  </si>
  <si>
    <t>G411928</t>
  </si>
  <si>
    <t>G411927</t>
  </si>
  <si>
    <t>4b</t>
  </si>
  <si>
    <t>G409157</t>
  </si>
  <si>
    <t>https://www.gem.wiki/Kirishi_GRES_power_station</t>
  </si>
  <si>
    <t>Kirishi GRES power station</t>
  </si>
  <si>
    <t>Киришская ГРЭС</t>
  </si>
  <si>
    <t>CCGT-800</t>
  </si>
  <si>
    <t>Kirishi</t>
  </si>
  <si>
    <t>Leningrad Oblast</t>
  </si>
  <si>
    <t>WRI: WRI1003729</t>
  </si>
  <si>
    <t>Kirishi SDPP</t>
  </si>
  <si>
    <t>1043288</t>
  </si>
  <si>
    <t>1196987, 1202611, 1241265</t>
  </si>
  <si>
    <t>L407226</t>
  </si>
  <si>
    <t>G409156</t>
  </si>
  <si>
    <t>1065628</t>
  </si>
  <si>
    <t>G409155</t>
  </si>
  <si>
    <t>CHP1R</t>
  </si>
  <si>
    <t>G410654</t>
  </si>
  <si>
    <t>CHP2</t>
  </si>
  <si>
    <t>G409154</t>
  </si>
  <si>
    <t>CHP2R</t>
  </si>
  <si>
    <t>G410653</t>
  </si>
  <si>
    <t>CHP3</t>
  </si>
  <si>
    <t>G409153</t>
  </si>
  <si>
    <t>CHP4</t>
  </si>
  <si>
    <t>G409152</t>
  </si>
  <si>
    <t>G409151</t>
  </si>
  <si>
    <t>G409150</t>
  </si>
  <si>
    <t>G409149</t>
  </si>
  <si>
    <t>G409148</t>
  </si>
  <si>
    <t>CPP5</t>
  </si>
  <si>
    <t>G409147</t>
  </si>
  <si>
    <t>https://www.gem.wiki/Kirov-3_power_station</t>
  </si>
  <si>
    <t>Kirov-3 power station</t>
  </si>
  <si>
    <t>Кировская ТЭЦ-3</t>
  </si>
  <si>
    <t>Kirovo-Chepetsk</t>
  </si>
  <si>
    <t>Kirov Oblast</t>
  </si>
  <si>
    <t>WRI: WRI1061740</t>
  </si>
  <si>
    <t>Kirov CHPP-3</t>
  </si>
  <si>
    <t>1047091</t>
  </si>
  <si>
    <t>1232727, 1241296</t>
  </si>
  <si>
    <t>L103343</t>
  </si>
  <si>
    <t>G409146</t>
  </si>
  <si>
    <t>https://www.gem.wiki/Kirov-4_power_station</t>
  </si>
  <si>
    <t>Kirov-4 power station</t>
  </si>
  <si>
    <t>Кировская ТЭЦ-4</t>
  </si>
  <si>
    <t>Kirov</t>
  </si>
  <si>
    <t>Kirov CHPP-4</t>
  </si>
  <si>
    <t>L103344</t>
  </si>
  <si>
    <t>G411926</t>
  </si>
  <si>
    <t>G411925</t>
  </si>
  <si>
    <t>G411924</t>
  </si>
  <si>
    <t>https://www.gem.wiki/Kirov-5_power_station</t>
  </si>
  <si>
    <t>Kirov-5 power station</t>
  </si>
  <si>
    <t>Кировская ТЭЦ-5</t>
  </si>
  <si>
    <t>Kirov CHPP-5</t>
  </si>
  <si>
    <t>L103345</t>
  </si>
  <si>
    <t>G411923</t>
  </si>
  <si>
    <t>G411922</t>
  </si>
  <si>
    <t>G411921</t>
  </si>
  <si>
    <t>https://www.gem.wiki/Komsomolsk_CHP-2_power_plant</t>
  </si>
  <si>
    <t>Komsomolsk CHP-2 power plant</t>
  </si>
  <si>
    <t>Комсомольская ТЭЦ-2</t>
  </si>
  <si>
    <t>1026618</t>
  </si>
  <si>
    <t>L407225</t>
  </si>
  <si>
    <t>G409145</t>
  </si>
  <si>
    <t>G409144</t>
  </si>
  <si>
    <t>G409143</t>
  </si>
  <si>
    <t>https://www.gem.wiki/Komsomolsk_CHP-3_power_plant</t>
  </si>
  <si>
    <t>Komsomolsk CHP-3 power plant</t>
  </si>
  <si>
    <t>Комсомольская ТЭЦ-3</t>
  </si>
  <si>
    <t>1026619</t>
  </si>
  <si>
    <t>L407224</t>
  </si>
  <si>
    <t>G409142</t>
  </si>
  <si>
    <t>G409141</t>
  </si>
  <si>
    <t>https://www.gem.wiki/Konakovskaya_GRES_power_station</t>
  </si>
  <si>
    <t>Konakovskaya GRES power station</t>
  </si>
  <si>
    <t>Конаковская ГРЭС</t>
  </si>
  <si>
    <t>Konakovo</t>
  </si>
  <si>
    <t>Tver Oblast</t>
  </si>
  <si>
    <t>WRI: WRI1003737</t>
  </si>
  <si>
    <t>1026620</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</si>
  <si>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</si>
  <si>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</si>
  <si>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</si>
  <si>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</si>
  <si>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</si>
  <si>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</si>
  <si>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</si>
  <si>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</si>
  <si>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</si>
  <si>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</si>
  <si>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</si>
  <si>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</si>
  <si>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</si>
  <si>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Kostroma Oblast</t>
  </si>
  <si>
    <t>1021266</t>
  </si>
  <si>
    <t>L407222</t>
  </si>
  <si>
    <t>G409132</t>
  </si>
  <si>
    <t>G409131</t>
  </si>
  <si>
    <t>https://www.gem.wiki/Kostromskaya_GRES_power_station</t>
  </si>
  <si>
    <t>Kostromskaya GRES power station</t>
  </si>
  <si>
    <t>Костромская ГРЭС</t>
  </si>
  <si>
    <t>Volgorechensk</t>
  </si>
  <si>
    <t>WRI: WRI1003742</t>
  </si>
  <si>
    <t>1047041</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</si>
  <si>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</si>
  <si>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</si>
  <si>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</si>
  <si>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</si>
  <si>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</si>
  <si>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</si>
  <si>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</si>
  <si>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</si>
  <si>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</si>
  <si>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</si>
  <si>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</si>
  <si>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</si>
  <si>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 ТЭЦ ПЛ «Энергетика»</t>
  </si>
  <si>
    <t>Koryazhma</t>
  </si>
  <si>
    <t>1021270</t>
  </si>
  <si>
    <t>L407220</t>
  </si>
  <si>
    <t>G409121</t>
  </si>
  <si>
    <t>G409120</t>
  </si>
  <si>
    <t>G409119</t>
  </si>
  <si>
    <t>G409118</t>
  </si>
  <si>
    <t>https://www.gem.wiki/Kotovskaya_power_station</t>
  </si>
  <si>
    <t>Kotovskaya power station</t>
  </si>
  <si>
    <t>Котовская ТЭЦ</t>
  </si>
  <si>
    <t>Kotovsk</t>
  </si>
  <si>
    <t>Tambov Oblast</t>
  </si>
  <si>
    <t>WRI: WRI1061731</t>
  </si>
  <si>
    <t>1026623</t>
  </si>
  <si>
    <t>L407219</t>
  </si>
  <si>
    <t>G409117</t>
  </si>
  <si>
    <t>https://www.gem.wiki/Kovykta_power_station</t>
  </si>
  <si>
    <t>Kovykta power station</t>
  </si>
  <si>
    <t>ГТЭС Ковыктинского НГКМ</t>
  </si>
  <si>
    <t>Zhigalovsky</t>
  </si>
  <si>
    <t>Irkutsk Oblast</t>
  </si>
  <si>
    <t>L407346</t>
  </si>
  <si>
    <t>G409378</t>
  </si>
  <si>
    <t>https://www.gem.wiki/Kozhukhovo_power_station</t>
  </si>
  <si>
    <t>Kozhukhovo power station</t>
  </si>
  <si>
    <t>ГТЭС Городецкая (ГТЭС Кожухово)</t>
  </si>
  <si>
    <t>Gorodetskaya</t>
  </si>
  <si>
    <t>1063485</t>
  </si>
  <si>
    <t>1193791, 1199028, 1199029</t>
  </si>
  <si>
    <t>L407218</t>
  </si>
  <si>
    <t>G409116</t>
  </si>
  <si>
    <t>G410194</t>
  </si>
  <si>
    <t>https://www.gem.wiki/Krasavinskaya_power_station</t>
  </si>
  <si>
    <t>Krasavinskaya power station</t>
  </si>
  <si>
    <t>Красавинская ТЭЦ</t>
  </si>
  <si>
    <t>Krasavino</t>
  </si>
  <si>
    <t>WRI: WRI1062085</t>
  </si>
  <si>
    <t>1068277</t>
  </si>
  <si>
    <t>1201176, 1201734, 1201735, 1201736</t>
  </si>
  <si>
    <t>L407217</t>
  </si>
  <si>
    <t>G409115</t>
  </si>
  <si>
    <t>https://www.gem.wiki/Krasnodar_CC_power_station</t>
  </si>
  <si>
    <t>Krasnodar CC power station</t>
  </si>
  <si>
    <t>ТЭЦ ПГУ в Краснодаре</t>
  </si>
  <si>
    <t>Znamenskii</t>
  </si>
  <si>
    <t>L407764</t>
  </si>
  <si>
    <t>G410272</t>
  </si>
  <si>
    <t>https://www.gem.wiki/Krasnodar_power_station</t>
  </si>
  <si>
    <t>Krasnodar power station</t>
  </si>
  <si>
    <t>Краснодарская ТЭЦ</t>
  </si>
  <si>
    <t>Krasnodar</t>
  </si>
  <si>
    <t>WRI: WRI1061761</t>
  </si>
  <si>
    <t>1021404</t>
  </si>
  <si>
    <t>L407216</t>
  </si>
  <si>
    <t>G409111</t>
  </si>
  <si>
    <t>G409114</t>
  </si>
  <si>
    <t>7R</t>
  </si>
  <si>
    <t>G410275</t>
  </si>
  <si>
    <t>G409113</t>
  </si>
  <si>
    <t>8R</t>
  </si>
  <si>
    <t>G410274</t>
  </si>
  <si>
    <t>G409112</t>
  </si>
  <si>
    <t>9R</t>
  </si>
  <si>
    <t>G410273</t>
  </si>
  <si>
    <t>G409110</t>
  </si>
  <si>
    <t>https://www.gem.wiki/Kurgan_CHP-1_power_station</t>
  </si>
  <si>
    <t>Kurgan CHP-1 power station</t>
  </si>
  <si>
    <t>Курганская ТЭЦ-1</t>
  </si>
  <si>
    <t>Kurgan</t>
  </si>
  <si>
    <t>Kurgan Oblast</t>
  </si>
  <si>
    <t>L407215</t>
  </si>
  <si>
    <t>G411920</t>
  </si>
  <si>
    <t>1026631</t>
  </si>
  <si>
    <t>G409109</t>
  </si>
  <si>
    <t>G409108</t>
  </si>
  <si>
    <t>G409107</t>
  </si>
  <si>
    <t>G409106</t>
  </si>
  <si>
    <t>https://www.gem.wiki/Kurgan_CHP-2_power_station</t>
  </si>
  <si>
    <t>Kurgan CHP-2 power station</t>
  </si>
  <si>
    <t>Курганская ТЭЦ-2</t>
  </si>
  <si>
    <t>WRI: WRI1061879</t>
  </si>
  <si>
    <t>1076082</t>
  </si>
  <si>
    <t>1216052, 1216054</t>
  </si>
  <si>
    <t>L407214</t>
  </si>
  <si>
    <t>G409105</t>
  </si>
  <si>
    <t>1216053, 1216055</t>
  </si>
  <si>
    <t>G409104</t>
  </si>
  <si>
    <t>https://www.gem.wiki/Kursk_CHP_SZR_power_station</t>
  </si>
  <si>
    <t>Kursk CHP SZR power station</t>
  </si>
  <si>
    <t>Курская ТЭЦ СЗР, ТЭЦ Северо-Западного района</t>
  </si>
  <si>
    <t>Kursk</t>
  </si>
  <si>
    <t>Kursk Oblast</t>
  </si>
  <si>
    <t>WRI: WRI1003833</t>
  </si>
  <si>
    <t>CHP of the North-West Region</t>
  </si>
  <si>
    <t>1047042</t>
  </si>
  <si>
    <t>1205306, 1212679, 1235058</t>
  </si>
  <si>
    <t>L407213</t>
  </si>
  <si>
    <t>G409103</t>
  </si>
  <si>
    <t>https://www.gem.wiki/Kursk_CHPP-1_power_station</t>
  </si>
  <si>
    <t>Kursk CHPP-1 power station</t>
  </si>
  <si>
    <t>Курская ТЭЦ-1</t>
  </si>
  <si>
    <t>Tsvetovo</t>
  </si>
  <si>
    <t>1021463</t>
  </si>
  <si>
    <t>L407212</t>
  </si>
  <si>
    <t>G409100</t>
  </si>
  <si>
    <t>G409102</t>
  </si>
  <si>
    <t>G409101</t>
  </si>
  <si>
    <t>https://www.gem.wiki/Lenskaya_power_station</t>
  </si>
  <si>
    <t>Lenskaya power station</t>
  </si>
  <si>
    <t>Ленская ТЭС</t>
  </si>
  <si>
    <t>Ust-Kut</t>
  </si>
  <si>
    <t>1088295</t>
  </si>
  <si>
    <t>L407211</t>
  </si>
  <si>
    <t>G409099</t>
  </si>
  <si>
    <t>G410193</t>
  </si>
  <si>
    <t>https://www.gem.wiki/Lipetskaya_CHPP-2_power_station</t>
  </si>
  <si>
    <t>Lipetskaya CHPP-2 power station</t>
  </si>
  <si>
    <t>Липецкая ТЭЦ-2</t>
  </si>
  <si>
    <t>NG/BFG/HFO</t>
  </si>
  <si>
    <t>Lipetsk</t>
  </si>
  <si>
    <t>WRI: WRI1061733</t>
  </si>
  <si>
    <t>1026637</t>
  </si>
  <si>
    <t>L407210</t>
  </si>
  <si>
    <t>G409098</t>
  </si>
  <si>
    <t>G409097</t>
  </si>
  <si>
    <t>G409096</t>
  </si>
  <si>
    <t>G409095</t>
  </si>
  <si>
    <t>G409094</t>
  </si>
  <si>
    <t>https://www.gem.wiki/Magnitogorsk_PVS-2_MMK_power_station</t>
  </si>
  <si>
    <t>Magnitogorsk PVS-2 MMK power station</t>
  </si>
  <si>
    <t>Магнитогорская ПВС-2 ПАО «ММК», ПВЭС-2 Магнитогорский металлургический комбинат (ПВЭС-2), ТЭЦ ММК, Магнитогорская ТЭЦ</t>
  </si>
  <si>
    <t>Magnitogorsk</t>
  </si>
  <si>
    <t>Magnitogorskaya</t>
  </si>
  <si>
    <t>1022176</t>
  </si>
  <si>
    <t>L407777</t>
  </si>
  <si>
    <t>G411919</t>
  </si>
  <si>
    <t>G410332</t>
  </si>
  <si>
    <t>G411918</t>
  </si>
  <si>
    <t>G411917</t>
  </si>
  <si>
    <t>G411916</t>
  </si>
  <si>
    <t>G411915</t>
  </si>
  <si>
    <t>https://www.gem.wiki/Mayakovskaya_power_station</t>
  </si>
  <si>
    <t>Mayakovskaya power station</t>
  </si>
  <si>
    <t>Маяковская ТЭС</t>
  </si>
  <si>
    <t>Gusev</t>
  </si>
  <si>
    <t>1114053</t>
  </si>
  <si>
    <t>L407209</t>
  </si>
  <si>
    <t>G409093</t>
  </si>
  <si>
    <t>G409092</t>
  </si>
  <si>
    <t>https://www.gem.wiki/Mezhdunarodnaya_power_station</t>
  </si>
  <si>
    <t>Mezhdunarodnaya power station</t>
  </si>
  <si>
    <t>ТЭС Международная</t>
  </si>
  <si>
    <t>WRI: WRI1061909</t>
  </si>
  <si>
    <t>TPP MIBC “Moscow-City”</t>
  </si>
  <si>
    <t>1052654</t>
  </si>
  <si>
    <t>1177799, 1177800, 1177804</t>
  </si>
  <si>
    <t>L407208</t>
  </si>
  <si>
    <t>G409091</t>
  </si>
  <si>
    <t>1177801, 1177802, 1177803</t>
  </si>
  <si>
    <t>G409090</t>
  </si>
  <si>
    <t>https://www.gem.wiki/Mikheevskiy_GOK_power_station</t>
  </si>
  <si>
    <t>Mikheevskiy GOK power station</t>
  </si>
  <si>
    <t>ГПЭС Михеевского ГОКа</t>
  </si>
  <si>
    <t>Komsomol'ski</t>
  </si>
  <si>
    <t>L408429</t>
  </si>
  <si>
    <t>G411914</t>
  </si>
  <si>
    <t>https://www.gem.wiki/Molzhaninovka_power_station</t>
  </si>
  <si>
    <t>Molzhaninovka power station</t>
  </si>
  <si>
    <t>ГТЭС Молжаниновка</t>
  </si>
  <si>
    <t>Molzhaninovskiy</t>
  </si>
  <si>
    <t>1079314</t>
  </si>
  <si>
    <t>1221641, 1221642</t>
  </si>
  <si>
    <t>L407207</t>
  </si>
  <si>
    <t>G409089</t>
  </si>
  <si>
    <t>https://www.gem.wiki/Mondi_Syktyvkar_LPK_CHP_power_station</t>
  </si>
  <si>
    <t>Mondi Syktyvkar LPK CHP power station</t>
  </si>
  <si>
    <t>ТЭЦ Монди СЛПК</t>
  </si>
  <si>
    <t>1E</t>
  </si>
  <si>
    <t>Syktyvkar</t>
  </si>
  <si>
    <t>Komi Republic</t>
  </si>
  <si>
    <t>WRI: WRI1061895</t>
  </si>
  <si>
    <t>L407778</t>
  </si>
  <si>
    <t>G410334</t>
  </si>
  <si>
    <t>2E</t>
  </si>
  <si>
    <t>G411913</t>
  </si>
  <si>
    <t>3E</t>
  </si>
  <si>
    <t>G411912</t>
  </si>
  <si>
    <t>4E</t>
  </si>
  <si>
    <t>G411911</t>
  </si>
  <si>
    <t>5E</t>
  </si>
  <si>
    <t>G411910</t>
  </si>
  <si>
    <t>5U</t>
  </si>
  <si>
    <t>G411909</t>
  </si>
  <si>
    <t>G411908</t>
  </si>
  <si>
    <t>6U</t>
  </si>
  <si>
    <t>G410333</t>
  </si>
  <si>
    <t>https://www.gem.wiki/Mordovcement_power_station</t>
  </si>
  <si>
    <t>Mordovcement power station</t>
  </si>
  <si>
    <t>ТЭЦ ОАО «Мордовцемент», ПГЭС ОАО «Мордовцемент»</t>
  </si>
  <si>
    <t>Komsomolsky</t>
  </si>
  <si>
    <t>Mordovia</t>
  </si>
  <si>
    <t>1067421</t>
  </si>
  <si>
    <t>1199743, 1199744, 1260134</t>
  </si>
  <si>
    <t>L408428</t>
  </si>
  <si>
    <t>G411170</t>
  </si>
  <si>
    <t>https://www.gem.wiki/Moscow_CHP-22_power_station</t>
  </si>
  <si>
    <t>Moscow CHP-22 power station</t>
  </si>
  <si>
    <t>ТЭЦ-22 Мосэнерго, ТЭЦ-22 им. Н.И. Серебряникова, Дзержинская ТЭЦ, Люберецкая ТЭЦ (predecessor)</t>
  </si>
  <si>
    <t>Dzerzhinsky</t>
  </si>
  <si>
    <t>CHP-22 named after N.I. Serebryanikov</t>
  </si>
  <si>
    <t>1023121</t>
  </si>
  <si>
    <t>L103360</t>
  </si>
  <si>
    <t>G409088</t>
  </si>
  <si>
    <t>G409080</t>
  </si>
  <si>
    <t>G409079</t>
  </si>
  <si>
    <t>G409087</t>
  </si>
  <si>
    <t>G409086</t>
  </si>
  <si>
    <t>G409085</t>
  </si>
  <si>
    <t>G409084</t>
  </si>
  <si>
    <t>G409083</t>
  </si>
  <si>
    <t>G409082</t>
  </si>
  <si>
    <t>G409081</t>
  </si>
  <si>
    <t>G409078</t>
  </si>
  <si>
    <t>https://www.gem.wiki/NLMK_CHP_power_station</t>
  </si>
  <si>
    <t>NLMK CHP power station</t>
  </si>
  <si>
    <t>ТЭЦ НЛМК</t>
  </si>
  <si>
    <t>BFG/COG/NG</t>
  </si>
  <si>
    <t>WRI: WRI1062136</t>
  </si>
  <si>
    <t>L408427</t>
  </si>
  <si>
    <t>G411905</t>
  </si>
  <si>
    <t>1059913</t>
  </si>
  <si>
    <t>G411904</t>
  </si>
  <si>
    <t>G411903</t>
  </si>
  <si>
    <t>G411902</t>
  </si>
  <si>
    <t>G411901</t>
  </si>
  <si>
    <t>https://www.gem.wiki/NLMK_Recovery_CHP_power_station</t>
  </si>
  <si>
    <t>NLMK Recovery CHP power station</t>
  </si>
  <si>
    <t>УТЭЦ НЛМК</t>
  </si>
  <si>
    <t>L408431</t>
  </si>
  <si>
    <t>G411900</t>
  </si>
  <si>
    <t>G411899</t>
  </si>
  <si>
    <t>G411898</t>
  </si>
  <si>
    <t>https://www.gem.wiki/NLMK_Recovery_CHP-2_power_station</t>
  </si>
  <si>
    <t>NLMK Recovery CHP-2 power station</t>
  </si>
  <si>
    <t>УТЭЦ-2 НЛМК</t>
  </si>
  <si>
    <t>L408430</t>
  </si>
  <si>
    <t>G411897</t>
  </si>
  <si>
    <t>G411896</t>
  </si>
  <si>
    <t>https://www.gem.wiki/Naberezhnye_Chelny_power_station</t>
  </si>
  <si>
    <t>Naberezhnye Chelny power station</t>
  </si>
  <si>
    <t>Набережночелнинская ТЭЦ</t>
  </si>
  <si>
    <t>Naberezhnye Chelny</t>
  </si>
  <si>
    <t>WRI: WRI1061818</t>
  </si>
  <si>
    <t>1052748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</si>
  <si>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</si>
  <si>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</si>
  <si>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</si>
  <si>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</si>
  <si>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</si>
  <si>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</si>
  <si>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</si>
  <si>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</si>
  <si>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</si>
  <si>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</si>
  <si>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</si>
  <si>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</si>
  <si>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</si>
  <si>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</si>
  <si>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</si>
  <si>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</si>
  <si>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1027568</t>
  </si>
  <si>
    <t>L407253</t>
  </si>
  <si>
    <t>G409062</t>
  </si>
  <si>
    <t>G409061</t>
  </si>
  <si>
    <t>G411907</t>
  </si>
  <si>
    <t>G411906</t>
  </si>
  <si>
    <t>G409066</t>
  </si>
  <si>
    <t>G409065</t>
  </si>
  <si>
    <t>G409064</t>
  </si>
  <si>
    <t>G409063</t>
  </si>
  <si>
    <t>1203764, 1203765</t>
  </si>
  <si>
    <t>G409059</t>
  </si>
  <si>
    <t>https://www.gem.wiki/Nikolaev_CHP_power_station</t>
  </si>
  <si>
    <t>Nikolaev CHP power station</t>
  </si>
  <si>
    <t>Николаевская ТЭЦ</t>
  </si>
  <si>
    <t>Nikolaevsk-on-Amur</t>
  </si>
  <si>
    <t>Sovetsko-Gavanskaya CHPP</t>
  </si>
  <si>
    <t>1026664</t>
  </si>
  <si>
    <t>L407252</t>
  </si>
  <si>
    <t>G409058</t>
  </si>
  <si>
    <t>G409057</t>
  </si>
  <si>
    <t>https://www.gem.wiki/Nizhegorodskaya_CHP_power_station</t>
  </si>
  <si>
    <t>Nizhegorodskaya CHP power station</t>
  </si>
  <si>
    <t>Нижегородская ТЭЦ</t>
  </si>
  <si>
    <t>Kstovo</t>
  </si>
  <si>
    <t>L407348</t>
  </si>
  <si>
    <t>G409366</t>
  </si>
  <si>
    <t>G409365</t>
  </si>
  <si>
    <t>https://www.gem.wiki/Nizhegorodskaya_power_station</t>
  </si>
  <si>
    <t>Nizhegorodskaya power station</t>
  </si>
  <si>
    <t>Нижегородская ГРЭС</t>
  </si>
  <si>
    <t>Balakhna</t>
  </si>
  <si>
    <t>WRI: WRI1061745</t>
  </si>
  <si>
    <t>1026666</t>
  </si>
  <si>
    <t>L407251</t>
  </si>
  <si>
    <t>G409056</t>
  </si>
  <si>
    <t>https://www.gem.wiki/Nizhnekamsk_1_power_station</t>
  </si>
  <si>
    <t>Nizhnekamsk 1 power station</t>
  </si>
  <si>
    <t>Нижнекамская ТЭЦ-1 (ПТК-1)</t>
  </si>
  <si>
    <t>Nizhnekamsk</t>
  </si>
  <si>
    <t>WRI: WRI1061829</t>
  </si>
  <si>
    <t>PTK-1</t>
  </si>
  <si>
    <t>1026667</t>
  </si>
  <si>
    <t>L407250</t>
  </si>
  <si>
    <t>G409046</t>
  </si>
  <si>
    <t>G409047</t>
  </si>
  <si>
    <t>G409051</t>
  </si>
  <si>
    <t>G409053</t>
  </si>
  <si>
    <t>G409050</t>
  </si>
  <si>
    <t>G409052</t>
  </si>
  <si>
    <t>G409048</t>
  </si>
  <si>
    <t>G409054</t>
  </si>
  <si>
    <t>G409055</t>
  </si>
  <si>
    <t>G409049</t>
  </si>
  <si>
    <t>https://www.gem.wiki/Nizhnekamsk_2_power_station</t>
  </si>
  <si>
    <t>Nizhnekamsk 2 power station</t>
  </si>
  <si>
    <t>Нижнекамская ТЭЦ-2 (ПТК-2)</t>
  </si>
  <si>
    <t>WRI: WRI1061831</t>
  </si>
  <si>
    <t>PTK-2</t>
  </si>
  <si>
    <t>1026668</t>
  </si>
  <si>
    <t>L407249</t>
  </si>
  <si>
    <t>G409045</t>
  </si>
  <si>
    <t>G409044</t>
  </si>
  <si>
    <t>G409038</t>
  </si>
  <si>
    <t>G409042</t>
  </si>
  <si>
    <t>G409041</t>
  </si>
  <si>
    <t>G409040</t>
  </si>
  <si>
    <t>G409039</t>
  </si>
  <si>
    <t>https://www.gem.wiki/Nizhnekamsk_Petrochemical_power_station</t>
  </si>
  <si>
    <t>Nizhnekamsk Petrochemical power station</t>
  </si>
  <si>
    <t>ПГУ-ТЭС ПАО "Нижнекамскнефтехим", НКНХ, Лемаевская ПГУ</t>
  </si>
  <si>
    <t>NKNH, Lemayevskaya power plant</t>
  </si>
  <si>
    <t>1064740</t>
  </si>
  <si>
    <t>1289500, 1289501, 1289502</t>
  </si>
  <si>
    <t>L407353</t>
  </si>
  <si>
    <t>G409385</t>
  </si>
  <si>
    <t>https://www.gem.wiki/Nizhnetourinskaya_power_station</t>
  </si>
  <si>
    <t>Nizhnetourinskaya power station</t>
  </si>
  <si>
    <t>Нижнетуринская ГРЭС, Аврора</t>
  </si>
  <si>
    <t>Nizhnyaya Tura</t>
  </si>
  <si>
    <t>WRI: WRI1061773</t>
  </si>
  <si>
    <t>Nizhnetourinskaya GRES</t>
  </si>
  <si>
    <t>1026671</t>
  </si>
  <si>
    <t>1232860, 1232863</t>
  </si>
  <si>
    <t>L407248</t>
  </si>
  <si>
    <t>G409037</t>
  </si>
  <si>
    <t>1232861, 1259099</t>
  </si>
  <si>
    <t>G409036</t>
  </si>
  <si>
    <t>https://www.gem.wiki/Nizhnevartovskaya_power_station</t>
  </si>
  <si>
    <t>Nizhnevartovskaya power station</t>
  </si>
  <si>
    <t>Нижневартовская ГРЭС</t>
  </si>
  <si>
    <t>Izluchinsk</t>
  </si>
  <si>
    <t>Nizhnevartovsk</t>
  </si>
  <si>
    <t>Khanty-Mansi Autonomous Okrug</t>
  </si>
  <si>
    <t>WRI: WRI1003761</t>
  </si>
  <si>
    <t>1026672</t>
  </si>
  <si>
    <t>L407247</t>
  </si>
  <si>
    <t>G409035</t>
  </si>
  <si>
    <t>G409034</t>
  </si>
  <si>
    <t>1207074, 239175</t>
  </si>
  <si>
    <t>G409033</t>
  </si>
  <si>
    <t>https://www.gem.wiki/Norilsk_CHP-1_power_station</t>
  </si>
  <si>
    <t>Norilsk CHP-1 power station</t>
  </si>
  <si>
    <t>Норильская ТЭЦ-1</t>
  </si>
  <si>
    <t>Norilsk</t>
  </si>
  <si>
    <t>Krasnoyarsk Krai</t>
  </si>
  <si>
    <t>1032073</t>
  </si>
  <si>
    <t>L407246</t>
  </si>
  <si>
    <t>G409032</t>
  </si>
  <si>
    <t>G409031</t>
  </si>
  <si>
    <t>G409030</t>
  </si>
  <si>
    <t>G409029</t>
  </si>
  <si>
    <t>https://www.gem.wiki/Norilsk_CHP-2_power_station</t>
  </si>
  <si>
    <t>Norilsk CHP-2 power station</t>
  </si>
  <si>
    <t>Норильская ТЭЦ-2, Талнахская ТЭЦ-2</t>
  </si>
  <si>
    <t>Talnakh CHP-2</t>
  </si>
  <si>
    <t>1026767</t>
  </si>
  <si>
    <t>L407245</t>
  </si>
  <si>
    <t>G409023</t>
  </si>
  <si>
    <t>G409027</t>
  </si>
  <si>
    <t>G409022</t>
  </si>
  <si>
    <t>G409026</t>
  </si>
  <si>
    <t>G409025</t>
  </si>
  <si>
    <t>G409024</t>
  </si>
  <si>
    <t>https://www.gem.wiki/Norilsk_CHP-3_power_station</t>
  </si>
  <si>
    <t>Norilsk CHP-3 power station</t>
  </si>
  <si>
    <t>Норильская ТЭЦ-3</t>
  </si>
  <si>
    <t>1026768</t>
  </si>
  <si>
    <t>L407244</t>
  </si>
  <si>
    <t>G409021</t>
  </si>
  <si>
    <t>G409020</t>
  </si>
  <si>
    <t>G409019</t>
  </si>
  <si>
    <t>G409018</t>
  </si>
  <si>
    <t>G410184</t>
  </si>
  <si>
    <t>G410183</t>
  </si>
  <si>
    <t>https://www.gem.wiki/Northern_CHP-21_(TGC-1)_power_station</t>
  </si>
  <si>
    <t>Northern CHP-21 (TGC-1) power station</t>
  </si>
  <si>
    <t>Северная ТЭЦ-21</t>
  </si>
  <si>
    <t>Novoe Devyatkino</t>
  </si>
  <si>
    <t>WRI: WRI1061634</t>
  </si>
  <si>
    <t>Severnaya CHP-21</t>
  </si>
  <si>
    <t>1021884</t>
  </si>
  <si>
    <t>L407243</t>
  </si>
  <si>
    <t>G409017</t>
  </si>
  <si>
    <t>G409016</t>
  </si>
  <si>
    <t>G409015</t>
  </si>
  <si>
    <t>G409014</t>
  </si>
  <si>
    <t>G409013</t>
  </si>
  <si>
    <t>https://www.gem.wiki/Novgorodskaya_power_station</t>
  </si>
  <si>
    <t>Novgorodskaya power station</t>
  </si>
  <si>
    <t>Новгородская ТЭЦ</t>
  </si>
  <si>
    <t>Veliky Novgorod</t>
  </si>
  <si>
    <t>Novgorod Oblast</t>
  </si>
  <si>
    <t>1024509</t>
  </si>
  <si>
    <t>L407242</t>
  </si>
  <si>
    <t>G409012</t>
  </si>
  <si>
    <t>G409011</t>
  </si>
  <si>
    <t>1210270, 1182743</t>
  </si>
  <si>
    <t>G409010</t>
  </si>
  <si>
    <t>https://www.gem.wiki/Novo_Sverdlovsk_power_station</t>
  </si>
  <si>
    <t>Novo Sverdlovsk power station</t>
  </si>
  <si>
    <t>Ново-Свердловская ТЭЦ</t>
  </si>
  <si>
    <t>WRI: WRI1003764</t>
  </si>
  <si>
    <t>1026692</t>
  </si>
  <si>
    <t>L407240</t>
  </si>
  <si>
    <t>G409009</t>
  </si>
  <si>
    <t>G409008</t>
  </si>
  <si>
    <t>G409007</t>
  </si>
  <si>
    <t>G409006</t>
  </si>
  <si>
    <t>G409005</t>
  </si>
  <si>
    <t>https://www.gem.wiki/Novo-Ryazan_power_station</t>
  </si>
  <si>
    <t>Novo-Ryazan power station</t>
  </si>
  <si>
    <t>Ново-Рязанская ТЭЦ</t>
  </si>
  <si>
    <t>WRI: WRI1061847</t>
  </si>
  <si>
    <t>1026688</t>
  </si>
  <si>
    <t>L407239</t>
  </si>
  <si>
    <t>G409004</t>
  </si>
  <si>
    <t>G409003</t>
  </si>
  <si>
    <t>G409002</t>
  </si>
  <si>
    <t>G409001</t>
  </si>
  <si>
    <t>G409000</t>
  </si>
  <si>
    <t>https://www.gem.wiki/Novo-Salavat_power_station</t>
  </si>
  <si>
    <t>Novo-Salavat power station</t>
  </si>
  <si>
    <t>Ново-Салаватская ТЭЦ, ООО «НС ТЭЦ»</t>
  </si>
  <si>
    <t>Salavat</t>
  </si>
  <si>
    <t>1026689</t>
  </si>
  <si>
    <t>L407238</t>
  </si>
  <si>
    <t>G408999</t>
  </si>
  <si>
    <t>G409381</t>
  </si>
  <si>
    <t>G408998</t>
  </si>
  <si>
    <t>G409380</t>
  </si>
  <si>
    <t>G408996</t>
  </si>
  <si>
    <t>G408995</t>
  </si>
  <si>
    <t>G408994</t>
  </si>
  <si>
    <t>https://www.gem.wiki/Novo-Sterlitamak_power_station</t>
  </si>
  <si>
    <t>Novo-Sterlitamak power station</t>
  </si>
  <si>
    <t>Ново-Стерлитамакская ТЭЦ</t>
  </si>
  <si>
    <t>Sterlitamak</t>
  </si>
  <si>
    <t>WRI: WRI1061811</t>
  </si>
  <si>
    <t>1026690</t>
  </si>
  <si>
    <t>L407237</t>
  </si>
  <si>
    <t>G408993</t>
  </si>
  <si>
    <t>G408992</t>
  </si>
  <si>
    <t>G408991</t>
  </si>
  <si>
    <t>G410655</t>
  </si>
  <si>
    <t>https://www.gem.wiki/Novocheboksarsk_CHP-3_power_station</t>
  </si>
  <si>
    <t>Novocheboksarsk CHP-3 power station</t>
  </si>
  <si>
    <t>Новочебоксарская ТЭЦ-3</t>
  </si>
  <si>
    <t>Novocheboksarsk</t>
  </si>
  <si>
    <t>1026676</t>
  </si>
  <si>
    <t>L407236</t>
  </si>
  <si>
    <t>G408990</t>
  </si>
  <si>
    <t>G408989</t>
  </si>
  <si>
    <t>G408988</t>
  </si>
  <si>
    <t>G408987</t>
  </si>
  <si>
    <t>https://www.gem.wiki/Novocherkasskaya_GRES_power_station</t>
  </si>
  <si>
    <t>Novocherkasskaya GRES power station</t>
  </si>
  <si>
    <t>Новочеркасская ГРЭС</t>
  </si>
  <si>
    <t>Novocherkassk</t>
  </si>
  <si>
    <t>Rostov Oblast</t>
  </si>
  <si>
    <t>L103380</t>
  </si>
  <si>
    <t>G411116</t>
  </si>
  <si>
    <t>G411115</t>
  </si>
  <si>
    <t>https://www.gem.wiki/Novogorkovskaya_power_station</t>
  </si>
  <si>
    <t>Novogorkovskaya power station</t>
  </si>
  <si>
    <t>Новогорьковская ТЭЦ</t>
  </si>
  <si>
    <t>1024120</t>
  </si>
  <si>
    <t>L407235</t>
  </si>
  <si>
    <t>G408984</t>
  </si>
  <si>
    <t>G408983</t>
  </si>
  <si>
    <t>G408986</t>
  </si>
  <si>
    <t>G408985</t>
  </si>
  <si>
    <t>https://www.gem.wiki/Novokuibyshevskaya_CHP-1_power_station</t>
  </si>
  <si>
    <t>Novokuibyshevskaya CHP-1 power station</t>
  </si>
  <si>
    <t>Новокуйбышевская ТЭЦ-1</t>
  </si>
  <si>
    <t>Novokuybyshevsk</t>
  </si>
  <si>
    <t>Samara Oblast</t>
  </si>
  <si>
    <t>Novokuybyshevskaya CHPP-1</t>
  </si>
  <si>
    <t>1112218</t>
  </si>
  <si>
    <t>1275767, 1275768, 1275769</t>
  </si>
  <si>
    <t>L407234</t>
  </si>
  <si>
    <t>G408982</t>
  </si>
  <si>
    <t>https://www.gem.wiki/Novokuibyshevskaya_CHP-2_power_station</t>
  </si>
  <si>
    <t>Novokuibyshevskaya CHP-2 power station</t>
  </si>
  <si>
    <t>Новокуйбышевская ТЭЦ-2</t>
  </si>
  <si>
    <t>WRI: WRI1062215</t>
  </si>
  <si>
    <t>Novokuybyshevskaya CHPP-2</t>
  </si>
  <si>
    <t>1026683</t>
  </si>
  <si>
    <t>L407233</t>
  </si>
  <si>
    <t>G408981</t>
  </si>
  <si>
    <t>G408980</t>
  </si>
  <si>
    <t>G408979</t>
  </si>
  <si>
    <t>G408978</t>
  </si>
  <si>
    <t>G408977</t>
  </si>
  <si>
    <t>https://www.gem.wiki/Novokuznetsk_power_station</t>
  </si>
  <si>
    <t>Novokuznetsk power station</t>
  </si>
  <si>
    <t>Новокузнецкая ГТЭС</t>
  </si>
  <si>
    <t>Novokuznetsk</t>
  </si>
  <si>
    <t>Kemerovo Oblast</t>
  </si>
  <si>
    <t>1026633</t>
  </si>
  <si>
    <t>L407232</t>
  </si>
  <si>
    <t>G408974</t>
  </si>
  <si>
    <t>G408973</t>
  </si>
  <si>
    <t>https://www.gem.wiki/Novolenskaya_power_station</t>
  </si>
  <si>
    <t>Novolenskaya power station</t>
  </si>
  <si>
    <t>Новоленская ТЭС</t>
  </si>
  <si>
    <t>Lensk</t>
  </si>
  <si>
    <t>Sakha Republic</t>
  </si>
  <si>
    <t>L408900</t>
  </si>
  <si>
    <t>G411895</t>
  </si>
  <si>
    <t>G411894</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</si>
  <si>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</si>
  <si>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</si>
  <si>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</si>
  <si>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</si>
  <si>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</si>
  <si>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1026686</t>
  </si>
  <si>
    <t>1205308, 1209361</t>
  </si>
  <si>
    <t>L407231</t>
  </si>
  <si>
    <t>G408972</t>
  </si>
  <si>
    <t>https://www.gem.wiki/Novotroitskaya_Ural_Steel_power_station</t>
  </si>
  <si>
    <t>Novotroitskaya Ural Steel power station</t>
  </si>
  <si>
    <t>ТЭЦ АО "Уральская сталь"</t>
  </si>
  <si>
    <t>NG/COG/BFG</t>
  </si>
  <si>
    <t>Novotroitsk</t>
  </si>
  <si>
    <t>L103371</t>
  </si>
  <si>
    <t>G411893</t>
  </si>
  <si>
    <t>G411892</t>
  </si>
  <si>
    <t>https://www.gem.wiki/Novourengoyskaya_power_station</t>
  </si>
  <si>
    <t>Novourengoyskaya power station</t>
  </si>
  <si>
    <t>Новоуренгойская ГТЭС</t>
  </si>
  <si>
    <t>Novy Urengoy</t>
  </si>
  <si>
    <t>Yamalo-Nenets Autonomous Okrug</t>
  </si>
  <si>
    <t>L408433</t>
  </si>
  <si>
    <t>G411891</t>
  </si>
  <si>
    <t>https://www.gem.wiki/Noyabrsk_power_station</t>
  </si>
  <si>
    <t>Noyabrsk power station</t>
  </si>
  <si>
    <t>Ноябрьская ПГЭ</t>
  </si>
  <si>
    <t>Noyabrsk</t>
  </si>
  <si>
    <t>1068423</t>
  </si>
  <si>
    <t>1201463, 1201464, 1201465, 1201466</t>
  </si>
  <si>
    <t>L407230</t>
  </si>
  <si>
    <t>G408971</t>
  </si>
  <si>
    <t>G411890</t>
  </si>
  <si>
    <t>https://www.gem.wiki/Nyagan_GRES_power_station</t>
  </si>
  <si>
    <t>Nyagan GRES power station</t>
  </si>
  <si>
    <t>Няганская ГРЭС</t>
  </si>
  <si>
    <t>Nyagan</t>
  </si>
  <si>
    <t>Oktyabrsky</t>
  </si>
  <si>
    <t>1074271</t>
  </si>
  <si>
    <t>L407229</t>
  </si>
  <si>
    <t>G408970</t>
  </si>
  <si>
    <t>G408969</t>
  </si>
  <si>
    <t>G408968</t>
  </si>
  <si>
    <t>https://www.gem.wiki/Omsk_CHP-3_power_station</t>
  </si>
  <si>
    <t>Omsk CHP-3 power station</t>
  </si>
  <si>
    <t>Омская ТЭЦ-3</t>
  </si>
  <si>
    <t>Omsk</t>
  </si>
  <si>
    <t>Sovetskiy</t>
  </si>
  <si>
    <t>Omsk Oblast</t>
  </si>
  <si>
    <t>1024838</t>
  </si>
  <si>
    <t>L407228</t>
  </si>
  <si>
    <t>G408963</t>
  </si>
  <si>
    <t>G408966</t>
  </si>
  <si>
    <t>G408965</t>
  </si>
  <si>
    <t>G408964</t>
  </si>
  <si>
    <t>G408967</t>
  </si>
  <si>
    <t>1234845, 1234846, 1234847</t>
  </si>
  <si>
    <t>G408962</t>
  </si>
  <si>
    <t>https://www.gem.wiki/Orlovskaya_power_station</t>
  </si>
  <si>
    <t>Orlovskaya power station</t>
  </si>
  <si>
    <t>Орловская ТЭЦ</t>
  </si>
  <si>
    <t>Oryol</t>
  </si>
  <si>
    <t>Oryol Oblast</t>
  </si>
  <si>
    <t>WRI: WRI1003776</t>
  </si>
  <si>
    <t>Orel TPP</t>
  </si>
  <si>
    <t>1026702</t>
  </si>
  <si>
    <t>L407227</t>
  </si>
  <si>
    <t>G408961</t>
  </si>
  <si>
    <t>G408960</t>
  </si>
  <si>
    <t>G408959</t>
  </si>
  <si>
    <t>https://www.gem.wiki/Orskaya_CHP-1_power_station</t>
  </si>
  <si>
    <t>Orskaya CHP-1 power station</t>
  </si>
  <si>
    <t>Орская ТЭЦ-1</t>
  </si>
  <si>
    <t>Orsk</t>
  </si>
  <si>
    <t>WRI: WRI1003777</t>
  </si>
  <si>
    <t>Orsk TPP-1</t>
  </si>
  <si>
    <t>1041605</t>
  </si>
  <si>
    <t>L103372</t>
  </si>
  <si>
    <t>G408957</t>
  </si>
  <si>
    <t>G408956</t>
  </si>
  <si>
    <t>G408958</t>
  </si>
  <si>
    <t>https://www.gem.wiki/Pechora_GRES_power_station</t>
  </si>
  <si>
    <t>Pechora GRES power station</t>
  </si>
  <si>
    <t>Печорская ГРЭС</t>
  </si>
  <si>
    <t>Pechora</t>
  </si>
  <si>
    <t>WRI: WRI1003780</t>
  </si>
  <si>
    <t>Pechora State District Power Plant, Pechora</t>
  </si>
  <si>
    <t>1028495</t>
  </si>
  <si>
    <t>L407276</t>
  </si>
  <si>
    <t>G408955</t>
  </si>
  <si>
    <t>G408954</t>
  </si>
  <si>
    <t>G408953</t>
  </si>
  <si>
    <t>G408952</t>
  </si>
  <si>
    <t>G408951</t>
  </si>
  <si>
    <t>https://www.gem.wiki/Penza-1_power_station</t>
  </si>
  <si>
    <t>Penza-1 power station</t>
  </si>
  <si>
    <t>Пензенская ТЭЦ-1</t>
  </si>
  <si>
    <t>Penza</t>
  </si>
  <si>
    <t>Penza Oblast</t>
  </si>
  <si>
    <t>WRI: WRI1003781</t>
  </si>
  <si>
    <t>1026709</t>
  </si>
  <si>
    <t>L407275</t>
  </si>
  <si>
    <t>G408950</t>
  </si>
  <si>
    <t>G408949</t>
  </si>
  <si>
    <t>G408948</t>
  </si>
  <si>
    <t>https://www.gem.wiki/Perm_CHP-14_power_station</t>
  </si>
  <si>
    <t>Perm CHP-14 power station</t>
  </si>
  <si>
    <t>Пермская ТЭЦ-14</t>
  </si>
  <si>
    <t>Perm</t>
  </si>
  <si>
    <t>1026713</t>
  </si>
  <si>
    <t>L407274</t>
  </si>
  <si>
    <t>G408947</t>
  </si>
  <si>
    <t>1177073, 1199379</t>
  </si>
  <si>
    <t>G408946</t>
  </si>
  <si>
    <t>G408945</t>
  </si>
  <si>
    <t>G408944</t>
  </si>
  <si>
    <t>G410644</t>
  </si>
  <si>
    <t>G408943</t>
  </si>
  <si>
    <t>https://www.gem.wiki/Perm_CHP-6_power_station</t>
  </si>
  <si>
    <t>Perm CHP-6 power station</t>
  </si>
  <si>
    <t>Пермская ТЭЦ-6</t>
  </si>
  <si>
    <t>1047624</t>
  </si>
  <si>
    <t>1208251, 1208252, 1208253</t>
  </si>
  <si>
    <t>L407273</t>
  </si>
  <si>
    <t>G408942</t>
  </si>
  <si>
    <t>G408941</t>
  </si>
  <si>
    <t>https://www.gem.wiki/Perm_CHP-9_power_station</t>
  </si>
  <si>
    <t>Perm CHP-9 power station</t>
  </si>
  <si>
    <t>Пермская ТЭЦ-9</t>
  </si>
  <si>
    <t>1047625</t>
  </si>
  <si>
    <t>L407272</t>
  </si>
  <si>
    <t>G409379</t>
  </si>
  <si>
    <t>WRI: WRI1061770</t>
  </si>
  <si>
    <t>G408940</t>
  </si>
  <si>
    <t>G410641</t>
  </si>
  <si>
    <t>G408939</t>
  </si>
  <si>
    <t>https://www.gem.wiki/Perm_GRES_power_station</t>
  </si>
  <si>
    <t>Perm GRES power station</t>
  </si>
  <si>
    <t>Пермская ГРЭС</t>
  </si>
  <si>
    <t>Dobryanka</t>
  </si>
  <si>
    <t>WRI: WRI1003784</t>
  </si>
  <si>
    <t>1026712</t>
  </si>
  <si>
    <t>L103373</t>
  </si>
  <si>
    <t>G408938</t>
  </si>
  <si>
    <t>G410656</t>
  </si>
  <si>
    <t>G408937</t>
  </si>
  <si>
    <t>G408936</t>
  </si>
  <si>
    <t>1188585, 1191334, 1211005</t>
  </si>
  <si>
    <t>G408935</t>
  </si>
  <si>
    <t>https://www.gem.wiki/Pervomaiskaya_power_station</t>
  </si>
  <si>
    <t>Pervomaiskaya power station</t>
  </si>
  <si>
    <t>Первомайская ТЭЦ-14</t>
  </si>
  <si>
    <t>WRI: WRI1061631</t>
  </si>
  <si>
    <t>Pervomaiskaya TPP-14</t>
  </si>
  <si>
    <t>1021876</t>
  </si>
  <si>
    <t>1204755, 1209166, 1209169</t>
  </si>
  <si>
    <t>L407271</t>
  </si>
  <si>
    <t>G408934</t>
  </si>
  <si>
    <t>1209167, 1209168, 1209170</t>
  </si>
  <si>
    <t>G408933</t>
  </si>
  <si>
    <t>https://www.gem.wiki/Petrozavodsk_power_station</t>
  </si>
  <si>
    <t>Petrozavodsk power station</t>
  </si>
  <si>
    <t>Петрозаводская ТЭЦ</t>
  </si>
  <si>
    <t>Petrozavodsk</t>
  </si>
  <si>
    <t>Republic of Karelia</t>
  </si>
  <si>
    <t>WRI: WRI1061640</t>
  </si>
  <si>
    <t>1026715</t>
  </si>
  <si>
    <t>L407270</t>
  </si>
  <si>
    <t>G408932</t>
  </si>
  <si>
    <t>G408931</t>
  </si>
  <si>
    <t>G408930</t>
  </si>
  <si>
    <t>https://www.gem.wiki/Polar_power_station</t>
  </si>
  <si>
    <t>Polar power station</t>
  </si>
  <si>
    <t>Полярная ГТЭС</t>
  </si>
  <si>
    <t>Sovetskaya Rechka</t>
  </si>
  <si>
    <t>Turukhansky</t>
  </si>
  <si>
    <t>Polyarnaya</t>
  </si>
  <si>
    <t>L407345</t>
  </si>
  <si>
    <t>G409377</t>
  </si>
  <si>
    <t>G409376</t>
  </si>
  <si>
    <t>https://www.gem.wiki/Pravoberezhnaya_power_station</t>
  </si>
  <si>
    <t>Pravoberezhnaya power station</t>
  </si>
  <si>
    <t>Правобережная ТЭЦ</t>
  </si>
  <si>
    <t>WRI: WRI1061633</t>
  </si>
  <si>
    <t>Pravoberezhnaya CHPP-5</t>
  </si>
  <si>
    <t>1021878</t>
  </si>
  <si>
    <t>L407269</t>
  </si>
  <si>
    <t>G408929</t>
  </si>
  <si>
    <t>1149600, 1209164, 1209165</t>
  </si>
  <si>
    <t>G408928</t>
  </si>
  <si>
    <t>https://www.gem.wiki/Pregolskaya_power_station</t>
  </si>
  <si>
    <t>Pregolskaya power station</t>
  </si>
  <si>
    <t>Прегольская ТЭС</t>
  </si>
  <si>
    <t>1114052</t>
  </si>
  <si>
    <t>1278501, 1278500</t>
  </si>
  <si>
    <t>L407268</t>
  </si>
  <si>
    <t>G408927</t>
  </si>
  <si>
    <t>1278503, 1278505</t>
  </si>
  <si>
    <t>G408926</t>
  </si>
  <si>
    <t>1278502, 1278506</t>
  </si>
  <si>
    <t>G408925</t>
  </si>
  <si>
    <t>1278504, 1278507</t>
  </si>
  <si>
    <t>G408924</t>
  </si>
  <si>
    <t>https://www.gem.wiki/Priufimskaya_power_station</t>
  </si>
  <si>
    <t>Priufimskaya power station</t>
  </si>
  <si>
    <t>Приуфимская ТЭЦ</t>
  </si>
  <si>
    <t>Blagoveshchensk</t>
  </si>
  <si>
    <t>WRI: WRI1003787</t>
  </si>
  <si>
    <t>TPP of the Bashkir Biochemical Combine</t>
  </si>
  <si>
    <t>1055452</t>
  </si>
  <si>
    <t>L407267</t>
  </si>
  <si>
    <t>G408923</t>
  </si>
  <si>
    <t>G408922</t>
  </si>
  <si>
    <t>G408921</t>
  </si>
  <si>
    <t>https://www.gem.wiki/Pskov_GRES_power_station</t>
  </si>
  <si>
    <t>Pskov GRES power station</t>
  </si>
  <si>
    <t>Псковская ГРЭС</t>
  </si>
  <si>
    <t>Dedovichi</t>
  </si>
  <si>
    <t>Pskov Oblast</t>
  </si>
  <si>
    <t>WRI: WRI1003788</t>
  </si>
  <si>
    <t>Pskov State District Power Plant</t>
  </si>
  <si>
    <t>1028497</t>
  </si>
  <si>
    <t>L407266</t>
  </si>
  <si>
    <t>G408920</t>
  </si>
  <si>
    <t>G408919</t>
  </si>
  <si>
    <t>https://www.gem.wiki/Rostov_CHP-2_power_station</t>
  </si>
  <si>
    <t>Rostov CHP-2 power station</t>
  </si>
  <si>
    <t>РОСТОВСКАЯ ТЭЦ-2</t>
  </si>
  <si>
    <t>Rostov-on-Don</t>
  </si>
  <si>
    <t>WRI: WRI1061760</t>
  </si>
  <si>
    <t>1026811</t>
  </si>
  <si>
    <t>L407265</t>
  </si>
  <si>
    <t>G408918</t>
  </si>
  <si>
    <t>G408917</t>
  </si>
  <si>
    <t>https://www.gem.wiki/Ryazanskaya_GRES_power_station</t>
  </si>
  <si>
    <t>Ryazanskaya GRES power station</t>
  </si>
  <si>
    <t>Рязанская ГРЭС</t>
  </si>
  <si>
    <t>Novomichurinsk</t>
  </si>
  <si>
    <t>1027674</t>
  </si>
  <si>
    <t>L103381</t>
  </si>
  <si>
    <t>G408916</t>
  </si>
  <si>
    <t>G408915</t>
  </si>
  <si>
    <t>GRES-24</t>
  </si>
  <si>
    <t>G408914</t>
  </si>
  <si>
    <t>https://www.gem.wiki/Sakmarskaya_power_station</t>
  </si>
  <si>
    <t>Sakmarskaya power station</t>
  </si>
  <si>
    <t>Сакмарская ТЭЦ</t>
  </si>
  <si>
    <t>Orenburg</t>
  </si>
  <si>
    <t>WRI: WRI1003795</t>
  </si>
  <si>
    <t>1026727</t>
  </si>
  <si>
    <t>L407264</t>
  </si>
  <si>
    <t>G408913</t>
  </si>
  <si>
    <t>G408912</t>
  </si>
  <si>
    <t>G408911</t>
  </si>
  <si>
    <t>G408910</t>
  </si>
  <si>
    <t>G408909</t>
  </si>
  <si>
    <t>G408908</t>
  </si>
  <si>
    <t>https://www.gem.wiki/Salavat_power_station</t>
  </si>
  <si>
    <t>Salavat power station</t>
  </si>
  <si>
    <t>Салаватская ТЭЦ</t>
  </si>
  <si>
    <t>WRI: WRI1003796</t>
  </si>
  <si>
    <t>1026728</t>
  </si>
  <si>
    <t>L407263</t>
  </si>
  <si>
    <t>G408905</t>
  </si>
  <si>
    <t>G408907</t>
  </si>
  <si>
    <t>G408906</t>
  </si>
  <si>
    <t>https://www.gem.wiki/Samara_power_station</t>
  </si>
  <si>
    <t>Samara power station</t>
  </si>
  <si>
    <t>Самарская ТЭЦ</t>
  </si>
  <si>
    <t>Samara</t>
  </si>
  <si>
    <t>WRI: WRI1003798</t>
  </si>
  <si>
    <t>1027921</t>
  </si>
  <si>
    <t>L407262</t>
  </si>
  <si>
    <t>G408904</t>
  </si>
  <si>
    <t>G408903</t>
  </si>
  <si>
    <t>G408902</t>
  </si>
  <si>
    <t>G408901</t>
  </si>
  <si>
    <t>G410659</t>
  </si>
  <si>
    <t>G408900</t>
  </si>
  <si>
    <t>https://www.gem.wiki/Saransk_CHP-2_power_station</t>
  </si>
  <si>
    <t>Saransk CHP-2 power station</t>
  </si>
  <si>
    <t>Саранская ТЭЦ-2</t>
  </si>
  <si>
    <t>Saransk</t>
  </si>
  <si>
    <t>WRI: WRI1003799</t>
  </si>
  <si>
    <t>1026729</t>
  </si>
  <si>
    <t>L407261</t>
  </si>
  <si>
    <t>G408897</t>
  </si>
  <si>
    <t>G408898</t>
  </si>
  <si>
    <t>G408899</t>
  </si>
  <si>
    <t>https://www.gem.wiki/Saratov_CHP-2_power_station</t>
  </si>
  <si>
    <t>Saratov CHP-2 power station</t>
  </si>
  <si>
    <t>Саратовская ТЭЦ-2</t>
  </si>
  <si>
    <t>HFO/NG/C</t>
  </si>
  <si>
    <t>Saratov</t>
  </si>
  <si>
    <t>WRI: WRI1003800</t>
  </si>
  <si>
    <t>1026732</t>
  </si>
  <si>
    <t>L407260</t>
  </si>
  <si>
    <t>G408896</t>
  </si>
  <si>
    <t>G408893</t>
  </si>
  <si>
    <t>G410645</t>
  </si>
  <si>
    <t>https://www.gem.wiki/Saratov_CHP-5_power_station</t>
  </si>
  <si>
    <t>Saratov CHP-5 power station</t>
  </si>
  <si>
    <t>Саратовская ТЭЦ-5</t>
  </si>
  <si>
    <t>1026530</t>
  </si>
  <si>
    <t>L407259</t>
  </si>
  <si>
    <t>G408892</t>
  </si>
  <si>
    <t>G408891</t>
  </si>
  <si>
    <t>G408890</t>
  </si>
  <si>
    <t>G408889</t>
  </si>
  <si>
    <t>https://www.gem.wiki/Serovskaya_power_station</t>
  </si>
  <si>
    <t>Serovskaya power station</t>
  </si>
  <si>
    <t>Серовская ГРЭС</t>
  </si>
  <si>
    <t>Serov</t>
  </si>
  <si>
    <t>1030656</t>
  </si>
  <si>
    <t>L103388</t>
  </si>
  <si>
    <t>G408888</t>
  </si>
  <si>
    <t>https://www.gem.wiki/Severo-Zapadnaya_power_station</t>
  </si>
  <si>
    <t>Severo-Zapadnaya power station</t>
  </si>
  <si>
    <t>Северо-Западная ТЭЦ</t>
  </si>
  <si>
    <t>WRI: WRI1003806</t>
  </si>
  <si>
    <t>A.G. Boris, North-West CHP</t>
  </si>
  <si>
    <t>1021885</t>
  </si>
  <si>
    <t>1149635, 1149636, 1149637</t>
  </si>
  <si>
    <t>L407258</t>
  </si>
  <si>
    <t>G408887</t>
  </si>
  <si>
    <t>1149638, 1149639, 1149640</t>
  </si>
  <si>
    <t>G408886</t>
  </si>
  <si>
    <t>https://www.gem.wiki/Severodvinsk_CHP-2_power_station</t>
  </si>
  <si>
    <t>Severodvinsk CHP-2 power station</t>
  </si>
  <si>
    <t>Северодвинская ТЭЦ-2</t>
  </si>
  <si>
    <t>Severodvinsk</t>
  </si>
  <si>
    <t>Severodvinskaya CHPP-2</t>
  </si>
  <si>
    <t>1026743</t>
  </si>
  <si>
    <t>L407257</t>
  </si>
  <si>
    <t>G408885</t>
  </si>
  <si>
    <t>G408884</t>
  </si>
  <si>
    <t>G408883</t>
  </si>
  <si>
    <t>G408882</t>
  </si>
  <si>
    <t>https://www.gem.wiki/Severodvinsk-1_power_station</t>
  </si>
  <si>
    <t>Severodvinsk-1 power station</t>
  </si>
  <si>
    <t>Северодвинская ТЭЦ-1</t>
  </si>
  <si>
    <t>1026742</t>
  </si>
  <si>
    <t>L103313</t>
  </si>
  <si>
    <t>G410657</t>
  </si>
  <si>
    <t>G410658</t>
  </si>
  <si>
    <t>https://www.gem.wiki/Severstal_EBS_power_station</t>
  </si>
  <si>
    <t>Severstal EBS power station</t>
  </si>
  <si>
    <t>ТЭЦ ЭВС-2</t>
  </si>
  <si>
    <t>Cherepovets</t>
  </si>
  <si>
    <t>Vologda Oblast</t>
  </si>
  <si>
    <t>WRI: WRI1062180</t>
  </si>
  <si>
    <t>1012160</t>
  </si>
  <si>
    <t>L408432</t>
  </si>
  <si>
    <t>G411889</t>
  </si>
  <si>
    <t>G411888</t>
  </si>
  <si>
    <t>https://www.gem.wiki/Severstal_PBS_power_station</t>
  </si>
  <si>
    <t>Severstal PBS power station</t>
  </si>
  <si>
    <t>ТЭЦ ПВС Северсталь</t>
  </si>
  <si>
    <t>WRI: WRI1062179</t>
  </si>
  <si>
    <t>L408434</t>
  </si>
  <si>
    <t>G411887</t>
  </si>
  <si>
    <t>G411886</t>
  </si>
  <si>
    <t>G411885</t>
  </si>
  <si>
    <t>G411884</t>
  </si>
  <si>
    <t>https://www.gem.wiki/Shakhtinskaya_power_plant</t>
  </si>
  <si>
    <t>Shakhtinskaya power plant</t>
  </si>
  <si>
    <t>Шахтинская ГТЭС</t>
  </si>
  <si>
    <t>Shakhty</t>
  </si>
  <si>
    <t>WRI: WRI1061868</t>
  </si>
  <si>
    <t>L407256</t>
  </si>
  <si>
    <t>G408881</t>
  </si>
  <si>
    <t>https://www.gem.wiki/Shatura_GRES_power_station</t>
  </si>
  <si>
    <t>Shatura GRES power station</t>
  </si>
  <si>
    <t>Шатурская ГРЭС</t>
  </si>
  <si>
    <t>Shatura</t>
  </si>
  <si>
    <t>WRI: WRI1003808</t>
  </si>
  <si>
    <t>Shaturskaya GRES</t>
  </si>
  <si>
    <t>1026745</t>
  </si>
  <si>
    <t>L407255</t>
  </si>
  <si>
    <t>G408880</t>
  </si>
  <si>
    <t>G408879</t>
  </si>
  <si>
    <t>G408878</t>
  </si>
  <si>
    <t>G408877</t>
  </si>
  <si>
    <t>G408876</t>
  </si>
  <si>
    <t>G408875</t>
  </si>
  <si>
    <t>G408874</t>
  </si>
  <si>
    <t>https://www.gem.wiki/Shchekinskaya_SDPS_power_station</t>
  </si>
  <si>
    <t>Shchekinskaya SDPS power station</t>
  </si>
  <si>
    <t>Щекинская ГРЭС</t>
  </si>
  <si>
    <t>Sovetsk</t>
  </si>
  <si>
    <t>WRI: WRI1003809</t>
  </si>
  <si>
    <t>Shekinskaya</t>
  </si>
  <si>
    <t>1026746</t>
  </si>
  <si>
    <t>L407296</t>
  </si>
  <si>
    <t>G408873</t>
  </si>
  <si>
    <t>G408872</t>
  </si>
  <si>
    <t>https://www.gem.wiki/Shcherbinka_power_station</t>
  </si>
  <si>
    <t>Shcherbinka power station</t>
  </si>
  <si>
    <t>ГТЭС Щербинка</t>
  </si>
  <si>
    <t>Yuzhnoye Butovo</t>
  </si>
  <si>
    <t>1063486</t>
  </si>
  <si>
    <t>L407295</t>
  </si>
  <si>
    <t>G408871</t>
  </si>
  <si>
    <t>G408869</t>
  </si>
  <si>
    <t>https://www.gem.wiki/Smolensk_CHP-2_power_station</t>
  </si>
  <si>
    <t>Smolensk CHP-2 power station</t>
  </si>
  <si>
    <t>Смоленская ТЭЦ-2</t>
  </si>
  <si>
    <t>Smolensk</t>
  </si>
  <si>
    <t>WRI: WRI1003813</t>
  </si>
  <si>
    <t>1026749</t>
  </si>
  <si>
    <t>L407294</t>
  </si>
  <si>
    <t>G408868</t>
  </si>
  <si>
    <t>G408867</t>
  </si>
  <si>
    <t>G408865</t>
  </si>
  <si>
    <t>G408866</t>
  </si>
  <si>
    <t>G408864</t>
  </si>
  <si>
    <t>https://www.gem.wiki/Smolenskaya_GRES_power_station</t>
  </si>
  <si>
    <t>Smolenskaya GRES power station</t>
  </si>
  <si>
    <t>Смоленская ГРЭС</t>
  </si>
  <si>
    <t>Ozerny</t>
  </si>
  <si>
    <t>WRI: WRI1003814</t>
  </si>
  <si>
    <t>Smolenskaya GRES</t>
  </si>
  <si>
    <t>1026750</t>
  </si>
  <si>
    <t>L407293</t>
  </si>
  <si>
    <t>G408863</t>
  </si>
  <si>
    <t>G408862</t>
  </si>
  <si>
    <t>G408861</t>
  </si>
  <si>
    <t>https://www.gem.wiki/Sochinskaya_power_station</t>
  </si>
  <si>
    <t>Sochinskaya power station</t>
  </si>
  <si>
    <t>Сочинская ТЭС</t>
  </si>
  <si>
    <t>Sochi</t>
  </si>
  <si>
    <t>WRI: WRI1003815</t>
  </si>
  <si>
    <t>1057077</t>
  </si>
  <si>
    <t>L407292</t>
  </si>
  <si>
    <t>G408860</t>
  </si>
  <si>
    <t>https://www.gem.wiki/Solikamsk_power_station</t>
  </si>
  <si>
    <t>Solikamsk power station</t>
  </si>
  <si>
    <t>Соликамская ТЭЦ</t>
  </si>
  <si>
    <t>Solikamsk</t>
  </si>
  <si>
    <t>1117005</t>
  </si>
  <si>
    <t>L407291</t>
  </si>
  <si>
    <t>G411883</t>
  </si>
  <si>
    <t>WRI: WRI1062167</t>
  </si>
  <si>
    <t>1047628</t>
  </si>
  <si>
    <t>G408859</t>
  </si>
  <si>
    <t>https://www.gem.wiki/Sormovo_power_station</t>
  </si>
  <si>
    <t>Sormovo power station</t>
  </si>
  <si>
    <t>Сормовская ТЭЦ</t>
  </si>
  <si>
    <t>Sormovsky</t>
  </si>
  <si>
    <t>WRI: WRI1003816</t>
  </si>
  <si>
    <t>1026753</t>
  </si>
  <si>
    <t>L407290</t>
  </si>
  <si>
    <t>G408857</t>
  </si>
  <si>
    <t>G408856</t>
  </si>
  <si>
    <t>G408855</t>
  </si>
  <si>
    <t>G408854</t>
  </si>
  <si>
    <t>https://www.gem.wiki/Sosnogorsk_power_station</t>
  </si>
  <si>
    <t>Sosnogorsk power station</t>
  </si>
  <si>
    <t>Сосногорская ТЭЦ</t>
  </si>
  <si>
    <t>Sosnogorsk</t>
  </si>
  <si>
    <t>Izhma, Ukhtinskaya CHPP-2</t>
  </si>
  <si>
    <t>1026755</t>
  </si>
  <si>
    <t>L407289</t>
  </si>
  <si>
    <t>G408853</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</si>
  <si>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</si>
  <si>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</si>
  <si>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</si>
  <si>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</si>
  <si>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</si>
  <si>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</si>
  <si>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</si>
  <si>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</si>
  <si>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</si>
  <si>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</si>
  <si>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1026757</t>
  </si>
  <si>
    <t>L407288</t>
  </si>
  <si>
    <t>G408845</t>
  </si>
  <si>
    <t>G408844</t>
  </si>
  <si>
    <t>G408843</t>
  </si>
  <si>
    <t>G408848</t>
  </si>
  <si>
    <t>G408847</t>
  </si>
  <si>
    <t>G408846</t>
  </si>
  <si>
    <t>https://www.gem.wiki/Stavropolskaya_GRES_power_plant</t>
  </si>
  <si>
    <t>Stavropolskaya GRES power plant</t>
  </si>
  <si>
    <t>Ставропольская ГРЭС</t>
  </si>
  <si>
    <t>Solnechnodolsk</t>
  </si>
  <si>
    <t>WRI: WRI1003819</t>
  </si>
  <si>
    <t>1027570</t>
  </si>
  <si>
    <t>L407287</t>
  </si>
  <si>
    <t>G408842</t>
  </si>
  <si>
    <t>G408841</t>
  </si>
  <si>
    <t>G408840</t>
  </si>
  <si>
    <t>G408839</t>
  </si>
  <si>
    <t>G408838</t>
  </si>
  <si>
    <t>G408837</t>
  </si>
  <si>
    <t>G408836</t>
  </si>
  <si>
    <t>G408835</t>
  </si>
  <si>
    <t>https://www.gem.wiki/Sterlitamak_power_station</t>
  </si>
  <si>
    <t>Sterlitamak power station</t>
  </si>
  <si>
    <t>Стерлитамакская ТЭЦ</t>
  </si>
  <si>
    <t>1026759</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</si>
  <si>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</si>
  <si>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</si>
  <si>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</si>
  <si>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</si>
  <si>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</si>
  <si>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</si>
  <si>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</si>
  <si>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</si>
  <si>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</si>
  <si>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</si>
  <si>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</si>
  <si>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</si>
  <si>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1032074</t>
  </si>
  <si>
    <t>L407285</t>
  </si>
  <si>
    <t>G408829</t>
  </si>
  <si>
    <t>G408820</t>
  </si>
  <si>
    <t>G408819</t>
  </si>
  <si>
    <t>G408818</t>
  </si>
  <si>
    <t>12R</t>
  </si>
  <si>
    <t>G411114</t>
  </si>
  <si>
    <t>G408817</t>
  </si>
  <si>
    <t>13R</t>
  </si>
  <si>
    <t>G410660</t>
  </si>
  <si>
    <t>G408816</t>
  </si>
  <si>
    <t>G408815</t>
  </si>
  <si>
    <t>G408814</t>
  </si>
  <si>
    <t>G408828</t>
  </si>
  <si>
    <t>G408827</t>
  </si>
  <si>
    <t>G408826</t>
  </si>
  <si>
    <t>G408825</t>
  </si>
  <si>
    <t>G408824</t>
  </si>
  <si>
    <t>G408823</t>
  </si>
  <si>
    <t>G408822</t>
  </si>
  <si>
    <t>G408821</t>
  </si>
  <si>
    <t>https://www.gem.wiki/Surgut_GRES-2_power_station</t>
  </si>
  <si>
    <t>Surgut GRES-2 power station</t>
  </si>
  <si>
    <t>Сургутская ГРЭС-2</t>
  </si>
  <si>
    <t>WRI: WRI1003821</t>
  </si>
  <si>
    <t>Surgutskaya GRES-2, Surgut GRES-2</t>
  </si>
  <si>
    <t>1032075</t>
  </si>
  <si>
    <t>L407284</t>
  </si>
  <si>
    <t>G408813</t>
  </si>
  <si>
    <t>G408812</t>
  </si>
  <si>
    <t>G408811</t>
  </si>
  <si>
    <t>G408810</t>
  </si>
  <si>
    <t>G408809</t>
  </si>
  <si>
    <t>G408808</t>
  </si>
  <si>
    <t>G408807</t>
  </si>
  <si>
    <t>G408806</t>
  </si>
  <si>
    <t>https://www.gem.wiki/Svobodny_power_station</t>
  </si>
  <si>
    <t>Svobodny power station</t>
  </si>
  <si>
    <t>Свободненская ТЭС</t>
  </si>
  <si>
    <t>Svobodny</t>
  </si>
  <si>
    <t>Амурская ТЭС</t>
  </si>
  <si>
    <t>1133705</t>
  </si>
  <si>
    <t>L407283</t>
  </si>
  <si>
    <t>G408805</t>
  </si>
  <si>
    <t>G408804</t>
  </si>
  <si>
    <t>https://www.gem.wiki/Syzran_power_station</t>
  </si>
  <si>
    <t>Syzran power station</t>
  </si>
  <si>
    <t>Сызранская ТЭЦ</t>
  </si>
  <si>
    <t>Syzran</t>
  </si>
  <si>
    <t>WRI: WRI1003823</t>
  </si>
  <si>
    <t>1026765</t>
  </si>
  <si>
    <t>L407282</t>
  </si>
  <si>
    <t>G408803</t>
  </si>
  <si>
    <t>1242028, 1242030, 1242029</t>
  </si>
  <si>
    <t>G408802</t>
  </si>
  <si>
    <t>https://www.gem.wiki/Talakhovskaya_power_station</t>
  </si>
  <si>
    <t>Talakhovskaya power station</t>
  </si>
  <si>
    <t>Талаховская ТЭС</t>
  </si>
  <si>
    <t>1114054</t>
  </si>
  <si>
    <t>L407281</t>
  </si>
  <si>
    <t>G408801</t>
  </si>
  <si>
    <t>G408800</t>
  </si>
  <si>
    <t>https://www.gem.wiki/Tambov_power_station</t>
  </si>
  <si>
    <t>Tambov power station</t>
  </si>
  <si>
    <t>Тамбовская ТЭЦ</t>
  </si>
  <si>
    <t>Tambov</t>
  </si>
  <si>
    <t>WRI: WRI1003824</t>
  </si>
  <si>
    <t>1026769</t>
  </si>
  <si>
    <t>L407280</t>
  </si>
  <si>
    <t>G408799</t>
  </si>
  <si>
    <t>G408798</t>
  </si>
  <si>
    <t>G408797</t>
  </si>
  <si>
    <t>https://www.gem.wiki/Tarasovskoye_field_power_station</t>
  </si>
  <si>
    <t>Tarasovskoye field power station</t>
  </si>
  <si>
    <t>ГПЭС Тарасовского месторождения</t>
  </si>
  <si>
    <t>1067933</t>
  </si>
  <si>
    <t>L408441</t>
  </si>
  <si>
    <t>G411882</t>
  </si>
  <si>
    <t>https://www.gem.wiki/Tereshkovo_power_station</t>
  </si>
  <si>
    <t>Tereshkovo power station</t>
  </si>
  <si>
    <t>ГТЭС Терёшково</t>
  </si>
  <si>
    <t>WRI: WRI1061910</t>
  </si>
  <si>
    <t>1063484</t>
  </si>
  <si>
    <t>1199031, 1199033, 1199034, 1212680</t>
  </si>
  <si>
    <t>L407279</t>
  </si>
  <si>
    <t>G408796</t>
  </si>
  <si>
    <t>https://www.gem.wiki/Tikhvin_CHP_power_station</t>
  </si>
  <si>
    <t>Tikhvin CHP power station</t>
  </si>
  <si>
    <t>Тихвинская ТЭЦ</t>
  </si>
  <si>
    <t>2,4,6</t>
  </si>
  <si>
    <t>Tikhvin</t>
  </si>
  <si>
    <t>1097668</t>
  </si>
  <si>
    <t>L408440</t>
  </si>
  <si>
    <t>G411881</t>
  </si>
  <si>
    <t>https://www.gem.wiki/Tobolsk_power_station</t>
  </si>
  <si>
    <t>Tobolsk power station</t>
  </si>
  <si>
    <t>Тобольская ТЭЦ</t>
  </si>
  <si>
    <t>Tobolsk</t>
  </si>
  <si>
    <t>Tyumen Oblast</t>
  </si>
  <si>
    <t>WRI: WRI1003829</t>
  </si>
  <si>
    <t>Tobolsk CHP</t>
  </si>
  <si>
    <t>1026773</t>
  </si>
  <si>
    <t>L407278</t>
  </si>
  <si>
    <t>G408795</t>
  </si>
  <si>
    <t>G408794</t>
  </si>
  <si>
    <t>G408793</t>
  </si>
  <si>
    <t>G408792</t>
  </si>
  <si>
    <t>G411880</t>
  </si>
  <si>
    <t>https://www.gem.wiki/Togliatti_power_station</t>
  </si>
  <si>
    <t>Togliatti power station</t>
  </si>
  <si>
    <t>Тольяттинская ТЭЦ</t>
  </si>
  <si>
    <t>Togliatti</t>
  </si>
  <si>
    <t>Tolyatti</t>
  </si>
  <si>
    <t>1026774</t>
  </si>
  <si>
    <t>L407277</t>
  </si>
  <si>
    <t>G408791</t>
  </si>
  <si>
    <t>G408790</t>
  </si>
  <si>
    <t>G408789</t>
  </si>
  <si>
    <t>G408788</t>
  </si>
  <si>
    <t>G408787</t>
  </si>
  <si>
    <t>G408786</t>
  </si>
  <si>
    <t>https://www.gem.wiki/Tominskiy_GOK_power_station</t>
  </si>
  <si>
    <t>Tominskiy GOK power station</t>
  </si>
  <si>
    <t>Томинский ГОК, ГПС Томинская</t>
  </si>
  <si>
    <t>ENGEN</t>
  </si>
  <si>
    <t>Tominskoye</t>
  </si>
  <si>
    <t>Sosnovsky</t>
  </si>
  <si>
    <t>L408439</t>
  </si>
  <si>
    <t>G411879</t>
  </si>
  <si>
    <t>https://www.gem.wiki/Tomsk_CHP-3_power_station</t>
  </si>
  <si>
    <t>Tomsk CHP-3 power station</t>
  </si>
  <si>
    <t>Томская ТЭЦ-3</t>
  </si>
  <si>
    <t>Tomsk</t>
  </si>
  <si>
    <t>Tomsk Oblast</t>
  </si>
  <si>
    <t>WRI: WRI1061781</t>
  </si>
  <si>
    <t>1026776</t>
  </si>
  <si>
    <t>L407320</t>
  </si>
  <si>
    <t>G408785</t>
  </si>
  <si>
    <t>https://www.gem.wiki/Tulachermet_PBS_power_station</t>
  </si>
  <si>
    <t>Tulachermet PBS power station</t>
  </si>
  <si>
    <t>ТЭЦ-ПВС АО «Тулачермет»</t>
  </si>
  <si>
    <t>Tula</t>
  </si>
  <si>
    <t>L408438</t>
  </si>
  <si>
    <t>G411878</t>
  </si>
  <si>
    <t>https://www.gem.wiki/Tverskaya_CHP-3_power_station</t>
  </si>
  <si>
    <t>Tverskaya CHP-3 power station</t>
  </si>
  <si>
    <t>Тверская ТЭЦ-3</t>
  </si>
  <si>
    <t>Tver</t>
  </si>
  <si>
    <t>Zavolzhsky</t>
  </si>
  <si>
    <t>1026779</t>
  </si>
  <si>
    <t>L407319</t>
  </si>
  <si>
    <t>G408784</t>
  </si>
  <si>
    <t>G408783</t>
  </si>
  <si>
    <t>https://www.gem.wiki/Tyumen_CHP-1_power_plant</t>
  </si>
  <si>
    <t>Tyumen CHP-1 power plant</t>
  </si>
  <si>
    <t>Тюменская ТЭЦ-1</t>
  </si>
  <si>
    <t>1026782</t>
  </si>
  <si>
    <t>L407318</t>
  </si>
  <si>
    <t>G408782</t>
  </si>
  <si>
    <t>G408781</t>
  </si>
  <si>
    <t>G408780</t>
  </si>
  <si>
    <t>G408779</t>
  </si>
  <si>
    <t>G408778</t>
  </si>
  <si>
    <t>https://www.gem.wiki/Tyumen_CHP-2_power_plant</t>
  </si>
  <si>
    <t>Tyumen CHP-2 power plant</t>
  </si>
  <si>
    <t>Тюменская ТЭЦ-2</t>
  </si>
  <si>
    <t>1026784</t>
  </si>
  <si>
    <t>L407317</t>
  </si>
  <si>
    <t>G408777</t>
  </si>
  <si>
    <t>G408776</t>
  </si>
  <si>
    <t>G408775</t>
  </si>
  <si>
    <t>G408774</t>
  </si>
  <si>
    <t>https://www.gem.wiki/Udarnaya_power_station</t>
  </si>
  <si>
    <t>Udarnaya power station</t>
  </si>
  <si>
    <t>ТЭС Ударная</t>
  </si>
  <si>
    <t>Udarnoe</t>
  </si>
  <si>
    <t>Krymsky</t>
  </si>
  <si>
    <t>1117662</t>
  </si>
  <si>
    <t>L407316</t>
  </si>
  <si>
    <t>G408773</t>
  </si>
  <si>
    <t>G410198</t>
  </si>
  <si>
    <t>G410197</t>
  </si>
  <si>
    <t>https://www.gem.wiki/Ufimskaya_CHP-2_power_station</t>
  </si>
  <si>
    <t>Ufimskaya CHP-2 power station</t>
  </si>
  <si>
    <t>Уфимская ТЭЦ-2</t>
  </si>
  <si>
    <t>Ufa</t>
  </si>
  <si>
    <t>WRI: WRI1003842</t>
  </si>
  <si>
    <t>1026787</t>
  </si>
  <si>
    <t>L407315</t>
  </si>
  <si>
    <t>G408772</t>
  </si>
  <si>
    <t>G408771</t>
  </si>
  <si>
    <t>G408770</t>
  </si>
  <si>
    <t>G408769</t>
  </si>
  <si>
    <t>G408768</t>
  </si>
  <si>
    <t>1243454, 1243458</t>
  </si>
  <si>
    <t>G408767</t>
  </si>
  <si>
    <t>https://www.gem.wiki/Ufimskaya_CHP-4_power_station</t>
  </si>
  <si>
    <t>Ufimskaya CHP-4 power station</t>
  </si>
  <si>
    <t>Уфимская ТЭЦ-4</t>
  </si>
  <si>
    <t>1026789</t>
  </si>
  <si>
    <t>L407314</t>
  </si>
  <si>
    <t>G408766</t>
  </si>
  <si>
    <t>G408765</t>
  </si>
  <si>
    <t>G408764</t>
  </si>
  <si>
    <t>https://www.gem.wiki/Ulan_Ude_CHP-2_power_station</t>
  </si>
  <si>
    <t>Ulan Ude CHP-2 power station</t>
  </si>
  <si>
    <t>Улан-Удэ ТЭЦ-2, Улан-Удэнская ТЭЦ-2</t>
  </si>
  <si>
    <t>C/NG</t>
  </si>
  <si>
    <t>Ulaan-Üde (Ulan-Ude)</t>
  </si>
  <si>
    <t>Ulan-Ude</t>
  </si>
  <si>
    <t>Republic of Buryatia</t>
  </si>
  <si>
    <t>L104593</t>
  </si>
  <si>
    <t>G410706</t>
  </si>
  <si>
    <t>G410707</t>
  </si>
  <si>
    <t>https://www.gem.wiki/Ulyanovsk_CHP-1_power_station</t>
  </si>
  <si>
    <t>Ulyanovsk CHP-1 power station</t>
  </si>
  <si>
    <t>Ульяновская ТЭЦ-1</t>
  </si>
  <si>
    <t>Ulyanovsk</t>
  </si>
  <si>
    <t>Ulyanovsk Oblast</t>
  </si>
  <si>
    <t>WRI: WRI1003843</t>
  </si>
  <si>
    <t>1026792</t>
  </si>
  <si>
    <t>L407313</t>
  </si>
  <si>
    <t>G408763</t>
  </si>
  <si>
    <t>G408762</t>
  </si>
  <si>
    <t>G408761</t>
  </si>
  <si>
    <t>G408760</t>
  </si>
  <si>
    <t>G408759</t>
  </si>
  <si>
    <t>https://www.gem.wiki/Ulyanovsk_CHP-2_power_station</t>
  </si>
  <si>
    <t>Ulyanovsk CHP-2 power station</t>
  </si>
  <si>
    <t>Ульяновская ТЭЦ-2</t>
  </si>
  <si>
    <t>Zavolzhskiy</t>
  </si>
  <si>
    <t>1026793</t>
  </si>
  <si>
    <t>L407312</t>
  </si>
  <si>
    <t>G408758</t>
  </si>
  <si>
    <t>G408757</t>
  </si>
  <si>
    <t>G408756</t>
  </si>
  <si>
    <t>https://www.gem.wiki/Urengoy_mobile_power_station</t>
  </si>
  <si>
    <t>Urengoy mobile power station</t>
  </si>
  <si>
    <t>L408437</t>
  </si>
  <si>
    <t>G411877</t>
  </si>
  <si>
    <t>https://www.gem.wiki/Urengoyskaya_power_station</t>
  </si>
  <si>
    <t>Urengoyskaya power station</t>
  </si>
  <si>
    <t>Уренгойская ГРЭС</t>
  </si>
  <si>
    <t>Limbyayakha</t>
  </si>
  <si>
    <t>WRI: WRI1003845</t>
  </si>
  <si>
    <t>1026795</t>
  </si>
  <si>
    <t>L407311</t>
  </si>
  <si>
    <t>G408755</t>
  </si>
  <si>
    <t>https://www.gem.wiki/Varnenskaya_power_station</t>
  </si>
  <si>
    <t>Varnenskaya power station</t>
  </si>
  <si>
    <t>ГПЭС Варненская</t>
  </si>
  <si>
    <t>L408436</t>
  </si>
  <si>
    <t>G411876</t>
  </si>
  <si>
    <t>https://www.gem.wiki/Vasileostrovskaya_power_station</t>
  </si>
  <si>
    <t>Vasileostrovskaya power station</t>
  </si>
  <si>
    <t>Василеостровская ТЭЦ</t>
  </si>
  <si>
    <t>WRI: WRI1061627</t>
  </si>
  <si>
    <t>Vasileostrovskaya CHPP-7, CHPP of the Vera Slutskaya factory, CHPP-7 Lenenergo, HPP-7</t>
  </si>
  <si>
    <t>1021880</t>
  </si>
  <si>
    <t>L407310</t>
  </si>
  <si>
    <t>G408753</t>
  </si>
  <si>
    <t>G408754</t>
  </si>
  <si>
    <t>https://www.gem.wiki/Verkhnetagilskaya_GRES_power_plant</t>
  </si>
  <si>
    <t>Verkhnetagilskaya GRES power plant</t>
  </si>
  <si>
    <t>Верхнетагильская ГРЭС</t>
  </si>
  <si>
    <t>Verkhny Tagil</t>
  </si>
  <si>
    <t>WRI: WRI1003849</t>
  </si>
  <si>
    <t>1030658</t>
  </si>
  <si>
    <t>L407309</t>
  </si>
  <si>
    <t>G408743</t>
  </si>
  <si>
    <t>G408742</t>
  </si>
  <si>
    <t>G408741</t>
  </si>
  <si>
    <t>G408744</t>
  </si>
  <si>
    <t>https://www.gem.wiki/Vladimir_CHP-2_power_station</t>
  </si>
  <si>
    <t>Vladimir CHP-2 power station</t>
  </si>
  <si>
    <t>Владимирская ТЭЦ-2</t>
  </si>
  <si>
    <t>Vladimir</t>
  </si>
  <si>
    <t>WRI: WRI1003851</t>
  </si>
  <si>
    <t>1026806</t>
  </si>
  <si>
    <t>L407308</t>
  </si>
  <si>
    <t>G408739</t>
  </si>
  <si>
    <t>G408738</t>
  </si>
  <si>
    <t>G408737</t>
  </si>
  <si>
    <t>G408736</t>
  </si>
  <si>
    <t>1232738, 1247950</t>
  </si>
  <si>
    <t>G408735</t>
  </si>
  <si>
    <t>https://www.gem.wiki/Vladivostok-2_power_station</t>
  </si>
  <si>
    <t>Vladivostok-2 power station</t>
  </si>
  <si>
    <t>Владивостокская ТЭЦ-2</t>
  </si>
  <si>
    <t>Vladivostok</t>
  </si>
  <si>
    <t>WRI: WRI1003850</t>
  </si>
  <si>
    <t>1026808</t>
  </si>
  <si>
    <t>L103377</t>
  </si>
  <si>
    <t>G408734</t>
  </si>
  <si>
    <t>G408728</t>
  </si>
  <si>
    <t>G408733</t>
  </si>
  <si>
    <t>G408727</t>
  </si>
  <si>
    <t>G408732</t>
  </si>
  <si>
    <t>G408726</t>
  </si>
  <si>
    <t>G408731</t>
  </si>
  <si>
    <t>G408730</t>
  </si>
  <si>
    <t>G408729</t>
  </si>
  <si>
    <t>https://www.gem.wiki/Volgodonskaya_CHP-2_power_station</t>
  </si>
  <si>
    <t>Volgodonskaya CHP-2 power station</t>
  </si>
  <si>
    <t>Волгодонская ТЭЦ-2</t>
  </si>
  <si>
    <t>Volgodonsk</t>
  </si>
  <si>
    <t>1026810</t>
  </si>
  <si>
    <t>L407307</t>
  </si>
  <si>
    <t>G408725</t>
  </si>
  <si>
    <t>G408724</t>
  </si>
  <si>
    <t>G408723</t>
  </si>
  <si>
    <t>G408722</t>
  </si>
  <si>
    <t>https://www.gem.wiki/Volgograd_CHP-2_power_station</t>
  </si>
  <si>
    <t>Volgograd CHP-2 power station</t>
  </si>
  <si>
    <t>Волгоградская ТЭЦ-2</t>
  </si>
  <si>
    <t>Volgograd</t>
  </si>
  <si>
    <t>Krasnoarmeisky</t>
  </si>
  <si>
    <t>Volgograd Oblast</t>
  </si>
  <si>
    <t>1070226</t>
  </si>
  <si>
    <t>L407306</t>
  </si>
  <si>
    <t>G411875</t>
  </si>
  <si>
    <t>G408721</t>
  </si>
  <si>
    <t>G411874</t>
  </si>
  <si>
    <t>G411873</t>
  </si>
  <si>
    <t>https://www.gem.wiki/Volgograd_CHP-3_power_station</t>
  </si>
  <si>
    <t>Volgograd CHP-3 power station</t>
  </si>
  <si>
    <t>Волгоградская ТЭЦ-3</t>
  </si>
  <si>
    <t>WRI: WRI1061766</t>
  </si>
  <si>
    <t>1070227</t>
  </si>
  <si>
    <t>L407305</t>
  </si>
  <si>
    <t>G408720</t>
  </si>
  <si>
    <t>G408719</t>
  </si>
  <si>
    <t>https://www.gem.wiki/Vologda_power_station</t>
  </si>
  <si>
    <t>Vologda power station</t>
  </si>
  <si>
    <t>Вологодская ТЭЦ</t>
  </si>
  <si>
    <t>WRI: WRI1003852</t>
  </si>
  <si>
    <t>1026813</t>
  </si>
  <si>
    <t>L407304</t>
  </si>
  <si>
    <t>G408718</t>
  </si>
  <si>
    <t>https://www.gem.wiki/Volzhskaya_CHP-1_power_station</t>
  </si>
  <si>
    <t>Volzhskaya CHP-1 power station</t>
  </si>
  <si>
    <t>ВОЛЖСКАЯ ТЭЦ-1</t>
  </si>
  <si>
    <t>Volzhsky</t>
  </si>
  <si>
    <t>WRI: WRI1061764</t>
  </si>
  <si>
    <t>1026816</t>
  </si>
  <si>
    <t>L407303</t>
  </si>
  <si>
    <t>G408717</t>
  </si>
  <si>
    <t>G408715</t>
  </si>
  <si>
    <t>G408714</t>
  </si>
  <si>
    <t>G408713</t>
  </si>
  <si>
    <t>G408712</t>
  </si>
  <si>
    <t>G408711</t>
  </si>
  <si>
    <t>https://www.gem.wiki/Volzhskaya_CHP-2_power_station</t>
  </si>
  <si>
    <t>Volzhskaya CHP-2 power station</t>
  </si>
  <si>
    <t>ВОЛЖСКАЯ ТЭЦ-2</t>
  </si>
  <si>
    <t>WRI: WRI1061763</t>
  </si>
  <si>
    <t>1026817</t>
  </si>
  <si>
    <t>L407302</t>
  </si>
  <si>
    <t>G408710</t>
  </si>
  <si>
    <t>G408709</t>
  </si>
  <si>
    <t>https://www.gem.wiki/Volzhsky_Automobile_CHP_power_station</t>
  </si>
  <si>
    <t>Volzhsky Automobile CHP power station</t>
  </si>
  <si>
    <t>ТЭЦ Волжского автозавода</t>
  </si>
  <si>
    <t>WRI: WRI1003685</t>
  </si>
  <si>
    <t>Avto Vaz Tets, CHP VAZ</t>
  </si>
  <si>
    <t>1033078</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</si>
  <si>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</si>
  <si>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</si>
  <si>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</si>
  <si>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</si>
  <si>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</si>
  <si>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</si>
  <si>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</si>
  <si>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</si>
  <si>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</si>
  <si>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</si>
  <si>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</si>
  <si>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</si>
  <si>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</si>
  <si>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</si>
  <si>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</si>
  <si>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</si>
  <si>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1026821</t>
  </si>
  <si>
    <t>L103348</t>
  </si>
  <si>
    <t>G408697</t>
  </si>
  <si>
    <t>G408696</t>
  </si>
  <si>
    <t>G408695</t>
  </si>
  <si>
    <t>https://www.gem.wiki/Voronezhskaya_CHP-2_power_station</t>
  </si>
  <si>
    <t>Voronezhskaya CHP-2 power station</t>
  </si>
  <si>
    <t>Voronezh</t>
  </si>
  <si>
    <t>Voronezh Oblast</t>
  </si>
  <si>
    <t>L408435</t>
  </si>
  <si>
    <t>G411872</t>
  </si>
  <si>
    <t>https://www.gem.wiki/Voronezhskaya_power_station</t>
  </si>
  <si>
    <t>Voronezhskaya power station</t>
  </si>
  <si>
    <t>1033098</t>
  </si>
  <si>
    <t>L407300</t>
  </si>
  <si>
    <t>G408694</t>
  </si>
  <si>
    <t>WRI: WRI1061725</t>
  </si>
  <si>
    <t>1033099</t>
  </si>
  <si>
    <t>G408693</t>
  </si>
  <si>
    <t>https://www.gem.wiki/Vostochnaya_Petrochemical_power_station</t>
  </si>
  <si>
    <t>Vostochnaya Petrochemical power station</t>
  </si>
  <si>
    <t>ТЭС АО «ВНХК»</t>
  </si>
  <si>
    <t>Nakhodka</t>
  </si>
  <si>
    <t>L407343</t>
  </si>
  <si>
    <t>G409371</t>
  </si>
  <si>
    <t>G410192</t>
  </si>
  <si>
    <t>G410191</t>
  </si>
  <si>
    <t>G410190</t>
  </si>
  <si>
    <t>G410189</t>
  </si>
  <si>
    <t>https://www.gem.wiki/Vsevolozhsk_CHP_power_station</t>
  </si>
  <si>
    <t>Vsevolozhsk CHP power station</t>
  </si>
  <si>
    <t>ПГУ-ТЭЦ «Всеволожск»</t>
  </si>
  <si>
    <t>Vsevolozhsk</t>
  </si>
  <si>
    <t>Vsevolozhsky</t>
  </si>
  <si>
    <t>1135610</t>
  </si>
  <si>
    <t>L407773</t>
  </si>
  <si>
    <t>G410304</t>
  </si>
  <si>
    <t>https://www.gem.wiki/Vyborg_CHP_power_station</t>
  </si>
  <si>
    <t>Vyborg CHP power station</t>
  </si>
  <si>
    <t>Выборгская ТЭЦ</t>
  </si>
  <si>
    <t>WRI: WRI1061628</t>
  </si>
  <si>
    <t>Vyborgskaya CHPP-17</t>
  </si>
  <si>
    <t>1021882</t>
  </si>
  <si>
    <t>L407299</t>
  </si>
  <si>
    <t>G408692</t>
  </si>
  <si>
    <t>G408691</t>
  </si>
  <si>
    <t>https://www.gem.wiki/Yaivinskaya_GRES_power_station</t>
  </si>
  <si>
    <t>Yaivinskaya GRES power station</t>
  </si>
  <si>
    <t>Яйвинская ГРЭС</t>
  </si>
  <si>
    <t>Yayva</t>
  </si>
  <si>
    <t>1047629</t>
  </si>
  <si>
    <t>L407298</t>
  </si>
  <si>
    <t>G408690</t>
  </si>
  <si>
    <t>G408689</t>
  </si>
  <si>
    <t>G408688</t>
  </si>
  <si>
    <t>G408687</t>
  </si>
  <si>
    <t>G408686</t>
  </si>
  <si>
    <t>https://www.gem.wiki/Yakutsk_GRES-2_power_station</t>
  </si>
  <si>
    <t>Yakutsk GRES-2 power station</t>
  </si>
  <si>
    <t>Якутская ГРЭС-2</t>
  </si>
  <si>
    <t>Yakutsk</t>
  </si>
  <si>
    <t>Yakutsk GRES power station</t>
  </si>
  <si>
    <t>1107097</t>
  </si>
  <si>
    <t>L407297</t>
  </si>
  <si>
    <t>G408685</t>
  </si>
  <si>
    <t>G408684</t>
  </si>
  <si>
    <t>https://www.gem.wiki/Yaroslavl_CHP-2_power_station</t>
  </si>
  <si>
    <t>Yaroslavl CHP-2 power station</t>
  </si>
  <si>
    <t>Ярославская ТЭЦ-2</t>
  </si>
  <si>
    <t>Yaroslavl</t>
  </si>
  <si>
    <t>1026827</t>
  </si>
  <si>
    <t>L407341</t>
  </si>
  <si>
    <t>G408683</t>
  </si>
  <si>
    <t>G408682</t>
  </si>
  <si>
    <t>G408681</t>
  </si>
  <si>
    <t>https://www.gem.wiki/Yaroslavl_CHP-3_power_station</t>
  </si>
  <si>
    <t>Yaroslavl CHP-3 power station</t>
  </si>
  <si>
    <t>Ярославская ТЭЦ-3</t>
  </si>
  <si>
    <t>1026828</t>
  </si>
  <si>
    <t>L407340</t>
  </si>
  <si>
    <t>G408680</t>
  </si>
  <si>
    <t>G408679</t>
  </si>
  <si>
    <t>G408677</t>
  </si>
  <si>
    <t>G408676</t>
  </si>
  <si>
    <t>https://www.gem.wiki/Yoshkar-Ola_CHP-2_power_station</t>
  </si>
  <si>
    <t>Yoshkar-Ola CHP-2 power station</t>
  </si>
  <si>
    <t>Йошкар-Олинская ТЭЦ-2</t>
  </si>
  <si>
    <t>Yoshkar-Ola</t>
  </si>
  <si>
    <t>Mari El Republic</t>
  </si>
  <si>
    <t>WRI: WRI1003860</t>
  </si>
  <si>
    <t>1047135</t>
  </si>
  <si>
    <t>L407339</t>
  </si>
  <si>
    <t>G408674</t>
  </si>
  <si>
    <t>G408673</t>
  </si>
  <si>
    <t>https://www.gem.wiki/Yugo-Zapadnaya_power_station</t>
  </si>
  <si>
    <t>Yugo-Zapadnaya power station</t>
  </si>
  <si>
    <t>Юго-Западная ТЭЦ</t>
  </si>
  <si>
    <t>South-West CHPP</t>
  </si>
  <si>
    <t>1063282</t>
  </si>
  <si>
    <t>L407338</t>
  </si>
  <si>
    <t>G408672</t>
  </si>
  <si>
    <t>G408671</t>
  </si>
  <si>
    <t>https://www.gem.wiki/Yuzhnaya_power_station</t>
  </si>
  <si>
    <t>Yuzhnaya power station</t>
  </si>
  <si>
    <t>Южная ТЭЦ-22</t>
  </si>
  <si>
    <t>WRI: WRI1003862</t>
  </si>
  <si>
    <t>Southern CHP-22</t>
  </si>
  <si>
    <t>1066804</t>
  </si>
  <si>
    <t>L407337</t>
  </si>
  <si>
    <t>G408670</t>
  </si>
  <si>
    <t>G408669</t>
  </si>
  <si>
    <t>G408668</t>
  </si>
  <si>
    <t>G408667</t>
  </si>
  <si>
    <t>https://www.gem.wiki/Yuzhnouralskaya_GRES_power_station</t>
  </si>
  <si>
    <t>Yuzhnouralskaya GRES power station</t>
  </si>
  <si>
    <t>Южноуральская ГРЭС</t>
  </si>
  <si>
    <t>Yuzhnouralsk</t>
  </si>
  <si>
    <t>L103318</t>
  </si>
  <si>
    <t>G410709</t>
  </si>
  <si>
    <t>G410710</t>
  </si>
  <si>
    <t>https://www.gem.wiki/Yuzhnouralskaya_GRES-2_power_station</t>
  </si>
  <si>
    <t>Yuzhnouralskaya GRES-2 power station</t>
  </si>
  <si>
    <t>Южноуральская ГРЭС-2</t>
  </si>
  <si>
    <t>WRI: WRI1003864</t>
  </si>
  <si>
    <t>1026834</t>
  </si>
  <si>
    <t>L407336</t>
  </si>
  <si>
    <t>G408666</t>
  </si>
  <si>
    <t>G408665</t>
  </si>
  <si>
    <t>https://www.gem.wiki/Zainsk_GRES_power_station</t>
  </si>
  <si>
    <t>Zainsk GRES power station</t>
  </si>
  <si>
    <t>Заинская ГРЭС</t>
  </si>
  <si>
    <t>Zainsk</t>
  </si>
  <si>
    <t>WRI: WRI1061821</t>
  </si>
  <si>
    <t>Zainsk State District Power Plant</t>
  </si>
  <si>
    <t>1026835</t>
  </si>
  <si>
    <t>L407335</t>
  </si>
  <si>
    <t>G408655</t>
  </si>
  <si>
    <t>G408654</t>
  </si>
  <si>
    <t>G408653</t>
  </si>
  <si>
    <t>G408663</t>
  </si>
  <si>
    <t>G408662</t>
  </si>
  <si>
    <t>G408661</t>
  </si>
  <si>
    <t>G408660</t>
  </si>
  <si>
    <t>G408659</t>
  </si>
  <si>
    <t>G408658</t>
  </si>
  <si>
    <t>G408657</t>
  </si>
  <si>
    <t>G408656</t>
  </si>
  <si>
    <t>1306619, 1306618</t>
  </si>
  <si>
    <t>G408652</t>
  </si>
  <si>
    <t>https://www.gem.wiki/Zaton_CHP_power_station</t>
  </si>
  <si>
    <t>Zaton CHP power station</t>
  </si>
  <si>
    <t>Затонская ТЭЦ</t>
  </si>
  <si>
    <t>1055456</t>
  </si>
  <si>
    <t>L407334</t>
  </si>
  <si>
    <t>G408651</t>
  </si>
  <si>
    <t>G408650</t>
  </si>
  <si>
    <t>https://www.gem.wiki/Kragujevac_power_station</t>
  </si>
  <si>
    <t>Serbia</t>
  </si>
  <si>
    <t>Kragujevac power station</t>
  </si>
  <si>
    <t>ТЭС в г. Крагуевац (Russian)</t>
  </si>
  <si>
    <t>Kragujevac</t>
  </si>
  <si>
    <t>Šumadija</t>
  </si>
  <si>
    <t>Šumadija and Western Serbia</t>
  </si>
  <si>
    <t>1128514</t>
  </si>
  <si>
    <t>L406723</t>
  </si>
  <si>
    <t>G406993</t>
  </si>
  <si>
    <t>https://www.gem.wiki/Loznica_CHP_power_station</t>
  </si>
  <si>
    <t>Loznica CHP power station</t>
  </si>
  <si>
    <t>Loznica</t>
  </si>
  <si>
    <t>Mačva</t>
  </si>
  <si>
    <t>Energetika Loznica</t>
  </si>
  <si>
    <t>1075857</t>
  </si>
  <si>
    <t>1215659; 1278646; 1278647</t>
  </si>
  <si>
    <t>L406722</t>
  </si>
  <si>
    <t>G406992</t>
  </si>
  <si>
    <t>G406991</t>
  </si>
  <si>
    <t>https://www.gem.wiki/Morava_power_station</t>
  </si>
  <si>
    <t>Morava power station</t>
  </si>
  <si>
    <t>Svilajnac</t>
  </si>
  <si>
    <t>Pomoravlje</t>
  </si>
  <si>
    <t>L103406</t>
  </si>
  <si>
    <t>G410597</t>
  </si>
  <si>
    <t>https://www.gem.wiki/Novi_Sad_power_station</t>
  </si>
  <si>
    <t>Novi Sad power station</t>
  </si>
  <si>
    <t>Novi Sad</t>
  </si>
  <si>
    <t>South Bačka</t>
  </si>
  <si>
    <t>Vojvodina</t>
  </si>
  <si>
    <t>1015558</t>
  </si>
  <si>
    <t>L406721</t>
  </si>
  <si>
    <t>G406997</t>
  </si>
  <si>
    <t>G406996</t>
  </si>
  <si>
    <t>1023294</t>
  </si>
  <si>
    <t>G406995</t>
  </si>
  <si>
    <t>https://www.gem.wiki/Pančevo_power_station</t>
  </si>
  <si>
    <t>Pančevo power station</t>
  </si>
  <si>
    <t>ТЭС Панчево (Russian)</t>
  </si>
  <si>
    <t>Pančevo</t>
  </si>
  <si>
    <t>South Banat</t>
  </si>
  <si>
    <t>TE-TO Pancevo, TETO Pancevo</t>
  </si>
  <si>
    <t>1121126</t>
  </si>
  <si>
    <t>1181747, 1291201, 1291202</t>
  </si>
  <si>
    <t>L406720</t>
  </si>
  <si>
    <t>G406998</t>
  </si>
  <si>
    <t>https://www.gem.wiki/Zrenjanin_power_station</t>
  </si>
  <si>
    <t>Zrenjanin power station</t>
  </si>
  <si>
    <t>Zrenjanin</t>
  </si>
  <si>
    <t>Central Banat</t>
  </si>
  <si>
    <t>1119511</t>
  </si>
  <si>
    <t>L406724</t>
  </si>
  <si>
    <t>G406994</t>
  </si>
  <si>
    <t>https://www.gem.wiki/Levice_power_station</t>
  </si>
  <si>
    <t>Slovakia</t>
  </si>
  <si>
    <t>Levice power station</t>
  </si>
  <si>
    <t>Levice</t>
  </si>
  <si>
    <t>Nitra</t>
  </si>
  <si>
    <t>Adato</t>
  </si>
  <si>
    <t>1066695</t>
  </si>
  <si>
    <t>1198408, 1198409, 1198410</t>
  </si>
  <si>
    <t>L400630</t>
  </si>
  <si>
    <t>G400630</t>
  </si>
  <si>
    <t>https://www.gem.wiki/Malženice_power_station</t>
  </si>
  <si>
    <t>Malženice power station</t>
  </si>
  <si>
    <t>Trakovice</t>
  </si>
  <si>
    <t>Trnava</t>
  </si>
  <si>
    <t>ENTSOE: 24WG--EOKG11---E</t>
  </si>
  <si>
    <t>1051032</t>
  </si>
  <si>
    <t>L400631</t>
  </si>
  <si>
    <t>G400631</t>
  </si>
  <si>
    <t>https://www.gem.wiki/PPC_Bratislava_power_station</t>
  </si>
  <si>
    <t>PPC Bratislava power station</t>
  </si>
  <si>
    <t>Bratislava</t>
  </si>
  <si>
    <t>1033871</t>
  </si>
  <si>
    <t>1214461, 1106983</t>
  </si>
  <si>
    <t>L400633</t>
  </si>
  <si>
    <t>G411142</t>
  </si>
  <si>
    <t>https://www.gem.wiki/Panické_Dravce_power_station</t>
  </si>
  <si>
    <t>Panické Dravce power station</t>
  </si>
  <si>
    <t>Panicke Dravce - Lucenec District</t>
  </si>
  <si>
    <t>Banska Bystrica</t>
  </si>
  <si>
    <t>1072489</t>
  </si>
  <si>
    <t>L400632</t>
  </si>
  <si>
    <t>G400632</t>
  </si>
  <si>
    <t>https://www.gem.wiki/Považská_Bystrica_power_station</t>
  </si>
  <si>
    <t>Považská Bystrica power station</t>
  </si>
  <si>
    <t>Považská Bystrica</t>
  </si>
  <si>
    <t>Trencin</t>
  </si>
  <si>
    <t>1089941</t>
  </si>
  <si>
    <t>1240197, 1240198</t>
  </si>
  <si>
    <t>L407848</t>
  </si>
  <si>
    <t>G410483</t>
  </si>
  <si>
    <t>https://www.gem.wiki/Slovnaft_Refinery_power_station</t>
  </si>
  <si>
    <t>Slovnaft Refinery power station</t>
  </si>
  <si>
    <t>1067736</t>
  </si>
  <si>
    <t>L408041</t>
  </si>
  <si>
    <t>G411141</t>
  </si>
  <si>
    <t>G411140</t>
  </si>
  <si>
    <t>G411139</t>
  </si>
  <si>
    <t>G411138</t>
  </si>
  <si>
    <t>G411137</t>
  </si>
  <si>
    <t>https://www.gem.wiki/Brestanica_(TEB)_power_station</t>
  </si>
  <si>
    <t>Slovenia</t>
  </si>
  <si>
    <t>Brestanica (TEB) power station</t>
  </si>
  <si>
    <t>Brestanica</t>
  </si>
  <si>
    <t>Krško</t>
  </si>
  <si>
    <t>Bloomberg: 1005658, WRI: WRI1022411</t>
  </si>
  <si>
    <t>ENTSOE: 28W-G-000000008U</t>
  </si>
  <si>
    <t>1031236</t>
  </si>
  <si>
    <t>L400634</t>
  </si>
  <si>
    <t>G400634</t>
  </si>
  <si>
    <t>ENTSOE: 28W-G-000000009S</t>
  </si>
  <si>
    <t>G400635</t>
  </si>
  <si>
    <t>ENTSOE: 28W-G-0000000106</t>
  </si>
  <si>
    <t>G400636</t>
  </si>
  <si>
    <t>ENTSOE: 28W-G-0000000130</t>
  </si>
  <si>
    <t>G400637</t>
  </si>
  <si>
    <t>ENTSOE: 28W-G-000000014Z</t>
  </si>
  <si>
    <t>G400638</t>
  </si>
  <si>
    <t>PB6</t>
  </si>
  <si>
    <t>ENTSOE: 28W000000000008D</t>
  </si>
  <si>
    <t>G400639</t>
  </si>
  <si>
    <t>PB7</t>
  </si>
  <si>
    <t>G400640</t>
  </si>
  <si>
    <t>https://www.gem.wiki/Sostanj_power_station</t>
  </si>
  <si>
    <t>Sostanj power station</t>
  </si>
  <si>
    <t>PT 51</t>
  </si>
  <si>
    <t>Šoštanj</t>
  </si>
  <si>
    <t>Šoštanj power station</t>
  </si>
  <si>
    <t>1031237</t>
  </si>
  <si>
    <t>L400641</t>
  </si>
  <si>
    <t>G400641</t>
  </si>
  <si>
    <t>PT 52</t>
  </si>
  <si>
    <t>G400642</t>
  </si>
  <si>
    <t>PT 53</t>
  </si>
  <si>
    <t>G406346</t>
  </si>
  <si>
    <t>https://www.gem.wiki/Te-Tol_power_station</t>
  </si>
  <si>
    <t>Te-Tol power station</t>
  </si>
  <si>
    <t>Ljubljana</t>
  </si>
  <si>
    <t>Ljubljana CHP power station</t>
  </si>
  <si>
    <t>1008405</t>
  </si>
  <si>
    <t>1212477, 1287592</t>
  </si>
  <si>
    <t>L400643</t>
  </si>
  <si>
    <t>G400643</t>
  </si>
  <si>
    <t>https://www.gem.wiki/Aceca_3_power_station</t>
  </si>
  <si>
    <t>Spain</t>
  </si>
  <si>
    <t>Aceca 3 power station</t>
  </si>
  <si>
    <t>Villaseca de la Sagra</t>
  </si>
  <si>
    <t>Toledo</t>
  </si>
  <si>
    <t>Bloomberg: 1009648, WRI: WRI1006159</t>
  </si>
  <si>
    <t>ENTSOE: 18WACE3-12345-CD</t>
  </si>
  <si>
    <t>1031228</t>
  </si>
  <si>
    <t>L400644</t>
  </si>
  <si>
    <t>G400644</t>
  </si>
  <si>
    <t>https://www.gem.wiki/Aceca_4_power_station</t>
  </si>
  <si>
    <t>Aceca 4 power station</t>
  </si>
  <si>
    <t>Bloomberg: 1005164</t>
  </si>
  <si>
    <t>ENTSOE: 18WACE4-12345-C3</t>
  </si>
  <si>
    <t>1050706</t>
  </si>
  <si>
    <t>L400645</t>
  </si>
  <si>
    <t>G400645</t>
  </si>
  <si>
    <t>https://www.gem.wiki/Alc%C3%BAdia_power_station</t>
  </si>
  <si>
    <t>Alcúdia power station</t>
  </si>
  <si>
    <t>Alcúdia</t>
  </si>
  <si>
    <t>Balearic Islands</t>
  </si>
  <si>
    <t>1119013</t>
  </si>
  <si>
    <t>L103515</t>
  </si>
  <si>
    <t>G412766</t>
  </si>
  <si>
    <t>G412765</t>
  </si>
  <si>
    <t>https://www.gem.wiki/Amorebieta_power_station</t>
  </si>
  <si>
    <t>Amorebieta power station</t>
  </si>
  <si>
    <t>Amorebieta-Etxano</t>
  </si>
  <si>
    <t>Basque Country</t>
  </si>
  <si>
    <t>Bloomberg: 1010152, WRI: WRI1006189</t>
  </si>
  <si>
    <t>ENTSOE: 18WAMBITG1-12--P, ENTSOE: 18WAMBITG2-12-CT, ENTSOE: 18WAMBITV-123-CK</t>
  </si>
  <si>
    <t>1051022</t>
  </si>
  <si>
    <t>1175397, 1183769, 1175398</t>
  </si>
  <si>
    <t>L400648</t>
  </si>
  <si>
    <t>G400648</t>
  </si>
  <si>
    <t>https://www.gem.wiki/Arcos_de_la_Frontera_power_station</t>
  </si>
  <si>
    <t>Arcos de la Frontera power station</t>
  </si>
  <si>
    <t>Arcos de La Frontera</t>
  </si>
  <si>
    <t>Bloomberg: 1009650, WRI: WRI1006203</t>
  </si>
  <si>
    <t>ENTSOE: 18WARCOS1-123-CR</t>
  </si>
  <si>
    <t>1042735</t>
  </si>
  <si>
    <t>L400649</t>
  </si>
  <si>
    <t>G400649</t>
  </si>
  <si>
    <t>ENTSOE: 18WARCOS2-123-CJ</t>
  </si>
  <si>
    <t>G400650</t>
  </si>
  <si>
    <t>CC-3</t>
  </si>
  <si>
    <t>ENTSOE: 18WARC3TG1-12-C4, ENTSOE: 18WARC3TG2-12-CY, ENTSOE: 18WARC3TV-123-CP</t>
  </si>
  <si>
    <t>1173163, 1185804, 1181224</t>
  </si>
  <si>
    <t>G400651</t>
  </si>
  <si>
    <t>https://www.gem.wiki/Arrubal_power_station</t>
  </si>
  <si>
    <t>Arrubal power station</t>
  </si>
  <si>
    <t>Arrubal</t>
  </si>
  <si>
    <t>Bloomberg: 1005172, WRI: WRI1006210</t>
  </si>
  <si>
    <t>ENTSOE: 18WARRU1-1234-CW</t>
  </si>
  <si>
    <t>1054391</t>
  </si>
  <si>
    <t>L400652</t>
  </si>
  <si>
    <t>G400652</t>
  </si>
  <si>
    <t>ENTSOE: 18WARRU2-1234-CN</t>
  </si>
  <si>
    <t>G400653</t>
  </si>
  <si>
    <t>https://www.gem.wiki/As_Pontes_power_station</t>
  </si>
  <si>
    <t>As Pontes power station</t>
  </si>
  <si>
    <t>As Pontes de Garcia</t>
  </si>
  <si>
    <t>A Coruna</t>
  </si>
  <si>
    <t>Bloomberg: 1034177, WRI: WRI1006410</t>
  </si>
  <si>
    <t>ENTSOE: 18WPGR5TG1-123-T, ENTSOE: 18WPGR5TG2-123-M, ENTSOE: 18WPGR5TV-1234-A</t>
  </si>
  <si>
    <t>Puentes Garcia Rodrigues</t>
  </si>
  <si>
    <t>1085739</t>
  </si>
  <si>
    <t>1190629, 1194136, 1190630</t>
  </si>
  <si>
    <t>L103513</t>
  </si>
  <si>
    <t>G400654</t>
  </si>
  <si>
    <t>https://www.gem.wiki/Bahia_de_Algeciras_power_station</t>
  </si>
  <si>
    <t>Bahia de Algeciras power station</t>
  </si>
  <si>
    <t>partial conversion</t>
  </si>
  <si>
    <t>San Roque</t>
  </si>
  <si>
    <t>Bloomberg: 1005182, WRI: WRI1006223</t>
  </si>
  <si>
    <t>ENTSOE: 18WALG3TG1-123-9, ENTSOE: 18WALG3TG2-123-2, ENTSOE: 18WALG3TV1-123-0</t>
  </si>
  <si>
    <t>1012767</t>
  </si>
  <si>
    <t>1191349, 1201132, 1217344</t>
  </si>
  <si>
    <t>L103493</t>
  </si>
  <si>
    <t>G400647</t>
  </si>
  <si>
    <t>https://www.gem.wiki/Bahía_de_Bizkaia_power_station</t>
  </si>
  <si>
    <t>Bahía de Bizkaia power station</t>
  </si>
  <si>
    <t>Zierbena</t>
  </si>
  <si>
    <t>ENTSOE: 18WBAHITG1-12-CR, ENTSOE: 18WBAHITG2-12-CK, ENTSOE: 18WBAHITV-123-CB</t>
  </si>
  <si>
    <t>1042703</t>
  </si>
  <si>
    <t>1163180, 1174627, 1163181</t>
  </si>
  <si>
    <t>L400655</t>
  </si>
  <si>
    <t>G400655</t>
  </si>
  <si>
    <t>https://www.gem.wiki/Barcelona_Cartonboard_power_station</t>
  </si>
  <si>
    <t>Barcelona Cartonboard power station</t>
  </si>
  <si>
    <t>Castellbisbal</t>
  </si>
  <si>
    <t>Barcelona</t>
  </si>
  <si>
    <t>Castellbisbal Mill</t>
  </si>
  <si>
    <t>1016543</t>
  </si>
  <si>
    <t>1108673, 1179951</t>
  </si>
  <si>
    <t>L400656</t>
  </si>
  <si>
    <t>G400656</t>
  </si>
  <si>
    <t>https://www.gem.wiki/Barranco_de_Tirajana_power_station</t>
  </si>
  <si>
    <t>Barranco de Tirajana power station</t>
  </si>
  <si>
    <t>Matorral</t>
  </si>
  <si>
    <t>Palmas</t>
  </si>
  <si>
    <t>1032398</t>
  </si>
  <si>
    <t>L408759</t>
  </si>
  <si>
    <t>G412764</t>
  </si>
  <si>
    <t>G412763</t>
  </si>
  <si>
    <t>G412762</t>
  </si>
  <si>
    <t>G412761</t>
  </si>
  <si>
    <t>1179182, 1179184, 1179183</t>
  </si>
  <si>
    <t>G412760</t>
  </si>
  <si>
    <t>1191739, 1191740, 1191741</t>
  </si>
  <si>
    <t>G412759</t>
  </si>
  <si>
    <t>https://www.gem.wiki/Besós_3_power_station</t>
  </si>
  <si>
    <t>Besós 3 power station</t>
  </si>
  <si>
    <t>San Adrian Besos</t>
  </si>
  <si>
    <t>ENTSOE: 18WBES3-12345-C7</t>
  </si>
  <si>
    <t>Besos-3</t>
  </si>
  <si>
    <t>1031231</t>
  </si>
  <si>
    <t>L400657</t>
  </si>
  <si>
    <t>G400657</t>
  </si>
  <si>
    <t>https://www.gem.wiki/Besós_4_power_station</t>
  </si>
  <si>
    <t>Besós 4 power station</t>
  </si>
  <si>
    <t>Bloomberg: 1005314, WRI: WRI1006249</t>
  </si>
  <si>
    <t>ENTSOE: 18WBES4-12345-CY</t>
  </si>
  <si>
    <t>Besos-4</t>
  </si>
  <si>
    <t>1053346</t>
  </si>
  <si>
    <t>L400658</t>
  </si>
  <si>
    <t>G400658</t>
  </si>
  <si>
    <t>https://www.gem.wiki/Besós_5_power_station</t>
  </si>
  <si>
    <t>Besós 5 power station</t>
  </si>
  <si>
    <t>ENTSOE: 18WBES5TG1-123-2, ENTSOE: 18WBES5TG2-123-W, ENTSOE: 18WBES5TV-1234-K</t>
  </si>
  <si>
    <t>Besos-5</t>
  </si>
  <si>
    <t>1195787, 1195788, 1211255</t>
  </si>
  <si>
    <t>L400659</t>
  </si>
  <si>
    <t>G400659</t>
  </si>
  <si>
    <t>https://www.gem.wiki/Bioetanol_Galicia_power_station</t>
  </si>
  <si>
    <t>Bioetanol Galicia power station</t>
  </si>
  <si>
    <t>Teixeiro</t>
  </si>
  <si>
    <t>1049059</t>
  </si>
  <si>
    <t>L407782</t>
  </si>
  <si>
    <t>G410358</t>
  </si>
  <si>
    <t>https://www.gem.wiki/Cas_Tresorer_power_station</t>
  </si>
  <si>
    <t>Ca's Tresorer power station</t>
  </si>
  <si>
    <t>CC I</t>
  </si>
  <si>
    <t>Palma de Mallorca</t>
  </si>
  <si>
    <t>Bloomberg: 1010216, WRI: WRI1006309</t>
  </si>
  <si>
    <t>1062467</t>
  </si>
  <si>
    <t>1191744, 1191745, 1191746</t>
  </si>
  <si>
    <t>L401420</t>
  </si>
  <si>
    <t>G401422</t>
  </si>
  <si>
    <t>CC II</t>
  </si>
  <si>
    <t>1231190, 1231191, 1231189</t>
  </si>
  <si>
    <t>G401423</t>
  </si>
  <si>
    <t>https://www.gem.wiki/Campo_de_Gibraltar_power_station</t>
  </si>
  <si>
    <t>Campo de Gibraltar power station</t>
  </si>
  <si>
    <t>Bloomberg: 1010206, WRI: WRI1006292</t>
  </si>
  <si>
    <t>ENTSOE: 18WCAMGI10-12-CK</t>
  </si>
  <si>
    <t>1045094</t>
  </si>
  <si>
    <t>L400660</t>
  </si>
  <si>
    <t>G400660</t>
  </si>
  <si>
    <t>ENTSOE: 18WCAMGI20-12-CC</t>
  </si>
  <si>
    <t>G400661</t>
  </si>
  <si>
    <t>https://www.gem.wiki/Candelaria_power_station</t>
  </si>
  <si>
    <t>NG/D/LFO</t>
  </si>
  <si>
    <t>Candelaria</t>
  </si>
  <si>
    <t>Canary Islands</t>
  </si>
  <si>
    <t>Caletillas power station</t>
  </si>
  <si>
    <t>1032387</t>
  </si>
  <si>
    <t>L408758</t>
  </si>
  <si>
    <t>G412758</t>
  </si>
  <si>
    <t>G412757</t>
  </si>
  <si>
    <t>D/LFO</t>
  </si>
  <si>
    <t>G412756</t>
  </si>
  <si>
    <t>G412755</t>
  </si>
  <si>
    <t>https://www.gem.wiki/Cartagena_(Escombreras)_power_station</t>
  </si>
  <si>
    <t>Cartagena (Escombreras) power station</t>
  </si>
  <si>
    <t>Cartegena</t>
  </si>
  <si>
    <t>Murcia</t>
  </si>
  <si>
    <t>Bloomberg: 1010214, WRI: WRI1006308</t>
  </si>
  <si>
    <t>ENTSOE: 18WCTGN1-1234-CP</t>
  </si>
  <si>
    <t>1044241</t>
  </si>
  <si>
    <t>L400662</t>
  </si>
  <si>
    <t>G400662</t>
  </si>
  <si>
    <t>ENTSOE: 18WCTGN2-1234-CG</t>
  </si>
  <si>
    <t>G400663</t>
  </si>
  <si>
    <t>ENTSOE: 18WCTGN3-1234-C7</t>
  </si>
  <si>
    <t>G400664</t>
  </si>
  <si>
    <t>https://www.gem.wiki/Cartagena_Refinery_power_station</t>
  </si>
  <si>
    <t>Cartagena Refinery power station</t>
  </si>
  <si>
    <t>Energyworks Cartagena</t>
  </si>
  <si>
    <t>Bloomberg: 1010316</t>
  </si>
  <si>
    <t>1049248</t>
  </si>
  <si>
    <t>1173023, 1176210, 1184436</t>
  </si>
  <si>
    <t>L400665</t>
  </si>
  <si>
    <t>G400665</t>
  </si>
  <si>
    <t>https://www.gem.wiki/Castejón_power_station</t>
  </si>
  <si>
    <t>Castejón power station</t>
  </si>
  <si>
    <t>Central térmica Castejón; CICLO COMBINADO DE CASTEJON</t>
  </si>
  <si>
    <t>Castejon</t>
  </si>
  <si>
    <t>Navarra</t>
  </si>
  <si>
    <t>Bloomberg: 1010220, WRI: WRI1006317</t>
  </si>
  <si>
    <t>ENTSOE: 18WCTJON1-123-CJ</t>
  </si>
  <si>
    <t>1041578</t>
  </si>
  <si>
    <t>L400666</t>
  </si>
  <si>
    <t>G400666</t>
  </si>
  <si>
    <t>ENTSOE: 18WCTJON2-123-CB</t>
  </si>
  <si>
    <t>1049247</t>
  </si>
  <si>
    <t>G400667</t>
  </si>
  <si>
    <t>ENTSOE: 18WCTJON3-1234-E</t>
  </si>
  <si>
    <t>G400668</t>
  </si>
  <si>
    <t>https://www.gem.wiki/Castellon_Refinery_power_station</t>
  </si>
  <si>
    <t>Castellon Refinery power station</t>
  </si>
  <si>
    <t>Castellon</t>
  </si>
  <si>
    <t>1011254</t>
  </si>
  <si>
    <t>L407939</t>
  </si>
  <si>
    <t>G410760</t>
  </si>
  <si>
    <t>https://www.gem.wiki/Castellón_power_station</t>
  </si>
  <si>
    <t>Castellón power station</t>
  </si>
  <si>
    <t>Castelló de la Plana</t>
  </si>
  <si>
    <t>Bloomberg: 1009652, WRI: WRI1006318</t>
  </si>
  <si>
    <t>ENTSOE: 18WCTN3TG1-12-CI, ENTSOE: 18WCTN3TG2-12-CB, ENTSOE: 18WCTN3TV-123-C2</t>
  </si>
  <si>
    <t>1019106</t>
  </si>
  <si>
    <t>1169279, 1169280, 1174431</t>
  </si>
  <si>
    <t>L400670</t>
  </si>
  <si>
    <t>G400670</t>
  </si>
  <si>
    <t>ENTSOE: 18WCTN4TG1-123-M, ENTSOE: 18WCTN4TG2-123-F, ENTSOE: 18WCTN4TV-1234-3</t>
  </si>
  <si>
    <t>1176759, 1176760, 1176761</t>
  </si>
  <si>
    <t>G400671</t>
  </si>
  <si>
    <t>https://www.gem.wiki/Castelnou_power_station</t>
  </si>
  <si>
    <t>Castelnou power station</t>
  </si>
  <si>
    <t>Castelnou</t>
  </si>
  <si>
    <t>Teruel</t>
  </si>
  <si>
    <t>Bloomberg: 1010226, WRI: WRI1006355</t>
  </si>
  <si>
    <t>ENTSOE: 18WCTNUTG1-12-C7, ENTSOE: 18WCTNUTG2-12-C0, ENTSOE: 18WCTNUTV-123-CS</t>
  </si>
  <si>
    <t>1049538</t>
  </si>
  <si>
    <t>1173466, 1175107, 1175108</t>
  </si>
  <si>
    <t>L400672</t>
  </si>
  <si>
    <t>G400672</t>
  </si>
  <si>
    <t>https://www.gem.wiki/Cella_Factory_power_station</t>
  </si>
  <si>
    <t>Cella Factory power station</t>
  </si>
  <si>
    <t>Cella</t>
  </si>
  <si>
    <t>1010000</t>
  </si>
  <si>
    <t>1172995, 1108917</t>
  </si>
  <si>
    <t>L400673</t>
  </si>
  <si>
    <t>G400673</t>
  </si>
  <si>
    <t>https://www.gem.wiki/Ceuta_power_station</t>
  </si>
  <si>
    <t>Ceuta power station</t>
  </si>
  <si>
    <t>Ceuta</t>
  </si>
  <si>
    <t>1015707</t>
  </si>
  <si>
    <t>L408757</t>
  </si>
  <si>
    <t>G412754</t>
  </si>
  <si>
    <t>https://www.gem.wiki/Cotesa_power_station</t>
  </si>
  <si>
    <t>Cotesa power station</t>
  </si>
  <si>
    <t>Cogeneración de Tenerife, S.A.U.</t>
  </si>
  <si>
    <t>Santa Cruz de Tenerife</t>
  </si>
  <si>
    <t>WRI: WRI1006403</t>
  </si>
  <si>
    <t>Tenerife</t>
  </si>
  <si>
    <t>1013381</t>
  </si>
  <si>
    <t>L407614</t>
  </si>
  <si>
    <t>G409936</t>
  </si>
  <si>
    <t>https://www.gem.wiki/Cristobal_Colón_power_station</t>
  </si>
  <si>
    <t>Cristobal Colón power station</t>
  </si>
  <si>
    <t>Huelva</t>
  </si>
  <si>
    <t>WRI: WRI1006404</t>
  </si>
  <si>
    <t>ENTSOE: 18WCOL4-12345-CF</t>
  </si>
  <si>
    <t>1012783</t>
  </si>
  <si>
    <t>L400674</t>
  </si>
  <si>
    <t>G400674</t>
  </si>
  <si>
    <t>https://www.gem.wiki/Duenas_Mill_power_station</t>
  </si>
  <si>
    <t>Duenas Mill power station</t>
  </si>
  <si>
    <t>Duenas</t>
  </si>
  <si>
    <t>Palencia</t>
  </si>
  <si>
    <t>Bloomberg: 1005278</t>
  </si>
  <si>
    <t>1047317</t>
  </si>
  <si>
    <t>1210243, 1249757</t>
  </si>
  <si>
    <t>L400675</t>
  </si>
  <si>
    <t>G400675</t>
  </si>
  <si>
    <t>https://www.gem.wiki/Ecocarburantes_Españoles_power_station</t>
  </si>
  <si>
    <t>Ecocarburantes Españoles power station</t>
  </si>
  <si>
    <t>Casa San Antonio</t>
  </si>
  <si>
    <t>1055607</t>
  </si>
  <si>
    <t>L407783</t>
  </si>
  <si>
    <t>G410348</t>
  </si>
  <si>
    <t>https://www.gem.wiki/El_Fangal_power_station</t>
  </si>
  <si>
    <t>El Fangal power station</t>
  </si>
  <si>
    <t>ENTSOE: 18WESCCC1-123-C5</t>
  </si>
  <si>
    <t>Engie Energía Cartagena</t>
  </si>
  <si>
    <t>1042736</t>
  </si>
  <si>
    <t>L400676</t>
  </si>
  <si>
    <t>G400676</t>
  </si>
  <si>
    <t>ENTSOE: 18WESCCC2-123-CY</t>
  </si>
  <si>
    <t>G400677</t>
  </si>
  <si>
    <t>ENTSOE: 18WESCCC3-123-CQ</t>
  </si>
  <si>
    <t>G400678</t>
  </si>
  <si>
    <t>https://www.gem.wiki/El_Morell_power_station</t>
  </si>
  <si>
    <t>El Morell power station</t>
  </si>
  <si>
    <t>El Morell</t>
  </si>
  <si>
    <t>Catalonia</t>
  </si>
  <si>
    <t>1090146</t>
  </si>
  <si>
    <t>L408756</t>
  </si>
  <si>
    <t>G412753</t>
  </si>
  <si>
    <t>G412752</t>
  </si>
  <si>
    <t>https://www.gem.wiki/Enercrisa_power_station</t>
  </si>
  <si>
    <t>Enercrisa power station</t>
  </si>
  <si>
    <t>Cerezo de Rio Tiron</t>
  </si>
  <si>
    <t>Burgos</t>
  </si>
  <si>
    <t>Bloomberg: 1010292</t>
  </si>
  <si>
    <t>1016233</t>
  </si>
  <si>
    <t>1292178, 1173230</t>
  </si>
  <si>
    <t>L400679</t>
  </si>
  <si>
    <t>G400679</t>
  </si>
  <si>
    <t>https://www.gem.wiki/Escatrón_3_power_station</t>
  </si>
  <si>
    <t>Escatrón 3 power station</t>
  </si>
  <si>
    <t>Escatron</t>
  </si>
  <si>
    <t>Zaragoza</t>
  </si>
  <si>
    <t>Bloomberg: 1005192, WRI: WRI1006465</t>
  </si>
  <si>
    <t>ENTSOE: 18WECT3TG1-123-X, ENTSOE: 18WECT3TG2-123-Q, ENTSOE: 18WECT3TV1-123-O</t>
  </si>
  <si>
    <t>Escatron Combi</t>
  </si>
  <si>
    <t>1015712</t>
  </si>
  <si>
    <t>1181947, 1194113, 1191488</t>
  </si>
  <si>
    <t>L400680</t>
  </si>
  <si>
    <t>G400680</t>
  </si>
  <si>
    <t>Bloomberg: 1005254, WRI: WRI1006414</t>
  </si>
  <si>
    <t>1061816</t>
  </si>
  <si>
    <t>1191283, 1191284, 1191286, 1191285, 1191287</t>
  </si>
  <si>
    <t>G400681</t>
  </si>
  <si>
    <t>https://www.gem.wiki/Escombreras_Iberdrola_power_station</t>
  </si>
  <si>
    <t>Escombreras Iberdrola power station</t>
  </si>
  <si>
    <t>Bloomberg: 1009672, WRI: WRI1006467</t>
  </si>
  <si>
    <t>ENTSOE: 18WESC6TG1-12-CL, 18WESC6TG2-12-CE, 18WESC6TV-123-C5</t>
  </si>
  <si>
    <t>1019142</t>
  </si>
  <si>
    <t>1185825, 1185827, 1185826</t>
  </si>
  <si>
    <t>L400682</t>
  </si>
  <si>
    <t>G400682</t>
  </si>
  <si>
    <t>https://www.gem.wiki/Figuruelas_power_station</t>
  </si>
  <si>
    <t>Figuruelas power station</t>
  </si>
  <si>
    <t>Figueruelas</t>
  </si>
  <si>
    <t>1019312</t>
  </si>
  <si>
    <t>1114973, 1114974</t>
  </si>
  <si>
    <t>L400683</t>
  </si>
  <si>
    <t>G400683</t>
  </si>
  <si>
    <t>https://www.gem.wiki/Fuenlabrada_Mill_power_station</t>
  </si>
  <si>
    <t>Fuenlabrada Mill power station</t>
  </si>
  <si>
    <t>Fuenlabrada</t>
  </si>
  <si>
    <t>Madrid</t>
  </si>
  <si>
    <t>International Paper Madrid Mill</t>
  </si>
  <si>
    <t>1025187</t>
  </si>
  <si>
    <t>1172993, 1173207</t>
  </si>
  <si>
    <t>L400684</t>
  </si>
  <si>
    <t>G400684</t>
  </si>
  <si>
    <t>https://www.gem.wiki/GEMASA_power_station</t>
  </si>
  <si>
    <t>GEMASA power station</t>
  </si>
  <si>
    <t>1084911</t>
  </si>
  <si>
    <t>L407785</t>
  </si>
  <si>
    <t>G410350</t>
  </si>
  <si>
    <t>https://www.gem.wiki/Gajano_power_station</t>
  </si>
  <si>
    <t>Gajano power station</t>
  </si>
  <si>
    <t>Gajano</t>
  </si>
  <si>
    <t>1090147</t>
  </si>
  <si>
    <t>1240515, 1240514</t>
  </si>
  <si>
    <t>L408755</t>
  </si>
  <si>
    <t>G412751</t>
  </si>
  <si>
    <t>https://www.gem.wiki/Genfibre_Cogeneration_power_station</t>
  </si>
  <si>
    <t>Genfibre cogeneration power station</t>
  </si>
  <si>
    <t>Miranda de Ebro</t>
  </si>
  <si>
    <t>Bloomberg: 1005284</t>
  </si>
  <si>
    <t>1012949</t>
  </si>
  <si>
    <t>1133031, 1292177</t>
  </si>
  <si>
    <t>L400685</t>
  </si>
  <si>
    <t>G400685</t>
  </si>
  <si>
    <t>https://www.gem.wiki/Granadilla_power_station</t>
  </si>
  <si>
    <t>Granadilla power station</t>
  </si>
  <si>
    <t>Granadilla</t>
  </si>
  <si>
    <t>1032390</t>
  </si>
  <si>
    <t>1196938, 1196940, 1196939</t>
  </si>
  <si>
    <t>L408754</t>
  </si>
  <si>
    <t>G412750</t>
  </si>
  <si>
    <t>1196941, 1196942, 1196943</t>
  </si>
  <si>
    <t>G412749</t>
  </si>
  <si>
    <t>G412748</t>
  </si>
  <si>
    <t>G412747</t>
  </si>
  <si>
    <t>G412746</t>
  </si>
  <si>
    <t>G412745</t>
  </si>
  <si>
    <t>G412744</t>
  </si>
  <si>
    <t>https://www.gem.wiki/Hernani_Mill_power_station</t>
  </si>
  <si>
    <t>Hernani Mill power station</t>
  </si>
  <si>
    <t>Hernani</t>
  </si>
  <si>
    <t>Guipúzcoa</t>
  </si>
  <si>
    <t>1068096</t>
  </si>
  <si>
    <t>L407613</t>
  </si>
  <si>
    <t>G409935</t>
  </si>
  <si>
    <t>https://www.gem.wiki/Jinamar_power_station</t>
  </si>
  <si>
    <t>Jinamar power station</t>
  </si>
  <si>
    <t>Jinamar</t>
  </si>
  <si>
    <t>1032393</t>
  </si>
  <si>
    <t>L408753</t>
  </si>
  <si>
    <t>G412743</t>
  </si>
  <si>
    <t>G412742</t>
  </si>
  <si>
    <t>1122652, 1122654</t>
  </si>
  <si>
    <t>G412741</t>
  </si>
  <si>
    <t>IC4&amp;5</t>
  </si>
  <si>
    <t>G412740</t>
  </si>
  <si>
    <t>G412739</t>
  </si>
  <si>
    <t>G412738</t>
  </si>
  <si>
    <t>G412737</t>
  </si>
  <si>
    <t>G412736</t>
  </si>
  <si>
    <t>G412735</t>
  </si>
  <si>
    <t>https://www.gem.wiki/La_Coruna_Refinery_power_station</t>
  </si>
  <si>
    <t>La Coruna Refinery power station</t>
  </si>
  <si>
    <t>Bens</t>
  </si>
  <si>
    <t>1027344</t>
  </si>
  <si>
    <t>1127408, 1167302, 1159843</t>
  </si>
  <si>
    <t>L408752</t>
  </si>
  <si>
    <t>G412734</t>
  </si>
  <si>
    <t>https://www.gem.wiki/Las_Salinas_power_station</t>
  </si>
  <si>
    <t>Las Salinas power station</t>
  </si>
  <si>
    <t>Las Salinas</t>
  </si>
  <si>
    <t>1032394</t>
  </si>
  <si>
    <t>L408751</t>
  </si>
  <si>
    <t>G412732</t>
  </si>
  <si>
    <t>G412731</t>
  </si>
  <si>
    <t>IC6</t>
  </si>
  <si>
    <t>G412730</t>
  </si>
  <si>
    <t>1128293, 1183140, 1238133</t>
  </si>
  <si>
    <t>G412729</t>
  </si>
  <si>
    <t>https://www.gem.wiki/Los_Guinchos_power_station</t>
  </si>
  <si>
    <t>Los Guinchos power station</t>
  </si>
  <si>
    <t>Brena</t>
  </si>
  <si>
    <t>1032396</t>
  </si>
  <si>
    <t>L408750</t>
  </si>
  <si>
    <t>G412728</t>
  </si>
  <si>
    <t>IC12-15</t>
  </si>
  <si>
    <t>1182612, 1189825, 1215116</t>
  </si>
  <si>
    <t>G412727</t>
  </si>
  <si>
    <t>https://www.gem.wiki/Losan_Pina_power_station</t>
  </si>
  <si>
    <t>Losan Pina power station</t>
  </si>
  <si>
    <t>Fuentes</t>
  </si>
  <si>
    <t>Cuenca</t>
  </si>
  <si>
    <t>1049232</t>
  </si>
  <si>
    <t>1173009, 1173010</t>
  </si>
  <si>
    <t>L400686</t>
  </si>
  <si>
    <t>G400686</t>
  </si>
  <si>
    <t>https://www.gem.wiki/Losan_Talosa_power_station</t>
  </si>
  <si>
    <t>Losan Talosa power station</t>
  </si>
  <si>
    <t>Soria</t>
  </si>
  <si>
    <t>1049233</t>
  </si>
  <si>
    <t>1295378, 1173006</t>
  </si>
  <si>
    <t>L400687</t>
  </si>
  <si>
    <t>G400687</t>
  </si>
  <si>
    <t>https://www.gem.wiki/Mahon_power_station</t>
  </si>
  <si>
    <t>Mahon power station</t>
  </si>
  <si>
    <t>Central Termica de Mao</t>
  </si>
  <si>
    <t>Mahon</t>
  </si>
  <si>
    <t>1017460</t>
  </si>
  <si>
    <t>L408749</t>
  </si>
  <si>
    <t>G412726</t>
  </si>
  <si>
    <t>G412725</t>
  </si>
  <si>
    <t>G412724</t>
  </si>
  <si>
    <t>G412723</t>
  </si>
  <si>
    <t>G412722</t>
  </si>
  <si>
    <t>1130716, 1130717, 1238128</t>
  </si>
  <si>
    <t>G412721</t>
  </si>
  <si>
    <t>https://www.gem.wiki/Martorell_Seat_power_station</t>
  </si>
  <si>
    <t>Martorell Seat power station</t>
  </si>
  <si>
    <t>Martorell</t>
  </si>
  <si>
    <t>Bloomberg: 1010384</t>
  </si>
  <si>
    <t>1026878</t>
  </si>
  <si>
    <t>1280462, 1131729</t>
  </si>
  <si>
    <t>L400689</t>
  </si>
  <si>
    <t>G400689</t>
  </si>
  <si>
    <t>https://www.gem.wiki/Melilla_power_station</t>
  </si>
  <si>
    <t>Melilla power station</t>
  </si>
  <si>
    <t>IC6-8</t>
  </si>
  <si>
    <t>Melilla</t>
  </si>
  <si>
    <t>1015717</t>
  </si>
  <si>
    <t>1132337, 1179242, 1215113</t>
  </si>
  <si>
    <t>L408890</t>
  </si>
  <si>
    <t>G412720</t>
  </si>
  <si>
    <t>https://www.gem.wiki/Michelin_Aranda_power_station</t>
  </si>
  <si>
    <t>Michelin Aranda power station</t>
  </si>
  <si>
    <t>Aranda de Duero</t>
  </si>
  <si>
    <t>WRI: WRI1006677</t>
  </si>
  <si>
    <t>1053157</t>
  </si>
  <si>
    <t>1178639, 1179140</t>
  </si>
  <si>
    <t>L400690</t>
  </si>
  <si>
    <t>G400690</t>
  </si>
  <si>
    <t>https://www.gem.wiki/Michelin_Valladolid_power_station</t>
  </si>
  <si>
    <t>Michelin Valladolid power station</t>
  </si>
  <si>
    <t>WRI: WRI1006678</t>
  </si>
  <si>
    <t>1049219</t>
  </si>
  <si>
    <t>1172992, 1173001</t>
  </si>
  <si>
    <t>L400691</t>
  </si>
  <si>
    <t>G400691</t>
  </si>
  <si>
    <t>https://www.gem.wiki/Motril_Mill_power_station</t>
  </si>
  <si>
    <t>Motril Mill power station</t>
  </si>
  <si>
    <t>Motril</t>
  </si>
  <si>
    <t>Granada</t>
  </si>
  <si>
    <t>1049221</t>
  </si>
  <si>
    <t>1172994, 1180469</t>
  </si>
  <si>
    <t>L400692</t>
  </si>
  <si>
    <t>G400692</t>
  </si>
  <si>
    <t>https://www.gem.wiki/Málaga_power_station</t>
  </si>
  <si>
    <t>Málaga power station</t>
  </si>
  <si>
    <t>Campanillas</t>
  </si>
  <si>
    <t>Malaga</t>
  </si>
  <si>
    <t>Bloomberg: 1005220, WRI: WRI1006664</t>
  </si>
  <si>
    <t>ENTSOE: 18WMALA1-1234567</t>
  </si>
  <si>
    <t>1064787</t>
  </si>
  <si>
    <t>L400688</t>
  </si>
  <si>
    <t>G400688</t>
  </si>
  <si>
    <t>https://www.gem.wiki/Navia_(Prat)_power_station</t>
  </si>
  <si>
    <t>Navia (Prat) power station</t>
  </si>
  <si>
    <t>Anleo</t>
  </si>
  <si>
    <t>Navia</t>
  </si>
  <si>
    <t>1009611</t>
  </si>
  <si>
    <t>L400693</t>
  </si>
  <si>
    <t>G400693</t>
  </si>
  <si>
    <t>https://www.gem.wiki/Neumaticos_Michelin_Vitoria_power_station</t>
  </si>
  <si>
    <t>Neumaticos Michelin Vitoria power station</t>
  </si>
  <si>
    <t>Vitoria-Gasteiz</t>
  </si>
  <si>
    <t>Araba</t>
  </si>
  <si>
    <t>WRI: WRI1006705</t>
  </si>
  <si>
    <t>1022576</t>
  </si>
  <si>
    <t>1172991, 1173002</t>
  </si>
  <si>
    <t>L400694</t>
  </si>
  <si>
    <t>G400694</t>
  </si>
  <si>
    <t>https://www.gem.wiki/Palos_power_station</t>
  </si>
  <si>
    <t>Palos power station</t>
  </si>
  <si>
    <t>Palos de la Frontera</t>
  </si>
  <si>
    <t>Bloomberg: 1005246, WRI: WRI1007283</t>
  </si>
  <si>
    <t>ENTSOE: 18WPALOS1-123-CB</t>
  </si>
  <si>
    <t>1051730</t>
  </si>
  <si>
    <t>L400695</t>
  </si>
  <si>
    <t>G400695</t>
  </si>
  <si>
    <t>ENTSOE: 18WPALOS2-123-C3</t>
  </si>
  <si>
    <t>G400696</t>
  </si>
  <si>
    <t>ENTSOE: 18WPALOS3-123-CW</t>
  </si>
  <si>
    <t>G400697</t>
  </si>
  <si>
    <t>https://www.gem.wiki/Pamplona_power_station</t>
  </si>
  <si>
    <t>Pamplona power station</t>
  </si>
  <si>
    <t>Caseda</t>
  </si>
  <si>
    <t>1033048</t>
  </si>
  <si>
    <t>1216746, 1216748</t>
  </si>
  <si>
    <t>L408748</t>
  </si>
  <si>
    <t>G412719</t>
  </si>
  <si>
    <t>https://www.gem.wiki/Peninsular_de_Cogeneracion_Mill_power_station</t>
  </si>
  <si>
    <t>Peninsular de Cogeneracion Mill power station</t>
  </si>
  <si>
    <t>1077695</t>
  </si>
  <si>
    <t>L407786</t>
  </si>
  <si>
    <t>G410351</t>
  </si>
  <si>
    <t>https://www.gem.wiki/Plana_del_Vent_power_station</t>
  </si>
  <si>
    <t>Plana del Vent power station</t>
  </si>
  <si>
    <t>Alpiq Energía España S.A.U.</t>
  </si>
  <si>
    <t>Vandellòs i l'Hospitalet de l'Infant</t>
  </si>
  <si>
    <t>Tarragona</t>
  </si>
  <si>
    <t>Bloomberg: 1010278, WRI: WRI1006416</t>
  </si>
  <si>
    <t>ENTSOE: 18WPVENT1-1234-X</t>
  </si>
  <si>
    <t>1054392</t>
  </si>
  <si>
    <t>L400698</t>
  </si>
  <si>
    <t>G400698</t>
  </si>
  <si>
    <t>ENTSOE: 18WPVENT2-1234-P</t>
  </si>
  <si>
    <t>G400699</t>
  </si>
  <si>
    <t>https://www.gem.wiki/Pobla_De_Claramunt_power_station</t>
  </si>
  <si>
    <t>Pobla De Claramunt power station</t>
  </si>
  <si>
    <t>La Pobla de Claramunt</t>
  </si>
  <si>
    <t>1055613</t>
  </si>
  <si>
    <t>1205491, 1222235, 1222236</t>
  </si>
  <si>
    <t>L400700</t>
  </si>
  <si>
    <t>G400700</t>
  </si>
  <si>
    <t>https://www.gem.wiki/Puerto_De_Barcelona_power_station</t>
  </si>
  <si>
    <t>Puerto De Barcelona power station</t>
  </si>
  <si>
    <t>Bloomberg: 1005270, WRI: WRI1007821</t>
  </si>
  <si>
    <t>ENTSOE: 18WPBCN1-1234-PG</t>
  </si>
  <si>
    <t>1057106</t>
  </si>
  <si>
    <t>L400701</t>
  </si>
  <si>
    <t>G400701</t>
  </si>
  <si>
    <t>ENTSOE: 18WPBCN2-1234-P7</t>
  </si>
  <si>
    <t>G400702</t>
  </si>
  <si>
    <t>https://www.gem.wiki/Puertollano_power_station</t>
  </si>
  <si>
    <t>Puertollano power station</t>
  </si>
  <si>
    <t>Puertollano</t>
  </si>
  <si>
    <t>Ciudad Real</t>
  </si>
  <si>
    <t>ENTSOE: 18WPLL1-12345-0A</t>
  </si>
  <si>
    <t>1027345</t>
  </si>
  <si>
    <t>1159844, 1159845</t>
  </si>
  <si>
    <t>L408747</t>
  </si>
  <si>
    <t>G412718</t>
  </si>
  <si>
    <t>https://www.gem.wiki/Punta_Grande_power_station</t>
  </si>
  <si>
    <t>Punta Grande power station</t>
  </si>
  <si>
    <t>Lanzarote</t>
  </si>
  <si>
    <t>1032397</t>
  </si>
  <si>
    <t>L400703</t>
  </si>
  <si>
    <t>G400703</t>
  </si>
  <si>
    <t>G400704</t>
  </si>
  <si>
    <t>1141732, 1141736</t>
  </si>
  <si>
    <t>G412717</t>
  </si>
  <si>
    <t>IC4-5</t>
  </si>
  <si>
    <t>G412716</t>
  </si>
  <si>
    <t>G412715</t>
  </si>
  <si>
    <t>IC7-8</t>
  </si>
  <si>
    <t>G412714</t>
  </si>
  <si>
    <t>IC9-11</t>
  </si>
  <si>
    <t>G412713</t>
  </si>
  <si>
    <t>https://www.gem.wiki/Refineria_La_Rabida_power_station</t>
  </si>
  <si>
    <t>Refineria La Rabida power station</t>
  </si>
  <si>
    <t>Bloomberg: 1010390</t>
  </si>
  <si>
    <t>1073738</t>
  </si>
  <si>
    <t>1211888, 1230883</t>
  </si>
  <si>
    <t>L400705</t>
  </si>
  <si>
    <t>G400705</t>
  </si>
  <si>
    <t>G412733</t>
  </si>
  <si>
    <t>https://www.gem.wiki/Repsol_Cartagena_Refinery_power_station</t>
  </si>
  <si>
    <t>Repsol Cartagena Refinery power station</t>
  </si>
  <si>
    <t>Bloomberg: 1010324, WRI: WRI1007845</t>
  </si>
  <si>
    <t>1027343</t>
  </si>
  <si>
    <t>L407781</t>
  </si>
  <si>
    <t>G413075</t>
  </si>
  <si>
    <t>G410357</t>
  </si>
  <si>
    <t>https://www.gem.wiki/Rossello_Mill_power_station</t>
  </si>
  <si>
    <t>Rossello Mill power station</t>
  </si>
  <si>
    <t>Rossello</t>
  </si>
  <si>
    <t>Lleida</t>
  </si>
  <si>
    <t>1090201</t>
  </si>
  <si>
    <t>L400706</t>
  </si>
  <si>
    <t>G400706</t>
  </si>
  <si>
    <t>https://www.gem.wiki/SAICA_Mill_Zaragoza_power_station</t>
  </si>
  <si>
    <t>SAICA Mill Zaragoza power station</t>
  </si>
  <si>
    <t>El Burgo de Ebro</t>
  </si>
  <si>
    <t>1019475</t>
  </si>
  <si>
    <t>L407787</t>
  </si>
  <si>
    <t>G410353</t>
  </si>
  <si>
    <t>G410759</t>
  </si>
  <si>
    <t>https://www.gem.wiki/Sabón_3_power_station</t>
  </si>
  <si>
    <t>Sabón 3 power station</t>
  </si>
  <si>
    <t>Arteixo</t>
  </si>
  <si>
    <t>WRI: WRI1006417</t>
  </si>
  <si>
    <t>ENTSOE: 18WSBO3-12345-CE</t>
  </si>
  <si>
    <t>1032483</t>
  </si>
  <si>
    <t>L400707</t>
  </si>
  <si>
    <t>G400707</t>
  </si>
  <si>
    <t>https://www.gem.wiki/Sagunto_power_station</t>
  </si>
  <si>
    <t>Sagunto power station</t>
  </si>
  <si>
    <t>Sagunto</t>
  </si>
  <si>
    <t>Bloomberg: 1005288, WRI: WRI1006323</t>
  </si>
  <si>
    <t>ENTSOE: 18WSAGU1-1234-CC</t>
  </si>
  <si>
    <t>1051731</t>
  </si>
  <si>
    <t>L400708</t>
  </si>
  <si>
    <t>G400708</t>
  </si>
  <si>
    <t>ENTSOE: 18WSAGU2-1234-C3</t>
  </si>
  <si>
    <t>G400709</t>
  </si>
  <si>
    <t>ENTSOE: 18WSAGU3-1234-CV</t>
  </si>
  <si>
    <t>G400710</t>
  </si>
  <si>
    <t>https://www.gem.wiki/San_Roque_1_power_station</t>
  </si>
  <si>
    <t>San Roque 1 power station</t>
  </si>
  <si>
    <t>Bloomberg: 1005312</t>
  </si>
  <si>
    <t>ENTSOE: 18WSROQ1-1234-CJ</t>
  </si>
  <si>
    <t>1053345</t>
  </si>
  <si>
    <t>L400711</t>
  </si>
  <si>
    <t>G400711</t>
  </si>
  <si>
    <t>https://www.gem.wiki/San_Roque_2_power_station</t>
  </si>
  <si>
    <t>San Roque 2 power station</t>
  </si>
  <si>
    <t>Bloomberg: 1005196, WRI: WRI1007879</t>
  </si>
  <si>
    <t>ENTSOE: 18WSROQ2-1234-CA</t>
  </si>
  <si>
    <t>1046077</t>
  </si>
  <si>
    <t>L400712</t>
  </si>
  <si>
    <t>G400712</t>
  </si>
  <si>
    <t>https://www.gem.wiki/San_Roque_Refinery_power_station</t>
  </si>
  <si>
    <t>San Roque Refinery power station</t>
  </si>
  <si>
    <t>1019728</t>
  </si>
  <si>
    <t>L407784</t>
  </si>
  <si>
    <t>G410349</t>
  </si>
  <si>
    <t>Lubrisur Cogeneration power station</t>
  </si>
  <si>
    <t>G412712</t>
  </si>
  <si>
    <t>GETESA power plant</t>
  </si>
  <si>
    <t>G412711</t>
  </si>
  <si>
    <t>GEGSA power plant</t>
  </si>
  <si>
    <t>1145530, 1145531</t>
  </si>
  <si>
    <t>G412710</t>
  </si>
  <si>
    <t>https://www.gem.wiki/Sant_Joan_Mill_power_station</t>
  </si>
  <si>
    <t>Sant Joan Mill power station</t>
  </si>
  <si>
    <t>Sant Joan les Fonts</t>
  </si>
  <si>
    <t>Girona</t>
  </si>
  <si>
    <t>1085764</t>
  </si>
  <si>
    <t>L401440</t>
  </si>
  <si>
    <t>G401093</t>
  </si>
  <si>
    <t>https://www.gem.wiki/Santurce_power_station</t>
  </si>
  <si>
    <t>Santurce power station</t>
  </si>
  <si>
    <t>Santurtzi</t>
  </si>
  <si>
    <t>Biscay</t>
  </si>
  <si>
    <t>WRI: WRI1007889</t>
  </si>
  <si>
    <t>ENTSOE: 18WSTC4-12345-CV</t>
  </si>
  <si>
    <t>1019245</t>
  </si>
  <si>
    <t>L400713</t>
  </si>
  <si>
    <t>G400713</t>
  </si>
  <si>
    <t>https://www.gem.wiki/Smurfit_Mengíbar_power_station</t>
  </si>
  <si>
    <t>Smurfit Mengíbar power station</t>
  </si>
  <si>
    <t>Mengíbar</t>
  </si>
  <si>
    <t>Jaen</t>
  </si>
  <si>
    <t>1049231</t>
  </si>
  <si>
    <t>1173003, 1173004</t>
  </si>
  <si>
    <t>L400714</t>
  </si>
  <si>
    <t>G400714</t>
  </si>
  <si>
    <t>https://www.gem.wiki/Solvay_Torrelavega_power_station</t>
  </si>
  <si>
    <t>Solvay Torrelavega power station</t>
  </si>
  <si>
    <t>Barreda</t>
  </si>
  <si>
    <t>Cantabria</t>
  </si>
  <si>
    <t>Bloomberg: 1010388</t>
  </si>
  <si>
    <t>1029452</t>
  </si>
  <si>
    <t>1180470, 1153436</t>
  </si>
  <si>
    <t>L400715</t>
  </si>
  <si>
    <t>G400715</t>
  </si>
  <si>
    <t>https://www.gem.wiki/Son_Reus_power_station</t>
  </si>
  <si>
    <t>Son Reus power station</t>
  </si>
  <si>
    <t>Bloomberg: 1010398</t>
  </si>
  <si>
    <t>Central térmica de Son Reus</t>
  </si>
  <si>
    <t>1046533</t>
  </si>
  <si>
    <t>1169307, 1169308, 1175323, 1169383</t>
  </si>
  <si>
    <t>L401419</t>
  </si>
  <si>
    <t>G401420</t>
  </si>
  <si>
    <t>1179017, 1179018, 1179019</t>
  </si>
  <si>
    <t>G401421</t>
  </si>
  <si>
    <t>https://www.gem.wiki/Soto_de_Ribera_power_station</t>
  </si>
  <si>
    <t>Soto de Ribera power station</t>
  </si>
  <si>
    <t>Ribera de Arriba</t>
  </si>
  <si>
    <t>Asturias</t>
  </si>
  <si>
    <t>Bloomberg: 1005328, WRI: WRI1006418</t>
  </si>
  <si>
    <t>ENTSOE: 18WSRI4-123456-V</t>
  </si>
  <si>
    <t>Soto de la Ribera</t>
  </si>
  <si>
    <t>1031230</t>
  </si>
  <si>
    <t>L103503</t>
  </si>
  <si>
    <t>G400716</t>
  </si>
  <si>
    <t>ENTSOE: 18WSRI5-12345--5</t>
  </si>
  <si>
    <t>G400717</t>
  </si>
  <si>
    <t>https://www.gem.wiki/Tarragona_Refinery_power_station</t>
  </si>
  <si>
    <t>Tarragona Refinery power station</t>
  </si>
  <si>
    <t>La Pobla de Mafumet</t>
  </si>
  <si>
    <t>1027346</t>
  </si>
  <si>
    <t>1151760, 1240512</t>
  </si>
  <si>
    <t>L408746</t>
  </si>
  <si>
    <t>G412709</t>
  </si>
  <si>
    <t>https://www.gem.wiki/Tarragona_power_station</t>
  </si>
  <si>
    <t>Tarragona power Station</t>
  </si>
  <si>
    <t>La Canonja</t>
  </si>
  <si>
    <t>Bloomberg: 1005332, WRI: WRI1007956</t>
  </si>
  <si>
    <t>ENTSOE: 18WTAPOWER-12-C7</t>
  </si>
  <si>
    <t>1046729</t>
  </si>
  <si>
    <t>1169657, 1174304</t>
  </si>
  <si>
    <t>L400718</t>
  </si>
  <si>
    <t>G400718</t>
  </si>
  <si>
    <t>https://www.gem.wiki/Torrelavega_power_station</t>
  </si>
  <si>
    <t>Torrelavega power station</t>
  </si>
  <si>
    <t>Cogen Energía España</t>
  </si>
  <si>
    <t>Torrelavega</t>
  </si>
  <si>
    <t>1049218</t>
  </si>
  <si>
    <t>L407612</t>
  </si>
  <si>
    <t>G409934</t>
  </si>
  <si>
    <t>G409933</t>
  </si>
  <si>
    <t>https://www.gem.wiki/Tortosa_Energia_power_station</t>
  </si>
  <si>
    <t>Tortosa Energia power station</t>
  </si>
  <si>
    <t>Tortosa</t>
  </si>
  <si>
    <t>Bloomberg: 1014728, WRI: WRI1007975</t>
  </si>
  <si>
    <t>1031863</t>
  </si>
  <si>
    <t>1153462, 1173228</t>
  </si>
  <si>
    <t>L400719</t>
  </si>
  <si>
    <t>G400719</t>
  </si>
  <si>
    <t>https://www.gem.wiki/Vila_Ibiza_power_station</t>
  </si>
  <si>
    <t>Vila Ibiza power station</t>
  </si>
  <si>
    <t>Ibiza</t>
  </si>
  <si>
    <t>1017459</t>
  </si>
  <si>
    <t>L407780</t>
  </si>
  <si>
    <t>G410758</t>
  </si>
  <si>
    <t>G410355</t>
  </si>
  <si>
    <t>G410757</t>
  </si>
  <si>
    <t>https://www.gem.wiki/Zaragoza_Mill_power_station</t>
  </si>
  <si>
    <t>Zaragoza Mill power station</t>
  </si>
  <si>
    <t>Aragon</t>
  </si>
  <si>
    <t>1047313</t>
  </si>
  <si>
    <t>L407619</t>
  </si>
  <si>
    <t>G409932</t>
  </si>
  <si>
    <t>https://www.gem.wiki/Álabe_Villarrubia_power_station</t>
  </si>
  <si>
    <t>Álabe Villarrubia power station</t>
  </si>
  <si>
    <t>Villarrubia de Santiago</t>
  </si>
  <si>
    <t>Bloomberg: 1010434</t>
  </si>
  <si>
    <t>1047880</t>
  </si>
  <si>
    <t>1171384, 1172996</t>
  </si>
  <si>
    <t>L400646</t>
  </si>
  <si>
    <t>G400646</t>
  </si>
  <si>
    <t>https://www.gem.wiki/Aroskraft-1_power_station</t>
  </si>
  <si>
    <t>Sweden</t>
  </si>
  <si>
    <t>Aroskraft-1 power station</t>
  </si>
  <si>
    <t>HFO/C</t>
  </si>
  <si>
    <t>1032745</t>
  </si>
  <si>
    <t>L100001000040</t>
  </si>
  <si>
    <t>G100001000107</t>
  </si>
  <si>
    <t>https://www.gem.wiki/Barsebäck_power_station</t>
  </si>
  <si>
    <t>Barsebäck power station</t>
  </si>
  <si>
    <t>1030675</t>
  </si>
  <si>
    <t>L100001000051</t>
  </si>
  <si>
    <t>G100001000127</t>
  </si>
  <si>
    <t>G100001000128</t>
  </si>
  <si>
    <t>https://www.gem.wiki/Gärstad_power_station</t>
  </si>
  <si>
    <t>Gärstad power station</t>
  </si>
  <si>
    <t>NG/WOOD</t>
  </si>
  <si>
    <t>1021978</t>
  </si>
  <si>
    <t>L100001000042</t>
  </si>
  <si>
    <t>G100001000108</t>
  </si>
  <si>
    <t>https://www.gem.wiki/Göteborg_power_station</t>
  </si>
  <si>
    <t>Göteborg power station</t>
  </si>
  <si>
    <t>Rosenlundsverket</t>
  </si>
  <si>
    <t>1032764</t>
  </si>
  <si>
    <t>L100001000043</t>
  </si>
  <si>
    <t>G100001000109</t>
  </si>
  <si>
    <t>https://www.gem.wiki/Halmstad_power_station</t>
  </si>
  <si>
    <t>Halmstad power station</t>
  </si>
  <si>
    <t>1030680</t>
  </si>
  <si>
    <t>L100001000044</t>
  </si>
  <si>
    <t>G100001000110</t>
  </si>
  <si>
    <t>G100001000111</t>
  </si>
  <si>
    <t>https://www.gem.wiki/Heleneholms_power_station</t>
  </si>
  <si>
    <t>Heleneholms power station</t>
  </si>
  <si>
    <t>Heleneholms</t>
  </si>
  <si>
    <t>Skane</t>
  </si>
  <si>
    <t>1022261</t>
  </si>
  <si>
    <t>1119049, 1119050</t>
  </si>
  <si>
    <t>L100000408022</t>
  </si>
  <si>
    <t>G100000411134</t>
  </si>
  <si>
    <t>https://www.gem.wiki/Hässelby_power_station</t>
  </si>
  <si>
    <t>Hässelby power station</t>
  </si>
  <si>
    <t>WOOD/HFO</t>
  </si>
  <si>
    <t>1030409</t>
  </si>
  <si>
    <t>L100001000045</t>
  </si>
  <si>
    <t>G100001000112</t>
  </si>
  <si>
    <t>https://www.gem.wiki/Karlshamn_power_station</t>
  </si>
  <si>
    <t>Karlshamn power station</t>
  </si>
  <si>
    <t>Karlshamnsverket</t>
  </si>
  <si>
    <t>1020533</t>
  </si>
  <si>
    <t>L100001000046</t>
  </si>
  <si>
    <t>G100001000113</t>
  </si>
  <si>
    <t>G100001000114</t>
  </si>
  <si>
    <t>G100001000115</t>
  </si>
  <si>
    <t>https://www.gem.wiki/Kimstad_power_station</t>
  </si>
  <si>
    <t>Kimstad power station</t>
  </si>
  <si>
    <t>1032779</t>
  </si>
  <si>
    <t>L100001000047</t>
  </si>
  <si>
    <t>G100001000116</t>
  </si>
  <si>
    <t>G100001000117</t>
  </si>
  <si>
    <t>https://www.gem.wiki/Lahall_power_station</t>
  </si>
  <si>
    <t>Lahall power station</t>
  </si>
  <si>
    <t>1032783</t>
  </si>
  <si>
    <t>L100001000048</t>
  </si>
  <si>
    <t>G100001000118</t>
  </si>
  <si>
    <t>G100001000119</t>
  </si>
  <si>
    <t>G100001000120</t>
  </si>
  <si>
    <t>G100001000121</t>
  </si>
  <si>
    <t>https://www.gem.wiki/Lulea_power_station</t>
  </si>
  <si>
    <t>Lulea power station</t>
  </si>
  <si>
    <t>Lulea</t>
  </si>
  <si>
    <t>Norrbotten</t>
  </si>
  <si>
    <t>1022074</t>
  </si>
  <si>
    <t>L100000407845</t>
  </si>
  <si>
    <t>G100000410480</t>
  </si>
  <si>
    <t>https://www.gem.wiki/Rya_Göteborg_power_station</t>
  </si>
  <si>
    <t>Rya Göteborg power station</t>
  </si>
  <si>
    <t>Göteborg</t>
  </si>
  <si>
    <t>Västra Götaland</t>
  </si>
  <si>
    <t>ENTSO-E: 46WGU0000000001C</t>
  </si>
  <si>
    <t>1058813</t>
  </si>
  <si>
    <t>1186809, 1186810, 1186811, 1186812</t>
  </si>
  <si>
    <t>L100000400721</t>
  </si>
  <si>
    <t>G100000400721</t>
  </si>
  <si>
    <t>https://www.gem.wiki/Slite_power_station</t>
  </si>
  <si>
    <t>Slite power station</t>
  </si>
  <si>
    <t>1032814</t>
  </si>
  <si>
    <t>L100001000050</t>
  </si>
  <si>
    <t>G100001000125</t>
  </si>
  <si>
    <t>G100001000126</t>
  </si>
  <si>
    <t>https://www.gem.wiki/Stallbacka_power_station</t>
  </si>
  <si>
    <t>Stallbacka power station</t>
  </si>
  <si>
    <t>1032826</t>
  </si>
  <si>
    <t>L100001000052</t>
  </si>
  <si>
    <t>G100001000129</t>
  </si>
  <si>
    <t>J</t>
  </si>
  <si>
    <t>G100001000130</t>
  </si>
  <si>
    <t>G100001000131</t>
  </si>
  <si>
    <t>https://www.gem.wiki/Öresundsverket_power_station</t>
  </si>
  <si>
    <t>Öresundsverket power station</t>
  </si>
  <si>
    <t>1022262</t>
  </si>
  <si>
    <t>1130990, 1201087</t>
  </si>
  <si>
    <t>L100001000049</t>
  </si>
  <si>
    <t>G100001000122</t>
  </si>
  <si>
    <t>G100001000123</t>
  </si>
  <si>
    <t>GT25</t>
  </si>
  <si>
    <t>G100001000124</t>
  </si>
  <si>
    <t>https://www.gem.wiki/Monthey_power_station</t>
  </si>
  <si>
    <t>Switzerland</t>
  </si>
  <si>
    <t>Monthey power station</t>
  </si>
  <si>
    <t>Cimo</t>
  </si>
  <si>
    <t>Monthey</t>
  </si>
  <si>
    <t>Valais</t>
  </si>
  <si>
    <t>3730151</t>
  </si>
  <si>
    <t>1197179, 1221655</t>
  </si>
  <si>
    <t>L407725</t>
  </si>
  <si>
    <t>G410168</t>
  </si>
  <si>
    <t>https://www.gem.wiki/Balaklava_power_station</t>
  </si>
  <si>
    <t>Ukraine</t>
  </si>
  <si>
    <t>Balaklava power station</t>
  </si>
  <si>
    <t>Балаклавская ТЭС, Севастопольская ПГУ-ТЭС</t>
  </si>
  <si>
    <t>Sevastopol</t>
  </si>
  <si>
    <t>Balaklava District</t>
  </si>
  <si>
    <t>Crimea</t>
  </si>
  <si>
    <t>Balaklavskaya</t>
  </si>
  <si>
    <t>1119169</t>
  </si>
  <si>
    <t>L406727</t>
  </si>
  <si>
    <t>G406984</t>
  </si>
  <si>
    <t>G406983</t>
  </si>
  <si>
    <t>https://www.gem.wiki/Bilotserkivska_CHP_power_station</t>
  </si>
  <si>
    <t>Bilotserkivska CHP power station</t>
  </si>
  <si>
    <t>Білоцерківська ТЕЦ</t>
  </si>
  <si>
    <t>Bila Tserkva</t>
  </si>
  <si>
    <t>Kyiv Oblast</t>
  </si>
  <si>
    <t>Belotserkovskaya TPP</t>
  </si>
  <si>
    <t>1095760</t>
  </si>
  <si>
    <t>L408861</t>
  </si>
  <si>
    <t>G412975</t>
  </si>
  <si>
    <t>G412974</t>
  </si>
  <si>
    <t>https://www.gem.wiki/Izmail_power_station</t>
  </si>
  <si>
    <t>Izmail power station</t>
  </si>
  <si>
    <t>Izmail</t>
  </si>
  <si>
    <t>Aksa Izmail CC power station</t>
  </si>
  <si>
    <t>1137625</t>
  </si>
  <si>
    <t>L407535</t>
  </si>
  <si>
    <t>G409772</t>
  </si>
  <si>
    <t>https://www.gem.wiki/Kharkiv_CHP-5_power_station</t>
  </si>
  <si>
    <t>Kharkiv CHP-5 power station</t>
  </si>
  <si>
    <t>Харьковская ТЭЦ-5 (Russian), Харківська ТЕЦ-5 (Ukrainian)</t>
  </si>
  <si>
    <t>Podvirky</t>
  </si>
  <si>
    <t>Kharkiv</t>
  </si>
  <si>
    <t>Kharkivsʹka Tets-5, Kharkivska</t>
  </si>
  <si>
    <t>1020826</t>
  </si>
  <si>
    <t>L406729</t>
  </si>
  <si>
    <t>G406980</t>
  </si>
  <si>
    <t>G406979</t>
  </si>
  <si>
    <t>G406978</t>
  </si>
  <si>
    <t>https://www.gem.wiki/Kremenchuk_CHP_power_station</t>
  </si>
  <si>
    <t>Kremenchuk CHP power station</t>
  </si>
  <si>
    <t>Кременчуцька ТЕЦ (Ukrainian), Кременчугская ТЭЦ (Russian)</t>
  </si>
  <si>
    <t>Kremenchuk</t>
  </si>
  <si>
    <t>Poltava</t>
  </si>
  <si>
    <t>1069083</t>
  </si>
  <si>
    <t>L407976</t>
  </si>
  <si>
    <t>G410806</t>
  </si>
  <si>
    <t>G410805</t>
  </si>
  <si>
    <t>G410804</t>
  </si>
  <si>
    <t>G410803</t>
  </si>
  <si>
    <t>https://www.gem.wiki/Kyiv_CHP-5_power_station</t>
  </si>
  <si>
    <t>Kyiv CHP-5 power station</t>
  </si>
  <si>
    <t>Київська ТЕЦ-5, Киевская ТЭЦ-5, Филиал «ТЭЦ-5» ПАО «КИЕВЭНЕРГО» (predecessor)</t>
  </si>
  <si>
    <t>Kyiv</t>
  </si>
  <si>
    <t>1020856</t>
  </si>
  <si>
    <t>L406731</t>
  </si>
  <si>
    <t>G406977</t>
  </si>
  <si>
    <t>G409638</t>
  </si>
  <si>
    <t>G409637</t>
  </si>
  <si>
    <t>G409636</t>
  </si>
  <si>
    <t>https://www.gem.wiki/Kyiv_CHP-6_power_station</t>
  </si>
  <si>
    <t>Kyiv CHP-6 power station</t>
  </si>
  <si>
    <t>Київська ТЕЦ-6, ТЕЦ-6</t>
  </si>
  <si>
    <t>Troieschyna</t>
  </si>
  <si>
    <t>1020857</t>
  </si>
  <si>
    <t>L406730</t>
  </si>
  <si>
    <t>G406976</t>
  </si>
  <si>
    <t>G409643</t>
  </si>
  <si>
    <t>G409773</t>
  </si>
  <si>
    <t>https://www.gem.wiki/Saki_power_station</t>
  </si>
  <si>
    <t>Saki power station</t>
  </si>
  <si>
    <t>Сакская ТЭЦ</t>
  </si>
  <si>
    <t>Saky</t>
  </si>
  <si>
    <t>Saky, Sakskaya</t>
  </si>
  <si>
    <t>1119470</t>
  </si>
  <si>
    <t>L406726</t>
  </si>
  <si>
    <t>G406986</t>
  </si>
  <si>
    <t>https://www.gem.wiki/Severodonetsk_CHP_power_station</t>
  </si>
  <si>
    <t>Severodonetsk CHP power station</t>
  </si>
  <si>
    <t>Сєвєродонецька ТЕЦ (Ukrainian), Северодонецкая ТЭЦ (Russian)</t>
  </si>
  <si>
    <t>Severodonetsk</t>
  </si>
  <si>
    <t>Luhansk</t>
  </si>
  <si>
    <t>Sievierodonetsk</t>
  </si>
  <si>
    <t>1095759</t>
  </si>
  <si>
    <t>L103744</t>
  </si>
  <si>
    <t>G406967</t>
  </si>
  <si>
    <t>G406966</t>
  </si>
  <si>
    <t>G406965</t>
  </si>
  <si>
    <t>https://www.gem.wiki/Shostkinska_power_station</t>
  </si>
  <si>
    <t>Shostkinska power station</t>
  </si>
  <si>
    <t>Шосткінська ТЕЦ</t>
  </si>
  <si>
    <t>Shostka</t>
  </si>
  <si>
    <t>Sumy Oblast</t>
  </si>
  <si>
    <t>Svema plant</t>
  </si>
  <si>
    <t>1056026</t>
  </si>
  <si>
    <t>L408860</t>
  </si>
  <si>
    <t>G412973</t>
  </si>
  <si>
    <t>G412972</t>
  </si>
  <si>
    <t>https://www.gem.wiki/Simferopol_CHP_power_station</t>
  </si>
  <si>
    <t>Simferopol CHP power station</t>
  </si>
  <si>
    <t>Симферопольская ТЭЦ</t>
  </si>
  <si>
    <t>Simferopol</t>
  </si>
  <si>
    <t>Simferopolskaya</t>
  </si>
  <si>
    <t>1013414</t>
  </si>
  <si>
    <t>L406725</t>
  </si>
  <si>
    <t>G406988</t>
  </si>
  <si>
    <t>G406987</t>
  </si>
  <si>
    <t>https://www.gem.wiki/Tavri_power_station</t>
  </si>
  <si>
    <t>Tavri power station</t>
  </si>
  <si>
    <t>Таврическая ТЭС (Russian),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</si>
  <si>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</si>
  <si>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</si>
  <si>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</si>
  <si>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</si>
  <si>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</si>
  <si>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</si>
  <si>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</si>
  <si>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Ukrainka</t>
  </si>
  <si>
    <t>Trypillya</t>
  </si>
  <si>
    <t>1011965</t>
  </si>
  <si>
    <t>L103742</t>
  </si>
  <si>
    <t>G406972</t>
  </si>
  <si>
    <t>G406971</t>
  </si>
  <si>
    <t>https://www.gem.wiki/Vuglegirska_power_station</t>
  </si>
  <si>
    <t>Vuglegirska power station</t>
  </si>
  <si>
    <t>Вуглегірська ТЕС (Ukrainian), Углегорская ТЭС (Russian)</t>
  </si>
  <si>
    <t>Luhanske</t>
  </si>
  <si>
    <t>Donetsk</t>
  </si>
  <si>
    <t>Vuhlehirska</t>
  </si>
  <si>
    <t>1011966</t>
  </si>
  <si>
    <t>L103736</t>
  </si>
  <si>
    <t>G406970</t>
  </si>
  <si>
    <t>G406969</t>
  </si>
  <si>
    <t>G406968</t>
  </si>
  <si>
    <t>https://www.gem.wiki/Zaporizhia_power_station</t>
  </si>
  <si>
    <t>Zaporizhia power station</t>
  </si>
  <si>
    <t>Запорізька ТЕС (Ukrainian), Запорожская ТЭС (Russian)</t>
  </si>
  <si>
    <t>Enerhodar</t>
  </si>
  <si>
    <t>Zaporizhia</t>
  </si>
  <si>
    <t>Zaporizhya, Zaporizka, Zaporizska</t>
  </si>
  <si>
    <t>1013722</t>
  </si>
  <si>
    <t>L103747</t>
  </si>
  <si>
    <t>G406975</t>
  </si>
  <si>
    <t>G406974</t>
  </si>
  <si>
    <t>G406973</t>
  </si>
  <si>
    <t>https://www.gem.wiki/Zasyadko_mines_power_station</t>
  </si>
  <si>
    <t>Zasyadko mines power station</t>
  </si>
  <si>
    <t>Шахта ім. О.Ф. Засядька</t>
  </si>
  <si>
    <t>1-24</t>
  </si>
  <si>
    <t>Donetsk Oblast</t>
  </si>
  <si>
    <t>1060170</t>
  </si>
  <si>
    <t>L408859</t>
  </si>
  <si>
    <t>G412971</t>
  </si>
  <si>
    <t>https://www.gem.wiki/Abergelli_power_station</t>
  </si>
  <si>
    <t>United Kingdom</t>
  </si>
  <si>
    <t>Abergelli power station</t>
  </si>
  <si>
    <t>Felindre</t>
  </si>
  <si>
    <t>Swansea (Wales)</t>
  </si>
  <si>
    <t>Abergelli Farm</t>
  </si>
  <si>
    <t>1103049</t>
  </si>
  <si>
    <t>L401441</t>
  </si>
  <si>
    <t>G401112</t>
  </si>
  <si>
    <t>https://www.gem.wiki/Baglan_Bay_power_station</t>
  </si>
  <si>
    <t>Baglan Bay power station</t>
  </si>
  <si>
    <t>Baglan Bay</t>
  </si>
  <si>
    <t>Glamorgan</t>
  </si>
  <si>
    <t>Bloomberg: 1000014</t>
  </si>
  <si>
    <t>ENTSOE: 48W000000BAGE-1L</t>
  </si>
  <si>
    <t>1045437</t>
  </si>
  <si>
    <t>L401442</t>
  </si>
  <si>
    <t>G400724</t>
  </si>
  <si>
    <t>ENTSOE: 48W000000BAGE-2J</t>
  </si>
  <si>
    <t>G400725</t>
  </si>
  <si>
    <t>https://www.gem.wiki/Ballylumford_power_station</t>
  </si>
  <si>
    <t>Ballylumford power station</t>
  </si>
  <si>
    <t>Larne</t>
  </si>
  <si>
    <t>Antrim</t>
  </si>
  <si>
    <t>ENTSOE: 47W000000000153O, WRI: GBR1000004</t>
  </si>
  <si>
    <t>ENTSOE: 47W000000000108T, WRI: GBR1000004</t>
  </si>
  <si>
    <t>1011302</t>
  </si>
  <si>
    <t>L401443</t>
  </si>
  <si>
    <t>G409902</t>
  </si>
  <si>
    <t>G412970</t>
  </si>
  <si>
    <t>C31</t>
  </si>
  <si>
    <t>ENTSOE: 47W000000000106X, WRI: GBR1000001</t>
  </si>
  <si>
    <t>1178110, 1178112</t>
  </si>
  <si>
    <t>G400726</t>
  </si>
  <si>
    <t>C32</t>
  </si>
  <si>
    <t>ENTSOE: 47W000000000107V, WRI: GBR1000001</t>
  </si>
  <si>
    <t>1178111, 1178112</t>
  </si>
  <si>
    <t>G400727</t>
  </si>
  <si>
    <t>https://www.gem.wiki/Belfast_Harbour_Estate_power_station</t>
  </si>
  <si>
    <t>Belfast Harbour Estate power station</t>
  </si>
  <si>
    <t>Belfast</t>
  </si>
  <si>
    <t>County Antrim</t>
  </si>
  <si>
    <t>1113975</t>
  </si>
  <si>
    <t>L401444</t>
  </si>
  <si>
    <t>G401113</t>
  </si>
  <si>
    <t>https://www.gem.wiki/Blackburn_Mill_power_station</t>
  </si>
  <si>
    <t>Blackburn Mill power station</t>
  </si>
  <si>
    <t>Blackburn</t>
  </si>
  <si>
    <t>Lancashire</t>
  </si>
  <si>
    <t>WRI: GBR1000464</t>
  </si>
  <si>
    <t>VPI Blackburn</t>
  </si>
  <si>
    <t>1048233</t>
  </si>
  <si>
    <t>1171764, 1171765</t>
  </si>
  <si>
    <t>L400728</t>
  </si>
  <si>
    <t>G400728</t>
  </si>
  <si>
    <t>https://www.gem.wiki/Burghfield_power_station</t>
  </si>
  <si>
    <t>Burghfield power station</t>
  </si>
  <si>
    <t>1039112</t>
  </si>
  <si>
    <t>L400729</t>
  </si>
  <si>
    <t>G400729</t>
  </si>
  <si>
    <t>https://www.gem.wiki/Bury_St_Edmunds_Sugar_Factory_power_station</t>
  </si>
  <si>
    <t>Bury St Edmunds Sugar Factory power station</t>
  </si>
  <si>
    <t>Bury St Edmunds</t>
  </si>
  <si>
    <t>1040183</t>
  </si>
  <si>
    <t>1188586, 1169646</t>
  </si>
  <si>
    <t>L400730</t>
  </si>
  <si>
    <t>G400730</t>
  </si>
  <si>
    <t>https://www.gem.wiki/Carrington_power_station</t>
  </si>
  <si>
    <t>Carrington power station</t>
  </si>
  <si>
    <t>Carrington</t>
  </si>
  <si>
    <t>Bloomberg: 1000024, PU: CARR</t>
  </si>
  <si>
    <t>ENTSOE: 48W000000CARR-1I, ENTSOE: 48W000000CARR-2G, WRI: GBR2000124</t>
  </si>
  <si>
    <t>1038325</t>
  </si>
  <si>
    <t>1159719, 1219811</t>
  </si>
  <si>
    <t>L400731</t>
  </si>
  <si>
    <t>G400731</t>
  </si>
  <si>
    <t>1246849, 1219811</t>
  </si>
  <si>
    <t>G406375</t>
  </si>
  <si>
    <t>G412969</t>
  </si>
  <si>
    <t>https://www.gem.wiki/Castleford_power_station</t>
  </si>
  <si>
    <t>Castleford power station</t>
  </si>
  <si>
    <t>Castleford</t>
  </si>
  <si>
    <t>West Yorkshire</t>
  </si>
  <si>
    <t>Bloomberg: 1032501</t>
  </si>
  <si>
    <t>WRI: GBR1000113</t>
  </si>
  <si>
    <t>1038549</t>
  </si>
  <si>
    <t>1159905, 1179558</t>
  </si>
  <si>
    <t>L400732</t>
  </si>
  <si>
    <t>G400732</t>
  </si>
  <si>
    <t>https://www.gem.wiki/Cheshire_power_station</t>
  </si>
  <si>
    <t>Cheshire power station</t>
  </si>
  <si>
    <t>Ellesmere Port</t>
  </si>
  <si>
    <t>Cheshire</t>
  </si>
  <si>
    <t>CHESHIRE BRIDGEWATER</t>
  </si>
  <si>
    <t>1043673</t>
  </si>
  <si>
    <t>L407588</t>
  </si>
  <si>
    <t>G409901</t>
  </si>
  <si>
    <t>https://www.gem.wiki/Chickerell_power_station</t>
  </si>
  <si>
    <t>Chickerell power station</t>
  </si>
  <si>
    <t>Weymouth</t>
  </si>
  <si>
    <t>Dorset</t>
  </si>
  <si>
    <t>Bloomberg: 1032435</t>
  </si>
  <si>
    <t>1039113</t>
  </si>
  <si>
    <t>L400733</t>
  </si>
  <si>
    <t>G400733</t>
  </si>
  <si>
    <t>https://www.gem.wiki/Connah%27s_Quay_power_station</t>
  </si>
  <si>
    <t>Connah's Quay power station</t>
  </si>
  <si>
    <t>Connah's Quay</t>
  </si>
  <si>
    <t>Flintshire</t>
  </si>
  <si>
    <t>PU: CNQPS, Bloomberg: 1000034</t>
  </si>
  <si>
    <t>ENTSOE: 48W00000CNQPS-1E, WRI: GBR1000492</t>
  </si>
  <si>
    <t>1025709</t>
  </si>
  <si>
    <t>L400734</t>
  </si>
  <si>
    <t>G400734</t>
  </si>
  <si>
    <t>ENTSOE: 48W00000CNQPS-2C, WRI: GBR1000492</t>
  </si>
  <si>
    <t>G400735</t>
  </si>
  <si>
    <t>ENTSOE: 48W00000CNQPS-3A, WRI: GBR1000492</t>
  </si>
  <si>
    <t>G400736</t>
  </si>
  <si>
    <t>ENTSOE: 48W00000CNQPS-48, WRI: GBR1000492</t>
  </si>
  <si>
    <t>G400737</t>
  </si>
  <si>
    <t>https://www.gem.wiki/Coolkeeragh_power_station</t>
  </si>
  <si>
    <t>Coolkeeragh power station</t>
  </si>
  <si>
    <t>Maydown</t>
  </si>
  <si>
    <t>Londonderry (Northern Ireland)</t>
  </si>
  <si>
    <t>ENTSOE: 47W000000000105Z, WRI: GBR1000075</t>
  </si>
  <si>
    <t>1013277</t>
  </si>
  <si>
    <t>1176063, 1183162</t>
  </si>
  <si>
    <t>L400738</t>
  </si>
  <si>
    <t>G400738</t>
  </si>
  <si>
    <t>G412968</t>
  </si>
  <si>
    <t>https://www.gem.wiki/Corby_power_station</t>
  </si>
  <si>
    <t>Corby power station</t>
  </si>
  <si>
    <t>Corby</t>
  </si>
  <si>
    <t>Northamptonshire</t>
  </si>
  <si>
    <t>ENTSOE: 48W000000CORB-1Z</t>
  </si>
  <si>
    <t>1013306</t>
  </si>
  <si>
    <t>1110685, 1110686, 1110687</t>
  </si>
  <si>
    <t>L400739</t>
  </si>
  <si>
    <t>G400739</t>
  </si>
  <si>
    <t>G406360</t>
  </si>
  <si>
    <t>https://www.gem.wiki/Coryton_power_station</t>
  </si>
  <si>
    <t>Coryton power station</t>
  </si>
  <si>
    <t>Coryton</t>
  </si>
  <si>
    <t>PU: COSO, Bloomberg: 1000038</t>
  </si>
  <si>
    <t>ENTSOE: 48W000000COSO-1F, WRI:GBR1000211</t>
  </si>
  <si>
    <t>Coryton Energy Centre</t>
  </si>
  <si>
    <t>1013356</t>
  </si>
  <si>
    <t>1110770, 1165321, 1110773</t>
  </si>
  <si>
    <t>L400740</t>
  </si>
  <si>
    <t>G400740</t>
  </si>
  <si>
    <t>https://www.gem.wiki/Cottam_Development_Centre_power_station</t>
  </si>
  <si>
    <t>Cottam Development Centre power station</t>
  </si>
  <si>
    <t>Retford</t>
  </si>
  <si>
    <t>Nottinghamshire</t>
  </si>
  <si>
    <t>PU: CDCL, Bloomberg:, 1000038</t>
  </si>
  <si>
    <t>ENTSOE: 48W000000CDCL-1P, WRI: GBR1000493,</t>
  </si>
  <si>
    <t>1064726</t>
  </si>
  <si>
    <t>L400741</t>
  </si>
  <si>
    <t>G400741</t>
  </si>
  <si>
    <t>https://www.gem.wiki/Cowes_power_station</t>
  </si>
  <si>
    <t>Cowes power station</t>
  </si>
  <si>
    <t>East Cowes</t>
  </si>
  <si>
    <t>Isle of Wight</t>
  </si>
  <si>
    <t>1023587</t>
  </si>
  <si>
    <t>L408858</t>
  </si>
  <si>
    <t>G412967</t>
  </si>
  <si>
    <t>G412966</t>
  </si>
  <si>
    <t>https://www.gem.wiki/Creyke_Beck_power_station</t>
  </si>
  <si>
    <t>Creyke Beck power station</t>
  </si>
  <si>
    <t>Cottingham</t>
  </si>
  <si>
    <t>Humberside</t>
  </si>
  <si>
    <t>1120706</t>
  </si>
  <si>
    <t>L408857</t>
  </si>
  <si>
    <t>G412965</t>
  </si>
  <si>
    <t>https://www.gem.wiki/Croydon_power_station</t>
  </si>
  <si>
    <t>Croydon power station</t>
  </si>
  <si>
    <t>Croydon</t>
  </si>
  <si>
    <t>Greater London</t>
  </si>
  <si>
    <t>1046063</t>
  </si>
  <si>
    <t>L406411</t>
  </si>
  <si>
    <t>G406369</t>
  </si>
  <si>
    <t>https://www.gem.wiki/Damhead_Creek_power_station</t>
  </si>
  <si>
    <t>Damhead Creek power station</t>
  </si>
  <si>
    <t>Hoo St. Werburgh</t>
  </si>
  <si>
    <t>Bloomberg: 1000048</t>
  </si>
  <si>
    <t>ENTSOE: 48W000000DAMC-1M, WRI: GBR1000465</t>
  </si>
  <si>
    <t>1038550</t>
  </si>
  <si>
    <t>1159906, 1164158, 1169290</t>
  </si>
  <si>
    <t>L400742</t>
  </si>
  <si>
    <t>G400742</t>
  </si>
  <si>
    <t>G406355</t>
  </si>
  <si>
    <t>G406354</t>
  </si>
  <si>
    <t>https://www.gem.wiki/Deeside_power_station</t>
  </si>
  <si>
    <t>Deeside power station</t>
  </si>
  <si>
    <t>Deeside</t>
  </si>
  <si>
    <t>1023590</t>
  </si>
  <si>
    <t>1111770, 1111771, 1111772</t>
  </si>
  <si>
    <t>L407719</t>
  </si>
  <si>
    <t>G410152</t>
  </si>
  <si>
    <t>https://www.gem.wiki/Derby_power_station</t>
  </si>
  <si>
    <t>Derby power station</t>
  </si>
  <si>
    <t>Derby</t>
  </si>
  <si>
    <t>Derbyshire</t>
  </si>
  <si>
    <t>1023454</t>
  </si>
  <si>
    <t>L406414</t>
  </si>
  <si>
    <t>G406373</t>
  </si>
  <si>
    <t>https://www.gem.wiki/Didcot_power_station</t>
  </si>
  <si>
    <t>Didcot power station</t>
  </si>
  <si>
    <t>Didcot</t>
  </si>
  <si>
    <t>Oxfordshire</t>
  </si>
  <si>
    <t>GU: DIDCB, Bloomberg: 1000058</t>
  </si>
  <si>
    <t>ENTSOE: 48W000000DIDCB5C, WRI: GBR1000369</t>
  </si>
  <si>
    <t>Didcot B power station</t>
  </si>
  <si>
    <t>1023591</t>
  </si>
  <si>
    <t>1112107, 1112108, 1112109</t>
  </si>
  <si>
    <t>L401457</t>
  </si>
  <si>
    <t>G400743</t>
  </si>
  <si>
    <t>ENTSOE: 48W000000DIDCB6A, WRI: GBR1000369</t>
  </si>
  <si>
    <t>1112110, 1112111, 1112112</t>
  </si>
  <si>
    <t>G400744</t>
  </si>
  <si>
    <t>https://www.gem.wiki/Drax_power_station</t>
  </si>
  <si>
    <t>Drax power station</t>
  </si>
  <si>
    <t>10G</t>
  </si>
  <si>
    <t>Drax</t>
  </si>
  <si>
    <t>Selby</t>
  </si>
  <si>
    <t>North Yorkshire</t>
  </si>
  <si>
    <t>ENTSOE: 48WSTN000DRAXXGK</t>
  </si>
  <si>
    <t>ENTSOE: 48W000DRAXX-10G9, WRI: GBR1000112</t>
  </si>
  <si>
    <t>1023594</t>
  </si>
  <si>
    <t>L103754</t>
  </si>
  <si>
    <t>G409899</t>
  </si>
  <si>
    <t>12G</t>
  </si>
  <si>
    <t>ENTSOE: 48W000DRAXX-12G3, WRI: GBR1000112</t>
  </si>
  <si>
    <t>G409898</t>
  </si>
  <si>
    <t>5 Repower</t>
  </si>
  <si>
    <t>1289709, 1289714</t>
  </si>
  <si>
    <t>G401343</t>
  </si>
  <si>
    <t>6 Repower</t>
  </si>
  <si>
    <t>G401344</t>
  </si>
  <si>
    <t>9G</t>
  </si>
  <si>
    <t>ENTSOE: 48W0000DRAXX-9GR WRI: GBR1000112</t>
  </si>
  <si>
    <t>1289758, 1289759</t>
  </si>
  <si>
    <t>G409900</t>
  </si>
  <si>
    <t>https://www.gem.wiki/Eggborough_power_station</t>
  </si>
  <si>
    <t>Eggborough power station</t>
  </si>
  <si>
    <t>Eggborough</t>
  </si>
  <si>
    <t>East Yorkshire</t>
  </si>
  <si>
    <t>1023595</t>
  </si>
  <si>
    <t>L103755</t>
  </si>
  <si>
    <t>G401345</t>
  </si>
  <si>
    <t>G401346</t>
  </si>
  <si>
    <t>G401347</t>
  </si>
  <si>
    <t>G401348</t>
  </si>
  <si>
    <t>https://www.gem.wiki/Enfield_power_station</t>
  </si>
  <si>
    <t>Enfield power station</t>
  </si>
  <si>
    <t>Enfield</t>
  </si>
  <si>
    <t>PU: EECL, Bloomberg: 1000064</t>
  </si>
  <si>
    <t>ENTSOE: 48W000000EECL-15, WRI: GBR1000494</t>
  </si>
  <si>
    <t>1019434</t>
  </si>
  <si>
    <t>L400745</t>
  </si>
  <si>
    <t>G400745</t>
  </si>
  <si>
    <t>https://www.gem.wiki/Exeter_power_station</t>
  </si>
  <si>
    <t>Exeter power station</t>
  </si>
  <si>
    <t>Exeter</t>
  </si>
  <si>
    <t>Devon</t>
  </si>
  <si>
    <t>1053646</t>
  </si>
  <si>
    <t>L406413</t>
  </si>
  <si>
    <t>G406372</t>
  </si>
  <si>
    <t>https://www.gem.wiki/Fawley_Refinery_power_station</t>
  </si>
  <si>
    <t>Fawley Refinery power station</t>
  </si>
  <si>
    <t>Fawley</t>
  </si>
  <si>
    <t>Hampshire</t>
  </si>
  <si>
    <t>1016703</t>
  </si>
  <si>
    <t>L400746</t>
  </si>
  <si>
    <t>G400746</t>
  </si>
  <si>
    <t>https://www.gem.wiki/Fellside_CHP_power_station</t>
  </si>
  <si>
    <t>Fellside CHP power station</t>
  </si>
  <si>
    <t>PX Group</t>
  </si>
  <si>
    <t>Sellafield</t>
  </si>
  <si>
    <t>Cumbria</t>
  </si>
  <si>
    <t>ENTSOE: 48W000000FELL-1R</t>
  </si>
  <si>
    <t>1016955</t>
  </si>
  <si>
    <t>1146692, 1146693, 1146694, 1146695</t>
  </si>
  <si>
    <t>L400747</t>
  </si>
  <si>
    <t>G400747</t>
  </si>
  <si>
    <t>https://www.gem.wiki/Ferrybridge-C_power_station</t>
  </si>
  <si>
    <t>Ferrybridge-C power station</t>
  </si>
  <si>
    <t>D CC 1</t>
  </si>
  <si>
    <t>Knottingley</t>
  </si>
  <si>
    <t>Wakefield</t>
  </si>
  <si>
    <t>1025716</t>
  </si>
  <si>
    <t>L103756</t>
  </si>
  <si>
    <t>G401349</t>
  </si>
  <si>
    <t>D CC 2</t>
  </si>
  <si>
    <t>G401350</t>
  </si>
  <si>
    <t>https://www.gem.wiki/Gateway_Energy_Centre</t>
  </si>
  <si>
    <t>Gateway Energy Centre</t>
  </si>
  <si>
    <t>Corringham</t>
  </si>
  <si>
    <t>1080453</t>
  </si>
  <si>
    <t>L406410</t>
  </si>
  <si>
    <t>G406368</t>
  </si>
  <si>
    <t>G406367</t>
  </si>
  <si>
    <t>G406366</t>
  </si>
  <si>
    <t>https://www.gem.wiki/Glanford_Brigg_power_station</t>
  </si>
  <si>
    <t>Glanford Brigg power station</t>
  </si>
  <si>
    <t>Brigg</t>
  </si>
  <si>
    <t>Lincolnshire</t>
  </si>
  <si>
    <t>Bloomberg: 10000921000092</t>
  </si>
  <si>
    <t>ENTSOE: 48W000000BRGG-1M, WRI: GBR2000126</t>
  </si>
  <si>
    <t>1019907</t>
  </si>
  <si>
    <t>1116934, 1116935, 1116936, 1116937, 1116938, 1116939</t>
  </si>
  <si>
    <t>L400748</t>
  </si>
  <si>
    <t>G400748</t>
  </si>
  <si>
    <t>1112421</t>
  </si>
  <si>
    <t>G412964</t>
  </si>
  <si>
    <t>https://www.gem.wiki/Grain_power_station</t>
  </si>
  <si>
    <t>Grain power station</t>
  </si>
  <si>
    <t>Isle of Grain</t>
  </si>
  <si>
    <t>Bloomberg: 1000098, PU: GRAIN</t>
  </si>
  <si>
    <t>ENTSOE: 48W100000GRAI-6N, WRI: GBR1000497</t>
  </si>
  <si>
    <t>1025719</t>
  </si>
  <si>
    <t>L400749</t>
  </si>
  <si>
    <t>G400749</t>
  </si>
  <si>
    <t>ENTSOE: 48W000000GRAI-7Y</t>
  </si>
  <si>
    <t>G400750</t>
  </si>
  <si>
    <t>ENTSOE: 48W000000GRAI-8W</t>
  </si>
  <si>
    <t>G400751</t>
  </si>
  <si>
    <t>G412963</t>
  </si>
  <si>
    <t>https://www.gem.wiki/Grangemouth_(GBTron)_power_station</t>
  </si>
  <si>
    <t>Grangemouth (GBTron) power station</t>
  </si>
  <si>
    <t>Grangemouth</t>
  </si>
  <si>
    <t>Stirling</t>
  </si>
  <si>
    <t>L406406</t>
  </si>
  <si>
    <t>G406353</t>
  </si>
  <si>
    <t>https://www.gem.wiki/Grangemouth_power_station</t>
  </si>
  <si>
    <t>Grangemouth power station</t>
  </si>
  <si>
    <t>Bloomberg: 1000100, PU: GRMO</t>
  </si>
  <si>
    <t>ENTSOE: 48W100000GRMO-1N</t>
  </si>
  <si>
    <t>1046118</t>
  </si>
  <si>
    <t>L400752</t>
  </si>
  <si>
    <t>G400752</t>
  </si>
  <si>
    <t>NEP</t>
  </si>
  <si>
    <t>1034244</t>
  </si>
  <si>
    <t>G400753</t>
  </si>
  <si>
    <t>https://www.gem.wiki/Great_Yarmouth_power_station</t>
  </si>
  <si>
    <t>Great Yarmouth power station</t>
  </si>
  <si>
    <t>Great Yarmouth</t>
  </si>
  <si>
    <t>Bloomberg: 1000102</t>
  </si>
  <si>
    <t>ENTSOE: 48W000000GYAR-15, WRI: GBR1000370</t>
  </si>
  <si>
    <t>1010122</t>
  </si>
  <si>
    <t>L400754</t>
  </si>
  <si>
    <t>G400754</t>
  </si>
  <si>
    <t>https://www.gem.wiki/Grimsby_power_station</t>
  </si>
  <si>
    <t>Grimsby power station</t>
  </si>
  <si>
    <t>Grimsby</t>
  </si>
  <si>
    <t>L407945</t>
  </si>
  <si>
    <t>G410802</t>
  </si>
  <si>
    <t>https://www.gem.wiki/Heartlands_power_station</t>
  </si>
  <si>
    <t>Heartlands power station</t>
  </si>
  <si>
    <t>Birmingham</t>
  </si>
  <si>
    <t>West Midlands</t>
  </si>
  <si>
    <t>Bloomberg: 1000088</t>
  </si>
  <si>
    <t>Fort Dunlop</t>
  </si>
  <si>
    <t>1038551</t>
  </si>
  <si>
    <t>L406412</t>
  </si>
  <si>
    <t>G406370</t>
  </si>
  <si>
    <t>Bloomberg: 1000208</t>
  </si>
  <si>
    <t>G406371</t>
  </si>
  <si>
    <t>https://www.gem.wiki/Hillhouse_Enterprise_Zone_Power_Station</t>
  </si>
  <si>
    <t>Hillhouse Enterprise Zone power station</t>
  </si>
  <si>
    <t>Thornton</t>
  </si>
  <si>
    <t>Wyre Power Station</t>
  </si>
  <si>
    <t>1074317</t>
  </si>
  <si>
    <t>L401445</t>
  </si>
  <si>
    <t>G401125</t>
  </si>
  <si>
    <t>https://www.gem.wiki/Hirwaun_Power_Station</t>
  </si>
  <si>
    <t>Hirwaun power station</t>
  </si>
  <si>
    <t>Hirwaun</t>
  </si>
  <si>
    <t>Rhondda Cynon Taf (Wales)</t>
  </si>
  <si>
    <t>Bloomberg: 1023375</t>
  </si>
  <si>
    <t>1098014</t>
  </si>
  <si>
    <t>L401446</t>
  </si>
  <si>
    <t>G401114</t>
  </si>
  <si>
    <t>https://www.gem.wiki/Hythe_power_station</t>
  </si>
  <si>
    <t>Hythe power station</t>
  </si>
  <si>
    <t>Holbury</t>
  </si>
  <si>
    <t>1053636</t>
  </si>
  <si>
    <t>L407586</t>
  </si>
  <si>
    <t>G409896</t>
  </si>
  <si>
    <t>https://www.gem.wiki/Immingham_power_station</t>
  </si>
  <si>
    <t>Immingham power station</t>
  </si>
  <si>
    <t>Immingham</t>
  </si>
  <si>
    <t>Bloomberg: 1000106, ENTSOE: 48WSTN00000HUMR2, WRI</t>
  </si>
  <si>
    <t>1052905</t>
  </si>
  <si>
    <t>1170694, 1178419</t>
  </si>
  <si>
    <t>L400799</t>
  </si>
  <si>
    <t>G400799</t>
  </si>
  <si>
    <t>1178418, 1178420</t>
  </si>
  <si>
    <t>G400800</t>
  </si>
  <si>
    <t>1192531, 1201294</t>
  </si>
  <si>
    <t>G400801</t>
  </si>
  <si>
    <t>G400802</t>
  </si>
  <si>
    <t>https://www.gem.wiki/Indian_Queens_power_station</t>
  </si>
  <si>
    <t>Indian Queens power station</t>
  </si>
  <si>
    <t>Saint Austell</t>
  </si>
  <si>
    <t>1013643</t>
  </si>
  <si>
    <t>L407718</t>
  </si>
  <si>
    <t>G410151</t>
  </si>
  <si>
    <t>https://www.gem.wiki/Keadby_power_station</t>
  </si>
  <si>
    <t>Keadby power station</t>
  </si>
  <si>
    <t>Scunthorpe</t>
  </si>
  <si>
    <t>Bloomberg: 1000114, PU: KEAD</t>
  </si>
  <si>
    <t>ENTSOE: 48W000000KEAD-15</t>
  </si>
  <si>
    <t>1020665</t>
  </si>
  <si>
    <t>1124566, 1124567, 1124568</t>
  </si>
  <si>
    <t>L400755</t>
  </si>
  <si>
    <t>G400755</t>
  </si>
  <si>
    <t>1160505, 1297499</t>
  </si>
  <si>
    <t>G400756</t>
  </si>
  <si>
    <t>1307194, 1315798</t>
  </si>
  <si>
    <t>G406365</t>
  </si>
  <si>
    <t>ENTSOE: 48W0000KEADGT-3O, WRI: GBR1000443</t>
  </si>
  <si>
    <t>1140628</t>
  </si>
  <si>
    <t>G400757</t>
  </si>
  <si>
    <t>https://www.gem.wiki/Kemsley_Paper_Mill_power_station</t>
  </si>
  <si>
    <t>Kemsley Paper Mill power station</t>
  </si>
  <si>
    <t>Kemsley - Sittingbourne</t>
  </si>
  <si>
    <t>1025703</t>
  </si>
  <si>
    <t>1124723, 1124724</t>
  </si>
  <si>
    <t>L401447</t>
  </si>
  <si>
    <t>G400758</t>
  </si>
  <si>
    <t>K4</t>
  </si>
  <si>
    <t>1127563</t>
  </si>
  <si>
    <t>1297681, 1297682</t>
  </si>
  <si>
    <t>G400759</t>
  </si>
  <si>
    <t>https://www.gem.wiki/Killingholme_Power_Station</t>
  </si>
  <si>
    <t>Killingholme Power Station</t>
  </si>
  <si>
    <t>T_KILLPG-1</t>
  </si>
  <si>
    <t>Bloomberg: 1000120</t>
  </si>
  <si>
    <t>ENTSOE: 48W0000KILLPG-1Q, WRI: GBR1000500</t>
  </si>
  <si>
    <t>1006967</t>
  </si>
  <si>
    <t>1125147, 1125148, 1125149</t>
  </si>
  <si>
    <t>L103775</t>
  </si>
  <si>
    <t>G409895</t>
  </si>
  <si>
    <t>T_KILLPG-2</t>
  </si>
  <si>
    <t>ENTSOE: 48W0000KILLPG-2O, WRI: GBR1000500</t>
  </si>
  <si>
    <t>1125150, 1125151, 1125152</t>
  </si>
  <si>
    <t>G409894</t>
  </si>
  <si>
    <t>https://www.gem.wiki/Kilroot_power_station</t>
  </si>
  <si>
    <t>Kilroot power station</t>
  </si>
  <si>
    <t>Carrickfergus</t>
  </si>
  <si>
    <t>WRI: GBR1000005</t>
  </si>
  <si>
    <t>1023937</t>
  </si>
  <si>
    <t>L103768</t>
  </si>
  <si>
    <t>G410271</t>
  </si>
  <si>
    <t>G412962</t>
  </si>
  <si>
    <t>G412961</t>
  </si>
  <si>
    <t>G412960</t>
  </si>
  <si>
    <t>G406374</t>
  </si>
  <si>
    <t>G412959</t>
  </si>
  <si>
    <t>https://www.gem.wiki/King%27s_Lynn_power_station</t>
  </si>
  <si>
    <t>King's Lynn power station</t>
  </si>
  <si>
    <t>Saddlebow</t>
  </si>
  <si>
    <t>ENTSOE: 48WSTN000KLYN-A4</t>
  </si>
  <si>
    <t>ENTSOE: 48W0000KLYN-A-1G</t>
  </si>
  <si>
    <t>King's Lynn-A, KLYN-A-1</t>
  </si>
  <si>
    <t>1121809</t>
  </si>
  <si>
    <t>L401448</t>
  </si>
  <si>
    <t>G401115</t>
  </si>
  <si>
    <t>https://www.gem.wiki/King's_Lynn-B_power_station</t>
  </si>
  <si>
    <t>King's Lynn-B power station</t>
  </si>
  <si>
    <t>1126918</t>
  </si>
  <si>
    <t>L401449</t>
  </si>
  <si>
    <t>G401116</t>
  </si>
  <si>
    <t>G401117</t>
  </si>
  <si>
    <t>G410270</t>
  </si>
  <si>
    <t>https://www.gem.wiki/Knapton_power_station</t>
  </si>
  <si>
    <t>Knapton power station</t>
  </si>
  <si>
    <t>East Knapton - Malton</t>
  </si>
  <si>
    <t>Yorkshire</t>
  </si>
  <si>
    <t>1020678</t>
  </si>
  <si>
    <t>L400762</t>
  </si>
  <si>
    <t>G400762</t>
  </si>
  <si>
    <t>https://www.gem.wiki/Langage_power_station</t>
  </si>
  <si>
    <t>Langage power station</t>
  </si>
  <si>
    <t>Plymouth</t>
  </si>
  <si>
    <t>Bloomberg: 1000128, PU: LAGA</t>
  </si>
  <si>
    <t>ENTSOE: 48W000000LAGA-14, WRI: GBR1000073</t>
  </si>
  <si>
    <t>1050394</t>
  </si>
  <si>
    <t>1174597, 1197900, 1197901</t>
  </si>
  <si>
    <t>L400763</t>
  </si>
  <si>
    <t>G400763</t>
  </si>
  <si>
    <t>https://www.gem.wiki/Lemington_power_station</t>
  </si>
  <si>
    <t>Lemington power station</t>
  </si>
  <si>
    <t>Northumberland</t>
  </si>
  <si>
    <t>1128185</t>
  </si>
  <si>
    <t>L408856</t>
  </si>
  <si>
    <t>G412958</t>
  </si>
  <si>
    <t>https://www.gem.wiki/Lindsey_refinery_power_station</t>
  </si>
  <si>
    <t>Lindsey refinery power station</t>
  </si>
  <si>
    <t>North Killingholm</t>
  </si>
  <si>
    <t>1023457</t>
  </si>
  <si>
    <t>L407638</t>
  </si>
  <si>
    <t>G409969</t>
  </si>
  <si>
    <t>https://www.gem.wiki/Little_Barford_power_station</t>
  </si>
  <si>
    <t>Little Barford power station</t>
  </si>
  <si>
    <t>St. Neots</t>
  </si>
  <si>
    <t>Cambridgeshire</t>
  </si>
  <si>
    <t>PU: LBAR, Bloomberg: 1000130</t>
  </si>
  <si>
    <t>ENTSOE: 48W000000LBAR-1Y, WRI: GBR1000371</t>
  </si>
  <si>
    <t>1023602</t>
  </si>
  <si>
    <t>1129370, 1129371, 1129372</t>
  </si>
  <si>
    <t>L400764</t>
  </si>
  <si>
    <t>G400764</t>
  </si>
  <si>
    <t>https://www.gem.wiki/Macclesfield_Zenca_power_station</t>
  </si>
  <si>
    <t>Macclesfield Zenca power station</t>
  </si>
  <si>
    <t>Veolia UK</t>
  </si>
  <si>
    <t>Macclesfield</t>
  </si>
  <si>
    <t>1050822</t>
  </si>
  <si>
    <t>1175080, 1182881</t>
  </si>
  <si>
    <t>L407637</t>
  </si>
  <si>
    <t>G409968</t>
  </si>
  <si>
    <t>https://www.gem.wiki/Marchwood_power_station</t>
  </si>
  <si>
    <t>Marchwood power station</t>
  </si>
  <si>
    <t>Southampton</t>
  </si>
  <si>
    <t>Bloomberg: 1000140</t>
  </si>
  <si>
    <t>ENTSOE: 48W000000MRWD-1P, WRI: GBR1000311</t>
  </si>
  <si>
    <t>1052944</t>
  </si>
  <si>
    <t>1178357, 1200998, 1200999</t>
  </si>
  <si>
    <t>L401451</t>
  </si>
  <si>
    <t>G400765</t>
  </si>
  <si>
    <t>https://www.gem.wiki/Meaford_Energy_Centre</t>
  </si>
  <si>
    <t>Meaford Energy Centre</t>
  </si>
  <si>
    <t>Stone</t>
  </si>
  <si>
    <t>Staffordshire</t>
  </si>
  <si>
    <t>Meaford Energy</t>
  </si>
  <si>
    <t>1099401</t>
  </si>
  <si>
    <t>L401452</t>
  </si>
  <si>
    <t>G401119</t>
  </si>
  <si>
    <t>https://www.gem.wiki/Medway_power_station</t>
  </si>
  <si>
    <t>Medway power station</t>
  </si>
  <si>
    <t>Bloomberg: 1000142</t>
  </si>
  <si>
    <t>ENTSOE: 48W000000MEDP-12, WRI: GBR1000437</t>
  </si>
  <si>
    <t>1022461</t>
  </si>
  <si>
    <t>1117334, 1117335, 1117336</t>
  </si>
  <si>
    <t>L400766</t>
  </si>
  <si>
    <t>G400766</t>
  </si>
  <si>
    <t>https://www.gem.wiki/Mill_Hill_power_station</t>
  </si>
  <si>
    <t>Mill Hill power station</t>
  </si>
  <si>
    <t>Peterlee</t>
  </si>
  <si>
    <t>Durham</t>
  </si>
  <si>
    <t>1140448</t>
  </si>
  <si>
    <t>L408855</t>
  </si>
  <si>
    <t>G412957</t>
  </si>
  <si>
    <t>https://www.gem.wiki/Millbrook_power_station</t>
  </si>
  <si>
    <t>Millbrook power station</t>
  </si>
  <si>
    <t>Stewartby</t>
  </si>
  <si>
    <t>Bedfordshire</t>
  </si>
  <si>
    <t>Rookery Millbrook</t>
  </si>
  <si>
    <t>1102768</t>
  </si>
  <si>
    <t>L401453</t>
  </si>
  <si>
    <t>G401121</t>
  </si>
  <si>
    <t>https://www.gem.wiki/North_Killingholme_power_station</t>
  </si>
  <si>
    <t>North Killingholme power station</t>
  </si>
  <si>
    <t>1045712</t>
  </si>
  <si>
    <t>L406408</t>
  </si>
  <si>
    <t>G406357</t>
  </si>
  <si>
    <t>https://www.gem.wiki/Palm_mill_power_station</t>
  </si>
  <si>
    <t>Palm mill power station</t>
  </si>
  <si>
    <t>King's Lynn</t>
  </si>
  <si>
    <t>PALM PP3</t>
  </si>
  <si>
    <t>1102414</t>
  </si>
  <si>
    <t>1260478, 1260479</t>
  </si>
  <si>
    <t>L407636</t>
  </si>
  <si>
    <t>G409967</t>
  </si>
  <si>
    <t>https://www.gem.wiki/Pembroke_power_station</t>
  </si>
  <si>
    <t>Pembroke power station</t>
  </si>
  <si>
    <t>Pembroke</t>
  </si>
  <si>
    <t>Pembrokeshire</t>
  </si>
  <si>
    <t>PU: PEMB, Bloomberg: 1000144</t>
  </si>
  <si>
    <t>ENTSOE: 48W00000PEMB-11T, WRI: GBR1000372</t>
  </si>
  <si>
    <t>Pembroke B Power Station</t>
  </si>
  <si>
    <t>1023612</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</si>
  <si>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</si>
  <si>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</si>
  <si>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</si>
  <si>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</si>
  <si>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</si>
  <si>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</si>
  <si>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</si>
  <si>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</si>
  <si>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</si>
  <si>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</si>
  <si>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https://www.gem.wiki/Pencoed_power_station</t>
  </si>
  <si>
    <t>Pencoed power station</t>
  </si>
  <si>
    <t>Pencoed</t>
  </si>
  <si>
    <t>1131633</t>
  </si>
  <si>
    <t>L408854</t>
  </si>
  <si>
    <t>G412956</t>
  </si>
  <si>
    <t>https://www.gem.wiki/Peterborough_power_station</t>
  </si>
  <si>
    <t>Peterborough power station</t>
  </si>
  <si>
    <t>GT1 &amp; GT2</t>
  </si>
  <si>
    <t>Peterborough</t>
  </si>
  <si>
    <t>Bloomberg: 1000146 PU: PETE</t>
  </si>
  <si>
    <t>ENTSOE: 48W000000PETEM1O, WRI: GBR2000128</t>
  </si>
  <si>
    <t>PETERBOROUGH COMBUSTION TURBINE PLANT</t>
  </si>
  <si>
    <t>1019909</t>
  </si>
  <si>
    <t>1139636, 1139637</t>
  </si>
  <si>
    <t>L400772</t>
  </si>
  <si>
    <t>G400772</t>
  </si>
  <si>
    <t>1112235</t>
  </si>
  <si>
    <t>G412955</t>
  </si>
  <si>
    <t>https://www.gem.wiki/Peterhead_power_station</t>
  </si>
  <si>
    <t>Peterhead power station</t>
  </si>
  <si>
    <t>Peterhead</t>
  </si>
  <si>
    <t>Aberdeenshire</t>
  </si>
  <si>
    <t>Bloomberg: 1000148, WRI: GBR2000723</t>
  </si>
  <si>
    <t>ENTSOE: 48W000000PEHE-15</t>
  </si>
  <si>
    <t>1007573</t>
  </si>
  <si>
    <t>1161675, 1161676, 1161677</t>
  </si>
  <si>
    <t>L400773</t>
  </si>
  <si>
    <t>G400773</t>
  </si>
  <si>
    <t>ENTSOE: 48W000000PEHE-23</t>
  </si>
  <si>
    <t>G406363</t>
  </si>
  <si>
    <t>G409410</t>
  </si>
  <si>
    <t>https://www.gem.wiki/Port_Of_Liverpool_power_station</t>
  </si>
  <si>
    <t>Port Of Liverpool power station</t>
  </si>
  <si>
    <t>Liverpool</t>
  </si>
  <si>
    <t>1050250</t>
  </si>
  <si>
    <t>L400774</t>
  </si>
  <si>
    <t>G400774</t>
  </si>
  <si>
    <t>https://www.gem.wiki/Port_Talbot_Steelworks_power_station</t>
  </si>
  <si>
    <t>Port Talbot Steelworks power station</t>
  </si>
  <si>
    <t>Port Talbot</t>
  </si>
  <si>
    <t>1011323</t>
  </si>
  <si>
    <t>L408853</t>
  </si>
  <si>
    <t>G412954</t>
  </si>
  <si>
    <t>https://www.gem.wiki/Progress_Power_Station</t>
  </si>
  <si>
    <t>Progress power station</t>
  </si>
  <si>
    <t>Eye</t>
  </si>
  <si>
    <t>Eye Progress</t>
  </si>
  <si>
    <t>1098015</t>
  </si>
  <si>
    <t>L401454</t>
  </si>
  <si>
    <t>G401120</t>
  </si>
  <si>
    <t>Ratcliffe</t>
  </si>
  <si>
    <t>L103760</t>
  </si>
  <si>
    <t>G412953</t>
  </si>
  <si>
    <t>https://www.gem.wiki/Rocksavage_power_station</t>
  </si>
  <si>
    <t>Rocksavage power station</t>
  </si>
  <si>
    <t>Runcorn</t>
  </si>
  <si>
    <t>Bloomberg: 1000154</t>
  </si>
  <si>
    <t>ENTSOE: 48W000000ROCK-16, WRI: GBR1000212</t>
  </si>
  <si>
    <t>1019722</t>
  </si>
  <si>
    <t>1143814, 1143815, 1143816</t>
  </si>
  <si>
    <t>L400775</t>
  </si>
  <si>
    <t>G400775</t>
  </si>
  <si>
    <t>https://www.gem.wiki/Rye_House_power_station</t>
  </si>
  <si>
    <t>Rye House power station</t>
  </si>
  <si>
    <t>Hoddesdon</t>
  </si>
  <si>
    <t>Hertfordshire</t>
  </si>
  <si>
    <t>Bloomberg: 1000160, PU: RYHPS</t>
  </si>
  <si>
    <t>ENTSOE: 48W00000RYHPS-1J, WRI: GBR1000466</t>
  </si>
  <si>
    <t>1025737</t>
  </si>
  <si>
    <t>1144431, 1144432, 1144433, 1144434</t>
  </si>
  <si>
    <t>L400776</t>
  </si>
  <si>
    <t>G400776</t>
  </si>
  <si>
    <t>https://www.gem.wiki/Saica_Paper_Mill_power_station</t>
  </si>
  <si>
    <t>Saica Paper Mill power station</t>
  </si>
  <si>
    <t>Partington</t>
  </si>
  <si>
    <t>Bolton</t>
  </si>
  <si>
    <t>1120883</t>
  </si>
  <si>
    <t>L407763</t>
  </si>
  <si>
    <t>G410269</t>
  </si>
  <si>
    <t>https://www.gem.wiki/Saltend_power_station</t>
  </si>
  <si>
    <t>Saltend power station</t>
  </si>
  <si>
    <t>Hull</t>
  </si>
  <si>
    <t>Bloomberg: 1000162</t>
  </si>
  <si>
    <t>ENTSOE: 48W000000SCCL-1U, WRI: GBR2000263</t>
  </si>
  <si>
    <t>1038552</t>
  </si>
  <si>
    <t>L400777</t>
  </si>
  <si>
    <t>G400777</t>
  </si>
  <si>
    <t>ENTSOE: 48W000000SCCL-2S, WRI: GBR2000263</t>
  </si>
  <si>
    <t>G400778</t>
  </si>
  <si>
    <t>ENTSOE: 48W000000SCCL-3Q, WRI: GBR2000263</t>
  </si>
  <si>
    <t>G400779</t>
  </si>
  <si>
    <t>https://www.gem.wiki/Saltholme_North_power_station</t>
  </si>
  <si>
    <t>Saltholme North power station</t>
  </si>
  <si>
    <t>Saltholme</t>
  </si>
  <si>
    <t>1132794</t>
  </si>
  <si>
    <t>L408852</t>
  </si>
  <si>
    <t>G412952</t>
  </si>
  <si>
    <t>https://www.gem.wiki/Saltholme_South_power_station</t>
  </si>
  <si>
    <t>Saltholme South power station</t>
  </si>
  <si>
    <t>1136160</t>
  </si>
  <si>
    <t>L408865</t>
  </si>
  <si>
    <t>G412951</t>
  </si>
  <si>
    <t>https://www.gem.wiki/Sandbach_power_station</t>
  </si>
  <si>
    <t>Sandbach power station</t>
  </si>
  <si>
    <t>Sandbach</t>
  </si>
  <si>
    <t>WRI: GBR1000114</t>
  </si>
  <si>
    <t>1038548</t>
  </si>
  <si>
    <t>1159904, 1160679</t>
  </si>
  <si>
    <t>L400780</t>
  </si>
  <si>
    <t>G400780</t>
  </si>
  <si>
    <t>https://www.gem.wiki/Seabank_power_station</t>
  </si>
  <si>
    <t>Seabank power station</t>
  </si>
  <si>
    <t>Bloomberg: 1000164, PU: SEAB</t>
  </si>
  <si>
    <t>ENTSOE: 48W000000SEAB-1V, WRI: GBR2000806</t>
  </si>
  <si>
    <t>1028387</t>
  </si>
  <si>
    <t>1146533, 1162520, 1146532</t>
  </si>
  <si>
    <t>L400781</t>
  </si>
  <si>
    <t>G400781</t>
  </si>
  <si>
    <t>ENTSOE: 48W000000SEAB-2T, WRI: GBR1000480</t>
  </si>
  <si>
    <t>G400782</t>
  </si>
  <si>
    <t>https://www.gem.wiki/Seal_Sands_power_station</t>
  </si>
  <si>
    <t>Seal Sands power station</t>
  </si>
  <si>
    <t>Stockton</t>
  </si>
  <si>
    <t>1023459, 1049428</t>
  </si>
  <si>
    <t>1173257, 1173258, 1146538, 1146539</t>
  </si>
  <si>
    <t>L407585</t>
  </si>
  <si>
    <t>G409893</t>
  </si>
  <si>
    <t>https://www.gem.wiki/Severn_power_station</t>
  </si>
  <si>
    <t>Severn power station</t>
  </si>
  <si>
    <t>Monmouthshire</t>
  </si>
  <si>
    <t>Bloomberg: 1000166</t>
  </si>
  <si>
    <t>ENTSOE: 48W00000SVRP-10A, WRI: GBR1000313</t>
  </si>
  <si>
    <t>1063557</t>
  </si>
  <si>
    <t>L400783</t>
  </si>
  <si>
    <t>G400783</t>
  </si>
  <si>
    <t>ENTSOE: 48W00000SVRP-207, WRI: GBR1000313</t>
  </si>
  <si>
    <t>G400784</t>
  </si>
  <si>
    <t>https://www.gem.wiki/Shoreham_power_station</t>
  </si>
  <si>
    <t>Shoreham power station</t>
  </si>
  <si>
    <t>Southwick</t>
  </si>
  <si>
    <t>West Sussex</t>
  </si>
  <si>
    <t>Bloomberg: 1000170, PU: SHOS</t>
  </si>
  <si>
    <t>ENTSOE: 48W000000SHOS-1N, WRI: GBR2000769</t>
  </si>
  <si>
    <t>1028380</t>
  </si>
  <si>
    <t>L400785</t>
  </si>
  <si>
    <t>G400785</t>
  </si>
  <si>
    <t>https://www.gem.wiki/Smurfit_Townsend_Hook_power_station</t>
  </si>
  <si>
    <t>Smurfit Townsend Hook power station</t>
  </si>
  <si>
    <t>SSE Thermal</t>
  </si>
  <si>
    <t>Snodland</t>
  </si>
  <si>
    <t>Hook</t>
  </si>
  <si>
    <t>1028347</t>
  </si>
  <si>
    <t>1148875, 1148876</t>
  </si>
  <si>
    <t>L407762</t>
  </si>
  <si>
    <t>G410268</t>
  </si>
  <si>
    <t>https://www.gem.wiki/South_Humber_Bank_power_station</t>
  </si>
  <si>
    <t>South Humber Bank power station</t>
  </si>
  <si>
    <t>Stallingborough</t>
  </si>
  <si>
    <t>Bloomberg: 1000176, PU: SHBA</t>
  </si>
  <si>
    <t>ENTSOE: 48W000000SHBA-1C, WRI: GBR1000074</t>
  </si>
  <si>
    <t>1018950</t>
  </si>
  <si>
    <t>1149755, 1149756, 1149757, 1149758</t>
  </si>
  <si>
    <t>L400786</t>
  </si>
  <si>
    <t>G400786</t>
  </si>
  <si>
    <t>Bloomberg: 1000178, PU: SHBAB</t>
  </si>
  <si>
    <t>ENTSOE: 48W000000SHBA-2A, WRI: GBR1000074</t>
  </si>
  <si>
    <t>1149759, 1149760, 1149761</t>
  </si>
  <si>
    <t>G400787</t>
  </si>
  <si>
    <t>https://www.gem.wiki/Spalding_power_station</t>
  </si>
  <si>
    <t>Spalding power station</t>
  </si>
  <si>
    <t>Spalding</t>
  </si>
  <si>
    <t>PU: SPLN, Bloomberg: 1000180</t>
  </si>
  <si>
    <t>ENTSOE: 48W000000SPLN-1A, WRI: GBR0006165</t>
  </si>
  <si>
    <t>1019719</t>
  </si>
  <si>
    <t>1136517, 1179991, 1179992</t>
  </si>
  <si>
    <t>L400788</t>
  </si>
  <si>
    <t>G400788</t>
  </si>
  <si>
    <t>PU: SEEL, Bloomberg: 1000180</t>
  </si>
  <si>
    <t>ENTSOE: 48W000000SEEL-18</t>
  </si>
  <si>
    <t>G400789</t>
  </si>
  <si>
    <t>https://www.gem.wiki/Staythorpe_C_power_station</t>
  </si>
  <si>
    <t>Staythorpe C power station</t>
  </si>
  <si>
    <t>Bloomberg: 1000182</t>
  </si>
  <si>
    <t>ENTSOE: 48W000000STAY-1Y</t>
  </si>
  <si>
    <t>1064569</t>
  </si>
  <si>
    <t>L400790</t>
  </si>
  <si>
    <t>G400790</t>
  </si>
  <si>
    <t>ENTSOE: 48W000000STAY-2W</t>
  </si>
  <si>
    <t>G400791</t>
  </si>
  <si>
    <t>ENTSOE: 48W000000STAY-3U</t>
  </si>
  <si>
    <t>G400792</t>
  </si>
  <si>
    <t>ENTSOE: 48W000000STAY-4S</t>
  </si>
  <si>
    <t>G400793</t>
  </si>
  <si>
    <t>https://www.gem.wiki/Sullom_Voe_Terminal_power_station</t>
  </si>
  <si>
    <t>Sullom Voe Terminal power station</t>
  </si>
  <si>
    <t>Shetland</t>
  </si>
  <si>
    <t>L408864</t>
  </si>
  <si>
    <t>G412950</t>
  </si>
  <si>
    <t>G412949</t>
  </si>
  <si>
    <t>G412948</t>
  </si>
  <si>
    <t>G412947</t>
  </si>
  <si>
    <t>https://www.gem.wiki/Sutton_Bridge_power_station</t>
  </si>
  <si>
    <t>Sutton Bridge power station</t>
  </si>
  <si>
    <t>Sutton Bridge</t>
  </si>
  <si>
    <t>Bloomberg: 1000184</t>
  </si>
  <si>
    <t>ENTSOE: 48W000000SUTB-1P, WRI: GBR2000518</t>
  </si>
  <si>
    <t>1016538</t>
  </si>
  <si>
    <t>1150651, 1150652, 1150653</t>
  </si>
  <si>
    <t>L400794</t>
  </si>
  <si>
    <t>G400794</t>
  </si>
  <si>
    <t>https://www.gem.wiki/Taylor%27s_Lane_GT_power_station</t>
  </si>
  <si>
    <t>Taylor's Lane GT power station</t>
  </si>
  <si>
    <t>London</t>
  </si>
  <si>
    <t>Bloomberg: 1000186</t>
  </si>
  <si>
    <t>ENTSOE: 48W000000TAYL2GY WRI: GBR1000499</t>
  </si>
  <si>
    <t>1127675</t>
  </si>
  <si>
    <t>L400795</t>
  </si>
  <si>
    <t>G400795</t>
  </si>
  <si>
    <t>ENTSOE: 48W000000TAYL3GV, WRI: GBR1000499</t>
  </si>
  <si>
    <t>G400796</t>
  </si>
  <si>
    <t>https://www.gem.wiki/Tees_Combined-Cycle_Power_Plant</t>
  </si>
  <si>
    <t>Tees Combined-Cycle Power Plant</t>
  </si>
  <si>
    <t>Grangetown - Redcar &amp; Cleveland</t>
  </si>
  <si>
    <t>Bloomberg: 1000192</t>
  </si>
  <si>
    <t>L401455</t>
  </si>
  <si>
    <t>G401122</t>
  </si>
  <si>
    <t>G401123</t>
  </si>
  <si>
    <t>https://www.gem.wiki/Thornhill_power_station</t>
  </si>
  <si>
    <t>Thornhill power station</t>
  </si>
  <si>
    <t>Dewsbury</t>
  </si>
  <si>
    <t>Bloomberg: 1034011</t>
  </si>
  <si>
    <t>WRI: GBR1000115</t>
  </si>
  <si>
    <t>1033670</t>
  </si>
  <si>
    <t>L400797</t>
  </si>
  <si>
    <t>G400797</t>
  </si>
  <si>
    <t>https://www.gem.wiki/Thorpe_Marsh_Power_Station</t>
  </si>
  <si>
    <t>Thorpe Marsh power station</t>
  </si>
  <si>
    <t>Doncaster</t>
  </si>
  <si>
    <t>South Yorkshire</t>
  </si>
  <si>
    <t>Bloomberg: 1000194</t>
  </si>
  <si>
    <t>1081167</t>
  </si>
  <si>
    <t>L406409</t>
  </si>
  <si>
    <t>G406358</t>
  </si>
  <si>
    <t>G406359</t>
  </si>
  <si>
    <t>https://www.gem.wiki/Thurrock_Flexible_power_station</t>
  </si>
  <si>
    <t>Thurrock Flexible power station</t>
  </si>
  <si>
    <t>Tilbury</t>
  </si>
  <si>
    <t>L408863</t>
  </si>
  <si>
    <t>G412946</t>
  </si>
  <si>
    <t>https://www.gem.wiki/Thurrock_power_station</t>
  </si>
  <si>
    <t>Thurrock power station</t>
  </si>
  <si>
    <t>Thurrock</t>
  </si>
  <si>
    <t>1140451</t>
  </si>
  <si>
    <t>L408862</t>
  </si>
  <si>
    <t>G412945</t>
  </si>
  <si>
    <t>https://www.gem.wiki/Trafford_power_station</t>
  </si>
  <si>
    <t>Trafford power station</t>
  </si>
  <si>
    <t>Manchester</t>
  </si>
  <si>
    <t>Greater Manchester</t>
  </si>
  <si>
    <t>1077249</t>
  </si>
  <si>
    <t>1220754, 1220755</t>
  </si>
  <si>
    <t>L406407</t>
  </si>
  <si>
    <t>G412944</t>
  </si>
  <si>
    <t>G412943</t>
  </si>
  <si>
    <t>Bloomberg: 1000026</t>
  </si>
  <si>
    <t>G406356</t>
  </si>
  <si>
    <t>https://www.gem.wiki/Valero_Pembroke_power_station</t>
  </si>
  <si>
    <t>Valero Pembroke power station</t>
  </si>
  <si>
    <t>Pembroke cogeneration Unit</t>
  </si>
  <si>
    <t>1121493</t>
  </si>
  <si>
    <t>L400798</t>
  </si>
  <si>
    <t>G400798</t>
  </si>
  <si>
    <t>https://www.gem.wiki/Viking_power_station</t>
  </si>
  <si>
    <t>Viking power station</t>
  </si>
  <si>
    <t>Billingham</t>
  </si>
  <si>
    <t>SEAL SANDS VIKING</t>
  </si>
  <si>
    <t>1033023</t>
  </si>
  <si>
    <t>L407635</t>
  </si>
  <si>
    <t>G409966</t>
  </si>
  <si>
    <t>https://www.gem.wiki/West_Burton_power_station</t>
  </si>
  <si>
    <t>West Burton power station</t>
  </si>
  <si>
    <t>PU: WBURB, Bloomberg: 1000204</t>
  </si>
  <si>
    <t>ENTSOE: 48W00000WBURB-19, WRI: GBR1000141</t>
  </si>
  <si>
    <t>1013947</t>
  </si>
  <si>
    <t>L103762</t>
  </si>
  <si>
    <t>G400803</t>
  </si>
  <si>
    <t>ENTSOE: 48W00000WBURB-27, WRI: GBR1000141</t>
  </si>
  <si>
    <t>G400804</t>
  </si>
  <si>
    <t>ENTSOE: 48W00000WBURB-35, WRI: GBR1000141</t>
  </si>
  <si>
    <t>G400805</t>
  </si>
  <si>
    <t>G400806</t>
  </si>
  <si>
    <t>https://www.gem.wiki/Whitetail_Clean_Energy_power_station</t>
  </si>
  <si>
    <t>Whitetail Clean Energy power station</t>
  </si>
  <si>
    <t>Teeside</t>
  </si>
  <si>
    <t>1137390</t>
  </si>
  <si>
    <t>L407646</t>
  </si>
  <si>
    <t>G409976</t>
  </si>
  <si>
    <t>https://www.gem.wiki/Wilton_International_power_station</t>
  </si>
  <si>
    <t>Wilton International power station</t>
  </si>
  <si>
    <t>Middleborough</t>
  </si>
  <si>
    <t>Bloomberg: 1000206</t>
  </si>
  <si>
    <t>1019415</t>
  </si>
  <si>
    <t>1192734, 1202158</t>
  </si>
  <si>
    <t>L400807</t>
  </si>
  <si>
    <t>G110950</t>
  </si>
  <si>
    <t>https://www.gem.wiki/Winnington_Brunner_power_station</t>
  </si>
  <si>
    <t>Winnington Brunner power station</t>
  </si>
  <si>
    <t>Winnington</t>
  </si>
  <si>
    <t>1025700</t>
  </si>
  <si>
    <t>1107325, 1162503, 1162504</t>
  </si>
  <si>
    <t>L400808</t>
  </si>
  <si>
    <t>G400808</t>
  </si>
  <si>
    <t>https://www.gem.wiki/Wissington_Sugar_Factory_power_station</t>
  </si>
  <si>
    <t>Wissington Sugar Factory power station</t>
  </si>
  <si>
    <t>Kings Lynn</t>
  </si>
  <si>
    <t>1011329</t>
  </si>
  <si>
    <t>1157571, 1188587</t>
  </si>
  <si>
    <t>L400809</t>
  </si>
  <si>
    <t>G400809</t>
  </si>
  <si>
    <t>https://www.gem.wiki/Wrexham_Energy_Centre</t>
  </si>
  <si>
    <t>Wrexham Energy Centre</t>
  </si>
  <si>
    <t>Wrexham Town</t>
  </si>
  <si>
    <t>Wrexham (Wales)</t>
  </si>
  <si>
    <t>Wrexham Power Station</t>
  </si>
  <si>
    <t>1092101</t>
  </si>
  <si>
    <t>1243650, 1261895, 1261896, 1261897</t>
  </si>
  <si>
    <t>L401456</t>
  </si>
  <si>
    <t>G401124</t>
  </si>
  <si>
    <t>https://www.gem.wiki/Angaston_power_station</t>
  </si>
  <si>
    <t>Australia</t>
  </si>
  <si>
    <t>Angaston power station</t>
  </si>
  <si>
    <t>Angaston</t>
  </si>
  <si>
    <t>South Australia</t>
  </si>
  <si>
    <t>Oceania</t>
  </si>
  <si>
    <t>Australia and New Zealand</t>
  </si>
  <si>
    <t>1065303</t>
  </si>
  <si>
    <t>L408141</t>
  </si>
  <si>
    <t>G411347</t>
  </si>
  <si>
    <t>https://www.gem.wiki/Appin_and_Tower_power_station</t>
  </si>
  <si>
    <t>Appin and Tower power station</t>
  </si>
  <si>
    <t>Appin</t>
  </si>
  <si>
    <t>New South Wales</t>
  </si>
  <si>
    <t>1016467</t>
  </si>
  <si>
    <t>1102498, 1171149</t>
  </si>
  <si>
    <t>L408140</t>
  </si>
  <si>
    <t>G411346</t>
  </si>
  <si>
    <t>https://www.gem.wiki/Barker_Inlet_power_station</t>
  </si>
  <si>
    <t>Barker Inlet power station</t>
  </si>
  <si>
    <t>Adelaide</t>
  </si>
  <si>
    <t>1079502</t>
  </si>
  <si>
    <t>L408139</t>
  </si>
  <si>
    <t>G411345</t>
  </si>
  <si>
    <t>https://www.gem.wiki/Barrow_Island_LNG_power_station</t>
  </si>
  <si>
    <t>Barrow Island LNG power station</t>
  </si>
  <si>
    <t>Barrow Island</t>
  </si>
  <si>
    <t>Western Australia</t>
  </si>
  <si>
    <t>Gorgon LNG project</t>
  </si>
  <si>
    <t>1084051</t>
  </si>
  <si>
    <t>L407540</t>
  </si>
  <si>
    <t>G409778</t>
  </si>
  <si>
    <t>G409777</t>
  </si>
  <si>
    <t>G409776</t>
  </si>
  <si>
    <t>G409775</t>
  </si>
  <si>
    <t>G409774</t>
  </si>
  <si>
    <t>https://www.gem.wiki/Braemar_1_power_station</t>
  </si>
  <si>
    <t>Braemar 1 power station</t>
  </si>
  <si>
    <t>Braemar</t>
  </si>
  <si>
    <t>Queensland</t>
  </si>
  <si>
    <t>AEMO Survey ID: 1026</t>
  </si>
  <si>
    <t>AEMO DUID: BRAEMAR1</t>
  </si>
  <si>
    <t>1087315</t>
  </si>
  <si>
    <t>L405104</t>
  </si>
  <si>
    <t>G401493</t>
  </si>
  <si>
    <t>AEMO DUID: BRAEMAR2</t>
  </si>
  <si>
    <t>G401494</t>
  </si>
  <si>
    <t>AEMO DUID: BRAEMAR3</t>
  </si>
  <si>
    <t>G401495</t>
  </si>
  <si>
    <t>https://www.gem.wiki/Braemar_2_power_station</t>
  </si>
  <si>
    <t>Braemar 2 power station</t>
  </si>
  <si>
    <t>AEMO Survey ID: 1027</t>
  </si>
  <si>
    <t>AEMO DUID: BRAEMAR5</t>
  </si>
  <si>
    <t>1087314</t>
  </si>
  <si>
    <t>L405105</t>
  </si>
  <si>
    <t>G401496</t>
  </si>
  <si>
    <t>AEMO DUID: BRAEMAR6</t>
  </si>
  <si>
    <t>G401497</t>
  </si>
  <si>
    <t>AEMO DUID: BRAEMAR7</t>
  </si>
  <si>
    <t>G401498</t>
  </si>
  <si>
    <t>https://www.gem.wiki/Cape_Lambert_power_station</t>
  </si>
  <si>
    <t>Cape Lambert power station</t>
  </si>
  <si>
    <t>Wickham</t>
  </si>
  <si>
    <t>1027524</t>
  </si>
  <si>
    <t>1249030, 1253782, 1253783</t>
  </si>
  <si>
    <t>L407543</t>
  </si>
  <si>
    <t>G409780</t>
  </si>
  <si>
    <t>https://www.gem.wiki/Channel_Island_power_station</t>
  </si>
  <si>
    <t>Channel Island power station</t>
  </si>
  <si>
    <t>Darwin</t>
  </si>
  <si>
    <t>Northern Territory</t>
  </si>
  <si>
    <t>1024439</t>
  </si>
  <si>
    <t>L405106</t>
  </si>
  <si>
    <t>G409786</t>
  </si>
  <si>
    <t>G409785</t>
  </si>
  <si>
    <t>C4/C5/C6</t>
  </si>
  <si>
    <t>1109232, 1109233, 1109234</t>
  </si>
  <si>
    <t>G401499</t>
  </si>
  <si>
    <t>https://www.gem.wiki/Cockburn_power_station</t>
  </si>
  <si>
    <t>Cockburn power station</t>
  </si>
  <si>
    <t>Kwinana</t>
  </si>
  <si>
    <t>1055737</t>
  </si>
  <si>
    <t>1176574, 1176575</t>
  </si>
  <si>
    <t>L405107</t>
  </si>
  <si>
    <t>G401500</t>
  </si>
  <si>
    <t>https://www.gem.wiki/Colongra_power_station</t>
  </si>
  <si>
    <t>Colongra power station</t>
  </si>
  <si>
    <t>Colongra</t>
  </si>
  <si>
    <t>AEMO Survey ID: 1053</t>
  </si>
  <si>
    <t>AEMO DUID: CG1</t>
  </si>
  <si>
    <t>1064734</t>
  </si>
  <si>
    <t>L405108</t>
  </si>
  <si>
    <t>G401501</t>
  </si>
  <si>
    <t>AEMO DUID: CG2</t>
  </si>
  <si>
    <t>G401502</t>
  </si>
  <si>
    <t>AEMO DUID: CG3</t>
  </si>
  <si>
    <t>G401503</t>
  </si>
  <si>
    <t>AEMO DUID: CG4</t>
  </si>
  <si>
    <t>G401504</t>
  </si>
  <si>
    <t>https://www.gem.wiki/Condamine_power_station</t>
  </si>
  <si>
    <t>Condamine power station</t>
  </si>
  <si>
    <t>Columboola</t>
  </si>
  <si>
    <t>AEMO Survey ID: 1054</t>
  </si>
  <si>
    <t>AEMO DUID: CPSA</t>
  </si>
  <si>
    <t>1068749</t>
  </si>
  <si>
    <t>1202035, 1203339, 1203340</t>
  </si>
  <si>
    <t>L405109</t>
  </si>
  <si>
    <t>G401505</t>
  </si>
  <si>
    <t>https://www.gem.wiki/Darling_Downs_power_station</t>
  </si>
  <si>
    <t>Darling Downs power station</t>
  </si>
  <si>
    <t>Darling Downs</t>
  </si>
  <si>
    <t>AEMO Survey ID: 1066</t>
  </si>
  <si>
    <t>AEMO DUID: DDPS1</t>
  </si>
  <si>
    <t>1062112</t>
  </si>
  <si>
    <t>1203591, 1203592, 1203593, 1191713</t>
  </si>
  <si>
    <t>L405110</t>
  </si>
  <si>
    <t>G401506</t>
  </si>
  <si>
    <t>https://www.gem.wiki/Diamantina_power_station</t>
  </si>
  <si>
    <t>Diamantina power station</t>
  </si>
  <si>
    <t>Mount Isa</t>
  </si>
  <si>
    <t>1088740</t>
  </si>
  <si>
    <t>1237761, 1237763, 1237762</t>
  </si>
  <si>
    <t>L405111</t>
  </si>
  <si>
    <t>G401507</t>
  </si>
  <si>
    <t>1237764, 1237765, 1237766</t>
  </si>
  <si>
    <t>G401508</t>
  </si>
  <si>
    <t>https://www.gem.wiki/Dry_Creek_GT_power_station</t>
  </si>
  <si>
    <t>Dry Creek GT power station</t>
  </si>
  <si>
    <t>AEMO Survey ID: 1070</t>
  </si>
  <si>
    <t>AEMO DUID: DRYCGT1</t>
  </si>
  <si>
    <t>1014351</t>
  </si>
  <si>
    <t>L405112</t>
  </si>
  <si>
    <t>G401509</t>
  </si>
  <si>
    <t>AEMO DUID: DRYCGT2</t>
  </si>
  <si>
    <t>G401510</t>
  </si>
  <si>
    <t>AEMO DUID: DRYCGT3</t>
  </si>
  <si>
    <t>G401511</t>
  </si>
  <si>
    <t>https://www.gem.wiki/Goldwind_hybrid_power_station</t>
  </si>
  <si>
    <t>Goldwind hybrid power station</t>
  </si>
  <si>
    <t>L408312</t>
  </si>
  <si>
    <t>G411344</t>
  </si>
  <si>
    <t>https://www.gem.wiki/Ichthys_LNG_power_station</t>
  </si>
  <si>
    <t>Ichthys LNG power station</t>
  </si>
  <si>
    <t>1084267</t>
  </si>
  <si>
    <t>1229755, 1242650, 1242651, 1242652, 1242653, 1242654, 1242655, 1242656</t>
  </si>
  <si>
    <t>L407546</t>
  </si>
  <si>
    <t>G409789</t>
  </si>
  <si>
    <t>https://www.gem.wiki/Jeeralang_power_station</t>
  </si>
  <si>
    <t>Jeeralang power station</t>
  </si>
  <si>
    <t>Morwell</t>
  </si>
  <si>
    <t>AEMO Survey ID: 1373</t>
  </si>
  <si>
    <t>AEMO DUID: JLA01</t>
  </si>
  <si>
    <t>1030167</t>
  </si>
  <si>
    <t>L405114</t>
  </si>
  <si>
    <t>G401512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</si>
  <si>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</si>
  <si>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</si>
  <si>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</si>
  <si>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</si>
  <si>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</si>
  <si>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</si>
  <si>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</si>
  <si>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</si>
  <si>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</si>
  <si>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</si>
  <si>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</si>
  <si>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</si>
  <si>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</si>
  <si>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</si>
  <si>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</si>
  <si>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https://www.gem.wiki/Kemerton_power_station</t>
  </si>
  <si>
    <t>Kemerton power station</t>
  </si>
  <si>
    <t>Wellesley</t>
  </si>
  <si>
    <t>1058552</t>
  </si>
  <si>
    <t>L405115</t>
  </si>
  <si>
    <t>G401519</t>
  </si>
  <si>
    <t>G401520</t>
  </si>
  <si>
    <t>https://www.gem.wiki/Kurri_Kurri_power_(Snowy_Hydro)_station</t>
  </si>
  <si>
    <t>Kurri Kurri power (Snowy Hydro) station</t>
  </si>
  <si>
    <t>Kurri Kurri</t>
  </si>
  <si>
    <t>Hunter Valley/Newcastle</t>
  </si>
  <si>
    <t>Hunter Valley power station, Hunter Power Project</t>
  </si>
  <si>
    <t>1134920</t>
  </si>
  <si>
    <t>L407640</t>
  </si>
  <si>
    <t>G409394</t>
  </si>
  <si>
    <t>G409397</t>
  </si>
  <si>
    <t>https://www.gem.wiki/Kwinana_Newgen_power_station</t>
  </si>
  <si>
    <t>Kwinana Newgen power station</t>
  </si>
  <si>
    <t>Naval Base</t>
  </si>
  <si>
    <t>1067030</t>
  </si>
  <si>
    <t>1182345, 1182346</t>
  </si>
  <si>
    <t>L405117</t>
  </si>
  <si>
    <t>G401523</t>
  </si>
  <si>
    <t>https://www.gem.wiki/Kwinana_Refinery_cogeneration_power_station</t>
  </si>
  <si>
    <t>Kwinana Refinery cogeneration power station</t>
  </si>
  <si>
    <t>1014018</t>
  </si>
  <si>
    <t>1127155, 1127156, 1127157</t>
  </si>
  <si>
    <t>L407607</t>
  </si>
  <si>
    <t>G409792</t>
  </si>
  <si>
    <t>https://www.gem.wiki/Kwinana_Swift_power_plant</t>
  </si>
  <si>
    <t>Kwinana Swift power plant</t>
  </si>
  <si>
    <t>1085202</t>
  </si>
  <si>
    <t>L407606</t>
  </si>
  <si>
    <t>G409791</t>
  </si>
  <si>
    <t>G409790</t>
  </si>
  <si>
    <t>https://www.gem.wiki/Kwinana_Power_Station</t>
  </si>
  <si>
    <t>Kwinana power station</t>
  </si>
  <si>
    <t>HEGT1</t>
  </si>
  <si>
    <t>1137484</t>
  </si>
  <si>
    <t>L100041</t>
  </si>
  <si>
    <t>G401521</t>
  </si>
  <si>
    <t>HEGT2</t>
  </si>
  <si>
    <t>G401522</t>
  </si>
  <si>
    <t>https://www.gem.wiki/Laverton_North_power_station</t>
  </si>
  <si>
    <t>Laverton North power station</t>
  </si>
  <si>
    <t>Laverton North</t>
  </si>
  <si>
    <t>AEMO Survey ID: 1115</t>
  </si>
  <si>
    <t>AEMO DUID: LNGS1</t>
  </si>
  <si>
    <t>1053207</t>
  </si>
  <si>
    <t>L405118</t>
  </si>
  <si>
    <t>G401524</t>
  </si>
  <si>
    <t>AEMO DUID: LNGS2</t>
  </si>
  <si>
    <t>G401525</t>
  </si>
  <si>
    <t>https://www.gem.wiki/Leichhardt_power_station</t>
  </si>
  <si>
    <t>Leichhardt power station</t>
  </si>
  <si>
    <t>1095884</t>
  </si>
  <si>
    <t>L405119</t>
  </si>
  <si>
    <t>G401526</t>
  </si>
  <si>
    <t>https://www.gem.wiki/Lockyer_Energy_power_station</t>
  </si>
  <si>
    <t>Lockyer Energy power station</t>
  </si>
  <si>
    <t>Gatton</t>
  </si>
  <si>
    <t>AEMO Survey ID: 1614</t>
  </si>
  <si>
    <t>Lockyer Valley Energy Project</t>
  </si>
  <si>
    <t>1119854</t>
  </si>
  <si>
    <t>L400831</t>
  </si>
  <si>
    <t>G400831</t>
  </si>
  <si>
    <t>https://www.gem.wiki/Marulan_power_station</t>
  </si>
  <si>
    <t>Marulan power station</t>
  </si>
  <si>
    <t>Marulan</t>
  </si>
  <si>
    <t>AEMO Survey ID: 1132</t>
  </si>
  <si>
    <t>1084571</t>
  </si>
  <si>
    <t>L405884</t>
  </si>
  <si>
    <t>G405832</t>
  </si>
  <si>
    <t>G405833</t>
  </si>
  <si>
    <t>G405834</t>
  </si>
  <si>
    <t>G405835</t>
  </si>
  <si>
    <t>https://www.gem.wiki/Mintaro_GT_power_station</t>
  </si>
  <si>
    <t>Mintaro GT power station</t>
  </si>
  <si>
    <t>AEMO Survey ID: 1135</t>
  </si>
  <si>
    <t>AEMO DUID: MINTARO</t>
  </si>
  <si>
    <t>1014353</t>
  </si>
  <si>
    <t>L405122</t>
  </si>
  <si>
    <t>G401527</t>
  </si>
  <si>
    <t>https://www.gem.wiki/Moranbah_North_power_station</t>
  </si>
  <si>
    <t>Moranbah North power station</t>
  </si>
  <si>
    <t>Moranbah</t>
  </si>
  <si>
    <t>1071497</t>
  </si>
  <si>
    <t>L408143</t>
  </si>
  <si>
    <t>G411343</t>
  </si>
  <si>
    <t>https://www.gem.wiki/Mortlake_power_station</t>
  </si>
  <si>
    <t>Mortlake power station</t>
  </si>
  <si>
    <t>Mortlake</t>
  </si>
  <si>
    <t>AEMO Survey ID: 1139</t>
  </si>
  <si>
    <t>AEMO DUID: MORTLK11</t>
  </si>
  <si>
    <t>1061737</t>
  </si>
  <si>
    <t>L405123</t>
  </si>
  <si>
    <t>G401528</t>
  </si>
  <si>
    <t>AEMO DUID: MORTLK12</t>
  </si>
  <si>
    <t>G401529</t>
  </si>
  <si>
    <t>G401574</t>
  </si>
  <si>
    <t>G409642</t>
  </si>
  <si>
    <t>G409641</t>
  </si>
  <si>
    <t>G409640</t>
  </si>
  <si>
    <t>https://www.gem.wiki/Mt_Stuart_power_station</t>
  </si>
  <si>
    <t>Mt Stuart power station</t>
  </si>
  <si>
    <t>Stuart</t>
  </si>
  <si>
    <t>1009778</t>
  </si>
  <si>
    <t>L408144</t>
  </si>
  <si>
    <t>G411342</t>
  </si>
  <si>
    <t>G411341</t>
  </si>
  <si>
    <t>G411340</t>
  </si>
  <si>
    <t>https://www.gem.wiki/Neerabup_power_station</t>
  </si>
  <si>
    <t>Neerabup power station</t>
  </si>
  <si>
    <t>Neerabup</t>
  </si>
  <si>
    <t>1072791</t>
  </si>
  <si>
    <t>L405124</t>
  </si>
  <si>
    <t>G409639</t>
  </si>
  <si>
    <t>G401531</t>
  </si>
  <si>
    <t>https://www.gem.wiki/Newcastle_power_station</t>
  </si>
  <si>
    <t>Newcastle power station</t>
  </si>
  <si>
    <t>Tomago</t>
  </si>
  <si>
    <t>Tomago GT, NSW Gas Peaker</t>
  </si>
  <si>
    <t>L407351</t>
  </si>
  <si>
    <t>G409396</t>
  </si>
  <si>
    <t>https://www.gem.wiki/Newman_(AU)_power_station</t>
  </si>
  <si>
    <t>Newman (AU) power station</t>
  </si>
  <si>
    <t>Newman</t>
  </si>
  <si>
    <t>Pilbara</t>
  </si>
  <si>
    <t>1025537</t>
  </si>
  <si>
    <t>L408145</t>
  </si>
  <si>
    <t>G411339</t>
  </si>
  <si>
    <t>https://www.gem.wiki/Newport_power_station</t>
  </si>
  <si>
    <t>Newport power station</t>
  </si>
  <si>
    <t>AEMO Survey ID: 1150</t>
  </si>
  <si>
    <t>AEMO DUID: NPS</t>
  </si>
  <si>
    <t>1050309</t>
  </si>
  <si>
    <t>L405125</t>
  </si>
  <si>
    <t>G401532</t>
  </si>
  <si>
    <t>https://www.gem.wiki/Oakey_power_station</t>
  </si>
  <si>
    <t>Oakey power station</t>
  </si>
  <si>
    <t>Oakey</t>
  </si>
  <si>
    <t>AEMO Survey ID: 1433</t>
  </si>
  <si>
    <t>AEMO DUID: OAKEY1</t>
  </si>
  <si>
    <t>1024617</t>
  </si>
  <si>
    <t>L405126</t>
  </si>
  <si>
    <t>G401533</t>
  </si>
  <si>
    <t>AEMO DUID: OAKEY2</t>
  </si>
  <si>
    <t>G401534</t>
  </si>
  <si>
    <t>https://www.gem.wiki/Osborne_power_station</t>
  </si>
  <si>
    <t>Osborne power station</t>
  </si>
  <si>
    <t>AEMO Survey ID: 1154</t>
  </si>
  <si>
    <t>AEMO DUID: OSB-AG</t>
  </si>
  <si>
    <t>1024961</t>
  </si>
  <si>
    <t>1137997, 1137998</t>
  </si>
  <si>
    <t>L405127</t>
  </si>
  <si>
    <t>G401535</t>
  </si>
  <si>
    <t>https://www.gem.wiki/Pelican_Point_power_station</t>
  </si>
  <si>
    <t>Pelican Point power station</t>
  </si>
  <si>
    <t>Outer Harbor</t>
  </si>
  <si>
    <t>AEMO Survey ID: 1158</t>
  </si>
  <si>
    <t>AEMO DUID: PPCCGT</t>
  </si>
  <si>
    <t>1044465</t>
  </si>
  <si>
    <t>L405128</t>
  </si>
  <si>
    <t>G401536</t>
  </si>
  <si>
    <t>AEMO Survey ID: 1399</t>
  </si>
  <si>
    <t>G401575</t>
  </si>
  <si>
    <t>https://www.gem.wiki/Pinjar_power_station</t>
  </si>
  <si>
    <t>Pinjar power station</t>
  </si>
  <si>
    <t>Pinjar</t>
  </si>
  <si>
    <t>1030214</t>
  </si>
  <si>
    <t>L405129</t>
  </si>
  <si>
    <t>G401537</t>
  </si>
  <si>
    <t>G401538</t>
  </si>
  <si>
    <t>G401539</t>
  </si>
  <si>
    <t>https://www.gem.wiki/Pinjarra_power_station</t>
  </si>
  <si>
    <t>Pinjarra power station</t>
  </si>
  <si>
    <t>Oakley</t>
  </si>
  <si>
    <t>1137476</t>
  </si>
  <si>
    <t>L407352</t>
  </si>
  <si>
    <t>G409388</t>
  </si>
  <si>
    <t>G409387</t>
  </si>
  <si>
    <t>https://www.gem.wiki/Port_Kembla_power_station</t>
  </si>
  <si>
    <t>Port Kembla power station</t>
  </si>
  <si>
    <t>LNG/H</t>
  </si>
  <si>
    <t>Port Kembla</t>
  </si>
  <si>
    <t>1137595</t>
  </si>
  <si>
    <t>L407549</t>
  </si>
  <si>
    <t>G409795</t>
  </si>
  <si>
    <t>https://www.gem.wiki/Port_Stanvac_power_station</t>
  </si>
  <si>
    <t>Port Stanvac power station</t>
  </si>
  <si>
    <t>Lonsdale</t>
  </si>
  <si>
    <t>1099345</t>
  </si>
  <si>
    <t>L408146</t>
  </si>
  <si>
    <t>G411338</t>
  </si>
  <si>
    <t>https://www.gem.wiki/Quarantine_power_station</t>
  </si>
  <si>
    <t>Quarantine power station</t>
  </si>
  <si>
    <t>AEMO Survey ID: 1166</t>
  </si>
  <si>
    <t>AEMO DUID: QPS5</t>
  </si>
  <si>
    <t>1051507</t>
  </si>
  <si>
    <t>L405130</t>
  </si>
  <si>
    <t>G411127</t>
  </si>
  <si>
    <t>G401540</t>
  </si>
  <si>
    <t>https://www.gem.wiki/Reeves_Plains_power_station</t>
  </si>
  <si>
    <t>Reeves Plains power station</t>
  </si>
  <si>
    <t>Stage 1</t>
  </si>
  <si>
    <t>Reeves Plains</t>
  </si>
  <si>
    <t>AEMO Survey ID: 1522</t>
  </si>
  <si>
    <t>1119303</t>
  </si>
  <si>
    <t>1286144, 1286145, 1286146</t>
  </si>
  <si>
    <t>L400834</t>
  </si>
  <si>
    <t>G401577</t>
  </si>
  <si>
    <t>Stage 2</t>
  </si>
  <si>
    <t>AEMO Survey ID: 1523</t>
  </si>
  <si>
    <t>G401578</t>
  </si>
  <si>
    <t>https://www.gem.wiki/Sino_Iron_power_station</t>
  </si>
  <si>
    <t>Sino Iron power station</t>
  </si>
  <si>
    <t>Cape Preston</t>
  </si>
  <si>
    <t>1072877</t>
  </si>
  <si>
    <t>1210143, 1210144, 1210145</t>
  </si>
  <si>
    <t>L407548</t>
  </si>
  <si>
    <t>G409796</t>
  </si>
  <si>
    <t>1210146, 1210147, 1210148</t>
  </si>
  <si>
    <t>G409923</t>
  </si>
  <si>
    <t>1210149, 1210150, 1210151</t>
  </si>
  <si>
    <t>G409922</t>
  </si>
  <si>
    <t>https://www.gem.wiki/Smithfield_Energy_Facility_power_station</t>
  </si>
  <si>
    <t>Smithfield Energy Facility power station</t>
  </si>
  <si>
    <t>Smithfield</t>
  </si>
  <si>
    <t>AEMO Survey ID: 1179</t>
  </si>
  <si>
    <t>AEMO DUID: SITHE04</t>
  </si>
  <si>
    <t>1028917</t>
  </si>
  <si>
    <t>L405132</t>
  </si>
  <si>
    <t>G401541</t>
  </si>
  <si>
    <t>https://www.gem.wiki/South_Hedland_power_station</t>
  </si>
  <si>
    <t>South Hedland power station</t>
  </si>
  <si>
    <t>Boodarie</t>
  </si>
  <si>
    <t>1102091</t>
  </si>
  <si>
    <t>1259967, 1260305, 1260306, 1268420</t>
  </si>
  <si>
    <t>L405133</t>
  </si>
  <si>
    <t>G401542</t>
  </si>
  <si>
    <t>https://www.gem.wiki/Southern_Cross_power_station</t>
  </si>
  <si>
    <t>Southern Cross power station</t>
  </si>
  <si>
    <t>Kambala East</t>
  </si>
  <si>
    <t>1089084</t>
  </si>
  <si>
    <t>L405134</t>
  </si>
  <si>
    <t>G401543</t>
  </si>
  <si>
    <t>G401544</t>
  </si>
  <si>
    <t>G401545</t>
  </si>
  <si>
    <t>G401546</t>
  </si>
  <si>
    <t>https://www.gem.wiki/Summerfield_power_station</t>
  </si>
  <si>
    <t>Summerfield power station</t>
  </si>
  <si>
    <t>Tepko</t>
  </si>
  <si>
    <t>Summerfield Hybrid Grid Firming Power Station</t>
  </si>
  <si>
    <t>1131792</t>
  </si>
  <si>
    <t>1303339, 1303340, 1303341, 1303342, 1303343, 1303344, 1303345, 1303346, 1303347, 1303348, 1303349, 1303350</t>
  </si>
  <si>
    <t>L407605</t>
  </si>
  <si>
    <t>G409797</t>
  </si>
  <si>
    <t>https://www.gem.wiki/Swanbank_E_power_station</t>
  </si>
  <si>
    <t>Swanbank E power station</t>
  </si>
  <si>
    <t>Ipswich</t>
  </si>
  <si>
    <t>AEMO Survey ID: 1190</t>
  </si>
  <si>
    <t>AEMO DUID: SWAN_E</t>
  </si>
  <si>
    <t>1010526</t>
  </si>
  <si>
    <t>L405135</t>
  </si>
  <si>
    <t>G401547</t>
  </si>
  <si>
    <t>https://www.gem.wiki/Tallawarra_power_station</t>
  </si>
  <si>
    <t>Tallawarra power station</t>
  </si>
  <si>
    <t>Wollongong</t>
  </si>
  <si>
    <t>AEMO Survey ID: 1192</t>
  </si>
  <si>
    <t>AEMO DUID: TALWA1</t>
  </si>
  <si>
    <t>1014217</t>
  </si>
  <si>
    <t>L405136</t>
  </si>
  <si>
    <t>G401548</t>
  </si>
  <si>
    <t>G401549</t>
  </si>
  <si>
    <t>https://www.gem.wiki/Tamar_Valley_power_station</t>
  </si>
  <si>
    <t>Tamar Valley power station</t>
  </si>
  <si>
    <t>Bell Bay</t>
  </si>
  <si>
    <t>Tasmania</t>
  </si>
  <si>
    <t>AEMO Survey ID: 1194</t>
  </si>
  <si>
    <t>AEMO DUID: TVCC201</t>
  </si>
  <si>
    <t>1067600</t>
  </si>
  <si>
    <t>1211342, 1211343</t>
  </si>
  <si>
    <t>L405137</t>
  </si>
  <si>
    <t>G401550</t>
  </si>
  <si>
    <t>AEMO Survey ID: 1195</t>
  </si>
  <si>
    <t>AEMO DUID: TVPP104</t>
  </si>
  <si>
    <t>G401551</t>
  </si>
  <si>
    <t>https://www.gem.wiki/Tarrone_GT_power_station</t>
  </si>
  <si>
    <t>Tarrone GT power station</t>
  </si>
  <si>
    <t>Macarthur</t>
  </si>
  <si>
    <t>AEMO Survey ID: 1201</t>
  </si>
  <si>
    <t>1082673</t>
  </si>
  <si>
    <t>1227283, 1311222, 1311223, 1311224</t>
  </si>
  <si>
    <t>L405139</t>
  </si>
  <si>
    <t>G401579</t>
  </si>
  <si>
    <t>https://www.gem.wiki/Torrens_Island_power_station</t>
  </si>
  <si>
    <t>Torrens Island power station</t>
  </si>
  <si>
    <t>AEMO Survey ID: 1209</t>
  </si>
  <si>
    <t>AEMO DUID: TORRA1</t>
  </si>
  <si>
    <t>1014361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</si>
  <si>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</si>
  <si>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</si>
  <si>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</si>
  <si>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</si>
  <si>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</si>
  <si>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</si>
  <si>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</si>
  <si>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</si>
  <si>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</si>
  <si>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</si>
  <si>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</si>
  <si>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</si>
  <si>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</si>
  <si>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</si>
  <si>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</si>
  <si>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AEMO DUID: TORRB4</t>
  </si>
  <si>
    <t>G401559</t>
  </si>
  <si>
    <t>https://www.gem.wiki/Townsville_power_station</t>
  </si>
  <si>
    <t>Townsville power station</t>
  </si>
  <si>
    <t>Yabulu</t>
  </si>
  <si>
    <t>AEMO Survey ID: 1724</t>
  </si>
  <si>
    <t>AEMO DUID: YABULU</t>
  </si>
  <si>
    <t>L405141</t>
  </si>
  <si>
    <t>G401560</t>
  </si>
  <si>
    <t>https://www.gem.wiki/Uranquinty_power_station</t>
  </si>
  <si>
    <t>Uranquinty power station</t>
  </si>
  <si>
    <t>Uraquinty</t>
  </si>
  <si>
    <t>AEMO Survey ID: 1218</t>
  </si>
  <si>
    <t>AEMO DUID: URANQ11</t>
  </si>
  <si>
    <t>1063281</t>
  </si>
  <si>
    <t>L405142</t>
  </si>
  <si>
    <t>G401562</t>
  </si>
  <si>
    <t>AEMO DUID: URANQ12</t>
  </si>
  <si>
    <t>G401563</t>
  </si>
  <si>
    <t>AEMO DUID: URANQ13</t>
  </si>
  <si>
    <t>G401564</t>
  </si>
  <si>
    <t>AEMO DUID: URANQ14</t>
  </si>
  <si>
    <t>G401565</t>
  </si>
  <si>
    <t>https://www.gem.wiki/Valley_power_station</t>
  </si>
  <si>
    <t>Valley power station</t>
  </si>
  <si>
    <t>Loy Yang</t>
  </si>
  <si>
    <t>AEMO Survey ID: 1220</t>
  </si>
  <si>
    <t>AEMO DUID: VPGS1</t>
  </si>
  <si>
    <t>Valley Aking</t>
  </si>
  <si>
    <t>1052681</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</si>
  <si>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</si>
  <si>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</si>
  <si>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</si>
  <si>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</si>
  <si>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</si>
  <si>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</si>
  <si>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</si>
  <si>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</si>
  <si>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</si>
  <si>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</si>
  <si>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</si>
  <si>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</si>
  <si>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</si>
  <si>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</si>
  <si>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Wagerup</t>
  </si>
  <si>
    <t>1064465</t>
  </si>
  <si>
    <t>L407538</t>
  </si>
  <si>
    <t>G409801</t>
  </si>
  <si>
    <t>G409800</t>
  </si>
  <si>
    <t>https://www.gem.wiki/Winston_Energy_Reserve_1_Project</t>
  </si>
  <si>
    <t>Winston Energy Reserve 1 Project</t>
  </si>
  <si>
    <t>Winton</t>
  </si>
  <si>
    <t>L408147</t>
  </si>
  <si>
    <t>G411337</t>
  </si>
  <si>
    <t>https://www.gem.wiki/Worsley_Refinery_power_station</t>
  </si>
  <si>
    <t>Worsley Refinery power station</t>
  </si>
  <si>
    <t>Worsley</t>
  </si>
  <si>
    <t>1033497</t>
  </si>
  <si>
    <t>L100043</t>
  </si>
  <si>
    <t>G411126</t>
  </si>
  <si>
    <t>https://www.gem.wiki/Yarnima_power_station</t>
  </si>
  <si>
    <t>Yarnima power station</t>
  </si>
  <si>
    <t>1089388</t>
  </si>
  <si>
    <t>1311731, 1240021, 1240022, 1250930, 1250931</t>
  </si>
  <si>
    <t>L407536</t>
  </si>
  <si>
    <t>G409798</t>
  </si>
  <si>
    <t>https://www.gem.wiki/Yarwun_power_station</t>
  </si>
  <si>
    <t>Yarwun power station</t>
  </si>
  <si>
    <t>Yarwun</t>
  </si>
  <si>
    <t>AEMO Survey ID: 1257</t>
  </si>
  <si>
    <t>AEMO DUID: YARWUN_1</t>
  </si>
  <si>
    <t>L405144</t>
  </si>
  <si>
    <t>G401572</t>
  </si>
  <si>
    <t>https://www.gem.wiki/Jacques_Lekawe_power_station</t>
  </si>
  <si>
    <t>New Caledonia</t>
  </si>
  <si>
    <t>Jacques Lekawe power station</t>
  </si>
  <si>
    <t>Centrale thermique Jacques Iékawé de Népoui</t>
  </si>
  <si>
    <t>Nepoui</t>
  </si>
  <si>
    <t>Melanesia</t>
  </si>
  <si>
    <t>L408148</t>
  </si>
  <si>
    <t>G411336</t>
  </si>
  <si>
    <t>https://www.gem.wiki/Glenbrook_power_station</t>
  </si>
  <si>
    <t>New Zealand</t>
  </si>
  <si>
    <t>Glenbrook power station</t>
  </si>
  <si>
    <t>Trustpower</t>
  </si>
  <si>
    <t>Glenbrook</t>
  </si>
  <si>
    <t>Auckland</t>
  </si>
  <si>
    <t>L407928</t>
  </si>
  <si>
    <t>G411125</t>
  </si>
  <si>
    <t>https://www.gem.wiki/Huntly_Power_Station</t>
  </si>
  <si>
    <t>Huntly power station</t>
  </si>
  <si>
    <t>Genesis Energy</t>
  </si>
  <si>
    <t>Huntly</t>
  </si>
  <si>
    <t>Waikato</t>
  </si>
  <si>
    <t>1015220</t>
  </si>
  <si>
    <t>L103096</t>
  </si>
  <si>
    <t>G407368</t>
  </si>
  <si>
    <t>G410346</t>
  </si>
  <si>
    <t>1174868, 1184029</t>
  </si>
  <si>
    <t>G410345</t>
  </si>
  <si>
    <t>G407367</t>
  </si>
  <si>
    <t>https://www.gem.wiki/Junction_Road_power_station</t>
  </si>
  <si>
    <t>Junction Road power station</t>
  </si>
  <si>
    <t>Burgess Park</t>
  </si>
  <si>
    <t>Taranaki</t>
  </si>
  <si>
    <t>1114190</t>
  </si>
  <si>
    <t>L406870</t>
  </si>
  <si>
    <t>G407365</t>
  </si>
  <si>
    <t>G407364</t>
  </si>
  <si>
    <t>https://www.gem.wiki/McKee_power_station</t>
  </si>
  <si>
    <t>McKee power station</t>
  </si>
  <si>
    <t>Waitara</t>
  </si>
  <si>
    <t>1076797</t>
  </si>
  <si>
    <t>L406865</t>
  </si>
  <si>
    <t>G407348</t>
  </si>
  <si>
    <t>G407347</t>
  </si>
  <si>
    <t>https://www.gem.wiki/Stratford_power_station</t>
  </si>
  <si>
    <t>Stratford power station</t>
  </si>
  <si>
    <t>Stratford</t>
  </si>
  <si>
    <t>Taranaki CC</t>
  </si>
  <si>
    <t>1031989</t>
  </si>
  <si>
    <t>L406866</t>
  </si>
  <si>
    <t>G407351</t>
  </si>
  <si>
    <t>Peaker 1</t>
  </si>
  <si>
    <t>G407350</t>
  </si>
  <si>
    <t>Peaker 2</t>
  </si>
  <si>
    <t>G407349</t>
  </si>
  <si>
    <t>https://www.gem.wiki/Waikato_power_station</t>
  </si>
  <si>
    <t>Waikato power station</t>
  </si>
  <si>
    <t>Otorohanga</t>
  </si>
  <si>
    <t>1115258</t>
  </si>
  <si>
    <t>L406864</t>
  </si>
  <si>
    <t>G407346</t>
  </si>
  <si>
    <t>G407345</t>
  </si>
  <si>
    <t>G407344</t>
  </si>
  <si>
    <t>G407343</t>
  </si>
  <si>
    <t>G407342</t>
  </si>
  <si>
    <t>G407341</t>
  </si>
  <si>
    <t>https://www.gem.wiki/Whareroa_power_station</t>
  </si>
  <si>
    <t>Whareroa power station</t>
  </si>
  <si>
    <t>Hāwera</t>
  </si>
  <si>
    <t>Hawera</t>
  </si>
  <si>
    <t>1020935</t>
  </si>
  <si>
    <t>1174990, 1174992, 1174993, 1174994, 1174995</t>
  </si>
  <si>
    <t>L406871</t>
  </si>
  <si>
    <t>G407366</t>
  </si>
  <si>
    <t>https://www.gem.wiki/Whirinaki_power_station</t>
  </si>
  <si>
    <t>Whirinaki power station</t>
  </si>
  <si>
    <t>Eskdale</t>
  </si>
  <si>
    <t>1057923</t>
  </si>
  <si>
    <t>L408142</t>
  </si>
  <si>
    <t>G411335</t>
  </si>
  <si>
    <t>G411334</t>
  </si>
  <si>
    <t>G411333</t>
  </si>
  <si>
    <t>G411332</t>
  </si>
  <si>
    <t>G411331</t>
  </si>
  <si>
    <t>G411348</t>
  </si>
  <si>
    <t>Column Name</t>
  </si>
  <si>
    <t>Definition</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</si>
  <si>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</si>
  <si>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</si>
  <si>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</si>
  <si>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</si>
  <si>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</si>
  <si>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</si>
  <si>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</si>
  <si>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</si>
  <si>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</si>
  <si>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</si>
  <si>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</si>
  <si>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</si>
  <si>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</si>
  <si>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</si>
  <si>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</si>
  <si>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</si>
  <si>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</si>
  <si>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</si>
  <si>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</si>
  <si>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</si>
  <si>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</si>
  <si>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Based on definitons of sub-regions from the United National Statistics Division M49: https://unstats.un.org/unsd/methodology/m49/</t>
  </si>
  <si>
    <t>Internal manually generated ID for the power station (non-unique)</t>
  </si>
  <si>
    <t>Internal manually generated ID for the unit (unique)</t>
  </si>
  <si>
    <t>S&amp;P WEPP power station location ID (external)</t>
  </si>
  <si>
    <t>S&amp;P WEPP unit ID (external)</t>
  </si>
  <si>
    <t>Commonly used name in the locally used script</t>
  </si>
  <si>
    <t>Alternative names, including the name in local script</t>
  </si>
  <si>
    <t>For example, government database ID</t>
  </si>
  <si>
    <t>Wiki URL for plant</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</si>
  <si>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</si>
  <si>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</si>
  <si>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</si>
  <si>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Column</t>
  </si>
  <si>
    <t>Abbreviation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</si>
  <si>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</si>
  <si>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</si>
  <si>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</si>
  <si>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</si>
  <si>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</si>
  <si>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</si>
  <si>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</si>
  <si>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</si>
  <si>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</si>
  <si>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</si>
  <si>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</si>
  <si>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</si>
  <si>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</si>
  <si>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</si>
  <si>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</si>
  <si>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</si>
  <si>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</si>
  <si>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</si>
  <si>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coalbed methane</t>
  </si>
  <si>
    <t>crude oil</t>
  </si>
  <si>
    <t>diesel</t>
  </si>
  <si>
    <t>fuel oil</t>
  </si>
  <si>
    <t>heavy fuel oil</t>
  </si>
  <si>
    <t>light fuel oil</t>
  </si>
  <si>
    <t>petroleum coke</t>
  </si>
  <si>
    <t>jet fuel</t>
  </si>
  <si>
    <t>liquefied petroleum gas</t>
  </si>
  <si>
    <t>naphtha</t>
  </si>
  <si>
    <t>G</t>
  </si>
  <si>
    <t>gasoline</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</si>
  <si>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</si>
  <si>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</si>
  <si>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</si>
  <si>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</si>
  <si>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</si>
  <si>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</si>
  <si>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</si>
  <si>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</si>
  <si>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</si>
  <si>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</si>
  <si>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</si>
  <si>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</si>
  <si>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</si>
  <si>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</si>
  <si>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</si>
  <si>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</si>
  <si>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</si>
  <si>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Global Gas Plant Tracker - August 2023</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</si>
  <si>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</si>
  <si>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</si>
  <si>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August 2023</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</si>
  <si>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</si>
  <si>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</si>
  <si>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</si>
  <si>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</si>
  <si>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</si>
  <si>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</si>
  <si>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</si>
  <si>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</si>
  <si>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</si>
  <si>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</si>
  <si>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</si>
  <si>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</si>
  <si>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</si>
  <si>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</si>
  <si>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</si>
  <si>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</si>
  <si>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</si>
  <si>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</si>
  <si>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</si>
  <si>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</si>
  <si>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</si>
  <si>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</si>
  <si>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</si>
  <si>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</si>
  <si>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</si>
  <si>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</si>
  <si>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</si>
  <si>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algeria</t>
  </si>
  <si>
    <t>brazil</t>
  </si>
  <si>
    <t>china</t>
  </si>
  <si>
    <t xml:space="preserve">summed operating </t>
  </si>
  <si>
    <t>summed all capacity</t>
  </si>
  <si>
    <t>all</t>
  </si>
  <si>
    <t>summed announced</t>
  </si>
  <si>
    <t>summed pre-construction</t>
  </si>
  <si>
    <t>summed construction</t>
  </si>
  <si>
    <t>summed shelved</t>
  </si>
  <si>
    <t>summed mothballed</t>
  </si>
  <si>
    <t>summed cancelled</t>
  </si>
  <si>
    <t>summed retired</t>
  </si>
  <si>
    <t>good</t>
  </si>
  <si>
    <t>bad - 478,733</t>
  </si>
  <si>
    <t>bad -3,972,282</t>
  </si>
  <si>
    <t>bad - 158,310</t>
  </si>
  <si>
    <t>tests from this sheet for internal consistency</t>
  </si>
  <si>
    <t>tests - from summary tables</t>
  </si>
  <si>
    <t xml:space="preserve">Tests from summary tables and asana </t>
  </si>
  <si>
    <t>good - 2,042,851</t>
  </si>
  <si>
    <t>good - 67,990</t>
  </si>
  <si>
    <t>good - 295,001</t>
  </si>
  <si>
    <t>good - 4,577</t>
  </si>
  <si>
    <t>good - 4,909</t>
  </si>
  <si>
    <t>good - 51,497</t>
  </si>
  <si>
    <t>good - 206,809</t>
  </si>
  <si>
    <t>good - 105,273</t>
  </si>
  <si>
    <t>good - 59,672</t>
  </si>
  <si>
    <t>good - 168,337</t>
  </si>
  <si>
    <t>good - 29,664</t>
  </si>
  <si>
    <t>good - 7,365</t>
  </si>
  <si>
    <t>good - 11,842</t>
  </si>
  <si>
    <t xml:space="preserve">good </t>
  </si>
  <si>
    <t>good - 184</t>
  </si>
  <si>
    <t>good - 2,028</t>
  </si>
  <si>
    <t>good - 17,184</t>
  </si>
  <si>
    <t>good - 150</t>
  </si>
  <si>
    <t>year</t>
  </si>
  <si>
    <t>tests - all reults from summary</t>
  </si>
  <si>
    <t>bad see to right - but could be ranges that we lose)</t>
  </si>
  <si>
    <t>all capacity should equal all in A6</t>
  </si>
  <si>
    <t xml:space="preserve">summed operating CC </t>
  </si>
  <si>
    <t>summed operating AFC</t>
  </si>
  <si>
    <t>summed operating GT</t>
  </si>
  <si>
    <t>summed operating ST</t>
  </si>
  <si>
    <t>summed operating ICCC</t>
  </si>
  <si>
    <t>summed operating ISCC</t>
  </si>
  <si>
    <t>summed operating IC</t>
  </si>
  <si>
    <t>summed operating not found</t>
  </si>
  <si>
    <t>summed added operating by start year</t>
  </si>
  <si>
    <t>good - no data in filter of other tab</t>
  </si>
  <si>
    <t>good - none operating</t>
  </si>
  <si>
    <t>Row Labels</t>
  </si>
  <si>
    <t>(blank)</t>
  </si>
  <si>
    <t>Grand Total</t>
  </si>
  <si>
    <t>(All)</t>
  </si>
  <si>
    <t>Sum of Capacity (MW)</t>
  </si>
  <si>
    <t>good - from pivot table</t>
  </si>
  <si>
    <t>good- from pivot table</t>
  </si>
  <si>
    <t>good - also from pivot table</t>
  </si>
  <si>
    <t>summed operating CC age 0-9</t>
  </si>
  <si>
    <t>summed operating CC age 10-19</t>
  </si>
  <si>
    <t>summed operating CC age 20-29</t>
  </si>
  <si>
    <t xml:space="preserve">map1 </t>
  </si>
  <si>
    <t>map 2</t>
  </si>
  <si>
    <t xml:space="preserve">summed operating CC start year 2013 </t>
  </si>
  <si>
    <t>GOOD - pivot</t>
  </si>
  <si>
    <t>checked for graph 3:</t>
  </si>
  <si>
    <t>gas turbine 50+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</si>
</sst>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
      <sz val="11"/>
      <color rgb="FF000000"/>
      <name val="Calibri"/>
      <family val="2"/>
      <scheme val="minor"/>
    </font>
    <font>
      <b/>
      <sz val="11"/>
      <color theme="1"/>
      <name val="Calibri"/>
      <family val="2"/>
      <scheme val="minor"/>
    </font>
    <font>
      <sz val="10"/>
      <color theme="1"/>
      <name val="Arial"/>
      <family val="2"/>
    </font>
    <font>
      <i/>
      <sz val="11"/>
      <color theme="1"/>
      <name val="Calibri"/>
      <family val="2"/>
      <scheme val="minor"/>
    </font>
    <font>
      <b/>
      <i/>
      <sz val="11"/>
      <color theme="1"/>
      <name val="Calibri"/>
      <family val="2"/>
      <scheme val="minor"/>
    </font>
    <font>
      <b/>
      <i/>
      <sz val="10"/>
      <color theme="1"/>
      <name val="Arial"/>
      <family val="2"/>
    </font>
    <font>
      <sz val="12"/>
      <color rgb="FF839496"/>
      <name val="Menlo"/>
      <family val="2"/>
    </font>
    <font>
      <sz val="12"/>
      <color rgb="FF839496"/>
      <name val="Arial"/>
      <family val="2"/>
    </font>
    <font>
      <u/>
      <sz val="11"/>
      <color rgb="FF000000"/>
      <name val="Calibri"/>
      <family val="2"/>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bottom/>
      <diagonal/>
    </border>
  </borders>
  <cellStyleXfs count="1">
    <xf numFmtId="0" fontId="0" fillId="0" borderId="0"/>
  </cellStyleXfs>
  <cellXfs count="34">
    <xf numFmtId="0" fontId="0" fillId="0" borderId="0" xfId="0"/>
    <xf numFmtId="0" fontId="1" fillId="0" borderId="1" xfId="0" applyFont="1" applyBorder="1" applyAlignment="1">
      <alignment horizontal="center"/>
    </xf>
    <xf numFmtId="3" fontId="1" fillId="0" borderId="1" xfId="0" applyNumberFormat="1" applyFont="1" applyBorder="1" applyAlignment="1">
      <alignment horizontal="center"/>
    </xf>
    <xf numFmtId="4" fontId="1" fillId="0" borderId="1" xfId="0" applyNumberFormat="1" applyFont="1" applyBorder="1" applyAlignment="1">
      <alignment horizontal="center"/>
    </xf>
    <xf numFmtId="0" fontId="2" fillId="0" borderId="2" xfId="0" applyFont="1" applyBorder="1" applyAlignment="1">
      <alignment horizontal="left"/>
    </xf>
    <xf numFmtId="3" fontId="0" fillId="0" borderId="0" xfId="0" applyNumberFormat="1"/>
    <xf numFmtId="3" fontId="3" fillId="0" borderId="2" xfId="0" applyNumberFormat="1" applyFont="1" applyBorder="1" applyAlignment="1">
      <alignment horizontal="right"/>
    </xf>
    <xf numFmtId="4" fontId="3" fillId="0" borderId="2" xfId="0" applyNumberFormat="1" applyFont="1" applyBorder="1" applyAlignment="1">
      <alignment horizontal="right"/>
    </xf>
    <xf numFmtId="3" fontId="0" fillId="0" borderId="0" xfId="0" applyNumberFormat="1" applyAlignment="1">
      <alignment horizontal="right"/>
    </xf>
    <xf numFmtId="4" fontId="0" fillId="0" borderId="0" xfId="0" applyNumberFormat="1" applyAlignment="1">
      <alignment horizontal="right"/>
    </xf>
    <xf numFmtId="0" fontId="4" fillId="0" borderId="2" xfId="0" applyFont="1" applyBorder="1"/>
    <xf numFmtId="0" fontId="5" fillId="0" borderId="0" xfId="0" applyFont="1"/>
    <xf numFmtId="0" fontId="0" fillId="0" borderId="0" xfId="0" applyFont="1"/>
    <xf numFmtId="0" fontId="6" fillId="0" borderId="0" xfId="0" applyFont="1"/>
    <xf numFmtId="3" fontId="6" fillId="0" borderId="0" xfId="0" applyNumberFormat="1" applyFont="1"/>
    <xf numFmtId="0" fontId="7" fillId="0" borderId="0" xfId="0" applyFont="1"/>
    <xf numFmtId="0" fontId="8" fillId="0" borderId="0" xfId="0" applyFont="1"/>
    <xf numFmtId="3" fontId="9"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10" fillId="0" borderId="0" xfId="0" applyFont="1"/>
    <xf numFmtId="0" fontId="11" fillId="0" borderId="0" xfId="0" applyFont="1"/>
    <xf numFmtId="0" fontId="1" fillId="0" borderId="3" xfId="0" applyFont="1" applyFill="1" applyBorder="1" applyAlignment="1">
      <alignment horizontal="center"/>
    </xf>
    <xf numFmtId="3" fontId="3" fillId="0" borderId="0" xfId="0" applyNumberFormat="1" applyFont="1" applyBorder="1" applyAlignment="1">
      <alignment horizontal="right"/>
    </xf>
    <xf numFmtId="3" fontId="0" fillId="0" borderId="2" xfId="0" applyNumberFormat="1" applyBorder="1"/>
    <xf numFmtId="4" fontId="3" fillId="0" borderId="0" xfId="0" applyNumberFormat="1" applyFont="1" applyBorder="1" applyAlignment="1">
      <alignment horizontal="right"/>
    </xf>
    <xf numFmtId="3" fontId="0" fillId="0" borderId="2" xfId="0" applyNumberFormat="1" applyBorder="1" applyAlignment="1">
      <alignment horizontal="right"/>
    </xf>
    <xf numFmtId="4" fontId="0" fillId="0" borderId="2" xfId="0" applyNumberFormat="1" applyBorder="1" applyAlignment="1">
      <alignment horizontal="right"/>
    </xf>
    <xf numFmtId="3" fontId="0" fillId="0" borderId="0" xfId="0" applyNumberFormat="1" applyBorder="1"/>
    <xf numFmtId="3" fontId="0" fillId="0" borderId="0" xfId="0" applyNumberFormat="1" applyBorder="1" applyAlignment="1">
      <alignment horizontal="right"/>
    </xf>
    <xf numFmtId="0" fontId="12" fillId="0" borderId="2" xfId="0" applyFont="1" applyBorder="1" applyAlignment="1">
      <alignment horizontal="left"/>
    </xf>
    <xf numFmtId="3" fontId="4" fillId="0" borderId="2" xfId="0" applyNumberFormat="1" applyFont="1" applyBorder="1"/>
    <xf numFmtId="3" fontId="4" fillId="0" borderId="2"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m-tah" refreshedDate="45209.937170486111" createdVersion="8" refreshedVersion="8" minRefreshableVersion="3" recordCount="11788" xr:uid="{AB1E563D-AF3B-5349-8F03-0CC4B91804C6}">
  <cacheSource type="worksheet">
    <worksheetSource ref="A1:AJ1048576" sheet="Gas &amp;amp; Oil Units"/>
  </cacheSource>
  <cacheFields count="36">
    <cacheField name="Wiki URL" numFmtId="0">
      <sharedItems containsBlank="1"/>
    </cacheField>
    <cacheField name="Country" numFmtId="0">
      <sharedItems containsBlank="1" count="153">
        <s v="Algeria"/>
        <s v="Angola"/>
        <s v="Benin"/>
        <s v="Botswana"/>
        <s v="Cameroon"/>
        <s v="Côte d'Ivoire"/>
        <s v="DR Congo"/>
        <s v="Egypt"/>
        <s v="Eswatini"/>
        <s v="Ethiopia"/>
        <s v="Ghana"/>
        <s v="Kenya"/>
        <s v="Libya"/>
        <s v="Mali"/>
        <s v="Mauritania"/>
        <s v="Morocco"/>
        <s v="Mozambique"/>
        <s v="Namibia"/>
        <s v="Nigeria"/>
        <s v="Republic of the Congo"/>
        <s v="Réunion"/>
        <s v="Senegal"/>
        <s v="Sierra Leone"/>
        <s v="Somalia"/>
        <s v="South Africa"/>
        <s v="Sudan"/>
        <s v="Tanzania"/>
        <s v="Togo"/>
        <s v="Tunisia"/>
        <s v="Western Sahara"/>
        <s v="Zambia"/>
        <s v="Zimbabwe"/>
        <s v="Antigua and Barbuda"/>
        <s v="Argentina"/>
        <s v="Aruba"/>
        <s v="Bahamas"/>
        <s v="Barbados"/>
        <s v="Bermuda"/>
        <s v="Bolivia"/>
        <s v="Brazil"/>
        <s v="Canada"/>
        <s v="Cayman Islands"/>
        <s v="Chile"/>
        <s v="Colombia"/>
        <s v="Costa Rica"/>
        <s v="Cuba"/>
        <s v="Dominican Republic"/>
        <s v="Ecuador"/>
        <s v="El Salvador"/>
        <s v="French Guiana"/>
        <s v="Guadeloupe"/>
        <s v="Guatemala"/>
        <s v="Guyana"/>
        <s v="Honduras"/>
        <s v="Jamaica"/>
        <s v="Martinique"/>
        <s v="Mexico"/>
        <s v="Nicaragua"/>
        <s v="Panama"/>
        <s v="Peru"/>
        <s v="Suriname"/>
        <s v="Trinidad and Tobago"/>
        <s v="United States"/>
        <s v="Uruguay"/>
        <s v="Venezuela"/>
        <s v="Afghanistan"/>
        <s v="Armenia"/>
        <s v="Azerbaijan"/>
        <s v="Bahrain"/>
        <s v="Bangladesh"/>
        <s v="Brunei"/>
        <s v="Cambodia"/>
        <s v="China"/>
        <s v="Cyprus"/>
        <s v="Georgia"/>
        <s v="Hong Kong"/>
        <s v="India"/>
        <s v="Indonesia"/>
        <s v="Iran"/>
        <s v="Iraq"/>
        <s v="Israel"/>
        <s v="Japan"/>
        <s v="Jordan"/>
        <s v="Kazakhstan"/>
        <s v="Kuwait"/>
        <s v="Kyrgyzstan"/>
        <s v="Lebanon"/>
        <s v="Macao"/>
        <s v="Malaysia"/>
        <s v="Myanmar"/>
        <s v="Oman"/>
        <s v="Pakistan"/>
        <s v="Palestine"/>
        <s v="Philippines"/>
        <s v="Qatar"/>
        <s v="Saudi Arabia"/>
        <s v="Singapore"/>
        <s v="South Korea"/>
        <s v="Sri Lanka"/>
        <s v="Syria"/>
        <s v="Taiwan"/>
        <s v="Tajikistan"/>
        <s v="Thailand"/>
        <s v="Timor-Leste"/>
        <s v="Turkmenistan"/>
        <s v="Türkiye"/>
        <s v="United Arab Emirates"/>
        <s v="Uzbekistan"/>
        <s v="Vietnam"/>
        <s v="Yemen"/>
        <s v="Albania"/>
        <s v="Austria"/>
        <s v="Belarus"/>
        <s v="Belgium"/>
        <s v="Bosnia and Herzegovina"/>
        <s v="Bulgaria"/>
        <s v="Croatia"/>
        <s v="Czech Republic"/>
        <s v="Denmark"/>
        <s v="Estonia"/>
        <s v="Finland"/>
        <s v="France"/>
        <s v="Germany"/>
        <s v="Gibraltar"/>
        <s v="Greece"/>
        <s v="Hungary"/>
        <s v="Ireland"/>
        <s v="Isle of Man"/>
        <s v="Italy"/>
        <s v="Latvia"/>
        <s v="Lithuania"/>
        <s v="Malta"/>
        <s v="Moldova"/>
        <s v="Montenegro"/>
        <s v="Netherlands"/>
        <s v="North Macedonia"/>
        <s v="Norway"/>
        <s v="Poland"/>
        <s v="Portugal"/>
        <s v="Romania"/>
        <s v="Russia"/>
        <s v="Serbia"/>
        <s v="Slovakia"/>
        <s v="Slovenia"/>
        <s v="Spain"/>
        <s v="Sweden"/>
        <s v="Switzerland"/>
        <s v="Ukraine"/>
        <s v="United Kingdom"/>
        <s v="Australia"/>
        <s v="New Caledonia"/>
        <s v="New Zealand"/>
        <m/>
      </sharedItems>
    </cacheField>
    <cacheField name="Plant name" numFmtId="0">
      <sharedItems containsBlank="1"/>
    </cacheField>
    <cacheField name="Plant name (local script)" numFmtId="0">
      <sharedItems containsBlank="1"/>
    </cacheField>
    <cacheField name="Unit name" numFmtId="0">
      <sharedItems containsBlank="1"/>
    </cacheField>
    <cacheField name="Fuel" numFmtId="0">
      <sharedItems containsBlank="1"/>
    </cacheField>
    <cacheField name="Capacity (MW)" numFmtId="0">
      <sharedItems containsBlank="1" containsMixedTypes="1" containsNumber="1" minValue="1" maxValue="6491"/>
    </cacheField>
    <cacheField name="Status" numFmtId="0">
      <sharedItems containsBlank="1" count="9">
        <s v="operating"/>
        <s v="construction"/>
        <s v="pre-construction"/>
        <s v="announced"/>
        <s v="shelved"/>
        <s v="cancelled"/>
        <s v="retired"/>
        <s v="mothballed"/>
        <m/>
      </sharedItems>
    </cacheField>
    <cacheField name="Technology" numFmtId="0">
      <sharedItems containsBlank="1" count="9">
        <s v="CC"/>
        <s v="GT"/>
        <s v="ISCC"/>
        <s v="ST"/>
        <s v="IC"/>
        <s v="not found"/>
        <s v="ICCC"/>
        <s v="AFC"/>
        <m/>
      </sharedItems>
    </cacheField>
    <cacheField name="CHP" numFmtId="0">
      <sharedItems containsBlank="1"/>
    </cacheField>
    <cacheField name="Hydrogen capable?" numFmtId="0">
      <sharedItems containsBlank="1"/>
    </cacheField>
    <cacheField name="CCS attachment?" numFmtId="0">
      <sharedItems containsBlank="1"/>
    </cacheField>
    <cacheField name="Coal-to-gas conversion/replacement?" numFmtId="0">
      <sharedItems containsBlank="1"/>
    </cacheField>
    <cacheField name="Start year" numFmtId="3">
      <sharedItems containsBlank="1" containsMixedTypes="1" containsNumber="1" containsInteger="1" minValue="1924" maxValue="2041" count="115">
        <n v="2019"/>
        <n v="2010"/>
        <n v="2014"/>
        <n v="2022"/>
        <n v="2007"/>
        <n v="2016"/>
        <n v="2020"/>
        <n v="2024"/>
        <n v="2004"/>
        <n v="2009"/>
        <n v="2002"/>
        <n v="2001"/>
        <n v="1988"/>
        <n v="2015"/>
        <n v="1999"/>
        <n v="2000"/>
        <n v="2003"/>
        <n v="2011"/>
        <n v="1992"/>
        <n v="1993"/>
        <n v="1994"/>
        <n v="2005"/>
        <n v="2013"/>
        <n v="1998"/>
        <n v="1989"/>
        <n v="1990"/>
        <n v="1982"/>
        <n v="1983"/>
        <n v="1984"/>
        <n v="1991"/>
        <n v="2021"/>
        <n v="2017"/>
        <n v="1986"/>
        <n v="1987"/>
        <n v="2018"/>
        <n v="1974"/>
        <n v="1965"/>
        <n v="2006"/>
        <n v="1975"/>
        <n v="2012"/>
        <n v="2025"/>
        <n v="2027"/>
        <n v="2029"/>
        <s v="not found"/>
        <n v="1997"/>
        <m/>
        <n v="1985"/>
        <n v="2008"/>
        <n v="1995"/>
        <n v="2023"/>
        <n v="1976"/>
        <n v="1980"/>
        <s v="2024-2025"/>
        <n v="2028"/>
        <n v="2026"/>
        <n v="2037"/>
        <n v="2030"/>
        <n v="2034"/>
        <n v="2031"/>
        <n v="2032"/>
        <n v="1981"/>
        <n v="1963"/>
        <n v="1971"/>
        <n v="1969"/>
        <n v="1961"/>
        <n v="1970"/>
        <n v="1956"/>
        <n v="1996"/>
        <n v="1978"/>
        <n v="1960"/>
        <n v="1972"/>
        <n v="1959"/>
        <n v="1962"/>
        <n v="1973"/>
        <n v="1967"/>
        <n v="1968"/>
        <n v="1979"/>
        <s v="2024-2026"/>
        <s v="2024-2027"/>
        <n v="1977"/>
        <n v="1958"/>
        <n v="1957"/>
        <n v="1964"/>
        <n v="1954"/>
        <n v="1966"/>
        <n v="1951"/>
        <n v="1955"/>
        <n v="2035"/>
        <n v="1952"/>
        <n v="1950"/>
        <n v="1953"/>
        <n v="2041"/>
        <n v="2036"/>
        <n v="2038"/>
        <s v="2003-2009"/>
        <s v="2006-2015"/>
        <n v="1944"/>
        <s v="1962-1975"/>
        <s v="2008-2012"/>
        <n v="1930"/>
        <s v="1973-1975"/>
        <n v="1948"/>
        <n v="1941"/>
        <n v="1936"/>
        <s v="2018-2019"/>
        <s v="2023-2025"/>
        <s v="2007-2008"/>
        <s v="2023-2024"/>
        <s v="2025-2027"/>
        <s v="2025-2026"/>
        <s v="2002-2004"/>
        <n v="1931"/>
        <n v="1925"/>
        <n v="1942"/>
        <n v="1924"/>
      </sharedItems>
    </cacheField>
    <cacheField name="Retired year" numFmtId="3">
      <sharedItems containsBlank="1" containsMixedTypes="1" containsNumber="1" containsInteger="1" minValue="2002" maxValue="2027"/>
    </cacheField>
    <cacheField name="Planned retire" numFmtId="3">
      <sharedItems containsString="0" containsBlank="1" containsNumber="1" containsInteger="1" minValue="2019" maxValue="2070"/>
    </cacheField>
    <cacheField name="Operator" numFmtId="0">
      <sharedItems containsBlank="1"/>
    </cacheField>
    <cacheField name="Latitude" numFmtId="4">
      <sharedItems containsBlank="1" containsMixedTypes="1" containsNumber="1" minValue="-45.814397" maxValue="70.685400000000001"/>
    </cacheField>
    <cacheField name="Longitude" numFmtId="4">
      <sharedItems containsBlank="1" containsMixedTypes="1" containsNumber="1" minValue="-151.3777" maxValue="176.88786826038699"/>
    </cacheField>
    <cacheField name="Location accuracy" numFmtId="0">
      <sharedItems containsBlank="1"/>
    </cacheField>
    <cacheField name="City" numFmtId="0">
      <sharedItems containsBlank="1"/>
    </cacheField>
    <cacheField name="Local area (taluk, county)" numFmtId="0">
      <sharedItems containsBlank="1"/>
    </cacheField>
    <cacheField name="Major area (prefecture, district)" numFmtId="0">
      <sharedItems containsBlank="1"/>
    </cacheField>
    <cacheField name="Subnational unit (province, state)" numFmtId="0">
      <sharedItems containsBlank="1"/>
    </cacheField>
    <cacheField name="Region" numFmtId="0">
      <sharedItems containsBlank="1" count="6">
        <s v="Africa"/>
        <s v="Americas"/>
        <s v="Asia"/>
        <s v="Europe"/>
        <s v="Oceania"/>
        <m/>
      </sharedItems>
    </cacheField>
    <cacheField name="Sub-region" numFmtId="0">
      <sharedItems containsBlank="1"/>
    </cacheField>
    <cacheField name="Other IDs (location)" numFmtId="0">
      <sharedItems containsBlank="1"/>
    </cacheField>
    <cacheField name="Other IDs (unit)" numFmtId="0">
      <sharedItems containsBlank="1"/>
    </cacheField>
    <cacheField name="Other plant names" numFmtId="0">
      <sharedItems containsBlank="1"/>
    </cacheField>
    <cacheField name="Captive [heat, power, both]" numFmtId="0">
      <sharedItems containsBlank="1"/>
    </cacheField>
    <cacheField name="Captive industry type" numFmtId="0">
      <sharedItems containsBlank="1"/>
    </cacheField>
    <cacheField name="Captive non-industry use [heat, power, both, none]" numFmtId="0">
      <sharedItems containsBlank="1"/>
    </cacheField>
    <cacheField name="WEPP location ID" numFmtId="0">
      <sharedItems containsBlank="1"/>
    </cacheField>
    <cacheField name="WEPP unit ID" numFmtId="3">
      <sharedItems containsBlank="1" containsMixedTypes="1" containsNumber="1" containsInteger="1" minValue="39" maxValue="12991301299118"/>
    </cacheField>
    <cacheField name="GEM location ID" numFmtId="0">
      <sharedItems containsBlank="1"/>
    </cacheField>
    <cacheField name="GEM unit I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88">
  <r>
    <s v="https://www.gem.wiki/Ain_Arnet_power_plant"/>
    <x v="0"/>
    <s v="Ain Arnet power plant"/>
    <s v="محطة عين ارنات لتوليد الكهرباء"/>
    <s v="1"/>
    <s v="NG/D"/>
    <n v="338"/>
    <x v="0"/>
    <x v="0"/>
    <s v="Y"/>
    <s v="not found"/>
    <s v="not found"/>
    <m/>
    <x v="0"/>
    <m/>
    <m/>
    <m/>
    <n v="36.157606999999999"/>
    <n v="5.2065479999999997"/>
    <s v="exact"/>
    <s v="Aïn Arnat"/>
    <m/>
    <m/>
    <s v="Sétif"/>
    <x v="0"/>
    <s v="Northern Africa"/>
    <m/>
    <m/>
    <s v="Centrale Electrique Ain Arnat"/>
    <s v="power"/>
    <m/>
    <s v="power"/>
    <s v="1097812"/>
    <n v="1252840"/>
    <s v="L406038"/>
    <s v="G408014"/>
  </r>
  <r>
    <s v="https://www.gem.wiki/Ain_Arnet_power_plant"/>
    <x v="0"/>
    <s v="Ain Arnet power plant"/>
    <s v="محطة عين ارنات لتوليد الكهرباء"/>
    <s v="2"/>
    <s v="NG/D"/>
    <n v="338"/>
    <x v="0"/>
    <x v="0"/>
    <s v="Y"/>
    <s v="not found"/>
    <s v="not found"/>
    <m/>
    <x v="0"/>
    <m/>
    <m/>
    <m/>
    <n v="36.157606999999999"/>
    <n v="5.2065479999999997"/>
    <s v="exact"/>
    <s v="Aïn Arnat"/>
    <m/>
    <m/>
    <s v="Sétif"/>
    <x v="0"/>
    <s v="Northern Africa"/>
    <m/>
    <m/>
    <s v="Centrale Electrique Ain Arnat"/>
    <s v="power"/>
    <m/>
    <s v="power"/>
    <s v="1097812"/>
    <n v="1306905"/>
    <s v="L406038"/>
    <s v="G408013"/>
  </r>
  <r>
    <s v="https://www.gem.wiki/Ain_Arnet_power_plant"/>
    <x v="0"/>
    <s v="Ain Arnet power plant"/>
    <s v="محطة عين ارنات لتوليد الكهرباء"/>
    <s v="3"/>
    <s v="NG/D"/>
    <n v="338"/>
    <x v="0"/>
    <x v="0"/>
    <s v="Y"/>
    <s v="not found"/>
    <s v="not found"/>
    <m/>
    <x v="0"/>
    <m/>
    <m/>
    <m/>
    <n v="36.157606999999999"/>
    <n v="5.2065479999999997"/>
    <s v="exact"/>
    <s v="Aïn Arnat"/>
    <m/>
    <m/>
    <s v="Sétif"/>
    <x v="0"/>
    <s v="Northern Africa"/>
    <m/>
    <m/>
    <s v="Centrale Electrique Ain Arnat"/>
    <s v="power"/>
    <m/>
    <s v="power"/>
    <s v="1097812"/>
    <n v="1306906"/>
    <s v="L406038"/>
    <s v="G408012"/>
  </r>
  <r>
    <s v="https://www.gem.wiki/Ain_Djasser_power_plant"/>
    <x v="0"/>
    <s v="Ain Djasser power plant"/>
    <s v="محطة كهرباء عين جاسر"/>
    <s v="1-1"/>
    <s v="NG/FO"/>
    <n v="126"/>
    <x v="0"/>
    <x v="1"/>
    <s v="not found"/>
    <s v="not found"/>
    <s v="not found"/>
    <m/>
    <x v="1"/>
    <m/>
    <m/>
    <m/>
    <n v="35.867800000000003"/>
    <n v="6.0256369999999997"/>
    <s v="exact"/>
    <s v="Aïn Djasser"/>
    <m/>
    <s v="Aïn Djasser"/>
    <s v="Batna"/>
    <x v="0"/>
    <s v="Northern Africa"/>
    <s v="WRI: WRI1023776, GEO: GEO45340"/>
    <m/>
    <s v="Centrale ANSALDO, Centrale électrique de Ain Djasser"/>
    <s v="power"/>
    <m/>
    <s v="power"/>
    <s v="1069670"/>
    <n v="1203660"/>
    <s v="L406039"/>
    <s v="G408011"/>
  </r>
  <r>
    <s v="https://www.gem.wiki/Ain_Djasser_power_plant"/>
    <x v="0"/>
    <s v="Ain Djasser power plant"/>
    <s v="محطة كهرباء عين جاسر"/>
    <s v="1-2"/>
    <s v="NG/FO"/>
    <n v="126"/>
    <x v="0"/>
    <x v="1"/>
    <s v="not found"/>
    <s v="not found"/>
    <s v="not found"/>
    <m/>
    <x v="1"/>
    <m/>
    <m/>
    <m/>
    <n v="35.867800000000003"/>
    <n v="6.0256369999999997"/>
    <s v="exact"/>
    <s v="Aïn Djasser"/>
    <m/>
    <s v="Aïn Djasser"/>
    <s v="Batna"/>
    <x v="0"/>
    <s v="Northern Africa"/>
    <s v="WRI: WRI1023776, GEO: GEO45340"/>
    <m/>
    <s v="Centrale ANSALDO, Centrale électrique de Ain Djasser"/>
    <s v="power"/>
    <m/>
    <s v="power"/>
    <s v="1069670"/>
    <n v="1203661"/>
    <s v="L406039"/>
    <s v="G408010"/>
  </r>
  <r>
    <s v="https://www.gem.wiki/Ain_Djasser_power_plant"/>
    <x v="0"/>
    <s v="Ain Djasser power plant"/>
    <s v="محطة كهرباء عين جاسر"/>
    <s v="2-1"/>
    <s v="NG/FO"/>
    <n v="132"/>
    <x v="0"/>
    <x v="1"/>
    <s v="not found"/>
    <s v="not found"/>
    <s v="not found"/>
    <m/>
    <x v="2"/>
    <m/>
    <m/>
    <m/>
    <n v="35.867800000000003"/>
    <n v="6.0256369999999997"/>
    <s v="exact"/>
    <s v="Aïn Djasser"/>
    <m/>
    <s v="Aïn Djasser"/>
    <s v="Batna"/>
    <x v="0"/>
    <s v="Northern Africa"/>
    <s v="WRI: WRI1023776, GEO: GEO45340"/>
    <m/>
    <s v="Centrale ANSALDO, Centrale électrique de Ain Djasser"/>
    <s v="power"/>
    <m/>
    <s v="power"/>
    <s v="1069670"/>
    <n v="1247202"/>
    <s v="L406039"/>
    <s v="G408009"/>
  </r>
  <r>
    <s v="https://www.gem.wiki/Ain_Djasser_power_plant"/>
    <x v="0"/>
    <s v="Ain Djasser power plant"/>
    <s v="محطة كهرباء عين جاسر"/>
    <s v="2-2"/>
    <s v="NG/FO"/>
    <n v="132"/>
    <x v="0"/>
    <x v="1"/>
    <s v="not found"/>
    <s v="not found"/>
    <s v="not found"/>
    <m/>
    <x v="2"/>
    <m/>
    <m/>
    <m/>
    <n v="35.867800000000003"/>
    <n v="6.0256369999999997"/>
    <s v="exact"/>
    <s v="Aïn Djasser"/>
    <m/>
    <s v="Aïn Djasser"/>
    <s v="Batna"/>
    <x v="0"/>
    <s v="Northern Africa"/>
    <s v="WRI: WRI1023776, GEO: GEO45340"/>
    <m/>
    <s v="Centrale ANSALDO, Centrale électrique de Ain Djasser"/>
    <s v="power"/>
    <m/>
    <s v="power"/>
    <s v="1069670"/>
    <n v="1261078"/>
    <s v="L406039"/>
    <s v="G408008"/>
  </r>
  <r>
    <s v="https://www.gem.wiki/Ain_Djasser_power_plant"/>
    <x v="0"/>
    <s v="Ain Djasser power plant"/>
    <s v="محطة كهرباء عين جاسر"/>
    <s v="3-1"/>
    <s v="NG/FO"/>
    <n v="138.75"/>
    <x v="0"/>
    <x v="1"/>
    <s v="not found"/>
    <s v="not found"/>
    <s v="not found"/>
    <m/>
    <x v="0"/>
    <m/>
    <m/>
    <m/>
    <n v="35.867800000000003"/>
    <n v="6.0256369999999997"/>
    <s v="exact"/>
    <s v="Aïn Djasser"/>
    <m/>
    <s v="Aïn Djasser"/>
    <s v="Batna"/>
    <x v="0"/>
    <s v="Northern Africa"/>
    <s v="WRI: WRI1023776, GEO: GEO45340"/>
    <m/>
    <s v="Centrale ANSALDO, Centrale électrique de Ain Djasser"/>
    <s v="power"/>
    <m/>
    <s v="power"/>
    <s v="1069670"/>
    <n v="1265754"/>
    <s v="L406039"/>
    <s v="G408007"/>
  </r>
  <r>
    <s v="https://www.gem.wiki/Ain_Djasser_power_plant"/>
    <x v="0"/>
    <s v="Ain Djasser power plant"/>
    <s v="محطة كهرباء عين جاسر"/>
    <s v="3-2"/>
    <s v="NG/FO"/>
    <n v="138.75"/>
    <x v="0"/>
    <x v="1"/>
    <s v="not found"/>
    <s v="not found"/>
    <s v="not found"/>
    <m/>
    <x v="0"/>
    <m/>
    <m/>
    <m/>
    <n v="35.867800000000003"/>
    <n v="6.0256369999999997"/>
    <s v="exact"/>
    <s v="Aïn Djasser"/>
    <m/>
    <s v="Aïn Djasser"/>
    <s v="Batna"/>
    <x v="0"/>
    <s v="Northern Africa"/>
    <s v="WRI: WRI1023776, GEO: GEO45340"/>
    <m/>
    <s v="Centrale ANSALDO, Centrale électrique de Ain Djasser"/>
    <s v="power"/>
    <m/>
    <s v="power"/>
    <s v="1069670"/>
    <n v="1265755"/>
    <s v="L406039"/>
    <s v="G408006"/>
  </r>
  <r>
    <s v="https://www.gem.wiki/Bellara_power_station"/>
    <x v="0"/>
    <s v="Bellara power station"/>
    <s v="محطة كهرباء بلارة"/>
    <s v="1"/>
    <s v="NG"/>
    <n v="699"/>
    <x v="0"/>
    <x v="0"/>
    <s v="not found"/>
    <s v="Hydrogen capable: progress"/>
    <s v="not found"/>
    <m/>
    <x v="3"/>
    <m/>
    <m/>
    <m/>
    <n v="36.739578000000002"/>
    <n v="6.2510139999999996"/>
    <s v="exact"/>
    <s v="Bellara"/>
    <m/>
    <m/>
    <s v="Jijel"/>
    <x v="0"/>
    <s v="Northern Africa"/>
    <s v="WRI: WRI1023775"/>
    <m/>
    <s v="Jijel Combined Cycle Power Plant, Jijel Gas"/>
    <s v="power"/>
    <s v="Iron &amp; Steel"/>
    <s v="power"/>
    <s v="1097824"/>
    <s v="1252859, 1254617, 1254621"/>
    <s v="L400814"/>
    <s v="G400814"/>
  </r>
  <r>
    <s v="https://www.gem.wiki/Bellara_power_station"/>
    <x v="0"/>
    <s v="Bellara power station"/>
    <s v="محطة كهرباء بلارة"/>
    <s v="2"/>
    <s v="NG"/>
    <n v="699"/>
    <x v="0"/>
    <x v="0"/>
    <s v="not found"/>
    <s v="Hydrogen capable: turbine"/>
    <s v="not found"/>
    <m/>
    <x v="3"/>
    <m/>
    <m/>
    <m/>
    <n v="36.739578000000002"/>
    <n v="6.2510139999999996"/>
    <s v="exact"/>
    <s v="Bellara"/>
    <m/>
    <m/>
    <s v="Jijel"/>
    <x v="0"/>
    <s v="Northern Africa"/>
    <s v="WRI: WRI1023775"/>
    <m/>
    <s v="Jijel Combined Cycle Power Plant, Jijel Gas"/>
    <s v="power"/>
    <s v="Iron &amp; Steel"/>
    <s v="power"/>
    <s v="1097824"/>
    <s v="1254620, 1254618, 1254622"/>
    <s v="L400814"/>
    <s v="G400815"/>
  </r>
  <r>
    <s v="https://www.gem.wiki/Berrouaghia_power_plant"/>
    <x v="0"/>
    <s v="Berrouaghia power plant"/>
    <s v="محطة كهرباء البرواقية"/>
    <s v="1"/>
    <s v="NG/FO"/>
    <n v="244.5"/>
    <x v="0"/>
    <x v="1"/>
    <s v="not found"/>
    <s v="not found"/>
    <s v="not found"/>
    <m/>
    <x v="4"/>
    <m/>
    <m/>
    <m/>
    <n v="36.140101000000001"/>
    <n v="2.9302199999999998"/>
    <s v="exact"/>
    <s v="Berrouaghia"/>
    <m/>
    <m/>
    <s v="Médéa"/>
    <x v="0"/>
    <s v="Northern Africa"/>
    <s v="WRI: WRI1023778, GEO: GEO41730"/>
    <m/>
    <s v="Berrouaghia Gas, SKB IPP, Sharikat Kahraba Berrouaghia, Centrale électrique &quot;SKB&quot;"/>
    <s v="power"/>
    <m/>
    <s v="power"/>
    <s v="1062280"/>
    <n v="1191974"/>
    <s v="L406062"/>
    <s v="G408097"/>
  </r>
  <r>
    <s v="https://www.gem.wiki/Berrouaghia_power_plant"/>
    <x v="0"/>
    <s v="Berrouaghia power plant"/>
    <s v="محطة كهرباء البرواقية"/>
    <s v="2"/>
    <s v="NG/FO"/>
    <n v="244.5"/>
    <x v="0"/>
    <x v="1"/>
    <s v="not found"/>
    <s v="not found"/>
    <s v="not found"/>
    <m/>
    <x v="4"/>
    <m/>
    <m/>
    <m/>
    <n v="36.140101000000001"/>
    <n v="2.9302199999999998"/>
    <s v="exact"/>
    <s v="Berrouaghia"/>
    <m/>
    <m/>
    <s v="Médéa"/>
    <x v="0"/>
    <s v="Northern Africa"/>
    <s v="WRI: WRI1023778, GEO: GEO41730"/>
    <m/>
    <s v="Berrouaghia Gas, SKB IPP, Sharikat Kahraba Berrouaghia, Centrale électrique &quot;SKB&quot;"/>
    <s v="power"/>
    <m/>
    <s v="power"/>
    <s v="1062280"/>
    <n v="1191975"/>
    <s v="L406062"/>
    <s v="G408096"/>
  </r>
  <r>
    <s v="https://www.gem.wiki/Boufarik_2_power_plant"/>
    <x v="0"/>
    <s v="Boufarik 2 power plant"/>
    <s v="محطة كهرباء لبوفاريك"/>
    <s v="1"/>
    <s v="NG/FO"/>
    <n v="250"/>
    <x v="0"/>
    <x v="1"/>
    <s v="not found"/>
    <s v="Hydrogen capable: turbine"/>
    <s v="not found"/>
    <m/>
    <x v="5"/>
    <m/>
    <m/>
    <m/>
    <n v="36.596921999999999"/>
    <n v="2.8785409999999998"/>
    <s v="exact"/>
    <s v="Boufarik"/>
    <m/>
    <s v="Boufarik"/>
    <s v="Blida"/>
    <x v="0"/>
    <s v="Northern Africa"/>
    <s v="WRI: WRI1023793"/>
    <m/>
    <s v="Boufarik Simple Cycle Power Plant, Centrale électrique de Boufarik"/>
    <m/>
    <m/>
    <s v="power"/>
    <s v="1029484"/>
    <n v="1256268"/>
    <s v="L406042"/>
    <s v="G408019"/>
  </r>
  <r>
    <s v="https://www.gem.wiki/Boufarik_2_power_plant"/>
    <x v="0"/>
    <s v="Boufarik 2 power plant"/>
    <s v="محطة كهرباء لبوفاريك"/>
    <s v="2"/>
    <s v="NG/FO"/>
    <n v="250"/>
    <x v="0"/>
    <x v="1"/>
    <s v="not found"/>
    <s v="Hydrogen capable: turbine"/>
    <s v="not found"/>
    <m/>
    <x v="5"/>
    <m/>
    <m/>
    <m/>
    <n v="36.596921999999999"/>
    <n v="2.8785409999999998"/>
    <s v="exact"/>
    <s v="Boufarik"/>
    <m/>
    <s v="Boufarik"/>
    <s v="Blida"/>
    <x v="0"/>
    <s v="Northern Africa"/>
    <s v="WRI: WRI1023793"/>
    <m/>
    <s v="Boufarik Simple Cycle Power Plant, Centrale électrique de Boufarik"/>
    <m/>
    <m/>
    <s v="power"/>
    <s v="1029484"/>
    <n v="1267242"/>
    <s v="L406042"/>
    <s v="G408018"/>
  </r>
  <r>
    <s v="https://www.gem.wiki/Boufarik_2_power_plant"/>
    <x v="0"/>
    <s v="Boufarik 2 power plant"/>
    <s v="محطة كهرباء لبوفاريك"/>
    <s v="3"/>
    <s v="NG/FO"/>
    <n v="250"/>
    <x v="0"/>
    <x v="1"/>
    <s v="not found"/>
    <s v="Hydrogen capable: turbine"/>
    <s v="not found"/>
    <m/>
    <x v="5"/>
    <m/>
    <m/>
    <m/>
    <n v="36.596921999999999"/>
    <n v="2.8785409999999998"/>
    <s v="exact"/>
    <s v="Boufarik"/>
    <m/>
    <s v="Boufarik"/>
    <s v="Blida"/>
    <x v="0"/>
    <s v="Northern Africa"/>
    <s v="WRI: WRI1023793"/>
    <m/>
    <s v="Boufarik Simple Cycle Power Plant, Centrale électrique de Boufarik"/>
    <m/>
    <m/>
    <s v="power"/>
    <s v="1029484"/>
    <n v="1267243"/>
    <s v="L406042"/>
    <s v="G408017"/>
  </r>
  <r>
    <s v="https://www.gem.wiki/Boutlélis_power_station"/>
    <x v="0"/>
    <s v="Boutlélis power station"/>
    <s v="محطة كهرباء بوتليليس"/>
    <s v="1"/>
    <s v="NG"/>
    <n v="225"/>
    <x v="0"/>
    <x v="1"/>
    <s v="not found"/>
    <s v="not found"/>
    <s v="not found"/>
    <m/>
    <x v="0"/>
    <m/>
    <m/>
    <m/>
    <n v="35.565800000000003"/>
    <n v="-0.93859999999999999"/>
    <s v="exact"/>
    <s v="Boutlelis"/>
    <m/>
    <s v="Boutlélis"/>
    <s v="Oran"/>
    <x v="0"/>
    <s v="Northern Africa"/>
    <s v="WRI: WRI1023781, GEO: GEO44784"/>
    <m/>
    <s v="Bou Tlelis Power Plant, La centrale électrique de Boutlélis"/>
    <s v="power"/>
    <s v="Other"/>
    <s v="power"/>
    <s v="1099563"/>
    <n v="1255583"/>
    <s v="L406043"/>
    <s v="G408016"/>
  </r>
  <r>
    <s v="https://www.gem.wiki/Boutlélis_power_station"/>
    <x v="0"/>
    <s v="Boutlélis power station"/>
    <s v="محطة كهرباء بوتليليس"/>
    <s v="2"/>
    <s v="NG"/>
    <n v="225"/>
    <x v="0"/>
    <x v="1"/>
    <s v="not found"/>
    <s v="not found"/>
    <s v="not found"/>
    <m/>
    <x v="6"/>
    <m/>
    <m/>
    <m/>
    <n v="35.565800000000003"/>
    <n v="-0.93859999999999999"/>
    <s v="exact"/>
    <s v="Boutlelis"/>
    <m/>
    <s v="Boutlélis"/>
    <s v="Oran"/>
    <x v="0"/>
    <s v="Northern Africa"/>
    <s v="WRI: WRI1023781, GEO: GEO44784"/>
    <m/>
    <s v="Bou Tlelis Power Plant, La centrale électrique de Boutlélis"/>
    <s v="power"/>
    <s v="Other"/>
    <s v="power"/>
    <s v="1099563"/>
    <n v="1285457"/>
    <s v="L406043"/>
    <s v="G408015"/>
  </r>
  <r>
    <s v="https://www.gem.wiki/Djelfa_power_station"/>
    <x v="0"/>
    <s v="Djelfa power station"/>
    <s v="محطة كهرباء عين وسارة"/>
    <s v="1"/>
    <s v="NG/FO"/>
    <n v="600"/>
    <x v="1"/>
    <x v="0"/>
    <s v="not found"/>
    <s v="not found"/>
    <s v="not found"/>
    <m/>
    <x v="7"/>
    <m/>
    <m/>
    <m/>
    <n v="35.439261000000002"/>
    <n v="2.9607600000000001"/>
    <s v="exact"/>
    <s v="Aïn Oussara"/>
    <m/>
    <m/>
    <s v="Djelfa"/>
    <x v="0"/>
    <s v="Northern Africa"/>
    <m/>
    <m/>
    <s v="Djelfa Combined Cycle Power Plant, Ain Ouessara Power Plant"/>
    <s v="power"/>
    <m/>
    <s v="power"/>
    <s v="1097821"/>
    <s v="1254629, 1254631, 1254630"/>
    <s v="L400816"/>
    <s v="G400816"/>
  </r>
  <r>
    <s v="https://www.gem.wiki/Djelfa_power_station"/>
    <x v="0"/>
    <s v="Djelfa power station"/>
    <s v="محطة كهرباء عين وسارة"/>
    <s v="2"/>
    <s v="NG/FO"/>
    <n v="600"/>
    <x v="1"/>
    <x v="0"/>
    <s v="not found"/>
    <s v="not found"/>
    <s v="not found"/>
    <m/>
    <x v="7"/>
    <m/>
    <m/>
    <m/>
    <n v="35.439261000000002"/>
    <n v="2.9607600000000001"/>
    <s v="exact"/>
    <s v="Aïn Oussara"/>
    <m/>
    <m/>
    <s v="Djelfa"/>
    <x v="0"/>
    <s v="Northern Africa"/>
    <m/>
    <m/>
    <s v="Djelfa Combined Cycle Power Plant, Ain Ouessara Power Plant"/>
    <s v="power"/>
    <m/>
    <s v="power"/>
    <s v="1097821"/>
    <s v="1254632, 1254633, 1254634"/>
    <s v="L400816"/>
    <s v="G400817"/>
  </r>
  <r>
    <s v="https://www.gem.wiki/F'Krina_power_station"/>
    <x v="0"/>
    <s v="F'Krina power station"/>
    <s v="محطة كهرباء فكرينة أم البواقي"/>
    <s v="1"/>
    <s v="NG/FO"/>
    <n v="146"/>
    <x v="0"/>
    <x v="1"/>
    <s v="not found"/>
    <s v="not found"/>
    <s v="not found"/>
    <m/>
    <x v="8"/>
    <m/>
    <m/>
    <m/>
    <n v="35.766599999999997"/>
    <n v="7.3619000000000003"/>
    <s v="exact"/>
    <s v="Aïn Beïda"/>
    <m/>
    <s v="Aïn Beïda"/>
    <s v="Oum El Bouaghi"/>
    <x v="0"/>
    <s v="Northern Africa"/>
    <s v="WRI: WRI1023785, GEO: GEO41721"/>
    <m/>
    <m/>
    <s v="power"/>
    <m/>
    <s v="power"/>
    <s v="1099566"/>
    <n v="1185044"/>
    <s v="L406044"/>
    <s v="G408044"/>
  </r>
  <r>
    <s v="https://www.gem.wiki/F'Krina_power_station"/>
    <x v="0"/>
    <s v="F'Krina power station"/>
    <s v="محطة كهرباء فكرينة أم البواقي"/>
    <s v="2"/>
    <s v="NG/FO"/>
    <n v="146"/>
    <x v="0"/>
    <x v="1"/>
    <s v="not found"/>
    <s v="not found"/>
    <s v="not found"/>
    <m/>
    <x v="8"/>
    <m/>
    <m/>
    <m/>
    <n v="35.766599999999997"/>
    <n v="7.3619000000000003"/>
    <s v="exact"/>
    <s v="Aïn Beïda"/>
    <m/>
    <s v="Aïn Beïda"/>
    <s v="Oum El Bouaghi"/>
    <x v="0"/>
    <s v="Northern Africa"/>
    <s v="WRI: WRI1023785, GEO: GEO41721"/>
    <m/>
    <m/>
    <s v="power"/>
    <m/>
    <s v="power"/>
    <s v="1099566"/>
    <n v="1185045"/>
    <s v="L406044"/>
    <s v="G408043"/>
  </r>
  <r>
    <s v="https://www.gem.wiki/Hadjret_En_Nouss_power_plant"/>
    <x v="0"/>
    <s v="Hadjret En Nouss power plant"/>
    <s v="محطة كهرباء حجرة النص"/>
    <s v="1"/>
    <s v="NG/FO"/>
    <n v="409"/>
    <x v="0"/>
    <x v="0"/>
    <s v="Y"/>
    <s v="not found"/>
    <s v="not found"/>
    <m/>
    <x v="9"/>
    <m/>
    <m/>
    <m/>
    <n v="36.576700000000002"/>
    <n v="2.0796999999999999"/>
    <s v="exact"/>
    <s v="Hadjret En Nouss"/>
    <m/>
    <m/>
    <s v="Tipaza"/>
    <x v="0"/>
    <s v="Northern Africa"/>
    <s v="WRI: WRI1023768, GEO: GEO41728"/>
    <m/>
    <s v="Centrale électrique de Hadjret ennouss, Hadjret En Nouss"/>
    <m/>
    <m/>
    <s v="power"/>
    <s v="1044377"/>
    <n v="1165648"/>
    <s v="L406046"/>
    <s v="G408042"/>
  </r>
  <r>
    <s v="https://www.gem.wiki/Hadjret_En_Nouss_power_plant"/>
    <x v="0"/>
    <s v="Hadjret En Nouss power plant"/>
    <s v="محطة كهرباء حجرة النص"/>
    <s v="2"/>
    <s v="NG/FO"/>
    <n v="409"/>
    <x v="0"/>
    <x v="0"/>
    <s v="Y"/>
    <s v="not found"/>
    <s v="not found"/>
    <m/>
    <x v="9"/>
    <m/>
    <m/>
    <m/>
    <n v="36.576700000000002"/>
    <n v="2.0796999999999999"/>
    <s v="exact"/>
    <s v="Hadjret En Nouss"/>
    <m/>
    <m/>
    <s v="Tipaza"/>
    <x v="0"/>
    <s v="Northern Africa"/>
    <s v="WRI: WRI1023768, GEO: GEO41728"/>
    <m/>
    <s v="Centrale électrique de Hadjret ennouss, Hadjret En Nouss"/>
    <m/>
    <m/>
    <s v="power"/>
    <s v="1044377"/>
    <n v="1200929"/>
    <s v="L406046"/>
    <s v="G408041"/>
  </r>
  <r>
    <s v="https://www.gem.wiki/Hadjret_En_Nouss_power_plant"/>
    <x v="0"/>
    <s v="Hadjret En Nouss power plant"/>
    <s v="محطة كهرباء حجرة النص"/>
    <s v="3"/>
    <s v="NG/FO"/>
    <n v="409"/>
    <x v="0"/>
    <x v="0"/>
    <s v="Y"/>
    <s v="not found"/>
    <s v="not found"/>
    <m/>
    <x v="9"/>
    <m/>
    <m/>
    <m/>
    <n v="36.576700000000002"/>
    <n v="2.0796999999999999"/>
    <s v="exact"/>
    <s v="Hadjret En Nouss"/>
    <m/>
    <m/>
    <s v="Tipaza"/>
    <x v="0"/>
    <s v="Northern Africa"/>
    <s v="WRI: WRI1023768, GEO: GEO41728"/>
    <m/>
    <s v="Centrale électrique de Hadjret ennouss, Hadjret En Nouss"/>
    <m/>
    <m/>
    <s v="power"/>
    <s v="1044377"/>
    <n v="1200930"/>
    <s v="L406046"/>
    <s v="G408040"/>
  </r>
  <r>
    <s v="https://www.gem.wiki/Hamma_2_power_plant"/>
    <x v="0"/>
    <s v="Hamma 2 power plant"/>
    <s v="محطة توليد كهرباء الحامة"/>
    <s v="1"/>
    <s v="NG/FO"/>
    <n v="209"/>
    <x v="0"/>
    <x v="1"/>
    <s v="not found"/>
    <s v="not found"/>
    <s v="not found"/>
    <m/>
    <x v="10"/>
    <m/>
    <m/>
    <m/>
    <n v="36.748899999999999"/>
    <n v="3.0823"/>
    <s v="exact"/>
    <s v="Algiers"/>
    <m/>
    <m/>
    <s v="Algiers"/>
    <x v="0"/>
    <s v="Northern Africa"/>
    <s v="WRI: WRI1023783, GEO: GEO45343"/>
    <m/>
    <s v="Centrale électrique d'El Hamma"/>
    <m/>
    <m/>
    <s v="power"/>
    <s v="1134299"/>
    <n v="1118452"/>
    <s v="L406047"/>
    <s v="G408038"/>
  </r>
  <r>
    <s v="https://www.gem.wiki/Hamma_2_power_plant"/>
    <x v="0"/>
    <s v="Hamma 2 power plant"/>
    <s v="محطة توليد كهرباء الحامة"/>
    <s v="2"/>
    <s v="NG/FO"/>
    <n v="209"/>
    <x v="0"/>
    <x v="1"/>
    <s v="not found"/>
    <s v="not found"/>
    <s v="not found"/>
    <m/>
    <x v="10"/>
    <m/>
    <m/>
    <m/>
    <n v="36.748899999999999"/>
    <n v="3.0823"/>
    <s v="exact"/>
    <s v="Algiers"/>
    <m/>
    <m/>
    <s v="Algiers"/>
    <x v="0"/>
    <s v="Northern Africa"/>
    <s v="WRI: WRI1023783, GEO: GEO45343"/>
    <m/>
    <s v="Centrale électrique d'El Hamma"/>
    <m/>
    <m/>
    <s v="power"/>
    <s v="1134299"/>
    <n v="1168021"/>
    <s v="L406047"/>
    <s v="G408037"/>
  </r>
  <r>
    <s v="https://www.gem.wiki/Hassi_Berkine_South_Gas_Station"/>
    <x v="0"/>
    <s v="Hassi Berkine South Gas Station"/>
    <s v="محطة كهرباء حاسي بركين"/>
    <s v="1"/>
    <s v="NG"/>
    <n v="100"/>
    <x v="0"/>
    <x v="1"/>
    <s v="not found"/>
    <s v="not found"/>
    <s v="not found"/>
    <m/>
    <x v="11"/>
    <m/>
    <m/>
    <m/>
    <n v="30.823291999999999"/>
    <n v="8.0300100000000008"/>
    <s v="exact"/>
    <s v="El Borma"/>
    <m/>
    <s v="El Borma"/>
    <s v="Ouargla"/>
    <x v="0"/>
    <s v="Northern Africa"/>
    <m/>
    <m/>
    <m/>
    <m/>
    <m/>
    <s v="power"/>
    <s v="1047283"/>
    <n v="1170661"/>
    <s v="L406048"/>
    <s v="G408036"/>
  </r>
  <r>
    <s v="https://www.gem.wiki/Hassi_Berkine_South_Gas_Station"/>
    <x v="0"/>
    <s v="Hassi Berkine South Gas Station"/>
    <s v="محطة كهرباء حاسي بركين"/>
    <s v="2"/>
    <s v="NG"/>
    <n v="100"/>
    <x v="0"/>
    <x v="1"/>
    <s v="not found"/>
    <s v="not found"/>
    <s v="not found"/>
    <m/>
    <x v="11"/>
    <m/>
    <m/>
    <m/>
    <n v="30.823291999999999"/>
    <n v="8.0300100000000008"/>
    <s v="exact"/>
    <s v="El Borma"/>
    <m/>
    <s v="El Borma"/>
    <s v="Ouargla"/>
    <x v="0"/>
    <s v="Northern Africa"/>
    <m/>
    <m/>
    <m/>
    <m/>
    <m/>
    <s v="power"/>
    <s v="1047283"/>
    <n v="1170662"/>
    <s v="L406048"/>
    <s v="G408035"/>
  </r>
  <r>
    <s v="https://www.gem.wiki/Hassi_Berkine_South_Gas_Station"/>
    <x v="0"/>
    <s v="Hassi Berkine South Gas Station"/>
    <s v="محطة كهرباء حاسي بركين"/>
    <s v="3"/>
    <s v="NG"/>
    <n v="100"/>
    <x v="0"/>
    <x v="1"/>
    <s v="not found"/>
    <s v="not found"/>
    <s v="not found"/>
    <m/>
    <x v="11"/>
    <m/>
    <m/>
    <m/>
    <n v="30.823291999999999"/>
    <n v="8.0300100000000008"/>
    <s v="exact"/>
    <s v="El Borma"/>
    <m/>
    <s v="El Borma"/>
    <s v="Ouargla"/>
    <x v="0"/>
    <s v="Northern Africa"/>
    <m/>
    <m/>
    <m/>
    <m/>
    <m/>
    <s v="power"/>
    <s v="1047283"/>
    <n v="1170663"/>
    <s v="L406048"/>
    <s v="G408034"/>
  </r>
  <r>
    <s v="https://www.gem.wiki/Hassi_Berkine_South_Gas_Station"/>
    <x v="0"/>
    <s v="Hassi Berkine South Gas Station"/>
    <s v="محطة كهرباء حاسي بركين"/>
    <s v="4"/>
    <s v="NG"/>
    <n v="100"/>
    <x v="0"/>
    <x v="1"/>
    <s v="not found"/>
    <s v="not found"/>
    <s v="not found"/>
    <m/>
    <x v="5"/>
    <m/>
    <m/>
    <m/>
    <n v="30.823291999999999"/>
    <n v="8.0300100000000008"/>
    <s v="exact"/>
    <s v="El Borma"/>
    <m/>
    <s v="El Borma"/>
    <s v="Ouargla"/>
    <x v="0"/>
    <s v="Northern Africa"/>
    <m/>
    <m/>
    <m/>
    <m/>
    <m/>
    <s v="power"/>
    <s v="1029492"/>
    <n v="1118579"/>
    <s v="L406048"/>
    <s v="G408033"/>
  </r>
  <r>
    <s v="https://www.gem.wiki/Hassi_Messaoud_Nord_2_power_plant"/>
    <x v="0"/>
    <s v="Hassi Messaoud Nord 2 power plant"/>
    <s v="محطة كهرباء شمال حاسي مسعود٢"/>
    <s v="1-1"/>
    <s v="NG"/>
    <n v="100"/>
    <x v="0"/>
    <x v="1"/>
    <s v="not found"/>
    <s v="not found"/>
    <s v="not found"/>
    <m/>
    <x v="12"/>
    <m/>
    <m/>
    <m/>
    <n v="31.787607000000001"/>
    <n v="6.051812"/>
    <s v="exact"/>
    <s v="Hassi Messaoud"/>
    <m/>
    <m/>
    <s v="Ouargla"/>
    <x v="0"/>
    <s v="Northern Africa"/>
    <s v="WRI: WRI1023790, GEO: GEO41725"/>
    <m/>
    <s v="Sonelgaz Hassi Messaoud"/>
    <s v="power"/>
    <m/>
    <s v="power"/>
    <s v="1029493"/>
    <n v="1118766"/>
    <s v="L406049"/>
    <s v="G408031"/>
  </r>
  <r>
    <s v="https://www.gem.wiki/Hassi_Messaoud_Nord_2_power_plant"/>
    <x v="0"/>
    <s v="Hassi Messaoud Nord 2 power plant"/>
    <s v="محطة كهرباء شمال حاسي مسعود٢"/>
    <s v="1-2"/>
    <s v="NG"/>
    <n v="100"/>
    <x v="0"/>
    <x v="1"/>
    <s v="not found"/>
    <s v="not found"/>
    <s v="not found"/>
    <m/>
    <x v="12"/>
    <m/>
    <m/>
    <m/>
    <n v="31.787607000000001"/>
    <n v="6.051812"/>
    <s v="exact"/>
    <s v="Hassi Messaoud"/>
    <m/>
    <m/>
    <s v="Ouargla"/>
    <x v="0"/>
    <s v="Northern Africa"/>
    <s v="WRI: WRI1023790, GEO: GEO41725"/>
    <m/>
    <s v="Sonelgaz Hassi Messaoud"/>
    <s v="power"/>
    <m/>
    <s v="power"/>
    <s v="1029493"/>
    <n v="1118767"/>
    <s v="L406049"/>
    <s v="G408030"/>
  </r>
  <r>
    <s v="https://www.gem.wiki/Hassi_Messaoud_Nord_3_power_plant"/>
    <x v="0"/>
    <s v="Hassi Messaoud Nord 3 power plant"/>
    <s v="محطة كهرباء شمال حاسي مسعود٣"/>
    <s v="1-1"/>
    <s v="NG"/>
    <n v="220"/>
    <x v="0"/>
    <x v="1"/>
    <s v="not found"/>
    <s v="not found"/>
    <s v="not found"/>
    <m/>
    <x v="13"/>
    <m/>
    <m/>
    <m/>
    <n v="31.805889000000001"/>
    <n v="5.9963059999999997"/>
    <s v="exact"/>
    <s v="Hassi Messaoud"/>
    <m/>
    <m/>
    <s v="Ouargla"/>
    <x v="0"/>
    <s v="Northern Africa"/>
    <s v="WRI: WRI1023779"/>
    <m/>
    <m/>
    <s v="power"/>
    <m/>
    <s v="power"/>
    <s v="1029493"/>
    <n v="1247346"/>
    <s v="L406045"/>
    <s v="G408029"/>
  </r>
  <r>
    <s v="https://www.gem.wiki/Hassi_Messaoud_Nord_3_power_plant"/>
    <x v="0"/>
    <s v="Hassi Messaoud Nord 3 power plant"/>
    <s v="محطة كهرباء شمال حاسي مسعود٣"/>
    <s v="1-2"/>
    <s v="NG"/>
    <n v="220"/>
    <x v="0"/>
    <x v="1"/>
    <s v="not found"/>
    <s v="not found"/>
    <s v="not found"/>
    <m/>
    <x v="13"/>
    <m/>
    <m/>
    <m/>
    <n v="31.805889000000001"/>
    <n v="5.9963059999999997"/>
    <s v="exact"/>
    <s v="Hassi Messaoud"/>
    <m/>
    <m/>
    <s v="Ouargla"/>
    <x v="0"/>
    <s v="Northern Africa"/>
    <s v="WRI: WRI1023779"/>
    <m/>
    <m/>
    <s v="power"/>
    <m/>
    <s v="power"/>
    <s v="1029493"/>
    <n v="1247347"/>
    <s v="L406045"/>
    <s v="G408028"/>
  </r>
  <r>
    <s v="https://www.gem.wiki/Hassi_Messaoud_Nord_3_power_plant"/>
    <x v="0"/>
    <s v="Hassi Messaoud Nord 3 power plant"/>
    <s v="محطة كهرباء شمال حاسي مسعود٣"/>
    <s v="1-3"/>
    <s v="NG"/>
    <n v="220"/>
    <x v="0"/>
    <x v="1"/>
    <s v="not found"/>
    <s v="not found"/>
    <s v="not found"/>
    <m/>
    <x v="13"/>
    <m/>
    <m/>
    <m/>
    <n v="31.805889000000001"/>
    <n v="5.9963059999999997"/>
    <s v="exact"/>
    <s v="Hassi Messaoud"/>
    <m/>
    <m/>
    <s v="Ouargla"/>
    <x v="0"/>
    <s v="Northern Africa"/>
    <s v="WRI: WRI1023779"/>
    <m/>
    <m/>
    <s v="power"/>
    <m/>
    <s v="power"/>
    <s v="1029493"/>
    <n v="1247348"/>
    <s v="L406045"/>
    <s v="G408027"/>
  </r>
  <r>
    <s v="https://www.gem.wiki/Hassi_Messoud_Ouest_power_plant"/>
    <x v="0"/>
    <s v="Hassi Messoud Ouest power plant"/>
    <s v="محطة كهرباء غرب حاسي مسعود"/>
    <s v="1"/>
    <s v="NG"/>
    <n v="123"/>
    <x v="0"/>
    <x v="1"/>
    <s v="not found"/>
    <s v="not found"/>
    <s v="not found"/>
    <m/>
    <x v="14"/>
    <m/>
    <m/>
    <m/>
    <n v="31.760899999999999"/>
    <n v="6.0229999999999997"/>
    <s v="exact"/>
    <s v="Hassi Messaoud"/>
    <m/>
    <m/>
    <s v="Ouargla"/>
    <x v="0"/>
    <s v="Northern Africa"/>
    <s v="WRI: WRI1023799, GEO: GEO41727"/>
    <m/>
    <m/>
    <s v="power"/>
    <m/>
    <s v="power"/>
    <s v="1047638"/>
    <n v="1171120"/>
    <s v="L406050"/>
    <s v="G408026"/>
  </r>
  <r>
    <s v="https://www.gem.wiki/Hassi_Messoud_Ouest_power_plant"/>
    <x v="0"/>
    <s v="Hassi Messoud Ouest power plant"/>
    <s v="محطة كهرباء غرب حاسي مسعود"/>
    <s v="2"/>
    <s v="NG"/>
    <n v="123"/>
    <x v="0"/>
    <x v="1"/>
    <s v="not found"/>
    <s v="not found"/>
    <s v="not found"/>
    <m/>
    <x v="14"/>
    <m/>
    <m/>
    <m/>
    <n v="31.760899999999999"/>
    <n v="6.0229999999999997"/>
    <s v="exact"/>
    <s v="Hassi Messaoud"/>
    <m/>
    <m/>
    <s v="Ouargla"/>
    <x v="0"/>
    <s v="Northern Africa"/>
    <s v="WRI: WRI1023799, GEO: GEO41727"/>
    <m/>
    <m/>
    <s v="power"/>
    <m/>
    <s v="power"/>
    <s v="1047638"/>
    <n v="1171121"/>
    <s v="L406050"/>
    <s v="G408025"/>
  </r>
  <r>
    <s v="https://www.gem.wiki/Hassi_Messoud_Ouest_power_plant"/>
    <x v="0"/>
    <s v="Hassi Messoud Ouest power plant"/>
    <s v="محطة كهرباء غرب حاسي مسعود"/>
    <s v="3"/>
    <s v="NG"/>
    <n v="123"/>
    <x v="0"/>
    <x v="1"/>
    <s v="not found"/>
    <s v="not found"/>
    <s v="not found"/>
    <m/>
    <x v="15"/>
    <m/>
    <m/>
    <m/>
    <n v="31.760899999999999"/>
    <n v="6.0229999999999997"/>
    <s v="exact"/>
    <s v="Hassi Messaoud"/>
    <m/>
    <m/>
    <s v="Ouargla"/>
    <x v="0"/>
    <s v="Northern Africa"/>
    <s v="WRI: WRI1023799, GEO: GEO41727"/>
    <m/>
    <m/>
    <s v="power"/>
    <m/>
    <s v="power"/>
    <s v="1047638"/>
    <n v="1171122"/>
    <s v="L406050"/>
    <s v="G408024"/>
  </r>
  <r>
    <s v="https://www.gem.wiki/Hassi_Messoud_Ouest_power_plant"/>
    <x v="0"/>
    <s v="Hassi Messoud Ouest power plant"/>
    <s v="محطة كهرباء غرب حاسي مسعود"/>
    <s v="4"/>
    <s v="NG"/>
    <n v="123"/>
    <x v="0"/>
    <x v="1"/>
    <s v="not found"/>
    <s v="not found"/>
    <s v="not found"/>
    <m/>
    <x v="16"/>
    <m/>
    <m/>
    <m/>
    <n v="31.760899999999999"/>
    <n v="6.0229999999999997"/>
    <s v="exact"/>
    <s v="Hassi Messaoud"/>
    <m/>
    <m/>
    <s v="Ouargla"/>
    <x v="0"/>
    <s v="Northern Africa"/>
    <s v="WRI: WRI1023799, GEO: GEO41727"/>
    <m/>
    <m/>
    <s v="power"/>
    <m/>
    <s v="power"/>
    <s v="1047638"/>
    <n v="1188692"/>
    <s v="L406050"/>
    <s v="G408023"/>
  </r>
  <r>
    <s v="https://www.gem.wiki/Hassi_R'Mel_ISCC_power_station"/>
    <x v="0"/>
    <s v="Hassi R'Mel ISCC power station"/>
    <s v="محطة كهرباء حاسي الرمل"/>
    <s v="1"/>
    <s v="NG/S"/>
    <n v="150"/>
    <x v="0"/>
    <x v="2"/>
    <s v="not found"/>
    <s v="not found"/>
    <s v="not found"/>
    <m/>
    <x v="17"/>
    <m/>
    <m/>
    <m/>
    <n v="33.125166"/>
    <n v="3.3560919999999999"/>
    <s v="exact"/>
    <s v="Tilghemt"/>
    <m/>
    <s v="Hassi R'Mel"/>
    <s v="Laghouat"/>
    <x v="0"/>
    <s v="Northern Africa"/>
    <s v="WRI: WRI1023797"/>
    <m/>
    <s v="Tilghemt ISCC, SPP1 Thermal, Hassi R'Mel Gas Solar Hybrid"/>
    <m/>
    <m/>
    <s v="power"/>
    <s v="1070217"/>
    <s v="1204725, 1217537, 1204726"/>
    <s v="L406051"/>
    <s v="G408032"/>
  </r>
  <r>
    <s v="https://www.gem.wiki/Jijel_power_station"/>
    <x v="0"/>
    <s v="Jijel power station"/>
    <s v="محطة كهرباء اشواط"/>
    <s v="1"/>
    <s v="NG/FO"/>
    <n v="196"/>
    <x v="0"/>
    <x v="3"/>
    <s v="not found"/>
    <s v="not found"/>
    <s v="not found"/>
    <m/>
    <x v="18"/>
    <m/>
    <m/>
    <m/>
    <n v="36.813899999999997"/>
    <n v="5.8760000000000003"/>
    <s v="exact"/>
    <s v="Tahir"/>
    <m/>
    <m/>
    <s v="Jijel"/>
    <x v="0"/>
    <s v="Northern Africa"/>
    <s v="WRI: WRI1023775, GEO: GEO41734"/>
    <m/>
    <s v="Jijel Steam, Centrale électrique de Jijel"/>
    <m/>
    <m/>
    <s v="power"/>
    <s v="1029500"/>
    <n v="1122618"/>
    <s v="L406052"/>
    <s v="G408022"/>
  </r>
  <r>
    <s v="https://www.gem.wiki/Jijel_power_station"/>
    <x v="0"/>
    <s v="Jijel power station"/>
    <s v="محطة كهرباء اشواط"/>
    <s v="2"/>
    <s v="NG/FO"/>
    <n v="196"/>
    <x v="0"/>
    <x v="3"/>
    <s v="not found"/>
    <s v="not found"/>
    <s v="not found"/>
    <m/>
    <x v="19"/>
    <m/>
    <m/>
    <m/>
    <n v="36.813899999999997"/>
    <n v="5.8760000000000003"/>
    <s v="exact"/>
    <s v="Tahir"/>
    <m/>
    <m/>
    <s v="Jijel"/>
    <x v="0"/>
    <s v="Northern Africa"/>
    <s v="WRI: WRI1023775, GEO: GEO41734"/>
    <m/>
    <s v="Jijel Steam, Centrale électrique de Jijel"/>
    <m/>
    <m/>
    <s v="power"/>
    <s v="1029500"/>
    <n v="1122619"/>
    <s v="L406052"/>
    <s v="G408021"/>
  </r>
  <r>
    <s v="https://www.gem.wiki/Jijel_power_station"/>
    <x v="0"/>
    <s v="Jijel power station"/>
    <s v="محطة كهرباء اشواط"/>
    <s v="3"/>
    <s v="NG/FO"/>
    <n v="196"/>
    <x v="0"/>
    <x v="3"/>
    <s v="not found"/>
    <s v="not found"/>
    <s v="not found"/>
    <m/>
    <x v="20"/>
    <m/>
    <m/>
    <m/>
    <n v="36.813899999999997"/>
    <n v="5.8760000000000003"/>
    <s v="exact"/>
    <s v="Tahir"/>
    <m/>
    <m/>
    <s v="Jijel"/>
    <x v="0"/>
    <s v="Northern Africa"/>
    <s v="WRI: WRI1023775, GEO: GEO41734"/>
    <m/>
    <s v="Jijel Steam, Centrale électrique de Jijel"/>
    <m/>
    <m/>
    <s v="power"/>
    <s v="1029500"/>
    <n v="1122620"/>
    <s v="L406052"/>
    <s v="G408020"/>
  </r>
  <r>
    <s v="https://www.gem.wiki/Kahrama_power_station"/>
    <x v="0"/>
    <s v="Kahrama power station"/>
    <s v="محطة كهرباء كهرماء"/>
    <s v="1"/>
    <s v="NG"/>
    <n v="115"/>
    <x v="0"/>
    <x v="1"/>
    <s v="Y"/>
    <s v="not found"/>
    <s v="not found"/>
    <m/>
    <x v="21"/>
    <m/>
    <m/>
    <m/>
    <n v="35.806393"/>
    <n v="-0.247637"/>
    <s v="exact"/>
    <s v="Arzew"/>
    <m/>
    <m/>
    <s v="Oran"/>
    <x v="0"/>
    <s v="Northern Africa"/>
    <s v="WRI: WRI1023784"/>
    <m/>
    <m/>
    <s v="power"/>
    <s v="Chemicals"/>
    <s v="power"/>
    <s v="1051834"/>
    <n v="1176768"/>
    <s v="L406968"/>
    <s v="G408078"/>
  </r>
  <r>
    <s v="https://www.gem.wiki/Kahrama_power_station"/>
    <x v="0"/>
    <s v="Kahrama power station"/>
    <s v="محطة كهرباء كهرماء"/>
    <s v="2"/>
    <s v="NG"/>
    <n v="115"/>
    <x v="0"/>
    <x v="1"/>
    <s v="Y"/>
    <s v="not found"/>
    <s v="not found"/>
    <m/>
    <x v="21"/>
    <m/>
    <m/>
    <m/>
    <n v="35.806393"/>
    <n v="-0.247637"/>
    <s v="exact"/>
    <s v="Arzew"/>
    <m/>
    <m/>
    <s v="Oran"/>
    <x v="0"/>
    <s v="Northern Africa"/>
    <s v="WRI: WRI1023784"/>
    <m/>
    <m/>
    <s v="power"/>
    <s v="Chemicals"/>
    <s v="power"/>
    <s v="1051834"/>
    <n v="1183548"/>
    <s v="L406968"/>
    <s v="G408077"/>
  </r>
  <r>
    <s v="https://www.gem.wiki/Kahrama_power_station"/>
    <x v="0"/>
    <s v="Kahrama power station"/>
    <s v="محطة كهرباء كهرماء"/>
    <s v="3"/>
    <s v="NG"/>
    <n v="115"/>
    <x v="0"/>
    <x v="1"/>
    <s v="Y"/>
    <s v="not found"/>
    <s v="not found"/>
    <m/>
    <x v="21"/>
    <m/>
    <m/>
    <m/>
    <n v="35.806393"/>
    <n v="-0.247637"/>
    <s v="exact"/>
    <s v="Arzew"/>
    <m/>
    <m/>
    <s v="Oran"/>
    <x v="0"/>
    <s v="Northern Africa"/>
    <s v="WRI: WRI1023784"/>
    <m/>
    <m/>
    <s v="power"/>
    <s v="Chemicals"/>
    <s v="power"/>
    <s v="1051834"/>
    <n v="1183549"/>
    <s v="L406968"/>
    <s v="G408076"/>
  </r>
  <r>
    <s v="https://www.gem.wiki/Kais_power_station"/>
    <x v="0"/>
    <s v="Kais power station"/>
    <s v="محطة كهرباء قيس، محطة كهرباء الرميلة"/>
    <s v="1"/>
    <s v="NG/FO"/>
    <n v="633"/>
    <x v="0"/>
    <x v="0"/>
    <s v="not found"/>
    <s v="not found"/>
    <s v="not found"/>
    <m/>
    <x v="0"/>
    <m/>
    <m/>
    <m/>
    <n v="35.550316000000002"/>
    <n v="6.8696919999999997"/>
    <s v="exact"/>
    <s v="Remila"/>
    <m/>
    <m/>
    <s v="Khenchela"/>
    <x v="0"/>
    <s v="Northern Africa"/>
    <m/>
    <m/>
    <s v="Centrale de Kais, Khenchela Combined Cycle Power Plant، Remila Power Plant"/>
    <m/>
    <m/>
    <s v="power"/>
    <s v="1097820"/>
    <s v="1254623, 1254625, 1254624"/>
    <s v="L400818"/>
    <s v="G400818"/>
  </r>
  <r>
    <s v="https://www.gem.wiki/Kais_power_station"/>
    <x v="0"/>
    <s v="Kais power station"/>
    <s v="محطة كهرباء قيس، محطة كهرباء الرميلة"/>
    <s v="2"/>
    <s v="NG/FO"/>
    <n v="633"/>
    <x v="1"/>
    <x v="0"/>
    <s v="not found"/>
    <s v="not found"/>
    <s v="not found"/>
    <m/>
    <x v="7"/>
    <m/>
    <m/>
    <m/>
    <n v="35.550316000000002"/>
    <n v="6.8696919999999997"/>
    <s v="exact"/>
    <s v="Remila"/>
    <m/>
    <m/>
    <s v="Khenchela"/>
    <x v="0"/>
    <s v="Northern Africa"/>
    <m/>
    <m/>
    <s v="Centrale de Kais, Khenchela Combined Cycle Power Plant، Remila Power Plant"/>
    <m/>
    <m/>
    <s v="power"/>
    <s v="1097820"/>
    <s v="1254626, 1254627, 1254628"/>
    <s v="L400818"/>
    <s v="G400819"/>
  </r>
  <r>
    <s v="https://www.gem.wiki/Koudiet_Eddraouch_power_plant"/>
    <x v="0"/>
    <s v="Koudiet Eddraouch power plant"/>
    <s v="محطة كهرباء كدية الدراوش"/>
    <s v="1"/>
    <s v="NG/FO"/>
    <n v="400"/>
    <x v="0"/>
    <x v="0"/>
    <s v="not found"/>
    <s v="not found"/>
    <s v="not found"/>
    <m/>
    <x v="22"/>
    <m/>
    <m/>
    <m/>
    <n v="36.884999999999998"/>
    <n v="8.0777999999999999"/>
    <s v="exact"/>
    <s v="Berrihane"/>
    <m/>
    <m/>
    <s v="El Taref"/>
    <x v="0"/>
    <s v="Northern Africa"/>
    <s v="WRI: WRI1023769"/>
    <m/>
    <s v="Centrale électrique Koudiat Draouche, Koudiet Ed-Draouach Power Plant"/>
    <s v="power"/>
    <m/>
    <s v="power"/>
    <s v="1046207"/>
    <n v="1211455"/>
    <s v="L406053"/>
    <s v="G408066"/>
  </r>
  <r>
    <s v="https://www.gem.wiki/Koudiet_Eddraouch_power_plant"/>
    <x v="0"/>
    <s v="Koudiet Eddraouch power plant"/>
    <s v="محطة كهرباء كدية الدراوش"/>
    <s v="2"/>
    <s v="NG/FO"/>
    <n v="400"/>
    <x v="0"/>
    <x v="0"/>
    <s v="not found"/>
    <s v="not found"/>
    <s v="not found"/>
    <m/>
    <x v="22"/>
    <m/>
    <m/>
    <m/>
    <n v="36.884999999999998"/>
    <n v="8.0777999999999999"/>
    <s v="exact"/>
    <s v="Berrihane"/>
    <m/>
    <m/>
    <s v="El Taref"/>
    <x v="0"/>
    <s v="Northern Africa"/>
    <s v="WRI: WRI1023769"/>
    <m/>
    <s v="Centrale électrique Koudiat Draouche, Koudiet Ed-Draouach Power Plant"/>
    <s v="power"/>
    <m/>
    <s v="power"/>
    <s v="1046207"/>
    <n v="1211456"/>
    <s v="L406053"/>
    <s v="G408065"/>
  </r>
  <r>
    <s v="https://www.gem.wiki/Koudiet_Eddraouch_power_plant"/>
    <x v="0"/>
    <s v="Koudiet Eddraouch power plant"/>
    <s v="محطة كهرباء كدية الدراوش"/>
    <s v="3"/>
    <s v="NG/FO"/>
    <n v="400"/>
    <x v="0"/>
    <x v="0"/>
    <s v="not found"/>
    <s v="not found"/>
    <s v="not found"/>
    <m/>
    <x v="22"/>
    <m/>
    <m/>
    <m/>
    <n v="36.884999999999998"/>
    <n v="8.0777999999999999"/>
    <s v="exact"/>
    <s v="Berrihane"/>
    <m/>
    <m/>
    <s v="El Taref"/>
    <x v="0"/>
    <s v="Northern Africa"/>
    <s v="WRI: WRI1023769"/>
    <m/>
    <s v="Centrale électrique Koudiat Draouche, Koudiet Ed-Draouach Power Plant"/>
    <s v="power"/>
    <m/>
    <s v="power"/>
    <s v="1046207"/>
    <n v="1211457"/>
    <s v="L406053"/>
    <s v="G408064"/>
  </r>
  <r>
    <s v="https://www.gem.wiki/Labreg_power_plant"/>
    <x v="0"/>
    <s v="Labreg power plant"/>
    <s v="محطة كهرباء البرق"/>
    <s v="1"/>
    <s v="NG/FO"/>
    <n v="140"/>
    <x v="0"/>
    <x v="1"/>
    <s v="not found"/>
    <s v="not found"/>
    <s v="not found"/>
    <m/>
    <x v="13"/>
    <m/>
    <m/>
    <m/>
    <n v="34.503822"/>
    <n v="6.9821109999999997"/>
    <s v="exact"/>
    <s v="Labreg"/>
    <s v="Babar"/>
    <s v="Babar"/>
    <s v="Khenchela"/>
    <x v="0"/>
    <s v="Northern Africa"/>
    <s v="WRI: WRI1023815"/>
    <m/>
    <m/>
    <s v="power"/>
    <m/>
    <s v="power"/>
    <s v="1099562"/>
    <n v="1303188"/>
    <s v="L406054"/>
    <s v="G408063"/>
  </r>
  <r>
    <s v="https://www.gem.wiki/Labreg_power_plant"/>
    <x v="0"/>
    <s v="Labreg power plant"/>
    <s v="محطة كهرباء البرق"/>
    <s v="2"/>
    <s v="NG/FO"/>
    <n v="140"/>
    <x v="0"/>
    <x v="1"/>
    <s v="not found"/>
    <s v="not found"/>
    <s v="not found"/>
    <m/>
    <x v="13"/>
    <m/>
    <m/>
    <m/>
    <n v="34.503822"/>
    <n v="6.9821109999999997"/>
    <s v="exact"/>
    <s v="Labreg"/>
    <s v="Babar"/>
    <s v="Babar"/>
    <s v="Khenchela"/>
    <x v="0"/>
    <s v="Northern Africa"/>
    <s v="WRI: WRI1023815"/>
    <m/>
    <m/>
    <s v="power"/>
    <m/>
    <s v="power"/>
    <s v="1099562"/>
    <n v="1303189"/>
    <s v="L406054"/>
    <s v="G408062"/>
  </r>
  <r>
    <s v="https://www.gem.wiki/Labreg_power_plant"/>
    <x v="0"/>
    <s v="Labreg power plant"/>
    <s v="محطة كهرباء البرق"/>
    <s v="3"/>
    <s v="NG/FO"/>
    <n v="140"/>
    <x v="0"/>
    <x v="1"/>
    <s v="not found"/>
    <s v="not found"/>
    <s v="not found"/>
    <m/>
    <x v="13"/>
    <m/>
    <m/>
    <m/>
    <n v="34.503822"/>
    <n v="6.9821109999999997"/>
    <s v="exact"/>
    <s v="Labreg"/>
    <s v="Babar"/>
    <s v="Babar"/>
    <s v="Khenchela"/>
    <x v="0"/>
    <s v="Northern Africa"/>
    <s v="WRI: WRI1023815"/>
    <m/>
    <m/>
    <s v="power"/>
    <m/>
    <s v="power"/>
    <s v="1099562"/>
    <n v="1303190"/>
    <s v="L406054"/>
    <s v="G408061"/>
  </r>
  <r>
    <s v="https://www.gem.wiki/Larbaa_power_plant"/>
    <x v="0"/>
    <s v="Larbaa power plant"/>
    <s v="محطة كهرباء بلاربعاء"/>
    <s v="1"/>
    <s v="NG"/>
    <n v="140"/>
    <x v="0"/>
    <x v="1"/>
    <s v="Y"/>
    <s v="not found"/>
    <s v="not found"/>
    <m/>
    <x v="1"/>
    <m/>
    <m/>
    <m/>
    <n v="36.598948999999998"/>
    <n v="3.137429"/>
    <s v="exact"/>
    <s v="Larbaâ"/>
    <m/>
    <s v="Larbaâ"/>
    <s v="Blida"/>
    <x v="0"/>
    <s v="Northern Africa"/>
    <s v="WRI: WRI1023777, GEO: GEO45402"/>
    <m/>
    <s v="Centrale électrique Larbaâ, Larabaa"/>
    <m/>
    <m/>
    <s v="power"/>
    <s v="1069669"/>
    <n v="1203658"/>
    <s v="L406055"/>
    <s v="G408060"/>
  </r>
  <r>
    <s v="https://www.gem.wiki/Larbaa_power_plant"/>
    <x v="0"/>
    <s v="Larbaa power plant"/>
    <s v="محطة كهرباء بلاربعاء"/>
    <s v="2"/>
    <s v="NG"/>
    <n v="140"/>
    <x v="0"/>
    <x v="1"/>
    <s v="Y"/>
    <s v="not found"/>
    <s v="not found"/>
    <m/>
    <x v="1"/>
    <m/>
    <m/>
    <m/>
    <n v="36.598948999999998"/>
    <n v="3.137429"/>
    <s v="exact"/>
    <s v="Larbaâ"/>
    <m/>
    <s v="Larbaâ"/>
    <s v="Blida"/>
    <x v="0"/>
    <s v="Northern Africa"/>
    <s v="WRI: WRI1023777, GEO: GEO45402"/>
    <m/>
    <s v="Centrale électrique Larbaâ, Larabaa"/>
    <m/>
    <m/>
    <s v="power"/>
    <s v="1069669"/>
    <n v="1203659"/>
    <s v="L406055"/>
    <s v="G408059"/>
  </r>
  <r>
    <s v="https://www.gem.wiki/Larbaa_power_plant"/>
    <x v="0"/>
    <s v="Larbaa power plant"/>
    <s v="محطة كهرباء بلاربعاء"/>
    <s v="3"/>
    <s v="NG"/>
    <n v="140"/>
    <x v="0"/>
    <x v="1"/>
    <s v="Y"/>
    <s v="not found"/>
    <s v="not found"/>
    <m/>
    <x v="1"/>
    <m/>
    <m/>
    <m/>
    <n v="36.598948999999998"/>
    <n v="3.137429"/>
    <s v="exact"/>
    <s v="Larbaâ"/>
    <m/>
    <s v="Larbaâ"/>
    <s v="Blida"/>
    <x v="0"/>
    <s v="Northern Africa"/>
    <s v="WRI: WRI1023777, GEO: GEO45402"/>
    <m/>
    <s v="Centrale électrique Larbaâ, Larabaa"/>
    <m/>
    <m/>
    <s v="power"/>
    <s v="1069669"/>
    <n v="1204914"/>
    <s v="L406055"/>
    <s v="G408058"/>
  </r>
  <r>
    <s v="https://www.gem.wiki/Larbaa_power_plant"/>
    <x v="0"/>
    <s v="Larbaa power plant"/>
    <s v="محطة كهرباء بلاربعاء"/>
    <s v="4"/>
    <s v="NG"/>
    <n v="140"/>
    <x v="0"/>
    <x v="1"/>
    <s v="Y"/>
    <s v="not found"/>
    <s v="not found"/>
    <m/>
    <x v="1"/>
    <m/>
    <m/>
    <m/>
    <n v="36.598948999999998"/>
    <n v="3.137429"/>
    <s v="exact"/>
    <s v="Larbaâ"/>
    <m/>
    <s v="Larbaâ"/>
    <s v="Blida"/>
    <x v="0"/>
    <s v="Northern Africa"/>
    <s v="WRI: WRI1023777, GEO: GEO45402"/>
    <m/>
    <s v="Centrale électrique Larbaâ, Larabaa"/>
    <m/>
    <m/>
    <s v="power"/>
    <s v="1069669"/>
    <n v="1204915"/>
    <s v="L406055"/>
    <s v="G408057"/>
  </r>
  <r>
    <s v="https://www.gem.wiki/M'Sila_power_station"/>
    <x v="0"/>
    <s v="M'Sila power station"/>
    <s v="محطة توليد كهرباء المسيلة"/>
    <s v="2-1"/>
    <s v="NG"/>
    <n v="100"/>
    <x v="0"/>
    <x v="1"/>
    <s v="not found"/>
    <s v="not found"/>
    <s v="not found"/>
    <m/>
    <x v="23"/>
    <m/>
    <m/>
    <m/>
    <n v="35.708885000000002"/>
    <n v="4.4767809999999999"/>
    <s v="exact"/>
    <s v="M'sila"/>
    <m/>
    <s v="M'Sila"/>
    <s v="M'Sila"/>
    <x v="0"/>
    <s v="Northern Africa"/>
    <s v="WRI: WRI1023773, GEO: GEO41737"/>
    <m/>
    <s v="Centrale Eléctrique de Draâ El Hadja, Groupement Turbines àgaz de M’Sila"/>
    <s v="power"/>
    <m/>
    <s v="power"/>
    <s v="1029501"/>
    <n v="1130316"/>
    <s v="L406056"/>
    <s v="G408056"/>
  </r>
  <r>
    <s v="https://www.gem.wiki/M'Sila_power_station"/>
    <x v="0"/>
    <s v="M'Sila power station"/>
    <s v="محطة توليد كهرباء المسيلة"/>
    <s v="2-2"/>
    <s v="NG"/>
    <n v="100"/>
    <x v="0"/>
    <x v="1"/>
    <s v="not found"/>
    <s v="not found"/>
    <s v="not found"/>
    <m/>
    <x v="24"/>
    <m/>
    <m/>
    <m/>
    <n v="35.708885000000002"/>
    <n v="4.4767809999999999"/>
    <s v="exact"/>
    <s v="M'sila"/>
    <m/>
    <s v="M'Sila"/>
    <s v="M'Sila"/>
    <x v="0"/>
    <s v="Northern Africa"/>
    <s v="WRI: WRI1023773, GEO: GEO41737"/>
    <m/>
    <s v="Centrale Eléctrique de Draâ El Hadja, Groupement Turbines àgaz de M’Sila"/>
    <s v="power"/>
    <m/>
    <s v="power"/>
    <s v="1029501"/>
    <n v="1130318"/>
    <s v="L406056"/>
    <s v="G408055"/>
  </r>
  <r>
    <s v="https://www.gem.wiki/M'Sila_power_station"/>
    <x v="0"/>
    <s v="M'Sila power station"/>
    <s v="محطة توليد كهرباء المسيلة"/>
    <s v="2-3"/>
    <s v="NG"/>
    <n v="100"/>
    <x v="0"/>
    <x v="1"/>
    <s v="not found"/>
    <s v="not found"/>
    <s v="not found"/>
    <m/>
    <x v="25"/>
    <m/>
    <m/>
    <m/>
    <n v="35.708885000000002"/>
    <n v="4.4767809999999999"/>
    <s v="exact"/>
    <s v="M'sila"/>
    <m/>
    <s v="M'Sila"/>
    <s v="M'Sila"/>
    <x v="0"/>
    <s v="Northern Africa"/>
    <s v="WRI: WRI1023773, GEO: GEO41737"/>
    <m/>
    <s v="Centrale Eléctrique de Draâ El Hadja, Groupement Turbines àgaz de M’Sila"/>
    <s v="power"/>
    <m/>
    <s v="power"/>
    <s v="1029501"/>
    <n v="1130317"/>
    <s v="L406056"/>
    <s v="G408054"/>
  </r>
  <r>
    <s v="https://www.gem.wiki/M'Sila_power_station"/>
    <x v="0"/>
    <s v="M'Sila power station"/>
    <s v="محطة توليد كهرباء المسيلة"/>
    <s v="3-1"/>
    <s v="NG/FO"/>
    <n v="215"/>
    <x v="0"/>
    <x v="1"/>
    <s v="not found"/>
    <s v="not found"/>
    <s v="not found"/>
    <m/>
    <x v="1"/>
    <m/>
    <m/>
    <m/>
    <n v="35.708885000000002"/>
    <n v="4.4767809999999999"/>
    <s v="exact"/>
    <s v="M'sila"/>
    <m/>
    <s v="M'Sila"/>
    <s v="M'Sila"/>
    <x v="0"/>
    <s v="Northern Africa"/>
    <s v="WRI: WRI1023773, GEO: GEO41737"/>
    <m/>
    <s v="Centrale Eléctrique de Draâ El Hadja, Groupement Turbines àgaz de M’Sila"/>
    <s v="power"/>
    <m/>
    <s v="power"/>
    <s v="1029501"/>
    <n v="1209559"/>
    <s v="L406056"/>
    <s v="G408053"/>
  </r>
  <r>
    <s v="https://www.gem.wiki/M'Sila_power_station"/>
    <x v="0"/>
    <s v="M'Sila power station"/>
    <s v="محطة توليد كهرباء المسيلة"/>
    <s v="3-2"/>
    <s v="NG/FO"/>
    <n v="215"/>
    <x v="0"/>
    <x v="1"/>
    <s v="not found"/>
    <s v="not found"/>
    <s v="not found"/>
    <m/>
    <x v="1"/>
    <m/>
    <m/>
    <m/>
    <n v="35.708885000000002"/>
    <n v="4.4767809999999999"/>
    <s v="exact"/>
    <s v="M'sila"/>
    <m/>
    <s v="M'Sila"/>
    <s v="M'Sila"/>
    <x v="0"/>
    <s v="Northern Africa"/>
    <s v="WRI: WRI1023773, GEO: GEO41737"/>
    <m/>
    <s v="Centrale Eléctrique de Draâ El Hadja, Groupement Turbines àgaz de M’Sila"/>
    <s v="power"/>
    <m/>
    <s v="power"/>
    <s v="1029501"/>
    <n v="1209560"/>
    <s v="L406056"/>
    <s v="G408052"/>
  </r>
  <r>
    <s v="https://www.gem.wiki/Marsat_El_Hadjadj_Steam_power_plant"/>
    <x v="0"/>
    <s v="Marsat El Hadjadj Steam power plant"/>
    <s v="محطة توليد الكهرباء مرسى الحجاج"/>
    <s v="1"/>
    <s v="NG/FO"/>
    <n v="168"/>
    <x v="0"/>
    <x v="3"/>
    <s v="Y"/>
    <s v="not found"/>
    <s v="not found"/>
    <m/>
    <x v="26"/>
    <m/>
    <m/>
    <m/>
    <n v="35.799999999999997"/>
    <n v="-0.19239999999999999"/>
    <s v="exact"/>
    <s v="Marsat El Hadjadj"/>
    <m/>
    <s v="Bethioua"/>
    <s v="Oran"/>
    <x v="0"/>
    <s v="Northern Africa"/>
    <s v="WRI: WRI1023772, GEO: GEO41733"/>
    <m/>
    <s v="Marsat Power Plant, Marsat El Hadjadj Steam"/>
    <m/>
    <m/>
    <s v="power"/>
    <s v="1029503"/>
    <n v="1131682"/>
    <s v="L406057"/>
    <s v="G408051"/>
  </r>
  <r>
    <s v="https://www.gem.wiki/Marsat_El_Hadjadj_Steam_power_plant"/>
    <x v="0"/>
    <s v="Marsat El Hadjadj Steam power plant"/>
    <s v="محطة توليد الكهرباء مرسى الحجاج"/>
    <s v="2"/>
    <s v="NG/FO"/>
    <n v="168"/>
    <x v="0"/>
    <x v="3"/>
    <s v="Y"/>
    <s v="not found"/>
    <s v="not found"/>
    <m/>
    <x v="27"/>
    <m/>
    <m/>
    <m/>
    <n v="35.799999999999997"/>
    <n v="-0.19239999999999999"/>
    <s v="exact"/>
    <s v="Marsat El Hadjadj"/>
    <m/>
    <s v="Bethioua"/>
    <s v="Oran"/>
    <x v="0"/>
    <s v="Northern Africa"/>
    <s v="WRI: WRI1023772, GEO: GEO41733"/>
    <m/>
    <s v="Marsat Power Plant, Marsat El Hadjadj Steam"/>
    <m/>
    <m/>
    <s v="power"/>
    <s v="1029503"/>
    <n v="1131683"/>
    <s v="L406057"/>
    <s v="G408050"/>
  </r>
  <r>
    <s v="https://www.gem.wiki/Marsat_El_Hadjadj_Steam_power_plant"/>
    <x v="0"/>
    <s v="Marsat El Hadjadj Steam power plant"/>
    <s v="محطة توليد الكهرباء مرسى الحجاج"/>
    <s v="3"/>
    <s v="NG/FO"/>
    <n v="168"/>
    <x v="0"/>
    <x v="3"/>
    <s v="Y"/>
    <s v="not found"/>
    <s v="not found"/>
    <m/>
    <x v="28"/>
    <m/>
    <m/>
    <m/>
    <n v="35.799999999999997"/>
    <n v="-0.19239999999999999"/>
    <s v="exact"/>
    <s v="Marsat El Hadjadj"/>
    <m/>
    <s v="Bethioua"/>
    <s v="Oran"/>
    <x v="0"/>
    <s v="Northern Africa"/>
    <s v="WRI: WRI1023772, GEO: GEO41733"/>
    <m/>
    <s v="Marsat Power Plant, Marsat El Hadjadj Steam"/>
    <m/>
    <m/>
    <s v="power"/>
    <s v="1029503"/>
    <n v="1131684"/>
    <s v="L406057"/>
    <s v="G408049"/>
  </r>
  <r>
    <s v="https://www.gem.wiki/Marsat_El_Hadjadj_Steam_power_plant"/>
    <x v="0"/>
    <s v="Marsat El Hadjadj Steam power plant"/>
    <s v="محطة توليد الكهرباء مرسى الحجاج"/>
    <s v="4"/>
    <s v="NG/FO"/>
    <n v="168"/>
    <x v="0"/>
    <x v="3"/>
    <s v="Y"/>
    <s v="not found"/>
    <s v="not found"/>
    <m/>
    <x v="25"/>
    <m/>
    <m/>
    <m/>
    <n v="35.799999999999997"/>
    <n v="-0.19239999999999999"/>
    <s v="exact"/>
    <s v="Marsat El Hadjadj"/>
    <m/>
    <s v="Bethioua"/>
    <s v="Oran"/>
    <x v="0"/>
    <s v="Northern Africa"/>
    <s v="WRI: WRI1023772, GEO: GEO41733"/>
    <m/>
    <s v="Marsat Power Plant, Marsat El Hadjadj Steam"/>
    <m/>
    <m/>
    <s v="power"/>
    <s v="1029503"/>
    <n v="1131685"/>
    <s v="L406057"/>
    <s v="G408048"/>
  </r>
  <r>
    <s v="https://www.gem.wiki/Marsat_El_Hadjadj_Steam_power_plant"/>
    <x v="0"/>
    <s v="Marsat El Hadjadj Steam power plant"/>
    <s v="محطة توليد الكهرباء مرسى الحجاج"/>
    <s v="5"/>
    <s v="NG/FO"/>
    <n v="168"/>
    <x v="0"/>
    <x v="3"/>
    <s v="Y"/>
    <s v="not found"/>
    <s v="not found"/>
    <m/>
    <x v="29"/>
    <m/>
    <m/>
    <m/>
    <n v="35.799999999999997"/>
    <n v="-0.19239999999999999"/>
    <s v="exact"/>
    <s v="Marsat El Hadjadj"/>
    <m/>
    <s v="Bethioua"/>
    <s v="Oran"/>
    <x v="0"/>
    <s v="Northern Africa"/>
    <s v="WRI: WRI1023772, GEO: GEO41733"/>
    <m/>
    <s v="Marsat Power Plant, Marsat El Hadjadj Steam"/>
    <m/>
    <m/>
    <s v="power"/>
    <s v="1029503"/>
    <n v="1131686"/>
    <s v="L406057"/>
    <s v="G408047"/>
  </r>
  <r>
    <s v="https://www.gem.wiki/Mostaganem_power_station"/>
    <x v="0"/>
    <s v="Mostaganem power station"/>
    <s v="محطة كهرباء مستغانم"/>
    <s v="1"/>
    <s v="NG"/>
    <n v="725"/>
    <x v="1"/>
    <x v="0"/>
    <s v="Y"/>
    <s v="not found"/>
    <s v="not found"/>
    <m/>
    <x v="7"/>
    <m/>
    <m/>
    <m/>
    <n v="36.017915000000002"/>
    <n v="0.12749199999999999"/>
    <s v="exact"/>
    <s v="Mostaganem"/>
    <m/>
    <m/>
    <s v="Mostaganem"/>
    <x v="0"/>
    <s v="Northern Africa"/>
    <m/>
    <m/>
    <m/>
    <m/>
    <m/>
    <s v="power"/>
    <s v="1097810"/>
    <s v="1254651, 1254652, 1254649"/>
    <s v="L400820"/>
    <s v="G400821"/>
  </r>
  <r>
    <s v="https://www.gem.wiki/Mostaganem_power_station"/>
    <x v="0"/>
    <s v="Mostaganem power station"/>
    <s v="محطة كهرباء مستغانم"/>
    <s v="2"/>
    <s v="NG"/>
    <n v="725"/>
    <x v="1"/>
    <x v="0"/>
    <s v="Y"/>
    <s v="not found"/>
    <s v="not found"/>
    <m/>
    <x v="7"/>
    <m/>
    <m/>
    <m/>
    <n v="36.017915000000002"/>
    <n v="0.12749199999999999"/>
    <s v="exact"/>
    <s v="Mostaganem"/>
    <m/>
    <m/>
    <s v="Mostaganem"/>
    <x v="0"/>
    <s v="Northern Africa"/>
    <m/>
    <m/>
    <m/>
    <m/>
    <m/>
    <s v="power"/>
    <s v="1097810"/>
    <s v="1254648, 1254650, 1254647"/>
    <s v="L400820"/>
    <s v="G400820"/>
  </r>
  <r>
    <s v="https://www.gem.wiki/Naama_power_station"/>
    <x v="0"/>
    <s v="Naama power station"/>
    <s v="محطة كهرباء النعامة"/>
    <s v="1"/>
    <s v="NG/FO"/>
    <n v="582"/>
    <x v="0"/>
    <x v="0"/>
    <s v="not found"/>
    <s v="not found"/>
    <s v="not found"/>
    <m/>
    <x v="30"/>
    <m/>
    <m/>
    <m/>
    <n v="33.475211999999999"/>
    <n v="-0.34323900000000002"/>
    <s v="exact"/>
    <s v="Naâma"/>
    <m/>
    <s v="Naâma"/>
    <m/>
    <x v="0"/>
    <s v="Northern Africa"/>
    <m/>
    <m/>
    <s v="Naâma Gas, Centrale de Naâma, Méchria Power Plant"/>
    <s v="power"/>
    <s v="Agriculture"/>
    <s v="power"/>
    <s v="1134367"/>
    <s v="1254635,1254636,1254637"/>
    <s v="L406058"/>
    <s v="G408046"/>
  </r>
  <r>
    <s v="https://www.gem.wiki/Naama_power_station"/>
    <x v="0"/>
    <s v="Naama power station"/>
    <s v="محطة كهرباء النعامة"/>
    <s v="2"/>
    <s v="NG/FO"/>
    <n v="582"/>
    <x v="0"/>
    <x v="0"/>
    <s v="not found"/>
    <s v="not found"/>
    <s v="not found"/>
    <m/>
    <x v="30"/>
    <m/>
    <m/>
    <m/>
    <n v="33.475211999999999"/>
    <n v="-0.34323900000000002"/>
    <s v="exact"/>
    <s v="Naâma"/>
    <m/>
    <s v="Naâma"/>
    <m/>
    <x v="0"/>
    <s v="Northern Africa"/>
    <m/>
    <m/>
    <s v="Naâma Gas, Centrale de Naâma, Méchria Power Plant"/>
    <s v="power"/>
    <s v="Agriculture"/>
    <s v="power"/>
    <s v="1134367"/>
    <s v="1254638,1254639,1254640"/>
    <s v="L406058"/>
    <s v="G408045"/>
  </r>
  <r>
    <s v="https://www.gem.wiki/Oumache_power_station"/>
    <x v="0"/>
    <s v="Oumache power station"/>
    <s v="محطة توليد الكهرباء أوماش"/>
    <s v="1-1"/>
    <s v="NG/FO"/>
    <n v="500"/>
    <x v="0"/>
    <x v="0"/>
    <s v="Y"/>
    <s v="not found"/>
    <s v="not found"/>
    <m/>
    <x v="30"/>
    <m/>
    <m/>
    <m/>
    <n v="34.441042000000003"/>
    <n v="5.8892850000000001"/>
    <s v="exact"/>
    <s v="Oumache"/>
    <m/>
    <s v="Biskra"/>
    <m/>
    <x v="0"/>
    <s v="Northern Africa"/>
    <m/>
    <m/>
    <s v="Centrale Oumache I, Biskra Combined-Cycle Power Plant, Centrale Turbine a Gaz de Biskra"/>
    <s v="power"/>
    <s v="Other"/>
    <s v="power"/>
    <s v="1097822"/>
    <s v="1254641, 1254643, 1254644"/>
    <s v="L406059"/>
    <s v="G408074"/>
  </r>
  <r>
    <s v="https://www.gem.wiki/Oumache_power_station"/>
    <x v="0"/>
    <s v="Oumache power station"/>
    <s v="محطة توليد الكهرباء أوماش"/>
    <s v="1-2"/>
    <s v="NG/FO"/>
    <n v="500"/>
    <x v="0"/>
    <x v="0"/>
    <s v="Y"/>
    <s v="not found"/>
    <s v="not found"/>
    <m/>
    <x v="3"/>
    <m/>
    <m/>
    <m/>
    <n v="34.441042000000003"/>
    <n v="5.8892850000000001"/>
    <s v="exact"/>
    <s v="Oumache"/>
    <m/>
    <s v="Biskra"/>
    <m/>
    <x v="0"/>
    <s v="Northern Africa"/>
    <m/>
    <m/>
    <s v="Centrale Oumache I, Biskra Combined-Cycle Power Plant, Centrale Turbine a Gaz de Biskra"/>
    <s v="power"/>
    <s v="Other"/>
    <s v="power"/>
    <s v="1097822"/>
    <s v="1254645, 1254646,1254648"/>
    <s v="L406059"/>
    <s v="G408073"/>
  </r>
  <r>
    <s v="https://www.gem.wiki/Oumache_power_station"/>
    <x v="0"/>
    <s v="Oumache power station"/>
    <s v="محطة توليد الكهرباء أوماش"/>
    <s v="2-1"/>
    <s v="NG/FO"/>
    <n v="228"/>
    <x v="0"/>
    <x v="1"/>
    <s v="not found"/>
    <s v="not found"/>
    <s v="not found"/>
    <m/>
    <x v="5"/>
    <m/>
    <m/>
    <m/>
    <n v="34.441042000000003"/>
    <n v="5.8892850000000001"/>
    <s v="exact"/>
    <s v="Oumache"/>
    <m/>
    <s v="Biskra"/>
    <m/>
    <x v="0"/>
    <s v="Northern Africa"/>
    <m/>
    <m/>
    <s v="Centrale Oumache I, Biskra Combined-Cycle Power Plant, Centrale Turbine a Gaz de Biskra"/>
    <s v="power"/>
    <s v="Other"/>
    <s v="power"/>
    <s v="1097822"/>
    <n v="1256269"/>
    <s v="L406059"/>
    <s v="G408072"/>
  </r>
  <r>
    <s v="https://www.gem.wiki/Oumache_power_station"/>
    <x v="0"/>
    <s v="Oumache power station"/>
    <s v="محطة توليد الكهرباء أوماش"/>
    <s v="2-2"/>
    <s v="NG/FO"/>
    <n v="228"/>
    <x v="0"/>
    <x v="1"/>
    <s v="not found"/>
    <s v="not found"/>
    <s v="not found"/>
    <m/>
    <x v="31"/>
    <m/>
    <m/>
    <m/>
    <n v="34.441042000000003"/>
    <n v="5.8892850000000001"/>
    <s v="exact"/>
    <s v="Oumache"/>
    <m/>
    <s v="Biskra"/>
    <m/>
    <x v="0"/>
    <s v="Northern Africa"/>
    <m/>
    <m/>
    <s v="Centrale Oumache I, Biskra Combined-Cycle Power Plant, Centrale Turbine a Gaz de Biskra"/>
    <s v="power"/>
    <s v="Other"/>
    <s v="power"/>
    <s v="1097822"/>
    <n v="1258843"/>
    <s v="L406059"/>
    <s v="G408071"/>
  </r>
  <r>
    <s v="https://www.gem.wiki/Oumache_power_station"/>
    <x v="0"/>
    <s v="Oumache power station"/>
    <s v="محطة توليد الكهرباء أوماش"/>
    <s v="3-1"/>
    <s v="NG"/>
    <n v="1294"/>
    <x v="1"/>
    <x v="0"/>
    <s v="not found"/>
    <s v="not found"/>
    <s v="not found"/>
    <m/>
    <x v="7"/>
    <m/>
    <m/>
    <m/>
    <n v="34.441042000000003"/>
    <n v="5.8892850000000001"/>
    <s v="exact"/>
    <s v="Oumache"/>
    <m/>
    <s v="Biskra"/>
    <m/>
    <x v="0"/>
    <s v="Northern Africa"/>
    <m/>
    <m/>
    <s v="Centrale Oumache I, Biskra Combined-Cycle Power Plant, Centrale Turbine a Gaz de Biskra"/>
    <s v="power"/>
    <s v="Other"/>
    <s v="power"/>
    <s v="1097822"/>
    <s v="not found"/>
    <s v="L406059"/>
    <s v="G408070"/>
  </r>
  <r>
    <s v="https://www.gem.wiki/Ras_Djinet_Power_Plant"/>
    <x v="0"/>
    <s v="Ras Djinet power plant"/>
    <s v="محطة توليد كهرباء رأس جنات"/>
    <s v="1-1"/>
    <s v="NG"/>
    <n v="168"/>
    <x v="0"/>
    <x v="3"/>
    <s v="not found"/>
    <s v="not found"/>
    <s v="not found"/>
    <m/>
    <x v="32"/>
    <m/>
    <m/>
    <m/>
    <n v="36.849893999999999"/>
    <n v="3.699716"/>
    <s v="exact"/>
    <s v="Djinet"/>
    <m/>
    <s v="Bordj Menaïel"/>
    <s v="Boumerdès"/>
    <x v="0"/>
    <s v="Northern Africa"/>
    <s v="WRI: WRI1023774, GEO: GEO41732"/>
    <m/>
    <s v="Cap Djinet Power Plant, Centrale electrique de Mers El Hadjadj"/>
    <m/>
    <m/>
    <s v="power"/>
    <s v="1029505"/>
    <n v="1142526"/>
    <s v="L400822"/>
    <s v="G408069"/>
  </r>
  <r>
    <s v="https://www.gem.wiki/Ras_Djinet_Power_Plant"/>
    <x v="0"/>
    <s v="Ras Djinet power plant"/>
    <s v="محطة توليد كهرباء رأس جنات"/>
    <s v="1-2"/>
    <s v="NG"/>
    <n v="168"/>
    <x v="0"/>
    <x v="3"/>
    <s v="not found"/>
    <s v="not found"/>
    <s v="not found"/>
    <m/>
    <x v="32"/>
    <m/>
    <m/>
    <m/>
    <n v="36.849893999999999"/>
    <n v="3.699716"/>
    <s v="exact"/>
    <s v="Djinet"/>
    <m/>
    <s v="Bordj Menaïel"/>
    <s v="Boumerdès"/>
    <x v="0"/>
    <s v="Northern Africa"/>
    <s v="WRI: WRI1023774, GEO: GEO41732"/>
    <m/>
    <s v="Cap Djinet Power Plant, Centrale electrique de Mers El Hadjadj"/>
    <m/>
    <m/>
    <s v="power"/>
    <s v="1029505"/>
    <n v="1142527"/>
    <s v="L400822"/>
    <s v="G408068"/>
  </r>
  <r>
    <s v="https://www.gem.wiki/Ras_Djinet_Power_Plant"/>
    <x v="0"/>
    <s v="Ras Djinet power plant"/>
    <s v="محطة توليد كهرباء رأس جنات"/>
    <s v="1-3"/>
    <s v="NG"/>
    <n v="168"/>
    <x v="0"/>
    <x v="3"/>
    <s v="not found"/>
    <s v="not found"/>
    <s v="not found"/>
    <m/>
    <x v="32"/>
    <m/>
    <m/>
    <m/>
    <n v="36.849893999999999"/>
    <n v="3.699716"/>
    <s v="exact"/>
    <s v="Djinet"/>
    <m/>
    <s v="Bordj Menaïel"/>
    <s v="Boumerdès"/>
    <x v="0"/>
    <s v="Northern Africa"/>
    <s v="WRI: WRI1023774, GEO: GEO41732"/>
    <m/>
    <s v="Cap Djinet Power Plant, Centrale electrique de Mers El Hadjadj"/>
    <m/>
    <m/>
    <s v="power"/>
    <s v="1029505"/>
    <n v="1142528"/>
    <s v="L400822"/>
    <s v="G408067"/>
  </r>
  <r>
    <s v="https://www.gem.wiki/Ras_Djinet_Power_Plant"/>
    <x v="0"/>
    <s v="Ras Djinet power plant"/>
    <s v="محطة توليد كهرباء رأس جنات"/>
    <s v="1-4"/>
    <s v="NG"/>
    <n v="168"/>
    <x v="0"/>
    <x v="3"/>
    <s v="not found"/>
    <s v="not found"/>
    <s v="not found"/>
    <m/>
    <x v="33"/>
    <m/>
    <m/>
    <m/>
    <n v="36.849893999999999"/>
    <n v="3.699716"/>
    <s v="exact"/>
    <s v="Djinet"/>
    <m/>
    <s v="Bordj Menaïel"/>
    <s v="Boumerdès"/>
    <x v="0"/>
    <s v="Northern Africa"/>
    <s v="WRI: WRI1023774, GEO: GEO41732"/>
    <m/>
    <s v="Cap Djinet Power Plant, Centrale electrique de Mers El Hadjadj"/>
    <m/>
    <m/>
    <s v="power"/>
    <s v="1029505"/>
    <n v="1142529"/>
    <s v="L400822"/>
    <s v="G408075"/>
  </r>
  <r>
    <s v="https://www.gem.wiki/Ras_Djinet_Power_Plant"/>
    <x v="0"/>
    <s v="Ras Djinet power plant"/>
    <s v="محطة توليد كهرباء رأس جنات"/>
    <s v="2-1"/>
    <s v="NG"/>
    <n v="400"/>
    <x v="0"/>
    <x v="0"/>
    <s v="Y"/>
    <s v="Hydrogen capable: turbine"/>
    <s v="not found"/>
    <m/>
    <x v="34"/>
    <m/>
    <m/>
    <m/>
    <n v="36.849893999999999"/>
    <n v="3.699716"/>
    <s v="exact"/>
    <s v="Djinet"/>
    <m/>
    <s v="Bordj Menaïel"/>
    <s v="Boumerdès"/>
    <x v="0"/>
    <s v="Northern Africa"/>
    <m/>
    <m/>
    <s v="Cap Djinet Power Plant, Centrale electrique de Mers El Hadjadj"/>
    <m/>
    <m/>
    <s v="power"/>
    <s v="1097813"/>
    <n v="1252831"/>
    <s v="L400822"/>
    <s v="G400822"/>
  </r>
  <r>
    <s v="https://www.gem.wiki/Ras_Djinet_Power_Plant"/>
    <x v="0"/>
    <s v="Ras Djinet power plant"/>
    <s v="محطة توليد كهرباء رأس جنات"/>
    <s v="2-2"/>
    <s v="NG"/>
    <n v="400"/>
    <x v="0"/>
    <x v="0"/>
    <s v="Y"/>
    <s v="Hydrogen capable: turbine"/>
    <s v="not found"/>
    <m/>
    <x v="34"/>
    <m/>
    <m/>
    <m/>
    <n v="36.849893999999999"/>
    <n v="3.699716"/>
    <s v="exact"/>
    <s v="Djinet"/>
    <m/>
    <s v="Bordj Menaïel"/>
    <s v="Boumerdès"/>
    <x v="0"/>
    <s v="Northern Africa"/>
    <m/>
    <m/>
    <s v="Cap Djinet Power Plant, Centrale electrique de Mers El Hadjadj"/>
    <m/>
    <m/>
    <s v="power"/>
    <s v="1097813"/>
    <n v="1306903"/>
    <s v="L400822"/>
    <s v="G400823"/>
  </r>
  <r>
    <s v="https://www.gem.wiki/Ras_Djinet_Power_Plant"/>
    <x v="0"/>
    <s v="Ras Djinet power plant"/>
    <s v="محطة توليد كهرباء رأس جنات"/>
    <s v="2-3"/>
    <s v="NG"/>
    <n v="400"/>
    <x v="0"/>
    <x v="0"/>
    <s v="Y"/>
    <s v="Hydrogen capable: turbine"/>
    <s v="not found"/>
    <m/>
    <x v="0"/>
    <m/>
    <m/>
    <m/>
    <n v="36.849893999999999"/>
    <n v="3.699716"/>
    <s v="exact"/>
    <s v="Djinet"/>
    <m/>
    <s v="Bordj Menaïel"/>
    <s v="Boumerdès"/>
    <x v="0"/>
    <s v="Northern Africa"/>
    <m/>
    <m/>
    <s v="Cap Djinet Power Plant, Centrale electrique de Mers El Hadjadj"/>
    <m/>
    <m/>
    <s v="power"/>
    <s v="1097813"/>
    <n v="1306904"/>
    <s v="L400822"/>
    <s v="G400824"/>
  </r>
  <r>
    <s v="https://www.gem.wiki/Ravin_Blanc_power_plant"/>
    <x v="0"/>
    <s v="Ravin Blanc power plant"/>
    <s v="محطة كهرباء واد الأبيض"/>
    <s v="1"/>
    <s v="NG/FO"/>
    <n v="73"/>
    <x v="0"/>
    <x v="3"/>
    <s v="not found"/>
    <s v="not found"/>
    <s v="not found"/>
    <m/>
    <x v="35"/>
    <m/>
    <m/>
    <m/>
    <n v="35.709499999999998"/>
    <n v="-0.63190000000000002"/>
    <s v="exact"/>
    <s v="Oran"/>
    <m/>
    <s v="Oran"/>
    <s v="Oran"/>
    <x v="0"/>
    <s v="Northern Africa"/>
    <s v="WRI: WRI1023791, GEO: GEO41735"/>
    <m/>
    <s v="Ravin Blanc East Steam, Centrale Électrique Du Port"/>
    <m/>
    <m/>
    <m/>
    <s v="1029506"/>
    <n v="1142682"/>
    <s v="L406060"/>
    <s v="G408101"/>
  </r>
  <r>
    <s v="https://www.gem.wiki/Ravin_Blanc_power_plant"/>
    <x v="0"/>
    <s v="Ravin Blanc power plant"/>
    <s v="محطة كهرباء واد الأبيض"/>
    <s v="2"/>
    <s v="NG/FO"/>
    <n v="60"/>
    <x v="0"/>
    <x v="3"/>
    <s v="not found"/>
    <s v="not found"/>
    <s v="not found"/>
    <m/>
    <x v="36"/>
    <m/>
    <m/>
    <m/>
    <n v="35.709499999999998"/>
    <n v="-0.63190000000000002"/>
    <s v="exact"/>
    <s v="Oran"/>
    <m/>
    <s v="Oran"/>
    <s v="Oran"/>
    <x v="0"/>
    <s v="Northern Africa"/>
    <s v="WRI: WRI1023791, GEO: GEO41735"/>
    <m/>
    <s v="Ravin Blanc East Steam, Centrale Électrique Du Port"/>
    <m/>
    <m/>
    <m/>
    <s v="1029506"/>
    <n v="1142681"/>
    <s v="L406060"/>
    <s v="G411087"/>
  </r>
  <r>
    <s v="https://www.gem.wiki/Relizane_power_plant"/>
    <x v="0"/>
    <s v="Relizane power plant"/>
    <m/>
    <s v="1"/>
    <s v="NG/FO"/>
    <n v="155"/>
    <x v="0"/>
    <x v="1"/>
    <s v="Y"/>
    <s v="not found"/>
    <s v="not found"/>
    <m/>
    <x v="1"/>
    <m/>
    <m/>
    <m/>
    <n v="35.783499999999997"/>
    <n v="0.54069999999999996"/>
    <s v="exact"/>
    <s v="Belassel Bouzegza"/>
    <m/>
    <m/>
    <s v="Relizane"/>
    <x v="0"/>
    <s v="Northern Africa"/>
    <s v="WRI: WRI1023780"/>
    <m/>
    <s v="Centrale électrique de Relizane"/>
    <m/>
    <m/>
    <s v="power"/>
    <s v="1069671"/>
    <n v="1203663"/>
    <s v="L406061"/>
    <s v="G408100"/>
  </r>
  <r>
    <s v="https://www.gem.wiki/Relizane_power_plant"/>
    <x v="0"/>
    <s v="Relizane power plant"/>
    <m/>
    <s v="2"/>
    <s v="NG/FO"/>
    <n v="155"/>
    <x v="0"/>
    <x v="1"/>
    <s v="Y"/>
    <s v="not found"/>
    <s v="not found"/>
    <m/>
    <x v="1"/>
    <m/>
    <m/>
    <m/>
    <n v="35.783499999999997"/>
    <n v="0.54069999999999996"/>
    <s v="exact"/>
    <s v="Belassel Bouzegza"/>
    <m/>
    <m/>
    <s v="Relizane"/>
    <x v="0"/>
    <s v="Northern Africa"/>
    <s v="WRI: WRI1023780"/>
    <m/>
    <s v="Centrale électrique de Relizane"/>
    <m/>
    <m/>
    <s v="power"/>
    <s v="1069671"/>
    <n v="1203664"/>
    <s v="L406061"/>
    <s v="G408099"/>
  </r>
  <r>
    <s v="https://www.gem.wiki/Relizane_power_plant"/>
    <x v="0"/>
    <s v="Relizane power plant"/>
    <m/>
    <s v="3"/>
    <s v="NG/FO"/>
    <n v="155"/>
    <x v="0"/>
    <x v="1"/>
    <s v="Y"/>
    <s v="not found"/>
    <s v="not found"/>
    <m/>
    <x v="1"/>
    <m/>
    <m/>
    <m/>
    <n v="35.783499999999997"/>
    <n v="0.54069999999999996"/>
    <s v="exact"/>
    <s v="Belassel Bouzegza"/>
    <m/>
    <m/>
    <s v="Relizane"/>
    <x v="0"/>
    <s v="Northern Africa"/>
    <s v="WRI: WRI1023780"/>
    <m/>
    <s v="Centrale électrique de Relizane"/>
    <m/>
    <m/>
    <s v="power"/>
    <s v="1069671"/>
    <n v="1203665"/>
    <s v="L406061"/>
    <s v="G408098"/>
  </r>
  <r>
    <s v="https://www.gem.wiki/Skikda_Combined-Cycle_power_plant"/>
    <x v="0"/>
    <s v="Skikda Combined-Cycle power plant"/>
    <s v="محطة كهرباء سكيكدة"/>
    <s v="1"/>
    <s v="NG/FO"/>
    <n v="440"/>
    <x v="0"/>
    <x v="0"/>
    <s v="Y"/>
    <s v="not found"/>
    <s v="not found"/>
    <m/>
    <x v="37"/>
    <m/>
    <m/>
    <m/>
    <n v="36.878900000000002"/>
    <n v="6.9366000000000003"/>
    <s v="exact"/>
    <s v="Skikda"/>
    <s v="Skikda"/>
    <m/>
    <s v="Skikda"/>
    <x v="0"/>
    <s v="Northern Africa"/>
    <s v="WRI: WRI1023771"/>
    <m/>
    <s v="SKS IPP SNC Lavalin"/>
    <s v="power"/>
    <s v="Other"/>
    <s v="power"/>
    <s v="1056561"/>
    <s v="1188230, 1188231"/>
    <s v="L406063"/>
    <s v="G408095"/>
  </r>
  <r>
    <s v="https://www.gem.wiki/Skikda_Combined-Cycle_power_plant"/>
    <x v="0"/>
    <s v="Skikda Combined-Cycle power plant"/>
    <s v="محطة كهرباء سكيكدة"/>
    <s v="2"/>
    <s v="NG/FO"/>
    <n v="440"/>
    <x v="0"/>
    <x v="0"/>
    <s v="not found"/>
    <s v="not found"/>
    <s v="not found"/>
    <m/>
    <x v="37"/>
    <m/>
    <m/>
    <m/>
    <n v="36.878900000000002"/>
    <n v="6.9366000000000003"/>
    <s v="exact"/>
    <s v="Skikda"/>
    <s v="Skikda"/>
    <m/>
    <s v="Skikda"/>
    <x v="0"/>
    <s v="Northern Africa"/>
    <s v="WRI: WRI1023771"/>
    <m/>
    <s v="SKS IPP SNC Lavalin"/>
    <s v="power"/>
    <s v="Other"/>
    <s v="power"/>
    <s v="1056561"/>
    <s v="1183550,1188232"/>
    <s v="L406063"/>
    <s v="G408094"/>
  </r>
  <r>
    <s v="https://www.gem.wiki/Skikda_Steam_Gas_power_plant"/>
    <x v="0"/>
    <s v="Skikda Steam Gas power plant"/>
    <m/>
    <s v="1"/>
    <s v="NG/FO"/>
    <n v="131"/>
    <x v="0"/>
    <x v="3"/>
    <s v="not found"/>
    <s v="not found"/>
    <s v="not found"/>
    <m/>
    <x v="38"/>
    <m/>
    <m/>
    <m/>
    <n v="36.879708999999998"/>
    <n v="6.9351149999999997"/>
    <s v="exact"/>
    <s v="Skikda"/>
    <s v="Skikda"/>
    <m/>
    <s v="Skikda"/>
    <x v="0"/>
    <s v="Northern Africa"/>
    <s v="WRI: WRI1023786, GEO: GEO41729"/>
    <m/>
    <m/>
    <s v="power"/>
    <s v="Other"/>
    <s v="power"/>
    <s v="1029507"/>
    <n v="1148720"/>
    <s v="L406064"/>
    <s v="G408093"/>
  </r>
  <r>
    <s v="https://www.gem.wiki/Skikda_Steam_Gas_power_plant"/>
    <x v="0"/>
    <s v="Skikda Steam Gas power plant"/>
    <m/>
    <s v="2"/>
    <s v="NG/FO"/>
    <n v="131"/>
    <x v="0"/>
    <x v="3"/>
    <s v="not found"/>
    <s v="not found"/>
    <s v="not found"/>
    <m/>
    <x v="38"/>
    <m/>
    <m/>
    <m/>
    <n v="36.879708999999998"/>
    <n v="6.9351149999999997"/>
    <s v="exact"/>
    <s v="Skikda"/>
    <s v="Skikda"/>
    <m/>
    <s v="Skikda"/>
    <x v="0"/>
    <s v="Northern Africa"/>
    <s v="WRI: WRI1023786, GEO: GEO41729"/>
    <m/>
    <m/>
    <s v="power"/>
    <s v="Other"/>
    <s v="power"/>
    <s v="1029507"/>
    <n v="1148721"/>
    <s v="L406064"/>
    <s v="G408092"/>
  </r>
  <r>
    <s v="https://www.gem.wiki/Terga_power_plant"/>
    <x v="0"/>
    <s v="Terga power plant"/>
    <s v="محطة كهرباء تارقة"/>
    <s v="1"/>
    <s v="NG/FO"/>
    <n v="400"/>
    <x v="0"/>
    <x v="0"/>
    <s v="not found"/>
    <s v="not found"/>
    <s v="not found"/>
    <m/>
    <x v="39"/>
    <m/>
    <m/>
    <m/>
    <n v="35.460867"/>
    <n v="-1.228057"/>
    <s v="exact"/>
    <s v="Terga"/>
    <s v="Ouled Boudjemaa"/>
    <m/>
    <s v="Aïn Témouchent"/>
    <x v="0"/>
    <s v="Northern Africa"/>
    <s v="WRI: WRI1023770, GEO: GEO44783"/>
    <m/>
    <s v="Centrale thermique de Terga, La centrale électrique en cycle combiné de Terga, IPP SKT (TERGA) Combined Cycle"/>
    <m/>
    <m/>
    <s v="power"/>
    <s v="1046206"/>
    <n v="1168755"/>
    <s v="L406065"/>
    <s v="G408091"/>
  </r>
  <r>
    <s v="https://www.gem.wiki/Terga_power_plant"/>
    <x v="0"/>
    <s v="Terga power plant"/>
    <s v="محطة كهرباء تارقة"/>
    <s v="2"/>
    <s v="NG/FO"/>
    <n v="400"/>
    <x v="0"/>
    <x v="0"/>
    <s v="not found"/>
    <s v="not found"/>
    <s v="not found"/>
    <m/>
    <x v="39"/>
    <m/>
    <m/>
    <m/>
    <n v="35.460867"/>
    <n v="-1.228057"/>
    <s v="exact"/>
    <s v="Terga"/>
    <s v="Ouled Boudjemaa"/>
    <m/>
    <s v="Aïn Témouchent"/>
    <x v="0"/>
    <s v="Northern Africa"/>
    <s v="WRI: WRI1023770, GEO: GEO44783"/>
    <m/>
    <s v="Centrale thermique de Terga, La centrale électrique en cycle combiné de Terga, IPP SKT (TERGA) Combined Cycle"/>
    <m/>
    <m/>
    <s v="power"/>
    <s v="1046206"/>
    <n v="1189631"/>
    <s v="L406065"/>
    <s v="G408090"/>
  </r>
  <r>
    <s v="https://www.gem.wiki/Terga_power_plant"/>
    <x v="0"/>
    <s v="Terga power plant"/>
    <s v="محطة كهرباء تارقة"/>
    <s v="3"/>
    <s v="NG/FO"/>
    <n v="400"/>
    <x v="0"/>
    <x v="0"/>
    <s v="not found"/>
    <s v="not found"/>
    <s v="not found"/>
    <m/>
    <x v="39"/>
    <m/>
    <m/>
    <m/>
    <n v="35.460867"/>
    <n v="-1.228057"/>
    <s v="exact"/>
    <s v="Terga"/>
    <s v="Ouled Boudjemaa"/>
    <m/>
    <s v="Aïn Témouchent"/>
    <x v="0"/>
    <s v="Northern Africa"/>
    <s v="WRI: WRI1023770 GEO: GEO44783"/>
    <m/>
    <s v="Centrale thermique de Terga, La centrale électrique en cycle combiné de Terga, IPP SKT (TERGA) Combined Cycle"/>
    <m/>
    <m/>
    <s v="power"/>
    <s v="1046206"/>
    <n v="1207457"/>
    <s v="L406065"/>
    <s v="G408089"/>
  </r>
  <r>
    <s v="https://www.gem.wiki/Tiaret_power_plant"/>
    <x v="0"/>
    <s v="Tiaret power plant"/>
    <s v="محطة كهرباء تيارت"/>
    <s v="2-1"/>
    <s v="NG"/>
    <n v="100"/>
    <x v="0"/>
    <x v="1"/>
    <s v="not found"/>
    <s v="not found"/>
    <s v="not found"/>
    <m/>
    <x v="12"/>
    <m/>
    <m/>
    <m/>
    <n v="35.339599999999997"/>
    <n v="1.3562000000000001"/>
    <s v="exact"/>
    <s v="Tiaret"/>
    <m/>
    <s v="Tiaret"/>
    <s v="Tiaret"/>
    <x v="0"/>
    <s v="Northern Africa"/>
    <s v="WRI: WRI1023782, GEO: GEO41731"/>
    <m/>
    <m/>
    <m/>
    <m/>
    <s v="power"/>
    <s v="1029509"/>
    <n v="1152627"/>
    <s v="L406066"/>
    <s v="G408088"/>
  </r>
  <r>
    <s v="https://www.gem.wiki/Tiaret_power_plant"/>
    <x v="0"/>
    <s v="Tiaret power plant"/>
    <s v="محطة كهرباء تيارت"/>
    <s v="2-2"/>
    <s v="NG"/>
    <n v="100"/>
    <x v="0"/>
    <x v="1"/>
    <s v="not found"/>
    <s v="not found"/>
    <s v="not found"/>
    <m/>
    <x v="24"/>
    <m/>
    <m/>
    <m/>
    <n v="35.339599999999997"/>
    <n v="1.3562000000000001"/>
    <s v="exact"/>
    <s v="Tiaret"/>
    <m/>
    <s v="Tiaret"/>
    <s v="Tiaret"/>
    <x v="0"/>
    <s v="Northern Africa"/>
    <s v="WRI: WRI1023782, GEO: GEO41731"/>
    <m/>
    <m/>
    <m/>
    <m/>
    <s v="power"/>
    <s v="1029509"/>
    <n v="1152628"/>
    <s v="L406066"/>
    <s v="G408087"/>
  </r>
  <r>
    <s v="https://www.gem.wiki/Tiaret_power_plant"/>
    <x v="0"/>
    <s v="Tiaret power plant"/>
    <s v="محطة كهرباء تيارت"/>
    <s v="2-3"/>
    <s v="NG"/>
    <n v="100"/>
    <x v="0"/>
    <x v="1"/>
    <s v="not found"/>
    <s v="not found"/>
    <s v="not found"/>
    <m/>
    <x v="24"/>
    <m/>
    <m/>
    <m/>
    <n v="35.339599999999997"/>
    <n v="1.3562000000000001"/>
    <s v="exact"/>
    <s v="Tiaret"/>
    <m/>
    <s v="Tiaret"/>
    <s v="Tiaret"/>
    <x v="0"/>
    <s v="Northern Africa"/>
    <s v="WRI: WRI1023782, GEO: GEO41731"/>
    <m/>
    <m/>
    <m/>
    <m/>
    <s v="power"/>
    <s v="1029509"/>
    <n v="1152629"/>
    <s v="L406066"/>
    <s v="G408086"/>
  </r>
  <r>
    <s v="https://www.gem.wiki/Tilghemt_I_power_plant"/>
    <x v="0"/>
    <s v="Tilghemt I power plant"/>
    <s v="محطة كهرباء تلغمت 1"/>
    <s v="1"/>
    <s v="NG"/>
    <n v="100"/>
    <x v="0"/>
    <x v="1"/>
    <s v="not found"/>
    <s v="not found"/>
    <s v="not found"/>
    <m/>
    <x v="12"/>
    <m/>
    <m/>
    <m/>
    <n v="33.131708000000003"/>
    <n v="3.3457849999999998"/>
    <s v="exact"/>
    <s v="Tilghemt"/>
    <m/>
    <s v="Hassi R'Mel"/>
    <s v="Laghouat"/>
    <x v="0"/>
    <s v="Northern Africa"/>
    <s v="WRI: WRI1023787"/>
    <m/>
    <s v="Centrale électrique de Til ghemt, Tilghemt Hassi R'Mel Gas I"/>
    <m/>
    <m/>
    <s v="power"/>
    <s v="1029510"/>
    <n v="1152705"/>
    <s v="L406067"/>
    <s v="G408085"/>
  </r>
  <r>
    <s v="https://www.gem.wiki/Tilghemt_I_power_plant"/>
    <x v="0"/>
    <s v="Tilghemt I power plant"/>
    <s v="محطة كهرباء تلغمت 1"/>
    <s v="2"/>
    <s v="NG"/>
    <n v="100"/>
    <x v="0"/>
    <x v="1"/>
    <s v="not found"/>
    <s v="not found"/>
    <s v="not found"/>
    <m/>
    <x v="12"/>
    <m/>
    <m/>
    <m/>
    <n v="33.131708000000003"/>
    <n v="3.3457849999999998"/>
    <s v="exact"/>
    <s v="Tilghemt"/>
    <m/>
    <s v="Hassi R'Mel"/>
    <s v="Laghouat"/>
    <x v="0"/>
    <s v="Northern Africa"/>
    <s v="WRI: WRI1023787"/>
    <m/>
    <s v="Centrale électrique de Til ghemt, Tilghemt Hassi R'Mel Gas I"/>
    <m/>
    <m/>
    <s v="power"/>
    <s v="1029510"/>
    <n v="1152706"/>
    <s v="L406067"/>
    <s v="G408084"/>
  </r>
  <r>
    <s v="https://www.gem.wiki/Tilghemt_II_power_plant"/>
    <x v="0"/>
    <s v="Tilghemt II power plant"/>
    <s v="محطة كهرباء تلغمت 2"/>
    <s v="1"/>
    <s v="NG/FO"/>
    <n v="184"/>
    <x v="0"/>
    <x v="1"/>
    <s v="not found"/>
    <s v="not found"/>
    <s v="not found"/>
    <m/>
    <x v="34"/>
    <m/>
    <m/>
    <m/>
    <n v="33.140979399999999"/>
    <n v="3.3658685400000001"/>
    <s v="exact"/>
    <s v="Tilghemt"/>
    <m/>
    <s v="Hassi R'Mel"/>
    <s v="Laghouat"/>
    <x v="0"/>
    <s v="Northern Africa"/>
    <s v="WRI: WRI1023788"/>
    <m/>
    <s v="Tilghemt Hassi R’Mel Gas II, Hassi R'Mel Nord Spe"/>
    <m/>
    <m/>
    <m/>
    <s v="1134453"/>
    <n v="1307055"/>
    <s v="L406068"/>
    <s v="G408080"/>
  </r>
  <r>
    <s v="https://www.gem.wiki/Tilghemt_II_power_plant"/>
    <x v="0"/>
    <s v="Tilghemt II power plant"/>
    <s v="محطة كهرباء تلغمت 2"/>
    <s v="2"/>
    <s v="NG/FO"/>
    <n v="184"/>
    <x v="0"/>
    <x v="1"/>
    <s v="not found"/>
    <s v="not found"/>
    <s v="not found"/>
    <m/>
    <x v="34"/>
    <m/>
    <m/>
    <m/>
    <n v="33.140979399999999"/>
    <n v="3.3658685400000001"/>
    <s v="exact"/>
    <s v="Tilghemt"/>
    <m/>
    <s v="Hassi R'Mel"/>
    <s v="Laghouat"/>
    <x v="0"/>
    <s v="Northern Africa"/>
    <s v="WRI: WRI1023788"/>
    <m/>
    <s v="Tilghemt Hassi R’Mel Gas II, Hassi R'Mel Nord Spe"/>
    <m/>
    <m/>
    <m/>
    <s v="1134453"/>
    <n v="1307056"/>
    <s v="L406068"/>
    <s v="G408079"/>
  </r>
  <r>
    <s v="https://www.gem.wiki/Tilghemt_III_power_plant"/>
    <x v="0"/>
    <s v="Tilghemt III power plant"/>
    <s v="محطة كهرباء تلغمت 3"/>
    <s v="1"/>
    <s v="NG"/>
    <n v="197"/>
    <x v="0"/>
    <x v="1"/>
    <s v="not found"/>
    <s v="not found"/>
    <s v="not found"/>
    <m/>
    <x v="13"/>
    <m/>
    <m/>
    <m/>
    <n v="33.136606"/>
    <n v="3.368582"/>
    <s v="exact"/>
    <s v="Tilghemt"/>
    <m/>
    <s v="Hassi R'Mel"/>
    <s v="Laghouat"/>
    <x v="0"/>
    <s v="Northern Africa"/>
    <m/>
    <m/>
    <s v="Tilghemt Hassi R'Mel Gas III"/>
    <m/>
    <m/>
    <m/>
    <s v="1099560"/>
    <n v="1252750"/>
    <s v="L406069"/>
    <s v="G408083"/>
  </r>
  <r>
    <s v="https://www.gem.wiki/Tilghemt_III_power_plant"/>
    <x v="0"/>
    <s v="Tilghemt III power plant"/>
    <s v="محطة كهرباء تلغمت 3"/>
    <s v="2"/>
    <s v="NG"/>
    <n v="197"/>
    <x v="0"/>
    <x v="1"/>
    <s v="not found"/>
    <s v="not found"/>
    <s v="not found"/>
    <m/>
    <x v="13"/>
    <m/>
    <m/>
    <m/>
    <n v="33.136606"/>
    <n v="3.368582"/>
    <s v="exact"/>
    <s v="Tilghemt"/>
    <m/>
    <s v="Hassi R'Mel"/>
    <s v="Laghouat"/>
    <x v="0"/>
    <s v="Northern Africa"/>
    <m/>
    <m/>
    <s v="Tilghemt Hassi R'Mel Gas III"/>
    <m/>
    <m/>
    <m/>
    <s v="1099560"/>
    <n v="1252751"/>
    <s v="L406069"/>
    <s v="G408082"/>
  </r>
  <r>
    <s v="https://www.gem.wiki/Tilghemt_III_power_plant"/>
    <x v="0"/>
    <s v="Tilghemt III power plant"/>
    <s v="محطة كهرباء تلغمت 3"/>
    <s v="3"/>
    <s v="NG"/>
    <n v="197"/>
    <x v="0"/>
    <x v="1"/>
    <s v="not found"/>
    <s v="not found"/>
    <s v="not found"/>
    <m/>
    <x v="5"/>
    <m/>
    <m/>
    <m/>
    <n v="33.136606"/>
    <n v="3.368582"/>
    <s v="exact"/>
    <s v="Tilghemt"/>
    <m/>
    <s v="Hassi R'Mel"/>
    <s v="Laghouat"/>
    <x v="0"/>
    <s v="Northern Africa"/>
    <m/>
    <m/>
    <s v="Tilghemt Hassi R'Mel Gas III"/>
    <m/>
    <m/>
    <m/>
    <s v="1099560"/>
    <n v="1303193"/>
    <s v="L406069"/>
    <s v="G408081"/>
  </r>
  <r>
    <s v="https://www.gem.wiki/Cazenga_power_station"/>
    <x v="1"/>
    <s v="Cazenga power station"/>
    <m/>
    <s v="1"/>
    <s v="NG"/>
    <n v="100"/>
    <x v="2"/>
    <x v="0"/>
    <s v="not found"/>
    <s v="not found"/>
    <s v="not found"/>
    <m/>
    <x v="40"/>
    <m/>
    <m/>
    <m/>
    <n v="-8.8148719999999994"/>
    <n v="13.306494000000001"/>
    <s v="exact"/>
    <s v="Cazenga"/>
    <m/>
    <m/>
    <s v="Luanda"/>
    <x v="0"/>
    <s v="Sub-Saharan Africa"/>
    <m/>
    <m/>
    <m/>
    <m/>
    <m/>
    <m/>
    <s v="1014567"/>
    <m/>
    <s v="L406733"/>
    <s v="G407057"/>
  </r>
  <r>
    <s v="https://www.gem.wiki/Fútila_power_station"/>
    <x v="1"/>
    <s v="Fútila power station"/>
    <m/>
    <s v="1"/>
    <s v="NG"/>
    <n v="100"/>
    <x v="2"/>
    <x v="0"/>
    <s v="not found"/>
    <s v="not found"/>
    <s v="not found"/>
    <m/>
    <x v="40"/>
    <m/>
    <m/>
    <m/>
    <n v="-5.3683750000000003"/>
    <n v="12.210049"/>
    <s v="exact"/>
    <s v="Fútila"/>
    <m/>
    <m/>
    <s v="Cabinda"/>
    <x v="0"/>
    <s v="Sub-Saharan Africa"/>
    <m/>
    <m/>
    <s v="Malembo"/>
    <m/>
    <m/>
    <m/>
    <s v="1087218"/>
    <m/>
    <s v="L406734"/>
    <s v="G407058"/>
  </r>
  <r>
    <s v="https://www.gem.wiki/Fútila_power_station"/>
    <x v="1"/>
    <s v="Fútila power station"/>
    <m/>
    <s v="2"/>
    <s v="NG"/>
    <n v="100"/>
    <x v="2"/>
    <x v="0"/>
    <s v="not found"/>
    <s v="not found"/>
    <s v="not found"/>
    <m/>
    <x v="40"/>
    <m/>
    <m/>
    <m/>
    <n v="-5.3683750000000003"/>
    <n v="12.210049"/>
    <s v="exact"/>
    <s v="Fútila"/>
    <m/>
    <m/>
    <s v="Cabinda"/>
    <x v="0"/>
    <s v="Sub-Saharan Africa"/>
    <m/>
    <m/>
    <s v="Malembo"/>
    <m/>
    <m/>
    <m/>
    <s v="1087218"/>
    <m/>
    <s v="L406734"/>
    <s v="G407059"/>
  </r>
  <r>
    <s v="https://www.gem.wiki/Lobito_power_station"/>
    <x v="1"/>
    <s v="Lobito power station"/>
    <m/>
    <s v="1-1"/>
    <s v="NG"/>
    <n v="375"/>
    <x v="2"/>
    <x v="0"/>
    <s v="not found"/>
    <s v="not found"/>
    <s v="not found"/>
    <m/>
    <x v="41"/>
    <m/>
    <m/>
    <m/>
    <n v="-12.366489"/>
    <n v="13.532781"/>
    <s v="approximate"/>
    <s v="Lobito"/>
    <m/>
    <m/>
    <s v="Benguela"/>
    <x v="0"/>
    <s v="Sub-Saharan Africa"/>
    <m/>
    <m/>
    <s v="Benguela"/>
    <m/>
    <m/>
    <m/>
    <s v="1125425"/>
    <n v="1294512"/>
    <s v="L406735"/>
    <s v="G407060"/>
  </r>
  <r>
    <s v="https://www.gem.wiki/Lobito_power_station"/>
    <x v="1"/>
    <s v="Lobito power station"/>
    <m/>
    <s v="1-2"/>
    <s v="NG"/>
    <n v="375"/>
    <x v="2"/>
    <x v="0"/>
    <s v="not found"/>
    <s v="not found"/>
    <s v="not found"/>
    <m/>
    <x v="42"/>
    <m/>
    <m/>
    <m/>
    <n v="-12.366489"/>
    <n v="13.532781"/>
    <s v="approximate"/>
    <s v="Lobito"/>
    <m/>
    <m/>
    <s v="Benguela"/>
    <x v="0"/>
    <s v="Sub-Saharan Africa"/>
    <m/>
    <m/>
    <s v="Benguela"/>
    <m/>
    <m/>
    <m/>
    <s v="1125425"/>
    <n v="1294512"/>
    <s v="L406735"/>
    <s v="G407061"/>
  </r>
  <r>
    <s v="https://www.gem.wiki/Soyo_power_station"/>
    <x v="1"/>
    <s v="Soyo power station"/>
    <m/>
    <s v="1-1"/>
    <s v="NG/D"/>
    <n v="360"/>
    <x v="0"/>
    <x v="0"/>
    <s v="not found"/>
    <s v="Hydrogen capable: turbine"/>
    <s v="not found"/>
    <m/>
    <x v="31"/>
    <m/>
    <m/>
    <m/>
    <n v="-6.1818239999999998"/>
    <n v="12.325453"/>
    <s v="exact"/>
    <s v="Soyo"/>
    <m/>
    <m/>
    <s v="Zaire"/>
    <x v="0"/>
    <s v="Sub-Saharan Africa"/>
    <m/>
    <m/>
    <m/>
    <m/>
    <m/>
    <m/>
    <s v="1104533"/>
    <s v="1263487, 1275690, 1266910"/>
    <s v="L406736"/>
    <s v="G407062"/>
  </r>
  <r>
    <s v="https://www.gem.wiki/Soyo_power_station"/>
    <x v="1"/>
    <s v="Soyo power station"/>
    <m/>
    <s v="1-2"/>
    <s v="NG/D"/>
    <n v="360"/>
    <x v="0"/>
    <x v="0"/>
    <s v="not found"/>
    <s v="Hydrogen capable: turbine"/>
    <s v="not found"/>
    <m/>
    <x v="31"/>
    <m/>
    <m/>
    <m/>
    <n v="-6.1818239999999998"/>
    <n v="12.325453"/>
    <s v="exact"/>
    <s v="Soyo"/>
    <m/>
    <m/>
    <s v="Zaire"/>
    <x v="0"/>
    <s v="Sub-Saharan Africa"/>
    <m/>
    <m/>
    <m/>
    <m/>
    <m/>
    <m/>
    <s v="1104533"/>
    <s v="1275691, 1275692, 1275693"/>
    <s v="L406736"/>
    <s v="G407063"/>
  </r>
  <r>
    <s v="https://www.gem.wiki/Soyo_power_station"/>
    <x v="1"/>
    <s v="Soyo power station"/>
    <m/>
    <s v="2-1"/>
    <s v="NG/D"/>
    <n v="360"/>
    <x v="2"/>
    <x v="0"/>
    <s v="not found"/>
    <s v="not found"/>
    <s v="not found"/>
    <m/>
    <x v="7"/>
    <m/>
    <m/>
    <m/>
    <n v="-6.1818239999999998"/>
    <n v="12.325453"/>
    <s v="exact"/>
    <s v="Soyo"/>
    <m/>
    <m/>
    <s v="Zaire"/>
    <x v="0"/>
    <s v="Sub-Saharan Africa"/>
    <m/>
    <m/>
    <m/>
    <m/>
    <m/>
    <m/>
    <s v="1126480"/>
    <m/>
    <s v="L406736"/>
    <s v="G407064"/>
  </r>
  <r>
    <s v="https://www.gem.wiki/Soyo_power_station"/>
    <x v="1"/>
    <s v="Soyo power station"/>
    <m/>
    <s v="2-2"/>
    <s v="NG/D"/>
    <n v="360"/>
    <x v="2"/>
    <x v="0"/>
    <s v="not found"/>
    <s v="not found"/>
    <s v="not found"/>
    <m/>
    <x v="7"/>
    <m/>
    <m/>
    <m/>
    <n v="-6.1818239999999998"/>
    <n v="12.325453"/>
    <s v="exact"/>
    <s v="Soyo"/>
    <m/>
    <m/>
    <s v="Zaire"/>
    <x v="0"/>
    <s v="Sub-Saharan Africa"/>
    <m/>
    <m/>
    <m/>
    <m/>
    <m/>
    <m/>
    <s v="1126480"/>
    <m/>
    <s v="L406736"/>
    <s v="G407065"/>
  </r>
  <r>
    <s v="https://www.gem.wiki/Maria_Gleta_power_station_I"/>
    <x v="2"/>
    <s v="Maria Gleta power station I"/>
    <m/>
    <s v="1"/>
    <s v="NG/HFO"/>
    <n v="127"/>
    <x v="0"/>
    <x v="4"/>
    <s v="not found"/>
    <s v="not found"/>
    <s v="not found"/>
    <m/>
    <x v="0"/>
    <m/>
    <m/>
    <m/>
    <n v="6.4312241517425903"/>
    <n v="2.3065457101512501"/>
    <s v="approximate"/>
    <s v="Godomey"/>
    <m/>
    <m/>
    <s v="Benin"/>
    <x v="0"/>
    <s v="Sub-Saharan Africa"/>
    <m/>
    <m/>
    <m/>
    <m/>
    <m/>
    <m/>
    <s v="1120695"/>
    <n v="1288226"/>
    <s v="L408152"/>
    <s v="G411379"/>
  </r>
  <r>
    <s v="https://www.gem.wiki/Maria_Gleta_power_station_II"/>
    <x v="2"/>
    <s v="Maria Gleta power station II"/>
    <m/>
    <s v="2"/>
    <s v="NG/HFO"/>
    <n v="144"/>
    <x v="2"/>
    <x v="0"/>
    <s v="not found"/>
    <s v="not found"/>
    <s v="not found"/>
    <m/>
    <x v="43"/>
    <m/>
    <m/>
    <m/>
    <n v="6.4312241517425903"/>
    <n v="2.3065457101512501"/>
    <s v="exact"/>
    <s v="Maria Gleta"/>
    <m/>
    <m/>
    <s v="Benin"/>
    <x v="0"/>
    <s v="Sub-Saharan Africa"/>
    <m/>
    <m/>
    <m/>
    <m/>
    <m/>
    <m/>
    <s v="1120697"/>
    <n v="1288237"/>
    <s v="L408151"/>
    <s v="G411378"/>
  </r>
  <r>
    <s v="https://www.gem.wiki/Francistown_APR_power_station"/>
    <x v="3"/>
    <s v="Francistown APR power station"/>
    <m/>
    <s v="1-13"/>
    <s v="D"/>
    <n v="70"/>
    <x v="0"/>
    <x v="4"/>
    <s v="not found"/>
    <s v="not found"/>
    <s v="not found"/>
    <m/>
    <x v="2"/>
    <m/>
    <m/>
    <m/>
    <n v="-21.167217483633902"/>
    <n v="27.518818081245598"/>
    <s v="approximate"/>
    <s v="Francistown"/>
    <m/>
    <m/>
    <m/>
    <x v="0"/>
    <s v="Sub-Saharan Africa"/>
    <m/>
    <m/>
    <m/>
    <m/>
    <m/>
    <m/>
    <s v="1079970"/>
    <n v="1222714"/>
    <s v="L408150"/>
    <s v="G411377"/>
  </r>
  <r>
    <s v="https://www.gem.wiki/Ahala_power_station"/>
    <x v="4"/>
    <s v="Ahala power station"/>
    <m/>
    <s v="IC"/>
    <s v="D"/>
    <n v="60"/>
    <x v="0"/>
    <x v="4"/>
    <s v="not found"/>
    <s v="not found"/>
    <s v="not found"/>
    <m/>
    <x v="13"/>
    <m/>
    <m/>
    <m/>
    <n v="3.79888371267517"/>
    <n v="11.505469025364199"/>
    <s v="approximate"/>
    <s v="Yaoundé"/>
    <m/>
    <m/>
    <m/>
    <x v="0"/>
    <s v="Sub-Saharan Africa"/>
    <m/>
    <m/>
    <m/>
    <m/>
    <m/>
    <m/>
    <s v="1089795"/>
    <n v="1239935"/>
    <s v="L408149"/>
    <s v="G411376"/>
  </r>
  <r>
    <s v="https://www.gem.wiki/Limbé_power_station"/>
    <x v="4"/>
    <s v="Limbé power station"/>
    <m/>
    <s v="2"/>
    <s v="D/NG"/>
    <n v="85"/>
    <x v="3"/>
    <x v="0"/>
    <s v="not found"/>
    <s v="not found"/>
    <s v="not found"/>
    <s v="N"/>
    <x v="7"/>
    <m/>
    <m/>
    <m/>
    <n v="4.0080720000000003"/>
    <n v="9.1238550000000007"/>
    <s v="exact"/>
    <s v="Limbé"/>
    <m/>
    <m/>
    <s v="Southwest"/>
    <x v="0"/>
    <s v="Sub-Saharan Africa"/>
    <m/>
    <m/>
    <m/>
    <m/>
    <m/>
    <m/>
    <s v="1120165"/>
    <n v="1210816"/>
    <s v="L406737"/>
    <s v="G410888"/>
  </r>
  <r>
    <s v="https://www.gem.wiki/Limbé_power_station"/>
    <x v="4"/>
    <s v="Limbé power station"/>
    <m/>
    <s v="CC1"/>
    <s v="NG"/>
    <n v="265"/>
    <x v="2"/>
    <x v="0"/>
    <s v="not found"/>
    <s v="not found"/>
    <s v="not found"/>
    <s v="N"/>
    <x v="7"/>
    <m/>
    <m/>
    <m/>
    <n v="4.0080720000000003"/>
    <n v="9.1238550000000007"/>
    <s v="exact"/>
    <s v="Limbé"/>
    <m/>
    <m/>
    <s v="Southwest"/>
    <x v="0"/>
    <s v="Sub-Saharan Africa"/>
    <m/>
    <m/>
    <m/>
    <m/>
    <m/>
    <m/>
    <s v="1120165"/>
    <n v="1210816"/>
    <s v="L406737"/>
    <s v="G407066"/>
  </r>
  <r>
    <s v="https://www.gem.wiki/Agrekko_Vridi_power_station"/>
    <x v="5"/>
    <s v="Agrekko Vridi power station"/>
    <m/>
    <s v="1-2"/>
    <s v="HFO"/>
    <n v="100"/>
    <x v="0"/>
    <x v="5"/>
    <s v="not found"/>
    <s v="not found"/>
    <s v="not found"/>
    <m/>
    <x v="1"/>
    <m/>
    <m/>
    <m/>
    <n v="5.2585920848120304"/>
    <n v="-4.0068441435446598"/>
    <s v="approximate"/>
    <s v="Abidjan"/>
    <s v="Vridi"/>
    <m/>
    <s v="Abidjan"/>
    <x v="0"/>
    <s v="Sub-Saharan Africa"/>
    <m/>
    <m/>
    <m/>
    <m/>
    <m/>
    <m/>
    <s v="1098391"/>
    <n v="1253706"/>
    <s v="L408153"/>
    <s v="G411375"/>
  </r>
  <r>
    <s v="https://www.gem.wiki/Agrekko_Vridi_power_station"/>
    <x v="5"/>
    <s v="Agrekko Vridi power station"/>
    <m/>
    <s v="3"/>
    <s v="HFO"/>
    <n v="100"/>
    <x v="0"/>
    <x v="5"/>
    <s v="not found"/>
    <s v="not found"/>
    <s v="not found"/>
    <m/>
    <x v="22"/>
    <m/>
    <m/>
    <m/>
    <n v="5.2585920848120304"/>
    <n v="-4.0068441435446598"/>
    <s v="approximate"/>
    <s v="Abidjan"/>
    <s v="Vridi"/>
    <m/>
    <s v="Abidjan"/>
    <x v="0"/>
    <s v="Sub-Saharan Africa"/>
    <m/>
    <m/>
    <m/>
    <m/>
    <m/>
    <m/>
    <s v="1098391"/>
    <n v="1253708"/>
    <s v="L408153"/>
    <s v="G411374"/>
  </r>
  <r>
    <s v="https://www.gem.wiki/Atinkou_power_station"/>
    <x v="5"/>
    <s v="Atinkou power station"/>
    <m/>
    <s v="1"/>
    <s v="NG"/>
    <n v="390"/>
    <x v="1"/>
    <x v="0"/>
    <s v="not found"/>
    <s v="not found"/>
    <s v="not found"/>
    <m/>
    <x v="7"/>
    <m/>
    <m/>
    <m/>
    <n v="5.2580260000000001"/>
    <n v="-4.3265310000000001"/>
    <s v="approximate"/>
    <s v="Taboth"/>
    <s v="Jacqueville"/>
    <s v="Grands-Ponts"/>
    <s v="Lagunes"/>
    <x v="0"/>
    <s v="Sub-Saharan Africa"/>
    <m/>
    <m/>
    <s v="CIPREL 5, CIPREL V"/>
    <m/>
    <m/>
    <m/>
    <s v="1123939"/>
    <s v="1292521, 1307110"/>
    <s v="L406738"/>
    <s v="G407067"/>
  </r>
  <r>
    <s v="https://www.gem.wiki/Azito_power_plant"/>
    <x v="5"/>
    <s v="Azito power plant"/>
    <m/>
    <s v="CC4"/>
    <s v="NG/FO"/>
    <n v="253"/>
    <x v="0"/>
    <x v="0"/>
    <s v="not found"/>
    <s v="not found"/>
    <s v="not found"/>
    <m/>
    <x v="3"/>
    <m/>
    <m/>
    <m/>
    <n v="5.3015499999999998"/>
    <n v="-4.0762999999999998"/>
    <s v="exact"/>
    <s v="Abidjan"/>
    <m/>
    <m/>
    <s v="Abidjan"/>
    <x v="0"/>
    <s v="Sub-Saharan Africa"/>
    <m/>
    <m/>
    <s v="Azito Phase I, II, III, IV"/>
    <m/>
    <m/>
    <m/>
    <s v="1038337"/>
    <s v="1297458, 1303249"/>
    <s v="L406739"/>
    <s v="G407068"/>
  </r>
  <r>
    <s v="https://www.gem.wiki/Azito_power_plant"/>
    <x v="5"/>
    <s v="Azito power plant"/>
    <m/>
    <s v="GT1-GT2-CC3"/>
    <s v="NG/FO"/>
    <n v="460"/>
    <x v="0"/>
    <x v="0"/>
    <s v="not found"/>
    <s v="not found"/>
    <s v="not found"/>
    <m/>
    <x v="13"/>
    <m/>
    <m/>
    <m/>
    <n v="5.3015499999999998"/>
    <n v="-4.0762999999999998"/>
    <s v="exact"/>
    <s v="Abidjan"/>
    <m/>
    <m/>
    <s v="Abidjan"/>
    <x v="0"/>
    <s v="Sub-Saharan Africa"/>
    <m/>
    <m/>
    <s v="Azito Phase I, II, III, IV"/>
    <m/>
    <m/>
    <m/>
    <s v="1038337"/>
    <s v="1159727, 1165322, 1168092"/>
    <s v="L406739"/>
    <s v="G407069"/>
  </r>
  <r>
    <s v="https://www.gem.wiki/Ciprel_power_station"/>
    <x v="5"/>
    <s v="Ciprel power station"/>
    <m/>
    <s v="GT8"/>
    <s v="NG/FO"/>
    <n v="111"/>
    <x v="0"/>
    <x v="1"/>
    <s v="not found"/>
    <s v="not found"/>
    <s v="not found"/>
    <m/>
    <x v="44"/>
    <m/>
    <m/>
    <m/>
    <n v="5.2642942000000001"/>
    <n v="-4.0198077999999997"/>
    <s v="exact"/>
    <s v="Port-Bouët"/>
    <s v="Vridi"/>
    <m/>
    <s v="Abidjan"/>
    <x v="0"/>
    <s v="Sub-Saharan Africa"/>
    <m/>
    <m/>
    <m/>
    <m/>
    <m/>
    <m/>
    <s v="1013199"/>
    <n v="1156530"/>
    <s v="L406740"/>
    <s v="G407070"/>
  </r>
  <r>
    <s v="https://www.gem.wiki/Ciprel_power_station"/>
    <x v="5"/>
    <s v="Ciprel power station"/>
    <m/>
    <s v="GT9-GT10-CC1"/>
    <s v="NG/FO"/>
    <n v="255"/>
    <x v="0"/>
    <x v="0"/>
    <s v="not found"/>
    <s v="not found"/>
    <s v="not found"/>
    <m/>
    <x v="5"/>
    <m/>
    <m/>
    <m/>
    <n v="5.2642942000000001"/>
    <n v="-4.0198077999999997"/>
    <s v="exact"/>
    <s v="Port-Bouët"/>
    <s v="Vridi"/>
    <m/>
    <s v="Abidjan"/>
    <x v="0"/>
    <s v="Sub-Saharan Africa"/>
    <m/>
    <m/>
    <m/>
    <m/>
    <m/>
    <m/>
    <s v="1013199"/>
    <s v="1215488, 1239253, 1250606"/>
    <s v="L406740"/>
    <s v="G407071"/>
  </r>
  <r>
    <s v="https://www.gem.wiki/Grand_Bassam_power_station"/>
    <x v="5"/>
    <s v="Grand Bassam power station"/>
    <m/>
    <s v="1"/>
    <s v="NG"/>
    <n v="370"/>
    <x v="4"/>
    <x v="5"/>
    <s v="not found"/>
    <s v="not found"/>
    <s v="not found"/>
    <m/>
    <x v="45"/>
    <m/>
    <m/>
    <m/>
    <n v="5.231732"/>
    <n v="-3.8438460000000001"/>
    <s v="approximate"/>
    <s v="Port-Bouët"/>
    <m/>
    <m/>
    <s v="Abidjan"/>
    <x v="0"/>
    <s v="Sub-Saharan Africa"/>
    <m/>
    <m/>
    <m/>
    <m/>
    <m/>
    <m/>
    <s v="1114026"/>
    <n v="1278462"/>
    <s v="L406741"/>
    <s v="G407072"/>
  </r>
  <r>
    <s v="https://www.gem.wiki/Songon_power_station"/>
    <x v="5"/>
    <s v="Songon power station"/>
    <m/>
    <s v="1"/>
    <s v="LNG"/>
    <n v="372"/>
    <x v="1"/>
    <x v="0"/>
    <s v="not found"/>
    <s v="not found"/>
    <s v="not found"/>
    <m/>
    <x v="7"/>
    <m/>
    <m/>
    <m/>
    <n v="5.3166539999999998"/>
    <n v="-4.2494350000000001"/>
    <s v="approximate"/>
    <s v="Songon"/>
    <m/>
    <m/>
    <s v="Abidjan"/>
    <x v="0"/>
    <s v="Sub-Saharan Africa"/>
    <m/>
    <m/>
    <m/>
    <m/>
    <m/>
    <m/>
    <s v="1111931"/>
    <s v="1275283, 1282246, 1282247"/>
    <s v="L406742"/>
    <s v="G407073"/>
  </r>
  <r>
    <s v="https://www.gem.wiki/Kinkasi_power_station"/>
    <x v="6"/>
    <s v="Kinkasi power station"/>
    <m/>
    <s v="1-1"/>
    <s v="NG"/>
    <n v="100"/>
    <x v="3"/>
    <x v="1"/>
    <s v="not found"/>
    <s v="not found"/>
    <s v="not found"/>
    <m/>
    <x v="43"/>
    <m/>
    <m/>
    <m/>
    <n v="-5.9281569999999997"/>
    <n v="12.364841999999999"/>
    <s v="approximate"/>
    <s v="Muanda"/>
    <m/>
    <m/>
    <s v="Kongo Central"/>
    <x v="0"/>
    <s v="Sub-Saharan Africa"/>
    <m/>
    <m/>
    <m/>
    <m/>
    <m/>
    <m/>
    <s v="1073249"/>
    <m/>
    <s v="L406743"/>
    <s v="G407074"/>
  </r>
  <r>
    <s v="https://www.gem.wiki/Kinkasi_power_station"/>
    <x v="6"/>
    <s v="Kinkasi power station"/>
    <m/>
    <s v="1-2"/>
    <s v="NG"/>
    <n v="100"/>
    <x v="3"/>
    <x v="1"/>
    <s v="not found"/>
    <s v="not found"/>
    <s v="not found"/>
    <m/>
    <x v="43"/>
    <m/>
    <m/>
    <m/>
    <n v="-5.9281569999999997"/>
    <n v="12.364841999999999"/>
    <s v="approximate"/>
    <s v="Muanda"/>
    <m/>
    <m/>
    <s v="Kongo Central"/>
    <x v="0"/>
    <s v="Sub-Saharan Africa"/>
    <m/>
    <m/>
    <m/>
    <m/>
    <m/>
    <m/>
    <s v="1073249"/>
    <m/>
    <s v="L406743"/>
    <s v="G407075"/>
  </r>
  <r>
    <s v="https://www.gem.wiki/6_October_power_plant"/>
    <x v="7"/>
    <s v="6 October power plant"/>
    <s v="محطة كهرباء 6 أكتوبر"/>
    <s v="1"/>
    <s v="NG/D"/>
    <n v="150"/>
    <x v="0"/>
    <x v="1"/>
    <s v="not found"/>
    <s v="not found"/>
    <s v="not found"/>
    <m/>
    <x v="39"/>
    <m/>
    <m/>
    <m/>
    <n v="30.053795099999999"/>
    <n v="31.046409199999999"/>
    <s v="exact"/>
    <s v="Sheikh Zayed"/>
    <m/>
    <m/>
    <s v="Giza"/>
    <x v="0"/>
    <s v="Northern Africa"/>
    <s v="WRI: WRI1000073, GEO: GEO44898"/>
    <m/>
    <s v="Cairo 6 October"/>
    <s v="power"/>
    <s v="Chemicals"/>
    <s v="power"/>
    <s v="1086571"/>
    <n v="1233979"/>
    <s v="L406918"/>
    <s v="G407667"/>
  </r>
  <r>
    <s v="https://www.gem.wiki/6_October_power_plant"/>
    <x v="7"/>
    <s v="6 October power plant"/>
    <s v="محطة كهرباء 6 أكتوبر"/>
    <s v="2"/>
    <s v="NG/D"/>
    <n v="150"/>
    <x v="0"/>
    <x v="1"/>
    <s v="not found"/>
    <s v="not found"/>
    <s v="not found"/>
    <m/>
    <x v="39"/>
    <m/>
    <m/>
    <m/>
    <n v="30.053795099999999"/>
    <n v="31.046409199999999"/>
    <s v="exact"/>
    <s v="Sheikh Zayed"/>
    <m/>
    <m/>
    <s v="Giza"/>
    <x v="0"/>
    <s v="Northern Africa"/>
    <s v="WRI: WRI1000073, GEO: GEO44898"/>
    <m/>
    <s v="Cairo 6 October"/>
    <s v="power"/>
    <s v="Chemicals"/>
    <s v="power"/>
    <s v="1086571"/>
    <n v="1233980"/>
    <s v="L406918"/>
    <s v="G407666"/>
  </r>
  <r>
    <s v="https://www.gem.wiki/6_October_power_plant"/>
    <x v="7"/>
    <s v="6 October power plant"/>
    <s v="محطة كهرباء 6 أكتوبر"/>
    <s v="3"/>
    <s v="NG/D"/>
    <n v="150"/>
    <x v="0"/>
    <x v="1"/>
    <s v="not found"/>
    <s v="not found"/>
    <s v="not found"/>
    <m/>
    <x v="39"/>
    <m/>
    <m/>
    <m/>
    <n v="30.053795099999999"/>
    <n v="31.046409199999999"/>
    <s v="exact"/>
    <s v="Sheikh Zayed"/>
    <m/>
    <m/>
    <s v="Giza"/>
    <x v="0"/>
    <s v="Northern Africa"/>
    <s v="WRI: WRI1000073, GEO: GEO44898"/>
    <m/>
    <s v="Cairo 6 October"/>
    <s v="power"/>
    <s v="Chemicals"/>
    <s v="power"/>
    <s v="1086571"/>
    <n v="1233981"/>
    <s v="L406918"/>
    <s v="G407665"/>
  </r>
  <r>
    <s v="https://www.gem.wiki/6_October_power_plant"/>
    <x v="7"/>
    <s v="6 October power plant"/>
    <s v="محطة كهرباء 6 أكتوبر"/>
    <s v="4"/>
    <s v="NG/D"/>
    <n v="150"/>
    <x v="0"/>
    <x v="1"/>
    <s v="not found"/>
    <s v="not found"/>
    <s v="not found"/>
    <m/>
    <x v="39"/>
    <m/>
    <m/>
    <m/>
    <n v="30.053795099999999"/>
    <n v="31.046409199999999"/>
    <s v="exact"/>
    <s v="Sheikh Zayed"/>
    <m/>
    <m/>
    <s v="Giza"/>
    <x v="0"/>
    <s v="Northern Africa"/>
    <s v="WRI: WRI1000073, GEO: GEO44898"/>
    <m/>
    <s v="Cairo 6 October"/>
    <s v="power"/>
    <s v="Chemicals"/>
    <s v="power"/>
    <s v="1086571"/>
    <n v="1233982"/>
    <s v="L406918"/>
    <s v="G407664"/>
  </r>
  <r>
    <s v="https://www.gem.wiki/6_October_power_plant"/>
    <x v="7"/>
    <s v="6 October power plant"/>
    <s v="محطة كهرباء 6 أكتوبر"/>
    <s v="CC1"/>
    <s v="NG/D"/>
    <n v="918.7"/>
    <x v="0"/>
    <x v="0"/>
    <s v="not found"/>
    <s v="not found"/>
    <s v="not found"/>
    <m/>
    <x v="0"/>
    <m/>
    <m/>
    <m/>
    <n v="30.053795099999999"/>
    <n v="31.046409199999999"/>
    <s v="exact"/>
    <s v="Sheikh Zayed"/>
    <m/>
    <m/>
    <s v="Giza"/>
    <x v="0"/>
    <s v="Northern Africa"/>
    <s v="WRI: WRI1000073, GEO: GEO44898"/>
    <m/>
    <s v="Cairo 6 October, 6 October II extention"/>
    <s v="power"/>
    <s v="Chemicals"/>
    <s v="power"/>
    <s v="1086571"/>
    <s v="1254592, 1254593, 1254594, 1254595"/>
    <s v="L406918"/>
    <s v="G407663"/>
  </r>
  <r>
    <s v="https://www.gem.wiki/Abu_Qir_power_plant"/>
    <x v="7"/>
    <s v="Abu Qir power plant"/>
    <s v="محطة كهرباء أبو قير , محطة كهرباء أبو قير البخارية"/>
    <s v="1"/>
    <s v="NG/FO"/>
    <n v="150"/>
    <x v="0"/>
    <x v="3"/>
    <s v="not found"/>
    <s v="not found"/>
    <s v="not found"/>
    <m/>
    <x v="27"/>
    <m/>
    <m/>
    <m/>
    <n v="31.316700000000001"/>
    <n v="30.066700000000001"/>
    <s v="approximate"/>
    <s v="Abu Qir"/>
    <s v="Abu Qir Bay"/>
    <m/>
    <s v="Alexandria"/>
    <x v="0"/>
    <s v="Northern Africa"/>
    <s v="WRI: WRI1000099, GEO: GEO1976"/>
    <m/>
    <s v="Abu Kir"/>
    <s v="power"/>
    <s v="Chemicals"/>
    <s v="power"/>
    <s v="1014099"/>
    <n v="1100230"/>
    <s v="L406071"/>
    <s v="G407658"/>
  </r>
  <r>
    <s v="https://www.gem.wiki/Abu_Qir_power_plant"/>
    <x v="7"/>
    <s v="Abu Qir power plant"/>
    <s v="محطة كهرباء أبو قير , محطة كهرباء أبو قير البخارية"/>
    <s v="2"/>
    <s v="NG/FO"/>
    <n v="150"/>
    <x v="0"/>
    <x v="3"/>
    <s v="not found"/>
    <s v="not found"/>
    <s v="not found"/>
    <m/>
    <x v="28"/>
    <m/>
    <m/>
    <m/>
    <n v="31.316700000000001"/>
    <n v="30.066700000000001"/>
    <s v="approximate"/>
    <s v="Abu Qir"/>
    <s v="Abu Qir Bay"/>
    <m/>
    <s v="Alexandria"/>
    <x v="0"/>
    <s v="Northern Africa"/>
    <s v="WRI: WRI1000099, GEO: GEO1976"/>
    <m/>
    <s v="Abu Kir"/>
    <s v="power"/>
    <s v="Chemicals"/>
    <s v="power"/>
    <s v="1014099"/>
    <n v="1100226"/>
    <s v="L406071"/>
    <s v="G411209"/>
  </r>
  <r>
    <s v="https://www.gem.wiki/Abu_Qir_power_plant"/>
    <x v="7"/>
    <s v="Abu Qir power plant"/>
    <s v="محطة كهرباء أبو قير , محطة كهرباء أبو قير البخارية"/>
    <s v="3"/>
    <s v="NG/FO"/>
    <n v="150"/>
    <x v="0"/>
    <x v="3"/>
    <s v="not found"/>
    <s v="not found"/>
    <s v="not found"/>
    <m/>
    <x v="28"/>
    <m/>
    <m/>
    <m/>
    <n v="31.316700000000001"/>
    <n v="30.066700000000001"/>
    <s v="approximate"/>
    <s v="Abu Qir"/>
    <s v="Abu Qir Bay"/>
    <m/>
    <s v="Alexandria"/>
    <x v="0"/>
    <s v="Northern Africa"/>
    <s v="WRI: WRI1000099, GEO: GEO1976"/>
    <m/>
    <s v="Abu Kir"/>
    <s v="power"/>
    <s v="Chemicals"/>
    <s v="power"/>
    <s v="1014099"/>
    <n v="1100227"/>
    <s v="L406071"/>
    <s v="G411208"/>
  </r>
  <r>
    <s v="https://www.gem.wiki/Abu_Qir_power_plant"/>
    <x v="7"/>
    <s v="Abu Qir power plant"/>
    <s v="محطة كهرباء أبو قير , محطة كهرباء أبو قير البخارية"/>
    <s v="4"/>
    <s v="NG/FO"/>
    <n v="150"/>
    <x v="0"/>
    <x v="3"/>
    <s v="not found"/>
    <s v="not found"/>
    <s v="not found"/>
    <m/>
    <x v="28"/>
    <m/>
    <m/>
    <m/>
    <n v="31.316700000000001"/>
    <n v="30.066700000000001"/>
    <s v="approximate"/>
    <s v="Abu Qir"/>
    <s v="Abu Qir Bay"/>
    <m/>
    <s v="Alexandria"/>
    <x v="0"/>
    <s v="Northern Africa"/>
    <s v="WRI: WRI1000099, GEO: GEO1976"/>
    <m/>
    <s v="Abu Kir"/>
    <s v="power"/>
    <s v="Chemicals"/>
    <s v="power"/>
    <s v="1014099"/>
    <n v="1100228"/>
    <s v="L406071"/>
    <s v="G411207"/>
  </r>
  <r>
    <s v="https://www.gem.wiki/Abu_Qir_power_plant"/>
    <x v="7"/>
    <s v="Abu Qir power plant"/>
    <s v="محطة كهرباء أبو قير , محطة كهرباء أبو قير البخارية"/>
    <s v="5"/>
    <s v="NG/FO"/>
    <n v="311"/>
    <x v="0"/>
    <x v="3"/>
    <s v="not found"/>
    <s v="not found"/>
    <s v="not found"/>
    <m/>
    <x v="25"/>
    <m/>
    <m/>
    <m/>
    <n v="31.316700000000001"/>
    <n v="30.066700000000001"/>
    <s v="approximate"/>
    <s v="Abu Qir"/>
    <s v="Abu Qir Bay"/>
    <m/>
    <s v="Alexandria"/>
    <x v="0"/>
    <s v="Northern Africa"/>
    <s v="WRI: WRI1000099, GEO: GEO1976"/>
    <m/>
    <s v="Abu Kir"/>
    <s v="power"/>
    <s v="Chemicals"/>
    <s v="power"/>
    <s v="1014099"/>
    <n v="1100229"/>
    <s v="L406071"/>
    <s v="G411206"/>
  </r>
  <r>
    <s v="https://www.gem.wiki/Abu_Sultan_power_plant"/>
    <x v="7"/>
    <s v="Abu Sultan power plant"/>
    <s v="محطة كهرباء أبوسلطان البخارية"/>
    <s v="1"/>
    <s v="NG"/>
    <n v="150"/>
    <x v="0"/>
    <x v="3"/>
    <s v="not found"/>
    <s v="not found"/>
    <s v="not found"/>
    <m/>
    <x v="27"/>
    <m/>
    <n v="2025"/>
    <m/>
    <n v="30.402657000000001"/>
    <n v="32.308698"/>
    <s v="exact"/>
    <s v="Al Ismailia"/>
    <m/>
    <m/>
    <s v="Al Ismailia"/>
    <x v="0"/>
    <s v="Northern Africa"/>
    <s v="WRI: WRI1000077, GEO1977"/>
    <m/>
    <m/>
    <s v="power"/>
    <s v="Other"/>
    <s v="power"/>
    <s v="1014100"/>
    <n v="1100237"/>
    <s v="L406072"/>
    <s v="G407655"/>
  </r>
  <r>
    <s v="https://www.gem.wiki/Abu_Sultan_power_plant"/>
    <x v="7"/>
    <s v="Abu Sultan power plant"/>
    <s v="محطة كهرباء أبوسلطان البخارية"/>
    <s v="2"/>
    <s v="NG"/>
    <n v="150"/>
    <x v="0"/>
    <x v="3"/>
    <s v="not found"/>
    <s v="not found"/>
    <s v="not found"/>
    <m/>
    <x v="27"/>
    <m/>
    <n v="2025"/>
    <m/>
    <n v="30.402657000000001"/>
    <n v="32.308698"/>
    <s v="exact"/>
    <s v="Al Ismailia"/>
    <m/>
    <m/>
    <s v="Al Ismailia"/>
    <x v="0"/>
    <s v="Northern Africa"/>
    <s v="WRI: WRI1000077, GEO1977"/>
    <m/>
    <m/>
    <s v="power"/>
    <s v="Other"/>
    <s v="power"/>
    <s v="1014100"/>
    <n v="1100238"/>
    <s v="L406072"/>
    <s v="G411163"/>
  </r>
  <r>
    <s v="https://www.gem.wiki/Abu_Sultan_power_plant"/>
    <x v="7"/>
    <s v="Abu Sultan power plant"/>
    <s v="محطة كهرباء أبوسلطان البخارية"/>
    <s v="3"/>
    <s v="NG"/>
    <n v="150"/>
    <x v="0"/>
    <x v="3"/>
    <s v="not found"/>
    <s v="not found"/>
    <s v="not found"/>
    <m/>
    <x v="28"/>
    <m/>
    <n v="2025"/>
    <m/>
    <n v="30.402657000000001"/>
    <n v="32.308698"/>
    <s v="exact"/>
    <s v="Al Ismailia"/>
    <m/>
    <m/>
    <s v="Al Ismailia"/>
    <x v="0"/>
    <s v="Northern Africa"/>
    <s v="WRI: WRI1000077, GEO1977"/>
    <m/>
    <m/>
    <s v="power"/>
    <s v="Other"/>
    <s v="power"/>
    <s v="1014100"/>
    <n v="1100239"/>
    <s v="L406072"/>
    <s v="G411162"/>
  </r>
  <r>
    <s v="https://www.gem.wiki/Abu_Sultan_power_plant"/>
    <x v="7"/>
    <s v="Abu Sultan power plant"/>
    <s v="محطة كهرباء أبوسلطان البخارية"/>
    <s v="4"/>
    <s v="NG"/>
    <n v="150"/>
    <x v="0"/>
    <x v="3"/>
    <s v="not found"/>
    <s v="not found"/>
    <s v="not found"/>
    <m/>
    <x v="32"/>
    <m/>
    <n v="2025"/>
    <m/>
    <n v="30.402657000000001"/>
    <n v="32.308698"/>
    <s v="exact"/>
    <s v="Al Ismailia"/>
    <m/>
    <m/>
    <s v="Al Ismailia"/>
    <x v="0"/>
    <s v="Northern Africa"/>
    <s v="WRI: WRI1000077, GEO1977"/>
    <m/>
    <m/>
    <s v="power"/>
    <s v="Other"/>
    <s v="power"/>
    <s v="1014100"/>
    <n v="1100240"/>
    <s v="L406072"/>
    <s v="G411161"/>
  </r>
  <r>
    <s v="https://www.gem.wiki/Ain_Sokhna_IWPP_power_station"/>
    <x v="7"/>
    <s v="Ain Sokhna IWPP power station"/>
    <m/>
    <s v="CC1"/>
    <s v="NG"/>
    <n v="457"/>
    <x v="5"/>
    <x v="0"/>
    <s v="not found"/>
    <m/>
    <s v="not found"/>
    <m/>
    <x v="45"/>
    <m/>
    <m/>
    <m/>
    <n v="29.6724876"/>
    <n v="32.336964899999998"/>
    <s v="approximate"/>
    <s v="Ain Sokhna"/>
    <m/>
    <m/>
    <s v="Suez"/>
    <x v="0"/>
    <s v="Northern Africa"/>
    <m/>
    <m/>
    <s v="Ain Sokhna Independent Water and power plant"/>
    <m/>
    <m/>
    <m/>
    <s v="1112179"/>
    <n v="1275696"/>
    <s v="L400881"/>
    <s v="G400881"/>
  </r>
  <r>
    <s v="https://www.gem.wiki/Ain_Sokhna_power_plant"/>
    <x v="7"/>
    <s v="Ain Sokhna power plant"/>
    <s v="محطة كهرباء العين السخنة البخارية, محطة كهرباء العين السخنة"/>
    <s v="1"/>
    <s v="NG/FO"/>
    <n v="650"/>
    <x v="0"/>
    <x v="3"/>
    <s v="not found"/>
    <s v="not found"/>
    <s v="not found"/>
    <m/>
    <x v="13"/>
    <m/>
    <m/>
    <m/>
    <n v="29.621079999999999"/>
    <n v="32.354607999999999"/>
    <s v="exact"/>
    <s v="Ain Sokhna"/>
    <s v="Attaka"/>
    <m/>
    <s v="Suez"/>
    <x v="0"/>
    <s v="Northern Africa"/>
    <m/>
    <m/>
    <s v="El Ain El Sokhna Supercritical Thermal Power Plant"/>
    <s v="power"/>
    <s v="Other"/>
    <s v="power"/>
    <s v="1075169"/>
    <n v="1214427"/>
    <s v="L406073"/>
    <s v="G407651"/>
  </r>
  <r>
    <s v="https://www.gem.wiki/Ain_Sokhna_power_plant"/>
    <x v="7"/>
    <s v="Ain Sokhna power plant"/>
    <s v="محطة كهرباء العين السخنة البخارية, محطة كهرباء العين السخنة"/>
    <s v="2"/>
    <s v="NG/FO"/>
    <n v="650"/>
    <x v="0"/>
    <x v="3"/>
    <s v="not found"/>
    <s v="not found"/>
    <s v="not found"/>
    <m/>
    <x v="13"/>
    <m/>
    <m/>
    <m/>
    <n v="29.621079999999999"/>
    <n v="32.354607999999999"/>
    <s v="exact"/>
    <s v="Ain Sokhna"/>
    <s v="Attaka"/>
    <m/>
    <s v="Suez"/>
    <x v="0"/>
    <s v="Northern Africa"/>
    <m/>
    <m/>
    <s v="El Ain El Sokhna Supercritical Thermal Power Plant"/>
    <s v="power"/>
    <s v="Other"/>
    <s v="power"/>
    <s v="1075169"/>
    <n v="1214428"/>
    <s v="L406073"/>
    <s v="G407650"/>
  </r>
  <r>
    <s v="https://www.gem.wiki/Arish_power_station"/>
    <x v="7"/>
    <s v="Arish power station"/>
    <s v="محطة كهرباء العريش البخارية"/>
    <s v="GT1"/>
    <s v="NG"/>
    <n v="125"/>
    <x v="1"/>
    <x v="1"/>
    <s v="not found"/>
    <s v="not found"/>
    <s v="not found"/>
    <m/>
    <x v="43"/>
    <m/>
    <m/>
    <m/>
    <n v="31.115613"/>
    <n v="33.683320999999999"/>
    <s v="exact"/>
    <s v="Arish"/>
    <m/>
    <m/>
    <s v="North Sinai"/>
    <x v="0"/>
    <s v="Northern Africa"/>
    <s v="WRI: WRI1000083"/>
    <m/>
    <m/>
    <s v="power"/>
    <s v="Other"/>
    <s v="power"/>
    <s v="1014113"/>
    <n v="1314548"/>
    <s v="L407982"/>
    <s v="G411086"/>
  </r>
  <r>
    <s v="https://www.gem.wiki/Arish_power_station"/>
    <x v="7"/>
    <s v="Arish power station"/>
    <s v="محطة كهرباء العريش البخارية"/>
    <s v="GT2"/>
    <s v="NG"/>
    <n v="125"/>
    <x v="1"/>
    <x v="1"/>
    <s v="not found"/>
    <s v="not found"/>
    <s v="not found"/>
    <m/>
    <x v="43"/>
    <m/>
    <m/>
    <m/>
    <n v="31.115613"/>
    <n v="33.683320999999999"/>
    <s v="exact"/>
    <s v="Arish"/>
    <m/>
    <m/>
    <s v="North Sinai"/>
    <x v="0"/>
    <s v="Northern Africa"/>
    <s v="WRI: WRI1000083"/>
    <m/>
    <m/>
    <s v="power"/>
    <s v="Other"/>
    <s v="power"/>
    <s v="1014113"/>
    <n v="1314549"/>
    <s v="L407982"/>
    <s v="G411085"/>
  </r>
  <r>
    <s v="https://www.gem.wiki/Assiut_Mobile_power_plant"/>
    <x v="7"/>
    <s v="Assiut Mobile power plant"/>
    <s v="الوحدات الغازية المتنقلة جنوب الصعيد"/>
    <s v="1"/>
    <s v="D"/>
    <n v="25"/>
    <x v="0"/>
    <x v="1"/>
    <s v="not found"/>
    <m/>
    <m/>
    <m/>
    <x v="13"/>
    <m/>
    <m/>
    <m/>
    <n v="27.211552000000001"/>
    <n v="33.683349999999997"/>
    <s v="exact"/>
    <s v="Assiut"/>
    <m/>
    <m/>
    <s v="Assiut"/>
    <x v="0"/>
    <s v="Northern Africa"/>
    <m/>
    <m/>
    <s v="Assiut Supercritical Steam Power Station"/>
    <s v="power"/>
    <s v="Other"/>
    <s v="power"/>
    <s v="1117785"/>
    <n v="1284006"/>
    <s v="L408174"/>
    <s v="G411707"/>
  </r>
  <r>
    <s v="https://www.gem.wiki/Assiut_Mobile_power_plant"/>
    <x v="7"/>
    <s v="Assiut Mobile power plant"/>
    <s v="الوحدات الغازية المتنقلة جنوب الصعيد"/>
    <s v="2"/>
    <s v="D"/>
    <n v="25"/>
    <x v="0"/>
    <x v="1"/>
    <s v="not found"/>
    <m/>
    <m/>
    <m/>
    <x v="13"/>
    <m/>
    <m/>
    <m/>
    <n v="27.211552000000001"/>
    <n v="33.683349999999997"/>
    <s v="exact"/>
    <s v="Assiut"/>
    <m/>
    <m/>
    <s v="Assiut"/>
    <x v="0"/>
    <s v="Northern Africa"/>
    <m/>
    <m/>
    <s v="Assiut Supercritical Steam Power Station"/>
    <s v="power"/>
    <s v="Other"/>
    <s v="power"/>
    <s v="1117785"/>
    <n v="1284007"/>
    <s v="L408174"/>
    <s v="G411706"/>
  </r>
  <r>
    <s v="https://www.gem.wiki/Assiut_Mobile_power_plant"/>
    <x v="7"/>
    <s v="Assiut Mobile power plant"/>
    <s v="الوحدات الغازية المتنقلة جنوب الصعيد"/>
    <s v="3"/>
    <s v="D"/>
    <n v="25"/>
    <x v="0"/>
    <x v="1"/>
    <s v="not found"/>
    <m/>
    <m/>
    <m/>
    <x v="13"/>
    <m/>
    <m/>
    <m/>
    <n v="27.211552000000001"/>
    <n v="33.683349999999997"/>
    <s v="exact"/>
    <s v="Assiut"/>
    <m/>
    <m/>
    <s v="Assiut"/>
    <x v="0"/>
    <s v="Northern Africa"/>
    <m/>
    <m/>
    <s v="Assiut Supercritical Steam Power Station"/>
    <s v="power"/>
    <s v="Other"/>
    <s v="power"/>
    <s v="1117785"/>
    <n v="1284008"/>
    <s v="L408174"/>
    <s v="G411705"/>
  </r>
  <r>
    <s v="https://www.gem.wiki/Assiut_Mobile_power_plant"/>
    <x v="7"/>
    <s v="Assiut Mobile power plant"/>
    <s v="الوحدات الغازية المتنقلة جنوب الصعيد"/>
    <s v="4"/>
    <s v="D"/>
    <n v="25"/>
    <x v="0"/>
    <x v="1"/>
    <s v="not found"/>
    <m/>
    <m/>
    <m/>
    <x v="13"/>
    <m/>
    <m/>
    <m/>
    <n v="27.211552000000001"/>
    <n v="33.683349999999997"/>
    <s v="exact"/>
    <s v="Assiut"/>
    <m/>
    <m/>
    <s v="Assiut"/>
    <x v="0"/>
    <s v="Northern Africa"/>
    <m/>
    <m/>
    <s v="Assiut Supercritical Steam Power Station"/>
    <s v="power"/>
    <s v="Other"/>
    <s v="power"/>
    <s v="1117785"/>
    <n v="1284009"/>
    <s v="L408174"/>
    <s v="G411704"/>
  </r>
  <r>
    <s v="https://www.gem.wiki/Ataka_Steam_power_plant"/>
    <x v="7"/>
    <s v="Ataka Steam power plant"/>
    <s v="محطة كهرباء عتاقة البخارية"/>
    <s v="ST1"/>
    <s v="NG/FO"/>
    <n v="150"/>
    <x v="0"/>
    <x v="3"/>
    <s v="not found"/>
    <s v="not found"/>
    <s v="not found"/>
    <m/>
    <x v="46"/>
    <m/>
    <n v="2025"/>
    <m/>
    <n v="29.93619"/>
    <n v="32.471919999999997"/>
    <s v="exact"/>
    <s v="Al Semad"/>
    <s v="Attaka"/>
    <m/>
    <s v="Suez"/>
    <x v="0"/>
    <s v="Northern Africa"/>
    <s v="WRI: WRI1000076, GEO: GEO2185"/>
    <m/>
    <s v="Ataqa Al-Bukhari Power Station, Ataqa"/>
    <s v="power"/>
    <s v="Chemicals"/>
    <s v="power"/>
    <s v="1014104"/>
    <n v="1103235"/>
    <s v="L408275"/>
    <s v="G411205"/>
  </r>
  <r>
    <s v="https://www.gem.wiki/Ataka_Steam_power_plant"/>
    <x v="7"/>
    <s v="Ataka Steam power plant"/>
    <s v="محطة كهرباء عتاقة البخارية"/>
    <s v="ST2"/>
    <s v="NG/FO"/>
    <n v="150"/>
    <x v="0"/>
    <x v="3"/>
    <s v="not found"/>
    <s v="not found"/>
    <s v="not found"/>
    <m/>
    <x v="46"/>
    <m/>
    <n v="2025"/>
    <m/>
    <n v="29.93619"/>
    <n v="32.471919999999997"/>
    <s v="exact"/>
    <s v="Al Semad"/>
    <s v="Attaka"/>
    <m/>
    <s v="Suez"/>
    <x v="0"/>
    <s v="Northern Africa"/>
    <s v="WRI: WRI1000076, GEO: GEO2185"/>
    <m/>
    <s v="Ataqa Al-Bukhari Power Station, Ataqa"/>
    <s v="power"/>
    <s v="Chemicals"/>
    <s v="power"/>
    <s v="1014104"/>
    <n v="1103236"/>
    <s v="L408275"/>
    <s v="G411204"/>
  </r>
  <r>
    <s v="https://www.gem.wiki/Ataka_Steam_power_plant"/>
    <x v="7"/>
    <s v="Ataka Steam power plant"/>
    <s v="محطة كهرباء عتاقة البخارية"/>
    <s v="ST3"/>
    <s v="NG/FO"/>
    <n v="300"/>
    <x v="0"/>
    <x v="3"/>
    <s v="not found"/>
    <s v="not found"/>
    <s v="not found"/>
    <m/>
    <x v="33"/>
    <m/>
    <n v="2025"/>
    <m/>
    <n v="29.93619"/>
    <n v="32.471919999999997"/>
    <s v="exact"/>
    <s v="Al Semad"/>
    <s v="Attaka"/>
    <m/>
    <s v="Suez"/>
    <x v="0"/>
    <s v="Northern Africa"/>
    <s v="WRI: WRI1000076, GEO: GEO2185"/>
    <m/>
    <s v="Ataqa Al-Bukhari Power Station, Ataqa"/>
    <s v="power"/>
    <s v="Chemicals"/>
    <s v="power"/>
    <s v="1014104"/>
    <n v="1103237"/>
    <s v="L408275"/>
    <s v="G407640"/>
  </r>
  <r>
    <s v="https://www.gem.wiki/Ataka_Steam_power_plant"/>
    <x v="7"/>
    <s v="Ataka Steam power plant"/>
    <s v="محطة كهرباء عتاقة البخارية"/>
    <s v="ST4"/>
    <s v="NG/FO"/>
    <n v="300"/>
    <x v="0"/>
    <x v="3"/>
    <s v="not found"/>
    <s v="not found"/>
    <s v="not found"/>
    <m/>
    <x v="24"/>
    <m/>
    <m/>
    <m/>
    <n v="29.93619"/>
    <n v="32.471919999999997"/>
    <s v="exact"/>
    <s v="Al Semad"/>
    <s v="Attaka"/>
    <m/>
    <s v="Suez"/>
    <x v="0"/>
    <s v="Northern Africa"/>
    <s v="WRI: WRI1000076, GEO: GEO2185"/>
    <m/>
    <s v="Ataqa Al-Bukhari Power Station, Ataqa"/>
    <s v="power"/>
    <s v="Chemicals"/>
    <s v="power"/>
    <s v="1014104"/>
    <n v="1103238"/>
    <s v="L408275"/>
    <s v="G407639"/>
  </r>
  <r>
    <s v="https://www.gem.wiki/Ataka_power_plant"/>
    <x v="7"/>
    <s v="Ataka power plant"/>
    <s v="محطة كهرباء عتاقة الغازية"/>
    <s v="GT1"/>
    <s v="NG/FO"/>
    <n v="164"/>
    <x v="0"/>
    <x v="1"/>
    <s v="not found"/>
    <s v="not found"/>
    <s v="not found"/>
    <m/>
    <x v="13"/>
    <m/>
    <m/>
    <m/>
    <n v="29.931321000000001"/>
    <n v="32.464137999999998"/>
    <s v="exact"/>
    <s v="Al Semad"/>
    <s v="Attaka"/>
    <m/>
    <s v="Suez"/>
    <x v="0"/>
    <s v="Northern Africa"/>
    <s v="WRI: WRI1000076, GEO: GEO2185"/>
    <m/>
    <s v="Ataqa Al-Bukhari Power Station, Ataqa"/>
    <s v="power"/>
    <s v="Chemicals"/>
    <s v="power"/>
    <s v="1014104"/>
    <n v="1266218"/>
    <s v="L406076"/>
    <s v="G407638"/>
  </r>
  <r>
    <s v="https://www.gem.wiki/Ataka_power_plant"/>
    <x v="7"/>
    <s v="Ataka power plant"/>
    <s v="محطة كهرباء عتاقة الغازية"/>
    <s v="GT2"/>
    <s v="NG/FO"/>
    <n v="164"/>
    <x v="0"/>
    <x v="1"/>
    <s v="not found"/>
    <s v="not found"/>
    <s v="not found"/>
    <m/>
    <x v="13"/>
    <m/>
    <m/>
    <m/>
    <n v="29.931321000000001"/>
    <n v="32.464137999999998"/>
    <s v="exact"/>
    <s v="Al Semad"/>
    <s v="Attaka"/>
    <m/>
    <s v="Suez"/>
    <x v="0"/>
    <s v="Northern Africa"/>
    <s v="WRI: WRI1000076, GEO: GEO2185"/>
    <m/>
    <s v="Ataqa Al-Bukhari Power Station, Ataqa"/>
    <s v="power"/>
    <s v="Chemicals"/>
    <s v="power"/>
    <s v="1014104"/>
    <n v="1266219"/>
    <s v="L406076"/>
    <s v="G407637"/>
  </r>
  <r>
    <s v="https://www.gem.wiki/Ataka_power_plant"/>
    <x v="7"/>
    <s v="Ataka power plant"/>
    <s v="محطة كهرباء عتاقة الغازية"/>
    <s v="GT3"/>
    <s v="NG/FO"/>
    <n v="156"/>
    <x v="0"/>
    <x v="1"/>
    <s v="not found"/>
    <s v="not found"/>
    <s v="not found"/>
    <m/>
    <x v="13"/>
    <m/>
    <m/>
    <m/>
    <n v="29.931321000000001"/>
    <n v="32.464137999999998"/>
    <s v="exact"/>
    <s v="Al Semad"/>
    <s v="Attaka"/>
    <m/>
    <s v="Suez"/>
    <x v="0"/>
    <s v="Northern Africa"/>
    <s v="WRI: WRI1000076, GEO: GEO2185"/>
    <m/>
    <s v="Ataqa Al-Bukhari Power Station, Ataqa"/>
    <s v="power"/>
    <s v="Chemicals"/>
    <s v="power"/>
    <s v="1014104"/>
    <n v="1266220"/>
    <s v="L406076"/>
    <s v="G407636"/>
  </r>
  <r>
    <s v="https://www.gem.wiki/Ataka_power_plant"/>
    <x v="7"/>
    <s v="Ataka power plant"/>
    <s v="محطة كهرباء عتاقة الغازية"/>
    <s v="GT4"/>
    <s v="NG/FO"/>
    <n v="156"/>
    <x v="0"/>
    <x v="1"/>
    <s v="not found"/>
    <s v="not found"/>
    <s v="not found"/>
    <m/>
    <x v="13"/>
    <m/>
    <m/>
    <m/>
    <n v="29.931321000000001"/>
    <n v="32.464137999999998"/>
    <s v="exact"/>
    <s v="Al Semad"/>
    <s v="Attaka"/>
    <m/>
    <s v="Suez"/>
    <x v="0"/>
    <s v="Northern Africa"/>
    <s v="WRI: WRI1000076, GEO: GEO2185"/>
    <m/>
    <s v="Ataqa Al-Bukhari Power Station, Ataqa"/>
    <s v="power"/>
    <s v="Chemicals"/>
    <s v="power"/>
    <s v="1014104"/>
    <n v="1266221"/>
    <s v="L406076"/>
    <s v="G407635"/>
  </r>
  <r>
    <s v="https://www.gem.wiki/Banha_power_plant"/>
    <x v="7"/>
    <s v="Banha power plant"/>
    <s v="محطة كهرباء بنها, محطة كهرباء بنها المركبة، محطة كهرباء جمجرة"/>
    <s v="1"/>
    <s v="NG/FO"/>
    <n v="750"/>
    <x v="0"/>
    <x v="0"/>
    <s v="not found"/>
    <s v="not found"/>
    <s v="not found"/>
    <m/>
    <x v="2"/>
    <m/>
    <m/>
    <m/>
    <n v="30.497399999999999"/>
    <n v="31.223400000000002"/>
    <s v="exact"/>
    <s v="Banha"/>
    <m/>
    <m/>
    <s v="Al Qalyubia"/>
    <x v="0"/>
    <s v="Northern Africa"/>
    <s v="WRI: WRI1000094, GEO: GEO44896"/>
    <m/>
    <s v="Banha"/>
    <s v="power"/>
    <s v="Agriculture"/>
    <s v="power"/>
    <s v="1088445"/>
    <s v="1237177, 1237179, 1237178"/>
    <s v="L406077"/>
    <s v="G407631"/>
  </r>
  <r>
    <s v="https://www.gem.wiki/Bani_Ghalib_Mobile_power_plant"/>
    <x v="7"/>
    <s v="Bani Ghalib Mobile power plant"/>
    <s v="الوحدات الغازية المتنقلة جنوب الصعيد"/>
    <s v="1"/>
    <s v="D"/>
    <n v="25"/>
    <x v="0"/>
    <x v="1"/>
    <s v="not found"/>
    <m/>
    <m/>
    <m/>
    <x v="13"/>
    <m/>
    <m/>
    <m/>
    <n v="27.199355000000001"/>
    <n v="31.048451"/>
    <s v="exact"/>
    <s v="Bani Ghaleb"/>
    <m/>
    <m/>
    <s v="Assiut"/>
    <x v="0"/>
    <s v="Northern Africa"/>
    <m/>
    <m/>
    <m/>
    <s v="power"/>
    <s v="Other"/>
    <s v="power"/>
    <s v="1117789"/>
    <n v="1284016"/>
    <s v="L408175"/>
    <s v="G411703"/>
  </r>
  <r>
    <s v="https://www.gem.wiki/Bani_Ghalib_Mobile_power_plant"/>
    <x v="7"/>
    <s v="Bani Ghalib Mobile power plant"/>
    <s v="الوحدات الغازية المتنقلة جنوب الصعيد"/>
    <s v="2"/>
    <s v="D"/>
    <n v="25"/>
    <x v="0"/>
    <x v="1"/>
    <s v="not found"/>
    <m/>
    <m/>
    <m/>
    <x v="13"/>
    <m/>
    <m/>
    <m/>
    <n v="27.199355000000001"/>
    <n v="31.048451"/>
    <s v="exact"/>
    <s v="Bani Ghaleb"/>
    <m/>
    <m/>
    <s v="Assiut"/>
    <x v="0"/>
    <s v="Northern Africa"/>
    <m/>
    <m/>
    <m/>
    <s v="power"/>
    <s v="Other"/>
    <s v="power"/>
    <s v="1117789"/>
    <n v="1284017"/>
    <s v="L408175"/>
    <s v="G411702"/>
  </r>
  <r>
    <s v="https://www.gem.wiki/Beni_Suef_power_plant"/>
    <x v="7"/>
    <s v="Beni Suef power plant"/>
    <s v="محطة كهرباء بني سويف, محطة كهرباء بني سويف المركبة , محطة كهرباء غياضة"/>
    <s v="1"/>
    <s v="NG"/>
    <n v="1200"/>
    <x v="0"/>
    <x v="0"/>
    <s v="not found"/>
    <s v="not found"/>
    <s v="not found"/>
    <m/>
    <x v="34"/>
    <m/>
    <m/>
    <m/>
    <n v="28.921806"/>
    <n v="30.984389"/>
    <s v="exact"/>
    <s v="Biba"/>
    <s v="Beni Suef"/>
    <m/>
    <s v="Beni Suef"/>
    <x v="0"/>
    <s v="Northern Africa"/>
    <m/>
    <m/>
    <m/>
    <s v="power"/>
    <s v="Other"/>
    <s v="power"/>
    <s v="1096516"/>
    <s v="1267661, 1267662, 1267665"/>
    <s v="L406078"/>
    <s v="G407630"/>
  </r>
  <r>
    <s v="https://www.gem.wiki/Beni_Suef_power_plant"/>
    <x v="7"/>
    <s v="Beni Suef power plant"/>
    <s v="محطة كهرباء بني سويف, محطة كهرباء بني سويف المركبة , محطة كهرباء غياضة"/>
    <s v="2"/>
    <s v="NG"/>
    <n v="1200"/>
    <x v="0"/>
    <x v="0"/>
    <s v="not found"/>
    <s v="not found"/>
    <s v="not found"/>
    <m/>
    <x v="34"/>
    <m/>
    <m/>
    <m/>
    <n v="28.921806"/>
    <n v="30.984389"/>
    <s v="exact"/>
    <s v="Biba"/>
    <s v="Beni Suef"/>
    <m/>
    <s v="Beni Suef"/>
    <x v="0"/>
    <s v="Northern Africa"/>
    <m/>
    <m/>
    <m/>
    <s v="power"/>
    <s v="Other"/>
    <s v="power"/>
    <s v="1096516"/>
    <s v="1267657, 1267658, 1267663"/>
    <s v="L406078"/>
    <s v="G407629"/>
  </r>
  <r>
    <s v="https://www.gem.wiki/Beni_Suef_power_plant"/>
    <x v="7"/>
    <s v="Beni Suef power plant"/>
    <s v="محطة كهرباء بني سويف, محطة كهرباء بني سويف المركبة , محطة كهرباء غياضة"/>
    <s v="3"/>
    <s v="NG"/>
    <n v="1200"/>
    <x v="0"/>
    <x v="0"/>
    <s v="not found"/>
    <s v="not found"/>
    <s v="not found"/>
    <m/>
    <x v="31"/>
    <m/>
    <m/>
    <m/>
    <n v="28.921806"/>
    <n v="30.984389"/>
    <s v="exact"/>
    <s v="Biba"/>
    <s v="Beni Suef"/>
    <m/>
    <s v="Beni Suef"/>
    <x v="0"/>
    <s v="Northern Africa"/>
    <m/>
    <m/>
    <m/>
    <s v="power"/>
    <s v="Other"/>
    <s v="power"/>
    <s v="1096516"/>
    <s v="1267659, 1267660, 1267664"/>
    <s v="L406078"/>
    <s v="G407628"/>
  </r>
  <r>
    <s v="https://www.gem.wiki/Beni_Suef_power_plant"/>
    <x v="7"/>
    <s v="Beni Suef power plant"/>
    <s v="محطة كهرباء بني سويف, محطة كهرباء بني سويف المركبة , محطة كهرباء غياضة"/>
    <s v="4"/>
    <s v="NG"/>
    <n v="1200"/>
    <x v="0"/>
    <x v="0"/>
    <s v="not found"/>
    <s v="not found"/>
    <s v="not found"/>
    <m/>
    <x v="31"/>
    <m/>
    <m/>
    <m/>
    <n v="28.921806"/>
    <n v="30.984389"/>
    <s v="exact"/>
    <s v="Biba"/>
    <s v="Beni Suef"/>
    <m/>
    <s v="Beni Suef"/>
    <x v="0"/>
    <s v="Northern Africa"/>
    <m/>
    <m/>
    <m/>
    <s v="power"/>
    <s v="Other"/>
    <s v="power"/>
    <s v="1096516"/>
    <s v="1250843, 1267656, 1250844"/>
    <s v="L406078"/>
    <s v="G407627"/>
  </r>
  <r>
    <s v="https://www.gem.wiki/Burullus_power_plant"/>
    <x v="7"/>
    <s v="Burullus power plant"/>
    <s v="محطة كهرباء البرلس الجديدة, محطة كهرباء البرلس المركبة"/>
    <s v="1"/>
    <s v="NG"/>
    <n v="1200"/>
    <x v="0"/>
    <x v="0"/>
    <s v="not found"/>
    <s v="not found"/>
    <s v="not found"/>
    <m/>
    <x v="34"/>
    <m/>
    <m/>
    <m/>
    <n v="31.530298999999999"/>
    <n v="30.807289000000001"/>
    <s v="exact"/>
    <s v="Al Haddadi WA Izabeha"/>
    <s v="Sidi Salem"/>
    <m/>
    <s v="Kafr El Sheikh"/>
    <x v="0"/>
    <s v="Northern Africa"/>
    <m/>
    <m/>
    <s v="Burulls"/>
    <s v="power"/>
    <s v="Other"/>
    <s v="power"/>
    <s v="1108088"/>
    <s v="1274183,1274185,1274186"/>
    <s v="L406079"/>
    <s v="G407626"/>
  </r>
  <r>
    <s v="https://www.gem.wiki/Burullus_power_plant"/>
    <x v="7"/>
    <s v="Burullus power plant"/>
    <s v="محطة كهرباء البرلس الجديدة, محطة كهرباء البرلس المركبة"/>
    <s v="2"/>
    <s v="NG"/>
    <n v="1200"/>
    <x v="0"/>
    <x v="0"/>
    <s v="not found"/>
    <s v="not found"/>
    <s v="not found"/>
    <m/>
    <x v="34"/>
    <m/>
    <m/>
    <m/>
    <n v="31.530298999999999"/>
    <n v="30.807289000000001"/>
    <s v="exact"/>
    <s v="Al Haddadi WA Izabeha"/>
    <s v="Sidi Salem"/>
    <m/>
    <s v="Kafr El Sheikh"/>
    <x v="0"/>
    <s v="Northern Africa"/>
    <m/>
    <m/>
    <s v="Burulls"/>
    <s v="power"/>
    <s v="Other"/>
    <s v="power"/>
    <s v="1108088"/>
    <s v="1274187,1274188,1274189"/>
    <s v="L406079"/>
    <s v="G407625"/>
  </r>
  <r>
    <s v="https://www.gem.wiki/Burullus_power_plant"/>
    <x v="7"/>
    <s v="Burullus power plant"/>
    <s v="محطة كهرباء البرلس الجديدة, محطة كهرباء البرلس المركبة"/>
    <s v="3"/>
    <s v="NG"/>
    <n v="1200"/>
    <x v="0"/>
    <x v="0"/>
    <s v="not found"/>
    <s v="not found"/>
    <s v="not found"/>
    <m/>
    <x v="34"/>
    <m/>
    <m/>
    <m/>
    <n v="31.530298999999999"/>
    <n v="30.807289000000001"/>
    <s v="exact"/>
    <s v="Al Haddadi WA Izabeha"/>
    <s v="Sidi Salem"/>
    <m/>
    <s v="Kafr El Sheikh"/>
    <x v="0"/>
    <s v="Northern Africa"/>
    <m/>
    <m/>
    <s v="Burulls"/>
    <s v="power"/>
    <s v="Other"/>
    <s v="power"/>
    <s v="1108088"/>
    <s v="1274190,1274191, 1274192"/>
    <s v="L406079"/>
    <s v="G407624"/>
  </r>
  <r>
    <s v="https://www.gem.wiki/Burullus_power_plant"/>
    <x v="7"/>
    <s v="Burullus power plant"/>
    <s v="محطة كهرباء البرلس الجديدة, محطة كهرباء البرلس المركبة"/>
    <s v="4"/>
    <s v="NG"/>
    <n v="1200"/>
    <x v="0"/>
    <x v="0"/>
    <s v="not found"/>
    <s v="not found"/>
    <s v="not found"/>
    <m/>
    <x v="34"/>
    <m/>
    <m/>
    <m/>
    <n v="31.530298999999999"/>
    <n v="30.807289000000001"/>
    <s v="exact"/>
    <s v="Al Haddadi WA Izabeha"/>
    <s v="Sidi Salem"/>
    <m/>
    <s v="Kafr El Sheikh"/>
    <x v="0"/>
    <s v="Northern Africa"/>
    <m/>
    <m/>
    <s v="Burulls"/>
    <s v="power"/>
    <s v="Other"/>
    <s v="power"/>
    <s v="1108088"/>
    <s v="1274193,1274194, 1274195"/>
    <s v="L406079"/>
    <s v="G407623"/>
  </r>
  <r>
    <s v="https://www.gem.wiki/Cairo_North_power_plant"/>
    <x v="7"/>
    <s v="Cairo North power plant"/>
    <s v="محطة كهرباء شمال القاهرة المركبة"/>
    <s v="1"/>
    <s v="NG/FO"/>
    <n v="750"/>
    <x v="0"/>
    <x v="0"/>
    <s v="not found"/>
    <s v="not found"/>
    <s v="not found"/>
    <m/>
    <x v="47"/>
    <m/>
    <m/>
    <m/>
    <n v="30.102699999999999"/>
    <n v="31.2684"/>
    <s v="exact"/>
    <s v="El-Zawya El-Hamraa"/>
    <s v="Cairo"/>
    <m/>
    <s v="Cairo"/>
    <x v="0"/>
    <s v="Northern Africa"/>
    <s v="WRI: WRI1000070, GEO: GEO2515"/>
    <m/>
    <m/>
    <m/>
    <m/>
    <s v="power"/>
    <s v="1054342"/>
    <s v="1167011, 1179217, 1167012"/>
    <s v="L406080"/>
    <s v="G407622"/>
  </r>
  <r>
    <s v="https://www.gem.wiki/Cairo_North_power_plant"/>
    <x v="7"/>
    <s v="Cairo North power plant"/>
    <s v="محطة كهرباء شمال القاهرة المركبة"/>
    <s v="2"/>
    <s v="NG/FO"/>
    <n v="750"/>
    <x v="0"/>
    <x v="0"/>
    <s v="not found"/>
    <s v="not found"/>
    <s v="not found"/>
    <m/>
    <x v="47"/>
    <m/>
    <m/>
    <m/>
    <n v="30.102699999999999"/>
    <n v="31.2684"/>
    <s v="exact"/>
    <s v="El-Zawya El-Hamraa"/>
    <s v="Cairo"/>
    <m/>
    <s v="Cairo"/>
    <x v="0"/>
    <s v="Northern Africa"/>
    <s v="WRI: WRI1000070, GEO: GEO2515"/>
    <m/>
    <m/>
    <m/>
    <m/>
    <s v="power"/>
    <s v="1054342"/>
    <s v="1191583, 1191584, 1191582"/>
    <s v="L406080"/>
    <s v="G407621"/>
  </r>
  <r>
    <s v="https://www.gem.wiki/Cairo_South_power_plant"/>
    <x v="7"/>
    <s v="Cairo South power plant"/>
    <s v="محطة كهرباء جنوب القاهرة, محطة كهرباء جنوب القاهرة الغازية"/>
    <s v="1-1"/>
    <s v="NG/FO"/>
    <n v="110"/>
    <x v="6"/>
    <x v="1"/>
    <s v="not found"/>
    <s v="not found"/>
    <s v="not found"/>
    <m/>
    <x v="24"/>
    <n v="2021"/>
    <m/>
    <m/>
    <n v="29.868338999999999"/>
    <n v="31.291039999999999"/>
    <s v="exact"/>
    <s v="Monshaat Nasir"/>
    <s v="Helwan"/>
    <m/>
    <s v="Cairo"/>
    <x v="0"/>
    <s v="Northern Africa"/>
    <s v="WRI: WRI1000069, GEO: GEO2516"/>
    <m/>
    <s v="Cairo South I &amp; II"/>
    <m/>
    <m/>
    <s v="power"/>
    <s v="1014108"/>
    <n v="1107973"/>
    <s v="L406837"/>
    <s v="G407620"/>
  </r>
  <r>
    <s v="https://www.gem.wiki/Cairo_South_power_plant"/>
    <x v="7"/>
    <s v="Cairo South power plant"/>
    <s v="محطة كهرباء جنوب القاهرة, محطة كهرباء جنوب القاهرة الغازية"/>
    <s v="1-2"/>
    <s v="NG/FO"/>
    <n v="110"/>
    <x v="6"/>
    <x v="1"/>
    <s v="not found"/>
    <s v="not found"/>
    <s v="not found"/>
    <m/>
    <x v="24"/>
    <n v="2021"/>
    <m/>
    <m/>
    <n v="29.868338999999999"/>
    <n v="31.291039999999999"/>
    <s v="exact"/>
    <s v="Monshaat Nasir"/>
    <s v="Helwan"/>
    <m/>
    <s v="Cairo"/>
    <x v="0"/>
    <s v="Northern Africa"/>
    <s v="WRI: WRI1000069, GEO: GEO2516"/>
    <m/>
    <s v="Cairo South I &amp; II"/>
    <m/>
    <m/>
    <s v="power"/>
    <s v="1014108"/>
    <n v="1107974"/>
    <s v="L406837"/>
    <s v="G407619"/>
  </r>
  <r>
    <s v="https://www.gem.wiki/Cairo_South_power_plant"/>
    <x v="7"/>
    <s v="Cairo South power plant"/>
    <s v="محطة كهرباء جنوب القاهرة, محطة كهرباء جنوب القاهرة الغازية"/>
    <s v="1-3"/>
    <s v="NG/FO"/>
    <n v="110"/>
    <x v="6"/>
    <x v="1"/>
    <s v="not found"/>
    <s v="not found"/>
    <s v="not found"/>
    <m/>
    <x v="24"/>
    <n v="2021"/>
    <m/>
    <m/>
    <n v="29.868338999999999"/>
    <n v="31.291039999999999"/>
    <s v="exact"/>
    <s v="Monshaat Nasir"/>
    <s v="Helwan"/>
    <m/>
    <s v="Cairo"/>
    <x v="0"/>
    <s v="Northern Africa"/>
    <s v="WRI: WRI1000069, GEO: GEO2516"/>
    <m/>
    <s v="Cairo South I &amp; II"/>
    <m/>
    <m/>
    <s v="power"/>
    <s v="1014108"/>
    <n v="1107975"/>
    <s v="L406837"/>
    <s v="G407618"/>
  </r>
  <r>
    <s v="https://www.gem.wiki/Cairo_South_power_plant"/>
    <x v="7"/>
    <s v="Cairo South power plant"/>
    <s v="محطة كهرباء جنوب القاهرة, محطة كهرباء جنوب القاهرة الغازية"/>
    <s v="2-1"/>
    <s v="NG/FO"/>
    <n v="165"/>
    <x v="0"/>
    <x v="0"/>
    <s v="not found"/>
    <s v="not found"/>
    <s v="not found"/>
    <m/>
    <x v="20"/>
    <n v="2022"/>
    <m/>
    <m/>
    <n v="29.868338999999999"/>
    <n v="31.291039999999999"/>
    <s v="exact"/>
    <s v="Monshaat Nasir"/>
    <s v="Helwan"/>
    <m/>
    <s v="Cairo"/>
    <x v="0"/>
    <s v="Northern Africa"/>
    <s v="WRI: WRI1000069, GEO: GEO25167"/>
    <m/>
    <s v="Cairo South I &amp; II"/>
    <m/>
    <m/>
    <s v="power"/>
    <s v="1014108"/>
    <s v="1107976, 1107977"/>
    <s v="L406837"/>
    <s v="G407617"/>
  </r>
  <r>
    <s v="https://www.gem.wiki/Cairo_West_Extension_power_plant"/>
    <x v="7"/>
    <s v="Cairo West Extension power plant"/>
    <s v="محطة كهرباء غرب القاهرة"/>
    <s v="1"/>
    <s v="NG/FO"/>
    <n v="330"/>
    <x v="0"/>
    <x v="3"/>
    <s v="not found"/>
    <s v="not found"/>
    <s v="not found"/>
    <m/>
    <x v="17"/>
    <m/>
    <m/>
    <m/>
    <n v="30.138441"/>
    <n v="31.166644000000002"/>
    <s v="exact"/>
    <s v="Saqil"/>
    <s v="Ossim"/>
    <m/>
    <s v="Giza"/>
    <x v="0"/>
    <s v="Northern Africa"/>
    <s v="WRI: WRI1000068"/>
    <m/>
    <m/>
    <s v="power"/>
    <s v="Chemicals"/>
    <s v="power"/>
    <s v="1014109"/>
    <n v="1107983"/>
    <s v="L406108"/>
    <s v="G407616"/>
  </r>
  <r>
    <s v="https://www.gem.wiki/Cairo_West_Extension_power_plant"/>
    <x v="7"/>
    <s v="Cairo West Extension power plant"/>
    <s v="محطة كهرباء غرب القاهرة"/>
    <s v="2"/>
    <s v="NG/FO"/>
    <n v="330"/>
    <x v="0"/>
    <x v="3"/>
    <s v="not found"/>
    <s v="not found"/>
    <s v="not found"/>
    <m/>
    <x v="17"/>
    <m/>
    <m/>
    <m/>
    <n v="30.138441"/>
    <n v="31.166644000000002"/>
    <s v="exact"/>
    <s v="Saqil"/>
    <s v="Ossim"/>
    <m/>
    <s v="Giza"/>
    <x v="0"/>
    <s v="Northern Africa"/>
    <s v="WRI: WRI1000068"/>
    <m/>
    <m/>
    <s v="power"/>
    <s v="Chemicals"/>
    <s v="power"/>
    <s v="1014109"/>
    <n v="1107984"/>
    <s v="L406108"/>
    <s v="G407615"/>
  </r>
  <r>
    <s v="https://www.gem.wiki/Cairo_West_Extension_power_plant"/>
    <x v="7"/>
    <s v="Cairo West Extension power plant"/>
    <s v="محطة كهرباء غرب القاهرة,"/>
    <s v="3"/>
    <s v="NG/FO"/>
    <n v="350"/>
    <x v="0"/>
    <x v="3"/>
    <s v="not found"/>
    <s v="not found"/>
    <s v="not found"/>
    <m/>
    <x v="17"/>
    <m/>
    <m/>
    <m/>
    <n v="30.138441"/>
    <n v="31.166644000000002"/>
    <s v="exact"/>
    <s v="Saqil"/>
    <s v="Ossim"/>
    <m/>
    <s v="Giza"/>
    <x v="0"/>
    <s v="Northern Africa"/>
    <s v="WRI: WRI1000068"/>
    <m/>
    <m/>
    <s v="power"/>
    <s v="Chemicals"/>
    <s v="power"/>
    <s v="1014109"/>
    <n v="1167007"/>
    <s v="L406108"/>
    <s v="G407614"/>
  </r>
  <r>
    <s v="https://www.gem.wiki/Cairo_West_Extension_power_plant"/>
    <x v="7"/>
    <s v="Cairo West Extension power plant"/>
    <s v="محطة كهرباء غرب القاهرة"/>
    <s v="4"/>
    <s v="NG/FO"/>
    <n v="350"/>
    <x v="0"/>
    <x v="3"/>
    <s v="not found"/>
    <s v="not found"/>
    <s v="not found"/>
    <m/>
    <x v="17"/>
    <m/>
    <m/>
    <m/>
    <n v="30.138441"/>
    <n v="31.166644000000002"/>
    <s v="exact"/>
    <s v="Saqil"/>
    <s v="Ossim"/>
    <m/>
    <s v="Giza"/>
    <x v="0"/>
    <s v="Northern Africa"/>
    <s v="WRI: WRI1000068"/>
    <m/>
    <m/>
    <s v="power"/>
    <s v="Chemicals"/>
    <s v="power"/>
    <s v="1014109"/>
    <n v="1167008"/>
    <s v="L406108"/>
    <s v="G407613"/>
  </r>
  <r>
    <s v="https://www.gem.wiki/Cairo_West_Extension_power_plant"/>
    <x v="7"/>
    <s v="Cairo West Extension power plant"/>
    <s v="محطة كهرباء غرب القاهرة"/>
    <s v="5"/>
    <s v="NG/FO"/>
    <n v="650"/>
    <x v="0"/>
    <x v="3"/>
    <s v="not found"/>
    <s v="not found"/>
    <s v="not found"/>
    <m/>
    <x v="30"/>
    <m/>
    <m/>
    <m/>
    <n v="30.138441"/>
    <n v="31.166644000000002"/>
    <s v="exact"/>
    <s v="Saqil"/>
    <s v="Ossim"/>
    <m/>
    <s v="Giza"/>
    <x v="0"/>
    <s v="Northern Africa"/>
    <s v="WRI: WRI1000068"/>
    <m/>
    <m/>
    <s v="power"/>
    <s v="Chemicals"/>
    <s v="power"/>
    <s v="1014109"/>
    <n v="1298319"/>
    <s v="L406108"/>
    <s v="G407612"/>
  </r>
  <r>
    <s v="https://www.gem.wiki/Damanhour_New_power_station"/>
    <x v="7"/>
    <s v="Damanhour New power station"/>
    <m/>
    <s v="1"/>
    <s v="NG"/>
    <n v="900"/>
    <x v="4"/>
    <x v="0"/>
    <s v="not found"/>
    <s v="not found"/>
    <s v="not found"/>
    <m/>
    <x v="45"/>
    <m/>
    <m/>
    <m/>
    <n v="31.085540999999999"/>
    <n v="30.428715"/>
    <s v="exact"/>
    <s v="Zaweyat Ghazal - Damanhour City"/>
    <m/>
    <m/>
    <s v="Al Buhayrah"/>
    <x v="0"/>
    <s v="Northern Africa"/>
    <m/>
    <m/>
    <s v="Damanhur"/>
    <m/>
    <m/>
    <m/>
    <s v="1110959"/>
    <s v="1273697, 1273699, 1273698"/>
    <s v="L400873"/>
    <s v="G400873"/>
  </r>
  <r>
    <s v="https://www.gem.wiki/Damanhour_New_power_station"/>
    <x v="7"/>
    <s v="Damanhour New power station"/>
    <m/>
    <s v="2"/>
    <s v="NG"/>
    <n v="900"/>
    <x v="4"/>
    <x v="0"/>
    <s v="not found"/>
    <s v="not found"/>
    <s v="not found"/>
    <m/>
    <x v="45"/>
    <m/>
    <m/>
    <m/>
    <n v="31.085540999999999"/>
    <n v="30.428715"/>
    <s v="exact"/>
    <s v="Zaweyat Ghazal - Damanhour City"/>
    <m/>
    <m/>
    <s v="Al Buhayrah"/>
    <x v="0"/>
    <s v="Northern Africa"/>
    <m/>
    <m/>
    <s v="Damanhur"/>
    <m/>
    <m/>
    <m/>
    <s v="1110959"/>
    <s v="1273700, 1273701, 1273702"/>
    <s v="L400873"/>
    <s v="G400874"/>
  </r>
  <r>
    <s v="https://www.gem.wiki/Damanhour_power_plant"/>
    <x v="7"/>
    <s v="Damanhour power plant"/>
    <s v="محطة كهرباء دمنهور, محطة كهرباء توسيع دمنهور, محطة كهرباء دمنهور المركبة"/>
    <s v="CC1"/>
    <s v="NG/FO"/>
    <n v="158"/>
    <x v="0"/>
    <x v="0"/>
    <s v="not found"/>
    <s v="not found"/>
    <s v="not found"/>
    <m/>
    <x v="48"/>
    <m/>
    <m/>
    <m/>
    <n v="31.085871000000001"/>
    <n v="30.430427000000002"/>
    <s v="exact"/>
    <s v="Izbat an Nawwam Sad"/>
    <m/>
    <s v="Damanhour"/>
    <s v="El Beheira"/>
    <x v="0"/>
    <s v="Northern Africa"/>
    <s v="WRI: WRI1000096, GEO: GEO2858"/>
    <m/>
    <s v="Damanhur"/>
    <s v="power"/>
    <s v="Other"/>
    <s v="power"/>
    <s v="1014110"/>
    <s v="1111416, 1111417, 1111418, 1111419, 1130710"/>
    <s v="L406040"/>
    <s v="G407611"/>
  </r>
  <r>
    <s v="https://www.gem.wiki/Damanhour_power_plant"/>
    <x v="7"/>
    <s v="Damanhour power plant"/>
    <s v="محطة كهرباء دمنهور, محطة كهرباء توسيع دمنهور"/>
    <s v="EXT"/>
    <s v="NG/FO"/>
    <n v="300"/>
    <x v="7"/>
    <x v="3"/>
    <s v="not found"/>
    <s v="not found"/>
    <s v="not found"/>
    <m/>
    <x v="29"/>
    <m/>
    <m/>
    <m/>
    <n v="31.085871000000001"/>
    <n v="30.430427000000002"/>
    <s v="exact"/>
    <s v="Izbat an Nawwam Sad"/>
    <m/>
    <s v="Damanhour"/>
    <s v="El Beheira"/>
    <x v="0"/>
    <s v="Northern Africa"/>
    <s v="WRI: WRI1000096, GEO: GEO2858"/>
    <m/>
    <s v="Damanhur"/>
    <s v="power"/>
    <s v="Other"/>
    <s v="power"/>
    <s v="1014110"/>
    <n v="1111425"/>
    <s v="L406040"/>
    <s v="G407610"/>
  </r>
  <r>
    <s v="https://www.gem.wiki/Damietta_power_plant"/>
    <x v="7"/>
    <s v="Damietta power plant"/>
    <s v="محطة كهرباء دمياط المركبة"/>
    <s v="CC1"/>
    <s v="NG/FO"/>
    <n v="400"/>
    <x v="0"/>
    <x v="0"/>
    <s v="not found"/>
    <s v="not found"/>
    <s v="not found"/>
    <m/>
    <x v="19"/>
    <m/>
    <m/>
    <m/>
    <n v="31.381149000000001"/>
    <n v="31.723731999999998"/>
    <s v="exact"/>
    <s v="Madinet Kafr Al Battikh"/>
    <m/>
    <s v="Kafr Saad"/>
    <s v="Damietta"/>
    <x v="0"/>
    <s v="Northern Africa"/>
    <s v="WRI: WRI1000075, GEO: GEO2861"/>
    <m/>
    <s v="Damietta"/>
    <s v="power"/>
    <s v="Other"/>
    <s v="power"/>
    <s v="1014111"/>
    <s v="1111441, 1111442, 1111443"/>
    <s v="L406041"/>
    <s v="G407604"/>
  </r>
  <r>
    <s v="https://www.gem.wiki/Damietta_power_plant"/>
    <x v="7"/>
    <s v="Damietta power plant"/>
    <s v="محطة كهرباء دمياط المركبة"/>
    <s v="CC2"/>
    <s v="NG/FO"/>
    <n v="400"/>
    <x v="0"/>
    <x v="0"/>
    <s v="not found"/>
    <s v="not found"/>
    <s v="not found"/>
    <m/>
    <x v="19"/>
    <m/>
    <m/>
    <m/>
    <n v="31.381149000000001"/>
    <n v="31.723731999999998"/>
    <s v="exact"/>
    <s v="Madinet Kafr Al Battikh"/>
    <m/>
    <s v="Kafr Saad"/>
    <s v="Damietta"/>
    <x v="0"/>
    <s v="Northern Africa"/>
    <s v="WRI: WRI1000075, GEO: GEO2861"/>
    <m/>
    <s v="Damietta"/>
    <s v="power"/>
    <s v="Other"/>
    <s v="power"/>
    <s v="1014111"/>
    <s v="1111444, 1111445, 1111446"/>
    <s v="L406041"/>
    <s v="G407603"/>
  </r>
  <r>
    <s v="https://www.gem.wiki/Damietta_power_plant"/>
    <x v="7"/>
    <s v="Damietta power plant"/>
    <s v="محطة كهرباء دمياط المركبة"/>
    <s v="CC3"/>
    <s v="NG/FO"/>
    <n v="400"/>
    <x v="0"/>
    <x v="0"/>
    <s v="not found"/>
    <s v="not found"/>
    <s v="not found"/>
    <m/>
    <x v="19"/>
    <m/>
    <m/>
    <m/>
    <n v="31.381149000000001"/>
    <n v="31.723731999999998"/>
    <s v="exact"/>
    <s v="Madinet Kafr Al Battikh"/>
    <m/>
    <s v="Kafr Saad"/>
    <s v="Damietta"/>
    <x v="0"/>
    <s v="Northern Africa"/>
    <s v="WRI: WRI1000075, GEO: GEO2861"/>
    <m/>
    <s v="Damietta"/>
    <s v="power"/>
    <s v="Other"/>
    <s v="power"/>
    <s v="1014111"/>
    <s v="1111447, 1111448, 1111449"/>
    <s v="L406041"/>
    <s v="G407602"/>
  </r>
  <r>
    <s v="https://www.gem.wiki/El_Ameriya_Refinery_power_station"/>
    <x v="7"/>
    <s v="El Ameriya Refinery power station"/>
    <m/>
    <s v="1"/>
    <s v="NG"/>
    <n v="105"/>
    <x v="0"/>
    <x v="0"/>
    <s v="Y"/>
    <s v="not found"/>
    <s v="not found"/>
    <m/>
    <x v="15"/>
    <m/>
    <m/>
    <m/>
    <n v="31.007719999999999"/>
    <n v="29.844999999999999"/>
    <s v="approximate"/>
    <s v="Amreya freezone"/>
    <s v="Qetaa an Nahdah"/>
    <m/>
    <s v="Alexandria"/>
    <x v="0"/>
    <s v="Northern Africa"/>
    <m/>
    <m/>
    <m/>
    <s v="both"/>
    <s v="Oil &amp; Refining"/>
    <s v="both"/>
    <s v="1014146"/>
    <s v="1113484, 1113485, 1166130"/>
    <s v="L406914"/>
    <s v="G407544"/>
  </r>
  <r>
    <s v="https://www.gem.wiki/El-Atf_power_plant"/>
    <x v="7"/>
    <s v="El-Atf power plant"/>
    <s v="محطة الكهرباء الجديدة, محطة كهرباء العطف المركبة"/>
    <s v="1"/>
    <s v="NG/FO"/>
    <n v="750"/>
    <x v="0"/>
    <x v="0"/>
    <s v="not found"/>
    <s v="not found"/>
    <s v="not found"/>
    <m/>
    <x v="1"/>
    <m/>
    <m/>
    <m/>
    <n v="31.185099999999998"/>
    <n v="30.5291"/>
    <s v="exact"/>
    <s v="El Atf"/>
    <s v="El Mahmoudeyah"/>
    <m/>
    <s v="El Beheira"/>
    <x v="0"/>
    <s v="Northern Africa"/>
    <s v="WRI: WRI1000093, GEO: GEO42838"/>
    <m/>
    <m/>
    <s v="power"/>
    <s v="Other"/>
    <s v="power"/>
    <s v="1068244"/>
    <s v="1100968, 1201124, 1201125"/>
    <s v="L406083"/>
    <s v="G407595"/>
  </r>
  <r>
    <s v="https://www.gem.wiki/El-Shabab_power_station"/>
    <x v="7"/>
    <s v="El-Shabab power station"/>
    <s v="محطة كهرباء الشباب ، محطة الشباب الغازية، محطة كهرباء شباب القصاصين، محطة كهرباء الشباب المركبة"/>
    <s v="New CC1"/>
    <s v="NG/FO"/>
    <n v="750"/>
    <x v="0"/>
    <x v="0"/>
    <s v="not found"/>
    <s v="not found"/>
    <s v="not found"/>
    <m/>
    <x v="34"/>
    <m/>
    <m/>
    <m/>
    <n v="30.465299999999999"/>
    <n v="31.923400000000001"/>
    <s v="exact"/>
    <s v="Tell El Kebir"/>
    <m/>
    <m/>
    <s v="Ismailia"/>
    <x v="0"/>
    <s v="Northern Africa"/>
    <s v="WRI: WRI1000079, GEO: GEO44893"/>
    <m/>
    <s v="El-Shabab, Al Shabab Power Project, New Shabab"/>
    <s v="power"/>
    <s v="Other"/>
    <s v="power"/>
    <s v="1136656"/>
    <s v="1242098, 1242106, 1242107, 1242108, 1255883"/>
    <s v="L406074"/>
    <s v="G407649"/>
  </r>
  <r>
    <s v="https://www.gem.wiki/El-Shabab_power_station"/>
    <x v="7"/>
    <s v="El-Shabab power station"/>
    <s v="محطة كهرباء الشباب، محطة الشباب الغازية، محطة كهرباء شباب القصاصين، محطة كهرباء الشباب المركبة"/>
    <s v="New CC2"/>
    <s v="NG/FO"/>
    <n v="750"/>
    <x v="0"/>
    <x v="0"/>
    <s v="not found"/>
    <s v="not found"/>
    <s v="not found"/>
    <m/>
    <x v="34"/>
    <m/>
    <m/>
    <m/>
    <n v="30.465299999999999"/>
    <n v="31.923400000000001"/>
    <s v="exact"/>
    <s v="Tell El Kebir"/>
    <m/>
    <m/>
    <s v="Ismailia"/>
    <x v="0"/>
    <s v="Northern Africa"/>
    <s v="WRI: WRI1000079, GEO: GEO44893"/>
    <m/>
    <s v="El-Shabab, Al Shabab Power Project, New Shabab"/>
    <s v="power"/>
    <s v="Other"/>
    <s v="power"/>
    <s v="1136656"/>
    <s v="1242109, 1242110, 1242111, 1242112, 1258208"/>
    <s v="L406074"/>
    <s v="G407648"/>
  </r>
  <r>
    <s v="https://www.gem.wiki/El-Tebeen_power_plant"/>
    <x v="7"/>
    <s v="El-Tebeen power plant"/>
    <s v="محطة كهرباء التبين"/>
    <s v="1"/>
    <s v="NG/FO"/>
    <n v="350"/>
    <x v="0"/>
    <x v="3"/>
    <s v="not found"/>
    <s v="not found"/>
    <s v="not found"/>
    <m/>
    <x v="1"/>
    <m/>
    <m/>
    <m/>
    <n v="29.775487999999999"/>
    <n v="31.298196999999998"/>
    <s v="exact"/>
    <s v="Al Tbin"/>
    <s v="Al Tbin"/>
    <m/>
    <s v="Cairo"/>
    <x v="0"/>
    <s v="Northern Africa"/>
    <s v="GEO: GEO44889, WRI: WRI1000071, GEO: GEO5672"/>
    <m/>
    <s v="Tibeen, Tebbin Thermal, Al-Tebbin"/>
    <s v="power"/>
    <s v="Other"/>
    <s v="power"/>
    <s v="1014117"/>
    <n v="1195277"/>
    <s v="L406082"/>
    <s v="G407597"/>
  </r>
  <r>
    <s v="https://www.gem.wiki/El-Tebeen_power_plant"/>
    <x v="7"/>
    <s v="El-Tebeen power plant"/>
    <s v="محطة كهرباء التبين"/>
    <s v="2"/>
    <s v="NG/FO"/>
    <n v="350"/>
    <x v="0"/>
    <x v="3"/>
    <s v="not found"/>
    <s v="not found"/>
    <s v="not found"/>
    <m/>
    <x v="1"/>
    <m/>
    <m/>
    <m/>
    <n v="29.775487999999999"/>
    <n v="31.298196999999998"/>
    <s v="exact"/>
    <s v="Al Tbin"/>
    <s v="Al Tbin"/>
    <m/>
    <s v="Cairo"/>
    <x v="0"/>
    <s v="Northern Africa"/>
    <s v="GEO: GEO44889, WRI: WRI1000071, GEO: GEO5672"/>
    <m/>
    <s v="Tibeen, Tebbin Thermal, Al-Tebbin"/>
    <s v="power"/>
    <s v="Other"/>
    <s v="power"/>
    <s v="1014117"/>
    <n v="1195278"/>
    <s v="L406082"/>
    <s v="G407596"/>
  </r>
  <r>
    <s v="https://www.gem.wiki/Ethydco_power_station"/>
    <x v="7"/>
    <s v="Ethydco power station"/>
    <m/>
    <s v="1"/>
    <s v="NG"/>
    <n v="50"/>
    <x v="0"/>
    <x v="1"/>
    <s v="not found"/>
    <s v="not found"/>
    <s v="not found"/>
    <m/>
    <x v="31"/>
    <m/>
    <m/>
    <m/>
    <n v="31.017969000000001"/>
    <n v="29.835006"/>
    <s v="exact"/>
    <s v="Amreya freezone"/>
    <s v="Qetaa an Nahdah"/>
    <m/>
    <s v="Alexandria"/>
    <x v="0"/>
    <s v="Northern Africa"/>
    <m/>
    <m/>
    <m/>
    <s v="power"/>
    <s v="Chemicals"/>
    <s v="power"/>
    <s v="1114969"/>
    <n v="1279794"/>
    <s v="L406915"/>
    <s v="G407548"/>
  </r>
  <r>
    <s v="https://www.gem.wiki/Ethydco_power_station"/>
    <x v="7"/>
    <s v="Ethydco power station"/>
    <m/>
    <s v="2"/>
    <s v="NG"/>
    <n v="50"/>
    <x v="0"/>
    <x v="1"/>
    <s v="not found"/>
    <m/>
    <m/>
    <m/>
    <x v="31"/>
    <m/>
    <m/>
    <m/>
    <n v="31.017969000000001"/>
    <n v="29.835006"/>
    <s v="exact"/>
    <s v="Amreya freezone"/>
    <s v="Qetaa an Nahdah"/>
    <m/>
    <s v="Alexandria"/>
    <x v="0"/>
    <s v="Northern Africa"/>
    <m/>
    <m/>
    <m/>
    <s v="power"/>
    <s v="Chemicals"/>
    <s v="power"/>
    <s v="1114969"/>
    <n v="1296081"/>
    <s v="L406915"/>
    <s v="G407547"/>
  </r>
  <r>
    <s v="https://www.gem.wiki/Ethydco_power_station"/>
    <x v="7"/>
    <s v="Ethydco power station"/>
    <m/>
    <s v="3"/>
    <s v="NG"/>
    <n v="50"/>
    <x v="0"/>
    <x v="1"/>
    <s v="not found"/>
    <m/>
    <m/>
    <m/>
    <x v="31"/>
    <m/>
    <m/>
    <m/>
    <n v="31.017969000000001"/>
    <n v="29.835006"/>
    <s v="exact"/>
    <s v="Amreya freezone"/>
    <s v="Qetaa an Nahdah"/>
    <m/>
    <s v="Alexandria"/>
    <x v="0"/>
    <s v="Northern Africa"/>
    <m/>
    <m/>
    <m/>
    <s v="power"/>
    <s v="Chemicals"/>
    <s v="power"/>
    <s v="1114969"/>
    <n v="1296082"/>
    <s v="L406915"/>
    <s v="G407546"/>
  </r>
  <r>
    <s v="https://www.gem.wiki/Gerga_Mobile_power_plant"/>
    <x v="7"/>
    <s v="Gerga Mobile power plant"/>
    <s v="الوحدات الغازية المتنقلة جنوب الصعيد"/>
    <s v="1"/>
    <s v="D"/>
    <n v="25"/>
    <x v="0"/>
    <x v="1"/>
    <s v="not found"/>
    <m/>
    <m/>
    <m/>
    <x v="13"/>
    <m/>
    <m/>
    <m/>
    <n v="26.339939999999999"/>
    <n v="31.889987999999999"/>
    <s v="exact"/>
    <s v="Girga"/>
    <m/>
    <m/>
    <s v="Sohag"/>
    <x v="0"/>
    <s v="Northern Africa"/>
    <m/>
    <m/>
    <m/>
    <s v="power"/>
    <s v="Other"/>
    <s v="power"/>
    <s v="1117790"/>
    <n v="1284018"/>
    <s v="L408176"/>
    <s v="G411701"/>
  </r>
  <r>
    <s v="https://www.gem.wiki/Gerga_Mobile_power_plant"/>
    <x v="7"/>
    <s v="Gerga Mobile power plant"/>
    <s v="الوحدات الغازية المتنقلة جنوب الصعيد"/>
    <s v="2"/>
    <s v="D"/>
    <n v="25"/>
    <x v="0"/>
    <x v="1"/>
    <s v="not found"/>
    <m/>
    <m/>
    <m/>
    <x v="13"/>
    <m/>
    <m/>
    <m/>
    <n v="26.339939999999999"/>
    <n v="31.889987999999999"/>
    <s v="exact"/>
    <s v="Girga"/>
    <m/>
    <m/>
    <s v="Sohag"/>
    <x v="0"/>
    <s v="Northern Africa"/>
    <m/>
    <m/>
    <m/>
    <s v="power"/>
    <s v="Other"/>
    <s v="power"/>
    <s v="1117790"/>
    <n v="1284019"/>
    <s v="L408176"/>
    <s v="G411700"/>
  </r>
  <r>
    <s v="https://www.gem.wiki/Kafr_El-Dawar_power_plant"/>
    <x v="7"/>
    <s v="Kafr El-Dawar power plant"/>
    <s v="محطة كهرباء كفر الدوار, محطة كفر الدوار البخارية"/>
    <s v="3"/>
    <s v="NG/FO"/>
    <n v="110"/>
    <x v="0"/>
    <x v="3"/>
    <s v="not found"/>
    <s v="not found"/>
    <s v="not found"/>
    <m/>
    <x v="46"/>
    <m/>
    <m/>
    <m/>
    <n v="31.129300000000001"/>
    <n v="30.193200000000001"/>
    <s v="exact"/>
    <s v="Al Karboun"/>
    <s v="Kafr El Dawwar"/>
    <m/>
    <s v="El Beheira"/>
    <x v="0"/>
    <s v="Northern Africa"/>
    <s v="WRI: WRI1000095, GEO: GEO3768"/>
    <m/>
    <m/>
    <s v="power"/>
    <s v="Chemicals"/>
    <s v="power"/>
    <s v="1014124"/>
    <n v="1123200"/>
    <s v="L406086"/>
    <s v="G407589"/>
  </r>
  <r>
    <s v="https://www.gem.wiki/Kafr_El-Dawar_power_plant"/>
    <x v="7"/>
    <s v="Kafr El-Dawar power plant"/>
    <s v="محطة كهرباء كفر الدوار, محطة كفر الدوار البخارية"/>
    <s v="4"/>
    <s v="NG/FO"/>
    <n v="110"/>
    <x v="0"/>
    <x v="3"/>
    <s v="not found"/>
    <s v="not found"/>
    <s v="not found"/>
    <m/>
    <x v="32"/>
    <m/>
    <m/>
    <m/>
    <n v="31.129300000000001"/>
    <n v="30.193200000000001"/>
    <s v="exact"/>
    <s v="Al Karboun"/>
    <s v="Kafr El Dawwar"/>
    <m/>
    <s v="El Beheira"/>
    <x v="0"/>
    <s v="Northern Africa"/>
    <s v="WRI: WRI1000095, GEO: GEO3768"/>
    <m/>
    <m/>
    <s v="power"/>
    <s v="Chemicals"/>
    <s v="power"/>
    <s v="1014124"/>
    <n v="1123201"/>
    <s v="L406086"/>
    <s v="G407588"/>
  </r>
  <r>
    <s v="https://www.gem.wiki/Kuriemat_ISCC_power_plant"/>
    <x v="7"/>
    <s v="Kuriemat ISCC power plant"/>
    <m/>
    <s v="1"/>
    <s v="NG/S"/>
    <n v="150"/>
    <x v="0"/>
    <x v="2"/>
    <s v="not found"/>
    <s v="not found"/>
    <s v="not found"/>
    <m/>
    <x v="17"/>
    <m/>
    <m/>
    <m/>
    <n v="29.408332999999999"/>
    <n v="31.252777999999999"/>
    <s v="exact"/>
    <s v="Al Kuraymat"/>
    <s v="Atfih"/>
    <m/>
    <s v="Giza"/>
    <x v="0"/>
    <s v="Northern Africa"/>
    <s v="WRI: WRI1000105"/>
    <m/>
    <s v="Kuraymat ISCC plant"/>
    <s v="power"/>
    <s v="Other"/>
    <s v="power"/>
    <s v="1046208"/>
    <s v="1205612, 1168763"/>
    <s v="L406087"/>
    <s v="G407587"/>
  </r>
  <r>
    <s v="https://www.gem.wiki/Kuriemat_power_station"/>
    <x v="7"/>
    <s v="Kuriemat power station"/>
    <s v="محطة كهرباء الكريمات البخارية، محطة كهرباء الكريمات 1"/>
    <s v="1-1"/>
    <s v="NG/FO"/>
    <n v="627"/>
    <x v="0"/>
    <x v="3"/>
    <s v="not found"/>
    <s v="not found"/>
    <s v="not found"/>
    <m/>
    <x v="44"/>
    <m/>
    <m/>
    <m/>
    <n v="29.274616000000002"/>
    <n v="31.222563999999998"/>
    <s v="exact"/>
    <s v="Al Kuraymat"/>
    <s v="Atfih"/>
    <m/>
    <s v="Giza"/>
    <x v="0"/>
    <s v="Northern Africa"/>
    <s v="WRI: WRI1000095, GEO: GEO3768"/>
    <m/>
    <s v="El-Kureimat, Kuraymat, Karimat, Korymat"/>
    <s v="power"/>
    <s v="Other"/>
    <s v="power"/>
    <s v="1014115"/>
    <n v="1113614"/>
    <s v="L406088"/>
    <s v="G407584"/>
  </r>
  <r>
    <s v="https://www.gem.wiki/Kuriemat_power_station"/>
    <x v="7"/>
    <s v="Kuriemat power station"/>
    <s v="محطة كهرباء الكريمات البخارية، محطة كهرباء الكريمات 1"/>
    <s v="1-2"/>
    <s v="NG/FO"/>
    <n v="627"/>
    <x v="0"/>
    <x v="3"/>
    <s v="not found"/>
    <s v="not found"/>
    <s v="not found"/>
    <m/>
    <x v="23"/>
    <m/>
    <m/>
    <m/>
    <n v="29.274616000000002"/>
    <n v="31.222563999999998"/>
    <s v="exact"/>
    <s v="Al Kuraymat"/>
    <s v="Atfih"/>
    <m/>
    <s v="Giza"/>
    <x v="0"/>
    <s v="Northern Africa"/>
    <s v="WRI: WRI1000103"/>
    <m/>
    <s v="El-Kureimat, Kuraymat, Karimat, Korymat"/>
    <s v="power"/>
    <s v="Other"/>
    <s v="power"/>
    <s v="1014115"/>
    <n v="1113615"/>
    <s v="L406088"/>
    <s v="G407583"/>
  </r>
  <r>
    <s v="https://www.gem.wiki/Kuriemat_power_station"/>
    <x v="7"/>
    <s v="Kuriemat power station"/>
    <s v="محطة كهرباء الكريمات المركبة, محطة كهرباء الكريمات 2"/>
    <s v="2-1"/>
    <s v="NG"/>
    <n v="750"/>
    <x v="0"/>
    <x v="0"/>
    <s v="not found"/>
    <s v="not found"/>
    <s v="not found"/>
    <m/>
    <x v="9"/>
    <m/>
    <m/>
    <m/>
    <n v="29.274616000000002"/>
    <n v="31.222563999999998"/>
    <s v="exact"/>
    <s v="Al Kuraymat"/>
    <s v="Atfih"/>
    <m/>
    <s v="Giza"/>
    <x v="0"/>
    <s v="Northern Africa"/>
    <s v="WRI: WRI1000103"/>
    <m/>
    <s v="Korymat Combined cycle power station, El-Kureimat, Kuraymat, Karimat, Korymat"/>
    <s v="power"/>
    <s v="Other"/>
    <s v="power"/>
    <s v="1014115"/>
    <s v="1183520, 1183521, 1195288"/>
    <s v="L406088"/>
    <s v="G407586"/>
  </r>
  <r>
    <s v="https://www.gem.wiki/Kuriemat_power_station"/>
    <x v="7"/>
    <s v="Kuriemat power station"/>
    <s v="محطة كهرباء الكريمات المركبة, محطة كهرباء الكريمات 3"/>
    <s v="3-1"/>
    <s v="NG"/>
    <n v="750"/>
    <x v="0"/>
    <x v="0"/>
    <s v="not found"/>
    <s v="not found"/>
    <s v="not found"/>
    <m/>
    <x v="17"/>
    <m/>
    <m/>
    <m/>
    <n v="29.274616000000002"/>
    <n v="31.222563999999998"/>
    <s v="exact"/>
    <s v="Al Kuraymat"/>
    <s v="Atfih"/>
    <m/>
    <s v="Giza"/>
    <x v="0"/>
    <s v="Northern Africa"/>
    <s v="WRI: WRI1000103"/>
    <m/>
    <s v="Korymat Combined cycle power station , El-Kureimat, Kuraymat, Karimat, Korymat"/>
    <s v="power"/>
    <s v="Other"/>
    <s v="power"/>
    <s v="1014115"/>
    <s v="1217703. 1217704, 1217705"/>
    <s v="L406088"/>
    <s v="G407585"/>
  </r>
  <r>
    <s v="https://www.gem.wiki/Luxor_Project_power_station"/>
    <x v="7"/>
    <s v="Luxor Project power station"/>
    <m/>
    <s v="CC1"/>
    <s v="NG"/>
    <n v="750"/>
    <x v="5"/>
    <x v="0"/>
    <s v="not found"/>
    <s v="not found"/>
    <s v="not found"/>
    <m/>
    <x v="45"/>
    <m/>
    <m/>
    <m/>
    <n v="25.410934000000001"/>
    <n v="32.565570999999998"/>
    <s v="exact"/>
    <s v="Nagaa Hamadi"/>
    <s v="Al Hanadi"/>
    <s v="Esna"/>
    <s v="Luxor"/>
    <x v="0"/>
    <s v="Northern Africa"/>
    <m/>
    <m/>
    <s v="Dairut IPP"/>
    <m/>
    <m/>
    <s v="power"/>
    <s v="1081994"/>
    <n v="1225950"/>
    <s v="L400867"/>
    <s v="G400867"/>
  </r>
  <r>
    <s v="https://www.gem.wiki/Luxor_Project_power_station"/>
    <x v="7"/>
    <s v="Luxor Project power station"/>
    <m/>
    <s v="CC2"/>
    <s v="NG"/>
    <n v="750"/>
    <x v="5"/>
    <x v="0"/>
    <s v="not found"/>
    <s v="not found"/>
    <s v="not found"/>
    <m/>
    <x v="45"/>
    <m/>
    <m/>
    <m/>
    <n v="25.410934000000001"/>
    <n v="32.565570999999998"/>
    <s v="exact"/>
    <s v="Nagaa Hamadi"/>
    <s v="Al Hanadi"/>
    <s v="Esna"/>
    <s v="Luxor"/>
    <x v="0"/>
    <s v="Northern Africa"/>
    <m/>
    <m/>
    <s v="Dairut IPP"/>
    <m/>
    <m/>
    <s v="power"/>
    <s v="1081994"/>
    <n v="1225951"/>
    <s v="L400867"/>
    <s v="G400868"/>
  </r>
  <r>
    <s v="https://www.gem.wiki/Luxor_Project_power_station"/>
    <x v="7"/>
    <s v="Luxor Project power station"/>
    <m/>
    <s v="CC3"/>
    <s v="NG"/>
    <n v="750"/>
    <x v="5"/>
    <x v="0"/>
    <s v="not found"/>
    <s v="not found"/>
    <s v="not found"/>
    <m/>
    <x v="45"/>
    <m/>
    <m/>
    <m/>
    <n v="25.410934000000001"/>
    <n v="32.565570999999998"/>
    <s v="exact"/>
    <s v="Nagaa Hamadi"/>
    <s v="Al Hanadi"/>
    <s v="Esna"/>
    <s v="Luxor"/>
    <x v="0"/>
    <s v="Northern Africa"/>
    <m/>
    <m/>
    <s v="Dairut IPP"/>
    <m/>
    <m/>
    <s v="power"/>
    <s v="1081994"/>
    <n v="1250842"/>
    <s v="L400867"/>
    <s v="G400869"/>
  </r>
  <r>
    <s v="https://www.gem.wiki/Mahmoudia_power_plant"/>
    <x v="7"/>
    <s v="Mahmoudia power plant"/>
    <s v="محطة كهرباء المحمودية الغازيه المركبة"/>
    <s v="1"/>
    <s v="NG/FO"/>
    <n v="134"/>
    <x v="0"/>
    <x v="0"/>
    <s v="not found"/>
    <s v="not found"/>
    <s v="not found"/>
    <m/>
    <x v="48"/>
    <m/>
    <m/>
    <m/>
    <n v="31.182647599999999"/>
    <n v="30.525030999999998"/>
    <s v="exact"/>
    <s v="Kafr Amlit"/>
    <s v="Mahmoudiyah"/>
    <m/>
    <s v="El Beheira"/>
    <x v="0"/>
    <s v="Northern Africa"/>
    <s v="WRI: WRI1000092, GEO: GEO4137"/>
    <m/>
    <s v="El-Mahmoudia, Mahmoudeya"/>
    <m/>
    <m/>
    <s v="power"/>
    <s v="1014126"/>
    <s v="1130703, 1130704, 1130705, 1130706, 1130709"/>
    <s v="L406090"/>
    <s v="G407582"/>
  </r>
  <r>
    <s v="https://www.gem.wiki/Mallawi_Mobile_power_plant"/>
    <x v="7"/>
    <s v="Mallawi Mobile power plant"/>
    <s v="الوحدات الغازية المتنقلة جنوب الصعيد"/>
    <s v="1"/>
    <s v="D"/>
    <n v="25"/>
    <x v="0"/>
    <x v="1"/>
    <s v="not found"/>
    <m/>
    <m/>
    <m/>
    <x v="13"/>
    <m/>
    <m/>
    <m/>
    <n v="27.735889"/>
    <n v="30.8429"/>
    <s v="exact"/>
    <s v="Mallawi"/>
    <m/>
    <m/>
    <s v="Menia"/>
    <x v="0"/>
    <s v="Northern Africa"/>
    <m/>
    <m/>
    <m/>
    <s v="power"/>
    <s v="Other"/>
    <s v="power"/>
    <s v="1117787"/>
    <n v="1284012"/>
    <s v="L408177"/>
    <s v="G411699"/>
  </r>
  <r>
    <s v="https://www.gem.wiki/Mallawi_Mobile_power_plant"/>
    <x v="7"/>
    <s v="Mallawi Mobile power plant"/>
    <s v="الوحدات الغازية المتنقلة جنوب الصعيد"/>
    <s v="2"/>
    <s v="D"/>
    <n v="25"/>
    <x v="0"/>
    <x v="1"/>
    <s v="not found"/>
    <m/>
    <m/>
    <m/>
    <x v="13"/>
    <m/>
    <m/>
    <m/>
    <n v="27.735889"/>
    <n v="30.8429"/>
    <s v="exact"/>
    <s v="Mallawi"/>
    <m/>
    <m/>
    <s v="Menia"/>
    <x v="0"/>
    <s v="Northern Africa"/>
    <m/>
    <m/>
    <m/>
    <s v="power"/>
    <s v="Other"/>
    <s v="power"/>
    <s v="1117787"/>
    <n v="1284013"/>
    <s v="L408177"/>
    <s v="G411698"/>
  </r>
  <r>
    <s v="https://www.gem.wiki/Mediterranean_Sea_Floating_power_station"/>
    <x v="7"/>
    <s v="Mediterranean Sea Floating power station"/>
    <s v="محطة الكهرباء العائمة"/>
    <s v="1"/>
    <s v="NG/D"/>
    <n v="125"/>
    <x v="2"/>
    <x v="1"/>
    <s v="not found"/>
    <s v="not found"/>
    <s v="not found"/>
    <m/>
    <x v="43"/>
    <m/>
    <m/>
    <m/>
    <n v="31.335000000000001"/>
    <n v="30.190111000000002"/>
    <s v="approximate"/>
    <s v="Mediterranean Sea"/>
    <m/>
    <m/>
    <s v="Egypt"/>
    <x v="0"/>
    <s v="Northern Africa"/>
    <m/>
    <m/>
    <m/>
    <m/>
    <m/>
    <s v="power"/>
    <m/>
    <m/>
    <s v="L407984"/>
    <s v="G411084"/>
  </r>
  <r>
    <s v="https://www.gem.wiki/Midor_Refinery_power_plant"/>
    <x v="7"/>
    <s v="Midor Refinery power plant"/>
    <s v="محطة ميدور للكهرباء &quot;ميداليك&quot;"/>
    <s v="1"/>
    <s v="NG"/>
    <n v="61"/>
    <x v="0"/>
    <x v="1"/>
    <s v="not found"/>
    <m/>
    <m/>
    <m/>
    <x v="15"/>
    <m/>
    <m/>
    <m/>
    <n v="31.027605000000001"/>
    <n v="29.762536000000001"/>
    <s v="exact"/>
    <s v="Amreya freezone"/>
    <s v="Qetaa an Nahdah"/>
    <m/>
    <s v="Alexandria"/>
    <x v="0"/>
    <s v="Northern Africa"/>
    <m/>
    <m/>
    <m/>
    <s v="power"/>
    <s v="Oil &amp; Refining"/>
    <s v="power"/>
    <s v="1046371"/>
    <n v="1169061"/>
    <s v="L406913"/>
    <s v="G407543"/>
  </r>
  <r>
    <s v="https://www.gem.wiki/Midor_Refinery_power_plant"/>
    <x v="7"/>
    <s v="Midor Refinery power plant"/>
    <s v="محطة ميدور للكهرباء &quot;ميداليك&quot;"/>
    <s v="2"/>
    <s v="NG"/>
    <n v="61"/>
    <x v="0"/>
    <x v="1"/>
    <s v="not found"/>
    <m/>
    <m/>
    <m/>
    <x v="15"/>
    <m/>
    <m/>
    <m/>
    <n v="31.027605000000001"/>
    <n v="29.762536000000001"/>
    <s v="exact"/>
    <s v="Amreya freezone"/>
    <s v="Qetaa an Nahdah"/>
    <m/>
    <s v="Alexandria"/>
    <x v="0"/>
    <s v="Northern Africa"/>
    <m/>
    <m/>
    <m/>
    <s v="power"/>
    <s v="Oil &amp; Refining"/>
    <s v="power"/>
    <s v="1046371"/>
    <n v="1169288"/>
    <s v="L406913"/>
    <s v="G407542"/>
  </r>
  <r>
    <s v="https://www.gem.wiki/Midor_Refinery_power_plant"/>
    <x v="7"/>
    <s v="Midor Refinery power plant"/>
    <s v="محطة ميدور للكهرباء &quot;ميداليك&quot;"/>
    <s v="3"/>
    <s v="NG"/>
    <n v="61"/>
    <x v="0"/>
    <x v="1"/>
    <s v="not found"/>
    <m/>
    <m/>
    <m/>
    <x v="11"/>
    <m/>
    <m/>
    <m/>
    <n v="31.027605000000001"/>
    <n v="29.762536000000001"/>
    <s v="exact"/>
    <s v="Amreya freezone"/>
    <s v="Qetaa an Nahdah"/>
    <m/>
    <s v="Alexandria"/>
    <x v="0"/>
    <s v="Northern Africa"/>
    <m/>
    <m/>
    <m/>
    <s v="power"/>
    <s v="Oil &amp; Refining"/>
    <s v="power"/>
    <s v="1046371"/>
    <n v="1169289"/>
    <s v="L406913"/>
    <s v="G407541"/>
  </r>
  <r>
    <s v="https://www.gem.wiki/New_Abu_Qir_power_plant"/>
    <x v="7"/>
    <s v="New Abu Qir power plant"/>
    <s v="محطة كهرباء أبو قير الجديدة"/>
    <s v="1"/>
    <s v="NG/FO"/>
    <n v="650"/>
    <x v="0"/>
    <x v="3"/>
    <s v="not found"/>
    <s v="not found"/>
    <s v="not found"/>
    <m/>
    <x v="22"/>
    <m/>
    <m/>
    <m/>
    <n v="31.316700000000001"/>
    <n v="30.066700000000001"/>
    <s v="approximate"/>
    <s v="Abu Qir"/>
    <s v="Abu Qir Bay"/>
    <m/>
    <s v="Alexandria"/>
    <x v="0"/>
    <s v="Northern Africa"/>
    <s v="WRI: WRI1000099, GEO: GEO1976"/>
    <m/>
    <s v="Abu Kir"/>
    <s v="power"/>
    <s v="Chemicals"/>
    <s v="power"/>
    <s v="1014099"/>
    <n v="1100230"/>
    <s v="L408285"/>
    <s v="G407657"/>
  </r>
  <r>
    <s v="https://www.gem.wiki/New_Abu_Qir_power_plant"/>
    <x v="7"/>
    <s v="New Abu Qir power plant"/>
    <s v="محطة كهرباء أبو قير الجديدة"/>
    <s v="2"/>
    <s v="NG/FO"/>
    <n v="650"/>
    <x v="0"/>
    <x v="3"/>
    <s v="not found"/>
    <s v="not found"/>
    <s v="not found"/>
    <m/>
    <x v="39"/>
    <m/>
    <m/>
    <m/>
    <n v="31.316700000000001"/>
    <n v="30.066700000000001"/>
    <s v="approximate"/>
    <s v="Abu Qir"/>
    <s v="Abu Qir Bay"/>
    <m/>
    <s v="Alexandria"/>
    <x v="0"/>
    <s v="Northern Africa"/>
    <s v="WRI: WRI1000099, GEO: GEO1976"/>
    <m/>
    <s v="Abu Kir"/>
    <s v="power"/>
    <s v="Chemicals"/>
    <s v="power"/>
    <s v="1014099"/>
    <n v="1208438"/>
    <s v="L408285"/>
    <s v="G407656"/>
  </r>
  <r>
    <s v="https://www.gem.wiki/New_Capital_power_station"/>
    <x v="7"/>
    <s v="New Capital power station"/>
    <s v="محطة كهرباء العاصمة الإدارية الجديدة"/>
    <s v="1"/>
    <s v="NG"/>
    <n v="1200"/>
    <x v="0"/>
    <x v="0"/>
    <s v="not found"/>
    <s v="not found"/>
    <s v="not found"/>
    <m/>
    <x v="34"/>
    <m/>
    <m/>
    <m/>
    <n v="29.909414999999999"/>
    <n v="31.755839999999999"/>
    <s v="approximate"/>
    <s v="New Capital"/>
    <m/>
    <m/>
    <s v="New Capital"/>
    <x v="0"/>
    <s v="Northern Africa"/>
    <m/>
    <m/>
    <s v="New Capital CCPP"/>
    <s v="both"/>
    <s v="Chemicals"/>
    <s v="both"/>
    <s v="1108089"/>
    <s v="1274196, 1274198, 1274197"/>
    <s v="L406091"/>
    <s v="G407579"/>
  </r>
  <r>
    <s v="https://www.gem.wiki/New_Capital_power_station"/>
    <x v="7"/>
    <s v="New Capital power station"/>
    <s v="محطة كهرباء العاصمة الإدارية الجديدة"/>
    <s v="2"/>
    <s v="NG"/>
    <n v="1200"/>
    <x v="0"/>
    <x v="0"/>
    <s v="not found"/>
    <s v="not found"/>
    <s v="not found"/>
    <m/>
    <x v="34"/>
    <m/>
    <m/>
    <m/>
    <n v="29.909414999999999"/>
    <n v="31.755839999999999"/>
    <s v="approximate"/>
    <s v="New Capital"/>
    <m/>
    <m/>
    <s v="New Capital"/>
    <x v="0"/>
    <s v="Northern Africa"/>
    <m/>
    <m/>
    <s v="New Capital CCPP"/>
    <s v="both"/>
    <s v="Chemicals"/>
    <s v="both"/>
    <s v="1108089"/>
    <s v="1274200, 1274199, 1274205"/>
    <s v="L406091"/>
    <s v="G407578"/>
  </r>
  <r>
    <s v="https://www.gem.wiki/New_Capital_power_station"/>
    <x v="7"/>
    <s v="New Capital power station"/>
    <s v="محطة كهرباء العاصمة الإدارية الجديدة"/>
    <s v="3"/>
    <s v="NG"/>
    <n v="1200"/>
    <x v="0"/>
    <x v="0"/>
    <s v="not found"/>
    <s v="not found"/>
    <s v="not found"/>
    <m/>
    <x v="34"/>
    <m/>
    <m/>
    <m/>
    <n v="29.909414999999999"/>
    <n v="31.755839999999999"/>
    <s v="approximate"/>
    <s v="New Capital"/>
    <m/>
    <m/>
    <s v="New Capital"/>
    <x v="0"/>
    <s v="Northern Africa"/>
    <m/>
    <m/>
    <s v="New Capital CCPP"/>
    <s v="both"/>
    <s v="Chemicals"/>
    <s v="both"/>
    <s v="1108089"/>
    <s v="1274201, 1274202, 1274206"/>
    <s v="L406091"/>
    <s v="G407577"/>
  </r>
  <r>
    <s v="https://www.gem.wiki/New_Capital_power_station"/>
    <x v="7"/>
    <s v="New Capital power station"/>
    <s v="محطة كهرباء العاصمة الإدارية الجديدة"/>
    <s v="4"/>
    <s v="NG"/>
    <n v="1200"/>
    <x v="0"/>
    <x v="0"/>
    <s v="not found"/>
    <s v="not found"/>
    <s v="not found"/>
    <m/>
    <x v="34"/>
    <m/>
    <m/>
    <m/>
    <n v="29.909414999999999"/>
    <n v="31.755839999999999"/>
    <s v="approximate"/>
    <s v="New Capital"/>
    <m/>
    <m/>
    <s v="New Capital"/>
    <x v="0"/>
    <s v="Northern Africa"/>
    <m/>
    <m/>
    <s v="New Capital CCPP"/>
    <s v="both"/>
    <s v="Chemicals"/>
    <s v="both"/>
    <s v="1108089"/>
    <s v="1274204, 1274203, 1274207"/>
    <s v="L406091"/>
    <s v="G407576"/>
  </r>
  <r>
    <s v="https://www.gem.wiki/New_Combined_Talkha_power_plant"/>
    <x v="7"/>
    <s v="New Combined Talkha power plant"/>
    <s v="محطة كهرباء طلخا المركبة الجديدة"/>
    <s v="750-1"/>
    <s v="NG"/>
    <n v="750"/>
    <x v="0"/>
    <x v="0"/>
    <s v="not found"/>
    <s v="not found"/>
    <s v="not found"/>
    <m/>
    <x v="1"/>
    <m/>
    <m/>
    <m/>
    <n v="31.062017000000001"/>
    <n v="31.392627999999998"/>
    <s v="exact"/>
    <s v="Talkha"/>
    <m/>
    <m/>
    <s v="Dakahlia"/>
    <x v="0"/>
    <s v="Northern Africa"/>
    <s v="WRI: WRI1000090"/>
    <m/>
    <s v="Talka 750"/>
    <s v="power"/>
    <s v="Chemicals"/>
    <s v="power"/>
    <s v="1045369"/>
    <s v="1191979, 1191980, 1193608"/>
    <s v="L408274"/>
    <s v="G407575"/>
  </r>
  <r>
    <s v="https://www.gem.wiki/New_Damietta_power_plant"/>
    <x v="7"/>
    <s v="New Damietta power plant"/>
    <s v="محطة كهرباء دمياط الجديدة الغازية"/>
    <s v="GT1"/>
    <s v="NG/FO"/>
    <n v="125"/>
    <x v="0"/>
    <x v="1"/>
    <s v="not found"/>
    <s v="not found"/>
    <s v="not found"/>
    <m/>
    <x v="17"/>
    <m/>
    <m/>
    <m/>
    <n v="31.381149000000001"/>
    <n v="31.723731999999998"/>
    <s v="exact"/>
    <s v="Madinet Kafr Al Battikh"/>
    <m/>
    <s v="Kafr Saad"/>
    <s v="Damietta"/>
    <x v="0"/>
    <s v="Northern Africa"/>
    <s v="WRI: WRI1000080"/>
    <m/>
    <s v="New Damietta"/>
    <s v="power"/>
    <s v="Other"/>
    <s v="power"/>
    <s v="1014111"/>
    <n v="1242116"/>
    <s v="L408273"/>
    <s v="G407601"/>
  </r>
  <r>
    <s v="https://www.gem.wiki/New_Damietta_power_plant"/>
    <x v="7"/>
    <s v="New Damietta power plant"/>
    <s v="محطة كهرباء دمياط الجديدة الغازية"/>
    <s v="GT2"/>
    <s v="NG/FO"/>
    <n v="125"/>
    <x v="0"/>
    <x v="1"/>
    <s v="not found"/>
    <s v="not found"/>
    <s v="not found"/>
    <m/>
    <x v="17"/>
    <m/>
    <m/>
    <m/>
    <n v="31.381149000000001"/>
    <n v="31.723731999999998"/>
    <s v="exact"/>
    <s v="Madinet Kafr Al Battikh"/>
    <m/>
    <s v="Kafr Saad"/>
    <s v="Damietta"/>
    <x v="0"/>
    <s v="Northern Africa"/>
    <s v="WRI: WRI1000080"/>
    <m/>
    <s v="New Damietta"/>
    <s v="power"/>
    <s v="Other"/>
    <s v="power"/>
    <s v="1014111"/>
    <n v="1242117"/>
    <s v="L408273"/>
    <s v="G407600"/>
  </r>
  <r>
    <s v="https://www.gem.wiki/New_Damietta_power_plant"/>
    <x v="7"/>
    <s v="New Damietta power plant"/>
    <s v="محطة كهرباء دمياط الجديدة الغازية"/>
    <s v="GT3"/>
    <s v="NG/FO"/>
    <n v="125"/>
    <x v="0"/>
    <x v="1"/>
    <s v="not found"/>
    <s v="not found"/>
    <s v="not found"/>
    <m/>
    <x v="17"/>
    <m/>
    <m/>
    <m/>
    <n v="31.381149000000001"/>
    <n v="31.723731999999998"/>
    <s v="exact"/>
    <s v="Madinet Kafr Al Battikh"/>
    <m/>
    <s v="Kafr Saad"/>
    <s v="Damietta"/>
    <x v="0"/>
    <s v="Northern Africa"/>
    <s v="WRI: WRI1000080"/>
    <m/>
    <s v="New Damietta"/>
    <s v="power"/>
    <s v="Other"/>
    <s v="power"/>
    <s v="1014111"/>
    <n v="1242118"/>
    <s v="L408273"/>
    <s v="G407599"/>
  </r>
  <r>
    <s v="https://www.gem.wiki/New_Damietta_power_plant"/>
    <x v="7"/>
    <s v="New Damietta power plant"/>
    <s v="محطة كهرباء دمياط الجديدة الغازية"/>
    <s v="GT4"/>
    <s v="NG/FO"/>
    <n v="125"/>
    <x v="0"/>
    <x v="1"/>
    <s v="not found"/>
    <s v="not found"/>
    <s v="not found"/>
    <m/>
    <x v="17"/>
    <m/>
    <m/>
    <m/>
    <n v="31.381149000000001"/>
    <n v="31.723731999999998"/>
    <s v="exact"/>
    <s v="Madinet Kafr Al Battikh"/>
    <m/>
    <s v="Kafr Saad"/>
    <s v="Damietta"/>
    <x v="0"/>
    <s v="Northern Africa"/>
    <s v="WRI: WRI1000080"/>
    <m/>
    <s v="New Damietta"/>
    <s v="power"/>
    <s v="Other"/>
    <s v="power"/>
    <s v="1014111"/>
    <n v="1242119"/>
    <s v="L408273"/>
    <s v="G407598"/>
  </r>
  <r>
    <s v="https://www.gem.wiki/New_Mahmoudia_Gas_power_plant"/>
    <x v="7"/>
    <s v="New Mahmoudia Gas power plant"/>
    <s v="محطة كهرباء المحمودية الجديدة"/>
    <s v="New 1"/>
    <s v="NG/FO"/>
    <n v="168"/>
    <x v="0"/>
    <x v="1"/>
    <s v="not found"/>
    <s v="not found"/>
    <s v="not found"/>
    <m/>
    <x v="5"/>
    <m/>
    <m/>
    <m/>
    <n v="31.182647599999999"/>
    <n v="30.525030999999998"/>
    <s v="exact"/>
    <s v="Kafr Amlit"/>
    <s v="Mahmoudiyah"/>
    <m/>
    <s v="El Beheira"/>
    <x v="0"/>
    <s v="Northern Africa"/>
    <m/>
    <m/>
    <s v="New Mahmoudiya power plant,El-Mahmoudia, Mahmoudeya"/>
    <s v="power"/>
    <s v="Other"/>
    <s v="power"/>
    <s v="1136671"/>
    <n v="1266222"/>
    <s v="L408272"/>
    <s v="G407581"/>
  </r>
  <r>
    <s v="https://www.gem.wiki/New_Mahmoudia_Gas_power_plant"/>
    <x v="7"/>
    <s v="New Mahmoudia Gas power plant"/>
    <s v="محطة كهرباء المحمودية الجديدة"/>
    <s v="New 2"/>
    <s v="NG/FO"/>
    <n v="168"/>
    <x v="0"/>
    <x v="1"/>
    <s v="not found"/>
    <s v="not found"/>
    <s v="not found"/>
    <m/>
    <x v="5"/>
    <m/>
    <m/>
    <m/>
    <n v="31.182647599999999"/>
    <n v="30.525030999999998"/>
    <s v="exact"/>
    <s v="Kafr Amlit"/>
    <s v="Mahmoudiyah"/>
    <m/>
    <s v="El Beheira"/>
    <x v="0"/>
    <s v="Northern Africa"/>
    <m/>
    <m/>
    <s v="New Mahmoudiya power plant, El-Mahmoudia, Mahmoudeya"/>
    <s v="power"/>
    <s v="Other"/>
    <s v="power"/>
    <s v="1136671"/>
    <n v="1266223"/>
    <s v="L408272"/>
    <s v="G407580"/>
  </r>
  <r>
    <s v="https://www.gem.wiki/North_Giza_power_plant"/>
    <x v="7"/>
    <s v="North Giza power plant"/>
    <s v="محطة كهرباء شمال الجيزة المركبة"/>
    <s v="1"/>
    <s v="NG/FO"/>
    <n v="750"/>
    <x v="0"/>
    <x v="0"/>
    <s v="not found"/>
    <s v="not found"/>
    <s v="not found"/>
    <m/>
    <x v="13"/>
    <m/>
    <m/>
    <m/>
    <n v="30.2483"/>
    <n v="30.947099999999999"/>
    <s v="exact"/>
    <s v="El Qata"/>
    <s v="Monshaet El Qanater"/>
    <m/>
    <s v="Giza"/>
    <x v="0"/>
    <s v="Northern Africa"/>
    <s v="GEO: GEO44895, WRI: WRI1000074"/>
    <m/>
    <s v="Giza North Power Plant"/>
    <s v="power"/>
    <s v="Other"/>
    <s v="power"/>
    <s v="1081903"/>
    <s v="1225797, 1225799, 1225798"/>
    <s v="L406096"/>
    <s v="G407571"/>
  </r>
  <r>
    <s v="https://www.gem.wiki/North_Giza_power_plant"/>
    <x v="7"/>
    <s v="North Giza power plant"/>
    <s v="محطة كهرباء شمال الجيزة المركبة"/>
    <s v="2"/>
    <s v="NG/FO"/>
    <n v="750"/>
    <x v="0"/>
    <x v="0"/>
    <s v="not found"/>
    <s v="not found"/>
    <s v="not found"/>
    <m/>
    <x v="13"/>
    <m/>
    <m/>
    <m/>
    <n v="30.2483"/>
    <n v="30.947099999999999"/>
    <s v="exact"/>
    <s v="El Qata"/>
    <s v="Monshaet El Qanater"/>
    <m/>
    <s v="Giza"/>
    <x v="0"/>
    <s v="Northern Africa"/>
    <s v="GEO: GEO44895, WRI: WRI1000074"/>
    <m/>
    <s v="Giza North Power Plant"/>
    <s v="power"/>
    <s v="Other"/>
    <s v="power"/>
    <s v="1081903"/>
    <s v="1225800, 1225801, 1225802"/>
    <s v="L406096"/>
    <s v="G407570"/>
  </r>
  <r>
    <s v="https://www.gem.wiki/North_Giza_power_plant"/>
    <x v="7"/>
    <s v="North Giza power plant"/>
    <s v="محطة كهرباء شمال الجيزة المركبة"/>
    <s v="3"/>
    <s v="NG/FO"/>
    <n v="750"/>
    <x v="0"/>
    <x v="0"/>
    <s v="not found"/>
    <s v="not found"/>
    <s v="not found"/>
    <m/>
    <x v="13"/>
    <m/>
    <m/>
    <m/>
    <n v="30.2483"/>
    <n v="30.947099999999999"/>
    <s v="exact"/>
    <s v="El Qata"/>
    <s v="Monshaet El Qanater"/>
    <m/>
    <s v="Giza"/>
    <x v="0"/>
    <s v="Northern Africa"/>
    <s v="GEO: GEO44895, WRI: WRI1000074"/>
    <m/>
    <s v="Giza North Power Plant"/>
    <s v="power"/>
    <s v="Other"/>
    <s v="power"/>
    <s v="1081903"/>
    <s v="1242094, 1242095, 1242096"/>
    <s v="L406096"/>
    <s v="G407569"/>
  </r>
  <r>
    <s v="https://www.gem.wiki/Nubaria_power_plant"/>
    <x v="7"/>
    <s v="Nubaria power plant"/>
    <s v="محطة كهرباء النوباريه, محطة كهرباء النوبارية المركبة"/>
    <s v="1"/>
    <s v="NG/FO"/>
    <n v="750"/>
    <x v="0"/>
    <x v="0"/>
    <s v="not found"/>
    <s v="not found"/>
    <s v="not found"/>
    <m/>
    <x v="37"/>
    <m/>
    <m/>
    <m/>
    <n v="30.699259999999999"/>
    <n v="30.667120000000001"/>
    <s v="exact"/>
    <s v="Kheneiza"/>
    <s v="Koum Hamada"/>
    <m/>
    <s v="El Beheira"/>
    <x v="0"/>
    <s v="Northern Africa"/>
    <s v="GEO: GEO4563, WRI: WRI1000091"/>
    <m/>
    <s v="Nubareya, Nubaria I-III CCGT Power Station Egypt, Nubariya Combined Cycle Power Plant"/>
    <m/>
    <m/>
    <s v="power"/>
    <s v="1045371"/>
    <s v="1167013, 1183636, 1167014"/>
    <s v="L406097"/>
    <s v="G407568"/>
  </r>
  <r>
    <s v="https://www.gem.wiki/Nubaria_power_plant"/>
    <x v="7"/>
    <s v="Nubaria power plant"/>
    <s v="محطة كهرباء النوباريه, محطة كهرباء النوبارية المركبة"/>
    <s v="2"/>
    <s v="NG/FO"/>
    <n v="750"/>
    <x v="0"/>
    <x v="0"/>
    <s v="not found"/>
    <s v="not found"/>
    <s v="not found"/>
    <m/>
    <x v="37"/>
    <m/>
    <m/>
    <m/>
    <n v="30.699259999999999"/>
    <n v="30.667120000000001"/>
    <s v="exact"/>
    <s v="Kheneiza"/>
    <s v="Koum Hamada"/>
    <m/>
    <s v="El Beheira"/>
    <x v="0"/>
    <s v="Northern Africa"/>
    <s v="GEO: GEO4563, WRI: WRI1000091"/>
    <m/>
    <s v="Nubareya, Nubaria I-III CCGT Power Station Egypt"/>
    <m/>
    <m/>
    <s v="power"/>
    <s v="1045371"/>
    <s v="1183637, 1183638, 1167015"/>
    <s v="L406097"/>
    <s v="G407567"/>
  </r>
  <r>
    <s v="https://www.gem.wiki/Nubaria_power_plant"/>
    <x v="7"/>
    <s v="Nubaria power plant"/>
    <s v="محطة كهرباء النوباريه, محطة كهرباء النوبارية المركبة"/>
    <s v="3"/>
    <s v="NG/FO"/>
    <n v="750"/>
    <x v="0"/>
    <x v="0"/>
    <s v="not found"/>
    <s v="not found"/>
    <s v="not found"/>
    <m/>
    <x v="1"/>
    <m/>
    <m/>
    <m/>
    <n v="30.699259999999999"/>
    <n v="30.667120000000001"/>
    <s v="exact"/>
    <s v="Kheneiza"/>
    <s v="Koum Hamada"/>
    <m/>
    <s v="El Beheira"/>
    <x v="0"/>
    <s v="Northern Africa"/>
    <s v="GEO: GEO4563, WRI: WRI1000091"/>
    <m/>
    <s v="Nubareya, Nubaria I-III CCGT Power Station Egypt, Nubariya station module III"/>
    <m/>
    <m/>
    <s v="power"/>
    <s v="1045371"/>
    <s v="1183639, 1183640, 1167016"/>
    <s v="L406097"/>
    <s v="G407566"/>
  </r>
  <r>
    <s v="https://www.gem.wiki/Oyoun_Mousa_Gas_power_plant"/>
    <x v="7"/>
    <s v="Oyoun Mousa Gas power plant"/>
    <s v="محطة كهرباء عيون موسى البخارية"/>
    <s v="1"/>
    <s v="NG/FO"/>
    <n v="320"/>
    <x v="0"/>
    <x v="3"/>
    <s v="not found"/>
    <s v="not found"/>
    <s v="not found"/>
    <m/>
    <x v="11"/>
    <m/>
    <m/>
    <m/>
    <n v="29.911529999999999"/>
    <n v="32.594799999999999"/>
    <s v="exact"/>
    <s v="Oyoun Mousa"/>
    <s v="Al Ganayen"/>
    <m/>
    <s v="Suez"/>
    <x v="0"/>
    <s v="Northern Africa"/>
    <s v="GEO: GEO4667, WRI: WRI1000084"/>
    <m/>
    <s v="Ayoun Moussa"/>
    <m/>
    <m/>
    <s v="power"/>
    <s v="1014105"/>
    <n v="1103533"/>
    <s v="L406098"/>
    <s v="G407565"/>
  </r>
  <r>
    <s v="https://www.gem.wiki/Oyoun_Mousa_Gas_power_plant"/>
    <x v="7"/>
    <s v="Oyoun Mousa Gas power plant"/>
    <s v="محطة كهرباء عيون موسى البخارية"/>
    <s v="2"/>
    <s v="NG/FO"/>
    <n v="320"/>
    <x v="0"/>
    <x v="3"/>
    <s v="not found"/>
    <s v="not found"/>
    <s v="not found"/>
    <m/>
    <x v="11"/>
    <m/>
    <m/>
    <m/>
    <n v="29.911529999999999"/>
    <n v="32.594799999999999"/>
    <s v="exact"/>
    <s v="Oyoun Mousa"/>
    <s v="Al Ganayen"/>
    <m/>
    <s v="Suez"/>
    <x v="0"/>
    <s v="Northern Africa"/>
    <s v="GEO: GEO4667, WRI: WRI1000084"/>
    <m/>
    <s v="Ayoun Moussa"/>
    <m/>
    <m/>
    <s v="power"/>
    <s v="1014105"/>
    <n v="1103534"/>
    <s v="L406098"/>
    <s v="G407564"/>
  </r>
  <r>
    <s v="https://www.gem.wiki/Port_Said_East_power_plant"/>
    <x v="7"/>
    <s v="Port Said East power plant"/>
    <s v="محطة كهرباء شرق بورسعيد"/>
    <s v="1"/>
    <s v="NG/FO"/>
    <n v="341.25"/>
    <x v="0"/>
    <x v="3"/>
    <s v="not found"/>
    <s v="not found"/>
    <s v="not found"/>
    <m/>
    <x v="16"/>
    <m/>
    <m/>
    <m/>
    <n v="31.099519999999998"/>
    <n v="32.520240000000001"/>
    <s v="exact"/>
    <s v="Al Tafreah"/>
    <m/>
    <m/>
    <s v="Port Said"/>
    <x v="0"/>
    <s v="Northern Africa"/>
    <s v="GEO: GEO4863, WRI: WRI1000089"/>
    <m/>
    <m/>
    <s v="power"/>
    <s v="Chemicals"/>
    <s v="power"/>
    <s v="1044126"/>
    <n v="1165127"/>
    <s v="L406099"/>
    <s v="G407563"/>
  </r>
  <r>
    <s v="https://www.gem.wiki/Port_Said_East_power_plant"/>
    <x v="7"/>
    <s v="Port Said East power plant"/>
    <s v="محطة كهرباء شرق بورسعيد"/>
    <s v="2"/>
    <s v="NG/FO"/>
    <n v="341.25"/>
    <x v="0"/>
    <x v="3"/>
    <s v="not found"/>
    <s v="not found"/>
    <s v="not found"/>
    <m/>
    <x v="16"/>
    <m/>
    <m/>
    <m/>
    <n v="31.099519999999998"/>
    <n v="32.520240000000001"/>
    <s v="exact"/>
    <s v="Al Tafreah"/>
    <m/>
    <m/>
    <s v="Port Said"/>
    <x v="0"/>
    <s v="Northern Africa"/>
    <s v="GEO: GEO4863, WRI: WRI1000089"/>
    <m/>
    <m/>
    <s v="power"/>
    <s v="Chemicals"/>
    <s v="power"/>
    <s v="1044126"/>
    <n v="1165128"/>
    <s v="L406099"/>
    <s v="G407562"/>
  </r>
  <r>
    <s v="https://www.gem.wiki/Qena_power_station"/>
    <x v="7"/>
    <s v="Qena power station"/>
    <s v="محطة توليد قنا البخارية"/>
    <s v="1"/>
    <s v="NG"/>
    <n v="650"/>
    <x v="5"/>
    <x v="0"/>
    <s v="not found"/>
    <m/>
    <m/>
    <m/>
    <x v="45"/>
    <m/>
    <m/>
    <m/>
    <n v="26.096822"/>
    <n v="32.47974"/>
    <s v="approximate"/>
    <s v="Qena"/>
    <s v="Al Marashdah"/>
    <s v="Al Waqf"/>
    <s v="Qena"/>
    <x v="0"/>
    <s v="Northern Africa"/>
    <m/>
    <m/>
    <s v="Qina Power Plant, Al-Marashda power station"/>
    <s v="power"/>
    <s v="Other"/>
    <s v="power"/>
    <s v="1084896"/>
    <n v="1230866"/>
    <s v="L400877"/>
    <s v="G400877"/>
  </r>
  <r>
    <s v="https://www.gem.wiki/Qena_power_station"/>
    <x v="7"/>
    <s v="Qena power station"/>
    <s v="محطة توليد قنا البخارية"/>
    <s v="2"/>
    <s v="NG"/>
    <n v="650"/>
    <x v="5"/>
    <x v="0"/>
    <s v="not found"/>
    <m/>
    <m/>
    <m/>
    <x v="45"/>
    <m/>
    <m/>
    <m/>
    <n v="26.096822"/>
    <n v="32.47974"/>
    <s v="approximate"/>
    <s v="Qena"/>
    <s v="Al Marashdah"/>
    <s v="Al Waqf"/>
    <s v="Qena"/>
    <x v="0"/>
    <s v="Northern Africa"/>
    <m/>
    <m/>
    <s v="Qina Power Plant, Al-Marashda power station"/>
    <s v="power"/>
    <s v="Other"/>
    <s v="power"/>
    <s v="1084896"/>
    <n v="1230867"/>
    <s v="L400877"/>
    <s v="G400878"/>
  </r>
  <r>
    <s v="https://www.gem.wiki/Samalut_Mobile_power_plant"/>
    <x v="7"/>
    <s v="Samalut Mobile power plant"/>
    <s v="الوحدات الغازية المتنقلة جنوب الصعيد"/>
    <s v="1"/>
    <s v="D"/>
    <n v="25"/>
    <x v="0"/>
    <x v="1"/>
    <s v="not found"/>
    <m/>
    <m/>
    <m/>
    <x v="13"/>
    <m/>
    <m/>
    <m/>
    <n v="28.313188"/>
    <n v="30.710529000000001"/>
    <s v="exact"/>
    <s v="Samalut"/>
    <m/>
    <m/>
    <s v="Menia"/>
    <x v="0"/>
    <s v="Northern Africa"/>
    <m/>
    <m/>
    <m/>
    <s v="power"/>
    <s v="Other"/>
    <s v="power"/>
    <s v="1117788"/>
    <n v="1284014"/>
    <s v="L408179"/>
    <s v="G411697"/>
  </r>
  <r>
    <s v="https://www.gem.wiki/Samalut_Mobile_power_plant"/>
    <x v="7"/>
    <s v="Samalut Mobile power plant"/>
    <s v="الوحدات الغازية المتنقلة جنوب الصعيد"/>
    <s v="2"/>
    <s v="D"/>
    <n v="25"/>
    <x v="0"/>
    <x v="1"/>
    <s v="not found"/>
    <m/>
    <m/>
    <m/>
    <x v="13"/>
    <m/>
    <m/>
    <m/>
    <n v="28.313188"/>
    <n v="30.710529000000001"/>
    <s v="exact"/>
    <s v="Samalut"/>
    <m/>
    <m/>
    <s v="Menia"/>
    <x v="0"/>
    <s v="Northern Africa"/>
    <m/>
    <m/>
    <m/>
    <s v="power"/>
    <s v="Other"/>
    <s v="power"/>
    <s v="1117788"/>
    <n v="1284015"/>
    <s v="L408179"/>
    <s v="G411696"/>
  </r>
  <r>
    <s v="https://www.gem.wiki/Sharm_El-Sheikh_power_plant"/>
    <x v="7"/>
    <s v="Sharm El-Sheikh power plant"/>
    <s v="محطة كهرباء شرم الشيخ الغازية"/>
    <s v="1"/>
    <s v="D/H"/>
    <n v="48"/>
    <x v="0"/>
    <x v="1"/>
    <s v="not found"/>
    <s v="Hydrogen capable: progress"/>
    <m/>
    <m/>
    <x v="5"/>
    <m/>
    <m/>
    <m/>
    <n v="27.893346500387501"/>
    <n v="34.2793812040061"/>
    <s v="exact"/>
    <s v="Qesm Sharm Ash Sheikh"/>
    <m/>
    <m/>
    <s v="South Sinai"/>
    <x v="0"/>
    <s v="Northern Africa"/>
    <m/>
    <m/>
    <m/>
    <s v="power"/>
    <s v="Other"/>
    <s v="power"/>
    <s v="1014131"/>
    <n v="1191468"/>
    <s v="L408178"/>
    <s v="G411695"/>
  </r>
  <r>
    <s v="https://www.gem.wiki/Sharm_El-Sheikh_power_plant"/>
    <x v="7"/>
    <s v="Sharm El-Sheikh power plant"/>
    <s v="محطة كهرباء شرم الشيخ الغازية"/>
    <s v="2"/>
    <s v="D/H"/>
    <n v="48"/>
    <x v="0"/>
    <x v="1"/>
    <s v="not found"/>
    <s v="Hydrogen capable: progress"/>
    <m/>
    <m/>
    <x v="5"/>
    <m/>
    <m/>
    <m/>
    <n v="27.893346500387501"/>
    <n v="34.2793812040061"/>
    <s v="exact"/>
    <s v="Qesm Sharm Ash Sheikh"/>
    <m/>
    <m/>
    <s v="South Sinai"/>
    <x v="0"/>
    <s v="Northern Africa"/>
    <m/>
    <m/>
    <m/>
    <s v="power"/>
    <s v="Other"/>
    <s v="power"/>
    <s v="1014131"/>
    <n v="1310090"/>
    <s v="L408178"/>
    <s v="G411694"/>
  </r>
  <r>
    <s v="https://www.gem.wiki/Sharm_El-Sheikh_power_plant"/>
    <x v="7"/>
    <s v="Sharm El-Sheikh power plant"/>
    <s v="محطة كهرباء شرم الشيخ الغازية"/>
    <s v="3"/>
    <s v="D/H"/>
    <n v="48"/>
    <x v="0"/>
    <x v="1"/>
    <s v="not found"/>
    <s v="Hydrogen capable: progress"/>
    <m/>
    <m/>
    <x v="5"/>
    <m/>
    <m/>
    <m/>
    <n v="27.893346500387501"/>
    <n v="34.2793812040061"/>
    <s v="exact"/>
    <s v="Qesm Sharm Ash Sheikh"/>
    <m/>
    <m/>
    <s v="South Sinai"/>
    <x v="0"/>
    <s v="Northern Africa"/>
    <m/>
    <m/>
    <m/>
    <s v="power"/>
    <s v="Other"/>
    <s v="power"/>
    <s v="1014131"/>
    <n v="1310091"/>
    <s v="L408178"/>
    <s v="G411693"/>
  </r>
  <r>
    <s v="https://www.gem.wiki/Sharm_El-Sheikh_power_plant"/>
    <x v="7"/>
    <s v="Sharm El-Sheikh power plant"/>
    <s v="محطة كهرباء شرم الشيخ الغازية"/>
    <s v="4"/>
    <s v="D/H"/>
    <n v="48"/>
    <x v="0"/>
    <x v="1"/>
    <s v="not found"/>
    <s v="Hydrogen capable: progress"/>
    <m/>
    <m/>
    <x v="5"/>
    <m/>
    <m/>
    <m/>
    <n v="27.893346500387501"/>
    <n v="34.2793812040061"/>
    <s v="exact"/>
    <s v="Qesm Sharm Ash Sheikh"/>
    <m/>
    <m/>
    <s v="South Sinai"/>
    <x v="0"/>
    <s v="Northern Africa"/>
    <m/>
    <m/>
    <m/>
    <s v="power"/>
    <s v="Other"/>
    <s v="power"/>
    <s v="1014131"/>
    <n v="1310092"/>
    <s v="L408178"/>
    <s v="G411692"/>
  </r>
  <r>
    <s v="https://www.gem.wiki/Sharm_El-Sheikh_power_plant"/>
    <x v="7"/>
    <s v="Sharm El-Sheikh power plant"/>
    <s v="محطة كهرباء شرم الشيخ الغازية"/>
    <s v="5"/>
    <s v="D/H"/>
    <n v="48"/>
    <x v="0"/>
    <x v="1"/>
    <s v="not found"/>
    <s v="Hydrogen capable: progress"/>
    <m/>
    <m/>
    <x v="5"/>
    <m/>
    <m/>
    <m/>
    <n v="27.893346500387501"/>
    <n v="34.2793812040061"/>
    <s v="exact"/>
    <s v="Qesm Sharm Ash Sheikh"/>
    <m/>
    <m/>
    <s v="South Sinai"/>
    <x v="0"/>
    <s v="Northern Africa"/>
    <m/>
    <m/>
    <m/>
    <s v="power"/>
    <s v="Other"/>
    <s v="power"/>
    <s v="1014131"/>
    <n v="1310093"/>
    <s v="L408178"/>
    <s v="G411691"/>
  </r>
  <r>
    <s v="https://www.gem.wiki/Sharm_El-Sheikh_power_plant"/>
    <x v="7"/>
    <s v="Sharm El-Sheikh power plant"/>
    <s v="محطة كهرباء شرم الشيخ الغازية"/>
    <s v="6"/>
    <s v="D/H"/>
    <n v="48"/>
    <x v="0"/>
    <x v="1"/>
    <s v="not found"/>
    <s v="Hydrogen capable: progress"/>
    <m/>
    <m/>
    <x v="5"/>
    <m/>
    <m/>
    <m/>
    <n v="27.893346500387501"/>
    <n v="34.2793812040061"/>
    <s v="exact"/>
    <s v="Qesm Sharm Ash Sheikh"/>
    <m/>
    <m/>
    <s v="South Sinai"/>
    <x v="0"/>
    <s v="Northern Africa"/>
    <m/>
    <m/>
    <m/>
    <s v="power"/>
    <s v="Other"/>
    <s v="power"/>
    <s v="1014131"/>
    <n v="1310123"/>
    <s v="L408178"/>
    <s v="G411690"/>
  </r>
  <r>
    <s v="https://www.gem.wiki/Shoubra_El-Kheima_power_plant"/>
    <x v="7"/>
    <s v="Shoubra El-Kheima power plant"/>
    <s v="محطة كهرباء شبرا الخيمة"/>
    <s v="1"/>
    <s v="NG/FO"/>
    <n v="315"/>
    <x v="0"/>
    <x v="3"/>
    <s v="not found"/>
    <m/>
    <m/>
    <m/>
    <x v="12"/>
    <m/>
    <m/>
    <m/>
    <n v="30.124257"/>
    <n v="31.237251000000001"/>
    <s v="exact"/>
    <s v="Shoubra El Khiema"/>
    <s v="Shubra Damanhour"/>
    <m/>
    <s v="Al Qalyubia"/>
    <x v="0"/>
    <s v="Northern Africa"/>
    <s v="WRI: WRI1000067, GEO: GEO5388"/>
    <m/>
    <m/>
    <m/>
    <m/>
    <m/>
    <s v="1014132"/>
    <n v="1148065"/>
    <s v="L406100"/>
    <s v="G407561"/>
  </r>
  <r>
    <s v="https://www.gem.wiki/Shoubra_El-Kheima_power_plant"/>
    <x v="7"/>
    <s v="Shoubra El-Kheima power plant"/>
    <s v="محطة كهرباء شبرا الخيمة"/>
    <s v="2"/>
    <s v="NG/FO"/>
    <n v="315"/>
    <x v="0"/>
    <x v="3"/>
    <s v="not found"/>
    <m/>
    <m/>
    <m/>
    <x v="12"/>
    <m/>
    <m/>
    <m/>
    <n v="30.124257"/>
    <n v="31.237251000000001"/>
    <s v="exact"/>
    <s v="Shoubra El Khiema"/>
    <s v="Shubra Damanhour"/>
    <m/>
    <s v="Al Qalyubia"/>
    <x v="0"/>
    <s v="Northern Africa"/>
    <s v="WRI: WRI1000067, GEO: GEO5388"/>
    <m/>
    <s v="Shubra El-Kheima"/>
    <m/>
    <m/>
    <m/>
    <s v="1014132"/>
    <n v="1148066"/>
    <s v="L406100"/>
    <s v="G407560"/>
  </r>
  <r>
    <s v="https://www.gem.wiki/Shoubra_El-Kheima_power_plant"/>
    <x v="7"/>
    <s v="Shoubra El-Kheima power plant"/>
    <s v="محطة كهرباء شبرا الخيمة"/>
    <s v="3"/>
    <s v="NG/FO"/>
    <n v="315"/>
    <x v="0"/>
    <x v="3"/>
    <s v="not found"/>
    <m/>
    <m/>
    <m/>
    <x v="12"/>
    <m/>
    <m/>
    <m/>
    <n v="30.124257"/>
    <n v="31.237251000000001"/>
    <s v="exact"/>
    <s v="Shoubra El Khiema"/>
    <s v="Shubra Damanhour"/>
    <m/>
    <s v="Al Qalyubia"/>
    <x v="0"/>
    <s v="Northern Africa"/>
    <s v="WRI: WRI1000067, GEO: GEO5388"/>
    <m/>
    <s v="Shubra El-Kheima"/>
    <m/>
    <m/>
    <m/>
    <s v="1014132"/>
    <n v="1148067"/>
    <s v="L406100"/>
    <s v="G407559"/>
  </r>
  <r>
    <s v="https://www.gem.wiki/Shoubra_El-Kheima_power_plant"/>
    <x v="7"/>
    <s v="Shoubra El-Kheima power plant"/>
    <s v="محطة كهرباء شبرا الخيمة"/>
    <s v="4"/>
    <s v="NG/FO"/>
    <n v="315"/>
    <x v="0"/>
    <x v="3"/>
    <s v="not found"/>
    <m/>
    <m/>
    <m/>
    <x v="12"/>
    <m/>
    <m/>
    <m/>
    <n v="30.124257"/>
    <n v="31.237251000000001"/>
    <s v="exact"/>
    <s v="Shoubra El Khiema"/>
    <s v="Shubra Damanhour"/>
    <m/>
    <s v="Al Qalyubia"/>
    <x v="0"/>
    <s v="Northern Africa"/>
    <s v="WRI: WRI1000067, GEO: GEO5388"/>
    <m/>
    <s v="Shubra El-Kheima"/>
    <m/>
    <m/>
    <m/>
    <s v="1014132"/>
    <n v="1148068"/>
    <s v="L406100"/>
    <s v="G407558"/>
  </r>
  <r>
    <s v="https://www.gem.wiki/Sidi_Krir_power_plant"/>
    <x v="7"/>
    <s v="Sidi Krir power plant"/>
    <s v="محطة كهرباء سيدي كرير المركبة, محطة كهرباء سيدي كرير ٣, محطة كهرباء سيدي كرير ٤, محطة كهرباء سيدي كرير البخارية"/>
    <s v="CC1"/>
    <s v="NG/FO"/>
    <n v="750"/>
    <x v="0"/>
    <x v="0"/>
    <s v="not found"/>
    <m/>
    <m/>
    <m/>
    <x v="1"/>
    <m/>
    <m/>
    <m/>
    <n v="31.044360999999999"/>
    <n v="29.660395000000001"/>
    <s v="exact"/>
    <s v="Qesm Borg Al Arab"/>
    <m/>
    <m/>
    <s v="Alexandria"/>
    <x v="0"/>
    <s v="Northern Africa"/>
    <s v="GEO: GEO42836, WRI: WRI1000100"/>
    <m/>
    <m/>
    <s v="power"/>
    <s v="Chemicals"/>
    <s v="power"/>
    <s v="1070313"/>
    <s v="1204939, 1204940, 1204941"/>
    <s v="L406101"/>
    <s v="G407557"/>
  </r>
  <r>
    <s v="https://www.gem.wiki/Sidi_Krir_power_plant"/>
    <x v="7"/>
    <s v="Sidi Krir power plant"/>
    <s v="محطة كهرباء سيدي كرير المركبة, محطة كهرباء سيدي كرير ٣, محطة كهرباء سيدي كرير ٤, محطة كهرباء سيدي كرير البخارية"/>
    <s v="ST1"/>
    <s v="NG/FO"/>
    <n v="320"/>
    <x v="0"/>
    <x v="3"/>
    <s v="not found"/>
    <m/>
    <m/>
    <m/>
    <x v="15"/>
    <m/>
    <m/>
    <m/>
    <n v="31.044360999999999"/>
    <n v="29.660395000000001"/>
    <s v="exact"/>
    <s v="Qesm Borg Al Arab"/>
    <m/>
    <m/>
    <s v="Alexandria"/>
    <x v="0"/>
    <s v="Northern Africa"/>
    <s v="GEO: GEO5395, WRI: WRI1000100"/>
    <m/>
    <m/>
    <s v="power"/>
    <s v="Chemicals"/>
    <s v="power"/>
    <s v="1014133"/>
    <n v="1148228"/>
    <s v="L406101"/>
    <s v="G407554"/>
  </r>
  <r>
    <s v="https://www.gem.wiki/Sidi_Krir_power_plant"/>
    <x v="7"/>
    <s v="Sidi Krir power plant"/>
    <s v="محطة كهرباء سيدي كرير المركبة, محطة كهرباء سيدي كرير ٣, محطة كهرباء سيدي كرير ٤, محطة كهرباء سيدي كرير البخارية"/>
    <s v="ST2"/>
    <s v="NG/FO"/>
    <n v="320"/>
    <x v="0"/>
    <x v="3"/>
    <s v="not found"/>
    <m/>
    <m/>
    <m/>
    <x v="15"/>
    <m/>
    <m/>
    <m/>
    <n v="31.044360999999999"/>
    <n v="29.660395000000001"/>
    <s v="exact"/>
    <s v="Qesm Borg Al Arab"/>
    <m/>
    <m/>
    <s v="Alexandria"/>
    <x v="0"/>
    <s v="Northern Africa"/>
    <s v="GEO: GEO5395, WRI: WRI1000100"/>
    <m/>
    <m/>
    <s v="power"/>
    <s v="Chemicals"/>
    <s v="power"/>
    <s v="1014133"/>
    <n v="1148229"/>
    <s v="L406101"/>
    <s v="G407553"/>
  </r>
  <r>
    <s v="https://www.gem.wiki/Sidi_Krir_power_plant"/>
    <x v="7"/>
    <s v="Sidi Krir power plant"/>
    <s v="محطة كهرباء سيدي كرير المركبة, محطة كهرباء سيدي كرير ٣, محطة كهرباء سيدي كرير ٤, محطة كهرباء سيدي كرير البخارية"/>
    <s v="ST3"/>
    <s v="NG/FO"/>
    <n v="341.25"/>
    <x v="0"/>
    <x v="3"/>
    <s v="not found"/>
    <m/>
    <m/>
    <m/>
    <x v="10"/>
    <m/>
    <m/>
    <m/>
    <n v="31.044360999999999"/>
    <n v="29.660395000000001"/>
    <s v="exact"/>
    <s v="Qesm Borg Al Arab"/>
    <m/>
    <m/>
    <s v="Alexandria"/>
    <x v="0"/>
    <s v="Northern Africa"/>
    <s v="GEO: GEO5396, WRI: WRI1000100"/>
    <m/>
    <m/>
    <s v="power"/>
    <s v="Chemicals"/>
    <s v="power"/>
    <s v="1040182"/>
    <n v="1148230"/>
    <s v="L406101"/>
    <s v="G407556"/>
  </r>
  <r>
    <s v="https://www.gem.wiki/Sidi_Krir_power_plant"/>
    <x v="7"/>
    <s v="Sidi Krir power plant"/>
    <s v="محطة كهرباء سيدي كرير المركبة, محطة كهرباء سيدي كرير ٣, محطة كهرباء سيدي كرير ٤, محطة كهرباء سيدي كرير البخارية"/>
    <s v="ST4"/>
    <s v="NG/FO"/>
    <n v="341.25"/>
    <x v="0"/>
    <x v="3"/>
    <s v="not found"/>
    <m/>
    <m/>
    <m/>
    <x v="10"/>
    <m/>
    <m/>
    <m/>
    <n v="31.044360999999999"/>
    <n v="29.660395000000001"/>
    <s v="exact"/>
    <s v="Qesm Borg Al Arab"/>
    <m/>
    <m/>
    <s v="Alexandria"/>
    <x v="0"/>
    <s v="Northern Africa"/>
    <s v="GEO: GEO5396, WRI: WRI1000100"/>
    <m/>
    <m/>
    <s v="power"/>
    <s v="Chemicals"/>
    <s v="power"/>
    <s v="1040182"/>
    <n v="1148231"/>
    <s v="L406101"/>
    <s v="G407555"/>
  </r>
  <r>
    <s v="https://www.gem.wiki/South_Helwan_power_station"/>
    <x v="7"/>
    <s v="South Helwan power station"/>
    <s v="محطة كهرباء جنوب حلوان البخارية"/>
    <s v="1"/>
    <s v="NG/FO"/>
    <n v="650"/>
    <x v="0"/>
    <x v="3"/>
    <s v="not found"/>
    <s v="not found"/>
    <s v="not found"/>
    <m/>
    <x v="34"/>
    <m/>
    <m/>
    <m/>
    <s v="29.8483192 "/>
    <s v=" 31.3368529"/>
    <s v="exact"/>
    <s v="Helwan"/>
    <s v="Helwan"/>
    <m/>
    <s v="Cairo"/>
    <x v="0"/>
    <s v="Northern Africa"/>
    <m/>
    <m/>
    <m/>
    <s v="power"/>
    <s v="Chemicals"/>
    <s v="power"/>
    <s v="1084895"/>
    <n v="1230864"/>
    <s v="L400870"/>
    <s v="G400870"/>
  </r>
  <r>
    <s v="https://www.gem.wiki/South_Helwan_power_station"/>
    <x v="7"/>
    <s v="South Helwan power station"/>
    <s v="محطة كهرباء جنوب حلوان البخارية"/>
    <s v="2"/>
    <s v="NG/FO"/>
    <n v="650"/>
    <x v="0"/>
    <x v="3"/>
    <s v="not found"/>
    <s v="not found"/>
    <s v="not found"/>
    <m/>
    <x v="0"/>
    <m/>
    <m/>
    <m/>
    <s v="29.8483192 "/>
    <s v=" 31.3368529"/>
    <s v="exact"/>
    <s v="Helwan"/>
    <s v="Helwan"/>
    <m/>
    <s v="Cairo"/>
    <x v="0"/>
    <s v="Northern Africa"/>
    <m/>
    <m/>
    <m/>
    <s v="power"/>
    <s v="Chemicals"/>
    <s v="power"/>
    <s v="1084895"/>
    <n v="1230865"/>
    <s v="L400870"/>
    <s v="G400871"/>
  </r>
  <r>
    <s v="https://www.gem.wiki/South_Helwan_power_station"/>
    <x v="7"/>
    <s v="South Helwan power station"/>
    <s v="محطة كهرباء جنوب حلوان البخارية"/>
    <s v="3"/>
    <s v="NG/FO"/>
    <n v="650"/>
    <x v="0"/>
    <x v="3"/>
    <s v="not found"/>
    <s v="not found"/>
    <s v="not found"/>
    <m/>
    <x v="0"/>
    <m/>
    <m/>
    <m/>
    <s v="29.8483192 "/>
    <s v=" 31.3368529"/>
    <s v="exact"/>
    <s v="Helwan"/>
    <s v="Helwan"/>
    <m/>
    <s v="Cairo"/>
    <x v="0"/>
    <s v="Northern Africa"/>
    <m/>
    <m/>
    <m/>
    <s v="power"/>
    <s v="Chemicals"/>
    <s v="power"/>
    <s v="1084895"/>
    <n v="1242097"/>
    <s v="L400870"/>
    <s v="G400872"/>
  </r>
  <r>
    <s v="https://www.gem.wiki/Suez_Gulf_power_plant"/>
    <x v="7"/>
    <s v="Suez Gulf power plant"/>
    <s v="محطة توليد كهرباء شمال غرب خليج السويس"/>
    <s v="1"/>
    <s v="NG/FO"/>
    <n v="341.25"/>
    <x v="0"/>
    <x v="3"/>
    <s v="not found"/>
    <s v="not found"/>
    <s v="not found"/>
    <m/>
    <x v="16"/>
    <m/>
    <m/>
    <m/>
    <n v="29.368226"/>
    <n v="32.174605"/>
    <s v="approximate"/>
    <s v="Attaka"/>
    <s v="Suez Gulf"/>
    <m/>
    <s v="Suez"/>
    <x v="0"/>
    <s v="Northern Africa"/>
    <s v="GEO: GEO5579, WRI: WRI1000088"/>
    <m/>
    <m/>
    <m/>
    <m/>
    <s v="power"/>
    <s v="1044125"/>
    <n v="1165125"/>
    <s v="L406102"/>
    <s v="G407552"/>
  </r>
  <r>
    <s v="https://www.gem.wiki/Suez_Gulf_power_plant"/>
    <x v="7"/>
    <s v="Suez Gulf power plant"/>
    <s v="محطة توليد كهرباء شمال غرب خليج السويس"/>
    <s v="2"/>
    <s v="NG/FO"/>
    <n v="341.25"/>
    <x v="0"/>
    <x v="3"/>
    <s v="not found"/>
    <s v="not found"/>
    <s v="not found"/>
    <m/>
    <x v="16"/>
    <m/>
    <m/>
    <m/>
    <n v="29.368226"/>
    <n v="32.174605"/>
    <s v="approximate"/>
    <s v="Attaka"/>
    <s v="Suez Gulf"/>
    <m/>
    <s v="Suez"/>
    <x v="0"/>
    <s v="Northern Africa"/>
    <s v="GEO: GEO5579, WRI: WRI1000088"/>
    <m/>
    <m/>
    <m/>
    <m/>
    <s v="power"/>
    <s v="1044125"/>
    <n v="1165126"/>
    <s v="L406102"/>
    <s v="G407551"/>
  </r>
  <r>
    <s v="https://www.gem.wiki/Suez_power_plant"/>
    <x v="7"/>
    <s v="Suez power plant"/>
    <s v="محطة كهرباء السويس الحرارية"/>
    <s v="1"/>
    <s v="NG/FO"/>
    <n v="650"/>
    <x v="0"/>
    <x v="3"/>
    <s v="not found"/>
    <s v="not found"/>
    <s v="not found"/>
    <m/>
    <x v="31"/>
    <m/>
    <m/>
    <m/>
    <n v="29.966833999999999"/>
    <n v="32.549807000000001"/>
    <s v="approximate"/>
    <s v="Suez"/>
    <m/>
    <m/>
    <s v="Suez"/>
    <x v="0"/>
    <s v="Northern Africa"/>
    <m/>
    <m/>
    <m/>
    <s v="power"/>
    <s v="Chemicals"/>
    <s v="power"/>
    <s v="1092964"/>
    <n v="1230930"/>
    <s v="L406104"/>
    <s v="G407550"/>
  </r>
  <r>
    <s v="https://www.gem.wiki/Talkha_Steam_power_plant"/>
    <x v="7"/>
    <s v="Talkha Steam power plant"/>
    <s v="محطة كهرباء طلخا البخارية"/>
    <s v="ST1"/>
    <s v="NG/HFO"/>
    <n v="210"/>
    <x v="6"/>
    <x v="3"/>
    <s v="not found"/>
    <s v="not found"/>
    <s v="not found"/>
    <m/>
    <x v="48"/>
    <n v="2022"/>
    <m/>
    <m/>
    <n v="31.062017000000001"/>
    <n v="31.392627999999998"/>
    <s v="exact"/>
    <s v="Talkha"/>
    <m/>
    <m/>
    <s v="Dakahlia"/>
    <x v="0"/>
    <s v="Northern Africa"/>
    <m/>
    <m/>
    <m/>
    <s v="power"/>
    <s v="Chemicals"/>
    <s v="power"/>
    <s v="1104135"/>
    <n v="1193667"/>
    <s v="L408284"/>
    <s v="G411181"/>
  </r>
  <r>
    <s v="https://www.gem.wiki/Talkha_Steam_power_plant"/>
    <x v="7"/>
    <s v="Talkha Steam power plant"/>
    <s v="محطة كهرباء طلخا البخارية"/>
    <s v="ST2"/>
    <s v="NG/HFO"/>
    <n v="210"/>
    <x v="6"/>
    <x v="3"/>
    <s v="not found"/>
    <s v="not found"/>
    <s v="not found"/>
    <m/>
    <x v="48"/>
    <n v="2022"/>
    <m/>
    <m/>
    <n v="31.062017000000001"/>
    <n v="31.392627999999998"/>
    <s v="exact"/>
    <s v="Talkha"/>
    <m/>
    <m/>
    <s v="Dakahlia"/>
    <x v="0"/>
    <s v="Northern Africa"/>
    <m/>
    <m/>
    <m/>
    <s v="power"/>
    <s v="Chemicals"/>
    <s v="power"/>
    <s v="1104135"/>
    <n v="1193668"/>
    <s v="L408284"/>
    <s v="G411180"/>
  </r>
  <r>
    <s v="https://www.gem.wiki/Talkha_power_plant"/>
    <x v="7"/>
    <s v="Talkha power plant"/>
    <s v="محطة كهرباء طلخا المركبة القديمة، محطة كهرباء طلخا الغازية"/>
    <s v="1-1"/>
    <s v="NG"/>
    <n v="290"/>
    <x v="6"/>
    <x v="0"/>
    <s v="not found"/>
    <s v="not found"/>
    <s v="not found"/>
    <m/>
    <x v="24"/>
    <n v="2022"/>
    <m/>
    <m/>
    <n v="31.062017000000001"/>
    <n v="31.392627999999998"/>
    <s v="exact"/>
    <s v="Talkha"/>
    <m/>
    <m/>
    <s v="Dakahlia"/>
    <x v="0"/>
    <s v="Northern Africa"/>
    <s v="GEO: GEO5649, WRI: WRI1000090"/>
    <m/>
    <m/>
    <s v="power"/>
    <s v="Chemicals"/>
    <s v="power"/>
    <s v="1014136"/>
    <s v="1151357, 1151358, 1151359, 1151360, 1151361, 1151362, 1151363, 1151364, 1151365, 1151366"/>
    <s v="L406105"/>
    <s v="G407574"/>
  </r>
  <r>
    <s v="https://www.gem.wiki/Walidia_power_station"/>
    <x v="7"/>
    <s v="Walidia power station"/>
    <s v="محطة أسيوط الوليدية, محطة كهرباء الوليدية"/>
    <s v="1"/>
    <s v="NG/FO"/>
    <n v="300"/>
    <x v="0"/>
    <x v="3"/>
    <s v="not found"/>
    <s v="not found"/>
    <s v="not found"/>
    <m/>
    <x v="18"/>
    <m/>
    <m/>
    <m/>
    <n v="27.212275000000002"/>
    <n v="31.160844000000001"/>
    <s v="exact"/>
    <s v="Al Wilidiyyah"/>
    <s v="Asyut Al Gadida"/>
    <m/>
    <s v="Assiut"/>
    <x v="0"/>
    <s v="Northern Africa"/>
    <m/>
    <m/>
    <s v="Assiut El-Walidia, Asyut, Assiut Supercritical Steam Power Station"/>
    <s v="power"/>
    <s v="Agriculture"/>
    <s v="power"/>
    <s v="1014101"/>
    <n v="1156802"/>
    <s v="L406075"/>
    <s v="G407647"/>
  </r>
  <r>
    <s v="https://www.gem.wiki/Walidia_power_station"/>
    <x v="7"/>
    <s v="Walidia power station"/>
    <s v="محطة أسيوط الوليدية, محطة كهرباء الوليدية"/>
    <s v="2"/>
    <s v="NG/FO"/>
    <n v="300"/>
    <x v="0"/>
    <x v="3"/>
    <s v="not found"/>
    <s v="not found"/>
    <s v="not found"/>
    <m/>
    <x v="44"/>
    <m/>
    <m/>
    <m/>
    <n v="27.212275000000002"/>
    <n v="31.160844000000001"/>
    <s v="exact"/>
    <s v="Al Wilidiyyah"/>
    <s v="Asyut Al Gadida"/>
    <m/>
    <s v="Assiut"/>
    <x v="0"/>
    <s v="Northern Africa"/>
    <m/>
    <m/>
    <s v="Assiut El-Walidia, Asyut, Assiut Supercritical Steam Power Station"/>
    <s v="power"/>
    <s v="Agriculture"/>
    <s v="power"/>
    <s v="1014101"/>
    <n v="1171272"/>
    <s v="L406075"/>
    <s v="G407646"/>
  </r>
  <r>
    <s v="https://www.gem.wiki/Walidia_power_station"/>
    <x v="7"/>
    <s v="Walidia power station"/>
    <s v="محطة أسيوط الوليدية, محطة كهرباء الوليدية"/>
    <s v="3"/>
    <s v="NG/FO"/>
    <n v="650"/>
    <x v="0"/>
    <x v="3"/>
    <s v="not found"/>
    <s v="not found"/>
    <s v="not found"/>
    <m/>
    <x v="30"/>
    <m/>
    <m/>
    <m/>
    <n v="27.212275000000002"/>
    <n v="31.160844000000001"/>
    <s v="exact"/>
    <s v="Al Wilidiyyah"/>
    <s v="Asyut Al Gadida"/>
    <m/>
    <s v="Assiut"/>
    <x v="0"/>
    <s v="Northern Africa"/>
    <m/>
    <m/>
    <s v="Assiut El-Walidia, Asyut, Assiut Supercritical Steam Power Station"/>
    <s v="power"/>
    <s v="Agriculture"/>
    <s v="power"/>
    <s v="1014101"/>
    <n v="1282053"/>
    <s v="L406075"/>
    <s v="G407645"/>
  </r>
  <r>
    <s v="https://www.gem.wiki/West_Assiut_Mobile_power_plant"/>
    <x v="7"/>
    <s v="West Assiut Mobile power plant"/>
    <s v="الوحدات الغازية المتنقلة جنوب الصعيد"/>
    <s v="1"/>
    <s v="D"/>
    <n v="25"/>
    <x v="0"/>
    <x v="1"/>
    <s v="not found"/>
    <m/>
    <m/>
    <m/>
    <x v="13"/>
    <m/>
    <m/>
    <m/>
    <n v="27.276015999999998"/>
    <n v="31.288526999999998"/>
    <s v="exact"/>
    <s v="Asyut Al Gadida City"/>
    <m/>
    <m/>
    <s v="Assiut"/>
    <x v="0"/>
    <s v="Northern Africa"/>
    <m/>
    <m/>
    <m/>
    <s v="power"/>
    <s v="Other"/>
    <s v="power"/>
    <s v="1117786"/>
    <n v="1284010"/>
    <s v="L408180"/>
    <s v="G411689"/>
  </r>
  <r>
    <s v="https://www.gem.wiki/West_Assiut_Mobile_power_plant"/>
    <x v="7"/>
    <s v="West Assiut Mobile power plant"/>
    <s v="الوحدات الغازية المتنقلة جنوب الصعيد"/>
    <s v="2"/>
    <s v="D"/>
    <n v="25"/>
    <x v="0"/>
    <x v="1"/>
    <s v="not found"/>
    <m/>
    <m/>
    <m/>
    <x v="13"/>
    <m/>
    <m/>
    <m/>
    <n v="27.276015999999998"/>
    <n v="31.288526999999998"/>
    <s v="exact"/>
    <s v="Asyut Al Gadida City"/>
    <m/>
    <m/>
    <s v="Assiut"/>
    <x v="0"/>
    <s v="Northern Africa"/>
    <m/>
    <m/>
    <m/>
    <s v="power"/>
    <s v="Other"/>
    <s v="power"/>
    <s v="1117786"/>
    <n v="1284011"/>
    <s v="L408180"/>
    <s v="G411688"/>
  </r>
  <r>
    <s v="https://www.gem.wiki/West_Assiut_power_station"/>
    <x v="7"/>
    <s v="West Assiut power station"/>
    <s v="محطة كهرباء غرب أسيوط المركبة"/>
    <s v="1"/>
    <s v="NG/FO"/>
    <n v="750"/>
    <x v="0"/>
    <x v="0"/>
    <s v="not found"/>
    <s v="not found"/>
    <s v="not found"/>
    <m/>
    <x v="0"/>
    <m/>
    <m/>
    <m/>
    <n v="27.182448000000001"/>
    <n v="31.000017"/>
    <s v="exact"/>
    <s v="Assiut"/>
    <m/>
    <m/>
    <s v="Assiut"/>
    <x v="0"/>
    <s v="Northern Africa"/>
    <m/>
    <m/>
    <m/>
    <s v="power"/>
    <s v="Chemicals"/>
    <s v="power"/>
    <s v="1107873"/>
    <s v="1268807, 1268809, 1268808, 1310094"/>
    <s v="L406917"/>
    <s v="G407644"/>
  </r>
  <r>
    <s v="https://www.gem.wiki/West_Assiut_power_station"/>
    <x v="7"/>
    <s v="West Assiut power station"/>
    <s v="محطة كهرباء غرب أسيوط المركبة"/>
    <s v="2"/>
    <s v="NG/FO"/>
    <n v="750"/>
    <x v="0"/>
    <x v="0"/>
    <s v="not found"/>
    <s v="not found"/>
    <s v="not found"/>
    <m/>
    <x v="6"/>
    <m/>
    <m/>
    <m/>
    <n v="27.182448000000001"/>
    <n v="31.000017"/>
    <s v="exact"/>
    <s v="Assiut"/>
    <m/>
    <m/>
    <s v="Assiut"/>
    <x v="0"/>
    <s v="Northern Africa"/>
    <m/>
    <m/>
    <m/>
    <s v="power"/>
    <s v="Chemicals"/>
    <s v="power"/>
    <s v="1107873"/>
    <s v="1268811, 1268812, 1268813, 1268814, 1310095"/>
    <s v="L406917"/>
    <s v="G407643"/>
  </r>
  <r>
    <s v="https://www.gem.wiki/West_Damietta_Ext._power_plant"/>
    <x v="7"/>
    <s v="West Damietta Ext. power plant"/>
    <s v="محطة كهرباء غرب دمياط (2) المركبة"/>
    <s v="2"/>
    <s v="NG/FO"/>
    <n v="750"/>
    <x v="0"/>
    <x v="0"/>
    <s v="not found"/>
    <s v="not found"/>
    <s v="not found"/>
    <m/>
    <x v="34"/>
    <m/>
    <m/>
    <m/>
    <n v="31.442919"/>
    <n v="31.604721000000001"/>
    <s v="exact"/>
    <s v="AR Rakabeyah"/>
    <s v="Kafr Saad"/>
    <m/>
    <s v="Damietta"/>
    <x v="0"/>
    <s v="Northern Africa"/>
    <s v="WRI: WRI1000081, GEO: GEO44897"/>
    <m/>
    <m/>
    <m/>
    <m/>
    <s v="power"/>
    <s v="1091178"/>
    <m/>
    <s v="L408281"/>
    <s v="G407605"/>
  </r>
  <r>
    <s v="https://www.gem.wiki/West_Damietta_power_plant"/>
    <x v="7"/>
    <s v="West Damietta power plant"/>
    <s v="محطة كهرباء غرب دمياط (1) المركبة"/>
    <s v="1"/>
    <s v="NG/FO"/>
    <n v="750"/>
    <x v="0"/>
    <x v="0"/>
    <s v="not found"/>
    <s v="not found"/>
    <s v="not found"/>
    <m/>
    <x v="34"/>
    <m/>
    <m/>
    <m/>
    <n v="31.442919"/>
    <n v="31.604721000000001"/>
    <s v="exact"/>
    <s v="AR Rakabeyah"/>
    <s v="Kafr Saad"/>
    <m/>
    <s v="Damietta"/>
    <x v="0"/>
    <s v="Northern Africa"/>
    <s v="WRI: WRI1000081, GEO: GEO44897"/>
    <m/>
    <m/>
    <m/>
    <m/>
    <s v="power"/>
    <s v="1091178"/>
    <s v="1242101, 1242113, 1242114, 1242115, 1258111"/>
    <s v="L406109"/>
    <s v="G407606"/>
  </r>
  <r>
    <s v="https://www.gem.wiki/Edwaleni_power_station"/>
    <x v="8"/>
    <s v="Edwaleni power station"/>
    <m/>
    <s v="1"/>
    <s v="NG"/>
    <n v="250"/>
    <x v="3"/>
    <x v="0"/>
    <s v="not found"/>
    <m/>
    <s v="not found"/>
    <m/>
    <x v="43"/>
    <m/>
    <m/>
    <m/>
    <n v="-26.579142618378"/>
    <n v="31.307375113947501"/>
    <s v="approximate"/>
    <s v="Dwaleni"/>
    <m/>
    <m/>
    <s v="Edwaleni"/>
    <x v="0"/>
    <s v="Sub-Saharan Africa"/>
    <m/>
    <m/>
    <m/>
    <m/>
    <m/>
    <m/>
    <m/>
    <m/>
    <s v="L408154"/>
    <s v="G411373"/>
  </r>
  <r>
    <s v="https://www.gem.wiki/Mekelle_Industrial_Zone_power_station"/>
    <x v="9"/>
    <s v="Mekelle Industrial Zone power station"/>
    <m/>
    <s v="1"/>
    <s v="NG"/>
    <n v="500"/>
    <x v="5"/>
    <x v="5"/>
    <s v="Y"/>
    <m/>
    <s v="not found"/>
    <m/>
    <x v="45"/>
    <m/>
    <m/>
    <m/>
    <n v="13.489781000000001"/>
    <n v="39.433047999999999"/>
    <s v="approximate"/>
    <s v="Mekelle"/>
    <m/>
    <m/>
    <s v="Tigray"/>
    <x v="0"/>
    <s v="Sub-Saharan Africa"/>
    <m/>
    <m/>
    <m/>
    <m/>
    <m/>
    <m/>
    <s v="1124534"/>
    <n v="1293328"/>
    <s v="L406744"/>
    <s v="G407076"/>
  </r>
  <r>
    <s v="https://www.gem.wiki/Aboadze_Rotan_power_station"/>
    <x v="10"/>
    <s v="Aboadze Rotan power station"/>
    <m/>
    <s v="1"/>
    <s v="NG"/>
    <n v="330"/>
    <x v="4"/>
    <x v="0"/>
    <s v="not found"/>
    <s v="not found"/>
    <s v="not found"/>
    <m/>
    <x v="45"/>
    <m/>
    <m/>
    <m/>
    <n v="4.9689730000000001"/>
    <n v="-1.6631849999999999"/>
    <s v="exact"/>
    <s v="Aboadze"/>
    <m/>
    <m/>
    <s v="Western"/>
    <x v="0"/>
    <s v="Sub-Saharan Africa"/>
    <m/>
    <m/>
    <s v="Rotan power station"/>
    <m/>
    <m/>
    <m/>
    <s v="1121541"/>
    <n v="1289398"/>
    <s v="L406745"/>
    <s v="G407077"/>
  </r>
  <r>
    <s v="https://www.gem.wiki/Aboadze_Rotan_power_station"/>
    <x v="10"/>
    <s v="Aboadze Rotan power station"/>
    <m/>
    <s v="2"/>
    <s v="NG"/>
    <n v="330"/>
    <x v="4"/>
    <x v="0"/>
    <s v="not found"/>
    <s v="not found"/>
    <s v="not found"/>
    <m/>
    <x v="45"/>
    <m/>
    <m/>
    <m/>
    <n v="4.9689730000000001"/>
    <n v="-1.6631849999999999"/>
    <s v="exact"/>
    <s v="Aboadze"/>
    <m/>
    <m/>
    <s v="Western"/>
    <x v="0"/>
    <s v="Sub-Saharan Africa"/>
    <m/>
    <m/>
    <s v="Rotan power station"/>
    <m/>
    <m/>
    <m/>
    <s v="1121541"/>
    <n v="1289399"/>
    <s v="L406745"/>
    <s v="G407078"/>
  </r>
  <r>
    <s v="https://www.gem.wiki/Amandi_power_station"/>
    <x v="10"/>
    <s v="Amandi power station"/>
    <m/>
    <s v="1"/>
    <s v="NG/FO/D"/>
    <n v="203"/>
    <x v="0"/>
    <x v="0"/>
    <s v="not found"/>
    <s v="not found"/>
    <s v="not found"/>
    <m/>
    <x v="0"/>
    <m/>
    <m/>
    <m/>
    <n v="4.9682006999999997"/>
    <n v="-1.6673872000000001"/>
    <s v="exact"/>
    <s v="Aboadze"/>
    <m/>
    <m/>
    <s v="Western"/>
    <x v="0"/>
    <s v="Sub-Saharan Africa"/>
    <m/>
    <m/>
    <m/>
    <m/>
    <m/>
    <m/>
    <s v="1106056"/>
    <s v="1266033, 1282985"/>
    <s v="L406746"/>
    <s v="G407079"/>
  </r>
  <r>
    <s v="https://www.gem.wiki/Bridge_Power_Station"/>
    <x v="10"/>
    <s v="Bridge power station"/>
    <m/>
    <s v="1"/>
    <s v="NG/LPG"/>
    <n v="194"/>
    <x v="0"/>
    <x v="0"/>
    <s v="not found"/>
    <s v="not found"/>
    <s v="not found"/>
    <m/>
    <x v="30"/>
    <m/>
    <m/>
    <m/>
    <n v="5.6777389999999999"/>
    <n v="1.9369000000000001E-2"/>
    <s v="exact"/>
    <s v="Tema"/>
    <m/>
    <m/>
    <s v="Greater Accra"/>
    <x v="0"/>
    <s v="Sub-Saharan Africa"/>
    <m/>
    <m/>
    <m/>
    <m/>
    <m/>
    <m/>
    <s v="1111933"/>
    <n v="1275294"/>
    <s v="L406748"/>
    <s v="G407086"/>
  </r>
  <r>
    <s v="https://www.gem.wiki/Bridge_Power_Station"/>
    <x v="10"/>
    <s v="Bridge power station"/>
    <m/>
    <s v="2"/>
    <s v="NG/LPG"/>
    <n v="200"/>
    <x v="2"/>
    <x v="0"/>
    <s v="not found"/>
    <s v="not found"/>
    <s v="not found"/>
    <m/>
    <x v="40"/>
    <m/>
    <m/>
    <m/>
    <n v="5.6777389999999999"/>
    <n v="1.9369000000000001E-2"/>
    <s v="exact"/>
    <s v="Tema"/>
    <m/>
    <m/>
    <s v="Greater Accra"/>
    <x v="0"/>
    <s v="Sub-Saharan Africa"/>
    <m/>
    <m/>
    <m/>
    <m/>
    <m/>
    <m/>
    <s v="1111933"/>
    <s v="1280254, 1280255, 1280256, 1280257, 1280258"/>
    <s v="L406748"/>
    <s v="G407087"/>
  </r>
  <r>
    <s v="https://www.gem.wiki/Ghana_1000_power_station"/>
    <x v="10"/>
    <s v="Ghana 1000 power station"/>
    <m/>
    <s v="1-1"/>
    <s v="LNG"/>
    <n v="750"/>
    <x v="5"/>
    <x v="0"/>
    <s v="not found"/>
    <m/>
    <m/>
    <m/>
    <x v="45"/>
    <m/>
    <m/>
    <m/>
    <n v="4.9728091000000001"/>
    <n v="-1.6588022"/>
    <s v="exact"/>
    <s v="Aboadze"/>
    <m/>
    <m/>
    <s v="Western"/>
    <x v="0"/>
    <s v="Sub-Saharan Africa"/>
    <m/>
    <m/>
    <m/>
    <m/>
    <m/>
    <m/>
    <s v="1106510"/>
    <s v="1266748, 1275284, 1266749"/>
    <s v="L406751"/>
    <s v="G407091"/>
  </r>
  <r>
    <s v="https://www.gem.wiki/Ghana_1000_power_station"/>
    <x v="10"/>
    <s v="Ghana 1000 power station"/>
    <m/>
    <s v="2-1"/>
    <s v="LNG"/>
    <n v="550"/>
    <x v="5"/>
    <x v="0"/>
    <s v="not found"/>
    <m/>
    <m/>
    <m/>
    <x v="45"/>
    <m/>
    <m/>
    <m/>
    <n v="4.9728091000000001"/>
    <n v="-1.6588022"/>
    <s v="exact"/>
    <s v="Aboadze"/>
    <m/>
    <m/>
    <s v="Western"/>
    <x v="0"/>
    <s v="Sub-Saharan Africa"/>
    <m/>
    <m/>
    <m/>
    <m/>
    <m/>
    <m/>
    <s v="1106510"/>
    <s v="1275285, 1275286, 1275287"/>
    <s v="L406751"/>
    <s v="G407092"/>
  </r>
  <r>
    <s v="https://www.gem.wiki/Karpowership_(Ghana)_Osman_Khan_power_station"/>
    <x v="10"/>
    <s v="Karpowership (Ghana) Osman Khan power station"/>
    <m/>
    <s v="1"/>
    <s v="NG/LNG/FO"/>
    <n v="450"/>
    <x v="0"/>
    <x v="6"/>
    <s v="not found"/>
    <s v="not found"/>
    <s v="not found"/>
    <s v="N"/>
    <x v="31"/>
    <m/>
    <n v="2025"/>
    <m/>
    <n v="4.9384399999999999"/>
    <n v="-1.696663"/>
    <s v="exact"/>
    <s v="Sekondi"/>
    <m/>
    <m/>
    <s v="Western"/>
    <x v="0"/>
    <s v="Sub-Saharan Africa"/>
    <m/>
    <m/>
    <m/>
    <m/>
    <m/>
    <m/>
    <s v="1104707"/>
    <n v="1307817"/>
    <s v="L407150"/>
    <s v="G408641"/>
  </r>
  <r>
    <s v="https://www.gem.wiki/Kpone_IPP_(KIPP)_power_station"/>
    <x v="10"/>
    <s v="Kpone IPP (KIPP) power station"/>
    <m/>
    <s v="1"/>
    <s v="NG/FO"/>
    <n v="350"/>
    <x v="0"/>
    <x v="0"/>
    <s v="not found"/>
    <s v="not found"/>
    <s v="not found"/>
    <m/>
    <x v="0"/>
    <m/>
    <m/>
    <m/>
    <n v="5.681203"/>
    <n v="4.1085999999999998E-2"/>
    <s v="exact"/>
    <s v="Tema"/>
    <m/>
    <m/>
    <s v="Greater Accra"/>
    <x v="0"/>
    <s v="Sub-Saharan Africa"/>
    <m/>
    <m/>
    <m/>
    <m/>
    <m/>
    <m/>
    <s v="1077550"/>
    <s v="1218552, 1258075, 1258076"/>
    <s v="L406753"/>
    <s v="G407094"/>
  </r>
  <r>
    <s v="https://www.gem.wiki/Kpone_Thermal_power_plant"/>
    <x v="10"/>
    <s v="Kpone Thermal power plant"/>
    <m/>
    <s v="GT1"/>
    <s v="NG/FO"/>
    <n v="110"/>
    <x v="0"/>
    <x v="1"/>
    <s v="not found"/>
    <s v="not found"/>
    <s v="not found"/>
    <m/>
    <x v="5"/>
    <m/>
    <m/>
    <m/>
    <n v="5.7346240000000002"/>
    <n v="9.2589999999999999E-3"/>
    <s v="exact"/>
    <s v="Tema"/>
    <m/>
    <m/>
    <s v="Greater Accra"/>
    <x v="0"/>
    <s v="Sub-Saharan Africa"/>
    <m/>
    <m/>
    <m/>
    <m/>
    <m/>
    <m/>
    <s v="1096427"/>
    <n v="1250708"/>
    <s v="L406754"/>
    <s v="G407095"/>
  </r>
  <r>
    <s v="https://www.gem.wiki/Kpone_Thermal_power_plant"/>
    <x v="10"/>
    <s v="Kpone Thermal power plant"/>
    <m/>
    <s v="GT2"/>
    <s v="NG/FO"/>
    <n v="110"/>
    <x v="0"/>
    <x v="1"/>
    <s v="not found"/>
    <s v="not found"/>
    <s v="not found"/>
    <m/>
    <x v="5"/>
    <m/>
    <m/>
    <m/>
    <n v="5.7346240000000002"/>
    <n v="9.2589999999999999E-3"/>
    <s v="exact"/>
    <s v="Tema"/>
    <m/>
    <m/>
    <s v="Greater Accra"/>
    <x v="0"/>
    <s v="Sub-Saharan Africa"/>
    <m/>
    <m/>
    <m/>
    <m/>
    <m/>
    <m/>
    <s v="1096427"/>
    <n v="1250709"/>
    <s v="L406754"/>
    <s v="G407096"/>
  </r>
  <r>
    <s v="https://www.gem.wiki/Sunon_Asogli_power_station"/>
    <x v="10"/>
    <s v="Sunon Asogli power station"/>
    <m/>
    <s v="1"/>
    <s v="NG"/>
    <n v="200"/>
    <x v="0"/>
    <x v="0"/>
    <s v="not found"/>
    <s v="not found"/>
    <s v="not found"/>
    <m/>
    <x v="17"/>
    <m/>
    <m/>
    <m/>
    <n v="5.6802999999999999"/>
    <n v="4.7053999999999999E-2"/>
    <s v="exact"/>
    <s v="Kpone"/>
    <m/>
    <m/>
    <s v="Greater Accra"/>
    <x v="0"/>
    <s v="Sub-Saharan Africa"/>
    <m/>
    <m/>
    <m/>
    <m/>
    <m/>
    <m/>
    <s v="1070462"/>
    <s v="1211428, 1211431, 1211430"/>
    <s v="L406757"/>
    <s v="G407099"/>
  </r>
  <r>
    <s v="https://www.gem.wiki/Sunon_Asogli_power_station"/>
    <x v="10"/>
    <s v="Sunon Asogli power station"/>
    <m/>
    <s v="2"/>
    <s v="NG"/>
    <n v="360"/>
    <x v="0"/>
    <x v="0"/>
    <s v="not found"/>
    <s v="not found"/>
    <s v="not found"/>
    <m/>
    <x v="31"/>
    <m/>
    <m/>
    <m/>
    <n v="5.6802999999999999"/>
    <n v="4.7053999999999999E-2"/>
    <s v="exact"/>
    <s v="Kpone"/>
    <m/>
    <m/>
    <s v="Greater Accra"/>
    <x v="0"/>
    <s v="Sub-Saharan Africa"/>
    <m/>
    <m/>
    <m/>
    <m/>
    <m/>
    <m/>
    <s v="1070462"/>
    <n v="1276185"/>
    <s v="L406757"/>
    <s v="G407100"/>
  </r>
  <r>
    <s v="https://www.gem.wiki/Takoradi_(TAPCO)_1_Thermal_power_plant"/>
    <x v="10"/>
    <s v="Takoradi (TAPCO) 1 Thermal power plant"/>
    <m/>
    <s v="1"/>
    <s v="NG/FO"/>
    <n v="330"/>
    <x v="0"/>
    <x v="0"/>
    <s v="not found"/>
    <s v="not found"/>
    <s v="not found"/>
    <m/>
    <x v="14"/>
    <m/>
    <m/>
    <m/>
    <n v="4.9718619999999998"/>
    <n v="-1.6582760000000001"/>
    <s v="exact"/>
    <s v="Aboadze"/>
    <m/>
    <m/>
    <s v="Western"/>
    <x v="0"/>
    <s v="Sub-Saharan Africa"/>
    <m/>
    <m/>
    <s v="TAPCO, T1"/>
    <m/>
    <m/>
    <m/>
    <s v="1093804"/>
    <m/>
    <s v="L406758"/>
    <s v="G407101"/>
  </r>
  <r>
    <s v="https://www.gem.wiki/Takoradi_(TAPCO)_3_Thermal_power_plant"/>
    <x v="10"/>
    <s v="Takoradi (TAPCO) 3 Thermal power plant"/>
    <m/>
    <s v="1"/>
    <s v="NG/FO"/>
    <n v="132"/>
    <x v="0"/>
    <x v="0"/>
    <s v="not found"/>
    <s v="not found"/>
    <s v="not found"/>
    <m/>
    <x v="22"/>
    <m/>
    <m/>
    <m/>
    <n v="4.974647"/>
    <n v="-1.657951"/>
    <s v="exact"/>
    <s v="Aboadze"/>
    <m/>
    <m/>
    <s v="Western"/>
    <x v="0"/>
    <s v="Sub-Saharan Africa"/>
    <m/>
    <m/>
    <s v="T3"/>
    <m/>
    <m/>
    <m/>
    <s v="1077334"/>
    <s v="1241615, 1241616, 1241620, 1241617, 1241618, 1241619"/>
    <s v="L406759"/>
    <s v="G407102"/>
  </r>
  <r>
    <s v="https://www.gem.wiki/Takoradi_(TICO)_Thermal_power_plant"/>
    <x v="10"/>
    <s v="Takoradi (TICO) Thermal power plant"/>
    <m/>
    <s v="2"/>
    <s v="NG/FO"/>
    <n v="320"/>
    <x v="0"/>
    <x v="0"/>
    <s v="not found"/>
    <s v="not found"/>
    <s v="not found"/>
    <m/>
    <x v="2"/>
    <m/>
    <m/>
    <m/>
    <n v="4.9716319999999996"/>
    <n v="-1.6597729999999999"/>
    <s v="exact"/>
    <s v="Aboadze"/>
    <m/>
    <m/>
    <s v="Western"/>
    <x v="0"/>
    <s v="Sub-Saharan Africa"/>
    <m/>
    <m/>
    <s v="TICO, T2"/>
    <m/>
    <m/>
    <m/>
    <s v="1033074"/>
    <s v="1166116, 1168771, 1168772"/>
    <s v="L406760"/>
    <s v="G407103"/>
  </r>
  <r>
    <s v="https://www.gem.wiki/Tema_CENIT_Thermal_power_plant_(TCTPP)"/>
    <x v="10"/>
    <s v="Tema CENIT Thermal power plant (TCTPP)"/>
    <m/>
    <s v="1"/>
    <s v="NG/FO"/>
    <n v="110"/>
    <x v="0"/>
    <x v="1"/>
    <s v="not found"/>
    <s v="not found"/>
    <s v="not found"/>
    <m/>
    <x v="39"/>
    <m/>
    <n v="2037"/>
    <m/>
    <n v="5.6744570000000003"/>
    <n v="1.2238000000000001E-2"/>
    <s v="exact"/>
    <s v="Tema"/>
    <m/>
    <m/>
    <s v="Greater Accra"/>
    <x v="0"/>
    <s v="Sub-Saharan Africa"/>
    <m/>
    <m/>
    <m/>
    <m/>
    <m/>
    <m/>
    <s v="1077109"/>
    <n v="1217711"/>
    <s v="L406761"/>
    <s v="G407104"/>
  </r>
  <r>
    <s v="https://www.gem.wiki/Tema_Thermal_Power_Complex"/>
    <x v="10"/>
    <s v="Tema Thermal Power Complex"/>
    <m/>
    <s v="1"/>
    <s v="NG/FO"/>
    <n v="110"/>
    <x v="0"/>
    <x v="1"/>
    <s v="not found"/>
    <s v="not found"/>
    <s v="not found"/>
    <m/>
    <x v="47"/>
    <m/>
    <m/>
    <m/>
    <n v="5.6739937999999999"/>
    <n v="1.05845E-2"/>
    <s v="exact"/>
    <s v="Tema"/>
    <m/>
    <m/>
    <s v="Greater Accra"/>
    <x v="0"/>
    <s v="Sub-Saharan Africa"/>
    <m/>
    <m/>
    <m/>
    <m/>
    <m/>
    <m/>
    <s v="not found"/>
    <s v="not found"/>
    <s v="L406762"/>
    <s v="G407105"/>
  </r>
  <r>
    <s v="https://www.gem.wiki/Tema_Thermal_Power_Complex"/>
    <x v="10"/>
    <s v="Tema Thermal Power Complex"/>
    <m/>
    <s v="2"/>
    <s v="NG/FO"/>
    <n v="80"/>
    <x v="0"/>
    <x v="1"/>
    <s v="not found"/>
    <s v="not found"/>
    <s v="not found"/>
    <m/>
    <x v="1"/>
    <m/>
    <m/>
    <m/>
    <n v="5.6739937999999999"/>
    <n v="1.05845E-2"/>
    <s v="exact"/>
    <s v="Tema"/>
    <m/>
    <m/>
    <s v="Greater Accra"/>
    <x v="0"/>
    <s v="Sub-Saharan Africa"/>
    <m/>
    <m/>
    <s v="Mines River Thermal Power Plant"/>
    <m/>
    <m/>
    <m/>
    <s v="not found"/>
    <s v="not found"/>
    <s v="L406762"/>
    <s v="G410017"/>
  </r>
  <r>
    <s v="https://www.gem.wiki/Athi_River_power_station"/>
    <x v="11"/>
    <s v="Athi River power station"/>
    <m/>
    <s v="1"/>
    <s v="HFO"/>
    <n v="80"/>
    <x v="0"/>
    <x v="4"/>
    <s v="not found"/>
    <s v="not found"/>
    <s v="not found"/>
    <m/>
    <x v="2"/>
    <m/>
    <n v="2034"/>
    <m/>
    <n v="-1.45308748273557"/>
    <n v="37.005025881339598"/>
    <s v="exact"/>
    <s v="Athi River"/>
    <m/>
    <m/>
    <m/>
    <x v="0"/>
    <s v="Sub-Saharan Africa"/>
    <m/>
    <m/>
    <m/>
    <m/>
    <m/>
    <m/>
    <s v="1084746"/>
    <n v="1230614"/>
    <s v="L408156"/>
    <s v="G411372"/>
  </r>
  <r>
    <s v="https://www.gem.wiki/Athi_Triumph_power_station"/>
    <x v="11"/>
    <s v="Athi Triumph power station"/>
    <m/>
    <s v="1-10"/>
    <s v="HFO"/>
    <n v="83"/>
    <x v="0"/>
    <x v="4"/>
    <s v="not found"/>
    <s v="not found"/>
    <s v="not found"/>
    <m/>
    <x v="13"/>
    <m/>
    <n v="2035"/>
    <m/>
    <n v="-1.46215652669281"/>
    <n v="36.955510668256998"/>
    <s v="approximate"/>
    <s v="Athi River"/>
    <m/>
    <m/>
    <m/>
    <x v="0"/>
    <s v="Sub-Saharan Africa"/>
    <m/>
    <m/>
    <m/>
    <m/>
    <m/>
    <m/>
    <m/>
    <m/>
    <s v="L408155"/>
    <s v="G411371"/>
  </r>
  <r>
    <s v="https://www.gem.wiki/Dongo_Kundu_power_station"/>
    <x v="11"/>
    <s v="Dongo Kundu power station"/>
    <m/>
    <s v="1"/>
    <s v="LNG"/>
    <n v="700"/>
    <x v="3"/>
    <x v="1"/>
    <s v="not found"/>
    <s v="not found"/>
    <s v="not found"/>
    <m/>
    <x v="45"/>
    <m/>
    <m/>
    <m/>
    <n v="-4.0091020000000004"/>
    <n v="39.564939000000003"/>
    <s v="approximate"/>
    <s v="Dongo Kundu"/>
    <m/>
    <m/>
    <s v="Mombasa"/>
    <x v="0"/>
    <s v="Sub-Saharan Africa"/>
    <m/>
    <m/>
    <m/>
    <m/>
    <m/>
    <m/>
    <s v="1099699"/>
    <n v="1255797"/>
    <s v="L406764"/>
    <s v="G407108"/>
  </r>
  <r>
    <s v="https://www.gem.wiki/Iberafrica_power_station"/>
    <x v="11"/>
    <s v="Iberafrica power station"/>
    <m/>
    <s v="1"/>
    <s v="HFO"/>
    <n v="53"/>
    <x v="0"/>
    <x v="4"/>
    <s v="not found"/>
    <s v="not found"/>
    <s v="not found"/>
    <m/>
    <x v="8"/>
    <m/>
    <n v="2034"/>
    <m/>
    <n v="-1.2935766522408001"/>
    <n v="36.819850481874802"/>
    <s v="exact"/>
    <s v="Nairobi"/>
    <m/>
    <m/>
    <m/>
    <x v="0"/>
    <s v="Sub-Saharan Africa"/>
    <m/>
    <m/>
    <m/>
    <m/>
    <m/>
    <m/>
    <m/>
    <m/>
    <s v="L408163"/>
    <s v="G411370"/>
  </r>
  <r>
    <s v="https://www.gem.wiki/Kipevu_I_power_station"/>
    <x v="11"/>
    <s v="Kipevu I power station"/>
    <m/>
    <s v="1"/>
    <s v="HFO"/>
    <n v="74"/>
    <x v="0"/>
    <x v="4"/>
    <s v="not found"/>
    <s v="not found"/>
    <s v="not found"/>
    <m/>
    <x v="14"/>
    <m/>
    <n v="2023"/>
    <m/>
    <n v="-4.0391342392296199"/>
    <n v="39.635745202556102"/>
    <s v="exact"/>
    <s v="Mombasa"/>
    <m/>
    <m/>
    <s v="Mombasa"/>
    <x v="0"/>
    <s v="Sub-Saharan Africa"/>
    <m/>
    <m/>
    <m/>
    <m/>
    <m/>
    <m/>
    <s v="1020728"/>
    <n v="1175095"/>
    <s v="L408162"/>
    <s v="G411369"/>
  </r>
  <r>
    <s v="https://www.gem.wiki/Kipevu_II_Tsavo_power_station"/>
    <x v="11"/>
    <s v="Kipevu II Tsavo power station"/>
    <m/>
    <s v="2"/>
    <s v="HFO"/>
    <n v="74.5"/>
    <x v="0"/>
    <x v="4"/>
    <s v="not found"/>
    <s v="not found"/>
    <s v="not found"/>
    <m/>
    <x v="11"/>
    <n v="2021"/>
    <n v="2021"/>
    <s v="Wärtsila"/>
    <n v="-4.0386733290528003"/>
    <n v="39.636098935025601"/>
    <s v="exact"/>
    <s v="Mombasa"/>
    <m/>
    <m/>
    <m/>
    <x v="0"/>
    <s v="Sub-Saharan Africa"/>
    <m/>
    <m/>
    <m/>
    <m/>
    <m/>
    <m/>
    <s v="1046028"/>
    <n v="1168500"/>
    <s v="L408161"/>
    <s v="G411368"/>
  </r>
  <r>
    <s v="https://www.gem.wiki/Kipevu_III_power_station"/>
    <x v="11"/>
    <s v="Kipevu III power station"/>
    <m/>
    <s v="3"/>
    <s v="HFO"/>
    <n v="119.7"/>
    <x v="0"/>
    <x v="4"/>
    <s v="not found"/>
    <s v="not found"/>
    <s v="not found"/>
    <m/>
    <x v="1"/>
    <m/>
    <n v="2031"/>
    <m/>
    <n v="-4.0386733290528003"/>
    <n v="39.636098935025601"/>
    <s v="exact"/>
    <s v="Mombasa"/>
    <m/>
    <m/>
    <m/>
    <x v="0"/>
    <s v="Sub-Saharan Africa"/>
    <m/>
    <m/>
    <m/>
    <m/>
    <m/>
    <m/>
    <s v="1077885"/>
    <n v="1219049"/>
    <s v="L408160"/>
    <s v="G411367"/>
  </r>
  <r>
    <s v="https://www.gem.wiki/Muhoroni_power_station"/>
    <x v="11"/>
    <s v="Muhoroni power station"/>
    <m/>
    <s v="1"/>
    <s v="HFO"/>
    <n v="60"/>
    <x v="0"/>
    <x v="4"/>
    <s v="not found"/>
    <s v="not found"/>
    <s v="not found"/>
    <m/>
    <x v="33"/>
    <m/>
    <n v="2021"/>
    <m/>
    <n v="-0.20797917571137001"/>
    <n v="35.152070274863298"/>
    <s v="exact"/>
    <s v="Kisumu"/>
    <m/>
    <m/>
    <m/>
    <x v="0"/>
    <s v="Sub-Saharan Africa"/>
    <m/>
    <m/>
    <m/>
    <m/>
    <m/>
    <m/>
    <m/>
    <m/>
    <s v="L408159"/>
    <s v="G411366"/>
  </r>
  <r>
    <s v="https://www.gem.wiki/Rabai_power_station"/>
    <x v="11"/>
    <s v="Rabai power station"/>
    <m/>
    <s v="1-5"/>
    <s v="HFO"/>
    <n v="85"/>
    <x v="0"/>
    <x v="4"/>
    <s v="not found"/>
    <s v="not found"/>
    <s v="not found"/>
    <m/>
    <x v="9"/>
    <m/>
    <n v="2030"/>
    <m/>
    <n v="-2.9906812330372801"/>
    <n v="40.113391743373498"/>
    <s v="exact"/>
    <s v="Kilifi"/>
    <m/>
    <s v="Kilifi"/>
    <m/>
    <x v="0"/>
    <s v="Sub-Saharan Africa"/>
    <m/>
    <m/>
    <m/>
    <m/>
    <m/>
    <m/>
    <s v="1068345"/>
    <n v="1201315"/>
    <s v="L408158"/>
    <s v="G411365"/>
  </r>
  <r>
    <s v="https://www.gem.wiki/Thika_Power_Plant"/>
    <x v="11"/>
    <s v="Thika Power Plant"/>
    <m/>
    <s v="1"/>
    <s v="HFO"/>
    <n v="87"/>
    <x v="0"/>
    <x v="4"/>
    <s v="not found"/>
    <s v="not found"/>
    <s v="not found"/>
    <m/>
    <x v="22"/>
    <m/>
    <n v="2034"/>
    <m/>
    <n v="-1.0599731830094601"/>
    <n v="37.050233069231297"/>
    <s v="exact"/>
    <s v="Thika"/>
    <m/>
    <m/>
    <s v="Kiumbu"/>
    <x v="0"/>
    <s v="Sub-Saharan Africa"/>
    <m/>
    <m/>
    <m/>
    <m/>
    <m/>
    <m/>
    <s v="1084747"/>
    <n v="1230621"/>
    <s v="L408157"/>
    <s v="G411364"/>
  </r>
  <r>
    <s v="https://www.gem.wiki/Al_Khums_power_station"/>
    <x v="12"/>
    <s v="Al Khums power station"/>
    <s v="مجمع الخمس لمحطات إنتاج الطاقة الكهربائية , محطة كهرباء الخمس بخارية تحلية غازيه، محطة كهرباء الخمس"/>
    <s v="1-1"/>
    <s v="NG/FO"/>
    <n v="120"/>
    <x v="0"/>
    <x v="3"/>
    <s v="not found"/>
    <s v="not found"/>
    <s v="not found"/>
    <m/>
    <x v="26"/>
    <m/>
    <m/>
    <m/>
    <n v="32.623534999999997"/>
    <n v="14.329622000000001"/>
    <s v="exact"/>
    <s v="Khoms"/>
    <m/>
    <s v="Murqub"/>
    <m/>
    <x v="0"/>
    <s v="Northern Africa"/>
    <s v="WRI: WRI1023832"/>
    <m/>
    <s v="Khoms"/>
    <s v="power"/>
    <m/>
    <s v="power"/>
    <s v="1015278"/>
    <n v="1153878"/>
    <s v="L406151"/>
    <s v="G408500"/>
  </r>
  <r>
    <s v="https://www.gem.wiki/Al_Khums_power_station"/>
    <x v="12"/>
    <s v="Al Khums power station"/>
    <s v="مجمع الخمس لمحطات إنتاج الطاقة الكهربائية , محطة كهرباء الخمس بخارية تحلية غازيه، محطة كهرباء الخمس"/>
    <s v="1-2"/>
    <s v="NG/FO"/>
    <n v="120"/>
    <x v="0"/>
    <x v="3"/>
    <s v="not found"/>
    <s v="not found"/>
    <s v="not found"/>
    <m/>
    <x v="26"/>
    <m/>
    <m/>
    <m/>
    <n v="32.623534999999997"/>
    <n v="14.329622000000001"/>
    <s v="exact"/>
    <s v="Khoms"/>
    <m/>
    <s v="Murqub"/>
    <m/>
    <x v="0"/>
    <s v="Northern Africa"/>
    <s v="WRI: WRI1023832"/>
    <m/>
    <s v="Khoms"/>
    <s v="power"/>
    <m/>
    <s v="power"/>
    <s v="1015278"/>
    <n v="1153879"/>
    <s v="L406151"/>
    <s v="G408498"/>
  </r>
  <r>
    <s v="https://www.gem.wiki/Al_Khums_power_station"/>
    <x v="12"/>
    <s v="Al Khums power station"/>
    <s v="مجمع الخمس لمحطات إنتاج الطاقة الكهربائية , محطة كهرباء الخمس بخارية تحلية غازيه، محطة كهرباء الخمس"/>
    <s v="1-3"/>
    <s v="NG/FO"/>
    <n v="120"/>
    <x v="0"/>
    <x v="3"/>
    <s v="not found"/>
    <s v="not found"/>
    <s v="not found"/>
    <m/>
    <x v="26"/>
    <m/>
    <m/>
    <m/>
    <n v="32.623534999999997"/>
    <n v="14.329622000000001"/>
    <s v="exact"/>
    <s v="Khoms"/>
    <m/>
    <s v="Murqub"/>
    <m/>
    <x v="0"/>
    <s v="Northern Africa"/>
    <s v="WRI: WRI1023832"/>
    <m/>
    <s v="Khoms"/>
    <s v="power"/>
    <m/>
    <s v="power"/>
    <s v="1015278"/>
    <n v="1153880"/>
    <s v="L406151"/>
    <s v="G408496"/>
  </r>
  <r>
    <s v="https://www.gem.wiki/Al_Khums_power_station"/>
    <x v="12"/>
    <s v="Al Khums power station"/>
    <s v="مجمع الخمس لمحطات إنتاج الطاقة الكهربائية , محطة كهرباء الخمس بخارية تحلية غازيه، محطة كهرباء الخمس"/>
    <s v="1-4"/>
    <s v="NG/FO"/>
    <n v="120"/>
    <x v="0"/>
    <x v="3"/>
    <s v="not found"/>
    <s v="not found"/>
    <s v="not found"/>
    <m/>
    <x v="26"/>
    <m/>
    <m/>
    <m/>
    <n v="32.623534999999997"/>
    <n v="14.329622000000001"/>
    <s v="exact"/>
    <s v="Khoms"/>
    <m/>
    <s v="Murqub"/>
    <m/>
    <x v="0"/>
    <s v="Northern Africa"/>
    <s v="WRI: WRI1023832"/>
    <m/>
    <s v="Khoms"/>
    <s v="power"/>
    <m/>
    <s v="power"/>
    <s v="1015278"/>
    <n v="1153881"/>
    <s v="L406151"/>
    <s v="G408494"/>
  </r>
  <r>
    <s v="https://www.gem.wiki/Al_Khums_power_station"/>
    <x v="12"/>
    <s v="Al Khums power station"/>
    <s v="مجمع الخمس لمحطات إنتاج الطاقة الكهربائية , محطة كهرباء الخمس بخارية تحلية غازيه، محطة كهرباء الخمس"/>
    <s v="1-5"/>
    <s v="NG/FO"/>
    <n v="150"/>
    <x v="0"/>
    <x v="1"/>
    <s v="not found"/>
    <s v="not found"/>
    <s v="not found"/>
    <m/>
    <x v="48"/>
    <m/>
    <n v="2026"/>
    <m/>
    <n v="32.623534999999997"/>
    <n v="14.329622000000001"/>
    <s v="exact"/>
    <s v="Khoms"/>
    <m/>
    <s v="Murqub"/>
    <m/>
    <x v="0"/>
    <s v="Northern Africa"/>
    <s v="WRI: WRI1023832"/>
    <m/>
    <s v="Khoms"/>
    <s v="power"/>
    <m/>
    <s v="power"/>
    <s v="1015278"/>
    <n v="1193638"/>
    <s v="L406151"/>
    <s v="G408499"/>
  </r>
  <r>
    <s v="https://www.gem.wiki/Al_Khums_power_station"/>
    <x v="12"/>
    <s v="Al Khums power station"/>
    <s v="مجمع الخمس لمحطات إنتاج الطاقة الكهربائية , محطة كهرباء الخمس بخارية تحلية غازيه، محطة كهرباء الخمس"/>
    <s v="1-6"/>
    <s v="NG/FO"/>
    <n v="150"/>
    <x v="0"/>
    <x v="1"/>
    <s v="not found"/>
    <s v="not found"/>
    <s v="not found"/>
    <m/>
    <x v="48"/>
    <m/>
    <n v="2026"/>
    <m/>
    <n v="32.623534999999997"/>
    <n v="14.329622000000001"/>
    <s v="exact"/>
    <s v="Khoms"/>
    <m/>
    <s v="Murqub"/>
    <m/>
    <x v="0"/>
    <s v="Northern Africa"/>
    <s v="WRI: WRI1023832"/>
    <m/>
    <s v="Khoms"/>
    <s v="power"/>
    <m/>
    <s v="power"/>
    <s v="1015278"/>
    <n v="1193639"/>
    <s v="L406151"/>
    <s v="G408497"/>
  </r>
  <r>
    <s v="https://www.gem.wiki/Al_Khums_power_station"/>
    <x v="12"/>
    <s v="Al Khums power station"/>
    <s v="مجمع الخمس لمحطات إنتاج الطاقة الكهربائية , محطة كهرباء الخمس بخارية تحلية غازيه، محطة كهرباء الخمس"/>
    <s v="1-7"/>
    <s v="NG/FO"/>
    <n v="150"/>
    <x v="0"/>
    <x v="1"/>
    <s v="not found"/>
    <s v="not found"/>
    <s v="not found"/>
    <m/>
    <x v="48"/>
    <m/>
    <n v="2026"/>
    <m/>
    <n v="32.623534999999997"/>
    <n v="14.329622000000001"/>
    <s v="exact"/>
    <s v="Khoms"/>
    <m/>
    <s v="Murqub"/>
    <m/>
    <x v="0"/>
    <s v="Northern Africa"/>
    <s v="WRI: WRI1023832"/>
    <m/>
    <s v="Khoms"/>
    <s v="power"/>
    <m/>
    <s v="power"/>
    <s v="1015278"/>
    <n v="1193640"/>
    <s v="L406151"/>
    <s v="G408495"/>
  </r>
  <r>
    <s v="https://www.gem.wiki/Al_Khums_power_station"/>
    <x v="12"/>
    <s v="Al Khums power station"/>
    <s v="مجمع الخمس لمحطات إنتاج الطاقة الكهربائية , محطة كهرباء الخمس بخارية تحلية غازيه، محطة كهرباء الخمس"/>
    <s v="1-8"/>
    <s v="NG/FO"/>
    <n v="150"/>
    <x v="0"/>
    <x v="1"/>
    <s v="not found"/>
    <s v="not found"/>
    <s v="not found"/>
    <m/>
    <x v="48"/>
    <m/>
    <n v="2026"/>
    <m/>
    <n v="32.623534999999997"/>
    <n v="14.329622000000001"/>
    <s v="exact"/>
    <s v="Khoms"/>
    <m/>
    <s v="Murqub"/>
    <m/>
    <x v="0"/>
    <s v="Northern Africa"/>
    <s v="WRI: WRI1023832"/>
    <m/>
    <s v="Khoms"/>
    <s v="power"/>
    <m/>
    <s v="power"/>
    <s v="1015278"/>
    <n v="1193641"/>
    <s v="L406151"/>
    <s v="G408493"/>
  </r>
  <r>
    <s v="https://www.gem.wiki/Al_Khums_power_station"/>
    <x v="12"/>
    <s v="Al Khums power station"/>
    <s v="مجمع الخمس لمحطات إنتاج الطاقة الكهربائية , محطة كهرباء الخمس بخارية تحلية غازيه، محطة كهرباء الخمس"/>
    <s v="2-1"/>
    <s v="NG/FO"/>
    <n v="265"/>
    <x v="0"/>
    <x v="1"/>
    <s v="not found"/>
    <s v="not found"/>
    <s v="not found"/>
    <m/>
    <x v="5"/>
    <m/>
    <n v="2030"/>
    <m/>
    <n v="32.623534999999997"/>
    <n v="14.329622000000001"/>
    <s v="exact"/>
    <s v="Khoms"/>
    <m/>
    <s v="Murqub"/>
    <m/>
    <x v="0"/>
    <s v="Northern Africa"/>
    <s v="WRI: WRI1023832"/>
    <m/>
    <s v="Khoms"/>
    <s v="power"/>
    <m/>
    <s v="power"/>
    <s v="1109733"/>
    <n v="1271751"/>
    <s v="L406151"/>
    <s v="G408491"/>
  </r>
  <r>
    <s v="https://www.gem.wiki/Al_Khums_power_station"/>
    <x v="12"/>
    <s v="Al Khums power station"/>
    <s v="مجمع الخمس لمحطات إنتاج الطاقة الكهربائية , محطة كهرباء الخمس بخارية تحلية غازيه، محطة كهرباء الخمس"/>
    <s v="2-2"/>
    <s v="NG/FO"/>
    <n v="265"/>
    <x v="0"/>
    <x v="1"/>
    <s v="not found"/>
    <s v="not found"/>
    <s v="not found"/>
    <m/>
    <x v="31"/>
    <m/>
    <n v="2030"/>
    <m/>
    <n v="32.623534999999997"/>
    <n v="14.329622000000001"/>
    <s v="exact"/>
    <s v="Khoms"/>
    <m/>
    <s v="Murqub"/>
    <m/>
    <x v="0"/>
    <s v="Northern Africa"/>
    <s v="WRI: WRI1023832"/>
    <m/>
    <s v="Khoms"/>
    <s v="power"/>
    <m/>
    <s v="power"/>
    <s v="1109733"/>
    <n v="1271750"/>
    <s v="L406151"/>
    <s v="G408492"/>
  </r>
  <r>
    <s v="https://www.gem.wiki/Al_Zawiya_power_station"/>
    <x v="12"/>
    <s v="Al Zawiya power station"/>
    <s v="محطة كهرباء الزاوية الحرشة, محطة الزاوية المزدوجة"/>
    <s v="1"/>
    <s v="NG/FO"/>
    <n v="480"/>
    <x v="0"/>
    <x v="0"/>
    <s v="not found"/>
    <s v="not found"/>
    <s v="not found"/>
    <m/>
    <x v="4"/>
    <m/>
    <m/>
    <m/>
    <n v="32.788200000000003"/>
    <n v="12.673999999999999"/>
    <s v="exact"/>
    <s v="Az-Zāwiyah"/>
    <m/>
    <s v="Zawiya"/>
    <m/>
    <x v="0"/>
    <s v="Northern Africa"/>
    <s v="WRI: WRI1023835"/>
    <m/>
    <s v="Zawiya CC Gas Power Plant"/>
    <s v="power"/>
    <m/>
    <s v="power"/>
    <s v="1050957"/>
    <s v="1188354,1185586, 1188356"/>
    <s v="L406152"/>
    <s v="G408490"/>
  </r>
  <r>
    <s v="https://www.gem.wiki/Al_Zawiya_power_station"/>
    <x v="12"/>
    <s v="Al Zawiya power station"/>
    <s v="محطة كهرباء الزاوية الحرشة, محطة الزاوية المزدوجة"/>
    <s v="2"/>
    <s v="NG/FO"/>
    <n v="480"/>
    <x v="0"/>
    <x v="0"/>
    <s v="not found"/>
    <s v="not found"/>
    <s v="not found"/>
    <m/>
    <x v="4"/>
    <m/>
    <m/>
    <m/>
    <n v="32.788200000000003"/>
    <n v="12.673999999999999"/>
    <s v="exact"/>
    <s v="Az-Zāwiyah"/>
    <m/>
    <s v="Zawiya"/>
    <m/>
    <x v="0"/>
    <s v="Northern Africa"/>
    <s v="WRI: WRI1023835"/>
    <m/>
    <s v="Zawiya CC Gas Power Plant"/>
    <s v="power"/>
    <m/>
    <s v="power"/>
    <s v="1050957"/>
    <s v="1188355, 1188357,1188353"/>
    <s v="L406152"/>
    <s v="G408489"/>
  </r>
  <r>
    <s v="https://www.gem.wiki/Al_Zawiya_power_station"/>
    <x v="12"/>
    <s v="Al Zawiya power station"/>
    <s v="محطة كهرباء الزاوية الحرشة, محطة الزاوية المزدوجة"/>
    <s v="3"/>
    <s v="NG/FO"/>
    <n v="480"/>
    <x v="0"/>
    <x v="0"/>
    <s v="not found"/>
    <s v="not found"/>
    <s v="not found"/>
    <m/>
    <x v="4"/>
    <m/>
    <m/>
    <m/>
    <n v="32.788200000000003"/>
    <n v="12.673999999999999"/>
    <s v="exact"/>
    <s v="Az-Zāwiyah"/>
    <m/>
    <s v="Zawiya"/>
    <m/>
    <x v="0"/>
    <s v="Northern Africa"/>
    <s v="WRI: WRI1023835"/>
    <m/>
    <s v="Zawiya CC Gas Power Plant"/>
    <s v="power"/>
    <m/>
    <s v="power"/>
    <s v="1050957"/>
    <s v="1195095, 1195096, 1195097"/>
    <s v="L406152"/>
    <s v="G408488"/>
  </r>
  <r>
    <s v="https://www.gem.wiki/Benghazi_power_station"/>
    <x v="12"/>
    <s v="Benghazi power station"/>
    <s v="محطة كهرباء بنغازي المركبة"/>
    <s v="1"/>
    <s v="NG"/>
    <n v="1500"/>
    <x v="2"/>
    <x v="0"/>
    <s v="not found"/>
    <s v="not found"/>
    <s v="not found"/>
    <m/>
    <x v="43"/>
    <m/>
    <m/>
    <m/>
    <n v="32.120463000000001"/>
    <n v="20.068256000000002"/>
    <s v="approximate"/>
    <s v="Benghazi"/>
    <m/>
    <s v="Benghazi"/>
    <m/>
    <x v="0"/>
    <s v="Northern Africa"/>
    <m/>
    <m/>
    <m/>
    <m/>
    <m/>
    <m/>
    <s v="1131320"/>
    <n v="1302725"/>
    <s v="L407116"/>
    <s v="G408568"/>
  </r>
  <r>
    <s v="https://www.gem.wiki/Derna_Gas_power_station"/>
    <x v="12"/>
    <s v="Derna Gas power station"/>
    <s v="محطة درنة الغازية الاستعجالية, محطة درنة الغازية"/>
    <s v="GT1"/>
    <s v="NG"/>
    <n v="174"/>
    <x v="2"/>
    <x v="1"/>
    <s v="not found"/>
    <s v="not found"/>
    <s v="not found"/>
    <m/>
    <x v="43"/>
    <m/>
    <m/>
    <m/>
    <n v="32.766666999999998"/>
    <n v="22.633333"/>
    <s v="approximate"/>
    <s v="Derna"/>
    <m/>
    <m/>
    <s v="Derna"/>
    <x v="0"/>
    <s v="Northern Africa"/>
    <m/>
    <m/>
    <m/>
    <s v="power"/>
    <m/>
    <s v="power"/>
    <m/>
    <m/>
    <s v="L407853"/>
    <s v="G411028"/>
  </r>
  <r>
    <s v="https://www.gem.wiki/Derna_Gas_power_station"/>
    <x v="12"/>
    <s v="Derna Gas power station"/>
    <s v="محطة درنة الغازية الاستعجالية, محطة درنة الغازية"/>
    <s v="GT2"/>
    <s v="NG"/>
    <n v="174"/>
    <x v="2"/>
    <x v="1"/>
    <s v="not found"/>
    <s v="not found"/>
    <s v="not found"/>
    <m/>
    <x v="43"/>
    <m/>
    <m/>
    <m/>
    <n v="32.766666999999998"/>
    <n v="22.633333"/>
    <s v="approximate"/>
    <s v="Derna"/>
    <m/>
    <m/>
    <s v="Derna"/>
    <x v="0"/>
    <s v="Northern Africa"/>
    <m/>
    <m/>
    <m/>
    <s v="power"/>
    <m/>
    <s v="power"/>
    <m/>
    <m/>
    <s v="L407853"/>
    <s v="G411027"/>
  </r>
  <r>
    <s v="https://www.gem.wiki/Derna_Gas_power_station"/>
    <x v="12"/>
    <s v="Derna Gas power station"/>
    <s v="محطة درنة الغازية الاستعجالية, محطة درنة الغازية"/>
    <s v="GT3"/>
    <s v="NG"/>
    <n v="174"/>
    <x v="2"/>
    <x v="1"/>
    <s v="not found"/>
    <s v="not found"/>
    <s v="not found"/>
    <m/>
    <x v="43"/>
    <m/>
    <m/>
    <m/>
    <n v="32.766666999999998"/>
    <n v="22.633333"/>
    <s v="approximate"/>
    <s v="Derna"/>
    <m/>
    <m/>
    <s v="Derna"/>
    <x v="0"/>
    <s v="Northern Africa"/>
    <m/>
    <m/>
    <m/>
    <s v="power"/>
    <m/>
    <s v="power"/>
    <m/>
    <m/>
    <s v="L407853"/>
    <s v="G411026"/>
  </r>
  <r>
    <s v="https://www.gem.wiki/Derna_Gas_power_station"/>
    <x v="12"/>
    <s v="Derna Gas power station"/>
    <s v="محطة درنة الغازية الاستعجالية, محطة درنة الغازية"/>
    <s v="GT4"/>
    <s v="NG"/>
    <n v="174"/>
    <x v="2"/>
    <x v="1"/>
    <s v="not found"/>
    <s v="not found"/>
    <s v="not found"/>
    <m/>
    <x v="43"/>
    <m/>
    <m/>
    <m/>
    <n v="32.766666999999998"/>
    <n v="22.633333"/>
    <s v="approximate"/>
    <s v="Derna"/>
    <m/>
    <m/>
    <s v="Derna"/>
    <x v="0"/>
    <s v="Northern Africa"/>
    <m/>
    <m/>
    <m/>
    <s v="power"/>
    <m/>
    <s v="power"/>
    <m/>
    <m/>
    <s v="L407853"/>
    <s v="G411025"/>
  </r>
  <r>
    <s v="https://www.gem.wiki/Derna_Gas_power_station"/>
    <x v="12"/>
    <s v="Derna Gas power station"/>
    <s v="محطة درنة الغازية الاستعجالية, محطة درنة الغازية"/>
    <s v="GT5"/>
    <s v="NG"/>
    <n v="174"/>
    <x v="2"/>
    <x v="1"/>
    <s v="not found"/>
    <s v="not found"/>
    <s v="not found"/>
    <m/>
    <x v="43"/>
    <m/>
    <m/>
    <m/>
    <n v="32.766666999999998"/>
    <n v="22.633333"/>
    <s v="approximate"/>
    <s v="Derna"/>
    <m/>
    <m/>
    <s v="Derna"/>
    <x v="0"/>
    <s v="Northern Africa"/>
    <m/>
    <m/>
    <m/>
    <s v="power"/>
    <m/>
    <s v="power"/>
    <m/>
    <m/>
    <s v="L407853"/>
    <s v="G411024"/>
  </r>
  <r>
    <s v="https://www.gem.wiki/Derna_Gas_power_station"/>
    <x v="12"/>
    <s v="Derna Gas power station"/>
    <s v="محطة درنة الغازية الاستعجالية, محطة درنة الغازية"/>
    <s v="GT6"/>
    <s v="NG"/>
    <n v="174"/>
    <x v="2"/>
    <x v="1"/>
    <s v="not found"/>
    <s v="not found"/>
    <s v="not found"/>
    <m/>
    <x v="43"/>
    <m/>
    <m/>
    <m/>
    <n v="32.766666999999998"/>
    <n v="22.633333"/>
    <s v="approximate"/>
    <s v="Derna"/>
    <m/>
    <m/>
    <s v="Derna"/>
    <x v="0"/>
    <s v="Northern Africa"/>
    <m/>
    <m/>
    <m/>
    <s v="power"/>
    <m/>
    <s v="power"/>
    <m/>
    <m/>
    <s v="L407853"/>
    <s v="G411023"/>
  </r>
  <r>
    <s v="https://www.gem.wiki/Derna_Thermal_power_station"/>
    <x v="12"/>
    <s v="Derna Thermal power station"/>
    <s v="محطة درنة البخارية"/>
    <s v="ST1"/>
    <s v="HFO"/>
    <n v="65"/>
    <x v="0"/>
    <x v="3"/>
    <s v="not found"/>
    <s v="not found"/>
    <s v="not found"/>
    <m/>
    <x v="46"/>
    <m/>
    <m/>
    <m/>
    <n v="32.780805000000001"/>
    <n v="22.586663000000001"/>
    <s v="exact"/>
    <s v="Derna"/>
    <m/>
    <m/>
    <s v="Derna"/>
    <x v="0"/>
    <s v="Northern Africa"/>
    <s v="WRI: WRI1023829"/>
    <m/>
    <m/>
    <m/>
    <m/>
    <s v="power"/>
    <s v="1015261"/>
    <n v="1111893"/>
    <s v="L408215"/>
    <s v="G411569"/>
  </r>
  <r>
    <s v="https://www.gem.wiki/Derna_Thermal_power_station"/>
    <x v="12"/>
    <s v="Derna Thermal power station"/>
    <s v="محطة درنة البخارية"/>
    <s v="ST2"/>
    <s v="HFO"/>
    <n v="65"/>
    <x v="0"/>
    <x v="3"/>
    <s v="not found"/>
    <s v="not found"/>
    <s v="not found"/>
    <m/>
    <x v="46"/>
    <m/>
    <m/>
    <m/>
    <n v="32.780805000000001"/>
    <n v="22.586663000000001"/>
    <s v="exact"/>
    <s v="Derna"/>
    <m/>
    <m/>
    <s v="Derna"/>
    <x v="0"/>
    <s v="Northern Africa"/>
    <s v="WRI: WRI1023829"/>
    <m/>
    <m/>
    <m/>
    <m/>
    <s v="power"/>
    <s v="1015261"/>
    <n v="1111894"/>
    <s v="L408215"/>
    <s v="G411568"/>
  </r>
  <r>
    <s v="https://www.gem.wiki/GECOL_power_plant_1"/>
    <x v="12"/>
    <s v="GECOL power plant 1"/>
    <m/>
    <s v="1"/>
    <s v="D"/>
    <n v="100"/>
    <x v="0"/>
    <x v="4"/>
    <s v="not found"/>
    <s v="not found"/>
    <s v="not found"/>
    <m/>
    <x v="22"/>
    <m/>
    <m/>
    <m/>
    <n v="27.221319000000001"/>
    <n v="14.889865"/>
    <s v="exact"/>
    <s v="Samnu"/>
    <m/>
    <m/>
    <s v="Sabha"/>
    <x v="0"/>
    <s v="Northern Africa"/>
    <m/>
    <m/>
    <m/>
    <m/>
    <m/>
    <s v="power"/>
    <m/>
    <m/>
    <s v="L408214"/>
    <s v="G411567"/>
  </r>
  <r>
    <s v="https://www.gem.wiki/GECOL_power_plant_2"/>
    <x v="12"/>
    <s v="GECOL power plant 2"/>
    <m/>
    <s v="1"/>
    <s v="D"/>
    <n v="100"/>
    <x v="0"/>
    <x v="4"/>
    <s v="not found"/>
    <s v="not found"/>
    <s v="not found"/>
    <m/>
    <x v="43"/>
    <m/>
    <m/>
    <m/>
    <n v="32.886450000000004"/>
    <n v="13.19172"/>
    <s v="approximate"/>
    <s v="Tripoli"/>
    <m/>
    <s v="Tripoli"/>
    <m/>
    <x v="0"/>
    <s v="Northern Africa"/>
    <m/>
    <m/>
    <m/>
    <m/>
    <m/>
    <s v="power"/>
    <m/>
    <m/>
    <s v="L408282"/>
    <s v="G411566"/>
  </r>
  <r>
    <s v="https://www.gem.wiki/Gulf_Steam_power_station"/>
    <x v="12"/>
    <s v="Gulf Steam power station"/>
    <s v="محطة كهرباء الخليج البخارية , محطة توليد كهرباء سرت البخارية, محطة خليج سرت"/>
    <s v="1"/>
    <s v="NG/FO"/>
    <n v="350"/>
    <x v="0"/>
    <x v="3"/>
    <s v="not found"/>
    <s v="not found"/>
    <s v="not found"/>
    <m/>
    <x v="2"/>
    <m/>
    <m/>
    <m/>
    <n v="31.217400000000001"/>
    <n v="16.347000000000001"/>
    <s v="exact"/>
    <s v="Sirte"/>
    <m/>
    <s v="Sirte"/>
    <m/>
    <x v="0"/>
    <s v="Northern Africa"/>
    <s v="WRI: WRI1023831"/>
    <m/>
    <s v="Sirt, Al-Khaleej, Gulf, Alkhalij-Sert"/>
    <s v="power"/>
    <s v="Other"/>
    <s v="power"/>
    <s v="1071527"/>
    <n v="1148549"/>
    <s v="L406154"/>
    <s v="G408487"/>
  </r>
  <r>
    <s v="https://www.gem.wiki/Gulf_Steam_power_station"/>
    <x v="12"/>
    <s v="Gulf Steam power station"/>
    <s v="محطة كهرباء الخليج البخارية , محطة توليد كهرباء سرت البخارية, محطة خليج سرت"/>
    <s v="2"/>
    <s v="NG/FO"/>
    <n v="350"/>
    <x v="1"/>
    <x v="3"/>
    <s v="not found"/>
    <s v="not found"/>
    <s v="not found"/>
    <m/>
    <x v="43"/>
    <m/>
    <m/>
    <m/>
    <n v="31.217400000000001"/>
    <n v="16.347000000000001"/>
    <s v="exact"/>
    <s v="Sirte"/>
    <m/>
    <s v="Sirte"/>
    <m/>
    <x v="0"/>
    <s v="Northern Africa"/>
    <s v="WRI: WRI1023831"/>
    <m/>
    <s v="Sirt, Al-Khaleej, Gulf, Alkhalij-Sert"/>
    <s v="power"/>
    <s v="Other"/>
    <s v="power"/>
    <s v="1071527"/>
    <n v="1148550"/>
    <s v="L406154"/>
    <s v="G408581"/>
  </r>
  <r>
    <s v="https://www.gem.wiki/Gulf_Steam_power_station"/>
    <x v="12"/>
    <s v="Gulf Steam power station"/>
    <s v="محطة كهرباء الخليج البخارية , محطة توليد كهرباء سرت البخارية, محطة خليج سرت"/>
    <s v="3"/>
    <s v="NG/FO"/>
    <n v="350"/>
    <x v="1"/>
    <x v="3"/>
    <s v="not found"/>
    <s v="not found"/>
    <s v="not found"/>
    <m/>
    <x v="43"/>
    <m/>
    <m/>
    <m/>
    <n v="31.217400000000001"/>
    <n v="16.347000000000001"/>
    <s v="exact"/>
    <s v="Sirte"/>
    <m/>
    <s v="Sirte"/>
    <m/>
    <x v="0"/>
    <s v="Northern Africa"/>
    <s v="WRI: WRI1023831"/>
    <m/>
    <s v="Sirt, Al-Khaleej, Gulf, Alkhalij-Sert"/>
    <s v="power"/>
    <s v="Other"/>
    <s v="power"/>
    <s v="1071527"/>
    <n v="1148551"/>
    <s v="L406154"/>
    <s v="G408580"/>
  </r>
  <r>
    <s v="https://www.gem.wiki/Gulf_Steam_power_station"/>
    <x v="12"/>
    <s v="Gulf Steam power station"/>
    <s v="محطة كهرباء الخليج البخارية , محطة توليد كهرباء سرت البخارية, محطة خليج سرت"/>
    <s v="4"/>
    <s v="NG/FO"/>
    <n v="350"/>
    <x v="1"/>
    <x v="3"/>
    <s v="not found"/>
    <s v="not found"/>
    <s v="not found"/>
    <m/>
    <x v="43"/>
    <m/>
    <m/>
    <m/>
    <n v="31.217400000000001"/>
    <n v="16.347000000000001"/>
    <s v="exact"/>
    <s v="Sirte"/>
    <m/>
    <s v="Sirte"/>
    <m/>
    <x v="0"/>
    <s v="Northern Africa"/>
    <s v="WRI: WRI1023831"/>
    <m/>
    <s v="Sirt, Al-Khaleej, Gulf, Alkhalij-Sert"/>
    <s v="power"/>
    <s v="Other"/>
    <s v="power"/>
    <s v="1071527"/>
    <n v="1148552"/>
    <s v="L406154"/>
    <s v="G408579"/>
  </r>
  <r>
    <s v="https://www.gem.wiki/Karpowership_(Libya)_power_station"/>
    <x v="12"/>
    <s v="Karpowership (Libya) power station"/>
    <m/>
    <s v="1"/>
    <s v="NG/D"/>
    <n v="1000"/>
    <x v="5"/>
    <x v="6"/>
    <s v="not found"/>
    <s v="not found"/>
    <s v="not found"/>
    <m/>
    <x v="45"/>
    <m/>
    <m/>
    <m/>
    <n v="32.900525000000002"/>
    <n v="13.189787000000001"/>
    <s v="approximate"/>
    <s v="Port of Tripoli"/>
    <m/>
    <s v="Tripoli"/>
    <m/>
    <x v="0"/>
    <s v="Northern Africa"/>
    <m/>
    <m/>
    <m/>
    <s v="power"/>
    <m/>
    <s v="power"/>
    <s v="not found"/>
    <m/>
    <s v="L407118"/>
    <s v="G408578"/>
  </r>
  <r>
    <s v="https://www.gem.wiki/Mellitah_power_plant"/>
    <x v="12"/>
    <s v="Mellitah power plant"/>
    <s v="محطة مليتة الغازية"/>
    <s v="1"/>
    <s v="NG"/>
    <n v="1000"/>
    <x v="2"/>
    <x v="1"/>
    <s v="not found"/>
    <s v="not found"/>
    <s v="not found"/>
    <m/>
    <x v="43"/>
    <m/>
    <m/>
    <m/>
    <n v="32.933332999999998"/>
    <n v="12.083333"/>
    <s v="approximate"/>
    <s v="Zuwarah"/>
    <m/>
    <s v="Nuqat al Khams"/>
    <m/>
    <x v="0"/>
    <s v="Northern Africa"/>
    <m/>
    <m/>
    <m/>
    <m/>
    <m/>
    <m/>
    <s v="1015268"/>
    <s v="1132342, 1132343,1132344,1132345"/>
    <s v="L407854"/>
    <s v="G411022"/>
  </r>
  <r>
    <s v="https://www.gem.wiki/Misurata_(LISCO)_power_station"/>
    <x v="12"/>
    <s v="Misurata (LISCO) power station"/>
    <s v="محطة توليد كهرباء مصراتة الحديد"/>
    <s v="1"/>
    <s v="NG/FO"/>
    <n v="84.5"/>
    <x v="0"/>
    <x v="3"/>
    <s v="not found"/>
    <s v="not found"/>
    <s v="not found"/>
    <m/>
    <x v="12"/>
    <m/>
    <m/>
    <m/>
    <n v="32.332599999999999"/>
    <n v="15.2319"/>
    <s v="exact"/>
    <s v="Misrata"/>
    <m/>
    <s v="Misrata"/>
    <m/>
    <x v="0"/>
    <s v="Northern Africa"/>
    <s v="WRI: WRI1023831"/>
    <m/>
    <s v="Misurata Iron and Steel Power Plant, Libyan Iron and Steel Company power plant"/>
    <s v="power"/>
    <s v="Other Metals &amp; Mining"/>
    <s v="power"/>
    <s v="1015269"/>
    <n v="1133141"/>
    <s v="L407057"/>
    <s v="G408161"/>
  </r>
  <r>
    <s v="https://www.gem.wiki/Misurata_(LISCO)_power_station"/>
    <x v="12"/>
    <s v="Misurata (LISCO) power station"/>
    <s v="محطة توليد كهرباء مصراتة الحديد"/>
    <s v="2"/>
    <s v="NG/FO"/>
    <n v="84.5"/>
    <x v="0"/>
    <x v="3"/>
    <s v="not found"/>
    <s v="not found"/>
    <s v="not found"/>
    <m/>
    <x v="25"/>
    <m/>
    <m/>
    <m/>
    <n v="32.332599999999999"/>
    <n v="15.2319"/>
    <s v="exact"/>
    <s v="Misrata"/>
    <m/>
    <s v="Misrata"/>
    <m/>
    <x v="0"/>
    <s v="Northern Africa"/>
    <m/>
    <m/>
    <s v="Misurata Iron and Steel Power Plant, Libyan Iron and Steel Company power plant"/>
    <s v="power"/>
    <s v="Other Metals &amp; Mining"/>
    <s v="power"/>
    <s v="1015269"/>
    <n v="1133142"/>
    <s v="L407057"/>
    <s v="G408160"/>
  </r>
  <r>
    <s v="https://www.gem.wiki/Misurata_(LISCO)_power_station"/>
    <x v="12"/>
    <s v="Misurata (LISCO) power station"/>
    <s v="محطة توليد كهرباء مصراتة الحديد"/>
    <s v="3"/>
    <s v="NG/FO"/>
    <n v="84.5"/>
    <x v="0"/>
    <x v="3"/>
    <s v="not found"/>
    <s v="not found"/>
    <s v="not found"/>
    <m/>
    <x v="25"/>
    <m/>
    <m/>
    <m/>
    <n v="32.332599999999999"/>
    <n v="15.2319"/>
    <s v="exact"/>
    <s v="Misrata"/>
    <m/>
    <s v="Misrata"/>
    <m/>
    <x v="0"/>
    <s v="Northern Africa"/>
    <m/>
    <m/>
    <s v="Misurata Iron and Steel Power Plant, Libyan Iron and Steel Company power plant"/>
    <s v="power"/>
    <s v="Other Metals &amp; Mining"/>
    <s v="power"/>
    <s v="1015269"/>
    <n v="1133143"/>
    <s v="L407057"/>
    <s v="G408159"/>
  </r>
  <r>
    <s v="https://www.gem.wiki/Misurata_(LISCO)_power_station"/>
    <x v="12"/>
    <s v="Misurata (LISCO) power station"/>
    <s v="محطة توليد كهرباء مصراتة الحديد"/>
    <s v="4"/>
    <s v="NG/FO"/>
    <n v="84.5"/>
    <x v="0"/>
    <x v="3"/>
    <s v="not found"/>
    <s v="not found"/>
    <s v="not found"/>
    <m/>
    <x v="25"/>
    <m/>
    <m/>
    <m/>
    <n v="32.332599999999999"/>
    <n v="15.2319"/>
    <s v="exact"/>
    <s v="Misrata"/>
    <m/>
    <s v="Misrata"/>
    <m/>
    <x v="0"/>
    <s v="Northern Africa"/>
    <m/>
    <m/>
    <s v="Misurata Iron and Steel Power Plant, Libyan Iron and Steel Company power plant"/>
    <s v="power"/>
    <s v="Other Metals &amp; Mining"/>
    <s v="power"/>
    <s v="1015269"/>
    <n v="1133144"/>
    <s v="L407057"/>
    <s v="G408158"/>
  </r>
  <r>
    <s v="https://www.gem.wiki/Misurata_(LISCO)_power_station"/>
    <x v="12"/>
    <s v="Misurata (LISCO) power station"/>
    <s v="محطة توليد كهرباء مصراتة الحديد"/>
    <s v="5"/>
    <s v="NG/FO"/>
    <n v="84.5"/>
    <x v="0"/>
    <x v="3"/>
    <s v="not found"/>
    <s v="not found"/>
    <s v="not found"/>
    <m/>
    <x v="25"/>
    <m/>
    <m/>
    <m/>
    <n v="32.332599999999999"/>
    <n v="15.2319"/>
    <s v="exact"/>
    <s v="Misrata"/>
    <m/>
    <s v="Misrata"/>
    <m/>
    <x v="0"/>
    <s v="Northern Africa"/>
    <m/>
    <m/>
    <s v="Misurata Iron and Steel Power Plant, Libyan Iron and Steel Company power plant"/>
    <s v="power"/>
    <s v="Other Metals &amp; Mining"/>
    <s v="power"/>
    <s v="1015269"/>
    <n v="1133145"/>
    <s v="L407057"/>
    <s v="G408157"/>
  </r>
  <r>
    <s v="https://www.gem.wiki/Misurata_(LISCO)_power_station"/>
    <x v="12"/>
    <s v="Misurata (LISCO) power station"/>
    <s v="محطة توليد كهرباء مصراتة الحديد"/>
    <s v="6"/>
    <s v="NG/FO"/>
    <n v="84.5"/>
    <x v="0"/>
    <x v="3"/>
    <s v="not found"/>
    <s v="not found"/>
    <s v="not found"/>
    <m/>
    <x v="25"/>
    <m/>
    <m/>
    <m/>
    <n v="32.332599999999999"/>
    <n v="15.2319"/>
    <s v="exact"/>
    <s v="Misrata"/>
    <m/>
    <s v="Misrata"/>
    <m/>
    <x v="0"/>
    <s v="Northern Africa"/>
    <m/>
    <m/>
    <s v="Misurata Iron and Steel Power Plant, Libyan Iron and Steel Company power plant"/>
    <s v="power"/>
    <s v="Other Metals &amp; Mining"/>
    <s v="power"/>
    <s v="1015269"/>
    <n v="1133146"/>
    <s v="L407057"/>
    <s v="G408156"/>
  </r>
  <r>
    <s v="https://www.gem.wiki/Misurata_power_station"/>
    <x v="12"/>
    <s v="Misurata power station"/>
    <s v="محطة كهرباء مصراتة الاستعجالية"/>
    <s v="1-1"/>
    <s v="NG/FO"/>
    <n v="820"/>
    <x v="0"/>
    <x v="0"/>
    <s v="not found"/>
    <s v="not found"/>
    <s v="not found"/>
    <m/>
    <x v="22"/>
    <m/>
    <m/>
    <m/>
    <n v="32.332424000000003"/>
    <n v="15.244122000000001"/>
    <s v="exact"/>
    <s v="Misrata"/>
    <m/>
    <s v="Misrata"/>
    <m/>
    <x v="0"/>
    <s v="Northern Africa"/>
    <s v="WRI: WRI1023823"/>
    <m/>
    <m/>
    <s v="power"/>
    <m/>
    <s v="power"/>
    <s v="1067979"/>
    <s v="1200703, 1215572, 1215573"/>
    <s v="L407056"/>
    <s v="G408164"/>
  </r>
  <r>
    <s v="https://www.gem.wiki/Misurata_power_station"/>
    <x v="12"/>
    <s v="Misurata power station"/>
    <s v="محطة كهرباء مصراتة الاستعجالية"/>
    <s v="2-1"/>
    <s v="NG/FO"/>
    <n v="325"/>
    <x v="0"/>
    <x v="1"/>
    <s v="not found"/>
    <s v="not found"/>
    <s v="not found"/>
    <m/>
    <x v="3"/>
    <m/>
    <m/>
    <m/>
    <n v="32.332424000000003"/>
    <n v="15.244122000000001"/>
    <s v="exact"/>
    <s v="Misrata"/>
    <m/>
    <s v="Misrata"/>
    <m/>
    <x v="0"/>
    <s v="Northern Africa"/>
    <s v="WRI: WRI1023823"/>
    <m/>
    <m/>
    <s v="power"/>
    <m/>
    <s v="power"/>
    <s v="1121495"/>
    <n v="1289319"/>
    <s v="L407056"/>
    <s v="G408163"/>
  </r>
  <r>
    <s v="https://www.gem.wiki/Misurata_power_station"/>
    <x v="12"/>
    <s v="Misurata power station"/>
    <s v="محطة كهرباء مصراتة الاستعجالية"/>
    <s v="2-2"/>
    <s v="NG/FO"/>
    <n v="325"/>
    <x v="1"/>
    <x v="1"/>
    <s v="not found"/>
    <s v="not found"/>
    <s v="not found"/>
    <m/>
    <x v="49"/>
    <m/>
    <m/>
    <m/>
    <n v="32.332424000000003"/>
    <n v="15.244122000000001"/>
    <s v="exact"/>
    <s v="Misrata"/>
    <m/>
    <s v="Misrata"/>
    <m/>
    <x v="0"/>
    <s v="Northern Africa"/>
    <s v="WRI: WRI1023823"/>
    <m/>
    <m/>
    <s v="power"/>
    <m/>
    <s v="power"/>
    <s v="1121495"/>
    <n v="1289357"/>
    <s v="L407056"/>
    <s v="G408162"/>
  </r>
  <r>
    <s v="https://www.gem.wiki/New_South_Tripoli_Gas_power_station"/>
    <x v="12"/>
    <s v="New South Tripoli Gas power station"/>
    <s v="محطة جنوب طرابلس الغازية الجديدة، محطة جنوب طرابلس الجديدة"/>
    <s v="1"/>
    <s v="not found"/>
    <n v="330"/>
    <x v="1"/>
    <x v="1"/>
    <s v="not found"/>
    <s v="not found"/>
    <s v="not found"/>
    <m/>
    <x v="43"/>
    <m/>
    <m/>
    <m/>
    <n v="32.874532000000002"/>
    <n v="13.195959999999999"/>
    <s v="approximate"/>
    <s v="Tripoli"/>
    <m/>
    <s v="Tripoli"/>
    <m/>
    <x v="0"/>
    <s v="Northern Africa"/>
    <m/>
    <m/>
    <m/>
    <m/>
    <m/>
    <s v="power"/>
    <m/>
    <m/>
    <s v="L408216"/>
    <s v="G411565"/>
  </r>
  <r>
    <s v="https://www.gem.wiki/New_South_Tripoli_Gas_power_station"/>
    <x v="12"/>
    <s v="New South Tripoli Gas power station"/>
    <s v="محطة جنوب طرابلس الغازية الجديدة، محطة جنوب طرابلس الجديدة"/>
    <s v="2"/>
    <s v="not found"/>
    <n v="330"/>
    <x v="1"/>
    <x v="1"/>
    <s v="not found"/>
    <s v="not found"/>
    <s v="not found"/>
    <m/>
    <x v="43"/>
    <m/>
    <m/>
    <m/>
    <n v="32.874532000000002"/>
    <n v="13.195959999999999"/>
    <s v="approximate"/>
    <s v="Tripoli"/>
    <m/>
    <s v="Tripoli"/>
    <m/>
    <x v="0"/>
    <s v="Northern Africa"/>
    <m/>
    <m/>
    <m/>
    <m/>
    <m/>
    <s v="power"/>
    <m/>
    <m/>
    <s v="L408216"/>
    <s v="G411564"/>
  </r>
  <r>
    <s v="https://www.gem.wiki/New_South_Tripoli_Gas_power_station"/>
    <x v="12"/>
    <s v="New South Tripoli Gas power station"/>
    <s v="محطة جنوب طرابلس الغازية الجديدة، محطة جنوب طرابلس الجديدة"/>
    <s v="3"/>
    <s v="not found"/>
    <n v="330"/>
    <x v="1"/>
    <x v="1"/>
    <s v="not found"/>
    <s v="not found"/>
    <s v="not found"/>
    <m/>
    <x v="43"/>
    <m/>
    <m/>
    <m/>
    <n v="32.874532000000002"/>
    <n v="13.195959999999999"/>
    <s v="approximate"/>
    <s v="Tripoli"/>
    <m/>
    <s v="Tripoli"/>
    <m/>
    <x v="0"/>
    <s v="Northern Africa"/>
    <m/>
    <m/>
    <m/>
    <m/>
    <m/>
    <s v="power"/>
    <m/>
    <m/>
    <s v="L408216"/>
    <s v="G411563"/>
  </r>
  <r>
    <s v="https://www.gem.wiki/New_South_Tripoli_Gas_power_station"/>
    <x v="12"/>
    <s v="New South Tripoli Gas power station"/>
    <s v="محطة جنوب طرابلس الغازية الجديدة، محطة جنوب طرابلس الجديدة"/>
    <s v="4"/>
    <s v="not found"/>
    <n v="330"/>
    <x v="1"/>
    <x v="1"/>
    <s v="not found"/>
    <s v="not found"/>
    <s v="not found"/>
    <m/>
    <x v="43"/>
    <m/>
    <m/>
    <m/>
    <n v="32.874532000000002"/>
    <n v="13.195959999999999"/>
    <s v="approximate"/>
    <s v="Tripoli"/>
    <m/>
    <s v="Tripoli"/>
    <m/>
    <x v="0"/>
    <s v="Northern Africa"/>
    <m/>
    <m/>
    <m/>
    <m/>
    <m/>
    <s v="power"/>
    <m/>
    <m/>
    <s v="L408216"/>
    <s v="G411562"/>
  </r>
  <r>
    <s v="https://www.gem.wiki/North_Benghazi_power_station"/>
    <x v="12"/>
    <s v="North Benghazi power station"/>
    <s v="محطة كهرباء شمال بنغازي الدورة المزدوجة، محطة شمال بنغازي"/>
    <s v="CC1"/>
    <s v="NG/FO"/>
    <n v="915"/>
    <x v="0"/>
    <x v="0"/>
    <s v="not found"/>
    <s v="not found"/>
    <s v="not found"/>
    <m/>
    <x v="4"/>
    <m/>
    <m/>
    <m/>
    <n v="32.201923000000001"/>
    <n v="20.132608000000001"/>
    <s v="exact"/>
    <s v="Benghazi"/>
    <m/>
    <s v="Benghazi"/>
    <m/>
    <x v="0"/>
    <s v="Northern Africa"/>
    <s v="WRI: WRI1023821"/>
    <m/>
    <m/>
    <s v="power"/>
    <m/>
    <s v="power"/>
    <s v="1015259"/>
    <s v="1116995, 1116996, 1116997, 1166600,1174215, 1174216"/>
    <s v="L406156"/>
    <s v="G408479"/>
  </r>
  <r>
    <s v="https://www.gem.wiki/North_Benghazi_power_station"/>
    <x v="12"/>
    <s v="North Benghazi power station"/>
    <s v="محطة كهرباء شمال بنغازي الدورة المزدوجة، محطة شمال بنغازي"/>
    <s v="CC2"/>
    <s v="NG/FO"/>
    <n v="820"/>
    <x v="0"/>
    <x v="0"/>
    <s v="not found"/>
    <s v="not found"/>
    <s v="not found"/>
    <m/>
    <x v="39"/>
    <m/>
    <m/>
    <m/>
    <n v="32.201923000000001"/>
    <n v="20.132608000000001"/>
    <s v="exact"/>
    <s v="Benghazi"/>
    <m/>
    <s v="Benghazi"/>
    <m/>
    <x v="0"/>
    <s v="Northern Africa"/>
    <s v="WRI: WRI1023821"/>
    <m/>
    <m/>
    <s v="power"/>
    <m/>
    <s v="power"/>
    <s v="1015259"/>
    <s v="1200702, 1215574,1215575"/>
    <s v="L406156"/>
    <s v="G408476"/>
  </r>
  <r>
    <s v="https://www.gem.wiki/Sabha_2_power_plant"/>
    <x v="12"/>
    <s v="Sabha 2 power plant"/>
    <s v="محطة كهرباء سبها"/>
    <s v="GT"/>
    <s v="NG"/>
    <n v="750"/>
    <x v="0"/>
    <x v="1"/>
    <s v="not found"/>
    <s v="not found"/>
    <s v="not found"/>
    <m/>
    <x v="9"/>
    <m/>
    <m/>
    <m/>
    <n v="27.038046999999999"/>
    <n v="14.431053"/>
    <s v="exact"/>
    <s v="Sabha"/>
    <m/>
    <s v="Sabha"/>
    <m/>
    <x v="0"/>
    <s v="Northern Africa"/>
    <m/>
    <m/>
    <m/>
    <m/>
    <m/>
    <s v="power"/>
    <s v="1137355"/>
    <s v="1311247, 1311248, 1311249"/>
    <s v="L408047"/>
    <s v="G411159"/>
  </r>
  <r>
    <s v="https://www.gem.wiki/Sabha_power_plant"/>
    <x v="12"/>
    <s v="Sabha power plant"/>
    <m/>
    <s v="GT1"/>
    <s v="NG"/>
    <n v="285"/>
    <x v="3"/>
    <x v="1"/>
    <s v="not found"/>
    <s v="not found"/>
    <s v="not found"/>
    <m/>
    <x v="43"/>
    <m/>
    <m/>
    <m/>
    <n v="27.033885000000001"/>
    <n v="14.445031"/>
    <s v="exact"/>
    <s v="Sabha"/>
    <m/>
    <s v="Sabha"/>
    <m/>
    <x v="0"/>
    <s v="Northern Africa"/>
    <m/>
    <m/>
    <m/>
    <m/>
    <m/>
    <s v="power"/>
    <m/>
    <m/>
    <s v="L408217"/>
    <s v="G411561"/>
  </r>
  <r>
    <s v="https://www.gem.wiki/Sabha_power_plant"/>
    <x v="12"/>
    <s v="Sabha power plant"/>
    <m/>
    <s v="GT2"/>
    <s v="NG"/>
    <n v="285"/>
    <x v="3"/>
    <x v="1"/>
    <s v="not found"/>
    <s v="not found"/>
    <s v="not found"/>
    <m/>
    <x v="43"/>
    <m/>
    <m/>
    <m/>
    <n v="27.033885000000001"/>
    <n v="14.445031"/>
    <s v="exact"/>
    <s v="Sabha"/>
    <m/>
    <s v="Sabha"/>
    <m/>
    <x v="0"/>
    <s v="Northern Africa"/>
    <m/>
    <m/>
    <m/>
    <m/>
    <m/>
    <s v="power"/>
    <m/>
    <m/>
    <s v="L408217"/>
    <s v="G411560"/>
  </r>
  <r>
    <s v="https://www.gem.wiki/Sabha_power_plant"/>
    <x v="12"/>
    <s v="Sabha power plant"/>
    <m/>
    <s v="GT3"/>
    <s v="NG"/>
    <n v="285"/>
    <x v="3"/>
    <x v="1"/>
    <s v="not found"/>
    <s v="not found"/>
    <s v="not found"/>
    <m/>
    <x v="43"/>
    <m/>
    <m/>
    <m/>
    <n v="27.033885000000001"/>
    <n v="14.445031"/>
    <s v="exact"/>
    <s v="Sabha"/>
    <m/>
    <s v="Sabha"/>
    <m/>
    <x v="0"/>
    <s v="Northern Africa"/>
    <m/>
    <m/>
    <m/>
    <m/>
    <m/>
    <s v="power"/>
    <m/>
    <m/>
    <s v="L408217"/>
    <s v="G411559"/>
  </r>
  <r>
    <s v="https://www.gem.wiki/Samnu_Power_plant"/>
    <x v="12"/>
    <s v="Samnu Power plant"/>
    <s v="محطة مولدات ديزل سمنو"/>
    <s v="1"/>
    <s v="D"/>
    <n v="220"/>
    <x v="0"/>
    <x v="4"/>
    <s v="not found"/>
    <s v="not found"/>
    <s v="not found"/>
    <m/>
    <x v="24"/>
    <m/>
    <m/>
    <m/>
    <n v="27.221992"/>
    <n v="14.889664"/>
    <s v="exact"/>
    <s v="Samnu"/>
    <m/>
    <s v="Sabha"/>
    <m/>
    <x v="0"/>
    <s v="Northern Africa"/>
    <m/>
    <m/>
    <m/>
    <m/>
    <m/>
    <m/>
    <s v="1015273"/>
    <s v="1146753, 1146759"/>
    <s v="L408218"/>
    <s v="G411558"/>
  </r>
  <r>
    <s v="https://www.gem.wiki/Sarir_power_station"/>
    <x v="12"/>
    <s v="Sarir power station"/>
    <s v="محطة السرير الغربي، محطة توليد كهرباء السرير الغازية"/>
    <s v="1"/>
    <s v="NG/FO"/>
    <n v="285"/>
    <x v="0"/>
    <x v="1"/>
    <s v="not found"/>
    <s v="not found"/>
    <s v="not found"/>
    <m/>
    <x v="1"/>
    <m/>
    <m/>
    <m/>
    <n v="26.909488"/>
    <n v="22.095786"/>
    <s v="exact"/>
    <s v="Sarir Oil Field"/>
    <m/>
    <s v="Kufra"/>
    <m/>
    <x v="0"/>
    <s v="Northern Africa"/>
    <m/>
    <m/>
    <m/>
    <s v="power"/>
    <m/>
    <s v="power"/>
    <s v="1102295"/>
    <n v="1229699"/>
    <s v="L407055"/>
    <s v="G408167"/>
  </r>
  <r>
    <s v="https://www.gem.wiki/Sarir_power_station"/>
    <x v="12"/>
    <s v="Sarir power station"/>
    <s v="محطة السرير الغربي، محطة توليد كهرباء السرير الغازية"/>
    <s v="2"/>
    <s v="NG/FO"/>
    <n v="285"/>
    <x v="0"/>
    <x v="1"/>
    <s v="not found"/>
    <s v="not found"/>
    <s v="not found"/>
    <m/>
    <x v="39"/>
    <m/>
    <m/>
    <m/>
    <n v="26.909488"/>
    <n v="22.095786"/>
    <s v="exact"/>
    <s v="Sarir Oil Field"/>
    <m/>
    <s v="Kufra"/>
    <m/>
    <x v="0"/>
    <s v="Northern Africa"/>
    <m/>
    <m/>
    <s v="Al-Sarir"/>
    <s v="power"/>
    <m/>
    <s v="power"/>
    <s v="1102295"/>
    <n v="1229700"/>
    <s v="L407055"/>
    <s v="G408166"/>
  </r>
  <r>
    <s v="https://www.gem.wiki/Sarir_power_station"/>
    <x v="12"/>
    <s v="Sarir power station"/>
    <s v="محطة السرير الغربي، محطة توليد كهرباء السرير الغازية"/>
    <s v="3"/>
    <s v="NG/FO"/>
    <n v="285"/>
    <x v="0"/>
    <x v="1"/>
    <s v="not found"/>
    <s v="not found"/>
    <s v="not found"/>
    <m/>
    <x v="22"/>
    <m/>
    <m/>
    <m/>
    <n v="26.909488"/>
    <n v="22.095786"/>
    <s v="exact"/>
    <s v="Sarir Oil Field"/>
    <m/>
    <s v="Kufra"/>
    <m/>
    <x v="0"/>
    <s v="Northern Africa"/>
    <m/>
    <m/>
    <s v="Al-Sarir"/>
    <s v="power"/>
    <m/>
    <s v="power"/>
    <s v="1102295"/>
    <n v="1229701"/>
    <s v="L407055"/>
    <s v="G408165"/>
  </r>
  <r>
    <s v="https://www.gem.wiki/South_Tripoli_power_station"/>
    <x v="12"/>
    <s v="South Tripoli power station"/>
    <s v="محطة توليد كهرباء جنوب طرابلس الغازية، محطة جنوب طرابلس"/>
    <s v="1"/>
    <s v="FO"/>
    <n v="100"/>
    <x v="0"/>
    <x v="1"/>
    <s v="not found"/>
    <s v="not found"/>
    <s v="not found"/>
    <m/>
    <x v="20"/>
    <m/>
    <m/>
    <m/>
    <n v="32.776000000000003"/>
    <n v="13.0983"/>
    <s v="exact"/>
    <s v="Janzur"/>
    <m/>
    <s v="Tripoli"/>
    <m/>
    <x v="0"/>
    <s v="Northern Africa"/>
    <s v="WRI: WRI1023824"/>
    <m/>
    <s v="Tripoli South Gas Power Supplier Station,Tripoli South Power Plant"/>
    <s v="power"/>
    <m/>
    <s v="power"/>
    <s v="1015279"/>
    <n v="1193633"/>
    <s v="L408219"/>
    <s v="G411557"/>
  </r>
  <r>
    <s v="https://www.gem.wiki/South_Tripoli_power_station"/>
    <x v="12"/>
    <s v="South Tripoli power station"/>
    <s v="محطة توليد كهرباء جنوب طرابلس الغازية، محطة جنوب طرابلس"/>
    <s v="2"/>
    <s v="FO"/>
    <n v="100"/>
    <x v="0"/>
    <x v="1"/>
    <s v="not found"/>
    <s v="not found"/>
    <s v="not found"/>
    <m/>
    <x v="20"/>
    <m/>
    <m/>
    <m/>
    <n v="32.776000000000003"/>
    <n v="13.0983"/>
    <s v="exact"/>
    <s v="Janzur"/>
    <m/>
    <s v="Tripoli"/>
    <m/>
    <x v="0"/>
    <s v="Northern Africa"/>
    <s v="WRI: WRI1023824"/>
    <m/>
    <s v="Tripoli South Gas Power Supplier Station,Tripoli South Power Plant"/>
    <s v="power"/>
    <m/>
    <s v="power"/>
    <s v="1015279"/>
    <n v="1193634"/>
    <s v="L408219"/>
    <s v="G411556"/>
  </r>
  <r>
    <s v="https://www.gem.wiki/South_Tripoli_power_station"/>
    <x v="12"/>
    <s v="South Tripoli power station"/>
    <s v="محطة توليد كهرباء جنوب طرابلس الغازية، محطة جنوب طرابلس"/>
    <s v="3"/>
    <s v="FO"/>
    <n v="100"/>
    <x v="0"/>
    <x v="1"/>
    <s v="not found"/>
    <s v="not found"/>
    <s v="not found"/>
    <m/>
    <x v="20"/>
    <m/>
    <m/>
    <m/>
    <n v="32.776000000000003"/>
    <n v="13.0983"/>
    <s v="exact"/>
    <s v="Janzur"/>
    <m/>
    <s v="Tripoli"/>
    <m/>
    <x v="0"/>
    <s v="Northern Africa"/>
    <s v="WRI: WRI1023824"/>
    <m/>
    <s v="Tripoli South Gas Power Supplier Station,Tripoli South Power Plant"/>
    <s v="power"/>
    <m/>
    <s v="power"/>
    <s v="1015279"/>
    <n v="1193635"/>
    <s v="L408219"/>
    <s v="G411555"/>
  </r>
  <r>
    <s v="https://www.gem.wiki/South_Tripoli_power_station"/>
    <x v="12"/>
    <s v="South Tripoli power station"/>
    <s v="محطة توليد كهرباء جنوب طرابلس الغازية، محطة جنوب طرابلس"/>
    <s v="4"/>
    <s v="FO"/>
    <n v="100"/>
    <x v="0"/>
    <x v="1"/>
    <s v="not found"/>
    <s v="not found"/>
    <s v="not found"/>
    <m/>
    <x v="5"/>
    <m/>
    <m/>
    <m/>
    <n v="32.776000000000003"/>
    <n v="13.0983"/>
    <s v="exact"/>
    <s v="Janzur"/>
    <m/>
    <s v="Tripoli"/>
    <m/>
    <x v="0"/>
    <s v="Northern Africa"/>
    <s v="WRI: WRI1023824"/>
    <m/>
    <s v="Tripoli South Gas Power Supplier Station,Tripoli South Power Plant"/>
    <s v="power"/>
    <m/>
    <s v="power"/>
    <s v="1015279"/>
    <n v="1193636"/>
    <s v="L408219"/>
    <s v="G411554"/>
  </r>
  <r>
    <s v="https://www.gem.wiki/South_Tripoli_power_station"/>
    <x v="12"/>
    <s v="South Tripoli power station"/>
    <s v="محطة توليد كهرباء جنوب طرابلس الغازية، محطة جنوب طرابلس"/>
    <s v="5"/>
    <s v="FO"/>
    <n v="100"/>
    <x v="0"/>
    <x v="1"/>
    <s v="not found"/>
    <s v="not found"/>
    <s v="not found"/>
    <m/>
    <x v="5"/>
    <m/>
    <m/>
    <m/>
    <n v="32.776000000000003"/>
    <n v="13.0983"/>
    <s v="exact"/>
    <s v="Janzur"/>
    <m/>
    <s v="Tripoli"/>
    <m/>
    <x v="0"/>
    <s v="Northern Africa"/>
    <s v="WRI: WRI1023824"/>
    <m/>
    <s v="Tripoli South Gas Power Supplier Station,Tripoli South Power Plant"/>
    <s v="power"/>
    <m/>
    <s v="power"/>
    <s v="1015279"/>
    <n v="1193637"/>
    <s v="L408219"/>
    <s v="G411553"/>
  </r>
  <r>
    <s v="https://www.gem.wiki/Tobruk_Thermal_power_station"/>
    <x v="12"/>
    <s v="Tobruk Thermal power station"/>
    <s v="محطة طبرق البخارية"/>
    <s v="ST1"/>
    <s v="HFO"/>
    <n v="65"/>
    <x v="0"/>
    <x v="3"/>
    <s v="not found"/>
    <s v="not found"/>
    <s v="not found"/>
    <m/>
    <x v="46"/>
    <m/>
    <m/>
    <m/>
    <n v="32.059544000000002"/>
    <n v="23.980872000000002"/>
    <s v="exact"/>
    <s v="Tobruk"/>
    <m/>
    <s v="Butnan"/>
    <m/>
    <x v="0"/>
    <s v="Northern Africa"/>
    <s v="WRI: WRI1023830"/>
    <m/>
    <s v="Tobruk Steam Station"/>
    <m/>
    <m/>
    <s v="power"/>
    <s v="1015276"/>
    <n v="1152974"/>
    <s v="L408220"/>
    <s v="G411552"/>
  </r>
  <r>
    <s v="https://www.gem.wiki/Tobruk_Thermal_power_station"/>
    <x v="12"/>
    <s v="Tobruk Thermal power station"/>
    <s v="محطة طبرق البخارية"/>
    <s v="ST2"/>
    <s v="HFO"/>
    <n v="65"/>
    <x v="0"/>
    <x v="3"/>
    <s v="not found"/>
    <s v="not found"/>
    <s v="not found"/>
    <m/>
    <x v="46"/>
    <m/>
    <m/>
    <m/>
    <n v="32.059544000000002"/>
    <n v="23.980872000000002"/>
    <s v="exact"/>
    <s v="Tobruk"/>
    <m/>
    <s v="Butnan"/>
    <m/>
    <x v="0"/>
    <s v="Northern Africa"/>
    <s v="WRI: WRI1023830"/>
    <m/>
    <s v="Tobruk Steam Station"/>
    <m/>
    <m/>
    <s v="power"/>
    <s v="1015276"/>
    <n v="1152975"/>
    <s v="L408220"/>
    <s v="G411551"/>
  </r>
  <r>
    <s v="https://www.gem.wiki/Tobruk_power_station"/>
    <x v="12"/>
    <s v="Tobruk power station"/>
    <s v="مشروع محطة كهرباء طبرق الاستعجالي ، محطة طبرق الغازية, محطة طبرق الغازية الجديدة"/>
    <s v="3"/>
    <s v="NG/FO"/>
    <n v="185"/>
    <x v="0"/>
    <x v="1"/>
    <s v="not found"/>
    <s v="not found"/>
    <s v="not found"/>
    <m/>
    <x v="3"/>
    <m/>
    <m/>
    <m/>
    <n v="32.059426999999999"/>
    <n v="23.981335000000001"/>
    <s v="exact"/>
    <s v="Tobruk"/>
    <m/>
    <s v="Butnan"/>
    <m/>
    <x v="0"/>
    <s v="Northern Africa"/>
    <m/>
    <m/>
    <s v="Tobruk Gaerel"/>
    <s v="power"/>
    <m/>
    <s v="power"/>
    <s v="1116957"/>
    <n v="1282647"/>
    <s v="L407058"/>
    <s v="G408153"/>
  </r>
  <r>
    <s v="https://www.gem.wiki/Tobruk_power_station"/>
    <x v="12"/>
    <s v="Tobruk power station"/>
    <s v="مشروع محطة كهرباء طبرق الاستعجالي ، محطة طبرق الغازية, محطة طبرق الغازية الجديدة"/>
    <s v="4"/>
    <s v="NG/FO"/>
    <n v="185"/>
    <x v="1"/>
    <x v="1"/>
    <s v="not found"/>
    <s v="not found"/>
    <s v="not found"/>
    <m/>
    <x v="43"/>
    <m/>
    <m/>
    <m/>
    <n v="32.059426999999999"/>
    <n v="23.981335000000001"/>
    <s v="exact"/>
    <s v="Tobruk"/>
    <m/>
    <s v="Butnan"/>
    <m/>
    <x v="0"/>
    <s v="Northern Africa"/>
    <m/>
    <m/>
    <s v="Tobruk Gaerel"/>
    <s v="power"/>
    <m/>
    <s v="power"/>
    <s v="1116957"/>
    <n v="1282648"/>
    <s v="L407058"/>
    <s v="G408152"/>
  </r>
  <r>
    <s v="https://www.gem.wiki/Tobruk_power_station"/>
    <x v="12"/>
    <s v="Tobruk power station"/>
    <s v="مشروع محطة كهرباء طبرق الاستعجالي ، محطة طبرق الغازية, محطة طبرق الغازية الجديدة"/>
    <s v="5"/>
    <s v="NG/FO"/>
    <n v="185"/>
    <x v="1"/>
    <x v="1"/>
    <s v="not found"/>
    <s v="not found"/>
    <s v="not found"/>
    <m/>
    <x v="43"/>
    <m/>
    <m/>
    <m/>
    <n v="32.059426999999999"/>
    <n v="23.981335000000001"/>
    <s v="exact"/>
    <s v="Tobruk"/>
    <m/>
    <s v="Butnan"/>
    <m/>
    <x v="0"/>
    <s v="Northern Africa"/>
    <m/>
    <m/>
    <s v="Tobruk Gaerel"/>
    <s v="power"/>
    <m/>
    <s v="power"/>
    <s v="1116957"/>
    <n v="1282649"/>
    <s v="L407058"/>
    <s v="G408151"/>
  </r>
  <r>
    <s v="https://www.gem.wiki/Tobruk_power_station"/>
    <x v="12"/>
    <s v="Tobruk power station"/>
    <s v="مشروع محطة كهرباء طبرق الاستعجالي ، محطة طبرق الغازية, محطة طبرق الغازية الجديدة"/>
    <s v="6"/>
    <s v="NG/FO"/>
    <n v="185"/>
    <x v="1"/>
    <x v="1"/>
    <s v="not found"/>
    <s v="not found"/>
    <s v="not found"/>
    <m/>
    <x v="43"/>
    <m/>
    <m/>
    <m/>
    <n v="32.059426999999999"/>
    <n v="23.981335000000001"/>
    <s v="exact"/>
    <s v="Tobruk"/>
    <m/>
    <s v="Butnan"/>
    <m/>
    <x v="0"/>
    <s v="Northern Africa"/>
    <m/>
    <m/>
    <s v="Tobruk Gaerel"/>
    <s v="power"/>
    <m/>
    <s v="power"/>
    <s v="1116957"/>
    <n v="1283908"/>
    <s v="L407058"/>
    <s v="G408150"/>
  </r>
  <r>
    <s v="https://www.gem.wiki/Ubari_power_station"/>
    <x v="12"/>
    <s v="Ubari power station"/>
    <s v="محطة أوباري الغازية"/>
    <s v="1"/>
    <s v="NG/CR"/>
    <n v="160"/>
    <x v="0"/>
    <x v="1"/>
    <s v="not found"/>
    <s v="not found"/>
    <s v="not found"/>
    <m/>
    <x v="30"/>
    <m/>
    <m/>
    <m/>
    <n v="26.563780000000001"/>
    <n v="12.679494"/>
    <s v="exact"/>
    <s v="Ubari"/>
    <m/>
    <s v="Wadi Al Hayaa"/>
    <m/>
    <x v="0"/>
    <s v="Northern Africa"/>
    <m/>
    <m/>
    <s v="Awbari"/>
    <s v="power"/>
    <m/>
    <s v="power"/>
    <s v="1015270"/>
    <n v="1260066"/>
    <s v="L407117"/>
    <s v="G408572"/>
  </r>
  <r>
    <s v="https://www.gem.wiki/Ubari_power_station"/>
    <x v="12"/>
    <s v="Ubari power station"/>
    <s v="محطة أوباري الغازية"/>
    <s v="2"/>
    <s v="NG/CR"/>
    <n v="160"/>
    <x v="0"/>
    <x v="1"/>
    <s v="not found"/>
    <s v="not found"/>
    <s v="not found"/>
    <m/>
    <x v="30"/>
    <m/>
    <m/>
    <m/>
    <n v="26.563780000000001"/>
    <n v="12.679494"/>
    <s v="exact"/>
    <s v="Ubari"/>
    <m/>
    <s v="Wadi Al Hayaa"/>
    <m/>
    <x v="0"/>
    <s v="Northern Africa"/>
    <m/>
    <m/>
    <s v="Awbari"/>
    <s v="power"/>
    <m/>
    <s v="power"/>
    <s v="1015270"/>
    <n v="1260067"/>
    <s v="L407117"/>
    <s v="G408571"/>
  </r>
  <r>
    <s v="https://www.gem.wiki/Ubari_power_station"/>
    <x v="12"/>
    <s v="Ubari power station"/>
    <s v="محطة أوباري الغازية"/>
    <s v="3"/>
    <s v="NG/CR"/>
    <n v="160"/>
    <x v="0"/>
    <x v="1"/>
    <s v="not found"/>
    <s v="not found"/>
    <s v="not found"/>
    <m/>
    <x v="30"/>
    <m/>
    <m/>
    <m/>
    <n v="26.563780000000001"/>
    <n v="12.679494"/>
    <s v="exact"/>
    <s v="Ubari"/>
    <m/>
    <s v="Wadi Al Hayaa"/>
    <m/>
    <x v="0"/>
    <s v="Northern Africa"/>
    <m/>
    <m/>
    <s v="Awbari"/>
    <s v="power"/>
    <m/>
    <s v="power"/>
    <s v="1015270"/>
    <n v="1260068"/>
    <s v="L407117"/>
    <s v="G408570"/>
  </r>
  <r>
    <s v="https://www.gem.wiki/Ubari_power_station"/>
    <x v="12"/>
    <s v="Ubari power station"/>
    <s v="محطة أوباري الغازية"/>
    <s v="4"/>
    <s v="NG/CR"/>
    <n v="160"/>
    <x v="0"/>
    <x v="1"/>
    <s v="not found"/>
    <s v="not found"/>
    <s v="not found"/>
    <m/>
    <x v="0"/>
    <m/>
    <m/>
    <m/>
    <n v="26.563780000000001"/>
    <n v="12.679494"/>
    <s v="exact"/>
    <s v="Ubari"/>
    <m/>
    <s v="Wadi Al Hayaa"/>
    <m/>
    <x v="0"/>
    <s v="Northern Africa"/>
    <m/>
    <m/>
    <s v="Awbari"/>
    <s v="power"/>
    <m/>
    <s v="power"/>
    <s v="1015270"/>
    <n v="1260069"/>
    <s v="L407117"/>
    <s v="G408569"/>
  </r>
  <r>
    <s v="https://www.gem.wiki/West_Tripoli_Thermal_power_station"/>
    <x v="12"/>
    <s v="West Tripoli Thermal power station"/>
    <s v="محطة كهرباء غرب طرابلس البخارية, محطة غرب طرابلس"/>
    <s v="ST1"/>
    <s v="HFO"/>
    <n v="65"/>
    <x v="0"/>
    <x v="3"/>
    <s v="not found"/>
    <s v="not found"/>
    <s v="not found"/>
    <m/>
    <x v="50"/>
    <m/>
    <m/>
    <m/>
    <n v="32.822983000000001"/>
    <n v="12.974550000000001"/>
    <s v="exact"/>
    <s v="Janzur"/>
    <m/>
    <s v="Zawiya"/>
    <m/>
    <x v="0"/>
    <s v="Northern Africa"/>
    <s v="WRI: WRI1023828"/>
    <m/>
    <m/>
    <m/>
    <m/>
    <s v="power"/>
    <s v="1015280"/>
    <n v="1153893"/>
    <s v="L408221"/>
    <s v="G411550"/>
  </r>
  <r>
    <s v="https://www.gem.wiki/West_Tripoli_Thermal_power_station"/>
    <x v="12"/>
    <s v="West Tripoli Thermal power station"/>
    <s v="محطة كهرباء غرب طرابلس البخارية, محطة غرب طرابلس"/>
    <s v="ST2"/>
    <s v="HFO"/>
    <n v="65"/>
    <x v="0"/>
    <x v="3"/>
    <s v="not found"/>
    <s v="not found"/>
    <s v="not found"/>
    <m/>
    <x v="50"/>
    <m/>
    <m/>
    <m/>
    <n v="32.822983000000001"/>
    <n v="12.974550000000001"/>
    <s v="exact"/>
    <s v="Janzur"/>
    <m/>
    <s v="Zawiya"/>
    <m/>
    <x v="0"/>
    <s v="Northern Africa"/>
    <s v="WRI: WRI1023828"/>
    <m/>
    <m/>
    <m/>
    <m/>
    <s v="power"/>
    <s v="1015280"/>
    <n v="1153894"/>
    <s v="L408221"/>
    <s v="G411549"/>
  </r>
  <r>
    <s v="https://www.gem.wiki/West_Tripoli_Thermal_power_station"/>
    <x v="12"/>
    <s v="West Tripoli Thermal power station"/>
    <s v="محطة كهرباء غرب طرابلس البخارية, محطة غرب طرابلس"/>
    <s v="ST3"/>
    <s v="HFO"/>
    <n v="65"/>
    <x v="0"/>
    <x v="3"/>
    <s v="not found"/>
    <s v="not found"/>
    <s v="not found"/>
    <m/>
    <x v="50"/>
    <m/>
    <m/>
    <m/>
    <n v="32.822983000000001"/>
    <n v="12.974550000000001"/>
    <s v="exact"/>
    <s v="Janzur"/>
    <m/>
    <s v="Zawiya"/>
    <m/>
    <x v="0"/>
    <s v="Northern Africa"/>
    <s v="WRI: WRI1023828"/>
    <m/>
    <m/>
    <m/>
    <m/>
    <s v="power"/>
    <s v="1015280"/>
    <n v="1153895"/>
    <s v="L408221"/>
    <s v="G411548"/>
  </r>
  <r>
    <s v="https://www.gem.wiki/West_Tripoli_Thermal_power_station"/>
    <x v="12"/>
    <s v="West Tripoli Thermal power station"/>
    <s v="محطة كهرباء غرب طرابلس البخارية, محطة غرب طرابلس"/>
    <s v="ST4"/>
    <s v="HFO"/>
    <n v="65"/>
    <x v="0"/>
    <x v="3"/>
    <s v="not found"/>
    <s v="not found"/>
    <s v="not found"/>
    <m/>
    <x v="50"/>
    <m/>
    <m/>
    <m/>
    <n v="32.822983000000001"/>
    <n v="12.974550000000001"/>
    <s v="exact"/>
    <s v="Janzur"/>
    <m/>
    <s v="Zawiya"/>
    <m/>
    <x v="0"/>
    <s v="Northern Africa"/>
    <s v="WRI: WRI1023828"/>
    <m/>
    <m/>
    <m/>
    <m/>
    <s v="power"/>
    <s v="1015280"/>
    <n v="1153896"/>
    <s v="L408221"/>
    <s v="G411547"/>
  </r>
  <r>
    <s v="https://www.gem.wiki/West_Tripoli_Thermal_power_station"/>
    <x v="12"/>
    <s v="West Tripoli Thermal power station"/>
    <s v="محطة كهرباء غرب طرابلس البخارية, محطة غرب طرابلس"/>
    <s v="ST5"/>
    <s v="HFO"/>
    <n v="120"/>
    <x v="0"/>
    <x v="3"/>
    <s v="not found"/>
    <s v="not found"/>
    <s v="not found"/>
    <m/>
    <x v="51"/>
    <m/>
    <m/>
    <m/>
    <n v="32.822983000000001"/>
    <n v="12.974550000000001"/>
    <s v="exact"/>
    <s v="Janzur"/>
    <m/>
    <s v="Zawiya"/>
    <m/>
    <x v="0"/>
    <s v="Northern Africa"/>
    <s v="WRI: WRI1023828"/>
    <m/>
    <m/>
    <m/>
    <m/>
    <s v="power"/>
    <s v="1015280"/>
    <n v="1153898"/>
    <s v="L408221"/>
    <s v="G411546"/>
  </r>
  <r>
    <s v="https://www.gem.wiki/West_Tripoli_Thermal_power_station"/>
    <x v="12"/>
    <s v="West Tripoli Thermal power station"/>
    <s v="محطة كهرباء غرب طرابلس البخارية, محطة غرب طرابلس"/>
    <s v="ST6"/>
    <s v="HFO"/>
    <n v="120"/>
    <x v="0"/>
    <x v="3"/>
    <s v="not found"/>
    <s v="not found"/>
    <s v="not found"/>
    <m/>
    <x v="51"/>
    <m/>
    <m/>
    <m/>
    <n v="32.822983000000001"/>
    <n v="12.974550000000001"/>
    <s v="exact"/>
    <s v="Janzur"/>
    <m/>
    <s v="Zawiya"/>
    <m/>
    <x v="0"/>
    <s v="Northern Africa"/>
    <s v="WRI: WRI1023828"/>
    <m/>
    <m/>
    <m/>
    <m/>
    <s v="power"/>
    <s v="1015280"/>
    <n v="1153899"/>
    <s v="L408221"/>
    <s v="G411545"/>
  </r>
  <r>
    <s v="https://www.gem.wiki/West_Tripoli_power_station"/>
    <x v="12"/>
    <s v="West Tripoli power station"/>
    <s v="محطة كهرباء غرب طرابلس الاستعجالية, محطة كهرباء غرب طرابلس الغازية"/>
    <s v="GT1"/>
    <s v="NG/FO"/>
    <n v="167"/>
    <x v="0"/>
    <x v="1"/>
    <s v="not found"/>
    <s v="not found"/>
    <s v="not found"/>
    <m/>
    <x v="3"/>
    <m/>
    <m/>
    <m/>
    <n v="32.826718999999997"/>
    <n v="12.977791"/>
    <s v="exact"/>
    <s v="Janzur"/>
    <m/>
    <s v="Zawiya"/>
    <m/>
    <x v="0"/>
    <s v="Northern Africa"/>
    <m/>
    <m/>
    <s v="Tripoli West, Tripoli West Fast track Power Plant"/>
    <s v="power"/>
    <m/>
    <s v="power"/>
    <s v="1015280"/>
    <n v="1289353"/>
    <s v="L407059"/>
    <s v="G408149"/>
  </r>
  <r>
    <s v="https://www.gem.wiki/West_Tripoli_power_station"/>
    <x v="12"/>
    <s v="West Tripoli power station"/>
    <s v="محطة كهرباء غرب طرابلس الاستعجالية, محطة كهرباء غرب طرابلس الغازية"/>
    <s v="GT2"/>
    <s v="NG/FO"/>
    <n v="167"/>
    <x v="0"/>
    <x v="1"/>
    <s v="not found"/>
    <s v="not found"/>
    <s v="not found"/>
    <m/>
    <x v="3"/>
    <m/>
    <m/>
    <m/>
    <n v="32.826718999999997"/>
    <n v="12.977791"/>
    <s v="exact"/>
    <s v="Janzur"/>
    <m/>
    <s v="Zawiya"/>
    <m/>
    <x v="0"/>
    <s v="Northern Africa"/>
    <m/>
    <m/>
    <s v="Tripoli West, Tripoli West Fast track Power Plant"/>
    <s v="power"/>
    <m/>
    <s v="power"/>
    <s v="1015280"/>
    <n v="1289354"/>
    <s v="L407059"/>
    <s v="G408148"/>
  </r>
  <r>
    <s v="https://www.gem.wiki/West_Tripoli_power_station"/>
    <x v="12"/>
    <s v="West Tripoli power station"/>
    <s v="محطة كهرباء غرب طرابلس الاستعجالية, محطة كهرباء غرب طرابلس الغازية"/>
    <s v="GT3"/>
    <s v="NG/FO"/>
    <n v="167"/>
    <x v="1"/>
    <x v="1"/>
    <s v="not found"/>
    <s v="not found"/>
    <s v="not found"/>
    <m/>
    <x v="43"/>
    <m/>
    <m/>
    <m/>
    <n v="32.826718999999997"/>
    <n v="12.977791"/>
    <s v="exact"/>
    <s v="Janzur"/>
    <m/>
    <s v="Zawiya"/>
    <m/>
    <x v="0"/>
    <s v="Northern Africa"/>
    <m/>
    <m/>
    <s v="Tripoli West, Tripoli West Fast track Power Plant"/>
    <s v="power"/>
    <m/>
    <s v="power"/>
    <s v="1015280"/>
    <n v="1289355"/>
    <s v="L407059"/>
    <s v="G408147"/>
  </r>
  <r>
    <s v="https://www.gem.wiki/West_Tripoli_power_station"/>
    <x v="12"/>
    <s v="West Tripoli power station"/>
    <s v="محطة كهرباء غرب طرابلس الاستعجالية, محطة كهرباء غرب طرابلس الغازية"/>
    <s v="GT4"/>
    <s v="NG/FO"/>
    <n v="167"/>
    <x v="1"/>
    <x v="1"/>
    <s v="not found"/>
    <s v="not found"/>
    <s v="not found"/>
    <m/>
    <x v="43"/>
    <m/>
    <m/>
    <m/>
    <n v="32.826718999999997"/>
    <n v="12.977791"/>
    <s v="exact"/>
    <s v="Janzur"/>
    <m/>
    <s v="Zawiya"/>
    <m/>
    <x v="0"/>
    <s v="Northern Africa"/>
    <m/>
    <m/>
    <s v="Tripoli West, Tripoli West Fast track Power Plant"/>
    <s v="power"/>
    <m/>
    <s v="power"/>
    <s v="1015280"/>
    <n v="1289356"/>
    <s v="L407059"/>
    <s v="G408146"/>
  </r>
  <r>
    <s v="https://www.gem.wiki/West_Tripoli_power_station"/>
    <x v="12"/>
    <s v="West Tripoli power station"/>
    <s v="محطة كهرباء غرب طرابلس الاستعجالية, محطة كهرباء غرب طرابلس الغازية"/>
    <s v="ST1"/>
    <s v="NG/FO"/>
    <n v="350"/>
    <x v="2"/>
    <x v="3"/>
    <s v="not found"/>
    <s v="not found"/>
    <s v="not found"/>
    <m/>
    <x v="43"/>
    <m/>
    <m/>
    <m/>
    <n v="32.826718999999997"/>
    <n v="12.977791"/>
    <s v="exact"/>
    <s v="Janzur"/>
    <m/>
    <s v="Zawiya"/>
    <m/>
    <x v="0"/>
    <s v="Northern Africa"/>
    <m/>
    <m/>
    <s v="Tripoli West, Tripoli West Fast track Power Plant"/>
    <s v="power"/>
    <m/>
    <s v="power"/>
    <s v="1015280"/>
    <n v="1207720"/>
    <s v="L407059"/>
    <s v="G408576"/>
  </r>
  <r>
    <s v="https://www.gem.wiki/West_Tripoli_power_station"/>
    <x v="12"/>
    <s v="West Tripoli power station"/>
    <s v="محطة كهرباء غرب طرابلس الاستعجالية, محطة كهرباء غرب طرابلس الغازية"/>
    <s v="ST2"/>
    <s v="NG/FO"/>
    <n v="350"/>
    <x v="2"/>
    <x v="3"/>
    <s v="not found"/>
    <s v="not found"/>
    <s v="not found"/>
    <m/>
    <x v="43"/>
    <m/>
    <m/>
    <m/>
    <n v="32.826718999999997"/>
    <n v="12.977791"/>
    <s v="exact"/>
    <s v="Janzur"/>
    <m/>
    <s v="Zawiya"/>
    <m/>
    <x v="0"/>
    <s v="Northern Africa"/>
    <m/>
    <m/>
    <s v="Tripoli West, Tripoli West Fast track Power Plant"/>
    <s v="power"/>
    <m/>
    <s v="power"/>
    <s v="1015280"/>
    <n v="1207721"/>
    <s v="L407059"/>
    <s v="G408575"/>
  </r>
  <r>
    <s v="https://www.gem.wiki/West_Tripoli_power_station"/>
    <x v="12"/>
    <s v="West Tripoli power station"/>
    <s v="محطة كهرباء غرب طرابلس الاستعجالية, محطة كهرباء غرب طرابلس الغازية"/>
    <s v="ST3"/>
    <s v="NG/FO"/>
    <n v="350"/>
    <x v="2"/>
    <x v="3"/>
    <s v="not found"/>
    <s v="not found"/>
    <s v="not found"/>
    <m/>
    <x v="43"/>
    <m/>
    <m/>
    <m/>
    <n v="32.826718999999997"/>
    <n v="12.977791"/>
    <s v="exact"/>
    <s v="Janzur"/>
    <m/>
    <s v="Zawiya"/>
    <m/>
    <x v="0"/>
    <s v="Northern Africa"/>
    <m/>
    <m/>
    <s v="Tripoli West, Tripoli West Fast track Power Plant"/>
    <s v="power"/>
    <m/>
    <s v="power"/>
    <s v="1015280"/>
    <n v="1208183"/>
    <s v="L407059"/>
    <s v="G408574"/>
  </r>
  <r>
    <s v="https://www.gem.wiki/West_Tripoli_power_station"/>
    <x v="12"/>
    <s v="West Tripoli power station"/>
    <s v="محطة كهرباء غرب طرابلس الاستعجالية, محطة كهرباء غرب طرابلس الغازية"/>
    <s v="ST4"/>
    <s v="NG/FO"/>
    <n v="350"/>
    <x v="2"/>
    <x v="3"/>
    <s v="not found"/>
    <s v="not found"/>
    <s v="not found"/>
    <m/>
    <x v="43"/>
    <m/>
    <m/>
    <m/>
    <n v="32.826718999999997"/>
    <n v="12.977791"/>
    <s v="exact"/>
    <s v="Janzur"/>
    <m/>
    <s v="Zawiya"/>
    <m/>
    <x v="0"/>
    <s v="Northern Africa"/>
    <m/>
    <m/>
    <s v="Tripoli West, Tripoli West Fast track Power Plant"/>
    <s v="power"/>
    <m/>
    <s v="power"/>
    <s v="1015280"/>
    <n v="1208184"/>
    <s v="L407059"/>
    <s v="G408573"/>
  </r>
  <r>
    <s v="https://www.gem.wiki/Western_Mountain_power_plant"/>
    <x v="12"/>
    <s v="Western Mountain power plant"/>
    <s v="محطة الجبل الغربي - الرويس"/>
    <s v="GT11"/>
    <s v="NG/FO"/>
    <n v="156"/>
    <x v="0"/>
    <x v="1"/>
    <s v="not found"/>
    <s v="not found"/>
    <s v="not found"/>
    <m/>
    <x v="21"/>
    <m/>
    <m/>
    <m/>
    <n v="31.955532000000002"/>
    <n v="11.145284"/>
    <s v="exact"/>
    <s v="AI Hawamid"/>
    <m/>
    <s v="Nalut"/>
    <m/>
    <x v="0"/>
    <s v="Northern Africa"/>
    <s v="WRI: WRI1023827"/>
    <m/>
    <s v="Western Mountain Station- Ruwais, Western Mountain Power Plant (Ruwais)"/>
    <s v="power"/>
    <m/>
    <s v="power"/>
    <s v="1059725"/>
    <n v="1175314"/>
    <s v="L406158"/>
    <s v="G408468"/>
  </r>
  <r>
    <s v="https://www.gem.wiki/Western_Mountain_power_plant"/>
    <x v="12"/>
    <s v="Western Mountain power plant"/>
    <s v="محطة الجبل الغربي - الرويس"/>
    <s v="GT12"/>
    <s v="NG/FO"/>
    <n v="156"/>
    <x v="0"/>
    <x v="1"/>
    <s v="not found"/>
    <s v="not found"/>
    <s v="not found"/>
    <m/>
    <x v="21"/>
    <m/>
    <m/>
    <m/>
    <n v="31.955532000000002"/>
    <n v="11.145284"/>
    <s v="exact"/>
    <s v="AI Hawamid"/>
    <m/>
    <s v="Nalut"/>
    <m/>
    <x v="0"/>
    <s v="Northern Africa"/>
    <s v="WRI: WRI1023827"/>
    <m/>
    <s v="Western Mountain Station- Ruwais, Western Mountain Power Plant (Ruwais)"/>
    <s v="power"/>
    <m/>
    <s v="power"/>
    <s v="1059725"/>
    <n v="1175315"/>
    <s v="L406158"/>
    <s v="G408467"/>
  </r>
  <r>
    <s v="https://www.gem.wiki/Western_Mountain_power_plant"/>
    <x v="12"/>
    <s v="Western Mountain power plant"/>
    <s v="محطة الجبل الغربي - الرويس"/>
    <s v="GT13"/>
    <s v="NG/FO"/>
    <n v="156"/>
    <x v="0"/>
    <x v="1"/>
    <s v="not found"/>
    <s v="not found"/>
    <s v="not found"/>
    <m/>
    <x v="37"/>
    <m/>
    <m/>
    <m/>
    <n v="31.955532000000002"/>
    <n v="11.145284"/>
    <s v="exact"/>
    <s v="AI Hawamid"/>
    <m/>
    <s v="Nalut"/>
    <m/>
    <x v="0"/>
    <s v="Northern Africa"/>
    <s v="WRI: WRI1023827"/>
    <m/>
    <s v="Western Mountain Station- Ruwais, Western Mountain Power Plant (Ruwais)"/>
    <s v="power"/>
    <m/>
    <s v="power"/>
    <s v="1059725"/>
    <n v="1175316"/>
    <s v="L406158"/>
    <s v="G408466"/>
  </r>
  <r>
    <s v="https://www.gem.wiki/Western_Mountain_power_plant"/>
    <x v="12"/>
    <s v="Western Mountain power plant"/>
    <s v="محطة الجبل الغربي - الرويس"/>
    <s v="GT14"/>
    <s v="NG/FO"/>
    <n v="156"/>
    <x v="0"/>
    <x v="1"/>
    <s v="not found"/>
    <s v="not found"/>
    <s v="not found"/>
    <m/>
    <x v="37"/>
    <m/>
    <m/>
    <m/>
    <n v="31.955532000000002"/>
    <n v="11.145284"/>
    <s v="exact"/>
    <s v="AI Hawamid"/>
    <m/>
    <s v="Nalut"/>
    <m/>
    <x v="0"/>
    <s v="Northern Africa"/>
    <s v="WRI: WRI1023827"/>
    <m/>
    <s v="Western Mountain Station- Ruwais, Western Mountain Power Plant (Ruwais)"/>
    <s v="power"/>
    <m/>
    <s v="power"/>
    <s v="1059725"/>
    <n v="1175317"/>
    <s v="L406158"/>
    <s v="G408465"/>
  </r>
  <r>
    <s v="https://www.gem.wiki/Western_Mountain_power_plant"/>
    <x v="12"/>
    <s v="Western Mountain power plant"/>
    <s v="محطة الجبل الغربي - الرويس"/>
    <s v="GT15"/>
    <s v="NG/FO"/>
    <n v="156"/>
    <x v="0"/>
    <x v="1"/>
    <s v="not found"/>
    <s v="not found"/>
    <s v="not found"/>
    <m/>
    <x v="1"/>
    <m/>
    <m/>
    <m/>
    <n v="31.955532000000002"/>
    <n v="11.145284"/>
    <s v="exact"/>
    <s v="AI Hawamid"/>
    <m/>
    <s v="Nalut"/>
    <m/>
    <x v="0"/>
    <s v="Northern Africa"/>
    <s v="WRI: WRI1023827"/>
    <m/>
    <s v="Western Mountain Station- Ruwais, Western Mountain Power Plant (Ruwais)"/>
    <s v="power"/>
    <m/>
    <s v="power"/>
    <s v="1059725"/>
    <n v="1209003"/>
    <s v="L406158"/>
    <s v="G408464"/>
  </r>
  <r>
    <s v="https://www.gem.wiki/Western_Mountain_power_plant"/>
    <x v="12"/>
    <s v="Western Mountain power plant"/>
    <s v="محطة الجبل الغربي - الرويس"/>
    <s v="GT16"/>
    <s v="NG/FO"/>
    <n v="156"/>
    <x v="0"/>
    <x v="1"/>
    <s v="not found"/>
    <s v="not found"/>
    <s v="not found"/>
    <m/>
    <x v="39"/>
    <m/>
    <m/>
    <m/>
    <n v="31.955532000000002"/>
    <n v="11.145284"/>
    <s v="exact"/>
    <s v="AI Hawamid"/>
    <m/>
    <s v="Nalut"/>
    <m/>
    <x v="0"/>
    <s v="Northern Africa"/>
    <s v="WRI: WRI1023827"/>
    <m/>
    <s v="Western Mountain Station- Ruwais, Western Mountain Power Plant (Ruwais)"/>
    <s v="power"/>
    <m/>
    <s v="power"/>
    <s v="1059725"/>
    <n v="1209004"/>
    <s v="L406158"/>
    <s v="G408463"/>
  </r>
  <r>
    <s v="https://www.gem.wiki/Western_Mountain_power_plant"/>
    <x v="12"/>
    <s v="Western Mountain power plant"/>
    <s v="محطة الجبل الغربي - الرويس"/>
    <s v="ST1"/>
    <s v="WSTH-NG"/>
    <n v="450"/>
    <x v="4"/>
    <x v="3"/>
    <s v="not found"/>
    <s v="not found"/>
    <s v="not found"/>
    <m/>
    <x v="45"/>
    <m/>
    <m/>
    <m/>
    <n v="31.955532000000002"/>
    <n v="11.145284"/>
    <s v="exact"/>
    <s v="AI Hawamid"/>
    <m/>
    <s v="Nalut"/>
    <m/>
    <x v="0"/>
    <s v="Northern Africa"/>
    <s v="WRI: WRI1023827"/>
    <m/>
    <s v="Western Mountain Station- Ruwais, Western Mountain Power Plant (Ruwais)"/>
    <s v="power"/>
    <m/>
    <s v="power"/>
    <s v="1059725"/>
    <n v="1297611"/>
    <s v="L406158"/>
    <s v="G408577"/>
  </r>
  <r>
    <s v="https://www.gem.wiki/Zliten_power_plant"/>
    <x v="12"/>
    <s v="Zliten power plant"/>
    <s v="محطة كهرباء زليتن الغازية"/>
    <s v="1"/>
    <s v="NG"/>
    <n v="1044"/>
    <x v="2"/>
    <x v="1"/>
    <s v="not found"/>
    <s v="not found"/>
    <s v="not found"/>
    <m/>
    <x v="52"/>
    <m/>
    <m/>
    <m/>
    <n v="32.463889000000002"/>
    <n v="14.5725"/>
    <s v="exact"/>
    <s v="Zliten"/>
    <m/>
    <s v="Murqub"/>
    <m/>
    <x v="0"/>
    <s v="Northern Africa"/>
    <m/>
    <m/>
    <m/>
    <m/>
    <m/>
    <s v="power"/>
    <s v="1015281"/>
    <m/>
    <s v="L407855"/>
    <s v="G410495"/>
  </r>
  <r>
    <s v="https://www.gem.wiki/Zueitina_power_station"/>
    <x v="12"/>
    <s v="Zueitina power station"/>
    <s v="محطة توليد كهرباء الزويتينة"/>
    <s v="CC"/>
    <s v="WSTH-NG"/>
    <n v="250"/>
    <x v="2"/>
    <x v="3"/>
    <s v="not found"/>
    <s v="not found"/>
    <s v="not found"/>
    <m/>
    <x v="43"/>
    <m/>
    <m/>
    <m/>
    <n v="30.955452000000001"/>
    <n v="20.116529"/>
    <s v="exact"/>
    <s v="Az-Zuwaytinah"/>
    <m/>
    <s v="Al Wahat"/>
    <m/>
    <x v="0"/>
    <s v="Northern Africa"/>
    <s v="WRI: WRI1023826"/>
    <m/>
    <s v="Al - Zwaitina Electricity Station, ZWITINA, Zwitina power station"/>
    <s v="power"/>
    <m/>
    <s v="power"/>
    <s v="1015284"/>
    <n v="1227947"/>
    <s v="L406159"/>
    <s v="G408456"/>
  </r>
  <r>
    <s v="https://www.gem.wiki/Zueitina_power_station"/>
    <x v="12"/>
    <s v="Zueitina power station"/>
    <s v="محطة توليد كهرباء الزويتينة"/>
    <s v="GT1"/>
    <s v="NG/FO"/>
    <n v="50"/>
    <x v="0"/>
    <x v="1"/>
    <s v="not found"/>
    <s v="not found"/>
    <s v="not found"/>
    <m/>
    <x v="20"/>
    <m/>
    <n v="2026"/>
    <m/>
    <n v="30.955452000000001"/>
    <n v="20.116529"/>
    <s v="exact"/>
    <s v="Az-Zuwaytinah"/>
    <m/>
    <s v="Al Wahat"/>
    <m/>
    <x v="0"/>
    <s v="Northern Africa"/>
    <s v="WRI: WRI1023826"/>
    <m/>
    <s v="Al - Zwaitina Electricity Station, ZWITINA, Zwitina power station"/>
    <s v="power"/>
    <m/>
    <s v="power"/>
    <s v="1015284"/>
    <n v="1164193"/>
    <s v="L406159"/>
    <s v="G408462"/>
  </r>
  <r>
    <s v="https://www.gem.wiki/Zueitina_power_station"/>
    <x v="12"/>
    <s v="Zueitina power station"/>
    <s v="محطة توليد كهرباء الزويتينة"/>
    <s v="GT2"/>
    <s v="NG/FO"/>
    <n v="50"/>
    <x v="0"/>
    <x v="1"/>
    <s v="not found"/>
    <s v="not found"/>
    <s v="not found"/>
    <m/>
    <x v="20"/>
    <m/>
    <n v="2026"/>
    <m/>
    <n v="30.955452000000001"/>
    <n v="20.116529"/>
    <s v="exact"/>
    <s v="Az-Zuwaytinah"/>
    <m/>
    <s v="Al Wahat"/>
    <m/>
    <x v="0"/>
    <s v="Northern Africa"/>
    <s v="WRI: WRI1023826"/>
    <m/>
    <s v="Al - Zwaitina Electricity Station, ZWITINA, Zwitina power station"/>
    <s v="power"/>
    <m/>
    <s v="power"/>
    <s v="1015284"/>
    <n v="1164194"/>
    <s v="L406159"/>
    <s v="G408461"/>
  </r>
  <r>
    <s v="https://www.gem.wiki/Zueitina_power_station"/>
    <x v="12"/>
    <s v="Zueitina power station"/>
    <s v="محطة توليد كهرباء الزويتينة"/>
    <s v="GT3"/>
    <s v="NG/FO"/>
    <n v="50"/>
    <x v="0"/>
    <x v="1"/>
    <s v="not found"/>
    <s v="not found"/>
    <s v="not found"/>
    <m/>
    <x v="20"/>
    <m/>
    <n v="2026"/>
    <m/>
    <n v="30.955452000000001"/>
    <n v="20.116529"/>
    <s v="exact"/>
    <s v="Az-Zuwaytinah"/>
    <m/>
    <s v="Al Wahat"/>
    <m/>
    <x v="0"/>
    <s v="Northern Africa"/>
    <s v="WRI: WRI1023826"/>
    <m/>
    <s v="Al - Zwaitina Electricity Station, ZWITINA, Zwitina power station"/>
    <s v="power"/>
    <m/>
    <s v="power"/>
    <s v="1015284"/>
    <n v="1164195"/>
    <s v="L406159"/>
    <s v="G408460"/>
  </r>
  <r>
    <s v="https://www.gem.wiki/Zueitina_power_station"/>
    <x v="12"/>
    <s v="Zueitina power station"/>
    <s v="محطة توليد كهرباء الزويتينة"/>
    <s v="GT4"/>
    <s v="NG/FO"/>
    <n v="50"/>
    <x v="0"/>
    <x v="1"/>
    <s v="not found"/>
    <s v="not found"/>
    <s v="not found"/>
    <m/>
    <x v="20"/>
    <m/>
    <n v="2026"/>
    <m/>
    <n v="30.955452000000001"/>
    <n v="20.116529"/>
    <s v="exact"/>
    <s v="Az-Zuwaytinah"/>
    <m/>
    <s v="Al Wahat"/>
    <m/>
    <x v="0"/>
    <s v="Northern Africa"/>
    <s v="WRI: WRI1023826"/>
    <m/>
    <s v="Al - Zwaitina Electricity Station, ZWITINA, Zwitina power station"/>
    <s v="power"/>
    <m/>
    <s v="power"/>
    <s v="1015284"/>
    <n v="1164196"/>
    <s v="L406159"/>
    <s v="G408459"/>
  </r>
  <r>
    <s v="https://www.gem.wiki/Zueitina_power_station"/>
    <x v="12"/>
    <s v="Zueitina power station"/>
    <s v="محطة توليد كهرباء الزويتينة"/>
    <s v="GT5"/>
    <s v="NG/FO"/>
    <n v="285"/>
    <x v="0"/>
    <x v="1"/>
    <s v="not found"/>
    <s v="not found"/>
    <s v="not found"/>
    <m/>
    <x v="1"/>
    <m/>
    <m/>
    <m/>
    <n v="30.955452000000001"/>
    <n v="20.116529"/>
    <s v="exact"/>
    <s v="Az-Zuwaytinah"/>
    <m/>
    <s v="Al Wahat"/>
    <m/>
    <x v="0"/>
    <s v="Northern Africa"/>
    <s v="WRI: WRI1023826"/>
    <m/>
    <s v="Al - Zwaitina Electricity Station, ZWITINA, Zwitina power station"/>
    <s v="power"/>
    <m/>
    <s v="power"/>
    <s v="1015284"/>
    <n v="1227945"/>
    <s v="L406159"/>
    <s v="G408458"/>
  </r>
  <r>
    <s v="https://www.gem.wiki/Zueitina_power_station"/>
    <x v="12"/>
    <s v="Zueitina power station"/>
    <s v="محطة توليد كهرباء الزويتينة"/>
    <s v="GT6"/>
    <s v="NG/FO"/>
    <n v="285"/>
    <x v="0"/>
    <x v="1"/>
    <s v="not found"/>
    <m/>
    <s v="not found"/>
    <m/>
    <x v="1"/>
    <m/>
    <m/>
    <m/>
    <n v="30.955452000000001"/>
    <n v="20.116529"/>
    <s v="exact"/>
    <s v="Az-Zuwaytinah"/>
    <m/>
    <s v="Al Wahat"/>
    <m/>
    <x v="0"/>
    <s v="Northern Africa"/>
    <s v="WRI: WRI1023826"/>
    <m/>
    <s v="Al - Zwaitina Electricity Station, ZWITINA, Zwitina power station"/>
    <s v="power"/>
    <m/>
    <s v="power"/>
    <s v="1015284"/>
    <n v="1227946"/>
    <s v="L406159"/>
    <s v="G408457"/>
  </r>
  <r>
    <s v="https://www.gem.wiki/Kalabancoro_power_station"/>
    <x v="13"/>
    <s v="Kalabancoro power station"/>
    <m/>
    <s v="1"/>
    <s v="NG"/>
    <n v="65"/>
    <x v="4"/>
    <x v="1"/>
    <s v="not found"/>
    <s v="not found"/>
    <s v="not found"/>
    <m/>
    <x v="45"/>
    <m/>
    <m/>
    <m/>
    <n v="12.581205000000001"/>
    <n v="-8.0417070000000006"/>
    <s v="approximate"/>
    <s v="Kalabancoro"/>
    <m/>
    <s v="Bamako"/>
    <s v="Koulikoro"/>
    <x v="0"/>
    <s v="Sub-Saharan Africa"/>
    <m/>
    <m/>
    <m/>
    <m/>
    <m/>
    <m/>
    <m/>
    <m/>
    <s v="L407357"/>
    <s v="G409398"/>
  </r>
  <r>
    <s v="https://www.gem.wiki/Banda_Gas-to-Power_Project"/>
    <x v="14"/>
    <s v="Banda Gas-to-Power Project"/>
    <s v="محطة كهرباء حقل باندا"/>
    <s v="1"/>
    <s v="LNG/HFO"/>
    <n v="120"/>
    <x v="2"/>
    <x v="0"/>
    <s v="not found"/>
    <s v="not found"/>
    <s v="not found"/>
    <m/>
    <x v="7"/>
    <m/>
    <m/>
    <m/>
    <n v="18.047844999999999"/>
    <n v="-16.009381999999999"/>
    <s v="approximate"/>
    <s v="Nouakchott"/>
    <m/>
    <m/>
    <s v="Banda Gas-to-Power Project"/>
    <x v="0"/>
    <s v="Sub-Saharan Africa"/>
    <m/>
    <m/>
    <m/>
    <s v="power"/>
    <m/>
    <s v="power"/>
    <s v="1076034"/>
    <n v="1215961"/>
    <s v="L406843"/>
    <s v="G408005"/>
  </r>
  <r>
    <s v="https://www.gem.wiki/Guelbs_II_power_plant"/>
    <x v="14"/>
    <s v="Guelbs II power plant"/>
    <m/>
    <s v="1"/>
    <s v="FO"/>
    <n v="60"/>
    <x v="0"/>
    <x v="4"/>
    <s v="not found"/>
    <s v="not found"/>
    <s v="not found"/>
    <m/>
    <x v="43"/>
    <m/>
    <m/>
    <m/>
    <n v="22.732925000000002"/>
    <n v="-12.469976000000001"/>
    <s v="approximate"/>
    <s v="Zouérat"/>
    <m/>
    <m/>
    <s v="Tiris Zemmour"/>
    <x v="0"/>
    <s v="Sub-Saharan Africa"/>
    <m/>
    <m/>
    <m/>
    <s v="power"/>
    <s v="Iron &amp; Steel"/>
    <m/>
    <m/>
    <m/>
    <s v="L408666"/>
    <s v="G412251"/>
  </r>
  <r>
    <s v="https://www.gem.wiki/Nouadhibou_Thermal_power_plant"/>
    <x v="14"/>
    <s v="Nouadhibou Thermal power plant"/>
    <s v="محطة الطاقة الحرارية بنواذيبو"/>
    <s v="1"/>
    <s v="CR"/>
    <n v="120"/>
    <x v="0"/>
    <x v="4"/>
    <s v="not found"/>
    <s v="not found"/>
    <s v="not found"/>
    <m/>
    <x v="43"/>
    <m/>
    <m/>
    <m/>
    <n v="20.895399999999999"/>
    <n v="-17.057200000000002"/>
    <s v="exact"/>
    <s v="Nouadhibou"/>
    <m/>
    <m/>
    <s v="Ras Nouadhibou"/>
    <x v="0"/>
    <s v="Sub-Saharan Africa"/>
    <s v="WRI: WRI1023107"/>
    <m/>
    <m/>
    <m/>
    <m/>
    <m/>
    <m/>
    <m/>
    <s v="L408665"/>
    <s v="G412250"/>
  </r>
  <r>
    <s v="https://www.gem.wiki/Somolec_power_plant"/>
    <x v="14"/>
    <s v="Somolec power plant"/>
    <s v="محطة الطاقة المزدوجة الشمالية"/>
    <s v="1"/>
    <s v="NG"/>
    <n v="180"/>
    <x v="0"/>
    <x v="0"/>
    <s v="not found"/>
    <s v="not found"/>
    <s v="not found"/>
    <m/>
    <x v="13"/>
    <m/>
    <m/>
    <m/>
    <n v="18.046638000000002"/>
    <n v="-15.972550999999999"/>
    <s v="approximate"/>
    <s v="Nouakchott"/>
    <m/>
    <m/>
    <s v="Nouakchott"/>
    <x v="0"/>
    <s v="Sub-Saharan Africa"/>
    <m/>
    <m/>
    <m/>
    <s v="power"/>
    <m/>
    <s v="power"/>
    <s v="1107171"/>
    <n v="1247396"/>
    <s v="L408046"/>
    <s v="G411158"/>
  </r>
  <r>
    <s v="https://www.gem.wiki/Tasiast_Mine_power_plant"/>
    <x v="14"/>
    <s v="Tasiast Mine power plant"/>
    <m/>
    <s v="Phase 2"/>
    <s v="HFO/FO"/>
    <n v="60"/>
    <x v="0"/>
    <x v="4"/>
    <s v="not found"/>
    <s v="not found"/>
    <s v="not found"/>
    <m/>
    <x v="43"/>
    <m/>
    <m/>
    <m/>
    <n v="20.540572999999998"/>
    <n v="-15.529067"/>
    <s v="exact"/>
    <s v="Tasiast Mine"/>
    <m/>
    <m/>
    <s v="Akjoujt"/>
    <x v="0"/>
    <s v="Sub-Saharan Africa"/>
    <m/>
    <m/>
    <m/>
    <s v="power"/>
    <s v="Other Metals &amp; Mining"/>
    <m/>
    <s v="1104513"/>
    <n v="1289613"/>
    <s v="L408667"/>
    <s v="G412249"/>
  </r>
  <r>
    <s v="https://www.gem.wiki/Ain_Beni_Mathar_power_plant"/>
    <x v="15"/>
    <s v="Ain Beni Mathar power plant"/>
    <s v="محطة عين بني مطهر للطاقة الطاقة الحرارية الشمسية"/>
    <s v="1"/>
    <s v="LNG"/>
    <n v="470"/>
    <x v="0"/>
    <x v="2"/>
    <s v="not found"/>
    <s v="not found"/>
    <s v="not found"/>
    <m/>
    <x v="1"/>
    <m/>
    <m/>
    <s v="Abengoa Solar / ONE"/>
    <n v="34.070500000000003"/>
    <n v="-2.1049000000000002"/>
    <s v="exact"/>
    <s v="Ain Beni Mathar"/>
    <m/>
    <m/>
    <s v="Jerada"/>
    <x v="0"/>
    <s v="Northern Africa"/>
    <s v="WRI: WRI1023670"/>
    <m/>
    <s v="La Centrale d'Aïn Beni Mathar"/>
    <m/>
    <m/>
    <s v="power"/>
    <s v="1046602"/>
    <s v="1169382, 1206199, 1206200"/>
    <s v="L406161"/>
    <s v="G408004"/>
  </r>
  <r>
    <s v="https://www.gem.wiki/Dhar_Doum_CCGT_power_station"/>
    <x v="15"/>
    <s v="Dhar Doum CCGT power station"/>
    <m/>
    <s v="3"/>
    <s v="LNG"/>
    <n v="600"/>
    <x v="3"/>
    <x v="0"/>
    <s v="not found"/>
    <s v="not found"/>
    <s v="not found"/>
    <m/>
    <x v="53"/>
    <m/>
    <m/>
    <m/>
    <n v="35.056148999999998"/>
    <n v="-6.1991269999999998"/>
    <s v="approximate"/>
    <s v="Dhar Doum"/>
    <m/>
    <m/>
    <s v="Tangier-Tétouan-Al Hoceima"/>
    <x v="0"/>
    <s v="Northern Africa"/>
    <m/>
    <m/>
    <m/>
    <s v="power"/>
    <m/>
    <s v="power"/>
    <s v="not found"/>
    <s v="not found"/>
    <s v="L406964"/>
    <s v="G407989"/>
  </r>
  <r>
    <s v="https://www.gem.wiki/Dhar_Doum_CCGT_power_station"/>
    <x v="15"/>
    <s v="Dhar Doum CCGT power station"/>
    <m/>
    <s v="4"/>
    <s v="LNG"/>
    <n v="600"/>
    <x v="3"/>
    <x v="0"/>
    <s v="not found"/>
    <s v="not found"/>
    <s v="not found"/>
    <m/>
    <x v="53"/>
    <m/>
    <m/>
    <m/>
    <n v="35.056148999999998"/>
    <n v="-6.1991269999999998"/>
    <s v="approximate"/>
    <s v="Dhar Doum"/>
    <m/>
    <m/>
    <s v="Tangier-Tétouan-Al Hoceima"/>
    <x v="0"/>
    <s v="Northern Africa"/>
    <m/>
    <m/>
    <m/>
    <s v="power"/>
    <m/>
    <s v="power"/>
    <s v="not found"/>
    <s v="not found"/>
    <s v="L406964"/>
    <s v="G407988"/>
  </r>
  <r>
    <s v="https://www.gem.wiki/Jorf_Lasfar_CCGT_power_station"/>
    <x v="15"/>
    <s v="Jorf Lasfar CCGT power station"/>
    <s v="محطة كهرباء الجرف الاصفر الغازية المركبة"/>
    <s v="1"/>
    <s v="LNG"/>
    <n v="600"/>
    <x v="3"/>
    <x v="0"/>
    <s v="not found"/>
    <s v="not found"/>
    <s v="not found"/>
    <m/>
    <x v="53"/>
    <m/>
    <m/>
    <m/>
    <n v="33.161028999999999"/>
    <n v="-8.6248100000000001"/>
    <s v="approximate"/>
    <s v="Jorf Lasfar"/>
    <m/>
    <m/>
    <s v="Casablanca-Settat"/>
    <x v="0"/>
    <s v="Northern Africa"/>
    <m/>
    <m/>
    <m/>
    <s v="power"/>
    <m/>
    <s v="power"/>
    <s v="not found"/>
    <s v="not found"/>
    <s v="L406965"/>
    <s v="G407991"/>
  </r>
  <r>
    <s v="https://www.gem.wiki/Jorf_Lasfar_CCGT_power_station"/>
    <x v="15"/>
    <s v="Jorf Lasfar CCGT power station"/>
    <s v="محطة كهرباء الجرف الاصفر الغازية المركبة"/>
    <s v="2"/>
    <s v="LNG"/>
    <n v="600"/>
    <x v="3"/>
    <x v="0"/>
    <s v="not found"/>
    <s v="not found"/>
    <s v="not found"/>
    <m/>
    <x v="53"/>
    <m/>
    <m/>
    <m/>
    <n v="33.161028999999999"/>
    <n v="-8.6248100000000001"/>
    <s v="approximate"/>
    <s v="Jorf Lasfar"/>
    <m/>
    <m/>
    <s v="Casablanca-Settat"/>
    <x v="0"/>
    <s v="Northern Africa"/>
    <m/>
    <m/>
    <m/>
    <s v="power"/>
    <m/>
    <s v="power"/>
    <s v="not found"/>
    <s v="not found"/>
    <s v="L406965"/>
    <s v="G407990"/>
  </r>
  <r>
    <s v="https://www.gem.wiki/Kenitra_power_plant"/>
    <x v="15"/>
    <s v="Kenitra power plant"/>
    <s v="محطة القنيطرة لتوليد الكهرباء"/>
    <s v="1"/>
    <s v="HFO/FO"/>
    <n v="105"/>
    <x v="0"/>
    <x v="1"/>
    <s v="not found"/>
    <s v="not found"/>
    <s v="not found"/>
    <m/>
    <x v="39"/>
    <m/>
    <m/>
    <m/>
    <n v="34.344079999999998"/>
    <n v="-6.5709"/>
    <s v="exact"/>
    <s v="Kenitra"/>
    <m/>
    <m/>
    <s v="Rabat-Salé-Kénitra"/>
    <x v="0"/>
    <s v="Northern Africa"/>
    <m/>
    <m/>
    <m/>
    <m/>
    <m/>
    <m/>
    <s v="1024697"/>
    <n v="1227745"/>
    <s v="L408223"/>
    <s v="G411544"/>
  </r>
  <r>
    <s v="https://www.gem.wiki/Kenitra_power_plant"/>
    <x v="15"/>
    <s v="Kenitra power plant"/>
    <s v="محطة القنيطرة لتوليد الكهرباء"/>
    <s v="2"/>
    <s v="HFO/FO"/>
    <n v="105"/>
    <x v="0"/>
    <x v="1"/>
    <s v="not found"/>
    <s v="not found"/>
    <s v="not found"/>
    <m/>
    <x v="39"/>
    <m/>
    <m/>
    <m/>
    <n v="34.344079999999998"/>
    <n v="-6.5709"/>
    <s v="exact"/>
    <s v="Kenitra"/>
    <m/>
    <m/>
    <s v="Rabat-Salé-Kénitra"/>
    <x v="0"/>
    <s v="Northern Africa"/>
    <m/>
    <m/>
    <m/>
    <m/>
    <m/>
    <m/>
    <s v="1024697"/>
    <n v="1227746"/>
    <s v="L408223"/>
    <s v="G411543"/>
  </r>
  <r>
    <s v="https://www.gem.wiki/Kenitra_power_plant"/>
    <x v="15"/>
    <s v="Kenitra power plant"/>
    <s v="محطة القنيطرة لتوليد الكهرباء"/>
    <s v="3"/>
    <s v="HFO/FO"/>
    <n v="105"/>
    <x v="0"/>
    <x v="1"/>
    <s v="not found"/>
    <s v="not found"/>
    <s v="not found"/>
    <m/>
    <x v="39"/>
    <m/>
    <m/>
    <m/>
    <n v="34.344079999999998"/>
    <n v="-6.5709"/>
    <s v="exact"/>
    <s v="Kenitra"/>
    <m/>
    <m/>
    <s v="Rabat-Salé-Kénitra"/>
    <x v="0"/>
    <s v="Northern Africa"/>
    <m/>
    <m/>
    <m/>
    <m/>
    <m/>
    <m/>
    <s v="1024697"/>
    <n v="1227747"/>
    <s v="L408223"/>
    <s v="G411542"/>
  </r>
  <r>
    <s v="https://www.gem.wiki/Mohammedia_2_Power_Plant"/>
    <x v="15"/>
    <s v="Mohammedia 2 Power Plant"/>
    <s v="محطة المحمدية"/>
    <s v="1"/>
    <s v="HFO"/>
    <n v="100"/>
    <x v="0"/>
    <x v="1"/>
    <s v="not found"/>
    <s v="not found"/>
    <s v="not found"/>
    <m/>
    <x v="9"/>
    <m/>
    <m/>
    <m/>
    <n v="33.680860000000003"/>
    <n v="-7.4363000000000001"/>
    <s v="exact"/>
    <s v="Mohammedia Prefecture"/>
    <m/>
    <m/>
    <s v="Grand Casablanca Region"/>
    <x v="0"/>
    <s v="Northern Africa"/>
    <m/>
    <m/>
    <m/>
    <m/>
    <m/>
    <m/>
    <s v="1024700"/>
    <n v="1203387"/>
    <s v="L408224"/>
    <s v="G411537"/>
  </r>
  <r>
    <s v="https://www.gem.wiki/Mohammedia_2_Power_Plant"/>
    <x v="15"/>
    <s v="Mohammedia 2 Power Plant"/>
    <s v="محطة المحمدية"/>
    <s v="2"/>
    <s v="HFO"/>
    <n v="100"/>
    <x v="0"/>
    <x v="1"/>
    <s v="not found"/>
    <s v="not found"/>
    <s v="not found"/>
    <m/>
    <x v="9"/>
    <m/>
    <m/>
    <m/>
    <n v="33.680860000000003"/>
    <n v="-7.4363000000000001"/>
    <s v="exact"/>
    <s v="Mohammedia Prefecture"/>
    <m/>
    <m/>
    <s v="Grand Casablanca Region"/>
    <x v="0"/>
    <s v="Northern Africa"/>
    <m/>
    <m/>
    <m/>
    <m/>
    <m/>
    <m/>
    <s v="1024700"/>
    <n v="1203388"/>
    <s v="L408224"/>
    <s v="G411536"/>
  </r>
  <r>
    <s v="https://www.gem.wiki/Mohammedia_2_Power_Plant"/>
    <x v="15"/>
    <s v="Mohammedia 2 Power Plant"/>
    <s v="محطة المحمدية"/>
    <s v="3"/>
    <s v="HFO"/>
    <n v="100"/>
    <x v="0"/>
    <x v="1"/>
    <s v="not found"/>
    <s v="not found"/>
    <s v="not found"/>
    <m/>
    <x v="9"/>
    <m/>
    <m/>
    <m/>
    <n v="33.680860000000003"/>
    <n v="-7.4363000000000001"/>
    <s v="exact"/>
    <s v="Mohammedia Prefecture"/>
    <m/>
    <m/>
    <s v="Grand Casablanca Region"/>
    <x v="0"/>
    <s v="Northern Africa"/>
    <m/>
    <m/>
    <m/>
    <m/>
    <m/>
    <m/>
    <s v="1024700"/>
    <n v="1203389"/>
    <s v="L408224"/>
    <s v="G411535"/>
  </r>
  <r>
    <s v="https://www.gem.wiki/Mohammedia_power_station"/>
    <x v="15"/>
    <s v="Mohammedia power station"/>
    <s v="محطة المحمدية"/>
    <s v="1"/>
    <s v="CR"/>
    <n v="150"/>
    <x v="0"/>
    <x v="1"/>
    <s v="not found"/>
    <s v="not found"/>
    <s v="not found"/>
    <m/>
    <x v="32"/>
    <m/>
    <m/>
    <m/>
    <n v="33.681854399999999"/>
    <n v="-7.4347607"/>
    <s v="exact"/>
    <s v="Mohammedia Prefecture"/>
    <m/>
    <m/>
    <s v="Grand Casablanca Region"/>
    <x v="0"/>
    <s v="Northern Africa"/>
    <m/>
    <m/>
    <m/>
    <m/>
    <m/>
    <m/>
    <s v="1024700"/>
    <n v="1133510"/>
    <s v="L103056"/>
    <s v="G411539"/>
  </r>
  <r>
    <s v="https://www.gem.wiki/Mohammedia_power_station"/>
    <x v="15"/>
    <s v="Mohammedia power station"/>
    <s v="محطة المحمدية"/>
    <s v="2"/>
    <s v="CR"/>
    <n v="150"/>
    <x v="0"/>
    <x v="1"/>
    <s v="not found"/>
    <s v="not found"/>
    <s v="not found"/>
    <m/>
    <x v="32"/>
    <m/>
    <m/>
    <m/>
    <n v="33.681854399999999"/>
    <n v="-7.4347607"/>
    <s v="exact"/>
    <s v="Mohammedia Prefecture"/>
    <m/>
    <m/>
    <s v="Grand Casablanca Region"/>
    <x v="0"/>
    <s v="Northern Africa"/>
    <m/>
    <m/>
    <m/>
    <m/>
    <m/>
    <m/>
    <s v="1024700"/>
    <n v="1133511"/>
    <s v="L103056"/>
    <s v="G411538"/>
  </r>
  <r>
    <s v="https://www.gem.wiki/Tahaddart_power_plant"/>
    <x v="15"/>
    <s v="Tahaddart power plant"/>
    <s v="محطة كهرباء تهدارت ١"/>
    <s v="1"/>
    <s v="LNG"/>
    <n v="400"/>
    <x v="0"/>
    <x v="0"/>
    <s v="not found"/>
    <s v="not found"/>
    <s v="not found"/>
    <m/>
    <x v="21"/>
    <m/>
    <m/>
    <m/>
    <n v="35.589176999999999"/>
    <n v="-5.9866260000000002"/>
    <s v="exact"/>
    <s v="Houara"/>
    <m/>
    <m/>
    <s v="Tangier-Tétouan"/>
    <x v="0"/>
    <s v="Northern Africa"/>
    <s v="WRI: WRI1023677"/>
    <m/>
    <m/>
    <m/>
    <m/>
    <s v="power"/>
    <s v="1024682"/>
    <n v="1103553"/>
    <s v="L406163"/>
    <s v="G408001"/>
  </r>
  <r>
    <s v="https://www.gem.wiki/Tahaddart_power_plant"/>
    <x v="15"/>
    <s v="Tahaddart power plant"/>
    <s v="محطة كهرباء تهدارت ١"/>
    <s v="2"/>
    <s v="LNG"/>
    <n v="457"/>
    <x v="1"/>
    <x v="0"/>
    <s v="not found"/>
    <s v="not found"/>
    <s v="not found"/>
    <m/>
    <x v="43"/>
    <m/>
    <m/>
    <m/>
    <n v="35.589176999999999"/>
    <n v="-5.9866260000000002"/>
    <s v="exact"/>
    <s v="Houara"/>
    <m/>
    <m/>
    <s v="Tangier-Tétouan"/>
    <x v="0"/>
    <s v="Northern Africa"/>
    <m/>
    <m/>
    <m/>
    <m/>
    <m/>
    <s v="power"/>
    <s v="1024682"/>
    <m/>
    <s v="L406163"/>
    <s v="G411148"/>
  </r>
  <r>
    <s v="https://www.gem.wiki/Tan_Tan_power_plant"/>
    <x v="15"/>
    <s v="Tan Tan power plant"/>
    <s v="محطة توليد الطاقة بالفيول الثقيل بمدينة طانطان"/>
    <s v="1"/>
    <s v="D"/>
    <n v="116"/>
    <x v="0"/>
    <x v="4"/>
    <s v="not found"/>
    <s v="not found"/>
    <s v="not found"/>
    <m/>
    <x v="9"/>
    <m/>
    <m/>
    <m/>
    <n v="28.439050000000002"/>
    <n v="-11.09704"/>
    <s v="approximate"/>
    <s v="Tantan"/>
    <m/>
    <m/>
    <s v="Guelmim-Oued Noun"/>
    <x v="0"/>
    <s v="Northern Africa"/>
    <s v="WRI: WRI1023679"/>
    <m/>
    <m/>
    <m/>
    <m/>
    <m/>
    <s v="1069521"/>
    <n v="1203390"/>
    <s v="L408225"/>
    <s v="G411540"/>
  </r>
  <r>
    <s v="https://www.gem.wiki/Beluluane_power_station"/>
    <x v="16"/>
    <s v="Beluluane power station"/>
    <s v="Central Térmica de Beluluane"/>
    <s v="1"/>
    <s v="LNG"/>
    <n v="2000"/>
    <x v="2"/>
    <x v="0"/>
    <s v="not found"/>
    <s v="not found"/>
    <s v="not found"/>
    <s v="N"/>
    <x v="54"/>
    <m/>
    <m/>
    <m/>
    <n v="-26.039473999999998"/>
    <n v="32.326892000000001"/>
    <s v="approximate"/>
    <s v="Matola"/>
    <m/>
    <m/>
    <s v="Maputo"/>
    <x v="0"/>
    <s v="Sub-Saharan Africa"/>
    <m/>
    <m/>
    <m/>
    <m/>
    <m/>
    <m/>
    <s v="1128569"/>
    <n v="1299090"/>
    <s v="L406765"/>
    <s v="G407109"/>
  </r>
  <r>
    <s v="https://www.gem.wiki/Gigawatt_Park_power_station"/>
    <x v="16"/>
    <s v="Gigawatt Park power station"/>
    <m/>
    <s v="3"/>
    <s v="NG"/>
    <n v="119.6"/>
    <x v="0"/>
    <x v="4"/>
    <s v="not found"/>
    <s v="not found"/>
    <s v="not found"/>
    <s v="N"/>
    <x v="13"/>
    <m/>
    <m/>
    <m/>
    <n v="-24.651334391922699"/>
    <n v="32.135414006012098"/>
    <s v="exact"/>
    <s v="Ressano Garcia"/>
    <s v="Maputo"/>
    <m/>
    <s v="Maputo"/>
    <x v="0"/>
    <s v="Sub-Saharan Africa"/>
    <m/>
    <m/>
    <s v="Ressano Garcia Power Plant"/>
    <m/>
    <m/>
    <s v="none"/>
    <s v="1111175"/>
    <n v="1274052"/>
    <s v="L408164"/>
    <s v="G411363"/>
  </r>
  <r>
    <s v="https://www.gem.wiki/Karpowership_(Mozambique)_Mehmet_Bey_power_station"/>
    <x v="16"/>
    <s v="Karpowership (Mozambique) Mehmet Bey power station"/>
    <m/>
    <s v="1"/>
    <s v="LNG/FO"/>
    <n v="125"/>
    <x v="0"/>
    <x v="6"/>
    <s v="not found"/>
    <s v="not found"/>
    <s v="not found"/>
    <s v="N"/>
    <x v="34"/>
    <m/>
    <n v="2028"/>
    <m/>
    <n v="-14.554565"/>
    <n v="40.666173000000001"/>
    <s v="exact"/>
    <s v="Nacala"/>
    <m/>
    <m/>
    <s v="Nampula"/>
    <x v="0"/>
    <s v="Sub-Saharan Africa"/>
    <m/>
    <m/>
    <m/>
    <m/>
    <m/>
    <m/>
    <s v="1092015"/>
    <s v="1243493, 1260983"/>
    <s v="L407152"/>
    <s v="G408643"/>
  </r>
  <r>
    <s v="https://www.gem.wiki/Maputo_power_station"/>
    <x v="16"/>
    <s v="Maputo power station"/>
    <m/>
    <s v="1"/>
    <s v="NG"/>
    <n v="121"/>
    <x v="0"/>
    <x v="0"/>
    <s v="not found"/>
    <s v="not found"/>
    <s v="not found"/>
    <s v="N"/>
    <x v="34"/>
    <m/>
    <m/>
    <m/>
    <n v="-25.939299999999999"/>
    <n v="32.530062000000001"/>
    <s v="exact"/>
    <s v="Maputo"/>
    <m/>
    <m/>
    <s v="Maputo"/>
    <x v="0"/>
    <s v="Sub-Saharan Africa"/>
    <m/>
    <m/>
    <s v="Maputo Thermoelectric Power Plant, Maputo Thermal Power Plant"/>
    <m/>
    <m/>
    <m/>
    <s v="1100934"/>
    <s v="1257759, 1276062, 1276063"/>
    <s v="L406766"/>
    <s v="G407110"/>
  </r>
  <r>
    <s v="https://www.gem.wiki/Mozambique_LNG_power_station"/>
    <x v="16"/>
    <s v="Mozambique LNG power station"/>
    <m/>
    <s v="1"/>
    <s v="LNG"/>
    <n v="54"/>
    <x v="2"/>
    <x v="1"/>
    <s v="not found"/>
    <s v="not found"/>
    <s v="not found"/>
    <s v="N"/>
    <x v="40"/>
    <m/>
    <m/>
    <m/>
    <n v="-10.848144"/>
    <n v="40.508519999999997"/>
    <s v="approximate"/>
    <s v="Palma"/>
    <m/>
    <m/>
    <s v="Cabo Delgado"/>
    <x v="0"/>
    <s v="Sub-Saharan Africa"/>
    <m/>
    <m/>
    <s v="Area 1"/>
    <m/>
    <m/>
    <m/>
    <s v="1099013"/>
    <n v="1254691"/>
    <s v="L406767"/>
    <s v="G407111"/>
  </r>
  <r>
    <s v="https://www.gem.wiki/Mozambique_LNG_power_station"/>
    <x v="16"/>
    <s v="Mozambique LNG power station"/>
    <m/>
    <s v="2"/>
    <s v="LNG"/>
    <n v="54"/>
    <x v="2"/>
    <x v="1"/>
    <s v="not found"/>
    <s v="not found"/>
    <s v="not found"/>
    <s v="N"/>
    <x v="40"/>
    <m/>
    <m/>
    <m/>
    <n v="-10.848144"/>
    <n v="40.508519999999997"/>
    <s v="approximate"/>
    <s v="Palma"/>
    <m/>
    <m/>
    <s v="Cabo Delgado"/>
    <x v="0"/>
    <s v="Sub-Saharan Africa"/>
    <m/>
    <m/>
    <s v="Area 1"/>
    <m/>
    <m/>
    <m/>
    <s v="1099013"/>
    <n v="1307967"/>
    <s v="L406767"/>
    <s v="G407112"/>
  </r>
  <r>
    <s v="https://www.gem.wiki/Mozambique_LNG_power_station"/>
    <x v="16"/>
    <s v="Mozambique LNG power station"/>
    <m/>
    <s v="3"/>
    <s v="LNG"/>
    <n v="54"/>
    <x v="2"/>
    <x v="1"/>
    <s v="not found"/>
    <s v="not found"/>
    <s v="not found"/>
    <s v="N"/>
    <x v="40"/>
    <m/>
    <m/>
    <m/>
    <n v="-10.848144"/>
    <n v="40.508519999999997"/>
    <s v="approximate"/>
    <s v="Palma"/>
    <m/>
    <m/>
    <s v="Cabo Delgado"/>
    <x v="0"/>
    <s v="Sub-Saharan Africa"/>
    <m/>
    <m/>
    <s v="Area 1"/>
    <m/>
    <m/>
    <m/>
    <s v="1099013"/>
    <n v="1307968"/>
    <s v="L406767"/>
    <s v="G407113"/>
  </r>
  <r>
    <s v="https://www.gem.wiki/Mozambique_LNG_power_station"/>
    <x v="16"/>
    <s v="Mozambique LNG power station"/>
    <m/>
    <s v="4"/>
    <s v="LNG"/>
    <n v="54"/>
    <x v="2"/>
    <x v="1"/>
    <s v="not found"/>
    <s v="not found"/>
    <s v="not found"/>
    <s v="N"/>
    <x v="40"/>
    <m/>
    <m/>
    <m/>
    <n v="-10.848144"/>
    <n v="40.508519999999997"/>
    <s v="approximate"/>
    <s v="Palma"/>
    <m/>
    <m/>
    <s v="Cabo Delgado"/>
    <x v="0"/>
    <s v="Sub-Saharan Africa"/>
    <m/>
    <m/>
    <s v="Area 1"/>
    <m/>
    <m/>
    <m/>
    <s v="1099013"/>
    <n v="1307969"/>
    <s v="L406767"/>
    <s v="G407114"/>
  </r>
  <r>
    <s v="https://www.gem.wiki/Mozambique_LNG_power_station"/>
    <x v="16"/>
    <s v="Mozambique LNG power station"/>
    <m/>
    <s v="5"/>
    <s v="LNG"/>
    <n v="54"/>
    <x v="2"/>
    <x v="1"/>
    <s v="not found"/>
    <s v="not found"/>
    <s v="not found"/>
    <s v="N"/>
    <x v="40"/>
    <m/>
    <m/>
    <m/>
    <n v="-10.848144"/>
    <n v="40.508519999999997"/>
    <s v="approximate"/>
    <s v="Palma"/>
    <m/>
    <m/>
    <s v="Cabo Delgado"/>
    <x v="0"/>
    <s v="Sub-Saharan Africa"/>
    <m/>
    <m/>
    <s v="Area 1"/>
    <m/>
    <m/>
    <m/>
    <s v="1099013"/>
    <n v="1307970"/>
    <s v="L406767"/>
    <s v="G407115"/>
  </r>
  <r>
    <s v="https://www.gem.wiki/Mozambique_LNG_power_station"/>
    <x v="16"/>
    <s v="Mozambique LNG power station"/>
    <m/>
    <s v="6"/>
    <s v="LNG"/>
    <n v="54"/>
    <x v="2"/>
    <x v="1"/>
    <s v="not found"/>
    <s v="not found"/>
    <s v="not found"/>
    <s v="N"/>
    <x v="40"/>
    <m/>
    <m/>
    <m/>
    <n v="-10.848144"/>
    <n v="40.508519999999997"/>
    <s v="approximate"/>
    <s v="Palma"/>
    <m/>
    <m/>
    <s v="Cabo Delgado"/>
    <x v="0"/>
    <s v="Sub-Saharan Africa"/>
    <m/>
    <m/>
    <s v="Area 1"/>
    <m/>
    <m/>
    <m/>
    <s v="1099013"/>
    <n v="1307971"/>
    <s v="L406767"/>
    <s v="G407116"/>
  </r>
  <r>
    <s v="https://www.gem.wiki/Nacala_LNG_power_station"/>
    <x v="16"/>
    <s v="Nacala LNG power station"/>
    <m/>
    <s v="1"/>
    <s v="LNG"/>
    <n v="50"/>
    <x v="1"/>
    <x v="5"/>
    <s v="not found"/>
    <s v="not found"/>
    <s v="not found"/>
    <s v="N"/>
    <x v="49"/>
    <m/>
    <m/>
    <m/>
    <n v="-14.565273664177701"/>
    <n v="40.684989585636501"/>
    <s v="approximate"/>
    <s v="Nacala"/>
    <s v="Nampula"/>
    <m/>
    <s v="Nampula"/>
    <x v="0"/>
    <s v="Sub-Saharan Africa"/>
    <m/>
    <m/>
    <m/>
    <m/>
    <m/>
    <m/>
    <s v="1116998"/>
    <n v="1282711"/>
    <s v="L408165"/>
    <s v="G411362"/>
  </r>
  <r>
    <s v="https://www.gem.wiki/Nacala_LNG_power_station"/>
    <x v="16"/>
    <s v="Nacala LNG power station"/>
    <m/>
    <s v="2"/>
    <s v="LNG"/>
    <n v="200"/>
    <x v="3"/>
    <x v="5"/>
    <s v="not found"/>
    <s v="not found"/>
    <s v="not found"/>
    <s v="N"/>
    <x v="7"/>
    <m/>
    <m/>
    <m/>
    <n v="-14.565273664177701"/>
    <n v="40.684989585636501"/>
    <s v="approximate"/>
    <s v="Nacala"/>
    <s v="Nampula"/>
    <m/>
    <s v="Nampula"/>
    <x v="0"/>
    <s v="Sub-Saharan Africa"/>
    <m/>
    <m/>
    <m/>
    <m/>
    <m/>
    <m/>
    <s v="1116998"/>
    <n v="1313809"/>
    <s v="L408165"/>
    <s v="G411361"/>
  </r>
  <r>
    <s v="https://www.gem.wiki/Palma_Gas_Thermal_power_plant"/>
    <x v="16"/>
    <s v="Palma Gas Thermal power plant"/>
    <m/>
    <s v="1-1"/>
    <s v="NG"/>
    <n v="75"/>
    <x v="5"/>
    <x v="5"/>
    <s v="not found"/>
    <s v="not found"/>
    <s v="not found"/>
    <s v="N"/>
    <x v="45"/>
    <m/>
    <m/>
    <m/>
    <n v="-10.7737307"/>
    <n v="40.469341300000004"/>
    <s v="approximate"/>
    <s v="Palma"/>
    <m/>
    <m/>
    <s v="Cabo Delgado"/>
    <x v="0"/>
    <s v="Sub-Saharan Africa"/>
    <m/>
    <m/>
    <m/>
    <m/>
    <m/>
    <m/>
    <s v="not found"/>
    <s v="not found"/>
    <s v="L406768"/>
    <s v="G407117"/>
  </r>
  <r>
    <s v="https://www.gem.wiki/Rovuma_Gas_power_station"/>
    <x v="16"/>
    <s v="Rovuma Gas power station"/>
    <m/>
    <s v="1"/>
    <s v="LNG"/>
    <n v="250"/>
    <x v="2"/>
    <x v="5"/>
    <s v="not found"/>
    <s v="not found"/>
    <s v="not found"/>
    <s v="N"/>
    <x v="49"/>
    <m/>
    <m/>
    <m/>
    <n v="-14.567159"/>
    <n v="40.684632999999998"/>
    <s v="approximate"/>
    <s v="Nacala"/>
    <m/>
    <m/>
    <s v="Nampula"/>
    <x v="0"/>
    <s v="Sub-Saharan Africa"/>
    <m/>
    <m/>
    <s v="NACALA LNG-TO-POWERSHIP® PROJECT"/>
    <m/>
    <m/>
    <m/>
    <s v="1138435"/>
    <n v="1312656"/>
    <s v="L406769"/>
    <s v="G407118"/>
  </r>
  <r>
    <s v="https://www.gem.wiki/Temane_power_station"/>
    <x v="16"/>
    <s v="Temane power station"/>
    <s v="Central Térmica de Temane (CTT)"/>
    <s v="1"/>
    <s v="NG"/>
    <n v="450"/>
    <x v="1"/>
    <x v="0"/>
    <s v="not found"/>
    <s v="not found"/>
    <s v="not found"/>
    <s v="N"/>
    <x v="7"/>
    <m/>
    <m/>
    <m/>
    <n v="-21.755184"/>
    <n v="35.062531"/>
    <s v="approximate"/>
    <s v="Temane"/>
    <m/>
    <m/>
    <s v="Inhambane"/>
    <x v="0"/>
    <s v="Sub-Saharan Africa"/>
    <m/>
    <m/>
    <m/>
    <m/>
    <m/>
    <m/>
    <s v="1117266"/>
    <s v="1283161, 1308612, 1308611, 1308613, 1308614, 1308617, 1308615, 1308616, 1308618"/>
    <s v="L406770"/>
    <s v="G407119"/>
  </r>
  <r>
    <s v="https://www.gem.wiki/Anixas_II_power_station"/>
    <x v="17"/>
    <s v="Anixas II power station"/>
    <m/>
    <s v="1"/>
    <s v="HFO/NG"/>
    <n v="50"/>
    <x v="2"/>
    <x v="1"/>
    <s v="not found"/>
    <s v="not found"/>
    <s v="not found"/>
    <s v="N"/>
    <x v="49"/>
    <m/>
    <m/>
    <m/>
    <n v="-22.9399079710305"/>
    <n v="14.516442436069701"/>
    <s v="approximate"/>
    <s v="Walvis Bay"/>
    <m/>
    <m/>
    <m/>
    <x v="0"/>
    <s v="Sub-Saharan Africa"/>
    <m/>
    <m/>
    <m/>
    <m/>
    <m/>
    <m/>
    <s v="1086230"/>
    <n v="1308956"/>
    <s v="L408173"/>
    <s v="G411360"/>
  </r>
  <r>
    <s v="https://www.gem.wiki/Arandis_Erongo_power_station"/>
    <x v="17"/>
    <s v="Arandis Erongo power station"/>
    <m/>
    <s v="1"/>
    <s v="LNG"/>
    <n v="250"/>
    <x v="5"/>
    <x v="5"/>
    <s v="not found"/>
    <s v="not found"/>
    <s v="not found"/>
    <s v="N"/>
    <x v="45"/>
    <m/>
    <m/>
    <m/>
    <n v="-22.416667"/>
    <n v="14.966666999999999"/>
    <s v="approximate"/>
    <s v="Arandis"/>
    <m/>
    <m/>
    <s v="Erongo"/>
    <x v="0"/>
    <s v="Sub-Saharan Africa"/>
    <m/>
    <m/>
    <m/>
    <m/>
    <m/>
    <m/>
    <s v="1086229"/>
    <m/>
    <s v="L103084"/>
    <s v="G407120"/>
  </r>
  <r>
    <s v="https://www.gem.wiki/Kudu_power_station"/>
    <x v="17"/>
    <s v="Kudu power station"/>
    <m/>
    <s v="1"/>
    <s v="NG"/>
    <n v="443"/>
    <x v="2"/>
    <x v="0"/>
    <s v="not found"/>
    <s v="not found"/>
    <s v="not found"/>
    <s v="N"/>
    <x v="54"/>
    <m/>
    <m/>
    <m/>
    <n v="-28.450437999999998"/>
    <n v="16.246312"/>
    <s v="approximate"/>
    <s v="Uubvlei"/>
    <m/>
    <m/>
    <s v="Karas"/>
    <x v="0"/>
    <s v="Sub-Saharan Africa"/>
    <m/>
    <m/>
    <m/>
    <m/>
    <m/>
    <m/>
    <s v="1039232"/>
    <n v="1160079"/>
    <s v="L406771"/>
    <s v="G407121"/>
  </r>
  <r>
    <s v="https://www.gem.wiki/ALSCON_Smelter_power_plant"/>
    <x v="18"/>
    <s v="ALSCON Smelter power plant"/>
    <m/>
    <s v="1"/>
    <s v="NG"/>
    <n v="90"/>
    <x v="7"/>
    <x v="1"/>
    <s v="not found"/>
    <s v="not found"/>
    <s v="not found"/>
    <m/>
    <x v="44"/>
    <m/>
    <m/>
    <m/>
    <n v="4.5687340000000001"/>
    <n v="7.573493"/>
    <s v="exact"/>
    <s v="Ikot Abasi"/>
    <m/>
    <m/>
    <s v="Akwa Ibom"/>
    <x v="0"/>
    <s v="Sub-Saharan Africa"/>
    <m/>
    <m/>
    <m/>
    <s v="power"/>
    <s v="Aluminum"/>
    <s v="power"/>
    <s v="1010081"/>
    <n v="1101658"/>
    <s v="L406778"/>
    <s v="G407141"/>
  </r>
  <r>
    <s v="https://www.gem.wiki/ALSCON_Smelter_power_plant"/>
    <x v="18"/>
    <s v="ALSCON Smelter power plant"/>
    <m/>
    <s v="2"/>
    <s v="NG"/>
    <n v="90"/>
    <x v="7"/>
    <x v="1"/>
    <s v="not found"/>
    <s v="not found"/>
    <s v="not found"/>
    <m/>
    <x v="44"/>
    <m/>
    <m/>
    <m/>
    <n v="4.5687340000000001"/>
    <n v="7.573493"/>
    <s v="exact"/>
    <s v="Ikot Abasi"/>
    <m/>
    <m/>
    <s v="Akwa Ibom"/>
    <x v="0"/>
    <s v="Sub-Saharan Africa"/>
    <m/>
    <m/>
    <m/>
    <s v="power"/>
    <s v="Aluminum"/>
    <s v="power"/>
    <s v="1010081"/>
    <n v="1101659"/>
    <s v="L406778"/>
    <s v="G407142"/>
  </r>
  <r>
    <s v="https://www.gem.wiki/ALSCON_Smelter_power_plant"/>
    <x v="18"/>
    <s v="ALSCON Smelter power plant"/>
    <m/>
    <s v="2-1"/>
    <s v="NG"/>
    <n v="100"/>
    <x v="3"/>
    <x v="1"/>
    <s v="not found"/>
    <s v="not found"/>
    <s v="not found"/>
    <m/>
    <x v="7"/>
    <m/>
    <m/>
    <m/>
    <n v="4.5687340000000001"/>
    <n v="7.573493"/>
    <s v="exact"/>
    <s v="Ikot Abasi"/>
    <m/>
    <m/>
    <s v="Akwa Ibom"/>
    <x v="0"/>
    <s v="Sub-Saharan Africa"/>
    <m/>
    <m/>
    <m/>
    <s v="power"/>
    <s v="Aluminum"/>
    <s v="power"/>
    <s v="1010081"/>
    <m/>
    <s v="L406778"/>
    <s v="G409660"/>
  </r>
  <r>
    <s v="https://www.gem.wiki/ALSCON_Smelter_power_plant"/>
    <x v="18"/>
    <s v="ALSCON Smelter power plant"/>
    <m/>
    <s v="3"/>
    <s v="NG"/>
    <n v="90"/>
    <x v="7"/>
    <x v="1"/>
    <s v="not found"/>
    <s v="not found"/>
    <s v="not found"/>
    <m/>
    <x v="44"/>
    <m/>
    <m/>
    <m/>
    <n v="4.5687340000000001"/>
    <n v="7.573493"/>
    <s v="exact"/>
    <s v="Ikot Abasi"/>
    <m/>
    <m/>
    <s v="Akwa Ibom"/>
    <x v="0"/>
    <s v="Sub-Saharan Africa"/>
    <m/>
    <m/>
    <m/>
    <s v="power"/>
    <s v="Aluminum"/>
    <s v="power"/>
    <s v="1010081"/>
    <n v="1101660"/>
    <s v="L406778"/>
    <s v="G407143"/>
  </r>
  <r>
    <s v="https://www.gem.wiki/ALSCON_Smelter_power_plant"/>
    <x v="18"/>
    <s v="ALSCON Smelter power plant"/>
    <m/>
    <s v="3-1"/>
    <s v="NG"/>
    <n v="130"/>
    <x v="3"/>
    <x v="1"/>
    <s v="not found"/>
    <s v="not found"/>
    <s v="not found"/>
    <m/>
    <x v="54"/>
    <m/>
    <m/>
    <m/>
    <n v="4.5687340000000001"/>
    <n v="7.573493"/>
    <s v="exact"/>
    <s v="Ikot Abasi"/>
    <m/>
    <m/>
    <s v="Akwa Ibom"/>
    <x v="0"/>
    <s v="Sub-Saharan Africa"/>
    <m/>
    <m/>
    <m/>
    <s v="power"/>
    <s v="Aluminum"/>
    <s v="power"/>
    <s v="1010081"/>
    <m/>
    <s v="L406778"/>
    <s v="G409659"/>
  </r>
  <r>
    <s v="https://www.gem.wiki/ALSCON_Smelter_power_plant"/>
    <x v="18"/>
    <s v="ALSCON Smelter power plant"/>
    <m/>
    <s v="3-2"/>
    <s v="NG"/>
    <n v="130"/>
    <x v="3"/>
    <x v="1"/>
    <s v="not found"/>
    <s v="not found"/>
    <s v="not found"/>
    <m/>
    <x v="54"/>
    <m/>
    <m/>
    <m/>
    <n v="4.5687340000000001"/>
    <n v="7.573493"/>
    <s v="exact"/>
    <s v="Ikot Abasi"/>
    <m/>
    <m/>
    <s v="Akwa Ibom"/>
    <x v="0"/>
    <s v="Sub-Saharan Africa"/>
    <m/>
    <m/>
    <m/>
    <s v="power"/>
    <s v="Aluminum"/>
    <s v="power"/>
    <s v="1010081"/>
    <m/>
    <s v="L406778"/>
    <s v="G409658"/>
  </r>
  <r>
    <s v="https://www.gem.wiki/ALSCON_Smelter_power_plant"/>
    <x v="18"/>
    <s v="ALSCON Smelter power plant"/>
    <m/>
    <s v="4"/>
    <s v="NG"/>
    <n v="90"/>
    <x v="7"/>
    <x v="1"/>
    <s v="not found"/>
    <s v="not found"/>
    <s v="not found"/>
    <m/>
    <x v="44"/>
    <m/>
    <m/>
    <m/>
    <n v="4.5687340000000001"/>
    <n v="7.573493"/>
    <s v="exact"/>
    <s v="Ikot Abasi"/>
    <m/>
    <m/>
    <s v="Akwa Ibom"/>
    <x v="0"/>
    <s v="Sub-Saharan Africa"/>
    <m/>
    <m/>
    <m/>
    <s v="power"/>
    <s v="Aluminum"/>
    <s v="power"/>
    <s v="1010081"/>
    <n v="1101661"/>
    <s v="L406778"/>
    <s v="G407144"/>
  </r>
  <r>
    <s v="https://www.gem.wiki/ALSCON_Smelter_power_plant"/>
    <x v="18"/>
    <s v="ALSCON Smelter power plant"/>
    <m/>
    <s v="5"/>
    <s v="NG"/>
    <n v="90"/>
    <x v="0"/>
    <x v="1"/>
    <s v="not found"/>
    <s v="not found"/>
    <s v="not found"/>
    <m/>
    <x v="44"/>
    <m/>
    <m/>
    <m/>
    <n v="4.5687340000000001"/>
    <n v="7.573493"/>
    <s v="exact"/>
    <s v="Ikot Abasi"/>
    <m/>
    <m/>
    <s v="Akwa Ibom"/>
    <x v="0"/>
    <s v="Sub-Saharan Africa"/>
    <m/>
    <m/>
    <m/>
    <s v="power"/>
    <s v="Aluminum"/>
    <s v="power"/>
    <s v="1010081"/>
    <n v="1101662"/>
    <s v="L406778"/>
    <s v="G407145"/>
  </r>
  <r>
    <s v="https://www.gem.wiki/ALSCON_Smelter_power_plant"/>
    <x v="18"/>
    <s v="ALSCON Smelter power plant"/>
    <m/>
    <s v="6"/>
    <s v="NG"/>
    <n v="90"/>
    <x v="0"/>
    <x v="1"/>
    <s v="not found"/>
    <s v="not found"/>
    <s v="not found"/>
    <m/>
    <x v="44"/>
    <m/>
    <m/>
    <m/>
    <n v="4.5687340000000001"/>
    <n v="7.573493"/>
    <s v="exact"/>
    <s v="Ikot Abasi"/>
    <m/>
    <m/>
    <s v="Akwa Ibom"/>
    <x v="0"/>
    <s v="Sub-Saharan Africa"/>
    <m/>
    <m/>
    <m/>
    <s v="power"/>
    <s v="Aluminum"/>
    <s v="power"/>
    <s v="1010081"/>
    <n v="1101663"/>
    <s v="L406778"/>
    <s v="G407146"/>
  </r>
  <r>
    <s v="https://www.gem.wiki/Abuja_power_station"/>
    <x v="18"/>
    <s v="Abuja power station"/>
    <m/>
    <s v="1"/>
    <s v="NG"/>
    <n v="450"/>
    <x v="1"/>
    <x v="0"/>
    <s v="not found"/>
    <s v="not found"/>
    <s v="not found"/>
    <m/>
    <x v="55"/>
    <m/>
    <m/>
    <m/>
    <n v="8.9396959999999996"/>
    <n v="7.0768259999999996"/>
    <s v="approximate"/>
    <s v="Gwagwalada"/>
    <s v="Abuja"/>
    <m/>
    <s v="Federal Capital Territory"/>
    <x v="0"/>
    <s v="Sub-Saharan Africa"/>
    <m/>
    <m/>
    <m/>
    <m/>
    <m/>
    <m/>
    <s v="1131351"/>
    <m/>
    <s v="L406772"/>
    <s v="G407122"/>
  </r>
  <r>
    <s v="https://www.gem.wiki/Abuja_power_station"/>
    <x v="18"/>
    <s v="Abuja power station"/>
    <m/>
    <s v="2"/>
    <s v="NG"/>
    <n v="450"/>
    <x v="2"/>
    <x v="0"/>
    <s v="not found"/>
    <s v="not found"/>
    <s v="not found"/>
    <m/>
    <x v="55"/>
    <m/>
    <m/>
    <m/>
    <n v="8.9396959999999996"/>
    <n v="7.0768259999999996"/>
    <s v="approximate"/>
    <s v="Gwagwalada"/>
    <s v="Abuja"/>
    <m/>
    <s v="Federal Capital Territory"/>
    <x v="0"/>
    <s v="Sub-Saharan Africa"/>
    <m/>
    <m/>
    <m/>
    <m/>
    <m/>
    <m/>
    <s v="1131351"/>
    <m/>
    <s v="L406772"/>
    <s v="G407123"/>
  </r>
  <r>
    <s v="https://www.gem.wiki/Abuja_power_station"/>
    <x v="18"/>
    <s v="Abuja power station"/>
    <m/>
    <s v="3"/>
    <s v="NG"/>
    <n v="450"/>
    <x v="2"/>
    <x v="0"/>
    <s v="not found"/>
    <s v="not found"/>
    <s v="not found"/>
    <m/>
    <x v="55"/>
    <m/>
    <m/>
    <m/>
    <n v="8.9396959999999996"/>
    <n v="7.0768259999999996"/>
    <s v="approximate"/>
    <s v="Gwagwalada"/>
    <s v="Abuja"/>
    <m/>
    <s v="Federal Capital Territory"/>
    <x v="0"/>
    <s v="Sub-Saharan Africa"/>
    <m/>
    <m/>
    <m/>
    <m/>
    <m/>
    <m/>
    <s v="1131351"/>
    <m/>
    <s v="L406772"/>
    <s v="G407124"/>
  </r>
  <r>
    <s v="https://www.gem.wiki/Afam_(FIPL)_power_station"/>
    <x v="18"/>
    <s v="Afam (FIPL) power station"/>
    <m/>
    <s v="1"/>
    <s v="NG"/>
    <n v="180"/>
    <x v="0"/>
    <x v="1"/>
    <s v="not found"/>
    <s v="not found"/>
    <s v="not found"/>
    <m/>
    <x v="17"/>
    <m/>
    <m/>
    <m/>
    <n v="4.8349869999999999"/>
    <n v="7.2265290000000002"/>
    <s v="exact"/>
    <s v="Afam"/>
    <s v="Okoloma"/>
    <m/>
    <s v="Rivers"/>
    <x v="0"/>
    <s v="Sub-Saharan Africa"/>
    <m/>
    <m/>
    <m/>
    <m/>
    <m/>
    <m/>
    <s v="1088739"/>
    <n v="1226936"/>
    <s v="L406773"/>
    <s v="G407125"/>
  </r>
  <r>
    <s v="https://www.gem.wiki/Afam_(FIPL)_power_station"/>
    <x v="18"/>
    <s v="Afam (FIPL) power station"/>
    <m/>
    <s v="2"/>
    <s v="NG"/>
    <n v="180"/>
    <x v="0"/>
    <x v="1"/>
    <s v="not found"/>
    <s v="not found"/>
    <s v="not found"/>
    <m/>
    <x v="30"/>
    <m/>
    <m/>
    <m/>
    <n v="4.8349869999999999"/>
    <n v="7.2265290000000002"/>
    <s v="exact"/>
    <s v="Afam"/>
    <s v="Okoloma"/>
    <m/>
    <s v="Rivers"/>
    <x v="0"/>
    <s v="Sub-Saharan Africa"/>
    <m/>
    <m/>
    <m/>
    <m/>
    <m/>
    <m/>
    <s v="1088739"/>
    <n v="1237760"/>
    <s v="L406773"/>
    <s v="G407126"/>
  </r>
  <r>
    <s v="https://www.gem.wiki/Afam_IV_power_station"/>
    <x v="18"/>
    <s v="Afam IV power station"/>
    <m/>
    <s v="1"/>
    <s v="NG"/>
    <n v="75"/>
    <x v="0"/>
    <x v="1"/>
    <s v="not found"/>
    <s v="not found"/>
    <s v="not found"/>
    <m/>
    <x v="26"/>
    <m/>
    <m/>
    <m/>
    <n v="4.8517609999999998"/>
    <n v="7.2534999999999998"/>
    <s v="exact"/>
    <s v="Afam"/>
    <s v="Okoloma"/>
    <m/>
    <s v="Rivers"/>
    <x v="0"/>
    <s v="Sub-Saharan Africa"/>
    <m/>
    <m/>
    <m/>
    <m/>
    <m/>
    <m/>
    <s v="1023938"/>
    <n v="1100484"/>
    <s v="L406774"/>
    <s v="G407127"/>
  </r>
  <r>
    <s v="https://www.gem.wiki/Afam_IV_power_station"/>
    <x v="18"/>
    <s v="Afam IV power station"/>
    <m/>
    <s v="2"/>
    <s v="NG"/>
    <n v="75"/>
    <x v="0"/>
    <x v="1"/>
    <s v="not found"/>
    <s v="not found"/>
    <s v="not found"/>
    <m/>
    <x v="26"/>
    <m/>
    <m/>
    <m/>
    <n v="4.8517609999999998"/>
    <n v="7.2534999999999998"/>
    <s v="exact"/>
    <s v="Afam"/>
    <s v="Okoloma"/>
    <m/>
    <s v="Rivers"/>
    <x v="0"/>
    <s v="Sub-Saharan Africa"/>
    <m/>
    <m/>
    <m/>
    <m/>
    <m/>
    <m/>
    <s v="1023938"/>
    <n v="1100485"/>
    <s v="L406774"/>
    <s v="G407128"/>
  </r>
  <r>
    <s v="https://www.gem.wiki/Afam_IV_power_station"/>
    <x v="18"/>
    <s v="Afam IV power station"/>
    <m/>
    <s v="3"/>
    <s v="NG"/>
    <n v="75"/>
    <x v="0"/>
    <x v="1"/>
    <s v="not found"/>
    <s v="not found"/>
    <s v="not found"/>
    <m/>
    <x v="26"/>
    <m/>
    <m/>
    <m/>
    <n v="4.8517609999999998"/>
    <n v="7.2534999999999998"/>
    <s v="exact"/>
    <s v="Afam"/>
    <s v="Okoloma"/>
    <m/>
    <s v="Rivers"/>
    <x v="0"/>
    <s v="Sub-Saharan Africa"/>
    <m/>
    <m/>
    <m/>
    <m/>
    <m/>
    <m/>
    <s v="1023938"/>
    <n v="1100486"/>
    <s v="L406774"/>
    <s v="G407129"/>
  </r>
  <r>
    <s v="https://www.gem.wiki/Afam_IV_power_station"/>
    <x v="18"/>
    <s v="Afam IV power station"/>
    <m/>
    <s v="4"/>
    <s v="NG"/>
    <n v="75"/>
    <x v="0"/>
    <x v="1"/>
    <s v="not found"/>
    <s v="not found"/>
    <s v="not found"/>
    <m/>
    <x v="26"/>
    <m/>
    <m/>
    <m/>
    <n v="4.8517609999999998"/>
    <n v="7.2534999999999998"/>
    <s v="exact"/>
    <s v="Afam"/>
    <s v="Okoloma"/>
    <m/>
    <s v="Rivers"/>
    <x v="0"/>
    <s v="Sub-Saharan Africa"/>
    <m/>
    <m/>
    <m/>
    <m/>
    <m/>
    <m/>
    <s v="1023938"/>
    <n v="1100487"/>
    <s v="L406774"/>
    <s v="G407130"/>
  </r>
  <r>
    <s v="https://www.gem.wiki/Afam_IV_power_station"/>
    <x v="18"/>
    <s v="Afam IV power station"/>
    <m/>
    <s v="5"/>
    <s v="NG"/>
    <n v="75"/>
    <x v="0"/>
    <x v="1"/>
    <s v="not found"/>
    <s v="not found"/>
    <s v="not found"/>
    <m/>
    <x v="26"/>
    <m/>
    <m/>
    <m/>
    <n v="4.8517609999999998"/>
    <n v="7.2534999999999998"/>
    <s v="exact"/>
    <s v="Afam"/>
    <s v="Okoloma"/>
    <m/>
    <s v="Rivers"/>
    <x v="0"/>
    <s v="Sub-Saharan Africa"/>
    <m/>
    <m/>
    <m/>
    <m/>
    <m/>
    <m/>
    <s v="1023938"/>
    <n v="1100488"/>
    <s v="L406774"/>
    <s v="G407131"/>
  </r>
  <r>
    <s v="https://www.gem.wiki/Afam_IV_power_station"/>
    <x v="18"/>
    <s v="Afam IV power station"/>
    <m/>
    <s v="6"/>
    <s v="NG"/>
    <n v="75"/>
    <x v="0"/>
    <x v="1"/>
    <s v="not found"/>
    <s v="not found"/>
    <s v="not found"/>
    <m/>
    <x v="26"/>
    <m/>
    <m/>
    <m/>
    <n v="4.8517609999999998"/>
    <n v="7.2534999999999998"/>
    <s v="exact"/>
    <s v="Afam"/>
    <s v="Okoloma"/>
    <m/>
    <s v="Rivers"/>
    <x v="0"/>
    <s v="Sub-Saharan Africa"/>
    <m/>
    <m/>
    <m/>
    <m/>
    <m/>
    <m/>
    <s v="1023938"/>
    <n v="1100489"/>
    <s v="L406774"/>
    <s v="G407132"/>
  </r>
  <r>
    <s v="https://www.gem.wiki/Afam_V_power_station"/>
    <x v="18"/>
    <s v="Afam V power station"/>
    <m/>
    <s v="1"/>
    <s v="NG"/>
    <n v="138"/>
    <x v="0"/>
    <x v="1"/>
    <s v="not found"/>
    <s v="not found"/>
    <s v="not found"/>
    <m/>
    <x v="10"/>
    <m/>
    <m/>
    <m/>
    <n v="4.8517609999999998"/>
    <n v="7.2534999999999998"/>
    <s v="exact"/>
    <s v="Afam"/>
    <s v="Okoloma"/>
    <m/>
    <s v="Rivers"/>
    <x v="0"/>
    <s v="Sub-Saharan Africa"/>
    <m/>
    <m/>
    <m/>
    <m/>
    <m/>
    <m/>
    <s v="1023938"/>
    <n v="1173182"/>
    <s v="L406775"/>
    <s v="G407133"/>
  </r>
  <r>
    <s v="https://www.gem.wiki/Afam_V_power_station"/>
    <x v="18"/>
    <s v="Afam V power station"/>
    <m/>
    <s v="2"/>
    <s v="NG"/>
    <n v="138"/>
    <x v="0"/>
    <x v="1"/>
    <s v="not found"/>
    <s v="not found"/>
    <s v="not found"/>
    <m/>
    <x v="10"/>
    <m/>
    <m/>
    <m/>
    <n v="4.8517609999999998"/>
    <n v="7.2534999999999998"/>
    <s v="exact"/>
    <s v="Afam"/>
    <s v="Okoloma"/>
    <m/>
    <s v="Rivers"/>
    <x v="0"/>
    <s v="Sub-Saharan Africa"/>
    <m/>
    <m/>
    <m/>
    <m/>
    <m/>
    <m/>
    <s v="1023938"/>
    <n v="1173256"/>
    <s v="L406775"/>
    <s v="G407134"/>
  </r>
  <r>
    <s v="https://www.gem.wiki/Afam_VI_power_station"/>
    <x v="18"/>
    <s v="Afam VI power station"/>
    <m/>
    <s v="CC1"/>
    <s v="NG"/>
    <n v="650"/>
    <x v="0"/>
    <x v="0"/>
    <s v="not found"/>
    <s v="not found"/>
    <s v="not found"/>
    <m/>
    <x v="47"/>
    <m/>
    <m/>
    <m/>
    <n v="4.8495270000000001"/>
    <n v="7.2569330000000001"/>
    <s v="exact"/>
    <s v="Afam"/>
    <s v="Okoloma"/>
    <m/>
    <s v="Rivers"/>
    <x v="0"/>
    <s v="Sub-Saharan Africa"/>
    <m/>
    <m/>
    <m/>
    <m/>
    <m/>
    <m/>
    <s v="1053866"/>
    <n v="1187913"/>
    <s v="L406776"/>
    <s v="G407135"/>
  </r>
  <r>
    <s v="https://www.gem.wiki/Agura_power_station"/>
    <x v="18"/>
    <s v="Agura power station"/>
    <m/>
    <s v="1-1"/>
    <s v="NG"/>
    <n v="165"/>
    <x v="3"/>
    <x v="1"/>
    <s v="not found"/>
    <s v="not found"/>
    <s v="not found"/>
    <m/>
    <x v="56"/>
    <m/>
    <m/>
    <m/>
    <n v="5.5086087900913201"/>
    <n v="5.2069579631882004"/>
    <s v="approximate"/>
    <s v="Industrial Park at Ogidigbie"/>
    <s v="Ogidigbie"/>
    <m/>
    <s v="Delta"/>
    <x v="0"/>
    <s v="Sub-Saharan Africa"/>
    <m/>
    <m/>
    <s v="Agura IPP Project"/>
    <m/>
    <m/>
    <m/>
    <s v="1092942"/>
    <m/>
    <s v="L407499"/>
    <s v="G409649"/>
  </r>
  <r>
    <s v="https://www.gem.wiki/Agura_power_station"/>
    <x v="18"/>
    <s v="Agura power station"/>
    <m/>
    <s v="1-2"/>
    <s v="NG"/>
    <n v="165"/>
    <x v="3"/>
    <x v="1"/>
    <s v="not found"/>
    <s v="not found"/>
    <s v="not found"/>
    <m/>
    <x v="56"/>
    <m/>
    <m/>
    <m/>
    <n v="5.5086087900913201"/>
    <n v="5.2069579631882004"/>
    <s v="approximate"/>
    <s v="Industrial Park at Ogidigbie"/>
    <s v="Ogidigbie"/>
    <m/>
    <s v="Delta"/>
    <x v="0"/>
    <s v="Sub-Saharan Africa"/>
    <m/>
    <m/>
    <s v="Agura IPP Project"/>
    <m/>
    <m/>
    <m/>
    <s v="1092942"/>
    <m/>
    <s v="L407499"/>
    <s v="G409648"/>
  </r>
  <r>
    <s v="https://www.gem.wiki/Agura_power_station"/>
    <x v="18"/>
    <s v="Agura power station"/>
    <m/>
    <s v="2"/>
    <s v="NG"/>
    <n v="165"/>
    <x v="3"/>
    <x v="1"/>
    <s v="not found"/>
    <s v="not found"/>
    <s v="not found"/>
    <m/>
    <x v="56"/>
    <m/>
    <m/>
    <m/>
    <n v="5.5086087900913201"/>
    <n v="5.2069579631882004"/>
    <s v="approximate"/>
    <s v="Industrial Park at Ogidigbie"/>
    <s v="Ogidigbie"/>
    <m/>
    <s v="Delta"/>
    <x v="0"/>
    <s v="Sub-Saharan Africa"/>
    <m/>
    <m/>
    <s v="Agura IPP Project"/>
    <m/>
    <m/>
    <m/>
    <s v="1092942"/>
    <m/>
    <s v="L407499"/>
    <s v="G409647"/>
  </r>
  <r>
    <s v="https://www.gem.wiki/Agura_power_station"/>
    <x v="18"/>
    <s v="Agura power station"/>
    <m/>
    <s v="3-1"/>
    <s v="WSTH-NG"/>
    <n v="75"/>
    <x v="3"/>
    <x v="3"/>
    <s v="not found"/>
    <s v="not found"/>
    <s v="not found"/>
    <m/>
    <x v="56"/>
    <m/>
    <m/>
    <m/>
    <n v="5.5086087900913201"/>
    <n v="5.2069579631882004"/>
    <s v="approximate"/>
    <s v="Industrial Park at Ogidigbie"/>
    <s v="Ogidigbie"/>
    <m/>
    <s v="Delta"/>
    <x v="0"/>
    <s v="Sub-Saharan Africa"/>
    <m/>
    <m/>
    <s v="Agura IPP Project"/>
    <m/>
    <m/>
    <m/>
    <s v="1092942"/>
    <m/>
    <s v="L407499"/>
    <s v="G409646"/>
  </r>
  <r>
    <s v="https://www.gem.wiki/Agura_power_station"/>
    <x v="18"/>
    <s v="Agura power station"/>
    <m/>
    <s v="3-2"/>
    <s v="WSTH-NG"/>
    <n v="75"/>
    <x v="3"/>
    <x v="3"/>
    <s v="not found"/>
    <s v="not found"/>
    <s v="not found"/>
    <m/>
    <x v="56"/>
    <m/>
    <m/>
    <m/>
    <n v="5.5086087900913201"/>
    <n v="5.2069579631882004"/>
    <s v="approximate"/>
    <s v="Industrial Park at Ogidigbie"/>
    <s v="Ogidigbie"/>
    <m/>
    <s v="Delta"/>
    <x v="0"/>
    <s v="Sub-Saharan Africa"/>
    <m/>
    <m/>
    <s v="Agura IPP Project"/>
    <m/>
    <m/>
    <m/>
    <s v="1092942"/>
    <m/>
    <s v="L407499"/>
    <s v="G409645"/>
  </r>
  <r>
    <s v="https://www.gem.wiki/Agura_power_station"/>
    <x v="18"/>
    <s v="Agura power station"/>
    <m/>
    <s v="3-3"/>
    <s v="WSTH-NG"/>
    <n v="75"/>
    <x v="3"/>
    <x v="3"/>
    <s v="not found"/>
    <s v="not found"/>
    <s v="not found"/>
    <m/>
    <x v="56"/>
    <m/>
    <m/>
    <m/>
    <n v="5.5086087900913201"/>
    <n v="5.2069579631882004"/>
    <s v="approximate"/>
    <s v="Industrial Park at Ogidigbie"/>
    <s v="Ogidigbie"/>
    <m/>
    <s v="Delta"/>
    <x v="0"/>
    <s v="Sub-Saharan Africa"/>
    <m/>
    <m/>
    <s v="Agura IPP Project"/>
    <m/>
    <m/>
    <m/>
    <s v="1092942"/>
    <m/>
    <s v="L407499"/>
    <s v="G409644"/>
  </r>
  <r>
    <s v="https://www.gem.wiki/Alaoji_power_station"/>
    <x v="18"/>
    <s v="Alaoji power station"/>
    <m/>
    <s v="1"/>
    <s v="NG"/>
    <n v="124"/>
    <x v="0"/>
    <x v="1"/>
    <s v="not found"/>
    <s v="not found"/>
    <s v="not found"/>
    <m/>
    <x v="13"/>
    <m/>
    <m/>
    <m/>
    <n v="5.0667679999999997"/>
    <n v="7.3218100000000002"/>
    <s v="exact"/>
    <s v="Ala-Oji"/>
    <s v="Alaoji"/>
    <m/>
    <s v="Aba"/>
    <x v="0"/>
    <s v="Sub-Saharan Africa"/>
    <m/>
    <m/>
    <s v="Ala-Oji Power Station"/>
    <m/>
    <m/>
    <m/>
    <s v="1064776"/>
    <n v="1195681"/>
    <s v="L406777"/>
    <s v="G410626"/>
  </r>
  <r>
    <s v="https://www.gem.wiki/Alaoji_power_station"/>
    <x v="18"/>
    <s v="Alaoji power station"/>
    <m/>
    <s v="2"/>
    <s v="NG"/>
    <n v="124"/>
    <x v="0"/>
    <x v="1"/>
    <s v="not found"/>
    <s v="not found"/>
    <s v="not found"/>
    <m/>
    <x v="13"/>
    <m/>
    <m/>
    <m/>
    <n v="5.0667679999999997"/>
    <n v="7.3218100000000002"/>
    <s v="exact"/>
    <s v="Ala-Oji"/>
    <s v="Alaoji"/>
    <m/>
    <s v="Aba"/>
    <x v="0"/>
    <s v="Sub-Saharan Africa"/>
    <m/>
    <m/>
    <s v="Ala-Oji Power Station"/>
    <m/>
    <m/>
    <m/>
    <s v="1064776"/>
    <n v="1195682"/>
    <s v="L406777"/>
    <s v="G410625"/>
  </r>
  <r>
    <s v="https://www.gem.wiki/Alaoji_power_station"/>
    <x v="18"/>
    <s v="Alaoji power station"/>
    <m/>
    <s v="3"/>
    <s v="NG"/>
    <n v="124"/>
    <x v="0"/>
    <x v="1"/>
    <s v="not found"/>
    <s v="not found"/>
    <s v="not found"/>
    <m/>
    <x v="13"/>
    <m/>
    <m/>
    <m/>
    <n v="5.0667679999999997"/>
    <n v="7.3218100000000002"/>
    <s v="exact"/>
    <s v="Ala-Oji"/>
    <s v="Alaoji"/>
    <m/>
    <s v="Aba"/>
    <x v="0"/>
    <s v="Sub-Saharan Africa"/>
    <m/>
    <m/>
    <s v="Ala-Oji Power Station"/>
    <m/>
    <m/>
    <m/>
    <s v="1064776"/>
    <n v="1195683"/>
    <s v="L406777"/>
    <s v="G407139"/>
  </r>
  <r>
    <s v="https://www.gem.wiki/Alaoji_power_station"/>
    <x v="18"/>
    <s v="Alaoji power station"/>
    <m/>
    <s v="4"/>
    <s v="NG"/>
    <n v="124"/>
    <x v="0"/>
    <x v="1"/>
    <s v="not found"/>
    <s v="not found"/>
    <s v="not found"/>
    <m/>
    <x v="13"/>
    <m/>
    <m/>
    <m/>
    <n v="5.0667679999999997"/>
    <n v="7.3218100000000002"/>
    <s v="exact"/>
    <s v="Ala-Oji"/>
    <s v="Alaoji"/>
    <m/>
    <s v="Aba"/>
    <x v="0"/>
    <s v="Sub-Saharan Africa"/>
    <m/>
    <m/>
    <s v="Ala-Oji Power Station"/>
    <m/>
    <m/>
    <m/>
    <s v="1064776"/>
    <n v="1195684"/>
    <s v="L406777"/>
    <s v="G407140"/>
  </r>
  <r>
    <s v="https://www.gem.wiki/Alaoji_power_station"/>
    <x v="18"/>
    <s v="Alaoji power station"/>
    <m/>
    <s v="5"/>
    <s v="WSTH-NG"/>
    <n v="286"/>
    <x v="1"/>
    <x v="3"/>
    <s v="not found"/>
    <s v="not found"/>
    <s v="not found"/>
    <m/>
    <x v="40"/>
    <m/>
    <m/>
    <m/>
    <n v="5.0667679999999997"/>
    <n v="7.3218100000000002"/>
    <s v="exact"/>
    <s v="Ala-Oji"/>
    <s v="Alaoji"/>
    <m/>
    <s v="Aba"/>
    <x v="0"/>
    <s v="Sub-Saharan Africa"/>
    <m/>
    <m/>
    <s v="Ala-Oji Power Station"/>
    <m/>
    <m/>
    <m/>
    <s v="1064776"/>
    <m/>
    <s v="L406777"/>
    <s v="G409650"/>
  </r>
  <r>
    <s v="https://www.gem.wiki/Alaoji_power_station"/>
    <x v="18"/>
    <s v="Alaoji power station"/>
    <m/>
    <s v="6"/>
    <s v="WSTH-NG"/>
    <n v="286"/>
    <x v="1"/>
    <x v="3"/>
    <s v="not found"/>
    <s v="not found"/>
    <s v="not found"/>
    <m/>
    <x v="40"/>
    <m/>
    <m/>
    <m/>
    <n v="5.0667679999999997"/>
    <n v="7.3218100000000002"/>
    <s v="exact"/>
    <s v="Ala-Oji"/>
    <s v="Alaoji"/>
    <m/>
    <s v="Aba"/>
    <x v="0"/>
    <s v="Sub-Saharan Africa"/>
    <m/>
    <m/>
    <s v="Ala-Oji Power Station"/>
    <m/>
    <m/>
    <m/>
    <s v="1064776"/>
    <m/>
    <s v="L406777"/>
    <s v="G410627"/>
  </r>
  <r>
    <s v="https://www.gem.wiki/Anambra_power_station"/>
    <x v="18"/>
    <s v="Anambra power station"/>
    <m/>
    <s v="1"/>
    <s v="NG"/>
    <n v="124"/>
    <x v="4"/>
    <x v="1"/>
    <s v="not found"/>
    <s v="not found"/>
    <s v="not found"/>
    <m/>
    <x v="45"/>
    <m/>
    <m/>
    <m/>
    <n v="6.1298413312386302"/>
    <n v="6.8011584231590998"/>
    <s v="approximate"/>
    <s v="Onitsha"/>
    <m/>
    <m/>
    <s v="Anambra"/>
    <x v="0"/>
    <s v="Sub-Saharan Africa"/>
    <m/>
    <m/>
    <m/>
    <m/>
    <m/>
    <m/>
    <m/>
    <m/>
    <s v="L407500"/>
    <s v="G409657"/>
  </r>
  <r>
    <s v="https://www.gem.wiki/Asco_power_station"/>
    <x v="18"/>
    <s v="Asco power station"/>
    <m/>
    <s v="1"/>
    <s v="NG"/>
    <n v="55"/>
    <x v="0"/>
    <x v="3"/>
    <s v="not found"/>
    <s v="not found"/>
    <s v="not found"/>
    <m/>
    <x v="30"/>
    <m/>
    <m/>
    <m/>
    <n v="7.5225619999999997"/>
    <n v="6.5609900000000003"/>
    <s v="approximate"/>
    <s v="Old Ajaokuta"/>
    <m/>
    <m/>
    <m/>
    <x v="0"/>
    <s v="Sub-Saharan Africa"/>
    <m/>
    <m/>
    <s v="ASCO IPP"/>
    <m/>
    <m/>
    <m/>
    <s v="not found"/>
    <s v="not found"/>
    <s v="L407501"/>
    <s v="G409656"/>
  </r>
  <r>
    <s v="https://www.gem.wiki/Asco_power_station"/>
    <x v="18"/>
    <s v="Asco power station"/>
    <m/>
    <s v="2"/>
    <s v="NG"/>
    <n v="55"/>
    <x v="0"/>
    <x v="3"/>
    <s v="not found"/>
    <s v="not found"/>
    <s v="not found"/>
    <m/>
    <x v="30"/>
    <m/>
    <m/>
    <m/>
    <n v="7.5225619999999997"/>
    <n v="6.5609900000000003"/>
    <s v="approximate"/>
    <s v="Old Ajaokuta"/>
    <m/>
    <m/>
    <m/>
    <x v="0"/>
    <s v="Sub-Saharan Africa"/>
    <m/>
    <m/>
    <s v="ASCO IPP"/>
    <m/>
    <m/>
    <m/>
    <s v="not found"/>
    <s v="not found"/>
    <s v="L407501"/>
    <s v="G409655"/>
  </r>
  <r>
    <s v="https://www.gem.wiki/Azikel_power_station"/>
    <x v="18"/>
    <s v="Azikel power station"/>
    <m/>
    <s v="2-1"/>
    <s v="NG/FO"/>
    <n v="125"/>
    <x v="3"/>
    <x v="1"/>
    <s v="not found"/>
    <s v="not found"/>
    <s v="not found"/>
    <m/>
    <x v="56"/>
    <m/>
    <m/>
    <m/>
    <n v="5.0189914474824597"/>
    <n v="6.29865664625774"/>
    <s v="exact"/>
    <s v="Yenegoa"/>
    <m/>
    <m/>
    <s v="Bayelsa"/>
    <x v="0"/>
    <s v="Sub-Saharan Africa"/>
    <m/>
    <m/>
    <m/>
    <m/>
    <m/>
    <m/>
    <m/>
    <m/>
    <s v="L407502"/>
    <s v="G409654"/>
  </r>
  <r>
    <s v="https://www.gem.wiki/Azikel_power_station"/>
    <x v="18"/>
    <s v="Azikel power station"/>
    <m/>
    <s v="2-2"/>
    <s v="NG/FO"/>
    <n v="125"/>
    <x v="3"/>
    <x v="1"/>
    <s v="not found"/>
    <s v="not found"/>
    <s v="not found"/>
    <m/>
    <x v="56"/>
    <m/>
    <m/>
    <m/>
    <n v="5.0189914474824597"/>
    <n v="6.29865664625774"/>
    <s v="exact"/>
    <s v="Yenegoa"/>
    <m/>
    <m/>
    <s v="Bayelsa"/>
    <x v="0"/>
    <s v="Sub-Saharan Africa"/>
    <m/>
    <m/>
    <m/>
    <m/>
    <m/>
    <m/>
    <m/>
    <m/>
    <s v="L407502"/>
    <s v="G409653"/>
  </r>
  <r>
    <s v="https://www.gem.wiki/Azikel_power_station"/>
    <x v="18"/>
    <s v="Azikel power station"/>
    <m/>
    <s v="3-1"/>
    <s v="WSTH-NG"/>
    <n v="38"/>
    <x v="3"/>
    <x v="3"/>
    <s v="not found"/>
    <s v="not found"/>
    <s v="not found"/>
    <m/>
    <x v="56"/>
    <m/>
    <m/>
    <m/>
    <n v="5.0189914474824597"/>
    <n v="6.29865664625774"/>
    <s v="exact"/>
    <s v="Yenegoa"/>
    <m/>
    <m/>
    <s v="Bayelsa"/>
    <x v="0"/>
    <s v="Sub-Saharan Africa"/>
    <m/>
    <m/>
    <m/>
    <m/>
    <m/>
    <m/>
    <m/>
    <m/>
    <s v="L407502"/>
    <s v="G409652"/>
  </r>
  <r>
    <s v="https://www.gem.wiki/Azikel_power_station"/>
    <x v="18"/>
    <s v="Azikel power station"/>
    <m/>
    <s v="3-2"/>
    <s v="WSTH-NG"/>
    <n v="125"/>
    <x v="3"/>
    <x v="3"/>
    <s v="not found"/>
    <s v="not found"/>
    <s v="not found"/>
    <m/>
    <x v="56"/>
    <m/>
    <m/>
    <m/>
    <n v="5.0189914474824597"/>
    <n v="6.29865664625774"/>
    <s v="exact"/>
    <s v="Yenegoa"/>
    <m/>
    <m/>
    <s v="Bayelsa"/>
    <x v="0"/>
    <s v="Sub-Saharan Africa"/>
    <m/>
    <m/>
    <m/>
    <m/>
    <m/>
    <m/>
    <m/>
    <m/>
    <s v="L407502"/>
    <s v="G409651"/>
  </r>
  <r>
    <s v="https://www.gem.wiki/Azura-Edo_IPP_power_station"/>
    <x v="18"/>
    <s v="Azura-Edo IPP power station"/>
    <m/>
    <s v="1"/>
    <s v="NG"/>
    <n v="154"/>
    <x v="0"/>
    <x v="1"/>
    <s v="not found"/>
    <s v="not found"/>
    <s v="not found"/>
    <m/>
    <x v="34"/>
    <m/>
    <m/>
    <m/>
    <n v="6.4098810000000004"/>
    <n v="5.6806200000000002"/>
    <s v="exact"/>
    <s v="Benin City"/>
    <m/>
    <m/>
    <s v="Edo"/>
    <x v="0"/>
    <s v="Sub-Saharan Africa"/>
    <m/>
    <m/>
    <m/>
    <m/>
    <m/>
    <m/>
    <s v="1100276"/>
    <n v="1256771"/>
    <s v="L406779"/>
    <s v="G407147"/>
  </r>
  <r>
    <s v="https://www.gem.wiki/Azura-Edo_IPP_power_station"/>
    <x v="18"/>
    <s v="Azura-Edo IPP power station"/>
    <m/>
    <s v="2"/>
    <s v="NG"/>
    <n v="154"/>
    <x v="0"/>
    <x v="1"/>
    <s v="not found"/>
    <s v="not found"/>
    <s v="not found"/>
    <m/>
    <x v="34"/>
    <m/>
    <m/>
    <m/>
    <n v="6.4098810000000004"/>
    <n v="5.6806200000000002"/>
    <s v="exact"/>
    <s v="Benin City"/>
    <m/>
    <m/>
    <s v="Edo"/>
    <x v="0"/>
    <s v="Sub-Saharan Africa"/>
    <m/>
    <m/>
    <m/>
    <m/>
    <m/>
    <m/>
    <s v="1100276"/>
    <n v="1265506"/>
    <s v="L406779"/>
    <s v="G407148"/>
  </r>
  <r>
    <s v="https://www.gem.wiki/Azura-Edo_IPP_power_station"/>
    <x v="18"/>
    <s v="Azura-Edo IPP power station"/>
    <m/>
    <s v="3"/>
    <s v="NG"/>
    <n v="154"/>
    <x v="0"/>
    <x v="1"/>
    <s v="not found"/>
    <s v="not found"/>
    <s v="not found"/>
    <m/>
    <x v="34"/>
    <m/>
    <m/>
    <m/>
    <n v="6.4098810000000004"/>
    <n v="5.6806200000000002"/>
    <s v="exact"/>
    <s v="Benin City"/>
    <m/>
    <m/>
    <s v="Edo"/>
    <x v="0"/>
    <s v="Sub-Saharan Africa"/>
    <m/>
    <m/>
    <m/>
    <m/>
    <m/>
    <m/>
    <s v="1100276"/>
    <n v="1265507"/>
    <s v="L406779"/>
    <s v="G407149"/>
  </r>
  <r>
    <s v="https://www.gem.wiki/Bonny_Island_LNG_power_plant"/>
    <x v="18"/>
    <s v="Bonny Island LNG power plant"/>
    <m/>
    <s v="5"/>
    <s v="LNG"/>
    <n v="90"/>
    <x v="0"/>
    <x v="1"/>
    <s v="not found"/>
    <s v="not found"/>
    <s v="not found"/>
    <m/>
    <x v="43"/>
    <m/>
    <m/>
    <m/>
    <n v="4.4183599999999998"/>
    <n v="7.1615700000000002"/>
    <s v="exact"/>
    <s v="Bonny Island"/>
    <m/>
    <m/>
    <s v="Rivers State"/>
    <x v="0"/>
    <s v="Sub-Saharan Africa"/>
    <m/>
    <m/>
    <m/>
    <s v="power"/>
    <s v="Oil &amp; Refining"/>
    <s v="power"/>
    <s v="1043974"/>
    <n v="1164797"/>
    <s v="L407534"/>
    <s v="G409771"/>
  </r>
  <r>
    <s v="https://www.gem.wiki/Bonny_Island_LNG_power_plant"/>
    <x v="18"/>
    <s v="Bonny Island LNG power plant"/>
    <m/>
    <s v="6"/>
    <s v="LNG"/>
    <n v="90"/>
    <x v="0"/>
    <x v="1"/>
    <s v="not found"/>
    <s v="not found"/>
    <s v="not found"/>
    <m/>
    <x v="43"/>
    <m/>
    <m/>
    <m/>
    <n v="4.4183599999999998"/>
    <n v="7.1615700000000002"/>
    <s v="exact"/>
    <s v="Bonny Island"/>
    <m/>
    <m/>
    <s v="Rivers State"/>
    <x v="0"/>
    <s v="Sub-Saharan Africa"/>
    <m/>
    <m/>
    <m/>
    <s v="power"/>
    <s v="Oil &amp; Refining"/>
    <s v="power"/>
    <s v="1043974"/>
    <n v="1164798"/>
    <s v="L407534"/>
    <s v="G409770"/>
  </r>
  <r>
    <s v="https://www.gem.wiki/Bresson_power_station"/>
    <x v="18"/>
    <s v="Bresson power station"/>
    <m/>
    <s v="1"/>
    <s v="NG"/>
    <n v="150"/>
    <x v="3"/>
    <x v="1"/>
    <s v="not found"/>
    <s v="not found"/>
    <s v="not found"/>
    <m/>
    <x v="56"/>
    <m/>
    <m/>
    <m/>
    <n v="6.5384270605081003"/>
    <n v="3.3189336026241598"/>
    <s v="approximate"/>
    <s v="Magboro"/>
    <m/>
    <m/>
    <s v="Lagos"/>
    <x v="0"/>
    <s v="Sub-Saharan Africa"/>
    <m/>
    <m/>
    <m/>
    <m/>
    <m/>
    <m/>
    <m/>
    <m/>
    <s v="L407503"/>
    <s v="G409663"/>
  </r>
  <r>
    <s v="https://www.gem.wiki/Bresson_power_station"/>
    <x v="18"/>
    <s v="Bresson power station"/>
    <m/>
    <s v="2"/>
    <s v="NG"/>
    <n v="150"/>
    <x v="3"/>
    <x v="1"/>
    <s v="not found"/>
    <s v="not found"/>
    <s v="not found"/>
    <m/>
    <x v="56"/>
    <m/>
    <m/>
    <m/>
    <n v="6.5384270605081003"/>
    <n v="3.3189336026241598"/>
    <s v="approximate"/>
    <s v="Magboro"/>
    <m/>
    <m/>
    <s v="Lagos"/>
    <x v="0"/>
    <s v="Sub-Saharan Africa"/>
    <m/>
    <m/>
    <m/>
    <m/>
    <m/>
    <m/>
    <m/>
    <m/>
    <s v="L407503"/>
    <s v="G409662"/>
  </r>
  <r>
    <s v="https://www.gem.wiki/Bresson_power_station"/>
    <x v="18"/>
    <s v="Bresson power station"/>
    <m/>
    <s v="3"/>
    <s v="NG"/>
    <n v="150"/>
    <x v="3"/>
    <x v="1"/>
    <s v="not found"/>
    <s v="not found"/>
    <s v="not found"/>
    <m/>
    <x v="56"/>
    <m/>
    <m/>
    <m/>
    <n v="6.5384270605081003"/>
    <n v="3.3189336026241598"/>
    <s v="approximate"/>
    <s v="Magboro"/>
    <m/>
    <m/>
    <s v="Lagos"/>
    <x v="0"/>
    <s v="Sub-Saharan Africa"/>
    <m/>
    <m/>
    <m/>
    <m/>
    <m/>
    <m/>
    <m/>
    <m/>
    <s v="L407503"/>
    <s v="G409661"/>
  </r>
  <r>
    <s v="https://www.gem.wiki/Calabar_power_station"/>
    <x v="18"/>
    <s v="Calabar power station"/>
    <m/>
    <s v="1"/>
    <s v="NG"/>
    <n v="113"/>
    <x v="0"/>
    <x v="1"/>
    <s v="not found"/>
    <s v="not found"/>
    <s v="not found"/>
    <m/>
    <x v="13"/>
    <m/>
    <m/>
    <m/>
    <n v="5.1897000000000002"/>
    <n v="8.2725659999999994"/>
    <s v="exact"/>
    <s v="Calabar"/>
    <m/>
    <m/>
    <s v="Cross River"/>
    <x v="0"/>
    <s v="Sub-Saharan Africa"/>
    <m/>
    <m/>
    <s v="Odukpani"/>
    <m/>
    <m/>
    <m/>
    <s v="1064808"/>
    <n v="1195726"/>
    <s v="L406780"/>
    <s v="G407150"/>
  </r>
  <r>
    <s v="https://www.gem.wiki/Calabar_power_station"/>
    <x v="18"/>
    <s v="Calabar power station"/>
    <m/>
    <s v="2"/>
    <s v="NG"/>
    <n v="113"/>
    <x v="0"/>
    <x v="1"/>
    <s v="not found"/>
    <s v="not found"/>
    <s v="not found"/>
    <m/>
    <x v="13"/>
    <m/>
    <m/>
    <m/>
    <n v="5.1897000000000002"/>
    <n v="8.2725659999999994"/>
    <s v="exact"/>
    <s v="Calabar"/>
    <m/>
    <m/>
    <s v="Cross River"/>
    <x v="0"/>
    <s v="Sub-Saharan Africa"/>
    <m/>
    <m/>
    <s v="Odukpani"/>
    <m/>
    <m/>
    <m/>
    <s v="1064808"/>
    <n v="1195727"/>
    <s v="L406780"/>
    <s v="G407151"/>
  </r>
  <r>
    <s v="https://www.gem.wiki/Calabar_power_station"/>
    <x v="18"/>
    <s v="Calabar power station"/>
    <m/>
    <s v="2-1"/>
    <s v="WSTH-NG"/>
    <n v="127"/>
    <x v="3"/>
    <x v="3"/>
    <s v="not found"/>
    <s v="not found"/>
    <s v="not found"/>
    <m/>
    <x v="42"/>
    <m/>
    <m/>
    <m/>
    <n v="5.1897000000000002"/>
    <n v="8.2725659999999994"/>
    <s v="exact"/>
    <s v="Calabar"/>
    <m/>
    <m/>
    <s v="Cross River"/>
    <x v="0"/>
    <s v="Sub-Saharan Africa"/>
    <m/>
    <m/>
    <s v="Odukpani"/>
    <m/>
    <m/>
    <m/>
    <s v="1064808"/>
    <m/>
    <s v="L406780"/>
    <s v="G409669"/>
  </r>
  <r>
    <s v="https://www.gem.wiki/Calabar_power_station"/>
    <x v="18"/>
    <s v="Calabar power station"/>
    <m/>
    <s v="2-2"/>
    <s v="WSTH-NG"/>
    <n v="127"/>
    <x v="3"/>
    <x v="3"/>
    <s v="not found"/>
    <s v="not found"/>
    <s v="not found"/>
    <m/>
    <x v="42"/>
    <m/>
    <m/>
    <m/>
    <n v="5.1897000000000002"/>
    <n v="8.2725659999999994"/>
    <s v="exact"/>
    <s v="Calabar"/>
    <m/>
    <m/>
    <s v="Cross River"/>
    <x v="0"/>
    <s v="Sub-Saharan Africa"/>
    <m/>
    <m/>
    <s v="Odukpani"/>
    <m/>
    <m/>
    <m/>
    <s v="1064808"/>
    <m/>
    <s v="L406780"/>
    <s v="G409668"/>
  </r>
  <r>
    <s v="https://www.gem.wiki/Calabar_power_station"/>
    <x v="18"/>
    <s v="Calabar power station"/>
    <m/>
    <s v="3"/>
    <s v="NG"/>
    <n v="113"/>
    <x v="0"/>
    <x v="1"/>
    <s v="not found"/>
    <s v="not found"/>
    <s v="not found"/>
    <m/>
    <x v="13"/>
    <m/>
    <m/>
    <m/>
    <n v="5.1897000000000002"/>
    <n v="8.2725659999999994"/>
    <s v="exact"/>
    <s v="Calabar"/>
    <m/>
    <m/>
    <s v="Cross River"/>
    <x v="0"/>
    <s v="Sub-Saharan Africa"/>
    <m/>
    <m/>
    <s v="Odukpani"/>
    <m/>
    <m/>
    <m/>
    <s v="1064808"/>
    <n v="1195728"/>
    <s v="L406780"/>
    <s v="G407152"/>
  </r>
  <r>
    <s v="https://www.gem.wiki/Calabar_power_station"/>
    <x v="18"/>
    <s v="Calabar power station"/>
    <m/>
    <s v="3-1"/>
    <s v="NG"/>
    <n v="141"/>
    <x v="3"/>
    <x v="1"/>
    <s v="not found"/>
    <s v="not found"/>
    <s v="not found"/>
    <m/>
    <x v="56"/>
    <m/>
    <m/>
    <m/>
    <n v="5.1897000000000002"/>
    <n v="8.2725659999999994"/>
    <s v="exact"/>
    <s v="Calabar"/>
    <m/>
    <m/>
    <s v="Cross River"/>
    <x v="0"/>
    <s v="Sub-Saharan Africa"/>
    <m/>
    <m/>
    <s v="Odukpani"/>
    <m/>
    <m/>
    <m/>
    <s v="1064808"/>
    <m/>
    <s v="L406780"/>
    <s v="G409667"/>
  </r>
  <r>
    <s v="https://www.gem.wiki/Calabar_power_station"/>
    <x v="18"/>
    <s v="Calabar power station"/>
    <m/>
    <s v="3-2"/>
    <s v="NG"/>
    <n v="141"/>
    <x v="3"/>
    <x v="1"/>
    <s v="not found"/>
    <s v="not found"/>
    <s v="not found"/>
    <m/>
    <x v="56"/>
    <m/>
    <m/>
    <m/>
    <n v="5.1897000000000002"/>
    <n v="8.2725659999999994"/>
    <s v="exact"/>
    <s v="Calabar"/>
    <m/>
    <m/>
    <s v="Cross River"/>
    <x v="0"/>
    <s v="Sub-Saharan Africa"/>
    <m/>
    <m/>
    <s v="Odukpani"/>
    <m/>
    <m/>
    <m/>
    <s v="1064808"/>
    <m/>
    <s v="L406780"/>
    <s v="G409666"/>
  </r>
  <r>
    <s v="https://www.gem.wiki/Calabar_power_station"/>
    <x v="18"/>
    <s v="Calabar power station"/>
    <m/>
    <s v="3-3"/>
    <s v="NG"/>
    <n v="141"/>
    <x v="3"/>
    <x v="1"/>
    <s v="not found"/>
    <s v="not found"/>
    <s v="not found"/>
    <m/>
    <x v="56"/>
    <m/>
    <m/>
    <m/>
    <n v="5.1897000000000002"/>
    <n v="8.2725659999999994"/>
    <s v="exact"/>
    <s v="Calabar"/>
    <m/>
    <m/>
    <s v="Cross River"/>
    <x v="0"/>
    <s v="Sub-Saharan Africa"/>
    <m/>
    <m/>
    <s v="Odukpani"/>
    <m/>
    <m/>
    <m/>
    <s v="1064808"/>
    <m/>
    <s v="L406780"/>
    <s v="G409665"/>
  </r>
  <r>
    <s v="https://www.gem.wiki/Calabar_power_station"/>
    <x v="18"/>
    <s v="Calabar power station"/>
    <m/>
    <s v="3-4"/>
    <s v="NG"/>
    <n v="141"/>
    <x v="3"/>
    <x v="1"/>
    <s v="not found"/>
    <s v="not found"/>
    <s v="not found"/>
    <m/>
    <x v="56"/>
    <m/>
    <m/>
    <m/>
    <n v="5.1897000000000002"/>
    <n v="8.2725659999999994"/>
    <s v="exact"/>
    <s v="Calabar"/>
    <m/>
    <m/>
    <s v="Cross River"/>
    <x v="0"/>
    <s v="Sub-Saharan Africa"/>
    <m/>
    <m/>
    <s v="Odukpani"/>
    <m/>
    <m/>
    <m/>
    <s v="1064808"/>
    <m/>
    <s v="L406780"/>
    <s v="G409664"/>
  </r>
  <r>
    <s v="https://www.gem.wiki/Calabar_power_station"/>
    <x v="18"/>
    <s v="Calabar power station"/>
    <m/>
    <s v="4"/>
    <s v="NG"/>
    <n v="113"/>
    <x v="0"/>
    <x v="1"/>
    <s v="not found"/>
    <s v="not found"/>
    <s v="not found"/>
    <m/>
    <x v="13"/>
    <m/>
    <m/>
    <m/>
    <n v="5.1897000000000002"/>
    <n v="8.2725659999999994"/>
    <s v="exact"/>
    <s v="Calabar"/>
    <m/>
    <m/>
    <s v="Cross River"/>
    <x v="0"/>
    <s v="Sub-Saharan Africa"/>
    <m/>
    <m/>
    <s v="Odukpani"/>
    <m/>
    <m/>
    <m/>
    <s v="1064808"/>
    <n v="1195729"/>
    <s v="L406780"/>
    <s v="G407153"/>
  </r>
  <r>
    <s v="https://www.gem.wiki/Calabar_power_station"/>
    <x v="18"/>
    <s v="Calabar power station"/>
    <m/>
    <s v="5"/>
    <s v="NG"/>
    <n v="113"/>
    <x v="0"/>
    <x v="1"/>
    <s v="not found"/>
    <s v="not found"/>
    <s v="not found"/>
    <m/>
    <x v="13"/>
    <m/>
    <m/>
    <m/>
    <n v="5.1897000000000002"/>
    <n v="8.2725659999999994"/>
    <s v="exact"/>
    <s v="Calabar"/>
    <m/>
    <m/>
    <s v="Cross River"/>
    <x v="0"/>
    <s v="Sub-Saharan Africa"/>
    <m/>
    <m/>
    <s v="Odukpani"/>
    <m/>
    <m/>
    <m/>
    <s v="1064808"/>
    <n v="1195730"/>
    <s v="L406780"/>
    <s v="G407154"/>
  </r>
  <r>
    <s v="https://www.gem.wiki/Delta_III_2+_power_station"/>
    <x v="18"/>
    <s v="Delta III 2+ power station"/>
    <m/>
    <s v="1"/>
    <s v="NG"/>
    <n v="143"/>
    <x v="3"/>
    <x v="1"/>
    <s v="not found"/>
    <s v="not found"/>
    <s v="not found"/>
    <m/>
    <x v="49"/>
    <m/>
    <m/>
    <m/>
    <n v="5.5413139999999999"/>
    <n v="5.9159090000000001"/>
    <s v="exact"/>
    <s v="Ughelli"/>
    <m/>
    <m/>
    <s v="Delta"/>
    <x v="0"/>
    <s v="Sub-Saharan Africa"/>
    <m/>
    <m/>
    <m/>
    <m/>
    <m/>
    <m/>
    <m/>
    <m/>
    <s v="L407504"/>
    <s v="G409674"/>
  </r>
  <r>
    <s v="https://www.gem.wiki/Delta_IV_2+_power_station"/>
    <x v="18"/>
    <s v="Delta IV 2+ power station"/>
    <m/>
    <s v="1"/>
    <s v="NG"/>
    <n v="148.5"/>
    <x v="3"/>
    <x v="1"/>
    <s v="not found"/>
    <s v="not found"/>
    <s v="not found"/>
    <m/>
    <x v="49"/>
    <m/>
    <m/>
    <m/>
    <n v="5.5413139999999999"/>
    <n v="5.9159090000000001"/>
    <s v="exact"/>
    <s v="Ughelli"/>
    <m/>
    <m/>
    <s v="Delta"/>
    <x v="0"/>
    <s v="Sub-Saharan Africa"/>
    <m/>
    <m/>
    <m/>
    <m/>
    <m/>
    <m/>
    <m/>
    <m/>
    <s v="L407505"/>
    <s v="G409673"/>
  </r>
  <r>
    <s v="https://www.gem.wiki/Delta_IV_2+_power_station"/>
    <x v="18"/>
    <s v="Delta IV 2+ power station"/>
    <m/>
    <s v="2"/>
    <s v="NG"/>
    <n v="148.5"/>
    <x v="3"/>
    <x v="1"/>
    <s v="not found"/>
    <s v="not found"/>
    <s v="not found"/>
    <m/>
    <x v="49"/>
    <m/>
    <m/>
    <m/>
    <n v="5.5413139999999999"/>
    <n v="5.9159090000000001"/>
    <s v="exact"/>
    <s v="Ughelli"/>
    <m/>
    <m/>
    <s v="Delta"/>
    <x v="0"/>
    <s v="Sub-Saharan Africa"/>
    <m/>
    <m/>
    <m/>
    <m/>
    <m/>
    <m/>
    <m/>
    <m/>
    <s v="L407505"/>
    <s v="G409672"/>
  </r>
  <r>
    <s v="https://www.gem.wiki/Delta_IV_2+_power_station"/>
    <x v="18"/>
    <s v="Delta IV 2+ power station"/>
    <m/>
    <s v="3"/>
    <s v="NG"/>
    <n v="148.5"/>
    <x v="3"/>
    <x v="1"/>
    <s v="not found"/>
    <s v="not found"/>
    <s v="not found"/>
    <m/>
    <x v="49"/>
    <m/>
    <m/>
    <m/>
    <n v="5.5413139999999999"/>
    <n v="5.9159090000000001"/>
    <s v="exact"/>
    <s v="Ughelli"/>
    <m/>
    <m/>
    <s v="Delta"/>
    <x v="0"/>
    <s v="Sub-Saharan Africa"/>
    <m/>
    <m/>
    <m/>
    <m/>
    <m/>
    <m/>
    <m/>
    <m/>
    <s v="L407505"/>
    <s v="G409671"/>
  </r>
  <r>
    <s v="https://www.gem.wiki/Delta_IV_2+_power_station"/>
    <x v="18"/>
    <s v="Delta IV 2+ power station"/>
    <m/>
    <s v="4"/>
    <s v="NG"/>
    <n v="148.5"/>
    <x v="3"/>
    <x v="1"/>
    <s v="not found"/>
    <s v="not found"/>
    <s v="not found"/>
    <m/>
    <x v="49"/>
    <m/>
    <m/>
    <m/>
    <n v="5.5413139999999999"/>
    <n v="5.9159090000000001"/>
    <s v="exact"/>
    <s v="Ughelli"/>
    <m/>
    <m/>
    <s v="Delta"/>
    <x v="0"/>
    <s v="Sub-Saharan Africa"/>
    <m/>
    <m/>
    <m/>
    <m/>
    <m/>
    <m/>
    <m/>
    <m/>
    <s v="L407505"/>
    <s v="G409670"/>
  </r>
  <r>
    <s v="https://www.gem.wiki/Egbema_power_station"/>
    <x v="18"/>
    <s v="Egbema power station"/>
    <m/>
    <s v="1"/>
    <s v="NG"/>
    <n v="113"/>
    <x v="1"/>
    <x v="1"/>
    <s v="not found"/>
    <s v="not found"/>
    <s v="not found"/>
    <m/>
    <x v="7"/>
    <m/>
    <m/>
    <m/>
    <n v="5.5655809999999999"/>
    <n v="6.7383069999999998"/>
    <s v="exact"/>
    <s v="Owerri"/>
    <m/>
    <m/>
    <s v="Imo"/>
    <x v="0"/>
    <s v="Sub-Saharan Africa"/>
    <m/>
    <m/>
    <s v="Zuma"/>
    <m/>
    <m/>
    <m/>
    <s v="1064810"/>
    <n v="1195735"/>
    <s v="L406783"/>
    <s v="G407161"/>
  </r>
  <r>
    <s v="https://www.gem.wiki/Egbema_power_station"/>
    <x v="18"/>
    <s v="Egbema power station"/>
    <m/>
    <s v="2"/>
    <s v="NG"/>
    <n v="113"/>
    <x v="1"/>
    <x v="1"/>
    <s v="not found"/>
    <s v="not found"/>
    <s v="not found"/>
    <m/>
    <x v="7"/>
    <m/>
    <m/>
    <m/>
    <n v="5.5655809999999999"/>
    <n v="6.7383069999999998"/>
    <s v="exact"/>
    <s v="Owerri"/>
    <m/>
    <m/>
    <s v="Imo"/>
    <x v="0"/>
    <s v="Sub-Saharan Africa"/>
    <m/>
    <m/>
    <s v="Zuma"/>
    <m/>
    <m/>
    <m/>
    <s v="1064810"/>
    <n v="1195736"/>
    <s v="L406783"/>
    <s v="G407162"/>
  </r>
  <r>
    <s v="https://www.gem.wiki/Egbema_power_station"/>
    <x v="18"/>
    <s v="Egbema power station"/>
    <m/>
    <s v="2-1"/>
    <s v="WSTH-NG"/>
    <n v="127"/>
    <x v="3"/>
    <x v="3"/>
    <s v="not found"/>
    <s v="not found"/>
    <s v="not found"/>
    <m/>
    <x v="56"/>
    <m/>
    <m/>
    <m/>
    <n v="5.5655809999999999"/>
    <n v="6.7383069999999998"/>
    <s v="exact"/>
    <s v="Owerri"/>
    <m/>
    <m/>
    <s v="Imo"/>
    <x v="0"/>
    <s v="Sub-Saharan Africa"/>
    <m/>
    <m/>
    <s v="Zuma"/>
    <m/>
    <m/>
    <m/>
    <s v="1064810"/>
    <m/>
    <s v="L406783"/>
    <s v="G409675"/>
  </r>
  <r>
    <s v="https://www.gem.wiki/Egbema_power_station"/>
    <x v="18"/>
    <s v="Egbema power station"/>
    <m/>
    <s v="3"/>
    <s v="NG"/>
    <n v="113"/>
    <x v="1"/>
    <x v="1"/>
    <s v="not found"/>
    <s v="not found"/>
    <s v="not found"/>
    <m/>
    <x v="7"/>
    <m/>
    <m/>
    <m/>
    <n v="5.5655809999999999"/>
    <n v="6.7383069999999998"/>
    <s v="exact"/>
    <s v="Owerri"/>
    <m/>
    <m/>
    <s v="Imo"/>
    <x v="0"/>
    <s v="Sub-Saharan Africa"/>
    <m/>
    <m/>
    <s v="Zuma"/>
    <m/>
    <m/>
    <m/>
    <s v="1064810"/>
    <n v="1195737"/>
    <s v="L406783"/>
    <s v="G407163"/>
  </r>
  <r>
    <s v="https://www.gem.wiki/Egbin_power_station"/>
    <x v="18"/>
    <s v="Egbin power station"/>
    <m/>
    <s v="1"/>
    <s v="NG"/>
    <n v="220"/>
    <x v="0"/>
    <x v="3"/>
    <s v="not found"/>
    <s v="not found"/>
    <s v="not found"/>
    <m/>
    <x v="46"/>
    <m/>
    <m/>
    <m/>
    <n v="6.5637125200000002"/>
    <n v="3.6150824500000001"/>
    <s v="exact"/>
    <s v="Ijede"/>
    <m/>
    <m/>
    <s v="Lagos"/>
    <x v="0"/>
    <s v="Sub-Saharan Africa"/>
    <m/>
    <m/>
    <m/>
    <m/>
    <m/>
    <m/>
    <s v="1023943"/>
    <n v="1127825"/>
    <s v="L406784"/>
    <s v="G407164"/>
  </r>
  <r>
    <s v="https://www.gem.wiki/Egbin_power_station"/>
    <x v="18"/>
    <s v="Egbin power station"/>
    <m/>
    <s v="2"/>
    <s v="NG"/>
    <n v="220"/>
    <x v="0"/>
    <x v="3"/>
    <s v="not found"/>
    <s v="not found"/>
    <s v="not found"/>
    <m/>
    <x v="46"/>
    <m/>
    <m/>
    <m/>
    <n v="6.5637125200000002"/>
    <n v="3.6150824500000001"/>
    <s v="exact"/>
    <s v="Ijede"/>
    <m/>
    <m/>
    <s v="Lagos"/>
    <x v="0"/>
    <s v="Sub-Saharan Africa"/>
    <m/>
    <m/>
    <m/>
    <m/>
    <m/>
    <m/>
    <s v="1023943"/>
    <n v="1127826"/>
    <s v="L406784"/>
    <s v="G407165"/>
  </r>
  <r>
    <s v="https://www.gem.wiki/Egbin_power_station"/>
    <x v="18"/>
    <s v="Egbin power station"/>
    <m/>
    <s v="3"/>
    <s v="NG"/>
    <n v="220"/>
    <x v="0"/>
    <x v="3"/>
    <s v="not found"/>
    <s v="not found"/>
    <s v="not found"/>
    <m/>
    <x v="46"/>
    <m/>
    <m/>
    <m/>
    <n v="6.5637125200000002"/>
    <n v="3.6150824500000001"/>
    <s v="exact"/>
    <s v="Ijede"/>
    <m/>
    <m/>
    <s v="Lagos"/>
    <x v="0"/>
    <s v="Sub-Saharan Africa"/>
    <m/>
    <m/>
    <m/>
    <m/>
    <m/>
    <m/>
    <s v="1023943"/>
    <n v="1127827"/>
    <s v="L406784"/>
    <s v="G407166"/>
  </r>
  <r>
    <s v="https://www.gem.wiki/Egbin_power_station"/>
    <x v="18"/>
    <s v="Egbin power station"/>
    <m/>
    <s v="4"/>
    <s v="NG"/>
    <n v="220"/>
    <x v="0"/>
    <x v="3"/>
    <s v="not found"/>
    <s v="not found"/>
    <s v="not found"/>
    <m/>
    <x v="46"/>
    <m/>
    <m/>
    <m/>
    <n v="6.5637125200000002"/>
    <n v="3.6150824500000001"/>
    <s v="exact"/>
    <s v="Ijede"/>
    <m/>
    <m/>
    <s v="Lagos"/>
    <x v="0"/>
    <s v="Sub-Saharan Africa"/>
    <m/>
    <m/>
    <m/>
    <m/>
    <m/>
    <m/>
    <s v="1023943"/>
    <n v="1127828"/>
    <s v="L406784"/>
    <s v="G407167"/>
  </r>
  <r>
    <s v="https://www.gem.wiki/Egbin_power_station"/>
    <x v="18"/>
    <s v="Egbin power station"/>
    <m/>
    <s v="5"/>
    <s v="NG"/>
    <n v="220"/>
    <x v="0"/>
    <x v="3"/>
    <s v="not found"/>
    <s v="not found"/>
    <s v="not found"/>
    <m/>
    <x v="46"/>
    <m/>
    <m/>
    <m/>
    <n v="6.5637125200000002"/>
    <n v="3.6150824500000001"/>
    <s v="exact"/>
    <s v="Ijede"/>
    <m/>
    <m/>
    <s v="Lagos"/>
    <x v="0"/>
    <s v="Sub-Saharan Africa"/>
    <m/>
    <m/>
    <m/>
    <m/>
    <m/>
    <m/>
    <s v="1023943"/>
    <n v="1127829"/>
    <s v="L406784"/>
    <s v="G407168"/>
  </r>
  <r>
    <s v="https://www.gem.wiki/Egbin_power_station"/>
    <x v="18"/>
    <s v="Egbin power station"/>
    <m/>
    <s v="6"/>
    <s v="NG"/>
    <n v="220"/>
    <x v="0"/>
    <x v="3"/>
    <s v="not found"/>
    <s v="not found"/>
    <s v="not found"/>
    <m/>
    <x v="46"/>
    <m/>
    <m/>
    <m/>
    <n v="6.5637125200000002"/>
    <n v="3.6150824500000001"/>
    <s v="exact"/>
    <s v="Ijede"/>
    <m/>
    <m/>
    <s v="Lagos"/>
    <x v="0"/>
    <s v="Sub-Saharan Africa"/>
    <m/>
    <m/>
    <m/>
    <m/>
    <m/>
    <m/>
    <s v="1023943"/>
    <n v="1127830"/>
    <s v="L406784"/>
    <s v="G407169"/>
  </r>
  <r>
    <s v="https://www.gem.wiki/Egbin_power_station"/>
    <x v="18"/>
    <s v="Egbin power station"/>
    <m/>
    <s v="B"/>
    <s v="LNG"/>
    <n v="1800"/>
    <x v="3"/>
    <x v="1"/>
    <s v="not found"/>
    <s v="not found"/>
    <s v="not found"/>
    <m/>
    <x v="40"/>
    <m/>
    <m/>
    <m/>
    <n v="6.5637125200000002"/>
    <n v="3.6150824500000001"/>
    <s v="exact"/>
    <s v="Ijede"/>
    <m/>
    <m/>
    <s v="Lagos"/>
    <x v="0"/>
    <s v="Sub-Saharan Africa"/>
    <m/>
    <m/>
    <m/>
    <m/>
    <m/>
    <m/>
    <s v="1023943"/>
    <m/>
    <s v="L406784"/>
    <s v="G407170"/>
  </r>
  <r>
    <s v="https://www.gem.wiki/Ekrokpe-Erkrejegbe_power_station"/>
    <x v="18"/>
    <s v="Ekrokpe-Erkrejegbe power station"/>
    <m/>
    <s v="1"/>
    <s v="NG"/>
    <n v="200"/>
    <x v="5"/>
    <x v="0"/>
    <s v="not found"/>
    <s v="not found"/>
    <s v="not found"/>
    <m/>
    <x v="45"/>
    <m/>
    <m/>
    <m/>
    <n v="5.5176920000000003"/>
    <n v="5.9038529999999998"/>
    <s v="approximate"/>
    <s v="Ekrokpe"/>
    <s v="Ughelli South"/>
    <m/>
    <s v="Delta"/>
    <x v="0"/>
    <s v="Sub-Saharan Africa"/>
    <m/>
    <m/>
    <m/>
    <m/>
    <m/>
    <m/>
    <s v="1123254"/>
    <n v="1291635"/>
    <s v="L406785"/>
    <s v="G407171"/>
  </r>
  <r>
    <s v="https://www.gem.wiki/Ekrokpe-Erkrejegbe_power_station"/>
    <x v="18"/>
    <s v="Ekrokpe-Erkrejegbe power station"/>
    <m/>
    <s v="2"/>
    <s v="NG"/>
    <n v="200"/>
    <x v="5"/>
    <x v="0"/>
    <s v="not found"/>
    <s v="not found"/>
    <s v="not found"/>
    <m/>
    <x v="45"/>
    <m/>
    <m/>
    <m/>
    <n v="5.5176920000000003"/>
    <n v="5.9038529999999998"/>
    <s v="approximate"/>
    <s v="Ekrokpe"/>
    <s v="Ughelli South"/>
    <m/>
    <s v="Delta"/>
    <x v="0"/>
    <s v="Sub-Saharan Africa"/>
    <m/>
    <m/>
    <m/>
    <m/>
    <m/>
    <m/>
    <s v="1123254"/>
    <n v="1291636"/>
    <s v="L406785"/>
    <s v="G407172"/>
  </r>
  <r>
    <s v="https://www.gem.wiki/Ethiope_power_station"/>
    <x v="18"/>
    <s v="Ethiope power station"/>
    <m/>
    <s v="1"/>
    <s v="NG"/>
    <n v="500"/>
    <x v="3"/>
    <x v="0"/>
    <s v="not found"/>
    <s v="not found"/>
    <s v="not found"/>
    <m/>
    <x v="49"/>
    <m/>
    <m/>
    <m/>
    <n v="6.3734409999999997"/>
    <n v="5.6469269999999998"/>
    <s v="approximate"/>
    <s v="Benin City"/>
    <m/>
    <m/>
    <s v="Edo"/>
    <x v="0"/>
    <s v="Sub-Saharan Africa"/>
    <m/>
    <m/>
    <m/>
    <m/>
    <m/>
    <m/>
    <m/>
    <m/>
    <s v="L407506"/>
    <s v="G409678"/>
  </r>
  <r>
    <s v="https://www.gem.wiki/Ethiope_power_station"/>
    <x v="18"/>
    <s v="Ethiope power station"/>
    <m/>
    <s v="2"/>
    <s v="NG"/>
    <n v="500"/>
    <x v="3"/>
    <x v="0"/>
    <s v="not found"/>
    <s v="not found"/>
    <s v="not found"/>
    <m/>
    <x v="7"/>
    <m/>
    <m/>
    <m/>
    <n v="6.3734409999999997"/>
    <n v="5.6469269999999998"/>
    <s v="approximate"/>
    <s v="Benin City"/>
    <m/>
    <m/>
    <s v="Edo"/>
    <x v="0"/>
    <s v="Sub-Saharan Africa"/>
    <m/>
    <m/>
    <m/>
    <m/>
    <m/>
    <m/>
    <m/>
    <m/>
    <s v="L407506"/>
    <s v="G409677"/>
  </r>
  <r>
    <s v="https://www.gem.wiki/Gbarain_Gas_Plant_power_station"/>
    <x v="18"/>
    <s v="Gbarain Gas Plant power station"/>
    <m/>
    <s v="1"/>
    <s v="NG"/>
    <n v="126"/>
    <x v="0"/>
    <x v="1"/>
    <s v="not found"/>
    <s v="not found"/>
    <s v="not found"/>
    <m/>
    <x v="5"/>
    <m/>
    <m/>
    <m/>
    <n v="5.0310670000000002"/>
    <n v="6.3015679999999996"/>
    <s v="exact"/>
    <s v="Koroama"/>
    <s v="Yenagoa"/>
    <m/>
    <s v="Bayelsa"/>
    <x v="0"/>
    <s v="Sub-Saharan Africa"/>
    <m/>
    <m/>
    <s v="NIPP Gbarain-Ubie Power Station"/>
    <m/>
    <m/>
    <m/>
    <s v="1064811"/>
    <n v="1195738"/>
    <s v="L406786"/>
    <s v="G407173"/>
  </r>
  <r>
    <s v="https://www.gem.wiki/Gbarain_Gas_Plant_power_station"/>
    <x v="18"/>
    <s v="Gbarain Gas Plant power station"/>
    <m/>
    <s v="1-1"/>
    <s v="WSTH-NG"/>
    <n v="115"/>
    <x v="3"/>
    <x v="3"/>
    <s v="not found"/>
    <s v="not found"/>
    <s v="not found"/>
    <m/>
    <x v="42"/>
    <m/>
    <m/>
    <m/>
    <n v="5.0310670000000002"/>
    <n v="6.3015679999999996"/>
    <s v="exact"/>
    <s v="Koroama"/>
    <s v="Yenagoa"/>
    <m/>
    <s v="Bayelsa"/>
    <x v="0"/>
    <s v="Sub-Saharan Africa"/>
    <m/>
    <m/>
    <s v="GBARAIN / UBIE 2"/>
    <m/>
    <m/>
    <m/>
    <s v="1064811"/>
    <m/>
    <s v="L406786"/>
    <s v="G409679"/>
  </r>
  <r>
    <s v="https://www.gem.wiki/Gbarain_Gas_Plant_power_station"/>
    <x v="18"/>
    <s v="Gbarain Gas Plant power station"/>
    <m/>
    <s v="2"/>
    <s v="NG"/>
    <n v="126"/>
    <x v="0"/>
    <x v="1"/>
    <s v="not found"/>
    <s v="not found"/>
    <s v="not found"/>
    <m/>
    <x v="6"/>
    <m/>
    <m/>
    <m/>
    <n v="5.0310670000000002"/>
    <n v="6.3015679999999996"/>
    <s v="exact"/>
    <s v="Koroama"/>
    <s v="Yenagoa"/>
    <m/>
    <s v="Bayelsa"/>
    <x v="0"/>
    <s v="Sub-Saharan Africa"/>
    <m/>
    <m/>
    <s v="NIPP Gbarain-Ubie Power Station"/>
    <m/>
    <m/>
    <m/>
    <s v="1064811"/>
    <n v="1195739"/>
    <s v="L406786"/>
    <s v="G407174"/>
  </r>
  <r>
    <s v="https://www.gem.wiki/Geregu_I_power_station"/>
    <x v="18"/>
    <s v="Geregu I power station"/>
    <m/>
    <s v="1"/>
    <s v="NG"/>
    <n v="145"/>
    <x v="0"/>
    <x v="1"/>
    <s v="not found"/>
    <s v="not found"/>
    <s v="not found"/>
    <m/>
    <x v="4"/>
    <m/>
    <m/>
    <m/>
    <n v="7.4696749999999996"/>
    <n v="6.6591259999999997"/>
    <s v="exact"/>
    <s v="Ajaokuta"/>
    <m/>
    <m/>
    <s v="Koji"/>
    <x v="0"/>
    <s v="Sub-Saharan Africa"/>
    <m/>
    <m/>
    <s v="Geregu I Power Station- Privatized, GEREGU FGN"/>
    <m/>
    <m/>
    <m/>
    <s v="1062281"/>
    <n v="1191976"/>
    <s v="L406787"/>
    <s v="G407175"/>
  </r>
  <r>
    <s v="https://www.gem.wiki/Geregu_I_power_station"/>
    <x v="18"/>
    <s v="Geregu I power station"/>
    <m/>
    <s v="2"/>
    <s v="NG"/>
    <n v="145"/>
    <x v="0"/>
    <x v="1"/>
    <s v="not found"/>
    <s v="not found"/>
    <s v="not found"/>
    <m/>
    <x v="4"/>
    <m/>
    <m/>
    <m/>
    <n v="7.4696749999999996"/>
    <n v="6.6591259999999997"/>
    <s v="exact"/>
    <s v="Ajaokuta"/>
    <m/>
    <m/>
    <s v="Koji"/>
    <x v="0"/>
    <s v="Sub-Saharan Africa"/>
    <m/>
    <m/>
    <s v="Geregu I Power Station- Privatized, GEREGU FGN"/>
    <m/>
    <m/>
    <m/>
    <s v="1062281"/>
    <n v="1191977"/>
    <s v="L406787"/>
    <s v="G407176"/>
  </r>
  <r>
    <s v="https://www.gem.wiki/Geregu_I_power_station"/>
    <x v="18"/>
    <s v="Geregu I power station"/>
    <m/>
    <s v="2-1"/>
    <s v="NG"/>
    <n v="138"/>
    <x v="3"/>
    <x v="1"/>
    <s v="not found"/>
    <s v="not found"/>
    <s v="not found"/>
    <m/>
    <x v="42"/>
    <m/>
    <m/>
    <m/>
    <n v="7.4696749999999996"/>
    <n v="6.6591259999999997"/>
    <s v="exact"/>
    <s v="Ajaokuta"/>
    <m/>
    <m/>
    <s v="Koji"/>
    <x v="0"/>
    <s v="Sub-Saharan Africa"/>
    <m/>
    <m/>
    <s v="Geregu I Power Station- Privatized, GEREGU FGN"/>
    <m/>
    <m/>
    <m/>
    <s v="1062281"/>
    <m/>
    <s v="L406787"/>
    <s v="G409682"/>
  </r>
  <r>
    <s v="https://www.gem.wiki/Geregu_I_power_station"/>
    <x v="18"/>
    <s v="Geregu I power station"/>
    <m/>
    <s v="2-2"/>
    <s v="NG"/>
    <n v="138"/>
    <x v="3"/>
    <x v="1"/>
    <s v="not found"/>
    <s v="not found"/>
    <s v="not found"/>
    <m/>
    <x v="42"/>
    <m/>
    <m/>
    <m/>
    <n v="7.4696749999999996"/>
    <n v="6.6591259999999997"/>
    <s v="exact"/>
    <s v="Ajaokuta"/>
    <m/>
    <m/>
    <s v="Koji"/>
    <x v="0"/>
    <s v="Sub-Saharan Africa"/>
    <m/>
    <m/>
    <s v="Geregu I Power Station- Privatized, GEREGU FGN"/>
    <m/>
    <m/>
    <m/>
    <s v="1062281"/>
    <m/>
    <s v="L406787"/>
    <s v="G409681"/>
  </r>
  <r>
    <s v="https://www.gem.wiki/Geregu_I_power_station"/>
    <x v="18"/>
    <s v="Geregu I power station"/>
    <m/>
    <s v="2-3"/>
    <s v="NG"/>
    <n v="138"/>
    <x v="3"/>
    <x v="1"/>
    <s v="not found"/>
    <s v="not found"/>
    <s v="not found"/>
    <m/>
    <x v="42"/>
    <m/>
    <m/>
    <m/>
    <n v="7.4696749999999996"/>
    <n v="6.6591259999999997"/>
    <s v="exact"/>
    <s v="Ajaokuta"/>
    <m/>
    <m/>
    <s v="Koji"/>
    <x v="0"/>
    <s v="Sub-Saharan Africa"/>
    <m/>
    <m/>
    <s v="Geregu I Power Station- Privatized, GEREGU FGN"/>
    <m/>
    <m/>
    <m/>
    <s v="1062281"/>
    <m/>
    <s v="L406787"/>
    <s v="G409680"/>
  </r>
  <r>
    <s v="https://www.gem.wiki/Geregu_I_power_station"/>
    <x v="18"/>
    <s v="Geregu I power station"/>
    <m/>
    <s v="3"/>
    <s v="NG"/>
    <n v="145"/>
    <x v="0"/>
    <x v="1"/>
    <s v="not found"/>
    <s v="not found"/>
    <s v="not found"/>
    <m/>
    <x v="4"/>
    <m/>
    <m/>
    <m/>
    <n v="7.4696749999999996"/>
    <n v="6.6591259999999997"/>
    <s v="exact"/>
    <s v="Ajaokuta"/>
    <m/>
    <m/>
    <s v="Koji"/>
    <x v="0"/>
    <s v="Sub-Saharan Africa"/>
    <m/>
    <m/>
    <s v="Geregu I Power Station- Privatized, GEREGU FGN"/>
    <m/>
    <m/>
    <m/>
    <s v="1062281"/>
    <n v="1191978"/>
    <s v="L406787"/>
    <s v="G407177"/>
  </r>
  <r>
    <s v="https://www.gem.wiki/Geregu_II_power_station"/>
    <x v="18"/>
    <s v="Geregu II power station"/>
    <m/>
    <s v="1"/>
    <s v="NG"/>
    <n v="169"/>
    <x v="0"/>
    <x v="1"/>
    <s v="not found"/>
    <s v="not found"/>
    <s v="not found"/>
    <m/>
    <x v="22"/>
    <m/>
    <m/>
    <m/>
    <n v="7.4715780000000001"/>
    <n v="6.6602499999999996"/>
    <s v="exact"/>
    <s v="Ajaokuta"/>
    <m/>
    <m/>
    <s v="Koji"/>
    <x v="0"/>
    <s v="Sub-Saharan Africa"/>
    <m/>
    <m/>
    <m/>
    <m/>
    <m/>
    <m/>
    <s v="1088449"/>
    <n v="1228738"/>
    <s v="L406788"/>
    <s v="G407178"/>
  </r>
  <r>
    <s v="https://www.gem.wiki/Geregu_II_power_station"/>
    <x v="18"/>
    <s v="Geregu II power station"/>
    <m/>
    <s v="1-1"/>
    <s v="NG"/>
    <n v="285"/>
    <x v="3"/>
    <x v="0"/>
    <s v="not found"/>
    <s v="not found"/>
    <s v="not found"/>
    <m/>
    <x v="41"/>
    <m/>
    <m/>
    <m/>
    <n v="7.4715780000000001"/>
    <n v="6.6602499999999996"/>
    <s v="exact"/>
    <s v="Ajaokuta"/>
    <m/>
    <m/>
    <s v="Koji"/>
    <x v="0"/>
    <s v="Sub-Saharan Africa"/>
    <m/>
    <m/>
    <m/>
    <m/>
    <m/>
    <m/>
    <s v="1088449"/>
    <m/>
    <s v="L406788"/>
    <s v="G409685"/>
  </r>
  <r>
    <s v="https://www.gem.wiki/Geregu_II_power_station"/>
    <x v="18"/>
    <s v="Geregu II power station"/>
    <m/>
    <s v="1-2"/>
    <s v="NG"/>
    <n v="444"/>
    <x v="3"/>
    <x v="1"/>
    <s v="not found"/>
    <s v="not found"/>
    <s v="not found"/>
    <m/>
    <x v="56"/>
    <m/>
    <m/>
    <m/>
    <n v="7.4715780000000001"/>
    <n v="6.6602499999999996"/>
    <s v="exact"/>
    <s v="Ajaokuta"/>
    <m/>
    <m/>
    <s v="Koji"/>
    <x v="0"/>
    <s v="Sub-Saharan Africa"/>
    <m/>
    <m/>
    <m/>
    <m/>
    <m/>
    <m/>
    <s v="1088449"/>
    <m/>
    <s v="L406788"/>
    <s v="G409684"/>
  </r>
  <r>
    <s v="https://www.gem.wiki/Geregu_II_power_station"/>
    <x v="18"/>
    <s v="Geregu II power station"/>
    <m/>
    <s v="2"/>
    <s v="NG"/>
    <n v="169"/>
    <x v="0"/>
    <x v="1"/>
    <s v="not found"/>
    <s v="not found"/>
    <s v="not found"/>
    <m/>
    <x v="22"/>
    <m/>
    <m/>
    <m/>
    <n v="7.4715780000000001"/>
    <n v="6.6602499999999996"/>
    <s v="exact"/>
    <s v="Ajaokuta"/>
    <m/>
    <m/>
    <s v="Koji"/>
    <x v="0"/>
    <s v="Sub-Saharan Africa"/>
    <m/>
    <m/>
    <m/>
    <m/>
    <m/>
    <m/>
    <s v="1088449"/>
    <n v="1228739"/>
    <s v="L406788"/>
    <s v="G407179"/>
  </r>
  <r>
    <s v="https://www.gem.wiki/Geregu_II_power_station"/>
    <x v="18"/>
    <s v="Geregu II power station"/>
    <m/>
    <s v="3"/>
    <s v="NG"/>
    <n v="169"/>
    <x v="0"/>
    <x v="1"/>
    <s v="not found"/>
    <s v="not found"/>
    <s v="not found"/>
    <m/>
    <x v="22"/>
    <m/>
    <m/>
    <m/>
    <n v="7.4715780000000001"/>
    <n v="6.6602499999999996"/>
    <s v="exact"/>
    <s v="Ajaokuta"/>
    <m/>
    <m/>
    <s v="Koji"/>
    <x v="0"/>
    <s v="Sub-Saharan Africa"/>
    <m/>
    <m/>
    <m/>
    <m/>
    <m/>
    <m/>
    <s v="1088449"/>
    <n v="1228740"/>
    <s v="L406788"/>
    <s v="G407180"/>
  </r>
  <r>
    <s v="https://www.gem.wiki/Hudson_power_station"/>
    <x v="18"/>
    <s v="Hudson power station"/>
    <m/>
    <s v="1"/>
    <s v="NG"/>
    <n v="150"/>
    <x v="3"/>
    <x v="1"/>
    <s v="not found"/>
    <s v="not found"/>
    <s v="not found"/>
    <m/>
    <x v="56"/>
    <m/>
    <m/>
    <m/>
    <n v="11.8870840383738"/>
    <n v="8.7322425078887402"/>
    <s v="approximate"/>
    <s v="Ifako-Ijaiye"/>
    <m/>
    <m/>
    <s v="Lagos"/>
    <x v="0"/>
    <s v="Sub-Saharan Africa"/>
    <m/>
    <m/>
    <m/>
    <m/>
    <m/>
    <m/>
    <m/>
    <m/>
    <s v="L407507"/>
    <s v="G409683"/>
  </r>
  <r>
    <s v="https://www.gem.wiki/Ibom_power_station"/>
    <x v="18"/>
    <s v="Ibom power station"/>
    <m/>
    <s v="1-1"/>
    <s v="NG"/>
    <n v="63"/>
    <x v="0"/>
    <x v="1"/>
    <s v="not found"/>
    <s v="not found"/>
    <s v="not found"/>
    <m/>
    <x v="9"/>
    <m/>
    <m/>
    <m/>
    <n v="4.5646354499999999"/>
    <n v="7.5674089200000001"/>
    <s v="exact"/>
    <s v="Ikot Abasi"/>
    <m/>
    <m/>
    <s v="Akwa Ibom"/>
    <x v="0"/>
    <s v="Sub-Saharan Africa"/>
    <m/>
    <m/>
    <m/>
    <m/>
    <m/>
    <m/>
    <s v="1053623"/>
    <n v="1187058"/>
    <s v="L406789"/>
    <s v="G407181"/>
  </r>
  <r>
    <s v="https://www.gem.wiki/Ibom_power_station"/>
    <x v="18"/>
    <s v="Ibom power station"/>
    <m/>
    <s v="1-2"/>
    <s v="NG"/>
    <n v="63"/>
    <x v="0"/>
    <x v="1"/>
    <s v="not found"/>
    <s v="not found"/>
    <s v="not found"/>
    <m/>
    <x v="9"/>
    <m/>
    <m/>
    <m/>
    <n v="4.5646354499999999"/>
    <n v="7.5674089200000001"/>
    <s v="exact"/>
    <s v="Ikot Abasi"/>
    <m/>
    <m/>
    <s v="Akwa Ibom"/>
    <x v="0"/>
    <s v="Sub-Saharan Africa"/>
    <m/>
    <m/>
    <m/>
    <m/>
    <m/>
    <m/>
    <s v="1053623"/>
    <n v="1187059"/>
    <s v="L406789"/>
    <s v="G407182"/>
  </r>
  <r>
    <s v="https://www.gem.wiki/Ibom_power_station"/>
    <x v="18"/>
    <s v="Ibom power station"/>
    <m/>
    <s v="1-3"/>
    <s v="NG"/>
    <n v="63"/>
    <x v="0"/>
    <x v="1"/>
    <s v="not found"/>
    <s v="not found"/>
    <s v="not found"/>
    <m/>
    <x v="9"/>
    <m/>
    <m/>
    <m/>
    <n v="4.5646354499999999"/>
    <n v="7.5674089200000001"/>
    <s v="exact"/>
    <s v="Ikot Abasi"/>
    <m/>
    <m/>
    <s v="Akwa Ibom"/>
    <x v="0"/>
    <s v="Sub-Saharan Africa"/>
    <m/>
    <m/>
    <m/>
    <m/>
    <m/>
    <m/>
    <s v="1053623"/>
    <n v="1187060"/>
    <s v="L406789"/>
    <s v="G407183"/>
  </r>
  <r>
    <s v="https://www.gem.wiki/Ibom_power_station"/>
    <x v="18"/>
    <s v="Ibom power station"/>
    <m/>
    <s v="2-1"/>
    <s v="NG"/>
    <n v="500"/>
    <x v="3"/>
    <x v="1"/>
    <s v="not found"/>
    <s v="not found"/>
    <s v="not found"/>
    <m/>
    <x v="43"/>
    <m/>
    <m/>
    <m/>
    <n v="4.5646354499999999"/>
    <n v="7.5674089200000001"/>
    <s v="exact"/>
    <s v="Ikot Abasi"/>
    <m/>
    <m/>
    <s v="Akwa Ibom"/>
    <x v="0"/>
    <s v="Sub-Saharan Africa"/>
    <m/>
    <m/>
    <m/>
    <m/>
    <m/>
    <m/>
    <s v="1053623"/>
    <n v="1187061"/>
    <s v="L406789"/>
    <s v="G407184"/>
  </r>
  <r>
    <s v="https://www.gem.wiki/Ihovbor_power_station"/>
    <x v="18"/>
    <s v="Ihovbor power station"/>
    <m/>
    <s v="1"/>
    <s v="NG"/>
    <n v="113"/>
    <x v="0"/>
    <x v="1"/>
    <s v="not found"/>
    <s v="not found"/>
    <s v="not found"/>
    <m/>
    <x v="22"/>
    <m/>
    <m/>
    <m/>
    <n v="6.4067819999999998"/>
    <n v="5.6828589999999997"/>
    <s v="exact"/>
    <s v="Benin City"/>
    <m/>
    <m/>
    <s v="Edo"/>
    <x v="0"/>
    <s v="Sub-Saharan Africa"/>
    <m/>
    <m/>
    <m/>
    <m/>
    <m/>
    <m/>
    <s v="1064809"/>
    <n v="1195731"/>
    <s v="L406790"/>
    <s v="G407185"/>
  </r>
  <r>
    <s v="https://www.gem.wiki/Ihovbor_power_station"/>
    <x v="18"/>
    <s v="Ihovbor power station"/>
    <m/>
    <s v="2"/>
    <s v="NG"/>
    <n v="113"/>
    <x v="0"/>
    <x v="1"/>
    <s v="not found"/>
    <s v="not found"/>
    <s v="not found"/>
    <m/>
    <x v="22"/>
    <m/>
    <m/>
    <m/>
    <n v="6.4067819999999998"/>
    <n v="5.6828589999999997"/>
    <s v="exact"/>
    <s v="Benin City"/>
    <m/>
    <m/>
    <s v="Edo"/>
    <x v="0"/>
    <s v="Sub-Saharan Africa"/>
    <m/>
    <m/>
    <m/>
    <m/>
    <m/>
    <m/>
    <s v="1064809"/>
    <n v="1195732"/>
    <s v="L406790"/>
    <s v="G407186"/>
  </r>
  <r>
    <s v="https://www.gem.wiki/Ihovbor_power_station"/>
    <x v="18"/>
    <s v="Ihovbor power station"/>
    <m/>
    <s v="2-1"/>
    <s v="WSTH-NG"/>
    <n v="127"/>
    <x v="3"/>
    <x v="3"/>
    <s v="not found"/>
    <s v="not found"/>
    <s v="not found"/>
    <m/>
    <x v="56"/>
    <m/>
    <m/>
    <m/>
    <n v="6.4067819999999998"/>
    <n v="5.6828589999999997"/>
    <s v="exact"/>
    <s v="Benin City"/>
    <m/>
    <m/>
    <s v="Edo"/>
    <x v="0"/>
    <s v="Sub-Saharan Africa"/>
    <m/>
    <m/>
    <m/>
    <m/>
    <m/>
    <m/>
    <s v="1064809"/>
    <m/>
    <s v="L406790"/>
    <s v="G409689"/>
  </r>
  <r>
    <s v="https://www.gem.wiki/Ihovbor_power_station"/>
    <x v="18"/>
    <s v="Ihovbor power station"/>
    <m/>
    <s v="2-2"/>
    <s v="WSTH-NG"/>
    <n v="127"/>
    <x v="3"/>
    <x v="3"/>
    <s v="not found"/>
    <s v="not found"/>
    <s v="not found"/>
    <m/>
    <x v="56"/>
    <m/>
    <m/>
    <m/>
    <n v="6.4067819999999998"/>
    <n v="5.6828589999999997"/>
    <s v="exact"/>
    <s v="Benin City"/>
    <m/>
    <m/>
    <s v="Edo"/>
    <x v="0"/>
    <s v="Sub-Saharan Africa"/>
    <m/>
    <m/>
    <m/>
    <m/>
    <m/>
    <m/>
    <s v="1064809"/>
    <m/>
    <s v="L406790"/>
    <s v="G409688"/>
  </r>
  <r>
    <s v="https://www.gem.wiki/Ihovbor_power_station"/>
    <x v="18"/>
    <s v="Ihovbor power station"/>
    <m/>
    <s v="3"/>
    <s v="NG"/>
    <n v="113"/>
    <x v="0"/>
    <x v="1"/>
    <s v="not found"/>
    <s v="not found"/>
    <s v="not found"/>
    <m/>
    <x v="22"/>
    <m/>
    <m/>
    <m/>
    <n v="6.4067819999999998"/>
    <n v="5.6828589999999997"/>
    <s v="exact"/>
    <s v="Benin City"/>
    <m/>
    <m/>
    <s v="Edo"/>
    <x v="0"/>
    <s v="Sub-Saharan Africa"/>
    <m/>
    <m/>
    <m/>
    <m/>
    <m/>
    <m/>
    <s v="1064809"/>
    <n v="1195733"/>
    <s v="L406790"/>
    <s v="G407187"/>
  </r>
  <r>
    <s v="https://www.gem.wiki/Ihovbor_power_station"/>
    <x v="18"/>
    <s v="Ihovbor power station"/>
    <m/>
    <s v="4"/>
    <s v="NG"/>
    <n v="113"/>
    <x v="0"/>
    <x v="1"/>
    <s v="not found"/>
    <s v="not found"/>
    <s v="not found"/>
    <m/>
    <x v="22"/>
    <m/>
    <m/>
    <m/>
    <n v="6.4067819999999998"/>
    <n v="5.6828589999999997"/>
    <s v="exact"/>
    <s v="Benin City"/>
    <m/>
    <m/>
    <s v="Edo"/>
    <x v="0"/>
    <s v="Sub-Saharan Africa"/>
    <m/>
    <m/>
    <m/>
    <m/>
    <m/>
    <m/>
    <s v="1064809"/>
    <n v="1195734"/>
    <s v="L406790"/>
    <s v="G407188"/>
  </r>
  <r>
    <s v="https://www.gem.wiki/Ikot_Abasi_power_station"/>
    <x v="18"/>
    <s v="Ikot Abasi power station"/>
    <m/>
    <s v="1"/>
    <s v="NG"/>
    <n v="125"/>
    <x v="3"/>
    <x v="1"/>
    <s v="not found"/>
    <s v="not found"/>
    <s v="not found"/>
    <m/>
    <x v="40"/>
    <m/>
    <m/>
    <m/>
    <n v="4.5666750754626397"/>
    <n v="7.5957039094063497"/>
    <s v="exact"/>
    <s v="Ikot Abasi"/>
    <m/>
    <m/>
    <s v="Akwa Ibom"/>
    <x v="0"/>
    <s v="Sub-Saharan Africa"/>
    <m/>
    <m/>
    <m/>
    <m/>
    <m/>
    <m/>
    <m/>
    <m/>
    <s v="L407508"/>
    <s v="G409687"/>
  </r>
  <r>
    <s v="https://www.gem.wiki/Ikot_Abasi_power_station"/>
    <x v="18"/>
    <s v="Ikot Abasi power station"/>
    <m/>
    <s v="2"/>
    <s v="NG"/>
    <n v="125"/>
    <x v="3"/>
    <x v="1"/>
    <s v="not found"/>
    <s v="not found"/>
    <s v="not found"/>
    <m/>
    <x v="40"/>
    <m/>
    <m/>
    <m/>
    <n v="4.5666750754626397"/>
    <n v="7.5957039094063497"/>
    <s v="exact"/>
    <s v="Ikot Abasi"/>
    <m/>
    <m/>
    <s v="Akwa Ibom"/>
    <x v="0"/>
    <s v="Sub-Saharan Africa"/>
    <m/>
    <m/>
    <m/>
    <m/>
    <m/>
    <m/>
    <m/>
    <m/>
    <s v="L407508"/>
    <s v="G409686"/>
  </r>
  <r>
    <s v="https://www.gem.wiki/Kaduna_power_station"/>
    <x v="18"/>
    <s v="Kaduna power station"/>
    <m/>
    <s v="1"/>
    <s v="NG"/>
    <n v="900"/>
    <x v="3"/>
    <x v="0"/>
    <s v="not found"/>
    <s v="not found"/>
    <s v="not found"/>
    <m/>
    <x v="57"/>
    <m/>
    <m/>
    <m/>
    <n v="10.5905907764623"/>
    <n v="7.4118723036893801"/>
    <s v="approximate"/>
    <s v="Kakura"/>
    <m/>
    <m/>
    <s v="Kaduna"/>
    <x v="0"/>
    <s v="Sub-Saharan Africa"/>
    <m/>
    <m/>
    <m/>
    <m/>
    <m/>
    <m/>
    <m/>
    <m/>
    <s v="L406791"/>
    <s v="G407189"/>
  </r>
  <r>
    <s v="https://www.gem.wiki/Kano_power_station"/>
    <x v="18"/>
    <s v="Kano power station"/>
    <m/>
    <s v="1"/>
    <s v="NG"/>
    <n v="450"/>
    <x v="3"/>
    <x v="0"/>
    <s v="not found"/>
    <s v="not found"/>
    <s v="not found"/>
    <m/>
    <x v="7"/>
    <m/>
    <m/>
    <m/>
    <n v="11.474463"/>
    <n v="8.4084009999999996"/>
    <s v="approximate"/>
    <s v="Tiga"/>
    <m/>
    <m/>
    <s v="Kano"/>
    <x v="0"/>
    <s v="Sub-Saharan Africa"/>
    <m/>
    <m/>
    <m/>
    <m/>
    <m/>
    <m/>
    <m/>
    <m/>
    <s v="L406792"/>
    <s v="G407190"/>
  </r>
  <r>
    <s v="https://www.gem.wiki/Kano_power_station"/>
    <x v="18"/>
    <s v="Kano power station"/>
    <m/>
    <s v="2"/>
    <s v="NG"/>
    <n v="450"/>
    <x v="3"/>
    <x v="0"/>
    <s v="not found"/>
    <s v="not found"/>
    <s v="not found"/>
    <m/>
    <x v="7"/>
    <m/>
    <m/>
    <m/>
    <n v="11.474463"/>
    <n v="8.4084009999999996"/>
    <s v="approximate"/>
    <s v="Tiga"/>
    <m/>
    <m/>
    <s v="Kano"/>
    <x v="0"/>
    <s v="Sub-Saharan Africa"/>
    <m/>
    <m/>
    <m/>
    <m/>
    <m/>
    <m/>
    <m/>
    <m/>
    <s v="L406792"/>
    <s v="G407191"/>
  </r>
  <r>
    <s v="https://www.gem.wiki/Kano_power_station"/>
    <x v="18"/>
    <s v="Kano power station"/>
    <m/>
    <s v="3"/>
    <s v="NG"/>
    <n v="450"/>
    <x v="3"/>
    <x v="0"/>
    <s v="not found"/>
    <s v="not found"/>
    <s v="not found"/>
    <m/>
    <x v="7"/>
    <m/>
    <m/>
    <m/>
    <n v="11.474463"/>
    <n v="8.4084009999999996"/>
    <s v="approximate"/>
    <s v="Tiga"/>
    <m/>
    <m/>
    <s v="Kano"/>
    <x v="0"/>
    <s v="Sub-Saharan Africa"/>
    <m/>
    <m/>
    <m/>
    <m/>
    <m/>
    <m/>
    <m/>
    <m/>
    <s v="L406792"/>
    <s v="G407192"/>
  </r>
  <r>
    <s v="https://www.gem.wiki/Kingline_Ondo_power_station"/>
    <x v="18"/>
    <s v="Kingline Ondo power station"/>
    <m/>
    <s v="1"/>
    <s v="NG"/>
    <n v="550"/>
    <x v="4"/>
    <x v="1"/>
    <s v="not found"/>
    <s v="not found"/>
    <s v="not found"/>
    <m/>
    <x v="45"/>
    <m/>
    <m/>
    <m/>
    <n v="6.7247000000000003"/>
    <n v="4.6475999999999997"/>
    <s v="approximate"/>
    <s v="Omotosho"/>
    <m/>
    <m/>
    <s v="Ondo"/>
    <x v="0"/>
    <s v="Sub-Saharan Africa"/>
    <m/>
    <m/>
    <s v="Kingline Ondo Independent Power Plant (IPP) Project"/>
    <m/>
    <m/>
    <m/>
    <s v="1120597"/>
    <n v="1288100"/>
    <s v="L406794"/>
    <s v="G407194"/>
  </r>
  <r>
    <s v="https://www.gem.wiki/Kingline_Ondo_power_station"/>
    <x v="18"/>
    <s v="Kingline Ondo power station"/>
    <m/>
    <s v="2"/>
    <s v="NG"/>
    <n v="550"/>
    <x v="4"/>
    <x v="1"/>
    <s v="not found"/>
    <s v="not found"/>
    <s v="not found"/>
    <m/>
    <x v="45"/>
    <m/>
    <m/>
    <m/>
    <n v="6.7247000000000003"/>
    <n v="4.6475999999999997"/>
    <s v="approximate"/>
    <s v="Omotosho"/>
    <m/>
    <m/>
    <s v="Ondo"/>
    <x v="0"/>
    <s v="Sub-Saharan Africa"/>
    <m/>
    <m/>
    <s v="Kingline Ondo Independent Power Plant (IPP) Project"/>
    <m/>
    <m/>
    <m/>
    <s v="1120597"/>
    <n v="1288101"/>
    <s v="L406794"/>
    <s v="G407195"/>
  </r>
  <r>
    <s v="https://www.gem.wiki/Knox_power_station"/>
    <x v="18"/>
    <s v="Knox power station"/>
    <m/>
    <s v="1"/>
    <s v="NG"/>
    <n v="167"/>
    <x v="3"/>
    <x v="1"/>
    <s v="not found"/>
    <s v="not found"/>
    <s v="not found"/>
    <m/>
    <x v="58"/>
    <m/>
    <m/>
    <m/>
    <n v="7.5561109999999996"/>
    <n v="6.6550000000000002"/>
    <s v="approximate"/>
    <s v="Ajaokuta"/>
    <m/>
    <m/>
    <s v="Kogi"/>
    <x v="0"/>
    <s v="Sub-Saharan Africa"/>
    <m/>
    <m/>
    <m/>
    <m/>
    <m/>
    <m/>
    <m/>
    <m/>
    <s v="L407509"/>
    <s v="G409695"/>
  </r>
  <r>
    <s v="https://www.gem.wiki/Knox_power_station"/>
    <x v="18"/>
    <s v="Knox power station"/>
    <m/>
    <s v="2"/>
    <s v="NG"/>
    <n v="167"/>
    <x v="3"/>
    <x v="1"/>
    <s v="not found"/>
    <s v="not found"/>
    <s v="not found"/>
    <m/>
    <x v="58"/>
    <m/>
    <m/>
    <m/>
    <n v="7.5561109999999996"/>
    <n v="6.6550000000000002"/>
    <s v="approximate"/>
    <s v="Ajaokuta"/>
    <m/>
    <m/>
    <s v="Kogi"/>
    <x v="0"/>
    <s v="Sub-Saharan Africa"/>
    <m/>
    <m/>
    <m/>
    <m/>
    <m/>
    <m/>
    <m/>
    <m/>
    <s v="L407509"/>
    <s v="G409694"/>
  </r>
  <r>
    <s v="https://www.gem.wiki/Knox_power_station"/>
    <x v="18"/>
    <s v="Knox power station"/>
    <m/>
    <s v="3"/>
    <s v="NG"/>
    <n v="167"/>
    <x v="3"/>
    <x v="1"/>
    <s v="not found"/>
    <s v="not found"/>
    <s v="not found"/>
    <m/>
    <x v="58"/>
    <m/>
    <m/>
    <m/>
    <n v="7.5561109999999996"/>
    <n v="6.6550000000000002"/>
    <s v="approximate"/>
    <s v="Ajaokuta"/>
    <m/>
    <m/>
    <s v="Kogi"/>
    <x v="0"/>
    <s v="Sub-Saharan Africa"/>
    <m/>
    <m/>
    <m/>
    <m/>
    <m/>
    <m/>
    <m/>
    <m/>
    <s v="L407509"/>
    <s v="G409693"/>
  </r>
  <r>
    <s v="https://www.gem.wiki/Lafarge_power_station"/>
    <x v="18"/>
    <s v="Lafarge power station"/>
    <m/>
    <s v="1"/>
    <s v="NG"/>
    <n v="50"/>
    <x v="5"/>
    <x v="1"/>
    <s v="not found"/>
    <s v="not found"/>
    <s v="not found"/>
    <m/>
    <x v="45"/>
    <m/>
    <m/>
    <m/>
    <n v="6.4552200270340698"/>
    <n v="3.44355985998207"/>
    <s v="approximate"/>
    <s v="Lagos"/>
    <m/>
    <m/>
    <s v="Lagos"/>
    <x v="0"/>
    <s v="Sub-Saharan Africa"/>
    <m/>
    <m/>
    <m/>
    <m/>
    <m/>
    <m/>
    <m/>
    <m/>
    <s v="L407510"/>
    <s v="G409692"/>
  </r>
  <r>
    <s v="https://www.gem.wiki/Lafarge_power_station"/>
    <x v="18"/>
    <s v="Lafarge power station"/>
    <m/>
    <s v="2-1"/>
    <s v="NG"/>
    <n v="110"/>
    <x v="3"/>
    <x v="1"/>
    <s v="not found"/>
    <s v="not found"/>
    <s v="not found"/>
    <m/>
    <x v="40"/>
    <m/>
    <m/>
    <m/>
    <n v="6.4552200270340698"/>
    <n v="3.44355985998207"/>
    <s v="approximate"/>
    <s v="Lagos"/>
    <m/>
    <m/>
    <s v="Lagos"/>
    <x v="0"/>
    <s v="Sub-Saharan Africa"/>
    <m/>
    <m/>
    <m/>
    <m/>
    <m/>
    <m/>
    <m/>
    <m/>
    <s v="L407510"/>
    <s v="G409691"/>
  </r>
  <r>
    <s v="https://www.gem.wiki/Lafarge_power_station"/>
    <x v="18"/>
    <s v="Lafarge power station"/>
    <m/>
    <s v="2-2"/>
    <s v="NG"/>
    <n v="110"/>
    <x v="3"/>
    <x v="1"/>
    <s v="not found"/>
    <s v="not found"/>
    <s v="not found"/>
    <m/>
    <x v="40"/>
    <m/>
    <m/>
    <m/>
    <n v="6.4552200270340698"/>
    <n v="3.44355985998207"/>
    <s v="approximate"/>
    <s v="Lagos"/>
    <m/>
    <m/>
    <s v="Lagos"/>
    <x v="0"/>
    <s v="Sub-Saharan Africa"/>
    <m/>
    <m/>
    <m/>
    <m/>
    <m/>
    <m/>
    <m/>
    <m/>
    <s v="L407510"/>
    <s v="G409690"/>
  </r>
  <r>
    <s v="https://www.gem.wiki/Lekki_Project_power_station"/>
    <x v="18"/>
    <s v="Lekki Project power station"/>
    <m/>
    <s v="CC 1"/>
    <s v="NG/FO"/>
    <n v="500"/>
    <x v="3"/>
    <x v="0"/>
    <s v="not found"/>
    <s v="not found"/>
    <s v="not found"/>
    <m/>
    <x v="54"/>
    <m/>
    <m/>
    <m/>
    <n v="6.4698000000000002"/>
    <n v="3.5851999999999999"/>
    <s v="approximate"/>
    <s v="Lekki"/>
    <m/>
    <m/>
    <s v="Lagos"/>
    <x v="0"/>
    <s v="Sub-Saharan Africa"/>
    <m/>
    <m/>
    <s v="Lekki Energy Cente"/>
    <m/>
    <m/>
    <m/>
    <s v="1118157"/>
    <n v="1284589"/>
    <s v="L406795"/>
    <s v="G407196"/>
  </r>
  <r>
    <s v="https://www.gem.wiki/Lekki_Project_power_station"/>
    <x v="18"/>
    <s v="Lekki Project power station"/>
    <m/>
    <s v="CC 2"/>
    <s v="NG/FO"/>
    <n v="500"/>
    <x v="3"/>
    <x v="0"/>
    <s v="not found"/>
    <s v="not found"/>
    <s v="not found"/>
    <m/>
    <x v="54"/>
    <m/>
    <m/>
    <m/>
    <n v="6.4698000000000002"/>
    <n v="3.5851999999999999"/>
    <s v="approximate"/>
    <s v="Lekki"/>
    <m/>
    <m/>
    <s v="Lagos"/>
    <x v="0"/>
    <s v="Sub-Saharan Africa"/>
    <m/>
    <m/>
    <s v="Lekki Energy Cente"/>
    <m/>
    <m/>
    <m/>
    <s v="1118157"/>
    <n v="1284590"/>
    <s v="L406795"/>
    <s v="G407197"/>
  </r>
  <r>
    <s v="https://www.gem.wiki/Lekki_Project_power_station"/>
    <x v="18"/>
    <s v="Lekki Project power station"/>
    <m/>
    <s v="CC 4"/>
    <s v="NG/FO"/>
    <n v="500"/>
    <x v="3"/>
    <x v="0"/>
    <s v="not found"/>
    <s v="not found"/>
    <s v="not found"/>
    <m/>
    <x v="54"/>
    <m/>
    <m/>
    <m/>
    <n v="6.4698000000000002"/>
    <n v="3.5851999999999999"/>
    <s v="approximate"/>
    <s v="Lekki"/>
    <m/>
    <m/>
    <s v="Lagos"/>
    <x v="0"/>
    <s v="Sub-Saharan Africa"/>
    <m/>
    <m/>
    <s v="Lekki Energy Cente"/>
    <m/>
    <m/>
    <m/>
    <s v="1118157"/>
    <n v="1293018"/>
    <s v="L406795"/>
    <s v="G407198"/>
  </r>
  <r>
    <s v="https://www.gem.wiki/Lekki_Refinery_power_station"/>
    <x v="18"/>
    <s v="Lekki Refinery power station"/>
    <m/>
    <s v="1"/>
    <s v="NG"/>
    <n v="570"/>
    <x v="3"/>
    <x v="0"/>
    <s v="not found"/>
    <s v="not found"/>
    <s v="not found"/>
    <m/>
    <x v="40"/>
    <m/>
    <m/>
    <m/>
    <n v="6.4698000000000002"/>
    <n v="3.5851999999999999"/>
    <s v="approximate"/>
    <s v="Lekki"/>
    <m/>
    <m/>
    <s v="Lagos"/>
    <x v="0"/>
    <s v="Sub-Saharan Africa"/>
    <m/>
    <m/>
    <m/>
    <m/>
    <m/>
    <m/>
    <s v="1124276"/>
    <n v="1293019"/>
    <s v="L406796"/>
    <s v="G407199"/>
  </r>
  <r>
    <s v="https://www.gem.wiki/MBH_power_station"/>
    <x v="18"/>
    <s v="MBH power station"/>
    <m/>
    <s v="1"/>
    <s v="NG"/>
    <n v="150"/>
    <x v="3"/>
    <x v="1"/>
    <s v="not found"/>
    <s v="not found"/>
    <s v="not found"/>
    <m/>
    <x v="56"/>
    <m/>
    <m/>
    <m/>
    <n v="6.5244421881282904"/>
    <n v="3.32374011742096"/>
    <s v="approximate"/>
    <s v="Ikorodu"/>
    <m/>
    <m/>
    <s v="Lagos"/>
    <x v="0"/>
    <s v="Sub-Saharan Africa"/>
    <m/>
    <m/>
    <m/>
    <m/>
    <m/>
    <m/>
    <m/>
    <m/>
    <s v="L407512"/>
    <s v="G409698"/>
  </r>
  <r>
    <s v="https://www.gem.wiki/MBH_power_station"/>
    <x v="18"/>
    <s v="MBH power station"/>
    <m/>
    <s v="2"/>
    <s v="NG"/>
    <n v="150"/>
    <x v="3"/>
    <x v="1"/>
    <s v="not found"/>
    <s v="not found"/>
    <s v="not found"/>
    <m/>
    <x v="56"/>
    <m/>
    <m/>
    <m/>
    <n v="6.5244421881282904"/>
    <n v="3.32374011742096"/>
    <s v="approximate"/>
    <s v="Ikorodu"/>
    <m/>
    <m/>
    <s v="Lagos"/>
    <x v="0"/>
    <s v="Sub-Saharan Africa"/>
    <m/>
    <m/>
    <m/>
    <m/>
    <m/>
    <m/>
    <m/>
    <m/>
    <s v="L407512"/>
    <s v="G409697"/>
  </r>
  <r>
    <s v="https://www.gem.wiki/Maiduguri_power_plant"/>
    <x v="18"/>
    <s v="Maiduguri power plant"/>
    <m/>
    <s v="1"/>
    <s v="NG"/>
    <n v="50"/>
    <x v="1"/>
    <x v="1"/>
    <s v="not found"/>
    <s v="not found"/>
    <s v="not found"/>
    <m/>
    <x v="3"/>
    <m/>
    <m/>
    <m/>
    <n v="11.833"/>
    <n v="13.15"/>
    <s v="approximate"/>
    <s v="Maiduguri"/>
    <m/>
    <m/>
    <s v="Borno"/>
    <x v="0"/>
    <s v="Sub-Saharan Africa"/>
    <m/>
    <m/>
    <s v="Maiduguri Emergency Power Project (MEPP)"/>
    <m/>
    <m/>
    <m/>
    <s v="1137713"/>
    <n v="1311719"/>
    <s v="L407511"/>
    <s v="G409696"/>
  </r>
  <r>
    <s v="https://www.gem.wiki/Oando_Kwale_power_station"/>
    <x v="18"/>
    <s v="Oando Kwale power station"/>
    <m/>
    <s v="1"/>
    <s v="NG"/>
    <n v="480"/>
    <x v="0"/>
    <x v="0"/>
    <s v="not found"/>
    <s v="not found"/>
    <s v="not found"/>
    <m/>
    <x v="21"/>
    <m/>
    <m/>
    <m/>
    <n v="5.7096920000000004"/>
    <n v="6.5759169999999996"/>
    <s v="exact"/>
    <s v="Kwale"/>
    <m/>
    <m/>
    <s v="Delta"/>
    <x v="0"/>
    <s v="Sub-Saharan Africa"/>
    <m/>
    <m/>
    <s v="Kwale, Kwale Okpai, Kwale-Okpai IPP, Okpai Phase 2"/>
    <m/>
    <m/>
    <m/>
    <s v="1049375"/>
    <s v="1173181, 1179031, 1192998"/>
    <s v="L406798"/>
    <s v="G407201"/>
  </r>
  <r>
    <s v="https://www.gem.wiki/Oando_Kwale_power_station"/>
    <x v="18"/>
    <s v="Oando Kwale power station"/>
    <m/>
    <s v="2"/>
    <s v="NG"/>
    <n v="450"/>
    <x v="1"/>
    <x v="0"/>
    <s v="not found"/>
    <s v="not found"/>
    <s v="not found"/>
    <m/>
    <x v="3"/>
    <m/>
    <m/>
    <m/>
    <n v="5.7096920000000004"/>
    <n v="6.5759169999999996"/>
    <s v="exact"/>
    <s v="Kwale"/>
    <m/>
    <m/>
    <s v="Delta"/>
    <x v="0"/>
    <s v="Sub-Saharan Africa"/>
    <m/>
    <m/>
    <s v="Kwale, Kwale Okpai, Kwale-Okpai IPP, Okpai Phase 2"/>
    <m/>
    <m/>
    <m/>
    <s v="1049375"/>
    <s v="1197086, 1304085, 1304084"/>
    <s v="L406798"/>
    <s v="G407202"/>
  </r>
  <r>
    <s v="https://www.gem.wiki/Oats_power_station"/>
    <x v="18"/>
    <s v="Oats power station"/>
    <m/>
    <s v="1"/>
    <s v="NG"/>
    <n v="100"/>
    <x v="3"/>
    <x v="1"/>
    <s v="not found"/>
    <s v="not found"/>
    <s v="not found"/>
    <m/>
    <x v="53"/>
    <m/>
    <m/>
    <m/>
    <n v="6.4940183301255496"/>
    <n v="3.4367644615258102"/>
    <s v="approximate"/>
    <s v="Logos"/>
    <m/>
    <m/>
    <m/>
    <x v="0"/>
    <s v="Sub-Saharan Africa"/>
    <m/>
    <m/>
    <m/>
    <m/>
    <m/>
    <m/>
    <m/>
    <m/>
    <s v="L407513"/>
    <s v="G409705"/>
  </r>
  <r>
    <s v="https://www.gem.wiki/Oats_power_station"/>
    <x v="18"/>
    <s v="Oats power station"/>
    <m/>
    <s v="2"/>
    <s v="NG"/>
    <n v="100"/>
    <x v="3"/>
    <x v="1"/>
    <s v="not found"/>
    <s v="not found"/>
    <s v="not found"/>
    <m/>
    <x v="53"/>
    <m/>
    <m/>
    <m/>
    <n v="6.4940183301255496"/>
    <n v="3.4367644615258102"/>
    <s v="approximate"/>
    <s v="Logos"/>
    <m/>
    <m/>
    <m/>
    <x v="0"/>
    <s v="Sub-Saharan Africa"/>
    <m/>
    <m/>
    <m/>
    <m/>
    <m/>
    <m/>
    <m/>
    <m/>
    <s v="L407513"/>
    <s v="G409704"/>
  </r>
  <r>
    <s v="https://www.gem.wiki/Oats_power_station"/>
    <x v="18"/>
    <s v="Oats power station"/>
    <m/>
    <s v="3"/>
    <s v="NG"/>
    <n v="100"/>
    <x v="3"/>
    <x v="1"/>
    <s v="not found"/>
    <s v="not found"/>
    <s v="not found"/>
    <m/>
    <x v="53"/>
    <m/>
    <m/>
    <m/>
    <n v="6.4940183301255496"/>
    <n v="3.4367644615258102"/>
    <s v="approximate"/>
    <s v="Logos"/>
    <m/>
    <m/>
    <m/>
    <x v="0"/>
    <s v="Sub-Saharan Africa"/>
    <m/>
    <m/>
    <m/>
    <m/>
    <m/>
    <m/>
    <m/>
    <m/>
    <s v="L407513"/>
    <s v="G409703"/>
  </r>
  <r>
    <s v="https://www.gem.wiki/Oats_power_station"/>
    <x v="18"/>
    <s v="Oats power station"/>
    <m/>
    <s v="4"/>
    <s v="NG"/>
    <n v="100"/>
    <x v="3"/>
    <x v="1"/>
    <s v="not found"/>
    <s v="not found"/>
    <s v="not found"/>
    <m/>
    <x v="42"/>
    <m/>
    <m/>
    <m/>
    <n v="6.4940183301255496"/>
    <n v="3.4367644615258102"/>
    <s v="approximate"/>
    <s v="Logos"/>
    <m/>
    <m/>
    <m/>
    <x v="0"/>
    <s v="Sub-Saharan Africa"/>
    <m/>
    <m/>
    <m/>
    <m/>
    <m/>
    <m/>
    <m/>
    <m/>
    <s v="L407513"/>
    <s v="G409702"/>
  </r>
  <r>
    <s v="https://www.gem.wiki/Oats_power_station"/>
    <x v="18"/>
    <s v="Oats power station"/>
    <m/>
    <s v="5"/>
    <s v="NG"/>
    <n v="100"/>
    <x v="3"/>
    <x v="1"/>
    <s v="not found"/>
    <s v="not found"/>
    <s v="not found"/>
    <m/>
    <x v="42"/>
    <m/>
    <m/>
    <m/>
    <n v="6.4940183301255496"/>
    <n v="3.4367644615258102"/>
    <s v="approximate"/>
    <s v="Logos"/>
    <m/>
    <m/>
    <m/>
    <x v="0"/>
    <s v="Sub-Saharan Africa"/>
    <m/>
    <m/>
    <m/>
    <m/>
    <m/>
    <m/>
    <m/>
    <m/>
    <s v="L407513"/>
    <s v="G409701"/>
  </r>
  <r>
    <s v="https://www.gem.wiki/Oats_power_station"/>
    <x v="18"/>
    <s v="Oats power station"/>
    <m/>
    <s v="6"/>
    <s v="NG"/>
    <n v="100"/>
    <x v="3"/>
    <x v="1"/>
    <s v="not found"/>
    <s v="not found"/>
    <s v="not found"/>
    <m/>
    <x v="56"/>
    <m/>
    <m/>
    <m/>
    <n v="6.4940183301255496"/>
    <n v="3.4367644615258102"/>
    <s v="approximate"/>
    <s v="Logos"/>
    <m/>
    <m/>
    <m/>
    <x v="0"/>
    <s v="Sub-Saharan Africa"/>
    <m/>
    <m/>
    <m/>
    <m/>
    <m/>
    <m/>
    <m/>
    <m/>
    <s v="L407513"/>
    <s v="G409700"/>
  </r>
  <r>
    <s v="https://www.gem.wiki/Oats_power_station"/>
    <x v="18"/>
    <s v="Oats power station"/>
    <m/>
    <s v="7"/>
    <s v="NG"/>
    <n v="100"/>
    <x v="3"/>
    <x v="1"/>
    <s v="not found"/>
    <s v="not found"/>
    <s v="not found"/>
    <m/>
    <x v="56"/>
    <m/>
    <m/>
    <m/>
    <n v="6.4940183301255496"/>
    <n v="3.4367644615258102"/>
    <s v="approximate"/>
    <s v="Logos"/>
    <m/>
    <m/>
    <m/>
    <x v="0"/>
    <s v="Sub-Saharan Africa"/>
    <m/>
    <m/>
    <m/>
    <m/>
    <m/>
    <m/>
    <m/>
    <m/>
    <s v="L407513"/>
    <s v="G409699"/>
  </r>
  <r>
    <s v="https://www.gem.wiki/Oghareki_power_station"/>
    <x v="18"/>
    <s v="Oghareki power station"/>
    <m/>
    <s v="1"/>
    <s v="NG/D"/>
    <n v="100"/>
    <x v="3"/>
    <x v="1"/>
    <s v="not found"/>
    <s v="not found"/>
    <s v="not found"/>
    <m/>
    <x v="59"/>
    <m/>
    <m/>
    <m/>
    <n v="5.9485760000000001"/>
    <n v="5.7206400000000004"/>
    <s v="approximate"/>
    <s v="Oghara"/>
    <s v="Ethiope West"/>
    <m/>
    <s v="Delta"/>
    <x v="0"/>
    <s v="Sub-Saharan Africa"/>
    <m/>
    <m/>
    <s v="Oghara IPP, Delta State IPP"/>
    <m/>
    <m/>
    <m/>
    <s v="1066617"/>
    <n v="1198296"/>
    <s v="L406799"/>
    <s v="G407203"/>
  </r>
  <r>
    <s v="https://www.gem.wiki/Oghareki_power_station"/>
    <x v="18"/>
    <s v="Oghareki power station"/>
    <m/>
    <s v="2"/>
    <s v="NG/D"/>
    <n v="100"/>
    <x v="3"/>
    <x v="1"/>
    <s v="not found"/>
    <s v="not found"/>
    <s v="not found"/>
    <m/>
    <x v="59"/>
    <m/>
    <m/>
    <m/>
    <n v="5.9485760000000001"/>
    <n v="5.7206400000000004"/>
    <s v="approximate"/>
    <s v="Oghara"/>
    <s v="Ethiope West"/>
    <m/>
    <s v="Delta"/>
    <x v="0"/>
    <s v="Sub-Saharan Africa"/>
    <m/>
    <m/>
    <s v="Oghara IPP, Delta State IPP"/>
    <m/>
    <m/>
    <m/>
    <s v="1066617"/>
    <n v="1198297"/>
    <s v="L406799"/>
    <s v="G407204"/>
  </r>
  <r>
    <s v="https://www.gem.wiki/Oghareki_power_station"/>
    <x v="18"/>
    <s v="Oghareki power station"/>
    <m/>
    <s v="3"/>
    <s v="NG/D"/>
    <n v="100"/>
    <x v="3"/>
    <x v="1"/>
    <s v="not found"/>
    <s v="not found"/>
    <s v="not found"/>
    <m/>
    <x v="59"/>
    <m/>
    <m/>
    <m/>
    <n v="5.9485760000000001"/>
    <n v="5.7206400000000004"/>
    <s v="approximate"/>
    <s v="Oghara"/>
    <s v="Ethiope West"/>
    <m/>
    <s v="Delta"/>
    <x v="0"/>
    <s v="Sub-Saharan Africa"/>
    <m/>
    <m/>
    <s v="Oghara IPP, Delta State IPP"/>
    <m/>
    <m/>
    <m/>
    <s v="1066617"/>
    <m/>
    <s v="L406799"/>
    <s v="G409708"/>
  </r>
  <r>
    <s v="https://www.gem.wiki/Oghareki_power_station"/>
    <x v="18"/>
    <s v="Oghareki power station"/>
    <m/>
    <s v="4"/>
    <s v="NG/D"/>
    <n v="100"/>
    <x v="3"/>
    <x v="1"/>
    <s v="not found"/>
    <s v="not found"/>
    <s v="not found"/>
    <m/>
    <x v="59"/>
    <m/>
    <m/>
    <m/>
    <n v="5.9485760000000001"/>
    <n v="5.7206400000000004"/>
    <s v="approximate"/>
    <s v="Oghara"/>
    <s v="Ethiope West"/>
    <m/>
    <s v="Delta"/>
    <x v="0"/>
    <s v="Sub-Saharan Africa"/>
    <m/>
    <m/>
    <s v="Oghara IPP, Delta State IPP"/>
    <m/>
    <m/>
    <m/>
    <s v="1066617"/>
    <m/>
    <s v="L406799"/>
    <s v="G409707"/>
  </r>
  <r>
    <s v="https://www.gem.wiki/Oghareki_power_station"/>
    <x v="18"/>
    <s v="Oghareki power station"/>
    <m/>
    <s v="5"/>
    <s v="NG/D"/>
    <n v="100"/>
    <x v="3"/>
    <x v="1"/>
    <s v="not found"/>
    <s v="not found"/>
    <s v="not found"/>
    <m/>
    <x v="59"/>
    <m/>
    <m/>
    <m/>
    <n v="5.9485760000000001"/>
    <n v="5.7206400000000004"/>
    <s v="approximate"/>
    <s v="Oghara"/>
    <s v="Ethiope West"/>
    <m/>
    <s v="Delta"/>
    <x v="0"/>
    <s v="Sub-Saharan Africa"/>
    <m/>
    <m/>
    <s v="Oghara IPP, Delta State IPP"/>
    <m/>
    <m/>
    <m/>
    <s v="1066617"/>
    <m/>
    <s v="L406799"/>
    <s v="G409706"/>
  </r>
  <r>
    <s v="https://www.gem.wiki/Okija_power_station"/>
    <x v="18"/>
    <s v="Okija power station"/>
    <m/>
    <s v="1-1a"/>
    <s v="NG"/>
    <n v="495"/>
    <x v="3"/>
    <x v="1"/>
    <s v="not found"/>
    <s v="not found"/>
    <s v="not found"/>
    <m/>
    <x v="3"/>
    <m/>
    <m/>
    <m/>
    <n v="5.9146999999999998"/>
    <n v="6.8404999999999996"/>
    <s v="approximate"/>
    <s v="Okija"/>
    <m/>
    <m/>
    <s v="Anambra"/>
    <x v="0"/>
    <s v="Sub-Saharan Africa"/>
    <m/>
    <m/>
    <m/>
    <m/>
    <m/>
    <m/>
    <s v="1101895"/>
    <s v="1165359, 1259610, 1259611"/>
    <s v="L406800"/>
    <s v="G407205"/>
  </r>
  <r>
    <s v="https://www.gem.wiki/Okija_power_station"/>
    <x v="18"/>
    <s v="Okija power station"/>
    <m/>
    <s v="1-1b"/>
    <s v="WSTH-NG"/>
    <n v="255"/>
    <x v="4"/>
    <x v="3"/>
    <s v="not found"/>
    <s v="not found"/>
    <s v="not found"/>
    <m/>
    <x v="45"/>
    <m/>
    <m/>
    <m/>
    <n v="5.9146999999999998"/>
    <n v="6.8404999999999996"/>
    <s v="approximate"/>
    <s v="Okija"/>
    <m/>
    <m/>
    <s v="Anambra"/>
    <x v="0"/>
    <s v="Sub-Saharan Africa"/>
    <m/>
    <m/>
    <m/>
    <m/>
    <m/>
    <m/>
    <s v="1101895"/>
    <s v="1259612, 1259613, 1259614"/>
    <s v="L406800"/>
    <s v="G407206"/>
  </r>
  <r>
    <s v="https://www.gem.wiki/Okija_power_station"/>
    <x v="18"/>
    <s v="Okija power station"/>
    <m/>
    <s v="2-1"/>
    <s v="NG"/>
    <n v="750"/>
    <x v="4"/>
    <x v="0"/>
    <s v="not found"/>
    <s v="not found"/>
    <s v="not found"/>
    <m/>
    <x v="45"/>
    <m/>
    <m/>
    <m/>
    <n v="5.9146999999999998"/>
    <n v="6.8404999999999996"/>
    <s v="approximate"/>
    <s v="Okija"/>
    <m/>
    <m/>
    <s v="Anambra"/>
    <x v="0"/>
    <s v="Sub-Saharan Africa"/>
    <m/>
    <m/>
    <m/>
    <m/>
    <m/>
    <m/>
    <s v="1101895"/>
    <n v="1284440"/>
    <s v="L406800"/>
    <s v="G407207"/>
  </r>
  <r>
    <s v="https://www.gem.wiki/Olorunsogo_II_power_station"/>
    <x v="18"/>
    <s v="Olorunsogo II power station"/>
    <m/>
    <s v="1"/>
    <s v="NG"/>
    <n v="377"/>
    <x v="0"/>
    <x v="0"/>
    <s v="not found"/>
    <s v="not found"/>
    <s v="not found"/>
    <m/>
    <x v="13"/>
    <m/>
    <m/>
    <m/>
    <n v="6.8853160000000004"/>
    <n v="3.316268"/>
    <s v="exact"/>
    <s v="Olorunsogo"/>
    <m/>
    <m/>
    <s v="Oyo"/>
    <x v="0"/>
    <s v="Sub-Saharan Africa"/>
    <m/>
    <m/>
    <m/>
    <m/>
    <m/>
    <m/>
    <s v="1041400"/>
    <s v="1184909, 1186549, 1212872"/>
    <s v="L406801"/>
    <s v="G407208"/>
  </r>
  <r>
    <s v="https://www.gem.wiki/Olorunsogo_II_power_station"/>
    <x v="18"/>
    <s v="Olorunsogo II power station"/>
    <m/>
    <s v="2"/>
    <s v="NG"/>
    <n v="377"/>
    <x v="0"/>
    <x v="0"/>
    <s v="not found"/>
    <s v="not found"/>
    <s v="not found"/>
    <m/>
    <x v="13"/>
    <m/>
    <m/>
    <m/>
    <n v="6.8853160000000004"/>
    <n v="3.316268"/>
    <s v="exact"/>
    <s v="Olorunsogo"/>
    <m/>
    <m/>
    <s v="Oyo"/>
    <x v="0"/>
    <s v="Sub-Saharan Africa"/>
    <m/>
    <m/>
    <m/>
    <m/>
    <m/>
    <m/>
    <s v="1041400"/>
    <s v="1186550, 1186551, 1212871"/>
    <s v="L406801"/>
    <s v="G407209"/>
  </r>
  <r>
    <s v="https://www.gem.wiki/Omoku-II_power_station"/>
    <x v="18"/>
    <s v="Omoku-II power station"/>
    <m/>
    <s v="1"/>
    <s v="NG"/>
    <n v="113"/>
    <x v="0"/>
    <x v="1"/>
    <s v="not found"/>
    <s v="not found"/>
    <s v="not found"/>
    <m/>
    <x v="34"/>
    <m/>
    <m/>
    <m/>
    <n v="5.3850189999999998"/>
    <n v="6.6649669999999999"/>
    <s v="exact"/>
    <s v="Omoku"/>
    <m/>
    <m/>
    <s v="Rivers"/>
    <x v="0"/>
    <s v="Sub-Saharan Africa"/>
    <m/>
    <m/>
    <m/>
    <m/>
    <m/>
    <m/>
    <s v="1073189"/>
    <n v="1210771"/>
    <s v="L406803"/>
    <s v="G407215"/>
  </r>
  <r>
    <s v="https://www.gem.wiki/Omoku-II_power_station"/>
    <x v="18"/>
    <s v="Omoku-II power station"/>
    <m/>
    <s v="2"/>
    <s v="NG"/>
    <n v="113"/>
    <x v="0"/>
    <x v="1"/>
    <s v="not found"/>
    <s v="not found"/>
    <s v="not found"/>
    <m/>
    <x v="0"/>
    <m/>
    <m/>
    <m/>
    <n v="5.3850189999999998"/>
    <n v="6.6649669999999999"/>
    <s v="exact"/>
    <s v="Omoku"/>
    <m/>
    <m/>
    <s v="Rivers"/>
    <x v="0"/>
    <s v="Sub-Saharan Africa"/>
    <m/>
    <m/>
    <m/>
    <m/>
    <m/>
    <m/>
    <s v="1073189"/>
    <n v="1210772"/>
    <s v="L406803"/>
    <s v="G407216"/>
  </r>
  <r>
    <s v="https://www.gem.wiki/Omotosho_II_power_station"/>
    <x v="18"/>
    <s v="Omotosho II power station"/>
    <m/>
    <s v="1"/>
    <s v="NG"/>
    <n v="128"/>
    <x v="0"/>
    <x v="1"/>
    <s v="not found"/>
    <s v="not found"/>
    <s v="not found"/>
    <m/>
    <x v="39"/>
    <m/>
    <m/>
    <m/>
    <n v="6.7324469999999996"/>
    <n v="4.7109220000000001"/>
    <s v="exact"/>
    <s v="Omotosho"/>
    <m/>
    <m/>
    <s v="Ondo"/>
    <x v="0"/>
    <s v="Sub-Saharan Africa"/>
    <m/>
    <m/>
    <s v="揽的尼日利亚翁多州奥莫托索燃气电厂项目"/>
    <m/>
    <m/>
    <m/>
    <s v="1088448"/>
    <n v="1230375"/>
    <s v="L406804"/>
    <s v="G407217"/>
  </r>
  <r>
    <s v="https://www.gem.wiki/Omotosho_II_power_station"/>
    <x v="18"/>
    <s v="Omotosho II power station"/>
    <m/>
    <s v="2"/>
    <s v="NG"/>
    <n v="128"/>
    <x v="0"/>
    <x v="1"/>
    <s v="not found"/>
    <s v="not found"/>
    <s v="not found"/>
    <m/>
    <x v="39"/>
    <m/>
    <m/>
    <m/>
    <n v="6.7324469999999996"/>
    <n v="4.7109220000000001"/>
    <s v="exact"/>
    <s v="Omotosho"/>
    <m/>
    <m/>
    <s v="Ondo"/>
    <x v="0"/>
    <s v="Sub-Saharan Africa"/>
    <m/>
    <m/>
    <s v="揽的尼日利亚翁多州奥莫托索燃气电厂项目"/>
    <m/>
    <m/>
    <m/>
    <s v="1088448"/>
    <n v="1230376"/>
    <s v="L406804"/>
    <s v="G407218"/>
  </r>
  <r>
    <s v="https://www.gem.wiki/Omotosho_II_power_station"/>
    <x v="18"/>
    <s v="Omotosho II power station"/>
    <m/>
    <s v="2-1"/>
    <s v="WSTH-NG"/>
    <n v="127"/>
    <x v="3"/>
    <x v="3"/>
    <s v="not found"/>
    <s v="not found"/>
    <s v="not found"/>
    <m/>
    <x v="41"/>
    <m/>
    <m/>
    <m/>
    <n v="6.7324469999999996"/>
    <n v="4.7109220000000001"/>
    <s v="exact"/>
    <s v="Omotosho"/>
    <m/>
    <m/>
    <s v="Ondo"/>
    <x v="0"/>
    <s v="Sub-Saharan Africa"/>
    <m/>
    <m/>
    <s v="揽的尼日利亚翁多州奥莫托索燃气电厂项目"/>
    <m/>
    <m/>
    <m/>
    <s v="1088448"/>
    <m/>
    <s v="L406804"/>
    <s v="G409710"/>
  </r>
  <r>
    <s v="https://www.gem.wiki/Omotosho_II_power_station"/>
    <x v="18"/>
    <s v="Omotosho II power station"/>
    <m/>
    <s v="2-2"/>
    <s v="WSTH-NG"/>
    <n v="127"/>
    <x v="3"/>
    <x v="3"/>
    <s v="not found"/>
    <s v="not found"/>
    <s v="not found"/>
    <m/>
    <x v="41"/>
    <m/>
    <m/>
    <m/>
    <n v="6.7324469999999996"/>
    <n v="4.7109220000000001"/>
    <s v="exact"/>
    <s v="Omotosho"/>
    <m/>
    <m/>
    <s v="Ondo"/>
    <x v="0"/>
    <s v="Sub-Saharan Africa"/>
    <m/>
    <m/>
    <s v="揽的尼日利亚翁多州奥莫托索燃气电厂项目"/>
    <m/>
    <m/>
    <m/>
    <s v="1088448"/>
    <m/>
    <s v="L406804"/>
    <s v="G409709"/>
  </r>
  <r>
    <s v="https://www.gem.wiki/Omotosho_II_power_station"/>
    <x v="18"/>
    <s v="Omotosho II power station"/>
    <m/>
    <s v="3"/>
    <s v="NG"/>
    <n v="128"/>
    <x v="0"/>
    <x v="1"/>
    <s v="not found"/>
    <s v="not found"/>
    <s v="not found"/>
    <m/>
    <x v="39"/>
    <m/>
    <m/>
    <m/>
    <n v="6.7324469999999996"/>
    <n v="4.7109220000000001"/>
    <s v="exact"/>
    <s v="Omotosho"/>
    <m/>
    <m/>
    <s v="Ondo"/>
    <x v="0"/>
    <s v="Sub-Saharan Africa"/>
    <m/>
    <m/>
    <s v="揽的尼日利亚翁多州奥莫托索燃气电厂项目"/>
    <m/>
    <m/>
    <m/>
    <s v="1088448"/>
    <n v="1230377"/>
    <s v="L406804"/>
    <s v="G407219"/>
  </r>
  <r>
    <s v="https://www.gem.wiki/Omotosho_II_power_station"/>
    <x v="18"/>
    <s v="Omotosho II power station"/>
    <m/>
    <s v="4"/>
    <s v="NG"/>
    <n v="128"/>
    <x v="0"/>
    <x v="1"/>
    <s v="not found"/>
    <s v="not found"/>
    <s v="not found"/>
    <m/>
    <x v="39"/>
    <m/>
    <m/>
    <m/>
    <n v="6.7324469999999996"/>
    <n v="4.7109220000000001"/>
    <s v="exact"/>
    <s v="Omotosho"/>
    <m/>
    <m/>
    <s v="Ondo"/>
    <x v="0"/>
    <s v="Sub-Saharan Africa"/>
    <m/>
    <m/>
    <s v="揽的尼日利亚翁多州奥莫托索燃气电厂项目"/>
    <m/>
    <m/>
    <m/>
    <s v="1088448"/>
    <n v="1230378"/>
    <s v="L406804"/>
    <s v="G407220"/>
  </r>
  <r>
    <s v="https://www.gem.wiki/Proton_Delta_Sunrise_power_station"/>
    <x v="18"/>
    <s v="Proton Delta Sunrise power station"/>
    <m/>
    <s v="1-1"/>
    <s v="NG"/>
    <n v="50"/>
    <x v="5"/>
    <x v="1"/>
    <s v="not found"/>
    <s v="not found"/>
    <s v="not found"/>
    <m/>
    <x v="45"/>
    <m/>
    <m/>
    <m/>
    <n v="5.925611"/>
    <n v="5.6400889999999997"/>
    <s v="exact"/>
    <s v="Sapele"/>
    <m/>
    <m/>
    <s v="Delta"/>
    <x v="0"/>
    <s v="Sub-Saharan Africa"/>
    <m/>
    <m/>
    <m/>
    <m/>
    <m/>
    <m/>
    <s v="1099664"/>
    <n v="1255744"/>
    <s v="L406805"/>
    <s v="G407221"/>
  </r>
  <r>
    <s v="https://www.gem.wiki/Proton_Delta_Sunrise_power_station"/>
    <x v="18"/>
    <s v="Proton Delta Sunrise power station"/>
    <m/>
    <s v="1-2"/>
    <s v="NG"/>
    <n v="50"/>
    <x v="5"/>
    <x v="1"/>
    <s v="not found"/>
    <s v="not found"/>
    <s v="not found"/>
    <m/>
    <x v="45"/>
    <m/>
    <m/>
    <m/>
    <n v="5.925611"/>
    <n v="5.6400889999999997"/>
    <s v="exact"/>
    <s v="Sapele"/>
    <m/>
    <m/>
    <s v="Delta"/>
    <x v="0"/>
    <s v="Sub-Saharan Africa"/>
    <m/>
    <m/>
    <m/>
    <m/>
    <m/>
    <m/>
    <s v="1099664"/>
    <n v="1288051"/>
    <s v="L406805"/>
    <s v="G407222"/>
  </r>
  <r>
    <s v="https://www.gem.wiki/Proton_Delta_Sunrise_power_station"/>
    <x v="18"/>
    <s v="Proton Delta Sunrise power station"/>
    <m/>
    <s v="1-3"/>
    <s v="NG"/>
    <n v="50"/>
    <x v="5"/>
    <x v="1"/>
    <s v="not found"/>
    <s v="not found"/>
    <s v="not found"/>
    <m/>
    <x v="45"/>
    <m/>
    <m/>
    <m/>
    <n v="5.925611"/>
    <n v="5.6400889999999997"/>
    <s v="exact"/>
    <s v="Sapele"/>
    <m/>
    <m/>
    <s v="Delta"/>
    <x v="0"/>
    <s v="Sub-Saharan Africa"/>
    <m/>
    <m/>
    <m/>
    <m/>
    <m/>
    <m/>
    <s v="1099664"/>
    <n v="1288052"/>
    <s v="L406805"/>
    <s v="G407223"/>
  </r>
  <r>
    <s v="https://www.gem.wiki/Proton_Delta_Sunrise_power_station"/>
    <x v="18"/>
    <s v="Proton Delta Sunrise power station"/>
    <m/>
    <s v="2-1"/>
    <s v="NG"/>
    <n v="350"/>
    <x v="5"/>
    <x v="0"/>
    <s v="not found"/>
    <s v="not found"/>
    <s v="not found"/>
    <m/>
    <x v="45"/>
    <m/>
    <m/>
    <m/>
    <n v="5.925611"/>
    <n v="5.6400889999999997"/>
    <s v="exact"/>
    <s v="Sapele"/>
    <m/>
    <m/>
    <s v="Delta"/>
    <x v="0"/>
    <s v="Sub-Saharan Africa"/>
    <m/>
    <m/>
    <m/>
    <m/>
    <m/>
    <m/>
    <s v="1099664"/>
    <m/>
    <s v="L406805"/>
    <s v="G407224"/>
  </r>
  <r>
    <s v="https://www.gem.wiki/Qua_Iboe_Power_Plant"/>
    <x v="18"/>
    <s v="Qua Iboe power plant"/>
    <m/>
    <s v="1"/>
    <s v="NG"/>
    <n v="540"/>
    <x v="3"/>
    <x v="0"/>
    <s v="not found"/>
    <s v="not found"/>
    <s v="not found"/>
    <m/>
    <x v="40"/>
    <m/>
    <m/>
    <m/>
    <n v="4.5486510000000004"/>
    <n v="8.0095320000000001"/>
    <s v="exact"/>
    <s v="Kwa Ibo"/>
    <s v="Ibeno"/>
    <m/>
    <s v="Akwa Ibom"/>
    <x v="0"/>
    <s v="Sub-Saharan Africa"/>
    <m/>
    <m/>
    <s v="QIPP"/>
    <m/>
    <m/>
    <m/>
    <s v="1121012"/>
    <n v="1221766"/>
    <s v="L406806"/>
    <s v="G407225"/>
  </r>
  <r>
    <s v="https://www.gem.wiki/Sagamu_power_station"/>
    <x v="18"/>
    <s v="Sagamu power station"/>
    <m/>
    <s v="1-1a"/>
    <s v="NG"/>
    <n v="250"/>
    <x v="5"/>
    <x v="1"/>
    <s v="not found"/>
    <s v="not found"/>
    <s v="not found"/>
    <m/>
    <x v="45"/>
    <m/>
    <m/>
    <m/>
    <n v="6.8322000000000003"/>
    <n v="3.6318999999999999"/>
    <s v="approximate"/>
    <s v="Sagamu"/>
    <m/>
    <m/>
    <s v="Ogun"/>
    <x v="0"/>
    <s v="Sub-Saharan Africa"/>
    <m/>
    <m/>
    <s v="Sagamu Independent Power Plant"/>
    <m/>
    <m/>
    <m/>
    <s v="1122341"/>
    <m/>
    <s v="L406807"/>
    <s v="G407226"/>
  </r>
  <r>
    <s v="https://www.gem.wiki/Sagamu_power_station"/>
    <x v="18"/>
    <s v="Sagamu power station"/>
    <m/>
    <s v="1-1b"/>
    <s v="WSTH-NG"/>
    <n v="150"/>
    <x v="5"/>
    <x v="3"/>
    <s v="not found"/>
    <s v="not found"/>
    <s v="not found"/>
    <m/>
    <x v="45"/>
    <m/>
    <m/>
    <m/>
    <n v="6.8322000000000003"/>
    <n v="3.6318999999999999"/>
    <s v="approximate"/>
    <s v="Sagamu"/>
    <m/>
    <m/>
    <s v="Ogun"/>
    <x v="0"/>
    <s v="Sub-Saharan Africa"/>
    <m/>
    <m/>
    <s v="Sagamu Independent Power Plant"/>
    <m/>
    <m/>
    <m/>
    <s v="1122341"/>
    <m/>
    <s v="L406807"/>
    <s v="G407227"/>
  </r>
  <r>
    <s v="https://www.gem.wiki/Sapele_II_power_station"/>
    <x v="18"/>
    <s v="Sapele II power station"/>
    <m/>
    <s v="2-1"/>
    <s v="NG"/>
    <n v="113"/>
    <x v="0"/>
    <x v="1"/>
    <s v="not found"/>
    <s v="not found"/>
    <s v="not found"/>
    <m/>
    <x v="39"/>
    <m/>
    <m/>
    <m/>
    <n v="5.926139"/>
    <n v="5.6449829999999999"/>
    <s v="exact"/>
    <s v="Sapele"/>
    <m/>
    <m/>
    <s v="Delta"/>
    <x v="0"/>
    <s v="Sub-Saharan Africa"/>
    <m/>
    <m/>
    <s v="Sapele Power Station-Privatized"/>
    <m/>
    <m/>
    <m/>
    <s v="1088447"/>
    <n v="1195722"/>
    <s v="L406808"/>
    <s v="G407228"/>
  </r>
  <r>
    <s v="https://www.gem.wiki/Sapele_II_power_station"/>
    <x v="18"/>
    <s v="Sapele II power station"/>
    <m/>
    <s v="2-2"/>
    <s v="NG"/>
    <n v="113"/>
    <x v="0"/>
    <x v="1"/>
    <s v="not found"/>
    <s v="not found"/>
    <s v="not found"/>
    <m/>
    <x v="39"/>
    <m/>
    <m/>
    <m/>
    <n v="5.926139"/>
    <n v="5.6449829999999999"/>
    <s v="exact"/>
    <s v="Sapele"/>
    <m/>
    <m/>
    <s v="Delta"/>
    <x v="0"/>
    <s v="Sub-Saharan Africa"/>
    <m/>
    <m/>
    <s v="Sapele Power Station-Privatized"/>
    <m/>
    <m/>
    <m/>
    <s v="1088447"/>
    <n v="1195723"/>
    <s v="L406808"/>
    <s v="G407229"/>
  </r>
  <r>
    <s v="https://www.gem.wiki/Sapele_II_power_station"/>
    <x v="18"/>
    <s v="Sapele II power station"/>
    <m/>
    <s v="2-3"/>
    <s v="NG"/>
    <n v="113"/>
    <x v="0"/>
    <x v="1"/>
    <s v="not found"/>
    <s v="not found"/>
    <s v="not found"/>
    <m/>
    <x v="39"/>
    <m/>
    <m/>
    <m/>
    <n v="5.926139"/>
    <n v="5.6449829999999999"/>
    <s v="exact"/>
    <s v="Sapele"/>
    <m/>
    <m/>
    <s v="Delta"/>
    <x v="0"/>
    <s v="Sub-Saharan Africa"/>
    <m/>
    <m/>
    <s v="Sapele Power Station-Privatized"/>
    <m/>
    <m/>
    <m/>
    <s v="1088447"/>
    <n v="1195724"/>
    <s v="L406808"/>
    <s v="G407230"/>
  </r>
  <r>
    <s v="https://www.gem.wiki/Sapele_II_power_station"/>
    <x v="18"/>
    <s v="Sapele II power station"/>
    <m/>
    <s v="2-4"/>
    <s v="NG"/>
    <n v="113"/>
    <x v="0"/>
    <x v="1"/>
    <s v="not found"/>
    <s v="not found"/>
    <s v="not found"/>
    <m/>
    <x v="39"/>
    <m/>
    <m/>
    <m/>
    <n v="5.926139"/>
    <n v="5.6449829999999999"/>
    <s v="exact"/>
    <s v="Sapele"/>
    <m/>
    <m/>
    <s v="Delta"/>
    <x v="0"/>
    <s v="Sub-Saharan Africa"/>
    <m/>
    <m/>
    <s v="Sapele Power Station-Privatized"/>
    <m/>
    <m/>
    <m/>
    <s v="1088447"/>
    <n v="1195725"/>
    <s v="L406808"/>
    <s v="G407231"/>
  </r>
  <r>
    <s v="https://www.gem.wiki/Sapele_II_power_station"/>
    <x v="18"/>
    <s v="Sapele II power station"/>
    <m/>
    <s v="3-1"/>
    <s v="NG"/>
    <n v="151"/>
    <x v="3"/>
    <x v="1"/>
    <s v="not found"/>
    <s v="not found"/>
    <s v="not found"/>
    <m/>
    <x v="53"/>
    <m/>
    <m/>
    <m/>
    <n v="5.926139"/>
    <n v="5.6449829999999999"/>
    <s v="exact"/>
    <s v="Sapele"/>
    <m/>
    <m/>
    <s v="Delta"/>
    <x v="0"/>
    <s v="Sub-Saharan Africa"/>
    <m/>
    <m/>
    <s v="Sapele Power Station-Privatized"/>
    <m/>
    <m/>
    <m/>
    <s v="1088447"/>
    <m/>
    <s v="L406808"/>
    <s v="G409713"/>
  </r>
  <r>
    <s v="https://www.gem.wiki/Sapele_II_power_station"/>
    <x v="18"/>
    <s v="Sapele II power station"/>
    <m/>
    <s v="3-2"/>
    <s v="NG"/>
    <n v="151"/>
    <x v="3"/>
    <x v="1"/>
    <s v="not found"/>
    <s v="not found"/>
    <s v="not found"/>
    <m/>
    <x v="53"/>
    <m/>
    <m/>
    <m/>
    <n v="5.926139"/>
    <n v="5.6449829999999999"/>
    <s v="exact"/>
    <s v="Sapele"/>
    <m/>
    <m/>
    <s v="Delta"/>
    <x v="0"/>
    <s v="Sub-Saharan Africa"/>
    <m/>
    <m/>
    <s v="Sapele Power Station-Privatized"/>
    <m/>
    <m/>
    <m/>
    <s v="1088447"/>
    <m/>
    <s v="L406808"/>
    <s v="G409712"/>
  </r>
  <r>
    <s v="https://www.gem.wiki/Sapele_II_power_station"/>
    <x v="18"/>
    <s v="Sapele II power station"/>
    <m/>
    <s v="3-3"/>
    <s v="NG"/>
    <n v="151"/>
    <x v="3"/>
    <x v="1"/>
    <s v="not found"/>
    <s v="not found"/>
    <s v="not found"/>
    <m/>
    <x v="53"/>
    <m/>
    <m/>
    <m/>
    <n v="5.926139"/>
    <n v="5.6449829999999999"/>
    <s v="exact"/>
    <s v="Sapele"/>
    <m/>
    <m/>
    <s v="Delta"/>
    <x v="0"/>
    <s v="Sub-Saharan Africa"/>
    <m/>
    <m/>
    <s v="Sapele Power Station-Privatized"/>
    <m/>
    <m/>
    <m/>
    <s v="1088447"/>
    <m/>
    <s v="L406808"/>
    <s v="G409711"/>
  </r>
  <r>
    <s v="https://www.gem.wiki/Sapele_power_station"/>
    <x v="18"/>
    <s v="Sapele power station"/>
    <m/>
    <s v="1-GT11"/>
    <s v="NG"/>
    <n v="75"/>
    <x v="7"/>
    <x v="1"/>
    <s v="not found"/>
    <s v="not found"/>
    <s v="not found"/>
    <m/>
    <x v="60"/>
    <m/>
    <m/>
    <m/>
    <n v="5.926139"/>
    <n v="5.6449829999999999"/>
    <s v="exact"/>
    <s v="Sapele"/>
    <m/>
    <m/>
    <s v="Delta"/>
    <x v="0"/>
    <s v="Sub-Saharan Africa"/>
    <m/>
    <m/>
    <m/>
    <m/>
    <m/>
    <m/>
    <s v="1088447"/>
    <n v="1145912"/>
    <s v="L406809"/>
    <s v="G407232"/>
  </r>
  <r>
    <s v="https://www.gem.wiki/Sapele_power_station"/>
    <x v="18"/>
    <s v="Sapele power station"/>
    <m/>
    <s v="1-GT12"/>
    <s v="NG"/>
    <n v="75"/>
    <x v="7"/>
    <x v="1"/>
    <s v="not found"/>
    <s v="not found"/>
    <s v="not found"/>
    <m/>
    <x v="60"/>
    <m/>
    <m/>
    <m/>
    <n v="5.926139"/>
    <n v="5.6449829999999999"/>
    <s v="exact"/>
    <s v="Sapele"/>
    <m/>
    <m/>
    <s v="Delta"/>
    <x v="0"/>
    <s v="Sub-Saharan Africa"/>
    <m/>
    <m/>
    <m/>
    <m/>
    <m/>
    <m/>
    <s v="1088447"/>
    <n v="1145913"/>
    <s v="L406809"/>
    <s v="G407233"/>
  </r>
  <r>
    <s v="https://www.gem.wiki/Sapele_power_station"/>
    <x v="18"/>
    <s v="Sapele power station"/>
    <m/>
    <s v="1-GT13"/>
    <s v="NG"/>
    <n v="75"/>
    <x v="7"/>
    <x v="1"/>
    <s v="not found"/>
    <s v="not found"/>
    <s v="not found"/>
    <m/>
    <x v="60"/>
    <m/>
    <m/>
    <m/>
    <n v="5.926139"/>
    <n v="5.6449829999999999"/>
    <s v="exact"/>
    <s v="Sapele"/>
    <m/>
    <m/>
    <s v="Delta"/>
    <x v="0"/>
    <s v="Sub-Saharan Africa"/>
    <m/>
    <m/>
    <m/>
    <m/>
    <m/>
    <m/>
    <s v="1088447"/>
    <n v="1145914"/>
    <s v="L406809"/>
    <s v="G407234"/>
  </r>
  <r>
    <s v="https://www.gem.wiki/Sapele_power_station"/>
    <x v="18"/>
    <s v="Sapele power station"/>
    <m/>
    <s v="1-GT14"/>
    <s v="NG"/>
    <n v="75"/>
    <x v="7"/>
    <x v="1"/>
    <s v="not found"/>
    <s v="not found"/>
    <s v="not found"/>
    <m/>
    <x v="60"/>
    <m/>
    <m/>
    <m/>
    <n v="5.926139"/>
    <n v="5.6449829999999999"/>
    <s v="exact"/>
    <s v="Sapele"/>
    <m/>
    <m/>
    <s v="Delta"/>
    <x v="0"/>
    <s v="Sub-Saharan Africa"/>
    <m/>
    <m/>
    <m/>
    <m/>
    <m/>
    <m/>
    <s v="1088447"/>
    <n v="1145915"/>
    <s v="L406809"/>
    <s v="G407235"/>
  </r>
  <r>
    <s v="https://www.gem.wiki/Sapele_power_station"/>
    <x v="18"/>
    <s v="Sapele power station"/>
    <m/>
    <s v="1-ST1"/>
    <s v="NG"/>
    <n v="120"/>
    <x v="0"/>
    <x v="3"/>
    <s v="not found"/>
    <s v="not found"/>
    <s v="not found"/>
    <m/>
    <x v="51"/>
    <m/>
    <m/>
    <m/>
    <n v="5.926139"/>
    <n v="5.6449829999999999"/>
    <s v="exact"/>
    <s v="Sapele"/>
    <m/>
    <m/>
    <s v="Delta"/>
    <x v="0"/>
    <s v="Sub-Saharan Africa"/>
    <m/>
    <m/>
    <m/>
    <m/>
    <m/>
    <m/>
    <s v="1088447"/>
    <n v="1145906"/>
    <s v="L406809"/>
    <s v="G407236"/>
  </r>
  <r>
    <s v="https://www.gem.wiki/Sapele_power_station"/>
    <x v="18"/>
    <s v="Sapele power station"/>
    <m/>
    <s v="1-ST2"/>
    <s v="NG"/>
    <n v="120"/>
    <x v="0"/>
    <x v="3"/>
    <s v="not found"/>
    <s v="not found"/>
    <s v="not found"/>
    <m/>
    <x v="51"/>
    <m/>
    <m/>
    <m/>
    <n v="5.926139"/>
    <n v="5.6449829999999999"/>
    <s v="exact"/>
    <s v="Sapele"/>
    <m/>
    <m/>
    <s v="Delta"/>
    <x v="0"/>
    <s v="Sub-Saharan Africa"/>
    <m/>
    <m/>
    <m/>
    <m/>
    <m/>
    <m/>
    <s v="1088447"/>
    <n v="1145907"/>
    <s v="L406809"/>
    <s v="G407237"/>
  </r>
  <r>
    <s v="https://www.gem.wiki/Sapele_power_station"/>
    <x v="18"/>
    <s v="Sapele power station"/>
    <m/>
    <s v="1-ST3"/>
    <s v="NG"/>
    <n v="120"/>
    <x v="0"/>
    <x v="3"/>
    <s v="not found"/>
    <s v="not found"/>
    <s v="not found"/>
    <m/>
    <x v="51"/>
    <m/>
    <m/>
    <m/>
    <n v="5.926139"/>
    <n v="5.6449829999999999"/>
    <s v="exact"/>
    <s v="Sapele"/>
    <m/>
    <m/>
    <s v="Delta"/>
    <x v="0"/>
    <s v="Sub-Saharan Africa"/>
    <m/>
    <m/>
    <m/>
    <m/>
    <m/>
    <m/>
    <s v="1088447"/>
    <n v="1145908"/>
    <s v="L406809"/>
    <s v="G407238"/>
  </r>
  <r>
    <s v="https://www.gem.wiki/Sapele_power_station"/>
    <x v="18"/>
    <s v="Sapele power station"/>
    <m/>
    <s v="1-ST4"/>
    <s v="NG"/>
    <n v="120"/>
    <x v="7"/>
    <x v="3"/>
    <s v="not found"/>
    <s v="not found"/>
    <s v="not found"/>
    <m/>
    <x v="51"/>
    <m/>
    <m/>
    <m/>
    <n v="5.926139"/>
    <n v="5.6449829999999999"/>
    <s v="exact"/>
    <s v="Sapele"/>
    <m/>
    <m/>
    <s v="Delta"/>
    <x v="0"/>
    <s v="Sub-Saharan Africa"/>
    <m/>
    <m/>
    <m/>
    <m/>
    <m/>
    <m/>
    <s v="1088447"/>
    <n v="1145909"/>
    <s v="L406809"/>
    <s v="G407239"/>
  </r>
  <r>
    <s v="https://www.gem.wiki/Sapele_power_station"/>
    <x v="18"/>
    <s v="Sapele power station"/>
    <m/>
    <s v="1-ST5"/>
    <s v="NG"/>
    <n v="120"/>
    <x v="7"/>
    <x v="3"/>
    <s v="not found"/>
    <s v="not found"/>
    <s v="not found"/>
    <m/>
    <x v="51"/>
    <m/>
    <m/>
    <m/>
    <n v="5.926139"/>
    <n v="5.6449829999999999"/>
    <s v="exact"/>
    <s v="Sapele"/>
    <m/>
    <m/>
    <s v="Delta"/>
    <x v="0"/>
    <s v="Sub-Saharan Africa"/>
    <m/>
    <m/>
    <m/>
    <m/>
    <m/>
    <m/>
    <s v="1088447"/>
    <n v="1145910"/>
    <s v="L406809"/>
    <s v="G407240"/>
  </r>
  <r>
    <s v="https://www.gem.wiki/Sapele_power_station"/>
    <x v="18"/>
    <s v="Sapele power station"/>
    <m/>
    <s v="1-ST6"/>
    <s v="NG"/>
    <n v="120"/>
    <x v="0"/>
    <x v="3"/>
    <s v="not found"/>
    <s v="not found"/>
    <s v="not found"/>
    <m/>
    <x v="51"/>
    <m/>
    <m/>
    <m/>
    <n v="5.926139"/>
    <n v="5.6449829999999999"/>
    <s v="exact"/>
    <s v="Sapele"/>
    <m/>
    <m/>
    <s v="Delta"/>
    <x v="0"/>
    <s v="Sub-Saharan Africa"/>
    <m/>
    <m/>
    <m/>
    <m/>
    <m/>
    <m/>
    <s v="1088447"/>
    <n v="1145911"/>
    <s v="L406809"/>
    <s v="G407241"/>
  </r>
  <r>
    <s v="https://www.gem.wiki/Supertek_power_station"/>
    <x v="18"/>
    <s v="Supertek power station"/>
    <m/>
    <s v="1"/>
    <s v="NG"/>
    <n v="100"/>
    <x v="3"/>
    <x v="1"/>
    <s v="not found"/>
    <s v="not found"/>
    <s v="not found"/>
    <m/>
    <x v="56"/>
    <m/>
    <m/>
    <m/>
    <n v="7.5343722581162096"/>
    <n v="6.6559954499229796"/>
    <s v="approximate"/>
    <s v="Ajaokuta"/>
    <m/>
    <m/>
    <s v="Kogi"/>
    <x v="0"/>
    <s v="Sub-Saharan Africa"/>
    <m/>
    <m/>
    <m/>
    <m/>
    <m/>
    <m/>
    <m/>
    <m/>
    <s v="L407514"/>
    <s v="G409718"/>
  </r>
  <r>
    <s v="https://www.gem.wiki/Supertek_power_station"/>
    <x v="18"/>
    <s v="Supertek power station"/>
    <m/>
    <s v="2"/>
    <s v="NG"/>
    <n v="100"/>
    <x v="3"/>
    <x v="1"/>
    <s v="not found"/>
    <s v="not found"/>
    <s v="not found"/>
    <m/>
    <x v="56"/>
    <m/>
    <m/>
    <m/>
    <n v="7.5343722581162096"/>
    <n v="6.6559954499229796"/>
    <s v="approximate"/>
    <s v="Ajaokuta"/>
    <m/>
    <m/>
    <s v="Kogi"/>
    <x v="0"/>
    <s v="Sub-Saharan Africa"/>
    <m/>
    <m/>
    <m/>
    <m/>
    <m/>
    <m/>
    <m/>
    <m/>
    <s v="L407514"/>
    <s v="G409717"/>
  </r>
  <r>
    <s v="https://www.gem.wiki/Supertek_power_station"/>
    <x v="18"/>
    <s v="Supertek power station"/>
    <m/>
    <s v="3"/>
    <s v="NG"/>
    <n v="100"/>
    <x v="3"/>
    <x v="1"/>
    <s v="not found"/>
    <s v="not found"/>
    <s v="not found"/>
    <m/>
    <x v="56"/>
    <m/>
    <m/>
    <m/>
    <n v="7.5343722581162096"/>
    <n v="6.6559954499229796"/>
    <s v="approximate"/>
    <s v="Ajaokuta"/>
    <m/>
    <m/>
    <s v="Kogi"/>
    <x v="0"/>
    <s v="Sub-Saharan Africa"/>
    <m/>
    <m/>
    <m/>
    <m/>
    <m/>
    <m/>
    <m/>
    <m/>
    <s v="L407514"/>
    <s v="G409716"/>
  </r>
  <r>
    <s v="https://www.gem.wiki/Supertek_power_station"/>
    <x v="18"/>
    <s v="Supertek power station"/>
    <m/>
    <s v="4"/>
    <s v="NG"/>
    <n v="100"/>
    <x v="3"/>
    <x v="1"/>
    <s v="not found"/>
    <s v="not found"/>
    <s v="not found"/>
    <m/>
    <x v="56"/>
    <m/>
    <m/>
    <m/>
    <n v="7.5343722581162096"/>
    <n v="6.6559954499229796"/>
    <s v="approximate"/>
    <s v="Ajaokuta"/>
    <m/>
    <m/>
    <s v="Kogi"/>
    <x v="0"/>
    <s v="Sub-Saharan Africa"/>
    <m/>
    <m/>
    <m/>
    <m/>
    <m/>
    <m/>
    <m/>
    <m/>
    <s v="L407514"/>
    <s v="G409715"/>
  </r>
  <r>
    <s v="https://www.gem.wiki/Supertek_power_station"/>
    <x v="18"/>
    <s v="Supertek power station"/>
    <m/>
    <s v="5"/>
    <s v="NG"/>
    <n v="100"/>
    <x v="3"/>
    <x v="1"/>
    <s v="not found"/>
    <s v="not found"/>
    <s v="not found"/>
    <m/>
    <x v="56"/>
    <m/>
    <m/>
    <m/>
    <n v="7.5343722581162096"/>
    <n v="6.6559954499229796"/>
    <s v="approximate"/>
    <s v="Ajaokuta"/>
    <m/>
    <m/>
    <s v="Kogi"/>
    <x v="0"/>
    <s v="Sub-Saharan Africa"/>
    <m/>
    <m/>
    <m/>
    <m/>
    <m/>
    <m/>
    <m/>
    <m/>
    <s v="L407514"/>
    <s v="G409714"/>
  </r>
  <r>
    <s v="https://www.gem.wiki/Ughelli_power_station"/>
    <x v="18"/>
    <s v="Ughelli power station"/>
    <m/>
    <s v="1"/>
    <s v="NG"/>
    <n v="100"/>
    <x v="0"/>
    <x v="1"/>
    <s v="not found"/>
    <s v="not found"/>
    <s v="not found"/>
    <m/>
    <x v="29"/>
    <m/>
    <m/>
    <m/>
    <n v="5.5413139999999999"/>
    <n v="5.9159090000000001"/>
    <s v="exact"/>
    <s v="Ughelli"/>
    <m/>
    <m/>
    <s v="Delta"/>
    <x v="0"/>
    <s v="Sub-Saharan Africa"/>
    <m/>
    <m/>
    <s v="Delta, Transcorp Ughelli Power Station"/>
    <m/>
    <m/>
    <m/>
    <s v="1023946"/>
    <n v="1169030"/>
    <s v="L406810"/>
    <s v="G407242"/>
  </r>
  <r>
    <s v="https://www.gem.wiki/Ughelli_power_station"/>
    <x v="18"/>
    <s v="Ughelli power station"/>
    <m/>
    <s v="2"/>
    <s v="NG"/>
    <n v="100"/>
    <x v="0"/>
    <x v="1"/>
    <s v="not found"/>
    <s v="not found"/>
    <s v="not found"/>
    <m/>
    <x v="29"/>
    <m/>
    <m/>
    <m/>
    <n v="5.5413139999999999"/>
    <n v="5.9159090000000001"/>
    <s v="exact"/>
    <s v="Ughelli"/>
    <m/>
    <m/>
    <s v="Delta"/>
    <x v="0"/>
    <s v="Sub-Saharan Africa"/>
    <m/>
    <m/>
    <s v="Delta, Transcorp Ughelli Power Station"/>
    <m/>
    <m/>
    <m/>
    <s v="1023946"/>
    <n v="1169031"/>
    <s v="L406810"/>
    <s v="G407243"/>
  </r>
  <r>
    <s v="https://www.gem.wiki/Ughelli_power_station"/>
    <x v="18"/>
    <s v="Ughelli power station"/>
    <m/>
    <s v="3"/>
    <s v="NG"/>
    <n v="100"/>
    <x v="0"/>
    <x v="1"/>
    <s v="not found"/>
    <s v="not found"/>
    <s v="not found"/>
    <m/>
    <x v="29"/>
    <m/>
    <m/>
    <m/>
    <n v="5.5413139999999999"/>
    <n v="5.9159090000000001"/>
    <s v="exact"/>
    <s v="Ughelli"/>
    <m/>
    <m/>
    <s v="Delta"/>
    <x v="0"/>
    <s v="Sub-Saharan Africa"/>
    <m/>
    <m/>
    <s v="Delta, Transcorp Ughelli Power Station"/>
    <m/>
    <m/>
    <m/>
    <s v="1023946"/>
    <n v="1169032"/>
    <s v="L406810"/>
    <s v="G407244"/>
  </r>
  <r>
    <s v="https://www.gem.wiki/Ughelli_power_station"/>
    <x v="18"/>
    <s v="Ughelli power station"/>
    <m/>
    <s v="4"/>
    <s v="NG"/>
    <n v="100"/>
    <x v="0"/>
    <x v="1"/>
    <s v="not found"/>
    <s v="not found"/>
    <s v="not found"/>
    <m/>
    <x v="29"/>
    <m/>
    <m/>
    <m/>
    <n v="5.5413139999999999"/>
    <n v="5.9159090000000001"/>
    <s v="exact"/>
    <s v="Ughelli"/>
    <m/>
    <m/>
    <s v="Delta"/>
    <x v="0"/>
    <s v="Sub-Saharan Africa"/>
    <m/>
    <m/>
    <s v="Delta, Transcorp Ughelli Power Station"/>
    <m/>
    <m/>
    <m/>
    <s v="1023946"/>
    <n v="1169033"/>
    <s v="L406810"/>
    <s v="G407245"/>
  </r>
  <r>
    <s v="https://www.gem.wiki/Ughelli_power_station"/>
    <x v="18"/>
    <s v="Ughelli power station"/>
    <m/>
    <s v="5"/>
    <s v="NG"/>
    <n v="100"/>
    <x v="0"/>
    <x v="1"/>
    <s v="not found"/>
    <s v="not found"/>
    <s v="not found"/>
    <m/>
    <x v="29"/>
    <m/>
    <m/>
    <m/>
    <n v="5.5413139999999999"/>
    <n v="5.9159090000000001"/>
    <s v="exact"/>
    <s v="Ughelli"/>
    <m/>
    <m/>
    <s v="Delta"/>
    <x v="0"/>
    <s v="Sub-Saharan Africa"/>
    <m/>
    <m/>
    <s v="Delta, Transcorp Ughelli Power Station"/>
    <m/>
    <m/>
    <m/>
    <s v="1023946"/>
    <n v="1169034"/>
    <s v="L406810"/>
    <s v="G407246"/>
  </r>
  <r>
    <s v="https://www.gem.wiki/Ughelli_power_station"/>
    <x v="18"/>
    <s v="Ughelli power station"/>
    <m/>
    <s v="6"/>
    <s v="NG"/>
    <n v="100"/>
    <x v="0"/>
    <x v="1"/>
    <s v="not found"/>
    <s v="not found"/>
    <s v="not found"/>
    <m/>
    <x v="29"/>
    <m/>
    <m/>
    <m/>
    <n v="5.5413139999999999"/>
    <n v="5.9159090000000001"/>
    <s v="exact"/>
    <s v="Ughelli"/>
    <m/>
    <m/>
    <s v="Delta"/>
    <x v="0"/>
    <s v="Sub-Saharan Africa"/>
    <m/>
    <m/>
    <s v="Delta, Transcorp Ughelli Power Station"/>
    <m/>
    <m/>
    <m/>
    <s v="1023946"/>
    <n v="1169035"/>
    <s v="L406810"/>
    <s v="G407247"/>
  </r>
  <r>
    <s v="https://www.gem.wiki/Westcom_power_station"/>
    <x v="18"/>
    <s v="Westcom power station"/>
    <m/>
    <s v="1"/>
    <s v="NG"/>
    <n v="250"/>
    <x v="3"/>
    <x v="1"/>
    <s v="not found"/>
    <s v="not found"/>
    <s v="not found"/>
    <m/>
    <x v="56"/>
    <m/>
    <m/>
    <m/>
    <n v="6.5244421881282904"/>
    <n v="3.32374011742096"/>
    <s v="approximate"/>
    <s v="Lagos"/>
    <m/>
    <m/>
    <s v="Lagos"/>
    <x v="0"/>
    <s v="Sub-Saharan Africa"/>
    <m/>
    <m/>
    <m/>
    <m/>
    <m/>
    <m/>
    <m/>
    <m/>
    <s v="L407515"/>
    <s v="G409722"/>
  </r>
  <r>
    <s v="https://www.gem.wiki/Westcom_power_station"/>
    <x v="18"/>
    <s v="Westcom power station"/>
    <m/>
    <s v="2"/>
    <s v="NG"/>
    <n v="250"/>
    <x v="3"/>
    <x v="1"/>
    <s v="not found"/>
    <s v="not found"/>
    <s v="not found"/>
    <m/>
    <x v="56"/>
    <m/>
    <m/>
    <m/>
    <n v="6.5244421881282904"/>
    <n v="3.32374011742096"/>
    <s v="approximate"/>
    <s v="Lagos"/>
    <m/>
    <m/>
    <s v="Lagos"/>
    <x v="0"/>
    <s v="Sub-Saharan Africa"/>
    <m/>
    <m/>
    <m/>
    <m/>
    <m/>
    <m/>
    <m/>
    <m/>
    <s v="L407515"/>
    <s v="G409721"/>
  </r>
  <r>
    <s v="https://www.gem.wiki/Yellow_Stone_power_station"/>
    <x v="18"/>
    <s v="Yellow Stone power station"/>
    <m/>
    <s v="1"/>
    <s v="NG"/>
    <n v="180"/>
    <x v="3"/>
    <x v="1"/>
    <s v="not found"/>
    <s v="not found"/>
    <s v="not found"/>
    <m/>
    <x v="7"/>
    <m/>
    <m/>
    <m/>
    <n v="7.5342019999999996"/>
    <n v="6.6515319999999996"/>
    <s v="approximate"/>
    <s v="Ajaokuta"/>
    <m/>
    <m/>
    <s v="Kogi"/>
    <x v="0"/>
    <s v="Sub-Saharan Africa"/>
    <m/>
    <m/>
    <m/>
    <m/>
    <m/>
    <m/>
    <m/>
    <m/>
    <s v="L407516"/>
    <s v="G409720"/>
  </r>
  <r>
    <s v="https://www.gem.wiki/Yellow_Stone_power_station"/>
    <x v="18"/>
    <s v="Yellow Stone power station"/>
    <m/>
    <s v="2"/>
    <s v="NG"/>
    <n v="180"/>
    <x v="3"/>
    <x v="1"/>
    <s v="not found"/>
    <s v="not found"/>
    <s v="not found"/>
    <m/>
    <x v="7"/>
    <m/>
    <m/>
    <m/>
    <n v="7.5342019999999996"/>
    <n v="6.6515319999999996"/>
    <s v="approximate"/>
    <s v="Ajaokuta"/>
    <m/>
    <m/>
    <s v="Kogi"/>
    <x v="0"/>
    <s v="Sub-Saharan Africa"/>
    <m/>
    <m/>
    <m/>
    <m/>
    <m/>
    <m/>
    <m/>
    <m/>
    <s v="L407516"/>
    <s v="G409719"/>
  </r>
  <r>
    <s v="https://www.gem.wiki/Centrale_Électrique_du_Congo_(CEC)_power_station"/>
    <x v="19"/>
    <s v="Centrale Électrique du Congo (CEC) power station"/>
    <m/>
    <s v="1"/>
    <s v="NG"/>
    <n v="157"/>
    <x v="0"/>
    <x v="1"/>
    <s v="not found"/>
    <m/>
    <m/>
    <m/>
    <x v="1"/>
    <m/>
    <m/>
    <m/>
    <n v="-4.8897459999999997"/>
    <n v="11.915549"/>
    <s v="exact"/>
    <s v="Tilala"/>
    <m/>
    <m/>
    <s v="Pointe-Noire"/>
    <x v="0"/>
    <s v="Sub-Saharan Africa"/>
    <m/>
    <m/>
    <s v="Pointe-Noire Sne, Eni Congo IPP Power Plant, Cote Mateve, Centrale électrique du Congo (CEC), Congo Power Plant"/>
    <m/>
    <m/>
    <m/>
    <s v="1074384"/>
    <n v="1209121"/>
    <s v="L406811"/>
    <s v="G407248"/>
  </r>
  <r>
    <s v="https://www.gem.wiki/Centrale_Électrique_du_Congo_(CEC)_power_station"/>
    <x v="19"/>
    <s v="Centrale Électrique du Congo (CEC) power station"/>
    <m/>
    <s v="2"/>
    <s v="NG"/>
    <n v="157"/>
    <x v="0"/>
    <x v="1"/>
    <s v="not found"/>
    <m/>
    <m/>
    <m/>
    <x v="1"/>
    <m/>
    <m/>
    <m/>
    <n v="-4.8897459999999997"/>
    <n v="11.915549"/>
    <s v="exact"/>
    <s v="Tilala"/>
    <m/>
    <m/>
    <s v="Pointe-Noire"/>
    <x v="0"/>
    <s v="Sub-Saharan Africa"/>
    <m/>
    <m/>
    <s v="Pointe-Noire Sne, Eni Congo IPP Power Plant, Cote Mateve, Centrale électrique du Congo (CEC), Congo Power Plant"/>
    <m/>
    <m/>
    <m/>
    <s v="1074384"/>
    <n v="1227594"/>
    <s v="L406811"/>
    <s v="G407249"/>
  </r>
  <r>
    <s v="https://www.gem.wiki/Centrale_Électrique_du_Congo_(CEC)_power_station"/>
    <x v="19"/>
    <s v="Centrale Électrique du Congo (CEC) power station"/>
    <m/>
    <s v="3"/>
    <s v="NG"/>
    <n v="170"/>
    <x v="0"/>
    <x v="1"/>
    <s v="not found"/>
    <m/>
    <m/>
    <m/>
    <x v="6"/>
    <m/>
    <m/>
    <m/>
    <n v="-4.8897459999999997"/>
    <n v="11.915549"/>
    <s v="exact"/>
    <s v="Tilala"/>
    <m/>
    <m/>
    <s v="Pointe-Noire"/>
    <x v="0"/>
    <s v="Sub-Saharan Africa"/>
    <m/>
    <m/>
    <s v="Pointe-Noire Sne, Eni Congo IPP Power Plant, Cote Mateve, Centrale électrique du Congo (CEC), Congo Power Plant"/>
    <m/>
    <m/>
    <m/>
    <s v="1074384"/>
    <m/>
    <s v="L406811"/>
    <s v="G407250"/>
  </r>
  <r>
    <s v="https://www.gem.wiki/Centrale_Électrique_du_Congo_(CEC)_power_station"/>
    <x v="19"/>
    <s v="Centrale Électrique du Congo (CEC) power station"/>
    <m/>
    <s v="4"/>
    <s v="NG"/>
    <n v="516"/>
    <x v="3"/>
    <x v="5"/>
    <s v="not found"/>
    <s v="not found"/>
    <s v="not found"/>
    <m/>
    <x v="41"/>
    <m/>
    <m/>
    <m/>
    <n v="-4.8897459999999997"/>
    <n v="11.915549"/>
    <s v="exact"/>
    <s v="Tilala"/>
    <m/>
    <m/>
    <s v="Pointe-Noire"/>
    <x v="0"/>
    <s v="Sub-Saharan Africa"/>
    <m/>
    <m/>
    <s v="Pointe-Noire Sne, Eni Congo IPP Power Plant, Cote Mateve, Centrale électrique du Congo (CEC), Congo Power Plant"/>
    <m/>
    <m/>
    <m/>
    <s v="1074384"/>
    <m/>
    <s v="L406811"/>
    <s v="G407251"/>
  </r>
  <r>
    <s v="https://www.gem.wiki/Congo_Natural_Gas_Combined_Cycle_power_plant"/>
    <x v="19"/>
    <s v="Congo Natural Gas Combined Cycle power plant"/>
    <m/>
    <s v="CC1"/>
    <s v="NG"/>
    <n v="50"/>
    <x v="3"/>
    <x v="0"/>
    <s v="not found"/>
    <s v="not found"/>
    <s v="not found"/>
    <m/>
    <x v="43"/>
    <m/>
    <m/>
    <m/>
    <n v="-4.9204920000000003"/>
    <n v="11.937759"/>
    <s v="exact"/>
    <s v="Djeno"/>
    <m/>
    <m/>
    <s v="Pointe-Noire"/>
    <x v="0"/>
    <s v="Sub-Saharan Africa"/>
    <m/>
    <m/>
    <s v="Centrale Électrique du Djéno (CED), Djéno Gas thermal power plant"/>
    <m/>
    <m/>
    <m/>
    <s v="1015596"/>
    <m/>
    <s v="L406812"/>
    <s v="G407252"/>
  </r>
  <r>
    <s v="https://www.gem.wiki/Congo_Natural_Gas_Combined_Cycle_power_plant"/>
    <x v="19"/>
    <s v="Congo Natural Gas Combined Cycle power plant"/>
    <m/>
    <s v="GT1-GT2"/>
    <s v="NG"/>
    <n v="50"/>
    <x v="0"/>
    <x v="1"/>
    <s v="not found"/>
    <m/>
    <m/>
    <m/>
    <x v="30"/>
    <m/>
    <m/>
    <m/>
    <n v="-4.9204920000000003"/>
    <n v="11.937759"/>
    <s v="exact"/>
    <s v="Djeno"/>
    <m/>
    <m/>
    <s v="Pointe-Noire"/>
    <x v="0"/>
    <s v="Sub-Saharan Africa"/>
    <m/>
    <m/>
    <s v="Centrale Électrique du Djéno (CED), Djéno Gas thermal power plant"/>
    <m/>
    <m/>
    <m/>
    <s v="1015596"/>
    <m/>
    <s v="L406812"/>
    <s v="G407253"/>
  </r>
  <r>
    <s v="https://www.gem.wiki/La_Baie_power_station"/>
    <x v="20"/>
    <s v="La Baie power station"/>
    <m/>
    <s v="GT1"/>
    <s v="HFO"/>
    <n v="40"/>
    <x v="0"/>
    <x v="1"/>
    <m/>
    <m/>
    <m/>
    <m/>
    <x v="10"/>
    <m/>
    <m/>
    <m/>
    <n v="-20.930409999999998"/>
    <n v="55.328209999999999"/>
    <s v="exact"/>
    <s v="Port Réunion Est"/>
    <m/>
    <m/>
    <s v="Réunion"/>
    <x v="0"/>
    <s v="Sub-Saharan Africa"/>
    <m/>
    <s v="RNE: 17W0000013310877"/>
    <m/>
    <m/>
    <m/>
    <m/>
    <m/>
    <m/>
    <s v="L408169"/>
    <s v="G411359"/>
  </r>
  <r>
    <s v="https://www.gem.wiki/La_Baie_power_station"/>
    <x v="20"/>
    <s v="La Baie power station"/>
    <m/>
    <s v="GT2"/>
    <s v="HFO"/>
    <n v="40"/>
    <x v="0"/>
    <x v="1"/>
    <m/>
    <m/>
    <m/>
    <m/>
    <x v="9"/>
    <m/>
    <m/>
    <m/>
    <n v="-20.930409999999998"/>
    <n v="55.328209999999999"/>
    <s v="exact"/>
    <s v="Port Réunion Est"/>
    <m/>
    <m/>
    <s v="Réunion"/>
    <x v="0"/>
    <s v="Sub-Saharan Africa"/>
    <m/>
    <s v="RNE: 17W0000013328869"/>
    <m/>
    <m/>
    <m/>
    <m/>
    <m/>
    <m/>
    <s v="L408169"/>
    <s v="G411358"/>
  </r>
  <r>
    <s v="https://www.gem.wiki/Le_Port_Est_power_station"/>
    <x v="20"/>
    <s v="Le Port Est power station"/>
    <m/>
    <s v="IC"/>
    <s v="D"/>
    <n v="219.6"/>
    <x v="0"/>
    <x v="6"/>
    <m/>
    <m/>
    <m/>
    <m/>
    <x v="2"/>
    <m/>
    <m/>
    <m/>
    <n v="-20.930499999999999"/>
    <n v="55.326799999999999"/>
    <s v="exact"/>
    <s v="Port Réunion Est"/>
    <m/>
    <m/>
    <s v="Réunion"/>
    <x v="0"/>
    <s v="Sub-Saharan Africa"/>
    <m/>
    <s v="RNE: 17W0000000388965"/>
    <m/>
    <m/>
    <m/>
    <m/>
    <m/>
    <m/>
    <s v="L408167"/>
    <s v="G411357"/>
  </r>
  <r>
    <s v="https://www.gem.wiki/Bel-Air_C6_power_station"/>
    <x v="21"/>
    <s v="Bel-Air C6 power station"/>
    <m/>
    <s v="1-6"/>
    <s v="LNG/HFO"/>
    <n v="90"/>
    <x v="0"/>
    <x v="4"/>
    <s v="not found"/>
    <s v="not found"/>
    <s v="not found"/>
    <s v="not found"/>
    <x v="30"/>
    <m/>
    <m/>
    <m/>
    <n v="14.6904859535609"/>
    <n v="-17.4340050028208"/>
    <s v="exact"/>
    <s v="Dakar"/>
    <m/>
    <m/>
    <s v="Dakar"/>
    <x v="0"/>
    <s v="Sub-Saharan Africa"/>
    <m/>
    <m/>
    <m/>
    <m/>
    <m/>
    <m/>
    <s v="1068977"/>
    <n v="1310058"/>
    <s v="L408166"/>
    <s v="G411356"/>
  </r>
  <r>
    <s v="https://www.gem.wiki/Cap_des_Biches_(engine)_power_station"/>
    <x v="21"/>
    <s v="Cap des Biches (engine) power station"/>
    <m/>
    <s v="1"/>
    <s v="NG/FO"/>
    <n v="86"/>
    <x v="0"/>
    <x v="6"/>
    <s v="not found"/>
    <s v="not found"/>
    <s v="not found"/>
    <s v="N"/>
    <x v="5"/>
    <m/>
    <m/>
    <m/>
    <n v="14.718988"/>
    <n v="-17.297044"/>
    <s v="exact"/>
    <s v="Rufisque"/>
    <m/>
    <m/>
    <s v="Dakar"/>
    <x v="0"/>
    <s v="Sub-Saharan Africa"/>
    <m/>
    <m/>
    <m/>
    <m/>
    <m/>
    <m/>
    <s v="1041573"/>
    <s v="1263094, 1296897, 1296895"/>
    <s v="L406813"/>
    <s v="G407254"/>
  </r>
  <r>
    <s v="https://www.gem.wiki/Cap_des_Biches_power_station"/>
    <x v="21"/>
    <s v="Cap des Biches power station"/>
    <m/>
    <s v="1"/>
    <s v="NG/N"/>
    <n v="300"/>
    <x v="1"/>
    <x v="0"/>
    <s v="not found"/>
    <s v="not found"/>
    <s v="not found"/>
    <s v="N"/>
    <x v="49"/>
    <m/>
    <m/>
    <m/>
    <n v="14.722293000000001"/>
    <n v="-17.300905"/>
    <s v="approximate"/>
    <s v="Rufisque"/>
    <m/>
    <m/>
    <s v="Dakar"/>
    <x v="0"/>
    <s v="Sub-Saharan Africa"/>
    <m/>
    <m/>
    <m/>
    <m/>
    <m/>
    <m/>
    <s v="1135889"/>
    <s v="1309191, 1309193, 1309192"/>
    <s v="L406814"/>
    <s v="G407255"/>
  </r>
  <r>
    <s v="https://www.gem.wiki/Karpowership_(Senegal)_Aysegul_Sultan_power_station"/>
    <x v="21"/>
    <s v="Karpowership (Senegal) Aysegul Sultan power station"/>
    <m/>
    <s v="1"/>
    <s v="LNG/FO"/>
    <n v="235"/>
    <x v="0"/>
    <x v="6"/>
    <s v="not found"/>
    <s v="not found"/>
    <s v="not found"/>
    <s v="N"/>
    <x v="0"/>
    <m/>
    <n v="2025"/>
    <m/>
    <n v="14.689333"/>
    <n v="-17.432331000000001"/>
    <s v="exact"/>
    <s v="Dakar"/>
    <m/>
    <m/>
    <s v="Dakar"/>
    <x v="0"/>
    <s v="Sub-Saharan Africa"/>
    <m/>
    <m/>
    <m/>
    <m/>
    <m/>
    <m/>
    <s v="1104706"/>
    <n v="1263858"/>
    <s v="L407151"/>
    <s v="G408642"/>
  </r>
  <r>
    <s v="https://www.gem.wiki/Malicounda_power_station"/>
    <x v="21"/>
    <s v="Malicounda power station"/>
    <m/>
    <s v="1"/>
    <s v="NG/FO"/>
    <n v="120"/>
    <x v="0"/>
    <x v="6"/>
    <s v="not found"/>
    <s v="not found"/>
    <s v="not found"/>
    <m/>
    <x v="3"/>
    <m/>
    <m/>
    <m/>
    <n v="14.472403"/>
    <n v="-16.950748000000001"/>
    <s v="exact"/>
    <s v="Mbour"/>
    <m/>
    <m/>
    <s v="Thiès"/>
    <x v="0"/>
    <s v="Sub-Saharan Africa"/>
    <m/>
    <m/>
    <s v="Malicounda Dual Fuel Power Project"/>
    <m/>
    <m/>
    <m/>
    <s v="1105882"/>
    <s v="1265734, 1296894"/>
    <s v="L406815"/>
    <s v="G407256"/>
  </r>
  <r>
    <s v="https://www.gem.wiki/Sendou_power_station"/>
    <x v="21"/>
    <s v="Sendou power station"/>
    <m/>
    <s v="1"/>
    <s v="NG"/>
    <n v="125"/>
    <x v="3"/>
    <x v="3"/>
    <s v="not found"/>
    <s v="not found"/>
    <s v="not found"/>
    <s v="conversion"/>
    <x v="43"/>
    <m/>
    <m/>
    <m/>
    <n v="14.686987999999999"/>
    <n v="-17.2139259"/>
    <s v="exact"/>
    <s v="Sendou"/>
    <m/>
    <m/>
    <s v="Bagny"/>
    <x v="0"/>
    <s v="Sub-Saharan Africa"/>
    <m/>
    <m/>
    <m/>
    <m/>
    <m/>
    <m/>
    <m/>
    <m/>
    <s v="L103397"/>
    <s v="G410488"/>
  </r>
  <r>
    <s v="https://www.gem.wiki/Tobène_power_station"/>
    <x v="21"/>
    <s v="Tobène power station"/>
    <m/>
    <s v="1"/>
    <s v="NG/FO"/>
    <n v="115"/>
    <x v="0"/>
    <x v="6"/>
    <s v="not found"/>
    <s v="not found"/>
    <s v="not found"/>
    <m/>
    <x v="5"/>
    <m/>
    <m/>
    <m/>
    <n v="15.007438"/>
    <n v="-16.861740999999999"/>
    <s v="exact"/>
    <s v="Taiba Ndiaye"/>
    <m/>
    <m/>
    <s v="Thiès"/>
    <x v="0"/>
    <s v="Sub-Saharan Africa"/>
    <m/>
    <m/>
    <m/>
    <m/>
    <m/>
    <m/>
    <s v="1112244"/>
    <s v="1275813, 1275818"/>
    <s v="L406816"/>
    <s v="G407257"/>
  </r>
  <r>
    <s v="https://www.gem.wiki/Western_Area_Power_Generation_Project"/>
    <x v="22"/>
    <s v="Western Area Power Generation Project"/>
    <m/>
    <s v="1"/>
    <s v="LPG/LNG/D"/>
    <n v="89"/>
    <x v="1"/>
    <x v="0"/>
    <s v="not found"/>
    <s v="not found"/>
    <s v="not found"/>
    <m/>
    <x v="7"/>
    <m/>
    <m/>
    <m/>
    <n v="8.4759320000000002"/>
    <n v="-13.191041999999999"/>
    <s v="exact"/>
    <s v="Freetown"/>
    <m/>
    <m/>
    <s v="Western Area"/>
    <x v="0"/>
    <s v="Sub-Saharan Africa"/>
    <m/>
    <m/>
    <m/>
    <m/>
    <m/>
    <m/>
    <s v="not found"/>
    <m/>
    <s v="L406817"/>
    <s v="G407258"/>
  </r>
  <r>
    <s v="https://www.gem.wiki/UN_power_station"/>
    <x v="23"/>
    <s v="UN power station"/>
    <m/>
    <s v="1"/>
    <s v="D"/>
    <n v="65"/>
    <x v="0"/>
    <x v="4"/>
    <s v="not found"/>
    <s v="not found"/>
    <s v="not found"/>
    <m/>
    <x v="43"/>
    <m/>
    <m/>
    <m/>
    <n v="-0.37384379091909897"/>
    <n v="42.461068420610303"/>
    <s v="approximate"/>
    <s v="Kismayo"/>
    <m/>
    <m/>
    <m/>
    <x v="0"/>
    <s v="Sub-Saharan Africa"/>
    <m/>
    <m/>
    <m/>
    <m/>
    <m/>
    <m/>
    <m/>
    <m/>
    <s v="L408171"/>
    <s v="G411355"/>
  </r>
  <r>
    <s v="https://www.gem.wiki/Acacia_power_station"/>
    <x v="24"/>
    <s v="Acacia power station"/>
    <m/>
    <s v="1"/>
    <s v="KER"/>
    <n v="57"/>
    <x v="0"/>
    <x v="1"/>
    <s v="not found"/>
    <m/>
    <m/>
    <m/>
    <x v="50"/>
    <m/>
    <m/>
    <m/>
    <n v="-33.883114778326799"/>
    <n v="18.535833633154098"/>
    <s v="exact"/>
    <s v="Cape Town"/>
    <m/>
    <m/>
    <m/>
    <x v="0"/>
    <s v="Sub-Saharan Africa"/>
    <m/>
    <m/>
    <m/>
    <m/>
    <m/>
    <m/>
    <s v="1016644"/>
    <n v="1100258"/>
    <s v="L408170"/>
    <s v="G411354"/>
  </r>
  <r>
    <s v="https://www.gem.wiki/Acacia_power_station"/>
    <x v="24"/>
    <s v="Acacia power station"/>
    <m/>
    <s v="2"/>
    <s v="KER"/>
    <n v="57"/>
    <x v="0"/>
    <x v="1"/>
    <s v="not found"/>
    <m/>
    <m/>
    <m/>
    <x v="50"/>
    <m/>
    <m/>
    <m/>
    <n v="-33.883114778326799"/>
    <n v="18.535833633154098"/>
    <s v="exact"/>
    <s v="Cape Town"/>
    <m/>
    <m/>
    <m/>
    <x v="0"/>
    <s v="Sub-Saharan Africa"/>
    <m/>
    <m/>
    <m/>
    <m/>
    <m/>
    <m/>
    <s v="1016644"/>
    <n v="1100259"/>
    <s v="L408170"/>
    <s v="G411353"/>
  </r>
  <r>
    <s v="https://www.gem.wiki/Acacia_power_station"/>
    <x v="24"/>
    <s v="Acacia power station"/>
    <m/>
    <s v="3"/>
    <s v="KER"/>
    <n v="57"/>
    <x v="0"/>
    <x v="1"/>
    <s v="not found"/>
    <m/>
    <m/>
    <m/>
    <x v="50"/>
    <m/>
    <m/>
    <m/>
    <n v="-33.883114778326799"/>
    <n v="18.535833633154098"/>
    <s v="exact"/>
    <s v="Cape Town"/>
    <m/>
    <m/>
    <m/>
    <x v="0"/>
    <s v="Sub-Saharan Africa"/>
    <m/>
    <m/>
    <m/>
    <m/>
    <m/>
    <m/>
    <s v="1016644"/>
    <n v="1100260"/>
    <s v="L408170"/>
    <s v="G411352"/>
  </r>
  <r>
    <s v="https://www.gem.wiki/Ankerlig_power_station"/>
    <x v="24"/>
    <s v="Ankerlig power station"/>
    <m/>
    <s v="1"/>
    <s v="LNG/D"/>
    <n v="1327"/>
    <x v="2"/>
    <x v="0"/>
    <s v="not found"/>
    <s v="not found"/>
    <s v="not found"/>
    <m/>
    <x v="7"/>
    <m/>
    <m/>
    <m/>
    <n v="-33.589478999999997"/>
    <n v="18.461496"/>
    <s v="exact"/>
    <s v="Atlantis"/>
    <m/>
    <m/>
    <s v="Western Cape"/>
    <x v="0"/>
    <s v="Sub-Saharan Africa"/>
    <m/>
    <m/>
    <m/>
    <m/>
    <m/>
    <m/>
    <s v="1063471"/>
    <m/>
    <s v="L407107"/>
    <s v="G408556"/>
  </r>
  <r>
    <s v="https://www.gem.wiki/Avon_power_station"/>
    <x v="24"/>
    <s v="Avon power station"/>
    <m/>
    <s v="1"/>
    <s v="NG/D"/>
    <n v="670"/>
    <x v="3"/>
    <x v="0"/>
    <s v="not found"/>
    <s v="not found"/>
    <s v="not found"/>
    <s v="N"/>
    <x v="5"/>
    <m/>
    <m/>
    <s v="ENGIE"/>
    <n v="-29.418913"/>
    <n v="31.157692999999998"/>
    <s v="exact"/>
    <s v="Ballito"/>
    <m/>
    <m/>
    <s v="KwaZulu-Natal"/>
    <x v="0"/>
    <s v="Sub-Saharan Africa"/>
    <m/>
    <m/>
    <m/>
    <m/>
    <m/>
    <m/>
    <s v="1063966"/>
    <m/>
    <s v="L407110"/>
    <s v="G408559"/>
  </r>
  <r>
    <s v="https://www.gem.wiki/Coega_power_station"/>
    <x v="24"/>
    <s v="Coega power station"/>
    <m/>
    <s v="1"/>
    <s v="LNG"/>
    <n v="1000"/>
    <x v="2"/>
    <x v="0"/>
    <s v="not found"/>
    <s v="not found"/>
    <s v="not found"/>
    <s v="N"/>
    <x v="7"/>
    <m/>
    <m/>
    <m/>
    <n v="-33.78342"/>
    <n v="25.707426000000002"/>
    <s v="exact"/>
    <s v="Port Elizabeth"/>
    <m/>
    <m/>
    <s v="Eastern Cape"/>
    <x v="0"/>
    <s v="Sub-Saharan Africa"/>
    <m/>
    <m/>
    <m/>
    <m/>
    <m/>
    <m/>
    <s v="1079447"/>
    <n v="1221857"/>
    <s v="L406818"/>
    <s v="G407259"/>
  </r>
  <r>
    <s v="https://www.gem.wiki/Coega_power_station"/>
    <x v="24"/>
    <s v="Coega power station"/>
    <m/>
    <s v="2"/>
    <s v="LNG"/>
    <n v="1000"/>
    <x v="2"/>
    <x v="0"/>
    <s v="not found"/>
    <s v="not found"/>
    <s v="not found"/>
    <s v="N"/>
    <x v="56"/>
    <m/>
    <m/>
    <m/>
    <n v="-33.78342"/>
    <n v="25.707426000000002"/>
    <s v="exact"/>
    <s v="Port Elizabeth"/>
    <m/>
    <m/>
    <s v="Eastern Cape"/>
    <x v="0"/>
    <s v="Sub-Saharan Africa"/>
    <m/>
    <m/>
    <m/>
    <m/>
    <m/>
    <m/>
    <s v="1079447"/>
    <m/>
    <s v="L406818"/>
    <s v="G407260"/>
  </r>
  <r>
    <s v="https://www.gem.wiki/Coega_power_station"/>
    <x v="24"/>
    <s v="Coega power station"/>
    <m/>
    <s v="3"/>
    <s v="LNG"/>
    <n v="1000"/>
    <x v="2"/>
    <x v="0"/>
    <s v="not found"/>
    <s v="not found"/>
    <s v="not found"/>
    <s v="N"/>
    <x v="56"/>
    <m/>
    <m/>
    <m/>
    <n v="-33.78342"/>
    <n v="25.707426000000002"/>
    <s v="exact"/>
    <s v="Port Elizabeth"/>
    <m/>
    <m/>
    <s v="Eastern Cape"/>
    <x v="0"/>
    <s v="Sub-Saharan Africa"/>
    <m/>
    <m/>
    <m/>
    <m/>
    <m/>
    <m/>
    <s v="1079447"/>
    <m/>
    <s v="L406818"/>
    <s v="G407261"/>
  </r>
  <r>
    <s v="https://www.gem.wiki/Dedisa_power_station"/>
    <x v="24"/>
    <s v="Dedisa power station"/>
    <m/>
    <s v="1"/>
    <s v="NG/D"/>
    <n v="335"/>
    <x v="3"/>
    <x v="0"/>
    <s v="not found"/>
    <s v="not found"/>
    <s v="not found"/>
    <s v="not found"/>
    <x v="13"/>
    <m/>
    <m/>
    <m/>
    <n v="-33.743385000000004"/>
    <n v="25.672819"/>
    <s v="exact"/>
    <s v="Gqeberha"/>
    <m/>
    <m/>
    <s v="Eastern Cape"/>
    <x v="0"/>
    <s v="Sub-Saharan Africa"/>
    <m/>
    <m/>
    <m/>
    <m/>
    <m/>
    <m/>
    <s v="1063029"/>
    <m/>
    <s v="L407109"/>
    <s v="G408558"/>
  </r>
  <r>
    <s v="https://www.gem.wiki/Gourikwa_power_station"/>
    <x v="24"/>
    <s v="Gourikwa power station"/>
    <m/>
    <s v="1"/>
    <s v="NG/D"/>
    <n v="148"/>
    <x v="3"/>
    <x v="0"/>
    <s v="not found"/>
    <s v="not found"/>
    <s v="not found"/>
    <s v="N"/>
    <x v="4"/>
    <m/>
    <m/>
    <m/>
    <n v="-34.166755000000002"/>
    <n v="21.960715"/>
    <s v="exact"/>
    <s v="Mossel Bay"/>
    <m/>
    <m/>
    <s v="Western Cape"/>
    <x v="0"/>
    <s v="Sub-Saharan Africa"/>
    <m/>
    <m/>
    <m/>
    <m/>
    <m/>
    <m/>
    <s v="1063472"/>
    <n v="1193777"/>
    <s v="L407108"/>
    <s v="G408557"/>
  </r>
  <r>
    <s v="https://www.gem.wiki/Gourikwa_power_station"/>
    <x v="24"/>
    <s v="Gourikwa power station"/>
    <m/>
    <s v="2"/>
    <s v="NG/D"/>
    <n v="148"/>
    <x v="3"/>
    <x v="0"/>
    <s v="not found"/>
    <s v="not found"/>
    <s v="not found"/>
    <s v="N"/>
    <x v="4"/>
    <m/>
    <m/>
    <m/>
    <n v="-34.166755000000002"/>
    <n v="21.960715"/>
    <s v="exact"/>
    <s v="Mossel Bay"/>
    <m/>
    <m/>
    <s v="Western Cape"/>
    <x v="0"/>
    <s v="Sub-Saharan Africa"/>
    <m/>
    <m/>
    <m/>
    <m/>
    <m/>
    <m/>
    <s v="1063472"/>
    <n v="1193778"/>
    <s v="L407108"/>
    <s v="G410887"/>
  </r>
  <r>
    <s v="https://www.gem.wiki/Gourikwa_power_station"/>
    <x v="24"/>
    <s v="Gourikwa power station"/>
    <m/>
    <s v="3"/>
    <s v="NG/D"/>
    <n v="148"/>
    <x v="3"/>
    <x v="0"/>
    <s v="not found"/>
    <s v="not found"/>
    <s v="not found"/>
    <s v="N"/>
    <x v="4"/>
    <m/>
    <m/>
    <m/>
    <n v="-34.166755000000002"/>
    <n v="21.960715"/>
    <s v="exact"/>
    <s v="Mossel Bay"/>
    <m/>
    <m/>
    <s v="Western Cape"/>
    <x v="0"/>
    <s v="Sub-Saharan Africa"/>
    <m/>
    <m/>
    <m/>
    <m/>
    <m/>
    <m/>
    <s v="1063472"/>
    <n v="1193779"/>
    <s v="L407108"/>
    <s v="G410886"/>
  </r>
  <r>
    <s v="https://www.gem.wiki/Gourikwa_power_station"/>
    <x v="24"/>
    <s v="Gourikwa power station"/>
    <m/>
    <s v="4"/>
    <s v="NG/D"/>
    <n v="148"/>
    <x v="3"/>
    <x v="0"/>
    <s v="not found"/>
    <s v="not found"/>
    <s v="not found"/>
    <s v="N"/>
    <x v="9"/>
    <m/>
    <m/>
    <m/>
    <n v="-34.166755000000002"/>
    <n v="21.960715"/>
    <s v="exact"/>
    <s v="Mossel Bay"/>
    <m/>
    <m/>
    <s v="Western Cape"/>
    <x v="0"/>
    <s v="Sub-Saharan Africa"/>
    <m/>
    <m/>
    <m/>
    <m/>
    <m/>
    <m/>
    <s v="1063472"/>
    <n v="1212805"/>
    <s v="L407108"/>
    <s v="G410885"/>
  </r>
  <r>
    <s v="https://www.gem.wiki/Gourikwa_power_station"/>
    <x v="24"/>
    <s v="Gourikwa power station"/>
    <m/>
    <s v="5"/>
    <s v="NG/D"/>
    <n v="148"/>
    <x v="3"/>
    <x v="0"/>
    <s v="not found"/>
    <s v="not found"/>
    <s v="not found"/>
    <s v="N"/>
    <x v="9"/>
    <m/>
    <m/>
    <m/>
    <n v="-34.166755000000002"/>
    <n v="21.960715"/>
    <s v="exact"/>
    <s v="Mossel Bay"/>
    <m/>
    <m/>
    <s v="Western Cape"/>
    <x v="0"/>
    <s v="Sub-Saharan Africa"/>
    <m/>
    <m/>
    <m/>
    <m/>
    <m/>
    <m/>
    <s v="1063472"/>
    <n v="1212806"/>
    <s v="L407108"/>
    <s v="G410884"/>
  </r>
  <r>
    <s v="https://www.gem.wiki/Karpowership_Coega_power_station"/>
    <x v="24"/>
    <s v="Karpowership Coega power station"/>
    <m/>
    <s v="1"/>
    <s v="LNG"/>
    <n v="450"/>
    <x v="3"/>
    <x v="6"/>
    <s v="not found"/>
    <s v="not found"/>
    <s v="not found"/>
    <s v="N"/>
    <x v="3"/>
    <m/>
    <m/>
    <m/>
    <n v="-33.805210000000002"/>
    <n v="25.692730999999998"/>
    <s v="approximate"/>
    <s v="Port of Ngqura, Coega"/>
    <m/>
    <m/>
    <s v="Eastern Cape"/>
    <x v="0"/>
    <s v="Sub-Saharan Africa"/>
    <m/>
    <m/>
    <m/>
    <m/>
    <m/>
    <m/>
    <s v="not found"/>
    <m/>
    <s v="L407113"/>
    <s v="G408562"/>
  </r>
  <r>
    <s v="https://www.gem.wiki/Karpowership_Richards_Bay_power_station"/>
    <x v="24"/>
    <s v="Karpowership Richards Bay power station"/>
    <m/>
    <s v="1"/>
    <s v="LNG/FO"/>
    <n v="450"/>
    <x v="3"/>
    <x v="6"/>
    <s v="not found"/>
    <s v="not found"/>
    <s v="not found"/>
    <s v="N"/>
    <x v="3"/>
    <m/>
    <m/>
    <m/>
    <n v="-28.794830000000001"/>
    <n v="32.031703999999998"/>
    <s v="exact"/>
    <s v="Port of Richards Bay"/>
    <m/>
    <m/>
    <s v="KwaZulu-Natal"/>
    <x v="0"/>
    <s v="Sub-Saharan Africa"/>
    <m/>
    <m/>
    <m/>
    <m/>
    <m/>
    <m/>
    <s v="not found"/>
    <m/>
    <s v="L407112"/>
    <s v="G408561"/>
  </r>
  <r>
    <s v="https://www.gem.wiki/Karpowership_Saldanha_power_station"/>
    <x v="24"/>
    <s v="Karpowership Saldanha power station"/>
    <m/>
    <s v="1"/>
    <s v="LNG"/>
    <n v="320"/>
    <x v="3"/>
    <x v="6"/>
    <s v="not found"/>
    <s v="not found"/>
    <s v="not found"/>
    <s v="N"/>
    <x v="3"/>
    <m/>
    <m/>
    <m/>
    <n v="-33.005977000000001"/>
    <n v="17.980430999999999"/>
    <s v="approximate"/>
    <s v="Port of Saldanha Bay"/>
    <m/>
    <m/>
    <s v="Western Cape"/>
    <x v="0"/>
    <s v="Sub-Saharan Africa"/>
    <m/>
    <m/>
    <m/>
    <m/>
    <m/>
    <m/>
    <s v="not found"/>
    <m/>
    <s v="L407111"/>
    <s v="G408560"/>
  </r>
  <r>
    <s v="https://www.gem.wiki/Kelvin_power_station"/>
    <x v="24"/>
    <s v="Kelvin power station"/>
    <m/>
    <s v="1"/>
    <s v="LNG"/>
    <n v="350"/>
    <x v="3"/>
    <x v="1"/>
    <s v="not found"/>
    <s v="not found"/>
    <s v="not found"/>
    <s v="conversion"/>
    <x v="49"/>
    <m/>
    <m/>
    <m/>
    <n v="-26.115775800000002"/>
    <n v="28.194019000000001"/>
    <s v="exact"/>
    <s v="Kempton Park"/>
    <m/>
    <m/>
    <s v="Gauteng"/>
    <x v="0"/>
    <s v="Sub-Saharan Africa"/>
    <m/>
    <m/>
    <m/>
    <m/>
    <m/>
    <m/>
    <s v="1020172"/>
    <n v="1309340"/>
    <s v="L103425"/>
    <s v="G407262"/>
  </r>
  <r>
    <s v="https://www.gem.wiki/Kelvin_power_station"/>
    <x v="24"/>
    <s v="Kelvin power station"/>
    <m/>
    <s v="2"/>
    <s v="LNG"/>
    <n v="350"/>
    <x v="3"/>
    <x v="1"/>
    <s v="not found"/>
    <s v="not found"/>
    <s v="not found"/>
    <s v="conversion"/>
    <x v="49"/>
    <m/>
    <m/>
    <m/>
    <n v="-26.115775800000002"/>
    <n v="28.194019000000001"/>
    <s v="exact"/>
    <s v="Kempton Park"/>
    <m/>
    <m/>
    <s v="Gauteng"/>
    <x v="0"/>
    <s v="Sub-Saharan Africa"/>
    <m/>
    <m/>
    <m/>
    <m/>
    <m/>
    <m/>
    <s v="1020172"/>
    <n v="1309341"/>
    <s v="L103425"/>
    <s v="G407263"/>
  </r>
  <r>
    <s v="https://www.gem.wiki/Nseleni_Independent_Floating_power_station"/>
    <x v="24"/>
    <s v="Nseleni Independent Floating power station"/>
    <m/>
    <s v="1"/>
    <s v="LNG"/>
    <n v="700"/>
    <x v="3"/>
    <x v="0"/>
    <s v="not found"/>
    <s v="not found"/>
    <s v="not found"/>
    <m/>
    <x v="43"/>
    <m/>
    <m/>
    <m/>
    <n v="-28.801119"/>
    <n v="32.039684000000001"/>
    <s v="exact"/>
    <s v="Richards Bay"/>
    <m/>
    <m/>
    <s v="KwaZulu-Natal"/>
    <x v="0"/>
    <s v="Sub-Saharan Africa"/>
    <m/>
    <m/>
    <m/>
    <m/>
    <m/>
    <m/>
    <s v="not found"/>
    <m/>
    <s v="L407114"/>
    <s v="G408566"/>
  </r>
  <r>
    <s v="https://www.gem.wiki/Nseleni_Independent_Floating_power_station"/>
    <x v="24"/>
    <s v="Nseleni Independent Floating power station"/>
    <m/>
    <s v="2"/>
    <s v="LNG"/>
    <n v="700"/>
    <x v="3"/>
    <x v="0"/>
    <s v="not found"/>
    <s v="not found"/>
    <s v="not found"/>
    <m/>
    <x v="43"/>
    <m/>
    <m/>
    <m/>
    <n v="-28.801119"/>
    <n v="32.039684000000001"/>
    <s v="exact"/>
    <s v="Richards Bay"/>
    <m/>
    <m/>
    <s v="KwaZulu-Natal"/>
    <x v="0"/>
    <s v="Sub-Saharan Africa"/>
    <m/>
    <m/>
    <m/>
    <m/>
    <m/>
    <m/>
    <s v="not found"/>
    <s v="not found"/>
    <s v="L407114"/>
    <s v="G408565"/>
  </r>
  <r>
    <s v="https://www.gem.wiki/Nseleni_Independent_Floating_power_station"/>
    <x v="24"/>
    <s v="Nseleni Independent Floating power station"/>
    <m/>
    <s v="3"/>
    <s v="LNG"/>
    <n v="700"/>
    <x v="3"/>
    <x v="0"/>
    <s v="not found"/>
    <s v="not found"/>
    <s v="not found"/>
    <m/>
    <x v="43"/>
    <m/>
    <m/>
    <m/>
    <n v="-28.801119"/>
    <n v="32.039684000000001"/>
    <s v="exact"/>
    <s v="Richards Bay"/>
    <m/>
    <m/>
    <s v="KwaZulu-Natal"/>
    <x v="0"/>
    <s v="Sub-Saharan Africa"/>
    <m/>
    <m/>
    <m/>
    <m/>
    <m/>
    <m/>
    <s v="not found"/>
    <s v="not found"/>
    <s v="L407114"/>
    <s v="G408564"/>
  </r>
  <r>
    <s v="https://www.gem.wiki/Nseleni_Independent_Floating_power_station"/>
    <x v="24"/>
    <s v="Nseleni Independent Floating power station"/>
    <m/>
    <s v="4"/>
    <s v="LNG"/>
    <n v="700"/>
    <x v="3"/>
    <x v="0"/>
    <s v="not found"/>
    <s v="not found"/>
    <s v="not found"/>
    <m/>
    <x v="43"/>
    <m/>
    <m/>
    <m/>
    <n v="-28.801119"/>
    <n v="32.039684000000001"/>
    <s v="exact"/>
    <s v="Richards Bay"/>
    <m/>
    <m/>
    <s v="KwaZulu-Natal"/>
    <x v="0"/>
    <s v="Sub-Saharan Africa"/>
    <m/>
    <m/>
    <m/>
    <m/>
    <m/>
    <m/>
    <s v="not found"/>
    <s v="not found"/>
    <s v="L407114"/>
    <s v="G408563"/>
  </r>
  <r>
    <s v="https://www.gem.wiki/Phinda_power_plant"/>
    <x v="24"/>
    <s v="Phinda power plant"/>
    <m/>
    <s v="1-1"/>
    <s v="LPG/LNG"/>
    <n v="450"/>
    <x v="2"/>
    <x v="1"/>
    <s v="not found"/>
    <m/>
    <s v="not found"/>
    <m/>
    <x v="43"/>
    <m/>
    <m/>
    <m/>
    <n v="-28.765198999999999"/>
    <n v="32.011977999999999"/>
    <s v="exact"/>
    <s v="Alton"/>
    <m/>
    <m/>
    <s v="KwaZulu-Natal"/>
    <x v="0"/>
    <s v="Sub-Saharan Africa"/>
    <m/>
    <m/>
    <s v="Emergency Risk Mitigation Power Plant"/>
    <m/>
    <m/>
    <m/>
    <s v="not found"/>
    <m/>
    <s v="L407115"/>
    <s v="G408567"/>
  </r>
  <r>
    <s v="https://www.gem.wiki/Port_Rex_power_station"/>
    <x v="24"/>
    <s v="Port Rex power station"/>
    <m/>
    <s v="4"/>
    <s v="KER"/>
    <n v="57"/>
    <x v="0"/>
    <x v="1"/>
    <s v="not found"/>
    <m/>
    <m/>
    <m/>
    <x v="50"/>
    <m/>
    <m/>
    <m/>
    <n v="-33.028021098760597"/>
    <n v="27.8817505754701"/>
    <s v="exact"/>
    <s v="East London"/>
    <m/>
    <m/>
    <m/>
    <x v="0"/>
    <s v="Sub-Saharan Africa"/>
    <m/>
    <m/>
    <m/>
    <m/>
    <m/>
    <m/>
    <s v="1016669"/>
    <n v="1140808"/>
    <s v="L408172"/>
    <s v="G411351"/>
  </r>
  <r>
    <s v="https://www.gem.wiki/Port_Rex_power_station"/>
    <x v="24"/>
    <s v="Port Rex power station"/>
    <m/>
    <s v="5"/>
    <s v="KER"/>
    <n v="57"/>
    <x v="0"/>
    <x v="1"/>
    <s v="not found"/>
    <m/>
    <m/>
    <m/>
    <x v="50"/>
    <m/>
    <m/>
    <m/>
    <n v="-33.028021098760597"/>
    <n v="27.8817505754701"/>
    <s v="exact"/>
    <s v="East London"/>
    <m/>
    <m/>
    <m/>
    <x v="0"/>
    <s v="Sub-Saharan Africa"/>
    <m/>
    <m/>
    <m/>
    <m/>
    <m/>
    <m/>
    <s v="1016669"/>
    <n v="1140809"/>
    <s v="L408172"/>
    <s v="G411350"/>
  </r>
  <r>
    <s v="https://www.gem.wiki/Port_Rex_power_station"/>
    <x v="24"/>
    <s v="Port Rex power station"/>
    <m/>
    <s v="6"/>
    <s v="KER"/>
    <n v="57"/>
    <x v="0"/>
    <x v="1"/>
    <s v="not found"/>
    <m/>
    <m/>
    <m/>
    <x v="50"/>
    <m/>
    <m/>
    <m/>
    <n v="-33.028021098760597"/>
    <n v="27.8817505754701"/>
    <s v="exact"/>
    <s v="East London"/>
    <m/>
    <m/>
    <m/>
    <x v="0"/>
    <s v="Sub-Saharan Africa"/>
    <m/>
    <m/>
    <m/>
    <m/>
    <m/>
    <m/>
    <s v="1016669"/>
    <n v="1140810"/>
    <s v="L408172"/>
    <s v="G411349"/>
  </r>
  <r>
    <s v="https://www.gem.wiki/Richards_Bay_(Eskom)_power_station"/>
    <x v="24"/>
    <s v="Richards Bay (Eskom) power station"/>
    <m/>
    <s v="1"/>
    <s v="LNG"/>
    <n v="3000"/>
    <x v="2"/>
    <x v="0"/>
    <s v="not found"/>
    <s v="not found"/>
    <s v="not found"/>
    <m/>
    <x v="43"/>
    <m/>
    <m/>
    <m/>
    <n v="-28.770970999999999"/>
    <n v="31.976485"/>
    <s v="exact"/>
    <s v="Richards Bay"/>
    <m/>
    <m/>
    <s v="KwaZulu-Natal"/>
    <x v="0"/>
    <s v="Sub-Saharan Africa"/>
    <m/>
    <m/>
    <m/>
    <m/>
    <m/>
    <m/>
    <s v="1115356"/>
    <s v="1280386, 1299422, 1299423, 1299424, 1299425, 1299426, 1299427, 1299428, 1299429, 1299430, 1299431, 1299432"/>
    <s v="L407360"/>
    <s v="G409408"/>
  </r>
  <r>
    <s v="https://www.gem.wiki/Richards_Bay_(Mhlathuze_Energy)_power_station"/>
    <x v="24"/>
    <s v="Richards Bay (Mhlathuze Energy) power station"/>
    <m/>
    <s v="1"/>
    <s v="LNG"/>
    <n v="3300"/>
    <x v="4"/>
    <x v="0"/>
    <s v="not found"/>
    <m/>
    <s v="not found"/>
    <m/>
    <x v="45"/>
    <m/>
    <m/>
    <m/>
    <n v="-28.789926000000001"/>
    <n v="32.063574000000003"/>
    <s v="approximate"/>
    <s v="Richards Bay"/>
    <m/>
    <m/>
    <s v="KwaZulu-Natal"/>
    <x v="0"/>
    <s v="Sub-Saharan Africa"/>
    <m/>
    <m/>
    <m/>
    <m/>
    <m/>
    <m/>
    <s v="not found"/>
    <m/>
    <s v="L406819"/>
    <s v="G407264"/>
  </r>
  <r>
    <s v="https://www.gem.wiki/Richards_Bay_Gas_to_Power_Plant_2"/>
    <x v="24"/>
    <s v="Richards Bay Gas to Power Plant 2"/>
    <m/>
    <s v="1"/>
    <s v="LNG/LPG"/>
    <n v="400"/>
    <x v="2"/>
    <x v="1"/>
    <s v="not found"/>
    <s v="not found"/>
    <s v="not found"/>
    <m/>
    <x v="43"/>
    <m/>
    <m/>
    <m/>
    <n v="-28.781321168841099"/>
    <n v="32.015209212492898"/>
    <s v="exact"/>
    <s v="Richards Bay"/>
    <m/>
    <m/>
    <s v="KwaZulu-Natal"/>
    <x v="0"/>
    <s v="Sub-Saharan Africa"/>
    <m/>
    <m/>
    <s v="RB2"/>
    <m/>
    <m/>
    <m/>
    <m/>
    <m/>
    <s v="L407850"/>
    <s v="G410486"/>
  </r>
  <r>
    <s v="https://www.gem.wiki/Richards_Bay_Gas_to_Power_Plant_3"/>
    <x v="24"/>
    <s v="Richards Bay Gas to Power Plant 3"/>
    <m/>
    <s v="1"/>
    <s v="NG"/>
    <n v="2000"/>
    <x v="2"/>
    <x v="0"/>
    <s v="not found"/>
    <s v="Hydrogen capable: turbine"/>
    <s v="not found"/>
    <m/>
    <x v="43"/>
    <m/>
    <m/>
    <m/>
    <n v="-28.741788531811899"/>
    <n v="32.034287705732602"/>
    <s v="exact"/>
    <s v="Richards Bay"/>
    <m/>
    <m/>
    <s v="KwaZulu-Natal"/>
    <x v="0"/>
    <s v="Sub-Saharan Africa"/>
    <m/>
    <m/>
    <s v="Phakwe Richards Bay Gas Power Combined Cycle Gas to Power Plant, PRBGP3"/>
    <m/>
    <m/>
    <m/>
    <m/>
    <m/>
    <s v="L407851"/>
    <s v="G410487"/>
  </r>
  <r>
    <s v="https://www.gem.wiki/Secunda_power_station"/>
    <x v="24"/>
    <s v="Secunda power station"/>
    <m/>
    <s v="CC1"/>
    <s v="NG"/>
    <n v="280"/>
    <x v="0"/>
    <x v="0"/>
    <s v="not found"/>
    <m/>
    <s v="not found"/>
    <m/>
    <x v="17"/>
    <m/>
    <m/>
    <m/>
    <n v="-26.560117300000002"/>
    <n v="29.168644700000002"/>
    <s v="exact"/>
    <s v="Secunda"/>
    <m/>
    <s v="Gert Sibande"/>
    <s v="Mpumalanga"/>
    <x v="0"/>
    <s v="Sub-Saharan Africa"/>
    <m/>
    <m/>
    <m/>
    <m/>
    <m/>
    <m/>
    <s v="1067541"/>
    <s v="1199969, 1215222, 1305830"/>
    <s v="L406820"/>
    <s v="G407268"/>
  </r>
  <r>
    <s v="https://www.gem.wiki/Al-Fulah_power_station"/>
    <x v="25"/>
    <s v="Al-Fulah power station"/>
    <s v="محطة الفوله"/>
    <s v="1"/>
    <s v="NG/FO"/>
    <n v="135"/>
    <x v="1"/>
    <x v="3"/>
    <s v="not found"/>
    <s v="not found"/>
    <s v="not found"/>
    <m/>
    <x v="7"/>
    <m/>
    <m/>
    <m/>
    <n v="11.712994999999999"/>
    <n v="28.328845000000001"/>
    <s v="approximate"/>
    <s v="Al-Fulah"/>
    <m/>
    <m/>
    <s v="West Kordofan"/>
    <x v="0"/>
    <s v="Northern Africa"/>
    <m/>
    <m/>
    <m/>
    <s v="power"/>
    <m/>
    <s v="power"/>
    <s v="1086081"/>
    <n v="1233024"/>
    <s v="L408252"/>
    <s v="G407269"/>
  </r>
  <r>
    <s v="https://www.gem.wiki/Al-Fulah_power_station"/>
    <x v="25"/>
    <s v="Al-Fulah power station"/>
    <s v="محطة الفوله"/>
    <s v="2"/>
    <s v="NG/FO"/>
    <n v="135"/>
    <x v="1"/>
    <x v="3"/>
    <s v="not found"/>
    <s v="not found"/>
    <s v="not found"/>
    <m/>
    <x v="7"/>
    <m/>
    <m/>
    <m/>
    <n v="11.712994999999999"/>
    <n v="28.328845000000001"/>
    <s v="approximate"/>
    <s v="Al-Fulah"/>
    <m/>
    <m/>
    <s v="West Kordofan"/>
    <x v="0"/>
    <s v="Northern Africa"/>
    <m/>
    <m/>
    <m/>
    <s v="power"/>
    <m/>
    <s v="power"/>
    <s v="1086081"/>
    <n v="1233025"/>
    <s v="L408252"/>
    <s v="G407270"/>
  </r>
  <r>
    <s v="https://www.gem.wiki/Al-Fulah_power_station"/>
    <x v="25"/>
    <s v="Al-Fulah power station"/>
    <s v="محطة الفوله"/>
    <s v="3"/>
    <s v="NG/FO"/>
    <n v="135"/>
    <x v="1"/>
    <x v="3"/>
    <s v="not found"/>
    <s v="not found"/>
    <s v="not found"/>
    <m/>
    <x v="7"/>
    <m/>
    <m/>
    <m/>
    <n v="11.712994999999999"/>
    <n v="28.328845000000001"/>
    <s v="approximate"/>
    <s v="Al-Fulah"/>
    <m/>
    <m/>
    <s v="West Kordofan"/>
    <x v="0"/>
    <s v="Northern Africa"/>
    <m/>
    <m/>
    <m/>
    <s v="power"/>
    <m/>
    <s v="power"/>
    <s v="1086081"/>
    <n v="1233042"/>
    <s v="L408252"/>
    <s v="G407271"/>
  </r>
  <r>
    <s v="https://www.gem.wiki/Al-Fulah_power_station"/>
    <x v="25"/>
    <s v="Al-Fulah power station"/>
    <s v="محطة الفوله"/>
    <s v="CC1"/>
    <s v="NG"/>
    <n v="470"/>
    <x v="3"/>
    <x v="0"/>
    <s v="not found"/>
    <s v="not found"/>
    <s v="not found"/>
    <m/>
    <x v="7"/>
    <m/>
    <m/>
    <m/>
    <n v="11.712994999999999"/>
    <n v="28.328845000000001"/>
    <s v="approximate"/>
    <s v="Al-Fulah"/>
    <m/>
    <m/>
    <s v="West Kordofan"/>
    <x v="0"/>
    <s v="Northern Africa"/>
    <m/>
    <m/>
    <m/>
    <s v="power"/>
    <m/>
    <s v="power"/>
    <s v="1086081"/>
    <n v="1297514"/>
    <s v="L408252"/>
    <s v="G411157"/>
  </r>
  <r>
    <s v="https://www.gem.wiki/Albagair_power_station"/>
    <x v="25"/>
    <s v="Albagair power station"/>
    <s v="محطة الباقير"/>
    <s v="1"/>
    <s v="NG/FO"/>
    <n v="350"/>
    <x v="4"/>
    <x v="1"/>
    <s v="not found"/>
    <s v="not found"/>
    <s v="not found"/>
    <m/>
    <x v="45"/>
    <m/>
    <m/>
    <m/>
    <n v="15.434073"/>
    <n v="32.546810999999998"/>
    <s v="approximate"/>
    <s v="Khartoum"/>
    <m/>
    <m/>
    <s v="Khartoum"/>
    <x v="0"/>
    <s v="Northern Africa"/>
    <m/>
    <m/>
    <s v="Al-Baqir"/>
    <s v="power"/>
    <s v="Other"/>
    <s v="power"/>
    <s v="1117825"/>
    <n v="1284065"/>
    <s v="L406822"/>
    <s v="G407272"/>
  </r>
  <r>
    <s v="https://www.gem.wiki/Albagair_power_station"/>
    <x v="25"/>
    <s v="Albagair power station"/>
    <s v="محطة الباقير"/>
    <s v="2"/>
    <s v="NG/FO"/>
    <n v="150"/>
    <x v="4"/>
    <x v="1"/>
    <s v="not found"/>
    <s v="not found"/>
    <s v="not found"/>
    <m/>
    <x v="45"/>
    <m/>
    <m/>
    <m/>
    <n v="15.434073"/>
    <n v="32.546810999999998"/>
    <s v="approximate"/>
    <s v="Khartoum"/>
    <m/>
    <m/>
    <s v="Khartoum"/>
    <x v="0"/>
    <s v="Northern Africa"/>
    <m/>
    <m/>
    <s v="Al-Baqir"/>
    <s v="power"/>
    <s v="Other"/>
    <s v="power"/>
    <s v="1117825"/>
    <m/>
    <s v="L406822"/>
    <s v="G410066"/>
  </r>
  <r>
    <s v="https://www.gem.wiki/Albagair_power_station"/>
    <x v="25"/>
    <s v="Albagair power station"/>
    <s v="محطة الباقير"/>
    <s v="3"/>
    <s v="WSTH-NG"/>
    <n v="250"/>
    <x v="4"/>
    <x v="3"/>
    <s v="not found"/>
    <s v="not found"/>
    <s v="not found"/>
    <m/>
    <x v="45"/>
    <m/>
    <m/>
    <m/>
    <n v="15.434073"/>
    <n v="32.546810999999998"/>
    <s v="approximate"/>
    <s v="Khartoum"/>
    <m/>
    <m/>
    <s v="Khartoum"/>
    <x v="0"/>
    <s v="Northern Africa"/>
    <m/>
    <m/>
    <s v="Al-Baqir"/>
    <s v="power"/>
    <s v="Other"/>
    <s v="power"/>
    <s v="1117825"/>
    <m/>
    <s v="L406822"/>
    <s v="G410065"/>
  </r>
  <r>
    <s v="https://www.gem.wiki/Garri_1_Power_Plant"/>
    <x v="25"/>
    <s v="Garri 1 Power Plant"/>
    <s v="محطة قري (1)"/>
    <s v="1"/>
    <s v="NG/HFO/LPG"/>
    <n v="110"/>
    <x v="0"/>
    <x v="0"/>
    <s v="not found"/>
    <s v="not found"/>
    <s v="not found"/>
    <m/>
    <x v="16"/>
    <m/>
    <m/>
    <m/>
    <n v="16.120165"/>
    <n v="32.691960999999999"/>
    <s v="exact"/>
    <s v="Khartoum"/>
    <m/>
    <m/>
    <s v="Khartoum"/>
    <x v="0"/>
    <s v="Northern Africa"/>
    <s v="WRI: WRI1023169"/>
    <m/>
    <s v="El Jaili power plant"/>
    <s v="power"/>
    <s v="Other"/>
    <s v="power"/>
    <s v="1052653"/>
    <s v="1109089, 1109090, 1109093"/>
    <s v="L408258"/>
    <s v="G411415"/>
  </r>
  <r>
    <s v="https://www.gem.wiki/Garri_1_Power_Plant"/>
    <x v="25"/>
    <s v="Garri 1 Power Plant"/>
    <s v="محطة قري (1)"/>
    <s v="2"/>
    <s v="NG/HFO/LPG"/>
    <n v="110"/>
    <x v="0"/>
    <x v="0"/>
    <s v="not found"/>
    <s v="not found"/>
    <s v="not found"/>
    <m/>
    <x v="16"/>
    <m/>
    <m/>
    <m/>
    <n v="16.120165"/>
    <n v="32.691960999999999"/>
    <s v="exact"/>
    <s v="Khartoum"/>
    <m/>
    <m/>
    <s v="Khartoum"/>
    <x v="0"/>
    <s v="Northern Africa"/>
    <s v="WRI: WRI1023169"/>
    <m/>
    <s v="El Jaili power plant"/>
    <s v="power"/>
    <s v="Other"/>
    <s v="power"/>
    <s v="1052653"/>
    <s v="1109091, 1109092, 1185103"/>
    <s v="L408258"/>
    <s v="G411414"/>
  </r>
  <r>
    <s v="https://www.gem.wiki/Garri_2_Power_Plant"/>
    <x v="25"/>
    <s v="Garri 2 Power Plant"/>
    <s v="محطة قري (2)"/>
    <s v="1"/>
    <s v="NG/HFO/LPG"/>
    <n v="110"/>
    <x v="0"/>
    <x v="0"/>
    <s v="not found"/>
    <s v="not found"/>
    <s v="not found"/>
    <m/>
    <x v="4"/>
    <m/>
    <m/>
    <m/>
    <n v="16.119496000000002"/>
    <n v="32.696871000000002"/>
    <s v="exact"/>
    <s v="Khartoum"/>
    <m/>
    <m/>
    <s v="Khartoum"/>
    <x v="0"/>
    <s v="Northern Africa"/>
    <s v="WRI: WRI1023169"/>
    <m/>
    <s v="El Jaili power plant"/>
    <s v="power"/>
    <s v="Other"/>
    <s v="power"/>
    <s v="1052653"/>
    <s v="1268632, 1193618 ، 1193617"/>
    <s v="L408257"/>
    <s v="G411413"/>
  </r>
  <r>
    <s v="https://www.gem.wiki/Garri_2_Power_Plant"/>
    <x v="25"/>
    <s v="Garri 2 Power Plant"/>
    <s v="محطة قري (2)"/>
    <s v="2"/>
    <s v="NG/HFO/LPG"/>
    <n v="110"/>
    <x v="0"/>
    <x v="0"/>
    <s v="not found"/>
    <s v="not found"/>
    <s v="not found"/>
    <m/>
    <x v="4"/>
    <m/>
    <m/>
    <m/>
    <n v="16.119496000000002"/>
    <n v="32.696871000000002"/>
    <s v="exact"/>
    <s v="Khartoum"/>
    <m/>
    <m/>
    <s v="Khartoum"/>
    <x v="0"/>
    <s v="Northern Africa"/>
    <s v="WRI: WRI1023169"/>
    <m/>
    <s v="El Jaili power plant"/>
    <s v="power"/>
    <s v="Other"/>
    <s v="power"/>
    <s v="1052653"/>
    <s v="1193619 , 1268631"/>
    <s v="L408257"/>
    <s v="G411412"/>
  </r>
  <r>
    <s v="https://www.gem.wiki/Garri_3_Power_Plant"/>
    <x v="25"/>
    <s v="Garri 3 Power Plant"/>
    <s v="محطة قري (3)"/>
    <s v="1"/>
    <s v="NG/FO"/>
    <n v="187"/>
    <x v="1"/>
    <x v="1"/>
    <s v="not found"/>
    <s v="not found"/>
    <s v="not found"/>
    <m/>
    <x v="43"/>
    <m/>
    <m/>
    <m/>
    <n v="16.117383"/>
    <n v="32.697406000000001"/>
    <s v="exact"/>
    <s v="Khartoum"/>
    <m/>
    <m/>
    <s v="Khartoum"/>
    <x v="0"/>
    <s v="Northern Africa"/>
    <m/>
    <m/>
    <m/>
    <s v="power"/>
    <s v="Other"/>
    <s v="power"/>
    <s v="1052653"/>
    <n v="1281802"/>
    <s v="L408256"/>
    <s v="G411411"/>
  </r>
  <r>
    <s v="https://www.gem.wiki/Garri_3_Power_Plant"/>
    <x v="25"/>
    <s v="Garri 3 Power Plant"/>
    <s v="محطة قري (3)"/>
    <s v="2"/>
    <s v="NG/FO"/>
    <n v="187"/>
    <x v="1"/>
    <x v="1"/>
    <s v="not found"/>
    <s v="not found"/>
    <s v="not found"/>
    <m/>
    <x v="43"/>
    <m/>
    <m/>
    <m/>
    <n v="16.117383"/>
    <n v="32.697406000000001"/>
    <s v="exact"/>
    <s v="Khartoum"/>
    <m/>
    <m/>
    <s v="Khartoum"/>
    <x v="0"/>
    <s v="Northern Africa"/>
    <m/>
    <m/>
    <m/>
    <s v="power"/>
    <s v="Other"/>
    <s v="power"/>
    <s v="1052653"/>
    <n v="1281803"/>
    <s v="L408256"/>
    <s v="G411410"/>
  </r>
  <r>
    <s v="https://www.gem.wiki/Garri_3_Power_Plant"/>
    <x v="25"/>
    <s v="Garri 3 Power Plant"/>
    <s v="محطة قري (3)"/>
    <s v="3"/>
    <s v="NG/FO"/>
    <n v="187"/>
    <x v="1"/>
    <x v="1"/>
    <s v="not found"/>
    <s v="not found"/>
    <s v="not found"/>
    <m/>
    <x v="43"/>
    <m/>
    <m/>
    <m/>
    <n v="16.117383"/>
    <n v="32.697406000000001"/>
    <s v="exact"/>
    <s v="Khartoum"/>
    <m/>
    <m/>
    <s v="Khartoum"/>
    <x v="0"/>
    <s v="Northern Africa"/>
    <m/>
    <m/>
    <m/>
    <s v="power"/>
    <s v="Other"/>
    <s v="power"/>
    <s v="1052653"/>
    <n v="1297610"/>
    <s v="L408256"/>
    <s v="G411409"/>
  </r>
  <r>
    <s v="https://www.gem.wiki/Garri_4_Power_Plant"/>
    <x v="25"/>
    <s v="Garri 4 Power Plant"/>
    <s v="محطة قري (4)"/>
    <s v="1"/>
    <s v="COKE"/>
    <n v="55"/>
    <x v="0"/>
    <x v="3"/>
    <s v="not found"/>
    <s v="not found"/>
    <s v="not found"/>
    <m/>
    <x v="1"/>
    <m/>
    <m/>
    <m/>
    <n v="16.117415999999999"/>
    <n v="32.701704999999997"/>
    <s v="exact"/>
    <s v="Khartoum"/>
    <m/>
    <m/>
    <s v="Khartoum"/>
    <x v="0"/>
    <s v="Northern Africa"/>
    <m/>
    <m/>
    <m/>
    <s v="power"/>
    <s v="Other"/>
    <s v="power"/>
    <s v="1052653"/>
    <n v="1206523"/>
    <s v="L408262"/>
    <s v="G411408"/>
  </r>
  <r>
    <s v="https://www.gem.wiki/Garri_4_Power_Plant"/>
    <x v="25"/>
    <s v="Garri 4 Power Plant"/>
    <s v="محطة قري (4)"/>
    <s v="2"/>
    <s v="COKE"/>
    <n v="55"/>
    <x v="0"/>
    <x v="3"/>
    <s v="not found"/>
    <s v="not found"/>
    <s v="not found"/>
    <m/>
    <x v="1"/>
    <m/>
    <m/>
    <m/>
    <n v="16.117415999999999"/>
    <n v="32.701704999999997"/>
    <s v="exact"/>
    <s v="Khartoum"/>
    <m/>
    <m/>
    <s v="Khartoum"/>
    <x v="0"/>
    <s v="Northern Africa"/>
    <m/>
    <m/>
    <m/>
    <s v="power"/>
    <s v="Other"/>
    <s v="power"/>
    <s v="1052653"/>
    <n v="1206524"/>
    <s v="L408262"/>
    <s v="G411407"/>
  </r>
  <r>
    <s v="https://www.gem.wiki/Kilo-X_Dit_power_plant"/>
    <x v="25"/>
    <s v="Kilo-X Dit power plant"/>
    <m/>
    <s v="1"/>
    <s v="D"/>
    <n v="256.89999999999998"/>
    <x v="0"/>
    <x v="4"/>
    <s v="not found"/>
    <s v="not found"/>
    <s v="not found"/>
    <m/>
    <x v="2"/>
    <m/>
    <m/>
    <m/>
    <n v="15.648236000000001"/>
    <n v="32.563096000000002"/>
    <s v="approximate"/>
    <s v="Khartoum"/>
    <m/>
    <m/>
    <s v="Khartoum"/>
    <x v="0"/>
    <s v="Northern Africa"/>
    <s v="WRI: WRI1023174"/>
    <m/>
    <m/>
    <m/>
    <m/>
    <m/>
    <s v="1053103"/>
    <s v="1178569, 1178570"/>
    <s v="L408260"/>
    <s v="G411402"/>
  </r>
  <r>
    <s v="https://www.gem.wiki/Kosti_power_plant"/>
    <x v="25"/>
    <s v="Kosti power plant"/>
    <s v="محطة كهرباء كوستي، محطة كهرباء أم دباكر البخارية"/>
    <s v="1"/>
    <s v="FO"/>
    <n v="125"/>
    <x v="0"/>
    <x v="3"/>
    <s v="not found"/>
    <s v="not found"/>
    <s v="not found"/>
    <m/>
    <x v="5"/>
    <m/>
    <m/>
    <m/>
    <n v="13.208985999999999"/>
    <n v="32.823242999999998"/>
    <s v="exact"/>
    <s v="Rabak"/>
    <m/>
    <m/>
    <s v="White Nile"/>
    <x v="0"/>
    <s v="Northern Africa"/>
    <m/>
    <m/>
    <s v="Um Debakr power plant"/>
    <s v="power"/>
    <s v="Other"/>
    <s v="power"/>
    <s v="1064637"/>
    <n v="1197130"/>
    <s v="L408267"/>
    <s v="G411401"/>
  </r>
  <r>
    <s v="https://www.gem.wiki/Kosti_power_plant"/>
    <x v="25"/>
    <s v="Kosti power plant"/>
    <s v="محطة كهرباء كوستي، محطة كهرباء أم دباكر البخارية"/>
    <s v="2"/>
    <s v="FO"/>
    <n v="125"/>
    <x v="0"/>
    <x v="3"/>
    <s v="not found"/>
    <s v="not found"/>
    <s v="not found"/>
    <m/>
    <x v="5"/>
    <m/>
    <m/>
    <m/>
    <n v="13.208985999999999"/>
    <n v="32.823242999999998"/>
    <s v="exact"/>
    <s v="Rabak"/>
    <m/>
    <m/>
    <s v="White Nile"/>
    <x v="0"/>
    <s v="Northern Africa"/>
    <m/>
    <m/>
    <s v="Um Debakr power plant"/>
    <s v="power"/>
    <s v="Other"/>
    <s v="power"/>
    <s v="1064637"/>
    <n v="1197131"/>
    <s v="L408267"/>
    <s v="G411400"/>
  </r>
  <r>
    <s v="https://www.gem.wiki/Kosti_power_plant"/>
    <x v="25"/>
    <s v="Kosti power plant"/>
    <s v="محطة كهرباء كوستي، محطة كهرباء أم دباكر البخارية"/>
    <s v="3"/>
    <s v="FO"/>
    <n v="125"/>
    <x v="0"/>
    <x v="3"/>
    <s v="not found"/>
    <s v="not found"/>
    <s v="not found"/>
    <m/>
    <x v="5"/>
    <m/>
    <m/>
    <m/>
    <n v="13.208985999999999"/>
    <n v="32.823242999999998"/>
    <s v="exact"/>
    <s v="Rabak"/>
    <m/>
    <m/>
    <s v="White Nile"/>
    <x v="0"/>
    <s v="Northern Africa"/>
    <m/>
    <m/>
    <s v="Um Debakr power plant"/>
    <s v="power"/>
    <s v="Other"/>
    <s v="power"/>
    <s v="1064637"/>
    <n v="1197132"/>
    <s v="L408267"/>
    <s v="G411399"/>
  </r>
  <r>
    <s v="https://www.gem.wiki/Kosti_power_plant"/>
    <x v="25"/>
    <s v="Kosti power plant"/>
    <s v="محطة كهرباء كوستي، محطة كهرباء أم دباكر البخارية"/>
    <s v="4"/>
    <s v="FO"/>
    <n v="125"/>
    <x v="0"/>
    <x v="3"/>
    <s v="not found"/>
    <s v="not found"/>
    <s v="not found"/>
    <m/>
    <x v="5"/>
    <m/>
    <m/>
    <m/>
    <n v="13.208985999999999"/>
    <n v="32.823242999999998"/>
    <s v="exact"/>
    <s v="Rabak"/>
    <m/>
    <m/>
    <s v="White Nile"/>
    <x v="0"/>
    <s v="Northern Africa"/>
    <m/>
    <m/>
    <s v="Um Debakr power plant"/>
    <s v="power"/>
    <s v="Other"/>
    <s v="power"/>
    <s v="1064637"/>
    <n v="1195482"/>
    <s v="L408267"/>
    <s v="G411398"/>
  </r>
  <r>
    <s v="https://www.gem.wiki/Mahmoud_Sharif_power_station"/>
    <x v="25"/>
    <s v="Mahmoud Sharif power station"/>
    <s v="محطة الشهيد د/ محمود شريف الحرارية، محطة بحري للتوليد الحراري"/>
    <s v="2-1"/>
    <s v="FO"/>
    <n v="60"/>
    <x v="0"/>
    <x v="3"/>
    <s v="not found"/>
    <s v="not found"/>
    <s v="not found"/>
    <m/>
    <x v="20"/>
    <m/>
    <m/>
    <m/>
    <n v="15.651704000000001"/>
    <n v="32.56277"/>
    <s v="exact"/>
    <s v="Khartoum"/>
    <m/>
    <m/>
    <s v="Khartoum"/>
    <x v="0"/>
    <s v="Northern Africa"/>
    <s v="WRI: WRI1023173"/>
    <m/>
    <s v="Khartoum North Thermal Power Plant"/>
    <s v="power"/>
    <s v="Other"/>
    <s v="power"/>
    <s v="1023376"/>
    <n v="1124906"/>
    <s v="L408263"/>
    <s v="G411406"/>
  </r>
  <r>
    <s v="https://www.gem.wiki/Mahmoud_Sharif_power_station"/>
    <x v="25"/>
    <s v="Mahmoud Sharif power station"/>
    <s v="محطة الشهيد د/ محمود شريف الحرارية، محطة بحري للتوليد الحراري"/>
    <s v="2-2"/>
    <s v="FO"/>
    <n v="60"/>
    <x v="0"/>
    <x v="3"/>
    <s v="not found"/>
    <s v="not found"/>
    <s v="not found"/>
    <m/>
    <x v="20"/>
    <m/>
    <m/>
    <m/>
    <n v="15.651704000000001"/>
    <n v="32.56277"/>
    <s v="exact"/>
    <s v="Khartoum"/>
    <m/>
    <m/>
    <s v="Khartoum"/>
    <x v="0"/>
    <s v="Northern Africa"/>
    <s v="WRI: WRI1023173"/>
    <m/>
    <s v="Khartoum North Thermal Power Plant"/>
    <s v="power"/>
    <s v="Other"/>
    <s v="power"/>
    <s v="1023376"/>
    <n v="1124907"/>
    <s v="L408263"/>
    <s v="G411405"/>
  </r>
  <r>
    <s v="https://www.gem.wiki/Mahmoud_Sharif_power_station"/>
    <x v="25"/>
    <s v="Mahmoud Sharif power station"/>
    <s v="محطة الشهيد د/ محمود شريف الحرارية، محطة بحري للتوليد الحراري"/>
    <s v="3-1"/>
    <s v="FO"/>
    <n v="100"/>
    <x v="0"/>
    <x v="3"/>
    <s v="not found"/>
    <s v="not found"/>
    <s v="not found"/>
    <m/>
    <x v="17"/>
    <m/>
    <m/>
    <m/>
    <n v="15.651704000000001"/>
    <n v="32.56277"/>
    <s v="exact"/>
    <s v="Khartoum"/>
    <m/>
    <m/>
    <s v="Khartoum"/>
    <x v="0"/>
    <s v="Northern Africa"/>
    <s v="WRI: WRI1023173"/>
    <m/>
    <s v="Khartoum North Thermal Power Plant"/>
    <s v="power"/>
    <s v="Other"/>
    <s v="power"/>
    <s v="1023376"/>
    <n v="1197943"/>
    <s v="L408263"/>
    <s v="G411404"/>
  </r>
  <r>
    <s v="https://www.gem.wiki/Mahmoud_Sharif_power_station"/>
    <x v="25"/>
    <s v="Mahmoud Sharif power station"/>
    <s v="محطة الشهيد د/ محمود شريف الحرارية، محطة بحري للتوليد الحراري"/>
    <s v="3-2"/>
    <s v="FO"/>
    <n v="100"/>
    <x v="0"/>
    <x v="3"/>
    <s v="not found"/>
    <s v="not found"/>
    <s v="not found"/>
    <m/>
    <x v="17"/>
    <m/>
    <m/>
    <m/>
    <n v="15.651704000000001"/>
    <n v="32.56277"/>
    <s v="exact"/>
    <s v="Khartoum"/>
    <m/>
    <m/>
    <s v="Khartoum"/>
    <x v="0"/>
    <s v="Northern Africa"/>
    <s v="WRI: WRI1023173"/>
    <m/>
    <s v="Khartoum North Thermal Power Plant"/>
    <s v="power"/>
    <s v="Other"/>
    <s v="power"/>
    <s v="1023376"/>
    <n v="1197944"/>
    <s v="L408263"/>
    <s v="G411403"/>
  </r>
  <r>
    <s v="https://www.gem.wiki/Port_Sudan_power_station"/>
    <x v="25"/>
    <s v="Port Sudan power station"/>
    <s v="محطة بورتسودان, محطة كلاناييب, محطة كهرباء سيمنس الألمانية"/>
    <s v="1"/>
    <s v="NG"/>
    <n v="187"/>
    <x v="0"/>
    <x v="1"/>
    <s v="not found"/>
    <s v="not found"/>
    <s v="not found"/>
    <m/>
    <x v="43"/>
    <m/>
    <m/>
    <m/>
    <n v="19.626295505117199"/>
    <n v="37.2177132799522"/>
    <s v="exact"/>
    <s v="Port Sudan"/>
    <m/>
    <m/>
    <s v="Red Sea"/>
    <x v="0"/>
    <s v="Northern Africa"/>
    <m/>
    <m/>
    <m/>
    <s v="power"/>
    <m/>
    <s v="power"/>
    <s v="1023381"/>
    <n v="1281804"/>
    <s v="L407693"/>
    <s v="G410069"/>
  </r>
  <r>
    <s v="https://www.gem.wiki/Port_Sudan_power_station"/>
    <x v="25"/>
    <s v="Port Sudan power station"/>
    <s v="محطة بورتسودان, محطة كلاناييب, محطة كهرباء سيمنس الألمانية"/>
    <s v="1-2"/>
    <s v="NG"/>
    <n v="187"/>
    <x v="0"/>
    <x v="1"/>
    <s v="not found"/>
    <s v="not found"/>
    <s v="not found"/>
    <m/>
    <x v="43"/>
    <m/>
    <m/>
    <m/>
    <n v="19.626295505117199"/>
    <n v="37.2177132799522"/>
    <s v="exact"/>
    <s v="Port Sudan"/>
    <m/>
    <m/>
    <s v="Red Sea"/>
    <x v="0"/>
    <s v="Northern Africa"/>
    <m/>
    <m/>
    <m/>
    <s v="power"/>
    <m/>
    <s v="power"/>
    <s v="1023381"/>
    <n v="1281806"/>
    <s v="L407693"/>
    <s v="G410068"/>
  </r>
  <r>
    <s v="https://www.gem.wiki/Port_Sudan_power_station"/>
    <x v="25"/>
    <s v="Port Sudan power station"/>
    <s v="محطة بورتسودان, محطة كلاناييب, محطة كهرباء سيمنس الألمانية"/>
    <s v="1-3"/>
    <s v="WSTH-NG"/>
    <n v="170"/>
    <x v="1"/>
    <x v="3"/>
    <s v="not found"/>
    <s v="not found"/>
    <s v="not found"/>
    <m/>
    <x v="7"/>
    <m/>
    <m/>
    <m/>
    <n v="19.626295505117199"/>
    <n v="37.2177132799522"/>
    <s v="exact"/>
    <s v="Port Sudan"/>
    <m/>
    <m/>
    <s v="Red Sea"/>
    <x v="0"/>
    <s v="Northern Africa"/>
    <m/>
    <m/>
    <m/>
    <s v="power"/>
    <m/>
    <s v="power"/>
    <s v="1023381"/>
    <n v="1290089"/>
    <s v="L407693"/>
    <s v="G410067"/>
  </r>
  <r>
    <s v="https://www.gem.wiki/Port_Sudan_power_station"/>
    <x v="25"/>
    <s v="Port Sudan power station"/>
    <s v="محطة بورتسودان, محطة كلاناييب, محطة كهرباء سيمنس الألمانية"/>
    <s v="2"/>
    <s v="LNG/LPG"/>
    <n v="500"/>
    <x v="3"/>
    <x v="0"/>
    <s v="not found"/>
    <s v="not found"/>
    <s v="not found"/>
    <m/>
    <x v="7"/>
    <m/>
    <m/>
    <m/>
    <n v="19.626295505117199"/>
    <n v="37.2177132799522"/>
    <s v="exact"/>
    <s v="Port Sudan"/>
    <m/>
    <m/>
    <s v="Red Sea"/>
    <x v="0"/>
    <s v="Northern Africa"/>
    <m/>
    <m/>
    <m/>
    <s v="power"/>
    <m/>
    <s v="power"/>
    <s v="1023381"/>
    <m/>
    <s v="L407693"/>
    <s v="G411156"/>
  </r>
  <r>
    <s v="https://www.gem.wiki/Port_Sudan_power_station"/>
    <x v="25"/>
    <s v="Port Sudan power station"/>
    <s v="محطة بورتسودان, محطة كلاناييب, محطة كهرباء سيمنس الألمانية"/>
    <s v="3"/>
    <s v="LNG/LPG"/>
    <n v="500"/>
    <x v="3"/>
    <x v="0"/>
    <s v="not found"/>
    <s v="not found"/>
    <s v="not found"/>
    <m/>
    <x v="7"/>
    <m/>
    <m/>
    <m/>
    <n v="19.626295505117199"/>
    <n v="37.2177132799522"/>
    <s v="exact"/>
    <s v="Port Sudan"/>
    <m/>
    <m/>
    <s v="Red Sea"/>
    <x v="0"/>
    <s v="Northern Africa"/>
    <m/>
    <m/>
    <m/>
    <s v="power"/>
    <m/>
    <s v="power"/>
    <s v="1023381"/>
    <m/>
    <s v="L407693"/>
    <s v="G411155"/>
  </r>
  <r>
    <s v="https://www.gem.wiki/Kinyerezi_II_power_station"/>
    <x v="26"/>
    <s v="Kinyerezi II power station"/>
    <m/>
    <s v="1"/>
    <s v="NG"/>
    <n v="240"/>
    <x v="0"/>
    <x v="0"/>
    <s v="not found"/>
    <s v="not found"/>
    <s v="not found"/>
    <m/>
    <x v="34"/>
    <m/>
    <m/>
    <m/>
    <n v="-6.8579819999999998"/>
    <n v="39.150713000000003"/>
    <s v="exact"/>
    <s v="Kinyerezi"/>
    <m/>
    <m/>
    <s v="Dar es Salaam"/>
    <x v="0"/>
    <s v="Sub-Saharan Africa"/>
    <m/>
    <m/>
    <m/>
    <m/>
    <m/>
    <m/>
    <s v="1074189"/>
    <s v="1273051, 1275831, 1275832, 1275833, 1275834, 1275835, 1275836, 1275837"/>
    <s v="L406824"/>
    <s v="G407275"/>
  </r>
  <r>
    <s v="https://www.gem.wiki/Kinyerezi_III_power_station"/>
    <x v="26"/>
    <s v="Kinyerezi III power station"/>
    <m/>
    <s v="1-1"/>
    <s v="NG"/>
    <n v="300"/>
    <x v="4"/>
    <x v="1"/>
    <s v="not found"/>
    <s v="not found"/>
    <s v="not found"/>
    <m/>
    <x v="45"/>
    <m/>
    <m/>
    <m/>
    <n v="-6.8618610000000002"/>
    <n v="39.149583999999997"/>
    <s v="approximate"/>
    <s v="Kinyerezi"/>
    <m/>
    <m/>
    <s v="Dar es Salaam"/>
    <x v="0"/>
    <s v="Sub-Saharan Africa"/>
    <m/>
    <m/>
    <m/>
    <m/>
    <m/>
    <m/>
    <s v="1110519"/>
    <n v="1273052"/>
    <s v="L406825"/>
    <s v="G407276"/>
  </r>
  <r>
    <s v="https://www.gem.wiki/Kinyerezi_III_power_station"/>
    <x v="26"/>
    <s v="Kinyerezi III power station"/>
    <m/>
    <s v="1-2"/>
    <s v="WSTH-NG"/>
    <n v="300"/>
    <x v="4"/>
    <x v="3"/>
    <s v="not found"/>
    <s v="not found"/>
    <s v="not found"/>
    <m/>
    <x v="45"/>
    <m/>
    <m/>
    <m/>
    <n v="-6.8618610000000002"/>
    <n v="39.149583999999997"/>
    <s v="approximate"/>
    <s v="Kinyerezi"/>
    <m/>
    <m/>
    <s v="Dar es Salaam"/>
    <x v="0"/>
    <s v="Sub-Saharan Africa"/>
    <m/>
    <m/>
    <m/>
    <m/>
    <m/>
    <m/>
    <s v="1110519"/>
    <m/>
    <s v="L406825"/>
    <s v="G407277"/>
  </r>
  <r>
    <s v="https://www.gem.wiki/Kinyerezi_IV_power_station"/>
    <x v="26"/>
    <s v="Kinyerezi IV power station"/>
    <m/>
    <s v="1"/>
    <s v="NG"/>
    <n v="330"/>
    <x v="4"/>
    <x v="0"/>
    <s v="not found"/>
    <s v="not found"/>
    <s v="not found"/>
    <m/>
    <x v="45"/>
    <m/>
    <m/>
    <m/>
    <n v="-6.8632669999999996"/>
    <n v="39.153972000000003"/>
    <s v="approximate"/>
    <s v="Kinyerezi"/>
    <m/>
    <m/>
    <s v="Dar es Salaam"/>
    <x v="0"/>
    <s v="Sub-Saharan Africa"/>
    <m/>
    <m/>
    <m/>
    <m/>
    <m/>
    <m/>
    <s v="not found"/>
    <s v="not found"/>
    <s v="L406826"/>
    <s v="G407278"/>
  </r>
  <r>
    <s v="https://www.gem.wiki/Mtwara_power_station"/>
    <x v="26"/>
    <s v="Mtwara power station"/>
    <m/>
    <s v="1"/>
    <s v="NG"/>
    <n v="300"/>
    <x v="3"/>
    <x v="0"/>
    <s v="not found"/>
    <s v="not found"/>
    <s v="not found"/>
    <m/>
    <x v="43"/>
    <m/>
    <m/>
    <m/>
    <n v="-10.190272"/>
    <n v="39.992006000000003"/>
    <s v="approximate"/>
    <s v="Kisiwa"/>
    <m/>
    <m/>
    <s v="Mtwara"/>
    <x v="0"/>
    <s v="Sub-Saharan Africa"/>
    <m/>
    <m/>
    <m/>
    <m/>
    <m/>
    <m/>
    <s v="1085774"/>
    <s v="1232493, 1272631"/>
    <s v="L406828"/>
    <s v="G407280"/>
  </r>
  <r>
    <s v="https://www.gem.wiki/Somanga_Fungu_power_station"/>
    <x v="26"/>
    <s v="Somanga Fungu power station"/>
    <m/>
    <s v="1-1a"/>
    <s v="NG"/>
    <n v="210"/>
    <x v="5"/>
    <x v="1"/>
    <s v="not found"/>
    <s v="not found"/>
    <s v="not found"/>
    <m/>
    <x v="45"/>
    <m/>
    <m/>
    <m/>
    <n v="-8.4412000000000003"/>
    <n v="39.269629999999999"/>
    <s v="approximate"/>
    <s v="Kilwa"/>
    <m/>
    <s v="Kilwa"/>
    <s v="Lindi"/>
    <x v="0"/>
    <s v="Sub-Saharan Africa"/>
    <m/>
    <m/>
    <s v="Kilwa"/>
    <m/>
    <m/>
    <m/>
    <s v="1043718"/>
    <n v="1256261"/>
    <s v="L406829"/>
    <s v="G407281"/>
  </r>
  <r>
    <s v="https://www.gem.wiki/Somanga_Fungu_power_station"/>
    <x v="26"/>
    <s v="Somanga Fungu power station"/>
    <m/>
    <s v="1-1b"/>
    <s v="WSTH-NG"/>
    <n v="110"/>
    <x v="5"/>
    <x v="3"/>
    <s v="not found"/>
    <s v="not found"/>
    <s v="not found"/>
    <m/>
    <x v="45"/>
    <m/>
    <m/>
    <m/>
    <n v="-8.4412000000000003"/>
    <n v="39.269629999999999"/>
    <s v="approximate"/>
    <s v="Kilwa"/>
    <m/>
    <s v="Kilwa"/>
    <s v="Lindi"/>
    <x v="0"/>
    <s v="Sub-Saharan Africa"/>
    <m/>
    <m/>
    <s v="Kilwa"/>
    <m/>
    <m/>
    <m/>
    <s v="1043718"/>
    <m/>
    <s v="L406829"/>
    <s v="G407282"/>
  </r>
  <r>
    <s v="https://www.gem.wiki/Somanga_power_station"/>
    <x v="26"/>
    <s v="Somanga power station"/>
    <m/>
    <s v="1"/>
    <s v="NG"/>
    <n v="250"/>
    <x v="5"/>
    <x v="0"/>
    <s v="not found"/>
    <s v="not found"/>
    <s v="not found"/>
    <m/>
    <x v="45"/>
    <m/>
    <m/>
    <m/>
    <n v="-8.3867799999999999"/>
    <n v="39.278469999999999"/>
    <s v="approximate"/>
    <s v="Somanga"/>
    <m/>
    <m/>
    <s v="Lindi"/>
    <x v="0"/>
    <s v="Sub-Saharan Africa"/>
    <m/>
    <m/>
    <m/>
    <m/>
    <m/>
    <m/>
    <s v="not found"/>
    <s v="not found"/>
    <s v="L406830"/>
    <s v="G407283"/>
  </r>
  <r>
    <s v="https://www.gem.wiki/Zinga_power_station"/>
    <x v="26"/>
    <s v="Zinga power station"/>
    <m/>
    <s v="1"/>
    <s v="NG"/>
    <n v="200"/>
    <x v="5"/>
    <x v="0"/>
    <s v="not found"/>
    <s v="not found"/>
    <s v="not found"/>
    <m/>
    <x v="45"/>
    <m/>
    <m/>
    <m/>
    <n v="-6.5670970000000004"/>
    <n v="39.018093"/>
    <s v="approximate"/>
    <s v="Zinga"/>
    <m/>
    <m/>
    <s v="Pwani"/>
    <x v="0"/>
    <s v="Sub-Saharan Africa"/>
    <m/>
    <m/>
    <s v="Bagamoyo"/>
    <m/>
    <m/>
    <m/>
    <s v="not found"/>
    <s v="not found"/>
    <s v="L406831"/>
    <s v="G407284"/>
  </r>
  <r>
    <s v="https://www.gem.wiki/Kékéli_Efficient_power_plant"/>
    <x v="27"/>
    <s v="Kékéli Efficient power plant"/>
    <m/>
    <s v="1"/>
    <s v="NG/D"/>
    <n v="65"/>
    <x v="0"/>
    <x v="0"/>
    <s v="not found"/>
    <s v="not found"/>
    <s v="not found"/>
    <m/>
    <x v="30"/>
    <m/>
    <m/>
    <m/>
    <n v="6.1557680000000001"/>
    <n v="1.306281"/>
    <s v="approximate"/>
    <s v="Lome"/>
    <m/>
    <s v="Golfe"/>
    <s v="Maritime"/>
    <x v="0"/>
    <s v="Sub-Saharan Africa"/>
    <m/>
    <m/>
    <m/>
    <m/>
    <m/>
    <m/>
    <s v="1126407, 1297378"/>
    <n v="1295807"/>
    <s v="L406832"/>
    <s v="G407285"/>
  </r>
  <r>
    <s v="https://www.gem.wiki/Bir_Mcherga_power_station"/>
    <x v="28"/>
    <s v="Bir Mcherga power station"/>
    <s v="محطة كهرباء بئر مشارقة"/>
    <s v="1"/>
    <s v="NG/FO"/>
    <n v="120"/>
    <x v="0"/>
    <x v="1"/>
    <s v="not found"/>
    <s v="not found"/>
    <s v="not found"/>
    <m/>
    <x v="44"/>
    <m/>
    <n v="2028"/>
    <m/>
    <n v="36.462470000000003"/>
    <n v="10.054546999999999"/>
    <s v="exact"/>
    <s v="Sminja"/>
    <m/>
    <m/>
    <s v="Zaghouan"/>
    <x v="0"/>
    <s v="Northern Africa"/>
    <s v="WRI: WRI1023605"/>
    <m/>
    <s v="Bir M’Cherga"/>
    <s v="power"/>
    <m/>
    <s v="power"/>
    <s v="1029343"/>
    <n v="1106044"/>
    <s v="L406166"/>
    <s v="G407538"/>
  </r>
  <r>
    <s v="https://www.gem.wiki/Bir_Mcherga_power_station"/>
    <x v="28"/>
    <s v="Bir Mcherga power station"/>
    <s v="محطة كهرباء بئر مشارقة"/>
    <s v="2"/>
    <s v="NG/FO"/>
    <n v="120"/>
    <x v="0"/>
    <x v="1"/>
    <s v="not found"/>
    <s v="not found"/>
    <s v="not found"/>
    <m/>
    <x v="44"/>
    <m/>
    <n v="2028"/>
    <m/>
    <n v="36.462470000000003"/>
    <n v="10.054546999999999"/>
    <s v="exact"/>
    <s v="Sminja"/>
    <m/>
    <m/>
    <s v="Zaghouan"/>
    <x v="0"/>
    <s v="Northern Africa"/>
    <s v="WRI: WRI1023605"/>
    <m/>
    <s v="Bir M’Cherga"/>
    <s v="power"/>
    <m/>
    <s v="power"/>
    <s v="1029343"/>
    <n v="1106045"/>
    <s v="L406166"/>
    <s v="G407537"/>
  </r>
  <r>
    <s v="https://www.gem.wiki/Bir_Mcherga_power_station"/>
    <x v="28"/>
    <s v="Bir Mcherga power station"/>
    <s v="محطة كهرباء بئر مشارقة"/>
    <s v="3"/>
    <s v="NG"/>
    <n v="128"/>
    <x v="0"/>
    <x v="1"/>
    <s v="not found"/>
    <s v="not found"/>
    <s v="not found"/>
    <m/>
    <x v="22"/>
    <m/>
    <n v="2043"/>
    <m/>
    <n v="36.462470000000003"/>
    <n v="10.054546999999999"/>
    <s v="exact"/>
    <s v="Sminja"/>
    <m/>
    <m/>
    <s v="Zaghouan"/>
    <x v="0"/>
    <s v="Northern Africa"/>
    <s v="WRI: WRI1023605"/>
    <m/>
    <s v="Bir M’Cherga"/>
    <s v="power"/>
    <m/>
    <s v="power"/>
    <s v="1029343"/>
    <n v="1261755"/>
    <s v="L406166"/>
    <s v="G407536"/>
  </r>
  <r>
    <s v="https://www.gem.wiki/Bir_Mcherga_power_station"/>
    <x v="28"/>
    <s v="Bir Mcherga power station"/>
    <s v="محطة كهرباء بئر مشارقة"/>
    <s v="4"/>
    <s v="NG"/>
    <n v="128"/>
    <x v="0"/>
    <x v="1"/>
    <s v="not found"/>
    <s v="not found"/>
    <s v="not found"/>
    <m/>
    <x v="22"/>
    <m/>
    <n v="2043"/>
    <m/>
    <n v="36.462470000000003"/>
    <n v="10.054546999999999"/>
    <s v="exact"/>
    <s v="Sminja"/>
    <m/>
    <m/>
    <s v="Zaghouan"/>
    <x v="0"/>
    <s v="Northern Africa"/>
    <s v="WRI: WRI1023605"/>
    <m/>
    <s v="Bir M’Cherga"/>
    <s v="power"/>
    <m/>
    <s v="power"/>
    <s v="1029343"/>
    <n v="1261756"/>
    <s v="L406166"/>
    <s v="G407535"/>
  </r>
  <r>
    <s v="https://www.gem.wiki/Bouchemma_power_station"/>
    <x v="28"/>
    <s v="Bouchemma power station"/>
    <s v="محطة بوشمة لتوليد الكهرباء"/>
    <s v="1"/>
    <s v="NG"/>
    <n v="120"/>
    <x v="0"/>
    <x v="1"/>
    <s v="not found"/>
    <s v="not found"/>
    <s v="not found"/>
    <m/>
    <x v="14"/>
    <m/>
    <n v="2029"/>
    <m/>
    <n v="33.918100000000003"/>
    <n v="10.037599999999999"/>
    <s v="exact"/>
    <s v="Bouchamma"/>
    <m/>
    <m/>
    <s v="Gabès"/>
    <x v="0"/>
    <s v="Northern Africa"/>
    <s v="WRI: WRI1023604"/>
    <m/>
    <m/>
    <s v="power"/>
    <m/>
    <s v="power"/>
    <s v="1029344"/>
    <n v="1165039"/>
    <s v="L406167"/>
    <s v="G407533"/>
  </r>
  <r>
    <s v="https://www.gem.wiki/Bouchemma_power_station"/>
    <x v="28"/>
    <s v="Bouchemma power station"/>
    <s v="محطة بوشمة لتوليد الكهرباء"/>
    <s v="4"/>
    <s v="NG"/>
    <n v="125"/>
    <x v="0"/>
    <x v="1"/>
    <s v="not found"/>
    <s v="not found"/>
    <s v="not found"/>
    <m/>
    <x v="5"/>
    <m/>
    <m/>
    <m/>
    <n v="33.918100000000003"/>
    <n v="10.037599999999999"/>
    <s v="exact"/>
    <s v="Bouchamma"/>
    <m/>
    <m/>
    <s v="Gabès"/>
    <x v="0"/>
    <s v="Northern Africa"/>
    <s v="WRI: WRI1023604"/>
    <m/>
    <m/>
    <s v="power"/>
    <m/>
    <s v="power"/>
    <s v="1029344"/>
    <n v="1275351"/>
    <s v="L406167"/>
    <s v="G407532"/>
  </r>
  <r>
    <s v="https://www.gem.wiki/Bouchemma_power_station"/>
    <x v="28"/>
    <s v="Bouchemma power station"/>
    <s v="محطة بوشمة لتوليد الكهرباء"/>
    <s v="5"/>
    <s v="NG"/>
    <n v="125"/>
    <x v="0"/>
    <x v="1"/>
    <s v="not found"/>
    <s v="not found"/>
    <s v="not found"/>
    <m/>
    <x v="5"/>
    <m/>
    <m/>
    <m/>
    <n v="33.918100000000003"/>
    <n v="10.037599999999999"/>
    <s v="exact"/>
    <s v="Bouchamma"/>
    <m/>
    <m/>
    <s v="Gabès"/>
    <x v="0"/>
    <s v="Northern Africa"/>
    <s v="WRI: WRI1023604"/>
    <m/>
    <m/>
    <s v="power"/>
    <m/>
    <s v="power"/>
    <s v="1029344"/>
    <n v="1275352"/>
    <s v="L406167"/>
    <s v="G407531"/>
  </r>
  <r>
    <s v="https://www.gem.wiki/Feriana_power_station"/>
    <x v="28"/>
    <s v="Feriana power station"/>
    <s v="محطة كهرباء فريانة"/>
    <s v="1"/>
    <s v="NG"/>
    <n v="120"/>
    <x v="0"/>
    <x v="1"/>
    <s v="not found"/>
    <s v="not found"/>
    <s v="not found"/>
    <m/>
    <x v="21"/>
    <m/>
    <n v="2035"/>
    <m/>
    <n v="34.9054"/>
    <n v="8.5408000000000008"/>
    <s v="exact"/>
    <s v="Firyanah"/>
    <m/>
    <m/>
    <s v="Kasserine"/>
    <x v="0"/>
    <s v="Northern Africa"/>
    <s v="WRI: WRI1023606"/>
    <m/>
    <m/>
    <s v="power"/>
    <m/>
    <s v="power"/>
    <s v="1046175"/>
    <n v="1168703"/>
    <s v="L406168"/>
    <s v="G407529"/>
  </r>
  <r>
    <s v="https://www.gem.wiki/Feriana_power_station"/>
    <x v="28"/>
    <s v="Feriana power station"/>
    <s v="محطة كهرباء فريانة"/>
    <s v="2"/>
    <s v="NG"/>
    <n v="120"/>
    <x v="0"/>
    <x v="1"/>
    <s v="not found"/>
    <s v="not found"/>
    <s v="not found"/>
    <m/>
    <x v="9"/>
    <m/>
    <n v="2039"/>
    <m/>
    <n v="34.9054"/>
    <n v="8.5408000000000008"/>
    <s v="exact"/>
    <s v="Firyanah"/>
    <m/>
    <m/>
    <s v="Kasserine"/>
    <x v="0"/>
    <s v="Northern Africa"/>
    <s v="WRI: WRI1023606"/>
    <m/>
    <m/>
    <s v="power"/>
    <m/>
    <s v="power"/>
    <s v="1046175"/>
    <n v="1215509"/>
    <s v="L406168"/>
    <s v="G407528"/>
  </r>
  <r>
    <s v="https://www.gem.wiki/Ghannouch_power_station"/>
    <x v="28"/>
    <s v="Ghannouch power station"/>
    <s v="محطة كهرباء غنوش"/>
    <s v="1"/>
    <s v="NG"/>
    <n v="400"/>
    <x v="0"/>
    <x v="0"/>
    <s v="not found"/>
    <s v="not found"/>
    <s v="not found"/>
    <m/>
    <x v="17"/>
    <m/>
    <n v="2041"/>
    <m/>
    <n v="33.926299999999998"/>
    <n v="10.0932"/>
    <s v="exact"/>
    <s v="Ghannouch"/>
    <m/>
    <m/>
    <s v="Gabès"/>
    <x v="0"/>
    <s v="Northern Africa"/>
    <s v="WRI: WRI1023613"/>
    <m/>
    <m/>
    <s v="power"/>
    <s v="Other"/>
    <s v="power"/>
    <s v="1029347"/>
    <n v="1200314"/>
    <s v="L406169"/>
    <s v="G407527"/>
  </r>
  <r>
    <s v="https://www.gem.wiki/Goulette_power_station"/>
    <x v="28"/>
    <s v="Goulette power station"/>
    <m/>
    <s v="1"/>
    <s v="NG"/>
    <n v="120"/>
    <x v="0"/>
    <x v="1"/>
    <s v="not found"/>
    <m/>
    <m/>
    <m/>
    <x v="21"/>
    <m/>
    <n v="2035"/>
    <m/>
    <n v="36.814799999999998"/>
    <n v="10.2897"/>
    <s v="exact"/>
    <s v="La Goulette"/>
    <m/>
    <m/>
    <s v="Tunis"/>
    <x v="0"/>
    <s v="Northern Africa"/>
    <s v="WRI: WRI1023608"/>
    <m/>
    <s v="La Goulette, Gollette"/>
    <s v="power"/>
    <m/>
    <s v="power"/>
    <s v="1046176"/>
    <n v="1193962"/>
    <s v="L406170"/>
    <s v="G407526"/>
  </r>
  <r>
    <s v="https://www.gem.wiki/Mornaguia_power_station"/>
    <x v="28"/>
    <s v="Mornaguia power station"/>
    <s v="محطة كهرباء المرناقية, محطة توليد كهرباء برج العامري"/>
    <s v="1"/>
    <s v="NG"/>
    <n v="312"/>
    <x v="0"/>
    <x v="1"/>
    <s v="not found"/>
    <s v="not found"/>
    <s v="not found"/>
    <m/>
    <x v="30"/>
    <m/>
    <m/>
    <m/>
    <n v="36.677342000000003"/>
    <n v="9.9210530000000006"/>
    <s v="exact"/>
    <s v="Borj El Amri"/>
    <m/>
    <m/>
    <s v="Manouba"/>
    <x v="0"/>
    <s v="Northern Africa"/>
    <m/>
    <m/>
    <s v="Bourj El Amiri power station"/>
    <s v="power"/>
    <m/>
    <s v="power"/>
    <s v="1115290"/>
    <n v="1280263"/>
    <s v="L406174"/>
    <s v="G407525"/>
  </r>
  <r>
    <s v="https://www.gem.wiki/Mornaguia_power_station"/>
    <x v="28"/>
    <s v="Mornaguia power station"/>
    <s v="محطة كهرباء المرناقية, محطة توليد كهرباء برج العامري"/>
    <s v="2"/>
    <s v="NG"/>
    <n v="312"/>
    <x v="0"/>
    <x v="1"/>
    <s v="not found"/>
    <s v="not found"/>
    <s v="not found"/>
    <m/>
    <x v="30"/>
    <m/>
    <m/>
    <m/>
    <n v="36.677342000000003"/>
    <n v="9.9210530000000006"/>
    <s v="exact"/>
    <s v="Borj El Amri"/>
    <m/>
    <m/>
    <s v="Manouba"/>
    <x v="0"/>
    <s v="Northern Africa"/>
    <m/>
    <m/>
    <s v="Bourj El Amiri power station"/>
    <s v="power"/>
    <m/>
    <s v="power"/>
    <s v="1115290"/>
    <n v="1280264"/>
    <s v="L406174"/>
    <s v="G407524"/>
  </r>
  <r>
    <s v="https://www.gem.wiki/Rades_A_power_station"/>
    <x v="28"/>
    <s v="Rades A power station"/>
    <s v="محطة كهرباء رادس &quot; أ &quot;"/>
    <s v="1"/>
    <s v="NG/FO"/>
    <n v="170"/>
    <x v="0"/>
    <x v="3"/>
    <s v="not found"/>
    <s v="not found"/>
    <s v="not found"/>
    <m/>
    <x v="46"/>
    <m/>
    <m/>
    <m/>
    <n v="36.796700000000001"/>
    <n v="10.282999999999999"/>
    <s v="exact"/>
    <s v="Rades"/>
    <m/>
    <m/>
    <s v="Ben Arous"/>
    <x v="0"/>
    <s v="Northern Africa"/>
    <s v="WRI: WRI1023609"/>
    <m/>
    <m/>
    <s v="power"/>
    <m/>
    <s v="power"/>
    <s v="1029351"/>
    <n v="1142187"/>
    <s v="L406175"/>
    <s v="G407523"/>
  </r>
  <r>
    <s v="https://www.gem.wiki/Rades_A_power_station"/>
    <x v="28"/>
    <s v="Rades A power station"/>
    <s v="محطة كهرباء رادس &quot; أ &quot;"/>
    <s v="2"/>
    <s v="NG/FO"/>
    <n v="170"/>
    <x v="0"/>
    <x v="3"/>
    <s v="not found"/>
    <s v="not found"/>
    <s v="not found"/>
    <m/>
    <x v="46"/>
    <m/>
    <m/>
    <m/>
    <n v="36.796700000000001"/>
    <n v="10.282999999999999"/>
    <s v="exact"/>
    <s v="Rades"/>
    <m/>
    <m/>
    <s v="Ben Arous"/>
    <x v="0"/>
    <s v="Northern Africa"/>
    <s v="WRI: WRI1023609"/>
    <m/>
    <m/>
    <s v="power"/>
    <m/>
    <s v="power"/>
    <s v="1029351"/>
    <n v="1142188"/>
    <s v="L406175"/>
    <s v="G407522"/>
  </r>
  <r>
    <s v="https://www.gem.wiki/Rades_B_power_station"/>
    <x v="28"/>
    <s v="Rades B power station"/>
    <s v="محطة كهرباء رادس &quot;ب&quot;"/>
    <s v="1"/>
    <s v="NG/FO"/>
    <n v="180"/>
    <x v="0"/>
    <x v="3"/>
    <s v="not found"/>
    <s v="not found"/>
    <s v="not found"/>
    <m/>
    <x v="23"/>
    <m/>
    <n v="2029"/>
    <m/>
    <n v="36.799623886389597"/>
    <n v="10.2869838230085"/>
    <s v="exact"/>
    <s v="Rades"/>
    <m/>
    <m/>
    <s v="Ben Arous"/>
    <x v="0"/>
    <s v="Northern Africa"/>
    <s v="WRI: WRI1023609"/>
    <m/>
    <m/>
    <s v="power"/>
    <m/>
    <s v="power"/>
    <s v="1029351"/>
    <n v="1142189"/>
    <s v="L406908"/>
    <s v="G407521"/>
  </r>
  <r>
    <s v="https://www.gem.wiki/Rades_B_power_station"/>
    <x v="28"/>
    <s v="Rades B power station"/>
    <s v="محطة كهرباء رادس &quot;ب&quot;"/>
    <s v="2"/>
    <s v="NG/FO"/>
    <n v="180"/>
    <x v="0"/>
    <x v="3"/>
    <s v="not found"/>
    <s v="not found"/>
    <s v="not found"/>
    <m/>
    <x v="23"/>
    <m/>
    <n v="2029"/>
    <m/>
    <n v="36.799623886389597"/>
    <n v="10.2869838230085"/>
    <s v="exact"/>
    <s v="Rades"/>
    <m/>
    <m/>
    <s v="Ben Arous"/>
    <x v="0"/>
    <s v="Northern Africa"/>
    <s v="WRI: WRI1023609"/>
    <m/>
    <m/>
    <s v="power"/>
    <m/>
    <s v="power"/>
    <s v="1029351"/>
    <n v="1142190"/>
    <s v="L406908"/>
    <s v="G407520"/>
  </r>
  <r>
    <s v="https://www.gem.wiki/Rades_C_power_station"/>
    <x v="28"/>
    <s v="Rades C power station"/>
    <s v="محطة كهرباء رادس &quot;ج&quot; المركبة"/>
    <s v="1"/>
    <s v="NG/D"/>
    <n v="450"/>
    <x v="0"/>
    <x v="0"/>
    <s v="not found"/>
    <s v="not found"/>
    <s v="not found"/>
    <m/>
    <x v="3"/>
    <m/>
    <m/>
    <m/>
    <n v="36.800379999999997"/>
    <n v="10.284872999999999"/>
    <s v="exact"/>
    <s v="Rades"/>
    <m/>
    <m/>
    <s v="Ben Arous"/>
    <x v="0"/>
    <s v="Northern Africa"/>
    <m/>
    <m/>
    <m/>
    <s v="power"/>
    <m/>
    <s v="power"/>
    <s v="1029351"/>
    <s v="1262770, 1262772"/>
    <s v="L406907"/>
    <s v="G407519"/>
  </r>
  <r>
    <s v="https://www.gem.wiki/Rades_II_power_station"/>
    <x v="28"/>
    <s v="Rades II power station"/>
    <s v="محطة كهرباء رادس ٢"/>
    <s v="1"/>
    <s v="NG/FO"/>
    <n v="480"/>
    <x v="0"/>
    <x v="0"/>
    <s v="not found"/>
    <s v="not found"/>
    <s v="not found"/>
    <m/>
    <x v="10"/>
    <m/>
    <n v="2027"/>
    <m/>
    <n v="36.798999999999999"/>
    <n v="10.2865"/>
    <s v="exact"/>
    <s v="Rades"/>
    <m/>
    <m/>
    <s v="Ben Arous"/>
    <x v="0"/>
    <s v="Northern Africa"/>
    <s v="WRI: WRI1023612"/>
    <m/>
    <s v="Rades Carthage"/>
    <s v="power"/>
    <m/>
    <s v="power"/>
    <s v="1034680"/>
    <s v="1142191, 1168434, 1168435"/>
    <s v="L406171"/>
    <s v="G407517"/>
  </r>
  <r>
    <s v="https://www.gem.wiki/Skhira_1_power_station"/>
    <x v="28"/>
    <s v="Skhira 1 power station"/>
    <s v="محطة توليد كهرباء الصخيرة ١"/>
    <s v="1"/>
    <s v="NG"/>
    <n v="450"/>
    <x v="2"/>
    <x v="0"/>
    <s v="not found"/>
    <s v="not found"/>
    <s v="not found"/>
    <m/>
    <x v="3"/>
    <m/>
    <m/>
    <m/>
    <n v="34.298465"/>
    <n v="10.066314"/>
    <s v="approximate"/>
    <s v="Skhira"/>
    <m/>
    <m/>
    <s v="Sfax"/>
    <x v="0"/>
    <s v="Northern Africa"/>
    <m/>
    <m/>
    <m/>
    <s v="power"/>
    <m/>
    <s v="power"/>
    <m/>
    <m/>
    <s v="L406906"/>
    <s v="G407516"/>
  </r>
  <r>
    <s v="https://www.gem.wiki/Skhira_2_power_station"/>
    <x v="28"/>
    <s v="Skhira 2 power station"/>
    <s v="محطة توليد كهرباء الصخيرة 2"/>
    <s v="1"/>
    <s v="NG"/>
    <n v="450"/>
    <x v="2"/>
    <x v="0"/>
    <s v="not found"/>
    <s v="not found"/>
    <s v="not found"/>
    <m/>
    <x v="40"/>
    <m/>
    <m/>
    <m/>
    <n v="34.298465"/>
    <n v="10.066314"/>
    <s v="approximate"/>
    <s v="Skhira"/>
    <m/>
    <m/>
    <s v="Sfax"/>
    <x v="0"/>
    <s v="Northern Africa"/>
    <m/>
    <m/>
    <m/>
    <s v="power"/>
    <m/>
    <s v="power"/>
    <m/>
    <m/>
    <s v="L406905"/>
    <s v="G407515"/>
  </r>
  <r>
    <s v="https://www.gem.wiki/Sousse_A_power_station"/>
    <x v="28"/>
    <s v="Sousse A power station"/>
    <s v="محطة كهرباء سوسة &quot; أ &quot;"/>
    <s v="1"/>
    <s v="NG/FO"/>
    <n v="160"/>
    <x v="0"/>
    <x v="3"/>
    <s v="not found"/>
    <s v="not found"/>
    <s v="not found"/>
    <m/>
    <x v="38"/>
    <m/>
    <m/>
    <m/>
    <n v="35.784903"/>
    <n v="10.679152999999999"/>
    <s v="exact"/>
    <s v="Sousse"/>
    <m/>
    <m/>
    <s v="Sousse"/>
    <x v="0"/>
    <s v="Northern Africa"/>
    <s v="WRI: WRI1023610"/>
    <m/>
    <s v="Sousse I"/>
    <s v="power"/>
    <m/>
    <s v="power"/>
    <s v="1029358"/>
    <n v="1149243"/>
    <s v="L406176"/>
    <s v="G407514"/>
  </r>
  <r>
    <s v="https://www.gem.wiki/Sousse_A_power_station"/>
    <x v="28"/>
    <s v="Sousse A power station"/>
    <s v="محطة كهرباء سوسة &quot; أ &quot;"/>
    <s v="2"/>
    <s v="NG/FO"/>
    <n v="160"/>
    <x v="0"/>
    <x v="3"/>
    <s v="not found"/>
    <s v="not found"/>
    <s v="not found"/>
    <m/>
    <x v="51"/>
    <m/>
    <m/>
    <m/>
    <n v="35.784903"/>
    <n v="10.679152999999999"/>
    <s v="exact"/>
    <s v="Sousse"/>
    <m/>
    <m/>
    <s v="Sousse"/>
    <x v="0"/>
    <s v="Northern Africa"/>
    <s v="WRI: WRI1023610"/>
    <m/>
    <s v="Sousse I"/>
    <s v="power"/>
    <m/>
    <s v="power"/>
    <s v="1029358"/>
    <n v="1149244"/>
    <s v="L406176"/>
    <s v="G407513"/>
  </r>
  <r>
    <s v="https://www.gem.wiki/Sousse_B_power_station"/>
    <x v="28"/>
    <s v="Sousse B power station"/>
    <s v="محطة كهرباء سوسة &quot;ب&quot;"/>
    <s v="1"/>
    <s v="NG"/>
    <n v="357"/>
    <x v="0"/>
    <x v="0"/>
    <s v="not found"/>
    <s v="not found"/>
    <s v="not found"/>
    <m/>
    <x v="20"/>
    <m/>
    <n v="2025"/>
    <m/>
    <n v="35.785575000000001"/>
    <n v="10.678426"/>
    <s v="exact"/>
    <s v="Sousse"/>
    <m/>
    <m/>
    <s v="Sousse"/>
    <x v="0"/>
    <s v="Northern Africa"/>
    <s v="WRI: WRI1023611"/>
    <m/>
    <s v="Sousse II"/>
    <s v="power"/>
    <m/>
    <s v="power"/>
    <s v="1029358"/>
    <s v="1149245, 1149246, 1149247"/>
    <s v="L406177"/>
    <s v="G407512"/>
  </r>
  <r>
    <s v="https://www.gem.wiki/Sousse_C_power_station"/>
    <x v="28"/>
    <s v="Sousse C power station"/>
    <s v="محطة كهرباء سوسة &quot;ج&quot;"/>
    <s v="1"/>
    <s v="NG"/>
    <n v="424"/>
    <x v="0"/>
    <x v="0"/>
    <s v="not found"/>
    <s v="not found"/>
    <s v="not found"/>
    <m/>
    <x v="2"/>
    <m/>
    <m/>
    <m/>
    <n v="35.785913000000001"/>
    <n v="10.677649000000001"/>
    <s v="exact"/>
    <s v="Sousse"/>
    <m/>
    <m/>
    <s v="Sousse"/>
    <x v="0"/>
    <s v="Northern Africa"/>
    <s v="WRI: WRI1023614"/>
    <m/>
    <s v="Sousse III"/>
    <s v="power"/>
    <m/>
    <s v="power"/>
    <s v="1029358"/>
    <n v="1216154"/>
    <s v="L406178"/>
    <s v="G407511"/>
  </r>
  <r>
    <s v="https://www.gem.wiki/Sousse_D_power_station"/>
    <x v="28"/>
    <s v="Sousse D power station"/>
    <s v="محطة كهرباء سوسة &quot;د&quot;"/>
    <s v="1"/>
    <s v="NG"/>
    <n v="424"/>
    <x v="0"/>
    <x v="0"/>
    <s v="not found"/>
    <s v="not found"/>
    <s v="not found"/>
    <m/>
    <x v="13"/>
    <m/>
    <m/>
    <m/>
    <n v="35.787694999999999"/>
    <n v="10.675387000000001"/>
    <s v="exact"/>
    <s v="Sousse"/>
    <m/>
    <m/>
    <s v="Sousse"/>
    <x v="0"/>
    <s v="Northern Africa"/>
    <s v="WRI: WRI1023615"/>
    <m/>
    <s v="Sousse IIII"/>
    <s v="power"/>
    <m/>
    <s v="power"/>
    <s v="1029358"/>
    <n v="1250293"/>
    <s v="L406179"/>
    <s v="G407510"/>
  </r>
  <r>
    <s v="https://www.gem.wiki/Thyna_power_station"/>
    <x v="28"/>
    <s v="Thyna power station"/>
    <s v="محطة كهرباء طينة"/>
    <s v="1"/>
    <s v="NG/FO"/>
    <n v="120"/>
    <x v="0"/>
    <x v="1"/>
    <s v="not found"/>
    <s v="not found"/>
    <s v="not found"/>
    <m/>
    <x v="8"/>
    <m/>
    <n v="2034"/>
    <m/>
    <n v="34.686799999999998"/>
    <n v="10.6424"/>
    <s v="exact"/>
    <s v="Thyna"/>
    <m/>
    <m/>
    <s v="Sfax"/>
    <x v="0"/>
    <s v="Northern Africa"/>
    <s v="WRI: WRI1023607"/>
    <m/>
    <m/>
    <m/>
    <m/>
    <m/>
    <s v="1029356"/>
    <n v="1148232"/>
    <s v="L406180"/>
    <s v="G407509"/>
  </r>
  <r>
    <s v="https://www.gem.wiki/Thyna_power_station"/>
    <x v="28"/>
    <s v="Thyna power station"/>
    <s v="محطة كهرباء طينة"/>
    <s v="2"/>
    <s v="NG/FO"/>
    <n v="123"/>
    <x v="0"/>
    <x v="1"/>
    <s v="not found"/>
    <s v="not found"/>
    <s v="not found"/>
    <m/>
    <x v="4"/>
    <m/>
    <n v="2037"/>
    <m/>
    <n v="34.686799999999998"/>
    <n v="10.6424"/>
    <s v="exact"/>
    <s v="Thyna"/>
    <m/>
    <m/>
    <s v="Sfax"/>
    <x v="0"/>
    <s v="Northern Africa"/>
    <s v="WRI: WRI1023607"/>
    <m/>
    <m/>
    <m/>
    <m/>
    <m/>
    <s v="1029356"/>
    <n v="1196331"/>
    <s v="L406180"/>
    <s v="G407508"/>
  </r>
  <r>
    <s v="https://www.gem.wiki/Thyna_power_station"/>
    <x v="28"/>
    <s v="Thyna power station"/>
    <s v="محطة كهرباء طينة"/>
    <s v="3"/>
    <s v="NG/FO"/>
    <n v="123"/>
    <x v="0"/>
    <x v="1"/>
    <s v="not found"/>
    <s v="not found"/>
    <s v="not found"/>
    <m/>
    <x v="1"/>
    <m/>
    <n v="2040"/>
    <m/>
    <n v="34.686799999999998"/>
    <n v="10.6424"/>
    <s v="exact"/>
    <s v="Thyna"/>
    <m/>
    <m/>
    <s v="Sfax"/>
    <x v="0"/>
    <s v="Northern Africa"/>
    <s v="WRI: WRI1023607"/>
    <m/>
    <m/>
    <m/>
    <m/>
    <m/>
    <s v="1029356"/>
    <n v="1215508"/>
    <s v="L406180"/>
    <s v="G407507"/>
  </r>
  <r>
    <s v="https://www.gem.wiki/Laayoune_Diesel_power_plant"/>
    <x v="29"/>
    <s v="Laayoune Diesel power plant"/>
    <s v="مجموعة الديزل بالعيون"/>
    <s v="1"/>
    <s v="HFO/D"/>
    <n v="72"/>
    <x v="0"/>
    <x v="4"/>
    <s v="not found"/>
    <s v="not found"/>
    <s v="not found"/>
    <m/>
    <x v="31"/>
    <m/>
    <m/>
    <m/>
    <n v="27.150839999999999"/>
    <n v="-13.199590000000001"/>
    <s v="approximate"/>
    <s v="Laayoune"/>
    <m/>
    <m/>
    <s v="Western Sahara"/>
    <x v="0"/>
    <s v="Northern Africa"/>
    <m/>
    <m/>
    <m/>
    <m/>
    <m/>
    <m/>
    <m/>
    <m/>
    <s v="L408222"/>
    <s v="G411541"/>
  </r>
  <r>
    <s v="https://www.gem.wiki/Chinsali_power_station"/>
    <x v="30"/>
    <s v="Chinsali power station"/>
    <m/>
    <s v="1"/>
    <s v="NG"/>
    <n v="400"/>
    <x v="5"/>
    <x v="0"/>
    <s v="not found"/>
    <m/>
    <s v="not found"/>
    <m/>
    <x v="45"/>
    <m/>
    <m/>
    <m/>
    <n v="-10.538525"/>
    <n v="32.073014000000001"/>
    <s v="approximate"/>
    <s v="Chinsali"/>
    <m/>
    <m/>
    <s v="Chinsali"/>
    <x v="0"/>
    <s v="Sub-Saharan Africa"/>
    <m/>
    <m/>
    <m/>
    <m/>
    <m/>
    <m/>
    <s v="1119018"/>
    <n v="1285729"/>
    <s v="L406833"/>
    <s v="G407287"/>
  </r>
  <r>
    <s v="https://www.gem.wiki/Chinsali_power_station"/>
    <x v="30"/>
    <s v="Chinsali power station"/>
    <m/>
    <s v="2"/>
    <s v="NG"/>
    <n v="800"/>
    <x v="5"/>
    <x v="0"/>
    <s v="not found"/>
    <m/>
    <s v="not found"/>
    <m/>
    <x v="45"/>
    <m/>
    <m/>
    <m/>
    <n v="-10.538525"/>
    <n v="32.073014000000001"/>
    <s v="approximate"/>
    <s v="Chinsali"/>
    <m/>
    <m/>
    <s v="Chinsali"/>
    <x v="0"/>
    <s v="Sub-Saharan Africa"/>
    <m/>
    <m/>
    <m/>
    <m/>
    <m/>
    <m/>
    <s v="1119018"/>
    <m/>
    <s v="L406833"/>
    <s v="G409409"/>
  </r>
  <r>
    <s v="https://www.gem.wiki/Cabora_Bassa_power_station"/>
    <x v="31"/>
    <s v="Cabora Bassa power station"/>
    <m/>
    <s v="Phase 1"/>
    <s v="NG"/>
    <n v="150"/>
    <x v="3"/>
    <x v="5"/>
    <s v="not found"/>
    <s v="not found"/>
    <s v="not found"/>
    <m/>
    <x v="43"/>
    <m/>
    <m/>
    <m/>
    <n v="-16.018294000000001"/>
    <n v="30.582954000000001"/>
    <s v="approximate"/>
    <s v="Kariba"/>
    <m/>
    <m/>
    <s v="Mashonaland Central"/>
    <x v="0"/>
    <s v="Sub-Saharan Africa"/>
    <m/>
    <m/>
    <m/>
    <m/>
    <m/>
    <m/>
    <s v="not found"/>
    <s v="not found"/>
    <s v="L406834"/>
    <s v="G407288"/>
  </r>
  <r>
    <s v="https://www.gem.wiki/Cabora_Bassa_power_station"/>
    <x v="31"/>
    <s v="Cabora Bassa power station"/>
    <m/>
    <s v="Phase 2"/>
    <s v="NG"/>
    <n v="350"/>
    <x v="3"/>
    <x v="5"/>
    <s v="not found"/>
    <s v="not found"/>
    <s v="not found"/>
    <m/>
    <x v="43"/>
    <m/>
    <m/>
    <m/>
    <n v="-16.018294000000001"/>
    <n v="30.582954000000001"/>
    <s v="approximate"/>
    <s v="Kariba"/>
    <m/>
    <m/>
    <s v="Mashonaland Central"/>
    <x v="0"/>
    <s v="Sub-Saharan Africa"/>
    <m/>
    <m/>
    <m/>
    <m/>
    <m/>
    <m/>
    <s v="not found"/>
    <s v="not found"/>
    <s v="L406834"/>
    <s v="G410489"/>
  </r>
  <r>
    <s v="https://www.gem.wiki/Mutare_Peaking_power_station"/>
    <x v="31"/>
    <s v="Mutare Peaking power station"/>
    <m/>
    <s v="1"/>
    <s v="NG/D"/>
    <n v="120"/>
    <x v="5"/>
    <x v="5"/>
    <s v="not found"/>
    <s v="not found"/>
    <s v="not found"/>
    <m/>
    <x v="45"/>
    <m/>
    <m/>
    <m/>
    <n v="-18.999036"/>
    <n v="32.602769000000002"/>
    <s v="approximate"/>
    <s v="Mutare"/>
    <m/>
    <m/>
    <s v="Manicaland"/>
    <x v="0"/>
    <s v="Sub-Saharan Africa"/>
    <m/>
    <m/>
    <m/>
    <m/>
    <m/>
    <m/>
    <s v="1104841"/>
    <m/>
    <s v="L406835"/>
    <s v="G407289"/>
  </r>
  <r>
    <s v="https://www.gem.wiki/Zimasco_power_plant"/>
    <x v="31"/>
    <s v="Zimasco power plant"/>
    <m/>
    <s v="1"/>
    <s v="CM"/>
    <n v="400"/>
    <x v="3"/>
    <x v="5"/>
    <s v="not found"/>
    <s v="not found"/>
    <s v="not found"/>
    <m/>
    <x v="7"/>
    <m/>
    <m/>
    <m/>
    <n v="-18.930563118933399"/>
    <n v="27.759704491479901"/>
    <s v="approximate"/>
    <s v="Lupane"/>
    <m/>
    <m/>
    <s v="Matabeleland North"/>
    <x v="0"/>
    <s v="Sub-Saharan Africa"/>
    <m/>
    <m/>
    <m/>
    <m/>
    <m/>
    <m/>
    <m/>
    <m/>
    <s v="L407852"/>
    <s v="G410490"/>
  </r>
  <r>
    <s v="https://www.gem.wiki/Antigua_Power_power_station"/>
    <x v="32"/>
    <s v="Antigua Power power station"/>
    <m/>
    <s v="1"/>
    <s v="LNG"/>
    <n v="46"/>
    <x v="1"/>
    <x v="4"/>
    <s v="not found"/>
    <s v="not found"/>
    <s v="not found"/>
    <s v="N"/>
    <x v="49"/>
    <m/>
    <m/>
    <s v="Antigua Power Company Limited (APCL)"/>
    <n v="17.128033688561999"/>
    <n v="-61.755707342763898"/>
    <s v="approximate"/>
    <s v="Crabbs"/>
    <m/>
    <m/>
    <s v="Antigua and Barbuda"/>
    <x v="1"/>
    <s v="Latin America and the Caribbean"/>
    <m/>
    <m/>
    <m/>
    <m/>
    <m/>
    <m/>
    <m/>
    <m/>
    <s v="L408498"/>
    <s v="G412248"/>
  </r>
  <r>
    <s v="https://gem.wiki/9_de_Julio_power_station"/>
    <x v="33"/>
    <s v="9 de Julio power station"/>
    <s v="Central Térmica 9 de Julio"/>
    <s v="23"/>
    <s v="NG/D"/>
    <n v="51"/>
    <x v="0"/>
    <x v="1"/>
    <s v="not found"/>
    <s v="not found"/>
    <s v="not found"/>
    <s v="N"/>
    <x v="31"/>
    <m/>
    <m/>
    <s v="Centrales de la Costa Atlántica SA"/>
    <n v="-38.049647580359697"/>
    <n v="-57.545526734106801"/>
    <s v="exact"/>
    <s v="Mar del Plata"/>
    <m/>
    <m/>
    <s v="Buenos Aires"/>
    <x v="1"/>
    <s v="Latin America and the Caribbean"/>
    <m/>
    <m/>
    <m/>
    <m/>
    <m/>
    <m/>
    <s v="1011950"/>
    <n v="1284413"/>
    <s v="L407730"/>
    <s v="G410179"/>
  </r>
  <r>
    <s v="https://gem.wiki/9_de_Julio_power_station"/>
    <x v="33"/>
    <s v="9 de Julio power station"/>
    <s v="Central Térmica 9 de Julio"/>
    <s v="24"/>
    <s v="NG/D"/>
    <n v="51"/>
    <x v="0"/>
    <x v="1"/>
    <s v="not found"/>
    <s v="not found"/>
    <s v="not found"/>
    <s v="N"/>
    <x v="31"/>
    <m/>
    <m/>
    <s v="Centrales de la Costa Atlántica SA"/>
    <n v="-38.049647580359697"/>
    <n v="-57.545526734106801"/>
    <s v="exact"/>
    <s v="Mar del Plata"/>
    <m/>
    <m/>
    <s v="Buenos Aires"/>
    <x v="1"/>
    <s v="Latin America and the Caribbean"/>
    <m/>
    <m/>
    <m/>
    <m/>
    <m/>
    <m/>
    <s v="1011950"/>
    <n v="1284414"/>
    <s v="L407730"/>
    <s v="G410178"/>
  </r>
  <r>
    <s v="https://gem.wiki/AES_Paraná_power_station"/>
    <x v="33"/>
    <s v="AES Paraná power station"/>
    <s v="Central Térmica AES Paraná"/>
    <s v="1"/>
    <s v="NG/D"/>
    <n v="870"/>
    <x v="0"/>
    <x v="0"/>
    <s v="not found"/>
    <s v="not found"/>
    <s v="not found"/>
    <s v="N"/>
    <x v="11"/>
    <m/>
    <m/>
    <s v="CT AES Paraná"/>
    <n v="-33.354956999999999"/>
    <n v="-60.171573000000002"/>
    <s v="exact"/>
    <s v="San Nicolás de los Arroyos"/>
    <m/>
    <s v="departamento San Nicolás"/>
    <s v="Buenos Aires"/>
    <x v="1"/>
    <s v="Latin America and the Caribbean"/>
    <m/>
    <m/>
    <m/>
    <m/>
    <m/>
    <m/>
    <s v="1037928"/>
    <s v="1159652, 1163858, 1159653"/>
    <s v="L406701"/>
    <s v="G406554"/>
  </r>
  <r>
    <s v="https://gem.wiki/Agua_Del_Cajón_power_station"/>
    <x v="33"/>
    <s v="Agua Del Cajón power station"/>
    <s v="Central Térmica Agua del Cajón"/>
    <s v="1"/>
    <s v="NG"/>
    <n v="672"/>
    <x v="0"/>
    <x v="0"/>
    <s v="not found"/>
    <s v="not found"/>
    <s v="not found"/>
    <s v="N"/>
    <x v="15"/>
    <m/>
    <m/>
    <s v="Capex SA Autogenerador"/>
    <n v="-38.936199999999999"/>
    <n v="-68.356999999999999"/>
    <s v="exact"/>
    <s v="Plottier"/>
    <m/>
    <s v="departamento Confluencia"/>
    <s v="Neuquén"/>
    <x v="1"/>
    <s v="Latin America and the Caribbean"/>
    <m/>
    <m/>
    <m/>
    <m/>
    <m/>
    <m/>
    <s v="1011582"/>
    <s v="1100613, 1100614, 1100615, 1100616, 1100617, 1100618, 1100619"/>
    <s v="L406424"/>
    <s v="G406553"/>
  </r>
  <r>
    <s v="https://gem.wiki/Aluar_Puerto_Madryn_power_station"/>
    <x v="33"/>
    <s v="Aluar Puerto Madryn power station"/>
    <s v="Central Térmica Aluar Puerto Madryn"/>
    <s v="2"/>
    <s v="NG"/>
    <n v="120"/>
    <x v="0"/>
    <x v="0"/>
    <s v="not found"/>
    <s v="not found"/>
    <s v="not found"/>
    <s v="N"/>
    <x v="44"/>
    <m/>
    <m/>
    <s v="Aluar Aluminio"/>
    <n v="-42.736800000000002"/>
    <n v="-65.055000000000007"/>
    <s v="exact"/>
    <s v="Puerto Madryn"/>
    <m/>
    <m/>
    <s v="Chubut"/>
    <x v="1"/>
    <s v="Latin America and the Caribbean"/>
    <m/>
    <m/>
    <m/>
    <s v="power"/>
    <s v="Aluminum"/>
    <m/>
    <s v="1010080"/>
    <s v="1141539, 1141540, 1141541"/>
    <s v="L406423"/>
    <s v="G406552"/>
  </r>
  <r>
    <s v="https://gem.wiki/Aluar_Puerto_Madryn_power_station"/>
    <x v="33"/>
    <s v="Aluar Puerto Madryn power station"/>
    <s v="Central Térmica Aluar Puerto Madryn"/>
    <s v="3"/>
    <s v="NG"/>
    <n v="465"/>
    <x v="0"/>
    <x v="0"/>
    <s v="not found"/>
    <s v="not found"/>
    <s v="not found"/>
    <s v="N"/>
    <x v="47"/>
    <m/>
    <m/>
    <s v="Aluar Aluminio"/>
    <n v="-42.736800000000002"/>
    <n v="-65.055000000000007"/>
    <s v="exact"/>
    <s v="Puerto Madryn"/>
    <m/>
    <m/>
    <s v="Chubut"/>
    <x v="1"/>
    <s v="Latin America and the Caribbean"/>
    <m/>
    <m/>
    <m/>
    <s v="power"/>
    <s v="Aluminum"/>
    <m/>
    <s v="1010080"/>
    <s v="1195301, 1195302, 1195300"/>
    <s v="L406423"/>
    <s v="G406551"/>
  </r>
  <r>
    <s v="https://gem.wiki/Argener_power_station"/>
    <x v="33"/>
    <s v="Argener power station"/>
    <s v="Central Térmica Argener"/>
    <s v="ARGETG01"/>
    <s v="NG"/>
    <n v="163"/>
    <x v="0"/>
    <x v="1"/>
    <s v="not found"/>
    <s v="not found"/>
    <s v="not found"/>
    <s v="N"/>
    <x v="23"/>
    <m/>
    <m/>
    <s v="Siderca SA"/>
    <n v="-33.366050000000001"/>
    <n v="-60.147799999999997"/>
    <s v="exact"/>
    <s v="Ramallo"/>
    <m/>
    <s v="departamento Ramallo"/>
    <s v="Buenos Aires"/>
    <x v="1"/>
    <s v="Latin America and the Caribbean"/>
    <m/>
    <m/>
    <s v="Parana Siderca"/>
    <s v="power"/>
    <s v="Iron &amp; Steel"/>
    <m/>
    <s v="1018428"/>
    <n v="1116484"/>
    <s v="L406426"/>
    <s v="G406550"/>
  </r>
  <r>
    <s v="https://gem.wiki/Arroyo_Seco_Dreyfus_power_station"/>
    <x v="33"/>
    <s v="Arroyo Seco Dreyfus power station"/>
    <s v="Central Térmica Arroyo Seco Dreyfus"/>
    <s v="TG1"/>
    <s v="NG"/>
    <n v="54"/>
    <x v="1"/>
    <x v="1"/>
    <s v="Y"/>
    <s v="not found"/>
    <s v="not found"/>
    <s v="N"/>
    <x v="7"/>
    <m/>
    <m/>
    <s v="Grupo Albanesi"/>
    <n v="-33.12153"/>
    <n v="-60.5231724"/>
    <s v="approximate"/>
    <s v="General Lagos"/>
    <m/>
    <m/>
    <s v="Santa Fe"/>
    <x v="1"/>
    <s v="Latin America and the Caribbean"/>
    <m/>
    <m/>
    <m/>
    <m/>
    <m/>
    <m/>
    <s v="1123763"/>
    <n v="1292330"/>
    <s v="L406427"/>
    <s v="G406549"/>
  </r>
  <r>
    <s v="https://gem.wiki/Arroyo_Seco_Dreyfus_power_station"/>
    <x v="33"/>
    <s v="Arroyo Seco Dreyfus power station"/>
    <s v="Central Térmica Arroyo Seco Dreyfus"/>
    <s v="TG2"/>
    <s v="NG"/>
    <n v="54"/>
    <x v="1"/>
    <x v="1"/>
    <s v="Y"/>
    <s v="not found"/>
    <s v="not found"/>
    <s v="N"/>
    <x v="7"/>
    <m/>
    <m/>
    <s v="Grupo Albanesi"/>
    <n v="-33.12153"/>
    <n v="-60.5231724"/>
    <s v="approximate"/>
    <s v="General Lagos"/>
    <m/>
    <m/>
    <s v="Santa Fe"/>
    <x v="1"/>
    <s v="Latin America and the Caribbean"/>
    <m/>
    <m/>
    <m/>
    <m/>
    <m/>
    <m/>
    <s v="1123763"/>
    <n v="1313571"/>
    <s v="L406427"/>
    <s v="G412247"/>
  </r>
  <r>
    <s v="https://gem.wiki/Arroyo_Seco_Dreyfus_power_station"/>
    <x v="33"/>
    <s v="Arroyo Seco Dreyfus power station"/>
    <s v="Central Térmica Arroyo Seco Dreyfus"/>
    <s v="TV1"/>
    <s v="NG"/>
    <n v="25"/>
    <x v="1"/>
    <x v="3"/>
    <s v="Y"/>
    <s v="not found"/>
    <s v="not found"/>
    <s v="N"/>
    <x v="7"/>
    <m/>
    <m/>
    <s v="Grupo Albanesi"/>
    <n v="-33.12153"/>
    <n v="-60.5231724"/>
    <s v="approximate"/>
    <s v="General Lagos"/>
    <m/>
    <m/>
    <s v="Santa Fe"/>
    <x v="1"/>
    <s v="Latin America and the Caribbean"/>
    <m/>
    <m/>
    <m/>
    <m/>
    <m/>
    <m/>
    <s v="1123763"/>
    <n v="1313572"/>
    <s v="L406427"/>
    <s v="G412246"/>
  </r>
  <r>
    <s v="https://gem.wiki/Barker_power_station"/>
    <x v="33"/>
    <s v="Barker power station"/>
    <s v="Central Térmica Barker"/>
    <s v="CC"/>
    <s v="NG"/>
    <n v="250"/>
    <x v="0"/>
    <x v="0"/>
    <s v="not found"/>
    <s v="not found"/>
    <s v="not found"/>
    <s v="N"/>
    <x v="6"/>
    <m/>
    <m/>
    <s v="MSU Energy"/>
    <n v="-37.547725300000003"/>
    <n v="-59.455135400000003"/>
    <s v="exact"/>
    <s v="Barker"/>
    <m/>
    <m/>
    <s v="Buenos Aires"/>
    <x v="1"/>
    <s v="Latin America and the Caribbean"/>
    <m/>
    <m/>
    <m/>
    <m/>
    <m/>
    <m/>
    <s v="1122173"/>
    <s v="1290306, 1290307, 1290308, 1305965, 1290313"/>
    <s v="L406429"/>
    <s v="G406545"/>
  </r>
  <r>
    <s v="https://gem.wiki/Bicentenario_power_station"/>
    <x v="33"/>
    <s v="Bicentenario power station"/>
    <s v="Central Térmica Bicentenario"/>
    <s v="CC"/>
    <s v="NG/D"/>
    <n v="466"/>
    <x v="0"/>
    <x v="0"/>
    <s v="not found"/>
    <s v="not found"/>
    <s v="not found"/>
    <s v="N"/>
    <x v="1"/>
    <m/>
    <m/>
    <s v="CT Pilar-Epec"/>
    <n v="-31.667660000000001"/>
    <n v="-63.8337"/>
    <s v="exact"/>
    <s v="Pilar"/>
    <m/>
    <s v="departamento Río Segundo"/>
    <s v="Córdoba"/>
    <x v="1"/>
    <s v="Latin America and the Caribbean"/>
    <m/>
    <m/>
    <s v="CT Pilar, Central Térmica Pilar"/>
    <m/>
    <m/>
    <m/>
    <s v="1082983"/>
    <s v="1216064, 1216065, 1216066"/>
    <s v="L406456"/>
    <s v="G406870"/>
  </r>
  <r>
    <s v="https://gem.wiki/Brigadier_López_power_station"/>
    <x v="33"/>
    <s v="Brigadier López power station"/>
    <s v="Central Termoeléctrica Brigadier López"/>
    <s v="BLOPTG01"/>
    <s v="NG/D"/>
    <n v="281"/>
    <x v="0"/>
    <x v="1"/>
    <s v="not found"/>
    <s v="not found"/>
    <s v="not found"/>
    <s v="N"/>
    <x v="39"/>
    <m/>
    <m/>
    <s v="Central Puerto SA"/>
    <n v="-31.710909999999998"/>
    <n v="-60.7806"/>
    <s v="exact"/>
    <s v="Santa Fe"/>
    <m/>
    <s v="departamento La Capital"/>
    <s v="Santa Fe"/>
    <x v="1"/>
    <s v="Latin America and the Caribbean"/>
    <m/>
    <m/>
    <m/>
    <m/>
    <m/>
    <m/>
    <s v="1071002"/>
    <n v="1206416"/>
    <s v="L406433"/>
    <s v="G406544"/>
  </r>
  <r>
    <s v="https://gem.wiki/Brigadier_López_power_station"/>
    <x v="33"/>
    <s v="Brigadier López power station"/>
    <s v="Central Termoeléctrica Brigadier López"/>
    <s v="ST1"/>
    <s v="WSTH-NG"/>
    <n v="140"/>
    <x v="4"/>
    <x v="3"/>
    <s v="not found"/>
    <s v="not found"/>
    <s v="not found"/>
    <s v="N"/>
    <x v="45"/>
    <m/>
    <m/>
    <s v="Central Puerto SA"/>
    <n v="-31.710909999999998"/>
    <n v="-60.7806"/>
    <s v="exact"/>
    <s v="Santa Fe"/>
    <m/>
    <s v="departamento La Capital"/>
    <s v="Santa Fe"/>
    <x v="1"/>
    <s v="Latin America and the Caribbean"/>
    <m/>
    <m/>
    <m/>
    <m/>
    <m/>
    <m/>
    <s v="1071002"/>
    <n v="1247027"/>
    <s v="L406433"/>
    <s v="G406934"/>
  </r>
  <r>
    <s v="https://www.gem.wiki/Cañada_de_Gómez_thermal_power_station"/>
    <x v="33"/>
    <s v="Cañada de Gómez thermal power station"/>
    <s v="Central Térmica Cañada de Gómez"/>
    <s v="1"/>
    <s v="NG/D/HFO"/>
    <n v="65"/>
    <x v="0"/>
    <x v="4"/>
    <s v="not found"/>
    <s v="not found"/>
    <s v="not found"/>
    <s v="N"/>
    <x v="31"/>
    <m/>
    <m/>
    <s v="Secco"/>
    <n v="-32.781844999999997"/>
    <n v="-61.418439999999997"/>
    <s v="exact"/>
    <s v="Cañada de Gómez"/>
    <m/>
    <m/>
    <s v="Santa Fe"/>
    <x v="1"/>
    <s v="Latin America and the Caribbean"/>
    <m/>
    <m/>
    <m/>
    <m/>
    <m/>
    <m/>
    <s v="1127347"/>
    <n v="1297256"/>
    <s v="L408506"/>
    <s v="G412245"/>
  </r>
  <r>
    <s v="https://gem.wiki/Cerro_Dragón_power_station"/>
    <x v="33"/>
    <s v="Cerro Dragón power station"/>
    <s v="Central CC Cerro Dragón"/>
    <s v="1"/>
    <s v="NG"/>
    <n v="160"/>
    <x v="0"/>
    <x v="0"/>
    <s v="not found"/>
    <s v="not found"/>
    <s v="not found"/>
    <s v="N"/>
    <x v="31"/>
    <m/>
    <m/>
    <s v="Pan American Energy"/>
    <n v="-45.763019999999997"/>
    <n v="-68.297973999999996"/>
    <s v="approximate"/>
    <s v="Comodoro Rivadavia"/>
    <m/>
    <m/>
    <s v="Chubut"/>
    <x v="1"/>
    <s v="Latin America and the Caribbean"/>
    <m/>
    <m/>
    <m/>
    <m/>
    <m/>
    <m/>
    <s v="1062580"/>
    <s v="1263118, 1264433, 1264434"/>
    <s v="L406431"/>
    <s v="G406542"/>
  </r>
  <r>
    <s v="https://gem.wiki/Costanera_power_station"/>
    <x v="33"/>
    <s v="Costanera power station"/>
    <s v="Central Termoeléctrica Costanera"/>
    <s v="CC1"/>
    <s v="NG"/>
    <n v="322"/>
    <x v="0"/>
    <x v="0"/>
    <s v="not found"/>
    <s v="not found"/>
    <s v="not found"/>
    <s v="N"/>
    <x v="48"/>
    <m/>
    <m/>
    <s v="Central Puerto SA"/>
    <n v="-34.625399999999999"/>
    <n v="-58.339199999999998"/>
    <s v="exact"/>
    <s v="Buenos Aires"/>
    <m/>
    <s v="Comuna 4"/>
    <s v="Buenos Aires"/>
    <x v="1"/>
    <s v="Latin America and the Caribbean"/>
    <m/>
    <m/>
    <s v="Buenos Aires power station"/>
    <m/>
    <m/>
    <m/>
    <s v="1011870"/>
    <s v="1110810, 1313535"/>
    <s v="L406430"/>
    <s v="G406543"/>
  </r>
  <r>
    <s v="https://gem.wiki/Costanera_power_station"/>
    <x v="33"/>
    <s v="Costanera power station"/>
    <s v="Central Termoeléctrica Costanera"/>
    <s v="CC2"/>
    <s v="NG/D"/>
    <n v="851"/>
    <x v="0"/>
    <x v="0"/>
    <s v="not found"/>
    <s v="not found"/>
    <s v="not found"/>
    <s v="N"/>
    <x v="23"/>
    <m/>
    <m/>
    <s v="Central Puerto SA"/>
    <n v="-34.625399999999999"/>
    <n v="-58.339199999999998"/>
    <s v="exact"/>
    <s v="Buenos Aires"/>
    <m/>
    <s v="Comuna 4"/>
    <s v="Buenos Aires"/>
    <x v="1"/>
    <s v="Latin America and the Caribbean"/>
    <m/>
    <m/>
    <m/>
    <m/>
    <m/>
    <m/>
    <s v="1011870"/>
    <s v="1110807, 1194768, 1110809"/>
    <s v="L406430"/>
    <s v="G406541"/>
  </r>
  <r>
    <s v="https://gem.wiki/Costanera_power_station"/>
    <x v="33"/>
    <s v="Costanera power station"/>
    <s v="Central Termoeléctrica Costanera"/>
    <s v="COSTTV01"/>
    <s v="NG/FO"/>
    <n v="123"/>
    <x v="0"/>
    <x v="3"/>
    <s v="not found"/>
    <s v="not found"/>
    <s v="not found"/>
    <s v="N"/>
    <x v="61"/>
    <m/>
    <m/>
    <s v="Central Puerto SA"/>
    <n v="-34.625399999999999"/>
    <n v="-58.339199999999998"/>
    <s v="exact"/>
    <s v="Buenos Aires"/>
    <m/>
    <s v="Comuna 4"/>
    <s v="Buenos Aires"/>
    <x v="1"/>
    <s v="Latin America and the Caribbean"/>
    <m/>
    <m/>
    <m/>
    <m/>
    <m/>
    <m/>
    <s v="1011870"/>
    <n v="1110800"/>
    <s v="L406430"/>
    <s v="G406537"/>
  </r>
  <r>
    <s v="https://gem.wiki/Costanera_power_station"/>
    <x v="33"/>
    <s v="Costanera power station"/>
    <s v="Central Termoeléctrica Costanera"/>
    <s v="COSTTV02"/>
    <s v="NG/FO"/>
    <n v="116"/>
    <x v="0"/>
    <x v="3"/>
    <s v="not found"/>
    <s v="not found"/>
    <s v="not found"/>
    <s v="N"/>
    <x v="61"/>
    <m/>
    <m/>
    <s v="Central Puerto SA"/>
    <n v="-34.625399999999999"/>
    <n v="-58.339199999999998"/>
    <s v="exact"/>
    <s v="Buenos Aires"/>
    <m/>
    <s v="Comuna 4"/>
    <s v="Buenos Aires"/>
    <x v="1"/>
    <s v="Latin America and the Caribbean"/>
    <m/>
    <m/>
    <m/>
    <m/>
    <m/>
    <m/>
    <s v="1011870"/>
    <n v="1110801"/>
    <s v="L406430"/>
    <s v="G406539"/>
  </r>
  <r>
    <s v="https://gem.wiki/Costanera_power_station"/>
    <x v="33"/>
    <s v="Costanera power station"/>
    <s v="Central Termoeléctrica Costanera"/>
    <s v="COSTTV03"/>
    <s v="NG/FO"/>
    <n v="112"/>
    <x v="0"/>
    <x v="3"/>
    <s v="not found"/>
    <s v="not found"/>
    <s v="not found"/>
    <s v="N"/>
    <x v="61"/>
    <m/>
    <m/>
    <s v="Central Puerto SA"/>
    <n v="-34.625399999999999"/>
    <n v="-58.339199999999998"/>
    <s v="exact"/>
    <s v="Buenos Aires"/>
    <m/>
    <s v="Comuna 4"/>
    <s v="Buenos Aires"/>
    <x v="1"/>
    <s v="Latin America and the Caribbean"/>
    <m/>
    <m/>
    <m/>
    <m/>
    <m/>
    <m/>
    <s v="1011870"/>
    <n v="1110802"/>
    <s v="L406430"/>
    <s v="G406540"/>
  </r>
  <r>
    <s v="https://gem.wiki/Costanera_power_station"/>
    <x v="33"/>
    <s v="Costanera power station"/>
    <s v="Central Termoeléctrica Costanera"/>
    <s v="COSTTV04"/>
    <s v="NG/FO"/>
    <n v="120"/>
    <x v="0"/>
    <x v="3"/>
    <s v="not found"/>
    <s v="not found"/>
    <s v="not found"/>
    <s v="N"/>
    <x v="61"/>
    <m/>
    <m/>
    <s v="Central Puerto SA"/>
    <n v="-34.625399999999999"/>
    <n v="-58.339199999999998"/>
    <s v="exact"/>
    <s v="Buenos Aires"/>
    <m/>
    <s v="Comuna 4"/>
    <s v="Buenos Aires"/>
    <x v="1"/>
    <s v="Latin America and the Caribbean"/>
    <m/>
    <m/>
    <m/>
    <m/>
    <m/>
    <m/>
    <s v="1011870"/>
    <n v="1110803"/>
    <s v="L406430"/>
    <s v="G406538"/>
  </r>
  <r>
    <s v="https://gem.wiki/Costanera_power_station"/>
    <x v="33"/>
    <s v="Costanera power station"/>
    <s v="Central Termoeléctrica Costanera"/>
    <s v="COSTTV05"/>
    <s v="NG/FO"/>
    <n v="350"/>
    <x v="0"/>
    <x v="3"/>
    <s v="not found"/>
    <s v="not found"/>
    <s v="not found"/>
    <s v="N"/>
    <x v="50"/>
    <m/>
    <m/>
    <s v="Central Puerto SA"/>
    <n v="-34.625399999999999"/>
    <n v="-58.339199999999998"/>
    <s v="exact"/>
    <s v="Buenos Aires"/>
    <m/>
    <s v="Comuna 4"/>
    <s v="Buenos Aires"/>
    <x v="1"/>
    <s v="Latin America and the Caribbean"/>
    <m/>
    <m/>
    <m/>
    <m/>
    <m/>
    <m/>
    <s v="1011870"/>
    <n v="1110805"/>
    <s v="L406430"/>
    <s v="G406535"/>
  </r>
  <r>
    <s v="https://gem.wiki/Costanera_power_station"/>
    <x v="33"/>
    <s v="Costanera power station"/>
    <s v="Central Termoeléctrica Costanera"/>
    <s v="COSTTV06"/>
    <s v="NG/FO"/>
    <n v="310"/>
    <x v="0"/>
    <x v="3"/>
    <s v="not found"/>
    <s v="not found"/>
    <s v="not found"/>
    <s v="N"/>
    <x v="46"/>
    <m/>
    <m/>
    <s v="Central Puerto SA"/>
    <n v="-34.625399999999999"/>
    <n v="-58.339199999999998"/>
    <s v="exact"/>
    <s v="Buenos Aires"/>
    <m/>
    <s v="Comuna 4"/>
    <s v="Buenos Aires"/>
    <x v="1"/>
    <s v="Latin America and the Caribbean"/>
    <m/>
    <m/>
    <m/>
    <m/>
    <m/>
    <m/>
    <s v="1011870"/>
    <n v="1110806"/>
    <s v="L406430"/>
    <s v="G406536"/>
  </r>
  <r>
    <s v="https://gem.wiki/Cruz_Alta_power_station"/>
    <x v="33"/>
    <s v="Cruz Alta power station"/>
    <s v="Central Térmica Cruz Alta"/>
    <s v="1"/>
    <s v="NG"/>
    <n v="122.5"/>
    <x v="0"/>
    <x v="1"/>
    <s v="not found"/>
    <s v="not found"/>
    <s v="not found"/>
    <s v="N"/>
    <x v="10"/>
    <m/>
    <m/>
    <s v="GETSA (Generadora Eléctrica Tucumán SA)"/>
    <n v="-26.994465100530999"/>
    <n v="-65.161620695603901"/>
    <s v="exact"/>
    <s v="El Bracho"/>
    <m/>
    <s v="departamento Cruz Alta"/>
    <s v="Tucumán"/>
    <x v="1"/>
    <s v="Latin America and the Caribbean"/>
    <m/>
    <m/>
    <s v="Pluspetrol Norte, GETSA (Generadora Eléctrica Tucumán SA)"/>
    <m/>
    <m/>
    <m/>
    <s v="1056628"/>
    <n v="1313703"/>
    <s v="L407729"/>
    <s v="G410177"/>
  </r>
  <r>
    <s v="https://gem.wiki/Cruz_Alta_power_station"/>
    <x v="33"/>
    <s v="Cruz Alta power station"/>
    <s v="Central Térmica Cruz Alta"/>
    <s v="2"/>
    <s v="NG"/>
    <n v="122.5"/>
    <x v="0"/>
    <x v="1"/>
    <s v="not found"/>
    <s v="not found"/>
    <s v="not found"/>
    <s v="N"/>
    <x v="16"/>
    <m/>
    <m/>
    <s v="GETSA (Generadora Eléctrica Tucumán SA)"/>
    <n v="-26.994465100530999"/>
    <n v="-65.161620695603901"/>
    <s v="exact"/>
    <s v="El Bracho"/>
    <m/>
    <s v="departamento Cruz Alta"/>
    <s v="Tucumán"/>
    <x v="1"/>
    <s v="Latin America and the Caribbean"/>
    <m/>
    <m/>
    <s v="Pluspetrol Norte, GETSA (Generadora Eléctrica Tucumán SA)"/>
    <m/>
    <m/>
    <m/>
    <s v="1056628"/>
    <n v="1313704"/>
    <s v="L407729"/>
    <s v="G410176"/>
  </r>
  <r>
    <s v="https://gem.wiki/Dock_Sud_power_station"/>
    <x v="33"/>
    <s v="Dock Sud power station"/>
    <s v="Central Dock Sud"/>
    <s v="1"/>
    <s v="NG/D"/>
    <n v="798"/>
    <x v="0"/>
    <x v="0"/>
    <s v="not found"/>
    <s v="not found"/>
    <s v="not found"/>
    <s v="N"/>
    <x v="11"/>
    <m/>
    <m/>
    <s v="YPF Luz"/>
    <n v="-34.652900000000002"/>
    <n v="-58.341900000000003"/>
    <s v="exact"/>
    <s v="Dock Sud"/>
    <m/>
    <s v="departamento Avellaneda"/>
    <s v="Buenos Aires"/>
    <x v="1"/>
    <s v="Latin America and the Caribbean"/>
    <m/>
    <m/>
    <m/>
    <m/>
    <m/>
    <m/>
    <s v="1011872"/>
    <s v="1112356, 1112357, 1112358"/>
    <s v="L406435"/>
    <s v="G406534"/>
  </r>
  <r>
    <s v="https://gem.wiki/Dock_Sud_power_station"/>
    <x v="33"/>
    <s v="Dock Sud power station"/>
    <s v="Central Dock Sud"/>
    <s v="Expansion 1"/>
    <s v="NG"/>
    <n v="50"/>
    <x v="1"/>
    <x v="1"/>
    <s v="not found"/>
    <s v="not found"/>
    <s v="not found"/>
    <s v="N"/>
    <x v="49"/>
    <m/>
    <m/>
    <s v="YPF Luz"/>
    <n v="-34.652900000000002"/>
    <n v="-58.341900000000003"/>
    <s v="exact"/>
    <s v="Dock Sud"/>
    <m/>
    <s v="departamento Avellaneda"/>
    <s v="Buenos Aires"/>
    <x v="1"/>
    <s v="Latin America and the Caribbean"/>
    <m/>
    <m/>
    <m/>
    <m/>
    <m/>
    <m/>
    <s v="1011872"/>
    <s v="not found"/>
    <s v="L406435"/>
    <s v="G411258"/>
  </r>
  <r>
    <s v="https://gem.wiki/Dock_Sud_power_station"/>
    <x v="33"/>
    <s v="Dock Sud power station"/>
    <s v="Central Dock Sud"/>
    <s v="Expansion 2"/>
    <s v="NG"/>
    <n v="50"/>
    <x v="1"/>
    <x v="1"/>
    <s v="not found"/>
    <s v="not found"/>
    <s v="not found"/>
    <s v="N"/>
    <x v="49"/>
    <m/>
    <m/>
    <s v="YPF Luz"/>
    <n v="-34.652900000000002"/>
    <n v="-58.341900000000003"/>
    <s v="exact"/>
    <s v="Dock Sud"/>
    <m/>
    <s v="departamento Avellaneda"/>
    <s v="Buenos Aires"/>
    <x v="1"/>
    <s v="Latin America and the Caribbean"/>
    <m/>
    <m/>
    <m/>
    <m/>
    <m/>
    <m/>
    <s v="1011872"/>
    <s v="not found"/>
    <s v="L406435"/>
    <s v="G409768"/>
  </r>
  <r>
    <s v="https://gem.wiki/Electropatagonia_power_station"/>
    <x v="33"/>
    <s v="Electropatagonia power station"/>
    <s v="Central Térmica Electropatagonia"/>
    <s v="1"/>
    <s v="NG"/>
    <n v="63"/>
    <x v="0"/>
    <x v="0"/>
    <s v="not found"/>
    <s v="not found"/>
    <s v="not found"/>
    <s v="N"/>
    <x v="11"/>
    <m/>
    <m/>
    <s v="Electropatagonia S.A."/>
    <n v="-45.814397"/>
    <n v="-67.444310999999999"/>
    <s v="exact"/>
    <s v="Comodoro Rivadavia"/>
    <m/>
    <s v="departamento Escalante"/>
    <s v="Chubut"/>
    <x v="1"/>
    <s v="Latin America and the Caribbean"/>
    <m/>
    <m/>
    <s v="Comodoro Rivadavia CC"/>
    <m/>
    <m/>
    <m/>
    <s v="1062236"/>
    <s v="1191918, 1191919, 1191920"/>
    <s v="L406437"/>
    <s v="G406922"/>
  </r>
  <r>
    <s v="https://gem.wiki/Ensenada_Barragán_power_station"/>
    <x v="33"/>
    <s v="Ensenada Barragán power station"/>
    <s v="Central Térmica Ensenada Barragán"/>
    <s v="TG01/TG02/TV01"/>
    <s v="NG/FO"/>
    <n v="827"/>
    <x v="0"/>
    <x v="0"/>
    <s v="not found"/>
    <s v="not found"/>
    <s v="not found"/>
    <s v="N"/>
    <x v="49"/>
    <m/>
    <m/>
    <s v="Central Térmica Barragán SA"/>
    <n v="-34.858612999999998"/>
    <n v="-57.952353000000002"/>
    <s v="exact"/>
    <s v="Ensenada"/>
    <m/>
    <s v="departamento Ensenada"/>
    <s v="Buenos Aires"/>
    <x v="1"/>
    <s v="Latin America and the Caribbean"/>
    <m/>
    <m/>
    <m/>
    <m/>
    <m/>
    <m/>
    <s v="1071001"/>
    <s v="1206414, 1206415, 1247026"/>
    <s v="L406436"/>
    <s v="G406921"/>
  </r>
  <r>
    <s v="https://gem.wiki/Ezeiza_power_station"/>
    <x v="33"/>
    <s v="Ezeiza power station"/>
    <s v="Central Térmica Ezeiza"/>
    <s v="TG1"/>
    <s v="NG"/>
    <n v="50"/>
    <x v="0"/>
    <x v="1"/>
    <s v="not found"/>
    <s v="not found"/>
    <s v="not found"/>
    <s v="N"/>
    <x v="31"/>
    <m/>
    <m/>
    <s v="Generación Mediterránea"/>
    <n v="-34.903289000000001"/>
    <n v="-58.616194"/>
    <s v="exact"/>
    <s v="Carlos Spegazzini"/>
    <m/>
    <m/>
    <s v="Buenos Aires"/>
    <x v="1"/>
    <s v="Latin America and the Caribbean"/>
    <m/>
    <m/>
    <m/>
    <m/>
    <m/>
    <m/>
    <s v="1116323"/>
    <n v="1281718"/>
    <s v="L406438"/>
    <s v="G406919"/>
  </r>
  <r>
    <s v="https://gem.wiki/Ezeiza_power_station"/>
    <x v="33"/>
    <s v="Ezeiza power station"/>
    <s v="Central Térmica Ezeiza"/>
    <s v="TG2"/>
    <s v="NG"/>
    <n v="50"/>
    <x v="0"/>
    <x v="1"/>
    <s v="not found"/>
    <s v="not found"/>
    <s v="not found"/>
    <s v="N"/>
    <x v="31"/>
    <m/>
    <m/>
    <s v="Generación Mediterránea"/>
    <n v="-34.903289000000001"/>
    <n v="-58.616194"/>
    <s v="exact"/>
    <s v="Carlos Spegazzini"/>
    <m/>
    <m/>
    <s v="Buenos Aires"/>
    <x v="1"/>
    <s v="Latin America and the Caribbean"/>
    <m/>
    <m/>
    <m/>
    <m/>
    <m/>
    <m/>
    <s v="1116323"/>
    <n v="1281719"/>
    <s v="L406438"/>
    <s v="G406918"/>
  </r>
  <r>
    <s v="https://gem.wiki/Ezeiza_power_station"/>
    <x v="33"/>
    <s v="Ezeiza power station"/>
    <s v="Central Térmica Ezeiza"/>
    <s v="TG3"/>
    <s v="NG"/>
    <n v="50"/>
    <x v="0"/>
    <x v="1"/>
    <s v="not found"/>
    <s v="not found"/>
    <s v="not found"/>
    <s v="N"/>
    <x v="34"/>
    <m/>
    <m/>
    <s v="Generación Mediterránea"/>
    <n v="-34.903289000000001"/>
    <n v="-58.616194"/>
    <s v="exact"/>
    <s v="Carlos Spegazzini"/>
    <m/>
    <m/>
    <s v="Buenos Aires"/>
    <x v="1"/>
    <s v="Latin America and the Caribbean"/>
    <m/>
    <m/>
    <m/>
    <m/>
    <m/>
    <m/>
    <s v="1116323"/>
    <n v="1281720"/>
    <s v="L406438"/>
    <s v="G406917"/>
  </r>
  <r>
    <s v="https://gem.wiki/Ezeiza_power_station"/>
    <x v="33"/>
    <s v="Ezeiza power station"/>
    <s v="Central Térmica Ezeiza"/>
    <s v="TG4"/>
    <s v="NG"/>
    <n v="50"/>
    <x v="1"/>
    <x v="1"/>
    <s v="not found"/>
    <s v="not found"/>
    <s v="not found"/>
    <s v="N"/>
    <x v="49"/>
    <m/>
    <m/>
    <s v="Generación Mediterránea"/>
    <n v="-34.903289000000001"/>
    <n v="-58.616194"/>
    <s v="exact"/>
    <s v="Carlos Spegazzini"/>
    <m/>
    <m/>
    <s v="Buenos Aires"/>
    <x v="1"/>
    <s v="Latin America and the Caribbean"/>
    <m/>
    <m/>
    <m/>
    <m/>
    <m/>
    <m/>
    <s v="1116323"/>
    <n v="1312882"/>
    <s v="L406438"/>
    <s v="G406916"/>
  </r>
  <r>
    <s v="https://gem.wiki/Ezeiza_power_station"/>
    <x v="33"/>
    <s v="Ezeiza power station"/>
    <s v="Central Térmica Ezeiza"/>
    <s v="TV1"/>
    <s v="NG"/>
    <n v="50"/>
    <x v="1"/>
    <x v="3"/>
    <s v="not found"/>
    <s v="not found"/>
    <s v="not found"/>
    <s v="N"/>
    <x v="49"/>
    <m/>
    <m/>
    <s v="Generación Mediterránea"/>
    <n v="-34.903289000000001"/>
    <n v="-58.616194"/>
    <s v="exact"/>
    <s v="Carlos Spegazzini"/>
    <m/>
    <m/>
    <s v="Buenos Aires"/>
    <x v="1"/>
    <s v="Latin America and the Caribbean"/>
    <m/>
    <m/>
    <m/>
    <m/>
    <m/>
    <m/>
    <s v="1116323"/>
    <n v="1312883"/>
    <s v="L406438"/>
    <s v="G410882"/>
  </r>
  <r>
    <s v="https://gem.wiki/Ezeiza_power_station"/>
    <x v="33"/>
    <s v="Ezeiza power station"/>
    <s v="Central Térmica Ezeiza"/>
    <s v="TV2"/>
    <s v="NG"/>
    <n v="50"/>
    <x v="1"/>
    <x v="3"/>
    <s v="not found"/>
    <s v="not found"/>
    <s v="not found"/>
    <s v="N"/>
    <x v="49"/>
    <m/>
    <m/>
    <s v="Generación Mediterránea"/>
    <n v="-34.903289000000001"/>
    <n v="-58.616194"/>
    <s v="exact"/>
    <s v="Carlos Spegazzini"/>
    <m/>
    <m/>
    <s v="Buenos Aires"/>
    <x v="1"/>
    <s v="Latin America and the Caribbean"/>
    <m/>
    <m/>
    <m/>
    <m/>
    <m/>
    <m/>
    <s v="1116323"/>
    <n v="1312884"/>
    <s v="L406438"/>
    <s v="G410881"/>
  </r>
  <r>
    <s v="https://gem.wiki/Frias_power_station"/>
    <x v="33"/>
    <s v="Frias power station"/>
    <s v="Central Térmica Frías"/>
    <s v="1"/>
    <s v="NG/D"/>
    <n v="60"/>
    <x v="0"/>
    <x v="1"/>
    <s v="not found"/>
    <s v="not found"/>
    <s v="not found"/>
    <s v="N"/>
    <x v="13"/>
    <m/>
    <m/>
    <s v="Generación Frías SA"/>
    <n v="-28.607199999999999"/>
    <n v="-65.122799999999998"/>
    <s v="exact"/>
    <s v="Frías"/>
    <m/>
    <s v="departamento Choya"/>
    <s v="Santiago del Estero"/>
    <x v="1"/>
    <s v="Latin America and the Caribbean"/>
    <m/>
    <m/>
    <m/>
    <m/>
    <m/>
    <m/>
    <s v="1104165"/>
    <n v="1262803"/>
    <s v="L406440"/>
    <s v="G406915"/>
  </r>
  <r>
    <s v="https://gem.wiki/Genelba_power_station"/>
    <x v="33"/>
    <s v="Genelba power station"/>
    <s v="Central Termoeléctrica Genelba"/>
    <s v="CC-1"/>
    <s v="NG"/>
    <n v="685"/>
    <x v="0"/>
    <x v="0"/>
    <s v="not found"/>
    <s v="not found"/>
    <s v="not found"/>
    <s v="N"/>
    <x v="14"/>
    <m/>
    <m/>
    <s v="Pampa Energia"/>
    <n v="-34.902200000000001"/>
    <n v="-58.7333"/>
    <s v="exact"/>
    <s v="Barrio Esperanza"/>
    <m/>
    <s v="departamento Marcos Paz"/>
    <s v="Buenos Aires"/>
    <x v="1"/>
    <s v="Latin America and the Caribbean"/>
    <m/>
    <m/>
    <m/>
    <m/>
    <m/>
    <m/>
    <s v="1012655"/>
    <s v="1116462, 1116463, 1116464"/>
    <s v="L406439"/>
    <s v="G406912"/>
  </r>
  <r>
    <s v="https://gem.wiki/Genelba_power_station"/>
    <x v="33"/>
    <s v="Genelba power station"/>
    <s v="Central Termoeléctrica Genelba"/>
    <s v="CC-2"/>
    <s v="NG"/>
    <n v="569"/>
    <x v="0"/>
    <x v="0"/>
    <s v="not found"/>
    <s v="not found"/>
    <s v="not found"/>
    <s v="N"/>
    <x v="6"/>
    <m/>
    <m/>
    <s v="Pampa Energia"/>
    <n v="-34.902200000000001"/>
    <n v="-58.7333"/>
    <s v="exact"/>
    <s v="Barrio Esperanza"/>
    <m/>
    <s v="departamento Marcos Paz"/>
    <s v="Buenos Aires"/>
    <x v="1"/>
    <s v="Latin America and the Caribbean"/>
    <m/>
    <m/>
    <m/>
    <m/>
    <m/>
    <m/>
    <s v="1012655"/>
    <s v="1169572, 1289083, 1289082"/>
    <s v="L406439"/>
    <s v="G406913"/>
  </r>
  <r>
    <s v="https://gem.wiki/General_Rojo_power_station"/>
    <x v="33"/>
    <s v="General Rojo power station"/>
    <s v="Central Térmica General Rojo"/>
    <s v="CC"/>
    <s v="NG"/>
    <n v="250"/>
    <x v="0"/>
    <x v="0"/>
    <s v="not found"/>
    <s v="not found"/>
    <s v="not found"/>
    <s v="N"/>
    <x v="6"/>
    <m/>
    <m/>
    <s v="MSU Energy"/>
    <n v="-33.4552634"/>
    <n v="-60.283586"/>
    <s v="exact"/>
    <s v="San Nicolás de los Arroyos"/>
    <m/>
    <m/>
    <s v="Buenos Aires"/>
    <x v="1"/>
    <s v="Latin America and the Caribbean"/>
    <m/>
    <m/>
    <m/>
    <m/>
    <m/>
    <m/>
    <s v="1122172"/>
    <s v="1290303, 1290304, 1290305, 1305966, 1290312"/>
    <s v="L406441"/>
    <s v="G406910"/>
  </r>
  <r>
    <s v="https://gem.wiki/Guillermo_Brown_power_station"/>
    <x v="33"/>
    <s v="Guillermo Brown power station"/>
    <s v="Central Termoeléctrica Guillermo Brown"/>
    <s v="GT-11"/>
    <s v="NG/D"/>
    <n v="288"/>
    <x v="0"/>
    <x v="1"/>
    <s v="not found"/>
    <s v="not found"/>
    <s v="not found"/>
    <s v="N"/>
    <x v="5"/>
    <m/>
    <m/>
    <s v="Central Termoeléctrica Guillermo Brown S.A."/>
    <n v="-38.686483899999999"/>
    <n v="-62.418512399999997"/>
    <s v="exact"/>
    <s v="Bahía Blanca"/>
    <m/>
    <m/>
    <s v="Buenos Aires"/>
    <x v="1"/>
    <s v="Latin America and the Caribbean"/>
    <m/>
    <m/>
    <m/>
    <m/>
    <m/>
    <m/>
    <s v="1093946"/>
    <n v="1246680"/>
    <s v="L406444"/>
    <s v="G406904"/>
  </r>
  <r>
    <s v="https://gem.wiki/Guillermo_Brown_power_station"/>
    <x v="33"/>
    <s v="Guillermo Brown power station"/>
    <s v="Central Termoeléctrica Guillermo Brown"/>
    <s v="GT-12"/>
    <s v="NG/D"/>
    <n v="288"/>
    <x v="0"/>
    <x v="1"/>
    <s v="not found"/>
    <s v="not found"/>
    <s v="not found"/>
    <s v="N"/>
    <x v="5"/>
    <m/>
    <m/>
    <s v="Central Termoeléctrica Guillermo Brown S.A."/>
    <n v="-38.686483899999999"/>
    <n v="-62.418512399999997"/>
    <s v="exact"/>
    <s v="Bahía Blanca"/>
    <m/>
    <m/>
    <s v="Buenos Aires"/>
    <x v="1"/>
    <s v="Latin America and the Caribbean"/>
    <m/>
    <m/>
    <m/>
    <m/>
    <m/>
    <m/>
    <s v="1093946"/>
    <n v="1255220"/>
    <s v="L406444"/>
    <s v="G406903"/>
  </r>
  <r>
    <s v="https://gem.wiki/Guillermo_Brown_power_station"/>
    <x v="33"/>
    <s v="Guillermo Brown power station"/>
    <s v="Central Termoeléctrica Guillermo Brown"/>
    <s v="ST"/>
    <s v="NG"/>
    <n v="300"/>
    <x v="5"/>
    <x v="3"/>
    <s v="not found"/>
    <s v="not found"/>
    <s v="not found"/>
    <s v="N"/>
    <x v="45"/>
    <m/>
    <m/>
    <s v="Central Termoeléctrica Guillermo Brown S.A."/>
    <n v="-38.686483899999999"/>
    <n v="-62.418512399999997"/>
    <s v="exact"/>
    <s v="Bahía Blanca"/>
    <m/>
    <m/>
    <s v="Buenos Aires"/>
    <x v="1"/>
    <s v="Latin America and the Caribbean"/>
    <m/>
    <m/>
    <m/>
    <m/>
    <m/>
    <m/>
    <s v="1093946"/>
    <s v="not found"/>
    <s v="L406444"/>
    <s v="G406902"/>
  </r>
  <r>
    <s v="https://gem.wiki/Güemes_power_station"/>
    <x v="33"/>
    <s v="Güemes power station"/>
    <s v="Central Térmica Güemes"/>
    <s v="GUEMTG01"/>
    <s v="NG"/>
    <n v="100"/>
    <x v="0"/>
    <x v="1"/>
    <s v="not found"/>
    <s v="not found"/>
    <s v="not found"/>
    <s v="N"/>
    <x v="47"/>
    <m/>
    <m/>
    <s v="Central Termica Güemes S.A."/>
    <n v="-24.689299999999999"/>
    <n v="-65.042000000000002"/>
    <s v="exact"/>
    <s v="General Güemes"/>
    <m/>
    <s v="departamento General Güemes"/>
    <s v="Salta"/>
    <x v="1"/>
    <s v="Latin America and the Caribbean"/>
    <m/>
    <m/>
    <m/>
    <m/>
    <m/>
    <m/>
    <s v="1025699"/>
    <n v="1202063"/>
    <s v="L406442"/>
    <s v="G406906"/>
  </r>
  <r>
    <s v="https://gem.wiki/Güemes_power_station"/>
    <x v="33"/>
    <s v="Güemes power station"/>
    <s v="Central Térmica Güemes"/>
    <s v="GUEMTV11"/>
    <s v="NG"/>
    <n v="63"/>
    <x v="0"/>
    <x v="3"/>
    <s v="not found"/>
    <s v="not found"/>
    <s v="not found"/>
    <s v="N"/>
    <x v="27"/>
    <m/>
    <m/>
    <s v="Central Termica Güemes S.A."/>
    <n v="-24.689299999999999"/>
    <n v="-65.042000000000002"/>
    <s v="exact"/>
    <s v="General Güemes"/>
    <m/>
    <s v="departamento General Güemes"/>
    <s v="Salta"/>
    <x v="1"/>
    <s v="Latin America and the Caribbean"/>
    <m/>
    <m/>
    <m/>
    <m/>
    <m/>
    <m/>
    <s v="1025699"/>
    <n v="1117863"/>
    <s v="L406442"/>
    <s v="G406908"/>
  </r>
  <r>
    <s v="https://gem.wiki/Güemes_power_station"/>
    <x v="33"/>
    <s v="Güemes power station"/>
    <s v="Central Térmica Güemes"/>
    <s v="GUEMTV12"/>
    <s v="NG"/>
    <n v="63"/>
    <x v="0"/>
    <x v="3"/>
    <s v="not found"/>
    <s v="not found"/>
    <s v="not found"/>
    <s v="N"/>
    <x v="27"/>
    <m/>
    <m/>
    <s v="Central Termica Güemes S.A."/>
    <n v="-24.689299999999999"/>
    <n v="-65.042000000000002"/>
    <s v="exact"/>
    <s v="General Güemes"/>
    <m/>
    <s v="departamento General Güemes"/>
    <s v="Salta"/>
    <x v="1"/>
    <s v="Latin America and the Caribbean"/>
    <m/>
    <m/>
    <m/>
    <m/>
    <m/>
    <m/>
    <s v="1025699"/>
    <n v="1117864"/>
    <s v="L406442"/>
    <s v="G406907"/>
  </r>
  <r>
    <s v="https://gem.wiki/Güemes_power_station"/>
    <x v="33"/>
    <s v="Güemes power station"/>
    <s v="Central Térmica Güemes"/>
    <s v="GUEMTV13"/>
    <s v="NG"/>
    <n v="135"/>
    <x v="0"/>
    <x v="3"/>
    <s v="not found"/>
    <s v="not found"/>
    <s v="not found"/>
    <s v="N"/>
    <x v="18"/>
    <m/>
    <m/>
    <s v="Central Termica Güemes S.A."/>
    <n v="-24.689299999999999"/>
    <n v="-65.042000000000002"/>
    <s v="exact"/>
    <s v="General Güemes"/>
    <m/>
    <s v="departamento General Güemes"/>
    <s v="Salta"/>
    <x v="1"/>
    <s v="Latin America and the Caribbean"/>
    <m/>
    <m/>
    <m/>
    <m/>
    <m/>
    <m/>
    <s v="1025699"/>
    <n v="1117865"/>
    <s v="L406442"/>
    <s v="G406905"/>
  </r>
  <r>
    <s v="https://gem.wiki/Independencia_power_station"/>
    <x v="33"/>
    <s v="Independencia power station"/>
    <s v="Central Térmica Independencia"/>
    <s v="3"/>
    <s v="NG/D"/>
    <n v="50"/>
    <x v="0"/>
    <x v="1"/>
    <s v="not found"/>
    <s v="not found"/>
    <s v="not found"/>
    <s v="N"/>
    <x v="31"/>
    <m/>
    <m/>
    <s v="Generacion Independencia S.A."/>
    <n v="-26.866452500000001"/>
    <n v="-65.224112099999999"/>
    <s v="exact"/>
    <s v="San Miguel de Tucumán"/>
    <m/>
    <s v="departamento Capital"/>
    <s v="Tucumán"/>
    <x v="1"/>
    <s v="Latin America and the Caribbean"/>
    <m/>
    <m/>
    <m/>
    <m/>
    <m/>
    <m/>
    <s v="1009873"/>
    <n v="1281716"/>
    <s v="L406445"/>
    <s v="G406901"/>
  </r>
  <r>
    <s v="https://gem.wiki/Independencia_power_station"/>
    <x v="33"/>
    <s v="Independencia power station"/>
    <s v="Central Térmica Independencia"/>
    <s v="4"/>
    <s v="NG/D"/>
    <n v="50"/>
    <x v="0"/>
    <x v="1"/>
    <s v="not found"/>
    <s v="not found"/>
    <s v="not found"/>
    <s v="N"/>
    <x v="34"/>
    <m/>
    <m/>
    <s v="Generacion Independencia S.A."/>
    <n v="-26.866452500000001"/>
    <n v="-65.224112099999999"/>
    <s v="exact"/>
    <s v="San Miguel de Tucumán"/>
    <m/>
    <s v="departamento Capital"/>
    <s v="Tucumán"/>
    <x v="1"/>
    <s v="Latin America and the Caribbean"/>
    <m/>
    <m/>
    <m/>
    <m/>
    <m/>
    <m/>
    <s v="1009873"/>
    <n v="1281717"/>
    <s v="L406445"/>
    <s v="G406900"/>
  </r>
  <r>
    <s v="https://gem.wiki/Independencia_power_station"/>
    <x v="33"/>
    <s v="Independencia power station"/>
    <s v="Central Térmica Independencia"/>
    <s v="INDETG01"/>
    <s v="NG/D"/>
    <n v="60"/>
    <x v="0"/>
    <x v="1"/>
    <s v="not found"/>
    <s v="not found"/>
    <s v="not found"/>
    <s v="N"/>
    <x v="17"/>
    <m/>
    <m/>
    <s v="Generacion Independencia S.A."/>
    <n v="-26.866452500000001"/>
    <n v="-65.224112099999999"/>
    <s v="exact"/>
    <s v="San Miguel de Tucumán"/>
    <m/>
    <s v="departamento Capital"/>
    <s v="Tucumán"/>
    <x v="1"/>
    <s v="Latin America and the Caribbean"/>
    <m/>
    <m/>
    <m/>
    <m/>
    <m/>
    <m/>
    <s v="1009873"/>
    <n v="1263104"/>
    <s v="L406445"/>
    <s v="G406899"/>
  </r>
  <r>
    <s v="https://gem.wiki/Independencia_power_station"/>
    <x v="33"/>
    <s v="Independencia power station"/>
    <s v="Central Térmica Independencia"/>
    <s v="INDETG02"/>
    <s v="NG/D"/>
    <n v="60"/>
    <x v="0"/>
    <x v="1"/>
    <s v="not found"/>
    <s v="not found"/>
    <s v="not found"/>
    <s v="N"/>
    <x v="17"/>
    <m/>
    <m/>
    <s v="Generacion Independencia S.A."/>
    <n v="-26.866452500000001"/>
    <n v="-65.224112099999999"/>
    <s v="exact"/>
    <s v="San Miguel de Tucumán"/>
    <m/>
    <s v="departamento Capital"/>
    <s v="Tucumán"/>
    <x v="1"/>
    <s v="Latin America and the Caribbean"/>
    <m/>
    <m/>
    <m/>
    <m/>
    <m/>
    <m/>
    <s v="1009873"/>
    <n v="1263105"/>
    <s v="L406445"/>
    <s v="G406898"/>
  </r>
  <r>
    <s v="https://www.gem.wiki/Ingeniero_White_thermal_power_plant"/>
    <x v="33"/>
    <s v="Ingeniero White thermal power plant"/>
    <s v="Central Térmica Ingeniero White"/>
    <s v="1"/>
    <s v="HFO/NG"/>
    <n v="99.6"/>
    <x v="0"/>
    <x v="4"/>
    <s v="not found"/>
    <s v="not found"/>
    <s v="not found"/>
    <s v="N"/>
    <x v="31"/>
    <m/>
    <m/>
    <s v="Pampa Energia"/>
    <n v="-38.784889"/>
    <n v="-62.252907999999998"/>
    <s v="exact"/>
    <s v="Bahia Blanca"/>
    <m/>
    <s v="departamento Bahía Blanca"/>
    <s v="Buenos Aires"/>
    <x v="1"/>
    <s v="Latin America and the Caribbean"/>
    <m/>
    <m/>
    <m/>
    <m/>
    <m/>
    <m/>
    <s v="1139216"/>
    <n v="1297258"/>
    <s v="L408505"/>
    <s v="G412244"/>
  </r>
  <r>
    <s v="https://gem.wiki/La_Plata_Cogeneración_power_station"/>
    <x v="33"/>
    <s v="La Plata Cogeneración power station"/>
    <s v="Central La Plata Cogeneración"/>
    <s v="LPC I"/>
    <s v="NG/D"/>
    <n v="128"/>
    <x v="0"/>
    <x v="1"/>
    <s v="Y"/>
    <s v="not found"/>
    <s v="not found"/>
    <s v="N"/>
    <x v="44"/>
    <m/>
    <m/>
    <s v="La Plata Cogeneracion SA"/>
    <n v="-34.890434999999997"/>
    <n v="-57.922766000000003"/>
    <s v="exact"/>
    <s v="Ensenada"/>
    <m/>
    <s v="departamento Ensenada"/>
    <s v="Buenos Aires"/>
    <x v="1"/>
    <s v="Latin America and the Caribbean"/>
    <m/>
    <m/>
    <s v="Ensenada"/>
    <m/>
    <m/>
    <m/>
    <s v="1012901"/>
    <n v="1127564"/>
    <s v="L406446"/>
    <s v="G406896"/>
  </r>
  <r>
    <s v="https://gem.wiki/La_Plata_Cogeneración_power_station"/>
    <x v="33"/>
    <s v="La Plata Cogeneración power station"/>
    <s v="Central La Plata Cogeneración"/>
    <s v="LPC II"/>
    <s v="NG"/>
    <n v="90"/>
    <x v="0"/>
    <x v="1"/>
    <s v="Y"/>
    <s v="not found"/>
    <s v="not found"/>
    <s v="N"/>
    <x v="6"/>
    <m/>
    <m/>
    <s v="La Plata Cogeneracion SA"/>
    <n v="-34.890434999999997"/>
    <n v="-57.922766000000003"/>
    <s v="exact"/>
    <s v="Ensenada"/>
    <m/>
    <s v="departamento Ensenada"/>
    <s v="Buenos Aires"/>
    <x v="1"/>
    <s v="Latin America and the Caribbean"/>
    <m/>
    <m/>
    <s v="Ensenada, LPC II"/>
    <m/>
    <m/>
    <m/>
    <s v="1012901"/>
    <n v="1309622"/>
    <s v="L406446"/>
    <s v="G406897"/>
  </r>
  <r>
    <s v="https://gem.wiki/Las_Palmas_power_station_(Argentina)"/>
    <x v="33"/>
    <s v="Las Palmas power station (Argentina)"/>
    <s v="Central Térmica Las Palmas"/>
    <s v="TG1"/>
    <s v="NG/D"/>
    <n v="51"/>
    <x v="0"/>
    <x v="1"/>
    <s v="not found"/>
    <s v="not found"/>
    <s v="not found"/>
    <s v="N"/>
    <x v="34"/>
    <m/>
    <m/>
    <s v="Araucaria Energy"/>
    <n v="-34.080096699999999"/>
    <n v="-59.127184499999998"/>
    <s v="exact"/>
    <s v="Zárate"/>
    <m/>
    <m/>
    <s v="Buenos Aires"/>
    <x v="1"/>
    <s v="Latin America and the Caribbean"/>
    <m/>
    <m/>
    <m/>
    <m/>
    <m/>
    <m/>
    <s v="1117762"/>
    <n v="1283967"/>
    <s v="L406448"/>
    <s v="G406895"/>
  </r>
  <r>
    <s v="https://gem.wiki/Las_Palmas_power_station_(Argentina)"/>
    <x v="33"/>
    <s v="Las Palmas power station (Argentina)"/>
    <s v="Central Térmica Las Palmas"/>
    <s v="TG2"/>
    <s v="NG/D"/>
    <n v="51"/>
    <x v="0"/>
    <x v="1"/>
    <s v="not found"/>
    <s v="not found"/>
    <s v="not found"/>
    <s v="N"/>
    <x v="34"/>
    <m/>
    <m/>
    <s v="Araucaria Energy"/>
    <n v="-34.080096699999999"/>
    <n v="-59.127184499999998"/>
    <s v="exact"/>
    <s v="Zárate"/>
    <m/>
    <m/>
    <s v="Buenos Aires"/>
    <x v="1"/>
    <s v="Latin America and the Caribbean"/>
    <m/>
    <m/>
    <m/>
    <m/>
    <m/>
    <m/>
    <s v="1117762"/>
    <n v="1283968"/>
    <s v="L406448"/>
    <s v="G410880"/>
  </r>
  <r>
    <s v="https://gem.wiki/Las_Palmas_power_station_(Argentina)"/>
    <x v="33"/>
    <s v="Las Palmas power station (Argentina)"/>
    <s v="Central Térmica Las Palmas"/>
    <s v="TG3"/>
    <s v="NG/D"/>
    <n v="50"/>
    <x v="0"/>
    <x v="1"/>
    <s v="not found"/>
    <s v="not found"/>
    <s v="not found"/>
    <s v="N"/>
    <x v="34"/>
    <m/>
    <m/>
    <s v="Araucaria Energy"/>
    <n v="-34.080096699999999"/>
    <n v="-59.127184499999998"/>
    <s v="exact"/>
    <s v="Zárate"/>
    <m/>
    <m/>
    <s v="Buenos Aires"/>
    <x v="1"/>
    <s v="Latin America and the Caribbean"/>
    <m/>
    <m/>
    <m/>
    <m/>
    <m/>
    <m/>
    <s v="1117762"/>
    <n v="1283969"/>
    <s v="L406448"/>
    <s v="G410879"/>
  </r>
  <r>
    <s v="https://gem.wiki/Las_Palmas_power_station_(Argentina)"/>
    <x v="33"/>
    <s v="Las Palmas power station (Argentina)"/>
    <s v="Central Térmica Las Palmas"/>
    <s v="TG4"/>
    <s v="NG/D"/>
    <n v="50"/>
    <x v="0"/>
    <x v="1"/>
    <s v="not found"/>
    <s v="not found"/>
    <s v="not found"/>
    <s v="N"/>
    <x v="34"/>
    <m/>
    <m/>
    <s v="Araucaria Energy"/>
    <n v="-34.080096699999999"/>
    <n v="-59.127184499999998"/>
    <s v="exact"/>
    <s v="Zárate"/>
    <m/>
    <m/>
    <s v="Buenos Aires"/>
    <x v="1"/>
    <s v="Latin America and the Caribbean"/>
    <m/>
    <m/>
    <m/>
    <m/>
    <m/>
    <m/>
    <s v="1117762"/>
    <n v="1283970"/>
    <s v="L406448"/>
    <s v="G410878"/>
  </r>
  <r>
    <s v="https://gem.wiki/Loma_Campana_power_station"/>
    <x v="33"/>
    <s v="Loma Campana power station"/>
    <s v="Central Térmica Loma Campana"/>
    <s v="1"/>
    <s v="NG"/>
    <n v="105"/>
    <x v="0"/>
    <x v="1"/>
    <s v="not found"/>
    <s v="not found"/>
    <s v="not found"/>
    <s v="N"/>
    <x v="31"/>
    <m/>
    <m/>
    <s v="YPF Luz S.A."/>
    <n v="-38.359957999999999"/>
    <n v="-68.714725000000001"/>
    <s v="exact"/>
    <s v="Añelo"/>
    <m/>
    <m/>
    <s v="Neuquén"/>
    <x v="1"/>
    <s v="Latin America and the Caribbean"/>
    <m/>
    <m/>
    <m/>
    <m/>
    <m/>
    <m/>
    <s v="1119140"/>
    <n v="1285901"/>
    <s v="L406687"/>
    <s v="G406963"/>
  </r>
  <r>
    <s v="https://gem.wiki/Loma_Campana_power_station"/>
    <x v="33"/>
    <s v="Loma Campana power station"/>
    <s v="Central Térmica Loma Campana"/>
    <s v="2"/>
    <s v="NG"/>
    <n v="107"/>
    <x v="0"/>
    <x v="1"/>
    <s v="not found"/>
    <s v="not found"/>
    <s v="not found"/>
    <s v="N"/>
    <x v="31"/>
    <m/>
    <m/>
    <s v="YPF Luz S.A."/>
    <n v="-38.359957999999999"/>
    <n v="-68.714725000000001"/>
    <s v="exact"/>
    <s v="Añelo"/>
    <m/>
    <m/>
    <s v="Neuquén"/>
    <x v="1"/>
    <s v="Latin America and the Caribbean"/>
    <m/>
    <m/>
    <m/>
    <m/>
    <m/>
    <m/>
    <s v="1119140"/>
    <n v="1285902"/>
    <s v="L406687"/>
    <s v="G406962"/>
  </r>
  <r>
    <s v="https://gem.wiki/Loma_de_la_Lata_power_station"/>
    <x v="33"/>
    <s v="Loma de la Lata power station"/>
    <s v="Central Térmica Loma de la Lata"/>
    <s v="CC"/>
    <s v="NG"/>
    <n v="555"/>
    <x v="0"/>
    <x v="0"/>
    <s v="not found"/>
    <s v="not found"/>
    <s v="not found"/>
    <s v="N"/>
    <x v="17"/>
    <m/>
    <m/>
    <s v="Pampa Energia"/>
    <n v="-38.512700000000002"/>
    <n v="-68.606099999999998"/>
    <s v="exact"/>
    <s v="Mari Menuco"/>
    <m/>
    <s v="departamento Confluencia"/>
    <s v="Neuquén"/>
    <x v="1"/>
    <s v="Latin America and the Caribbean"/>
    <m/>
    <m/>
    <s v="Neuquén"/>
    <m/>
    <m/>
    <m/>
    <s v="1011927"/>
    <s v="1129577, 1129578, 1129579, 1199502"/>
    <s v="L406447"/>
    <s v="G406892"/>
  </r>
  <r>
    <s v="https://gem.wiki/Loma_de_la_Lata_power_station"/>
    <x v="33"/>
    <s v="Loma de la Lata power station"/>
    <s v="Central Térmica Loma de la Lata"/>
    <s v="GT 1"/>
    <s v="NG"/>
    <n v="105"/>
    <x v="0"/>
    <x v="1"/>
    <s v="not found"/>
    <s v="not found"/>
    <s v="not found"/>
    <s v="N"/>
    <x v="5"/>
    <m/>
    <m/>
    <s v="Pampa Energia"/>
    <n v="-38.512700000000002"/>
    <n v="-68.606099999999998"/>
    <s v="exact"/>
    <s v="Mari Menuco"/>
    <m/>
    <s v="departamento Confluencia"/>
    <s v="Neuquén"/>
    <x v="1"/>
    <s v="Latin America and the Caribbean"/>
    <m/>
    <m/>
    <s v="Neuquén"/>
    <m/>
    <m/>
    <m/>
    <s v="1011927"/>
    <n v="1280463"/>
    <s v="L406447"/>
    <s v="G406894"/>
  </r>
  <r>
    <s v="https://gem.wiki/Loma_de_la_Lata_power_station"/>
    <x v="33"/>
    <s v="Loma de la Lata power station"/>
    <s v="Central Térmica Loma de la Lata"/>
    <s v="GT 2"/>
    <s v="NG"/>
    <n v="105"/>
    <x v="0"/>
    <x v="1"/>
    <s v="not found"/>
    <s v="not found"/>
    <s v="not found"/>
    <s v="N"/>
    <x v="31"/>
    <m/>
    <m/>
    <s v="Pampa Energia"/>
    <n v="-38.512700000000002"/>
    <n v="-68.606099999999998"/>
    <s v="exact"/>
    <s v="Mari Menuco"/>
    <m/>
    <s v="departamento Confluencia"/>
    <s v="Neuquén"/>
    <x v="1"/>
    <s v="Latin America and the Caribbean"/>
    <m/>
    <m/>
    <s v="Neuquén"/>
    <m/>
    <m/>
    <m/>
    <s v="1011927"/>
    <s v="not found"/>
    <s v="L406447"/>
    <s v="G406893"/>
  </r>
  <r>
    <s v="https://gem.wiki/Luján_De_Cuyo_power_station"/>
    <x v="33"/>
    <s v="Luján De Cuyo power station"/>
    <s v="Central Térmica Luján De Cuyo"/>
    <s v="CC"/>
    <s v="NG"/>
    <n v="306"/>
    <x v="0"/>
    <x v="0"/>
    <s v="not found"/>
    <s v="not found"/>
    <s v="not found"/>
    <s v="N"/>
    <x v="23"/>
    <m/>
    <m/>
    <s v="Central Puerto SA"/>
    <n v="-33.055643600000003"/>
    <n v="-68.982587899999999"/>
    <s v="exact"/>
    <s v="Las Compuertas"/>
    <m/>
    <s v="departamento Luján De Cuyo"/>
    <s v="Mendoza"/>
    <x v="1"/>
    <s v="Latin America and the Caribbean"/>
    <m/>
    <m/>
    <m/>
    <m/>
    <m/>
    <m/>
    <s v="1011959"/>
    <s v="1130100, 1130093"/>
    <s v="L406449"/>
    <s v="G406888"/>
  </r>
  <r>
    <s v="https://gem.wiki/Luján_De_Cuyo_power_station"/>
    <x v="33"/>
    <s v="Luján De Cuyo power station"/>
    <s v="Central Térmica Luján De Cuyo"/>
    <s v="LDCUTV11"/>
    <s v="NG/FO"/>
    <n v="60"/>
    <x v="0"/>
    <x v="3"/>
    <s v="not found"/>
    <s v="not found"/>
    <s v="not found"/>
    <s v="N"/>
    <x v="62"/>
    <m/>
    <m/>
    <s v="Central Puerto SA"/>
    <n v="-33.055643600000003"/>
    <n v="-68.982587899999999"/>
    <s v="exact"/>
    <s v="Las Compuertas"/>
    <m/>
    <s v="departamento Luján De Cuyo"/>
    <s v="Mendoza"/>
    <x v="1"/>
    <s v="Latin America and the Caribbean"/>
    <m/>
    <m/>
    <m/>
    <m/>
    <m/>
    <m/>
    <s v="1011959"/>
    <n v="1130091"/>
    <s v="L406449"/>
    <s v="G406891"/>
  </r>
  <r>
    <s v="https://gem.wiki/Luján_De_Cuyo_power_station"/>
    <x v="33"/>
    <s v="Luján De Cuyo power station"/>
    <s v="Central Térmica Luján De Cuyo"/>
    <s v="LDCUTV12"/>
    <s v="NG/FO"/>
    <n v="60"/>
    <x v="0"/>
    <x v="3"/>
    <s v="not found"/>
    <s v="not found"/>
    <s v="not found"/>
    <s v="N"/>
    <x v="62"/>
    <m/>
    <m/>
    <s v="Central Puerto SA"/>
    <n v="-33.055643600000003"/>
    <n v="-68.982587899999999"/>
    <s v="exact"/>
    <s v="Las Compuertas"/>
    <m/>
    <s v="departamento Luján De Cuyo"/>
    <s v="Mendoza"/>
    <x v="1"/>
    <s v="Latin America and the Caribbean"/>
    <m/>
    <m/>
    <m/>
    <m/>
    <m/>
    <m/>
    <s v="1011959"/>
    <n v="1130092"/>
    <s v="L406449"/>
    <s v="G406890"/>
  </r>
  <r>
    <s v="https://gem.wiki/Luján_De_Cuyo_power_station"/>
    <x v="33"/>
    <s v="Luján De Cuyo power station"/>
    <s v="Central Térmica Luján De Cuyo"/>
    <s v="cogen"/>
    <s v="NG/D"/>
    <n v="95"/>
    <x v="0"/>
    <x v="0"/>
    <s v="Y"/>
    <s v="not found"/>
    <s v="not found"/>
    <s v="N"/>
    <x v="0"/>
    <m/>
    <m/>
    <s v="Central Puerto SA"/>
    <n v="-33.055643600000003"/>
    <n v="-68.982587899999999"/>
    <s v="exact"/>
    <s v="Las Compuertas"/>
    <m/>
    <s v="departamento Luján De Cuyo"/>
    <s v="Mendoza"/>
    <x v="1"/>
    <s v="Latin America and the Caribbean"/>
    <m/>
    <m/>
    <m/>
    <m/>
    <m/>
    <m/>
    <s v="1127687"/>
    <s v="1297846, 1297847"/>
    <s v="L406449"/>
    <s v="G406889"/>
  </r>
  <r>
    <s v="https://gem.wiki/Luján_power_station"/>
    <x v="33"/>
    <s v="Luján power station"/>
    <s v="Central Térmica Luján"/>
    <s v="TG1"/>
    <s v="NG/D"/>
    <n v="64"/>
    <x v="7"/>
    <x v="1"/>
    <s v="not found"/>
    <s v="not found"/>
    <s v="not found"/>
    <s v="N"/>
    <x v="31"/>
    <m/>
    <m/>
    <s v="Araucaria Energy"/>
    <n v="-34.557034399999999"/>
    <n v="-59.037020400000003"/>
    <s v="exact"/>
    <s v="Luján"/>
    <m/>
    <m/>
    <s v="Buenos Aires"/>
    <x v="1"/>
    <s v="Latin America and the Caribbean"/>
    <m/>
    <m/>
    <s v="Lujan II"/>
    <m/>
    <m/>
    <m/>
    <s v="1117760"/>
    <n v="1283961"/>
    <s v="L406450"/>
    <s v="G406887"/>
  </r>
  <r>
    <s v="https://gem.wiki/Luján_power_station"/>
    <x v="33"/>
    <s v="Luján power station"/>
    <s v="Central Térmica Luján"/>
    <s v="TG2"/>
    <s v="NG/D"/>
    <n v="63"/>
    <x v="7"/>
    <x v="1"/>
    <s v="not found"/>
    <s v="not found"/>
    <s v="not found"/>
    <s v="N"/>
    <x v="31"/>
    <m/>
    <m/>
    <s v="Araucaria Energy"/>
    <n v="-34.557034399999999"/>
    <n v="-59.037020400000003"/>
    <s v="exact"/>
    <s v="Luján"/>
    <m/>
    <m/>
    <s v="Buenos Aires"/>
    <x v="1"/>
    <s v="Latin America and the Caribbean"/>
    <m/>
    <m/>
    <s v="Lujan II"/>
    <m/>
    <m/>
    <m/>
    <s v="1117760"/>
    <n v="1283962"/>
    <s v="L406450"/>
    <s v="G410877"/>
  </r>
  <r>
    <s v="https://www.gem.wiki/Manantiales_Behr_power_station"/>
    <x v="33"/>
    <s v="Manantiales Behr power station"/>
    <s v="Central Térmica Manantiales Behr"/>
    <s v="1"/>
    <s v="NG"/>
    <n v="58.494999999999997"/>
    <x v="0"/>
    <x v="4"/>
    <s v="not found"/>
    <s v="not found"/>
    <s v="not found"/>
    <s v="N"/>
    <x v="30"/>
    <m/>
    <m/>
    <s v="YPF Luz S.A."/>
    <n v="-45.660234000000003"/>
    <n v="-67.809741000000002"/>
    <s v="exact"/>
    <s v="Escalante"/>
    <m/>
    <m/>
    <s v="Chubut"/>
    <x v="1"/>
    <s v="Latin America and the Caribbean"/>
    <m/>
    <m/>
    <m/>
    <m/>
    <m/>
    <m/>
    <s v="1127170"/>
    <n v="1296891"/>
    <s v="L408504"/>
    <s v="G412243"/>
  </r>
  <r>
    <s v="https://gem.wiki/Manuel_Belgrano_I_power_station"/>
    <x v="33"/>
    <s v="Manuel Belgrano I power station"/>
    <s v="Central Térmica Gral Belgrano"/>
    <s v="1"/>
    <s v="NG/D/BU/H"/>
    <n v="868"/>
    <x v="0"/>
    <x v="0"/>
    <s v="not found"/>
    <s v="Hydrogen capable: turbine"/>
    <s v="not found"/>
    <s v="N"/>
    <x v="1"/>
    <m/>
    <m/>
    <s v="TMB - Termoeléctrica Manuel Belgrano S.A."/>
    <n v="-34.1845"/>
    <n v="-59.006"/>
    <s v="exact"/>
    <s v="Campana"/>
    <m/>
    <s v="departamento Campana"/>
    <s v="Buenos Aires"/>
    <x v="1"/>
    <s v="Latin America and the Caribbean"/>
    <m/>
    <m/>
    <s v="Manuel Belgrano"/>
    <m/>
    <m/>
    <m/>
    <s v="1063683"/>
    <s v="1194138, 1200630, 1200631"/>
    <s v="L406443"/>
    <s v="G406909"/>
  </r>
  <r>
    <s v="https://gem.wiki/Manuel_Belgrano_II_power_station"/>
    <x v="33"/>
    <s v="Manuel Belgrano II power station"/>
    <s v="Central Termoeléctrica Manuel Belgrano II"/>
    <s v="1"/>
    <s v="NG/D"/>
    <n v="810"/>
    <x v="4"/>
    <x v="0"/>
    <s v="not found"/>
    <s v="not found"/>
    <s v="not found"/>
    <s v="N"/>
    <x v="45"/>
    <m/>
    <m/>
    <s v="TMB - Termoeléctrica Manuel Belgrano S.A."/>
    <n v="-34.184147000000003"/>
    <n v="-59.006495999999999"/>
    <s v="exact"/>
    <s v="Campana"/>
    <m/>
    <s v="departamento Campana"/>
    <s v="Buenos Aires"/>
    <x v="1"/>
    <s v="Latin America and the Caribbean"/>
    <m/>
    <m/>
    <s v="TMB2"/>
    <m/>
    <m/>
    <m/>
    <s v="1086323"/>
    <s v="1233504, 1233505"/>
    <s v="L406688"/>
    <s v="G406961"/>
  </r>
  <r>
    <s v="https://gem.wiki/Matheu_III_power_station"/>
    <x v="33"/>
    <s v="Matheu III power station"/>
    <s v="Central Termoeléctrica Matheu"/>
    <s v="TG1"/>
    <s v="NG/D"/>
    <n v="64"/>
    <x v="7"/>
    <x v="1"/>
    <s v="not found"/>
    <s v="not found"/>
    <s v="not found"/>
    <s v="N"/>
    <x v="49"/>
    <m/>
    <m/>
    <s v="Araucaria Energy"/>
    <n v="-34.397804399999998"/>
    <n v="-58.837116799999997"/>
    <s v="exact"/>
    <s v="Matheu"/>
    <m/>
    <m/>
    <s v="Buenos Aires"/>
    <x v="1"/>
    <s v="Latin America and the Caribbean"/>
    <m/>
    <m/>
    <m/>
    <m/>
    <m/>
    <m/>
    <s v="1117761"/>
    <n v="1283963"/>
    <s v="L406452"/>
    <s v="G406880"/>
  </r>
  <r>
    <s v="https://gem.wiki/Matheu_III_power_station"/>
    <x v="33"/>
    <s v="Matheu III power station"/>
    <s v="Central Termoeléctrica Matheu"/>
    <s v="TG2"/>
    <s v="NG/D"/>
    <n v="64"/>
    <x v="7"/>
    <x v="1"/>
    <s v="not found"/>
    <s v="not found"/>
    <s v="not found"/>
    <s v="N"/>
    <x v="49"/>
    <m/>
    <m/>
    <s v="Araucaria Energy"/>
    <n v="-34.397804399999998"/>
    <n v="-58.837116799999997"/>
    <s v="exact"/>
    <s v="Matheu"/>
    <m/>
    <m/>
    <s v="Buenos Aires"/>
    <x v="1"/>
    <s v="Latin America and the Caribbean"/>
    <m/>
    <m/>
    <m/>
    <m/>
    <m/>
    <m/>
    <s v="1117761"/>
    <n v="1283964"/>
    <s v="L406452"/>
    <s v="G410699"/>
  </r>
  <r>
    <s v="https://gem.wiki/Matheu_III_power_station"/>
    <x v="33"/>
    <s v="Matheu III power station"/>
    <s v="Central Termoeléctrica Matheu"/>
    <s v="TG3"/>
    <s v="NG/D"/>
    <n v="63"/>
    <x v="7"/>
    <x v="1"/>
    <s v="not found"/>
    <s v="not found"/>
    <s v="not found"/>
    <s v="N"/>
    <x v="49"/>
    <m/>
    <m/>
    <s v="Araucaria Energy"/>
    <n v="-34.397804399999998"/>
    <n v="-58.837116799999997"/>
    <s v="exact"/>
    <s v="Matheu"/>
    <m/>
    <m/>
    <s v="Buenos Aires"/>
    <x v="1"/>
    <s v="Latin America and the Caribbean"/>
    <m/>
    <m/>
    <m/>
    <m/>
    <m/>
    <m/>
    <s v="1117761"/>
    <n v="1283965"/>
    <s v="L406452"/>
    <s v="G410876"/>
  </r>
  <r>
    <s v="https://gem.wiki/Matheu_III_power_station"/>
    <x v="33"/>
    <s v="Matheu III power station"/>
    <s v="Central Termoeléctrica Matheu"/>
    <s v="TG4"/>
    <s v="NG/D"/>
    <n v="63"/>
    <x v="7"/>
    <x v="1"/>
    <s v="not found"/>
    <s v="not found"/>
    <s v="not found"/>
    <s v="N"/>
    <x v="49"/>
    <m/>
    <m/>
    <s v="Araucaria Energy"/>
    <n v="-34.397804399999998"/>
    <n v="-58.837116799999997"/>
    <s v="exact"/>
    <s v="Matheu"/>
    <m/>
    <m/>
    <s v="Buenos Aires"/>
    <x v="1"/>
    <s v="Latin America and the Caribbean"/>
    <m/>
    <m/>
    <m/>
    <m/>
    <m/>
    <m/>
    <s v="1117761"/>
    <n v="1283966"/>
    <s v="L406452"/>
    <s v="G410875"/>
  </r>
  <r>
    <s v="https://gem.wiki/Modesto_Maranzana_power_station"/>
    <x v="33"/>
    <s v="Modesto Maranzana power station"/>
    <s v="Central Térmica Modesto Maranzana"/>
    <s v="6"/>
    <s v="NG/D"/>
    <n v="50"/>
    <x v="0"/>
    <x v="1"/>
    <s v="not found"/>
    <s v="not found"/>
    <s v="not found"/>
    <s v="N"/>
    <x v="31"/>
    <m/>
    <m/>
    <s v="Generación Mediterránea"/>
    <n v="-33.160699999999999"/>
    <n v="-64.364900000000006"/>
    <s v="exact"/>
    <s v="Río Cuarto"/>
    <m/>
    <s v="departamento Rio Cuarto"/>
    <s v="Córdoba"/>
    <x v="1"/>
    <s v="Latin America and the Caribbean"/>
    <m/>
    <m/>
    <m/>
    <m/>
    <m/>
    <m/>
    <s v="1050708"/>
    <n v="1281714"/>
    <s v="L406451"/>
    <s v="G410874"/>
  </r>
  <r>
    <s v="https://gem.wiki/Modesto_Maranzana_power_station"/>
    <x v="33"/>
    <s v="Modesto Maranzana power station"/>
    <s v="Central Térmica Modesto Maranzana"/>
    <s v="7"/>
    <s v="NG/D"/>
    <n v="50"/>
    <x v="0"/>
    <x v="1"/>
    <s v="not found"/>
    <s v="not found"/>
    <s v="not found"/>
    <s v="N"/>
    <x v="31"/>
    <m/>
    <m/>
    <s v="Generación Mediterránea"/>
    <n v="-33.160699999999999"/>
    <n v="-64.364900000000006"/>
    <s v="exact"/>
    <s v="Río Cuarto"/>
    <m/>
    <s v="departamento Rio Cuarto"/>
    <s v="Córdoba"/>
    <x v="1"/>
    <s v="Latin America and the Caribbean"/>
    <m/>
    <m/>
    <m/>
    <m/>
    <m/>
    <m/>
    <s v="1050708"/>
    <n v="1281715"/>
    <s v="L406451"/>
    <s v="G410873"/>
  </r>
  <r>
    <s v="https://gem.wiki/Modesto_Maranzana_power_station"/>
    <x v="33"/>
    <s v="Modesto Maranzana power station"/>
    <s v="Central Térmica Modesto Maranzana"/>
    <s v="CC - GT"/>
    <s v="NG/D"/>
    <n v="50"/>
    <x v="1"/>
    <x v="1"/>
    <s v="not found"/>
    <s v="not found"/>
    <s v="not found"/>
    <s v="N"/>
    <x v="7"/>
    <m/>
    <m/>
    <s v="Generación Mediterránea"/>
    <n v="-33.160699999999999"/>
    <n v="-64.364900000000006"/>
    <s v="exact"/>
    <s v="Río Cuarto"/>
    <m/>
    <s v="departamento Rio Cuarto"/>
    <s v="Córdoba"/>
    <x v="1"/>
    <s v="Latin America and the Caribbean"/>
    <m/>
    <m/>
    <m/>
    <m/>
    <m/>
    <m/>
    <s v="1050708"/>
    <n v="1313569"/>
    <s v="L406451"/>
    <s v="G406881"/>
  </r>
  <r>
    <s v="https://gem.wiki/Modesto_Maranzana_power_station"/>
    <x v="33"/>
    <s v="Modesto Maranzana power station"/>
    <s v="Central Térmica Modesto Maranzana"/>
    <s v="CC - ST"/>
    <s v="NG/D"/>
    <n v="63"/>
    <x v="1"/>
    <x v="3"/>
    <s v="not found"/>
    <s v="not found"/>
    <s v="not found"/>
    <s v="N"/>
    <x v="7"/>
    <m/>
    <m/>
    <s v="Generación Mediterránea"/>
    <n v="-33.160699999999999"/>
    <n v="-64.364900000000006"/>
    <s v="exact"/>
    <s v="Río Cuarto"/>
    <m/>
    <s v="departamento Rio Cuarto"/>
    <s v="Córdoba"/>
    <x v="1"/>
    <s v="Latin America and the Caribbean"/>
    <m/>
    <m/>
    <m/>
    <m/>
    <m/>
    <m/>
    <s v="1050708"/>
    <n v="1313570"/>
    <s v="L406451"/>
    <s v="G410872"/>
  </r>
  <r>
    <s v="https://gem.wiki/Modesto_Maranzana_power_station"/>
    <x v="33"/>
    <s v="Modesto Maranzana power station"/>
    <s v="Central Térmica Modesto Maranzana"/>
    <s v="MMARTG03"/>
    <s v="NG/D"/>
    <n v="60"/>
    <x v="0"/>
    <x v="1"/>
    <s v="not found"/>
    <s v="not found"/>
    <s v="not found"/>
    <s v="N"/>
    <x v="47"/>
    <m/>
    <m/>
    <s v="Generación Mediterránea"/>
    <n v="-33.160699999999999"/>
    <n v="-64.364900000000006"/>
    <s v="exact"/>
    <s v="Río Cuarto"/>
    <m/>
    <s v="departamento Rio Cuarto"/>
    <s v="Córdoba"/>
    <x v="1"/>
    <s v="Latin America and the Caribbean"/>
    <m/>
    <m/>
    <m/>
    <m/>
    <m/>
    <m/>
    <s v="1050708"/>
    <n v="1216078"/>
    <s v="L406451"/>
    <s v="G406884"/>
  </r>
  <r>
    <s v="https://gem.wiki/Modesto_Maranzana_power_station"/>
    <x v="33"/>
    <s v="Modesto Maranzana power station"/>
    <s v="Central Térmica Modesto Maranzana"/>
    <s v="MMARTG04"/>
    <s v="NG/D"/>
    <n v="60"/>
    <x v="0"/>
    <x v="1"/>
    <s v="not found"/>
    <s v="not found"/>
    <s v="not found"/>
    <s v="N"/>
    <x v="47"/>
    <m/>
    <m/>
    <s v="Generación Mediterránea"/>
    <n v="-33.160699999999999"/>
    <n v="-64.364900000000006"/>
    <s v="exact"/>
    <s v="Río Cuarto"/>
    <m/>
    <s v="departamento Rio Cuarto"/>
    <s v="Córdoba"/>
    <x v="1"/>
    <s v="Latin America and the Caribbean"/>
    <m/>
    <m/>
    <m/>
    <m/>
    <m/>
    <m/>
    <s v="1050708"/>
    <n v="1313567"/>
    <s v="L406451"/>
    <s v="G406883"/>
  </r>
  <r>
    <s v="https://gem.wiki/Modesto_Maranzana_power_station"/>
    <x v="33"/>
    <s v="Modesto Maranzana power station"/>
    <s v="Central Térmica Modesto Maranzana"/>
    <s v="MMARTG05"/>
    <s v="NG/D"/>
    <n v="60"/>
    <x v="0"/>
    <x v="1"/>
    <s v="not found"/>
    <s v="not found"/>
    <s v="not found"/>
    <s v="N"/>
    <x v="1"/>
    <m/>
    <m/>
    <s v="Generación Mediterránea"/>
    <n v="-33.160699999999999"/>
    <n v="-64.364900000000006"/>
    <s v="exact"/>
    <s v="Río Cuarto"/>
    <m/>
    <s v="departamento Rio Cuarto"/>
    <s v="Córdoba"/>
    <x v="1"/>
    <s v="Latin America and the Caribbean"/>
    <m/>
    <m/>
    <m/>
    <m/>
    <m/>
    <m/>
    <s v="1050708"/>
    <n v="1216079"/>
    <s v="L406451"/>
    <s v="G406882"/>
  </r>
  <r>
    <s v="https://gem.wiki/Necochea_power_station"/>
    <x v="33"/>
    <s v="Necochea power station"/>
    <s v="Central Termoeléctrica Necochea"/>
    <s v="NECOTV03"/>
    <s v="NG/FO"/>
    <n v="70"/>
    <x v="0"/>
    <x v="3"/>
    <s v="not found"/>
    <s v="not found"/>
    <s v="not found"/>
    <s v="N"/>
    <x v="62"/>
    <m/>
    <m/>
    <s v="Centrales de la Costa Atlántica SA"/>
    <n v="-38.578499999999998"/>
    <n v="-58.710900000000002"/>
    <s v="exact"/>
    <s v="Necochea"/>
    <m/>
    <s v="departamento Necochea"/>
    <s v="Buenos Aires"/>
    <x v="1"/>
    <s v="Latin America and the Caribbean"/>
    <m/>
    <m/>
    <m/>
    <m/>
    <m/>
    <m/>
    <s v="1011952"/>
    <n v="1135560"/>
    <s v="L406453"/>
    <s v="G406879"/>
  </r>
  <r>
    <s v="https://gem.wiki/Necochea_power_station"/>
    <x v="33"/>
    <s v="Necochea power station"/>
    <s v="Central Termoeléctrica Necochea"/>
    <s v="NECOTV04"/>
    <s v="NG/FO"/>
    <n v="70"/>
    <x v="0"/>
    <x v="3"/>
    <s v="not found"/>
    <s v="not found"/>
    <s v="not found"/>
    <s v="N"/>
    <x v="62"/>
    <m/>
    <m/>
    <s v="Centrales de la Costa Atlántica SA"/>
    <n v="-38.578499999999998"/>
    <n v="-58.710900000000002"/>
    <s v="exact"/>
    <s v="Necochea"/>
    <m/>
    <s v="departamento Necochea"/>
    <s v="Buenos Aires"/>
    <x v="1"/>
    <s v="Latin America and the Caribbean"/>
    <m/>
    <m/>
    <m/>
    <m/>
    <m/>
    <m/>
    <s v="1011952"/>
    <n v="1135561"/>
    <s v="L406453"/>
    <s v="G406878"/>
  </r>
  <r>
    <s v="https://gem.wiki/Oscar_Smith_power_station"/>
    <x v="33"/>
    <s v="Oscar Smith power station"/>
    <s v="Central Térmica Villa Gesell"/>
    <s v="TG18"/>
    <s v="NG/D"/>
    <n v="80"/>
    <x v="0"/>
    <x v="1"/>
    <s v="not found"/>
    <s v="not found"/>
    <s v="not found"/>
    <s v="N"/>
    <x v="1"/>
    <m/>
    <m/>
    <s v="Centrales de la Costa Atlántica SA"/>
    <n v="-37.247900000000001"/>
    <n v="-56.996600000000001"/>
    <s v="exact"/>
    <s v="Villa Gesell"/>
    <m/>
    <s v="Gral Juan Madariaga"/>
    <s v="Buenos Aires"/>
    <x v="1"/>
    <s v="Latin America and the Caribbean"/>
    <m/>
    <m/>
    <s v="Villa Gesell, General Madariaga"/>
    <m/>
    <m/>
    <m/>
    <s v="1013696"/>
    <n v="1263119"/>
    <s v="L406470"/>
    <s v="G406848"/>
  </r>
  <r>
    <s v="https://www.gem.wiki/Parque_Pilar_thermal_power_plant"/>
    <x v="33"/>
    <s v="Parque Pilar thermal power plant"/>
    <s v="Central Térmica Parque Pilar"/>
    <s v="1"/>
    <s v="HFO/NG"/>
    <n v="99.6"/>
    <x v="0"/>
    <x v="4"/>
    <s v="not found"/>
    <s v="not found"/>
    <s v="not found"/>
    <s v="N"/>
    <x v="31"/>
    <m/>
    <m/>
    <s v="Pampa Energia"/>
    <n v="-34.403244999999998"/>
    <n v="-58.966138999999998"/>
    <s v="exact"/>
    <s v="Fátima"/>
    <m/>
    <m/>
    <s v="Buenos Aires"/>
    <x v="1"/>
    <s v="Latin America and the Caribbean"/>
    <m/>
    <m/>
    <m/>
    <m/>
    <m/>
    <m/>
    <s v="1120171"/>
    <n v="1281735"/>
    <s v="L408503"/>
    <s v="G412242"/>
  </r>
  <r>
    <s v="https://gem.wiki/Patagonia_power_station"/>
    <x v="33"/>
    <s v="Patagonia power station"/>
    <s v="Central Térmica de Patagonia"/>
    <s v="1"/>
    <s v="NG"/>
    <n v="125"/>
    <x v="0"/>
    <x v="0"/>
    <s v="not found"/>
    <s v="not found"/>
    <s v="not found"/>
    <s v="N"/>
    <x v="1"/>
    <m/>
    <m/>
    <s v="Energia Del Sur S.A."/>
    <n v="-45.7926"/>
    <n v="-67.513900000000007"/>
    <s v="exact"/>
    <s v="Comodoro Rivadavia"/>
    <m/>
    <s v="departamento Escalante"/>
    <s v="Chubut"/>
    <x v="1"/>
    <s v="Latin America and the Caribbean"/>
    <m/>
    <m/>
    <m/>
    <m/>
    <m/>
    <m/>
    <s v="1016239"/>
    <s v="1108941, 1108942, 1198858"/>
    <s v="L406455"/>
    <s v="G406873"/>
  </r>
  <r>
    <s v="https://gem.wiki/Piedra_Buena_power_station"/>
    <x v="33"/>
    <s v="Piedra Buena power station"/>
    <s v="Central Térmica Bahía Blanca"/>
    <s v="BBLATV29"/>
    <s v="NG/FO"/>
    <n v="310"/>
    <x v="0"/>
    <x v="3"/>
    <s v="not found"/>
    <s v="not found"/>
    <s v="not found"/>
    <s v="N"/>
    <x v="24"/>
    <m/>
    <m/>
    <s v="Central Piedrabuena S.A."/>
    <n v="-38.787500000000001"/>
    <n v="-62.253700000000002"/>
    <s v="exact"/>
    <s v="Bahía Blanca"/>
    <m/>
    <s v="departamento Bahía Blanca"/>
    <s v="Buenos Aires"/>
    <x v="1"/>
    <s v="Latin America and the Caribbean"/>
    <m/>
    <m/>
    <s v="Bahía Blanca"/>
    <m/>
    <m/>
    <m/>
    <s v="1015835"/>
    <n v="1130065"/>
    <s v="L406428"/>
    <s v="G406548"/>
  </r>
  <r>
    <s v="https://gem.wiki/Piedra_Buena_power_station"/>
    <x v="33"/>
    <s v="Piedra Buena power station"/>
    <s v="Central Térmica Bahía Blanca"/>
    <s v="BBLATV30"/>
    <s v="NG/FO"/>
    <n v="310"/>
    <x v="0"/>
    <x v="3"/>
    <s v="not found"/>
    <s v="not found"/>
    <s v="not found"/>
    <s v="N"/>
    <x v="29"/>
    <m/>
    <m/>
    <s v="Central Piedrabuena S.A."/>
    <n v="-38.787500000000001"/>
    <n v="-62.253700000000002"/>
    <s v="exact"/>
    <s v="Bahía Blanca"/>
    <m/>
    <s v="departamento Bahía Blanca"/>
    <s v="Buenos Aires"/>
    <x v="1"/>
    <s v="Latin America and the Caribbean"/>
    <m/>
    <m/>
    <s v="Bahía Blanca"/>
    <m/>
    <m/>
    <m/>
    <s v="1015835"/>
    <n v="1130066"/>
    <s v="L406428"/>
    <s v="G406547"/>
  </r>
  <r>
    <s v="https://gem.wiki/Puerto_power_station"/>
    <x v="33"/>
    <s v="Puerto power station"/>
    <s v="Central Térmica Nuevo Puerto"/>
    <s v="Nuevo Puerto NPUETV05"/>
    <s v="NG/FO"/>
    <n v="110"/>
    <x v="0"/>
    <x v="3"/>
    <s v="not found"/>
    <s v="not found"/>
    <s v="not found"/>
    <s v="N"/>
    <x v="36"/>
    <m/>
    <m/>
    <s v="Central Puerto SA"/>
    <n v="-34.571795600000002"/>
    <n v="-58.384488699999999"/>
    <s v="exact"/>
    <s v="Buenos Aires"/>
    <m/>
    <s v="Comuna 2"/>
    <s v="Buenos Aires"/>
    <x v="1"/>
    <s v="Latin America and the Caribbean"/>
    <m/>
    <m/>
    <m/>
    <m/>
    <m/>
    <m/>
    <s v="1011925"/>
    <n v="1108944"/>
    <s v="L406454"/>
    <s v="G406876"/>
  </r>
  <r>
    <s v="https://gem.wiki/Puerto_power_station"/>
    <x v="33"/>
    <s v="Puerto power station"/>
    <s v="Central Térmica Nuevo Puerto"/>
    <s v="Nuevo Puerto NPUETV06"/>
    <s v="NG/FO"/>
    <n v="250"/>
    <x v="0"/>
    <x v="3"/>
    <s v="not found"/>
    <s v="not found"/>
    <s v="not found"/>
    <s v="N"/>
    <x v="63"/>
    <m/>
    <m/>
    <s v="Central Puerto SA"/>
    <n v="-34.571795600000002"/>
    <n v="-58.384488699999999"/>
    <s v="exact"/>
    <s v="Buenos Aires"/>
    <m/>
    <s v="Comuna 2"/>
    <s v="Buenos Aires"/>
    <x v="1"/>
    <s v="Latin America and the Caribbean"/>
    <m/>
    <m/>
    <m/>
    <m/>
    <m/>
    <m/>
    <s v="1011925"/>
    <n v="1108945"/>
    <s v="L406454"/>
    <s v="G406875"/>
  </r>
  <r>
    <s v="https://gem.wiki/Puerto_power_station"/>
    <x v="33"/>
    <s v="Puerto power station"/>
    <s v="Central Térmica Nuevo Puerto"/>
    <s v="Puerto CC"/>
    <s v="NG/D"/>
    <n v="798"/>
    <x v="0"/>
    <x v="0"/>
    <s v="not found"/>
    <s v="not found"/>
    <s v="not found"/>
    <s v="N"/>
    <x v="15"/>
    <m/>
    <m/>
    <s v="Central Puerto SA"/>
    <n v="-34.571795600000002"/>
    <n v="-58.384488699999999"/>
    <s v="exact"/>
    <s v="Buenos Aires"/>
    <m/>
    <s v="Comuna 2"/>
    <s v="Buenos Aires"/>
    <x v="1"/>
    <s v="Latin America and the Caribbean"/>
    <m/>
    <m/>
    <m/>
    <m/>
    <m/>
    <m/>
    <s v="1011925"/>
    <s v="1108949, 1191888, 1108950"/>
    <s v="L406454"/>
    <s v="G406874"/>
  </r>
  <r>
    <s v="https://gem.wiki/Puerto_power_station"/>
    <x v="33"/>
    <s v="Puerto power station"/>
    <s v="Central Térmica Nuevo Puerto"/>
    <s v="Puerto Nuevo PNUETV07"/>
    <s v="NG/FO"/>
    <n v="145"/>
    <x v="0"/>
    <x v="3"/>
    <s v="not found"/>
    <s v="not found"/>
    <s v="not found"/>
    <s v="N"/>
    <x v="64"/>
    <m/>
    <m/>
    <s v="Central Puerto SA"/>
    <n v="-34.571795600000002"/>
    <n v="-58.384488699999999"/>
    <s v="exact"/>
    <s v="Buenos Aires"/>
    <m/>
    <s v="Comuna 2"/>
    <s v="Buenos Aires"/>
    <x v="1"/>
    <s v="Latin America and the Caribbean"/>
    <m/>
    <m/>
    <m/>
    <m/>
    <m/>
    <m/>
    <s v="1011925"/>
    <n v="1108946"/>
    <s v="L406454"/>
    <s v="G406867"/>
  </r>
  <r>
    <s v="https://gem.wiki/Puerto_power_station"/>
    <x v="33"/>
    <s v="Puerto power station"/>
    <s v="Central Térmica Nuevo Puerto"/>
    <s v="Puerto Nuevo PNUETV08"/>
    <s v="NG/FO"/>
    <n v="194"/>
    <x v="0"/>
    <x v="3"/>
    <s v="not found"/>
    <s v="not found"/>
    <s v="not found"/>
    <s v="N"/>
    <x v="61"/>
    <m/>
    <m/>
    <s v="Central Puerto SA"/>
    <n v="-34.571795600000002"/>
    <n v="-58.384488699999999"/>
    <s v="exact"/>
    <s v="Buenos Aires"/>
    <m/>
    <s v="Comuna 2"/>
    <s v="Buenos Aires"/>
    <x v="1"/>
    <s v="Latin America and the Caribbean"/>
    <m/>
    <m/>
    <m/>
    <m/>
    <m/>
    <m/>
    <s v="1011925"/>
    <n v="1108947"/>
    <s v="L406454"/>
    <s v="G406866"/>
  </r>
  <r>
    <s v="https://gem.wiki/Puerto_power_station"/>
    <x v="33"/>
    <s v="Puerto power station"/>
    <s v="Central Térmica Nuevo Puerto"/>
    <s v="Puerto Nuevo PNUETV09"/>
    <s v="NG/FO"/>
    <n v="250"/>
    <x v="0"/>
    <x v="3"/>
    <s v="not found"/>
    <s v="not found"/>
    <s v="not found"/>
    <s v="N"/>
    <x v="65"/>
    <m/>
    <m/>
    <s v="Central Puerto SA"/>
    <n v="-34.571795600000002"/>
    <n v="-58.384488699999999"/>
    <s v="exact"/>
    <s v="Buenos Aires"/>
    <m/>
    <s v="Comuna 2"/>
    <s v="Buenos Aires"/>
    <x v="1"/>
    <s v="Latin America and the Caribbean"/>
    <m/>
    <m/>
    <m/>
    <m/>
    <m/>
    <m/>
    <s v="1011925"/>
    <n v="1108948"/>
    <s v="L406454"/>
    <s v="G406865"/>
  </r>
  <r>
    <s v="https://www.gem.wiki/Pérez_thermal_power_station"/>
    <x v="33"/>
    <s v="Pérez thermal power station"/>
    <s v="Central Térmica de Pérez"/>
    <s v="1"/>
    <s v="NG/D/HFO"/>
    <n v="80"/>
    <x v="0"/>
    <x v="4"/>
    <s v="not found"/>
    <s v="not found"/>
    <s v="not found"/>
    <s v="N"/>
    <x v="31"/>
    <m/>
    <m/>
    <s v="Secco"/>
    <n v="-33.018937999999999"/>
    <n v="-60.823985"/>
    <s v="exact"/>
    <s v="Pérez"/>
    <m/>
    <m/>
    <s v="Santa Fe"/>
    <x v="1"/>
    <s v="Latin America and the Caribbean"/>
    <m/>
    <m/>
    <m/>
    <m/>
    <m/>
    <m/>
    <s v="1127348"/>
    <n v="1297257"/>
    <s v="L408502"/>
    <s v="G412241"/>
  </r>
  <r>
    <s v="https://gem.wiki/Riojana_power_station"/>
    <x v="33"/>
    <s v="Riojana power station"/>
    <s v="Central Térmica Riojana"/>
    <s v="1"/>
    <s v="NG/D"/>
    <n v="50"/>
    <x v="0"/>
    <x v="1"/>
    <s v="not found"/>
    <s v="not found"/>
    <s v="not found"/>
    <s v="N"/>
    <x v="31"/>
    <m/>
    <m/>
    <s v="Generación Riojana SA"/>
    <n v="-29.382546999999999"/>
    <n v="-66.833676999999994"/>
    <s v="exact"/>
    <s v="La Rioja"/>
    <m/>
    <m/>
    <s v="La Rioja"/>
    <x v="1"/>
    <s v="Latin America and the Caribbean"/>
    <m/>
    <m/>
    <s v="La Rioja"/>
    <m/>
    <m/>
    <m/>
    <s v="1009875"/>
    <n v="1262802"/>
    <s v="L406462"/>
    <s v="G406863"/>
  </r>
  <r>
    <s v="https://gem.wiki/Roca_power_station"/>
    <x v="33"/>
    <s v="Roca power station"/>
    <s v="Central Térmica Roca"/>
    <s v="ROCATG01"/>
    <s v="NG/D"/>
    <n v="190"/>
    <x v="0"/>
    <x v="0"/>
    <s v="not found"/>
    <s v="not found"/>
    <s v="not found"/>
    <s v="N"/>
    <x v="34"/>
    <m/>
    <m/>
    <s v="Central Térmica Roca S.A."/>
    <n v="-38.945995799999999"/>
    <n v="-67.602988699999997"/>
    <s v="exact"/>
    <s v="General Roca"/>
    <m/>
    <s v="departamento General Roca"/>
    <s v="Río Negro"/>
    <x v="1"/>
    <s v="Latin America and the Caribbean"/>
    <m/>
    <m/>
    <m/>
    <m/>
    <m/>
    <m/>
    <s v="1032081"/>
    <n v="1116478"/>
    <s v="L406461"/>
    <s v="G406862"/>
  </r>
  <r>
    <s v="https://gem.wiki/Río_Tercero_power_station"/>
    <x v="33"/>
    <s v="Río Tercero power station"/>
    <s v="Central Térmica Río Tercero"/>
    <s v="1"/>
    <s v="NG/D"/>
    <n v="60"/>
    <x v="0"/>
    <x v="1"/>
    <s v="not found"/>
    <s v="not found"/>
    <s v="not found"/>
    <s v="N"/>
    <x v="31"/>
    <m/>
    <m/>
    <s v="SoEnergy SA"/>
    <n v="-32.161159499999997"/>
    <n v="-64.154752000000002"/>
    <s v="exact"/>
    <s v="Río Tercero"/>
    <m/>
    <m/>
    <s v="Córdoba"/>
    <x v="1"/>
    <s v="Latin America and the Caribbean"/>
    <m/>
    <m/>
    <m/>
    <m/>
    <m/>
    <m/>
    <s v="1116324"/>
    <n v="1281721"/>
    <s v="L406463"/>
    <s v="G406864"/>
  </r>
  <r>
    <s v="https://www.gem.wiki/Salto_II_power_station"/>
    <x v="33"/>
    <s v="Salto II power station"/>
    <s v="Central Térmica Salto II"/>
    <s v="1"/>
    <s v="NG/D"/>
    <n v="60"/>
    <x v="0"/>
    <x v="1"/>
    <s v="not found"/>
    <s v="not found"/>
    <s v="not found"/>
    <s v="N"/>
    <x v="0"/>
    <m/>
    <m/>
    <s v="SoEnergy SA"/>
    <n v="-34.304577000000002"/>
    <n v="-60.224063000000001"/>
    <s v="exact"/>
    <s v="Salto"/>
    <m/>
    <m/>
    <s v="Buenos Aires"/>
    <x v="1"/>
    <s v="Latin America and the Caribbean"/>
    <m/>
    <m/>
    <m/>
    <m/>
    <m/>
    <m/>
    <s v="1116325"/>
    <n v="1281722"/>
    <s v="L408501"/>
    <s v="G412240"/>
  </r>
  <r>
    <s v="https://gem.wiki/San_Nicol%C3%A1s_power_station"/>
    <x v="33"/>
    <s v="San Nicolás power station"/>
    <s v="Central Térmica San Nicolás"/>
    <s v="1"/>
    <s v="NG/C/FO"/>
    <n v="75"/>
    <x v="0"/>
    <x v="3"/>
    <s v="not found"/>
    <s v="not found"/>
    <s v="not found"/>
    <s v="N"/>
    <x v="66"/>
    <m/>
    <m/>
    <s v="Central San Nicolás SA"/>
    <n v="-33.354895499999998"/>
    <n v="-60.173948699999997"/>
    <s v="exact"/>
    <s v="San Nicolás de los Arroyos"/>
    <m/>
    <s v="departamento San Nicolás"/>
    <s v="Buenos Aires"/>
    <x v="1"/>
    <s v="Latin America and the Caribbean"/>
    <m/>
    <m/>
    <m/>
    <m/>
    <m/>
    <m/>
    <s v="1011932"/>
    <n v="1145483"/>
    <s v="L100002"/>
    <s v="G406860"/>
  </r>
  <r>
    <s v="https://gem.wiki/San_Nicol%C3%A1s_power_station"/>
    <x v="33"/>
    <s v="San Nicolás power station"/>
    <s v="Central Térmica San Nicolás"/>
    <s v="2"/>
    <s v="NG/C/FO"/>
    <n v="75"/>
    <x v="0"/>
    <x v="3"/>
    <s v="not found"/>
    <s v="not found"/>
    <s v="not found"/>
    <s v="N"/>
    <x v="66"/>
    <m/>
    <m/>
    <s v="Central San Nicolás SA"/>
    <n v="-33.354895499999998"/>
    <n v="-60.173948699999997"/>
    <s v="exact"/>
    <s v="San Nicolás de los Arroyos"/>
    <m/>
    <s v="departamento San Nicolás"/>
    <s v="Buenos Aires"/>
    <x v="1"/>
    <s v="Latin America and the Caribbean"/>
    <m/>
    <m/>
    <m/>
    <m/>
    <m/>
    <m/>
    <s v="1011932"/>
    <n v="1145484"/>
    <s v="L100002"/>
    <s v="G406859"/>
  </r>
  <r>
    <s v="https://gem.wiki/San_Nicol%C3%A1s_power_station"/>
    <x v="33"/>
    <s v="San Nicolás power station"/>
    <s v="Central Térmica San Nicolás"/>
    <s v="3"/>
    <s v="NG/FO"/>
    <n v="75"/>
    <x v="0"/>
    <x v="3"/>
    <s v="not found"/>
    <s v="not found"/>
    <s v="not found"/>
    <s v="N"/>
    <x v="66"/>
    <m/>
    <m/>
    <s v="Central San Nicolás SA"/>
    <n v="-33.354895499999998"/>
    <n v="-60.173948699999997"/>
    <s v="exact"/>
    <s v="San Nicolás de los Arroyos"/>
    <m/>
    <s v="departamento San Nicolás"/>
    <s v="Buenos Aires"/>
    <x v="1"/>
    <s v="Latin America and the Caribbean"/>
    <m/>
    <m/>
    <m/>
    <m/>
    <m/>
    <m/>
    <s v="1011932"/>
    <n v="1145485"/>
    <s v="L100002"/>
    <s v="G406858"/>
  </r>
  <r>
    <s v="https://gem.wiki/San_Nicol%C3%A1s_power_station"/>
    <x v="33"/>
    <s v="San Nicolás power station"/>
    <s v="Central Térmica San Nicolás"/>
    <s v="4"/>
    <s v="NG/FO"/>
    <n v="75"/>
    <x v="0"/>
    <x v="3"/>
    <s v="not found"/>
    <s v="not found"/>
    <s v="not found"/>
    <s v="N"/>
    <x v="66"/>
    <m/>
    <m/>
    <s v="Central San Nicolás SA"/>
    <n v="-33.354895499999998"/>
    <n v="-60.173948699999997"/>
    <s v="exact"/>
    <s v="San Nicolás de los Arroyos"/>
    <m/>
    <s v="departamento San Nicolás"/>
    <s v="Buenos Aires"/>
    <x v="1"/>
    <s v="Latin America and the Caribbean"/>
    <m/>
    <m/>
    <m/>
    <m/>
    <m/>
    <m/>
    <s v="1011932"/>
    <n v="1145486"/>
    <s v="L100002"/>
    <s v="G406857"/>
  </r>
  <r>
    <s v="https://gem.wiki/San_Pedro_power_station_(Argentina)"/>
    <x v="33"/>
    <s v="San Pedro power station (Argentina)"/>
    <s v="Central Térmica San Pedro"/>
    <s v="TG1"/>
    <s v="NG/D"/>
    <n v="52"/>
    <x v="0"/>
    <x v="1"/>
    <s v="not found"/>
    <s v="not found"/>
    <s v="not found"/>
    <s v="N"/>
    <x v="34"/>
    <m/>
    <m/>
    <s v="SPI Energy"/>
    <n v="-33.777778699999999"/>
    <n v="-59.728923100000003"/>
    <s v="exact"/>
    <s v="San Pedro"/>
    <m/>
    <m/>
    <s v="Buenos Aires"/>
    <x v="1"/>
    <s v="Latin America and the Caribbean"/>
    <m/>
    <m/>
    <m/>
    <m/>
    <m/>
    <m/>
    <s v="1121204"/>
    <n v="1288900"/>
    <s v="L406465"/>
    <s v="G406856"/>
  </r>
  <r>
    <s v="https://gem.wiki/San_Pedro_power_station_(Argentina)"/>
    <x v="33"/>
    <s v="San Pedro power station (Argentina)"/>
    <s v="Central Térmica San Pedro"/>
    <s v="TG2"/>
    <s v="NG/D"/>
    <n v="52"/>
    <x v="0"/>
    <x v="1"/>
    <s v="not found"/>
    <s v="not found"/>
    <s v="not found"/>
    <s v="N"/>
    <x v="34"/>
    <m/>
    <m/>
    <s v="SPI Energy"/>
    <n v="-33.777778699999999"/>
    <n v="-59.728923100000003"/>
    <s v="exact"/>
    <s v="San Pedro"/>
    <m/>
    <m/>
    <s v="Buenos Aires"/>
    <x v="1"/>
    <s v="Latin America and the Caribbean"/>
    <m/>
    <m/>
    <m/>
    <m/>
    <m/>
    <m/>
    <s v="1121204"/>
    <n v="1288901"/>
    <s v="L406465"/>
    <s v="G410871"/>
  </r>
  <r>
    <s v="https://gem.wiki/San_Pedro_power_station_(Argentina)"/>
    <x v="33"/>
    <s v="San Pedro power station (Argentina)"/>
    <s v="Central Térmica San Pedro"/>
    <s v="TG3"/>
    <s v="NG/D"/>
    <n v="51"/>
    <x v="0"/>
    <x v="1"/>
    <s v="not found"/>
    <s v="not found"/>
    <s v="not found"/>
    <s v="N"/>
    <x v="0"/>
    <m/>
    <m/>
    <s v="SPI Energy"/>
    <n v="-33.777778699999999"/>
    <n v="-59.728923100000003"/>
    <s v="exact"/>
    <s v="San Pedro"/>
    <m/>
    <m/>
    <s v="Buenos Aires"/>
    <x v="1"/>
    <s v="Latin America and the Caribbean"/>
    <m/>
    <m/>
    <m/>
    <m/>
    <m/>
    <m/>
    <s v="1121204"/>
    <s v="not found"/>
    <s v="L406465"/>
    <s v="G410870"/>
  </r>
  <r>
    <s v="https://gem.wiki/San_Pedro_power_station_(Argentina)"/>
    <x v="33"/>
    <s v="San Pedro power station (Argentina)"/>
    <s v="Central Térmica San Pedro"/>
    <s v="TV1"/>
    <s v="NG/D"/>
    <n v="54"/>
    <x v="1"/>
    <x v="3"/>
    <s v="not found"/>
    <s v="not found"/>
    <s v="not found"/>
    <s v="N"/>
    <x v="49"/>
    <m/>
    <m/>
    <s v="SPI Energy"/>
    <n v="-33.777778699999999"/>
    <n v="-59.728923100000003"/>
    <s v="exact"/>
    <s v="San Pedro"/>
    <m/>
    <m/>
    <s v="Buenos Aires"/>
    <x v="1"/>
    <s v="Latin America and the Caribbean"/>
    <m/>
    <m/>
    <m/>
    <m/>
    <m/>
    <m/>
    <s v="1121204"/>
    <n v="1315971"/>
    <s v="L406465"/>
    <s v="G410869"/>
  </r>
  <r>
    <s v="https://gem.wiki/Solalban_Energía_power_station"/>
    <x v="33"/>
    <s v="Solalban Energía power station"/>
    <s v="Central Térmica Solalban Energía"/>
    <s v="1"/>
    <s v="NG/D"/>
    <n v="60"/>
    <x v="0"/>
    <x v="1"/>
    <s v="not found"/>
    <s v="not found"/>
    <s v="not found"/>
    <s v="N"/>
    <x v="9"/>
    <m/>
    <m/>
    <s v="Solalban Energia SA"/>
    <n v="-38.773819000000003"/>
    <n v="-62.289997999999997"/>
    <s v="approximate"/>
    <s v="Bahía Blanca"/>
    <m/>
    <m/>
    <s v="Buenos Aires"/>
    <x v="1"/>
    <s v="Latin America and the Caribbean"/>
    <m/>
    <m/>
    <m/>
    <m/>
    <m/>
    <m/>
    <s v="1071674"/>
    <n v="1207947"/>
    <s v="L406464"/>
    <s v="G406855"/>
  </r>
  <r>
    <s v="https://gem.wiki/Solalban_Energía_power_station"/>
    <x v="33"/>
    <s v="Solalban Energía power station"/>
    <s v="Central Térmica Solalban Energía"/>
    <s v="2"/>
    <s v="NG/D"/>
    <n v="60"/>
    <x v="0"/>
    <x v="1"/>
    <s v="not found"/>
    <s v="not found"/>
    <s v="not found"/>
    <s v="N"/>
    <x v="9"/>
    <m/>
    <m/>
    <s v="Solalban Energia SA"/>
    <n v="-38.773819000000003"/>
    <n v="-62.289997999999997"/>
    <s v="approximate"/>
    <s v="Bahía Blanca"/>
    <m/>
    <m/>
    <s v="Buenos Aires"/>
    <x v="1"/>
    <s v="Latin America and the Caribbean"/>
    <m/>
    <m/>
    <m/>
    <m/>
    <m/>
    <m/>
    <s v="1071674"/>
    <n v="1313568"/>
    <s v="L406464"/>
    <s v="G406854"/>
  </r>
  <r>
    <s v="https://gem.wiki/Sorrento_power_station"/>
    <x v="33"/>
    <s v="Sorrento power station"/>
    <s v="Central Térmica Sorrento"/>
    <s v="SORRTV13"/>
    <s v="NG/FO"/>
    <n v="140"/>
    <x v="0"/>
    <x v="3"/>
    <s v="not found"/>
    <s v="not found"/>
    <s v="not found"/>
    <s v="N"/>
    <x v="17"/>
    <m/>
    <m/>
    <s v="Central Térmica Sorrento SA"/>
    <n v="-32.905189999999997"/>
    <n v="-60.680323999999999"/>
    <s v="exact"/>
    <s v="Sarmiento"/>
    <m/>
    <s v="departamento Rosario"/>
    <s v="Santa Fe"/>
    <x v="1"/>
    <s v="Latin America and the Caribbean"/>
    <m/>
    <m/>
    <m/>
    <m/>
    <m/>
    <m/>
    <s v="1009895"/>
    <n v="1149183"/>
    <s v="L406468"/>
    <s v="G406853"/>
  </r>
  <r>
    <s v="https://gem.wiki/Terminal_6_San_Lorenzo_cogeneration_plant"/>
    <x v="33"/>
    <s v="Terminal 6 San Lorenzo cogeneration plant"/>
    <s v="Central Cogeneración Terminal 6 San Lorenzo"/>
    <s v="1"/>
    <s v="NG/D"/>
    <n v="391"/>
    <x v="0"/>
    <x v="0"/>
    <s v="not found"/>
    <s v="not found"/>
    <s v="not found"/>
    <s v="N"/>
    <x v="30"/>
    <m/>
    <m/>
    <s v="Central Puerto SA"/>
    <n v="-32.663009481000202"/>
    <n v="-60.749203102894299"/>
    <s v="exact"/>
    <s v="Puerto General San Martín"/>
    <m/>
    <s v="departamento San Lorenzo"/>
    <s v="Santa Fe"/>
    <x v="1"/>
    <s v="Latin America and the Caribbean"/>
    <m/>
    <m/>
    <s v="CCPSL"/>
    <m/>
    <m/>
    <m/>
    <s v="1139014"/>
    <s v="1313480, 1313481"/>
    <s v="L407532"/>
    <s v="G409767"/>
  </r>
  <r>
    <s v="https://gem.wiki/TermoAndes_power_station"/>
    <x v="33"/>
    <s v="TermoAndes power station"/>
    <s v="Central Térmica TermoAndes"/>
    <s v="TANDTG01"/>
    <s v="NG/D"/>
    <n v="643"/>
    <x v="0"/>
    <x v="0"/>
    <s v="not found"/>
    <s v="not found"/>
    <s v="not found"/>
    <s v="N"/>
    <x v="14"/>
    <m/>
    <m/>
    <s v="TermoAndes SA"/>
    <n v="-24.744"/>
    <n v="-65.051900000000003"/>
    <s v="exact"/>
    <s v="Cobos"/>
    <m/>
    <s v="departamento General Güemes"/>
    <s v="Salta"/>
    <x v="1"/>
    <s v="Latin America and the Caribbean"/>
    <m/>
    <m/>
    <m/>
    <m/>
    <m/>
    <m/>
    <s v="1012191"/>
    <s v="1145059, 1164103, 1164104"/>
    <s v="L406467"/>
    <s v="G406852"/>
  </r>
  <r>
    <s v="https://gem.wiki/Timbúes_cogeneration_power_station"/>
    <x v="33"/>
    <s v="Timbúes cogeneration power station"/>
    <s v="Central Térmica Cogeneración Timbues"/>
    <s v="1"/>
    <s v="NG"/>
    <n v="170"/>
    <x v="0"/>
    <x v="1"/>
    <s v="Y"/>
    <s v="not found"/>
    <s v="not found"/>
    <s v="N"/>
    <x v="34"/>
    <m/>
    <m/>
    <s v="Central Térmica cogeneración Timbues"/>
    <n v="-32.586970000000001"/>
    <n v="-60.791719000000001"/>
    <s v="exact"/>
    <s v="Timbúes"/>
    <m/>
    <m/>
    <s v="Santa Fe"/>
    <x v="1"/>
    <s v="Latin America and the Caribbean"/>
    <m/>
    <m/>
    <m/>
    <m/>
    <m/>
    <m/>
    <s v="1123764"/>
    <n v="1292331"/>
    <s v="L406466"/>
    <s v="G406851"/>
  </r>
  <r>
    <s v="https://gem.wiki/Timbúes_power_station"/>
    <x v="33"/>
    <s v="Timbúes power station"/>
    <s v="Central Térmica Timbúes"/>
    <s v="1"/>
    <s v="NG/D"/>
    <n v="865"/>
    <x v="0"/>
    <x v="0"/>
    <s v="not found"/>
    <s v="not found"/>
    <s v="not found"/>
    <s v="N"/>
    <x v="1"/>
    <m/>
    <m/>
    <s v="TJSM - Termoeléctrica José de San Martín S.A."/>
    <n v="-32.577914999999997"/>
    <n v="-60.790519000000003"/>
    <s v="exact"/>
    <s v="Timbúes"/>
    <m/>
    <s v="departamento San Lorenzo"/>
    <s v="Santa Fe"/>
    <x v="1"/>
    <s v="Latin America and the Caribbean"/>
    <m/>
    <m/>
    <s v="Jose De San Martin"/>
    <m/>
    <m/>
    <m/>
    <s v="1062151"/>
    <s v="1191761, 1200632, 1200633"/>
    <s v="L406673"/>
    <s v="G406850"/>
  </r>
  <r>
    <s v="https://gem.wiki/Tucum%C3%A1n_power_station"/>
    <x v="33"/>
    <s v="Tucumán power station"/>
    <s v="Complejo de Generación Tucumán"/>
    <s v="El Bracho"/>
    <s v="NG"/>
    <n v="473"/>
    <x v="0"/>
    <x v="0"/>
    <s v="not found"/>
    <s v="not found"/>
    <s v="not found"/>
    <s v="N"/>
    <x v="6"/>
    <m/>
    <m/>
    <s v="YPF Luz S.A."/>
    <n v="-26.993500000000001"/>
    <n v="-65.168400000000005"/>
    <s v="exact"/>
    <s v="El Bracho"/>
    <m/>
    <s v="departamento Cruz Alta"/>
    <s v="Tucumán"/>
    <x v="1"/>
    <s v="Latin America and the Caribbean"/>
    <m/>
    <m/>
    <s v="YPF Tucumán, Complejo Generación Tucumán"/>
    <m/>
    <m/>
    <m/>
    <s v="1119139"/>
    <s v="1285900, 1298597"/>
    <s v="L406460"/>
    <s v="G406923"/>
  </r>
  <r>
    <s v="https://gem.wiki/Tucum%C3%A1n_power_station"/>
    <x v="33"/>
    <s v="Tucumán power station"/>
    <s v="Complejo de Generación Tucumán"/>
    <s v="San Miguel de Tucumán"/>
    <s v="NG"/>
    <n v="382"/>
    <x v="0"/>
    <x v="0"/>
    <s v="not found"/>
    <s v="not found"/>
    <s v="not found"/>
    <s v="N"/>
    <x v="10"/>
    <m/>
    <m/>
    <s v="YPF Luz S.A."/>
    <n v="-26.993500000000001"/>
    <n v="-65.168400000000005"/>
    <s v="exact"/>
    <s v="El Bracho"/>
    <m/>
    <s v="departamento Cruz Alta"/>
    <s v="Tucumán"/>
    <x v="1"/>
    <s v="Latin America and the Caribbean"/>
    <m/>
    <m/>
    <s v="Pluspetrol San Miguel de Tucumán, Complejo Generación Tucumán"/>
    <m/>
    <m/>
    <m/>
    <s v="1009896"/>
    <s v="1191861, 1191862, 1170859"/>
    <s v="L406460"/>
    <s v="G406861"/>
  </r>
  <r>
    <s v="https://gem.wiki/Tucum%C3%A1n_power_station"/>
    <x v="33"/>
    <s v="Tucumán power station"/>
    <s v="Complejo de Generación Tucumán"/>
    <s v="Tucumán"/>
    <s v="NG"/>
    <n v="447"/>
    <x v="0"/>
    <x v="0"/>
    <s v="not found"/>
    <s v="not found"/>
    <s v="not found"/>
    <s v="N"/>
    <x v="14"/>
    <m/>
    <m/>
    <s v="YPF Luz S.A."/>
    <n v="-26.993500000000001"/>
    <n v="-65.168400000000005"/>
    <s v="exact"/>
    <s v="El Bracho"/>
    <m/>
    <s v="departamento Cruz Alta"/>
    <s v="Tucumán"/>
    <x v="1"/>
    <s v="Latin America and the Caribbean"/>
    <m/>
    <m/>
    <s v="Pluspetrol Tucumán, Complejo Generación Tucumán"/>
    <m/>
    <m/>
    <m/>
    <s v="1011930"/>
    <s v="1154130, 1154131, 1154132"/>
    <s v="L406460"/>
    <s v="G406849"/>
  </r>
  <r>
    <s v="https://gem.wiki/Villa_María_power_station"/>
    <x v="33"/>
    <s v="Villa María power station"/>
    <s v="Central Térmica Villa María"/>
    <s v="CC"/>
    <s v="NG"/>
    <n v="250"/>
    <x v="0"/>
    <x v="0"/>
    <s v="not found"/>
    <s v="not found"/>
    <s v="not found"/>
    <s v="N"/>
    <x v="6"/>
    <m/>
    <m/>
    <s v="MSU Energy"/>
    <n v="-32.426774100000003"/>
    <n v="-63.174047399999999"/>
    <s v="exact"/>
    <s v="Villa María"/>
    <m/>
    <m/>
    <s v="Córdoba"/>
    <x v="1"/>
    <s v="Latin America and the Caribbean"/>
    <m/>
    <m/>
    <m/>
    <m/>
    <m/>
    <m/>
    <s v="1122174"/>
    <s v="1290309, 1290310, 1290311, 1290314, 1305967"/>
    <s v="L406469"/>
    <s v="G406846"/>
  </r>
  <r>
    <s v="https://www.gem.wiki/Villa_Ocampo_thermal_power_station"/>
    <x v="33"/>
    <s v="Villa Ocampo thermal power station"/>
    <s v="Central Térmica Villa Ocampo"/>
    <s v="1"/>
    <s v="NG/D/HFO"/>
    <n v="50"/>
    <x v="0"/>
    <x v="4"/>
    <s v="not found"/>
    <s v="not found"/>
    <s v="not found"/>
    <s v="N"/>
    <x v="31"/>
    <m/>
    <m/>
    <s v="Secco"/>
    <n v="-28.516148999999999"/>
    <n v="-59.345728999999999"/>
    <s v="exact"/>
    <s v="Villa Ocampo"/>
    <m/>
    <m/>
    <s v="Santa Fe"/>
    <x v="1"/>
    <s v="Latin America and the Caribbean"/>
    <m/>
    <m/>
    <m/>
    <m/>
    <m/>
    <m/>
    <s v="1113870"/>
    <n v="1278254"/>
    <s v="L408500"/>
    <s v="G412239"/>
  </r>
  <r>
    <s v="https://gem.wiki/Vuelta_De_Obligado_power_station"/>
    <x v="33"/>
    <s v="Vuelta De Obligado power station"/>
    <s v="Central Vuelta de Obligado"/>
    <s v="1"/>
    <s v="NG/D/BU/H"/>
    <n v="816"/>
    <x v="0"/>
    <x v="0"/>
    <s v="not found"/>
    <s v="not found"/>
    <s v="not found"/>
    <s v="N"/>
    <x v="34"/>
    <m/>
    <m/>
    <s v="CVOSA - Central Vuelta de Obligado S.A."/>
    <n v="-32.579366100000001"/>
    <n v="-60.788443999999998"/>
    <s v="exact"/>
    <s v="Timbúes"/>
    <m/>
    <s v="departamento San Lorenzo"/>
    <s v="Santa Fe"/>
    <x v="1"/>
    <s v="Latin America and the Caribbean"/>
    <m/>
    <m/>
    <m/>
    <m/>
    <m/>
    <m/>
    <s v="1093945"/>
    <s v="1246677, 1246678, 1246679"/>
    <s v="L406474"/>
    <s v="G406845"/>
  </r>
  <r>
    <s v="https://www.gem.wiki/RECIP_power_plant"/>
    <x v="34"/>
    <s v="RECIP power plant"/>
    <m/>
    <s v="1"/>
    <s v="HFO/LNG"/>
    <n v="23.4"/>
    <x v="0"/>
    <x v="4"/>
    <s v="not found"/>
    <s v="not found"/>
    <s v="not found"/>
    <s v="N"/>
    <x v="37"/>
    <m/>
    <m/>
    <m/>
    <n v="12.4760361988622"/>
    <n v="-69.982159309261306"/>
    <s v="exact"/>
    <s v="Oranjestad"/>
    <m/>
    <m/>
    <m/>
    <x v="1"/>
    <s v="Latin America and the Caribbean"/>
    <m/>
    <m/>
    <m/>
    <m/>
    <m/>
    <m/>
    <m/>
    <m/>
    <s v="L408499"/>
    <s v="G412238"/>
  </r>
  <r>
    <s v="https://www.gem.wiki/RECIP_power_plant"/>
    <x v="34"/>
    <s v="RECIP power plant"/>
    <m/>
    <s v="2"/>
    <s v="HFO/LNG"/>
    <n v="23.4"/>
    <x v="0"/>
    <x v="4"/>
    <s v="not found"/>
    <s v="not found"/>
    <s v="not found"/>
    <s v="N"/>
    <x v="47"/>
    <m/>
    <m/>
    <m/>
    <n v="12.4760361988622"/>
    <n v="-69.982159309261306"/>
    <s v="exact"/>
    <s v="Oranjestad"/>
    <m/>
    <m/>
    <m/>
    <x v="1"/>
    <s v="Latin America and the Caribbean"/>
    <m/>
    <m/>
    <m/>
    <m/>
    <m/>
    <m/>
    <m/>
    <m/>
    <s v="L408499"/>
    <s v="G412237"/>
  </r>
  <r>
    <s v="https://www.gem.wiki/RECIP_power_plant"/>
    <x v="34"/>
    <s v="RECIP power plant"/>
    <m/>
    <s v="3"/>
    <s v="HFO/LNG"/>
    <n v="45.2"/>
    <x v="0"/>
    <x v="4"/>
    <s v="not found"/>
    <s v="not found"/>
    <s v="not found"/>
    <s v="N"/>
    <x v="39"/>
    <m/>
    <m/>
    <m/>
    <n v="12.4760361988622"/>
    <n v="-69.982159309261306"/>
    <s v="exact"/>
    <s v="Oranjestad"/>
    <m/>
    <m/>
    <m/>
    <x v="1"/>
    <s v="Latin America and the Caribbean"/>
    <m/>
    <m/>
    <m/>
    <m/>
    <m/>
    <m/>
    <m/>
    <m/>
    <s v="L408499"/>
    <s v="G412236"/>
  </r>
  <r>
    <s v="https://www.gem.wiki/RECIP_power_plant"/>
    <x v="34"/>
    <s v="RECIP power plant"/>
    <m/>
    <s v="4"/>
    <s v="HFO/LNG"/>
    <n v="102"/>
    <x v="0"/>
    <x v="4"/>
    <s v="not found"/>
    <s v="not found"/>
    <s v="not found"/>
    <s v="N"/>
    <x v="3"/>
    <m/>
    <m/>
    <m/>
    <n v="12.4760361988622"/>
    <n v="-69.982159309261306"/>
    <s v="exact"/>
    <s v="Oranjestad"/>
    <m/>
    <m/>
    <m/>
    <x v="1"/>
    <s v="Latin America and the Caribbean"/>
    <m/>
    <m/>
    <m/>
    <m/>
    <m/>
    <m/>
    <m/>
    <m/>
    <s v="L408499"/>
    <s v="G412235"/>
  </r>
  <r>
    <s v="https://gem.wiki/Clifton_Pier_power_station"/>
    <x v="35"/>
    <s v="Clifton Pier power station"/>
    <m/>
    <s v="Station A"/>
    <s v="LNG"/>
    <n v="131.94999999999999"/>
    <x v="0"/>
    <x v="4"/>
    <s v="N"/>
    <s v="N"/>
    <s v="not found"/>
    <s v="N"/>
    <x v="0"/>
    <m/>
    <m/>
    <m/>
    <n v="25.004282"/>
    <n v="-77.540167999999994"/>
    <s v="exact"/>
    <s v="Nassau"/>
    <m/>
    <m/>
    <s v="New Providence"/>
    <x v="1"/>
    <s v="Latin America and the Caribbean"/>
    <m/>
    <m/>
    <s v="Blue Hill power station"/>
    <m/>
    <m/>
    <m/>
    <s v="1131182"/>
    <n v="1297376"/>
    <s v="L406689"/>
    <s v="G406960"/>
  </r>
  <r>
    <s v="https://gem.wiki/Clifton_Pier_power_station"/>
    <x v="35"/>
    <s v="Clifton Pier power station"/>
    <m/>
    <s v="Station D"/>
    <s v="LNG"/>
    <n v="93"/>
    <x v="4"/>
    <x v="4"/>
    <s v="not found"/>
    <s v="not found"/>
    <s v="not found"/>
    <s v="N"/>
    <x v="45"/>
    <m/>
    <m/>
    <m/>
    <n v="25.004282"/>
    <n v="-77.540167999999994"/>
    <s v="exact"/>
    <s v="Nassau"/>
    <m/>
    <m/>
    <s v="New Providence"/>
    <x v="1"/>
    <s v="Latin America and the Caribbean"/>
    <m/>
    <m/>
    <s v="Blue Hill power station"/>
    <m/>
    <m/>
    <m/>
    <s v="1138005"/>
    <n v="1302352"/>
    <s v="L406689"/>
    <s v="G412234"/>
  </r>
  <r>
    <s v="https://www.gem.wiki/West_Sunrise_power_station"/>
    <x v="35"/>
    <s v="West Sunrise power station"/>
    <m/>
    <s v="1"/>
    <s v="D"/>
    <n v="51.96"/>
    <x v="0"/>
    <x v="4"/>
    <s v="not found"/>
    <s v="not found"/>
    <s v="not found"/>
    <s v="N"/>
    <x v="39"/>
    <m/>
    <m/>
    <m/>
    <n v="26.5182494851265"/>
    <n v="-78.750690909066506"/>
    <s v="exact"/>
    <s v="Freeport"/>
    <m/>
    <m/>
    <m/>
    <x v="1"/>
    <s v="Latin America and the Caribbean"/>
    <m/>
    <m/>
    <m/>
    <m/>
    <m/>
    <m/>
    <s v="1089400"/>
    <n v="1239193"/>
    <s v="L408511"/>
    <s v="G412233"/>
  </r>
  <r>
    <s v="https://www.gem.wiki/Spring_Garden_power_station"/>
    <x v="36"/>
    <s v="Spring Garden power station"/>
    <m/>
    <s v="1"/>
    <s v="D"/>
    <n v="60"/>
    <x v="0"/>
    <x v="4"/>
    <s v="not found"/>
    <s v="not found"/>
    <s v="not found"/>
    <s v="N"/>
    <x v="21"/>
    <m/>
    <m/>
    <m/>
    <n v="13.125791573500999"/>
    <n v="-59.632190665338499"/>
    <s v="exact"/>
    <s v="Bridgetown"/>
    <m/>
    <m/>
    <m/>
    <x v="1"/>
    <s v="Latin America and the Caribbean"/>
    <m/>
    <m/>
    <m/>
    <m/>
    <m/>
    <m/>
    <s v="1010750"/>
    <n v="1106286"/>
    <s v="L408510"/>
    <s v="G412232"/>
  </r>
  <r>
    <s v="https://www.gem.wiki/East_power_station"/>
    <x v="37"/>
    <s v="East power station"/>
    <m/>
    <s v="1"/>
    <s v="HFO"/>
    <n v="57.2"/>
    <x v="0"/>
    <x v="4"/>
    <s v="not found"/>
    <s v="not found"/>
    <s v="not found"/>
    <s v="N"/>
    <x v="21"/>
    <m/>
    <m/>
    <m/>
    <n v="32.2975845674423"/>
    <n v="-64.792265597623796"/>
    <s v="approximate"/>
    <m/>
    <m/>
    <m/>
    <m/>
    <x v="1"/>
    <s v="Northern America"/>
    <m/>
    <m/>
    <m/>
    <m/>
    <m/>
    <m/>
    <s v="1011000"/>
    <s v="1165137, 1174398"/>
    <s v="L408509"/>
    <s v="G412231"/>
  </r>
  <r>
    <s v="https://www.gem.wiki/North_power_station"/>
    <x v="37"/>
    <s v="North power station"/>
    <m/>
    <s v="1"/>
    <s v="HFO"/>
    <n v="56"/>
    <x v="0"/>
    <x v="4"/>
    <s v="not found"/>
    <s v="not found"/>
    <s v="not found"/>
    <s v="N"/>
    <x v="6"/>
    <m/>
    <m/>
    <m/>
    <n v="32.300409991176998"/>
    <n v="-64.791890151889604"/>
    <s v="exact"/>
    <m/>
    <m/>
    <m/>
    <m/>
    <x v="1"/>
    <s v="Northern America"/>
    <m/>
    <m/>
    <m/>
    <m/>
    <m/>
    <m/>
    <s v="1126957"/>
    <n v="1293700"/>
    <s v="L408508"/>
    <s v="G412230"/>
  </r>
  <r>
    <s v="https://gem.wiki/Bulo_Bulo_power_station"/>
    <x v="38"/>
    <s v="Bulo Bulo power station"/>
    <s v="Central Bulo Bulo"/>
    <s v="3"/>
    <s v="NG"/>
    <n v="50"/>
    <x v="0"/>
    <x v="1"/>
    <s v="not found"/>
    <s v="not found"/>
    <s v="not found"/>
    <s v="N"/>
    <x v="2"/>
    <m/>
    <m/>
    <s v="Compañía Eléctrica Central Bulo Bulo"/>
    <n v="-17.2424"/>
    <n v="-64.540899999999993"/>
    <s v="exact"/>
    <s v="Entre Ríos"/>
    <m/>
    <m/>
    <s v="Cochabamba"/>
    <x v="1"/>
    <s v="Latin America and the Caribbean"/>
    <s v="WRI: GEODB0041946"/>
    <m/>
    <m/>
    <m/>
    <m/>
    <m/>
    <s v="1047025"/>
    <n v="1240847"/>
    <s v="L406473"/>
    <s v="G406844"/>
  </r>
  <r>
    <s v="https://gem.wiki/Carrasco_power_station"/>
    <x v="38"/>
    <s v="Carrasco power station"/>
    <s v="Termoeléctrica Carrasco"/>
    <s v="1"/>
    <s v="NG"/>
    <n v="63"/>
    <x v="0"/>
    <x v="1"/>
    <s v="not found"/>
    <s v="not found"/>
    <s v="not found"/>
    <s v="N"/>
    <x v="67"/>
    <m/>
    <m/>
    <s v="ENDE Valle Hermoso SA"/>
    <n v="-17.212499999999999"/>
    <n v="-64.527500000000003"/>
    <s v="exact"/>
    <s v="Entre Ríos"/>
    <m/>
    <m/>
    <s v="Cochabamba"/>
    <x v="1"/>
    <s v="Latin America and the Caribbean"/>
    <s v="WRI: GEODB0044736"/>
    <m/>
    <m/>
    <m/>
    <m/>
    <m/>
    <s v="1015894"/>
    <n v="1108534"/>
    <s v="L406472"/>
    <s v="G406843"/>
  </r>
  <r>
    <s v="https://gem.wiki/Carrasco_power_station"/>
    <x v="38"/>
    <s v="Carrasco power station"/>
    <s v="Termoeléctrica Carrasco"/>
    <s v="2"/>
    <s v="NG"/>
    <n v="63"/>
    <x v="0"/>
    <x v="1"/>
    <s v="not found"/>
    <s v="not found"/>
    <s v="not found"/>
    <s v="N"/>
    <x v="67"/>
    <m/>
    <m/>
    <s v="ENDE Valle Hermoso SA"/>
    <n v="-17.212499999999999"/>
    <n v="-64.527500000000003"/>
    <s v="exact"/>
    <s v="Entre Ríos"/>
    <m/>
    <m/>
    <s v="Cochabamba"/>
    <x v="1"/>
    <s v="Latin America and the Caribbean"/>
    <s v="WRI: GEODB0044736"/>
    <m/>
    <m/>
    <m/>
    <m/>
    <m/>
    <s v="1015894"/>
    <n v="1108535"/>
    <s v="L406472"/>
    <s v="G406842"/>
  </r>
  <r>
    <s v="https://gem.wiki/Carrasco_power_station"/>
    <x v="38"/>
    <s v="Carrasco power station"/>
    <s v="Termoeléctrica Carrasco"/>
    <s v="ST"/>
    <s v="WSTH-NG"/>
    <n v="52"/>
    <x v="3"/>
    <x v="3"/>
    <s v="not found"/>
    <s v="not found"/>
    <s v="not found"/>
    <s v="N"/>
    <x v="43"/>
    <m/>
    <m/>
    <s v="ENDE Valle Hermoso SA"/>
    <n v="-17.212499999999999"/>
    <n v="-64.527500000000003"/>
    <s v="exact"/>
    <s v="Entre Ríos"/>
    <m/>
    <m/>
    <s v="Cochabamba"/>
    <x v="1"/>
    <s v="Latin America and the Caribbean"/>
    <s v="WRI: GEODB0044736"/>
    <m/>
    <m/>
    <m/>
    <m/>
    <m/>
    <s v="1015894"/>
    <s v="not found"/>
    <s v="L406472"/>
    <s v="G410156"/>
  </r>
  <r>
    <s v="https://gem.wiki/Del_Sur_power_station"/>
    <x v="38"/>
    <s v="Del Sur power station"/>
    <s v="Termoeléctrica del Sur"/>
    <s v="CCSUR10"/>
    <s v="NG"/>
    <n v="120"/>
    <x v="0"/>
    <x v="0"/>
    <s v="not found"/>
    <s v="not found"/>
    <s v="not found"/>
    <s v="N"/>
    <x v="30"/>
    <m/>
    <m/>
    <s v="ENDE Andina SAM"/>
    <n v="-21.694171099999998"/>
    <n v="-63.561431900000002"/>
    <s v="exact"/>
    <s v="Yaguacua"/>
    <m/>
    <m/>
    <s v="Yacuíba"/>
    <x v="1"/>
    <s v="Latin America and the Caribbean"/>
    <m/>
    <m/>
    <m/>
    <m/>
    <m/>
    <m/>
    <s v="1069603"/>
    <s v="1203521, 1240840, 1276655"/>
    <s v="L406475"/>
    <s v="G406840"/>
  </r>
  <r>
    <s v="https://gem.wiki/Del_Sur_power_station"/>
    <x v="38"/>
    <s v="Del Sur power station"/>
    <s v="Termoeléctrica del Sur"/>
    <s v="CCSUR20"/>
    <s v="NG"/>
    <n v="120"/>
    <x v="0"/>
    <x v="0"/>
    <s v="not found"/>
    <s v="not found"/>
    <s v="not found"/>
    <s v="N"/>
    <x v="30"/>
    <m/>
    <m/>
    <s v="ENDE Andina SAM"/>
    <n v="-21.694171099999998"/>
    <n v="-63.561431900000002"/>
    <s v="exact"/>
    <s v="Yaguacua"/>
    <m/>
    <m/>
    <s v="Yacuíba"/>
    <x v="1"/>
    <s v="Latin America and the Caribbean"/>
    <m/>
    <m/>
    <m/>
    <m/>
    <m/>
    <m/>
    <s v="1069603"/>
    <s v="1240841, 1269992, 1300422"/>
    <s v="L406475"/>
    <s v="G406841"/>
  </r>
  <r>
    <s v="https://gem.wiki/Del_Sur_power_station"/>
    <x v="38"/>
    <s v="Del Sur power station"/>
    <s v="Termoeléctrica del Sur"/>
    <s v="CCSUR30"/>
    <s v="NG"/>
    <n v="120"/>
    <x v="0"/>
    <x v="0"/>
    <s v="not found"/>
    <s v="not found"/>
    <s v="not found"/>
    <s v="N"/>
    <x v="0"/>
    <m/>
    <m/>
    <s v="ENDE Andina SAM"/>
    <n v="-21.694171099999998"/>
    <n v="-63.561431900000002"/>
    <s v="exact"/>
    <s v="Yaguacua"/>
    <m/>
    <m/>
    <s v="Yacuíba"/>
    <x v="1"/>
    <s v="Latin America and the Caribbean"/>
    <m/>
    <m/>
    <m/>
    <m/>
    <m/>
    <m/>
    <s v="1069603"/>
    <s v="1276649, 1276650, 1300421"/>
    <s v="L406475"/>
    <s v="G410157"/>
  </r>
  <r>
    <s v="https://gem.wiki/Del_Sur_power_station"/>
    <x v="38"/>
    <s v="Del Sur power station"/>
    <s v="Termoeléctrica del Sur"/>
    <s v="CCSUR40"/>
    <s v="NG"/>
    <n v="120"/>
    <x v="0"/>
    <x v="0"/>
    <s v="not found"/>
    <s v="not found"/>
    <s v="not found"/>
    <s v="N"/>
    <x v="0"/>
    <m/>
    <m/>
    <s v="ENDE Andina SAM"/>
    <n v="-21.694171099999998"/>
    <n v="-63.561431900000002"/>
    <s v="exact"/>
    <s v="Yaguacua"/>
    <m/>
    <m/>
    <s v="Yacuíba"/>
    <x v="1"/>
    <s v="Latin America and the Caribbean"/>
    <m/>
    <m/>
    <m/>
    <m/>
    <m/>
    <m/>
    <s v="1069603"/>
    <s v="1276651, 1276652, 1276653"/>
    <s v="L406475"/>
    <s v="G410163"/>
  </r>
  <r>
    <s v="https://gem.wiki/El_Alto_power_station"/>
    <x v="38"/>
    <s v="El Alto power station"/>
    <s v="Central Termoeléctrica El Alto"/>
    <s v="ALT02"/>
    <s v="NG"/>
    <n v="53"/>
    <x v="0"/>
    <x v="1"/>
    <s v="not found"/>
    <s v="not found"/>
    <s v="not found"/>
    <s v="N"/>
    <x v="22"/>
    <m/>
    <m/>
    <s v="ENDE Valle Hermoso SA"/>
    <n v="-16.565300000000001"/>
    <n v="-68.181100000000001"/>
    <s v="exact"/>
    <s v="El Alto"/>
    <m/>
    <m/>
    <s v="Pedro Domingo Murillo"/>
    <x v="1"/>
    <s v="Latin America and the Caribbean"/>
    <s v="WRI: GEODB0044735"/>
    <m/>
    <s v="El Kenko"/>
    <m/>
    <m/>
    <m/>
    <s v="1089284"/>
    <n v="1240846"/>
    <s v="L406478"/>
    <s v="G406839"/>
  </r>
  <r>
    <s v="https://gem.wiki/Entre_Ríos_power_station"/>
    <x v="38"/>
    <s v="Entre Ríos power station"/>
    <s v="Termoeléctrica de Entre Ríos"/>
    <s v="CCERI30"/>
    <s v="NG"/>
    <n v="160"/>
    <x v="0"/>
    <x v="0"/>
    <s v="not found"/>
    <s v="not found"/>
    <s v="not found"/>
    <s v="N"/>
    <x v="0"/>
    <m/>
    <m/>
    <s v="ENDE Andina SAM"/>
    <n v="-17.2006929"/>
    <n v="-64.521231599999993"/>
    <s v="exact"/>
    <s v="Entre Ríos"/>
    <m/>
    <m/>
    <s v="Cochabamba"/>
    <x v="1"/>
    <s v="Latin America and the Caribbean"/>
    <s v="WRI: GEODB0044720"/>
    <m/>
    <m/>
    <m/>
    <m/>
    <m/>
    <s v="1086207"/>
    <s v="1233228, 1233229, 1233230, 1233231, 1276665"/>
    <s v="L406477"/>
    <s v="G406838"/>
  </r>
  <r>
    <s v="https://gem.wiki/Entre_Ríos_power_station"/>
    <x v="38"/>
    <s v="Entre Ríos power station"/>
    <s v="Termoeléctrica de Entre Ríos"/>
    <s v="CCERI40"/>
    <s v="NG"/>
    <n v="160"/>
    <x v="0"/>
    <x v="0"/>
    <s v="not found"/>
    <s v="not found"/>
    <s v="not found"/>
    <s v="N"/>
    <x v="0"/>
    <m/>
    <m/>
    <s v="ENDE Andina SAM"/>
    <n v="-17.2006929"/>
    <n v="-64.521231599999993"/>
    <s v="exact"/>
    <s v="Entre Ríos"/>
    <m/>
    <m/>
    <s v="Cochabamba"/>
    <x v="1"/>
    <s v="Latin America and the Caribbean"/>
    <s v="WRI: GEODB0044720"/>
    <m/>
    <m/>
    <m/>
    <m/>
    <m/>
    <s v="1086207"/>
    <s v="1276667, 1276668, 1276669, 1276671"/>
    <s v="L406477"/>
    <s v="G410162"/>
  </r>
  <r>
    <s v="https://gem.wiki/Entre_Ríos_power_station"/>
    <x v="38"/>
    <s v="Entre Ríos power station"/>
    <s v="Termoeléctrica de Entre Ríos"/>
    <s v="CCERI50"/>
    <s v="NG"/>
    <n v="160"/>
    <x v="0"/>
    <x v="0"/>
    <s v="not found"/>
    <s v="not found"/>
    <s v="not found"/>
    <s v="N"/>
    <x v="30"/>
    <m/>
    <m/>
    <s v="ENDE Andina SAM"/>
    <n v="-17.2006929"/>
    <n v="-64.521231599999993"/>
    <s v="exact"/>
    <s v="Entre Ríos"/>
    <m/>
    <m/>
    <s v="Cochabamba"/>
    <x v="1"/>
    <s v="Latin America and the Caribbean"/>
    <s v="WRI: GEODB0044720"/>
    <m/>
    <m/>
    <m/>
    <m/>
    <m/>
    <s v="1086207"/>
    <s v="1276670, 1276672, 1276673"/>
    <s v="L406477"/>
    <s v="G410161"/>
  </r>
  <r>
    <s v="https://gem.wiki/Guaracachi_power_station"/>
    <x v="38"/>
    <s v="Guaracachi power station"/>
    <s v="Central Eléctrica Guaracachi"/>
    <s v="CC (GCH-9, GCH-10, GCH-12)"/>
    <s v="NG"/>
    <n v="207"/>
    <x v="0"/>
    <x v="0"/>
    <s v="not found"/>
    <s v="not found"/>
    <s v="not found"/>
    <s v="N"/>
    <x v="39"/>
    <m/>
    <m/>
    <s v="ENDE Guaracachi"/>
    <n v="-17.787500000000001"/>
    <n v="-63.152099999999997"/>
    <s v="exact"/>
    <s v="Santa Cruz de la Sierra"/>
    <m/>
    <m/>
    <s v="Santa Cruz"/>
    <x v="1"/>
    <s v="Latin America and the Caribbean"/>
    <m/>
    <m/>
    <m/>
    <m/>
    <m/>
    <m/>
    <s v="1015891"/>
    <s v="1164694, 1203520, 1198118"/>
    <s v="L406476"/>
    <s v="G406836"/>
  </r>
  <r>
    <s v="https://gem.wiki/Guaracachi_power_station"/>
    <x v="38"/>
    <s v="Guaracachi power station"/>
    <s v="Central Eléctrica Guaracachi"/>
    <s v="GCH-11"/>
    <s v="NG"/>
    <n v="62"/>
    <x v="0"/>
    <x v="1"/>
    <s v="not found"/>
    <s v="not found"/>
    <s v="not found"/>
    <s v="N"/>
    <x v="14"/>
    <m/>
    <m/>
    <s v="ENDE Guaracachi"/>
    <n v="-17.787500000000001"/>
    <n v="-63.152099999999997"/>
    <s v="exact"/>
    <s v="Santa Cruz de la Sierra"/>
    <m/>
    <m/>
    <s v="Santa Cruz"/>
    <x v="1"/>
    <s v="Latin America and the Caribbean"/>
    <s v="WRI: GEODB0042663"/>
    <m/>
    <m/>
    <m/>
    <m/>
    <m/>
    <s v="1015891"/>
    <s v="not found"/>
    <s v="L406476"/>
    <s v="G406837"/>
  </r>
  <r>
    <s v="https://gem.wiki/Warnes_power_station"/>
    <x v="38"/>
    <s v="Warnes power station"/>
    <s v="Termoeléctrica de Warnes"/>
    <s v="CCWAR10"/>
    <s v="NG"/>
    <n v="120"/>
    <x v="0"/>
    <x v="0"/>
    <s v="not found"/>
    <s v="not found"/>
    <s v="not found"/>
    <s v="N"/>
    <x v="6"/>
    <m/>
    <m/>
    <s v="ENDE Andina SAM"/>
    <n v="-17.535229699999999"/>
    <n v="-63.1467843"/>
    <s v="exact"/>
    <s v="Warnes"/>
    <m/>
    <m/>
    <s v="Santa Cruz"/>
    <x v="1"/>
    <s v="Latin America and the Caribbean"/>
    <m/>
    <m/>
    <m/>
    <m/>
    <m/>
    <m/>
    <s v="1108511"/>
    <s v="1269993, 1269994, 1276658"/>
    <s v="L406480"/>
    <s v="G406832"/>
  </r>
  <r>
    <s v="https://gem.wiki/Warnes_power_station"/>
    <x v="38"/>
    <s v="Warnes power station"/>
    <s v="Termoeléctrica de Warnes"/>
    <s v="CCWAR20"/>
    <s v="NG"/>
    <n v="120"/>
    <x v="0"/>
    <x v="0"/>
    <s v="not found"/>
    <s v="not found"/>
    <s v="not found"/>
    <s v="N"/>
    <x v="30"/>
    <m/>
    <m/>
    <s v="ENDE Andina SAM"/>
    <n v="-17.535229699999999"/>
    <n v="-63.1467843"/>
    <s v="exact"/>
    <s v="Warnes"/>
    <m/>
    <m/>
    <s v="Santa Cruz"/>
    <x v="1"/>
    <s v="Latin America and the Caribbean"/>
    <m/>
    <m/>
    <m/>
    <m/>
    <m/>
    <m/>
    <s v="1108511"/>
    <s v="1269995, 1269996, 1276662"/>
    <s v="L406480"/>
    <s v="G410160"/>
  </r>
  <r>
    <s v="https://gem.wiki/Warnes_power_station"/>
    <x v="38"/>
    <s v="Warnes power station"/>
    <s v="Termoeléctrica de Warnes"/>
    <s v="CCWAR30"/>
    <s v="NG"/>
    <n v="120"/>
    <x v="0"/>
    <x v="0"/>
    <s v="not found"/>
    <s v="not found"/>
    <s v="not found"/>
    <s v="N"/>
    <x v="0"/>
    <m/>
    <m/>
    <s v="ENDE Andina SAM"/>
    <n v="-17.535229699999999"/>
    <n v="-63.1467843"/>
    <s v="exact"/>
    <s v="Warnes"/>
    <m/>
    <m/>
    <s v="Santa Cruz"/>
    <x v="1"/>
    <s v="Latin America and the Caribbean"/>
    <m/>
    <m/>
    <m/>
    <m/>
    <m/>
    <m/>
    <s v="1108511"/>
    <s v="1276657, 1276659, 1276663"/>
    <s v="L406480"/>
    <s v="G410159"/>
  </r>
  <r>
    <s v="https://gem.wiki/Warnes_power_station"/>
    <x v="38"/>
    <s v="Warnes power station"/>
    <s v="Termoeléctrica de Warnes"/>
    <s v="CCWAR40"/>
    <s v="NG"/>
    <n v="120"/>
    <x v="0"/>
    <x v="0"/>
    <s v="not found"/>
    <s v="not found"/>
    <s v="not found"/>
    <s v="N"/>
    <x v="0"/>
    <m/>
    <m/>
    <s v="ENDE Andina SAM"/>
    <n v="-17.535229699999999"/>
    <n v="-63.1467843"/>
    <s v="exact"/>
    <s v="Warnes"/>
    <m/>
    <m/>
    <s v="Santa Cruz"/>
    <x v="1"/>
    <s v="Latin America and the Caribbean"/>
    <m/>
    <m/>
    <m/>
    <m/>
    <m/>
    <m/>
    <s v="1108511"/>
    <s v="1276660, 1276661, 1276664"/>
    <s v="L406480"/>
    <s v="G410158"/>
  </r>
  <r>
    <s v="https://gem.wiki/Amapá_Power_I_power_station"/>
    <x v="39"/>
    <s v="Amapá Power I power station"/>
    <s v="Usina Termelétrica Amapá Power I"/>
    <s v="I"/>
    <s v="NG"/>
    <n v="300"/>
    <x v="3"/>
    <x v="5"/>
    <s v="not found"/>
    <s v="not found"/>
    <s v="not found"/>
    <s v="N"/>
    <x v="43"/>
    <m/>
    <m/>
    <s v="BEP-Brazilian Energy Participações SA"/>
    <n v="-6.2593999999999997E-2"/>
    <n v="-51.204774999999998"/>
    <s v="approximate"/>
    <s v="Macapá"/>
    <m/>
    <m/>
    <s v="Amapá"/>
    <x v="1"/>
    <s v="Latin America and the Caribbean"/>
    <m/>
    <m/>
    <m/>
    <m/>
    <m/>
    <m/>
    <s v="not found"/>
    <s v="not found"/>
    <s v="L407951"/>
    <s v="G410868"/>
  </r>
  <r>
    <s v="https://gem.wiki/Amapá_Power_II_power_station"/>
    <x v="39"/>
    <s v="Amapá Power II power station"/>
    <s v="Usina Termelétrica Amapá Power II"/>
    <s v="II"/>
    <s v="NG"/>
    <n v="300"/>
    <x v="3"/>
    <x v="0"/>
    <s v="not found"/>
    <s v="not found"/>
    <s v="not found"/>
    <s v="N"/>
    <x v="43"/>
    <m/>
    <m/>
    <s v="Evolution Power Partners SA"/>
    <n v="-6.2809000000000004E-2"/>
    <n v="-51.204872000000002"/>
    <s v="approximate"/>
    <s v="Macapá"/>
    <m/>
    <m/>
    <s v="Amapá"/>
    <x v="1"/>
    <s v="Latin America and the Caribbean"/>
    <m/>
    <m/>
    <m/>
    <m/>
    <m/>
    <m/>
    <s v="not found"/>
    <s v="not found"/>
    <s v="L407953"/>
    <s v="G410867"/>
  </r>
  <r>
    <s v="https://gem.wiki/Amapá_Power_III_power_station"/>
    <x v="39"/>
    <s v="Amapá Power III power station"/>
    <s v="Usina Termelétrica Amapá Power III"/>
    <s v="III"/>
    <s v="NG"/>
    <n v="300"/>
    <x v="3"/>
    <x v="0"/>
    <s v="not found"/>
    <s v="not found"/>
    <s v="not found"/>
    <s v="N"/>
    <x v="43"/>
    <m/>
    <m/>
    <s v="Evolution Power Partners SA"/>
    <n v="-6.3013E-2"/>
    <n v="-51.205012000000004"/>
    <s v="approximate"/>
    <s v="Macapá"/>
    <m/>
    <m/>
    <s v="Amapá"/>
    <x v="1"/>
    <s v="Latin America and the Caribbean"/>
    <m/>
    <m/>
    <m/>
    <m/>
    <m/>
    <m/>
    <s v="not found"/>
    <s v="not found"/>
    <s v="L407952"/>
    <s v="G410866"/>
  </r>
  <r>
    <s v="https://www.gem.wiki/Aparecida_power_station"/>
    <x v="39"/>
    <s v="Aparecida power station"/>
    <s v="Usina Termelétrica Aparecida"/>
    <s v="I-1"/>
    <s v="NG"/>
    <n v="40"/>
    <x v="0"/>
    <x v="1"/>
    <s v="not found"/>
    <s v="not found"/>
    <s v="not found"/>
    <s v="N"/>
    <x v="44"/>
    <m/>
    <m/>
    <s v="Eletronorte (Centrais Elétricas do Norte do Brasil SA)"/>
    <n v="-3.12977675"/>
    <n v="-60.03278281"/>
    <s v="exact"/>
    <s v="Manaus"/>
    <m/>
    <m/>
    <s v="Amazonas"/>
    <x v="1"/>
    <s v="Latin America and the Caribbean"/>
    <m/>
    <m/>
    <m/>
    <m/>
    <m/>
    <m/>
    <s v="1011756"/>
    <n v="1151656"/>
    <s v="L408507"/>
    <s v="G412229"/>
  </r>
  <r>
    <s v="https://www.gem.wiki/Aparecida_power_station"/>
    <x v="39"/>
    <s v="Aparecida power station"/>
    <s v="Usina Termelétrica Aparecida"/>
    <s v="I-2"/>
    <s v="NG"/>
    <n v="40"/>
    <x v="0"/>
    <x v="1"/>
    <s v="not found"/>
    <s v="not found"/>
    <s v="not found"/>
    <s v="N"/>
    <x v="44"/>
    <m/>
    <m/>
    <s v="Eletronorte (Centrais Elétricas do Norte do Brasil SA)"/>
    <n v="-3.12977675"/>
    <n v="-60.03278281"/>
    <s v="exact"/>
    <s v="Manaus"/>
    <m/>
    <m/>
    <s v="Amazonas"/>
    <x v="1"/>
    <s v="Latin America and the Caribbean"/>
    <m/>
    <m/>
    <m/>
    <m/>
    <m/>
    <m/>
    <s v="1011756"/>
    <n v="1151657"/>
    <s v="L408507"/>
    <s v="G412228"/>
  </r>
  <r>
    <s v="https://www.gem.wiki/Aparecida_power_station"/>
    <x v="39"/>
    <s v="Aparecida power station"/>
    <s v="Usina Termelétrica Aparecida"/>
    <s v="II-1"/>
    <s v="NG"/>
    <n v="43"/>
    <x v="0"/>
    <x v="1"/>
    <s v="not found"/>
    <s v="not found"/>
    <s v="not found"/>
    <s v="N"/>
    <x v="44"/>
    <m/>
    <m/>
    <s v="Eletronorte (Centrais Elétricas do Norte do Brasil SA)"/>
    <n v="-3.12977675"/>
    <n v="-60.03278281"/>
    <s v="exact"/>
    <s v="Manaus"/>
    <m/>
    <m/>
    <s v="Amazonas"/>
    <x v="1"/>
    <s v="Latin America and the Caribbean"/>
    <m/>
    <m/>
    <m/>
    <m/>
    <m/>
    <m/>
    <s v="1011756"/>
    <n v="1102458"/>
    <s v="L408507"/>
    <s v="G412227"/>
  </r>
  <r>
    <s v="https://www.gem.wiki/Aparecida_power_station"/>
    <x v="39"/>
    <s v="Aparecida power station"/>
    <s v="Usina Termelétrica Aparecida"/>
    <s v="II-2"/>
    <s v="NG"/>
    <n v="43"/>
    <x v="0"/>
    <x v="1"/>
    <s v="not found"/>
    <s v="not found"/>
    <s v="not found"/>
    <s v="N"/>
    <x v="44"/>
    <m/>
    <m/>
    <s v="Eletronorte (Centrais Elétricas do Norte do Brasil SA)"/>
    <n v="-3.12977675"/>
    <n v="-60.03278281"/>
    <s v="exact"/>
    <s v="Manaus"/>
    <m/>
    <m/>
    <s v="Amazonas"/>
    <x v="1"/>
    <s v="Latin America and the Caribbean"/>
    <m/>
    <m/>
    <m/>
    <m/>
    <m/>
    <m/>
    <s v="1011756"/>
    <n v="1102459"/>
    <s v="L408507"/>
    <s v="G412226"/>
  </r>
  <r>
    <s v="https://www.gem.wiki/Apoena_power_station"/>
    <x v="39"/>
    <s v="Apoena power station"/>
    <s v="Usina Termelétrica Apoena"/>
    <s v="1"/>
    <s v="HFO"/>
    <n v="148"/>
    <x v="0"/>
    <x v="4"/>
    <s v="not found"/>
    <s v="not found"/>
    <s v="not found"/>
    <s v="N"/>
    <x v="9"/>
    <m/>
    <m/>
    <s v="Sao Francisco Energia S.A."/>
    <n v="-12.698816949999999"/>
    <n v="-38.325740000000003"/>
    <s v="exact"/>
    <s v="Camaçari"/>
    <m/>
    <m/>
    <s v="Bahia"/>
    <x v="1"/>
    <s v="Latin America and the Caribbean"/>
    <m/>
    <m/>
    <s v="Muricy, Camaçari Muricy I"/>
    <m/>
    <m/>
    <m/>
    <s v="1129527"/>
    <n v="1300366"/>
    <s v="L408531"/>
    <s v="G412225"/>
  </r>
  <r>
    <s v="https://gem.wiki/Araucária_power_station"/>
    <x v="39"/>
    <s v="Araucária power station"/>
    <s v="Usina Elétrica a Gás de Araucária"/>
    <s v="1"/>
    <s v="NG"/>
    <n v="484"/>
    <x v="0"/>
    <x v="0"/>
    <s v="not found"/>
    <s v="not found"/>
    <s v="not found"/>
    <s v="N"/>
    <x v="10"/>
    <m/>
    <m/>
    <s v="U.E.G Araucária Ltda."/>
    <n v="-25.588687"/>
    <n v="-49.354700999999999"/>
    <s v="exact"/>
    <s v="Araucária"/>
    <m/>
    <m/>
    <s v="Paraná"/>
    <x v="1"/>
    <s v="Latin America and the Caribbean"/>
    <m/>
    <m/>
    <s v="Termoaraucaria"/>
    <m/>
    <m/>
    <m/>
    <s v="1041431"/>
    <s v="1161568, 1171775, 1171776"/>
    <s v="L406485"/>
    <s v="G406831"/>
  </r>
  <r>
    <s v="https://gem.wiki/Atiaia_I_power_station"/>
    <x v="39"/>
    <s v="Atiaia I power station"/>
    <s v="Usina Termelétrica Atiaia I"/>
    <s v="1"/>
    <s v="NG"/>
    <n v="300"/>
    <x v="3"/>
    <x v="5"/>
    <s v="not found"/>
    <s v="not found"/>
    <s v="not found"/>
    <s v="N"/>
    <x v="43"/>
    <m/>
    <m/>
    <s v="Ponte Nova Energia"/>
    <n v="-5.0716260000000002"/>
    <n v="-42.799762000000001"/>
    <s v="approximate"/>
    <s v="Teresina"/>
    <m/>
    <m/>
    <s v="Piauí"/>
    <x v="1"/>
    <s v="Latin America and the Caribbean"/>
    <m/>
    <m/>
    <m/>
    <m/>
    <m/>
    <m/>
    <s v="not found"/>
    <s v="not found"/>
    <s v="L407955"/>
    <s v="G410865"/>
  </r>
  <r>
    <s v="https://gem.wiki/Atlântico_Sul_Energia_power_station"/>
    <x v="39"/>
    <s v="Atlântico Sul Energia power station"/>
    <s v="Usina Termelétrica Atlântico Sul Energia"/>
    <s v="1"/>
    <s v="NG"/>
    <n v="608"/>
    <x v="3"/>
    <x v="5"/>
    <s v="not found"/>
    <s v="not found"/>
    <s v="not found"/>
    <s v="N"/>
    <x v="43"/>
    <m/>
    <m/>
    <s v="Atlântico Sul Energia Térmica SPE Ltda"/>
    <n v="-8.3659269999999992"/>
    <n v="-34.969101000000002"/>
    <s v="approximate"/>
    <s v="Ipojuca"/>
    <m/>
    <m/>
    <s v="Pernambuco"/>
    <x v="1"/>
    <s v="Latin America and the Caribbean"/>
    <m/>
    <m/>
    <m/>
    <m/>
    <m/>
    <m/>
    <s v="not found"/>
    <s v="not found"/>
    <s v="L407954"/>
    <s v="G410864"/>
  </r>
  <r>
    <s v="https://gem.wiki/Atlântico_Sul_Energia_power_station"/>
    <x v="39"/>
    <s v="Atlântico Sul Energia power station"/>
    <s v="Usina Termelétrica Atlântico Sul Energia"/>
    <s v="2"/>
    <s v="NG"/>
    <n v="608"/>
    <x v="3"/>
    <x v="5"/>
    <s v="not found"/>
    <s v="not found"/>
    <s v="not found"/>
    <s v="N"/>
    <x v="43"/>
    <m/>
    <m/>
    <s v="Atlântico Sul Energia Térmica SPE Ltda"/>
    <n v="-8.3659269999999992"/>
    <n v="-34.969101000000002"/>
    <s v="approximate"/>
    <s v="Ipojuca"/>
    <m/>
    <m/>
    <s v="Pernambuco"/>
    <x v="1"/>
    <s v="Latin America and the Caribbean"/>
    <m/>
    <m/>
    <m/>
    <m/>
    <m/>
    <m/>
    <s v="not found"/>
    <s v="not found"/>
    <s v="L407954"/>
    <s v="G410863"/>
  </r>
  <r>
    <s v="https://gem.wiki/Aureliano_Chaves_power_station"/>
    <x v="39"/>
    <s v="Aureliano Chaves power station"/>
    <s v="Usina Termelétrica Aureliano Chaves"/>
    <s v="1"/>
    <s v="NG/LNG"/>
    <n v="226"/>
    <x v="0"/>
    <x v="0"/>
    <s v="not found"/>
    <s v="not found"/>
    <s v="not found"/>
    <s v="N"/>
    <x v="10"/>
    <m/>
    <m/>
    <s v="Petróleo Brasileiro S.A. (Petrobras)"/>
    <n v="-19.989700500000001"/>
    <n v="-44.098379299999998"/>
    <s v="exact"/>
    <s v="Ibirité"/>
    <m/>
    <m/>
    <s v="Minas Gerais"/>
    <x v="1"/>
    <s v="Latin America and the Caribbean"/>
    <m/>
    <m/>
    <s v="Ibirité"/>
    <m/>
    <m/>
    <m/>
    <s v="1025432"/>
    <s v="1116020, 1175799"/>
    <s v="L406484"/>
    <s v="G406830"/>
  </r>
  <r>
    <s v="https://gem.wiki/Azul%C3%A3o_power_station"/>
    <x v="39"/>
    <s v="Azulão power station"/>
    <s v="Usina Termelétrica Azulão"/>
    <s v="1-I"/>
    <s v="NG"/>
    <n v="360"/>
    <x v="2"/>
    <x v="1"/>
    <s v="not found"/>
    <s v="not found"/>
    <s v="not found"/>
    <s v="N"/>
    <x v="54"/>
    <m/>
    <m/>
    <s v="Azulão Geração de Energia S.A."/>
    <n v="-2.7438159999999998"/>
    <n v="-58.180233999999999"/>
    <s v="approximate"/>
    <s v="Campo de Azulão"/>
    <m/>
    <m/>
    <s v="Amazonas"/>
    <x v="1"/>
    <s v="Latin America and the Caribbean"/>
    <m/>
    <m/>
    <m/>
    <m/>
    <m/>
    <m/>
    <s v="not found"/>
    <s v="not found"/>
    <s v="L407962"/>
    <s v="G410862"/>
  </r>
  <r>
    <s v="https://gem.wiki/Azul%C3%A3o_power_station"/>
    <x v="39"/>
    <s v="Azulão power station"/>
    <s v="Usina Termelétrica Azulão"/>
    <s v="1-V"/>
    <s v="NG"/>
    <n v="230"/>
    <x v="3"/>
    <x v="3"/>
    <s v="not found"/>
    <s v="not found"/>
    <s v="not found"/>
    <s v="N"/>
    <x v="43"/>
    <m/>
    <m/>
    <s v="Azulão Geração de Energia S.A."/>
    <n v="-2.7438159999999998"/>
    <n v="-58.180233999999999"/>
    <s v="approximate"/>
    <s v="Campo de Azulão"/>
    <m/>
    <m/>
    <s v="Amazonas"/>
    <x v="1"/>
    <s v="Latin America and the Caribbean"/>
    <m/>
    <m/>
    <m/>
    <m/>
    <m/>
    <m/>
    <s v="not found"/>
    <s v="not found"/>
    <s v="L407962"/>
    <s v="G410861"/>
  </r>
  <r>
    <s v="https://gem.wiki/Azul%C3%A3o_power_station"/>
    <x v="39"/>
    <s v="Azulão power station"/>
    <s v="Usina Termelétrica Azulão"/>
    <s v="2-II-IV"/>
    <s v="NG"/>
    <n v="590"/>
    <x v="2"/>
    <x v="0"/>
    <s v="not found"/>
    <s v="not found"/>
    <s v="not found"/>
    <s v="N"/>
    <x v="54"/>
    <m/>
    <m/>
    <s v="Sparta"/>
    <n v="-2.7438159999999998"/>
    <n v="-58.180233999999999"/>
    <s v="approximate"/>
    <s v="Campo de Azulão"/>
    <m/>
    <m/>
    <s v="Amazonas"/>
    <x v="1"/>
    <s v="Latin America and the Caribbean"/>
    <m/>
    <m/>
    <m/>
    <m/>
    <m/>
    <m/>
    <s v="not found"/>
    <s v="not found"/>
    <s v="L407962"/>
    <s v="G410860"/>
  </r>
  <r>
    <s v="https://gem.wiki/BEP_TGLA_power_station"/>
    <x v="39"/>
    <s v="BEP TGLA power station"/>
    <s v="Usina Termelétrica BEP TGLA"/>
    <s v="1"/>
    <s v="NG"/>
    <n v="288"/>
    <x v="3"/>
    <x v="5"/>
    <s v="not found"/>
    <s v="not found"/>
    <s v="not found"/>
    <s v="N"/>
    <x v="43"/>
    <m/>
    <m/>
    <s v="BEP-Brazilian Energy Participações SA"/>
    <n v="-1.4538000000000001E-2"/>
    <n v="-51.207220999999997"/>
    <s v="approximate"/>
    <s v="Santana"/>
    <m/>
    <m/>
    <s v="Amapá"/>
    <x v="1"/>
    <s v="Latin America and the Caribbean"/>
    <m/>
    <m/>
    <m/>
    <m/>
    <m/>
    <m/>
    <s v="not found"/>
    <s v="not found"/>
    <s v="L407959"/>
    <s v="G410849"/>
  </r>
  <r>
    <s v="https://gem.wiki/Baixada_Fluminense_power_station"/>
    <x v="39"/>
    <s v="Baixada Fluminense power station"/>
    <s v="Usina Termelétrica Baixada Fluminense"/>
    <s v="1"/>
    <s v="NG"/>
    <n v="530"/>
    <x v="0"/>
    <x v="0"/>
    <s v="not found"/>
    <s v="not found"/>
    <s v="not found"/>
    <s v="N"/>
    <x v="2"/>
    <m/>
    <m/>
    <s v="Petróleo Brasileiro S.A. (Petrobras)"/>
    <n v="-22.723437000000001"/>
    <n v="-43.642327000000002"/>
    <s v="exact"/>
    <s v="Seropédica"/>
    <m/>
    <m/>
    <s v="Rio de Janeiro"/>
    <x v="1"/>
    <s v="Latin America and the Caribbean"/>
    <m/>
    <m/>
    <m/>
    <m/>
    <m/>
    <m/>
    <s v="1089210"/>
    <s v="1238846, 1238847, 1238848"/>
    <s v="L406483"/>
    <s v="G406829"/>
  </r>
  <r>
    <s v="https://gem.wiki/Barbosa_Lima_Sobrinho_power_station"/>
    <x v="39"/>
    <s v="Barbosa Lima Sobrinho power station"/>
    <s v="Usina Termelétrica Barbosa Lima Sobrinho"/>
    <s v="1"/>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2081"/>
    <s v="L406482"/>
    <s v="G410859"/>
  </r>
  <r>
    <s v="https://gem.wiki/Barbosa_Lima_Sobrinho_power_station"/>
    <x v="39"/>
    <s v="Barbosa Lima Sobrinho power station"/>
    <s v="Usina Termelétrica Barbosa Lima Sobrinho"/>
    <s v="2"/>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18"/>
    <s v="L406482"/>
    <s v="G410858"/>
  </r>
  <r>
    <s v="https://gem.wiki/Barbosa_Lima_Sobrinho_power_station"/>
    <x v="39"/>
    <s v="Barbosa Lima Sobrinho power station"/>
    <s v="Usina Termelétrica Barbosa Lima Sobrinho"/>
    <s v="3"/>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19"/>
    <s v="L406482"/>
    <s v="G410857"/>
  </r>
  <r>
    <s v="https://gem.wiki/Barbosa_Lima_Sobrinho_power_station"/>
    <x v="39"/>
    <s v="Barbosa Lima Sobrinho power station"/>
    <s v="Usina Termelétrica Barbosa Lima Sobrinho"/>
    <s v="4"/>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20"/>
    <s v="L406482"/>
    <s v="G410856"/>
  </r>
  <r>
    <s v="https://gem.wiki/Barbosa_Lima_Sobrinho_power_station"/>
    <x v="39"/>
    <s v="Barbosa Lima Sobrinho power station"/>
    <s v="Usina Termelétrica Barbosa Lima Sobrinho"/>
    <s v="5"/>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21"/>
    <s v="L406482"/>
    <s v="G410855"/>
  </r>
  <r>
    <s v="https://gem.wiki/Barbosa_Lima_Sobrinho_power_station"/>
    <x v="39"/>
    <s v="Barbosa Lima Sobrinho power station"/>
    <s v="Usina Termelétrica Barbosa Lima Sobrinho"/>
    <s v="6"/>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22"/>
    <s v="L406482"/>
    <s v="G410854"/>
  </r>
  <r>
    <s v="https://gem.wiki/Barbosa_Lima_Sobrinho_power_station"/>
    <x v="39"/>
    <s v="Barbosa Lima Sobrinho power station"/>
    <s v="Usina Termelétrica Barbosa Lima Sobrinho"/>
    <s v="7"/>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23"/>
    <s v="L406482"/>
    <s v="G410853"/>
  </r>
  <r>
    <s v="https://gem.wiki/Barbosa_Lima_Sobrinho_power_station"/>
    <x v="39"/>
    <s v="Barbosa Lima Sobrinho power station"/>
    <s v="Usina Termelétrica Barbosa Lima Sobrinho"/>
    <s v="8"/>
    <s v="NG"/>
    <n v="48.2"/>
    <x v="0"/>
    <x v="1"/>
    <s v="not found"/>
    <s v="not found"/>
    <s v="not found"/>
    <s v="N"/>
    <x v="11"/>
    <m/>
    <m/>
    <s v="Petróleo Brasileiro S.A. (Petrobras)"/>
    <n v="-22.720034999999999"/>
    <n v="-43.649058699999998"/>
    <s v="exact"/>
    <s v="Seropédica"/>
    <m/>
    <m/>
    <s v="Rio de Janeiro"/>
    <x v="1"/>
    <s v="Latin America and the Caribbean"/>
    <m/>
    <m/>
    <s v="Seropédica, Eletrobolt"/>
    <m/>
    <m/>
    <m/>
    <s v="1049892"/>
    <n v="1173924"/>
    <s v="L406482"/>
    <s v="G410852"/>
  </r>
  <r>
    <s v="https://gem.wiki/Belém_power_station"/>
    <x v="39"/>
    <s v="Belém power station"/>
    <s v="Usina Termelétrica Belém"/>
    <s v="I"/>
    <s v="NG"/>
    <n v="150"/>
    <x v="3"/>
    <x v="0"/>
    <s v="not found"/>
    <s v="not found"/>
    <s v="not found"/>
    <s v="N"/>
    <x v="43"/>
    <m/>
    <m/>
    <s v="Atem Distribuidora de Petróleo SA"/>
    <n v="-1.401894"/>
    <n v="-48.493167"/>
    <s v="approximate"/>
    <s v="Belém"/>
    <m/>
    <m/>
    <s v="Pará"/>
    <x v="1"/>
    <s v="Latin America and the Caribbean"/>
    <m/>
    <m/>
    <m/>
    <m/>
    <m/>
    <m/>
    <s v="not found"/>
    <s v="not found"/>
    <s v="L407961"/>
    <s v="G410851"/>
  </r>
  <r>
    <s v="https://gem.wiki/Belém_power_station"/>
    <x v="39"/>
    <s v="Belém power station"/>
    <s v="Usina Termelétrica Belém"/>
    <s v="II"/>
    <s v="NG"/>
    <n v="150"/>
    <x v="3"/>
    <x v="0"/>
    <s v="not found"/>
    <s v="not found"/>
    <s v="not found"/>
    <s v="N"/>
    <x v="43"/>
    <m/>
    <m/>
    <s v="Atem Distribuidora de Petróleo SA"/>
    <n v="-1.401894"/>
    <n v="-48.493167"/>
    <s v="approximate"/>
    <s v="Belém"/>
    <m/>
    <m/>
    <s v="Pará"/>
    <x v="1"/>
    <s v="Latin America and the Caribbean"/>
    <m/>
    <m/>
    <m/>
    <m/>
    <m/>
    <m/>
    <s v="not found"/>
    <s v="not found"/>
    <s v="L407961"/>
    <s v="G410850"/>
  </r>
  <r>
    <s v="https://www.gem.wiki/Camaçari_Muricy_II_power_plant"/>
    <x v="39"/>
    <s v="Camaçari Muricy II power plant"/>
    <s v="Usina Termelétrica Camaçari Muricy II"/>
    <s v="1"/>
    <s v="D"/>
    <n v="142.80000000000001"/>
    <x v="2"/>
    <x v="4"/>
    <s v="not found"/>
    <s v="not found"/>
    <s v="not found"/>
    <s v="N"/>
    <x v="45"/>
    <m/>
    <m/>
    <s v="CH4 Energia Ltda"/>
    <n v="-12.6561"/>
    <n v="-38.299900000000001"/>
    <s v="exact"/>
    <s v="Dias D’Ávila"/>
    <m/>
    <m/>
    <s v="Bahia"/>
    <x v="1"/>
    <s v="Latin America and the Caribbean"/>
    <m/>
    <m/>
    <m/>
    <m/>
    <m/>
    <m/>
    <s v="1071341"/>
    <n v="1207285"/>
    <s v="L408529"/>
    <s v="G412223"/>
  </r>
  <r>
    <s v="https://www.gem.wiki/Campina_Grande_power_plant"/>
    <x v="39"/>
    <s v="Campina Grande power plant"/>
    <s v="Usina Termelétrica Campina Grande"/>
    <s v="1"/>
    <s v="HFO"/>
    <n v="175"/>
    <x v="0"/>
    <x v="4"/>
    <s v="not found"/>
    <s v="not found"/>
    <s v="not found"/>
    <s v="N"/>
    <x v="17"/>
    <m/>
    <m/>
    <s v="Borborema Energetica S.A."/>
    <n v="-7.2930461438353698"/>
    <n v="-35.908663775008598"/>
    <s v="exact"/>
    <s v="Campina Grande"/>
    <m/>
    <m/>
    <s v="Paraíba"/>
    <x v="1"/>
    <s v="Latin America and the Caribbean"/>
    <m/>
    <m/>
    <m/>
    <m/>
    <m/>
    <m/>
    <s v="1072872"/>
    <n v="1210094"/>
    <s v="L408528"/>
    <s v="G412222"/>
  </r>
  <r>
    <s v="https://gem.wiki/Canindé_Energias_power_station"/>
    <x v="39"/>
    <s v="Canindé Energias power station"/>
    <s v="Usina Termelétrica Canindé Energias"/>
    <s v="1"/>
    <s v="NG"/>
    <n v="287"/>
    <x v="3"/>
    <x v="5"/>
    <s v="not found"/>
    <s v="not found"/>
    <s v="not found"/>
    <s v="N"/>
    <x v="43"/>
    <m/>
    <m/>
    <s v="Canindé Energias Ltda"/>
    <n v="-5.2295970000000001"/>
    <n v="-42.803339999999999"/>
    <s v="approximate"/>
    <s v="Teresina"/>
    <m/>
    <m/>
    <s v="Piauí"/>
    <x v="1"/>
    <s v="Latin America and the Caribbean"/>
    <m/>
    <m/>
    <m/>
    <m/>
    <m/>
    <m/>
    <s v="not found"/>
    <s v="not found"/>
    <s v="L407958"/>
    <s v="G410848"/>
  </r>
  <r>
    <s v="https://gem.wiki/Carnaúba_power_station"/>
    <x v="39"/>
    <s v="Carnaúba power station"/>
    <s v="Usina Termelétrica Carnaúba"/>
    <s v="1"/>
    <s v="NG"/>
    <n v="369"/>
    <x v="3"/>
    <x v="5"/>
    <s v="not found"/>
    <s v="not found"/>
    <s v="not found"/>
    <s v="N"/>
    <x v="43"/>
    <m/>
    <m/>
    <s v="Eneva SA"/>
    <n v="-3.78356"/>
    <n v="-38.808950000000003"/>
    <s v="exact"/>
    <s v="Caucaia"/>
    <m/>
    <m/>
    <s v="Ceará"/>
    <x v="1"/>
    <s v="Latin America and the Caribbean"/>
    <m/>
    <m/>
    <m/>
    <m/>
    <m/>
    <m/>
    <s v="not found"/>
    <s v="not found"/>
    <s v="L407957"/>
    <s v="G410847"/>
  </r>
  <r>
    <s v="https://www.gem.wiki/Caçapava_power_station"/>
    <x v="39"/>
    <s v="Caçapava power station"/>
    <s v="Usina Termelétrica Caçapava"/>
    <s v="1"/>
    <s v="NG"/>
    <n v="1743"/>
    <x v="3"/>
    <x v="5"/>
    <s v="not found"/>
    <s v="not found"/>
    <s v="not found"/>
    <s v="N"/>
    <x v="43"/>
    <m/>
    <m/>
    <s v="Natural Energia"/>
    <n v="-23.078202000000001"/>
    <n v="-45.672727999999999"/>
    <s v="approximate"/>
    <s v="Caçapava"/>
    <m/>
    <m/>
    <s v="São Paulo"/>
    <x v="1"/>
    <s v="Latin America and the Caribbean"/>
    <m/>
    <m/>
    <m/>
    <m/>
    <m/>
    <m/>
    <s v="not found"/>
    <s v="not found"/>
    <s v="L408530"/>
    <s v="G412224"/>
  </r>
  <r>
    <s v="https://gem.wiki/Celpav_IV_power_station"/>
    <x v="39"/>
    <s v="Celpav IV power station"/>
    <s v="Usina Termelétrica Celpav IV"/>
    <s v="1"/>
    <s v="NG"/>
    <n v="139"/>
    <x v="0"/>
    <x v="5"/>
    <s v="not found"/>
    <s v="not found"/>
    <s v="not found"/>
    <s v="N"/>
    <x v="20"/>
    <m/>
    <m/>
    <s v="Suzano S.A."/>
    <n v="-23.294889659999999"/>
    <n v="-45.98104455"/>
    <s v="approximate"/>
    <s v="Jacareí"/>
    <m/>
    <m/>
    <s v="São Paulo"/>
    <x v="1"/>
    <s v="Latin America and the Caribbean"/>
    <m/>
    <m/>
    <m/>
    <m/>
    <m/>
    <m/>
    <s v="1051544"/>
    <n v="1176166"/>
    <s v="L406488"/>
    <s v="G406822"/>
  </r>
  <r>
    <s v="https://gem.wiki/Celso_Furtado_power_station"/>
    <x v="39"/>
    <s v="Celso Furtado power station"/>
    <s v="Usina Termelétrica Celso Furtado"/>
    <s v="1"/>
    <s v="NG"/>
    <n v="186"/>
    <x v="0"/>
    <x v="0"/>
    <s v="Y"/>
    <s v="not found"/>
    <s v="not found"/>
    <s v="N"/>
    <x v="8"/>
    <m/>
    <m/>
    <s v="Petróleo Brasileiro S.A. (Petrobras)"/>
    <n v="-12.7030485"/>
    <n v="-38.5727659"/>
    <s v="exact"/>
    <s v="São Francisco do Conde"/>
    <m/>
    <m/>
    <s v="Bahia"/>
    <x v="1"/>
    <s v="Latin America and the Caribbean"/>
    <m/>
    <m/>
    <s v="Termobahia Fase I"/>
    <m/>
    <m/>
    <m/>
    <s v="1044083"/>
    <n v="1165077"/>
    <s v="L406487"/>
    <s v="G406821"/>
  </r>
  <r>
    <s v="https://www.gem.wiki/Cristiano_Rocha_power_station"/>
    <x v="39"/>
    <s v="Cristiano Rocha power station"/>
    <s v="Usina Termelétrica Cristiano Rocha"/>
    <s v="1"/>
    <s v="NG"/>
    <n v="91.75"/>
    <x v="0"/>
    <x v="4"/>
    <s v="not found"/>
    <s v="not found"/>
    <s v="not found"/>
    <s v="N"/>
    <x v="37"/>
    <m/>
    <m/>
    <s v="Rio Amazonas Energia (RAESA)"/>
    <n v="-2.88850966"/>
    <n v="-60.023867889999998"/>
    <s v="exact"/>
    <s v="Manaus"/>
    <m/>
    <m/>
    <s v="Amazonas"/>
    <x v="1"/>
    <s v="Latin America and the Caribbean"/>
    <m/>
    <m/>
    <m/>
    <m/>
    <m/>
    <m/>
    <s v="1064308"/>
    <n v="1318521"/>
    <s v="L408527"/>
    <s v="G412221"/>
  </r>
  <r>
    <s v="https://www.gem.wiki/Cruzeiro_do_Sul_D_power_station"/>
    <x v="39"/>
    <s v="Cruzeiro do Sul D power station"/>
    <s v="Usina Termelétrica Cruzeiro do Sul"/>
    <s v="1"/>
    <s v="D"/>
    <n v="52.78"/>
    <x v="0"/>
    <x v="4"/>
    <s v="not found"/>
    <s v="not found"/>
    <s v="not found"/>
    <s v="N"/>
    <x v="49"/>
    <m/>
    <m/>
    <s v="Energias do Acre"/>
    <n v="-7.5986140000000004"/>
    <n v="-72.671520000000001"/>
    <s v="exact"/>
    <s v="Cruzeiro do Sul"/>
    <m/>
    <m/>
    <s v="Acre"/>
    <x v="1"/>
    <s v="Latin America and the Caribbean"/>
    <m/>
    <m/>
    <m/>
    <m/>
    <m/>
    <m/>
    <s v="not found"/>
    <s v="not found"/>
    <s v="L408526"/>
    <s v="G412220"/>
  </r>
  <r>
    <s v="https://gem.wiki/Cuiabá_power_station"/>
    <x v="39"/>
    <s v="Cuiabá power station"/>
    <s v="Usina Termelétrica Cuiabá"/>
    <s v="1"/>
    <s v="NG"/>
    <n v="529"/>
    <x v="0"/>
    <x v="0"/>
    <s v="not found"/>
    <s v="not found"/>
    <s v="not found"/>
    <s v="N"/>
    <x v="11"/>
    <m/>
    <m/>
    <s v="Âmbar Energia"/>
    <n v="-15.677894800000001"/>
    <n v="-56.022288699999997"/>
    <s v="exact"/>
    <s v="Cuiabá"/>
    <m/>
    <m/>
    <s v="Mato Grosso"/>
    <x v="1"/>
    <s v="Latin America and the Caribbean"/>
    <m/>
    <m/>
    <s v="Mário Covas"/>
    <m/>
    <m/>
    <m/>
    <s v="1016526"/>
    <s v="1114007, 1159749, 1114008"/>
    <s v="L406502"/>
    <s v="G406818"/>
  </r>
  <r>
    <s v="https://gem.wiki/EPP_Altos_I_power_station"/>
    <x v="39"/>
    <s v="EPP Altos I power station"/>
    <s v="Usina Termelétrica EPP Altos I"/>
    <s v="1"/>
    <s v="NG"/>
    <n v="288"/>
    <x v="3"/>
    <x v="5"/>
    <s v="not found"/>
    <s v="not found"/>
    <s v="not found"/>
    <s v="N"/>
    <x v="43"/>
    <m/>
    <m/>
    <s v="Evolution Power Partners SA"/>
    <n v="-5.035094"/>
    <n v="-42.466079000000001"/>
    <s v="approximate"/>
    <s v="Altos"/>
    <m/>
    <m/>
    <s v="Piauí"/>
    <x v="1"/>
    <s v="Latin America and the Caribbean"/>
    <m/>
    <m/>
    <m/>
    <m/>
    <m/>
    <m/>
    <s v="not found"/>
    <s v="not found"/>
    <s v="L407960"/>
    <s v="G410845"/>
  </r>
  <r>
    <s v="https://gem.wiki/EPP_Santana_power_station"/>
    <x v="39"/>
    <s v="EPP Santana power station"/>
    <s v="Usina Termelétrica EPP Santana"/>
    <s v="1"/>
    <s v="NG"/>
    <n v="288"/>
    <x v="3"/>
    <x v="5"/>
    <s v="not found"/>
    <s v="not found"/>
    <s v="not found"/>
    <s v="N"/>
    <x v="43"/>
    <m/>
    <m/>
    <s v="Evolution Power Partners SA"/>
    <n v="-1.1704000000000001E-2"/>
    <n v="-51.209738000000002"/>
    <s v="approximate"/>
    <s v="Santana"/>
    <m/>
    <m/>
    <s v="Amapá"/>
    <x v="1"/>
    <s v="Latin America and the Caribbean"/>
    <m/>
    <m/>
    <m/>
    <m/>
    <m/>
    <m/>
    <s v="not found"/>
    <s v="not found"/>
    <s v="L407975"/>
    <s v="G410844"/>
  </r>
  <r>
    <s v="https://gem.wiki/EPP_Teresina_power_station"/>
    <x v="39"/>
    <s v="EPP Teresina power station"/>
    <s v="Usina Termelétrica EPP Teresina"/>
    <s v="1"/>
    <s v="NG"/>
    <n v="288"/>
    <x v="3"/>
    <x v="5"/>
    <s v="not found"/>
    <s v="not found"/>
    <s v="not found"/>
    <s v="N"/>
    <x v="43"/>
    <m/>
    <m/>
    <s v="Evolution Power Partners SA"/>
    <n v="-5.1483410000000003"/>
    <n v="-42.800511999999998"/>
    <s v="approximate"/>
    <s v="Teresina"/>
    <m/>
    <m/>
    <s v="Piauí"/>
    <x v="1"/>
    <s v="Latin America and the Caribbean"/>
    <m/>
    <m/>
    <m/>
    <m/>
    <m/>
    <m/>
    <s v="not found"/>
    <s v="not found"/>
    <s v="L407974"/>
    <s v="G410843"/>
  </r>
  <r>
    <s v="https://www.gem.wiki/Edlux_X_power_station"/>
    <x v="39"/>
    <s v="Edlux X power station"/>
    <s v="Usina Termelétrica Edlux X"/>
    <s v="1"/>
    <s v="NG"/>
    <n v="57"/>
    <x v="1"/>
    <x v="1"/>
    <s v="not found"/>
    <s v="not found"/>
    <s v="not found"/>
    <s v="N"/>
    <x v="43"/>
    <m/>
    <m/>
    <s v="SPE II Centrais Elétricas Ltda"/>
    <n v="-20.543766000000002"/>
    <n v="-54.757897999999997"/>
    <s v="approximate"/>
    <s v="Campo Grande"/>
    <m/>
    <m/>
    <s v="Mato Grosso do Sul"/>
    <x v="1"/>
    <s v="Latin America and the Caribbean"/>
    <m/>
    <m/>
    <m/>
    <m/>
    <m/>
    <m/>
    <s v="1141091"/>
    <n v="1316509"/>
    <s v="L408525"/>
    <s v="G412219"/>
  </r>
  <r>
    <s v="https://gem.wiki/Energias_Calumbi_power_station"/>
    <x v="39"/>
    <s v="Energias Calumbi power station"/>
    <s v="Usina Termelétrica Energias Calumbi"/>
    <s v="1"/>
    <s v="NG"/>
    <n v="289"/>
    <x v="3"/>
    <x v="5"/>
    <s v="not found"/>
    <s v="not found"/>
    <s v="not found"/>
    <s v="N"/>
    <x v="43"/>
    <m/>
    <m/>
    <s v="Energias Calumbi Ltda"/>
    <n v="-5.2308389999999996"/>
    <n v="-42.803415000000001"/>
    <s v="approximate"/>
    <s v="Teresina"/>
    <m/>
    <m/>
    <s v="Piauí"/>
    <x v="1"/>
    <s v="Latin America and the Caribbean"/>
    <m/>
    <m/>
    <m/>
    <m/>
    <m/>
    <m/>
    <s v="not found"/>
    <s v="not found"/>
    <s v="L407956"/>
    <s v="G410846"/>
  </r>
  <r>
    <s v="https://www.gem.wiki/Energias_de_Gaspar_power_station"/>
    <x v="39"/>
    <s v="Energias de Gaspar power station"/>
    <s v="Usina Termelétrica Energias de Gaspar"/>
    <s v="1"/>
    <s v="NG"/>
    <n v="100.3"/>
    <x v="1"/>
    <x v="4"/>
    <s v="not found"/>
    <s v="not found"/>
    <s v="not found"/>
    <s v="N"/>
    <x v="43"/>
    <m/>
    <m/>
    <s v="Energias de Gaspar"/>
    <n v="-26.874805559999999"/>
    <n v="-49.02452778"/>
    <s v="approximate"/>
    <s v="Gaspar"/>
    <m/>
    <m/>
    <s v="Santa Catarina"/>
    <x v="1"/>
    <s v="Latin America and the Caribbean"/>
    <m/>
    <m/>
    <s v="RE TG 100 02 01"/>
    <m/>
    <m/>
    <m/>
    <s v="not found"/>
    <s v="not found"/>
    <s v="L408523"/>
    <s v="G412217"/>
  </r>
  <r>
    <s v="https://www.gem.wiki/Energética_Suape_II_SA_power_station"/>
    <x v="39"/>
    <s v="Energética Suape II SA power station"/>
    <s v="Usina Termelétrica Energética Suape II"/>
    <s v="1"/>
    <s v="HFO"/>
    <n v="381.14"/>
    <x v="0"/>
    <x v="4"/>
    <s v="not found"/>
    <s v="not found"/>
    <s v="not found"/>
    <s v="N"/>
    <x v="22"/>
    <m/>
    <m/>
    <s v="Energética Suape II S.A."/>
    <n v="-8.3519930000000002"/>
    <n v="-35.022973"/>
    <s v="exact"/>
    <s v="Cabo de Santo Agostinho"/>
    <m/>
    <m/>
    <s v="Pernambuco"/>
    <x v="1"/>
    <s v="Latin America and the Caribbean"/>
    <m/>
    <m/>
    <m/>
    <m/>
    <m/>
    <m/>
    <s v="1082133"/>
    <n v="1226169"/>
    <s v="L408524"/>
    <s v="G412218"/>
  </r>
  <r>
    <s v="https://gem.wiki/Euzébio_Rocha_power_station"/>
    <x v="39"/>
    <s v="Euzébio Rocha power station"/>
    <s v="Usina Termelétrica Euzébio Rocha"/>
    <s v="1"/>
    <s v="NG"/>
    <n v="250"/>
    <x v="0"/>
    <x v="0"/>
    <s v="not found"/>
    <s v="not found"/>
    <s v="not found"/>
    <s v="N"/>
    <x v="9"/>
    <m/>
    <m/>
    <s v="Petróleo Brasileiro S.A. (Petrobras)"/>
    <n v="-23.875530520000002"/>
    <n v="-46.431825480000001"/>
    <s v="exact"/>
    <s v="Cubatão"/>
    <m/>
    <m/>
    <s v="São Paulo"/>
    <x v="1"/>
    <s v="Latin America and the Caribbean"/>
    <m/>
    <m/>
    <s v="Cubatão - CCBS"/>
    <m/>
    <m/>
    <m/>
    <s v="1051546"/>
    <s v="1176180, 1176184"/>
    <s v="L406501"/>
    <s v="G406817"/>
  </r>
  <r>
    <s v="https://gem.wiki/Fortaleza_power_station"/>
    <x v="39"/>
    <s v="Fortaleza power station"/>
    <s v="Usina Termelétrica Fortaleza"/>
    <s v="1"/>
    <s v="LNG"/>
    <n v="327"/>
    <x v="0"/>
    <x v="0"/>
    <s v="not found"/>
    <s v="not found"/>
    <s v="not found"/>
    <s v="N"/>
    <x v="16"/>
    <m/>
    <m/>
    <s v="Central Geradora Termelétrica Fortaleza S.A."/>
    <n v="-3.6811111400000001"/>
    <n v="-38.866110849999998"/>
    <s v="exact"/>
    <s v="Caucaia"/>
    <m/>
    <m/>
    <s v="Ceará"/>
    <x v="1"/>
    <s v="Latin America and the Caribbean"/>
    <m/>
    <m/>
    <m/>
    <m/>
    <m/>
    <m/>
    <s v="1041655"/>
    <s v="1162089, 1178691, 1178692"/>
    <s v="L406499"/>
    <s v="G406815"/>
  </r>
  <r>
    <s v="https://gem.wiki/Fronteira_power_station"/>
    <x v="39"/>
    <s v="Fronteira power station"/>
    <s v="Usina Termelétricade Marimbondo (Fronteira)"/>
    <s v="1"/>
    <s v="NG"/>
    <n v="415"/>
    <x v="3"/>
    <x v="5"/>
    <s v="not found"/>
    <s v="not found"/>
    <s v="not found"/>
    <s v="N"/>
    <x v="43"/>
    <m/>
    <m/>
    <s v="Camaçari RJ Participações S.A."/>
    <n v="-19.039764300000002"/>
    <n v="-57.61337236"/>
    <s v="approximate"/>
    <s v="Ladário"/>
    <m/>
    <m/>
    <s v="Mato Grosso do Sul"/>
    <x v="1"/>
    <s v="Latin America and the Caribbean"/>
    <m/>
    <m/>
    <m/>
    <m/>
    <m/>
    <m/>
    <s v="not found"/>
    <s v="not found"/>
    <s v="L406498"/>
    <s v="G406814"/>
  </r>
  <r>
    <s v="https://gem.wiki/GNA_I_power_station"/>
    <x v="39"/>
    <s v="GNA I power station"/>
    <s v="Usina Termelétrica GNA I"/>
    <s v="1"/>
    <s v="LNG"/>
    <n v="1338"/>
    <x v="0"/>
    <x v="0"/>
    <s v="not found"/>
    <s v="not found"/>
    <s v="not found"/>
    <s v="N"/>
    <x v="30"/>
    <m/>
    <m/>
    <s v="Gás Natural Açu Ltda."/>
    <n v="-21.837216940000001"/>
    <n v="-41.04198255"/>
    <s v="exact"/>
    <s v="São João da Barra"/>
    <m/>
    <m/>
    <s v="Rio de Janeiro"/>
    <x v="1"/>
    <s v="Latin America and the Caribbean"/>
    <m/>
    <m/>
    <s v="Novo Tempo GNA I, Cajueiros"/>
    <m/>
    <m/>
    <m/>
    <s v="1121659"/>
    <s v="1297807, 1297808, 1297809, 1289598"/>
    <s v="L406493"/>
    <s v="G406809"/>
  </r>
  <r>
    <s v="https://gem.wiki/GNA_II_power_station"/>
    <x v="39"/>
    <s v="GNA II power station"/>
    <s v="Usina Termelétrica GNA II"/>
    <s v="1"/>
    <s v="LNG"/>
    <n v="1672"/>
    <x v="1"/>
    <x v="0"/>
    <s v="not found"/>
    <s v="Hydrogen capable: turbine"/>
    <s v="not found"/>
    <s v="N"/>
    <x v="40"/>
    <m/>
    <m/>
    <s v="Gás Natural Açu Ltda."/>
    <n v="-21.838643000000001"/>
    <n v="-41.015863000000003"/>
    <s v="exact"/>
    <s v="São João da Barra"/>
    <m/>
    <m/>
    <s v="Rio de Janeiro"/>
    <x v="1"/>
    <s v="Latin America and the Caribbean"/>
    <m/>
    <m/>
    <s v="Novo Tempo GNA II, Grussai"/>
    <m/>
    <m/>
    <m/>
    <s v="1127658"/>
    <s v="1309250, 1309253, 1309254, 1309255"/>
    <s v="L406492"/>
    <s v="G406808"/>
  </r>
  <r>
    <s v="https://gem.wiki/GNA_III_power_station"/>
    <x v="39"/>
    <s v="GNA III power station"/>
    <s v="Usina Termelétrica GNA III"/>
    <s v="1"/>
    <s v="LNG/NG"/>
    <n v="1927"/>
    <x v="3"/>
    <x v="0"/>
    <s v="not found"/>
    <s v="not found"/>
    <s v="not found"/>
    <s v="N"/>
    <x v="43"/>
    <m/>
    <m/>
    <s v="Gás Natural Açu Ltda."/>
    <n v="-21.84118471"/>
    <n v="-41.023656719999998"/>
    <s v="approximate"/>
    <s v="São João da Barra"/>
    <m/>
    <m/>
    <s v="Rio de Janeiro"/>
    <x v="1"/>
    <s v="Latin America and the Caribbean"/>
    <m/>
    <m/>
    <m/>
    <m/>
    <m/>
    <m/>
    <s v="not found"/>
    <s v="not found"/>
    <s v="L406491"/>
    <s v="G406807"/>
  </r>
  <r>
    <s v="https://gem.wiki/GNA_IV_power_station"/>
    <x v="39"/>
    <s v="GNA IV power station"/>
    <s v="Usina Termelétrica GNA IV"/>
    <s v="1"/>
    <s v="LNG/NG"/>
    <n v="641"/>
    <x v="3"/>
    <x v="0"/>
    <s v="not found"/>
    <s v="not found"/>
    <s v="not found"/>
    <s v="N"/>
    <x v="43"/>
    <m/>
    <m/>
    <s v="Gás Natural Açu Ltda."/>
    <n v="-21.843071999999999"/>
    <n v="-41.013216999999997"/>
    <s v="approximate"/>
    <s v="São João da Barra"/>
    <m/>
    <m/>
    <s v="Rio de Janeiro"/>
    <x v="1"/>
    <s v="Latin America and the Caribbean"/>
    <m/>
    <m/>
    <m/>
    <m/>
    <m/>
    <m/>
    <s v="not found"/>
    <s v="not found"/>
    <s v="L406490"/>
    <s v="G406806"/>
  </r>
  <r>
    <s v="https://www.gem.wiki/GNA_V_power_station"/>
    <x v="39"/>
    <s v="GNA V power station"/>
    <s v="Usina Termelétrica GNA V"/>
    <s v="1"/>
    <s v="LNG/NG"/>
    <n v="641"/>
    <x v="3"/>
    <x v="5"/>
    <s v="not found"/>
    <s v="not found"/>
    <s v="not found"/>
    <s v="N"/>
    <x v="43"/>
    <m/>
    <m/>
    <s v="Gás Natural Açu Ltda."/>
    <n v="-21.842444390000001"/>
    <n v="-41.026972919999999"/>
    <s v="approximate"/>
    <s v="São João da Barra"/>
    <m/>
    <m/>
    <s v="Rio de Janeiro"/>
    <x v="1"/>
    <s v="Latin America and the Caribbean"/>
    <m/>
    <m/>
    <m/>
    <m/>
    <m/>
    <m/>
    <s v="not found"/>
    <s v="not found"/>
    <s v="L408517"/>
    <s v="G412211"/>
  </r>
  <r>
    <s v="https://gem.wiki/Gasen_Suape_power_station"/>
    <x v="39"/>
    <s v="Gasen Suape power station"/>
    <s v="Usina Termelétrica Gasen Suape"/>
    <s v="1"/>
    <s v="NG"/>
    <n v="1627"/>
    <x v="4"/>
    <x v="5"/>
    <s v="not found"/>
    <s v="not found"/>
    <s v="not found"/>
    <s v="N"/>
    <x v="45"/>
    <m/>
    <m/>
    <s v="Gasen Energia S.A."/>
    <n v="-8.4011284400000008"/>
    <n v="-35.016435469999998"/>
    <s v="approximate"/>
    <s v="Ipojuca"/>
    <m/>
    <m/>
    <s v="Pernambuco"/>
    <x v="1"/>
    <s v="Latin America and the Caribbean"/>
    <m/>
    <m/>
    <m/>
    <m/>
    <m/>
    <m/>
    <s v="not found"/>
    <s v="not found"/>
    <s v="L406497"/>
    <s v="G406813"/>
  </r>
  <r>
    <s v="https://gem.wiki/Gaslub_power_station"/>
    <x v="39"/>
    <s v="Gaslub power station"/>
    <s v="Usina Termelétrica Gaslub"/>
    <s v="1"/>
    <s v="NG"/>
    <n v="257"/>
    <x v="1"/>
    <x v="0"/>
    <s v="not found"/>
    <s v="not found"/>
    <s v="not found"/>
    <s v="N"/>
    <x v="43"/>
    <m/>
    <m/>
    <s v="Petróleo Brasileiro S.A. (Petrobras)"/>
    <n v="-22.645355559999999"/>
    <n v="-42.860824999999998"/>
    <s v="approximate"/>
    <s v="Itaboraí"/>
    <m/>
    <m/>
    <s v="Rio de Janeiro"/>
    <x v="1"/>
    <s v="Latin America and the Caribbean"/>
    <m/>
    <m/>
    <s v="Comperj"/>
    <m/>
    <m/>
    <m/>
    <s v="not found"/>
    <s v="not found"/>
    <s v="L406486"/>
    <s v="G406820"/>
  </r>
  <r>
    <s v="https://www.gem.wiki/Geramar_I_(Antiga_Tocantinópolis)_power_station"/>
    <x v="39"/>
    <s v="Geramar I (Antiga Tocantinópolis) power station"/>
    <s v="Usina Termelétrica Geramar I (Antiga Tocantinópolis)"/>
    <s v="1"/>
    <s v="HFO"/>
    <n v="165.87"/>
    <x v="0"/>
    <x v="4"/>
    <s v="not found"/>
    <s v="not found"/>
    <s v="not found"/>
    <s v="N"/>
    <x v="1"/>
    <m/>
    <m/>
    <s v="Gera Maranhão - Geradora de Energia do Maranhão S.A."/>
    <n v="-3.5661890000000001"/>
    <n v="-44.558717999999999"/>
    <s v="exact"/>
    <s v="Miranda do Norte"/>
    <m/>
    <m/>
    <s v="Maranhão"/>
    <x v="1"/>
    <s v="Latin America and the Caribbean"/>
    <m/>
    <m/>
    <m/>
    <m/>
    <m/>
    <m/>
    <s v="1074401"/>
    <n v="1213046"/>
    <s v="L408522"/>
    <s v="G412216"/>
  </r>
  <r>
    <s v="https://www.gem.wiki/Geramar_II_(Antiga_Tocantinópolis)_power_station"/>
    <x v="39"/>
    <s v="Geramar II (Antiga Tocantinópolis) power station"/>
    <s v="Usina Termelétrica Geramar II (Antiga Tocantinópolis)"/>
    <s v="1"/>
    <s v="HFO"/>
    <n v="165.87"/>
    <x v="0"/>
    <x v="4"/>
    <s v="not found"/>
    <s v="not found"/>
    <s v="not found"/>
    <s v="N"/>
    <x v="1"/>
    <m/>
    <m/>
    <s v="Gera Maranhão - Geradora de Energia do Maranhão S.A."/>
    <n v="-3.5661890000000001"/>
    <n v="-44.558717999999999"/>
    <s v="exact"/>
    <s v="Miranda do Norte"/>
    <m/>
    <m/>
    <s v="Maranhão"/>
    <x v="1"/>
    <s v="Latin America and the Caribbean"/>
    <m/>
    <m/>
    <m/>
    <m/>
    <m/>
    <m/>
    <s v="1074401"/>
    <n v="1213065"/>
    <s v="L408521"/>
    <s v="G412215"/>
  </r>
  <r>
    <s v="https://gem.wiki/Geramar_III_power_station"/>
    <x v="39"/>
    <s v="Geramar III power station"/>
    <s v="Usina Termelétrica Geramar III"/>
    <s v="A"/>
    <s v="LNG"/>
    <n v="631"/>
    <x v="4"/>
    <x v="0"/>
    <s v="not found"/>
    <s v="not found"/>
    <s v="not found"/>
    <s v="N"/>
    <x v="43"/>
    <m/>
    <m/>
    <s v="Gera Maranhão - Geradora de Energia do Maranhão S.A."/>
    <n v="-2.6886535500000002"/>
    <n v="-44.292004820000002"/>
    <s v="approximate"/>
    <s v="São Luís"/>
    <m/>
    <m/>
    <s v="Maranhão"/>
    <x v="1"/>
    <s v="Latin America and the Caribbean"/>
    <m/>
    <m/>
    <m/>
    <m/>
    <m/>
    <m/>
    <s v="not found"/>
    <s v="not found"/>
    <s v="L406496"/>
    <s v="G406812"/>
  </r>
  <r>
    <s v="https://gem.wiki/Geramar_III_power_station"/>
    <x v="39"/>
    <s v="Geramar III power station"/>
    <s v="Usina Termelétrica Geramar III"/>
    <s v="B"/>
    <s v="LNG"/>
    <n v="631"/>
    <x v="4"/>
    <x v="0"/>
    <s v="not found"/>
    <s v="not found"/>
    <s v="not found"/>
    <s v="N"/>
    <x v="43"/>
    <m/>
    <m/>
    <s v="Gera Maranhão - Geradora de Energia do Maranhão S.A."/>
    <n v="-2.6886535500000002"/>
    <n v="-44.292004820000002"/>
    <s v="approximate"/>
    <s v="São Luís"/>
    <m/>
    <m/>
    <s v="Maranhão"/>
    <x v="1"/>
    <s v="Latin America and the Caribbean"/>
    <m/>
    <m/>
    <m/>
    <m/>
    <m/>
    <m/>
    <s v="not found"/>
    <s v="not found"/>
    <s v="L406496"/>
    <s v="G410842"/>
  </r>
  <r>
    <s v="https://gem.wiki/Geramar_III_power_station"/>
    <x v="39"/>
    <s v="Geramar III power station"/>
    <s v="Usina Termelétrica Geramar III"/>
    <s v="C"/>
    <s v="LNG"/>
    <n v="380"/>
    <x v="4"/>
    <x v="0"/>
    <s v="not found"/>
    <s v="not found"/>
    <s v="not found"/>
    <s v="N"/>
    <x v="43"/>
    <m/>
    <m/>
    <s v="Gera Maranhão - Geradora de Energia do Maranhão S.A."/>
    <n v="-2.6886535500000002"/>
    <n v="-44.292004820000002"/>
    <s v="approximate"/>
    <s v="São Luís"/>
    <m/>
    <m/>
    <s v="Maranhão"/>
    <x v="1"/>
    <s v="Latin America and the Caribbean"/>
    <m/>
    <m/>
    <m/>
    <m/>
    <m/>
    <m/>
    <s v="not found"/>
    <s v="not found"/>
    <s v="L406496"/>
    <s v="G410841"/>
  </r>
  <r>
    <s v="https://www.gem.wiki/Global_I_power_station"/>
    <x v="39"/>
    <s v="Global I power station"/>
    <s v="Usina Termelétrica Global I"/>
    <s v="1"/>
    <s v="HFO"/>
    <n v="148.80000000000001"/>
    <x v="0"/>
    <x v="4"/>
    <s v="not found"/>
    <s v="not found"/>
    <s v="not found"/>
    <s v="N"/>
    <x v="1"/>
    <m/>
    <m/>
    <s v="Companhia Energética Candeias"/>
    <n v="-12.729994"/>
    <n v="-38.482120999999999"/>
    <s v="exact"/>
    <s v="Candeias"/>
    <m/>
    <m/>
    <s v="Bahia"/>
    <x v="1"/>
    <s v="Latin America and the Caribbean"/>
    <m/>
    <m/>
    <m/>
    <m/>
    <m/>
    <m/>
    <s v="1079213"/>
    <n v="1221478"/>
    <s v="L408520"/>
    <s v="G412214"/>
  </r>
  <r>
    <s v="https://www.gem.wiki/Global_II_power_station"/>
    <x v="39"/>
    <s v="Global II power station"/>
    <s v="Usina Termelétrica Global II"/>
    <s v="1"/>
    <s v="HFO"/>
    <n v="148.80000000000001"/>
    <x v="0"/>
    <x v="4"/>
    <s v="not found"/>
    <s v="not found"/>
    <s v="not found"/>
    <s v="N"/>
    <x v="1"/>
    <m/>
    <m/>
    <s v="Companhia Energética Candeias"/>
    <n v="-12.73021"/>
    <n v="-38.481217000000001"/>
    <s v="exact"/>
    <s v="Candeias"/>
    <m/>
    <m/>
    <s v="Bahia"/>
    <x v="1"/>
    <s v="Latin America and the Caribbean"/>
    <m/>
    <m/>
    <m/>
    <m/>
    <m/>
    <m/>
    <s v="1079213"/>
    <n v="1219503"/>
    <s v="L408519"/>
    <s v="G412213"/>
  </r>
  <r>
    <s v="https://www.gem.wiki/Global_V_power_station"/>
    <x v="39"/>
    <s v="Global V power station"/>
    <s v="Usina Termelétrica Global VI"/>
    <s v="1"/>
    <s v="NG"/>
    <n v="512"/>
    <x v="4"/>
    <x v="5"/>
    <s v="not found"/>
    <s v="not found"/>
    <s v="not found"/>
    <s v="N"/>
    <x v="45"/>
    <m/>
    <m/>
    <s v="Global Participações em Energia S.A."/>
    <n v="-12.676880000000001"/>
    <n v="-38.264643"/>
    <s v="approximate"/>
    <s v="Camaçari"/>
    <m/>
    <m/>
    <s v="Bahia"/>
    <x v="1"/>
    <s v="Latin America and the Caribbean"/>
    <m/>
    <m/>
    <m/>
    <m/>
    <m/>
    <m/>
    <s v="not found"/>
    <s v="not found"/>
    <s v="L408518"/>
    <s v="G412212"/>
  </r>
  <r>
    <s v="https://gem.wiki/Global_VI_power_station"/>
    <x v="39"/>
    <s v="Global VI power station"/>
    <s v="Usina Termelétrica Global VI"/>
    <s v="1"/>
    <s v="NG"/>
    <n v="602"/>
    <x v="4"/>
    <x v="5"/>
    <s v="not found"/>
    <s v="not found"/>
    <s v="not found"/>
    <s v="N"/>
    <x v="45"/>
    <m/>
    <m/>
    <s v="Global Participações em Energia S.A."/>
    <n v="-12.67740695"/>
    <n v="-38.262247219999999"/>
    <s v="approximate"/>
    <s v="Camaçari"/>
    <m/>
    <m/>
    <s v="Bahia"/>
    <x v="1"/>
    <s v="Latin America and the Caribbean"/>
    <m/>
    <m/>
    <m/>
    <m/>
    <m/>
    <m/>
    <s v="not found"/>
    <s v="not found"/>
    <s v="L406495"/>
    <s v="G406811"/>
  </r>
  <r>
    <s v="https://gem.wiki/Global_VII_power_station"/>
    <x v="39"/>
    <s v="Global VII power station"/>
    <s v="Usina Termelétrica Global VII"/>
    <s v="1"/>
    <s v="NG"/>
    <n v="1812"/>
    <x v="4"/>
    <x v="0"/>
    <s v="not found"/>
    <s v="not found"/>
    <s v="not found"/>
    <s v="N"/>
    <x v="45"/>
    <m/>
    <m/>
    <s v="Global Participações em Energia S.A."/>
    <n v="-12.652622170000001"/>
    <n v="-38.572276260000002"/>
    <s v="approximate"/>
    <s v="São Francisco do Conde"/>
    <m/>
    <m/>
    <s v="Bahia"/>
    <x v="1"/>
    <s v="Latin America and the Caribbean"/>
    <m/>
    <m/>
    <m/>
    <m/>
    <m/>
    <m/>
    <s v="not found"/>
    <s v="not found"/>
    <s v="L406494"/>
    <s v="G406810"/>
  </r>
  <r>
    <s v="https://www.gem.wiki/Goiânia_II_power_station"/>
    <x v="39"/>
    <s v="Goiânia II power station"/>
    <s v="Usina Termelétrica Goiânia II"/>
    <s v="1"/>
    <s v="D"/>
    <n v="140.36000000000001"/>
    <x v="0"/>
    <x v="4"/>
    <s v="not found"/>
    <s v="not found"/>
    <s v="not found"/>
    <m/>
    <x v="9"/>
    <m/>
    <m/>
    <s v="Brentech Energia S.A."/>
    <n v="-16.793718779471401"/>
    <n v="-49.240005359012898"/>
    <s v="exact"/>
    <s v="Aparecida de Goiânia"/>
    <m/>
    <m/>
    <s v="Goiás"/>
    <x v="1"/>
    <s v="Latin America and the Caribbean"/>
    <m/>
    <m/>
    <m/>
    <m/>
    <m/>
    <m/>
    <s v="1069023"/>
    <n v="1202479"/>
    <s v="L408516"/>
    <s v="G412210"/>
  </r>
  <r>
    <s v="https://gem.wiki/Governador_Leonel_Brizola_power_station"/>
    <x v="39"/>
    <s v="Governador Leonel Brizola power station"/>
    <s v="Usina Leonel de Moura Brizola"/>
    <s v="1"/>
    <s v="NG/LNG"/>
    <n v="327.39999999999998"/>
    <x v="0"/>
    <x v="0"/>
    <s v="Y"/>
    <s v="not found"/>
    <s v="not found"/>
    <s v="N"/>
    <x v="37"/>
    <m/>
    <m/>
    <s v="Petróleo Brasileiro S.A. (Petrobras)"/>
    <n v="-22.714500000000001"/>
    <n v="-43.254100000000001"/>
    <s v="exact"/>
    <s v="Duque de Caxias"/>
    <m/>
    <m/>
    <s v="Rio de Janeiro"/>
    <x v="1"/>
    <s v="Latin America and the Caribbean"/>
    <m/>
    <m/>
    <s v="TermoRio"/>
    <m/>
    <m/>
    <m/>
    <s v="1044078"/>
    <s v="1176952, 1176950, 1176949"/>
    <s v="L406489"/>
    <s v="G406805"/>
  </r>
  <r>
    <s v="https://gem.wiki/Governador_Leonel_Brizola_power_station"/>
    <x v="39"/>
    <s v="Governador Leonel Brizola power station"/>
    <s v="Usina Leonel de Moura Brizola"/>
    <s v="2"/>
    <s v="NG/LNG"/>
    <n v="330.9"/>
    <x v="0"/>
    <x v="0"/>
    <s v="Y"/>
    <s v="not found"/>
    <s v="not found"/>
    <s v="N"/>
    <x v="37"/>
    <m/>
    <m/>
    <s v="Petróleo Brasileiro S.A. (Petrobras)"/>
    <n v="-22.714500000000001"/>
    <n v="-43.254100000000001"/>
    <s v="exact"/>
    <s v="Duque de Caxias"/>
    <m/>
    <m/>
    <s v="Rio de Janeiro"/>
    <x v="1"/>
    <s v="Latin America and the Caribbean"/>
    <m/>
    <m/>
    <s v="TermoRio"/>
    <m/>
    <m/>
    <m/>
    <s v="1044078"/>
    <s v="1174167, 1176951, 1176953"/>
    <s v="L406489"/>
    <s v="G406804"/>
  </r>
  <r>
    <s v="https://gem.wiki/Governador_Leonel_Brizola_power_station"/>
    <x v="39"/>
    <s v="Governador Leonel Brizola power station"/>
    <s v="Usina Leonel de Moura Brizola"/>
    <s v="3"/>
    <s v="NG/LNG"/>
    <n v="330.9"/>
    <x v="0"/>
    <x v="0"/>
    <s v="Y"/>
    <s v="not found"/>
    <s v="not found"/>
    <s v="N"/>
    <x v="37"/>
    <m/>
    <m/>
    <s v="Petróleo Brasileiro S.A. (Petrobras)"/>
    <n v="-22.714500000000001"/>
    <n v="-43.254100000000001"/>
    <s v="exact"/>
    <s v="Duque de Caxias"/>
    <m/>
    <m/>
    <s v="Rio de Janeiro"/>
    <x v="1"/>
    <s v="Latin America and the Caribbean"/>
    <m/>
    <m/>
    <s v="TermoRio"/>
    <m/>
    <m/>
    <m/>
    <s v="1044078"/>
    <s v="1176954, 1176955, 1176956"/>
    <s v="L406489"/>
    <s v="G406803"/>
  </r>
  <r>
    <s v="https://gem.wiki/Governador_Marcelo_Deda_power_station"/>
    <x v="39"/>
    <s v="Governador Marcelo Deda power station"/>
    <s v="Usina Termelétrica Governador Marcelo Deda"/>
    <s v="1"/>
    <s v="NG"/>
    <n v="1235"/>
    <x v="3"/>
    <x v="0"/>
    <s v="not found"/>
    <s v="not found"/>
    <s v="not found"/>
    <s v="N"/>
    <x v="43"/>
    <m/>
    <m/>
    <s v="CELSE (Centrais Elétricas de Sergipe S.A.)"/>
    <n v="-10.814366"/>
    <n v="-36.939656999999997"/>
    <s v="approximate"/>
    <s v="Barra dos Coqueiros"/>
    <m/>
    <m/>
    <s v="Sergipe"/>
    <x v="1"/>
    <s v="Latin America and the Caribbean"/>
    <m/>
    <m/>
    <m/>
    <m/>
    <m/>
    <m/>
    <s v="not found"/>
    <s v="not found"/>
    <s v="L407560"/>
    <s v="G409849"/>
  </r>
  <r>
    <s v="https://www.gem.wiki/Guarani_power_station"/>
    <x v="39"/>
    <s v="Guarani power station"/>
    <s v="Usina Termelétrica Guarani"/>
    <s v="1"/>
    <s v="HFO"/>
    <n v="150"/>
    <x v="0"/>
    <x v="4"/>
    <s v="not found"/>
    <s v="not found"/>
    <s v="not found"/>
    <s v="N"/>
    <x v="1"/>
    <m/>
    <m/>
    <s v="Sao Francisco Energia S.A."/>
    <n v="-12.690213549999999"/>
    <n v="-38.301937350000003"/>
    <s v="exact"/>
    <s v="Camaçari"/>
    <m/>
    <m/>
    <s v="Bahia"/>
    <x v="1"/>
    <s v="Latin America and the Caribbean"/>
    <m/>
    <m/>
    <s v="Arembepe"/>
    <m/>
    <m/>
    <m/>
    <s v="1079214"/>
    <n v="1221489"/>
    <s v="L408515"/>
    <s v="G412209"/>
  </r>
  <r>
    <s v="https://www.gem.wiki/Igarapé_thermoelectric_power_station"/>
    <x v="39"/>
    <s v="Igarapé thermoelectric power station"/>
    <s v="Usina Termelétrica Igarapé"/>
    <s v="1"/>
    <s v="HFO"/>
    <n v="120"/>
    <x v="7"/>
    <x v="3"/>
    <s v="not found"/>
    <s v="not found"/>
    <s v="not found"/>
    <s v="N"/>
    <x v="68"/>
    <n v="2019"/>
    <m/>
    <s v="CEMIG - Companhia Energética de Minas Gerais"/>
    <n v="-19.970095622211801"/>
    <n v="-44.2829201668171"/>
    <s v="exact"/>
    <s v="Juatuba"/>
    <m/>
    <m/>
    <s v="Minas Gerais"/>
    <x v="1"/>
    <s v="Latin America and the Caribbean"/>
    <m/>
    <m/>
    <m/>
    <m/>
    <m/>
    <m/>
    <s v="1011481"/>
    <n v="1120903"/>
    <s v="L408514"/>
    <s v="G412208"/>
  </r>
  <r>
    <s v="https://gem.wiki/Imetame_I_power_station"/>
    <x v="39"/>
    <s v="Imetame I power station"/>
    <s v="Usina Termelétrica Imetame I"/>
    <s v="1"/>
    <s v="LNG"/>
    <n v="1683"/>
    <x v="2"/>
    <x v="5"/>
    <s v="not found"/>
    <s v="not found"/>
    <s v="not found"/>
    <s v="N"/>
    <x v="40"/>
    <m/>
    <m/>
    <s v="Imetame Logística"/>
    <n v="-19.856503"/>
    <n v="-40.074789000000003"/>
    <s v="approximate"/>
    <s v="Aracruz"/>
    <m/>
    <m/>
    <s v="Espírito Santo"/>
    <x v="1"/>
    <s v="Latin America and the Caribbean"/>
    <m/>
    <m/>
    <m/>
    <m/>
    <m/>
    <m/>
    <s v="not found"/>
    <s v="not found"/>
    <s v="L406509"/>
    <s v="G406802"/>
  </r>
  <r>
    <s v="https://gem.wiki/Itacoatiara_power_station"/>
    <x v="39"/>
    <s v="Itacoatiara power station"/>
    <s v="Usina Termelétrica de Itacoatiara"/>
    <s v="1"/>
    <s v="LNG"/>
    <n v="518"/>
    <x v="2"/>
    <x v="0"/>
    <s v="not found"/>
    <s v="not found"/>
    <s v="not found"/>
    <s v="N"/>
    <x v="45"/>
    <m/>
    <m/>
    <s v="Termelétrica Itacoatiara S.A."/>
    <n v="-3.1487277800000002"/>
    <n v="-58.433355560000003"/>
    <s v="exact"/>
    <s v="Itacoatiara"/>
    <m/>
    <m/>
    <s v="Amazonas"/>
    <x v="1"/>
    <s v="Latin America and the Caribbean"/>
    <m/>
    <m/>
    <m/>
    <m/>
    <m/>
    <m/>
    <s v="not found"/>
    <s v="not found"/>
    <s v="L406508"/>
    <s v="G406801"/>
  </r>
  <r>
    <s v="https://gem.wiki/Jaci_power_station"/>
    <x v="39"/>
    <s v="Jaci power station"/>
    <s v="Usina Termelétrica Jaci"/>
    <s v="1"/>
    <s v="NG"/>
    <n v="667"/>
    <x v="2"/>
    <x v="0"/>
    <s v="not found"/>
    <s v="not found"/>
    <s v="not found"/>
    <s v="N"/>
    <x v="7"/>
    <m/>
    <m/>
    <s v="Global Participações em Energia S.A."/>
    <n v="-22.280748079999999"/>
    <n v="-41.736602869999999"/>
    <s v="approximate"/>
    <s v="Macaé"/>
    <m/>
    <m/>
    <s v="Rio de Janeiro"/>
    <x v="1"/>
    <s v="Latin America and the Caribbean"/>
    <m/>
    <m/>
    <m/>
    <m/>
    <m/>
    <m/>
    <s v="not found"/>
    <s v="not found"/>
    <s v="L406507"/>
    <s v="G406800"/>
  </r>
  <r>
    <s v="https://gem.wiki/Jacutinga_power_station"/>
    <x v="39"/>
    <s v="Jacutinga power station"/>
    <s v="Usina Termelétrica Jacutinga"/>
    <s v="1"/>
    <s v="NG"/>
    <n v="260"/>
    <x v="5"/>
    <x v="0"/>
    <s v="not found"/>
    <s v="not found"/>
    <s v="not found"/>
    <s v="N"/>
    <x v="45"/>
    <m/>
    <m/>
    <s v="EECO Jacutinga Empreendimentos Energéticos do Centro Oeste S.A."/>
    <n v="-22.26969459"/>
    <n v="-46.537045229999997"/>
    <s v="approximate"/>
    <s v="Jacutinga"/>
    <m/>
    <m/>
    <s v="Minas Gerais"/>
    <x v="1"/>
    <s v="Latin America and the Caribbean"/>
    <m/>
    <m/>
    <m/>
    <m/>
    <m/>
    <m/>
    <s v="not found"/>
    <s v="not found"/>
    <s v="L406506"/>
    <s v="G406799"/>
  </r>
  <r>
    <s v="https://gem.wiki/Jaguatirica_II_power_station"/>
    <x v="39"/>
    <s v="Jaguatirica II power station"/>
    <s v="Usina Termelétrica Jaguatirica II"/>
    <s v="1"/>
    <s v="NG"/>
    <n v="141"/>
    <x v="0"/>
    <x v="0"/>
    <s v="not found"/>
    <s v="not found"/>
    <s v="not found"/>
    <s v="N"/>
    <x v="3"/>
    <m/>
    <m/>
    <s v="Azulão Geração de Energia S.A."/>
    <n v="2.96506611"/>
    <n v="-60.675829720000003"/>
    <s v="exact"/>
    <s v="Boa Vista"/>
    <m/>
    <m/>
    <s v="Roraima"/>
    <x v="1"/>
    <s v="Latin America and the Caribbean"/>
    <m/>
    <m/>
    <s v="Azulão"/>
    <m/>
    <m/>
    <m/>
    <s v="1059313"/>
    <s v="1301067, 1301068, 1311711"/>
    <s v="L406505"/>
    <s v="G406798"/>
  </r>
  <r>
    <s v="https://gem.wiki/Jaraqui_power_station"/>
    <x v="39"/>
    <s v="Jaraqui power station"/>
    <s v="Usina Termelétrica Jaraqui"/>
    <s v="1"/>
    <s v="HFO/NG"/>
    <n v="156.69999999999999"/>
    <x v="0"/>
    <x v="4"/>
    <s v="not found"/>
    <s v="not found"/>
    <s v="not found"/>
    <s v="N"/>
    <x v="37"/>
    <m/>
    <m/>
    <m/>
    <n v="-2.9815652199999998"/>
    <n v="-60.017756779999999"/>
    <s v="exact"/>
    <s v="Manaus"/>
    <m/>
    <m/>
    <s v="Amazonas"/>
    <x v="1"/>
    <s v="Latin America and the Caribbean"/>
    <m/>
    <m/>
    <m/>
    <m/>
    <m/>
    <m/>
    <s v="1053336"/>
    <s v="1178923, 1223497"/>
    <s v="L408513"/>
    <s v="G412207"/>
  </r>
  <r>
    <s v="https://gem.wiki/Jesus_Soares_Pereira_power_station"/>
    <x v="39"/>
    <s v="Jesus Soares Pereira power station"/>
    <s v="Usina Termelétrica Jesus Soares Pereira"/>
    <s v="1"/>
    <s v="NG"/>
    <n v="161.51"/>
    <x v="0"/>
    <x v="1"/>
    <s v="Y"/>
    <s v="not found"/>
    <s v="not found"/>
    <s v="N"/>
    <x v="47"/>
    <m/>
    <m/>
    <s v="Petróleo Brasileiro S.A. (Petrobras)"/>
    <n v="-5.3825000000000003"/>
    <n v="-36.818611109999999"/>
    <s v="exact"/>
    <s v="Alto do Rodrigues"/>
    <m/>
    <m/>
    <s v="Rio Grande do Norte"/>
    <x v="1"/>
    <s v="Latin America and the Caribbean"/>
    <m/>
    <m/>
    <s v="Vale do Açú, Termoaçu"/>
    <m/>
    <m/>
    <m/>
    <s v="1049338"/>
    <n v="1173142"/>
    <s v="L406503"/>
    <s v="G406796"/>
  </r>
  <r>
    <s v="https://gem.wiki/Jesus_Soares_Pereira_power_station"/>
    <x v="39"/>
    <s v="Jesus Soares Pereira power station"/>
    <s v="Usina Termelétrica Jesus Soares Pereira"/>
    <s v="2"/>
    <s v="NG"/>
    <n v="161.49"/>
    <x v="0"/>
    <x v="1"/>
    <s v="Y"/>
    <s v="not found"/>
    <s v="not found"/>
    <s v="N"/>
    <x v="47"/>
    <m/>
    <m/>
    <s v="Petróleo Brasileiro S.A. (Petrobras)"/>
    <n v="-5.3825000000000003"/>
    <n v="-36.818611109999999"/>
    <s v="exact"/>
    <s v="Alto do Rodrigues"/>
    <m/>
    <m/>
    <s v="Rio Grande do Norte"/>
    <x v="1"/>
    <s v="Latin America and the Caribbean"/>
    <m/>
    <m/>
    <s v="Vale do Açú, Termoaçu"/>
    <m/>
    <m/>
    <m/>
    <s v="1049338"/>
    <n v="1196332"/>
    <s v="L406503"/>
    <s v="G406795"/>
  </r>
  <r>
    <s v="https://www.gem.wiki/Juiz_de_Fora_power_station"/>
    <x v="39"/>
    <s v="Juiz de Fora power station"/>
    <s v="Usina Termelétrica Juiz de Fora"/>
    <s v="1"/>
    <s v="NG"/>
    <n v="43.5"/>
    <x v="0"/>
    <x v="1"/>
    <s v="not found"/>
    <s v="not found"/>
    <s v="not found"/>
    <s v="N"/>
    <x v="10"/>
    <m/>
    <m/>
    <s v="Petróleo Brasileiro S.A. (Petrobras)"/>
    <n v="-21.690483"/>
    <n v="-43.456806999999998"/>
    <s v="exact"/>
    <s v="Juiz de Fora"/>
    <m/>
    <m/>
    <s v="Minas Gerais"/>
    <x v="1"/>
    <s v="Latin America and the Caribbean"/>
    <m/>
    <m/>
    <m/>
    <m/>
    <m/>
    <m/>
    <s v="1050808"/>
    <n v="1175040"/>
    <s v="L408512"/>
    <s v="G412206"/>
  </r>
  <r>
    <s v="https://www.gem.wiki/Juiz_de_Fora_power_station"/>
    <x v="39"/>
    <s v="Juiz de Fora power station"/>
    <s v="Usina Termelétrica Juiz de Fora"/>
    <s v="2"/>
    <s v="NG"/>
    <n v="43.5"/>
    <x v="0"/>
    <x v="1"/>
    <s v="not found"/>
    <s v="not found"/>
    <s v="not found"/>
    <s v="N"/>
    <x v="10"/>
    <m/>
    <m/>
    <s v="Petróleo Brasileiro S.A. (Petrobras)"/>
    <n v="-21.690483"/>
    <n v="-43.456806999999998"/>
    <s v="exact"/>
    <s v="Juiz de Fora"/>
    <m/>
    <m/>
    <s v="Minas Gerais"/>
    <x v="1"/>
    <s v="Latin America and the Caribbean"/>
    <m/>
    <m/>
    <m/>
    <m/>
    <m/>
    <m/>
    <s v="1050808"/>
    <n v="1175041"/>
    <s v="L408512"/>
    <s v="G412205"/>
  </r>
  <r>
    <s v="https://www.gem.wiki/Karkey_013_power_station"/>
    <x v="39"/>
    <s v="Karkey 013 power station"/>
    <s v="Usina Termelétrica Karkey 013"/>
    <s v="1"/>
    <s v="NG"/>
    <n v="258.7"/>
    <x v="0"/>
    <x v="4"/>
    <s v="not found"/>
    <s v="not found"/>
    <s v="not found"/>
    <s v="N"/>
    <x v="3"/>
    <m/>
    <m/>
    <s v="Karpowership Brasil Energia Ltda"/>
    <n v="-22.930484719999999"/>
    <n v="-43.857013889999998"/>
    <s v="exact"/>
    <s v="Itaguaí"/>
    <m/>
    <m/>
    <s v="Rio de Janeiro"/>
    <x v="1"/>
    <s v="Latin America and the Caribbean"/>
    <m/>
    <m/>
    <m/>
    <m/>
    <m/>
    <m/>
    <s v="not found"/>
    <s v="not found"/>
    <s v="L408546"/>
    <s v="G412204"/>
  </r>
  <r>
    <s v="https://www.gem.wiki/Karkey_019_power_station"/>
    <x v="39"/>
    <s v="Karkey 019 power station"/>
    <s v="Usina Termelétrica Karkey 019"/>
    <s v="1"/>
    <s v="NG"/>
    <n v="115.92"/>
    <x v="0"/>
    <x v="4"/>
    <s v="not found"/>
    <s v="not found"/>
    <s v="not found"/>
    <s v="N"/>
    <x v="3"/>
    <m/>
    <m/>
    <s v="Karpowership Brasil Energia Ltda"/>
    <n v="-22.936125560000001"/>
    <n v="-43.834042779999997"/>
    <s v="exact"/>
    <s v="Itaguaí"/>
    <m/>
    <m/>
    <s v="Rio de Janeiro"/>
    <x v="1"/>
    <s v="Latin America and the Caribbean"/>
    <m/>
    <m/>
    <m/>
    <m/>
    <m/>
    <m/>
    <s v="not found"/>
    <s v="not found"/>
    <s v="L408545"/>
    <s v="G412203"/>
  </r>
  <r>
    <s v="https://gem.wiki/Laranjeiras_power_station"/>
    <x v="39"/>
    <s v="Laranjeiras power station"/>
    <s v="Usina Termelétrica Laranjeiras"/>
    <s v="1"/>
    <s v="NG"/>
    <n v="618"/>
    <x v="3"/>
    <x v="0"/>
    <s v="not found"/>
    <s v="not found"/>
    <s v="not found"/>
    <s v="N"/>
    <x v="43"/>
    <m/>
    <m/>
    <s v="CELSE (Centrais Elétricas de Sergipe S.A.)"/>
    <n v="-10.813323"/>
    <n v="-36.938842000000001"/>
    <s v="approximate"/>
    <s v="Barra dos Coqueiros"/>
    <m/>
    <m/>
    <s v="Sergipe"/>
    <x v="1"/>
    <s v="Latin America and the Caribbean"/>
    <m/>
    <m/>
    <m/>
    <m/>
    <m/>
    <m/>
    <s v="not found"/>
    <s v="not found"/>
    <s v="L407562"/>
    <s v="G409848"/>
  </r>
  <r>
    <s v="https://gem.wiki/Lins_power_station"/>
    <x v="39"/>
    <s v="Lins power station"/>
    <s v="Usina Termelétrica Lins"/>
    <s v="1"/>
    <s v="NG"/>
    <n v="2050"/>
    <x v="2"/>
    <x v="0"/>
    <s v="not found"/>
    <s v="not found"/>
    <s v="not found"/>
    <s v="N"/>
    <x v="45"/>
    <m/>
    <m/>
    <s v="Usina Termelétrica de Lins S.A."/>
    <n v="-21.575559909999999"/>
    <n v="-49.721171699999999"/>
    <s v="approximate"/>
    <s v="Lins"/>
    <m/>
    <m/>
    <s v="São Paulo"/>
    <x v="1"/>
    <s v="Latin America and the Caribbean"/>
    <m/>
    <m/>
    <m/>
    <m/>
    <m/>
    <m/>
    <s v="not found"/>
    <s v="not found"/>
    <s v="L406518"/>
    <s v="G406794"/>
  </r>
  <r>
    <s v="https://gem.wiki/Litos_power_station"/>
    <x v="39"/>
    <s v="Litos power station"/>
    <s v="Usina Termelétrica Litos"/>
    <s v="1"/>
    <s v="LNG"/>
    <n v="2636"/>
    <x v="2"/>
    <x v="0"/>
    <s v="not found"/>
    <s v="not found"/>
    <s v="not found"/>
    <s v="N"/>
    <x v="43"/>
    <m/>
    <m/>
    <s v="Litos Energia Ltda."/>
    <n v="-22.350211999999999"/>
    <n v="-41.873919999999998"/>
    <s v="approximate"/>
    <s v="Macaé"/>
    <m/>
    <m/>
    <s v="Rio de Janeiro"/>
    <x v="1"/>
    <s v="Latin America and the Caribbean"/>
    <m/>
    <m/>
    <m/>
    <m/>
    <m/>
    <m/>
    <s v="not found"/>
    <s v="not found"/>
    <s v="L406514"/>
    <s v="G406790"/>
  </r>
  <r>
    <s v="https://gem.wiki/Litos_power_station"/>
    <x v="39"/>
    <s v="Litos power station"/>
    <s v="Usina Termelétrica Litos"/>
    <s v="2"/>
    <s v="LNG"/>
    <n v="1318"/>
    <x v="2"/>
    <x v="0"/>
    <s v="not found"/>
    <s v="not found"/>
    <s v="not found"/>
    <s v="N"/>
    <x v="43"/>
    <m/>
    <m/>
    <s v="Litos Energia Ltda."/>
    <n v="-22.350211999999999"/>
    <n v="-41.873919999999998"/>
    <s v="approximate"/>
    <s v="Macaé"/>
    <m/>
    <m/>
    <s v="Rio de Janeiro"/>
    <x v="1"/>
    <s v="Latin America and the Caribbean"/>
    <m/>
    <m/>
    <m/>
    <m/>
    <m/>
    <m/>
    <s v="not found"/>
    <s v="not found"/>
    <s v="L406514"/>
    <s v="G406793"/>
  </r>
  <r>
    <s v="https://gem.wiki/Litos_power_station"/>
    <x v="39"/>
    <s v="Litos power station"/>
    <s v="Usina Termelétrica Litos"/>
    <s v="3"/>
    <s v="LNG"/>
    <n v="660"/>
    <x v="2"/>
    <x v="0"/>
    <s v="not found"/>
    <s v="not found"/>
    <s v="not found"/>
    <s v="N"/>
    <x v="43"/>
    <m/>
    <m/>
    <s v="Litos Energia Ltda."/>
    <n v="-22.350211999999999"/>
    <n v="-41.873919999999998"/>
    <s v="approximate"/>
    <s v="Macaé"/>
    <m/>
    <m/>
    <s v="Rio de Janeiro"/>
    <x v="1"/>
    <s v="Latin America and the Caribbean"/>
    <m/>
    <m/>
    <m/>
    <m/>
    <m/>
    <m/>
    <s v="not found"/>
    <s v="not found"/>
    <s v="L406514"/>
    <s v="G406792"/>
  </r>
  <r>
    <s v="https://gem.wiki/Litos_power_station"/>
    <x v="39"/>
    <s v="Litos power station"/>
    <s v="Usina Termelétrica Litos"/>
    <s v="4"/>
    <s v="LNG"/>
    <n v="660"/>
    <x v="2"/>
    <x v="0"/>
    <s v="not found"/>
    <s v="not found"/>
    <s v="not found"/>
    <s v="N"/>
    <x v="43"/>
    <m/>
    <m/>
    <s v="Litos Energia Ltda."/>
    <n v="-22.350211999999999"/>
    <n v="-41.873919999999998"/>
    <s v="approximate"/>
    <s v="Macaé"/>
    <m/>
    <m/>
    <s v="Rio de Janeiro"/>
    <x v="1"/>
    <s v="Latin America and the Caribbean"/>
    <m/>
    <m/>
    <m/>
    <m/>
    <m/>
    <m/>
    <s v="not found"/>
    <s v="not found"/>
    <s v="L406514"/>
    <s v="G406791"/>
  </r>
  <r>
    <s v="https://gem.wiki/Luiz_Carlos_Prestes_power_station"/>
    <x v="39"/>
    <s v="Luiz Carlos Prestes power station"/>
    <s v="Usina Termelétrica Luís Carlos Prestes"/>
    <s v="1"/>
    <s v="NG"/>
    <n v="386"/>
    <x v="0"/>
    <x v="0"/>
    <s v="not found"/>
    <s v="not found"/>
    <s v="not found"/>
    <s v="N"/>
    <x v="39"/>
    <m/>
    <m/>
    <s v="Petróleo Brasileiro S.A. (Petrobras)"/>
    <n v="-20.7468"/>
    <n v="-51.661900000000003"/>
    <s v="exact"/>
    <s v="Três Lagoas"/>
    <m/>
    <m/>
    <s v="Mato Grosso do Sul"/>
    <x v="1"/>
    <s v="Latin America and the Caribbean"/>
    <m/>
    <m/>
    <s v="Três Lagoas"/>
    <m/>
    <m/>
    <m/>
    <s v="1050803"/>
    <s v="1175032, 1176177, 1176178, 1176179, 1226341, 1240580"/>
    <s v="L406513"/>
    <s v="G406789"/>
  </r>
  <r>
    <s v="https://www.gem.wiki/Luiz_Oscar_Rodrigues_de_Melo_power_station"/>
    <x v="39"/>
    <s v="Luiz Oscar Rodrigues de Melo power station"/>
    <s v="Usina Termelétrica Luiz Oscar Rodrigues de Melo"/>
    <s v="1"/>
    <s v="NG"/>
    <n v="239.512"/>
    <x v="0"/>
    <x v="4"/>
    <s v="not found"/>
    <s v="not found"/>
    <s v="not found"/>
    <s v="N"/>
    <x v="1"/>
    <m/>
    <m/>
    <s v="Linhares Geracao S.A."/>
    <n v="-19.533784473535299"/>
    <n v="-39.8022809805625"/>
    <s v="exact"/>
    <s v="Linhares"/>
    <m/>
    <m/>
    <s v="Espírito Santo"/>
    <x v="1"/>
    <s v="Latin America and the Caribbean"/>
    <m/>
    <m/>
    <s v="Linhares, LORM"/>
    <m/>
    <m/>
    <m/>
    <s v="1079784"/>
    <n v="1222391"/>
    <s v="L408544"/>
    <s v="G412202"/>
  </r>
  <r>
    <s v="https://www.gem.wiki/Manauara_power_station"/>
    <x v="39"/>
    <s v="Manauara power station"/>
    <s v="Usina Termelétrica Manauara"/>
    <s v="1"/>
    <s v="NG"/>
    <n v="92"/>
    <x v="0"/>
    <x v="4"/>
    <s v="not found"/>
    <s v="not found"/>
    <s v="not found"/>
    <s v="N"/>
    <x v="3"/>
    <m/>
    <m/>
    <s v="Companhia Energética Manauara (CEM)"/>
    <n v="-2.9369263299999999"/>
    <n v="-60.012395660000003"/>
    <s v="exact"/>
    <s v="Manaus"/>
    <m/>
    <m/>
    <s v="Amazonas"/>
    <x v="1"/>
    <s v="Latin America and the Caribbean"/>
    <m/>
    <m/>
    <m/>
    <m/>
    <m/>
    <m/>
    <s v="1064454"/>
    <n v="1195261"/>
    <s v="L408543"/>
    <s v="G412201"/>
  </r>
  <r>
    <s v="https://gem.wiki/Manaus_I_power_station"/>
    <x v="39"/>
    <s v="Manaus I power station"/>
    <s v="Usina Termelétrica Manaus I"/>
    <s v="1"/>
    <s v="NG"/>
    <n v="163"/>
    <x v="2"/>
    <x v="5"/>
    <s v="not found"/>
    <s v="not found"/>
    <s v="not found"/>
    <s v="N"/>
    <x v="54"/>
    <m/>
    <m/>
    <s v="Global Participações em Energia"/>
    <n v="-3.1190549999999999"/>
    <n v="-59.929845"/>
    <s v="approximate"/>
    <s v="Manaus"/>
    <m/>
    <m/>
    <s v="Amazonas"/>
    <x v="1"/>
    <s v="Latin America and the Caribbean"/>
    <m/>
    <m/>
    <m/>
    <m/>
    <m/>
    <m/>
    <s v="not found"/>
    <s v="not found"/>
    <s v="L407972"/>
    <s v="G410839"/>
  </r>
  <r>
    <s v="https://gem.wiki/Manaus_power_station"/>
    <x v="39"/>
    <s v="Manaus power station"/>
    <s v="Usina Termelétrica Manaus"/>
    <s v="1"/>
    <s v="LNG"/>
    <n v="300"/>
    <x v="3"/>
    <x v="0"/>
    <s v="not found"/>
    <s v="not found"/>
    <s v="not found"/>
    <s v="N"/>
    <x v="43"/>
    <m/>
    <m/>
    <s v="Atem Distribuidora de Petróleo SA"/>
    <n v="-3.141035"/>
    <n v="-59.962412999999998"/>
    <s v="approximate"/>
    <s v="Manaus"/>
    <m/>
    <m/>
    <s v="Amazonas"/>
    <x v="1"/>
    <s v="Latin America and the Caribbean"/>
    <m/>
    <m/>
    <m/>
    <m/>
    <m/>
    <m/>
    <s v="not found"/>
    <s v="not found"/>
    <s v="L407973"/>
    <s v="G410840"/>
  </r>
  <r>
    <s v="https://www.gem.wiki/Maracanau_Geradora_de_Energia_SA_power_plant"/>
    <x v="39"/>
    <s v="Maracanau Geradora de Energia SA power plant"/>
    <s v="Usina Termelétrica Maracanau Geradora"/>
    <s v="1"/>
    <s v="HFO"/>
    <n v="168"/>
    <x v="0"/>
    <x v="4"/>
    <s v="not found"/>
    <s v="not found"/>
    <s v="not found"/>
    <s v="N"/>
    <x v="1"/>
    <m/>
    <m/>
    <s v="Maracanaú Geradora de Energia SA"/>
    <n v="-3.85021022789712"/>
    <n v="-38.555520078589097"/>
    <s v="exact"/>
    <s v="Fortaleza"/>
    <m/>
    <m/>
    <s v="Ceará"/>
    <x v="1"/>
    <s v="Latin America and the Caribbean"/>
    <m/>
    <m/>
    <m/>
    <m/>
    <m/>
    <m/>
    <s v="1073119"/>
    <n v="1210646"/>
    <s v="L408542"/>
    <s v="G412200"/>
  </r>
  <r>
    <s v="https://gem.wiki/Marlim_Azul_power_station"/>
    <x v="39"/>
    <s v="Marlim Azul power station"/>
    <s v="Usina Termelétrica Marlim Azul"/>
    <s v="1"/>
    <s v="LNG"/>
    <n v="565"/>
    <x v="1"/>
    <x v="0"/>
    <s v="not found"/>
    <s v="not found"/>
    <s v="not found"/>
    <s v="N"/>
    <x v="49"/>
    <m/>
    <m/>
    <s v="Marlim Azul Energia S.A."/>
    <n v="-22.359439819999999"/>
    <n v="-41.874453109999997"/>
    <s v="approximate"/>
    <s v="Macaé"/>
    <m/>
    <m/>
    <s v="Rio de Janeiro"/>
    <x v="1"/>
    <s v="Latin America and the Caribbean"/>
    <m/>
    <m/>
    <s v="Vale Azul I"/>
    <m/>
    <m/>
    <m/>
    <s v="1122288"/>
    <n v="1290494"/>
    <s v="L406512"/>
    <s v="G406788"/>
  </r>
  <r>
    <s v="https://gem.wiki/Mauá_3_power_station"/>
    <x v="39"/>
    <s v="Mauá 3 power station"/>
    <s v="Usina Termelétrica Mauá 3"/>
    <s v="1"/>
    <s v="NG"/>
    <n v="591"/>
    <x v="0"/>
    <x v="0"/>
    <s v="not found"/>
    <s v="not found"/>
    <s v="not found"/>
    <s v="N"/>
    <x v="31"/>
    <m/>
    <m/>
    <s v="Amazonas Geração e Transmissão de Energia S.A."/>
    <n v="-3.11740532"/>
    <n v="-59.929550040000002"/>
    <s v="exact"/>
    <s v="Manaus"/>
    <m/>
    <m/>
    <s v="Amazonas"/>
    <x v="1"/>
    <s v="Latin America and the Caribbean"/>
    <m/>
    <m/>
    <m/>
    <m/>
    <m/>
    <m/>
    <s v="1129787"/>
    <s v="1239689, 1247155, 1247156"/>
    <s v="L406511"/>
    <s v="G406787"/>
  </r>
  <r>
    <s v="https://www.gem.wiki/Monte_Cristo_power_station"/>
    <x v="39"/>
    <s v="Monte Cristo power station"/>
    <s v="Usina Termelétrica Monte Cristo"/>
    <s v="1"/>
    <s v="D"/>
    <n v="154.88"/>
    <x v="0"/>
    <x v="4"/>
    <s v="not found"/>
    <s v="not found"/>
    <s v="not found"/>
    <s v="N"/>
    <x v="13"/>
    <m/>
    <m/>
    <s v="Roraima Energia"/>
    <n v="2.9309767310941099"/>
    <n v="-60.712172730237498"/>
    <s v="exact"/>
    <s v="Boa Vista"/>
    <m/>
    <m/>
    <s v="Roraima"/>
    <x v="1"/>
    <s v="Latin America and the Caribbean"/>
    <m/>
    <m/>
    <m/>
    <m/>
    <m/>
    <m/>
    <s v="1130243"/>
    <n v="1301329"/>
    <s v="L408541"/>
    <s v="G412199"/>
  </r>
  <r>
    <s v="https://gem.wiki/Neópolis_III_power_station"/>
    <x v="39"/>
    <s v="Neópolis III power station"/>
    <s v="Usina Termelétrica Neópolis III"/>
    <s v="1"/>
    <s v="NG"/>
    <n v="273"/>
    <x v="3"/>
    <x v="5"/>
    <s v="not found"/>
    <s v="not found"/>
    <s v="not found"/>
    <s v="N"/>
    <x v="43"/>
    <m/>
    <m/>
    <s v="Evolution Power Partners SA"/>
    <n v="-10.315170999999999"/>
    <n v="-36.579236999999999"/>
    <s v="approximate"/>
    <s v="Neópolis"/>
    <m/>
    <m/>
    <s v="Sergipe"/>
    <x v="1"/>
    <s v="Latin America and the Caribbean"/>
    <m/>
    <m/>
    <m/>
    <m/>
    <m/>
    <m/>
    <s v="not found"/>
    <s v="not found"/>
    <s v="L407971"/>
    <s v="G410838"/>
  </r>
  <r>
    <s v="https://gem.wiki/Norte_Catarinense_power_station"/>
    <x v="39"/>
    <s v="Norte Catarinense power station"/>
    <s v="Usina Termelétrica Norte Catarinense"/>
    <s v="1"/>
    <s v="LNG"/>
    <n v="600"/>
    <x v="2"/>
    <x v="0"/>
    <s v="not found"/>
    <s v="not found"/>
    <s v="not found"/>
    <s v="N"/>
    <x v="53"/>
    <m/>
    <m/>
    <s v="Usina Termelétrica Norte Catarinense Ltda."/>
    <n v="-26.024005559999999"/>
    <n v="-48.80259444"/>
    <s v="approximate"/>
    <s v="Garuva"/>
    <m/>
    <m/>
    <s v="Santa Catarina"/>
    <x v="1"/>
    <s v="Latin America and the Caribbean"/>
    <m/>
    <m/>
    <m/>
    <m/>
    <m/>
    <m/>
    <s v="not found"/>
    <s v="not found"/>
    <s v="L406510"/>
    <s v="G406786"/>
  </r>
  <r>
    <s v="https://gem.wiki/Norte_Catarinense_power_station"/>
    <x v="39"/>
    <s v="Norte Catarinense power station"/>
    <s v="Usina Termelétrica Norte Catarinense"/>
    <s v="2"/>
    <s v="LNG"/>
    <n v="600"/>
    <x v="3"/>
    <x v="0"/>
    <s v="not found"/>
    <s v="not found"/>
    <s v="not found"/>
    <s v="N"/>
    <x v="43"/>
    <m/>
    <m/>
    <s v="Usina Termelétrica Norte Catarinense Ltda."/>
    <n v="-26.024005559999999"/>
    <n v="-48.80259444"/>
    <s v="approximate"/>
    <s v="Garuva"/>
    <m/>
    <m/>
    <s v="Santa Catarina"/>
    <x v="1"/>
    <s v="Latin America and the Caribbean"/>
    <m/>
    <m/>
    <m/>
    <m/>
    <m/>
    <m/>
    <s v="not found"/>
    <s v="not found"/>
    <s v="L406510"/>
    <s v="G406785"/>
  </r>
  <r>
    <s v="https://gem.wiki/Norte_Fluminense_2_power_station"/>
    <x v="39"/>
    <s v="Norte Fluminense 2 power station"/>
    <s v="Usina Termelétrica Norte Fluminense 2"/>
    <s v="1"/>
    <s v="NG/LNG"/>
    <n v="1713"/>
    <x v="2"/>
    <x v="0"/>
    <s v="not found"/>
    <s v="not found"/>
    <s v="not found"/>
    <s v="N"/>
    <x v="40"/>
    <m/>
    <m/>
    <s v="EDF Norte Fluminense"/>
    <n v="-22.318949"/>
    <n v="-41.847788999999999"/>
    <s v="approximate"/>
    <s v="Macaé"/>
    <m/>
    <m/>
    <s v="Rio de Janeiro"/>
    <x v="1"/>
    <s v="Latin America and the Caribbean"/>
    <m/>
    <m/>
    <m/>
    <m/>
    <m/>
    <m/>
    <s v="not found"/>
    <s v="not found"/>
    <s v="L406521"/>
    <s v="G406783"/>
  </r>
  <r>
    <s v="https://gem.wiki/Norte_Fluminense_power_station"/>
    <x v="39"/>
    <s v="Norte Fluminense power station"/>
    <s v="Usina Termelétrica Norte Fluminense"/>
    <s v="1"/>
    <s v="NG/LNG"/>
    <n v="827"/>
    <x v="0"/>
    <x v="0"/>
    <s v="not found"/>
    <s v="not found"/>
    <s v="not found"/>
    <s v="N"/>
    <x v="8"/>
    <m/>
    <m/>
    <s v="Usina Terméletrica Norte Fluminense S/A"/>
    <n v="-22.305499999999999"/>
    <n v="-41.881399999999999"/>
    <s v="exact"/>
    <s v="Macaé"/>
    <m/>
    <m/>
    <s v="Rio de Janeiro"/>
    <x v="1"/>
    <s v="Latin America and the Caribbean"/>
    <m/>
    <m/>
    <m/>
    <m/>
    <m/>
    <m/>
    <s v="1049945"/>
    <s v="1174001, 1176741, 1176742, 1176743"/>
    <s v="L406520"/>
    <s v="G406784"/>
  </r>
  <r>
    <s v="https://gem.wiki/Nossa_Senhora_da_Vitória_power_station"/>
    <x v="39"/>
    <s v="Nossa Senhora da Vitória power station"/>
    <s v="Usina Termelétrica Nossa Senhora da Vitória"/>
    <s v="1"/>
    <s v="NG"/>
    <n v="165"/>
    <x v="3"/>
    <x v="5"/>
    <s v="not found"/>
    <s v="not found"/>
    <s v="not found"/>
    <s v="N"/>
    <x v="43"/>
    <m/>
    <m/>
    <s v="Ponte Nova Energia"/>
    <n v="-5.0740569999999998"/>
    <n v="-42.797823000000001"/>
    <s v="approximate"/>
    <s v="Teresina"/>
    <m/>
    <m/>
    <s v="Piauí"/>
    <x v="1"/>
    <s v="Latin America and the Caribbean"/>
    <m/>
    <m/>
    <m/>
    <m/>
    <m/>
    <m/>
    <s v="not found"/>
    <s v="not found"/>
    <s v="L407970"/>
    <s v="G410837"/>
  </r>
  <r>
    <s v="https://gem.wiki/Nossa_Senhora_de_Fatima_power_station"/>
    <x v="39"/>
    <s v="Nossa Senhora de Fatima power station"/>
    <s v="Usina Termelétrica Nossa Senhora de Fátima"/>
    <s v="1"/>
    <s v="LNG"/>
    <n v="582"/>
    <x v="2"/>
    <x v="0"/>
    <s v="not found"/>
    <s v="not found"/>
    <s v="not found"/>
    <s v="N"/>
    <x v="43"/>
    <m/>
    <m/>
    <s v="Usina Termeletrica Nossa Senhora de Fatima Ltda."/>
    <n v="-22.306806000000002"/>
    <n v="-41.864583000000003"/>
    <s v="approximate"/>
    <s v="Macaé"/>
    <m/>
    <m/>
    <s v="Rio de Janeiro"/>
    <x v="1"/>
    <s v="Latin America and the Caribbean"/>
    <m/>
    <m/>
    <m/>
    <m/>
    <m/>
    <m/>
    <s v="not found"/>
    <s v="not found"/>
    <s v="L406519"/>
    <s v="G406781"/>
  </r>
  <r>
    <s v="https://gem.wiki/Nossa_Senhora_de_Fatima_power_station"/>
    <x v="39"/>
    <s v="Nossa Senhora de Fatima power station"/>
    <s v="Usina Termelétrica Nossa Senhora de Fátima"/>
    <s v="2"/>
    <s v="LNG"/>
    <n v="452"/>
    <x v="2"/>
    <x v="0"/>
    <s v="not found"/>
    <s v="not found"/>
    <s v="not found"/>
    <s v="N"/>
    <x v="43"/>
    <m/>
    <m/>
    <s v="Usina Termeletrica Nossa Senhora de Fatima Ltda."/>
    <n v="-22.306806000000002"/>
    <n v="-41.864583000000003"/>
    <s v="approximate"/>
    <s v="Macaé"/>
    <m/>
    <m/>
    <s v="Rio de Janeiro"/>
    <x v="1"/>
    <s v="Latin America and the Caribbean"/>
    <m/>
    <m/>
    <m/>
    <m/>
    <m/>
    <m/>
    <s v="not found"/>
    <s v="not found"/>
    <s v="L406519"/>
    <s v="G406780"/>
  </r>
  <r>
    <s v="https://gem.wiki/Nossa_Senhora_de_Fatima_power_station"/>
    <x v="39"/>
    <s v="Nossa Senhora de Fatima power station"/>
    <s v="Usina Termelétrica Nossa Senhora de Fátima"/>
    <s v="3"/>
    <s v="LNG"/>
    <n v="452"/>
    <x v="2"/>
    <x v="0"/>
    <s v="not found"/>
    <s v="not found"/>
    <s v="not found"/>
    <s v="N"/>
    <x v="43"/>
    <m/>
    <m/>
    <s v="Usina Termeletrica Nossa Senhora de Fatima Ltda."/>
    <n v="-22.306806000000002"/>
    <n v="-41.864583000000003"/>
    <s v="approximate"/>
    <s v="Macaé"/>
    <m/>
    <m/>
    <s v="Rio de Janeiro"/>
    <x v="1"/>
    <s v="Latin America and the Caribbean"/>
    <m/>
    <m/>
    <m/>
    <m/>
    <m/>
    <m/>
    <s v="not found"/>
    <s v="not found"/>
    <s v="L406519"/>
    <s v="G406782"/>
  </r>
  <r>
    <s v="https://gem.wiki/Nova_Piratininga_power_station"/>
    <x v="39"/>
    <s v="Nova Piratininga power station"/>
    <s v="Usina Termelétrica Nova Piratininga"/>
    <s v="1"/>
    <s v="NG"/>
    <n v="386"/>
    <x v="0"/>
    <x v="0"/>
    <s v="not found"/>
    <s v="not found"/>
    <s v="not found"/>
    <s v="N"/>
    <x v="37"/>
    <m/>
    <m/>
    <s v="Petróleo Brasileiro S.A. (Petrobras)"/>
    <n v="-23.69888869"/>
    <n v="-46.678610999999997"/>
    <s v="exact"/>
    <s v="São Paulo"/>
    <m/>
    <m/>
    <s v="São Paulo"/>
    <x v="1"/>
    <s v="Latin America and the Caribbean"/>
    <s v="CEG ID: UTE.GN.SP.028191-3.1"/>
    <m/>
    <s v="Fernando Gasparian"/>
    <m/>
    <m/>
    <m/>
    <s v="1054329"/>
    <s v="1180293, 1180294, 1180295, 1180297"/>
    <s v="L406500"/>
    <s v="G406816"/>
  </r>
  <r>
    <s v="https://gem.wiki/Novo_Tempo_Barcarena_power_station"/>
    <x v="39"/>
    <s v="Novo Tempo Barcarena power station"/>
    <s v="Usina Termelétrica Novo Tempo"/>
    <s v="1"/>
    <s v="LNG"/>
    <n v="630"/>
    <x v="1"/>
    <x v="0"/>
    <s v="not found"/>
    <s v="not found"/>
    <s v="not found"/>
    <s v="N"/>
    <x v="40"/>
    <m/>
    <m/>
    <s v="CELBA (Centrais Elétricas Barcarena S.A.)"/>
    <n v="-1.5486583300000001"/>
    <n v="-48.745630560000002"/>
    <s v="approximate"/>
    <s v="Barcarena"/>
    <m/>
    <m/>
    <s v="Pará"/>
    <x v="1"/>
    <s v="Latin America and the Caribbean"/>
    <m/>
    <m/>
    <m/>
    <m/>
    <m/>
    <m/>
    <s v="1130329"/>
    <n v="1301421"/>
    <s v="L406522"/>
    <s v="G406779"/>
  </r>
  <r>
    <s v="https://www.gem.wiki/Palmeiras_de_Goiás_power_station"/>
    <x v="39"/>
    <s v="Palmeiras de Goiás power station"/>
    <s v="Usina Termelétrica Palmeiras de Goiás"/>
    <s v="1"/>
    <s v="D"/>
    <n v="175.52699999999999"/>
    <x v="0"/>
    <x v="4"/>
    <s v="not found"/>
    <s v="not found"/>
    <s v="not found"/>
    <s v="N"/>
    <x v="39"/>
    <m/>
    <m/>
    <s v="Central Energetica Palmeiras S.A."/>
    <n v="-16.776269205341901"/>
    <n v="-49.938958922797703"/>
    <s v="exact"/>
    <s v="Palmeiras de Goiás"/>
    <m/>
    <m/>
    <s v="Goiás"/>
    <x v="1"/>
    <s v="Latin America and the Caribbean"/>
    <m/>
    <m/>
    <m/>
    <m/>
    <m/>
    <m/>
    <s v="1094707"/>
    <s v="1247729, 1247730"/>
    <s v="L408540"/>
    <s v="G412198"/>
  </r>
  <r>
    <s v="https://gem.wiki/Parnaiba_power_station"/>
    <x v="39"/>
    <s v="Parnaiba power station"/>
    <s v="Usina Termelétrica Parnaiba"/>
    <s v="I-V"/>
    <s v="NG"/>
    <n v="1061"/>
    <x v="0"/>
    <x v="0"/>
    <s v="not found"/>
    <s v="not found"/>
    <s v="not found"/>
    <s v="N"/>
    <x v="3"/>
    <m/>
    <m/>
    <s v="Parnaíba Geração e Comercialização de Energia S.A"/>
    <n v="-4.8205689999999999"/>
    <n v="-44.355006000000003"/>
    <s v="exact"/>
    <s v="Santo Antônio dos Lopes"/>
    <m/>
    <m/>
    <s v="Maranhão"/>
    <x v="1"/>
    <s v="Latin America and the Caribbean"/>
    <m/>
    <m/>
    <s v="Maranhão IV &amp; V"/>
    <m/>
    <m/>
    <m/>
    <s v="1086604"/>
    <s v="1234062, 1237803, 1237804, 1237805"/>
    <s v="L406523"/>
    <s v="G406773"/>
  </r>
  <r>
    <s v="https://gem.wiki/Parnaiba_power_station"/>
    <x v="39"/>
    <s v="Parnaiba power station"/>
    <s v="Usina Termelétrica Parnaiba"/>
    <s v="II"/>
    <s v="NG"/>
    <n v="519"/>
    <x v="0"/>
    <x v="0"/>
    <s v="not found"/>
    <s v="not found"/>
    <s v="not found"/>
    <s v="N"/>
    <x v="5"/>
    <m/>
    <m/>
    <s v="Parnaíba II Geração de Energia S.A"/>
    <n v="-4.8205689999999999"/>
    <n v="-44.355006000000003"/>
    <s v="exact"/>
    <s v="Santo Antônio dos Lopes"/>
    <m/>
    <m/>
    <s v="Maranhão"/>
    <x v="1"/>
    <s v="Latin America and the Caribbean"/>
    <m/>
    <m/>
    <s v="Maranhão III"/>
    <m/>
    <m/>
    <m/>
    <s v="1086604"/>
    <s v="1237809, 1237810, 1237811"/>
    <s v="L406523"/>
    <s v="G406774"/>
  </r>
  <r>
    <s v="https://gem.wiki/Parnaiba_power_station"/>
    <x v="39"/>
    <s v="Parnaiba power station"/>
    <s v="Usina Termelétrica Parnaiba"/>
    <s v="III"/>
    <s v="NG"/>
    <n v="178"/>
    <x v="0"/>
    <x v="1"/>
    <s v="not found"/>
    <s v="not found"/>
    <s v="not found"/>
    <s v="N"/>
    <x v="22"/>
    <m/>
    <m/>
    <s v="Parnaíba II Geração de Energia S.A"/>
    <n v="-4.8205689999999999"/>
    <n v="-44.355006000000003"/>
    <s v="exact"/>
    <s v="Santo Antônio dos Lopes"/>
    <m/>
    <m/>
    <s v="Maranhão"/>
    <x v="1"/>
    <s v="Latin America and the Caribbean"/>
    <m/>
    <m/>
    <s v="Nova Venecia"/>
    <m/>
    <m/>
    <m/>
    <s v="1086604"/>
    <n v="1237812"/>
    <s v="L406523"/>
    <s v="G406776"/>
  </r>
  <r>
    <s v="https://gem.wiki/Parnaiba_power_station"/>
    <x v="39"/>
    <s v="Parnaiba power station"/>
    <s v="Usina Termelétrica Parnaiba"/>
    <s v="IV"/>
    <s v="NG"/>
    <n v="56.28"/>
    <x v="0"/>
    <x v="4"/>
    <s v="not found"/>
    <s v="not found"/>
    <s v="not found"/>
    <s v="N"/>
    <x v="22"/>
    <m/>
    <m/>
    <s v="Parnaíba II Geração de Energia S.A"/>
    <n v="-4.8205689999999999"/>
    <n v="-44.355006000000003"/>
    <s v="exact"/>
    <s v="Santo Antônio dos Lopes"/>
    <m/>
    <m/>
    <s v="Maranhão"/>
    <x v="1"/>
    <s v="Latin America and the Caribbean"/>
    <m/>
    <m/>
    <m/>
    <m/>
    <m/>
    <m/>
    <s v="1086604"/>
    <n v="1300827"/>
    <s v="L406523"/>
    <s v="G412197"/>
  </r>
  <r>
    <s v="https://gem.wiki/Parnaiba_power_station"/>
    <x v="39"/>
    <s v="Parnaiba power station"/>
    <s v="Usina Termelétrica Parnaiba"/>
    <s v="VI"/>
    <s v="NG"/>
    <n v="92"/>
    <x v="2"/>
    <x v="3"/>
    <s v="not found"/>
    <s v="not found"/>
    <s v="not found"/>
    <s v="N"/>
    <x v="40"/>
    <m/>
    <m/>
    <s v="Eneva SA"/>
    <n v="-4.8205689999999999"/>
    <n v="-44.355006000000003"/>
    <s v="exact"/>
    <s v="Santo Antônio dos Lopes"/>
    <m/>
    <m/>
    <s v="Maranhão"/>
    <x v="1"/>
    <s v="Latin America and the Caribbean"/>
    <m/>
    <m/>
    <m/>
    <m/>
    <m/>
    <m/>
    <s v="1086604"/>
    <n v="1311670"/>
    <s v="L406523"/>
    <s v="G406777"/>
  </r>
  <r>
    <s v="https://www.gem.wiki/Pau_Ferro_I_power_station"/>
    <x v="39"/>
    <s v="Pau Ferro I power station"/>
    <s v="Usina Termelétrica Pau Ferro I"/>
    <s v="1"/>
    <s v="D"/>
    <n v="93.89"/>
    <x v="0"/>
    <x v="4"/>
    <s v="not found"/>
    <s v="not found"/>
    <s v="not found"/>
    <s v="N"/>
    <x v="9"/>
    <m/>
    <m/>
    <s v="Centrais Elétricas de Pernambuco S.A. - EPESA"/>
    <n v="-7.8567874399999997"/>
    <n v="-35.00936789"/>
    <s v="exact"/>
    <s v="Igarassu"/>
    <m/>
    <m/>
    <s v="Pernambuco"/>
    <x v="1"/>
    <s v="Latin America and the Caribbean"/>
    <s v="CEG ID : UTE.PE.PE.029561-2.1"/>
    <m/>
    <m/>
    <m/>
    <m/>
    <m/>
    <s v="1102778"/>
    <n v="1260977"/>
    <s v="L408539"/>
    <s v="G412196"/>
  </r>
  <r>
    <s v="https://www.gem.wiki/Pecém_Energia_II_power_station"/>
    <x v="39"/>
    <s v="Pecém Energia II power station"/>
    <s v="Usina Termelétrica Pecém Energia II"/>
    <s v="1"/>
    <s v="D"/>
    <n v="142.80000000000001"/>
    <x v="2"/>
    <x v="4"/>
    <s v="not found"/>
    <s v="not found"/>
    <s v="not found"/>
    <s v="N"/>
    <x v="45"/>
    <m/>
    <m/>
    <s v="CH4 Energia Ltda"/>
    <n v="-12.604367999999999"/>
    <n v="-38.297994000000003"/>
    <s v="exact"/>
    <s v="Dias D’Ávila"/>
    <m/>
    <m/>
    <s v="Bahia"/>
    <x v="1"/>
    <s v="Latin America and the Caribbean"/>
    <m/>
    <m/>
    <m/>
    <m/>
    <m/>
    <m/>
    <s v="1129528"/>
    <n v="1300367"/>
    <s v="L408538"/>
    <s v="G412195"/>
  </r>
  <r>
    <s v="https://www.gem.wiki/Pernambuco_III_power_station"/>
    <x v="39"/>
    <s v="Pernambuco III power station"/>
    <s v="Usina Termelétrica Pernambuco"/>
    <s v="1"/>
    <s v="HFO"/>
    <n v="200.79"/>
    <x v="0"/>
    <x v="4"/>
    <s v="not found"/>
    <s v="not found"/>
    <s v="not found"/>
    <s v="N"/>
    <x v="22"/>
    <m/>
    <m/>
    <s v="Termelétrica Pernambuco III S.A"/>
    <n v="-7.8640361032125803"/>
    <n v="-35.01873386151"/>
    <s v="exact"/>
    <s v="Igarassu"/>
    <m/>
    <m/>
    <s v="Pernambuco"/>
    <x v="1"/>
    <s v="Latin America and the Caribbean"/>
    <m/>
    <m/>
    <m/>
    <m/>
    <m/>
    <m/>
    <s v="1078138"/>
    <n v="1219506"/>
    <s v="L408537"/>
    <s v="G412194"/>
  </r>
  <r>
    <s v="https://www.gem.wiki/Petrolina_Energy_power_station"/>
    <x v="39"/>
    <s v="Petrolina Energy power station"/>
    <s v="Usina Termelétrica Petrolina Energy"/>
    <s v="1"/>
    <s v="D"/>
    <n v="136"/>
    <x v="0"/>
    <x v="4"/>
    <s v="not found"/>
    <s v="not found"/>
    <s v="not found"/>
    <s v="N"/>
    <x v="10"/>
    <m/>
    <m/>
    <s v="Companhia Energética de Petrolina (CEP)"/>
    <n v="-9.3718233669442608"/>
    <n v="-40.582626561499502"/>
    <s v="exact"/>
    <s v="Petrolina"/>
    <m/>
    <m/>
    <s v="Pernambuco"/>
    <x v="1"/>
    <s v="Latin America and the Caribbean"/>
    <m/>
    <m/>
    <m/>
    <m/>
    <m/>
    <m/>
    <s v="not found"/>
    <s v="not found"/>
    <s v="L408536"/>
    <s v="G412193"/>
  </r>
  <r>
    <s v="https://gem.wiki/Piratininga_power_station"/>
    <x v="39"/>
    <s v="Piratininga power station"/>
    <s v="Usina Termelétrica Piratininga"/>
    <s v="1"/>
    <s v="NG/HFO"/>
    <n v="190"/>
    <x v="0"/>
    <x v="0"/>
    <s v="not found"/>
    <s v="not found"/>
    <s v="not found"/>
    <s v="N"/>
    <x v="37"/>
    <m/>
    <m/>
    <s v="Baixada Santista Energia"/>
    <n v="-23.69628767"/>
    <n v="-46.668590549999998"/>
    <s v="exact"/>
    <s v="São Paulo"/>
    <m/>
    <m/>
    <s v="São Paulo"/>
    <x v="1"/>
    <s v="Latin America and the Caribbean"/>
    <s v="CEG ID: UTE.PE.SP.002082-6.1"/>
    <m/>
    <m/>
    <m/>
    <m/>
    <m/>
    <s v="1015586, 1054329"/>
    <s v="1140027, 1140028, 1180298, 1180299"/>
    <s v="L406690"/>
    <s v="G409851"/>
  </r>
  <r>
    <s v="https://www.gem.wiki/Ponta_Negra_power_station"/>
    <x v="39"/>
    <s v="Ponta Negra power station"/>
    <s v="Usina Termelétrica Ponta Negra"/>
    <s v="1"/>
    <s v="NG"/>
    <n v="92"/>
    <x v="0"/>
    <x v="4"/>
    <s v="not found"/>
    <s v="not found"/>
    <s v="not found"/>
    <s v="N"/>
    <x v="3"/>
    <m/>
    <m/>
    <s v="GERA Amazonas"/>
    <n v="-3.09105556"/>
    <n v="-60.072972219999997"/>
    <s v="exact"/>
    <s v="Manaus"/>
    <m/>
    <m/>
    <s v="Amazonas"/>
    <x v="1"/>
    <s v="Latin America and the Caribbean"/>
    <m/>
    <m/>
    <m/>
    <m/>
    <m/>
    <m/>
    <s v="1077974"/>
    <n v="1308694"/>
    <s v="L408535"/>
    <s v="G412192"/>
  </r>
  <r>
    <s v="https://www.gem.wiki/Porsud_I_power_station"/>
    <x v="39"/>
    <s v="Porsud I power station"/>
    <s v="Usina Termelétrica Porsud I"/>
    <s v="1"/>
    <s v="NG"/>
    <n v="115.92"/>
    <x v="0"/>
    <x v="4"/>
    <s v="not found"/>
    <s v="not found"/>
    <s v="not found"/>
    <s v="N"/>
    <x v="3"/>
    <m/>
    <m/>
    <s v="Karpowership Brasil Energia Ltda"/>
    <n v="-20.940069439999998"/>
    <n v="-43.80257778"/>
    <s v="exact"/>
    <s v="Itaguaí"/>
    <m/>
    <m/>
    <s v="Rio de Janeiro"/>
    <x v="1"/>
    <s v="Latin America and the Caribbean"/>
    <m/>
    <m/>
    <m/>
    <m/>
    <m/>
    <m/>
    <s v="not found"/>
    <s v="not found"/>
    <s v="L408534"/>
    <s v="G412191"/>
  </r>
  <r>
    <s v="https://www.gem.wiki/Porsud_II_power_station"/>
    <x v="39"/>
    <s v="Porsud II power station"/>
    <s v="Usina Termelétrica Porsud II"/>
    <s v="1"/>
    <s v="NG"/>
    <n v="78.3"/>
    <x v="0"/>
    <x v="4"/>
    <s v="not found"/>
    <s v="not found"/>
    <s v="not found"/>
    <s v="N"/>
    <x v="3"/>
    <m/>
    <m/>
    <s v="Karpowership Brasil Energia Ltda"/>
    <n v="-22.92606194"/>
    <n v="-43.857008329999999"/>
    <s v="exact"/>
    <s v="Itaguaí"/>
    <m/>
    <m/>
    <s v="Rio de Janeiro"/>
    <x v="1"/>
    <s v="Latin America and the Caribbean"/>
    <m/>
    <m/>
    <m/>
    <m/>
    <m/>
    <m/>
    <s v="not found"/>
    <s v="not found"/>
    <s v="L408533"/>
    <s v="G412190"/>
  </r>
  <r>
    <s v="https://gem.wiki/Porto_Norte_Fluminense_power_station"/>
    <x v="39"/>
    <s v="Porto Norte Fluminense power station"/>
    <s v="Usina Termelétrica Porto Norte Fluminense"/>
    <s v="1"/>
    <s v="LNG"/>
    <n v="1700"/>
    <x v="2"/>
    <x v="0"/>
    <s v="not found"/>
    <s v="not found"/>
    <s v="not found"/>
    <s v="N"/>
    <x v="41"/>
    <m/>
    <m/>
    <s v="Porto Norte Fluminense S/A"/>
    <n v="-21.433873999999999"/>
    <n v="-41.022796999999997"/>
    <s v="approximate"/>
    <s v="São Francisco de Itabapoana"/>
    <m/>
    <m/>
    <s v="Rio de Janeiro"/>
    <x v="1"/>
    <s v="Latin America and the Caribbean"/>
    <m/>
    <m/>
    <s v="PNF I"/>
    <m/>
    <m/>
    <m/>
    <s v="not found"/>
    <s v="not found"/>
    <s v="L406525"/>
    <s v="G406771"/>
  </r>
  <r>
    <s v="https://gem.wiki/Porto_Norte_Fluminense_power_station"/>
    <x v="39"/>
    <s v="Porto Norte Fluminense power station"/>
    <s v="Usina Termelétrica Porto Norte Fluminense"/>
    <s v="2"/>
    <s v="LNG"/>
    <n v="1700"/>
    <x v="2"/>
    <x v="0"/>
    <s v="not found"/>
    <s v="not found"/>
    <s v="not found"/>
    <s v="N"/>
    <x v="41"/>
    <m/>
    <m/>
    <s v="Porto Norte Fluminense S/A"/>
    <n v="-21.433873999999999"/>
    <n v="-41.022796999999997"/>
    <s v="approximate"/>
    <s v="São Francisco de Itabapoana"/>
    <m/>
    <m/>
    <s v="Rio de Janeiro"/>
    <x v="1"/>
    <s v="Latin America and the Caribbean"/>
    <m/>
    <m/>
    <s v="PNF II"/>
    <m/>
    <m/>
    <m/>
    <s v="not found"/>
    <s v="not found"/>
    <s v="L406525"/>
    <s v="G406770"/>
  </r>
  <r>
    <s v="https://gem.wiki/Porto_de_Sergipe_power_station"/>
    <x v="39"/>
    <s v="Porto de Sergipe power station"/>
    <s v="Usina Termelétrica Porto de Sergipe"/>
    <s v="I"/>
    <s v="LNG"/>
    <n v="1593"/>
    <x v="0"/>
    <x v="0"/>
    <s v="not found"/>
    <s v="not found"/>
    <s v="not found"/>
    <s v="N"/>
    <x v="6"/>
    <m/>
    <m/>
    <s v="CELSE (Centrais Elétricas de Sergipe S.A.)"/>
    <n v="-10.81564623"/>
    <n v="-36.93706246"/>
    <s v="exact"/>
    <s v="Barra dos Coqueiros"/>
    <m/>
    <m/>
    <s v="Sergipe"/>
    <x v="1"/>
    <s v="Latin America and the Caribbean"/>
    <m/>
    <m/>
    <m/>
    <m/>
    <m/>
    <m/>
    <s v="1115458"/>
    <s v="1280533, 1281572, 1281573, 1281574"/>
    <s v="L406527"/>
    <s v="G406772"/>
  </r>
  <r>
    <s v="https://gem.wiki/Porto_de_Sergipe_power_station"/>
    <x v="39"/>
    <s v="Porto de Sergipe power station"/>
    <s v="Usina Termelétrica Porto de Sergipe"/>
    <s v="III"/>
    <s v="LNG"/>
    <n v="400"/>
    <x v="3"/>
    <x v="5"/>
    <s v="not found"/>
    <s v="not found"/>
    <s v="not found"/>
    <s v="N"/>
    <x v="43"/>
    <m/>
    <m/>
    <s v="CELSE (Centrais Elétricas de Sergipe S.A.)"/>
    <n v="-10.81564623"/>
    <n v="-36.93706246"/>
    <s v="exact"/>
    <s v="Barra dos Coqueiros"/>
    <m/>
    <m/>
    <s v="Sergipe"/>
    <x v="1"/>
    <s v="Latin America and the Caribbean"/>
    <m/>
    <m/>
    <m/>
    <m/>
    <m/>
    <m/>
    <s v="1115458"/>
    <s v="not found"/>
    <s v="L406527"/>
    <s v="G410836"/>
  </r>
  <r>
    <s v="https://gem.wiki/Porto_de_Sergipe_power_station"/>
    <x v="39"/>
    <s v="Porto de Sergipe power station"/>
    <s v="Usina Termelétrica Porto de Sergipe"/>
    <s v="IV"/>
    <s v="LNG"/>
    <n v="617"/>
    <x v="3"/>
    <x v="5"/>
    <s v="not found"/>
    <s v="not found"/>
    <s v="not found"/>
    <s v="N"/>
    <x v="43"/>
    <m/>
    <m/>
    <s v="CELSE (Centrais Elétricas de Sergipe S.A.)"/>
    <n v="-10.81564623"/>
    <n v="-36.93706246"/>
    <s v="exact"/>
    <s v="Barra dos Coqueiros"/>
    <m/>
    <m/>
    <s v="Sergipe"/>
    <x v="1"/>
    <s v="Latin America and the Caribbean"/>
    <m/>
    <m/>
    <m/>
    <m/>
    <m/>
    <m/>
    <s v="1115458"/>
    <s v="not found"/>
    <s v="L406527"/>
    <s v="G410835"/>
  </r>
  <r>
    <s v="https://gem.wiki/Porto_de_Sergipe_power_station"/>
    <x v="39"/>
    <s v="Porto de Sergipe power station"/>
    <s v="Usina Termelétrica Porto de Sergipe"/>
    <s v="V"/>
    <s v="LNG"/>
    <n v="299"/>
    <x v="3"/>
    <x v="5"/>
    <s v="not found"/>
    <s v="not found"/>
    <s v="not found"/>
    <s v="N"/>
    <x v="43"/>
    <m/>
    <m/>
    <s v="CELSE (Centrais Elétricas de Sergipe S.A.)"/>
    <n v="-10.81564623"/>
    <n v="-36.93706246"/>
    <s v="exact"/>
    <s v="Barra dos Coqueiros"/>
    <m/>
    <m/>
    <s v="Sergipe"/>
    <x v="1"/>
    <s v="Latin America and the Caribbean"/>
    <m/>
    <m/>
    <m/>
    <m/>
    <m/>
    <m/>
    <s v="1115458"/>
    <s v="not found"/>
    <s v="L406527"/>
    <s v="G410834"/>
  </r>
  <r>
    <s v="https://gem.wiki/Portocém_power_station"/>
    <x v="39"/>
    <s v="Portocém power station"/>
    <s v="Usina Termelétrica Portocém"/>
    <s v="1"/>
    <s v="NG"/>
    <n v="393"/>
    <x v="1"/>
    <x v="1"/>
    <s v="not found"/>
    <s v="not found"/>
    <s v="not found"/>
    <s v="N"/>
    <x v="54"/>
    <m/>
    <m/>
    <s v="Portocém Geração de Energia Ltda"/>
    <n v="-3.6275131900000002"/>
    <n v="-38.84756015"/>
    <s v="approximate"/>
    <s v="Caucaia"/>
    <m/>
    <m/>
    <s v="Ceará"/>
    <x v="1"/>
    <s v="Latin America and the Caribbean"/>
    <m/>
    <m/>
    <m/>
    <m/>
    <m/>
    <m/>
    <s v="not found"/>
    <s v="not found"/>
    <s v="L406524"/>
    <s v="G406767"/>
  </r>
  <r>
    <s v="https://gem.wiki/Portocém_power_station"/>
    <x v="39"/>
    <s v="Portocém power station"/>
    <s v="Usina Termelétrica Portocém"/>
    <s v="2"/>
    <s v="NG"/>
    <n v="393"/>
    <x v="1"/>
    <x v="1"/>
    <s v="not found"/>
    <s v="not found"/>
    <s v="not found"/>
    <s v="N"/>
    <x v="54"/>
    <m/>
    <m/>
    <s v="Portocém Geração de Energia Ltda"/>
    <n v="-3.6275131900000002"/>
    <n v="-38.84756015"/>
    <s v="approximate"/>
    <s v="Caucaia"/>
    <m/>
    <m/>
    <s v="Ceará"/>
    <x v="1"/>
    <s v="Latin America and the Caribbean"/>
    <m/>
    <m/>
    <m/>
    <m/>
    <m/>
    <m/>
    <s v="not found"/>
    <s v="not found"/>
    <s v="L406524"/>
    <s v="G406769"/>
  </r>
  <r>
    <s v="https://gem.wiki/Portocém_power_station"/>
    <x v="39"/>
    <s v="Portocém power station"/>
    <s v="Usina Termelétrica Portocém"/>
    <s v="3"/>
    <s v="NG"/>
    <n v="393"/>
    <x v="1"/>
    <x v="1"/>
    <s v="not found"/>
    <s v="not found"/>
    <s v="not found"/>
    <s v="N"/>
    <x v="54"/>
    <m/>
    <m/>
    <s v="Portocém Geração de Energia Ltda"/>
    <n v="-3.6275131900000002"/>
    <n v="-38.84756015"/>
    <s v="approximate"/>
    <s v="Caucaia"/>
    <m/>
    <m/>
    <s v="Ceará"/>
    <x v="1"/>
    <s v="Latin America and the Caribbean"/>
    <m/>
    <m/>
    <m/>
    <m/>
    <m/>
    <m/>
    <s v="not found"/>
    <s v="not found"/>
    <s v="L406524"/>
    <s v="G406768"/>
  </r>
  <r>
    <s v="https://gem.wiki/Portocém_power_station"/>
    <x v="39"/>
    <s v="Portocém power station"/>
    <s v="Usina Termelétrica Portocém"/>
    <s v="4"/>
    <s v="NG"/>
    <n v="393"/>
    <x v="1"/>
    <x v="1"/>
    <s v="not found"/>
    <s v="not found"/>
    <s v="not found"/>
    <s v="N"/>
    <x v="54"/>
    <m/>
    <m/>
    <s v="Portocém Geração de Energia Ltda"/>
    <n v="-3.6275131900000002"/>
    <n v="-38.84756015"/>
    <s v="approximate"/>
    <s v="Caucaia"/>
    <m/>
    <m/>
    <s v="Ceará"/>
    <x v="1"/>
    <s v="Latin America and the Caribbean"/>
    <m/>
    <m/>
    <m/>
    <m/>
    <m/>
    <m/>
    <s v="not found"/>
    <s v="not found"/>
    <s v="L406524"/>
    <s v="G410833"/>
  </r>
  <r>
    <s v="https://www.gem.wiki/Potiguar_power_plant"/>
    <x v="39"/>
    <s v="Potiguar power plant"/>
    <s v="Usina Termelétrica Potiguar"/>
    <s v="I"/>
    <s v="D"/>
    <n v="53.12"/>
    <x v="0"/>
    <x v="4"/>
    <s v="not found"/>
    <s v="not found"/>
    <s v="not found"/>
    <s v="N"/>
    <x v="9"/>
    <m/>
    <m/>
    <s v="Companhia Energética Potiguar (CEP)"/>
    <n v="-5.8706207800000003"/>
    <n v="-35.293312329999999"/>
    <s v="exact"/>
    <s v="Macaíba"/>
    <m/>
    <m/>
    <s v="Rio Grande do Norte"/>
    <x v="1"/>
    <s v="Latin America and the Caribbean"/>
    <m/>
    <m/>
    <m/>
    <m/>
    <m/>
    <m/>
    <s v="1058628"/>
    <n v="1186413"/>
    <s v="L408532"/>
    <s v="G412189"/>
  </r>
  <r>
    <s v="https://www.gem.wiki/Potiguar_power_plant"/>
    <x v="39"/>
    <s v="Potiguar power plant"/>
    <s v="Usina Termelétrica Potiguar"/>
    <s v="III"/>
    <s v="D"/>
    <n v="66.400000000000006"/>
    <x v="0"/>
    <x v="4"/>
    <s v="not found"/>
    <s v="not found"/>
    <s v="not found"/>
    <s v="N"/>
    <x v="9"/>
    <m/>
    <m/>
    <s v="Companhia Energética Potiguar (CEP)"/>
    <n v="-5.8688096600000002"/>
    <n v="-35.304648440000001"/>
    <s v="exact"/>
    <s v="Macaíba"/>
    <m/>
    <m/>
    <s v="Rio Grande do Norte"/>
    <x v="1"/>
    <s v="Latin America and the Caribbean"/>
    <m/>
    <m/>
    <m/>
    <m/>
    <m/>
    <m/>
    <s v="1058628"/>
    <n v="1270044"/>
    <s v="L408532"/>
    <s v="G412188"/>
  </r>
  <r>
    <s v="https://www.gem.wiki/Povoação_power_station"/>
    <x v="39"/>
    <s v="Povoação power station"/>
    <s v="Usina Termelétrica Povoação"/>
    <s v="1"/>
    <s v="NG"/>
    <n v="74.959999999999994"/>
    <x v="0"/>
    <x v="4"/>
    <s v="not found"/>
    <s v="not found"/>
    <s v="not found"/>
    <s v="N"/>
    <x v="3"/>
    <m/>
    <m/>
    <s v="Povoação Energia S.A."/>
    <n v="-19.536223"/>
    <n v="-39.799920999999998"/>
    <s v="exact"/>
    <s v="Linhares"/>
    <m/>
    <m/>
    <s v="Espírito Santo"/>
    <x v="1"/>
    <s v="Latin America and the Caribbean"/>
    <m/>
    <m/>
    <m/>
    <m/>
    <m/>
    <m/>
    <s v="1138549"/>
    <n v="1312813"/>
    <s v="L408551"/>
    <s v="G412187"/>
  </r>
  <r>
    <s v="https://gem.wiki/Power_Maricá_power_station"/>
    <x v="39"/>
    <s v="Power Maricá power station"/>
    <s v="Usina Termelétrica Power Maricá"/>
    <s v="1"/>
    <s v="NG"/>
    <n v="2600"/>
    <x v="3"/>
    <x v="5"/>
    <s v="not found"/>
    <s v="not found"/>
    <s v="not found"/>
    <s v="N"/>
    <x v="43"/>
    <m/>
    <m/>
    <s v="China Gezhouba Group Corporation - CGGC"/>
    <n v="-22.922082"/>
    <n v="-42.828156"/>
    <s v="approximate"/>
    <s v="Maricá"/>
    <m/>
    <m/>
    <s v="Rio de Janeiro"/>
    <x v="1"/>
    <s v="Latin America and the Caribbean"/>
    <m/>
    <m/>
    <m/>
    <m/>
    <m/>
    <m/>
    <s v="not found"/>
    <s v="not found"/>
    <s v="L407969"/>
    <s v="G410832"/>
  </r>
  <r>
    <s v="https://gem.wiki/Presidente_Kennedy_power_station"/>
    <x v="39"/>
    <s v="Presidente Kennedy power station"/>
    <s v="Usina Termelétrica Presidente Kennedy"/>
    <s v="I"/>
    <s v="LNG"/>
    <n v="575"/>
    <x v="2"/>
    <x v="0"/>
    <s v="not found"/>
    <s v="not found"/>
    <s v="not found"/>
    <s v="N"/>
    <x v="43"/>
    <m/>
    <m/>
    <s v="Geradora de Energia do Espírito Santo S.A."/>
    <n v="-21.203633"/>
    <n v="-41.01258"/>
    <s v="approximate"/>
    <s v="Presidente Kennedy"/>
    <m/>
    <m/>
    <s v="Espírito Santo"/>
    <x v="1"/>
    <s v="Latin America and the Caribbean"/>
    <m/>
    <m/>
    <m/>
    <m/>
    <m/>
    <m/>
    <s v="not found"/>
    <s v="not found"/>
    <s v="L406528"/>
    <s v="G406765"/>
  </r>
  <r>
    <s v="https://gem.wiki/Presidente_Kennedy_power_station"/>
    <x v="39"/>
    <s v="Presidente Kennedy power station"/>
    <s v="Usina Termelétrica Presidente Kennedy"/>
    <s v="II"/>
    <s v="LNG"/>
    <n v="575"/>
    <x v="2"/>
    <x v="0"/>
    <s v="not found"/>
    <s v="not found"/>
    <s v="not found"/>
    <s v="N"/>
    <x v="43"/>
    <m/>
    <m/>
    <s v="Geradora de Energia do Espírito Santo S.A."/>
    <n v="-21.203633"/>
    <n v="-41.01258"/>
    <s v="approximate"/>
    <s v="Presidente Kennedy"/>
    <m/>
    <m/>
    <s v="Espírito Santo"/>
    <x v="1"/>
    <s v="Latin America and the Caribbean"/>
    <m/>
    <m/>
    <m/>
    <m/>
    <m/>
    <m/>
    <s v="not found"/>
    <s v="not found"/>
    <s v="L406528"/>
    <s v="G406766"/>
  </r>
  <r>
    <s v="https://www.gem.wiki/Prosperidade_III_power_station"/>
    <x v="39"/>
    <s v="Prosperidade III power station"/>
    <s v="Usina Termelétrica Prosperidade III"/>
    <s v="1"/>
    <s v="NG"/>
    <n v="55.98"/>
    <x v="1"/>
    <x v="4"/>
    <s v="not found"/>
    <s v="not found"/>
    <s v="not found"/>
    <s v="N"/>
    <x v="49"/>
    <m/>
    <m/>
    <s v="Imetame Termelétrica Ltda"/>
    <n v="-12.499615"/>
    <n v="-38.207335999999998"/>
    <s v="exact"/>
    <s v="Camaçari"/>
    <m/>
    <m/>
    <s v="Bahia"/>
    <x v="1"/>
    <s v="Latin America and the Caribbean"/>
    <m/>
    <m/>
    <m/>
    <m/>
    <m/>
    <m/>
    <s v="not found"/>
    <s v="not found"/>
    <s v="L408550"/>
    <s v="G412186"/>
  </r>
  <r>
    <s v="https://gem.wiki/Refinaria_Duque_de_Caxias_power_station"/>
    <x v="39"/>
    <s v="Refinaria Duque de Caxias power station"/>
    <s v="Usina Termelétrica Refinaria de Duque de Caxias"/>
    <s v="1"/>
    <s v="NG"/>
    <n v="63"/>
    <x v="0"/>
    <x v="5"/>
    <s v="not found"/>
    <s v="not found"/>
    <s v="not found"/>
    <s v="N"/>
    <x v="50"/>
    <m/>
    <m/>
    <s v="Petróleo Brasileiro S.A. (Petrobras)"/>
    <n v="-22.719928199999998"/>
    <n v="-43.281435799999997"/>
    <s v="exact"/>
    <s v="Duque de Caxias"/>
    <m/>
    <m/>
    <s v="Rio de Janeiro"/>
    <x v="1"/>
    <s v="Latin America and the Caribbean"/>
    <m/>
    <m/>
    <s v="REDUC"/>
    <m/>
    <m/>
    <m/>
    <s v="not found"/>
    <s v="not found"/>
    <s v="L406532"/>
    <s v="G406764"/>
  </r>
  <r>
    <s v="https://gem.wiki/Ressurreição_power_station"/>
    <x v="39"/>
    <s v="Ressurreição power station"/>
    <s v="Usina Termelétrica Ressurreição"/>
    <s v="1"/>
    <s v="LNG"/>
    <n v="1221"/>
    <x v="3"/>
    <x v="0"/>
    <s v="not found"/>
    <s v="not found"/>
    <s v="not found"/>
    <s v="N"/>
    <x v="43"/>
    <m/>
    <m/>
    <s v="CH4 Energia Ltda."/>
    <n v="-8.3977777800000002"/>
    <n v="-35.028833329999998"/>
    <s v="approximate"/>
    <s v="Ipojuca"/>
    <m/>
    <m/>
    <s v="Pernambuco"/>
    <x v="1"/>
    <s v="Latin America and the Caribbean"/>
    <m/>
    <m/>
    <m/>
    <m/>
    <m/>
    <m/>
    <s v="not found"/>
    <s v="not found"/>
    <s v="L406531"/>
    <s v="G406763"/>
  </r>
  <r>
    <s v="https://gem.wiki/Rio_Grande_power_station"/>
    <x v="39"/>
    <s v="Rio Grande power station"/>
    <s v="Usina Termelétrica Rio Grande"/>
    <s v="1"/>
    <s v="LNG"/>
    <n v="1238"/>
    <x v="2"/>
    <x v="0"/>
    <s v="not found"/>
    <s v="not found"/>
    <s v="not found"/>
    <s v="N"/>
    <x v="54"/>
    <m/>
    <m/>
    <s v="Termelétrica Rio Grande S.A."/>
    <n v="-32.120207999999998"/>
    <n v="-52.128005999999999"/>
    <s v="approximate"/>
    <s v="Rio Grande"/>
    <m/>
    <m/>
    <s v="Rio Grande do Sul"/>
    <x v="1"/>
    <s v="Latin America and the Caribbean"/>
    <m/>
    <m/>
    <m/>
    <m/>
    <m/>
    <m/>
    <s v="1111295"/>
    <n v="1274238"/>
    <s v="L406691"/>
    <s v="G406957"/>
  </r>
  <r>
    <s v="https://gem.wiki/Rio_Negro_power_station"/>
    <x v="39"/>
    <s v="Rio Negro power station"/>
    <s v="Usina Termelétrica Rio Negro"/>
    <s v="1"/>
    <s v="NG"/>
    <n v="188"/>
    <x v="3"/>
    <x v="5"/>
    <s v="not found"/>
    <s v="not found"/>
    <s v="not found"/>
    <s v="N"/>
    <x v="43"/>
    <m/>
    <m/>
    <s v="Eletronorte (Centrais Elétricas do Norte do Brasil SA)"/>
    <n v="-3.12"/>
    <n v="-59.930555550000001"/>
    <s v="exact"/>
    <s v="Manaus"/>
    <m/>
    <m/>
    <s v="Amazonas"/>
    <x v="1"/>
    <s v="Latin America and the Caribbean"/>
    <m/>
    <m/>
    <m/>
    <m/>
    <m/>
    <m/>
    <s v="not found"/>
    <s v="not found"/>
    <s v="L407968"/>
    <s v="G410831"/>
  </r>
  <r>
    <s v="https://gem.wiki/STP_(Substituição_Tecnológica_Piratininga)_power_station"/>
    <x v="39"/>
    <s v="STP (Substituição Tecnológica Piratininga) power station"/>
    <s v="Usina Termelétrica STP (Substituição Tecnológica Piratininga)"/>
    <s v="I"/>
    <s v="NG"/>
    <n v="1737"/>
    <x v="3"/>
    <x v="0"/>
    <s v="not found"/>
    <s v="not found"/>
    <s v="not found"/>
    <s v="N"/>
    <x v="43"/>
    <m/>
    <m/>
    <s v="Empresa Metropolitana de Águas e Energia S.A."/>
    <n v="-23.710999999999999"/>
    <n v="-46.679611000000001"/>
    <s v="approximate"/>
    <s v="São Paulo"/>
    <m/>
    <m/>
    <s v="São Paulo"/>
    <x v="1"/>
    <s v="Latin America and the Caribbean"/>
    <m/>
    <m/>
    <m/>
    <m/>
    <m/>
    <m/>
    <s v="not found"/>
    <s v="not found"/>
    <s v="L406533"/>
    <s v="G406753"/>
  </r>
  <r>
    <s v="https://gem.wiki/STP_(Substituição_Tecnológica_Piratininga)_power_station"/>
    <x v="39"/>
    <s v="STP (Substituição Tecnológica Piratininga) power station"/>
    <s v="Usina Termelétrica STP (Substituição Tecnológica Piratininga)"/>
    <s v="II"/>
    <s v="NG"/>
    <n v="819"/>
    <x v="3"/>
    <x v="0"/>
    <s v="not found"/>
    <s v="not found"/>
    <s v="not found"/>
    <s v="N"/>
    <x v="43"/>
    <m/>
    <m/>
    <s v="Empresa Metropolitana de Águas e Energia S.A."/>
    <n v="-23.710999999999999"/>
    <n v="-46.679611000000001"/>
    <s v="approximate"/>
    <s v="São Paulo"/>
    <m/>
    <m/>
    <s v="São Paulo"/>
    <x v="1"/>
    <s v="Latin America and the Caribbean"/>
    <m/>
    <m/>
    <m/>
    <m/>
    <m/>
    <m/>
    <s v="not found"/>
    <s v="not found"/>
    <s v="L406533"/>
    <s v="G406754"/>
  </r>
  <r>
    <s v="https://gem.wiki/STP_(Substituição_Tecnológica_Piratininga)_power_station"/>
    <x v="39"/>
    <s v="STP (Substituição Tecnológica Piratininga) power station"/>
    <s v="Usina Termelétrica STP (Substituição Tecnológica Piratininga)"/>
    <s v="III"/>
    <s v="NG"/>
    <n v="675"/>
    <x v="3"/>
    <x v="5"/>
    <s v="not found"/>
    <s v="not found"/>
    <s v="not found"/>
    <s v="N"/>
    <x v="43"/>
    <m/>
    <m/>
    <s v="Empresa Metropolitana de Águas e Energia S.A."/>
    <n v="-23.710999999999999"/>
    <n v="-46.679611000000001"/>
    <s v="approximate"/>
    <s v="São Paulo"/>
    <m/>
    <m/>
    <s v="São Paulo"/>
    <x v="1"/>
    <s v="Latin America and the Caribbean"/>
    <m/>
    <m/>
    <m/>
    <m/>
    <m/>
    <m/>
    <s v="not found"/>
    <s v="not found"/>
    <s v="L406533"/>
    <s v="G406755"/>
  </r>
  <r>
    <s v="https://gem.wiki/Santa_Cruz_Rolugi_power_station"/>
    <x v="39"/>
    <s v="Santa Cruz Rolugi power station"/>
    <s v="Usina Santa Cruz Rolugi"/>
    <s v="1"/>
    <s v="NG"/>
    <n v="596"/>
    <x v="2"/>
    <x v="1"/>
    <s v="not found"/>
    <s v="not found"/>
    <s v="not found"/>
    <s v="N"/>
    <x v="43"/>
    <m/>
    <m/>
    <s v="Rolugi Geração de Energia Eletrica Ltda."/>
    <n v="-21.723885509999999"/>
    <n v="-41.397025769999999"/>
    <s v="approximate"/>
    <s v="Campos dos Goytacazes"/>
    <m/>
    <m/>
    <s v="Rio de Janeiro"/>
    <x v="1"/>
    <s v="Latin America and the Caribbean"/>
    <m/>
    <m/>
    <m/>
    <m/>
    <m/>
    <m/>
    <s v="not found"/>
    <s v="not found"/>
    <s v="L406537"/>
    <s v="G406759"/>
  </r>
  <r>
    <s v="https://gem.wiki/Santa_Cruz_power_station_(Brazil)"/>
    <x v="39"/>
    <s v="Santa Cruz power station (Brazil)"/>
    <s v="Usina Termelétrica Santa Cruz"/>
    <s v="1"/>
    <s v="NG"/>
    <n v="500"/>
    <x v="0"/>
    <x v="0"/>
    <s v="not found"/>
    <s v="not found"/>
    <s v="not found"/>
    <s v="N"/>
    <x v="49"/>
    <m/>
    <m/>
    <s v="Furnas Centrais Elétricas S.A."/>
    <n v="-22.914269340000001"/>
    <n v="-43.765291910000002"/>
    <s v="exact"/>
    <s v="Santa Cruz"/>
    <m/>
    <m/>
    <s v="Rio de Janeiro"/>
    <x v="1"/>
    <s v="Latin America and the Caribbean"/>
    <m/>
    <m/>
    <m/>
    <m/>
    <m/>
    <m/>
    <s v="not found"/>
    <s v="not found"/>
    <s v="L406529"/>
    <s v="G406761"/>
  </r>
  <r>
    <s v="https://gem.wiki/Santana_power_station"/>
    <x v="39"/>
    <s v="Santana power station"/>
    <s v="Usina Termelétrica Santana"/>
    <s v="1"/>
    <s v="NG"/>
    <n v="300"/>
    <x v="3"/>
    <x v="5"/>
    <s v="not found"/>
    <s v="not found"/>
    <s v="not found"/>
    <s v="N"/>
    <x v="43"/>
    <m/>
    <m/>
    <s v="Ponte Nova Energia"/>
    <n v="-5.0758580000000002"/>
    <n v="-42.797018000000001"/>
    <s v="approximate"/>
    <s v="Teresina"/>
    <m/>
    <m/>
    <s v="Piauí"/>
    <x v="1"/>
    <s v="Latin America and the Caribbean"/>
    <m/>
    <m/>
    <m/>
    <m/>
    <m/>
    <m/>
    <s v="not found"/>
    <s v="not found"/>
    <s v="L407967"/>
    <s v="G410830"/>
  </r>
  <r>
    <s v="https://gem.wiki/Santarém_power_station"/>
    <x v="39"/>
    <s v="Santarém power station"/>
    <s v="Usina Termelétrica Santarém"/>
    <s v="1"/>
    <s v="LNG"/>
    <n v="300"/>
    <x v="3"/>
    <x v="0"/>
    <s v="not found"/>
    <s v="not found"/>
    <s v="not found"/>
    <s v="N"/>
    <x v="43"/>
    <m/>
    <m/>
    <s v="Atem Distribuidora de Petróleo SA"/>
    <n v="-2.4409800000000001"/>
    <n v="-54.683484"/>
    <s v="approximate"/>
    <s v="Santarém"/>
    <m/>
    <m/>
    <s v="Pará"/>
    <x v="1"/>
    <s v="Latin America and the Caribbean"/>
    <m/>
    <m/>
    <m/>
    <m/>
    <m/>
    <m/>
    <s v="not found"/>
    <s v="not found"/>
    <s v="L407966"/>
    <s v="G410829"/>
  </r>
  <r>
    <s v="https://gem.wiki/Sepé_Tiarajú_power_station"/>
    <x v="39"/>
    <s v="Sepé Tiarajú power station"/>
    <s v="Usina Sepé Tiarajú"/>
    <s v="1"/>
    <s v="NG/D"/>
    <n v="249"/>
    <x v="0"/>
    <x v="0"/>
    <s v="not found"/>
    <s v="not found"/>
    <s v="not found"/>
    <s v="N"/>
    <x v="13"/>
    <m/>
    <m/>
    <s v="Petróleo Brasileiro S.A. (Petrobras)"/>
    <n v="-29.874421000000002"/>
    <n v="-51.147047999999998"/>
    <s v="exact"/>
    <s v="Canoas"/>
    <m/>
    <m/>
    <s v="Rio Grande do Sul"/>
    <x v="1"/>
    <s v="Latin America and the Caribbean"/>
    <m/>
    <m/>
    <s v="Canoas"/>
    <m/>
    <m/>
    <m/>
    <s v="1051007"/>
    <s v="1175377, 1240577"/>
    <s v="L406534"/>
    <s v="G406756"/>
  </r>
  <r>
    <s v="https://gem.wiki/Serra_da_Capivara_power_station"/>
    <x v="39"/>
    <s v="Serra da Capivara power station"/>
    <s v="Usina Termelétrica Serra da Capivara"/>
    <s v="1"/>
    <s v="NG"/>
    <n v="291"/>
    <x v="3"/>
    <x v="5"/>
    <s v="not found"/>
    <s v="not found"/>
    <s v="not found"/>
    <s v="N"/>
    <x v="43"/>
    <m/>
    <m/>
    <s v="Serra da Capivara Energias SPE Ltda"/>
    <n v="-2.9576169999999999"/>
    <n v="-41.770063999999998"/>
    <s v="approximate"/>
    <s v="Parnaíba"/>
    <m/>
    <m/>
    <s v="Piauí"/>
    <x v="1"/>
    <s v="Latin America and the Caribbean"/>
    <m/>
    <m/>
    <m/>
    <m/>
    <m/>
    <m/>
    <s v="not found"/>
    <s v="not found"/>
    <s v="L407964"/>
    <s v="G410827"/>
  </r>
  <r>
    <s v="https://gem.wiki/São_Judas_Tadeu_power_station_(Maranhão)"/>
    <x v="39"/>
    <s v="São Judas Tadeu power station (Maranhão)"/>
    <s v="Usina Termelétrica São Judas Tadeu"/>
    <s v="1"/>
    <s v="LNG"/>
    <n v="300"/>
    <x v="3"/>
    <x v="5"/>
    <s v="not found"/>
    <s v="not found"/>
    <s v="not found"/>
    <s v="N"/>
    <x v="43"/>
    <m/>
    <m/>
    <s v="Ponte Nova Energia"/>
    <n v="-2.9760529999999998"/>
    <n v="-44.309693000000003"/>
    <s v="approximate"/>
    <s v="Bacabeira"/>
    <m/>
    <m/>
    <s v="Maranhão"/>
    <x v="1"/>
    <s v="Latin America and the Caribbean"/>
    <m/>
    <m/>
    <m/>
    <m/>
    <m/>
    <m/>
    <s v="not found"/>
    <s v="not found"/>
    <s v="L407965"/>
    <s v="G410828"/>
  </r>
  <r>
    <s v="https://gem.wiki/S%C3%A3o_Marcos_power_station"/>
    <x v="39"/>
    <s v="São Marcos power station"/>
    <s v="Usina Termelétrica São Marcos"/>
    <s v="1"/>
    <s v="LNG"/>
    <n v="2100"/>
    <x v="2"/>
    <x v="5"/>
    <s v="not found"/>
    <s v="not found"/>
    <s v="not found"/>
    <s v="N"/>
    <x v="43"/>
    <m/>
    <m/>
    <s v="Centrais Termelétricas São Marcos S.A."/>
    <n v="-2.5339719999999999"/>
    <n v="-44.337482999999999"/>
    <s v="approximate"/>
    <s v="São Marcos"/>
    <m/>
    <m/>
    <s v="Maranhão"/>
    <x v="1"/>
    <s v="Latin America and the Caribbean"/>
    <m/>
    <m/>
    <m/>
    <m/>
    <m/>
    <m/>
    <s v="not found"/>
    <s v="not found"/>
    <s v="L406536"/>
    <s v="G406758"/>
  </r>
  <r>
    <s v="https://gem.wiki/S%C3%A3o_Marcos_power_station"/>
    <x v="39"/>
    <s v="São Marcos power station"/>
    <s v="Usina Termelétrica São Marcos"/>
    <s v="2"/>
    <s v="LNG"/>
    <n v="2100"/>
    <x v="2"/>
    <x v="5"/>
    <s v="not found"/>
    <s v="not found"/>
    <s v="not found"/>
    <s v="N"/>
    <x v="43"/>
    <m/>
    <m/>
    <s v="Centrais Termelétricas São Marcos S.A."/>
    <n v="-2.5339719999999999"/>
    <n v="-44.337482999999999"/>
    <s v="approximate"/>
    <s v="São Marcos"/>
    <m/>
    <m/>
    <s v="Maranhão"/>
    <x v="1"/>
    <s v="Latin America and the Caribbean"/>
    <m/>
    <m/>
    <m/>
    <m/>
    <m/>
    <m/>
    <s v="not found"/>
    <s v="not found"/>
    <s v="L406536"/>
    <s v="G406757"/>
  </r>
  <r>
    <s v="https://gem.wiki/Tacaimbó_power_station"/>
    <x v="39"/>
    <s v="Tacaimbó power station"/>
    <s v="Usina Termelétrica Tacaimbó"/>
    <s v="I"/>
    <s v="NG"/>
    <n v="263"/>
    <x v="4"/>
    <x v="5"/>
    <s v="not found"/>
    <s v="not found"/>
    <s v="not found"/>
    <s v="N"/>
    <x v="45"/>
    <m/>
    <m/>
    <s v="Faixa Preta Investimentos Ltda."/>
    <n v="-8.3350086500000007"/>
    <n v="-36.234726620000004"/>
    <s v="approximate"/>
    <s v="Tacaimbó"/>
    <m/>
    <m/>
    <s v="Pernambuco"/>
    <x v="1"/>
    <s v="Latin America and the Caribbean"/>
    <m/>
    <m/>
    <m/>
    <m/>
    <m/>
    <m/>
    <s v="not found"/>
    <s v="not found"/>
    <s v="L406538"/>
    <s v="G406752"/>
  </r>
  <r>
    <s v="https://gem.wiki/Tacaimbó_power_station"/>
    <x v="39"/>
    <s v="Tacaimbó power station"/>
    <s v="Usina Termelétrica Tacaimbó"/>
    <s v="II"/>
    <s v="NG"/>
    <n v="263"/>
    <x v="4"/>
    <x v="5"/>
    <s v="not found"/>
    <s v="not found"/>
    <s v="not found"/>
    <s v="N"/>
    <x v="45"/>
    <m/>
    <m/>
    <s v="Faixa Preta Investimentos Ltda."/>
    <n v="-8.3350086500000007"/>
    <n v="-36.234726620000004"/>
    <s v="approximate"/>
    <s v="Tacaimbó"/>
    <m/>
    <m/>
    <s v="Pernambuco"/>
    <x v="1"/>
    <s v="Latin America and the Caribbean"/>
    <m/>
    <m/>
    <m/>
    <m/>
    <m/>
    <m/>
    <s v="not found"/>
    <s v="not found"/>
    <s v="L406538"/>
    <s v="G406751"/>
  </r>
  <r>
    <s v="https://www.gem.wiki/Tambaqui_power_station"/>
    <x v="39"/>
    <s v="Tambaqui power station"/>
    <s v="Usina Termelétrica Tambaqui"/>
    <s v="1"/>
    <s v="HFO/NG"/>
    <n v="155.80000000000001"/>
    <x v="0"/>
    <x v="4"/>
    <s v="not found"/>
    <s v="not found"/>
    <s v="not found"/>
    <s v="N"/>
    <x v="37"/>
    <m/>
    <m/>
    <m/>
    <n v="-3.1076906802989099"/>
    <n v="-59.938938317317302"/>
    <s v="exact"/>
    <s v="Manaus"/>
    <m/>
    <m/>
    <s v="Amazonas"/>
    <x v="1"/>
    <s v="Latin America and the Caribbean"/>
    <m/>
    <m/>
    <m/>
    <m/>
    <m/>
    <m/>
    <s v="1069269"/>
    <s v="1223496, 1178932, 1178927"/>
    <s v="L408549"/>
    <s v="G412185"/>
  </r>
  <r>
    <s v="https://gem.wiki/Teresina_power_station"/>
    <x v="39"/>
    <s v="Teresina power station"/>
    <s v="Usina Termelétrica Teresina"/>
    <s v="1"/>
    <s v="LNG"/>
    <n v="690"/>
    <x v="3"/>
    <x v="0"/>
    <s v="not found"/>
    <s v="not found"/>
    <s v="not found"/>
    <s v="N"/>
    <x v="43"/>
    <m/>
    <m/>
    <s v="Grupo Leros"/>
    <n v="-5.2530419999999998"/>
    <n v="-42.727406999999999"/>
    <s v="approximate"/>
    <s v="Teresina"/>
    <m/>
    <m/>
    <s v="Piauí"/>
    <x v="1"/>
    <s v="Latin America and the Caribbean"/>
    <m/>
    <m/>
    <m/>
    <m/>
    <m/>
    <m/>
    <s v="not found"/>
    <s v="not found"/>
    <s v="L407963"/>
    <s v="G410826"/>
  </r>
  <r>
    <s v="https://gem.wiki/Termo_Norte_power_station"/>
    <x v="39"/>
    <s v="Termo Norte power station"/>
    <s v="Usina Termelétrica Termo Norte"/>
    <s v="I"/>
    <s v="D"/>
    <n v="64"/>
    <x v="7"/>
    <x v="4"/>
    <s v="not found"/>
    <s v="not found"/>
    <s v="not found"/>
    <s v="N"/>
    <x v="15"/>
    <m/>
    <m/>
    <s v="Termo Norte Energia Ltda."/>
    <n v="-8.7948000000000004"/>
    <n v="-63.815300000000001"/>
    <s v="exact"/>
    <s v="Porto Velho"/>
    <m/>
    <m/>
    <s v="Rondônia"/>
    <x v="1"/>
    <s v="Latin America and the Caribbean"/>
    <m/>
    <m/>
    <m/>
    <m/>
    <m/>
    <m/>
    <s v="1046733"/>
    <n v="1169670"/>
    <s v="L406546"/>
    <s v="G412184"/>
  </r>
  <r>
    <s v="https://gem.wiki/Termo_Norte_power_station"/>
    <x v="39"/>
    <s v="Termo Norte power station"/>
    <s v="Usina Termelétrica Termo Norte"/>
    <s v="II"/>
    <s v="NG/FO/D"/>
    <n v="349"/>
    <x v="0"/>
    <x v="0"/>
    <s v="not found"/>
    <s v="not found"/>
    <s v="not found"/>
    <s v="N"/>
    <x v="11"/>
    <m/>
    <m/>
    <s v="Termo Norte Energia Ltda."/>
    <n v="-8.7948000000000004"/>
    <n v="-63.815300000000001"/>
    <s v="exact"/>
    <s v="Porto Velho"/>
    <m/>
    <m/>
    <s v="Rondônia"/>
    <x v="1"/>
    <s v="Latin America and the Caribbean"/>
    <m/>
    <m/>
    <m/>
    <m/>
    <m/>
    <m/>
    <s v="1046733"/>
    <s v="1169676, 1169677, 1176186, 1184805"/>
    <s v="L406546"/>
    <s v="G406750"/>
  </r>
  <r>
    <s v="https://www.gem.wiki/Termocabo_power_station"/>
    <x v="39"/>
    <s v="Termocabo power station"/>
    <s v="Usina Termelétrica Termocabo"/>
    <s v="1"/>
    <s v="NG"/>
    <n v="49.725000000000001"/>
    <x v="0"/>
    <x v="4"/>
    <s v="not found"/>
    <s v="not found"/>
    <s v="not found"/>
    <s v="N"/>
    <x v="10"/>
    <m/>
    <m/>
    <s v="Termocabo S.A."/>
    <n v="-8.2689149999999998"/>
    <n v="-35.024545000000003"/>
    <s v="exact"/>
    <s v="Cabo de Santo Agostinho"/>
    <m/>
    <m/>
    <s v="Pernambuco"/>
    <x v="1"/>
    <s v="Latin America and the Caribbean"/>
    <m/>
    <m/>
    <m/>
    <m/>
    <m/>
    <m/>
    <s v="1042239"/>
    <n v="1162707"/>
    <s v="L408548"/>
    <s v="G412183"/>
  </r>
  <r>
    <s v="https://gem.wiki/Termocama%C3%A7ari_power_station"/>
    <x v="39"/>
    <s v="Termocamaçari power station"/>
    <s v="Usina Termelétrica Rômulo Almeida"/>
    <s v="1"/>
    <s v="NG"/>
    <n v="131"/>
    <x v="0"/>
    <x v="0"/>
    <s v="Y"/>
    <s v="not found"/>
    <s v="not found"/>
    <s v="N"/>
    <x v="67"/>
    <m/>
    <m/>
    <s v="Proquigel Química S.A."/>
    <n v="-12.667109999999999"/>
    <n v="-38.320996999999998"/>
    <s v="exact"/>
    <s v="Camaçari"/>
    <m/>
    <m/>
    <s v="Bahia"/>
    <x v="1"/>
    <s v="Latin America and the Caribbean"/>
    <m/>
    <m/>
    <s v="Rômulo Almeida, Cogeração Camaçari"/>
    <m/>
    <m/>
    <m/>
    <s v="1044080"/>
    <s v="1165074, 1174299, 1178770, 1174300"/>
    <s v="L406530"/>
    <s v="G406762"/>
  </r>
  <r>
    <s v="https://gem.wiki/Termoceará_power_station"/>
    <x v="39"/>
    <s v="Termoceará power station"/>
    <s v="Usina Termelétrica Termoceará"/>
    <s v="1"/>
    <s v="LNG"/>
    <n v="220"/>
    <x v="0"/>
    <x v="1"/>
    <s v="not found"/>
    <s v="not found"/>
    <s v="not found"/>
    <s v="N"/>
    <x v="10"/>
    <m/>
    <m/>
    <s v="Petróleo Brasileiro S.A. (Petrobras)"/>
    <n v="-3.6924999999999999"/>
    <n v="-38.871666939999997"/>
    <s v="exact"/>
    <s v="Caucaia"/>
    <m/>
    <m/>
    <s v="Ceará"/>
    <x v="1"/>
    <s v="Latin America and the Caribbean"/>
    <m/>
    <m/>
    <m/>
    <m/>
    <m/>
    <m/>
    <s v="1058137"/>
    <s v="1185708, 1185709, 1185710, 1185711"/>
    <s v="L406545"/>
    <s v="G406749"/>
  </r>
  <r>
    <s v="https://www.gem.wiki/Termomacaé_power_station"/>
    <x v="39"/>
    <s v="Termomacaé power station"/>
    <s v="Usina Termelétrica Termomacaé"/>
    <s v="1"/>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59744"/>
    <s v="L408547"/>
    <s v="G412182"/>
  </r>
  <r>
    <s v="https://www.gem.wiki/Termomacaé_power_station"/>
    <x v="39"/>
    <s v="Termomacaé power station"/>
    <s v="Usina Termelétrica Termomacaé"/>
    <s v="10"/>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3"/>
    <s v="L408547"/>
    <s v="G412173"/>
  </r>
  <r>
    <s v="https://www.gem.wiki/Termomacaé_power_station"/>
    <x v="39"/>
    <s v="Termomacaé power station"/>
    <s v="Usina Termelétrica Termomacaé"/>
    <s v="11"/>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4"/>
    <s v="L408547"/>
    <s v="G412172"/>
  </r>
  <r>
    <s v="https://www.gem.wiki/Termomacaé_power_station"/>
    <x v="39"/>
    <s v="Termomacaé power station"/>
    <s v="Usina Termelétrica Termomacaé"/>
    <s v="12"/>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5"/>
    <s v="L408547"/>
    <s v="G412171"/>
  </r>
  <r>
    <s v="https://www.gem.wiki/Termomacaé_power_station"/>
    <x v="39"/>
    <s v="Termomacaé power station"/>
    <s v="Usina Termelétrica Termomacaé"/>
    <s v="13"/>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6"/>
    <s v="L408547"/>
    <s v="G412170"/>
  </r>
  <r>
    <s v="https://www.gem.wiki/Termomacaé_power_station"/>
    <x v="39"/>
    <s v="Termomacaé power station"/>
    <s v="Usina Termelétrica Termomacaé"/>
    <s v="14"/>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7"/>
    <s v="L408547"/>
    <s v="G412169"/>
  </r>
  <r>
    <s v="https://www.gem.wiki/Termomacaé_power_station"/>
    <x v="39"/>
    <s v="Termomacaé power station"/>
    <s v="Usina Termelétrica Termomacaé"/>
    <s v="15"/>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8"/>
    <s v="L408547"/>
    <s v="G412168"/>
  </r>
  <r>
    <s v="https://www.gem.wiki/Termomacaé_power_station"/>
    <x v="39"/>
    <s v="Termomacaé power station"/>
    <s v="Usina Termelétrica Termomacaé"/>
    <s v="16"/>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9"/>
    <s v="L408547"/>
    <s v="G412167"/>
  </r>
  <r>
    <s v="https://www.gem.wiki/Termomacaé_power_station"/>
    <x v="39"/>
    <s v="Termomacaé power station"/>
    <s v="Usina Termelétrica Termomacaé"/>
    <s v="17"/>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5416"/>
    <s v="L408547"/>
    <s v="G412166"/>
  </r>
  <r>
    <s v="https://www.gem.wiki/Termomacaé_power_station"/>
    <x v="39"/>
    <s v="Termomacaé power station"/>
    <s v="Usina Termelétrica Termomacaé"/>
    <s v="18"/>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85925"/>
    <s v="L408547"/>
    <s v="G412165"/>
  </r>
  <r>
    <s v="https://www.gem.wiki/Termomacaé_power_station"/>
    <x v="39"/>
    <s v="Termomacaé power station"/>
    <s v="Usina Termelétrica Termomacaé"/>
    <s v="19"/>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85926"/>
    <s v="L408547"/>
    <s v="G412164"/>
  </r>
  <r>
    <s v="https://www.gem.wiki/Termomacaé_power_station"/>
    <x v="39"/>
    <s v="Termomacaé power station"/>
    <s v="Usina Termelétrica Termomacaé"/>
    <s v="2"/>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25"/>
    <s v="L408547"/>
    <s v="G412181"/>
  </r>
  <r>
    <s v="https://www.gem.wiki/Termomacaé_power_station"/>
    <x v="39"/>
    <s v="Termomacaé power station"/>
    <s v="Usina Termelétrica Termomacaé"/>
    <s v="20"/>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85927"/>
    <s v="L408547"/>
    <s v="G412163"/>
  </r>
  <r>
    <s v="https://www.gem.wiki/Termomacaé_power_station"/>
    <x v="39"/>
    <s v="Termomacaé power station"/>
    <s v="Usina Termelétrica Termomacaé"/>
    <s v="3"/>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26"/>
    <s v="L408547"/>
    <s v="G412180"/>
  </r>
  <r>
    <s v="https://www.gem.wiki/Termomacaé_power_station"/>
    <x v="39"/>
    <s v="Termomacaé power station"/>
    <s v="Usina Termelétrica Termomacaé"/>
    <s v="4"/>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27"/>
    <s v="L408547"/>
    <s v="G412179"/>
  </r>
  <r>
    <s v="https://www.gem.wiki/Termomacaé_power_station"/>
    <x v="39"/>
    <s v="Termomacaé power station"/>
    <s v="Usina Termelétrica Termomacaé"/>
    <s v="5"/>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28"/>
    <s v="L408547"/>
    <s v="G412178"/>
  </r>
  <r>
    <s v="https://www.gem.wiki/Termomacaé_power_station"/>
    <x v="39"/>
    <s v="Termomacaé power station"/>
    <s v="Usina Termelétrica Termomacaé"/>
    <s v="6"/>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29"/>
    <s v="L408547"/>
    <s v="G412177"/>
  </r>
  <r>
    <s v="https://www.gem.wiki/Termomacaé_power_station"/>
    <x v="39"/>
    <s v="Termomacaé power station"/>
    <s v="Usina Termelétrica Termomacaé"/>
    <s v="7"/>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0"/>
    <s v="L408547"/>
    <s v="G412176"/>
  </r>
  <r>
    <s v="https://www.gem.wiki/Termomacaé_power_station"/>
    <x v="39"/>
    <s v="Termomacaé power station"/>
    <s v="Usina Termelétrica Termomacaé"/>
    <s v="8"/>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1"/>
    <s v="L408547"/>
    <s v="G412175"/>
  </r>
  <r>
    <s v="https://www.gem.wiki/Termomacaé_power_station"/>
    <x v="39"/>
    <s v="Termomacaé power station"/>
    <s v="Usina Termelétrica Termomacaé"/>
    <s v="9"/>
    <s v="NG"/>
    <n v="46.15"/>
    <x v="0"/>
    <x v="1"/>
    <s v="not found"/>
    <s v="not found"/>
    <s v="not found"/>
    <s v="N"/>
    <x v="11"/>
    <m/>
    <m/>
    <s v="Petróleo Brasileiro S.A. (Petrobras)"/>
    <n v="-22.305403999999999"/>
    <n v="-41.876773999999997"/>
    <s v="exact"/>
    <s v="Macaé"/>
    <m/>
    <m/>
    <s v="Rio de Janeiro"/>
    <x v="1"/>
    <s v="Latin America and the Caribbean"/>
    <m/>
    <m/>
    <s v="Mário Lago"/>
    <m/>
    <m/>
    <m/>
    <s v="1038366"/>
    <n v="1173932"/>
    <s v="L408547"/>
    <s v="G412174"/>
  </r>
  <r>
    <s v="https://www.gem.wiki/Termomanaus_power_station"/>
    <x v="39"/>
    <s v="Termomanaus power station"/>
    <s v="Usina Termelétrica Termomanaus"/>
    <s v="1"/>
    <s v="D"/>
    <n v="142.27000000000001"/>
    <x v="0"/>
    <x v="4"/>
    <s v="not found"/>
    <s v="not found"/>
    <s v="not found"/>
    <s v="N"/>
    <x v="9"/>
    <m/>
    <m/>
    <s v="Centrais Elétricas de Pernambuco S.A. - EPESA"/>
    <n v="-7.8607730399999998"/>
    <n v="-35.018766759999998"/>
    <s v="exact"/>
    <s v="Igarassu"/>
    <m/>
    <m/>
    <s v="Pernambuco"/>
    <x v="1"/>
    <s v="Latin America and the Caribbean"/>
    <s v="CEG ID : UTE.PE.PE.029561-2.1"/>
    <m/>
    <m/>
    <m/>
    <m/>
    <m/>
    <s v="1102778"/>
    <n v="1260977"/>
    <s v="L408555"/>
    <s v="G412162"/>
  </r>
  <r>
    <s v="https://www.gem.wiki/Termonordeste_power_station"/>
    <x v="39"/>
    <s v="Termonordeste power station"/>
    <s v="Usina Termelétrica Termonordeste"/>
    <s v="1"/>
    <s v="HFO/D"/>
    <n v="170.8"/>
    <x v="0"/>
    <x v="4"/>
    <s v="not found"/>
    <s v="not found"/>
    <s v="not found"/>
    <s v="N"/>
    <x v="1"/>
    <m/>
    <m/>
    <s v="Centrais Elétricas da Paraíba S.A"/>
    <n v="-7.2103409788896702"/>
    <n v="-34.920784936369301"/>
    <s v="exact"/>
    <s v="João Pessoa"/>
    <m/>
    <m/>
    <s v="Paraíba"/>
    <x v="1"/>
    <s v="Latin America and the Caribbean"/>
    <m/>
    <m/>
    <m/>
    <m/>
    <m/>
    <m/>
    <s v="1129542"/>
    <s v="1300383, 1300384"/>
    <s v="L408554"/>
    <s v="G412161"/>
  </r>
  <r>
    <s v="https://www.gem.wiki/Termoparaíba_power_station"/>
    <x v="39"/>
    <s v="Termoparaíba power station"/>
    <s v="Usina Termelétrica Termoparaíba"/>
    <s v="1"/>
    <s v="HFO/D"/>
    <n v="170.8"/>
    <x v="0"/>
    <x v="4"/>
    <s v="not found"/>
    <s v="not found"/>
    <s v="not found"/>
    <s v="N"/>
    <x v="17"/>
    <m/>
    <m/>
    <s v="Centrais Elétricas da Paraíba S.A"/>
    <n v="-7.2095735699999999"/>
    <n v="-34.922958919999999"/>
    <s v="exact"/>
    <s v="João Pessoa"/>
    <m/>
    <m/>
    <s v="Paraíba"/>
    <x v="1"/>
    <s v="Latin America and the Caribbean"/>
    <m/>
    <m/>
    <m/>
    <m/>
    <m/>
    <m/>
    <s v="1102777"/>
    <s v="1260976, 1292790"/>
    <s v="L408553"/>
    <s v="G412160"/>
  </r>
  <r>
    <s v="https://gem.wiki/Termopecém_power_station"/>
    <x v="39"/>
    <s v="Termopecém power station"/>
    <s v="Usina Termelétrica Termopecém"/>
    <s v="I-1"/>
    <s v="NG"/>
    <n v="100"/>
    <x v="2"/>
    <x v="1"/>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09847"/>
  </r>
  <r>
    <s v="https://gem.wiki/Termopecém_power_station"/>
    <x v="39"/>
    <s v="Termopecém power station"/>
    <s v="Usina Termelétrica Termopecém"/>
    <s v="I-2"/>
    <s v="NG"/>
    <n v="100"/>
    <x v="2"/>
    <x v="1"/>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10825"/>
  </r>
  <r>
    <s v="https://gem.wiki/Termopecém_power_station"/>
    <x v="39"/>
    <s v="Termopecém power station"/>
    <s v="Usina Termelétrica Termopecém"/>
    <s v="I-3"/>
    <s v="NG"/>
    <n v="100"/>
    <x v="2"/>
    <x v="1"/>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10824"/>
  </r>
  <r>
    <s v="https://gem.wiki/Termopecém_power_station"/>
    <x v="39"/>
    <s v="Termopecém power station"/>
    <s v="Usina Termelétrica Termopecém"/>
    <s v="I-4"/>
    <s v="NG"/>
    <n v="100"/>
    <x v="2"/>
    <x v="1"/>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10823"/>
  </r>
  <r>
    <s v="https://gem.wiki/Termopecém_power_station"/>
    <x v="39"/>
    <s v="Termopecém power station"/>
    <s v="Usina Termelétrica Termopecém"/>
    <s v="II"/>
    <s v="NG"/>
    <n v="700"/>
    <x v="2"/>
    <x v="0"/>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09846"/>
  </r>
  <r>
    <s v="https://gem.wiki/Termopecém_power_station"/>
    <x v="39"/>
    <s v="Termopecém power station"/>
    <s v="Usina Termelétrica Termopecém"/>
    <s v="III"/>
    <s v="NG"/>
    <n v="1400"/>
    <x v="2"/>
    <x v="0"/>
    <s v="not found"/>
    <s v="not found"/>
    <s v="not found"/>
    <s v="N"/>
    <x v="43"/>
    <m/>
    <m/>
    <s v="Positiva Energia do Pecém Ltda"/>
    <n v="-3.5555020000000002"/>
    <n v="-38.816606999999998"/>
    <s v="approximate"/>
    <s v="Pecém"/>
    <s v="São Gonçalo do Amarante"/>
    <m/>
    <s v="Ceará"/>
    <x v="1"/>
    <s v="Latin America and the Caribbean"/>
    <m/>
    <m/>
    <m/>
    <m/>
    <m/>
    <m/>
    <s v="not found"/>
    <s v="not found"/>
    <s v="L407561"/>
    <s v="G409845"/>
  </r>
  <r>
    <s v="https://gem.wiki/Termopernambuco_2_power_station"/>
    <x v="39"/>
    <s v="Termopernambuco 2 power station"/>
    <s v="Usina Termelétrica Termopernambuco 2"/>
    <s v="1"/>
    <s v="NG"/>
    <n v="1249"/>
    <x v="3"/>
    <x v="5"/>
    <s v="not found"/>
    <s v="not found"/>
    <s v="not found"/>
    <s v="N"/>
    <x v="43"/>
    <m/>
    <m/>
    <s v="Grupo Neoenergia"/>
    <n v="-8.4034948899999993"/>
    <n v="-34.967432690000003"/>
    <s v="exact"/>
    <s v="Ipojuca"/>
    <m/>
    <m/>
    <s v="Pernambuco"/>
    <x v="1"/>
    <s v="Latin America and the Caribbean"/>
    <m/>
    <m/>
    <m/>
    <m/>
    <m/>
    <m/>
    <s v="not found"/>
    <s v="not found"/>
    <s v="L406544"/>
    <s v="G406748"/>
  </r>
  <r>
    <s v="https://gem.wiki/Termopernambuco_power_station"/>
    <x v="39"/>
    <s v="Termopernambuco power station"/>
    <s v="Usina Termelétrica Termopernambuco"/>
    <s v="1"/>
    <s v="NG"/>
    <n v="533"/>
    <x v="0"/>
    <x v="0"/>
    <s v="not found"/>
    <s v="not found"/>
    <s v="not found"/>
    <s v="N"/>
    <x v="8"/>
    <m/>
    <m/>
    <s v="Termopernambuco S.A."/>
    <n v="-8.4046000000000003"/>
    <n v="-34.969200000000001"/>
    <s v="exact"/>
    <s v="Ipojuca"/>
    <m/>
    <m/>
    <s v="Pernambuco"/>
    <x v="1"/>
    <s v="Latin America and the Caribbean"/>
    <m/>
    <m/>
    <m/>
    <m/>
    <m/>
    <m/>
    <s v="1046137"/>
    <s v="1165657, 1184804, 1178367"/>
    <s v="L406543"/>
    <s v="G406747"/>
  </r>
  <r>
    <s v="https://gem.wiki/Termosuape_power_station"/>
    <x v="39"/>
    <s v="Termosuape power station"/>
    <s v="Usina Termelétrica Suape"/>
    <s v="1"/>
    <s v="NG"/>
    <n v="294"/>
    <x v="3"/>
    <x v="5"/>
    <s v="not found"/>
    <s v="not found"/>
    <s v="not found"/>
    <s v="N"/>
    <x v="40"/>
    <m/>
    <m/>
    <s v="Aruanã Energia S.A."/>
    <n v="-8.4014166699999997"/>
    <n v="-35.012250000000002"/>
    <s v="approximate"/>
    <s v="Ipojuca"/>
    <m/>
    <m/>
    <s v="Pernambuco"/>
    <x v="1"/>
    <s v="Latin America and the Caribbean"/>
    <m/>
    <m/>
    <m/>
    <m/>
    <m/>
    <m/>
    <s v="not found"/>
    <s v="not found"/>
    <s v="L406542"/>
    <s v="G406746"/>
  </r>
  <r>
    <s v="https://gem.wiki/Tupã_power_station"/>
    <x v="39"/>
    <s v="Tupã power station"/>
    <s v="Usina Termelétrica Tupã"/>
    <s v="1"/>
    <s v="NG"/>
    <n v="2040"/>
    <x v="2"/>
    <x v="0"/>
    <s v="not found"/>
    <s v="not found"/>
    <s v="not found"/>
    <s v="N"/>
    <x v="7"/>
    <m/>
    <m/>
    <s v="Global Participações em Energia S.A."/>
    <n v="-22.279581459999999"/>
    <n v="-41.73298175"/>
    <s v="approximate"/>
    <s v="Macaé"/>
    <m/>
    <m/>
    <s v="Rio de Janeiro"/>
    <x v="1"/>
    <s v="Latin America and the Caribbean"/>
    <m/>
    <m/>
    <m/>
    <m/>
    <m/>
    <m/>
    <s v="not found"/>
    <s v="not found"/>
    <s v="L406541"/>
    <s v="G406745"/>
  </r>
  <r>
    <s v="https://www.gem.wiki/U-50_power_station"/>
    <x v="39"/>
    <s v="U-50 power station"/>
    <s v="Usina Termelétrica U-50"/>
    <s v="1"/>
    <s v="HFO"/>
    <n v="50"/>
    <x v="0"/>
    <x v="5"/>
    <s v="not found"/>
    <s v="not found"/>
    <s v="not found"/>
    <s v="N"/>
    <x v="13"/>
    <m/>
    <m/>
    <s v="Petróleo Brasileiro S.A. (Petrobras)"/>
    <n v="-8.3859443200000001"/>
    <n v="-35.0300023"/>
    <s v="approximate"/>
    <s v="Ipojuca"/>
    <m/>
    <m/>
    <s v="Pernambuco"/>
    <x v="1"/>
    <s v="Latin America and the Caribbean"/>
    <m/>
    <m/>
    <s v="Refinaria Abreu e Lima"/>
    <m/>
    <m/>
    <m/>
    <s v="not found"/>
    <s v="not found"/>
    <s v="L408552"/>
    <s v="G412159"/>
  </r>
  <r>
    <s v="https://www.gem.wiki/U-50_power_station"/>
    <x v="39"/>
    <s v="U-50 power station"/>
    <s v="Usina Termelétrica U-50"/>
    <s v="2"/>
    <s v="HFO"/>
    <n v="50"/>
    <x v="0"/>
    <x v="5"/>
    <s v="not found"/>
    <s v="not found"/>
    <s v="not found"/>
    <s v="N"/>
    <x v="6"/>
    <m/>
    <m/>
    <s v="Petróleo Brasileiro S.A. (Petrobras)"/>
    <n v="-8.3859443200000001"/>
    <n v="-35.0300023"/>
    <s v="approximate"/>
    <s v="Ipojuca"/>
    <m/>
    <m/>
    <s v="Pernambuco"/>
    <x v="1"/>
    <s v="Latin America and the Caribbean"/>
    <m/>
    <m/>
    <s v="Refinaria Abreu e Lima"/>
    <m/>
    <m/>
    <m/>
    <s v="not found"/>
    <s v="not found"/>
    <s v="L408552"/>
    <s v="G412158"/>
  </r>
  <r>
    <s v="https://gem.wiki/Uruguaiana_power_station"/>
    <x v="39"/>
    <s v="Uruguaiana power station"/>
    <s v="Usina Termelétrica de Uruguaiana"/>
    <s v="1"/>
    <s v="NG"/>
    <n v="640"/>
    <x v="0"/>
    <x v="0"/>
    <s v="not found"/>
    <s v="not found"/>
    <s v="not found"/>
    <s v="N"/>
    <x v="15"/>
    <m/>
    <m/>
    <s v="Âmbar Uruguaiana Energia"/>
    <n v="-29.7652"/>
    <n v="-57.0002"/>
    <s v="exact"/>
    <s v="Uruguaiana"/>
    <m/>
    <m/>
    <s v="Rio Grande do Sul"/>
    <x v="1"/>
    <s v="Latin America and the Caribbean"/>
    <m/>
    <m/>
    <m/>
    <m/>
    <m/>
    <m/>
    <s v="1009780"/>
    <s v="1155108, 1172088, 1169385"/>
    <s v="L406540"/>
    <s v="G406744"/>
  </r>
  <r>
    <s v="https://gem.wiki/Vale_Azul_power_station"/>
    <x v="39"/>
    <s v="Vale Azul power station"/>
    <s v="Usina Termelétrica de Vale Azul"/>
    <s v="II"/>
    <s v="NG/LNG"/>
    <n v="620"/>
    <x v="2"/>
    <x v="5"/>
    <s v="not found"/>
    <s v="not found"/>
    <s v="not found"/>
    <s v="N"/>
    <x v="43"/>
    <m/>
    <m/>
    <s v="Vale Azul Energia Ltda."/>
    <n v="-22.366944440000001"/>
    <n v="-41.874444439999998"/>
    <s v="approximate"/>
    <s v="Macaé"/>
    <m/>
    <m/>
    <s v="Rio de Janeiro"/>
    <x v="1"/>
    <s v="Latin America and the Caribbean"/>
    <m/>
    <m/>
    <m/>
    <m/>
    <m/>
    <m/>
    <s v="not found"/>
    <s v="not found"/>
    <s v="L406539"/>
    <s v="G406742"/>
  </r>
  <r>
    <s v="https://gem.wiki/Vale_Azul_power_station"/>
    <x v="39"/>
    <s v="Vale Azul power station"/>
    <s v="Usina Termelétrica de Vale Azul"/>
    <s v="III"/>
    <s v="NG/LNG"/>
    <n v="620"/>
    <x v="2"/>
    <x v="5"/>
    <s v="not found"/>
    <s v="not found"/>
    <s v="not found"/>
    <s v="N"/>
    <x v="43"/>
    <m/>
    <m/>
    <s v="Vale Azul Energia Ltda."/>
    <n v="-22.366944440000001"/>
    <n v="-41.874444439999998"/>
    <s v="approximate"/>
    <s v="Macaé"/>
    <m/>
    <m/>
    <s v="Rio de Janeiro"/>
    <x v="1"/>
    <s v="Latin America and the Caribbean"/>
    <m/>
    <m/>
    <m/>
    <m/>
    <m/>
    <m/>
    <s v="not found"/>
    <s v="not found"/>
    <s v="L406539"/>
    <s v="G406743"/>
  </r>
  <r>
    <s v="https://gem.wiki/Verde_Atlântico_Energias_power_station"/>
    <x v="39"/>
    <s v="Verde Atlântico Energias power station"/>
    <s v="Usina Termelétrica Verde Atlântico Energias"/>
    <s v="1"/>
    <s v="NG"/>
    <n v="1768"/>
    <x v="5"/>
    <x v="0"/>
    <s v="not found"/>
    <s v="not found"/>
    <s v="not found"/>
    <s v="N"/>
    <x v="45"/>
    <m/>
    <m/>
    <s v="Gastrading Comercializadora de Energias S.A."/>
    <n v="-24.285555559999999"/>
    <n v="-46.999996430000003"/>
    <s v="approximate"/>
    <s v="Peruíbe"/>
    <m/>
    <m/>
    <s v="São Paulo"/>
    <x v="1"/>
    <s v="Latin America and the Caribbean"/>
    <m/>
    <m/>
    <m/>
    <m/>
    <m/>
    <m/>
    <s v="not found"/>
    <s v="not found"/>
    <s v="L406548"/>
    <s v="G406741"/>
  </r>
  <r>
    <s v="https://www.gem.wiki/Viana_power_station"/>
    <x v="39"/>
    <s v="Viana power station"/>
    <s v="Usina Termelétrica Viana"/>
    <s v="1"/>
    <s v="HFO"/>
    <n v="174.6"/>
    <x v="0"/>
    <x v="4"/>
    <s v="not found"/>
    <s v="not found"/>
    <s v="not found"/>
    <s v="N"/>
    <x v="9"/>
    <m/>
    <m/>
    <s v="Termelétrica Viana SA"/>
    <n v="-20.379948913148599"/>
    <n v="-40.437152130026497"/>
    <s v="exact"/>
    <s v="Viana"/>
    <m/>
    <m/>
    <s v="Espírito Santo"/>
    <x v="1"/>
    <s v="Latin America and the Caribbean"/>
    <m/>
    <m/>
    <m/>
    <m/>
    <m/>
    <m/>
    <s v="1072873"/>
    <n v="1210114"/>
    <s v="L408557"/>
    <s v="G412157"/>
  </r>
  <r>
    <s v="https://gem.wiki/Vila_do_Conde_power_station"/>
    <x v="39"/>
    <s v="Vila do Conde power station"/>
    <s v="Usina Termelétrica Vila do Conde"/>
    <s v="I"/>
    <s v="LNG"/>
    <n v="1666"/>
    <x v="3"/>
    <x v="0"/>
    <s v="not found"/>
    <s v="not found"/>
    <s v="not found"/>
    <s v="N"/>
    <x v="45"/>
    <m/>
    <m/>
    <s v="Hidrovias do Brasil Vila do Conde S.A."/>
    <n v="-1.5105327399999999"/>
    <n v="-48.717877039999998"/>
    <s v="approximate"/>
    <s v="Barcarena"/>
    <m/>
    <m/>
    <s v="Pará"/>
    <x v="1"/>
    <s v="Latin America and the Caribbean"/>
    <m/>
    <m/>
    <m/>
    <m/>
    <m/>
    <m/>
    <s v="not found"/>
    <s v="not found"/>
    <s v="L406547"/>
    <s v="G406739"/>
  </r>
  <r>
    <s v="https://gem.wiki/Vila_do_Conde_power_station"/>
    <x v="39"/>
    <s v="Vila do Conde power station"/>
    <s v="Usina Termelétrica Vila do Conde"/>
    <s v="II"/>
    <s v="LNG"/>
    <n v="644"/>
    <x v="4"/>
    <x v="5"/>
    <s v="not found"/>
    <s v="not found"/>
    <s v="not found"/>
    <s v="N"/>
    <x v="45"/>
    <m/>
    <m/>
    <s v="Hidrovias do Brasil Vila do Conde S.A."/>
    <n v="-1.5105327399999999"/>
    <n v="-48.717877039999998"/>
    <s v="approximate"/>
    <s v="Barcarena"/>
    <m/>
    <m/>
    <s v="Pará"/>
    <x v="1"/>
    <s v="Latin America and the Caribbean"/>
    <m/>
    <m/>
    <m/>
    <m/>
    <m/>
    <m/>
    <s v="not found"/>
    <s v="not found"/>
    <s v="L406547"/>
    <s v="G406740"/>
  </r>
  <r>
    <s v="https://www.gem.wiki/William_Arjona_power_station"/>
    <x v="39"/>
    <s v="William Arjona power station"/>
    <s v="Usina Termelétrica William Arjona"/>
    <s v="1"/>
    <s v="NG/D"/>
    <n v="39"/>
    <x v="0"/>
    <x v="1"/>
    <s v="not found"/>
    <s v="not found"/>
    <s v="not found"/>
    <s v="N"/>
    <x v="30"/>
    <m/>
    <m/>
    <s v="Delta Geração de Energia"/>
    <n v="-20.547222000000001"/>
    <n v="-54.749721999999998"/>
    <s v="exact"/>
    <s v="Campo Grande"/>
    <m/>
    <m/>
    <s v="Mato Grosso do Sul"/>
    <x v="1"/>
    <s v="Latin America and the Caribbean"/>
    <m/>
    <m/>
    <m/>
    <m/>
    <m/>
    <m/>
    <s v="1051190"/>
    <n v="1175691"/>
    <s v="L408556"/>
    <s v="G412156"/>
  </r>
  <r>
    <s v="https://www.gem.wiki/William_Arjona_power_station"/>
    <x v="39"/>
    <s v="William Arjona power station"/>
    <s v="Usina Termelétrica William Arjona"/>
    <s v="2"/>
    <s v="NG/D"/>
    <n v="39"/>
    <x v="0"/>
    <x v="1"/>
    <s v="not found"/>
    <s v="not found"/>
    <s v="not found"/>
    <s v="N"/>
    <x v="30"/>
    <m/>
    <m/>
    <s v="Delta Geração de Energia"/>
    <n v="-20.547222000000001"/>
    <n v="-54.749721999999998"/>
    <s v="exact"/>
    <s v="Campo Grande"/>
    <m/>
    <m/>
    <s v="Mato Grosso do Sul"/>
    <x v="1"/>
    <s v="Latin America and the Caribbean"/>
    <m/>
    <m/>
    <m/>
    <m/>
    <m/>
    <m/>
    <s v="1051190"/>
    <n v="1175692"/>
    <s v="L408556"/>
    <s v="G412155"/>
  </r>
  <r>
    <s v="https://www.gem.wiki/William_Arjona_power_station"/>
    <x v="39"/>
    <s v="William Arjona power station"/>
    <s v="Usina Termelétrica William Arjona"/>
    <s v="3"/>
    <s v="NG/D"/>
    <n v="33"/>
    <x v="0"/>
    <x v="1"/>
    <s v="not found"/>
    <s v="not found"/>
    <s v="not found"/>
    <s v="N"/>
    <x v="30"/>
    <m/>
    <m/>
    <s v="Delta Geração de Energia"/>
    <n v="-20.547222000000001"/>
    <n v="-54.749721999999998"/>
    <s v="exact"/>
    <s v="Campo Grande"/>
    <m/>
    <m/>
    <s v="Mato Grosso do Sul"/>
    <x v="1"/>
    <s v="Latin America and the Caribbean"/>
    <m/>
    <m/>
    <m/>
    <m/>
    <m/>
    <m/>
    <s v="1051190"/>
    <n v="1164097"/>
    <s v="L408556"/>
    <s v="G412154"/>
  </r>
  <r>
    <s v="https://www.gem.wiki/William_Arjona_power_station"/>
    <x v="39"/>
    <s v="William Arjona power station"/>
    <s v="Usina Termelétrica William Arjona"/>
    <s v="4"/>
    <s v="NG/D"/>
    <n v="33"/>
    <x v="0"/>
    <x v="1"/>
    <s v="not found"/>
    <s v="not found"/>
    <s v="not found"/>
    <s v="N"/>
    <x v="30"/>
    <m/>
    <m/>
    <s v="Delta Geração de Energia"/>
    <n v="-20.547222000000001"/>
    <n v="-54.749721999999998"/>
    <s v="exact"/>
    <s v="Campo Grande"/>
    <m/>
    <m/>
    <s v="Mato Grosso do Sul"/>
    <x v="1"/>
    <s v="Latin America and the Caribbean"/>
    <m/>
    <m/>
    <m/>
    <m/>
    <m/>
    <m/>
    <s v="1051190"/>
    <n v="1169319"/>
    <s v="L408556"/>
    <s v="G412153"/>
  </r>
  <r>
    <s v="https://www.gem.wiki/William_Arjona_power_station"/>
    <x v="39"/>
    <s v="William Arjona power station"/>
    <s v="Usina Termelétrica William Arjona"/>
    <s v="5"/>
    <s v="NG/D"/>
    <n v="33"/>
    <x v="0"/>
    <x v="1"/>
    <s v="not found"/>
    <s v="not found"/>
    <s v="not found"/>
    <s v="N"/>
    <x v="30"/>
    <m/>
    <m/>
    <s v="Delta Geração de Energia"/>
    <n v="-20.547222000000001"/>
    <n v="-54.749721999999998"/>
    <s v="exact"/>
    <s v="Campo Grande"/>
    <m/>
    <m/>
    <s v="Mato Grosso do Sul"/>
    <x v="1"/>
    <s v="Latin America and the Caribbean"/>
    <m/>
    <m/>
    <m/>
    <m/>
    <m/>
    <m/>
    <s v="1051190"/>
    <n v="1175693"/>
    <s v="L408556"/>
    <s v="G412152"/>
  </r>
  <r>
    <s v="https://www.gem.wiki/Xavantes_Aruanã_power_station"/>
    <x v="39"/>
    <s v="Xavantes Aruanã power station"/>
    <s v="Usina Termelétrica Xavantes Aruanã"/>
    <s v="1"/>
    <s v="D"/>
    <n v="53.64"/>
    <x v="0"/>
    <x v="4"/>
    <s v="not found"/>
    <s v="not found"/>
    <s v="not found"/>
    <s v="N"/>
    <x v="10"/>
    <m/>
    <m/>
    <s v="Usina Xavantes S.A."/>
    <n v="-16.581666949999999"/>
    <n v="-49.257499969999998"/>
    <s v="exact"/>
    <s v="Goiânia"/>
    <m/>
    <m/>
    <s v="Goiás"/>
    <x v="1"/>
    <s v="Latin America and the Caribbean"/>
    <m/>
    <m/>
    <m/>
    <m/>
    <m/>
    <m/>
    <s v="1067365"/>
    <n v="1199647"/>
    <s v="L408559"/>
    <s v="G412151"/>
  </r>
  <r>
    <s v="https://www.gem.wiki/Air_Liquide_Scotford_Complex_power_plant"/>
    <x v="40"/>
    <s v="Air Liquide Scotford Complex power plant"/>
    <m/>
    <s v="1"/>
    <s v="NG"/>
    <n v="80"/>
    <x v="0"/>
    <x v="1"/>
    <s v="Y"/>
    <m/>
    <m/>
    <m/>
    <x v="43"/>
    <m/>
    <m/>
    <m/>
    <n v="53.798699999999997"/>
    <n v="-113.0848"/>
    <s v="exact"/>
    <s v="Fort Saskatchewan"/>
    <m/>
    <m/>
    <s v="Alberta"/>
    <x v="1"/>
    <s v="Northern America"/>
    <m/>
    <m/>
    <m/>
    <s v="both"/>
    <s v="Chemicals"/>
    <s v="none"/>
    <s v="49364"/>
    <n v="28908"/>
    <s v="L405198"/>
    <s v="G404216"/>
  </r>
  <r>
    <s v="https://www.gem.wiki/Alberta_Sundance_power_station"/>
    <x v="40"/>
    <s v="Alberta Sundance power station"/>
    <m/>
    <s v="4"/>
    <s v="NG/C"/>
    <n v="113"/>
    <x v="0"/>
    <x v="3"/>
    <s v="not found"/>
    <m/>
    <m/>
    <s v="conversion"/>
    <x v="3"/>
    <m/>
    <m/>
    <m/>
    <n v="53.50741"/>
    <n v="-114.559"/>
    <s v="exact"/>
    <s v="Sundance"/>
    <m/>
    <m/>
    <s v="Alberta"/>
    <x v="1"/>
    <s v="Northern America"/>
    <m/>
    <m/>
    <m/>
    <m/>
    <m/>
    <m/>
    <s v="34869"/>
    <s v="not found"/>
    <s v="L100160"/>
    <s v="G404234"/>
  </r>
  <r>
    <s v="https://www.gem.wiki/Alberta_Sundance_power_station"/>
    <x v="40"/>
    <s v="Alberta Sundance power station"/>
    <m/>
    <s v="5"/>
    <s v="NG"/>
    <n v="730"/>
    <x v="4"/>
    <x v="0"/>
    <s v="not found"/>
    <m/>
    <m/>
    <s v="conversion"/>
    <x v="45"/>
    <m/>
    <m/>
    <m/>
    <n v="53.50741"/>
    <n v="-114.559"/>
    <s v="exact"/>
    <s v="Sundance"/>
    <m/>
    <m/>
    <s v="Alberta"/>
    <x v="1"/>
    <s v="Northern America"/>
    <m/>
    <m/>
    <m/>
    <m/>
    <m/>
    <m/>
    <s v="34869"/>
    <s v="1303516, 1303517, 39154"/>
    <s v="L100160"/>
    <s v="G404235"/>
  </r>
  <r>
    <s v="https://www.gem.wiki/Alberta_Sundance_power_station"/>
    <x v="40"/>
    <s v="Alberta Sundance power station"/>
    <m/>
    <s v="6"/>
    <s v="NG"/>
    <n v="401"/>
    <x v="0"/>
    <x v="3"/>
    <s v="not found"/>
    <m/>
    <m/>
    <s v="conversion"/>
    <x v="30"/>
    <m/>
    <m/>
    <m/>
    <n v="53.50741"/>
    <n v="-114.559"/>
    <s v="exact"/>
    <s v="Sundance"/>
    <m/>
    <m/>
    <s v="Alberta"/>
    <x v="1"/>
    <s v="Northern America"/>
    <m/>
    <m/>
    <m/>
    <m/>
    <m/>
    <m/>
    <s v="34869"/>
    <s v="not found"/>
    <s v="L100160"/>
    <s v="G404236"/>
  </r>
  <r>
    <s v="https://www.gem.wiki/Alberta_Sundance_power_station"/>
    <x v="40"/>
    <s v="Alberta Sundance power station"/>
    <m/>
    <s v="7"/>
    <s v="NG"/>
    <n v="856"/>
    <x v="5"/>
    <x v="0"/>
    <s v="not found"/>
    <m/>
    <m/>
    <s v="N"/>
    <x v="45"/>
    <m/>
    <m/>
    <m/>
    <n v="53.50741"/>
    <n v="-114.559"/>
    <s v="exact"/>
    <s v="Sundance"/>
    <m/>
    <m/>
    <s v="Alberta"/>
    <x v="1"/>
    <s v="Northern America"/>
    <m/>
    <m/>
    <m/>
    <m/>
    <m/>
    <m/>
    <s v="34869"/>
    <s v="not found"/>
    <s v="L100160"/>
    <s v="G409386"/>
  </r>
  <r>
    <s v="https://www.gem.wiki/Aurora_North_Syncrude_power_station"/>
    <x v="40"/>
    <s v="Aurora North Syncrude power station"/>
    <m/>
    <s v="1"/>
    <s v="NG"/>
    <n v="80"/>
    <x v="0"/>
    <x v="1"/>
    <s v="Y"/>
    <m/>
    <m/>
    <m/>
    <x v="11"/>
    <m/>
    <m/>
    <s v="Suncor Energy (Syncrude) Operating Inc."/>
    <n v="57.298000000000002"/>
    <n v="-111.506"/>
    <s v="exact"/>
    <s v="Mildred Lake"/>
    <m/>
    <m/>
    <s v="Alberta"/>
    <x v="1"/>
    <s v="Northern America"/>
    <m/>
    <m/>
    <m/>
    <s v="both"/>
    <s v="Oil &amp; Refining"/>
    <s v="none"/>
    <s v="45397"/>
    <n v="24330"/>
    <s v="L405199"/>
    <s v="G404147"/>
  </r>
  <r>
    <s v="https://www.gem.wiki/Aurora_North_Syncrude_power_station"/>
    <x v="40"/>
    <s v="Aurora North Syncrude power station"/>
    <m/>
    <s v="2"/>
    <s v="NG"/>
    <n v="80"/>
    <x v="0"/>
    <x v="1"/>
    <s v="Y"/>
    <m/>
    <m/>
    <m/>
    <x v="11"/>
    <m/>
    <m/>
    <s v="Suncor Energy (Syncrude) Operating Inc."/>
    <n v="57.298000000000002"/>
    <n v="-111.506"/>
    <s v="exact"/>
    <s v="Mildred Lake"/>
    <m/>
    <m/>
    <s v="Alberta"/>
    <x v="1"/>
    <s v="Northern America"/>
    <m/>
    <m/>
    <m/>
    <s v="both"/>
    <s v="Oil &amp; Refining"/>
    <s v="none"/>
    <s v="45397"/>
    <n v="31828"/>
    <s v="L405199"/>
    <s v="G404148"/>
  </r>
  <r>
    <s v="https://www.gem.wiki/Balzac_Facility_power_station"/>
    <x v="40"/>
    <s v="Balzac Facility power station"/>
    <m/>
    <s v="1"/>
    <s v="NG"/>
    <n v="120"/>
    <x v="0"/>
    <x v="0"/>
    <s v="not found"/>
    <m/>
    <m/>
    <m/>
    <x v="11"/>
    <m/>
    <m/>
    <s v="CNOOC Ltd"/>
    <n v="51.191222699999997"/>
    <n v="-113.9424114"/>
    <s v="exact"/>
    <s v="Balzac"/>
    <m/>
    <m/>
    <s v="Alberta"/>
    <x v="1"/>
    <s v="Northern America"/>
    <m/>
    <m/>
    <m/>
    <m/>
    <m/>
    <m/>
    <s v="46886"/>
    <s v="26132, 27380, 27381"/>
    <s v="L405200"/>
    <s v="G404149"/>
  </r>
  <r>
    <s v="https://www.gem.wiki/Battle_River_power_station"/>
    <x v="40"/>
    <s v="Battle River power station"/>
    <m/>
    <s v="4"/>
    <s v="NG"/>
    <n v="155"/>
    <x v="0"/>
    <x v="3"/>
    <s v="not found"/>
    <m/>
    <s v="Y"/>
    <s v="conversion"/>
    <x v="30"/>
    <m/>
    <m/>
    <m/>
    <n v="52.469279999999998"/>
    <n v="-112.13500000000001"/>
    <s v="exact"/>
    <s v="Forestburg"/>
    <m/>
    <m/>
    <s v="Alberta"/>
    <x v="1"/>
    <s v="Northern America"/>
    <m/>
    <m/>
    <m/>
    <m/>
    <m/>
    <m/>
    <s v="12736"/>
    <s v="not found"/>
    <s v="L100161"/>
    <s v="G404240"/>
  </r>
  <r>
    <s v="https://www.gem.wiki/Battle_River_power_station"/>
    <x v="40"/>
    <s v="Battle River power station"/>
    <m/>
    <s v="5"/>
    <s v="NG"/>
    <n v="385"/>
    <x v="0"/>
    <x v="3"/>
    <s v="not found"/>
    <m/>
    <s v="Y"/>
    <s v="conversion"/>
    <x v="30"/>
    <m/>
    <m/>
    <m/>
    <n v="52.469279999999998"/>
    <n v="-112.13500000000001"/>
    <s v="exact"/>
    <s v="Forestburg"/>
    <m/>
    <m/>
    <s v="Alberta"/>
    <x v="1"/>
    <s v="Northern America"/>
    <m/>
    <m/>
    <m/>
    <m/>
    <m/>
    <m/>
    <s v="12736"/>
    <s v="not found"/>
    <s v="L100161"/>
    <s v="G411131"/>
  </r>
  <r>
    <s v="https://www.gem.wiki/Bayside_generating_station"/>
    <x v="40"/>
    <s v="Bayside generating station"/>
    <m/>
    <s v="1"/>
    <s v="NG"/>
    <n v="290"/>
    <x v="0"/>
    <x v="0"/>
    <s v="not found"/>
    <m/>
    <m/>
    <m/>
    <x v="11"/>
    <m/>
    <n v="2038"/>
    <s v="New Brunswick Power Corporation"/>
    <n v="45.275329999999997"/>
    <n v="-66.026328500000005"/>
    <s v="exact"/>
    <s v="Saint John"/>
    <m/>
    <m/>
    <s v="New Brunswick"/>
    <x v="1"/>
    <s v="Northern America"/>
    <m/>
    <m/>
    <m/>
    <m/>
    <m/>
    <m/>
    <s v="45966"/>
    <s v="24313, 31654"/>
    <s v="L405201"/>
    <s v="G404150"/>
  </r>
  <r>
    <s v="https://www.gem.wiki/Bear_Creek_cogeneration_plant"/>
    <x v="40"/>
    <s v="Bear Creek cogeneration plant"/>
    <m/>
    <s v="1"/>
    <s v="NG/BU"/>
    <n v="100"/>
    <x v="0"/>
    <x v="0"/>
    <s v="Y"/>
    <m/>
    <m/>
    <m/>
    <x v="16"/>
    <m/>
    <m/>
    <s v="TransCanada Energy Ltd."/>
    <n v="55.071199999999997"/>
    <n v="-118.6896"/>
    <s v="exact"/>
    <s v="Grande Prairie"/>
    <m/>
    <m/>
    <s v="Alberta"/>
    <x v="1"/>
    <s v="Northern America"/>
    <m/>
    <m/>
    <m/>
    <s v="power"/>
    <s v="Pulp &amp; Paper"/>
    <s v="power"/>
    <s v="48000"/>
    <s v="45953, 29309"/>
    <s v="L405202"/>
    <s v="G404151"/>
  </r>
  <r>
    <s v="https://www.gem.wiki/Brighton_Beach_generating_station"/>
    <x v="40"/>
    <s v="Brighton Beach generating station"/>
    <m/>
    <s v="1"/>
    <s v="NG"/>
    <n v="580"/>
    <x v="0"/>
    <x v="0"/>
    <s v="not found"/>
    <m/>
    <m/>
    <m/>
    <x v="8"/>
    <m/>
    <m/>
    <s v="Atura Power"/>
    <n v="42.279800000000002"/>
    <n v="-83.0946"/>
    <s v="exact"/>
    <s v="Windsor"/>
    <m/>
    <m/>
    <s v="Ontario"/>
    <x v="1"/>
    <s v="Northern America"/>
    <m/>
    <m/>
    <m/>
    <m/>
    <m/>
    <m/>
    <s v="45426"/>
    <s v="24405, 28951, 28952"/>
    <s v="L405203"/>
    <s v="G404159"/>
  </r>
  <r>
    <s v="https://www.gem.wiki/Burnside_power_station"/>
    <x v="40"/>
    <s v="Burnside power station"/>
    <m/>
    <s v="1"/>
    <s v="LFO"/>
    <n v="30"/>
    <x v="0"/>
    <x v="1"/>
    <s v="not found"/>
    <m/>
    <m/>
    <m/>
    <x v="50"/>
    <m/>
    <m/>
    <m/>
    <n v="44.715002508983197"/>
    <n v="-63.609726945044201"/>
    <s v="exact"/>
    <s v="Dartmouth"/>
    <m/>
    <m/>
    <s v="Nova Scotia"/>
    <x v="1"/>
    <s v="Northern America"/>
    <m/>
    <m/>
    <m/>
    <m/>
    <m/>
    <m/>
    <s v="28482"/>
    <n v="2703"/>
    <s v="L408882"/>
    <s v="G413070"/>
  </r>
  <r>
    <s v="https://www.gem.wiki/Burnside_power_station"/>
    <x v="40"/>
    <s v="Burnside power station"/>
    <m/>
    <s v="2"/>
    <s v="LFO"/>
    <n v="30"/>
    <x v="0"/>
    <x v="1"/>
    <s v="not found"/>
    <m/>
    <m/>
    <m/>
    <x v="50"/>
    <m/>
    <m/>
    <m/>
    <n v="44.715002508983197"/>
    <n v="-63.609726945044201"/>
    <s v="exact"/>
    <s v="Dartmouth"/>
    <m/>
    <m/>
    <s v="Nova Scotia"/>
    <x v="1"/>
    <s v="Northern America"/>
    <m/>
    <m/>
    <m/>
    <m/>
    <m/>
    <m/>
    <s v="28482"/>
    <n v="2704"/>
    <s v="L408882"/>
    <s v="G413069"/>
  </r>
  <r>
    <s v="https://www.gem.wiki/Burnside_power_station"/>
    <x v="40"/>
    <s v="Burnside power station"/>
    <m/>
    <s v="3"/>
    <s v="LFO"/>
    <n v="30"/>
    <x v="0"/>
    <x v="1"/>
    <s v="not found"/>
    <m/>
    <m/>
    <m/>
    <x v="50"/>
    <m/>
    <m/>
    <m/>
    <n v="44.715002508983197"/>
    <n v="-63.609726945044201"/>
    <s v="exact"/>
    <s v="Dartmouth"/>
    <m/>
    <m/>
    <s v="Nova Scotia"/>
    <x v="1"/>
    <s v="Northern America"/>
    <m/>
    <m/>
    <m/>
    <m/>
    <m/>
    <m/>
    <s v="28482"/>
    <n v="2705"/>
    <s v="L408882"/>
    <s v="G413068"/>
  </r>
  <r>
    <s v="https://www.gem.wiki/Burnside_power_station"/>
    <x v="40"/>
    <s v="Burnside power station"/>
    <m/>
    <s v="4"/>
    <s v="LFO"/>
    <n v="30"/>
    <x v="0"/>
    <x v="1"/>
    <s v="not found"/>
    <m/>
    <m/>
    <m/>
    <x v="50"/>
    <m/>
    <m/>
    <m/>
    <n v="44.715002508983197"/>
    <n v="-63.609726945044201"/>
    <s v="exact"/>
    <s v="Dartmouth"/>
    <m/>
    <m/>
    <s v="Nova Scotia"/>
    <x v="1"/>
    <s v="Northern America"/>
    <m/>
    <m/>
    <m/>
    <m/>
    <m/>
    <m/>
    <s v="28482"/>
    <n v="2706"/>
    <s v="L408882"/>
    <s v="G413067"/>
  </r>
  <r>
    <s v="https://www.gem.wiki/Bécancour_cogeneration_plant"/>
    <x v="40"/>
    <s v="Bécancour cogeneration plant"/>
    <m/>
    <s v="1"/>
    <s v="NG"/>
    <n v="550"/>
    <x v="0"/>
    <x v="0"/>
    <s v="Y"/>
    <m/>
    <m/>
    <m/>
    <x v="37"/>
    <m/>
    <m/>
    <s v="TransCanada Québec Inc."/>
    <n v="46.367491200000003"/>
    <n v="-72.403660500000001"/>
    <s v="exact"/>
    <s v="Bécancour"/>
    <m/>
    <m/>
    <s v="Québec"/>
    <x v="1"/>
    <s v="Northern America"/>
    <m/>
    <m/>
    <m/>
    <s v="heat"/>
    <s v="Other"/>
    <s v="power"/>
    <s v="50660"/>
    <s v="29833, 33044, 33045"/>
    <s v="L405204"/>
    <s v="G404152"/>
  </r>
  <r>
    <s v="https://www.gem.wiki/Bécancour_power_station"/>
    <x v="40"/>
    <s v="Bécancour power station"/>
    <m/>
    <s v="1"/>
    <s v="NG"/>
    <n v="103"/>
    <x v="0"/>
    <x v="1"/>
    <s v="not found"/>
    <m/>
    <m/>
    <m/>
    <x v="18"/>
    <m/>
    <m/>
    <m/>
    <n v="46.3919"/>
    <n v="-72.3523"/>
    <s v="exact"/>
    <s v="Bécancour"/>
    <m/>
    <m/>
    <s v="Québec"/>
    <x v="1"/>
    <s v="Northern America"/>
    <m/>
    <m/>
    <m/>
    <m/>
    <m/>
    <m/>
    <s v="22597"/>
    <n v="1422"/>
    <s v="L405205"/>
    <s v="G404153"/>
  </r>
  <r>
    <s v="https://www.gem.wiki/Bécancour_power_station"/>
    <x v="40"/>
    <s v="Bécancour power station"/>
    <m/>
    <s v="2"/>
    <s v="NG"/>
    <n v="103"/>
    <x v="0"/>
    <x v="1"/>
    <s v="not found"/>
    <m/>
    <m/>
    <m/>
    <x v="18"/>
    <m/>
    <m/>
    <m/>
    <n v="46.3919"/>
    <n v="-72.3523"/>
    <s v="exact"/>
    <s v="Bécancour"/>
    <m/>
    <m/>
    <s v="Québec"/>
    <x v="1"/>
    <s v="Northern America"/>
    <m/>
    <m/>
    <m/>
    <m/>
    <m/>
    <m/>
    <s v="22597"/>
    <n v="1423"/>
    <s v="L405205"/>
    <s v="G404154"/>
  </r>
  <r>
    <s v="https://www.gem.wiki/Bécancour_power_station"/>
    <x v="40"/>
    <s v="Bécancour power station"/>
    <m/>
    <s v="3"/>
    <s v="NG"/>
    <n v="103"/>
    <x v="0"/>
    <x v="1"/>
    <s v="not found"/>
    <m/>
    <m/>
    <m/>
    <x v="19"/>
    <m/>
    <m/>
    <m/>
    <n v="46.3919"/>
    <n v="-72.3523"/>
    <s v="exact"/>
    <s v="Bécancour"/>
    <m/>
    <m/>
    <s v="Québec"/>
    <x v="1"/>
    <s v="Northern America"/>
    <m/>
    <m/>
    <m/>
    <m/>
    <m/>
    <m/>
    <s v="22597"/>
    <n v="1424"/>
    <s v="L405205"/>
    <s v="G404155"/>
  </r>
  <r>
    <s v="https://www.gem.wiki/Bécancour_power_station"/>
    <x v="40"/>
    <s v="Bécancour power station"/>
    <m/>
    <s v="4"/>
    <s v="NG"/>
    <n v="103"/>
    <x v="0"/>
    <x v="1"/>
    <s v="not found"/>
    <m/>
    <m/>
    <m/>
    <x v="19"/>
    <m/>
    <m/>
    <m/>
    <n v="46.3919"/>
    <n v="-72.3523"/>
    <s v="exact"/>
    <s v="Bécancour"/>
    <m/>
    <m/>
    <s v="Québec"/>
    <x v="1"/>
    <s v="Northern America"/>
    <m/>
    <m/>
    <m/>
    <m/>
    <m/>
    <m/>
    <s v="22597"/>
    <n v="1425"/>
    <s v="L405205"/>
    <s v="G404156"/>
  </r>
  <r>
    <s v="https://www.gem.wiki/Calgary_Energy_Centre"/>
    <x v="40"/>
    <s v="Calgary Energy Centre"/>
    <m/>
    <s v="1"/>
    <s v="NG"/>
    <n v="320"/>
    <x v="0"/>
    <x v="0"/>
    <s v="not found"/>
    <m/>
    <m/>
    <m/>
    <x v="16"/>
    <m/>
    <m/>
    <s v="Enmax Corporation"/>
    <n v="51.18045"/>
    <n v="-113.93728"/>
    <s v="exact"/>
    <s v="Calgary"/>
    <m/>
    <m/>
    <s v="Alberta"/>
    <x v="1"/>
    <s v="Northern America"/>
    <m/>
    <m/>
    <m/>
    <m/>
    <m/>
    <m/>
    <s v="47442"/>
    <s v="26656, 27250"/>
    <s v="L405206"/>
    <s v="G404160"/>
  </r>
  <r>
    <s v="https://www.gem.wiki/Cardinal_power_station"/>
    <x v="40"/>
    <s v="Cardinal power station"/>
    <m/>
    <s v="1"/>
    <s v="NG"/>
    <n v="156"/>
    <x v="0"/>
    <x v="0"/>
    <s v="Y"/>
    <m/>
    <m/>
    <m/>
    <x v="20"/>
    <m/>
    <m/>
    <m/>
    <n v="44.7846476"/>
    <n v="-75.377918699999995"/>
    <s v="exact"/>
    <s v="Cardinal"/>
    <m/>
    <m/>
    <s v="Ontario"/>
    <x v="1"/>
    <s v="Northern America"/>
    <m/>
    <m/>
    <m/>
    <s v="both"/>
    <s v="Other"/>
    <s v="power"/>
    <s v="32747"/>
    <s v="3102, 3103"/>
    <s v="L405207"/>
    <s v="G404161"/>
  </r>
  <r>
    <s v="https://www.gem.wiki/Caroline_Carbon_Capture_Power_Complex"/>
    <x v="40"/>
    <s v="Caroline Carbon Capture Power Complex"/>
    <m/>
    <s v="1"/>
    <s v="NG"/>
    <n v="200"/>
    <x v="3"/>
    <x v="5"/>
    <s v="Y"/>
    <m/>
    <s v="Y"/>
    <m/>
    <x v="43"/>
    <m/>
    <m/>
    <m/>
    <n v="52.098569770224799"/>
    <n v="-114.74293793748301"/>
    <s v="approximate"/>
    <s v="Caroline"/>
    <m/>
    <m/>
    <s v="Alberta"/>
    <x v="1"/>
    <s v="Northern America"/>
    <m/>
    <m/>
    <m/>
    <s v="power"/>
    <m/>
    <s v="power"/>
    <m/>
    <m/>
    <s v="L407950"/>
    <s v="G410752"/>
  </r>
  <r>
    <s v="https://www.gem.wiki/Cascade_Power_Station"/>
    <x v="40"/>
    <s v="Cascade power station"/>
    <m/>
    <s v="Phase 1"/>
    <s v="NG"/>
    <n v="450"/>
    <x v="1"/>
    <x v="0"/>
    <s v="not found"/>
    <m/>
    <m/>
    <m/>
    <x v="49"/>
    <m/>
    <m/>
    <m/>
    <n v="53.579970299999999"/>
    <n v="-116.50993389999999"/>
    <s v="approximate"/>
    <s v="Edson"/>
    <m/>
    <m/>
    <s v="Alberta"/>
    <x v="1"/>
    <s v="Northern America"/>
    <m/>
    <m/>
    <s v="Cascade Power Project, Cascade Power Combined Cycle Power Facility"/>
    <m/>
    <m/>
    <m/>
    <s v="103658"/>
    <n v="49596"/>
    <s v="L400860"/>
    <s v="G400860"/>
  </r>
  <r>
    <s v="https://www.gem.wiki/Cascade_Power_Station"/>
    <x v="40"/>
    <s v="Cascade power station"/>
    <m/>
    <s v="Phase 2"/>
    <s v="NG"/>
    <n v="450"/>
    <x v="1"/>
    <x v="0"/>
    <s v="not found"/>
    <m/>
    <m/>
    <m/>
    <x v="49"/>
    <m/>
    <m/>
    <m/>
    <n v="53.579970299999999"/>
    <n v="-116.50993389999999"/>
    <s v="approximate"/>
    <s v="Edson"/>
    <m/>
    <m/>
    <s v="Alberta"/>
    <x v="1"/>
    <s v="Northern America"/>
    <m/>
    <m/>
    <s v="Cascade Power Project, Cascade Power Combined Cycle Power Facility"/>
    <m/>
    <m/>
    <m/>
    <s v="103658"/>
    <n v="49598"/>
    <s v="L400860"/>
    <s v="G400861"/>
  </r>
  <r>
    <s v="https://www.gem.wiki/Cavalier_Energy_Centre"/>
    <x v="40"/>
    <s v="Cavalier Energy Centre"/>
    <m/>
    <s v="1"/>
    <s v="NG"/>
    <n v="120"/>
    <x v="0"/>
    <x v="0"/>
    <s v="not found"/>
    <m/>
    <m/>
    <m/>
    <x v="11"/>
    <m/>
    <m/>
    <s v="Enmax Energy"/>
    <n v="51.005566199999997"/>
    <n v="-113.17158809999999"/>
    <s v="exact"/>
    <s v="Strathmore"/>
    <m/>
    <m/>
    <s v="Alberta"/>
    <x v="1"/>
    <s v="Northern America"/>
    <m/>
    <m/>
    <m/>
    <m/>
    <m/>
    <m/>
    <s v="46885"/>
    <s v="26131, 27382, 27383"/>
    <s v="L405208"/>
    <s v="G404162"/>
  </r>
  <r>
    <s v="https://www.gem.wiki/Charlottetown_Thermal_power_station"/>
    <x v="40"/>
    <s v="Charlottetown Thermal power station"/>
    <m/>
    <s v="1"/>
    <s v="HFO"/>
    <n v="55"/>
    <x v="7"/>
    <x v="3"/>
    <s v="not found"/>
    <m/>
    <m/>
    <m/>
    <x v="69"/>
    <m/>
    <m/>
    <m/>
    <n v="46.238524028091398"/>
    <n v="-63.1171738549899"/>
    <s v="exact"/>
    <s v="Cap-aux-Meules"/>
    <m/>
    <m/>
    <s v="Quebec"/>
    <x v="1"/>
    <s v="Northern America"/>
    <m/>
    <m/>
    <m/>
    <m/>
    <m/>
    <m/>
    <s v="25613"/>
    <n v="3544"/>
    <s v="L408869"/>
    <s v="G413066"/>
  </r>
  <r>
    <s v="https://www.gem.wiki/Charlottetown_Thermal_power_station"/>
    <x v="40"/>
    <s v="Charlottetown Thermal power station"/>
    <m/>
    <s v="2"/>
    <s v="HFO"/>
    <n v="50"/>
    <x v="0"/>
    <x v="1"/>
    <s v="not found"/>
    <m/>
    <m/>
    <m/>
    <x v="21"/>
    <m/>
    <m/>
    <m/>
    <n v="46.238524028091398"/>
    <n v="-63.1171738549899"/>
    <s v="exact"/>
    <s v="Cap-aux-Meules"/>
    <m/>
    <m/>
    <s v="Quebec"/>
    <x v="1"/>
    <s v="Northern America"/>
    <m/>
    <m/>
    <m/>
    <m/>
    <m/>
    <m/>
    <s v="25613"/>
    <m/>
    <s v="L408869"/>
    <s v="G413065"/>
  </r>
  <r>
    <s v="https://www.gem.wiki/Chinook_Swift_power_station"/>
    <x v="40"/>
    <s v="Chinook Swift power station"/>
    <m/>
    <s v="1"/>
    <s v="NG"/>
    <n v="353"/>
    <x v="0"/>
    <x v="0"/>
    <s v="not found"/>
    <m/>
    <m/>
    <m/>
    <x v="0"/>
    <m/>
    <m/>
    <s v="Saskatchewan Power Corporation (SaskPower)"/>
    <n v="50.345253"/>
    <n v="-107.937285"/>
    <s v="exact"/>
    <s v="Swift Current"/>
    <m/>
    <m/>
    <s v="Saskatchewan"/>
    <x v="1"/>
    <s v="Northern America"/>
    <m/>
    <m/>
    <m/>
    <m/>
    <m/>
    <m/>
    <s v="70840"/>
    <s v="46054, 47594"/>
    <s v="L400862"/>
    <s v="G400862"/>
  </r>
  <r>
    <s v="https://www.gem.wiki/Christina_Lake_Oil_Sands_Project_power_station"/>
    <x v="40"/>
    <s v="Christina Lake Oil Sands Project power station"/>
    <m/>
    <s v="1"/>
    <s v="NG"/>
    <n v="179"/>
    <x v="0"/>
    <x v="0"/>
    <s v="Y"/>
    <m/>
    <m/>
    <m/>
    <x v="43"/>
    <m/>
    <m/>
    <m/>
    <n v="55.664985199999997"/>
    <n v="-110.71848610000001"/>
    <s v="exact"/>
    <s v="Fort McMurray"/>
    <m/>
    <m/>
    <s v="Alberta"/>
    <x v="1"/>
    <s v="Northern America"/>
    <m/>
    <m/>
    <m/>
    <s v="both"/>
    <s v="Oil &amp; Refining"/>
    <s v="both"/>
    <s v="67727"/>
    <s v="44440, 44477"/>
    <s v="L405209"/>
    <s v="G404163"/>
  </r>
  <r>
    <s v="https://www.gem.wiki/Christina_Lake_cogeneration_power_station"/>
    <x v="40"/>
    <s v="Christina Lake cogeneration power station"/>
    <m/>
    <s v="1"/>
    <s v="NG"/>
    <n v="100"/>
    <x v="0"/>
    <x v="0"/>
    <s v="Y"/>
    <m/>
    <m/>
    <m/>
    <x v="5"/>
    <m/>
    <m/>
    <s v="Cenovus Energy"/>
    <n v="55.570182000000003"/>
    <n v="-110.890659"/>
    <s v="exact"/>
    <s v="Fort McMurray"/>
    <m/>
    <m/>
    <s v="Alberta"/>
    <x v="1"/>
    <s v="Northern America"/>
    <m/>
    <m/>
    <m/>
    <s v="both"/>
    <s v="Oil &amp; Refining"/>
    <s v="power"/>
    <s v="67729"/>
    <s v="44441, 44442"/>
    <s v="L407668"/>
    <s v="G410015"/>
  </r>
  <r>
    <s v="https://www.gem.wiki/Clover_Bar_Energy_Centre"/>
    <x v="40"/>
    <s v="Clover Bar Energy Centre"/>
    <m/>
    <s v="2"/>
    <s v="NG"/>
    <n v="100"/>
    <x v="0"/>
    <x v="1"/>
    <s v="not found"/>
    <m/>
    <m/>
    <m/>
    <x v="9"/>
    <m/>
    <m/>
    <s v="Capital Power Corporation"/>
    <n v="53.587142999999998"/>
    <n v="-113.3651843"/>
    <s v="exact"/>
    <s v="Edmonton"/>
    <m/>
    <m/>
    <s v="Alberta"/>
    <x v="1"/>
    <s v="Northern America"/>
    <m/>
    <m/>
    <m/>
    <m/>
    <m/>
    <m/>
    <s v="56072"/>
    <n v="32726"/>
    <s v="L405210"/>
    <s v="G404164"/>
  </r>
  <r>
    <s v="https://www.gem.wiki/Clover_Bar_Energy_Centre"/>
    <x v="40"/>
    <s v="Clover Bar Energy Centre"/>
    <m/>
    <s v="3"/>
    <s v="NG"/>
    <n v="100"/>
    <x v="0"/>
    <x v="1"/>
    <s v="not found"/>
    <m/>
    <m/>
    <m/>
    <x v="9"/>
    <m/>
    <m/>
    <s v="Capital Power Corporation"/>
    <n v="53.587142999999998"/>
    <n v="-113.3651843"/>
    <s v="exact"/>
    <s v="Edmonton"/>
    <m/>
    <m/>
    <s v="Alberta"/>
    <x v="1"/>
    <s v="Northern America"/>
    <m/>
    <m/>
    <m/>
    <m/>
    <m/>
    <m/>
    <s v="56072"/>
    <n v="32725"/>
    <s v="L405210"/>
    <s v="G404165"/>
  </r>
  <r>
    <s v="https://www.gem.wiki/Cold_Lake_Project_Mahkeses_power_station"/>
    <x v="40"/>
    <s v="Cold Lake Project Mahkeses power station"/>
    <m/>
    <s v="1"/>
    <s v="NG"/>
    <n v="85"/>
    <x v="0"/>
    <x v="1"/>
    <s v="Y"/>
    <m/>
    <m/>
    <m/>
    <x v="10"/>
    <m/>
    <m/>
    <m/>
    <n v="54.583826899999998"/>
    <n v="-110.39339150000001"/>
    <s v="exact"/>
    <s v="Cold Lake"/>
    <m/>
    <m/>
    <s v="Alberta"/>
    <x v="1"/>
    <s v="Northern America"/>
    <m/>
    <m/>
    <m/>
    <s v="power"/>
    <s v="Oil &amp; Refining"/>
    <s v="power"/>
    <s v="49076"/>
    <n v="28456"/>
    <s v="L405211"/>
    <s v="G404197"/>
  </r>
  <r>
    <s v="https://www.gem.wiki/Cold_Lake_Project_Mahkeses_power_station"/>
    <x v="40"/>
    <s v="Cold Lake Project Mahkeses power station"/>
    <m/>
    <s v="2"/>
    <s v="NG"/>
    <n v="85"/>
    <x v="0"/>
    <x v="1"/>
    <s v="Y"/>
    <m/>
    <m/>
    <m/>
    <x v="10"/>
    <m/>
    <m/>
    <m/>
    <n v="54.583826899999998"/>
    <n v="-110.39339150000001"/>
    <s v="exact"/>
    <s v="Cold Lake"/>
    <m/>
    <m/>
    <s v="Alberta"/>
    <x v="1"/>
    <s v="Northern America"/>
    <m/>
    <m/>
    <m/>
    <s v="power"/>
    <s v="Oil &amp; Refining"/>
    <s v="power"/>
    <s v="49076"/>
    <s v="28457, 28458"/>
    <s v="L405211"/>
    <s v="G410014"/>
  </r>
  <r>
    <s v="https://www.gem.wiki/Cold_Lake_Project_Nabiye_power_station"/>
    <x v="40"/>
    <s v="Cold Lake Project Nabiye power station"/>
    <m/>
    <s v="1"/>
    <s v="NG"/>
    <n v="170"/>
    <x v="0"/>
    <x v="1"/>
    <s v="Y"/>
    <m/>
    <m/>
    <m/>
    <x v="13"/>
    <m/>
    <m/>
    <m/>
    <n v="54.726514700000003"/>
    <n v="-110.3441002"/>
    <s v="exact"/>
    <s v="Cold Lake"/>
    <m/>
    <m/>
    <s v="Alberta"/>
    <x v="1"/>
    <s v="Northern America"/>
    <m/>
    <m/>
    <m/>
    <s v="power"/>
    <s v="Oil &amp; Refining"/>
    <s v="none"/>
    <s v="65131"/>
    <s v="41786, 43255"/>
    <s v="L405212"/>
    <s v="G404207"/>
  </r>
  <r>
    <s v="https://www.gem.wiki/Coleson_Cove_power_station"/>
    <x v="40"/>
    <s v="Coleson Cove power station"/>
    <m/>
    <s v="1"/>
    <s v="HFO"/>
    <n v="350"/>
    <x v="0"/>
    <x v="3"/>
    <s v="not found"/>
    <m/>
    <m/>
    <m/>
    <x v="50"/>
    <m/>
    <n v="2041"/>
    <m/>
    <n v="45.154201062462903"/>
    <n v="-66.202320726832696"/>
    <s v="exact"/>
    <s v="Saint John"/>
    <m/>
    <m/>
    <s v="New Brunswick"/>
    <x v="1"/>
    <s v="Northern America"/>
    <m/>
    <m/>
    <m/>
    <m/>
    <m/>
    <m/>
    <s v="27395"/>
    <n v="4222"/>
    <s v="L408868"/>
    <s v="G413064"/>
  </r>
  <r>
    <s v="https://www.gem.wiki/Coleson_Cove_power_station"/>
    <x v="40"/>
    <s v="Coleson Cove power station"/>
    <m/>
    <s v="2"/>
    <s v="HFO"/>
    <n v="350"/>
    <x v="0"/>
    <x v="3"/>
    <s v="not found"/>
    <m/>
    <m/>
    <m/>
    <x v="50"/>
    <m/>
    <n v="2041"/>
    <m/>
    <n v="45.154201062462903"/>
    <n v="-66.202320726832696"/>
    <s v="exact"/>
    <s v="Saint John"/>
    <m/>
    <m/>
    <s v="New Brunswick"/>
    <x v="1"/>
    <s v="Northern America"/>
    <m/>
    <m/>
    <m/>
    <m/>
    <m/>
    <m/>
    <s v="27395"/>
    <n v="4223"/>
    <s v="L408868"/>
    <s v="G413063"/>
  </r>
  <r>
    <s v="https://www.gem.wiki/Coleson_Cove_power_station"/>
    <x v="40"/>
    <s v="Coleson Cove power station"/>
    <m/>
    <s v="3"/>
    <s v="HFO"/>
    <n v="350"/>
    <x v="0"/>
    <x v="3"/>
    <s v="not found"/>
    <m/>
    <m/>
    <m/>
    <x v="50"/>
    <m/>
    <n v="2041"/>
    <m/>
    <n v="45.154201062462903"/>
    <n v="-66.202320726832696"/>
    <s v="exact"/>
    <s v="Saint John"/>
    <m/>
    <m/>
    <s v="New Brunswick"/>
    <x v="1"/>
    <s v="Northern America"/>
    <m/>
    <m/>
    <m/>
    <m/>
    <m/>
    <m/>
    <s v="27395"/>
    <n v="4224"/>
    <s v="L408868"/>
    <s v="G413062"/>
  </r>
  <r>
    <s v="https://www.gem.wiki/Cory_cogeneration_power_station"/>
    <x v="40"/>
    <s v="Cory cogeneration power station"/>
    <m/>
    <s v="1"/>
    <s v="NG"/>
    <n v="249"/>
    <x v="0"/>
    <x v="0"/>
    <s v="Y"/>
    <m/>
    <m/>
    <m/>
    <x v="16"/>
    <m/>
    <m/>
    <m/>
    <n v="52.092692399999997"/>
    <n v="-106.853313"/>
    <s v="exact"/>
    <s v="Saskatoon"/>
    <m/>
    <m/>
    <s v="Saskatchewan"/>
    <x v="1"/>
    <s v="Northern America"/>
    <m/>
    <m/>
    <m/>
    <s v="heat"/>
    <s v="Other Metals &amp; Mining"/>
    <s v="power"/>
    <s v="46861"/>
    <s v="26063, 27242, 27243"/>
    <s v="L405213"/>
    <s v="G404166"/>
  </r>
  <r>
    <s v="https://www.gem.wiki/East_Windsor_cogeneration_centre"/>
    <x v="40"/>
    <s v="East Windsor cogeneration centre"/>
    <m/>
    <s v="1"/>
    <s v="NG"/>
    <n v="92"/>
    <x v="0"/>
    <x v="3"/>
    <s v="Y"/>
    <m/>
    <m/>
    <m/>
    <x v="9"/>
    <m/>
    <m/>
    <s v="Capital Power"/>
    <n v="42.326054171622602"/>
    <n v="-83.001749798150499"/>
    <s v="exact"/>
    <s v="East Windsor"/>
    <m/>
    <m/>
    <s v="Ontario"/>
    <x v="1"/>
    <s v="Northern America"/>
    <m/>
    <m/>
    <m/>
    <s v="heat"/>
    <s v="Automobiles"/>
    <s v="power"/>
    <s v="56923"/>
    <s v="33559, 34542"/>
    <s v="L407667"/>
    <s v="G410013"/>
  </r>
  <r>
    <s v="https://www.gem.wiki/Eastern_Power_Hydrogen_Ready_Power_Plant_Project"/>
    <x v="40"/>
    <s v="Eastern Power Hydrogen Ready Power Plant Project"/>
    <m/>
    <s v="1"/>
    <s v="NG/H"/>
    <n v="600"/>
    <x v="2"/>
    <x v="0"/>
    <s v="not found"/>
    <s v="Hydrogen capable: turbine"/>
    <m/>
    <m/>
    <x v="40"/>
    <m/>
    <m/>
    <m/>
    <n v="42.789870819751997"/>
    <n v="-82.427870644541997"/>
    <s v="exact"/>
    <s v="Courtright"/>
    <m/>
    <m/>
    <s v="Ontario"/>
    <x v="1"/>
    <s v="Northern America"/>
    <m/>
    <m/>
    <s v="HRPP"/>
    <m/>
    <m/>
    <m/>
    <s v="1140617"/>
    <s v="1315783, 1315784, 1315785"/>
    <s v="L407949"/>
    <s v="G410751"/>
  </r>
  <r>
    <s v="https://www.gem.wiki/Firebag_Oil_Sands_Project_Stage_1_power_station"/>
    <x v="40"/>
    <s v="Firebag Oil Sands Project Stage 1 power station"/>
    <m/>
    <s v="1"/>
    <s v="NG"/>
    <n v="104"/>
    <x v="0"/>
    <x v="1"/>
    <s v="Y"/>
    <m/>
    <m/>
    <m/>
    <x v="8"/>
    <m/>
    <m/>
    <m/>
    <n v="57.235554299999997"/>
    <n v="-110.8499882"/>
    <s v="exact"/>
    <s v="Fort McMurray"/>
    <m/>
    <m/>
    <s v="Alberta"/>
    <x v="1"/>
    <s v="Northern America"/>
    <m/>
    <m/>
    <m/>
    <s v="both"/>
    <s v="Oil &amp; Refining"/>
    <s v="power"/>
    <s v="57228"/>
    <m/>
    <s v="L405214"/>
    <s v="G404167"/>
  </r>
  <r>
    <s v="https://www.gem.wiki/Firebag_Oil_Sands_Project_Stage_3_power_station"/>
    <x v="40"/>
    <s v="Firebag Oil Sands Project Stage 3 power station"/>
    <m/>
    <s v="3"/>
    <s v="NG"/>
    <n v="170"/>
    <x v="0"/>
    <x v="1"/>
    <s v="Y"/>
    <m/>
    <m/>
    <m/>
    <x v="8"/>
    <m/>
    <m/>
    <m/>
    <n v="57.241692999999998"/>
    <n v="-110.854715"/>
    <s v="exact"/>
    <s v="Fort McMurray"/>
    <m/>
    <m/>
    <s v="Alberta"/>
    <x v="1"/>
    <s v="Northern America"/>
    <m/>
    <m/>
    <m/>
    <s v="both"/>
    <s v="Oil &amp; Refining"/>
    <s v="power"/>
    <s v="57228"/>
    <m/>
    <s v="L405215"/>
    <s v="G404168"/>
  </r>
  <r>
    <s v="https://www.gem.wiki/Firebag_Oil_Sands_Project_Stage_4_power_station"/>
    <x v="40"/>
    <s v="Firebag Oil Sands Project Stage 4 power station"/>
    <m/>
    <s v="4"/>
    <s v="NG"/>
    <n v="160"/>
    <x v="0"/>
    <x v="1"/>
    <s v="Y"/>
    <m/>
    <m/>
    <m/>
    <x v="8"/>
    <m/>
    <m/>
    <m/>
    <n v="57.241709299999997"/>
    <n v="-110.8569273"/>
    <s v="exact"/>
    <s v="Fort McMurray"/>
    <m/>
    <m/>
    <s v="Alberta"/>
    <x v="1"/>
    <s v="Northern America"/>
    <m/>
    <m/>
    <m/>
    <s v="both"/>
    <s v="Oil &amp; Refining"/>
    <s v="power"/>
    <s v="57228"/>
    <m/>
    <s v="L405216"/>
    <s v="G404169"/>
  </r>
  <r>
    <s v="https://www.gem.wiki/Fort_Nelson_generating_station"/>
    <x v="40"/>
    <s v="Fort Nelson generating station"/>
    <m/>
    <s v="1"/>
    <s v="NG"/>
    <n v="73"/>
    <x v="0"/>
    <x v="0"/>
    <s v="not found"/>
    <m/>
    <m/>
    <m/>
    <x v="43"/>
    <m/>
    <m/>
    <m/>
    <n v="58.651623600000001"/>
    <n v="-122.6952709"/>
    <s v="exact"/>
    <s v="Fort Nelson"/>
    <m/>
    <m/>
    <s v="British Columbia"/>
    <x v="1"/>
    <s v="Northern America"/>
    <m/>
    <m/>
    <m/>
    <m/>
    <m/>
    <m/>
    <s v="45254"/>
    <s v="24315, 38983"/>
    <s v="L405217"/>
    <s v="G404170"/>
  </r>
  <r>
    <s v="https://www.gem.wiki/Fort_Saskatchewan_power_station"/>
    <x v="40"/>
    <s v="Fort Saskatchewan power station"/>
    <m/>
    <s v="1"/>
    <s v="NG"/>
    <n v="118"/>
    <x v="0"/>
    <x v="0"/>
    <s v="Y"/>
    <m/>
    <m/>
    <m/>
    <x v="14"/>
    <m/>
    <m/>
    <m/>
    <n v="53.735956199999997"/>
    <n v="-113.1733768"/>
    <s v="exact"/>
    <s v="Fort Saskatchewan"/>
    <m/>
    <m/>
    <s v="Alberta"/>
    <x v="1"/>
    <s v="Northern America"/>
    <m/>
    <m/>
    <m/>
    <s v="both"/>
    <s v="Chemicals"/>
    <m/>
    <s v="45216"/>
    <s v="24241, 24242"/>
    <s v="L405218"/>
    <s v="G404171"/>
  </r>
  <r>
    <s v="https://www.gem.wiki/Foster_Creek_cogeneration_power_station"/>
    <x v="40"/>
    <s v="Foster Creek cogeneration power station"/>
    <m/>
    <s v="1"/>
    <s v="NG"/>
    <n v="98"/>
    <x v="0"/>
    <x v="0"/>
    <s v="Y"/>
    <m/>
    <m/>
    <m/>
    <x v="16"/>
    <m/>
    <m/>
    <s v="Cenovus Energy"/>
    <n v="55.070799999999998"/>
    <n v="-110.537165"/>
    <s v="exact"/>
    <s v="Foster Creek"/>
    <m/>
    <m/>
    <s v="Alberta"/>
    <x v="1"/>
    <s v="Northern America"/>
    <m/>
    <m/>
    <m/>
    <s v="both"/>
    <s v="Oil &amp; Refining"/>
    <s v="power"/>
    <s v="49053"/>
    <s v="28368, 28369"/>
    <s v="L407666"/>
    <s v="G410012"/>
  </r>
  <r>
    <s v="https://www.gem.wiki/Frog_Lake_First_Nation_NET_power_station"/>
    <x v="40"/>
    <s v="Frog Lake First Nation NET power station"/>
    <m/>
    <s v="1"/>
    <s v="NG"/>
    <n v="300"/>
    <x v="2"/>
    <x v="7"/>
    <s v="Y"/>
    <m/>
    <s v="Y"/>
    <m/>
    <x v="40"/>
    <m/>
    <m/>
    <m/>
    <n v="53.848647126571798"/>
    <n v="-110.40518062852099"/>
    <s v="approximate"/>
    <s v="Frog Lake"/>
    <m/>
    <m/>
    <s v="Alberta"/>
    <x v="1"/>
    <s v="Northern America"/>
    <m/>
    <m/>
    <m/>
    <m/>
    <m/>
    <m/>
    <m/>
    <m/>
    <s v="L407948"/>
    <s v="G410750"/>
  </r>
  <r>
    <s v="https://www.gem.wiki/Genesee_power_station"/>
    <x v="40"/>
    <s v="Genesee power station"/>
    <m/>
    <s v="3"/>
    <s v="NG"/>
    <n v="516"/>
    <x v="1"/>
    <x v="1"/>
    <s v="not found"/>
    <m/>
    <s v="Y"/>
    <s v="conversion"/>
    <x v="49"/>
    <m/>
    <m/>
    <s v="Capital Power Corporation"/>
    <n v="53.344610500000002"/>
    <n v="-114.3136238"/>
    <s v="exact"/>
    <s v="Warburg"/>
    <m/>
    <m/>
    <s v="Alberta"/>
    <x v="1"/>
    <s v="Northern America"/>
    <m/>
    <m/>
    <m/>
    <m/>
    <m/>
    <m/>
    <s v="19074"/>
    <s v="not found"/>
    <s v="L100163"/>
    <s v="G410011"/>
  </r>
  <r>
    <s v="https://www.gem.wiki/Genesee_power_station"/>
    <x v="40"/>
    <s v="Genesee power station"/>
    <m/>
    <s v="RP1"/>
    <s v="NG"/>
    <n v="560"/>
    <x v="1"/>
    <x v="0"/>
    <s v="not found"/>
    <s v="Hydrogen capable: turbine"/>
    <s v="Y"/>
    <s v="conversion"/>
    <x v="49"/>
    <m/>
    <m/>
    <s v="Capital Power Corporation"/>
    <n v="53.344610500000002"/>
    <n v="-114.3136238"/>
    <s v="exact"/>
    <s v="Warburg"/>
    <m/>
    <m/>
    <s v="Alberta"/>
    <x v="1"/>
    <s v="Northern America"/>
    <m/>
    <m/>
    <m/>
    <m/>
    <m/>
    <m/>
    <s v="19074"/>
    <s v="34456, 1308790"/>
    <s v="L100163"/>
    <s v="G404172"/>
  </r>
  <r>
    <s v="https://www.gem.wiki/Genesee_power_station"/>
    <x v="40"/>
    <s v="Genesee power station"/>
    <m/>
    <s v="RP2"/>
    <s v="NG"/>
    <n v="560"/>
    <x v="1"/>
    <x v="0"/>
    <s v="not found"/>
    <s v="Hydrogen capable: turbine"/>
    <s v="Y"/>
    <s v="conversion"/>
    <x v="7"/>
    <m/>
    <m/>
    <s v="Capital Power Corporation"/>
    <n v="53.344610500000002"/>
    <n v="-114.3136238"/>
    <s v="exact"/>
    <s v="Warburg"/>
    <m/>
    <m/>
    <s v="Alberta"/>
    <x v="1"/>
    <s v="Northern America"/>
    <m/>
    <m/>
    <m/>
    <m/>
    <m/>
    <m/>
    <s v="19074"/>
    <s v="1308791, 1308789"/>
    <s v="L100163"/>
    <s v="G404173"/>
  </r>
  <r>
    <s v="https://www.gem.wiki/Goldboro_LNG_power_station"/>
    <x v="40"/>
    <s v="Goldboro LNG power station"/>
    <m/>
    <s v="1"/>
    <s v="LNG"/>
    <n v="180"/>
    <x v="3"/>
    <x v="1"/>
    <s v="Y"/>
    <m/>
    <m/>
    <m/>
    <x v="40"/>
    <m/>
    <m/>
    <m/>
    <n v="45.182699"/>
    <n v="-61.652186999999998"/>
    <s v="approximate"/>
    <s v="Goldboro"/>
    <m/>
    <m/>
    <s v="Nova Scotia"/>
    <x v="1"/>
    <s v="Northern America"/>
    <m/>
    <m/>
    <m/>
    <s v="power"/>
    <s v="Oil &amp; Refining"/>
    <s v="none"/>
    <s v="53487"/>
    <n v="30925"/>
    <s v="L407665"/>
    <s v="G410010"/>
  </r>
  <r>
    <s v="https://www.gem.wiki/Goreway_power_station"/>
    <x v="40"/>
    <s v="Goreway power station"/>
    <m/>
    <s v="1"/>
    <s v="NG"/>
    <n v="875"/>
    <x v="0"/>
    <x v="0"/>
    <s v="not found"/>
    <m/>
    <m/>
    <m/>
    <x v="9"/>
    <m/>
    <m/>
    <m/>
    <n v="43.746499999999997"/>
    <n v="-79.679900000000004"/>
    <s v="exact"/>
    <s v="Brampton"/>
    <m/>
    <m/>
    <s v="Ontario"/>
    <x v="1"/>
    <s v="Northern America"/>
    <m/>
    <m/>
    <m/>
    <m/>
    <m/>
    <m/>
    <s v="46190"/>
    <s v="25202, 29568, 33012, 29569"/>
    <s v="L405219"/>
    <s v="G404174"/>
  </r>
  <r>
    <s v="https://www.gem.wiki/Grande_Prairie_generating_station"/>
    <x v="40"/>
    <s v="Grande Prairie generating station"/>
    <m/>
    <s v="1"/>
    <s v="NG"/>
    <n v="105"/>
    <x v="0"/>
    <x v="1"/>
    <s v="not found"/>
    <m/>
    <m/>
    <m/>
    <x v="43"/>
    <m/>
    <m/>
    <m/>
    <n v="55.178108999999999"/>
    <n v="-118.9606995"/>
    <s v="approximate"/>
    <s v="Grande Prairie"/>
    <m/>
    <m/>
    <s v="Alberta"/>
    <x v="1"/>
    <s v="Northern America"/>
    <m/>
    <m/>
    <s v="Northern Prairie"/>
    <m/>
    <m/>
    <m/>
    <s v="57134"/>
    <n v="33824"/>
    <s v="L405220"/>
    <s v="G404175"/>
  </r>
  <r>
    <s v="https://www.gem.wiki/Green_Electron_power_station"/>
    <x v="40"/>
    <s v="Green Electron power station"/>
    <m/>
    <s v="1"/>
    <s v="NG"/>
    <n v="300"/>
    <x v="0"/>
    <x v="0"/>
    <s v="not found"/>
    <m/>
    <m/>
    <m/>
    <x v="31"/>
    <m/>
    <m/>
    <m/>
    <n v="42.784675999999997"/>
    <n v="-82.429443500000005"/>
    <s v="exact"/>
    <s v="St. Clair"/>
    <m/>
    <m/>
    <s v="Ontario"/>
    <x v="1"/>
    <s v="Northern America"/>
    <m/>
    <m/>
    <m/>
    <m/>
    <m/>
    <m/>
    <s v="54484"/>
    <s v="31440, 37837"/>
    <s v="L405221"/>
    <s v="G404176"/>
  </r>
  <r>
    <s v="https://www.gem.wiki/Greenfield_Energy_Centre"/>
    <x v="40"/>
    <s v="Greenfield Energy Centre"/>
    <m/>
    <s v="1"/>
    <s v="NG"/>
    <n v="1038"/>
    <x v="0"/>
    <x v="0"/>
    <s v="not found"/>
    <m/>
    <m/>
    <m/>
    <x v="47"/>
    <m/>
    <m/>
    <s v="Mitsui &amp; Co Ltd"/>
    <n v="42.770108399999998"/>
    <n v="-82.452838900000003"/>
    <s v="exact"/>
    <s v="Courtright"/>
    <m/>
    <m/>
    <s v="Ontario"/>
    <x v="1"/>
    <s v="Northern America"/>
    <m/>
    <m/>
    <m/>
    <m/>
    <m/>
    <m/>
    <s v="54244"/>
    <s v="31362, 31366, 31367, 31368"/>
    <s v="L405222"/>
    <s v="G404177"/>
  </r>
  <r>
    <s v="https://www.gem.wiki/H.R._Milner_power_station"/>
    <x v="40"/>
    <s v="H.R. Milner power station"/>
    <m/>
    <s v="1"/>
    <s v="NG/C"/>
    <n v="150"/>
    <x v="0"/>
    <x v="3"/>
    <s v="not found"/>
    <m/>
    <m/>
    <s v="N"/>
    <x v="70"/>
    <m/>
    <m/>
    <m/>
    <n v="54.008028799999998"/>
    <n v="-119.10485009999999"/>
    <s v="exact"/>
    <s v="Grande Cache"/>
    <m/>
    <m/>
    <s v="Alberta"/>
    <x v="1"/>
    <s v="Northern America"/>
    <m/>
    <m/>
    <s v="M1"/>
    <m/>
    <m/>
    <m/>
    <s v="12752"/>
    <n v="34634"/>
    <s v="L100164"/>
    <s v="G404182"/>
  </r>
  <r>
    <s v="https://www.gem.wiki/H.R._Milner_power_station"/>
    <x v="40"/>
    <s v="H.R. Milner power station"/>
    <m/>
    <s v="2"/>
    <s v="NG"/>
    <n v="204"/>
    <x v="0"/>
    <x v="1"/>
    <s v="not found"/>
    <m/>
    <m/>
    <s v="N"/>
    <x v="6"/>
    <m/>
    <m/>
    <m/>
    <n v="54.008028799999998"/>
    <n v="-119.10485009999999"/>
    <s v="exact"/>
    <s v="Grande Cache"/>
    <m/>
    <m/>
    <s v="Alberta"/>
    <x v="1"/>
    <s v="Northern America"/>
    <m/>
    <m/>
    <s v="M2"/>
    <m/>
    <m/>
    <m/>
    <s v="12752"/>
    <n v="34634"/>
    <s v="L100164"/>
    <s v="G404183"/>
  </r>
  <r>
    <s v="https://www.gem.wiki/H.R._Milner_power_station"/>
    <x v="40"/>
    <s v="H.R. Milner power station"/>
    <m/>
    <s v="2 upgrade"/>
    <s v="NG"/>
    <n v="96"/>
    <x v="1"/>
    <x v="0"/>
    <s v="not found"/>
    <m/>
    <m/>
    <s v="N"/>
    <x v="43"/>
    <m/>
    <m/>
    <m/>
    <n v="54.008028799999998"/>
    <n v="-119.10485009999999"/>
    <s v="exact"/>
    <s v="Grande Cache"/>
    <m/>
    <m/>
    <s v="Alberta"/>
    <x v="1"/>
    <s v="Northern America"/>
    <m/>
    <m/>
    <m/>
    <m/>
    <m/>
    <m/>
    <s v="12752"/>
    <n v="44919"/>
    <s v="L100164"/>
    <s v="G410024"/>
  </r>
  <r>
    <s v="https://www.gem.wiki/H.R._Milner_power_station"/>
    <x v="40"/>
    <s v="H.R. Milner power station"/>
    <m/>
    <s v="3"/>
    <s v="NG"/>
    <n v="346"/>
    <x v="3"/>
    <x v="3"/>
    <s v="not found"/>
    <s v="not found"/>
    <s v="not found"/>
    <s v="conversion"/>
    <x v="43"/>
    <m/>
    <m/>
    <m/>
    <n v="54.008028799999998"/>
    <n v="-119.10485009999999"/>
    <s v="exact"/>
    <s v="Grande Cache"/>
    <m/>
    <m/>
    <s v="Alberta"/>
    <x v="1"/>
    <s v="Northern America"/>
    <m/>
    <m/>
    <m/>
    <m/>
    <m/>
    <m/>
    <s v="12752"/>
    <n v="46471"/>
    <s v="L100164"/>
    <s v="G404184"/>
  </r>
  <r>
    <s v="https://www.gem.wiki/Halton_Hills_power_station"/>
    <x v="40"/>
    <s v="Halton Hills power station"/>
    <m/>
    <s v="1"/>
    <s v="NG"/>
    <n v="683"/>
    <x v="0"/>
    <x v="0"/>
    <s v="not found"/>
    <m/>
    <m/>
    <m/>
    <x v="1"/>
    <m/>
    <m/>
    <s v="Atura Power"/>
    <n v="43.561280699999998"/>
    <n v="-79.844725800000006"/>
    <s v="exact"/>
    <s v="Halton Hills"/>
    <m/>
    <m/>
    <s v="Ontario"/>
    <x v="1"/>
    <s v="Northern America"/>
    <m/>
    <m/>
    <m/>
    <m/>
    <m/>
    <m/>
    <s v="56598"/>
    <s v="33206, 33207, 33208"/>
    <s v="L405223"/>
    <s v="G404208"/>
  </r>
  <r>
    <s v="https://www.gem.wiki/Heartland_Petrochemical_Complex_power_station"/>
    <x v="40"/>
    <s v="Heartland Petrochemical Complex power station"/>
    <m/>
    <s v="1"/>
    <s v="NG"/>
    <n v="51"/>
    <x v="0"/>
    <x v="1"/>
    <s v="Y"/>
    <m/>
    <m/>
    <m/>
    <x v="30"/>
    <m/>
    <m/>
    <m/>
    <n v="53.779191599999997"/>
    <n v="-113.1371216"/>
    <s v="exact"/>
    <s v="Fort Saskatchewan"/>
    <s v="Strathcona"/>
    <m/>
    <s v="Alberta"/>
    <x v="1"/>
    <s v="Northern America"/>
    <m/>
    <m/>
    <m/>
    <s v="both"/>
    <s v="Chemicals"/>
    <s v="none"/>
    <s v="102976"/>
    <n v="48948"/>
    <s v="L405225"/>
    <s v="G404179"/>
  </r>
  <r>
    <s v="https://www.gem.wiki/Heartland_Petrochemical_Complex_power_station"/>
    <x v="40"/>
    <s v="Heartland Petrochemical Complex power station"/>
    <m/>
    <s v="2"/>
    <s v="NG"/>
    <n v="51"/>
    <x v="0"/>
    <x v="1"/>
    <s v="Y"/>
    <m/>
    <m/>
    <m/>
    <x v="30"/>
    <m/>
    <m/>
    <m/>
    <n v="53.779191599999997"/>
    <n v="-113.1371216"/>
    <s v="exact"/>
    <s v="Fort Saskatchewan"/>
    <s v="Strathcona"/>
    <m/>
    <s v="Alberta"/>
    <x v="1"/>
    <s v="Northern America"/>
    <m/>
    <m/>
    <m/>
    <s v="both"/>
    <s v="Chemicals"/>
    <s v="none"/>
    <s v="102976"/>
    <n v="48949"/>
    <s v="L405225"/>
    <s v="G404180"/>
  </r>
  <r>
    <s v="https://www.gem.wiki/Holyrood_Thermal_Generating_Station"/>
    <x v="40"/>
    <s v="Holyrood Thermal Generating Station"/>
    <m/>
    <s v="1"/>
    <s v="HFO"/>
    <n v="163.33000000000001"/>
    <x v="0"/>
    <x v="3"/>
    <s v="not found"/>
    <m/>
    <m/>
    <m/>
    <x v="63"/>
    <m/>
    <n v="2024"/>
    <m/>
    <n v="47.453425500147603"/>
    <n v="-53.097716791548301"/>
    <s v="exact"/>
    <s v="Conception Bay South"/>
    <m/>
    <m/>
    <s v="Newfoundland"/>
    <x v="1"/>
    <s v="Northern America"/>
    <m/>
    <m/>
    <m/>
    <m/>
    <m/>
    <m/>
    <s v="27655"/>
    <n v="9289"/>
    <s v="L408867"/>
    <s v="G413061"/>
  </r>
  <r>
    <s v="https://www.gem.wiki/Holyrood_Thermal_Generating_Station"/>
    <x v="40"/>
    <s v="Holyrood Thermal Generating Station"/>
    <m/>
    <s v="2"/>
    <s v="HFO"/>
    <n v="163.33000000000001"/>
    <x v="0"/>
    <x v="3"/>
    <s v="not found"/>
    <m/>
    <m/>
    <m/>
    <x v="63"/>
    <m/>
    <n v="2024"/>
    <m/>
    <n v="47.453425500147603"/>
    <n v="-53.097716791548301"/>
    <s v="exact"/>
    <s v="Conception Bay South"/>
    <m/>
    <m/>
    <s v="Newfoundland"/>
    <x v="1"/>
    <s v="Northern America"/>
    <m/>
    <m/>
    <m/>
    <m/>
    <m/>
    <m/>
    <s v="27655"/>
    <n v="9290"/>
    <s v="L408867"/>
    <s v="G413060"/>
  </r>
  <r>
    <s v="https://www.gem.wiki/Holyrood_Thermal_Generating_Station"/>
    <x v="40"/>
    <s v="Holyrood Thermal Generating Station"/>
    <m/>
    <s v="3"/>
    <s v="HFO"/>
    <n v="163.33000000000001"/>
    <x v="0"/>
    <x v="3"/>
    <s v="not found"/>
    <m/>
    <m/>
    <m/>
    <x v="63"/>
    <m/>
    <n v="2024"/>
    <m/>
    <n v="47.453425500147603"/>
    <n v="-53.097716791548301"/>
    <s v="exact"/>
    <s v="Conception Bay South"/>
    <m/>
    <m/>
    <s v="Newfoundland"/>
    <x v="1"/>
    <s v="Northern America"/>
    <m/>
    <m/>
    <m/>
    <m/>
    <m/>
    <m/>
    <s v="27655"/>
    <n v="9291"/>
    <s v="L408867"/>
    <s v="G413059"/>
  </r>
  <r>
    <s v="https://www.gem.wiki/Horizon_Mine_power_station"/>
    <x v="40"/>
    <s v="Horizon Mine power station"/>
    <m/>
    <s v="1"/>
    <s v="NG"/>
    <n v="103"/>
    <x v="0"/>
    <x v="1"/>
    <s v="Y"/>
    <m/>
    <m/>
    <m/>
    <x v="9"/>
    <m/>
    <m/>
    <m/>
    <n v="57.339309299999996"/>
    <n v="-111.7577534"/>
    <s v="exact"/>
    <s v="Fort McMurray"/>
    <m/>
    <m/>
    <s v="Alberta"/>
    <x v="1"/>
    <s v="Northern America"/>
    <m/>
    <m/>
    <m/>
    <s v="power"/>
    <s v="Oil &amp; Refining"/>
    <s v="none"/>
    <s v="53849"/>
    <s v="31183, 47948, 47949"/>
    <s v="L405226"/>
    <s v="G404181"/>
  </r>
  <r>
    <s v="https://www.gem.wiki/Iroquois_Falls_cogeneration_station"/>
    <x v="40"/>
    <s v="Iroquois Falls cogeneration station"/>
    <m/>
    <s v="1"/>
    <s v="NG"/>
    <n v="120"/>
    <x v="0"/>
    <x v="0"/>
    <s v="Y"/>
    <m/>
    <m/>
    <m/>
    <x v="44"/>
    <m/>
    <m/>
    <m/>
    <n v="48.769182000000001"/>
    <n v="-80.666607999999997"/>
    <s v="exact"/>
    <s v="Iroquois Falls"/>
    <m/>
    <m/>
    <s v="Ontario"/>
    <x v="1"/>
    <s v="Northern America"/>
    <m/>
    <m/>
    <m/>
    <s v="heat"/>
    <s v="Pulp &amp; Paper"/>
    <s v="power"/>
    <s v="28331"/>
    <s v="9891, 9892, 9893"/>
    <s v="L405227"/>
    <s v="G404185"/>
  </r>
  <r>
    <s v="https://www.gem.wiki/Island_Generation_power_station"/>
    <x v="40"/>
    <s v="Island Generation power station"/>
    <m/>
    <s v="1"/>
    <s v="NG"/>
    <n v="275"/>
    <x v="0"/>
    <x v="0"/>
    <s v="not found"/>
    <m/>
    <m/>
    <m/>
    <x v="10"/>
    <m/>
    <m/>
    <s v="Capital Power Corporation"/>
    <n v="50.069378999999998"/>
    <n v="-125.2814523"/>
    <s v="exact"/>
    <s v="Campbell River"/>
    <m/>
    <m/>
    <s v="British Columbia"/>
    <x v="1"/>
    <s v="Northern America"/>
    <m/>
    <m/>
    <m/>
    <m/>
    <m/>
    <m/>
    <s v="36653"/>
    <n v="9912"/>
    <s v="L405228"/>
    <s v="G404186"/>
  </r>
  <r>
    <s v="https://www.gem.wiki/Joffre_cogeneration_power_station"/>
    <x v="40"/>
    <s v="Joffre cogeneration power station"/>
    <m/>
    <s v="1"/>
    <s v="NG"/>
    <n v="480"/>
    <x v="0"/>
    <x v="0"/>
    <s v="Y"/>
    <m/>
    <m/>
    <m/>
    <x v="11"/>
    <m/>
    <m/>
    <m/>
    <n v="52.307821699999998"/>
    <n v="-113.54679489999999"/>
    <s v="exact"/>
    <s v="Joffre"/>
    <m/>
    <m/>
    <s v="Alberta"/>
    <x v="1"/>
    <s v="Northern America"/>
    <m/>
    <m/>
    <m/>
    <s v="both"/>
    <s v="Chemicals"/>
    <s v="power"/>
    <s v="45200"/>
    <s v="24198, 24199, 25140"/>
    <s v="L405229"/>
    <s v="G404198"/>
  </r>
  <r>
    <s v="https://www.gem.wiki/Keephills_power_station"/>
    <x v="40"/>
    <s v="Keephills power station"/>
    <m/>
    <s v="1"/>
    <s v="NG"/>
    <n v="70"/>
    <x v="3"/>
    <x v="0"/>
    <s v="not found"/>
    <m/>
    <m/>
    <s v="conversion"/>
    <x v="7"/>
    <m/>
    <n v="2061"/>
    <s v="TransAlta Corporation"/>
    <n v="53.447670000000002"/>
    <n v="-114.45099999999999"/>
    <s v="exact"/>
    <s v="Highvale"/>
    <m/>
    <m/>
    <s v="Alberta"/>
    <x v="1"/>
    <s v="Northern America"/>
    <m/>
    <m/>
    <m/>
    <m/>
    <m/>
    <m/>
    <s v="34864"/>
    <n v="10630"/>
    <s v="L100165"/>
    <s v="G404238"/>
  </r>
  <r>
    <s v="https://www.gem.wiki/Keephills_power_station"/>
    <x v="40"/>
    <s v="Keephills power station"/>
    <m/>
    <s v="2"/>
    <s v="NG"/>
    <n v="395"/>
    <x v="0"/>
    <x v="5"/>
    <s v="not found"/>
    <m/>
    <m/>
    <s v="conversion"/>
    <x v="30"/>
    <m/>
    <n v="2061"/>
    <s v="TransAlta Corporation"/>
    <n v="53.447670000000002"/>
    <n v="-114.45099999999999"/>
    <s v="exact"/>
    <s v="Highvale"/>
    <m/>
    <m/>
    <s v="Alberta"/>
    <x v="1"/>
    <s v="Northern America"/>
    <m/>
    <m/>
    <m/>
    <m/>
    <m/>
    <m/>
    <s v="34864"/>
    <n v="10630"/>
    <s v="L100165"/>
    <s v="G410556"/>
  </r>
  <r>
    <s v="https://www.gem.wiki/Keephills_power_station"/>
    <x v="40"/>
    <s v="Keephills power station"/>
    <m/>
    <s v="3"/>
    <s v="NG"/>
    <n v="463"/>
    <x v="0"/>
    <x v="5"/>
    <s v="not found"/>
    <m/>
    <m/>
    <s v="conversion"/>
    <x v="30"/>
    <m/>
    <n v="2061"/>
    <s v="TransAlta Corporation"/>
    <n v="53.447670000000002"/>
    <n v="-114.45099999999999"/>
    <s v="exact"/>
    <s v="Highvale"/>
    <m/>
    <m/>
    <s v="Alberta"/>
    <x v="1"/>
    <s v="Northern America"/>
    <m/>
    <m/>
    <m/>
    <m/>
    <m/>
    <m/>
    <s v="34864"/>
    <s v="not found"/>
    <s v="L100165"/>
    <s v="G404239"/>
  </r>
  <r>
    <s v="https://www.gem.wiki/Kingston_generating_station"/>
    <x v="40"/>
    <s v="Kingston generating station"/>
    <m/>
    <s v="1"/>
    <s v="NG"/>
    <n v="110"/>
    <x v="0"/>
    <x v="0"/>
    <s v="N"/>
    <m/>
    <m/>
    <m/>
    <x v="44"/>
    <m/>
    <m/>
    <m/>
    <n v="44.209846200000001"/>
    <n v="-76.724691100000001"/>
    <s v="exact"/>
    <s v="Kingston"/>
    <m/>
    <m/>
    <s v="Ontario"/>
    <x v="1"/>
    <s v="Northern America"/>
    <m/>
    <m/>
    <s v="Destec - Kingston power station"/>
    <m/>
    <m/>
    <m/>
    <s v="18355"/>
    <s v="10934, 10935"/>
    <s v="L405230"/>
    <s v="G404187"/>
  </r>
  <r>
    <s v="https://www.gem.wiki/Kirkland_Lake_generating_station"/>
    <x v="40"/>
    <s v="Kirkland Lake generating station"/>
    <m/>
    <s v="1"/>
    <s v="NG"/>
    <n v="132"/>
    <x v="0"/>
    <x v="0"/>
    <s v="not found"/>
    <m/>
    <m/>
    <m/>
    <x v="29"/>
    <m/>
    <m/>
    <s v="Northland Power Inc"/>
    <n v="48.134974700000001"/>
    <n v="-80.040529300000003"/>
    <s v="exact"/>
    <s v="Kirkland Lake"/>
    <m/>
    <m/>
    <s v="Ontario"/>
    <x v="1"/>
    <s v="Northern America"/>
    <m/>
    <m/>
    <m/>
    <m/>
    <m/>
    <m/>
    <s v="28332"/>
    <s v="10975, 10976, 10977, 30227, 30766, 30846"/>
    <s v="L405231"/>
    <s v="G404188"/>
  </r>
  <r>
    <s v="https://www.gem.wiki/Lake_Superior_power_plant"/>
    <x v="40"/>
    <s v="Lake Superior power plant"/>
    <m/>
    <s v="1"/>
    <s v="NG"/>
    <n v="110"/>
    <x v="0"/>
    <x v="0"/>
    <s v="Y"/>
    <m/>
    <m/>
    <m/>
    <x v="19"/>
    <m/>
    <m/>
    <m/>
    <n v="46.515773000000003"/>
    <n v="-84.368867499999993"/>
    <s v="exact"/>
    <s v="Sault Ste. Marie"/>
    <m/>
    <m/>
    <s v="Ontario"/>
    <x v="1"/>
    <s v="Northern America"/>
    <m/>
    <m/>
    <m/>
    <s v="heat"/>
    <s v="Pulp &amp; Paper"/>
    <s v="power"/>
    <s v="36656"/>
    <s v="20256, 20257, 20258"/>
    <s v="L407664"/>
    <s v="G410009"/>
  </r>
  <r>
    <s v="https://www.gem.wiki/Landis_power_station"/>
    <x v="40"/>
    <s v="Landis power station"/>
    <m/>
    <s v="1"/>
    <s v="NG"/>
    <n v="78"/>
    <x v="0"/>
    <x v="1"/>
    <s v="N"/>
    <m/>
    <m/>
    <m/>
    <x v="14"/>
    <m/>
    <m/>
    <m/>
    <n v="52.224365599999999"/>
    <n v="-108.43514450000001"/>
    <s v="exact"/>
    <s v="Landis"/>
    <m/>
    <m/>
    <s v="Saskatchewan"/>
    <x v="1"/>
    <s v="Northern America"/>
    <m/>
    <m/>
    <m/>
    <m/>
    <m/>
    <m/>
    <s v="32149"/>
    <n v="11542"/>
    <s v="L405232"/>
    <s v="G404189"/>
  </r>
  <r>
    <s v="https://www.gem.wiki/Lennox_generating_station"/>
    <x v="40"/>
    <s v="Lennox generating station"/>
    <m/>
    <s v="1"/>
    <s v="NG/FO"/>
    <n v="525"/>
    <x v="0"/>
    <x v="3"/>
    <s v="not found"/>
    <m/>
    <m/>
    <m/>
    <x v="50"/>
    <m/>
    <m/>
    <m/>
    <n v="44.144185499999999"/>
    <n v="-76.848034100000007"/>
    <s v="exact"/>
    <s v="Greater Napanee"/>
    <m/>
    <m/>
    <s v="Ontario"/>
    <x v="1"/>
    <s v="Northern America"/>
    <m/>
    <m/>
    <m/>
    <m/>
    <m/>
    <m/>
    <s v="28998"/>
    <n v="11787"/>
    <s v="L405233"/>
    <s v="G404190"/>
  </r>
  <r>
    <s v="https://www.gem.wiki/Lennox_generating_station"/>
    <x v="40"/>
    <s v="Lennox generating station"/>
    <m/>
    <s v="2"/>
    <s v="NG/FO"/>
    <n v="525"/>
    <x v="0"/>
    <x v="3"/>
    <s v="not found"/>
    <m/>
    <m/>
    <m/>
    <x v="50"/>
    <m/>
    <m/>
    <m/>
    <n v="44.144185499999999"/>
    <n v="-76.848034100000007"/>
    <s v="exact"/>
    <s v="Greater Napanee"/>
    <m/>
    <m/>
    <s v="Ontario"/>
    <x v="1"/>
    <s v="Northern America"/>
    <m/>
    <m/>
    <m/>
    <m/>
    <m/>
    <m/>
    <s v="28998"/>
    <n v="11788"/>
    <s v="L405233"/>
    <s v="G404191"/>
  </r>
  <r>
    <s v="https://www.gem.wiki/Lennox_generating_station"/>
    <x v="40"/>
    <s v="Lennox generating station"/>
    <m/>
    <s v="3"/>
    <s v="NG/FO"/>
    <n v="525"/>
    <x v="0"/>
    <x v="3"/>
    <s v="not found"/>
    <m/>
    <m/>
    <m/>
    <x v="50"/>
    <m/>
    <m/>
    <m/>
    <n v="44.144185499999999"/>
    <n v="-76.848034100000007"/>
    <s v="exact"/>
    <s v="Greater Napanee"/>
    <m/>
    <m/>
    <s v="Ontario"/>
    <x v="1"/>
    <s v="Northern America"/>
    <m/>
    <m/>
    <m/>
    <m/>
    <m/>
    <m/>
    <s v="28998"/>
    <n v="11789"/>
    <s v="L405233"/>
    <s v="G404192"/>
  </r>
  <r>
    <s v="https://www.gem.wiki/Lennox_generating_station"/>
    <x v="40"/>
    <s v="Lennox generating station"/>
    <m/>
    <s v="4"/>
    <s v="NG/FO"/>
    <n v="525"/>
    <x v="0"/>
    <x v="3"/>
    <s v="not found"/>
    <m/>
    <m/>
    <m/>
    <x v="50"/>
    <m/>
    <m/>
    <m/>
    <n v="44.144185499999999"/>
    <n v="-76.848034100000007"/>
    <s v="exact"/>
    <s v="Greater Napanee"/>
    <m/>
    <m/>
    <s v="Ontario"/>
    <x v="1"/>
    <s v="Northern America"/>
    <m/>
    <m/>
    <m/>
    <m/>
    <m/>
    <m/>
    <s v="28998"/>
    <n v="11790"/>
    <s v="L405233"/>
    <s v="G404193"/>
  </r>
  <r>
    <s v="https://www.gem.wiki/Lewis_Oil_Sands_Project_power_station"/>
    <x v="40"/>
    <s v="Lewis Oil Sands Project power station"/>
    <m/>
    <s v="1"/>
    <s v="NG"/>
    <n v="85"/>
    <x v="3"/>
    <x v="5"/>
    <s v="Y"/>
    <m/>
    <m/>
    <m/>
    <x v="41"/>
    <m/>
    <m/>
    <m/>
    <n v="57.087912000000003"/>
    <n v="-110.88118900000001"/>
    <s v="approximate"/>
    <s v="Wood Buffalo"/>
    <m/>
    <m/>
    <s v="Alberta"/>
    <x v="1"/>
    <s v="Northern America"/>
    <m/>
    <m/>
    <m/>
    <s v="both"/>
    <s v="Oil &amp; Refining"/>
    <s v="power"/>
    <m/>
    <m/>
    <s v="L405234"/>
    <s v="G404194"/>
  </r>
  <r>
    <s v="https://www.gem.wiki/Lewis_Oil_Sands_Project_power_station"/>
    <x v="40"/>
    <s v="Lewis Oil Sands Project power station"/>
    <m/>
    <s v="2"/>
    <s v="NG"/>
    <n v="85"/>
    <x v="3"/>
    <x v="5"/>
    <s v="Y"/>
    <m/>
    <m/>
    <m/>
    <x v="41"/>
    <m/>
    <m/>
    <m/>
    <n v="57.087912000000003"/>
    <n v="-110.88118900000001"/>
    <s v="approximate"/>
    <s v="Wood Buffalo"/>
    <m/>
    <m/>
    <s v="Alberta"/>
    <x v="1"/>
    <s v="Northern America"/>
    <m/>
    <m/>
    <m/>
    <s v="both"/>
    <s v="Oil &amp; Refining"/>
    <s v="power"/>
    <m/>
    <m/>
    <s v="L405234"/>
    <s v="G404195"/>
  </r>
  <r>
    <s v="https://www.gem.wiki/MacKay_River_cogeneration_plant"/>
    <x v="40"/>
    <s v="MacKay River cogeneration plant"/>
    <m/>
    <s v="1"/>
    <s v="NG"/>
    <n v="165"/>
    <x v="0"/>
    <x v="1"/>
    <s v="Y"/>
    <m/>
    <m/>
    <m/>
    <x v="8"/>
    <m/>
    <m/>
    <s v="TC Energy Corporation"/>
    <n v="57.041277299999997"/>
    <n v="-111.9054548"/>
    <s v="exact"/>
    <s v="Wood Buffalo"/>
    <m/>
    <m/>
    <s v="Alberta"/>
    <x v="1"/>
    <s v="Northern America"/>
    <m/>
    <m/>
    <m/>
    <s v="heat"/>
    <s v="Oil &amp; Refining"/>
    <s v="power"/>
    <s v="48266"/>
    <n v="27410"/>
    <s v="L405235"/>
    <s v="G404196"/>
  </r>
  <r>
    <s v="https://www.gem.wiki/Manitoba_Brandon_power_station"/>
    <x v="40"/>
    <s v="Manitoba Brandon power station"/>
    <m/>
    <s v="1"/>
    <s v="NG/D"/>
    <n v="140"/>
    <x v="0"/>
    <x v="1"/>
    <s v="not found"/>
    <m/>
    <m/>
    <s v="replacement"/>
    <x v="11"/>
    <m/>
    <m/>
    <s v="Manitoba Hydro"/>
    <n v="49.844857900000001"/>
    <n v="-99.890245300000004"/>
    <s v="exact"/>
    <s v="Brandon"/>
    <m/>
    <m/>
    <s v="Manitoba"/>
    <x v="1"/>
    <s v="Northern America"/>
    <m/>
    <m/>
    <s v="Brandon generating station"/>
    <m/>
    <m/>
    <m/>
    <s v="25495"/>
    <n v="25911"/>
    <s v="L100168"/>
    <s v="G404157"/>
  </r>
  <r>
    <s v="https://www.gem.wiki/Manitoba_Brandon_power_station"/>
    <x v="40"/>
    <s v="Manitoba Brandon power station"/>
    <m/>
    <s v="2"/>
    <s v="NG/D"/>
    <n v="140"/>
    <x v="0"/>
    <x v="1"/>
    <s v="not found"/>
    <m/>
    <m/>
    <s v="replacement"/>
    <x v="11"/>
    <m/>
    <m/>
    <s v="Manitoba Hydro"/>
    <n v="49.844857900000001"/>
    <n v="-99.890245300000004"/>
    <s v="exact"/>
    <s v="Brandon"/>
    <m/>
    <m/>
    <s v="Manitoba"/>
    <x v="1"/>
    <s v="Northern America"/>
    <m/>
    <m/>
    <s v="Brandon generating station"/>
    <m/>
    <m/>
    <m/>
    <s v="25495"/>
    <n v="25912"/>
    <s v="L100168"/>
    <s v="G404158"/>
  </r>
  <r>
    <s v="https://www.gem.wiki/McMahon_cogeneration_station"/>
    <x v="40"/>
    <s v="McMahon cogeneration station"/>
    <m/>
    <s v="1"/>
    <s v="NG"/>
    <n v="60"/>
    <x v="0"/>
    <x v="1"/>
    <s v="Y"/>
    <m/>
    <m/>
    <m/>
    <x v="19"/>
    <m/>
    <m/>
    <m/>
    <n v="56.1447"/>
    <n v="-120.6686"/>
    <s v="exact"/>
    <s v="Taylor"/>
    <m/>
    <m/>
    <s v="British Columbia"/>
    <x v="1"/>
    <s v="Northern America"/>
    <m/>
    <m/>
    <m/>
    <s v="heat"/>
    <s v="Oil &amp; Refining"/>
    <s v="power"/>
    <s v="36654"/>
    <n v="13225"/>
    <s v="L405236"/>
    <s v="G404199"/>
  </r>
  <r>
    <s v="https://www.gem.wiki/McMahon_cogeneration_station"/>
    <x v="40"/>
    <s v="McMahon cogeneration station"/>
    <m/>
    <s v="2"/>
    <s v="NG"/>
    <n v="60"/>
    <x v="0"/>
    <x v="1"/>
    <s v="Y"/>
    <m/>
    <m/>
    <m/>
    <x v="19"/>
    <m/>
    <m/>
    <m/>
    <n v="56.1447"/>
    <n v="-120.6686"/>
    <s v="exact"/>
    <s v="Taylor"/>
    <m/>
    <m/>
    <s v="British Columbia"/>
    <x v="1"/>
    <s v="Northern America"/>
    <m/>
    <m/>
    <m/>
    <s v="heat"/>
    <s v="Oil &amp; Refining"/>
    <s v="power"/>
    <s v="36654"/>
    <n v="13226"/>
    <s v="L405236"/>
    <s v="G404200"/>
  </r>
  <r>
    <s v="https://www.gem.wiki/Meadow_Creek_East_cogeneration_station"/>
    <x v="40"/>
    <s v="Meadow Creek East cogeneration station"/>
    <m/>
    <s v="1"/>
    <s v="NG"/>
    <n v="85"/>
    <x v="4"/>
    <x v="5"/>
    <s v="Y"/>
    <m/>
    <m/>
    <m/>
    <x v="45"/>
    <m/>
    <m/>
    <s v="Suncor Energy Inc."/>
    <n v="56.398017000000003"/>
    <n v="-111.325013"/>
    <s v="approximate"/>
    <s v="Wood Buffalo"/>
    <m/>
    <m/>
    <s v="Alberta"/>
    <x v="1"/>
    <s v="Northern America"/>
    <m/>
    <m/>
    <m/>
    <s v="both"/>
    <s v="Oil &amp; Refining"/>
    <s v="power"/>
    <m/>
    <m/>
    <s v="L407663"/>
    <s v="G410008"/>
  </r>
  <r>
    <s v="https://www.gem.wiki/Meadow_Creek_West_cogeneration_station"/>
    <x v="40"/>
    <s v="Meadow Creek West cogeneration station"/>
    <m/>
    <s v="1"/>
    <s v="NG"/>
    <n v="85"/>
    <x v="4"/>
    <x v="5"/>
    <s v="Y"/>
    <m/>
    <m/>
    <m/>
    <x v="45"/>
    <m/>
    <m/>
    <s v="Suncor Energy Inc."/>
    <n v="56.376952000000003"/>
    <n v="-111.556162"/>
    <s v="approximate"/>
    <s v="Wood Buffalo"/>
    <m/>
    <m/>
    <s v="Alberta"/>
    <x v="1"/>
    <s v="Northern America"/>
    <m/>
    <m/>
    <m/>
    <s v="both"/>
    <s v="Oil &amp; Refining"/>
    <s v="power"/>
    <m/>
    <m/>
    <s v="L407662"/>
    <s v="G410007"/>
  </r>
  <r>
    <s v="https://www.gem.wiki/Medicine_Hat_power_station"/>
    <x v="40"/>
    <s v="Medicine Hat power station"/>
    <m/>
    <s v="1"/>
    <s v="NG"/>
    <n v="55"/>
    <x v="0"/>
    <x v="1"/>
    <s v="Y"/>
    <m/>
    <m/>
    <m/>
    <x v="16"/>
    <m/>
    <m/>
    <m/>
    <n v="50.089483899999998"/>
    <n v="-110.7361428"/>
    <s v="exact"/>
    <s v="Medicine Hat"/>
    <m/>
    <m/>
    <s v="Alberta"/>
    <x v="1"/>
    <s v="Northern America"/>
    <m/>
    <m/>
    <m/>
    <m/>
    <m/>
    <m/>
    <s v="25958"/>
    <m/>
    <s v="L405237"/>
    <s v="G404205"/>
  </r>
  <r>
    <s v="https://www.gem.wiki/Meridian_cogeneration_station"/>
    <x v="40"/>
    <s v="Meridian cogeneration station"/>
    <m/>
    <s v="1"/>
    <s v="NG"/>
    <n v="228"/>
    <x v="0"/>
    <x v="0"/>
    <s v="Y"/>
    <m/>
    <m/>
    <m/>
    <x v="14"/>
    <m/>
    <m/>
    <m/>
    <n v="53.259300000000003"/>
    <n v="-109.9512"/>
    <s v="exact"/>
    <s v="Lloydminster"/>
    <m/>
    <m/>
    <s v="Saskatchewan"/>
    <x v="1"/>
    <s v="Northern America"/>
    <m/>
    <m/>
    <m/>
    <s v="heat"/>
    <s v="Oil &amp; Refining"/>
    <s v="power"/>
    <s v="39871"/>
    <s v="23907, 24406, 24407"/>
    <s v="L405238"/>
    <s v="G404206"/>
  </r>
  <r>
    <s v="https://www.gem.wiki/Mildred_Lake_cogeneration_station"/>
    <x v="40"/>
    <s v="Mildred Lake cogeneration station"/>
    <m/>
    <s v="2"/>
    <s v="NG"/>
    <n v="92"/>
    <x v="0"/>
    <x v="1"/>
    <s v="Y"/>
    <m/>
    <m/>
    <m/>
    <x v="43"/>
    <m/>
    <m/>
    <m/>
    <n v="57.048870000000001"/>
    <n v="-111.608113"/>
    <s v="exact"/>
    <s v="Mildred Lake"/>
    <m/>
    <m/>
    <s v="Alberta"/>
    <x v="1"/>
    <s v="Northern America"/>
    <m/>
    <m/>
    <m/>
    <s v="both"/>
    <s v="Oil &amp; Refining"/>
    <m/>
    <s v="34850"/>
    <n v="29647"/>
    <s v="L407661"/>
    <s v="G410001"/>
  </r>
  <r>
    <s v="https://www.gem.wiki/Mildred_Lake_cogeneration_station"/>
    <x v="40"/>
    <s v="Mildred Lake cogeneration station"/>
    <m/>
    <s v="G1"/>
    <s v="NG"/>
    <n v="50"/>
    <x v="0"/>
    <x v="3"/>
    <s v="Y"/>
    <m/>
    <m/>
    <m/>
    <x v="43"/>
    <m/>
    <m/>
    <m/>
    <n v="57.048870000000001"/>
    <n v="-111.608113"/>
    <s v="exact"/>
    <s v="Mildred Lake"/>
    <m/>
    <m/>
    <s v="Alberta"/>
    <x v="1"/>
    <s v="Northern America"/>
    <m/>
    <m/>
    <m/>
    <s v="both"/>
    <s v="Oil &amp; Refining"/>
    <m/>
    <s v="34848"/>
    <n v="13573"/>
    <s v="L407661"/>
    <s v="G410006"/>
  </r>
  <r>
    <s v="https://www.gem.wiki/Mildred_Lake_cogeneration_station"/>
    <x v="40"/>
    <s v="Mildred Lake cogeneration station"/>
    <m/>
    <s v="G12"/>
    <s v="NG"/>
    <n v="75"/>
    <x v="0"/>
    <x v="1"/>
    <s v="Y"/>
    <m/>
    <m/>
    <m/>
    <x v="43"/>
    <m/>
    <m/>
    <m/>
    <n v="57.048870000000001"/>
    <n v="-111.608113"/>
    <s v="exact"/>
    <s v="Mildred Lake"/>
    <m/>
    <m/>
    <s v="Alberta"/>
    <x v="1"/>
    <s v="Northern America"/>
    <m/>
    <m/>
    <m/>
    <s v="both"/>
    <s v="Oil &amp; Refining"/>
    <m/>
    <s v="34849"/>
    <n v="31821"/>
    <s v="L407661"/>
    <s v="G410002"/>
  </r>
  <r>
    <s v="https://www.gem.wiki/Mildred_Lake_cogeneration_station"/>
    <x v="40"/>
    <s v="Mildred Lake cogeneration station"/>
    <m/>
    <s v="G2"/>
    <s v="NG"/>
    <n v="50"/>
    <x v="0"/>
    <x v="3"/>
    <s v="Y"/>
    <m/>
    <m/>
    <m/>
    <x v="43"/>
    <m/>
    <m/>
    <m/>
    <n v="57.048870000000001"/>
    <n v="-111.608113"/>
    <s v="exact"/>
    <s v="Mildred Lake"/>
    <m/>
    <m/>
    <s v="Alberta"/>
    <x v="1"/>
    <s v="Northern America"/>
    <m/>
    <m/>
    <m/>
    <s v="both"/>
    <s v="Oil &amp; Refining"/>
    <m/>
    <s v="34848"/>
    <n v="13574"/>
    <s v="L407661"/>
    <s v="G410005"/>
  </r>
  <r>
    <s v="https://www.gem.wiki/Mildred_Lake_cogeneration_station"/>
    <x v="40"/>
    <s v="Mildred Lake cogeneration station"/>
    <m/>
    <s v="G4"/>
    <s v="NG"/>
    <n v="50"/>
    <x v="0"/>
    <x v="3"/>
    <s v="Y"/>
    <m/>
    <m/>
    <m/>
    <x v="43"/>
    <m/>
    <m/>
    <m/>
    <n v="57.048870000000001"/>
    <n v="-111.608113"/>
    <s v="exact"/>
    <s v="Mildred Lake"/>
    <m/>
    <m/>
    <s v="Alberta"/>
    <x v="1"/>
    <s v="Northern America"/>
    <m/>
    <m/>
    <m/>
    <s v="both"/>
    <s v="Oil &amp; Refining"/>
    <m/>
    <s v="34848"/>
    <n v="13575"/>
    <s v="L407661"/>
    <s v="G410004"/>
  </r>
  <r>
    <s v="https://www.gem.wiki/Mildred_Lake_cogeneration_station"/>
    <x v="40"/>
    <s v="Mildred Lake cogeneration station"/>
    <m/>
    <s v="G6"/>
    <s v="NG"/>
    <n v="67"/>
    <x v="0"/>
    <x v="3"/>
    <s v="Y"/>
    <m/>
    <m/>
    <m/>
    <x v="43"/>
    <m/>
    <m/>
    <m/>
    <n v="57.048870000000001"/>
    <n v="-111.608113"/>
    <s v="exact"/>
    <s v="Mildred Lake"/>
    <m/>
    <m/>
    <s v="Alberta"/>
    <x v="1"/>
    <s v="Northern America"/>
    <m/>
    <m/>
    <m/>
    <s v="both"/>
    <s v="Oil &amp; Refining"/>
    <m/>
    <s v="34848"/>
    <n v="13576"/>
    <s v="L407661"/>
    <s v="G410003"/>
  </r>
  <r>
    <s v="https://www.gem.wiki/Millbank_power_station"/>
    <x v="40"/>
    <s v="Millbank power station"/>
    <m/>
    <s v="1"/>
    <s v="LFO"/>
    <n v="100"/>
    <x v="0"/>
    <x v="1"/>
    <s v="not found"/>
    <m/>
    <m/>
    <m/>
    <x v="29"/>
    <m/>
    <m/>
    <m/>
    <n v="47.072050192875501"/>
    <n v="-65.454867704080698"/>
    <s v="exact"/>
    <s v="Miramichi"/>
    <m/>
    <m/>
    <s v="New Brunswick"/>
    <x v="1"/>
    <s v="Northern America"/>
    <m/>
    <m/>
    <m/>
    <m/>
    <m/>
    <m/>
    <s v="27402"/>
    <n v="13622"/>
    <s v="L408872"/>
    <s v="G413057"/>
  </r>
  <r>
    <s v="https://www.gem.wiki/Millbank_power_station"/>
    <x v="40"/>
    <s v="Millbank power station"/>
    <m/>
    <s v="2"/>
    <s v="LFO"/>
    <n v="100"/>
    <x v="0"/>
    <x v="1"/>
    <s v="not found"/>
    <m/>
    <m/>
    <m/>
    <x v="29"/>
    <m/>
    <m/>
    <m/>
    <n v="47.072050192875501"/>
    <n v="-65.454867704080698"/>
    <s v="exact"/>
    <s v="Miramichi"/>
    <m/>
    <m/>
    <s v="New Brunswick"/>
    <x v="1"/>
    <s v="Northern America"/>
    <m/>
    <m/>
    <m/>
    <m/>
    <m/>
    <m/>
    <s v="27402"/>
    <n v="13623"/>
    <s v="L408872"/>
    <s v="G413056"/>
  </r>
  <r>
    <s v="https://www.gem.wiki/Millbank_power_station"/>
    <x v="40"/>
    <s v="Millbank power station"/>
    <m/>
    <s v="3"/>
    <s v="LFO"/>
    <n v="100"/>
    <x v="0"/>
    <x v="1"/>
    <s v="not found"/>
    <m/>
    <m/>
    <m/>
    <x v="29"/>
    <m/>
    <m/>
    <m/>
    <n v="47.072050192875501"/>
    <n v="-65.454867704080698"/>
    <s v="exact"/>
    <s v="Miramichi"/>
    <m/>
    <m/>
    <s v="New Brunswick"/>
    <x v="1"/>
    <s v="Northern America"/>
    <m/>
    <m/>
    <m/>
    <m/>
    <m/>
    <m/>
    <s v="27402"/>
    <n v="13624"/>
    <s v="L408872"/>
    <s v="G413055"/>
  </r>
  <r>
    <s v="https://www.gem.wiki/Millbank_power_station"/>
    <x v="40"/>
    <s v="Millbank power station"/>
    <m/>
    <s v="4"/>
    <s v="LFO"/>
    <n v="100"/>
    <x v="0"/>
    <x v="1"/>
    <s v="not found"/>
    <m/>
    <m/>
    <m/>
    <x v="29"/>
    <m/>
    <m/>
    <m/>
    <n v="47.072050192875501"/>
    <n v="-65.454867704080698"/>
    <s v="exact"/>
    <s v="Miramichi"/>
    <m/>
    <m/>
    <s v="New Brunswick"/>
    <x v="1"/>
    <s v="Northern America"/>
    <m/>
    <m/>
    <m/>
    <m/>
    <m/>
    <m/>
    <s v="27402"/>
    <n v="13625"/>
    <s v="L408872"/>
    <s v="G413054"/>
  </r>
  <r>
    <s v="https://www.gem.wiki/Moose_Jaw_power_station"/>
    <x v="40"/>
    <s v="Moose Jaw power station"/>
    <m/>
    <s v="CC"/>
    <s v="NG"/>
    <n v="360"/>
    <x v="1"/>
    <x v="0"/>
    <s v="not found"/>
    <m/>
    <m/>
    <m/>
    <x v="7"/>
    <m/>
    <m/>
    <m/>
    <n v="50.391581100000003"/>
    <n v="-105.53485619999999"/>
    <s v="approximate"/>
    <s v="Moose Jaw"/>
    <m/>
    <m/>
    <s v="Saskatchewan"/>
    <x v="1"/>
    <s v="Northern America"/>
    <m/>
    <m/>
    <s v="Great Plains Power Station"/>
    <m/>
    <m/>
    <m/>
    <s v="101943"/>
    <n v="47891"/>
    <s v="L400863"/>
    <s v="G400863"/>
  </r>
  <r>
    <s v="https://www.gem.wiki/Muskeg_River_Mine_power_station"/>
    <x v="40"/>
    <s v="Muskeg River Mine power station"/>
    <m/>
    <s v="1"/>
    <s v="NG"/>
    <n v="101"/>
    <x v="0"/>
    <x v="0"/>
    <s v="Y"/>
    <m/>
    <m/>
    <m/>
    <x v="16"/>
    <m/>
    <m/>
    <m/>
    <n v="57.253655000000002"/>
    <n v="-111.506361"/>
    <s v="exact"/>
    <s v="Wood Buffalo"/>
    <m/>
    <m/>
    <s v="Alberta"/>
    <x v="1"/>
    <s v="Northern America"/>
    <m/>
    <m/>
    <m/>
    <s v="power"/>
    <s v="Oil &amp; Refining"/>
    <s v="none"/>
    <s v="45559"/>
    <n v="24563"/>
    <s v="L405239"/>
    <s v="G404201"/>
  </r>
  <r>
    <s v="https://www.gem.wiki/Muskeg_River_Mine_power_station"/>
    <x v="40"/>
    <s v="Muskeg River Mine power station"/>
    <m/>
    <s v="2"/>
    <s v="NG"/>
    <n v="101"/>
    <x v="0"/>
    <x v="0"/>
    <s v="Y"/>
    <m/>
    <m/>
    <m/>
    <x v="16"/>
    <m/>
    <m/>
    <m/>
    <n v="57.253655000000002"/>
    <n v="-111.506361"/>
    <s v="exact"/>
    <s v="Wood Buffalo"/>
    <m/>
    <m/>
    <s v="Alberta"/>
    <x v="1"/>
    <s v="Northern America"/>
    <m/>
    <m/>
    <m/>
    <s v="power"/>
    <s v="Oil &amp; Refining"/>
    <s v="none"/>
    <s v="45559"/>
    <n v="24564"/>
    <s v="L405239"/>
    <s v="G404202"/>
  </r>
  <r>
    <s v="https://www.gem.wiki/Napanee_Generating_Station"/>
    <x v="40"/>
    <s v="Napanee generating station"/>
    <m/>
    <s v="1"/>
    <s v="NG"/>
    <n v="900"/>
    <x v="0"/>
    <x v="0"/>
    <s v="not found"/>
    <m/>
    <m/>
    <m/>
    <x v="6"/>
    <m/>
    <m/>
    <m/>
    <n v="44.148442000000003"/>
    <n v="-76.841299000000006"/>
    <s v="exact"/>
    <s v="Greater Napanee"/>
    <m/>
    <m/>
    <s v="Ontario"/>
    <x v="1"/>
    <s v="Northern America"/>
    <m/>
    <m/>
    <s v="Napanee Lennox"/>
    <m/>
    <m/>
    <m/>
    <s v="66141"/>
    <s v="42784, 42785, 42786"/>
    <s v="L400859"/>
    <s v="G400859"/>
  </r>
  <r>
    <s v="https://www.gem.wiki/North_Battleford_power_station"/>
    <x v="40"/>
    <s v="North Battleford power station"/>
    <m/>
    <s v="1"/>
    <s v="NG"/>
    <n v="286"/>
    <x v="0"/>
    <x v="0"/>
    <s v="not found"/>
    <m/>
    <m/>
    <m/>
    <x v="22"/>
    <m/>
    <m/>
    <m/>
    <n v="52.683230000000002"/>
    <n v="-108.17153999999999"/>
    <s v="exact"/>
    <s v="North Battleford"/>
    <m/>
    <m/>
    <s v="Saskatchewan"/>
    <x v="1"/>
    <s v="Northern America"/>
    <m/>
    <m/>
    <m/>
    <m/>
    <m/>
    <m/>
    <s v="60083"/>
    <s v="38105, 38106"/>
    <s v="L405240"/>
    <s v="G404210"/>
  </r>
  <r>
    <s v="https://www.gem.wiki/Ottawa_Health_Sciences_Centre_cogeneration_plant"/>
    <x v="40"/>
    <s v="Ottawa Health Sciences Centre cogeneration plant"/>
    <m/>
    <s v="1"/>
    <s v="NG"/>
    <n v="74"/>
    <x v="0"/>
    <x v="0"/>
    <s v="Y"/>
    <m/>
    <m/>
    <m/>
    <x v="18"/>
    <m/>
    <m/>
    <m/>
    <n v="45.403232099999997"/>
    <n v="-75.655232100000006"/>
    <s v="exact"/>
    <s v="Ottawa"/>
    <m/>
    <m/>
    <s v="Ontario"/>
    <x v="1"/>
    <s v="Northern America"/>
    <m/>
    <m/>
    <s v="Ottawa"/>
    <s v="both"/>
    <s v="Other"/>
    <s v="power"/>
    <s v="34850"/>
    <s v="15378, 15379"/>
    <s v="L405241"/>
    <s v="G404211"/>
  </r>
  <r>
    <s v="https://www.gem.wiki/Poplar_Creek_power_station"/>
    <x v="40"/>
    <s v="Poplar Creek power station"/>
    <m/>
    <s v="1"/>
    <s v="NG"/>
    <n v="224"/>
    <x v="0"/>
    <x v="0"/>
    <s v="Y"/>
    <m/>
    <m/>
    <m/>
    <x v="11"/>
    <m/>
    <m/>
    <m/>
    <n v="57.007952199999998"/>
    <n v="-111.48677720000001"/>
    <s v="exact"/>
    <s v="Fort Mcmurray"/>
    <m/>
    <m/>
    <s v="Alberta"/>
    <x v="1"/>
    <s v="Northern America"/>
    <m/>
    <m/>
    <m/>
    <s v="power"/>
    <s v="Oil &amp; Refining"/>
    <s v="none"/>
    <s v="33928"/>
    <s v="24728, 24851"/>
    <s v="L405242"/>
    <s v="G404212"/>
  </r>
  <r>
    <s v="https://www.gem.wiki/Portlands_Energy_Centre"/>
    <x v="40"/>
    <s v="Portlands Energy Centre"/>
    <m/>
    <s v="1"/>
    <s v="NG"/>
    <n v="550"/>
    <x v="0"/>
    <x v="0"/>
    <s v="not found"/>
    <m/>
    <m/>
    <m/>
    <x v="9"/>
    <m/>
    <m/>
    <m/>
    <n v="43.649500000000003"/>
    <n v="-79.331100000000006"/>
    <s v="exact"/>
    <s v="Toronto"/>
    <m/>
    <m/>
    <s v="Ontario"/>
    <x v="1"/>
    <s v="Northern America"/>
    <m/>
    <m/>
    <m/>
    <m/>
    <m/>
    <m/>
    <s v="50656"/>
    <s v="29829, 30973, 30972"/>
    <s v="L405243"/>
    <s v="G404209"/>
  </r>
  <r>
    <s v="https://www.gem.wiki/Prairie_Lights_power_project"/>
    <x v="40"/>
    <s v="Prairie Lights power project"/>
    <m/>
    <s v="1"/>
    <s v="NG"/>
    <n v="400"/>
    <x v="2"/>
    <x v="0"/>
    <s v="not found"/>
    <m/>
    <m/>
    <m/>
    <x v="40"/>
    <m/>
    <m/>
    <m/>
    <n v="54.847985000000001"/>
    <n v="-118.78408899999999"/>
    <s v="approximate"/>
    <s v="Grande Prairie"/>
    <m/>
    <m/>
    <s v="Alberta"/>
    <x v="1"/>
    <s v="Northern America"/>
    <m/>
    <m/>
    <m/>
    <m/>
    <m/>
    <m/>
    <m/>
    <m/>
    <s v="L407671"/>
    <s v="G410000"/>
  </r>
  <r>
    <s v="https://www.gem.wiki/Primrose_South_power_plant"/>
    <x v="40"/>
    <s v="Primrose South power plant"/>
    <m/>
    <s v="1"/>
    <s v="NG"/>
    <n v="100"/>
    <x v="0"/>
    <x v="1"/>
    <s v="Y"/>
    <m/>
    <m/>
    <m/>
    <x v="23"/>
    <m/>
    <m/>
    <m/>
    <n v="54.696257488040999"/>
    <n v="-110.72381973266999"/>
    <s v="exact"/>
    <s v="Bonnyville"/>
    <m/>
    <m/>
    <s v="Alberta"/>
    <x v="1"/>
    <s v="Northern America"/>
    <m/>
    <m/>
    <m/>
    <s v="power"/>
    <s v="Oil &amp; Refining"/>
    <s v="none"/>
    <s v="40047"/>
    <n v="23950"/>
    <s v="L405244"/>
    <s v="G404203"/>
  </r>
  <r>
    <s v="https://www.gem.wiki/Queen_Elizabeth_generating_station"/>
    <x v="40"/>
    <s v="Queen Elizabeth generating station"/>
    <m/>
    <s v="A"/>
    <s v="NG"/>
    <n v="141"/>
    <x v="0"/>
    <x v="0"/>
    <s v="not found"/>
    <m/>
    <m/>
    <m/>
    <x v="71"/>
    <m/>
    <m/>
    <m/>
    <n v="52.0944"/>
    <n v="-106.705"/>
    <s v="exact"/>
    <s v="Saskatoon"/>
    <m/>
    <m/>
    <s v="Saskatchewan"/>
    <x v="1"/>
    <s v="Northern America"/>
    <m/>
    <m/>
    <m/>
    <m/>
    <m/>
    <m/>
    <s v="32152"/>
    <s v="26485, 26486, 26487, 44085 26488, 26489, 26490, 36763"/>
    <s v="L405245"/>
    <s v="G404213"/>
  </r>
  <r>
    <s v="https://www.gem.wiki/Queen_Elizabeth_generating_station"/>
    <x v="40"/>
    <s v="Queen Elizabeth generating station"/>
    <m/>
    <s v="B"/>
    <s v="NG"/>
    <n v="141"/>
    <x v="0"/>
    <x v="0"/>
    <s v="not found"/>
    <m/>
    <m/>
    <m/>
    <x v="71"/>
    <m/>
    <m/>
    <m/>
    <n v="52.0944"/>
    <n v="-106.705"/>
    <s v="exact"/>
    <s v="Saskatoon"/>
    <m/>
    <m/>
    <s v="Saskatchewan"/>
    <x v="1"/>
    <s v="Northern America"/>
    <m/>
    <m/>
    <m/>
    <m/>
    <m/>
    <m/>
    <s v="32152"/>
    <s v="26485, 26486, 26487, 44085 26488, 26489, 26490, 36763"/>
    <s v="L405245"/>
    <s v="G411130"/>
  </r>
  <r>
    <s v="https://www.gem.wiki/Queen_Elizabeth_generating_station"/>
    <x v="40"/>
    <s v="Queen Elizabeth generating station"/>
    <m/>
    <s v="C"/>
    <s v="NG"/>
    <n v="95"/>
    <x v="0"/>
    <x v="3"/>
    <s v="not found"/>
    <m/>
    <m/>
    <m/>
    <x v="71"/>
    <m/>
    <m/>
    <m/>
    <n v="52.0944"/>
    <n v="-106.705"/>
    <s v="exact"/>
    <s v="Saskatoon"/>
    <m/>
    <m/>
    <s v="Saskatchewan"/>
    <x v="1"/>
    <s v="Northern America"/>
    <m/>
    <m/>
    <m/>
    <m/>
    <m/>
    <m/>
    <s v="32152"/>
    <s v="26485, 26486, 26487, 44085 26488, 26489, 26490, 36763"/>
    <s v="L405245"/>
    <s v="G411129"/>
  </r>
  <r>
    <s v="https://www.gem.wiki/Queen_Elizabeth_generating_station"/>
    <x v="40"/>
    <s v="Queen Elizabeth generating station"/>
    <m/>
    <s v="D"/>
    <s v="NG"/>
    <n v="204"/>
    <x v="0"/>
    <x v="0"/>
    <s v="not found"/>
    <m/>
    <m/>
    <m/>
    <x v="13"/>
    <m/>
    <m/>
    <m/>
    <n v="52.0944"/>
    <n v="-106.705"/>
    <s v="exact"/>
    <s v="Saskatoon"/>
    <m/>
    <m/>
    <s v="Saskatchewan"/>
    <x v="1"/>
    <s v="Northern America"/>
    <m/>
    <m/>
    <m/>
    <m/>
    <m/>
    <m/>
    <s v="32152"/>
    <s v="26485, 26486, 26487, 44085 26488, 26489, 26490, 36763"/>
    <s v="L405245"/>
    <s v="G411128"/>
  </r>
  <r>
    <s v="https://www.gem.wiki/Rainbow_Lake_generating_station"/>
    <x v="40"/>
    <s v="Rainbow Lake generating station"/>
    <m/>
    <s v="1"/>
    <s v="NG"/>
    <n v="97"/>
    <x v="0"/>
    <x v="1"/>
    <s v="Y"/>
    <m/>
    <m/>
    <m/>
    <x v="43"/>
    <m/>
    <m/>
    <m/>
    <n v="58.448300072585297"/>
    <n v="-119.23821564772599"/>
    <s v="exact"/>
    <s v="Rainbow Lake"/>
    <m/>
    <m/>
    <s v="Alberta"/>
    <x v="1"/>
    <s v="Northern America"/>
    <m/>
    <m/>
    <m/>
    <m/>
    <m/>
    <m/>
    <m/>
    <m/>
    <s v="L407717"/>
    <s v="G410149"/>
  </r>
  <r>
    <s v="https://www.gem.wiki/Sainte_Rose_power_station"/>
    <x v="40"/>
    <s v="Sainte Rose power station"/>
    <m/>
    <s v="1"/>
    <s v="LFO"/>
    <n v="100"/>
    <x v="0"/>
    <x v="1"/>
    <s v="not found"/>
    <m/>
    <m/>
    <m/>
    <x v="29"/>
    <m/>
    <m/>
    <m/>
    <n v="47.072050192875501"/>
    <n v="-65.455735545345604"/>
    <s v="exact"/>
    <s v="Miramichi"/>
    <m/>
    <m/>
    <s v="New Brunswick"/>
    <x v="1"/>
    <s v="Northern America"/>
    <m/>
    <m/>
    <m/>
    <m/>
    <m/>
    <m/>
    <s v="27409"/>
    <n v="20396"/>
    <s v="L408871"/>
    <s v="G413053"/>
  </r>
  <r>
    <s v="https://www.gem.wiki/Sarnia_Refinery_power_station"/>
    <x v="40"/>
    <s v="Sarnia Refinery power station"/>
    <m/>
    <s v="1"/>
    <s v="NG"/>
    <n v="90"/>
    <x v="0"/>
    <x v="1"/>
    <s v="Y"/>
    <m/>
    <m/>
    <m/>
    <x v="16"/>
    <m/>
    <m/>
    <m/>
    <n v="42.957099999999997"/>
    <n v="-82.414100000000005"/>
    <s v="exact"/>
    <s v="Sarnia"/>
    <m/>
    <m/>
    <s v="Ontario"/>
    <x v="1"/>
    <s v="Northern America"/>
    <m/>
    <m/>
    <s v="Imperial oil Sarnia cogeneration"/>
    <s v="power"/>
    <s v="Oil &amp; Refining"/>
    <s v="none"/>
    <s v="50302"/>
    <n v="29565"/>
    <s v="L405248"/>
    <s v="G404215"/>
  </r>
  <r>
    <s v="https://www.gem.wiki/Sarnia_cogeneration_plant"/>
    <x v="40"/>
    <s v="Sarnia cogeneration plant"/>
    <m/>
    <s v="1"/>
    <s v="NG"/>
    <n v="499"/>
    <x v="0"/>
    <x v="0"/>
    <s v="Y"/>
    <m/>
    <m/>
    <m/>
    <x v="16"/>
    <m/>
    <m/>
    <m/>
    <n v="42.934600000000003"/>
    <n v="-82.438100000000006"/>
    <s v="exact"/>
    <s v="Sarnia"/>
    <m/>
    <m/>
    <s v="Ontario"/>
    <x v="1"/>
    <s v="Northern America"/>
    <m/>
    <m/>
    <m/>
    <s v="both"/>
    <s v="Chemicals"/>
    <s v="power"/>
    <s v="18604"/>
    <s v="24316, 26511, 26512, 26513"/>
    <s v="L405247"/>
    <s v="G404214"/>
  </r>
  <r>
    <s v="https://www.gem.wiki/Scotford_Oil_Sands_Upgrader_Complex_cogeneration_plant"/>
    <x v="40"/>
    <s v="Scotford Oil Sands Upgrader Complex cogeneration plant"/>
    <m/>
    <s v="1"/>
    <s v="NG"/>
    <n v="195"/>
    <x v="0"/>
    <x v="0"/>
    <s v="Y"/>
    <m/>
    <m/>
    <m/>
    <x v="16"/>
    <m/>
    <m/>
    <m/>
    <n v="53.798538399999998"/>
    <n v="-113.09433629999999"/>
    <s v="exact"/>
    <s v="Strathcona County"/>
    <m/>
    <m/>
    <s v="Alberta"/>
    <x v="1"/>
    <s v="Northern America"/>
    <m/>
    <m/>
    <m/>
    <s v="both"/>
    <s v="Oil &amp; Refining"/>
    <s v="power"/>
    <s v="46791"/>
    <s v="25973, 29704"/>
    <s v="L405249"/>
    <s v="G404204"/>
  </r>
  <r>
    <s v="https://www.gem.wiki/Selkirk_generating_station"/>
    <x v="40"/>
    <s v="Selkirk generating station"/>
    <m/>
    <s v="1"/>
    <s v="NG"/>
    <n v="66"/>
    <x v="7"/>
    <x v="3"/>
    <s v="not found"/>
    <m/>
    <m/>
    <s v="conversion"/>
    <x v="69"/>
    <m/>
    <m/>
    <m/>
    <n v="50.134406800000001"/>
    <n v="-96.851795499999994"/>
    <s v="exact"/>
    <s v="Selkirk"/>
    <m/>
    <m/>
    <s v="Manitoba"/>
    <x v="1"/>
    <s v="Northern America"/>
    <m/>
    <m/>
    <m/>
    <m/>
    <m/>
    <m/>
    <s v="25521"/>
    <n v="19212"/>
    <s v="L405250"/>
    <s v="G404217"/>
  </r>
  <r>
    <s v="https://www.gem.wiki/Selkirk_generating_station"/>
    <x v="40"/>
    <s v="Selkirk generating station"/>
    <m/>
    <s v="2"/>
    <s v="NG"/>
    <n v="66"/>
    <x v="7"/>
    <x v="3"/>
    <s v="not found"/>
    <m/>
    <m/>
    <s v="conversion"/>
    <x v="69"/>
    <m/>
    <m/>
    <m/>
    <n v="50.134406800000001"/>
    <n v="-96.851795499999994"/>
    <s v="exact"/>
    <s v="Selkirk"/>
    <m/>
    <m/>
    <s v="Manitoba"/>
    <x v="1"/>
    <s v="Northern America"/>
    <m/>
    <m/>
    <m/>
    <m/>
    <m/>
    <m/>
    <s v="25521"/>
    <n v="19213"/>
    <s v="L405250"/>
    <s v="G404218"/>
  </r>
  <r>
    <s v="https://www.gem.wiki/Sheerness_power_station"/>
    <x v="40"/>
    <s v="Sheerness power station"/>
    <m/>
    <s v="1"/>
    <s v="NG"/>
    <n v="400"/>
    <x v="0"/>
    <x v="3"/>
    <s v="not found"/>
    <m/>
    <m/>
    <s v="conversion"/>
    <x v="30"/>
    <m/>
    <m/>
    <s v="Heartland Generation"/>
    <n v="51.442720000000001"/>
    <n v="-111.79"/>
    <s v="exact"/>
    <s v="Sunnynook"/>
    <m/>
    <m/>
    <s v="Alberta"/>
    <x v="1"/>
    <s v="Northern America"/>
    <m/>
    <m/>
    <m/>
    <m/>
    <m/>
    <m/>
    <s v="12767"/>
    <s v="not found"/>
    <s v="L100166"/>
    <s v="G404241"/>
  </r>
  <r>
    <s v="https://www.gem.wiki/Sheerness_power_station"/>
    <x v="40"/>
    <s v="Sheerness power station"/>
    <m/>
    <s v="2"/>
    <s v="NG"/>
    <n v="400"/>
    <x v="0"/>
    <x v="3"/>
    <s v="not found"/>
    <s v="not found"/>
    <s v="not found"/>
    <s v="conversion"/>
    <x v="30"/>
    <m/>
    <m/>
    <s v="Heartland Generation"/>
    <n v="51.442720000000001"/>
    <n v="-111.79"/>
    <s v="exact"/>
    <s v="Sunnynook"/>
    <m/>
    <m/>
    <s v="Alberta"/>
    <x v="1"/>
    <s v="Northern America"/>
    <m/>
    <m/>
    <m/>
    <m/>
    <m/>
    <m/>
    <s v="12767"/>
    <s v="not found"/>
    <s v="L100166"/>
    <s v="G404242"/>
  </r>
  <r>
    <s v="https://www.gem.wiki/Shepard_Energy_Centre"/>
    <x v="40"/>
    <s v="Shepard Energy Centre"/>
    <m/>
    <s v="1"/>
    <s v="NG"/>
    <n v="860"/>
    <x v="0"/>
    <x v="0"/>
    <s v="not found"/>
    <m/>
    <s v="Y"/>
    <m/>
    <x v="13"/>
    <m/>
    <m/>
    <s v="Enmax Corporation"/>
    <n v="50.971328399999997"/>
    <n v="-113.88578320000001"/>
    <s v="exact"/>
    <s v="Calgary"/>
    <m/>
    <m/>
    <s v="Alberta"/>
    <x v="1"/>
    <s v="Northern America"/>
    <m/>
    <m/>
    <m/>
    <m/>
    <m/>
    <m/>
    <s v="57089"/>
    <s v="36112, 36113, 33774"/>
    <s v="L405251"/>
    <s v="G404219"/>
  </r>
  <r>
    <s v="https://www.gem.wiki/St._Clair_Energy_Centre"/>
    <x v="40"/>
    <s v="St. Clair Energy Centre"/>
    <m/>
    <s v="1"/>
    <s v="NG"/>
    <n v="292"/>
    <x v="0"/>
    <x v="0"/>
    <s v="not found"/>
    <m/>
    <m/>
    <m/>
    <x v="9"/>
    <m/>
    <m/>
    <s v="Invenergy Services"/>
    <n v="42.897277000000003"/>
    <n v="-82.398370799999995"/>
    <s v="exact"/>
    <s v="Corunna"/>
    <m/>
    <m/>
    <s v="Ontario"/>
    <x v="1"/>
    <s v="Northern America"/>
    <m/>
    <m/>
    <m/>
    <m/>
    <m/>
    <m/>
    <s v="54245"/>
    <s v="32002, 31363"/>
    <s v="L405252"/>
    <s v="G404220"/>
  </r>
  <r>
    <s v="https://www.gem.wiki/St._Clair_Energy_Centre"/>
    <x v="40"/>
    <s v="St. Clair Energy Centre"/>
    <m/>
    <s v="2"/>
    <s v="NG"/>
    <n v="292"/>
    <x v="0"/>
    <x v="0"/>
    <s v="not found"/>
    <m/>
    <m/>
    <m/>
    <x v="9"/>
    <m/>
    <m/>
    <s v="Invenergy Services"/>
    <n v="42.897277000000003"/>
    <n v="-82.398370799999995"/>
    <s v="exact"/>
    <s v="Corunna"/>
    <m/>
    <m/>
    <s v="Ontario"/>
    <x v="1"/>
    <s v="Northern America"/>
    <m/>
    <m/>
    <m/>
    <m/>
    <m/>
    <m/>
    <s v="54245"/>
    <s v="33383, 33382"/>
    <s v="L405252"/>
    <s v="G404221"/>
  </r>
  <r>
    <s v="https://www.gem.wiki/Stelco_Lake_Erie_cogeneration_plant"/>
    <x v="40"/>
    <s v="Stelco Lake Erie cogeneration plant"/>
    <m/>
    <s v="1"/>
    <s v="NG"/>
    <n v="65"/>
    <x v="1"/>
    <x v="3"/>
    <s v="Y"/>
    <m/>
    <m/>
    <m/>
    <x v="45"/>
    <m/>
    <m/>
    <s v="DTE Energy Services, Inc."/>
    <n v="42.808745999999999"/>
    <n v="-80.081560999999994"/>
    <s v="exact"/>
    <s v="Nanticoke"/>
    <m/>
    <m/>
    <s v="Ontario"/>
    <x v="1"/>
    <s v="Northern America"/>
    <m/>
    <m/>
    <m/>
    <s v="power"/>
    <s v="Oil &amp; Refining"/>
    <s v="power"/>
    <s v="1133985"/>
    <n v="1306347"/>
    <s v="L407670"/>
    <s v="G409999"/>
  </r>
  <r>
    <s v="https://www.gem.wiki/Suncor_Oil_Sands_Base_Plant_cogeneration_power_station"/>
    <x v="40"/>
    <s v="Suncor Oil Sands Base Plant cogeneration power station"/>
    <m/>
    <s v="1"/>
    <s v="NG"/>
    <n v="403"/>
    <x v="1"/>
    <x v="0"/>
    <s v="Y"/>
    <m/>
    <m/>
    <m/>
    <x v="7"/>
    <m/>
    <m/>
    <m/>
    <n v="57.005879"/>
    <n v="-111.480846"/>
    <s v="exact"/>
    <s v="Wood Buffalo"/>
    <m/>
    <m/>
    <s v="Alberta"/>
    <x v="1"/>
    <s v="Northern America"/>
    <m/>
    <m/>
    <m/>
    <s v="both"/>
    <s v="Oil &amp; Refining"/>
    <s v="power"/>
    <s v="55345"/>
    <n v="31931"/>
    <s v="L405253"/>
    <s v="G404223"/>
  </r>
  <r>
    <s v="https://www.gem.wiki/Suncor_Oil_Sands_Base_Plant_cogeneration_power_station"/>
    <x v="40"/>
    <s v="Suncor Oil Sands Base Plant cogeneration power station"/>
    <m/>
    <s v="2"/>
    <s v="NG"/>
    <n v="403"/>
    <x v="1"/>
    <x v="0"/>
    <s v="Y"/>
    <m/>
    <m/>
    <m/>
    <x v="7"/>
    <m/>
    <m/>
    <m/>
    <n v="57.005879"/>
    <n v="-111.480846"/>
    <s v="exact"/>
    <s v="Wood Buffalo"/>
    <m/>
    <m/>
    <s v="Alberta"/>
    <x v="1"/>
    <s v="Northern America"/>
    <m/>
    <m/>
    <m/>
    <s v="both"/>
    <s v="Oil &amp; Refining"/>
    <s v="power"/>
    <s v="55345"/>
    <n v="1301419"/>
    <s v="L405253"/>
    <s v="G404224"/>
  </r>
  <r>
    <s v="https://www.gem.wiki/Thorold_cogeneration_station"/>
    <x v="40"/>
    <s v="Thorold cogeneration station"/>
    <m/>
    <s v="1"/>
    <s v="NG"/>
    <n v="265"/>
    <x v="0"/>
    <x v="0"/>
    <s v="Y"/>
    <m/>
    <m/>
    <m/>
    <x v="1"/>
    <m/>
    <m/>
    <s v="Northland Power Inc"/>
    <n v="43.107130499999997"/>
    <n v="-79.198342800000006"/>
    <s v="exact"/>
    <s v="Thorold"/>
    <m/>
    <m/>
    <s v="Ontario"/>
    <x v="1"/>
    <s v="Northern America"/>
    <m/>
    <m/>
    <m/>
    <s v="both"/>
    <s v="Pulp &amp; Paper"/>
    <s v="power"/>
    <s v="56838"/>
    <s v="33431, 33432, 38140"/>
    <s v="L405254"/>
    <s v="G404225"/>
  </r>
  <r>
    <s v="https://www.gem.wiki/Toronto_Pearson_Airport_cogeneration_Complex"/>
    <x v="40"/>
    <s v="Toronto Pearson Airport cogeneration Complex"/>
    <m/>
    <s v="1"/>
    <s v="NG"/>
    <n v="117"/>
    <x v="0"/>
    <x v="0"/>
    <s v="Y"/>
    <m/>
    <m/>
    <m/>
    <x v="37"/>
    <m/>
    <m/>
    <m/>
    <n v="43.691099999999999"/>
    <n v="-79.610500000000002"/>
    <s v="exact"/>
    <s v="Mississauga"/>
    <m/>
    <m/>
    <s v="Ontario"/>
    <x v="1"/>
    <s v="Northern America"/>
    <m/>
    <m/>
    <s v="Pearson Airport"/>
    <s v="both"/>
    <s v="Other"/>
    <s v="power"/>
    <s v="52360"/>
    <s v="30521, 31244, 31245"/>
    <s v="L405255"/>
    <s v="G404226"/>
  </r>
  <r>
    <s v="https://www.gem.wiki/Tufts_Cove_generating_station"/>
    <x v="40"/>
    <s v="Tufts Cove generating station"/>
    <m/>
    <s v="1"/>
    <s v="NG"/>
    <n v="100"/>
    <x v="0"/>
    <x v="1"/>
    <s v="not found"/>
    <m/>
    <m/>
    <m/>
    <x v="14"/>
    <m/>
    <m/>
    <m/>
    <n v="44.678232800000004"/>
    <n v="-63.594598900000001"/>
    <s v="exact"/>
    <s v="Dartmouth"/>
    <m/>
    <m/>
    <s v="Nova Scotia"/>
    <x v="1"/>
    <s v="Northern America"/>
    <m/>
    <m/>
    <m/>
    <m/>
    <m/>
    <m/>
    <s v="28517"/>
    <n v="26919"/>
    <s v="L405256"/>
    <s v="G404227"/>
  </r>
  <r>
    <s v="https://www.gem.wiki/Tufts_Cove_generating_station"/>
    <x v="40"/>
    <s v="Tufts Cove generating station"/>
    <m/>
    <s v="2"/>
    <s v="NG"/>
    <n v="100"/>
    <x v="0"/>
    <x v="1"/>
    <s v="not found"/>
    <m/>
    <m/>
    <m/>
    <x v="14"/>
    <m/>
    <m/>
    <m/>
    <n v="44.678232800000004"/>
    <n v="-63.594598900000001"/>
    <s v="exact"/>
    <s v="Dartmouth"/>
    <m/>
    <m/>
    <s v="Nova Scotia"/>
    <x v="1"/>
    <s v="Northern America"/>
    <m/>
    <m/>
    <m/>
    <m/>
    <m/>
    <m/>
    <s v="28517"/>
    <n v="31799"/>
    <s v="L405256"/>
    <s v="G409998"/>
  </r>
  <r>
    <s v="https://www.gem.wiki/Tufts_Cove_generating_station"/>
    <x v="40"/>
    <s v="Tufts Cove generating station"/>
    <m/>
    <s v="3"/>
    <s v="NG"/>
    <n v="150"/>
    <x v="0"/>
    <x v="1"/>
    <s v="not found"/>
    <m/>
    <m/>
    <m/>
    <x v="14"/>
    <m/>
    <m/>
    <m/>
    <n v="44.678232800000004"/>
    <n v="-63.594598900000001"/>
    <s v="exact"/>
    <s v="Dartmouth"/>
    <m/>
    <m/>
    <s v="Nova Scotia"/>
    <x v="1"/>
    <s v="Northern America"/>
    <m/>
    <m/>
    <m/>
    <m/>
    <m/>
    <m/>
    <s v="28517"/>
    <n v="34297"/>
    <s v="L405256"/>
    <s v="G409997"/>
  </r>
  <r>
    <s v="https://www.gem.wiki/Tufts_Cove_generating_station"/>
    <x v="40"/>
    <s v="Tufts Cove generating station"/>
    <m/>
    <s v="4"/>
    <s v="NG"/>
    <n v="47.3"/>
    <x v="0"/>
    <x v="1"/>
    <s v="not found"/>
    <m/>
    <m/>
    <m/>
    <x v="16"/>
    <m/>
    <m/>
    <m/>
    <n v="44.678232800000004"/>
    <n v="-63.594598900000001"/>
    <s v="exact"/>
    <s v="Dartmouth"/>
    <m/>
    <m/>
    <s v="Nova Scotia"/>
    <x v="1"/>
    <s v="Northern America"/>
    <m/>
    <m/>
    <m/>
    <m/>
    <m/>
    <m/>
    <s v="28517"/>
    <n v="26919"/>
    <s v="L405256"/>
    <s v="G409996"/>
  </r>
  <r>
    <s v="https://www.gem.wiki/Tufts_Cove_generating_station"/>
    <x v="40"/>
    <s v="Tufts Cove generating station"/>
    <m/>
    <s v="5"/>
    <s v="NG"/>
    <n v="47.3"/>
    <x v="0"/>
    <x v="1"/>
    <s v="not found"/>
    <m/>
    <m/>
    <m/>
    <x v="8"/>
    <m/>
    <m/>
    <m/>
    <n v="44.678232800000004"/>
    <n v="-63.594598900000001"/>
    <s v="exact"/>
    <s v="Dartmouth"/>
    <m/>
    <m/>
    <s v="Nova Scotia"/>
    <x v="1"/>
    <s v="Northern America"/>
    <m/>
    <m/>
    <m/>
    <m/>
    <m/>
    <m/>
    <s v="28517"/>
    <n v="31799"/>
    <s v="L405256"/>
    <s v="G410557"/>
  </r>
  <r>
    <s v="https://www.gem.wiki/Tufts_Cove_generating_station"/>
    <x v="40"/>
    <s v="Tufts Cove generating station"/>
    <m/>
    <s v="6"/>
    <s v="NG"/>
    <n v="50"/>
    <x v="0"/>
    <x v="3"/>
    <s v="not found"/>
    <m/>
    <m/>
    <m/>
    <x v="17"/>
    <m/>
    <m/>
    <m/>
    <n v="44.678232800000004"/>
    <n v="-63.594598900000001"/>
    <s v="exact"/>
    <s v="Dartmouth"/>
    <m/>
    <m/>
    <s v="Nova Scotia"/>
    <x v="1"/>
    <s v="Northern America"/>
    <m/>
    <m/>
    <m/>
    <m/>
    <m/>
    <m/>
    <s v="28517"/>
    <s v="not found"/>
    <s v="L405256"/>
    <s v="G410558"/>
  </r>
  <r>
    <s v="https://www.gem.wiki/Valleyview_generating_station"/>
    <x v="40"/>
    <s v="Valleyview generating station"/>
    <m/>
    <s v="1"/>
    <s v="NG"/>
    <n v="100"/>
    <x v="0"/>
    <x v="1"/>
    <s v="N"/>
    <m/>
    <m/>
    <m/>
    <x v="43"/>
    <m/>
    <m/>
    <m/>
    <n v="54.938926600000002"/>
    <n v="-117.20587879999999"/>
    <s v="exact"/>
    <s v="Valleyview"/>
    <m/>
    <m/>
    <s v="Alberta"/>
    <x v="1"/>
    <s v="Northern America"/>
    <m/>
    <m/>
    <m/>
    <m/>
    <m/>
    <m/>
    <m/>
    <m/>
    <s v="L407716"/>
    <s v="G410148"/>
  </r>
  <r>
    <s v="https://www.gem.wiki/Victoria_Junction_power_station"/>
    <x v="40"/>
    <s v="Victoria Junction power station"/>
    <m/>
    <s v="1"/>
    <s v="HFO"/>
    <n v="66"/>
    <x v="0"/>
    <x v="4"/>
    <s v="not found"/>
    <m/>
    <m/>
    <m/>
    <x v="50"/>
    <m/>
    <m/>
    <m/>
    <n v="46.162076310556301"/>
    <n v="-60.113009727812198"/>
    <s v="exact"/>
    <s v="Victoria Junction"/>
    <m/>
    <m/>
    <s v="Nova Scotia"/>
    <x v="1"/>
    <s v="Northern America"/>
    <m/>
    <m/>
    <m/>
    <m/>
    <m/>
    <m/>
    <s v="28518"/>
    <s v="22156, 22157"/>
    <s v="L408870"/>
    <s v="G413052"/>
  </r>
  <r>
    <s v="https://www.gem.wiki/West_Windsor_power_plant"/>
    <x v="40"/>
    <s v="West Windsor power plant"/>
    <m/>
    <s v="1"/>
    <s v="NG"/>
    <n v="135.4"/>
    <x v="0"/>
    <x v="0"/>
    <s v="not found"/>
    <m/>
    <m/>
    <m/>
    <x v="67"/>
    <m/>
    <m/>
    <s v="ENGIE Operations Canada Inc."/>
    <n v="42.280700000000003"/>
    <n v="-83.087599999999995"/>
    <s v="exact"/>
    <s v="Windsor"/>
    <m/>
    <m/>
    <s v="Ontario"/>
    <x v="1"/>
    <s v="Northern America"/>
    <m/>
    <m/>
    <m/>
    <m/>
    <m/>
    <m/>
    <s v="36641"/>
    <s v="23327, 23328"/>
    <s v="L405257"/>
    <s v="G404228"/>
  </r>
  <r>
    <s v="https://www.gem.wiki/Whitby_cogeneration_station"/>
    <x v="40"/>
    <s v="Whitby cogeneration station"/>
    <m/>
    <s v="1"/>
    <s v="NG"/>
    <n v="50"/>
    <x v="0"/>
    <x v="1"/>
    <s v="Y"/>
    <m/>
    <m/>
    <m/>
    <x v="23"/>
    <m/>
    <m/>
    <m/>
    <n v="43.859400000000001"/>
    <n v="-78.903300000000002"/>
    <s v="exact"/>
    <s v="Whitby"/>
    <m/>
    <m/>
    <s v="Ontario"/>
    <x v="1"/>
    <s v="Northern America"/>
    <m/>
    <m/>
    <m/>
    <s v="power"/>
    <s v="Pulp &amp; Paper"/>
    <s v="power"/>
    <s v="36657"/>
    <n v="23058"/>
    <s v="L405258"/>
    <s v="G404229"/>
  </r>
  <r>
    <s v="https://www.gem.wiki/Windsor_Essex_power_station"/>
    <x v="40"/>
    <s v="Windsor Essex power station"/>
    <m/>
    <s v="1"/>
    <s v="NG"/>
    <n v="72"/>
    <x v="0"/>
    <x v="0"/>
    <s v="Y"/>
    <m/>
    <m/>
    <m/>
    <x v="67"/>
    <m/>
    <m/>
    <s v="TransAlta Corporation"/>
    <n v="42.287599999999998"/>
    <n v="-82.9803"/>
    <s v="exact"/>
    <s v="Windsor"/>
    <m/>
    <m/>
    <s v="Ontario"/>
    <x v="1"/>
    <s v="Northern America"/>
    <m/>
    <m/>
    <m/>
    <s v="heat"/>
    <s v="Automobiles"/>
    <s v="power"/>
    <s v="34851"/>
    <s v="23337, 23949"/>
    <s v="L405259"/>
    <s v="G404230"/>
  </r>
  <r>
    <s v="https://www.gem.wiki/York_Energy_Centre"/>
    <x v="40"/>
    <s v="York Energy Centre"/>
    <m/>
    <s v="1"/>
    <s v="NG"/>
    <n v="228"/>
    <x v="0"/>
    <x v="1"/>
    <s v="not found"/>
    <m/>
    <m/>
    <m/>
    <x v="39"/>
    <m/>
    <m/>
    <s v="Capital Power"/>
    <n v="44.075683300000001"/>
    <n v="-79.530857400000002"/>
    <s v="exact"/>
    <s v="Newmarket"/>
    <m/>
    <m/>
    <s v="Ontario"/>
    <x v="1"/>
    <s v="Northern America"/>
    <m/>
    <m/>
    <m/>
    <m/>
    <m/>
    <m/>
    <s v="59079"/>
    <n v="35989"/>
    <s v="L405260"/>
    <s v="G404231"/>
  </r>
  <r>
    <s v="https://www.gem.wiki/York_Energy_Centre"/>
    <x v="40"/>
    <s v="York Energy Centre"/>
    <m/>
    <s v="2"/>
    <s v="NG"/>
    <n v="228"/>
    <x v="0"/>
    <x v="1"/>
    <s v="not found"/>
    <m/>
    <m/>
    <m/>
    <x v="39"/>
    <m/>
    <m/>
    <s v="Capital Power"/>
    <n v="44.075683300000001"/>
    <n v="-79.530857400000002"/>
    <s v="exact"/>
    <s v="Newmarket"/>
    <m/>
    <m/>
    <s v="Ontario"/>
    <x v="1"/>
    <s v="Northern America"/>
    <m/>
    <m/>
    <m/>
    <m/>
    <m/>
    <m/>
    <s v="59079"/>
    <n v="38120"/>
    <s v="L405260"/>
    <s v="G404232"/>
  </r>
  <r>
    <s v="https://www.gem.wiki/Îles-de-la-Madeleine_power_station"/>
    <x v="40"/>
    <s v="Îles-de-la-Madeleine power station"/>
    <m/>
    <s v="1"/>
    <s v="D"/>
    <n v="66"/>
    <x v="0"/>
    <x v="4"/>
    <s v="not found"/>
    <m/>
    <m/>
    <m/>
    <x v="29"/>
    <m/>
    <m/>
    <m/>
    <n v="47.373867658931303"/>
    <n v="-61.8843846008197"/>
    <s v="exact"/>
    <s v="Cap-aux-Meules"/>
    <m/>
    <m/>
    <s v="Quebec"/>
    <x v="1"/>
    <s v="Northern America"/>
    <m/>
    <m/>
    <m/>
    <m/>
    <m/>
    <m/>
    <m/>
    <m/>
    <s v="L408866"/>
    <s v="G413058"/>
  </r>
  <r>
    <s v="https://www.gem.wiki/North_Sound_Road_power_plant"/>
    <x v="41"/>
    <s v="North Sound Road power plant"/>
    <m/>
    <s v="1"/>
    <s v="D"/>
    <n v="39.700000000000003"/>
    <x v="0"/>
    <x v="6"/>
    <s v="not found"/>
    <s v="not found"/>
    <s v="not found"/>
    <s v="N"/>
    <x v="5"/>
    <m/>
    <m/>
    <m/>
    <n v="19.302353880686901"/>
    <n v="-81.363992159949206"/>
    <s v="exact"/>
    <s v="George Town"/>
    <m/>
    <m/>
    <s v="Grand Cayman"/>
    <x v="1"/>
    <s v="Latin America and the Caribbean"/>
    <m/>
    <m/>
    <m/>
    <m/>
    <m/>
    <m/>
    <m/>
    <m/>
    <s v="L408558"/>
    <s v="G412150"/>
  </r>
  <r>
    <s v="https://www.gem.wiki/North_Sound_Road_power_plant"/>
    <x v="41"/>
    <s v="North Sound Road power plant"/>
    <m/>
    <s v="2"/>
    <s v="D"/>
    <n v="64"/>
    <x v="1"/>
    <x v="4"/>
    <s v="not found"/>
    <s v="not found"/>
    <s v="not found"/>
    <s v="N"/>
    <x v="7"/>
    <m/>
    <m/>
    <m/>
    <n v="19.302353880686901"/>
    <n v="-81.363992159949206"/>
    <s v="exact"/>
    <s v="George Town"/>
    <m/>
    <m/>
    <s v="Grand Cayman"/>
    <x v="1"/>
    <s v="Latin America and the Caribbean"/>
    <m/>
    <m/>
    <m/>
    <m/>
    <m/>
    <m/>
    <m/>
    <m/>
    <s v="L408558"/>
    <s v="G412149"/>
  </r>
  <r>
    <s v="https://www.gem.wiki/Antilhue_power_station"/>
    <x v="42"/>
    <s v="Antilhue power station"/>
    <s v="Central Termoeléctrica Antilhue"/>
    <s v="1"/>
    <s v="D"/>
    <n v="51"/>
    <x v="0"/>
    <x v="1"/>
    <s v="not found"/>
    <s v="not found"/>
    <s v="not found"/>
    <s v="N"/>
    <x v="21"/>
    <m/>
    <m/>
    <s v="Prime Energía"/>
    <n v="-39.800668000000002"/>
    <n v="-73.185198999999997"/>
    <s v="exact"/>
    <s v="Valdivia"/>
    <m/>
    <m/>
    <s v="Los Ríos"/>
    <x v="1"/>
    <s v="Latin America and the Caribbean"/>
    <m/>
    <m/>
    <m/>
    <m/>
    <m/>
    <m/>
    <s v="1060754"/>
    <n v="1189946"/>
    <s v="L408571"/>
    <s v="G412148"/>
  </r>
  <r>
    <s v="https://www.gem.wiki/Antilhue_power_station"/>
    <x v="42"/>
    <s v="Antilhue power station"/>
    <s v="Central Termoeléctrica Antilhue"/>
    <s v="2"/>
    <s v="D"/>
    <n v="51"/>
    <x v="0"/>
    <x v="1"/>
    <s v="not found"/>
    <s v="not found"/>
    <s v="not found"/>
    <s v="N"/>
    <x v="21"/>
    <m/>
    <m/>
    <s v="Prime Energía"/>
    <n v="-39.800668000000002"/>
    <n v="-73.185198999999997"/>
    <s v="exact"/>
    <s v="Valdivia"/>
    <m/>
    <m/>
    <s v="Los Ríos"/>
    <x v="1"/>
    <s v="Latin America and the Caribbean"/>
    <m/>
    <m/>
    <m/>
    <m/>
    <m/>
    <m/>
    <s v="1060754"/>
    <n v="1202817"/>
    <s v="L408571"/>
    <s v="G412147"/>
  </r>
  <r>
    <s v="https://gem.wiki/Atacama_power_station"/>
    <x v="42"/>
    <s v="Atacama power station"/>
    <s v="Central Térmica Atacama"/>
    <s v="CC1"/>
    <s v="NG/D"/>
    <n v="358"/>
    <x v="0"/>
    <x v="0"/>
    <s v="not found"/>
    <s v="not found"/>
    <s v="not found"/>
    <s v="N"/>
    <x v="14"/>
    <m/>
    <m/>
    <s v="Gasatacama Chile S.A."/>
    <n v="-23.0898"/>
    <n v="-70.416799999999995"/>
    <s v="exact"/>
    <s v="Mejillones"/>
    <m/>
    <m/>
    <s v="Antofagasta"/>
    <x v="1"/>
    <s v="Latin America and the Caribbean"/>
    <s v="WRI: CHL0000002"/>
    <m/>
    <m/>
    <m/>
    <m/>
    <m/>
    <s v="1012902"/>
    <s v="1132293, 1169130, 1169131"/>
    <s v="L406549"/>
    <s v="G406737"/>
  </r>
  <r>
    <s v="https://gem.wiki/Atacama_power_station"/>
    <x v="42"/>
    <s v="Atacama power station"/>
    <s v="Central Térmica Atacama"/>
    <s v="CC2"/>
    <s v="NG/D"/>
    <n v="358"/>
    <x v="0"/>
    <x v="0"/>
    <s v="not found"/>
    <s v="not found"/>
    <s v="not found"/>
    <s v="N"/>
    <x v="15"/>
    <m/>
    <m/>
    <s v="Gasatacama Chile S.A."/>
    <n v="-23.0898"/>
    <n v="-70.416799999999995"/>
    <s v="exact"/>
    <s v="Mejillones"/>
    <m/>
    <m/>
    <s v="Antofagasta"/>
    <x v="1"/>
    <s v="Latin America and the Caribbean"/>
    <m/>
    <m/>
    <m/>
    <m/>
    <m/>
    <m/>
    <s v="1012902"/>
    <s v="1169132, 1169133, 1169134"/>
    <s v="L406549"/>
    <s v="G406736"/>
  </r>
  <r>
    <s v="https://www.gem.wiki/CMPC_Cordillera_power_station"/>
    <x v="42"/>
    <s v="CMPC Cordillera power station"/>
    <s v="Central de Cogeneración Puente Alto"/>
    <s v="1"/>
    <s v="NG"/>
    <n v="53"/>
    <x v="0"/>
    <x v="1"/>
    <s v="Y"/>
    <s v="not found"/>
    <s v="not found"/>
    <s v="N"/>
    <x v="43"/>
    <m/>
    <m/>
    <s v="Bioenergías Forestales"/>
    <n v="-33.611190999999998"/>
    <n v="-70.565297999999999"/>
    <s v="approximate"/>
    <s v="Puente Alto"/>
    <m/>
    <m/>
    <s v="Metropolitana de Santiago"/>
    <x v="1"/>
    <s v="Latin America and the Caribbean"/>
    <m/>
    <m/>
    <m/>
    <m/>
    <m/>
    <m/>
    <s v="not found"/>
    <s v="not found"/>
    <s v="L408568"/>
    <s v="G412144"/>
  </r>
  <r>
    <s v="https://gem.wiki/Candelaria_power_station"/>
    <x v="42"/>
    <s v="Candelaria power station"/>
    <s v="Central Térmica Candelaria"/>
    <s v="1"/>
    <s v="NG/D"/>
    <n v="127"/>
    <x v="0"/>
    <x v="1"/>
    <s v="not found"/>
    <s v="not found"/>
    <s v="not found"/>
    <s v="N"/>
    <x v="21"/>
    <m/>
    <m/>
    <s v="Colbún S.A."/>
    <n v="-34.033900000000003"/>
    <n v="-70.613799999999998"/>
    <s v="exact"/>
    <s v="Mostazal"/>
    <m/>
    <m/>
    <s v="O'Higgins"/>
    <x v="1"/>
    <s v="Latin America and the Caribbean"/>
    <s v="WRI: CHL0000104"/>
    <m/>
    <m/>
    <m/>
    <m/>
    <m/>
    <s v="1054084"/>
    <n v="1179990"/>
    <s v="L406551"/>
    <s v="G406735"/>
  </r>
  <r>
    <s v="https://gem.wiki/Candelaria_power_station"/>
    <x v="42"/>
    <s v="Candelaria power station"/>
    <s v="Central Térmica Candelaria"/>
    <s v="2"/>
    <s v="NG/D"/>
    <n v="127"/>
    <x v="0"/>
    <x v="1"/>
    <s v="not found"/>
    <s v="not found"/>
    <s v="not found"/>
    <s v="N"/>
    <x v="21"/>
    <m/>
    <m/>
    <s v="Colbún S.A."/>
    <n v="-34.033900000000003"/>
    <n v="-70.613799999999998"/>
    <s v="exact"/>
    <s v="Mostazal"/>
    <m/>
    <m/>
    <s v="O'Higgins"/>
    <x v="1"/>
    <s v="Latin America and the Caribbean"/>
    <m/>
    <m/>
    <m/>
    <m/>
    <m/>
    <m/>
    <s v="1054084"/>
    <n v="1186469"/>
    <s v="L406551"/>
    <s v="G406734"/>
  </r>
  <r>
    <s v="https://gem.wiki/Cardones_power_station"/>
    <x v="42"/>
    <s v="Cardones power station"/>
    <s v="Central Térmica Cardones"/>
    <s v="1"/>
    <s v="D"/>
    <n v="155"/>
    <x v="0"/>
    <x v="1"/>
    <s v="not found"/>
    <s v="not found"/>
    <s v="not found"/>
    <s v="N"/>
    <x v="9"/>
    <m/>
    <m/>
    <s v="Inkia Energy"/>
    <n v="-27.487974999999999"/>
    <n v="-70.385400000000004"/>
    <s v="exact"/>
    <s v="Copiapó"/>
    <m/>
    <m/>
    <s v="Atacama"/>
    <x v="1"/>
    <s v="Latin America and the Caribbean"/>
    <m/>
    <m/>
    <s v="Tierra Amarilla"/>
    <m/>
    <m/>
    <m/>
    <s v="1090402"/>
    <n v="1240990"/>
    <s v="L408570"/>
    <s v="G412146"/>
  </r>
  <r>
    <s v="https://www.gem.wiki/Chagual_power_station"/>
    <x v="42"/>
    <s v="Chagual power station"/>
    <s v="Central Térmica Chagual"/>
    <s v="1"/>
    <s v="D"/>
    <n v="99.68"/>
    <x v="0"/>
    <x v="4"/>
    <s v="not found"/>
    <s v="not found"/>
    <s v="not found"/>
    <s v="N"/>
    <x v="30"/>
    <m/>
    <m/>
    <s v="Prime Energía"/>
    <n v="-31.935704999999999"/>
    <n v="-71.476667000000006"/>
    <s v="exact"/>
    <s v="Los Vilos"/>
    <m/>
    <m/>
    <s v="Coquimbo"/>
    <x v="1"/>
    <s v="Latin America and the Caribbean"/>
    <m/>
    <m/>
    <s v="Los Condores"/>
    <m/>
    <m/>
    <m/>
    <s v="1124674"/>
    <n v="1293537"/>
    <s v="L408569"/>
    <s v="G412145"/>
  </r>
  <r>
    <s v="https://gem.wiki/Cogeneradora_Aconcagua_power_station"/>
    <x v="42"/>
    <s v="Cogeneradora Aconcagua power station"/>
    <s v="Planta Cogeneradora Aconcagua"/>
    <s v="1"/>
    <s v="NG"/>
    <n v="77"/>
    <x v="0"/>
    <x v="1"/>
    <s v="Y"/>
    <s v="not found"/>
    <s v="not found"/>
    <s v="N"/>
    <x v="6"/>
    <m/>
    <m/>
    <s v="Empresa Nacional del Petróleo (ENAP)"/>
    <n v="-32.927667599999999"/>
    <n v="-71.494411700000001"/>
    <s v="exact"/>
    <s v="Concón"/>
    <m/>
    <m/>
    <s v="Valparaíso"/>
    <x v="1"/>
    <s v="Latin America and the Caribbean"/>
    <m/>
    <m/>
    <m/>
    <m/>
    <m/>
    <m/>
    <s v="1046452"/>
    <n v="1169144"/>
    <s v="L406555"/>
    <s v="G406732"/>
  </r>
  <r>
    <s v="https://www.gem.wiki/Colmito_power_station"/>
    <x v="42"/>
    <s v="Colmito power station"/>
    <s v="Central Térmica Colmito"/>
    <s v="1"/>
    <s v="D/NG"/>
    <n v="58"/>
    <x v="0"/>
    <x v="1"/>
    <s v="not found"/>
    <s v="not found"/>
    <s v="not found"/>
    <s v="N"/>
    <x v="47"/>
    <m/>
    <m/>
    <s v="Inkia Energy"/>
    <n v="-32.929976000000003"/>
    <n v="-71.473549000000006"/>
    <s v="exact"/>
    <s v="Concón"/>
    <m/>
    <m/>
    <s v="Valparaíso"/>
    <x v="1"/>
    <s v="Latin America and the Caribbean"/>
    <m/>
    <m/>
    <m/>
    <m/>
    <m/>
    <m/>
    <s v="1072562"/>
    <n v="1209464"/>
    <s v="L408567"/>
    <s v="G412143"/>
  </r>
  <r>
    <s v="https://www.gem.wiki/Combarbalá_power_station"/>
    <x v="42"/>
    <s v="Combarbalá power station"/>
    <s v="Central Termoeléctrica Combarbalá"/>
    <s v="11"/>
    <s v="D"/>
    <n v="77.7"/>
    <x v="0"/>
    <x v="4"/>
    <s v="not found"/>
    <s v="not found"/>
    <s v="not found"/>
    <s v="N"/>
    <x v="43"/>
    <m/>
    <m/>
    <s v="Prime Energía"/>
    <n v="-31.172927999999999"/>
    <n v="-71.011556999999996"/>
    <s v="approximate"/>
    <s v="Combarbalá"/>
    <m/>
    <m/>
    <s v="Coquimbo"/>
    <x v="1"/>
    <s v="Latin America and the Caribbean"/>
    <m/>
    <m/>
    <m/>
    <m/>
    <m/>
    <m/>
    <s v="1124677"/>
    <n v="1293540"/>
    <s v="L408566"/>
    <s v="G412142"/>
  </r>
  <r>
    <s v="https://www.gem.wiki/Degañ_power_station"/>
    <x v="42"/>
    <s v="Degañ power station"/>
    <s v="Central Termoeléctrica Degañ"/>
    <s v="1"/>
    <s v="D"/>
    <n v="50.31"/>
    <x v="0"/>
    <x v="4"/>
    <s v="not found"/>
    <s v="not found"/>
    <s v="not found"/>
    <s v="N"/>
    <x v="43"/>
    <m/>
    <m/>
    <s v="Prime Energía"/>
    <n v="-41.877152000000002"/>
    <n v="-73.821782999999996"/>
    <s v="approximate"/>
    <s v="Ancud"/>
    <m/>
    <m/>
    <s v="Los Lagos"/>
    <x v="1"/>
    <s v="Latin America and the Caribbean"/>
    <m/>
    <m/>
    <m/>
    <m/>
    <m/>
    <m/>
    <s v="1091267"/>
    <s v="1242324, 1290093"/>
    <s v="L408565"/>
    <s v="G412141"/>
  </r>
  <r>
    <s v="https://www.gem.wiki/Diesel_Tamaya_(Suta)_power_station"/>
    <x v="42"/>
    <s v="Diesel Tamaya (Suta) power station"/>
    <s v="Central Diesel Tamaya"/>
    <s v="1"/>
    <s v="D"/>
    <n v="104"/>
    <x v="6"/>
    <x v="4"/>
    <s v="not found"/>
    <s v="not found"/>
    <s v="not found"/>
    <s v="N"/>
    <x v="9"/>
    <n v="2020"/>
    <m/>
    <s v="ENGIE Energía Chile S.A."/>
    <n v="-22.1636871442246"/>
    <n v="-70.087345576817896"/>
    <s v="exact"/>
    <s v="Tocopilla"/>
    <m/>
    <m/>
    <m/>
    <x v="1"/>
    <s v="Latin America and the Caribbean"/>
    <m/>
    <m/>
    <m/>
    <m/>
    <m/>
    <m/>
    <s v="1089408"/>
    <n v="1239211"/>
    <s v="L408564"/>
    <s v="G412140"/>
  </r>
  <r>
    <s v="https://gem.wiki/El_Campesino_power_station"/>
    <x v="42"/>
    <s v="El Campesino power station"/>
    <s v="Central Termoeléctrica El Campesino"/>
    <s v="1"/>
    <s v="LNG"/>
    <n v="640"/>
    <x v="4"/>
    <x v="0"/>
    <s v="not found"/>
    <s v="not found"/>
    <s v="not found"/>
    <s v="N"/>
    <x v="45"/>
    <m/>
    <m/>
    <s v="Generadora Metropolitana"/>
    <n v="-36.794264400000003"/>
    <n v="-72.420310400000005"/>
    <s v="approximate"/>
    <s v="Bulnes"/>
    <m/>
    <m/>
    <s v="Ñuble"/>
    <x v="1"/>
    <s v="Latin America and the Caribbean"/>
    <m/>
    <m/>
    <m/>
    <m/>
    <m/>
    <m/>
    <s v="1106063"/>
    <n v="1266042"/>
    <s v="L406554"/>
    <s v="G406731"/>
  </r>
  <r>
    <s v="https://www.gem.wiki/El_Peñón_power_station"/>
    <x v="42"/>
    <s v="El Peñón power station"/>
    <s v="Central Térmica El Peñón"/>
    <s v="1"/>
    <s v="D"/>
    <n v="81"/>
    <x v="0"/>
    <x v="4"/>
    <s v="not found"/>
    <s v="not found"/>
    <s v="not found"/>
    <s v="N"/>
    <x v="9"/>
    <m/>
    <m/>
    <s v="Enlasa Generación Chile S.A."/>
    <n v="-30.142199000000002"/>
    <n v="-71.229929999999996"/>
    <s v="exact"/>
    <s v="El Peñon"/>
    <m/>
    <m/>
    <s v="Coquimbo"/>
    <x v="1"/>
    <s v="Latin America and the Caribbean"/>
    <m/>
    <m/>
    <m/>
    <m/>
    <m/>
    <m/>
    <s v="1091269"/>
    <n v="1242326"/>
    <s v="L408563"/>
    <s v="G412139"/>
  </r>
  <r>
    <s v="https://gem.wiki/Illapa_power_station"/>
    <x v="42"/>
    <s v="Illapa power station"/>
    <s v="Central Termoeléctrica Illapa"/>
    <s v="1"/>
    <s v="NG"/>
    <n v="255"/>
    <x v="4"/>
    <x v="1"/>
    <s v="not found"/>
    <s v="not found"/>
    <s v="not found"/>
    <s v="N"/>
    <x v="45"/>
    <m/>
    <m/>
    <s v="Central Illapa S.A."/>
    <n v="-23.102884400000001"/>
    <n v="-70.4561104"/>
    <s v="approximate"/>
    <s v="Mejillones"/>
    <m/>
    <m/>
    <s v="Antofagasta"/>
    <x v="1"/>
    <s v="Latin America and the Caribbean"/>
    <m/>
    <m/>
    <m/>
    <m/>
    <m/>
    <m/>
    <s v="1102396"/>
    <n v="1260443"/>
    <s v="L406553"/>
    <s v="G406730"/>
  </r>
  <r>
    <s v="https://gem.wiki/Kelar_power_station"/>
    <x v="42"/>
    <s v="Kelar power station"/>
    <s v="Central Termoeléctrica Kelar"/>
    <s v="1"/>
    <s v="NG"/>
    <n v="522"/>
    <x v="0"/>
    <x v="0"/>
    <s v="not found"/>
    <s v="not found"/>
    <s v="not found"/>
    <s v="N"/>
    <x v="5"/>
    <m/>
    <m/>
    <s v="Kelar S.A."/>
    <n v="-23.035091999999999"/>
    <n v="-70.339933000000002"/>
    <s v="exact"/>
    <s v="Mejillones"/>
    <m/>
    <m/>
    <s v="Antofagasta"/>
    <x v="1"/>
    <s v="Latin America and the Caribbean"/>
    <m/>
    <m/>
    <m/>
    <s v="power"/>
    <s v="Other Metals &amp; Mining"/>
    <m/>
    <s v="1100239"/>
    <s v="1256718, 1256719, 1256720"/>
    <s v="L406552"/>
    <s v="G406729"/>
  </r>
  <r>
    <s v="https://www.gem.wiki/Llanos_Blancos_power_station"/>
    <x v="42"/>
    <s v="Llanos Blancos power station"/>
    <s v="Central Termoeléctrica Llanos Blancos"/>
    <s v="1"/>
    <s v="D"/>
    <n v="149.4"/>
    <x v="0"/>
    <x v="4"/>
    <s v="not found"/>
    <s v="not found"/>
    <s v="not found"/>
    <s v="N"/>
    <x v="30"/>
    <m/>
    <m/>
    <s v="Prime Energía"/>
    <n v="-30.149815"/>
    <n v="-71.219205000000002"/>
    <s v="approximate"/>
    <s v="El Peñon"/>
    <m/>
    <m/>
    <s v="Coquimbo"/>
    <x v="1"/>
    <s v="Latin America and the Caribbean"/>
    <m/>
    <m/>
    <m/>
    <m/>
    <m/>
    <m/>
    <s v="1124673"/>
    <n v="1293536"/>
    <s v="L408562"/>
    <s v="G412138"/>
  </r>
  <r>
    <s v="https://www.gem.wiki/Los_Espinos_power_station"/>
    <x v="42"/>
    <s v="Los Espinos power station"/>
    <s v="Central Termoeléctrica Los Espinos"/>
    <s v="1"/>
    <s v="D"/>
    <n v="128"/>
    <x v="0"/>
    <x v="4"/>
    <s v="not found"/>
    <s v="not found"/>
    <s v="not found"/>
    <s v="N"/>
    <x v="9"/>
    <m/>
    <m/>
    <s v="Termolectrica Los Espinos S.A."/>
    <n v="-31.8833408648306"/>
    <n v="-71.450353223644896"/>
    <s v="exact"/>
    <s v="Los Vilos"/>
    <m/>
    <m/>
    <s v="Coquimbo"/>
    <x v="1"/>
    <s v="Latin America and the Caribbean"/>
    <m/>
    <m/>
    <m/>
    <m/>
    <m/>
    <m/>
    <s v="1091286"/>
    <n v="1242350"/>
    <s v="L408561"/>
    <s v="G412137"/>
  </r>
  <r>
    <s v="https://www.gem.wiki/Los_Guindos_power_station"/>
    <x v="42"/>
    <s v="Los Guindos power station"/>
    <s v="Central Termoeléctrica Los Guindos"/>
    <s v="1"/>
    <s v="NG/D"/>
    <n v="139"/>
    <x v="0"/>
    <x v="1"/>
    <s v="N"/>
    <s v="not found"/>
    <s v="not found"/>
    <s v="N"/>
    <x v="13"/>
    <m/>
    <m/>
    <s v="Los Guindos Generación SpA"/>
    <n v="-37.1018997118953"/>
    <n v="-72.291645888449494"/>
    <s v="exact"/>
    <s v="Cabrero"/>
    <m/>
    <m/>
    <s v="Biobío"/>
    <x v="1"/>
    <s v="Latin America and the Caribbean"/>
    <m/>
    <m/>
    <m/>
    <m/>
    <m/>
    <m/>
    <s v="1113832"/>
    <n v="1278206"/>
    <s v="L408560"/>
    <s v="G412136"/>
  </r>
  <r>
    <s v="https://www.gem.wiki/Los_Guindos_power_station"/>
    <x v="42"/>
    <s v="Los Guindos power station"/>
    <s v="Central Termoeléctrica Los Guindos"/>
    <s v="2"/>
    <s v="NG/D"/>
    <n v="132"/>
    <x v="0"/>
    <x v="1"/>
    <s v="N"/>
    <s v="not found"/>
    <s v="not found"/>
    <s v="N"/>
    <x v="0"/>
    <m/>
    <m/>
    <s v="Los Guindos Generación SpA"/>
    <n v="-37.1018997118953"/>
    <n v="-72.291645888449494"/>
    <s v="exact"/>
    <s v="Cabrero"/>
    <m/>
    <m/>
    <s v="Biobío"/>
    <x v="1"/>
    <s v="Latin America and the Caribbean"/>
    <m/>
    <m/>
    <m/>
    <m/>
    <m/>
    <m/>
    <s v="1113832"/>
    <n v="1278208"/>
    <s v="L408560"/>
    <s v="G412135"/>
  </r>
  <r>
    <s v="https://www.gem.wiki/Los_Guindos_power_station"/>
    <x v="42"/>
    <s v="Los Guindos power station"/>
    <s v="Central Termoeléctrica Los Guindos"/>
    <s v="CC"/>
    <s v="NG/D"/>
    <n v="140"/>
    <x v="5"/>
    <x v="3"/>
    <s v="not found"/>
    <s v="not found"/>
    <s v="not found"/>
    <s v="N"/>
    <x v="45"/>
    <m/>
    <m/>
    <s v="Los Guindos Generación SpA"/>
    <n v="-37.1018997118953"/>
    <n v="-72.291645888449494"/>
    <s v="exact"/>
    <s v="Cabrero"/>
    <m/>
    <m/>
    <s v="Biobío"/>
    <x v="1"/>
    <s v="Latin America and the Caribbean"/>
    <m/>
    <m/>
    <m/>
    <m/>
    <m/>
    <m/>
    <s v="1113832"/>
    <n v="1278207"/>
    <s v="L408560"/>
    <s v="G412134"/>
  </r>
  <r>
    <s v="https://www.gem.wiki/Los_Pinos_power_station"/>
    <x v="42"/>
    <s v="Los Pinos power station"/>
    <s v="Central Termoeléctrica Los Pinos"/>
    <s v="1"/>
    <s v="D"/>
    <n v="108"/>
    <x v="0"/>
    <x v="1"/>
    <s v="not found"/>
    <s v="not found"/>
    <s v="not found"/>
    <s v="N"/>
    <x v="9"/>
    <m/>
    <m/>
    <s v="Colbún S.A."/>
    <n v="-37.0860728888035"/>
    <n v="-72.324186017443097"/>
    <s v="exact"/>
    <s v="Cabrero"/>
    <m/>
    <m/>
    <s v="Biobío"/>
    <x v="1"/>
    <s v="Latin America and the Caribbean"/>
    <m/>
    <m/>
    <m/>
    <m/>
    <m/>
    <m/>
    <s v="1058767"/>
    <n v="1186682"/>
    <s v="L408576"/>
    <s v="G412133"/>
  </r>
  <r>
    <s v="https://gem.wiki/Los_Rulos_power_station"/>
    <x v="42"/>
    <s v="Los Rulos power station"/>
    <s v="Termoeléctrica Los Rulos"/>
    <s v="1"/>
    <s v="NG"/>
    <n v="540"/>
    <x v="4"/>
    <x v="0"/>
    <s v="not found"/>
    <s v="not found"/>
    <s v="not found"/>
    <s v="N"/>
    <x v="45"/>
    <m/>
    <m/>
    <s v="Cerro El Plomo SA"/>
    <n v="-33.001393200000003"/>
    <n v="-71.298163200000005"/>
    <s v="approximate"/>
    <s v="Limache"/>
    <m/>
    <m/>
    <s v="Valparaíso"/>
    <x v="1"/>
    <s v="Latin America and the Caribbean"/>
    <m/>
    <m/>
    <m/>
    <s v="power"/>
    <s v="Other Metals &amp; Mining"/>
    <m/>
    <s v="1117056"/>
    <n v="1307986"/>
    <s v="L406559"/>
    <s v="G406728"/>
  </r>
  <r>
    <s v="https://www.gem.wiki/Los_Vientos_power_station"/>
    <x v="42"/>
    <s v="Los Vientos power station"/>
    <s v="Termoeléctrica Los Vientos"/>
    <s v="1"/>
    <s v="D"/>
    <n v="132"/>
    <x v="0"/>
    <x v="1"/>
    <s v="not found"/>
    <s v="not found"/>
    <s v="not found"/>
    <s v="N"/>
    <x v="4"/>
    <m/>
    <m/>
    <s v="Generadora Metropolitana"/>
    <n v="-32.843487829344703"/>
    <n v="-71.012329815492194"/>
    <s v="exact"/>
    <s v="Llay-Llay"/>
    <m/>
    <m/>
    <s v="Valparaíso"/>
    <x v="1"/>
    <s v="Latin America and the Caribbean"/>
    <m/>
    <m/>
    <m/>
    <m/>
    <m/>
    <m/>
    <s v="1064129"/>
    <n v="1194765"/>
    <s v="L408575"/>
    <s v="G412132"/>
  </r>
  <r>
    <s v="https://gem.wiki/Mejillones_power_station"/>
    <x v="42"/>
    <s v="Mejillones power station"/>
    <s v="Termoeléctrica Mejillones"/>
    <s v="3"/>
    <s v="NG"/>
    <n v="245"/>
    <x v="0"/>
    <x v="0"/>
    <s v="not found"/>
    <s v="not found"/>
    <s v="not found"/>
    <s v="N"/>
    <x v="15"/>
    <m/>
    <m/>
    <s v="ENGIE Energía Chile S.A."/>
    <n v="-23.089200000000002"/>
    <n v="-70.410300000000007"/>
    <s v="exact"/>
    <s v="Mejillones"/>
    <m/>
    <m/>
    <s v="Antofagasta"/>
    <x v="1"/>
    <s v="Latin America and the Caribbean"/>
    <m/>
    <m/>
    <m/>
    <m/>
    <m/>
    <m/>
    <s v="1015642"/>
    <s v="1162093, 1178115"/>
    <s v="L100184"/>
    <s v="G406727"/>
  </r>
  <r>
    <s v="https://gem.wiki/Mejillones_power_station"/>
    <x v="42"/>
    <s v="Mejillones power station"/>
    <s v="Termoeléctrica Mejillones"/>
    <s v="IEM1"/>
    <s v="NG/D"/>
    <n v="375"/>
    <x v="3"/>
    <x v="5"/>
    <s v="not found"/>
    <s v="not found"/>
    <s v="not found"/>
    <s v="conversion"/>
    <x v="40"/>
    <m/>
    <m/>
    <s v="ENGIE Energía Chile S.A."/>
    <n v="-23.089200000000002"/>
    <n v="-70.410300000000007"/>
    <s v="exact"/>
    <s v="Mejillones"/>
    <m/>
    <m/>
    <s v="Antofagasta"/>
    <x v="1"/>
    <s v="Latin America and the Caribbean"/>
    <m/>
    <m/>
    <m/>
    <m/>
    <m/>
    <m/>
    <s v="1015642"/>
    <n v="1210140"/>
    <s v="L100184"/>
    <s v="G410173"/>
  </r>
  <r>
    <s v="https://gem.wiki/Nehuenco_power_station"/>
    <x v="42"/>
    <s v="Nehuenco power station"/>
    <s v="Complejo Termoeléctrico Nehuenco"/>
    <s v="I"/>
    <s v="NG/D"/>
    <n v="336"/>
    <x v="0"/>
    <x v="0"/>
    <s v="not found"/>
    <s v="not found"/>
    <s v="not found"/>
    <s v="N"/>
    <x v="14"/>
    <m/>
    <m/>
    <s v="Colbún S.A."/>
    <n v="-32.936599999999999"/>
    <n v="-71.323099999999997"/>
    <s v="exact"/>
    <s v="Quillota"/>
    <m/>
    <m/>
    <s v="Valparaíso"/>
    <x v="1"/>
    <s v="Latin America and the Caribbean"/>
    <s v="WRI: CHL0000117"/>
    <m/>
    <m/>
    <m/>
    <m/>
    <m/>
    <s v="1012964"/>
    <n v="1135617"/>
    <s v="L406557"/>
    <s v="G406726"/>
  </r>
  <r>
    <s v="https://gem.wiki/Nehuenco_power_station"/>
    <x v="42"/>
    <s v="Nehuenco power station"/>
    <s v="Complejo Termoeléctrico Nehuenco"/>
    <s v="II"/>
    <s v="NG/D"/>
    <n v="411"/>
    <x v="0"/>
    <x v="0"/>
    <s v="not found"/>
    <s v="not found"/>
    <s v="not found"/>
    <s v="N"/>
    <x v="16"/>
    <m/>
    <m/>
    <s v="Colbún S.A."/>
    <n v="-32.936599999999999"/>
    <n v="-71.323099999999997"/>
    <s v="exact"/>
    <s v="Quillota"/>
    <m/>
    <m/>
    <s v="Valparaíso"/>
    <x v="1"/>
    <s v="Latin America and the Caribbean"/>
    <m/>
    <m/>
    <m/>
    <m/>
    <m/>
    <m/>
    <s v="1012964"/>
    <s v="1171939, 1184230"/>
    <s v="L406557"/>
    <s v="G406725"/>
  </r>
  <r>
    <s v="https://gem.wiki/Nehuenco_power_station"/>
    <x v="42"/>
    <s v="Nehuenco power station"/>
    <s v="Complejo Termoeléctrico Nehuenco"/>
    <s v="III"/>
    <s v="NG/D"/>
    <n v="108"/>
    <x v="0"/>
    <x v="1"/>
    <s v="not found"/>
    <s v="not found"/>
    <s v="not found"/>
    <s v="N"/>
    <x v="10"/>
    <m/>
    <m/>
    <s v="Colbún S.A."/>
    <n v="-32.936599999999999"/>
    <n v="-71.323099999999997"/>
    <s v="exact"/>
    <s v="Quillota"/>
    <m/>
    <m/>
    <s v="Valparaíso"/>
    <x v="1"/>
    <s v="Latin America and the Caribbean"/>
    <m/>
    <m/>
    <m/>
    <m/>
    <m/>
    <m/>
    <s v="1012964"/>
    <n v="1171938"/>
    <s v="L406557"/>
    <s v="G406724"/>
  </r>
  <r>
    <s v="https://gem.wiki/Nueva_Renca_power_station"/>
    <x v="42"/>
    <s v="Nueva Renca power station"/>
    <s v="Central Termoeléctrica Nueva Renca"/>
    <s v="1"/>
    <s v="NG/D"/>
    <n v="379"/>
    <x v="0"/>
    <x v="0"/>
    <s v="not found"/>
    <s v="not found"/>
    <s v="not found"/>
    <s v="N"/>
    <x v="44"/>
    <m/>
    <m/>
    <s v="Generadora Metropolitana"/>
    <n v="-33.418399999999998"/>
    <n v="-70.686999999999998"/>
    <s v="exact"/>
    <s v="Renca"/>
    <m/>
    <m/>
    <s v="Metropolitana de Santiago"/>
    <x v="1"/>
    <s v="Latin America and the Caribbean"/>
    <m/>
    <m/>
    <m/>
    <m/>
    <m/>
    <m/>
    <s v="1029166"/>
    <s v="1136815, 1136816"/>
    <s v="L406561"/>
    <s v="G406723"/>
  </r>
  <r>
    <s v="https://www.gem.wiki/Olivos_power_station"/>
    <x v="42"/>
    <s v="Olivos power station"/>
    <s v="Central Termoeléctrica Olivos"/>
    <s v="1"/>
    <s v="D"/>
    <n v="115.2"/>
    <x v="0"/>
    <x v="4"/>
    <s v="not found"/>
    <s v="not found"/>
    <s v="not found"/>
    <s v="N"/>
    <x v="47"/>
    <m/>
    <m/>
    <s v="Potencia Chile S.A."/>
    <n v="-31.941689"/>
    <n v="-71.477466000000007"/>
    <s v="exact"/>
    <s v="Los Vilos"/>
    <m/>
    <m/>
    <s v="Coquimbo"/>
    <x v="1"/>
    <s v="Latin America and the Caribbean"/>
    <m/>
    <m/>
    <m/>
    <m/>
    <m/>
    <m/>
    <s v="1091291"/>
    <n v="1242359"/>
    <s v="L408574"/>
    <s v="G412131"/>
  </r>
  <r>
    <s v="https://www.gem.wiki/Pajonales_power_station"/>
    <x v="42"/>
    <s v="Pajonales power station"/>
    <s v="Termoeléctrica Pajonales"/>
    <s v="1"/>
    <s v="D"/>
    <n v="100.8"/>
    <x v="0"/>
    <x v="4"/>
    <s v="not found"/>
    <s v="not found"/>
    <s v="not found"/>
    <s v="N"/>
    <x v="30"/>
    <m/>
    <m/>
    <s v="Prime Energía"/>
    <n v="-29.113887999999999"/>
    <n v="-70.914304000000001"/>
    <s v="exact"/>
    <s v="Pajonales"/>
    <m/>
    <m/>
    <s v="Atacama"/>
    <x v="1"/>
    <s v="Latin America and the Caribbean"/>
    <m/>
    <m/>
    <m/>
    <m/>
    <m/>
    <m/>
    <s v="1124675"/>
    <n v="1293538"/>
    <s v="L408573"/>
    <s v="G412130"/>
  </r>
  <r>
    <s v="https://gem.wiki/Quintero_power_station"/>
    <x v="42"/>
    <s v="Quintero power station"/>
    <s v="Termoeléctrica Quintero"/>
    <s v="1"/>
    <s v="NG/D"/>
    <n v="128"/>
    <x v="0"/>
    <x v="1"/>
    <s v="not found"/>
    <s v="not found"/>
    <s v="not found"/>
    <s v="N"/>
    <x v="9"/>
    <m/>
    <m/>
    <s v="Enel Generación Chile S.A."/>
    <n v="-32.787500000000001"/>
    <n v="-71.485799999999998"/>
    <s v="exact"/>
    <s v="Quintero"/>
    <m/>
    <m/>
    <s v="Valparaíso"/>
    <x v="1"/>
    <s v="Latin America and the Caribbean"/>
    <m/>
    <m/>
    <m/>
    <m/>
    <m/>
    <m/>
    <s v="1069998"/>
    <n v="1204397"/>
    <s v="L406560"/>
    <s v="G406722"/>
  </r>
  <r>
    <s v="https://gem.wiki/Quintero_power_station"/>
    <x v="42"/>
    <s v="Quintero power station"/>
    <s v="Termoeléctrica Quintero"/>
    <s v="2"/>
    <s v="NG/D"/>
    <n v="127"/>
    <x v="0"/>
    <x v="1"/>
    <s v="not found"/>
    <s v="not found"/>
    <s v="not found"/>
    <s v="N"/>
    <x v="9"/>
    <m/>
    <m/>
    <s v="Enel Generación Chile S.A."/>
    <n v="-32.787500000000001"/>
    <n v="-71.485799999999998"/>
    <s v="exact"/>
    <s v="Quintero"/>
    <m/>
    <m/>
    <s v="Valparaíso"/>
    <x v="1"/>
    <s v="Latin America and the Caribbean"/>
    <m/>
    <m/>
    <m/>
    <m/>
    <m/>
    <m/>
    <s v="1069998"/>
    <n v="1207617"/>
    <s v="L406560"/>
    <s v="G406721"/>
  </r>
  <r>
    <s v="https://www.gem.wiki/Renca_power_station"/>
    <x v="42"/>
    <s v="Renca power station"/>
    <s v="Termoeléctrica Renca"/>
    <s v="1"/>
    <s v="D"/>
    <n v="50"/>
    <x v="0"/>
    <x v="3"/>
    <s v="not found"/>
    <s v="not found"/>
    <s v="not found"/>
    <s v="N"/>
    <x v="72"/>
    <m/>
    <m/>
    <s v="Generadora Metropolitana"/>
    <n v="-33.417935"/>
    <n v="-70.687640000000002"/>
    <s v="exact"/>
    <s v="Renca"/>
    <m/>
    <m/>
    <s v="Metropolitana de Santiago"/>
    <x v="1"/>
    <s v="Latin America and the Caribbean"/>
    <m/>
    <m/>
    <m/>
    <m/>
    <m/>
    <m/>
    <s v="not found"/>
    <s v="not found"/>
    <s v="L408572"/>
    <s v="G412129"/>
  </r>
  <r>
    <s v="https://www.gem.wiki/Renca_power_station"/>
    <x v="42"/>
    <s v="Renca power station"/>
    <s v="Termoeléctrica Renca"/>
    <s v="2"/>
    <s v="D"/>
    <n v="50"/>
    <x v="0"/>
    <x v="3"/>
    <s v="not found"/>
    <s v="not found"/>
    <s v="not found"/>
    <s v="N"/>
    <x v="72"/>
    <m/>
    <m/>
    <s v="Generadora Metropolitana"/>
    <n v="-33.417935"/>
    <n v="-70.687640000000002"/>
    <s v="exact"/>
    <s v="Renca"/>
    <m/>
    <m/>
    <s v="Metropolitana de Santiago"/>
    <x v="1"/>
    <s v="Latin America and the Caribbean"/>
    <m/>
    <m/>
    <m/>
    <m/>
    <m/>
    <m/>
    <s v="not found"/>
    <s v="not found"/>
    <s v="L408572"/>
    <s v="G412128"/>
  </r>
  <r>
    <s v="https://gem.wiki/San_Isidro_power_station_(Chile)"/>
    <x v="42"/>
    <s v="San Isidro power station (Chile)"/>
    <s v="Planta Eléctrica San Isidro"/>
    <s v="I"/>
    <s v="NG/D"/>
    <n v="372"/>
    <x v="0"/>
    <x v="0"/>
    <s v="not found"/>
    <s v="not found"/>
    <s v="not found"/>
    <s v="N"/>
    <x v="23"/>
    <m/>
    <m/>
    <s v="Enel Generación Chile S.A."/>
    <n v="-32.936"/>
    <n v="-71.314999999999998"/>
    <s v="exact"/>
    <s v="Quillota"/>
    <m/>
    <m/>
    <s v="Valparaíso"/>
    <x v="1"/>
    <s v="Latin America and the Caribbean"/>
    <s v="WRI: CHL0000132"/>
    <m/>
    <m/>
    <m/>
    <m/>
    <m/>
    <s v="1015752"/>
    <s v="1145401, 1145402"/>
    <s v="L406562"/>
    <s v="G406719"/>
  </r>
  <r>
    <s v="https://gem.wiki/San_Isidro_power_station_(Chile)"/>
    <x v="42"/>
    <s v="San Isidro power station (Chile)"/>
    <s v="Planta Eléctrica San Isidro"/>
    <s v="II"/>
    <s v="NG/D"/>
    <n v="380"/>
    <x v="0"/>
    <x v="0"/>
    <s v="not found"/>
    <s v="not found"/>
    <s v="not found"/>
    <s v="N"/>
    <x v="47"/>
    <m/>
    <m/>
    <s v="Enel Generación Chile S.A."/>
    <n v="-32.936"/>
    <n v="-71.314999999999998"/>
    <s v="exact"/>
    <s v="Quillota"/>
    <m/>
    <m/>
    <s v="Valparaíso"/>
    <x v="1"/>
    <s v="Latin America and the Caribbean"/>
    <s v="WRI: CHL0000122"/>
    <m/>
    <m/>
    <m/>
    <m/>
    <m/>
    <s v="1015752"/>
    <s v="1194157, 1187230"/>
    <s v="L406562"/>
    <s v="G406720"/>
  </r>
  <r>
    <s v="https://www.gem.wiki/San_Javier_power_station"/>
    <x v="42"/>
    <s v="San Javier power station"/>
    <s v="Central Termoeléctrica San Javier"/>
    <s v="1"/>
    <s v="D"/>
    <n v="50.96"/>
    <x v="0"/>
    <x v="4"/>
    <s v="not found"/>
    <s v="not found"/>
    <s v="not found"/>
    <s v="N"/>
    <x v="43"/>
    <m/>
    <m/>
    <s v="Prime Energía"/>
    <n v="-35.389612999999997"/>
    <n v="-72.376838000000006"/>
    <s v="approximate"/>
    <s v="Constitución"/>
    <m/>
    <m/>
    <s v="Maule"/>
    <x v="1"/>
    <s v="Latin America and the Caribbean"/>
    <m/>
    <m/>
    <m/>
    <m/>
    <m/>
    <m/>
    <s v="1124676"/>
    <n v="1293539"/>
    <s v="L408580"/>
    <s v="G412127"/>
  </r>
  <r>
    <s v="https://www.gem.wiki/Santa_Lidia_power_station"/>
    <x v="42"/>
    <s v="Santa Lidia power station"/>
    <s v="Termoeléctrica Santa Lidia"/>
    <s v="1"/>
    <s v="D"/>
    <n v="139"/>
    <x v="0"/>
    <x v="1"/>
    <s v="not found"/>
    <s v="not found"/>
    <s v="not found"/>
    <s v="N"/>
    <x v="9"/>
    <m/>
    <m/>
    <s v="Generadora Metropolitana"/>
    <n v="-37.092489999999998"/>
    <n v="-72.316231000000002"/>
    <s v="exact"/>
    <s v="Cabrero"/>
    <m/>
    <m/>
    <s v="Biobío"/>
    <x v="1"/>
    <s v="Latin America and the Caribbean"/>
    <m/>
    <m/>
    <m/>
    <m/>
    <m/>
    <m/>
    <s v="1070245"/>
    <n v="1204817"/>
    <s v="L408579"/>
    <s v="G412126"/>
  </r>
  <r>
    <s v="https://gem.wiki/Taltal_power_station"/>
    <x v="42"/>
    <s v="Taltal power station"/>
    <s v="Termoeléctrica Taltal"/>
    <s v="1"/>
    <s v="NG/D"/>
    <n v="120"/>
    <x v="0"/>
    <x v="1"/>
    <s v="not found"/>
    <s v="not found"/>
    <s v="not found"/>
    <s v="N"/>
    <x v="15"/>
    <m/>
    <m/>
    <s v="Enel Generación Chile S.A."/>
    <n v="-24.988800000000001"/>
    <n v="-70.466000000000008"/>
    <s v="exact"/>
    <s v="Taltal"/>
    <m/>
    <m/>
    <s v="Antofagasta"/>
    <x v="1"/>
    <s v="Latin America and the Caribbean"/>
    <s v="WRI: CHL0000042"/>
    <m/>
    <m/>
    <m/>
    <m/>
    <m/>
    <s v="1037070"/>
    <n v="1159549"/>
    <s v="L406563"/>
    <s v="G406718"/>
  </r>
  <r>
    <s v="https://gem.wiki/Taltal_power_station"/>
    <x v="42"/>
    <s v="Taltal power station"/>
    <s v="Termoeléctrica Taltal"/>
    <s v="2"/>
    <s v="NG/D"/>
    <n v="120"/>
    <x v="0"/>
    <x v="1"/>
    <s v="not found"/>
    <s v="not found"/>
    <s v="not found"/>
    <s v="N"/>
    <x v="15"/>
    <m/>
    <m/>
    <s v="Enel Generación Chile S.A."/>
    <n v="-24.988800000000001"/>
    <n v="-70.466000000000008"/>
    <s v="exact"/>
    <s v="Taltal"/>
    <m/>
    <m/>
    <s v="Antofagasta"/>
    <x v="1"/>
    <s v="Latin America and the Caribbean"/>
    <m/>
    <m/>
    <m/>
    <m/>
    <m/>
    <m/>
    <s v="1037070"/>
    <n v="1160276"/>
    <s v="L406563"/>
    <s v="G406717"/>
  </r>
  <r>
    <s v="https://gem.wiki/Taltal_power_station"/>
    <x v="42"/>
    <s v="Taltal power station"/>
    <s v="Termoeléctrica Taltal"/>
    <s v="ST"/>
    <s v="WSTH-NG"/>
    <n v="130"/>
    <x v="5"/>
    <x v="3"/>
    <s v="not found"/>
    <s v="not found"/>
    <s v="not found"/>
    <s v="N"/>
    <x v="45"/>
    <m/>
    <m/>
    <s v="Enel Generación Chile S.A."/>
    <n v="-24.988800000000001"/>
    <n v="-70.466000000000008"/>
    <s v="exact"/>
    <s v="Taltal"/>
    <m/>
    <m/>
    <s v="Antofagasta"/>
    <x v="1"/>
    <s v="Latin America and the Caribbean"/>
    <m/>
    <m/>
    <m/>
    <m/>
    <m/>
    <m/>
    <s v="1037070"/>
    <n v="1282481"/>
    <s v="L406563"/>
    <s v="G410172"/>
  </r>
  <r>
    <s v="https://www.gem.wiki/Teno_power_station"/>
    <x v="42"/>
    <s v="Teno power station"/>
    <s v="Central Térmica Teno"/>
    <s v="1"/>
    <s v="D"/>
    <n v="59.04"/>
    <x v="0"/>
    <x v="4"/>
    <s v="not found"/>
    <s v="not found"/>
    <s v="not found"/>
    <s v="N"/>
    <x v="9"/>
    <m/>
    <m/>
    <s v="Enlasa Generación Chile S.A."/>
    <n v="-34.868544999999997"/>
    <n v="-71.142284000000004"/>
    <s v="approximate"/>
    <s v="Teno"/>
    <m/>
    <m/>
    <s v="Maule"/>
    <x v="1"/>
    <s v="Latin America and the Caribbean"/>
    <m/>
    <m/>
    <m/>
    <m/>
    <m/>
    <m/>
    <s v="1091270"/>
    <n v="1242327"/>
    <s v="L408578"/>
    <s v="G412125"/>
  </r>
  <r>
    <s v="https://www.gem.wiki/Termopacífico_power_station"/>
    <x v="42"/>
    <s v="Termopacífico power station"/>
    <s v="Central Termoeléctrica Termopacífico"/>
    <s v="1"/>
    <s v="D"/>
    <n v="24"/>
    <x v="0"/>
    <x v="4"/>
    <s v="not found"/>
    <s v="not found"/>
    <s v="not found"/>
    <s v="N"/>
    <x v="43"/>
    <m/>
    <m/>
    <s v="Prime Energía"/>
    <n v="-27.492509999999999"/>
    <n v="-70.382345999999998"/>
    <s v="exact"/>
    <s v="Copiapó"/>
    <m/>
    <m/>
    <s v="Atacama"/>
    <x v="1"/>
    <s v="Latin America and the Caribbean"/>
    <m/>
    <m/>
    <m/>
    <m/>
    <m/>
    <m/>
    <s v="1091275"/>
    <n v="1242331"/>
    <s v="L408577"/>
    <s v="G412124"/>
  </r>
  <r>
    <s v="https://www.gem.wiki/Termopacífico_power_station"/>
    <x v="42"/>
    <s v="Termopacífico power station"/>
    <s v="Central Termoeléctrica Termopacífico"/>
    <s v="2"/>
    <s v="D"/>
    <n v="24"/>
    <x v="0"/>
    <x v="4"/>
    <s v="not found"/>
    <s v="not found"/>
    <s v="not found"/>
    <s v="N"/>
    <x v="43"/>
    <m/>
    <m/>
    <s v="Prime Energía"/>
    <n v="-27.492509999999999"/>
    <n v="-70.382345999999998"/>
    <s v="exact"/>
    <s v="Copiapó"/>
    <m/>
    <m/>
    <s v="Atacama"/>
    <x v="1"/>
    <s v="Latin America and the Caribbean"/>
    <m/>
    <m/>
    <m/>
    <m/>
    <m/>
    <m/>
    <s v="1091275"/>
    <n v="1310929"/>
    <s v="L408577"/>
    <s v="G412123"/>
  </r>
  <r>
    <s v="https://www.gem.wiki/Termopacífico_power_station"/>
    <x v="42"/>
    <s v="Termopacífico power station"/>
    <s v="Central Termoeléctrica Termopacífico"/>
    <s v="3"/>
    <s v="D"/>
    <n v="24"/>
    <x v="0"/>
    <x v="4"/>
    <s v="not found"/>
    <s v="not found"/>
    <s v="not found"/>
    <s v="N"/>
    <x v="43"/>
    <m/>
    <m/>
    <s v="Prime Energía"/>
    <n v="-27.492509999999999"/>
    <n v="-70.382345999999998"/>
    <s v="exact"/>
    <s v="Copiapó"/>
    <m/>
    <m/>
    <s v="Atacama"/>
    <x v="1"/>
    <s v="Latin America and the Caribbean"/>
    <m/>
    <m/>
    <m/>
    <m/>
    <m/>
    <m/>
    <s v="1091275"/>
    <n v="1310930"/>
    <s v="L408577"/>
    <s v="G412122"/>
  </r>
  <r>
    <s v="https://www.gem.wiki/Termopacífico_power_station"/>
    <x v="42"/>
    <s v="Termopacífico power station"/>
    <s v="Central Termoeléctrica Termopacífico"/>
    <s v="4"/>
    <s v="D"/>
    <n v="24"/>
    <x v="0"/>
    <x v="4"/>
    <s v="not found"/>
    <s v="not found"/>
    <s v="not found"/>
    <s v="N"/>
    <x v="43"/>
    <m/>
    <m/>
    <s v="Prime Energía"/>
    <n v="-27.492509999999999"/>
    <n v="-70.382345999999998"/>
    <s v="exact"/>
    <s v="Copiapó"/>
    <m/>
    <m/>
    <s v="Atacama"/>
    <x v="1"/>
    <s v="Latin America and the Caribbean"/>
    <m/>
    <m/>
    <m/>
    <m/>
    <m/>
    <m/>
    <s v="1091275"/>
    <n v="1310931"/>
    <s v="L408577"/>
    <s v="G412121"/>
  </r>
  <r>
    <s v="https://gem.wiki/Tierra_Noble_power_station"/>
    <x v="42"/>
    <s v="Tierra Noble power station"/>
    <s v="Termoeléctrica Tierra Noble"/>
    <s v="1"/>
    <s v="NG"/>
    <n v="600"/>
    <x v="5"/>
    <x v="0"/>
    <s v="not found"/>
    <s v="not found"/>
    <s v="not found"/>
    <s v="N"/>
    <x v="45"/>
    <m/>
    <m/>
    <s v="Naturgy Energy Group SA"/>
    <n v="-37.043118"/>
    <n v="-72.405662000000007"/>
    <s v="approximate"/>
    <s v="Cabrero"/>
    <m/>
    <m/>
    <s v="Biobío"/>
    <x v="1"/>
    <s v="Latin America and the Caribbean"/>
    <m/>
    <m/>
    <m/>
    <m/>
    <m/>
    <m/>
    <s v="1114559"/>
    <n v="1279211"/>
    <s v="L406569"/>
    <s v="G406716"/>
  </r>
  <r>
    <s v="https://gem.wiki/Tocopilla_power_station"/>
    <x v="42"/>
    <s v="Tocopilla power station"/>
    <s v="Termoeléctrica Tocopilla"/>
    <s v="16"/>
    <s v="NG"/>
    <n v="394"/>
    <x v="0"/>
    <x v="0"/>
    <s v="not found"/>
    <s v="not found"/>
    <s v="not found"/>
    <s v="N"/>
    <x v="11"/>
    <m/>
    <m/>
    <s v="Engie SA"/>
    <n v="-22.101099999999999"/>
    <n v="-70.214500000000001"/>
    <s v="exact"/>
    <s v="Tocopilla"/>
    <m/>
    <m/>
    <s v="Antofagasta"/>
    <x v="1"/>
    <s v="Latin America and the Caribbean"/>
    <m/>
    <m/>
    <m/>
    <m/>
    <m/>
    <m/>
    <s v="1015364"/>
    <n v="1153025"/>
    <s v="L100186"/>
    <s v="G406715"/>
  </r>
  <r>
    <s v="https://www.gem.wiki/Trapén_power_station"/>
    <x v="42"/>
    <s v="Trapén power station"/>
    <s v="Central Térmica Trapén"/>
    <s v="1"/>
    <s v="D"/>
    <n v="81"/>
    <x v="0"/>
    <x v="4"/>
    <s v="not found"/>
    <s v="not found"/>
    <s v="not found"/>
    <s v="N"/>
    <x v="9"/>
    <m/>
    <m/>
    <s v="Enlasa Generación Chile S.A."/>
    <n v="-41.517859000000001"/>
    <n v="-73.077449999999999"/>
    <s v="exact"/>
    <s v="Puerto Montt"/>
    <m/>
    <m/>
    <s v="Los Lagos"/>
    <x v="1"/>
    <s v="Latin America and the Caribbean"/>
    <m/>
    <m/>
    <m/>
    <m/>
    <m/>
    <m/>
    <s v="1091268"/>
    <n v="1242325"/>
    <s v="L408586"/>
    <s v="G412120"/>
  </r>
  <r>
    <s v="https://www.gem.wiki/Yungay_power_station_(formerly_known_as_Campanario_power_station)"/>
    <x v="42"/>
    <s v="Yungay power station (formerly known as Campanario power station)"/>
    <s v="Termoeléctrica Yungay"/>
    <s v="1"/>
    <s v="D/NG"/>
    <n v="60"/>
    <x v="0"/>
    <x v="1"/>
    <s v="not found"/>
    <s v="not found"/>
    <s v="not found"/>
    <s v="N"/>
    <x v="4"/>
    <m/>
    <m/>
    <s v="Inkia Energy"/>
    <n v="-37.106303004346699"/>
    <n v="-72.292882204682101"/>
    <s v="exact"/>
    <s v="Cabrero"/>
    <m/>
    <m/>
    <s v="Biobío"/>
    <x v="1"/>
    <s v="Latin America and the Caribbean"/>
    <m/>
    <m/>
    <m/>
    <m/>
    <m/>
    <m/>
    <s v="1065819"/>
    <n v="1263107"/>
    <s v="L408585"/>
    <s v="G412119"/>
  </r>
  <r>
    <s v="https://www.gem.wiki/Yungay_power_station_(formerly_known_as_Campanario_power_station)"/>
    <x v="42"/>
    <s v="Yungay power station (formerly known as Campanario power station)"/>
    <s v="Termoeléctrica Yungay"/>
    <s v="2"/>
    <s v="D/NG"/>
    <n v="60"/>
    <x v="0"/>
    <x v="1"/>
    <s v="not found"/>
    <s v="not found"/>
    <s v="not found"/>
    <s v="N"/>
    <x v="4"/>
    <m/>
    <m/>
    <s v="Inkia Energy"/>
    <n v="-37.106303004346699"/>
    <n v="-72.292882204682101"/>
    <s v="exact"/>
    <s v="Cabrero"/>
    <m/>
    <m/>
    <s v="Biobío"/>
    <x v="1"/>
    <s v="Latin America and the Caribbean"/>
    <m/>
    <m/>
    <m/>
    <m/>
    <m/>
    <m/>
    <s v="1065819"/>
    <n v="1202059"/>
    <s v="L408585"/>
    <s v="G412118"/>
  </r>
  <r>
    <s v="https://www.gem.wiki/Yungay_power_station_(formerly_known_as_Campanario_power_station)"/>
    <x v="42"/>
    <s v="Yungay power station (formerly known as Campanario power station)"/>
    <s v="Termoeléctrica Yungay"/>
    <s v="3"/>
    <s v="D/NG"/>
    <n v="60"/>
    <x v="0"/>
    <x v="1"/>
    <s v="not found"/>
    <s v="not found"/>
    <s v="not found"/>
    <s v="N"/>
    <x v="4"/>
    <m/>
    <m/>
    <s v="Inkia Energy"/>
    <n v="-37.106303004346699"/>
    <n v="-72.292882204682101"/>
    <s v="exact"/>
    <s v="Cabrero"/>
    <m/>
    <m/>
    <s v="Biobío"/>
    <x v="1"/>
    <s v="Latin America and the Caribbean"/>
    <m/>
    <m/>
    <m/>
    <m/>
    <m/>
    <m/>
    <s v="1065819"/>
    <n v="1197128"/>
    <s v="L408585"/>
    <s v="G412117"/>
  </r>
  <r>
    <s v="https://www.gem.wiki/Yungay_power_station_(formerly_known_as_Campanario_power_station)"/>
    <x v="42"/>
    <s v="Yungay power station (formerly known as Campanario power station)"/>
    <s v="Termoeléctrica Yungay"/>
    <s v="4"/>
    <s v="D"/>
    <n v="40"/>
    <x v="0"/>
    <x v="1"/>
    <s v="not found"/>
    <s v="not found"/>
    <s v="not found"/>
    <s v="N"/>
    <x v="4"/>
    <m/>
    <m/>
    <s v="Inkia Energy"/>
    <n v="-37.106303004346699"/>
    <n v="-72.292882204682101"/>
    <s v="exact"/>
    <s v="Cabrero"/>
    <m/>
    <m/>
    <s v="Biobío"/>
    <x v="1"/>
    <s v="Latin America and the Caribbean"/>
    <m/>
    <m/>
    <m/>
    <m/>
    <m/>
    <m/>
    <s v="1065819"/>
    <n v="1197129"/>
    <s v="L408585"/>
    <s v="G412116"/>
  </r>
  <r>
    <s v="https://gem.wiki/Andes_Energy_power_station"/>
    <x v="43"/>
    <s v="Andes Energy power station"/>
    <s v="Central Termoeléctrica Andes Energy"/>
    <s v="1"/>
    <s v="NG"/>
    <n v="270"/>
    <x v="3"/>
    <x v="1"/>
    <s v="not found"/>
    <s v="not found"/>
    <s v="not found"/>
    <s v="N"/>
    <x v="54"/>
    <m/>
    <m/>
    <s v="Andes Energy Terminal"/>
    <n v="3.9028679999999998"/>
    <n v="-77.080658999999997"/>
    <s v="approximate"/>
    <s v="Buenaventura"/>
    <m/>
    <m/>
    <s v="Valle del Cauca"/>
    <x v="1"/>
    <s v="Latin America and the Caribbean"/>
    <m/>
    <m/>
    <s v="Termoandes"/>
    <m/>
    <m/>
    <m/>
    <s v="1136976"/>
    <n v="1310739"/>
    <s v="L407566"/>
    <s v="G409854"/>
  </r>
  <r>
    <s v="https://gem.wiki/Andes_Energy_power_station"/>
    <x v="43"/>
    <s v="Andes Energy power station"/>
    <s v="Central Termoeléctrica Andes Energy"/>
    <s v="2"/>
    <s v="WSTH-NG"/>
    <n v="130"/>
    <x v="3"/>
    <x v="3"/>
    <s v="not found"/>
    <s v="not found"/>
    <s v="not found"/>
    <s v="N"/>
    <x v="43"/>
    <m/>
    <m/>
    <s v="Andes Energy Terminal"/>
    <n v="3.9028679999999998"/>
    <n v="-77.080658999999997"/>
    <s v="approximate"/>
    <s v="Buenaventura"/>
    <m/>
    <m/>
    <s v="Valle del Cauca"/>
    <x v="1"/>
    <s v="Latin America and the Caribbean"/>
    <m/>
    <m/>
    <s v="Termoandes"/>
    <m/>
    <m/>
    <m/>
    <s v="1136976"/>
    <n v="1310740"/>
    <s v="L407566"/>
    <s v="G409853"/>
  </r>
  <r>
    <s v="https://gem.wiki/Cartagena_power_station"/>
    <x v="43"/>
    <s v="Cartagena power station"/>
    <s v="Central Termoeléctrica Cartagena"/>
    <s v="1"/>
    <s v="NG/FO"/>
    <n v="66"/>
    <x v="0"/>
    <x v="3"/>
    <s v="not found"/>
    <s v="not found"/>
    <s v="not found"/>
    <s v="N"/>
    <x v="73"/>
    <m/>
    <m/>
    <s v="Enel Colombia S.A"/>
    <n v="10.355499999999999"/>
    <n v="-75.510900000000007"/>
    <s v="exact"/>
    <s v="Cartagena"/>
    <m/>
    <m/>
    <s v="Bolívar"/>
    <x v="1"/>
    <s v="Latin America and the Caribbean"/>
    <m/>
    <m/>
    <s v="Termocartagena (Tecsa)"/>
    <m/>
    <m/>
    <m/>
    <s v="1031234"/>
    <n v="1108573"/>
    <s v="L406567"/>
    <s v="G406714"/>
  </r>
  <r>
    <s v="https://gem.wiki/Cartagena_power_station"/>
    <x v="43"/>
    <s v="Cartagena power station"/>
    <s v="Central Termoeléctrica Cartagena"/>
    <s v="2"/>
    <s v="NG/FO"/>
    <n v="66"/>
    <x v="0"/>
    <x v="3"/>
    <s v="not found"/>
    <s v="not found"/>
    <s v="not found"/>
    <s v="N"/>
    <x v="50"/>
    <m/>
    <m/>
    <s v="Enel Colombia S.A"/>
    <n v="10.355499999999999"/>
    <n v="-75.510900000000007"/>
    <s v="exact"/>
    <s v="Cartagena"/>
    <m/>
    <m/>
    <s v="Bolívar"/>
    <x v="1"/>
    <s v="Latin America and the Caribbean"/>
    <m/>
    <m/>
    <s v="Termocartagena (Tecsa)"/>
    <m/>
    <m/>
    <m/>
    <s v="1031234"/>
    <n v="1108574"/>
    <s v="L406567"/>
    <s v="G410632"/>
  </r>
  <r>
    <s v="https://gem.wiki/Cartagena_power_station"/>
    <x v="43"/>
    <s v="Cartagena power station"/>
    <s v="Central Termoeléctrica Cartagena"/>
    <s v="3"/>
    <s v="NG/FO"/>
    <n v="71"/>
    <x v="0"/>
    <x v="3"/>
    <s v="not found"/>
    <s v="not found"/>
    <s v="not found"/>
    <s v="N"/>
    <x v="51"/>
    <m/>
    <m/>
    <s v="Enel Colombia S.A"/>
    <n v="10.355499999999999"/>
    <n v="-75.510900000000007"/>
    <s v="exact"/>
    <s v="Cartagena"/>
    <m/>
    <m/>
    <s v="Bolívar"/>
    <x v="1"/>
    <s v="Latin America and the Caribbean"/>
    <m/>
    <m/>
    <s v="Termocartagena (Tecsa)"/>
    <m/>
    <m/>
    <m/>
    <s v="1031234"/>
    <n v="1108575"/>
    <s v="L406567"/>
    <s v="G410633"/>
  </r>
  <r>
    <s v="https://gem.wiki/El_Tesorito_power_station"/>
    <x v="43"/>
    <s v="El Tesorito power station"/>
    <s v="Central Termotesorito"/>
    <s v="1"/>
    <s v="NG"/>
    <n v="209"/>
    <x v="0"/>
    <x v="4"/>
    <s v="not found"/>
    <s v="not found"/>
    <s v="not found"/>
    <s v="N"/>
    <x v="3"/>
    <m/>
    <m/>
    <s v="Celsia Colombia"/>
    <n v="8.9338540999999996"/>
    <n v="-75.481684700000002"/>
    <s v="approximate"/>
    <s v="Sahagún"/>
    <m/>
    <m/>
    <s v="Córdoba"/>
    <x v="1"/>
    <s v="Latin America and the Caribbean"/>
    <s v="Colombia SIEL ID: 1291"/>
    <m/>
    <s v="Central termoeléctrica El Tesorito"/>
    <m/>
    <m/>
    <m/>
    <s v="1134834"/>
    <n v="1307622"/>
    <s v="L406566"/>
    <s v="G406713"/>
  </r>
  <r>
    <s v="https://gem.wiki/Los_Llanos_power_station"/>
    <x v="43"/>
    <s v="Los Llanos power station"/>
    <s v="Termoeléctrica Los Llanos"/>
    <s v="1"/>
    <s v="NG"/>
    <n v="700"/>
    <x v="5"/>
    <x v="0"/>
    <s v="not found"/>
    <s v="not found"/>
    <s v="not found"/>
    <s v="N"/>
    <x v="45"/>
    <m/>
    <m/>
    <s v="Ecopetrol"/>
    <n v="7.2400111000000003"/>
    <n v="-75.484064700000005"/>
    <s v="approximate"/>
    <s v="Los Llanos"/>
    <m/>
    <m/>
    <s v="Antioquia"/>
    <x v="1"/>
    <s v="Latin America and the Caribbean"/>
    <m/>
    <m/>
    <m/>
    <m/>
    <m/>
    <m/>
    <s v="not found"/>
    <s v="not found"/>
    <s v="L406565"/>
    <s v="G406712"/>
  </r>
  <r>
    <s v="https://gem.wiki/Mamonal_power_station"/>
    <x v="43"/>
    <s v="Mamonal power station"/>
    <s v="Termoeléctrica Mamonal"/>
    <s v="Ia"/>
    <s v="NG"/>
    <n v="50"/>
    <x v="0"/>
    <x v="1"/>
    <s v="not found"/>
    <s v="not found"/>
    <s v="not found"/>
    <s v="N"/>
    <x v="19"/>
    <m/>
    <m/>
    <s v="Proeléctrica &amp; CIA S.C.A. E.S.P."/>
    <n v="10.350740999999999"/>
    <n v="-75.493065000000001"/>
    <s v="exact"/>
    <s v="Cartagena"/>
    <m/>
    <m/>
    <s v="Bolívar"/>
    <x v="1"/>
    <s v="Latin America and the Caribbean"/>
    <m/>
    <m/>
    <m/>
    <m/>
    <m/>
    <m/>
    <s v="1020975"/>
    <n v="1131044"/>
    <s v="L406564"/>
    <s v="G406711"/>
  </r>
  <r>
    <s v="https://gem.wiki/Mamonal_power_station"/>
    <x v="43"/>
    <s v="Mamonal power station"/>
    <s v="Termoeléctrica Mamonal"/>
    <s v="Ib"/>
    <s v="NG"/>
    <n v="50"/>
    <x v="0"/>
    <x v="1"/>
    <s v="not found"/>
    <s v="not found"/>
    <s v="not found"/>
    <s v="N"/>
    <x v="19"/>
    <m/>
    <m/>
    <s v="Proeléctrica &amp; CIA S.C.A. E.S.P."/>
    <n v="10.350740999999999"/>
    <n v="-75.493065000000001"/>
    <s v="exact"/>
    <s v="Cartagena"/>
    <m/>
    <m/>
    <s v="Bolívar"/>
    <x v="1"/>
    <s v="Latin America and the Caribbean"/>
    <m/>
    <m/>
    <m/>
    <m/>
    <m/>
    <m/>
    <s v="1020975"/>
    <n v="1131045"/>
    <s v="L406564"/>
    <s v="G406710"/>
  </r>
  <r>
    <s v="https://gem.wiki/Merilectrica_power_station"/>
    <x v="43"/>
    <s v="Merilectrica power station"/>
    <s v="Central Meriléctrica"/>
    <s v="1"/>
    <s v="NG"/>
    <n v="167"/>
    <x v="0"/>
    <x v="1"/>
    <s v="not found"/>
    <s v="not found"/>
    <s v="not found"/>
    <s v="N"/>
    <x v="23"/>
    <m/>
    <m/>
    <s v="Celsia Colombia"/>
    <n v="7.0542999999999996"/>
    <n v="-73.819999999999993"/>
    <s v="exact"/>
    <s v="Barrancabermeja"/>
    <m/>
    <m/>
    <s v="Santander"/>
    <x v="1"/>
    <s v="Latin America and the Caribbean"/>
    <m/>
    <m/>
    <s v="Planta Meriléctrica"/>
    <m/>
    <m/>
    <m/>
    <s v="1022515"/>
    <n v="1104526"/>
    <s v="L406571"/>
    <s v="G406709"/>
  </r>
  <r>
    <s v="https://gem.wiki/Nencol_5_power_station"/>
    <x v="43"/>
    <s v="Nencol 5 power station"/>
    <s v="Central Nencol 5"/>
    <s v="1"/>
    <s v="NG/D"/>
    <n v="747"/>
    <x v="3"/>
    <x v="1"/>
    <s v="not found"/>
    <s v="not found"/>
    <s v="not found"/>
    <s v="N"/>
    <x v="40"/>
    <m/>
    <m/>
    <s v="Nodo Energético Del Norte SA ESP"/>
    <n v="11.264542"/>
    <n v="-74.096968000000004"/>
    <s v="approximate"/>
    <s v="Santa Marta"/>
    <m/>
    <m/>
    <s v="Magdalena"/>
    <x v="1"/>
    <s v="Latin America and the Caribbean"/>
    <m/>
    <m/>
    <m/>
    <m/>
    <m/>
    <m/>
    <s v="not found"/>
    <s v="not found"/>
    <s v="L407565"/>
    <s v="G409852"/>
  </r>
  <r>
    <s v="https://gem.wiki/Nencol_5_power_station"/>
    <x v="43"/>
    <s v="Nencol 5 power station"/>
    <s v="Central Nencol 5"/>
    <s v="2"/>
    <s v="NG/D"/>
    <n v="747"/>
    <x v="3"/>
    <x v="1"/>
    <s v="not found"/>
    <s v="not found"/>
    <s v="not found"/>
    <s v="N"/>
    <x v="40"/>
    <m/>
    <m/>
    <s v="Nodo Energético Del Norte SA ESP"/>
    <n v="11.264542"/>
    <n v="-74.096968000000004"/>
    <s v="approximate"/>
    <s v="Santa Marta"/>
    <m/>
    <m/>
    <s v="Magdalena"/>
    <x v="1"/>
    <s v="Latin America and the Caribbean"/>
    <m/>
    <m/>
    <m/>
    <m/>
    <m/>
    <m/>
    <s v="not found"/>
    <s v="not found"/>
    <s v="L407565"/>
    <s v="G412115"/>
  </r>
  <r>
    <s v="https://gem.wiki/Nencol_5_power_station"/>
    <x v="43"/>
    <s v="Nencol 5 power station"/>
    <s v="Central Nencol 5"/>
    <s v="3"/>
    <s v="NG/D"/>
    <n v="747"/>
    <x v="3"/>
    <x v="1"/>
    <s v="not found"/>
    <s v="not found"/>
    <s v="not found"/>
    <s v="N"/>
    <x v="40"/>
    <m/>
    <m/>
    <s v="Nodo Energético Del Norte SA ESP"/>
    <n v="11.264542"/>
    <n v="-74.096968000000004"/>
    <s v="approximate"/>
    <s v="Santa Marta"/>
    <m/>
    <m/>
    <s v="Magdalena"/>
    <x v="1"/>
    <s v="Latin America and the Caribbean"/>
    <m/>
    <m/>
    <m/>
    <m/>
    <m/>
    <m/>
    <s v="not found"/>
    <s v="not found"/>
    <s v="L407565"/>
    <s v="G412114"/>
  </r>
  <r>
    <s v="https://gem.wiki/Refinería_Sebastopol_power_station"/>
    <x v="43"/>
    <s v="Refinería Sebastopol power station"/>
    <s v="Central Termoeléctrica Refinería Sebastopol"/>
    <s v="1"/>
    <s v="NG"/>
    <n v="135"/>
    <x v="3"/>
    <x v="0"/>
    <s v="not found"/>
    <s v="not found"/>
    <s v="not found"/>
    <s v="N"/>
    <x v="54"/>
    <m/>
    <m/>
    <s v="Refinería Colombiana Sebastopol S.A.S."/>
    <n v="5.6705657408235099"/>
    <n v="-74.670331904214194"/>
    <s v="approximate"/>
    <s v="Puerto Berrío"/>
    <m/>
    <m/>
    <s v="Antioquia"/>
    <x v="1"/>
    <s v="Latin America and the Caribbean"/>
    <m/>
    <m/>
    <m/>
    <m/>
    <m/>
    <m/>
    <s v="1128961"/>
    <n v="1299643"/>
    <s v="L406692"/>
    <s v="G406956"/>
  </r>
  <r>
    <s v="https://gem.wiki/Termo_Flores_power_station"/>
    <x v="43"/>
    <s v="Termo Flores power station"/>
    <s v="Central Termo Flores"/>
    <s v="I"/>
    <s v="NG/D"/>
    <n v="160"/>
    <x v="0"/>
    <x v="0"/>
    <s v="not found"/>
    <s v="not found"/>
    <s v="not found"/>
    <s v="N"/>
    <x v="19"/>
    <m/>
    <m/>
    <s v="Prime Termoflores S.A. E.S.P"/>
    <n v="11.026"/>
    <n v="-74.8125"/>
    <s v="exact"/>
    <s v="Barranquilla"/>
    <m/>
    <m/>
    <s v="Atlántico"/>
    <x v="1"/>
    <s v="Latin America and the Caribbean"/>
    <m/>
    <m/>
    <m/>
    <m/>
    <m/>
    <m/>
    <s v="1013260"/>
    <s v="1152271, 1215923"/>
    <s v="L406570"/>
    <s v="G406708"/>
  </r>
  <r>
    <s v="https://gem.wiki/Termo_Flores_power_station"/>
    <x v="43"/>
    <s v="Termo Flores power station"/>
    <s v="Central Termo Flores"/>
    <s v="IV"/>
    <s v="NG/D"/>
    <n v="450"/>
    <x v="0"/>
    <x v="0"/>
    <s v="not found"/>
    <s v="not found"/>
    <s v="not found"/>
    <s v="N"/>
    <x v="17"/>
    <m/>
    <m/>
    <s v="Prime Termoflores S.A. E.S.P"/>
    <n v="11.026"/>
    <n v="-74.8125"/>
    <s v="exact"/>
    <s v="Barranquilla"/>
    <m/>
    <m/>
    <s v="Atlántico"/>
    <x v="1"/>
    <s v="Latin America and the Caribbean"/>
    <s v="Colombia SIEL ID: 7"/>
    <m/>
    <m/>
    <m/>
    <m/>
    <m/>
    <s v="1013260"/>
    <s v="1152272, 1152273, 1215922"/>
    <s v="L406570"/>
    <s v="G406707"/>
  </r>
  <r>
    <s v="https://gem.wiki/Termo_Flores_power_station"/>
    <x v="43"/>
    <s v="Termo Flores power station"/>
    <s v="Central Termo Flores"/>
    <s v="V"/>
    <s v="NG"/>
    <n v="50"/>
    <x v="3"/>
    <x v="1"/>
    <s v="not found"/>
    <s v="not found"/>
    <s v="not found"/>
    <s v="N"/>
    <x v="40"/>
    <m/>
    <m/>
    <s v="Prime Termoflores S.A. E.S.P"/>
    <n v="11.026"/>
    <n v="-74.8125"/>
    <s v="exact"/>
    <s v="Barranquilla"/>
    <m/>
    <m/>
    <s v="Atlántico"/>
    <x v="1"/>
    <s v="Latin America and the Caribbean"/>
    <m/>
    <m/>
    <m/>
    <m/>
    <m/>
    <m/>
    <s v="1013260"/>
    <s v="not found"/>
    <s v="L406570"/>
    <s v="G412113"/>
  </r>
  <r>
    <s v="https://gem.wiki/Termo_Flores_power_station"/>
    <x v="43"/>
    <s v="Termo Flores power station"/>
    <s v="Central Termo Flores"/>
    <s v="VI"/>
    <s v="NG"/>
    <n v="50"/>
    <x v="3"/>
    <x v="1"/>
    <s v="not found"/>
    <s v="not found"/>
    <s v="not found"/>
    <s v="N"/>
    <x v="40"/>
    <m/>
    <m/>
    <s v="Prime Termoflores S.A. E.S.P"/>
    <n v="11.026"/>
    <n v="-74.8125"/>
    <s v="exact"/>
    <s v="Barranquilla"/>
    <m/>
    <m/>
    <s v="Atlántico"/>
    <x v="1"/>
    <s v="Latin America and the Caribbean"/>
    <m/>
    <m/>
    <m/>
    <m/>
    <m/>
    <m/>
    <s v="1013260"/>
    <s v="not found"/>
    <s v="L406570"/>
    <s v="G412112"/>
  </r>
  <r>
    <s v="https://gem.wiki/Termo_Flores_power_station"/>
    <x v="43"/>
    <s v="Termo Flores power station"/>
    <s v="Central Termo Flores"/>
    <s v="VII"/>
    <s v="NG"/>
    <n v="50"/>
    <x v="3"/>
    <x v="1"/>
    <s v="not found"/>
    <s v="not found"/>
    <s v="not found"/>
    <s v="N"/>
    <x v="40"/>
    <m/>
    <m/>
    <s v="Prime Termoflores S.A. E.S.P"/>
    <n v="11.026"/>
    <n v="-74.8125"/>
    <s v="exact"/>
    <s v="Barranquilla"/>
    <m/>
    <m/>
    <s v="Atlántico"/>
    <x v="1"/>
    <s v="Latin America and the Caribbean"/>
    <m/>
    <m/>
    <m/>
    <m/>
    <m/>
    <m/>
    <s v="1013260"/>
    <s v="not found"/>
    <s v="L406570"/>
    <s v="G412111"/>
  </r>
  <r>
    <s v="https://gem.wiki/Termobarranquilla_power_station"/>
    <x v="43"/>
    <s v="Termobarranquilla power station"/>
    <s v="Central Termobarranquilla"/>
    <s v="3"/>
    <s v="NG"/>
    <n v="64"/>
    <x v="0"/>
    <x v="3"/>
    <s v="not found"/>
    <s v="not found"/>
    <s v="not found"/>
    <s v="N"/>
    <x v="51"/>
    <m/>
    <m/>
    <s v="Termobarranquilla S.A. E.S.P."/>
    <n v="10.9372522"/>
    <n v="-74.764097899999996"/>
    <s v="exact"/>
    <s v="Soledad"/>
    <m/>
    <m/>
    <s v="Atlántico"/>
    <x v="1"/>
    <s v="Latin America and the Caribbean"/>
    <m/>
    <m/>
    <s v="TEBSA"/>
    <m/>
    <m/>
    <m/>
    <s v="1031129"/>
    <s v="not found"/>
    <s v="L406572"/>
    <s v="G406705"/>
  </r>
  <r>
    <s v="https://gem.wiki/Termobarranquilla_power_station"/>
    <x v="43"/>
    <s v="Termobarranquilla power station"/>
    <s v="Central Termobarranquilla"/>
    <s v="4"/>
    <s v="NG"/>
    <n v="63"/>
    <x v="0"/>
    <x v="3"/>
    <s v="not found"/>
    <s v="not found"/>
    <s v="not found"/>
    <s v="N"/>
    <x v="51"/>
    <m/>
    <m/>
    <s v="Termobarranquilla S.A. E.S.P."/>
    <n v="10.9372522"/>
    <n v="-74.764097899999996"/>
    <s v="exact"/>
    <s v="Soledad"/>
    <m/>
    <m/>
    <s v="Atlántico"/>
    <x v="1"/>
    <s v="Latin America and the Caribbean"/>
    <m/>
    <m/>
    <s v="TEBSA"/>
    <m/>
    <m/>
    <m/>
    <s v="1031129"/>
    <s v="not found"/>
    <s v="L406572"/>
    <s v="G406706"/>
  </r>
  <r>
    <s v="https://gem.wiki/Termobarranquilla_power_station"/>
    <x v="43"/>
    <s v="Termobarranquilla power station"/>
    <s v="Central Termobarranquilla"/>
    <s v="CC 1"/>
    <s v="NG"/>
    <n v="791"/>
    <x v="0"/>
    <x v="0"/>
    <s v="not found"/>
    <s v="not found"/>
    <s v="not found"/>
    <s v="N"/>
    <x v="23"/>
    <m/>
    <m/>
    <s v="Termobarranquilla S.A. E.S.P."/>
    <n v="10.9372522"/>
    <n v="-74.764097899999996"/>
    <s v="exact"/>
    <s v="Soledad"/>
    <m/>
    <m/>
    <s v="Atlántico"/>
    <x v="1"/>
    <s v="Latin America and the Caribbean"/>
    <m/>
    <m/>
    <s v="TEBSA"/>
    <m/>
    <m/>
    <m/>
    <s v="1031129"/>
    <s v="1152253, 1152254, 1152255, 1152256, 1152257, 1159635, 1159636"/>
    <s v="L406572"/>
    <s v="G406704"/>
  </r>
  <r>
    <s v="https://gem.wiki/Termobarranquilla_power_station"/>
    <x v="43"/>
    <s v="Termobarranquilla power station"/>
    <s v="Central Termobarranquilla"/>
    <s v="GT03"/>
    <s v="NG"/>
    <n v="60"/>
    <x v="3"/>
    <x v="1"/>
    <s v="not found"/>
    <s v="not found"/>
    <s v="not found"/>
    <s v="N"/>
    <x v="41"/>
    <m/>
    <m/>
    <s v="Termobarranquilla S.A. E.S.P."/>
    <n v="10.9372522"/>
    <n v="-74.764097899999996"/>
    <s v="exact"/>
    <s v="Soledad"/>
    <m/>
    <m/>
    <s v="Atlántico"/>
    <x v="1"/>
    <s v="Latin America and the Caribbean"/>
    <m/>
    <m/>
    <s v="TEBSA"/>
    <m/>
    <m/>
    <m/>
    <s v="1031129"/>
    <s v="not found"/>
    <s v="L406572"/>
    <s v="G412110"/>
  </r>
  <r>
    <s v="https://gem.wiki/Termobarranquilla_power_station"/>
    <x v="43"/>
    <s v="Termobarranquilla power station"/>
    <s v="Central Termobarranquilla"/>
    <s v="GT04"/>
    <s v="NG"/>
    <n v="60"/>
    <x v="3"/>
    <x v="1"/>
    <s v="not found"/>
    <s v="not found"/>
    <s v="not found"/>
    <s v="N"/>
    <x v="41"/>
    <m/>
    <m/>
    <s v="Termobarranquilla S.A. E.S.P."/>
    <n v="10.9372522"/>
    <n v="-74.764097899999996"/>
    <s v="exact"/>
    <s v="Soledad"/>
    <m/>
    <m/>
    <s v="Atlántico"/>
    <x v="1"/>
    <s v="Latin America and the Caribbean"/>
    <m/>
    <m/>
    <s v="TEBSA"/>
    <m/>
    <m/>
    <m/>
    <s v="1031129"/>
    <s v="not found"/>
    <s v="L406572"/>
    <s v="G412109"/>
  </r>
  <r>
    <s v="https://gem.wiki/Termobarranquilla_power_station"/>
    <x v="43"/>
    <s v="Termobarranquilla power station"/>
    <s v="Central Termobarranquilla"/>
    <s v="TB05"/>
    <s v="NG"/>
    <n v="320"/>
    <x v="3"/>
    <x v="1"/>
    <s v="not found"/>
    <s v="not found"/>
    <s v="not found"/>
    <s v="N"/>
    <x v="40"/>
    <m/>
    <m/>
    <s v="Termobarranquilla S.A. E.S.P."/>
    <n v="10.9372522"/>
    <n v="-74.764097899999996"/>
    <s v="exact"/>
    <s v="Soledad"/>
    <m/>
    <m/>
    <s v="Atlántico"/>
    <x v="1"/>
    <s v="Latin America and the Caribbean"/>
    <m/>
    <m/>
    <s v="TEBSA"/>
    <m/>
    <m/>
    <m/>
    <s v="1134743"/>
    <n v="1307479"/>
    <s v="L406572"/>
    <s v="G410175"/>
  </r>
  <r>
    <s v="https://gem.wiki/Termoberrío_power_station"/>
    <x v="43"/>
    <s v="Termoberrío power station"/>
    <s v="Central Termoberrío"/>
    <s v="1"/>
    <s v="NG"/>
    <n v="700"/>
    <x v="5"/>
    <x v="5"/>
    <s v="not found"/>
    <s v="not found"/>
    <s v="not found"/>
    <s v="N"/>
    <x v="45"/>
    <m/>
    <m/>
    <s v="Sociedad Minera de Santander"/>
    <n v="6.4436784999999999"/>
    <n v="-74.384075899999999"/>
    <s v="approximate"/>
    <s v="Cimitarra"/>
    <m/>
    <m/>
    <s v="Santander"/>
    <x v="1"/>
    <s v="Latin America and the Caribbean"/>
    <m/>
    <m/>
    <m/>
    <m/>
    <m/>
    <m/>
    <s v="not found"/>
    <s v="not found"/>
    <s v="L406575"/>
    <s v="G406703"/>
  </r>
  <r>
    <s v="https://gem.wiki/Termobonda_power_station"/>
    <x v="43"/>
    <s v="Termobonda power station"/>
    <s v="Central Termobonda"/>
    <s v="1"/>
    <s v="NG/D/H"/>
    <n v="99"/>
    <x v="3"/>
    <x v="1"/>
    <s v="not found"/>
    <s v="Hydrogen capable: turbine"/>
    <s v="not found"/>
    <s v="N"/>
    <x v="40"/>
    <m/>
    <m/>
    <s v="Nodo Energético Del Norte SA ESP"/>
    <n v="11.264542"/>
    <n v="-74.096968000000004"/>
    <s v="approximate"/>
    <s v="Santa Marta"/>
    <m/>
    <m/>
    <s v="Magdalena"/>
    <x v="1"/>
    <s v="Latin America and the Caribbean"/>
    <s v="Colombia SIEL ID: 153"/>
    <m/>
    <s v="Nencol 2"/>
    <m/>
    <m/>
    <m/>
    <s v="not found"/>
    <s v="not found"/>
    <s v="L406574"/>
    <s v="G406702"/>
  </r>
  <r>
    <s v="https://gem.wiki/Termocandelaria_power_station"/>
    <x v="43"/>
    <s v="Termocandelaria power station"/>
    <s v="Central Termocandelaria"/>
    <s v="1"/>
    <s v="NG/D/FO"/>
    <n v="162"/>
    <x v="0"/>
    <x v="1"/>
    <s v="not found"/>
    <s v="not found"/>
    <s v="not found"/>
    <s v="N"/>
    <x v="15"/>
    <m/>
    <m/>
    <s v="Termocandelaria S.C.A. E.S.P."/>
    <n v="10.358499999999999"/>
    <n v="-75.485600000000005"/>
    <s v="exact"/>
    <s v="Cartagena"/>
    <m/>
    <m/>
    <s v="Bolívar"/>
    <x v="1"/>
    <s v="Latin America and the Caribbean"/>
    <m/>
    <m/>
    <m/>
    <m/>
    <m/>
    <m/>
    <s v="1043469"/>
    <n v="1164190"/>
    <s v="L406573"/>
    <s v="G406701"/>
  </r>
  <r>
    <s v="https://gem.wiki/Termocandelaria_power_station"/>
    <x v="43"/>
    <s v="Termocandelaria power station"/>
    <s v="Central Termocandelaria"/>
    <s v="2"/>
    <s v="NG/D/FO"/>
    <n v="162"/>
    <x v="0"/>
    <x v="1"/>
    <s v="not found"/>
    <s v="not found"/>
    <s v="not found"/>
    <s v="N"/>
    <x v="4"/>
    <m/>
    <m/>
    <s v="Termocandelaria S.C.A. E.S.P."/>
    <n v="10.358499999999999"/>
    <n v="-75.485600000000005"/>
    <s v="exact"/>
    <s v="Cartagena"/>
    <m/>
    <m/>
    <s v="Bolívar"/>
    <x v="1"/>
    <s v="Latin America and the Caribbean"/>
    <m/>
    <m/>
    <m/>
    <m/>
    <m/>
    <m/>
    <s v="1043469"/>
    <n v="1164191"/>
    <s v="L406573"/>
    <s v="G406700"/>
  </r>
  <r>
    <s v="https://gem.wiki/Termocandelaria_power_station"/>
    <x v="43"/>
    <s v="Termocandelaria power station"/>
    <s v="Central Termocandelaria"/>
    <s v="CC"/>
    <s v="WSTH-NG"/>
    <n v="242"/>
    <x v="1"/>
    <x v="3"/>
    <s v="not found"/>
    <s v="not found"/>
    <s v="not found"/>
    <s v="N"/>
    <x v="49"/>
    <m/>
    <m/>
    <s v="Termocandelaria S.C.A. E.S.P."/>
    <n v="10.358499999999999"/>
    <n v="-75.485600000000005"/>
    <s v="exact"/>
    <s v="Cartagena"/>
    <m/>
    <m/>
    <s v="Bolívar"/>
    <x v="1"/>
    <s v="Latin America and the Caribbean"/>
    <s v="Colombia SIEL ID: 968"/>
    <m/>
    <m/>
    <m/>
    <m/>
    <m/>
    <s v="1043469"/>
    <n v="1303254"/>
    <s v="L406573"/>
    <s v="G406699"/>
  </r>
  <r>
    <s v="https://gem.wiki/Termocentro_power_station"/>
    <x v="43"/>
    <s v="Termocentro power station"/>
    <s v="Central Termocentro"/>
    <s v="1"/>
    <s v="NG"/>
    <n v="300"/>
    <x v="0"/>
    <x v="0"/>
    <s v="not found"/>
    <s v="not found"/>
    <s v="not found"/>
    <s v="N"/>
    <x v="15"/>
    <m/>
    <m/>
    <s v="Rattan Holding"/>
    <n v="6.4436837999999996"/>
    <n v="-74.384075899999999"/>
    <s v="exact"/>
    <s v="Cimitarra"/>
    <m/>
    <m/>
    <s v="Santander"/>
    <x v="1"/>
    <s v="Latin America and the Caribbean"/>
    <m/>
    <m/>
    <m/>
    <m/>
    <m/>
    <m/>
    <s v="1019708"/>
    <s v="1152260, 1152261, 1152262"/>
    <s v="L406583"/>
    <s v="G406698"/>
  </r>
  <r>
    <s v="https://gem.wiki/Termocosta_power_station"/>
    <x v="43"/>
    <s v="Termocosta power station"/>
    <s v="Central Termocosta"/>
    <s v="1"/>
    <s v="NG/D/H"/>
    <n v="94"/>
    <x v="3"/>
    <x v="1"/>
    <s v="not found"/>
    <s v="Hydrogen capable: turbine"/>
    <s v="not found"/>
    <s v="N"/>
    <x v="49"/>
    <m/>
    <m/>
    <s v="Nodo Energético Del Norte SA ESP"/>
    <n v="11.264542"/>
    <n v="-74.096968000000004"/>
    <s v="approximate"/>
    <s v="Santa Marta"/>
    <m/>
    <m/>
    <s v="Magdalena"/>
    <x v="1"/>
    <s v="Latin America and the Caribbean"/>
    <s v="Colombia SIEL ID: 135"/>
    <m/>
    <s v="Nencol 3"/>
    <m/>
    <m/>
    <m/>
    <s v="not found"/>
    <s v="not found"/>
    <s v="L406582"/>
    <s v="G406697"/>
  </r>
  <r>
    <s v="https://gem.wiki/Termodorada_power_station"/>
    <x v="43"/>
    <s v="Termodorada power station"/>
    <s v="Central Termodorada"/>
    <s v="1"/>
    <s v="NG/D"/>
    <n v="51"/>
    <x v="0"/>
    <x v="1"/>
    <s v="not found"/>
    <s v="not found"/>
    <s v="not found"/>
    <s v="N"/>
    <x v="44"/>
    <m/>
    <m/>
    <s v="Central Hidroeléctrica de Caldas S.A. E.S.P. (CHEC)"/>
    <n v="5.4452660000000002"/>
    <n v="-74.674434000000005"/>
    <s v="exact"/>
    <s v="La Dorada"/>
    <m/>
    <m/>
    <s v="Caldas"/>
    <x v="1"/>
    <s v="Latin America and the Caribbean"/>
    <m/>
    <m/>
    <m/>
    <m/>
    <m/>
    <m/>
    <s v="1011907"/>
    <n v="1152268"/>
    <s v="L406581"/>
    <s v="G406696"/>
  </r>
  <r>
    <s v="https://gem.wiki/Termoemcali_power_station"/>
    <x v="43"/>
    <s v="Termoemcali power station"/>
    <s v="Central Termoemcali"/>
    <s v="1"/>
    <s v="NG/D"/>
    <n v="240"/>
    <x v="0"/>
    <x v="0"/>
    <s v="not found"/>
    <s v="not found"/>
    <s v="not found"/>
    <s v="N"/>
    <x v="14"/>
    <m/>
    <m/>
    <s v="TermoemCali I S.A. E.S.P."/>
    <n v="3.559812"/>
    <n v="-76.468675000000005"/>
    <s v="exact"/>
    <s v="Palmira"/>
    <m/>
    <m/>
    <s v="Valle del Cauca"/>
    <x v="1"/>
    <s v="Latin America and the Caribbean"/>
    <m/>
    <m/>
    <m/>
    <m/>
    <m/>
    <m/>
    <s v="1019723"/>
    <s v="1152269, 1152270"/>
    <s v="L406580"/>
    <s v="G406695"/>
  </r>
  <r>
    <s v="https://gem.wiki/Termogaira_power_station"/>
    <x v="43"/>
    <s v="Termogaira power station"/>
    <s v="Central Termoguajira"/>
    <s v="1"/>
    <s v="NG/D/H"/>
    <n v="94"/>
    <x v="3"/>
    <x v="1"/>
    <s v="not found"/>
    <s v="Hydrogen capable: turbine"/>
    <s v="not found"/>
    <s v="N"/>
    <x v="49"/>
    <m/>
    <m/>
    <s v="Nodo Energético Del Norte SA ESP"/>
    <n v="11.264542"/>
    <n v="-74.096968000000004"/>
    <s v="approximate"/>
    <s v="Santa Marta"/>
    <m/>
    <m/>
    <s v="Magdalena"/>
    <x v="1"/>
    <s v="Latin America and the Caribbean"/>
    <s v="Colombia SIEL ID: 200"/>
    <m/>
    <s v="Nencol 4"/>
    <m/>
    <m/>
    <m/>
    <s v="not found"/>
    <s v="not found"/>
    <s v="L406579"/>
    <s v="G406694"/>
  </r>
  <r>
    <s v="https://gem.wiki/Termonorte_power_station"/>
    <x v="43"/>
    <s v="Termonorte power station"/>
    <s v="Central Termonorte"/>
    <s v="1"/>
    <s v="NG/D/HFO"/>
    <n v="93"/>
    <x v="0"/>
    <x v="4"/>
    <s v="not found"/>
    <s v="not found"/>
    <s v="not found"/>
    <s v="N"/>
    <x v="34"/>
    <m/>
    <m/>
    <s v="Termonorte Colombia S.A.S."/>
    <n v="11.259618"/>
    <n v="-74.103375999999997"/>
    <s v="exact"/>
    <s v="Santa Marta"/>
    <m/>
    <m/>
    <s v="Magdalena"/>
    <x v="1"/>
    <s v="Latin America and the Caribbean"/>
    <s v="Colombia SIEL ID: 141"/>
    <m/>
    <m/>
    <m/>
    <m/>
    <m/>
    <s v="1079745"/>
    <n v="1222341"/>
    <s v="L406578"/>
    <s v="G406693"/>
  </r>
  <r>
    <s v="https://www.gem.wiki/Termopalmero_2_power_station"/>
    <x v="43"/>
    <s v="Termopalmero 2 power station"/>
    <s v="Termopalmero 2"/>
    <s v="1"/>
    <s v="NG"/>
    <n v="270"/>
    <x v="3"/>
    <x v="1"/>
    <s v="not found"/>
    <s v="not found"/>
    <s v="not found"/>
    <s v="N"/>
    <x v="41"/>
    <m/>
    <m/>
    <s v="Termopalmero S.A.S. E.S.P."/>
    <n v="10.410579644941199"/>
    <n v="-75.397210115270894"/>
    <s v="approximate"/>
    <s v="Cartagena"/>
    <m/>
    <m/>
    <s v="Bolívar"/>
    <x v="1"/>
    <s v="Latin America and the Caribbean"/>
    <m/>
    <m/>
    <m/>
    <m/>
    <m/>
    <m/>
    <s v="not found"/>
    <s v="not found"/>
    <s v="L408581"/>
    <s v="G412108"/>
  </r>
  <r>
    <s v="https://gem.wiki/Termosierra_power_station"/>
    <x v="43"/>
    <s v="Termosierra power station"/>
    <s v="Central Termosierra"/>
    <s v="1"/>
    <s v="NG/D"/>
    <n v="460"/>
    <x v="0"/>
    <x v="0"/>
    <s v="not found"/>
    <s v="not found"/>
    <s v="not found"/>
    <s v="N"/>
    <x v="11"/>
    <m/>
    <m/>
    <s v="Empresas Publicas de Medellin - E.S.P. (EPM)"/>
    <n v="6.2360116000000003"/>
    <n v="-74.563355099999995"/>
    <s v="exact"/>
    <s v="Puerto Nare"/>
    <m/>
    <m/>
    <s v="Antioquia"/>
    <x v="1"/>
    <s v="Latin America and the Caribbean"/>
    <m/>
    <m/>
    <m/>
    <m/>
    <m/>
    <m/>
    <s v="1015821"/>
    <s v="1127607, 1127608, 1165675"/>
    <s v="L406577"/>
    <s v="G406692"/>
  </r>
  <r>
    <s v="https://gem.wiki/Termosolo_power_station"/>
    <x v="43"/>
    <s v="Termosolo power station"/>
    <s v="Central Termosolo"/>
    <s v="I"/>
    <s v="LPG/NG"/>
    <n v="148"/>
    <x v="4"/>
    <x v="0"/>
    <s v="not found"/>
    <s v="not found"/>
    <s v="not found"/>
    <s v="N"/>
    <x v="7"/>
    <m/>
    <m/>
    <s v="Puertos, Inversiones y Obras (PIO)"/>
    <n v="3.8757473999999998"/>
    <n v="-77.058221799999998"/>
    <s v="approximate"/>
    <s v="Buenaventura"/>
    <m/>
    <m/>
    <s v="Valle del Cauca"/>
    <x v="1"/>
    <s v="Latin America and the Caribbean"/>
    <s v="Colombia SIEL ID: 639"/>
    <m/>
    <m/>
    <m/>
    <m/>
    <m/>
    <s v="not found"/>
    <s v="not found"/>
    <s v="L406576"/>
    <s v="G406690"/>
  </r>
  <r>
    <s v="https://gem.wiki/Termosolo_power_station"/>
    <x v="43"/>
    <s v="Termosolo power station"/>
    <s v="Central Termosolo"/>
    <s v="II"/>
    <s v="LPG/NG"/>
    <n v="80"/>
    <x v="4"/>
    <x v="0"/>
    <s v="not found"/>
    <s v="not found"/>
    <s v="not found"/>
    <s v="N"/>
    <x v="7"/>
    <m/>
    <m/>
    <s v="Puertos, Inversiones y Obras (PIO)"/>
    <n v="3.8757473999999998"/>
    <n v="-77.058221799999998"/>
    <s v="approximate"/>
    <s v="Buenaventura"/>
    <m/>
    <m/>
    <s v="Valle del Cauca"/>
    <x v="1"/>
    <s v="Latin America and the Caribbean"/>
    <s v="Colombia SIEL ID: 1308"/>
    <m/>
    <m/>
    <m/>
    <m/>
    <m/>
    <s v="not found"/>
    <s v="not found"/>
    <s v="L406576"/>
    <s v="G406691"/>
  </r>
  <r>
    <s v="https://gem.wiki/Termovalle_power_station"/>
    <x v="43"/>
    <s v="Termovalle power station"/>
    <s v="Central Termovalle"/>
    <s v="1"/>
    <s v="NG/D"/>
    <n v="241"/>
    <x v="0"/>
    <x v="0"/>
    <s v="not found"/>
    <s v="not found"/>
    <s v="not found"/>
    <s v="N"/>
    <x v="23"/>
    <m/>
    <m/>
    <s v="Prime Termovalle S.A.S. E.S.P."/>
    <n v="3.5649812000000001"/>
    <n v="-76.455475800000002"/>
    <s v="exact"/>
    <s v="Cantarrana"/>
    <s v="Palmira"/>
    <m/>
    <s v="Valle del Cauca"/>
    <x v="1"/>
    <s v="Latin America and the Caribbean"/>
    <m/>
    <m/>
    <m/>
    <m/>
    <m/>
    <m/>
    <s v="1020974"/>
    <s v="1152278, 1152279"/>
    <s v="L406590"/>
    <s v="G406689"/>
  </r>
  <r>
    <s v="https://gem.wiki/Termoyopal_power_station"/>
    <x v="43"/>
    <s v="Termoyopal power station"/>
    <s v="Central Termoyopal"/>
    <s v="3"/>
    <s v="NG"/>
    <n v="50"/>
    <x v="0"/>
    <x v="1"/>
    <s v="not found"/>
    <s v="not found"/>
    <s v="not found"/>
    <s v="N"/>
    <x v="6"/>
    <m/>
    <m/>
    <s v="Termoyopal SA"/>
    <n v="5.4445589999999999"/>
    <n v="-72.453532999999993"/>
    <s v="exact"/>
    <s v="El Morro"/>
    <m/>
    <m/>
    <s v="Casanare"/>
    <x v="1"/>
    <s v="Latin America and the Caribbean"/>
    <m/>
    <m/>
    <m/>
    <m/>
    <m/>
    <m/>
    <s v="1011250"/>
    <n v="1300976"/>
    <s v="L406693"/>
    <s v="G406954"/>
  </r>
  <r>
    <s v="https://gem.wiki/Termoyopal_power_station"/>
    <x v="43"/>
    <s v="Termoyopal power station"/>
    <s v="Central Termoyopal"/>
    <s v="4"/>
    <s v="NG"/>
    <n v="50"/>
    <x v="0"/>
    <x v="1"/>
    <s v="not found"/>
    <s v="not found"/>
    <s v="not found"/>
    <s v="N"/>
    <x v="6"/>
    <m/>
    <m/>
    <s v="Termoyopal SA"/>
    <n v="5.4445589999999999"/>
    <n v="-72.453532999999993"/>
    <s v="exact"/>
    <s v="El Morro"/>
    <m/>
    <m/>
    <s v="Casanare"/>
    <x v="1"/>
    <s v="Latin America and the Caribbean"/>
    <m/>
    <m/>
    <m/>
    <m/>
    <m/>
    <m/>
    <s v="1011250"/>
    <n v="1300977"/>
    <s v="L406693"/>
    <s v="G406953"/>
  </r>
  <r>
    <s v="https://gem.wiki/Termoyopal_power_station"/>
    <x v="43"/>
    <s v="Termoyopal power station"/>
    <s v="Central Termoyopal"/>
    <s v="5"/>
    <s v="NG"/>
    <n v="50"/>
    <x v="0"/>
    <x v="1"/>
    <s v="not found"/>
    <s v="not found"/>
    <s v="not found"/>
    <s v="N"/>
    <x v="30"/>
    <m/>
    <m/>
    <s v="Termoyopal SA"/>
    <n v="5.4445589999999999"/>
    <n v="-72.453532999999993"/>
    <s v="exact"/>
    <s v="El Morro"/>
    <m/>
    <m/>
    <s v="Casanare"/>
    <x v="1"/>
    <s v="Latin America and the Caribbean"/>
    <m/>
    <m/>
    <m/>
    <m/>
    <m/>
    <m/>
    <s v="1011250"/>
    <n v="1300978"/>
    <s v="L406693"/>
    <s v="G406955"/>
  </r>
  <r>
    <s v="https://www.gem.wiki/Termolectrica_Garabito_power_station"/>
    <x v="44"/>
    <s v="Termolectrica Garabito power station"/>
    <m/>
    <s v="1"/>
    <s v="HFO"/>
    <n v="199.98"/>
    <x v="0"/>
    <x v="4"/>
    <s v="not found"/>
    <m/>
    <m/>
    <m/>
    <x v="17"/>
    <m/>
    <m/>
    <m/>
    <n v="10.04397000716"/>
    <n v="-84.759769695606593"/>
    <s v="exact"/>
    <s v="Cuatro Cruces"/>
    <m/>
    <m/>
    <m/>
    <x v="1"/>
    <s v="Latin America and the Caribbean"/>
    <m/>
    <m/>
    <m/>
    <m/>
    <m/>
    <m/>
    <s v="1056346"/>
    <n v="1215418"/>
    <s v="L408583"/>
    <s v="G412107"/>
  </r>
  <r>
    <s v="https://www.gem.wiki/Antonio_Guiteras_Thermoelectric_Power_Plant_(CTE)"/>
    <x v="45"/>
    <s v="Antonio Guiteras Thermoelectric Power Plant (CTE)"/>
    <s v="Central Termoeléctrica Antonio Guiteras"/>
    <s v="1"/>
    <s v="HFO"/>
    <n v="330"/>
    <x v="0"/>
    <x v="3"/>
    <s v="not found"/>
    <s v="not found"/>
    <s v="not found"/>
    <s v="N"/>
    <x v="24"/>
    <m/>
    <m/>
    <m/>
    <n v="23.1026319219058"/>
    <n v="-81.529444072510699"/>
    <s v="exact"/>
    <s v="Matanzas"/>
    <m/>
    <m/>
    <s v="Matanzas"/>
    <x v="1"/>
    <s v="Latin America and the Caribbean"/>
    <m/>
    <m/>
    <s v="Central Termoeléctrica de Matanzas"/>
    <m/>
    <m/>
    <m/>
    <s v="1032367"/>
    <n v="1102370"/>
    <s v="L408584"/>
    <s v="G412106"/>
  </r>
  <r>
    <s v="https://www.gem.wiki/Antonio_Maceo_Thermoelectric_Power_Plant"/>
    <x v="45"/>
    <s v="Antonio Maceo Thermoelectric Power Plant"/>
    <s v="Central Termoeléctrica Antonio Maceo"/>
    <s v="1"/>
    <s v="HFO"/>
    <n v="50"/>
    <x v="7"/>
    <x v="3"/>
    <s v="not found"/>
    <s v="not found"/>
    <s v="not found"/>
    <s v="N"/>
    <x v="74"/>
    <m/>
    <m/>
    <m/>
    <n v="19.9954854644206"/>
    <n v="-75.871002703732103"/>
    <s v="exact"/>
    <s v="Santiago de Cuba"/>
    <m/>
    <m/>
    <s v="Santiago de Cuba"/>
    <x v="1"/>
    <s v="Latin America and the Caribbean"/>
    <m/>
    <m/>
    <s v="Rente"/>
    <m/>
    <m/>
    <m/>
    <s v="1032368"/>
    <n v="1161625"/>
    <s v="L408582"/>
    <s v="G412105"/>
  </r>
  <r>
    <s v="https://www.gem.wiki/Antonio_Maceo_Thermoelectric_Power_Plant"/>
    <x v="45"/>
    <s v="Antonio Maceo Thermoelectric Power Plant"/>
    <s v="Central Termoeléctrica Antonio Maceo"/>
    <s v="2"/>
    <s v="HFO"/>
    <n v="50"/>
    <x v="7"/>
    <x v="3"/>
    <s v="not found"/>
    <s v="not found"/>
    <s v="not found"/>
    <s v="N"/>
    <x v="74"/>
    <m/>
    <m/>
    <m/>
    <n v="19.9954854644206"/>
    <n v="-75.871002703732103"/>
    <s v="exact"/>
    <s v="Santiago de Cuba"/>
    <m/>
    <m/>
    <s v="Santiago de Cuba"/>
    <x v="1"/>
    <s v="Latin America and the Caribbean"/>
    <m/>
    <m/>
    <s v="Rente"/>
    <m/>
    <m/>
    <m/>
    <s v="1032368"/>
    <n v="1170047"/>
    <s v="L408582"/>
    <s v="G412104"/>
  </r>
  <r>
    <s v="https://www.gem.wiki/Antonio_Maceo_Thermoelectric_Power_Plant"/>
    <x v="45"/>
    <s v="Antonio Maceo Thermoelectric Power Plant"/>
    <s v="Central Termoeléctrica Antonio Maceo"/>
    <s v="4"/>
    <s v="HFO"/>
    <n v="100"/>
    <x v="0"/>
    <x v="3"/>
    <s v="not found"/>
    <s v="not found"/>
    <s v="not found"/>
    <s v="N"/>
    <x v="27"/>
    <m/>
    <m/>
    <m/>
    <n v="19.9954854644206"/>
    <n v="-75.871002703732103"/>
    <s v="exact"/>
    <s v="Santiago de Cuba"/>
    <m/>
    <m/>
    <s v="Santiago de Cuba"/>
    <x v="1"/>
    <s v="Latin America and the Caribbean"/>
    <m/>
    <m/>
    <s v="Rente"/>
    <m/>
    <m/>
    <m/>
    <s v="1032368"/>
    <n v="1102371"/>
    <s v="L408582"/>
    <s v="G412103"/>
  </r>
  <r>
    <s v="https://www.gem.wiki/Antonio_Maceo_Thermoelectric_Power_Plant"/>
    <x v="45"/>
    <s v="Antonio Maceo Thermoelectric Power Plant"/>
    <s v="Central Termoeléctrica Antonio Maceo"/>
    <s v="5"/>
    <s v="HFO"/>
    <n v="100"/>
    <x v="0"/>
    <x v="3"/>
    <s v="not found"/>
    <s v="not found"/>
    <s v="not found"/>
    <s v="N"/>
    <x v="27"/>
    <m/>
    <m/>
    <m/>
    <n v="19.9954854644206"/>
    <n v="-75.871002703732103"/>
    <s v="exact"/>
    <s v="Santiago de Cuba"/>
    <m/>
    <m/>
    <s v="Santiago de Cuba"/>
    <x v="1"/>
    <s v="Latin America and the Caribbean"/>
    <m/>
    <m/>
    <s v="Rente"/>
    <m/>
    <m/>
    <m/>
    <s v="1032368"/>
    <n v="1170049"/>
    <s v="L408582"/>
    <s v="G412102"/>
  </r>
  <r>
    <s v="https://www.gem.wiki/Antonio_Maceo_Thermoelectric_Power_Plant"/>
    <x v="45"/>
    <s v="Antonio Maceo Thermoelectric Power Plant"/>
    <s v="Central Termoeléctrica Antonio Maceo"/>
    <s v="6"/>
    <s v="HFO"/>
    <n v="100"/>
    <x v="0"/>
    <x v="3"/>
    <s v="not found"/>
    <s v="not found"/>
    <s v="not found"/>
    <s v="N"/>
    <x v="27"/>
    <m/>
    <m/>
    <m/>
    <n v="19.9954854644206"/>
    <n v="-75.871002703732103"/>
    <s v="exact"/>
    <s v="Santiago de Cuba"/>
    <m/>
    <m/>
    <s v="Santiago de Cuba"/>
    <x v="1"/>
    <s v="Latin America and the Caribbean"/>
    <m/>
    <m/>
    <s v="Rente"/>
    <m/>
    <m/>
    <m/>
    <s v="1032368"/>
    <n v="1161624"/>
    <s v="L408582"/>
    <s v="G412101"/>
  </r>
  <r>
    <s v="https://www.gem.wiki/Antonio_Maceo_Thermoelectric_Power_Plant"/>
    <x v="45"/>
    <s v="Antonio Maceo Thermoelectric Power Plant"/>
    <s v="Central Termoeléctrica Antonio Maceo"/>
    <s v="7"/>
    <s v="HFO"/>
    <n v="100"/>
    <x v="0"/>
    <x v="3"/>
    <s v="not found"/>
    <s v="not found"/>
    <s v="not found"/>
    <s v="N"/>
    <x v="27"/>
    <m/>
    <m/>
    <m/>
    <n v="19.9954854644206"/>
    <n v="-75.871002703732103"/>
    <s v="exact"/>
    <s v="Santiago de Cuba"/>
    <m/>
    <m/>
    <s v="Santiago de Cuba"/>
    <x v="1"/>
    <s v="Latin America and the Caribbean"/>
    <m/>
    <m/>
    <s v="Rente"/>
    <m/>
    <m/>
    <m/>
    <s v="1032368"/>
    <n v="1170048"/>
    <s v="L408582"/>
    <s v="G412100"/>
  </r>
  <r>
    <s v="https://gem.wiki/Boca_de_Jaruco_power_station"/>
    <x v="45"/>
    <s v="Boca de Jaruco power station"/>
    <s v="Central Termoeléctrica Boca de Jaruco"/>
    <s v="1"/>
    <s v="NG"/>
    <n v="313"/>
    <x v="0"/>
    <x v="0"/>
    <s v="not found"/>
    <s v="not found"/>
    <s v="not found"/>
    <s v="N"/>
    <x v="13"/>
    <m/>
    <m/>
    <s v="Energas S.A."/>
    <n v="23.182200000000002"/>
    <n v="-82.017099999999999"/>
    <s v="exact"/>
    <s v="Boca de Jaruco"/>
    <s v="Santa Cruz del Norte"/>
    <m/>
    <s v="Mayabeque"/>
    <x v="1"/>
    <s v="Latin America and the Caribbean"/>
    <s v="WRI: WRI1002023"/>
    <m/>
    <s v="Boca de Jaruco Sherritt Power Plant"/>
    <s v="both"/>
    <s v="Oil &amp; Refining"/>
    <m/>
    <s v="1044246"/>
    <s v="1165386, 1192008, 1192009, 1227740, 1227741, 1203483"/>
    <s v="L406588"/>
    <s v="G406687"/>
  </r>
  <r>
    <s v="https://www.gem.wiki/CT_10_de_Octubre_power_station"/>
    <x v="45"/>
    <s v="CT 10 de Octubre power station"/>
    <s v="Central Termoeléctrica 10 de Octubre"/>
    <s v="1"/>
    <s v="HFO"/>
    <n v="64"/>
    <x v="7"/>
    <x v="3"/>
    <s v="not found"/>
    <s v="not found"/>
    <s v="not found"/>
    <s v="N"/>
    <x v="75"/>
    <m/>
    <m/>
    <m/>
    <n v="21.567037171348399"/>
    <n v="-77.2715826418723"/>
    <s v="exact"/>
    <s v="Nuevitas"/>
    <m/>
    <m/>
    <s v="Camagüey"/>
    <x v="1"/>
    <s v="Latin America and the Caribbean"/>
    <m/>
    <m/>
    <s v="Central Termoeléctrica de Nuevitas"/>
    <m/>
    <m/>
    <m/>
    <s v="1032380"/>
    <n v="1136817"/>
    <s v="L408587"/>
    <s v="G412097"/>
  </r>
  <r>
    <s v="https://www.gem.wiki/CT_10_de_Octubre_power_station"/>
    <x v="45"/>
    <s v="CT 10 de Octubre power station"/>
    <s v="Central Termoeléctrica 10 de Octubre"/>
    <s v="2"/>
    <s v="HFO"/>
    <n v="64"/>
    <x v="7"/>
    <x v="3"/>
    <s v="not found"/>
    <s v="not found"/>
    <s v="not found"/>
    <s v="N"/>
    <x v="75"/>
    <m/>
    <m/>
    <m/>
    <n v="21.567037171348399"/>
    <n v="-77.2715826418723"/>
    <s v="exact"/>
    <s v="Nuevitas"/>
    <m/>
    <m/>
    <s v="Camagüey"/>
    <x v="1"/>
    <s v="Latin America and the Caribbean"/>
    <m/>
    <m/>
    <s v="Central Termoeléctrica de Nuevitas"/>
    <m/>
    <m/>
    <m/>
    <s v="1032380"/>
    <n v="1136818"/>
    <s v="L408587"/>
    <s v="G412096"/>
  </r>
  <r>
    <s v="https://www.gem.wiki/CT_10_de_Octubre_power_station"/>
    <x v="45"/>
    <s v="CT 10 de Octubre power station"/>
    <s v="Central Termoeléctrica 10 de Octubre"/>
    <s v="3"/>
    <s v="HFO"/>
    <n v="64"/>
    <x v="7"/>
    <x v="3"/>
    <s v="not found"/>
    <s v="not found"/>
    <s v="not found"/>
    <s v="N"/>
    <x v="75"/>
    <m/>
    <m/>
    <m/>
    <n v="21.567037171348399"/>
    <n v="-77.2715826418723"/>
    <s v="exact"/>
    <s v="Nuevitas"/>
    <m/>
    <m/>
    <s v="Camagüey"/>
    <x v="1"/>
    <s v="Latin America and the Caribbean"/>
    <m/>
    <m/>
    <s v="Central Termoeléctrica de Nuevitas"/>
    <m/>
    <m/>
    <m/>
    <s v="1032380"/>
    <n v="1136819"/>
    <s v="L408587"/>
    <s v="G412095"/>
  </r>
  <r>
    <s v="https://www.gem.wiki/CT_10_de_Octubre_power_station"/>
    <x v="45"/>
    <s v="CT 10 de Octubre power station"/>
    <s v="Central Termoeléctrica 10 de Octubre"/>
    <s v="4"/>
    <s v="HFO"/>
    <n v="125"/>
    <x v="0"/>
    <x v="3"/>
    <s v="not found"/>
    <s v="not found"/>
    <s v="not found"/>
    <s v="N"/>
    <x v="75"/>
    <m/>
    <m/>
    <m/>
    <n v="21.567037171348399"/>
    <n v="-77.2715826418723"/>
    <s v="exact"/>
    <s v="Nuevitas"/>
    <m/>
    <m/>
    <s v="Camagüey"/>
    <x v="1"/>
    <s v="Latin America and the Caribbean"/>
    <m/>
    <m/>
    <s v="Central Termoeléctrica de Nuevitas"/>
    <m/>
    <m/>
    <m/>
    <s v="1032380"/>
    <n v="1136820"/>
    <s v="L408587"/>
    <s v="G412094"/>
  </r>
  <r>
    <s v="https://www.gem.wiki/CT_10_de_Octubre_power_station"/>
    <x v="45"/>
    <s v="CT 10 de Octubre power station"/>
    <s v="Central Termoeléctrica 10 de Octubre"/>
    <s v="5"/>
    <s v="HFO"/>
    <n v="125"/>
    <x v="0"/>
    <x v="3"/>
    <s v="not found"/>
    <s v="not found"/>
    <s v="not found"/>
    <s v="N"/>
    <x v="75"/>
    <m/>
    <m/>
    <m/>
    <n v="21.567037171348399"/>
    <n v="-77.2715826418723"/>
    <s v="exact"/>
    <s v="Nuevitas"/>
    <m/>
    <m/>
    <s v="Camagüey"/>
    <x v="1"/>
    <s v="Latin America and the Caribbean"/>
    <m/>
    <m/>
    <s v="Central Termoeléctrica de Nuevitas"/>
    <m/>
    <m/>
    <m/>
    <s v="1032380"/>
    <n v="1136821"/>
    <s v="L408587"/>
    <s v="G412093"/>
  </r>
  <r>
    <s v="https://www.gem.wiki/CT_10_de_Octubre_power_station"/>
    <x v="45"/>
    <s v="CT 10 de Octubre power station"/>
    <s v="Central Termoeléctrica 10 de Octubre"/>
    <s v="6"/>
    <s v="HFO"/>
    <n v="125"/>
    <x v="0"/>
    <x v="3"/>
    <s v="not found"/>
    <s v="not found"/>
    <s v="not found"/>
    <s v="N"/>
    <x v="75"/>
    <m/>
    <m/>
    <m/>
    <n v="21.567037171348399"/>
    <n v="-77.2715826418723"/>
    <s v="exact"/>
    <s v="Nuevitas"/>
    <m/>
    <m/>
    <s v="Camagüey"/>
    <x v="1"/>
    <s v="Latin America and the Caribbean"/>
    <m/>
    <m/>
    <s v="Central Termoeléctrica de Nuevitas"/>
    <m/>
    <m/>
    <m/>
    <s v="1032380"/>
    <n v="1136822"/>
    <s v="L408587"/>
    <s v="G412092"/>
  </r>
  <r>
    <s v="https://www.gem.wiki/CTE_Carlos_Manuel_de_Céspedes_power_station"/>
    <x v="45"/>
    <s v="CTE Carlos Manuel de Céspedes power station"/>
    <s v="Central Termoeléctrica Carlos Manuel de Céspedes"/>
    <s v="3"/>
    <s v="HFO"/>
    <n v="158"/>
    <x v="0"/>
    <x v="3"/>
    <s v="not found"/>
    <s v="not found"/>
    <s v="not found"/>
    <s v="N"/>
    <x v="76"/>
    <m/>
    <m/>
    <m/>
    <n v="22.1607358300272"/>
    <n v="-80.455670515324599"/>
    <s v="exact"/>
    <s v="Cienfuegos"/>
    <m/>
    <m/>
    <s v="Cienfuegos"/>
    <x v="1"/>
    <s v="Latin America and the Caribbean"/>
    <m/>
    <m/>
    <s v="Central Termoeléctrica de Cienfuegos"/>
    <m/>
    <m/>
    <m/>
    <s v="1032369"/>
    <n v="1108480"/>
    <s v="L408618"/>
    <s v="G412091"/>
  </r>
  <r>
    <s v="https://www.gem.wiki/CTE_Carlos_Manuel_de_Céspedes_power_station"/>
    <x v="45"/>
    <s v="CTE Carlos Manuel de Céspedes power station"/>
    <s v="Central Termoeléctrica Carlos Manuel de Céspedes"/>
    <s v="4"/>
    <s v="HFO"/>
    <n v="158"/>
    <x v="0"/>
    <x v="3"/>
    <s v="not found"/>
    <s v="not found"/>
    <s v="not found"/>
    <s v="N"/>
    <x v="68"/>
    <m/>
    <m/>
    <m/>
    <n v="22.1607358300272"/>
    <n v="-80.455670515324599"/>
    <s v="exact"/>
    <s v="Cienfuegos"/>
    <m/>
    <m/>
    <s v="Cienfuegos"/>
    <x v="1"/>
    <s v="Latin America and the Caribbean"/>
    <m/>
    <m/>
    <s v="Central Termoeléctrica de Cienfuegos"/>
    <m/>
    <m/>
    <m/>
    <s v="1032369"/>
    <n v="1108481"/>
    <s v="L408618"/>
    <s v="G412090"/>
  </r>
  <r>
    <s v="https://www.gem.wiki/CTE_Lidio_Ramón_Pérez_power_station"/>
    <x v="45"/>
    <s v="CTE Lidio Ramón Pérez power station"/>
    <s v="Central Termoeléctrica Lidio Ramón Pérez"/>
    <s v="1"/>
    <s v="HFO"/>
    <n v="250"/>
    <x v="0"/>
    <x v="3"/>
    <s v="not found"/>
    <s v="not found"/>
    <s v="not found"/>
    <s v="N"/>
    <x v="67"/>
    <m/>
    <m/>
    <m/>
    <n v="20.728600801560599"/>
    <n v="-75.597111741105806"/>
    <s v="exact"/>
    <s v="Felton"/>
    <s v="Mayarí"/>
    <m/>
    <s v="Holguín"/>
    <x v="1"/>
    <s v="Latin America and the Caribbean"/>
    <m/>
    <m/>
    <s v="Central Termoeléctrica de Felton"/>
    <m/>
    <m/>
    <m/>
    <s v="1032372"/>
    <n v="1114823"/>
    <s v="L408617"/>
    <s v="G412089"/>
  </r>
  <r>
    <s v="https://www.gem.wiki/CTE_Lidio_Ramón_Pérez_power_station"/>
    <x v="45"/>
    <s v="CTE Lidio Ramón Pérez power station"/>
    <s v="Central Termoeléctrica Lidio Ramón Pérez"/>
    <s v="2"/>
    <s v="HFO"/>
    <n v="250"/>
    <x v="0"/>
    <x v="3"/>
    <s v="not found"/>
    <s v="not found"/>
    <s v="not found"/>
    <s v="N"/>
    <x v="15"/>
    <m/>
    <m/>
    <m/>
    <n v="20.728600801560599"/>
    <n v="-75.597111741105806"/>
    <s v="exact"/>
    <s v="Felton"/>
    <s v="Mayarí"/>
    <m/>
    <s v="Holguín"/>
    <x v="1"/>
    <s v="Latin America and the Caribbean"/>
    <m/>
    <m/>
    <s v="Central Termoeléctrica de Felton"/>
    <m/>
    <m/>
    <m/>
    <s v="1032372"/>
    <n v="1114824"/>
    <s v="L408617"/>
    <s v="G412088"/>
  </r>
  <r>
    <s v="https://www.gem.wiki/CTE_Máximo_Gómez_power_station"/>
    <x v="45"/>
    <s v="CTE Máximo Gómez power station"/>
    <s v="Central Termoeléctrica Máximo Gómez"/>
    <s v="4"/>
    <s v="HFO"/>
    <n v="50"/>
    <x v="6"/>
    <x v="3"/>
    <s v="not found"/>
    <s v="not found"/>
    <s v="not found"/>
    <s v="N"/>
    <x v="61"/>
    <s v="not found"/>
    <m/>
    <m/>
    <n v="23.019234435403199"/>
    <n v="-82.748870176095195"/>
    <s v="exact"/>
    <s v="Mariel"/>
    <m/>
    <m/>
    <s v="Artemisa"/>
    <x v="1"/>
    <s v="Latin America and the Caribbean"/>
    <m/>
    <m/>
    <s v="Central Termoeléctrica de Mariel"/>
    <m/>
    <m/>
    <m/>
    <s v="1041460"/>
    <n v="1170050"/>
    <s v="L408616"/>
    <s v="G412087"/>
  </r>
  <r>
    <s v="https://www.gem.wiki/CTE_Máximo_Gómez_power_station"/>
    <x v="45"/>
    <s v="CTE Máximo Gómez power station"/>
    <s v="Central Termoeléctrica Máximo Gómez"/>
    <s v="5"/>
    <s v="HFO"/>
    <n v="100"/>
    <x v="0"/>
    <x v="3"/>
    <s v="not found"/>
    <s v="not found"/>
    <s v="not found"/>
    <s v="N"/>
    <x v="26"/>
    <m/>
    <m/>
    <m/>
    <n v="23.019234435403199"/>
    <n v="-82.748870176095195"/>
    <s v="exact"/>
    <s v="Mariel"/>
    <m/>
    <m/>
    <s v="Artemisa"/>
    <x v="1"/>
    <s v="Latin America and the Caribbean"/>
    <m/>
    <m/>
    <s v="Central Termoeléctrica de Mariel"/>
    <m/>
    <m/>
    <m/>
    <s v="1041460"/>
    <n v="1170051"/>
    <s v="L408616"/>
    <s v="G412086"/>
  </r>
  <r>
    <s v="https://www.gem.wiki/CTE_Máximo_Gómez_power_station"/>
    <x v="45"/>
    <s v="CTE Máximo Gómez power station"/>
    <s v="Central Termoeléctrica Máximo Gómez"/>
    <s v="6"/>
    <s v="HFO"/>
    <n v="100"/>
    <x v="0"/>
    <x v="3"/>
    <s v="not found"/>
    <s v="not found"/>
    <s v="not found"/>
    <s v="N"/>
    <x v="26"/>
    <m/>
    <m/>
    <m/>
    <n v="23.019234435403199"/>
    <n v="-82.748870176095195"/>
    <s v="exact"/>
    <s v="Mariel"/>
    <m/>
    <m/>
    <s v="Artemisa"/>
    <x v="1"/>
    <s v="Latin America and the Caribbean"/>
    <m/>
    <m/>
    <s v="Central Termoeléctrica de Mariel"/>
    <m/>
    <m/>
    <m/>
    <s v="1041460"/>
    <n v="1161626"/>
    <s v="L408616"/>
    <s v="G412085"/>
  </r>
  <r>
    <s v="https://www.gem.wiki/CTE_Máximo_Gómez_power_station"/>
    <x v="45"/>
    <s v="CTE Máximo Gómez power station"/>
    <s v="Central Termoeléctrica Máximo Gómez"/>
    <s v="7"/>
    <s v="HFO"/>
    <n v="100"/>
    <x v="0"/>
    <x v="3"/>
    <s v="not found"/>
    <s v="not found"/>
    <s v="not found"/>
    <s v="N"/>
    <x v="26"/>
    <m/>
    <m/>
    <m/>
    <n v="23.019234435403199"/>
    <n v="-82.748870176095195"/>
    <s v="exact"/>
    <s v="Mariel"/>
    <m/>
    <m/>
    <s v="Artemisa"/>
    <x v="1"/>
    <s v="Latin America and the Caribbean"/>
    <m/>
    <m/>
    <s v="Central Termoeléctrica de Mariel"/>
    <m/>
    <m/>
    <m/>
    <s v="1041460"/>
    <n v="1161627"/>
    <s v="L408616"/>
    <s v="G412084"/>
  </r>
  <r>
    <s v="https://www.gem.wiki/CTE_Máximo_Gómez_power_station"/>
    <x v="45"/>
    <s v="CTE Máximo Gómez power station"/>
    <s v="Central Termoeléctrica Máximo Gómez"/>
    <s v="8"/>
    <s v="HFO"/>
    <n v="100"/>
    <x v="0"/>
    <x v="3"/>
    <s v="not found"/>
    <s v="not found"/>
    <s v="not found"/>
    <s v="N"/>
    <x v="26"/>
    <m/>
    <m/>
    <m/>
    <n v="23.019234435403199"/>
    <n v="-82.748870176095195"/>
    <s v="exact"/>
    <s v="Mariel"/>
    <m/>
    <m/>
    <s v="Artemisa"/>
    <x v="1"/>
    <s v="Latin America and the Caribbean"/>
    <m/>
    <m/>
    <s v="Central Termoeléctrica de Mariel"/>
    <m/>
    <m/>
    <m/>
    <s v="1041460"/>
    <n v="1261979"/>
    <s v="L408616"/>
    <s v="G412083"/>
  </r>
  <r>
    <s v="https://www.gem.wiki/Camilo_Cienfuegos_power_station"/>
    <x v="45"/>
    <s v="Camilo Cienfuegos power station"/>
    <s v="Central Eléctrica Camilo Cienfuegos"/>
    <s v="1-40"/>
    <s v="D"/>
    <n v="84"/>
    <x v="0"/>
    <x v="4"/>
    <s v="not found"/>
    <s v="not found"/>
    <s v="not found"/>
    <s v="N"/>
    <x v="34"/>
    <m/>
    <m/>
    <m/>
    <n v="22.1999"/>
    <n v="-80.530879999999996"/>
    <s v="exact"/>
    <s v="Cienfuegos"/>
    <m/>
    <m/>
    <s v="Cienfuegos"/>
    <x v="1"/>
    <s v="Latin America and the Caribbean"/>
    <m/>
    <m/>
    <s v="Batería Grupo Electrógeno Refinería Cienfuegos"/>
    <m/>
    <m/>
    <m/>
    <s v="1121677"/>
    <n v="1289627"/>
    <s v="L408896"/>
    <s v="G412099"/>
  </r>
  <r>
    <s v="https://www.gem.wiki/Central_Eléctrica_Diésel_Moa_power_station"/>
    <x v="45"/>
    <s v="Central Eléctrica Diésel Moa power station"/>
    <s v="Central Eléctrica Diésel de Moa"/>
    <s v="1-10"/>
    <s v="HFO"/>
    <n v="184"/>
    <x v="0"/>
    <x v="4"/>
    <s v="not found"/>
    <s v="not found"/>
    <s v="not found"/>
    <s v="N"/>
    <x v="13"/>
    <m/>
    <m/>
    <m/>
    <n v="20.681825942823099"/>
    <n v="-74.972022085501294"/>
    <s v="exact"/>
    <s v="Moa"/>
    <m/>
    <m/>
    <s v="Holguín"/>
    <x v="1"/>
    <s v="Latin America and the Caribbean"/>
    <m/>
    <m/>
    <s v="Central Eléctrica Fuel Oil de Moa, Batería Grupo Electrógeno Moa"/>
    <m/>
    <m/>
    <m/>
    <s v="1101274"/>
    <s v="1258546, 1268097, 1268098, 1268099, 1268100, 1268101, 1268102, 1268103, 1268104, 1268105"/>
    <s v="L408588"/>
    <s v="G412098"/>
  </r>
  <r>
    <s v="https://www.gem.wiki/EG_Punta_Gorda_power_station"/>
    <x v="45"/>
    <s v="EG Punta Gorda power station"/>
    <m/>
    <s v="1"/>
    <s v="HFO"/>
    <n v="174.6"/>
    <x v="0"/>
    <x v="4"/>
    <s v="not found"/>
    <s v="not found"/>
    <s v="not found"/>
    <s v="N"/>
    <x v="47"/>
    <m/>
    <m/>
    <m/>
    <n v="20.630410285775302"/>
    <n v="-74.858638810811598"/>
    <s v="approximate"/>
    <s v="Punta Gorda"/>
    <m/>
    <m/>
    <s v="Holguín"/>
    <x v="1"/>
    <s v="Latin America and the Caribbean"/>
    <m/>
    <m/>
    <m/>
    <m/>
    <m/>
    <m/>
    <s v="1079437"/>
    <n v="1221846"/>
    <s v="L408615"/>
    <s v="G412082"/>
  </r>
  <r>
    <s v="https://www.gem.wiki/Felton_Fuel_Oil_power_station"/>
    <x v="45"/>
    <s v="Felton Fuel Oil power station"/>
    <m/>
    <s v="1"/>
    <s v="HFO"/>
    <n v="60"/>
    <x v="0"/>
    <x v="4"/>
    <s v="not found"/>
    <s v="not found"/>
    <s v="not found"/>
    <s v="N"/>
    <x v="1"/>
    <m/>
    <m/>
    <m/>
    <n v="20.727386988234599"/>
    <n v="-75.596645290161106"/>
    <s v="approximate"/>
    <s v="Felton"/>
    <s v="Mayarí"/>
    <m/>
    <s v="Holguín"/>
    <x v="1"/>
    <s v="Latin America and the Caribbean"/>
    <m/>
    <m/>
    <m/>
    <m/>
    <m/>
    <m/>
    <m/>
    <m/>
    <s v="L408614"/>
    <s v="G412081"/>
  </r>
  <r>
    <s v="https://www.gem.wiki/Otto_Parellada_power_station"/>
    <x v="45"/>
    <s v="Otto Parellada power station"/>
    <s v="Central Termoeléctrica Comandante Otto Parellada"/>
    <s v="7"/>
    <s v="HFO"/>
    <n v="64"/>
    <x v="0"/>
    <x v="3"/>
    <s v="not found"/>
    <s v="not found"/>
    <s v="not found"/>
    <s v="N"/>
    <x v="62"/>
    <m/>
    <m/>
    <m/>
    <n v="23.125425534655001"/>
    <n v="-82.358980208563693"/>
    <s v="exact"/>
    <s v="La Habana"/>
    <m/>
    <m/>
    <s v="La Habana"/>
    <x v="1"/>
    <s v="Latin America and the Caribbean"/>
    <m/>
    <m/>
    <s v="Central Termoeléctrica Tallapiedra"/>
    <m/>
    <m/>
    <m/>
    <s v="1032385"/>
    <n v="1151376"/>
    <s v="L408613"/>
    <s v="G412080"/>
  </r>
  <r>
    <s v="https://www.gem.wiki/Powership_Ela_Sultan_power_station"/>
    <x v="45"/>
    <s v="Powership Ela Sultan power station"/>
    <s v="Central flotante Ela Sultan"/>
    <s v="1"/>
    <s v="HFO"/>
    <n v="80"/>
    <x v="0"/>
    <x v="6"/>
    <s v="not found"/>
    <s v="not found"/>
    <s v="not found"/>
    <s v="N"/>
    <x v="0"/>
    <m/>
    <m/>
    <m/>
    <n v="23.016629863538199"/>
    <n v="-82.752114741889599"/>
    <s v="exact"/>
    <s v="Mariel"/>
    <m/>
    <m/>
    <s v="Artemisa"/>
    <x v="1"/>
    <s v="Latin America and the Caribbean"/>
    <m/>
    <m/>
    <m/>
    <m/>
    <m/>
    <m/>
    <s v="1139284"/>
    <n v="1313865"/>
    <s v="L408612"/>
    <s v="G412079"/>
  </r>
  <r>
    <s v="https://www.gem.wiki/Powership_Erin_Sultan_power_station"/>
    <x v="45"/>
    <s v="Powership Erin Sultan power station"/>
    <s v="Central flotante Erin Sultan"/>
    <s v="1"/>
    <s v="HFO"/>
    <n v="240"/>
    <x v="0"/>
    <x v="6"/>
    <s v="not found"/>
    <s v="not found"/>
    <s v="not found"/>
    <s v="N"/>
    <x v="30"/>
    <m/>
    <m/>
    <m/>
    <n v="19.990985894549599"/>
    <n v="-75.876693362052904"/>
    <s v="approximate"/>
    <s v="Santiago de Cuba"/>
    <m/>
    <m/>
    <s v="Santiago de Cuba"/>
    <x v="1"/>
    <s v="Latin America and the Caribbean"/>
    <m/>
    <m/>
    <m/>
    <m/>
    <m/>
    <m/>
    <m/>
    <m/>
    <s v="L408611"/>
    <s v="G412078"/>
  </r>
  <r>
    <s v="https://www.gem.wiki/Powership_Esra_Sultan_power_station"/>
    <x v="45"/>
    <s v="Powership Esra Sultan power station"/>
    <s v="Central flotante Esra Sultan"/>
    <s v="1"/>
    <s v="HFO"/>
    <n v="80"/>
    <x v="0"/>
    <x v="6"/>
    <s v="not found"/>
    <s v="not found"/>
    <s v="not found"/>
    <s v="N"/>
    <x v="0"/>
    <m/>
    <m/>
    <m/>
    <n v="23.017210026989201"/>
    <n v="-82.752898951391501"/>
    <s v="exact"/>
    <s v="Mariel"/>
    <m/>
    <m/>
    <s v="Artemisa"/>
    <x v="1"/>
    <s v="Latin America and the Caribbean"/>
    <m/>
    <m/>
    <m/>
    <m/>
    <m/>
    <m/>
    <s v="1139285"/>
    <n v="1313866"/>
    <s v="L408610"/>
    <s v="G412077"/>
  </r>
  <r>
    <s v="https://www.gem.wiki/Powership_Suheyla_Sultan_power_station"/>
    <x v="45"/>
    <s v="Powership Suheyla Sultan power station"/>
    <s v="Central flotante Suheyla Sultan"/>
    <s v="1"/>
    <s v="HFO"/>
    <n v="240"/>
    <x v="0"/>
    <x v="6"/>
    <s v="not found"/>
    <s v="not found"/>
    <s v="not found"/>
    <s v="N"/>
    <x v="49"/>
    <m/>
    <m/>
    <m/>
    <n v="23.122239455675"/>
    <n v="-82.352992876294095"/>
    <s v="exact"/>
    <s v="La Habana"/>
    <m/>
    <m/>
    <s v="La Habana"/>
    <x v="1"/>
    <s v="Latin America and the Caribbean"/>
    <m/>
    <m/>
    <m/>
    <m/>
    <m/>
    <m/>
    <m/>
    <m/>
    <s v="L408609"/>
    <s v="G412076"/>
  </r>
  <r>
    <s v="https://www.gem.wiki/Termoeléctrica_de_Santa_Cruz_power_station"/>
    <x v="45"/>
    <s v="Termoeléctrica de Santa Cruz power station"/>
    <s v="Central Termoeléctrica de Santa Cruz del Norte"/>
    <s v="1"/>
    <s v="HFO"/>
    <n v="100"/>
    <x v="0"/>
    <x v="3"/>
    <s v="not found"/>
    <s v="not found"/>
    <s v="not found"/>
    <s v="N"/>
    <x v="29"/>
    <m/>
    <m/>
    <m/>
    <n v="23.019234435403199"/>
    <n v="-82.748870176095195"/>
    <s v="exact"/>
    <s v="Santa Cruz del Norte"/>
    <m/>
    <m/>
    <s v="Mayabeque"/>
    <x v="1"/>
    <s v="Latin America and the Caribbean"/>
    <m/>
    <m/>
    <s v="Ernesto Guevara thermoelectric plant, Ernesto Guevara de la Serna thermoelectric power plant, Este de la Habana"/>
    <m/>
    <m/>
    <m/>
    <s v="1038378"/>
    <n v="1159756"/>
    <s v="L408608"/>
    <s v="G412075"/>
  </r>
  <r>
    <s v="https://www.gem.wiki/Termoeléctrica_de_Santa_Cruz_power_station"/>
    <x v="45"/>
    <s v="Termoeléctrica de Santa Cruz power station"/>
    <s v="Central Termoeléctrica de Santa Cruz del Norte"/>
    <s v="2"/>
    <s v="HFO"/>
    <n v="100"/>
    <x v="0"/>
    <x v="3"/>
    <s v="not found"/>
    <s v="not found"/>
    <s v="not found"/>
    <s v="N"/>
    <x v="29"/>
    <m/>
    <m/>
    <m/>
    <n v="23.019234435403199"/>
    <n v="-82.748870176095195"/>
    <s v="exact"/>
    <s v="Santa Cruz del Norte"/>
    <m/>
    <m/>
    <s v="Mayabeque"/>
    <x v="1"/>
    <s v="Latin America and the Caribbean"/>
    <m/>
    <m/>
    <s v="Ernesto Guevara thermoelectric plant, Ernesto Guevara de la Serna thermoelectric power plant, Este de la Habana"/>
    <m/>
    <m/>
    <m/>
    <s v="1038378"/>
    <n v="1160239"/>
    <s v="L408608"/>
    <s v="G412074"/>
  </r>
  <r>
    <s v="https://www.gem.wiki/Termoeléctrica_de_Santa_Cruz_power_station"/>
    <x v="45"/>
    <s v="Termoeléctrica de Santa Cruz power station"/>
    <s v="Central Termoeléctrica de Santa Cruz del Norte"/>
    <s v="3"/>
    <s v="HFO"/>
    <n v="100"/>
    <x v="0"/>
    <x v="3"/>
    <s v="not found"/>
    <s v="not found"/>
    <s v="not found"/>
    <s v="N"/>
    <x v="29"/>
    <m/>
    <m/>
    <m/>
    <n v="23.019234435403199"/>
    <n v="-82.748870176095195"/>
    <s v="exact"/>
    <s v="Santa Cruz del Norte"/>
    <m/>
    <m/>
    <s v="Mayabeque"/>
    <x v="1"/>
    <s v="Latin America and the Caribbean"/>
    <m/>
    <m/>
    <s v="Ernesto Guevara thermoelectric plant, Ernesto Guevara de la Serna thermoelectric power plant, Este de la Habana"/>
    <m/>
    <m/>
    <m/>
    <s v="1038378"/>
    <n v="1160240"/>
    <s v="L408608"/>
    <s v="G412073"/>
  </r>
  <r>
    <s v="https://gem.wiki/Varadero_power_station"/>
    <x v="45"/>
    <s v="Varadero power station"/>
    <s v="Central Termoeléctrica Varadero"/>
    <s v="1"/>
    <s v="NG"/>
    <n v="173"/>
    <x v="0"/>
    <x v="0"/>
    <s v="not found"/>
    <s v="not found"/>
    <s v="not found"/>
    <s v="N"/>
    <x v="16"/>
    <m/>
    <m/>
    <s v="Energas S.A."/>
    <n v="23.087568000000001"/>
    <n v="-81.268878000000001"/>
    <s v="exact"/>
    <s v="Santa Marta"/>
    <s v="Cárdenas"/>
    <m/>
    <s v="Matanzas"/>
    <x v="1"/>
    <s v="Latin America and the Caribbean"/>
    <s v="WRI: WRI1002021"/>
    <m/>
    <m/>
    <m/>
    <m/>
    <m/>
    <s v="1016234"/>
    <s v="1155540, 1160818, 1165385, 1160819"/>
    <s v="L406587"/>
    <s v="G406686"/>
  </r>
  <r>
    <s v="https://gem.wiki/Andrés_power_station"/>
    <x v="46"/>
    <s v="Andrés power station"/>
    <s v="Central Termoeléctrica Andrés"/>
    <s v="1"/>
    <s v="LNG"/>
    <n v="319"/>
    <x v="0"/>
    <x v="0"/>
    <s v="not found"/>
    <s v="not found"/>
    <s v="not found"/>
    <s v="N"/>
    <x v="16"/>
    <m/>
    <m/>
    <s v="AES Andres"/>
    <n v="18.407399999999999"/>
    <n v="-69.634299999999996"/>
    <s v="exact"/>
    <s v="Andrés"/>
    <s v="Boca Chica"/>
    <m/>
    <s v="Santo Domingo"/>
    <x v="1"/>
    <s v="Latin America and the Caribbean"/>
    <s v="WRI: WRI1001993"/>
    <m/>
    <m/>
    <m/>
    <m/>
    <m/>
    <s v="1049879"/>
    <n v="1173906"/>
    <s v="L406586"/>
    <s v="G406685"/>
  </r>
  <r>
    <s v="https://www.gem.wiki/Bavaro_power_station"/>
    <x v="46"/>
    <s v="Bavaro power station"/>
    <s v="Central térmica Bávaro Punta Cana"/>
    <s v="1"/>
    <s v="NG/HFO"/>
    <n v="51"/>
    <x v="0"/>
    <x v="4"/>
    <s v="Y"/>
    <s v="not found"/>
    <s v="not found"/>
    <s v="N"/>
    <x v="34"/>
    <m/>
    <m/>
    <s v="Consorcio Energético Punta Cana-Macao S.A."/>
    <n v="18.663841000000001"/>
    <n v="-68.433317000000002"/>
    <s v="exact"/>
    <s v="Punta Cana"/>
    <m/>
    <m/>
    <s v="La Altagracia"/>
    <x v="1"/>
    <s v="Latin America and the Caribbean"/>
    <m/>
    <m/>
    <m/>
    <m/>
    <m/>
    <m/>
    <s v="1013261"/>
    <n v="1291306"/>
    <s v="L408662"/>
    <s v="G412072"/>
  </r>
  <r>
    <s v="https://gem.wiki/Boca_Chica_power_station"/>
    <x v="46"/>
    <s v="Boca Chica power station"/>
    <s v="Central Termoeléctrica en Boca Chica"/>
    <s v="1"/>
    <s v="NG"/>
    <n v="258"/>
    <x v="5"/>
    <x v="6"/>
    <s v="not found"/>
    <s v="not found"/>
    <s v="not found"/>
    <s v="N"/>
    <x v="45"/>
    <m/>
    <m/>
    <s v="Karpowership Dominican Republic SAS"/>
    <n v="18.456374658868"/>
    <n v="-69.611344959366406"/>
    <s v="approximate"/>
    <s v="Boca Chica"/>
    <m/>
    <m/>
    <s v="Santo Domingo"/>
    <x v="1"/>
    <s v="Latin America and the Caribbean"/>
    <m/>
    <m/>
    <m/>
    <m/>
    <m/>
    <m/>
    <s v="1137202"/>
    <n v="1311040"/>
    <s v="L407564"/>
    <s v="G409844"/>
  </r>
  <r>
    <s v="https://gem.wiki/Estrella_del_Mar_II_power_station"/>
    <x v="46"/>
    <s v="Estrella del Mar II power station"/>
    <s v="Planta Estrella del Mar II"/>
    <s v="1"/>
    <s v="NG/FO"/>
    <n v="111"/>
    <x v="0"/>
    <x v="6"/>
    <s v="not found"/>
    <s v="not found"/>
    <s v="not found"/>
    <s v="N"/>
    <x v="39"/>
    <m/>
    <n v="2023"/>
    <s v="Transcontinental Capital"/>
    <n v="18.483971"/>
    <n v="-69.883154000000005"/>
    <s v="exact"/>
    <s v="Río Ozama"/>
    <m/>
    <m/>
    <s v="Santo Domingo"/>
    <x v="1"/>
    <s v="Latin America and the Caribbean"/>
    <m/>
    <m/>
    <m/>
    <m/>
    <m/>
    <m/>
    <s v="1083601"/>
    <n v="1228595"/>
    <s v="L406585"/>
    <s v="G406684"/>
  </r>
  <r>
    <s v="https://gem.wiki/Estrella_del_Mar_III_power_station"/>
    <x v="46"/>
    <s v="Estrella del Mar III power station"/>
    <s v="Planta Estrella del Mar III"/>
    <s v="1"/>
    <s v="NG"/>
    <n v="150"/>
    <x v="0"/>
    <x v="0"/>
    <s v="not found"/>
    <s v="not found"/>
    <s v="not found"/>
    <s v="N"/>
    <x v="3"/>
    <m/>
    <n v="2023"/>
    <s v="Transcontinental Capital"/>
    <n v="18.483070000000001"/>
    <n v="-69.882980000000003"/>
    <s v="exact"/>
    <s v="Río Ozama"/>
    <m/>
    <m/>
    <s v="Santo Domingo"/>
    <x v="1"/>
    <s v="Latin America and the Caribbean"/>
    <m/>
    <m/>
    <m/>
    <m/>
    <m/>
    <m/>
    <s v="1126613"/>
    <s v="1296108, 1296109, 1296110"/>
    <s v="L406584"/>
    <s v="G406683"/>
  </r>
  <r>
    <s v="https://www.gem.wiki/Falcondo_mine_power_station"/>
    <x v="46"/>
    <s v="Falcondo mine power station"/>
    <s v="Planta de energía térmica Falcondo"/>
    <s v="1"/>
    <s v="HFO"/>
    <n v="66"/>
    <x v="0"/>
    <x v="3"/>
    <s v="not found"/>
    <m/>
    <s v="not found"/>
    <s v="N"/>
    <x v="70"/>
    <m/>
    <m/>
    <s v="Falconbridge Dominica S.A. (Falcondo)"/>
    <n v="18.927173878957301"/>
    <n v="-70.354880241994195"/>
    <s v="exact"/>
    <s v="Bonao"/>
    <m/>
    <m/>
    <s v="Monseñor Nouel"/>
    <x v="1"/>
    <s v="Latin America and the Caribbean"/>
    <m/>
    <m/>
    <m/>
    <s v="power"/>
    <s v="Other Metals &amp; Mining"/>
    <m/>
    <s v="1016910"/>
    <n v="1114597"/>
    <s v="L408624"/>
    <s v="G412071"/>
  </r>
  <r>
    <s v="https://www.gem.wiki/Falcondo_mine_power_station"/>
    <x v="46"/>
    <s v="Falcondo mine power station"/>
    <s v="Planta de energía térmica Falcondo"/>
    <s v="2"/>
    <s v="HFO"/>
    <n v="66"/>
    <x v="0"/>
    <x v="3"/>
    <s v="not found"/>
    <m/>
    <s v="not found"/>
    <s v="N"/>
    <x v="70"/>
    <m/>
    <m/>
    <s v="Falconbridge Dominica S.A. (Falcondo)"/>
    <n v="18.927173878957301"/>
    <n v="-70.354880241994195"/>
    <s v="exact"/>
    <s v="Bonao"/>
    <m/>
    <m/>
    <s v="Monseñor Nouel"/>
    <x v="1"/>
    <s v="Latin America and the Caribbean"/>
    <m/>
    <m/>
    <m/>
    <s v="power"/>
    <s v="Other Metals &amp; Mining"/>
    <m/>
    <s v="1016910"/>
    <n v="1114598"/>
    <s v="L408624"/>
    <s v="G412070"/>
  </r>
  <r>
    <s v="https://www.gem.wiki/Falcondo_mine_power_station"/>
    <x v="46"/>
    <s v="Falcondo mine power station"/>
    <s v="Planta de energía térmica Falcondo"/>
    <s v="3"/>
    <s v="HFO"/>
    <n v="66"/>
    <x v="0"/>
    <x v="3"/>
    <s v="not found"/>
    <m/>
    <s v="not found"/>
    <s v="N"/>
    <x v="70"/>
    <m/>
    <m/>
    <s v="Falconbridge Dominica S.A. (Falcondo)"/>
    <n v="18.927173878957301"/>
    <n v="-70.354880241994195"/>
    <s v="exact"/>
    <s v="Bonao"/>
    <m/>
    <m/>
    <s v="Monseñor Nouel"/>
    <x v="1"/>
    <s v="Latin America and the Caribbean"/>
    <m/>
    <m/>
    <m/>
    <s v="power"/>
    <s v="Other Metals &amp; Mining"/>
    <m/>
    <s v="1016910"/>
    <n v="1114599"/>
    <s v="L408624"/>
    <s v="G412069"/>
  </r>
  <r>
    <s v="https://www.gem.wiki/La_Vega_power_station"/>
    <x v="46"/>
    <s v="La Vega power station"/>
    <s v="Central térmica la Vega"/>
    <s v="1"/>
    <s v="HFO"/>
    <n v="95"/>
    <x v="0"/>
    <x v="4"/>
    <s v="not found"/>
    <s v="not found"/>
    <s v="not found"/>
    <s v="N"/>
    <x v="11"/>
    <m/>
    <m/>
    <s v="Naturgy Energy Group SA"/>
    <n v="19.24821"/>
    <n v="-70.550079999999994"/>
    <s v="exact"/>
    <s v="La Vega"/>
    <m/>
    <m/>
    <s v="La Vega"/>
    <x v="1"/>
    <s v="Latin America and the Caribbean"/>
    <m/>
    <m/>
    <m/>
    <m/>
    <m/>
    <m/>
    <s v="1048274"/>
    <n v="1171842"/>
    <s v="L408623"/>
    <s v="G412068"/>
  </r>
  <r>
    <s v="https://gem.wiki/Los_Mina_power_station"/>
    <x v="46"/>
    <s v="Los Mina power station"/>
    <s v="Parque Energético Los Mina"/>
    <s v="1"/>
    <s v="LNG"/>
    <n v="359"/>
    <x v="0"/>
    <x v="0"/>
    <s v="not found"/>
    <s v="not found"/>
    <s v="not found"/>
    <s v="N"/>
    <x v="31"/>
    <m/>
    <m/>
    <s v="Dominican Power Partners"/>
    <n v="18.499396000000001"/>
    <n v="-69.868561999999997"/>
    <s v="exact"/>
    <s v="Los Mina"/>
    <m/>
    <m/>
    <s v="Santo Domingo"/>
    <x v="1"/>
    <s v="Latin America and the Caribbean"/>
    <m/>
    <m/>
    <s v="DPP, Dominican Power Partners"/>
    <m/>
    <m/>
    <m/>
    <s v="1013644"/>
    <s v="1129734, 1129735, 1261759"/>
    <s v="L406596"/>
    <s v="G406682"/>
  </r>
  <r>
    <s v="https://gem.wiki/Manzanillo_Energy_power_station"/>
    <x v="46"/>
    <s v="Manzanillo Energy power station"/>
    <s v="Termoeléctrica Manzanillo (Manzanillo Energy)"/>
    <s v="1"/>
    <s v="LNG"/>
    <n v="420"/>
    <x v="1"/>
    <x v="0"/>
    <s v="not found"/>
    <s v="not found"/>
    <s v="not found"/>
    <s v="N"/>
    <x v="54"/>
    <m/>
    <m/>
    <s v="Consorcio Manzanillo Energy"/>
    <n v="19.69369"/>
    <n v="-71.734862000000007"/>
    <s v="approximate"/>
    <s v="Manzanillo"/>
    <m/>
    <m/>
    <s v="Montecristi"/>
    <x v="1"/>
    <s v="Latin America and the Caribbean"/>
    <m/>
    <m/>
    <s v="Manzanillo Energy"/>
    <m/>
    <m/>
    <m/>
    <s v="1102329"/>
    <n v="1314233"/>
    <s v="L407923"/>
    <s v="G410637"/>
  </r>
  <r>
    <s v="https://gem.wiki/Manzanillo_Gas_%26_Power_power_station"/>
    <x v="46"/>
    <s v="Manzanillo Gas &amp; Power power station"/>
    <s v="Termoeléctrica Manzanillo (Haina Investment)"/>
    <s v="1"/>
    <s v="LNG/LFO"/>
    <n v="420"/>
    <x v="1"/>
    <x v="0"/>
    <s v="not found"/>
    <s v="Hydrogen capable: turbine"/>
    <s v="not found"/>
    <s v="N"/>
    <x v="54"/>
    <m/>
    <m/>
    <s v="Consorcio Manzanillo Gas &amp; Power"/>
    <n v="19.694103999999999"/>
    <n v="-71.732319000000004"/>
    <s v="approximate"/>
    <s v="Manzanillo"/>
    <m/>
    <m/>
    <s v="Montecristi"/>
    <x v="1"/>
    <s v="Latin America and the Caribbean"/>
    <m/>
    <m/>
    <s v="Manzanillo Gas &amp; Power"/>
    <m/>
    <m/>
    <m/>
    <s v="1102329"/>
    <n v="1260335"/>
    <s v="L406686"/>
    <s v="G406942"/>
  </r>
  <r>
    <s v="https://gem.wiki/Manzanillo_Power_Land_power_station"/>
    <x v="46"/>
    <s v="Manzanillo Power Land power station"/>
    <s v="Central térmica Manzanillo Power Land"/>
    <s v="1"/>
    <s v="NG"/>
    <n v="432"/>
    <x v="1"/>
    <x v="0"/>
    <s v="not found"/>
    <s v="not found"/>
    <s v="not found"/>
    <s v="N"/>
    <x v="54"/>
    <m/>
    <m/>
    <s v="Energía 2000, SA"/>
    <n v="19.680890000000002"/>
    <n v="-71.699650000000005"/>
    <s v="exact"/>
    <s v="Pepillo Salcedo (Manzanillo)"/>
    <m/>
    <m/>
    <s v="Montecristi"/>
    <x v="1"/>
    <s v="Latin America and the Caribbean"/>
    <m/>
    <m/>
    <m/>
    <m/>
    <m/>
    <m/>
    <s v="not found"/>
    <s v="not found"/>
    <s v="L407731"/>
    <s v="G410186"/>
  </r>
  <r>
    <s v="https://www.gem.wiki/Monte_Rio_power_station"/>
    <x v="46"/>
    <s v="Monte Rio power station"/>
    <s v="Planta de generación Monte Río"/>
    <s v="1"/>
    <s v="HFO"/>
    <n v="104"/>
    <x v="0"/>
    <x v="4"/>
    <s v="not found"/>
    <s v="not found"/>
    <s v="not found"/>
    <s v="N"/>
    <x v="16"/>
    <m/>
    <m/>
    <s v="Lear Investments SRL"/>
    <n v="18.351369999999999"/>
    <n v="-70.832499999999996"/>
    <s v="exact"/>
    <s v="Pueblo Viejo"/>
    <m/>
    <m/>
    <s v="Azua"/>
    <x v="1"/>
    <s v="Latin America and the Caribbean"/>
    <m/>
    <m/>
    <m/>
    <m/>
    <m/>
    <m/>
    <s v="1056645"/>
    <n v="1183618"/>
    <s v="L408622"/>
    <s v="G412067"/>
  </r>
  <r>
    <s v="https://www.gem.wiki/Palamara_power_station"/>
    <x v="46"/>
    <s v="Palamara power station"/>
    <s v="Central térmica Palamara"/>
    <s v="1"/>
    <s v="HFO/D"/>
    <n v="100"/>
    <x v="0"/>
    <x v="6"/>
    <s v="not found"/>
    <m/>
    <s v="not found"/>
    <s v="N"/>
    <x v="15"/>
    <m/>
    <m/>
    <s v="Naturgy Energy Group SA"/>
    <n v="18.5557094474783"/>
    <n v="-70.012858549397905"/>
    <s v="exact"/>
    <s v="Santo Domingo"/>
    <m/>
    <m/>
    <s v="Santo Domingo"/>
    <x v="1"/>
    <s v="Latin America and the Caribbean"/>
    <m/>
    <m/>
    <m/>
    <m/>
    <m/>
    <m/>
    <s v="1048273"/>
    <n v="1171841"/>
    <s v="L408621"/>
    <s v="G412066"/>
  </r>
  <r>
    <s v="https://www.gem.wiki/Pimentel_3_power_station"/>
    <x v="46"/>
    <s v="Pimentel 3 power station"/>
    <s v="Central eléctrica de Pimentel"/>
    <s v="1"/>
    <s v="NG/HFO"/>
    <n v="51"/>
    <x v="0"/>
    <x v="4"/>
    <s v="not found"/>
    <s v="not found"/>
    <s v="not found"/>
    <s v="N"/>
    <x v="17"/>
    <m/>
    <m/>
    <s v="Consorcio Laesa LTD"/>
    <n v="19.203779999999998"/>
    <n v="-70.094030000000004"/>
    <s v="exact"/>
    <s v="Pimentel"/>
    <m/>
    <m/>
    <s v="Duarte"/>
    <x v="1"/>
    <s v="Latin America and the Caribbean"/>
    <m/>
    <m/>
    <m/>
    <m/>
    <m/>
    <m/>
    <s v="1081906"/>
    <n v="1225813"/>
    <s v="L408620"/>
    <s v="G412065"/>
  </r>
  <r>
    <s v="https://www.gem.wiki/Powership_Azua_power_station"/>
    <x v="46"/>
    <s v="Powership Azua power station"/>
    <s v="Central termoeléctrica Powership Azua"/>
    <s v="KPS 26"/>
    <s v="NG/HFO"/>
    <n v="102"/>
    <x v="0"/>
    <x v="6"/>
    <s v="not found"/>
    <s v="not found"/>
    <s v="not found"/>
    <s v="N"/>
    <x v="49"/>
    <m/>
    <m/>
    <s v="Karpowership Dominican Republic SAS"/>
    <n v="18.345289999999999"/>
    <n v="-70.838149999999999"/>
    <s v="approximate"/>
    <s v="Pueblo Viejo"/>
    <m/>
    <m/>
    <s v="Azua"/>
    <x v="1"/>
    <s v="Latin America and the Caribbean"/>
    <m/>
    <m/>
    <s v="Karpowership Azua"/>
    <m/>
    <m/>
    <m/>
    <s v="not found"/>
    <s v="not found"/>
    <s v="L408619"/>
    <s v="G412064"/>
  </r>
  <r>
    <s v="https://www.gem.wiki/Powership_Azua_power_station"/>
    <x v="46"/>
    <s v="Powership Azua power station"/>
    <s v="Central termoeléctrica Powership Azua"/>
    <s v="KPS 60"/>
    <s v="NG/HFO"/>
    <n v="74"/>
    <x v="0"/>
    <x v="6"/>
    <s v="not found"/>
    <s v="not found"/>
    <s v="not found"/>
    <s v="N"/>
    <x v="49"/>
    <m/>
    <m/>
    <s v="Karpowership Dominican Republic SAS"/>
    <n v="18.345289999999999"/>
    <n v="-70.838149999999999"/>
    <s v="approximate"/>
    <s v="Pueblo Viejo"/>
    <m/>
    <m/>
    <s v="Azua"/>
    <x v="1"/>
    <s v="Latin America and the Caribbean"/>
    <m/>
    <m/>
    <s v="Karpowership Azua"/>
    <m/>
    <m/>
    <m/>
    <s v="not found"/>
    <s v="not found"/>
    <s v="L408619"/>
    <s v="G412063"/>
  </r>
  <r>
    <s v="https://gem.wiki/Quisqueya_1_power_station"/>
    <x v="46"/>
    <s v="Quisqueya 1 power station"/>
    <s v="Termoeléctrica Quisqueya 1"/>
    <s v="1"/>
    <s v="NG/HFO"/>
    <n v="225"/>
    <x v="0"/>
    <x v="6"/>
    <s v="not found"/>
    <s v="not found"/>
    <s v="not found"/>
    <s v="N"/>
    <x v="6"/>
    <m/>
    <m/>
    <s v="Pueblo Viejo Dominicana Jersey 2 Limited"/>
    <n v="18.493770399999999"/>
    <n v="-69.350890199999995"/>
    <s v="exact"/>
    <s v="San Pedro de Macorís"/>
    <m/>
    <m/>
    <s v="San Pedro de Macorís"/>
    <x v="1"/>
    <s v="Latin America and the Caribbean"/>
    <m/>
    <m/>
    <m/>
    <s v="power"/>
    <s v="Other Metals &amp; Mining"/>
    <m/>
    <s v="1064314"/>
    <n v="1195043"/>
    <s v="L406595"/>
    <s v="G406681"/>
  </r>
  <r>
    <s v="https://gem.wiki/Quisqueya_2_power_station"/>
    <x v="46"/>
    <s v="Quisqueya 2 power station"/>
    <s v="Termoeléctrica Quisqueya 2"/>
    <s v="1"/>
    <s v="NG/HFO"/>
    <n v="225"/>
    <x v="0"/>
    <x v="6"/>
    <s v="not found"/>
    <s v="not found"/>
    <s v="not found"/>
    <s v="N"/>
    <x v="6"/>
    <m/>
    <m/>
    <s v="Empresa Generadora de Electricidad Haina SA"/>
    <n v="18.492198999999999"/>
    <n v="-69.350228000000001"/>
    <s v="exact"/>
    <s v="San Pedro de Macorís"/>
    <m/>
    <m/>
    <s v="San Pedro de Macorís"/>
    <x v="1"/>
    <s v="Latin America and the Caribbean"/>
    <m/>
    <m/>
    <m/>
    <m/>
    <m/>
    <m/>
    <s v="1089729"/>
    <n v="1239778"/>
    <s v="L406594"/>
    <s v="G406680"/>
  </r>
  <r>
    <s v="https://gem.wiki/R%C3%ADo_Haina_power_station"/>
    <x v="46"/>
    <s v="Río Haina power station"/>
    <s v="Central termoeléctrica Haina turbogás"/>
    <s v="1"/>
    <s v="HFO/D"/>
    <n v="100"/>
    <x v="0"/>
    <x v="1"/>
    <s v="not found"/>
    <s v="not found"/>
    <s v="not found"/>
    <s v="N"/>
    <x v="23"/>
    <m/>
    <m/>
    <s v="Haina Investment Co Ltd"/>
    <n v="18.424206000000002"/>
    <n v="-70.020622000000003"/>
    <s v="exact"/>
    <s v="Bajos de Haina"/>
    <m/>
    <m/>
    <s v="San Cristóbal"/>
    <x v="1"/>
    <s v="Latin America and the Caribbean"/>
    <m/>
    <m/>
    <m/>
    <m/>
    <m/>
    <m/>
    <s v="1013330"/>
    <n v="1160028"/>
    <s v="L101827"/>
    <s v="G412062"/>
  </r>
  <r>
    <s v="https://gem.wiki/San_Pedro_de_Macorís_power_station"/>
    <x v="46"/>
    <s v="San Pedro de Macorís power station"/>
    <s v="Termoeléctrica San Pedro de Macoris"/>
    <s v="CESPM 1"/>
    <s v="NG/LFO"/>
    <n v="100"/>
    <x v="0"/>
    <x v="0"/>
    <s v="not found"/>
    <s v="not found"/>
    <s v="not found"/>
    <s v="N"/>
    <x v="6"/>
    <m/>
    <m/>
    <s v="Energas"/>
    <n v="18.494942000000002"/>
    <n v="-69.341685999999996"/>
    <s v="exact"/>
    <s v="San Pedro de Macorís"/>
    <m/>
    <m/>
    <s v="San Pedro de Macorís"/>
    <x v="1"/>
    <s v="Latin America and the Caribbean"/>
    <m/>
    <m/>
    <m/>
    <m/>
    <m/>
    <m/>
    <s v="1034753"/>
    <n v="1145510"/>
    <s v="L406593"/>
    <s v="G406679"/>
  </r>
  <r>
    <s v="https://gem.wiki/San_Pedro_de_Macorís_power_station"/>
    <x v="46"/>
    <s v="San Pedro de Macorís power station"/>
    <s v="Termoeléctrica San Pedro de Macoris"/>
    <s v="CESPM 2"/>
    <s v="NG/LFO"/>
    <n v="100"/>
    <x v="0"/>
    <x v="0"/>
    <s v="not found"/>
    <s v="not found"/>
    <s v="not found"/>
    <s v="N"/>
    <x v="6"/>
    <m/>
    <m/>
    <s v="Energas"/>
    <n v="18.494942000000002"/>
    <n v="-69.341685999999996"/>
    <s v="exact"/>
    <s v="San Pedro de Macorís"/>
    <m/>
    <m/>
    <s v="San Pedro de Macorís"/>
    <x v="1"/>
    <s v="Latin America and the Caribbean"/>
    <m/>
    <m/>
    <m/>
    <m/>
    <m/>
    <m/>
    <s v="1034753"/>
    <n v="1145511"/>
    <s v="L406593"/>
    <s v="G411250"/>
  </r>
  <r>
    <s v="https://gem.wiki/San_Pedro_de_Macorís_power_station"/>
    <x v="46"/>
    <s v="San Pedro de Macorís power station"/>
    <s v="Termoeléctrica San Pedro de Macoris"/>
    <s v="CESPM 3"/>
    <s v="NG/LFO"/>
    <n v="100"/>
    <x v="0"/>
    <x v="0"/>
    <s v="not found"/>
    <s v="not found"/>
    <s v="not found"/>
    <s v="N"/>
    <x v="6"/>
    <m/>
    <m/>
    <s v="Energas"/>
    <n v="18.494942000000002"/>
    <n v="-69.341685999999996"/>
    <s v="exact"/>
    <s v="San Pedro de Macorís"/>
    <m/>
    <m/>
    <s v="San Pedro de Macorís"/>
    <x v="1"/>
    <s v="Latin America and the Caribbean"/>
    <m/>
    <m/>
    <m/>
    <m/>
    <m/>
    <m/>
    <s v="1034753"/>
    <n v="1172060"/>
    <s v="L406593"/>
    <s v="G411249"/>
  </r>
  <r>
    <s v="https://www.gem.wiki/Siba_power_station"/>
    <x v="46"/>
    <s v="Siba power station"/>
    <s v="Central termoeléctrica SIBA Energy"/>
    <s v="1"/>
    <s v="NG/D"/>
    <n v="210"/>
    <x v="0"/>
    <x v="1"/>
    <s v="not found"/>
    <s v="Hydrogen capable: turbine"/>
    <s v="not found"/>
    <s v="N"/>
    <x v="49"/>
    <m/>
    <m/>
    <s v="SIBA Energy Corporation S.R.L."/>
    <n v="18.45692"/>
    <n v="-69.620149999999995"/>
    <s v="exact"/>
    <s v="Boca Chica"/>
    <m/>
    <m/>
    <s v="Santo Domingo"/>
    <x v="1"/>
    <s v="Latin America and the Caribbean"/>
    <m/>
    <m/>
    <m/>
    <m/>
    <m/>
    <m/>
    <s v="not found"/>
    <s v="not found"/>
    <s v="L408628"/>
    <s v="G412061"/>
  </r>
  <r>
    <s v="https://www.gem.wiki/Siba_power_station"/>
    <x v="46"/>
    <s v="Siba power station"/>
    <s v="Central termoeléctrica SIBA Energy"/>
    <s v="2"/>
    <s v="WSTH-NG"/>
    <n v="70"/>
    <x v="3"/>
    <x v="3"/>
    <s v="not found"/>
    <s v="Hydrogen capable: turbine"/>
    <s v="not found"/>
    <s v="N"/>
    <x v="49"/>
    <m/>
    <m/>
    <s v="SIBA Energy Corporation S.R.L."/>
    <n v="18.45692"/>
    <n v="-69.620149999999995"/>
    <s v="exact"/>
    <s v="Boca Chica"/>
    <m/>
    <m/>
    <s v="Santo Domingo"/>
    <x v="1"/>
    <s v="Latin America and the Caribbean"/>
    <m/>
    <m/>
    <m/>
    <m/>
    <m/>
    <m/>
    <s v="not found"/>
    <s v="not found"/>
    <s v="L408628"/>
    <s v="G412060"/>
  </r>
  <r>
    <s v="https://www.gem.wiki/Sultana_del_Este_power_station"/>
    <x v="46"/>
    <s v="Sultana del Este power station"/>
    <m/>
    <s v="1"/>
    <s v="HFO/D"/>
    <n v="148.5"/>
    <x v="0"/>
    <x v="6"/>
    <s v="not found"/>
    <m/>
    <s v="not found"/>
    <s v="N"/>
    <x v="11"/>
    <m/>
    <m/>
    <s v="Empresa Generadora de Electricidad Haina SA"/>
    <n v="18.447929556016199"/>
    <n v="-69.313377791396604"/>
    <s v="exact"/>
    <s v="San Pedro De Macoris"/>
    <m/>
    <m/>
    <s v="San Pedro de Macorís"/>
    <x v="1"/>
    <s v="Latin America and the Caribbean"/>
    <m/>
    <m/>
    <m/>
    <m/>
    <m/>
    <m/>
    <s v="1050398"/>
    <n v="1174605"/>
    <s v="L408627"/>
    <s v="G412059"/>
  </r>
  <r>
    <s v="https://gem.wiki/Bloque_CCGN_(Ecuador)_power_station"/>
    <x v="47"/>
    <s v="Bloque CCGN (Ecuador) power station"/>
    <s v="Central Bloque CCGN (Ecuador)"/>
    <s v="1"/>
    <s v="NG"/>
    <n v="400"/>
    <x v="3"/>
    <x v="0"/>
    <s v="not found"/>
    <s v="not found"/>
    <s v="not found"/>
    <s v="N"/>
    <x v="54"/>
    <m/>
    <m/>
    <s v="not found"/>
    <n v="-2.1870479999999999"/>
    <n v="-80.838196999999994"/>
    <s v="approximate"/>
    <s v="TBD"/>
    <m/>
    <m/>
    <s v="Santa Elena"/>
    <x v="1"/>
    <s v="Latin America and the Caribbean"/>
    <m/>
    <m/>
    <m/>
    <m/>
    <m/>
    <m/>
    <s v="1138796"/>
    <n v="1313152"/>
    <s v="L406592"/>
    <s v="G406678"/>
  </r>
  <r>
    <s v="https://www.gem.wiki/Central_Jaramijo_power_station"/>
    <x v="47"/>
    <s v="Central Jaramijo power station"/>
    <s v="Central Térmica Jaramijó"/>
    <s v="1"/>
    <s v="HFO"/>
    <n v="149.4"/>
    <x v="0"/>
    <x v="4"/>
    <s v="not found"/>
    <s v="not found"/>
    <s v="not found"/>
    <s v="N"/>
    <x v="39"/>
    <m/>
    <m/>
    <s v="CELEC-Termomanabí"/>
    <n v="-0.98106503479186102"/>
    <n v="-80.641786967286194"/>
    <s v="exact"/>
    <s v="Jaramijó"/>
    <m/>
    <m/>
    <s v="Manabí"/>
    <x v="1"/>
    <s v="Latin America and the Caribbean"/>
    <m/>
    <m/>
    <m/>
    <m/>
    <m/>
    <m/>
    <s v="1135955"/>
    <n v="1309318"/>
    <s v="L408626"/>
    <s v="G412058"/>
  </r>
  <r>
    <s v="https://www.gem.wiki/Electroquil_Thermal_power_station"/>
    <x v="47"/>
    <s v="Electroquil Thermal power station"/>
    <s v="Central Térmica Electroquil"/>
    <s v="1"/>
    <s v="D"/>
    <n v="45"/>
    <x v="6"/>
    <x v="1"/>
    <s v="not found"/>
    <s v="not found"/>
    <s v="not found"/>
    <s v="N"/>
    <x v="67"/>
    <n v="2022"/>
    <m/>
    <s v="Duke Energy Electroquil Partners Electroquil S.A"/>
    <n v="-2.18984306966447"/>
    <n v="-80.045447931570706"/>
    <s v="exact"/>
    <s v="Guayaquil"/>
    <m/>
    <m/>
    <s v="Guayas"/>
    <x v="1"/>
    <s v="Latin America and the Caribbean"/>
    <m/>
    <m/>
    <m/>
    <m/>
    <m/>
    <m/>
    <s v="1015399"/>
    <n v="1113790"/>
    <s v="L408625"/>
    <s v="G412057"/>
  </r>
  <r>
    <s v="https://www.gem.wiki/Electroquil_Thermal_power_station"/>
    <x v="47"/>
    <s v="Electroquil Thermal power station"/>
    <s v="Central Térmica Electroquil"/>
    <s v="2"/>
    <s v="D"/>
    <n v="45"/>
    <x v="6"/>
    <x v="1"/>
    <s v="not found"/>
    <s v="not found"/>
    <s v="not found"/>
    <s v="N"/>
    <x v="67"/>
    <n v="2022"/>
    <m/>
    <s v="Duke Energy Electroquil Partners Electroquil S.A"/>
    <n v="-2.18984306966447"/>
    <n v="-80.045447931570706"/>
    <s v="exact"/>
    <s v="Guayaquil"/>
    <m/>
    <m/>
    <s v="Guayas"/>
    <x v="1"/>
    <s v="Latin America and the Caribbean"/>
    <m/>
    <m/>
    <m/>
    <m/>
    <m/>
    <m/>
    <s v="1015399"/>
    <n v="1113791"/>
    <s v="L408625"/>
    <s v="G412056"/>
  </r>
  <r>
    <s v="https://www.gem.wiki/Electroquil_Thermal_power_station"/>
    <x v="47"/>
    <s v="Electroquil Thermal power station"/>
    <s v="Central Térmica Electroquil"/>
    <s v="3"/>
    <s v="D"/>
    <n v="45"/>
    <x v="6"/>
    <x v="1"/>
    <s v="not found"/>
    <s v="not found"/>
    <s v="not found"/>
    <s v="N"/>
    <x v="44"/>
    <n v="2022"/>
    <m/>
    <s v="Duke Energy Electroquil Partners Electroquil S.A"/>
    <n v="-2.18984306966447"/>
    <n v="-80.045447931570706"/>
    <s v="exact"/>
    <s v="Guayaquil"/>
    <m/>
    <m/>
    <s v="Guayas"/>
    <x v="1"/>
    <s v="Latin America and the Caribbean"/>
    <m/>
    <m/>
    <m/>
    <m/>
    <m/>
    <m/>
    <s v="1015399"/>
    <n v="1117819"/>
    <s v="L408625"/>
    <s v="G412055"/>
  </r>
  <r>
    <s v="https://www.gem.wiki/Electroquil_Thermal_power_station"/>
    <x v="47"/>
    <s v="Electroquil Thermal power station"/>
    <s v="Central Térmica Electroquil"/>
    <s v="4"/>
    <s v="D"/>
    <n v="45"/>
    <x v="6"/>
    <x v="1"/>
    <s v="not found"/>
    <s v="not found"/>
    <s v="not found"/>
    <s v="N"/>
    <x v="44"/>
    <n v="2022"/>
    <m/>
    <s v="Duke Energy Electroquil Partners Electroquil S.A"/>
    <n v="-2.18984306966447"/>
    <n v="-80.045447931570706"/>
    <s v="exact"/>
    <s v="Guayaquil"/>
    <m/>
    <m/>
    <s v="Guayas"/>
    <x v="1"/>
    <s v="Latin America and the Caribbean"/>
    <m/>
    <m/>
    <m/>
    <m/>
    <m/>
    <m/>
    <s v="1015399"/>
    <n v="1117820"/>
    <s v="L408625"/>
    <s v="G412054"/>
  </r>
  <r>
    <s v="https://www.gem.wiki/Enrique_Garcia_thermal_power_station"/>
    <x v="47"/>
    <s v="Enrique Garcia thermal power station"/>
    <s v="Central Térmica Enrique García"/>
    <s v="1"/>
    <s v="D"/>
    <n v="102"/>
    <x v="0"/>
    <x v="1"/>
    <s v="not found"/>
    <s v="not found"/>
    <s v="not found"/>
    <s v="N"/>
    <x v="23"/>
    <m/>
    <m/>
    <s v="CELEC-Electroguayas"/>
    <n v="-2.0521909811359502"/>
    <n v="-79.948039540172005"/>
    <s v="exact"/>
    <s v="Guayaquil"/>
    <m/>
    <m/>
    <s v="Guayas"/>
    <x v="1"/>
    <s v="Latin America and the Caribbean"/>
    <m/>
    <m/>
    <m/>
    <m/>
    <m/>
    <m/>
    <s v="1015401"/>
    <n v="1138973"/>
    <s v="L408637"/>
    <s v="G412053"/>
  </r>
  <r>
    <s v="https://www.gem.wiki/Esmeraldas_I_Thermoelectric_Power_Plant"/>
    <x v="47"/>
    <s v="Esmeraldas I Thermoelectric Power Plant"/>
    <s v="Central Térmica Esmeraldas I"/>
    <s v="1"/>
    <s v="HFO"/>
    <n v="132.5"/>
    <x v="0"/>
    <x v="3"/>
    <s v="not found"/>
    <s v="not found"/>
    <s v="not found"/>
    <s v="N"/>
    <x v="26"/>
    <m/>
    <m/>
    <s v="CELEC-Termoesmeraldas"/>
    <n v="0.92670163651951198"/>
    <n v="-79.687716728328496"/>
    <s v="exact"/>
    <s v="Vuelta Larga"/>
    <m/>
    <m/>
    <s v="Guayas"/>
    <x v="1"/>
    <s v="Latin America and the Caribbean"/>
    <s v="WRI: WRI1018604"/>
    <m/>
    <m/>
    <m/>
    <m/>
    <m/>
    <s v="1019576"/>
    <n v="1114297"/>
    <s v="L408636"/>
    <s v="G412052"/>
  </r>
  <r>
    <s v="https://www.gem.wiki/Esmeraldas_II_Thermoelectric_Power_Plant"/>
    <x v="47"/>
    <s v="Esmeraldas II Thermoelectric Power Plant"/>
    <s v="Central Térmica Esmeraldas II"/>
    <s v="1"/>
    <s v="HFO"/>
    <n v="100.2"/>
    <x v="0"/>
    <x v="4"/>
    <s v="not found"/>
    <s v="not found"/>
    <s v="not found"/>
    <s v="N"/>
    <x v="2"/>
    <m/>
    <m/>
    <s v="CELEC-Termoesmeraldas"/>
    <n v="0.92670163651951198"/>
    <n v="-79.687716728328496"/>
    <s v="exact"/>
    <s v="Vuelta Larga"/>
    <m/>
    <m/>
    <s v="Guayas"/>
    <x v="1"/>
    <s v="Latin America and the Caribbean"/>
    <s v="WRI: WRI1022989"/>
    <m/>
    <m/>
    <m/>
    <m/>
    <m/>
    <s v="1019576"/>
    <n v="1231952"/>
    <s v="L408635"/>
    <s v="G412051"/>
  </r>
  <r>
    <s v="https://www.gem.wiki/Gonzalo_Zevallos_power_station"/>
    <x v="47"/>
    <s v="Gonzalo Zevallos power station"/>
    <s v="Central Térmica Gonzalo Zevallos"/>
    <s v="1"/>
    <s v="HFO"/>
    <n v="73"/>
    <x v="0"/>
    <x v="3"/>
    <s v="not found"/>
    <s v="not found"/>
    <s v="not found"/>
    <s v="N"/>
    <x v="68"/>
    <m/>
    <m/>
    <s v="CELEC-Electroguayas"/>
    <n v="-2.1958105108303601"/>
    <n v="-79.954065890317494"/>
    <s v="exact"/>
    <s v="Guayaquil"/>
    <m/>
    <m/>
    <s v="Guayas"/>
    <x v="1"/>
    <s v="Latin America and the Caribbean"/>
    <s v="WRI: WRI1018606"/>
    <m/>
    <m/>
    <m/>
    <m/>
    <m/>
    <s v="1019577"/>
    <n v="1114351"/>
    <s v="L408634"/>
    <s v="G412050"/>
  </r>
  <r>
    <s v="https://www.gem.wiki/Gonzalo_Zevallos_power_station"/>
    <x v="47"/>
    <s v="Gonzalo Zevallos power station"/>
    <s v="Central Térmica Gonzalo Zevallos"/>
    <s v="2"/>
    <s v="HFO"/>
    <n v="73"/>
    <x v="0"/>
    <x v="3"/>
    <s v="not found"/>
    <s v="not found"/>
    <s v="not found"/>
    <s v="N"/>
    <x v="68"/>
    <m/>
    <m/>
    <s v="CELEC-Electroguayas"/>
    <n v="-2.1958105108303601"/>
    <n v="-79.954065890317494"/>
    <s v="exact"/>
    <s v="Guayaquil"/>
    <m/>
    <m/>
    <s v="Guayas"/>
    <x v="1"/>
    <s v="Latin America and the Caribbean"/>
    <s v="WRI: WRI1018606"/>
    <m/>
    <m/>
    <m/>
    <m/>
    <m/>
    <s v="1019577"/>
    <n v="1114350"/>
    <s v="L408634"/>
    <s v="G412049"/>
  </r>
  <r>
    <s v="https://www.gem.wiki/Guangopolo_II_power_station"/>
    <x v="47"/>
    <s v="Guangopolo II power station"/>
    <s v="Central Térmica Guangopolo II"/>
    <s v="1"/>
    <s v="HFO"/>
    <n v="52.38"/>
    <x v="0"/>
    <x v="4"/>
    <s v="not found"/>
    <s v="not found"/>
    <s v="not found"/>
    <s v="N"/>
    <x v="2"/>
    <m/>
    <m/>
    <s v="CELEC-Termopichincha"/>
    <n v="-0.27081627142647902"/>
    <n v="-78.451134187356601"/>
    <s v="exact"/>
    <s v="Quito"/>
    <m/>
    <m/>
    <s v="Pichincha"/>
    <x v="1"/>
    <s v="Latin America and the Caribbean"/>
    <m/>
    <m/>
    <m/>
    <m/>
    <m/>
    <m/>
    <s v="1019579"/>
    <n v="1258523"/>
    <s v="L408632"/>
    <s v="G412048"/>
  </r>
  <r>
    <s v="https://www.gem.wiki/Quevedo_II_Thermoelectric_Power_Plant"/>
    <x v="47"/>
    <s v="Quevedo II Thermoelectric Power Plant"/>
    <s v="Central Térmica Quevedo II"/>
    <s v="1"/>
    <s v="HFO"/>
    <n v="102"/>
    <x v="0"/>
    <x v="4"/>
    <s v="Y"/>
    <s v="not found"/>
    <s v="not found"/>
    <s v="N"/>
    <x v="17"/>
    <m/>
    <m/>
    <s v="CELEC-Termopichincha"/>
    <n v="-1.0487199936585201"/>
    <n v="-79.4903645481116"/>
    <s v="exact"/>
    <s v="Quevedo"/>
    <m/>
    <m/>
    <s v="Los Ríos"/>
    <x v="1"/>
    <s v="Latin America and the Caribbean"/>
    <m/>
    <m/>
    <m/>
    <m/>
    <m/>
    <m/>
    <s v="1085466"/>
    <n v="1231972"/>
    <s v="L408631"/>
    <s v="G412047"/>
  </r>
  <r>
    <s v="https://www.gem.wiki/Santa_Elena_II_power_station"/>
    <x v="47"/>
    <s v="Santa Elena II power station"/>
    <m/>
    <s v="1"/>
    <s v="HFO"/>
    <n v="90.1"/>
    <x v="0"/>
    <x v="4"/>
    <s v="not found"/>
    <s v="not found"/>
    <s v="not found"/>
    <s v="N"/>
    <x v="17"/>
    <m/>
    <m/>
    <s v="CELEC-Electroguayas"/>
    <n v="-2.2420213397321298"/>
    <n v="-80.846375491485404"/>
    <s v="exact"/>
    <s v="Santa Elena"/>
    <m/>
    <m/>
    <s v="Santa Elena"/>
    <x v="1"/>
    <s v="Latin America and the Caribbean"/>
    <m/>
    <m/>
    <m/>
    <m/>
    <m/>
    <m/>
    <m/>
    <m/>
    <s v="L408630"/>
    <s v="G412046"/>
  </r>
  <r>
    <s v="https://gem.wiki/Termogas_Machala_1_power_station"/>
    <x v="47"/>
    <s v="Termogas Machala 1 power station"/>
    <s v="Central Termogas Machala"/>
    <s v="1"/>
    <s v="NG"/>
    <n v="65"/>
    <x v="0"/>
    <x v="1"/>
    <s v="not found"/>
    <s v="not found"/>
    <s v="not found"/>
    <s v="N"/>
    <x v="10"/>
    <m/>
    <m/>
    <s v="CELEC EP (Corporación Eléctrica del Ecuador)"/>
    <n v="-3.1169850000000001"/>
    <n v="-79.879169000000005"/>
    <s v="exact"/>
    <s v="Barbones"/>
    <m/>
    <s v="Machala"/>
    <s v="El Oro"/>
    <x v="1"/>
    <s v="Latin America and the Caribbean"/>
    <m/>
    <m/>
    <m/>
    <m/>
    <m/>
    <m/>
    <s v="1049752"/>
    <n v="1173739"/>
    <s v="L406591"/>
    <s v="G406677"/>
  </r>
  <r>
    <s v="https://gem.wiki/Termogas_Machala_1_power_station"/>
    <x v="47"/>
    <s v="Termogas Machala 1 power station"/>
    <s v="Central Termogas Machala"/>
    <s v="2"/>
    <s v="NG"/>
    <n v="65"/>
    <x v="0"/>
    <x v="1"/>
    <s v="not found"/>
    <s v="not found"/>
    <s v="not found"/>
    <s v="N"/>
    <x v="10"/>
    <m/>
    <m/>
    <s v="CELEC EP (Corporación Eléctrica del Ecuador)"/>
    <n v="-3.1169850000000001"/>
    <n v="-79.879169000000005"/>
    <s v="exact"/>
    <s v="Barbones"/>
    <m/>
    <s v="Machala"/>
    <s v="El Oro"/>
    <x v="1"/>
    <s v="Latin America and the Caribbean"/>
    <m/>
    <m/>
    <m/>
    <m/>
    <m/>
    <m/>
    <s v="1049752"/>
    <n v="1173740"/>
    <s v="L406591"/>
    <s v="G406676"/>
  </r>
  <r>
    <s v="https://gem.wiki/Termogas_Machala_1_power_station"/>
    <x v="47"/>
    <s v="Termogas Machala 1 power station"/>
    <s v="Central Termogas Machala"/>
    <s v="3"/>
    <s v="NG"/>
    <n v="77"/>
    <x v="4"/>
    <x v="1"/>
    <s v="not found"/>
    <s v="not found"/>
    <s v="not found"/>
    <s v="N"/>
    <x v="45"/>
    <m/>
    <m/>
    <s v="CELEC EP (Corporación Eléctrica del Ecuador)"/>
    <n v="-3.1169850000000001"/>
    <n v="-79.879169000000005"/>
    <s v="exact"/>
    <s v="Barbones"/>
    <m/>
    <s v="Machala"/>
    <s v="El Oro"/>
    <x v="1"/>
    <s v="Latin America and the Caribbean"/>
    <m/>
    <m/>
    <m/>
    <m/>
    <m/>
    <m/>
    <s v="1049752"/>
    <n v="1303961"/>
    <s v="L406591"/>
    <s v="G406675"/>
  </r>
  <r>
    <s v="https://gem.wiki/Termogas_Machala_1_power_station"/>
    <x v="47"/>
    <s v="Termogas Machala 1 power station"/>
    <s v="Central Termogas Machala"/>
    <s v="ST"/>
    <s v="WSTH-NG"/>
    <n v="110"/>
    <x v="4"/>
    <x v="3"/>
    <s v="not found"/>
    <s v="not found"/>
    <s v="not found"/>
    <s v="N"/>
    <x v="45"/>
    <m/>
    <m/>
    <s v="CELEC EP (Corporación Eléctrica del Ecuador)"/>
    <n v="-3.1169850000000001"/>
    <n v="-79.879169000000005"/>
    <s v="exact"/>
    <s v="Barbones"/>
    <m/>
    <s v="Machala"/>
    <s v="El Oro"/>
    <x v="1"/>
    <s v="Latin America and the Caribbean"/>
    <m/>
    <m/>
    <m/>
    <m/>
    <m/>
    <m/>
    <s v="1049752"/>
    <n v="1303962"/>
    <s v="L406591"/>
    <s v="G406674"/>
  </r>
  <r>
    <s v="https://www.gem.wiki/Termoguayas_power_station"/>
    <x v="47"/>
    <s v="Termoguayas power station"/>
    <s v="Central Termoeléctrica Termoguayas"/>
    <s v="1"/>
    <s v="HFO/D"/>
    <n v="60.8"/>
    <x v="6"/>
    <x v="4"/>
    <s v="not found"/>
    <s v="not found"/>
    <s v="not found"/>
    <s v="N"/>
    <x v="37"/>
    <n v="2016"/>
    <m/>
    <s v="Termoguayas Generation S.A."/>
    <n v="-2.2635925913947701"/>
    <n v="-79.862544816669896"/>
    <s v="exact"/>
    <s v="Guayaquil"/>
    <m/>
    <m/>
    <s v="Guayas"/>
    <x v="1"/>
    <s v="Latin America and the Caribbean"/>
    <m/>
    <m/>
    <m/>
    <m/>
    <m/>
    <m/>
    <s v="1045852"/>
    <s v="1168112, 1193010"/>
    <s v="L408629"/>
    <s v="G412045"/>
  </r>
  <r>
    <s v="https://www.gem.wiki/Termoguayas_power_station"/>
    <x v="47"/>
    <s v="Termoguayas power station"/>
    <s v="Central Termoeléctrica Termoguayas"/>
    <s v="2"/>
    <s v="HFO/D"/>
    <n v="91.2"/>
    <x v="6"/>
    <x v="4"/>
    <s v="not found"/>
    <s v="not found"/>
    <s v="not found"/>
    <s v="N"/>
    <x v="37"/>
    <n v="2016"/>
    <m/>
    <s v="Termoguayas Generation S.A."/>
    <n v="-2.2635925913947701"/>
    <n v="-79.862544816669896"/>
    <s v="exact"/>
    <s v="Guayaquil"/>
    <m/>
    <m/>
    <s v="Guayas"/>
    <x v="1"/>
    <s v="Latin America and the Caribbean"/>
    <m/>
    <m/>
    <m/>
    <m/>
    <m/>
    <m/>
    <s v="1045852"/>
    <s v="11930111, 270377"/>
    <s v="L408629"/>
    <s v="G412044"/>
  </r>
  <r>
    <s v="https://www.gem.wiki/Termoguayas_power_station"/>
    <x v="47"/>
    <s v="Termoguayas power station"/>
    <s v="Central Termoeléctrica Termoguayas"/>
    <s v="3"/>
    <s v="HFO/D"/>
    <n v="29"/>
    <x v="6"/>
    <x v="4"/>
    <s v="not found"/>
    <s v="not found"/>
    <s v="not found"/>
    <s v="N"/>
    <x v="37"/>
    <n v="2016"/>
    <m/>
    <s v="Termoguayas Generation S.A."/>
    <n v="-2.2635925913947701"/>
    <n v="-79.862544816669896"/>
    <s v="exact"/>
    <s v="Guayaquil"/>
    <m/>
    <m/>
    <s v="Guayas"/>
    <x v="1"/>
    <s v="Latin America and the Caribbean"/>
    <m/>
    <m/>
    <m/>
    <m/>
    <m/>
    <m/>
    <s v="1045852"/>
    <n v="1193009"/>
    <s v="L408629"/>
    <s v="G412043"/>
  </r>
  <r>
    <s v="https://www.gem.wiki/Trinitaria_power_station"/>
    <x v="47"/>
    <s v="Trinitaria power station"/>
    <s v="Central Térmica Trinitaria"/>
    <s v="1"/>
    <s v="HFO"/>
    <n v="133"/>
    <x v="0"/>
    <x v="3"/>
    <s v="not found"/>
    <s v="not found"/>
    <s v="not found"/>
    <s v="N"/>
    <x v="44"/>
    <m/>
    <m/>
    <s v="CELEC-Electroguayas"/>
    <n v="-2.25148272840734"/>
    <n v="-79.909954430163793"/>
    <s v="exact"/>
    <s v="Guayaquil"/>
    <m/>
    <m/>
    <s v="Guayas"/>
    <x v="1"/>
    <s v="Latin America and the Caribbean"/>
    <m/>
    <m/>
    <m/>
    <m/>
    <m/>
    <m/>
    <s v="1019601"/>
    <n v="1153861"/>
    <s v="L408633"/>
    <s v="G412042"/>
  </r>
  <r>
    <s v="https://www.gem.wiki/Victoria_II_power_station"/>
    <x v="47"/>
    <s v="Victoria II power station"/>
    <s v="Central Térmica Victoria II"/>
    <s v="1"/>
    <s v="N"/>
    <n v="115"/>
    <x v="7"/>
    <x v="1"/>
    <s v="not found"/>
    <s v="not found"/>
    <s v="not found"/>
    <s v="N"/>
    <x v="14"/>
    <m/>
    <m/>
    <s v="Intervisatrade S.A."/>
    <n v="-2.2662444733871498"/>
    <n v="-79.861297701823503"/>
    <s v="approximate"/>
    <s v="Guayaquil"/>
    <m/>
    <m/>
    <s v="Guayas"/>
    <x v="1"/>
    <s v="Latin America and the Caribbean"/>
    <m/>
    <m/>
    <m/>
    <m/>
    <m/>
    <m/>
    <s v="1044123"/>
    <n v="1165123"/>
    <s v="L408643"/>
    <s v="G412041"/>
  </r>
  <r>
    <s v="https://www.gem.wiki/Nejapa_Power_power_station"/>
    <x v="48"/>
    <s v="Nejapa Power power station"/>
    <s v="Central térmica Nejapa"/>
    <s v="1"/>
    <s v="HFO"/>
    <n v="143.91"/>
    <x v="0"/>
    <x v="4"/>
    <s v="not found"/>
    <s v="not found"/>
    <s v="not found"/>
    <s v="N"/>
    <x v="48"/>
    <m/>
    <m/>
    <s v="Cenérgica - Nejapa Power"/>
    <n v="13.779223583915099"/>
    <n v="-89.200902205261798"/>
    <s v="exact"/>
    <s v="Nejapa"/>
    <m/>
    <m/>
    <s v="San Salvador"/>
    <x v="1"/>
    <s v="Latin America and the Caribbean"/>
    <s v="WRI: GEODB0043612"/>
    <m/>
    <m/>
    <m/>
    <m/>
    <m/>
    <s v="1012928"/>
    <n v="1135624"/>
    <s v="L408642"/>
    <s v="G412040"/>
  </r>
  <r>
    <s v="https://www.gem.wiki/Orazul_Acajutla_power_station"/>
    <x v="48"/>
    <s v="Orazul Acajutla power station"/>
    <s v="Termoeléctrica Orazul Energy"/>
    <s v="1-6"/>
    <s v="D"/>
    <n v="99"/>
    <x v="0"/>
    <x v="4"/>
    <s v="not found"/>
    <s v="not found"/>
    <s v="not found"/>
    <s v="N"/>
    <x v="14"/>
    <m/>
    <m/>
    <s v="Orazul Energy El Salvador"/>
    <n v="13.5826847422321"/>
    <n v="-89.824760615839395"/>
    <s v="exact"/>
    <s v="Acajutla"/>
    <m/>
    <m/>
    <s v="Sonsonate"/>
    <x v="1"/>
    <s v="Latin America and the Caribbean"/>
    <m/>
    <m/>
    <m/>
    <m/>
    <m/>
    <m/>
    <s v="1012980"/>
    <n v="1171649"/>
    <s v="L408641"/>
    <s v="G412038"/>
  </r>
  <r>
    <s v="https://www.gem.wiki/Orazul_Acajutla_power_station"/>
    <x v="48"/>
    <s v="Orazul Acajutla power station"/>
    <s v="Termoeléctrica Orazul Energy"/>
    <s v="7-9"/>
    <s v="D"/>
    <n v="51"/>
    <x v="0"/>
    <x v="4"/>
    <s v="not found"/>
    <s v="not found"/>
    <s v="not found"/>
    <s v="N"/>
    <x v="14"/>
    <m/>
    <m/>
    <s v="Orazul Energy El Salvador"/>
    <n v="13.5826847422321"/>
    <n v="-89.824760615839395"/>
    <s v="exact"/>
    <s v="Acajutla"/>
    <m/>
    <m/>
    <s v="Sonsonate"/>
    <x v="1"/>
    <s v="Latin America and the Caribbean"/>
    <m/>
    <m/>
    <m/>
    <m/>
    <m/>
    <m/>
    <s v="1012980"/>
    <n v="1222090"/>
    <s v="L408641"/>
    <s v="G412037"/>
  </r>
  <r>
    <s v="https://www.gem.wiki/Orazul_Acajutla_power_station"/>
    <x v="48"/>
    <s v="Orazul Acajutla power station"/>
    <s v="Termoeléctrica Orazul Energy"/>
    <s v="U-5"/>
    <s v="D"/>
    <n v="82"/>
    <x v="0"/>
    <x v="1"/>
    <s v="not found"/>
    <s v="not found"/>
    <s v="not found"/>
    <s v="N"/>
    <x v="14"/>
    <m/>
    <m/>
    <s v="Orazul Energy El Salvador"/>
    <n v="13.5826847422321"/>
    <n v="-89.824760615839395"/>
    <s v="exact"/>
    <s v="Acajutla"/>
    <m/>
    <m/>
    <s v="Sonsonate"/>
    <x v="1"/>
    <s v="Latin America and the Caribbean"/>
    <m/>
    <m/>
    <m/>
    <m/>
    <m/>
    <m/>
    <s v="1012980"/>
    <n v="1100265"/>
    <s v="L408641"/>
    <s v="G412039"/>
  </r>
  <r>
    <s v="https://gem.wiki/Pacífico_Acajutla_power_station"/>
    <x v="48"/>
    <s v="Pacífico Acajutla power station"/>
    <s v="Termoeléctrica Pacífico Acajutla"/>
    <s v="1"/>
    <s v="LNG"/>
    <n v="378"/>
    <x v="0"/>
    <x v="6"/>
    <s v="not found"/>
    <s v="not found"/>
    <s v="not found"/>
    <s v="N"/>
    <x v="3"/>
    <m/>
    <m/>
    <s v="EDP (Energía del Pacífico)"/>
    <n v="13.583385"/>
    <n v="-89.828073000000003"/>
    <s v="exact"/>
    <s v="Port of Acajutla"/>
    <m/>
    <m/>
    <s v="Sonsonate"/>
    <x v="1"/>
    <s v="Latin America and the Caribbean"/>
    <s v="WRI: GEODB0043614"/>
    <m/>
    <s v="Energia Del Pacifico power plant"/>
    <m/>
    <m/>
    <m/>
    <s v="1110507"/>
    <s v="1273014, 1273033"/>
    <s v="L406602"/>
    <s v="G406673"/>
  </r>
  <r>
    <s v="https://www.gem.wiki/Talnique_power_station"/>
    <x v="48"/>
    <s v="Talnique power station"/>
    <s v="Central eléctrica Talnique"/>
    <s v="1-3"/>
    <s v="D"/>
    <n v="49.5"/>
    <x v="0"/>
    <x v="4"/>
    <s v="not found"/>
    <s v="not found"/>
    <s v="not found"/>
    <s v="N"/>
    <x v="37"/>
    <m/>
    <m/>
    <s v="Inversiones Energéticas"/>
    <n v="13.7244800755893"/>
    <n v="-89.418638049429305"/>
    <s v="exact"/>
    <s v="Los Flores"/>
    <m/>
    <m/>
    <s v="Chalatenango"/>
    <x v="1"/>
    <s v="Latin America and the Caribbean"/>
    <m/>
    <m/>
    <m/>
    <m/>
    <m/>
    <m/>
    <s v="1059949"/>
    <n v="1188621"/>
    <s v="L408640"/>
    <s v="G412036"/>
  </r>
  <r>
    <s v="https://www.gem.wiki/Talnique_power_station"/>
    <x v="48"/>
    <s v="Talnique power station"/>
    <s v="Central eléctrica Talnique"/>
    <s v="4-9"/>
    <s v="D"/>
    <n v="50.7"/>
    <x v="0"/>
    <x v="4"/>
    <s v="not found"/>
    <s v="not found"/>
    <s v="not found"/>
    <s v="N"/>
    <x v="9"/>
    <m/>
    <m/>
    <s v="Inversiones Energéticas"/>
    <n v="13.7244800755893"/>
    <n v="-89.418638049429305"/>
    <s v="exact"/>
    <s v="Los Flores"/>
    <m/>
    <m/>
    <s v="Chalatenango"/>
    <x v="1"/>
    <s v="Latin America and the Caribbean"/>
    <m/>
    <m/>
    <m/>
    <m/>
    <m/>
    <m/>
    <s v="1059949"/>
    <n v="1222047"/>
    <s v="L408640"/>
    <s v="G412035"/>
  </r>
  <r>
    <s v="https://www.gem.wiki/Termopuerto_power_station"/>
    <x v="48"/>
    <s v="Termopuerto power station"/>
    <s v="Central eléctrica Termopuerto"/>
    <s v="1"/>
    <s v="HFO"/>
    <n v="73.599999999999994"/>
    <x v="0"/>
    <x v="4"/>
    <s v="not found"/>
    <s v="not found"/>
    <s v="not found"/>
    <s v="N"/>
    <x v="22"/>
    <m/>
    <m/>
    <s v="Termopuerto, S.A. de C.V."/>
    <n v="13.5637529827465"/>
    <n v="-89.824371336186701"/>
    <s v="exact"/>
    <s v="Acajutla"/>
    <m/>
    <m/>
    <s v="Sonsonate"/>
    <x v="1"/>
    <s v="Latin America and the Caribbean"/>
    <m/>
    <m/>
    <m/>
    <m/>
    <m/>
    <m/>
    <s v="1084606"/>
    <n v="1230351"/>
    <s v="L408639"/>
    <s v="G412034"/>
  </r>
  <r>
    <s v="https://www.gem.wiki/Degrad-des-Cannes_power_station"/>
    <x v="49"/>
    <s v="Degrad-des-Cannes power station"/>
    <m/>
    <s v="GT1"/>
    <s v="D/HFO"/>
    <n v="20"/>
    <x v="0"/>
    <x v="1"/>
    <s v="N"/>
    <m/>
    <m/>
    <m/>
    <x v="29"/>
    <m/>
    <n v="2026"/>
    <m/>
    <n v="4.8629300000000004"/>
    <n v="-52.275350000000003"/>
    <s v="exact"/>
    <s v="Remire-Montjoly"/>
    <m/>
    <m/>
    <s v="French Guiana"/>
    <x v="1"/>
    <s v="Latin America and the Caribbean"/>
    <m/>
    <s v="RNE: 17W0000000332083"/>
    <m/>
    <m/>
    <m/>
    <m/>
    <s v="1013998"/>
    <n v="1126304"/>
    <s v="L408638"/>
    <s v="G412033"/>
  </r>
  <r>
    <s v="https://www.gem.wiki/Degrad-des-Cannes_power_station"/>
    <x v="49"/>
    <s v="Degrad-des-Cannes power station"/>
    <m/>
    <s v="GT2"/>
    <s v="D/HFO"/>
    <n v="20"/>
    <x v="0"/>
    <x v="1"/>
    <s v="N"/>
    <m/>
    <m/>
    <m/>
    <x v="31"/>
    <m/>
    <n v="2026"/>
    <m/>
    <n v="4.8629300000000004"/>
    <n v="-52.275350000000003"/>
    <s v="exact"/>
    <s v="Remire-Montjoly"/>
    <m/>
    <m/>
    <s v="French Guiana"/>
    <x v="1"/>
    <s v="Latin America and the Caribbean"/>
    <m/>
    <s v="RNE: 17W0000000332083"/>
    <m/>
    <m/>
    <m/>
    <m/>
    <s v="1013998"/>
    <m/>
    <s v="L408638"/>
    <s v="G412032"/>
  </r>
  <r>
    <s v="https://www.gem.wiki/Degrad-des-Cannes_power_station"/>
    <x v="49"/>
    <s v="Degrad-des-Cannes power station"/>
    <m/>
    <s v="IC"/>
    <s v="D/HFO"/>
    <n v="42.7"/>
    <x v="0"/>
    <x v="4"/>
    <s v="Y"/>
    <m/>
    <m/>
    <m/>
    <x v="60"/>
    <m/>
    <n v="2026"/>
    <m/>
    <n v="4.8629300000000004"/>
    <n v="-52.275350000000003"/>
    <s v="exact"/>
    <s v="Remire-Montjoly"/>
    <m/>
    <m/>
    <s v="French Guiana"/>
    <x v="1"/>
    <s v="Latin America and the Caribbean"/>
    <m/>
    <s v="RNE: 17W0000000332083"/>
    <m/>
    <m/>
    <m/>
    <m/>
    <s v="1013998"/>
    <s v="1111781, 1111783, 1111784, 1111785, 1111786, 1111787, 1111788, 1111789, 1214214, 1291323"/>
    <s v="L408638"/>
    <s v="G412031"/>
  </r>
  <r>
    <s v="https://www.gem.wiki/Degrad-des-Cannes_power_station"/>
    <x v="49"/>
    <s v="Degrad-des-Cannes power station"/>
    <m/>
    <s v="IC3"/>
    <s v="D/HFO"/>
    <n v="14"/>
    <x v="0"/>
    <x v="4"/>
    <s v="N"/>
    <m/>
    <m/>
    <m/>
    <x v="34"/>
    <m/>
    <n v="2026"/>
    <m/>
    <n v="4.8629300000000004"/>
    <n v="-52.275350000000003"/>
    <s v="exact"/>
    <s v="Remire-Montjoly"/>
    <m/>
    <m/>
    <s v="French Guiana"/>
    <x v="1"/>
    <s v="Latin America and the Caribbean"/>
    <m/>
    <s v="RNE: 17W0000000332083"/>
    <m/>
    <m/>
    <m/>
    <m/>
    <s v="1013998"/>
    <m/>
    <s v="L408638"/>
    <s v="G412030"/>
  </r>
  <r>
    <s v="https://www.gem.wiki/Degrad-des-Cannes_power_station"/>
    <x v="49"/>
    <s v="Degrad-des-Cannes power station"/>
    <m/>
    <s v="IC4"/>
    <s v="D/HFO"/>
    <n v="14"/>
    <x v="0"/>
    <x v="4"/>
    <s v="N"/>
    <m/>
    <m/>
    <m/>
    <x v="6"/>
    <m/>
    <n v="2026"/>
    <m/>
    <n v="4.8629300000000004"/>
    <n v="-52.275350000000003"/>
    <s v="exact"/>
    <s v="Remire-Montjoly"/>
    <m/>
    <m/>
    <s v="French Guiana"/>
    <x v="1"/>
    <s v="Latin America and the Caribbean"/>
    <m/>
    <s v="RNE: 17W0000000332083"/>
    <m/>
    <m/>
    <m/>
    <m/>
    <s v="1013998"/>
    <m/>
    <s v="L408638"/>
    <s v="G412029"/>
  </r>
  <r>
    <s v="https://www.gem.wiki/Kourou_power_station"/>
    <x v="49"/>
    <s v="Kourou power station"/>
    <m/>
    <s v="GT1"/>
    <s v="D/HFO"/>
    <n v="20"/>
    <x v="0"/>
    <x v="1"/>
    <s v="N"/>
    <m/>
    <m/>
    <m/>
    <x v="19"/>
    <m/>
    <n v="2025"/>
    <m/>
    <n v="5.1628030863561998"/>
    <n v="-52.670053842201199"/>
    <s v="exact"/>
    <s v="Kourou"/>
    <m/>
    <m/>
    <s v="French Guiana"/>
    <x v="1"/>
    <s v="Latin America and the Caribbean"/>
    <m/>
    <m/>
    <m/>
    <m/>
    <m/>
    <m/>
    <m/>
    <m/>
    <s v="L408893"/>
    <s v="G412028"/>
  </r>
  <r>
    <s v="https://www.gem.wiki/Kourou_power_station"/>
    <x v="49"/>
    <s v="Kourou power station"/>
    <m/>
    <s v="GT2"/>
    <s v="D/HFO"/>
    <n v="20"/>
    <x v="0"/>
    <x v="1"/>
    <s v="N"/>
    <m/>
    <m/>
    <m/>
    <x v="2"/>
    <m/>
    <n v="2025"/>
    <m/>
    <n v="5.1628030863561998"/>
    <n v="-52.670053842201199"/>
    <s v="exact"/>
    <s v="Kourou"/>
    <m/>
    <m/>
    <s v="French Guiana"/>
    <x v="1"/>
    <s v="Latin America and the Caribbean"/>
    <m/>
    <m/>
    <m/>
    <m/>
    <m/>
    <m/>
    <m/>
    <m/>
    <s v="L408893"/>
    <s v="G412027"/>
  </r>
  <r>
    <s v="https://www.gem.wiki/Jarry_Sud_power_station"/>
    <x v="50"/>
    <s v="Jarry Sud power station"/>
    <m/>
    <s v="TAC3"/>
    <s v="HFO/NG"/>
    <n v="20"/>
    <x v="0"/>
    <x v="1"/>
    <s v="N"/>
    <m/>
    <m/>
    <m/>
    <x v="24"/>
    <m/>
    <n v="2025"/>
    <m/>
    <n v="16.233078567750599"/>
    <n v="-61.555350863904103"/>
    <s v="exact"/>
    <s v="Baie-Mahault"/>
    <m/>
    <m/>
    <s v="Guadaloupe"/>
    <x v="1"/>
    <s v="Latin America and the Caribbean"/>
    <m/>
    <m/>
    <m/>
    <m/>
    <m/>
    <m/>
    <m/>
    <m/>
    <s v="L408660"/>
    <s v="G412026"/>
  </r>
  <r>
    <s v="https://www.gem.wiki/Jarry_Sud_power_station"/>
    <x v="50"/>
    <s v="Jarry Sud power station"/>
    <m/>
    <s v="TAC4"/>
    <s v="HFO/NG"/>
    <n v="21"/>
    <x v="0"/>
    <x v="1"/>
    <s v="N"/>
    <m/>
    <m/>
    <m/>
    <x v="19"/>
    <m/>
    <n v="2028"/>
    <m/>
    <n v="16.233078567750599"/>
    <n v="-61.555350863904103"/>
    <s v="exact"/>
    <s v="Baie-Mahault"/>
    <m/>
    <m/>
    <s v="Guadaloupe"/>
    <x v="1"/>
    <s v="Latin America and the Caribbean"/>
    <m/>
    <m/>
    <m/>
    <m/>
    <m/>
    <m/>
    <m/>
    <m/>
    <s v="L408660"/>
    <s v="G412025"/>
  </r>
  <r>
    <s v="https://www.gem.wiki/Jarry_Sud_power_station"/>
    <x v="50"/>
    <s v="Jarry Sud power station"/>
    <m/>
    <s v="TAC5"/>
    <s v="HFO/NG"/>
    <n v="40"/>
    <x v="0"/>
    <x v="1"/>
    <s v="N"/>
    <m/>
    <m/>
    <m/>
    <x v="8"/>
    <m/>
    <m/>
    <m/>
    <n v="16.233078567750599"/>
    <n v="-61.555350863904103"/>
    <s v="exact"/>
    <s v="Baie-Mahault"/>
    <m/>
    <m/>
    <s v="Guadaloupe"/>
    <x v="1"/>
    <s v="Latin America and the Caribbean"/>
    <m/>
    <s v="RNE: 17W0000000382459"/>
    <m/>
    <m/>
    <m/>
    <m/>
    <m/>
    <m/>
    <s v="L408660"/>
    <s v="G412024"/>
  </r>
  <r>
    <s v="https://www.gem.wiki/Pointe_Jarry_power_station"/>
    <x v="50"/>
    <s v="Pointe Jarry power station"/>
    <m/>
    <s v="IC1-12"/>
    <s v="D"/>
    <n v="211.2"/>
    <x v="0"/>
    <x v="4"/>
    <s v="N"/>
    <m/>
    <m/>
    <m/>
    <x v="2"/>
    <m/>
    <m/>
    <m/>
    <n v="16.248650000000001"/>
    <n v="-61.540379999999999"/>
    <s v="exact"/>
    <s v="Baie-Mahault"/>
    <m/>
    <m/>
    <s v="Guadaloupe"/>
    <x v="1"/>
    <s v="Latin America and the Caribbean"/>
    <m/>
    <s v="RNE: 17W0000000343042"/>
    <m/>
    <m/>
    <m/>
    <m/>
    <s v="1075030"/>
    <n v="1214202"/>
    <s v="L408659"/>
    <s v="G412023"/>
  </r>
  <r>
    <s v="https://www.gem.wiki/Arizona_power_station"/>
    <x v="51"/>
    <s v="Arizona power station"/>
    <m/>
    <s v="1"/>
    <s v="HFO"/>
    <n v="163"/>
    <x v="0"/>
    <x v="4"/>
    <s v="not found"/>
    <s v="not found"/>
    <s v="not found"/>
    <s v="N"/>
    <x v="16"/>
    <m/>
    <m/>
    <m/>
    <n v="13.9602745551911"/>
    <n v="-90.798959050564605"/>
    <s v="exact"/>
    <s v="Puerto Quetzal"/>
    <m/>
    <m/>
    <m/>
    <x v="1"/>
    <s v="Latin America and the Caribbean"/>
    <m/>
    <m/>
    <m/>
    <m/>
    <m/>
    <m/>
    <s v="1041531"/>
    <n v="1161711"/>
    <s v="L408658"/>
    <s v="G412022"/>
  </r>
  <r>
    <s v="https://www.gem.wiki/Generadora_del_Este_power_station"/>
    <x v="51"/>
    <s v="Generadora del Este power station"/>
    <m/>
    <s v="1"/>
    <s v="HFO"/>
    <n v="70"/>
    <x v="0"/>
    <x v="4"/>
    <s v="not found"/>
    <s v="not found"/>
    <s v="not found"/>
    <s v="N"/>
    <x v="67"/>
    <m/>
    <m/>
    <m/>
    <n v="14.480270000000001"/>
    <n v="-90.621049999999997"/>
    <s v="approximate"/>
    <s v="Amatitlán"/>
    <m/>
    <m/>
    <m/>
    <x v="1"/>
    <s v="Latin America and the Caribbean"/>
    <m/>
    <m/>
    <m/>
    <m/>
    <m/>
    <m/>
    <s v="not found"/>
    <m/>
    <s v="L408657"/>
    <s v="G412021"/>
  </r>
  <r>
    <s v="https://gem.wiki/Las_Palmas_power_station"/>
    <x v="51"/>
    <s v="Las Palmas power station"/>
    <m/>
    <s v="1"/>
    <s v="HFO"/>
    <n v="66.8"/>
    <x v="0"/>
    <x v="4"/>
    <s v="not found"/>
    <s v="not found"/>
    <s v="not found"/>
    <s v="N"/>
    <x v="23"/>
    <m/>
    <m/>
    <m/>
    <n v="14.26399"/>
    <n v="-90.799480000000003"/>
    <s v="exact"/>
    <s v="Escuintla"/>
    <m/>
    <m/>
    <m/>
    <x v="1"/>
    <s v="Latin America and the Caribbean"/>
    <m/>
    <m/>
    <m/>
    <m/>
    <m/>
    <m/>
    <s v="1037897"/>
    <n v="1168604"/>
    <s v="L102011"/>
    <s v="G412020"/>
  </r>
  <r>
    <s v="https://www.gem.wiki/Puerto_Quetzal_Power_(PQP)_power_station"/>
    <x v="51"/>
    <s v="Puerto Quetzal Power (PQP) power station"/>
    <m/>
    <s v="1"/>
    <s v="HFO"/>
    <n v="55"/>
    <x v="0"/>
    <x v="4"/>
    <s v="not found"/>
    <s v="not found"/>
    <s v="not found"/>
    <s v="N"/>
    <x v="19"/>
    <m/>
    <m/>
    <s v="Puerto Quetzal Power Llc"/>
    <n v="13.921041596522301"/>
    <n v="-90.785598767112205"/>
    <s v="exact"/>
    <s v="Puerto San Jose"/>
    <m/>
    <m/>
    <m/>
    <x v="1"/>
    <s v="Latin America and the Caribbean"/>
    <m/>
    <m/>
    <m/>
    <m/>
    <m/>
    <m/>
    <s v="1026384"/>
    <n v="1113569"/>
    <s v="L408656"/>
    <s v="G412019"/>
  </r>
  <r>
    <s v="https://www.gem.wiki/Stewart_&amp;_Stevenson_power_station"/>
    <x v="51"/>
    <s v="Stewart &amp; Stevenson power station"/>
    <m/>
    <s v="1"/>
    <s v="D"/>
    <n v="51"/>
    <x v="0"/>
    <x v="1"/>
    <s v="not found"/>
    <s v="not found"/>
    <s v="not found"/>
    <s v="N"/>
    <x v="48"/>
    <m/>
    <m/>
    <m/>
    <n v="14.3009"/>
    <n v="-90.787409999999994"/>
    <s v="exact"/>
    <s v="Escuintla"/>
    <m/>
    <m/>
    <m/>
    <x v="1"/>
    <s v="Latin America and the Caribbean"/>
    <m/>
    <m/>
    <m/>
    <m/>
    <m/>
    <m/>
    <s v="not found"/>
    <m/>
    <s v="L408655"/>
    <s v="G412018"/>
  </r>
  <r>
    <s v="https://gem.wiki/Wales_power_station"/>
    <x v="52"/>
    <s v="Wales power station"/>
    <s v="Central termoeléctrica Wales"/>
    <s v="1"/>
    <s v="NG/D"/>
    <n v="300"/>
    <x v="2"/>
    <x v="0"/>
    <s v="not found"/>
    <s v="not found"/>
    <s v="not found"/>
    <s v="N"/>
    <x v="7"/>
    <m/>
    <m/>
    <s v="Guyana Power and Light Incorporated (GPL)"/>
    <n v="6.7027419999999998"/>
    <n v="-58.206339999999997"/>
    <s v="approximate"/>
    <s v="Wales"/>
    <m/>
    <m/>
    <s v="Essequibo Islands-West Demerara"/>
    <x v="1"/>
    <s v="Latin America and the Caribbean"/>
    <m/>
    <m/>
    <m/>
    <m/>
    <m/>
    <m/>
    <s v="1139213"/>
    <n v="1313765"/>
    <s v="L406872"/>
    <s v="G407369"/>
  </r>
  <r>
    <s v="https://www.gem.wiki/Choloma_EMCE_power_station"/>
    <x v="53"/>
    <s v="Choloma EMCE power station"/>
    <m/>
    <s v="2"/>
    <s v="HFO"/>
    <n v="55"/>
    <x v="0"/>
    <x v="4"/>
    <s v="not found"/>
    <s v="not found"/>
    <s v="not found"/>
    <s v="N"/>
    <x v="23"/>
    <m/>
    <m/>
    <m/>
    <n v="15.5997"/>
    <n v="-87.936899999999994"/>
    <s v="exact"/>
    <s v="Choloma"/>
    <m/>
    <m/>
    <s v="Cortés"/>
    <x v="1"/>
    <s v="Latin America and the Caribbean"/>
    <m/>
    <m/>
    <s v="Choloma I and II IC power Plant"/>
    <m/>
    <m/>
    <m/>
    <s v="1052844"/>
    <n v="1178215"/>
    <s v="L408654"/>
    <s v="G412017"/>
  </r>
  <r>
    <s v="https://www.gem.wiki/Choloma_ENERSA_power_station"/>
    <x v="53"/>
    <s v="Choloma ENERSA power station"/>
    <m/>
    <s v="1"/>
    <s v="D"/>
    <n v="248.92"/>
    <x v="0"/>
    <x v="6"/>
    <s v="Y"/>
    <s v="not found"/>
    <s v="not found"/>
    <s v="N"/>
    <x v="8"/>
    <m/>
    <m/>
    <m/>
    <n v="15.5972466942348"/>
    <n v="-87.935855797450301"/>
    <s v="exact"/>
    <s v="Choloma"/>
    <m/>
    <m/>
    <s v="Cortés"/>
    <x v="1"/>
    <s v="Latin America and the Caribbean"/>
    <m/>
    <m/>
    <s v="Choloma III IC power Plant"/>
    <m/>
    <m/>
    <m/>
    <s v="1059094"/>
    <n v="1187280"/>
    <s v="L408653"/>
    <s v="G412016"/>
  </r>
  <r>
    <s v="https://www.gem.wiki/Choloma_ENERSA_power_station"/>
    <x v="53"/>
    <s v="Choloma ENERSA power station"/>
    <m/>
    <s v="2"/>
    <s v="D"/>
    <n v="17"/>
    <x v="0"/>
    <x v="6"/>
    <s v="Y"/>
    <s v="not found"/>
    <s v="not found"/>
    <s v="N"/>
    <x v="21"/>
    <m/>
    <m/>
    <m/>
    <n v="15.5972466942348"/>
    <n v="-87.935855797450301"/>
    <s v="exact"/>
    <s v="Choloma"/>
    <m/>
    <m/>
    <s v="Cortés"/>
    <x v="1"/>
    <s v="Latin America and the Caribbean"/>
    <m/>
    <m/>
    <s v="Choloma III IC power Plant"/>
    <m/>
    <m/>
    <m/>
    <s v="1059094"/>
    <n v="1203870"/>
    <s v="L408653"/>
    <s v="G412015"/>
  </r>
  <r>
    <s v="https://www.gem.wiki/ELCOSA_power_station"/>
    <x v="53"/>
    <s v="ELCOSA power station"/>
    <s v="Termoeléctrica ELCOSA"/>
    <s v="1"/>
    <s v="D"/>
    <n v="80"/>
    <x v="0"/>
    <x v="4"/>
    <s v="not found"/>
    <s v="not found"/>
    <s v="not found"/>
    <s v="N"/>
    <x v="20"/>
    <m/>
    <m/>
    <s v="Electricidad de Cortés (ELCOSA)"/>
    <n v="15.985939999999999"/>
    <n v="-87.949830000000006"/>
    <s v="approximate"/>
    <s v="Puerto Cortes"/>
    <m/>
    <m/>
    <s v="Cortés"/>
    <x v="1"/>
    <s v="Latin America and the Caribbean"/>
    <m/>
    <m/>
    <m/>
    <m/>
    <m/>
    <m/>
    <s v="1014551"/>
    <n v="1141513"/>
    <s v="L408652"/>
    <s v="G412014"/>
  </r>
  <r>
    <s v="https://www.gem.wiki/Planta_Pavana_II_power_station"/>
    <x v="53"/>
    <s v="Planta Pavana II power station"/>
    <m/>
    <s v="1"/>
    <s v="HFO"/>
    <n v="82"/>
    <x v="0"/>
    <x v="4"/>
    <s v="not found"/>
    <s v="not found"/>
    <s v="not found"/>
    <s v="N"/>
    <x v="14"/>
    <m/>
    <m/>
    <m/>
    <n v="13.406722"/>
    <n v="-87.322056000000003"/>
    <s v="exact"/>
    <s v="Agua Caliente"/>
    <m/>
    <m/>
    <m/>
    <x v="1"/>
    <s v="Latin America and the Caribbean"/>
    <m/>
    <m/>
    <s v="Lufussa Valle"/>
    <m/>
    <m/>
    <m/>
    <s v="1022083"/>
    <n v="1165313"/>
    <s v="L408651"/>
    <s v="G412013"/>
  </r>
  <r>
    <s v="https://www.gem.wiki/Planta_Pavana_III_power_station"/>
    <x v="53"/>
    <s v="Planta Pavana III power station"/>
    <m/>
    <s v="1"/>
    <s v="D"/>
    <n v="267.04000000000002"/>
    <x v="0"/>
    <x v="4"/>
    <s v="not found"/>
    <s v="not found"/>
    <s v="not found"/>
    <s v="N"/>
    <x v="8"/>
    <m/>
    <m/>
    <m/>
    <n v="13.4045714908817"/>
    <n v="-87.326598148159306"/>
    <s v="exact"/>
    <s v="Agua Caliente"/>
    <m/>
    <m/>
    <m/>
    <x v="1"/>
    <s v="Latin America and the Caribbean"/>
    <m/>
    <m/>
    <s v="Lufussa III"/>
    <m/>
    <m/>
    <m/>
    <s v="1022083"/>
    <n v="1185420"/>
    <s v="L408650"/>
    <s v="G412012"/>
  </r>
  <r>
    <s v="https://gem.wiki/Puerto_Cortes_power_station"/>
    <x v="53"/>
    <s v="Puerto Cortés power station"/>
    <s v="Central Eléctrica Puerto Cortés"/>
    <s v="1"/>
    <s v="NG"/>
    <n v="350"/>
    <x v="5"/>
    <x v="0"/>
    <s v="not found"/>
    <s v="not found"/>
    <s v="not found"/>
    <s v="N"/>
    <x v="45"/>
    <m/>
    <m/>
    <s v="Cortés Gas Natural (CGN)"/>
    <n v="15.825991"/>
    <n v="-87.929567000000006"/>
    <s v="approximate"/>
    <s v="Puerto Cortes"/>
    <m/>
    <m/>
    <s v="Cortés"/>
    <x v="1"/>
    <s v="Latin America and the Caribbean"/>
    <m/>
    <m/>
    <m/>
    <m/>
    <m/>
    <m/>
    <s v="not found"/>
    <s v="not found"/>
    <s v="L406669"/>
    <s v="G406930"/>
  </r>
  <r>
    <s v="https://gem.wiki/Bogue_power_station"/>
    <x v="54"/>
    <s v="Bogue power station"/>
    <s v="Central eléctrica Bogue"/>
    <s v="1"/>
    <s v="LNG/D"/>
    <n v="120"/>
    <x v="0"/>
    <x v="0"/>
    <s v="not found"/>
    <s v="not found"/>
    <s v="not found"/>
    <s v="N"/>
    <x v="5"/>
    <m/>
    <m/>
    <s v="Jamaica Public Service Company"/>
    <n v="18.452093000000001"/>
    <n v="-77.918276000000006"/>
    <s v="exact"/>
    <s v="Montego Bay"/>
    <m/>
    <s v="St James"/>
    <s v="Cornwall"/>
    <x v="1"/>
    <s v="Latin America and the Caribbean"/>
    <s v="WRI: WRI1023919"/>
    <m/>
    <m/>
    <m/>
    <m/>
    <m/>
    <s v="1019994"/>
    <s v="1175048, 1175049, 1177846"/>
    <s v="L406600"/>
    <s v="G406671"/>
  </r>
  <r>
    <s v="https://www.gem.wiki/Doctor_Bird_I_power_station"/>
    <x v="54"/>
    <s v="Doctor Bird I power station"/>
    <s v="Doctor Bird power station"/>
    <s v="1"/>
    <s v="HFO"/>
    <n v="74"/>
    <x v="0"/>
    <x v="4"/>
    <s v="not found"/>
    <s v="not found"/>
    <s v="not found"/>
    <s v="N"/>
    <x v="20"/>
    <m/>
    <m/>
    <s v="Jamaica Energy Partners LLC"/>
    <n v="17.896818515766899"/>
    <n v="-77.106102504792702"/>
    <s v="exact"/>
    <s v="Old Harbour"/>
    <m/>
    <m/>
    <s v="St Catherine"/>
    <x v="1"/>
    <s v="Latin America and the Caribbean"/>
    <m/>
    <m/>
    <m/>
    <m/>
    <m/>
    <m/>
    <s v="1019990"/>
    <n v="1112365"/>
    <s v="L408649"/>
    <s v="G412011"/>
  </r>
  <r>
    <s v="https://www.gem.wiki/Doctor_Bird_II_power_station"/>
    <x v="54"/>
    <s v="Doctor Bird II power station"/>
    <s v="Doctor Bird power station"/>
    <s v="1"/>
    <s v="HFO"/>
    <n v="51"/>
    <x v="0"/>
    <x v="4"/>
    <s v="not found"/>
    <s v="not found"/>
    <s v="not found"/>
    <s v="N"/>
    <x v="21"/>
    <m/>
    <m/>
    <s v="Jamaica Energy Partners LLC"/>
    <n v="17.896818515766899"/>
    <n v="-77.106102504792702"/>
    <s v="exact"/>
    <s v="Old Harbour"/>
    <m/>
    <m/>
    <s v="St Catherine"/>
    <x v="1"/>
    <s v="Latin America and the Caribbean"/>
    <m/>
    <m/>
    <m/>
    <m/>
    <m/>
    <m/>
    <s v="1019990"/>
    <n v="1193022"/>
    <s v="L408648"/>
    <s v="G412010"/>
  </r>
  <r>
    <s v="https://gem.wiki/Hunts_Bay_power_station"/>
    <x v="54"/>
    <s v="Hunts Bay power station"/>
    <s v="Central eléctrica Hunts Bay"/>
    <s v="1"/>
    <s v="LNG"/>
    <n v="143"/>
    <x v="3"/>
    <x v="0"/>
    <s v="not found"/>
    <s v="not found"/>
    <s v="not found"/>
    <s v="N"/>
    <x v="41"/>
    <m/>
    <m/>
    <s v="Jamaica Public Service Company"/>
    <n v="17.971789226697801"/>
    <n v="-76.809984425448903"/>
    <s v="exact"/>
    <s v="Kingston"/>
    <m/>
    <m/>
    <s v="Surrey"/>
    <x v="1"/>
    <s v="Latin America and the Caribbean"/>
    <m/>
    <m/>
    <m/>
    <m/>
    <m/>
    <m/>
    <m/>
    <m/>
    <s v="L407910"/>
    <s v="G411248"/>
  </r>
  <r>
    <s v="https://gem.wiki/Jamalco_power_station"/>
    <x v="54"/>
    <s v="Jamalco power station"/>
    <s v="Planta Termoeléctrica Jamalco"/>
    <s v="1"/>
    <s v="LNG/FO"/>
    <n v="150"/>
    <x v="0"/>
    <x v="1"/>
    <s v="Y"/>
    <s v="not found"/>
    <s v="not found"/>
    <s v="replacement"/>
    <x v="6"/>
    <m/>
    <m/>
    <s v="New Fortress Energy"/>
    <n v="17.897513"/>
    <n v="-77.240934999999993"/>
    <s v="exact"/>
    <s v="Halse Hall"/>
    <m/>
    <m/>
    <s v="Clarendon"/>
    <x v="1"/>
    <s v="Latin America and the Caribbean"/>
    <m/>
    <m/>
    <m/>
    <s v="power"/>
    <s v="Aluminum"/>
    <m/>
    <s v="1119609"/>
    <s v="1200204, 1241395"/>
    <s v="L102866"/>
    <s v="G406935"/>
  </r>
  <r>
    <s v="https://www.gem.wiki/Rockfort_Private_power_station"/>
    <x v="54"/>
    <s v="Rockfort Private power station"/>
    <s v="Jamaica Private Power Company"/>
    <s v="1"/>
    <s v="HFO"/>
    <n v="60"/>
    <x v="0"/>
    <x v="4"/>
    <s v="not found"/>
    <s v="not found"/>
    <s v="not found"/>
    <s v="N"/>
    <x v="0"/>
    <m/>
    <m/>
    <s v="Jamaica Private Power Company"/>
    <n v="17.970976530720101"/>
    <n v="-76.752289949057797"/>
    <s v="exact"/>
    <s v="Kingston"/>
    <m/>
    <m/>
    <s v="Surrey"/>
    <x v="1"/>
    <s v="Latin America and the Caribbean"/>
    <s v="WRI: WRI1023921"/>
    <m/>
    <m/>
    <m/>
    <m/>
    <m/>
    <s v="1019993"/>
    <n v="1143809"/>
    <s v="L408647"/>
    <s v="G412009"/>
  </r>
  <r>
    <s v="https://gem.wiki/South_Jamaica_Power_Centre"/>
    <x v="54"/>
    <s v="South Jamaica Power Centre"/>
    <s v="Central eléctrica South Jamaica"/>
    <s v="1"/>
    <s v="LNG/D"/>
    <n v="194"/>
    <x v="0"/>
    <x v="0"/>
    <s v="not found"/>
    <s v="not found"/>
    <s v="not found"/>
    <s v="N"/>
    <x v="0"/>
    <m/>
    <m/>
    <s v="SJPC (South Jamaica Power Company)"/>
    <n v="17.899629999999998"/>
    <n v="-77.108307999999994"/>
    <s v="exact"/>
    <s v="Old Harbour Bay"/>
    <m/>
    <m/>
    <s v="St Catherine"/>
    <x v="1"/>
    <s v="Latin America and the Caribbean"/>
    <m/>
    <m/>
    <s v="Old Harbour power plant"/>
    <m/>
    <m/>
    <m/>
    <s v="1131345"/>
    <s v="1264103, 1275950, 1275951"/>
    <s v="L406599"/>
    <s v="G406670"/>
  </r>
  <r>
    <s v="https://www.gem.wiki/West_Kingston_power_station"/>
    <x v="54"/>
    <s v="West Kingston power station"/>
    <s v="West Kingston Power Partner"/>
    <s v="1"/>
    <s v="HFO"/>
    <n v="66"/>
    <x v="0"/>
    <x v="4"/>
    <s v="not found"/>
    <s v="not found"/>
    <s v="not found"/>
    <s v="N"/>
    <x v="22"/>
    <m/>
    <m/>
    <s v="West Kingston Power Partners"/>
    <n v="17.9724339720557"/>
    <n v="-76.805866521478407"/>
    <s v="exact"/>
    <s v="Kingston"/>
    <m/>
    <m/>
    <s v="Surrey"/>
    <x v="1"/>
    <s v="Latin America and the Caribbean"/>
    <m/>
    <m/>
    <m/>
    <m/>
    <m/>
    <m/>
    <s v="1083166"/>
    <n v="1227954"/>
    <s v="L408646"/>
    <s v="G412008"/>
  </r>
  <r>
    <s v="https://www.gem.wiki/Bellefontaine_power_station"/>
    <x v="55"/>
    <s v="Bellefontaine power station"/>
    <m/>
    <s v="IC1-12"/>
    <s v="HFO/D"/>
    <n v="219.6"/>
    <x v="0"/>
    <x v="4"/>
    <s v="Y"/>
    <m/>
    <m/>
    <m/>
    <x v="22"/>
    <m/>
    <m/>
    <m/>
    <n v="14.669495282897699"/>
    <n v="-61.154613236340197"/>
    <s v="exact"/>
    <s v="Bellefontaine"/>
    <m/>
    <m/>
    <s v="Martinique"/>
    <x v="1"/>
    <s v="Latin America and the Caribbean"/>
    <m/>
    <s v="RNE: 17W000000035283G"/>
    <m/>
    <m/>
    <m/>
    <m/>
    <s v="1014001"/>
    <s v="1214197, 1270119"/>
    <s v="L408645"/>
    <s v="G412007"/>
  </r>
  <r>
    <s v="https://www.gem.wiki/Pointe_des_Carrières_power_station"/>
    <x v="55"/>
    <s v="Pointe des Carrières power station"/>
    <m/>
    <s v="GT1"/>
    <s v="HFO"/>
    <n v="27"/>
    <x v="0"/>
    <x v="1"/>
    <s v="Y"/>
    <m/>
    <m/>
    <m/>
    <x v="67"/>
    <m/>
    <m/>
    <m/>
    <n v="14.59731"/>
    <n v="-61.057989999999997"/>
    <s v="exact"/>
    <s v="Fort-de-France"/>
    <m/>
    <m/>
    <s v="Martinique"/>
    <x v="1"/>
    <s v="Latin America and the Caribbean"/>
    <m/>
    <s v="RNE: 17W0000013359454"/>
    <m/>
    <m/>
    <m/>
    <m/>
    <s v="1014002"/>
    <s v="1140415, 1140416"/>
    <s v="L408644"/>
    <s v="G412006"/>
  </r>
  <r>
    <s v="https://www.gem.wiki/Pointe_des_Carrières_power_station"/>
    <x v="55"/>
    <s v="Pointe des Carrières power station"/>
    <m/>
    <s v="GT2"/>
    <s v="HFO"/>
    <n v="17"/>
    <x v="0"/>
    <x v="1"/>
    <s v="Y"/>
    <m/>
    <m/>
    <m/>
    <x v="67"/>
    <m/>
    <m/>
    <m/>
    <n v="14.59731"/>
    <n v="-61.057989999999997"/>
    <s v="exact"/>
    <s v="Fort-de-France"/>
    <m/>
    <m/>
    <s v="Martinique"/>
    <x v="1"/>
    <s v="Latin America and the Caribbean"/>
    <m/>
    <m/>
    <m/>
    <m/>
    <m/>
    <m/>
    <s v="1014002"/>
    <n v="1140418"/>
    <s v="L408644"/>
    <s v="G412005"/>
  </r>
  <r>
    <s v="https://www.gem.wiki/Pointe_des_Carrières_power_station"/>
    <x v="55"/>
    <s v="Pointe des Carrières power station"/>
    <m/>
    <s v="IC"/>
    <s v="HFO/D"/>
    <n v="60"/>
    <x v="0"/>
    <x v="4"/>
    <s v="Y"/>
    <m/>
    <m/>
    <m/>
    <x v="67"/>
    <m/>
    <m/>
    <m/>
    <n v="14.59731"/>
    <n v="-61.057989999999997"/>
    <s v="exact"/>
    <s v="Fort-de-France"/>
    <m/>
    <m/>
    <s v="Martinique"/>
    <x v="1"/>
    <s v="Latin America and the Caribbean"/>
    <m/>
    <s v="RNE: 17W0000013341624"/>
    <m/>
    <m/>
    <m/>
    <m/>
    <s v="1014002"/>
    <n v="1213349"/>
    <s v="L408644"/>
    <s v="G412004"/>
  </r>
  <r>
    <s v="https://gem.wiki/Abent_3t_power_station"/>
    <x v="56"/>
    <s v="Abent 3t power station"/>
    <s v="Central eléctrica Abent 3t"/>
    <s v="1"/>
    <s v="NG"/>
    <n v="266"/>
    <x v="0"/>
    <x v="0"/>
    <s v="Y"/>
    <s v="not found"/>
    <s v="not found"/>
    <s v="N"/>
    <x v="34"/>
    <m/>
    <m/>
    <s v="Abent 3t, S.A.P.I. de C.V."/>
    <n v="17.858694"/>
    <n v="-93.113803000000004"/>
    <s v="exact"/>
    <s v="Villahermosa"/>
    <m/>
    <m/>
    <s v="Tabasco"/>
    <x v="1"/>
    <s v="Latin America and the Caribbean"/>
    <m/>
    <m/>
    <s v="A3T cogeneration"/>
    <m/>
    <m/>
    <m/>
    <s v="1114027"/>
    <s v="1278464, 1278466"/>
    <s v="L406263"/>
    <s v="G406473"/>
  </r>
  <r>
    <s v="https://gem.wiki/Acc4t_power_station"/>
    <x v="56"/>
    <s v="Acc4t power station"/>
    <s v="Central eléctrica Acc4t"/>
    <s v="1"/>
    <s v="NG"/>
    <n v="696"/>
    <x v="5"/>
    <x v="0"/>
    <s v="not found"/>
    <s v="not found"/>
    <s v="not found"/>
    <s v="N"/>
    <x v="45"/>
    <m/>
    <m/>
    <s v="Acc4t, S.A.P.I. de C.V."/>
    <n v="17.950362699999999"/>
    <n v="-93.680287899999996"/>
    <s v="approximate"/>
    <s v="Huimanguillo"/>
    <m/>
    <m/>
    <s v="Tabasco"/>
    <x v="1"/>
    <s v="Latin America and the Caribbean"/>
    <m/>
    <m/>
    <m/>
    <m/>
    <m/>
    <m/>
    <s v="1114028"/>
    <s v="1278465, 1278467, 1278468"/>
    <s v="L406264"/>
    <s v="G406472"/>
  </r>
  <r>
    <s v="https://www.gem.wiki/Adolfo_López_Mateos_power_station"/>
    <x v="56"/>
    <s v="Adolfo López Mateos power station"/>
    <m/>
    <s v="1"/>
    <s v="HFO"/>
    <n v="350"/>
    <x v="0"/>
    <x v="3"/>
    <s v="not found"/>
    <s v="not found"/>
    <s v="not found"/>
    <m/>
    <x v="29"/>
    <m/>
    <m/>
    <s v="Comisión Federal de Electricidad EPE"/>
    <n v="21.0186748153662"/>
    <n v="-97.334189519231899"/>
    <s v="exact"/>
    <s v="Heroica Veracruz"/>
    <m/>
    <m/>
    <m/>
    <x v="1"/>
    <s v="Latin America and the Caribbean"/>
    <m/>
    <m/>
    <m/>
    <m/>
    <m/>
    <m/>
    <s v="1013095"/>
    <n v="1129677"/>
    <s v="L408661"/>
    <s v="G412003"/>
  </r>
  <r>
    <s v="https://www.gem.wiki/Adolfo_López_Mateos_power_station"/>
    <x v="56"/>
    <s v="Adolfo López Mateos power station"/>
    <m/>
    <s v="2"/>
    <s v="HFO"/>
    <n v="350"/>
    <x v="0"/>
    <x v="3"/>
    <s v="not found"/>
    <s v="not found"/>
    <s v="not found"/>
    <m/>
    <x v="29"/>
    <m/>
    <m/>
    <s v="Comisión Federal de Electricidad EPE"/>
    <n v="21.0186748153662"/>
    <n v="-97.334189519231899"/>
    <s v="exact"/>
    <s v="Heroica Veracruz"/>
    <m/>
    <m/>
    <m/>
    <x v="1"/>
    <s v="Latin America and the Caribbean"/>
    <m/>
    <m/>
    <m/>
    <m/>
    <m/>
    <m/>
    <s v="1013095"/>
    <n v="1129678"/>
    <s v="L408661"/>
    <s v="G412002"/>
  </r>
  <r>
    <s v="https://www.gem.wiki/Adolfo_López_Mateos_power_station"/>
    <x v="56"/>
    <s v="Adolfo López Mateos power station"/>
    <m/>
    <s v="3"/>
    <s v="HFO"/>
    <n v="350"/>
    <x v="0"/>
    <x v="3"/>
    <s v="not found"/>
    <s v="not found"/>
    <s v="not found"/>
    <m/>
    <x v="20"/>
    <m/>
    <m/>
    <s v="Comisión Federal de Electricidad EPE"/>
    <n v="21.0186748153662"/>
    <n v="-97.334189519231899"/>
    <s v="exact"/>
    <s v="Heroica Veracruz"/>
    <m/>
    <m/>
    <m/>
    <x v="1"/>
    <s v="Latin America and the Caribbean"/>
    <m/>
    <m/>
    <m/>
    <m/>
    <m/>
    <m/>
    <s v="1013095"/>
    <n v="1129679"/>
    <s v="L408661"/>
    <s v="G412001"/>
  </r>
  <r>
    <s v="https://www.gem.wiki/Adolfo_López_Mateos_power_station"/>
    <x v="56"/>
    <s v="Adolfo López Mateos power station"/>
    <m/>
    <s v="4"/>
    <s v="HFO"/>
    <n v="350"/>
    <x v="0"/>
    <x v="3"/>
    <s v="not found"/>
    <s v="not found"/>
    <s v="not found"/>
    <m/>
    <x v="20"/>
    <m/>
    <m/>
    <s v="Comisión Federal de Electricidad EPE"/>
    <n v="21.0186748153662"/>
    <n v="-97.334189519231899"/>
    <s v="exact"/>
    <s v="Heroica Veracruz"/>
    <m/>
    <m/>
    <m/>
    <x v="1"/>
    <s v="Latin America and the Caribbean"/>
    <m/>
    <m/>
    <m/>
    <m/>
    <m/>
    <m/>
    <s v="1013095"/>
    <n v="1129680"/>
    <s v="L408661"/>
    <s v="G412000"/>
  </r>
  <r>
    <s v="https://www.gem.wiki/Adolfo_López_Mateos_power_station"/>
    <x v="56"/>
    <s v="Adolfo López Mateos power station"/>
    <m/>
    <s v="5"/>
    <s v="HFO"/>
    <n v="350"/>
    <x v="0"/>
    <x v="3"/>
    <s v="not found"/>
    <s v="not found"/>
    <s v="not found"/>
    <m/>
    <x v="48"/>
    <m/>
    <m/>
    <s v="Comisión Federal de Electricidad EPE"/>
    <n v="21.0186748153662"/>
    <n v="-97.334189519231899"/>
    <s v="exact"/>
    <s v="Heroica Veracruz"/>
    <m/>
    <m/>
    <m/>
    <x v="1"/>
    <s v="Latin America and the Caribbean"/>
    <m/>
    <m/>
    <m/>
    <m/>
    <m/>
    <m/>
    <s v="1013095"/>
    <n v="1164499"/>
    <s v="L408661"/>
    <s v="G411999"/>
  </r>
  <r>
    <s v="https://www.gem.wiki/Adolfo_López_Mateos_power_station"/>
    <x v="56"/>
    <s v="Adolfo López Mateos power station"/>
    <m/>
    <s v="6"/>
    <s v="HFO"/>
    <n v="350"/>
    <x v="0"/>
    <x v="3"/>
    <s v="not found"/>
    <s v="not found"/>
    <s v="not found"/>
    <m/>
    <x v="48"/>
    <m/>
    <m/>
    <s v="Comisión Federal de Electricidad EPE"/>
    <n v="21.0186748153662"/>
    <n v="-97.334189519231899"/>
    <s v="exact"/>
    <s v="Heroica Veracruz"/>
    <m/>
    <m/>
    <m/>
    <x v="1"/>
    <s v="Latin America and the Caribbean"/>
    <m/>
    <m/>
    <m/>
    <m/>
    <m/>
    <m/>
    <s v="1013095"/>
    <n v="1164505"/>
    <s v="L408661"/>
    <s v="G411998"/>
  </r>
  <r>
    <s v="https://gem.wiki/Agua_Prieta_II_power_station"/>
    <x v="56"/>
    <s v="Agua Prieta II power station"/>
    <s v="Planta CC Agua Prieta II"/>
    <s v="1"/>
    <s v="NG"/>
    <n v="409"/>
    <x v="0"/>
    <x v="0"/>
    <s v="not found"/>
    <s v="not found"/>
    <s v="not found"/>
    <s v="N"/>
    <x v="13"/>
    <m/>
    <m/>
    <s v="Comisión Federal de Electricidad EPE"/>
    <n v="31.265598000000001"/>
    <n v="-109.59106300000001"/>
    <s v="exact"/>
    <s v="Agua Prieta"/>
    <m/>
    <m/>
    <s v="Sonora"/>
    <x v="1"/>
    <s v="Latin America and the Caribbean"/>
    <m/>
    <m/>
    <m/>
    <m/>
    <m/>
    <m/>
    <s v="1053378"/>
    <s v="1179005, 1234896, 1234897"/>
    <s v="L406182"/>
    <s v="G406517"/>
  </r>
  <r>
    <s v="https://gem.wiki/Aguaprieta_power_station"/>
    <x v="56"/>
    <s v="Aguaprieta power station"/>
    <s v="Central CC Parque de Generación Aguaprieta"/>
    <s v="1"/>
    <s v="NG"/>
    <n v="607.47"/>
    <x v="5"/>
    <x v="0"/>
    <s v="not found"/>
    <s v="not found"/>
    <s v="not found"/>
    <s v="N"/>
    <x v="45"/>
    <m/>
    <m/>
    <s v="Parque de Generación Aguaprieta, S.A.P.I. de C.V."/>
    <n v="31.313234000000001"/>
    <n v="-109.605086"/>
    <s v="approximate"/>
    <s v="Agua Prieta"/>
    <m/>
    <m/>
    <s v="Sonora"/>
    <x v="1"/>
    <s v="Latin America and the Caribbean"/>
    <m/>
    <m/>
    <m/>
    <m/>
    <m/>
    <m/>
    <s v="not found"/>
    <s v="not found"/>
    <s v="L406284"/>
    <s v="G406421"/>
  </r>
  <r>
    <s v="https://gem.wiki/Altamira_Dynasol_cogeneration_power_station"/>
    <x v="56"/>
    <s v="Altamira Dynasol cogeneration power station"/>
    <s v="Planta de Cogeneración Altamira Dynasol"/>
    <s v="1"/>
    <s v="NG"/>
    <n v="57"/>
    <x v="0"/>
    <x v="0"/>
    <s v="Y"/>
    <s v="not found"/>
    <s v="not found"/>
    <s v="N"/>
    <x v="31"/>
    <m/>
    <m/>
    <s v="Iberdrola Energía del Golfo, S.A. de C.V."/>
    <n v="22.447375999999998"/>
    <n v="-97.970472000000001"/>
    <s v="exact"/>
    <s v="Altamira"/>
    <m/>
    <m/>
    <s v="Tamaulipas"/>
    <x v="1"/>
    <s v="Latin America and the Caribbean"/>
    <m/>
    <m/>
    <m/>
    <m/>
    <m/>
    <m/>
    <s v="1109894"/>
    <s v="1272128, 1272129"/>
    <s v="L406694"/>
    <s v="G406952"/>
  </r>
  <r>
    <s v="https://gem.wiki/Altamira_II_power_station"/>
    <x v="56"/>
    <s v="Altamira II power station"/>
    <s v="Central Termoeléctrica Altamira II"/>
    <s v="1"/>
    <s v="NG"/>
    <n v="495"/>
    <x v="0"/>
    <x v="0"/>
    <s v="not found"/>
    <s v="not found"/>
    <s v="not found"/>
    <s v="N"/>
    <x v="10"/>
    <m/>
    <m/>
    <s v="Electricidad Águila de Altamira, S. de R.L. de C.V."/>
    <n v="22.497769399999999"/>
    <n v="-97.901666700000007"/>
    <s v="exact"/>
    <s v="Altamira"/>
    <m/>
    <m/>
    <s v="Tamaulipas"/>
    <x v="1"/>
    <s v="Latin America and the Caribbean"/>
    <m/>
    <m/>
    <m/>
    <m/>
    <m/>
    <m/>
    <s v="1043683"/>
    <s v="1164586, 1172981, 1172982"/>
    <s v="L406184"/>
    <s v="G406533"/>
  </r>
  <r>
    <s v="https://gem.wiki/Altamira_III_and_IV_power_station"/>
    <x v="56"/>
    <s v="Altamira III and IV power station"/>
    <s v="Planta CC Altamira III y IV"/>
    <s v="1"/>
    <s v="NG"/>
    <n v="548"/>
    <x v="0"/>
    <x v="0"/>
    <s v="not found"/>
    <s v="not found"/>
    <s v="not found"/>
    <s v="N"/>
    <x v="16"/>
    <m/>
    <m/>
    <s v="MIP - Mexico Infrastructure Partners"/>
    <n v="22.494205000000001"/>
    <n v="-97.901711000000006"/>
    <s v="exact"/>
    <s v="Altamira"/>
    <m/>
    <m/>
    <s v="Tamaulipas"/>
    <x v="1"/>
    <s v="Latin America and the Caribbean"/>
    <m/>
    <m/>
    <s v="Iberdrola Energía Altamira"/>
    <m/>
    <m/>
    <m/>
    <s v="1047760"/>
    <s v="1171320, 1184800, 1184801"/>
    <s v="L406185"/>
    <s v="G406516"/>
  </r>
  <r>
    <s v="https://gem.wiki/Altamira_III_and_IV_power_station"/>
    <x v="56"/>
    <s v="Altamira III and IV power station"/>
    <s v="Planta CC Altamira III y IV"/>
    <s v="2"/>
    <s v="NG"/>
    <n v="548"/>
    <x v="0"/>
    <x v="0"/>
    <s v="not found"/>
    <s v="not found"/>
    <s v="not found"/>
    <s v="N"/>
    <x v="16"/>
    <m/>
    <m/>
    <s v="MIP - Mexico Infrastructure Partners"/>
    <n v="22.494205000000001"/>
    <n v="-97.901711000000006"/>
    <s v="exact"/>
    <s v="Altamira"/>
    <m/>
    <m/>
    <s v="Tamaulipas"/>
    <x v="1"/>
    <s v="Latin America and the Caribbean"/>
    <m/>
    <m/>
    <s v="Iberdrola Energía Altamira"/>
    <m/>
    <m/>
    <m/>
    <s v="1047761"/>
    <s v="1171321, 1184803, 1184802"/>
    <s v="L406185"/>
    <s v="G406515"/>
  </r>
  <r>
    <s v="https://gem.wiki/Altamira_V_power_station"/>
    <x v="56"/>
    <s v="Altamira V power station"/>
    <s v="Planta CC Altamira V"/>
    <s v="1"/>
    <s v="NG"/>
    <n v="578"/>
    <x v="0"/>
    <x v="0"/>
    <s v="not found"/>
    <s v="not found"/>
    <s v="not found"/>
    <s v="N"/>
    <x v="37"/>
    <m/>
    <m/>
    <s v="MIP - Mexico Infrastructure Partners"/>
    <n v="22.499742000000001"/>
    <n v="-97.905486999999994"/>
    <s v="exact"/>
    <s v="Altamira"/>
    <m/>
    <m/>
    <s v="Tamaulipas"/>
    <x v="1"/>
    <s v="Latin America and the Caribbean"/>
    <m/>
    <m/>
    <m/>
    <m/>
    <m/>
    <m/>
    <s v="1053373"/>
    <s v="1178997, 1192331, 1178998"/>
    <s v="L406186"/>
    <s v="G406514"/>
  </r>
  <r>
    <s v="https://gem.wiki/Altamira_V_power_station"/>
    <x v="56"/>
    <s v="Altamira V power station"/>
    <s v="Planta CC Altamira V"/>
    <s v="2"/>
    <s v="NG"/>
    <n v="577"/>
    <x v="0"/>
    <x v="0"/>
    <s v="not found"/>
    <s v="not found"/>
    <s v="not found"/>
    <s v="N"/>
    <x v="37"/>
    <m/>
    <m/>
    <s v="MIP - Mexico Infrastructure Partners"/>
    <n v="22.499742000000001"/>
    <n v="-97.905486999999994"/>
    <s v="exact"/>
    <s v="Altamira"/>
    <m/>
    <m/>
    <s v="Tamaulipas"/>
    <x v="1"/>
    <s v="Latin America and the Caribbean"/>
    <m/>
    <m/>
    <m/>
    <m/>
    <m/>
    <m/>
    <s v="1053373"/>
    <s v="1192332, 1192333, 1192334"/>
    <s v="L406186"/>
    <s v="G406513"/>
  </r>
  <r>
    <s v="https://www.gem.wiki/Altamira_power_station"/>
    <x v="56"/>
    <s v="Altamira power station"/>
    <m/>
    <s v="3"/>
    <s v="NG/HFO"/>
    <n v="250"/>
    <x v="0"/>
    <x v="3"/>
    <s v="not found"/>
    <s v="not found"/>
    <s v="not found"/>
    <s v="N"/>
    <x v="68"/>
    <m/>
    <m/>
    <s v="Comisión Federal de Electricidad EPE"/>
    <n v="22.434582954674202"/>
    <n v="-98.006686269234905"/>
    <s v="exact"/>
    <s v="Altamira"/>
    <m/>
    <m/>
    <s v="Tamaulipas"/>
    <x v="1"/>
    <s v="Latin America and the Caribbean"/>
    <m/>
    <m/>
    <m/>
    <m/>
    <m/>
    <m/>
    <s v="1013008"/>
    <n v="1101676"/>
    <s v="L408887"/>
    <s v="G413097"/>
  </r>
  <r>
    <s v="https://www.gem.wiki/Altamira_power_station"/>
    <x v="56"/>
    <s v="Altamira power station"/>
    <m/>
    <s v="4"/>
    <s v="NG/HFO"/>
    <n v="250"/>
    <x v="0"/>
    <x v="3"/>
    <s v="not found"/>
    <s v="not found"/>
    <s v="not found"/>
    <s v="N"/>
    <x v="68"/>
    <m/>
    <m/>
    <s v="Comisión Federal de Electricidad EPE"/>
    <n v="22.434582954674202"/>
    <n v="-98.006686269234905"/>
    <s v="exact"/>
    <s v="Altamira"/>
    <m/>
    <m/>
    <s v="Tamaulipas"/>
    <x v="1"/>
    <s v="Latin America and the Caribbean"/>
    <m/>
    <m/>
    <m/>
    <m/>
    <m/>
    <m/>
    <s v="1013008"/>
    <n v="1101677"/>
    <s v="L408887"/>
    <s v="G413096"/>
  </r>
  <r>
    <s v="https://gem.wiki/Amaunet_power_station"/>
    <x v="56"/>
    <s v="Amaunet power station"/>
    <s v="Central Termoeléctrica NFE Baja California Sur"/>
    <s v="1"/>
    <s v="LNG"/>
    <n v="135"/>
    <x v="0"/>
    <x v="1"/>
    <s v="not found"/>
    <s v="not found"/>
    <s v="not found"/>
    <s v="N"/>
    <x v="30"/>
    <m/>
    <m/>
    <s v="Comisión Federal de Electricidad EPE"/>
    <n v="24.197160078757001"/>
    <n v="-110.259053747981"/>
    <s v="approximate"/>
    <s v="La Paz"/>
    <m/>
    <m/>
    <s v="Baja California"/>
    <x v="1"/>
    <s v="Latin America and the Caribbean"/>
    <m/>
    <m/>
    <s v="La Paz LNG"/>
    <m/>
    <m/>
    <m/>
    <s v="1141887"/>
    <s v="1317824, 1317825, 1317826"/>
    <s v="L407524"/>
    <s v="G409736"/>
  </r>
  <r>
    <s v="https://gem.wiki/Atlantica_Nuevo_Pemex_cogen_power_station"/>
    <x v="56"/>
    <s v="Atlantica Nuevo Pemex cogen power station"/>
    <s v="Central de cogeneración Atlantica Nuevo Pemex"/>
    <s v="1"/>
    <s v="NG"/>
    <n v="150"/>
    <x v="0"/>
    <x v="1"/>
    <s v="Y"/>
    <s v="not found"/>
    <s v="not found"/>
    <s v="N"/>
    <x v="22"/>
    <m/>
    <m/>
    <s v="Atlantica Sustainable Infrastructure"/>
    <n v="17.858730000000001"/>
    <n v="-93.113809000000003"/>
    <s v="exact"/>
    <s v="Villahermosa"/>
    <m/>
    <m/>
    <s v="Tabasco"/>
    <x v="1"/>
    <s v="Latin America and the Caribbean"/>
    <m/>
    <m/>
    <s v="Cogeneración Nuevo Pemex (ACT)"/>
    <m/>
    <m/>
    <m/>
    <s v="1095183"/>
    <n v="1220664"/>
    <s v="L408040"/>
    <s v="G411136"/>
  </r>
  <r>
    <s v="https://gem.wiki/Atlantica_Nuevo_Pemex_cogen_power_station"/>
    <x v="56"/>
    <s v="Atlantica Nuevo Pemex cogen power station"/>
    <s v="Central de cogeneración Atlantica Nuevo Pemex"/>
    <s v="2"/>
    <s v="NG"/>
    <n v="150"/>
    <x v="0"/>
    <x v="1"/>
    <s v="Y"/>
    <s v="not found"/>
    <s v="not found"/>
    <s v="N"/>
    <x v="22"/>
    <m/>
    <m/>
    <s v="Atlantica Sustainable Infrastructure"/>
    <n v="17.858730000000001"/>
    <n v="-93.113809000000003"/>
    <s v="exact"/>
    <s v="Villahermosa"/>
    <m/>
    <m/>
    <s v="Tabasco"/>
    <x v="1"/>
    <s v="Latin America and the Caribbean"/>
    <m/>
    <m/>
    <s v="Cogeneración Nuevo Pemex (ACT)"/>
    <m/>
    <m/>
    <m/>
    <s v="1095183"/>
    <n v="1223340"/>
    <s v="L408040"/>
    <s v="G411135"/>
  </r>
  <r>
    <s v="https://gem.wiki/Baja_California_III_power_station"/>
    <x v="56"/>
    <s v="Baja California III power station"/>
    <s v="Planta CC Baja California III"/>
    <s v="1"/>
    <s v="NG"/>
    <n v="324"/>
    <x v="0"/>
    <x v="0"/>
    <s v="not found"/>
    <s v="not found"/>
    <s v="not found"/>
    <s v="N"/>
    <x v="31"/>
    <m/>
    <m/>
    <s v="MIP - Mexico Infrastructure Partners"/>
    <n v="31.992311300000001"/>
    <n v="-116.8540771"/>
    <s v="exact"/>
    <s v="Ensenada"/>
    <m/>
    <m/>
    <s v="Baja California"/>
    <x v="1"/>
    <s v="Latin America and the Caribbean"/>
    <m/>
    <m/>
    <s v="La Jovita"/>
    <m/>
    <m/>
    <m/>
    <s v="1099259"/>
    <s v="1255139, 1258131"/>
    <s v="L406189"/>
    <s v="G406511"/>
  </r>
  <r>
    <s v="https://gem.wiki/Baja_California_IV_power_station"/>
    <x v="56"/>
    <s v="Baja California IV power station"/>
    <s v="Central CC Baja California IV"/>
    <s v="1"/>
    <s v="NG"/>
    <n v="588"/>
    <x v="2"/>
    <x v="0"/>
    <s v="not found"/>
    <s v="not found"/>
    <s v="not found"/>
    <s v="N"/>
    <x v="41"/>
    <m/>
    <m/>
    <s v="Comisión Federal de Electricidad EPE"/>
    <n v="32.417011000000002"/>
    <n v="-115.245459"/>
    <s v="approximate"/>
    <s v="Cerro Prieto"/>
    <m/>
    <m/>
    <s v="Baja California"/>
    <x v="1"/>
    <s v="Latin America and the Caribbean"/>
    <m/>
    <m/>
    <m/>
    <m/>
    <m/>
    <m/>
    <s v="not found"/>
    <s v="not found"/>
    <s v="L408038"/>
    <s v="G411247"/>
  </r>
  <r>
    <s v="https://gem.wiki/Baja_California_Sur_power_station"/>
    <x v="56"/>
    <s v="Baja California Sur power station"/>
    <s v="Planta CC Baja California Sur"/>
    <s v="1"/>
    <s v="NG"/>
    <n v="164"/>
    <x v="1"/>
    <x v="0"/>
    <s v="not found"/>
    <s v="not found"/>
    <s v="not found"/>
    <s v="N"/>
    <x v="77"/>
    <m/>
    <m/>
    <s v="Comisión Federal de Electricidad EPE"/>
    <n v="24.104758"/>
    <n v="-110.338655"/>
    <s v="approximate"/>
    <s v="La Paz"/>
    <m/>
    <m/>
    <s v="Baja California Sur"/>
    <x v="1"/>
    <s v="Latin America and the Caribbean"/>
    <m/>
    <m/>
    <s v="Tres Virgenes CC"/>
    <m/>
    <m/>
    <m/>
    <s v="1043682"/>
    <n v="1164587"/>
    <s v="L406421"/>
    <s v="G406510"/>
  </r>
  <r>
    <s v="https://gem.wiki/Bajío_cogeneration_power_station"/>
    <x v="56"/>
    <s v="Bajío cogeneration power station"/>
    <s v="Planta de Cogeneración Bajío"/>
    <s v="1"/>
    <s v="NG"/>
    <n v="52"/>
    <x v="0"/>
    <x v="0"/>
    <s v="Y"/>
    <s v="not found"/>
    <s v="not found"/>
    <s v="N"/>
    <x v="34"/>
    <m/>
    <m/>
    <s v="Iberdrola Generación México"/>
    <n v="20.380952000000001"/>
    <n v="-99.977705"/>
    <s v="exact"/>
    <s v="San Juan del Río"/>
    <m/>
    <m/>
    <s v="Querétaro"/>
    <x v="1"/>
    <s v="Latin America and the Caribbean"/>
    <m/>
    <m/>
    <s v="Cogeneración Bajío, Kimberly-Clark San Juan"/>
    <m/>
    <m/>
    <m/>
    <s v="1109895"/>
    <s v="1272130, 1272131"/>
    <s v="L406190"/>
    <s v="G406531"/>
  </r>
  <r>
    <s v="https://gem.wiki/Bajío_power_station"/>
    <x v="56"/>
    <s v="Bajío power station"/>
    <s v="Central CC Bajío"/>
    <s v="1"/>
    <s v="NG"/>
    <n v="626"/>
    <x v="0"/>
    <x v="0"/>
    <s v="not found"/>
    <s v="not found"/>
    <s v="not found"/>
    <s v="N"/>
    <x v="10"/>
    <m/>
    <m/>
    <s v="Saavi Energia"/>
    <n v="21.245493"/>
    <n v="-100.610703"/>
    <s v="exact"/>
    <s v="San Luis de la Paz"/>
    <m/>
    <m/>
    <s v="Guanajuato"/>
    <x v="1"/>
    <s v="Latin America and the Caribbean"/>
    <m/>
    <m/>
    <m/>
    <m/>
    <m/>
    <m/>
    <s v="1045834"/>
    <s v="1168087, 1171295, 1171296, 1171297"/>
    <s v="L406191"/>
    <s v="G406418"/>
  </r>
  <r>
    <s v="https://gem.wiki/Braskem_Idesa_power_station"/>
    <x v="56"/>
    <s v="Braskem Idesa power station"/>
    <s v="Central eléctrica Braskem Idesa"/>
    <s v="1"/>
    <s v="NG"/>
    <n v="175.6"/>
    <x v="0"/>
    <x v="0"/>
    <s v="Y"/>
    <s v="not found"/>
    <s v="not found"/>
    <s v="N"/>
    <x v="5"/>
    <m/>
    <m/>
    <s v="Braskem Idesa, S.A.P.I."/>
    <n v="18.066835999999999"/>
    <n v="-94.373519999999999"/>
    <s v="exact"/>
    <s v="Nanchital"/>
    <m/>
    <m/>
    <s v="Veracruz"/>
    <x v="1"/>
    <s v="Latin America and the Caribbean"/>
    <m/>
    <m/>
    <s v="Etileno XXI Petrochemical"/>
    <s v="power"/>
    <s v="Chemicals"/>
    <m/>
    <s v="1109887"/>
    <s v="1272099, 1272100, 1272101"/>
    <s v="L406192"/>
    <s v="G406471"/>
  </r>
  <r>
    <s v="https://gem.wiki/CCC_Gonz%C3%A1lez_Ortega_power_station"/>
    <x v="56"/>
    <s v="CCC González Ortega power station"/>
    <s v="Central CC González Ortega"/>
    <s v="1"/>
    <s v="NG"/>
    <n v="683"/>
    <x v="1"/>
    <x v="0"/>
    <s v="not found"/>
    <s v="not found"/>
    <s v="not found"/>
    <s v="N"/>
    <x v="40"/>
    <m/>
    <m/>
    <s v="Comisión Federal de Electricidad EPE"/>
    <n v="32.632612000000002"/>
    <n v="-115.529242"/>
    <s v="approximate"/>
    <s v="Mexicali"/>
    <m/>
    <m/>
    <s v="Baja California"/>
    <x v="1"/>
    <s v="Latin America and the Caribbean"/>
    <m/>
    <m/>
    <m/>
    <m/>
    <m/>
    <m/>
    <s v="1139529"/>
    <n v="1314232"/>
    <s v="L406420"/>
    <s v="G406401"/>
  </r>
  <r>
    <s v="https://gem.wiki/CCC_M%C3%A9rida_power_station"/>
    <x v="56"/>
    <s v="CCC Mérida power station"/>
    <s v="Central CC Mérida"/>
    <s v="1"/>
    <s v="NG"/>
    <n v="509"/>
    <x v="1"/>
    <x v="0"/>
    <s v="not found"/>
    <s v="not found"/>
    <s v="not found"/>
    <s v="N"/>
    <x v="7"/>
    <m/>
    <m/>
    <s v="Comisión Federal de Electricidad EPE"/>
    <n v="20.927150000000001"/>
    <n v="-89.687894"/>
    <s v="approximate"/>
    <s v="Mérida"/>
    <m/>
    <m/>
    <s v="Yucatán"/>
    <x v="1"/>
    <s v="Latin America and the Caribbean"/>
    <m/>
    <m/>
    <s v="Mérida IV, Mérida 4"/>
    <m/>
    <m/>
    <m/>
    <s v="1128674"/>
    <n v="1299233"/>
    <s v="L406230"/>
    <s v="G406500"/>
  </r>
  <r>
    <s v="https://gem.wiki/CCC_Norte_IV_(Lerdo)_power_station"/>
    <x v="56"/>
    <s v="CCC Norte IV (Lerdo) power station"/>
    <s v="Central CC Norte IV (Lerdo)"/>
    <s v="1"/>
    <s v="NG"/>
    <n v="409"/>
    <x v="1"/>
    <x v="0"/>
    <s v="not found"/>
    <s v="not found"/>
    <s v="not found"/>
    <s v="N"/>
    <x v="78"/>
    <m/>
    <m/>
    <s v="Comisión Federal de Electricidad EPE"/>
    <n v="25.553995"/>
    <n v="-103.54582000000001"/>
    <s v="approximate"/>
    <s v="Lerdo"/>
    <m/>
    <m/>
    <s v="Durango"/>
    <x v="1"/>
    <s v="Latin America and the Caribbean"/>
    <m/>
    <m/>
    <s v="Lerdo"/>
    <m/>
    <m/>
    <m/>
    <s v="1107306"/>
    <n v="1267923"/>
    <s v="L406657"/>
    <s v="G401021"/>
  </r>
  <r>
    <s v="https://gem.wiki/CCC_Norte-III_power_station"/>
    <x v="56"/>
    <s v="CCC Norte-III power station"/>
    <s v="Central CC Norte III"/>
    <s v="1"/>
    <s v="NG"/>
    <n v="453"/>
    <x v="0"/>
    <x v="0"/>
    <s v="not found"/>
    <s v="not found"/>
    <s v="not found"/>
    <s v="N"/>
    <x v="6"/>
    <m/>
    <m/>
    <s v="NAES Mexico"/>
    <n v="31.676212999999901"/>
    <n v="-106.4175832"/>
    <s v="approximate"/>
    <s v="Ciudad Juárez"/>
    <m/>
    <m/>
    <s v="Chihuahua"/>
    <x v="1"/>
    <s v="Latin America and the Caribbean"/>
    <m/>
    <m/>
    <s v="Abeinsa Juárez N-III"/>
    <m/>
    <m/>
    <m/>
    <s v="1098248"/>
    <s v="1253485, 1306208, 1266265"/>
    <s v="L406656"/>
    <s v="G401022"/>
  </r>
  <r>
    <s v="https://gem.wiki/CCC_Norte-III_power_station"/>
    <x v="56"/>
    <s v="CCC Norte-III power station"/>
    <s v="Central CC Norte III"/>
    <s v="2"/>
    <s v="NG"/>
    <n v="453"/>
    <x v="0"/>
    <x v="0"/>
    <s v="not found"/>
    <s v="not found"/>
    <s v="not found"/>
    <s v="N"/>
    <x v="6"/>
    <m/>
    <m/>
    <s v="NAES Mexico"/>
    <n v="31.676212999999901"/>
    <n v="-106.4175832"/>
    <s v="approximate"/>
    <s v="Ciudad Juárez"/>
    <m/>
    <m/>
    <s v="Chihuahua"/>
    <x v="1"/>
    <s v="Latin America and the Caribbean"/>
    <m/>
    <m/>
    <s v="Abeinsa Juárez N-III"/>
    <m/>
    <m/>
    <m/>
    <s v="1098248"/>
    <s v="1268315, 1306209, 1268316"/>
    <s v="L406656"/>
    <s v="G401023"/>
  </r>
  <r>
    <s v="https://gem.wiki/CCC_Riviera_Maya_(Valladolid)_power_station"/>
    <x v="56"/>
    <s v="CCC Riviera Maya (Valladolid) power station"/>
    <s v="Central CC Riviera Maya (Valladolid IV)"/>
    <s v="1"/>
    <s v="NG"/>
    <n v="1037"/>
    <x v="1"/>
    <x v="0"/>
    <s v="not found"/>
    <s v="not found"/>
    <s v="not found"/>
    <s v="N"/>
    <x v="40"/>
    <m/>
    <m/>
    <s v="Comisión Federal de Electricidad EPE"/>
    <n v="20.708611999999999"/>
    <n v="-88.203455000000005"/>
    <s v="approximate"/>
    <s v="Valladolid"/>
    <m/>
    <m/>
    <s v="Yucatán"/>
    <x v="1"/>
    <s v="Latin America and the Caribbean"/>
    <m/>
    <m/>
    <s v="Valladolid IV"/>
    <m/>
    <m/>
    <m/>
    <s v="1135528"/>
    <n v="1308708"/>
    <s v="L406422"/>
    <s v="G406434"/>
  </r>
  <r>
    <s v="https://gem.wiki/CCC_San_Luis_R%C3%ADo_Colorado_power_station"/>
    <x v="56"/>
    <s v="CCC San Luis Río Colorado power station"/>
    <s v="Central CC San Luis Río Colorado"/>
    <s v="1"/>
    <s v="NG"/>
    <n v="680"/>
    <x v="1"/>
    <x v="0"/>
    <s v="not found"/>
    <s v="not found"/>
    <s v="not found"/>
    <s v="N"/>
    <x v="40"/>
    <m/>
    <m/>
    <s v="Comisión Federal de Electricidad EPE"/>
    <n v="32.471075999999996"/>
    <n v="-114.806257"/>
    <s v="approximate"/>
    <s v="Ejido San Luis"/>
    <m/>
    <m/>
    <s v="Sonora"/>
    <x v="1"/>
    <s v="Latin America and the Caribbean"/>
    <m/>
    <m/>
    <m/>
    <m/>
    <m/>
    <m/>
    <s v="1129872"/>
    <n v="1300816"/>
    <s v="L406251"/>
    <s v="G406424"/>
  </r>
  <r>
    <s v="https://gem.wiki/CCC_Tuxpan_Phase_I_power_station"/>
    <x v="56"/>
    <s v="CCC Tuxpan Phase I power station"/>
    <s v="Central CC Tuxpan Fase I"/>
    <s v="1"/>
    <s v="NG"/>
    <n v="1086"/>
    <x v="1"/>
    <x v="0"/>
    <s v="not found"/>
    <s v="not found"/>
    <s v="not found"/>
    <s v="N"/>
    <x v="40"/>
    <m/>
    <m/>
    <s v="Comisión Federal de Electricidad EPE"/>
    <n v="21.046734000000001"/>
    <n v="-97.347093000000001"/>
    <s v="approximate"/>
    <s v="Tuxpan de Rodríguez Cano"/>
    <m/>
    <m/>
    <s v="Veracruz"/>
    <x v="1"/>
    <s v="Latin America and the Caribbean"/>
    <m/>
    <m/>
    <m/>
    <m/>
    <m/>
    <m/>
    <s v="1133992"/>
    <s v="1306356, 1306357, 1306358"/>
    <s v="L406257"/>
    <s v="G406439"/>
  </r>
  <r>
    <s v="https://gem.wiki/CELCSA_cogeneration_power_station"/>
    <x v="56"/>
    <s v="CELCSA cogeneration power station"/>
    <s v="Planta de Cogeneración Cosoleacaque"/>
    <s v="1"/>
    <s v="NG"/>
    <n v="118"/>
    <x v="0"/>
    <x v="0"/>
    <s v="Y"/>
    <s v="not found"/>
    <s v="not found"/>
    <s v="N"/>
    <x v="2"/>
    <m/>
    <m/>
    <s v="ContourGlobal Terra 3 S.à.r.l"/>
    <n v="18.039337"/>
    <n v="-94.597206999999997"/>
    <s v="exact"/>
    <s v="Cosoleacaque"/>
    <m/>
    <m/>
    <s v="Veracruz"/>
    <x v="1"/>
    <s v="Latin America and the Caribbean"/>
    <m/>
    <m/>
    <s v="Cogeneración de Cosoleacaque, Cogeneración Alpek"/>
    <m/>
    <m/>
    <m/>
    <s v="1091845"/>
    <s v="1243240, 1243241, 1272451"/>
    <s v="L406200"/>
    <s v="G406530"/>
  </r>
  <r>
    <s v="https://www.gem.wiki/CTG_González_Ortega_power_station"/>
    <x v="56"/>
    <s v="CTG González Ortega power station"/>
    <s v="Central TG González Ortega"/>
    <s v="I"/>
    <s v="NG"/>
    <n v="247.56"/>
    <x v="0"/>
    <x v="4"/>
    <s v="not found"/>
    <s v="not found"/>
    <s v="not found"/>
    <s v="N"/>
    <x v="3"/>
    <m/>
    <m/>
    <s v="Comisión Federal de Electricidad EPE"/>
    <n v="32.56682"/>
    <n v="-115.289874"/>
    <s v="exact"/>
    <s v="Mexicali"/>
    <m/>
    <m/>
    <s v="Baja California"/>
    <x v="1"/>
    <s v="Latin America and the Caribbean"/>
    <m/>
    <m/>
    <m/>
    <m/>
    <m/>
    <m/>
    <s v="not found"/>
    <s v="not found"/>
    <s v="L408897"/>
    <s v="G413095"/>
  </r>
  <r>
    <s v="https://www.gem.wiki/CTG_González_Ortega_power_station"/>
    <x v="56"/>
    <s v="CTG González Ortega power station"/>
    <s v="Central TG González Ortega"/>
    <s v="II"/>
    <s v="NG"/>
    <n v="82.52"/>
    <x v="0"/>
    <x v="4"/>
    <s v="not found"/>
    <s v="not found"/>
    <s v="not found"/>
    <s v="N"/>
    <x v="3"/>
    <m/>
    <m/>
    <s v="Comisión Federal de Electricidad EPE"/>
    <n v="32.56682"/>
    <n v="-115.289874"/>
    <s v="exact"/>
    <s v="Mexicali"/>
    <m/>
    <m/>
    <s v="Baja California"/>
    <x v="1"/>
    <s v="Latin America and the Caribbean"/>
    <m/>
    <m/>
    <m/>
    <m/>
    <m/>
    <m/>
    <s v="not found"/>
    <s v="not found"/>
    <s v="L408897"/>
    <s v="G413094"/>
  </r>
  <r>
    <s v="https://gem.wiki/CTG_Tijuana_power_station"/>
    <x v="56"/>
    <s v="CTG Tijuana power station"/>
    <s v="Central turbogás Tijuana"/>
    <s v="3"/>
    <s v="NG"/>
    <n v="171"/>
    <x v="0"/>
    <x v="1"/>
    <s v="not found"/>
    <s v="not found"/>
    <s v="not found"/>
    <s v="N"/>
    <x v="20"/>
    <m/>
    <m/>
    <s v="Comisión Federal de Electricidad EPE"/>
    <n v="32.368462999999998"/>
    <n v="-117.06936899999999"/>
    <s v="exact"/>
    <s v="Playas de Rosarito"/>
    <m/>
    <m/>
    <s v="Baja California"/>
    <x v="1"/>
    <s v="Latin America and the Caribbean"/>
    <m/>
    <m/>
    <m/>
    <m/>
    <m/>
    <m/>
    <s v="1013162"/>
    <n v="1186420"/>
    <s v="L406254"/>
    <s v="G406491"/>
  </r>
  <r>
    <s v="https://gem.wiki/Cactus_Cogen_power_station"/>
    <x v="56"/>
    <s v="Cactus Cogen power station"/>
    <s v="Central de Cogeneración Cactus"/>
    <s v="1"/>
    <s v="NG"/>
    <n v="530"/>
    <x v="5"/>
    <x v="0"/>
    <s v="Y"/>
    <s v="not found"/>
    <s v="not found"/>
    <s v="N"/>
    <x v="45"/>
    <m/>
    <m/>
    <s v="Pemex-Transformación Industrial"/>
    <n v="17.9895"/>
    <n v="-92.947500000000005"/>
    <s v="approximate"/>
    <s v="Villahermosa"/>
    <m/>
    <m/>
    <s v="Tabasco"/>
    <x v="1"/>
    <s v="Latin America and the Caribbean"/>
    <m/>
    <m/>
    <m/>
    <s v="both"/>
    <s v="Chemicals"/>
    <m/>
    <s v="1103792"/>
    <n v="1262342"/>
    <s v="L406695"/>
    <s v="G406951"/>
  </r>
  <r>
    <s v="https://gem.wiki/Campeche_power_station"/>
    <x v="56"/>
    <s v="Campeche power station"/>
    <s v="Central CC Campeche"/>
    <s v="1"/>
    <s v="NG"/>
    <n v="252"/>
    <x v="0"/>
    <x v="0"/>
    <s v="not found"/>
    <s v="not found"/>
    <s v="not found"/>
    <s v="N"/>
    <x v="16"/>
    <m/>
    <m/>
    <s v="Saavi Energia"/>
    <n v="17.939721899999999"/>
    <n v="-91.733055800000002"/>
    <s v="exact"/>
    <s v="San Marco"/>
    <m/>
    <m/>
    <s v="Campeche"/>
    <x v="1"/>
    <s v="Latin America and the Caribbean"/>
    <m/>
    <m/>
    <m/>
    <m/>
    <m/>
    <m/>
    <s v="1013022"/>
    <n v="1108185"/>
    <s v="L406193"/>
    <s v="G406417"/>
  </r>
  <r>
    <s v="https://gem.wiki/Cancún_I_power_station"/>
    <x v="56"/>
    <s v="Cancún I power station"/>
    <s v="Central eléctrica Cancún I"/>
    <s v="1"/>
    <s v="D"/>
    <n v="102"/>
    <x v="0"/>
    <x v="1"/>
    <s v="not found"/>
    <s v="not found"/>
    <s v="not found"/>
    <s v="N"/>
    <x v="76"/>
    <m/>
    <m/>
    <s v="Comisión Federal de Electricidad EPE"/>
    <n v="21.068999999999999"/>
    <n v="-86.846699999999998"/>
    <s v="exact"/>
    <s v="Benito Juárez"/>
    <m/>
    <m/>
    <s v="Quintana Roo"/>
    <x v="1"/>
    <s v="Latin America and the Caribbean"/>
    <m/>
    <m/>
    <m/>
    <m/>
    <m/>
    <m/>
    <s v="not found"/>
    <s v="not found"/>
    <s v="L406194"/>
    <s v="G406470"/>
  </r>
  <r>
    <s v="https://www.gem.wiki/Canc%C3%BAn_II_(Riviera_Maya)_power_station"/>
    <x v="56"/>
    <s v="Cancún II (Riviera Maya) power station"/>
    <s v="Central CC Cancún II (Riviera Maya)"/>
    <s v="1"/>
    <s v="NG"/>
    <n v="752"/>
    <x v="4"/>
    <x v="0"/>
    <s v="not found"/>
    <s v="not found"/>
    <s v="not found"/>
    <s v="N"/>
    <x v="45"/>
    <m/>
    <m/>
    <s v="Comisión Federal de Electricidad EPE"/>
    <n v="21.094408999999999"/>
    <n v="-86.888936999999999"/>
    <s v="approximate"/>
    <s v="Cancún"/>
    <m/>
    <m/>
    <s v="Quintana Roo"/>
    <x v="1"/>
    <s v="Latin America and the Caribbean"/>
    <m/>
    <m/>
    <s v="Riviera Maya"/>
    <m/>
    <m/>
    <m/>
    <s v="not found"/>
    <s v="not found"/>
    <s v="L406195"/>
    <s v="G406432"/>
  </r>
  <r>
    <s v="https://gem.wiki/Centro_Morelos_(Huexca)_power_station"/>
    <x v="56"/>
    <s v="Centro Morelos (Huexca) power station"/>
    <s v="Planta CC Centro Morelos"/>
    <s v="1"/>
    <s v="NG"/>
    <n v="656"/>
    <x v="0"/>
    <x v="0"/>
    <s v="not found"/>
    <s v="not found"/>
    <s v="not found"/>
    <s v="N"/>
    <x v="30"/>
    <m/>
    <m/>
    <s v="Comisión Federal de Electricidad EPE"/>
    <n v="18.801333"/>
    <n v="-98.878167000000005"/>
    <s v="exact"/>
    <s v="Huexca"/>
    <m/>
    <m/>
    <s v="Morelos"/>
    <x v="1"/>
    <s v="Latin America and the Caribbean"/>
    <m/>
    <m/>
    <m/>
    <m/>
    <m/>
    <m/>
    <s v="1085206"/>
    <s v="1231465, 1240258, 1267115, 1240259"/>
    <s v="L406197"/>
    <s v="G406509"/>
  </r>
  <r>
    <s v="https://gem.wiki/Chihuahua_II_(El_Encino)_power_station"/>
    <x v="56"/>
    <s v="Chihuahua II (El Encino) power station"/>
    <s v="Central CC Chihuahua (El Encino)"/>
    <s v="1"/>
    <s v="NG"/>
    <n v="619"/>
    <x v="0"/>
    <x v="0"/>
    <s v="not found"/>
    <s v="not found"/>
    <s v="not found"/>
    <s v="N"/>
    <x v="16"/>
    <m/>
    <m/>
    <s v="Comisión Federal de Electricidad EPE"/>
    <n v="28.445546"/>
    <n v="-105.920237"/>
    <s v="exact"/>
    <s v="Chihuahua"/>
    <m/>
    <m/>
    <s v="Chihuahua"/>
    <x v="1"/>
    <s v="Latin America and the Caribbean"/>
    <m/>
    <m/>
    <m/>
    <m/>
    <m/>
    <m/>
    <s v="1013048"/>
    <s v="1113567, 1176963, 1176962, 1186419, 1191337"/>
    <s v="L406198"/>
    <s v="G406415"/>
  </r>
  <r>
    <s v="https://gem.wiki/Chihuahua_III_power_station"/>
    <x v="56"/>
    <s v="Chihuahua III power station"/>
    <s v="Central CC Chihuahua"/>
    <s v="I"/>
    <s v="NG"/>
    <n v="272"/>
    <x v="0"/>
    <x v="0"/>
    <s v="not found"/>
    <s v="not found"/>
    <s v="not found"/>
    <s v="N"/>
    <x v="16"/>
    <m/>
    <m/>
    <s v="Saavi Energia"/>
    <n v="31.332598345744"/>
    <n v="-106.48859024047999"/>
    <s v="exact"/>
    <s v="Samalayuca"/>
    <m/>
    <m/>
    <s v="Chihuahua"/>
    <x v="1"/>
    <s v="Latin America and the Caribbean"/>
    <m/>
    <m/>
    <s v="Energía Chihuahua, Transalta Chihuahua III, InterGen Chihuahua III"/>
    <m/>
    <m/>
    <m/>
    <s v="1050681"/>
    <s v="1172935, 1231280, 1178140"/>
    <s v="L406682"/>
    <s v="G406416"/>
  </r>
  <r>
    <s v="https://gem.wiki/Cogen_Altamira_power_station"/>
    <x v="56"/>
    <s v="Cogen Altamira power station"/>
    <s v="Central cogeneration Altamira"/>
    <s v="1"/>
    <s v="NG"/>
    <n v="350"/>
    <x v="0"/>
    <x v="0"/>
    <s v="Y"/>
    <s v="not found"/>
    <s v="not found"/>
    <s v="N"/>
    <x v="0"/>
    <m/>
    <m/>
    <s v="Cogeneración de Altamira SA (CGA)"/>
    <n v="22.375297"/>
    <n v="-97.890932000000006"/>
    <s v="exact"/>
    <s v="Altamira"/>
    <m/>
    <m/>
    <s v="Tamaulipas"/>
    <x v="1"/>
    <s v="Latin America and the Caribbean"/>
    <m/>
    <m/>
    <m/>
    <m/>
    <m/>
    <m/>
    <s v="1114181"/>
    <s v="1278683, 1278682"/>
    <s v="L406655"/>
    <s v="G401038"/>
  </r>
  <r>
    <s v="https://gem.wiki/Cogen_Altamira_power_station"/>
    <x v="56"/>
    <s v="Cogen Altamira power station"/>
    <s v="Central cogeneration Altamira"/>
    <s v="2"/>
    <s v="NG"/>
    <n v="414"/>
    <x v="5"/>
    <x v="0"/>
    <s v="Y"/>
    <s v="not found"/>
    <s v="not found"/>
    <s v="N"/>
    <x v="45"/>
    <m/>
    <m/>
    <s v="Cogeneración de Altamira SA (CGA)"/>
    <n v="22.375297"/>
    <n v="-97.890932000000006"/>
    <s v="exact"/>
    <s v="Altamira"/>
    <m/>
    <m/>
    <s v="Tamaulipas"/>
    <x v="1"/>
    <s v="Latin America and the Caribbean"/>
    <m/>
    <m/>
    <m/>
    <m/>
    <m/>
    <m/>
    <s v="not found"/>
    <s v="not found"/>
    <s v="L406655"/>
    <s v="G406950"/>
  </r>
  <r>
    <s v="https://gem.wiki/Cogen_Salamanca_power_station"/>
    <x v="56"/>
    <s v="Cogen Salamanca power station"/>
    <s v="Central cogeneration Salamanca"/>
    <s v="1"/>
    <s v="NG"/>
    <n v="393"/>
    <x v="0"/>
    <x v="0"/>
    <s v="Y"/>
    <s v="not found"/>
    <s v="not found"/>
    <s v="N"/>
    <x v="31"/>
    <m/>
    <m/>
    <s v="Comisión Federal de Electricidad EPE"/>
    <n v="20.578846200000001"/>
    <n v="-101.16444439999999"/>
    <s v="exact"/>
    <s v="El Divisador"/>
    <m/>
    <m/>
    <s v="Guanajuato"/>
    <x v="1"/>
    <s v="Latin America and the Caribbean"/>
    <m/>
    <m/>
    <m/>
    <m/>
    <m/>
    <m/>
    <s v="1078738"/>
    <s v="1220665, 1230912, 1230913"/>
    <s v="L406199"/>
    <s v="G401036"/>
  </r>
  <r>
    <s v="https://gem.wiki/Cogeneraci%C3%B3n_Minatitl%C3%A1n_power_station"/>
    <x v="56"/>
    <s v="Cogeneración Minatitlán power station"/>
    <s v="Central de cogeneración Minatitlán"/>
    <s v="1"/>
    <s v="NG"/>
    <n v="870"/>
    <x v="4"/>
    <x v="0"/>
    <s v="Y"/>
    <s v="not found"/>
    <s v="not found"/>
    <s v="N"/>
    <x v="45"/>
    <m/>
    <m/>
    <s v="Comisión Federal de Electricidad EPE"/>
    <n v="17.9939"/>
    <n v="-94.546599999999998"/>
    <s v="approximate"/>
    <s v="Minatitlán"/>
    <m/>
    <m/>
    <s v="Veracruz"/>
    <x v="1"/>
    <s v="Latin America and the Caribbean"/>
    <m/>
    <m/>
    <m/>
    <s v="both"/>
    <s v="Oil &amp; Refining"/>
    <m/>
    <s v="1128528"/>
    <n v="1299039"/>
    <s v="L406696"/>
    <s v="G406949"/>
  </r>
  <r>
    <s v="https://gem.wiki/Cogeneración_Refinería_Olmeca_Dos_Bocas"/>
    <x v="56"/>
    <s v="Cogeneración Refinería Olmeca Dos Bocas"/>
    <s v="Central de cogeneración Refinería Olmeca Dos Bocas"/>
    <s v="1"/>
    <s v="NG"/>
    <n v="341"/>
    <x v="1"/>
    <x v="0"/>
    <s v="Y"/>
    <s v="not found"/>
    <s v="not found"/>
    <s v="N"/>
    <x v="7"/>
    <m/>
    <m/>
    <s v="Pemex-Transformación Industrial"/>
    <n v="18.418662999999999"/>
    <n v="-93.203974000000002"/>
    <s v="approximate"/>
    <s v="Paraíso"/>
    <m/>
    <m/>
    <s v="Tabasco"/>
    <x v="1"/>
    <s v="Latin America and the Caribbean"/>
    <m/>
    <m/>
    <m/>
    <s v="both"/>
    <s v="Oil &amp; Refining"/>
    <m/>
    <s v="not found"/>
    <s v="not found"/>
    <s v="L408037"/>
    <s v="G411246"/>
  </r>
  <r>
    <s v="https://gem.wiki/Cogeneraci%C3%B3n_Salina_Cruz_power_station"/>
    <x v="56"/>
    <s v="Cogeneración Salina Cruz power station"/>
    <s v="Central de Cogeneración Salina Cruz"/>
    <s v="1"/>
    <s v="NG"/>
    <n v="812"/>
    <x v="3"/>
    <x v="0"/>
    <s v="Y"/>
    <s v="not found"/>
    <s v="not found"/>
    <s v="N"/>
    <x v="40"/>
    <m/>
    <m/>
    <s v="Comisión Federal de Electricidad EPE"/>
    <n v="16.215340000000001"/>
    <n v="-95.179159999999996"/>
    <s v="approximate"/>
    <s v="Salina Cruz"/>
    <m/>
    <m/>
    <s v="Oaxaca"/>
    <x v="1"/>
    <s v="Latin America and the Caribbean"/>
    <m/>
    <m/>
    <m/>
    <s v="both"/>
    <s v="Oil &amp; Refining"/>
    <m/>
    <s v="1128529"/>
    <n v="1299040"/>
    <s v="L406697"/>
    <s v="G406948"/>
  </r>
  <r>
    <s v="https://gem.wiki/Cogeneración_Tula_power_station"/>
    <x v="56"/>
    <s v="Cogeneración Tula power station"/>
    <s v="Central de Cogeneración Tula"/>
    <s v="1"/>
    <s v="NG"/>
    <n v="869"/>
    <x v="4"/>
    <x v="5"/>
    <s v="Y"/>
    <s v="not found"/>
    <s v="not found"/>
    <s v="N"/>
    <x v="45"/>
    <m/>
    <m/>
    <s v="Comisión Federal de Electricidad EPE"/>
    <n v="20.056491999999999"/>
    <n v="-99.281604000000002"/>
    <s v="approximate"/>
    <s v="Tula de Allende"/>
    <m/>
    <m/>
    <s v="Hidalgo"/>
    <x v="1"/>
    <s v="Latin America and the Caribbean"/>
    <m/>
    <m/>
    <m/>
    <m/>
    <m/>
    <m/>
    <s v="not found"/>
    <s v="not found"/>
    <s v="L406201"/>
    <s v="G406474"/>
  </r>
  <r>
    <s v="https://gem.wiki/Compañía_de_Nitrógeno_de_Cantarell_power_station"/>
    <x v="56"/>
    <s v="Compañía de Nitrógeno de Cantarell power station"/>
    <s v="Central Compañía de Nitrógeno de Cantarell"/>
    <s v="1"/>
    <s v="NG"/>
    <n v="363"/>
    <x v="0"/>
    <x v="0"/>
    <s v="Y"/>
    <s v="not found"/>
    <s v="not found"/>
    <s v="N"/>
    <x v="15"/>
    <m/>
    <m/>
    <s v="Compañía De Nitrógeno De Cantarell, S.A. de C.V."/>
    <n v="18.61"/>
    <n v="-92.264722000000006"/>
    <s v="exact"/>
    <s v="Ciudad del Carmen"/>
    <m/>
    <m/>
    <s v="Campeche"/>
    <x v="1"/>
    <s v="Latin America and the Caribbean"/>
    <m/>
    <m/>
    <m/>
    <s v="power"/>
    <s v="Oil &amp; Refining"/>
    <m/>
    <s v="1039712"/>
    <s v="1160553, 1162330, 1162331, 1162332"/>
    <s v="L406202"/>
    <s v="G406457"/>
  </r>
  <r>
    <s v="https://gem.wiki/Complejo_Petroquímico_Cangrejera_power_station"/>
    <x v="56"/>
    <s v="Complejo Petroquímico Cangrejera power station"/>
    <s v="Central Complejo Petroquímico Cangrejera"/>
    <s v="1"/>
    <s v="NG"/>
    <n v="163.5"/>
    <x v="0"/>
    <x v="0"/>
    <s v="not found"/>
    <s v="not found"/>
    <s v="not found"/>
    <s v="N"/>
    <x v="18"/>
    <m/>
    <m/>
    <s v="Pemex-Transformación Industrial"/>
    <n v="18.0928951"/>
    <n v="-94.361308699999995"/>
    <s v="exact"/>
    <s v="Coatzacoalcos"/>
    <m/>
    <m/>
    <s v="Veracruz"/>
    <x v="1"/>
    <s v="Latin America and the Caribbean"/>
    <m/>
    <m/>
    <m/>
    <s v="power"/>
    <s v="Chemicals"/>
    <m/>
    <s v="1025448"/>
    <s v="1108284, 1108285, 1108286, 1108288"/>
    <s v="L406240"/>
    <s v="G406456"/>
  </r>
  <r>
    <s v="https://gem.wiki/Complejo_Petroquímico_Cosoleacaque_power_station"/>
    <x v="56"/>
    <s v="Complejo Petroquímico Cosoleacaque power station"/>
    <s v="Central Complejo Petroquímico Cosoleacaque"/>
    <s v="1"/>
    <s v="NG/FO"/>
    <n v="59.6"/>
    <x v="0"/>
    <x v="1"/>
    <s v="not found"/>
    <s v="not found"/>
    <s v="not found"/>
    <s v="N"/>
    <x v="4"/>
    <m/>
    <m/>
    <s v="Pemex-Transformación Industrial"/>
    <n v="17.999186900000002"/>
    <n v="-94.563230200000007"/>
    <s v="exact"/>
    <s v="Minatitlán"/>
    <m/>
    <m/>
    <s v="Veracruz"/>
    <x v="1"/>
    <s v="Latin America and the Caribbean"/>
    <m/>
    <m/>
    <m/>
    <s v="power"/>
    <s v="Chemicals"/>
    <m/>
    <s v="1025452"/>
    <s v="1205497, 1205498"/>
    <s v="L406288"/>
    <s v="G406455"/>
  </r>
  <r>
    <s v="https://gem.wiki/Complejo_Petroquímico_Independencia_power_station"/>
    <x v="56"/>
    <s v="Complejo Petroquímico Independencia power station"/>
    <s v="Central Complejo Petroquímico Independencia"/>
    <s v="1"/>
    <s v="NG/HFO"/>
    <n v="54"/>
    <x v="0"/>
    <x v="3"/>
    <s v="not found"/>
    <s v="not found"/>
    <s v="not found"/>
    <s v="N"/>
    <x v="4"/>
    <m/>
    <m/>
    <s v="Pemex-Transformación Industrial"/>
    <n v="19.254771000000002"/>
    <n v="-98.416127000000003"/>
    <s v="exact"/>
    <s v="Santa María Moyotzingo"/>
    <m/>
    <m/>
    <s v="Puebla"/>
    <x v="1"/>
    <s v="Latin America and the Caribbean"/>
    <m/>
    <m/>
    <m/>
    <s v="power"/>
    <s v="Chemicals"/>
    <m/>
    <s v="not found"/>
    <s v="not found"/>
    <s v="L406289"/>
    <s v="G406454"/>
  </r>
  <r>
    <s v="https://gem.wiki/Complejo_Petroquímico_Morelos_power_station"/>
    <x v="56"/>
    <s v="Complejo Petroquímico Morelos power station"/>
    <s v="Central Complejo Petroquímico Morelos"/>
    <s v="1"/>
    <s v="NG"/>
    <n v="172"/>
    <x v="0"/>
    <x v="0"/>
    <s v="not found"/>
    <s v="not found"/>
    <s v="not found"/>
    <s v="N"/>
    <x v="18"/>
    <m/>
    <m/>
    <s v="Pemex-Transformación Industrial"/>
    <n v="18.140519399999999"/>
    <n v="-94.366494399999993"/>
    <s v="exact"/>
    <s v="Coatzacoalcos"/>
    <m/>
    <m/>
    <s v="Veracruz"/>
    <x v="1"/>
    <s v="Latin America and the Caribbean"/>
    <m/>
    <m/>
    <m/>
    <s v="power"/>
    <s v="Chemicals"/>
    <m/>
    <s v="not found"/>
    <s v="not found"/>
    <s v="L406241"/>
    <s v="G406453"/>
  </r>
  <r>
    <s v="https://gem.wiki/Cydsa_cogeneration_Plant"/>
    <x v="56"/>
    <s v="Cydsa cogeneration Plant"/>
    <s v="Planta de Cogeneración Cydsa"/>
    <s v="I"/>
    <s v="NG"/>
    <n v="57"/>
    <x v="0"/>
    <x v="1"/>
    <s v="Y"/>
    <s v="not found"/>
    <s v="not found"/>
    <s v="N"/>
    <x v="2"/>
    <m/>
    <m/>
    <s v="Cydsa"/>
    <n v="18.105471999999999"/>
    <n v="-94.392037000000002"/>
    <s v="exact"/>
    <s v="Coatzacoalcos"/>
    <m/>
    <m/>
    <s v="Veracruz"/>
    <x v="1"/>
    <s v="Latin America and the Caribbean"/>
    <m/>
    <m/>
    <s v="Iquisa Coatzacoalcos"/>
    <m/>
    <m/>
    <m/>
    <s v="1096319"/>
    <n v="1250516"/>
    <s v="L406203"/>
    <s v="G406529"/>
  </r>
  <r>
    <s v="https://gem.wiki/Cydsa_cogeneration_Plant"/>
    <x v="56"/>
    <s v="Cydsa cogeneration Plant"/>
    <s v="Planta de Cogeneración Cydsa"/>
    <s v="II"/>
    <s v="NG"/>
    <n v="57"/>
    <x v="0"/>
    <x v="1"/>
    <s v="Y"/>
    <s v="not found"/>
    <s v="not found"/>
    <s v="N"/>
    <x v="5"/>
    <m/>
    <m/>
    <s v="Cydsa"/>
    <n v="18.105471999999999"/>
    <n v="-94.392037000000002"/>
    <s v="exact"/>
    <s v="Coatzacoalcos"/>
    <m/>
    <m/>
    <s v="Veracruz"/>
    <x v="1"/>
    <s v="Latin America and the Caribbean"/>
    <m/>
    <m/>
    <s v="Iquisa Coatzacoalcos"/>
    <m/>
    <m/>
    <m/>
    <s v="1096319"/>
    <n v="1272304"/>
    <s v="L406203"/>
    <s v="G406528"/>
  </r>
  <r>
    <s v="https://gem.wiki/Deacero_power_station"/>
    <x v="56"/>
    <s v="Deacero power station"/>
    <s v="Central eléctrica Deacero"/>
    <s v="1"/>
    <s v="NG"/>
    <n v="200"/>
    <x v="0"/>
    <x v="1"/>
    <s v="not found"/>
    <s v="not found"/>
    <s v="not found"/>
    <s v="N"/>
    <x v="13"/>
    <m/>
    <m/>
    <s v="Energía de Ramos, S. A. P. I. de C. V."/>
    <n v="25.598554499999999"/>
    <n v="-100.9305677"/>
    <s v="exact"/>
    <s v="Ramos Arizpe"/>
    <m/>
    <m/>
    <s v="Coahuila"/>
    <x v="1"/>
    <s v="Latin America and the Caribbean"/>
    <m/>
    <m/>
    <s v="Energía de Ramos"/>
    <s v="power"/>
    <s v="Iron &amp; Steel"/>
    <m/>
    <s v="1110653"/>
    <s v="1273255, 1273256"/>
    <s v="L406214"/>
    <s v="G406467"/>
  </r>
  <r>
    <s v="https://gem.wiki/Dos_Bocas_II_power_station"/>
    <x v="56"/>
    <s v="Dos Bocas II power station"/>
    <s v="Central CC Dos Bocas II"/>
    <s v="1"/>
    <s v="NG"/>
    <n v="1116"/>
    <x v="3"/>
    <x v="0"/>
    <s v="not found"/>
    <s v="not found"/>
    <s v="not found"/>
    <s v="N"/>
    <x v="45"/>
    <m/>
    <m/>
    <s v="Comisión Federal de Electricidad EPE"/>
    <n v="19.085597199999999"/>
    <n v="-96.146388900000005"/>
    <s v="exact"/>
    <s v="Medellín de Bravo"/>
    <m/>
    <m/>
    <s v="Veracruz"/>
    <x v="1"/>
    <s v="Latin America and the Caribbean"/>
    <m/>
    <m/>
    <m/>
    <m/>
    <m/>
    <m/>
    <s v="1050130"/>
    <s v="1174281, 1306569, 1306570"/>
    <s v="L406698"/>
    <s v="G406947"/>
  </r>
  <r>
    <s v="https://gem.wiki/Dos_Bocas_power_station"/>
    <x v="56"/>
    <s v="Dos Bocas power station"/>
    <s v="Central CC Dos Bocas"/>
    <s v="1"/>
    <s v="NG"/>
    <n v="226"/>
    <x v="0"/>
    <x v="0"/>
    <s v="not found"/>
    <s v="not found"/>
    <s v="not found"/>
    <s v="N"/>
    <x v="38"/>
    <m/>
    <m/>
    <s v="Comisión Federal de Electricidad EPE"/>
    <n v="19.085597199999999"/>
    <n v="-96.146388900000005"/>
    <s v="exact"/>
    <s v="Medellín de Bravo"/>
    <m/>
    <m/>
    <s v="Veracruz"/>
    <x v="1"/>
    <s v="Latin America and the Caribbean"/>
    <m/>
    <m/>
    <m/>
    <m/>
    <m/>
    <m/>
    <s v="1013045"/>
    <s v="1112649, 1112650, 1112651"/>
    <s v="L406204"/>
    <s v="G406414"/>
  </r>
  <r>
    <s v="https://gem.wiki/Dos_Bocas_power_station"/>
    <x v="56"/>
    <s v="Dos Bocas power station"/>
    <s v="Central CC Dos Bocas"/>
    <s v="2"/>
    <s v="NG"/>
    <n v="226"/>
    <x v="6"/>
    <x v="0"/>
    <s v="not found"/>
    <s v="not found"/>
    <s v="not found"/>
    <s v="N"/>
    <x v="38"/>
    <n v="2018"/>
    <m/>
    <s v="Comisión Federal de Electricidad EPE"/>
    <n v="19.085597199999999"/>
    <n v="-96.146388900000005"/>
    <s v="exact"/>
    <s v="Medellín de Bravo"/>
    <m/>
    <m/>
    <s v="Veracruz"/>
    <x v="1"/>
    <s v="Latin America and the Caribbean"/>
    <m/>
    <m/>
    <m/>
    <m/>
    <m/>
    <m/>
    <s v="1013045"/>
    <s v="1112654, 1112655, 1112652"/>
    <s v="L406204"/>
    <s v="G406413"/>
  </r>
  <r>
    <s v="https://gem.wiki/Dulces_Nombres_(Monterrey)_power_station"/>
    <x v="56"/>
    <s v="Dulces Nombres (Monterrey) power station"/>
    <s v="Planta CC Dulces Nombres (Monterrey)"/>
    <s v="1"/>
    <s v="NG"/>
    <n v="252"/>
    <x v="0"/>
    <x v="0"/>
    <s v="not found"/>
    <s v="not found"/>
    <s v="not found"/>
    <s v="N"/>
    <x v="10"/>
    <m/>
    <m/>
    <s v="MIP - Mexico Infrastructure Partners"/>
    <n v="25.718854799999999"/>
    <n v="-100.0962944"/>
    <s v="exact"/>
    <s v="Dulces Nombres"/>
    <s v="Pesquería"/>
    <m/>
    <s v="Nuevo León"/>
    <x v="1"/>
    <s v="Latin America and the Caribbean"/>
    <m/>
    <m/>
    <s v="Monterrey I"/>
    <m/>
    <m/>
    <m/>
    <s v="1047026"/>
    <n v="1170130"/>
    <s v="L406206"/>
    <s v="G406508"/>
  </r>
  <r>
    <s v="https://gem.wiki/Dulces_Nombres_(Monterrey)_power_station"/>
    <x v="56"/>
    <s v="Dulces Nombres (Monterrey) power station"/>
    <s v="Planta CC Dulces Nombres (Monterrey)"/>
    <s v="2"/>
    <s v="NG"/>
    <n v="252"/>
    <x v="0"/>
    <x v="0"/>
    <s v="not found"/>
    <s v="not found"/>
    <s v="not found"/>
    <s v="N"/>
    <x v="10"/>
    <m/>
    <m/>
    <s v="MIP - Mexico Infrastructure Partners"/>
    <n v="25.718854799999999"/>
    <n v="-100.0962944"/>
    <s v="exact"/>
    <s v="Dulces Nombres"/>
    <s v="Pesquería"/>
    <m/>
    <s v="Nuevo León"/>
    <x v="1"/>
    <s v="Latin America and the Caribbean"/>
    <m/>
    <m/>
    <s v="Monterrey II"/>
    <m/>
    <m/>
    <m/>
    <s v="1047026"/>
    <n v="1170131"/>
    <s v="L406206"/>
    <s v="G406507"/>
  </r>
  <r>
    <s v="https://gem.wiki/Dulces_Nombres_(Monterrey)_power_station"/>
    <x v="56"/>
    <s v="Dulces Nombres (Monterrey) power station"/>
    <s v="Planta CC Dulces Nombres (Monterrey)"/>
    <s v="3"/>
    <s v="NG"/>
    <n v="252"/>
    <x v="7"/>
    <x v="0"/>
    <s v="not found"/>
    <s v="not found"/>
    <s v="not found"/>
    <s v="N"/>
    <x v="10"/>
    <m/>
    <m/>
    <s v="MIP - Mexico Infrastructure Partners"/>
    <n v="25.718854799999999"/>
    <n v="-100.0962944"/>
    <s v="exact"/>
    <s v="Dulces Nombres"/>
    <s v="Pesquería"/>
    <m/>
    <s v="Nuevo León"/>
    <x v="1"/>
    <s v="Latin America and the Caribbean"/>
    <m/>
    <m/>
    <s v="Monterrey III"/>
    <m/>
    <m/>
    <m/>
    <s v="1047026"/>
    <n v="1174165"/>
    <s v="L406206"/>
    <s v="G406520"/>
  </r>
  <r>
    <s v="https://gem.wiki/Dulces_Nombres_(Monterrey)_power_station"/>
    <x v="56"/>
    <s v="Dulces Nombres (Monterrey) power station"/>
    <s v="Planta CC Dulces Nombres (Monterrey)"/>
    <s v="4"/>
    <s v="NG"/>
    <n v="252"/>
    <x v="7"/>
    <x v="0"/>
    <s v="not found"/>
    <s v="not found"/>
    <s v="not found"/>
    <s v="N"/>
    <x v="10"/>
    <m/>
    <m/>
    <s v="MIP - Mexico Infrastructure Partners"/>
    <n v="25.718854799999999"/>
    <n v="-100.0962944"/>
    <s v="exact"/>
    <s v="Dulces Nombres"/>
    <s v="Pesquería"/>
    <m/>
    <s v="Nuevo León"/>
    <x v="1"/>
    <s v="Latin America and the Caribbean"/>
    <m/>
    <m/>
    <s v="Monterrey IV"/>
    <m/>
    <m/>
    <m/>
    <s v="1047026"/>
    <n v="1174166"/>
    <s v="L406206"/>
    <s v="G406519"/>
  </r>
  <r>
    <s v="https://gem.wiki/Dulces_Nombres_II_power_station"/>
    <x v="56"/>
    <s v="Dulces Nombres II power station"/>
    <s v="Planta CC Dulces Nombres II"/>
    <s v="1"/>
    <s v="NG"/>
    <n v="300"/>
    <x v="0"/>
    <x v="0"/>
    <s v="not found"/>
    <s v="not found"/>
    <s v="not found"/>
    <s v="N"/>
    <x v="5"/>
    <m/>
    <m/>
    <s v="Iberdrola Generación México"/>
    <n v="25.717493999999999"/>
    <n v="-100.0959"/>
    <s v="exact"/>
    <s v="Dulces Nombres"/>
    <s v="Pesquería"/>
    <m/>
    <s v="Nuevo León"/>
    <x v="1"/>
    <s v="Latin America and the Caribbean"/>
    <m/>
    <m/>
    <s v="Monterrey V"/>
    <m/>
    <m/>
    <m/>
    <s v="1047026"/>
    <s v="1262690, 1272334"/>
    <s v="L406205"/>
    <s v="G406518"/>
  </r>
  <r>
    <s v="https://gem.wiki/EVM-II_power_station"/>
    <x v="56"/>
    <s v="EVM-II power station"/>
    <s v="Planta termoeléctrica EVM II"/>
    <s v="1"/>
    <s v="NG"/>
    <n v="850"/>
    <x v="0"/>
    <x v="0"/>
    <s v="not found"/>
    <s v="not found"/>
    <s v="not found"/>
    <s v="N"/>
    <x v="30"/>
    <m/>
    <m/>
    <s v="EVM Energía del Valle de México Generador S.A.P.I. de C.V."/>
    <n v="19.74635"/>
    <n v="-98.674623999999994"/>
    <s v="exact"/>
    <s v="Axapusco"/>
    <m/>
    <m/>
    <s v="México"/>
    <x v="1"/>
    <s v="Latin America and the Caribbean"/>
    <m/>
    <m/>
    <m/>
    <m/>
    <m/>
    <m/>
    <s v="1121606"/>
    <s v="1218715, 1289503, 1289504"/>
    <s v="L406666"/>
    <s v="G401034"/>
  </r>
  <r>
    <s v="https://gem.wiki/El_Carmen_Nuevo_Leon_power_station"/>
    <x v="56"/>
    <s v="El Carmen Nuevo Leon power station"/>
    <s v="Planta CC El Carmen"/>
    <s v="1"/>
    <s v="NG"/>
    <n v="866"/>
    <x v="0"/>
    <x v="0"/>
    <s v="not found"/>
    <s v="not found"/>
    <s v="not found"/>
    <s v="N"/>
    <x v="0"/>
    <m/>
    <m/>
    <s v="Iberdrola Generación México"/>
    <n v="25.869982"/>
    <n v="-100.358834"/>
    <s v="approximate"/>
    <s v="El Carmen"/>
    <m/>
    <m/>
    <s v="Nuevo León"/>
    <x v="1"/>
    <s v="Latin America and the Caribbean"/>
    <m/>
    <m/>
    <s v="El Carmen"/>
    <m/>
    <m/>
    <m/>
    <s v="1120292"/>
    <s v="1287624, 1287626, 1287625"/>
    <s v="L406652"/>
    <s v="G401028"/>
  </r>
  <r>
    <s v="https://gem.wiki/El_Potosino_power_station"/>
    <x v="56"/>
    <s v="El Potosino power station"/>
    <s v="Central eléctrica El Potosino"/>
    <s v="1"/>
    <s v="NG"/>
    <n v="300"/>
    <x v="4"/>
    <x v="0"/>
    <s v="not found"/>
    <s v="not found"/>
    <s v="not found"/>
    <s v="N"/>
    <x v="45"/>
    <m/>
    <m/>
    <s v="Ingeniería Nebri, S.A.P.I. de C.V."/>
    <n v="21.212250999999998"/>
    <n v="-100.61926"/>
    <s v="approximate"/>
    <s v="San Luis de la Paz"/>
    <m/>
    <m/>
    <s v="Guanajuato"/>
    <x v="1"/>
    <s v="Latin America and the Caribbean"/>
    <m/>
    <m/>
    <m/>
    <m/>
    <m/>
    <m/>
    <s v="1129965"/>
    <s v="1300985, 1300986"/>
    <s v="L406271"/>
    <s v="G406468"/>
  </r>
  <r>
    <s v="https://gem.wiki/El_Sauz_2_power_station"/>
    <x v="56"/>
    <s v="El Sauz 2 power station"/>
    <s v="Central CC El Sauz 2"/>
    <s v="1"/>
    <s v="NG"/>
    <n v="256"/>
    <x v="1"/>
    <x v="0"/>
    <s v="not found"/>
    <s v="not found"/>
    <s v="not found"/>
    <s v="N"/>
    <x v="7"/>
    <m/>
    <m/>
    <s v="Comisión Federal de Electricidad EPE"/>
    <n v="20.4575447"/>
    <n v="-100.1206083"/>
    <s v="approximate"/>
    <s v="Pedro Escobedo"/>
    <m/>
    <m/>
    <s v="Querétaro"/>
    <x v="1"/>
    <s v="Latin America and the Caribbean"/>
    <m/>
    <m/>
    <m/>
    <m/>
    <m/>
    <m/>
    <s v="not found"/>
    <s v="not found"/>
    <s v="L407736"/>
    <s v="G410203"/>
  </r>
  <r>
    <s v="https://gem.wiki/El_Sauz_power_station"/>
    <x v="56"/>
    <s v="El Sauz power station"/>
    <s v="Central CC El Sauz"/>
    <s v="II-5-6-7"/>
    <s v="NG"/>
    <n v="386"/>
    <x v="0"/>
    <x v="0"/>
    <s v="not found"/>
    <s v="not found"/>
    <s v="not found"/>
    <s v="N"/>
    <x v="16"/>
    <m/>
    <m/>
    <s v="Comisión Federal de Electricidad EPE"/>
    <n v="20.4575447"/>
    <n v="-100.1206083"/>
    <s v="exact"/>
    <s v="Pedro Escobedo"/>
    <m/>
    <m/>
    <s v="Querétaro"/>
    <x v="1"/>
    <s v="Latin America and the Caribbean"/>
    <m/>
    <m/>
    <m/>
    <m/>
    <m/>
    <m/>
    <s v="1013049"/>
    <s v="1160091, 1185429, 1185430"/>
    <s v="L406207"/>
    <s v="G406410"/>
  </r>
  <r>
    <s v="https://gem.wiki/El_Sauz_power_station"/>
    <x v="56"/>
    <s v="El Sauz power station"/>
    <s v="Central CC El Sauz"/>
    <s v="III-4-8"/>
    <s v="NG"/>
    <n v="205"/>
    <x v="0"/>
    <x v="0"/>
    <s v="not found"/>
    <s v="not found"/>
    <s v="not found"/>
    <s v="N"/>
    <x v="2"/>
    <m/>
    <m/>
    <s v="Comisión Federal de Electricidad EPE"/>
    <n v="20.4575447"/>
    <n v="-100.1206083"/>
    <s v="exact"/>
    <s v="Pedro Escobedo"/>
    <m/>
    <m/>
    <s v="Querétaro"/>
    <x v="1"/>
    <s v="Latin America and the Caribbean"/>
    <m/>
    <m/>
    <m/>
    <m/>
    <m/>
    <m/>
    <s v="1013049"/>
    <s v="1234858, 1113697"/>
    <s v="L406207"/>
    <s v="G406411"/>
  </r>
  <r>
    <s v="https://gem.wiki/Emilio_Portes_Gil_power_station"/>
    <x v="56"/>
    <s v="Emilio Portes Gil power station"/>
    <s v="Central termoeléctrica Emilio Portes Gil"/>
    <s v="3"/>
    <s v="NG"/>
    <n v="300"/>
    <x v="0"/>
    <x v="3"/>
    <s v="not found"/>
    <s v="not found"/>
    <s v="not found"/>
    <s v="N"/>
    <x v="5"/>
    <m/>
    <m/>
    <s v="Comisión Federal de Electricidad EPE"/>
    <n v="25.982074699999998"/>
    <n v="-98.062722800000003"/>
    <s v="exact"/>
    <s v="Río Bravo"/>
    <m/>
    <m/>
    <s v="Tamaulipas"/>
    <x v="1"/>
    <s v="Latin America and the Caribbean"/>
    <m/>
    <m/>
    <s v="Río Bravo"/>
    <m/>
    <m/>
    <m/>
    <s v="1013122"/>
    <n v="1140871"/>
    <s v="L406208"/>
    <s v="G406477"/>
  </r>
  <r>
    <s v="https://gem.wiki/Emilio_Portes_Gil_power_station"/>
    <x v="56"/>
    <s v="Emilio Portes Gil power station"/>
    <s v="Central termoeléctrica Emilio Portes Gil"/>
    <s v="4"/>
    <s v="NG"/>
    <n v="211"/>
    <x v="0"/>
    <x v="0"/>
    <s v="not found"/>
    <s v="not found"/>
    <s v="not found"/>
    <s v="N"/>
    <x v="4"/>
    <m/>
    <m/>
    <s v="Comisión Federal de Electricidad EPE"/>
    <n v="25.982074699999998"/>
    <n v="-98.062722800000003"/>
    <s v="exact"/>
    <s v="Río Bravo"/>
    <m/>
    <m/>
    <s v="Tamaulipas"/>
    <x v="1"/>
    <s v="Latin America and the Caribbean"/>
    <m/>
    <m/>
    <s v="Río Bravo"/>
    <m/>
    <m/>
    <m/>
    <s v="1013122"/>
    <s v="1140870, 1140872, 1160093"/>
    <s v="L406208"/>
    <s v="G406476"/>
  </r>
  <r>
    <s v="https://gem.wiki/Empalme_I_power_station"/>
    <x v="56"/>
    <s v="Empalme I power station"/>
    <s v="Central CC Empalme I"/>
    <s v="I"/>
    <s v="NG"/>
    <n v="770"/>
    <x v="0"/>
    <x v="0"/>
    <s v="not found"/>
    <s v="not found"/>
    <s v="not found"/>
    <s v="N"/>
    <x v="31"/>
    <m/>
    <m/>
    <s v="Comisión Federal de Electricidad EPE"/>
    <n v="27.925941999999999"/>
    <n v="-110.78028399999999"/>
    <s v="exact"/>
    <s v="Empalme"/>
    <m/>
    <m/>
    <s v="Sonora"/>
    <x v="1"/>
    <s v="Latin America and the Caribbean"/>
    <m/>
    <m/>
    <s v="Guaymas II"/>
    <m/>
    <m/>
    <m/>
    <s v="1062446"/>
    <s v="1268936, 1275222, 1268937"/>
    <s v="L406209"/>
    <s v="G406409"/>
  </r>
  <r>
    <s v="https://gem.wiki/Empalme_II_power_station"/>
    <x v="56"/>
    <s v="Empalme II power station"/>
    <s v="Central CC Empalme II"/>
    <s v="II"/>
    <s v="NG"/>
    <n v="791"/>
    <x v="0"/>
    <x v="0"/>
    <s v="not found"/>
    <s v="not found"/>
    <s v="not found"/>
    <s v="N"/>
    <x v="34"/>
    <m/>
    <m/>
    <s v="Comisión Federal de Electricidad EPE"/>
    <n v="27.926283999999999"/>
    <n v="-110.78328399999999"/>
    <s v="exact"/>
    <s v="Empalme"/>
    <m/>
    <m/>
    <s v="Sonora"/>
    <x v="1"/>
    <s v="Latin America and the Caribbean"/>
    <m/>
    <m/>
    <s v="Guaymas III"/>
    <m/>
    <m/>
    <m/>
    <s v="1062446"/>
    <s v="1275223, 1275224, 1275225"/>
    <s v="L406676"/>
    <s v="G406408"/>
  </r>
  <r>
    <s v="https://gem.wiki/Energy_Legacy_power_station"/>
    <x v="56"/>
    <s v="Energy Legacy power station"/>
    <s v="Central CC Energy Legacy"/>
    <s v="1"/>
    <s v="NG"/>
    <n v="368"/>
    <x v="5"/>
    <x v="0"/>
    <s v="not found"/>
    <s v="not found"/>
    <s v="not found"/>
    <s v="N"/>
    <x v="45"/>
    <m/>
    <m/>
    <s v="Energy Legacy International Technologies of Mexico, S. de R. L. de C. V."/>
    <n v="31.320967"/>
    <n v="-109.55493800000001"/>
    <s v="approximate"/>
    <s v="Agua Prieta"/>
    <m/>
    <m/>
    <s v="Sonora"/>
    <x v="1"/>
    <s v="Latin America and the Caribbean"/>
    <m/>
    <m/>
    <m/>
    <m/>
    <m/>
    <m/>
    <s v="not found"/>
    <s v="not found"/>
    <s v="L406274"/>
    <s v="G406405"/>
  </r>
  <r>
    <s v="https://gem.wiki/Energía_Infra_cogeneration_power_station"/>
    <x v="56"/>
    <s v="Energía Infra cogeneration power station"/>
    <s v="Central de Cogeneración Energía Infra"/>
    <s v="1"/>
    <s v="NG"/>
    <n v="140"/>
    <x v="0"/>
    <x v="0"/>
    <s v="Y"/>
    <s v="not found"/>
    <s v="not found"/>
    <s v="N"/>
    <x v="31"/>
    <m/>
    <m/>
    <s v="Energía Infra, S.A.P.I. de C.V."/>
    <n v="18.081407599999999"/>
    <n v="-94.381065800000002"/>
    <s v="exact"/>
    <s v="Mundo Nuevo"/>
    <m/>
    <m/>
    <s v="Veracruz"/>
    <x v="1"/>
    <s v="Latin America and the Caribbean"/>
    <m/>
    <m/>
    <s v="cogeneration Afranrent"/>
    <m/>
    <m/>
    <m/>
    <s v="1114530"/>
    <s v="1279169, 1279170"/>
    <s v="L406273"/>
    <s v="G406443"/>
  </r>
  <r>
    <s v="https://gem.wiki/Energía_de_Celaya_power_station"/>
    <x v="56"/>
    <s v="Energía de Celaya power station"/>
    <s v="Central CC Energía de Celaya"/>
    <s v="1"/>
    <s v="NG"/>
    <n v="1359"/>
    <x v="4"/>
    <x v="0"/>
    <s v="not found"/>
    <s v="not found"/>
    <s v="not found"/>
    <s v="N"/>
    <x v="43"/>
    <m/>
    <m/>
    <s v="Energía de Celaya, S.A. de C.V."/>
    <n v="20.478545400000002"/>
    <n v="-100.97811009999999"/>
    <s v="approximate"/>
    <s v="Cortazar"/>
    <m/>
    <m/>
    <s v="Guanajuato"/>
    <x v="1"/>
    <s v="Latin America and the Caribbean"/>
    <m/>
    <m/>
    <m/>
    <m/>
    <m/>
    <m/>
    <s v="not found"/>
    <s v="not found"/>
    <s v="L406272"/>
    <s v="G406406"/>
  </r>
  <r>
    <s v="https://gem.wiki/Enertek_cogeneration_power_station"/>
    <x v="56"/>
    <s v="Enertek cogeneration power station"/>
    <s v="Planta de Cogeneración Enertek"/>
    <s v="1"/>
    <s v="NG"/>
    <n v="144"/>
    <x v="7"/>
    <x v="0"/>
    <s v="Y"/>
    <s v="not found"/>
    <s v="not found"/>
    <s v="N"/>
    <x v="23"/>
    <m/>
    <m/>
    <s v="MIP - Mexico Infrastructure Partners"/>
    <n v="22.374164"/>
    <n v="-97.890934999999999"/>
    <s v="exact"/>
    <s v="Miramar"/>
    <m/>
    <m/>
    <s v="Tamaulipas"/>
    <x v="1"/>
    <s v="Latin America and the Caribbean"/>
    <m/>
    <m/>
    <s v="Cogeneración Enertek"/>
    <m/>
    <m/>
    <m/>
    <s v="1016498"/>
    <s v="1101678, 1316934"/>
    <s v="L406216"/>
    <s v="G406527"/>
  </r>
  <r>
    <s v="https://gem.wiki/Felipe_Carrillo_Puerto_power_station"/>
    <x v="56"/>
    <s v="Felipe Carrillo Puerto power station"/>
    <s v="Central termoeléctrica Felipe Carrillo Puerto"/>
    <s v="1"/>
    <s v="NG/FO/D"/>
    <n v="220"/>
    <x v="0"/>
    <x v="0"/>
    <s v="not found"/>
    <s v="not found"/>
    <s v="not found"/>
    <s v="N"/>
    <x v="18"/>
    <m/>
    <m/>
    <s v="Comisión Federal de Electricidad EPE"/>
    <n v="20.697075000000002"/>
    <n v="-88.268068700000001"/>
    <s v="exact"/>
    <s v="Valladolid"/>
    <m/>
    <m/>
    <s v="Yucatán"/>
    <x v="1"/>
    <s v="Latin America and the Caribbean"/>
    <m/>
    <m/>
    <s v="Valladolid"/>
    <m/>
    <m/>
    <m/>
    <s v="1013057"/>
    <s v="1114790, 1114791, 1114792"/>
    <s v="L406217"/>
    <s v="G406475"/>
  </r>
  <r>
    <s v="https://www.gem.wiki/Francisco_Villa_power_station"/>
    <x v="56"/>
    <s v="Francisco Villa power station"/>
    <s v="Central termoeléctrica Francisco Villa"/>
    <s v="4"/>
    <s v="HFO"/>
    <n v="150"/>
    <x v="0"/>
    <x v="3"/>
    <s v="not found"/>
    <s v="not found"/>
    <s v="not found"/>
    <s v="N"/>
    <x v="60"/>
    <m/>
    <m/>
    <s v="Comisión Federal de Electricidad EPE"/>
    <n v="28.168201962906402"/>
    <n v="-105.441828322205"/>
    <s v="exact"/>
    <s v="Delicias"/>
    <m/>
    <m/>
    <s v="Chihuahua"/>
    <x v="1"/>
    <s v="Latin America and the Caribbean"/>
    <m/>
    <m/>
    <m/>
    <m/>
    <m/>
    <m/>
    <s v="1013058"/>
    <n v="1115408"/>
    <s v="L408888"/>
    <s v="G413077"/>
  </r>
  <r>
    <s v="https://www.gem.wiki/Francisco_Villa_power_station"/>
    <x v="56"/>
    <s v="Francisco Villa power station"/>
    <s v="Central termoeléctrica Francisco Villa"/>
    <s v="5"/>
    <s v="HFO"/>
    <n v="150"/>
    <x v="0"/>
    <x v="3"/>
    <s v="not found"/>
    <s v="not found"/>
    <s v="not found"/>
    <s v="N"/>
    <x v="60"/>
    <m/>
    <m/>
    <s v="Comisión Federal de Electricidad EPE"/>
    <n v="28.168201962906402"/>
    <n v="-105.441828322205"/>
    <s v="exact"/>
    <s v="Delicias"/>
    <m/>
    <m/>
    <s v="Chihuahua"/>
    <x v="1"/>
    <s v="Latin America and the Caribbean"/>
    <m/>
    <m/>
    <m/>
    <m/>
    <m/>
    <m/>
    <s v="1013058"/>
    <n v="1115409"/>
    <s v="L408888"/>
    <s v="G413076"/>
  </r>
  <r>
    <s v="https://gem.wiki/GP_Energ%C3%ADa_power_station"/>
    <x v="56"/>
    <s v="GP Energía power station"/>
    <s v="Central CC GP Energía"/>
    <s v="1"/>
    <s v="NG"/>
    <n v="240"/>
    <x v="5"/>
    <x v="0"/>
    <s v="not found"/>
    <s v="N"/>
    <s v="N"/>
    <s v="N"/>
    <x v="45"/>
    <m/>
    <m/>
    <s v="GP Energía, S.A. de C.V."/>
    <n v="25.759416999999999"/>
    <n v="-100.192498"/>
    <s v="approximate"/>
    <s v="Apodaca"/>
    <m/>
    <m/>
    <s v="Nuevo León"/>
    <x v="1"/>
    <s v="Latin America and the Caribbean"/>
    <m/>
    <m/>
    <m/>
    <m/>
    <m/>
    <m/>
    <s v="1114772"/>
    <s v="1279494, 1279495, 1279496"/>
    <s v="L406279"/>
    <s v="G406400"/>
  </r>
  <r>
    <s v="https://gem.wiki/Generadora_Pondercel_power_station"/>
    <x v="56"/>
    <s v="Generadora Pondercel power station"/>
    <s v="Central Generadora Pondercel"/>
    <s v="1"/>
    <s v="NG/C/FO"/>
    <n v="65"/>
    <x v="0"/>
    <x v="3"/>
    <s v="not found"/>
    <s v="not found"/>
    <s v="not found"/>
    <s v="N"/>
    <x v="4"/>
    <m/>
    <m/>
    <s v="Generadora Pondercel, S.A. de C.V."/>
    <n v="28.480561699999999"/>
    <n v="-106.7310907"/>
    <s v="exact"/>
    <s v="Ciudad Cuauhtémoc"/>
    <m/>
    <m/>
    <s v="Chihuahua"/>
    <x v="1"/>
    <s v="Latin America and the Caribbean"/>
    <m/>
    <m/>
    <m/>
    <m/>
    <m/>
    <m/>
    <s v="not found"/>
    <s v="not found"/>
    <s v="L406277"/>
    <s v="G406489"/>
  </r>
  <r>
    <s v="https://www.gem.wiki/Guadalupe_Victoria_power_station"/>
    <x v="56"/>
    <s v="Guadalupe Victoria power station"/>
    <s v="Central Termoeléctrica Guadalupe Victoria"/>
    <s v="1"/>
    <s v="HFO"/>
    <n v="160"/>
    <x v="0"/>
    <x v="3"/>
    <s v="not found"/>
    <s v="not found"/>
    <s v="not found"/>
    <s v="N"/>
    <x v="29"/>
    <m/>
    <m/>
    <s v="Comisión Federal de Electricidad EPE"/>
    <n v="25.511449949833601"/>
    <n v="-103.606041769295"/>
    <s v="exact"/>
    <s v="Lerdo"/>
    <m/>
    <m/>
    <s v="Durango"/>
    <x v="1"/>
    <s v="Latin America and the Caribbean"/>
    <m/>
    <m/>
    <s v="Lerdo"/>
    <m/>
    <m/>
    <m/>
    <s v="1013063"/>
    <n v="1117717"/>
    <s v="L408889"/>
    <s v="G413079"/>
  </r>
  <r>
    <s v="https://www.gem.wiki/Guadalupe_Victoria_power_station"/>
    <x v="56"/>
    <s v="Guadalupe Victoria power station"/>
    <s v="Central Termoeléctrica Guadalupe Victoria"/>
    <s v="2"/>
    <s v="HFO"/>
    <n v="160"/>
    <x v="0"/>
    <x v="3"/>
    <s v="not found"/>
    <s v="not found"/>
    <s v="not found"/>
    <s v="N"/>
    <x v="29"/>
    <m/>
    <m/>
    <s v="Comisión Federal de Electricidad EPE"/>
    <n v="25.511449949833601"/>
    <n v="-103.606041769295"/>
    <s v="exact"/>
    <s v="Lerdo"/>
    <m/>
    <m/>
    <s v="Durango"/>
    <x v="1"/>
    <s v="Latin America and the Caribbean"/>
    <m/>
    <m/>
    <s v="Lerdo"/>
    <m/>
    <m/>
    <m/>
    <s v="1013063"/>
    <n v="1117718"/>
    <s v="L408889"/>
    <s v="G413078"/>
  </r>
  <r>
    <s v="https://gem.wiki/Gómez_Palacio_power_station"/>
    <x v="56"/>
    <s v="Gómez Palacio power station"/>
    <s v="Central CC Gómez Palacio"/>
    <s v="1"/>
    <s v="NG"/>
    <n v="240"/>
    <x v="0"/>
    <x v="0"/>
    <s v="not found"/>
    <s v="not found"/>
    <s v="not found"/>
    <s v="N"/>
    <x v="50"/>
    <m/>
    <m/>
    <s v="Comisión Federal de Electricidad EPE"/>
    <n v="25.593416900000001"/>
    <n v="-103.4772128"/>
    <s v="exact"/>
    <s v="Gómez Palacio"/>
    <m/>
    <m/>
    <s v="Durango"/>
    <x v="1"/>
    <s v="Latin America and the Caribbean"/>
    <m/>
    <m/>
    <m/>
    <m/>
    <m/>
    <m/>
    <s v="1013061"/>
    <s v="1117141, 1117142, 1117143"/>
    <s v="L406220"/>
    <s v="G406402"/>
  </r>
  <r>
    <s v="https://gem.wiki/Hermosillo_Fuerza_y_Energía_power_station"/>
    <x v="56"/>
    <s v="Hermosillo Fuerza y Energía power station"/>
    <s v="Central CC Fuerza y Energía de Hermosillo"/>
    <s v="1"/>
    <s v="NG/D"/>
    <n v="250"/>
    <x v="0"/>
    <x v="0"/>
    <s v="not found"/>
    <s v="not found"/>
    <s v="not found"/>
    <s v="N"/>
    <x v="11"/>
    <m/>
    <m/>
    <s v="Naturgy México, S.A. de C.V."/>
    <n v="29.093937"/>
    <n v="-111.09651839999999"/>
    <s v="exact"/>
    <s v="Hermosillo"/>
    <m/>
    <m/>
    <s v="Sonora"/>
    <x v="1"/>
    <s v="Latin America and the Caribbean"/>
    <m/>
    <m/>
    <s v="Hermosillo 2"/>
    <m/>
    <m/>
    <m/>
    <s v="1043680"/>
    <n v="1164297"/>
    <s v="L406218"/>
    <s v="G406403"/>
  </r>
  <r>
    <s v="https://gem.wiki/Hermosillo_power_station"/>
    <x v="56"/>
    <s v="Hermosillo power station"/>
    <s v="Central CC Hermosillo CFE"/>
    <s v="1"/>
    <s v="NG"/>
    <n v="227"/>
    <x v="0"/>
    <x v="0"/>
    <s v="not found"/>
    <s v="not found"/>
    <s v="not found"/>
    <s v="N"/>
    <x v="21"/>
    <m/>
    <m/>
    <s v="Comisión Federal de Electricidad EPE"/>
    <n v="29.034707000000001"/>
    <n v="-110.834307"/>
    <s v="exact"/>
    <s v="Hermosillo"/>
    <m/>
    <m/>
    <s v="Sonora"/>
    <x v="1"/>
    <s v="Latin America and the Caribbean"/>
    <m/>
    <m/>
    <m/>
    <m/>
    <m/>
    <m/>
    <s v="1040441"/>
    <s v="1160953, 1191336"/>
    <s v="L406221"/>
    <s v="G406399"/>
  </r>
  <r>
    <s v="https://gem.wiki/Huinalá_CC_power_station"/>
    <x v="56"/>
    <s v="Huinalá CC power station"/>
    <s v="Central CC Huinalá"/>
    <s v="I"/>
    <s v="NG"/>
    <n v="378"/>
    <x v="0"/>
    <x v="0"/>
    <s v="not found"/>
    <s v="not found"/>
    <s v="not found"/>
    <s v="N"/>
    <x v="60"/>
    <m/>
    <m/>
    <s v="Comisión Federal de Electricidad EPE"/>
    <n v="25.719538"/>
    <n v="-100.10163"/>
    <s v="exact"/>
    <s v="Pesquería"/>
    <m/>
    <m/>
    <s v="Nuevo León"/>
    <x v="1"/>
    <s v="Latin America and the Caribbean"/>
    <m/>
    <m/>
    <s v="Monterrey II"/>
    <m/>
    <m/>
    <m/>
    <s v="1013069"/>
    <s v="1120498, 1120499, 1120500, 1120501, 1120502"/>
    <s v="L406674"/>
    <s v="G406398"/>
  </r>
  <r>
    <s v="https://gem.wiki/Huinalá_CC_power_station"/>
    <x v="56"/>
    <s v="Huinalá CC power station"/>
    <s v="Central CC Huinalá"/>
    <s v="II"/>
    <s v="NG"/>
    <n v="459"/>
    <x v="0"/>
    <x v="0"/>
    <s v="not found"/>
    <s v="not found"/>
    <s v="not found"/>
    <s v="N"/>
    <x v="15"/>
    <m/>
    <m/>
    <s v="Comisión Federal de Electricidad EPE"/>
    <n v="25.719538"/>
    <n v="-100.10163"/>
    <s v="exact"/>
    <s v="Pesquería"/>
    <m/>
    <m/>
    <s v="Nuevo León"/>
    <x v="1"/>
    <s v="Latin America and the Caribbean"/>
    <m/>
    <m/>
    <s v="Monterrey II"/>
    <m/>
    <m/>
    <m/>
    <s v="1013069"/>
    <s v="1160092, 1240497"/>
    <s v="L406674"/>
    <s v="G406397"/>
  </r>
  <r>
    <s v="https://gem.wiki/Jorge_Luque_power_station"/>
    <x v="56"/>
    <s v="Jorge Luque power station"/>
    <s v="Central CC Jorge Luque"/>
    <s v="1"/>
    <s v="NG"/>
    <n v="1700"/>
    <x v="3"/>
    <x v="0"/>
    <s v="not found"/>
    <s v="not found"/>
    <s v="not found"/>
    <s v="N"/>
    <x v="43"/>
    <m/>
    <m/>
    <s v="Generadora Fénix, S.A.P.I. de C.V."/>
    <n v="19.6457412"/>
    <n v="-99.182501299999998"/>
    <s v="approximate"/>
    <s v="Tultitlán"/>
    <m/>
    <m/>
    <s v="México"/>
    <x v="1"/>
    <s v="Latin America and the Caribbean"/>
    <m/>
    <m/>
    <s v="Loyola Nuevo CC"/>
    <m/>
    <m/>
    <m/>
    <s v="1128287"/>
    <s v="1298739, 1298740"/>
    <s v="L406281"/>
    <s v="G406396"/>
  </r>
  <r>
    <s v="https://gem.wiki/José_Aceves_Pozos_power_station"/>
    <x v="56"/>
    <s v="Josè Aceves Pozos power station"/>
    <s v="Central Termoeléctrica José Aceves Pozos"/>
    <s v="1"/>
    <s v="HFO"/>
    <n v="158"/>
    <x v="0"/>
    <x v="3"/>
    <s v="not found"/>
    <s v="not found"/>
    <s v="not found"/>
    <s v="N"/>
    <x v="50"/>
    <m/>
    <m/>
    <s v="Comisión Federal de Electricidad EPE"/>
    <n v="23.192537999999999"/>
    <n v="-106.35429999999999"/>
    <s v="exact"/>
    <s v="Mazatlán"/>
    <m/>
    <m/>
    <s v="Sinaloa"/>
    <x v="1"/>
    <s v="Latin America and the Caribbean"/>
    <m/>
    <m/>
    <m/>
    <m/>
    <m/>
    <m/>
    <s v="1013078"/>
    <n v="1122055"/>
    <s v="L406646"/>
    <s v="G413081"/>
  </r>
  <r>
    <s v="https://gem.wiki/José_Aceves_Pozos_power_station"/>
    <x v="56"/>
    <s v="Josè Aceves Pozos power station"/>
    <s v="Central Termoeléctrica José Aceves Pozos"/>
    <s v="2"/>
    <s v="HFO"/>
    <n v="158"/>
    <x v="0"/>
    <x v="3"/>
    <s v="not found"/>
    <s v="not found"/>
    <s v="not found"/>
    <s v="N"/>
    <x v="50"/>
    <m/>
    <m/>
    <s v="Comisión Federal de Electricidad EPE"/>
    <n v="23.192537999999999"/>
    <n v="-106.35429999999999"/>
    <s v="exact"/>
    <s v="Mazatlán"/>
    <m/>
    <m/>
    <s v="Sinaloa"/>
    <x v="1"/>
    <s v="Latin America and the Caribbean"/>
    <m/>
    <m/>
    <m/>
    <m/>
    <m/>
    <m/>
    <s v="1013078"/>
    <n v="1122056"/>
    <s v="L406646"/>
    <s v="G413080"/>
  </r>
  <r>
    <s v="https://gem.wiki/José_Aceves_Pozos_power_station"/>
    <x v="56"/>
    <s v="Josè Aceves Pozos power station"/>
    <s v="Central Termoeléctrica José Aceves Pozos"/>
    <s v="3"/>
    <s v="NG/HFO"/>
    <n v="300"/>
    <x v="0"/>
    <x v="3"/>
    <s v="not found"/>
    <s v="not found"/>
    <s v="not found"/>
    <s v="N"/>
    <x v="60"/>
    <m/>
    <m/>
    <s v="Comisión Federal de Electricidad EPE"/>
    <n v="23.192537999999999"/>
    <n v="-106.35429999999999"/>
    <s v="exact"/>
    <s v="Mazatlán"/>
    <m/>
    <m/>
    <s v="Sinaloa"/>
    <x v="1"/>
    <s v="Latin America and the Caribbean"/>
    <m/>
    <m/>
    <m/>
    <m/>
    <m/>
    <m/>
    <s v="1013078"/>
    <n v="1122057"/>
    <s v="L406646"/>
    <s v="G406505"/>
  </r>
  <r>
    <s v="https://gem.wiki/Juan_de_Dios_Bátiz_Paredes_power_station"/>
    <x v="56"/>
    <s v="Juan de Dios Bátiz Paredes power station"/>
    <s v="Central Termoeléctrica Juan de Dios Bátiz Paredes"/>
    <s v="1"/>
    <s v="NG/FO"/>
    <n v="160"/>
    <x v="0"/>
    <x v="3"/>
    <s v="not found"/>
    <s v="not found"/>
    <s v="not found"/>
    <s v="N"/>
    <x v="34"/>
    <m/>
    <m/>
    <s v="Comisión Federal de Electricidad EPE"/>
    <n v="25.607934"/>
    <n v="-109.051507"/>
    <s v="exact"/>
    <s v="Topolobampo"/>
    <m/>
    <m/>
    <s v="Sinaloa"/>
    <x v="1"/>
    <s v="Latin America and the Caribbean"/>
    <m/>
    <m/>
    <s v="Topolobampo (Paredes) II"/>
    <m/>
    <m/>
    <m/>
    <s v="1013167"/>
    <n v="1153360"/>
    <s v="L406647"/>
    <s v="G406504"/>
  </r>
  <r>
    <s v="https://gem.wiki/Juan_de_Dios_Bátiz_Paredes_power_station"/>
    <x v="56"/>
    <s v="Juan de Dios Bátiz Paredes power station"/>
    <s v="Central Termoeléctrica Juan de Dios Bátiz Paredes"/>
    <s v="2"/>
    <s v="NG/FO"/>
    <n v="160"/>
    <x v="0"/>
    <x v="3"/>
    <s v="not found"/>
    <s v="not found"/>
    <s v="not found"/>
    <s v="N"/>
    <x v="34"/>
    <m/>
    <m/>
    <s v="Comisión Federal de Electricidad EPE"/>
    <n v="25.607934"/>
    <n v="-109.051507"/>
    <s v="exact"/>
    <s v="Topolobampo"/>
    <m/>
    <m/>
    <s v="Sinaloa"/>
    <x v="1"/>
    <s v="Latin America and the Caribbean"/>
    <m/>
    <m/>
    <s v="Topolobampo (Paredes) II"/>
    <m/>
    <m/>
    <m/>
    <s v="1013167"/>
    <n v="1153361"/>
    <s v="L406647"/>
    <s v="G406503"/>
  </r>
  <r>
    <s v="https://gem.wiki/Juandhó_power_station"/>
    <x v="56"/>
    <s v="Juandhó power station"/>
    <s v="Central CC Juandhó"/>
    <s v="1"/>
    <s v="NG"/>
    <n v="650"/>
    <x v="5"/>
    <x v="0"/>
    <s v="not found"/>
    <s v="not found"/>
    <s v="not found"/>
    <s v="N"/>
    <x v="45"/>
    <m/>
    <m/>
    <s v="Sindicato Mexicano de Electricistas"/>
    <n v="20.155577000000001"/>
    <n v="-99.187015000000002"/>
    <s v="approximate"/>
    <s v="Tetepango"/>
    <m/>
    <m/>
    <s v="Hidalgo"/>
    <x v="1"/>
    <s v="Latin America and the Caribbean"/>
    <m/>
    <m/>
    <m/>
    <m/>
    <m/>
    <m/>
    <s v="not found"/>
    <s v="not found"/>
    <s v="L406648"/>
    <s v="G406395"/>
  </r>
  <r>
    <s v="https://gem.wiki/La_Caridad_power_station"/>
    <x v="56"/>
    <s v="La Caridad power station"/>
    <s v="Central CC La Caridad"/>
    <s v="I"/>
    <s v="NG"/>
    <n v="250"/>
    <x v="0"/>
    <x v="0"/>
    <s v="not found"/>
    <s v="not found"/>
    <s v="not found"/>
    <s v="N"/>
    <x v="22"/>
    <m/>
    <m/>
    <s v="Global Power Generation"/>
    <n v="30.522328999999999"/>
    <n v="-109.62020800000001"/>
    <s v="exact"/>
    <s v="Nacozari de García"/>
    <m/>
    <m/>
    <s v="Sonora"/>
    <x v="1"/>
    <s v="Latin America and the Caribbean"/>
    <m/>
    <m/>
    <s v="México Generadora De Energía"/>
    <m/>
    <m/>
    <m/>
    <s v="1085708"/>
    <n v="1232353"/>
    <s v="L406233"/>
    <s v="G406388"/>
  </r>
  <r>
    <s v="https://gem.wiki/La_Caridad_power_station"/>
    <x v="56"/>
    <s v="La Caridad power station"/>
    <s v="Central CC La Caridad"/>
    <s v="II"/>
    <s v="NG"/>
    <n v="250"/>
    <x v="0"/>
    <x v="0"/>
    <s v="not found"/>
    <s v="not found"/>
    <s v="not found"/>
    <s v="N"/>
    <x v="2"/>
    <m/>
    <m/>
    <s v="Global Power Generation"/>
    <n v="30.522328999999999"/>
    <n v="-109.62020800000001"/>
    <s v="exact"/>
    <s v="Nacozari de García"/>
    <m/>
    <m/>
    <s v="Sonora"/>
    <x v="1"/>
    <s v="Latin America and the Caribbean"/>
    <m/>
    <m/>
    <s v="México Generadora De Energía"/>
    <m/>
    <m/>
    <m/>
    <s v="1085708"/>
    <n v="1239045"/>
    <s v="L406233"/>
    <s v="G406387"/>
  </r>
  <r>
    <s v="https://gem.wiki/La_Laguna_II_power_station"/>
    <x v="56"/>
    <s v="La Laguna II power station"/>
    <s v="Central Iberdrola La Laguna II"/>
    <s v="1"/>
    <s v="NG"/>
    <n v="537"/>
    <x v="0"/>
    <x v="0"/>
    <s v="not found"/>
    <s v="not found"/>
    <s v="not found"/>
    <s v="N"/>
    <x v="21"/>
    <m/>
    <m/>
    <s v="MIP - Mexico Infrastructure Partners"/>
    <n v="25.601303999999999"/>
    <n v="-103.467719"/>
    <s v="exact"/>
    <s v="Gómez Palacio"/>
    <m/>
    <m/>
    <s v="Durango"/>
    <x v="1"/>
    <s v="Latin America and the Caribbean"/>
    <m/>
    <m/>
    <s v="La Laguna II"/>
    <m/>
    <m/>
    <m/>
    <s v="1053374"/>
    <s v="1178999, 1182566, 1182567"/>
    <s v="L406224"/>
    <s v="G406524"/>
  </r>
  <r>
    <s v="https://gem.wiki/La_Rosita_power_station"/>
    <x v="56"/>
    <s v="La Rosita power station"/>
    <s v="Central CC La Rosita I"/>
    <s v="I"/>
    <s v="NG"/>
    <n v="780"/>
    <x v="0"/>
    <x v="0"/>
    <s v="not found"/>
    <s v="not found"/>
    <s v="not found"/>
    <s v="N"/>
    <x v="16"/>
    <m/>
    <m/>
    <s v="Saavi Energia"/>
    <n v="32.598221000000002"/>
    <n v="-115.629682"/>
    <s v="exact"/>
    <s v="Mexicali"/>
    <m/>
    <m/>
    <s v="Baja California"/>
    <x v="1"/>
    <s v="Latin America and the Caribbean"/>
    <m/>
    <m/>
    <s v="Mexicali power station, Energía Azteca X"/>
    <m/>
    <m/>
    <m/>
    <s v="1049101"/>
    <s v="1174336, 1174337, 1183647, 1172806"/>
    <s v="L406227"/>
    <s v="G406393"/>
  </r>
  <r>
    <s v="https://gem.wiki/La_Rosita_power_station"/>
    <x v="56"/>
    <s v="La Rosita power station"/>
    <s v="Central CC La Rosita I"/>
    <s v="II"/>
    <s v="NG"/>
    <n v="320"/>
    <x v="0"/>
    <x v="0"/>
    <s v="not found"/>
    <s v="not found"/>
    <s v="not found"/>
    <s v="N"/>
    <x v="16"/>
    <m/>
    <m/>
    <s v="Saavi Energia"/>
    <n v="32.598221000000002"/>
    <n v="-115.629682"/>
    <s v="exact"/>
    <s v="Mexicali"/>
    <m/>
    <m/>
    <s v="Baja California"/>
    <x v="1"/>
    <s v="Latin America and the Caribbean"/>
    <m/>
    <m/>
    <s v="Energia de BC power station, Energía Azteca X"/>
    <m/>
    <m/>
    <m/>
    <s v="1049101"/>
    <s v="1186786, 1186787"/>
    <s v="L406227"/>
    <s v="G406394"/>
  </r>
  <r>
    <s v="https://gem.wiki/Los_Ramones_power_station"/>
    <x v="56"/>
    <s v="Los Ramones power station"/>
    <s v="Central eléctrica Los Ramones"/>
    <s v="1"/>
    <s v="NG"/>
    <n v="302"/>
    <x v="0"/>
    <x v="1"/>
    <s v="not found"/>
    <s v="not found"/>
    <s v="not found"/>
    <s v="N"/>
    <x v="6"/>
    <m/>
    <m/>
    <s v="Invenergy Services LLC"/>
    <n v="25.673690000000001"/>
    <n v="-99.459890999999999"/>
    <s v="exact"/>
    <s v="Ramones"/>
    <m/>
    <m/>
    <s v="Nuevo León"/>
    <x v="1"/>
    <s v="Latin America and the Caribbean"/>
    <m/>
    <m/>
    <m/>
    <m/>
    <m/>
    <m/>
    <s v="not found"/>
    <s v="not found"/>
    <s v="L406282"/>
    <s v="G406466"/>
  </r>
  <r>
    <s v="https://gem.wiki/Los_Ramones_power_station"/>
    <x v="56"/>
    <s v="Los Ramones power station"/>
    <s v="Central eléctrica Los Ramones"/>
    <s v="2"/>
    <s v="NG"/>
    <n v="302"/>
    <x v="0"/>
    <x v="1"/>
    <s v="not found"/>
    <s v="not found"/>
    <s v="not found"/>
    <s v="N"/>
    <x v="6"/>
    <m/>
    <m/>
    <s v="Invenergy Services LLC"/>
    <n v="25.673690000000001"/>
    <n v="-99.459890999999999"/>
    <s v="exact"/>
    <s v="Ramones"/>
    <m/>
    <m/>
    <s v="Nuevo León"/>
    <x v="1"/>
    <s v="Latin America and the Caribbean"/>
    <m/>
    <m/>
    <m/>
    <m/>
    <m/>
    <m/>
    <s v="not found"/>
    <s v="not found"/>
    <s v="L406282"/>
    <s v="G410822"/>
  </r>
  <r>
    <s v="https://gem.wiki/Manzanillo_(Manuel_%C3%81lvarez_Moreno)_power_station"/>
    <x v="56"/>
    <s v="Manzanillo (Manuel Álvarez Moreno) power station"/>
    <s v="Complejo Termoeléctrico de Manzanillo"/>
    <s v="I-1"/>
    <s v="LNG/NG/HFO"/>
    <n v="727"/>
    <x v="0"/>
    <x v="0"/>
    <s v="not found"/>
    <s v="not found"/>
    <s v="not found"/>
    <s v="N"/>
    <x v="22"/>
    <m/>
    <m/>
    <s v="Comisión Federal de Electricidad EPE"/>
    <n v="19.027777799999999"/>
    <n v="-104.3191667"/>
    <s v="exact"/>
    <s v="Manzanillo"/>
    <m/>
    <m/>
    <s v="Colima"/>
    <x v="1"/>
    <s v="Latin America and the Caribbean"/>
    <m/>
    <m/>
    <s v="Manuel Álvarez Moreno"/>
    <m/>
    <m/>
    <m/>
    <s v="1013096"/>
    <s v="1218708, 1218709, 1218710, 1238714"/>
    <s v="L406229"/>
    <s v="G406391"/>
  </r>
  <r>
    <s v="https://gem.wiki/Manzanillo_(Manuel_%C3%81lvarez_Moreno)_power_station"/>
    <x v="56"/>
    <s v="Manzanillo (Manuel Álvarez Moreno) power station"/>
    <s v="Complejo Termoeléctrico de Manzanillo"/>
    <s v="I-2"/>
    <s v="LNG/NG/HFO"/>
    <n v="727"/>
    <x v="0"/>
    <x v="0"/>
    <s v="not found"/>
    <s v="not found"/>
    <s v="not found"/>
    <s v="N"/>
    <x v="22"/>
    <m/>
    <m/>
    <s v="Comisión Federal de Electricidad EPE"/>
    <n v="19.027777799999999"/>
    <n v="-104.3191667"/>
    <s v="exact"/>
    <s v="Manzanillo"/>
    <m/>
    <m/>
    <s v="Colima"/>
    <x v="1"/>
    <s v="Latin America and the Caribbean"/>
    <m/>
    <m/>
    <s v="Manuel Álvarez Moreno"/>
    <m/>
    <m/>
    <m/>
    <s v="1013096"/>
    <s v="1218711, 1238712, 1238713, 1238715"/>
    <s v="L406229"/>
    <s v="G406390"/>
  </r>
  <r>
    <s v="https://gem.wiki/Manzanillo_(Manuel_%C3%81lvarez_Moreno)_power_station"/>
    <x v="56"/>
    <s v="Manzanillo (Manuel Álvarez Moreno) power station"/>
    <s v="Complejo Termoeléctrico de Manzanillo"/>
    <s v="I-3"/>
    <s v="LNG/NG/HFO"/>
    <n v="300"/>
    <x v="0"/>
    <x v="3"/>
    <s v="not found"/>
    <s v="not found"/>
    <s v="not found"/>
    <s v="N"/>
    <x v="26"/>
    <m/>
    <m/>
    <s v="Comisión Federal de Electricidad EPE"/>
    <n v="19.027777799999999"/>
    <n v="-104.3191667"/>
    <s v="exact"/>
    <s v="Manzanillo"/>
    <m/>
    <m/>
    <s v="Colima"/>
    <x v="1"/>
    <s v="Latin America and the Caribbean"/>
    <m/>
    <m/>
    <m/>
    <m/>
    <m/>
    <m/>
    <s v="1013096"/>
    <n v="1130270"/>
    <s v="L406229"/>
    <s v="G411997"/>
  </r>
  <r>
    <s v="https://gem.wiki/Manzanillo_(Manuel_%C3%81lvarez_Moreno)_power_station"/>
    <x v="56"/>
    <s v="Manzanillo (Manuel Álvarez Moreno) power station"/>
    <s v="Complejo Termoeléctrico de Manzanillo"/>
    <s v="I-4"/>
    <s v="LNG/NG/HFO"/>
    <n v="300"/>
    <x v="0"/>
    <x v="3"/>
    <s v="not found"/>
    <s v="not found"/>
    <s v="not found"/>
    <s v="N"/>
    <x v="26"/>
    <m/>
    <m/>
    <s v="Comisión Federal de Electricidad EPE"/>
    <n v="19.027777799999999"/>
    <n v="-104.3191667"/>
    <s v="exact"/>
    <s v="Manzanillo"/>
    <m/>
    <m/>
    <s v="Colima"/>
    <x v="1"/>
    <s v="Latin America and the Caribbean"/>
    <m/>
    <m/>
    <m/>
    <m/>
    <m/>
    <m/>
    <s v="1013096"/>
    <n v="1130271"/>
    <s v="L406229"/>
    <s v="G411996"/>
  </r>
  <r>
    <s v="https://gem.wiki/Manzanillo_(Manuel_%C3%81lvarez_Moreno)_power_station"/>
    <x v="56"/>
    <s v="Manzanillo (Manuel Álvarez Moreno) power station"/>
    <s v="Complejo Termoeléctrico de Manzanillo"/>
    <s v="II-1"/>
    <s v="LNG/NG/HFO"/>
    <n v="350"/>
    <x v="0"/>
    <x v="3"/>
    <s v="not found"/>
    <s v="not found"/>
    <s v="not found"/>
    <s v="N"/>
    <x v="12"/>
    <m/>
    <m/>
    <s v="Comisión Federal de Electricidad EPE"/>
    <n v="19.027777799999999"/>
    <n v="-104.3191667"/>
    <s v="exact"/>
    <s v="Manzanillo"/>
    <m/>
    <m/>
    <s v="Colima"/>
    <x v="1"/>
    <s v="Latin America and the Caribbean"/>
    <m/>
    <m/>
    <s v="Manuel Álvarez Moreno"/>
    <m/>
    <m/>
    <m/>
    <s v="1013096"/>
    <n v="1131388"/>
    <s v="L406229"/>
    <s v="G406502"/>
  </r>
  <r>
    <s v="https://gem.wiki/Manzanillo_(Manuel_%C3%81lvarez_Moreno)_power_station"/>
    <x v="56"/>
    <s v="Manzanillo (Manuel Álvarez Moreno) power station"/>
    <s v="Complejo Termoeléctrico de Manzanillo"/>
    <s v="II-2"/>
    <s v="LNG/NG/HFO"/>
    <n v="350"/>
    <x v="0"/>
    <x v="3"/>
    <s v="not found"/>
    <s v="not found"/>
    <s v="not found"/>
    <s v="N"/>
    <x v="12"/>
    <m/>
    <m/>
    <s v="Comisión Federal de Electricidad EPE"/>
    <n v="19.027777799999999"/>
    <n v="-104.3191667"/>
    <s v="exact"/>
    <s v="Manzanillo"/>
    <m/>
    <m/>
    <s v="Colima"/>
    <x v="1"/>
    <s v="Latin America and the Caribbean"/>
    <m/>
    <m/>
    <s v="Manuel Álvarez Moreno"/>
    <m/>
    <m/>
    <m/>
    <s v="1013096"/>
    <n v="1131389"/>
    <s v="L406229"/>
    <s v="G406501"/>
  </r>
  <r>
    <s v="https://gem.wiki/Manzanillo_(Manuel_%C3%81lvarez_Moreno)_power_station"/>
    <x v="56"/>
    <s v="Manzanillo (Manuel Álvarez Moreno) power station"/>
    <s v="Complejo Termoeléctrico de Manzanillo"/>
    <s v="III"/>
    <s v="LNG/NG/HFO"/>
    <n v="346"/>
    <x v="1"/>
    <x v="0"/>
    <s v="not found"/>
    <s v="not found"/>
    <s v="not found"/>
    <s v="N"/>
    <x v="52"/>
    <m/>
    <m/>
    <s v="Comisión Federal de Electricidad EPE"/>
    <n v="19.027777799999999"/>
    <n v="-104.3191667"/>
    <s v="exact"/>
    <s v="Manzanillo"/>
    <m/>
    <m/>
    <s v="Colima"/>
    <x v="1"/>
    <s v="Latin America and the Caribbean"/>
    <m/>
    <m/>
    <s v="Manuel Álvarez Moreno"/>
    <m/>
    <m/>
    <m/>
    <s v="1013096"/>
    <s v="not found"/>
    <s v="L406229"/>
    <s v="G411245"/>
  </r>
  <r>
    <s v="https://gem.wiki/Merida_Kanas%C3%ADn_CC_power_station"/>
    <x v="56"/>
    <s v="Merida Kanasín CC power station"/>
    <s v="Central CC Mérida Kanasín"/>
    <s v="1"/>
    <s v="NG"/>
    <n v="573"/>
    <x v="5"/>
    <x v="0"/>
    <s v="not found"/>
    <s v="not found"/>
    <s v="not found"/>
    <s v="N"/>
    <x v="45"/>
    <m/>
    <m/>
    <s v="Iberdrola México S.A. de C.V."/>
    <n v="20.9222"/>
    <n v="-89.540400000000005"/>
    <s v="approximate"/>
    <s v="Mérida"/>
    <m/>
    <m/>
    <s v="Yucatán"/>
    <x v="1"/>
    <s v="Latin America and the Caribbean"/>
    <m/>
    <m/>
    <m/>
    <m/>
    <m/>
    <m/>
    <s v="not found"/>
    <s v="not found"/>
    <s v="L407733"/>
    <s v="G410196"/>
  </r>
  <r>
    <s v="https://www.gem.wiki/Mexicali_Oriente_power_plant"/>
    <x v="56"/>
    <s v="Mexicali Oriente power plant"/>
    <s v="CCI Mexicali Oriente"/>
    <s v="1"/>
    <s v="NG/D"/>
    <n v="440.88"/>
    <x v="1"/>
    <x v="4"/>
    <s v="not found"/>
    <s v="not found"/>
    <s v="not found"/>
    <s v="N"/>
    <x v="49"/>
    <m/>
    <m/>
    <s v="Comisión Federal de Electricidad EPE"/>
    <n v="32.565019999999997"/>
    <n v="-115.28905"/>
    <s v="approximate"/>
    <s v="Mexicali"/>
    <m/>
    <m/>
    <s v="Baja California"/>
    <x v="1"/>
    <s v="Latin America and the Caribbean"/>
    <m/>
    <m/>
    <m/>
    <m/>
    <m/>
    <m/>
    <s v="1138636"/>
    <n v="1312933"/>
    <s v="L408607"/>
    <s v="G411995"/>
  </r>
  <r>
    <s v="https://gem.wiki/Mérida_III_power_station"/>
    <x v="56"/>
    <s v="Mérida III power station"/>
    <s v="Central Termoeléctrica AES Merida III"/>
    <s v="1"/>
    <s v="NG/D"/>
    <n v="505"/>
    <x v="0"/>
    <x v="0"/>
    <s v="not found"/>
    <s v="not found"/>
    <s v="not found"/>
    <s v="N"/>
    <x v="15"/>
    <m/>
    <m/>
    <s v="AES México"/>
    <n v="20.933583299999999"/>
    <n v="-89.699166700000006"/>
    <s v="exact"/>
    <s v="Mérida"/>
    <m/>
    <m/>
    <s v="Yucatán"/>
    <x v="1"/>
    <s v="Latin America and the Caribbean"/>
    <m/>
    <m/>
    <m/>
    <m/>
    <m/>
    <m/>
    <s v="1009772"/>
    <s v="1132496, 1159550, 1159551"/>
    <s v="L406231"/>
    <s v="G406478"/>
  </r>
  <r>
    <s v="https://gem.wiki/Naco_Nogales_power_station"/>
    <x v="56"/>
    <s v="Naco Nogales power station"/>
    <s v="Central CC Naco Nogales"/>
    <s v="I"/>
    <s v="NG"/>
    <n v="353"/>
    <x v="0"/>
    <x v="0"/>
    <s v="not found"/>
    <s v="not found"/>
    <s v="not found"/>
    <s v="N"/>
    <x v="16"/>
    <m/>
    <m/>
    <s v="Global Power Generation"/>
    <n v="31.222221900000001"/>
    <n v="-109.6080558"/>
    <s v="exact"/>
    <s v="Agua Prieta"/>
    <m/>
    <m/>
    <s v="Sonora"/>
    <x v="1"/>
    <s v="Latin America and the Caribbean"/>
    <m/>
    <m/>
    <m/>
    <m/>
    <m/>
    <m/>
    <s v="1038434"/>
    <s v="1159819, 1183855"/>
    <s v="L406219"/>
    <s v="G406385"/>
  </r>
  <r>
    <s v="https://gem.wiki/Noreste_(Escobedo)_power_station"/>
    <x v="56"/>
    <s v="Noreste (Escobedo) power station"/>
    <s v="Planta CC Iberdrola Escobedo (Noreste)"/>
    <s v="1"/>
    <s v="NG"/>
    <n v="878"/>
    <x v="0"/>
    <x v="0"/>
    <s v="not found"/>
    <s v="not found"/>
    <s v="not found"/>
    <s v="N"/>
    <x v="0"/>
    <m/>
    <m/>
    <s v="MIP - Mexico Infrastructure Partners"/>
    <n v="25.866803999999998"/>
    <n v="-100.369551"/>
    <s v="exact"/>
    <s v="Ciudad General Escobedo"/>
    <m/>
    <m/>
    <s v="Nuevo León"/>
    <x v="1"/>
    <s v="Latin America and the Caribbean"/>
    <m/>
    <m/>
    <s v="Escobedo"/>
    <m/>
    <m/>
    <m/>
    <s v="1077659"/>
    <s v="1218718, 1273128, 1273129"/>
    <s v="L406664"/>
    <s v="G401029"/>
  </r>
  <r>
    <s v="https://gem.wiki/Norte_Durango_power_station"/>
    <x v="56"/>
    <s v="Norte Durango power station"/>
    <s v="Central CC Norte Durango"/>
    <s v="1"/>
    <s v="NG"/>
    <n v="570"/>
    <x v="0"/>
    <x v="0"/>
    <s v="not found"/>
    <s v="not found"/>
    <s v="not found"/>
    <s v="N"/>
    <x v="1"/>
    <m/>
    <m/>
    <s v="Global Power Generation"/>
    <n v="24.229666699999999"/>
    <n v="-104.4795944"/>
    <s v="exact"/>
    <s v="Durango"/>
    <m/>
    <m/>
    <s v="Durango"/>
    <x v="1"/>
    <s v="Latin America and the Caribbean"/>
    <m/>
    <m/>
    <s v="La Trinidad, CC Norte Durango, Fuerza y Energía de Norte Durango"/>
    <m/>
    <m/>
    <m/>
    <s v="1066941"/>
    <s v="1198782, 1208312, 1208313"/>
    <s v="L406236"/>
    <s v="G406384"/>
  </r>
  <r>
    <s v="https://gem.wiki/Norte_II_power_station"/>
    <x v="56"/>
    <s v="Norte II power station"/>
    <s v="Central CC Norte II"/>
    <s v="1"/>
    <s v="NG"/>
    <n v="433"/>
    <x v="0"/>
    <x v="0"/>
    <s v="not found"/>
    <s v="not found"/>
    <s v="not found"/>
    <s v="N"/>
    <x v="2"/>
    <m/>
    <m/>
    <s v="KST Electric Power Company, S.A. de C.V."/>
    <n v="28.442228"/>
    <n v="-105.917716"/>
    <s v="exact"/>
    <s v="Chihuahua"/>
    <m/>
    <m/>
    <s v="Chihuahua"/>
    <x v="1"/>
    <s v="Latin America and the Caribbean"/>
    <m/>
    <m/>
    <s v="El Encino, KST"/>
    <m/>
    <m/>
    <m/>
    <s v="1083129"/>
    <s v="1218713, 1228924, 1228925"/>
    <s v="L406237"/>
    <s v="G406382"/>
  </r>
  <r>
    <s v="https://www.gem.wiki/Parque_Industrial_power_plant"/>
    <x v="56"/>
    <s v="Parque Industrial power plant"/>
    <s v="CCI Parque Industrial"/>
    <s v="1"/>
    <s v="NG/D"/>
    <n v="220"/>
    <x v="1"/>
    <x v="4"/>
    <s v="not found"/>
    <s v="not found"/>
    <s v="not found"/>
    <s v="N"/>
    <x v="49"/>
    <m/>
    <m/>
    <s v="Comisión Federal de Electricidad EPE"/>
    <n v="32.417540000000002"/>
    <n v="-114.71719"/>
    <s v="approximate"/>
    <s v="San Luis Río Colorado"/>
    <m/>
    <m/>
    <s v="Sonora"/>
    <x v="1"/>
    <s v="Latin America and the Caribbean"/>
    <m/>
    <m/>
    <m/>
    <m/>
    <m/>
    <m/>
    <s v="1138637"/>
    <n v="1312934"/>
    <s v="L408606"/>
    <s v="G411994"/>
  </r>
  <r>
    <s v="https://gem.wiki/Pesquería_power_station"/>
    <x v="56"/>
    <s v="Pesquería power station"/>
    <s v="Central Eléctrica Pesquería"/>
    <s v="1"/>
    <s v="NG"/>
    <n v="900"/>
    <x v="0"/>
    <x v="0"/>
    <s v="not found"/>
    <s v="not found"/>
    <s v="not found"/>
    <s v="N"/>
    <x v="5"/>
    <m/>
    <m/>
    <s v="Techgen, S.A. de C.V."/>
    <n v="25.721429000000001"/>
    <n v="-99.972095999999993"/>
    <s v="exact"/>
    <s v="Pesquería"/>
    <m/>
    <m/>
    <s v="Nuevo León"/>
    <x v="1"/>
    <s v="Latin America and the Caribbean"/>
    <m/>
    <m/>
    <s v="Techgen Pesquería, PEIM Pesquería"/>
    <s v="power"/>
    <s v="Iron &amp; Steel"/>
    <m/>
    <s v="1099067"/>
    <s v="1254753, 1273786, 1273787, 1273788"/>
    <s v="L406196"/>
    <s v="G406464"/>
  </r>
  <r>
    <s v="https://gem.wiki/Polo_I_power_station"/>
    <x v="56"/>
    <s v="Polo I power station"/>
    <s v="Central CC Polo I"/>
    <s v="1"/>
    <s v="NG"/>
    <n v="150"/>
    <x v="5"/>
    <x v="0"/>
    <s v="not found"/>
    <s v="not found"/>
    <s v="not found"/>
    <s v="N"/>
    <x v="45"/>
    <m/>
    <m/>
    <s v="Ingeniería Nebri, S.A.P.I. de C.V."/>
    <n v="20.136008700000001"/>
    <n v="-99.968492400000002"/>
    <s v="approximate"/>
    <s v="Aculco"/>
    <m/>
    <m/>
    <s v="México"/>
    <x v="1"/>
    <s v="Latin America and the Caribbean"/>
    <m/>
    <m/>
    <m/>
    <m/>
    <m/>
    <m/>
    <s v="not found"/>
    <s v="not found"/>
    <s v="L406298"/>
    <s v="G406420"/>
  </r>
  <r>
    <s v="https://gem.wiki/Poza_Rica_power_station"/>
    <x v="56"/>
    <s v="Poza Rica power station"/>
    <s v="Central CC Poza Rica"/>
    <s v="1"/>
    <s v="NG"/>
    <n v="232"/>
    <x v="0"/>
    <x v="0"/>
    <s v="not found"/>
    <s v="not found"/>
    <s v="not found"/>
    <s v="N"/>
    <x v="5"/>
    <m/>
    <m/>
    <s v="Comisión Federal de Electricidad EPE"/>
    <n v="20.525791900000002"/>
    <n v="-97.493299699999994"/>
    <s v="exact"/>
    <s v="San Miguel Mecatepec"/>
    <m/>
    <m/>
    <s v="Veracruz"/>
    <x v="1"/>
    <s v="Latin America and the Caribbean"/>
    <m/>
    <m/>
    <m/>
    <m/>
    <m/>
    <m/>
    <s v="1013124"/>
    <s v="1141070, 1141071, 1141072"/>
    <s v="L406242"/>
    <s v="G406419"/>
  </r>
  <r>
    <s v="https://gem.wiki/Prenergy_El_Salto_power_station"/>
    <x v="56"/>
    <s v="Prenergy El Salto power station"/>
    <s v="Central CC Prenergy El Salto"/>
    <s v="CC"/>
    <s v="NG"/>
    <n v="1000"/>
    <x v="5"/>
    <x v="0"/>
    <s v="not found"/>
    <s v="not found"/>
    <s v="not found"/>
    <s v="N"/>
    <x v="45"/>
    <m/>
    <m/>
    <s v="Prenergy de México"/>
    <n v="20.517827100000002"/>
    <n v="-103.18268620000001"/>
    <s v="approximate"/>
    <s v="El Salto"/>
    <m/>
    <m/>
    <s v="Jalisco"/>
    <x v="1"/>
    <s v="Latin America and the Caribbean"/>
    <m/>
    <m/>
    <s v="La Charrería"/>
    <m/>
    <m/>
    <m/>
    <s v="1115728"/>
    <n v="1280878"/>
    <s v="L406662"/>
    <s v="G401024"/>
  </r>
  <r>
    <s v="https://gem.wiki/Presidente_Juárez_power_station"/>
    <x v="56"/>
    <s v="Presidente Juárez power station"/>
    <s v="Central CC Presidente Juárez"/>
    <s v="10-11"/>
    <s v="NG"/>
    <n v="265"/>
    <x v="0"/>
    <x v="0"/>
    <s v="not found"/>
    <s v="not found"/>
    <s v="not found"/>
    <s v="N"/>
    <x v="1"/>
    <m/>
    <m/>
    <s v="Comisión Federal de Electricidad EPE"/>
    <n v="32.3682765"/>
    <n v="-117.07188499999999"/>
    <s v="exact"/>
    <s v="Playas de Rosarito"/>
    <m/>
    <m/>
    <s v="Baja California"/>
    <x v="1"/>
    <s v="Latin America and the Caribbean"/>
    <m/>
    <m/>
    <m/>
    <m/>
    <m/>
    <m/>
    <s v="1013125"/>
    <s v="1227536, 1227537"/>
    <s v="L406243"/>
    <s v="G411241"/>
  </r>
  <r>
    <s v="https://gem.wiki/Presidente_Juárez_power_station"/>
    <x v="56"/>
    <s v="Presidente Juárez power station"/>
    <s v="Central CC Presidente Juárez"/>
    <s v="5"/>
    <s v="HFO/NG"/>
    <n v="160"/>
    <x v="0"/>
    <x v="3"/>
    <s v="not found"/>
    <s v="not found"/>
    <s v="not found"/>
    <s v="N"/>
    <x v="24"/>
    <m/>
    <m/>
    <s v="Comisión Federal de Electricidad EPE"/>
    <n v="32.3682765"/>
    <n v="-117.07188499999999"/>
    <s v="exact"/>
    <s v="Playas de Rosarito"/>
    <m/>
    <m/>
    <s v="Baja California"/>
    <x v="1"/>
    <s v="Latin America and the Caribbean"/>
    <m/>
    <m/>
    <s v="Rosarito II"/>
    <m/>
    <m/>
    <m/>
    <s v="1013125"/>
    <n v="1141226"/>
    <s v="L406243"/>
    <s v="G406422"/>
  </r>
  <r>
    <s v="https://gem.wiki/Presidente_Juárez_power_station"/>
    <x v="56"/>
    <s v="Presidente Juárez power station"/>
    <s v="Central CC Presidente Juárez"/>
    <s v="6"/>
    <s v="HFO/NG"/>
    <n v="160"/>
    <x v="0"/>
    <x v="3"/>
    <s v="not found"/>
    <s v="not found"/>
    <s v="not found"/>
    <s v="N"/>
    <x v="24"/>
    <m/>
    <m/>
    <s v="Comisión Federal de Electricidad EPE"/>
    <n v="32.3682765"/>
    <n v="-117.07188499999999"/>
    <s v="exact"/>
    <s v="Playas de Rosarito"/>
    <m/>
    <m/>
    <s v="Baja California"/>
    <x v="1"/>
    <s v="Latin America and the Caribbean"/>
    <m/>
    <m/>
    <s v="Rosarito II"/>
    <m/>
    <m/>
    <m/>
    <s v="1013125"/>
    <n v="1141227"/>
    <s v="L406243"/>
    <s v="G411244"/>
  </r>
  <r>
    <s v="https://gem.wiki/Presidente_Juárez_power_station"/>
    <x v="56"/>
    <s v="Presidente Juárez power station"/>
    <s v="Central CC Presidente Juárez"/>
    <s v="8"/>
    <s v="NG"/>
    <n v="262"/>
    <x v="0"/>
    <x v="0"/>
    <s v="not found"/>
    <s v="not found"/>
    <s v="not found"/>
    <s v="N"/>
    <x v="11"/>
    <m/>
    <m/>
    <s v="Comisión Federal de Electricidad EPE"/>
    <n v="32.3682765"/>
    <n v="-117.07188499999999"/>
    <s v="exact"/>
    <s v="Playas de Rosarito"/>
    <m/>
    <m/>
    <s v="Baja California"/>
    <x v="1"/>
    <s v="Latin America and the Caribbean"/>
    <m/>
    <m/>
    <s v="Paquete I - CCC Presidente Juárez, Rosarito III"/>
    <m/>
    <m/>
    <m/>
    <s v="1013125"/>
    <n v="1144004"/>
    <s v="L406243"/>
    <s v="G411243"/>
  </r>
  <r>
    <s v="https://gem.wiki/Presidente_Juárez_power_station"/>
    <x v="56"/>
    <s v="Presidente Juárez power station"/>
    <s v="Central CC Presidente Juárez"/>
    <s v="9"/>
    <s v="NG"/>
    <n v="248"/>
    <x v="0"/>
    <x v="0"/>
    <s v="not found"/>
    <s v="not found"/>
    <s v="not found"/>
    <s v="N"/>
    <x v="11"/>
    <m/>
    <m/>
    <s v="Comisión Federal de Electricidad EPE"/>
    <n v="32.3682765"/>
    <n v="-117.07188499999999"/>
    <s v="exact"/>
    <s v="Playas de Rosarito"/>
    <m/>
    <m/>
    <s v="Baja California"/>
    <x v="1"/>
    <s v="Latin America and the Caribbean"/>
    <m/>
    <m/>
    <s v="Paquete II - CCC Presidente Juárez, 147 CC Baja California"/>
    <m/>
    <m/>
    <m/>
    <s v="1013125"/>
    <n v="1169961"/>
    <s v="L406243"/>
    <s v="G411242"/>
  </r>
  <r>
    <s v="https://gem.wiki/Puerto_Libertad_power_station"/>
    <x v="56"/>
    <s v="Puerto Libertad power station"/>
    <s v="Central termoeléctrica Puerto Libertad"/>
    <s v="1"/>
    <s v="NG"/>
    <n v="158"/>
    <x v="0"/>
    <x v="3"/>
    <s v="not found"/>
    <s v="not found"/>
    <s v="not found"/>
    <s v="N"/>
    <x v="46"/>
    <m/>
    <m/>
    <s v="Comisión Federal de Electricidad EPE"/>
    <n v="29.907039000000001"/>
    <n v="-112.693327"/>
    <s v="exact"/>
    <s v="Puerto Libertad"/>
    <m/>
    <m/>
    <s v="Sonora"/>
    <x v="1"/>
    <s v="Latin America and the Caribbean"/>
    <m/>
    <m/>
    <m/>
    <m/>
    <m/>
    <m/>
    <s v="1013130"/>
    <n v="1141528"/>
    <s v="L406300"/>
    <s v="G406499"/>
  </r>
  <r>
    <s v="https://gem.wiki/Puerto_Libertad_power_station"/>
    <x v="56"/>
    <s v="Puerto Libertad power station"/>
    <s v="Central termoeléctrica Puerto Libertad"/>
    <s v="2"/>
    <s v="NG"/>
    <n v="158"/>
    <x v="0"/>
    <x v="3"/>
    <s v="not found"/>
    <s v="not found"/>
    <s v="not found"/>
    <s v="N"/>
    <x v="46"/>
    <m/>
    <m/>
    <s v="Comisión Federal de Electricidad EPE"/>
    <n v="29.907039000000001"/>
    <n v="-112.693327"/>
    <s v="exact"/>
    <s v="Puerto Libertad"/>
    <m/>
    <m/>
    <s v="Sonora"/>
    <x v="1"/>
    <s v="Latin America and the Caribbean"/>
    <m/>
    <m/>
    <m/>
    <m/>
    <m/>
    <m/>
    <s v="1013130"/>
    <n v="1141529"/>
    <s v="L406300"/>
    <s v="G411240"/>
  </r>
  <r>
    <s v="https://gem.wiki/Puerto_Libertad_power_station"/>
    <x v="56"/>
    <s v="Puerto Libertad power station"/>
    <s v="Central termoeléctrica Puerto Libertad"/>
    <s v="3"/>
    <s v="NG"/>
    <n v="158"/>
    <x v="0"/>
    <x v="3"/>
    <s v="not found"/>
    <s v="not found"/>
    <s v="not found"/>
    <s v="N"/>
    <x v="46"/>
    <m/>
    <m/>
    <s v="Comisión Federal de Electricidad EPE"/>
    <n v="29.907039000000001"/>
    <n v="-112.693327"/>
    <s v="exact"/>
    <s v="Puerto Libertad"/>
    <m/>
    <m/>
    <s v="Sonora"/>
    <x v="1"/>
    <s v="Latin America and the Caribbean"/>
    <m/>
    <m/>
    <m/>
    <m/>
    <m/>
    <m/>
    <s v="1013130"/>
    <n v="1141530"/>
    <s v="L406300"/>
    <s v="G411239"/>
  </r>
  <r>
    <s v="https://gem.wiki/Puerto_Libertad_power_station"/>
    <x v="56"/>
    <s v="Puerto Libertad power station"/>
    <s v="Central termoeléctrica Puerto Libertad"/>
    <s v="4"/>
    <s v="NG"/>
    <n v="158"/>
    <x v="0"/>
    <x v="3"/>
    <s v="not found"/>
    <s v="not found"/>
    <s v="not found"/>
    <s v="N"/>
    <x v="46"/>
    <m/>
    <m/>
    <s v="Comisión Federal de Electricidad EPE"/>
    <n v="29.907039000000001"/>
    <n v="-112.693327"/>
    <s v="exact"/>
    <s v="Puerto Libertad"/>
    <m/>
    <m/>
    <s v="Sonora"/>
    <x v="1"/>
    <s v="Latin America and the Caribbean"/>
    <m/>
    <m/>
    <m/>
    <m/>
    <m/>
    <m/>
    <s v="1013130"/>
    <n v="1141531"/>
    <s v="L406300"/>
    <s v="G411238"/>
  </r>
  <r>
    <s v="https://gem.wiki/Quirey_Cogen_power_station"/>
    <x v="56"/>
    <s v="Quirey Cogen power station"/>
    <s v="Central de Cogeneración Quirey cogeneration"/>
    <s v="CC"/>
    <s v="NG"/>
    <n v="100"/>
    <x v="5"/>
    <x v="0"/>
    <s v="Y"/>
    <s v="not found"/>
    <s v="not found"/>
    <s v="N"/>
    <x v="45"/>
    <m/>
    <m/>
    <s v="EnerAB S de RL de CV"/>
    <n v="27.030266999999998"/>
    <n v="-103.371353"/>
    <s v="exact"/>
    <s v="Laguna del Rey"/>
    <m/>
    <m/>
    <s v="Coahuila"/>
    <x v="1"/>
    <s v="Latin America and the Caribbean"/>
    <m/>
    <m/>
    <m/>
    <s v="both"/>
    <s v="Chemicals"/>
    <m/>
    <s v="1127467"/>
    <n v="1297497"/>
    <s v="L406661"/>
    <s v="G401040"/>
  </r>
  <r>
    <s v="https://gem.wiki/Ramos_cogeneration_power_station"/>
    <x v="56"/>
    <s v="Ramos cogeneration power station"/>
    <s v="Planta de Cogeneración Ramos"/>
    <s v="1"/>
    <s v="NG"/>
    <n v="52"/>
    <x v="0"/>
    <x v="0"/>
    <s v="Y"/>
    <s v="not found"/>
    <s v="not found"/>
    <s v="N"/>
    <x v="5"/>
    <m/>
    <m/>
    <s v="Iberdrola Generación México"/>
    <n v="25.5954695"/>
    <n v="-100.8882131"/>
    <s v="exact"/>
    <s v="Ramos Arizpe"/>
    <m/>
    <m/>
    <s v="Coahuila"/>
    <x v="1"/>
    <s v="Latin America and the Caribbean"/>
    <m/>
    <m/>
    <s v="Kimberly-Clark Ramos"/>
    <m/>
    <m/>
    <m/>
    <s v="1104431"/>
    <s v="1263217, 1279631"/>
    <s v="L406244"/>
    <s v="G406525"/>
  </r>
  <r>
    <s v="https://gem.wiki/Ranman_WTC_power_station"/>
    <x v="56"/>
    <s v="Ranman WTC power station"/>
    <s v="Central CC Ranman WTC"/>
    <s v="1"/>
    <s v="NG"/>
    <n v="343"/>
    <x v="5"/>
    <x v="0"/>
    <s v="not found"/>
    <s v="not found"/>
    <s v="not found"/>
    <s v="N"/>
    <x v="45"/>
    <m/>
    <m/>
    <s v="Ranman Energy, S.A.P.I. de C.V."/>
    <n v="22.156469900000001"/>
    <n v="-100.9855409"/>
    <s v="approximate"/>
    <s v="San Luis Potosí"/>
    <m/>
    <m/>
    <s v="San Luis Potosí"/>
    <x v="1"/>
    <s v="Latin America and the Caribbean"/>
    <m/>
    <m/>
    <m/>
    <m/>
    <m/>
    <m/>
    <s v="1115794"/>
    <s v="1280950, 1280954"/>
    <s v="L406665"/>
    <s v="G401039"/>
  </r>
  <r>
    <s v="https://gem.wiki/Refinería_Antonio_Dovalí_Jaime_power_station"/>
    <x v="56"/>
    <s v="Refinería Antonio Dovalí Jaime power station"/>
    <s v="Central Pemex Antonio Dovalí Jaime"/>
    <s v="1"/>
    <s v="NG/FO"/>
    <n v="115"/>
    <x v="0"/>
    <x v="3"/>
    <s v="not found"/>
    <s v="not found"/>
    <s v="not found"/>
    <s v="N"/>
    <x v="4"/>
    <m/>
    <m/>
    <s v="Pemex-Transformación Industrial"/>
    <n v="16.2144321"/>
    <n v="-95.177336699999998"/>
    <s v="exact"/>
    <s v="Salina Cruz"/>
    <m/>
    <m/>
    <s v="Oaxaca"/>
    <x v="1"/>
    <s v="Latin America and the Caribbean"/>
    <m/>
    <m/>
    <m/>
    <s v="power"/>
    <s v="Oil &amp; Refining"/>
    <m/>
    <s v="1025457"/>
    <m/>
    <s v="L406294"/>
    <s v="G406488"/>
  </r>
  <r>
    <s v="https://gem.wiki/Refinería_Francisco_Madero_power_station"/>
    <x v="56"/>
    <s v="Refinería Francisco Madero power station"/>
    <s v="Central Pemex Francisco Madero"/>
    <s v="1"/>
    <s v="NG/FO"/>
    <n v="129"/>
    <x v="0"/>
    <x v="3"/>
    <s v="not found"/>
    <s v="not found"/>
    <s v="not found"/>
    <s v="N"/>
    <x v="4"/>
    <m/>
    <m/>
    <s v="Pemex-Transformación Industrial"/>
    <n v="22.2704965"/>
    <n v="-97.808704399999996"/>
    <s v="exact"/>
    <s v="Ciudad Madero"/>
    <m/>
    <m/>
    <s v="Tamaulipas"/>
    <x v="1"/>
    <s v="Latin America and the Caribbean"/>
    <m/>
    <m/>
    <m/>
    <s v="power"/>
    <s v="Oil &amp; Refining"/>
    <m/>
    <s v="1114701"/>
    <n v="1279395"/>
    <s v="L406292"/>
    <s v="G406486"/>
  </r>
  <r>
    <s v="https://gem.wiki/Refinería_General_Lázaro_Cárdenas_power_station"/>
    <x v="56"/>
    <s v="Refinería General Lázaro Cárdenas power station"/>
    <s v="Central Pemex General Lázaro Cárdenas"/>
    <s v="1"/>
    <s v="NG/FO"/>
    <n v="64"/>
    <x v="0"/>
    <x v="3"/>
    <s v="not found"/>
    <s v="not found"/>
    <s v="not found"/>
    <s v="N"/>
    <x v="4"/>
    <m/>
    <m/>
    <s v="Pemex-Transformación Industrial"/>
    <n v="17.985339499999998"/>
    <n v="-94.533994300000003"/>
    <s v="exact"/>
    <s v="Minatitlán"/>
    <m/>
    <m/>
    <s v="Veracruz"/>
    <x v="1"/>
    <s v="Latin America and the Caribbean"/>
    <m/>
    <m/>
    <m/>
    <s v="power"/>
    <s v="Oil &amp; Refining"/>
    <m/>
    <s v="1025449"/>
    <n v="1280827"/>
    <s v="L406293"/>
    <s v="G406485"/>
  </r>
  <r>
    <s v="https://gem.wiki/Refinería_Hector_Lara_Sosa_power_station"/>
    <x v="56"/>
    <s v="Refinería Hector Lara Sosa power station"/>
    <s v="Central Pemex Hector Lara Sosa"/>
    <s v="1"/>
    <s v="NG/FO"/>
    <n v="79"/>
    <x v="0"/>
    <x v="3"/>
    <s v="not found"/>
    <s v="not found"/>
    <s v="not found"/>
    <s v="N"/>
    <x v="4"/>
    <m/>
    <m/>
    <s v="Pemex-Transformación Industrial"/>
    <n v="25.586700100000002"/>
    <n v="-99.9459023"/>
    <s v="exact"/>
    <s v="Cadereyta"/>
    <m/>
    <m/>
    <s v="Nuevo León"/>
    <x v="1"/>
    <s v="Latin America and the Caribbean"/>
    <m/>
    <m/>
    <m/>
    <s v="power"/>
    <s v="Oil &amp; Refining"/>
    <m/>
    <s v="1115692"/>
    <n v="1280829"/>
    <s v="L406295"/>
    <s v="G406484"/>
  </r>
  <r>
    <s v="https://gem.wiki/Refinería_Miguel_Hidalgo_power_station"/>
    <x v="56"/>
    <s v="Refinería Miguel Hidalgo power station"/>
    <s v="Central Pemex Miguel Hidalgo"/>
    <s v="1"/>
    <s v="NG/FO"/>
    <n v="134"/>
    <x v="0"/>
    <x v="3"/>
    <s v="not found"/>
    <s v="not found"/>
    <s v="not found"/>
    <s v="N"/>
    <x v="4"/>
    <m/>
    <m/>
    <s v="Pemex-Transformación Industrial"/>
    <n v="20.049658999999998"/>
    <n v="-99.286576100000005"/>
    <s v="exact"/>
    <s v="Tula de Allende"/>
    <m/>
    <m/>
    <s v="Hidalgo"/>
    <x v="1"/>
    <s v="Latin America and the Caribbean"/>
    <m/>
    <m/>
    <m/>
    <s v="power"/>
    <s v="Oil &amp; Refining"/>
    <m/>
    <s v="1025447"/>
    <s v="1101560, 1101561"/>
    <s v="L406287"/>
    <s v="G406483"/>
  </r>
  <r>
    <s v="https://gem.wiki/Río_Bravo_II_(Anahuac)_power_station"/>
    <x v="56"/>
    <s v="Río Bravo II (Anahuac) power station"/>
    <s v="Central Río Bravo II (Anahuac)"/>
    <s v="II"/>
    <s v="NG"/>
    <n v="495"/>
    <x v="0"/>
    <x v="0"/>
    <s v="not found"/>
    <s v="not found"/>
    <s v="not found"/>
    <s v="N"/>
    <x v="10"/>
    <m/>
    <m/>
    <s v="Central Anáhuac, S.A. de C.V."/>
    <n v="25.801034000000001"/>
    <n v="-97.782552999999993"/>
    <s v="exact"/>
    <s v="Anáhuac"/>
    <s v="Valle Hermoso"/>
    <m/>
    <s v="Tamaulipas"/>
    <x v="1"/>
    <s v="Latin America and the Caribbean"/>
    <m/>
    <m/>
    <s v="Anáhuac"/>
    <m/>
    <m/>
    <m/>
    <s v="1043825"/>
    <s v="1164421, 1168044, 1168045"/>
    <s v="L406245"/>
    <s v="G406481"/>
  </r>
  <r>
    <s v="https://gem.wiki/Río_Bravo_III_(Lomas_del_Real)_power_station"/>
    <x v="56"/>
    <s v="Río Bravo III (Lomas del Real) power station"/>
    <s v="Central Río Bravo III (Lomas del Real)"/>
    <s v="III"/>
    <s v="NG"/>
    <n v="495"/>
    <x v="0"/>
    <x v="0"/>
    <s v="not found"/>
    <s v="not found"/>
    <s v="not found"/>
    <s v="N"/>
    <x v="8"/>
    <m/>
    <m/>
    <s v="Central Lomas del Real, S.A. de C.V."/>
    <n v="25.799585"/>
    <n v="-97.784870999999995"/>
    <s v="exact"/>
    <s v="Anáhuac"/>
    <s v="Valle Hermoso"/>
    <m/>
    <s v="Tamaulipas"/>
    <x v="1"/>
    <s v="Latin America and the Caribbean"/>
    <m/>
    <m/>
    <s v="Lomas del Real"/>
    <m/>
    <m/>
    <m/>
    <s v="1043825"/>
    <s v="1176965, 1176966, 1176967"/>
    <s v="L406679"/>
    <s v="G406480"/>
  </r>
  <r>
    <s v="https://gem.wiki/Río_Bravo_IV_(Valle_Hermoso)_power_station"/>
    <x v="56"/>
    <s v="Río Bravo IV (Valle Hermoso) power station"/>
    <s v="Central Río Bravo IV (Valle Hermoso)"/>
    <s v="IV"/>
    <s v="NG"/>
    <n v="500"/>
    <x v="0"/>
    <x v="0"/>
    <s v="not found"/>
    <s v="not found"/>
    <s v="not found"/>
    <s v="N"/>
    <x v="21"/>
    <m/>
    <m/>
    <s v="Central Valle Hermoso, S.A. de C.V."/>
    <n v="25.797808"/>
    <n v="-97.784345000000002"/>
    <s v="exact"/>
    <s v="Anáhuac"/>
    <s v="Valle Hermoso"/>
    <m/>
    <s v="Tamaulipas"/>
    <x v="1"/>
    <s v="Latin America and the Caribbean"/>
    <m/>
    <m/>
    <s v="Valle Hermoso"/>
    <m/>
    <m/>
    <m/>
    <s v="1043825"/>
    <s v="1186578, 1186580, 1186579"/>
    <s v="L406678"/>
    <s v="G406479"/>
  </r>
  <r>
    <s v="https://gem.wiki/Salamanca_CC_power_station"/>
    <x v="56"/>
    <s v="Salamanca CC power station"/>
    <s v="Central CC Salamanca"/>
    <s v="1"/>
    <s v="NG"/>
    <n v="932"/>
    <x v="1"/>
    <x v="0"/>
    <s v="not found"/>
    <s v="not found"/>
    <s v="not found"/>
    <s v="N"/>
    <x v="7"/>
    <m/>
    <m/>
    <s v="Comisión Federal de Electricidad EPE"/>
    <n v="20.568937699999999"/>
    <n v="-101.1731265"/>
    <s v="exact"/>
    <s v="Salamanca"/>
    <m/>
    <m/>
    <s v="Guanajuato"/>
    <x v="1"/>
    <s v="Latin America and the Caribbean"/>
    <m/>
    <m/>
    <m/>
    <m/>
    <m/>
    <m/>
    <s v="1114182"/>
    <s v="1278685, 1278687, 1278686"/>
    <s v="L406246"/>
    <s v="G406431"/>
  </r>
  <r>
    <s v="https://gem.wiki/Salamanca_CFE_power_station"/>
    <x v="56"/>
    <s v="Salamanca CFE power station"/>
    <s v="Central Termoeléctrica Salamanca (CFE)"/>
    <s v="3"/>
    <s v="NG/FO"/>
    <n v="300"/>
    <x v="0"/>
    <x v="3"/>
    <s v="not found"/>
    <s v="not found"/>
    <s v="not found"/>
    <s v="N"/>
    <x v="79"/>
    <m/>
    <m/>
    <s v="Comisión Federal de Electricidad EPE"/>
    <n v="20.568937699999999"/>
    <n v="-101.1731265"/>
    <s v="exact"/>
    <s v="Salamanca"/>
    <m/>
    <m/>
    <s v="Guanajuato"/>
    <x v="1"/>
    <s v="Latin America and the Caribbean"/>
    <m/>
    <m/>
    <m/>
    <m/>
    <m/>
    <m/>
    <s v="1013136"/>
    <n v="1144989"/>
    <s v="L406267"/>
    <s v="G406498"/>
  </r>
  <r>
    <s v="https://gem.wiki/Salamanca_CFE_power_station"/>
    <x v="56"/>
    <s v="Salamanca CFE power station"/>
    <s v="Central Termoeléctrica Salamanca (CFE)"/>
    <s v="4"/>
    <s v="NG/FO"/>
    <n v="250"/>
    <x v="0"/>
    <x v="3"/>
    <s v="not found"/>
    <s v="not found"/>
    <s v="not found"/>
    <s v="N"/>
    <x v="79"/>
    <m/>
    <m/>
    <s v="Comisión Federal de Electricidad EPE"/>
    <n v="20.568937699999999"/>
    <n v="-101.1731265"/>
    <s v="exact"/>
    <s v="Salamanca"/>
    <m/>
    <m/>
    <s v="Guanajuato"/>
    <x v="1"/>
    <s v="Latin America and the Caribbean"/>
    <m/>
    <m/>
    <m/>
    <m/>
    <m/>
    <m/>
    <s v="1013136"/>
    <n v="1144990"/>
    <s v="L406267"/>
    <s v="G410821"/>
  </r>
  <r>
    <s v="https://gem.wiki/Saltillo_power_station"/>
    <x v="56"/>
    <s v="Saltillo power station"/>
    <s v="Central CC Saltillo"/>
    <s v="I"/>
    <s v="NG"/>
    <n v="248"/>
    <x v="0"/>
    <x v="0"/>
    <s v="not found"/>
    <s v="not found"/>
    <s v="not found"/>
    <s v="N"/>
    <x v="11"/>
    <m/>
    <m/>
    <s v="Central Saltillo, S.A. de C.V."/>
    <n v="25.594714400000001"/>
    <n v="-100.906524"/>
    <s v="exact"/>
    <s v="Ramos Arizpe"/>
    <m/>
    <m/>
    <s v="Coahuila"/>
    <x v="1"/>
    <s v="Latin America and the Caribbean"/>
    <m/>
    <m/>
    <m/>
    <m/>
    <m/>
    <m/>
    <s v="1045046"/>
    <s v="1166604, 1170783"/>
    <s v="L406247"/>
    <s v="G406430"/>
  </r>
  <r>
    <s v="https://gem.wiki/Samalayuca_power_station"/>
    <x v="56"/>
    <s v="Samalayuca power station"/>
    <s v="Central CC Samalayuca"/>
    <s v="I-1"/>
    <s v="NG/FO"/>
    <n v="158"/>
    <x v="0"/>
    <x v="1"/>
    <s v="not found"/>
    <s v="not found"/>
    <s v="not found"/>
    <s v="N"/>
    <x v="46"/>
    <m/>
    <m/>
    <s v="Comisión Federal de Electricidad EPE"/>
    <n v="31.328895899999999"/>
    <n v="-106.4870726"/>
    <s v="exact"/>
    <s v="Samalayuca"/>
    <m/>
    <m/>
    <s v="Chihuahua"/>
    <x v="1"/>
    <s v="Latin America and the Caribbean"/>
    <m/>
    <m/>
    <s v="Benito Juarez"/>
    <m/>
    <m/>
    <m/>
    <s v="1013137"/>
    <n v="1145174"/>
    <s v="L406681"/>
    <s v="G406497"/>
  </r>
  <r>
    <s v="https://gem.wiki/Samalayuca_power_station"/>
    <x v="56"/>
    <s v="Samalayuca power station"/>
    <s v="Central CC Samalayuca"/>
    <s v="I-2"/>
    <s v="NG/FO"/>
    <n v="158"/>
    <x v="0"/>
    <x v="1"/>
    <s v="not found"/>
    <s v="not found"/>
    <s v="not found"/>
    <s v="N"/>
    <x v="46"/>
    <m/>
    <m/>
    <s v="Comisión Federal de Electricidad EPE"/>
    <n v="31.328895899999999"/>
    <n v="-106.4870726"/>
    <s v="exact"/>
    <s v="Samalayuca"/>
    <m/>
    <m/>
    <s v="Chihuahua"/>
    <x v="1"/>
    <s v="Latin America and the Caribbean"/>
    <m/>
    <m/>
    <s v="Benito Juarez"/>
    <m/>
    <m/>
    <m/>
    <s v="1013137"/>
    <n v="1145175"/>
    <s v="L406681"/>
    <s v="G411237"/>
  </r>
  <r>
    <s v="https://gem.wiki/Samalayuca_power_station"/>
    <x v="56"/>
    <s v="Samalayuca power station"/>
    <s v="Central CC Samalayuca"/>
    <s v="II-1"/>
    <s v="NG"/>
    <n v="174"/>
    <x v="0"/>
    <x v="0"/>
    <s v="not found"/>
    <s v="not found"/>
    <s v="not found"/>
    <s v="N"/>
    <x v="23"/>
    <m/>
    <n v="2028"/>
    <s v="Comisión Federal de Electricidad EPE"/>
    <n v="31.328895899999999"/>
    <n v="-106.4870726"/>
    <s v="exact"/>
    <s v="Samalayuca"/>
    <m/>
    <m/>
    <s v="Chihuahua"/>
    <x v="1"/>
    <s v="Latin America and the Caribbean"/>
    <m/>
    <m/>
    <s v="Benito Juarez"/>
    <m/>
    <m/>
    <m/>
    <s v="1013138"/>
    <s v="1145176, 1145177"/>
    <s v="L406681"/>
    <s v="G406428"/>
  </r>
  <r>
    <s v="https://gem.wiki/Samalayuca_power_station"/>
    <x v="56"/>
    <s v="Samalayuca power station"/>
    <s v="Central CC Samalayuca"/>
    <s v="II-2"/>
    <s v="NG"/>
    <n v="174"/>
    <x v="0"/>
    <x v="0"/>
    <s v="not found"/>
    <s v="not found"/>
    <s v="not found"/>
    <s v="N"/>
    <x v="23"/>
    <m/>
    <n v="2028"/>
    <s v="Comisión Federal de Electricidad EPE"/>
    <n v="31.328895899999999"/>
    <n v="-106.4870726"/>
    <s v="exact"/>
    <s v="Samalayuca"/>
    <m/>
    <m/>
    <s v="Chihuahua"/>
    <x v="1"/>
    <s v="Latin America and the Caribbean"/>
    <m/>
    <m/>
    <s v="Benito Juarez"/>
    <m/>
    <m/>
    <m/>
    <s v="1013138"/>
    <s v="1145178, 1145179"/>
    <s v="L406681"/>
    <s v="G413092"/>
  </r>
  <r>
    <s v="https://gem.wiki/Samalayuca_power_station"/>
    <x v="56"/>
    <s v="Samalayuca power station"/>
    <s v="Central CC Samalayuca"/>
    <s v="II-3"/>
    <s v="NG"/>
    <n v="174"/>
    <x v="0"/>
    <x v="0"/>
    <s v="not found"/>
    <s v="not found"/>
    <s v="not found"/>
    <s v="N"/>
    <x v="23"/>
    <m/>
    <n v="2028"/>
    <s v="Comisión Federal de Electricidad EPE"/>
    <n v="31.328895899999999"/>
    <n v="-106.4870726"/>
    <s v="exact"/>
    <s v="Samalayuca"/>
    <m/>
    <m/>
    <s v="Chihuahua"/>
    <x v="1"/>
    <s v="Latin America and the Caribbean"/>
    <m/>
    <m/>
    <s v="Benito Juarez"/>
    <m/>
    <m/>
    <m/>
    <s v="1013138"/>
    <s v="1145180, 1145181"/>
    <s v="L406681"/>
    <s v="G413091"/>
  </r>
  <r>
    <s v="https://gem.wiki/San_Lorenzo_Potencia_power_station"/>
    <x v="56"/>
    <s v="San Lorenzo Potencia power station"/>
    <s v="Central CC San Lorenzo Potencia"/>
    <s v="1"/>
    <s v="NG"/>
    <n v="382"/>
    <x v="0"/>
    <x v="0"/>
    <s v="not found"/>
    <s v="not found"/>
    <s v="not found"/>
    <s v="N"/>
    <x v="9"/>
    <m/>
    <m/>
    <s v="Comisión Federal de Electricidad EPE"/>
    <n v="19.119389699999999"/>
    <n v="-98.241197799999995"/>
    <s v="exact"/>
    <s v="Cuautlancingo"/>
    <m/>
    <m/>
    <s v="Puebla"/>
    <x v="1"/>
    <s v="Latin America and the Caribbean"/>
    <m/>
    <m/>
    <m/>
    <m/>
    <m/>
    <m/>
    <s v="1056555"/>
    <s v="1183541, 1183542, 1218723"/>
    <s v="L406249"/>
    <s v="G406427"/>
  </r>
  <r>
    <s v="https://gem.wiki/San_Luis_Potosí_power_station"/>
    <x v="56"/>
    <s v="San Luis Potosí power station"/>
    <s v="Central CC San Luis Potosí"/>
    <s v="1"/>
    <s v="NG"/>
    <n v="424"/>
    <x v="1"/>
    <x v="0"/>
    <s v="not found"/>
    <s v="not found"/>
    <s v="not found"/>
    <s v="N"/>
    <x v="7"/>
    <m/>
    <m/>
    <s v="Comisión Federal de Electricidad EPE"/>
    <n v="21.8134999"/>
    <n v="-100.95284289999999"/>
    <s v="approximate"/>
    <s v="Villa de Reyes"/>
    <m/>
    <m/>
    <s v="San Luis Potosí"/>
    <x v="1"/>
    <s v="Latin America and the Caribbean"/>
    <m/>
    <m/>
    <m/>
    <m/>
    <m/>
    <m/>
    <s v="not found"/>
    <s v="not found"/>
    <s v="L406250"/>
    <s v="G406425"/>
  </r>
  <r>
    <s v="https://gem.wiki/San_Luis_de_la_Paz_power_station"/>
    <x v="56"/>
    <s v="San Luis de la Paz power station"/>
    <s v="Central CC San Luis de la Paz"/>
    <s v="1"/>
    <s v="NG"/>
    <n v="216"/>
    <x v="0"/>
    <x v="0"/>
    <s v="not found"/>
    <s v="not found"/>
    <s v="not found"/>
    <s v="N"/>
    <x v="13"/>
    <m/>
    <m/>
    <s v="Saavi Energia"/>
    <n v="21.24428"/>
    <n v="-100.60883"/>
    <s v="exact"/>
    <s v="San Luis de la Paz"/>
    <m/>
    <m/>
    <s v="Guanajuato"/>
    <x v="1"/>
    <s v="Latin America and the Caribbean"/>
    <m/>
    <m/>
    <m/>
    <m/>
    <m/>
    <m/>
    <s v="1108915_x0009_1248147, 1270617"/>
    <s v="1248147, 1270617"/>
    <s v="L406215"/>
    <s v="G406426"/>
  </r>
  <r>
    <s v="https://gem.wiki/Tajín_Energía_power_station"/>
    <x v="56"/>
    <s v="Tajín Energía power station"/>
    <s v="Central CC Tajín Energía"/>
    <s v="1"/>
    <s v="NG"/>
    <n v="1146"/>
    <x v="5"/>
    <x v="0"/>
    <s v="not found"/>
    <s v="not found"/>
    <s v="not found"/>
    <s v="N"/>
    <x v="45"/>
    <m/>
    <m/>
    <s v="Tajín Energía, S. de R. L. de C. V."/>
    <n v="20.959736199999998"/>
    <n v="-97.415876800000007"/>
    <s v="approximate"/>
    <s v="Tuxpan de Rodríguez Cano"/>
    <m/>
    <m/>
    <s v="Veracruz"/>
    <x v="1"/>
    <s v="Latin America and the Caribbean"/>
    <m/>
    <m/>
    <m/>
    <m/>
    <m/>
    <m/>
    <s v="not found"/>
    <s v="not found"/>
    <s v="L406305"/>
    <s v="G406423"/>
  </r>
  <r>
    <s v="https://gem.wiki/Tamazunchale_II_power_station"/>
    <x v="56"/>
    <s v="Tamazunchale II power station"/>
    <s v="Central CC Tamazunchale II"/>
    <s v="CC"/>
    <s v="NG"/>
    <n v="514"/>
    <x v="0"/>
    <x v="0"/>
    <s v="not found"/>
    <s v="not found"/>
    <s v="not found"/>
    <s v="N"/>
    <x v="3"/>
    <m/>
    <m/>
    <s v="MIP - Mexico Infrastructure Partners"/>
    <n v="21.313849999999999"/>
    <n v="-98.757822000000004"/>
    <s v="approximate"/>
    <s v="Tamazunchale"/>
    <m/>
    <m/>
    <s v="San Luis Potosí"/>
    <x v="1"/>
    <s v="Latin America and the Caribbean"/>
    <m/>
    <m/>
    <s v="El Clerigo"/>
    <m/>
    <m/>
    <m/>
    <s v="1066718"/>
    <n v="1198446"/>
    <s v="L406660"/>
    <s v="G401020"/>
  </r>
  <r>
    <s v="https://gem.wiki/Tamazunchale_power_station"/>
    <x v="56"/>
    <s v="Tamazunchale power station"/>
    <s v="Central CC Tamazunchale"/>
    <s v="1"/>
    <s v="NG"/>
    <n v="590"/>
    <x v="0"/>
    <x v="0"/>
    <s v="not found"/>
    <s v="not found"/>
    <s v="not found"/>
    <s v="N"/>
    <x v="4"/>
    <m/>
    <m/>
    <s v="MIP - Mexico Infrastructure Partners"/>
    <n v="21.3112858"/>
    <n v="-98.756532800000002"/>
    <s v="exact"/>
    <s v="Tamazunchale"/>
    <m/>
    <m/>
    <s v="San Luis Potosí"/>
    <x v="1"/>
    <s v="Latin America and the Caribbean"/>
    <m/>
    <m/>
    <s v="Tamazunchale I"/>
    <m/>
    <m/>
    <m/>
    <s v="1053375"/>
    <s v="1179001, 1191764, 1179002"/>
    <s v="L406252"/>
    <s v="G406522"/>
  </r>
  <r>
    <s v="https://gem.wiki/Tamazunchale_power_station"/>
    <x v="56"/>
    <s v="Tamazunchale power station"/>
    <s v="Central CC Tamazunchale"/>
    <s v="2"/>
    <s v="NG"/>
    <n v="589"/>
    <x v="0"/>
    <x v="0"/>
    <s v="not found"/>
    <s v="not found"/>
    <s v="not found"/>
    <s v="N"/>
    <x v="4"/>
    <m/>
    <m/>
    <s v="MIP - Mexico Infrastructure Partners"/>
    <n v="21.3112858"/>
    <n v="-98.756532800000002"/>
    <s v="exact"/>
    <s v="Tamazunchale"/>
    <m/>
    <m/>
    <s v="San Luis Potosí"/>
    <x v="1"/>
    <s v="Latin America and the Caribbean"/>
    <m/>
    <m/>
    <s v="Tamazunchale I"/>
    <m/>
    <m/>
    <m/>
    <s v="1053375"/>
    <s v="1191765, 1191766, 1191767"/>
    <s v="L406252"/>
    <s v="G406521"/>
  </r>
  <r>
    <s v="https://gem.wiki/Tecate_CC_power_station"/>
    <x v="56"/>
    <s v="Tecate CC power station"/>
    <s v="Central CC Tecate"/>
    <s v="1"/>
    <s v="NG"/>
    <n v="150"/>
    <x v="3"/>
    <x v="0"/>
    <s v="not found"/>
    <s v="not found"/>
    <s v="not found"/>
    <s v="N"/>
    <x v="77"/>
    <m/>
    <m/>
    <s v="Balaga Potencia"/>
    <n v="32.569102999999998"/>
    <n v="-115.904467"/>
    <s v="approximate"/>
    <s v="La Rumorosa"/>
    <m/>
    <s v="Tecate"/>
    <s v="Baja California"/>
    <x v="1"/>
    <s v="Latin America and the Caribbean"/>
    <m/>
    <m/>
    <m/>
    <m/>
    <m/>
    <m/>
    <s v="not found"/>
    <s v="not found"/>
    <s v="L408036"/>
    <s v="G411236"/>
  </r>
  <r>
    <s v="https://gem.wiki/Termoelectrica_de_Mexicali_power_station"/>
    <x v="56"/>
    <s v="Termoelectrica de Mexicali power station"/>
    <s v="Termoeléctrica de Mexicali"/>
    <s v="1"/>
    <s v="NG/LNG"/>
    <n v="625"/>
    <x v="0"/>
    <x v="0"/>
    <s v="not found"/>
    <s v="not found"/>
    <s v="not found"/>
    <s v="N"/>
    <x v="16"/>
    <m/>
    <m/>
    <s v="Termoelectrica De Mexicali, S. De R.l. De C. V."/>
    <n v="32.601250999999998"/>
    <n v="-115.661477"/>
    <s v="exact"/>
    <s v="Mexicali"/>
    <m/>
    <m/>
    <s v="Baja California"/>
    <x v="1"/>
    <s v="Latin America and the Caribbean"/>
    <m/>
    <m/>
    <m/>
    <m/>
    <m/>
    <m/>
    <s v="1050590"/>
    <s v="1175384, 1175385, 1174787"/>
    <s v="L406253"/>
    <s v="G406532"/>
  </r>
  <r>
    <s v="https://gem.wiki/Ternium_Monterrey_power_station"/>
    <x v="56"/>
    <s v="Ternium Monterrey power station"/>
    <s v="Central turbogás Ternium Monterrey"/>
    <s v="1"/>
    <s v="NG"/>
    <n v="50"/>
    <x v="0"/>
    <x v="1"/>
    <s v="not found"/>
    <s v="not found"/>
    <s v="not found"/>
    <s v="N"/>
    <x v="18"/>
    <m/>
    <m/>
    <s v="Ternium México, S.A. de C.V."/>
    <n v="25.7213888"/>
    <n v="-100.3042177"/>
    <s v="exact"/>
    <s v="San Nicolás de los Garza"/>
    <m/>
    <m/>
    <s v="Nuevo León"/>
    <x v="1"/>
    <s v="Latin America and the Caribbean"/>
    <m/>
    <m/>
    <m/>
    <s v="power"/>
    <s v="Iron &amp; Steel"/>
    <m/>
    <s v="1019053"/>
    <n v="1140153"/>
    <s v="L406297"/>
    <s v="G406492"/>
  </r>
  <r>
    <s v="https://gem.wiki/Tierra_Mojada_power_station"/>
    <x v="56"/>
    <s v="Tierra Mojada power station"/>
    <s v="Central CC Tierra Mojada"/>
    <s v="1"/>
    <s v="NG"/>
    <n v="874"/>
    <x v="0"/>
    <x v="0"/>
    <s v="not found"/>
    <s v="not found"/>
    <s v="not found"/>
    <s v="N"/>
    <x v="6"/>
    <m/>
    <m/>
    <s v="Saavi Energia"/>
    <n v="20.551877000000001"/>
    <n v="-103.07476"/>
    <s v="exact"/>
    <s v="Zapotlanejo"/>
    <m/>
    <m/>
    <s v="Jalisco"/>
    <x v="1"/>
    <s v="Latin America and the Caribbean"/>
    <m/>
    <m/>
    <m/>
    <m/>
    <m/>
    <m/>
    <s v="1114153"/>
    <s v="1278639, 1278640, 1278641"/>
    <s v="L406659"/>
    <s v="G401026"/>
  </r>
  <r>
    <s v="https://gem.wiki/Topolobampo_II_power_station"/>
    <x v="56"/>
    <s v="Topolobampo II power station"/>
    <s v="Planta CC Topolobampo II (Noroeste)"/>
    <s v="1"/>
    <s v="NG"/>
    <n v="459"/>
    <x v="0"/>
    <x v="0"/>
    <s v="not found"/>
    <s v="not found"/>
    <s v="not found"/>
    <s v="N"/>
    <x v="0"/>
    <m/>
    <m/>
    <s v="MIP - Mexico Infrastructure Partners"/>
    <n v="25.973922999999999"/>
    <n v="-108.99181400000001"/>
    <s v="exact"/>
    <s v="Los Mochis"/>
    <m/>
    <m/>
    <s v="Sinaloa"/>
    <x v="1"/>
    <s v="Latin America and the Caribbean"/>
    <m/>
    <m/>
    <s v="Noroeste"/>
    <m/>
    <m/>
    <m/>
    <s v="1107304"/>
    <n v="1267920"/>
    <s v="L406663"/>
    <s v="G401025"/>
  </r>
  <r>
    <s v="https://gem.wiki/Topolobampo_II_power_station"/>
    <x v="56"/>
    <s v="Topolobampo II power station"/>
    <s v="Planta CC Topolobampo II (Noroeste)"/>
    <s v="2"/>
    <s v="NG"/>
    <n v="458"/>
    <x v="0"/>
    <x v="0"/>
    <s v="not found"/>
    <s v="not found"/>
    <s v="not found"/>
    <s v="N"/>
    <x v="0"/>
    <m/>
    <m/>
    <s v="MIP - Mexico Infrastructure Partners"/>
    <n v="25.973922999999999"/>
    <n v="-108.99181400000001"/>
    <s v="exact"/>
    <s v="Los Mochis"/>
    <m/>
    <m/>
    <s v="Sinaloa"/>
    <x v="1"/>
    <s v="Latin America and the Caribbean"/>
    <m/>
    <m/>
    <s v="Noroeste"/>
    <m/>
    <m/>
    <m/>
    <s v="1107304"/>
    <s v="1276378, 1276379"/>
    <s v="L406663"/>
    <s v="G413093"/>
  </r>
  <r>
    <s v="https://gem.wiki/Topolobampo-III_power_station"/>
    <x v="56"/>
    <s v="Topolobampo-III power station"/>
    <s v="Planta CC Topolobampo III"/>
    <s v="1"/>
    <s v="NG"/>
    <n v="766"/>
    <x v="7"/>
    <x v="0"/>
    <s v="not found"/>
    <s v="not found"/>
    <s v="not found"/>
    <s v="N"/>
    <x v="6"/>
    <m/>
    <m/>
    <s v="MIP - Mexico Infrastructure Partners"/>
    <n v="25.973403000000001"/>
    <n v="-108.995058"/>
    <s v="exact"/>
    <s v="Ahome - Los Mochis"/>
    <m/>
    <m/>
    <s v="Sinaloa"/>
    <x v="1"/>
    <s v="Latin America and the Caribbean"/>
    <m/>
    <m/>
    <m/>
    <m/>
    <m/>
    <m/>
    <s v="1118940"/>
    <s v="1285604, 1285606, 1285605"/>
    <s v="L406658"/>
    <s v="G401035"/>
  </r>
  <r>
    <s v="https://gem.wiki/Tractebel_Monterrey_power_station"/>
    <x v="56"/>
    <s v="Tractebel Monterrey power station"/>
    <s v="Central CC Tractebel Monterrey"/>
    <s v="1"/>
    <s v="NG"/>
    <n v="284"/>
    <x v="0"/>
    <x v="0"/>
    <s v="Y"/>
    <s v="not found"/>
    <s v="not found"/>
    <s v="N"/>
    <x v="16"/>
    <m/>
    <m/>
    <s v="Tractebel Energía De Monterrey, S. De R. L. De C. V."/>
    <n v="25.766404000000001"/>
    <n v="-100.542284"/>
    <s v="exact"/>
    <s v="García"/>
    <m/>
    <m/>
    <s v="Nuevo León"/>
    <x v="1"/>
    <s v="Latin America and the Caribbean"/>
    <m/>
    <m/>
    <m/>
    <m/>
    <m/>
    <m/>
    <s v="1048400"/>
    <s v="1172025, 1173011"/>
    <s v="L406255"/>
    <s v="G406442"/>
  </r>
  <r>
    <s v="https://gem.wiki/Tula_power_station"/>
    <x v="56"/>
    <s v="Tula power station"/>
    <s v="Central CC Tula (Francisco Pérez Ríos)"/>
    <s v="1"/>
    <s v="FO/NG"/>
    <n v="321"/>
    <x v="7"/>
    <x v="3"/>
    <s v="not found"/>
    <s v="not found"/>
    <s v="not found"/>
    <s v="N"/>
    <x v="38"/>
    <m/>
    <m/>
    <s v="Comisión Federal de Electricidad EPE"/>
    <n v="20.059619399999999"/>
    <n v="-99.277394400000006"/>
    <s v="exact"/>
    <s v="Tula de Allende"/>
    <m/>
    <m/>
    <s v="Hidalgo"/>
    <x v="1"/>
    <s v="Latin America and the Caribbean"/>
    <m/>
    <m/>
    <s v="Francisco Pérez Ríos"/>
    <m/>
    <m/>
    <m/>
    <s v="1013118"/>
    <n v="1139486"/>
    <s v="L406256"/>
    <s v="G406506"/>
  </r>
  <r>
    <s v="https://gem.wiki/Tula_power_station"/>
    <x v="56"/>
    <s v="Tula power station"/>
    <s v="Central CC Tula (Francisco Pérez Ríos)"/>
    <s v="2"/>
    <s v="FO/NG"/>
    <n v="321"/>
    <x v="7"/>
    <x v="3"/>
    <s v="not found"/>
    <s v="not found"/>
    <s v="not found"/>
    <s v="N"/>
    <x v="38"/>
    <m/>
    <m/>
    <s v="Comisión Federal de Electricidad EPE"/>
    <n v="20.059619399999999"/>
    <n v="-99.277394400000006"/>
    <s v="exact"/>
    <s v="Tula de Allende"/>
    <m/>
    <m/>
    <s v="Hidalgo"/>
    <x v="1"/>
    <s v="Latin America and the Caribbean"/>
    <m/>
    <m/>
    <s v="Francisco Pérez Ríos"/>
    <m/>
    <m/>
    <m/>
    <s v="1013118"/>
    <n v="1139487"/>
    <s v="L406256"/>
    <s v="G410820"/>
  </r>
  <r>
    <s v="https://gem.wiki/Tula_power_station"/>
    <x v="56"/>
    <s v="Tula power station"/>
    <s v="Central CC Tula (Francisco Pérez Ríos)"/>
    <s v="3"/>
    <s v="FO/NG"/>
    <n v="321"/>
    <x v="0"/>
    <x v="3"/>
    <s v="not found"/>
    <s v="not found"/>
    <s v="not found"/>
    <s v="N"/>
    <x v="38"/>
    <m/>
    <m/>
    <s v="Comisión Federal de Electricidad EPE"/>
    <n v="20.059619399999999"/>
    <n v="-99.277394400000006"/>
    <s v="exact"/>
    <s v="Tula de Allende"/>
    <m/>
    <m/>
    <s v="Hidalgo"/>
    <x v="1"/>
    <s v="Latin America and the Caribbean"/>
    <m/>
    <m/>
    <s v="Francisco Pérez Ríos"/>
    <m/>
    <m/>
    <m/>
    <s v="1013118"/>
    <n v="1139488"/>
    <s v="L406256"/>
    <s v="G410819"/>
  </r>
  <r>
    <s v="https://gem.wiki/Tula_power_station"/>
    <x v="56"/>
    <s v="Tula power station"/>
    <s v="Central CC Tula (Francisco Pérez Ríos)"/>
    <s v="4"/>
    <s v="FO/NG"/>
    <n v="321"/>
    <x v="7"/>
    <x v="3"/>
    <s v="not found"/>
    <s v="not found"/>
    <s v="not found"/>
    <s v="N"/>
    <x v="38"/>
    <m/>
    <m/>
    <s v="Comisión Federal de Electricidad EPE"/>
    <n v="20.059619399999999"/>
    <n v="-99.277394400000006"/>
    <s v="exact"/>
    <s v="Tula de Allende"/>
    <m/>
    <m/>
    <s v="Hidalgo"/>
    <x v="1"/>
    <s v="Latin America and the Caribbean"/>
    <m/>
    <m/>
    <s v="Francisco Pérez Ríos"/>
    <m/>
    <m/>
    <m/>
    <s v="1013118"/>
    <n v="1139489"/>
    <s v="L406256"/>
    <s v="G410818"/>
  </r>
  <r>
    <s v="https://gem.wiki/Tula_power_station"/>
    <x v="56"/>
    <s v="Tula power station"/>
    <s v="Central CC Tula (Francisco Pérez Ríos)"/>
    <s v="5"/>
    <s v="FO/NG"/>
    <n v="321"/>
    <x v="7"/>
    <x v="3"/>
    <s v="not found"/>
    <s v="not found"/>
    <s v="not found"/>
    <s v="N"/>
    <x v="38"/>
    <m/>
    <m/>
    <s v="Comisión Federal de Electricidad EPE"/>
    <n v="20.059619399999999"/>
    <n v="-99.277394400000006"/>
    <s v="exact"/>
    <s v="Tula de Allende"/>
    <m/>
    <m/>
    <s v="Hidalgo"/>
    <x v="1"/>
    <s v="Latin America and the Caribbean"/>
    <m/>
    <m/>
    <s v="Francisco Pérez Ríos"/>
    <m/>
    <m/>
    <m/>
    <s v="1013118"/>
    <n v="1139490"/>
    <s v="L406256"/>
    <s v="G410817"/>
  </r>
  <r>
    <s v="https://gem.wiki/Tula_power_station"/>
    <x v="56"/>
    <s v="Tula power station"/>
    <s v="Central CC Tula (Francisco Pérez Ríos)"/>
    <s v="Norte"/>
    <s v="NG"/>
    <n v="245"/>
    <x v="6"/>
    <x v="0"/>
    <s v="not found"/>
    <s v="not found"/>
    <s v="not found"/>
    <s v="N"/>
    <x v="48"/>
    <n v="2020"/>
    <m/>
    <s v="Comisión Federal de Electricidad EPE"/>
    <n v="20.059619399999999"/>
    <n v="-99.277394400000006"/>
    <s v="exact"/>
    <s v="Tula de Allende"/>
    <m/>
    <m/>
    <s v="Hidalgo"/>
    <x v="1"/>
    <s v="Latin America and the Caribbean"/>
    <m/>
    <m/>
    <s v="Francisco Pérez Ríos"/>
    <m/>
    <m/>
    <m/>
    <s v="1013118"/>
    <s v="1139491, 1139492, 1139493"/>
    <s v="L406256"/>
    <s v="G406441"/>
  </r>
  <r>
    <s v="https://gem.wiki/Tula_power_station"/>
    <x v="56"/>
    <s v="Tula power station"/>
    <s v="Central CC Tula (Francisco Pérez Ríos)"/>
    <s v="RPNorte"/>
    <s v="NG"/>
    <n v="283"/>
    <x v="0"/>
    <x v="0"/>
    <s v="not found"/>
    <s v="not found"/>
    <s v="not found"/>
    <s v="N"/>
    <x v="6"/>
    <m/>
    <m/>
    <s v="Comisión Federal de Electricidad EPE"/>
    <n v="20.059619399999999"/>
    <n v="-99.277394400000006"/>
    <s v="exact"/>
    <s v="Tula de Allende"/>
    <m/>
    <m/>
    <s v="Hidalgo"/>
    <x v="1"/>
    <s v="Latin America and the Caribbean"/>
    <m/>
    <m/>
    <m/>
    <m/>
    <m/>
    <m/>
    <s v="1013118"/>
    <s v="1268317, 1268319"/>
    <s v="L406256"/>
    <s v="G410816"/>
  </r>
  <r>
    <s v="https://gem.wiki/Tula_power_station"/>
    <x v="56"/>
    <s v="Tula power station"/>
    <s v="Central CC Tula (Francisco Pérez Ríos)"/>
    <s v="RPSur"/>
    <s v="NG"/>
    <n v="283"/>
    <x v="0"/>
    <x v="0"/>
    <s v="not found"/>
    <s v="not found"/>
    <s v="not found"/>
    <s v="N"/>
    <x v="6"/>
    <m/>
    <m/>
    <s v="Comisión Federal de Electricidad EPE"/>
    <n v="20.059619399999999"/>
    <n v="-99.277394400000006"/>
    <s v="exact"/>
    <s v="Tula de Allende"/>
    <m/>
    <m/>
    <s v="Hidalgo"/>
    <x v="1"/>
    <s v="Latin America and the Caribbean"/>
    <m/>
    <m/>
    <m/>
    <m/>
    <m/>
    <m/>
    <s v="1013118"/>
    <s v="1268318, 1268320"/>
    <s v="L406256"/>
    <s v="G410815"/>
  </r>
  <r>
    <s v="https://gem.wiki/Tula_power_station"/>
    <x v="56"/>
    <s v="Tula power station"/>
    <s v="Central CC Tula (Francisco Pérez Ríos)"/>
    <s v="Sur"/>
    <s v="NG"/>
    <n v="244"/>
    <x v="6"/>
    <x v="0"/>
    <s v="not found"/>
    <s v="not found"/>
    <s v="not found"/>
    <s v="N"/>
    <x v="48"/>
    <n v="2020"/>
    <m/>
    <s v="Comisión Federal de Electricidad EPE"/>
    <n v="20.059619399999999"/>
    <n v="-99.277394400000006"/>
    <s v="exact"/>
    <s v="Tula de Allende"/>
    <m/>
    <m/>
    <s v="Hidalgo"/>
    <x v="1"/>
    <s v="Latin America and the Caribbean"/>
    <m/>
    <m/>
    <s v="Francisco Pérez Ríos"/>
    <m/>
    <m/>
    <m/>
    <s v="1013118"/>
    <s v="1139494, 1139495, 1139496"/>
    <s v="L406256"/>
    <s v="G406440"/>
  </r>
  <r>
    <s v="https://gem.wiki/Tula_power_station"/>
    <x v="56"/>
    <s v="Tula power station"/>
    <s v="Central CC Tula (Francisco Pérez Ríos)"/>
    <s v="Tula II"/>
    <s v="NG"/>
    <n v="450"/>
    <x v="2"/>
    <x v="0"/>
    <s v="not found"/>
    <s v="not found"/>
    <s v="not found"/>
    <s v="N"/>
    <x v="54"/>
    <m/>
    <m/>
    <s v="Comisión Federal de Electricidad EPE"/>
    <n v="20.059619399999999"/>
    <n v="-99.277394400000006"/>
    <s v="exact"/>
    <s v="Tula de Allende"/>
    <m/>
    <m/>
    <s v="Hidalgo"/>
    <x v="1"/>
    <s v="Latin America and the Caribbean"/>
    <m/>
    <m/>
    <m/>
    <m/>
    <m/>
    <m/>
    <s v="not found"/>
    <s v="not found"/>
    <s v="L406256"/>
    <s v="G410814"/>
  </r>
  <r>
    <s v="https://gem.wiki/Tuxpan_II_power_station"/>
    <x v="56"/>
    <s v="Tuxpan II power station"/>
    <s v="Central CC Tuxpan II"/>
    <s v="1"/>
    <s v="NG/D"/>
    <n v="495"/>
    <x v="0"/>
    <x v="0"/>
    <s v="not found"/>
    <s v="not found"/>
    <s v="not found"/>
    <s v="N"/>
    <x v="11"/>
    <m/>
    <m/>
    <s v="NAES Corp"/>
    <n v="20.843577"/>
    <n v="-97.240504999999999"/>
    <s v="exact"/>
    <s v="Tuxpan de Rodríguez Cano"/>
    <m/>
    <m/>
    <s v="Veracruz"/>
    <x v="1"/>
    <s v="Latin America and the Caribbean"/>
    <m/>
    <m/>
    <s v="Tres Estrellas, Electricidad Águila de Tuxpan"/>
    <m/>
    <m/>
    <m/>
    <s v="1043681"/>
    <s v="1176970, 1176968, 1176969"/>
    <s v="L406258"/>
    <s v="G406438"/>
  </r>
  <r>
    <s v="https://gem.wiki/Tuxpan_III_and_IV_power_station"/>
    <x v="56"/>
    <s v="Tuxpan III and IV power station"/>
    <s v="Central CC Tuxpan III y IV"/>
    <s v="1"/>
    <s v="NG"/>
    <n v="590"/>
    <x v="0"/>
    <x v="0"/>
    <s v="not found"/>
    <s v="not found"/>
    <s v="not found"/>
    <s v="N"/>
    <x v="16"/>
    <m/>
    <m/>
    <s v="Global Power Generation"/>
    <n v="20.838615000000001"/>
    <n v="-97.2557987"/>
    <s v="exact"/>
    <s v="Tuxpan de Rodríguez Cano"/>
    <m/>
    <m/>
    <s v="Veracruz"/>
    <x v="1"/>
    <s v="Latin America and the Caribbean"/>
    <m/>
    <m/>
    <s v="Fuerza y Energía de Tuxpan, Tuxpan III y IV"/>
    <m/>
    <m/>
    <m/>
    <s v="1047758"/>
    <s v="1171318, 1185182, 1185183"/>
    <s v="L406259"/>
    <s v="G406437"/>
  </r>
  <r>
    <s v="https://gem.wiki/Tuxpan_III_and_IV_power_station"/>
    <x v="56"/>
    <s v="Tuxpan III and IV power station"/>
    <s v="Central CC Tuxpan III y IV"/>
    <s v="2"/>
    <s v="NG"/>
    <n v="590"/>
    <x v="0"/>
    <x v="0"/>
    <s v="not found"/>
    <s v="not found"/>
    <s v="not found"/>
    <s v="N"/>
    <x v="16"/>
    <m/>
    <m/>
    <s v="Global Power Generation"/>
    <n v="20.838615000000001"/>
    <n v="-97.2557987"/>
    <s v="exact"/>
    <s v="Tuxpan de Rodríguez Cano"/>
    <m/>
    <m/>
    <s v="Veracruz"/>
    <x v="1"/>
    <s v="Latin America and the Caribbean"/>
    <m/>
    <m/>
    <s v="Fuerza y Energía de Tuxpan, Tuxpan III y IV"/>
    <m/>
    <m/>
    <m/>
    <s v="1047758"/>
    <s v="1171319, 1185184, 1185185"/>
    <s v="L406259"/>
    <s v="G406436"/>
  </r>
  <r>
    <s v="https://gem.wiki/Tuxpan_V_power_station"/>
    <x v="56"/>
    <s v="Tuxpan V power station"/>
    <s v="Central CC Tuxpan V"/>
    <s v="1"/>
    <s v="NG"/>
    <n v="495"/>
    <x v="0"/>
    <x v="0"/>
    <s v="not found"/>
    <s v="not found"/>
    <s v="not found"/>
    <s v="N"/>
    <x v="37"/>
    <m/>
    <m/>
    <s v="NAES Corp"/>
    <n v="20.845277800000002"/>
    <n v="-97.244166699999994"/>
    <s v="exact"/>
    <s v="Tuxpan de Rodríguez Cano"/>
    <m/>
    <m/>
    <s v="Veracruz"/>
    <x v="1"/>
    <s v="Latin America and the Caribbean"/>
    <m/>
    <m/>
    <s v="Electricidad Sol de Tuxpan"/>
    <m/>
    <m/>
    <m/>
    <s v="1059199"/>
    <s v="1190639, 1190640, 1187454"/>
    <s v="L406260"/>
    <s v="G406435"/>
  </r>
  <r>
    <s v="https://gem.wiki/Valladolid_III_power_station"/>
    <x v="56"/>
    <s v="Valladolid III power station"/>
    <s v="Central CC Valladolid III"/>
    <s v="1"/>
    <s v="NG"/>
    <n v="525"/>
    <x v="0"/>
    <x v="0"/>
    <s v="not found"/>
    <s v="not found"/>
    <s v="not found"/>
    <s v="N"/>
    <x v="37"/>
    <m/>
    <m/>
    <s v="Compania de Generacion Valladolid, S. de R.L. de C.V."/>
    <n v="20.693055600000001"/>
    <n v="-88.267497199999994"/>
    <s v="exact"/>
    <s v="Valladolid"/>
    <m/>
    <m/>
    <s v="Yucatán"/>
    <x v="1"/>
    <s v="Latin America and the Caribbean"/>
    <m/>
    <m/>
    <m/>
    <m/>
    <m/>
    <m/>
    <s v="1053376_x0009_1179003, 1186210, 1186211"/>
    <s v="1179003, 1186210, 1186211"/>
    <s v="L406261"/>
    <s v="G406433"/>
  </r>
  <r>
    <s v="https://gem.wiki/Valle_de_México_power_station"/>
    <x v="56"/>
    <s v="Valle de México power station"/>
    <s v="Central Termoeléctrica Valle de México"/>
    <s v="I-1"/>
    <s v="NG"/>
    <n v="150"/>
    <x v="0"/>
    <x v="3"/>
    <s v="not found"/>
    <s v="not found"/>
    <s v="not found"/>
    <s v="N"/>
    <x v="61"/>
    <m/>
    <m/>
    <s v="Comisión Federal de Electricidad EPE"/>
    <n v="19.617767000000001"/>
    <n v="-98.975494999999995"/>
    <s v="exact"/>
    <s v="Ecatepec"/>
    <m/>
    <m/>
    <s v="México"/>
    <x v="1"/>
    <s v="Latin America and the Caribbean"/>
    <m/>
    <m/>
    <m/>
    <m/>
    <m/>
    <m/>
    <s v="1013171"/>
    <n v="1155447"/>
    <s v="L406262"/>
    <s v="G406946"/>
  </r>
  <r>
    <s v="https://gem.wiki/Valle_de_México_power_station"/>
    <x v="56"/>
    <s v="Valle de México power station"/>
    <s v="Central Termoeléctrica Valle de México"/>
    <s v="I-2"/>
    <s v="NG"/>
    <n v="150"/>
    <x v="0"/>
    <x v="3"/>
    <s v="not found"/>
    <s v="not found"/>
    <s v="not found"/>
    <s v="N"/>
    <x v="62"/>
    <m/>
    <m/>
    <s v="Comisión Federal de Electricidad EPE"/>
    <n v="19.617767000000001"/>
    <n v="-98.975494999999995"/>
    <s v="exact"/>
    <s v="Ecatepec"/>
    <m/>
    <m/>
    <s v="México"/>
    <x v="1"/>
    <s v="Latin America and the Caribbean"/>
    <m/>
    <m/>
    <m/>
    <m/>
    <m/>
    <m/>
    <s v="1013171"/>
    <n v="1155448"/>
    <s v="L406262"/>
    <s v="G406945"/>
  </r>
  <r>
    <s v="https://gem.wiki/Valle_de_México_power_station"/>
    <x v="56"/>
    <s v="Valle de México power station"/>
    <s v="Central Termoeléctrica Valle de México"/>
    <s v="I-3"/>
    <s v="NG"/>
    <n v="150"/>
    <x v="0"/>
    <x v="3"/>
    <s v="not found"/>
    <s v="not found"/>
    <s v="not found"/>
    <s v="N"/>
    <x v="65"/>
    <m/>
    <m/>
    <s v="Comisión Federal de Electricidad EPE"/>
    <n v="19.617767000000001"/>
    <n v="-98.975494999999995"/>
    <s v="exact"/>
    <s v="Ecatepec"/>
    <m/>
    <m/>
    <s v="México"/>
    <x v="1"/>
    <s v="Latin America and the Caribbean"/>
    <m/>
    <m/>
    <m/>
    <m/>
    <m/>
    <m/>
    <s v="1013171"/>
    <n v="1155449"/>
    <s v="L406262"/>
    <s v="G406944"/>
  </r>
  <r>
    <s v="https://gem.wiki/Valle_de_México_power_station"/>
    <x v="56"/>
    <s v="Valle de México power station"/>
    <s v="Central Termoeléctrica Valle de México"/>
    <s v="I-4-5-6-7"/>
    <s v="NG"/>
    <n v="549"/>
    <x v="0"/>
    <x v="0"/>
    <s v="not found"/>
    <s v="not found"/>
    <s v="not found"/>
    <s v="N"/>
    <x v="10"/>
    <m/>
    <m/>
    <s v="Comisión Federal de Electricidad EPE"/>
    <n v="19.617767000000001"/>
    <n v="-98.975494999999995"/>
    <s v="exact"/>
    <s v="Ecatepec"/>
    <m/>
    <m/>
    <s v="México"/>
    <x v="1"/>
    <s v="Latin America and the Caribbean"/>
    <m/>
    <m/>
    <m/>
    <m/>
    <m/>
    <m/>
    <s v="1013171"/>
    <s v="1173685, 1173686, 1173687, 1185191"/>
    <s v="L406262"/>
    <s v="G406496"/>
  </r>
  <r>
    <s v="https://gem.wiki/Valle_de_México_power_station"/>
    <x v="56"/>
    <s v="Valle de México power station"/>
    <s v="Central Termoeléctrica Valle de México"/>
    <s v="II"/>
    <s v="NG"/>
    <n v="615"/>
    <x v="0"/>
    <x v="0"/>
    <s v="not found"/>
    <s v="not found"/>
    <s v="not found"/>
    <s v="N"/>
    <x v="3"/>
    <m/>
    <m/>
    <s v="Comisión Federal de Electricidad EPE"/>
    <n v="19.617767000000001"/>
    <n v="-98.975494999999995"/>
    <s v="exact"/>
    <s v="Ecatepec"/>
    <m/>
    <m/>
    <s v="México"/>
    <x v="1"/>
    <s v="Latin America and the Caribbean"/>
    <m/>
    <m/>
    <m/>
    <m/>
    <m/>
    <m/>
    <s v="1107860"/>
    <s v="1218714, 1273035, 1273036"/>
    <s v="L406262"/>
    <s v="G406495"/>
  </r>
  <r>
    <s v="https://gem.wiki/Valle_de_México_power_station"/>
    <x v="56"/>
    <s v="Valle de México power station"/>
    <s v="Central Termoeléctrica Valle de México"/>
    <s v="III"/>
    <s v="NG"/>
    <n v="397"/>
    <x v="3"/>
    <x v="0"/>
    <s v="not found"/>
    <s v="not found"/>
    <s v="not found"/>
    <s v="N"/>
    <x v="43"/>
    <m/>
    <m/>
    <s v="Comisión Federal de Electricidad EPE"/>
    <n v="19.617767000000001"/>
    <n v="-98.975494999999995"/>
    <s v="exact"/>
    <s v="Ecatepec"/>
    <m/>
    <m/>
    <s v="México"/>
    <x v="1"/>
    <s v="Latin America and the Caribbean"/>
    <m/>
    <m/>
    <m/>
    <m/>
    <m/>
    <m/>
    <s v="not found"/>
    <s v="not found"/>
    <s v="L406262"/>
    <s v="G411235"/>
  </r>
  <r>
    <s v="https://www.gem.wiki/Villa_de_Reyes_power_station"/>
    <x v="56"/>
    <s v="Villa de Reyes power station"/>
    <s v="Central Termoeléctrica Villa de Reyes"/>
    <s v="1"/>
    <s v="HFO"/>
    <n v="350"/>
    <x v="0"/>
    <x v="3"/>
    <s v="not found"/>
    <s v="not found"/>
    <s v="not found"/>
    <s v="N"/>
    <x v="32"/>
    <m/>
    <m/>
    <s v="Comisión Federal de Electricidad EPE"/>
    <n v="21.832215956919299"/>
    <n v="-100.933237940404"/>
    <s v="exact"/>
    <s v="Villa de Reyes"/>
    <m/>
    <m/>
    <s v="San Luis Potosí"/>
    <x v="1"/>
    <s v="Latin America and the Caribbean"/>
    <m/>
    <m/>
    <m/>
    <m/>
    <m/>
    <m/>
    <s v="1013143"/>
    <n v="1145458"/>
    <s v="L408605"/>
    <s v="G411991"/>
  </r>
  <r>
    <s v="https://www.gem.wiki/Villa_de_Reyes_power_station"/>
    <x v="56"/>
    <s v="Villa de Reyes power station"/>
    <s v="Central Termoeléctrica Villa de Reyes"/>
    <s v="2"/>
    <s v="HFO"/>
    <n v="350"/>
    <x v="0"/>
    <x v="3"/>
    <s v="not found"/>
    <s v="not found"/>
    <s v="not found"/>
    <s v="N"/>
    <x v="33"/>
    <m/>
    <m/>
    <s v="Comisión Federal de Electricidad EPE"/>
    <n v="21.832215956919299"/>
    <n v="-100.933237940404"/>
    <s v="exact"/>
    <s v="Villa de Reyes"/>
    <m/>
    <m/>
    <s v="San Luis Potosí"/>
    <x v="1"/>
    <s v="Latin America and the Caribbean"/>
    <m/>
    <m/>
    <m/>
    <m/>
    <m/>
    <m/>
    <s v="1013143"/>
    <n v="1145459"/>
    <s v="L408605"/>
    <s v="G411990"/>
  </r>
  <r>
    <s v="https://www.gem.wiki/Corinto_Barge_power_station"/>
    <x v="57"/>
    <s v="Corinto Barge power station"/>
    <m/>
    <s v="1"/>
    <s v="HFO"/>
    <n v="71"/>
    <x v="0"/>
    <x v="4"/>
    <s v="Y"/>
    <s v="not found"/>
    <s v="not found"/>
    <m/>
    <x v="14"/>
    <m/>
    <m/>
    <s v="Empresa Energética de Corinto, Ltda."/>
    <n v="12.488300000000001"/>
    <n v="-87.167349999999999"/>
    <s v="exact"/>
    <s v="Chinandega"/>
    <m/>
    <m/>
    <m/>
    <x v="1"/>
    <s v="Latin America and the Caribbean"/>
    <m/>
    <m/>
    <s v="Corinto Barge IC Power Plant"/>
    <m/>
    <m/>
    <m/>
    <s v="1043527"/>
    <n v="1164569"/>
    <s v="L408604"/>
    <s v="G411989"/>
  </r>
  <r>
    <s v="https://www.gem.wiki/Planta_MAN_140_power_station"/>
    <x v="57"/>
    <s v="Planta MAN 140 power station"/>
    <m/>
    <s v="1"/>
    <s v="HFO"/>
    <n v="140"/>
    <x v="0"/>
    <x v="4"/>
    <s v="not found"/>
    <m/>
    <m/>
    <m/>
    <x v="31"/>
    <m/>
    <m/>
    <m/>
    <n v="12.1937934205163"/>
    <n v="-86.3557577111211"/>
    <s v="approximate"/>
    <s v="Los Brasiles"/>
    <m/>
    <m/>
    <m/>
    <x v="1"/>
    <s v="Latin America and the Caribbean"/>
    <m/>
    <m/>
    <m/>
    <m/>
    <m/>
    <m/>
    <s v="1119400"/>
    <n v="1286275"/>
    <s v="L408603"/>
    <s v="G411988"/>
  </r>
  <r>
    <s v="https://www.gem.wiki/Planta_Nicaragua_power_station"/>
    <x v="57"/>
    <s v="Planta Nicaragua power station"/>
    <m/>
    <s v="1"/>
    <s v="HFO"/>
    <n v="53"/>
    <x v="0"/>
    <x v="3"/>
    <s v="not found"/>
    <m/>
    <m/>
    <m/>
    <x v="50"/>
    <m/>
    <n v="2026"/>
    <m/>
    <n v="12.178918726205699"/>
    <n v="-86.766688932374805"/>
    <s v="exact"/>
    <s v="Puerto Sandino"/>
    <m/>
    <m/>
    <s v="León"/>
    <x v="1"/>
    <s v="Latin America and the Caribbean"/>
    <m/>
    <m/>
    <m/>
    <m/>
    <m/>
    <m/>
    <s v="1019642"/>
    <n v="1135950"/>
    <s v="L408602"/>
    <s v="G411987"/>
  </r>
  <r>
    <s v="https://www.gem.wiki/Planta_Nicaragua_power_station"/>
    <x v="57"/>
    <s v="Planta Nicaragua power station"/>
    <m/>
    <s v="2"/>
    <s v="HFO"/>
    <n v="53"/>
    <x v="0"/>
    <x v="3"/>
    <s v="not found"/>
    <m/>
    <m/>
    <m/>
    <x v="79"/>
    <m/>
    <n v="2026"/>
    <m/>
    <n v="12.178918726205699"/>
    <n v="-86.766688932374805"/>
    <s v="exact"/>
    <s v="Puerto Sandino"/>
    <m/>
    <m/>
    <s v="León"/>
    <x v="1"/>
    <s v="Latin America and the Caribbean"/>
    <m/>
    <m/>
    <m/>
    <m/>
    <m/>
    <m/>
    <s v="1019642"/>
    <n v="1135951"/>
    <s v="L408602"/>
    <s v="G411986"/>
  </r>
  <r>
    <s v="https://gem.wiki/Puerto_Sandino_LNG_Power_Plant"/>
    <x v="57"/>
    <s v="Puerto Sandino LNG power plant"/>
    <s v="Central Eléctrica Puerto Sandino"/>
    <s v="1"/>
    <s v="LNG/D"/>
    <n v="300"/>
    <x v="1"/>
    <x v="0"/>
    <s v="not found"/>
    <s v="not found"/>
    <s v="not found"/>
    <s v="N"/>
    <x v="7"/>
    <m/>
    <m/>
    <s v="New Fortress Energy"/>
    <n v="12.178025999999999"/>
    <n v="-86.761047000000005"/>
    <s v="approximate"/>
    <s v="Puerto Sandino"/>
    <m/>
    <m/>
    <s v="León"/>
    <x v="1"/>
    <s v="Latin America and the Caribbean"/>
    <m/>
    <m/>
    <m/>
    <m/>
    <m/>
    <m/>
    <s v="1132015"/>
    <s v="1303664, 1312248, 1312249, 1312250, 1312251, 1312252, 1312253, 1312254, 1312255, 1312256"/>
    <s v="L406684"/>
    <s v="G406936"/>
  </r>
  <r>
    <s v="https://www.gem.wiki/Tipitapa_power_station"/>
    <x v="57"/>
    <s v="Tipitapa power station"/>
    <m/>
    <s v="1"/>
    <s v="HFO"/>
    <n v="51"/>
    <x v="0"/>
    <x v="4"/>
    <s v="not found"/>
    <s v="not found"/>
    <s v="not found"/>
    <m/>
    <x v="14"/>
    <m/>
    <m/>
    <m/>
    <n v="12.1698"/>
    <n v="-86.105199999999996"/>
    <s v="exact"/>
    <m/>
    <m/>
    <m/>
    <s v="Managua"/>
    <x v="1"/>
    <s v="Latin America and the Caribbean"/>
    <m/>
    <m/>
    <s v="Tipitapa IC Power Plant"/>
    <m/>
    <m/>
    <m/>
    <s v="1039717"/>
    <n v="1160596"/>
    <s v="L408601"/>
    <s v="G411985"/>
  </r>
  <r>
    <s v="https://gem.wiki/AES_Col%C3%B3n_power_station"/>
    <x v="58"/>
    <s v="AES Colón power station"/>
    <s v="Termoeléctrica Colón"/>
    <s v="1"/>
    <s v="LNG"/>
    <n v="381"/>
    <x v="0"/>
    <x v="0"/>
    <s v="not found"/>
    <s v="not found"/>
    <s v="not found"/>
    <s v="N"/>
    <x v="34"/>
    <m/>
    <m/>
    <s v="AES Panamá"/>
    <n v="9.3373609999999996"/>
    <n v="-79.909361000000004"/>
    <s v="exact"/>
    <s v="Isla Telfers"/>
    <s v="Colón"/>
    <m/>
    <s v="Colón"/>
    <x v="1"/>
    <s v="Latin America and the Caribbean"/>
    <m/>
    <m/>
    <s v="AES Colón"/>
    <m/>
    <m/>
    <m/>
    <s v="1109702"/>
    <s v="1271707, 1277242, 1277243, 1277244"/>
    <s v="L406598"/>
    <s v="G406669"/>
  </r>
  <r>
    <s v="https://gem.wiki/Bah%C3%ADa_las_Minas_power_station"/>
    <x v="58"/>
    <s v="Bahía las Minas power station"/>
    <s v="Central termoeléctrica Bahía las Minas"/>
    <s v="1"/>
    <s v="FO"/>
    <n v="87"/>
    <x v="0"/>
    <x v="4"/>
    <s v="not found"/>
    <s v="not found"/>
    <s v="not found"/>
    <s v="N"/>
    <x v="0"/>
    <m/>
    <m/>
    <s v="Celsia Centroamérica S.A."/>
    <n v="9.3796119999999998"/>
    <n v="-79.821886000000006"/>
    <s v="exact"/>
    <s v="Bahía las Minas"/>
    <s v="Cativa"/>
    <m/>
    <s v="Colón"/>
    <x v="1"/>
    <s v="Latin America and the Caribbean"/>
    <s v="WRI: GEODB0043529"/>
    <m/>
    <s v="Central termoeléctrica motores Cativá"/>
    <m/>
    <m/>
    <m/>
    <m/>
    <m/>
    <s v="L104549"/>
    <s v="G411984"/>
  </r>
  <r>
    <s v="https://gem.wiki/Cobre_Panam%C3%A1_power_station"/>
    <x v="58"/>
    <s v="Cobre Panamá power station"/>
    <s v="Central termoeléctrica Cobre Panamá"/>
    <s v="1"/>
    <s v="NG"/>
    <n v="300"/>
    <x v="3"/>
    <x v="5"/>
    <s v="not found"/>
    <s v="not found"/>
    <s v="not found"/>
    <s v="conversion"/>
    <x v="56"/>
    <m/>
    <m/>
    <s v="Minera Panamá"/>
    <n v="9.0057159999999996"/>
    <n v="-80.689503999999999"/>
    <s v="exact"/>
    <s v="Punta Rincón"/>
    <s v="Coclé del Norte"/>
    <s v="Donoso"/>
    <s v="Colón"/>
    <x v="1"/>
    <s v="Latin America and the Caribbean"/>
    <m/>
    <m/>
    <s v="PACO"/>
    <s v="power"/>
    <s v="Other Metals &amp; Mining"/>
    <m/>
    <s v="1079015"/>
    <s v="1221123, 1258717"/>
    <s v="L103157"/>
    <s v="G410195"/>
  </r>
  <r>
    <s v="https://gem.wiki/Gas_to_Power_Panama_(GTPP)_power_station"/>
    <x v="58"/>
    <s v="Gas to Power Panama (GTPP) power station"/>
    <s v="Planta Eléctrica Gas to Power Panama"/>
    <s v="1"/>
    <s v="LNG"/>
    <n v="140"/>
    <x v="1"/>
    <x v="0"/>
    <s v="not found"/>
    <s v="not found"/>
    <s v="not found"/>
    <s v="N"/>
    <x v="7"/>
    <m/>
    <m/>
    <s v="Sinolam Smarter Energy LNG Power Co."/>
    <n v="9.3580570000000005"/>
    <n v="-79.898754999999994"/>
    <s v="approximate"/>
    <s v="Isla Margarita"/>
    <m/>
    <m/>
    <s v="Colón"/>
    <x v="1"/>
    <s v="Latin America and the Caribbean"/>
    <m/>
    <m/>
    <s v="Sinolam Energy"/>
    <m/>
    <m/>
    <m/>
    <s v="1117361"/>
    <s v="1283376, 1292424, 1292425, 1292426, 1292427, 1292428, 1292429"/>
    <s v="L406671"/>
    <s v="G406932"/>
  </r>
  <r>
    <s v="https://gem.wiki/Gat%C3%BAn_power_station"/>
    <x v="58"/>
    <s v="Gatún power station"/>
    <s v="Planta Eléctrica Gatún"/>
    <s v="1"/>
    <s v="LNG"/>
    <n v="670"/>
    <x v="1"/>
    <x v="0"/>
    <s v="not found"/>
    <s v="not found"/>
    <s v="not found"/>
    <s v="N"/>
    <x v="7"/>
    <m/>
    <m/>
    <s v="Grupo Energy Gas Panamá"/>
    <n v="9.2667219999999997"/>
    <n v="-79.917575999999997"/>
    <s v="approximate"/>
    <s v="San Cristóbal"/>
    <m/>
    <m/>
    <s v="Colón"/>
    <x v="1"/>
    <s v="Latin America and the Caribbean"/>
    <m/>
    <m/>
    <s v="Telfers power station, Generadora Gatún"/>
    <m/>
    <m/>
    <m/>
    <s v="1136827"/>
    <s v="1310525, 1310526, 1310527"/>
    <s v="L406670"/>
    <s v="G406931"/>
  </r>
  <r>
    <s v="https://www.gem.wiki/Pan_Am_power_station"/>
    <x v="58"/>
    <s v="Pan Am power station"/>
    <m/>
    <s v="1"/>
    <s v="HFO"/>
    <n v="148.5"/>
    <x v="0"/>
    <x v="4"/>
    <s v="not found"/>
    <s v="not found"/>
    <s v="not found"/>
    <s v="N"/>
    <x v="5"/>
    <m/>
    <m/>
    <s v="PanAm Generating Ltd"/>
    <n v="8.9088492804545698"/>
    <n v="-79.780808869351603"/>
    <s v="exact"/>
    <s v="La Chorrera"/>
    <m/>
    <m/>
    <s v="Panamá Oeste"/>
    <x v="1"/>
    <s v="Latin America and the Caribbean"/>
    <s v="WRI: GEODB0043556"/>
    <m/>
    <m/>
    <m/>
    <m/>
    <m/>
    <s v="1048907"/>
    <n v="1172567"/>
    <s v="L408600"/>
    <s v="G411983"/>
  </r>
  <r>
    <s v="https://www.gem.wiki/Termocolon_power_station"/>
    <x v="58"/>
    <s v="Termocolon power station"/>
    <s v="Central termoeléctrica Termo-Colón"/>
    <s v="1"/>
    <s v="D"/>
    <n v="150"/>
    <x v="0"/>
    <x v="0"/>
    <s v="not found"/>
    <s v="not found"/>
    <s v="not found"/>
    <s v="N"/>
    <x v="1"/>
    <m/>
    <m/>
    <s v="Generadora Del Atlantico S.A."/>
    <n v="9.3748194752122807"/>
    <n v="-79.822757655633396"/>
    <s v="exact"/>
    <s v="Cativa"/>
    <m/>
    <m/>
    <s v="Colón"/>
    <x v="1"/>
    <s v="Latin America and the Caribbean"/>
    <m/>
    <m/>
    <m/>
    <m/>
    <m/>
    <m/>
    <s v="1077921"/>
    <s v="1219105, 1219106, 1219107"/>
    <s v="L408599"/>
    <s v="G411982"/>
  </r>
  <r>
    <s v="https://gem.wiki/Aguaytía_power_station"/>
    <x v="59"/>
    <s v="Aguaytía power station"/>
    <s v="Central Termoeléctrica Aguaytía"/>
    <s v="TG1"/>
    <s v="NG"/>
    <n v="101"/>
    <x v="0"/>
    <x v="1"/>
    <s v="not found"/>
    <s v="not found"/>
    <s v="not found"/>
    <s v="N"/>
    <x v="23"/>
    <m/>
    <m/>
    <s v="Termoselva S.R.L."/>
    <n v="-9.028651"/>
    <n v="-75.493162999999996"/>
    <s v="exact"/>
    <s v="Aguaytía"/>
    <m/>
    <s v="Padre Abad"/>
    <s v="Ucayali"/>
    <x v="1"/>
    <s v="Latin America and the Caribbean"/>
    <m/>
    <m/>
    <m/>
    <m/>
    <m/>
    <m/>
    <s v="1009897"/>
    <n v="1100641"/>
    <s v="L406597"/>
    <s v="G406668"/>
  </r>
  <r>
    <s v="https://gem.wiki/Aguaytía_power_station"/>
    <x v="59"/>
    <s v="Aguaytía power station"/>
    <s v="Central Termoeléctrica Aguaytía"/>
    <s v="TG2"/>
    <s v="NG"/>
    <n v="101"/>
    <x v="0"/>
    <x v="1"/>
    <s v="not found"/>
    <s v="not found"/>
    <s v="not found"/>
    <s v="N"/>
    <x v="23"/>
    <m/>
    <m/>
    <s v="Termoselva S.R.L."/>
    <n v="-9.028651"/>
    <n v="-75.493162999999996"/>
    <s v="exact"/>
    <s v="Aguaytía"/>
    <m/>
    <s v="Padre Abad"/>
    <s v="Ucayali"/>
    <x v="1"/>
    <s v="Latin America and the Caribbean"/>
    <m/>
    <m/>
    <m/>
    <m/>
    <m/>
    <m/>
    <s v="1009897"/>
    <n v="1100642"/>
    <s v="L406597"/>
    <s v="G406667"/>
  </r>
  <r>
    <s v="https://gem.wiki/Chilca_power_station"/>
    <x v="59"/>
    <s v="Chilca power station"/>
    <s v="Central Termoeléctrica Chilca"/>
    <s v="1"/>
    <s v="NG"/>
    <n v="852"/>
    <x v="0"/>
    <x v="0"/>
    <s v="not found"/>
    <s v="not found"/>
    <s v="not found"/>
    <s v="N"/>
    <x v="39"/>
    <m/>
    <m/>
    <s v="ENGIE Energía Perú S.A."/>
    <n v="-12.502428"/>
    <n v="-76.729021000000003"/>
    <s v="exact"/>
    <s v="Chilca"/>
    <m/>
    <s v="Cañete"/>
    <s v="Lima"/>
    <x v="1"/>
    <s v="Latin America and the Caribbean"/>
    <m/>
    <m/>
    <m/>
    <m/>
    <m/>
    <m/>
    <s v="1063202"/>
    <s v="1193418, 1202021, 1247664, 1225283"/>
    <s v="L406603"/>
    <s v="G406665"/>
  </r>
  <r>
    <s v="https://gem.wiki/Chilca_power_station"/>
    <x v="59"/>
    <s v="Chilca power station"/>
    <s v="Central Termoeléctrica Chilca"/>
    <s v="2"/>
    <s v="NG"/>
    <n v="111"/>
    <x v="0"/>
    <x v="0"/>
    <s v="not found"/>
    <s v="not found"/>
    <s v="not found"/>
    <s v="N"/>
    <x v="5"/>
    <m/>
    <m/>
    <s v="ENGIE Energía Perú S.A."/>
    <n v="-12.502428"/>
    <n v="-76.729021000000003"/>
    <s v="exact"/>
    <s v="Chilca"/>
    <m/>
    <s v="Cañete"/>
    <s v="Lima"/>
    <x v="1"/>
    <s v="Latin America and the Caribbean"/>
    <m/>
    <m/>
    <m/>
    <m/>
    <m/>
    <m/>
    <s v="1117252"/>
    <s v="1269038, 1269039"/>
    <s v="L406603"/>
    <s v="G406666"/>
  </r>
  <r>
    <s v="https://gem.wiki/Eten_power_station"/>
    <x v="59"/>
    <s v="Eten power station"/>
    <s v="Central Termoeléctrica Eten"/>
    <s v="TG1"/>
    <s v="NG/D"/>
    <n v="225"/>
    <x v="0"/>
    <x v="1"/>
    <s v="not found"/>
    <s v="not found"/>
    <s v="not found"/>
    <s v="N"/>
    <x v="13"/>
    <m/>
    <m/>
    <s v="Planta de Reserva Fría de Generación Éten S.A."/>
    <n v="-6.8845710000000002"/>
    <n v="-79.790076999999997"/>
    <s v="exact"/>
    <s v="Eten"/>
    <m/>
    <s v="Chiclayo"/>
    <s v="Lambayeque"/>
    <x v="1"/>
    <s v="Latin America and the Caribbean"/>
    <m/>
    <m/>
    <m/>
    <m/>
    <m/>
    <m/>
    <s v="1086443"/>
    <n v="1233790"/>
    <s v="L406605"/>
    <s v="G406664"/>
  </r>
  <r>
    <s v="https://gem.wiki/Fenix_power_station"/>
    <x v="59"/>
    <s v="Fenix power station"/>
    <s v="Planta Termoeléctrica Fenix Power"/>
    <s v="TG11-TG12-TV10"/>
    <s v="NG/D"/>
    <n v="579"/>
    <x v="0"/>
    <x v="0"/>
    <s v="not found"/>
    <s v="not found"/>
    <s v="not found"/>
    <s v="N"/>
    <x v="13"/>
    <m/>
    <m/>
    <s v="Fénix Power Perú S.A."/>
    <n v="-12.543746000000001"/>
    <n v="-76.735523000000001"/>
    <s v="exact"/>
    <s v="Chilca"/>
    <m/>
    <s v="Cañete"/>
    <s v="Lima"/>
    <x v="1"/>
    <s v="Latin America and the Caribbean"/>
    <m/>
    <m/>
    <m/>
    <m/>
    <m/>
    <m/>
    <s v="1069974"/>
    <s v="1204362, 1208147, 1208148"/>
    <s v="L406604"/>
    <s v="G406663"/>
  </r>
  <r>
    <s v="https://gem.wiki/Humay_power_station"/>
    <x v="59"/>
    <s v="Humay power station"/>
    <s v="Central Térmica Humay"/>
    <s v="1"/>
    <s v="NG"/>
    <n v="520"/>
    <x v="4"/>
    <x v="0"/>
    <s v="not found"/>
    <s v="not found"/>
    <s v="not found"/>
    <s v="N"/>
    <x v="45"/>
    <m/>
    <m/>
    <s v="Gaz et L’Energie S.A.C."/>
    <n v="-13.694616"/>
    <n v="-76.028109999999998"/>
    <s v="approximate"/>
    <s v="Independencia"/>
    <s v="Pisco"/>
    <s v="Ica"/>
    <s v="Ica"/>
    <x v="1"/>
    <s v="Latin America and the Caribbean"/>
    <m/>
    <m/>
    <m/>
    <m/>
    <m/>
    <m/>
    <s v="1121445"/>
    <n v="1289224"/>
    <s v="L406699"/>
    <s v="G406943"/>
  </r>
  <r>
    <s v="https://gem.wiki/Ilo_power_station"/>
    <x v="59"/>
    <s v="Ilo power station"/>
    <s v="Central Termoeléctrica de Ilo"/>
    <s v="Ilo31-TG1"/>
    <s v="D"/>
    <n v="190"/>
    <x v="0"/>
    <x v="1"/>
    <s v="not found"/>
    <s v="not found"/>
    <s v="not found"/>
    <s v="N"/>
    <x v="22"/>
    <m/>
    <m/>
    <s v="ENGIE Energía Perú S.A."/>
    <n v="-17.777107000000001"/>
    <n v="-71.187182000000007"/>
    <s v="exact"/>
    <s v="Ilo"/>
    <m/>
    <s v="Ilo"/>
    <s v="Moquegua"/>
    <x v="1"/>
    <s v="Latin America and the Caribbean"/>
    <m/>
    <m/>
    <s v="Ilo Reserva Fría, Nodo Energético Ilo"/>
    <m/>
    <m/>
    <m/>
    <s v="1086177"/>
    <n v="1233171"/>
    <s v="L103158"/>
    <s v="G406662"/>
  </r>
  <r>
    <s v="https://gem.wiki/Ilo_power_station"/>
    <x v="59"/>
    <s v="Ilo power station"/>
    <s v="Central Termoeléctrica de Ilo"/>
    <s v="Ilo31-TG2"/>
    <s v="D"/>
    <n v="190"/>
    <x v="0"/>
    <x v="1"/>
    <s v="not found"/>
    <s v="not found"/>
    <s v="not found"/>
    <s v="N"/>
    <x v="22"/>
    <m/>
    <m/>
    <s v="ENGIE Energía Perú S.A."/>
    <n v="-17.777107000000001"/>
    <n v="-71.187182000000007"/>
    <s v="exact"/>
    <s v="Ilo"/>
    <m/>
    <s v="Ilo"/>
    <s v="Moquegua"/>
    <x v="1"/>
    <s v="Latin America and the Caribbean"/>
    <m/>
    <m/>
    <s v="Ilo Reserva Fría, Nodo Energético Ilo"/>
    <m/>
    <m/>
    <m/>
    <s v="1086177"/>
    <n v="1261292"/>
    <s v="L103158"/>
    <s v="G406661"/>
  </r>
  <r>
    <s v="https://gem.wiki/Ilo_power_station"/>
    <x v="59"/>
    <s v="Ilo power station"/>
    <s v="Central Termoeléctrica de Ilo"/>
    <s v="Ilo31-TG3"/>
    <s v="D"/>
    <n v="190"/>
    <x v="0"/>
    <x v="1"/>
    <s v="not found"/>
    <s v="not found"/>
    <s v="not found"/>
    <s v="N"/>
    <x v="22"/>
    <m/>
    <m/>
    <s v="ENGIE Energía Perú S.A."/>
    <n v="-17.777107000000001"/>
    <n v="-71.187182000000007"/>
    <s v="exact"/>
    <s v="Ilo"/>
    <m/>
    <s v="Ilo"/>
    <s v="Moquegua"/>
    <x v="1"/>
    <s v="Latin America and the Caribbean"/>
    <m/>
    <m/>
    <s v="Ilo Reserva Fría, Nodo Energético Ilo"/>
    <m/>
    <m/>
    <m/>
    <s v="1086177"/>
    <n v="1261293"/>
    <s v="L103158"/>
    <s v="G406660"/>
  </r>
  <r>
    <s v="https://gem.wiki/Ilo_power_station"/>
    <x v="59"/>
    <s v="Ilo power station"/>
    <s v="Central Termoeléctrica de Ilo"/>
    <s v="Ilo41-TG1"/>
    <s v="D"/>
    <n v="240"/>
    <x v="0"/>
    <x v="1"/>
    <s v="not found"/>
    <s v="not found"/>
    <s v="not found"/>
    <s v="N"/>
    <x v="5"/>
    <m/>
    <m/>
    <s v="ENGIE Energía Perú S.A."/>
    <n v="-17.777107000000001"/>
    <n v="-71.187182000000007"/>
    <s v="exact"/>
    <s v="Ilo"/>
    <m/>
    <s v="Ilo"/>
    <s v="Moquegua"/>
    <x v="1"/>
    <s v="Latin America and the Caribbean"/>
    <m/>
    <m/>
    <s v="Ilo Reserva Fría, Nodo Energético Ilo, NEPI"/>
    <m/>
    <m/>
    <m/>
    <s v="1016240"/>
    <n v="1230438"/>
    <s v="L103158"/>
    <s v="G406654"/>
  </r>
  <r>
    <s v="https://gem.wiki/Ilo_power_station"/>
    <x v="59"/>
    <s v="Ilo power station"/>
    <s v="Central Termoeléctrica de Ilo"/>
    <s v="Ilo41-TG2"/>
    <s v="D"/>
    <n v="240"/>
    <x v="0"/>
    <x v="1"/>
    <s v="not found"/>
    <s v="not found"/>
    <s v="not found"/>
    <s v="N"/>
    <x v="5"/>
    <m/>
    <m/>
    <s v="ENGIE Energía Perú S.A."/>
    <n v="-17.777107000000001"/>
    <n v="-71.187182000000007"/>
    <s v="exact"/>
    <s v="Ilo"/>
    <m/>
    <s v="Ilo"/>
    <s v="Moquegua"/>
    <x v="1"/>
    <s v="Latin America and the Caribbean"/>
    <m/>
    <m/>
    <s v="Ilo Reserva Fría, Nodo Energético Ilo, NEPI"/>
    <m/>
    <m/>
    <m/>
    <s v="1016240"/>
    <n v="1230439"/>
    <s v="L103158"/>
    <s v="G406653"/>
  </r>
  <r>
    <s v="https://gem.wiki/Ilo_power_station"/>
    <x v="59"/>
    <s v="Ilo power station"/>
    <s v="Central Termoeléctrica de Ilo"/>
    <s v="Ilo41-TG3"/>
    <s v="D"/>
    <n v="240"/>
    <x v="0"/>
    <x v="1"/>
    <s v="not found"/>
    <s v="not found"/>
    <s v="not found"/>
    <s v="N"/>
    <x v="5"/>
    <m/>
    <m/>
    <s v="ENGIE Energía Perú S.A."/>
    <n v="-17.777107000000001"/>
    <n v="-71.187182000000007"/>
    <s v="exact"/>
    <s v="Ilo"/>
    <m/>
    <s v="Ilo"/>
    <s v="Moquegua"/>
    <x v="1"/>
    <s v="Latin America and the Caribbean"/>
    <m/>
    <m/>
    <s v="Ilo Reserva Fría, Nodo Energético Ilo, NEPI"/>
    <m/>
    <m/>
    <m/>
    <s v="1016240"/>
    <n v="1247665"/>
    <s v="L103158"/>
    <s v="G406652"/>
  </r>
  <r>
    <s v="https://www.gem.wiki/Iquitos_Nueva_power_station"/>
    <x v="59"/>
    <s v="Iquitos Nueva power station"/>
    <s v="Central Termoeléctrica Iquitos Nueva - Reserva Fría"/>
    <s v="1-7"/>
    <s v="HFO/NG"/>
    <n v="77"/>
    <x v="0"/>
    <x v="4"/>
    <s v="not found"/>
    <s v="not found"/>
    <s v="not found"/>
    <s v="N"/>
    <x v="34"/>
    <m/>
    <m/>
    <s v="Genrent del Perú S.A.C"/>
    <n v="-3.64202"/>
    <n v="-73.2179"/>
    <s v="exact"/>
    <s v="Iquitos"/>
    <m/>
    <s v="Maynas"/>
    <s v="Loreto"/>
    <x v="1"/>
    <s v="Latin America and the Caribbean"/>
    <m/>
    <m/>
    <m/>
    <m/>
    <m/>
    <m/>
    <s v="1103008"/>
    <n v="1261294"/>
    <s v="L408598"/>
    <s v="G411981"/>
  </r>
  <r>
    <s v="https://gem.wiki/Kallpa_power_station"/>
    <x v="59"/>
    <s v="Kallpa power station"/>
    <s v="Central Termoeléctrica Kallpa"/>
    <s v="TG1-TG2-TG3-TV1"/>
    <s v="NG"/>
    <n v="979"/>
    <x v="0"/>
    <x v="0"/>
    <s v="not found"/>
    <s v="not found"/>
    <s v="not found"/>
    <s v="N"/>
    <x v="39"/>
    <m/>
    <m/>
    <s v="Kallpa Generación S.A."/>
    <n v="-12.498338"/>
    <n v="-76.728791999999999"/>
    <s v="exact"/>
    <s v="Chilca"/>
    <m/>
    <s v="Cañete"/>
    <s v="Lima"/>
    <x v="1"/>
    <s v="Latin America and the Caribbean"/>
    <m/>
    <m/>
    <m/>
    <m/>
    <m/>
    <m/>
    <s v="1070044"/>
    <s v="1204454, 1204455, 1212290, 1222185"/>
    <s v="L406608"/>
    <s v="G406659"/>
  </r>
  <r>
    <s v="https://gem.wiki/Las_Flores_power_station"/>
    <x v="59"/>
    <s v="Las Flores power station"/>
    <s v="Central Termoeléctrica Las Flores"/>
    <s v="TG5-TV1"/>
    <s v="NG"/>
    <n v="325"/>
    <x v="0"/>
    <x v="0"/>
    <s v="not found"/>
    <s v="not found"/>
    <s v="not found"/>
    <s v="N"/>
    <x v="3"/>
    <m/>
    <m/>
    <s v="Kallpa Generación S.A."/>
    <n v="-12.521694999999999"/>
    <n v="-76.717369000000005"/>
    <s v="exact"/>
    <s v="Chilca"/>
    <m/>
    <s v="Cañete"/>
    <s v="Lima"/>
    <x v="1"/>
    <s v="Latin America and the Caribbean"/>
    <m/>
    <m/>
    <m/>
    <m/>
    <m/>
    <m/>
    <s v="1076645"/>
    <s v="1216987, 1310034"/>
    <s v="L406607"/>
    <s v="G406658"/>
  </r>
  <r>
    <s v="https://gem.wiki/Malacas_power_station"/>
    <x v="59"/>
    <s v="Malacas power station"/>
    <s v="Central Termoeléctrica Malacas"/>
    <s v="TG-4"/>
    <s v="NG"/>
    <n v="108"/>
    <x v="0"/>
    <x v="1"/>
    <s v="not found"/>
    <s v="not found"/>
    <s v="not found"/>
    <s v="N"/>
    <x v="23"/>
    <m/>
    <m/>
    <s v="Enel Generación Piura S.A."/>
    <n v="-4.5384159999999998"/>
    <n v="-81.264409999999998"/>
    <s v="exact"/>
    <s v="Pariñas"/>
    <m/>
    <s v="Talara"/>
    <s v="Piura"/>
    <x v="1"/>
    <s v="Latin America and the Caribbean"/>
    <m/>
    <m/>
    <m/>
    <m/>
    <m/>
    <m/>
    <s v="1015664"/>
    <n v="1130875"/>
    <s v="L406606"/>
    <s v="G406656"/>
  </r>
  <r>
    <s v="https://gem.wiki/Malacas_power_station"/>
    <x v="59"/>
    <s v="Malacas power station"/>
    <s v="Central Termoeléctrica Malacas"/>
    <s v="TG-5"/>
    <s v="NG/D"/>
    <n v="200"/>
    <x v="0"/>
    <x v="1"/>
    <s v="not found"/>
    <s v="not found"/>
    <s v="not found"/>
    <s v="N"/>
    <x v="22"/>
    <m/>
    <m/>
    <s v="Enel Generación Piura S.A."/>
    <n v="-4.5384159999999998"/>
    <n v="-81.264409999999998"/>
    <s v="exact"/>
    <s v="Pariñas"/>
    <m/>
    <s v="Talara"/>
    <s v="Piura"/>
    <x v="1"/>
    <s v="Latin America and the Caribbean"/>
    <m/>
    <m/>
    <m/>
    <m/>
    <m/>
    <m/>
    <s v="1015664"/>
    <n v="1232854"/>
    <s v="L406606"/>
    <s v="G406655"/>
  </r>
  <r>
    <s v="https://gem.wiki/Malacas_power_station"/>
    <x v="59"/>
    <s v="Malacas power station"/>
    <s v="Central Termoeléctrica Malacas"/>
    <s v="TG-6"/>
    <s v="NG/D"/>
    <n v="53"/>
    <x v="0"/>
    <x v="1"/>
    <s v="not found"/>
    <s v="not found"/>
    <s v="not found"/>
    <s v="N"/>
    <x v="31"/>
    <m/>
    <m/>
    <s v="Enel Generación Piura S.A."/>
    <n v="-4.5384159999999998"/>
    <n v="-81.264409999999998"/>
    <s v="exact"/>
    <s v="Pariñas"/>
    <m/>
    <s v="Talara"/>
    <s v="Piura"/>
    <x v="1"/>
    <s v="Latin America and the Caribbean"/>
    <m/>
    <m/>
    <m/>
    <m/>
    <m/>
    <m/>
    <s v="1015664"/>
    <s v="not found"/>
    <s v="L406606"/>
    <s v="G406657"/>
  </r>
  <r>
    <s v="https://gem.wiki/Puerto_Bravo_power_station"/>
    <x v="59"/>
    <s v="Puerto Bravo power station"/>
    <s v="Central Termoeléctrica Puerto Bravo"/>
    <s v="TG1"/>
    <s v="NG/D"/>
    <n v="154"/>
    <x v="0"/>
    <x v="1"/>
    <s v="not found"/>
    <s v="not found"/>
    <s v="not found"/>
    <s v="N"/>
    <x v="5"/>
    <m/>
    <m/>
    <s v="Samay I S.A."/>
    <n v="-17.039282"/>
    <n v="-71.977306999999996"/>
    <s v="exact"/>
    <s v="Mollendo"/>
    <m/>
    <s v="Islay"/>
    <s v="Arequipa"/>
    <x v="1"/>
    <s v="Latin America and the Caribbean"/>
    <m/>
    <m/>
    <m/>
    <m/>
    <m/>
    <m/>
    <s v="1100190"/>
    <n v="1256658"/>
    <s v="L406611"/>
    <s v="G406651"/>
  </r>
  <r>
    <s v="https://gem.wiki/Puerto_Bravo_power_station"/>
    <x v="59"/>
    <s v="Puerto Bravo power station"/>
    <s v="Central Termoeléctrica Puerto Bravo"/>
    <s v="TG2"/>
    <s v="NG/D"/>
    <n v="154"/>
    <x v="0"/>
    <x v="1"/>
    <s v="not found"/>
    <s v="not found"/>
    <s v="not found"/>
    <s v="N"/>
    <x v="5"/>
    <m/>
    <m/>
    <s v="Samay I S.A."/>
    <n v="-17.039282"/>
    <n v="-71.977306999999996"/>
    <s v="exact"/>
    <s v="Mollendo"/>
    <m/>
    <s v="Islay"/>
    <s v="Arequipa"/>
    <x v="1"/>
    <s v="Latin America and the Caribbean"/>
    <m/>
    <m/>
    <m/>
    <m/>
    <m/>
    <m/>
    <s v="1100190"/>
    <n v="1268977"/>
    <s v="L406611"/>
    <s v="G406650"/>
  </r>
  <r>
    <s v="https://gem.wiki/Puerto_Bravo_power_station"/>
    <x v="59"/>
    <s v="Puerto Bravo power station"/>
    <s v="Central Termoeléctrica Puerto Bravo"/>
    <s v="TG3"/>
    <s v="NG/D"/>
    <n v="154"/>
    <x v="0"/>
    <x v="1"/>
    <s v="not found"/>
    <s v="not found"/>
    <s v="not found"/>
    <s v="N"/>
    <x v="5"/>
    <m/>
    <m/>
    <s v="Samay I S.A."/>
    <n v="-17.039282"/>
    <n v="-71.977306999999996"/>
    <s v="exact"/>
    <s v="Mollendo"/>
    <m/>
    <s v="Islay"/>
    <s v="Arequipa"/>
    <x v="1"/>
    <s v="Latin America and the Caribbean"/>
    <m/>
    <m/>
    <m/>
    <m/>
    <m/>
    <m/>
    <s v="1100190"/>
    <n v="1268978"/>
    <s v="L406611"/>
    <s v="G406649"/>
  </r>
  <r>
    <s v="https://gem.wiki/Puerto_Bravo_power_station"/>
    <x v="59"/>
    <s v="Puerto Bravo power station"/>
    <s v="Central Termoeléctrica Puerto Bravo"/>
    <s v="TG4"/>
    <s v="NG/D"/>
    <n v="154"/>
    <x v="0"/>
    <x v="1"/>
    <s v="not found"/>
    <s v="not found"/>
    <s v="not found"/>
    <s v="N"/>
    <x v="5"/>
    <m/>
    <m/>
    <s v="Samay I S.A."/>
    <n v="-17.039282"/>
    <n v="-71.977306999999996"/>
    <s v="exact"/>
    <s v="Mollendo"/>
    <m/>
    <s v="Islay"/>
    <s v="Arequipa"/>
    <x v="1"/>
    <s v="Latin America and the Caribbean"/>
    <m/>
    <m/>
    <m/>
    <m/>
    <m/>
    <m/>
    <s v="1100190"/>
    <n v="1268979"/>
    <s v="L406611"/>
    <s v="G406648"/>
  </r>
  <r>
    <s v="https://gem.wiki/Quillabamba_power_station"/>
    <x v="59"/>
    <s v="Quillabamba power station"/>
    <s v="Central Térmica de Quillabamba"/>
    <s v="1"/>
    <s v="NG"/>
    <n v="200"/>
    <x v="4"/>
    <x v="1"/>
    <s v="not found"/>
    <s v="not found"/>
    <s v="not found"/>
    <s v="N"/>
    <x v="45"/>
    <m/>
    <m/>
    <m/>
    <n v="-12.851689"/>
    <n v="-72.697819999999993"/>
    <s v="approximate"/>
    <s v="Quillabamba"/>
    <m/>
    <s v="La Convención"/>
    <s v="Cuzco"/>
    <x v="1"/>
    <s v="Latin America and the Caribbean"/>
    <m/>
    <m/>
    <m/>
    <m/>
    <m/>
    <m/>
    <s v="not found"/>
    <s v="not found"/>
    <s v="L407362"/>
    <s v="G409414"/>
  </r>
  <r>
    <s v="https://gem.wiki/Recka_power_station"/>
    <x v="59"/>
    <s v="Recka power station"/>
    <s v="Central Termoeléctrica Recka"/>
    <s v="Grupo1"/>
    <s v="NG/D"/>
    <n v="181"/>
    <x v="0"/>
    <x v="1"/>
    <s v="not found"/>
    <s v="not found"/>
    <s v="not found"/>
    <s v="N"/>
    <x v="13"/>
    <m/>
    <m/>
    <s v="Sociedad Minera Cerro Verde S.A.A."/>
    <n v="-6.8780650000000003"/>
    <n v="-79.792537999999993"/>
    <s v="exact"/>
    <s v="Pampa Reque"/>
    <s v="Reque"/>
    <s v="Chiclayo"/>
    <s v="Lambayeque"/>
    <x v="1"/>
    <s v="Latin America and the Caribbean"/>
    <m/>
    <m/>
    <m/>
    <s v="power"/>
    <s v="Other Metals &amp; Mining"/>
    <m/>
    <s v="1091209"/>
    <n v="1242209"/>
    <s v="L406613"/>
    <s v="G406647"/>
  </r>
  <r>
    <s v="https://www.gem.wiki/Refineria_Talara_power_station"/>
    <x v="59"/>
    <s v="Refineria Talara power station"/>
    <s v="Central Termoeléctrica Refinería Talara"/>
    <s v="T1"/>
    <s v="OG/N"/>
    <n v="51"/>
    <x v="1"/>
    <x v="3"/>
    <s v="not found"/>
    <s v="not found"/>
    <s v="not found"/>
    <s v="N"/>
    <x v="49"/>
    <m/>
    <m/>
    <s v="Petróleos Perú - Petroperú"/>
    <n v="-4.5839299999999996"/>
    <n v="-81.282129999999995"/>
    <s v="exact"/>
    <s v="Pariñas"/>
    <m/>
    <s v="Talara"/>
    <s v="Piura"/>
    <x v="1"/>
    <s v="Latin America and the Caribbean"/>
    <m/>
    <m/>
    <m/>
    <s v="power"/>
    <s v="Oil &amp; Refining"/>
    <m/>
    <s v="1142312"/>
    <n v="1318451"/>
    <s v="L408597"/>
    <s v="G411980"/>
  </r>
  <r>
    <s v="https://www.gem.wiki/Refineria_Talara_power_station"/>
    <x v="59"/>
    <s v="Refineria Talara power station"/>
    <s v="Central Termoeléctrica Refinería Talara"/>
    <s v="T2"/>
    <s v="OG/N"/>
    <n v="51"/>
    <x v="1"/>
    <x v="3"/>
    <s v="not found"/>
    <s v="not found"/>
    <s v="not found"/>
    <s v="N"/>
    <x v="49"/>
    <m/>
    <m/>
    <s v="Petróleos Perú - Petroperú"/>
    <n v="-4.5839299999999996"/>
    <n v="-81.282129999999995"/>
    <s v="exact"/>
    <s v="Pariñas"/>
    <m/>
    <s v="Talara"/>
    <s v="Piura"/>
    <x v="1"/>
    <s v="Latin America and the Caribbean"/>
    <m/>
    <m/>
    <m/>
    <s v="power"/>
    <s v="Oil &amp; Refining"/>
    <m/>
    <s v="1142312"/>
    <n v="1318452"/>
    <s v="L408597"/>
    <s v="G411979"/>
  </r>
  <r>
    <s v="https://gem.wiki/Santa_Rosa_power_station"/>
    <x v="59"/>
    <s v="Santa Rosa power station"/>
    <s v="Central Termoeléctrica Santa Rosa"/>
    <s v="TG-5"/>
    <s v="NG/D"/>
    <n v="60"/>
    <x v="0"/>
    <x v="1"/>
    <s v="not found"/>
    <s v="not found"/>
    <s v="not found"/>
    <s v="N"/>
    <x v="9"/>
    <m/>
    <m/>
    <s v="Enel Generación Perú S.A.A."/>
    <n v="-12.039528000000001"/>
    <n v="-77.010565"/>
    <s v="exact"/>
    <s v="Cercado de Lima"/>
    <m/>
    <s v="Lima"/>
    <s v="Lima"/>
    <x v="1"/>
    <s v="Latin America and the Caribbean"/>
    <m/>
    <m/>
    <m/>
    <m/>
    <m/>
    <m/>
    <s v="1015696"/>
    <n v="1145794"/>
    <s v="L406612"/>
    <s v="G406646"/>
  </r>
  <r>
    <s v="https://gem.wiki/Santa_Rosa_power_station"/>
    <x v="59"/>
    <s v="Santa Rosa power station"/>
    <s v="Central Termoeléctrica Santa Rosa"/>
    <s v="TG-6"/>
    <s v="NG/D"/>
    <n v="60"/>
    <x v="0"/>
    <x v="1"/>
    <s v="not found"/>
    <s v="not found"/>
    <s v="not found"/>
    <s v="N"/>
    <x v="9"/>
    <m/>
    <m/>
    <s v="Enel Generación Perú S.A.A."/>
    <n v="-12.039528000000001"/>
    <n v="-77.010565"/>
    <s v="exact"/>
    <s v="Cercado de Lima"/>
    <m/>
    <s v="Lima"/>
    <s v="Lima"/>
    <x v="1"/>
    <s v="Latin America and the Caribbean"/>
    <m/>
    <m/>
    <m/>
    <m/>
    <m/>
    <m/>
    <s v="1015696"/>
    <n v="1145795"/>
    <s v="L406612"/>
    <s v="G406645"/>
  </r>
  <r>
    <s v="https://gem.wiki/Santa_Rosa_power_station"/>
    <x v="59"/>
    <s v="Santa Rosa power station"/>
    <s v="Central Termoeléctrica Santa Rosa"/>
    <s v="TG-7"/>
    <s v="NG/D"/>
    <n v="128"/>
    <x v="0"/>
    <x v="1"/>
    <s v="not found"/>
    <s v="not found"/>
    <s v="not found"/>
    <s v="N"/>
    <x v="21"/>
    <m/>
    <m/>
    <s v="Enel Generación Perú S.A.A."/>
    <n v="-12.039528000000001"/>
    <n v="-77.010565"/>
    <s v="exact"/>
    <s v="Cercado de Lima"/>
    <m/>
    <s v="Lima"/>
    <s v="Lima"/>
    <x v="1"/>
    <s v="Latin America and the Caribbean"/>
    <m/>
    <m/>
    <m/>
    <m/>
    <m/>
    <m/>
    <s v="1015696"/>
    <n v="1145796"/>
    <s v="L406612"/>
    <s v="G406644"/>
  </r>
  <r>
    <s v="https://gem.wiki/Santa_Rosa_power_station"/>
    <x v="59"/>
    <s v="Santa Rosa power station"/>
    <s v="Central Termoeléctrica Santa Rosa"/>
    <s v="TG-8"/>
    <s v="NG"/>
    <n v="200"/>
    <x v="0"/>
    <x v="1"/>
    <s v="not found"/>
    <s v="not found"/>
    <s v="not found"/>
    <s v="N"/>
    <x v="9"/>
    <m/>
    <m/>
    <s v="Enel Generación Perú S.A.A."/>
    <n v="-12.039528000000001"/>
    <n v="-77.010565"/>
    <s v="exact"/>
    <s v="Cercado de Lima"/>
    <m/>
    <s v="Lima"/>
    <s v="Lima"/>
    <x v="1"/>
    <s v="Latin America and the Caribbean"/>
    <m/>
    <m/>
    <m/>
    <m/>
    <m/>
    <m/>
    <s v="1015696"/>
    <n v="1216986"/>
    <s v="L406612"/>
    <s v="G406643"/>
  </r>
  <r>
    <s v="https://gem.wiki/Santo_Domingo_de_los_Olleros_power_station"/>
    <x v="59"/>
    <s v="Santo Domingo de los Olleros power station"/>
    <s v="Central Termoeléctrica Santo Domingo de los Olleros"/>
    <s v="TG1-TV1"/>
    <s v="NG"/>
    <n v="300"/>
    <x v="0"/>
    <x v="0"/>
    <s v="not found"/>
    <s v="not found"/>
    <s v="not found"/>
    <s v="N"/>
    <x v="34"/>
    <m/>
    <m/>
    <s v="Compañía Eléctrica El Platanal S.A. Celepsa"/>
    <n v="-12.49248"/>
    <n v="-76.716577999999998"/>
    <s v="exact"/>
    <s v="Chilca"/>
    <m/>
    <s v="Cañete"/>
    <s v="Lima"/>
    <x v="1"/>
    <s v="Latin America and the Caribbean"/>
    <m/>
    <m/>
    <m/>
    <m/>
    <m/>
    <m/>
    <s v="1080135"/>
    <n v="1223030"/>
    <s v="L406617"/>
    <s v="G406642"/>
  </r>
  <r>
    <s v="https://gem.wiki/Ventanilla_power_station"/>
    <x v="59"/>
    <s v="Ventanilla power station"/>
    <s v="Central Termoeléctrica Ventanilla"/>
    <s v="TG3-TG4-TV7"/>
    <s v="NG/D"/>
    <n v="524"/>
    <x v="0"/>
    <x v="0"/>
    <s v="not found"/>
    <s v="not found"/>
    <s v="not found"/>
    <s v="N"/>
    <x v="37"/>
    <m/>
    <m/>
    <s v="Enel Generación Perú S.A.A."/>
    <n v="-11.935756"/>
    <n v="-77.118020999999999"/>
    <s v="exact"/>
    <s v="Ventanilla"/>
    <m/>
    <s v="Callao"/>
    <s v="Callao"/>
    <x v="1"/>
    <s v="Latin America and the Caribbean"/>
    <m/>
    <m/>
    <m/>
    <m/>
    <m/>
    <m/>
    <s v="1015690"/>
    <s v="1155772, 1155773, 1164972"/>
    <s v="L406616"/>
    <s v="G406641"/>
  </r>
  <r>
    <s v="https://www.gem.wiki/DPP2_Bemland_power_station"/>
    <x v="60"/>
    <s v="DPP2 Bemland power station"/>
    <m/>
    <s v="1"/>
    <s v="D"/>
    <n v="63"/>
    <x v="0"/>
    <x v="4"/>
    <s v="not found"/>
    <s v="not found"/>
    <s v="not found"/>
    <s v="N"/>
    <x v="22"/>
    <m/>
    <m/>
    <s v="NV Energie Bedrijven Suriname"/>
    <n v="5.8211073405952698"/>
    <n v="-55.163992558859697"/>
    <s v="approximate"/>
    <s v="Paramaribo"/>
    <m/>
    <m/>
    <m/>
    <x v="1"/>
    <s v="Latin America and the Caribbean"/>
    <m/>
    <m/>
    <m/>
    <m/>
    <m/>
    <m/>
    <s v="1132164"/>
    <n v="1248154"/>
    <s v="L408596"/>
    <s v="G411978"/>
  </r>
  <r>
    <s v="https://www.gem.wiki/DPP2_Bemland_power_station"/>
    <x v="60"/>
    <s v="DPP2 Bemland power station"/>
    <m/>
    <s v="2"/>
    <s v="D"/>
    <n v="21"/>
    <x v="0"/>
    <x v="4"/>
    <s v="not found"/>
    <s v="not found"/>
    <s v="not found"/>
    <s v="N"/>
    <x v="13"/>
    <m/>
    <m/>
    <s v="NV Energie Bedrijven Suriname"/>
    <n v="5.8211073405952698"/>
    <n v="-55.163992558859697"/>
    <s v="approximate"/>
    <s v="Paramaribo"/>
    <m/>
    <m/>
    <m/>
    <x v="1"/>
    <s v="Latin America and the Caribbean"/>
    <m/>
    <m/>
    <m/>
    <m/>
    <m/>
    <m/>
    <s v="1132164"/>
    <n v="1303876"/>
    <s v="L408596"/>
    <s v="G411977"/>
  </r>
  <r>
    <s v="https://www.gem.wiki/DPP2_Bemland_power_station"/>
    <x v="60"/>
    <s v="DPP2 Bemland power station"/>
    <m/>
    <s v="3"/>
    <s v="D"/>
    <n v="42"/>
    <x v="0"/>
    <x v="4"/>
    <s v="not found"/>
    <s v="not found"/>
    <s v="not found"/>
    <s v="N"/>
    <x v="6"/>
    <m/>
    <m/>
    <s v="NV Energie Bedrijven Suriname"/>
    <n v="5.8211073405952698"/>
    <n v="-55.163992558859697"/>
    <s v="approximate"/>
    <s v="Paramaribo"/>
    <m/>
    <m/>
    <m/>
    <x v="1"/>
    <s v="Latin America and the Caribbean"/>
    <m/>
    <m/>
    <m/>
    <m/>
    <m/>
    <m/>
    <s v="1132164"/>
    <n v="1303875"/>
    <s v="L408596"/>
    <s v="G411976"/>
  </r>
  <r>
    <s v="https://www.gem.wiki/Cove_Power_Station"/>
    <x v="61"/>
    <s v="Cove Power Station"/>
    <m/>
    <s v="1"/>
    <s v="NG/D"/>
    <n v="65.599999999999994"/>
    <x v="0"/>
    <x v="4"/>
    <s v="not found"/>
    <s v="not found"/>
    <s v="not found"/>
    <s v="N"/>
    <x v="9"/>
    <m/>
    <m/>
    <s v="T&amp;TEC"/>
    <n v="11.142379999999999"/>
    <n v="-60.792409999999997"/>
    <s v="exact"/>
    <s v="Lowlands"/>
    <m/>
    <m/>
    <s v="Western Tobago"/>
    <x v="1"/>
    <s v="Latin America and the Caribbean"/>
    <m/>
    <m/>
    <m/>
    <m/>
    <m/>
    <m/>
    <s v="1068656"/>
    <n v="1201915"/>
    <s v="L408595"/>
    <s v="G411975"/>
  </r>
  <r>
    <s v="https://gem.wiki/Penal_power_station"/>
    <x v="61"/>
    <s v="Penal power station"/>
    <s v="Central eléctrica Penal"/>
    <s v="1"/>
    <s v="NG"/>
    <n v="234"/>
    <x v="0"/>
    <x v="0"/>
    <s v="not found"/>
    <s v="not found"/>
    <s v="not found"/>
    <s v="N"/>
    <x v="5"/>
    <m/>
    <m/>
    <s v="PowerGen (Power Generation Company of Trinidad and Tobago Ltd)"/>
    <n v="10.147188"/>
    <n v="-61.473790000000001"/>
    <s v="exact"/>
    <s v="Syne Village"/>
    <m/>
    <s v="Penal"/>
    <s v="Penal–Debe"/>
    <x v="1"/>
    <s v="Latin America and the Caribbean"/>
    <m/>
    <m/>
    <m/>
    <m/>
    <m/>
    <m/>
    <s v="1025686"/>
    <s v="1139401, 1139402, 1139403, 1139404, 1139405"/>
    <s v="L406615"/>
    <s v="G406640"/>
  </r>
  <r>
    <s v="https://gem.wiki/Point_Lisas_power_station"/>
    <x v="61"/>
    <s v="Point Lisas power station"/>
    <s v="Central eléctrica Point Lisas"/>
    <s v="1"/>
    <s v="NG"/>
    <n v="88"/>
    <x v="0"/>
    <x v="1"/>
    <s v="not found"/>
    <s v="not found"/>
    <s v="not found"/>
    <s v="N"/>
    <x v="79"/>
    <m/>
    <m/>
    <s v="PowerGen (Power Generation Company of Trinidad and Tobago Ltd)"/>
    <n v="10.418445999999999"/>
    <n v="-61.486637999999999"/>
    <s v="exact"/>
    <s v="Point Lisas"/>
    <m/>
    <s v="Couva"/>
    <s v="Couva-Tabaquite-Talparo"/>
    <x v="1"/>
    <s v="Latin America and the Caribbean"/>
    <m/>
    <m/>
    <m/>
    <m/>
    <m/>
    <m/>
    <s v="1025687"/>
    <n v="1140386"/>
    <s v="L406614"/>
    <s v="G406639"/>
  </r>
  <r>
    <s v="https://gem.wiki/Point_Lisas_power_station"/>
    <x v="61"/>
    <s v="Point Lisas power station"/>
    <s v="Central eléctrica Point Lisas"/>
    <s v="10"/>
    <s v="NG"/>
    <n v="63"/>
    <x v="0"/>
    <x v="1"/>
    <s v="not found"/>
    <s v="not found"/>
    <s v="not found"/>
    <s v="N"/>
    <x v="26"/>
    <m/>
    <m/>
    <s v="PowerGen (Power Generation Company of Trinidad and Tobago Ltd)"/>
    <n v="10.418445999999999"/>
    <n v="-61.486637999999999"/>
    <s v="exact"/>
    <s v="Point Lisas"/>
    <m/>
    <s v="Couva"/>
    <s v="Couva-Tabaquite-Talparo"/>
    <x v="1"/>
    <s v="Latin America and the Caribbean"/>
    <m/>
    <m/>
    <m/>
    <m/>
    <m/>
    <m/>
    <s v="1025687"/>
    <n v="1140391"/>
    <s v="L406614"/>
    <s v="G406632"/>
  </r>
  <r>
    <s v="https://gem.wiki/Point_Lisas_power_station"/>
    <x v="61"/>
    <s v="Point Lisas power station"/>
    <s v="Central eléctrica Point Lisas"/>
    <s v="11"/>
    <s v="NG"/>
    <n v="105"/>
    <x v="0"/>
    <x v="1"/>
    <s v="not found"/>
    <s v="not found"/>
    <s v="not found"/>
    <s v="N"/>
    <x v="4"/>
    <m/>
    <m/>
    <s v="PowerGen (Power Generation Company of Trinidad and Tobago Ltd)"/>
    <n v="10.418445999999999"/>
    <n v="-61.486637999999999"/>
    <s v="exact"/>
    <s v="Point Lisas"/>
    <m/>
    <s v="Couva"/>
    <s v="Couva-Tabaquite-Talparo"/>
    <x v="1"/>
    <s v="Latin America and the Caribbean"/>
    <m/>
    <m/>
    <m/>
    <m/>
    <m/>
    <m/>
    <s v="1025687"/>
    <n v="1196626"/>
    <s v="L406614"/>
    <s v="G406631"/>
  </r>
  <r>
    <s v="https://gem.wiki/Point_Lisas_power_station"/>
    <x v="61"/>
    <s v="Point Lisas power station"/>
    <s v="Central eléctrica Point Lisas"/>
    <s v="12"/>
    <s v="NG"/>
    <n v="105"/>
    <x v="0"/>
    <x v="1"/>
    <s v="not found"/>
    <s v="not found"/>
    <s v="not found"/>
    <s v="N"/>
    <x v="4"/>
    <m/>
    <m/>
    <s v="PowerGen (Power Generation Company of Trinidad and Tobago Ltd)"/>
    <n v="10.418445999999999"/>
    <n v="-61.486637999999999"/>
    <s v="exact"/>
    <s v="Point Lisas"/>
    <m/>
    <s v="Couva"/>
    <s v="Couva-Tabaquite-Talparo"/>
    <x v="1"/>
    <s v="Latin America and the Caribbean"/>
    <m/>
    <m/>
    <m/>
    <m/>
    <m/>
    <m/>
    <s v="1025687"/>
    <n v="1196627"/>
    <s v="L406614"/>
    <s v="G406630"/>
  </r>
  <r>
    <s v="https://gem.wiki/Point_Lisas_power_station"/>
    <x v="61"/>
    <s v="Point Lisas power station"/>
    <s v="Central eléctrica Point Lisas"/>
    <s v="4"/>
    <s v="NG"/>
    <n v="88"/>
    <x v="0"/>
    <x v="1"/>
    <s v="not found"/>
    <s v="not found"/>
    <s v="not found"/>
    <s v="N"/>
    <x v="51"/>
    <m/>
    <m/>
    <s v="PowerGen (Power Generation Company of Trinidad and Tobago Ltd)"/>
    <n v="10.418445999999999"/>
    <n v="-61.486637999999999"/>
    <s v="exact"/>
    <s v="Point Lisas"/>
    <m/>
    <s v="Couva"/>
    <s v="Couva-Tabaquite-Talparo"/>
    <x v="1"/>
    <s v="Latin America and the Caribbean"/>
    <m/>
    <m/>
    <m/>
    <m/>
    <m/>
    <m/>
    <s v="1025687"/>
    <n v="1140387"/>
    <s v="L406614"/>
    <s v="G406638"/>
  </r>
  <r>
    <s v="https://gem.wiki/Point_Lisas_power_station"/>
    <x v="61"/>
    <s v="Point Lisas power station"/>
    <s v="Central eléctrica Point Lisas"/>
    <s v="5"/>
    <s v="NG"/>
    <n v="88"/>
    <x v="0"/>
    <x v="1"/>
    <s v="not found"/>
    <s v="not found"/>
    <s v="not found"/>
    <s v="N"/>
    <x v="51"/>
    <m/>
    <m/>
    <s v="PowerGen (Power Generation Company of Trinidad and Tobago Ltd)"/>
    <n v="10.418445999999999"/>
    <n v="-61.486637999999999"/>
    <s v="exact"/>
    <s v="Point Lisas"/>
    <m/>
    <s v="Couva"/>
    <s v="Couva-Tabaquite-Talparo"/>
    <x v="1"/>
    <s v="Latin America and the Caribbean"/>
    <m/>
    <m/>
    <m/>
    <m/>
    <m/>
    <m/>
    <s v="1025687"/>
    <n v="1140392"/>
    <s v="L406614"/>
    <s v="G406637"/>
  </r>
  <r>
    <s v="https://gem.wiki/Point_Lisas_power_station"/>
    <x v="61"/>
    <s v="Point Lisas power station"/>
    <s v="Central eléctrica Point Lisas"/>
    <s v="6"/>
    <s v="NG"/>
    <n v="88"/>
    <x v="0"/>
    <x v="1"/>
    <s v="not found"/>
    <s v="not found"/>
    <s v="not found"/>
    <s v="N"/>
    <x v="51"/>
    <m/>
    <m/>
    <s v="PowerGen (Power Generation Company of Trinidad and Tobago Ltd)"/>
    <n v="10.418445999999999"/>
    <n v="-61.486637999999999"/>
    <s v="exact"/>
    <s v="Point Lisas"/>
    <m/>
    <s v="Couva"/>
    <s v="Couva-Tabaquite-Talparo"/>
    <x v="1"/>
    <s v="Latin America and the Caribbean"/>
    <m/>
    <m/>
    <m/>
    <m/>
    <m/>
    <m/>
    <s v="1025687"/>
    <n v="1140393"/>
    <s v="L406614"/>
    <s v="G406636"/>
  </r>
  <r>
    <s v="https://gem.wiki/Point_Lisas_power_station"/>
    <x v="61"/>
    <s v="Point Lisas power station"/>
    <s v="Central eléctrica Point Lisas"/>
    <s v="7"/>
    <s v="NG"/>
    <n v="63"/>
    <x v="0"/>
    <x v="1"/>
    <s v="not found"/>
    <s v="not found"/>
    <s v="not found"/>
    <s v="N"/>
    <x v="26"/>
    <m/>
    <m/>
    <s v="PowerGen (Power Generation Company of Trinidad and Tobago Ltd)"/>
    <n v="10.418445999999999"/>
    <n v="-61.486637999999999"/>
    <s v="exact"/>
    <s v="Point Lisas"/>
    <m/>
    <s v="Couva"/>
    <s v="Couva-Tabaquite-Talparo"/>
    <x v="1"/>
    <s v="Latin America and the Caribbean"/>
    <m/>
    <m/>
    <m/>
    <m/>
    <m/>
    <m/>
    <s v="1025687"/>
    <n v="1140388"/>
    <s v="L406614"/>
    <s v="G406635"/>
  </r>
  <r>
    <s v="https://gem.wiki/Point_Lisas_power_station"/>
    <x v="61"/>
    <s v="Point Lisas power station"/>
    <s v="Central eléctrica Point Lisas"/>
    <s v="8"/>
    <s v="NG"/>
    <n v="63"/>
    <x v="0"/>
    <x v="1"/>
    <s v="not found"/>
    <s v="not found"/>
    <s v="not found"/>
    <s v="N"/>
    <x v="26"/>
    <m/>
    <m/>
    <s v="PowerGen (Power Generation Company of Trinidad and Tobago Ltd)"/>
    <n v="10.418445999999999"/>
    <n v="-61.486637999999999"/>
    <s v="exact"/>
    <s v="Point Lisas"/>
    <m/>
    <s v="Couva"/>
    <s v="Couva-Tabaquite-Talparo"/>
    <x v="1"/>
    <s v="Latin America and the Caribbean"/>
    <m/>
    <m/>
    <m/>
    <m/>
    <m/>
    <m/>
    <s v="1025687"/>
    <n v="1140389"/>
    <s v="L406614"/>
    <s v="G406634"/>
  </r>
  <r>
    <s v="https://gem.wiki/Point_Lisas_power_station"/>
    <x v="61"/>
    <s v="Point Lisas power station"/>
    <s v="Central eléctrica Point Lisas"/>
    <s v="9"/>
    <s v="NG"/>
    <n v="63"/>
    <x v="0"/>
    <x v="1"/>
    <s v="not found"/>
    <s v="not found"/>
    <s v="not found"/>
    <s v="N"/>
    <x v="26"/>
    <m/>
    <m/>
    <s v="PowerGen (Power Generation Company of Trinidad and Tobago Ltd)"/>
    <n v="10.418445999999999"/>
    <n v="-61.486637999999999"/>
    <s v="exact"/>
    <s v="Point Lisas"/>
    <m/>
    <s v="Couva"/>
    <s v="Couva-Tabaquite-Talparo"/>
    <x v="1"/>
    <s v="Latin America and the Caribbean"/>
    <m/>
    <m/>
    <m/>
    <m/>
    <m/>
    <m/>
    <s v="1025687"/>
    <n v="1140390"/>
    <s v="L406614"/>
    <s v="G406633"/>
  </r>
  <r>
    <s v="https://gem.wiki/Trinity_power_station"/>
    <x v="61"/>
    <s v="Trinity power station"/>
    <s v="Central eléctrica Trinity"/>
    <s v="1"/>
    <s v="NG"/>
    <n v="75"/>
    <x v="0"/>
    <x v="1"/>
    <s v="not found"/>
    <s v="not found"/>
    <s v="not found"/>
    <s v="N"/>
    <x v="14"/>
    <m/>
    <m/>
    <s v="TPL (Trinity Power Limited)"/>
    <n v="10.4038"/>
    <n v="-61.461058999999999"/>
    <s v="exact"/>
    <s v="Point Lisas"/>
    <m/>
    <s v="Couva"/>
    <s v="Couva-Tabaquite-Talparo"/>
    <x v="1"/>
    <s v="Latin America and the Caribbean"/>
    <m/>
    <m/>
    <s v="TPL"/>
    <m/>
    <m/>
    <m/>
    <s v="1040508"/>
    <n v="1164542"/>
    <s v="L406620"/>
    <s v="G406629"/>
  </r>
  <r>
    <s v="https://gem.wiki/Trinity_power_station"/>
    <x v="61"/>
    <s v="Trinity power station"/>
    <s v="Central eléctrica Trinity"/>
    <s v="2"/>
    <s v="NG"/>
    <n v="75"/>
    <x v="0"/>
    <x v="1"/>
    <s v="not found"/>
    <s v="not found"/>
    <s v="not found"/>
    <s v="N"/>
    <x v="14"/>
    <m/>
    <m/>
    <s v="TPL (Trinity Power Limited)"/>
    <n v="10.4038"/>
    <n v="-61.461058999999999"/>
    <s v="exact"/>
    <s v="Point Lisas"/>
    <m/>
    <s v="Couva"/>
    <s v="Couva-Tabaquite-Talparo"/>
    <x v="1"/>
    <s v="Latin America and the Caribbean"/>
    <m/>
    <m/>
    <s v="TPL"/>
    <m/>
    <m/>
    <m/>
    <s v="1040508"/>
    <n v="1164557"/>
    <s v="L406620"/>
    <s v="G411234"/>
  </r>
  <r>
    <s v="https://gem.wiki/Trinity_power_station"/>
    <x v="61"/>
    <s v="Trinity power station"/>
    <s v="Central eléctrica Trinity"/>
    <s v="3"/>
    <s v="NG"/>
    <n v="75"/>
    <x v="0"/>
    <x v="1"/>
    <s v="not found"/>
    <s v="not found"/>
    <s v="not found"/>
    <s v="N"/>
    <x v="14"/>
    <m/>
    <m/>
    <s v="TPL (Trinity Power Limited)"/>
    <n v="10.4038"/>
    <n v="-61.461058999999999"/>
    <s v="exact"/>
    <s v="Point Lisas"/>
    <m/>
    <s v="Couva"/>
    <s v="Couva-Tabaquite-Talparo"/>
    <x v="1"/>
    <s v="Latin America and the Caribbean"/>
    <m/>
    <m/>
    <s v="TPL"/>
    <m/>
    <m/>
    <m/>
    <s v="1040508"/>
    <n v="1164558"/>
    <s v="L406620"/>
    <s v="G411233"/>
  </r>
  <r>
    <s v="https://gem.wiki/Union_Estate_power_station"/>
    <x v="61"/>
    <s v="Union Estate power station"/>
    <s v="Central eléctrica Union Estate"/>
    <s v="CC1"/>
    <s v="NG"/>
    <n v="360"/>
    <x v="0"/>
    <x v="0"/>
    <s v="not found"/>
    <s v="not found"/>
    <s v="not found"/>
    <s v="N"/>
    <x v="39"/>
    <m/>
    <m/>
    <s v="TGU (Trinidad Generation Unlimited)"/>
    <n v="10.217123000000001"/>
    <n v="-61.625521999999997"/>
    <s v="exact"/>
    <s v="La Brea"/>
    <m/>
    <m/>
    <s v="Siparia"/>
    <x v="1"/>
    <s v="Latin America and the Caribbean"/>
    <m/>
    <m/>
    <s v="TGU Power"/>
    <m/>
    <m/>
    <m/>
    <s v="1064543"/>
    <s v="1195380, 1236357, 1236358, 1222462"/>
    <s v="L406619"/>
    <s v="G406628"/>
  </r>
  <r>
    <s v="https://gem.wiki/Union_Estate_power_station"/>
    <x v="61"/>
    <s v="Union Estate power station"/>
    <s v="Central eléctrica Union Estate"/>
    <s v="CC2"/>
    <s v="NG"/>
    <n v="360"/>
    <x v="0"/>
    <x v="0"/>
    <s v="not found"/>
    <s v="not found"/>
    <s v="not found"/>
    <s v="N"/>
    <x v="39"/>
    <m/>
    <m/>
    <s v="TGU (Trinidad Generation Unlimited)"/>
    <n v="10.217123000000001"/>
    <n v="-61.625521999999997"/>
    <s v="exact"/>
    <s v="La Brea"/>
    <m/>
    <m/>
    <s v="Siparia"/>
    <x v="1"/>
    <s v="Latin America and the Caribbean"/>
    <m/>
    <m/>
    <s v="TGU Power"/>
    <m/>
    <m/>
    <m/>
    <s v="1064543"/>
    <s v="1236359, 1236360, 1236361, 1236362"/>
    <s v="L406619"/>
    <s v="G411232"/>
  </r>
  <r>
    <s v="https://www.gem.wiki/48th_Street_power_station"/>
    <x v="62"/>
    <s v="48th Street power station"/>
    <m/>
    <s v="9"/>
    <s v="NG"/>
    <n v="84"/>
    <x v="0"/>
    <x v="1"/>
    <s v="N"/>
    <m/>
    <m/>
    <m/>
    <x v="15"/>
    <m/>
    <m/>
    <m/>
    <n v="42.755299999999998"/>
    <n v="-86.085300000000004"/>
    <s v="exact"/>
    <s v="Holland"/>
    <s v="Allegan"/>
    <m/>
    <s v="Michigan"/>
    <x v="1"/>
    <s v="Northern America"/>
    <s v="EIA: 60910"/>
    <s v="EIA: 9"/>
    <m/>
    <m/>
    <m/>
    <m/>
    <s v="22235"/>
    <n v="25042"/>
    <s v="L401789"/>
    <s v="G402577"/>
  </r>
  <r>
    <s v="https://www.gem.wiki/A_L_Pierce_power_station"/>
    <x v="62"/>
    <s v="A L Pierce power station"/>
    <m/>
    <s v="4"/>
    <s v="NG/FO"/>
    <n v="84"/>
    <x v="0"/>
    <x v="1"/>
    <s v="N"/>
    <m/>
    <m/>
    <m/>
    <x v="4"/>
    <m/>
    <m/>
    <m/>
    <n v="41.448230000000002"/>
    <n v="-72.834879999999998"/>
    <s v="exact"/>
    <s v="Wallingford"/>
    <s v="New Haven"/>
    <m/>
    <s v="Connecticut"/>
    <x v="1"/>
    <s v="Northern America"/>
    <s v="EIA: 6635"/>
    <s v="EIA: 4"/>
    <m/>
    <m/>
    <m/>
    <m/>
    <s v="55374"/>
    <n v="31965"/>
    <s v="L401825"/>
    <s v="G402634"/>
  </r>
  <r>
    <s v="https://www.gem.wiki/A._B._Brown_power_station"/>
    <x v="62"/>
    <s v="A. B. Brown power station"/>
    <m/>
    <s v="4"/>
    <s v="NG/FO"/>
    <n v="88"/>
    <x v="0"/>
    <x v="1"/>
    <s v="N"/>
    <m/>
    <m/>
    <s v="N"/>
    <x v="29"/>
    <m/>
    <m/>
    <m/>
    <n v="37.905299999999997"/>
    <n v="-87.715000000000003"/>
    <s v="exact"/>
    <s v="Mount Vernon"/>
    <s v="Posey"/>
    <m/>
    <s v="Indiana"/>
    <x v="1"/>
    <s v="Northern America"/>
    <s v="EIA: 6137"/>
    <s v="EIA: 4"/>
    <m/>
    <m/>
    <m/>
    <m/>
    <s v="33210"/>
    <n v="39"/>
    <s v="L103878"/>
    <s v="G403515"/>
  </r>
  <r>
    <s v="https://www.gem.wiki/A._B._Brown_power_station"/>
    <x v="62"/>
    <s v="A. B. Brown power station"/>
    <m/>
    <s v="5"/>
    <s v="NG"/>
    <n v="88"/>
    <x v="0"/>
    <x v="1"/>
    <s v="N"/>
    <m/>
    <m/>
    <s v="N"/>
    <x v="10"/>
    <m/>
    <m/>
    <m/>
    <n v="37.905299999999997"/>
    <n v="-87.715000000000003"/>
    <s v="exact"/>
    <s v="Mount Vernon"/>
    <s v="Posey"/>
    <m/>
    <s v="Indiana"/>
    <x v="1"/>
    <s v="Northern America"/>
    <s v="EIA: 6137"/>
    <s v="EIA: 5"/>
    <m/>
    <m/>
    <m/>
    <m/>
    <s v="33210"/>
    <n v="26830"/>
    <s v="L103878"/>
    <s v="G403516"/>
  </r>
  <r>
    <s v="https://www.gem.wiki/A._B._Brown_power_station"/>
    <x v="62"/>
    <s v="A. B. Brown power station"/>
    <m/>
    <s v="6"/>
    <s v="NG"/>
    <n v="248"/>
    <x v="1"/>
    <x v="1"/>
    <s v="N"/>
    <s v="Hydrogen capable: turbine"/>
    <s v="not found"/>
    <s v="replacement"/>
    <x v="40"/>
    <m/>
    <m/>
    <m/>
    <n v="37.905299999999997"/>
    <n v="-87.715000000000003"/>
    <s v="exact"/>
    <s v="Mount Vernon"/>
    <s v="Posey"/>
    <m/>
    <s v="Indiana"/>
    <x v="1"/>
    <s v="Northern America"/>
    <s v="EIA: 6137"/>
    <s v="EIA: 6"/>
    <m/>
    <m/>
    <m/>
    <m/>
    <s v="33210"/>
    <n v="47894"/>
    <s v="L103878"/>
    <s v="G409400"/>
  </r>
  <r>
    <s v="https://www.gem.wiki/A._B._Brown_power_station"/>
    <x v="62"/>
    <s v="A. B. Brown power station"/>
    <m/>
    <s v="7"/>
    <s v="NG"/>
    <n v="248"/>
    <x v="1"/>
    <x v="1"/>
    <s v="N"/>
    <s v="Hydrogen capable: turbine"/>
    <s v="not found"/>
    <s v="replacement"/>
    <x v="40"/>
    <m/>
    <m/>
    <m/>
    <n v="37.905299999999997"/>
    <n v="-87.715000000000003"/>
    <s v="exact"/>
    <s v="Mount Vernon"/>
    <s v="Posey"/>
    <m/>
    <s v="Indiana"/>
    <x v="1"/>
    <s v="Northern America"/>
    <s v="EIA: 6137"/>
    <s v="EIA: 7"/>
    <m/>
    <m/>
    <m/>
    <m/>
    <s v="33210"/>
    <n v="49186"/>
    <s v="L103878"/>
    <s v="G409399"/>
  </r>
  <r>
    <s v="https://www.gem.wiki/AES_Greenidge_power_station"/>
    <x v="62"/>
    <s v="AES Greenidge power station"/>
    <m/>
    <s v="4"/>
    <s v="NG/BU"/>
    <n v="112"/>
    <x v="0"/>
    <x v="3"/>
    <s v="N"/>
    <s v="not found"/>
    <s v="not found"/>
    <s v="conversion"/>
    <x v="5"/>
    <m/>
    <m/>
    <m/>
    <n v="42.678899999999999"/>
    <n v="-76.948300000000003"/>
    <s v="exact"/>
    <s v="Dresden"/>
    <s v="Yates"/>
    <m/>
    <s v="New York"/>
    <x v="1"/>
    <s v="Northern America"/>
    <s v="EIA: 2527"/>
    <s v="EIA: 4"/>
    <m/>
    <m/>
    <m/>
    <m/>
    <s v="27589"/>
    <n v="8222"/>
    <s v="L104683"/>
    <s v="G402975"/>
  </r>
  <r>
    <s v="https://www.gem.wiki/AL_Sandersville_power_station"/>
    <x v="62"/>
    <s v="AL Sandersville power station"/>
    <m/>
    <s v="CT1"/>
    <s v="NG"/>
    <n v="87"/>
    <x v="0"/>
    <x v="1"/>
    <s v="N"/>
    <m/>
    <m/>
    <m/>
    <x v="10"/>
    <m/>
    <m/>
    <m/>
    <n v="33.118899999999996"/>
    <n v="-82.860799999999998"/>
    <s v="exact"/>
    <s v="Warthen"/>
    <s v="Washington"/>
    <m/>
    <s v="Georgia"/>
    <x v="1"/>
    <s v="Northern America"/>
    <s v="EIA: 55672"/>
    <s v="EIA: CT1"/>
    <m/>
    <m/>
    <m/>
    <m/>
    <s v="49338"/>
    <n v="28868"/>
    <s v="L401609"/>
    <s v="G402326"/>
  </r>
  <r>
    <s v="https://www.gem.wiki/AL_Sandersville_power_station"/>
    <x v="62"/>
    <s v="AL Sandersville power station"/>
    <m/>
    <s v="CT2"/>
    <s v="NG"/>
    <n v="87"/>
    <x v="0"/>
    <x v="1"/>
    <s v="N"/>
    <m/>
    <m/>
    <m/>
    <x v="10"/>
    <m/>
    <m/>
    <m/>
    <n v="33.118899999999996"/>
    <n v="-82.860799999999998"/>
    <s v="exact"/>
    <s v="Warthen"/>
    <s v="Washington"/>
    <m/>
    <s v="Georgia"/>
    <x v="1"/>
    <s v="Northern America"/>
    <s v="EIA: 55672"/>
    <s v="EIA: CT2"/>
    <m/>
    <m/>
    <m/>
    <m/>
    <s v="49338"/>
    <n v="28869"/>
    <s v="L401609"/>
    <s v="G402327"/>
  </r>
  <r>
    <s v="https://www.gem.wiki/AL_Sandersville_power_station"/>
    <x v="62"/>
    <s v="AL Sandersville power station"/>
    <m/>
    <s v="CT3"/>
    <s v="NG"/>
    <n v="87"/>
    <x v="0"/>
    <x v="1"/>
    <s v="N"/>
    <m/>
    <m/>
    <m/>
    <x v="10"/>
    <m/>
    <m/>
    <m/>
    <n v="33.118899999999996"/>
    <n v="-82.860799999999998"/>
    <s v="exact"/>
    <s v="Warthen"/>
    <s v="Washington"/>
    <m/>
    <s v="Georgia"/>
    <x v="1"/>
    <s v="Northern America"/>
    <s v="EIA: 55672"/>
    <s v="EIA: CT3"/>
    <m/>
    <m/>
    <m/>
    <m/>
    <s v="49338"/>
    <n v="34752"/>
    <s v="L401609"/>
    <s v="G402328"/>
  </r>
  <r>
    <s v="https://www.gem.wiki/AL_Sandersville_power_station"/>
    <x v="62"/>
    <s v="AL Sandersville power station"/>
    <m/>
    <s v="CT4"/>
    <s v="NG"/>
    <n v="87"/>
    <x v="0"/>
    <x v="1"/>
    <s v="N"/>
    <m/>
    <m/>
    <m/>
    <x v="10"/>
    <m/>
    <m/>
    <m/>
    <n v="33.118899999999996"/>
    <n v="-82.860799999999998"/>
    <s v="exact"/>
    <s v="Warthen"/>
    <s v="Washington"/>
    <m/>
    <s v="Georgia"/>
    <x v="1"/>
    <s v="Northern America"/>
    <s v="EIA: 55672"/>
    <s v="EIA: CT4"/>
    <m/>
    <m/>
    <m/>
    <m/>
    <s v="49338"/>
    <n v="34753"/>
    <s v="L401609"/>
    <s v="G402329"/>
  </r>
  <r>
    <s v="https://www.gem.wiki/AL_Sandersville_power_station"/>
    <x v="62"/>
    <s v="AL Sandersville power station"/>
    <m/>
    <s v="CT5"/>
    <s v="NG"/>
    <n v="87"/>
    <x v="0"/>
    <x v="1"/>
    <s v="N"/>
    <m/>
    <m/>
    <m/>
    <x v="10"/>
    <m/>
    <m/>
    <m/>
    <n v="33.118899999999996"/>
    <n v="-82.860799999999998"/>
    <s v="exact"/>
    <s v="Warthen"/>
    <s v="Washington"/>
    <m/>
    <s v="Georgia"/>
    <x v="1"/>
    <s v="Northern America"/>
    <s v="EIA: 55672"/>
    <s v="EIA: CT5"/>
    <m/>
    <m/>
    <m/>
    <m/>
    <s v="49338"/>
    <n v="34754"/>
    <s v="L401609"/>
    <s v="G402330"/>
  </r>
  <r>
    <s v="https://www.gem.wiki/AL_Sandersville_power_station"/>
    <x v="62"/>
    <s v="AL Sandersville power station"/>
    <m/>
    <s v="CT6"/>
    <s v="NG"/>
    <n v="87"/>
    <x v="0"/>
    <x v="1"/>
    <s v="N"/>
    <m/>
    <m/>
    <m/>
    <x v="10"/>
    <m/>
    <m/>
    <m/>
    <n v="33.118899999999996"/>
    <n v="-82.860799999999998"/>
    <s v="exact"/>
    <s v="Warthen"/>
    <s v="Washington"/>
    <m/>
    <s v="Georgia"/>
    <x v="1"/>
    <s v="Northern America"/>
    <s v="EIA: 55672"/>
    <s v="EIA: CT6"/>
    <m/>
    <m/>
    <m/>
    <m/>
    <s v="49338"/>
    <n v="34755"/>
    <s v="L401609"/>
    <s v="G402331"/>
  </r>
  <r>
    <s v="https://www.gem.wiki/AL_Sandersville_power_station"/>
    <x v="62"/>
    <s v="AL Sandersville power station"/>
    <m/>
    <s v="CT7"/>
    <s v="NG"/>
    <n v="87"/>
    <x v="0"/>
    <x v="1"/>
    <s v="N"/>
    <m/>
    <m/>
    <m/>
    <x v="10"/>
    <m/>
    <m/>
    <m/>
    <n v="33.118899999999996"/>
    <n v="-82.860799999999998"/>
    <s v="exact"/>
    <s v="Warthen"/>
    <s v="Washington"/>
    <m/>
    <s v="Georgia"/>
    <x v="1"/>
    <s v="Northern America"/>
    <s v="EIA: 55672"/>
    <s v="EIA: CT7"/>
    <m/>
    <m/>
    <m/>
    <m/>
    <s v="49338"/>
    <n v="34756"/>
    <s v="L401609"/>
    <s v="G402332"/>
  </r>
  <r>
    <s v="https://www.gem.wiki/AL_Sandersville_power_station"/>
    <x v="62"/>
    <s v="AL Sandersville power station"/>
    <m/>
    <s v="CT8"/>
    <s v="NG"/>
    <n v="87"/>
    <x v="0"/>
    <x v="1"/>
    <s v="N"/>
    <m/>
    <m/>
    <m/>
    <x v="10"/>
    <m/>
    <m/>
    <m/>
    <n v="33.118899999999996"/>
    <n v="-82.860799999999998"/>
    <s v="exact"/>
    <s v="Warthen"/>
    <s v="Washington"/>
    <m/>
    <s v="Georgia"/>
    <x v="1"/>
    <s v="Northern America"/>
    <s v="EIA: 55672"/>
    <s v="EIA: CT8"/>
    <m/>
    <m/>
    <m/>
    <m/>
    <s v="49338"/>
    <n v="34757"/>
    <s v="L401609"/>
    <s v="G402333"/>
  </r>
  <r>
    <s v="https://www.gem.wiki/ANP_Bellingham_Energy_Project"/>
    <x v="62"/>
    <s v="ANP Bellingham Energy Project"/>
    <m/>
    <s v="U1"/>
    <s v="NG"/>
    <n v="289"/>
    <x v="0"/>
    <x v="0"/>
    <s v="N"/>
    <m/>
    <m/>
    <m/>
    <x v="10"/>
    <m/>
    <m/>
    <m/>
    <n v="42.110576999999999"/>
    <n v="-71.453469999999996"/>
    <s v="exact"/>
    <s v="Bellingham"/>
    <s v="Norfolk"/>
    <m/>
    <s v="Massachusetts"/>
    <x v="1"/>
    <s v="Northern America"/>
    <s v="EIA: 55211"/>
    <s v="EIA: U1"/>
    <m/>
    <m/>
    <m/>
    <m/>
    <s v="46177"/>
    <n v="25192"/>
    <s v="L401704"/>
    <s v="G402417"/>
  </r>
  <r>
    <s v="https://www.gem.wiki/ANP_Bellingham_Energy_Project"/>
    <x v="62"/>
    <s v="ANP Bellingham Energy Project"/>
    <m/>
    <s v="U2"/>
    <s v="NG"/>
    <n v="289"/>
    <x v="0"/>
    <x v="0"/>
    <s v="N"/>
    <m/>
    <m/>
    <m/>
    <x v="10"/>
    <m/>
    <m/>
    <m/>
    <n v="42.110576999999999"/>
    <n v="-71.453469999999996"/>
    <s v="exact"/>
    <s v="Bellingham"/>
    <s v="Norfolk"/>
    <m/>
    <s v="Massachusetts"/>
    <x v="1"/>
    <s v="Northern America"/>
    <s v="EIA: 55211"/>
    <s v="EIA: U2"/>
    <m/>
    <m/>
    <m/>
    <m/>
    <s v="46177"/>
    <n v="25193"/>
    <s v="L401704"/>
    <s v="G402418"/>
  </r>
  <r>
    <s v="https://www.gem.wiki/ANP_Blackstone_Energy_Project"/>
    <x v="62"/>
    <s v="ANP Blackstone Energy Project"/>
    <m/>
    <s v="U1"/>
    <s v="NG"/>
    <n v="289"/>
    <x v="0"/>
    <x v="0"/>
    <s v="N"/>
    <m/>
    <m/>
    <m/>
    <x v="11"/>
    <m/>
    <m/>
    <m/>
    <n v="42.059876000000003"/>
    <n v="-71.515810000000002"/>
    <s v="exact"/>
    <s v="Blackstone"/>
    <s v="Worcester"/>
    <m/>
    <s v="Massachusetts"/>
    <x v="1"/>
    <s v="Northern America"/>
    <s v="EIA: 55212"/>
    <s v="EIA: U1"/>
    <m/>
    <m/>
    <m/>
    <m/>
    <s v="38655"/>
    <n v="23845"/>
    <s v="L401705"/>
    <s v="G402419"/>
  </r>
  <r>
    <s v="https://www.gem.wiki/ANP_Blackstone_Energy_Project"/>
    <x v="62"/>
    <s v="ANP Blackstone Energy Project"/>
    <m/>
    <s v="U2"/>
    <s v="NG"/>
    <n v="289"/>
    <x v="0"/>
    <x v="0"/>
    <s v="N"/>
    <m/>
    <m/>
    <m/>
    <x v="11"/>
    <m/>
    <m/>
    <m/>
    <n v="42.059876000000003"/>
    <n v="-71.515810000000002"/>
    <s v="exact"/>
    <s v="Blackstone"/>
    <s v="Worcester"/>
    <m/>
    <s v="Massachusetts"/>
    <x v="1"/>
    <s v="Northern America"/>
    <s v="EIA: 55212"/>
    <s v="EIA: U2"/>
    <m/>
    <m/>
    <m/>
    <m/>
    <s v="38655"/>
    <n v="25020"/>
    <s v="L401705"/>
    <s v="G402420"/>
  </r>
  <r>
    <s v="https://www.gem.wiki/Aberdeen_power_station"/>
    <x v="62"/>
    <s v="Aberdeen power station"/>
    <m/>
    <s v="2"/>
    <s v="NG/FO"/>
    <n v="82"/>
    <x v="0"/>
    <x v="1"/>
    <s v="N"/>
    <m/>
    <m/>
    <m/>
    <x v="22"/>
    <m/>
    <m/>
    <m/>
    <n v="45.429884000000001"/>
    <n v="-98.493960000000001"/>
    <s v="exact"/>
    <s v="Aberdeen"/>
    <s v="Brown"/>
    <m/>
    <s v="South Dakota"/>
    <x v="1"/>
    <s v="Northern America"/>
    <s v="EIA: 3338"/>
    <s v="EIA: 2"/>
    <m/>
    <m/>
    <m/>
    <m/>
    <s v="28420"/>
    <n v="43161"/>
    <s v="L402140"/>
    <s v="G403256"/>
  </r>
  <r>
    <s v="https://www.gem.wiki/Acadia_energy_center"/>
    <x v="62"/>
    <s v="Acadia energy center"/>
    <m/>
    <s v="PB01"/>
    <s v="NG"/>
    <n v="695"/>
    <x v="0"/>
    <x v="0"/>
    <s v="N"/>
    <m/>
    <m/>
    <m/>
    <x v="10"/>
    <m/>
    <m/>
    <m/>
    <n v="30.428611"/>
    <n v="-92.413060000000002"/>
    <s v="exact"/>
    <s v="Eunice"/>
    <s v="Acadia"/>
    <m/>
    <s v="Louisiana"/>
    <x v="1"/>
    <s v="Northern America"/>
    <s v="EIA: 55173"/>
    <s v="EIA: CT11, CT12, ST13"/>
    <m/>
    <m/>
    <m/>
    <m/>
    <s v="46162"/>
    <s v="25144, 25719, 25722"/>
    <s v="L401545"/>
    <s v="G401825"/>
  </r>
  <r>
    <s v="https://www.gem.wiki/Acadia_energy_center"/>
    <x v="62"/>
    <s v="Acadia energy center"/>
    <m/>
    <s v="PB02"/>
    <s v="NG"/>
    <n v="695"/>
    <x v="0"/>
    <x v="0"/>
    <s v="N"/>
    <m/>
    <m/>
    <m/>
    <x v="10"/>
    <m/>
    <m/>
    <m/>
    <n v="30.428611"/>
    <n v="-92.413060000000002"/>
    <s v="exact"/>
    <s v="Eunice"/>
    <s v="Acadia"/>
    <m/>
    <s v="Louisiana"/>
    <x v="1"/>
    <s v="Northern America"/>
    <s v="EIA: 55173"/>
    <s v="EIA: CT24, CT25, ST26"/>
    <m/>
    <m/>
    <m/>
    <m/>
    <s v="63581"/>
    <s v="25720, 25721, 25723"/>
    <s v="L401545"/>
    <s v="G401826"/>
  </r>
  <r>
    <s v="https://www.gem.wiki/Afton_generating_station"/>
    <x v="62"/>
    <s v="Afton generating station"/>
    <m/>
    <s v="CC1"/>
    <s v="NG"/>
    <n v="287"/>
    <x v="0"/>
    <x v="0"/>
    <s v="N"/>
    <m/>
    <m/>
    <m/>
    <x v="4"/>
    <m/>
    <m/>
    <m/>
    <n v="32.114184999999999"/>
    <n v="-106.84650000000001"/>
    <s v="exact"/>
    <s v="La Mesa"/>
    <s v="Dona Ana"/>
    <m/>
    <s v="New Mexico"/>
    <x v="1"/>
    <s v="Northern America"/>
    <s v="EIA: 55210"/>
    <s v="EIA: 0001, 0002"/>
    <m/>
    <m/>
    <m/>
    <m/>
    <s v="48292"/>
    <s v="27439, 28824"/>
    <s v="L402228"/>
    <s v="G401842"/>
  </r>
  <r>
    <s v="https://www.gem.wiki/Agua_Fria_power_station"/>
    <x v="62"/>
    <s v="Agua Fria power station"/>
    <m/>
    <s v="AF1"/>
    <s v="NG/FO"/>
    <n v="114"/>
    <x v="0"/>
    <x v="3"/>
    <s v="N"/>
    <m/>
    <m/>
    <m/>
    <x v="80"/>
    <m/>
    <m/>
    <m/>
    <n v="33.556100000000001"/>
    <n v="-112.2153"/>
    <s v="exact"/>
    <s v="Glendale"/>
    <s v="Maricopa"/>
    <m/>
    <s v="Arizona"/>
    <x v="1"/>
    <s v="Northern America"/>
    <s v="EIA: 141"/>
    <s v="EIA: AF1"/>
    <m/>
    <m/>
    <m/>
    <m/>
    <s v="31940"/>
    <n v="177"/>
    <s v="L402258"/>
    <s v="G403471"/>
  </r>
  <r>
    <s v="https://www.gem.wiki/Agua_Fria_power_station"/>
    <x v="62"/>
    <s v="Agua Fria power station"/>
    <m/>
    <s v="AF2"/>
    <s v="NG/FO"/>
    <n v="114"/>
    <x v="0"/>
    <x v="3"/>
    <s v="N"/>
    <m/>
    <m/>
    <m/>
    <x v="81"/>
    <m/>
    <m/>
    <m/>
    <n v="33.556100000000001"/>
    <n v="-112.2153"/>
    <s v="exact"/>
    <s v="Glendale"/>
    <s v="Maricopa"/>
    <m/>
    <s v="Arizona"/>
    <x v="1"/>
    <s v="Northern America"/>
    <s v="EIA: 141"/>
    <s v="EIA: AF2"/>
    <m/>
    <m/>
    <m/>
    <m/>
    <s v="31940"/>
    <n v="178"/>
    <s v="L402258"/>
    <s v="G403472"/>
  </r>
  <r>
    <s v="https://www.gem.wiki/Agua_Fria_power_station"/>
    <x v="62"/>
    <s v="Agua Fria power station"/>
    <m/>
    <s v="AF3"/>
    <s v="NG/FO"/>
    <n v="163"/>
    <x v="0"/>
    <x v="3"/>
    <s v="N"/>
    <m/>
    <m/>
    <m/>
    <x v="64"/>
    <m/>
    <m/>
    <m/>
    <n v="33.556100000000001"/>
    <n v="-112.2153"/>
    <s v="exact"/>
    <s v="Glendale"/>
    <s v="Maricopa"/>
    <m/>
    <s v="Arizona"/>
    <x v="1"/>
    <s v="Northern America"/>
    <s v="EIA: 141"/>
    <s v="EIA: AF3"/>
    <m/>
    <m/>
    <m/>
    <m/>
    <s v="31940"/>
    <n v="179"/>
    <s v="L402258"/>
    <s v="G403473"/>
  </r>
  <r>
    <s v="https://www.gem.wiki/Agua_Fria_power_station"/>
    <x v="62"/>
    <s v="Agua Fria power station"/>
    <m/>
    <s v="AF4"/>
    <s v="NG/FO"/>
    <n v="81"/>
    <x v="0"/>
    <x v="1"/>
    <s v="N"/>
    <m/>
    <m/>
    <m/>
    <x v="38"/>
    <m/>
    <m/>
    <m/>
    <n v="33.556100000000001"/>
    <n v="-112.2153"/>
    <s v="exact"/>
    <s v="Glendale"/>
    <s v="Maricopa"/>
    <m/>
    <s v="Arizona"/>
    <x v="1"/>
    <s v="Northern America"/>
    <s v="EIA: 141"/>
    <s v="EIA: AF4"/>
    <m/>
    <m/>
    <m/>
    <m/>
    <s v="31940"/>
    <n v="180"/>
    <s v="L402258"/>
    <s v="G403474"/>
  </r>
  <r>
    <s v="https://www.gem.wiki/Agua_Fria_power_station"/>
    <x v="62"/>
    <s v="Agua Fria power station"/>
    <m/>
    <s v="AF5"/>
    <s v="NG/FO"/>
    <n v="71"/>
    <x v="0"/>
    <x v="1"/>
    <s v="N"/>
    <m/>
    <m/>
    <m/>
    <x v="35"/>
    <m/>
    <m/>
    <m/>
    <n v="33.556100000000001"/>
    <n v="-112.2153"/>
    <s v="exact"/>
    <s v="Glendale"/>
    <s v="Maricopa"/>
    <m/>
    <s v="Arizona"/>
    <x v="1"/>
    <s v="Northern America"/>
    <s v="EIA: 141"/>
    <s v="EIA: AF5"/>
    <m/>
    <m/>
    <m/>
    <m/>
    <s v="31940"/>
    <n v="181"/>
    <s v="L402258"/>
    <s v="G403475"/>
  </r>
  <r>
    <s v="https://www.gem.wiki/Agua_Fria_power_station"/>
    <x v="62"/>
    <s v="Agua Fria power station"/>
    <m/>
    <s v="AF6"/>
    <s v="NG/FO"/>
    <n v="71"/>
    <x v="0"/>
    <x v="1"/>
    <s v="N"/>
    <m/>
    <m/>
    <m/>
    <x v="35"/>
    <m/>
    <m/>
    <m/>
    <n v="33.556100000000001"/>
    <n v="-112.2153"/>
    <s v="exact"/>
    <s v="Glendale"/>
    <s v="Maricopa"/>
    <m/>
    <s v="Arizona"/>
    <x v="1"/>
    <s v="Northern America"/>
    <s v="EIA: 141"/>
    <s v="EIA: AF6"/>
    <m/>
    <m/>
    <m/>
    <m/>
    <s v="31940"/>
    <n v="182"/>
    <s v="L402258"/>
    <s v="G403476"/>
  </r>
  <r>
    <s v="https://www.gem.wiki/Agua_Fria_power_station"/>
    <x v="62"/>
    <s v="Agua Fria power station"/>
    <m/>
    <s v="AF7"/>
    <s v="NG"/>
    <n v="50"/>
    <x v="0"/>
    <x v="1"/>
    <s v="N"/>
    <m/>
    <m/>
    <m/>
    <x v="3"/>
    <m/>
    <m/>
    <m/>
    <n v="33.556100000000001"/>
    <n v="-112.2153"/>
    <s v="exact"/>
    <s v="Glendale"/>
    <s v="Maricopa"/>
    <m/>
    <s v="Arizona"/>
    <x v="1"/>
    <s v="Northern America"/>
    <s v="EIA: 141"/>
    <s v="EIA: AF7"/>
    <m/>
    <m/>
    <m/>
    <m/>
    <m/>
    <m/>
    <s v="L402258"/>
    <s v="G411229"/>
  </r>
  <r>
    <s v="https://www.gem.wiki/Agua_Fria_power_station"/>
    <x v="62"/>
    <s v="Agua Fria power station"/>
    <m/>
    <s v="AF8"/>
    <s v="NG"/>
    <n v="50"/>
    <x v="0"/>
    <x v="1"/>
    <s v="N"/>
    <m/>
    <m/>
    <m/>
    <x v="3"/>
    <m/>
    <m/>
    <m/>
    <n v="33.556100000000001"/>
    <n v="-112.2153"/>
    <s v="exact"/>
    <s v="Glendale"/>
    <s v="Maricopa"/>
    <m/>
    <s v="Arizona"/>
    <x v="1"/>
    <s v="Northern America"/>
    <s v="EIA: 141"/>
    <s v="EIA: AF8"/>
    <m/>
    <m/>
    <m/>
    <m/>
    <m/>
    <m/>
    <s v="L402258"/>
    <s v="G411228"/>
  </r>
  <r>
    <s v="https://www.gem.wiki/Agua_Mansa_power_plant"/>
    <x v="62"/>
    <s v="Agua Mansa power plant"/>
    <m/>
    <s v="AMP1"/>
    <s v="NG"/>
    <n v="61"/>
    <x v="0"/>
    <x v="1"/>
    <s v="N"/>
    <m/>
    <m/>
    <m/>
    <x v="16"/>
    <m/>
    <m/>
    <m/>
    <n v="34.041400000000003"/>
    <n v="-117.3603"/>
    <s v="exact"/>
    <s v="Colton"/>
    <s v="San Bernardino"/>
    <m/>
    <s v="California"/>
    <x v="1"/>
    <s v="Northern America"/>
    <s v="EIA: 55951"/>
    <s v="EIA: AMP1"/>
    <m/>
    <m/>
    <m/>
    <m/>
    <s v="49568"/>
    <n v="29076"/>
    <s v="L401551"/>
    <s v="G402255"/>
  </r>
  <r>
    <s v="https://www.gem.wiki/Air_Products_Port_Arthur_power_station"/>
    <x v="62"/>
    <s v="Air Products Port Arthur power station"/>
    <m/>
    <s v="SMR2"/>
    <s v="NG/OG"/>
    <n v="78"/>
    <x v="0"/>
    <x v="1"/>
    <s v="Y"/>
    <m/>
    <m/>
    <m/>
    <x v="37"/>
    <m/>
    <m/>
    <m/>
    <n v="29.866496999999999"/>
    <n v="-93.965149999999994"/>
    <s v="exact"/>
    <s v="Port Arthur"/>
    <s v="Jefferson"/>
    <m/>
    <s v="Texas"/>
    <x v="1"/>
    <s v="Northern America"/>
    <s v="EIA: 55309"/>
    <s v="EIA: GEN4"/>
    <m/>
    <m/>
    <m/>
    <m/>
    <s v="57836"/>
    <n v="34584"/>
    <s v="L401684"/>
    <s v="G402384"/>
  </r>
  <r>
    <s v="https://www.gem.wiki/Alamitos_energy_center"/>
    <x v="62"/>
    <s v="Alamitos energy center"/>
    <m/>
    <s v="3"/>
    <s v="NG"/>
    <n v="310"/>
    <x v="0"/>
    <x v="3"/>
    <s v="N"/>
    <m/>
    <m/>
    <m/>
    <x v="64"/>
    <m/>
    <n v="2023"/>
    <m/>
    <n v="33.767229"/>
    <n v="-118.1002"/>
    <s v="exact"/>
    <s v="Long Beach"/>
    <s v="Los Angeles"/>
    <m/>
    <s v="California"/>
    <x v="1"/>
    <s v="Northern America"/>
    <s v="EIA: 315"/>
    <s v="EIA: 3"/>
    <s v="Alamitos generating station"/>
    <m/>
    <m/>
    <m/>
    <s v="33109"/>
    <n v="262"/>
    <s v="L402390"/>
    <s v="G402389"/>
  </r>
  <r>
    <s v="https://www.gem.wiki/Alamitos_energy_center"/>
    <x v="62"/>
    <s v="Alamitos energy center"/>
    <m/>
    <s v="4"/>
    <s v="NG"/>
    <n v="310"/>
    <x v="0"/>
    <x v="3"/>
    <s v="N"/>
    <m/>
    <m/>
    <m/>
    <x v="72"/>
    <m/>
    <n v="2023"/>
    <m/>
    <n v="33.767229"/>
    <n v="-118.1002"/>
    <s v="exact"/>
    <s v="Long Beach"/>
    <s v="Los Angeles"/>
    <m/>
    <s v="California"/>
    <x v="1"/>
    <s v="Northern America"/>
    <s v="EIA: 315"/>
    <s v="EIA: 4"/>
    <s v="Alamitos generating station"/>
    <m/>
    <m/>
    <m/>
    <s v="33109"/>
    <n v="263"/>
    <s v="L402390"/>
    <s v="G402390"/>
  </r>
  <r>
    <s v="https://www.gem.wiki/Alamitos_energy_center"/>
    <x v="62"/>
    <s v="Alamitos energy center"/>
    <m/>
    <s v="5"/>
    <s v="NG"/>
    <n v="495"/>
    <x v="0"/>
    <x v="3"/>
    <s v="N"/>
    <m/>
    <m/>
    <m/>
    <x v="82"/>
    <m/>
    <n v="2023"/>
    <m/>
    <n v="33.767229"/>
    <n v="-118.1002"/>
    <s v="exact"/>
    <s v="Long Beach"/>
    <s v="Los Angeles"/>
    <m/>
    <s v="California"/>
    <x v="1"/>
    <s v="Northern America"/>
    <s v="EIA: 315"/>
    <s v="EIA: 5"/>
    <s v="Alamitos generating station"/>
    <m/>
    <m/>
    <m/>
    <s v="33109"/>
    <n v="264"/>
    <s v="L402390"/>
    <s v="G402391"/>
  </r>
  <r>
    <s v="https://www.gem.wiki/Alamitos_energy_center"/>
    <x v="62"/>
    <s v="Alamitos energy center"/>
    <m/>
    <s v="CCT1"/>
    <s v="NG"/>
    <n v="678"/>
    <x v="0"/>
    <x v="0"/>
    <s v="N"/>
    <s v="not found"/>
    <s v="not found"/>
    <m/>
    <x v="6"/>
    <m/>
    <m/>
    <m/>
    <n v="33.767229"/>
    <n v="-118.1002"/>
    <s v="exact"/>
    <s v="Long Beach"/>
    <s v="Los Angeles"/>
    <m/>
    <s v="California"/>
    <x v="1"/>
    <s v="Northern America"/>
    <s v="EIA: 62115"/>
    <s v="EIA: 1A, 1B, 1S"/>
    <s v="Alamitos generating station"/>
    <m/>
    <m/>
    <m/>
    <s v="33109"/>
    <s v="44482, 44483, 44484, 44485, 44487, 44488, 44489, 44486"/>
    <s v="L402390"/>
    <s v="G402120"/>
  </r>
  <r>
    <s v="https://www.gem.wiki/Algonquin_Power_Sanger_power_station"/>
    <x v="62"/>
    <s v="Algonquin Power Sanger power station"/>
    <m/>
    <s v="CC1"/>
    <s v="NG"/>
    <n v="62"/>
    <x v="0"/>
    <x v="0"/>
    <s v="N"/>
    <m/>
    <m/>
    <m/>
    <x v="39"/>
    <m/>
    <m/>
    <m/>
    <n v="36.684199999999997"/>
    <n v="-119.5522"/>
    <s v="exact"/>
    <s v="Sanger"/>
    <s v="Fresno"/>
    <m/>
    <s v="California"/>
    <x v="1"/>
    <s v="Northern America"/>
    <s v="EIA: 57564"/>
    <s v="EIA: CTG, STG2"/>
    <m/>
    <m/>
    <m/>
    <m/>
    <s v="18829"/>
    <s v="34855, 18832"/>
    <s v="L402531"/>
    <s v="G402046"/>
  </r>
  <r>
    <s v="https://www.gem.wiki/Algonquin_Windsor_Locks_power_station"/>
    <x v="62"/>
    <s v="Algonquin Windsor Locks power station"/>
    <m/>
    <s v="CC1"/>
    <s v="FO/NG"/>
    <n v="71"/>
    <x v="0"/>
    <x v="0"/>
    <s v="Y"/>
    <m/>
    <m/>
    <m/>
    <x v="39"/>
    <m/>
    <m/>
    <m/>
    <n v="41.922699999999999"/>
    <n v="-72.625500000000002"/>
    <s v="exact"/>
    <s v="Windsor Locks"/>
    <s v="Hartford"/>
    <m/>
    <s v="Connecticut"/>
    <x v="1"/>
    <s v="Northern America"/>
    <s v="EIA: 10567"/>
    <s v="EIA: GTG, GTG2, STG"/>
    <m/>
    <m/>
    <m/>
    <m/>
    <s v="33200"/>
    <s v="23344, 23345, 41140"/>
    <s v="L402473"/>
    <s v="G401595"/>
  </r>
  <r>
    <s v="https://www.gem.wiki/Allegany_cogeneration_power_station"/>
    <x v="62"/>
    <s v="Allegany cogeneration power station"/>
    <m/>
    <s v="CC01"/>
    <s v="NG"/>
    <n v="67"/>
    <x v="0"/>
    <x v="0"/>
    <s v="N"/>
    <m/>
    <m/>
    <m/>
    <x v="20"/>
    <m/>
    <m/>
    <m/>
    <n v="42.502699999999997"/>
    <n v="-78.068600000000004"/>
    <s v="exact"/>
    <s v="Fillmore"/>
    <s v="Allegany"/>
    <m/>
    <s v="New York"/>
    <x v="1"/>
    <s v="Northern America"/>
    <s v="EIA: 7784"/>
    <s v="EIA: 1, 2"/>
    <m/>
    <m/>
    <m/>
    <m/>
    <s v="33707"/>
    <s v="371, 31066"/>
    <s v="L402469"/>
    <s v="G402171"/>
  </r>
  <r>
    <s v="https://www.gem.wiki/Allegheny_Energy_power_station"/>
    <x v="62"/>
    <s v="Allegheny Energy power station"/>
    <m/>
    <s v="CC1"/>
    <s v="NG/FO"/>
    <n v="556"/>
    <x v="0"/>
    <x v="0"/>
    <s v="N"/>
    <m/>
    <m/>
    <m/>
    <x v="16"/>
    <m/>
    <m/>
    <m/>
    <n v="40.545278000000003"/>
    <n v="-79.768609999999995"/>
    <s v="exact"/>
    <s v="Springdale"/>
    <s v="Allegheny"/>
    <m/>
    <s v="Pennsylvania"/>
    <x v="1"/>
    <s v="Northern America"/>
    <s v="EIA: 55710"/>
    <s v="EIA: UNT3, UNT4, UNT5"/>
    <s v="Springdale"/>
    <m/>
    <m/>
    <m/>
    <s v="1129107"/>
    <n v="1299834"/>
    <s v="L402302"/>
    <s v="G401973"/>
  </r>
  <r>
    <s v="https://www.gem.wiki/Allen_Fossil_Plant"/>
    <x v="62"/>
    <s v="Allen Fossil Plant"/>
    <m/>
    <s v="CC1"/>
    <s v="NG"/>
    <n v="1171"/>
    <x v="0"/>
    <x v="0"/>
    <s v="N"/>
    <s v="Hydrogen capable: turbine"/>
    <s v="not found"/>
    <s v="replacement"/>
    <x v="34"/>
    <m/>
    <m/>
    <m/>
    <n v="35.074086999999999"/>
    <n v="-90.148679999999999"/>
    <s v="exact"/>
    <s v="Memphis"/>
    <s v="Shelby"/>
    <m/>
    <s v="Tennessee"/>
    <x v="1"/>
    <s v="Northern America"/>
    <s v="EIA: 3393"/>
    <s v="EIA: CTG1, CTG2, STG1"/>
    <m/>
    <m/>
    <m/>
    <m/>
    <s v="34370, 45160, 45161"/>
    <n v="44975"/>
    <s v="L104184"/>
    <s v="G401666"/>
  </r>
  <r>
    <s v="https://www.gem.wiki/Allen_Fossil_Plant"/>
    <x v="62"/>
    <s v="Allen Fossil Plant"/>
    <m/>
    <s v="G17"/>
    <s v="NG/FO"/>
    <n v="60"/>
    <x v="0"/>
    <x v="1"/>
    <s v="N"/>
    <m/>
    <m/>
    <s v="N"/>
    <x v="70"/>
    <m/>
    <n v="2023"/>
    <m/>
    <n v="35.074086999999999"/>
    <n v="-90.148679999999999"/>
    <s v="exact"/>
    <s v="Memphis"/>
    <s v="Shelby"/>
    <m/>
    <s v="Tennessee"/>
    <x v="1"/>
    <s v="Northern America"/>
    <s v="EIA: 3393"/>
    <s v="EIA: G17"/>
    <m/>
    <m/>
    <m/>
    <m/>
    <s v="34370"/>
    <n v="21112"/>
    <s v="L104184"/>
    <s v="G403582"/>
  </r>
  <r>
    <s v="https://www.gem.wiki/Allen_Fossil_Plant"/>
    <x v="62"/>
    <s v="Allen Fossil Plant"/>
    <m/>
    <s v="G18"/>
    <s v="NG/FO"/>
    <n v="60"/>
    <x v="0"/>
    <x v="1"/>
    <s v="N"/>
    <m/>
    <m/>
    <s v="N"/>
    <x v="70"/>
    <m/>
    <n v="2023"/>
    <m/>
    <n v="35.074086999999999"/>
    <n v="-90.148679999999999"/>
    <s v="exact"/>
    <s v="Memphis"/>
    <s v="Shelby"/>
    <m/>
    <s v="Tennessee"/>
    <x v="1"/>
    <s v="Northern America"/>
    <s v="EIA: 3393"/>
    <s v="EIA: G18"/>
    <m/>
    <m/>
    <m/>
    <m/>
    <s v="34370"/>
    <n v="21113"/>
    <s v="L104184"/>
    <s v="G403583"/>
  </r>
  <r>
    <s v="https://www.gem.wiki/Allen_Fossil_Plant"/>
    <x v="62"/>
    <s v="Allen Fossil Plant"/>
    <m/>
    <s v="G19"/>
    <s v="NG/FO"/>
    <n v="60"/>
    <x v="0"/>
    <x v="1"/>
    <s v="N"/>
    <m/>
    <m/>
    <s v="N"/>
    <x v="70"/>
    <m/>
    <n v="2023"/>
    <m/>
    <n v="35.074086999999999"/>
    <n v="-90.148679999999999"/>
    <s v="exact"/>
    <s v="Memphis"/>
    <s v="Shelby"/>
    <m/>
    <s v="Tennessee"/>
    <x v="1"/>
    <s v="Northern America"/>
    <s v="EIA: 3393"/>
    <s v="EIA: G19"/>
    <m/>
    <m/>
    <m/>
    <m/>
    <s v="34370"/>
    <n v="21114"/>
    <s v="L104184"/>
    <s v="G403584"/>
  </r>
  <r>
    <s v="https://www.gem.wiki/Allen_Fossil_Plant"/>
    <x v="62"/>
    <s v="Allen Fossil Plant"/>
    <m/>
    <s v="G20"/>
    <s v="NG/FO"/>
    <n v="60"/>
    <x v="0"/>
    <x v="1"/>
    <s v="N"/>
    <m/>
    <m/>
    <s v="N"/>
    <x v="70"/>
    <m/>
    <n v="2023"/>
    <m/>
    <n v="35.074086999999999"/>
    <n v="-90.148679999999999"/>
    <s v="exact"/>
    <s v="Memphis"/>
    <s v="Shelby"/>
    <m/>
    <s v="Tennessee"/>
    <x v="1"/>
    <s v="Northern America"/>
    <s v="EIA: 3393"/>
    <s v="EIA: G20"/>
    <m/>
    <m/>
    <m/>
    <m/>
    <s v="34370"/>
    <n v="21116"/>
    <s v="L104184"/>
    <s v="G403585"/>
  </r>
  <r>
    <s v="https://www.gem.wiki/Alliant_Energy_Neenah_power_station"/>
    <x v="62"/>
    <s v="Alliant Energy Neenah power station"/>
    <m/>
    <s v="CT01"/>
    <s v="NG"/>
    <n v="186"/>
    <x v="0"/>
    <x v="1"/>
    <s v="N"/>
    <m/>
    <m/>
    <m/>
    <x v="15"/>
    <m/>
    <m/>
    <m/>
    <n v="44.193600000000004"/>
    <n v="-88.506399999999999"/>
    <s v="exact"/>
    <s v="Neenah"/>
    <s v="Winnebago"/>
    <m/>
    <s v="Wisconsin"/>
    <x v="1"/>
    <s v="Northern America"/>
    <s v="EIA: 55135"/>
    <s v="EIA: CT01"/>
    <m/>
    <m/>
    <m/>
    <m/>
    <s v="45189"/>
    <n v="24174"/>
    <s v="L402376"/>
    <s v="G403768"/>
  </r>
  <r>
    <s v="https://www.gem.wiki/Alliant_Energy_Neenah_power_station"/>
    <x v="62"/>
    <s v="Alliant Energy Neenah power station"/>
    <m/>
    <s v="CT02"/>
    <s v="NG"/>
    <n v="186"/>
    <x v="0"/>
    <x v="1"/>
    <s v="N"/>
    <m/>
    <m/>
    <m/>
    <x v="15"/>
    <m/>
    <m/>
    <m/>
    <n v="44.193600000000004"/>
    <n v="-88.506399999999999"/>
    <s v="exact"/>
    <s v="Neenah"/>
    <s v="Winnebago"/>
    <m/>
    <s v="Wisconsin"/>
    <x v="1"/>
    <s v="Northern America"/>
    <s v="EIA: 55135"/>
    <s v="EIA: CT02"/>
    <m/>
    <m/>
    <m/>
    <m/>
    <s v="45189"/>
    <n v="24817"/>
    <s v="L402376"/>
    <s v="G403769"/>
  </r>
  <r>
    <s v="https://www.gem.wiki/Almond_power_plant"/>
    <x v="62"/>
    <s v="Almond power plant"/>
    <m/>
    <s v="1"/>
    <s v="NG"/>
    <n v="50"/>
    <x v="0"/>
    <x v="1"/>
    <s v="N"/>
    <m/>
    <m/>
    <m/>
    <x v="67"/>
    <m/>
    <m/>
    <m/>
    <n v="37.574399999999997"/>
    <n v="-120.985"/>
    <s v="exact"/>
    <s v="Modesto"/>
    <s v="Stanislaus"/>
    <m/>
    <s v="California"/>
    <x v="1"/>
    <s v="Northern America"/>
    <s v="EIA: 7315"/>
    <s v="EIA: 1"/>
    <m/>
    <m/>
    <m/>
    <m/>
    <s v="35099"/>
    <n v="3442"/>
    <s v="L402333"/>
    <s v="G409460"/>
  </r>
  <r>
    <s v="https://www.gem.wiki/Almond_power_plant"/>
    <x v="62"/>
    <s v="Almond power plant"/>
    <m/>
    <s v="2"/>
    <s v="NG"/>
    <n v="58"/>
    <x v="0"/>
    <x v="1"/>
    <s v="N"/>
    <m/>
    <m/>
    <m/>
    <x v="39"/>
    <m/>
    <m/>
    <m/>
    <n v="37.574399999999997"/>
    <n v="-120.985"/>
    <s v="exact"/>
    <s v="Modesto"/>
    <s v="Stanislaus"/>
    <m/>
    <s v="California"/>
    <x v="1"/>
    <s v="Northern America"/>
    <s v="EIA: 7315"/>
    <s v="EIA: 2"/>
    <m/>
    <m/>
    <m/>
    <m/>
    <s v="35099"/>
    <n v="36835"/>
    <s v="L402333"/>
    <s v="G403663"/>
  </r>
  <r>
    <s v="https://www.gem.wiki/Almond_power_plant"/>
    <x v="62"/>
    <s v="Almond power plant"/>
    <m/>
    <s v="3"/>
    <s v="NG"/>
    <n v="58"/>
    <x v="0"/>
    <x v="1"/>
    <s v="N"/>
    <m/>
    <m/>
    <m/>
    <x v="39"/>
    <m/>
    <m/>
    <m/>
    <n v="37.574399999999997"/>
    <n v="-120.985"/>
    <s v="exact"/>
    <s v="Modesto"/>
    <s v="Stanislaus"/>
    <m/>
    <s v="California"/>
    <x v="1"/>
    <s v="Northern America"/>
    <s v="EIA: 7315"/>
    <s v="EIA: 3"/>
    <m/>
    <m/>
    <m/>
    <m/>
    <s v="35099"/>
    <n v="36836"/>
    <s v="L402333"/>
    <s v="G403664"/>
  </r>
  <r>
    <s v="https://www.gem.wiki/Almond_power_plant"/>
    <x v="62"/>
    <s v="Almond power plant"/>
    <m/>
    <s v="4"/>
    <s v="NG"/>
    <n v="58"/>
    <x v="0"/>
    <x v="1"/>
    <s v="N"/>
    <m/>
    <m/>
    <m/>
    <x v="39"/>
    <m/>
    <m/>
    <m/>
    <n v="37.574399999999997"/>
    <n v="-120.985"/>
    <s v="exact"/>
    <s v="Modesto"/>
    <s v="Stanislaus"/>
    <m/>
    <s v="California"/>
    <x v="1"/>
    <s v="Northern America"/>
    <s v="EIA: 7315"/>
    <s v="EIA: 4"/>
    <m/>
    <m/>
    <m/>
    <m/>
    <s v="35099"/>
    <n v="36837"/>
    <s v="L402333"/>
    <s v="G403665"/>
  </r>
  <r>
    <s v="https://www.gem.wiki/Alpine_power_plant"/>
    <x v="62"/>
    <s v="Alpine power plant"/>
    <m/>
    <s v="AI1"/>
    <s v="NG"/>
    <n v="227"/>
    <x v="0"/>
    <x v="1"/>
    <s v="N"/>
    <s v="Hydrogen capable: turbine"/>
    <s v="not found"/>
    <m/>
    <x v="5"/>
    <m/>
    <m/>
    <m/>
    <n v="45.063747999999997"/>
    <n v="-84.82535"/>
    <s v="exact"/>
    <s v="Elmira"/>
    <s v="Otsego"/>
    <m/>
    <s v="Michigan"/>
    <x v="1"/>
    <s v="Northern America"/>
    <s v="EIA: 59926"/>
    <s v="EIA: AI1"/>
    <m/>
    <m/>
    <m/>
    <m/>
    <s v="68638"/>
    <n v="45355"/>
    <s v="L402385"/>
    <s v="G403779"/>
  </r>
  <r>
    <s v="https://www.gem.wiki/Alpine_power_plant"/>
    <x v="62"/>
    <s v="Alpine power plant"/>
    <m/>
    <s v="AI2"/>
    <s v="NG"/>
    <n v="227"/>
    <x v="0"/>
    <x v="1"/>
    <s v="N"/>
    <s v="Hydrogen capable: turbine"/>
    <s v="not found"/>
    <m/>
    <x v="5"/>
    <m/>
    <m/>
    <m/>
    <n v="45.063747999999997"/>
    <n v="-84.82535"/>
    <s v="exact"/>
    <s v="Elmira"/>
    <s v="Otsego"/>
    <m/>
    <s v="Michigan"/>
    <x v="1"/>
    <s v="Northern America"/>
    <s v="EIA: 59926"/>
    <s v="EIA: AI2"/>
    <m/>
    <m/>
    <m/>
    <m/>
    <s v="68638"/>
    <n v="45491"/>
    <s v="L402385"/>
    <s v="G403780"/>
  </r>
  <r>
    <s v="https://www.gem.wiki/AltaGas_Ripon_Energy_power_station"/>
    <x v="62"/>
    <s v="AltaGas Ripon Energy power station"/>
    <m/>
    <s v="GEN1"/>
    <s v="NG"/>
    <n v="50"/>
    <x v="0"/>
    <x v="1"/>
    <s v="N"/>
    <m/>
    <m/>
    <m/>
    <x v="12"/>
    <m/>
    <m/>
    <m/>
    <n v="37.732532999999997"/>
    <n v="-121.116"/>
    <s v="exact"/>
    <s v="Ripon"/>
    <s v="San Joaquin"/>
    <m/>
    <s v="California"/>
    <x v="1"/>
    <s v="Northern America"/>
    <s v="EIA: 50299"/>
    <s v="EIA: GEN1"/>
    <m/>
    <m/>
    <m/>
    <m/>
    <s v="32714"/>
    <n v="17831"/>
    <s v="L407495"/>
    <s v="G409582"/>
  </r>
  <r>
    <s v="https://www.gem.wiki/Ames_Municipal_Power_Plant"/>
    <x v="62"/>
    <s v="Ames Municipal Power Plant"/>
    <m/>
    <s v="8"/>
    <s v="NG/BU"/>
    <n v="71"/>
    <x v="0"/>
    <x v="3"/>
    <s v="N"/>
    <s v="not found"/>
    <s v="not found"/>
    <s v="conversion"/>
    <x v="5"/>
    <m/>
    <m/>
    <m/>
    <n v="42.025799999999997"/>
    <n v="-93.608900000000006"/>
    <s v="exact"/>
    <s v="Ames"/>
    <s v="Story"/>
    <m/>
    <s v="Iowa"/>
    <x v="1"/>
    <s v="Northern America"/>
    <s v="EIA: 1122"/>
    <s v="EIA: 8"/>
    <m/>
    <m/>
    <m/>
    <m/>
    <s v="13200"/>
    <n v="488"/>
    <s v="L103902"/>
    <s v="G402559"/>
  </r>
  <r>
    <s v="https://www.gem.wiki/Anadarko_power_station"/>
    <x v="62"/>
    <s v="Anadarko power station"/>
    <m/>
    <s v="3"/>
    <s v="NG"/>
    <n v="50"/>
    <x v="7"/>
    <x v="3"/>
    <s v="N"/>
    <m/>
    <m/>
    <m/>
    <x v="71"/>
    <m/>
    <m/>
    <m/>
    <n v="35.084699999999998"/>
    <n v="-98.23"/>
    <s v="exact"/>
    <s v="Anadarko"/>
    <s v="Caddo"/>
    <m/>
    <s v="Oklahoma"/>
    <x v="1"/>
    <s v="Northern America"/>
    <s v="EIA: 3006"/>
    <s v="EIA: 3"/>
    <m/>
    <m/>
    <m/>
    <m/>
    <s v="36673"/>
    <n v="522"/>
    <s v="L402369"/>
    <s v="G403748"/>
  </r>
  <r>
    <s v="https://www.gem.wiki/Anadarko_power_station"/>
    <x v="62"/>
    <s v="Anadarko power station"/>
    <m/>
    <s v="4"/>
    <s v="NG"/>
    <n v="105"/>
    <x v="0"/>
    <x v="0"/>
    <s v="N"/>
    <m/>
    <m/>
    <m/>
    <x v="79"/>
    <m/>
    <m/>
    <m/>
    <n v="35.084699999999998"/>
    <n v="-98.23"/>
    <s v="exact"/>
    <s v="Anadarko"/>
    <s v="Caddo"/>
    <m/>
    <s v="Oklahoma"/>
    <x v="1"/>
    <s v="Northern America"/>
    <s v="EIA: 3006"/>
    <s v="EIA: 4"/>
    <m/>
    <m/>
    <m/>
    <m/>
    <s v="36673"/>
    <n v="523"/>
    <s v="L402369"/>
    <s v="G403749"/>
  </r>
  <r>
    <s v="https://www.gem.wiki/Anadarko_power_station"/>
    <x v="62"/>
    <s v="Anadarko power station"/>
    <m/>
    <s v="5"/>
    <s v="NG"/>
    <n v="105"/>
    <x v="0"/>
    <x v="0"/>
    <s v="N"/>
    <m/>
    <m/>
    <m/>
    <x v="79"/>
    <m/>
    <m/>
    <m/>
    <n v="35.084699999999998"/>
    <n v="-98.23"/>
    <s v="exact"/>
    <s v="Anadarko"/>
    <s v="Caddo"/>
    <m/>
    <s v="Oklahoma"/>
    <x v="1"/>
    <s v="Northern America"/>
    <s v="EIA: 3006"/>
    <s v="EIA: 5"/>
    <m/>
    <m/>
    <m/>
    <m/>
    <s v="36673"/>
    <n v="524"/>
    <s v="L402369"/>
    <s v="G403750"/>
  </r>
  <r>
    <s v="https://www.gem.wiki/Anadarko_power_station"/>
    <x v="62"/>
    <s v="Anadarko power station"/>
    <m/>
    <s v="6"/>
    <s v="NG"/>
    <n v="105"/>
    <x v="0"/>
    <x v="0"/>
    <s v="N"/>
    <m/>
    <m/>
    <m/>
    <x v="79"/>
    <m/>
    <m/>
    <m/>
    <n v="35.084699999999998"/>
    <n v="-98.23"/>
    <s v="exact"/>
    <s v="Anadarko"/>
    <s v="Caddo"/>
    <m/>
    <s v="Oklahoma"/>
    <x v="1"/>
    <s v="Northern America"/>
    <s v="EIA: 3006"/>
    <s v="EIA: 6"/>
    <m/>
    <m/>
    <m/>
    <m/>
    <s v="36673"/>
    <n v="525"/>
    <s v="L402369"/>
    <s v="G403751"/>
  </r>
  <r>
    <s v="https://www.gem.wiki/Anclote_power_station"/>
    <x v="62"/>
    <s v="Anclote power station"/>
    <m/>
    <s v="1"/>
    <s v="NG/FO"/>
    <n v="556"/>
    <x v="0"/>
    <x v="3"/>
    <s v="N"/>
    <m/>
    <m/>
    <m/>
    <x v="35"/>
    <m/>
    <m/>
    <m/>
    <n v="28.184443999999999"/>
    <n v="-82.788610000000006"/>
    <s v="exact"/>
    <s v="Holiday"/>
    <s v="Pasco"/>
    <m/>
    <s v="Florida"/>
    <x v="1"/>
    <s v="Northern America"/>
    <s v="EIA: 8048"/>
    <s v="EIA: 1"/>
    <m/>
    <m/>
    <m/>
    <m/>
    <s v="20288"/>
    <n v="552"/>
    <s v="L401865"/>
    <s v="G402735"/>
  </r>
  <r>
    <s v="https://www.gem.wiki/Anclote_power_station"/>
    <x v="62"/>
    <s v="Anclote power station"/>
    <m/>
    <s v="2"/>
    <s v="NG/FO"/>
    <n v="556"/>
    <x v="0"/>
    <x v="3"/>
    <s v="N"/>
    <m/>
    <m/>
    <m/>
    <x v="68"/>
    <m/>
    <m/>
    <m/>
    <n v="28.184443999999999"/>
    <n v="-82.788610000000006"/>
    <s v="exact"/>
    <s v="Holiday"/>
    <s v="Pasco"/>
    <m/>
    <s v="Florida"/>
    <x v="1"/>
    <s v="Northern America"/>
    <s v="EIA: 8048"/>
    <s v="EIA: 2"/>
    <m/>
    <m/>
    <m/>
    <m/>
    <s v="20288"/>
    <n v="553"/>
    <s v="L401865"/>
    <s v="G402736"/>
  </r>
  <r>
    <s v="https://www.gem.wiki/Anderson_power_station"/>
    <x v="62"/>
    <s v="Anderson power station"/>
    <m/>
    <s v="ACT3"/>
    <s v="NG/FO"/>
    <n v="86"/>
    <x v="0"/>
    <x v="1"/>
    <s v="N"/>
    <m/>
    <m/>
    <m/>
    <x v="8"/>
    <m/>
    <m/>
    <m/>
    <n v="40.052900000000001"/>
    <n v="-85.738900000000001"/>
    <s v="exact"/>
    <s v="Anderson"/>
    <s v="Madison"/>
    <m/>
    <s v="Indiana"/>
    <x v="1"/>
    <s v="Northern America"/>
    <s v="EIA: 7336"/>
    <s v="EIA: ACT3"/>
    <m/>
    <m/>
    <m/>
    <m/>
    <s v="23027"/>
    <n v="27471"/>
    <s v="L402012"/>
    <s v="G403004"/>
  </r>
  <r>
    <s v="https://www.gem.wiki/Androscoggin_energy_center"/>
    <x v="62"/>
    <s v="Androscoggin energy center"/>
    <m/>
    <s v="CT01"/>
    <s v="NG/FO"/>
    <n v="55"/>
    <x v="0"/>
    <x v="1"/>
    <s v="Y"/>
    <m/>
    <m/>
    <m/>
    <x v="14"/>
    <m/>
    <m/>
    <m/>
    <n v="44.506315000000001"/>
    <n v="-70.242310000000003"/>
    <s v="exact"/>
    <s v="Jay"/>
    <s v="Franklin"/>
    <m/>
    <s v="Maine"/>
    <x v="1"/>
    <s v="Northern America"/>
    <s v="EIA: 55031"/>
    <s v="EIA: CT01"/>
    <m/>
    <m/>
    <m/>
    <m/>
    <s v="41512"/>
    <n v="24078"/>
    <s v="L402451"/>
    <s v="G403889"/>
  </r>
  <r>
    <s v="https://www.gem.wiki/Androscoggin_energy_center"/>
    <x v="62"/>
    <s v="Androscoggin energy center"/>
    <m/>
    <s v="CT02"/>
    <s v="NG/FO"/>
    <n v="55"/>
    <x v="0"/>
    <x v="1"/>
    <s v="Y"/>
    <m/>
    <m/>
    <m/>
    <x v="14"/>
    <m/>
    <m/>
    <m/>
    <n v="44.506315000000001"/>
    <n v="-70.242310000000003"/>
    <s v="exact"/>
    <s v="Jay"/>
    <s v="Franklin"/>
    <m/>
    <s v="Maine"/>
    <x v="1"/>
    <s v="Northern America"/>
    <s v="EIA: 55031"/>
    <s v="EIA: CT02"/>
    <m/>
    <m/>
    <m/>
    <m/>
    <s v="41512"/>
    <n v="24274"/>
    <s v="L402451"/>
    <s v="G403890"/>
  </r>
  <r>
    <s v="https://www.gem.wiki/Androscoggin_energy_center"/>
    <x v="62"/>
    <s v="Androscoggin energy center"/>
    <m/>
    <s v="CT03"/>
    <s v="NG/FO"/>
    <n v="55"/>
    <x v="0"/>
    <x v="1"/>
    <s v="Y"/>
    <m/>
    <m/>
    <m/>
    <x v="15"/>
    <m/>
    <m/>
    <m/>
    <n v="44.506315000000001"/>
    <n v="-70.242310000000003"/>
    <s v="exact"/>
    <s v="Jay"/>
    <s v="Franklin"/>
    <m/>
    <s v="Maine"/>
    <x v="1"/>
    <s v="Northern America"/>
    <s v="EIA: 55031"/>
    <s v="EIA: CT03"/>
    <m/>
    <m/>
    <m/>
    <m/>
    <s v="41512"/>
    <n v="24275"/>
    <s v="L402451"/>
    <s v="G403891"/>
  </r>
  <r>
    <s v="https://www.gem.wiki/Angus_Anson_power_station"/>
    <x v="62"/>
    <s v="Angus Anson power station"/>
    <m/>
    <s v="1"/>
    <s v="NG/FO"/>
    <n v="120"/>
    <x v="0"/>
    <x v="1"/>
    <s v="N"/>
    <m/>
    <m/>
    <m/>
    <x v="20"/>
    <m/>
    <n v="2025"/>
    <m/>
    <n v="43.603470000000002"/>
    <n v="-96.635599999999997"/>
    <s v="exact"/>
    <s v="Sioux Falls"/>
    <s v="Minnehaha"/>
    <m/>
    <s v="South Dakota"/>
    <x v="1"/>
    <s v="Northern America"/>
    <s v="EIA: 7237"/>
    <s v="EIA: 1"/>
    <m/>
    <m/>
    <m/>
    <m/>
    <s v="28230"/>
    <n v="580"/>
    <s v="L402135"/>
    <s v="G403250"/>
  </r>
  <r>
    <s v="https://www.gem.wiki/Angus_Anson_power_station"/>
    <x v="62"/>
    <s v="Angus Anson power station"/>
    <m/>
    <s v="2"/>
    <s v="NG/FO"/>
    <n v="120"/>
    <x v="0"/>
    <x v="1"/>
    <s v="N"/>
    <m/>
    <m/>
    <m/>
    <x v="20"/>
    <m/>
    <n v="2025"/>
    <m/>
    <n v="43.603470000000002"/>
    <n v="-96.635599999999997"/>
    <s v="exact"/>
    <s v="Sioux Falls"/>
    <s v="Minnehaha"/>
    <m/>
    <s v="South Dakota"/>
    <x v="1"/>
    <s v="Northern America"/>
    <s v="EIA: 7237"/>
    <s v="EIA: 2"/>
    <m/>
    <m/>
    <m/>
    <m/>
    <s v="28230"/>
    <n v="581"/>
    <s v="L402135"/>
    <s v="G403251"/>
  </r>
  <r>
    <s v="https://www.gem.wiki/Angus_Anson_power_station"/>
    <x v="62"/>
    <s v="Angus Anson power station"/>
    <m/>
    <s v="4"/>
    <s v="NG"/>
    <n v="166"/>
    <x v="0"/>
    <x v="1"/>
    <s v="N"/>
    <m/>
    <m/>
    <m/>
    <x v="21"/>
    <m/>
    <m/>
    <m/>
    <n v="43.603470000000002"/>
    <n v="-96.635599999999997"/>
    <s v="exact"/>
    <s v="Sioux Falls"/>
    <s v="Minnehaha"/>
    <m/>
    <s v="South Dakota"/>
    <x v="1"/>
    <s v="Northern America"/>
    <s v="EIA: 7237"/>
    <s v="EIA: 4"/>
    <m/>
    <m/>
    <m/>
    <m/>
    <s v="28230"/>
    <n v="30345"/>
    <s v="L402135"/>
    <s v="G403252"/>
  </r>
  <r>
    <s v="https://www.gem.wiki/Anson_County_generation_facility"/>
    <x v="62"/>
    <s v="Anson County generation facility"/>
    <m/>
    <s v="1"/>
    <s v="NG/FO"/>
    <n v="57"/>
    <x v="0"/>
    <x v="1"/>
    <s v="N"/>
    <m/>
    <m/>
    <m/>
    <x v="4"/>
    <m/>
    <m/>
    <m/>
    <n v="34.968651000000001"/>
    <n v="-79.92174"/>
    <s v="exact"/>
    <s v="Lilesville"/>
    <s v="Anson"/>
    <m/>
    <s v="North Carolina"/>
    <x v="1"/>
    <s v="Northern America"/>
    <s v="EIA: 56249"/>
    <s v="EIA: 1"/>
    <m/>
    <m/>
    <m/>
    <m/>
    <s v="53272"/>
    <n v="30803"/>
    <s v="L402128"/>
    <s v="G403235"/>
  </r>
  <r>
    <s v="https://www.gem.wiki/Anson_County_generation_facility"/>
    <x v="62"/>
    <s v="Anson County generation facility"/>
    <m/>
    <s v="2"/>
    <s v="NG/FO"/>
    <n v="57"/>
    <x v="0"/>
    <x v="1"/>
    <s v="N"/>
    <m/>
    <m/>
    <m/>
    <x v="4"/>
    <m/>
    <m/>
    <m/>
    <n v="34.968651000000001"/>
    <n v="-79.92174"/>
    <s v="exact"/>
    <s v="Lilesville"/>
    <s v="Anson"/>
    <m/>
    <s v="North Carolina"/>
    <x v="1"/>
    <s v="Northern America"/>
    <s v="EIA: 56249"/>
    <s v="EIA: 2"/>
    <m/>
    <m/>
    <m/>
    <m/>
    <s v="53272"/>
    <n v="30804"/>
    <s v="L402128"/>
    <s v="G403236"/>
  </r>
  <r>
    <s v="https://www.gem.wiki/Anson_County_generation_facility"/>
    <x v="62"/>
    <s v="Anson County generation facility"/>
    <m/>
    <s v="3"/>
    <s v="NG/FO"/>
    <n v="57"/>
    <x v="0"/>
    <x v="1"/>
    <s v="N"/>
    <m/>
    <m/>
    <m/>
    <x v="4"/>
    <m/>
    <m/>
    <m/>
    <n v="34.968651000000001"/>
    <n v="-79.92174"/>
    <s v="exact"/>
    <s v="Lilesville"/>
    <s v="Anson"/>
    <m/>
    <s v="North Carolina"/>
    <x v="1"/>
    <s v="Northern America"/>
    <s v="EIA: 56249"/>
    <s v="EIA: 3"/>
    <m/>
    <m/>
    <m/>
    <m/>
    <s v="53272"/>
    <n v="30805"/>
    <s v="L402128"/>
    <s v="G403237"/>
  </r>
  <r>
    <s v="https://www.gem.wiki/Anson_County_generation_facility"/>
    <x v="62"/>
    <s v="Anson County generation facility"/>
    <m/>
    <s v="4"/>
    <s v="NG/FO"/>
    <n v="57"/>
    <x v="0"/>
    <x v="1"/>
    <s v="N"/>
    <m/>
    <m/>
    <m/>
    <x v="4"/>
    <m/>
    <m/>
    <m/>
    <n v="34.968651000000001"/>
    <n v="-79.92174"/>
    <s v="exact"/>
    <s v="Lilesville"/>
    <s v="Anson"/>
    <m/>
    <s v="North Carolina"/>
    <x v="1"/>
    <s v="Northern America"/>
    <s v="EIA: 56249"/>
    <s v="EIA: 4"/>
    <m/>
    <m/>
    <m/>
    <m/>
    <s v="53272"/>
    <n v="30806"/>
    <s v="L402128"/>
    <s v="G403238"/>
  </r>
  <r>
    <s v="https://www.gem.wiki/Anson_County_generation_facility"/>
    <x v="62"/>
    <s v="Anson County generation facility"/>
    <m/>
    <s v="5"/>
    <s v="NG/FO"/>
    <n v="57"/>
    <x v="0"/>
    <x v="1"/>
    <s v="N"/>
    <m/>
    <m/>
    <m/>
    <x v="4"/>
    <m/>
    <m/>
    <m/>
    <n v="34.968651000000001"/>
    <n v="-79.92174"/>
    <s v="exact"/>
    <s v="Lilesville"/>
    <s v="Anson"/>
    <m/>
    <s v="North Carolina"/>
    <x v="1"/>
    <s v="Northern America"/>
    <s v="EIA: 56249"/>
    <s v="EIA: 5"/>
    <m/>
    <m/>
    <m/>
    <m/>
    <s v="53272"/>
    <n v="30807"/>
    <s v="L402128"/>
    <s v="G403239"/>
  </r>
  <r>
    <s v="https://www.gem.wiki/Anson_County_generation_facility"/>
    <x v="62"/>
    <s v="Anson County generation facility"/>
    <m/>
    <s v="6"/>
    <s v="NG/FO"/>
    <n v="57"/>
    <x v="0"/>
    <x v="1"/>
    <s v="N"/>
    <m/>
    <m/>
    <m/>
    <x v="4"/>
    <m/>
    <m/>
    <m/>
    <n v="34.968651000000001"/>
    <n v="-79.92174"/>
    <s v="exact"/>
    <s v="Lilesville"/>
    <s v="Anson"/>
    <m/>
    <s v="North Carolina"/>
    <x v="1"/>
    <s v="Northern America"/>
    <s v="EIA: 56249"/>
    <s v="EIA: 6"/>
    <m/>
    <m/>
    <m/>
    <m/>
    <s v="53272"/>
    <n v="30808"/>
    <s v="L402128"/>
    <s v="G403240"/>
  </r>
  <r>
    <s v="https://www.gem.wiki/Apache_Generating_Station"/>
    <x v="62"/>
    <s v="Apache Generating Station"/>
    <m/>
    <s v="GT3"/>
    <s v="NG"/>
    <n v="79"/>
    <x v="7"/>
    <x v="1"/>
    <s v="N"/>
    <m/>
    <m/>
    <s v="N"/>
    <x v="38"/>
    <m/>
    <m/>
    <m/>
    <n v="32.060299999999998"/>
    <n v="-109.8931"/>
    <s v="exact"/>
    <s v="Cochise"/>
    <s v="Cochise"/>
    <m/>
    <s v="Arizona"/>
    <x v="1"/>
    <s v="Northern America"/>
    <s v="EIA: 160"/>
    <s v="EIA: GT3"/>
    <m/>
    <m/>
    <m/>
    <m/>
    <s v="13479"/>
    <n v="649"/>
    <s v="L103787"/>
    <s v="G402429"/>
  </r>
  <r>
    <s v="https://www.gem.wiki/Apache_Generating_Station"/>
    <x v="62"/>
    <s v="Apache Generating Station"/>
    <m/>
    <s v="GT4"/>
    <s v="NG/FO"/>
    <n v="61"/>
    <x v="7"/>
    <x v="1"/>
    <s v="N"/>
    <m/>
    <m/>
    <s v="N"/>
    <x v="10"/>
    <m/>
    <m/>
    <m/>
    <n v="32.060299999999998"/>
    <n v="-109.8931"/>
    <s v="exact"/>
    <s v="Cochise"/>
    <s v="Cochise"/>
    <m/>
    <s v="Arizona"/>
    <x v="1"/>
    <s v="Northern America"/>
    <s v="EIA: 160"/>
    <s v="EIA: GT4"/>
    <m/>
    <m/>
    <m/>
    <m/>
    <s v="13479"/>
    <n v="646"/>
    <s v="L103787"/>
    <s v="G402430"/>
  </r>
  <r>
    <s v="https://www.gem.wiki/Apache_Generating_Station"/>
    <x v="62"/>
    <s v="Apache Generating Station"/>
    <m/>
    <s v="ST1"/>
    <s v="NG"/>
    <n v="82"/>
    <x v="7"/>
    <x v="3"/>
    <s v="N"/>
    <m/>
    <m/>
    <s v="N"/>
    <x v="82"/>
    <m/>
    <m/>
    <m/>
    <n v="32.060299999999998"/>
    <n v="-109.8931"/>
    <s v="exact"/>
    <s v="Cochise"/>
    <s v="Cochise"/>
    <m/>
    <s v="Arizona"/>
    <x v="1"/>
    <s v="Northern America"/>
    <s v="EIA: 160"/>
    <s v="EIA: ST1"/>
    <m/>
    <m/>
    <m/>
    <m/>
    <s v="13479"/>
    <n v="28702"/>
    <s v="L103787"/>
    <s v="G402431"/>
  </r>
  <r>
    <s v="https://www.gem.wiki/Apache_Generating_Station"/>
    <x v="62"/>
    <s v="Apache Generating Station"/>
    <m/>
    <s v="ST2"/>
    <s v="NG"/>
    <n v="204"/>
    <x v="0"/>
    <x v="3"/>
    <s v="N"/>
    <s v="not found"/>
    <s v="not found"/>
    <s v="conversion"/>
    <x v="31"/>
    <m/>
    <m/>
    <m/>
    <n v="32.060299999999998"/>
    <n v="-109.8931"/>
    <s v="exact"/>
    <s v="Cochise"/>
    <s v="Cochise"/>
    <m/>
    <s v="Arizona"/>
    <x v="1"/>
    <s v="Northern America"/>
    <s v="EIA: 160"/>
    <s v="EIA: ST2"/>
    <m/>
    <m/>
    <m/>
    <m/>
    <s v="13479"/>
    <s v="not found"/>
    <s v="L103787"/>
    <s v="G402432"/>
  </r>
  <r>
    <s v="https://www.gem.wiki/Apex_generating_station"/>
    <x v="62"/>
    <s v="Apex generating station"/>
    <m/>
    <s v="CC1"/>
    <s v="NG"/>
    <n v="601"/>
    <x v="0"/>
    <x v="0"/>
    <s v="N"/>
    <m/>
    <m/>
    <m/>
    <x v="16"/>
    <m/>
    <m/>
    <m/>
    <n v="36.415998999999999"/>
    <n v="-114.9609"/>
    <s v="exact"/>
    <s v="Las Vegas"/>
    <s v="Clark"/>
    <m/>
    <s v="Nevada"/>
    <x v="1"/>
    <s v="Northern America"/>
    <s v="EIA: 55514"/>
    <s v="EIA: CTG1, CTG2, STG1"/>
    <m/>
    <m/>
    <m/>
    <m/>
    <s v="48296"/>
    <s v="27442, 29674, 27443"/>
    <s v="L402050"/>
    <s v="G401950"/>
  </r>
  <r>
    <s v="https://www.gem.wiki/Arapahoe_Station"/>
    <x v="62"/>
    <s v="Arapahoe Station"/>
    <m/>
    <s v="A567"/>
    <s v="NG"/>
    <n v="194"/>
    <x v="0"/>
    <x v="0"/>
    <s v="N"/>
    <m/>
    <m/>
    <s v="replacement"/>
    <x v="10"/>
    <m/>
    <m/>
    <m/>
    <n v="39.669199999999996"/>
    <n v="-105.0018"/>
    <s v="exact"/>
    <s v="Denver"/>
    <s v="Denver"/>
    <m/>
    <s v="Colorado"/>
    <x v="1"/>
    <s v="Northern America"/>
    <s v="EIA: 55200"/>
    <s v="EIA: UN5, UN6, UN7"/>
    <m/>
    <m/>
    <m/>
    <m/>
    <s v="46205"/>
    <s v="30060, 24968, 27266"/>
    <s v="L103804"/>
    <s v="G401840"/>
  </r>
  <r>
    <s v="https://www.gem.wiki/Archbald_power_station"/>
    <x v="62"/>
    <s v="Archbald power station"/>
    <m/>
    <s v="Gen2"/>
    <s v="NG"/>
    <n v="61"/>
    <x v="0"/>
    <x v="1"/>
    <s v="N"/>
    <m/>
    <m/>
    <m/>
    <x v="11"/>
    <m/>
    <m/>
    <m/>
    <n v="41.484999999999999"/>
    <n v="-75.540599999999998"/>
    <s v="exact"/>
    <s v="Archbald"/>
    <s v="Lackawanna"/>
    <m/>
    <s v="Pennsylvania"/>
    <x v="1"/>
    <s v="Northern America"/>
    <s v="EIA: 50279"/>
    <s v="EIA: Gen2"/>
    <m/>
    <m/>
    <m/>
    <m/>
    <s v="41039"/>
    <n v="25947"/>
    <s v="L402199"/>
    <s v="G403373"/>
  </r>
  <r>
    <s v="https://www.gem.wiki/Arlington_Valley_energy_facility"/>
    <x v="62"/>
    <s v="Arlington Valley energy facility"/>
    <m/>
    <s v="CC1"/>
    <s v="NG"/>
    <n v="713"/>
    <x v="0"/>
    <x v="0"/>
    <s v="N"/>
    <m/>
    <m/>
    <m/>
    <x v="10"/>
    <m/>
    <m/>
    <m/>
    <n v="33.341700000000003"/>
    <n v="-112.8897"/>
    <s v="exact"/>
    <s v="Arlington"/>
    <s v="Maricopa"/>
    <m/>
    <s v="Arizona"/>
    <x v="1"/>
    <s v="Northern America"/>
    <s v="EIA: 55282"/>
    <s v="EIA: CTG1, CTG2, STG1"/>
    <m/>
    <m/>
    <m/>
    <m/>
    <s v="46887"/>
    <s v="26133, 26807, 26808"/>
    <s v="L401721"/>
    <s v="G401867"/>
  </r>
  <r>
    <s v="https://www.gem.wiki/Armstrong_Gas_power_station"/>
    <x v="62"/>
    <s v="Armstrong Gas power station"/>
    <m/>
    <s v="1"/>
    <s v="NG/FO"/>
    <n v="172"/>
    <x v="0"/>
    <x v="1"/>
    <s v="N"/>
    <m/>
    <m/>
    <m/>
    <x v="10"/>
    <m/>
    <m/>
    <m/>
    <n v="40.638021000000002"/>
    <n v="-79.351730000000003"/>
    <s v="exact"/>
    <s v="Shelocta"/>
    <s v="Armstrong"/>
    <m/>
    <s v="Pennsylvania"/>
    <x v="1"/>
    <s v="Northern America"/>
    <s v="EIA: 55347"/>
    <s v="EIA: 1"/>
    <m/>
    <m/>
    <m/>
    <m/>
    <s v="45932"/>
    <n v="24868"/>
    <s v="L401722"/>
    <s v="G402464"/>
  </r>
  <r>
    <s v="https://www.gem.wiki/Armstrong_Gas_power_station"/>
    <x v="62"/>
    <s v="Armstrong Gas power station"/>
    <m/>
    <s v="2"/>
    <s v="NG/FO"/>
    <n v="172"/>
    <x v="0"/>
    <x v="1"/>
    <s v="N"/>
    <m/>
    <m/>
    <m/>
    <x v="10"/>
    <m/>
    <m/>
    <m/>
    <n v="40.638021000000002"/>
    <n v="-79.351730000000003"/>
    <s v="exact"/>
    <s v="Shelocta"/>
    <s v="Armstrong"/>
    <m/>
    <s v="Pennsylvania"/>
    <x v="1"/>
    <s v="Northern America"/>
    <s v="EIA: 55347"/>
    <s v="EIA: 2"/>
    <m/>
    <m/>
    <m/>
    <m/>
    <s v="45932"/>
    <n v="24876"/>
    <s v="L401722"/>
    <s v="G402465"/>
  </r>
  <r>
    <s v="https://www.gem.wiki/Armstrong_Gas_power_station"/>
    <x v="62"/>
    <s v="Armstrong Gas power station"/>
    <m/>
    <s v="3"/>
    <s v="NG/FO"/>
    <n v="172"/>
    <x v="0"/>
    <x v="1"/>
    <s v="N"/>
    <m/>
    <m/>
    <m/>
    <x v="10"/>
    <m/>
    <m/>
    <m/>
    <n v="40.638021000000002"/>
    <n v="-79.351730000000003"/>
    <s v="exact"/>
    <s v="Shelocta"/>
    <s v="Armstrong"/>
    <m/>
    <s v="Pennsylvania"/>
    <x v="1"/>
    <s v="Northern America"/>
    <s v="EIA: 55347"/>
    <s v="EIA: 3"/>
    <m/>
    <m/>
    <m/>
    <m/>
    <s v="45932"/>
    <n v="28588"/>
    <s v="L401722"/>
    <s v="G402466"/>
  </r>
  <r>
    <s v="https://www.gem.wiki/Armstrong_Gas_power_station"/>
    <x v="62"/>
    <s v="Armstrong Gas power station"/>
    <m/>
    <s v="4"/>
    <s v="NG/FO"/>
    <n v="172"/>
    <x v="0"/>
    <x v="1"/>
    <s v="N"/>
    <m/>
    <m/>
    <m/>
    <x v="10"/>
    <m/>
    <m/>
    <m/>
    <n v="40.638021000000002"/>
    <n v="-79.351730000000003"/>
    <s v="exact"/>
    <s v="Shelocta"/>
    <s v="Armstrong"/>
    <m/>
    <s v="Pennsylvania"/>
    <x v="1"/>
    <s v="Northern America"/>
    <s v="EIA: 55347"/>
    <s v="EIA: 4"/>
    <m/>
    <m/>
    <m/>
    <m/>
    <s v="45932"/>
    <n v="28589"/>
    <s v="L401722"/>
    <s v="G402467"/>
  </r>
  <r>
    <s v="https://www.gem.wiki/Arsenal_Hill_power_station"/>
    <x v="62"/>
    <s v="Arsenal Hill power station"/>
    <m/>
    <s v="5"/>
    <s v="NG"/>
    <n v="125"/>
    <x v="0"/>
    <x v="3"/>
    <s v="N"/>
    <m/>
    <m/>
    <m/>
    <x v="69"/>
    <m/>
    <n v="2025"/>
    <m/>
    <n v="32.518099999999997"/>
    <n v="-93.761099999999999"/>
    <s v="exact"/>
    <s v="Shreveport"/>
    <s v="Caddo"/>
    <m/>
    <s v="Louisiana"/>
    <x v="1"/>
    <s v="Northern America"/>
    <s v="EIA: 1416"/>
    <s v="EIA: 5"/>
    <m/>
    <m/>
    <m/>
    <m/>
    <s v="33267"/>
    <n v="755"/>
    <s v="L402291"/>
    <s v="G403540"/>
  </r>
  <r>
    <s v="https://www.gem.wiki/Arthur_Kill_generating_station"/>
    <x v="62"/>
    <s v="Arthur Kill generating station"/>
    <m/>
    <s v="2"/>
    <s v="NG"/>
    <n v="342"/>
    <x v="0"/>
    <x v="3"/>
    <s v="N"/>
    <m/>
    <m/>
    <m/>
    <x v="71"/>
    <m/>
    <m/>
    <m/>
    <n v="40.591563999999998"/>
    <n v="-74.200040000000001"/>
    <s v="exact"/>
    <s v="Staten Island"/>
    <s v="Richmond"/>
    <m/>
    <s v="New York"/>
    <x v="1"/>
    <s v="Northern America"/>
    <s v="EIA: 2490"/>
    <s v="EIA: 2"/>
    <m/>
    <m/>
    <m/>
    <m/>
    <s v="17338"/>
    <n v="759"/>
    <s v="L401587"/>
    <s v="G402303"/>
  </r>
  <r>
    <s v="https://www.gem.wiki/Arthur_Kill_generating_station"/>
    <x v="62"/>
    <s v="Arthur Kill generating station"/>
    <m/>
    <s v="3"/>
    <s v="NG"/>
    <n v="536"/>
    <x v="0"/>
    <x v="3"/>
    <s v="N"/>
    <m/>
    <m/>
    <m/>
    <x v="63"/>
    <m/>
    <m/>
    <m/>
    <n v="40.591563999999998"/>
    <n v="-74.200040000000001"/>
    <s v="exact"/>
    <s v="Staten Island"/>
    <s v="Richmond"/>
    <m/>
    <s v="New York"/>
    <x v="1"/>
    <s v="Northern America"/>
    <s v="EIA: 2490"/>
    <s v="EIA: 3"/>
    <m/>
    <m/>
    <m/>
    <m/>
    <s v="17338"/>
    <n v="760"/>
    <s v="L401587"/>
    <s v="G402304"/>
  </r>
  <r>
    <s v="https://www.gem.wiki/Arthur_Von_Rosenberg_power_station"/>
    <x v="62"/>
    <s v="Arthur Von Rosenberg power station"/>
    <m/>
    <s v="CC1"/>
    <s v="NG"/>
    <n v="575"/>
    <x v="0"/>
    <x v="0"/>
    <s v="N"/>
    <m/>
    <m/>
    <m/>
    <x v="15"/>
    <m/>
    <m/>
    <m/>
    <n v="29.257045999999999"/>
    <n v="-98.384050000000002"/>
    <s v="exact"/>
    <s v="Elmendorf"/>
    <s v="Bexar"/>
    <m/>
    <s v="Texas"/>
    <x v="1"/>
    <s v="Northern America"/>
    <s v="EIA: 7512"/>
    <s v="EIA: 1, 2, 3"/>
    <m/>
    <m/>
    <m/>
    <m/>
    <s v="46318"/>
    <s v="24085, 23985, 24084"/>
    <s v="L401804"/>
    <s v="G402157"/>
  </r>
  <r>
    <s v="https://www.gem.wiki/Arvah_B_Hopkins_power_station"/>
    <x v="62"/>
    <s v="Arvah B Hopkins power station"/>
    <m/>
    <s v="CC1"/>
    <s v="NG"/>
    <n v="458"/>
    <x v="0"/>
    <x v="0"/>
    <s v="N"/>
    <m/>
    <m/>
    <m/>
    <x v="47"/>
    <m/>
    <m/>
    <m/>
    <n v="30.452200000000001"/>
    <n v="-84.4"/>
    <s v="exact"/>
    <s v="Tallahassee"/>
    <s v="Leon"/>
    <m/>
    <s v="Florida"/>
    <x v="1"/>
    <s v="Northern America"/>
    <s v="EIA: 688"/>
    <s v="EIA: 2, CT 2A"/>
    <m/>
    <m/>
    <m/>
    <m/>
    <s v="34137"/>
    <s v="37241, 37240"/>
    <s v="L401811"/>
    <s v="G402134"/>
  </r>
  <r>
    <s v="https://www.gem.wiki/Arvah_B_Hopkins_power_station"/>
    <x v="62"/>
    <s v="Arvah B Hopkins power station"/>
    <m/>
    <s v="GT3"/>
    <s v="NG/FO"/>
    <n v="61"/>
    <x v="0"/>
    <x v="1"/>
    <s v="N"/>
    <m/>
    <m/>
    <m/>
    <x v="21"/>
    <m/>
    <m/>
    <m/>
    <n v="30.452200000000001"/>
    <n v="-84.4"/>
    <s v="exact"/>
    <s v="Tallahassee"/>
    <s v="Leon"/>
    <m/>
    <s v="Florida"/>
    <x v="1"/>
    <s v="Northern America"/>
    <s v="EIA: 688"/>
    <s v="EIA: GT3"/>
    <m/>
    <m/>
    <m/>
    <m/>
    <s v="34137"/>
    <n v="44"/>
    <s v="L401811"/>
    <s v="G402609"/>
  </r>
  <r>
    <s v="https://www.gem.wiki/Arvah_B_Hopkins_power_station"/>
    <x v="62"/>
    <s v="Arvah B Hopkins power station"/>
    <m/>
    <s v="GT4"/>
    <s v="NG/FO"/>
    <n v="61"/>
    <x v="0"/>
    <x v="1"/>
    <s v="N"/>
    <m/>
    <m/>
    <m/>
    <x v="21"/>
    <m/>
    <m/>
    <m/>
    <n v="30.452200000000001"/>
    <n v="-84.4"/>
    <s v="exact"/>
    <s v="Tallahassee"/>
    <s v="Leon"/>
    <m/>
    <s v="Florida"/>
    <x v="1"/>
    <s v="Northern America"/>
    <s v="EIA: 688"/>
    <s v="EIA: GT4"/>
    <m/>
    <m/>
    <m/>
    <m/>
    <s v="34137"/>
    <n v="31655"/>
    <s v="L401811"/>
    <s v="G402610"/>
  </r>
  <r>
    <s v="https://www.gem.wiki/Asheville_Plant"/>
    <x v="62"/>
    <s v="Asheville Plant"/>
    <m/>
    <s v="CC1"/>
    <s v="NG/FO"/>
    <n v="294"/>
    <x v="0"/>
    <x v="0"/>
    <s v="N"/>
    <s v="Hydrogen capable: turbine"/>
    <s v="not found"/>
    <s v="replacement"/>
    <x v="0"/>
    <m/>
    <m/>
    <m/>
    <n v="35.473100000000002"/>
    <n v="-82.541700000000006"/>
    <s v="exact"/>
    <s v="Arden"/>
    <s v="Buncombe"/>
    <m/>
    <s v="North Carolina"/>
    <x v="1"/>
    <s v="Northern America"/>
    <s v="EIA: 2706"/>
    <s v="EIA: CT5, ST6"/>
    <m/>
    <m/>
    <m/>
    <m/>
    <s v="15605"/>
    <s v="45250, 46466"/>
    <s v="L104071"/>
    <s v="G401653"/>
  </r>
  <r>
    <s v="https://www.gem.wiki/Asheville_Plant"/>
    <x v="62"/>
    <s v="Asheville Plant"/>
    <m/>
    <s v="CC2"/>
    <s v="NG/FO"/>
    <n v="294"/>
    <x v="0"/>
    <x v="0"/>
    <s v="N"/>
    <s v="Hydrogen capable: turbine"/>
    <s v="not found"/>
    <s v="replacement"/>
    <x v="6"/>
    <m/>
    <m/>
    <m/>
    <n v="35.473100000000002"/>
    <n v="-82.541700000000006"/>
    <s v="exact"/>
    <s v="Arden"/>
    <s v="Buncombe"/>
    <m/>
    <s v="North Carolina"/>
    <x v="1"/>
    <s v="Northern America"/>
    <s v="EIA: 2706"/>
    <s v="EIA: CT7, ST8"/>
    <m/>
    <m/>
    <m/>
    <m/>
    <s v="15605"/>
    <s v="1299699, 1299697"/>
    <s v="L104071"/>
    <s v="G401654"/>
  </r>
  <r>
    <s v="https://www.gem.wiki/Asheville_Plant"/>
    <x v="62"/>
    <s v="Asheville Plant"/>
    <m/>
    <s v="GT1"/>
    <s v="NG/FO"/>
    <n v="212"/>
    <x v="0"/>
    <x v="1"/>
    <s v="N"/>
    <m/>
    <m/>
    <s v="N"/>
    <x v="14"/>
    <m/>
    <m/>
    <m/>
    <n v="35.473100000000002"/>
    <n v="-82.541700000000006"/>
    <s v="exact"/>
    <s v="Arden"/>
    <s v="Buncombe"/>
    <m/>
    <s v="North Carolina"/>
    <x v="1"/>
    <s v="Northern America"/>
    <s v="EIA: 2706"/>
    <s v="EIA: GT1"/>
    <m/>
    <m/>
    <m/>
    <m/>
    <s v="15605"/>
    <n v="781"/>
    <s v="L104071"/>
    <s v="G402774"/>
  </r>
  <r>
    <s v="https://www.gem.wiki/Asheville_Plant"/>
    <x v="62"/>
    <s v="Asheville Plant"/>
    <m/>
    <s v="GT2"/>
    <s v="NG/FO"/>
    <n v="212"/>
    <x v="0"/>
    <x v="1"/>
    <s v="N"/>
    <m/>
    <m/>
    <s v="N"/>
    <x v="15"/>
    <m/>
    <m/>
    <m/>
    <n v="35.473100000000002"/>
    <n v="-82.541700000000006"/>
    <s v="exact"/>
    <s v="Arden"/>
    <s v="Buncombe"/>
    <m/>
    <s v="North Carolina"/>
    <x v="1"/>
    <s v="Northern America"/>
    <s v="EIA: 2706"/>
    <s v="EIA: GT2"/>
    <m/>
    <m/>
    <m/>
    <m/>
    <s v="15605"/>
    <n v="24318"/>
    <s v="L104071"/>
    <s v="G402775"/>
  </r>
  <r>
    <s v="https://www.gem.wiki/Astoria_(NRG)_power_station"/>
    <x v="62"/>
    <s v="Astoria (NRG) power station"/>
    <m/>
    <s v="CTG01"/>
    <s v="NG/FO"/>
    <n v="431"/>
    <x v="5"/>
    <x v="1"/>
    <s v="N"/>
    <s v="Hydrogen capable: turbine"/>
    <s v="not found"/>
    <m/>
    <x v="45"/>
    <m/>
    <m/>
    <m/>
    <n v="40.786999999999999"/>
    <n v="-73.904799999999994"/>
    <s v="exact"/>
    <s v="Astoria"/>
    <s v="Queens"/>
    <m/>
    <s v="New York"/>
    <x v="1"/>
    <s v="Northern America"/>
    <s v="EIA: 55243"/>
    <s v="EIA: CTG01"/>
    <m/>
    <m/>
    <m/>
    <m/>
    <s v="1134895"/>
    <n v="32582"/>
    <s v="L406975"/>
    <s v="G408121"/>
  </r>
  <r>
    <s v="https://www.gem.wiki/Astoria_(Otter_Tail)_power_station"/>
    <x v="62"/>
    <s v="Astoria (Otter Tail) power station"/>
    <m/>
    <s v="1"/>
    <s v="NG"/>
    <n v="349"/>
    <x v="0"/>
    <x v="1"/>
    <s v="N"/>
    <s v="N"/>
    <s v="not found"/>
    <m/>
    <x v="30"/>
    <m/>
    <m/>
    <m/>
    <n v="44.574964999999999"/>
    <n v="-96.559420000000003"/>
    <s v="exact"/>
    <s v="Astoria"/>
    <s v="Deuel"/>
    <m/>
    <s v="South Dakota"/>
    <x v="1"/>
    <s v="Northern America"/>
    <s v="EIA: 61144"/>
    <s v="EIA: 1"/>
    <m/>
    <m/>
    <m/>
    <m/>
    <s v="102039"/>
    <n v="47121"/>
    <s v="L402392"/>
    <s v="G403789"/>
  </r>
  <r>
    <s v="https://www.gem.wiki/Astoria_Energy_II_power_station"/>
    <x v="62"/>
    <s v="Astoria Energy II power station"/>
    <m/>
    <s v="CC1"/>
    <s v="NG/FO"/>
    <n v="650"/>
    <x v="0"/>
    <x v="0"/>
    <s v="N"/>
    <m/>
    <m/>
    <m/>
    <x v="17"/>
    <m/>
    <m/>
    <m/>
    <n v="40.781320999999998"/>
    <n v="-73.896619999999999"/>
    <s v="exact"/>
    <s v="Astoria"/>
    <s v="Queens"/>
    <m/>
    <s v="New York"/>
    <x v="1"/>
    <s v="Northern America"/>
    <s v="EIA: 57664"/>
    <s v="EIA: CT3, CT4, ST2"/>
    <m/>
    <m/>
    <m/>
    <m/>
    <s v="49266"/>
    <s v="28793, 28792, 28796"/>
    <s v="L401729"/>
    <s v="G402047"/>
  </r>
  <r>
    <s v="https://www.gem.wiki/Astoria_Energy_power_station"/>
    <x v="62"/>
    <s v="Astoria Energy power station"/>
    <m/>
    <s v="CC1"/>
    <s v="NG/FO"/>
    <n v="595"/>
    <x v="0"/>
    <x v="0"/>
    <s v="N"/>
    <m/>
    <m/>
    <m/>
    <x v="37"/>
    <m/>
    <m/>
    <m/>
    <n v="40.782499999999999"/>
    <n v="-73.8964"/>
    <s v="exact"/>
    <s v="New York"/>
    <s v="Queens"/>
    <m/>
    <s v="New York"/>
    <x v="1"/>
    <s v="Northern America"/>
    <s v="EIA: 55375"/>
    <s v="EIA: CT1, CT2, ST1"/>
    <m/>
    <m/>
    <m/>
    <m/>
    <s v="49266"/>
    <s v="28791, 28794, 28795"/>
    <s v="L401730"/>
    <s v="G401902"/>
  </r>
  <r>
    <s v="https://www.gem.wiki/Astoria_generating_station"/>
    <x v="62"/>
    <s v="Astoria generating station"/>
    <m/>
    <s v="2"/>
    <s v="NG"/>
    <n v="180"/>
    <x v="0"/>
    <x v="3"/>
    <s v="N"/>
    <m/>
    <m/>
    <m/>
    <x v="83"/>
    <m/>
    <m/>
    <m/>
    <n v="40.787674000000003"/>
    <n v="-73.912559999999999"/>
    <s v="exact"/>
    <s v="Astoria"/>
    <s v="Queens"/>
    <m/>
    <s v="New York"/>
    <x v="1"/>
    <s v="Northern America"/>
    <s v="EIA: 8906"/>
    <s v="EIA: 2"/>
    <m/>
    <m/>
    <m/>
    <m/>
    <s v="17337"/>
    <n v="810"/>
    <s v="L401896"/>
    <s v="G402809"/>
  </r>
  <r>
    <s v="https://www.gem.wiki/Astoria_generating_station"/>
    <x v="62"/>
    <s v="Astoria generating station"/>
    <m/>
    <s v="3"/>
    <s v="NG/FO"/>
    <n v="376"/>
    <x v="0"/>
    <x v="3"/>
    <s v="N"/>
    <m/>
    <m/>
    <m/>
    <x v="80"/>
    <m/>
    <m/>
    <m/>
    <n v="40.787674000000003"/>
    <n v="-73.912559999999999"/>
    <s v="exact"/>
    <s v="Astoria"/>
    <s v="Queens"/>
    <m/>
    <s v="New York"/>
    <x v="1"/>
    <s v="Northern America"/>
    <s v="EIA: 8906"/>
    <s v="EIA: 3"/>
    <m/>
    <m/>
    <m/>
    <m/>
    <s v="17337"/>
    <n v="811"/>
    <s v="L401896"/>
    <s v="G402810"/>
  </r>
  <r>
    <s v="https://www.gem.wiki/Astoria_generating_station"/>
    <x v="62"/>
    <s v="Astoria generating station"/>
    <m/>
    <s v="4"/>
    <s v="NG/FO"/>
    <n v="387"/>
    <x v="7"/>
    <x v="3"/>
    <s v="N"/>
    <m/>
    <m/>
    <m/>
    <x v="64"/>
    <m/>
    <m/>
    <m/>
    <n v="40.787674000000003"/>
    <n v="-73.912559999999999"/>
    <s v="exact"/>
    <s v="Astoria"/>
    <s v="Queens"/>
    <m/>
    <s v="New York"/>
    <x v="1"/>
    <s v="Northern America"/>
    <s v="EIA: 8906"/>
    <s v="EIA: 4"/>
    <m/>
    <m/>
    <m/>
    <m/>
    <s v="17337"/>
    <n v="812"/>
    <s v="L401896"/>
    <s v="G402811"/>
  </r>
  <r>
    <s v="https://www.gem.wiki/Astoria_generating_station"/>
    <x v="62"/>
    <s v="Astoria generating station"/>
    <m/>
    <s v="ST5"/>
    <s v="NG/FO"/>
    <n v="387"/>
    <x v="0"/>
    <x v="3"/>
    <s v="N"/>
    <m/>
    <m/>
    <m/>
    <x v="72"/>
    <m/>
    <m/>
    <m/>
    <n v="40.787674000000003"/>
    <n v="-73.912559999999999"/>
    <s v="exact"/>
    <s v="Astoria"/>
    <s v="Queens"/>
    <m/>
    <s v="New York"/>
    <x v="1"/>
    <s v="Northern America"/>
    <s v="EIA: 8906"/>
    <s v="EIA: ST5"/>
    <m/>
    <m/>
    <m/>
    <m/>
    <s v="17337"/>
    <n v="813"/>
    <s v="L401896"/>
    <s v="G402812"/>
  </r>
  <r>
    <s v="https://www.gem.wiki/Athens_generating_plant"/>
    <x v="62"/>
    <s v="Athens generating plant"/>
    <m/>
    <s v="3668"/>
    <s v="NG/FO"/>
    <n v="407"/>
    <x v="0"/>
    <x v="0"/>
    <s v="N"/>
    <m/>
    <m/>
    <m/>
    <x v="8"/>
    <m/>
    <m/>
    <m/>
    <n v="42.272799999999997"/>
    <n v="-73.849199999999996"/>
    <s v="exact"/>
    <s v="Athens"/>
    <s v="Greene"/>
    <m/>
    <s v="New York"/>
    <x v="1"/>
    <s v="Northern America"/>
    <s v="EIA: 55405"/>
    <s v="EIA: CT1, ST1"/>
    <m/>
    <m/>
    <m/>
    <m/>
    <s v="45184"/>
    <s v="24168, 26141"/>
    <s v="L402122"/>
    <s v="G401914"/>
  </r>
  <r>
    <s v="https://www.gem.wiki/Athens_generating_plant"/>
    <x v="62"/>
    <s v="Athens generating plant"/>
    <m/>
    <s v="3670"/>
    <s v="NG/FO"/>
    <n v="407"/>
    <x v="0"/>
    <x v="0"/>
    <s v="N"/>
    <m/>
    <m/>
    <m/>
    <x v="8"/>
    <m/>
    <m/>
    <m/>
    <n v="42.272799999999997"/>
    <n v="-73.849199999999996"/>
    <s v="exact"/>
    <s v="Athens"/>
    <s v="Greene"/>
    <m/>
    <s v="New York"/>
    <x v="1"/>
    <s v="Northern America"/>
    <s v="EIA: 55405"/>
    <s v="EIA: CT2, ST2"/>
    <m/>
    <m/>
    <m/>
    <m/>
    <s v="45184"/>
    <s v="26139, 34876"/>
    <s v="L402122"/>
    <s v="G401915"/>
  </r>
  <r>
    <s v="https://www.gem.wiki/Athens_generating_plant"/>
    <x v="62"/>
    <s v="Athens generating plant"/>
    <m/>
    <s v="3677"/>
    <s v="NG/FO"/>
    <n v="407"/>
    <x v="0"/>
    <x v="0"/>
    <s v="N"/>
    <m/>
    <m/>
    <m/>
    <x v="8"/>
    <m/>
    <m/>
    <m/>
    <n v="42.272799999999997"/>
    <n v="-73.849199999999996"/>
    <s v="exact"/>
    <s v="Athens"/>
    <s v="Greene"/>
    <m/>
    <s v="New York"/>
    <x v="1"/>
    <s v="Northern America"/>
    <s v="EIA: 55405"/>
    <s v="EIA: CT3, ST3"/>
    <m/>
    <m/>
    <m/>
    <m/>
    <s v="45184"/>
    <s v="26140, 34877"/>
    <s v="L402122"/>
    <s v="G401916"/>
  </r>
  <r>
    <s v="https://www.gem.wiki/Attala_power_station"/>
    <x v="62"/>
    <s v="Attala power station"/>
    <m/>
    <s v="PB01"/>
    <s v="NG"/>
    <n v="551"/>
    <x v="0"/>
    <x v="0"/>
    <s v="N"/>
    <m/>
    <m/>
    <m/>
    <x v="11"/>
    <m/>
    <m/>
    <m/>
    <n v="33.014699999999998"/>
    <n v="-89.675299999999993"/>
    <s v="exact"/>
    <s v="Sallis"/>
    <s v="Attala"/>
    <m/>
    <s v="Mississippi"/>
    <x v="1"/>
    <s v="Northern America"/>
    <s v="EIA: 55220"/>
    <s v="EIA: A01, A02, A03"/>
    <m/>
    <m/>
    <m/>
    <m/>
    <s v="46486"/>
    <s v="25665, ,25666, 25667"/>
    <s v="L401921"/>
    <s v="G401848"/>
  </r>
  <r>
    <s v="https://www.gem.wiki/Audrain_generating_station"/>
    <x v="62"/>
    <s v="Audrain generating station"/>
    <m/>
    <s v="GT1"/>
    <s v="NG"/>
    <n v="102"/>
    <x v="0"/>
    <x v="1"/>
    <s v="N"/>
    <m/>
    <m/>
    <m/>
    <x v="11"/>
    <m/>
    <m/>
    <m/>
    <n v="39.309199999999997"/>
    <n v="-91.536900000000003"/>
    <s v="exact"/>
    <s v="Vandalia"/>
    <s v="Audrain"/>
    <m/>
    <s v="Missouri"/>
    <x v="1"/>
    <s v="Northern America"/>
    <s v="EIA: 55234"/>
    <s v="EIA: GT1"/>
    <m/>
    <m/>
    <m/>
    <m/>
    <s v="46856"/>
    <n v="26054"/>
    <s v="L402335"/>
    <s v="G403666"/>
  </r>
  <r>
    <s v="https://www.gem.wiki/Audrain_generating_station"/>
    <x v="62"/>
    <s v="Audrain generating station"/>
    <m/>
    <s v="GT2"/>
    <s v="NG"/>
    <n v="102"/>
    <x v="0"/>
    <x v="1"/>
    <s v="N"/>
    <m/>
    <m/>
    <m/>
    <x v="11"/>
    <m/>
    <m/>
    <m/>
    <n v="39.309199999999997"/>
    <n v="-91.536900000000003"/>
    <s v="exact"/>
    <s v="Vandalia"/>
    <s v="Audrain"/>
    <m/>
    <s v="Missouri"/>
    <x v="1"/>
    <s v="Northern America"/>
    <s v="EIA: 55234"/>
    <s v="EIA: GT2"/>
    <m/>
    <m/>
    <m/>
    <m/>
    <s v="46856"/>
    <n v="26055"/>
    <s v="L402335"/>
    <s v="G403667"/>
  </r>
  <r>
    <s v="https://www.gem.wiki/Audrain_generating_station"/>
    <x v="62"/>
    <s v="Audrain generating station"/>
    <m/>
    <s v="GT3"/>
    <s v="NG"/>
    <n v="102"/>
    <x v="0"/>
    <x v="1"/>
    <s v="N"/>
    <m/>
    <m/>
    <m/>
    <x v="11"/>
    <m/>
    <m/>
    <m/>
    <n v="39.309199999999997"/>
    <n v="-91.536900000000003"/>
    <s v="exact"/>
    <s v="Vandalia"/>
    <s v="Audrain"/>
    <m/>
    <s v="Missouri"/>
    <x v="1"/>
    <s v="Northern America"/>
    <s v="EIA: 55234"/>
    <s v="EIA: GT3"/>
    <m/>
    <m/>
    <m/>
    <m/>
    <s v="46856"/>
    <n v="26056"/>
    <s v="L402335"/>
    <s v="G403668"/>
  </r>
  <r>
    <s v="https://www.gem.wiki/Audrain_generating_station"/>
    <x v="62"/>
    <s v="Audrain generating station"/>
    <m/>
    <s v="GT4"/>
    <s v="NG"/>
    <n v="102"/>
    <x v="0"/>
    <x v="1"/>
    <s v="N"/>
    <m/>
    <m/>
    <m/>
    <x v="11"/>
    <m/>
    <m/>
    <m/>
    <n v="39.309199999999997"/>
    <n v="-91.536900000000003"/>
    <s v="exact"/>
    <s v="Vandalia"/>
    <s v="Audrain"/>
    <m/>
    <s v="Missouri"/>
    <x v="1"/>
    <s v="Northern America"/>
    <s v="EIA: 55234"/>
    <s v="EIA: GT4"/>
    <m/>
    <m/>
    <m/>
    <m/>
    <s v="46856"/>
    <n v="26057"/>
    <s v="L402335"/>
    <s v="G403669"/>
  </r>
  <r>
    <s v="https://www.gem.wiki/Audrain_generating_station"/>
    <x v="62"/>
    <s v="Audrain generating station"/>
    <m/>
    <s v="GT5"/>
    <s v="NG"/>
    <n v="102"/>
    <x v="0"/>
    <x v="1"/>
    <s v="N"/>
    <m/>
    <m/>
    <m/>
    <x v="11"/>
    <m/>
    <m/>
    <m/>
    <n v="39.309199999999997"/>
    <n v="-91.536900000000003"/>
    <s v="exact"/>
    <s v="Vandalia"/>
    <s v="Audrain"/>
    <m/>
    <s v="Missouri"/>
    <x v="1"/>
    <s v="Northern America"/>
    <s v="EIA: 55234"/>
    <s v="EIA: GT5"/>
    <m/>
    <m/>
    <m/>
    <m/>
    <s v="46856"/>
    <n v="26058"/>
    <s v="L402335"/>
    <s v="G403670"/>
  </r>
  <r>
    <s v="https://www.gem.wiki/Audrain_generating_station"/>
    <x v="62"/>
    <s v="Audrain generating station"/>
    <m/>
    <s v="GT6"/>
    <s v="NG"/>
    <n v="102"/>
    <x v="0"/>
    <x v="1"/>
    <s v="N"/>
    <m/>
    <m/>
    <m/>
    <x v="11"/>
    <m/>
    <m/>
    <m/>
    <n v="39.309199999999997"/>
    <n v="-91.536900000000003"/>
    <s v="exact"/>
    <s v="Vandalia"/>
    <s v="Audrain"/>
    <m/>
    <s v="Missouri"/>
    <x v="1"/>
    <s v="Northern America"/>
    <s v="EIA: 55234"/>
    <s v="EIA: GT6"/>
    <m/>
    <m/>
    <m/>
    <m/>
    <s v="46856"/>
    <n v="26059"/>
    <s v="L402335"/>
    <s v="G403671"/>
  </r>
  <r>
    <s v="https://www.gem.wiki/Audrain_generating_station"/>
    <x v="62"/>
    <s v="Audrain generating station"/>
    <m/>
    <s v="GT7"/>
    <s v="NG"/>
    <n v="102"/>
    <x v="0"/>
    <x v="1"/>
    <s v="N"/>
    <m/>
    <m/>
    <m/>
    <x v="11"/>
    <m/>
    <m/>
    <m/>
    <n v="39.309199999999997"/>
    <n v="-91.536900000000003"/>
    <s v="exact"/>
    <s v="Vandalia"/>
    <s v="Audrain"/>
    <m/>
    <s v="Missouri"/>
    <x v="1"/>
    <s v="Northern America"/>
    <s v="EIA: 55234"/>
    <s v="EIA: GT7"/>
    <m/>
    <m/>
    <m/>
    <m/>
    <s v="46856"/>
    <n v="26060"/>
    <s v="L402335"/>
    <s v="G403672"/>
  </r>
  <r>
    <s v="https://www.gem.wiki/Audrain_generating_station"/>
    <x v="62"/>
    <s v="Audrain generating station"/>
    <m/>
    <s v="GT8"/>
    <s v="NG"/>
    <n v="102"/>
    <x v="0"/>
    <x v="1"/>
    <s v="N"/>
    <m/>
    <m/>
    <m/>
    <x v="11"/>
    <m/>
    <m/>
    <m/>
    <n v="39.309199999999997"/>
    <n v="-91.536900000000003"/>
    <s v="exact"/>
    <s v="Vandalia"/>
    <s v="Audrain"/>
    <m/>
    <s v="Missouri"/>
    <x v="1"/>
    <s v="Northern America"/>
    <s v="EIA: 55234"/>
    <s v="EIA: GT8"/>
    <m/>
    <m/>
    <m/>
    <m/>
    <s v="46856"/>
    <n v="26061"/>
    <s v="L402335"/>
    <s v="G403673"/>
  </r>
  <r>
    <s v="https://www.gem.wiki/Aurora_power_station"/>
    <x v="62"/>
    <s v="Aurora power station"/>
    <m/>
    <s v="CTG1"/>
    <s v="NG"/>
    <n v="181"/>
    <x v="0"/>
    <x v="1"/>
    <s v="N"/>
    <m/>
    <m/>
    <m/>
    <x v="10"/>
    <m/>
    <m/>
    <m/>
    <n v="41.815100000000001"/>
    <n v="-88.226500000000001"/>
    <s v="exact"/>
    <s v="Aurora"/>
    <s v="DuPage"/>
    <m/>
    <s v="Illinois"/>
    <x v="1"/>
    <s v="Northern America"/>
    <s v="EIA: 55279"/>
    <s v="EIA: CTG1"/>
    <m/>
    <m/>
    <m/>
    <m/>
    <s v="46978"/>
    <n v="26251"/>
    <s v="L401731"/>
    <s v="G402476"/>
  </r>
  <r>
    <s v="https://www.gem.wiki/Aurora_power_station"/>
    <x v="62"/>
    <s v="Aurora power station"/>
    <m/>
    <s v="CTG10"/>
    <s v="NG"/>
    <n v="61"/>
    <x v="0"/>
    <x v="1"/>
    <s v="N"/>
    <m/>
    <m/>
    <m/>
    <x v="11"/>
    <m/>
    <m/>
    <m/>
    <n v="41.815100000000001"/>
    <n v="-88.226500000000001"/>
    <s v="exact"/>
    <s v="Aurora"/>
    <s v="DuPage"/>
    <m/>
    <s v="Illinois"/>
    <x v="1"/>
    <s v="Northern America"/>
    <s v="EIA: 55279"/>
    <s v="EIA: CTG10"/>
    <m/>
    <m/>
    <m/>
    <m/>
    <s v="46978"/>
    <n v="26259"/>
    <s v="L401731"/>
    <s v="G402477"/>
  </r>
  <r>
    <s v="https://www.gem.wiki/Aurora_power_station"/>
    <x v="62"/>
    <s v="Aurora power station"/>
    <m/>
    <s v="CTG2"/>
    <s v="NG"/>
    <n v="181"/>
    <x v="0"/>
    <x v="1"/>
    <s v="N"/>
    <m/>
    <m/>
    <m/>
    <x v="11"/>
    <m/>
    <m/>
    <m/>
    <n v="41.815100000000001"/>
    <n v="-88.226500000000001"/>
    <s v="exact"/>
    <s v="Aurora"/>
    <s v="DuPage"/>
    <m/>
    <s v="Illinois"/>
    <x v="1"/>
    <s v="Northern America"/>
    <s v="EIA: 55279"/>
    <s v="EIA: CTG2"/>
    <m/>
    <m/>
    <m/>
    <m/>
    <s v="46978"/>
    <n v="26252"/>
    <s v="L401731"/>
    <s v="G402478"/>
  </r>
  <r>
    <s v="https://www.gem.wiki/Aurora_power_station"/>
    <x v="62"/>
    <s v="Aurora power station"/>
    <m/>
    <s v="CTG3"/>
    <s v="NG"/>
    <n v="181"/>
    <x v="0"/>
    <x v="1"/>
    <s v="N"/>
    <m/>
    <m/>
    <m/>
    <x v="11"/>
    <m/>
    <m/>
    <m/>
    <n v="41.815100000000001"/>
    <n v="-88.226500000000001"/>
    <s v="exact"/>
    <s v="Aurora"/>
    <s v="DuPage"/>
    <m/>
    <s v="Illinois"/>
    <x v="1"/>
    <s v="Northern America"/>
    <s v="EIA: 55279"/>
    <s v="EIA: CTG3"/>
    <m/>
    <m/>
    <m/>
    <m/>
    <s v="46978"/>
    <n v="26253"/>
    <s v="L401731"/>
    <s v="G402479"/>
  </r>
  <r>
    <s v="https://www.gem.wiki/Aurora_power_station"/>
    <x v="62"/>
    <s v="Aurora power station"/>
    <m/>
    <s v="CTG4"/>
    <s v="NG"/>
    <n v="181"/>
    <x v="0"/>
    <x v="1"/>
    <s v="N"/>
    <m/>
    <m/>
    <m/>
    <x v="11"/>
    <m/>
    <m/>
    <m/>
    <n v="41.815100000000001"/>
    <n v="-88.226500000000001"/>
    <s v="exact"/>
    <s v="Aurora"/>
    <s v="DuPage"/>
    <m/>
    <s v="Illinois"/>
    <x v="1"/>
    <s v="Northern America"/>
    <s v="EIA: 55279"/>
    <s v="EIA: CTG4"/>
    <m/>
    <m/>
    <m/>
    <m/>
    <s v="46978"/>
    <n v="26254"/>
    <s v="L401731"/>
    <s v="G402480"/>
  </r>
  <r>
    <s v="https://www.gem.wiki/Aurora_power_station"/>
    <x v="62"/>
    <s v="Aurora power station"/>
    <m/>
    <s v="CTG5"/>
    <s v="NG"/>
    <n v="61"/>
    <x v="0"/>
    <x v="1"/>
    <s v="N"/>
    <m/>
    <m/>
    <m/>
    <x v="11"/>
    <m/>
    <m/>
    <m/>
    <n v="41.815100000000001"/>
    <n v="-88.226500000000001"/>
    <s v="exact"/>
    <s v="Aurora"/>
    <s v="DuPage"/>
    <m/>
    <s v="Illinois"/>
    <x v="1"/>
    <s v="Northern America"/>
    <s v="EIA: 55279"/>
    <s v="EIA: CTG5"/>
    <m/>
    <m/>
    <m/>
    <m/>
    <s v="46978"/>
    <n v="26255"/>
    <s v="L401731"/>
    <s v="G402481"/>
  </r>
  <r>
    <s v="https://www.gem.wiki/Aurora_power_station"/>
    <x v="62"/>
    <s v="Aurora power station"/>
    <m/>
    <s v="CTG6"/>
    <s v="NG"/>
    <n v="61"/>
    <x v="0"/>
    <x v="1"/>
    <s v="N"/>
    <m/>
    <m/>
    <m/>
    <x v="11"/>
    <m/>
    <m/>
    <m/>
    <n v="41.815100000000001"/>
    <n v="-88.226500000000001"/>
    <s v="exact"/>
    <s v="Aurora"/>
    <s v="DuPage"/>
    <m/>
    <s v="Illinois"/>
    <x v="1"/>
    <s v="Northern America"/>
    <s v="EIA: 55279"/>
    <s v="EIA: CTG6"/>
    <m/>
    <m/>
    <m/>
    <m/>
    <s v="46978"/>
    <n v="26256"/>
    <s v="L401731"/>
    <s v="G402482"/>
  </r>
  <r>
    <s v="https://www.gem.wiki/Aurora_power_station"/>
    <x v="62"/>
    <s v="Aurora power station"/>
    <m/>
    <s v="CTG7"/>
    <s v="NG"/>
    <n v="61"/>
    <x v="0"/>
    <x v="1"/>
    <s v="N"/>
    <m/>
    <m/>
    <m/>
    <x v="11"/>
    <m/>
    <m/>
    <m/>
    <n v="41.815100000000001"/>
    <n v="-88.226500000000001"/>
    <s v="exact"/>
    <s v="Aurora"/>
    <s v="DuPage"/>
    <m/>
    <s v="Illinois"/>
    <x v="1"/>
    <s v="Northern America"/>
    <s v="EIA: 55279"/>
    <s v="EIA: CTG7"/>
    <m/>
    <m/>
    <m/>
    <m/>
    <s v="46978"/>
    <n v="26257"/>
    <s v="L401731"/>
    <s v="G402483"/>
  </r>
  <r>
    <s v="https://www.gem.wiki/Aurora_power_station"/>
    <x v="62"/>
    <s v="Aurora power station"/>
    <m/>
    <s v="CTG8"/>
    <s v="NG"/>
    <n v="61"/>
    <x v="0"/>
    <x v="1"/>
    <s v="N"/>
    <m/>
    <m/>
    <m/>
    <x v="11"/>
    <m/>
    <m/>
    <m/>
    <n v="41.815100000000001"/>
    <n v="-88.226500000000001"/>
    <s v="exact"/>
    <s v="Aurora"/>
    <s v="DuPage"/>
    <m/>
    <s v="Illinois"/>
    <x v="1"/>
    <s v="Northern America"/>
    <s v="EIA: 55279"/>
    <s v="EIA: CTG8"/>
    <m/>
    <m/>
    <m/>
    <m/>
    <s v="46978"/>
    <n v="32568"/>
    <s v="L401731"/>
    <s v="G402484"/>
  </r>
  <r>
    <s v="https://www.gem.wiki/Aurora_power_station"/>
    <x v="62"/>
    <s v="Aurora power station"/>
    <m/>
    <s v="CTG9"/>
    <s v="NG"/>
    <n v="61"/>
    <x v="0"/>
    <x v="1"/>
    <s v="N"/>
    <m/>
    <m/>
    <m/>
    <x v="11"/>
    <m/>
    <m/>
    <m/>
    <n v="41.815100000000001"/>
    <n v="-88.226500000000001"/>
    <s v="exact"/>
    <s v="Aurora"/>
    <s v="DuPage"/>
    <m/>
    <s v="Illinois"/>
    <x v="1"/>
    <s v="Northern America"/>
    <s v="EIA: 55279"/>
    <s v="EIA: CTG9"/>
    <m/>
    <m/>
    <m/>
    <m/>
    <s v="46978"/>
    <n v="26258"/>
    <s v="L401731"/>
    <s v="G402485"/>
  </r>
  <r>
    <s v="https://www.gem.wiki/Axiall_Natrium_Plant"/>
    <x v="62"/>
    <s v="Axiall Natrium Plant"/>
    <m/>
    <s v="GEN7"/>
    <s v="NG"/>
    <n v="82"/>
    <x v="0"/>
    <x v="3"/>
    <s v="Y"/>
    <m/>
    <m/>
    <m/>
    <x v="84"/>
    <m/>
    <m/>
    <m/>
    <n v="39.747500000000002"/>
    <n v="-80.854699999999994"/>
    <s v="exact"/>
    <s v="New Martinsville"/>
    <s v="Marshall"/>
    <m/>
    <s v="West Virginia"/>
    <x v="1"/>
    <s v="Northern America"/>
    <s v="EIA: 50491"/>
    <s v="EIA: GEN7"/>
    <m/>
    <m/>
    <m/>
    <m/>
    <m/>
    <m/>
    <s v="L402446"/>
    <s v="G403879"/>
  </r>
  <r>
    <s v="https://www.gem.wiki/Axiall_Plaquemine_power_station"/>
    <x v="62"/>
    <s v="Axiall Plaquemine power station"/>
    <m/>
    <s v="X773"/>
    <s v="NG/OG"/>
    <n v="102"/>
    <x v="0"/>
    <x v="1"/>
    <s v="Y"/>
    <m/>
    <m/>
    <m/>
    <x v="44"/>
    <m/>
    <m/>
    <m/>
    <n v="30.258600000000001"/>
    <n v="-91.185000000000002"/>
    <s v="exact"/>
    <s v="Plaquemine"/>
    <s v="Iberville"/>
    <m/>
    <s v="Louisiana"/>
    <x v="1"/>
    <s v="Northern America"/>
    <s v="EIA: 55051"/>
    <s v="EIA: X773"/>
    <m/>
    <m/>
    <m/>
    <m/>
    <s v="20948"/>
    <n v="16628"/>
    <s v="L402452"/>
    <s v="G403892"/>
  </r>
  <r>
    <s v="https://www.gem.wiki/Axiall_Plaquemine_power_station"/>
    <x v="62"/>
    <s v="Axiall Plaquemine power station"/>
    <m/>
    <s v="X774"/>
    <s v="NG/OG"/>
    <n v="102"/>
    <x v="0"/>
    <x v="1"/>
    <s v="Y"/>
    <m/>
    <m/>
    <m/>
    <x v="44"/>
    <m/>
    <m/>
    <m/>
    <n v="30.258600000000001"/>
    <n v="-91.185000000000002"/>
    <s v="exact"/>
    <s v="Plaquemine"/>
    <s v="Iberville"/>
    <m/>
    <s v="Louisiana"/>
    <x v="1"/>
    <s v="Northern America"/>
    <s v="EIA: 55051"/>
    <s v="EIA: X774"/>
    <m/>
    <m/>
    <m/>
    <m/>
    <s v="20948"/>
    <n v="16629"/>
    <s v="L402452"/>
    <s v="G403893"/>
  </r>
  <r>
    <s v="https://www.gem.wiki/Axiall_Plaquemine_power_station"/>
    <x v="62"/>
    <s v="Axiall Plaquemine power station"/>
    <m/>
    <s v="X775"/>
    <s v="NG/OG"/>
    <n v="102"/>
    <x v="0"/>
    <x v="1"/>
    <s v="Y"/>
    <m/>
    <m/>
    <m/>
    <x v="44"/>
    <m/>
    <m/>
    <m/>
    <n v="30.258600000000001"/>
    <n v="-91.185000000000002"/>
    <s v="exact"/>
    <s v="Plaquemine"/>
    <s v="Iberville"/>
    <m/>
    <s v="Louisiana"/>
    <x v="1"/>
    <s v="Northern America"/>
    <s v="EIA: 55051"/>
    <s v="EIA: X775"/>
    <m/>
    <m/>
    <m/>
    <m/>
    <s v="20948"/>
    <n v="16630"/>
    <s v="L402452"/>
    <s v="G403894"/>
  </r>
  <r>
    <s v="https://www.gem.wiki/BASF_Freeport_Works_power_station"/>
    <x v="62"/>
    <s v="BASF Freeport Works power station"/>
    <m/>
    <s v="GEN1"/>
    <s v="NG"/>
    <n v="81"/>
    <x v="0"/>
    <x v="1"/>
    <s v="Y"/>
    <m/>
    <m/>
    <m/>
    <x v="14"/>
    <m/>
    <m/>
    <m/>
    <n v="29.001999999999999"/>
    <n v="-95.394000000000005"/>
    <s v="exact"/>
    <s v="Feeeport"/>
    <s v="Brazoria"/>
    <m/>
    <s v="Texas"/>
    <x v="1"/>
    <s v="Northern America"/>
    <s v="EIA: 55311"/>
    <s v="EIA: GEN1"/>
    <m/>
    <m/>
    <m/>
    <m/>
    <m/>
    <m/>
    <s v="L402455"/>
    <s v="G403898"/>
  </r>
  <r>
    <s v="https://www.gem.wiki/Bacliff_power_station"/>
    <x v="62"/>
    <s v="Bacliff power station"/>
    <m/>
    <s v="BCGT1"/>
    <s v="NG"/>
    <n v="71"/>
    <x v="0"/>
    <x v="1"/>
    <s v="N"/>
    <s v="Hydrogen capable: turbine"/>
    <s v="not found"/>
    <m/>
    <x v="34"/>
    <m/>
    <m/>
    <m/>
    <n v="29.492329999999999"/>
    <n v="-94.984830000000002"/>
    <s v="exact"/>
    <s v="Bacliff"/>
    <s v="Galveston"/>
    <m/>
    <s v="Texas"/>
    <x v="1"/>
    <s v="Northern America"/>
    <s v="EIA: 60264"/>
    <s v="EIA: BCGT1"/>
    <s v="PHR Peakers"/>
    <m/>
    <m/>
    <m/>
    <s v="102009"/>
    <n v="43229"/>
    <s v="L402201"/>
    <s v="G403375"/>
  </r>
  <r>
    <s v="https://www.gem.wiki/Bacliff_power_station"/>
    <x v="62"/>
    <s v="Bacliff power station"/>
    <m/>
    <s v="BCGT2"/>
    <s v="NG"/>
    <n v="71"/>
    <x v="0"/>
    <x v="1"/>
    <s v="N"/>
    <s v="Hydrogen capable: turbine"/>
    <s v="not found"/>
    <m/>
    <x v="34"/>
    <m/>
    <m/>
    <m/>
    <n v="29.492329999999999"/>
    <n v="-94.984830000000002"/>
    <s v="exact"/>
    <s v="Bacliff"/>
    <s v="Galveston"/>
    <m/>
    <s v="Texas"/>
    <x v="1"/>
    <s v="Northern America"/>
    <s v="EIA: 60264"/>
    <s v="EIA: BCGT2"/>
    <s v="PHR Peakers"/>
    <m/>
    <m/>
    <m/>
    <s v="102009"/>
    <n v="43231"/>
    <s v="L402201"/>
    <s v="G403376"/>
  </r>
  <r>
    <s v="https://www.gem.wiki/Bacliff_power_station"/>
    <x v="62"/>
    <s v="Bacliff power station"/>
    <m/>
    <s v="BCGT3"/>
    <s v="NG"/>
    <n v="71"/>
    <x v="0"/>
    <x v="1"/>
    <s v="N"/>
    <s v="Hydrogen capable: turbine"/>
    <s v="not found"/>
    <m/>
    <x v="34"/>
    <m/>
    <m/>
    <m/>
    <n v="29.492329999999999"/>
    <n v="-94.984830000000002"/>
    <s v="exact"/>
    <s v="Bacliff"/>
    <s v="Galveston"/>
    <m/>
    <s v="Texas"/>
    <x v="1"/>
    <s v="Northern America"/>
    <s v="EIA: 60264"/>
    <s v="EIA: BCGT3"/>
    <s v="PHR Peakers"/>
    <m/>
    <m/>
    <m/>
    <s v="102009"/>
    <n v="44286"/>
    <s v="L402201"/>
    <s v="G403377"/>
  </r>
  <r>
    <s v="https://www.gem.wiki/Bacliff_power_station"/>
    <x v="62"/>
    <s v="Bacliff power station"/>
    <m/>
    <s v="BCGT4"/>
    <s v="NG"/>
    <n v="71"/>
    <x v="0"/>
    <x v="1"/>
    <s v="N"/>
    <s v="Hydrogen capable: turbine"/>
    <s v="not found"/>
    <m/>
    <x v="34"/>
    <m/>
    <m/>
    <m/>
    <n v="29.492329999999999"/>
    <n v="-94.984830000000002"/>
    <s v="exact"/>
    <s v="Bacliff"/>
    <s v="Galveston"/>
    <m/>
    <s v="Texas"/>
    <x v="1"/>
    <s v="Northern America"/>
    <s v="EIA: 60264"/>
    <s v="EIA: BCGT4"/>
    <s v="PHR Peakers"/>
    <m/>
    <m/>
    <m/>
    <s v="102009"/>
    <n v="44287"/>
    <s v="L402201"/>
    <s v="G403378"/>
  </r>
  <r>
    <s v="https://www.gem.wiki/Bacliff_power_station"/>
    <x v="62"/>
    <s v="Bacliff power station"/>
    <m/>
    <s v="BCGT5"/>
    <s v="NG"/>
    <n v="71"/>
    <x v="0"/>
    <x v="1"/>
    <s v="N"/>
    <s v="Hydrogen capable: turbine"/>
    <s v="not found"/>
    <m/>
    <x v="34"/>
    <m/>
    <m/>
    <m/>
    <n v="29.492329999999999"/>
    <n v="-94.984830000000002"/>
    <s v="exact"/>
    <s v="Bacliff"/>
    <s v="Galveston"/>
    <m/>
    <s v="Texas"/>
    <x v="1"/>
    <s v="Northern America"/>
    <s v="EIA: 60264"/>
    <s v="EIA: BCGT5"/>
    <s v="PHR Peakers"/>
    <m/>
    <m/>
    <m/>
    <s v="102009"/>
    <n v="44288"/>
    <s v="L402201"/>
    <s v="G403379"/>
  </r>
  <r>
    <s v="https://www.gem.wiki/Bacliff_power_station"/>
    <x v="62"/>
    <s v="Bacliff power station"/>
    <m/>
    <s v="BCGT6"/>
    <s v="NG"/>
    <n v="71"/>
    <x v="0"/>
    <x v="1"/>
    <s v="N"/>
    <s v="Hydrogen capable: turbine"/>
    <s v="not found"/>
    <m/>
    <x v="34"/>
    <m/>
    <m/>
    <m/>
    <n v="29.492329999999999"/>
    <n v="-94.984830000000002"/>
    <s v="exact"/>
    <s v="Bacliff"/>
    <s v="Galveston"/>
    <m/>
    <s v="Texas"/>
    <x v="1"/>
    <s v="Northern America"/>
    <s v="EIA: 60264"/>
    <s v="EIA: BCGT6"/>
    <s v="PHR Peakers"/>
    <m/>
    <m/>
    <m/>
    <s v="102009"/>
    <n v="44289"/>
    <s v="L402201"/>
    <s v="G403380"/>
  </r>
  <r>
    <s v="https://www.gem.wiki/Baconton_power_plant"/>
    <x v="62"/>
    <s v="Baconton power plant"/>
    <m/>
    <s v="CT1"/>
    <s v="NG/FO"/>
    <n v="61"/>
    <x v="0"/>
    <x v="1"/>
    <s v="N"/>
    <m/>
    <m/>
    <m/>
    <x v="15"/>
    <m/>
    <m/>
    <m/>
    <n v="31.386900000000001"/>
    <n v="-84.08"/>
    <s v="exact"/>
    <s v="Baconton"/>
    <s v="Mitchell"/>
    <m/>
    <s v="Georgia"/>
    <x v="1"/>
    <s v="Northern America"/>
    <s v="EIA: 55304"/>
    <s v="EIA: CT1"/>
    <m/>
    <m/>
    <m/>
    <m/>
    <s v="47226"/>
    <n v="26550"/>
    <s v="L401527"/>
    <s v="G402207"/>
  </r>
  <r>
    <s v="https://www.gem.wiki/Baconton_power_plant"/>
    <x v="62"/>
    <s v="Baconton power plant"/>
    <m/>
    <s v="CT4"/>
    <s v="NG/FO"/>
    <n v="61"/>
    <x v="0"/>
    <x v="1"/>
    <s v="N"/>
    <m/>
    <m/>
    <m/>
    <x v="15"/>
    <m/>
    <m/>
    <m/>
    <n v="31.386900000000001"/>
    <n v="-84.08"/>
    <s v="exact"/>
    <s v="Baconton"/>
    <s v="Mitchell"/>
    <m/>
    <s v="Georgia"/>
    <x v="1"/>
    <s v="Northern America"/>
    <s v="EIA: 55304"/>
    <s v="EIA: CT4"/>
    <m/>
    <m/>
    <m/>
    <m/>
    <s v="47226"/>
    <n v="26551"/>
    <s v="L401527"/>
    <s v="G402208"/>
  </r>
  <r>
    <s v="https://www.gem.wiki/Baconton_power_plant"/>
    <x v="62"/>
    <s v="Baconton power plant"/>
    <m/>
    <s v="CT5"/>
    <s v="NG/FO"/>
    <n v="61"/>
    <x v="0"/>
    <x v="1"/>
    <s v="N"/>
    <m/>
    <m/>
    <m/>
    <x v="15"/>
    <m/>
    <m/>
    <m/>
    <n v="31.386900000000001"/>
    <n v="-84.08"/>
    <s v="exact"/>
    <s v="Baconton"/>
    <s v="Mitchell"/>
    <m/>
    <s v="Georgia"/>
    <x v="1"/>
    <s v="Northern America"/>
    <s v="EIA: 55304"/>
    <s v="EIA: CT5"/>
    <m/>
    <m/>
    <m/>
    <m/>
    <s v="47226"/>
    <n v="26552"/>
    <s v="L401527"/>
    <s v="G402209"/>
  </r>
  <r>
    <s v="https://www.gem.wiki/Baconton_power_plant"/>
    <x v="62"/>
    <s v="Baconton power plant"/>
    <m/>
    <s v="CT6"/>
    <s v="NG/FO"/>
    <n v="61"/>
    <x v="0"/>
    <x v="1"/>
    <s v="N"/>
    <m/>
    <m/>
    <m/>
    <x v="15"/>
    <m/>
    <m/>
    <m/>
    <n v="31.386900000000001"/>
    <n v="-84.08"/>
    <s v="exact"/>
    <s v="Baconton"/>
    <s v="Mitchell"/>
    <m/>
    <s v="Georgia"/>
    <x v="1"/>
    <s v="Northern America"/>
    <s v="EIA: 55304"/>
    <s v="EIA: CT6"/>
    <m/>
    <m/>
    <m/>
    <m/>
    <s v="47226"/>
    <n v="26553"/>
    <s v="L401527"/>
    <s v="G402210"/>
  </r>
  <r>
    <s v="https://www.gem.wiki/Barney_M_Davis_power_station"/>
    <x v="62"/>
    <s v="Barney M Davis power station"/>
    <m/>
    <s v="1"/>
    <s v="NG"/>
    <n v="352"/>
    <x v="0"/>
    <x v="3"/>
    <s v="N"/>
    <m/>
    <m/>
    <m/>
    <x v="35"/>
    <m/>
    <m/>
    <m/>
    <n v="27.606400000000001"/>
    <n v="-97.311700000000002"/>
    <s v="exact"/>
    <s v="Corpus Christi"/>
    <s v="Nueces"/>
    <m/>
    <s v="Texas"/>
    <x v="1"/>
    <s v="Northern America"/>
    <s v="EIA: 4939"/>
    <s v="EIA: 1"/>
    <m/>
    <m/>
    <m/>
    <m/>
    <s v="15935"/>
    <n v="1112"/>
    <s v="L402152"/>
    <s v="G403286"/>
  </r>
  <r>
    <s v="https://www.gem.wiki/Barney_M_Davis_power_station"/>
    <x v="62"/>
    <s v="Barney M Davis power station"/>
    <m/>
    <s v="CC1"/>
    <s v="NG"/>
    <n v="730"/>
    <x v="0"/>
    <x v="0"/>
    <s v="N"/>
    <m/>
    <m/>
    <m/>
    <x v="1"/>
    <m/>
    <m/>
    <m/>
    <n v="27.606400000000001"/>
    <n v="-97.311700000000002"/>
    <s v="exact"/>
    <s v="Corpus Christi"/>
    <s v="Nueces"/>
    <m/>
    <s v="Texas"/>
    <x v="1"/>
    <s v="Northern America"/>
    <s v="EIA: 4939"/>
    <s v="EIA: 2, 3, 4"/>
    <m/>
    <m/>
    <m/>
    <m/>
    <s v="15935"/>
    <s v="34967, 34968, 37985"/>
    <s v="L402152"/>
    <s v="G401696"/>
  </r>
  <r>
    <s v="https://www.gem.wiki/Barre_Peaker_power_station"/>
    <x v="62"/>
    <s v="Barre Peaker power station"/>
    <m/>
    <s v="1"/>
    <s v="NG"/>
    <n v="50"/>
    <x v="0"/>
    <x v="1"/>
    <s v="N"/>
    <m/>
    <m/>
    <m/>
    <x v="4"/>
    <m/>
    <m/>
    <m/>
    <n v="33.807299999999998"/>
    <n v="-117.9832"/>
    <s v="exact"/>
    <s v="Stanton"/>
    <s v="Orange"/>
    <m/>
    <s v="California"/>
    <x v="1"/>
    <s v="Northern America"/>
    <s v="EIA: 56474"/>
    <s v="EIA: 1"/>
    <m/>
    <m/>
    <m/>
    <m/>
    <s v="56813"/>
    <n v="33116"/>
    <s v="L407493"/>
    <s v="G409531"/>
  </r>
  <r>
    <s v="https://www.gem.wiki/Barry_Steam_Plant"/>
    <x v="62"/>
    <s v="Barry Steam Plant"/>
    <m/>
    <s v="1"/>
    <s v="NG"/>
    <n v="153"/>
    <x v="0"/>
    <x v="3"/>
    <s v="N"/>
    <s v="not found"/>
    <s v="Y"/>
    <s v="conversion"/>
    <x v="13"/>
    <m/>
    <m/>
    <m/>
    <n v="31.006900000000002"/>
    <n v="-88.010300000000001"/>
    <s v="exact"/>
    <s v="Bucks"/>
    <s v="Mobile"/>
    <m/>
    <s v="Alabama"/>
    <x v="1"/>
    <s v="Northern America"/>
    <s v="EIA: 3"/>
    <s v="EIA: 1"/>
    <s v="James M. Barry Electric Generating Plant"/>
    <m/>
    <m/>
    <m/>
    <s v="12578"/>
    <n v="1137"/>
    <s v="L103776"/>
    <s v="G402400"/>
  </r>
  <r>
    <s v="https://www.gem.wiki/Barry_Steam_Plant"/>
    <x v="62"/>
    <s v="Barry Steam Plant"/>
    <m/>
    <s v="2"/>
    <s v="NG"/>
    <n v="153"/>
    <x v="0"/>
    <x v="3"/>
    <s v="N"/>
    <s v="not found"/>
    <s v="Y"/>
    <s v="conversion"/>
    <x v="13"/>
    <m/>
    <m/>
    <m/>
    <n v="31.006900000000002"/>
    <n v="-88.010300000000001"/>
    <s v="exact"/>
    <s v="Bucks"/>
    <s v="Mobile"/>
    <m/>
    <s v="Alabama"/>
    <x v="1"/>
    <s v="Northern America"/>
    <s v="EIA: 3"/>
    <s v="EIA: 2"/>
    <s v="James M. Barry Electric Generating Plant"/>
    <m/>
    <m/>
    <m/>
    <s v="12578"/>
    <n v="23911"/>
    <s v="L103776"/>
    <s v="G402401"/>
  </r>
  <r>
    <s v="https://www.gem.wiki/Barry_Steam_Plant"/>
    <x v="62"/>
    <s v="Barry Steam Plant"/>
    <m/>
    <s v="4"/>
    <s v="NG"/>
    <n v="350"/>
    <x v="2"/>
    <x v="3"/>
    <s v="N"/>
    <s v="not found"/>
    <s v="Y"/>
    <s v="conversion"/>
    <x v="53"/>
    <m/>
    <m/>
    <m/>
    <n v="31.006900000000002"/>
    <n v="-88.010300000000001"/>
    <s v="exact"/>
    <s v="Bucks"/>
    <s v="Mobile"/>
    <m/>
    <s v="Alabama"/>
    <x v="1"/>
    <s v="Northern America"/>
    <s v="EIA: 3"/>
    <m/>
    <s v="James M. Barry Electric Generating Plant"/>
    <m/>
    <m/>
    <m/>
    <s v="12578"/>
    <s v="not found"/>
    <s v="L103776"/>
    <s v="G410538"/>
  </r>
  <r>
    <s v="https://www.gem.wiki/Barry_Steam_Plant"/>
    <x v="62"/>
    <s v="Barry Steam Plant"/>
    <m/>
    <s v="G521"/>
    <s v="NG"/>
    <n v="535"/>
    <x v="0"/>
    <x v="0"/>
    <s v="N"/>
    <m/>
    <s v="Y"/>
    <s v="N"/>
    <x v="15"/>
    <m/>
    <m/>
    <m/>
    <n v="31.006900000000002"/>
    <n v="-88.010300000000001"/>
    <s v="exact"/>
    <s v="Bucks"/>
    <s v="Mobile"/>
    <m/>
    <s v="Alabama"/>
    <x v="1"/>
    <s v="Northern America"/>
    <s v="EIA: 3"/>
    <s v="EIA: A1CT, A1CT2, A1ST"/>
    <s v="James M. Barry Electric Generating Plant"/>
    <m/>
    <m/>
    <m/>
    <s v="12578"/>
    <s v="24260, 24261, 23911"/>
    <s v="L103776"/>
    <s v="G401686"/>
  </r>
  <r>
    <s v="https://www.gem.wiki/Barry_Steam_Plant"/>
    <x v="62"/>
    <s v="Barry Steam Plant"/>
    <m/>
    <s v="G522"/>
    <s v="NG"/>
    <n v="535"/>
    <x v="0"/>
    <x v="0"/>
    <s v="N"/>
    <m/>
    <s v="Y"/>
    <s v="N"/>
    <x v="15"/>
    <m/>
    <m/>
    <m/>
    <n v="31.006900000000002"/>
    <n v="-88.010300000000001"/>
    <s v="exact"/>
    <s v="Bucks"/>
    <s v="Mobile"/>
    <m/>
    <s v="Alabama"/>
    <x v="1"/>
    <s v="Northern America"/>
    <s v="EIA: 3"/>
    <s v="EIA: A2C1, A2C2, A2ST"/>
    <s v="James M. Barry Electric Generating Plant"/>
    <m/>
    <m/>
    <m/>
    <s v="12578"/>
    <s v="25963, 25964, 25965"/>
    <s v="L103776"/>
    <s v="G401687"/>
  </r>
  <r>
    <s v="https://www.gem.wiki/Barry_Steam_Plant"/>
    <x v="62"/>
    <s v="Barry Steam Plant"/>
    <m/>
    <s v="G523"/>
    <s v="NG"/>
    <n v="774"/>
    <x v="1"/>
    <x v="0"/>
    <s v="N"/>
    <s v="Hydrogen capable: turbine"/>
    <s v="Y"/>
    <s v="N"/>
    <x v="49"/>
    <m/>
    <m/>
    <m/>
    <n v="31.006900000000002"/>
    <n v="-88.010300000000001"/>
    <s v="exact"/>
    <s v="Bucks"/>
    <s v="Mobile"/>
    <m/>
    <s v="Alabama"/>
    <x v="1"/>
    <s v="Northern America"/>
    <s v="EIA: 3"/>
    <s v="EIA: A3C1, A3ST, Unit 8"/>
    <s v="James M. Barry Electric Generating Plant"/>
    <m/>
    <m/>
    <m/>
    <s v="12578"/>
    <s v="41955, 1305269"/>
    <s v="L103776"/>
    <s v="G409443"/>
  </r>
  <r>
    <s v="https://www.gem.wiki/Bastrop_energy_center"/>
    <x v="62"/>
    <s v="Bastrop energy center"/>
    <m/>
    <s v="CC1"/>
    <s v="NG"/>
    <n v="619"/>
    <x v="0"/>
    <x v="0"/>
    <s v="N"/>
    <m/>
    <m/>
    <m/>
    <x v="10"/>
    <m/>
    <m/>
    <m/>
    <n v="30.145800000000001"/>
    <n v="-97.55"/>
    <s v="exact"/>
    <s v="Cedar Creek"/>
    <s v="Bastrop"/>
    <m/>
    <s v="Texas"/>
    <x v="1"/>
    <s v="Northern America"/>
    <s v="EIA: 55168"/>
    <s v="EIA: 0001, 0002, 0003"/>
    <m/>
    <m/>
    <m/>
    <m/>
    <s v="47471"/>
    <s v="26678, 27110, 27111"/>
    <s v="L401742"/>
    <s v="G401821"/>
  </r>
  <r>
    <s v="https://www.gem.wiki/Batavia_power_plant"/>
    <x v="62"/>
    <s v="Batavia power plant"/>
    <m/>
    <s v="CC01"/>
    <s v="NG"/>
    <n v="66"/>
    <x v="0"/>
    <x v="0"/>
    <s v="N"/>
    <m/>
    <m/>
    <m/>
    <x v="18"/>
    <m/>
    <m/>
    <m/>
    <n v="42.982799999999997"/>
    <n v="-78.159199999999998"/>
    <s v="exact"/>
    <s v="Batavia"/>
    <s v="Genesee"/>
    <m/>
    <s v="New York"/>
    <x v="1"/>
    <s v="Northern America"/>
    <s v="EIA: 54593"/>
    <s v="EIA: GEN1, GEN2"/>
    <m/>
    <m/>
    <m/>
    <m/>
    <m/>
    <m/>
    <s v="L402506"/>
    <s v="G401759"/>
  </r>
  <r>
    <s v="https://www.gem.wiki/Batesville_generation_facility"/>
    <x v="62"/>
    <s v="Batesville generation facility"/>
    <m/>
    <s v="CC1"/>
    <s v="NG"/>
    <n v="297"/>
    <x v="0"/>
    <x v="0"/>
    <s v="N"/>
    <m/>
    <m/>
    <m/>
    <x v="15"/>
    <m/>
    <m/>
    <m/>
    <n v="34.335599999999999"/>
    <n v="-89.927499999999995"/>
    <s v="exact"/>
    <s v="Batesville"/>
    <s v="Panola"/>
    <m/>
    <s v="Mississippi"/>
    <x v="1"/>
    <s v="Northern America"/>
    <s v="EIA: 55063"/>
    <s v="EIA: CTG1, STG1"/>
    <m/>
    <m/>
    <m/>
    <m/>
    <m/>
    <m/>
    <s v="L401833"/>
    <s v="G401786"/>
  </r>
  <r>
    <s v="https://www.gem.wiki/Batesville_generation_facility"/>
    <x v="62"/>
    <s v="Batesville generation facility"/>
    <m/>
    <s v="CC2"/>
    <s v="NG"/>
    <n v="297"/>
    <x v="0"/>
    <x v="0"/>
    <s v="N"/>
    <m/>
    <m/>
    <m/>
    <x v="15"/>
    <m/>
    <m/>
    <m/>
    <n v="34.335599999999999"/>
    <n v="-89.927499999999995"/>
    <s v="exact"/>
    <s v="Batesville"/>
    <s v="Panola"/>
    <m/>
    <s v="Mississippi"/>
    <x v="1"/>
    <s v="Northern America"/>
    <s v="EIA: 55063"/>
    <s v="EIA: CTG2, STG2"/>
    <m/>
    <m/>
    <m/>
    <m/>
    <m/>
    <m/>
    <s v="L401833"/>
    <s v="G401787"/>
  </r>
  <r>
    <s v="https://www.gem.wiki/Batesville_generation_facility"/>
    <x v="62"/>
    <s v="Batesville generation facility"/>
    <m/>
    <s v="CC3"/>
    <s v="NG"/>
    <n v="297"/>
    <x v="0"/>
    <x v="0"/>
    <s v="N"/>
    <m/>
    <m/>
    <m/>
    <x v="15"/>
    <m/>
    <m/>
    <m/>
    <n v="34.335599999999999"/>
    <n v="-89.927499999999995"/>
    <s v="exact"/>
    <s v="Batesville"/>
    <s v="Panola"/>
    <m/>
    <s v="Mississippi"/>
    <x v="1"/>
    <s v="Northern America"/>
    <s v="EIA: 55063"/>
    <s v="EIA: CTG3, STG3"/>
    <m/>
    <m/>
    <m/>
    <m/>
    <m/>
    <m/>
    <s v="L401833"/>
    <s v="G401788"/>
  </r>
  <r>
    <s v="https://www.gem.wiki/Baxter_Wilson_power_station"/>
    <x v="62"/>
    <s v="Baxter Wilson power station"/>
    <m/>
    <s v="1"/>
    <s v="NG/FO"/>
    <n v="545"/>
    <x v="7"/>
    <x v="3"/>
    <s v="N"/>
    <m/>
    <m/>
    <m/>
    <x v="74"/>
    <m/>
    <m/>
    <m/>
    <n v="32.283099999999997"/>
    <n v="-90.930599999999998"/>
    <s v="exact"/>
    <s v="Vicksburg"/>
    <s v="Warren"/>
    <m/>
    <s v="Mississippi"/>
    <x v="1"/>
    <s v="Northern America"/>
    <s v="EIA: 2050"/>
    <s v="EIA: 1"/>
    <m/>
    <m/>
    <m/>
    <m/>
    <m/>
    <m/>
    <s v="L401922"/>
    <s v="G402851"/>
  </r>
  <r>
    <s v="https://www.gem.wiki/Bayonne_energy_center"/>
    <x v="62"/>
    <s v="Bayonne energy center"/>
    <m/>
    <s v="GT1"/>
    <s v="NG/FO"/>
    <n v="64"/>
    <x v="0"/>
    <x v="1"/>
    <s v="N"/>
    <s v="not found"/>
    <s v="not found"/>
    <m/>
    <x v="39"/>
    <m/>
    <m/>
    <m/>
    <n v="40.652833999999999"/>
    <n v="-74.091549999999998"/>
    <s v="exact"/>
    <s v="Bayonne"/>
    <s v="Hudson"/>
    <m/>
    <s v="New Jersey"/>
    <x v="1"/>
    <s v="Northern America"/>
    <s v="EIA: 56964"/>
    <s v="EIA: GT1"/>
    <m/>
    <m/>
    <m/>
    <m/>
    <s v="57985"/>
    <n v="34750"/>
    <s v="L401743"/>
    <s v="G402512"/>
  </r>
  <r>
    <s v="https://www.gem.wiki/Bayonne_energy_center"/>
    <x v="62"/>
    <s v="Bayonne energy center"/>
    <m/>
    <s v="GT10"/>
    <s v="NG/FO"/>
    <n v="66"/>
    <x v="0"/>
    <x v="1"/>
    <s v="N"/>
    <s v="not found"/>
    <s v="not found"/>
    <m/>
    <x v="34"/>
    <m/>
    <m/>
    <m/>
    <n v="40.652833999999999"/>
    <n v="-74.091549999999998"/>
    <s v="exact"/>
    <s v="Bayonne"/>
    <s v="Hudson"/>
    <m/>
    <s v="New Jersey"/>
    <x v="1"/>
    <s v="Northern America"/>
    <s v="EIA: 56964"/>
    <s v="EIA: GT10"/>
    <m/>
    <m/>
    <m/>
    <m/>
    <s v="57985"/>
    <n v="47747"/>
    <s v="L401743"/>
    <s v="G402513"/>
  </r>
  <r>
    <s v="https://www.gem.wiki/Bayonne_energy_center"/>
    <x v="62"/>
    <s v="Bayonne energy center"/>
    <m/>
    <s v="GT2"/>
    <s v="NG/FO"/>
    <n v="64"/>
    <x v="0"/>
    <x v="1"/>
    <s v="N"/>
    <s v="not found"/>
    <s v="not found"/>
    <m/>
    <x v="39"/>
    <m/>
    <m/>
    <m/>
    <n v="40.652833999999999"/>
    <n v="-74.091549999999998"/>
    <s v="exact"/>
    <s v="Bayonne"/>
    <s v="Hudson"/>
    <m/>
    <s v="New Jersey"/>
    <x v="1"/>
    <s v="Northern America"/>
    <s v="EIA: 56964"/>
    <s v="EIA: GT2"/>
    <m/>
    <m/>
    <m/>
    <m/>
    <s v="57985"/>
    <n v="35506"/>
    <s v="L401743"/>
    <s v="G402514"/>
  </r>
  <r>
    <s v="https://www.gem.wiki/Bayonne_energy_center"/>
    <x v="62"/>
    <s v="Bayonne energy center"/>
    <m/>
    <s v="GT3"/>
    <s v="NG/FO"/>
    <n v="64"/>
    <x v="0"/>
    <x v="1"/>
    <s v="N"/>
    <s v="not found"/>
    <s v="not found"/>
    <m/>
    <x v="39"/>
    <m/>
    <m/>
    <m/>
    <n v="40.652833999999999"/>
    <n v="-74.091549999999998"/>
    <s v="exact"/>
    <s v="Bayonne"/>
    <s v="Hudson"/>
    <m/>
    <s v="New Jersey"/>
    <x v="1"/>
    <s v="Northern America"/>
    <s v="EIA: 56964"/>
    <s v="EIA: GT3"/>
    <m/>
    <m/>
    <m/>
    <m/>
    <s v="57985"/>
    <n v="35507"/>
    <s v="L401743"/>
    <s v="G402515"/>
  </r>
  <r>
    <s v="https://www.gem.wiki/Bayonne_energy_center"/>
    <x v="62"/>
    <s v="Bayonne energy center"/>
    <m/>
    <s v="GT4"/>
    <s v="NG/FO"/>
    <n v="64"/>
    <x v="0"/>
    <x v="1"/>
    <s v="N"/>
    <s v="not found"/>
    <s v="not found"/>
    <m/>
    <x v="39"/>
    <m/>
    <m/>
    <m/>
    <n v="40.652833999999999"/>
    <n v="-74.091549999999998"/>
    <s v="exact"/>
    <s v="Bayonne"/>
    <s v="Hudson"/>
    <m/>
    <s v="New Jersey"/>
    <x v="1"/>
    <s v="Northern America"/>
    <s v="EIA: 56964"/>
    <s v="EIA: GT4"/>
    <m/>
    <m/>
    <m/>
    <m/>
    <s v="57985"/>
    <n v="35508"/>
    <s v="L401743"/>
    <s v="G402516"/>
  </r>
  <r>
    <s v="https://www.gem.wiki/Bayonne_energy_center"/>
    <x v="62"/>
    <s v="Bayonne energy center"/>
    <m/>
    <s v="GT5"/>
    <s v="NG/FO"/>
    <n v="64"/>
    <x v="0"/>
    <x v="1"/>
    <s v="N"/>
    <s v="not found"/>
    <s v="not found"/>
    <m/>
    <x v="39"/>
    <m/>
    <m/>
    <m/>
    <n v="40.652833999999999"/>
    <n v="-74.091549999999998"/>
    <s v="exact"/>
    <s v="Bayonne"/>
    <s v="Hudson"/>
    <m/>
    <s v="New Jersey"/>
    <x v="1"/>
    <s v="Northern America"/>
    <s v="EIA: 56964"/>
    <s v="EIA: GT5"/>
    <m/>
    <m/>
    <m/>
    <m/>
    <s v="57985"/>
    <n v="35509"/>
    <s v="L401743"/>
    <s v="G402517"/>
  </r>
  <r>
    <s v="https://www.gem.wiki/Bayonne_energy_center"/>
    <x v="62"/>
    <s v="Bayonne energy center"/>
    <m/>
    <s v="GT6"/>
    <s v="NG/FO"/>
    <n v="64"/>
    <x v="0"/>
    <x v="1"/>
    <s v="N"/>
    <s v="not found"/>
    <s v="not found"/>
    <m/>
    <x v="39"/>
    <m/>
    <m/>
    <m/>
    <n v="40.652833999999999"/>
    <n v="-74.091549999999998"/>
    <s v="exact"/>
    <s v="Bayonne"/>
    <s v="Hudson"/>
    <m/>
    <s v="New Jersey"/>
    <x v="1"/>
    <s v="Northern America"/>
    <s v="EIA: 56964"/>
    <s v="EIA: GT6"/>
    <m/>
    <m/>
    <m/>
    <m/>
    <s v="57985"/>
    <n v="35510"/>
    <s v="L401743"/>
    <s v="G402518"/>
  </r>
  <r>
    <s v="https://www.gem.wiki/Bayonne_energy_center"/>
    <x v="62"/>
    <s v="Bayonne energy center"/>
    <m/>
    <s v="GT7"/>
    <s v="NG/FO"/>
    <n v="64"/>
    <x v="0"/>
    <x v="1"/>
    <s v="N"/>
    <s v="not found"/>
    <s v="not found"/>
    <m/>
    <x v="39"/>
    <m/>
    <m/>
    <m/>
    <n v="40.652833999999999"/>
    <n v="-74.091549999999998"/>
    <s v="exact"/>
    <s v="Bayonne"/>
    <s v="Hudson"/>
    <m/>
    <s v="New Jersey"/>
    <x v="1"/>
    <s v="Northern America"/>
    <s v="EIA: 56964"/>
    <s v="EIA: GT7"/>
    <m/>
    <m/>
    <m/>
    <m/>
    <s v="57985"/>
    <n v="35511"/>
    <s v="L401743"/>
    <s v="G402519"/>
  </r>
  <r>
    <s v="https://www.gem.wiki/Bayonne_energy_center"/>
    <x v="62"/>
    <s v="Bayonne energy center"/>
    <m/>
    <s v="GT8"/>
    <s v="NG/FO"/>
    <n v="64"/>
    <x v="0"/>
    <x v="1"/>
    <s v="N"/>
    <s v="not found"/>
    <s v="not found"/>
    <m/>
    <x v="39"/>
    <m/>
    <m/>
    <m/>
    <n v="40.652833999999999"/>
    <n v="-74.091549999999998"/>
    <s v="exact"/>
    <s v="Bayonne"/>
    <s v="Hudson"/>
    <m/>
    <s v="New Jersey"/>
    <x v="1"/>
    <s v="Northern America"/>
    <s v="EIA: 56964"/>
    <s v="EIA: GT8"/>
    <m/>
    <m/>
    <m/>
    <m/>
    <s v="57985"/>
    <n v="35512"/>
    <s v="L401743"/>
    <s v="G402520"/>
  </r>
  <r>
    <s v="https://www.gem.wiki/Bayonne_energy_center"/>
    <x v="62"/>
    <s v="Bayonne energy center"/>
    <m/>
    <s v="GT9"/>
    <s v="NG/FO"/>
    <n v="66"/>
    <x v="0"/>
    <x v="1"/>
    <s v="N"/>
    <s v="not found"/>
    <s v="not found"/>
    <m/>
    <x v="34"/>
    <m/>
    <m/>
    <m/>
    <n v="40.652833999999999"/>
    <n v="-74.091549999999998"/>
    <s v="exact"/>
    <s v="Bayonne"/>
    <s v="Hudson"/>
    <m/>
    <s v="New Jersey"/>
    <x v="1"/>
    <s v="Northern America"/>
    <s v="EIA: 56964"/>
    <s v="EIA: GT9"/>
    <m/>
    <m/>
    <m/>
    <m/>
    <s v="57985"/>
    <n v="47746"/>
    <s v="L401743"/>
    <s v="G402521"/>
  </r>
  <r>
    <s v="https://www.gem.wiki/Bayou_Cove_Peaking_power"/>
    <x v="62"/>
    <s v="Bayou Cove Peaking power"/>
    <m/>
    <s v="1"/>
    <s v="NG"/>
    <n v="104"/>
    <x v="0"/>
    <x v="1"/>
    <s v="N"/>
    <m/>
    <m/>
    <m/>
    <x v="10"/>
    <m/>
    <m/>
    <m/>
    <n v="30.282499999999999"/>
    <n v="-92.599699999999999"/>
    <s v="exact"/>
    <s v="Jennings"/>
    <s v="Acadia"/>
    <m/>
    <s v="Louisiana"/>
    <x v="1"/>
    <s v="Northern America"/>
    <s v="EIA: 55433"/>
    <s v="EIA: 0001"/>
    <m/>
    <m/>
    <m/>
    <m/>
    <s v="49081"/>
    <n v="28468"/>
    <s v="L401544"/>
    <s v="G402231"/>
  </r>
  <r>
    <s v="https://www.gem.wiki/Bayou_Cove_Peaking_power"/>
    <x v="62"/>
    <s v="Bayou Cove Peaking power"/>
    <m/>
    <s v="2"/>
    <s v="NG"/>
    <n v="104"/>
    <x v="0"/>
    <x v="1"/>
    <s v="N"/>
    <m/>
    <m/>
    <m/>
    <x v="10"/>
    <m/>
    <m/>
    <m/>
    <n v="30.282499999999999"/>
    <n v="-92.599699999999999"/>
    <s v="exact"/>
    <s v="Jennings"/>
    <s v="Acadia"/>
    <m/>
    <s v="Louisiana"/>
    <x v="1"/>
    <s v="Northern America"/>
    <s v="EIA: 55433"/>
    <s v="EIA: 0002"/>
    <m/>
    <m/>
    <m/>
    <m/>
    <s v="49081"/>
    <n v="28854"/>
    <s v="L401544"/>
    <s v="G402628"/>
  </r>
  <r>
    <s v="https://www.gem.wiki/Bayou_Cove_Peaking_power"/>
    <x v="62"/>
    <s v="Bayou Cove Peaking power"/>
    <m/>
    <s v="3"/>
    <s v="NG"/>
    <n v="104"/>
    <x v="0"/>
    <x v="1"/>
    <s v="N"/>
    <m/>
    <m/>
    <m/>
    <x v="10"/>
    <m/>
    <m/>
    <m/>
    <n v="30.282499999999999"/>
    <n v="-92.599699999999999"/>
    <s v="exact"/>
    <s v="Jennings"/>
    <s v="Acadia"/>
    <m/>
    <s v="Louisiana"/>
    <x v="1"/>
    <s v="Northern America"/>
    <s v="EIA: 55433"/>
    <s v="EIA: 0003"/>
    <m/>
    <m/>
    <m/>
    <m/>
    <s v="49081"/>
    <n v="28855"/>
    <s v="L401544"/>
    <s v="G402629"/>
  </r>
  <r>
    <s v="https://www.gem.wiki/Bayou_Cove_Peaking_power"/>
    <x v="62"/>
    <s v="Bayou Cove Peaking power"/>
    <m/>
    <s v="4"/>
    <s v="NG"/>
    <n v="104"/>
    <x v="0"/>
    <x v="1"/>
    <s v="N"/>
    <m/>
    <m/>
    <m/>
    <x v="10"/>
    <m/>
    <m/>
    <m/>
    <n v="30.282499999999999"/>
    <n v="-92.599699999999999"/>
    <s v="exact"/>
    <s v="Jennings"/>
    <s v="Acadia"/>
    <m/>
    <s v="Louisiana"/>
    <x v="1"/>
    <s v="Northern America"/>
    <s v="EIA: 55433"/>
    <s v="EIA: 0004"/>
    <m/>
    <m/>
    <m/>
    <m/>
    <s v="49081"/>
    <n v="28856"/>
    <s v="L401544"/>
    <s v="G402630"/>
  </r>
  <r>
    <s v="https://www.gem.wiki/Bayou_cogeneration_plant"/>
    <x v="62"/>
    <s v="Bayou cogeneration plant"/>
    <m/>
    <s v="GT1"/>
    <s v="OG/NG"/>
    <n v="80"/>
    <x v="0"/>
    <x v="1"/>
    <s v="Y"/>
    <s v="Hydrogen capable: turbine"/>
    <s v="not found"/>
    <m/>
    <x v="2"/>
    <m/>
    <m/>
    <m/>
    <n v="29.622499999999999"/>
    <n v="-95.0458"/>
    <s v="exact"/>
    <s v="Pasadena"/>
    <s v="Harris"/>
    <m/>
    <s v="Texas"/>
    <x v="1"/>
    <s v="Northern America"/>
    <s v="EIA: 10298"/>
    <s v="EIA: GT1"/>
    <m/>
    <m/>
    <m/>
    <m/>
    <s v="20786"/>
    <n v="1261"/>
    <s v="L402437"/>
    <s v="G403860"/>
  </r>
  <r>
    <s v="https://www.gem.wiki/Bayou_cogeneration_plant"/>
    <x v="62"/>
    <s v="Bayou cogeneration plant"/>
    <m/>
    <s v="GT2"/>
    <s v="OG/NG"/>
    <n v="80"/>
    <x v="0"/>
    <x v="1"/>
    <s v="Y"/>
    <s v="Hydrogen capable: turbine"/>
    <s v="not found"/>
    <m/>
    <x v="5"/>
    <m/>
    <m/>
    <m/>
    <n v="29.622499999999999"/>
    <n v="-95.0458"/>
    <s v="exact"/>
    <s v="Pasadena"/>
    <s v="Harris"/>
    <m/>
    <s v="Texas"/>
    <x v="1"/>
    <s v="Northern America"/>
    <s v="EIA: 10298"/>
    <s v="EIA: GT2"/>
    <m/>
    <m/>
    <m/>
    <m/>
    <s v="20786"/>
    <n v="1262"/>
    <s v="L402437"/>
    <s v="G403861"/>
  </r>
  <r>
    <s v="https://www.gem.wiki/Bayou_cogeneration_plant"/>
    <x v="62"/>
    <s v="Bayou cogeneration plant"/>
    <m/>
    <s v="GT3"/>
    <s v="OG/NG"/>
    <n v="80"/>
    <x v="0"/>
    <x v="1"/>
    <s v="Y"/>
    <s v="Hydrogen capable: turbine"/>
    <s v="not found"/>
    <m/>
    <x v="13"/>
    <m/>
    <m/>
    <m/>
    <n v="29.622499999999999"/>
    <n v="-95.0458"/>
    <s v="exact"/>
    <s v="Pasadena"/>
    <s v="Harris"/>
    <m/>
    <s v="Texas"/>
    <x v="1"/>
    <s v="Northern America"/>
    <s v="EIA: 10298"/>
    <s v="EIA: GT3"/>
    <m/>
    <m/>
    <m/>
    <m/>
    <s v="20786"/>
    <n v="1263"/>
    <s v="L402437"/>
    <s v="G403862"/>
  </r>
  <r>
    <s v="https://www.gem.wiki/Bayou_cogeneration_plant"/>
    <x v="62"/>
    <s v="Bayou cogeneration plant"/>
    <m/>
    <s v="GT4"/>
    <s v="NG/OG"/>
    <n v="80"/>
    <x v="0"/>
    <x v="1"/>
    <s v="Y"/>
    <s v="Hydrogen capable: turbine"/>
    <s v="not found"/>
    <m/>
    <x v="13"/>
    <m/>
    <m/>
    <m/>
    <n v="29.622499999999999"/>
    <n v="-95.0458"/>
    <s v="exact"/>
    <s v="Pasadena"/>
    <s v="Harris"/>
    <m/>
    <s v="Texas"/>
    <x v="1"/>
    <s v="Northern America"/>
    <s v="EIA: 10298"/>
    <s v="EIA: GT4"/>
    <m/>
    <m/>
    <m/>
    <m/>
    <s v="20786"/>
    <n v="1264"/>
    <s v="L402437"/>
    <s v="G409612"/>
  </r>
  <r>
    <s v="https://www.gem.wiki/Bayswater_peaking_facility"/>
    <x v="62"/>
    <s v="Bayswater peaking facility"/>
    <m/>
    <s v="1"/>
    <s v="NG"/>
    <n v="61"/>
    <x v="0"/>
    <x v="1"/>
    <s v="N"/>
    <m/>
    <m/>
    <m/>
    <x v="10"/>
    <m/>
    <m/>
    <m/>
    <n v="40.610653999999997"/>
    <n v="-73.762219999999999"/>
    <s v="exact"/>
    <s v="Far Rockaway"/>
    <s v="Queens"/>
    <m/>
    <s v="New York"/>
    <x v="1"/>
    <s v="Northern America"/>
    <s v="EIA: 55699"/>
    <s v="EIA: 1"/>
    <m/>
    <m/>
    <m/>
    <m/>
    <m/>
    <m/>
    <s v="L401744"/>
    <s v="G402522"/>
  </r>
  <r>
    <s v="https://www.gem.wiki/Baytown_energy_center"/>
    <x v="62"/>
    <s v="Baytown energy center"/>
    <m/>
    <s v="CC1"/>
    <s v="NG"/>
    <n v="933"/>
    <x v="0"/>
    <x v="0"/>
    <s v="Y"/>
    <s v="Hydrogen capable: turbine"/>
    <s v="Y"/>
    <m/>
    <x v="10"/>
    <m/>
    <m/>
    <m/>
    <n v="29.773099999999999"/>
    <n v="-94.901899999999998"/>
    <s v="exact"/>
    <s v="Baytown"/>
    <s v="Chambers"/>
    <m/>
    <s v="Texas"/>
    <x v="1"/>
    <s v="Northern America"/>
    <s v="EIA: 55327"/>
    <s v="EIA: CTG1, CTG2, CTG3, STG1"/>
    <m/>
    <m/>
    <m/>
    <m/>
    <s v="46089"/>
    <s v="25061, 26142, 26143, 26144"/>
    <s v="L402523"/>
    <s v="G401884"/>
  </r>
  <r>
    <s v="https://www.gem.wiki/Bear_Garden_power_station"/>
    <x v="62"/>
    <s v="Bear Garden power station"/>
    <m/>
    <s v="CC1"/>
    <s v="NG/FO"/>
    <n v="559"/>
    <x v="0"/>
    <x v="0"/>
    <s v="N"/>
    <m/>
    <m/>
    <m/>
    <x v="17"/>
    <m/>
    <m/>
    <m/>
    <n v="37.695556000000003"/>
    <n v="-78.28528"/>
    <s v="exact"/>
    <s v="New Canton"/>
    <s v="Buckingham"/>
    <m/>
    <s v="Virginia"/>
    <x v="1"/>
    <s v="Northern America"/>
    <s v="EIA: 56807"/>
    <s v="EIA: 1A, 1B, 1C"/>
    <m/>
    <m/>
    <m/>
    <m/>
    <m/>
    <m/>
    <s v="L402350"/>
    <s v="G402032"/>
  </r>
  <r>
    <s v="https://www.gem.wiki/Beatrice_power_station"/>
    <x v="62"/>
    <s v="Beatrice power station"/>
    <m/>
    <s v="CC1"/>
    <s v="NG"/>
    <n v="247"/>
    <x v="0"/>
    <x v="0"/>
    <s v="N"/>
    <m/>
    <m/>
    <m/>
    <x v="21"/>
    <m/>
    <m/>
    <m/>
    <n v="40.330184000000003"/>
    <n v="-96.808149999999998"/>
    <s v="exact"/>
    <s v="Beatrice"/>
    <s v="Gage"/>
    <m/>
    <s v="Nebraska"/>
    <x v="1"/>
    <s v="Northern America"/>
    <s v="EIA: 8000"/>
    <s v="EIA: CT1, CT2, ST1"/>
    <m/>
    <m/>
    <m/>
    <m/>
    <m/>
    <m/>
    <s v="L402113"/>
    <s v="G402191"/>
  </r>
  <r>
    <s v="https://www.gem.wiki/Beaver_power_station"/>
    <x v="62"/>
    <s v="Beaver power station"/>
    <m/>
    <s v="CC1"/>
    <s v="NG/FO"/>
    <n v="586"/>
    <x v="0"/>
    <x v="0"/>
    <s v="N"/>
    <m/>
    <m/>
    <m/>
    <x v="79"/>
    <m/>
    <m/>
    <m/>
    <n v="46.172401000000001"/>
    <n v="-123.1739"/>
    <s v="exact"/>
    <s v="Clatskanie"/>
    <s v="Columbia"/>
    <m/>
    <s v="Oregon"/>
    <x v="1"/>
    <s v="Northern America"/>
    <s v="EIA: 8073"/>
    <s v="EIA: 1, 2, 3, 4, 5, 6, 7"/>
    <m/>
    <m/>
    <m/>
    <m/>
    <s v="16274"/>
    <m/>
    <s v="L402205"/>
    <s v="G402196"/>
  </r>
  <r>
    <s v="https://www.gem.wiki/Belle_River_Power_Plant"/>
    <x v="62"/>
    <s v="Belle River Power Plant"/>
    <m/>
    <s v="12-1"/>
    <s v="NG"/>
    <n v="85"/>
    <x v="0"/>
    <x v="1"/>
    <s v="N"/>
    <m/>
    <m/>
    <s v="N"/>
    <x v="14"/>
    <m/>
    <m/>
    <m/>
    <n v="42.775599999999997"/>
    <n v="-82.495000000000005"/>
    <s v="exact"/>
    <s v="China Twp"/>
    <s v="St Clair"/>
    <m/>
    <s v="Michigan"/>
    <x v="1"/>
    <s v="Northern America"/>
    <s v="EIA: 6034"/>
    <s v="EIA: 12-1"/>
    <m/>
    <m/>
    <m/>
    <m/>
    <s v="69934"/>
    <n v="24490"/>
    <s v="L103973"/>
    <s v="G402686"/>
  </r>
  <r>
    <s v="https://www.gem.wiki/Belle_River_Power_Plant"/>
    <x v="62"/>
    <s v="Belle River Power Plant"/>
    <m/>
    <s v="12-2"/>
    <s v="NG"/>
    <n v="85"/>
    <x v="0"/>
    <x v="1"/>
    <s v="N"/>
    <m/>
    <m/>
    <s v="N"/>
    <x v="14"/>
    <m/>
    <m/>
    <m/>
    <n v="42.775599999999997"/>
    <n v="-82.495000000000005"/>
    <s v="exact"/>
    <s v="China Twp"/>
    <s v="St Clair"/>
    <m/>
    <s v="Michigan"/>
    <x v="1"/>
    <s v="Northern America"/>
    <s v="EIA: 6034"/>
    <s v="EIA: 12-2"/>
    <m/>
    <m/>
    <m/>
    <m/>
    <s v="69934"/>
    <n v="24491"/>
    <s v="L103973"/>
    <s v="G402687"/>
  </r>
  <r>
    <s v="https://www.gem.wiki/Belle_River_Power_Plant"/>
    <x v="62"/>
    <s v="Belle River Power Plant"/>
    <m/>
    <s v="13-1"/>
    <s v="NG"/>
    <n v="85"/>
    <x v="0"/>
    <x v="1"/>
    <s v="N"/>
    <m/>
    <m/>
    <s v="N"/>
    <x v="14"/>
    <m/>
    <m/>
    <m/>
    <n v="42.775599999999997"/>
    <n v="-82.495000000000005"/>
    <s v="exact"/>
    <s v="China Twp"/>
    <s v="St Clair"/>
    <m/>
    <s v="Michigan"/>
    <x v="1"/>
    <s v="Northern America"/>
    <s v="EIA: 6034"/>
    <s v="EIA: 13-1"/>
    <m/>
    <m/>
    <m/>
    <m/>
    <s v="69934"/>
    <n v="24492"/>
    <s v="L103973"/>
    <s v="G402688"/>
  </r>
  <r>
    <s v="https://www.gem.wiki/Beluga_power_station"/>
    <x v="62"/>
    <s v="Beluga power station"/>
    <m/>
    <s v="3"/>
    <s v="NG"/>
    <n v="59"/>
    <x v="0"/>
    <x v="1"/>
    <s v="N"/>
    <m/>
    <m/>
    <m/>
    <x v="70"/>
    <m/>
    <m/>
    <m/>
    <n v="61.186100000000003"/>
    <n v="-151.03559999999999"/>
    <s v="exact"/>
    <s v="Beluga"/>
    <s v="Kenai Peninsula"/>
    <m/>
    <s v="Alaska"/>
    <x v="1"/>
    <s v="Northern America"/>
    <s v="EIA: 96"/>
    <s v="EIA: 3"/>
    <m/>
    <m/>
    <m/>
    <m/>
    <s v="16274"/>
    <n v="1538"/>
    <s v="L401777"/>
    <s v="G402555"/>
  </r>
  <r>
    <s v="https://www.gem.wiki/Beluga_power_station"/>
    <x v="62"/>
    <s v="Beluga power station"/>
    <m/>
    <s v="5"/>
    <s v="NG"/>
    <n v="68"/>
    <x v="0"/>
    <x v="1"/>
    <s v="N"/>
    <m/>
    <m/>
    <m/>
    <x v="38"/>
    <m/>
    <m/>
    <m/>
    <n v="61.186100000000003"/>
    <n v="-151.03559999999999"/>
    <s v="exact"/>
    <s v="Beluga"/>
    <s v="Kenai Peninsula"/>
    <m/>
    <s v="Alaska"/>
    <x v="1"/>
    <s v="Northern America"/>
    <s v="EIA: 96"/>
    <s v="EIA: 5"/>
    <m/>
    <m/>
    <m/>
    <m/>
    <s v="16274"/>
    <n v="1540"/>
    <s v="L401777"/>
    <s v="G402556"/>
  </r>
  <r>
    <s v="https://www.gem.wiki/Beluga_power_station"/>
    <x v="62"/>
    <s v="Beluga power station"/>
    <m/>
    <s v="BCC8_6"/>
    <s v="NG"/>
    <n v="77"/>
    <x v="7"/>
    <x v="1"/>
    <s v="N"/>
    <m/>
    <m/>
    <m/>
    <x v="50"/>
    <m/>
    <m/>
    <m/>
    <n v="61.186100000000003"/>
    <n v="-151.03559999999999"/>
    <s v="exact"/>
    <s v="Beluga"/>
    <s v="Kenai Peninsula"/>
    <m/>
    <s v="Alaska"/>
    <x v="1"/>
    <s v="Northern America"/>
    <s v="EIA: 96"/>
    <s v="EIA: 6"/>
    <m/>
    <m/>
    <m/>
    <m/>
    <s v="16274"/>
    <n v="1541"/>
    <s v="L401777"/>
    <s v="G402557"/>
  </r>
  <r>
    <s v="https://www.gem.wiki/Beluga_power_station"/>
    <x v="62"/>
    <s v="Beluga power station"/>
    <m/>
    <s v="BCC8_7"/>
    <s v="NG"/>
    <n v="77"/>
    <x v="0"/>
    <x v="1"/>
    <s v="N"/>
    <m/>
    <m/>
    <m/>
    <x v="68"/>
    <m/>
    <m/>
    <m/>
    <n v="61.186100000000003"/>
    <n v="-151.03559999999999"/>
    <s v="exact"/>
    <s v="Beluga"/>
    <s v="Kenai Peninsula"/>
    <m/>
    <s v="Alaska"/>
    <x v="1"/>
    <s v="Northern America"/>
    <s v="EIA: 96"/>
    <s v="EIA: 7"/>
    <m/>
    <m/>
    <m/>
    <m/>
    <s v="16274"/>
    <n v="1542"/>
    <s v="L401777"/>
    <s v="G402558"/>
  </r>
  <r>
    <s v="https://www.gem.wiki/Bennett_Mountain_power_station"/>
    <x v="62"/>
    <s v="Bennett Mountain power station"/>
    <m/>
    <s v="1"/>
    <s v="NG"/>
    <n v="173"/>
    <x v="0"/>
    <x v="1"/>
    <s v="N"/>
    <m/>
    <m/>
    <m/>
    <x v="21"/>
    <m/>
    <m/>
    <m/>
    <n v="43.147153000000003"/>
    <n v="-115.6666"/>
    <s v="exact"/>
    <s v="Mountain Home"/>
    <s v="Elmore"/>
    <m/>
    <s v="Idaho"/>
    <x v="1"/>
    <s v="Northern America"/>
    <s v="EIA: 55733"/>
    <s v="EIA: 1"/>
    <m/>
    <m/>
    <m/>
    <m/>
    <s v="51858"/>
    <n v="30273"/>
    <s v="L402007"/>
    <s v="G402999"/>
  </r>
  <r>
    <s v="https://www.gem.wiki/Bergen_generating_station"/>
    <x v="62"/>
    <s v="Bergen generating station"/>
    <m/>
    <s v="CC1"/>
    <s v="NG/KER"/>
    <n v="1401"/>
    <x v="0"/>
    <x v="0"/>
    <s v="N"/>
    <m/>
    <m/>
    <m/>
    <x v="10"/>
    <m/>
    <m/>
    <m/>
    <n v="40.837499999999999"/>
    <n v="-74.0244"/>
    <s v="exact"/>
    <s v="Ridgefield"/>
    <s v="Bergen"/>
    <m/>
    <s v="New Jersey"/>
    <x v="1"/>
    <s v="Northern America"/>
    <s v="EIA: 2398"/>
    <s v="EIA: 1101, 1201, 1301, 1401, 1501, 2101, 2201, 2301"/>
    <m/>
    <m/>
    <m/>
    <m/>
    <s v="30869"/>
    <s v="1617, 1618, 1619, 1620, 1621, 25449, 26145, 26146"/>
    <s v="L402212"/>
    <s v="G401644"/>
  </r>
  <r>
    <s v="https://www.gem.wiki/Berkshire_power_station"/>
    <x v="62"/>
    <s v="Berkshire power station"/>
    <m/>
    <s v="GEN2"/>
    <s v="NG"/>
    <n v="289"/>
    <x v="0"/>
    <x v="0"/>
    <s v="N"/>
    <m/>
    <m/>
    <m/>
    <x v="14"/>
    <m/>
    <m/>
    <m/>
    <n v="42.047600000000003"/>
    <n v="-72.647800000000004"/>
    <s v="exact"/>
    <s v="Agawam"/>
    <s v="Hampden"/>
    <m/>
    <s v="Massachusetts"/>
    <x v="1"/>
    <s v="Northern America"/>
    <s v="EIA: 55041"/>
    <s v="EIA: GEN2"/>
    <m/>
    <m/>
    <m/>
    <m/>
    <s v="14394"/>
    <n v="1630"/>
    <s v="L401528"/>
    <s v="G402211"/>
  </r>
  <r>
    <s v="https://www.gem.wiki/Bethlehem_energy_center"/>
    <x v="62"/>
    <s v="Bethlehem energy center"/>
    <m/>
    <s v="CC1"/>
    <s v="NG/KER"/>
    <n v="893"/>
    <x v="0"/>
    <x v="0"/>
    <s v="N"/>
    <m/>
    <m/>
    <m/>
    <x v="21"/>
    <m/>
    <m/>
    <m/>
    <n v="42.594195999999997"/>
    <n v="-73.763750000000002"/>
    <s v="exact"/>
    <s v="Glenmont"/>
    <s v="Albany"/>
    <m/>
    <s v="New York"/>
    <x v="1"/>
    <s v="Northern America"/>
    <s v="EIA: 2539"/>
    <s v="EIA: 5, 6, 7, 8"/>
    <m/>
    <m/>
    <m/>
    <m/>
    <s v="48462"/>
    <s v="27701, 27702, 27703, 27704"/>
    <s v="L402221"/>
    <s v="G401649"/>
  </r>
  <r>
    <s v="https://www.gem.wiki/Bethlehem_power_plant"/>
    <x v="62"/>
    <s v="Bethlehem power plant"/>
    <m/>
    <s v="1234"/>
    <s v="NG/FO"/>
    <n v="577"/>
    <x v="0"/>
    <x v="0"/>
    <s v="N"/>
    <m/>
    <m/>
    <m/>
    <x v="16"/>
    <m/>
    <m/>
    <m/>
    <n v="40.6175"/>
    <n v="-75.314700000000002"/>
    <s v="exact"/>
    <s v="Bethlehem"/>
    <s v="Northampton"/>
    <m/>
    <s v="Pennsylvania"/>
    <x v="1"/>
    <s v="Northern America"/>
    <s v="EIA: 55690"/>
    <s v="EIA: CTG1, CTG2, CTG3, STG4"/>
    <m/>
    <m/>
    <m/>
    <m/>
    <s v="46922"/>
    <s v="26200, 28944, 28947"/>
    <s v="L401759"/>
    <s v="G401967"/>
  </r>
  <r>
    <s v="https://www.gem.wiki/Bethlehem_power_plant"/>
    <x v="62"/>
    <s v="Bethlehem power plant"/>
    <m/>
    <s v="5678"/>
    <s v="NG/FO"/>
    <n v="577"/>
    <x v="0"/>
    <x v="0"/>
    <s v="N"/>
    <m/>
    <m/>
    <m/>
    <x v="16"/>
    <m/>
    <m/>
    <m/>
    <n v="40.6175"/>
    <n v="-75.314700000000002"/>
    <s v="exact"/>
    <s v="Bethlehem"/>
    <s v="Northampton"/>
    <m/>
    <s v="Pennsylvania"/>
    <x v="1"/>
    <s v="Northern America"/>
    <s v="EIA: 55690"/>
    <s v="EIA: CTG5, CTG6, CTG7, STG8"/>
    <m/>
    <m/>
    <m/>
    <m/>
    <s v="46922"/>
    <s v="28945, 28946, 28948"/>
    <s v="L401759"/>
    <s v="G401968"/>
  </r>
  <r>
    <s v="https://www.gem.wiki/Bethpage_power_plant"/>
    <x v="62"/>
    <s v="Bethpage power plant"/>
    <m/>
    <s v="G602"/>
    <s v="NG/FO"/>
    <n v="84"/>
    <x v="0"/>
    <x v="0"/>
    <s v="N"/>
    <m/>
    <m/>
    <m/>
    <x v="24"/>
    <m/>
    <m/>
    <m/>
    <n v="40.746899999999997"/>
    <n v="-73.499399999999994"/>
    <s v="exact"/>
    <s v="Hicksville"/>
    <s v="Nassau"/>
    <m/>
    <s v="New York"/>
    <x v="1"/>
    <s v="Northern America"/>
    <s v="EIA: 50292"/>
    <s v="EIA: GEN1, GEN2, GEN3"/>
    <m/>
    <m/>
    <m/>
    <m/>
    <s v="20788"/>
    <s v="8313, 8314, 8315"/>
    <s v="L401765"/>
    <s v="G401706"/>
  </r>
  <r>
    <s v="https://www.gem.wiki/Bethpage_power_plant"/>
    <x v="62"/>
    <s v="Bethpage power plant"/>
    <m/>
    <s v="G603"/>
    <s v="NG/FO"/>
    <n v="96"/>
    <x v="0"/>
    <x v="0"/>
    <s v="N"/>
    <m/>
    <m/>
    <m/>
    <x v="21"/>
    <m/>
    <m/>
    <m/>
    <n v="40.746899999999997"/>
    <n v="-73.499399999999994"/>
    <s v="exact"/>
    <s v="Hicksville"/>
    <s v="Nassau"/>
    <m/>
    <s v="New York"/>
    <x v="1"/>
    <s v="Northern America"/>
    <s v="EIA: 50292"/>
    <s v="EIA: GEN6, GEN7"/>
    <m/>
    <m/>
    <m/>
    <m/>
    <s v="20788"/>
    <s v="36940, 31162"/>
    <s v="L401765"/>
    <s v="G401707"/>
  </r>
  <r>
    <s v="https://www.gem.wiki/Bethpage_power_plant"/>
    <x v="62"/>
    <s v="Bethpage power plant"/>
    <m/>
    <s v="GEN5"/>
    <s v="NG"/>
    <n v="60"/>
    <x v="0"/>
    <x v="1"/>
    <s v="N"/>
    <m/>
    <m/>
    <m/>
    <x v="10"/>
    <m/>
    <m/>
    <m/>
    <n v="40.746899999999997"/>
    <n v="-73.499399999999994"/>
    <s v="exact"/>
    <s v="Hicksville"/>
    <s v="Nassau"/>
    <m/>
    <s v="New York"/>
    <x v="1"/>
    <s v="Northern America"/>
    <s v="EIA: 50292"/>
    <s v="EIA: GEN5"/>
    <m/>
    <m/>
    <m/>
    <m/>
    <s v="20788"/>
    <n v="28708"/>
    <s v="L401765"/>
    <s v="G402545"/>
  </r>
  <r>
    <s v="https://www.gem.wiki/Big_Bend_Station"/>
    <x v="62"/>
    <s v="Big Bend Station"/>
    <m/>
    <s v="CC1"/>
    <s v="NG"/>
    <n v="1241"/>
    <x v="0"/>
    <x v="0"/>
    <s v="N"/>
    <s v="Hydrogen capable: turbine"/>
    <s v="not found"/>
    <s v="replacement"/>
    <x v="49"/>
    <m/>
    <m/>
    <m/>
    <n v="27.7944"/>
    <n v="-82.403599999999997"/>
    <s v="exact"/>
    <s v="Apollo Beach"/>
    <s v="Hillsborough"/>
    <m/>
    <s v="Florida"/>
    <x v="1"/>
    <s v="Northern America"/>
    <s v="EIA: 645"/>
    <s v="EIA: ST1"/>
    <m/>
    <m/>
    <m/>
    <m/>
    <s v="34153"/>
    <n v="1314868"/>
    <s v="L103820"/>
    <s v="G409454"/>
  </r>
  <r>
    <s v="https://www.gem.wiki/Big_Bend_Station"/>
    <x v="62"/>
    <s v="Big Bend Station"/>
    <m/>
    <s v="GT4"/>
    <s v="NG/FO"/>
    <n v="62"/>
    <x v="0"/>
    <x v="1"/>
    <s v="N"/>
    <m/>
    <m/>
    <s v="N"/>
    <x v="9"/>
    <m/>
    <m/>
    <m/>
    <n v="27.7944"/>
    <n v="-82.403599999999997"/>
    <s v="exact"/>
    <s v="Apollo Beach"/>
    <s v="Hillsborough"/>
    <m/>
    <s v="Florida"/>
    <x v="1"/>
    <s v="Northern America"/>
    <s v="EIA: 645"/>
    <s v="EIA: GT4"/>
    <m/>
    <m/>
    <m/>
    <m/>
    <s v="34153"/>
    <n v="34800"/>
    <s v="L103820"/>
    <s v="G403577"/>
  </r>
  <r>
    <s v="https://www.gem.wiki/Big_Cajun_I"/>
    <x v="62"/>
    <s v="Big Cajun I"/>
    <m/>
    <s v="1"/>
    <s v="NG"/>
    <n v="114"/>
    <x v="0"/>
    <x v="3"/>
    <s v="N"/>
    <m/>
    <m/>
    <s v="N"/>
    <x v="70"/>
    <m/>
    <m/>
    <m/>
    <n v="30.6739"/>
    <n v="-91.355599999999995"/>
    <s v="exact"/>
    <s v="Jarreau"/>
    <s v="Pointe Coupee"/>
    <m/>
    <s v="Louisiana"/>
    <x v="1"/>
    <s v="Northern America"/>
    <s v="EIA: 1464"/>
    <s v="EIA: 1"/>
    <m/>
    <m/>
    <m/>
    <m/>
    <s v="15265"/>
    <n v="28481"/>
    <s v="L103954"/>
    <s v="G403101"/>
  </r>
  <r>
    <s v="https://www.gem.wiki/Big_Cajun_I"/>
    <x v="62"/>
    <s v="Big Cajun I"/>
    <m/>
    <s v="2"/>
    <s v="NG"/>
    <n v="114"/>
    <x v="0"/>
    <x v="3"/>
    <s v="N"/>
    <m/>
    <m/>
    <s v="N"/>
    <x v="70"/>
    <m/>
    <m/>
    <m/>
    <n v="30.6739"/>
    <n v="-91.355599999999995"/>
    <s v="exact"/>
    <s v="Jarreau"/>
    <s v="Pointe Coupee"/>
    <m/>
    <s v="Louisiana"/>
    <x v="1"/>
    <s v="Northern America"/>
    <s v="EIA: 1464"/>
    <s v="EIA: 2"/>
    <m/>
    <m/>
    <m/>
    <m/>
    <s v="15265"/>
    <n v="28482"/>
    <s v="L103954"/>
    <s v="G403102"/>
  </r>
  <r>
    <s v="https://www.gem.wiki/Big_Cajun_I"/>
    <x v="62"/>
    <s v="Big Cajun I"/>
    <m/>
    <s v="3"/>
    <s v="NG"/>
    <n v="133"/>
    <x v="0"/>
    <x v="1"/>
    <s v="N"/>
    <m/>
    <m/>
    <s v="N"/>
    <x v="11"/>
    <m/>
    <m/>
    <m/>
    <n v="30.6739"/>
    <n v="-91.355599999999995"/>
    <s v="exact"/>
    <s v="Jarreau"/>
    <s v="Pointe Coupee"/>
    <m/>
    <s v="Louisiana"/>
    <x v="1"/>
    <s v="Northern America"/>
    <s v="EIA: 1464"/>
    <s v="EIA: 3"/>
    <m/>
    <m/>
    <m/>
    <m/>
    <s v="15265"/>
    <n v="1755"/>
    <s v="L103954"/>
    <s v="G403103"/>
  </r>
  <r>
    <s v="https://www.gem.wiki/Big_Cajun_I"/>
    <x v="62"/>
    <s v="Big Cajun I"/>
    <m/>
    <s v="4"/>
    <s v="NG"/>
    <n v="133"/>
    <x v="0"/>
    <x v="1"/>
    <s v="N"/>
    <m/>
    <m/>
    <s v="N"/>
    <x v="11"/>
    <m/>
    <m/>
    <m/>
    <n v="30.6739"/>
    <n v="-91.355599999999995"/>
    <s v="exact"/>
    <s v="Jarreau"/>
    <s v="Pointe Coupee"/>
    <m/>
    <s v="Louisiana"/>
    <x v="1"/>
    <s v="Northern America"/>
    <s v="EIA: 1464"/>
    <s v="EIA: 4"/>
    <m/>
    <m/>
    <m/>
    <m/>
    <s v="15265"/>
    <n v="1756"/>
    <s v="L103954"/>
    <s v="G403104"/>
  </r>
  <r>
    <s v="https://www.gem.wiki/Big_Cajun_II_Power_Plant"/>
    <x v="62"/>
    <s v="Big Cajun II Power Plant"/>
    <m/>
    <s v="2"/>
    <s v="NG"/>
    <n v="626"/>
    <x v="0"/>
    <x v="3"/>
    <s v="N"/>
    <s v="not found"/>
    <s v="not found"/>
    <s v="conversion"/>
    <x v="13"/>
    <m/>
    <m/>
    <m/>
    <n v="30.726099999999999"/>
    <n v="-91.369200000000006"/>
    <s v="exact"/>
    <s v="New Roads"/>
    <s v="Pointe Coupee"/>
    <m/>
    <s v="Louisiana"/>
    <x v="1"/>
    <s v="Northern America"/>
    <s v="EIA: 6055"/>
    <s v="EIA: 2"/>
    <m/>
    <m/>
    <m/>
    <m/>
    <s v="15266"/>
    <n v="1758"/>
    <s v="L103955"/>
    <s v="G403105"/>
  </r>
  <r>
    <s v="https://www.gem.wiki/Big_Sandy_Peaker_Plant"/>
    <x v="62"/>
    <s v="Big Sandy Peaker Plant"/>
    <m/>
    <s v="BSG1"/>
    <s v="NG"/>
    <n v="59"/>
    <x v="0"/>
    <x v="1"/>
    <s v="N"/>
    <m/>
    <m/>
    <m/>
    <x v="11"/>
    <m/>
    <m/>
    <m/>
    <n v="38.344099999999997"/>
    <n v="-82.593800000000002"/>
    <s v="exact"/>
    <s v="Kenona"/>
    <s v="Wayne"/>
    <m/>
    <s v="West Virginia"/>
    <x v="1"/>
    <s v="Northern America"/>
    <s v="EIA: 55284"/>
    <s v="EIA: BSG1"/>
    <m/>
    <m/>
    <m/>
    <m/>
    <s v="47301"/>
    <n v="26637"/>
    <s v="L402085"/>
    <s v="G403163"/>
  </r>
  <r>
    <s v="https://www.gem.wiki/Big_Sandy_Peaker_Plant"/>
    <x v="62"/>
    <s v="Big Sandy Peaker Plant"/>
    <m/>
    <s v="BSG2"/>
    <s v="NG"/>
    <n v="59"/>
    <x v="0"/>
    <x v="1"/>
    <s v="N"/>
    <m/>
    <m/>
    <m/>
    <x v="11"/>
    <m/>
    <m/>
    <m/>
    <n v="38.344099999999997"/>
    <n v="-82.593800000000002"/>
    <s v="exact"/>
    <s v="Kenona"/>
    <s v="Wayne"/>
    <m/>
    <s v="West Virginia"/>
    <x v="1"/>
    <s v="Northern America"/>
    <s v="EIA: 55284"/>
    <s v="EIA: BSG2"/>
    <m/>
    <m/>
    <m/>
    <m/>
    <s v="47301"/>
    <n v="26638"/>
    <s v="L402085"/>
    <s v="G403164"/>
  </r>
  <r>
    <s v="https://www.gem.wiki/Big_Sandy_Peaker_Plant"/>
    <x v="62"/>
    <s v="Big Sandy Peaker Plant"/>
    <m/>
    <s v="BSG3"/>
    <s v="NG"/>
    <n v="59"/>
    <x v="0"/>
    <x v="1"/>
    <s v="N"/>
    <m/>
    <m/>
    <m/>
    <x v="11"/>
    <m/>
    <m/>
    <m/>
    <n v="38.344099999999997"/>
    <n v="-82.593800000000002"/>
    <s v="exact"/>
    <s v="Kenona"/>
    <s v="Wayne"/>
    <m/>
    <s v="West Virginia"/>
    <x v="1"/>
    <s v="Northern America"/>
    <s v="EIA: 55284"/>
    <s v="EIA: BSG3"/>
    <m/>
    <m/>
    <m/>
    <m/>
    <s v="47301"/>
    <n v="26639"/>
    <s v="L402085"/>
    <s v="G403165"/>
  </r>
  <r>
    <s v="https://www.gem.wiki/Big_Sandy_Peaker_Plant"/>
    <x v="62"/>
    <s v="Big Sandy Peaker Plant"/>
    <m/>
    <s v="BSG4"/>
    <s v="NG"/>
    <n v="59"/>
    <x v="0"/>
    <x v="1"/>
    <s v="N"/>
    <m/>
    <m/>
    <m/>
    <x v="11"/>
    <m/>
    <m/>
    <m/>
    <n v="38.344099999999997"/>
    <n v="-82.593800000000002"/>
    <s v="exact"/>
    <s v="Kenona"/>
    <s v="Wayne"/>
    <m/>
    <s v="West Virginia"/>
    <x v="1"/>
    <s v="Northern America"/>
    <s v="EIA: 55284"/>
    <s v="EIA: BSG4"/>
    <m/>
    <m/>
    <m/>
    <m/>
    <s v="47301"/>
    <n v="26640"/>
    <s v="L402085"/>
    <s v="G403166"/>
  </r>
  <r>
    <s v="https://www.gem.wiki/Big_Sandy_Peaker_Plant"/>
    <x v="62"/>
    <s v="Big Sandy Peaker Plant"/>
    <m/>
    <s v="BSG5"/>
    <s v="NG"/>
    <n v="59"/>
    <x v="0"/>
    <x v="1"/>
    <s v="N"/>
    <m/>
    <m/>
    <m/>
    <x v="11"/>
    <m/>
    <m/>
    <m/>
    <n v="38.344099999999997"/>
    <n v="-82.593800000000002"/>
    <s v="exact"/>
    <s v="Kenona"/>
    <s v="Wayne"/>
    <m/>
    <s v="West Virginia"/>
    <x v="1"/>
    <s v="Northern America"/>
    <s v="EIA: 55284"/>
    <s v="EIA: BSG5"/>
    <m/>
    <m/>
    <m/>
    <m/>
    <s v="47301"/>
    <n v="26641"/>
    <s v="L402085"/>
    <s v="G403167"/>
  </r>
  <r>
    <s v="https://www.gem.wiki/Big_Sandy_Peaker_Plant"/>
    <x v="62"/>
    <s v="Big Sandy Peaker Plant"/>
    <m/>
    <s v="BSG6"/>
    <s v="NG"/>
    <n v="59"/>
    <x v="0"/>
    <x v="1"/>
    <s v="N"/>
    <m/>
    <m/>
    <m/>
    <x v="11"/>
    <m/>
    <m/>
    <m/>
    <n v="38.344099999999997"/>
    <n v="-82.593800000000002"/>
    <s v="exact"/>
    <s v="Kenona"/>
    <s v="Wayne"/>
    <m/>
    <s v="West Virginia"/>
    <x v="1"/>
    <s v="Northern America"/>
    <s v="EIA: 55284"/>
    <s v="EIA: BSG6"/>
    <m/>
    <m/>
    <m/>
    <m/>
    <s v="47301"/>
    <n v="26642"/>
    <s v="L402085"/>
    <s v="G403168"/>
  </r>
  <r>
    <s v="https://www.gem.wiki/Big_Sandy_Plant"/>
    <x v="62"/>
    <s v="Big Sandy Plant"/>
    <m/>
    <s v="1"/>
    <s v="NG"/>
    <n v="281"/>
    <x v="0"/>
    <x v="3"/>
    <s v="N"/>
    <s v="not found"/>
    <s v="not found"/>
    <s v="conversion"/>
    <x v="5"/>
    <m/>
    <m/>
    <m/>
    <n v="38.170699999999997"/>
    <n v="-82.617599999999996"/>
    <s v="exact"/>
    <s v="Louisa"/>
    <s v="Lawrence"/>
    <m/>
    <s v="Kentucky"/>
    <x v="1"/>
    <s v="Northern America"/>
    <s v="EIA: 1353"/>
    <s v="EIA: 1"/>
    <m/>
    <m/>
    <m/>
    <m/>
    <s v="23984"/>
    <n v="1813"/>
    <s v="L103930"/>
    <s v="G403044"/>
  </r>
  <r>
    <s v="https://www.gem.wiki/Birdsboro_power_station"/>
    <x v="62"/>
    <s v="Birdsboro power station"/>
    <m/>
    <s v="GEN1"/>
    <s v="NG"/>
    <n v="525"/>
    <x v="0"/>
    <x v="0"/>
    <s v="N"/>
    <s v="Hydrogen capable: turbine"/>
    <s v="not found"/>
    <m/>
    <x v="0"/>
    <m/>
    <m/>
    <m/>
    <n v="40.268521999999997"/>
    <n v="-75.799670000000006"/>
    <s v="exact"/>
    <s v="Birdsboro"/>
    <s v="Berks"/>
    <m/>
    <s v="Pennsylvania"/>
    <x v="1"/>
    <s v="Northern America"/>
    <s v="EIA: 61035"/>
    <s v="EIA: GEN1"/>
    <m/>
    <m/>
    <m/>
    <m/>
    <s v="101861"/>
    <n v="47797"/>
    <s v="L401747"/>
    <s v="G402524"/>
  </r>
  <r>
    <s v="https://www.gem.wiki/Black_Dog_Generating_Station"/>
    <x v="62"/>
    <s v="Black Dog Generating Station"/>
    <m/>
    <s v="6-1"/>
    <s v="NG"/>
    <n v="238"/>
    <x v="0"/>
    <x v="1"/>
    <s v="N"/>
    <s v="Hydrogen capable: turbine"/>
    <s v="not found"/>
    <s v="replacement"/>
    <x v="34"/>
    <m/>
    <n v="2058"/>
    <m/>
    <n v="44.8108"/>
    <n v="-93.250100000000003"/>
    <s v="exact"/>
    <s v="Burnsville"/>
    <s v="Dakota"/>
    <m/>
    <s v="Minnesota"/>
    <x v="1"/>
    <s v="Northern America"/>
    <s v="EIA: 1904"/>
    <s v="EIA: 6-1"/>
    <m/>
    <m/>
    <m/>
    <m/>
    <s v="28237"/>
    <s v="25018, 36215"/>
    <s v="L103997"/>
    <s v="G403253"/>
  </r>
  <r>
    <s v="https://www.gem.wiki/Black_Dog_Generating_Station"/>
    <x v="62"/>
    <s v="Black Dog Generating Station"/>
    <m/>
    <s v="BDS0"/>
    <s v="NG"/>
    <n v="325"/>
    <x v="0"/>
    <x v="0"/>
    <s v="N"/>
    <m/>
    <m/>
    <s v="replacement"/>
    <x v="10"/>
    <m/>
    <n v="2031"/>
    <m/>
    <n v="44.8108"/>
    <n v="-93.250100000000003"/>
    <s v="exact"/>
    <s v="Burnsville"/>
    <s v="Dakota"/>
    <m/>
    <s v="Minnesota"/>
    <x v="1"/>
    <s v="Northern America"/>
    <s v="EIA: 1904"/>
    <s v="EIA: 2, 5"/>
    <m/>
    <m/>
    <m/>
    <m/>
    <s v="28237"/>
    <n v="38938"/>
    <s v="L103997"/>
    <s v="G401632"/>
  </r>
  <r>
    <s v="https://www.gem.wiki/Black_Hawk_Station"/>
    <x v="62"/>
    <s v="Black Hawk Station"/>
    <m/>
    <s v="UNT1"/>
    <s v="NG/OG"/>
    <n v="127"/>
    <x v="0"/>
    <x v="1"/>
    <s v="Y"/>
    <m/>
    <m/>
    <m/>
    <x v="14"/>
    <m/>
    <m/>
    <m/>
    <n v="35.695700000000002"/>
    <n v="-101.36"/>
    <s v="exact"/>
    <s v="Borger"/>
    <s v="Hutchinson"/>
    <m/>
    <s v="Texas"/>
    <x v="1"/>
    <s v="Northern America"/>
    <s v="EIA: 55064"/>
    <s v="EIA: UNT1"/>
    <m/>
    <m/>
    <m/>
    <m/>
    <m/>
    <m/>
    <s v="L402453"/>
    <s v="G403895"/>
  </r>
  <r>
    <s v="https://www.gem.wiki/Black_Hawk_Station"/>
    <x v="62"/>
    <s v="Black Hawk Station"/>
    <m/>
    <s v="UNT2B"/>
    <s v="NG/OG"/>
    <n v="117"/>
    <x v="0"/>
    <x v="1"/>
    <s v="Y"/>
    <m/>
    <m/>
    <m/>
    <x v="21"/>
    <m/>
    <m/>
    <m/>
    <n v="35.695700000000002"/>
    <n v="-101.36"/>
    <s v="exact"/>
    <s v="Borger"/>
    <s v="Hutchinson"/>
    <m/>
    <s v="Texas"/>
    <x v="1"/>
    <s v="Northern America"/>
    <s v="EIA: 55064"/>
    <s v="EIA: UNT2B"/>
    <m/>
    <m/>
    <m/>
    <m/>
    <m/>
    <m/>
    <s v="L402453"/>
    <s v="G403896"/>
  </r>
  <r>
    <s v="https://www.gem.wiki/Black_Mountain_generating_station"/>
    <x v="62"/>
    <s v="Black Mountain generating station"/>
    <m/>
    <s v="1"/>
    <s v="NG"/>
    <n v="61"/>
    <x v="0"/>
    <x v="1"/>
    <s v="N"/>
    <m/>
    <m/>
    <m/>
    <x v="47"/>
    <m/>
    <m/>
    <m/>
    <n v="35.036099999999998"/>
    <n v="-114.15940000000001"/>
    <s v="exact"/>
    <s v="Golden Valley"/>
    <s v="Mohave"/>
    <m/>
    <s v="Arizona"/>
    <x v="1"/>
    <s v="Northern America"/>
    <s v="EIA: 56482"/>
    <s v="EIA: 1"/>
    <m/>
    <m/>
    <m/>
    <m/>
    <s v="56946"/>
    <n v="33591"/>
    <s v="L402344"/>
    <s v="G403707"/>
  </r>
  <r>
    <s v="https://www.gem.wiki/Black_Mountain_generating_station"/>
    <x v="62"/>
    <s v="Black Mountain generating station"/>
    <m/>
    <s v="2"/>
    <s v="NG"/>
    <n v="61"/>
    <x v="0"/>
    <x v="1"/>
    <s v="N"/>
    <m/>
    <m/>
    <m/>
    <x v="47"/>
    <m/>
    <m/>
    <m/>
    <n v="35.036099999999998"/>
    <n v="-114.15940000000001"/>
    <s v="exact"/>
    <s v="Golden Valley"/>
    <s v="Mohave"/>
    <m/>
    <s v="Arizona"/>
    <x v="1"/>
    <s v="Northern America"/>
    <s v="EIA: 56482"/>
    <s v="EIA: 2"/>
    <m/>
    <m/>
    <m/>
    <m/>
    <s v="56946"/>
    <n v="33592"/>
    <s v="L402344"/>
    <s v="G403708"/>
  </r>
  <r>
    <s v="https://www.gem.wiki/Blount_Street_Station"/>
    <x v="62"/>
    <s v="Blount Street Station"/>
    <m/>
    <s v="6"/>
    <s v="NG"/>
    <n v="50"/>
    <x v="0"/>
    <x v="3"/>
    <s v="N"/>
    <m/>
    <m/>
    <s v="conversion"/>
    <x v="17"/>
    <m/>
    <m/>
    <m/>
    <n v="43.078899999999997"/>
    <n v="-89.374399999999994"/>
    <s v="exact"/>
    <s v="Madison"/>
    <s v="Dane"/>
    <m/>
    <s v="Wisconsin"/>
    <x v="1"/>
    <s v="Northern America"/>
    <s v="EIA: 3992"/>
    <s v="EIA: 6"/>
    <m/>
    <m/>
    <m/>
    <m/>
    <s v="25372"/>
    <n v="2022"/>
    <s v="L104267"/>
    <s v="G403144"/>
  </r>
  <r>
    <s v="https://www.gem.wiki/Blount_Street_Station"/>
    <x v="62"/>
    <s v="Blount Street Station"/>
    <m/>
    <s v="7"/>
    <s v="NG"/>
    <n v="50"/>
    <x v="0"/>
    <x v="3"/>
    <s v="N"/>
    <m/>
    <m/>
    <s v="conversion"/>
    <x v="17"/>
    <m/>
    <m/>
    <m/>
    <n v="43.078899999999997"/>
    <n v="-89.374399999999994"/>
    <s v="exact"/>
    <s v="Madison"/>
    <s v="Dane"/>
    <m/>
    <s v="Wisconsin"/>
    <x v="1"/>
    <s v="Northern America"/>
    <s v="EIA: 3992"/>
    <s v="EIA: 7"/>
    <m/>
    <m/>
    <m/>
    <m/>
    <s v="25372"/>
    <n v="2023"/>
    <s v="L104267"/>
    <s v="G403145"/>
  </r>
  <r>
    <s v="https://www.gem.wiki/Blue_Lake_power_station"/>
    <x v="62"/>
    <s v="Blue Lake power station"/>
    <m/>
    <s v="7"/>
    <s v="NG"/>
    <n v="166"/>
    <x v="0"/>
    <x v="1"/>
    <s v="N"/>
    <m/>
    <m/>
    <m/>
    <x v="21"/>
    <m/>
    <m/>
    <m/>
    <n v="44.785499999999999"/>
    <n v="-93.4315"/>
    <s v="exact"/>
    <s v="Shakopee"/>
    <s v="Scott"/>
    <m/>
    <s v="Minnesota"/>
    <x v="1"/>
    <s v="Northern America"/>
    <s v="EIA: 8027"/>
    <s v="EIA: 7"/>
    <m/>
    <m/>
    <m/>
    <m/>
    <s v="28240"/>
    <n v="30344"/>
    <s v="L402137"/>
    <s v="G403254"/>
  </r>
  <r>
    <s v="https://www.gem.wiki/Blue_Lake_power_station"/>
    <x v="62"/>
    <s v="Blue Lake power station"/>
    <m/>
    <s v="8"/>
    <s v="NG"/>
    <n v="166"/>
    <x v="0"/>
    <x v="1"/>
    <s v="N"/>
    <m/>
    <m/>
    <m/>
    <x v="21"/>
    <m/>
    <m/>
    <m/>
    <n v="44.785499999999999"/>
    <n v="-93.4315"/>
    <s v="exact"/>
    <s v="Shakopee"/>
    <s v="Scott"/>
    <m/>
    <s v="Minnesota"/>
    <x v="1"/>
    <s v="Northern America"/>
    <s v="EIA: 8027"/>
    <s v="EIA: 8"/>
    <m/>
    <m/>
    <m/>
    <m/>
    <s v="28240"/>
    <n v="30346"/>
    <s v="L402137"/>
    <s v="G403255"/>
  </r>
  <r>
    <s v="https://www.gem.wiki/Blue_Spruce_energy_center"/>
    <x v="62"/>
    <s v="Blue Spruce energy center"/>
    <m/>
    <s v="CT01"/>
    <s v="NG/FO"/>
    <n v="199"/>
    <x v="0"/>
    <x v="1"/>
    <s v="N"/>
    <m/>
    <m/>
    <m/>
    <x v="16"/>
    <m/>
    <m/>
    <m/>
    <n v="39.747875000000001"/>
    <n v="-104.6814"/>
    <s v="exact"/>
    <s v="Aurora"/>
    <s v="Adams"/>
    <m/>
    <s v="Colorado"/>
    <x v="1"/>
    <s v="Northern America"/>
    <s v="EIA: 55645"/>
    <s v="EIA: CT01"/>
    <m/>
    <m/>
    <m/>
    <m/>
    <s v="47813"/>
    <n v="26915"/>
    <s v="L402222"/>
    <s v="G403413"/>
  </r>
  <r>
    <s v="https://www.gem.wiki/Blue_Spruce_energy_center"/>
    <x v="62"/>
    <s v="Blue Spruce energy center"/>
    <m/>
    <s v="CT02"/>
    <s v="NG/FO"/>
    <n v="199"/>
    <x v="0"/>
    <x v="1"/>
    <s v="N"/>
    <m/>
    <m/>
    <m/>
    <x v="16"/>
    <m/>
    <m/>
    <m/>
    <n v="39.747875000000001"/>
    <n v="-104.6814"/>
    <s v="exact"/>
    <s v="Aurora"/>
    <s v="Adams"/>
    <m/>
    <s v="Colorado"/>
    <x v="1"/>
    <s v="Northern America"/>
    <s v="EIA: 55645"/>
    <s v="EIA: CT02"/>
    <m/>
    <m/>
    <m/>
    <m/>
    <s v="47813"/>
    <n v="29503"/>
    <s v="L402222"/>
    <s v="G403414"/>
  </r>
  <r>
    <s v="https://www.gem.wiki/Blue_Valley_Power_Plant"/>
    <x v="62"/>
    <s v="Blue Valley Power Plant"/>
    <m/>
    <s v="3"/>
    <s v="NG/FO"/>
    <n v="65"/>
    <x v="6"/>
    <x v="3"/>
    <s v="N"/>
    <m/>
    <m/>
    <s v="conversion"/>
    <x v="13"/>
    <n v="2020"/>
    <m/>
    <m/>
    <n v="39.091900000000003"/>
    <n v="-94.326099999999997"/>
    <s v="exact"/>
    <s v="Independence"/>
    <s v="Jackson"/>
    <m/>
    <s v="Missouri"/>
    <x v="1"/>
    <s v="Northern America"/>
    <s v="EIA: 2132"/>
    <s v="EIA: 3"/>
    <m/>
    <m/>
    <m/>
    <m/>
    <s v="22963"/>
    <n v="2060"/>
    <s v="L104014"/>
    <s v="G402578"/>
  </r>
  <r>
    <s v="https://www.gem.wiki/Blue_Water_energy_center"/>
    <x v="62"/>
    <s v="Blue Water energy center"/>
    <m/>
    <s v="CC_set"/>
    <s v="NG"/>
    <n v="1267"/>
    <x v="0"/>
    <x v="0"/>
    <s v="N"/>
    <s v="Hydrogen capable: turbine"/>
    <s v="not found"/>
    <m/>
    <x v="3"/>
    <m/>
    <m/>
    <m/>
    <n v="42.773716"/>
    <n v="-82.479330000000004"/>
    <s v="exact"/>
    <s v="East China"/>
    <s v="St Clair"/>
    <m/>
    <s v="Michigan"/>
    <x v="1"/>
    <s v="Northern America"/>
    <s v="EIA: 62192"/>
    <s v="EIA: 11, 12, 1S"/>
    <m/>
    <m/>
    <m/>
    <m/>
    <s v="70829"/>
    <s v="47494, 49308, 49089"/>
    <s v="L402393"/>
    <s v="G402122"/>
  </r>
  <r>
    <s v="https://www.gem.wiki/Bluegrass_generating_station"/>
    <x v="62"/>
    <s v="Bluegrass generating station"/>
    <m/>
    <s v="CT1"/>
    <s v="NG/FO"/>
    <n v="208"/>
    <x v="0"/>
    <x v="1"/>
    <s v="N"/>
    <m/>
    <m/>
    <m/>
    <x v="10"/>
    <m/>
    <m/>
    <m/>
    <n v="38.3902"/>
    <n v="-85.413300000000007"/>
    <s v="exact"/>
    <s v="LaGrange"/>
    <s v="Oldham"/>
    <m/>
    <s v="Kentucky"/>
    <x v="1"/>
    <s v="Northern America"/>
    <s v="EIA: 55164"/>
    <s v="EIA: CT1"/>
    <m/>
    <m/>
    <m/>
    <m/>
    <s v="45657"/>
    <n v="24656"/>
    <s v="L401892"/>
    <s v="G402793"/>
  </r>
  <r>
    <s v="https://www.gem.wiki/Bluegrass_generating_station"/>
    <x v="62"/>
    <s v="Bluegrass generating station"/>
    <m/>
    <s v="CT2"/>
    <s v="NG/FO"/>
    <n v="208"/>
    <x v="0"/>
    <x v="1"/>
    <s v="N"/>
    <m/>
    <m/>
    <m/>
    <x v="10"/>
    <m/>
    <m/>
    <m/>
    <n v="38.3902"/>
    <n v="-85.413300000000007"/>
    <s v="exact"/>
    <s v="LaGrange"/>
    <s v="Oldham"/>
    <m/>
    <s v="Kentucky"/>
    <x v="1"/>
    <s v="Northern America"/>
    <s v="EIA: 55164"/>
    <s v="EIA: CT2"/>
    <m/>
    <m/>
    <m/>
    <m/>
    <s v="45657"/>
    <n v="26361"/>
    <s v="L401892"/>
    <s v="G402794"/>
  </r>
  <r>
    <s v="https://www.gem.wiki/Bluegrass_generating_station"/>
    <x v="62"/>
    <s v="Bluegrass generating station"/>
    <m/>
    <s v="CT3"/>
    <s v="NG/FO"/>
    <n v="208"/>
    <x v="0"/>
    <x v="1"/>
    <s v="N"/>
    <m/>
    <m/>
    <m/>
    <x v="10"/>
    <m/>
    <m/>
    <m/>
    <n v="38.3902"/>
    <n v="-85.413300000000007"/>
    <s v="exact"/>
    <s v="LaGrange"/>
    <s v="Oldham"/>
    <m/>
    <s v="Kentucky"/>
    <x v="1"/>
    <s v="Northern America"/>
    <s v="EIA: 55164"/>
    <s v="EIA: CT3"/>
    <m/>
    <m/>
    <m/>
    <m/>
    <s v="45657"/>
    <n v="26362"/>
    <s v="L401892"/>
    <s v="G402795"/>
  </r>
  <r>
    <s v="https://www.gem.wiki/Bluffview_power_station"/>
    <x v="62"/>
    <s v="Bluffview power station"/>
    <m/>
    <s v="CC1"/>
    <s v="NG"/>
    <n v="67"/>
    <x v="0"/>
    <x v="0"/>
    <s v="N"/>
    <m/>
    <m/>
    <m/>
    <x v="21"/>
    <m/>
    <m/>
    <m/>
    <n v="36.716628"/>
    <n v="-108.2153"/>
    <s v="exact"/>
    <s v="Farmington"/>
    <s v="San Juan"/>
    <m/>
    <s v="New Mexico"/>
    <x v="1"/>
    <s v="Northern America"/>
    <s v="EIA: 55977"/>
    <s v="EIA: CTG1, STG1"/>
    <m/>
    <m/>
    <m/>
    <m/>
    <m/>
    <m/>
    <s v="L402529"/>
    <s v="G401991"/>
  </r>
  <r>
    <s v="https://www.gem.wiki/Blythe_Energy_power_station"/>
    <x v="62"/>
    <s v="Blythe Energy power station"/>
    <m/>
    <s v="CC1"/>
    <s v="NG"/>
    <n v="591"/>
    <x v="0"/>
    <x v="0"/>
    <s v="N"/>
    <m/>
    <m/>
    <m/>
    <x v="16"/>
    <m/>
    <m/>
    <m/>
    <n v="33.615699999999997"/>
    <n v="-114.6865"/>
    <s v="exact"/>
    <s v="Blythe"/>
    <s v="Riverside"/>
    <m/>
    <s v="California"/>
    <x v="1"/>
    <s v="Northern America"/>
    <s v="EIA: 55295"/>
    <s v="EIA: CT1, CT2, ST1"/>
    <m/>
    <m/>
    <m/>
    <m/>
    <s v="45207"/>
    <s v="24209, 26929, 26930"/>
    <s v="L401701"/>
    <s v="G401872"/>
  </r>
  <r>
    <s v="https://www.gem.wiki/Bosque_County_Peaking_power_station"/>
    <x v="62"/>
    <s v="Bosque County Peaking power station"/>
    <m/>
    <s v="G125"/>
    <s v="NG"/>
    <n v="558"/>
    <x v="0"/>
    <x v="0"/>
    <s v="N"/>
    <m/>
    <m/>
    <m/>
    <x v="1"/>
    <m/>
    <m/>
    <m/>
    <n v="31.859400000000001"/>
    <n v="-97.358599999999996"/>
    <s v="exact"/>
    <s v="Laquna Park"/>
    <s v="Bosque"/>
    <m/>
    <s v="Texas"/>
    <x v="1"/>
    <s v="Northern America"/>
    <s v="EIA: 55172"/>
    <s v="EIA: GT-1, GT-2, ST-5"/>
    <m/>
    <m/>
    <m/>
    <m/>
    <m/>
    <m/>
    <s v="L401760"/>
    <s v="G401823"/>
  </r>
  <r>
    <s v="https://www.gem.wiki/Bosque_County_Peaking_power_station"/>
    <x v="62"/>
    <s v="Bosque County Peaking power station"/>
    <m/>
    <s v="G641"/>
    <s v="NG"/>
    <n v="249"/>
    <x v="0"/>
    <x v="0"/>
    <s v="N"/>
    <m/>
    <m/>
    <m/>
    <x v="11"/>
    <m/>
    <m/>
    <m/>
    <n v="31.859400000000001"/>
    <n v="-97.358599999999996"/>
    <s v="exact"/>
    <s v="Laquna Park"/>
    <s v="Bosque"/>
    <m/>
    <s v="Texas"/>
    <x v="1"/>
    <s v="Northern America"/>
    <s v="EIA: 55172"/>
    <s v="EIA: GT-3, ST-4"/>
    <m/>
    <m/>
    <m/>
    <m/>
    <m/>
    <m/>
    <s v="L401760"/>
    <s v="G401824"/>
  </r>
  <r>
    <s v="https://www.gem.wiki/Bowline_Point_power_station"/>
    <x v="62"/>
    <s v="Bowline Point power station"/>
    <m/>
    <s v="1"/>
    <s v="NG/FO"/>
    <n v="621"/>
    <x v="0"/>
    <x v="3"/>
    <s v="N"/>
    <m/>
    <m/>
    <m/>
    <x v="70"/>
    <m/>
    <m/>
    <m/>
    <n v="41.2044"/>
    <n v="-73.968900000000005"/>
    <s v="exact"/>
    <s v="West Haverstraw"/>
    <s v="Rockland"/>
    <m/>
    <s v="New York"/>
    <x v="1"/>
    <s v="Northern America"/>
    <s v="EIA: 2625"/>
    <s v="EIA: 1"/>
    <m/>
    <m/>
    <m/>
    <m/>
    <m/>
    <m/>
    <s v="L401970"/>
    <s v="G402931"/>
  </r>
  <r>
    <s v="https://www.gem.wiki/Bowline_Point_power_station"/>
    <x v="62"/>
    <s v="Bowline Point power station"/>
    <m/>
    <s v="2"/>
    <s v="NG/FO"/>
    <n v="621"/>
    <x v="0"/>
    <x v="3"/>
    <s v="N"/>
    <m/>
    <m/>
    <m/>
    <x v="35"/>
    <m/>
    <m/>
    <m/>
    <n v="41.2044"/>
    <n v="-73.968900000000005"/>
    <s v="exact"/>
    <s v="West Haverstraw"/>
    <s v="Rockland"/>
    <m/>
    <s v="New York"/>
    <x v="1"/>
    <s v="Northern America"/>
    <s v="EIA: 2625"/>
    <s v="EIA: 2"/>
    <m/>
    <m/>
    <m/>
    <m/>
    <m/>
    <m/>
    <s v="L401970"/>
    <s v="G402932"/>
  </r>
  <r>
    <s v="https://www.gem.wiki/Braes_Bayou_Plant"/>
    <x v="62"/>
    <s v="Braes Bayou Plant"/>
    <m/>
    <s v="CTG-1"/>
    <s v="NG"/>
    <n v="61"/>
    <x v="0"/>
    <x v="1"/>
    <s v="N"/>
    <s v="Hydrogen capable: turbine"/>
    <s v="not found"/>
    <m/>
    <x v="3"/>
    <m/>
    <m/>
    <s v="Proenergy Services"/>
    <n v="29.480277000000001"/>
    <n v="-95.620279999999994"/>
    <s v="exact"/>
    <s v="Richmond"/>
    <s v="Fort Bend"/>
    <m/>
    <s v="Texas"/>
    <x v="1"/>
    <s v="Northern America"/>
    <s v="EIA: 64383"/>
    <s v="EIA: CTG-1"/>
    <m/>
    <m/>
    <m/>
    <m/>
    <s v="1135285"/>
    <n v="1308289"/>
    <s v="L407486"/>
    <s v="G409469"/>
  </r>
  <r>
    <s v="https://www.gem.wiki/Braes_Bayou_Plant"/>
    <x v="62"/>
    <s v="Braes Bayou Plant"/>
    <m/>
    <s v="CTG-2"/>
    <s v="NG"/>
    <n v="61"/>
    <x v="0"/>
    <x v="1"/>
    <s v="N"/>
    <s v="Hydrogen capable: turbine"/>
    <s v="not found"/>
    <m/>
    <x v="3"/>
    <m/>
    <m/>
    <s v="Proenergy Services"/>
    <n v="29.480277000000001"/>
    <n v="-95.620279999999994"/>
    <s v="exact"/>
    <s v="Richmond"/>
    <s v="Fort Bend"/>
    <m/>
    <s v="Texas"/>
    <x v="1"/>
    <s v="Northern America"/>
    <s v="EIA: 64383"/>
    <s v="EIA: CTG-2"/>
    <m/>
    <m/>
    <m/>
    <m/>
    <s v="1135285"/>
    <n v="1308290"/>
    <s v="L407486"/>
    <s v="G409468"/>
  </r>
  <r>
    <s v="https://www.gem.wiki/Braes_Bayou_Plant"/>
    <x v="62"/>
    <s v="Braes Bayou Plant"/>
    <m/>
    <s v="CTG-3"/>
    <s v="NG"/>
    <n v="61"/>
    <x v="0"/>
    <x v="1"/>
    <s v="N"/>
    <s v="Hydrogen capable: turbine"/>
    <s v="not found"/>
    <m/>
    <x v="3"/>
    <m/>
    <m/>
    <s v="Proenergy Services"/>
    <n v="29.480277000000001"/>
    <n v="-95.620279999999994"/>
    <s v="exact"/>
    <s v="Richmond"/>
    <s v="Fort Bend"/>
    <m/>
    <s v="Texas"/>
    <x v="1"/>
    <s v="Northern America"/>
    <s v="EIA: 64383"/>
    <s v="EIA: CTG-3"/>
    <m/>
    <m/>
    <m/>
    <m/>
    <s v="1135285"/>
    <n v="1308291"/>
    <s v="L407486"/>
    <s v="G409467"/>
  </r>
  <r>
    <s v="https://www.gem.wiki/Braes_Bayou_Plant"/>
    <x v="62"/>
    <s v="Braes Bayou Plant"/>
    <m/>
    <s v="CTG-4"/>
    <s v="NG"/>
    <n v="61"/>
    <x v="0"/>
    <x v="1"/>
    <s v="N"/>
    <s v="Hydrogen capable: turbine"/>
    <s v="not found"/>
    <m/>
    <x v="3"/>
    <m/>
    <m/>
    <s v="Proenergy Services"/>
    <n v="29.480277000000001"/>
    <n v="-95.620279999999994"/>
    <s v="exact"/>
    <s v="Richmond"/>
    <s v="Fort Bend"/>
    <m/>
    <s v="Texas"/>
    <x v="1"/>
    <s v="Northern America"/>
    <s v="EIA: 64383"/>
    <s v="EIA: CTG-4"/>
    <m/>
    <m/>
    <m/>
    <m/>
    <s v="1135285"/>
    <n v="1308292"/>
    <s v="L407486"/>
    <s v="G409466"/>
  </r>
  <r>
    <s v="https://www.gem.wiki/Braes_Bayou_Plant"/>
    <x v="62"/>
    <s v="Braes Bayou Plant"/>
    <m/>
    <s v="CTG-5"/>
    <s v="NG"/>
    <n v="61"/>
    <x v="0"/>
    <x v="1"/>
    <s v="N"/>
    <s v="Hydrogen capable: turbine"/>
    <s v="not found"/>
    <m/>
    <x v="3"/>
    <m/>
    <m/>
    <s v="Proenergy Services"/>
    <n v="29.480277000000001"/>
    <n v="-95.620279999999994"/>
    <s v="exact"/>
    <s v="Richmond"/>
    <s v="Fort Bend"/>
    <m/>
    <s v="Texas"/>
    <x v="1"/>
    <s v="Northern America"/>
    <s v="EIA: 64383"/>
    <s v="EIA: CTG-5"/>
    <m/>
    <m/>
    <m/>
    <m/>
    <s v="1135285"/>
    <n v="1308293"/>
    <s v="L407486"/>
    <s v="G409465"/>
  </r>
  <r>
    <s v="https://www.gem.wiki/Braes_Bayou_Plant"/>
    <x v="62"/>
    <s v="Braes Bayou Plant"/>
    <m/>
    <s v="CTG-6"/>
    <s v="NG"/>
    <n v="61"/>
    <x v="0"/>
    <x v="1"/>
    <s v="N"/>
    <s v="Hydrogen capable: turbine"/>
    <s v="not found"/>
    <m/>
    <x v="3"/>
    <m/>
    <m/>
    <s v="Proenergy Services"/>
    <n v="29.480277000000001"/>
    <n v="-95.620279999999994"/>
    <s v="exact"/>
    <s v="Richmond"/>
    <s v="Fort Bend"/>
    <m/>
    <s v="Texas"/>
    <x v="1"/>
    <s v="Northern America"/>
    <s v="EIA: 64383"/>
    <s v="EIA: CTG-6"/>
    <m/>
    <m/>
    <m/>
    <m/>
    <s v="1135285"/>
    <n v="1308294"/>
    <s v="L407486"/>
    <s v="G409464"/>
  </r>
  <r>
    <s v="https://www.gem.wiki/Brame_Energy_power_station"/>
    <x v="62"/>
    <s v="Brame Energy power station"/>
    <m/>
    <s v="1"/>
    <s v="NG/LFO"/>
    <n v="445.5"/>
    <x v="0"/>
    <x v="3"/>
    <s v="N"/>
    <m/>
    <m/>
    <s v="N"/>
    <x v="38"/>
    <m/>
    <m/>
    <m/>
    <n v="31.395"/>
    <n v="-92.716669999999993"/>
    <s v="exact"/>
    <s v="Lena"/>
    <s v="Rapides"/>
    <m/>
    <s v="Louisiana"/>
    <x v="1"/>
    <s v="Northern America"/>
    <s v="EIA: 6190"/>
    <s v="EIA: 1"/>
    <s v="Rodemacher power station"/>
    <m/>
    <m/>
    <m/>
    <s v="15876"/>
    <n v="18209"/>
    <s v="L103957"/>
    <s v="G402631"/>
  </r>
  <r>
    <s v="https://www.gem.wiki/Brandy_Branch_power_station"/>
    <x v="62"/>
    <s v="Brandy Branch power station"/>
    <m/>
    <s v="1"/>
    <s v="FO/NG"/>
    <n v="185"/>
    <x v="0"/>
    <x v="1"/>
    <s v="N"/>
    <m/>
    <m/>
    <m/>
    <x v="11"/>
    <m/>
    <m/>
    <m/>
    <n v="30.320556"/>
    <n v="-81.947220000000002"/>
    <s v="exact"/>
    <s v="Baldwin"/>
    <s v="Duval"/>
    <m/>
    <s v="Florida"/>
    <x v="1"/>
    <s v="Northern America"/>
    <s v="EIA: 7846"/>
    <s v="EIA: 001"/>
    <m/>
    <m/>
    <m/>
    <m/>
    <s v="23465"/>
    <n v="10074"/>
    <s v="L402026"/>
    <s v="G403028"/>
  </r>
  <r>
    <s v="https://www.gem.wiki/Brandy_Branch_power_station"/>
    <x v="62"/>
    <s v="Brandy Branch power station"/>
    <m/>
    <s v="CC1"/>
    <s v="NG/FO"/>
    <n v="598"/>
    <x v="0"/>
    <x v="0"/>
    <s v="N"/>
    <m/>
    <m/>
    <m/>
    <x v="21"/>
    <m/>
    <m/>
    <m/>
    <n v="30.320556"/>
    <n v="-81.947220000000002"/>
    <s v="exact"/>
    <s v="Baldwin"/>
    <s v="Duval"/>
    <m/>
    <s v="Florida"/>
    <x v="1"/>
    <s v="Northern America"/>
    <s v="EIA: 7846"/>
    <s v="EIA: 002, 003, 004"/>
    <m/>
    <m/>
    <m/>
    <m/>
    <s v="23465"/>
    <s v="10075, 10076, 29102"/>
    <s v="L402026"/>
    <s v="G402177"/>
  </r>
  <r>
    <s v="https://www.gem.wiki/Brandywine_power_facility"/>
    <x v="62"/>
    <s v="Brandywine power facility"/>
    <m/>
    <s v="F701"/>
    <s v="NG/FO"/>
    <n v="289"/>
    <x v="0"/>
    <x v="0"/>
    <s v="Y"/>
    <m/>
    <m/>
    <m/>
    <x v="67"/>
    <m/>
    <m/>
    <m/>
    <n v="38.668100000000003"/>
    <n v="-76.867800000000003"/>
    <s v="exact"/>
    <s v="Brandywine"/>
    <s v="Prince Georges"/>
    <m/>
    <s v="Maryland"/>
    <x v="1"/>
    <s v="Northern America"/>
    <s v="EIA: 54832"/>
    <s v="EIA: 1, 2, 3"/>
    <m/>
    <m/>
    <m/>
    <m/>
    <s v="29628"/>
    <s v="15901, 15902, 15903"/>
    <s v="L402511"/>
    <s v="G401771"/>
  </r>
  <r>
    <s v="https://www.gem.wiki/Bridgeport_Energy_Project"/>
    <x v="62"/>
    <s v="Bridgeport Energy Project"/>
    <m/>
    <s v="BPE1"/>
    <s v="NG"/>
    <n v="520"/>
    <x v="0"/>
    <x v="0"/>
    <s v="N"/>
    <m/>
    <m/>
    <m/>
    <x v="14"/>
    <m/>
    <m/>
    <m/>
    <n v="41.169199999999996"/>
    <n v="-73.184399999999997"/>
    <s v="exact"/>
    <s v="Bridgeport"/>
    <s v="Fairfield"/>
    <m/>
    <s v="Connecticut"/>
    <x v="1"/>
    <s v="Northern America"/>
    <s v="EIA: 55042"/>
    <s v="EIA: GEN1, GEN2, GEN3"/>
    <m/>
    <m/>
    <m/>
    <m/>
    <s v="38614"/>
    <s v="23831, 23832, 23833"/>
    <s v="L401751"/>
    <s v="G401780"/>
  </r>
  <r>
    <s v="https://www.gem.wiki/Bridgeport_Harbor_Station"/>
    <x v="62"/>
    <s v="Bridgeport Harbor Station"/>
    <m/>
    <s v="CC1"/>
    <s v="NG"/>
    <n v="576"/>
    <x v="0"/>
    <x v="0"/>
    <s v="N"/>
    <s v="Hydrogen capable: turbine"/>
    <s v="not found"/>
    <s v="replacement"/>
    <x v="0"/>
    <m/>
    <m/>
    <m/>
    <n v="41.1706"/>
    <n v="-73.184399999999997"/>
    <s v="exact"/>
    <s v="Bridgeport"/>
    <s v="Fairfield"/>
    <m/>
    <s v="Connecticut"/>
    <x v="1"/>
    <s v="Northern America"/>
    <s v="EIA: 568"/>
    <s v="EIA: 501, 502"/>
    <m/>
    <m/>
    <m/>
    <m/>
    <s v="35342"/>
    <n v="45328"/>
    <s v="L103817"/>
    <s v="G402034"/>
  </r>
  <r>
    <s v="https://www.gem.wiki/Broad_River_energy_center"/>
    <x v="62"/>
    <s v="Broad River energy center"/>
    <m/>
    <s v="CT01"/>
    <s v="NG/FO"/>
    <n v="197"/>
    <x v="0"/>
    <x v="1"/>
    <s v="N"/>
    <m/>
    <m/>
    <m/>
    <x v="15"/>
    <m/>
    <m/>
    <m/>
    <n v="35.078600000000002"/>
    <n v="-81.575000000000003"/>
    <s v="exact"/>
    <s v="Gaffney"/>
    <s v="Cherokee"/>
    <m/>
    <s v="South Carolina"/>
    <x v="1"/>
    <s v="Northern America"/>
    <s v="EIA: 55166"/>
    <s v="EIA: CT01"/>
    <m/>
    <m/>
    <m/>
    <m/>
    <s v="45646"/>
    <n v="24639"/>
    <s v="L401752"/>
    <s v="G402530"/>
  </r>
  <r>
    <s v="https://www.gem.wiki/Broad_River_energy_center"/>
    <x v="62"/>
    <s v="Broad River energy center"/>
    <m/>
    <s v="CT02"/>
    <s v="NG/FO"/>
    <n v="197"/>
    <x v="0"/>
    <x v="1"/>
    <s v="N"/>
    <m/>
    <m/>
    <m/>
    <x v="15"/>
    <m/>
    <m/>
    <m/>
    <n v="35.078600000000002"/>
    <n v="-81.575000000000003"/>
    <s v="exact"/>
    <s v="Gaffney"/>
    <s v="Cherokee"/>
    <m/>
    <s v="South Carolina"/>
    <x v="1"/>
    <s v="Northern America"/>
    <s v="EIA: 55166"/>
    <s v="EIA: CT02"/>
    <m/>
    <m/>
    <m/>
    <m/>
    <s v="45646"/>
    <n v="24640"/>
    <s v="L401752"/>
    <s v="G402531"/>
  </r>
  <r>
    <s v="https://www.gem.wiki/Broad_River_energy_center"/>
    <x v="62"/>
    <s v="Broad River energy center"/>
    <m/>
    <s v="CT03"/>
    <s v="NG/FO"/>
    <n v="197"/>
    <x v="0"/>
    <x v="1"/>
    <s v="N"/>
    <m/>
    <m/>
    <m/>
    <x v="15"/>
    <m/>
    <m/>
    <m/>
    <n v="35.078600000000002"/>
    <n v="-81.575000000000003"/>
    <s v="exact"/>
    <s v="Gaffney"/>
    <s v="Cherokee"/>
    <m/>
    <s v="South Carolina"/>
    <x v="1"/>
    <s v="Northern America"/>
    <s v="EIA: 55166"/>
    <s v="EIA: CT03"/>
    <m/>
    <m/>
    <m/>
    <m/>
    <s v="45646"/>
    <n v="24641"/>
    <s v="L401752"/>
    <s v="G402532"/>
  </r>
  <r>
    <s v="https://www.gem.wiki/Broad_River_energy_center"/>
    <x v="62"/>
    <s v="Broad River energy center"/>
    <m/>
    <s v="CT04"/>
    <s v="NG/FO"/>
    <n v="197"/>
    <x v="0"/>
    <x v="1"/>
    <s v="N"/>
    <m/>
    <m/>
    <m/>
    <x v="11"/>
    <m/>
    <m/>
    <m/>
    <n v="35.078600000000002"/>
    <n v="-81.575000000000003"/>
    <s v="exact"/>
    <s v="Gaffney"/>
    <s v="Cherokee"/>
    <m/>
    <s v="South Carolina"/>
    <x v="1"/>
    <s v="Northern America"/>
    <s v="EIA: 55166"/>
    <s v="EIA: CT04"/>
    <m/>
    <m/>
    <m/>
    <m/>
    <s v="45646"/>
    <n v="26543"/>
    <s v="L401752"/>
    <s v="G402533"/>
  </r>
  <r>
    <s v="https://www.gem.wiki/Broad_River_energy_center"/>
    <x v="62"/>
    <s v="Broad River energy center"/>
    <m/>
    <s v="CT05"/>
    <s v="NG/FO"/>
    <n v="197"/>
    <x v="0"/>
    <x v="1"/>
    <s v="N"/>
    <m/>
    <m/>
    <m/>
    <x v="11"/>
    <m/>
    <m/>
    <m/>
    <n v="35.078600000000002"/>
    <n v="-81.575000000000003"/>
    <s v="exact"/>
    <s v="Gaffney"/>
    <s v="Cherokee"/>
    <m/>
    <s v="South Carolina"/>
    <x v="1"/>
    <s v="Northern America"/>
    <s v="EIA: 55166"/>
    <s v="EIA: CT05"/>
    <m/>
    <m/>
    <m/>
    <m/>
    <s v="45646"/>
    <n v="26544"/>
    <s v="L401752"/>
    <s v="G402534"/>
  </r>
  <r>
    <s v="https://www.gem.wiki/Broadwing_Clean_energy_complex"/>
    <x v="62"/>
    <s v="Broadwing Clean energy complex"/>
    <m/>
    <s v="1"/>
    <s v="NG"/>
    <n v="280"/>
    <x v="2"/>
    <x v="7"/>
    <s v="not found"/>
    <s v="N"/>
    <s v="Y"/>
    <m/>
    <x v="40"/>
    <m/>
    <m/>
    <m/>
    <n v="39.849658575377198"/>
    <n v="-88.951046662439396"/>
    <s v="approximate"/>
    <s v="Decatur"/>
    <m/>
    <m/>
    <s v="Illinois"/>
    <x v="1"/>
    <s v="Northern America"/>
    <m/>
    <m/>
    <m/>
    <m/>
    <m/>
    <m/>
    <s v="1136510"/>
    <n v="1310098"/>
    <s v="L407695"/>
    <s v="G410074"/>
  </r>
  <r>
    <s v="https://www.gem.wiki/Brooklyn_Navy_Yard_cogeneration_power_station"/>
    <x v="62"/>
    <s v="Brooklyn Navy Yard cogeneration power station"/>
    <m/>
    <s v="CC1"/>
    <s v="NG/FO"/>
    <n v="161"/>
    <x v="0"/>
    <x v="0"/>
    <s v="Y"/>
    <m/>
    <m/>
    <m/>
    <x v="67"/>
    <m/>
    <m/>
    <m/>
    <n v="40.699356999999999"/>
    <n v="-73.976389999999995"/>
    <s v="exact"/>
    <s v="Brooklyn"/>
    <s v="Kings"/>
    <m/>
    <s v="New York"/>
    <x v="1"/>
    <s v="Northern America"/>
    <s v="EIA: 54914"/>
    <s v="EIA: 01, 03"/>
    <m/>
    <m/>
    <m/>
    <m/>
    <m/>
    <m/>
    <s v="L401673"/>
    <s v="G401774"/>
  </r>
  <r>
    <s v="https://www.gem.wiki/Brooklyn_Navy_Yard_cogeneration_power_station"/>
    <x v="62"/>
    <s v="Brooklyn Navy Yard cogeneration power station"/>
    <m/>
    <s v="CC2"/>
    <s v="NG/FO"/>
    <n v="161"/>
    <x v="0"/>
    <x v="0"/>
    <s v="Y"/>
    <m/>
    <m/>
    <m/>
    <x v="67"/>
    <m/>
    <m/>
    <m/>
    <n v="40.699356999999999"/>
    <n v="-73.976389999999995"/>
    <s v="exact"/>
    <s v="Brooklyn"/>
    <s v="Kings"/>
    <m/>
    <s v="New York"/>
    <x v="1"/>
    <s v="Northern America"/>
    <s v="EIA: 54914"/>
    <s v="EIA: 02, 04"/>
    <m/>
    <m/>
    <m/>
    <m/>
    <m/>
    <m/>
    <s v="L401673"/>
    <s v="G401775"/>
  </r>
  <r>
    <s v="https://www.gem.wiki/Brotman_power_station"/>
    <x v="62"/>
    <s v="Brotman power station"/>
    <m/>
    <s v="CTG-1"/>
    <s v="NG"/>
    <n v="60.5"/>
    <x v="1"/>
    <x v="1"/>
    <s v="N"/>
    <s v="Hydrogen capable: turbine"/>
    <s v="not found"/>
    <m/>
    <x v="49"/>
    <m/>
    <m/>
    <s v="Proenergy Services"/>
    <n v="29.364129999999999"/>
    <n v="-95.435100000000006"/>
    <s v="exact"/>
    <s v="Rosharon"/>
    <s v="Brazoria"/>
    <m/>
    <s v="Texas"/>
    <x v="1"/>
    <s v="Northern America"/>
    <s v="EIA: 65373"/>
    <s v="EIA: CTG-1"/>
    <m/>
    <m/>
    <m/>
    <m/>
    <s v="1138446"/>
    <n v="1312664"/>
    <s v="L408056"/>
    <s v="G411217"/>
  </r>
  <r>
    <s v="https://www.gem.wiki/Brotman_power_station"/>
    <x v="62"/>
    <s v="Brotman power station"/>
    <m/>
    <s v="CTG-2"/>
    <s v="NG"/>
    <n v="60.5"/>
    <x v="1"/>
    <x v="1"/>
    <s v="N"/>
    <s v="Hydrogen capable: turbine"/>
    <s v="not found"/>
    <m/>
    <x v="49"/>
    <m/>
    <m/>
    <s v="Proenergy Services"/>
    <n v="29.364129999999999"/>
    <n v="-95.435100000000006"/>
    <s v="exact"/>
    <s v="Rosharon"/>
    <s v="Brazoria"/>
    <m/>
    <s v="Texas"/>
    <x v="1"/>
    <s v="Northern America"/>
    <s v="EIA: 65373"/>
    <s v="EIA: CTG-2"/>
    <m/>
    <m/>
    <m/>
    <m/>
    <s v="1138446"/>
    <n v="1312665"/>
    <s v="L408056"/>
    <s v="G411216"/>
  </r>
  <r>
    <s v="https://www.gem.wiki/Brotman_power_station"/>
    <x v="62"/>
    <s v="Brotman power station"/>
    <m/>
    <s v="CTG-3"/>
    <s v="NG"/>
    <n v="60.5"/>
    <x v="1"/>
    <x v="1"/>
    <s v="N"/>
    <s v="Hydrogen capable: turbine"/>
    <s v="not found"/>
    <m/>
    <x v="49"/>
    <m/>
    <m/>
    <s v="Proenergy Services"/>
    <n v="29.364129999999999"/>
    <n v="-95.435100000000006"/>
    <s v="exact"/>
    <s v="Rosharon"/>
    <s v="Brazoria"/>
    <m/>
    <s v="Texas"/>
    <x v="1"/>
    <s v="Northern America"/>
    <s v="EIA: 65373"/>
    <s v="EIA: CTG-3"/>
    <m/>
    <m/>
    <m/>
    <m/>
    <s v="1138446"/>
    <n v="1312666"/>
    <s v="L408056"/>
    <s v="G411218"/>
  </r>
  <r>
    <s v="https://www.gem.wiki/Brotman_power_station"/>
    <x v="62"/>
    <s v="Brotman power station"/>
    <m/>
    <s v="CTG-4"/>
    <s v="NG"/>
    <n v="60.5"/>
    <x v="1"/>
    <x v="1"/>
    <s v="N"/>
    <s v="Hydrogen capable: turbine"/>
    <s v="not found"/>
    <m/>
    <x v="49"/>
    <m/>
    <m/>
    <s v="Proenergy Services"/>
    <n v="29.364129999999999"/>
    <n v="-95.435100000000006"/>
    <s v="exact"/>
    <s v="Rosharon"/>
    <s v="Brazoria"/>
    <m/>
    <s v="Texas"/>
    <x v="1"/>
    <s v="Northern America"/>
    <s v="EIA: 65373"/>
    <s v="EIA: CTG-4"/>
    <m/>
    <m/>
    <m/>
    <m/>
    <s v="1138446"/>
    <n v="1312667"/>
    <s v="L408056"/>
    <s v="G413050"/>
  </r>
  <r>
    <s v="https://www.gem.wiki/Brotman_power_station"/>
    <x v="62"/>
    <s v="Brotman power station"/>
    <m/>
    <s v="CTG-5"/>
    <s v="NG"/>
    <n v="60.5"/>
    <x v="1"/>
    <x v="1"/>
    <s v="N"/>
    <s v="Hydrogen capable: turbine"/>
    <s v="not found"/>
    <m/>
    <x v="49"/>
    <m/>
    <m/>
    <s v="Proenergy Services"/>
    <n v="29.364129999999999"/>
    <n v="-95.435100000000006"/>
    <s v="exact"/>
    <s v="Rosharon"/>
    <s v="Brazoria"/>
    <m/>
    <s v="Texas"/>
    <x v="1"/>
    <s v="Northern America"/>
    <s v="EIA: 65373"/>
    <s v="EIA: CTG-5"/>
    <m/>
    <m/>
    <m/>
    <m/>
    <s v="1138446"/>
    <n v="1312668"/>
    <s v="L408056"/>
    <s v="G413049"/>
  </r>
  <r>
    <s v="https://www.gem.wiki/Brotman_power_station"/>
    <x v="62"/>
    <s v="Brotman power station"/>
    <m/>
    <s v="CTG-6"/>
    <s v="NG"/>
    <n v="60.5"/>
    <x v="1"/>
    <x v="1"/>
    <s v="N"/>
    <s v="Hydrogen capable: turbine"/>
    <s v="not found"/>
    <m/>
    <x v="49"/>
    <m/>
    <m/>
    <s v="Proenergy Services"/>
    <n v="29.364129999999999"/>
    <n v="-95.435100000000006"/>
    <s v="exact"/>
    <s v="Rosharon"/>
    <s v="Brazoria"/>
    <m/>
    <s v="Texas"/>
    <x v="1"/>
    <s v="Northern America"/>
    <s v="EIA: 65373"/>
    <s v="EIA: CTG-6"/>
    <m/>
    <m/>
    <m/>
    <m/>
    <s v="1138446"/>
    <n v="1312669"/>
    <s v="L408056"/>
    <s v="G413048"/>
  </r>
  <r>
    <s v="https://www.gem.wiki/Brownsville_Peaking_power_station"/>
    <x v="62"/>
    <s v="Brownsville Peaking power station"/>
    <m/>
    <s v="1"/>
    <s v="NG/FO"/>
    <n v="112"/>
    <x v="0"/>
    <x v="1"/>
    <s v="N"/>
    <m/>
    <m/>
    <m/>
    <x v="14"/>
    <m/>
    <m/>
    <m/>
    <n v="35.543799999999997"/>
    <n v="-89.197999999999993"/>
    <s v="exact"/>
    <s v="Brownsville"/>
    <s v="Haywood"/>
    <m/>
    <s v="Tennessee"/>
    <x v="1"/>
    <s v="Northern America"/>
    <s v="EIA: 55081"/>
    <s v="EIA: 1"/>
    <m/>
    <m/>
    <m/>
    <m/>
    <s v="45236"/>
    <n v="24290"/>
    <s v="L402314"/>
    <s v="G403586"/>
  </r>
  <r>
    <s v="https://www.gem.wiki/Brownsville_Peaking_power_station"/>
    <x v="62"/>
    <s v="Brownsville Peaking power station"/>
    <m/>
    <s v="2"/>
    <s v="NG/FO"/>
    <n v="112"/>
    <x v="0"/>
    <x v="1"/>
    <s v="N"/>
    <m/>
    <m/>
    <m/>
    <x v="14"/>
    <m/>
    <m/>
    <m/>
    <n v="35.543799999999997"/>
    <n v="-89.197999999999993"/>
    <s v="exact"/>
    <s v="Brownsville"/>
    <s v="Haywood"/>
    <m/>
    <s v="Tennessee"/>
    <x v="1"/>
    <s v="Northern America"/>
    <s v="EIA: 55081"/>
    <s v="EIA: 2"/>
    <m/>
    <m/>
    <m/>
    <m/>
    <s v="45236"/>
    <n v="24821"/>
    <s v="L402314"/>
    <s v="G403587"/>
  </r>
  <r>
    <s v="https://www.gem.wiki/Brownsville_Peaking_power_station"/>
    <x v="62"/>
    <s v="Brownsville Peaking power station"/>
    <m/>
    <s v="3"/>
    <s v="NG/FO"/>
    <n v="118"/>
    <x v="0"/>
    <x v="1"/>
    <s v="N"/>
    <m/>
    <m/>
    <m/>
    <x v="14"/>
    <m/>
    <m/>
    <m/>
    <n v="35.543799999999997"/>
    <n v="-89.197999999999993"/>
    <s v="exact"/>
    <s v="Brownsville"/>
    <s v="Haywood"/>
    <m/>
    <s v="Tennessee"/>
    <x v="1"/>
    <s v="Northern America"/>
    <s v="EIA: 55081"/>
    <s v="EIA: 3"/>
    <m/>
    <m/>
    <m/>
    <m/>
    <s v="45236"/>
    <n v="24822"/>
    <s v="L402314"/>
    <s v="G403588"/>
  </r>
  <r>
    <s v="https://www.gem.wiki/Brownsville_Peaking_power_station"/>
    <x v="62"/>
    <s v="Brownsville Peaking power station"/>
    <m/>
    <s v="4"/>
    <s v="NG/FO"/>
    <n v="118"/>
    <x v="0"/>
    <x v="1"/>
    <s v="N"/>
    <m/>
    <m/>
    <m/>
    <x v="14"/>
    <m/>
    <m/>
    <m/>
    <n v="35.543799999999997"/>
    <n v="-89.197999999999993"/>
    <s v="exact"/>
    <s v="Brownsville"/>
    <s v="Haywood"/>
    <m/>
    <s v="Tennessee"/>
    <x v="1"/>
    <s v="Northern America"/>
    <s v="EIA: 55081"/>
    <s v="EIA: 4"/>
    <m/>
    <m/>
    <m/>
    <m/>
    <s v="45236"/>
    <n v="24823"/>
    <s v="L402314"/>
    <s v="G403589"/>
  </r>
  <r>
    <s v="https://www.gem.wiki/Brunner_Island_Power_Station"/>
    <x v="62"/>
    <s v="Brunner Island power station"/>
    <m/>
    <s v="1"/>
    <s v="NG/C"/>
    <n v="363"/>
    <x v="3"/>
    <x v="3"/>
    <s v="N"/>
    <m/>
    <m/>
    <s v="conversion"/>
    <x v="64"/>
    <m/>
    <m/>
    <m/>
    <n v="40.096111000000001"/>
    <n v="-76.696200000000005"/>
    <s v="exact"/>
    <s v="York Haven"/>
    <s v="York"/>
    <m/>
    <s v="Pennsylvania"/>
    <x v="1"/>
    <s v="Northern America"/>
    <s v="EIA: 3140"/>
    <s v="EIA: 1"/>
    <m/>
    <m/>
    <m/>
    <m/>
    <s v="29940"/>
    <s v="not found"/>
    <s v="L104133"/>
    <s v="G410537"/>
  </r>
  <r>
    <s v="https://www.gem.wiki/Brunner_Island_Power_Station"/>
    <x v="62"/>
    <s v="Brunner Island power station"/>
    <m/>
    <s v="2"/>
    <s v="NG/C"/>
    <n v="405"/>
    <x v="3"/>
    <x v="3"/>
    <s v="N"/>
    <m/>
    <m/>
    <s v="conversion"/>
    <x v="36"/>
    <m/>
    <m/>
    <m/>
    <n v="40.096111000000001"/>
    <n v="-76.696200000000005"/>
    <s v="exact"/>
    <s v="York Haven"/>
    <s v="York"/>
    <m/>
    <s v="Pennsylvania"/>
    <x v="1"/>
    <s v="Northern America"/>
    <s v="EIA: 3140"/>
    <s v="EIA: 2"/>
    <m/>
    <m/>
    <m/>
    <m/>
    <s v="29940"/>
    <s v="not found"/>
    <s v="L104133"/>
    <s v="G402536"/>
  </r>
  <r>
    <s v="https://www.gem.wiki/Brunner_Island_Power_Station"/>
    <x v="62"/>
    <s v="Brunner Island power station"/>
    <m/>
    <s v="3"/>
    <s v="NG/C"/>
    <n v="848"/>
    <x v="3"/>
    <x v="3"/>
    <s v="N"/>
    <m/>
    <m/>
    <s v="conversion"/>
    <x v="63"/>
    <m/>
    <m/>
    <m/>
    <n v="40.096111000000001"/>
    <n v="-76.696200000000005"/>
    <s v="exact"/>
    <s v="York Haven"/>
    <s v="York"/>
    <m/>
    <s v="Pennsylvania"/>
    <x v="1"/>
    <s v="Northern America"/>
    <s v="EIA: 3140"/>
    <s v="EIA: 3"/>
    <m/>
    <m/>
    <m/>
    <m/>
    <s v="29940"/>
    <s v="not found"/>
    <s v="L104133"/>
    <s v="G402537"/>
  </r>
  <r>
    <s v="https://www.gem.wiki/Brunot_Island_power_station"/>
    <x v="62"/>
    <s v="Brunot Island power station"/>
    <m/>
    <s v="BICC"/>
    <s v="NG"/>
    <n v="340"/>
    <x v="0"/>
    <x v="0"/>
    <s v="N"/>
    <m/>
    <m/>
    <m/>
    <x v="35"/>
    <m/>
    <m/>
    <m/>
    <n v="40.464851000000003"/>
    <n v="-80.043760000000006"/>
    <s v="exact"/>
    <s v="Pittsburg"/>
    <s v="Allegheny"/>
    <m/>
    <s v="Pennsylvania"/>
    <x v="1"/>
    <s v="Northern America"/>
    <s v="EIA: 3096"/>
    <s v="EIA: 2A, 2B, 3, ST4"/>
    <m/>
    <m/>
    <m/>
    <m/>
    <m/>
    <m/>
    <s v="L401971"/>
    <s v="G401658"/>
  </r>
  <r>
    <s v="https://www.gem.wiki/Brunswick_County_power_station"/>
    <x v="62"/>
    <s v="Brunswick County power station"/>
    <m/>
    <s v="BC01"/>
    <s v="NG"/>
    <n v="1472"/>
    <x v="0"/>
    <x v="0"/>
    <s v="N"/>
    <s v="Hydrogen capable: turbine"/>
    <s v="not found"/>
    <m/>
    <x v="5"/>
    <m/>
    <m/>
    <m/>
    <n v="36.765000000000001"/>
    <n v="-77.713890000000006"/>
    <s v="exact"/>
    <s v="Freeman"/>
    <s v="Brunswick"/>
    <m/>
    <s v="Virginia"/>
    <x v="1"/>
    <s v="Northern America"/>
    <s v="EIA: 58260"/>
    <s v="EIA: CT01, CT02, CT03, ST01"/>
    <m/>
    <m/>
    <m/>
    <m/>
    <s v="48550"/>
    <s v="41187, 41190, 41191, 41189"/>
    <s v="L402351"/>
    <s v="G402062"/>
  </r>
  <r>
    <s v="https://www.gem.wiki/Brush_generation_facility"/>
    <x v="62"/>
    <s v="Brush generation facility"/>
    <m/>
    <s v="BCP"/>
    <s v="NG"/>
    <n v="74"/>
    <x v="0"/>
    <x v="0"/>
    <s v="N"/>
    <m/>
    <m/>
    <m/>
    <x v="20"/>
    <m/>
    <m/>
    <m/>
    <n v="40.241500000000002"/>
    <n v="-103.631"/>
    <s v="exact"/>
    <s v="Brush"/>
    <s v="Morgan"/>
    <m/>
    <s v="Colorado"/>
    <x v="1"/>
    <s v="Northern America"/>
    <s v="EIA: 10682"/>
    <s v="EIA: GT3, ST2"/>
    <m/>
    <m/>
    <m/>
    <m/>
    <s v="101908"/>
    <s v="2522, 2523"/>
    <s v="L401524"/>
    <s v="G401601"/>
  </r>
  <r>
    <s v="https://www.gem.wiki/Brush_generation_facility"/>
    <x v="62"/>
    <s v="Brush generation facility"/>
    <m/>
    <s v="BIV"/>
    <s v="NG"/>
    <n v="138"/>
    <x v="0"/>
    <x v="0"/>
    <s v="N"/>
    <m/>
    <m/>
    <m/>
    <x v="10"/>
    <m/>
    <m/>
    <m/>
    <n v="40.241500000000002"/>
    <n v="-103.631"/>
    <s v="exact"/>
    <s v="Brush"/>
    <s v="Morgan"/>
    <m/>
    <s v="Colorado"/>
    <x v="1"/>
    <s v="Northern America"/>
    <s v="EIA: 10682"/>
    <s v="EIA: GT4, GT5, ST4"/>
    <m/>
    <m/>
    <m/>
    <m/>
    <s v="17047"/>
    <s v="26565, 29830, 29831"/>
    <s v="L401524"/>
    <s v="G401602"/>
  </r>
  <r>
    <s v="https://www.gem.wiki/Brush_generation_facility"/>
    <x v="62"/>
    <s v="Brush generation facility"/>
    <m/>
    <s v="CPP"/>
    <s v="NG"/>
    <n v="62"/>
    <x v="0"/>
    <x v="0"/>
    <s v="N"/>
    <m/>
    <m/>
    <m/>
    <x v="25"/>
    <m/>
    <m/>
    <m/>
    <n v="40.241500000000002"/>
    <n v="-103.631"/>
    <s v="exact"/>
    <s v="Brush"/>
    <s v="Morgan"/>
    <m/>
    <s v="Colorado"/>
    <x v="1"/>
    <s v="Northern America"/>
    <s v="EIA: 10682"/>
    <s v="EIA: GT1, ST1"/>
    <m/>
    <m/>
    <m/>
    <m/>
    <s v="17047"/>
    <s v="2519, 2521"/>
    <s v="L401524"/>
    <s v="G401603"/>
  </r>
  <r>
    <s v="https://www.gem.wiki/Buck_Steam_Station"/>
    <x v="62"/>
    <s v="Buck Steam Station"/>
    <m/>
    <s v="CC1"/>
    <s v="NG/FO"/>
    <n v="698"/>
    <x v="0"/>
    <x v="0"/>
    <s v="N"/>
    <m/>
    <m/>
    <s v="N"/>
    <x v="17"/>
    <m/>
    <m/>
    <m/>
    <n v="35.713299999999997"/>
    <n v="-80.3767"/>
    <s v="exact"/>
    <s v="Salisbury"/>
    <s v="Rowan"/>
    <m/>
    <s v="North Carolina"/>
    <x v="1"/>
    <s v="Northern America"/>
    <s v="EIA: 2720"/>
    <s v="EIA: CT11, CT12, ST10"/>
    <m/>
    <m/>
    <m/>
    <m/>
    <s v="18703"/>
    <s v="35906, 35907, 31486"/>
    <s v="L104073"/>
    <s v="G401655"/>
  </r>
  <r>
    <s v="https://www.gem.wiki/Bucksport_Generation_power_station"/>
    <x v="62"/>
    <s v="Bucksport Generation power station"/>
    <m/>
    <s v="CC1"/>
    <s v="NG/FO"/>
    <n v="187"/>
    <x v="0"/>
    <x v="1"/>
    <s v="N"/>
    <m/>
    <m/>
    <m/>
    <x v="11"/>
    <m/>
    <m/>
    <m/>
    <n v="44.573799999999999"/>
    <n v="-68.804599999999994"/>
    <s v="exact"/>
    <s v="Bucksport"/>
    <s v="Hancock"/>
    <m/>
    <s v="Maine"/>
    <x v="1"/>
    <s v="Northern America"/>
    <s v="EIA: 50243"/>
    <s v="EIA: GEN4"/>
    <m/>
    <m/>
    <m/>
    <m/>
    <s v="1130056"/>
    <n v="24296"/>
    <s v="L407484"/>
    <s v="G409585"/>
  </r>
  <r>
    <s v="https://www.gem.wiki/Burlington_Generating_Station"/>
    <x v="62"/>
    <s v="Burlington Generating Station"/>
    <m/>
    <s v="1"/>
    <s v="NG"/>
    <n v="212"/>
    <x v="0"/>
    <x v="3"/>
    <s v="N"/>
    <m/>
    <m/>
    <s v="conversion"/>
    <x v="75"/>
    <m/>
    <m/>
    <m/>
    <n v="40.741199999999999"/>
    <n v="-91.116699999999994"/>
    <s v="exact"/>
    <s v="Burlington"/>
    <s v="Des Moines"/>
    <m/>
    <s v="Iowa"/>
    <x v="1"/>
    <s v="Northern America"/>
    <s v="EIA: 1104"/>
    <s v="EIA: 1"/>
    <m/>
    <m/>
    <m/>
    <m/>
    <s v="22797"/>
    <n v="2654"/>
    <s v="L103905"/>
    <s v="G410519"/>
  </r>
  <r>
    <s v="https://www.gem.wiki/Butler-Warner_generation_plant"/>
    <x v="62"/>
    <s v="Butler-Warner generation plant"/>
    <m/>
    <s v="CC1"/>
    <s v="FO/NG"/>
    <n v="246"/>
    <x v="0"/>
    <x v="0"/>
    <s v="N"/>
    <m/>
    <m/>
    <m/>
    <x v="12"/>
    <m/>
    <m/>
    <m/>
    <n v="35.098599999999998"/>
    <n v="-78.829400000000007"/>
    <s v="exact"/>
    <s v="Fayetteville"/>
    <s v="Cumberland"/>
    <m/>
    <s v="North Carolina"/>
    <x v="1"/>
    <s v="Northern America"/>
    <s v="EIA: 1016"/>
    <s v="EIA: 1, 2, 3, 6, 7, 8, 9"/>
    <m/>
    <m/>
    <m/>
    <m/>
    <m/>
    <m/>
    <s v="L401946"/>
    <s v="G401586"/>
  </r>
  <r>
    <s v="https://www.gem.wiki/C_R_Wing_cogeneration_plant"/>
    <x v="62"/>
    <s v="C R Wing cogeneration plant"/>
    <m/>
    <s v="CC1"/>
    <s v="NG"/>
    <n v="230"/>
    <x v="0"/>
    <x v="0"/>
    <s v="Y"/>
    <m/>
    <m/>
    <m/>
    <x v="12"/>
    <m/>
    <m/>
    <m/>
    <n v="32.273178000000001"/>
    <n v="-101.4224"/>
    <s v="exact"/>
    <s v="Big Spring"/>
    <s v="Howard"/>
    <m/>
    <s v="Texas"/>
    <x v="1"/>
    <s v="Northern America"/>
    <s v="EIA: 52176"/>
    <s v="EIA: GEN1, GEN2, GEN3"/>
    <m/>
    <m/>
    <m/>
    <m/>
    <m/>
    <m/>
    <s v="L402501"/>
    <s v="G401736"/>
  </r>
  <r>
    <s v="https://www.gem.wiki/C_W_Burdick_power_station"/>
    <x v="62"/>
    <s v="C W Burdick power station"/>
    <m/>
    <s v="GT2"/>
    <s v="NG/FO"/>
    <n v="63"/>
    <x v="0"/>
    <x v="1"/>
    <s v="N"/>
    <m/>
    <m/>
    <m/>
    <x v="16"/>
    <m/>
    <m/>
    <m/>
    <n v="40.922800000000002"/>
    <n v="-98.326899999999995"/>
    <s v="exact"/>
    <s v="Grand Island"/>
    <s v="Hall"/>
    <m/>
    <s v="Nebraska"/>
    <x v="1"/>
    <s v="Northern America"/>
    <s v="EIA: 2241"/>
    <s v="EIA: GT2"/>
    <m/>
    <m/>
    <m/>
    <m/>
    <m/>
    <m/>
    <s v="L401787"/>
    <s v="G402574"/>
  </r>
  <r>
    <s v="https://www.gem.wiki/C_W_Burdick_power_station"/>
    <x v="62"/>
    <s v="C W Burdick power station"/>
    <m/>
    <s v="GT3"/>
    <s v="NG/FO"/>
    <n v="63"/>
    <x v="0"/>
    <x v="1"/>
    <s v="N"/>
    <m/>
    <m/>
    <m/>
    <x v="16"/>
    <m/>
    <m/>
    <m/>
    <n v="40.922800000000002"/>
    <n v="-98.326899999999995"/>
    <s v="exact"/>
    <s v="Grand Island"/>
    <s v="Hall"/>
    <m/>
    <s v="Nebraska"/>
    <x v="1"/>
    <s v="Northern America"/>
    <s v="EIA: 2241"/>
    <s v="EIA: GT3"/>
    <m/>
    <m/>
    <m/>
    <m/>
    <m/>
    <m/>
    <s v="L401787"/>
    <s v="G402575"/>
  </r>
  <r>
    <s v="https://www.gem.wiki/C.D._McIntosh_power_station"/>
    <x v="62"/>
    <s v="C.D. McIntosh power station"/>
    <m/>
    <s v="5CC"/>
    <s v="NG/C"/>
    <n v="384"/>
    <x v="0"/>
    <x v="0"/>
    <s v="N"/>
    <m/>
    <m/>
    <s v="N"/>
    <x v="10"/>
    <m/>
    <m/>
    <m/>
    <n v="28.080100000000002"/>
    <n v="-81.922899999999998"/>
    <s v="exact"/>
    <s v="Lakeland"/>
    <s v="Polk"/>
    <m/>
    <s v="Florida"/>
    <x v="1"/>
    <s v="Northern America"/>
    <s v="EIA: 676"/>
    <s v="EIA: 5CT, 5ST"/>
    <s v="C D McIntosh Jr power station"/>
    <m/>
    <m/>
    <m/>
    <s v="24499"/>
    <s v="11600, 24674"/>
    <s v="L103821"/>
    <s v="G402133"/>
  </r>
  <r>
    <s v="https://www.gem.wiki/C.D._McIntosh_power_station"/>
    <x v="62"/>
    <s v="C.D. McIntosh power station"/>
    <m/>
    <s v="GT2"/>
    <s v="NG/FO"/>
    <n v="130"/>
    <x v="0"/>
    <x v="1"/>
    <s v="N"/>
    <s v="not found"/>
    <s v="not found"/>
    <s v="not found"/>
    <x v="6"/>
    <m/>
    <m/>
    <m/>
    <n v="28.080100000000002"/>
    <n v="-81.922899999999998"/>
    <s v="exact"/>
    <s v="Lakeland"/>
    <s v="Polk"/>
    <m/>
    <s v="Florida"/>
    <x v="1"/>
    <s v="Northern America"/>
    <s v="EIA: 676"/>
    <s v="EIA: GT2"/>
    <s v="C D McIntosh Jr power station"/>
    <m/>
    <m/>
    <m/>
    <s v="24499"/>
    <s v="not found"/>
    <s v="L103821"/>
    <s v="G403792"/>
  </r>
  <r>
    <s v="https://www.gem.wiki/C.D._McIntosh_power_station"/>
    <x v="62"/>
    <s v="C.D. McIntosh power station"/>
    <m/>
    <s v="ST2"/>
    <s v="NG/FO"/>
    <n v="126"/>
    <x v="6"/>
    <x v="3"/>
    <s v="N"/>
    <m/>
    <m/>
    <s v="N"/>
    <x v="50"/>
    <n v="2020"/>
    <m/>
    <m/>
    <n v="28.080100000000002"/>
    <n v="-81.922899999999998"/>
    <s v="exact"/>
    <s v="Lakeland"/>
    <s v="Polk"/>
    <m/>
    <s v="Florida"/>
    <x v="1"/>
    <s v="Northern America"/>
    <s v="EIA: 676"/>
    <s v="EIA: ST2"/>
    <s v="C D McIntosh Jr power station"/>
    <m/>
    <m/>
    <m/>
    <s v="24499"/>
    <n v="13177"/>
    <s v="L103821"/>
    <s v="G402585"/>
  </r>
  <r>
    <s v="https://www.gem.wiki/C4GT_power_station"/>
    <x v="62"/>
    <s v="C4GT power station"/>
    <m/>
    <s v="C4GT"/>
    <s v="NG"/>
    <n v="1060"/>
    <x v="5"/>
    <x v="0"/>
    <s v="N"/>
    <s v="not found"/>
    <s v="not found"/>
    <m/>
    <x v="45"/>
    <m/>
    <m/>
    <m/>
    <n v="37.447096999999999"/>
    <n v="-77.167299999999997"/>
    <s v="exact"/>
    <s v="Charles City"/>
    <s v="Charles City"/>
    <m/>
    <s v="Virginia"/>
    <x v="1"/>
    <s v="Northern America"/>
    <s v="EIA: 61760"/>
    <s v="EIA: C4GT"/>
    <m/>
    <m/>
    <m/>
    <m/>
    <s v="103700"/>
    <s v="49646, 49647, 49648"/>
    <s v="L402394"/>
    <s v="G403793"/>
  </r>
  <r>
    <s v="https://www.gem.wiki/CE&amp;P_Imperial_Valley_1_power_station"/>
    <x v="62"/>
    <s v="CE&amp;P Imperial Valley 1 power station"/>
    <m/>
    <s v="1"/>
    <s v="NG/OTH"/>
    <n v="50"/>
    <x v="5"/>
    <x v="0"/>
    <s v="Y"/>
    <s v="not found"/>
    <s v="not found"/>
    <m/>
    <x v="45"/>
    <m/>
    <m/>
    <m/>
    <n v="32.912778000000003"/>
    <n v="-115.5183"/>
    <s v="exact"/>
    <s v="Brawley"/>
    <s v="Imperial"/>
    <m/>
    <s v="California"/>
    <x v="1"/>
    <s v="Northern America"/>
    <s v="EIA: 60670"/>
    <s v="EIA: 1"/>
    <m/>
    <m/>
    <m/>
    <m/>
    <s v="not found"/>
    <m/>
    <s v="L407482"/>
    <s v="G409495"/>
  </r>
  <r>
    <s v="https://www.gem.wiki/CES_Placerita_power_plant"/>
    <x v="62"/>
    <s v="CES Placerita power plant"/>
    <m/>
    <s v="CESP"/>
    <s v="NG"/>
    <n v="90"/>
    <x v="7"/>
    <x v="0"/>
    <s v="N"/>
    <m/>
    <m/>
    <m/>
    <x v="12"/>
    <m/>
    <m/>
    <m/>
    <n v="34.380099999999999"/>
    <n v="-118.4999"/>
    <s v="exact"/>
    <s v="Santa Clarita"/>
    <s v="Los Angeles"/>
    <m/>
    <s v="California"/>
    <x v="1"/>
    <s v="Northern America"/>
    <s v="EIA: 10677"/>
    <s v="EIA: UNT2, UNT3"/>
    <m/>
    <m/>
    <m/>
    <m/>
    <s v="12452"/>
    <s v="153, 154, 155"/>
    <s v="L401776"/>
    <s v="G401600"/>
  </r>
  <r>
    <s v="https://www.gem.wiki/CFB_power_plant"/>
    <x v="62"/>
    <s v="CFB power plant"/>
    <m/>
    <s v="G2101"/>
    <s v="NG"/>
    <n v="155"/>
    <x v="0"/>
    <x v="3"/>
    <s v="N"/>
    <m/>
    <m/>
    <m/>
    <x v="39"/>
    <m/>
    <m/>
    <m/>
    <n v="28.650278"/>
    <n v="-96.539720000000003"/>
    <s v="exact"/>
    <s v="Point Comfort"/>
    <s v="Calhoun"/>
    <m/>
    <s v="Texas"/>
    <x v="1"/>
    <s v="Northern America"/>
    <s v="EIA: 56708"/>
    <s v="EIA: G2101"/>
    <m/>
    <m/>
    <m/>
    <m/>
    <m/>
    <m/>
    <s v="L401959"/>
    <s v="G402911"/>
  </r>
  <r>
    <s v="https://www.gem.wiki/CFB_power_plant"/>
    <x v="62"/>
    <s v="CFB power plant"/>
    <m/>
    <s v="G2201"/>
    <s v="NG"/>
    <n v="155"/>
    <x v="0"/>
    <x v="3"/>
    <s v="N"/>
    <m/>
    <m/>
    <m/>
    <x v="39"/>
    <m/>
    <m/>
    <m/>
    <n v="28.650278"/>
    <n v="-96.539720000000003"/>
    <s v="exact"/>
    <s v="Point Comfort"/>
    <s v="Calhoun"/>
    <m/>
    <s v="Texas"/>
    <x v="1"/>
    <s v="Northern America"/>
    <s v="EIA: 56708"/>
    <s v="EIA: G2201"/>
    <m/>
    <m/>
    <m/>
    <m/>
    <m/>
    <m/>
    <s v="L401959"/>
    <s v="G402912"/>
  </r>
  <r>
    <s v="https://www.gem.wiki/CH_Resources_Beaver_Falls_power_station"/>
    <x v="62"/>
    <s v="CH Resources Beaver Falls power station"/>
    <m/>
    <s v="CC01"/>
    <s v="FO/NG"/>
    <n v="108"/>
    <x v="0"/>
    <x v="0"/>
    <s v="Y"/>
    <m/>
    <m/>
    <m/>
    <x v="48"/>
    <m/>
    <m/>
    <m/>
    <n v="43.886099999999999"/>
    <n v="-75.434200000000004"/>
    <s v="exact"/>
    <s v="Beaver Falls"/>
    <s v="Lewis"/>
    <m/>
    <s v="New York"/>
    <x v="1"/>
    <s v="Northern America"/>
    <s v="EIA: 10617"/>
    <s v="EIA: GEN1, GEN2"/>
    <m/>
    <m/>
    <m/>
    <m/>
    <m/>
    <m/>
    <s v="L402474"/>
    <s v="G401596"/>
  </r>
  <r>
    <s v="https://www.gem.wiki/CH_Resources_Syracuse_power_station"/>
    <x v="62"/>
    <s v="CH Resources Syracuse power station"/>
    <m/>
    <s v="CC01"/>
    <s v="NG"/>
    <n v="103"/>
    <x v="0"/>
    <x v="0"/>
    <s v="N"/>
    <m/>
    <m/>
    <m/>
    <x v="20"/>
    <m/>
    <m/>
    <m/>
    <n v="43.066400000000002"/>
    <n v="-76.214399999999998"/>
    <s v="exact"/>
    <s v="Solvay"/>
    <s v="Onondaga"/>
    <m/>
    <s v="New York"/>
    <x v="1"/>
    <s v="Northern America"/>
    <s v="EIA: 10621"/>
    <s v="EIA: GEN1, GEN2"/>
    <m/>
    <m/>
    <m/>
    <m/>
    <m/>
    <m/>
    <s v="L402043"/>
    <s v="G401598"/>
  </r>
  <r>
    <s v="https://www.gem.wiki/CPV_Fairview_energy_center"/>
    <x v="62"/>
    <s v="CPV Fairview energy center"/>
    <m/>
    <s v="CC1"/>
    <s v="NG/OG"/>
    <n v="1197"/>
    <x v="0"/>
    <x v="0"/>
    <s v="N"/>
    <s v="Hydrogen capable: turbine"/>
    <s v="not found"/>
    <m/>
    <x v="0"/>
    <m/>
    <m/>
    <m/>
    <n v="40.411999999999999"/>
    <n v="-78.855000000000004"/>
    <s v="exact"/>
    <s v="Johnstown"/>
    <s v="Cambria"/>
    <m/>
    <s v="Pennsylvania"/>
    <x v="1"/>
    <s v="Northern America"/>
    <s v="EIA: 60589"/>
    <s v="EIA: GEN1, GEN2, GEN3"/>
    <m/>
    <m/>
    <m/>
    <m/>
    <s v="69273"/>
    <s v="46037, 46593, 46592"/>
    <s v="L402399"/>
    <s v="G402098"/>
  </r>
  <r>
    <s v="https://www.gem.wiki/CPV_Shay_energy_center"/>
    <x v="62"/>
    <s v="CPV Shay energy center"/>
    <m/>
    <s v="CC1"/>
    <s v="NG"/>
    <n v="1800"/>
    <x v="3"/>
    <x v="0"/>
    <m/>
    <m/>
    <s v="Y"/>
    <s v="N"/>
    <x v="43"/>
    <m/>
    <m/>
    <m/>
    <n v="39.298369999999998"/>
    <n v="-80.692980000000006"/>
    <s v="approximate"/>
    <m/>
    <s v="Doddridge"/>
    <m/>
    <s v="West Virginia"/>
    <x v="1"/>
    <s v="Northern America"/>
    <m/>
    <m/>
    <m/>
    <m/>
    <m/>
    <m/>
    <s v="1141469"/>
    <n v="1317121"/>
    <s v="L408875"/>
    <s v="G413047"/>
  </r>
  <r>
    <s v="https://www.gem.wiki/CPV_St._Charles_energy_center"/>
    <x v="62"/>
    <s v="CPV St. Charles energy center"/>
    <m/>
    <s v="G601"/>
    <s v="NG"/>
    <n v="775"/>
    <x v="0"/>
    <x v="0"/>
    <s v="N"/>
    <s v="Hydrogen capable: turbine"/>
    <s v="not found"/>
    <m/>
    <x v="31"/>
    <m/>
    <m/>
    <m/>
    <n v="38.568600000000004"/>
    <n v="-76.891900000000007"/>
    <s v="exact"/>
    <s v="Waldorf"/>
    <s v="Charles"/>
    <m/>
    <s v="Maryland"/>
    <x v="1"/>
    <s v="Northern America"/>
    <s v="EIA: 56846"/>
    <s v="EIA: GTG1, GTG2, STGEN"/>
    <m/>
    <m/>
    <m/>
    <m/>
    <s v="57383"/>
    <s v="34033, 34034, 34035"/>
    <s v="L401837"/>
    <s v="G402033"/>
  </r>
  <r>
    <s v="https://www.gem.wiki/CPV_Three_Rivers_energy_center"/>
    <x v="62"/>
    <s v="CPV Three Rivers energy center"/>
    <m/>
    <s v="GEN1"/>
    <s v="NG"/>
    <n v="650"/>
    <x v="1"/>
    <x v="0"/>
    <s v="N"/>
    <s v="Hydrogen capable: turbine"/>
    <s v="not found"/>
    <m/>
    <x v="49"/>
    <m/>
    <m/>
    <m/>
    <n v="41.372222000000001"/>
    <n v="-88.284440000000004"/>
    <s v="exact"/>
    <s v="Morris"/>
    <s v="Grundy"/>
    <m/>
    <s v="Illinois"/>
    <x v="1"/>
    <s v="Northern America"/>
    <s v="EIA: 63931"/>
    <s v="EIA: GEN1"/>
    <m/>
    <m/>
    <m/>
    <m/>
    <s v="70061"/>
    <s v="46718, 46720"/>
    <s v="L407358"/>
    <s v="G409402"/>
  </r>
  <r>
    <s v="https://www.gem.wiki/CPV_Three_Rivers_energy_center"/>
    <x v="62"/>
    <s v="CPV Three Rivers energy center"/>
    <m/>
    <s v="GEN2"/>
    <s v="NG"/>
    <n v="650"/>
    <x v="1"/>
    <x v="0"/>
    <s v="N"/>
    <s v="Hydrogen capable: turbine"/>
    <s v="not found"/>
    <m/>
    <x v="49"/>
    <m/>
    <m/>
    <m/>
    <n v="41.372222000000001"/>
    <n v="-88.284440000000004"/>
    <s v="exact"/>
    <s v="Morris"/>
    <s v="Grundy"/>
    <m/>
    <s v="Illinois"/>
    <x v="1"/>
    <s v="Northern America"/>
    <s v="EIA: 63931"/>
    <s v="EIA: GEN2"/>
    <m/>
    <m/>
    <m/>
    <m/>
    <s v="70061"/>
    <s v="46719, 1307306"/>
    <s v="L407358"/>
    <s v="G409401"/>
  </r>
  <r>
    <s v="https://www.gem.wiki/CPV_Towantic_energy_center"/>
    <x v="62"/>
    <s v="CPV Towantic energy center"/>
    <m/>
    <s v="CC1"/>
    <s v="NG/FO"/>
    <n v="842"/>
    <x v="0"/>
    <x v="0"/>
    <s v="N"/>
    <s v="Hydrogen capable: turbine"/>
    <s v="not found"/>
    <m/>
    <x v="34"/>
    <m/>
    <m/>
    <m/>
    <n v="41.481242999999999"/>
    <n v="-73.123109999999997"/>
    <s v="exact"/>
    <s v="Oxford"/>
    <s v="New Haven"/>
    <m/>
    <s v="Connecticut"/>
    <x v="1"/>
    <s v="Northern America"/>
    <s v="EIA: 56047"/>
    <s v="EIA: CTG1, CTG2, STG"/>
    <m/>
    <m/>
    <m/>
    <m/>
    <s v="46127"/>
    <s v="25109, 25110, 25108"/>
    <s v="L401838"/>
    <s v="G401997"/>
  </r>
  <r>
    <s v="https://www.gem.wiki/CPV_Valley_energy_center"/>
    <x v="62"/>
    <s v="CPV Valley energy center"/>
    <m/>
    <s v="G921"/>
    <s v="NG/FO"/>
    <n v="770"/>
    <x v="0"/>
    <x v="0"/>
    <s v="N"/>
    <s v="Hydrogen capable: turbine"/>
    <s v="not found"/>
    <m/>
    <x v="34"/>
    <m/>
    <m/>
    <m/>
    <n v="41.412199999999999"/>
    <n v="-74.437799999999996"/>
    <s v="exact"/>
    <s v="Wawayanda"/>
    <s v="Orange"/>
    <m/>
    <s v="New York"/>
    <x v="1"/>
    <s v="Northern America"/>
    <s v="EIA: 56940"/>
    <s v="EIA: CTG1, CTG2, STG"/>
    <m/>
    <m/>
    <m/>
    <m/>
    <s v="59515"/>
    <s v="36435, 42175, 42176"/>
    <s v="L401839"/>
    <s v="G402035"/>
  </r>
  <r>
    <s v="https://www.gem.wiki/Cadiz_power_plant"/>
    <x v="62"/>
    <s v="Cadiz power plant"/>
    <m/>
    <s v="GEN 1"/>
    <s v="NG"/>
    <n v="660"/>
    <x v="4"/>
    <x v="0"/>
    <s v="N"/>
    <s v="Hydrogen capable: progress"/>
    <s v="not found"/>
    <m/>
    <x v="54"/>
    <m/>
    <m/>
    <m/>
    <n v="40.25112"/>
    <n v="-81.01464"/>
    <s v="exact"/>
    <s v="Cadiz"/>
    <s v="Harrison"/>
    <m/>
    <s v="Ohio"/>
    <x v="1"/>
    <s v="Northern America"/>
    <s v="EIA: 62153"/>
    <s v="EIA: GEN 1"/>
    <s v="Harrison energy center, Harrison power plant"/>
    <m/>
    <m/>
    <m/>
    <s v="70809"/>
    <n v="47475"/>
    <s v="L402395"/>
    <s v="G403794"/>
  </r>
  <r>
    <s v="https://www.gem.wiki/Cadiz_power_plant"/>
    <x v="62"/>
    <s v="Cadiz power plant"/>
    <m/>
    <s v="GEN 2"/>
    <s v="NG"/>
    <n v="660"/>
    <x v="4"/>
    <x v="0"/>
    <s v="N"/>
    <s v="Hydrogen capable: progress"/>
    <s v="not found"/>
    <m/>
    <x v="54"/>
    <m/>
    <m/>
    <m/>
    <n v="40.25112"/>
    <n v="-81.01464"/>
    <s v="exact"/>
    <s v="Cadiz"/>
    <s v="Harrison"/>
    <m/>
    <s v="Ohio"/>
    <x v="1"/>
    <s v="Northern America"/>
    <s v="EIA: 62153"/>
    <s v="EIA: GEN 2"/>
    <s v="Harrison energy center, Harrison power plant"/>
    <m/>
    <m/>
    <m/>
    <s v="70809"/>
    <n v="1302987"/>
    <s v="L402395"/>
    <s v="G403795"/>
  </r>
  <r>
    <s v="https://www.gem.wiki/Caithness_Long_Island_energy_center"/>
    <x v="62"/>
    <s v="Caithness Long Island energy center"/>
    <m/>
    <s v="CC01"/>
    <s v="NG/FO"/>
    <n v="349"/>
    <x v="0"/>
    <x v="0"/>
    <s v="N"/>
    <m/>
    <m/>
    <m/>
    <x v="9"/>
    <m/>
    <m/>
    <m/>
    <n v="40.8142"/>
    <n v="-72.940299999999993"/>
    <s v="exact"/>
    <s v="Yaphank"/>
    <s v="Suffolk"/>
    <m/>
    <s v="New York"/>
    <x v="1"/>
    <s v="Northern America"/>
    <s v="EIA: 56234"/>
    <s v="EIA: CT01, ST01"/>
    <m/>
    <m/>
    <m/>
    <m/>
    <s v="53823"/>
    <s v="31173, 31174"/>
    <s v="L401757"/>
    <s v="G402010"/>
  </r>
  <r>
    <s v="https://www.gem.wiki/CalPeak_Power_Border_Peaker_Plant"/>
    <x v="62"/>
    <s v="CalPeak Power Border Peaker Plant"/>
    <m/>
    <s v="CPP4"/>
    <s v="NG"/>
    <n v="61"/>
    <x v="0"/>
    <x v="1"/>
    <s v="N"/>
    <m/>
    <m/>
    <m/>
    <x v="11"/>
    <m/>
    <m/>
    <m/>
    <n v="32.562448000000003"/>
    <n v="-116.9439"/>
    <s v="exact"/>
    <s v="San Diego"/>
    <s v="San Diego"/>
    <m/>
    <s v="California"/>
    <x v="1"/>
    <s v="Northern America"/>
    <s v="EIA: 55510"/>
    <s v="EIA: CPP4"/>
    <m/>
    <m/>
    <m/>
    <m/>
    <s v="48399"/>
    <n v="27572"/>
    <s v="L401531"/>
    <s v="G402218"/>
  </r>
  <r>
    <s v="https://www.gem.wiki/CalPeak_Power_Enterprise_Peaker_Plant"/>
    <x v="62"/>
    <s v="CalPeak Power Enterprise Peaker Plant"/>
    <m/>
    <s v="CPP7"/>
    <s v="NG"/>
    <n v="59"/>
    <x v="0"/>
    <x v="1"/>
    <s v="N"/>
    <m/>
    <m/>
    <m/>
    <x v="11"/>
    <m/>
    <m/>
    <m/>
    <n v="33.121943000000002"/>
    <n v="-117.1174"/>
    <s v="exact"/>
    <s v="Escondido"/>
    <s v="San Diego"/>
    <m/>
    <s v="California"/>
    <x v="1"/>
    <s v="Northern America"/>
    <s v="EIA: 55513"/>
    <s v="EIA: CPP7"/>
    <m/>
    <m/>
    <m/>
    <m/>
    <s v="49143"/>
    <n v="28584"/>
    <s v="L401532"/>
    <s v="G402219"/>
  </r>
  <r>
    <s v="https://www.gem.wiki/CalPeak_Power_Panoche_Peaker_Plant"/>
    <x v="62"/>
    <s v="CalPeak Power Panoche Peaker Plant"/>
    <m/>
    <s v="CPP2"/>
    <s v="NG"/>
    <n v="61"/>
    <x v="0"/>
    <x v="1"/>
    <s v="N"/>
    <m/>
    <m/>
    <m/>
    <x v="11"/>
    <m/>
    <m/>
    <m/>
    <n v="36.652904999999997"/>
    <n v="-120.5806"/>
    <s v="exact"/>
    <s v="Firebaugh"/>
    <s v="Fresno"/>
    <m/>
    <s v="California"/>
    <x v="1"/>
    <s v="Northern America"/>
    <s v="EIA: 55508"/>
    <s v="EIA: CPP2"/>
    <m/>
    <m/>
    <m/>
    <m/>
    <s v="51615"/>
    <n v="30210"/>
    <s v="L401533"/>
    <s v="G402220"/>
  </r>
  <r>
    <s v="https://www.gem.wiki/CalPeak_Power_Vaca_Dixon_Peaker_Plant"/>
    <x v="62"/>
    <s v="CalPeak Power Vaca Dixon Peaker Plant"/>
    <m/>
    <s v="CPP1"/>
    <s v="NG"/>
    <n v="61"/>
    <x v="0"/>
    <x v="1"/>
    <s v="N"/>
    <m/>
    <m/>
    <m/>
    <x v="10"/>
    <m/>
    <m/>
    <m/>
    <n v="38.398867000000003"/>
    <n v="-121.92400000000001"/>
    <s v="exact"/>
    <s v="Vacaville"/>
    <s v="Solano"/>
    <m/>
    <s v="California"/>
    <x v="1"/>
    <s v="Northern America"/>
    <s v="EIA: 55499"/>
    <s v="EIA: CPP1"/>
    <m/>
    <m/>
    <m/>
    <m/>
    <s v="55128"/>
    <n v="31741"/>
    <s v="L401534"/>
    <s v="G402221"/>
  </r>
  <r>
    <s v="https://www.gem.wiki/Calcasieu_power_station"/>
    <x v="62"/>
    <s v="Calcasieu power station"/>
    <m/>
    <s v="G101"/>
    <s v="NG"/>
    <n v="174"/>
    <x v="0"/>
    <x v="1"/>
    <s v="N"/>
    <m/>
    <m/>
    <m/>
    <x v="15"/>
    <m/>
    <m/>
    <m/>
    <n v="30.160799999999998"/>
    <n v="-93.344999999999999"/>
    <s v="exact"/>
    <s v="Sulphur"/>
    <s v="Calcasieu"/>
    <m/>
    <s v="Louisiana"/>
    <x v="1"/>
    <s v="Northern America"/>
    <s v="EIA: 55165"/>
    <s v="EIA: G101"/>
    <m/>
    <m/>
    <m/>
    <m/>
    <s v="45968"/>
    <n v="24897"/>
    <s v="L401912"/>
    <s v="G402838"/>
  </r>
  <r>
    <s v="https://www.gem.wiki/Calcasieu_power_station"/>
    <x v="62"/>
    <s v="Calcasieu power station"/>
    <m/>
    <s v="G102"/>
    <s v="NG"/>
    <n v="185"/>
    <x v="0"/>
    <x v="1"/>
    <s v="N"/>
    <m/>
    <m/>
    <m/>
    <x v="11"/>
    <m/>
    <m/>
    <m/>
    <n v="30.160799999999998"/>
    <n v="-93.344999999999999"/>
    <s v="exact"/>
    <s v="Sulphur"/>
    <s v="Calcasieu"/>
    <m/>
    <s v="Louisiana"/>
    <x v="1"/>
    <s v="Northern America"/>
    <s v="EIA: 55165"/>
    <s v="EIA: G102"/>
    <m/>
    <m/>
    <m/>
    <m/>
    <s v="45968"/>
    <n v="25815"/>
    <s v="L401912"/>
    <s v="G402839"/>
  </r>
  <r>
    <s v="https://www.gem.wiki/Caledonia_power_station"/>
    <x v="62"/>
    <s v="Caledonia power station"/>
    <m/>
    <s v="CCC1"/>
    <s v="NG"/>
    <n v="267"/>
    <x v="0"/>
    <x v="0"/>
    <s v="N"/>
    <m/>
    <m/>
    <m/>
    <x v="16"/>
    <m/>
    <m/>
    <m/>
    <n v="33.6464"/>
    <n v="-88.271699999999996"/>
    <s v="exact"/>
    <s v="Steens"/>
    <s v="Lowndes"/>
    <m/>
    <s v="Mississippi"/>
    <x v="1"/>
    <s v="Northern America"/>
    <s v="EIA: 55197"/>
    <s v="EIA: CTG1, STG1"/>
    <m/>
    <m/>
    <m/>
    <m/>
    <m/>
    <m/>
    <s v="L401627"/>
    <s v="G401837"/>
  </r>
  <r>
    <s v="https://www.gem.wiki/Caledonia_power_station"/>
    <x v="62"/>
    <s v="Caledonia power station"/>
    <m/>
    <s v="CCC2"/>
    <s v="NG"/>
    <n v="267"/>
    <x v="0"/>
    <x v="0"/>
    <s v="N"/>
    <m/>
    <m/>
    <m/>
    <x v="16"/>
    <m/>
    <m/>
    <m/>
    <n v="33.6464"/>
    <n v="-88.271699999999996"/>
    <s v="exact"/>
    <s v="Steens"/>
    <s v="Lowndes"/>
    <m/>
    <s v="Mississippi"/>
    <x v="1"/>
    <s v="Northern America"/>
    <s v="EIA: 55197"/>
    <s v="EIA: CTG2, STG2"/>
    <m/>
    <m/>
    <m/>
    <m/>
    <m/>
    <m/>
    <s v="L401627"/>
    <s v="G401838"/>
  </r>
  <r>
    <s v="https://www.gem.wiki/Caledonia_power_station"/>
    <x v="62"/>
    <s v="Caledonia power station"/>
    <m/>
    <s v="CCC3"/>
    <s v="NG"/>
    <n v="267"/>
    <x v="0"/>
    <x v="0"/>
    <s v="N"/>
    <m/>
    <m/>
    <m/>
    <x v="16"/>
    <m/>
    <m/>
    <m/>
    <n v="33.6464"/>
    <n v="-88.271699999999996"/>
    <s v="exact"/>
    <s v="Steens"/>
    <s v="Lowndes"/>
    <m/>
    <s v="Mississippi"/>
    <x v="1"/>
    <s v="Northern America"/>
    <s v="EIA: 55197"/>
    <s v="EIA: CTG3, STG3"/>
    <m/>
    <m/>
    <m/>
    <m/>
    <m/>
    <m/>
    <s v="L401627"/>
    <s v="G401839"/>
  </r>
  <r>
    <s v="https://www.gem.wiki/Calhoun_energy_center"/>
    <x v="62"/>
    <s v="Calhoun energy center"/>
    <m/>
    <s v="CAL1"/>
    <s v="NG/FO"/>
    <n v="187"/>
    <x v="0"/>
    <x v="1"/>
    <s v="N"/>
    <m/>
    <m/>
    <m/>
    <x v="16"/>
    <m/>
    <m/>
    <m/>
    <n v="33.588299999999997"/>
    <n v="-85.973100000000002"/>
    <s v="exact"/>
    <s v="Eastaboga"/>
    <s v="Calhoun"/>
    <m/>
    <s v="Alabama"/>
    <x v="1"/>
    <s v="Northern America"/>
    <s v="EIA: 55409"/>
    <s v="EIA: CAL1"/>
    <m/>
    <m/>
    <m/>
    <m/>
    <s v="48003"/>
    <n v="27093"/>
    <s v="L401530"/>
    <s v="G402214"/>
  </r>
  <r>
    <s v="https://www.gem.wiki/Calhoun_energy_center"/>
    <x v="62"/>
    <s v="Calhoun energy center"/>
    <m/>
    <s v="CAL2"/>
    <s v="NG/FO"/>
    <n v="187"/>
    <x v="0"/>
    <x v="1"/>
    <s v="N"/>
    <m/>
    <m/>
    <m/>
    <x v="16"/>
    <m/>
    <m/>
    <m/>
    <n v="33.588299999999997"/>
    <n v="-85.973100000000002"/>
    <s v="exact"/>
    <s v="Eastaboga"/>
    <s v="Calhoun"/>
    <m/>
    <s v="Alabama"/>
    <x v="1"/>
    <s v="Northern America"/>
    <s v="EIA: 55409"/>
    <s v="EIA: CAL2"/>
    <m/>
    <m/>
    <m/>
    <m/>
    <s v="48003"/>
    <n v="29214"/>
    <s v="L401530"/>
    <s v="G402215"/>
  </r>
  <r>
    <s v="https://www.gem.wiki/Calhoun_energy_center"/>
    <x v="62"/>
    <s v="Calhoun energy center"/>
    <m/>
    <s v="CAL3"/>
    <s v="NG/FO"/>
    <n v="187"/>
    <x v="0"/>
    <x v="1"/>
    <s v="N"/>
    <m/>
    <m/>
    <m/>
    <x v="16"/>
    <m/>
    <m/>
    <m/>
    <n v="33.588299999999997"/>
    <n v="-85.973100000000002"/>
    <s v="exact"/>
    <s v="Eastaboga"/>
    <s v="Calhoun"/>
    <m/>
    <s v="Alabama"/>
    <x v="1"/>
    <s v="Northern America"/>
    <s v="EIA: 55409"/>
    <s v="EIA: CAL3"/>
    <m/>
    <m/>
    <m/>
    <m/>
    <s v="48003"/>
    <n v="29215"/>
    <s v="L401530"/>
    <s v="G402216"/>
  </r>
  <r>
    <s v="https://www.gem.wiki/Calhoun_energy_center"/>
    <x v="62"/>
    <s v="Calhoun energy center"/>
    <m/>
    <s v="CAL4"/>
    <s v="NG/FO"/>
    <n v="187"/>
    <x v="0"/>
    <x v="1"/>
    <s v="N"/>
    <m/>
    <m/>
    <m/>
    <x v="16"/>
    <m/>
    <m/>
    <m/>
    <n v="33.588299999999997"/>
    <n v="-85.973100000000002"/>
    <s v="exact"/>
    <s v="Eastaboga"/>
    <s v="Calhoun"/>
    <m/>
    <s v="Alabama"/>
    <x v="1"/>
    <s v="Northern America"/>
    <s v="EIA: 55409"/>
    <s v="EIA: CAL4"/>
    <m/>
    <m/>
    <m/>
    <m/>
    <s v="48003"/>
    <n v="29216"/>
    <s v="L401530"/>
    <s v="G402217"/>
  </r>
  <r>
    <s v="https://www.gem.wiki/Calumet_Energy_Team_power_station"/>
    <x v="62"/>
    <s v="Calumet Energy Team power station"/>
    <m/>
    <s v="CT11"/>
    <s v="NG"/>
    <n v="156"/>
    <x v="0"/>
    <x v="1"/>
    <s v="N"/>
    <m/>
    <m/>
    <m/>
    <x v="10"/>
    <m/>
    <m/>
    <m/>
    <n v="41.683500000000002"/>
    <n v="-87.556299999999993"/>
    <s v="exact"/>
    <s v="Chicago"/>
    <s v="Cook"/>
    <m/>
    <s v="Illinois"/>
    <x v="1"/>
    <s v="Northern America"/>
    <s v="EIA: 55296"/>
    <s v="EIA: CT11"/>
    <m/>
    <m/>
    <m/>
    <m/>
    <s v="46858"/>
    <n v="26062"/>
    <s v="L401565"/>
    <s v="G402272"/>
  </r>
  <r>
    <s v="https://www.gem.wiki/Calumet_Energy_Team_power_station"/>
    <x v="62"/>
    <s v="Calumet Energy Team power station"/>
    <m/>
    <s v="CT12"/>
    <s v="NG"/>
    <n v="156"/>
    <x v="0"/>
    <x v="1"/>
    <s v="N"/>
    <m/>
    <m/>
    <m/>
    <x v="10"/>
    <m/>
    <m/>
    <m/>
    <n v="41.683500000000002"/>
    <n v="-87.556299999999993"/>
    <s v="exact"/>
    <s v="Chicago"/>
    <s v="Cook"/>
    <m/>
    <s v="Illinois"/>
    <x v="1"/>
    <s v="Northern America"/>
    <s v="EIA: 55296"/>
    <s v="EIA: CT12"/>
    <m/>
    <m/>
    <m/>
    <m/>
    <s v="46858"/>
    <n v="26172"/>
    <s v="L401565"/>
    <s v="G402273"/>
  </r>
  <r>
    <s v="https://www.gem.wiki/Cambridge_Station_power_plant"/>
    <x v="62"/>
    <s v="Cambridge Station power plant"/>
    <m/>
    <s v="GT2"/>
    <s v="NG"/>
    <n v="169"/>
    <x v="0"/>
    <x v="1"/>
    <s v="N"/>
    <m/>
    <m/>
    <m/>
    <x v="4"/>
    <m/>
    <m/>
    <m/>
    <n v="45.600999999999999"/>
    <n v="-93.208100000000002"/>
    <s v="exact"/>
    <s v="Cambridge"/>
    <s v="Isanti"/>
    <m/>
    <s v="Minnesota"/>
    <x v="1"/>
    <s v="Northern America"/>
    <s v="EIA: 2038"/>
    <s v="EIA: GT2"/>
    <m/>
    <m/>
    <m/>
    <m/>
    <s v="35359"/>
    <n v="31238"/>
    <s v="L401987"/>
    <s v="G402964"/>
  </r>
  <r>
    <s v="https://www.gem.wiki/Camden_Plant_Holdings_power_station"/>
    <x v="62"/>
    <s v="Camden Plant Holdings power station"/>
    <m/>
    <s v="CC1"/>
    <s v="NG"/>
    <n v="173"/>
    <x v="0"/>
    <x v="0"/>
    <s v="N"/>
    <m/>
    <m/>
    <m/>
    <x v="19"/>
    <m/>
    <m/>
    <m/>
    <n v="39.917499999999997"/>
    <n v="-75.119200000000006"/>
    <s v="exact"/>
    <s v="Camden"/>
    <s v="Camden"/>
    <m/>
    <s v="New Jersey"/>
    <x v="1"/>
    <s v="Northern America"/>
    <s v="EIA: 10751"/>
    <s v="EIA: GEN1, GEN2"/>
    <m/>
    <m/>
    <m/>
    <m/>
    <m/>
    <m/>
    <s v="L401580"/>
    <s v="G401608"/>
  </r>
  <r>
    <s v="https://www.gem.wiki/Canaday_power_station"/>
    <x v="62"/>
    <s v="Canaday power station"/>
    <m/>
    <s v="1"/>
    <s v="NG"/>
    <n v="109"/>
    <x v="0"/>
    <x v="3"/>
    <s v="N"/>
    <m/>
    <m/>
    <m/>
    <x v="80"/>
    <m/>
    <m/>
    <m/>
    <n v="40.694200000000002"/>
    <n v="-99.701099999999997"/>
    <s v="exact"/>
    <s v="Lexington"/>
    <s v="Gosper"/>
    <m/>
    <s v="Nebraska"/>
    <x v="1"/>
    <s v="Northern America"/>
    <s v="EIA: 2226"/>
    <s v="EIA: 1"/>
    <m/>
    <m/>
    <m/>
    <m/>
    <m/>
    <m/>
    <s v="L402114"/>
    <s v="G403215"/>
  </r>
  <r>
    <s v="https://www.gem.wiki/Canal_power_station"/>
    <x v="62"/>
    <s v="Canal power station"/>
    <m/>
    <s v="1"/>
    <s v="NG/FO"/>
    <n v="532"/>
    <x v="0"/>
    <x v="0"/>
    <s v="not found"/>
    <m/>
    <m/>
    <m/>
    <x v="75"/>
    <m/>
    <m/>
    <m/>
    <n v="41.769399999999997"/>
    <n v="-70.509699999999995"/>
    <s v="exact"/>
    <s v="Sandwich"/>
    <s v="Barnstable"/>
    <m/>
    <s v="Massachusetts"/>
    <x v="1"/>
    <s v="Northern America"/>
    <s v="EIA: 1599"/>
    <s v="EIA: 1"/>
    <m/>
    <m/>
    <m/>
    <m/>
    <s v="15494"/>
    <m/>
    <s v="L402142"/>
    <s v="G410147"/>
  </r>
  <r>
    <s v="https://www.gem.wiki/Canal_power_station"/>
    <x v="62"/>
    <s v="Canal power station"/>
    <m/>
    <s v="2"/>
    <s v="NG/FO"/>
    <n v="580"/>
    <x v="0"/>
    <x v="3"/>
    <s v="N"/>
    <m/>
    <m/>
    <m/>
    <x v="50"/>
    <m/>
    <m/>
    <m/>
    <n v="41.769399999999997"/>
    <n v="-70.509699999999995"/>
    <s v="exact"/>
    <s v="Sandwich"/>
    <s v="Barnstable"/>
    <m/>
    <s v="Massachusetts"/>
    <x v="1"/>
    <s v="Northern America"/>
    <s v="EIA: 1599"/>
    <s v="EIA: 2"/>
    <m/>
    <m/>
    <m/>
    <m/>
    <s v="15494"/>
    <m/>
    <s v="L402142"/>
    <s v="G409593"/>
  </r>
  <r>
    <s v="https://www.gem.wiki/Canal_power_station"/>
    <x v="62"/>
    <s v="Canal power station"/>
    <m/>
    <s v="3"/>
    <s v="NG/FO"/>
    <n v="330"/>
    <x v="0"/>
    <x v="1"/>
    <s v="N"/>
    <s v="Hydrogen capable: turbine"/>
    <s v="not found"/>
    <m/>
    <x v="0"/>
    <m/>
    <m/>
    <m/>
    <n v="41.769399999999997"/>
    <n v="-70.509699999999995"/>
    <s v="exact"/>
    <s v="Sandwich"/>
    <s v="Barnstable"/>
    <m/>
    <s v="Massachusetts"/>
    <x v="1"/>
    <s v="Northern America"/>
    <s v="EIA: 1599"/>
    <s v="EIA: 3"/>
    <m/>
    <m/>
    <m/>
    <m/>
    <s v="15494"/>
    <n v="46118"/>
    <s v="L402142"/>
    <s v="G403260"/>
  </r>
  <r>
    <s v="https://www.gem.wiki/Cane_Island_power_station"/>
    <x v="62"/>
    <s v="Cane Island power station"/>
    <m/>
    <s v="UN1"/>
    <s v="NG/FO"/>
    <n v="116"/>
    <x v="0"/>
    <x v="0"/>
    <s v="N"/>
    <m/>
    <m/>
    <m/>
    <x v="48"/>
    <m/>
    <m/>
    <m/>
    <n v="28.276399999999999"/>
    <n v="-81.533000000000001"/>
    <s v="exact"/>
    <s v="Intercession City"/>
    <s v="Osceola"/>
    <m/>
    <s v="Florida"/>
    <x v="1"/>
    <s v="Northern America"/>
    <s v="EIA: 7238"/>
    <s v="EIA: 2, 2A"/>
    <m/>
    <m/>
    <m/>
    <m/>
    <s v="24165"/>
    <s v="3029, 3030, 3032"/>
    <s v="L401567"/>
    <s v="G402142"/>
  </r>
  <r>
    <s v="https://www.gem.wiki/Cane_Island_power_station"/>
    <x v="62"/>
    <s v="Cane Island power station"/>
    <m/>
    <s v="UN2"/>
    <s v="NG/FO"/>
    <n v="235"/>
    <x v="0"/>
    <x v="0"/>
    <s v="N"/>
    <m/>
    <m/>
    <m/>
    <x v="10"/>
    <m/>
    <m/>
    <m/>
    <n v="28.276399999999999"/>
    <n v="-81.533000000000001"/>
    <s v="exact"/>
    <s v="Intercession City"/>
    <s v="Osceola"/>
    <m/>
    <s v="Florida"/>
    <x v="1"/>
    <s v="Northern America"/>
    <s v="EIA: 7238"/>
    <s v="EIA: 3, 3A"/>
    <m/>
    <m/>
    <m/>
    <m/>
    <s v="24165"/>
    <s v="3031, 25913"/>
    <s v="L401567"/>
    <s v="G402143"/>
  </r>
  <r>
    <s v="https://www.gem.wiki/Cane_Island_power_station"/>
    <x v="62"/>
    <s v="Cane Island power station"/>
    <m/>
    <s v="UN3"/>
    <s v="NG/FO"/>
    <n v="324"/>
    <x v="0"/>
    <x v="0"/>
    <s v="N"/>
    <m/>
    <m/>
    <m/>
    <x v="17"/>
    <m/>
    <m/>
    <m/>
    <n v="28.276399999999999"/>
    <n v="-81.533000000000001"/>
    <s v="exact"/>
    <s v="Intercession City"/>
    <s v="Osceola"/>
    <m/>
    <s v="Florida"/>
    <x v="1"/>
    <s v="Northern America"/>
    <s v="EIA: 7238"/>
    <s v="EIA: 4, 4A"/>
    <m/>
    <m/>
    <m/>
    <m/>
    <s v="24165"/>
    <s v="34700, 37045"/>
    <s v="L401567"/>
    <s v="G402144"/>
  </r>
  <r>
    <s v="https://www.gem.wiki/Cane_Run_Station"/>
    <x v="62"/>
    <s v="Cane Run Station"/>
    <m/>
    <s v="CR7"/>
    <s v="NG"/>
    <n v="807"/>
    <x v="0"/>
    <x v="0"/>
    <s v="N"/>
    <s v="Hydrogen capable: turbine"/>
    <s v="Y"/>
    <s v="replacement"/>
    <x v="13"/>
    <m/>
    <m/>
    <m/>
    <n v="38.183100000000003"/>
    <n v="-85.889200000000002"/>
    <s v="exact"/>
    <s v="Louisville"/>
    <s v="Jefferson"/>
    <m/>
    <s v="Kentucky"/>
    <x v="1"/>
    <s v="Northern America"/>
    <s v="EIA: 1363"/>
    <s v="EIA: 7A, 7B, 7S, 7ABS, NGCC"/>
    <m/>
    <m/>
    <m/>
    <m/>
    <s v="25145"/>
    <s v="40799, 42703, 42704"/>
    <s v="L103932"/>
    <s v="G401618"/>
  </r>
  <r>
    <s v="https://www.gem.wiki/Cannon_Falls_energy_center"/>
    <x v="62"/>
    <s v="Cannon Falls energy center"/>
    <m/>
    <s v="UNT1"/>
    <s v="NG/FO"/>
    <n v="173"/>
    <x v="0"/>
    <x v="1"/>
    <s v="N"/>
    <m/>
    <m/>
    <m/>
    <x v="47"/>
    <m/>
    <m/>
    <m/>
    <n v="44.536687999999998"/>
    <n v="-92.915530000000004"/>
    <s v="exact"/>
    <s v="Cannon Falls"/>
    <s v="Goodhue"/>
    <m/>
    <s v="Minnesota"/>
    <x v="1"/>
    <s v="Northern America"/>
    <s v="EIA: 56241"/>
    <s v="EIA: UNT1"/>
    <m/>
    <m/>
    <m/>
    <m/>
    <s v="53432"/>
    <n v="30871"/>
    <s v="L402020"/>
    <s v="G403019"/>
  </r>
  <r>
    <s v="https://www.gem.wiki/Cannon_Falls_energy_center"/>
    <x v="62"/>
    <s v="Cannon Falls energy center"/>
    <m/>
    <s v="UNT2"/>
    <s v="NG/FO"/>
    <n v="173"/>
    <x v="0"/>
    <x v="1"/>
    <s v="N"/>
    <m/>
    <m/>
    <m/>
    <x v="47"/>
    <m/>
    <m/>
    <m/>
    <n v="44.536687999999998"/>
    <n v="-92.915530000000004"/>
    <s v="exact"/>
    <s v="Cannon Falls"/>
    <s v="Goodhue"/>
    <m/>
    <s v="Minnesota"/>
    <x v="1"/>
    <s v="Northern America"/>
    <s v="EIA: 56241"/>
    <s v="EIA: UNT2"/>
    <m/>
    <m/>
    <m/>
    <m/>
    <s v="53432"/>
    <n v="31260"/>
    <s v="L402020"/>
    <s v="G403020"/>
  </r>
  <r>
    <s v="https://www.gem.wiki/Canyon_power_plant"/>
    <x v="62"/>
    <s v="Canyon power plant"/>
    <m/>
    <s v="CPP1"/>
    <s v="NG"/>
    <n v="50"/>
    <x v="0"/>
    <x v="1"/>
    <s v="N"/>
    <m/>
    <m/>
    <m/>
    <x v="17"/>
    <m/>
    <m/>
    <m/>
    <n v="33.858055999999998"/>
    <n v="-117.8617"/>
    <s v="exact"/>
    <s v="Anaheim"/>
    <s v="Orange"/>
    <m/>
    <s v="California"/>
    <x v="1"/>
    <s v="Northern America"/>
    <s v="EIA: 57027"/>
    <s v="EIA: CPP1"/>
    <m/>
    <m/>
    <m/>
    <m/>
    <s v="58000"/>
    <n v="34765"/>
    <s v="L401539"/>
    <s v="G402226"/>
  </r>
  <r>
    <s v="https://www.gem.wiki/Canyon_power_plant"/>
    <x v="62"/>
    <s v="Canyon power plant"/>
    <m/>
    <s v="CPP2"/>
    <s v="NG"/>
    <n v="50"/>
    <x v="0"/>
    <x v="1"/>
    <s v="N"/>
    <m/>
    <m/>
    <m/>
    <x v="17"/>
    <m/>
    <m/>
    <m/>
    <n v="33.858055999999998"/>
    <n v="-117.8617"/>
    <s v="exact"/>
    <s v="Anaheim"/>
    <s v="Orange"/>
    <m/>
    <s v="California"/>
    <x v="1"/>
    <s v="Northern America"/>
    <s v="EIA: 57027"/>
    <s v="EIA: CPP2"/>
    <m/>
    <m/>
    <m/>
    <m/>
    <s v="58000"/>
    <n v="35960"/>
    <s v="L401539"/>
    <s v="G402227"/>
  </r>
  <r>
    <s v="https://www.gem.wiki/Canyon_power_plant"/>
    <x v="62"/>
    <s v="Canyon power plant"/>
    <m/>
    <s v="CPP3"/>
    <s v="NG"/>
    <n v="50"/>
    <x v="0"/>
    <x v="1"/>
    <s v="N"/>
    <m/>
    <m/>
    <m/>
    <x v="17"/>
    <m/>
    <m/>
    <m/>
    <n v="33.858055999999998"/>
    <n v="-117.8617"/>
    <s v="exact"/>
    <s v="Anaheim"/>
    <s v="Orange"/>
    <m/>
    <s v="California"/>
    <x v="1"/>
    <s v="Northern America"/>
    <s v="EIA: 57027"/>
    <s v="EIA: CPP3"/>
    <m/>
    <m/>
    <m/>
    <m/>
    <s v="58000"/>
    <n v="35961"/>
    <s v="L401539"/>
    <s v="G402228"/>
  </r>
  <r>
    <s v="https://www.gem.wiki/Canyon_power_plant"/>
    <x v="62"/>
    <s v="Canyon power plant"/>
    <m/>
    <s v="CPP4"/>
    <s v="NG"/>
    <n v="50"/>
    <x v="0"/>
    <x v="1"/>
    <s v="N"/>
    <m/>
    <m/>
    <m/>
    <x v="17"/>
    <m/>
    <m/>
    <m/>
    <n v="33.858055999999998"/>
    <n v="-117.8617"/>
    <s v="exact"/>
    <s v="Anaheim"/>
    <s v="Orange"/>
    <m/>
    <s v="California"/>
    <x v="1"/>
    <s v="Northern America"/>
    <s v="EIA: 57027"/>
    <s v="EIA: CPP4"/>
    <m/>
    <m/>
    <m/>
    <m/>
    <s v="58000"/>
    <n v="35962"/>
    <s v="L401539"/>
    <s v="G402229"/>
  </r>
  <r>
    <s v="https://www.gem.wiki/Cape_Canaveral_power_station"/>
    <x v="62"/>
    <s v="Cape Canaveral power station"/>
    <m/>
    <s v="PCC"/>
    <s v="NG/FO"/>
    <n v="1295"/>
    <x v="0"/>
    <x v="0"/>
    <s v="N"/>
    <m/>
    <m/>
    <m/>
    <x v="22"/>
    <m/>
    <m/>
    <m/>
    <n v="28.469799999999999"/>
    <n v="-80.764399999999995"/>
    <s v="exact"/>
    <s v="Cocoa"/>
    <s v="Brevard"/>
    <m/>
    <s v="Florida"/>
    <x v="1"/>
    <s v="Northern America"/>
    <s v="EIA: 609"/>
    <s v="EIA: 3A, 3B, 3C, 3ST"/>
    <m/>
    <m/>
    <m/>
    <m/>
    <s v="20259"/>
    <s v="24681, 38287, 38288, 38375"/>
    <s v="L401947"/>
    <s v="G402107"/>
  </r>
  <r>
    <s v="https://www.gem.wiki/Capitol_District_energy_center"/>
    <x v="62"/>
    <s v="Capitol District energy center"/>
    <m/>
    <s v="CC1"/>
    <s v="NG/FO"/>
    <n v="71"/>
    <x v="6"/>
    <x v="0"/>
    <s v="Y"/>
    <m/>
    <m/>
    <m/>
    <x v="12"/>
    <n v="2021"/>
    <m/>
    <m/>
    <n v="41.7639"/>
    <n v="-72.692499999999995"/>
    <s v="exact"/>
    <s v="Hartford"/>
    <s v="Hartford"/>
    <m/>
    <s v="Connecticut"/>
    <x v="1"/>
    <s v="Northern America"/>
    <s v="EIA: 50498"/>
    <s v="EIA: GTG, STG"/>
    <m/>
    <m/>
    <m/>
    <m/>
    <s v="not found"/>
    <m/>
    <s v="L402492"/>
    <s v="G401714"/>
  </r>
  <r>
    <s v="https://www.gem.wiki/Carl_Bailey_power_station"/>
    <x v="62"/>
    <s v="Carl Bailey power station"/>
    <m/>
    <s v="1"/>
    <s v="NG/FO"/>
    <n v="120"/>
    <x v="7"/>
    <x v="3"/>
    <s v="N"/>
    <m/>
    <m/>
    <m/>
    <x v="84"/>
    <m/>
    <m/>
    <m/>
    <n v="35.260102000000003"/>
    <n v="-91.363429999999994"/>
    <s v="exact"/>
    <s v="Augusta"/>
    <s v="Woodruff"/>
    <m/>
    <s v="Arkansas"/>
    <x v="1"/>
    <s v="Northern America"/>
    <s v="EIA: 202"/>
    <s v="EIA: 1"/>
    <m/>
    <m/>
    <m/>
    <m/>
    <s v="13510"/>
    <n v="999"/>
    <s v="L401715"/>
    <s v="G402461"/>
  </r>
  <r>
    <s v="https://www.gem.wiki/Carlsbad_energy_center"/>
    <x v="62"/>
    <s v="Carlsbad energy center"/>
    <m/>
    <s v="CEC 6"/>
    <s v="NG"/>
    <n v="132"/>
    <x v="0"/>
    <x v="1"/>
    <s v="N"/>
    <s v="not found"/>
    <s v="not found"/>
    <m/>
    <x v="34"/>
    <m/>
    <m/>
    <m/>
    <n v="33.140506999999999"/>
    <n v="-117.3339"/>
    <s v="exact"/>
    <s v="Carlsbad"/>
    <s v="San Diego"/>
    <m/>
    <s v="California"/>
    <x v="1"/>
    <s v="Northern America"/>
    <s v="EIA: 59002"/>
    <s v="EIA: CEC 6"/>
    <m/>
    <m/>
    <m/>
    <m/>
    <s v="60897"/>
    <n v="32588"/>
    <s v="L401588"/>
    <s v="G402305"/>
  </r>
  <r>
    <s v="https://www.gem.wiki/Carlsbad_energy_center"/>
    <x v="62"/>
    <s v="Carlsbad energy center"/>
    <m/>
    <s v="CEC 7"/>
    <s v="NG"/>
    <n v="132"/>
    <x v="0"/>
    <x v="1"/>
    <s v="N"/>
    <s v="not found"/>
    <s v="not found"/>
    <m/>
    <x v="34"/>
    <m/>
    <m/>
    <m/>
    <n v="33.140506999999999"/>
    <n v="-117.3339"/>
    <s v="exact"/>
    <s v="Carlsbad"/>
    <s v="San Diego"/>
    <m/>
    <s v="California"/>
    <x v="1"/>
    <s v="Northern America"/>
    <s v="EIA: 59002"/>
    <s v="EIA: CEC 7"/>
    <m/>
    <m/>
    <m/>
    <m/>
    <s v="60897"/>
    <n v="37511"/>
    <s v="L401588"/>
    <s v="G402306"/>
  </r>
  <r>
    <s v="https://www.gem.wiki/Carlsbad_energy_center"/>
    <x v="62"/>
    <s v="Carlsbad energy center"/>
    <m/>
    <s v="CEC 8"/>
    <s v="NG"/>
    <n v="132"/>
    <x v="0"/>
    <x v="1"/>
    <s v="N"/>
    <s v="not found"/>
    <s v="not found"/>
    <m/>
    <x v="34"/>
    <m/>
    <m/>
    <m/>
    <n v="33.140506999999999"/>
    <n v="-117.3339"/>
    <s v="exact"/>
    <s v="Carlsbad"/>
    <s v="San Diego"/>
    <m/>
    <s v="California"/>
    <x v="1"/>
    <s v="Northern America"/>
    <s v="EIA: 59002"/>
    <s v="EIA: CEC 8"/>
    <m/>
    <m/>
    <m/>
    <m/>
    <s v="60897"/>
    <n v="46013"/>
    <s v="L401588"/>
    <s v="G402307"/>
  </r>
  <r>
    <s v="https://www.gem.wiki/Carlsbad_energy_center"/>
    <x v="62"/>
    <s v="Carlsbad energy center"/>
    <m/>
    <s v="CEC 9"/>
    <s v="NG"/>
    <n v="132"/>
    <x v="0"/>
    <x v="1"/>
    <s v="N"/>
    <s v="not found"/>
    <s v="not found"/>
    <m/>
    <x v="34"/>
    <m/>
    <m/>
    <m/>
    <n v="33.140506999999999"/>
    <n v="-117.3339"/>
    <s v="exact"/>
    <s v="Carlsbad"/>
    <s v="San Diego"/>
    <m/>
    <s v="California"/>
    <x v="1"/>
    <s v="Northern America"/>
    <s v="EIA: 59002"/>
    <s v="EIA: CEC 9"/>
    <m/>
    <m/>
    <m/>
    <m/>
    <s v="60897"/>
    <n v="46014"/>
    <s v="L401588"/>
    <s v="G402308"/>
  </r>
  <r>
    <s v="https://www.gem.wiki/Carlsbad_energy_center"/>
    <x v="62"/>
    <s v="Carlsbad energy center"/>
    <m/>
    <s v="CEC10"/>
    <s v="NG"/>
    <n v="132"/>
    <x v="0"/>
    <x v="1"/>
    <s v="N"/>
    <s v="not found"/>
    <s v="not found"/>
    <m/>
    <x v="34"/>
    <m/>
    <m/>
    <m/>
    <n v="33.140506999999999"/>
    <n v="-117.3339"/>
    <s v="exact"/>
    <s v="Carlsbad"/>
    <s v="San Diego"/>
    <m/>
    <s v="California"/>
    <x v="1"/>
    <s v="Northern America"/>
    <s v="EIA: 59002"/>
    <s v="EIA: CEC10"/>
    <m/>
    <m/>
    <m/>
    <m/>
    <s v="60897"/>
    <n v="46015"/>
    <s v="L401588"/>
    <s v="G402309"/>
  </r>
  <r>
    <s v="https://www.gem.wiki/Carr_Street_generating_station"/>
    <x v="62"/>
    <s v="Carr Street generating station"/>
    <m/>
    <s v="CC1"/>
    <s v="NG/FO"/>
    <n v="123"/>
    <x v="0"/>
    <x v="0"/>
    <s v="N"/>
    <m/>
    <m/>
    <m/>
    <x v="19"/>
    <m/>
    <m/>
    <m/>
    <n v="43.061320000000002"/>
    <n v="-76.082390000000004"/>
    <s v="exact"/>
    <s v="East Syracuse"/>
    <s v="Onondaga"/>
    <m/>
    <s v="New York"/>
    <x v="1"/>
    <s v="Northern America"/>
    <s v="EIA: 50978"/>
    <s v="EIA: GEN1, GEN2, GEN3"/>
    <m/>
    <m/>
    <m/>
    <m/>
    <m/>
    <m/>
    <s v="L401656"/>
    <s v="G401726"/>
  </r>
  <r>
    <s v="https://www.gem.wiki/Carroll_County_Energy_power_station"/>
    <x v="62"/>
    <s v="Carroll County Energy power station"/>
    <m/>
    <s v="CCE1"/>
    <s v="NG"/>
    <n v="832"/>
    <x v="0"/>
    <x v="0"/>
    <s v="N"/>
    <s v="Hydrogen capable: turbine"/>
    <s v="not found"/>
    <m/>
    <x v="31"/>
    <m/>
    <m/>
    <m/>
    <n v="40.604410000000001"/>
    <n v="-81.059179999999998"/>
    <s v="exact"/>
    <s v="Carrollton"/>
    <s v="Carroll"/>
    <m/>
    <s v="Ohio"/>
    <x v="1"/>
    <s v="Northern America"/>
    <s v="EIA: 59773"/>
    <s v="EIA: CGT1, CGT2, SGT1"/>
    <m/>
    <m/>
    <m/>
    <m/>
    <s v="67094"/>
    <s v="43755, 44233, 44234"/>
    <s v="L401773"/>
    <s v="G402079"/>
  </r>
  <r>
    <s v="https://www.gem.wiki/Carson_Ice-Gen_Project_power_station"/>
    <x v="62"/>
    <s v="Carson Ice-Gen Project power station"/>
    <m/>
    <s v="1"/>
    <s v="NG"/>
    <n v="54"/>
    <x v="0"/>
    <x v="1"/>
    <s v="Y"/>
    <m/>
    <m/>
    <m/>
    <x v="48"/>
    <m/>
    <m/>
    <m/>
    <n v="38.445681"/>
    <n v="-121.4624"/>
    <s v="exact"/>
    <s v="Sacramento"/>
    <s v="Sacramento"/>
    <m/>
    <s v="California"/>
    <x v="1"/>
    <s v="Northern America"/>
    <s v="EIA: 7527"/>
    <s v="EIA: 1"/>
    <m/>
    <m/>
    <m/>
    <m/>
    <s v="31877"/>
    <n v="18483"/>
    <s v="L401605"/>
    <s v="G402324"/>
  </r>
  <r>
    <s v="https://www.gem.wiki/Carson_Ice-Gen_Project_power_station"/>
    <x v="62"/>
    <s v="Carson Ice-Gen Project power station"/>
    <m/>
    <s v="CC1"/>
    <s v="NG"/>
    <n v="72"/>
    <x v="0"/>
    <x v="0"/>
    <s v="Y"/>
    <m/>
    <m/>
    <m/>
    <x v="48"/>
    <m/>
    <m/>
    <m/>
    <n v="38.445681"/>
    <n v="-121.4624"/>
    <s v="exact"/>
    <s v="Sacramento"/>
    <s v="Sacramento"/>
    <m/>
    <s v="California"/>
    <x v="1"/>
    <s v="Northern America"/>
    <s v="EIA: 7527"/>
    <s v="EIA: 2, CCCT"/>
    <m/>
    <m/>
    <m/>
    <m/>
    <s v="31877"/>
    <s v="18482, 18484"/>
    <s v="L401605"/>
    <s v="G402158"/>
  </r>
  <r>
    <s v="https://www.gem.wiki/Carson_cogeneration_power_station"/>
    <x v="62"/>
    <s v="Carson cogeneration power station"/>
    <m/>
    <s v="CC1"/>
    <s v="NG"/>
    <n v="56"/>
    <x v="0"/>
    <x v="0"/>
    <s v="N"/>
    <m/>
    <m/>
    <m/>
    <x v="25"/>
    <m/>
    <m/>
    <m/>
    <n v="33.875900000000001"/>
    <n v="-118.2491"/>
    <s v="exact"/>
    <s v="Carson"/>
    <s v="Los Angeles"/>
    <m/>
    <s v="California"/>
    <x v="1"/>
    <s v="Northern America"/>
    <s v="EIA: 10169"/>
    <s v="EIA: GEN1, GEN2"/>
    <m/>
    <m/>
    <m/>
    <m/>
    <s v="16934"/>
    <s v="47845, 30212"/>
    <s v="L401648"/>
    <s v="G401585"/>
  </r>
  <r>
    <s v="https://www.gem.wiki/Carthage_Energy_power_station"/>
    <x v="62"/>
    <s v="Carthage Energy power station"/>
    <m/>
    <s v="CC1"/>
    <s v="FO/NG"/>
    <n v="63"/>
    <x v="0"/>
    <x v="0"/>
    <s v="N"/>
    <m/>
    <m/>
    <m/>
    <x v="29"/>
    <m/>
    <m/>
    <m/>
    <n v="43.984200000000001"/>
    <n v="-75.622500000000002"/>
    <s v="exact"/>
    <s v="Carthage"/>
    <s v="Jefferson"/>
    <m/>
    <s v="New York"/>
    <x v="1"/>
    <s v="Northern America"/>
    <s v="EIA: 10620"/>
    <s v="EIA: GEN1, GEN2"/>
    <m/>
    <m/>
    <m/>
    <m/>
    <m/>
    <m/>
    <s v="L402475"/>
    <s v="G401597"/>
  </r>
  <r>
    <s v="https://www.gem.wiki/Carty_generating_station"/>
    <x v="62"/>
    <s v="Carty generating station"/>
    <m/>
    <s v="CCG1"/>
    <s v="NG"/>
    <n v="500"/>
    <x v="0"/>
    <x v="0"/>
    <s v="N"/>
    <s v="Hydrogen capable: turbine"/>
    <s v="not found"/>
    <m/>
    <x v="5"/>
    <m/>
    <m/>
    <m/>
    <n v="45.698611"/>
    <n v="-119.81310000000001"/>
    <s v="exact"/>
    <s v="Boardman"/>
    <s v="Morrow"/>
    <m/>
    <s v="Oregon"/>
    <x v="1"/>
    <s v="Northern America"/>
    <s v="EIA: 58503"/>
    <s v="EIA: GEN1, GEN2"/>
    <m/>
    <m/>
    <m/>
    <m/>
    <s v="61083"/>
    <n v="37706"/>
    <s v="L402206"/>
    <s v="G402065"/>
  </r>
  <r>
    <s v="https://www.gem.wiki/Carville_energy_center"/>
    <x v="62"/>
    <s v="Carville energy center"/>
    <m/>
    <s v="CC1"/>
    <s v="NG"/>
    <n v="555"/>
    <x v="0"/>
    <x v="0"/>
    <s v="Y"/>
    <m/>
    <m/>
    <m/>
    <x v="16"/>
    <m/>
    <m/>
    <m/>
    <n v="30.229399999999998"/>
    <n v="-91.064999999999998"/>
    <s v="exact"/>
    <s v="St Gabriel"/>
    <s v="Iberville"/>
    <m/>
    <s v="Louisiana"/>
    <x v="1"/>
    <s v="Northern America"/>
    <s v="EIA: 55404"/>
    <s v="EIA: CTG1, CTG2, STG"/>
    <m/>
    <m/>
    <m/>
    <m/>
    <s v="46237"/>
    <s v="26514, 26515, 25281"/>
    <s v="L402524"/>
    <s v="G401913"/>
  </r>
  <r>
    <s v="https://www.gem.wiki/Cascade_Creek_power_station"/>
    <x v="62"/>
    <s v="Cascade Creek power station"/>
    <m/>
    <s v="2"/>
    <s v="NG/FO"/>
    <n v="50"/>
    <x v="0"/>
    <x v="1"/>
    <s v="N"/>
    <m/>
    <m/>
    <m/>
    <x v="10"/>
    <m/>
    <m/>
    <m/>
    <n v="44.032200000000003"/>
    <n v="-92.490799999999993"/>
    <s v="exact"/>
    <s v="Rochester"/>
    <s v="Olmsted"/>
    <m/>
    <s v="Minnesota"/>
    <x v="1"/>
    <s v="Northern America"/>
    <s v="EIA: 6058"/>
    <s v="EIA: 2"/>
    <m/>
    <m/>
    <m/>
    <m/>
    <s v="31579"/>
    <n v="29639"/>
    <s v="L407483"/>
    <s v="G409496"/>
  </r>
  <r>
    <s v="https://www.gem.wiki/Cass_County_power_station"/>
    <x v="62"/>
    <s v="Cass County power station"/>
    <m/>
    <s v="CT-1"/>
    <s v="NG"/>
    <n v="173"/>
    <x v="0"/>
    <x v="1"/>
    <s v="N"/>
    <m/>
    <m/>
    <m/>
    <x v="16"/>
    <m/>
    <m/>
    <m/>
    <n v="40.947913"/>
    <n v="-95.964029999999994"/>
    <s v="exact"/>
    <s v="Plattsmouth"/>
    <s v="Cass"/>
    <m/>
    <s v="Nebraska"/>
    <x v="1"/>
    <s v="Northern America"/>
    <s v="EIA: 55972"/>
    <s v="EIA: CT-1"/>
    <m/>
    <m/>
    <m/>
    <m/>
    <s v="28897"/>
    <n v="15528"/>
    <s v="L402172"/>
    <s v="G403337"/>
  </r>
  <r>
    <s v="https://www.gem.wiki/Cass_County_power_station"/>
    <x v="62"/>
    <s v="Cass County power station"/>
    <m/>
    <s v="CT-2"/>
    <s v="NG"/>
    <n v="173"/>
    <x v="0"/>
    <x v="1"/>
    <s v="N"/>
    <m/>
    <m/>
    <m/>
    <x v="16"/>
    <m/>
    <m/>
    <m/>
    <n v="40.947913"/>
    <n v="-95.964029999999994"/>
    <s v="exact"/>
    <s v="Plattsmouth"/>
    <s v="Cass"/>
    <m/>
    <s v="Nebraska"/>
    <x v="1"/>
    <s v="Northern America"/>
    <s v="EIA: 55972"/>
    <s v="EIA: CT-2"/>
    <m/>
    <m/>
    <m/>
    <m/>
    <s v="28897"/>
    <n v="15529"/>
    <s v="L402172"/>
    <s v="G403338"/>
  </r>
  <r>
    <s v="https://www.gem.wiki/Castleton_energy_center"/>
    <x v="62"/>
    <s v="Castleton energy center"/>
    <m/>
    <s v="CCCC"/>
    <s v="NG"/>
    <n v="72"/>
    <x v="0"/>
    <x v="0"/>
    <s v="N"/>
    <m/>
    <m/>
    <m/>
    <x v="18"/>
    <m/>
    <m/>
    <m/>
    <n v="42.537500000000001"/>
    <n v="-73.743300000000005"/>
    <s v="exact"/>
    <s v="Castleton"/>
    <s v="Rensselaer"/>
    <m/>
    <s v="New York"/>
    <x v="1"/>
    <s v="Northern America"/>
    <s v="EIA: 10190"/>
    <s v="EIA: GEN1, GEN2"/>
    <m/>
    <m/>
    <m/>
    <m/>
    <m/>
    <m/>
    <s v="L401649"/>
    <s v="G401587"/>
  </r>
  <r>
    <s v="https://www.gem.wiki/Cayuga_Generating_Station"/>
    <x v="62"/>
    <s v="Cayuga Generating Station"/>
    <m/>
    <s v="4"/>
    <s v="FO/NG"/>
    <n v="113"/>
    <x v="0"/>
    <x v="1"/>
    <s v="N"/>
    <m/>
    <m/>
    <s v="N"/>
    <x v="19"/>
    <m/>
    <m/>
    <m/>
    <n v="39.924199999999999"/>
    <n v="-87.424400000000006"/>
    <s v="exact"/>
    <s v="Cayuga"/>
    <s v="Vermillion"/>
    <m/>
    <s v="Indiana"/>
    <x v="1"/>
    <s v="Northern America"/>
    <s v="EIA: 1001"/>
    <s v="EIA: 4"/>
    <m/>
    <m/>
    <m/>
    <m/>
    <s v="30785"/>
    <n v="3317"/>
    <s v="L103880"/>
    <s v="G402752"/>
  </r>
  <r>
    <s v="https://www.gem.wiki/Cedar_Bayou_4_power_station"/>
    <x v="62"/>
    <s v="Cedar Bayou 4 power station"/>
    <m/>
    <s v="CBY4"/>
    <s v="NG"/>
    <n v="536"/>
    <x v="0"/>
    <x v="0"/>
    <s v="N"/>
    <m/>
    <m/>
    <m/>
    <x v="9"/>
    <m/>
    <m/>
    <m/>
    <n v="29.751645"/>
    <n v="-94.923119999999997"/>
    <s v="exact"/>
    <s v="Eldon"/>
    <s v="Chambers"/>
    <m/>
    <s v="Texas"/>
    <x v="1"/>
    <s v="Northern America"/>
    <s v="EIA: 56806"/>
    <s v="EIA: 4, 41, 42"/>
    <m/>
    <m/>
    <m/>
    <m/>
    <m/>
    <m/>
    <s v="L401589"/>
    <s v="G402031"/>
  </r>
  <r>
    <s v="https://www.gem.wiki/Cedar_Bayou_power_station"/>
    <x v="62"/>
    <s v="Cedar Bayou power station"/>
    <m/>
    <s v="1"/>
    <s v="NG"/>
    <n v="765"/>
    <x v="0"/>
    <x v="3"/>
    <s v="N"/>
    <m/>
    <m/>
    <m/>
    <x v="65"/>
    <m/>
    <m/>
    <m/>
    <n v="29.75"/>
    <n v="-94.925600000000003"/>
    <s v="exact"/>
    <s v="Baytown"/>
    <s v="Chambers"/>
    <m/>
    <s v="Texas"/>
    <x v="1"/>
    <s v="Northern America"/>
    <s v="EIA: 3460"/>
    <s v="EIA: 1"/>
    <m/>
    <m/>
    <m/>
    <m/>
    <m/>
    <m/>
    <s v="L402144"/>
    <s v="G403261"/>
  </r>
  <r>
    <s v="https://www.gem.wiki/Cedar_Bayou_power_station"/>
    <x v="62"/>
    <s v="Cedar Bayou power station"/>
    <m/>
    <s v="2"/>
    <s v="NG"/>
    <n v="765"/>
    <x v="0"/>
    <x v="3"/>
    <s v="N"/>
    <m/>
    <m/>
    <m/>
    <x v="70"/>
    <m/>
    <m/>
    <m/>
    <n v="29.75"/>
    <n v="-94.925600000000003"/>
    <s v="exact"/>
    <s v="Baytown"/>
    <s v="Chambers"/>
    <m/>
    <s v="Texas"/>
    <x v="1"/>
    <s v="Northern America"/>
    <s v="EIA: 3460"/>
    <s v="EIA: 2"/>
    <m/>
    <m/>
    <m/>
    <m/>
    <m/>
    <m/>
    <s v="L402144"/>
    <s v="G403262"/>
  </r>
  <r>
    <s v="https://www.gem.wiki/Center_Hybrid_power_station"/>
    <x v="62"/>
    <s v="Center Hybrid power station"/>
    <m/>
    <s v="1"/>
    <s v="NG"/>
    <n v="50"/>
    <x v="0"/>
    <x v="1"/>
    <s v="N"/>
    <m/>
    <m/>
    <m/>
    <x v="4"/>
    <m/>
    <m/>
    <m/>
    <n v="33.929600000000001"/>
    <n v="-118.1046"/>
    <s v="exact"/>
    <s v="Norwalk"/>
    <s v="Los Angeles"/>
    <m/>
    <s v="California"/>
    <x v="1"/>
    <s v="Northern America"/>
    <s v="EIA: 56475"/>
    <s v="EIA: 1"/>
    <m/>
    <m/>
    <m/>
    <m/>
    <s v="56552"/>
    <n v="33114"/>
    <s v="L407481"/>
    <s v="G409530"/>
  </r>
  <r>
    <s v="https://www.gem.wiki/Central_Energy_Plant"/>
    <x v="62"/>
    <s v="Central Energy Plant"/>
    <m/>
    <s v="CC01"/>
    <s v="NG/FO"/>
    <n v="70"/>
    <x v="7"/>
    <x v="0"/>
    <s v="N"/>
    <m/>
    <m/>
    <m/>
    <x v="24"/>
    <m/>
    <m/>
    <m/>
    <n v="28.426300000000001"/>
    <n v="-81.5809"/>
    <s v="exact"/>
    <s v="Lake Buena Vista"/>
    <s v="Orange"/>
    <m/>
    <s v="Florida"/>
    <x v="1"/>
    <s v="Northern America"/>
    <s v="EIA: 7294"/>
    <s v="EIA: GTG, STG"/>
    <m/>
    <m/>
    <m/>
    <m/>
    <s v="31246"/>
    <s v="39343, 5487"/>
    <s v="L402248"/>
    <s v="G402147"/>
  </r>
  <r>
    <s v="https://www.gem.wiki/Central_Utility_Plant_-_Texas_A&amp;M_power_station"/>
    <x v="62"/>
    <s v="Central Utility Plant - Texas A&amp;M power station"/>
    <m/>
    <s v="UES1"/>
    <s v="NG"/>
    <n v="50"/>
    <x v="0"/>
    <x v="0"/>
    <s v="Y"/>
    <m/>
    <m/>
    <m/>
    <x v="17"/>
    <m/>
    <m/>
    <m/>
    <n v="30.617778000000001"/>
    <n v="-96.343329999999995"/>
    <s v="exact"/>
    <s v="College Station"/>
    <s v="Brazos"/>
    <m/>
    <s v="Texas"/>
    <x v="1"/>
    <s v="Northern America"/>
    <s v="EIA: 58151"/>
    <s v="EIA: GTG01, STG02, STG04"/>
    <m/>
    <m/>
    <m/>
    <m/>
    <m/>
    <m/>
    <s v="L402533"/>
    <s v="G402059"/>
  </r>
  <r>
    <s v="https://www.gem.wiki/Ceredo_generating_station"/>
    <x v="62"/>
    <s v="Ceredo generating station"/>
    <m/>
    <s v="1"/>
    <s v="NG"/>
    <n v="87"/>
    <x v="0"/>
    <x v="1"/>
    <s v="N"/>
    <m/>
    <m/>
    <m/>
    <x v="11"/>
    <m/>
    <m/>
    <m/>
    <n v="38.368099999999998"/>
    <n v="-82.533900000000003"/>
    <s v="exact"/>
    <s v="Huntington"/>
    <s v="Wayne"/>
    <m/>
    <s v="West Virginia"/>
    <x v="1"/>
    <s v="Northern America"/>
    <s v="EIA: 55276"/>
    <s v="EIA: 01"/>
    <m/>
    <m/>
    <m/>
    <m/>
    <s v="46305"/>
    <n v="25454"/>
    <s v="L401706"/>
    <s v="G402421"/>
  </r>
  <r>
    <s v="https://www.gem.wiki/Ceredo_generating_station"/>
    <x v="62"/>
    <s v="Ceredo generating station"/>
    <m/>
    <s v="2"/>
    <s v="NG"/>
    <n v="87"/>
    <x v="0"/>
    <x v="1"/>
    <s v="N"/>
    <m/>
    <m/>
    <m/>
    <x v="11"/>
    <m/>
    <m/>
    <m/>
    <n v="38.368099999999998"/>
    <n v="-82.533900000000003"/>
    <s v="exact"/>
    <s v="Huntington"/>
    <s v="Wayne"/>
    <m/>
    <s v="West Virginia"/>
    <x v="1"/>
    <s v="Northern America"/>
    <s v="EIA: 55276"/>
    <s v="EIA: 02"/>
    <m/>
    <m/>
    <m/>
    <m/>
    <s v="46305"/>
    <n v="25455"/>
    <s v="L401706"/>
    <s v="G402422"/>
  </r>
  <r>
    <s v="https://www.gem.wiki/Ceredo_generating_station"/>
    <x v="62"/>
    <s v="Ceredo generating station"/>
    <m/>
    <s v="3"/>
    <s v="NG"/>
    <n v="87"/>
    <x v="0"/>
    <x v="1"/>
    <s v="N"/>
    <m/>
    <m/>
    <m/>
    <x v="11"/>
    <m/>
    <m/>
    <m/>
    <n v="38.368099999999998"/>
    <n v="-82.533900000000003"/>
    <s v="exact"/>
    <s v="Huntington"/>
    <s v="Wayne"/>
    <m/>
    <s v="West Virginia"/>
    <x v="1"/>
    <s v="Northern America"/>
    <s v="EIA: 55276"/>
    <s v="EIA: 03"/>
    <m/>
    <m/>
    <m/>
    <m/>
    <s v="46305"/>
    <n v="25456"/>
    <s v="L401706"/>
    <s v="G402423"/>
  </r>
  <r>
    <s v="https://www.gem.wiki/Ceredo_generating_station"/>
    <x v="62"/>
    <s v="Ceredo generating station"/>
    <m/>
    <s v="4"/>
    <s v="NG"/>
    <n v="87"/>
    <x v="0"/>
    <x v="1"/>
    <s v="N"/>
    <m/>
    <m/>
    <m/>
    <x v="11"/>
    <m/>
    <m/>
    <m/>
    <n v="38.368099999999998"/>
    <n v="-82.533900000000003"/>
    <s v="exact"/>
    <s v="Huntington"/>
    <s v="Wayne"/>
    <m/>
    <s v="West Virginia"/>
    <x v="1"/>
    <s v="Northern America"/>
    <s v="EIA: 55276"/>
    <s v="EIA: 04"/>
    <m/>
    <m/>
    <m/>
    <m/>
    <s v="46305"/>
    <n v="25457"/>
    <s v="L401706"/>
    <s v="G402424"/>
  </r>
  <r>
    <s v="https://www.gem.wiki/Ceredo_generating_station"/>
    <x v="62"/>
    <s v="Ceredo generating station"/>
    <m/>
    <s v="5"/>
    <s v="NG"/>
    <n v="87"/>
    <x v="0"/>
    <x v="1"/>
    <s v="N"/>
    <m/>
    <m/>
    <m/>
    <x v="11"/>
    <m/>
    <m/>
    <m/>
    <n v="38.368099999999998"/>
    <n v="-82.533900000000003"/>
    <s v="exact"/>
    <s v="Huntington"/>
    <s v="Wayne"/>
    <m/>
    <s v="West Virginia"/>
    <x v="1"/>
    <s v="Northern America"/>
    <s v="EIA: 55276"/>
    <s v="EIA: 05"/>
    <m/>
    <m/>
    <m/>
    <m/>
    <s v="46305"/>
    <n v="25458"/>
    <s v="L401706"/>
    <s v="G402425"/>
  </r>
  <r>
    <s v="https://www.gem.wiki/Ceredo_generating_station"/>
    <x v="62"/>
    <s v="Ceredo generating station"/>
    <m/>
    <s v="6"/>
    <s v="NG"/>
    <n v="87"/>
    <x v="0"/>
    <x v="1"/>
    <s v="N"/>
    <m/>
    <m/>
    <m/>
    <x v="11"/>
    <m/>
    <m/>
    <m/>
    <n v="38.368099999999998"/>
    <n v="-82.533900000000003"/>
    <s v="exact"/>
    <s v="Huntington"/>
    <s v="Wayne"/>
    <m/>
    <s v="West Virginia"/>
    <x v="1"/>
    <s v="Northern America"/>
    <s v="EIA: 55276"/>
    <s v="EIA: 06"/>
    <m/>
    <m/>
    <m/>
    <m/>
    <s v="46305"/>
    <n v="25459"/>
    <s v="L401706"/>
    <s v="G402426"/>
  </r>
  <r>
    <s v="https://www.gem.wiki/Chalk_Point_Generating_Station"/>
    <x v="62"/>
    <s v="Chalk Point Generating Station"/>
    <m/>
    <s v="3"/>
    <s v="NG/FO"/>
    <n v="659"/>
    <x v="0"/>
    <x v="3"/>
    <s v="N"/>
    <m/>
    <m/>
    <s v="N"/>
    <x v="38"/>
    <m/>
    <m/>
    <m/>
    <n v="38.544400000000003"/>
    <n v="-76.686099999999996"/>
    <s v="exact"/>
    <s v="Aquasco"/>
    <s v="Prince Georges"/>
    <m/>
    <s v="Maryland"/>
    <x v="1"/>
    <s v="Northern America"/>
    <s v="EIA: 1571"/>
    <s v="EIA: 3"/>
    <m/>
    <m/>
    <m/>
    <m/>
    <s v="30495"/>
    <s v="not found"/>
    <s v="L103962"/>
    <s v="G402920"/>
  </r>
  <r>
    <s v="https://www.gem.wiki/Chalk_Point_Generating_Station"/>
    <x v="62"/>
    <s v="Chalk Point Generating Station"/>
    <m/>
    <s v="4"/>
    <s v="NG/FO"/>
    <n v="659"/>
    <x v="0"/>
    <x v="3"/>
    <s v="N"/>
    <m/>
    <m/>
    <s v="N"/>
    <x v="60"/>
    <m/>
    <m/>
    <m/>
    <n v="38.544400000000003"/>
    <n v="-76.686099999999996"/>
    <s v="exact"/>
    <s v="Aquasco"/>
    <s v="Prince Georges"/>
    <m/>
    <s v="Maryland"/>
    <x v="1"/>
    <s v="Northern America"/>
    <s v="EIA: 1571"/>
    <s v="EIA: 4"/>
    <m/>
    <m/>
    <m/>
    <m/>
    <s v="30495"/>
    <n v="3467"/>
    <s v="L103962"/>
    <s v="G402921"/>
  </r>
  <r>
    <s v="https://www.gem.wiki/Chalk_Point_Generating_Station"/>
    <x v="62"/>
    <s v="Chalk Point Generating Station"/>
    <m/>
    <s v="GT3"/>
    <s v="NG/FO"/>
    <n v="103"/>
    <x v="0"/>
    <x v="1"/>
    <s v="N"/>
    <m/>
    <m/>
    <s v="N"/>
    <x v="29"/>
    <m/>
    <m/>
    <m/>
    <n v="38.544400000000003"/>
    <n v="-76.686099999999996"/>
    <s v="exact"/>
    <s v="Aquasco"/>
    <s v="Prince Georges"/>
    <m/>
    <s v="Maryland"/>
    <x v="1"/>
    <s v="Northern America"/>
    <s v="EIA: 1571"/>
    <s v="EIA: GT3"/>
    <m/>
    <m/>
    <m/>
    <m/>
    <s v="30495"/>
    <n v="3470"/>
    <s v="L103962"/>
    <s v="G402922"/>
  </r>
  <r>
    <s v="https://www.gem.wiki/Chalk_Point_Generating_Station"/>
    <x v="62"/>
    <s v="Chalk Point Generating Station"/>
    <m/>
    <s v="GT4"/>
    <s v="NG/FO"/>
    <n v="103"/>
    <x v="0"/>
    <x v="1"/>
    <s v="N"/>
    <m/>
    <m/>
    <s v="N"/>
    <x v="29"/>
    <m/>
    <m/>
    <m/>
    <n v="38.544400000000003"/>
    <n v="-76.686099999999996"/>
    <s v="exact"/>
    <s v="Aquasco"/>
    <s v="Prince Georges"/>
    <m/>
    <s v="Maryland"/>
    <x v="1"/>
    <s v="Northern America"/>
    <s v="EIA: 1571"/>
    <s v="EIA: GT4"/>
    <m/>
    <m/>
    <m/>
    <m/>
    <s v="30495"/>
    <n v="3471"/>
    <s v="L103962"/>
    <s v="G402923"/>
  </r>
  <r>
    <s v="https://www.gem.wiki/Chalk_Point_Generating_Station"/>
    <x v="62"/>
    <s v="Chalk Point Generating Station"/>
    <m/>
    <s v="GT5"/>
    <s v="NG/FO"/>
    <n v="125"/>
    <x v="0"/>
    <x v="1"/>
    <s v="N"/>
    <m/>
    <m/>
    <s v="N"/>
    <x v="29"/>
    <m/>
    <m/>
    <m/>
    <n v="38.544400000000003"/>
    <n v="-76.686099999999996"/>
    <s v="exact"/>
    <s v="Aquasco"/>
    <s v="Prince Georges"/>
    <m/>
    <s v="Maryland"/>
    <x v="1"/>
    <s v="Northern America"/>
    <s v="EIA: 1571"/>
    <s v="EIA: GT5"/>
    <m/>
    <m/>
    <m/>
    <m/>
    <s v="30495"/>
    <n v="3472"/>
    <s v="L103962"/>
    <s v="G402924"/>
  </r>
  <r>
    <s v="https://www.gem.wiki/Chalk_Point_Generating_Station"/>
    <x v="62"/>
    <s v="Chalk Point Generating Station"/>
    <m/>
    <s v="GT6"/>
    <s v="NG/FO"/>
    <n v="125"/>
    <x v="0"/>
    <x v="1"/>
    <s v="N"/>
    <m/>
    <m/>
    <s v="N"/>
    <x v="29"/>
    <m/>
    <m/>
    <m/>
    <n v="38.544400000000003"/>
    <n v="-76.686099999999996"/>
    <s v="exact"/>
    <s v="Aquasco"/>
    <s v="Prince Georges"/>
    <m/>
    <s v="Maryland"/>
    <x v="1"/>
    <s v="Northern America"/>
    <s v="EIA: 1571"/>
    <s v="EIA: GT6"/>
    <m/>
    <m/>
    <m/>
    <m/>
    <s v="30495"/>
    <n v="3473"/>
    <s v="L103962"/>
    <s v="G402925"/>
  </r>
  <r>
    <s v="https://www.gem.wiki/Chalk_Point_Generating_Station"/>
    <x v="62"/>
    <s v="Chalk Point Generating Station"/>
    <m/>
    <s v="SGT1"/>
    <s v="NG/FO"/>
    <n v="94"/>
    <x v="0"/>
    <x v="1"/>
    <s v="N"/>
    <m/>
    <m/>
    <s v="N"/>
    <x v="25"/>
    <m/>
    <m/>
    <m/>
    <n v="38.544400000000003"/>
    <n v="-76.686099999999996"/>
    <s v="exact"/>
    <s v="Aquasco"/>
    <s v="Prince Georges"/>
    <m/>
    <s v="Maryland"/>
    <x v="1"/>
    <s v="Northern America"/>
    <s v="EIA: 61890"/>
    <s v="EIA: SGT1"/>
    <s v="NRG Chalk Point CT"/>
    <m/>
    <m/>
    <m/>
    <s v="30495"/>
    <n v="19715"/>
    <s v="L103962"/>
    <s v="G409452"/>
  </r>
  <r>
    <s v="https://www.gem.wiki/Chamon_power_station"/>
    <x v="62"/>
    <s v="Chamon power station"/>
    <m/>
    <s v="CH1"/>
    <s v="NG"/>
    <n v="61"/>
    <x v="0"/>
    <x v="1"/>
    <s v="N"/>
    <s v="not found"/>
    <s v="not found"/>
    <m/>
    <x v="31"/>
    <m/>
    <m/>
    <m/>
    <n v="29.883213999999999"/>
    <n v="-95.111350000000002"/>
    <s v="exact"/>
    <s v="Houston"/>
    <s v="Harris"/>
    <m/>
    <s v="Texas"/>
    <x v="1"/>
    <s v="Northern America"/>
    <s v="EIA: 60460"/>
    <s v="EIA: CH1"/>
    <s v="CHAMON (Castleman Chamon) Project"/>
    <m/>
    <m/>
    <m/>
    <s v="not found"/>
    <m/>
    <s v="L402196"/>
    <s v="G403369"/>
  </r>
  <r>
    <s v="https://www.gem.wiki/Chamon_power_station"/>
    <x v="62"/>
    <s v="Chamon power station"/>
    <m/>
    <s v="CH2"/>
    <s v="NG"/>
    <n v="61"/>
    <x v="0"/>
    <x v="1"/>
    <s v="N"/>
    <s v="not found"/>
    <s v="not found"/>
    <m/>
    <x v="31"/>
    <m/>
    <m/>
    <m/>
    <n v="29.883213999999999"/>
    <n v="-95.111350000000002"/>
    <s v="exact"/>
    <s v="Houston"/>
    <s v="Harris"/>
    <m/>
    <s v="Texas"/>
    <x v="1"/>
    <s v="Northern America"/>
    <s v="EIA: 60460"/>
    <s v="EIA: CH2"/>
    <s v="CHAMON (Castleman Chamon) Project"/>
    <m/>
    <m/>
    <m/>
    <s v="not found"/>
    <m/>
    <s v="L402196"/>
    <s v="G403370"/>
  </r>
  <r>
    <s v="https://www.gem.wiki/Channel_energy_center_LLC_power_station"/>
    <x v="62"/>
    <s v="Channel energy center LLC power station"/>
    <m/>
    <s v="CC1"/>
    <s v="NG/OG"/>
    <n v="924"/>
    <x v="0"/>
    <x v="0"/>
    <s v="Y"/>
    <m/>
    <m/>
    <m/>
    <x v="2"/>
    <m/>
    <m/>
    <m/>
    <n v="29.718900000000001"/>
    <n v="-95.231899999999996"/>
    <s v="exact"/>
    <s v="Pasadena"/>
    <s v="Harris"/>
    <m/>
    <s v="Texas"/>
    <x v="1"/>
    <s v="Northern America"/>
    <s v="EIA: 55299"/>
    <s v="EIA: CTG1, CTG2, CTG3, ST-1"/>
    <m/>
    <m/>
    <m/>
    <m/>
    <m/>
    <m/>
    <s v="L401683"/>
    <s v="G401878"/>
  </r>
  <r>
    <s v="https://www.gem.wiki/Channelview_cogeneration_plant"/>
    <x v="62"/>
    <s v="Channelview cogeneration plant"/>
    <m/>
    <s v="CC1"/>
    <s v="NG"/>
    <n v="918"/>
    <x v="0"/>
    <x v="0"/>
    <s v="Y"/>
    <m/>
    <m/>
    <m/>
    <x v="10"/>
    <m/>
    <m/>
    <m/>
    <n v="29.836952"/>
    <n v="-95.121740000000003"/>
    <s v="exact"/>
    <s v="Channelview"/>
    <s v="Harris"/>
    <m/>
    <s v="Texas"/>
    <x v="1"/>
    <s v="Northern America"/>
    <s v="EIA: 55187"/>
    <s v="EIA: GT1, GT2, GT3, GT4, ST1"/>
    <m/>
    <m/>
    <m/>
    <m/>
    <m/>
    <m/>
    <s v="L401682"/>
    <s v="G401834"/>
  </r>
  <r>
    <s v="https://www.gem.wiki/Chanute_2_power_station"/>
    <x v="62"/>
    <s v="Chanute 2 power station"/>
    <m/>
    <s v="14"/>
    <s v="NG"/>
    <n v="60"/>
    <x v="0"/>
    <x v="1"/>
    <s v="N"/>
    <m/>
    <m/>
    <m/>
    <x v="10"/>
    <m/>
    <m/>
    <m/>
    <n v="37.695300000000003"/>
    <n v="-95.458600000000004"/>
    <s v="exact"/>
    <s v="Chanute"/>
    <s v="Neosho"/>
    <m/>
    <s v="Kansas"/>
    <x v="1"/>
    <s v="Northern America"/>
    <s v="EIA: 1268"/>
    <s v="EIA: 14"/>
    <m/>
    <m/>
    <m/>
    <m/>
    <m/>
    <m/>
    <s v="L401782"/>
    <s v="G402564"/>
  </r>
  <r>
    <s v="https://www.gem.wiki/Charles_D._Lamb_energy_center"/>
    <x v="62"/>
    <s v="Charles D. Lamb energy center"/>
    <m/>
    <s v="1"/>
    <s v="NG"/>
    <n v="122"/>
    <x v="0"/>
    <x v="1"/>
    <s v="N"/>
    <s v="not found"/>
    <s v="not found"/>
    <m/>
    <x v="13"/>
    <m/>
    <m/>
    <m/>
    <n v="36.813889000000003"/>
    <n v="-97.125280000000004"/>
    <s v="exact"/>
    <s v="Ponca City"/>
    <s v="Kay"/>
    <m/>
    <s v="Oklahoma"/>
    <x v="1"/>
    <s v="Northern America"/>
    <s v="EIA: 58325"/>
    <s v="EIA: 1"/>
    <m/>
    <m/>
    <m/>
    <m/>
    <s v="65733"/>
    <n v="42469"/>
    <s v="L402166"/>
    <s v="G403322"/>
  </r>
  <r>
    <s v="https://www.gem.wiki/Charles_R._Lowman_Power_Plant"/>
    <x v="62"/>
    <s v="Charles R. Lowman Power Plant"/>
    <m/>
    <s v="CC_set"/>
    <s v="NG"/>
    <n v="733"/>
    <x v="1"/>
    <x v="0"/>
    <s v="N"/>
    <s v="Hydrogen capable: turbine"/>
    <s v="not found"/>
    <s v="replacement"/>
    <x v="49"/>
    <m/>
    <m/>
    <m/>
    <n v="31.488019000000001"/>
    <n v="-87.910749999999993"/>
    <s v="exact"/>
    <s v="Leroy"/>
    <s v="Washington"/>
    <m/>
    <s v="Alabama"/>
    <x v="1"/>
    <s v="Northern America"/>
    <s v="EIA: 56"/>
    <s v="EIA: LEC1, LEC2"/>
    <s v="Lowman Energy Center"/>
    <m/>
    <m/>
    <m/>
    <s v="12561"/>
    <s v="4664, 1306316"/>
    <s v="L103777"/>
    <s v="G409450"/>
  </r>
  <r>
    <s v="https://www.gem.wiki/Chattahoochee_energy_facility"/>
    <x v="62"/>
    <s v="Chattahoochee energy facility"/>
    <m/>
    <s v="2224"/>
    <s v="NG"/>
    <n v="540"/>
    <x v="0"/>
    <x v="0"/>
    <s v="N"/>
    <m/>
    <m/>
    <m/>
    <x v="16"/>
    <m/>
    <m/>
    <m/>
    <n v="33.407200000000003"/>
    <n v="-85.038600000000002"/>
    <s v="exact"/>
    <s v="Franklin"/>
    <s v="Heard"/>
    <m/>
    <s v="Georgia"/>
    <x v="1"/>
    <s v="Northern America"/>
    <s v="EIA: 7917"/>
    <s v="EIA: 1, 2, 3"/>
    <m/>
    <m/>
    <m/>
    <m/>
    <s v="47143"/>
    <s v="26421, 26421, 26423"/>
    <s v="L402156"/>
    <s v="G402185"/>
  </r>
  <r>
    <s v="https://www.gem.wiki/Chehalis_generating_facility"/>
    <x v="62"/>
    <s v="Chehalis generating facility"/>
    <m/>
    <s v="CC1"/>
    <s v="NG"/>
    <n v="698"/>
    <x v="0"/>
    <x v="0"/>
    <s v="N"/>
    <m/>
    <m/>
    <m/>
    <x v="16"/>
    <m/>
    <n v="2043"/>
    <m/>
    <n v="46.622500000000002"/>
    <n v="-122.9131"/>
    <s v="exact"/>
    <s v="Chehalis"/>
    <s v="Lewis"/>
    <m/>
    <s v="Washington"/>
    <x v="1"/>
    <s v="Northern America"/>
    <s v="EIA: 55662"/>
    <s v="EIA: CA, CT1, CT2"/>
    <m/>
    <m/>
    <m/>
    <m/>
    <s v="47218"/>
    <s v="26545, 26747, 26748"/>
    <s v="L402185"/>
    <s v="G401963"/>
  </r>
  <r>
    <s v="https://www.gem.wiki/Cherokee_County_cogeneration_power_station"/>
    <x v="62"/>
    <s v="Cherokee County cogeneration power station"/>
    <m/>
    <s v="CC1"/>
    <s v="NG"/>
    <n v="101"/>
    <x v="0"/>
    <x v="0"/>
    <s v="Y"/>
    <m/>
    <m/>
    <m/>
    <x v="23"/>
    <m/>
    <m/>
    <m/>
    <n v="35.072699999999998"/>
    <n v="-81.613"/>
    <s v="exact"/>
    <s v="Gaffney"/>
    <s v="Cherokee"/>
    <m/>
    <s v="South Carolina"/>
    <x v="1"/>
    <s v="Northern America"/>
    <s v="EIA: 55043"/>
    <s v="EIA: GT1, ST1"/>
    <m/>
    <m/>
    <m/>
    <m/>
    <s v="38116"/>
    <s v="3636, 24328"/>
    <s v="L402513"/>
    <s v="G401781"/>
  </r>
  <r>
    <s v="https://www.gem.wiki/Cherokee_Station"/>
    <x v="62"/>
    <s v="Cherokee Station"/>
    <m/>
    <s v="4"/>
    <s v="NG"/>
    <n v="381"/>
    <x v="0"/>
    <x v="3"/>
    <s v="N"/>
    <s v="not found"/>
    <s v="not found"/>
    <s v="conversion"/>
    <x v="31"/>
    <m/>
    <n v="2027"/>
    <m/>
    <n v="39.807274999999997"/>
    <n v="-104.9645"/>
    <s v="exact"/>
    <s v="Denver"/>
    <s v="Adams"/>
    <m/>
    <s v="Colorado"/>
    <x v="1"/>
    <s v="Northern America"/>
    <s v="EIA: 469"/>
    <s v="EIA: 4"/>
    <m/>
    <m/>
    <m/>
    <m/>
    <s v="30846"/>
    <m/>
    <s v="L103806"/>
    <s v="G403415"/>
  </r>
  <r>
    <s v="https://www.gem.wiki/Cherokee_Station"/>
    <x v="62"/>
    <s v="Cherokee Station"/>
    <m/>
    <s v="CHR0"/>
    <s v="NG"/>
    <n v="626"/>
    <x v="0"/>
    <x v="0"/>
    <s v="N"/>
    <s v="not found"/>
    <s v="not found"/>
    <s v="replacement"/>
    <x v="13"/>
    <m/>
    <m/>
    <m/>
    <n v="39.807274999999997"/>
    <n v="-104.9645"/>
    <s v="exact"/>
    <s v="Denver"/>
    <s v="Adams"/>
    <m/>
    <s v="Colorado"/>
    <x v="1"/>
    <s v="Northern America"/>
    <s v="EIA: 469"/>
    <s v="EIA: 5, 6, 7"/>
    <m/>
    <m/>
    <m/>
    <m/>
    <s v="30846"/>
    <s v="38774, 42801, 45239"/>
    <s v="L103806"/>
    <s v="G401694"/>
  </r>
  <r>
    <s v="https://www.gem.wiki/Chesterfield_Power_Station"/>
    <x v="62"/>
    <s v="Chesterfield power station"/>
    <m/>
    <s v="CH7"/>
    <s v="NG/FO"/>
    <n v="219"/>
    <x v="0"/>
    <x v="0"/>
    <s v="N"/>
    <m/>
    <m/>
    <s v="N"/>
    <x v="25"/>
    <m/>
    <m/>
    <m/>
    <n v="37.382199999999997"/>
    <n v="-77.383300000000006"/>
    <s v="exact"/>
    <s v="Chester"/>
    <s v="Chesterfield"/>
    <m/>
    <s v="Virginia"/>
    <x v="1"/>
    <s v="Northern America"/>
    <s v="EIA: 3797"/>
    <s v="EIA: CT7, CW7"/>
    <m/>
    <m/>
    <m/>
    <m/>
    <s v="36094"/>
    <s v="3688, 3689"/>
    <s v="L104233"/>
    <s v="G401680"/>
  </r>
  <r>
    <s v="https://www.gem.wiki/Chesterfield_Power_Station"/>
    <x v="62"/>
    <s v="Chesterfield power station"/>
    <m/>
    <s v="CH8"/>
    <s v="NG/FO"/>
    <n v="227"/>
    <x v="0"/>
    <x v="0"/>
    <s v="N"/>
    <m/>
    <m/>
    <s v="N"/>
    <x v="18"/>
    <m/>
    <m/>
    <m/>
    <n v="37.382199999999997"/>
    <n v="-77.383300000000006"/>
    <s v="exact"/>
    <s v="Chester"/>
    <s v="Chesterfield"/>
    <m/>
    <s v="Virginia"/>
    <x v="1"/>
    <s v="Northern America"/>
    <s v="EIA: 3797"/>
    <s v="EIA: CT8, CW8"/>
    <m/>
    <m/>
    <m/>
    <m/>
    <s v="36094"/>
    <s v="3690, 3691"/>
    <s v="L104233"/>
    <s v="G401681"/>
  </r>
  <r>
    <s v="https://www.gem.wiki/Chevron_Oil_power_station"/>
    <x v="62"/>
    <s v="Chevron Oil power station"/>
    <m/>
    <s v="5"/>
    <s v="NG"/>
    <n v="101"/>
    <x v="0"/>
    <x v="1"/>
    <s v="Y"/>
    <m/>
    <m/>
    <m/>
    <x v="20"/>
    <m/>
    <m/>
    <m/>
    <n v="30.34"/>
    <n v="-88.491900000000001"/>
    <s v="exact"/>
    <s v="Pascagoula"/>
    <s v="Jackson"/>
    <m/>
    <s v="Mississippi"/>
    <x v="1"/>
    <s v="Northern America"/>
    <s v="EIA: 2047"/>
    <s v="EIA: 5"/>
    <m/>
    <m/>
    <m/>
    <m/>
    <m/>
    <m/>
    <s v="L402094"/>
    <s v="G403187"/>
  </r>
  <r>
    <s v="https://www.gem.wiki/Cheyenne_Prairie_generating_station"/>
    <x v="62"/>
    <s v="Cheyenne Prairie generating station"/>
    <m/>
    <s v="PB1"/>
    <s v="NG"/>
    <n v="100"/>
    <x v="0"/>
    <x v="0"/>
    <s v="N"/>
    <m/>
    <m/>
    <m/>
    <x v="2"/>
    <m/>
    <m/>
    <m/>
    <n v="41.123610999999997"/>
    <n v="-104.72"/>
    <s v="exact"/>
    <s v="Cheyenne"/>
    <s v="Laramie"/>
    <m/>
    <s v="Wyoming"/>
    <x v="1"/>
    <s v="Northern America"/>
    <s v="EIA: 57703"/>
    <s v="EIA: 01A, 01B, 01C"/>
    <m/>
    <m/>
    <m/>
    <m/>
    <s v="64032"/>
    <s v="40863, 43550, 43551"/>
    <s v="L401690"/>
    <s v="G402048"/>
  </r>
  <r>
    <s v="https://www.gem.wiki/Chickahominy_power_station"/>
    <x v="62"/>
    <s v="Chickahominy power station"/>
    <m/>
    <s v="CP001"/>
    <s v="NG"/>
    <n v="572"/>
    <x v="5"/>
    <x v="0"/>
    <s v="N"/>
    <s v="Hydrogen capable: turbine"/>
    <s v="not found"/>
    <m/>
    <x v="45"/>
    <m/>
    <m/>
    <m/>
    <n v="37.436399999999999"/>
    <n v="-77.153099999999995"/>
    <s v="exact"/>
    <s v="Charles City"/>
    <s v="Charles City"/>
    <m/>
    <s v="Virginia"/>
    <x v="1"/>
    <s v="Northern America"/>
    <s v="EIA: 63886"/>
    <s v="EIA: CP001"/>
    <m/>
    <m/>
    <m/>
    <m/>
    <s v="49551"/>
    <n v="29062"/>
    <s v="L407478"/>
    <s v="G409475"/>
  </r>
  <r>
    <s v="https://www.gem.wiki/Chickahominy_power_station"/>
    <x v="62"/>
    <s v="Chickahominy power station"/>
    <m/>
    <s v="CP002"/>
    <s v="NG"/>
    <n v="572"/>
    <x v="5"/>
    <x v="0"/>
    <s v="N"/>
    <s v="Hydrogen capable: turbine"/>
    <s v="not found"/>
    <m/>
    <x v="45"/>
    <m/>
    <m/>
    <m/>
    <n v="37.436399999999999"/>
    <n v="-77.153099999999995"/>
    <s v="exact"/>
    <s v="Charles City"/>
    <s v="Charles City"/>
    <m/>
    <s v="Virginia"/>
    <x v="1"/>
    <s v="Northern America"/>
    <s v="EIA: 63886"/>
    <s v="EIA: CP002"/>
    <m/>
    <m/>
    <m/>
    <m/>
    <s v="49551"/>
    <n v="1307550"/>
    <s v="L407478"/>
    <s v="G409474"/>
  </r>
  <r>
    <s v="https://www.gem.wiki/Chickahominy_power_station"/>
    <x v="62"/>
    <s v="Chickahominy power station"/>
    <m/>
    <s v="CP003"/>
    <s v="NG"/>
    <n v="572"/>
    <x v="5"/>
    <x v="0"/>
    <s v="N"/>
    <s v="Hydrogen capable: turbine"/>
    <s v="not found"/>
    <m/>
    <x v="45"/>
    <m/>
    <m/>
    <m/>
    <n v="37.436399999999999"/>
    <n v="-77.153099999999995"/>
    <s v="exact"/>
    <s v="Charles City"/>
    <s v="Charles City"/>
    <m/>
    <s v="Virginia"/>
    <x v="1"/>
    <s v="Northern America"/>
    <s v="EIA: 63886"/>
    <s v="EIA: CP003"/>
    <m/>
    <m/>
    <m/>
    <m/>
    <s v="49551"/>
    <n v="1307551"/>
    <s v="L407478"/>
    <s v="G409473"/>
  </r>
  <r>
    <s v="https://www.gem.wiki/Chino_Mines_power_station"/>
    <x v="62"/>
    <s v="Chino Mines power station"/>
    <m/>
    <s v="CTG9"/>
    <s v="NG"/>
    <n v="54"/>
    <x v="7"/>
    <x v="0"/>
    <s v="N"/>
    <m/>
    <m/>
    <m/>
    <x v="11"/>
    <m/>
    <m/>
    <m/>
    <n v="32.695599999999999"/>
    <n v="-108.1225"/>
    <s v="exact"/>
    <s v="Hurley"/>
    <s v="Grant"/>
    <m/>
    <s v="New Mexico"/>
    <x v="1"/>
    <s v="Northern America"/>
    <s v="EIA: 54667"/>
    <s v="EIA: 7, 9"/>
    <m/>
    <m/>
    <m/>
    <m/>
    <m/>
    <m/>
    <s v="L402507"/>
    <s v="G401761"/>
  </r>
  <r>
    <s v="https://www.gem.wiki/Choctaw_County_power_station"/>
    <x v="62"/>
    <s v="Choctaw County power station"/>
    <m/>
    <s v="CC1"/>
    <s v="NG"/>
    <n v="899"/>
    <x v="0"/>
    <x v="0"/>
    <s v="N"/>
    <m/>
    <m/>
    <m/>
    <x v="16"/>
    <m/>
    <m/>
    <m/>
    <n v="33.2881"/>
    <n v="-89.420100000000005"/>
    <s v="exact"/>
    <s v="French Camp"/>
    <s v="Choctaw"/>
    <m/>
    <s v="Mississippi"/>
    <x v="1"/>
    <s v="Northern America"/>
    <s v="EIA: 55706"/>
    <s v="EIA: CTG1, CTG2, CTG3, STG1"/>
    <m/>
    <m/>
    <m/>
    <m/>
    <m/>
    <m/>
    <s v="L401923"/>
    <s v="G401972"/>
  </r>
  <r>
    <s v="https://www.gem.wiki/Chouteau_power_station"/>
    <x v="62"/>
    <s v="Chouteau power station"/>
    <m/>
    <s v="CC1"/>
    <s v="NG"/>
    <n v="535"/>
    <x v="0"/>
    <x v="0"/>
    <s v="N"/>
    <m/>
    <m/>
    <m/>
    <x v="15"/>
    <m/>
    <m/>
    <m/>
    <n v="36.222057999999997"/>
    <n v="-95.277060000000006"/>
    <s v="exact"/>
    <s v="Pryor"/>
    <s v="Mayes"/>
    <m/>
    <s v="Oklahoma"/>
    <x v="1"/>
    <s v="Northern America"/>
    <s v="EIA: 7757"/>
    <s v="EIA: 1, 2, 3"/>
    <m/>
    <m/>
    <m/>
    <m/>
    <m/>
    <m/>
    <s v="L401723"/>
    <s v="G402169"/>
  </r>
  <r>
    <s v="https://www.gem.wiki/Chouteau_power_station"/>
    <x v="62"/>
    <s v="Chouteau power station"/>
    <m/>
    <s v="CC2"/>
    <s v="NG"/>
    <n v="535"/>
    <x v="0"/>
    <x v="0"/>
    <s v="N"/>
    <m/>
    <m/>
    <m/>
    <x v="17"/>
    <m/>
    <m/>
    <m/>
    <n v="36.222057999999997"/>
    <n v="-95.277060000000006"/>
    <s v="exact"/>
    <s v="Pryor"/>
    <s v="Mayes"/>
    <m/>
    <s v="Oklahoma"/>
    <x v="1"/>
    <s v="Northern America"/>
    <s v="EIA: 7757"/>
    <s v="EIA: 4, 5, 6"/>
    <m/>
    <m/>
    <m/>
    <m/>
    <m/>
    <m/>
    <s v="L401723"/>
    <s v="G402170"/>
  </r>
  <r>
    <s v="https://www.gem.wiki/Chuck_Lenzie_generating_station"/>
    <x v="62"/>
    <s v="Chuck Lenzie generating station"/>
    <m/>
    <s v="PB1"/>
    <s v="NG"/>
    <n v="733"/>
    <x v="0"/>
    <x v="0"/>
    <s v="N"/>
    <m/>
    <m/>
    <m/>
    <x v="37"/>
    <m/>
    <m/>
    <m/>
    <n v="36.383718999999999"/>
    <n v="-114.9218"/>
    <s v="exact"/>
    <s v="Apex"/>
    <s v="Clark"/>
    <m/>
    <s v="Nevada"/>
    <x v="1"/>
    <s v="Northern America"/>
    <s v="EIA: 55322"/>
    <s v="EIA: CTG1, CTG2, ST1"/>
    <m/>
    <m/>
    <m/>
    <m/>
    <s v="47950"/>
    <s v="27058, 28916, 31044"/>
    <s v="L402116"/>
    <s v="G401882"/>
  </r>
  <r>
    <s v="https://www.gem.wiki/Chuck_Lenzie_generating_station"/>
    <x v="62"/>
    <s v="Chuck Lenzie generating station"/>
    <m/>
    <s v="PB2"/>
    <s v="NG"/>
    <n v="733"/>
    <x v="0"/>
    <x v="0"/>
    <s v="N"/>
    <m/>
    <m/>
    <m/>
    <x v="37"/>
    <m/>
    <m/>
    <m/>
    <n v="36.383718999999999"/>
    <n v="-114.9218"/>
    <s v="exact"/>
    <s v="Apex"/>
    <s v="Clark"/>
    <m/>
    <s v="Nevada"/>
    <x v="1"/>
    <s v="Northern America"/>
    <s v="EIA: 55322"/>
    <s v="EIA: CTG3, CTG4, ST2"/>
    <m/>
    <m/>
    <m/>
    <m/>
    <s v="47950"/>
    <s v="28917, 28918, 28919"/>
    <s v="L402116"/>
    <s v="G401883"/>
  </r>
  <r>
    <s v="https://www.gem.wiki/Cimarron_River_power_station"/>
    <x v="62"/>
    <s v="Cimarron River power station"/>
    <m/>
    <s v="1"/>
    <s v="NG"/>
    <n v="50"/>
    <x v="0"/>
    <x v="3"/>
    <s v="N"/>
    <m/>
    <m/>
    <m/>
    <x v="61"/>
    <m/>
    <m/>
    <m/>
    <n v="37.161099999999998"/>
    <n v="-100.7619"/>
    <s v="exact"/>
    <s v="Liberal"/>
    <s v="Seward"/>
    <m/>
    <s v="Kansas"/>
    <x v="1"/>
    <s v="Northern America"/>
    <s v="EIA: 1230"/>
    <s v="EIA: 1"/>
    <m/>
    <m/>
    <m/>
    <m/>
    <s v="35785"/>
    <n v="3881"/>
    <s v="L401614"/>
    <s v="G402343"/>
  </r>
  <r>
    <s v="https://www.gem.wiki/Clark_(NVE)_power_station"/>
    <x v="62"/>
    <s v="Clark (NVE) power station"/>
    <m/>
    <s v="11"/>
    <s v="NG"/>
    <n v="61"/>
    <x v="0"/>
    <x v="1"/>
    <s v="N"/>
    <m/>
    <m/>
    <m/>
    <x v="47"/>
    <m/>
    <m/>
    <m/>
    <n v="36.087499999999999"/>
    <n v="-115.05070000000001"/>
    <s v="exact"/>
    <s v="Las Vegas"/>
    <s v="Clark"/>
    <m/>
    <s v="Nevada"/>
    <x v="1"/>
    <s v="Northern America"/>
    <s v="EIA: 2322"/>
    <s v="EIA: 11"/>
    <s v="Edward W. Clark Generating Station"/>
    <m/>
    <m/>
    <m/>
    <s v="27370"/>
    <n v="33151"/>
    <s v="L402117"/>
    <s v="G403217"/>
  </r>
  <r>
    <s v="https://www.gem.wiki/Clark_(NVE)_power_station"/>
    <x v="62"/>
    <s v="Clark (NVE) power station"/>
    <m/>
    <s v="12"/>
    <s v="NG"/>
    <n v="61"/>
    <x v="0"/>
    <x v="1"/>
    <s v="N"/>
    <m/>
    <m/>
    <m/>
    <x v="47"/>
    <m/>
    <m/>
    <m/>
    <n v="36.087499999999999"/>
    <n v="-115.05070000000001"/>
    <s v="exact"/>
    <s v="Las Vegas"/>
    <s v="Clark"/>
    <m/>
    <s v="Nevada"/>
    <x v="1"/>
    <s v="Northern America"/>
    <s v="EIA: 2322"/>
    <s v="EIA: 12"/>
    <s v="Edward W. Clark Generating Station"/>
    <m/>
    <m/>
    <m/>
    <s v="27370"/>
    <n v="33464"/>
    <s v="L402117"/>
    <s v="G403218"/>
  </r>
  <r>
    <s v="https://www.gem.wiki/Clark_(NVE)_power_station"/>
    <x v="62"/>
    <s v="Clark (NVE) power station"/>
    <m/>
    <s v="13"/>
    <s v="NG"/>
    <n v="61"/>
    <x v="0"/>
    <x v="1"/>
    <s v="N"/>
    <m/>
    <m/>
    <m/>
    <x v="47"/>
    <m/>
    <m/>
    <m/>
    <n v="36.087499999999999"/>
    <n v="-115.05070000000001"/>
    <s v="exact"/>
    <s v="Las Vegas"/>
    <s v="Clark"/>
    <m/>
    <s v="Nevada"/>
    <x v="1"/>
    <s v="Northern America"/>
    <s v="EIA: 2322"/>
    <s v="EIA: 13"/>
    <s v="Edward W. Clark Generating Station"/>
    <m/>
    <m/>
    <m/>
    <s v="27370"/>
    <n v="33465"/>
    <s v="L402117"/>
    <s v="G403219"/>
  </r>
  <r>
    <s v="https://www.gem.wiki/Clark_(NVE)_power_station"/>
    <x v="62"/>
    <s v="Clark (NVE) power station"/>
    <m/>
    <s v="14"/>
    <s v="NG"/>
    <n v="61"/>
    <x v="0"/>
    <x v="1"/>
    <s v="N"/>
    <m/>
    <m/>
    <m/>
    <x v="47"/>
    <m/>
    <m/>
    <m/>
    <n v="36.087499999999999"/>
    <n v="-115.05070000000001"/>
    <s v="exact"/>
    <s v="Las Vegas"/>
    <s v="Clark"/>
    <m/>
    <s v="Nevada"/>
    <x v="1"/>
    <s v="Northern America"/>
    <s v="EIA: 2322"/>
    <s v="EIA: 14"/>
    <s v="Edward W. Clark Generating Station"/>
    <m/>
    <m/>
    <m/>
    <s v="27370"/>
    <n v="33466"/>
    <s v="L402117"/>
    <s v="G403220"/>
  </r>
  <r>
    <s v="https://www.gem.wiki/Clark_(NVE)_power_station"/>
    <x v="62"/>
    <s v="Clark (NVE) power station"/>
    <m/>
    <s v="15"/>
    <s v="NG"/>
    <n v="61"/>
    <x v="0"/>
    <x v="1"/>
    <s v="N"/>
    <m/>
    <m/>
    <m/>
    <x v="47"/>
    <m/>
    <m/>
    <m/>
    <n v="36.087499999999999"/>
    <n v="-115.05070000000001"/>
    <s v="exact"/>
    <s v="Las Vegas"/>
    <s v="Clark"/>
    <m/>
    <s v="Nevada"/>
    <x v="1"/>
    <s v="Northern America"/>
    <s v="EIA: 2322"/>
    <s v="EIA: 15"/>
    <s v="Edward W. Clark Generating Station"/>
    <m/>
    <m/>
    <m/>
    <s v="27370"/>
    <n v="33467"/>
    <s v="L402117"/>
    <s v="G403221"/>
  </r>
  <r>
    <s v="https://www.gem.wiki/Clark_(NVE)_power_station"/>
    <x v="62"/>
    <s v="Clark (NVE) power station"/>
    <m/>
    <s v="16"/>
    <s v="NG"/>
    <n v="61"/>
    <x v="0"/>
    <x v="1"/>
    <s v="N"/>
    <m/>
    <m/>
    <m/>
    <x v="47"/>
    <m/>
    <m/>
    <m/>
    <n v="36.087499999999999"/>
    <n v="-115.05070000000001"/>
    <s v="exact"/>
    <s v="Las Vegas"/>
    <s v="Clark"/>
    <m/>
    <s v="Nevada"/>
    <x v="1"/>
    <s v="Northern America"/>
    <s v="EIA: 2322"/>
    <s v="EIA: 16"/>
    <s v="Edward W. Clark Generating Station"/>
    <m/>
    <m/>
    <m/>
    <s v="27370"/>
    <n v="33468"/>
    <s v="L402117"/>
    <s v="G403222"/>
  </r>
  <r>
    <s v="https://www.gem.wiki/Clark_(NVE)_power_station"/>
    <x v="62"/>
    <s v="Clark (NVE) power station"/>
    <m/>
    <s v="17"/>
    <s v="NG"/>
    <n v="61"/>
    <x v="0"/>
    <x v="1"/>
    <s v="N"/>
    <m/>
    <m/>
    <m/>
    <x v="47"/>
    <m/>
    <m/>
    <m/>
    <n v="36.087499999999999"/>
    <n v="-115.05070000000001"/>
    <s v="exact"/>
    <s v="Las Vegas"/>
    <s v="Clark"/>
    <m/>
    <s v="Nevada"/>
    <x v="1"/>
    <s v="Northern America"/>
    <s v="EIA: 2322"/>
    <s v="EIA: 17"/>
    <s v="Edward W. Clark Generating Station"/>
    <m/>
    <m/>
    <m/>
    <s v="27370"/>
    <n v="41050"/>
    <s v="L402117"/>
    <s v="G403223"/>
  </r>
  <r>
    <s v="https://www.gem.wiki/Clark_(NVE)_power_station"/>
    <x v="62"/>
    <s v="Clark (NVE) power station"/>
    <m/>
    <s v="18"/>
    <s v="NG"/>
    <n v="61"/>
    <x v="0"/>
    <x v="1"/>
    <s v="N"/>
    <m/>
    <m/>
    <m/>
    <x v="47"/>
    <m/>
    <m/>
    <m/>
    <n v="36.087499999999999"/>
    <n v="-115.05070000000001"/>
    <s v="exact"/>
    <s v="Las Vegas"/>
    <s v="Clark"/>
    <m/>
    <s v="Nevada"/>
    <x v="1"/>
    <s v="Northern America"/>
    <s v="EIA: 2322"/>
    <s v="EIA: 18"/>
    <s v="Edward W. Clark Generating Station"/>
    <m/>
    <m/>
    <m/>
    <s v="27370"/>
    <n v="41051"/>
    <s v="L402117"/>
    <s v="G403224"/>
  </r>
  <r>
    <s v="https://www.gem.wiki/Clark_(NVE)_power_station"/>
    <x v="62"/>
    <s v="Clark (NVE) power station"/>
    <m/>
    <s v="19"/>
    <s v="NG"/>
    <n v="61"/>
    <x v="0"/>
    <x v="1"/>
    <s v="N"/>
    <m/>
    <m/>
    <m/>
    <x v="47"/>
    <m/>
    <m/>
    <m/>
    <n v="36.087499999999999"/>
    <n v="-115.05070000000001"/>
    <s v="exact"/>
    <s v="Las Vegas"/>
    <s v="Clark"/>
    <m/>
    <s v="Nevada"/>
    <x v="1"/>
    <s v="Northern America"/>
    <s v="EIA: 2322"/>
    <s v="EIA: 19"/>
    <s v="Edward W. Clark Generating Station"/>
    <m/>
    <m/>
    <m/>
    <s v="27370"/>
    <n v="41053"/>
    <s v="L402117"/>
    <s v="G403225"/>
  </r>
  <r>
    <s v="https://www.gem.wiki/Clark_(NVE)_power_station"/>
    <x v="62"/>
    <s v="Clark (NVE) power station"/>
    <m/>
    <s v="20"/>
    <s v="NG"/>
    <n v="61"/>
    <x v="0"/>
    <x v="1"/>
    <s v="N"/>
    <m/>
    <m/>
    <m/>
    <x v="47"/>
    <m/>
    <m/>
    <m/>
    <n v="36.087499999999999"/>
    <n v="-115.05070000000001"/>
    <s v="exact"/>
    <s v="Las Vegas"/>
    <s v="Clark"/>
    <m/>
    <s v="Nevada"/>
    <x v="1"/>
    <s v="Northern America"/>
    <s v="EIA: 2322"/>
    <s v="EIA: 20"/>
    <s v="Edward W. Clark Generating Station"/>
    <m/>
    <m/>
    <m/>
    <s v="27370"/>
    <n v="41054"/>
    <s v="L402117"/>
    <s v="G403226"/>
  </r>
  <r>
    <s v="https://www.gem.wiki/Clark_(NVE)_power_station"/>
    <x v="62"/>
    <s v="Clark (NVE) power station"/>
    <m/>
    <s v="21"/>
    <s v="NG"/>
    <n v="59"/>
    <x v="0"/>
    <x v="1"/>
    <s v="N"/>
    <m/>
    <m/>
    <m/>
    <x v="47"/>
    <m/>
    <m/>
    <m/>
    <n v="36.087499999999999"/>
    <n v="-115.05070000000001"/>
    <s v="exact"/>
    <s v="Las Vegas"/>
    <s v="Clark"/>
    <m/>
    <s v="Nevada"/>
    <x v="1"/>
    <s v="Northern America"/>
    <s v="EIA: 2322"/>
    <s v="EIA: 21"/>
    <s v="Edward W. Clark Generating Station"/>
    <m/>
    <m/>
    <m/>
    <s v="27370"/>
    <n v="41055"/>
    <s v="L402117"/>
    <s v="G403227"/>
  </r>
  <r>
    <s v="https://www.gem.wiki/Clark_(NVE)_power_station"/>
    <x v="62"/>
    <s v="Clark (NVE) power station"/>
    <m/>
    <s v="22"/>
    <s v="NG"/>
    <n v="61"/>
    <x v="0"/>
    <x v="1"/>
    <s v="N"/>
    <m/>
    <m/>
    <m/>
    <x v="47"/>
    <m/>
    <m/>
    <m/>
    <n v="36.087499999999999"/>
    <n v="-115.05070000000001"/>
    <s v="exact"/>
    <s v="Las Vegas"/>
    <s v="Clark"/>
    <m/>
    <s v="Nevada"/>
    <x v="1"/>
    <s v="Northern America"/>
    <s v="EIA: 2322"/>
    <s v="EIA: 22"/>
    <s v="Edward W. Clark Generating Station"/>
    <m/>
    <m/>
    <m/>
    <s v="27370"/>
    <n v="41056"/>
    <s v="L402117"/>
    <s v="G403228"/>
  </r>
  <r>
    <s v="https://www.gem.wiki/Clark_(NVE)_power_station"/>
    <x v="62"/>
    <s v="Clark (NVE) power station"/>
    <m/>
    <s v="GT4"/>
    <s v="NG"/>
    <n v="72"/>
    <x v="0"/>
    <x v="1"/>
    <s v="N"/>
    <m/>
    <m/>
    <m/>
    <x v="73"/>
    <m/>
    <m/>
    <m/>
    <n v="36.087499999999999"/>
    <n v="-115.05070000000001"/>
    <s v="exact"/>
    <s v="Las Vegas"/>
    <s v="Clark"/>
    <m/>
    <s v="Nevada"/>
    <x v="1"/>
    <s v="Northern America"/>
    <s v="EIA: 2322"/>
    <s v="EIA: GT4"/>
    <s v="Edward W. Clark Generating Station"/>
    <m/>
    <m/>
    <m/>
    <s v="27370"/>
    <n v="3940"/>
    <s v="L402117"/>
    <s v="G403229"/>
  </r>
  <r>
    <s v="https://www.gem.wiki/Clark_(NVE)_power_station"/>
    <x v="62"/>
    <s v="Clark (NVE) power station"/>
    <m/>
    <s v="PB1"/>
    <s v="NG"/>
    <n v="289"/>
    <x v="0"/>
    <x v="0"/>
    <s v="N"/>
    <m/>
    <m/>
    <m/>
    <x v="20"/>
    <m/>
    <m/>
    <m/>
    <n v="36.087499999999999"/>
    <n v="-115.05070000000001"/>
    <s v="exact"/>
    <s v="Las Vegas"/>
    <s v="Clark"/>
    <m/>
    <s v="Nevada"/>
    <x v="1"/>
    <s v="Northern America"/>
    <s v="EIA: 2322"/>
    <s v="EIA: 10, GT5, GT6"/>
    <s v="Edward W. Clark Generating Station"/>
    <m/>
    <m/>
    <m/>
    <s v="27370"/>
    <s v="3941, 3942, 3947"/>
    <s v="L402117"/>
    <s v="G401639"/>
  </r>
  <r>
    <s v="https://www.gem.wiki/Clark_(NVE)_power_station"/>
    <x v="62"/>
    <s v="Clark (NVE) power station"/>
    <m/>
    <s v="PB2"/>
    <s v="NG"/>
    <n v="289"/>
    <x v="0"/>
    <x v="0"/>
    <s v="N"/>
    <m/>
    <m/>
    <m/>
    <x v="19"/>
    <m/>
    <m/>
    <m/>
    <n v="36.087499999999999"/>
    <n v="-115.05070000000001"/>
    <s v="exact"/>
    <s v="Las Vegas"/>
    <s v="Clark"/>
    <m/>
    <s v="Nevada"/>
    <x v="1"/>
    <s v="Northern America"/>
    <s v="EIA: 2322"/>
    <s v="EIA: 9, GT7, GT8"/>
    <s v="Edward W. Clark Generating Station"/>
    <m/>
    <m/>
    <m/>
    <s v="27370"/>
    <s v="3943, 3944, 3948"/>
    <s v="L402117"/>
    <s v="G401640"/>
  </r>
  <r>
    <s v="https://www.gem.wiki/Clayville_power_station"/>
    <x v="62"/>
    <s v="Clayville power station"/>
    <m/>
    <s v="1"/>
    <s v="NG"/>
    <n v="73"/>
    <x v="0"/>
    <x v="1"/>
    <s v="N"/>
    <s v="not found"/>
    <s v="not found"/>
    <m/>
    <x v="13"/>
    <m/>
    <m/>
    <m/>
    <n v="39.424444000000001"/>
    <n v="-75.02"/>
    <s v="exact"/>
    <s v="Vineland"/>
    <s v="Cumberland"/>
    <m/>
    <s v="New Jersey"/>
    <x v="1"/>
    <s v="Northern America"/>
    <s v="EIA: 58235"/>
    <s v="EIA: 1"/>
    <m/>
    <m/>
    <m/>
    <m/>
    <s v="53434"/>
    <n v="30872"/>
    <s v="L401813"/>
    <s v="G402611"/>
  </r>
  <r>
    <s v="https://www.gem.wiki/Clean_Energy_Future-Lordstown_power_station"/>
    <x v="62"/>
    <s v="Clean Energy Future-Lordstown power station"/>
    <m/>
    <s v="CC01"/>
    <s v="NG"/>
    <n v="962"/>
    <x v="0"/>
    <x v="0"/>
    <s v="N"/>
    <s v="Hydrogen capable: turbine"/>
    <s v="not found"/>
    <m/>
    <x v="34"/>
    <m/>
    <m/>
    <m/>
    <n v="41.148890000000002"/>
    <n v="-80.851619999999997"/>
    <s v="exact"/>
    <s v="Lordstown"/>
    <s v="Trumbull"/>
    <m/>
    <s v="Ohio"/>
    <x v="1"/>
    <s v="Northern America"/>
    <s v="EIA: 60376"/>
    <s v="EIA: CTG1, CTG2, STG1"/>
    <m/>
    <m/>
    <m/>
    <m/>
    <s v="68075"/>
    <s v="44798, 46258, 44799"/>
    <s v="L401820"/>
    <s v="G402092"/>
  </r>
  <r>
    <s v="https://www.gem.wiki/Clean_Path_energy_center"/>
    <x v="62"/>
    <s v="Clean Path energy center"/>
    <m/>
    <s v="CPEC1"/>
    <s v="NG"/>
    <n v="680"/>
    <x v="4"/>
    <x v="0"/>
    <s v="N"/>
    <m/>
    <m/>
    <m/>
    <x v="53"/>
    <m/>
    <m/>
    <m/>
    <n v="36.773780000000002"/>
    <n v="-108.505"/>
    <s v="exact"/>
    <s v="Waterflow"/>
    <s v="San Juan"/>
    <m/>
    <s v="New Mexico"/>
    <x v="1"/>
    <s v="Northern America"/>
    <s v="EIA: 60289"/>
    <s v="EIA: CPEC1"/>
    <m/>
    <m/>
    <m/>
    <m/>
    <s v="69133"/>
    <n v="45880"/>
    <s v="L408054"/>
    <s v="G411213"/>
  </r>
  <r>
    <s v="https://www.gem.wiki/Clear_Springs_energy_center"/>
    <x v="62"/>
    <s v="Clear Springs energy center"/>
    <m/>
    <s v="CTG-1"/>
    <s v="NG"/>
    <n v="183"/>
    <x v="5"/>
    <x v="1"/>
    <s v="not found"/>
    <m/>
    <m/>
    <m/>
    <x v="45"/>
    <m/>
    <m/>
    <m/>
    <n v="29.650556000000002"/>
    <n v="-98.012219999999999"/>
    <s v="exact"/>
    <s v="New Braunfels"/>
    <s v="Guadalupe"/>
    <m/>
    <s v="Texas"/>
    <x v="1"/>
    <s v="Northern America"/>
    <s v="EIA: 59615"/>
    <s v="EIA: CTG-1"/>
    <m/>
    <m/>
    <m/>
    <m/>
    <s v="68273"/>
    <n v="44995"/>
    <s v="L402397"/>
    <s v="G403797"/>
  </r>
  <r>
    <s v="https://www.gem.wiki/Clear_Springs_energy_center"/>
    <x v="62"/>
    <s v="Clear Springs energy center"/>
    <m/>
    <s v="CTG-2"/>
    <s v="NG"/>
    <n v="183"/>
    <x v="5"/>
    <x v="1"/>
    <s v="not found"/>
    <m/>
    <m/>
    <m/>
    <x v="45"/>
    <m/>
    <m/>
    <m/>
    <n v="29.650556000000002"/>
    <n v="-98.012219999999999"/>
    <s v="exact"/>
    <s v="New Braunfels"/>
    <s v="Guadalupe"/>
    <m/>
    <s v="Texas"/>
    <x v="1"/>
    <s v="Northern America"/>
    <s v="EIA: 59615"/>
    <s v="EIA: CTG-2"/>
    <m/>
    <m/>
    <m/>
    <m/>
    <s v="68273"/>
    <n v="44996"/>
    <s v="L402397"/>
    <s v="G403798"/>
  </r>
  <r>
    <s v="https://www.gem.wiki/Clear_Springs_energy_center"/>
    <x v="62"/>
    <s v="Clear Springs energy center"/>
    <m/>
    <s v="CTG-3"/>
    <s v="NG"/>
    <n v="183"/>
    <x v="5"/>
    <x v="1"/>
    <s v="not found"/>
    <m/>
    <m/>
    <m/>
    <x v="45"/>
    <m/>
    <m/>
    <m/>
    <n v="29.650556000000002"/>
    <n v="-98.012219999999999"/>
    <s v="exact"/>
    <s v="New Braunfels"/>
    <s v="Guadalupe"/>
    <m/>
    <s v="Texas"/>
    <x v="1"/>
    <s v="Northern America"/>
    <s v="EIA: 59615"/>
    <s v="EIA: CTG-3"/>
    <m/>
    <m/>
    <m/>
    <m/>
    <s v="68273"/>
    <n v="44997"/>
    <s v="L402397"/>
    <s v="G403799"/>
  </r>
  <r>
    <s v="https://www.gem.wiki/Cleary_Flood_power_station"/>
    <x v="62"/>
    <s v="Cleary Flood power station"/>
    <m/>
    <s v="CC1"/>
    <s v="NG/FO"/>
    <n v="118"/>
    <x v="0"/>
    <x v="0"/>
    <s v="N"/>
    <m/>
    <m/>
    <m/>
    <x v="50"/>
    <m/>
    <m/>
    <m/>
    <n v="41.865299999999998"/>
    <n v="-71.106099999999998"/>
    <s v="exact"/>
    <s v="Taunton"/>
    <s v="Bristol"/>
    <m/>
    <s v="Massachusetts"/>
    <x v="1"/>
    <s v="Northern America"/>
    <s v="EIA: 1682"/>
    <s v="EIA: 9A, CA9"/>
    <m/>
    <m/>
    <m/>
    <m/>
    <s v="34196"/>
    <s v="1733, 1734"/>
    <s v="L401542"/>
    <s v="G401631"/>
  </r>
  <r>
    <s v="https://www.gem.wiki/Cleveland_County_generating_facility"/>
    <x v="62"/>
    <s v="Cleveland County generating facility"/>
    <m/>
    <s v="1"/>
    <s v="NG/FO"/>
    <n v="184"/>
    <x v="0"/>
    <x v="1"/>
    <s v="N"/>
    <m/>
    <m/>
    <m/>
    <x v="39"/>
    <m/>
    <m/>
    <m/>
    <n v="35.170546999999999"/>
    <n v="-81.416650000000004"/>
    <s v="exact"/>
    <s v="Kings Mountain"/>
    <s v="Cleveland"/>
    <m/>
    <s v="North Carolina"/>
    <x v="1"/>
    <s v="Northern America"/>
    <s v="EIA: 57029"/>
    <s v="EIA: 1"/>
    <m/>
    <m/>
    <m/>
    <m/>
    <s v="59017"/>
    <n v="35911"/>
    <s v="L402282"/>
    <s v="G403518"/>
  </r>
  <r>
    <s v="https://www.gem.wiki/Cleveland_County_generating_facility"/>
    <x v="62"/>
    <s v="Cleveland County generating facility"/>
    <m/>
    <s v="2"/>
    <s v="NG/FO"/>
    <n v="184"/>
    <x v="0"/>
    <x v="1"/>
    <s v="N"/>
    <m/>
    <m/>
    <m/>
    <x v="39"/>
    <m/>
    <m/>
    <m/>
    <n v="35.170546999999999"/>
    <n v="-81.416650000000004"/>
    <s v="exact"/>
    <s v="Kings Mountain"/>
    <s v="Cleveland"/>
    <m/>
    <s v="North Carolina"/>
    <x v="1"/>
    <s v="Northern America"/>
    <s v="EIA: 57029"/>
    <s v="EIA: 2"/>
    <m/>
    <m/>
    <m/>
    <m/>
    <s v="59017"/>
    <n v="35912"/>
    <s v="L402282"/>
    <s v="G403519"/>
  </r>
  <r>
    <s v="https://www.gem.wiki/Cleveland_County_generating_facility"/>
    <x v="62"/>
    <s v="Cleveland County generating facility"/>
    <m/>
    <s v="3"/>
    <s v="NG/FO"/>
    <n v="184"/>
    <x v="0"/>
    <x v="1"/>
    <s v="N"/>
    <m/>
    <m/>
    <m/>
    <x v="39"/>
    <m/>
    <m/>
    <m/>
    <n v="35.170546999999999"/>
    <n v="-81.416650000000004"/>
    <s v="exact"/>
    <s v="Kings Mountain"/>
    <s v="Cleveland"/>
    <m/>
    <s v="North Carolina"/>
    <x v="1"/>
    <s v="Northern America"/>
    <s v="EIA: 57029"/>
    <s v="EIA: 3"/>
    <m/>
    <m/>
    <m/>
    <m/>
    <s v="59017"/>
    <n v="35913"/>
    <s v="L402282"/>
    <s v="G403520"/>
  </r>
  <r>
    <s v="https://www.gem.wiki/Cleveland_County_generating_facility"/>
    <x v="62"/>
    <s v="Cleveland County generating facility"/>
    <m/>
    <s v="4"/>
    <s v="NG/FO"/>
    <n v="184"/>
    <x v="0"/>
    <x v="1"/>
    <s v="N"/>
    <m/>
    <m/>
    <m/>
    <x v="39"/>
    <m/>
    <m/>
    <m/>
    <n v="35.170546999999999"/>
    <n v="-81.416650000000004"/>
    <s v="exact"/>
    <s v="Kings Mountain"/>
    <s v="Cleveland"/>
    <m/>
    <s v="North Carolina"/>
    <x v="1"/>
    <s v="Northern America"/>
    <s v="EIA: 57029"/>
    <s v="EIA: 4"/>
    <m/>
    <m/>
    <m/>
    <m/>
    <s v="59017"/>
    <n v="35914"/>
    <s v="L402282"/>
    <s v="G403521"/>
  </r>
  <r>
    <s v="https://www.gem.wiki/Clifton_power_station"/>
    <x v="62"/>
    <s v="Clifton power station"/>
    <m/>
    <s v="1"/>
    <s v="NG"/>
    <n v="85"/>
    <x v="0"/>
    <x v="1"/>
    <s v="N"/>
    <m/>
    <m/>
    <m/>
    <x v="35"/>
    <m/>
    <m/>
    <m/>
    <n v="39.612499999999997"/>
    <n v="-97.277799999999999"/>
    <s v="exact"/>
    <s v="Clifton"/>
    <s v="Washington"/>
    <m/>
    <s v="Kansas"/>
    <x v="1"/>
    <s v="Northern America"/>
    <s v="EIA: 8037"/>
    <s v="EIA: 1"/>
    <m/>
    <m/>
    <m/>
    <m/>
    <s v="35787"/>
    <n v="4042"/>
    <s v="L401615"/>
    <s v="G402344"/>
  </r>
  <r>
    <s v="https://www.gem.wiki/Clinch_River_Plant"/>
    <x v="62"/>
    <s v="Clinch River Plant"/>
    <m/>
    <s v="1"/>
    <s v="NG"/>
    <n v="238"/>
    <x v="0"/>
    <x v="3"/>
    <s v="N"/>
    <s v="not found"/>
    <s v="not found"/>
    <s v="conversion"/>
    <x v="5"/>
    <m/>
    <m/>
    <m/>
    <n v="36.933300000000003"/>
    <n v="-82.199700000000007"/>
    <s v="exact"/>
    <s v="Cleveland"/>
    <s v="Russell"/>
    <m/>
    <s v="Virginia"/>
    <x v="1"/>
    <s v="Northern America"/>
    <s v="EIA: 3775"/>
    <s v="EIA: 1"/>
    <m/>
    <m/>
    <m/>
    <m/>
    <s v="13355"/>
    <n v="4053"/>
    <s v="L104234"/>
    <s v="G402427"/>
  </r>
  <r>
    <s v="https://www.gem.wiki/Clinch_River_Plant"/>
    <x v="62"/>
    <s v="Clinch River Plant"/>
    <m/>
    <s v="2"/>
    <s v="NG"/>
    <n v="238"/>
    <x v="0"/>
    <x v="3"/>
    <s v="N"/>
    <s v="not found"/>
    <s v="not found"/>
    <s v="conversion"/>
    <x v="5"/>
    <m/>
    <m/>
    <m/>
    <n v="36.933300000000003"/>
    <n v="-82.199700000000007"/>
    <s v="exact"/>
    <s v="Cleveland"/>
    <s v="Russell"/>
    <m/>
    <s v="Virginia"/>
    <x v="1"/>
    <s v="Northern America"/>
    <s v="EIA: 3775"/>
    <s v="EIA: 2"/>
    <m/>
    <m/>
    <m/>
    <m/>
    <s v="13355"/>
    <n v="4054"/>
    <s v="L104234"/>
    <s v="G402428"/>
  </r>
  <r>
    <s v="https://www.gem.wiki/Colbert_Fossil_Plant"/>
    <x v="62"/>
    <s v="Colbert Fossil Plant"/>
    <m/>
    <s v="10"/>
    <s v="NG"/>
    <n v="250"/>
    <x v="1"/>
    <x v="1"/>
    <s v="N"/>
    <s v="not found"/>
    <s v="not found"/>
    <s v="N"/>
    <x v="49"/>
    <m/>
    <m/>
    <m/>
    <n v="34.743899999999996"/>
    <n v="-87.848600000000005"/>
    <s v="exact"/>
    <s v="Tuscumbia"/>
    <s v="Colbert"/>
    <m/>
    <s v="Alabama"/>
    <x v="1"/>
    <s v="Northern America"/>
    <s v="EIA: 47"/>
    <m/>
    <s v="Colbert Combustion Turbine Plant"/>
    <m/>
    <m/>
    <m/>
    <s v="34339"/>
    <n v="1309312"/>
    <s v="L103778"/>
    <s v="G410535"/>
  </r>
  <r>
    <s v="https://www.gem.wiki/Colbert_Fossil_Plant"/>
    <x v="62"/>
    <s v="Colbert Fossil Plant"/>
    <m/>
    <s v="11"/>
    <s v="NG"/>
    <n v="250"/>
    <x v="1"/>
    <x v="1"/>
    <s v="N"/>
    <s v="not found"/>
    <s v="not found"/>
    <s v="N"/>
    <x v="49"/>
    <m/>
    <m/>
    <m/>
    <n v="34.743899999999996"/>
    <n v="-87.848600000000005"/>
    <s v="exact"/>
    <s v="Tuscumbia"/>
    <s v="Colbert"/>
    <m/>
    <s v="Alabama"/>
    <x v="1"/>
    <s v="Northern America"/>
    <s v="EIA: 47"/>
    <m/>
    <s v="Colbert Combustion Turbine Plant"/>
    <m/>
    <m/>
    <m/>
    <s v="34339"/>
    <n v="1309313"/>
    <s v="L103778"/>
    <s v="G410534"/>
  </r>
  <r>
    <s v="https://www.gem.wiki/Colbert_Fossil_Plant"/>
    <x v="62"/>
    <s v="Colbert Fossil Plant"/>
    <m/>
    <s v="9"/>
    <s v="NG"/>
    <n v="250"/>
    <x v="1"/>
    <x v="1"/>
    <s v="N"/>
    <s v="not found"/>
    <s v="not found"/>
    <s v="N"/>
    <x v="49"/>
    <m/>
    <m/>
    <m/>
    <n v="34.743899999999996"/>
    <n v="-87.848600000000005"/>
    <s v="exact"/>
    <s v="Tuscumbia"/>
    <s v="Colbert"/>
    <m/>
    <s v="Alabama"/>
    <x v="1"/>
    <s v="Northern America"/>
    <s v="EIA: 47"/>
    <m/>
    <s v="Colbert Combustion Turbine Plant"/>
    <m/>
    <m/>
    <m/>
    <s v="34339"/>
    <n v="1309314"/>
    <s v="L103778"/>
    <s v="G410536"/>
  </r>
  <r>
    <s v="https://www.gem.wiki/Colbert_Fossil_Plant"/>
    <x v="62"/>
    <s v="Colbert Fossil Plant"/>
    <m/>
    <s v="GT1"/>
    <s v="NG/FO"/>
    <n v="60"/>
    <x v="0"/>
    <x v="1"/>
    <s v="N"/>
    <m/>
    <m/>
    <s v="N"/>
    <x v="70"/>
    <m/>
    <m/>
    <m/>
    <n v="34.743899999999996"/>
    <n v="-87.848600000000005"/>
    <s v="exact"/>
    <s v="Tuscumbia"/>
    <s v="Colbert"/>
    <m/>
    <s v="Alabama"/>
    <x v="1"/>
    <s v="Northern America"/>
    <s v="EIA: 47"/>
    <s v="EIA: GT1"/>
    <s v="Colbert Combustion Turbine Plant"/>
    <m/>
    <m/>
    <m/>
    <s v="34339"/>
    <n v="4172"/>
    <s v="L103778"/>
    <s v="G403590"/>
  </r>
  <r>
    <s v="https://www.gem.wiki/Colbert_Fossil_Plant"/>
    <x v="62"/>
    <s v="Colbert Fossil Plant"/>
    <m/>
    <s v="GT2"/>
    <s v="NG/FO"/>
    <n v="60"/>
    <x v="0"/>
    <x v="1"/>
    <s v="N"/>
    <m/>
    <m/>
    <s v="N"/>
    <x v="70"/>
    <m/>
    <m/>
    <m/>
    <n v="34.743899999999996"/>
    <n v="-87.848600000000005"/>
    <s v="exact"/>
    <s v="Tuscumbia"/>
    <s v="Colbert"/>
    <m/>
    <s v="Alabama"/>
    <x v="1"/>
    <s v="Northern America"/>
    <s v="EIA: 47"/>
    <s v="EIA: GT2"/>
    <s v="Colbert Combustion Turbine Plant"/>
    <m/>
    <m/>
    <m/>
    <s v="34339"/>
    <n v="4173"/>
    <s v="L103778"/>
    <s v="G403591"/>
  </r>
  <r>
    <s v="https://www.gem.wiki/Colbert_Fossil_Plant"/>
    <x v="62"/>
    <s v="Colbert Fossil Plant"/>
    <m/>
    <s v="GT3"/>
    <s v="NG/FO"/>
    <n v="60"/>
    <x v="0"/>
    <x v="1"/>
    <s v="N"/>
    <m/>
    <m/>
    <s v="N"/>
    <x v="70"/>
    <m/>
    <m/>
    <m/>
    <n v="34.743899999999996"/>
    <n v="-87.848600000000005"/>
    <s v="exact"/>
    <s v="Tuscumbia"/>
    <s v="Colbert"/>
    <m/>
    <s v="Alabama"/>
    <x v="1"/>
    <s v="Northern America"/>
    <s v="EIA: 47"/>
    <s v="EIA: GT3"/>
    <s v="Colbert Combustion Turbine Plant"/>
    <m/>
    <m/>
    <m/>
    <s v="34339"/>
    <n v="4174"/>
    <s v="L103778"/>
    <s v="G403592"/>
  </r>
  <r>
    <s v="https://www.gem.wiki/Colbert_Fossil_Plant"/>
    <x v="62"/>
    <s v="Colbert Fossil Plant"/>
    <m/>
    <s v="GT4"/>
    <s v="NG/FO"/>
    <n v="60"/>
    <x v="0"/>
    <x v="1"/>
    <s v="N"/>
    <m/>
    <m/>
    <s v="N"/>
    <x v="70"/>
    <m/>
    <m/>
    <m/>
    <n v="34.743899999999996"/>
    <n v="-87.848600000000005"/>
    <s v="exact"/>
    <s v="Tuscumbia"/>
    <s v="Colbert"/>
    <m/>
    <s v="Alabama"/>
    <x v="1"/>
    <s v="Northern America"/>
    <s v="EIA: 47"/>
    <s v="EIA: GT4"/>
    <s v="Colbert Combustion Turbine Plant"/>
    <m/>
    <m/>
    <m/>
    <s v="34339"/>
    <n v="4175"/>
    <s v="L103778"/>
    <s v="G403593"/>
  </r>
  <r>
    <s v="https://www.gem.wiki/Colbert_Fossil_Plant"/>
    <x v="62"/>
    <s v="Colbert Fossil Plant"/>
    <m/>
    <s v="GT5"/>
    <s v="NG/FO"/>
    <n v="60"/>
    <x v="0"/>
    <x v="1"/>
    <s v="N"/>
    <m/>
    <m/>
    <s v="N"/>
    <x v="70"/>
    <m/>
    <m/>
    <m/>
    <n v="34.743899999999996"/>
    <n v="-87.848600000000005"/>
    <s v="exact"/>
    <s v="Tuscumbia"/>
    <s v="Colbert"/>
    <m/>
    <s v="Alabama"/>
    <x v="1"/>
    <s v="Northern America"/>
    <s v="EIA: 47"/>
    <s v="EIA: GT5"/>
    <s v="Colbert Combustion Turbine Plant"/>
    <m/>
    <m/>
    <m/>
    <s v="34339"/>
    <n v="4176"/>
    <s v="L103778"/>
    <s v="G403594"/>
  </r>
  <r>
    <s v="https://www.gem.wiki/Colbert_Fossil_Plant"/>
    <x v="62"/>
    <s v="Colbert Fossil Plant"/>
    <m/>
    <s v="GT6"/>
    <s v="NG/FO"/>
    <n v="60"/>
    <x v="0"/>
    <x v="1"/>
    <s v="N"/>
    <m/>
    <m/>
    <s v="N"/>
    <x v="70"/>
    <m/>
    <m/>
    <m/>
    <n v="34.743899999999996"/>
    <n v="-87.848600000000005"/>
    <s v="exact"/>
    <s v="Tuscumbia"/>
    <s v="Colbert"/>
    <m/>
    <s v="Alabama"/>
    <x v="1"/>
    <s v="Northern America"/>
    <s v="EIA: 47"/>
    <s v="EIA: GT6"/>
    <s v="Colbert Combustion Turbine Plant"/>
    <m/>
    <m/>
    <m/>
    <s v="34339"/>
    <n v="4177"/>
    <s v="L103778"/>
    <s v="G403595"/>
  </r>
  <r>
    <s v="https://www.gem.wiki/Colbert_Fossil_Plant"/>
    <x v="62"/>
    <s v="Colbert Fossil Plant"/>
    <m/>
    <s v="GT7"/>
    <s v="NG/FO"/>
    <n v="60"/>
    <x v="0"/>
    <x v="1"/>
    <s v="N"/>
    <m/>
    <m/>
    <s v="N"/>
    <x v="70"/>
    <m/>
    <m/>
    <m/>
    <n v="34.743899999999996"/>
    <n v="-87.848600000000005"/>
    <s v="exact"/>
    <s v="Tuscumbia"/>
    <s v="Colbert"/>
    <m/>
    <s v="Alabama"/>
    <x v="1"/>
    <s v="Northern America"/>
    <s v="EIA: 47"/>
    <s v="EIA: GT7"/>
    <s v="Colbert Combustion Turbine Plant"/>
    <m/>
    <m/>
    <m/>
    <s v="34339"/>
    <n v="4178"/>
    <s v="L103778"/>
    <s v="G403596"/>
  </r>
  <r>
    <s v="https://www.gem.wiki/Colbert_Fossil_Plant"/>
    <x v="62"/>
    <s v="Colbert Fossil Plant"/>
    <m/>
    <s v="GT8"/>
    <s v="NG/FO"/>
    <n v="60"/>
    <x v="0"/>
    <x v="1"/>
    <s v="N"/>
    <m/>
    <m/>
    <s v="N"/>
    <x v="70"/>
    <m/>
    <m/>
    <m/>
    <n v="34.743899999999996"/>
    <n v="-87.848600000000005"/>
    <s v="exact"/>
    <s v="Tuscumbia"/>
    <s v="Colbert"/>
    <m/>
    <s v="Alabama"/>
    <x v="1"/>
    <s v="Northern America"/>
    <s v="EIA: 47"/>
    <s v="EIA: GT8"/>
    <s v="Colbert Combustion Turbine Plant"/>
    <m/>
    <m/>
    <m/>
    <s v="34339"/>
    <n v="4179"/>
    <s v="L103778"/>
    <s v="G403597"/>
  </r>
  <r>
    <s v="https://www.gem.wiki/Colorado_Bend_II_power_station"/>
    <x v="62"/>
    <s v="Colorado Bend II power station"/>
    <m/>
    <s v="BLK3"/>
    <s v="NG"/>
    <n v="1230"/>
    <x v="0"/>
    <x v="0"/>
    <s v="N"/>
    <s v="Hydrogen capable: turbine"/>
    <s v="not found"/>
    <m/>
    <x v="31"/>
    <m/>
    <m/>
    <m/>
    <n v="29.289415000000002"/>
    <n v="-96.065399999999997"/>
    <s v="exact"/>
    <s v="Wharton"/>
    <s v="Wharton"/>
    <m/>
    <s v="Texas"/>
    <x v="1"/>
    <s v="Northern America"/>
    <s v="EIA: 60122"/>
    <s v="EIA: CT7, CT8, STG9"/>
    <m/>
    <m/>
    <m/>
    <m/>
    <s v="55264"/>
    <s v="35040, 35041,35042"/>
    <s v="L401937"/>
    <s v="G402085"/>
  </r>
  <r>
    <s v="https://www.gem.wiki/Colorado_Bend_energy_center_power_station"/>
    <x v="62"/>
    <s v="Colorado Bend energy center power station"/>
    <m/>
    <s v="BLK1"/>
    <s v="NG"/>
    <n v="285"/>
    <x v="0"/>
    <x v="0"/>
    <s v="N"/>
    <m/>
    <m/>
    <m/>
    <x v="4"/>
    <m/>
    <m/>
    <m/>
    <n v="29.287800000000001"/>
    <n v="-96.068299999999994"/>
    <s v="exact"/>
    <s v="Wharton"/>
    <s v="Wharton"/>
    <m/>
    <s v="Texas"/>
    <x v="1"/>
    <s v="Northern America"/>
    <s v="EIA: 56350"/>
    <s v="EIA: CT1A, CT1B, ST1"/>
    <m/>
    <m/>
    <m/>
    <m/>
    <m/>
    <m/>
    <s v="L401943"/>
    <s v="G402017"/>
  </r>
  <r>
    <s v="https://www.gem.wiki/Colorado_Bend_energy_center_power_station"/>
    <x v="62"/>
    <s v="Colorado Bend energy center power station"/>
    <m/>
    <s v="BLK2"/>
    <s v="NG"/>
    <n v="295"/>
    <x v="0"/>
    <x v="0"/>
    <s v="N"/>
    <m/>
    <m/>
    <m/>
    <x v="47"/>
    <m/>
    <m/>
    <m/>
    <n v="29.287800000000001"/>
    <n v="-96.068299999999994"/>
    <s v="exact"/>
    <s v="Wharton"/>
    <s v="Wharton"/>
    <m/>
    <s v="Texas"/>
    <x v="1"/>
    <s v="Northern America"/>
    <s v="EIA: 56350"/>
    <s v="EIA: CT2A, CT2B, ST2"/>
    <m/>
    <m/>
    <m/>
    <m/>
    <m/>
    <m/>
    <s v="L401943"/>
    <s v="G402018"/>
  </r>
  <r>
    <s v="https://www.gem.wiki/Columbia_energy_center_(SC)"/>
    <x v="62"/>
    <s v="Columbia energy center (SC)"/>
    <m/>
    <s v="CC1"/>
    <s v="NG"/>
    <n v="669"/>
    <x v="0"/>
    <x v="0"/>
    <s v="Y"/>
    <m/>
    <m/>
    <m/>
    <x v="8"/>
    <m/>
    <m/>
    <m/>
    <n v="33.869700000000002"/>
    <n v="-81.017799999999994"/>
    <s v="exact"/>
    <s v="Gaston"/>
    <s v="Calhoun"/>
    <m/>
    <s v="South Carolina"/>
    <x v="1"/>
    <s v="Northern America"/>
    <s v="EIA: 55386"/>
    <s v="EIA: CT1, CT2, ST1"/>
    <m/>
    <m/>
    <m/>
    <m/>
    <m/>
    <m/>
    <s v="L401848"/>
    <s v="G401909"/>
  </r>
  <r>
    <s v="https://www.gem.wiki/Colusa_generating_station"/>
    <x v="62"/>
    <s v="Colusa generating station"/>
    <m/>
    <s v="CC1"/>
    <s v="NG"/>
    <n v="712"/>
    <x v="0"/>
    <x v="0"/>
    <s v="N"/>
    <m/>
    <m/>
    <m/>
    <x v="1"/>
    <m/>
    <m/>
    <m/>
    <n v="39.366100000000003"/>
    <n v="-122.27"/>
    <s v="exact"/>
    <s v="Maxwell"/>
    <s v="Colusa"/>
    <m/>
    <s v="California"/>
    <x v="1"/>
    <s v="Northern America"/>
    <s v="EIA: 56532"/>
    <s v="EIA: A, B, C"/>
    <m/>
    <m/>
    <m/>
    <m/>
    <s v="55555"/>
    <s v="32248, 32249, 32250"/>
    <s v="L402183"/>
    <s v="G402027"/>
  </r>
  <r>
    <s v="https://www.gem.wiki/Comanche_(OK)_power_station"/>
    <x v="62"/>
    <s v="Comanche (OK) power station"/>
    <m/>
    <s v="CC1"/>
    <s v="NG"/>
    <n v="290"/>
    <x v="0"/>
    <x v="0"/>
    <s v="N"/>
    <m/>
    <m/>
    <m/>
    <x v="35"/>
    <m/>
    <m/>
    <m/>
    <n v="34.543100000000003"/>
    <n v="-98.324399999999997"/>
    <s v="exact"/>
    <s v="Lawton"/>
    <s v="Comanche"/>
    <m/>
    <s v="Oklahoma"/>
    <x v="1"/>
    <s v="Northern America"/>
    <s v="EIA: 8059"/>
    <s v="EIA: 1G1, 1G2, 1S"/>
    <m/>
    <m/>
    <m/>
    <m/>
    <m/>
    <m/>
    <s v="L402231"/>
    <s v="G402193"/>
  </r>
  <r>
    <s v="https://www.gem.wiki/Combined_Locks_energy_center"/>
    <x v="62"/>
    <s v="Combined Locks energy center"/>
    <m/>
    <s v="CC1"/>
    <s v="NG"/>
    <n v="67"/>
    <x v="0"/>
    <x v="0"/>
    <s v="Y"/>
    <m/>
    <m/>
    <m/>
    <x v="10"/>
    <m/>
    <m/>
    <m/>
    <n v="44.271700000000003"/>
    <n v="-88.301100000000005"/>
    <s v="exact"/>
    <s v="Combined Locks"/>
    <s v="Outagamie"/>
    <m/>
    <s v="Wisconsin"/>
    <x v="1"/>
    <s v="Northern America"/>
    <s v="EIA: 55558"/>
    <s v="EIA: GEN1, GEN2"/>
    <m/>
    <m/>
    <m/>
    <m/>
    <s v="49183"/>
    <s v="28696, 34247"/>
    <s v="L402527"/>
    <s v="G401956"/>
  </r>
  <r>
    <s v="https://www.gem.wiki/Concord_power_station"/>
    <x v="62"/>
    <s v="Concord power station"/>
    <m/>
    <s v="1"/>
    <s v="NG/FO"/>
    <n v="95"/>
    <x v="0"/>
    <x v="1"/>
    <s v="N"/>
    <m/>
    <m/>
    <m/>
    <x v="19"/>
    <m/>
    <m/>
    <m/>
    <n v="43.166899999999998"/>
    <n v="-88.69"/>
    <s v="exact"/>
    <s v="Watertown"/>
    <s v="Jefferson"/>
    <m/>
    <s v="Wisconsin"/>
    <x v="1"/>
    <s v="Northern America"/>
    <s v="EIA: 7159"/>
    <s v="EIA: 1"/>
    <m/>
    <m/>
    <m/>
    <m/>
    <s v="37181"/>
    <n v="4358"/>
    <s v="L402372"/>
    <s v="G403757"/>
  </r>
  <r>
    <s v="https://www.gem.wiki/Concord_power_station"/>
    <x v="62"/>
    <s v="Concord power station"/>
    <m/>
    <s v="2"/>
    <s v="NG/FO"/>
    <n v="95"/>
    <x v="0"/>
    <x v="1"/>
    <s v="N"/>
    <m/>
    <m/>
    <m/>
    <x v="19"/>
    <m/>
    <m/>
    <m/>
    <n v="43.166899999999998"/>
    <n v="-88.69"/>
    <s v="exact"/>
    <s v="Watertown"/>
    <s v="Jefferson"/>
    <m/>
    <s v="Wisconsin"/>
    <x v="1"/>
    <s v="Northern America"/>
    <s v="EIA: 7159"/>
    <s v="EIA: 2"/>
    <m/>
    <m/>
    <m/>
    <m/>
    <s v="37181"/>
    <n v="4359"/>
    <s v="L402372"/>
    <s v="G403758"/>
  </r>
  <r>
    <s v="https://www.gem.wiki/Concord_power_station"/>
    <x v="62"/>
    <s v="Concord power station"/>
    <m/>
    <s v="3"/>
    <s v="NG/FO"/>
    <n v="95"/>
    <x v="0"/>
    <x v="1"/>
    <s v="N"/>
    <m/>
    <m/>
    <m/>
    <x v="20"/>
    <m/>
    <m/>
    <m/>
    <n v="43.166899999999998"/>
    <n v="-88.69"/>
    <s v="exact"/>
    <s v="Watertown"/>
    <s v="Jefferson"/>
    <m/>
    <s v="Wisconsin"/>
    <x v="1"/>
    <s v="Northern America"/>
    <s v="EIA: 7159"/>
    <s v="EIA: 3"/>
    <m/>
    <m/>
    <m/>
    <m/>
    <s v="37181"/>
    <n v="4360"/>
    <s v="L402372"/>
    <s v="G403759"/>
  </r>
  <r>
    <s v="https://www.gem.wiki/Concord_power_station"/>
    <x v="62"/>
    <s v="Concord power station"/>
    <m/>
    <s v="4"/>
    <s v="NG/FO"/>
    <n v="95"/>
    <x v="0"/>
    <x v="1"/>
    <s v="N"/>
    <m/>
    <m/>
    <m/>
    <x v="20"/>
    <m/>
    <m/>
    <m/>
    <n v="43.166899999999998"/>
    <n v="-88.69"/>
    <s v="exact"/>
    <s v="Watertown"/>
    <s v="Jefferson"/>
    <m/>
    <s v="Wisconsin"/>
    <x v="1"/>
    <s v="Northern America"/>
    <s v="EIA: 7159"/>
    <s v="EIA: 4"/>
    <m/>
    <m/>
    <m/>
    <m/>
    <s v="37181"/>
    <n v="4361"/>
    <s v="L402372"/>
    <s v="G403760"/>
  </r>
  <r>
    <s v="https://www.gem.wiki/Coolidge_generation_station"/>
    <x v="62"/>
    <s v="Coolidge generation station"/>
    <m/>
    <s v="1"/>
    <s v="NG"/>
    <n v="61"/>
    <x v="0"/>
    <x v="1"/>
    <s v="N"/>
    <m/>
    <m/>
    <m/>
    <x v="17"/>
    <m/>
    <m/>
    <m/>
    <n v="32.917399000000003"/>
    <n v="-111.5033"/>
    <s v="exact"/>
    <s v="Coolidge"/>
    <s v="Pinal"/>
    <m/>
    <s v="Arizona"/>
    <x v="1"/>
    <s v="Northern America"/>
    <s v="EIA: 56948"/>
    <s v="EIA: 1"/>
    <m/>
    <m/>
    <m/>
    <m/>
    <s v="58073"/>
    <n v="34827"/>
    <s v="L401832"/>
    <s v="G402646"/>
  </r>
  <r>
    <s v="https://www.gem.wiki/Coolidge_generation_station"/>
    <x v="62"/>
    <s v="Coolidge generation station"/>
    <m/>
    <s v="10"/>
    <s v="NG"/>
    <n v="61"/>
    <x v="0"/>
    <x v="1"/>
    <s v="N"/>
    <m/>
    <m/>
    <m/>
    <x v="17"/>
    <m/>
    <m/>
    <m/>
    <n v="32.917399000000003"/>
    <n v="-111.5033"/>
    <s v="exact"/>
    <s v="Coolidge"/>
    <s v="Pinal"/>
    <m/>
    <s v="Arizona"/>
    <x v="1"/>
    <s v="Northern America"/>
    <s v="EIA: 56948"/>
    <s v="EIA: 10"/>
    <m/>
    <m/>
    <m/>
    <m/>
    <s v="58073"/>
    <n v="37058"/>
    <s v="L401832"/>
    <s v="G402647"/>
  </r>
  <r>
    <s v="https://www.gem.wiki/Coolidge_generation_station"/>
    <x v="62"/>
    <s v="Coolidge generation station"/>
    <m/>
    <s v="11"/>
    <s v="NG"/>
    <n v="61"/>
    <x v="0"/>
    <x v="1"/>
    <s v="N"/>
    <m/>
    <m/>
    <m/>
    <x v="17"/>
    <m/>
    <m/>
    <m/>
    <n v="32.917399000000003"/>
    <n v="-111.5033"/>
    <s v="exact"/>
    <s v="Coolidge"/>
    <s v="Pinal"/>
    <m/>
    <s v="Arizona"/>
    <x v="1"/>
    <s v="Northern America"/>
    <s v="EIA: 56948"/>
    <s v="EIA: 11"/>
    <m/>
    <m/>
    <m/>
    <m/>
    <s v="58073"/>
    <n v="37059"/>
    <s v="L401832"/>
    <s v="G402648"/>
  </r>
  <r>
    <s v="https://www.gem.wiki/Coolidge_generation_station"/>
    <x v="62"/>
    <s v="Coolidge generation station"/>
    <m/>
    <s v="12"/>
    <s v="NG"/>
    <n v="61"/>
    <x v="0"/>
    <x v="1"/>
    <s v="N"/>
    <m/>
    <m/>
    <m/>
    <x v="17"/>
    <m/>
    <m/>
    <m/>
    <n v="32.917399000000003"/>
    <n v="-111.5033"/>
    <s v="exact"/>
    <s v="Coolidge"/>
    <s v="Pinal"/>
    <m/>
    <s v="Arizona"/>
    <x v="1"/>
    <s v="Northern America"/>
    <s v="EIA: 56948"/>
    <s v="EIA: 12"/>
    <m/>
    <m/>
    <m/>
    <m/>
    <s v="58073"/>
    <n v="37060"/>
    <s v="L401832"/>
    <s v="G402649"/>
  </r>
  <r>
    <s v="https://www.gem.wiki/Coolidge_generation_station"/>
    <x v="62"/>
    <s v="Coolidge generation station"/>
    <m/>
    <s v="13"/>
    <s v="NG"/>
    <n v="51"/>
    <x v="2"/>
    <x v="4"/>
    <s v="not found"/>
    <m/>
    <m/>
    <m/>
    <x v="45"/>
    <m/>
    <m/>
    <m/>
    <n v="32.917399000000003"/>
    <n v="-111.5033"/>
    <s v="exact"/>
    <s v="Coolidge"/>
    <s v="Pinal"/>
    <m/>
    <s v="Arizona"/>
    <x v="1"/>
    <s v="Northern America"/>
    <s v="EIA: 56948"/>
    <m/>
    <m/>
    <m/>
    <m/>
    <m/>
    <s v="58073"/>
    <n v="1311793"/>
    <s v="L401832"/>
    <s v="G410582"/>
  </r>
  <r>
    <s v="https://www.gem.wiki/Coolidge_generation_station"/>
    <x v="62"/>
    <s v="Coolidge generation station"/>
    <m/>
    <s v="14"/>
    <s v="NG"/>
    <n v="51"/>
    <x v="2"/>
    <x v="4"/>
    <s v="not found"/>
    <m/>
    <m/>
    <m/>
    <x v="45"/>
    <m/>
    <m/>
    <m/>
    <n v="32.917399000000003"/>
    <n v="-111.5033"/>
    <s v="exact"/>
    <s v="Coolidge"/>
    <s v="Pinal"/>
    <m/>
    <s v="Arizona"/>
    <x v="1"/>
    <s v="Northern America"/>
    <s v="EIA: 56948"/>
    <m/>
    <m/>
    <m/>
    <m/>
    <m/>
    <s v="58073"/>
    <n v="1311794"/>
    <s v="L401832"/>
    <s v="G410581"/>
  </r>
  <r>
    <s v="https://www.gem.wiki/Coolidge_generation_station"/>
    <x v="62"/>
    <s v="Coolidge generation station"/>
    <m/>
    <s v="15"/>
    <s v="NG"/>
    <n v="51"/>
    <x v="2"/>
    <x v="4"/>
    <s v="not found"/>
    <m/>
    <m/>
    <m/>
    <x v="45"/>
    <m/>
    <m/>
    <m/>
    <n v="32.917399000000003"/>
    <n v="-111.5033"/>
    <s v="exact"/>
    <s v="Coolidge"/>
    <s v="Pinal"/>
    <m/>
    <s v="Arizona"/>
    <x v="1"/>
    <s v="Northern America"/>
    <s v="EIA: 56948"/>
    <m/>
    <m/>
    <m/>
    <m/>
    <m/>
    <s v="58073"/>
    <n v="1311795"/>
    <s v="L401832"/>
    <s v="G410580"/>
  </r>
  <r>
    <s v="https://www.gem.wiki/Coolidge_generation_station"/>
    <x v="62"/>
    <s v="Coolidge generation station"/>
    <m/>
    <s v="16"/>
    <s v="NG"/>
    <n v="51"/>
    <x v="2"/>
    <x v="4"/>
    <s v="not found"/>
    <m/>
    <m/>
    <m/>
    <x v="45"/>
    <m/>
    <m/>
    <m/>
    <n v="32.917399000000003"/>
    <n v="-111.5033"/>
    <s v="exact"/>
    <s v="Coolidge"/>
    <s v="Pinal"/>
    <m/>
    <s v="Arizona"/>
    <x v="1"/>
    <s v="Northern America"/>
    <s v="EIA: 56948"/>
    <m/>
    <m/>
    <m/>
    <m/>
    <m/>
    <s v="58073"/>
    <n v="1311796"/>
    <s v="L401832"/>
    <s v="G410579"/>
  </r>
  <r>
    <s v="https://www.gem.wiki/Coolidge_generation_station"/>
    <x v="62"/>
    <s v="Coolidge generation station"/>
    <m/>
    <s v="17"/>
    <s v="NG"/>
    <n v="51"/>
    <x v="2"/>
    <x v="4"/>
    <s v="not found"/>
    <m/>
    <m/>
    <m/>
    <x v="45"/>
    <m/>
    <m/>
    <m/>
    <n v="32.917399000000003"/>
    <n v="-111.5033"/>
    <s v="exact"/>
    <s v="Coolidge"/>
    <s v="Pinal"/>
    <m/>
    <s v="Arizona"/>
    <x v="1"/>
    <s v="Northern America"/>
    <s v="EIA: 56948"/>
    <m/>
    <m/>
    <m/>
    <m/>
    <m/>
    <s v="58073"/>
    <n v="1311797"/>
    <s v="L401832"/>
    <s v="G410578"/>
  </r>
  <r>
    <s v="https://www.gem.wiki/Coolidge_generation_station"/>
    <x v="62"/>
    <s v="Coolidge generation station"/>
    <m/>
    <s v="18"/>
    <s v="NG"/>
    <n v="51"/>
    <x v="2"/>
    <x v="4"/>
    <s v="not found"/>
    <m/>
    <m/>
    <m/>
    <x v="45"/>
    <m/>
    <m/>
    <m/>
    <n v="32.917399000000003"/>
    <n v="-111.5033"/>
    <s v="exact"/>
    <s v="Coolidge"/>
    <s v="Pinal"/>
    <m/>
    <s v="Arizona"/>
    <x v="1"/>
    <s v="Northern America"/>
    <s v="EIA: 56948"/>
    <m/>
    <m/>
    <m/>
    <m/>
    <m/>
    <s v="58073"/>
    <n v="1311798"/>
    <s v="L401832"/>
    <s v="G410577"/>
  </r>
  <r>
    <s v="https://www.gem.wiki/Coolidge_generation_station"/>
    <x v="62"/>
    <s v="Coolidge generation station"/>
    <m/>
    <s v="19"/>
    <s v="NG"/>
    <n v="51"/>
    <x v="2"/>
    <x v="4"/>
    <s v="not found"/>
    <m/>
    <m/>
    <m/>
    <x v="45"/>
    <m/>
    <m/>
    <m/>
    <n v="32.917399000000003"/>
    <n v="-111.5033"/>
    <s v="exact"/>
    <s v="Coolidge"/>
    <s v="Pinal"/>
    <m/>
    <s v="Arizona"/>
    <x v="1"/>
    <s v="Northern America"/>
    <s v="EIA: 56948"/>
    <m/>
    <m/>
    <m/>
    <m/>
    <m/>
    <s v="58073"/>
    <n v="1311799"/>
    <s v="L401832"/>
    <s v="G410576"/>
  </r>
  <r>
    <s v="https://www.gem.wiki/Coolidge_generation_station"/>
    <x v="62"/>
    <s v="Coolidge generation station"/>
    <m/>
    <s v="2"/>
    <s v="NG"/>
    <n v="61"/>
    <x v="0"/>
    <x v="1"/>
    <s v="N"/>
    <m/>
    <m/>
    <m/>
    <x v="17"/>
    <m/>
    <m/>
    <m/>
    <n v="32.917399000000003"/>
    <n v="-111.5033"/>
    <s v="exact"/>
    <s v="Coolidge"/>
    <s v="Pinal"/>
    <m/>
    <s v="Arizona"/>
    <x v="1"/>
    <s v="Northern America"/>
    <s v="EIA: 56948"/>
    <s v="EIA: 2"/>
    <m/>
    <m/>
    <m/>
    <m/>
    <s v="58073"/>
    <n v="37050"/>
    <s v="L401832"/>
    <s v="G402650"/>
  </r>
  <r>
    <s v="https://www.gem.wiki/Coolidge_generation_station"/>
    <x v="62"/>
    <s v="Coolidge generation station"/>
    <m/>
    <s v="20"/>
    <s v="NG"/>
    <n v="51"/>
    <x v="2"/>
    <x v="4"/>
    <s v="not found"/>
    <m/>
    <m/>
    <m/>
    <x v="45"/>
    <m/>
    <m/>
    <m/>
    <n v="32.917399000000003"/>
    <n v="-111.5033"/>
    <s v="exact"/>
    <s v="Coolidge"/>
    <s v="Pinal"/>
    <m/>
    <s v="Arizona"/>
    <x v="1"/>
    <s v="Northern America"/>
    <s v="EIA: 56948"/>
    <m/>
    <m/>
    <m/>
    <m/>
    <m/>
    <s v="58073"/>
    <n v="1311800"/>
    <s v="L401832"/>
    <s v="G410575"/>
  </r>
  <r>
    <s v="https://www.gem.wiki/Coolidge_generation_station"/>
    <x v="62"/>
    <s v="Coolidge generation station"/>
    <m/>
    <s v="21"/>
    <s v="NG"/>
    <n v="51"/>
    <x v="2"/>
    <x v="4"/>
    <s v="not found"/>
    <m/>
    <m/>
    <m/>
    <x v="45"/>
    <m/>
    <m/>
    <m/>
    <n v="32.917399000000003"/>
    <n v="-111.5033"/>
    <s v="exact"/>
    <s v="Coolidge"/>
    <s v="Pinal"/>
    <m/>
    <s v="Arizona"/>
    <x v="1"/>
    <s v="Northern America"/>
    <s v="EIA: 56948"/>
    <m/>
    <m/>
    <m/>
    <m/>
    <m/>
    <s v="58073"/>
    <n v="1311801"/>
    <s v="L401832"/>
    <s v="G410574"/>
  </r>
  <r>
    <s v="https://www.gem.wiki/Coolidge_generation_station"/>
    <x v="62"/>
    <s v="Coolidge generation station"/>
    <m/>
    <s v="22"/>
    <s v="NG"/>
    <n v="51"/>
    <x v="2"/>
    <x v="4"/>
    <s v="not found"/>
    <m/>
    <m/>
    <m/>
    <x v="45"/>
    <m/>
    <m/>
    <m/>
    <n v="32.917399000000003"/>
    <n v="-111.5033"/>
    <s v="exact"/>
    <s v="Coolidge"/>
    <s v="Pinal"/>
    <m/>
    <s v="Arizona"/>
    <x v="1"/>
    <s v="Northern America"/>
    <s v="EIA: 56948"/>
    <m/>
    <m/>
    <m/>
    <m/>
    <m/>
    <s v="58073"/>
    <n v="1311802"/>
    <s v="L401832"/>
    <s v="G410573"/>
  </r>
  <r>
    <s v="https://www.gem.wiki/Coolidge_generation_station"/>
    <x v="62"/>
    <s v="Coolidge generation station"/>
    <m/>
    <s v="23"/>
    <s v="NG"/>
    <n v="51"/>
    <x v="2"/>
    <x v="4"/>
    <s v="not found"/>
    <m/>
    <m/>
    <m/>
    <x v="45"/>
    <m/>
    <m/>
    <m/>
    <n v="32.917399000000003"/>
    <n v="-111.5033"/>
    <s v="exact"/>
    <s v="Coolidge"/>
    <s v="Pinal"/>
    <m/>
    <s v="Arizona"/>
    <x v="1"/>
    <s v="Northern America"/>
    <s v="EIA: 56948"/>
    <m/>
    <m/>
    <m/>
    <m/>
    <m/>
    <s v="58073"/>
    <n v="1311803"/>
    <s v="L401832"/>
    <s v="G410572"/>
  </r>
  <r>
    <s v="https://www.gem.wiki/Coolidge_generation_station"/>
    <x v="62"/>
    <s v="Coolidge generation station"/>
    <m/>
    <s v="24"/>
    <s v="NG"/>
    <n v="51"/>
    <x v="2"/>
    <x v="4"/>
    <s v="not found"/>
    <m/>
    <m/>
    <m/>
    <x v="45"/>
    <m/>
    <m/>
    <m/>
    <n v="32.917399000000003"/>
    <n v="-111.5033"/>
    <s v="exact"/>
    <s v="Coolidge"/>
    <s v="Pinal"/>
    <m/>
    <s v="Arizona"/>
    <x v="1"/>
    <s v="Northern America"/>
    <s v="EIA: 56948"/>
    <m/>
    <m/>
    <m/>
    <m/>
    <m/>
    <s v="58073"/>
    <n v="1311804"/>
    <s v="L401832"/>
    <s v="G410571"/>
  </r>
  <r>
    <s v="https://www.gem.wiki/Coolidge_generation_station"/>
    <x v="62"/>
    <s v="Coolidge generation station"/>
    <m/>
    <s v="25"/>
    <s v="NG"/>
    <n v="51"/>
    <x v="5"/>
    <x v="4"/>
    <s v="not found"/>
    <m/>
    <m/>
    <m/>
    <x v="45"/>
    <m/>
    <m/>
    <m/>
    <n v="32.917399000000003"/>
    <n v="-111.5033"/>
    <s v="exact"/>
    <s v="Coolidge"/>
    <s v="Pinal"/>
    <m/>
    <s v="Arizona"/>
    <x v="1"/>
    <s v="Northern America"/>
    <s v="EIA: 56948"/>
    <m/>
    <m/>
    <m/>
    <m/>
    <m/>
    <s v="58073"/>
    <n v="1311805"/>
    <s v="L401832"/>
    <s v="G410570"/>
  </r>
  <r>
    <s v="https://www.gem.wiki/Coolidge_generation_station"/>
    <x v="62"/>
    <s v="Coolidge generation station"/>
    <m/>
    <s v="26"/>
    <s v="NG"/>
    <n v="51"/>
    <x v="5"/>
    <x v="4"/>
    <s v="not found"/>
    <m/>
    <m/>
    <m/>
    <x v="45"/>
    <m/>
    <m/>
    <m/>
    <n v="32.917399000000003"/>
    <n v="-111.5033"/>
    <s v="exact"/>
    <s v="Coolidge"/>
    <s v="Pinal"/>
    <m/>
    <s v="Arizona"/>
    <x v="1"/>
    <s v="Northern America"/>
    <s v="EIA: 56948"/>
    <m/>
    <m/>
    <m/>
    <m/>
    <m/>
    <s v="58073"/>
    <n v="1311806"/>
    <s v="L401832"/>
    <s v="G410569"/>
  </r>
  <r>
    <s v="https://www.gem.wiki/Coolidge_generation_station"/>
    <x v="62"/>
    <s v="Coolidge generation station"/>
    <m/>
    <s v="27"/>
    <s v="NG"/>
    <n v="51"/>
    <x v="5"/>
    <x v="4"/>
    <s v="not found"/>
    <m/>
    <m/>
    <m/>
    <x v="45"/>
    <m/>
    <m/>
    <m/>
    <n v="32.917399000000003"/>
    <n v="-111.5033"/>
    <s v="exact"/>
    <s v="Coolidge"/>
    <s v="Pinal"/>
    <m/>
    <s v="Arizona"/>
    <x v="1"/>
    <s v="Northern America"/>
    <s v="EIA: 56948"/>
    <m/>
    <m/>
    <m/>
    <m/>
    <m/>
    <s v="58073"/>
    <n v="1311807"/>
    <s v="L401832"/>
    <s v="G410568"/>
  </r>
  <r>
    <s v="https://www.gem.wiki/Coolidge_generation_station"/>
    <x v="62"/>
    <s v="Coolidge generation station"/>
    <m/>
    <s v="28"/>
    <s v="NG"/>
    <n v="51"/>
    <x v="5"/>
    <x v="4"/>
    <s v="not found"/>
    <m/>
    <m/>
    <m/>
    <x v="45"/>
    <m/>
    <m/>
    <m/>
    <n v="32.917399000000003"/>
    <n v="-111.5033"/>
    <s v="exact"/>
    <s v="Coolidge"/>
    <s v="Pinal"/>
    <m/>
    <s v="Arizona"/>
    <x v="1"/>
    <s v="Northern America"/>
    <s v="EIA: 56948"/>
    <m/>
    <m/>
    <m/>
    <m/>
    <m/>
    <s v="58073"/>
    <n v="1311808"/>
    <s v="L401832"/>
    <s v="G410567"/>
  </r>
  <r>
    <s v="https://www.gem.wiki/Coolidge_generation_station"/>
    <x v="62"/>
    <s v="Coolidge generation station"/>
    <m/>
    <s v="3"/>
    <s v="NG"/>
    <n v="61"/>
    <x v="0"/>
    <x v="1"/>
    <s v="N"/>
    <m/>
    <m/>
    <m/>
    <x v="17"/>
    <m/>
    <m/>
    <m/>
    <n v="32.917399000000003"/>
    <n v="-111.5033"/>
    <s v="exact"/>
    <s v="Coolidge"/>
    <s v="Pinal"/>
    <m/>
    <s v="Arizona"/>
    <x v="1"/>
    <s v="Northern America"/>
    <s v="EIA: 56948"/>
    <s v="EIA: 3"/>
    <m/>
    <m/>
    <m/>
    <m/>
    <s v="58073"/>
    <n v="37051"/>
    <s v="L401832"/>
    <s v="G402651"/>
  </r>
  <r>
    <s v="https://www.gem.wiki/Coolidge_generation_station"/>
    <x v="62"/>
    <s v="Coolidge generation station"/>
    <m/>
    <s v="4"/>
    <s v="NG"/>
    <n v="61"/>
    <x v="0"/>
    <x v="1"/>
    <s v="N"/>
    <m/>
    <m/>
    <m/>
    <x v="17"/>
    <m/>
    <m/>
    <m/>
    <n v="32.917399000000003"/>
    <n v="-111.5033"/>
    <s v="exact"/>
    <s v="Coolidge"/>
    <s v="Pinal"/>
    <m/>
    <s v="Arizona"/>
    <x v="1"/>
    <s v="Northern America"/>
    <s v="EIA: 56948"/>
    <s v="EIA: 4"/>
    <m/>
    <m/>
    <m/>
    <m/>
    <s v="58073"/>
    <n v="37052"/>
    <s v="L401832"/>
    <s v="G402652"/>
  </r>
  <r>
    <s v="https://www.gem.wiki/Coolidge_generation_station"/>
    <x v="62"/>
    <s v="Coolidge generation station"/>
    <m/>
    <s v="5"/>
    <s v="NG"/>
    <n v="61"/>
    <x v="0"/>
    <x v="1"/>
    <s v="N"/>
    <m/>
    <m/>
    <m/>
    <x v="17"/>
    <m/>
    <m/>
    <m/>
    <n v="32.917399000000003"/>
    <n v="-111.5033"/>
    <s v="exact"/>
    <s v="Coolidge"/>
    <s v="Pinal"/>
    <m/>
    <s v="Arizona"/>
    <x v="1"/>
    <s v="Northern America"/>
    <s v="EIA: 56948"/>
    <s v="EIA: 5"/>
    <m/>
    <m/>
    <m/>
    <m/>
    <s v="58073"/>
    <n v="37053"/>
    <s v="L401832"/>
    <s v="G402653"/>
  </r>
  <r>
    <s v="https://www.gem.wiki/Coolidge_generation_station"/>
    <x v="62"/>
    <s v="Coolidge generation station"/>
    <m/>
    <s v="6"/>
    <s v="NG"/>
    <n v="61"/>
    <x v="0"/>
    <x v="1"/>
    <s v="N"/>
    <m/>
    <m/>
    <m/>
    <x v="17"/>
    <m/>
    <m/>
    <m/>
    <n v="32.917399000000003"/>
    <n v="-111.5033"/>
    <s v="exact"/>
    <s v="Coolidge"/>
    <s v="Pinal"/>
    <m/>
    <s v="Arizona"/>
    <x v="1"/>
    <s v="Northern America"/>
    <s v="EIA: 56948"/>
    <s v="EIA: 6"/>
    <m/>
    <m/>
    <m/>
    <m/>
    <s v="58073"/>
    <n v="37054"/>
    <s v="L401832"/>
    <s v="G402654"/>
  </r>
  <r>
    <s v="https://www.gem.wiki/Coolidge_generation_station"/>
    <x v="62"/>
    <s v="Coolidge generation station"/>
    <m/>
    <s v="7"/>
    <s v="NG"/>
    <n v="61"/>
    <x v="0"/>
    <x v="1"/>
    <s v="N"/>
    <m/>
    <m/>
    <m/>
    <x v="17"/>
    <m/>
    <m/>
    <m/>
    <n v="32.917399000000003"/>
    <n v="-111.5033"/>
    <s v="exact"/>
    <s v="Coolidge"/>
    <s v="Pinal"/>
    <m/>
    <s v="Arizona"/>
    <x v="1"/>
    <s v="Northern America"/>
    <s v="EIA: 56948"/>
    <s v="EIA: 7"/>
    <m/>
    <m/>
    <m/>
    <m/>
    <s v="58073"/>
    <n v="37055"/>
    <s v="L401832"/>
    <s v="G402655"/>
  </r>
  <r>
    <s v="https://www.gem.wiki/Coolidge_generation_station"/>
    <x v="62"/>
    <s v="Coolidge generation station"/>
    <m/>
    <s v="8"/>
    <s v="NG"/>
    <n v="61"/>
    <x v="0"/>
    <x v="1"/>
    <s v="N"/>
    <m/>
    <m/>
    <m/>
    <x v="17"/>
    <m/>
    <m/>
    <m/>
    <n v="32.917399000000003"/>
    <n v="-111.5033"/>
    <s v="exact"/>
    <s v="Coolidge"/>
    <s v="Pinal"/>
    <m/>
    <s v="Arizona"/>
    <x v="1"/>
    <s v="Northern America"/>
    <s v="EIA: 56948"/>
    <s v="EIA: 8"/>
    <m/>
    <m/>
    <m/>
    <m/>
    <s v="58073"/>
    <n v="37056"/>
    <s v="L401832"/>
    <s v="G402656"/>
  </r>
  <r>
    <s v="https://www.gem.wiki/Coolidge_generation_station"/>
    <x v="62"/>
    <s v="Coolidge generation station"/>
    <m/>
    <s v="9"/>
    <s v="NG"/>
    <n v="61"/>
    <x v="0"/>
    <x v="1"/>
    <s v="N"/>
    <m/>
    <m/>
    <m/>
    <x v="17"/>
    <m/>
    <m/>
    <m/>
    <n v="32.917399000000003"/>
    <n v="-111.5033"/>
    <s v="exact"/>
    <s v="Coolidge"/>
    <s v="Pinal"/>
    <m/>
    <s v="Arizona"/>
    <x v="1"/>
    <s v="Northern America"/>
    <s v="EIA: 56948"/>
    <s v="EIA: 9"/>
    <m/>
    <m/>
    <m/>
    <m/>
    <s v="58073"/>
    <n v="37057"/>
    <s v="L401832"/>
    <s v="G402657"/>
  </r>
  <r>
    <s v="https://www.gem.wiki/Cope_Station"/>
    <x v="62"/>
    <s v="Cope Station"/>
    <m/>
    <s v="ST1"/>
    <s v="NG"/>
    <n v="417"/>
    <x v="3"/>
    <x v="3"/>
    <s v="N"/>
    <s v="not found"/>
    <s v="not found"/>
    <s v="conversion"/>
    <x v="56"/>
    <m/>
    <m/>
    <m/>
    <n v="33.364400000000003"/>
    <n v="-81.03"/>
    <s v="exact"/>
    <s v="Cope"/>
    <s v="Orangeburg"/>
    <m/>
    <s v="South Carolina"/>
    <x v="1"/>
    <s v="Northern America"/>
    <s v="EIA: 7210"/>
    <s v="EIA: ST1"/>
    <m/>
    <m/>
    <m/>
    <m/>
    <s v="not found"/>
    <s v="not found"/>
    <s v="L104171"/>
    <s v="G410564"/>
  </r>
  <r>
    <s v="https://www.gem.wiki/Copper_Crossing_energy_center"/>
    <x v="62"/>
    <s v="Copper Crossing energy center"/>
    <m/>
    <s v="CCGS1"/>
    <s v="NG"/>
    <n v="116"/>
    <x v="5"/>
    <x v="1"/>
    <s v="N"/>
    <s v="not found"/>
    <s v="not found"/>
    <m/>
    <x v="45"/>
    <m/>
    <m/>
    <m/>
    <n v="33.155119999999997"/>
    <n v="-111.4836"/>
    <s v="exact"/>
    <s v="Florence"/>
    <s v="Pinal"/>
    <m/>
    <s v="Arizona"/>
    <x v="1"/>
    <s v="Northern America"/>
    <s v="EIA: 58413"/>
    <s v="EIA: CCGS1"/>
    <m/>
    <m/>
    <m/>
    <m/>
    <s v="58802"/>
    <n v="35554"/>
    <s v="L402398"/>
    <s v="G403800"/>
  </r>
  <r>
    <s v="https://www.gem.wiki/Copper_Crossing_energy_center"/>
    <x v="62"/>
    <s v="Copper Crossing energy center"/>
    <m/>
    <s v="CCGS2"/>
    <s v="NG"/>
    <n v="116"/>
    <x v="5"/>
    <x v="1"/>
    <s v="N"/>
    <s v="not found"/>
    <s v="not found"/>
    <m/>
    <x v="45"/>
    <m/>
    <m/>
    <m/>
    <n v="33.155119999999997"/>
    <n v="-111.4836"/>
    <s v="exact"/>
    <s v="Florence"/>
    <s v="Pinal"/>
    <m/>
    <s v="Arizona"/>
    <x v="1"/>
    <s v="Northern America"/>
    <s v="EIA: 58413"/>
    <s v="EIA: CCGS2"/>
    <m/>
    <m/>
    <m/>
    <m/>
    <s v="58802"/>
    <n v="46812"/>
    <s v="L402398"/>
    <s v="G403801"/>
  </r>
  <r>
    <s v="https://www.gem.wiki/Copper_Crossing_energy_center"/>
    <x v="62"/>
    <s v="Copper Crossing energy center"/>
    <m/>
    <s v="CCGS3"/>
    <s v="NG"/>
    <n v="241"/>
    <x v="5"/>
    <x v="1"/>
    <s v="N"/>
    <s v="not found"/>
    <s v="not found"/>
    <m/>
    <x v="45"/>
    <m/>
    <m/>
    <m/>
    <n v="33.155119999999997"/>
    <n v="-111.4836"/>
    <s v="exact"/>
    <s v="Florence"/>
    <s v="Pinal"/>
    <m/>
    <s v="Arizona"/>
    <x v="1"/>
    <s v="Northern America"/>
    <s v="EIA: 58413"/>
    <s v="EIA: CCGS3"/>
    <m/>
    <m/>
    <m/>
    <m/>
    <s v="58802"/>
    <n v="46813"/>
    <s v="L402398"/>
    <s v="G403802"/>
  </r>
  <r>
    <s v="https://www.gem.wiki/Copper_Crossing_energy_center"/>
    <x v="62"/>
    <s v="Copper Crossing energy center"/>
    <m/>
    <s v="CCGS4"/>
    <s v="NG"/>
    <n v="241"/>
    <x v="5"/>
    <x v="1"/>
    <s v="N"/>
    <s v="not found"/>
    <s v="not found"/>
    <m/>
    <x v="45"/>
    <m/>
    <m/>
    <m/>
    <n v="33.155119999999997"/>
    <n v="-111.4836"/>
    <s v="exact"/>
    <s v="Florence"/>
    <s v="Pinal"/>
    <m/>
    <s v="Arizona"/>
    <x v="1"/>
    <s v="Northern America"/>
    <s v="EIA: 58413"/>
    <s v="EIA: CCGS4"/>
    <m/>
    <m/>
    <m/>
    <m/>
    <s v="58802"/>
    <n v="46814"/>
    <s v="L402398"/>
    <s v="G403803"/>
  </r>
  <r>
    <s v="https://www.gem.wiki/Copper_Crossing_energy_center"/>
    <x v="62"/>
    <s v="Copper Crossing energy center"/>
    <m/>
    <s v="CCGS5"/>
    <s v="NG"/>
    <n v="241"/>
    <x v="5"/>
    <x v="1"/>
    <s v="N"/>
    <s v="not found"/>
    <s v="not found"/>
    <m/>
    <x v="45"/>
    <m/>
    <m/>
    <m/>
    <n v="33.155119999999997"/>
    <n v="-111.4836"/>
    <s v="exact"/>
    <s v="Florence"/>
    <s v="Pinal"/>
    <m/>
    <s v="Arizona"/>
    <x v="1"/>
    <s v="Northern America"/>
    <s v="EIA: 58413"/>
    <s v="EIA: CCGS5"/>
    <m/>
    <m/>
    <m/>
    <m/>
    <s v="58802"/>
    <n v="46815"/>
    <s v="L402398"/>
    <s v="G403804"/>
  </r>
  <r>
    <s v="https://www.gem.wiki/Copper_Crossing_energy_center"/>
    <x v="62"/>
    <s v="Copper Crossing energy center"/>
    <m/>
    <s v="CCGS6"/>
    <s v="NG"/>
    <n v="241"/>
    <x v="5"/>
    <x v="1"/>
    <s v="N"/>
    <s v="not found"/>
    <s v="not found"/>
    <m/>
    <x v="45"/>
    <m/>
    <m/>
    <m/>
    <n v="33.155119999999997"/>
    <n v="-111.4836"/>
    <s v="exact"/>
    <s v="Florence"/>
    <s v="Pinal"/>
    <m/>
    <s v="Arizona"/>
    <x v="1"/>
    <s v="Northern America"/>
    <s v="EIA: 58413"/>
    <s v="EIA: CCGS6"/>
    <m/>
    <m/>
    <m/>
    <m/>
    <s v="58802"/>
    <n v="46816"/>
    <s v="L402398"/>
    <s v="G403805"/>
  </r>
  <r>
    <s v="https://www.gem.wiki/Copper_Crossing_energy_center"/>
    <x v="62"/>
    <s v="Copper Crossing energy center"/>
    <m/>
    <s v="CCGS7"/>
    <s v="NG"/>
    <n v="241"/>
    <x v="5"/>
    <x v="1"/>
    <s v="N"/>
    <s v="not found"/>
    <s v="not found"/>
    <m/>
    <x v="45"/>
    <m/>
    <m/>
    <m/>
    <n v="33.155119999999997"/>
    <n v="-111.4836"/>
    <s v="exact"/>
    <s v="Florence"/>
    <s v="Pinal"/>
    <m/>
    <s v="Arizona"/>
    <x v="1"/>
    <s v="Northern America"/>
    <s v="EIA: 58413"/>
    <s v="EIA: CCGS7"/>
    <m/>
    <m/>
    <m/>
    <m/>
    <s v="58802"/>
    <n v="46817"/>
    <s v="L402398"/>
    <s v="G403806"/>
  </r>
  <r>
    <s v="https://www.gem.wiki/Copper_Crossing_energy_center"/>
    <x v="62"/>
    <s v="Copper Crossing energy center"/>
    <m/>
    <s v="CCGS8"/>
    <s v="NG"/>
    <n v="241"/>
    <x v="5"/>
    <x v="1"/>
    <s v="N"/>
    <s v="not found"/>
    <s v="not found"/>
    <m/>
    <x v="45"/>
    <m/>
    <m/>
    <m/>
    <n v="33.155119999999997"/>
    <n v="-111.4836"/>
    <s v="exact"/>
    <s v="Florence"/>
    <s v="Pinal"/>
    <m/>
    <s v="Arizona"/>
    <x v="1"/>
    <s v="Northern America"/>
    <s v="EIA: 58413"/>
    <s v="EIA: CCGS8"/>
    <m/>
    <m/>
    <m/>
    <m/>
    <s v="58802"/>
    <n v="46818"/>
    <s v="L402398"/>
    <s v="G403807"/>
  </r>
  <r>
    <s v="https://www.gem.wiki/Copper_Crossing_energy_center"/>
    <x v="62"/>
    <s v="Copper Crossing energy center"/>
    <m/>
    <s v="CCGS9"/>
    <s v="NG"/>
    <n v="101"/>
    <x v="5"/>
    <x v="1"/>
    <s v="N"/>
    <m/>
    <m/>
    <m/>
    <x v="45"/>
    <m/>
    <m/>
    <m/>
    <n v="33.155119999999997"/>
    <n v="-111.4836"/>
    <s v="exact"/>
    <s v="Florence"/>
    <s v="Pinal"/>
    <m/>
    <s v="Arizona"/>
    <x v="1"/>
    <s v="Northern America"/>
    <s v="EIA: 58413"/>
    <s v="EIA: CCGS9"/>
    <m/>
    <m/>
    <m/>
    <m/>
    <s v="58802"/>
    <n v="46819"/>
    <s v="L402398"/>
    <s v="G409429"/>
  </r>
  <r>
    <s v="https://www.gem.wiki/Copper_power_station"/>
    <x v="62"/>
    <s v="Copper power station"/>
    <m/>
    <s v="1"/>
    <s v="NG/FO"/>
    <n v="87"/>
    <x v="0"/>
    <x v="1"/>
    <s v="N"/>
    <m/>
    <m/>
    <m/>
    <x v="51"/>
    <m/>
    <n v="2030"/>
    <m/>
    <n v="31.756900000000002"/>
    <n v="-106.375"/>
    <s v="exact"/>
    <s v="El Paso"/>
    <s v="El Paso"/>
    <m/>
    <s v="Texas"/>
    <x v="1"/>
    <s v="Northern America"/>
    <s v="EIA: 9"/>
    <s v="EIA: 1"/>
    <m/>
    <m/>
    <m/>
    <m/>
    <m/>
    <m/>
    <s v="L401900"/>
    <s v="G402815"/>
  </r>
  <r>
    <s v="https://www.gem.wiki/Cordova_Energy_power_station"/>
    <x v="62"/>
    <s v="Cordova Energy power station"/>
    <m/>
    <s v="CC1"/>
    <s v="NG"/>
    <n v="611"/>
    <x v="0"/>
    <x v="0"/>
    <s v="N"/>
    <m/>
    <m/>
    <m/>
    <x v="11"/>
    <m/>
    <m/>
    <m/>
    <n v="41.712215999999998"/>
    <n v="-90.279679999999999"/>
    <s v="exact"/>
    <s v="Cordova"/>
    <s v="Rock Island"/>
    <m/>
    <s v="Illinois"/>
    <x v="1"/>
    <s v="Northern America"/>
    <s v="EIA: 55188"/>
    <s v="EIA: PT11, PT21, PT31"/>
    <m/>
    <m/>
    <m/>
    <m/>
    <s v="45653"/>
    <s v="24650, 24651, 24652"/>
    <s v="L401836"/>
    <s v="G401835"/>
  </r>
  <r>
    <s v="https://www.gem.wiki/Corpus_Christi_energy_center"/>
    <x v="62"/>
    <s v="Corpus Christi energy center"/>
    <m/>
    <s v="CCEC"/>
    <s v="NG"/>
    <n v="593"/>
    <x v="0"/>
    <x v="0"/>
    <s v="Y"/>
    <m/>
    <m/>
    <m/>
    <x v="10"/>
    <m/>
    <m/>
    <m/>
    <n v="27.8139"/>
    <n v="-97.428299999999993"/>
    <s v="exact"/>
    <s v="Corpus Christi"/>
    <s v="Nueces"/>
    <m/>
    <s v="Texas"/>
    <x v="1"/>
    <s v="Northern America"/>
    <s v="EIA: 55206"/>
    <s v="EIA: CT1, CT2, ST1"/>
    <m/>
    <m/>
    <m/>
    <m/>
    <m/>
    <m/>
    <s v="L402518"/>
    <s v="G401841"/>
  </r>
  <r>
    <s v="https://www.gem.wiki/Costa_Sur_power_station"/>
    <x v="62"/>
    <s v="Costa Sur power station"/>
    <m/>
    <s v="5"/>
    <s v="NG"/>
    <n v="410"/>
    <x v="0"/>
    <x v="3"/>
    <s v="not found"/>
    <m/>
    <m/>
    <m/>
    <x v="70"/>
    <m/>
    <m/>
    <m/>
    <n v="18.003"/>
    <n v="-66.759699999999995"/>
    <s v="exact"/>
    <m/>
    <s v="Guayanilla"/>
    <m/>
    <s v="Puerto Rico"/>
    <x v="1"/>
    <s v="Northern America"/>
    <s v="EIA: 61147"/>
    <s v="EIA: 5"/>
    <m/>
    <m/>
    <m/>
    <m/>
    <s v="30934"/>
    <m/>
    <s v="L402238"/>
    <s v="G403439"/>
  </r>
  <r>
    <s v="https://www.gem.wiki/Costa_Sur_power_station"/>
    <x v="62"/>
    <s v="Costa Sur power station"/>
    <m/>
    <s v="6"/>
    <s v="NG"/>
    <n v="410"/>
    <x v="0"/>
    <x v="3"/>
    <s v="not found"/>
    <m/>
    <m/>
    <m/>
    <x v="73"/>
    <m/>
    <m/>
    <m/>
    <n v="18.003"/>
    <n v="-66.759699999999995"/>
    <s v="exact"/>
    <m/>
    <s v="Guayanilla"/>
    <m/>
    <s v="Puerto Rico"/>
    <x v="1"/>
    <s v="Northern America"/>
    <s v="EIA: 61147"/>
    <s v="EIA: 6"/>
    <m/>
    <m/>
    <m/>
    <m/>
    <s v="30934"/>
    <m/>
    <s v="L402238"/>
    <s v="G403440"/>
  </r>
  <r>
    <s v="https://www.gem.wiki/Cosumnes_power_station"/>
    <x v="62"/>
    <s v="Cosumnes power station"/>
    <m/>
    <s v="CCC1"/>
    <s v="NG"/>
    <n v="557"/>
    <x v="0"/>
    <x v="0"/>
    <s v="N"/>
    <m/>
    <m/>
    <m/>
    <x v="37"/>
    <m/>
    <m/>
    <m/>
    <n v="38.338475000000003"/>
    <n v="-121.124"/>
    <s v="exact"/>
    <s v="Herald"/>
    <s v="Sacramento"/>
    <m/>
    <s v="California"/>
    <x v="1"/>
    <s v="Northern America"/>
    <s v="EIA: 55970"/>
    <s v="EIA: 1, 2, 3"/>
    <m/>
    <m/>
    <m/>
    <m/>
    <s v="49184"/>
    <s v="28697, 28911, 28914"/>
    <s v="L401606"/>
    <s v="G401989"/>
  </r>
  <r>
    <s v="https://www.gem.wiki/Cottonwood_Energy_Project"/>
    <x v="62"/>
    <s v="Cottonwood Energy Project"/>
    <m/>
    <s v="ST1"/>
    <s v="NG"/>
    <n v="358"/>
    <x v="0"/>
    <x v="0"/>
    <s v="N"/>
    <m/>
    <m/>
    <m/>
    <x v="16"/>
    <m/>
    <m/>
    <m/>
    <n v="30.258800000000001"/>
    <n v="-93.735299999999995"/>
    <s v="exact"/>
    <s v="Deweyville"/>
    <s v="Newton"/>
    <m/>
    <s v="Texas"/>
    <x v="1"/>
    <s v="Northern America"/>
    <s v="EIA: 55358"/>
    <s v="EIA: CT1, ST1"/>
    <m/>
    <m/>
    <m/>
    <m/>
    <m/>
    <m/>
    <s v="L402143"/>
    <s v="G401894"/>
  </r>
  <r>
    <s v="https://www.gem.wiki/Cottonwood_Energy_Project"/>
    <x v="62"/>
    <s v="Cottonwood Energy Project"/>
    <m/>
    <s v="ST2"/>
    <s v="NG"/>
    <n v="358"/>
    <x v="0"/>
    <x v="0"/>
    <s v="N"/>
    <m/>
    <m/>
    <m/>
    <x v="16"/>
    <m/>
    <m/>
    <m/>
    <n v="30.258800000000001"/>
    <n v="-93.735299999999995"/>
    <s v="exact"/>
    <s v="Deweyville"/>
    <s v="Newton"/>
    <m/>
    <s v="Texas"/>
    <x v="1"/>
    <s v="Northern America"/>
    <s v="EIA: 55358"/>
    <s v="EIA: CT2, ST2"/>
    <m/>
    <m/>
    <m/>
    <m/>
    <m/>
    <m/>
    <s v="L402143"/>
    <s v="G401895"/>
  </r>
  <r>
    <s v="https://www.gem.wiki/Cottonwood_Energy_Project"/>
    <x v="62"/>
    <s v="Cottonwood Energy Project"/>
    <m/>
    <s v="ST3"/>
    <s v="NG"/>
    <n v="358"/>
    <x v="0"/>
    <x v="0"/>
    <s v="N"/>
    <m/>
    <m/>
    <m/>
    <x v="16"/>
    <m/>
    <m/>
    <m/>
    <n v="30.258800000000001"/>
    <n v="-93.735299999999995"/>
    <s v="exact"/>
    <s v="Deweyville"/>
    <s v="Newton"/>
    <m/>
    <s v="Texas"/>
    <x v="1"/>
    <s v="Northern America"/>
    <s v="EIA: 55358"/>
    <s v="EIA: CT3, ST3"/>
    <m/>
    <m/>
    <m/>
    <m/>
    <m/>
    <m/>
    <s v="L402143"/>
    <s v="G401896"/>
  </r>
  <r>
    <s v="https://www.gem.wiki/Cottonwood_Energy_Project"/>
    <x v="62"/>
    <s v="Cottonwood Energy Project"/>
    <m/>
    <s v="ST4"/>
    <s v="NG"/>
    <n v="358"/>
    <x v="0"/>
    <x v="0"/>
    <s v="N"/>
    <m/>
    <m/>
    <m/>
    <x v="16"/>
    <m/>
    <m/>
    <m/>
    <n v="30.258800000000001"/>
    <n v="-93.735299999999995"/>
    <s v="exact"/>
    <s v="Deweyville"/>
    <s v="Newton"/>
    <m/>
    <s v="Texas"/>
    <x v="1"/>
    <s v="Northern America"/>
    <s v="EIA: 55358"/>
    <s v="EIA: CT4, ST4"/>
    <m/>
    <m/>
    <m/>
    <m/>
    <m/>
    <m/>
    <s v="L402143"/>
    <s v="G401897"/>
  </r>
  <r>
    <s v="https://www.gem.wiki/Coughlin_power_station"/>
    <x v="62"/>
    <s v="Coughlin power station"/>
    <m/>
    <s v="CC6"/>
    <s v="NG"/>
    <n v="302"/>
    <x v="0"/>
    <x v="0"/>
    <s v="N"/>
    <m/>
    <m/>
    <m/>
    <x v="15"/>
    <m/>
    <m/>
    <m/>
    <n v="30.843900000000001"/>
    <n v="-92.261110000000002"/>
    <s v="exact"/>
    <s v="St Landry"/>
    <s v="Evangeline"/>
    <m/>
    <s v="Louisiana"/>
    <x v="1"/>
    <s v="Northern America"/>
    <s v="EIA: 1396"/>
    <s v="EIA: 6, U6CT"/>
    <m/>
    <m/>
    <m/>
    <m/>
    <s v="15872"/>
    <s v="24196, 4594"/>
    <s v="L401822"/>
    <s v="G401621"/>
  </r>
  <r>
    <s v="https://www.gem.wiki/Coughlin_power_station"/>
    <x v="62"/>
    <s v="Coughlin power station"/>
    <m/>
    <s v="CC7"/>
    <s v="NG"/>
    <n v="621"/>
    <x v="0"/>
    <x v="0"/>
    <s v="N"/>
    <m/>
    <m/>
    <m/>
    <x v="15"/>
    <m/>
    <m/>
    <m/>
    <n v="30.843900000000001"/>
    <n v="-92.261110000000002"/>
    <s v="exact"/>
    <s v="St Landry"/>
    <s v="Evangeline"/>
    <m/>
    <s v="Louisiana"/>
    <x v="1"/>
    <s v="Northern America"/>
    <s v="EIA: 1396"/>
    <s v="EIA: 7, U72, U7CT"/>
    <m/>
    <m/>
    <m/>
    <m/>
    <s v="15872"/>
    <s v="24197, 24272, 4595"/>
    <s v="L401822"/>
    <s v="G401622"/>
  </r>
  <r>
    <s v="https://www.gem.wiki/Cove_Point_LNG_Terminal_power_station"/>
    <x v="62"/>
    <s v="Cove Point LNG Terminal power station"/>
    <m/>
    <s v="CC1-5STA"/>
    <s v="NG"/>
    <n v="65"/>
    <x v="0"/>
    <x v="3"/>
    <s v="N"/>
    <s v="not found"/>
    <s v="not found"/>
    <m/>
    <x v="34"/>
    <m/>
    <m/>
    <m/>
    <n v="38.385455999999998"/>
    <n v="-76.409800000000004"/>
    <s v="exact"/>
    <s v="Lusby"/>
    <s v="Calvert"/>
    <m/>
    <s v="Maryland"/>
    <x v="1"/>
    <s v="Northern America"/>
    <s v="EIA: 59073"/>
    <s v="EIA: 5STA"/>
    <m/>
    <m/>
    <m/>
    <m/>
    <s v="17080"/>
    <m/>
    <s v="L401847"/>
    <s v="G409442"/>
  </r>
  <r>
    <s v="https://www.gem.wiki/Cove_Point_LNG_Terminal_power_station"/>
    <x v="62"/>
    <s v="Cove Point LNG Terminal power station"/>
    <m/>
    <s v="CC1-5STB"/>
    <s v="NG"/>
    <n v="65"/>
    <x v="0"/>
    <x v="3"/>
    <s v="N"/>
    <s v="not found"/>
    <s v="not found"/>
    <m/>
    <x v="34"/>
    <m/>
    <m/>
    <m/>
    <n v="38.385455999999998"/>
    <n v="-76.409800000000004"/>
    <s v="exact"/>
    <s v="Lusby"/>
    <s v="Calvert"/>
    <m/>
    <s v="Maryland"/>
    <x v="1"/>
    <s v="Northern America"/>
    <s v="EIA: 59073"/>
    <s v="EIA: 5STB"/>
    <m/>
    <m/>
    <m/>
    <m/>
    <s v="17080"/>
    <m/>
    <s v="L401847"/>
    <s v="G409441"/>
  </r>
  <r>
    <s v="https://www.gem.wiki/Coyote_Clean_power_project"/>
    <x v="62"/>
    <s v="Coyote Clean power project"/>
    <m/>
    <s v="1"/>
    <s v="NG"/>
    <n v="280"/>
    <x v="2"/>
    <x v="7"/>
    <s v="not found"/>
    <s v="N"/>
    <s v="Y"/>
    <m/>
    <x v="40"/>
    <m/>
    <m/>
    <m/>
    <n v="37.255918254891498"/>
    <n v="-107.633065263039"/>
    <s v="approximate"/>
    <s v="Southern Ute Indian Reservation"/>
    <m/>
    <m/>
    <s v="Colorado"/>
    <x v="1"/>
    <s v="Northern America"/>
    <m/>
    <m/>
    <m/>
    <m/>
    <m/>
    <m/>
    <s v="1136509"/>
    <n v="1310097"/>
    <s v="L407696"/>
    <s v="G410073"/>
  </r>
  <r>
    <s v="https://www.gem.wiki/Coyote_Springs_II_power_station"/>
    <x v="62"/>
    <s v="Coyote Springs II power station"/>
    <m/>
    <s v="U2CT"/>
    <s v="NG"/>
    <n v="287"/>
    <x v="0"/>
    <x v="0"/>
    <s v="N"/>
    <m/>
    <m/>
    <m/>
    <x v="16"/>
    <m/>
    <m/>
    <m/>
    <n v="45.848039"/>
    <n v="-119.67400000000001"/>
    <s v="exact"/>
    <s v="Boardman"/>
    <s v="Morrow"/>
    <m/>
    <s v="Oregon"/>
    <x v="1"/>
    <s v="Northern America"/>
    <s v="EIA: 7931"/>
    <s v="EIA: 1, 2"/>
    <m/>
    <m/>
    <m/>
    <m/>
    <m/>
    <m/>
    <s v="L401734"/>
    <s v="G402186"/>
  </r>
  <r>
    <s v="https://www.gem.wiki/Coyote_Springs_power_station"/>
    <x v="62"/>
    <s v="Coyote Springs power station"/>
    <m/>
    <s v="CC1"/>
    <s v="NG"/>
    <n v="296"/>
    <x v="0"/>
    <x v="0"/>
    <s v="Y"/>
    <m/>
    <m/>
    <m/>
    <x v="48"/>
    <m/>
    <m/>
    <m/>
    <n v="45.847997999999997"/>
    <n v="-119.6739"/>
    <s v="exact"/>
    <s v="Boardman"/>
    <s v="Morrow"/>
    <m/>
    <s v="Oregon"/>
    <x v="1"/>
    <s v="Northern America"/>
    <s v="EIA: 7350"/>
    <s v="EIA: 1, 2"/>
    <m/>
    <m/>
    <m/>
    <m/>
    <m/>
    <m/>
    <s v="L402207"/>
    <s v="G402155"/>
  </r>
  <r>
    <s v="https://www.gem.wiki/Crete_Energy_Venture_power_station"/>
    <x v="62"/>
    <s v="Crete Energy Venture power station"/>
    <m/>
    <s v="GT1"/>
    <s v="NG"/>
    <n v="89"/>
    <x v="0"/>
    <x v="1"/>
    <s v="N"/>
    <m/>
    <m/>
    <m/>
    <x v="10"/>
    <m/>
    <m/>
    <m/>
    <n v="41.429443999999997"/>
    <n v="-87.618700000000004"/>
    <s v="exact"/>
    <s v="Crete"/>
    <s v="Will"/>
    <m/>
    <s v="Illinois"/>
    <x v="1"/>
    <s v="Northern America"/>
    <s v="EIA: 55253"/>
    <s v="EIA: GT1"/>
    <m/>
    <m/>
    <m/>
    <m/>
    <s v="48308"/>
    <n v="27447"/>
    <s v="L401840"/>
    <s v="G402664"/>
  </r>
  <r>
    <s v="https://www.gem.wiki/Crete_Energy_Venture_power_station"/>
    <x v="62"/>
    <s v="Crete Energy Venture power station"/>
    <m/>
    <s v="GT2"/>
    <s v="NG"/>
    <n v="89"/>
    <x v="0"/>
    <x v="1"/>
    <s v="N"/>
    <m/>
    <m/>
    <m/>
    <x v="10"/>
    <m/>
    <m/>
    <m/>
    <n v="41.429443999999997"/>
    <n v="-87.618700000000004"/>
    <s v="exact"/>
    <s v="Crete"/>
    <s v="Will"/>
    <m/>
    <s v="Illinois"/>
    <x v="1"/>
    <s v="Northern America"/>
    <s v="EIA: 55253"/>
    <s v="EIA: GT2"/>
    <m/>
    <m/>
    <m/>
    <m/>
    <s v="48308"/>
    <n v="27448"/>
    <s v="L401840"/>
    <s v="G402665"/>
  </r>
  <r>
    <s v="https://www.gem.wiki/Crete_Energy_Venture_power_station"/>
    <x v="62"/>
    <s v="Crete Energy Venture power station"/>
    <m/>
    <s v="GT3"/>
    <s v="NG"/>
    <n v="89"/>
    <x v="0"/>
    <x v="1"/>
    <s v="N"/>
    <m/>
    <m/>
    <m/>
    <x v="10"/>
    <m/>
    <m/>
    <m/>
    <n v="41.429443999999997"/>
    <n v="-87.618700000000004"/>
    <s v="exact"/>
    <s v="Crete"/>
    <s v="Will"/>
    <m/>
    <s v="Illinois"/>
    <x v="1"/>
    <s v="Northern America"/>
    <s v="EIA: 55253"/>
    <s v="EIA: GT3"/>
    <m/>
    <m/>
    <m/>
    <m/>
    <s v="48308"/>
    <n v="27449"/>
    <s v="L401840"/>
    <s v="G402666"/>
  </r>
  <r>
    <s v="https://www.gem.wiki/Crete_Energy_Venture_power_station"/>
    <x v="62"/>
    <s v="Crete Energy Venture power station"/>
    <m/>
    <s v="GT4"/>
    <s v="NG"/>
    <n v="89"/>
    <x v="0"/>
    <x v="1"/>
    <s v="N"/>
    <m/>
    <m/>
    <m/>
    <x v="10"/>
    <m/>
    <m/>
    <m/>
    <n v="41.429443999999997"/>
    <n v="-87.618700000000004"/>
    <s v="exact"/>
    <s v="Crete"/>
    <s v="Will"/>
    <m/>
    <s v="Illinois"/>
    <x v="1"/>
    <s v="Northern America"/>
    <s v="EIA: 55253"/>
    <s v="EIA: GT4"/>
    <m/>
    <m/>
    <m/>
    <m/>
    <s v="48308"/>
    <n v="27450"/>
    <s v="L401840"/>
    <s v="G402667"/>
  </r>
  <r>
    <s v="https://www.gem.wiki/Cricket_Valley_Energy_power_station"/>
    <x v="62"/>
    <s v="Cricket Valley Energy power station"/>
    <m/>
    <s v="CCG1"/>
    <s v="NG"/>
    <n v="438"/>
    <x v="0"/>
    <x v="0"/>
    <s v="N"/>
    <s v="Hydrogen capable: progress"/>
    <s v="not found"/>
    <m/>
    <x v="6"/>
    <m/>
    <m/>
    <m/>
    <n v="41.676110999999999"/>
    <n v="-73.581109999999995"/>
    <s v="exact"/>
    <s v="Dover"/>
    <s v="Dutchess"/>
    <m/>
    <s v="New York"/>
    <x v="1"/>
    <s v="Northern America"/>
    <s v="EIA: 57185"/>
    <s v="EIA: U001, U004"/>
    <m/>
    <m/>
    <m/>
    <m/>
    <s v="60838"/>
    <s v="37452, 46352"/>
    <s v="L401637"/>
    <s v="G402042"/>
  </r>
  <r>
    <s v="https://www.gem.wiki/Cricket_Valley_Energy_power_station"/>
    <x v="62"/>
    <s v="Cricket Valley Energy power station"/>
    <m/>
    <s v="CCG2"/>
    <s v="NG"/>
    <n v="438"/>
    <x v="0"/>
    <x v="0"/>
    <s v="N"/>
    <s v="Hydrogen capable: progress"/>
    <s v="not found"/>
    <m/>
    <x v="6"/>
    <m/>
    <m/>
    <m/>
    <n v="41.676110999999999"/>
    <n v="-73.581109999999995"/>
    <s v="exact"/>
    <s v="Dover"/>
    <s v="Dutchess"/>
    <m/>
    <s v="New York"/>
    <x v="1"/>
    <s v="Northern America"/>
    <s v="EIA: 57185"/>
    <s v="EIA: U002, U005"/>
    <m/>
    <m/>
    <m/>
    <m/>
    <s v="60838"/>
    <s v="37453, 46353"/>
    <s v="L401637"/>
    <s v="G402043"/>
  </r>
  <r>
    <s v="https://www.gem.wiki/Cricket_Valley_Energy_power_station"/>
    <x v="62"/>
    <s v="Cricket Valley Energy power station"/>
    <m/>
    <s v="CCG3"/>
    <s v="NG"/>
    <n v="438"/>
    <x v="0"/>
    <x v="0"/>
    <s v="N"/>
    <s v="Hydrogen capable: progress"/>
    <s v="not found"/>
    <m/>
    <x v="6"/>
    <m/>
    <m/>
    <m/>
    <n v="41.676110999999999"/>
    <n v="-73.581109999999995"/>
    <s v="exact"/>
    <s v="Dover"/>
    <s v="Dutchess"/>
    <m/>
    <s v="New York"/>
    <x v="1"/>
    <s v="Northern America"/>
    <s v="EIA: 57185"/>
    <s v="EIA: U003, U006"/>
    <m/>
    <m/>
    <m/>
    <m/>
    <s v="60838"/>
    <s v="37454, 46354"/>
    <s v="L401637"/>
    <s v="G402044"/>
  </r>
  <r>
    <s v="https://www.gem.wiki/Crockett_cogeneration_Project_power_station"/>
    <x v="62"/>
    <s v="Crockett cogeneration Project power station"/>
    <m/>
    <s v="GE1"/>
    <s v="NG"/>
    <n v="247"/>
    <x v="0"/>
    <x v="0"/>
    <s v="Y"/>
    <m/>
    <m/>
    <m/>
    <x v="48"/>
    <m/>
    <m/>
    <m/>
    <n v="38.056899999999999"/>
    <n v="-122.2161"/>
    <s v="exact"/>
    <s v="Crockett"/>
    <s v="Contra Costa"/>
    <m/>
    <s v="California"/>
    <x v="1"/>
    <s v="Northern America"/>
    <s v="EIA: 55084"/>
    <s v="EIA: GE1"/>
    <m/>
    <m/>
    <m/>
    <m/>
    <s v="29455"/>
    <n v="4743"/>
    <s v="L401645"/>
    <s v="G402377"/>
  </r>
  <r>
    <s v="https://www.gem.wiki/Crossroads_energy_center"/>
    <x v="62"/>
    <s v="Crossroads energy center"/>
    <m/>
    <s v="CT01"/>
    <s v="NG"/>
    <n v="77"/>
    <x v="0"/>
    <x v="1"/>
    <s v="N"/>
    <m/>
    <m/>
    <m/>
    <x v="10"/>
    <m/>
    <m/>
    <m/>
    <n v="34.183"/>
    <n v="-90.562100000000001"/>
    <s v="exact"/>
    <s v="Clarksdale"/>
    <s v="Coahoma"/>
    <m/>
    <s v="Mississippi"/>
    <x v="1"/>
    <s v="Northern America"/>
    <s v="EIA: 55395"/>
    <s v="EIA: CT01"/>
    <m/>
    <m/>
    <m/>
    <m/>
    <s v="49062"/>
    <n v="28385"/>
    <s v="L401819"/>
    <s v="G402624"/>
  </r>
  <r>
    <s v="https://www.gem.wiki/Crossroads_energy_center"/>
    <x v="62"/>
    <s v="Crossroads energy center"/>
    <m/>
    <s v="CT02"/>
    <s v="NG"/>
    <n v="77"/>
    <x v="0"/>
    <x v="1"/>
    <s v="N"/>
    <m/>
    <m/>
    <m/>
    <x v="10"/>
    <m/>
    <m/>
    <m/>
    <n v="34.183"/>
    <n v="-90.562100000000001"/>
    <s v="exact"/>
    <s v="Clarksdale"/>
    <s v="Coahoma"/>
    <m/>
    <s v="Mississippi"/>
    <x v="1"/>
    <s v="Northern America"/>
    <s v="EIA: 55395"/>
    <s v="EIA: CT02"/>
    <m/>
    <m/>
    <m/>
    <m/>
    <s v="49062"/>
    <n v="28400"/>
    <s v="L401819"/>
    <s v="G402625"/>
  </r>
  <r>
    <s v="https://www.gem.wiki/Crossroads_energy_center"/>
    <x v="62"/>
    <s v="Crossroads energy center"/>
    <m/>
    <s v="CT03"/>
    <s v="NG"/>
    <n v="77"/>
    <x v="0"/>
    <x v="1"/>
    <s v="N"/>
    <m/>
    <m/>
    <m/>
    <x v="10"/>
    <m/>
    <m/>
    <m/>
    <n v="34.183"/>
    <n v="-90.562100000000001"/>
    <s v="exact"/>
    <s v="Clarksdale"/>
    <s v="Coahoma"/>
    <m/>
    <s v="Mississippi"/>
    <x v="1"/>
    <s v="Northern America"/>
    <s v="EIA: 55395"/>
    <s v="EIA: CT03"/>
    <m/>
    <m/>
    <m/>
    <m/>
    <s v="49062"/>
    <n v="28401"/>
    <s v="L401819"/>
    <s v="G402626"/>
  </r>
  <r>
    <s v="https://www.gem.wiki/Crossroads_energy_center"/>
    <x v="62"/>
    <s v="Crossroads energy center"/>
    <m/>
    <s v="CT04"/>
    <s v="NG"/>
    <n v="77"/>
    <x v="0"/>
    <x v="1"/>
    <s v="N"/>
    <m/>
    <m/>
    <m/>
    <x v="10"/>
    <m/>
    <m/>
    <m/>
    <n v="34.183"/>
    <n v="-90.562100000000001"/>
    <s v="exact"/>
    <s v="Clarksdale"/>
    <s v="Coahoma"/>
    <m/>
    <s v="Mississippi"/>
    <x v="1"/>
    <s v="Northern America"/>
    <s v="EIA: 55395"/>
    <s v="EIA: CT04"/>
    <m/>
    <m/>
    <m/>
    <m/>
    <s v="49062"/>
    <n v="28402"/>
    <s v="L401819"/>
    <s v="G402627"/>
  </r>
  <r>
    <s v="https://www.gem.wiki/Crystal_River_Energy_Complex"/>
    <x v="62"/>
    <s v="Crystal River Energy Complex"/>
    <m/>
    <s v="CC1"/>
    <s v="NG"/>
    <n v="985"/>
    <x v="0"/>
    <x v="0"/>
    <s v="N"/>
    <s v="Hydrogen capable: turbine"/>
    <s v="not found"/>
    <s v="replacement"/>
    <x v="34"/>
    <m/>
    <m/>
    <m/>
    <n v="28.965599999999998"/>
    <n v="-82.697699999999998"/>
    <s v="exact"/>
    <s v="Crystal River"/>
    <s v="Citrus"/>
    <m/>
    <s v="Florida"/>
    <x v="1"/>
    <s v="Northern America"/>
    <s v="EIA: 628"/>
    <s v="EIA: 1GTA, 1GTB, CC1ST"/>
    <s v="Citrus CC power station"/>
    <m/>
    <m/>
    <m/>
    <s v="67390"/>
    <s v="44071, 46796, 44873"/>
    <s v="L103825"/>
    <s v="G402124"/>
  </r>
  <r>
    <s v="https://www.gem.wiki/Crystal_River_Energy_Complex"/>
    <x v="62"/>
    <s v="Crystal River Energy Complex"/>
    <m/>
    <s v="CC2"/>
    <s v="NG"/>
    <n v="985"/>
    <x v="0"/>
    <x v="0"/>
    <s v="N"/>
    <s v="Hydrogen capable: turbine"/>
    <s v="not found"/>
    <s v="replacement"/>
    <x v="34"/>
    <m/>
    <m/>
    <m/>
    <n v="28.965599999999998"/>
    <n v="-82.697699999999998"/>
    <s v="exact"/>
    <s v="Crystal River"/>
    <s v="Citrus"/>
    <m/>
    <s v="Florida"/>
    <x v="1"/>
    <s v="Northern America"/>
    <s v="EIA: 628"/>
    <s v="EIA: 2GTA, 2GTB, CC2ST"/>
    <s v="Citrus CC power station"/>
    <m/>
    <m/>
    <m/>
    <s v="67390"/>
    <s v="46797, 46798, 46799"/>
    <s v="L103825"/>
    <s v="G402125"/>
  </r>
  <r>
    <s v="https://www.gem.wiki/Culbertson_generation_station"/>
    <x v="62"/>
    <s v="Culbertson generation station"/>
    <m/>
    <s v="1"/>
    <s v="NG"/>
    <n v="108"/>
    <x v="0"/>
    <x v="1"/>
    <s v="N"/>
    <m/>
    <m/>
    <m/>
    <x v="1"/>
    <m/>
    <m/>
    <m/>
    <n v="48.21"/>
    <n v="-104.3917"/>
    <s v="exact"/>
    <s v="Culbertson"/>
    <s v="Roosevelt"/>
    <m/>
    <s v="Montana"/>
    <x v="1"/>
    <s v="Northern America"/>
    <s v="EIA: 56606"/>
    <s v="EIA: 01"/>
    <m/>
    <m/>
    <m/>
    <m/>
    <m/>
    <m/>
    <s v="L401737"/>
    <s v="G402501"/>
  </r>
  <r>
    <s v="https://www.gem.wiki/Cumberland_(NJ)_power_station"/>
    <x v="62"/>
    <s v="Cumberland (NJ) power station"/>
    <m/>
    <s v="CUMB"/>
    <s v="NG/KER"/>
    <n v="99"/>
    <x v="0"/>
    <x v="1"/>
    <s v="N"/>
    <m/>
    <m/>
    <m/>
    <x v="25"/>
    <m/>
    <m/>
    <m/>
    <n v="39.375700000000002"/>
    <n v="-74.965400000000002"/>
    <s v="exact"/>
    <s v="Millville"/>
    <s v="Cumberland"/>
    <m/>
    <s v="New Jersey"/>
    <x v="1"/>
    <s v="Northern America"/>
    <s v="EIA: 5083"/>
    <s v="EIA: CUMB"/>
    <m/>
    <m/>
    <m/>
    <m/>
    <m/>
    <m/>
    <s v="L401770"/>
    <s v="G402549"/>
  </r>
  <r>
    <s v="https://www.gem.wiki/Cumberland_(NJ)_power_station"/>
    <x v="62"/>
    <s v="Cumberland (NJ) power station"/>
    <m/>
    <s v="CUMB2"/>
    <s v="NG/KER"/>
    <n v="132"/>
    <x v="0"/>
    <x v="1"/>
    <s v="N"/>
    <m/>
    <m/>
    <m/>
    <x v="9"/>
    <m/>
    <m/>
    <m/>
    <n v="39.375700000000002"/>
    <n v="-74.965400000000002"/>
    <s v="exact"/>
    <s v="Millville"/>
    <s v="Cumberland"/>
    <m/>
    <s v="New Jersey"/>
    <x v="1"/>
    <s v="Northern America"/>
    <s v="EIA: 5083"/>
    <s v="EIA: CUMB2"/>
    <m/>
    <m/>
    <m/>
    <m/>
    <m/>
    <m/>
    <s v="L401770"/>
    <s v="G402550"/>
  </r>
  <r>
    <s v="https://www.gem.wiki/Cumberland_Steam_Plant"/>
    <x v="62"/>
    <s v="Cumberland Steam Plant"/>
    <m/>
    <s v="CC"/>
    <s v="NG"/>
    <n v="1450"/>
    <x v="3"/>
    <x v="0"/>
    <s v="N"/>
    <s v="not found"/>
    <s v="not found"/>
    <s v="replacement"/>
    <x v="54"/>
    <m/>
    <m/>
    <m/>
    <n v="36.389949999999999"/>
    <n v="-87.651600000000002"/>
    <s v="exact"/>
    <s v="Cumberland City"/>
    <s v="Stewart"/>
    <m/>
    <s v="Tennessee"/>
    <x v="1"/>
    <s v="Northern America"/>
    <s v="EIA: 3399"/>
    <m/>
    <m/>
    <m/>
    <m/>
    <m/>
    <s v="1142210"/>
    <n v="1318284"/>
    <s v="L104186"/>
    <s v="G410562"/>
  </r>
  <r>
    <s v="https://www.gem.wiki/Cunningham_power_station"/>
    <x v="62"/>
    <s v="Cunningham power station"/>
    <m/>
    <s v="1"/>
    <s v="NG"/>
    <n v="75"/>
    <x v="0"/>
    <x v="3"/>
    <s v="N"/>
    <m/>
    <m/>
    <m/>
    <x v="81"/>
    <m/>
    <m/>
    <m/>
    <n v="32.713099999999997"/>
    <n v="-103.3533"/>
    <s v="exact"/>
    <s v="Hobbs"/>
    <s v="Lea"/>
    <m/>
    <s v="New Mexico"/>
    <x v="1"/>
    <s v="Northern America"/>
    <s v="EIA: 2454"/>
    <s v="EIA: 1"/>
    <m/>
    <m/>
    <m/>
    <m/>
    <s v="33291"/>
    <n v="4842"/>
    <s v="L402297"/>
    <s v="G403551"/>
  </r>
  <r>
    <s v="https://www.gem.wiki/Cunningham_power_station"/>
    <x v="62"/>
    <s v="Cunningham power station"/>
    <m/>
    <s v="2"/>
    <s v="NG"/>
    <n v="190"/>
    <x v="0"/>
    <x v="3"/>
    <s v="N"/>
    <m/>
    <m/>
    <m/>
    <x v="36"/>
    <m/>
    <n v="2025"/>
    <m/>
    <n v="32.713099999999997"/>
    <n v="-103.3533"/>
    <s v="exact"/>
    <s v="Hobbs"/>
    <s v="Lea"/>
    <m/>
    <s v="New Mexico"/>
    <x v="1"/>
    <s v="Northern America"/>
    <s v="EIA: 2454"/>
    <s v="EIA: 2"/>
    <m/>
    <m/>
    <m/>
    <m/>
    <s v="33291"/>
    <n v="4843"/>
    <s v="L402297"/>
    <s v="G403552"/>
  </r>
  <r>
    <s v="https://www.gem.wiki/Cunningham_power_station"/>
    <x v="62"/>
    <s v="Cunningham power station"/>
    <m/>
    <s v="3"/>
    <s v="NG"/>
    <n v="127"/>
    <x v="0"/>
    <x v="1"/>
    <s v="N"/>
    <m/>
    <m/>
    <m/>
    <x v="23"/>
    <m/>
    <n v="2040"/>
    <m/>
    <n v="32.713099999999997"/>
    <n v="-103.3533"/>
    <s v="exact"/>
    <s v="Hobbs"/>
    <s v="Lea"/>
    <m/>
    <s v="New Mexico"/>
    <x v="1"/>
    <s v="Northern America"/>
    <s v="EIA: 2454"/>
    <s v="EIA: 3"/>
    <m/>
    <m/>
    <m/>
    <m/>
    <s v="33291"/>
    <n v="4844"/>
    <s v="L402297"/>
    <s v="G403553"/>
  </r>
  <r>
    <s v="https://www.gem.wiki/Cunningham_power_station"/>
    <x v="62"/>
    <s v="Cunningham power station"/>
    <m/>
    <s v="4"/>
    <s v="NG"/>
    <n v="127"/>
    <x v="0"/>
    <x v="1"/>
    <s v="N"/>
    <m/>
    <m/>
    <m/>
    <x v="23"/>
    <m/>
    <n v="2040"/>
    <m/>
    <n v="32.713099999999997"/>
    <n v="-103.3533"/>
    <s v="exact"/>
    <s v="Hobbs"/>
    <s v="Lea"/>
    <m/>
    <s v="New Mexico"/>
    <x v="1"/>
    <s v="Northern America"/>
    <s v="EIA: 2454"/>
    <s v="EIA: 4"/>
    <m/>
    <m/>
    <m/>
    <m/>
    <s v="33291"/>
    <n v="4845"/>
    <s v="L402297"/>
    <s v="G403554"/>
  </r>
  <r>
    <s v="https://www.gem.wiki/Currant_Creek_power_station"/>
    <x v="62"/>
    <s v="Currant Creek power station"/>
    <m/>
    <s v="CC1"/>
    <s v="NG"/>
    <n v="649"/>
    <x v="0"/>
    <x v="0"/>
    <s v="N"/>
    <m/>
    <m/>
    <m/>
    <x v="37"/>
    <m/>
    <m/>
    <m/>
    <n v="39.821440000000003"/>
    <n v="-111.8935"/>
    <s v="exact"/>
    <s v="Mona"/>
    <s v="Juab"/>
    <m/>
    <s v="Utah"/>
    <x v="1"/>
    <s v="Northern America"/>
    <s v="EIA: 56102"/>
    <s v="EIA: CT1A, CT1B, ST1"/>
    <m/>
    <m/>
    <m/>
    <m/>
    <m/>
    <m/>
    <s v="L402186"/>
    <s v="G401999"/>
  </r>
  <r>
    <s v="https://www.gem.wiki/Dahlberg_power_station"/>
    <x v="62"/>
    <s v="Dahlberg power station"/>
    <m/>
    <s v="1"/>
    <s v="NG/FO"/>
    <n v="92"/>
    <x v="0"/>
    <x v="1"/>
    <s v="N"/>
    <m/>
    <m/>
    <m/>
    <x v="15"/>
    <m/>
    <m/>
    <m/>
    <n v="34.042267000000002"/>
    <n v="-83.397720000000007"/>
    <s v="exact"/>
    <s v="Nicholson"/>
    <s v="Jackson"/>
    <m/>
    <s v="Georgia"/>
    <x v="1"/>
    <s v="Northern America"/>
    <s v="EIA: 7709"/>
    <s v="EIA: 1"/>
    <m/>
    <m/>
    <m/>
    <m/>
    <s v="45429"/>
    <n v="24414"/>
    <s v="L402283"/>
    <s v="G403522"/>
  </r>
  <r>
    <s v="https://www.gem.wiki/Dahlberg_power_station"/>
    <x v="62"/>
    <s v="Dahlberg power station"/>
    <m/>
    <s v="10"/>
    <s v="NG/FO"/>
    <n v="92"/>
    <x v="0"/>
    <x v="1"/>
    <s v="N"/>
    <m/>
    <m/>
    <m/>
    <x v="11"/>
    <m/>
    <m/>
    <m/>
    <n v="34.042267000000002"/>
    <n v="-83.397720000000007"/>
    <s v="exact"/>
    <s v="Nicholson"/>
    <s v="Jackson"/>
    <m/>
    <s v="Georgia"/>
    <x v="1"/>
    <s v="Northern America"/>
    <s v="EIA: 7709"/>
    <s v="EIA: 10"/>
    <m/>
    <m/>
    <m/>
    <m/>
    <s v="45429"/>
    <n v="25212"/>
    <s v="L402283"/>
    <s v="G403523"/>
  </r>
  <r>
    <s v="https://www.gem.wiki/Dahlberg_power_station"/>
    <x v="62"/>
    <s v="Dahlberg power station"/>
    <m/>
    <s v="2"/>
    <s v="NG/FO"/>
    <n v="92"/>
    <x v="0"/>
    <x v="1"/>
    <s v="N"/>
    <m/>
    <m/>
    <m/>
    <x v="15"/>
    <m/>
    <m/>
    <m/>
    <n v="34.042267000000002"/>
    <n v="-83.397720000000007"/>
    <s v="exact"/>
    <s v="Nicholson"/>
    <s v="Jackson"/>
    <m/>
    <s v="Georgia"/>
    <x v="1"/>
    <s v="Northern America"/>
    <s v="EIA: 7709"/>
    <s v="EIA: 2"/>
    <m/>
    <m/>
    <m/>
    <m/>
    <s v="45429"/>
    <n v="24415"/>
    <s v="L402283"/>
    <s v="G403524"/>
  </r>
  <r>
    <s v="https://www.gem.wiki/Dahlberg_power_station"/>
    <x v="62"/>
    <s v="Dahlberg power station"/>
    <m/>
    <s v="3"/>
    <s v="NG/FO"/>
    <n v="92"/>
    <x v="0"/>
    <x v="1"/>
    <s v="N"/>
    <m/>
    <m/>
    <m/>
    <x v="15"/>
    <m/>
    <m/>
    <m/>
    <n v="34.042267000000002"/>
    <n v="-83.397720000000007"/>
    <s v="exact"/>
    <s v="Nicholson"/>
    <s v="Jackson"/>
    <m/>
    <s v="Georgia"/>
    <x v="1"/>
    <s v="Northern America"/>
    <s v="EIA: 7709"/>
    <s v="EIA: 3"/>
    <m/>
    <m/>
    <m/>
    <m/>
    <s v="45429"/>
    <n v="24416"/>
    <s v="L402283"/>
    <s v="G403525"/>
  </r>
  <r>
    <s v="https://www.gem.wiki/Dahlberg_power_station"/>
    <x v="62"/>
    <s v="Dahlberg power station"/>
    <m/>
    <s v="4"/>
    <s v="NG/FO"/>
    <n v="92"/>
    <x v="0"/>
    <x v="1"/>
    <s v="N"/>
    <m/>
    <m/>
    <m/>
    <x v="15"/>
    <m/>
    <m/>
    <m/>
    <n v="34.042267000000002"/>
    <n v="-83.397720000000007"/>
    <s v="exact"/>
    <s v="Nicholson"/>
    <s v="Jackson"/>
    <m/>
    <s v="Georgia"/>
    <x v="1"/>
    <s v="Northern America"/>
    <s v="EIA: 7709"/>
    <s v="EIA: 4"/>
    <m/>
    <m/>
    <m/>
    <m/>
    <s v="45429"/>
    <n v="24417"/>
    <s v="L402283"/>
    <s v="G403526"/>
  </r>
  <r>
    <s v="https://www.gem.wiki/Dahlberg_power_station"/>
    <x v="62"/>
    <s v="Dahlberg power station"/>
    <m/>
    <s v="5"/>
    <s v="NG/FO"/>
    <n v="92"/>
    <x v="0"/>
    <x v="1"/>
    <s v="N"/>
    <m/>
    <m/>
    <m/>
    <x v="15"/>
    <m/>
    <m/>
    <m/>
    <n v="34.042267000000002"/>
    <n v="-83.397720000000007"/>
    <s v="exact"/>
    <s v="Nicholson"/>
    <s v="Jackson"/>
    <m/>
    <s v="Georgia"/>
    <x v="1"/>
    <s v="Northern America"/>
    <s v="EIA: 7709"/>
    <s v="EIA: 5"/>
    <m/>
    <m/>
    <m/>
    <m/>
    <s v="45429"/>
    <n v="24418"/>
    <s v="L402283"/>
    <s v="G403527"/>
  </r>
  <r>
    <s v="https://www.gem.wiki/Dahlberg_power_station"/>
    <x v="62"/>
    <s v="Dahlberg power station"/>
    <m/>
    <s v="6"/>
    <s v="NG/FO"/>
    <n v="92"/>
    <x v="0"/>
    <x v="1"/>
    <s v="N"/>
    <m/>
    <m/>
    <m/>
    <x v="15"/>
    <m/>
    <m/>
    <m/>
    <n v="34.042267000000002"/>
    <n v="-83.397720000000007"/>
    <s v="exact"/>
    <s v="Nicholson"/>
    <s v="Jackson"/>
    <m/>
    <s v="Georgia"/>
    <x v="1"/>
    <s v="Northern America"/>
    <s v="EIA: 7709"/>
    <s v="EIA: 6"/>
    <m/>
    <m/>
    <m/>
    <m/>
    <s v="45429"/>
    <n v="25207"/>
    <s v="L402283"/>
    <s v="G403528"/>
  </r>
  <r>
    <s v="https://www.gem.wiki/Dahlberg_power_station"/>
    <x v="62"/>
    <s v="Dahlberg power station"/>
    <m/>
    <s v="7"/>
    <s v="NG/FO"/>
    <n v="92"/>
    <x v="0"/>
    <x v="1"/>
    <s v="N"/>
    <m/>
    <m/>
    <m/>
    <x v="15"/>
    <m/>
    <m/>
    <m/>
    <n v="34.042267000000002"/>
    <n v="-83.397720000000007"/>
    <s v="exact"/>
    <s v="Nicholson"/>
    <s v="Jackson"/>
    <m/>
    <s v="Georgia"/>
    <x v="1"/>
    <s v="Northern America"/>
    <s v="EIA: 7709"/>
    <s v="EIA: 7"/>
    <m/>
    <m/>
    <m/>
    <m/>
    <s v="45429"/>
    <n v="25208"/>
    <s v="L402283"/>
    <s v="G403529"/>
  </r>
  <r>
    <s v="https://www.gem.wiki/Dahlberg_power_station"/>
    <x v="62"/>
    <s v="Dahlberg power station"/>
    <m/>
    <s v="8"/>
    <s v="NG/FO"/>
    <n v="92"/>
    <x v="0"/>
    <x v="1"/>
    <s v="N"/>
    <m/>
    <m/>
    <m/>
    <x v="15"/>
    <m/>
    <m/>
    <m/>
    <n v="34.042267000000002"/>
    <n v="-83.397720000000007"/>
    <s v="exact"/>
    <s v="Nicholson"/>
    <s v="Jackson"/>
    <m/>
    <s v="Georgia"/>
    <x v="1"/>
    <s v="Northern America"/>
    <s v="EIA: 7709"/>
    <s v="EIA: 8"/>
    <m/>
    <m/>
    <m/>
    <m/>
    <s v="45429"/>
    <n v="25209"/>
    <s v="L402283"/>
    <s v="G403530"/>
  </r>
  <r>
    <s v="https://www.gem.wiki/Dahlberg_power_station"/>
    <x v="62"/>
    <s v="Dahlberg power station"/>
    <m/>
    <s v="9"/>
    <s v="NG/FO"/>
    <n v="92"/>
    <x v="0"/>
    <x v="1"/>
    <s v="N"/>
    <m/>
    <m/>
    <m/>
    <x v="11"/>
    <m/>
    <m/>
    <m/>
    <n v="34.042267000000002"/>
    <n v="-83.397720000000007"/>
    <s v="exact"/>
    <s v="Nicholson"/>
    <s v="Jackson"/>
    <m/>
    <s v="Georgia"/>
    <x v="1"/>
    <s v="Northern America"/>
    <s v="EIA: 7709"/>
    <s v="EIA: 9"/>
    <m/>
    <m/>
    <m/>
    <m/>
    <s v="45429"/>
    <n v="25211"/>
    <s v="L402283"/>
    <s v="G403531"/>
  </r>
  <r>
    <s v="https://www.gem.wiki/Dan_E_Karn_power_station"/>
    <x v="62"/>
    <s v="Dan E Karn power station"/>
    <m/>
    <s v="3"/>
    <s v="NG/FO"/>
    <n v="693"/>
    <x v="0"/>
    <x v="3"/>
    <s v="N"/>
    <m/>
    <m/>
    <m/>
    <x v="38"/>
    <m/>
    <m/>
    <m/>
    <n v="43.644995999999999"/>
    <n v="-83.840069999999997"/>
    <s v="exact"/>
    <s v="Essexville"/>
    <s v="Bay"/>
    <m/>
    <s v="Michigan"/>
    <x v="1"/>
    <s v="Northern America"/>
    <s v="EIA: 1702"/>
    <s v="EIA: 3"/>
    <m/>
    <m/>
    <m/>
    <m/>
    <m/>
    <m/>
    <s v="L401829"/>
    <s v="G402642"/>
  </r>
  <r>
    <s v="https://www.gem.wiki/Dan_E_Karn_power_station"/>
    <x v="62"/>
    <s v="Dan E Karn power station"/>
    <m/>
    <s v="4"/>
    <s v="NG/FO"/>
    <n v="710"/>
    <x v="0"/>
    <x v="3"/>
    <s v="N"/>
    <m/>
    <m/>
    <m/>
    <x v="79"/>
    <m/>
    <m/>
    <m/>
    <n v="43.644995999999999"/>
    <n v="-83.840069999999997"/>
    <s v="exact"/>
    <s v="Essexville"/>
    <s v="Bay"/>
    <m/>
    <s v="Michigan"/>
    <x v="1"/>
    <s v="Northern America"/>
    <s v="EIA: 1702"/>
    <s v="EIA: 4"/>
    <m/>
    <m/>
    <m/>
    <m/>
    <m/>
    <m/>
    <s v="L401829"/>
    <s v="G402643"/>
  </r>
  <r>
    <s v="https://www.gem.wiki/Dan_River_Steam_Station"/>
    <x v="62"/>
    <s v="Dan River Steam Station"/>
    <m/>
    <s v="CC1"/>
    <s v="NG"/>
    <n v="698"/>
    <x v="0"/>
    <x v="0"/>
    <s v="N"/>
    <m/>
    <m/>
    <s v="replacement"/>
    <x v="39"/>
    <m/>
    <m/>
    <m/>
    <n v="36.486199999999997"/>
    <n v="-79.720799999999997"/>
    <s v="exact"/>
    <s v="Eden"/>
    <s v="Rockingham"/>
    <m/>
    <s v="North Carolina"/>
    <x v="1"/>
    <s v="Northern America"/>
    <s v="EIA: 2723"/>
    <s v="EIA: CT8, CT9, ST7"/>
    <m/>
    <m/>
    <m/>
    <m/>
    <s v="18715"/>
    <s v="33992, 35904, 35905"/>
    <s v="L104076"/>
    <s v="G401656"/>
  </r>
  <r>
    <s v="https://www.gem.wiki/Dansby_power_station"/>
    <x v="62"/>
    <s v="Dansby power station"/>
    <m/>
    <s v="1"/>
    <s v="NG"/>
    <n v="105"/>
    <x v="0"/>
    <x v="3"/>
    <s v="N"/>
    <m/>
    <m/>
    <m/>
    <x v="68"/>
    <m/>
    <m/>
    <m/>
    <n v="30.721699999999998"/>
    <n v="-96.460800000000006"/>
    <s v="exact"/>
    <s v="Bryan"/>
    <s v="Brazos"/>
    <m/>
    <s v="Texas"/>
    <x v="1"/>
    <s v="Northern America"/>
    <s v="EIA: 6243"/>
    <s v="EIA: 1"/>
    <m/>
    <m/>
    <m/>
    <m/>
    <m/>
    <m/>
    <s v="L401779"/>
    <s v="G402560"/>
  </r>
  <r>
    <s v="https://www.gem.wiki/Danskammer_Generating_Station"/>
    <x v="62"/>
    <s v="Danskammer Generating Station"/>
    <m/>
    <s v="1"/>
    <s v="NG/FO"/>
    <n v="72"/>
    <x v="0"/>
    <x v="3"/>
    <s v="N"/>
    <m/>
    <m/>
    <s v="replacement"/>
    <x v="2"/>
    <m/>
    <m/>
    <m/>
    <n v="41.571247"/>
    <n v="-73.974980000000002"/>
    <s v="exact"/>
    <s v="Newburgh"/>
    <s v="Orange"/>
    <m/>
    <s v="New York"/>
    <x v="1"/>
    <s v="Northern America"/>
    <s v="EIA: 2480"/>
    <s v="EIA: 1"/>
    <m/>
    <m/>
    <m/>
    <m/>
    <s v="15845"/>
    <n v="4988"/>
    <s v="L104067"/>
    <s v="G402672"/>
  </r>
  <r>
    <s v="https://www.gem.wiki/Danskammer_Generating_Station"/>
    <x v="62"/>
    <s v="Danskammer Generating Station"/>
    <m/>
    <s v="2"/>
    <s v="NG/FO"/>
    <n v="74"/>
    <x v="0"/>
    <x v="3"/>
    <s v="N"/>
    <m/>
    <m/>
    <s v="replacement"/>
    <x v="2"/>
    <m/>
    <m/>
    <m/>
    <n v="41.571247"/>
    <n v="-73.974980000000002"/>
    <s v="exact"/>
    <s v="Newburgh"/>
    <s v="Orange"/>
    <m/>
    <s v="New York"/>
    <x v="1"/>
    <s v="Northern America"/>
    <s v="EIA: 2480"/>
    <s v="EIA: 2"/>
    <m/>
    <m/>
    <m/>
    <m/>
    <s v="15845"/>
    <n v="4989"/>
    <s v="L104067"/>
    <s v="G402673"/>
  </r>
  <r>
    <s v="https://www.gem.wiki/Danskammer_Generating_Station"/>
    <x v="62"/>
    <s v="Danskammer Generating Station"/>
    <m/>
    <s v="3"/>
    <s v="NG"/>
    <n v="147"/>
    <x v="0"/>
    <x v="3"/>
    <s v="N"/>
    <m/>
    <m/>
    <s v="replacement"/>
    <x v="2"/>
    <m/>
    <m/>
    <m/>
    <n v="41.571247"/>
    <n v="-73.974980000000002"/>
    <s v="exact"/>
    <s v="Newburgh"/>
    <s v="Orange"/>
    <m/>
    <s v="New York"/>
    <x v="1"/>
    <s v="Northern America"/>
    <s v="EIA: 2480"/>
    <s v="EIA: 3"/>
    <m/>
    <m/>
    <m/>
    <m/>
    <s v="15845"/>
    <n v="4990"/>
    <s v="L104067"/>
    <s v="G402674"/>
  </r>
  <r>
    <s v="https://www.gem.wiki/Danskammer_Generating_Station"/>
    <x v="62"/>
    <s v="Danskammer Generating Station"/>
    <m/>
    <s v="4"/>
    <s v="NG"/>
    <n v="239"/>
    <x v="0"/>
    <x v="3"/>
    <s v="N"/>
    <m/>
    <m/>
    <s v="replacement"/>
    <x v="2"/>
    <m/>
    <m/>
    <m/>
    <n v="41.571247"/>
    <n v="-73.974980000000002"/>
    <s v="exact"/>
    <s v="Newburgh"/>
    <s v="Orange"/>
    <m/>
    <s v="New York"/>
    <x v="1"/>
    <s v="Northern America"/>
    <s v="EIA: 2480"/>
    <s v="EIA: 4"/>
    <m/>
    <m/>
    <m/>
    <m/>
    <s v="15845"/>
    <n v="4991"/>
    <s v="L104067"/>
    <s v="G402675"/>
  </r>
  <r>
    <s v="https://www.gem.wiki/Danskammer_Generating_Station"/>
    <x v="62"/>
    <s v="Danskammer Generating Station"/>
    <m/>
    <s v="CC"/>
    <s v="NG/D"/>
    <n v="536"/>
    <x v="5"/>
    <x v="0"/>
    <s v="N"/>
    <s v="Hydrogen capable: turbine"/>
    <s v="not found"/>
    <s v="N"/>
    <x v="45"/>
    <m/>
    <m/>
    <m/>
    <n v="41.571247"/>
    <n v="-73.974980000000002"/>
    <s v="exact"/>
    <s v="Newburgh"/>
    <s v="Orange"/>
    <m/>
    <s v="New York"/>
    <x v="1"/>
    <s v="Northern America"/>
    <s v="EIA: 2480"/>
    <m/>
    <m/>
    <m/>
    <m/>
    <m/>
    <s v="1134789"/>
    <n v="49189"/>
    <s v="L104067"/>
    <s v="G410566"/>
  </r>
  <r>
    <s v="https://www.gem.wiki/Darby_Power_power_station"/>
    <x v="62"/>
    <s v="Darby Power power station"/>
    <m/>
    <s v="GT1"/>
    <s v="NG/FO"/>
    <n v="94"/>
    <x v="0"/>
    <x v="1"/>
    <s v="N"/>
    <m/>
    <m/>
    <m/>
    <x v="11"/>
    <m/>
    <m/>
    <m/>
    <n v="39.713900000000002"/>
    <n v="-83.177800000000005"/>
    <s v="exact"/>
    <s v="Mt Sterling"/>
    <s v="Pickaway"/>
    <m/>
    <s v="Ohio"/>
    <x v="1"/>
    <s v="Northern America"/>
    <s v="EIA: 55247"/>
    <s v="EIA: GT1"/>
    <m/>
    <m/>
    <m/>
    <m/>
    <s v="46221"/>
    <n v="25263"/>
    <s v="L401548"/>
    <s v="G402241"/>
  </r>
  <r>
    <s v="https://www.gem.wiki/Darby_Power_power_station"/>
    <x v="62"/>
    <s v="Darby Power power station"/>
    <m/>
    <s v="GT2"/>
    <s v="NG/FO"/>
    <n v="94"/>
    <x v="0"/>
    <x v="1"/>
    <s v="N"/>
    <m/>
    <m/>
    <m/>
    <x v="11"/>
    <m/>
    <m/>
    <m/>
    <n v="39.713900000000002"/>
    <n v="-83.177800000000005"/>
    <s v="exact"/>
    <s v="Mt Sterling"/>
    <s v="Pickaway"/>
    <m/>
    <s v="Ohio"/>
    <x v="1"/>
    <s v="Northern America"/>
    <s v="EIA: 55247"/>
    <s v="EIA: GT2"/>
    <m/>
    <m/>
    <m/>
    <m/>
    <s v="46221"/>
    <n v="25264"/>
    <s v="L401548"/>
    <s v="G402242"/>
  </r>
  <r>
    <s v="https://www.gem.wiki/Darby_Power_power_station"/>
    <x v="62"/>
    <s v="Darby Power power station"/>
    <m/>
    <s v="GT3"/>
    <s v="NG/FO"/>
    <n v="94"/>
    <x v="0"/>
    <x v="1"/>
    <s v="N"/>
    <m/>
    <m/>
    <m/>
    <x v="11"/>
    <m/>
    <m/>
    <m/>
    <n v="39.713900000000002"/>
    <n v="-83.177800000000005"/>
    <s v="exact"/>
    <s v="Mt Sterling"/>
    <s v="Pickaway"/>
    <m/>
    <s v="Ohio"/>
    <x v="1"/>
    <s v="Northern America"/>
    <s v="EIA: 55247"/>
    <s v="EIA: GT3"/>
    <m/>
    <m/>
    <m/>
    <m/>
    <s v="46221"/>
    <n v="26167"/>
    <s v="L401548"/>
    <s v="G402243"/>
  </r>
  <r>
    <s v="https://www.gem.wiki/Darby_Power_power_station"/>
    <x v="62"/>
    <s v="Darby Power power station"/>
    <m/>
    <s v="GT4"/>
    <s v="NG/FO"/>
    <n v="94"/>
    <x v="0"/>
    <x v="1"/>
    <s v="N"/>
    <m/>
    <m/>
    <m/>
    <x v="11"/>
    <m/>
    <m/>
    <m/>
    <n v="39.713900000000002"/>
    <n v="-83.177800000000005"/>
    <s v="exact"/>
    <s v="Mt Sterling"/>
    <s v="Pickaway"/>
    <m/>
    <s v="Ohio"/>
    <x v="1"/>
    <s v="Northern America"/>
    <s v="EIA: 55247"/>
    <s v="EIA: GT4"/>
    <m/>
    <m/>
    <m/>
    <m/>
    <s v="46221"/>
    <n v="26168"/>
    <s v="L401548"/>
    <s v="G402244"/>
  </r>
  <r>
    <s v="https://www.gem.wiki/Darby_Power_power_station"/>
    <x v="62"/>
    <s v="Darby Power power station"/>
    <m/>
    <s v="GT5"/>
    <s v="NG/FO"/>
    <n v="94"/>
    <x v="0"/>
    <x v="1"/>
    <s v="N"/>
    <m/>
    <m/>
    <m/>
    <x v="10"/>
    <m/>
    <m/>
    <m/>
    <n v="39.713900000000002"/>
    <n v="-83.177800000000005"/>
    <s v="exact"/>
    <s v="Mt Sterling"/>
    <s v="Pickaway"/>
    <m/>
    <s v="Ohio"/>
    <x v="1"/>
    <s v="Northern America"/>
    <s v="EIA: 55247"/>
    <s v="EIA: GT5"/>
    <m/>
    <m/>
    <m/>
    <m/>
    <s v="46221"/>
    <n v="27328"/>
    <s v="L401548"/>
    <s v="G402245"/>
  </r>
  <r>
    <s v="https://www.gem.wiki/Darby_Power_power_station"/>
    <x v="62"/>
    <s v="Darby Power power station"/>
    <m/>
    <s v="GT6"/>
    <s v="NG/FO"/>
    <n v="94"/>
    <x v="0"/>
    <x v="1"/>
    <s v="N"/>
    <m/>
    <m/>
    <m/>
    <x v="10"/>
    <m/>
    <m/>
    <m/>
    <n v="39.713900000000002"/>
    <n v="-83.177800000000005"/>
    <s v="exact"/>
    <s v="Mt Sterling"/>
    <s v="Pickaway"/>
    <m/>
    <s v="Ohio"/>
    <x v="1"/>
    <s v="Northern America"/>
    <s v="EIA: 55247"/>
    <s v="EIA: GT6"/>
    <m/>
    <m/>
    <m/>
    <m/>
    <s v="46221"/>
    <n v="27329"/>
    <s v="L401548"/>
    <s v="G402246"/>
  </r>
  <r>
    <s v="https://www.gem.wiki/Darbytown_power_station"/>
    <x v="62"/>
    <s v="Darbytown power station"/>
    <m/>
    <s v="1"/>
    <s v="NG/FO"/>
    <n v="92"/>
    <x v="0"/>
    <x v="1"/>
    <s v="N"/>
    <m/>
    <m/>
    <m/>
    <x v="25"/>
    <m/>
    <m/>
    <m/>
    <n v="37.498223000000003"/>
    <n v="-77.368539999999996"/>
    <s v="exact"/>
    <s v="Richmond"/>
    <s v="Henrico"/>
    <m/>
    <s v="Virginia"/>
    <x v="1"/>
    <s v="Northern America"/>
    <s v="EIA: 7212"/>
    <s v="EIA: 1"/>
    <m/>
    <m/>
    <m/>
    <m/>
    <m/>
    <m/>
    <s v="L402353"/>
    <s v="G403712"/>
  </r>
  <r>
    <s v="https://www.gem.wiki/Darbytown_power_station"/>
    <x v="62"/>
    <s v="Darbytown power station"/>
    <m/>
    <s v="2"/>
    <s v="NG/FO"/>
    <n v="92"/>
    <x v="0"/>
    <x v="1"/>
    <s v="N"/>
    <m/>
    <m/>
    <m/>
    <x v="25"/>
    <m/>
    <m/>
    <m/>
    <n v="37.498223000000003"/>
    <n v="-77.368539999999996"/>
    <s v="exact"/>
    <s v="Richmond"/>
    <s v="Henrico"/>
    <m/>
    <s v="Virginia"/>
    <x v="1"/>
    <s v="Northern America"/>
    <s v="EIA: 7212"/>
    <s v="EIA: 2"/>
    <m/>
    <m/>
    <m/>
    <m/>
    <m/>
    <m/>
    <s v="L402353"/>
    <s v="G403713"/>
  </r>
  <r>
    <s v="https://www.gem.wiki/Darbytown_power_station"/>
    <x v="62"/>
    <s v="Darbytown power station"/>
    <m/>
    <s v="3"/>
    <s v="NG/FO"/>
    <n v="92"/>
    <x v="0"/>
    <x v="1"/>
    <s v="N"/>
    <m/>
    <m/>
    <m/>
    <x v="25"/>
    <m/>
    <m/>
    <m/>
    <n v="37.498223000000003"/>
    <n v="-77.368539999999996"/>
    <s v="exact"/>
    <s v="Richmond"/>
    <s v="Henrico"/>
    <m/>
    <s v="Virginia"/>
    <x v="1"/>
    <s v="Northern America"/>
    <s v="EIA: 7212"/>
    <s v="EIA: 3"/>
    <m/>
    <m/>
    <m/>
    <m/>
    <m/>
    <m/>
    <s v="L402353"/>
    <s v="G403714"/>
  </r>
  <r>
    <s v="https://www.gem.wiki/Darbytown_power_station"/>
    <x v="62"/>
    <s v="Darbytown power station"/>
    <m/>
    <s v="4"/>
    <s v="NG/FO"/>
    <n v="92"/>
    <x v="0"/>
    <x v="1"/>
    <s v="N"/>
    <m/>
    <m/>
    <m/>
    <x v="25"/>
    <m/>
    <m/>
    <m/>
    <n v="37.498223000000003"/>
    <n v="-77.368539999999996"/>
    <s v="exact"/>
    <s v="Richmond"/>
    <s v="Henrico"/>
    <m/>
    <s v="Virginia"/>
    <x v="1"/>
    <s v="Northern America"/>
    <s v="EIA: 7212"/>
    <s v="EIA: 4"/>
    <m/>
    <m/>
    <m/>
    <m/>
    <m/>
    <m/>
    <s v="L402353"/>
    <s v="G403715"/>
  </r>
  <r>
    <s v="https://www.gem.wiki/Darlington_County_power_station"/>
    <x v="62"/>
    <s v="Darlington County power station"/>
    <m/>
    <s v="1"/>
    <s v="NG/FO"/>
    <n v="67"/>
    <x v="6"/>
    <x v="1"/>
    <s v="N"/>
    <m/>
    <m/>
    <m/>
    <x v="35"/>
    <n v="2020"/>
    <m/>
    <m/>
    <n v="34.418500000000002"/>
    <n v="-80.165700000000001"/>
    <s v="exact"/>
    <s v="Hartsville"/>
    <s v="Darlington"/>
    <m/>
    <s v="South Carolina"/>
    <x v="1"/>
    <s v="Northern America"/>
    <s v="EIA: 3250"/>
    <s v="EIA: 1"/>
    <m/>
    <m/>
    <m/>
    <m/>
    <s v="15612"/>
    <n v="5013"/>
    <s v="L401882"/>
    <s v="G402776"/>
  </r>
  <r>
    <s v="https://www.gem.wiki/Darlington_County_power_station"/>
    <x v="62"/>
    <s v="Darlington County power station"/>
    <m/>
    <s v="12"/>
    <s v="NG/FO"/>
    <n v="158"/>
    <x v="0"/>
    <x v="1"/>
    <s v="N"/>
    <m/>
    <m/>
    <m/>
    <x v="44"/>
    <m/>
    <m/>
    <m/>
    <n v="34.418500000000002"/>
    <n v="-80.165700000000001"/>
    <s v="exact"/>
    <s v="Hartsville"/>
    <s v="Darlington"/>
    <m/>
    <s v="South Carolina"/>
    <x v="1"/>
    <s v="Northern America"/>
    <s v="EIA: 3250"/>
    <s v="EIA: 12"/>
    <m/>
    <m/>
    <m/>
    <m/>
    <s v="15612"/>
    <n v="5024"/>
    <s v="L401882"/>
    <s v="G402777"/>
  </r>
  <r>
    <s v="https://www.gem.wiki/Darlington_County_power_station"/>
    <x v="62"/>
    <s v="Darlington County power station"/>
    <m/>
    <s v="13"/>
    <s v="NG/FO"/>
    <n v="158"/>
    <x v="0"/>
    <x v="1"/>
    <s v="N"/>
    <m/>
    <m/>
    <m/>
    <x v="44"/>
    <m/>
    <m/>
    <m/>
    <n v="34.418500000000002"/>
    <n v="-80.165700000000001"/>
    <s v="exact"/>
    <s v="Hartsville"/>
    <s v="Darlington"/>
    <m/>
    <s v="South Carolina"/>
    <x v="1"/>
    <s v="Northern America"/>
    <s v="EIA: 3250"/>
    <s v="EIA: 13"/>
    <m/>
    <m/>
    <m/>
    <m/>
    <s v="15612"/>
    <n v="5025"/>
    <s v="L401882"/>
    <s v="G402778"/>
  </r>
  <r>
    <s v="https://www.gem.wiki/Darlington_County_power_station"/>
    <x v="62"/>
    <s v="Darlington County power station"/>
    <m/>
    <s v="3"/>
    <s v="NG/FO"/>
    <n v="67"/>
    <x v="6"/>
    <x v="1"/>
    <s v="N"/>
    <m/>
    <m/>
    <m/>
    <x v="35"/>
    <n v="2020"/>
    <m/>
    <m/>
    <n v="34.418500000000002"/>
    <n v="-80.165700000000001"/>
    <s v="exact"/>
    <s v="Hartsville"/>
    <s v="Darlington"/>
    <m/>
    <s v="South Carolina"/>
    <x v="1"/>
    <s v="Northern America"/>
    <s v="EIA: 3250"/>
    <s v="EIA: 3"/>
    <m/>
    <m/>
    <m/>
    <m/>
    <s v="15612"/>
    <n v="5015"/>
    <s v="L401882"/>
    <s v="G402779"/>
  </r>
  <r>
    <s v="https://www.gem.wiki/Darlington_County_power_station"/>
    <x v="62"/>
    <s v="Darlington County power station"/>
    <m/>
    <s v="7"/>
    <s v="NG/FO"/>
    <n v="67"/>
    <x v="6"/>
    <x v="1"/>
    <s v="N"/>
    <m/>
    <m/>
    <m/>
    <x v="38"/>
    <n v="2020"/>
    <m/>
    <m/>
    <n v="34.418500000000002"/>
    <n v="-80.165700000000001"/>
    <s v="exact"/>
    <s v="Hartsville"/>
    <s v="Darlington"/>
    <m/>
    <s v="South Carolina"/>
    <x v="1"/>
    <s v="Northern America"/>
    <s v="EIA: 3250"/>
    <s v="EIA: 7"/>
    <m/>
    <m/>
    <m/>
    <m/>
    <s v="15612"/>
    <n v="5019"/>
    <s v="L401882"/>
    <s v="G402780"/>
  </r>
  <r>
    <s v="https://www.gem.wiki/Dartmouth_Power_Associates_power_station"/>
    <x v="62"/>
    <s v="Dartmouth Power Associates power station"/>
    <m/>
    <s v="CC1"/>
    <s v="NG/FO"/>
    <n v="74"/>
    <x v="0"/>
    <x v="0"/>
    <s v="N"/>
    <m/>
    <m/>
    <m/>
    <x v="18"/>
    <m/>
    <m/>
    <m/>
    <n v="41.673099999999998"/>
    <n v="-70.999399999999994"/>
    <s v="exact"/>
    <s v="Dartmouth"/>
    <s v="Bristol"/>
    <m/>
    <s v="Massachusetts"/>
    <x v="1"/>
    <s v="Northern America"/>
    <s v="EIA: 52026"/>
    <s v="EIA: GEN1, GEN2"/>
    <m/>
    <m/>
    <m/>
    <m/>
    <s v="19446"/>
    <s v="5028, 5029"/>
    <s v="L401657"/>
    <s v="G401731"/>
  </r>
  <r>
    <s v="https://www.gem.wiki/Dave_Gates_generating_station"/>
    <x v="62"/>
    <s v="Dave Gates generating station"/>
    <m/>
    <s v="1"/>
    <s v="NG/FO"/>
    <n v="68"/>
    <x v="0"/>
    <x v="1"/>
    <s v="N"/>
    <m/>
    <m/>
    <m/>
    <x v="17"/>
    <m/>
    <m/>
    <m/>
    <n v="46.104712999999997"/>
    <n v="-112.8766"/>
    <s v="exact"/>
    <s v="Anaconda"/>
    <s v="Deer Lodge"/>
    <m/>
    <s v="Montana"/>
    <x v="1"/>
    <s v="Northern America"/>
    <s v="EIA: 56908"/>
    <s v="EIA: 1"/>
    <m/>
    <m/>
    <m/>
    <m/>
    <s v="28430"/>
    <n v="15188"/>
    <s v="L402141"/>
    <s v="G403257"/>
  </r>
  <r>
    <s v="https://www.gem.wiki/Dave_Gates_generating_station"/>
    <x v="62"/>
    <s v="Dave Gates generating station"/>
    <m/>
    <s v="2"/>
    <s v="NG/FO"/>
    <n v="68"/>
    <x v="0"/>
    <x v="1"/>
    <s v="N"/>
    <m/>
    <m/>
    <m/>
    <x v="17"/>
    <m/>
    <m/>
    <m/>
    <n v="46.104712999999997"/>
    <n v="-112.8766"/>
    <s v="exact"/>
    <s v="Anaconda"/>
    <s v="Deer Lodge"/>
    <m/>
    <s v="Montana"/>
    <x v="1"/>
    <s v="Northern America"/>
    <s v="EIA: 56908"/>
    <s v="EIA: 2"/>
    <m/>
    <m/>
    <m/>
    <m/>
    <s v="28430"/>
    <n v="41691"/>
    <s v="L402141"/>
    <s v="G403258"/>
  </r>
  <r>
    <s v="https://www.gem.wiki/Dave_Gates_generating_station"/>
    <x v="62"/>
    <s v="Dave Gates generating station"/>
    <m/>
    <s v="3"/>
    <s v="NG/FO"/>
    <n v="68"/>
    <x v="0"/>
    <x v="1"/>
    <s v="N"/>
    <m/>
    <m/>
    <m/>
    <x v="17"/>
    <m/>
    <m/>
    <m/>
    <n v="46.104712999999997"/>
    <n v="-112.8766"/>
    <s v="exact"/>
    <s v="Anaconda"/>
    <s v="Deer Lodge"/>
    <m/>
    <s v="Montana"/>
    <x v="1"/>
    <s v="Northern America"/>
    <s v="EIA: 56908"/>
    <s v="EIA: 3"/>
    <m/>
    <m/>
    <m/>
    <m/>
    <s v="28430"/>
    <n v="35593"/>
    <s v="L402141"/>
    <s v="G403259"/>
  </r>
  <r>
    <s v="https://www.gem.wiki/De_Pere_energy_center"/>
    <x v="62"/>
    <s v="De Pere energy center"/>
    <m/>
    <s v="CT01"/>
    <s v="NG/FO"/>
    <n v="192"/>
    <x v="0"/>
    <x v="1"/>
    <s v="N"/>
    <m/>
    <m/>
    <m/>
    <x v="14"/>
    <m/>
    <m/>
    <m/>
    <n v="44.448610000000002"/>
    <n v="-88.072040000000001"/>
    <s v="exact"/>
    <s v="De Pere"/>
    <s v="Brown"/>
    <m/>
    <s v="Wisconsin"/>
    <x v="1"/>
    <s v="Northern America"/>
    <s v="EIA: 55029"/>
    <s v="EIA: CT01"/>
    <m/>
    <m/>
    <m/>
    <m/>
    <s v="30378"/>
    <n v="5332"/>
    <s v="L402378"/>
    <s v="G403774"/>
  </r>
  <r>
    <s v="https://www.gem.wiki/DeBary_power_station"/>
    <x v="62"/>
    <s v="DeBary power station"/>
    <m/>
    <s v="7"/>
    <s v="NG/FO"/>
    <n v="104"/>
    <x v="0"/>
    <x v="1"/>
    <s v="N"/>
    <m/>
    <m/>
    <m/>
    <x v="18"/>
    <m/>
    <m/>
    <m/>
    <n v="28.903863000000001"/>
    <n v="-81.332329999999999"/>
    <s v="exact"/>
    <s v="DeBary"/>
    <s v="Volusia"/>
    <m/>
    <s v="Florida"/>
    <x v="1"/>
    <s v="Northern America"/>
    <s v="EIA: 6046"/>
    <s v="EIA: 7"/>
    <m/>
    <m/>
    <m/>
    <m/>
    <m/>
    <m/>
    <s v="L401867"/>
    <s v="G402737"/>
  </r>
  <r>
    <s v="https://www.gem.wiki/DeBary_power_station"/>
    <x v="62"/>
    <s v="DeBary power station"/>
    <m/>
    <s v="8"/>
    <s v="NG/FO"/>
    <n v="104"/>
    <x v="0"/>
    <x v="1"/>
    <s v="N"/>
    <m/>
    <m/>
    <m/>
    <x v="18"/>
    <m/>
    <m/>
    <m/>
    <n v="28.903863000000001"/>
    <n v="-81.332329999999999"/>
    <s v="exact"/>
    <s v="DeBary"/>
    <s v="Volusia"/>
    <m/>
    <s v="Florida"/>
    <x v="1"/>
    <s v="Northern America"/>
    <s v="EIA: 6046"/>
    <s v="EIA: 8"/>
    <m/>
    <m/>
    <m/>
    <m/>
    <m/>
    <m/>
    <s v="L401867"/>
    <s v="G402738"/>
  </r>
  <r>
    <s v="https://www.gem.wiki/DeBary_power_station"/>
    <x v="62"/>
    <s v="DeBary power station"/>
    <m/>
    <s v="9"/>
    <s v="NG/FO"/>
    <n v="104"/>
    <x v="0"/>
    <x v="1"/>
    <s v="N"/>
    <m/>
    <m/>
    <m/>
    <x v="18"/>
    <m/>
    <m/>
    <m/>
    <n v="28.903863000000001"/>
    <n v="-81.332329999999999"/>
    <s v="exact"/>
    <s v="DeBary"/>
    <s v="Volusia"/>
    <m/>
    <s v="Florida"/>
    <x v="1"/>
    <s v="Northern America"/>
    <s v="EIA: 6046"/>
    <s v="EIA: 9"/>
    <m/>
    <m/>
    <m/>
    <m/>
    <m/>
    <m/>
    <s v="L401867"/>
    <s v="G402739"/>
  </r>
  <r>
    <s v="https://www.gem.wiki/DeCordova_Steam_Electric_Station"/>
    <x v="62"/>
    <s v="DeCordova Steam Electric Station"/>
    <m/>
    <s v="CT1"/>
    <s v="NG/FO"/>
    <n v="89"/>
    <x v="0"/>
    <x v="1"/>
    <s v="N"/>
    <m/>
    <m/>
    <m/>
    <x v="25"/>
    <m/>
    <m/>
    <m/>
    <n v="32.403055999999999"/>
    <n v="-97.700559999999996"/>
    <s v="exact"/>
    <s v="Granbury"/>
    <s v="Hood"/>
    <m/>
    <s v="Texas"/>
    <x v="1"/>
    <s v="Northern America"/>
    <s v="EIA: 8063"/>
    <s v="EIA: CT1"/>
    <m/>
    <m/>
    <m/>
    <m/>
    <s v="34463"/>
    <n v="5143"/>
    <s v="L401576"/>
    <s v="G402292"/>
  </r>
  <r>
    <s v="https://www.gem.wiki/DeCordova_Steam_Electric_Station"/>
    <x v="62"/>
    <s v="DeCordova Steam Electric Station"/>
    <m/>
    <s v="CT2"/>
    <s v="NG/FO"/>
    <n v="89"/>
    <x v="0"/>
    <x v="1"/>
    <s v="N"/>
    <m/>
    <m/>
    <m/>
    <x v="25"/>
    <m/>
    <m/>
    <m/>
    <n v="32.403055999999999"/>
    <n v="-97.700559999999996"/>
    <s v="exact"/>
    <s v="Granbury"/>
    <s v="Hood"/>
    <m/>
    <s v="Texas"/>
    <x v="1"/>
    <s v="Northern America"/>
    <s v="EIA: 8063"/>
    <s v="EIA: CT2"/>
    <m/>
    <m/>
    <m/>
    <m/>
    <s v="34463"/>
    <n v="5144"/>
    <s v="L401576"/>
    <s v="G402293"/>
  </r>
  <r>
    <s v="https://www.gem.wiki/DeCordova_Steam_Electric_Station"/>
    <x v="62"/>
    <s v="DeCordova Steam Electric Station"/>
    <m/>
    <s v="CT3"/>
    <s v="NG/FO"/>
    <n v="89"/>
    <x v="0"/>
    <x v="1"/>
    <s v="N"/>
    <m/>
    <m/>
    <m/>
    <x v="25"/>
    <m/>
    <m/>
    <m/>
    <n v="32.403055999999999"/>
    <n v="-97.700559999999996"/>
    <s v="exact"/>
    <s v="Granbury"/>
    <s v="Hood"/>
    <m/>
    <s v="Texas"/>
    <x v="1"/>
    <s v="Northern America"/>
    <s v="EIA: 8063"/>
    <s v="EIA: CT3"/>
    <m/>
    <m/>
    <m/>
    <m/>
    <s v="34463"/>
    <n v="5145"/>
    <s v="L401576"/>
    <s v="G402294"/>
  </r>
  <r>
    <s v="https://www.gem.wiki/DeCordova_Steam_Electric_Station"/>
    <x v="62"/>
    <s v="DeCordova Steam Electric Station"/>
    <m/>
    <s v="CT4"/>
    <s v="NG/FO"/>
    <n v="89"/>
    <x v="0"/>
    <x v="1"/>
    <s v="N"/>
    <m/>
    <m/>
    <m/>
    <x v="25"/>
    <m/>
    <m/>
    <m/>
    <n v="32.403055999999999"/>
    <n v="-97.700559999999996"/>
    <s v="exact"/>
    <s v="Granbury"/>
    <s v="Hood"/>
    <m/>
    <s v="Texas"/>
    <x v="1"/>
    <s v="Northern America"/>
    <s v="EIA: 8063"/>
    <s v="EIA: CT4"/>
    <m/>
    <m/>
    <m/>
    <m/>
    <s v="34463"/>
    <n v="5146"/>
    <s v="L401576"/>
    <s v="G402295"/>
  </r>
  <r>
    <s v="https://www.gem.wiki/Dean_power_station"/>
    <x v="62"/>
    <s v="Dean power station"/>
    <m/>
    <s v="GT1"/>
    <s v="NG"/>
    <n v="89"/>
    <x v="0"/>
    <x v="1"/>
    <s v="N"/>
    <m/>
    <m/>
    <m/>
    <x v="10"/>
    <m/>
    <m/>
    <m/>
    <n v="42.772500000000001"/>
    <n v="-82.4953"/>
    <s v="exact"/>
    <s v="East China"/>
    <s v="St Clair"/>
    <m/>
    <s v="Michigan"/>
    <x v="1"/>
    <s v="Northern America"/>
    <s v="EIA: 55718"/>
    <s v="EIA: GT1"/>
    <m/>
    <m/>
    <m/>
    <m/>
    <m/>
    <m/>
    <s v="L401855"/>
    <s v="G402689"/>
  </r>
  <r>
    <s v="https://www.gem.wiki/Dean_power_station"/>
    <x v="62"/>
    <s v="Dean power station"/>
    <m/>
    <s v="GT2"/>
    <s v="NG"/>
    <n v="89"/>
    <x v="0"/>
    <x v="1"/>
    <s v="N"/>
    <m/>
    <m/>
    <m/>
    <x v="10"/>
    <m/>
    <m/>
    <m/>
    <n v="42.772500000000001"/>
    <n v="-82.4953"/>
    <s v="exact"/>
    <s v="East China"/>
    <s v="St Clair"/>
    <m/>
    <s v="Michigan"/>
    <x v="1"/>
    <s v="Northern America"/>
    <s v="EIA: 55718"/>
    <s v="EIA: GT2"/>
    <m/>
    <m/>
    <m/>
    <m/>
    <m/>
    <m/>
    <s v="L401855"/>
    <s v="G402690"/>
  </r>
  <r>
    <s v="https://www.gem.wiki/Dean_power_station"/>
    <x v="62"/>
    <s v="Dean power station"/>
    <m/>
    <s v="GT3"/>
    <s v="NG"/>
    <n v="89"/>
    <x v="0"/>
    <x v="1"/>
    <s v="N"/>
    <m/>
    <m/>
    <m/>
    <x v="10"/>
    <m/>
    <m/>
    <m/>
    <n v="42.772500000000001"/>
    <n v="-82.4953"/>
    <s v="exact"/>
    <s v="East China"/>
    <s v="St Clair"/>
    <m/>
    <s v="Michigan"/>
    <x v="1"/>
    <s v="Northern America"/>
    <s v="EIA: 55718"/>
    <s v="EIA: GT3"/>
    <m/>
    <m/>
    <m/>
    <m/>
    <m/>
    <m/>
    <s v="L401855"/>
    <s v="G402691"/>
  </r>
  <r>
    <s v="https://www.gem.wiki/Dean_power_station"/>
    <x v="62"/>
    <s v="Dean power station"/>
    <m/>
    <s v="GT4"/>
    <s v="NG"/>
    <n v="89"/>
    <x v="0"/>
    <x v="1"/>
    <s v="N"/>
    <m/>
    <m/>
    <m/>
    <x v="10"/>
    <m/>
    <m/>
    <m/>
    <n v="42.772500000000001"/>
    <n v="-82.4953"/>
    <s v="exact"/>
    <s v="East China"/>
    <s v="St Clair"/>
    <m/>
    <s v="Michigan"/>
    <x v="1"/>
    <s v="Northern America"/>
    <s v="EIA: 55718"/>
    <s v="EIA: GT4"/>
    <m/>
    <m/>
    <m/>
    <m/>
    <m/>
    <m/>
    <s v="L401855"/>
    <s v="G402692"/>
  </r>
  <r>
    <s v="https://www.gem.wiki/Dearborn_Industrial_Generation_power_station"/>
    <x v="62"/>
    <s v="Dearborn Industrial Generation power station"/>
    <m/>
    <s v="1"/>
    <s v="NG/BFG"/>
    <n v="238"/>
    <x v="0"/>
    <x v="3"/>
    <s v="Y"/>
    <m/>
    <m/>
    <m/>
    <x v="11"/>
    <m/>
    <m/>
    <m/>
    <n v="42.302599999999998"/>
    <n v="-83.153999999999996"/>
    <s v="exact"/>
    <s v="Dearborn"/>
    <s v="Wayne"/>
    <m/>
    <s v="Michigan"/>
    <x v="1"/>
    <s v="Northern America"/>
    <s v="EIA: 55088"/>
    <s v="EIA: ST1"/>
    <m/>
    <m/>
    <m/>
    <m/>
    <s v="45215"/>
    <n v="24271"/>
    <s v="L402454"/>
    <s v="G409552"/>
  </r>
  <r>
    <s v="https://www.gem.wiki/Dearborn_Industrial_Generation_power_station"/>
    <x v="62"/>
    <s v="Dearborn Industrial Generation power station"/>
    <m/>
    <s v="1_GT 1"/>
    <s v="NG"/>
    <n v="157"/>
    <x v="0"/>
    <x v="1"/>
    <s v="Y"/>
    <m/>
    <m/>
    <m/>
    <x v="11"/>
    <m/>
    <m/>
    <m/>
    <n v="42.302599999999998"/>
    <n v="-83.153999999999996"/>
    <s v="exact"/>
    <s v="Dearborn"/>
    <s v="Wayne"/>
    <m/>
    <s v="Michigan"/>
    <x v="1"/>
    <s v="Northern America"/>
    <s v="EIA: 55088"/>
    <s v="EIA: GT 1"/>
    <m/>
    <m/>
    <m/>
    <m/>
    <s v="45215"/>
    <n v="24240"/>
    <s v="L402454"/>
    <s v="G403916"/>
  </r>
  <r>
    <s v="https://www.gem.wiki/Dearborn_Industrial_Generation_power_station"/>
    <x v="62"/>
    <s v="Dearborn Industrial Generation power station"/>
    <m/>
    <s v="1_GT2"/>
    <s v="NG"/>
    <n v="157"/>
    <x v="0"/>
    <x v="1"/>
    <s v="Y"/>
    <m/>
    <m/>
    <m/>
    <x v="11"/>
    <m/>
    <m/>
    <m/>
    <n v="42.302599999999998"/>
    <n v="-83.153999999999996"/>
    <s v="exact"/>
    <s v="Dearborn"/>
    <s v="Wayne"/>
    <m/>
    <s v="Michigan"/>
    <x v="1"/>
    <s v="Northern America"/>
    <s v="EIA: 55088"/>
    <s v="EIA: GT2"/>
    <m/>
    <m/>
    <m/>
    <m/>
    <s v="45215"/>
    <n v="24269"/>
    <s v="L402454"/>
    <s v="G403917"/>
  </r>
  <r>
    <s v="https://www.gem.wiki/Dearborn_Industrial_Generation_power_station"/>
    <x v="62"/>
    <s v="Dearborn Industrial Generation power station"/>
    <m/>
    <s v="GTP1"/>
    <s v="NG"/>
    <n v="195"/>
    <x v="0"/>
    <x v="1"/>
    <s v="N"/>
    <m/>
    <m/>
    <m/>
    <x v="14"/>
    <m/>
    <m/>
    <m/>
    <n v="42.302599999999998"/>
    <n v="-83.153999999999996"/>
    <s v="exact"/>
    <s v="Dearborn"/>
    <s v="Wayne"/>
    <m/>
    <s v="Michigan"/>
    <x v="1"/>
    <s v="Northern America"/>
    <s v="EIA: 55088"/>
    <s v="EIA: GTP1"/>
    <m/>
    <m/>
    <m/>
    <m/>
    <s v="45215"/>
    <n v="24510"/>
    <s v="L402454"/>
    <s v="G403897"/>
  </r>
  <r>
    <s v="https://www.gem.wiki/Decatur_energy_center"/>
    <x v="62"/>
    <s v="Decatur energy center"/>
    <m/>
    <s v="CC01"/>
    <s v="NG"/>
    <n v="902"/>
    <x v="0"/>
    <x v="0"/>
    <s v="N"/>
    <m/>
    <m/>
    <m/>
    <x v="16"/>
    <m/>
    <m/>
    <m/>
    <n v="34.629199999999997"/>
    <n v="-87.0214"/>
    <s v="exact"/>
    <s v="Decatur"/>
    <s v="Morgan"/>
    <m/>
    <s v="Alabama"/>
    <x v="1"/>
    <s v="Northern America"/>
    <s v="EIA: 55292"/>
    <s v="EIA: CTG1, CTG2, CTG3, STG1"/>
    <s v="Morgan Energy Center"/>
    <m/>
    <m/>
    <m/>
    <s v="49138"/>
    <s v="28554, 28555, 28556, 28557"/>
    <s v="L401843"/>
    <s v="G401869"/>
  </r>
  <r>
    <s v="https://www.gem.wiki/Decker_Creek_power_station"/>
    <x v="62"/>
    <s v="Decker Creek power station"/>
    <m/>
    <s v="1"/>
    <s v="NG"/>
    <n v="321"/>
    <x v="6"/>
    <x v="3"/>
    <s v="N"/>
    <m/>
    <m/>
    <m/>
    <x v="62"/>
    <n v="2020"/>
    <m/>
    <m/>
    <n v="30.3033"/>
    <n v="-97.612799999999993"/>
    <s v="exact"/>
    <s v="Austin"/>
    <s v="Travis"/>
    <m/>
    <s v="Texas"/>
    <x v="1"/>
    <s v="Northern America"/>
    <s v="EIA: 3548"/>
    <s v="EIA: 1"/>
    <m/>
    <m/>
    <m/>
    <m/>
    <s v="13793"/>
    <n v="5136"/>
    <s v="L401732"/>
    <s v="G402486"/>
  </r>
  <r>
    <s v="https://www.gem.wiki/Decker_Creek_power_station"/>
    <x v="62"/>
    <s v="Decker Creek power station"/>
    <m/>
    <s v="2"/>
    <s v="NG"/>
    <n v="405"/>
    <x v="6"/>
    <x v="3"/>
    <s v="N"/>
    <m/>
    <m/>
    <m/>
    <x v="68"/>
    <n v="2022"/>
    <m/>
    <m/>
    <n v="30.3033"/>
    <n v="-97.612799999999993"/>
    <s v="exact"/>
    <s v="Austin"/>
    <s v="Travis"/>
    <m/>
    <s v="Texas"/>
    <x v="1"/>
    <s v="Northern America"/>
    <s v="EIA: 3548"/>
    <s v="EIA: 2"/>
    <m/>
    <m/>
    <m/>
    <m/>
    <s v="13793"/>
    <n v="5137"/>
    <s v="L401732"/>
    <s v="G402487"/>
  </r>
  <r>
    <s v="https://www.gem.wiki/Decker_Creek_power_station"/>
    <x v="62"/>
    <s v="Decker Creek power station"/>
    <m/>
    <s v="GT1"/>
    <s v="NG"/>
    <n v="52"/>
    <x v="0"/>
    <x v="1"/>
    <s v="N"/>
    <m/>
    <m/>
    <m/>
    <x v="12"/>
    <m/>
    <m/>
    <m/>
    <n v="30.3033"/>
    <n v="-97.612799999999993"/>
    <s v="exact"/>
    <s v="Austin"/>
    <s v="Travis"/>
    <m/>
    <s v="Texas"/>
    <x v="1"/>
    <s v="Northern America"/>
    <s v="EIA: 3548"/>
    <s v="EIA: GT1"/>
    <m/>
    <m/>
    <m/>
    <m/>
    <s v="13793"/>
    <n v="5138"/>
    <s v="L401732"/>
    <s v="G402488"/>
  </r>
  <r>
    <s v="https://www.gem.wiki/Decker_Creek_power_station"/>
    <x v="62"/>
    <s v="Decker Creek power station"/>
    <m/>
    <s v="GT2"/>
    <s v="NG"/>
    <n v="52"/>
    <x v="0"/>
    <x v="1"/>
    <s v="N"/>
    <m/>
    <m/>
    <m/>
    <x v="12"/>
    <m/>
    <m/>
    <m/>
    <n v="30.3033"/>
    <n v="-97.612799999999993"/>
    <s v="exact"/>
    <s v="Austin"/>
    <s v="Travis"/>
    <m/>
    <s v="Texas"/>
    <x v="1"/>
    <s v="Northern America"/>
    <s v="EIA: 3548"/>
    <s v="EIA: GT2"/>
    <m/>
    <m/>
    <m/>
    <m/>
    <s v="13793"/>
    <n v="5139"/>
    <s v="L401732"/>
    <s v="G402489"/>
  </r>
  <r>
    <s v="https://www.gem.wiki/Decker_Creek_power_station"/>
    <x v="62"/>
    <s v="Decker Creek power station"/>
    <m/>
    <s v="GT3"/>
    <s v="NG"/>
    <n v="52"/>
    <x v="0"/>
    <x v="1"/>
    <s v="N"/>
    <m/>
    <m/>
    <m/>
    <x v="12"/>
    <m/>
    <m/>
    <m/>
    <n v="30.3033"/>
    <n v="-97.612799999999993"/>
    <s v="exact"/>
    <s v="Austin"/>
    <s v="Travis"/>
    <m/>
    <s v="Texas"/>
    <x v="1"/>
    <s v="Northern America"/>
    <s v="EIA: 3548"/>
    <s v="EIA: GT3"/>
    <m/>
    <m/>
    <m/>
    <m/>
    <s v="13793"/>
    <n v="5140"/>
    <s v="L401732"/>
    <s v="G402490"/>
  </r>
  <r>
    <s v="https://www.gem.wiki/Decker_Creek_power_station"/>
    <x v="62"/>
    <s v="Decker Creek power station"/>
    <m/>
    <s v="GT4"/>
    <s v="NG"/>
    <n v="52"/>
    <x v="0"/>
    <x v="1"/>
    <s v="N"/>
    <m/>
    <m/>
    <m/>
    <x v="12"/>
    <m/>
    <m/>
    <m/>
    <n v="30.3033"/>
    <n v="-97.612799999999993"/>
    <s v="exact"/>
    <s v="Austin"/>
    <s v="Travis"/>
    <m/>
    <s v="Texas"/>
    <x v="1"/>
    <s v="Northern America"/>
    <s v="EIA: 3548"/>
    <s v="EIA: GT4"/>
    <m/>
    <m/>
    <m/>
    <m/>
    <s v="13793"/>
    <n v="5141"/>
    <s v="L401732"/>
    <s v="G402491"/>
  </r>
  <r>
    <s v="https://www.gem.wiki/Deepwater_Generating_Station"/>
    <x v="62"/>
    <s v="Deepwater Generating Station"/>
    <m/>
    <s v="CT1"/>
    <s v="NG/FO"/>
    <n v="242"/>
    <x v="5"/>
    <x v="1"/>
    <s v="N"/>
    <m/>
    <m/>
    <s v="N"/>
    <x v="45"/>
    <m/>
    <m/>
    <m/>
    <n v="39.683100000000003"/>
    <n v="-75.508300000000006"/>
    <s v="exact"/>
    <s v="Pennsville"/>
    <s v="Salem"/>
    <m/>
    <s v="New Jersey"/>
    <x v="1"/>
    <s v="Northern America"/>
    <s v="EIA: 2384"/>
    <s v="EIA: CT1"/>
    <m/>
    <m/>
    <m/>
    <m/>
    <s v="not found"/>
    <m/>
    <s v="L104052"/>
    <s v="G403808"/>
  </r>
  <r>
    <s v="https://www.gem.wiki/Deepwater_Generating_Station"/>
    <x v="62"/>
    <s v="Deepwater Generating Station"/>
    <m/>
    <s v="ST1"/>
    <s v="NG/FO"/>
    <n v="214"/>
    <x v="5"/>
    <x v="3"/>
    <s v="N"/>
    <m/>
    <m/>
    <s v="N"/>
    <x v="45"/>
    <m/>
    <m/>
    <m/>
    <n v="39.683100000000003"/>
    <n v="-75.508300000000006"/>
    <s v="exact"/>
    <s v="Pennsville"/>
    <s v="Salem"/>
    <m/>
    <s v="New Jersey"/>
    <x v="1"/>
    <s v="Northern America"/>
    <s v="EIA: 2384"/>
    <s v="EIA: ST1"/>
    <m/>
    <m/>
    <m/>
    <m/>
    <s v="not found"/>
    <m/>
    <s v="L104052"/>
    <s v="G403809"/>
  </r>
  <r>
    <s v="https://www.gem.wiki/Deer_Creek_station"/>
    <x v="62"/>
    <s v="Deer Creek station"/>
    <m/>
    <s v="CCU1"/>
    <s v="NG"/>
    <n v="324"/>
    <x v="0"/>
    <x v="0"/>
    <s v="N"/>
    <m/>
    <s v="Y"/>
    <m/>
    <x v="39"/>
    <m/>
    <m/>
    <m/>
    <n v="44.290832999999999"/>
    <n v="-96.526669999999996"/>
    <s v="exact"/>
    <s v="White"/>
    <s v="Brookings"/>
    <m/>
    <s v="South Dakota"/>
    <x v="1"/>
    <s v="Northern America"/>
    <s v="EIA: 56610"/>
    <s v="EIA: 01, 02"/>
    <m/>
    <m/>
    <m/>
    <m/>
    <s v="58086"/>
    <s v="34842, 34844"/>
    <s v="L401738"/>
    <s v="G402029"/>
  </r>
  <r>
    <s v="https://www.gem.wiki/Deer_Park_energy_center"/>
    <x v="62"/>
    <s v="Deer Park energy center"/>
    <m/>
    <s v="CC1"/>
    <s v="NG"/>
    <n v="1176"/>
    <x v="0"/>
    <x v="0"/>
    <s v="Y"/>
    <s v="Hydrogen capable: turbine"/>
    <s v="Y"/>
    <m/>
    <x v="2"/>
    <m/>
    <m/>
    <m/>
    <n v="29.713414"/>
    <n v="-95.134510000000006"/>
    <s v="exact"/>
    <s v="Deer Park"/>
    <s v="Harris"/>
    <m/>
    <s v="Texas"/>
    <x v="1"/>
    <s v="Northern America"/>
    <s v="EIA: 55464"/>
    <s v="EIA: CTG1, CTG2, CTG3, CTG4, CTG6, STG1"/>
    <m/>
    <m/>
    <m/>
    <m/>
    <s v="47867, 27125, 27126, 27127, 26962, 33555"/>
    <n v="26961"/>
    <s v="L402526"/>
    <s v="G401935"/>
  </r>
  <r>
    <s v="https://www.gem.wiki/Deerhaven_Generating_Station"/>
    <x v="62"/>
    <s v="Deerhaven Generating Station"/>
    <m/>
    <s v="1"/>
    <s v="NG/FO"/>
    <n v="75"/>
    <x v="0"/>
    <x v="3"/>
    <s v="N"/>
    <m/>
    <m/>
    <s v="N"/>
    <x v="70"/>
    <m/>
    <n v="2027"/>
    <m/>
    <n v="29.7592"/>
    <n v="-82.387799999999999"/>
    <s v="exact"/>
    <s v="Gainesville"/>
    <s v="Alachua"/>
    <m/>
    <s v="Florida"/>
    <x v="1"/>
    <s v="Northern America"/>
    <s v="EIA: 663"/>
    <s v="EIA: 1"/>
    <m/>
    <m/>
    <m/>
    <m/>
    <s v="20683"/>
    <n v="5213"/>
    <s v="L103826"/>
    <s v="G402915"/>
  </r>
  <r>
    <s v="https://www.gem.wiki/Deerhaven_Generating_Station"/>
    <x v="62"/>
    <s v="Deerhaven Generating Station"/>
    <m/>
    <s v="2"/>
    <s v="NG/C"/>
    <n v="250.7"/>
    <x v="0"/>
    <x v="3"/>
    <s v="not found"/>
    <s v="not found"/>
    <s v="not found"/>
    <s v="conversion"/>
    <x v="30"/>
    <m/>
    <n v="2031"/>
    <m/>
    <n v="29.7592"/>
    <n v="-82.387799999999999"/>
    <s v="exact"/>
    <s v="Gainesville"/>
    <s v="Alachua"/>
    <m/>
    <s v="Florida"/>
    <x v="1"/>
    <s v="Northern America"/>
    <s v="EIA: 663"/>
    <s v="EIA: 2"/>
    <m/>
    <m/>
    <m/>
    <m/>
    <s v="20683"/>
    <s v="not found"/>
    <s v="L103826"/>
    <s v="G410529"/>
  </r>
  <r>
    <s v="https://www.gem.wiki/Deerhaven_Generating_Station"/>
    <x v="62"/>
    <s v="Deerhaven Generating Station"/>
    <m/>
    <s v="GT3"/>
    <s v="NG/FO"/>
    <n v="96"/>
    <x v="0"/>
    <x v="1"/>
    <s v="N"/>
    <m/>
    <m/>
    <s v="N"/>
    <x v="67"/>
    <m/>
    <m/>
    <m/>
    <n v="29.7592"/>
    <n v="-82.387799999999999"/>
    <s v="exact"/>
    <s v="Gainesville"/>
    <s v="Alachua"/>
    <m/>
    <s v="Florida"/>
    <x v="1"/>
    <s v="Northern America"/>
    <s v="EIA: 663"/>
    <s v="EIA: GT3"/>
    <m/>
    <m/>
    <m/>
    <m/>
    <s v="20683"/>
    <n v="5217"/>
    <s v="L103826"/>
    <s v="G402916"/>
  </r>
  <r>
    <s v="https://www.gem.wiki/Delano_energy_center"/>
    <x v="62"/>
    <s v="Delano energy center"/>
    <m/>
    <s v="GEN1"/>
    <s v="NG"/>
    <n v="61"/>
    <x v="0"/>
    <x v="1"/>
    <s v="N"/>
    <m/>
    <m/>
    <m/>
    <x v="22"/>
    <m/>
    <m/>
    <m/>
    <n v="35.790863999999999"/>
    <n v="-119.2945"/>
    <s v="exact"/>
    <s v="Delano"/>
    <s v="Tulare"/>
    <m/>
    <s v="California"/>
    <x v="1"/>
    <s v="Northern America"/>
    <s v="EIA: 58122"/>
    <s v="EIA: GEN1"/>
    <m/>
    <m/>
    <m/>
    <m/>
    <s v="not found"/>
    <m/>
    <s v="L407470"/>
    <s v="G409508"/>
  </r>
  <r>
    <s v="https://www.gem.wiki/Delaware_City_Plant_power_station"/>
    <x v="62"/>
    <s v="Delaware City Plant power station"/>
    <m/>
    <s v="CT1"/>
    <s v="NG"/>
    <n v="92"/>
    <x v="0"/>
    <x v="1"/>
    <s v="Y"/>
    <m/>
    <m/>
    <m/>
    <x v="15"/>
    <m/>
    <m/>
    <m/>
    <n v="39.5871"/>
    <n v="-75.634299999999996"/>
    <s v="exact"/>
    <s v="Delaware City"/>
    <s v="New Castle"/>
    <m/>
    <s v="Delaware"/>
    <x v="1"/>
    <s v="Northern America"/>
    <s v="EIA: 52193"/>
    <s v="EIA: CT1"/>
    <m/>
    <m/>
    <m/>
    <m/>
    <s v="not found"/>
    <m/>
    <s v="L402448"/>
    <s v="G403881"/>
  </r>
  <r>
    <s v="https://www.gem.wiki/Delaware_City_Plant_power_station"/>
    <x v="62"/>
    <s v="Delaware City Plant power station"/>
    <m/>
    <s v="CT2"/>
    <s v="NG"/>
    <n v="92"/>
    <x v="0"/>
    <x v="1"/>
    <s v="Y"/>
    <m/>
    <m/>
    <m/>
    <x v="15"/>
    <m/>
    <m/>
    <m/>
    <n v="39.5871"/>
    <n v="-75.634299999999996"/>
    <s v="exact"/>
    <s v="Delaware City"/>
    <s v="New Castle"/>
    <m/>
    <s v="Delaware"/>
    <x v="1"/>
    <s v="Northern America"/>
    <s v="EIA: 52193"/>
    <s v="EIA: CT2"/>
    <m/>
    <m/>
    <m/>
    <m/>
    <s v="not found"/>
    <m/>
    <s v="L402448"/>
    <s v="G403882"/>
  </r>
  <r>
    <s v="https://www.gem.wiki/Delaware_City_Plant_power_station"/>
    <x v="62"/>
    <s v="Delaware City Plant power station"/>
    <m/>
    <s v="G3"/>
    <s v="NG/OG"/>
    <n v="75"/>
    <x v="7"/>
    <x v="3"/>
    <s v="Y"/>
    <m/>
    <m/>
    <m/>
    <x v="64"/>
    <m/>
    <m/>
    <m/>
    <n v="39.5871"/>
    <n v="-75.634299999999996"/>
    <s v="exact"/>
    <s v="Delaware City"/>
    <s v="New Castle"/>
    <m/>
    <s v="Delaware"/>
    <x v="1"/>
    <s v="Northern America"/>
    <s v="EIA: 52193"/>
    <s v="EIA: G3"/>
    <m/>
    <m/>
    <m/>
    <m/>
    <s v="not found"/>
    <m/>
    <s v="L402448"/>
    <s v="G409570"/>
  </r>
  <r>
    <s v="https://www.gem.wiki/Dell_power_station"/>
    <x v="62"/>
    <s v="Dell power station"/>
    <m/>
    <s v="CC2"/>
    <s v="NG/FO"/>
    <n v="679"/>
    <x v="0"/>
    <x v="0"/>
    <s v="N"/>
    <m/>
    <m/>
    <m/>
    <x v="4"/>
    <m/>
    <m/>
    <m/>
    <n v="35.861899999999999"/>
    <n v="-90.025300000000001"/>
    <s v="exact"/>
    <s v="Dell"/>
    <s v="Mississippi"/>
    <m/>
    <s v="Arkansas"/>
    <x v="1"/>
    <s v="Northern America"/>
    <s v="EIA: 55340"/>
    <s v="EIA: CTG1, CTG2, STG"/>
    <m/>
    <m/>
    <m/>
    <m/>
    <s v="47211"/>
    <s v="26505, 26506, 26507"/>
    <s v="L401724"/>
    <s v="G401889"/>
  </r>
  <r>
    <s v="https://www.gem.wiki/Delray_power_station"/>
    <x v="62"/>
    <s v="Delray power station"/>
    <m/>
    <s v="11-1"/>
    <s v="NG"/>
    <n v="71"/>
    <x v="0"/>
    <x v="1"/>
    <s v="N"/>
    <m/>
    <m/>
    <m/>
    <x v="15"/>
    <m/>
    <m/>
    <m/>
    <n v="42.294699999999999"/>
    <n v="-83.101900000000001"/>
    <s v="exact"/>
    <s v="Detroit"/>
    <s v="Wayne"/>
    <m/>
    <s v="Michigan"/>
    <x v="1"/>
    <s v="Northern America"/>
    <s v="EIA: 1728"/>
    <s v="EIA: 11-1"/>
    <m/>
    <m/>
    <m/>
    <m/>
    <s v="18384"/>
    <n v="5096"/>
    <s v="L401856"/>
    <s v="G402693"/>
  </r>
  <r>
    <s v="https://www.gem.wiki/Delray_power_station"/>
    <x v="62"/>
    <s v="Delray power station"/>
    <m/>
    <s v="12-1"/>
    <s v="NG"/>
    <n v="71"/>
    <x v="0"/>
    <x v="1"/>
    <s v="N"/>
    <m/>
    <m/>
    <m/>
    <x v="15"/>
    <m/>
    <m/>
    <m/>
    <n v="42.294699999999999"/>
    <n v="-83.101900000000001"/>
    <s v="exact"/>
    <s v="Detroit"/>
    <s v="Wayne"/>
    <m/>
    <s v="Michigan"/>
    <x v="1"/>
    <s v="Northern America"/>
    <s v="EIA: 1728"/>
    <s v="EIA: 12-1"/>
    <m/>
    <m/>
    <m/>
    <m/>
    <s v="18384"/>
    <n v="24494"/>
    <s v="L401856"/>
    <s v="G402694"/>
  </r>
  <r>
    <s v="https://www.gem.wiki/Delta_energy_center"/>
    <x v="62"/>
    <s v="Delta energy center"/>
    <m/>
    <s v="CC1"/>
    <s v="NG"/>
    <n v="944"/>
    <x v="0"/>
    <x v="0"/>
    <s v="N"/>
    <m/>
    <s v="Y"/>
    <m/>
    <x v="10"/>
    <m/>
    <m/>
    <m/>
    <n v="38.0169"/>
    <n v="-121.8439"/>
    <s v="exact"/>
    <s v="Pittsburg"/>
    <s v="Contra Costa"/>
    <m/>
    <s v="California"/>
    <x v="1"/>
    <s v="Northern America"/>
    <s v="EIA: 55333"/>
    <s v="EIA: CTG1, CTG2, CTG3, STG1"/>
    <m/>
    <m/>
    <m/>
    <m/>
    <s v="45205"/>
    <s v="24207, 26554, 26555, 26556"/>
    <s v="L401845"/>
    <s v="G401886"/>
  </r>
  <r>
    <s v="https://www.gem.wiki/Delta_energy_park"/>
    <x v="62"/>
    <s v="Delta energy park"/>
    <m/>
    <s v="CC_set"/>
    <s v="NG"/>
    <n v="205"/>
    <x v="0"/>
    <x v="0"/>
    <s v="N"/>
    <s v="Hydrogen capable: turbine"/>
    <s v="not found"/>
    <m/>
    <x v="3"/>
    <m/>
    <m/>
    <m/>
    <n v="42.690643999999999"/>
    <n v="-84.657780000000002"/>
    <s v="exact"/>
    <s v="Lansing"/>
    <s v="Eaton"/>
    <m/>
    <s v="Michigan"/>
    <x v="1"/>
    <s v="Northern America"/>
    <s v="EIA: 63259"/>
    <s v="EIA: DEPC2, DEPC3, DEPST"/>
    <m/>
    <m/>
    <m/>
    <m/>
    <s v="1128477"/>
    <s v="49487, 49486, 49488"/>
    <s v="L402461"/>
    <s v="G402126"/>
  </r>
  <r>
    <s v="https://www.gem.wiki/Delta_energy_park"/>
    <x v="62"/>
    <s v="Delta energy park"/>
    <m/>
    <s v="DEPS1"/>
    <s v="NG"/>
    <n v="58"/>
    <x v="0"/>
    <x v="1"/>
    <s v="N"/>
    <s v="Hydrogen capable: turbine"/>
    <s v="not found"/>
    <m/>
    <x v="3"/>
    <m/>
    <m/>
    <m/>
    <n v="42.690643999999999"/>
    <n v="-84.657780000000002"/>
    <s v="exact"/>
    <s v="Lansing"/>
    <s v="Eaton"/>
    <m/>
    <s v="Michigan"/>
    <x v="1"/>
    <s v="Northern America"/>
    <s v="EIA: 63259"/>
    <s v="EIA: DEPS1"/>
    <m/>
    <m/>
    <m/>
    <m/>
    <s v="1128477"/>
    <n v="48627"/>
    <s v="L402461"/>
    <s v="G403910"/>
  </r>
  <r>
    <s v="https://www.gem.wiki/Demoss_Petrie_power_station"/>
    <x v="62"/>
    <s v="Demoss Petrie power station"/>
    <m/>
    <s v="GT2"/>
    <s v="NG"/>
    <n v="85"/>
    <x v="0"/>
    <x v="1"/>
    <s v="N"/>
    <m/>
    <m/>
    <m/>
    <x v="11"/>
    <m/>
    <m/>
    <m/>
    <n v="32.252273000000002"/>
    <n v="-110.99209999999999"/>
    <s v="exact"/>
    <s v="Tucson"/>
    <s v="Pima"/>
    <m/>
    <s v="Arizona"/>
    <x v="1"/>
    <s v="Northern America"/>
    <s v="EIA: 124"/>
    <s v="EIA: GT2"/>
    <m/>
    <m/>
    <m/>
    <m/>
    <s v="35038"/>
    <n v="26644"/>
    <s v="L402331"/>
    <s v="G403658"/>
  </r>
  <r>
    <s v="https://www.gem.wiki/Desert_Basin_power_station"/>
    <x v="62"/>
    <s v="Desert Basin power station"/>
    <m/>
    <s v="CTG4"/>
    <s v="NG"/>
    <n v="50"/>
    <x v="0"/>
    <x v="1"/>
    <s v="N"/>
    <m/>
    <m/>
    <m/>
    <x v="3"/>
    <m/>
    <m/>
    <m/>
    <n v="32.904200000000003"/>
    <n v="-111.7889"/>
    <s v="exact"/>
    <s v="Casa Grande"/>
    <s v="Pinal"/>
    <m/>
    <s v="Arizona"/>
    <x v="1"/>
    <s v="Northern America"/>
    <s v="EIA: 55129"/>
    <s v="EIA: CTG4"/>
    <m/>
    <m/>
    <m/>
    <m/>
    <m/>
    <m/>
    <s v="L402259"/>
    <s v="G411227"/>
  </r>
  <r>
    <s v="https://www.gem.wiki/Desert_Basin_power_station"/>
    <x v="62"/>
    <s v="Desert Basin power station"/>
    <m/>
    <s v="CTG5"/>
    <s v="NG"/>
    <n v="50"/>
    <x v="0"/>
    <x v="1"/>
    <s v="N"/>
    <m/>
    <m/>
    <m/>
    <x v="3"/>
    <m/>
    <m/>
    <m/>
    <n v="32.904200000000003"/>
    <n v="-111.7889"/>
    <s v="exact"/>
    <s v="Casa Grande"/>
    <s v="Pinal"/>
    <m/>
    <s v="Arizona"/>
    <x v="1"/>
    <s v="Northern America"/>
    <s v="EIA: 55129"/>
    <s v="EIA: CTG5"/>
    <m/>
    <m/>
    <m/>
    <m/>
    <m/>
    <m/>
    <s v="L402259"/>
    <s v="G411226"/>
  </r>
  <r>
    <s v="https://www.gem.wiki/Desert_Basin_power_station"/>
    <x v="62"/>
    <s v="Desert Basin power station"/>
    <m/>
    <s v="STG3"/>
    <s v="NG"/>
    <n v="646"/>
    <x v="0"/>
    <x v="0"/>
    <s v="N"/>
    <m/>
    <m/>
    <m/>
    <x v="11"/>
    <m/>
    <m/>
    <m/>
    <n v="32.904200000000003"/>
    <n v="-111.7889"/>
    <s v="exact"/>
    <s v="Casa Grande"/>
    <s v="Pinal"/>
    <m/>
    <s v="Arizona"/>
    <x v="1"/>
    <s v="Northern America"/>
    <s v="EIA: 55129"/>
    <s v="EIA: CTG1, CTG2, STG"/>
    <m/>
    <m/>
    <m/>
    <m/>
    <s v="45404"/>
    <s v="24348, 25268, 25269"/>
    <s v="L402259"/>
    <s v="G401807"/>
  </r>
  <r>
    <s v="https://www.gem.wiki/Desert_Star_energy_center"/>
    <x v="62"/>
    <s v="Desert Star energy center"/>
    <m/>
    <s v="CC1"/>
    <s v="NG"/>
    <n v="537"/>
    <x v="0"/>
    <x v="0"/>
    <s v="N"/>
    <m/>
    <m/>
    <m/>
    <x v="15"/>
    <m/>
    <n v="2027"/>
    <m/>
    <n v="35.788888999999998"/>
    <n v="-114.99420000000001"/>
    <s v="exact"/>
    <s v="Boulder City"/>
    <s v="Clark"/>
    <m/>
    <s v="Nevada"/>
    <x v="1"/>
    <s v="Northern America"/>
    <s v="EIA: 55077"/>
    <s v="EIA: ED01, ED02, ED03"/>
    <m/>
    <m/>
    <m/>
    <m/>
    <m/>
    <m/>
    <s v="L402266"/>
    <s v="G401792"/>
  </r>
  <r>
    <s v="https://www.gem.wiki/Devon_Station_power_station"/>
    <x v="62"/>
    <s v="Devon Station power station"/>
    <m/>
    <s v="11"/>
    <s v="KER/NG"/>
    <n v="51"/>
    <x v="0"/>
    <x v="1"/>
    <s v="N"/>
    <m/>
    <m/>
    <m/>
    <x v="67"/>
    <m/>
    <m/>
    <m/>
    <n v="41.209797000000002"/>
    <n v="-73.108980000000003"/>
    <s v="exact"/>
    <s v="Milford"/>
    <s v="New Haven"/>
    <m/>
    <s v="Connecticut"/>
    <x v="1"/>
    <s v="Northern America"/>
    <s v="EIA: 544"/>
    <s v="EIA: 11"/>
    <m/>
    <m/>
    <m/>
    <m/>
    <s v="17269"/>
    <n v="5408"/>
    <s v="L407464"/>
    <s v="G409566"/>
  </r>
  <r>
    <s v="https://www.gem.wiki/Devon_Station_power_station"/>
    <x v="62"/>
    <s v="Devon Station power station"/>
    <m/>
    <s v="12"/>
    <s v="KER/NG"/>
    <n v="51"/>
    <x v="0"/>
    <x v="1"/>
    <s v="N"/>
    <m/>
    <m/>
    <m/>
    <x v="67"/>
    <m/>
    <m/>
    <m/>
    <n v="41.209797000000002"/>
    <n v="-73.108980000000003"/>
    <s v="exact"/>
    <s v="Milford"/>
    <s v="New Haven"/>
    <m/>
    <s v="Connecticut"/>
    <x v="1"/>
    <s v="Northern America"/>
    <s v="EIA: 544"/>
    <s v="EIA: 12"/>
    <m/>
    <m/>
    <m/>
    <m/>
    <s v="17269"/>
    <n v="5409"/>
    <s v="L407464"/>
    <s v="G409565"/>
  </r>
  <r>
    <s v="https://www.gem.wiki/Devon_Station_power_station"/>
    <x v="62"/>
    <s v="Devon Station power station"/>
    <m/>
    <s v="13"/>
    <s v="KER/NG"/>
    <n v="51"/>
    <x v="0"/>
    <x v="1"/>
    <s v="N"/>
    <m/>
    <m/>
    <m/>
    <x v="67"/>
    <m/>
    <m/>
    <m/>
    <n v="41.209797000000002"/>
    <n v="-73.108980000000003"/>
    <s v="exact"/>
    <s v="Milford"/>
    <s v="New Haven"/>
    <m/>
    <s v="Connecticut"/>
    <x v="1"/>
    <s v="Northern America"/>
    <s v="EIA: 544"/>
    <s v="EIA: 13"/>
    <m/>
    <m/>
    <m/>
    <m/>
    <s v="17269"/>
    <n v="5410"/>
    <s v="L407464"/>
    <s v="G409564"/>
  </r>
  <r>
    <s v="https://www.gem.wiki/Devon_Station_power_station"/>
    <x v="62"/>
    <s v="Devon Station power station"/>
    <m/>
    <s v="14"/>
    <s v="KER/NG"/>
    <n v="51"/>
    <x v="0"/>
    <x v="1"/>
    <s v="N"/>
    <m/>
    <m/>
    <m/>
    <x v="67"/>
    <m/>
    <m/>
    <m/>
    <n v="41.209797000000002"/>
    <n v="-73.108980000000003"/>
    <s v="exact"/>
    <s v="Milford"/>
    <s v="New Haven"/>
    <m/>
    <s v="Connecticut"/>
    <x v="1"/>
    <s v="Northern America"/>
    <s v="EIA: 544"/>
    <s v="EIA: 14"/>
    <m/>
    <m/>
    <m/>
    <m/>
    <s v="17269"/>
    <n v="5411"/>
    <s v="L407464"/>
    <s v="G409563"/>
  </r>
  <r>
    <s v="https://www.gem.wiki/Dickerson_Generating_Station"/>
    <x v="62"/>
    <s v="Dickerson Generating Station"/>
    <m/>
    <s v="GT2"/>
    <s v="NG/FO"/>
    <n v="163"/>
    <x v="0"/>
    <x v="1"/>
    <s v="N"/>
    <m/>
    <m/>
    <s v="N"/>
    <x v="18"/>
    <m/>
    <m/>
    <m/>
    <n v="39.209699999999998"/>
    <n v="-77.464399999999998"/>
    <s v="exact"/>
    <s v="Dickerson"/>
    <s v="Montgomery"/>
    <m/>
    <s v="Maryland"/>
    <x v="1"/>
    <s v="Northern America"/>
    <s v="EIA: 1572"/>
    <s v="EIA: GT2"/>
    <m/>
    <m/>
    <m/>
    <m/>
    <s v="30498"/>
    <n v="20365"/>
    <s v="L103964"/>
    <s v="G402929"/>
  </r>
  <r>
    <s v="https://www.gem.wiki/Dickerson_Generating_Station"/>
    <x v="62"/>
    <s v="Dickerson Generating Station"/>
    <m/>
    <s v="GT3"/>
    <s v="NG/FO"/>
    <n v="163"/>
    <x v="0"/>
    <x v="1"/>
    <s v="N"/>
    <m/>
    <m/>
    <s v="N"/>
    <x v="18"/>
    <m/>
    <m/>
    <m/>
    <n v="39.209699999999998"/>
    <n v="-77.464399999999998"/>
    <s v="exact"/>
    <s v="Dickerson"/>
    <s v="Montgomery"/>
    <m/>
    <s v="Maryland"/>
    <x v="1"/>
    <s v="Northern America"/>
    <s v="EIA: 1572"/>
    <s v="EIA: GT3"/>
    <m/>
    <m/>
    <m/>
    <m/>
    <s v="30498"/>
    <n v="20366"/>
    <s v="L103964"/>
    <s v="G402930"/>
  </r>
  <r>
    <s v="https://www.gem.wiki/Dicks_Creek_power_station"/>
    <x v="62"/>
    <s v="Dicks Creek power station"/>
    <m/>
    <s v="1"/>
    <s v="NG"/>
    <n v="100"/>
    <x v="0"/>
    <x v="1"/>
    <s v="N"/>
    <m/>
    <m/>
    <m/>
    <x v="36"/>
    <m/>
    <m/>
    <m/>
    <n v="39.465000000000003"/>
    <n v="-84.377799999999993"/>
    <s v="exact"/>
    <s v="Monroe"/>
    <s v="Butler"/>
    <m/>
    <s v="Ohio"/>
    <x v="1"/>
    <s v="Northern America"/>
    <s v="EIA: 2831"/>
    <s v="EIA: 1"/>
    <m/>
    <m/>
    <m/>
    <m/>
    <s v="16322"/>
    <n v="5455"/>
    <s v="L402362"/>
    <s v="G403732"/>
  </r>
  <r>
    <s v="https://www.gem.wiki/Dighton_power_plant"/>
    <x v="62"/>
    <s v="Dighton power plant"/>
    <m/>
    <s v="UNT1"/>
    <s v="NG"/>
    <n v="200"/>
    <x v="0"/>
    <x v="0"/>
    <s v="N"/>
    <m/>
    <m/>
    <m/>
    <x v="14"/>
    <m/>
    <m/>
    <m/>
    <n v="41.831200000000003"/>
    <n v="-71.123900000000006"/>
    <s v="exact"/>
    <s v="Dighton"/>
    <s v="Bristol"/>
    <m/>
    <s v="Massachusetts"/>
    <x v="1"/>
    <s v="Northern America"/>
    <s v="EIA: 55026"/>
    <s v="EIA: UNT1"/>
    <m/>
    <m/>
    <m/>
    <m/>
    <s v="19445"/>
    <n v="5464"/>
    <s v="L401846"/>
    <s v="G402677"/>
  </r>
  <r>
    <s v="https://www.gem.wiki/Dogwood_energy_facility"/>
    <x v="62"/>
    <s v="Dogwood energy facility"/>
    <m/>
    <s v="CC1"/>
    <s v="NG"/>
    <n v="655"/>
    <x v="0"/>
    <x v="0"/>
    <s v="N"/>
    <m/>
    <m/>
    <m/>
    <x v="10"/>
    <m/>
    <m/>
    <m/>
    <n v="38.793100000000003"/>
    <n v="-94.300600000000003"/>
    <s v="exact"/>
    <s v="Pleasant Hill"/>
    <s v="Cass"/>
    <m/>
    <s v="Missouri"/>
    <x v="1"/>
    <s v="Northern America"/>
    <s v="EIA: 55178"/>
    <s v="EIA: CT-1, CT-2, ST-1"/>
    <m/>
    <m/>
    <m/>
    <m/>
    <m/>
    <m/>
    <s v="L401549"/>
    <s v="G401829"/>
  </r>
  <r>
    <s v="https://www.gem.wiki/Donald_Von_Raesfeld_power_plant"/>
    <x v="62"/>
    <s v="Donald Von Raesfeld power plant"/>
    <m/>
    <s v="DVR1"/>
    <s v="NG"/>
    <n v="154"/>
    <x v="0"/>
    <x v="0"/>
    <s v="N"/>
    <m/>
    <m/>
    <m/>
    <x v="21"/>
    <m/>
    <m/>
    <m/>
    <n v="37.3767"/>
    <n v="-121.9508"/>
    <s v="exact"/>
    <s v="Santa Clara"/>
    <s v="Santa Clara"/>
    <m/>
    <s v="California"/>
    <x v="1"/>
    <s v="Northern America"/>
    <s v="EIA: 56026"/>
    <s v="EIA: CTG1, CTG2, STG"/>
    <m/>
    <m/>
    <m/>
    <m/>
    <s v="50500"/>
    <s v="29691, 29692, 30172"/>
    <s v="L401809"/>
    <s v="G401993"/>
  </r>
  <r>
    <s v="https://www.gem.wiki/Doswell_energy_center"/>
    <x v="62"/>
    <s v="Doswell energy center"/>
    <m/>
    <s v="GEN7"/>
    <s v="NG/FO"/>
    <n v="187"/>
    <x v="0"/>
    <x v="1"/>
    <s v="N"/>
    <m/>
    <m/>
    <m/>
    <x v="11"/>
    <m/>
    <m/>
    <m/>
    <n v="37.820805"/>
    <n v="-77.446250000000006"/>
    <s v="exact"/>
    <s v="Ashland"/>
    <s v="Hanover"/>
    <m/>
    <s v="Virginia"/>
    <x v="1"/>
    <s v="Northern America"/>
    <s v="EIA: 52019"/>
    <s v="EIA: GEN7"/>
    <m/>
    <m/>
    <m/>
    <m/>
    <s v="18451"/>
    <n v="25685"/>
    <s v="L401853"/>
    <s v="G402683"/>
  </r>
  <r>
    <s v="https://www.gem.wiki/Doswell_energy_center"/>
    <x v="62"/>
    <s v="Doswell energy center"/>
    <m/>
    <s v="GEN8"/>
    <s v="NG"/>
    <n v="187"/>
    <x v="0"/>
    <x v="1"/>
    <s v="N"/>
    <s v="N"/>
    <s v="not found"/>
    <m/>
    <x v="34"/>
    <m/>
    <m/>
    <m/>
    <n v="37.820805"/>
    <n v="-77.446250000000006"/>
    <s v="exact"/>
    <s v="Ashland"/>
    <s v="Hanover"/>
    <m/>
    <s v="Virginia"/>
    <x v="1"/>
    <s v="Northern America"/>
    <s v="EIA: 52019"/>
    <s v="EIA: GEN8"/>
    <m/>
    <m/>
    <m/>
    <m/>
    <s v="18451"/>
    <n v="47864"/>
    <s v="L401853"/>
    <s v="G402684"/>
  </r>
  <r>
    <s v="https://www.gem.wiki/Doswell_energy_center"/>
    <x v="62"/>
    <s v="Doswell energy center"/>
    <m/>
    <s v="GEN9"/>
    <s v="NG"/>
    <n v="187"/>
    <x v="0"/>
    <x v="1"/>
    <s v="N"/>
    <s v="N"/>
    <s v="not found"/>
    <m/>
    <x v="34"/>
    <m/>
    <m/>
    <m/>
    <n v="37.820805"/>
    <n v="-77.446250000000006"/>
    <s v="exact"/>
    <s v="Ashland"/>
    <s v="Hanover"/>
    <m/>
    <s v="Virginia"/>
    <x v="1"/>
    <s v="Northern America"/>
    <s v="EIA: 52019"/>
    <s v="EIA: GEN9"/>
    <m/>
    <m/>
    <m/>
    <m/>
    <s v="18451"/>
    <n v="47865"/>
    <s v="L401853"/>
    <s v="G402685"/>
  </r>
  <r>
    <s v="https://www.gem.wiki/Doswell_energy_center"/>
    <x v="62"/>
    <s v="Doswell energy center"/>
    <m/>
    <s v="UNT5"/>
    <s v="NG/FO"/>
    <n v="376"/>
    <x v="0"/>
    <x v="0"/>
    <s v="N"/>
    <m/>
    <m/>
    <m/>
    <x v="29"/>
    <m/>
    <m/>
    <m/>
    <n v="37.820805"/>
    <n v="-77.446250000000006"/>
    <s v="exact"/>
    <s v="Ashland"/>
    <s v="Hanover"/>
    <m/>
    <s v="Virginia"/>
    <x v="1"/>
    <s v="Northern America"/>
    <s v="EIA: 52019"/>
    <s v="EIA: GEN1, GEN2, GEN3"/>
    <m/>
    <m/>
    <m/>
    <m/>
    <s v="18451"/>
    <s v="5541, 5542, 5543"/>
    <s v="L401853"/>
    <s v="G401729"/>
  </r>
  <r>
    <s v="https://www.gem.wiki/Doswell_energy_center"/>
    <x v="62"/>
    <s v="Doswell energy center"/>
    <m/>
    <s v="UNT6"/>
    <s v="NG/FO"/>
    <n v="376"/>
    <x v="0"/>
    <x v="0"/>
    <s v="N"/>
    <m/>
    <m/>
    <m/>
    <x v="18"/>
    <m/>
    <m/>
    <m/>
    <n v="37.820805"/>
    <n v="-77.446250000000006"/>
    <s v="exact"/>
    <s v="Ashland"/>
    <s v="Hanover"/>
    <m/>
    <s v="Virginia"/>
    <x v="1"/>
    <s v="Northern America"/>
    <s v="EIA: 52019"/>
    <s v="EIA: GEN4, GEN5, GEN6"/>
    <m/>
    <m/>
    <m/>
    <m/>
    <s v="18451"/>
    <s v="5544, 5545, 5546"/>
    <s v="L401853"/>
    <s v="G401730"/>
  </r>
  <r>
    <s v="https://www.gem.wiki/Dow_St_Charles_Operations_power_station"/>
    <x v="62"/>
    <s v="Dow St Charles Operations power station"/>
    <m/>
    <s v="CC1"/>
    <s v="NG/OG"/>
    <n v="324"/>
    <x v="0"/>
    <x v="0"/>
    <s v="Y"/>
    <m/>
    <m/>
    <m/>
    <x v="10"/>
    <m/>
    <m/>
    <m/>
    <n v="29.9861"/>
    <n v="-90.441400000000002"/>
    <s v="exact"/>
    <s v="Taft"/>
    <s v="St Charles"/>
    <m/>
    <s v="Louisiana"/>
    <x v="1"/>
    <s v="Northern America"/>
    <s v="EIA: 50152"/>
    <s v="EIA: CGN1, CGN2, CSTG, STG"/>
    <m/>
    <m/>
    <m/>
    <m/>
    <s v="35234"/>
    <s v="1311270, 20874, 20875, 20875, 20876"/>
    <s v="L402486"/>
    <s v="G401704"/>
  </r>
  <r>
    <s v="https://www.gem.wiki/Doyle_energy_facility"/>
    <x v="62"/>
    <s v="Doyle energy facility"/>
    <m/>
    <s v="CTG1"/>
    <s v="NG"/>
    <n v="64"/>
    <x v="0"/>
    <x v="1"/>
    <s v="N"/>
    <m/>
    <m/>
    <m/>
    <x v="15"/>
    <m/>
    <m/>
    <m/>
    <n v="33.837699000000001"/>
    <n v="-83.699579999999997"/>
    <s v="exact"/>
    <s v="Monroe"/>
    <s v="Walton"/>
    <m/>
    <s v="Georgia"/>
    <x v="1"/>
    <s v="Northern America"/>
    <s v="EIA: 55244"/>
    <s v="EIA: CTG1"/>
    <m/>
    <m/>
    <m/>
    <m/>
    <s v="46202"/>
    <n v="25243"/>
    <s v="L402157"/>
    <s v="G403289"/>
  </r>
  <r>
    <s v="https://www.gem.wiki/Doyle_energy_facility"/>
    <x v="62"/>
    <s v="Doyle energy facility"/>
    <m/>
    <s v="CTG2"/>
    <s v="NG"/>
    <n v="72"/>
    <x v="0"/>
    <x v="1"/>
    <s v="N"/>
    <m/>
    <m/>
    <m/>
    <x v="15"/>
    <m/>
    <m/>
    <m/>
    <n v="33.837699000000001"/>
    <n v="-83.699579999999997"/>
    <s v="exact"/>
    <s v="Monroe"/>
    <s v="Walton"/>
    <m/>
    <s v="Georgia"/>
    <x v="1"/>
    <s v="Northern America"/>
    <s v="EIA: 55244"/>
    <s v="EIA: CTG2"/>
    <m/>
    <m/>
    <m/>
    <m/>
    <s v="46202"/>
    <n v="25244"/>
    <s v="L402157"/>
    <s v="G403290"/>
  </r>
  <r>
    <s v="https://www.gem.wiki/Doyle_energy_facility"/>
    <x v="62"/>
    <s v="Doyle energy facility"/>
    <m/>
    <s v="CTG3"/>
    <s v="NG"/>
    <n v="72"/>
    <x v="0"/>
    <x v="1"/>
    <s v="N"/>
    <m/>
    <m/>
    <m/>
    <x v="15"/>
    <m/>
    <m/>
    <m/>
    <n v="33.837699000000001"/>
    <n v="-83.699579999999997"/>
    <s v="exact"/>
    <s v="Monroe"/>
    <s v="Walton"/>
    <m/>
    <s v="Georgia"/>
    <x v="1"/>
    <s v="Northern America"/>
    <s v="EIA: 55244"/>
    <s v="EIA: CTG3"/>
    <m/>
    <m/>
    <m/>
    <m/>
    <s v="46202"/>
    <n v="25245"/>
    <s v="L402157"/>
    <s v="G403291"/>
  </r>
  <r>
    <s v="https://www.gem.wiki/Doyle_energy_facility"/>
    <x v="62"/>
    <s v="Doyle energy facility"/>
    <m/>
    <s v="CTG4"/>
    <s v="NG"/>
    <n v="101"/>
    <x v="0"/>
    <x v="1"/>
    <s v="N"/>
    <m/>
    <m/>
    <m/>
    <x v="15"/>
    <m/>
    <m/>
    <m/>
    <n v="33.837699000000001"/>
    <n v="-83.699579999999997"/>
    <s v="exact"/>
    <s v="Monroe"/>
    <s v="Walton"/>
    <m/>
    <s v="Georgia"/>
    <x v="1"/>
    <s v="Northern America"/>
    <s v="EIA: 55244"/>
    <s v="EIA: CTG4"/>
    <m/>
    <m/>
    <m/>
    <m/>
    <s v="46202"/>
    <n v="28828"/>
    <s v="L402157"/>
    <s v="G403292"/>
  </r>
  <r>
    <s v="https://www.gem.wiki/Doyle_energy_facility"/>
    <x v="62"/>
    <s v="Doyle energy facility"/>
    <m/>
    <s v="CTG5"/>
    <s v="NG"/>
    <n v="101"/>
    <x v="0"/>
    <x v="1"/>
    <s v="N"/>
    <m/>
    <m/>
    <m/>
    <x v="15"/>
    <m/>
    <m/>
    <m/>
    <n v="33.837699000000001"/>
    <n v="-83.699579999999997"/>
    <s v="exact"/>
    <s v="Monroe"/>
    <s v="Walton"/>
    <m/>
    <s v="Georgia"/>
    <x v="1"/>
    <s v="Northern America"/>
    <s v="EIA: 55244"/>
    <s v="EIA: CTG5"/>
    <m/>
    <m/>
    <m/>
    <m/>
    <s v="46202"/>
    <n v="28829"/>
    <s v="L402157"/>
    <s v="G403293"/>
  </r>
  <r>
    <s v="https://www.gem.wiki/Dresden_energy_facility"/>
    <x v="62"/>
    <s v="Dresden energy facility"/>
    <m/>
    <s v="CC1"/>
    <s v="NG"/>
    <n v="678"/>
    <x v="0"/>
    <x v="0"/>
    <s v="N"/>
    <m/>
    <m/>
    <m/>
    <x v="39"/>
    <m/>
    <m/>
    <m/>
    <n v="40.092799999999997"/>
    <n v="-82.027600000000007"/>
    <s v="exact"/>
    <s v="Dresden"/>
    <s v="Muskingum"/>
    <m/>
    <s v="Ohio"/>
    <x v="1"/>
    <s v="Northern America"/>
    <s v="EIA: 55350"/>
    <s v="EIA: 1, 2, 3"/>
    <m/>
    <m/>
    <m/>
    <m/>
    <m/>
    <m/>
    <s v="L401708"/>
    <s v="G401892"/>
  </r>
  <r>
    <s v="https://www.gem.wiki/Dynegy_Moss_Landing_power_plant"/>
    <x v="62"/>
    <s v="Dynegy Moss Landing power plant"/>
    <m/>
    <s v="CC1"/>
    <s v="NG"/>
    <n v="699"/>
    <x v="0"/>
    <x v="0"/>
    <s v="N"/>
    <m/>
    <m/>
    <m/>
    <x v="10"/>
    <m/>
    <m/>
    <m/>
    <n v="36.804836999999999"/>
    <n v="-121.7822"/>
    <s v="exact"/>
    <s v="Moss Landing"/>
    <s v="Monterey"/>
    <m/>
    <s v="California"/>
    <x v="1"/>
    <s v="Northern America"/>
    <s v="EIA: 260"/>
    <s v="EIA: CT1A, CT1B, ST1"/>
    <m/>
    <m/>
    <m/>
    <m/>
    <s v="29407"/>
    <s v="26316, 26335, 26338"/>
    <s v="L401887"/>
    <s v="G401650"/>
  </r>
  <r>
    <s v="https://www.gem.wiki/Dynegy_Moss_Landing_power_plant"/>
    <x v="62"/>
    <s v="Dynegy Moss Landing power plant"/>
    <m/>
    <s v="CC2"/>
    <s v="NG"/>
    <n v="699"/>
    <x v="0"/>
    <x v="0"/>
    <s v="N"/>
    <m/>
    <m/>
    <m/>
    <x v="10"/>
    <m/>
    <m/>
    <m/>
    <n v="36.804836999999999"/>
    <n v="-121.7822"/>
    <s v="exact"/>
    <s v="Moss Landing"/>
    <s v="Monterey"/>
    <m/>
    <s v="California"/>
    <x v="1"/>
    <s v="Northern America"/>
    <s v="EIA: 260"/>
    <s v="EIA: CT2A, CT2B, ST2"/>
    <m/>
    <m/>
    <m/>
    <m/>
    <s v="29407"/>
    <s v="26336, 26337, 26339"/>
    <s v="L401887"/>
    <s v="G401651"/>
  </r>
  <r>
    <s v="https://www.gem.wiki/E_B_Harris_Electric_generating_plant"/>
    <x v="62"/>
    <s v="E B Harris Electric generating plant"/>
    <m/>
    <s v="G103"/>
    <s v="NG"/>
    <n v="652"/>
    <x v="0"/>
    <x v="0"/>
    <s v="N"/>
    <m/>
    <m/>
    <m/>
    <x v="16"/>
    <m/>
    <m/>
    <m/>
    <n v="32.381352"/>
    <n v="-86.574370000000002"/>
    <s v="exact"/>
    <s v="Autaugaville"/>
    <s v="Autauga"/>
    <m/>
    <s v="Alabama"/>
    <x v="1"/>
    <s v="Northern America"/>
    <s v="EIA: 7897"/>
    <s v="EIA: CT1A, CT1B, ST1"/>
    <m/>
    <m/>
    <m/>
    <m/>
    <s v="50795"/>
    <s v="29928, 31081, 29932"/>
    <s v="L402284"/>
    <s v="G402182"/>
  </r>
  <r>
    <s v="https://www.gem.wiki/E_B_Harris_Electric_generating_plant"/>
    <x v="62"/>
    <s v="E B Harris Electric generating plant"/>
    <m/>
    <s v="G104"/>
    <s v="NG"/>
    <n v="652"/>
    <x v="0"/>
    <x v="0"/>
    <s v="N"/>
    <m/>
    <m/>
    <m/>
    <x v="16"/>
    <m/>
    <m/>
    <m/>
    <n v="32.381352"/>
    <n v="-86.574370000000002"/>
    <s v="exact"/>
    <s v="Autaugaville"/>
    <s v="Autauga"/>
    <m/>
    <s v="Alabama"/>
    <x v="1"/>
    <s v="Northern America"/>
    <s v="EIA: 7897"/>
    <s v="EIA: CT2A, CT2B, ST2"/>
    <m/>
    <m/>
    <m/>
    <m/>
    <s v="50795"/>
    <s v="29930, 29929, 29933"/>
    <s v="L402284"/>
    <s v="G402183"/>
  </r>
  <r>
    <s v="https://www.gem.wiki/E_F_Barrett_power_station"/>
    <x v="62"/>
    <s v="E F Barrett power station"/>
    <m/>
    <s v="ST1"/>
    <s v="NG/FO"/>
    <n v="188"/>
    <x v="0"/>
    <x v="3"/>
    <s v="N"/>
    <m/>
    <m/>
    <m/>
    <x v="66"/>
    <m/>
    <m/>
    <m/>
    <n v="40.616689000000001"/>
    <n v="-73.647880000000001"/>
    <s v="exact"/>
    <s v="Island Park"/>
    <s v="Nassau"/>
    <m/>
    <s v="New York"/>
    <x v="1"/>
    <s v="Northern America"/>
    <s v="EIA: 2511"/>
    <s v="EIA: ST1"/>
    <m/>
    <m/>
    <m/>
    <m/>
    <m/>
    <m/>
    <s v="L402109"/>
    <s v="G403203"/>
  </r>
  <r>
    <s v="https://www.gem.wiki/E_F_Barrett_power_station"/>
    <x v="62"/>
    <s v="E F Barrett power station"/>
    <m/>
    <s v="ST2"/>
    <s v="NG/FO"/>
    <n v="188"/>
    <x v="0"/>
    <x v="3"/>
    <s v="N"/>
    <m/>
    <m/>
    <m/>
    <x v="61"/>
    <m/>
    <m/>
    <m/>
    <n v="40.616689000000001"/>
    <n v="-73.647880000000001"/>
    <s v="exact"/>
    <s v="Island Park"/>
    <s v="Nassau"/>
    <m/>
    <s v="New York"/>
    <x v="1"/>
    <s v="Northern America"/>
    <s v="EIA: 2511"/>
    <s v="EIA: ST2"/>
    <m/>
    <m/>
    <m/>
    <m/>
    <m/>
    <m/>
    <s v="L402109"/>
    <s v="G403204"/>
  </r>
  <r>
    <s v="https://www.gem.wiki/E.W._Brown_Generating_Station"/>
    <x v="62"/>
    <s v="E.W. Brown Generating Station"/>
    <m/>
    <s v="10"/>
    <s v="NG/FO"/>
    <n v="126"/>
    <x v="0"/>
    <x v="1"/>
    <s v="N"/>
    <m/>
    <m/>
    <s v="N"/>
    <x v="48"/>
    <m/>
    <m/>
    <m/>
    <n v="37.788310000000003"/>
    <n v="-84.712569999999999"/>
    <s v="exact"/>
    <s v="Harrodsburg"/>
    <s v="Mercer"/>
    <m/>
    <s v="Kentucky"/>
    <x v="1"/>
    <s v="Northern America"/>
    <s v="EIA: 1355"/>
    <s v="EIA: 10"/>
    <m/>
    <m/>
    <m/>
    <m/>
    <s v="23990"/>
    <n v="6431"/>
    <s v="L103937"/>
    <s v="G403045"/>
  </r>
  <r>
    <s v="https://www.gem.wiki/E.W._Brown_Generating_Station"/>
    <x v="62"/>
    <s v="E.W. Brown Generating Station"/>
    <m/>
    <s v="11"/>
    <s v="NG/FO"/>
    <n v="126"/>
    <x v="0"/>
    <x v="1"/>
    <s v="N"/>
    <m/>
    <m/>
    <s v="N"/>
    <x v="67"/>
    <m/>
    <m/>
    <m/>
    <n v="37.788310000000003"/>
    <n v="-84.712569999999999"/>
    <s v="exact"/>
    <s v="Harrodsburg"/>
    <s v="Mercer"/>
    <m/>
    <s v="Kentucky"/>
    <x v="1"/>
    <s v="Northern America"/>
    <s v="EIA: 1355"/>
    <s v="EIA: 11"/>
    <m/>
    <m/>
    <m/>
    <m/>
    <s v="23990"/>
    <n v="6432"/>
    <s v="L103937"/>
    <s v="G403046"/>
  </r>
  <r>
    <s v="https://www.gem.wiki/E.W._Brown_Generating_Station"/>
    <x v="62"/>
    <s v="E.W. Brown Generating Station"/>
    <m/>
    <s v="5"/>
    <s v="NG"/>
    <n v="123"/>
    <x v="0"/>
    <x v="1"/>
    <s v="N"/>
    <m/>
    <m/>
    <s v="N"/>
    <x v="11"/>
    <m/>
    <m/>
    <m/>
    <n v="37.788310000000003"/>
    <n v="-84.712569999999999"/>
    <s v="exact"/>
    <s v="Harrodsburg"/>
    <s v="Mercer"/>
    <m/>
    <s v="Kentucky"/>
    <x v="1"/>
    <s v="Northern America"/>
    <s v="EIA: 1355"/>
    <s v="EIA: 5"/>
    <m/>
    <m/>
    <m/>
    <m/>
    <s v="23990"/>
    <n v="6433"/>
    <s v="L103937"/>
    <s v="G402274"/>
  </r>
  <r>
    <s v="https://www.gem.wiki/E.W._Brown_Generating_Station"/>
    <x v="62"/>
    <s v="E.W. Brown Generating Station"/>
    <m/>
    <s v="6"/>
    <s v="NG"/>
    <n v="177"/>
    <x v="0"/>
    <x v="1"/>
    <s v="N"/>
    <m/>
    <m/>
    <s v="N"/>
    <x v="14"/>
    <m/>
    <m/>
    <m/>
    <n v="37.788310000000003"/>
    <n v="-84.712569999999999"/>
    <s v="exact"/>
    <s v="Harrodsburg"/>
    <s v="Mercer"/>
    <m/>
    <s v="Kentucky"/>
    <x v="1"/>
    <s v="Northern America"/>
    <s v="EIA: 1355"/>
    <s v="EIA: 6"/>
    <m/>
    <m/>
    <m/>
    <m/>
    <s v="23990"/>
    <n v="6434"/>
    <s v="L103937"/>
    <s v="G402275"/>
  </r>
  <r>
    <s v="https://www.gem.wiki/E.W._Brown_Generating_Station"/>
    <x v="62"/>
    <s v="E.W. Brown Generating Station"/>
    <m/>
    <s v="7"/>
    <s v="NG"/>
    <n v="177"/>
    <x v="0"/>
    <x v="1"/>
    <s v="N"/>
    <m/>
    <m/>
    <s v="N"/>
    <x v="14"/>
    <m/>
    <m/>
    <m/>
    <n v="37.788310000000003"/>
    <n v="-84.712569999999999"/>
    <s v="exact"/>
    <s v="Harrodsburg"/>
    <s v="Mercer"/>
    <m/>
    <s v="Kentucky"/>
    <x v="1"/>
    <s v="Northern America"/>
    <s v="EIA: 1355"/>
    <s v="EIA: 7"/>
    <m/>
    <m/>
    <m/>
    <m/>
    <s v="23990"/>
    <n v="6435"/>
    <s v="L103937"/>
    <s v="G402276"/>
  </r>
  <r>
    <s v="https://www.gem.wiki/E.W._Brown_Generating_Station"/>
    <x v="62"/>
    <s v="E.W. Brown Generating Station"/>
    <m/>
    <s v="8"/>
    <s v="NG/FO"/>
    <n v="126"/>
    <x v="0"/>
    <x v="1"/>
    <s v="N"/>
    <m/>
    <m/>
    <s v="N"/>
    <x v="48"/>
    <m/>
    <m/>
    <m/>
    <n v="37.788310000000003"/>
    <n v="-84.712569999999999"/>
    <s v="exact"/>
    <s v="Harrodsburg"/>
    <s v="Mercer"/>
    <m/>
    <s v="Kentucky"/>
    <x v="1"/>
    <s v="Northern America"/>
    <s v="EIA: 1355"/>
    <s v="EIA: 8"/>
    <m/>
    <m/>
    <m/>
    <m/>
    <s v="23990"/>
    <n v="6436"/>
    <s v="L103937"/>
    <s v="G403047"/>
  </r>
  <r>
    <s v="https://www.gem.wiki/E.W._Brown_Generating_Station"/>
    <x v="62"/>
    <s v="E.W. Brown Generating Station"/>
    <m/>
    <s v="9"/>
    <s v="NG/FO"/>
    <n v="126"/>
    <x v="0"/>
    <x v="1"/>
    <s v="N"/>
    <m/>
    <m/>
    <s v="N"/>
    <x v="20"/>
    <m/>
    <m/>
    <m/>
    <n v="37.788310000000003"/>
    <n v="-84.712569999999999"/>
    <s v="exact"/>
    <s v="Harrodsburg"/>
    <s v="Mercer"/>
    <m/>
    <s v="Kentucky"/>
    <x v="1"/>
    <s v="Northern America"/>
    <s v="EIA: 1355"/>
    <s v="EIA: 9"/>
    <m/>
    <m/>
    <m/>
    <m/>
    <s v="23990"/>
    <n v="26465"/>
    <s v="L103937"/>
    <s v="G403048"/>
  </r>
  <r>
    <s v="https://www.gem.wiki/E.W._Brown_Generating_Station"/>
    <x v="62"/>
    <s v="E.W. Brown Generating Station"/>
    <m/>
    <s v="CC1"/>
    <s v="NG"/>
    <n v="621"/>
    <x v="2"/>
    <x v="0"/>
    <s v="not found"/>
    <m/>
    <m/>
    <s v="N"/>
    <x v="53"/>
    <m/>
    <m/>
    <m/>
    <n v="37.788310000000003"/>
    <n v="-84.712569999999999"/>
    <s v="exact"/>
    <s v="Harrodsburg"/>
    <s v="Mercer"/>
    <m/>
    <s v="Kentucky"/>
    <x v="1"/>
    <s v="Northern America"/>
    <s v="EIA: 1355"/>
    <m/>
    <m/>
    <m/>
    <m/>
    <m/>
    <s v="23990"/>
    <n v="45059"/>
    <s v="L103937"/>
    <s v="G413046"/>
  </r>
  <r>
    <s v="https://www.gem.wiki/ESC_Brooke_County_power_I_station"/>
    <x v="62"/>
    <s v="ESC Brooke County power I station"/>
    <m/>
    <s v="CC_set"/>
    <s v="NG"/>
    <n v="842"/>
    <x v="5"/>
    <x v="0"/>
    <s v="N"/>
    <m/>
    <m/>
    <m/>
    <x v="45"/>
    <m/>
    <m/>
    <m/>
    <n v="40.340449999999997"/>
    <n v="-80.525959999999998"/>
    <s v="exact"/>
    <s v="Follansbee"/>
    <s v="Brooke"/>
    <m/>
    <s v="West Virginia"/>
    <x v="1"/>
    <s v="Northern America"/>
    <s v="EIA: 60202"/>
    <s v="EIA: BCCA1, BCCT1, BCCT2"/>
    <m/>
    <m/>
    <m/>
    <m/>
    <s v="70663"/>
    <s v="47340, 48309, 48310"/>
    <s v="L402401"/>
    <s v="G402086"/>
  </r>
  <r>
    <s v="https://www.gem.wiki/ESC_Harrison_County_power_station"/>
    <x v="62"/>
    <s v="ESC Harrison County power station"/>
    <m/>
    <s v="CC_set"/>
    <s v="NG"/>
    <n v="579"/>
    <x v="2"/>
    <x v="0"/>
    <s v="N"/>
    <s v="Hydrogen capable: turbine"/>
    <s v="not found"/>
    <m/>
    <x v="41"/>
    <m/>
    <m/>
    <m/>
    <n v="39.287039"/>
    <n v="-80.322869999999995"/>
    <s v="exact"/>
    <s v="Clarksburg"/>
    <s v="Harrison"/>
    <m/>
    <s v="West Virginia"/>
    <x v="1"/>
    <s v="Northern America"/>
    <s v="EIA: 60206"/>
    <s v="EIA: HCCA1, HCCT1"/>
    <m/>
    <m/>
    <m/>
    <m/>
    <s v="70439"/>
    <s v="47123, 47793"/>
    <s v="L402402"/>
    <s v="G402088"/>
  </r>
  <r>
    <s v="https://www.gem.wiki/ESC_Tioga_County_power_station"/>
    <x v="62"/>
    <s v="ESC Tioga County power station"/>
    <m/>
    <s v="CC_set"/>
    <s v="NG"/>
    <n v="893"/>
    <x v="5"/>
    <x v="0"/>
    <s v="N"/>
    <m/>
    <m/>
    <m/>
    <x v="45"/>
    <m/>
    <m/>
    <m/>
    <n v="41.767212999999998"/>
    <n v="-77.035390000000007"/>
    <s v="exact"/>
    <s v="Tioga"/>
    <s v="Tioga"/>
    <m/>
    <s v="Pennsylvania"/>
    <x v="1"/>
    <s v="Northern America"/>
    <s v="EIA: 60205"/>
    <s v="EIA: TCCA1, TCCT1, TCCT2"/>
    <m/>
    <m/>
    <m/>
    <m/>
    <s v="102608"/>
    <n v="48568"/>
    <s v="L402403"/>
    <s v="G402087"/>
  </r>
  <r>
    <s v="https://www.gem.wiki/Eagle_Point_power_generation"/>
    <x v="62"/>
    <s v="Eagle Point power generation"/>
    <m/>
    <s v="CC1"/>
    <s v="NG"/>
    <n v="252"/>
    <x v="0"/>
    <x v="0"/>
    <s v="N"/>
    <s v="Hydrogen capable: turbine"/>
    <s v="not found"/>
    <m/>
    <x v="5"/>
    <m/>
    <m/>
    <m/>
    <n v="39.874600000000001"/>
    <n v="-75.159199999999998"/>
    <s v="exact"/>
    <s v="Westville"/>
    <s v="Gloucester"/>
    <m/>
    <s v="New Jersey"/>
    <x v="1"/>
    <s v="Northern America"/>
    <s v="EIA: 50561"/>
    <s v="EIA: GTG1, GTG2, STG1, STG2"/>
    <m/>
    <m/>
    <m/>
    <m/>
    <s v="17196"/>
    <s v="5741, 5742, 5743"/>
    <s v="L401552"/>
    <s v="G401717"/>
  </r>
  <r>
    <s v="https://www.gem.wiki/Eagle_Valley_Station"/>
    <x v="62"/>
    <s v="Eagle Valley Station"/>
    <m/>
    <s v="EGVS"/>
    <s v="NG"/>
    <n v="644"/>
    <x v="0"/>
    <x v="0"/>
    <s v="N"/>
    <s v="Hydrogen capable: turbine"/>
    <s v="not found"/>
    <s v="replacement"/>
    <x v="34"/>
    <m/>
    <m/>
    <m/>
    <n v="39.485169999999997"/>
    <n v="-86.418300000000002"/>
    <s v="exact"/>
    <s v="Martinsville"/>
    <s v="Morgan"/>
    <m/>
    <s v="Indiana"/>
    <x v="1"/>
    <s v="Northern America"/>
    <s v="EIA: 991"/>
    <s v="EIA: GT1, GT2, STG1"/>
    <m/>
    <m/>
    <m/>
    <m/>
    <s v="23041"/>
    <s v="42696, 44875, 44876"/>
    <s v="L103883"/>
    <s v="G402199"/>
  </r>
  <r>
    <s v="https://www.gem.wiki/Earl_F._Wisdom_Generating_Station"/>
    <x v="62"/>
    <s v="Earl F. Wisdom Generating Station"/>
    <m/>
    <s v="2"/>
    <s v="NG/FO"/>
    <n v="82"/>
    <x v="0"/>
    <x v="1"/>
    <s v="N"/>
    <m/>
    <m/>
    <s v="N"/>
    <x v="8"/>
    <m/>
    <m/>
    <m/>
    <n v="43.160600000000002"/>
    <n v="-95.256900000000002"/>
    <s v="exact"/>
    <s v="Spencer"/>
    <s v="Clay"/>
    <m/>
    <s v="Iowa"/>
    <x v="1"/>
    <s v="Northern America"/>
    <s v="EIA: 1217"/>
    <s v="EIA: 2"/>
    <m/>
    <m/>
    <m/>
    <m/>
    <s v="17675"/>
    <n v="27466"/>
    <s v="L103908"/>
    <s v="G402232"/>
  </r>
  <r>
    <s v="https://www.gem.wiki/East_River_power_station"/>
    <x v="62"/>
    <s v="East River power station"/>
    <m/>
    <s v="1"/>
    <s v="NG/KER"/>
    <n v="180"/>
    <x v="0"/>
    <x v="1"/>
    <s v="N"/>
    <m/>
    <m/>
    <m/>
    <x v="21"/>
    <m/>
    <m/>
    <m/>
    <n v="40.728099999999998"/>
    <n v="-73.974199999999996"/>
    <s v="exact"/>
    <s v="New York"/>
    <s v="New York"/>
    <m/>
    <s v="New York"/>
    <x v="1"/>
    <s v="Northern America"/>
    <s v="EIA: 2493"/>
    <s v="EIA: 1"/>
    <m/>
    <m/>
    <m/>
    <m/>
    <s v="17341"/>
    <n v="24966"/>
    <s v="L401826"/>
    <s v="G402635"/>
  </r>
  <r>
    <s v="https://www.gem.wiki/East_River_power_station"/>
    <x v="62"/>
    <s v="East River power station"/>
    <m/>
    <s v="2"/>
    <s v="NG/KER"/>
    <n v="180"/>
    <x v="0"/>
    <x v="1"/>
    <s v="N"/>
    <m/>
    <m/>
    <m/>
    <x v="21"/>
    <m/>
    <m/>
    <m/>
    <n v="40.728099999999998"/>
    <n v="-73.974199999999996"/>
    <s v="exact"/>
    <s v="New York"/>
    <s v="New York"/>
    <m/>
    <s v="New York"/>
    <x v="1"/>
    <s v="Northern America"/>
    <s v="EIA: 2493"/>
    <s v="EIA: 2"/>
    <m/>
    <m/>
    <m/>
    <m/>
    <s v="17341"/>
    <n v="25467"/>
    <s v="L401826"/>
    <s v="G402636"/>
  </r>
  <r>
    <s v="https://www.gem.wiki/East_River_power_station"/>
    <x v="62"/>
    <s v="East River power station"/>
    <m/>
    <s v="6"/>
    <s v="NG/FO"/>
    <n v="156"/>
    <x v="0"/>
    <x v="3"/>
    <s v="Y"/>
    <m/>
    <m/>
    <m/>
    <x v="85"/>
    <m/>
    <m/>
    <m/>
    <n v="40.728099999999998"/>
    <n v="-73.974199999999996"/>
    <s v="exact"/>
    <s v="New York"/>
    <s v="New York"/>
    <m/>
    <s v="New York"/>
    <x v="1"/>
    <s v="Northern America"/>
    <s v="EIA: 2493"/>
    <s v="EIA: 6"/>
    <m/>
    <m/>
    <m/>
    <m/>
    <s v="17341"/>
    <m/>
    <s v="L401826"/>
    <s v="G402637"/>
  </r>
  <r>
    <s v="https://www.gem.wiki/East_River_power_station"/>
    <x v="62"/>
    <s v="East River power station"/>
    <m/>
    <s v="7"/>
    <s v="NG/FO"/>
    <n v="200"/>
    <x v="0"/>
    <x v="3"/>
    <s v="N"/>
    <m/>
    <m/>
    <m/>
    <x v="86"/>
    <m/>
    <m/>
    <m/>
    <n v="40.728099999999998"/>
    <n v="-73.974199999999996"/>
    <s v="exact"/>
    <s v="New York"/>
    <s v="New York"/>
    <m/>
    <s v="New York"/>
    <x v="1"/>
    <s v="Northern America"/>
    <s v="EIA: 2493"/>
    <s v="EIA: 7"/>
    <m/>
    <m/>
    <m/>
    <m/>
    <s v="17341"/>
    <m/>
    <s v="L401826"/>
    <s v="G402638"/>
  </r>
  <r>
    <s v="https://www.gem.wiki/Eastman_cogeneration_facility"/>
    <x v="62"/>
    <s v="Eastman cogeneration facility"/>
    <m/>
    <s v="CC1"/>
    <s v="NG"/>
    <n v="468"/>
    <x v="0"/>
    <x v="0"/>
    <s v="Y"/>
    <m/>
    <m/>
    <m/>
    <x v="11"/>
    <m/>
    <m/>
    <m/>
    <n v="32.448099999999997"/>
    <n v="-94.690299999999993"/>
    <s v="exact"/>
    <s v="Longview"/>
    <s v="Harrison"/>
    <m/>
    <s v="Texas"/>
    <x v="1"/>
    <s v="Northern America"/>
    <s v="EIA: 55176"/>
    <s v="EIA: GEN1, GEN2, GEN3"/>
    <m/>
    <m/>
    <m/>
    <m/>
    <m/>
    <m/>
    <s v="L402517"/>
    <s v="G401827"/>
  </r>
  <r>
    <s v="https://www.gem.wiki/EcoElectrica_power_station"/>
    <x v="62"/>
    <s v="EcoElectrica power station"/>
    <m/>
    <s v="CC_set"/>
    <s v="LNG"/>
    <n v="574"/>
    <x v="0"/>
    <x v="0"/>
    <s v="Y"/>
    <m/>
    <m/>
    <m/>
    <x v="15"/>
    <m/>
    <m/>
    <m/>
    <n v="17.981024999999999"/>
    <n v="-66.755420000000001"/>
    <s v="exact"/>
    <s v="Tallaboa Poniente"/>
    <s v="Peñuelas"/>
    <m/>
    <s v="Puerto Rico"/>
    <x v="1"/>
    <s v="Northern America"/>
    <s v="EIA: 61034"/>
    <s v="EIA: CT1, CT2, STG"/>
    <m/>
    <m/>
    <m/>
    <m/>
    <s v="18991"/>
    <m/>
    <s v="L402537"/>
    <s v="G402109"/>
  </r>
  <r>
    <s v="https://www.gem.wiki/Ector_County_energy_center"/>
    <x v="62"/>
    <s v="Ector County energy center"/>
    <m/>
    <s v="CTG1"/>
    <s v="NG"/>
    <n v="179"/>
    <x v="0"/>
    <x v="1"/>
    <s v="N"/>
    <s v="Hydrogen capable: turbine"/>
    <s v="not found"/>
    <m/>
    <x v="13"/>
    <m/>
    <m/>
    <m/>
    <n v="32.069167"/>
    <n v="-102.5856"/>
    <s v="exact"/>
    <s v="Goldsmith"/>
    <s v="Ector"/>
    <m/>
    <s v="Texas"/>
    <x v="1"/>
    <s v="Northern America"/>
    <s v="EIA: 58471"/>
    <s v="EIA: CTG1"/>
    <m/>
    <m/>
    <m/>
    <m/>
    <s v="68391"/>
    <n v="45100"/>
    <s v="L402021"/>
    <s v="G403021"/>
  </r>
  <r>
    <s v="https://www.gem.wiki/Ector_County_energy_center"/>
    <x v="62"/>
    <s v="Ector County energy center"/>
    <m/>
    <s v="CTG2"/>
    <s v="NG"/>
    <n v="179"/>
    <x v="0"/>
    <x v="1"/>
    <s v="N"/>
    <s v="Hydrogen capable: turbine"/>
    <s v="not found"/>
    <m/>
    <x v="13"/>
    <m/>
    <m/>
    <m/>
    <n v="32.069167"/>
    <n v="-102.5856"/>
    <s v="exact"/>
    <s v="Goldsmith"/>
    <s v="Ector"/>
    <m/>
    <s v="Texas"/>
    <x v="1"/>
    <s v="Northern America"/>
    <s v="EIA: 58471"/>
    <s v="EIA: CTG2"/>
    <m/>
    <m/>
    <m/>
    <m/>
    <s v="68391"/>
    <n v="45101"/>
    <s v="L402021"/>
    <s v="G403022"/>
  </r>
  <r>
    <s v="https://www.gem.wiki/Eddystone_Generating_Station"/>
    <x v="62"/>
    <s v="Eddystone Generating Station"/>
    <m/>
    <s v="3"/>
    <s v="NG/FO"/>
    <n v="391"/>
    <x v="0"/>
    <x v="3"/>
    <s v="N"/>
    <m/>
    <m/>
    <s v="N"/>
    <x v="35"/>
    <m/>
    <m/>
    <m/>
    <n v="39.857999999999997"/>
    <n v="-75.322999999999993"/>
    <s v="exact"/>
    <s v="Eddystone"/>
    <s v="Delaware"/>
    <m/>
    <s v="Pennsylvania"/>
    <x v="1"/>
    <s v="Northern America"/>
    <s v="EIA: 3161"/>
    <s v="EIA: 3"/>
    <m/>
    <m/>
    <m/>
    <m/>
    <s v="29827"/>
    <n v="5908"/>
    <s v="L104140"/>
    <s v="G402887"/>
  </r>
  <r>
    <s v="https://www.gem.wiki/Eddystone_Generating_Station"/>
    <x v="62"/>
    <s v="Eddystone Generating Station"/>
    <m/>
    <s v="4"/>
    <s v="NG/FO"/>
    <n v="391"/>
    <x v="0"/>
    <x v="3"/>
    <s v="N"/>
    <m/>
    <m/>
    <s v="N"/>
    <x v="50"/>
    <m/>
    <m/>
    <m/>
    <n v="39.857999999999997"/>
    <n v="-75.322999999999993"/>
    <s v="exact"/>
    <s v="Eddystone"/>
    <s v="Delaware"/>
    <m/>
    <s v="Pennsylvania"/>
    <x v="1"/>
    <s v="Northern America"/>
    <s v="EIA: 3161"/>
    <s v="EIA: 4"/>
    <m/>
    <m/>
    <m/>
    <m/>
    <s v="29827"/>
    <n v="5909"/>
    <s v="L104140"/>
    <s v="G402888"/>
  </r>
  <r>
    <s v="https://www.gem.wiki/Edge_Moor_Power_Plant"/>
    <x v="62"/>
    <s v="Edge Moor Power Plant"/>
    <m/>
    <s v="3"/>
    <s v="NG/FO"/>
    <n v="75"/>
    <x v="0"/>
    <x v="3"/>
    <s v="N"/>
    <m/>
    <m/>
    <s v="N"/>
    <x v="83"/>
    <m/>
    <m/>
    <m/>
    <n v="39.738860000000003"/>
    <n v="-75.503839999999997"/>
    <s v="exact"/>
    <s v="Wilmington"/>
    <s v="New Castle"/>
    <m/>
    <s v="Delaware"/>
    <x v="1"/>
    <s v="Northern America"/>
    <s v="EIA: 593"/>
    <s v="EIA: 3"/>
    <m/>
    <m/>
    <m/>
    <m/>
    <s v="18228"/>
    <n v="5928"/>
    <s v="L103818"/>
    <s v="G402546"/>
  </r>
  <r>
    <s v="https://www.gem.wiki/Edge_Moor_Power_Plant"/>
    <x v="62"/>
    <s v="Edge Moor Power Plant"/>
    <m/>
    <s v="4"/>
    <s v="NG/FO"/>
    <n v="177"/>
    <x v="0"/>
    <x v="3"/>
    <s v="N"/>
    <m/>
    <m/>
    <s v="N"/>
    <x v="84"/>
    <m/>
    <m/>
    <m/>
    <n v="39.738860000000003"/>
    <n v="-75.503839999999997"/>
    <s v="exact"/>
    <s v="Wilmington"/>
    <s v="New Castle"/>
    <m/>
    <s v="Delaware"/>
    <x v="1"/>
    <s v="Northern America"/>
    <s v="EIA: 593"/>
    <s v="EIA: 4"/>
    <m/>
    <m/>
    <m/>
    <m/>
    <s v="18228"/>
    <s v="not found"/>
    <s v="L103818"/>
    <s v="G402547"/>
  </r>
  <r>
    <s v="https://www.gem.wiki/Edge_Moor_Power_Plant"/>
    <x v="62"/>
    <s v="Edge Moor Power Plant"/>
    <m/>
    <s v="5"/>
    <s v="NG/FO"/>
    <n v="446"/>
    <x v="0"/>
    <x v="3"/>
    <s v="N"/>
    <m/>
    <m/>
    <s v="N"/>
    <x v="73"/>
    <m/>
    <m/>
    <m/>
    <n v="39.738860000000003"/>
    <n v="-75.503839999999997"/>
    <s v="exact"/>
    <s v="Wilmington"/>
    <s v="New Castle"/>
    <m/>
    <s v="Delaware"/>
    <x v="1"/>
    <s v="Northern America"/>
    <s v="EIA: 593"/>
    <s v="EIA: 5"/>
    <m/>
    <m/>
    <m/>
    <m/>
    <s v="18228"/>
    <n v="5932"/>
    <s v="L103818"/>
    <s v="G402548"/>
  </r>
  <r>
    <s v="https://www.gem.wiki/Edgewood_Energy_LLC_power_station"/>
    <x v="62"/>
    <s v="Edgewood Energy LLC power station"/>
    <m/>
    <s v="CT01"/>
    <s v="NG"/>
    <n v="50"/>
    <x v="0"/>
    <x v="1"/>
    <s v="N"/>
    <m/>
    <m/>
    <m/>
    <x v="10"/>
    <m/>
    <m/>
    <m/>
    <n v="40.786099999999998"/>
    <n v="-73.293099999999995"/>
    <s v="exact"/>
    <s v="Brentwood"/>
    <s v="Suffolk"/>
    <m/>
    <s v="New York"/>
    <x v="1"/>
    <s v="Northern America"/>
    <s v="EIA: 55786"/>
    <s v="EIA: CT01"/>
    <m/>
    <m/>
    <m/>
    <m/>
    <m/>
    <m/>
    <s v="L401899"/>
    <s v="G402813"/>
  </r>
  <r>
    <s v="https://www.gem.wiki/Edgewood_Energy_LLC_power_station"/>
    <x v="62"/>
    <s v="Edgewood Energy LLC power station"/>
    <m/>
    <s v="CT02"/>
    <s v="NG"/>
    <n v="50"/>
    <x v="0"/>
    <x v="1"/>
    <s v="N"/>
    <m/>
    <m/>
    <m/>
    <x v="10"/>
    <m/>
    <m/>
    <m/>
    <n v="40.786099999999998"/>
    <n v="-73.293099999999995"/>
    <s v="exact"/>
    <s v="Brentwood"/>
    <s v="Suffolk"/>
    <m/>
    <s v="New York"/>
    <x v="1"/>
    <s v="Northern America"/>
    <s v="EIA: 55786"/>
    <s v="EIA: CT02"/>
    <m/>
    <m/>
    <m/>
    <m/>
    <m/>
    <m/>
    <s v="L401899"/>
    <s v="G402814"/>
  </r>
  <r>
    <s v="https://www.gem.wiki/Edward_L._Addison_generating_plant"/>
    <x v="62"/>
    <s v="Edward L. Addison generating plant"/>
    <m/>
    <s v="712"/>
    <s v="NG/FO"/>
    <n v="175"/>
    <x v="0"/>
    <x v="1"/>
    <s v="N"/>
    <m/>
    <m/>
    <m/>
    <x v="15"/>
    <m/>
    <m/>
    <m/>
    <n v="32.911099999999998"/>
    <n v="-84.306399999999996"/>
    <s v="exact"/>
    <s v="Thomaston"/>
    <s v="Upson"/>
    <m/>
    <s v="Georgia"/>
    <x v="1"/>
    <s v="Northern America"/>
    <s v="EIA: 55267"/>
    <s v="EIA: 712"/>
    <m/>
    <m/>
    <m/>
    <m/>
    <s v="45658"/>
    <n v="24657"/>
    <s v="L402285"/>
    <s v="G403532"/>
  </r>
  <r>
    <s v="https://www.gem.wiki/Edward_L._Addison_generating_plant"/>
    <x v="62"/>
    <s v="Edward L. Addison generating plant"/>
    <m/>
    <s v="713"/>
    <s v="NG/FO"/>
    <n v="175"/>
    <x v="0"/>
    <x v="1"/>
    <s v="N"/>
    <m/>
    <m/>
    <m/>
    <x v="15"/>
    <m/>
    <m/>
    <m/>
    <n v="32.911099999999998"/>
    <n v="-84.306399999999996"/>
    <s v="exact"/>
    <s v="Thomaston"/>
    <s v="Upson"/>
    <m/>
    <s v="Georgia"/>
    <x v="1"/>
    <s v="Northern America"/>
    <s v="EIA: 55267"/>
    <s v="EIA: 713"/>
    <m/>
    <m/>
    <m/>
    <m/>
    <s v="45658"/>
    <n v="24756"/>
    <s v="L402285"/>
    <s v="G403533"/>
  </r>
  <r>
    <s v="https://www.gem.wiki/Edward_L._Addison_generating_plant"/>
    <x v="62"/>
    <s v="Edward L. Addison generating plant"/>
    <m/>
    <s v="714"/>
    <s v="NG/FO"/>
    <n v="175"/>
    <x v="0"/>
    <x v="1"/>
    <s v="N"/>
    <m/>
    <m/>
    <m/>
    <x v="15"/>
    <m/>
    <m/>
    <m/>
    <n v="32.911099999999998"/>
    <n v="-84.306399999999996"/>
    <s v="exact"/>
    <s v="Thomaston"/>
    <s v="Upson"/>
    <m/>
    <s v="Georgia"/>
    <x v="1"/>
    <s v="Northern America"/>
    <s v="EIA: 55267"/>
    <s v="EIA: 714"/>
    <m/>
    <m/>
    <m/>
    <m/>
    <s v="45658"/>
    <n v="24757"/>
    <s v="L402285"/>
    <s v="G403534"/>
  </r>
  <r>
    <s v="https://www.gem.wiki/Edward_L._Addison_generating_plant"/>
    <x v="62"/>
    <s v="Edward L. Addison generating plant"/>
    <m/>
    <s v="715"/>
    <s v="NG/FO"/>
    <n v="175"/>
    <x v="0"/>
    <x v="1"/>
    <s v="N"/>
    <m/>
    <m/>
    <m/>
    <x v="15"/>
    <m/>
    <m/>
    <m/>
    <n v="32.911099999999998"/>
    <n v="-84.306399999999996"/>
    <s v="exact"/>
    <s v="Thomaston"/>
    <s v="Upson"/>
    <m/>
    <s v="Georgia"/>
    <x v="1"/>
    <s v="Northern America"/>
    <s v="EIA: 55267"/>
    <s v="EIA: 715"/>
    <m/>
    <m/>
    <m/>
    <m/>
    <s v="45658"/>
    <n v="24758"/>
    <s v="L402285"/>
    <s v="G403535"/>
  </r>
  <r>
    <s v="https://www.gem.wiki/Effingham_County_Power_Project"/>
    <x v="62"/>
    <s v="Effingham County Power Project"/>
    <m/>
    <s v="CC01"/>
    <s v="NG"/>
    <n v="597"/>
    <x v="0"/>
    <x v="0"/>
    <s v="N"/>
    <m/>
    <m/>
    <m/>
    <x v="16"/>
    <m/>
    <m/>
    <m/>
    <n v="32.277251999999997"/>
    <n v="-81.284409999999994"/>
    <s v="exact"/>
    <s v="Rincon"/>
    <s v="Effingham"/>
    <m/>
    <s v="Georgia"/>
    <x v="1"/>
    <s v="Northern America"/>
    <s v="EIA: 55406"/>
    <s v="EIA: STG, UNT1, UNT2"/>
    <m/>
    <m/>
    <m/>
    <m/>
    <s v="47191"/>
    <s v="26476, 26829, 28989"/>
    <s v="L401610"/>
    <s v="G401917"/>
  </r>
  <r>
    <s v="https://www.gem.wiki/El_Cajon_energy_center"/>
    <x v="62"/>
    <s v="El Cajon energy center"/>
    <m/>
    <s v="GEN1"/>
    <s v="NG"/>
    <n v="61"/>
    <x v="0"/>
    <x v="1"/>
    <s v="N"/>
    <m/>
    <m/>
    <m/>
    <x v="1"/>
    <m/>
    <m/>
    <m/>
    <n v="32.796106000000002"/>
    <n v="-116.9721"/>
    <s v="exact"/>
    <s v="El Cajon"/>
    <s v="San Diego"/>
    <m/>
    <s v="California"/>
    <x v="1"/>
    <s v="Northern America"/>
    <s v="EIA: 57001"/>
    <s v="EIA: GEN1"/>
    <m/>
    <m/>
    <m/>
    <m/>
    <s v="63250"/>
    <n v="40024"/>
    <s v="L407461"/>
    <s v="G409529"/>
  </r>
  <r>
    <s v="https://www.gem.wiki/El_Centro_power_station"/>
    <x v="62"/>
    <s v="El Centro power station"/>
    <m/>
    <s v="4"/>
    <s v="NG/FO"/>
    <n v="82"/>
    <x v="0"/>
    <x v="3"/>
    <s v="N"/>
    <m/>
    <m/>
    <m/>
    <x v="75"/>
    <m/>
    <m/>
    <m/>
    <n v="32.802222"/>
    <n v="-115.54"/>
    <s v="exact"/>
    <s v="El Centro"/>
    <s v="Imperial"/>
    <m/>
    <s v="California"/>
    <x v="1"/>
    <s v="Northern America"/>
    <s v="EIA: 389"/>
    <s v="EIA: 4"/>
    <m/>
    <m/>
    <m/>
    <m/>
    <s v="22908"/>
    <n v="6039"/>
    <s v="L402010"/>
    <s v="G403001"/>
  </r>
  <r>
    <s v="https://www.gem.wiki/El_Centro_power_station"/>
    <x v="62"/>
    <s v="El Centro power station"/>
    <m/>
    <s v="STM2"/>
    <s v="NG"/>
    <n v="124"/>
    <x v="0"/>
    <x v="0"/>
    <s v="N"/>
    <m/>
    <m/>
    <m/>
    <x v="19"/>
    <m/>
    <m/>
    <m/>
    <n v="32.802222"/>
    <n v="-115.54"/>
    <s v="exact"/>
    <s v="El Centro"/>
    <s v="Imperial"/>
    <m/>
    <s v="California"/>
    <x v="1"/>
    <s v="Northern America"/>
    <s v="EIA: 389"/>
    <s v="EIA: 2, 2A"/>
    <m/>
    <m/>
    <m/>
    <m/>
    <s v="22908"/>
    <s v="6040, 6041"/>
    <s v="L402010"/>
    <s v="G401683"/>
  </r>
  <r>
    <s v="https://www.gem.wiki/El_Centro_power_station"/>
    <x v="62"/>
    <s v="El Centro power station"/>
    <m/>
    <s v="STM3"/>
    <s v="NG"/>
    <n v="152"/>
    <x v="0"/>
    <x v="0"/>
    <s v="N"/>
    <m/>
    <m/>
    <m/>
    <x v="39"/>
    <m/>
    <m/>
    <m/>
    <n v="32.802222"/>
    <n v="-115.54"/>
    <s v="exact"/>
    <s v="El Centro"/>
    <s v="Imperial"/>
    <m/>
    <s v="California"/>
    <x v="1"/>
    <s v="Northern America"/>
    <s v="EIA: 389"/>
    <s v="EIA: 30, 31, 32"/>
    <m/>
    <m/>
    <m/>
    <m/>
    <s v="22908"/>
    <s v="32041, 38306, 38307"/>
    <s v="L402010"/>
    <s v="G401684"/>
  </r>
  <r>
    <s v="https://www.gem.wiki/El_Segundo_cogeneration_power_station"/>
    <x v="62"/>
    <s v="El Segundo cogeneration power station"/>
    <m/>
    <s v="CC1"/>
    <s v="OG/NG"/>
    <n v="180"/>
    <x v="0"/>
    <x v="0"/>
    <s v="Y"/>
    <m/>
    <m/>
    <m/>
    <x v="22"/>
    <m/>
    <m/>
    <m/>
    <n v="33.905799999999999"/>
    <n v="-118.40309999999999"/>
    <s v="exact"/>
    <s v="El Segundo"/>
    <s v="Los Angeles"/>
    <m/>
    <s v="California"/>
    <x v="1"/>
    <s v="Northern America"/>
    <s v="EIA: 10213"/>
    <s v="EIA: GEN1, GEN2, GEN5, GEN6, GEN7, GEN8"/>
    <m/>
    <m/>
    <m/>
    <m/>
    <s v="16203"/>
    <s v="6062, 6063, 6065, 6066"/>
    <s v="L401650"/>
    <s v="G401588"/>
  </r>
  <r>
    <s v="https://www.gem.wiki/El_Segundo_energy_center"/>
    <x v="62"/>
    <s v="El Segundo energy center"/>
    <m/>
    <s v="1011"/>
    <s v="NG"/>
    <n v="269"/>
    <x v="0"/>
    <x v="0"/>
    <s v="N"/>
    <m/>
    <m/>
    <m/>
    <x v="22"/>
    <m/>
    <m/>
    <m/>
    <n v="33.910556"/>
    <n v="-118.425"/>
    <s v="exact"/>
    <s v="El Segundo"/>
    <s v="Los Angeles"/>
    <m/>
    <s v="California"/>
    <x v="1"/>
    <s v="Northern America"/>
    <s v="EIA: 57901"/>
    <s v="EIA: 5, 6"/>
    <m/>
    <m/>
    <m/>
    <m/>
    <s v="33130"/>
    <s v="31172, 34868"/>
    <s v="L401543"/>
    <s v="G402052"/>
  </r>
  <r>
    <s v="https://www.gem.wiki/El_Segundo_energy_center"/>
    <x v="62"/>
    <s v="El Segundo energy center"/>
    <m/>
    <s v="2021"/>
    <s v="NG"/>
    <n v="269"/>
    <x v="0"/>
    <x v="0"/>
    <s v="N"/>
    <m/>
    <m/>
    <m/>
    <x v="22"/>
    <m/>
    <m/>
    <m/>
    <n v="33.910556"/>
    <n v="-118.425"/>
    <s v="exact"/>
    <s v="El Segundo"/>
    <s v="Los Angeles"/>
    <m/>
    <s v="California"/>
    <x v="1"/>
    <s v="Northern America"/>
    <s v="EIA: 57901"/>
    <s v="EIA: 7, 8"/>
    <m/>
    <m/>
    <m/>
    <m/>
    <s v="33130"/>
    <s v="34009, 34869"/>
    <s v="L401543"/>
    <s v="G402053"/>
  </r>
  <r>
    <s v="https://www.gem.wiki/Electrifarm_power_station"/>
    <x v="62"/>
    <s v="Electrifarm power station"/>
    <m/>
    <s v="1"/>
    <s v="NG/FO"/>
    <n v="71"/>
    <x v="0"/>
    <x v="1"/>
    <s v="N"/>
    <m/>
    <m/>
    <m/>
    <x v="38"/>
    <m/>
    <m/>
    <m/>
    <n v="42.4407"/>
    <n v="-92.420500000000004"/>
    <s v="exact"/>
    <s v="Waterloo"/>
    <s v="Black Hawk"/>
    <m/>
    <s v="Iowa"/>
    <x v="1"/>
    <s v="Northern America"/>
    <s v="EIA: 6063"/>
    <s v="EIA: 1"/>
    <m/>
    <m/>
    <m/>
    <m/>
    <s v="26317"/>
    <n v="6108"/>
    <s v="L402080"/>
    <s v="G403156"/>
  </r>
  <r>
    <s v="https://www.gem.wiki/Electrifarm_power_station"/>
    <x v="62"/>
    <s v="Electrifarm power station"/>
    <m/>
    <s v="2"/>
    <s v="NG/FO"/>
    <n v="89"/>
    <x v="0"/>
    <x v="1"/>
    <s v="N"/>
    <m/>
    <m/>
    <m/>
    <x v="68"/>
    <m/>
    <m/>
    <m/>
    <n v="42.4407"/>
    <n v="-92.420500000000004"/>
    <s v="exact"/>
    <s v="Waterloo"/>
    <s v="Black Hawk"/>
    <m/>
    <s v="Iowa"/>
    <x v="1"/>
    <s v="Northern America"/>
    <s v="EIA: 6063"/>
    <s v="EIA: 2"/>
    <m/>
    <m/>
    <m/>
    <m/>
    <s v="26317"/>
    <n v="6109"/>
    <s v="L402080"/>
    <s v="G403157"/>
  </r>
  <r>
    <s v="https://www.gem.wiki/Electrifarm_power_station"/>
    <x v="62"/>
    <s v="Electrifarm power station"/>
    <m/>
    <s v="3"/>
    <s v="NG/FO"/>
    <n v="104"/>
    <x v="0"/>
    <x v="1"/>
    <s v="N"/>
    <m/>
    <m/>
    <m/>
    <x v="68"/>
    <m/>
    <m/>
    <m/>
    <n v="42.4407"/>
    <n v="-92.420500000000004"/>
    <s v="exact"/>
    <s v="Waterloo"/>
    <s v="Black Hawk"/>
    <m/>
    <s v="Iowa"/>
    <x v="1"/>
    <s v="Northern America"/>
    <s v="EIA: 6063"/>
    <s v="EIA: 3"/>
    <m/>
    <m/>
    <m/>
    <m/>
    <s v="26317"/>
    <n v="6110"/>
    <s v="L402080"/>
    <s v="G403158"/>
  </r>
  <r>
    <s v="https://www.gem.wiki/Elgin_energy_center"/>
    <x v="62"/>
    <s v="Elgin energy center"/>
    <m/>
    <s v="CT01"/>
    <s v="NG"/>
    <n v="135"/>
    <x v="0"/>
    <x v="1"/>
    <s v="N"/>
    <m/>
    <m/>
    <m/>
    <x v="10"/>
    <m/>
    <m/>
    <m/>
    <n v="42.000061000000002"/>
    <n v="-88.244569999999996"/>
    <s v="exact"/>
    <s v="Elgin"/>
    <s v="Cook"/>
    <m/>
    <s v="Illinois"/>
    <x v="1"/>
    <s v="Northern America"/>
    <s v="EIA: 55438"/>
    <s v="EIA: CT01"/>
    <m/>
    <m/>
    <m/>
    <m/>
    <s v="48634"/>
    <n v="27866"/>
    <s v="L401904"/>
    <s v="G402827"/>
  </r>
  <r>
    <s v="https://www.gem.wiki/Elgin_energy_center"/>
    <x v="62"/>
    <s v="Elgin energy center"/>
    <m/>
    <s v="CT02"/>
    <s v="NG"/>
    <n v="135"/>
    <x v="0"/>
    <x v="1"/>
    <s v="N"/>
    <m/>
    <m/>
    <m/>
    <x v="10"/>
    <m/>
    <m/>
    <m/>
    <n v="42.000061000000002"/>
    <n v="-88.244569999999996"/>
    <s v="exact"/>
    <s v="Elgin"/>
    <s v="Cook"/>
    <m/>
    <s v="Illinois"/>
    <x v="1"/>
    <s v="Northern America"/>
    <s v="EIA: 55438"/>
    <s v="EIA: CT02"/>
    <m/>
    <m/>
    <m/>
    <m/>
    <s v="48634"/>
    <n v="27867"/>
    <s v="L401904"/>
    <s v="G402828"/>
  </r>
  <r>
    <s v="https://www.gem.wiki/Elgin_energy_center"/>
    <x v="62"/>
    <s v="Elgin energy center"/>
    <m/>
    <s v="CT03"/>
    <s v="NG"/>
    <n v="135"/>
    <x v="0"/>
    <x v="1"/>
    <s v="N"/>
    <m/>
    <m/>
    <m/>
    <x v="10"/>
    <m/>
    <m/>
    <m/>
    <n v="42.000061000000002"/>
    <n v="-88.244569999999996"/>
    <s v="exact"/>
    <s v="Elgin"/>
    <s v="Cook"/>
    <m/>
    <s v="Illinois"/>
    <x v="1"/>
    <s v="Northern America"/>
    <s v="EIA: 55438"/>
    <s v="EIA: CT03"/>
    <m/>
    <m/>
    <m/>
    <m/>
    <s v="48634"/>
    <n v="27868"/>
    <s v="L401904"/>
    <s v="G402829"/>
  </r>
  <r>
    <s v="https://www.gem.wiki/Elgin_energy_center"/>
    <x v="62"/>
    <s v="Elgin energy center"/>
    <m/>
    <s v="CT04"/>
    <s v="NG"/>
    <n v="135"/>
    <x v="0"/>
    <x v="1"/>
    <s v="N"/>
    <m/>
    <m/>
    <m/>
    <x v="10"/>
    <m/>
    <m/>
    <m/>
    <n v="42.000061000000002"/>
    <n v="-88.244569999999996"/>
    <s v="exact"/>
    <s v="Elgin"/>
    <s v="Cook"/>
    <m/>
    <s v="Illinois"/>
    <x v="1"/>
    <s v="Northern America"/>
    <s v="EIA: 55438"/>
    <s v="EIA: CT04"/>
    <m/>
    <m/>
    <m/>
    <m/>
    <s v="48634"/>
    <n v="27869"/>
    <s v="L401904"/>
    <s v="G402830"/>
  </r>
  <r>
    <s v="https://www.gem.wiki/Elizabeth_River_power_station"/>
    <x v="62"/>
    <s v="Elizabeth River power station"/>
    <m/>
    <s v="GEN1"/>
    <s v="NG/FO"/>
    <n v="130"/>
    <x v="7"/>
    <x v="1"/>
    <s v="N"/>
    <m/>
    <m/>
    <m/>
    <x v="18"/>
    <m/>
    <m/>
    <m/>
    <n v="36.774999999999999"/>
    <n v="-76.308300000000003"/>
    <s v="exact"/>
    <s v="Chesapeake"/>
    <s v="Chesapeake City"/>
    <m/>
    <s v="Virginia"/>
    <x v="1"/>
    <s v="Northern America"/>
    <s v="EIA: 52087"/>
    <s v="EIA: GEN1"/>
    <m/>
    <m/>
    <m/>
    <m/>
    <s v="36770"/>
    <n v="4347"/>
    <s v="L402354"/>
    <s v="G403716"/>
  </r>
  <r>
    <s v="https://www.gem.wiki/Elizabeth_River_power_station"/>
    <x v="62"/>
    <s v="Elizabeth River power station"/>
    <m/>
    <s v="GEN2"/>
    <s v="NG/FO"/>
    <n v="130"/>
    <x v="7"/>
    <x v="1"/>
    <s v="N"/>
    <m/>
    <m/>
    <m/>
    <x v="18"/>
    <m/>
    <m/>
    <m/>
    <n v="36.774999999999999"/>
    <n v="-76.308300000000003"/>
    <s v="exact"/>
    <s v="Chesapeake"/>
    <s v="Chesapeake City"/>
    <m/>
    <s v="Virginia"/>
    <x v="1"/>
    <s v="Northern America"/>
    <s v="EIA: 52087"/>
    <s v="EIA: GEN2"/>
    <m/>
    <m/>
    <m/>
    <m/>
    <s v="36770"/>
    <n v="4348"/>
    <s v="L402354"/>
    <s v="G403717"/>
  </r>
  <r>
    <s v="https://www.gem.wiki/Elizabeth_River_power_station"/>
    <x v="62"/>
    <s v="Elizabeth River power station"/>
    <m/>
    <s v="GEN3"/>
    <s v="NG/FO"/>
    <n v="130"/>
    <x v="7"/>
    <x v="1"/>
    <s v="N"/>
    <m/>
    <m/>
    <m/>
    <x v="18"/>
    <m/>
    <m/>
    <m/>
    <n v="36.774999999999999"/>
    <n v="-76.308300000000003"/>
    <s v="exact"/>
    <s v="Chesapeake"/>
    <s v="Chesapeake City"/>
    <m/>
    <s v="Virginia"/>
    <x v="1"/>
    <s v="Northern America"/>
    <s v="EIA: 52087"/>
    <s v="EIA: GEN3"/>
    <m/>
    <m/>
    <m/>
    <m/>
    <s v="36770"/>
    <n v="4349"/>
    <s v="L402354"/>
    <s v="G403718"/>
  </r>
  <r>
    <s v="https://www.gem.wiki/Elk_Hills_power_station"/>
    <x v="62"/>
    <s v="Elk Hills power station"/>
    <m/>
    <s v="G541"/>
    <s v="NG"/>
    <n v="623"/>
    <x v="0"/>
    <x v="0"/>
    <s v="Y"/>
    <m/>
    <s v="Y"/>
    <m/>
    <x v="16"/>
    <m/>
    <m/>
    <m/>
    <n v="35.280318000000001"/>
    <n v="-119.47069999999999"/>
    <s v="exact"/>
    <s v="Tupman"/>
    <s v="Kern"/>
    <m/>
    <s v="California"/>
    <x v="1"/>
    <s v="Northern America"/>
    <s v="EIA: 55400"/>
    <s v="EIA: CTG1, CTG2, STG"/>
    <m/>
    <m/>
    <m/>
    <m/>
    <s v="45876"/>
    <s v="24810, 27132, 27133"/>
    <s v="L401686"/>
    <s v="G401912"/>
  </r>
  <r>
    <s v="https://www.gem.wiki/Elk_River_power_station"/>
    <x v="62"/>
    <s v="Elk River power station"/>
    <m/>
    <s v="CT"/>
    <s v="NG/FO"/>
    <n v="191"/>
    <x v="0"/>
    <x v="1"/>
    <s v="N"/>
    <m/>
    <m/>
    <m/>
    <x v="9"/>
    <m/>
    <m/>
    <m/>
    <n v="45.296796999999998"/>
    <n v="-93.558449999999993"/>
    <s v="exact"/>
    <s v="Elk River"/>
    <s v="Sherburne"/>
    <m/>
    <s v="Minnesota"/>
    <x v="1"/>
    <s v="Northern America"/>
    <s v="EIA: 2039"/>
    <s v="EIA: CT"/>
    <m/>
    <m/>
    <m/>
    <m/>
    <s v="35361"/>
    <n v="33211"/>
    <s v="L401988"/>
    <s v="G402965"/>
  </r>
  <r>
    <s v="https://www.gem.wiki/Elk_Station_power_plant"/>
    <x v="62"/>
    <s v="Elk Station power plant"/>
    <m/>
    <s v="ELK1"/>
    <s v="NG"/>
    <n v="200"/>
    <x v="0"/>
    <x v="1"/>
    <s v="N"/>
    <s v="Hydrogen capable: turbine"/>
    <s v="not found"/>
    <m/>
    <x v="13"/>
    <m/>
    <m/>
    <m/>
    <n v="33.865000000000002"/>
    <n v="-101.8433"/>
    <s v="exact"/>
    <s v="Abernathy"/>
    <s v="Hale"/>
    <m/>
    <s v="Texas"/>
    <x v="1"/>
    <s v="Northern America"/>
    <s v="EIA: 58835"/>
    <s v="EIA: ELK1"/>
    <m/>
    <m/>
    <m/>
    <m/>
    <s v="60915"/>
    <n v="44036"/>
    <s v="L401982"/>
    <s v="G402957"/>
  </r>
  <r>
    <s v="https://www.gem.wiki/Elk_Station_power_plant"/>
    <x v="62"/>
    <s v="Elk Station power plant"/>
    <m/>
    <s v="ELK2"/>
    <s v="NG"/>
    <n v="200"/>
    <x v="0"/>
    <x v="1"/>
    <s v="N"/>
    <s v="Hydrogen capable: turbine"/>
    <s v="not found"/>
    <m/>
    <x v="5"/>
    <m/>
    <m/>
    <m/>
    <n v="33.865000000000002"/>
    <n v="-101.8433"/>
    <s v="exact"/>
    <s v="Abernathy"/>
    <s v="Hale"/>
    <m/>
    <s v="Texas"/>
    <x v="1"/>
    <s v="Northern America"/>
    <s v="EIA: 58835"/>
    <s v="EIA: ELK2"/>
    <m/>
    <m/>
    <m/>
    <m/>
    <s v="60915"/>
    <n v="43049"/>
    <s v="L401982"/>
    <s v="G402958"/>
  </r>
  <r>
    <s v="https://www.gem.wiki/Elk_Station_power_plant"/>
    <x v="62"/>
    <s v="Elk Station power plant"/>
    <m/>
    <s v="ELK3"/>
    <s v="NG"/>
    <n v="200"/>
    <x v="0"/>
    <x v="1"/>
    <s v="N"/>
    <s v="Hydrogen capable: turbine"/>
    <s v="not found"/>
    <m/>
    <x v="5"/>
    <m/>
    <m/>
    <m/>
    <n v="33.865000000000002"/>
    <n v="-101.8433"/>
    <s v="exact"/>
    <s v="Abernathy"/>
    <s v="Hale"/>
    <m/>
    <s v="Texas"/>
    <x v="1"/>
    <s v="Northern America"/>
    <s v="EIA: 58835"/>
    <s v="EIA: ELK3"/>
    <m/>
    <m/>
    <m/>
    <m/>
    <s v="60915"/>
    <n v="43050"/>
    <s v="L401982"/>
    <s v="G402959"/>
  </r>
  <r>
    <s v="https://www.gem.wiki/Ellwood_power_station"/>
    <x v="62"/>
    <s v="Ellwood power station"/>
    <m/>
    <s v="1"/>
    <s v="NG"/>
    <n v="58"/>
    <x v="0"/>
    <x v="1"/>
    <s v="N"/>
    <m/>
    <m/>
    <m/>
    <x v="35"/>
    <m/>
    <n v="2024"/>
    <m/>
    <n v="34.431418999999998"/>
    <n v="-119.90009999999999"/>
    <s v="exact"/>
    <s v="Goleta"/>
    <s v="Santa Barbara"/>
    <m/>
    <s v="California"/>
    <x v="1"/>
    <s v="Northern America"/>
    <s v="EIA: 8076"/>
    <s v="EIA: 01"/>
    <m/>
    <m/>
    <m/>
    <m/>
    <s v="33126"/>
    <n v="6181"/>
    <s v="L401965"/>
    <s v="G402917"/>
  </r>
  <r>
    <s v="https://www.gem.wiki/Elm_Road_power_station"/>
    <x v="62"/>
    <s v="Elm Road power station"/>
    <m/>
    <s v="1"/>
    <s v="NG"/>
    <n v="701.3"/>
    <x v="3"/>
    <x v="3"/>
    <s v="N"/>
    <m/>
    <m/>
    <s v="conversion"/>
    <x v="87"/>
    <m/>
    <m/>
    <m/>
    <n v="42.846789999999999"/>
    <n v="-87.829400000000007"/>
    <s v="exact"/>
    <s v="Oak Creek"/>
    <s v="Milwaukee"/>
    <m/>
    <s v="Wisconsin"/>
    <x v="1"/>
    <s v="Northern America"/>
    <s v="EIA: 56068"/>
    <s v="EIA: 1"/>
    <s v="Oak Creek Power Plant"/>
    <m/>
    <m/>
    <m/>
    <s v="49819"/>
    <s v="not found"/>
    <s v="L104274"/>
    <s v="G410504"/>
  </r>
  <r>
    <s v="https://www.gem.wiki/Elm_Road_power_station"/>
    <x v="62"/>
    <s v="Elm Road power station"/>
    <m/>
    <s v="2"/>
    <s v="NG"/>
    <n v="701.3"/>
    <x v="3"/>
    <x v="3"/>
    <s v="N"/>
    <m/>
    <m/>
    <s v="conversion"/>
    <x v="87"/>
    <m/>
    <m/>
    <m/>
    <n v="42.846789999999999"/>
    <n v="-87.829400000000007"/>
    <s v="exact"/>
    <s v="Oak Creek"/>
    <s v="Milwaukee"/>
    <m/>
    <s v="Wisconsin"/>
    <x v="1"/>
    <s v="Northern America"/>
    <s v="EIA: 56068"/>
    <s v="EIA: 2"/>
    <s v="Oak Creek Power Plant"/>
    <m/>
    <m/>
    <m/>
    <s v="49819"/>
    <s v="not found"/>
    <s v="L104274"/>
    <s v="G410503"/>
  </r>
  <r>
    <s v="https://www.gem.wiki/Elmwood_Park_power_station"/>
    <x v="62"/>
    <s v="Elmwood Park power station"/>
    <m/>
    <s v="CC1"/>
    <s v="NG"/>
    <n v="90"/>
    <x v="6"/>
    <x v="0"/>
    <s v="N"/>
    <m/>
    <m/>
    <m/>
    <x v="24"/>
    <n v="2021"/>
    <m/>
    <m/>
    <n v="40.905337000000003"/>
    <n v="-74.130449999999996"/>
    <s v="exact"/>
    <s v="Elmwood Park"/>
    <s v="Bergen"/>
    <m/>
    <s v="New Jersey"/>
    <x v="1"/>
    <s v="Northern America"/>
    <s v="EIA: 50852"/>
    <s v="EIA: GEN1, GEN2"/>
    <m/>
    <m/>
    <m/>
    <m/>
    <m/>
    <m/>
    <s v="L401581"/>
    <s v="G401723"/>
  </r>
  <r>
    <s v="https://www.gem.wiki/Elwood_Energy_power_station"/>
    <x v="62"/>
    <s v="Elwood Energy power station"/>
    <m/>
    <s v="GT1"/>
    <s v="NG"/>
    <n v="192"/>
    <x v="0"/>
    <x v="1"/>
    <s v="N"/>
    <m/>
    <m/>
    <m/>
    <x v="14"/>
    <m/>
    <m/>
    <m/>
    <n v="41.438800000000001"/>
    <n v="-88.123599999999996"/>
    <s v="exact"/>
    <s v="Elwood"/>
    <s v="Will"/>
    <m/>
    <s v="Illinois"/>
    <x v="1"/>
    <s v="Northern America"/>
    <s v="EIA: 55199"/>
    <s v="EIA: GT1"/>
    <m/>
    <m/>
    <m/>
    <m/>
    <s v="41387"/>
    <n v="24070"/>
    <s v="L401554"/>
    <s v="G402256"/>
  </r>
  <r>
    <s v="https://www.gem.wiki/Elwood_Energy_power_station"/>
    <x v="62"/>
    <s v="Elwood Energy power station"/>
    <m/>
    <s v="GT2"/>
    <s v="NG"/>
    <n v="192"/>
    <x v="0"/>
    <x v="1"/>
    <s v="N"/>
    <m/>
    <m/>
    <m/>
    <x v="14"/>
    <m/>
    <m/>
    <m/>
    <n v="41.438800000000001"/>
    <n v="-88.123599999999996"/>
    <s v="exact"/>
    <s v="Elwood"/>
    <s v="Will"/>
    <m/>
    <s v="Illinois"/>
    <x v="1"/>
    <s v="Northern America"/>
    <s v="EIA: 55199"/>
    <s v="EIA: GT2"/>
    <m/>
    <m/>
    <m/>
    <m/>
    <s v="41387"/>
    <n v="24366"/>
    <s v="L401554"/>
    <s v="G402257"/>
  </r>
  <r>
    <s v="https://www.gem.wiki/Elwood_Energy_power_station"/>
    <x v="62"/>
    <s v="Elwood Energy power station"/>
    <m/>
    <s v="GT3"/>
    <s v="NG"/>
    <n v="192"/>
    <x v="0"/>
    <x v="1"/>
    <s v="N"/>
    <m/>
    <m/>
    <m/>
    <x v="14"/>
    <m/>
    <m/>
    <m/>
    <n v="41.438800000000001"/>
    <n v="-88.123599999999996"/>
    <s v="exact"/>
    <s v="Elwood"/>
    <s v="Will"/>
    <m/>
    <s v="Illinois"/>
    <x v="1"/>
    <s v="Northern America"/>
    <s v="EIA: 55199"/>
    <s v="EIA: GT3"/>
    <m/>
    <m/>
    <m/>
    <m/>
    <s v="41387"/>
    <n v="24367"/>
    <s v="L401554"/>
    <s v="G402258"/>
  </r>
  <r>
    <s v="https://www.gem.wiki/Elwood_Energy_power_station"/>
    <x v="62"/>
    <s v="Elwood Energy power station"/>
    <m/>
    <s v="GT4"/>
    <s v="NG"/>
    <n v="192"/>
    <x v="0"/>
    <x v="1"/>
    <s v="N"/>
    <m/>
    <m/>
    <m/>
    <x v="14"/>
    <m/>
    <m/>
    <m/>
    <n v="41.438800000000001"/>
    <n v="-88.123599999999996"/>
    <s v="exact"/>
    <s v="Elwood"/>
    <s v="Will"/>
    <m/>
    <s v="Illinois"/>
    <x v="1"/>
    <s v="Northern America"/>
    <s v="EIA: 55199"/>
    <s v="EIA: GT4"/>
    <m/>
    <m/>
    <m/>
    <m/>
    <s v="41387"/>
    <n v="24368"/>
    <s v="L401554"/>
    <s v="G402259"/>
  </r>
  <r>
    <s v="https://www.gem.wiki/Elwood_Energy_power_station"/>
    <x v="62"/>
    <s v="Elwood Energy power station"/>
    <m/>
    <s v="GT5"/>
    <s v="NG"/>
    <n v="192"/>
    <x v="0"/>
    <x v="1"/>
    <s v="N"/>
    <m/>
    <m/>
    <m/>
    <x v="11"/>
    <m/>
    <m/>
    <m/>
    <n v="41.438800000000001"/>
    <n v="-88.123599999999996"/>
    <s v="exact"/>
    <s v="Elwood"/>
    <s v="Will"/>
    <m/>
    <s v="Illinois"/>
    <x v="1"/>
    <s v="Northern America"/>
    <s v="EIA: 55199"/>
    <s v="EIA: GT5"/>
    <m/>
    <m/>
    <m/>
    <m/>
    <s v="41387"/>
    <n v="25601"/>
    <s v="L401554"/>
    <s v="G402260"/>
  </r>
  <r>
    <s v="https://www.gem.wiki/Elwood_Energy_power_station"/>
    <x v="62"/>
    <s v="Elwood Energy power station"/>
    <m/>
    <s v="GT6"/>
    <s v="NG"/>
    <n v="192"/>
    <x v="0"/>
    <x v="1"/>
    <s v="N"/>
    <m/>
    <m/>
    <m/>
    <x v="11"/>
    <m/>
    <m/>
    <m/>
    <n v="41.438800000000001"/>
    <n v="-88.123599999999996"/>
    <s v="exact"/>
    <s v="Elwood"/>
    <s v="Will"/>
    <m/>
    <s v="Illinois"/>
    <x v="1"/>
    <s v="Northern America"/>
    <s v="EIA: 55199"/>
    <s v="EIA: GT6"/>
    <m/>
    <m/>
    <m/>
    <m/>
    <s v="41387"/>
    <n v="25602"/>
    <s v="L401554"/>
    <s v="G402261"/>
  </r>
  <r>
    <s v="https://www.gem.wiki/Elwood_Energy_power_station"/>
    <x v="62"/>
    <s v="Elwood Energy power station"/>
    <m/>
    <s v="GT7"/>
    <s v="NG"/>
    <n v="192"/>
    <x v="0"/>
    <x v="1"/>
    <s v="N"/>
    <m/>
    <m/>
    <m/>
    <x v="11"/>
    <m/>
    <m/>
    <m/>
    <n v="41.438800000000001"/>
    <n v="-88.123599999999996"/>
    <s v="exact"/>
    <s v="Elwood"/>
    <s v="Will"/>
    <m/>
    <s v="Illinois"/>
    <x v="1"/>
    <s v="Northern America"/>
    <s v="EIA: 55199"/>
    <s v="EIA: GT7"/>
    <m/>
    <m/>
    <m/>
    <m/>
    <s v="41387"/>
    <n v="25603"/>
    <s v="L401554"/>
    <s v="G402262"/>
  </r>
  <r>
    <s v="https://www.gem.wiki/Elwood_Energy_power_station"/>
    <x v="62"/>
    <s v="Elwood Energy power station"/>
    <m/>
    <s v="GT8"/>
    <s v="NG"/>
    <n v="192"/>
    <x v="0"/>
    <x v="1"/>
    <s v="N"/>
    <m/>
    <m/>
    <m/>
    <x v="11"/>
    <m/>
    <m/>
    <m/>
    <n v="41.438800000000001"/>
    <n v="-88.123599999999996"/>
    <s v="exact"/>
    <s v="Elwood"/>
    <s v="Will"/>
    <m/>
    <s v="Illinois"/>
    <x v="1"/>
    <s v="Northern America"/>
    <s v="EIA: 55199"/>
    <s v="EIA: GT8"/>
    <m/>
    <m/>
    <m/>
    <m/>
    <s v="41387"/>
    <n v="25604"/>
    <s v="L401554"/>
    <s v="G402263"/>
  </r>
  <r>
    <s v="https://www.gem.wiki/Elwood_Energy_power_station"/>
    <x v="62"/>
    <s v="Elwood Energy power station"/>
    <m/>
    <s v="GT9"/>
    <s v="NG"/>
    <n v="192"/>
    <x v="0"/>
    <x v="1"/>
    <s v="N"/>
    <m/>
    <m/>
    <m/>
    <x v="11"/>
    <m/>
    <m/>
    <m/>
    <n v="41.438800000000001"/>
    <n v="-88.123599999999996"/>
    <s v="exact"/>
    <s v="Elwood"/>
    <s v="Will"/>
    <m/>
    <s v="Illinois"/>
    <x v="1"/>
    <s v="Northern America"/>
    <s v="EIA: 55199"/>
    <s v="EIA: GT9"/>
    <m/>
    <m/>
    <m/>
    <m/>
    <s v="41387"/>
    <n v="27650"/>
    <s v="L401554"/>
    <s v="G402264"/>
  </r>
  <r>
    <s v="https://www.gem.wiki/Emery_Station_power_plant"/>
    <x v="62"/>
    <s v="Emery Station power plant"/>
    <m/>
    <s v="G821"/>
    <s v="NG"/>
    <n v="603"/>
    <x v="0"/>
    <x v="0"/>
    <s v="N"/>
    <m/>
    <m/>
    <m/>
    <x v="8"/>
    <m/>
    <m/>
    <m/>
    <n v="43.094000000000001"/>
    <n v="-93.29222"/>
    <s v="exact"/>
    <s v="Clear Lake"/>
    <s v="Cerro Gordo"/>
    <m/>
    <s v="Iowa"/>
    <x v="1"/>
    <s v="Northern America"/>
    <s v="EIA: 8031"/>
    <s v="EIA: 11, 12, ST1"/>
    <m/>
    <m/>
    <m/>
    <m/>
    <s v="50572"/>
    <s v="29295, 29770, 29771"/>
    <s v="L402016"/>
    <s v="G402192"/>
  </r>
  <r>
    <s v="https://www.gem.wiki/Empire_energy_center"/>
    <x v="62"/>
    <s v="Empire energy center"/>
    <m/>
    <s v="1"/>
    <s v="NG/J"/>
    <n v="129"/>
    <x v="0"/>
    <x v="1"/>
    <s v="N"/>
    <m/>
    <m/>
    <m/>
    <x v="68"/>
    <m/>
    <n v="2026"/>
    <m/>
    <n v="37.138500000000001"/>
    <n v="-94.104100000000003"/>
    <s v="exact"/>
    <s v="Sarcoxie"/>
    <s v="Jasper"/>
    <m/>
    <s v="Missouri"/>
    <x v="1"/>
    <s v="Northern America"/>
    <s v="EIA: 6223"/>
    <s v="EIA: 1"/>
    <m/>
    <m/>
    <m/>
    <m/>
    <s v="19316"/>
    <n v="6256"/>
    <s v="L401905"/>
    <s v="G402831"/>
  </r>
  <r>
    <s v="https://www.gem.wiki/Empire_energy_center"/>
    <x v="62"/>
    <s v="Empire energy center"/>
    <m/>
    <s v="2"/>
    <s v="NG/J"/>
    <n v="129"/>
    <x v="0"/>
    <x v="1"/>
    <s v="N"/>
    <m/>
    <m/>
    <m/>
    <x v="60"/>
    <m/>
    <n v="2026"/>
    <m/>
    <n v="37.138500000000001"/>
    <n v="-94.104100000000003"/>
    <s v="exact"/>
    <s v="Sarcoxie"/>
    <s v="Jasper"/>
    <m/>
    <s v="Missouri"/>
    <x v="1"/>
    <s v="Northern America"/>
    <s v="EIA: 6223"/>
    <s v="EIA: 2"/>
    <m/>
    <m/>
    <m/>
    <m/>
    <s v="19316"/>
    <n v="6257"/>
    <s v="L401905"/>
    <s v="G402832"/>
  </r>
  <r>
    <s v="https://www.gem.wiki/Empire_energy_center"/>
    <x v="62"/>
    <s v="Empire energy center"/>
    <m/>
    <s v="3"/>
    <s v="NG/J"/>
    <n v="61"/>
    <x v="0"/>
    <x v="1"/>
    <s v="N"/>
    <m/>
    <m/>
    <m/>
    <x v="16"/>
    <m/>
    <m/>
    <m/>
    <n v="37.138500000000001"/>
    <n v="-94.104100000000003"/>
    <s v="exact"/>
    <s v="Sarcoxie"/>
    <s v="Jasper"/>
    <m/>
    <s v="Missouri"/>
    <x v="1"/>
    <s v="Northern America"/>
    <s v="EIA: 6223"/>
    <s v="EIA: 3"/>
    <m/>
    <m/>
    <m/>
    <m/>
    <s v="19316"/>
    <n v="28825"/>
    <s v="L401905"/>
    <s v="G402833"/>
  </r>
  <r>
    <s v="https://www.gem.wiki/Empire_energy_center"/>
    <x v="62"/>
    <s v="Empire energy center"/>
    <m/>
    <s v="4"/>
    <s v="NG/J"/>
    <n v="61"/>
    <x v="0"/>
    <x v="1"/>
    <s v="N"/>
    <m/>
    <m/>
    <m/>
    <x v="16"/>
    <m/>
    <m/>
    <m/>
    <n v="37.138500000000001"/>
    <n v="-94.104100000000003"/>
    <s v="exact"/>
    <s v="Sarcoxie"/>
    <s v="Jasper"/>
    <m/>
    <s v="Missouri"/>
    <x v="1"/>
    <s v="Northern America"/>
    <s v="EIA: 6223"/>
    <s v="EIA: 4"/>
    <m/>
    <m/>
    <m/>
    <m/>
    <s v="19316"/>
    <n v="28826"/>
    <s v="L401905"/>
    <s v="G402834"/>
  </r>
  <r>
    <s v="https://www.gem.wiki/Empire_power_station"/>
    <x v="62"/>
    <s v="Empire power station"/>
    <m/>
    <s v="CC1"/>
    <s v="NG/FO"/>
    <n v="654"/>
    <x v="0"/>
    <x v="0"/>
    <s v="Y"/>
    <m/>
    <m/>
    <m/>
    <x v="1"/>
    <m/>
    <m/>
    <m/>
    <n v="42.625239000000001"/>
    <n v="-73.750020000000006"/>
    <s v="exact"/>
    <s v="Rensselaer"/>
    <s v="Rensselaer"/>
    <m/>
    <s v="New York"/>
    <x v="1"/>
    <s v="Northern America"/>
    <s v="EIA: 56259"/>
    <s v="EIA: CT11, CT12, ST13"/>
    <m/>
    <m/>
    <m/>
    <m/>
    <m/>
    <m/>
    <s v="L402530"/>
    <s v="G402013"/>
  </r>
  <r>
    <s v="https://www.gem.wiki/Emporia_energy_center"/>
    <x v="62"/>
    <s v="Emporia energy center"/>
    <m/>
    <s v="1"/>
    <s v="NG"/>
    <n v="54"/>
    <x v="0"/>
    <x v="1"/>
    <s v="N"/>
    <m/>
    <m/>
    <m/>
    <x v="47"/>
    <m/>
    <m/>
    <m/>
    <n v="38.445883000000002"/>
    <n v="-96.065250000000006"/>
    <s v="exact"/>
    <s v="Emporia"/>
    <s v="Lyon"/>
    <m/>
    <s v="Kansas"/>
    <x v="1"/>
    <s v="Northern America"/>
    <s v="EIA: 56502"/>
    <s v="EIA: 1"/>
    <m/>
    <m/>
    <m/>
    <m/>
    <s v="56257"/>
    <n v="32871"/>
    <s v="L401930"/>
    <s v="G402863"/>
  </r>
  <r>
    <s v="https://www.gem.wiki/Emporia_energy_center"/>
    <x v="62"/>
    <s v="Emporia energy center"/>
    <m/>
    <s v="2"/>
    <s v="NG"/>
    <n v="54"/>
    <x v="0"/>
    <x v="1"/>
    <s v="N"/>
    <m/>
    <m/>
    <m/>
    <x v="47"/>
    <m/>
    <m/>
    <m/>
    <n v="38.445883000000002"/>
    <n v="-96.065250000000006"/>
    <s v="exact"/>
    <s v="Emporia"/>
    <s v="Lyon"/>
    <m/>
    <s v="Kansas"/>
    <x v="1"/>
    <s v="Northern America"/>
    <s v="EIA: 56502"/>
    <s v="EIA: 2"/>
    <m/>
    <m/>
    <m/>
    <m/>
    <s v="56257"/>
    <n v="32872"/>
    <s v="L401930"/>
    <s v="G402864"/>
  </r>
  <r>
    <s v="https://www.gem.wiki/Emporia_energy_center"/>
    <x v="62"/>
    <s v="Emporia energy center"/>
    <m/>
    <s v="3"/>
    <s v="NG"/>
    <n v="54"/>
    <x v="0"/>
    <x v="1"/>
    <s v="N"/>
    <m/>
    <m/>
    <m/>
    <x v="47"/>
    <m/>
    <m/>
    <m/>
    <n v="38.445883000000002"/>
    <n v="-96.065250000000006"/>
    <s v="exact"/>
    <s v="Emporia"/>
    <s v="Lyon"/>
    <m/>
    <s v="Kansas"/>
    <x v="1"/>
    <s v="Northern America"/>
    <s v="EIA: 56502"/>
    <s v="EIA: 3"/>
    <m/>
    <m/>
    <m/>
    <m/>
    <s v="56257"/>
    <n v="32873"/>
    <s v="L401930"/>
    <s v="G402865"/>
  </r>
  <r>
    <s v="https://www.gem.wiki/Emporia_energy_center"/>
    <x v="62"/>
    <s v="Emporia energy center"/>
    <m/>
    <s v="4"/>
    <s v="NG"/>
    <n v="54"/>
    <x v="0"/>
    <x v="1"/>
    <s v="N"/>
    <m/>
    <m/>
    <m/>
    <x v="47"/>
    <m/>
    <m/>
    <m/>
    <n v="38.445883000000002"/>
    <n v="-96.065250000000006"/>
    <s v="exact"/>
    <s v="Emporia"/>
    <s v="Lyon"/>
    <m/>
    <s v="Kansas"/>
    <x v="1"/>
    <s v="Northern America"/>
    <s v="EIA: 56502"/>
    <s v="EIA: 4"/>
    <m/>
    <m/>
    <m/>
    <m/>
    <s v="56257"/>
    <n v="32874"/>
    <s v="L401930"/>
    <s v="G402866"/>
  </r>
  <r>
    <s v="https://www.gem.wiki/Emporia_energy_center"/>
    <x v="62"/>
    <s v="Emporia energy center"/>
    <m/>
    <s v="5"/>
    <s v="NG"/>
    <n v="171"/>
    <x v="0"/>
    <x v="1"/>
    <s v="N"/>
    <m/>
    <m/>
    <m/>
    <x v="47"/>
    <m/>
    <m/>
    <m/>
    <n v="38.445883000000002"/>
    <n v="-96.065250000000006"/>
    <s v="exact"/>
    <s v="Emporia"/>
    <s v="Lyon"/>
    <m/>
    <s v="Kansas"/>
    <x v="1"/>
    <s v="Northern America"/>
    <s v="EIA: 56502"/>
    <s v="EIA: 5"/>
    <m/>
    <m/>
    <m/>
    <m/>
    <s v="56257"/>
    <n v="33747"/>
    <s v="L401930"/>
    <s v="G402867"/>
  </r>
  <r>
    <s v="https://www.gem.wiki/Emporia_energy_center"/>
    <x v="62"/>
    <s v="Emporia energy center"/>
    <m/>
    <s v="6"/>
    <s v="NG"/>
    <n v="171"/>
    <x v="0"/>
    <x v="1"/>
    <s v="N"/>
    <m/>
    <m/>
    <m/>
    <x v="9"/>
    <m/>
    <m/>
    <m/>
    <n v="38.445883000000002"/>
    <n v="-96.065250000000006"/>
    <s v="exact"/>
    <s v="Emporia"/>
    <s v="Lyon"/>
    <m/>
    <s v="Kansas"/>
    <x v="1"/>
    <s v="Northern America"/>
    <s v="EIA: 56502"/>
    <s v="EIA: 6"/>
    <m/>
    <m/>
    <m/>
    <m/>
    <s v="56257"/>
    <n v="33748"/>
    <s v="L401930"/>
    <s v="G402868"/>
  </r>
  <r>
    <s v="https://www.gem.wiki/Emporia_energy_center"/>
    <x v="62"/>
    <s v="Emporia energy center"/>
    <m/>
    <s v="7"/>
    <s v="NG"/>
    <n v="171"/>
    <x v="0"/>
    <x v="1"/>
    <s v="N"/>
    <m/>
    <m/>
    <m/>
    <x v="9"/>
    <m/>
    <m/>
    <m/>
    <n v="38.445883000000002"/>
    <n v="-96.065250000000006"/>
    <s v="exact"/>
    <s v="Emporia"/>
    <s v="Lyon"/>
    <m/>
    <s v="Kansas"/>
    <x v="1"/>
    <s v="Northern America"/>
    <s v="EIA: 56502"/>
    <s v="EIA: 7"/>
    <m/>
    <m/>
    <m/>
    <m/>
    <s v="56257"/>
    <n v="33749"/>
    <s v="L401930"/>
    <s v="G402869"/>
  </r>
  <r>
    <s v="https://www.gem.wiki/Encogeneration_power_station"/>
    <x v="62"/>
    <s v="Encogeneration power station"/>
    <m/>
    <s v="CC1"/>
    <s v="NG/FO"/>
    <n v="176"/>
    <x v="0"/>
    <x v="0"/>
    <s v="N"/>
    <m/>
    <m/>
    <m/>
    <x v="19"/>
    <m/>
    <m/>
    <m/>
    <n v="48.746000000000002"/>
    <n v="-122.486"/>
    <s v="exact"/>
    <s v="Bellingham"/>
    <s v="Whatcom"/>
    <m/>
    <s v="Washington"/>
    <x v="1"/>
    <s v="Northern America"/>
    <s v="EIA: 7870"/>
    <s v="EIA: CTG1, CTG2, CTG3, STG"/>
    <m/>
    <m/>
    <m/>
    <m/>
    <m/>
    <m/>
    <s v="L402239"/>
    <s v="G402178"/>
  </r>
  <r>
    <s v="https://www.gem.wiki/Energy_Center_Dover_power_plant"/>
    <x v="62"/>
    <s v="Energy Center Dover power plant"/>
    <m/>
    <s v="CC1"/>
    <s v="NG"/>
    <n v="68"/>
    <x v="0"/>
    <x v="0"/>
    <s v="Y"/>
    <m/>
    <m/>
    <m/>
    <x v="11"/>
    <m/>
    <m/>
    <m/>
    <n v="39.149549"/>
    <n v="-75.547340000000005"/>
    <s v="exact"/>
    <s v="Dover"/>
    <s v="Kent"/>
    <m/>
    <s v="Delaware"/>
    <x v="1"/>
    <s v="Northern America"/>
    <s v="EIA: 10030"/>
    <s v="EIA: COG1, KD-1"/>
    <m/>
    <m/>
    <m/>
    <m/>
    <s v="not found"/>
    <m/>
    <s v="L402436"/>
    <s v="G401580"/>
  </r>
  <r>
    <s v="https://www.gem.wiki/Energy_Center_Dover_power_plant"/>
    <x v="62"/>
    <s v="Energy Center Dover power plant"/>
    <m/>
    <s v="KD-2"/>
    <s v="FO/NG"/>
    <n v="50"/>
    <x v="0"/>
    <x v="1"/>
    <s v="N"/>
    <m/>
    <m/>
    <m/>
    <x v="11"/>
    <m/>
    <m/>
    <m/>
    <n v="39.149549"/>
    <n v="-75.547340000000005"/>
    <s v="exact"/>
    <s v="Dover"/>
    <s v="Kent"/>
    <m/>
    <s v="Delaware"/>
    <x v="1"/>
    <s v="Northern America"/>
    <s v="EIA: 10030"/>
    <s v="EIA: KD-2"/>
    <m/>
    <m/>
    <m/>
    <m/>
    <s v="not found"/>
    <m/>
    <s v="L402436"/>
    <s v="G403858"/>
  </r>
  <r>
    <s v="https://www.gem.wiki/Energy_Shelby_County_power_station"/>
    <x v="62"/>
    <s v="Energy Shelby County power station"/>
    <m/>
    <s v="CTG1"/>
    <s v="NG"/>
    <n v="61"/>
    <x v="0"/>
    <x v="1"/>
    <s v="N"/>
    <m/>
    <m/>
    <m/>
    <x v="15"/>
    <m/>
    <m/>
    <m/>
    <n v="39.279400000000003"/>
    <n v="-88.477199999999996"/>
    <s v="exact"/>
    <s v="Neoga"/>
    <s v="Shelby"/>
    <m/>
    <s v="Illinois"/>
    <x v="1"/>
    <s v="Northern America"/>
    <s v="EIA: 55237"/>
    <s v="EIA: CTG1"/>
    <m/>
    <m/>
    <m/>
    <m/>
    <s v="46144"/>
    <n v="25126"/>
    <s v="L402273"/>
    <s v="G403495"/>
  </r>
  <r>
    <s v="https://www.gem.wiki/Energy_Shelby_County_power_station"/>
    <x v="62"/>
    <s v="Energy Shelby County power station"/>
    <m/>
    <s v="CTG2"/>
    <s v="NG"/>
    <n v="61"/>
    <x v="0"/>
    <x v="1"/>
    <s v="N"/>
    <m/>
    <m/>
    <m/>
    <x v="15"/>
    <m/>
    <m/>
    <m/>
    <n v="39.279400000000003"/>
    <n v="-88.477199999999996"/>
    <s v="exact"/>
    <s v="Neoga"/>
    <s v="Shelby"/>
    <m/>
    <s v="Illinois"/>
    <x v="1"/>
    <s v="Northern America"/>
    <s v="EIA: 55237"/>
    <s v="EIA: CTG2"/>
    <m/>
    <m/>
    <m/>
    <m/>
    <s v="46144"/>
    <n v="25127"/>
    <s v="L402273"/>
    <s v="G403496"/>
  </r>
  <r>
    <s v="https://www.gem.wiki/Energy_Shelby_County_power_station"/>
    <x v="62"/>
    <s v="Energy Shelby County power station"/>
    <m/>
    <s v="CTG3"/>
    <s v="NG"/>
    <n v="61"/>
    <x v="0"/>
    <x v="1"/>
    <s v="N"/>
    <m/>
    <m/>
    <m/>
    <x v="15"/>
    <m/>
    <m/>
    <m/>
    <n v="39.279400000000003"/>
    <n v="-88.477199999999996"/>
    <s v="exact"/>
    <s v="Neoga"/>
    <s v="Shelby"/>
    <m/>
    <s v="Illinois"/>
    <x v="1"/>
    <s v="Northern America"/>
    <s v="EIA: 55237"/>
    <s v="EIA: CTG3"/>
    <m/>
    <m/>
    <m/>
    <m/>
    <s v="46144"/>
    <n v="25128"/>
    <s v="L402273"/>
    <s v="G403497"/>
  </r>
  <r>
    <s v="https://www.gem.wiki/Energy_Shelby_County_power_station"/>
    <x v="62"/>
    <s v="Energy Shelby County power station"/>
    <m/>
    <s v="CTG4"/>
    <s v="NG"/>
    <n v="61"/>
    <x v="0"/>
    <x v="1"/>
    <s v="N"/>
    <m/>
    <m/>
    <m/>
    <x v="15"/>
    <m/>
    <m/>
    <m/>
    <n v="39.279400000000003"/>
    <n v="-88.477199999999996"/>
    <s v="exact"/>
    <s v="Neoga"/>
    <s v="Shelby"/>
    <m/>
    <s v="Illinois"/>
    <x v="1"/>
    <s v="Northern America"/>
    <s v="EIA: 55237"/>
    <s v="EIA: CTG4"/>
    <m/>
    <m/>
    <m/>
    <m/>
    <s v="46144"/>
    <n v="25129"/>
    <s v="L402273"/>
    <s v="G403498"/>
  </r>
  <r>
    <s v="https://www.gem.wiki/Energy_Shelby_County_power_station"/>
    <x v="62"/>
    <s v="Energy Shelby County power station"/>
    <m/>
    <s v="CTG5"/>
    <s v="NG"/>
    <n v="61"/>
    <x v="0"/>
    <x v="1"/>
    <s v="N"/>
    <m/>
    <m/>
    <m/>
    <x v="15"/>
    <m/>
    <m/>
    <m/>
    <n v="39.279400000000003"/>
    <n v="-88.477199999999996"/>
    <s v="exact"/>
    <s v="Neoga"/>
    <s v="Shelby"/>
    <m/>
    <s v="Illinois"/>
    <x v="1"/>
    <s v="Northern America"/>
    <s v="EIA: 55237"/>
    <s v="EIA: CTG5"/>
    <m/>
    <m/>
    <m/>
    <m/>
    <s v="46144"/>
    <n v="25130"/>
    <s v="L402273"/>
    <s v="G403499"/>
  </r>
  <r>
    <s v="https://www.gem.wiki/Energy_Shelby_County_power_station"/>
    <x v="62"/>
    <s v="Energy Shelby County power station"/>
    <m/>
    <s v="CTG6"/>
    <s v="NG"/>
    <n v="61"/>
    <x v="0"/>
    <x v="1"/>
    <s v="N"/>
    <m/>
    <m/>
    <m/>
    <x v="15"/>
    <m/>
    <m/>
    <m/>
    <n v="39.279400000000003"/>
    <n v="-88.477199999999996"/>
    <s v="exact"/>
    <s v="Neoga"/>
    <s v="Shelby"/>
    <m/>
    <s v="Illinois"/>
    <x v="1"/>
    <s v="Northern America"/>
    <s v="EIA: 55237"/>
    <s v="EIA: CTG6"/>
    <m/>
    <m/>
    <m/>
    <m/>
    <s v="46144"/>
    <n v="25131"/>
    <s v="L402273"/>
    <s v="G403500"/>
  </r>
  <r>
    <s v="https://www.gem.wiki/Energy_Shelby_County_power_station"/>
    <x v="62"/>
    <s v="Energy Shelby County power station"/>
    <m/>
    <s v="CTG7"/>
    <s v="NG"/>
    <n v="61"/>
    <x v="0"/>
    <x v="1"/>
    <s v="N"/>
    <m/>
    <m/>
    <m/>
    <x v="11"/>
    <m/>
    <m/>
    <m/>
    <n v="39.279400000000003"/>
    <n v="-88.477199999999996"/>
    <s v="exact"/>
    <s v="Neoga"/>
    <s v="Shelby"/>
    <m/>
    <s v="Illinois"/>
    <x v="1"/>
    <s v="Northern America"/>
    <s v="EIA: 55237"/>
    <s v="EIA: CTG7"/>
    <m/>
    <m/>
    <m/>
    <m/>
    <s v="46144"/>
    <n v="25132"/>
    <s v="L402273"/>
    <s v="G403501"/>
  </r>
  <r>
    <s v="https://www.gem.wiki/Energy_Shelby_County_power_station"/>
    <x v="62"/>
    <s v="Energy Shelby County power station"/>
    <m/>
    <s v="CTG8"/>
    <s v="NG"/>
    <n v="61"/>
    <x v="0"/>
    <x v="1"/>
    <s v="N"/>
    <m/>
    <m/>
    <m/>
    <x v="11"/>
    <m/>
    <m/>
    <m/>
    <n v="39.279400000000003"/>
    <n v="-88.477199999999996"/>
    <s v="exact"/>
    <s v="Neoga"/>
    <s v="Shelby"/>
    <m/>
    <s v="Illinois"/>
    <x v="1"/>
    <s v="Northern America"/>
    <s v="EIA: 55237"/>
    <s v="EIA: CTG8"/>
    <m/>
    <m/>
    <m/>
    <m/>
    <s v="46144"/>
    <n v="25133"/>
    <s v="L402273"/>
    <s v="G403502"/>
  </r>
  <r>
    <s v="https://www.gem.wiki/Ennis_Power_Company_power_station"/>
    <x v="62"/>
    <s v="Ennis Power Company power station"/>
    <m/>
    <s v="CC1"/>
    <s v="NG"/>
    <n v="418"/>
    <x v="0"/>
    <x v="0"/>
    <s v="N"/>
    <m/>
    <m/>
    <m/>
    <x v="10"/>
    <m/>
    <m/>
    <m/>
    <n v="32.32"/>
    <n v="-96.674999999999997"/>
    <s v="exact"/>
    <s v="Ennis"/>
    <s v="Ellis"/>
    <m/>
    <s v="Texas"/>
    <x v="1"/>
    <s v="Northern America"/>
    <s v="EIA: 55223"/>
    <s v="EIA: GT1, ST1"/>
    <m/>
    <m/>
    <m/>
    <m/>
    <m/>
    <m/>
    <s v="L401908"/>
    <s v="G401850"/>
  </r>
  <r>
    <s v="https://www.gem.wiki/Equus_Freeport_power_station"/>
    <x v="62"/>
    <s v="Equus Freeport power station"/>
    <m/>
    <s v="0001"/>
    <s v="KER/NG"/>
    <n v="60"/>
    <x v="0"/>
    <x v="1"/>
    <s v="N"/>
    <m/>
    <m/>
    <m/>
    <x v="8"/>
    <m/>
    <m/>
    <m/>
    <n v="40.643900000000002"/>
    <n v="-73.568299999999994"/>
    <s v="exact"/>
    <s v="Village of Freeport"/>
    <s v="Nassau"/>
    <m/>
    <s v="New York"/>
    <x v="1"/>
    <s v="Northern America"/>
    <s v="EIA: 56032"/>
    <s v="EIA: 0001"/>
    <m/>
    <m/>
    <m/>
    <m/>
    <m/>
    <m/>
    <s v="L401557"/>
    <s v="G409425"/>
  </r>
  <r>
    <s v="https://www.gem.wiki/Equus_Freeport_power_station"/>
    <x v="62"/>
    <s v="Equus Freeport power station"/>
    <m/>
    <s v="001"/>
    <s v="KER/NG"/>
    <n v="60"/>
    <x v="0"/>
    <x v="1"/>
    <s v="N"/>
    <m/>
    <m/>
    <m/>
    <x v="8"/>
    <m/>
    <m/>
    <m/>
    <n v="40.643900000000002"/>
    <n v="-73.568299999999994"/>
    <s v="exact"/>
    <s v="Village of Freeport"/>
    <s v="Nassau"/>
    <m/>
    <s v="New York"/>
    <x v="1"/>
    <s v="Northern America"/>
    <s v="EIA: 56032"/>
    <s v="EIA: 001"/>
    <m/>
    <m/>
    <m/>
    <m/>
    <m/>
    <m/>
    <s v="L401557"/>
    <s v="G402265"/>
  </r>
  <r>
    <s v="https://www.gem.wiki/Escondido_energy_center"/>
    <x v="62"/>
    <s v="Escondido energy center"/>
    <m/>
    <s v="CTG1"/>
    <s v="NG"/>
    <n v="54"/>
    <x v="0"/>
    <x v="1"/>
    <s v="N"/>
    <m/>
    <m/>
    <m/>
    <x v="2"/>
    <m/>
    <m/>
    <m/>
    <n v="33.126100000000001"/>
    <n v="-117.1172"/>
    <s v="exact"/>
    <s v="Escondido"/>
    <s v="San Diego"/>
    <m/>
    <s v="California"/>
    <x v="1"/>
    <s v="Northern America"/>
    <s v="EIA: 55538"/>
    <s v="EIA: CTG1"/>
    <m/>
    <m/>
    <m/>
    <m/>
    <s v="48400"/>
    <n v="27573"/>
    <s v="L407460"/>
    <s v="G409542"/>
  </r>
  <r>
    <s v="https://www.gem.wiki/Essential_Power_Massachusetts_station"/>
    <x v="62"/>
    <s v="Essential Power Massachusetts station"/>
    <m/>
    <s v="3"/>
    <s v="NG/FO"/>
    <n v="114"/>
    <x v="6"/>
    <x v="3"/>
    <s v="N"/>
    <m/>
    <m/>
    <m/>
    <x v="81"/>
    <n v="2021"/>
    <m/>
    <m/>
    <n v="42.094999999999999"/>
    <n v="-72.594999999999999"/>
    <s v="exact"/>
    <s v="West Springfield"/>
    <s v="Hampden"/>
    <m/>
    <s v="Massachusetts"/>
    <x v="1"/>
    <s v="Northern America"/>
    <s v="EIA: 1642"/>
    <s v="EIA: 3"/>
    <m/>
    <m/>
    <m/>
    <m/>
    <s v="36703"/>
    <n v="22932"/>
    <s v="L402108"/>
    <s v="G403200"/>
  </r>
  <r>
    <s v="https://www.gem.wiki/Essential_Power_Massachusetts_station"/>
    <x v="62"/>
    <s v="Essential Power Massachusetts station"/>
    <m/>
    <s v="GT-1"/>
    <s v="NG/FO"/>
    <n v="60"/>
    <x v="0"/>
    <x v="1"/>
    <s v="N"/>
    <m/>
    <m/>
    <m/>
    <x v="10"/>
    <m/>
    <m/>
    <m/>
    <n v="42.094999999999999"/>
    <n v="-72.594999999999999"/>
    <s v="exact"/>
    <s v="West Springfield"/>
    <s v="Hampden"/>
    <m/>
    <s v="Massachusetts"/>
    <x v="1"/>
    <s v="Northern America"/>
    <s v="EIA: 1642"/>
    <s v="EIA: GT-1"/>
    <m/>
    <m/>
    <m/>
    <m/>
    <s v="36703"/>
    <n v="27254"/>
    <s v="L402108"/>
    <s v="G403201"/>
  </r>
  <r>
    <s v="https://www.gem.wiki/Essential_Power_Massachusetts_station"/>
    <x v="62"/>
    <s v="Essential Power Massachusetts station"/>
    <m/>
    <s v="GT-2"/>
    <s v="NG/FO"/>
    <n v="60"/>
    <x v="0"/>
    <x v="1"/>
    <s v="N"/>
    <m/>
    <m/>
    <m/>
    <x v="10"/>
    <m/>
    <m/>
    <m/>
    <n v="42.094999999999999"/>
    <n v="-72.594999999999999"/>
    <s v="exact"/>
    <s v="West Springfield"/>
    <s v="Hampden"/>
    <m/>
    <s v="Massachusetts"/>
    <x v="1"/>
    <s v="Northern America"/>
    <s v="EIA: 1642"/>
    <s v="EIA: GT-2"/>
    <m/>
    <m/>
    <m/>
    <m/>
    <s v="36703"/>
    <n v="29730"/>
    <s v="L402108"/>
    <s v="G403202"/>
  </r>
  <r>
    <s v="https://www.gem.wiki/Essential_Power_Newington_station"/>
    <x v="62"/>
    <s v="Essential Power Newington station"/>
    <m/>
    <s v="CC1"/>
    <s v="NG/FO"/>
    <n v="606"/>
    <x v="0"/>
    <x v="0"/>
    <s v="N"/>
    <m/>
    <m/>
    <m/>
    <x v="10"/>
    <m/>
    <m/>
    <m/>
    <n v="43.104700000000001"/>
    <n v="-70.806100000000001"/>
    <s v="exact"/>
    <s v="Newington"/>
    <s v="Rockingham"/>
    <m/>
    <s v="New Hampshire"/>
    <x v="1"/>
    <s v="Northern America"/>
    <s v="EIA: 55661"/>
    <s v="EIA: GT-1, GT-2, ST"/>
    <m/>
    <m/>
    <m/>
    <m/>
    <m/>
    <m/>
    <s v="L401928"/>
    <s v="G401962"/>
  </r>
  <r>
    <s v="https://www.gem.wiki/Essential_Power_Rock_Springs_station"/>
    <x v="62"/>
    <s v="Essential Power Rock Springs station"/>
    <m/>
    <s v="1"/>
    <s v="NG"/>
    <n v="199"/>
    <x v="0"/>
    <x v="1"/>
    <s v="N"/>
    <m/>
    <m/>
    <m/>
    <x v="16"/>
    <m/>
    <m/>
    <m/>
    <n v="39.719009999999997"/>
    <n v="-76.159760000000006"/>
    <s v="exact"/>
    <s v="Rising Sun"/>
    <s v="Cecil"/>
    <m/>
    <s v="Maryland"/>
    <x v="1"/>
    <s v="Northern America"/>
    <s v="EIA: 7835"/>
    <s v="EIA: 1"/>
    <m/>
    <m/>
    <m/>
    <m/>
    <s v="28863"/>
    <n v="15307"/>
    <s v="L401929"/>
    <s v="G402859"/>
  </r>
  <r>
    <s v="https://www.gem.wiki/Essential_Power_Rock_Springs_station"/>
    <x v="62"/>
    <s v="Essential Power Rock Springs station"/>
    <m/>
    <s v="2"/>
    <s v="NG"/>
    <n v="176"/>
    <x v="0"/>
    <x v="1"/>
    <s v="N"/>
    <m/>
    <m/>
    <m/>
    <x v="16"/>
    <m/>
    <m/>
    <m/>
    <n v="39.719009999999997"/>
    <n v="-76.159760000000006"/>
    <s v="exact"/>
    <s v="Rising Sun"/>
    <s v="Cecil"/>
    <m/>
    <s v="Maryland"/>
    <x v="1"/>
    <s v="Northern America"/>
    <s v="EIA: 7835"/>
    <s v="EIA: 2"/>
    <m/>
    <m/>
    <m/>
    <m/>
    <s v="28863"/>
    <n v="15308"/>
    <s v="L401929"/>
    <s v="G402860"/>
  </r>
  <r>
    <s v="https://www.gem.wiki/Essential_Power_Rock_Springs_station"/>
    <x v="62"/>
    <s v="Essential Power Rock Springs station"/>
    <m/>
    <s v="3"/>
    <s v="NG"/>
    <n v="199"/>
    <x v="0"/>
    <x v="1"/>
    <s v="N"/>
    <m/>
    <m/>
    <m/>
    <x v="16"/>
    <m/>
    <m/>
    <m/>
    <n v="39.719009999999997"/>
    <n v="-76.159760000000006"/>
    <s v="exact"/>
    <s v="Rising Sun"/>
    <s v="Cecil"/>
    <m/>
    <s v="Maryland"/>
    <x v="1"/>
    <s v="Northern America"/>
    <s v="EIA: 7835"/>
    <s v="EIA: 3"/>
    <m/>
    <m/>
    <m/>
    <m/>
    <s v="28863"/>
    <n v="15309"/>
    <s v="L401929"/>
    <s v="G402861"/>
  </r>
  <r>
    <s v="https://www.gem.wiki/Essential_Power_Rock_Springs_station"/>
    <x v="62"/>
    <s v="Essential Power Rock Springs station"/>
    <m/>
    <s v="4"/>
    <s v="NG"/>
    <n v="199"/>
    <x v="0"/>
    <x v="1"/>
    <s v="N"/>
    <m/>
    <m/>
    <m/>
    <x v="16"/>
    <m/>
    <m/>
    <m/>
    <n v="39.719009999999997"/>
    <n v="-76.159760000000006"/>
    <s v="exact"/>
    <s v="Rising Sun"/>
    <s v="Cecil"/>
    <m/>
    <s v="Maryland"/>
    <x v="1"/>
    <s v="Northern America"/>
    <s v="EIA: 7835"/>
    <s v="EIA: 4"/>
    <m/>
    <m/>
    <m/>
    <m/>
    <s v="28863"/>
    <n v="24920"/>
    <s v="L401929"/>
    <s v="G402862"/>
  </r>
  <r>
    <s v="https://www.gem.wiki/Essex_power_station"/>
    <x v="62"/>
    <s v="Essex power station"/>
    <m/>
    <s v="1"/>
    <s v="NG"/>
    <n v="121"/>
    <x v="0"/>
    <x v="1"/>
    <s v="N"/>
    <m/>
    <m/>
    <m/>
    <x v="14"/>
    <m/>
    <m/>
    <m/>
    <n v="36.868206000000001"/>
    <n v="-89.840170000000001"/>
    <s v="exact"/>
    <s v="Essex"/>
    <s v="Stoddard"/>
    <m/>
    <s v="Missouri"/>
    <x v="1"/>
    <s v="Northern America"/>
    <s v="EIA: 7749"/>
    <s v="EIA: 1"/>
    <m/>
    <m/>
    <m/>
    <m/>
    <m/>
    <m/>
    <s v="L401725"/>
    <s v="G402468"/>
  </r>
  <r>
    <s v="https://www.gem.wiki/Eugene_W._Zeltmann_power_project"/>
    <x v="62"/>
    <s v="Eugene W. Zeltmann power project"/>
    <m/>
    <s v="CC1"/>
    <s v="NG"/>
    <n v="528"/>
    <x v="0"/>
    <x v="0"/>
    <s v="N"/>
    <m/>
    <m/>
    <m/>
    <x v="21"/>
    <m/>
    <m/>
    <m/>
    <n v="40.788899999999998"/>
    <n v="-73.906899999999993"/>
    <s v="exact"/>
    <s v="Astoria"/>
    <s v="Queens"/>
    <m/>
    <s v="New York"/>
    <x v="1"/>
    <s v="Northern America"/>
    <s v="EIA: 56196"/>
    <s v="EIA: CA01, CT01, CT02"/>
    <m/>
    <m/>
    <m/>
    <m/>
    <m/>
    <m/>
    <s v="L402125"/>
    <s v="G402007"/>
  </r>
  <r>
    <s v="https://www.gem.wiki/Evander_Andrews_power_Complex"/>
    <x v="62"/>
    <s v="Evander Andrews power Complex"/>
    <m/>
    <s v="1"/>
    <s v="NG"/>
    <n v="179"/>
    <x v="0"/>
    <x v="1"/>
    <s v="N"/>
    <m/>
    <m/>
    <m/>
    <x v="47"/>
    <m/>
    <m/>
    <m/>
    <n v="43.179175999999998"/>
    <n v="-115.7343"/>
    <s v="exact"/>
    <s v="Mountain Home"/>
    <s v="Elmore"/>
    <m/>
    <s v="Idaho"/>
    <x v="1"/>
    <s v="Northern America"/>
    <s v="EIA: 7953"/>
    <s v="EIA: 1"/>
    <s v="Danskin Power Plant"/>
    <m/>
    <m/>
    <m/>
    <s v="47997"/>
    <n v="27090"/>
    <s v="L402008"/>
    <s v="G403000"/>
  </r>
  <r>
    <s v="https://www.gem.wiki/Exelon_LaPorte_generating_station"/>
    <x v="62"/>
    <s v="Exelon LaPorte generating station"/>
    <m/>
    <s v="GT1"/>
    <s v="NG"/>
    <n v="59"/>
    <x v="0"/>
    <x v="1"/>
    <s v="N"/>
    <m/>
    <m/>
    <m/>
    <x v="11"/>
    <m/>
    <m/>
    <m/>
    <n v="29.7028"/>
    <n v="-95.071799999999996"/>
    <s v="exact"/>
    <s v="LaPorte"/>
    <s v="Harris"/>
    <m/>
    <s v="Texas"/>
    <x v="1"/>
    <s v="Northern America"/>
    <s v="EIA: 55365"/>
    <s v="EIA: GT1"/>
    <m/>
    <m/>
    <m/>
    <m/>
    <m/>
    <m/>
    <s v="L402044"/>
    <s v="G403067"/>
  </r>
  <r>
    <s v="https://www.gem.wiki/Exelon_LaPorte_generating_station"/>
    <x v="62"/>
    <s v="Exelon LaPorte generating station"/>
    <m/>
    <s v="GT2"/>
    <s v="NG"/>
    <n v="59"/>
    <x v="0"/>
    <x v="1"/>
    <s v="N"/>
    <m/>
    <m/>
    <m/>
    <x v="11"/>
    <m/>
    <m/>
    <m/>
    <n v="29.7028"/>
    <n v="-95.071799999999996"/>
    <s v="exact"/>
    <s v="LaPorte"/>
    <s v="Harris"/>
    <m/>
    <s v="Texas"/>
    <x v="1"/>
    <s v="Northern America"/>
    <s v="EIA: 55365"/>
    <s v="EIA: GT2"/>
    <m/>
    <m/>
    <m/>
    <m/>
    <m/>
    <m/>
    <s v="L402044"/>
    <s v="G403068"/>
  </r>
  <r>
    <s v="https://www.gem.wiki/Exelon_LaPorte_generating_station"/>
    <x v="62"/>
    <s v="Exelon LaPorte generating station"/>
    <m/>
    <s v="GT3"/>
    <s v="NG"/>
    <n v="59"/>
    <x v="0"/>
    <x v="1"/>
    <s v="N"/>
    <m/>
    <m/>
    <m/>
    <x v="11"/>
    <m/>
    <m/>
    <m/>
    <n v="29.7028"/>
    <n v="-95.071799999999996"/>
    <s v="exact"/>
    <s v="LaPorte"/>
    <s v="Harris"/>
    <m/>
    <s v="Texas"/>
    <x v="1"/>
    <s v="Northern America"/>
    <s v="EIA: 55365"/>
    <s v="EIA: GT3"/>
    <m/>
    <m/>
    <m/>
    <m/>
    <m/>
    <m/>
    <s v="L402044"/>
    <s v="G403069"/>
  </r>
  <r>
    <s v="https://www.gem.wiki/Exelon_LaPorte_generating_station"/>
    <x v="62"/>
    <s v="Exelon LaPorte generating station"/>
    <m/>
    <s v="GT4"/>
    <s v="NG"/>
    <n v="59"/>
    <x v="0"/>
    <x v="1"/>
    <s v="N"/>
    <m/>
    <m/>
    <m/>
    <x v="11"/>
    <m/>
    <m/>
    <m/>
    <n v="29.7028"/>
    <n v="-95.071799999999996"/>
    <s v="exact"/>
    <s v="LaPorte"/>
    <s v="Harris"/>
    <m/>
    <s v="Texas"/>
    <x v="1"/>
    <s v="Northern America"/>
    <s v="EIA: 55365"/>
    <s v="EIA: GT4"/>
    <m/>
    <m/>
    <m/>
    <m/>
    <m/>
    <m/>
    <s v="L402044"/>
    <s v="G403070"/>
  </r>
  <r>
    <s v="https://www.gem.wiki/Exelon_West_Medway_II_power_station"/>
    <x v="62"/>
    <s v="Exelon West Medway II power station"/>
    <m/>
    <s v="4"/>
    <s v="NG/D"/>
    <n v="132"/>
    <x v="0"/>
    <x v="1"/>
    <s v="N"/>
    <s v="not found"/>
    <s v="not found"/>
    <m/>
    <x v="0"/>
    <m/>
    <m/>
    <s v="West Medway II"/>
    <n v="42.137217999999997"/>
    <n v="-71.444699999999997"/>
    <s v="exact"/>
    <s v="Medway"/>
    <s v="Norfolk"/>
    <m/>
    <s v="Massachusetts"/>
    <x v="1"/>
    <s v="Northern America"/>
    <s v="EIA: 59882"/>
    <s v="EIA: 4"/>
    <m/>
    <m/>
    <m/>
    <m/>
    <s v="14778"/>
    <n v="45653"/>
    <s v="L401939"/>
    <s v="G402889"/>
  </r>
  <r>
    <s v="https://www.gem.wiki/Exelon_West_Medway_II_power_station"/>
    <x v="62"/>
    <s v="Exelon West Medway II power station"/>
    <m/>
    <s v="5"/>
    <s v="NG/D"/>
    <n v="132"/>
    <x v="0"/>
    <x v="1"/>
    <s v="N"/>
    <s v="not found"/>
    <s v="not found"/>
    <m/>
    <x v="0"/>
    <m/>
    <m/>
    <s v="West Medway II"/>
    <n v="42.137217999999997"/>
    <n v="-71.444699999999997"/>
    <s v="exact"/>
    <s v="Medway"/>
    <s v="Norfolk"/>
    <m/>
    <s v="Massachusetts"/>
    <x v="1"/>
    <s v="Northern America"/>
    <s v="EIA: 59882"/>
    <s v="EIA: 5"/>
    <m/>
    <m/>
    <m/>
    <m/>
    <s v="14778"/>
    <n v="45654"/>
    <s v="L401939"/>
    <s v="G402890"/>
  </r>
  <r>
    <s v="https://www.gem.wiki/Exira_power_station"/>
    <x v="62"/>
    <s v="Exira power station"/>
    <m/>
    <s v="U1"/>
    <s v="NG/FO"/>
    <n v="61"/>
    <x v="0"/>
    <x v="1"/>
    <s v="N"/>
    <m/>
    <m/>
    <m/>
    <x v="8"/>
    <m/>
    <m/>
    <m/>
    <n v="41.514364999999998"/>
    <n v="-94.919730000000001"/>
    <s v="exact"/>
    <s v="Brayton"/>
    <s v="Audubon"/>
    <m/>
    <s v="Iowa"/>
    <x v="1"/>
    <s v="Northern America"/>
    <s v="EIA: 56013"/>
    <s v="EIA: U1"/>
    <m/>
    <m/>
    <m/>
    <m/>
    <s v="51852"/>
    <n v="30271"/>
    <s v="L402371"/>
    <s v="G403754"/>
  </r>
  <r>
    <s v="https://www.gem.wiki/Exira_power_station"/>
    <x v="62"/>
    <s v="Exira power station"/>
    <m/>
    <s v="U2"/>
    <s v="NG/FO"/>
    <n v="61"/>
    <x v="0"/>
    <x v="1"/>
    <s v="N"/>
    <m/>
    <m/>
    <m/>
    <x v="8"/>
    <m/>
    <m/>
    <m/>
    <n v="41.514364999999998"/>
    <n v="-94.919730000000001"/>
    <s v="exact"/>
    <s v="Brayton"/>
    <s v="Audubon"/>
    <m/>
    <s v="Iowa"/>
    <x v="1"/>
    <s v="Northern America"/>
    <s v="EIA: 56013"/>
    <s v="EIA: U2"/>
    <m/>
    <m/>
    <m/>
    <m/>
    <s v="51852"/>
    <n v="30272"/>
    <s v="L402371"/>
    <s v="G403755"/>
  </r>
  <r>
    <s v="https://www.gem.wiki/Exira_power_station"/>
    <x v="62"/>
    <s v="Exira power station"/>
    <m/>
    <s v="U3"/>
    <s v="NG/FO"/>
    <n v="61"/>
    <x v="0"/>
    <x v="1"/>
    <s v="N"/>
    <m/>
    <m/>
    <m/>
    <x v="4"/>
    <m/>
    <m/>
    <m/>
    <n v="41.514364999999998"/>
    <n v="-94.919730000000001"/>
    <s v="exact"/>
    <s v="Brayton"/>
    <s v="Audubon"/>
    <m/>
    <s v="Iowa"/>
    <x v="1"/>
    <s v="Northern America"/>
    <s v="EIA: 56013"/>
    <s v="EIA: U3"/>
    <m/>
    <m/>
    <m/>
    <m/>
    <s v="51852"/>
    <n v="31715"/>
    <s v="L402371"/>
    <s v="G403756"/>
  </r>
  <r>
    <s v="https://www.gem.wiki/ExxonMobil_Baton_Rouge_Turbine_Generator_power_station"/>
    <x v="62"/>
    <s v="ExxonMobil Baton Rouge Turbine Generator power station"/>
    <m/>
    <s v="CTG1"/>
    <s v="NG"/>
    <n v="85"/>
    <x v="0"/>
    <x v="1"/>
    <s v="Y"/>
    <m/>
    <m/>
    <m/>
    <x v="25"/>
    <m/>
    <m/>
    <m/>
    <n v="30.489722"/>
    <n v="-91.187219999999996"/>
    <s v="exact"/>
    <s v="Baton Rouge"/>
    <s v="East Baton Rouge"/>
    <m/>
    <s v="Louisiana"/>
    <x v="1"/>
    <s v="Northern America"/>
    <s v="EIA: 10690"/>
    <s v="EIA: CTG1"/>
    <m/>
    <m/>
    <m/>
    <m/>
    <s v="19864"/>
    <n v="1189"/>
    <s v="L402440"/>
    <s v="G403868"/>
  </r>
  <r>
    <s v="https://www.gem.wiki/ExxonMobil_Baytown_power_station"/>
    <x v="62"/>
    <s v="ExxonMobil Baytown power station"/>
    <m/>
    <s v="GEN4"/>
    <s v="NG"/>
    <n v="99"/>
    <x v="0"/>
    <x v="1"/>
    <s v="Y"/>
    <m/>
    <m/>
    <m/>
    <x v="44"/>
    <m/>
    <m/>
    <m/>
    <n v="29.759124"/>
    <n v="-95.009649999999993"/>
    <s v="exact"/>
    <s v="Baytown"/>
    <s v="Harris"/>
    <m/>
    <s v="Texas"/>
    <x v="1"/>
    <s v="Northern America"/>
    <s v="EIA: 10692"/>
    <s v="EIA: GEN4"/>
    <m/>
    <m/>
    <m/>
    <m/>
    <m/>
    <m/>
    <s v="L402441"/>
    <s v="G403869"/>
  </r>
  <r>
    <s v="https://www.gem.wiki/ExxonMobil_Baytown_power_station"/>
    <x v="62"/>
    <s v="ExxonMobil Baytown power station"/>
    <m/>
    <s v="GEN5"/>
    <s v="NG"/>
    <n v="164"/>
    <x v="0"/>
    <x v="1"/>
    <s v="Y"/>
    <m/>
    <m/>
    <m/>
    <x v="8"/>
    <m/>
    <m/>
    <m/>
    <n v="29.759124"/>
    <n v="-95.009649999999993"/>
    <s v="exact"/>
    <s v="Baytown"/>
    <s v="Harris"/>
    <m/>
    <s v="Texas"/>
    <x v="1"/>
    <s v="Northern America"/>
    <s v="EIA: 10692"/>
    <s v="EIA: GEN5"/>
    <m/>
    <m/>
    <m/>
    <m/>
    <m/>
    <m/>
    <s v="L402441"/>
    <s v="G403870"/>
  </r>
  <r>
    <s v="https://www.gem.wiki/ExxonMobil_Beaumont_Refinery_power_station"/>
    <x v="62"/>
    <s v="ExxonMobil Beaumont Refinery power station"/>
    <m/>
    <s v="PP-TG41"/>
    <s v="NG"/>
    <n v="163"/>
    <x v="0"/>
    <x v="1"/>
    <s v="Y"/>
    <m/>
    <m/>
    <m/>
    <x v="21"/>
    <m/>
    <m/>
    <m/>
    <n v="30.063600000000001"/>
    <n v="-94.075299999999999"/>
    <s v="exact"/>
    <s v="Beaumont"/>
    <s v="Jefferson"/>
    <m/>
    <s v="Texas"/>
    <x v="1"/>
    <s v="Northern America"/>
    <s v="EIA: 50625"/>
    <s v="EIA: TG41"/>
    <m/>
    <m/>
    <m/>
    <m/>
    <s v="26629"/>
    <n v="30468"/>
    <s v="L402494"/>
    <s v="G409438"/>
  </r>
  <r>
    <s v="https://www.gem.wiki/ExxonMobil_Beaumont_Refinery_power_station"/>
    <x v="62"/>
    <s v="ExxonMobil Beaumont Refinery power station"/>
    <m/>
    <s v="PP-TG42"/>
    <s v="NG"/>
    <n v="163"/>
    <x v="0"/>
    <x v="1"/>
    <s v="Y"/>
    <m/>
    <m/>
    <m/>
    <x v="21"/>
    <m/>
    <m/>
    <m/>
    <n v="30.063600000000001"/>
    <n v="-94.075299999999999"/>
    <s v="exact"/>
    <s v="Beaumont"/>
    <s v="Jefferson"/>
    <m/>
    <s v="Texas"/>
    <x v="1"/>
    <s v="Northern America"/>
    <s v="EIA: 50625"/>
    <s v="EIA: TG42"/>
    <m/>
    <m/>
    <m/>
    <m/>
    <s v="26629"/>
    <n v="30469"/>
    <s v="L402494"/>
    <s v="G409437"/>
  </r>
  <r>
    <s v="https://www.gem.wiki/ExxonMobil_Beaumont_Refinery_power_station"/>
    <x v="62"/>
    <s v="ExxonMobil Beaumont Refinery power station"/>
    <m/>
    <s v="PP-TG43"/>
    <s v="NG"/>
    <n v="163"/>
    <x v="0"/>
    <x v="1"/>
    <s v="Y"/>
    <m/>
    <m/>
    <m/>
    <x v="8"/>
    <m/>
    <m/>
    <m/>
    <n v="30.063600000000001"/>
    <n v="-94.075299999999999"/>
    <s v="exact"/>
    <s v="Beaumont"/>
    <s v="Jefferson"/>
    <m/>
    <s v="Texas"/>
    <x v="1"/>
    <s v="Northern America"/>
    <s v="EIA: 50625"/>
    <s v="EIA: TG43"/>
    <m/>
    <m/>
    <m/>
    <m/>
    <s v="26629"/>
    <n v="30470"/>
    <s v="L402494"/>
    <s v="G409436"/>
  </r>
  <r>
    <s v="https://www.gem.wiki/FGE_Texas_I_power_station"/>
    <x v="62"/>
    <s v="FGE Texas I power station"/>
    <m/>
    <s v="CC_set"/>
    <s v="NG"/>
    <n v="743"/>
    <x v="2"/>
    <x v="0"/>
    <s v="N"/>
    <s v="Hydrogen capable: turbine"/>
    <s v="not found"/>
    <m/>
    <x v="40"/>
    <m/>
    <m/>
    <m/>
    <n v="32.308610999999999"/>
    <n v="-101.0261"/>
    <s v="exact"/>
    <s v="Westbrook"/>
    <s v="Mitchell"/>
    <m/>
    <s v="Texas"/>
    <x v="1"/>
    <s v="Northern America"/>
    <s v="EIA: 58931"/>
    <s v="EIA: CA1, GT1, GT2"/>
    <m/>
    <m/>
    <m/>
    <m/>
    <s v="66632"/>
    <s v="43278, 43280, 43279"/>
    <s v="L402404"/>
    <s v="G402069"/>
  </r>
  <r>
    <s v="https://www.gem.wiki/FGE_Texas_II_power_station"/>
    <x v="62"/>
    <s v="FGE Texas II power station"/>
    <m/>
    <s v="CC_set"/>
    <s v="NG"/>
    <n v="743"/>
    <x v="2"/>
    <x v="0"/>
    <s v="N"/>
    <s v="Hydrogen capable: turbine"/>
    <s v="not found"/>
    <m/>
    <x v="40"/>
    <m/>
    <m/>
    <m/>
    <n v="32.309167000000002"/>
    <n v="-101.02419999999999"/>
    <s v="exact"/>
    <s v="Westbrook"/>
    <s v="Mitchell"/>
    <m/>
    <s v="Texas"/>
    <x v="1"/>
    <s v="Northern America"/>
    <s v="EIA: 58930"/>
    <s v="EIA: CA1, GT1, GT2"/>
    <m/>
    <m/>
    <m/>
    <m/>
    <s v="66632"/>
    <s v="44811, 44812, 44813"/>
    <s v="L401638"/>
    <s v="G402068"/>
  </r>
  <r>
    <s v="https://www.gem.wiki/Fairless_energy_center"/>
    <x v="62"/>
    <s v="Fairless energy center"/>
    <m/>
    <s v="BLK1"/>
    <s v="NG"/>
    <n v="669"/>
    <x v="0"/>
    <x v="0"/>
    <s v="N"/>
    <m/>
    <m/>
    <m/>
    <x v="8"/>
    <m/>
    <m/>
    <m/>
    <n v="40.147500000000001"/>
    <n v="-74.741100000000003"/>
    <s v="exact"/>
    <s v="Fairless Hills"/>
    <s v="Bucks"/>
    <m/>
    <s v="Pennsylvania"/>
    <x v="1"/>
    <s v="Northern America"/>
    <s v="EIA: 55298"/>
    <s v="EIA: CT1A, CT1B, ST1"/>
    <m/>
    <m/>
    <m/>
    <m/>
    <m/>
    <m/>
    <s v="L401897"/>
    <s v="G401876"/>
  </r>
  <r>
    <s v="https://www.gem.wiki/Fairless_energy_center"/>
    <x v="62"/>
    <s v="Fairless energy center"/>
    <m/>
    <s v="BLK2"/>
    <s v="NG"/>
    <n v="669"/>
    <x v="0"/>
    <x v="0"/>
    <s v="N"/>
    <m/>
    <m/>
    <m/>
    <x v="8"/>
    <m/>
    <m/>
    <m/>
    <n v="40.147500000000001"/>
    <n v="-74.741100000000003"/>
    <s v="exact"/>
    <s v="Fairless Hills"/>
    <s v="Bucks"/>
    <m/>
    <s v="Pennsylvania"/>
    <x v="1"/>
    <s v="Northern America"/>
    <s v="EIA: 55298"/>
    <s v="EIA: CT2A, CT2B, ST2"/>
    <m/>
    <m/>
    <m/>
    <m/>
    <m/>
    <m/>
    <s v="L401897"/>
    <s v="G401877"/>
  </r>
  <r>
    <s v="https://www.gem.wiki/Faribault_energy_park"/>
    <x v="62"/>
    <s v="Faribault energy park"/>
    <m/>
    <s v="G861"/>
    <s v="NG/FO"/>
    <n v="335"/>
    <x v="0"/>
    <x v="0"/>
    <s v="N"/>
    <m/>
    <m/>
    <m/>
    <x v="4"/>
    <m/>
    <m/>
    <m/>
    <n v="44.335599999999999"/>
    <n v="-93.290559999999999"/>
    <s v="exact"/>
    <s v="Faribault"/>
    <s v="Rice"/>
    <m/>
    <s v="Minnesota"/>
    <x v="1"/>
    <s v="Northern America"/>
    <s v="EIA: 56164"/>
    <s v="EIA: EU01, HRSG"/>
    <m/>
    <m/>
    <m/>
    <m/>
    <s v="47502"/>
    <s v="26735, 26736"/>
    <s v="L402093"/>
    <s v="G402004"/>
  </r>
  <r>
    <s v="https://www.gem.wiki/Fayette_energy_facility"/>
    <x v="62"/>
    <s v="Fayette energy facility"/>
    <m/>
    <s v="CC1"/>
    <s v="NG"/>
    <n v="715"/>
    <x v="0"/>
    <x v="0"/>
    <s v="N"/>
    <m/>
    <m/>
    <m/>
    <x v="16"/>
    <m/>
    <m/>
    <m/>
    <n v="39.859200000000001"/>
    <n v="-79.918199999999999"/>
    <s v="exact"/>
    <s v="Masontown"/>
    <s v="Fayette"/>
    <m/>
    <s v="Pennsylvania"/>
    <x v="1"/>
    <s v="Northern America"/>
    <s v="EIA: 55516"/>
    <s v="EIA: CTG1, CTG2, STG1"/>
    <m/>
    <m/>
    <m/>
    <m/>
    <s v="49479"/>
    <s v="28959, 29358, 29359"/>
    <s v="L401888"/>
    <s v="G401951"/>
  </r>
  <r>
    <s v="https://www.gem.wiki/Ferndale_generating_station"/>
    <x v="62"/>
    <s v="Ferndale generating station"/>
    <m/>
    <s v="CC1"/>
    <s v="NG/FO"/>
    <n v="286"/>
    <x v="0"/>
    <x v="0"/>
    <s v="Y"/>
    <m/>
    <m/>
    <m/>
    <x v="20"/>
    <m/>
    <m/>
    <m/>
    <n v="48.828995999999997"/>
    <n v="-122.68510000000001"/>
    <s v="exact"/>
    <s v="Ferndale"/>
    <s v="Whatcom"/>
    <m/>
    <s v="Washington"/>
    <x v="1"/>
    <s v="Northern America"/>
    <s v="EIA: 54537"/>
    <s v="EIA: CT1A, CT1B, ST1"/>
    <m/>
    <m/>
    <m/>
    <m/>
    <m/>
    <m/>
    <s v="L402240"/>
    <s v="G401753"/>
  </r>
  <r>
    <s v="https://www.gem.wiki/FirstEnergy_West_Lorain_power_station"/>
    <x v="62"/>
    <s v="FirstEnergy West Lorain power station"/>
    <m/>
    <s v="2"/>
    <s v="NG/FO"/>
    <n v="85"/>
    <x v="0"/>
    <x v="1"/>
    <s v="N"/>
    <m/>
    <m/>
    <m/>
    <x v="11"/>
    <m/>
    <m/>
    <m/>
    <n v="41.429443999999997"/>
    <n v="-82.264439999999993"/>
    <s v="exact"/>
    <s v="Lorain"/>
    <s v="Lorain"/>
    <m/>
    <s v="Ohio"/>
    <x v="1"/>
    <s v="Northern America"/>
    <s v="EIA: 2869"/>
    <s v="EIA: 2"/>
    <m/>
    <m/>
    <m/>
    <m/>
    <s v="28791"/>
    <n v="15318"/>
    <s v="L402305"/>
    <s v="G403567"/>
  </r>
  <r>
    <s v="https://www.gem.wiki/FirstEnergy_West_Lorain_power_station"/>
    <x v="62"/>
    <s v="FirstEnergy West Lorain power station"/>
    <m/>
    <s v="3"/>
    <s v="NG/FO"/>
    <n v="85"/>
    <x v="0"/>
    <x v="1"/>
    <s v="N"/>
    <m/>
    <m/>
    <m/>
    <x v="11"/>
    <m/>
    <m/>
    <m/>
    <n v="41.429443999999997"/>
    <n v="-82.264439999999993"/>
    <s v="exact"/>
    <s v="Lorain"/>
    <s v="Lorain"/>
    <m/>
    <s v="Ohio"/>
    <x v="1"/>
    <s v="Northern America"/>
    <s v="EIA: 2869"/>
    <s v="EIA: 3"/>
    <m/>
    <m/>
    <m/>
    <m/>
    <s v="28791"/>
    <n v="15319"/>
    <s v="L402305"/>
    <s v="G403568"/>
  </r>
  <r>
    <s v="https://www.gem.wiki/FirstEnergy_West_Lorain_power_station"/>
    <x v="62"/>
    <s v="FirstEnergy West Lorain power station"/>
    <m/>
    <s v="4"/>
    <s v="NG/FO"/>
    <n v="85"/>
    <x v="0"/>
    <x v="1"/>
    <s v="N"/>
    <m/>
    <m/>
    <m/>
    <x v="11"/>
    <m/>
    <m/>
    <m/>
    <n v="41.429443999999997"/>
    <n v="-82.264439999999993"/>
    <s v="exact"/>
    <s v="Lorain"/>
    <s v="Lorain"/>
    <m/>
    <s v="Ohio"/>
    <x v="1"/>
    <s v="Northern America"/>
    <s v="EIA: 2869"/>
    <s v="EIA: 4"/>
    <m/>
    <m/>
    <m/>
    <m/>
    <s v="28791"/>
    <n v="15320"/>
    <s v="L402305"/>
    <s v="G403569"/>
  </r>
  <r>
    <s v="https://www.gem.wiki/FirstEnergy_West_Lorain_power_station"/>
    <x v="62"/>
    <s v="FirstEnergy West Lorain power station"/>
    <m/>
    <s v="5"/>
    <s v="NG/FO"/>
    <n v="85"/>
    <x v="0"/>
    <x v="1"/>
    <s v="N"/>
    <m/>
    <m/>
    <m/>
    <x v="11"/>
    <m/>
    <m/>
    <m/>
    <n v="41.429443999999997"/>
    <n v="-82.264439999999993"/>
    <s v="exact"/>
    <s v="Lorain"/>
    <s v="Lorain"/>
    <m/>
    <s v="Ohio"/>
    <x v="1"/>
    <s v="Northern America"/>
    <s v="EIA: 2869"/>
    <s v="EIA: 5"/>
    <m/>
    <m/>
    <m/>
    <m/>
    <s v="28791"/>
    <n v="26165"/>
    <s v="L402305"/>
    <s v="G403570"/>
  </r>
  <r>
    <s v="https://www.gem.wiki/FirstEnergy_West_Lorain_power_station"/>
    <x v="62"/>
    <s v="FirstEnergy West Lorain power station"/>
    <m/>
    <s v="6"/>
    <s v="NG/FO"/>
    <n v="85"/>
    <x v="0"/>
    <x v="1"/>
    <s v="N"/>
    <m/>
    <m/>
    <m/>
    <x v="11"/>
    <m/>
    <m/>
    <m/>
    <n v="41.429443999999997"/>
    <n v="-82.264439999999993"/>
    <s v="exact"/>
    <s v="Lorain"/>
    <s v="Lorain"/>
    <m/>
    <s v="Ohio"/>
    <x v="1"/>
    <s v="Northern America"/>
    <s v="EIA: 2869"/>
    <s v="EIA: 6"/>
    <m/>
    <m/>
    <m/>
    <m/>
    <s v="28791"/>
    <n v="26166"/>
    <s v="L402305"/>
    <s v="G403571"/>
  </r>
  <r>
    <s v="https://www.gem.wiki/Flint_Hills_Pine_Bend_power_station"/>
    <x v="62"/>
    <s v="Flint Hills Pine Bend power station"/>
    <m/>
    <s v="CHP1"/>
    <s v="NG"/>
    <n v="73"/>
    <x v="0"/>
    <x v="0"/>
    <s v="Y"/>
    <m/>
    <m/>
    <m/>
    <x v="0"/>
    <m/>
    <m/>
    <m/>
    <n v="44.454830000000001"/>
    <n v="-93.021199999999993"/>
    <s v="exact"/>
    <s v="Rosemount"/>
    <s v="Dakota"/>
    <m/>
    <s v="Minnesota"/>
    <x v="1"/>
    <s v="Northern America"/>
    <s v="EIA: 65405"/>
    <s v="EIA: CTG, STG"/>
    <m/>
    <m/>
    <m/>
    <m/>
    <m/>
    <m/>
    <s v="L408058"/>
    <s v="G411211"/>
  </r>
  <r>
    <s v="https://www.gem.wiki/Fore_River_generating_station"/>
    <x v="62"/>
    <s v="Fore River generating station"/>
    <m/>
    <s v="G942"/>
    <s v="NG/FO"/>
    <n v="872"/>
    <x v="0"/>
    <x v="0"/>
    <s v="N"/>
    <m/>
    <m/>
    <m/>
    <x v="16"/>
    <m/>
    <m/>
    <m/>
    <n v="42.242199999999997"/>
    <n v="-70.966099999999997"/>
    <s v="exact"/>
    <s v="North Weymouth"/>
    <s v="Norfolk"/>
    <m/>
    <s v="Massachusetts"/>
    <x v="1"/>
    <s v="Northern America"/>
    <s v="EIA: 55317"/>
    <s v="EIA: GT11, GT12, ST15"/>
    <m/>
    <m/>
    <m/>
    <m/>
    <s v="46128"/>
    <s v="24378, 25112, 25125"/>
    <s v="L401766"/>
    <s v="G401880"/>
  </r>
  <r>
    <s v="https://www.gem.wiki/Formosa_Utility_Venture_power_station"/>
    <x v="62"/>
    <s v="Formosa Utility Venture power station"/>
    <m/>
    <s v="CC_set"/>
    <s v="NG"/>
    <n v="244"/>
    <x v="0"/>
    <x v="0"/>
    <s v="Y"/>
    <s v="not found"/>
    <s v="not found"/>
    <m/>
    <x v="49"/>
    <m/>
    <m/>
    <m/>
    <n v="28.691700000000001"/>
    <n v="-96.541700000000006"/>
    <s v="exact"/>
    <s v="Point Comfort"/>
    <s v="Calhoun"/>
    <m/>
    <s v="Texas"/>
    <x v="1"/>
    <s v="Northern America"/>
    <s v="EIA: 10554"/>
    <s v="EIA: 3ST1, 3TBG1, 3TBG2: Formosa: 13, 14, 15"/>
    <m/>
    <m/>
    <m/>
    <m/>
    <s v="20407"/>
    <s v="1304005, 1304006,1304007"/>
    <s v="L402472"/>
    <s v="G401593"/>
  </r>
  <r>
    <s v="https://www.gem.wiki/Formosa_Utility_Venture_power_station"/>
    <x v="62"/>
    <s v="Formosa Utility Venture power station"/>
    <m/>
    <s v="CHP1"/>
    <s v="NG"/>
    <n v="689"/>
    <x v="0"/>
    <x v="0"/>
    <s v="Y"/>
    <m/>
    <m/>
    <m/>
    <x v="16"/>
    <m/>
    <m/>
    <m/>
    <n v="28.691700000000001"/>
    <n v="-96.541700000000006"/>
    <s v="exact"/>
    <s v="Point Comfort"/>
    <s v="Calhoun"/>
    <m/>
    <s v="Texas"/>
    <x v="1"/>
    <s v="Northern America"/>
    <s v="EIA: 10554"/>
    <s v="EIA: BO3, ST1, ST2, ST3, TBG1, TBG2, TBG3, TBG4, TBG5, TBG6; Formosa: 1-10."/>
    <m/>
    <m/>
    <m/>
    <m/>
    <s v="20407"/>
    <s v="38656, 38653, 38654, 38655, 1668238657, 38658, 38659, 38660, 38661"/>
    <s v="L402472"/>
    <s v="G401594"/>
  </r>
  <r>
    <s v="https://www.gem.wiki/Forney_energy_center"/>
    <x v="62"/>
    <s v="Forney energy center"/>
    <m/>
    <s v="BLK1"/>
    <s v="NG"/>
    <n v="947"/>
    <x v="0"/>
    <x v="0"/>
    <s v="N"/>
    <m/>
    <m/>
    <m/>
    <x v="16"/>
    <m/>
    <m/>
    <m/>
    <n v="32.756300000000003"/>
    <n v="-96.491600000000005"/>
    <s v="exact"/>
    <s v="Forney"/>
    <s v="Kaufman"/>
    <m/>
    <s v="Texas"/>
    <x v="1"/>
    <s v="Northern America"/>
    <s v="EIA: 55480"/>
    <s v="EIA: ST1, U1, U2, U3"/>
    <m/>
    <m/>
    <m/>
    <m/>
    <m/>
    <m/>
    <s v="L402062"/>
    <s v="G401940"/>
  </r>
  <r>
    <s v="https://www.gem.wiki/Forney_energy_center"/>
    <x v="62"/>
    <s v="Forney energy center"/>
    <m/>
    <s v="BLK2"/>
    <s v="NG"/>
    <n v="947"/>
    <x v="0"/>
    <x v="0"/>
    <s v="N"/>
    <m/>
    <m/>
    <m/>
    <x v="16"/>
    <m/>
    <m/>
    <m/>
    <n v="32.756300000000003"/>
    <n v="-96.491600000000005"/>
    <s v="exact"/>
    <s v="Forney"/>
    <s v="Kaufman"/>
    <m/>
    <s v="Texas"/>
    <x v="1"/>
    <s v="Northern America"/>
    <s v="EIA: 55480"/>
    <s v="EIA: ST2, U4, U5, U6"/>
    <m/>
    <m/>
    <m/>
    <m/>
    <m/>
    <m/>
    <s v="L402062"/>
    <s v="G401941"/>
  </r>
  <r>
    <s v="https://www.gem.wiki/Fort_Churchill_power_station"/>
    <x v="62"/>
    <s v="Fort Churchill power station"/>
    <m/>
    <s v="1"/>
    <s v="NG"/>
    <n v="115"/>
    <x v="0"/>
    <x v="3"/>
    <s v="N"/>
    <m/>
    <m/>
    <m/>
    <x v="75"/>
    <m/>
    <n v="2028"/>
    <m/>
    <n v="39.128100000000003"/>
    <n v="-119.1322"/>
    <s v="exact"/>
    <s v="Yerington"/>
    <s v="Lyon"/>
    <m/>
    <s v="Nevada"/>
    <x v="1"/>
    <s v="Northern America"/>
    <s v="EIA: 2330"/>
    <s v="EIA: 1"/>
    <m/>
    <m/>
    <m/>
    <m/>
    <s v="32665"/>
    <n v="6924"/>
    <s v="L402274"/>
    <s v="G403503"/>
  </r>
  <r>
    <s v="https://www.gem.wiki/Fort_Churchill_power_station"/>
    <x v="62"/>
    <s v="Fort Churchill power station"/>
    <m/>
    <s v="2"/>
    <s v="NG"/>
    <n v="115"/>
    <x v="0"/>
    <x v="3"/>
    <s v="N"/>
    <m/>
    <m/>
    <m/>
    <x v="62"/>
    <m/>
    <n v="2028"/>
    <m/>
    <n v="39.128100000000003"/>
    <n v="-119.1322"/>
    <s v="exact"/>
    <s v="Yerington"/>
    <s v="Lyon"/>
    <m/>
    <s v="Nevada"/>
    <x v="1"/>
    <s v="Northern America"/>
    <s v="EIA: 2330"/>
    <s v="EIA: 2"/>
    <m/>
    <m/>
    <m/>
    <m/>
    <s v="32665"/>
    <n v="6925"/>
    <s v="L402274"/>
    <s v="G403504"/>
  </r>
  <r>
    <s v="https://www.gem.wiki/Fort_Dodge_power_station"/>
    <x v="62"/>
    <s v="Fort Dodge power station"/>
    <m/>
    <s v="4"/>
    <s v="NG"/>
    <n v="149"/>
    <x v="0"/>
    <x v="3"/>
    <s v="N"/>
    <m/>
    <m/>
    <m/>
    <x v="63"/>
    <m/>
    <m/>
    <m/>
    <n v="37.732799999999997"/>
    <n v="-99.949700000000007"/>
    <s v="exact"/>
    <s v="Dodge City"/>
    <s v="Ford"/>
    <m/>
    <s v="Kansas"/>
    <x v="1"/>
    <s v="Northern America"/>
    <s v="EIA: 1233"/>
    <s v="EIA: 4"/>
    <m/>
    <m/>
    <m/>
    <m/>
    <s v="35793"/>
    <n v="10420"/>
    <s v="L401616"/>
    <s v="G402345"/>
  </r>
  <r>
    <s v="https://www.gem.wiki/Fort_Lupton_power_station"/>
    <x v="62"/>
    <s v="Fort Lupton power station"/>
    <m/>
    <s v="1"/>
    <s v="NG/FO"/>
    <n v="50"/>
    <x v="0"/>
    <x v="1"/>
    <s v="N"/>
    <m/>
    <m/>
    <m/>
    <x v="70"/>
    <m/>
    <n v="2026"/>
    <m/>
    <n v="40.092199999999998"/>
    <n v="-104.79600000000001"/>
    <s v="exact"/>
    <s v="Ft. Lupton"/>
    <s v="Weld"/>
    <m/>
    <s v="Colorado"/>
    <x v="1"/>
    <s v="Northern America"/>
    <s v="EIA: 8067"/>
    <s v="EIA: 1"/>
    <m/>
    <m/>
    <m/>
    <m/>
    <s v="30850"/>
    <n v="6966"/>
    <s v="L402224"/>
    <s v="G403416"/>
  </r>
  <r>
    <s v="https://www.gem.wiki/Fort_Lupton_power_station"/>
    <x v="62"/>
    <s v="Fort Lupton power station"/>
    <m/>
    <s v="2"/>
    <s v="NG/FO"/>
    <n v="50"/>
    <x v="0"/>
    <x v="1"/>
    <s v="N"/>
    <m/>
    <m/>
    <m/>
    <x v="70"/>
    <m/>
    <n v="2026"/>
    <m/>
    <n v="40.092199999999998"/>
    <n v="-104.79600000000001"/>
    <s v="exact"/>
    <s v="Ft. Lupton"/>
    <s v="Weld"/>
    <m/>
    <s v="Colorado"/>
    <x v="1"/>
    <s v="Northern America"/>
    <s v="EIA: 8067"/>
    <s v="EIA: 2"/>
    <m/>
    <m/>
    <m/>
    <m/>
    <s v="30850"/>
    <n v="6967"/>
    <s v="L402224"/>
    <s v="G403417"/>
  </r>
  <r>
    <s v="https://www.gem.wiki/Fort_Myers_power_station"/>
    <x v="62"/>
    <s v="Fort Myers power station"/>
    <m/>
    <s v="CT1"/>
    <s v="NG/FO"/>
    <n v="188"/>
    <x v="0"/>
    <x v="1"/>
    <s v="N"/>
    <m/>
    <m/>
    <m/>
    <x v="16"/>
    <m/>
    <m/>
    <m/>
    <n v="26.6967"/>
    <n v="-81.783100000000005"/>
    <s v="exact"/>
    <s v="Ft. Myers"/>
    <s v="Lee"/>
    <m/>
    <s v="Florida"/>
    <x v="1"/>
    <s v="Northern America"/>
    <s v="EIA: 612"/>
    <s v="EIA: CT1"/>
    <m/>
    <m/>
    <m/>
    <m/>
    <s v="20262"/>
    <n v="25825"/>
    <s v="L401948"/>
    <s v="G402902"/>
  </r>
  <r>
    <s v="https://www.gem.wiki/Fort_Myers_power_station"/>
    <x v="62"/>
    <s v="Fort Myers power station"/>
    <m/>
    <s v="CT2"/>
    <s v="NG/FO"/>
    <n v="188"/>
    <x v="0"/>
    <x v="1"/>
    <s v="N"/>
    <m/>
    <m/>
    <m/>
    <x v="16"/>
    <m/>
    <m/>
    <m/>
    <n v="26.6967"/>
    <n v="-81.783100000000005"/>
    <s v="exact"/>
    <s v="Ft. Myers"/>
    <s v="Lee"/>
    <m/>
    <s v="Florida"/>
    <x v="1"/>
    <s v="Northern America"/>
    <s v="EIA: 612"/>
    <s v="EIA: CT2"/>
    <m/>
    <m/>
    <m/>
    <m/>
    <s v="20262"/>
    <n v="25826"/>
    <s v="L401948"/>
    <s v="G402903"/>
  </r>
  <r>
    <s v="https://www.gem.wiki/Fort_Myers_power_station"/>
    <x v="62"/>
    <s v="Fort Myers power station"/>
    <m/>
    <s v="F901"/>
    <s v="NG/FO"/>
    <n v="1722"/>
    <x v="0"/>
    <x v="0"/>
    <s v="N"/>
    <m/>
    <m/>
    <m/>
    <x v="11"/>
    <m/>
    <m/>
    <m/>
    <n v="26.6967"/>
    <n v="-81.783100000000005"/>
    <s v="exact"/>
    <s v="Ft. Myers"/>
    <s v="Lee"/>
    <m/>
    <s v="Florida"/>
    <x v="1"/>
    <s v="Northern America"/>
    <s v="EIA: 612"/>
    <s v="EIA: 2A, 2B, 2C, 2D, 2E, 2F, ST1, ST2"/>
    <m/>
    <m/>
    <m/>
    <m/>
    <s v="20262"/>
    <s v="24180, 24181, 24182, 24183, 24184, 24185, 24186"/>
    <s v="L401948"/>
    <s v="G402113"/>
  </r>
  <r>
    <s v="https://www.gem.wiki/Fort_Myers_power_station"/>
    <x v="62"/>
    <s v="Fort Myers power station"/>
    <m/>
    <s v="PFM3C"/>
    <s v="NG/FO"/>
    <n v="230"/>
    <x v="0"/>
    <x v="1"/>
    <s v="N"/>
    <s v="Hydrogen capable: turbine"/>
    <s v="not found"/>
    <m/>
    <x v="5"/>
    <m/>
    <m/>
    <m/>
    <n v="26.6967"/>
    <n v="-81.783100000000005"/>
    <s v="exact"/>
    <s v="Ft. Myers"/>
    <s v="Lee"/>
    <m/>
    <s v="Florida"/>
    <x v="1"/>
    <s v="Northern America"/>
    <s v="EIA: 612"/>
    <s v="EIA: PFM3C"/>
    <m/>
    <m/>
    <m/>
    <m/>
    <s v="20262"/>
    <n v="43714"/>
    <s v="L401948"/>
    <s v="G402904"/>
  </r>
  <r>
    <s v="https://www.gem.wiki/Fort_Myers_power_station"/>
    <x v="62"/>
    <s v="Fort Myers power station"/>
    <m/>
    <s v="PFM3D"/>
    <s v="NG/FO"/>
    <n v="230"/>
    <x v="0"/>
    <x v="1"/>
    <s v="N"/>
    <s v="Hydrogen capable: turbine"/>
    <s v="not found"/>
    <m/>
    <x v="5"/>
    <m/>
    <m/>
    <m/>
    <n v="26.6967"/>
    <n v="-81.783100000000005"/>
    <s v="exact"/>
    <s v="Ft. Myers"/>
    <s v="Lee"/>
    <m/>
    <s v="Florida"/>
    <x v="1"/>
    <s v="Northern America"/>
    <s v="EIA: 612"/>
    <s v="EIA: PFM3D"/>
    <m/>
    <m/>
    <m/>
    <m/>
    <s v="20262"/>
    <n v="43715"/>
    <s v="L401948"/>
    <s v="G402905"/>
  </r>
  <r>
    <s v="https://www.gem.wiki/Fort_St_Vrain_power_station"/>
    <x v="62"/>
    <s v="Fort St Vrain power station"/>
    <m/>
    <s v="5"/>
    <s v="NG"/>
    <n v="140"/>
    <x v="0"/>
    <x v="1"/>
    <s v="N"/>
    <m/>
    <m/>
    <m/>
    <x v="9"/>
    <m/>
    <m/>
    <m/>
    <n v="40.246099999999998"/>
    <n v="-104.8742"/>
    <s v="exact"/>
    <s v="Platteville"/>
    <s v="Weld"/>
    <m/>
    <s v="Colorado"/>
    <x v="1"/>
    <s v="Northern America"/>
    <s v="EIA: 6112"/>
    <s v="EIA: 5"/>
    <m/>
    <m/>
    <m/>
    <m/>
    <s v="30848"/>
    <n v="34582"/>
    <s v="L402225"/>
    <s v="G403418"/>
  </r>
  <r>
    <s v="https://www.gem.wiki/Fort_St_Vrain_power_station"/>
    <x v="62"/>
    <s v="Fort St Vrain power station"/>
    <m/>
    <s v="6"/>
    <s v="NG"/>
    <n v="140"/>
    <x v="0"/>
    <x v="1"/>
    <s v="N"/>
    <m/>
    <m/>
    <m/>
    <x v="9"/>
    <m/>
    <m/>
    <m/>
    <n v="40.246099999999998"/>
    <n v="-104.8742"/>
    <s v="exact"/>
    <s v="Platteville"/>
    <s v="Weld"/>
    <m/>
    <s v="Colorado"/>
    <x v="1"/>
    <s v="Northern America"/>
    <s v="EIA: 6112"/>
    <s v="EIA: 6"/>
    <m/>
    <m/>
    <m/>
    <m/>
    <s v="30848"/>
    <n v="34583"/>
    <s v="L402225"/>
    <s v="G403419"/>
  </r>
  <r>
    <s v="https://www.gem.wiki/Fort_St_Vrain_power_station"/>
    <x v="62"/>
    <s v="Fort St Vrain power station"/>
    <m/>
    <s v="FSV0"/>
    <s v="NG"/>
    <n v="868"/>
    <x v="0"/>
    <x v="0"/>
    <s v="N"/>
    <m/>
    <m/>
    <m/>
    <x v="11"/>
    <m/>
    <m/>
    <m/>
    <n v="40.246099999999998"/>
    <n v="-104.8742"/>
    <s v="exact"/>
    <s v="Platteville"/>
    <s v="Weld"/>
    <m/>
    <s v="Colorado"/>
    <x v="1"/>
    <s v="Northern America"/>
    <s v="EIA: 6112"/>
    <s v="EIA: 1, 2, 3, 4"/>
    <m/>
    <m/>
    <m/>
    <m/>
    <s v="30848"/>
    <s v="7058, 7059, 24540, 28485"/>
    <s v="L402225"/>
    <s v="G402110"/>
  </r>
  <r>
    <s v="https://www.gem.wiki/Fortistar_North_Tonawanda_power_station"/>
    <x v="62"/>
    <s v="Fortistar North Tonawanda power station"/>
    <m/>
    <s v="CC1"/>
    <s v="NG/FO"/>
    <n v="66"/>
    <x v="0"/>
    <x v="0"/>
    <s v="Y"/>
    <m/>
    <m/>
    <m/>
    <x v="19"/>
    <m/>
    <m/>
    <m/>
    <n v="43.048299999999998"/>
    <n v="-78.853899999999996"/>
    <s v="exact"/>
    <s v="North Tonawanda"/>
    <s v="Niagara"/>
    <m/>
    <s v="New York"/>
    <x v="1"/>
    <s v="Northern America"/>
    <s v="EIA: 54131"/>
    <s v="EIA: GEN1, GEN2"/>
    <m/>
    <m/>
    <m/>
    <m/>
    <m/>
    <m/>
    <s v="L401662"/>
    <s v="G401745"/>
  </r>
  <r>
    <s v="https://www.gem.wiki/Foster_Wheeler_Martinez_power_station"/>
    <x v="62"/>
    <s v="Foster Wheeler Martinez power station"/>
    <m/>
    <s v="CC1"/>
    <s v="NG"/>
    <n v="114"/>
    <x v="0"/>
    <x v="0"/>
    <s v="Y"/>
    <m/>
    <m/>
    <m/>
    <x v="33"/>
    <m/>
    <m/>
    <m/>
    <n v="38.0244"/>
    <n v="-122.05889999999999"/>
    <s v="exact"/>
    <s v="Martinez"/>
    <s v="Contra Costa"/>
    <m/>
    <s v="California"/>
    <x v="1"/>
    <s v="Northern America"/>
    <s v="EIA: 10342"/>
    <s v="EIA: TG1, TG2, TG3"/>
    <m/>
    <m/>
    <m/>
    <m/>
    <s v="20479"/>
    <s v="12970, 12971, 12972"/>
    <s v="L401651"/>
    <s v="G401592"/>
  </r>
  <r>
    <s v="https://www.gem.wiki/Fox_energy_center"/>
    <x v="62"/>
    <s v="Fox energy center"/>
    <m/>
    <s v="CC1"/>
    <s v="NG"/>
    <n v="619"/>
    <x v="0"/>
    <x v="0"/>
    <s v="N"/>
    <m/>
    <m/>
    <m/>
    <x v="37"/>
    <m/>
    <m/>
    <m/>
    <n v="44.320399999999999"/>
    <n v="-88.208889999999997"/>
    <s v="exact"/>
    <s v="Wrightstown"/>
    <s v="Outagamie"/>
    <m/>
    <s v="Wisconsin"/>
    <x v="1"/>
    <s v="Northern America"/>
    <s v="EIA: 56031"/>
    <s v="EIA: CTG1, CTG2, STG"/>
    <m/>
    <m/>
    <m/>
    <m/>
    <s v="46908"/>
    <s v="26188, 30796, 27755"/>
    <s v="L402379"/>
    <s v="G401994"/>
  </r>
  <r>
    <s v="https://www.gem.wiki/Frank_Knutson_power_station"/>
    <x v="62"/>
    <s v="Frank Knutson power station"/>
    <m/>
    <s v="BR1"/>
    <s v="NG/FO"/>
    <n v="77"/>
    <x v="0"/>
    <x v="1"/>
    <s v="N"/>
    <m/>
    <m/>
    <m/>
    <x v="10"/>
    <m/>
    <m/>
    <m/>
    <n v="39.941128999999997"/>
    <n v="-104.682"/>
    <s v="exact"/>
    <s v="Commerce City"/>
    <s v="Adams"/>
    <m/>
    <s v="Colorado"/>
    <x v="1"/>
    <s v="Northern America"/>
    <s v="EIA: 55505"/>
    <s v="EIA: BR1"/>
    <m/>
    <m/>
    <m/>
    <m/>
    <s v="48094"/>
    <n v="27162"/>
    <s v="L402328"/>
    <s v="G403654"/>
  </r>
  <r>
    <s v="https://www.gem.wiki/Frank_Knutson_power_station"/>
    <x v="62"/>
    <s v="Frank Knutson power station"/>
    <m/>
    <s v="BR2"/>
    <s v="NG/FO"/>
    <n v="77"/>
    <x v="0"/>
    <x v="1"/>
    <s v="N"/>
    <m/>
    <m/>
    <m/>
    <x v="10"/>
    <m/>
    <m/>
    <m/>
    <n v="39.941128999999997"/>
    <n v="-104.682"/>
    <s v="exact"/>
    <s v="Commerce City"/>
    <s v="Adams"/>
    <m/>
    <s v="Colorado"/>
    <x v="1"/>
    <s v="Northern America"/>
    <s v="EIA: 55505"/>
    <s v="EIA: BR2"/>
    <m/>
    <m/>
    <m/>
    <m/>
    <s v="48094"/>
    <n v="27163"/>
    <s v="L402328"/>
    <s v="G403655"/>
  </r>
  <r>
    <s v="https://www.gem.wiki/Frederickson_Power_power_station"/>
    <x v="62"/>
    <s v="Frederickson Power power station"/>
    <m/>
    <s v="FP1"/>
    <s v="NG"/>
    <n v="318"/>
    <x v="0"/>
    <x v="0"/>
    <s v="N"/>
    <m/>
    <m/>
    <m/>
    <x v="10"/>
    <m/>
    <m/>
    <m/>
    <n v="47.086111000000002"/>
    <n v="-122.3657"/>
    <s v="exact"/>
    <s v="Tacoma"/>
    <s v="Pierce"/>
    <m/>
    <s v="Washington"/>
    <x v="1"/>
    <s v="Northern America"/>
    <s v="EIA: 55818"/>
    <s v="EIA: FICT, FIST"/>
    <m/>
    <m/>
    <m/>
    <m/>
    <m/>
    <m/>
    <s v="L401559"/>
    <s v="G401979"/>
  </r>
  <r>
    <s v="https://www.gem.wiki/Frederickson_power_station"/>
    <x v="62"/>
    <s v="Frederickson power station"/>
    <m/>
    <s v="1"/>
    <s v="NG/FO"/>
    <n v="89"/>
    <x v="0"/>
    <x v="1"/>
    <s v="N"/>
    <m/>
    <m/>
    <m/>
    <x v="60"/>
    <m/>
    <m/>
    <m/>
    <n v="47.079721999999997"/>
    <n v="-122.36499999999999"/>
    <s v="exact"/>
    <s v="Tacoma"/>
    <s v="Pierce"/>
    <m/>
    <s v="Washington"/>
    <x v="1"/>
    <s v="Northern America"/>
    <s v="EIA: 99"/>
    <s v="EIA: 1"/>
    <m/>
    <m/>
    <m/>
    <m/>
    <m/>
    <m/>
    <s v="L402241"/>
    <s v="G403441"/>
  </r>
  <r>
    <s v="https://www.gem.wiki/Frederickson_power_station"/>
    <x v="62"/>
    <s v="Frederickson power station"/>
    <m/>
    <s v="2"/>
    <s v="NG/FO"/>
    <n v="89"/>
    <x v="0"/>
    <x v="1"/>
    <s v="N"/>
    <m/>
    <m/>
    <m/>
    <x v="60"/>
    <m/>
    <m/>
    <m/>
    <n v="47.079721999999997"/>
    <n v="-122.36499999999999"/>
    <s v="exact"/>
    <s v="Tacoma"/>
    <s v="Pierce"/>
    <m/>
    <s v="Washington"/>
    <x v="1"/>
    <s v="Northern America"/>
    <s v="EIA: 99"/>
    <s v="EIA: 2"/>
    <m/>
    <m/>
    <m/>
    <m/>
    <m/>
    <m/>
    <s v="L402241"/>
    <s v="G403442"/>
  </r>
  <r>
    <s v="https://www.gem.wiki/Fredonia_power_station"/>
    <x v="62"/>
    <s v="Fredonia power station"/>
    <m/>
    <s v="1"/>
    <s v="NG/FO"/>
    <n v="129"/>
    <x v="7"/>
    <x v="1"/>
    <s v="N"/>
    <m/>
    <m/>
    <m/>
    <x v="28"/>
    <m/>
    <m/>
    <m/>
    <n v="48.455800000000004"/>
    <n v="-122.4358"/>
    <s v="exact"/>
    <s v="Mt Vernon"/>
    <s v="Skagit"/>
    <m/>
    <s v="Washington"/>
    <x v="1"/>
    <s v="Northern America"/>
    <s v="EIA: 607"/>
    <s v="EIA: 1"/>
    <m/>
    <m/>
    <m/>
    <m/>
    <s v="30962"/>
    <n v="7190"/>
    <s v="L402242"/>
    <s v="G403443"/>
  </r>
  <r>
    <s v="https://www.gem.wiki/Fredonia_power_station"/>
    <x v="62"/>
    <s v="Fredonia power station"/>
    <m/>
    <s v="2"/>
    <s v="NG/FO"/>
    <n v="129"/>
    <x v="7"/>
    <x v="1"/>
    <s v="N"/>
    <m/>
    <m/>
    <m/>
    <x v="28"/>
    <m/>
    <m/>
    <m/>
    <n v="48.455800000000004"/>
    <n v="-122.4358"/>
    <s v="exact"/>
    <s v="Mt Vernon"/>
    <s v="Skagit"/>
    <m/>
    <s v="Washington"/>
    <x v="1"/>
    <s v="Northern America"/>
    <s v="EIA: 607"/>
    <s v="EIA: 2"/>
    <m/>
    <m/>
    <m/>
    <m/>
    <s v="30962"/>
    <n v="7191"/>
    <s v="L402242"/>
    <s v="G403444"/>
  </r>
  <r>
    <s v="https://www.gem.wiki/Fredonia_power_station"/>
    <x v="62"/>
    <s v="Fredonia power station"/>
    <m/>
    <s v="3"/>
    <s v="NG/FO"/>
    <n v="59"/>
    <x v="7"/>
    <x v="1"/>
    <s v="N"/>
    <m/>
    <m/>
    <m/>
    <x v="11"/>
    <m/>
    <m/>
    <m/>
    <n v="48.455800000000004"/>
    <n v="-122.4358"/>
    <s v="exact"/>
    <s v="Mt Vernon"/>
    <s v="Skagit"/>
    <m/>
    <s v="Washington"/>
    <x v="1"/>
    <s v="Northern America"/>
    <s v="EIA: 607"/>
    <s v="EIA: 3"/>
    <m/>
    <m/>
    <m/>
    <m/>
    <s v="30962"/>
    <n v="27251"/>
    <s v="L402242"/>
    <s v="G403445"/>
  </r>
  <r>
    <s v="https://www.gem.wiki/Fredonia_power_station"/>
    <x v="62"/>
    <s v="Fredonia power station"/>
    <m/>
    <s v="4"/>
    <s v="NG/FO"/>
    <n v="59"/>
    <x v="7"/>
    <x v="1"/>
    <s v="N"/>
    <m/>
    <m/>
    <m/>
    <x v="11"/>
    <m/>
    <m/>
    <m/>
    <n v="48.455800000000004"/>
    <n v="-122.4358"/>
    <s v="exact"/>
    <s v="Mt Vernon"/>
    <s v="Skagit"/>
    <m/>
    <s v="Washington"/>
    <x v="1"/>
    <s v="Northern America"/>
    <s v="EIA: 607"/>
    <s v="EIA: 4"/>
    <m/>
    <m/>
    <m/>
    <m/>
    <s v="30962"/>
    <n v="27252"/>
    <s v="L402242"/>
    <s v="G403446"/>
  </r>
  <r>
    <s v="https://www.gem.wiki/Freedom_power_project"/>
    <x v="62"/>
    <s v="Freedom power project"/>
    <m/>
    <s v="CT1"/>
    <s v="NG"/>
    <n v="71"/>
    <x v="0"/>
    <x v="1"/>
    <s v="N"/>
    <m/>
    <m/>
    <m/>
    <x v="15"/>
    <m/>
    <m/>
    <m/>
    <n v="39.103332999999999"/>
    <n v="-88.858980000000003"/>
    <s v="exact"/>
    <s v="St. Elmo"/>
    <s v="Fayette"/>
    <m/>
    <s v="Illinois"/>
    <x v="1"/>
    <s v="Northern America"/>
    <s v="EIA: 7842"/>
    <s v="EIA: CT1"/>
    <m/>
    <m/>
    <m/>
    <m/>
    <s v="46110"/>
    <n v="25094"/>
    <s v="L402290"/>
    <s v="G403539"/>
  </r>
  <r>
    <s v="https://www.gem.wiki/Freeport_Energy_power_station"/>
    <x v="62"/>
    <s v="Freeport Energy power station"/>
    <m/>
    <s v="G-37"/>
    <s v="NG"/>
    <n v="75"/>
    <x v="0"/>
    <x v="1"/>
    <s v="Y"/>
    <m/>
    <m/>
    <m/>
    <x v="68"/>
    <m/>
    <m/>
    <m/>
    <n v="28.991288999999998"/>
    <n v="-95.407480000000007"/>
    <s v="exact"/>
    <s v="Freeport"/>
    <s v="Brazoria"/>
    <m/>
    <s v="Texas"/>
    <x v="1"/>
    <s v="Northern America"/>
    <s v="EIA: 52120"/>
    <s v="EIA: G-37"/>
    <m/>
    <m/>
    <m/>
    <m/>
    <m/>
    <m/>
    <s v="L402447"/>
    <s v="G403880"/>
  </r>
  <r>
    <s v="https://www.gem.wiki/Freeport_Energy_power_station"/>
    <x v="62"/>
    <s v="Freeport Energy power station"/>
    <m/>
    <s v="PLTB"/>
    <s v="NG"/>
    <n v="603"/>
    <x v="0"/>
    <x v="0"/>
    <s v="Y"/>
    <m/>
    <m/>
    <m/>
    <x v="28"/>
    <m/>
    <m/>
    <m/>
    <n v="28.991288999999998"/>
    <n v="-95.407480000000007"/>
    <s v="exact"/>
    <s v="Freeport"/>
    <s v="Brazoria"/>
    <m/>
    <s v="Texas"/>
    <x v="1"/>
    <s v="Northern America"/>
    <s v="EIA: 52120"/>
    <s v="EIA: G-61, G-63, G-64, G-65, G-66, G-67"/>
    <m/>
    <m/>
    <m/>
    <m/>
    <m/>
    <m/>
    <s v="L402447"/>
    <s v="G401735"/>
  </r>
  <r>
    <s v="https://www.gem.wiki/Freeport_Pretreatment_Facility_power_station"/>
    <x v="62"/>
    <s v="Freeport Pretreatment Facility power station"/>
    <m/>
    <s v="65GTG"/>
    <s v="NG"/>
    <n v="87"/>
    <x v="0"/>
    <x v="1"/>
    <s v="Y"/>
    <s v="Hydrogen capable: turbine"/>
    <s v="not found"/>
    <m/>
    <x v="0"/>
    <m/>
    <m/>
    <m/>
    <n v="28.979167"/>
    <n v="-95.306939999999997"/>
    <s v="exact"/>
    <s v="Freeport"/>
    <s v="Brazoria"/>
    <m/>
    <s v="Texas"/>
    <x v="1"/>
    <s v="Northern America"/>
    <s v="EIA: 59145"/>
    <s v="EIA: 65GTG"/>
    <m/>
    <m/>
    <m/>
    <m/>
    <s v="102182"/>
    <n v="48171"/>
    <s v="L401960"/>
    <s v="G402913"/>
  </r>
  <r>
    <s v="https://www.gem.wiki/Freeport_energy_center"/>
    <x v="62"/>
    <s v="Freeport energy center"/>
    <m/>
    <s v="PLTB"/>
    <s v="NG"/>
    <n v="260"/>
    <x v="0"/>
    <x v="0"/>
    <s v="Y"/>
    <m/>
    <m/>
    <m/>
    <x v="4"/>
    <m/>
    <m/>
    <m/>
    <n v="28.988761"/>
    <n v="-95.395420000000001"/>
    <s v="exact"/>
    <s v="Freeport"/>
    <s v="Brazoria"/>
    <m/>
    <s v="Texas"/>
    <x v="1"/>
    <s v="Northern America"/>
    <s v="EIA: 56152"/>
    <s v="EIA: CTG1, STG1"/>
    <m/>
    <m/>
    <m/>
    <m/>
    <m/>
    <m/>
    <s v="L401689"/>
    <s v="G402003"/>
  </r>
  <r>
    <s v="https://www.gem.wiki/Freestone_energy_center"/>
    <x v="62"/>
    <s v="Freestone energy center"/>
    <m/>
    <s v="PB1"/>
    <s v="NG"/>
    <n v="518"/>
    <x v="0"/>
    <x v="0"/>
    <s v="N"/>
    <s v="not found"/>
    <m/>
    <m/>
    <x v="10"/>
    <m/>
    <m/>
    <m/>
    <n v="31.890699999999999"/>
    <n v="-96.113100000000003"/>
    <s v="exact"/>
    <s v="Fairfield"/>
    <s v="Freestone"/>
    <m/>
    <s v="Texas"/>
    <x v="1"/>
    <s v="Northern America"/>
    <s v="EIA: 55226"/>
    <s v="EIA: GT1, GT2, ST3"/>
    <m/>
    <m/>
    <m/>
    <m/>
    <s v="46090"/>
    <s v="25062, 26107, 25063"/>
    <s v="L401560"/>
    <s v="G401853"/>
  </r>
  <r>
    <s v="https://www.gem.wiki/Freestone_energy_center"/>
    <x v="62"/>
    <s v="Freestone energy center"/>
    <m/>
    <s v="PB2"/>
    <s v="NG"/>
    <n v="518"/>
    <x v="0"/>
    <x v="0"/>
    <s v="N"/>
    <s v="not found"/>
    <m/>
    <m/>
    <x v="10"/>
    <m/>
    <m/>
    <m/>
    <n v="31.890699999999999"/>
    <n v="-96.113100000000003"/>
    <s v="exact"/>
    <s v="Fairfield"/>
    <s v="Freestone"/>
    <m/>
    <s v="Texas"/>
    <x v="1"/>
    <s v="Northern America"/>
    <s v="EIA: 55226"/>
    <s v="EIA: GT3, GT4, ST6"/>
    <m/>
    <m/>
    <m/>
    <m/>
    <s v="46090"/>
    <s v="26108, 26109, 26110"/>
    <s v="L401560"/>
    <s v="G401854"/>
  </r>
  <r>
    <s v="https://www.gem.wiki/Freestone_energy_center"/>
    <x v="62"/>
    <s v="Freestone energy center"/>
    <m/>
    <s v="PB3"/>
    <s v="NG"/>
    <n v="425"/>
    <x v="2"/>
    <x v="0"/>
    <s v="not found"/>
    <s v="not found"/>
    <m/>
    <m/>
    <x v="54"/>
    <m/>
    <m/>
    <m/>
    <n v="31.890699999999999"/>
    <n v="-96.113100000000003"/>
    <s v="exact"/>
    <s v="Fairfield"/>
    <s v="Freestone"/>
    <m/>
    <s v="Texas"/>
    <x v="1"/>
    <s v="Northern America"/>
    <s v="EIA: 55226"/>
    <m/>
    <m/>
    <m/>
    <m/>
    <m/>
    <s v="46090"/>
    <s v="not found"/>
    <s v="L401560"/>
    <s v="G413043"/>
  </r>
  <r>
    <s v="https://www.gem.wiki/Fremont_energy_center"/>
    <x v="62"/>
    <s v="Fremont energy center"/>
    <m/>
    <s v="CC1"/>
    <s v="NG"/>
    <n v="740"/>
    <x v="0"/>
    <x v="0"/>
    <s v="N"/>
    <m/>
    <m/>
    <m/>
    <x v="39"/>
    <m/>
    <m/>
    <m/>
    <n v="41.377116000000001"/>
    <n v="-83.161389999999997"/>
    <s v="exact"/>
    <s v="Fremont"/>
    <s v="Sandusky"/>
    <m/>
    <s v="Ohio"/>
    <x v="1"/>
    <s v="Northern America"/>
    <s v="EIA: 55701"/>
    <s v="EIA: CA01, CT01, CT02"/>
    <m/>
    <m/>
    <m/>
    <m/>
    <m/>
    <m/>
    <s v="L401702"/>
    <s v="G401971"/>
  </r>
  <r>
    <s v="https://www.gem.wiki/Fresno_cogeneration_Partners_power_station"/>
    <x v="62"/>
    <s v="Fresno cogeneration Partners power station"/>
    <m/>
    <s v="CC1"/>
    <s v="NG"/>
    <n v="62"/>
    <x v="0"/>
    <x v="0"/>
    <s v="Y"/>
    <m/>
    <m/>
    <m/>
    <x v="8"/>
    <m/>
    <m/>
    <m/>
    <n v="36.617021999999999"/>
    <n v="-120.0998"/>
    <s v="exact"/>
    <s v="San Joaquin"/>
    <s v="Fresno"/>
    <m/>
    <s v="California"/>
    <x v="1"/>
    <s v="Northern America"/>
    <s v="EIA: 10156"/>
    <s v="EIA: GEN2, GEN4"/>
    <m/>
    <m/>
    <m/>
    <m/>
    <s v="12489"/>
    <m/>
    <s v="L401647"/>
    <s v="G401584"/>
  </r>
  <r>
    <s v="https://www.gem.wiki/Friendswood_Energy_power_station"/>
    <x v="62"/>
    <s v="Friendswood Energy power station"/>
    <m/>
    <s v="GT-1"/>
    <s v="NG"/>
    <n v="122"/>
    <x v="0"/>
    <x v="1"/>
    <s v="N"/>
    <s v="N"/>
    <s v="not found"/>
    <m/>
    <x v="34"/>
    <m/>
    <m/>
    <m/>
    <n v="29.647266999999999"/>
    <n v="-95.451520000000002"/>
    <s v="exact"/>
    <s v="Houston"/>
    <s v="Harris"/>
    <m/>
    <s v="Texas"/>
    <x v="1"/>
    <s v="Northern America"/>
    <s v="EIA: 60468"/>
    <s v="EIA: GT-1"/>
    <m/>
    <m/>
    <m/>
    <m/>
    <s v="66758"/>
    <n v="43393"/>
    <s v="L401961"/>
    <s v="G402914"/>
  </r>
  <r>
    <s v="https://www.gem.wiki/Front_Range_power_plant"/>
    <x v="62"/>
    <s v="Front Range power plant"/>
    <m/>
    <s v="CC1"/>
    <s v="NG"/>
    <n v="554"/>
    <x v="0"/>
    <x v="0"/>
    <s v="N"/>
    <m/>
    <m/>
    <m/>
    <x v="16"/>
    <m/>
    <m/>
    <m/>
    <n v="38.628100000000003"/>
    <n v="-104.7069"/>
    <s v="exact"/>
    <s v="Fountain"/>
    <s v="El Paso"/>
    <m/>
    <s v="Colorado"/>
    <x v="1"/>
    <s v="Northern America"/>
    <s v="EIA: 55283"/>
    <s v="EIA: 1, 2, 3"/>
    <m/>
    <m/>
    <m/>
    <m/>
    <s v="49118"/>
    <s v="28510, 28511, 28512"/>
    <s v="L401783"/>
    <s v="G401868"/>
  </r>
  <r>
    <s v="https://www.gem.wiki/Frontier_power_station"/>
    <x v="62"/>
    <s v="Frontier power station"/>
    <m/>
    <s v="CC01"/>
    <s v="NG"/>
    <n v="131"/>
    <x v="0"/>
    <x v="0"/>
    <s v="N"/>
    <m/>
    <m/>
    <m/>
    <x v="24"/>
    <m/>
    <m/>
    <m/>
    <n v="35.439722000000003"/>
    <n v="-97.625"/>
    <s v="exact"/>
    <s v="Oklahoma City"/>
    <s v="Oklahoma"/>
    <m/>
    <s v="Oklahoma"/>
    <x v="1"/>
    <s v="Northern America"/>
    <s v="EIA: 50558"/>
    <s v="EIA: GT01, ST01"/>
    <m/>
    <m/>
    <m/>
    <m/>
    <m/>
    <m/>
    <s v="L402493"/>
    <s v="G401716"/>
  </r>
  <r>
    <s v="https://www.gem.wiki/Fulton_(AR)_power_station"/>
    <x v="62"/>
    <s v="Fulton (AR) power station"/>
    <m/>
    <s v="1"/>
    <s v="NG"/>
    <n v="155"/>
    <x v="0"/>
    <x v="1"/>
    <s v="N"/>
    <m/>
    <m/>
    <m/>
    <x v="11"/>
    <m/>
    <m/>
    <m/>
    <n v="33.609400000000001"/>
    <n v="-93.792400000000001"/>
    <s v="exact"/>
    <s v="Fulton"/>
    <s v="Hempstead"/>
    <m/>
    <s v="Arkansas"/>
    <x v="1"/>
    <s v="Northern America"/>
    <s v="EIA: 7825"/>
    <s v="EIA: 1"/>
    <m/>
    <m/>
    <m/>
    <m/>
    <s v="45905"/>
    <n v="24843"/>
    <s v="L401716"/>
    <s v="G402462"/>
  </r>
  <r>
    <s v="https://www.gem.wiki/G2_Net-Zero_power_plant"/>
    <x v="62"/>
    <s v="G2 Net-Zero power plant"/>
    <m/>
    <s v="1"/>
    <s v="NG"/>
    <n v="300"/>
    <x v="4"/>
    <x v="7"/>
    <s v="not found"/>
    <m/>
    <m/>
    <m/>
    <x v="40"/>
    <m/>
    <m/>
    <m/>
    <n v="29.814851442756702"/>
    <n v="-93.358486281326904"/>
    <s v="approximate"/>
    <m/>
    <m/>
    <m/>
    <s v="Louisiana"/>
    <x v="1"/>
    <s v="Northern America"/>
    <m/>
    <m/>
    <m/>
    <m/>
    <m/>
    <m/>
    <s v="not found"/>
    <m/>
    <s v="L408059"/>
    <s v="G411256"/>
  </r>
  <r>
    <s v="https://www.gem.wiki/Gadsby_power_station"/>
    <x v="62"/>
    <s v="Gadsby power station"/>
    <m/>
    <s v="1"/>
    <s v="NG"/>
    <n v="69"/>
    <x v="0"/>
    <x v="3"/>
    <s v="N"/>
    <m/>
    <m/>
    <m/>
    <x v="85"/>
    <m/>
    <n v="2032"/>
    <m/>
    <n v="40.768599999999999"/>
    <n v="-111.9289"/>
    <s v="exact"/>
    <s v="Salt Lake City"/>
    <s v="Salt Lake"/>
    <m/>
    <s v="Utah"/>
    <x v="1"/>
    <s v="Northern America"/>
    <s v="EIA: 3648"/>
    <s v="EIA: 1"/>
    <m/>
    <m/>
    <m/>
    <m/>
    <s v="29509"/>
    <n v="7295"/>
    <s v="L402187"/>
    <s v="G403353"/>
  </r>
  <r>
    <s v="https://www.gem.wiki/Gadsby_power_station"/>
    <x v="62"/>
    <s v="Gadsby power station"/>
    <m/>
    <s v="2"/>
    <s v="NG"/>
    <n v="69"/>
    <x v="0"/>
    <x v="3"/>
    <s v="N"/>
    <m/>
    <m/>
    <m/>
    <x v="88"/>
    <m/>
    <n v="2032"/>
    <m/>
    <n v="40.768599999999999"/>
    <n v="-111.9289"/>
    <s v="exact"/>
    <s v="Salt Lake City"/>
    <s v="Salt Lake"/>
    <m/>
    <s v="Utah"/>
    <x v="1"/>
    <s v="Northern America"/>
    <s v="EIA: 3648"/>
    <s v="EIA: 2"/>
    <m/>
    <m/>
    <m/>
    <m/>
    <s v="29509"/>
    <n v="7296"/>
    <s v="L402187"/>
    <s v="G403354"/>
  </r>
  <r>
    <s v="https://www.gem.wiki/Gadsby_power_station"/>
    <x v="62"/>
    <s v="Gadsby power station"/>
    <m/>
    <s v="3"/>
    <s v="NG"/>
    <n v="134"/>
    <x v="0"/>
    <x v="3"/>
    <s v="N"/>
    <m/>
    <m/>
    <m/>
    <x v="86"/>
    <m/>
    <n v="2032"/>
    <m/>
    <n v="40.768599999999999"/>
    <n v="-111.9289"/>
    <s v="exact"/>
    <s v="Salt Lake City"/>
    <s v="Salt Lake"/>
    <m/>
    <s v="Utah"/>
    <x v="1"/>
    <s v="Northern America"/>
    <s v="EIA: 3648"/>
    <s v="EIA: 3"/>
    <m/>
    <m/>
    <m/>
    <m/>
    <s v="29509"/>
    <n v="7297"/>
    <s v="L402187"/>
    <s v="G403355"/>
  </r>
  <r>
    <s v="https://www.gem.wiki/Gadsby_power_station"/>
    <x v="62"/>
    <s v="Gadsby power station"/>
    <m/>
    <s v="4"/>
    <s v="NG"/>
    <n v="71"/>
    <x v="0"/>
    <x v="1"/>
    <s v="N"/>
    <m/>
    <m/>
    <m/>
    <x v="10"/>
    <m/>
    <n v="2032"/>
    <m/>
    <n v="40.768599999999999"/>
    <n v="-111.9289"/>
    <s v="exact"/>
    <s v="Salt Lake City"/>
    <s v="Salt Lake"/>
    <m/>
    <s v="Utah"/>
    <x v="1"/>
    <s v="Northern America"/>
    <s v="EIA: 3648"/>
    <s v="EIA: 4"/>
    <m/>
    <m/>
    <m/>
    <m/>
    <s v="29509"/>
    <n v="28921"/>
    <s v="L402187"/>
    <s v="G403356"/>
  </r>
  <r>
    <s v="https://www.gem.wiki/Gadsby_power_station"/>
    <x v="62"/>
    <s v="Gadsby power station"/>
    <m/>
    <s v="5"/>
    <s v="NG"/>
    <n v="71"/>
    <x v="0"/>
    <x v="1"/>
    <s v="N"/>
    <m/>
    <m/>
    <m/>
    <x v="10"/>
    <m/>
    <n v="2032"/>
    <m/>
    <n v="40.768599999999999"/>
    <n v="-111.9289"/>
    <s v="exact"/>
    <s v="Salt Lake City"/>
    <s v="Salt Lake"/>
    <m/>
    <s v="Utah"/>
    <x v="1"/>
    <s v="Northern America"/>
    <s v="EIA: 3648"/>
    <s v="EIA: 5"/>
    <m/>
    <m/>
    <m/>
    <m/>
    <s v="29509"/>
    <n v="28922"/>
    <s v="L402187"/>
    <s v="G403357"/>
  </r>
  <r>
    <s v="https://www.gem.wiki/Gadsby_power_station"/>
    <x v="62"/>
    <s v="Gadsby power station"/>
    <m/>
    <s v="6"/>
    <s v="NG"/>
    <n v="71"/>
    <x v="0"/>
    <x v="1"/>
    <s v="N"/>
    <m/>
    <m/>
    <m/>
    <x v="10"/>
    <m/>
    <n v="2032"/>
    <m/>
    <n v="40.768599999999999"/>
    <n v="-111.9289"/>
    <s v="exact"/>
    <s v="Salt Lake City"/>
    <s v="Salt Lake"/>
    <m/>
    <s v="Utah"/>
    <x v="1"/>
    <s v="Northern America"/>
    <s v="EIA: 3648"/>
    <s v="EIA: 6"/>
    <m/>
    <m/>
    <m/>
    <m/>
    <s v="29509"/>
    <n v="28923"/>
    <s v="L402187"/>
    <s v="G403358"/>
  </r>
  <r>
    <s v="https://www.gem.wiki/Gadsden_Steam_Plant"/>
    <x v="62"/>
    <s v="Gadsden Steam Plant"/>
    <m/>
    <s v="1"/>
    <s v="NG"/>
    <n v="69"/>
    <x v="6"/>
    <x v="3"/>
    <s v="Y"/>
    <m/>
    <m/>
    <s v="N"/>
    <x v="13"/>
    <n v="2023"/>
    <m/>
    <m/>
    <n v="34.012799999999999"/>
    <n v="-85.970799999999997"/>
    <s v="exact"/>
    <s v="Gadsden"/>
    <s v="Etowah"/>
    <m/>
    <s v="Alabama"/>
    <x v="1"/>
    <s v="Northern America"/>
    <s v="EIA: 7"/>
    <s v="EIA: 1"/>
    <m/>
    <m/>
    <m/>
    <m/>
    <s v="12582"/>
    <n v="7298"/>
    <s v="L103779"/>
    <s v="G402402"/>
  </r>
  <r>
    <s v="https://www.gem.wiki/Gadsden_Steam_Plant"/>
    <x v="62"/>
    <s v="Gadsden Steam Plant"/>
    <m/>
    <s v="2"/>
    <s v="NG"/>
    <n v="69"/>
    <x v="6"/>
    <x v="3"/>
    <s v="Y"/>
    <m/>
    <m/>
    <s v="N"/>
    <x v="13"/>
    <n v="2023"/>
    <m/>
    <m/>
    <n v="34.012799999999999"/>
    <n v="-85.970799999999997"/>
    <s v="exact"/>
    <s v="Gadsden"/>
    <s v="Etowah"/>
    <m/>
    <s v="Alabama"/>
    <x v="1"/>
    <s v="Northern America"/>
    <s v="EIA: 7"/>
    <s v="EIA: 2"/>
    <m/>
    <m/>
    <m/>
    <m/>
    <s v="12582"/>
    <n v="7299"/>
    <s v="L103779"/>
    <s v="G402403"/>
  </r>
  <r>
    <s v="https://www.gem.wiki/Gallatin_Fossil_Plant"/>
    <x v="62"/>
    <s v="Gallatin Fossil Plant"/>
    <m/>
    <s v="GT1"/>
    <s v="NG/FO"/>
    <n v="81"/>
    <x v="0"/>
    <x v="1"/>
    <s v="N"/>
    <m/>
    <m/>
    <s v="N"/>
    <x v="38"/>
    <m/>
    <n v="2031"/>
    <m/>
    <n v="36.315600000000003"/>
    <n v="-86.400599999999997"/>
    <s v="exact"/>
    <s v="Gallatin"/>
    <s v="Sumner"/>
    <m/>
    <s v="Tennessee"/>
    <x v="1"/>
    <s v="Northern America"/>
    <s v="EIA: 3403"/>
    <s v="EIA: GT1"/>
    <m/>
    <m/>
    <m/>
    <m/>
    <s v="34343"/>
    <n v="7327"/>
    <s v="L104187"/>
    <s v="G403598"/>
  </r>
  <r>
    <s v="https://www.gem.wiki/Gallatin_Fossil_Plant"/>
    <x v="62"/>
    <s v="Gallatin Fossil Plant"/>
    <m/>
    <s v="GT2"/>
    <s v="NG/FO"/>
    <n v="81"/>
    <x v="0"/>
    <x v="1"/>
    <s v="N"/>
    <m/>
    <m/>
    <s v="N"/>
    <x v="38"/>
    <m/>
    <n v="2031"/>
    <m/>
    <n v="36.315600000000003"/>
    <n v="-86.400599999999997"/>
    <s v="exact"/>
    <s v="Gallatin"/>
    <s v="Sumner"/>
    <m/>
    <s v="Tennessee"/>
    <x v="1"/>
    <s v="Northern America"/>
    <s v="EIA: 3403"/>
    <s v="EIA: GT2"/>
    <m/>
    <m/>
    <m/>
    <m/>
    <s v="34343"/>
    <n v="7328"/>
    <s v="L104187"/>
    <s v="G403599"/>
  </r>
  <r>
    <s v="https://www.gem.wiki/Gallatin_Fossil_Plant"/>
    <x v="62"/>
    <s v="Gallatin Fossil Plant"/>
    <m/>
    <s v="GT3"/>
    <s v="NG/FO"/>
    <n v="81"/>
    <x v="0"/>
    <x v="1"/>
    <s v="N"/>
    <m/>
    <m/>
    <s v="N"/>
    <x v="38"/>
    <m/>
    <n v="2031"/>
    <m/>
    <n v="36.315600000000003"/>
    <n v="-86.400599999999997"/>
    <s v="exact"/>
    <s v="Gallatin"/>
    <s v="Sumner"/>
    <m/>
    <s v="Tennessee"/>
    <x v="1"/>
    <s v="Northern America"/>
    <s v="EIA: 3403"/>
    <s v="EIA: GT3"/>
    <m/>
    <m/>
    <m/>
    <m/>
    <s v="34343"/>
    <n v="7329"/>
    <s v="L104187"/>
    <s v="G403600"/>
  </r>
  <r>
    <s v="https://www.gem.wiki/Gallatin_Fossil_Plant"/>
    <x v="62"/>
    <s v="Gallatin Fossil Plant"/>
    <m/>
    <s v="GT4"/>
    <s v="NG/FO"/>
    <n v="81"/>
    <x v="0"/>
    <x v="1"/>
    <s v="N"/>
    <m/>
    <m/>
    <s v="N"/>
    <x v="38"/>
    <m/>
    <n v="2031"/>
    <m/>
    <n v="36.315600000000003"/>
    <n v="-86.400599999999997"/>
    <s v="exact"/>
    <s v="Gallatin"/>
    <s v="Sumner"/>
    <m/>
    <s v="Tennessee"/>
    <x v="1"/>
    <s v="Northern America"/>
    <s v="EIA: 3403"/>
    <s v="EIA: GT4"/>
    <m/>
    <m/>
    <m/>
    <m/>
    <s v="34343"/>
    <n v="7330"/>
    <s v="L104187"/>
    <s v="G403601"/>
  </r>
  <r>
    <s v="https://www.gem.wiki/Gallatin_Fossil_Plant"/>
    <x v="62"/>
    <s v="Gallatin Fossil Plant"/>
    <m/>
    <s v="GT5"/>
    <s v="NG/FO"/>
    <n v="85"/>
    <x v="0"/>
    <x v="1"/>
    <s v="N"/>
    <m/>
    <m/>
    <s v="N"/>
    <x v="15"/>
    <m/>
    <n v="2031"/>
    <m/>
    <n v="36.315600000000003"/>
    <n v="-86.400599999999997"/>
    <s v="exact"/>
    <s v="Gallatin"/>
    <s v="Sumner"/>
    <m/>
    <s v="Tennessee"/>
    <x v="1"/>
    <s v="Northern America"/>
    <s v="EIA: 3403"/>
    <s v="EIA: GT5"/>
    <m/>
    <m/>
    <m/>
    <m/>
    <s v="34343"/>
    <n v="24134"/>
    <s v="L104187"/>
    <s v="G403602"/>
  </r>
  <r>
    <s v="https://www.gem.wiki/Gallatin_Fossil_Plant"/>
    <x v="62"/>
    <s v="Gallatin Fossil Plant"/>
    <m/>
    <s v="GT6"/>
    <s v="NG/FO"/>
    <n v="85"/>
    <x v="0"/>
    <x v="1"/>
    <s v="N"/>
    <m/>
    <m/>
    <s v="N"/>
    <x v="15"/>
    <m/>
    <n v="2031"/>
    <m/>
    <n v="36.315600000000003"/>
    <n v="-86.400599999999997"/>
    <s v="exact"/>
    <s v="Gallatin"/>
    <s v="Sumner"/>
    <m/>
    <s v="Tennessee"/>
    <x v="1"/>
    <s v="Northern America"/>
    <s v="EIA: 3403"/>
    <s v="EIA: GT6"/>
    <m/>
    <m/>
    <m/>
    <m/>
    <s v="34343"/>
    <n v="24135"/>
    <s v="L104187"/>
    <s v="G403603"/>
  </r>
  <r>
    <s v="https://www.gem.wiki/Gallatin_Fossil_Plant"/>
    <x v="62"/>
    <s v="Gallatin Fossil Plant"/>
    <m/>
    <s v="GT7"/>
    <s v="NG/FO"/>
    <n v="85"/>
    <x v="0"/>
    <x v="1"/>
    <s v="N"/>
    <m/>
    <m/>
    <s v="N"/>
    <x v="15"/>
    <m/>
    <n v="2031"/>
    <m/>
    <n v="36.315600000000003"/>
    <n v="-86.400599999999997"/>
    <s v="exact"/>
    <s v="Gallatin"/>
    <s v="Sumner"/>
    <m/>
    <s v="Tennessee"/>
    <x v="1"/>
    <s v="Northern America"/>
    <s v="EIA: 3403"/>
    <s v="EIA: GT7"/>
    <m/>
    <m/>
    <m/>
    <m/>
    <s v="34343"/>
    <n v="24136"/>
    <s v="L104187"/>
    <s v="G403604"/>
  </r>
  <r>
    <s v="https://www.gem.wiki/Gallatin_Fossil_Plant"/>
    <x v="62"/>
    <s v="Gallatin Fossil Plant"/>
    <m/>
    <s v="GT8"/>
    <s v="NG/FO"/>
    <n v="85"/>
    <x v="0"/>
    <x v="1"/>
    <s v="N"/>
    <m/>
    <m/>
    <s v="N"/>
    <x v="15"/>
    <m/>
    <n v="2031"/>
    <m/>
    <n v="36.315600000000003"/>
    <n v="-86.400599999999997"/>
    <s v="exact"/>
    <s v="Gallatin"/>
    <s v="Sumner"/>
    <m/>
    <s v="Tennessee"/>
    <x v="1"/>
    <s v="Northern America"/>
    <s v="EIA: 3403"/>
    <s v="EIA: GT8"/>
    <m/>
    <m/>
    <m/>
    <m/>
    <s v="34343"/>
    <n v="24137"/>
    <s v="L104187"/>
    <s v="G403605"/>
  </r>
  <r>
    <s v="https://www.gem.wiki/Galveston_power_station_4"/>
    <x v="62"/>
    <s v="Galveston power station 4"/>
    <m/>
    <s v="CC1"/>
    <s v="NG"/>
    <n v="156.4"/>
    <x v="0"/>
    <x v="0"/>
    <s v="Y"/>
    <m/>
    <m/>
    <m/>
    <x v="32"/>
    <m/>
    <m/>
    <m/>
    <n v="29.378164000000002"/>
    <n v="-94.921949999999995"/>
    <s v="exact"/>
    <s v="Texas City"/>
    <s v="Galveston"/>
    <m/>
    <s v="Texas"/>
    <x v="1"/>
    <s v="Northern America"/>
    <s v="EIA: 52132"/>
    <s v="EIA: GEN1"/>
    <m/>
    <m/>
    <m/>
    <m/>
    <s v="65576"/>
    <s v="42323, 42325"/>
    <s v="L401659"/>
    <s v="G402378"/>
  </r>
  <r>
    <s v="https://www.gem.wiki/Garden_City_power_station"/>
    <x v="62"/>
    <s v="Garden City power station"/>
    <m/>
    <s v="S2"/>
    <s v="NG"/>
    <n v="98"/>
    <x v="0"/>
    <x v="3"/>
    <s v="N"/>
    <m/>
    <m/>
    <m/>
    <x v="73"/>
    <m/>
    <m/>
    <m/>
    <n v="37.970300000000002"/>
    <n v="-100.8956"/>
    <s v="exact"/>
    <s v="Garden City"/>
    <s v="Finney"/>
    <m/>
    <s v="Kansas"/>
    <x v="1"/>
    <s v="Northern America"/>
    <s v="EIA: 1336"/>
    <s v="EIA: S2"/>
    <m/>
    <m/>
    <m/>
    <m/>
    <s v="33936"/>
    <n v="7354"/>
    <s v="L402306"/>
    <s v="G403572"/>
  </r>
  <r>
    <s v="https://www.gem.wiki/Garden_City_power_station"/>
    <x v="62"/>
    <s v="Garden City power station"/>
    <m/>
    <s v="S4"/>
    <s v="NG"/>
    <n v="71"/>
    <x v="0"/>
    <x v="1"/>
    <s v="N"/>
    <m/>
    <m/>
    <m/>
    <x v="50"/>
    <m/>
    <m/>
    <m/>
    <n v="37.970300000000002"/>
    <n v="-100.8956"/>
    <s v="exact"/>
    <s v="Garden City"/>
    <s v="Finney"/>
    <m/>
    <s v="Kansas"/>
    <x v="1"/>
    <s v="Northern America"/>
    <s v="EIA: 1336"/>
    <s v="EIA: S4"/>
    <m/>
    <m/>
    <m/>
    <m/>
    <s v="33936"/>
    <n v="7357"/>
    <s v="L402306"/>
    <s v="G403573"/>
  </r>
  <r>
    <s v="https://www.gem.wiki/Garden_City_power_station"/>
    <x v="62"/>
    <s v="Garden City power station"/>
    <m/>
    <s v="S5"/>
    <s v="NG"/>
    <n v="71"/>
    <x v="0"/>
    <x v="1"/>
    <s v="N"/>
    <m/>
    <m/>
    <m/>
    <x v="76"/>
    <m/>
    <m/>
    <m/>
    <n v="37.970300000000002"/>
    <n v="-100.8956"/>
    <s v="exact"/>
    <s v="Garden City"/>
    <s v="Finney"/>
    <m/>
    <s v="Kansas"/>
    <x v="1"/>
    <s v="Northern America"/>
    <s v="EIA: 1336"/>
    <s v="EIA: S5"/>
    <m/>
    <m/>
    <m/>
    <m/>
    <s v="33936"/>
    <n v="7358"/>
    <s v="L402306"/>
    <s v="G403574"/>
  </r>
  <r>
    <s v="https://www.gem.wiki/Garrison_energy_center"/>
    <x v="62"/>
    <s v="Garrison energy center"/>
    <m/>
    <s v="GEC1"/>
    <s v="NG/FO"/>
    <n v="361"/>
    <x v="0"/>
    <x v="0"/>
    <s v="N"/>
    <s v="Hydrogen capable: turbine"/>
    <s v="not found"/>
    <m/>
    <x v="13"/>
    <m/>
    <m/>
    <m/>
    <n v="39.187195000000003"/>
    <n v="-75.499399999999994"/>
    <s v="exact"/>
    <s v="Dover"/>
    <s v="Kent"/>
    <m/>
    <s v="Delaware"/>
    <x v="1"/>
    <s v="Northern America"/>
    <s v="EIA: 57349"/>
    <s v="EIA: CTG1, STG2"/>
    <m/>
    <m/>
    <m/>
    <m/>
    <s v="65095"/>
    <s v="41747, 43225"/>
    <s v="L401964"/>
    <s v="G402045"/>
  </r>
  <r>
    <s v="https://www.gem.wiki/Gary_Works_power_station"/>
    <x v="62"/>
    <s v="Gary Works power station"/>
    <m/>
    <s v="STG1"/>
    <s v="BFG/NG/OG/FO"/>
    <n v="161"/>
    <x v="0"/>
    <x v="3"/>
    <s v="Y"/>
    <m/>
    <s v="not found"/>
    <m/>
    <x v="44"/>
    <m/>
    <m/>
    <m/>
    <n v="41.622425999999997"/>
    <n v="-87.328940000000003"/>
    <s v="exact"/>
    <s v="Gary"/>
    <s v="Lake"/>
    <m/>
    <s v="Indiana"/>
    <x v="1"/>
    <s v="Northern America"/>
    <s v="EIA: 50733"/>
    <s v="EIA: STG1"/>
    <m/>
    <m/>
    <m/>
    <m/>
    <s v="51973"/>
    <m/>
    <s v="L407459"/>
    <s v="G409574"/>
  </r>
  <r>
    <s v="https://www.gem.wiki/Gaston_Steam_Plant"/>
    <x v="62"/>
    <s v="Gaston Steam Plant"/>
    <m/>
    <s v="1"/>
    <s v="NG/C"/>
    <n v="272"/>
    <x v="0"/>
    <x v="3"/>
    <s v="N"/>
    <s v="not found"/>
    <s v="not found"/>
    <s v="conversion"/>
    <x v="13"/>
    <m/>
    <n v="2028"/>
    <m/>
    <n v="33.244211"/>
    <n v="-86.458060000000003"/>
    <s v="exact"/>
    <s v="Wilsonville"/>
    <s v="Shelby"/>
    <m/>
    <s v="Alabama"/>
    <x v="1"/>
    <s v="Northern America"/>
    <s v="EIA: 26"/>
    <s v="EIA: 1"/>
    <s v="E.C. Gaston Steam Plant"/>
    <m/>
    <m/>
    <m/>
    <s v="not found"/>
    <m/>
    <s v="L103780"/>
    <s v="G402200"/>
  </r>
  <r>
    <s v="https://www.gem.wiki/Gaston_Steam_Plant"/>
    <x v="62"/>
    <s v="Gaston Steam Plant"/>
    <m/>
    <s v="2"/>
    <s v="NG/C"/>
    <n v="272"/>
    <x v="0"/>
    <x v="3"/>
    <s v="N"/>
    <s v="not found"/>
    <s v="not found"/>
    <s v="conversion"/>
    <x v="13"/>
    <m/>
    <n v="2028"/>
    <m/>
    <n v="33.244211"/>
    <n v="-86.458060000000003"/>
    <s v="exact"/>
    <s v="Wilsonville"/>
    <s v="Shelby"/>
    <m/>
    <s v="Alabama"/>
    <x v="1"/>
    <s v="Northern America"/>
    <s v="EIA: 26"/>
    <s v="EIA: 2"/>
    <s v="E.C. Gaston Steam Plant"/>
    <m/>
    <m/>
    <m/>
    <s v="not found"/>
    <m/>
    <s v="L103780"/>
    <s v="G402201"/>
  </r>
  <r>
    <s v="https://www.gem.wiki/Gaston_Steam_Plant"/>
    <x v="62"/>
    <s v="Gaston Steam Plant"/>
    <m/>
    <s v="3"/>
    <s v="NG/C"/>
    <n v="272"/>
    <x v="0"/>
    <x v="3"/>
    <s v="N"/>
    <s v="not found"/>
    <s v="not found"/>
    <s v="conversion"/>
    <x v="13"/>
    <m/>
    <n v="2028"/>
    <m/>
    <n v="33.244211"/>
    <n v="-86.458060000000003"/>
    <s v="exact"/>
    <s v="Wilsonville"/>
    <s v="Shelby"/>
    <m/>
    <s v="Alabama"/>
    <x v="1"/>
    <s v="Northern America"/>
    <s v="EIA: 26"/>
    <s v="EIA: 3"/>
    <s v="E.C. Gaston Steam Plant"/>
    <m/>
    <m/>
    <m/>
    <s v="not found"/>
    <m/>
    <s v="L103780"/>
    <s v="G402202"/>
  </r>
  <r>
    <s v="https://www.gem.wiki/Gaston_Steam_Plant"/>
    <x v="62"/>
    <s v="Gaston Steam Plant"/>
    <m/>
    <s v="5"/>
    <s v="NG"/>
    <n v="952"/>
    <x v="3"/>
    <x v="3"/>
    <s v="N"/>
    <s v="not found"/>
    <s v="not found"/>
    <s v="conversion"/>
    <x v="13"/>
    <m/>
    <m/>
    <m/>
    <n v="33.244211"/>
    <n v="-86.458060000000003"/>
    <s v="exact"/>
    <s v="Wilsonville"/>
    <s v="Shelby"/>
    <m/>
    <s v="Alabama"/>
    <x v="1"/>
    <s v="Northern America"/>
    <s v="EIA: 26"/>
    <s v="EIA: 5"/>
    <s v="E.C. Gaston Steam Plant"/>
    <m/>
    <m/>
    <m/>
    <s v="not found"/>
    <m/>
    <s v="L103780"/>
    <s v="G410528"/>
  </r>
  <r>
    <s v="https://www.gem.wiki/Gaston_Steam_Plant"/>
    <x v="62"/>
    <s v="Gaston Steam Plant"/>
    <m/>
    <s v="ST4"/>
    <s v="NG/C"/>
    <n v="245"/>
    <x v="0"/>
    <x v="3"/>
    <s v="N"/>
    <s v="not found"/>
    <s v="not found"/>
    <s v="conversion"/>
    <x v="13"/>
    <m/>
    <n v="2028"/>
    <m/>
    <n v="33.244211"/>
    <n v="-86.458060000000003"/>
    <s v="exact"/>
    <s v="Wilsonville"/>
    <s v="Shelby"/>
    <m/>
    <s v="Alabama"/>
    <x v="1"/>
    <s v="Northern America"/>
    <s v="EIA: 26"/>
    <s v="EIA: ST4"/>
    <s v="E.C. Gaston Steam Plant"/>
    <m/>
    <m/>
    <m/>
    <s v="not found"/>
    <m/>
    <s v="L103780"/>
    <s v="G402203"/>
  </r>
  <r>
    <s v="https://www.gem.wiki/Gateway_generating_station"/>
    <x v="62"/>
    <s v="Gateway generating station"/>
    <m/>
    <s v="CC1"/>
    <s v="NG"/>
    <n v="620"/>
    <x v="0"/>
    <x v="0"/>
    <s v="N"/>
    <m/>
    <m/>
    <m/>
    <x v="9"/>
    <m/>
    <m/>
    <m/>
    <n v="38.017499999999998"/>
    <n v="-121.7587"/>
    <s v="exact"/>
    <s v="Antioch"/>
    <s v="Contra Costa"/>
    <m/>
    <s v="California"/>
    <x v="1"/>
    <s v="Northern America"/>
    <s v="EIA: 56476"/>
    <s v="EIA: A, B, C"/>
    <m/>
    <m/>
    <m/>
    <m/>
    <s v="55850"/>
    <s v="25046, 27196, 27197"/>
    <s v="L402184"/>
    <s v="G402025"/>
  </r>
  <r>
    <s v="https://www.gem.wiki/Geismar_cogeneration_power_station"/>
    <x v="62"/>
    <s v="Geismar cogeneration power station"/>
    <m/>
    <s v="GTG"/>
    <s v="NG"/>
    <n v="84"/>
    <x v="0"/>
    <x v="1"/>
    <s v="Y"/>
    <m/>
    <m/>
    <m/>
    <x v="15"/>
    <m/>
    <n v="2024"/>
    <m/>
    <n v="30.209"/>
    <n v="-90.992099999999994"/>
    <s v="exact"/>
    <s v="Geismar"/>
    <s v="Ascension"/>
    <m/>
    <s v="Louisiana"/>
    <x v="1"/>
    <s v="Northern America"/>
    <s v="EIA: 56787"/>
    <s v="EIA: GTG"/>
    <m/>
    <m/>
    <m/>
    <m/>
    <s v="41525"/>
    <n v="24102"/>
    <s v="L402457"/>
    <s v="G403900"/>
  </r>
  <r>
    <s v="https://www.gem.wiki/GenConn_Devon_power_station"/>
    <x v="62"/>
    <s v="GenConn Devon power station"/>
    <m/>
    <s v="15"/>
    <s v="KER/NG"/>
    <n v="61"/>
    <x v="0"/>
    <x v="1"/>
    <s v="N"/>
    <m/>
    <m/>
    <m/>
    <x v="1"/>
    <m/>
    <m/>
    <m/>
    <n v="41.210799999999999"/>
    <n v="-73.107500000000002"/>
    <s v="exact"/>
    <s v="Milford"/>
    <s v="New Haven"/>
    <m/>
    <s v="Connecticut"/>
    <x v="1"/>
    <s v="Northern America"/>
    <s v="EIA: 57070"/>
    <s v="EIA: 15"/>
    <m/>
    <m/>
    <m/>
    <m/>
    <s v="59737"/>
    <n v="32581"/>
    <s v="L407455"/>
    <s v="G409524"/>
  </r>
  <r>
    <s v="https://www.gem.wiki/GenConn_Devon_power_station"/>
    <x v="62"/>
    <s v="GenConn Devon power station"/>
    <m/>
    <s v="16"/>
    <s v="KER/NG"/>
    <n v="61"/>
    <x v="0"/>
    <x v="1"/>
    <s v="N"/>
    <m/>
    <m/>
    <m/>
    <x v="1"/>
    <m/>
    <m/>
    <m/>
    <n v="41.210799999999999"/>
    <n v="-73.107500000000002"/>
    <s v="exact"/>
    <s v="Milford"/>
    <s v="New Haven"/>
    <m/>
    <s v="Connecticut"/>
    <x v="1"/>
    <s v="Northern America"/>
    <s v="EIA: 57070"/>
    <s v="EIA: 16"/>
    <m/>
    <m/>
    <m/>
    <m/>
    <s v="59737"/>
    <n v="36637"/>
    <s v="L407455"/>
    <s v="G409523"/>
  </r>
  <r>
    <s v="https://www.gem.wiki/GenConn_Devon_power_station"/>
    <x v="62"/>
    <s v="GenConn Devon power station"/>
    <m/>
    <s v="17"/>
    <s v="KER/NG"/>
    <n v="61"/>
    <x v="0"/>
    <x v="1"/>
    <s v="N"/>
    <m/>
    <m/>
    <m/>
    <x v="1"/>
    <m/>
    <m/>
    <m/>
    <n v="41.210799999999999"/>
    <n v="-73.107500000000002"/>
    <s v="exact"/>
    <s v="Milford"/>
    <s v="New Haven"/>
    <m/>
    <s v="Connecticut"/>
    <x v="1"/>
    <s v="Northern America"/>
    <s v="EIA: 57070"/>
    <s v="EIA: 17"/>
    <m/>
    <m/>
    <m/>
    <m/>
    <s v="59737"/>
    <n v="36638"/>
    <s v="L407455"/>
    <s v="G409522"/>
  </r>
  <r>
    <s v="https://www.gem.wiki/GenConn_Devon_power_station"/>
    <x v="62"/>
    <s v="GenConn Devon power station"/>
    <m/>
    <s v="18"/>
    <s v="KER/NG"/>
    <n v="61"/>
    <x v="0"/>
    <x v="1"/>
    <s v="N"/>
    <m/>
    <m/>
    <m/>
    <x v="1"/>
    <m/>
    <m/>
    <m/>
    <n v="41.210799999999999"/>
    <n v="-73.107500000000002"/>
    <s v="exact"/>
    <s v="Milford"/>
    <s v="New Haven"/>
    <m/>
    <s v="Connecticut"/>
    <x v="1"/>
    <s v="Northern America"/>
    <s v="EIA: 57070"/>
    <s v="EIA: 18"/>
    <m/>
    <m/>
    <m/>
    <m/>
    <s v="59737"/>
    <n v="36639"/>
    <s v="L407455"/>
    <s v="G409521"/>
  </r>
  <r>
    <s v="https://www.gem.wiki/GenConn_Middletown_power_station"/>
    <x v="62"/>
    <s v="GenConn Middletown power station"/>
    <m/>
    <s v="12"/>
    <s v="KER/NG"/>
    <n v="61"/>
    <x v="0"/>
    <x v="1"/>
    <s v="N"/>
    <m/>
    <m/>
    <m/>
    <x v="17"/>
    <m/>
    <m/>
    <m/>
    <n v="41.554443999999997"/>
    <n v="-72.576669999999993"/>
    <s v="exact"/>
    <s v="Middletown"/>
    <s v="Middlesex"/>
    <m/>
    <s v="Connecticut"/>
    <x v="1"/>
    <s v="Northern America"/>
    <s v="EIA: 57068"/>
    <s v="EIA: 12"/>
    <m/>
    <m/>
    <m/>
    <m/>
    <s v="59738"/>
    <n v="32580"/>
    <s v="L407451"/>
    <s v="G409528"/>
  </r>
  <r>
    <s v="https://www.gem.wiki/GenConn_Middletown_power_station"/>
    <x v="62"/>
    <s v="GenConn Middletown power station"/>
    <m/>
    <s v="13"/>
    <s v="KER/NG"/>
    <n v="61"/>
    <x v="0"/>
    <x v="1"/>
    <s v="N"/>
    <m/>
    <m/>
    <m/>
    <x v="17"/>
    <m/>
    <m/>
    <m/>
    <n v="41.554443999999997"/>
    <n v="-72.576669999999993"/>
    <s v="exact"/>
    <s v="Middletown"/>
    <s v="Middlesex"/>
    <m/>
    <s v="Connecticut"/>
    <x v="1"/>
    <s v="Northern America"/>
    <s v="EIA: 57068"/>
    <s v="EIA: 13"/>
    <m/>
    <m/>
    <m/>
    <m/>
    <s v="59738"/>
    <n v="36640"/>
    <s v="L407451"/>
    <s v="G409527"/>
  </r>
  <r>
    <s v="https://www.gem.wiki/GenConn_Middletown_power_station"/>
    <x v="62"/>
    <s v="GenConn Middletown power station"/>
    <m/>
    <s v="14"/>
    <s v="KER/NG"/>
    <n v="61"/>
    <x v="0"/>
    <x v="1"/>
    <s v="N"/>
    <m/>
    <m/>
    <m/>
    <x v="17"/>
    <m/>
    <m/>
    <m/>
    <n v="41.554443999999997"/>
    <n v="-72.576669999999993"/>
    <s v="exact"/>
    <s v="Middletown"/>
    <s v="Middlesex"/>
    <m/>
    <s v="Connecticut"/>
    <x v="1"/>
    <s v="Northern America"/>
    <s v="EIA: 57068"/>
    <s v="EIA: 14"/>
    <m/>
    <m/>
    <m/>
    <m/>
    <s v="59738"/>
    <n v="36641"/>
    <s v="L407451"/>
    <s v="G409526"/>
  </r>
  <r>
    <s v="https://www.gem.wiki/GenConn_Middletown_power_station"/>
    <x v="62"/>
    <s v="GenConn Middletown power station"/>
    <m/>
    <s v="15"/>
    <s v="KER/NG"/>
    <n v="61"/>
    <x v="0"/>
    <x v="1"/>
    <s v="N"/>
    <m/>
    <m/>
    <m/>
    <x v="17"/>
    <m/>
    <m/>
    <m/>
    <n v="41.554443999999997"/>
    <n v="-72.576669999999993"/>
    <s v="exact"/>
    <s v="Middletown"/>
    <s v="Middlesex"/>
    <m/>
    <s v="Connecticut"/>
    <x v="1"/>
    <s v="Northern America"/>
    <s v="EIA: 57068"/>
    <s v="EIA: 15"/>
    <m/>
    <m/>
    <m/>
    <m/>
    <s v="59738"/>
    <n v="36642"/>
    <s v="L407451"/>
    <s v="G409525"/>
  </r>
  <r>
    <s v="https://www.gem.wiki/General_Electric_Plastic_power_station"/>
    <x v="62"/>
    <s v="General Electric Plastic power station"/>
    <m/>
    <s v="G524"/>
    <s v="NG"/>
    <n v="97"/>
    <x v="0"/>
    <x v="0"/>
    <s v="Y"/>
    <m/>
    <m/>
    <m/>
    <x v="14"/>
    <m/>
    <m/>
    <m/>
    <n v="32.310226"/>
    <n v="-86.525419999999997"/>
    <s v="exact"/>
    <s v="Burkeville"/>
    <s v="Lowndes"/>
    <m/>
    <s v="Alabama"/>
    <x v="1"/>
    <s v="Northern America"/>
    <s v="EIA: 7698"/>
    <s v="EIA: 1, 2"/>
    <m/>
    <m/>
    <m/>
    <m/>
    <s v="45398"/>
    <s v="24331, 24343"/>
    <s v="L401697"/>
    <s v="G402163"/>
  </r>
  <r>
    <s v="https://www.gem.wiki/George_M_Sullivan_Generation_Plant_2"/>
    <x v="62"/>
    <s v="George M Sullivan Generation Plant 2"/>
    <m/>
    <s v="7"/>
    <s v="NG/FO"/>
    <n v="103"/>
    <x v="0"/>
    <x v="1"/>
    <s v="N"/>
    <m/>
    <m/>
    <m/>
    <x v="76"/>
    <m/>
    <m/>
    <m/>
    <n v="61.229712999999997"/>
    <n v="-149.7167"/>
    <s v="exact"/>
    <s v="Anchorage"/>
    <s v="Anchorage"/>
    <m/>
    <s v="Alaska"/>
    <x v="1"/>
    <s v="Northern America"/>
    <s v="EIA: 6559"/>
    <s v="EIA: 7"/>
    <m/>
    <m/>
    <m/>
    <m/>
    <s v="13277"/>
    <n v="7714"/>
    <s v="L401703"/>
    <s v="G402415"/>
  </r>
  <r>
    <s v="https://www.gem.wiki/George_M_Sullivan_Generation_Plant_2"/>
    <x v="62"/>
    <s v="George M Sullivan Generation Plant 2"/>
    <m/>
    <s v="CC2"/>
    <s v="NG"/>
    <n v="152"/>
    <x v="0"/>
    <x v="0"/>
    <s v="N"/>
    <s v="Hydrogen capable: turbine"/>
    <s v="not found"/>
    <m/>
    <x v="31"/>
    <m/>
    <m/>
    <m/>
    <n v="61.229712999999997"/>
    <n v="-149.7167"/>
    <s v="exact"/>
    <s v="Anchorage"/>
    <s v="Anchorage"/>
    <m/>
    <s v="Alaska"/>
    <x v="1"/>
    <s v="Northern America"/>
    <s v="EIA: 6559"/>
    <s v="EIA: 10, 11, 9"/>
    <m/>
    <m/>
    <m/>
    <m/>
    <s v="13277"/>
    <s v="44067, 44068, 44069"/>
    <s v="L401703"/>
    <s v="G402130"/>
  </r>
  <r>
    <s v="https://www.gem.wiki/George_M_Sullivan_Generation_Plant_2"/>
    <x v="62"/>
    <s v="George M Sullivan Generation Plant 2"/>
    <m/>
    <s v="GT8"/>
    <s v="NG"/>
    <n v="93"/>
    <x v="7"/>
    <x v="1"/>
    <s v="N"/>
    <m/>
    <m/>
    <m/>
    <x v="28"/>
    <m/>
    <m/>
    <m/>
    <n v="61.229712999999997"/>
    <n v="-149.7167"/>
    <s v="exact"/>
    <s v="Anchorage"/>
    <s v="Anchorage"/>
    <m/>
    <s v="Alaska"/>
    <x v="1"/>
    <s v="Northern America"/>
    <s v="EIA: 6559"/>
    <s v="EIA: GT8"/>
    <m/>
    <m/>
    <m/>
    <m/>
    <s v="13277"/>
    <n v="7715"/>
    <s v="L401703"/>
    <s v="G402416"/>
  </r>
  <r>
    <s v="https://www.gem.wiki/Georgetown_power_station"/>
    <x v="62"/>
    <s v="Georgetown power station"/>
    <m/>
    <s v="GT1"/>
    <s v="NG"/>
    <n v="85"/>
    <x v="0"/>
    <x v="1"/>
    <s v="N"/>
    <m/>
    <m/>
    <m/>
    <x v="15"/>
    <m/>
    <m/>
    <m/>
    <n v="39.902555999999997"/>
    <n v="-86.244050000000001"/>
    <s v="exact"/>
    <s v="Indianapolis"/>
    <s v="Marion"/>
    <m/>
    <s v="Indiana"/>
    <x v="1"/>
    <s v="Northern America"/>
    <s v="EIA: 7759"/>
    <s v="EIA: GT1"/>
    <m/>
    <m/>
    <m/>
    <m/>
    <s v="23040"/>
    <n v="9850"/>
    <s v="L401563"/>
    <s v="G403005"/>
  </r>
  <r>
    <s v="https://www.gem.wiki/Georgetown_power_station"/>
    <x v="62"/>
    <s v="Georgetown power station"/>
    <m/>
    <s v="GT2"/>
    <s v="NG"/>
    <n v="85"/>
    <x v="0"/>
    <x v="1"/>
    <s v="N"/>
    <m/>
    <m/>
    <m/>
    <x v="15"/>
    <m/>
    <m/>
    <m/>
    <n v="39.902555999999997"/>
    <n v="-86.244050000000001"/>
    <s v="exact"/>
    <s v="Indianapolis"/>
    <s v="Marion"/>
    <m/>
    <s v="Indiana"/>
    <x v="1"/>
    <s v="Northern America"/>
    <s v="EIA: 7759"/>
    <s v="EIA: GT2"/>
    <m/>
    <m/>
    <m/>
    <m/>
    <s v="23040"/>
    <n v="9851"/>
    <s v="L401563"/>
    <s v="G402268"/>
  </r>
  <r>
    <s v="https://www.gem.wiki/Georgetown_power_station"/>
    <x v="62"/>
    <s v="Georgetown power station"/>
    <m/>
    <s v="GT3"/>
    <s v="NG"/>
    <n v="85"/>
    <x v="0"/>
    <x v="1"/>
    <s v="N"/>
    <m/>
    <m/>
    <m/>
    <x v="15"/>
    <m/>
    <m/>
    <m/>
    <n v="39.902555999999997"/>
    <n v="-86.244050000000001"/>
    <s v="exact"/>
    <s v="Indianapolis"/>
    <s v="Marion"/>
    <m/>
    <s v="Indiana"/>
    <x v="1"/>
    <s v="Northern America"/>
    <s v="EIA: 7759"/>
    <s v="EIA: GT3"/>
    <m/>
    <m/>
    <m/>
    <m/>
    <s v="23040"/>
    <n v="26267"/>
    <s v="L401563"/>
    <s v="G402269"/>
  </r>
  <r>
    <s v="https://www.gem.wiki/Georgetown_power_station"/>
    <x v="62"/>
    <s v="Georgetown power station"/>
    <m/>
    <s v="GT4"/>
    <s v="NG"/>
    <n v="85"/>
    <x v="0"/>
    <x v="1"/>
    <s v="N"/>
    <m/>
    <m/>
    <m/>
    <x v="11"/>
    <m/>
    <m/>
    <m/>
    <n v="39.902555999999997"/>
    <n v="-86.244050000000001"/>
    <s v="exact"/>
    <s v="Indianapolis"/>
    <s v="Marion"/>
    <m/>
    <s v="Indiana"/>
    <x v="1"/>
    <s v="Northern America"/>
    <s v="EIA: 7759"/>
    <s v="EIA: GT4"/>
    <m/>
    <m/>
    <m/>
    <m/>
    <s v="23040"/>
    <n v="26681"/>
    <s v="L401563"/>
    <s v="G403006"/>
  </r>
  <r>
    <s v="https://www.gem.wiki/Georgia-Pacific_Port_Hudson_power_station"/>
    <x v="62"/>
    <s v="Georgia-Pacific Port Hudson power station"/>
    <m/>
    <s v="GEN2"/>
    <s v="NG"/>
    <n v="60"/>
    <x v="6"/>
    <x v="3"/>
    <s v="Y"/>
    <m/>
    <m/>
    <m/>
    <x v="4"/>
    <n v="2021"/>
    <m/>
    <m/>
    <n v="30.654699999999998"/>
    <n v="-91.28"/>
    <s v="exact"/>
    <s v="Zachary"/>
    <s v="East Baton Rouge"/>
    <m/>
    <s v="Louisiana"/>
    <x v="1"/>
    <s v="Northern America"/>
    <s v="EIA: 10612"/>
    <s v="EIA: GEN2"/>
    <m/>
    <m/>
    <m/>
    <m/>
    <m/>
    <m/>
    <s v="L407447"/>
    <s v="G409603"/>
  </r>
  <r>
    <s v="https://www.gem.wiki/Gerald_Andrus_power_station"/>
    <x v="62"/>
    <s v="Gerald Andrus power station"/>
    <m/>
    <s v="1"/>
    <s v="NG"/>
    <n v="781"/>
    <x v="0"/>
    <x v="3"/>
    <s v="N"/>
    <m/>
    <m/>
    <m/>
    <x v="38"/>
    <m/>
    <n v="2035"/>
    <m/>
    <n v="33.35"/>
    <n v="-91.116699999999994"/>
    <s v="exact"/>
    <s v="Greenville"/>
    <s v="Washington"/>
    <m/>
    <s v="Mississippi"/>
    <x v="1"/>
    <s v="Northern America"/>
    <s v="EIA: 8054"/>
    <s v="EIA: 1"/>
    <m/>
    <m/>
    <m/>
    <m/>
    <m/>
    <m/>
    <s v="L401924"/>
    <s v="G402852"/>
  </r>
  <r>
    <s v="https://www.gem.wiki/Germantown_power_station"/>
    <x v="62"/>
    <s v="Germantown power station"/>
    <m/>
    <s v="5"/>
    <s v="NG/FO"/>
    <n v="91"/>
    <x v="0"/>
    <x v="1"/>
    <s v="N"/>
    <m/>
    <m/>
    <m/>
    <x v="15"/>
    <m/>
    <m/>
    <m/>
    <n v="43.1952"/>
    <n v="-88.149600000000007"/>
    <s v="exact"/>
    <s v="Germantown"/>
    <s v="Washington"/>
    <m/>
    <s v="Wisconsin"/>
    <x v="1"/>
    <s v="Northern America"/>
    <s v="EIA: 6253"/>
    <s v="EIA: 5"/>
    <m/>
    <m/>
    <m/>
    <m/>
    <s v="37183"/>
    <n v="24740"/>
    <s v="L402373"/>
    <s v="G403761"/>
  </r>
  <r>
    <s v="https://www.gem.wiki/Gibson_City_energy_center"/>
    <x v="62"/>
    <s v="Gibson City energy center"/>
    <m/>
    <s v="1"/>
    <s v="NG"/>
    <n v="135"/>
    <x v="0"/>
    <x v="1"/>
    <s v="N"/>
    <m/>
    <m/>
    <m/>
    <x v="15"/>
    <m/>
    <m/>
    <m/>
    <n v="40.470500000000001"/>
    <n v="-88.398700000000005"/>
    <s v="exact"/>
    <s v="Gibson City"/>
    <s v="Ford"/>
    <m/>
    <s v="Illinois"/>
    <x v="1"/>
    <s v="Northern America"/>
    <s v="EIA: 55201"/>
    <s v="EIA: 1"/>
    <m/>
    <m/>
    <m/>
    <m/>
    <s v="45675"/>
    <n v="24676"/>
    <s v="L402074"/>
    <s v="G403147"/>
  </r>
  <r>
    <s v="https://www.gem.wiki/Gibson_City_energy_center"/>
    <x v="62"/>
    <s v="Gibson City energy center"/>
    <m/>
    <s v="2"/>
    <s v="NG"/>
    <n v="135"/>
    <x v="0"/>
    <x v="1"/>
    <s v="N"/>
    <m/>
    <m/>
    <m/>
    <x v="15"/>
    <m/>
    <m/>
    <m/>
    <n v="40.470500000000001"/>
    <n v="-88.398700000000005"/>
    <s v="exact"/>
    <s v="Gibson City"/>
    <s v="Ford"/>
    <m/>
    <s v="Illinois"/>
    <x v="1"/>
    <s v="Northern America"/>
    <s v="EIA: 55201"/>
    <s v="EIA: 2"/>
    <m/>
    <m/>
    <m/>
    <m/>
    <s v="45675"/>
    <n v="24677"/>
    <s v="L402074"/>
    <s v="G403148"/>
  </r>
  <r>
    <s v="https://www.gem.wiki/Gila_Bend_power_generation_station"/>
    <x v="62"/>
    <s v="Gila Bend power generation station"/>
    <m/>
    <s v="CC_set"/>
    <s v="NG"/>
    <n v="900"/>
    <x v="5"/>
    <x v="0"/>
    <s v="N"/>
    <s v="not found"/>
    <s v="not found"/>
    <m/>
    <x v="45"/>
    <m/>
    <m/>
    <m/>
    <n v="32.985976999999998"/>
    <n v="-112.81100000000001"/>
    <s v="exact"/>
    <s v="Gila Bend"/>
    <s v="Maricopa"/>
    <m/>
    <s v="Arizona"/>
    <x v="1"/>
    <s v="Northern America"/>
    <s v="EIA: 55507"/>
    <s v="EIA: 1, 2, 3, 4"/>
    <m/>
    <m/>
    <m/>
    <m/>
    <s v="47944"/>
    <s v="27051, 29050, 29051, 29052"/>
    <s v="L402405"/>
    <s v="G401949"/>
  </r>
  <r>
    <s v="https://www.gem.wiki/Gila_River_power_station"/>
    <x v="62"/>
    <s v="Gila River power station"/>
    <m/>
    <s v="BL03"/>
    <s v="NG"/>
    <n v="619"/>
    <x v="0"/>
    <x v="0"/>
    <s v="N"/>
    <m/>
    <m/>
    <m/>
    <x v="16"/>
    <m/>
    <m/>
    <m/>
    <n v="32.975000000000001"/>
    <n v="-112.6944"/>
    <s v="exact"/>
    <s v="Gila Bend"/>
    <s v="Maricopa"/>
    <m/>
    <s v="Arizona"/>
    <x v="1"/>
    <s v="Northern America"/>
    <s v="EIA: 59784"/>
    <s v="EIA: CTG5, CTG6, ST11"/>
    <m/>
    <m/>
    <m/>
    <m/>
    <s v="46888"/>
    <s v="26134, 26518, 26519"/>
    <s v="L402260"/>
    <s v="G402080"/>
  </r>
  <r>
    <s v="https://www.gem.wiki/Gila_River_power_station"/>
    <x v="62"/>
    <s v="Gila River power station"/>
    <m/>
    <s v="BL04"/>
    <s v="NG"/>
    <n v="619"/>
    <x v="0"/>
    <x v="0"/>
    <s v="N"/>
    <m/>
    <m/>
    <m/>
    <x v="16"/>
    <m/>
    <m/>
    <m/>
    <n v="32.975000000000001"/>
    <n v="-112.6944"/>
    <s v="exact"/>
    <s v="Gila Bend"/>
    <s v="Maricopa"/>
    <m/>
    <s v="Arizona"/>
    <x v="1"/>
    <s v="Northern America"/>
    <s v="EIA: 55306"/>
    <s v="EIA: CTG7, CTG8, ST12"/>
    <m/>
    <m/>
    <m/>
    <m/>
    <s v="46888"/>
    <s v="26520, 26521, 26522"/>
    <s v="L402260"/>
    <s v="G401879"/>
  </r>
  <r>
    <s v="https://www.gem.wiki/Gila_River_power_station"/>
    <x v="62"/>
    <s v="Gila River power station"/>
    <m/>
    <s v="PB1"/>
    <s v="NG"/>
    <n v="619"/>
    <x v="0"/>
    <x v="0"/>
    <s v="N"/>
    <m/>
    <m/>
    <m/>
    <x v="16"/>
    <m/>
    <m/>
    <m/>
    <n v="32.975000000000001"/>
    <n v="-112.6944"/>
    <s v="exact"/>
    <s v="Gila Bend"/>
    <s v="Maricopa"/>
    <m/>
    <s v="Arizona"/>
    <x v="1"/>
    <s v="Northern America"/>
    <s v="EIA: 59338"/>
    <s v="EIA: CTG1, CTG2, ST9"/>
    <m/>
    <m/>
    <m/>
    <m/>
    <s v="46888"/>
    <s v="26523, 26524, 26525"/>
    <s v="L402260"/>
    <s v="G402077"/>
  </r>
  <r>
    <s v="https://www.gem.wiki/Gila_River_power_station"/>
    <x v="62"/>
    <s v="Gila River power station"/>
    <m/>
    <s v="PB2"/>
    <s v="NG"/>
    <n v="619"/>
    <x v="0"/>
    <x v="0"/>
    <s v="N"/>
    <m/>
    <m/>
    <m/>
    <x v="16"/>
    <m/>
    <m/>
    <m/>
    <n v="32.975000000000001"/>
    <n v="-112.6944"/>
    <s v="exact"/>
    <s v="Gila Bend"/>
    <s v="Maricopa"/>
    <m/>
    <s v="Arizona"/>
    <x v="1"/>
    <s v="Northern America"/>
    <s v="EIA: 60768"/>
    <s v="EIA: CTG3, CTG4, ST10"/>
    <m/>
    <m/>
    <m/>
    <m/>
    <s v="46888"/>
    <s v="26526, 26527, 26528"/>
    <s v="L402260"/>
    <s v="G402101"/>
  </r>
  <r>
    <s v="https://www.gem.wiki/Gilbert_power_station"/>
    <x v="62"/>
    <s v="Gilbert power station"/>
    <m/>
    <s v="9"/>
    <s v="NG/FO"/>
    <n v="161"/>
    <x v="0"/>
    <x v="1"/>
    <s v="N"/>
    <m/>
    <m/>
    <m/>
    <x v="67"/>
    <m/>
    <m/>
    <m/>
    <n v="40.565832999999998"/>
    <n v="-75.163889999999995"/>
    <s v="exact"/>
    <s v="Milford"/>
    <s v="Hunterdon"/>
    <m/>
    <s v="New Jersey"/>
    <x v="1"/>
    <s v="Northern America"/>
    <s v="EIA: 2393"/>
    <s v="EIA: 9"/>
    <m/>
    <m/>
    <m/>
    <m/>
    <m/>
    <m/>
    <s v="L401973"/>
    <s v="G409592"/>
  </r>
  <r>
    <s v="https://www.gem.wiki/Gilbert_power_station"/>
    <x v="62"/>
    <s v="Gilbert power station"/>
    <m/>
    <s v="CC1"/>
    <s v="NG"/>
    <n v="351"/>
    <x v="0"/>
    <x v="0"/>
    <s v="N"/>
    <m/>
    <m/>
    <m/>
    <x v="79"/>
    <m/>
    <m/>
    <m/>
    <n v="40.565832999999998"/>
    <n v="-75.163889999999995"/>
    <s v="exact"/>
    <s v="Milford"/>
    <s v="Hunterdon"/>
    <m/>
    <s v="New Jersey"/>
    <x v="1"/>
    <s v="Northern America"/>
    <s v="EIA: 2393"/>
    <s v="EIA: 4, 5, 6, 7, 8"/>
    <m/>
    <m/>
    <m/>
    <m/>
    <m/>
    <m/>
    <s v="L401973"/>
    <s v="G401643"/>
  </r>
  <r>
    <s v="https://www.gem.wiki/Gilroy_power_plant"/>
    <x v="62"/>
    <s v="Gilroy power plant"/>
    <m/>
    <s v="CC1"/>
    <s v="NG"/>
    <n v="130"/>
    <x v="0"/>
    <x v="0"/>
    <s v="Y"/>
    <m/>
    <m/>
    <m/>
    <x v="33"/>
    <m/>
    <m/>
    <m/>
    <n v="37.000100000000003"/>
    <n v="-121.5367"/>
    <s v="exact"/>
    <s v="Gilroy"/>
    <s v="Santa Clara"/>
    <m/>
    <s v="California"/>
    <x v="1"/>
    <s v="Northern America"/>
    <s v="EIA: 10034"/>
    <s v="EIA: GEN1, GEN2"/>
    <m/>
    <m/>
    <m/>
    <m/>
    <s v="15380"/>
    <s v="7582, 7583"/>
    <s v="L402470"/>
    <s v="G401581"/>
  </r>
  <r>
    <s v="https://www.gem.wiki/Gleason_Generating_Facility"/>
    <x v="62"/>
    <s v="Gleason Generating Facility"/>
    <m/>
    <s v="CTG1"/>
    <s v="NG/FO"/>
    <n v="185"/>
    <x v="0"/>
    <x v="1"/>
    <s v="N"/>
    <m/>
    <m/>
    <m/>
    <x v="15"/>
    <m/>
    <m/>
    <m/>
    <n v="36.245399999999997"/>
    <n v="-88.611999999999995"/>
    <s v="exact"/>
    <s v="Gleason"/>
    <s v="Weakley"/>
    <m/>
    <s v="Tennessee"/>
    <x v="1"/>
    <s v="Northern America"/>
    <s v="EIA: 55251"/>
    <s v="EIA: CTG1"/>
    <m/>
    <m/>
    <m/>
    <m/>
    <s v="49362"/>
    <n v="28905"/>
    <s v="L402317"/>
    <s v="G403606"/>
  </r>
  <r>
    <s v="https://www.gem.wiki/Gleason_Generating_Facility"/>
    <x v="62"/>
    <s v="Gleason Generating Facility"/>
    <m/>
    <s v="CTG2"/>
    <s v="NG/FO"/>
    <n v="191"/>
    <x v="0"/>
    <x v="1"/>
    <s v="N"/>
    <m/>
    <m/>
    <m/>
    <x v="15"/>
    <m/>
    <m/>
    <m/>
    <n v="36.245399999999997"/>
    <n v="-88.611999999999995"/>
    <s v="exact"/>
    <s v="Gleason"/>
    <s v="Weakley"/>
    <m/>
    <s v="Tennessee"/>
    <x v="1"/>
    <s v="Northern America"/>
    <s v="EIA: 55251"/>
    <s v="EIA: CTG2"/>
    <m/>
    <m/>
    <m/>
    <m/>
    <s v="49362"/>
    <n v="28906"/>
    <s v="L402317"/>
    <s v="G403607"/>
  </r>
  <r>
    <s v="https://www.gem.wiki/Gleason_Generating_Facility"/>
    <x v="62"/>
    <s v="Gleason Generating Facility"/>
    <m/>
    <s v="CTG3"/>
    <s v="NG/FO"/>
    <n v="191"/>
    <x v="0"/>
    <x v="1"/>
    <s v="N"/>
    <m/>
    <m/>
    <m/>
    <x v="15"/>
    <m/>
    <m/>
    <m/>
    <n v="36.245399999999997"/>
    <n v="-88.611999999999995"/>
    <s v="exact"/>
    <s v="Gleason"/>
    <s v="Weakley"/>
    <m/>
    <s v="Tennessee"/>
    <x v="1"/>
    <s v="Northern America"/>
    <s v="EIA: 55251"/>
    <s v="EIA: CTG3"/>
    <m/>
    <m/>
    <m/>
    <m/>
    <s v="49362"/>
    <n v="28907"/>
    <s v="L402317"/>
    <s v="G403608"/>
  </r>
  <r>
    <s v="https://www.gem.wiki/Glenarm_power_station"/>
    <x v="62"/>
    <s v="Glenarm power station"/>
    <m/>
    <s v="1"/>
    <s v="NG"/>
    <n v="87"/>
    <x v="0"/>
    <x v="0"/>
    <s v="N"/>
    <s v="not found"/>
    <s v="not found"/>
    <m/>
    <x v="5"/>
    <m/>
    <m/>
    <m/>
    <n v="34.125999999999998"/>
    <n v="-118.1494"/>
    <s v="exact"/>
    <s v="Pasadena"/>
    <s v="Los Angeles"/>
    <m/>
    <s v="California"/>
    <x v="1"/>
    <s v="Northern America"/>
    <s v="EIA: 422"/>
    <s v="EIA: GT5, ST1"/>
    <m/>
    <m/>
    <m/>
    <m/>
    <s v="29735"/>
    <s v="43485, 43486"/>
    <s v="L401801"/>
    <s v="G401693"/>
  </r>
  <r>
    <s v="https://www.gem.wiki/Glenarm_power_station"/>
    <x v="62"/>
    <s v="Glenarm power station"/>
    <m/>
    <s v="GT3"/>
    <s v="NG"/>
    <n v="61"/>
    <x v="0"/>
    <x v="1"/>
    <s v="N"/>
    <m/>
    <m/>
    <m/>
    <x v="8"/>
    <m/>
    <m/>
    <m/>
    <n v="34.125999999999998"/>
    <n v="-118.1494"/>
    <s v="exact"/>
    <s v="Pasadena"/>
    <s v="Los Angeles"/>
    <m/>
    <s v="California"/>
    <x v="1"/>
    <s v="Northern America"/>
    <s v="EIA: 422"/>
    <s v="EIA: GT3"/>
    <m/>
    <m/>
    <m/>
    <m/>
    <s v="29735"/>
    <n v="30498"/>
    <s v="L401801"/>
    <s v="G402591"/>
  </r>
  <r>
    <s v="https://www.gem.wiki/Glenarm_power_station"/>
    <x v="62"/>
    <s v="Glenarm power station"/>
    <m/>
    <s v="GT4"/>
    <s v="NG"/>
    <n v="61"/>
    <x v="0"/>
    <x v="1"/>
    <s v="N"/>
    <m/>
    <m/>
    <m/>
    <x v="8"/>
    <m/>
    <m/>
    <m/>
    <n v="34.125999999999998"/>
    <n v="-118.1494"/>
    <s v="exact"/>
    <s v="Pasadena"/>
    <s v="Los Angeles"/>
    <m/>
    <s v="California"/>
    <x v="1"/>
    <s v="Northern America"/>
    <s v="EIA: 422"/>
    <s v="EIA: GT4"/>
    <m/>
    <m/>
    <m/>
    <m/>
    <s v="29735"/>
    <n v="30499"/>
    <s v="L401801"/>
    <s v="G402592"/>
  </r>
  <r>
    <s v="https://www.gem.wiki/Glenwood_Landing_power_station"/>
    <x v="62"/>
    <s v="Glenwood Landing power station"/>
    <m/>
    <s v="GT4"/>
    <s v="NG/KER"/>
    <n v="53"/>
    <x v="0"/>
    <x v="1"/>
    <s v="N"/>
    <m/>
    <m/>
    <m/>
    <x v="10"/>
    <m/>
    <m/>
    <m/>
    <n v="40.827500000000001"/>
    <n v="-73.647800000000004"/>
    <s v="exact"/>
    <s v="Glenwood Landing"/>
    <s v="Nassau"/>
    <m/>
    <s v="New York"/>
    <x v="1"/>
    <s v="Northern America"/>
    <s v="EIA: 7869"/>
    <s v="EIA: GT4"/>
    <m/>
    <m/>
    <m/>
    <m/>
    <m/>
    <m/>
    <s v="L402110"/>
    <s v="G403205"/>
  </r>
  <r>
    <s v="https://www.gem.wiki/Glenwood_Landing_power_station"/>
    <x v="62"/>
    <s v="Glenwood Landing power station"/>
    <m/>
    <s v="GT5"/>
    <s v="NG/KER"/>
    <n v="53"/>
    <x v="0"/>
    <x v="1"/>
    <s v="N"/>
    <m/>
    <m/>
    <m/>
    <x v="10"/>
    <m/>
    <m/>
    <m/>
    <n v="40.827500000000001"/>
    <n v="-73.647800000000004"/>
    <s v="exact"/>
    <s v="Glenwood Landing"/>
    <s v="Nassau"/>
    <m/>
    <s v="New York"/>
    <x v="1"/>
    <s v="Northern America"/>
    <s v="EIA: 7869"/>
    <s v="EIA: GT5"/>
    <m/>
    <m/>
    <m/>
    <m/>
    <m/>
    <m/>
    <s v="L402110"/>
    <s v="G403206"/>
  </r>
  <r>
    <s v="https://www.gem.wiki/Goal_Line_power_station"/>
    <x v="62"/>
    <s v="Goal Line power station"/>
    <m/>
    <s v="CC1"/>
    <s v="NG"/>
    <n v="51"/>
    <x v="0"/>
    <x v="0"/>
    <s v="Y"/>
    <m/>
    <m/>
    <m/>
    <x v="20"/>
    <m/>
    <m/>
    <m/>
    <n v="33.118499999999997"/>
    <n v="-117.09950000000001"/>
    <s v="exact"/>
    <s v="Escondido"/>
    <s v="San Diego"/>
    <m/>
    <s v="California"/>
    <x v="1"/>
    <s v="Northern America"/>
    <s v="EIA: 54749"/>
    <s v="EIA: CTG, STG"/>
    <m/>
    <m/>
    <m/>
    <m/>
    <s v="33713"/>
    <s v="7717, 7718"/>
    <s v="L402509"/>
    <s v="G401765"/>
  </r>
  <r>
    <s v="https://www.gem.wiki/Goldendale_generating_station"/>
    <x v="62"/>
    <s v="Goldendale generating station"/>
    <m/>
    <s v="CC1"/>
    <s v="NG"/>
    <n v="303"/>
    <x v="0"/>
    <x v="0"/>
    <s v="N"/>
    <m/>
    <m/>
    <m/>
    <x v="8"/>
    <m/>
    <m/>
    <m/>
    <n v="45.811399999999999"/>
    <n v="-120.833"/>
    <s v="exact"/>
    <s v="Goldendale"/>
    <s v="Klickitat"/>
    <m/>
    <s v="Washington"/>
    <x v="1"/>
    <s v="Northern America"/>
    <s v="EIA: 55482"/>
    <s v="EIA: G1, G2"/>
    <m/>
    <m/>
    <m/>
    <m/>
    <m/>
    <m/>
    <s v="L402243"/>
    <s v="G401943"/>
  </r>
  <r>
    <s v="https://www.gem.wiki/Goose_Creek_energy_center"/>
    <x v="62"/>
    <s v="Goose Creek energy center"/>
    <m/>
    <s v="CT01"/>
    <s v="NG"/>
    <n v="114"/>
    <x v="0"/>
    <x v="1"/>
    <s v="N"/>
    <m/>
    <m/>
    <m/>
    <x v="16"/>
    <m/>
    <m/>
    <m/>
    <n v="40.106931000000003"/>
    <n v="-88.599869999999996"/>
    <s v="exact"/>
    <s v="Monticello"/>
    <s v="Piatt"/>
    <m/>
    <s v="Illinois"/>
    <x v="1"/>
    <s v="Northern America"/>
    <s v="EIA: 55496"/>
    <s v="EIA: CT01"/>
    <m/>
    <m/>
    <m/>
    <m/>
    <s v="49060"/>
    <n v="28383"/>
    <s v="L402336"/>
    <s v="G403674"/>
  </r>
  <r>
    <s v="https://www.gem.wiki/Goose_Creek_energy_center"/>
    <x v="62"/>
    <s v="Goose Creek energy center"/>
    <m/>
    <s v="CT02"/>
    <s v="NG"/>
    <n v="114"/>
    <x v="0"/>
    <x v="1"/>
    <s v="N"/>
    <m/>
    <m/>
    <m/>
    <x v="16"/>
    <m/>
    <m/>
    <m/>
    <n v="40.106931000000003"/>
    <n v="-88.599869999999996"/>
    <s v="exact"/>
    <s v="Monticello"/>
    <s v="Piatt"/>
    <m/>
    <s v="Illinois"/>
    <x v="1"/>
    <s v="Northern America"/>
    <s v="EIA: 55496"/>
    <s v="EIA: CT02"/>
    <m/>
    <m/>
    <m/>
    <m/>
    <s v="49060"/>
    <n v="28396"/>
    <s v="L402336"/>
    <s v="G403675"/>
  </r>
  <r>
    <s v="https://www.gem.wiki/Goose_Creek_energy_center"/>
    <x v="62"/>
    <s v="Goose Creek energy center"/>
    <m/>
    <s v="CT03"/>
    <s v="NG"/>
    <n v="114"/>
    <x v="0"/>
    <x v="1"/>
    <s v="N"/>
    <m/>
    <m/>
    <m/>
    <x v="16"/>
    <m/>
    <m/>
    <m/>
    <n v="40.106931000000003"/>
    <n v="-88.599869999999996"/>
    <s v="exact"/>
    <s v="Monticello"/>
    <s v="Piatt"/>
    <m/>
    <s v="Illinois"/>
    <x v="1"/>
    <s v="Northern America"/>
    <s v="EIA: 55496"/>
    <s v="EIA: CT03"/>
    <m/>
    <m/>
    <m/>
    <m/>
    <s v="49060"/>
    <n v="28397"/>
    <s v="L402336"/>
    <s v="G403676"/>
  </r>
  <r>
    <s v="https://www.gem.wiki/Goose_Creek_energy_center"/>
    <x v="62"/>
    <s v="Goose Creek energy center"/>
    <m/>
    <s v="CT04"/>
    <s v="NG"/>
    <n v="114"/>
    <x v="0"/>
    <x v="1"/>
    <s v="N"/>
    <m/>
    <m/>
    <m/>
    <x v="16"/>
    <m/>
    <m/>
    <m/>
    <n v="40.106931000000003"/>
    <n v="-88.599869999999996"/>
    <s v="exact"/>
    <s v="Monticello"/>
    <s v="Piatt"/>
    <m/>
    <s v="Illinois"/>
    <x v="1"/>
    <s v="Northern America"/>
    <s v="EIA: 55496"/>
    <s v="EIA: CT04"/>
    <m/>
    <m/>
    <m/>
    <m/>
    <s v="49060"/>
    <n v="28398"/>
    <s v="L402336"/>
    <s v="G403677"/>
  </r>
  <r>
    <s v="https://www.gem.wiki/Goose_Creek_energy_center"/>
    <x v="62"/>
    <s v="Goose Creek energy center"/>
    <m/>
    <s v="CT05"/>
    <s v="NG"/>
    <n v="114"/>
    <x v="0"/>
    <x v="1"/>
    <s v="N"/>
    <m/>
    <m/>
    <m/>
    <x v="16"/>
    <m/>
    <m/>
    <m/>
    <n v="40.106931000000003"/>
    <n v="-88.599869999999996"/>
    <s v="exact"/>
    <s v="Monticello"/>
    <s v="Piatt"/>
    <m/>
    <s v="Illinois"/>
    <x v="1"/>
    <s v="Northern America"/>
    <s v="EIA: 55496"/>
    <s v="EIA: CT05"/>
    <m/>
    <m/>
    <m/>
    <m/>
    <s v="49060"/>
    <n v="28399"/>
    <s v="L402336"/>
    <s v="G403678"/>
  </r>
  <r>
    <s v="https://www.gem.wiki/Goose_Creek_energy_center"/>
    <x v="62"/>
    <s v="Goose Creek energy center"/>
    <m/>
    <s v="CT06"/>
    <s v="NG"/>
    <n v="114"/>
    <x v="0"/>
    <x v="1"/>
    <s v="N"/>
    <m/>
    <m/>
    <m/>
    <x v="16"/>
    <m/>
    <m/>
    <m/>
    <n v="40.106931000000003"/>
    <n v="-88.599869999999996"/>
    <s v="exact"/>
    <s v="Monticello"/>
    <s v="Piatt"/>
    <m/>
    <s v="Illinois"/>
    <x v="1"/>
    <s v="Northern America"/>
    <s v="EIA: 55496"/>
    <s v="EIA: CT06"/>
    <m/>
    <m/>
    <m/>
    <m/>
    <s v="49060"/>
    <n v="31050"/>
    <s v="L402336"/>
    <s v="G403679"/>
  </r>
  <r>
    <s v="https://www.gem.wiki/Gordon_Evans_energy_center"/>
    <x v="62"/>
    <s v="Gordon Evans energy center"/>
    <m/>
    <s v="GT1"/>
    <s v="NG/FO"/>
    <n v="98"/>
    <x v="0"/>
    <x v="1"/>
    <s v="N"/>
    <m/>
    <m/>
    <m/>
    <x v="15"/>
    <m/>
    <m/>
    <m/>
    <n v="37.790300000000002"/>
    <n v="-97.52167"/>
    <s v="exact"/>
    <s v="Colwich"/>
    <s v="Sedgwick"/>
    <m/>
    <s v="Kansas"/>
    <x v="1"/>
    <s v="Northern America"/>
    <s v="EIA: 1240"/>
    <s v="EIA: GT1"/>
    <m/>
    <m/>
    <m/>
    <m/>
    <s v="23841"/>
    <n v="24156"/>
    <s v="L401933"/>
    <s v="G402877"/>
  </r>
  <r>
    <s v="https://www.gem.wiki/Gordon_Evans_energy_center"/>
    <x v="62"/>
    <s v="Gordon Evans energy center"/>
    <m/>
    <s v="GT2"/>
    <s v="NG/FO"/>
    <n v="98"/>
    <x v="0"/>
    <x v="1"/>
    <s v="N"/>
    <m/>
    <m/>
    <m/>
    <x v="15"/>
    <m/>
    <m/>
    <m/>
    <n v="37.790300000000002"/>
    <n v="-97.52167"/>
    <s v="exact"/>
    <s v="Colwich"/>
    <s v="Sedgwick"/>
    <m/>
    <s v="Kansas"/>
    <x v="1"/>
    <s v="Northern America"/>
    <s v="EIA: 1240"/>
    <s v="EIA: GT2"/>
    <m/>
    <m/>
    <m/>
    <m/>
    <s v="23841"/>
    <n v="24158"/>
    <s v="L401933"/>
    <s v="G402878"/>
  </r>
  <r>
    <s v="https://www.gem.wiki/Gordon_Evans_energy_center"/>
    <x v="62"/>
    <s v="Gordon Evans energy center"/>
    <m/>
    <s v="GT3"/>
    <s v="NG/FO"/>
    <n v="179"/>
    <x v="0"/>
    <x v="1"/>
    <s v="N"/>
    <m/>
    <m/>
    <m/>
    <x v="11"/>
    <m/>
    <m/>
    <m/>
    <n v="37.790300000000002"/>
    <n v="-97.52167"/>
    <s v="exact"/>
    <s v="Colwich"/>
    <s v="Sedgwick"/>
    <m/>
    <s v="Kansas"/>
    <x v="1"/>
    <s v="Northern America"/>
    <s v="EIA: 1240"/>
    <s v="EIA: GT3"/>
    <m/>
    <m/>
    <m/>
    <m/>
    <s v="23841"/>
    <n v="26687"/>
    <s v="L401933"/>
    <s v="G402879"/>
  </r>
  <r>
    <s v="https://www.gem.wiki/Gordonsville_Energy_power_station"/>
    <x v="62"/>
    <s v="Gordonsville Energy power station"/>
    <m/>
    <s v="G782"/>
    <s v="NG/FO"/>
    <n v="150"/>
    <x v="0"/>
    <x v="0"/>
    <s v="N"/>
    <m/>
    <m/>
    <m/>
    <x v="20"/>
    <m/>
    <m/>
    <m/>
    <n v="38.124687999999999"/>
    <n v="-78.203540000000004"/>
    <s v="exact"/>
    <s v="Gordonsville"/>
    <s v="Louisa"/>
    <m/>
    <s v="Virginia"/>
    <x v="1"/>
    <s v="Northern America"/>
    <s v="EIA: 54844"/>
    <s v="EIA: GOR1, GOR3"/>
    <m/>
    <m/>
    <m/>
    <m/>
    <m/>
    <m/>
    <s v="L402355"/>
    <s v="G401772"/>
  </r>
  <r>
    <s v="https://www.gem.wiki/Gordonsville_Energy_power_station"/>
    <x v="62"/>
    <s v="Gordonsville Energy power station"/>
    <m/>
    <s v="G783"/>
    <s v="NG/FO"/>
    <n v="150"/>
    <x v="0"/>
    <x v="0"/>
    <s v="N"/>
    <m/>
    <m/>
    <m/>
    <x v="20"/>
    <m/>
    <m/>
    <m/>
    <n v="38.124687999999999"/>
    <n v="-78.203540000000004"/>
    <s v="exact"/>
    <s v="Gordonsville"/>
    <s v="Louisa"/>
    <m/>
    <s v="Virginia"/>
    <x v="1"/>
    <s v="Northern America"/>
    <s v="EIA: 54844"/>
    <s v="EIA: GOR2, GOR4"/>
    <m/>
    <m/>
    <m/>
    <m/>
    <m/>
    <m/>
    <s v="L402355"/>
    <s v="G401773"/>
  </r>
  <r>
    <s v="https://www.gem.wiki/Graham_power_station"/>
    <x v="62"/>
    <s v="Graham power station"/>
    <m/>
    <s v="1"/>
    <s v="NG/FO"/>
    <n v="248"/>
    <x v="0"/>
    <x v="3"/>
    <s v="N"/>
    <m/>
    <m/>
    <m/>
    <x v="69"/>
    <m/>
    <m/>
    <m/>
    <n v="33.134399999999999"/>
    <n v="-98.611699999999999"/>
    <s v="exact"/>
    <s v="Graham"/>
    <s v="Young"/>
    <m/>
    <s v="Texas"/>
    <x v="1"/>
    <s v="Northern America"/>
    <s v="EIA: 3490"/>
    <s v="EIA: 1"/>
    <m/>
    <m/>
    <m/>
    <m/>
    <m/>
    <m/>
    <s v="L402065"/>
    <s v="G403125"/>
  </r>
  <r>
    <s v="https://www.gem.wiki/Graham_power_station"/>
    <x v="62"/>
    <s v="Graham power station"/>
    <m/>
    <s v="2"/>
    <s v="NG/FO"/>
    <n v="387"/>
    <x v="0"/>
    <x v="3"/>
    <s v="N"/>
    <m/>
    <m/>
    <m/>
    <x v="63"/>
    <m/>
    <m/>
    <m/>
    <n v="33.134399999999999"/>
    <n v="-98.611699999999999"/>
    <s v="exact"/>
    <s v="Graham"/>
    <s v="Young"/>
    <m/>
    <s v="Texas"/>
    <x v="1"/>
    <s v="Northern America"/>
    <s v="EIA: 3490"/>
    <s v="EIA: 2"/>
    <m/>
    <m/>
    <m/>
    <m/>
    <m/>
    <m/>
    <s v="L402065"/>
    <s v="G403126"/>
  </r>
  <r>
    <s v="https://www.gem.wiki/Grand_River_Energy_Center"/>
    <x v="62"/>
    <s v="Grand River Energy Center"/>
    <m/>
    <s v="1"/>
    <s v="NG"/>
    <n v="540"/>
    <x v="6"/>
    <x v="3"/>
    <s v="N"/>
    <m/>
    <m/>
    <s v="N"/>
    <x v="60"/>
    <n v="2020"/>
    <m/>
    <m/>
    <n v="36.190277999999999"/>
    <n v="-95.289400000000001"/>
    <s v="exact"/>
    <s v="Chouteau"/>
    <s v="Mayes"/>
    <m/>
    <s v="Oklahoma"/>
    <x v="1"/>
    <s v="Northern America"/>
    <s v="EIA: 165"/>
    <s v="EIA: 1"/>
    <m/>
    <m/>
    <m/>
    <m/>
    <s v="21271"/>
    <s v="not found"/>
    <s v="L104122"/>
    <s v="G402963"/>
  </r>
  <r>
    <s v="https://www.gem.wiki/Grand_River_Energy_Center"/>
    <x v="62"/>
    <s v="Grand River Energy Center"/>
    <m/>
    <s v="CT03"/>
    <s v="NG"/>
    <n v="600"/>
    <x v="0"/>
    <x v="0"/>
    <s v="N"/>
    <s v="Hydrogen capable: turbine"/>
    <s v="not found"/>
    <s v="replacement"/>
    <x v="31"/>
    <m/>
    <m/>
    <m/>
    <n v="36.190277999999999"/>
    <n v="-95.289400000000001"/>
    <s v="exact"/>
    <s v="Chouteau"/>
    <s v="Mayes"/>
    <m/>
    <s v="Oklahoma"/>
    <x v="1"/>
    <s v="Northern America"/>
    <s v="EIA: 165"/>
    <s v="EIA: 3CT, 3ST"/>
    <m/>
    <m/>
    <m/>
    <m/>
    <s v="21271"/>
    <n v="43490"/>
    <s v="L104122"/>
    <s v="G401629"/>
  </r>
  <r>
    <s v="https://www.gem.wiki/Grand_Tower_energy_center"/>
    <x v="62"/>
    <s v="Grand Tower energy center"/>
    <m/>
    <s v="CC01"/>
    <s v="NG"/>
    <n v="304"/>
    <x v="7"/>
    <x v="0"/>
    <s v="N"/>
    <m/>
    <m/>
    <m/>
    <x v="11"/>
    <m/>
    <m/>
    <m/>
    <n v="37.657699999999998"/>
    <n v="-89.511160000000004"/>
    <s v="exact"/>
    <s v="Grand Tower"/>
    <s v="Jackson"/>
    <m/>
    <s v="Illinois"/>
    <x v="1"/>
    <s v="Northern America"/>
    <s v="EIA: 862"/>
    <s v="EIA: 1, 3"/>
    <m/>
    <m/>
    <m/>
    <m/>
    <s v="15794"/>
    <s v="25832, 31219"/>
    <s v="L402075"/>
    <s v="G402197"/>
  </r>
  <r>
    <s v="https://www.gem.wiki/Grand_Tower_energy_center"/>
    <x v="62"/>
    <s v="Grand Tower energy center"/>
    <m/>
    <s v="CC02"/>
    <s v="NG"/>
    <n v="337"/>
    <x v="7"/>
    <x v="0"/>
    <s v="N"/>
    <m/>
    <m/>
    <m/>
    <x v="11"/>
    <m/>
    <m/>
    <m/>
    <n v="37.657699999999998"/>
    <n v="-89.511160000000004"/>
    <s v="exact"/>
    <s v="Grand Tower"/>
    <s v="Jackson"/>
    <m/>
    <s v="Illinois"/>
    <x v="1"/>
    <s v="Northern America"/>
    <s v="EIA: 862"/>
    <s v="EIA: 2, 4"/>
    <m/>
    <m/>
    <m/>
    <m/>
    <s v="15794"/>
    <s v="25833, 31220"/>
    <s v="L402075"/>
    <s v="G402198"/>
  </r>
  <r>
    <s v="https://www.gem.wiki/Granite_Ridge_power_station"/>
    <x v="62"/>
    <s v="Granite Ridge power station"/>
    <m/>
    <s v="CC1"/>
    <s v="NG"/>
    <n v="790"/>
    <x v="0"/>
    <x v="0"/>
    <s v="N"/>
    <m/>
    <m/>
    <m/>
    <x v="16"/>
    <m/>
    <m/>
    <m/>
    <n v="42.904200000000003"/>
    <n v="-71.426100000000005"/>
    <s v="exact"/>
    <s v="Londonderry"/>
    <s v="Rockingham"/>
    <m/>
    <s v="New Hampshire"/>
    <x v="1"/>
    <s v="Northern America"/>
    <s v="EIA: 55170"/>
    <s v="EIA: CT11, CT12, STG"/>
    <m/>
    <m/>
    <m/>
    <m/>
    <m/>
    <m/>
    <s v="L401986"/>
    <s v="G401822"/>
  </r>
  <r>
    <s v="https://www.gem.wiki/Grapeland_Hybrid_power_station"/>
    <x v="62"/>
    <s v="Grapeland Hybrid power station"/>
    <m/>
    <s v="1"/>
    <s v="NG"/>
    <n v="50"/>
    <x v="0"/>
    <x v="1"/>
    <s v="N"/>
    <m/>
    <m/>
    <m/>
    <x v="4"/>
    <m/>
    <m/>
    <m/>
    <n v="34.090299999999999"/>
    <n v="-117.5343"/>
    <s v="exact"/>
    <s v="Rancho Cucamonga"/>
    <s v="San Bernardino"/>
    <m/>
    <s v="California"/>
    <x v="1"/>
    <s v="Northern America"/>
    <s v="EIA: 56472"/>
    <s v="EIA: 1"/>
    <m/>
    <m/>
    <m/>
    <m/>
    <s v="60208"/>
    <n v="37016"/>
    <s v="L407446"/>
    <s v="G409533"/>
  </r>
  <r>
    <s v="https://www.gem.wiki/Gravel_Neck_power_station"/>
    <x v="62"/>
    <s v="Gravel Neck power station"/>
    <m/>
    <s v="3"/>
    <s v="NG/FO"/>
    <n v="92"/>
    <x v="0"/>
    <x v="1"/>
    <s v="N"/>
    <m/>
    <m/>
    <m/>
    <x v="24"/>
    <m/>
    <m/>
    <m/>
    <n v="37.157499999999999"/>
    <n v="-76.691100000000006"/>
    <s v="exact"/>
    <s v="Surry"/>
    <s v="Surry"/>
    <m/>
    <s v="Virginia"/>
    <x v="1"/>
    <s v="Northern America"/>
    <s v="EIA: 7032"/>
    <s v="EIA: 3"/>
    <m/>
    <m/>
    <m/>
    <m/>
    <s v="36099"/>
    <n v="8094"/>
    <s v="L402356"/>
    <s v="G403719"/>
  </r>
  <r>
    <s v="https://www.gem.wiki/Gravel_Neck_power_station"/>
    <x v="62"/>
    <s v="Gravel Neck power station"/>
    <m/>
    <s v="4"/>
    <s v="NG/FO"/>
    <n v="92"/>
    <x v="0"/>
    <x v="1"/>
    <s v="N"/>
    <m/>
    <m/>
    <m/>
    <x v="24"/>
    <m/>
    <m/>
    <m/>
    <n v="37.157499999999999"/>
    <n v="-76.691100000000006"/>
    <s v="exact"/>
    <s v="Surry"/>
    <s v="Surry"/>
    <m/>
    <s v="Virginia"/>
    <x v="1"/>
    <s v="Northern America"/>
    <s v="EIA: 7032"/>
    <s v="EIA: 4"/>
    <m/>
    <m/>
    <m/>
    <m/>
    <s v="36099"/>
    <n v="8095"/>
    <s v="L402356"/>
    <s v="G403720"/>
  </r>
  <r>
    <s v="https://www.gem.wiki/Gravel_Neck_power_station"/>
    <x v="62"/>
    <s v="Gravel Neck power station"/>
    <m/>
    <s v="5"/>
    <s v="NG/FO"/>
    <n v="92"/>
    <x v="0"/>
    <x v="1"/>
    <s v="N"/>
    <m/>
    <m/>
    <m/>
    <x v="24"/>
    <m/>
    <m/>
    <m/>
    <n v="37.157499999999999"/>
    <n v="-76.691100000000006"/>
    <s v="exact"/>
    <s v="Surry"/>
    <s v="Surry"/>
    <m/>
    <s v="Virginia"/>
    <x v="1"/>
    <s v="Northern America"/>
    <s v="EIA: 7032"/>
    <s v="EIA: 5"/>
    <m/>
    <m/>
    <m/>
    <m/>
    <s v="36099"/>
    <n v="8096"/>
    <s v="L402356"/>
    <s v="G403721"/>
  </r>
  <r>
    <s v="https://www.gem.wiki/Gravel_Neck_power_station"/>
    <x v="62"/>
    <s v="Gravel Neck power station"/>
    <m/>
    <s v="6"/>
    <s v="NG/FO"/>
    <n v="92"/>
    <x v="0"/>
    <x v="1"/>
    <s v="N"/>
    <m/>
    <m/>
    <m/>
    <x v="24"/>
    <m/>
    <m/>
    <m/>
    <n v="37.157499999999999"/>
    <n v="-76.691100000000006"/>
    <s v="exact"/>
    <s v="Surry"/>
    <s v="Surry"/>
    <m/>
    <s v="Virginia"/>
    <x v="1"/>
    <s v="Northern America"/>
    <s v="EIA: 7032"/>
    <s v="EIA: 6"/>
    <m/>
    <m/>
    <m/>
    <m/>
    <s v="36099"/>
    <n v="8097"/>
    <s v="L402356"/>
    <s v="G403722"/>
  </r>
  <r>
    <s v="https://www.gem.wiki/Grays_Ferry_cogeneration_power_station"/>
    <x v="62"/>
    <s v="Grays Ferry cogeneration power station"/>
    <m/>
    <s v="CC1-GEN1"/>
    <s v="NG/BU/FO"/>
    <n v="58"/>
    <x v="0"/>
    <x v="3"/>
    <s v="Y"/>
    <m/>
    <s v="not found"/>
    <m/>
    <x v="44"/>
    <m/>
    <m/>
    <m/>
    <n v="39.942219000000001"/>
    <n v="-75.188069999999996"/>
    <s v="exact"/>
    <s v="Philadelphia"/>
    <s v="Philadelphia"/>
    <m/>
    <s v="Pennsylvania"/>
    <x v="1"/>
    <s v="Northern America"/>
    <s v="EIA: 54785"/>
    <s v="EIA: GEN1"/>
    <m/>
    <m/>
    <m/>
    <m/>
    <s v="34973"/>
    <n v="23834"/>
    <s v="L402510"/>
    <s v="G401768"/>
  </r>
  <r>
    <s v="https://www.gem.wiki/Grays_Ferry_cogeneration_power_station"/>
    <x v="62"/>
    <s v="Grays Ferry cogeneration power station"/>
    <m/>
    <s v="CC1-GEN2"/>
    <s v="NG"/>
    <n v="135"/>
    <x v="0"/>
    <x v="1"/>
    <s v="Y"/>
    <m/>
    <m/>
    <m/>
    <x v="44"/>
    <m/>
    <m/>
    <m/>
    <n v="39.942219000000001"/>
    <n v="-75.188069999999996"/>
    <s v="exact"/>
    <s v="Philadelphia"/>
    <s v="Philadelphia"/>
    <m/>
    <s v="Pennsylvania"/>
    <x v="1"/>
    <s v="Northern America"/>
    <s v="EIA: 54785"/>
    <s v="EIA: GEN2"/>
    <m/>
    <m/>
    <m/>
    <m/>
    <s v="34973"/>
    <n v="8104"/>
    <s v="L402510"/>
    <s v="G409439"/>
  </r>
  <r>
    <s v="https://www.gem.wiki/Grays_Harbor_energy_facility"/>
    <x v="62"/>
    <s v="Grays Harbor energy facility"/>
    <m/>
    <s v="CC01"/>
    <s v="NG"/>
    <n v="715"/>
    <x v="0"/>
    <x v="0"/>
    <s v="N"/>
    <m/>
    <m/>
    <m/>
    <x v="47"/>
    <m/>
    <m/>
    <m/>
    <n v="46.969200000000001"/>
    <n v="-123.48"/>
    <s v="exact"/>
    <s v="Elma"/>
    <s v="Grays Harbor"/>
    <m/>
    <s v="Washington"/>
    <x v="1"/>
    <s v="Northern America"/>
    <s v="EIA: 7999"/>
    <s v="EIA: CT1, CT2, ST1"/>
    <m/>
    <m/>
    <m/>
    <m/>
    <m/>
    <m/>
    <s v="L402022"/>
    <s v="G402190"/>
  </r>
  <r>
    <s v="https://www.gem.wiki/Grayson_power_station"/>
    <x v="62"/>
    <s v="Grayson power station"/>
    <m/>
    <s v="4"/>
    <s v="NG/LFG"/>
    <n v="50"/>
    <x v="0"/>
    <x v="3"/>
    <s v="N"/>
    <m/>
    <m/>
    <m/>
    <x v="71"/>
    <m/>
    <m/>
    <m/>
    <n v="34.1556"/>
    <n v="-118.2782"/>
    <s v="exact"/>
    <s v="Glendale"/>
    <s v="Los Angeles"/>
    <m/>
    <s v="California"/>
    <x v="1"/>
    <s v="Northern America"/>
    <s v="EIA: 377"/>
    <s v="EIA: 4"/>
    <m/>
    <m/>
    <m/>
    <m/>
    <s v="21090"/>
    <n v="8106"/>
    <s v="L401786"/>
    <s v="G402571"/>
  </r>
  <r>
    <s v="https://www.gem.wiki/Grayson_power_station"/>
    <x v="62"/>
    <s v="Grayson power station"/>
    <m/>
    <s v="5"/>
    <s v="NG/LFG"/>
    <n v="50"/>
    <x v="0"/>
    <x v="3"/>
    <s v="N"/>
    <m/>
    <m/>
    <m/>
    <x v="82"/>
    <m/>
    <m/>
    <m/>
    <n v="34.1556"/>
    <n v="-118.2782"/>
    <s v="exact"/>
    <s v="Glendale"/>
    <s v="Los Angeles"/>
    <m/>
    <s v="California"/>
    <x v="1"/>
    <s v="Northern America"/>
    <s v="EIA: 377"/>
    <s v="EIA: 5"/>
    <m/>
    <m/>
    <m/>
    <m/>
    <s v="21090"/>
    <n v="8107"/>
    <s v="L401786"/>
    <s v="G402572"/>
  </r>
  <r>
    <s v="https://www.gem.wiki/Grayson_power_station"/>
    <x v="62"/>
    <s v="Grayson power station"/>
    <m/>
    <s v="9"/>
    <s v="NG"/>
    <n v="57"/>
    <x v="0"/>
    <x v="1"/>
    <s v="N"/>
    <m/>
    <m/>
    <m/>
    <x v="8"/>
    <m/>
    <m/>
    <m/>
    <n v="34.1556"/>
    <n v="-118.2782"/>
    <s v="exact"/>
    <s v="Glendale"/>
    <s v="Los Angeles"/>
    <m/>
    <s v="California"/>
    <x v="1"/>
    <s v="Northern America"/>
    <s v="EIA: 377"/>
    <s v="EIA: 9"/>
    <m/>
    <m/>
    <m/>
    <m/>
    <s v="21090"/>
    <n v="30417"/>
    <s v="L401786"/>
    <s v="G402573"/>
  </r>
  <r>
    <s v="https://www.gem.wiki/Grayson_power_station"/>
    <x v="62"/>
    <s v="Grayson power station"/>
    <m/>
    <s v="CC1"/>
    <s v="NG"/>
    <n v="121"/>
    <x v="0"/>
    <x v="0"/>
    <s v="N"/>
    <m/>
    <m/>
    <m/>
    <x v="79"/>
    <m/>
    <m/>
    <m/>
    <n v="34.1556"/>
    <n v="-118.2782"/>
    <s v="exact"/>
    <s v="Glendale"/>
    <s v="Los Angeles"/>
    <m/>
    <s v="California"/>
    <x v="1"/>
    <s v="Northern America"/>
    <s v="EIA: 377"/>
    <s v="EIA: 1, 2, 8A, 8BC"/>
    <m/>
    <m/>
    <m/>
    <m/>
    <s v="21090"/>
    <s v="8110, 8111, 8112, 8113, 8114"/>
    <s v="L401786"/>
    <s v="G401679"/>
  </r>
  <r>
    <s v="https://www.gem.wiki/Great_Bend_Sunflower_power_station"/>
    <x v="62"/>
    <s v="Great Bend Sunflower power station"/>
    <m/>
    <s v="3"/>
    <s v="NG"/>
    <n v="82"/>
    <x v="0"/>
    <x v="3"/>
    <s v="N"/>
    <m/>
    <m/>
    <m/>
    <x v="61"/>
    <m/>
    <m/>
    <m/>
    <n v="38.409999999999997"/>
    <n v="-98.868899999999996"/>
    <s v="exact"/>
    <s v="Great Bend"/>
    <s v="Barton"/>
    <m/>
    <s v="Kansas"/>
    <x v="1"/>
    <s v="Northern America"/>
    <s v="EIA: 1235"/>
    <s v="EIA: 3"/>
    <m/>
    <m/>
    <m/>
    <m/>
    <s v="35794"/>
    <n v="14319"/>
    <s v="L401617"/>
    <s v="G402346"/>
  </r>
  <r>
    <s v="https://www.gem.wiki/Greater_Des_Moines_power_station"/>
    <x v="62"/>
    <s v="Greater Des Moines power station"/>
    <m/>
    <s v="CC1"/>
    <s v="NG"/>
    <n v="576"/>
    <x v="0"/>
    <x v="0"/>
    <s v="N"/>
    <m/>
    <m/>
    <m/>
    <x v="8"/>
    <m/>
    <m/>
    <m/>
    <n v="41.5563"/>
    <n v="-93.528300000000002"/>
    <s v="exact"/>
    <s v="Pleasant Hill"/>
    <s v="Polk"/>
    <m/>
    <s v="Iowa"/>
    <x v="1"/>
    <s v="Northern America"/>
    <s v="EIA: 7985"/>
    <s v="EIA: GT1, GT2, ST1"/>
    <m/>
    <m/>
    <m/>
    <m/>
    <s v="50467"/>
    <s v="27737, 28593, 27738"/>
    <s v="L402081"/>
    <s v="G402188"/>
  </r>
  <r>
    <s v="https://www.gem.wiki/Green_Country_Energy_power_station"/>
    <x v="62"/>
    <s v="Green Country Energy power station"/>
    <m/>
    <s v="G841"/>
    <s v="NG"/>
    <n v="301"/>
    <x v="0"/>
    <x v="0"/>
    <s v="N"/>
    <m/>
    <m/>
    <m/>
    <x v="10"/>
    <m/>
    <m/>
    <m/>
    <n v="35.9833"/>
    <n v="-95.934600000000003"/>
    <s v="exact"/>
    <s v="Jenks"/>
    <s v="Tulsa"/>
    <m/>
    <s v="Oklahoma"/>
    <x v="1"/>
    <s v="Northern America"/>
    <s v="EIA: 55146"/>
    <s v="EIA: CTG1, STG1"/>
    <m/>
    <m/>
    <m/>
    <m/>
    <s v="45415"/>
    <s v="24391, 38453"/>
    <s v="L401991"/>
    <s v="G401815"/>
  </r>
  <r>
    <s v="https://www.gem.wiki/Green_Country_Energy_power_station"/>
    <x v="62"/>
    <s v="Green Country Energy power station"/>
    <m/>
    <s v="G842"/>
    <s v="NG"/>
    <n v="301"/>
    <x v="0"/>
    <x v="0"/>
    <s v="N"/>
    <m/>
    <m/>
    <m/>
    <x v="10"/>
    <m/>
    <m/>
    <m/>
    <n v="35.9833"/>
    <n v="-95.934600000000003"/>
    <s v="exact"/>
    <s v="Jenks"/>
    <s v="Tulsa"/>
    <m/>
    <s v="Oklahoma"/>
    <x v="1"/>
    <s v="Northern America"/>
    <s v="EIA: 55146"/>
    <s v="EIA: CTG2, STG2"/>
    <m/>
    <m/>
    <m/>
    <m/>
    <s v="45415"/>
    <s v="25282, 38455"/>
    <s v="L401991"/>
    <s v="G401816"/>
  </r>
  <r>
    <s v="https://www.gem.wiki/Green_Country_Energy_power_station"/>
    <x v="62"/>
    <s v="Green Country Energy power station"/>
    <m/>
    <s v="G843"/>
    <s v="NG"/>
    <n v="301"/>
    <x v="0"/>
    <x v="0"/>
    <s v="N"/>
    <m/>
    <m/>
    <m/>
    <x v="10"/>
    <m/>
    <m/>
    <m/>
    <n v="35.9833"/>
    <n v="-95.934600000000003"/>
    <s v="exact"/>
    <s v="Jenks"/>
    <s v="Tulsa"/>
    <m/>
    <s v="Oklahoma"/>
    <x v="1"/>
    <s v="Northern America"/>
    <s v="EIA: 55146"/>
    <s v="EIA: CTG3, STG3"/>
    <m/>
    <m/>
    <m/>
    <m/>
    <s v="45415"/>
    <s v="25283, 38456"/>
    <s v="L401991"/>
    <s v="G401817"/>
  </r>
  <r>
    <s v="https://www.gem.wiki/Green_Power_2_power_station"/>
    <x v="62"/>
    <s v="Green Power 2 power station"/>
    <m/>
    <s v="CC2"/>
    <s v="NG/OG"/>
    <n v="611"/>
    <x v="0"/>
    <x v="0"/>
    <s v="Y"/>
    <m/>
    <m/>
    <m/>
    <x v="16"/>
    <m/>
    <m/>
    <m/>
    <n v="29.378097"/>
    <n v="-94.932770000000005"/>
    <s v="exact"/>
    <s v="Texas City"/>
    <s v="Galveston"/>
    <m/>
    <s v="Texas"/>
    <x v="1"/>
    <s v="Northern America"/>
    <s v="EIA: 55470"/>
    <s v="EIA: ST1, TR1, TR2, TR3"/>
    <m/>
    <m/>
    <m/>
    <m/>
    <m/>
    <m/>
    <s v="L401687"/>
    <s v="G401939"/>
  </r>
  <r>
    <s v="https://www.gem.wiki/Green_Power_2_power_station"/>
    <x v="62"/>
    <s v="Green Power 2 power station"/>
    <m/>
    <s v="CC2-ST805"/>
    <s v="NG/OG"/>
    <n v="250"/>
    <x v="7"/>
    <x v="3"/>
    <s v="Y"/>
    <m/>
    <m/>
    <m/>
    <x v="9"/>
    <m/>
    <m/>
    <m/>
    <n v="29.378097"/>
    <n v="-94.932770000000005"/>
    <s v="exact"/>
    <s v="Texas City"/>
    <s v="Galveston"/>
    <m/>
    <s v="Texas"/>
    <x v="1"/>
    <s v="Northern America"/>
    <s v="EIA: 55470"/>
    <s v="EIA: ST805"/>
    <m/>
    <m/>
    <m/>
    <m/>
    <m/>
    <m/>
    <s v="L401687"/>
    <s v="G409440"/>
  </r>
  <r>
    <s v="https://www.gem.wiki/Green_Station"/>
    <x v="62"/>
    <s v="Green Station"/>
    <m/>
    <s v="1"/>
    <s v="NG"/>
    <n v="293"/>
    <x v="0"/>
    <x v="3"/>
    <s v="N"/>
    <s v="not found"/>
    <s v="not found"/>
    <s v="conversion"/>
    <x v="3"/>
    <m/>
    <m/>
    <s v="Big Rivers Electric"/>
    <n v="37.646677799999999"/>
    <n v="-87.501402799999994"/>
    <s v="exact"/>
    <s v="Sebree"/>
    <s v="Webster"/>
    <m/>
    <s v="Kentucky"/>
    <x v="1"/>
    <s v="Northern America"/>
    <s v="EIA: 6639"/>
    <s v="EIA: 1"/>
    <s v="R.D. Green Generating Station"/>
    <m/>
    <m/>
    <m/>
    <s v="not found"/>
    <m/>
    <s v="L103943"/>
    <s v="G410511"/>
  </r>
  <r>
    <s v="https://www.gem.wiki/Green_Station"/>
    <x v="62"/>
    <s v="Green Station"/>
    <m/>
    <s v="2"/>
    <s v="NG"/>
    <n v="293"/>
    <x v="0"/>
    <x v="3"/>
    <s v="N"/>
    <s v="not found"/>
    <s v="not found"/>
    <s v="conversion"/>
    <x v="3"/>
    <m/>
    <m/>
    <s v="Big Rivers Electric"/>
    <n v="37.646677799999999"/>
    <n v="-87.501402799999994"/>
    <s v="exact"/>
    <s v="Sebree"/>
    <s v="Webster"/>
    <m/>
    <s v="Kentucky"/>
    <x v="1"/>
    <s v="Northern America"/>
    <s v="EIA: 6639"/>
    <s v="EIA: 2"/>
    <s v="R.D. Green Generating Station"/>
    <m/>
    <m/>
    <m/>
    <s v="not found"/>
    <m/>
    <s v="L103943"/>
    <s v="G410510"/>
  </r>
  <r>
    <s v="https://www.gem.wiki/Greene_County_Steam_Plant"/>
    <x v="62"/>
    <s v="Greene County Steam Plant"/>
    <m/>
    <s v="1"/>
    <s v="NG"/>
    <n v="299"/>
    <x v="0"/>
    <x v="3"/>
    <s v="N"/>
    <s v="not found"/>
    <s v="not found"/>
    <s v="conversion"/>
    <x v="5"/>
    <m/>
    <m/>
    <m/>
    <n v="32.601700000000001"/>
    <n v="-87.781099999999995"/>
    <s v="exact"/>
    <s v="Demopolis"/>
    <s v="Greene"/>
    <m/>
    <s v="Alabama"/>
    <x v="1"/>
    <s v="Northern America"/>
    <s v="EIA: 10"/>
    <s v="EIA: 1"/>
    <m/>
    <m/>
    <m/>
    <m/>
    <s v="12585"/>
    <n v="8200"/>
    <s v="L103782"/>
    <s v="G402204"/>
  </r>
  <r>
    <s v="https://www.gem.wiki/Greene_County_Steam_Plant"/>
    <x v="62"/>
    <s v="Greene County Steam Plant"/>
    <m/>
    <s v="2"/>
    <s v="NG"/>
    <n v="269"/>
    <x v="0"/>
    <x v="3"/>
    <s v="N"/>
    <s v="not found"/>
    <s v="not found"/>
    <s v="conversion"/>
    <x v="5"/>
    <m/>
    <m/>
    <m/>
    <n v="32.601700000000001"/>
    <n v="-87.781099999999995"/>
    <s v="exact"/>
    <s v="Demopolis"/>
    <s v="Greene"/>
    <m/>
    <s v="Alabama"/>
    <x v="1"/>
    <s v="Northern America"/>
    <s v="EIA: 10"/>
    <s v="EIA: 2"/>
    <m/>
    <m/>
    <m/>
    <m/>
    <s v="12585"/>
    <n v="8201"/>
    <s v="L103782"/>
    <s v="G402205"/>
  </r>
  <r>
    <s v="https://www.gem.wiki/Greene_County_Steam_Plant"/>
    <x v="62"/>
    <s v="Greene County Steam Plant"/>
    <m/>
    <s v="GT10"/>
    <s v="FO/NG"/>
    <n v="80"/>
    <x v="0"/>
    <x v="1"/>
    <s v="N"/>
    <m/>
    <m/>
    <s v="N"/>
    <x v="67"/>
    <m/>
    <m/>
    <m/>
    <n v="32.601700000000001"/>
    <n v="-87.781099999999995"/>
    <s v="exact"/>
    <s v="Demopolis"/>
    <s v="Greene"/>
    <m/>
    <s v="Alabama"/>
    <x v="1"/>
    <s v="Northern America"/>
    <s v="EIA: 10"/>
    <s v="EIA: GT10"/>
    <m/>
    <m/>
    <m/>
    <m/>
    <s v="12585"/>
    <n v="8209"/>
    <s v="L103782"/>
    <s v="G402404"/>
  </r>
  <r>
    <s v="https://www.gem.wiki/Greene_County_Steam_Plant"/>
    <x v="62"/>
    <s v="Greene County Steam Plant"/>
    <m/>
    <s v="GT2"/>
    <s v="FO/NG"/>
    <n v="80"/>
    <x v="0"/>
    <x v="1"/>
    <s v="N"/>
    <m/>
    <m/>
    <s v="N"/>
    <x v="67"/>
    <m/>
    <m/>
    <m/>
    <n v="32.601700000000001"/>
    <n v="-87.781099999999995"/>
    <s v="exact"/>
    <s v="Demopolis"/>
    <s v="Greene"/>
    <m/>
    <s v="Alabama"/>
    <x v="1"/>
    <s v="Northern America"/>
    <s v="EIA: 10"/>
    <s v="EIA: GT2"/>
    <m/>
    <m/>
    <m/>
    <m/>
    <s v="12585"/>
    <n v="8201"/>
    <s v="L103782"/>
    <s v="G402405"/>
  </r>
  <r>
    <s v="https://www.gem.wiki/Greene_County_Steam_Plant"/>
    <x v="62"/>
    <s v="Greene County Steam Plant"/>
    <m/>
    <s v="GT3"/>
    <s v="FO/NG"/>
    <n v="80"/>
    <x v="0"/>
    <x v="1"/>
    <s v="N"/>
    <m/>
    <m/>
    <s v="N"/>
    <x v="48"/>
    <m/>
    <m/>
    <m/>
    <n v="32.601700000000001"/>
    <n v="-87.781099999999995"/>
    <s v="exact"/>
    <s v="Demopolis"/>
    <s v="Greene"/>
    <m/>
    <s v="Alabama"/>
    <x v="1"/>
    <s v="Northern America"/>
    <s v="EIA: 10"/>
    <s v="EIA: GT3"/>
    <m/>
    <m/>
    <m/>
    <m/>
    <s v="12585"/>
    <n v="8202"/>
    <s v="L103782"/>
    <s v="G402406"/>
  </r>
  <r>
    <s v="https://www.gem.wiki/Greene_County_Steam_Plant"/>
    <x v="62"/>
    <s v="Greene County Steam Plant"/>
    <m/>
    <s v="GT4"/>
    <s v="FO/NG"/>
    <n v="80"/>
    <x v="0"/>
    <x v="1"/>
    <s v="N"/>
    <m/>
    <m/>
    <s v="N"/>
    <x v="48"/>
    <m/>
    <m/>
    <m/>
    <n v="32.601700000000001"/>
    <n v="-87.781099999999995"/>
    <s v="exact"/>
    <s v="Demopolis"/>
    <s v="Greene"/>
    <m/>
    <s v="Alabama"/>
    <x v="1"/>
    <s v="Northern America"/>
    <s v="EIA: 10"/>
    <s v="EIA: GT4"/>
    <m/>
    <m/>
    <m/>
    <m/>
    <s v="12585"/>
    <n v="8203"/>
    <s v="L103782"/>
    <s v="G402407"/>
  </r>
  <r>
    <s v="https://www.gem.wiki/Greene_County_Steam_Plant"/>
    <x v="62"/>
    <s v="Greene County Steam Plant"/>
    <m/>
    <s v="GT5"/>
    <s v="FO/NG"/>
    <n v="80"/>
    <x v="0"/>
    <x v="1"/>
    <s v="N"/>
    <m/>
    <m/>
    <s v="N"/>
    <x v="48"/>
    <m/>
    <m/>
    <m/>
    <n v="32.601700000000001"/>
    <n v="-87.781099999999995"/>
    <s v="exact"/>
    <s v="Demopolis"/>
    <s v="Greene"/>
    <m/>
    <s v="Alabama"/>
    <x v="1"/>
    <s v="Northern America"/>
    <s v="EIA: 10"/>
    <s v="EIA: GT5"/>
    <m/>
    <m/>
    <m/>
    <m/>
    <s v="12585"/>
    <n v="8204"/>
    <s v="L103782"/>
    <s v="G402408"/>
  </r>
  <r>
    <s v="https://www.gem.wiki/Greene_County_Steam_Plant"/>
    <x v="62"/>
    <s v="Greene County Steam Plant"/>
    <m/>
    <s v="GT6"/>
    <s v="FO/NG"/>
    <n v="80"/>
    <x v="0"/>
    <x v="1"/>
    <s v="N"/>
    <m/>
    <m/>
    <s v="N"/>
    <x v="48"/>
    <m/>
    <m/>
    <m/>
    <n v="32.601700000000001"/>
    <n v="-87.781099999999995"/>
    <s v="exact"/>
    <s v="Demopolis"/>
    <s v="Greene"/>
    <m/>
    <s v="Alabama"/>
    <x v="1"/>
    <s v="Northern America"/>
    <s v="EIA: 10"/>
    <s v="EIA: GT6"/>
    <m/>
    <m/>
    <m/>
    <m/>
    <s v="12585"/>
    <n v="8205"/>
    <s v="L103782"/>
    <s v="G402409"/>
  </r>
  <r>
    <s v="https://www.gem.wiki/Greene_County_Steam_Plant"/>
    <x v="62"/>
    <s v="Greene County Steam Plant"/>
    <m/>
    <s v="GT7"/>
    <s v="FO/NG"/>
    <n v="80"/>
    <x v="0"/>
    <x v="1"/>
    <s v="N"/>
    <m/>
    <m/>
    <s v="N"/>
    <x v="48"/>
    <m/>
    <m/>
    <m/>
    <n v="32.601700000000001"/>
    <n v="-87.781099999999995"/>
    <s v="exact"/>
    <s v="Demopolis"/>
    <s v="Greene"/>
    <m/>
    <s v="Alabama"/>
    <x v="1"/>
    <s v="Northern America"/>
    <s v="EIA: 10"/>
    <s v="EIA: GT7"/>
    <m/>
    <m/>
    <m/>
    <m/>
    <s v="12585"/>
    <n v="8206"/>
    <s v="L103782"/>
    <s v="G402410"/>
  </r>
  <r>
    <s v="https://www.gem.wiki/Greene_County_Steam_Plant"/>
    <x v="62"/>
    <s v="Greene County Steam Plant"/>
    <m/>
    <s v="GT8"/>
    <s v="FO/NG"/>
    <n v="80"/>
    <x v="0"/>
    <x v="1"/>
    <s v="N"/>
    <m/>
    <m/>
    <s v="N"/>
    <x v="67"/>
    <m/>
    <m/>
    <m/>
    <n v="32.601700000000001"/>
    <n v="-87.781099999999995"/>
    <s v="exact"/>
    <s v="Demopolis"/>
    <s v="Greene"/>
    <m/>
    <s v="Alabama"/>
    <x v="1"/>
    <s v="Northern America"/>
    <s v="EIA: 10"/>
    <s v="EIA: GT8"/>
    <m/>
    <m/>
    <m/>
    <m/>
    <s v="12585"/>
    <n v="8207"/>
    <s v="L103782"/>
    <s v="G402411"/>
  </r>
  <r>
    <s v="https://www.gem.wiki/Greene_County_Steam_Plant"/>
    <x v="62"/>
    <s v="Greene County Steam Plant"/>
    <m/>
    <s v="GT9"/>
    <s v="FO/NG"/>
    <n v="80"/>
    <x v="0"/>
    <x v="1"/>
    <s v="N"/>
    <m/>
    <m/>
    <s v="N"/>
    <x v="67"/>
    <m/>
    <m/>
    <m/>
    <n v="32.601700000000001"/>
    <n v="-87.781099999999995"/>
    <s v="exact"/>
    <s v="Demopolis"/>
    <s v="Greene"/>
    <m/>
    <s v="Alabama"/>
    <x v="1"/>
    <s v="Northern America"/>
    <s v="EIA: 10"/>
    <s v="EIA: GT9"/>
    <m/>
    <m/>
    <m/>
    <m/>
    <s v="12585"/>
    <n v="8208"/>
    <s v="L103782"/>
    <s v="G402412"/>
  </r>
  <r>
    <s v="https://www.gem.wiki/Greenland_energy_center"/>
    <x v="62"/>
    <s v="Greenland energy center"/>
    <m/>
    <s v="1"/>
    <s v="NG/FO"/>
    <n v="190"/>
    <x v="0"/>
    <x v="1"/>
    <s v="N"/>
    <m/>
    <m/>
    <m/>
    <x v="17"/>
    <m/>
    <m/>
    <m/>
    <n v="30.159130999999999"/>
    <n v="-81.518420000000006"/>
    <s v="exact"/>
    <s v="Jacksonville"/>
    <s v="Duval"/>
    <m/>
    <s v="Florida"/>
    <x v="1"/>
    <s v="Northern America"/>
    <s v="EIA: 56799"/>
    <s v="EIA: 1"/>
    <m/>
    <m/>
    <m/>
    <m/>
    <s v="57952"/>
    <n v="34587"/>
    <s v="L402027"/>
    <s v="G403029"/>
  </r>
  <r>
    <s v="https://www.gem.wiki/Greenland_energy_center"/>
    <x v="62"/>
    <s v="Greenland energy center"/>
    <m/>
    <s v="2"/>
    <s v="NG/FO"/>
    <n v="190"/>
    <x v="0"/>
    <x v="1"/>
    <s v="N"/>
    <m/>
    <m/>
    <m/>
    <x v="17"/>
    <m/>
    <m/>
    <m/>
    <n v="30.159130999999999"/>
    <n v="-81.518420000000006"/>
    <s v="exact"/>
    <s v="Jacksonville"/>
    <s v="Duval"/>
    <m/>
    <s v="Florida"/>
    <x v="1"/>
    <s v="Northern America"/>
    <s v="EIA: 56799"/>
    <s v="EIA: 2"/>
    <m/>
    <m/>
    <m/>
    <m/>
    <s v="57952"/>
    <n v="34588"/>
    <s v="L402027"/>
    <s v="G403030"/>
  </r>
  <r>
    <s v="https://www.gem.wiki/Greenleaf_2_power_plant"/>
    <x v="62"/>
    <s v="Greenleaf 2 power plant"/>
    <m/>
    <s v="GEN1"/>
    <s v="NG"/>
    <n v="50"/>
    <x v="0"/>
    <x v="1"/>
    <s v="Y"/>
    <m/>
    <m/>
    <m/>
    <x v="24"/>
    <m/>
    <m/>
    <m/>
    <n v="39.136499999999998"/>
    <n v="-121.6397"/>
    <s v="exact"/>
    <s v="Yuba City"/>
    <s v="Sutter"/>
    <m/>
    <s v="California"/>
    <x v="1"/>
    <s v="Northern America"/>
    <s v="EIA: 10349"/>
    <s v="EIA: GEN1"/>
    <m/>
    <m/>
    <m/>
    <m/>
    <s v="15382"/>
    <n v="8225"/>
    <s v="L407445"/>
    <s v="G409610"/>
  </r>
  <r>
    <s v="https://www.gem.wiki/Greens_Bayou_power_station"/>
    <x v="62"/>
    <s v="Greens Bayou power station"/>
    <m/>
    <s v="73"/>
    <s v="NG"/>
    <n v="72"/>
    <x v="0"/>
    <x v="1"/>
    <s v="N"/>
    <m/>
    <m/>
    <m/>
    <x v="50"/>
    <m/>
    <n v="2035"/>
    <m/>
    <n v="29.822201"/>
    <n v="-95.219430000000003"/>
    <s v="exact"/>
    <s v="Houston"/>
    <s v="Harris"/>
    <m/>
    <s v="Texas"/>
    <x v="1"/>
    <s v="Northern America"/>
    <s v="EIA: 3464"/>
    <s v="EIA: 73"/>
    <m/>
    <m/>
    <m/>
    <m/>
    <s v="22394"/>
    <n v="8235"/>
    <s v="L402145"/>
    <s v="G403264"/>
  </r>
  <r>
    <s v="https://www.gem.wiki/Greens_Bayou_power_station"/>
    <x v="62"/>
    <s v="Greens Bayou power station"/>
    <m/>
    <s v="74"/>
    <s v="NG"/>
    <n v="72"/>
    <x v="0"/>
    <x v="1"/>
    <s v="N"/>
    <m/>
    <m/>
    <m/>
    <x v="50"/>
    <m/>
    <n v="2035"/>
    <m/>
    <n v="29.822201"/>
    <n v="-95.219430000000003"/>
    <s v="exact"/>
    <s v="Houston"/>
    <s v="Harris"/>
    <m/>
    <s v="Texas"/>
    <x v="1"/>
    <s v="Northern America"/>
    <s v="EIA: 3464"/>
    <s v="EIA: 74"/>
    <m/>
    <m/>
    <m/>
    <m/>
    <s v="22394"/>
    <n v="8236"/>
    <s v="L402145"/>
    <s v="G403265"/>
  </r>
  <r>
    <s v="https://www.gem.wiki/Greens_Bayou_power_station"/>
    <x v="62"/>
    <s v="Greens Bayou power station"/>
    <m/>
    <s v="81"/>
    <s v="NG"/>
    <n v="72"/>
    <x v="0"/>
    <x v="1"/>
    <s v="N"/>
    <m/>
    <m/>
    <m/>
    <x v="50"/>
    <m/>
    <n v="2035"/>
    <m/>
    <n v="29.822201"/>
    <n v="-95.219430000000003"/>
    <s v="exact"/>
    <s v="Houston"/>
    <s v="Harris"/>
    <m/>
    <s v="Texas"/>
    <x v="1"/>
    <s v="Northern America"/>
    <s v="EIA: 3464"/>
    <s v="EIA: 81"/>
    <m/>
    <m/>
    <m/>
    <m/>
    <s v="22394"/>
    <n v="8237"/>
    <s v="L402145"/>
    <s v="G403266"/>
  </r>
  <r>
    <s v="https://www.gem.wiki/Greens_Bayou_power_station"/>
    <x v="62"/>
    <s v="Greens Bayou power station"/>
    <m/>
    <s v="82"/>
    <s v="NG"/>
    <n v="72"/>
    <x v="0"/>
    <x v="1"/>
    <s v="N"/>
    <m/>
    <m/>
    <m/>
    <x v="50"/>
    <m/>
    <n v="2035"/>
    <m/>
    <n v="29.822201"/>
    <n v="-95.219430000000003"/>
    <s v="exact"/>
    <s v="Houston"/>
    <s v="Harris"/>
    <m/>
    <s v="Texas"/>
    <x v="1"/>
    <s v="Northern America"/>
    <s v="EIA: 3464"/>
    <s v="EIA: 82"/>
    <m/>
    <m/>
    <m/>
    <m/>
    <s v="22394"/>
    <n v="8238"/>
    <s v="L402145"/>
    <s v="G403267"/>
  </r>
  <r>
    <s v="https://www.gem.wiki/Greens_Bayou_power_station"/>
    <x v="62"/>
    <s v="Greens Bayou power station"/>
    <m/>
    <s v="83"/>
    <s v="NG"/>
    <n v="72"/>
    <x v="0"/>
    <x v="1"/>
    <s v="N"/>
    <m/>
    <m/>
    <m/>
    <x v="50"/>
    <m/>
    <n v="2035"/>
    <m/>
    <n v="29.822201"/>
    <n v="-95.219430000000003"/>
    <s v="exact"/>
    <s v="Houston"/>
    <s v="Harris"/>
    <m/>
    <s v="Texas"/>
    <x v="1"/>
    <s v="Northern America"/>
    <s v="EIA: 3464"/>
    <s v="EIA: 83"/>
    <m/>
    <m/>
    <m/>
    <m/>
    <s v="22394"/>
    <n v="8239"/>
    <s v="L402145"/>
    <s v="G403268"/>
  </r>
  <r>
    <s v="https://www.gem.wiki/Greens_Bayou_power_station"/>
    <x v="62"/>
    <s v="Greens Bayou power station"/>
    <m/>
    <s v="84"/>
    <s v="NG"/>
    <n v="72"/>
    <x v="0"/>
    <x v="1"/>
    <s v="N"/>
    <m/>
    <m/>
    <m/>
    <x v="50"/>
    <m/>
    <n v="2035"/>
    <m/>
    <n v="29.822201"/>
    <n v="-95.219430000000003"/>
    <s v="exact"/>
    <s v="Houston"/>
    <s v="Harris"/>
    <m/>
    <s v="Texas"/>
    <x v="1"/>
    <s v="Northern America"/>
    <s v="EIA: 3464"/>
    <s v="EIA: 84"/>
    <m/>
    <m/>
    <m/>
    <m/>
    <s v="22394"/>
    <n v="8240"/>
    <s v="L402145"/>
    <s v="G403269"/>
  </r>
  <r>
    <s v="https://www.gem.wiki/Greensville_County_power_station"/>
    <x v="62"/>
    <s v="Greensville County power station"/>
    <m/>
    <s v="GV01"/>
    <s v="NG"/>
    <n v="1773"/>
    <x v="0"/>
    <x v="0"/>
    <s v="N"/>
    <s v="Hydrogen capable: turbine"/>
    <s v="not found"/>
    <m/>
    <x v="34"/>
    <m/>
    <m/>
    <m/>
    <n v="36.718235999999997"/>
    <n v="-77.649559999999994"/>
    <s v="exact"/>
    <s v="Emporia"/>
    <s v="Greensville"/>
    <m/>
    <s v="Virginia"/>
    <x v="1"/>
    <s v="Northern America"/>
    <s v="EIA: 59913"/>
    <s v="EIA: CT01, CT02, CT03, ST01"/>
    <m/>
    <m/>
    <m/>
    <m/>
    <s v="69220"/>
    <s v="45997, 45999, 46000, 45998"/>
    <s v="L402357"/>
    <s v="G402082"/>
  </r>
  <r>
    <s v="https://www.gem.wiki/Greenville_Electric_generating_station"/>
    <x v="62"/>
    <s v="Greenville Electric generating station"/>
    <m/>
    <s v="GT1"/>
    <s v="NG/FO"/>
    <n v="59"/>
    <x v="0"/>
    <x v="1"/>
    <s v="N"/>
    <m/>
    <m/>
    <m/>
    <x v="15"/>
    <m/>
    <m/>
    <m/>
    <n v="40.075783000000001"/>
    <n v="-84.615139999999997"/>
    <s v="exact"/>
    <s v="Greenville"/>
    <s v="Darke"/>
    <m/>
    <s v="Ohio"/>
    <x v="1"/>
    <s v="Northern America"/>
    <s v="EIA: 55228"/>
    <s v="EIA: GT1"/>
    <m/>
    <m/>
    <m/>
    <m/>
    <s v="46095"/>
    <n v="25068"/>
    <s v="L401755"/>
    <s v="G402538"/>
  </r>
  <r>
    <s v="https://www.gem.wiki/Greenville_Electric_generating_station"/>
    <x v="62"/>
    <s v="Greenville Electric generating station"/>
    <m/>
    <s v="GT2"/>
    <s v="NG/FO"/>
    <n v="59"/>
    <x v="0"/>
    <x v="1"/>
    <s v="N"/>
    <m/>
    <m/>
    <m/>
    <x v="15"/>
    <m/>
    <m/>
    <m/>
    <n v="40.075783000000001"/>
    <n v="-84.615139999999997"/>
    <s v="exact"/>
    <s v="Greenville"/>
    <s v="Darke"/>
    <m/>
    <s v="Ohio"/>
    <x v="1"/>
    <s v="Northern America"/>
    <s v="EIA: 55228"/>
    <s v="EIA: GT2"/>
    <m/>
    <m/>
    <m/>
    <m/>
    <s v="46095"/>
    <n v="25069"/>
    <s v="L401755"/>
    <s v="G402539"/>
  </r>
  <r>
    <s v="https://www.gem.wiki/Greenville_Electric_generating_station"/>
    <x v="62"/>
    <s v="Greenville Electric generating station"/>
    <m/>
    <s v="GT3"/>
    <s v="NG/FO"/>
    <n v="59"/>
    <x v="0"/>
    <x v="1"/>
    <s v="N"/>
    <m/>
    <m/>
    <m/>
    <x v="15"/>
    <m/>
    <m/>
    <m/>
    <n v="40.075783000000001"/>
    <n v="-84.615139999999997"/>
    <s v="exact"/>
    <s v="Greenville"/>
    <s v="Darke"/>
    <m/>
    <s v="Ohio"/>
    <x v="1"/>
    <s v="Northern America"/>
    <s v="EIA: 55228"/>
    <s v="EIA: GT3"/>
    <m/>
    <m/>
    <m/>
    <m/>
    <s v="46095"/>
    <n v="25070"/>
    <s v="L401755"/>
    <s v="G402540"/>
  </r>
  <r>
    <s v="https://www.gem.wiki/Greenville_Electric_generating_station"/>
    <x v="62"/>
    <s v="Greenville Electric generating station"/>
    <m/>
    <s v="GT4"/>
    <s v="NG/FO"/>
    <n v="59"/>
    <x v="0"/>
    <x v="1"/>
    <s v="N"/>
    <m/>
    <m/>
    <m/>
    <x v="15"/>
    <m/>
    <m/>
    <m/>
    <n v="40.075783000000001"/>
    <n v="-84.615139999999997"/>
    <s v="exact"/>
    <s v="Greenville"/>
    <s v="Darke"/>
    <m/>
    <s v="Ohio"/>
    <x v="1"/>
    <s v="Northern America"/>
    <s v="EIA: 55228"/>
    <s v="EIA: GT4"/>
    <m/>
    <m/>
    <m/>
    <m/>
    <s v="46095"/>
    <n v="25071"/>
    <s v="L401755"/>
    <s v="G402541"/>
  </r>
  <r>
    <s v="https://www.gem.wiki/Greenwood_(MI)_power_station"/>
    <x v="62"/>
    <s v="Greenwood (MI) power station"/>
    <m/>
    <s v="1"/>
    <s v="NG/FO/WO"/>
    <n v="815"/>
    <x v="0"/>
    <x v="3"/>
    <s v="N"/>
    <m/>
    <s v="not found"/>
    <m/>
    <x v="76"/>
    <m/>
    <m/>
    <m/>
    <n v="43.105600000000003"/>
    <n v="-82.696399999999997"/>
    <s v="exact"/>
    <s v="Avoca"/>
    <s v="St Clair"/>
    <m/>
    <s v="Michigan"/>
    <x v="1"/>
    <s v="Northern America"/>
    <s v="EIA: 6035"/>
    <s v="EIA: 1"/>
    <m/>
    <m/>
    <m/>
    <m/>
    <s v="18391"/>
    <n v="8260"/>
    <s v="L401857"/>
    <s v="G402695"/>
  </r>
  <r>
    <s v="https://www.gem.wiki/Greenwood_(MI)_power_station"/>
    <x v="62"/>
    <s v="Greenwood (MI) power station"/>
    <m/>
    <s v="11-1"/>
    <s v="NG"/>
    <n v="85"/>
    <x v="0"/>
    <x v="1"/>
    <s v="N"/>
    <m/>
    <m/>
    <m/>
    <x v="14"/>
    <m/>
    <m/>
    <m/>
    <n v="43.105600000000003"/>
    <n v="-82.696399999999997"/>
    <s v="exact"/>
    <s v="Avoca"/>
    <s v="St Clair"/>
    <m/>
    <s v="Michigan"/>
    <x v="1"/>
    <s v="Northern America"/>
    <s v="EIA: 6035"/>
    <s v="EIA: 11-1"/>
    <m/>
    <m/>
    <m/>
    <m/>
    <s v="18391"/>
    <n v="24495"/>
    <s v="L401857"/>
    <s v="G402696"/>
  </r>
  <r>
    <s v="https://www.gem.wiki/Greenwood_(MI)_power_station"/>
    <x v="62"/>
    <s v="Greenwood (MI) power station"/>
    <m/>
    <s v="11-2"/>
    <s v="NG"/>
    <n v="85"/>
    <x v="0"/>
    <x v="1"/>
    <s v="N"/>
    <m/>
    <m/>
    <m/>
    <x v="14"/>
    <m/>
    <m/>
    <m/>
    <n v="43.105600000000003"/>
    <n v="-82.696399999999997"/>
    <s v="exact"/>
    <s v="Avoca"/>
    <s v="St Clair"/>
    <m/>
    <s v="Michigan"/>
    <x v="1"/>
    <s v="Northern America"/>
    <s v="EIA: 6035"/>
    <s v="EIA: 11-2"/>
    <m/>
    <m/>
    <m/>
    <m/>
    <s v="18391"/>
    <n v="24496"/>
    <s v="L401857"/>
    <s v="G402697"/>
  </r>
  <r>
    <s v="https://www.gem.wiki/Greenwood_(MI)_power_station"/>
    <x v="62"/>
    <s v="Greenwood (MI) power station"/>
    <m/>
    <s v="11-3"/>
    <s v="NG"/>
    <n v="85"/>
    <x v="0"/>
    <x v="1"/>
    <s v="N"/>
    <m/>
    <m/>
    <m/>
    <x v="14"/>
    <m/>
    <m/>
    <m/>
    <n v="43.105600000000003"/>
    <n v="-82.696399999999997"/>
    <s v="exact"/>
    <s v="Avoca"/>
    <s v="St Clair"/>
    <m/>
    <s v="Michigan"/>
    <x v="1"/>
    <s v="Northern America"/>
    <s v="EIA: 6035"/>
    <s v="EIA: 11-3"/>
    <m/>
    <m/>
    <m/>
    <m/>
    <s v="18391"/>
    <n v="24497"/>
    <s v="L401857"/>
    <s v="G402698"/>
  </r>
  <r>
    <s v="https://www.gem.wiki/Greenwood_(MO)_power_station"/>
    <x v="62"/>
    <s v="Greenwood (MO) power station"/>
    <m/>
    <s v="1"/>
    <s v="NG/FO"/>
    <n v="65"/>
    <x v="0"/>
    <x v="1"/>
    <s v="N"/>
    <m/>
    <m/>
    <m/>
    <x v="38"/>
    <m/>
    <m/>
    <m/>
    <n v="38.861499999999999"/>
    <n v="-94.298199999999994"/>
    <s v="exact"/>
    <s v="Greenwood"/>
    <s v="Jackson"/>
    <m/>
    <s v="Missouri"/>
    <x v="1"/>
    <s v="Northern America"/>
    <s v="EIA: 6074"/>
    <s v="EIA: 1"/>
    <m/>
    <m/>
    <m/>
    <m/>
    <m/>
    <m/>
    <s v="L402030"/>
    <s v="G403034"/>
  </r>
  <r>
    <s v="https://www.gem.wiki/Greenwood_(MO)_power_station"/>
    <x v="62"/>
    <s v="Greenwood (MO) power station"/>
    <m/>
    <s v="2"/>
    <s v="NG/FO"/>
    <n v="65"/>
    <x v="0"/>
    <x v="1"/>
    <s v="N"/>
    <m/>
    <m/>
    <m/>
    <x v="38"/>
    <m/>
    <m/>
    <m/>
    <n v="38.861499999999999"/>
    <n v="-94.298199999999994"/>
    <s v="exact"/>
    <s v="Greenwood"/>
    <s v="Jackson"/>
    <m/>
    <s v="Missouri"/>
    <x v="1"/>
    <s v="Northern America"/>
    <s v="EIA: 6074"/>
    <s v="EIA: 2"/>
    <m/>
    <m/>
    <m/>
    <m/>
    <m/>
    <m/>
    <s v="L402030"/>
    <s v="G403035"/>
  </r>
  <r>
    <s v="https://www.gem.wiki/Greenwood_(MO)_power_station"/>
    <x v="62"/>
    <s v="Greenwood (MO) power station"/>
    <m/>
    <s v="3"/>
    <s v="NG/FO"/>
    <n v="65"/>
    <x v="0"/>
    <x v="1"/>
    <s v="N"/>
    <m/>
    <m/>
    <m/>
    <x v="79"/>
    <m/>
    <m/>
    <m/>
    <n v="38.861499999999999"/>
    <n v="-94.298199999999994"/>
    <s v="exact"/>
    <s v="Greenwood"/>
    <s v="Jackson"/>
    <m/>
    <s v="Missouri"/>
    <x v="1"/>
    <s v="Northern America"/>
    <s v="EIA: 6074"/>
    <s v="EIA: 3"/>
    <m/>
    <m/>
    <m/>
    <m/>
    <m/>
    <m/>
    <s v="L402030"/>
    <s v="G403036"/>
  </r>
  <r>
    <s v="https://www.gem.wiki/Greenwood_(MO)_power_station"/>
    <x v="62"/>
    <s v="Greenwood (MO) power station"/>
    <m/>
    <s v="4"/>
    <s v="NG/FO"/>
    <n v="65"/>
    <x v="0"/>
    <x v="1"/>
    <s v="N"/>
    <m/>
    <m/>
    <m/>
    <x v="76"/>
    <m/>
    <m/>
    <m/>
    <n v="38.861499999999999"/>
    <n v="-94.298199999999994"/>
    <s v="exact"/>
    <s v="Greenwood"/>
    <s v="Jackson"/>
    <m/>
    <s v="Missouri"/>
    <x v="1"/>
    <s v="Northern America"/>
    <s v="EIA: 6074"/>
    <s v="EIA: 4"/>
    <m/>
    <m/>
    <m/>
    <m/>
    <m/>
    <m/>
    <s v="L402030"/>
    <s v="G403037"/>
  </r>
  <r>
    <s v="https://www.gem.wiki/Gregory_power_facility"/>
    <x v="62"/>
    <s v="Gregory power facility"/>
    <m/>
    <s v="CC1"/>
    <s v="NG"/>
    <n v="432"/>
    <x v="0"/>
    <x v="0"/>
    <s v="N"/>
    <m/>
    <m/>
    <m/>
    <x v="15"/>
    <m/>
    <m/>
    <m/>
    <n v="27.889289999999999"/>
    <n v="-97.258420000000001"/>
    <s v="exact"/>
    <s v="Gregory"/>
    <s v="San Patricio"/>
    <m/>
    <s v="Texas"/>
    <x v="1"/>
    <s v="Northern America"/>
    <s v="EIA: 55086"/>
    <s v="EIA: GT1A, GT1B, STG"/>
    <m/>
    <m/>
    <m/>
    <m/>
    <m/>
    <m/>
    <s v="L402515"/>
    <s v="G401794"/>
  </r>
  <r>
    <s v="https://www.gem.wiki/Griffith_Energy_power_station"/>
    <x v="62"/>
    <s v="Griffith Energy power station"/>
    <m/>
    <s v="1111"/>
    <s v="NG"/>
    <n v="655"/>
    <x v="0"/>
    <x v="0"/>
    <s v="N"/>
    <m/>
    <m/>
    <m/>
    <x v="10"/>
    <m/>
    <m/>
    <m/>
    <n v="35.054029"/>
    <n v="-114.13330000000001"/>
    <s v="exact"/>
    <s v="Golden Valley"/>
    <s v="Mohave"/>
    <m/>
    <s v="Arizona"/>
    <x v="1"/>
    <s v="Northern America"/>
    <s v="EIA: 55124"/>
    <s v="EIA: CTG1, CTG2, STG"/>
    <m/>
    <m/>
    <m/>
    <m/>
    <s v="45191"/>
    <s v="24022, 24023, 24024"/>
    <s v="L402304"/>
    <s v="G401806"/>
  </r>
  <r>
    <s v="https://www.gem.wiki/Groton_generating_station"/>
    <x v="62"/>
    <s v="Groton generating station"/>
    <m/>
    <s v="GT01"/>
    <s v="NG"/>
    <n v="108"/>
    <x v="0"/>
    <x v="1"/>
    <s v="N"/>
    <m/>
    <m/>
    <m/>
    <x v="37"/>
    <m/>
    <m/>
    <m/>
    <n v="45.3735"/>
    <n v="-98.098690000000005"/>
    <s v="exact"/>
    <s v="Groton"/>
    <s v="Brown"/>
    <m/>
    <s v="South Dakota"/>
    <x v="1"/>
    <s v="Northern America"/>
    <s v="EIA: 56238"/>
    <s v="EIA: GT01"/>
    <m/>
    <m/>
    <m/>
    <m/>
    <m/>
    <m/>
    <s v="L401739"/>
    <s v="G402502"/>
  </r>
  <r>
    <s v="https://www.gem.wiki/Groton_generating_station"/>
    <x v="62"/>
    <s v="Groton generating station"/>
    <m/>
    <s v="GT02"/>
    <s v="NG"/>
    <n v="108"/>
    <x v="0"/>
    <x v="1"/>
    <s v="N"/>
    <m/>
    <m/>
    <m/>
    <x v="47"/>
    <m/>
    <m/>
    <m/>
    <n v="45.3735"/>
    <n v="-98.098690000000005"/>
    <s v="exact"/>
    <s v="Groton"/>
    <s v="Brown"/>
    <m/>
    <s v="South Dakota"/>
    <x v="1"/>
    <s v="Northern America"/>
    <s v="EIA: 56238"/>
    <s v="EIA: GT02"/>
    <m/>
    <m/>
    <m/>
    <m/>
    <m/>
    <m/>
    <s v="L401739"/>
    <s v="G402503"/>
  </r>
  <r>
    <s v="https://www.gem.wiki/Guadalupe_generating_station"/>
    <x v="62"/>
    <s v="Guadalupe generating station"/>
    <m/>
    <s v="CTGP1"/>
    <s v="NG"/>
    <n v="160"/>
    <x v="2"/>
    <x v="1"/>
    <s v="N"/>
    <s v="not found"/>
    <m/>
    <m/>
    <x v="40"/>
    <m/>
    <m/>
    <m/>
    <n v="29.624400000000001"/>
    <n v="-98.141900000000007"/>
    <s v="exact"/>
    <s v="Marion"/>
    <s v="Guadalupe"/>
    <m/>
    <s v="Texas"/>
    <x v="1"/>
    <s v="Northern America"/>
    <s v="EIA: 55153"/>
    <s v="EIA: CTGP1"/>
    <s v="Guadalupe Energy Center"/>
    <m/>
    <m/>
    <m/>
    <s v="46003"/>
    <n v="43786"/>
    <s v="L401994"/>
    <s v="G411225"/>
  </r>
  <r>
    <s v="https://www.gem.wiki/Guadalupe_generating_station"/>
    <x v="62"/>
    <s v="Guadalupe generating station"/>
    <m/>
    <s v="CTGP2"/>
    <s v="NG"/>
    <n v="160"/>
    <x v="2"/>
    <x v="1"/>
    <s v="N"/>
    <s v="not found"/>
    <m/>
    <m/>
    <x v="40"/>
    <m/>
    <m/>
    <m/>
    <n v="29.624400000000001"/>
    <n v="-98.141900000000007"/>
    <s v="exact"/>
    <s v="Marion"/>
    <s v="Guadalupe"/>
    <m/>
    <s v="Texas"/>
    <x v="1"/>
    <s v="Northern America"/>
    <s v="EIA: 55153"/>
    <s v="EIA: CTGP2"/>
    <s v="Guadalupe Energy Center"/>
    <m/>
    <m/>
    <m/>
    <s v="46003"/>
    <n v="43787"/>
    <s v="L401994"/>
    <s v="G411224"/>
  </r>
  <r>
    <s v="https://www.gem.wiki/Guadalupe_generating_station"/>
    <x v="62"/>
    <s v="Guadalupe generating station"/>
    <m/>
    <s v="STG1"/>
    <s v="NG"/>
    <n v="544"/>
    <x v="0"/>
    <x v="0"/>
    <s v="N"/>
    <s v="Hydrogen capable: turbine"/>
    <m/>
    <m/>
    <x v="15"/>
    <m/>
    <m/>
    <m/>
    <n v="29.624400000000001"/>
    <n v="-98.141900000000007"/>
    <s v="exact"/>
    <s v="Marion"/>
    <s v="Guadalupe"/>
    <m/>
    <s v="Texas"/>
    <x v="1"/>
    <s v="Northern America"/>
    <s v="EIA: 55153"/>
    <s v="EIA: CTG1, CTG2, STG1"/>
    <s v="Guadalupe Energy Center"/>
    <m/>
    <m/>
    <m/>
    <s v="46003"/>
    <s v="24945, 25072, 25075"/>
    <s v="L401994"/>
    <s v="G401818"/>
  </r>
  <r>
    <s v="https://www.gem.wiki/Guadalupe_generating_station"/>
    <x v="62"/>
    <s v="Guadalupe generating station"/>
    <m/>
    <s v="STG2"/>
    <s v="NG"/>
    <n v="544"/>
    <x v="0"/>
    <x v="0"/>
    <s v="N"/>
    <s v="Hydrogen capable: turbine"/>
    <m/>
    <m/>
    <x v="15"/>
    <m/>
    <m/>
    <m/>
    <n v="29.624400000000001"/>
    <n v="-98.141900000000007"/>
    <s v="exact"/>
    <s v="Marion"/>
    <s v="Guadalupe"/>
    <m/>
    <s v="Texas"/>
    <x v="1"/>
    <s v="Northern America"/>
    <s v="EIA: 55153"/>
    <s v="EIA: CTG3, CTG4, STG2"/>
    <s v="Guadalupe Energy Center"/>
    <m/>
    <m/>
    <m/>
    <s v="46003"/>
    <s v="25073, 25074, 25076"/>
    <s v="L401994"/>
    <s v="G401819"/>
  </r>
  <r>
    <s v="https://www.gem.wiki/Guernsey_power_station"/>
    <x v="62"/>
    <s v="Guernsey power station"/>
    <m/>
    <s v="GPS1"/>
    <s v="NG"/>
    <n v="685"/>
    <x v="0"/>
    <x v="0"/>
    <s v="N"/>
    <s v="Hydrogen capable: turbine"/>
    <s v="not found"/>
    <m/>
    <x v="49"/>
    <m/>
    <m/>
    <m/>
    <n v="39.936399999999999"/>
    <n v="-81.535399999999996"/>
    <s v="exact"/>
    <s v="Byesville"/>
    <s v="Guernsey"/>
    <m/>
    <s v="Ohio"/>
    <x v="1"/>
    <s v="Northern America"/>
    <s v="EIA: 62949"/>
    <s v="EIA: GPS1"/>
    <m/>
    <m/>
    <m/>
    <m/>
    <s v="70271"/>
    <n v="46920"/>
    <s v="L402406"/>
    <s v="G403810"/>
  </r>
  <r>
    <s v="https://www.gem.wiki/Guernsey_power_station"/>
    <x v="62"/>
    <s v="Guernsey power station"/>
    <m/>
    <s v="GPS2"/>
    <s v="NG"/>
    <n v="685"/>
    <x v="0"/>
    <x v="0"/>
    <s v="N"/>
    <s v="Hydrogen capable: turbine"/>
    <s v="not found"/>
    <m/>
    <x v="49"/>
    <m/>
    <m/>
    <m/>
    <n v="39.936399999999999"/>
    <n v="-81.535399999999996"/>
    <s v="exact"/>
    <s v="Byesville"/>
    <s v="Guernsey"/>
    <m/>
    <s v="Ohio"/>
    <x v="1"/>
    <s v="Northern America"/>
    <s v="EIA: 62949"/>
    <s v="EIA: GPS2"/>
    <m/>
    <m/>
    <m/>
    <m/>
    <s v="70271"/>
    <n v="46922"/>
    <s v="L402406"/>
    <s v="G403811"/>
  </r>
  <r>
    <s v="https://www.gem.wiki/Guernsey_power_station"/>
    <x v="62"/>
    <s v="Guernsey power station"/>
    <m/>
    <s v="GPS3"/>
    <s v="NG"/>
    <n v="685"/>
    <x v="0"/>
    <x v="0"/>
    <s v="N"/>
    <s v="Hydrogen capable: turbine"/>
    <s v="not found"/>
    <m/>
    <x v="49"/>
    <m/>
    <m/>
    <m/>
    <n v="39.936399999999999"/>
    <n v="-81.535399999999996"/>
    <s v="exact"/>
    <s v="Byesville"/>
    <s v="Guernsey"/>
    <m/>
    <s v="Ohio"/>
    <x v="1"/>
    <s v="Northern America"/>
    <s v="EIA: 62949"/>
    <s v="EIA: GPS3"/>
    <m/>
    <m/>
    <m/>
    <m/>
    <s v="70271"/>
    <n v="47410"/>
    <s v="L402406"/>
    <s v="G403812"/>
  </r>
  <r>
    <s v="https://www.gem.wiki/Gulf_Clean_Energy_Center"/>
    <x v="62"/>
    <s v="Gulf Clean Energy Center"/>
    <m/>
    <s v="4"/>
    <s v="NG"/>
    <n v="93.7"/>
    <x v="0"/>
    <x v="3"/>
    <s v="N"/>
    <m/>
    <m/>
    <s v="conversion"/>
    <x v="30"/>
    <m/>
    <m/>
    <m/>
    <n v="30.566099999999999"/>
    <n v="-87.224400000000003"/>
    <s v="exact"/>
    <s v="Pensacola"/>
    <s v="Escambia"/>
    <m/>
    <s v="Florida"/>
    <x v="1"/>
    <s v="Northern America"/>
    <s v="EIA: 641"/>
    <s v="EIA: 4"/>
    <s v="Crist plant"/>
    <m/>
    <m/>
    <m/>
    <s v="21577"/>
    <n v="4739"/>
    <s v="L103824"/>
    <s v="G411172"/>
  </r>
  <r>
    <s v="https://www.gem.wiki/Gulf_Clean_Energy_Center"/>
    <x v="62"/>
    <s v="Gulf Clean Energy Center"/>
    <m/>
    <s v="5"/>
    <s v="NG"/>
    <n v="93.7"/>
    <x v="0"/>
    <x v="3"/>
    <s v="N"/>
    <m/>
    <m/>
    <s v="conversion"/>
    <x v="30"/>
    <m/>
    <m/>
    <m/>
    <n v="30.566099999999999"/>
    <n v="-87.224400000000003"/>
    <s v="exact"/>
    <s v="Pensacola"/>
    <s v="Escambia"/>
    <m/>
    <s v="Florida"/>
    <x v="1"/>
    <s v="Northern America"/>
    <s v="EIA: 641"/>
    <s v="EIA: 5"/>
    <s v="Crist plant"/>
    <m/>
    <m/>
    <m/>
    <s v="21577"/>
    <n v="4740"/>
    <s v="L103824"/>
    <s v="G411171"/>
  </r>
  <r>
    <s v="https://www.gem.wiki/Gulf_Clean_Energy_Center"/>
    <x v="62"/>
    <s v="Gulf Clean Energy Center"/>
    <m/>
    <s v="6"/>
    <s v="NG"/>
    <n v="370"/>
    <x v="0"/>
    <x v="3"/>
    <s v="N"/>
    <s v="not found"/>
    <s v="not found"/>
    <s v="conversion"/>
    <x v="30"/>
    <m/>
    <m/>
    <m/>
    <n v="30.566099999999999"/>
    <n v="-87.224400000000003"/>
    <s v="exact"/>
    <s v="Pensacola"/>
    <s v="Escambia"/>
    <m/>
    <s v="Florida"/>
    <x v="1"/>
    <s v="Northern America"/>
    <s v="EIA: 641"/>
    <s v="EIA: 6"/>
    <s v="Crist plant"/>
    <m/>
    <m/>
    <m/>
    <s v="21577"/>
    <n v="4741"/>
    <s v="L103824"/>
    <s v="G409445"/>
  </r>
  <r>
    <s v="https://www.gem.wiki/Gulf_Clean_Energy_Center"/>
    <x v="62"/>
    <s v="Gulf Clean Energy Center"/>
    <m/>
    <s v="7"/>
    <s v="NG"/>
    <n v="578"/>
    <x v="0"/>
    <x v="3"/>
    <s v="N"/>
    <s v="not found"/>
    <s v="not found"/>
    <s v="conversion"/>
    <x v="30"/>
    <m/>
    <m/>
    <m/>
    <n v="30.566099999999999"/>
    <n v="-87.224400000000003"/>
    <s v="exact"/>
    <s v="Pensacola"/>
    <s v="Escambia"/>
    <m/>
    <s v="Florida"/>
    <x v="1"/>
    <s v="Northern America"/>
    <s v="EIA: 641"/>
    <s v="EIA: 7"/>
    <s v="Crist plant"/>
    <m/>
    <m/>
    <m/>
    <s v="21577"/>
    <n v="4742"/>
    <s v="L103824"/>
    <s v="G409444"/>
  </r>
  <r>
    <s v="https://www.gem.wiki/Gulf_Clean_Energy_Center"/>
    <x v="62"/>
    <s v="Gulf Clean Energy Center"/>
    <m/>
    <s v="8A"/>
    <s v="NG/FO"/>
    <n v="243"/>
    <x v="0"/>
    <x v="1"/>
    <s v="N"/>
    <s v="not found"/>
    <s v="not found"/>
    <s v="N"/>
    <x v="30"/>
    <m/>
    <m/>
    <m/>
    <n v="30.566099999999999"/>
    <n v="-87.224400000000003"/>
    <s v="exact"/>
    <s v="Pensacola"/>
    <s v="Escambia"/>
    <m/>
    <s v="Florida"/>
    <x v="1"/>
    <s v="Northern America"/>
    <s v="EIA: 641"/>
    <s v="EIA: 8A"/>
    <s v="Crist plant"/>
    <m/>
    <m/>
    <m/>
    <s v="21577"/>
    <n v="1308241"/>
    <s v="L103824"/>
    <s v="G410533"/>
  </r>
  <r>
    <s v="https://www.gem.wiki/Gulf_Clean_Energy_Center"/>
    <x v="62"/>
    <s v="Gulf Clean Energy Center"/>
    <m/>
    <s v="8B"/>
    <s v="NG/FO"/>
    <n v="243"/>
    <x v="0"/>
    <x v="1"/>
    <s v="N"/>
    <s v="not found"/>
    <s v="not found"/>
    <s v="N"/>
    <x v="30"/>
    <m/>
    <m/>
    <m/>
    <n v="30.566099999999999"/>
    <n v="-87.224400000000003"/>
    <s v="exact"/>
    <s v="Pensacola"/>
    <s v="Escambia"/>
    <m/>
    <s v="Florida"/>
    <x v="1"/>
    <s v="Northern America"/>
    <s v="EIA: 641"/>
    <s v="EIA: 8B"/>
    <s v="Crist plant"/>
    <m/>
    <m/>
    <m/>
    <s v="21577"/>
    <n v="1308242"/>
    <s v="L103824"/>
    <s v="G410532"/>
  </r>
  <r>
    <s v="https://www.gem.wiki/Gulf_Clean_Energy_Center"/>
    <x v="62"/>
    <s v="Gulf Clean Energy Center"/>
    <m/>
    <s v="8C"/>
    <s v="NG/FO"/>
    <n v="243"/>
    <x v="0"/>
    <x v="1"/>
    <s v="N"/>
    <s v="not found"/>
    <s v="not found"/>
    <s v="N"/>
    <x v="30"/>
    <m/>
    <m/>
    <m/>
    <n v="30.566099999999999"/>
    <n v="-87.224400000000003"/>
    <s v="exact"/>
    <s v="Pensacola"/>
    <s v="Escambia"/>
    <m/>
    <s v="Florida"/>
    <x v="1"/>
    <s v="Northern America"/>
    <s v="EIA: 641"/>
    <s v="EIA: 8C"/>
    <s v="Crist plant"/>
    <m/>
    <m/>
    <m/>
    <s v="21577"/>
    <n v="1308243"/>
    <s v="L103824"/>
    <s v="G410531"/>
  </r>
  <r>
    <s v="https://www.gem.wiki/Gulf_Clean_Energy_Center"/>
    <x v="62"/>
    <s v="Gulf Clean Energy Center"/>
    <m/>
    <s v="8D"/>
    <s v="NG/FO"/>
    <n v="243"/>
    <x v="0"/>
    <x v="1"/>
    <s v="N"/>
    <s v="not found"/>
    <s v="not found"/>
    <s v="N"/>
    <x v="30"/>
    <m/>
    <m/>
    <m/>
    <n v="30.566099999999999"/>
    <n v="-87.224400000000003"/>
    <s v="exact"/>
    <s v="Pensacola"/>
    <s v="Escambia"/>
    <m/>
    <s v="Florida"/>
    <x v="1"/>
    <s v="Northern America"/>
    <s v="EIA: 641"/>
    <s v="EIA: 8D"/>
    <s v="Crist plant"/>
    <m/>
    <m/>
    <m/>
    <s v="21577"/>
    <n v="1308244"/>
    <s v="L103824"/>
    <s v="G410530"/>
  </r>
  <r>
    <s v="https://www.gem.wiki/H_Allen_Franklin_Combined_Cycle_power_station"/>
    <x v="62"/>
    <s v="H Allen Franklin Combined Cycle power station"/>
    <m/>
    <s v="G100"/>
    <s v="NG"/>
    <n v="688"/>
    <x v="0"/>
    <x v="0"/>
    <s v="N"/>
    <m/>
    <m/>
    <m/>
    <x v="47"/>
    <m/>
    <m/>
    <m/>
    <n v="32.607799999999997"/>
    <n v="-85.097499999999997"/>
    <s v="exact"/>
    <s v="Smiths"/>
    <s v="Lee"/>
    <m/>
    <s v="Alabama"/>
    <x v="1"/>
    <s v="Northern America"/>
    <s v="EIA: 7710"/>
    <s v="EIA: CT3A, CT3B, ST3"/>
    <m/>
    <m/>
    <m/>
    <m/>
    <s v="46145"/>
    <s v="25134, 25954, 25955"/>
    <s v="L402286"/>
    <s v="G402165"/>
  </r>
  <r>
    <s v="https://www.gem.wiki/H_Allen_Franklin_Combined_Cycle_power_station"/>
    <x v="62"/>
    <s v="H Allen Franklin Combined Cycle power station"/>
    <m/>
    <s v="G481"/>
    <s v="NG"/>
    <n v="620"/>
    <x v="0"/>
    <x v="0"/>
    <s v="N"/>
    <m/>
    <m/>
    <m/>
    <x v="10"/>
    <m/>
    <m/>
    <m/>
    <n v="32.607799999999997"/>
    <n v="-85.097499999999997"/>
    <s v="exact"/>
    <s v="Smiths"/>
    <s v="Lee"/>
    <m/>
    <s v="Alabama"/>
    <x v="1"/>
    <s v="Northern America"/>
    <s v="EIA: 7710"/>
    <s v="EIA: CT1A, CT1B, ST1"/>
    <m/>
    <m/>
    <m/>
    <m/>
    <s v="46145"/>
    <s v="27860, 27861, 27862"/>
    <s v="L402286"/>
    <s v="G402166"/>
  </r>
  <r>
    <s v="https://www.gem.wiki/H_Allen_Franklin_Combined_Cycle_power_station"/>
    <x v="62"/>
    <s v="H Allen Franklin Combined Cycle power station"/>
    <m/>
    <s v="G501"/>
    <s v="NG"/>
    <n v="688"/>
    <x v="0"/>
    <x v="0"/>
    <s v="N"/>
    <m/>
    <m/>
    <m/>
    <x v="10"/>
    <m/>
    <m/>
    <m/>
    <n v="32.607799999999997"/>
    <n v="-85.097499999999997"/>
    <s v="exact"/>
    <s v="Smiths"/>
    <s v="Lee"/>
    <m/>
    <s v="Alabama"/>
    <x v="1"/>
    <s v="Northern America"/>
    <s v="EIA: 7710"/>
    <s v="EIA: CT2A, CT2B, ST2"/>
    <m/>
    <m/>
    <m/>
    <m/>
    <s v="46145"/>
    <s v="29934, 29935, 29936"/>
    <s v="L402286"/>
    <s v="G402167"/>
  </r>
  <r>
    <s v="https://www.gem.wiki/H_L_Culbreath_Bayside_power_station"/>
    <x v="62"/>
    <s v="H L Culbreath Bayside power station"/>
    <m/>
    <s v="3"/>
    <s v="NG"/>
    <n v="70"/>
    <x v="0"/>
    <x v="1"/>
    <s v="N"/>
    <m/>
    <m/>
    <m/>
    <x v="9"/>
    <m/>
    <m/>
    <m/>
    <n v="27.9072"/>
    <n v="-82.423100000000005"/>
    <s v="exact"/>
    <s v="Tampa"/>
    <s v="Hillsborough"/>
    <m/>
    <s v="Florida"/>
    <x v="1"/>
    <s v="Northern America"/>
    <s v="EIA: 7873"/>
    <s v="EIA: 3"/>
    <m/>
    <m/>
    <m/>
    <m/>
    <s v="34155"/>
    <n v="31651"/>
    <s v="L402311"/>
    <s v="G403578"/>
  </r>
  <r>
    <s v="https://www.gem.wiki/H_L_Culbreath_Bayside_power_station"/>
    <x v="62"/>
    <s v="H L Culbreath Bayside power station"/>
    <m/>
    <s v="4"/>
    <s v="NG"/>
    <n v="70"/>
    <x v="0"/>
    <x v="1"/>
    <s v="N"/>
    <m/>
    <m/>
    <m/>
    <x v="9"/>
    <m/>
    <m/>
    <m/>
    <n v="27.9072"/>
    <n v="-82.423100000000005"/>
    <s v="exact"/>
    <s v="Tampa"/>
    <s v="Hillsborough"/>
    <m/>
    <s v="Florida"/>
    <x v="1"/>
    <s v="Northern America"/>
    <s v="EIA: 7873"/>
    <s v="EIA: 4"/>
    <m/>
    <m/>
    <m/>
    <m/>
    <s v="34155"/>
    <n v="31652"/>
    <s v="L402311"/>
    <s v="G403579"/>
  </r>
  <r>
    <s v="https://www.gem.wiki/H_L_Culbreath_Bayside_power_station"/>
    <x v="62"/>
    <s v="H L Culbreath Bayside power station"/>
    <m/>
    <s v="5"/>
    <s v="NG"/>
    <n v="70"/>
    <x v="0"/>
    <x v="1"/>
    <s v="N"/>
    <m/>
    <m/>
    <m/>
    <x v="9"/>
    <m/>
    <m/>
    <m/>
    <n v="27.9072"/>
    <n v="-82.423100000000005"/>
    <s v="exact"/>
    <s v="Tampa"/>
    <s v="Hillsborough"/>
    <m/>
    <s v="Florida"/>
    <x v="1"/>
    <s v="Northern America"/>
    <s v="EIA: 7873"/>
    <s v="EIA: 5"/>
    <m/>
    <m/>
    <m/>
    <m/>
    <s v="34155"/>
    <n v="34798"/>
    <s v="L402311"/>
    <s v="G403580"/>
  </r>
  <r>
    <s v="https://www.gem.wiki/H_L_Culbreath_Bayside_power_station"/>
    <x v="62"/>
    <s v="H L Culbreath Bayside power station"/>
    <m/>
    <s v="6"/>
    <s v="NG"/>
    <n v="70"/>
    <x v="0"/>
    <x v="1"/>
    <s v="N"/>
    <m/>
    <m/>
    <m/>
    <x v="9"/>
    <m/>
    <m/>
    <m/>
    <n v="27.9072"/>
    <n v="-82.423100000000005"/>
    <s v="exact"/>
    <s v="Tampa"/>
    <s v="Hillsborough"/>
    <m/>
    <s v="Florida"/>
    <x v="1"/>
    <s v="Northern America"/>
    <s v="EIA: 7873"/>
    <s v="EIA: 6"/>
    <m/>
    <m/>
    <m/>
    <m/>
    <s v="34155"/>
    <n v="34799"/>
    <s v="L402311"/>
    <s v="G403581"/>
  </r>
  <r>
    <s v="https://www.gem.wiki/H_L_Culbreath_Bayside_power_station"/>
    <x v="62"/>
    <s v="H L Culbreath Bayside power station"/>
    <m/>
    <s v="CC1"/>
    <s v="NG"/>
    <n v="809"/>
    <x v="0"/>
    <x v="0"/>
    <s v="N"/>
    <m/>
    <m/>
    <m/>
    <x v="16"/>
    <m/>
    <m/>
    <m/>
    <n v="27.9072"/>
    <n v="-82.423100000000005"/>
    <s v="exact"/>
    <s v="Tampa"/>
    <s v="Hillsborough"/>
    <m/>
    <s v="Florida"/>
    <x v="1"/>
    <s v="Northern America"/>
    <s v="EIA: 7873"/>
    <s v="EIA: 1A, 1B, 1C, 1ST"/>
    <m/>
    <m/>
    <m/>
    <m/>
    <s v="34155"/>
    <s v="27517, 27518, 27519, 30812"/>
    <s v="L402311"/>
    <s v="G402179"/>
  </r>
  <r>
    <s v="https://www.gem.wiki/H_L_Culbreath_Bayside_power_station"/>
    <x v="62"/>
    <s v="H L Culbreath Bayside power station"/>
    <m/>
    <s v="CC2"/>
    <s v="NG"/>
    <n v="1205"/>
    <x v="0"/>
    <x v="0"/>
    <s v="N"/>
    <m/>
    <m/>
    <m/>
    <x v="8"/>
    <m/>
    <m/>
    <m/>
    <n v="27.9072"/>
    <n v="-82.423100000000005"/>
    <s v="exact"/>
    <s v="Tampa"/>
    <s v="Hillsborough"/>
    <m/>
    <s v="Florida"/>
    <x v="1"/>
    <s v="Northern America"/>
    <s v="EIA: 7873"/>
    <s v="EIA: 2A, 2B, 2C, 2D, 2ST"/>
    <m/>
    <m/>
    <m/>
    <m/>
    <s v="34155"/>
    <s v="27520, 27521, 27522, 30813"/>
    <s v="L402311"/>
    <s v="G402180"/>
  </r>
  <r>
    <s v="https://www.gem.wiki/H._Wilson_Sundt_Generating_Station"/>
    <x v="62"/>
    <s v="H. Wilson Sundt generating station"/>
    <m/>
    <s v="4"/>
    <s v="LFG/NG"/>
    <n v="173"/>
    <x v="0"/>
    <x v="3"/>
    <s v="N"/>
    <m/>
    <s v="not found"/>
    <m/>
    <x v="74"/>
    <m/>
    <m/>
    <m/>
    <n v="32.159999999999997"/>
    <n v="-110.90470000000001"/>
    <s v="exact"/>
    <s v="Tucson"/>
    <s v="Pima"/>
    <m/>
    <s v="Arizona"/>
    <x v="1"/>
    <s v="Northern America"/>
    <s v="EIA: 126"/>
    <s v="EIA: 4"/>
    <m/>
    <m/>
    <m/>
    <m/>
    <s v="35041"/>
    <n v="9904"/>
    <s v="L402332"/>
    <s v="G403659"/>
  </r>
  <r>
    <s v="https://www.gem.wiki/H._Wilson_Sundt_Generating_Station"/>
    <x v="62"/>
    <s v="H. Wilson Sundt generating station"/>
    <m/>
    <s v="ST3"/>
    <s v="NG"/>
    <n v="114"/>
    <x v="0"/>
    <x v="3"/>
    <s v="N"/>
    <m/>
    <m/>
    <m/>
    <x v="72"/>
    <m/>
    <m/>
    <m/>
    <n v="32.159999999999997"/>
    <n v="-110.90470000000001"/>
    <s v="exact"/>
    <s v="Tucson"/>
    <s v="Pima"/>
    <m/>
    <s v="Arizona"/>
    <x v="1"/>
    <s v="Northern America"/>
    <s v="EIA: 126"/>
    <s v="EIA: ST3"/>
    <m/>
    <m/>
    <m/>
    <m/>
    <s v="35041"/>
    <n v="9903"/>
    <s v="L402332"/>
    <s v="G403662"/>
  </r>
  <r>
    <s v="https://www.gem.wiki/HO_Clarke_Generating_power_station"/>
    <x v="62"/>
    <s v="HO Clarke Generating power station"/>
    <m/>
    <s v="CTG-1"/>
    <s v="NG"/>
    <n v="61"/>
    <x v="0"/>
    <x v="1"/>
    <s v="N"/>
    <s v="Hydrogen capable: turbine"/>
    <s v="not found"/>
    <m/>
    <x v="30"/>
    <m/>
    <m/>
    <s v="Proenergy Services"/>
    <n v="29.64536"/>
    <n v="-95.451689999999999"/>
    <s v="exact"/>
    <s v="Houston"/>
    <s v="Harris"/>
    <m/>
    <s v="Texas"/>
    <x v="1"/>
    <s v="Northern America"/>
    <s v="EIA: 63335"/>
    <s v="EIA: CTG-1"/>
    <m/>
    <m/>
    <m/>
    <m/>
    <s v="1135672"/>
    <n v="1308912"/>
    <s v="L402460"/>
    <s v="G403904"/>
  </r>
  <r>
    <s v="https://www.gem.wiki/HO_Clarke_Generating_power_station"/>
    <x v="62"/>
    <s v="HO Clarke Generating power station"/>
    <m/>
    <s v="CTG-2"/>
    <s v="NG"/>
    <n v="61"/>
    <x v="0"/>
    <x v="1"/>
    <s v="N"/>
    <s v="Hydrogen capable: turbine"/>
    <s v="not found"/>
    <m/>
    <x v="30"/>
    <m/>
    <m/>
    <s v="Proenergy Services"/>
    <n v="29.64536"/>
    <n v="-95.451689999999999"/>
    <s v="exact"/>
    <s v="Houston"/>
    <s v="Harris"/>
    <m/>
    <s v="Texas"/>
    <x v="1"/>
    <s v="Northern America"/>
    <s v="EIA: 63335"/>
    <s v="EIA: CTG-2"/>
    <m/>
    <m/>
    <m/>
    <m/>
    <s v="1135672"/>
    <n v="1308913"/>
    <s v="L402460"/>
    <s v="G403905"/>
  </r>
  <r>
    <s v="https://www.gem.wiki/HO_Clarke_Generating_power_station"/>
    <x v="62"/>
    <s v="HO Clarke Generating power station"/>
    <m/>
    <s v="CTG-3"/>
    <s v="NG"/>
    <n v="61"/>
    <x v="0"/>
    <x v="1"/>
    <s v="N"/>
    <s v="Hydrogen capable: turbine"/>
    <s v="not found"/>
    <m/>
    <x v="30"/>
    <m/>
    <m/>
    <s v="Proenergy Services"/>
    <n v="29.64536"/>
    <n v="-95.451689999999999"/>
    <s v="exact"/>
    <s v="Houston"/>
    <s v="Harris"/>
    <m/>
    <s v="Texas"/>
    <x v="1"/>
    <s v="Northern America"/>
    <s v="EIA: 63335"/>
    <s v="EIA: CTG-3"/>
    <m/>
    <m/>
    <m/>
    <m/>
    <s v="1135672"/>
    <n v="1308914"/>
    <s v="L402460"/>
    <s v="G403906"/>
  </r>
  <r>
    <s v="https://www.gem.wiki/HO_Clarke_Generating_power_station"/>
    <x v="62"/>
    <s v="HO Clarke Generating power station"/>
    <m/>
    <s v="CTG-4"/>
    <s v="NG"/>
    <n v="61"/>
    <x v="0"/>
    <x v="1"/>
    <s v="N"/>
    <s v="Hydrogen capable: turbine"/>
    <s v="not found"/>
    <m/>
    <x v="30"/>
    <m/>
    <m/>
    <s v="Proenergy Services"/>
    <n v="29.64536"/>
    <n v="-95.451689999999999"/>
    <s v="exact"/>
    <s v="Houston"/>
    <s v="Harris"/>
    <m/>
    <s v="Texas"/>
    <x v="1"/>
    <s v="Northern America"/>
    <s v="EIA: 63335"/>
    <s v="EIA: CTG-4"/>
    <m/>
    <m/>
    <m/>
    <m/>
    <s v="1135672"/>
    <n v="1308915"/>
    <s v="L402460"/>
    <s v="G403907"/>
  </r>
  <r>
    <s v="https://www.gem.wiki/HO_Clarke_Generating_power_station"/>
    <x v="62"/>
    <s v="HO Clarke Generating power station"/>
    <m/>
    <s v="CTG-5"/>
    <s v="NG"/>
    <n v="61"/>
    <x v="0"/>
    <x v="1"/>
    <s v="N"/>
    <s v="Hydrogen capable: turbine"/>
    <s v="not found"/>
    <m/>
    <x v="30"/>
    <m/>
    <m/>
    <s v="Proenergy Services"/>
    <n v="29.64536"/>
    <n v="-95.451689999999999"/>
    <s v="exact"/>
    <s v="Houston"/>
    <s v="Harris"/>
    <m/>
    <s v="Texas"/>
    <x v="1"/>
    <s v="Northern America"/>
    <s v="EIA: 63335"/>
    <s v="EIA: CTG-5"/>
    <m/>
    <m/>
    <m/>
    <m/>
    <s v="1135672"/>
    <n v="1308916"/>
    <s v="L402460"/>
    <s v="G403908"/>
  </r>
  <r>
    <s v="https://www.gem.wiki/HO_Clarke_Generating_power_station"/>
    <x v="62"/>
    <s v="HO Clarke Generating power station"/>
    <m/>
    <s v="CTG-6"/>
    <s v="NG"/>
    <n v="61"/>
    <x v="0"/>
    <x v="1"/>
    <s v="N"/>
    <s v="Hydrogen capable: turbine"/>
    <s v="not found"/>
    <m/>
    <x v="30"/>
    <m/>
    <m/>
    <s v="Proenergy Services"/>
    <n v="29.64536"/>
    <n v="-95.451689999999999"/>
    <s v="exact"/>
    <s v="Houston"/>
    <s v="Harris"/>
    <m/>
    <s v="Texas"/>
    <x v="1"/>
    <s v="Northern America"/>
    <s v="EIA: 63335"/>
    <s v="EIA: CTG-6"/>
    <m/>
    <m/>
    <m/>
    <m/>
    <s v="1135672"/>
    <n v="1308917"/>
    <s v="L402460"/>
    <s v="G403909"/>
  </r>
  <r>
    <s v="https://www.gem.wiki/HO_Clarke_Generating_power_station"/>
    <x v="62"/>
    <s v="HO Clarke Generating power station"/>
    <m/>
    <s v="CTG-7"/>
    <s v="NG"/>
    <n v="61"/>
    <x v="0"/>
    <x v="1"/>
    <s v="N"/>
    <s v="Hydrogen capable: turbine"/>
    <s v="not found"/>
    <m/>
    <x v="30"/>
    <m/>
    <m/>
    <s v="Proenergy Services"/>
    <n v="29.64536"/>
    <n v="-95.451689999999999"/>
    <s v="exact"/>
    <s v="Houston"/>
    <s v="Harris"/>
    <m/>
    <s v="Texas"/>
    <x v="1"/>
    <s v="Northern America"/>
    <s v="EIA: 63335"/>
    <s v="EIA: CTG-7"/>
    <m/>
    <m/>
    <m/>
    <m/>
    <s v="1135672"/>
    <n v="1312193"/>
    <s v="L402460"/>
    <s v="G409490"/>
  </r>
  <r>
    <s v="https://www.gem.wiki/HO_Clarke_Generating_power_station"/>
    <x v="62"/>
    <s v="HO Clarke Generating power station"/>
    <m/>
    <s v="CTG-8"/>
    <s v="NG"/>
    <n v="61"/>
    <x v="0"/>
    <x v="1"/>
    <s v="N"/>
    <s v="Hydrogen capable: turbine"/>
    <s v="not found"/>
    <m/>
    <x v="30"/>
    <m/>
    <m/>
    <s v="Proenergy Services"/>
    <n v="29.64536"/>
    <n v="-95.451689999999999"/>
    <s v="exact"/>
    <s v="Houston"/>
    <s v="Harris"/>
    <m/>
    <s v="Texas"/>
    <x v="1"/>
    <s v="Northern America"/>
    <s v="EIA: 63335"/>
    <s v="EIA: CTG-8"/>
    <m/>
    <m/>
    <m/>
    <m/>
    <s v="1135672"/>
    <n v="1312194"/>
    <s v="L402460"/>
    <s v="G409489"/>
  </r>
  <r>
    <s v="https://www.gem.wiki/Hagood_power_station"/>
    <x v="62"/>
    <s v="Hagood power station"/>
    <m/>
    <s v="4"/>
    <s v="NG/FO"/>
    <n v="122"/>
    <x v="0"/>
    <x v="1"/>
    <s v="N"/>
    <m/>
    <m/>
    <m/>
    <x v="29"/>
    <m/>
    <m/>
    <m/>
    <n v="32.826500000000003"/>
    <n v="-79.963399999999993"/>
    <s v="exact"/>
    <s v="Charleston Heights"/>
    <s v="Charleston"/>
    <m/>
    <s v="South Carolina"/>
    <x v="1"/>
    <s v="Northern America"/>
    <s v="EIA: 3285"/>
    <s v="EIA: 4"/>
    <m/>
    <m/>
    <m/>
    <m/>
    <m/>
    <m/>
    <s v="L401849"/>
    <s v="G402678"/>
  </r>
  <r>
    <s v="https://www.gem.wiki/Hal_C_Weaver_power_plant"/>
    <x v="62"/>
    <s v="Hal C Weaver power plant"/>
    <m/>
    <s v="HCWP"/>
    <s v="NG"/>
    <n v="110"/>
    <x v="0"/>
    <x v="0"/>
    <s v="Y"/>
    <m/>
    <m/>
    <m/>
    <x v="1"/>
    <m/>
    <m/>
    <m/>
    <n v="30.2867"/>
    <n v="-97.735600000000005"/>
    <s v="exact"/>
    <s v="Austin"/>
    <s v="Travis"/>
    <m/>
    <s v="Texas"/>
    <x v="1"/>
    <s v="Northern America"/>
    <s v="EIA: 50118"/>
    <s v="EIA: GEN10, GEN8, GEN9"/>
    <m/>
    <m/>
    <m/>
    <m/>
    <m/>
    <m/>
    <s v="L402483"/>
    <s v="G401701"/>
  </r>
  <r>
    <s v="https://www.gem.wiki/Hallam_power_station"/>
    <x v="62"/>
    <s v="Hallam power station"/>
    <m/>
    <s v="1"/>
    <s v="NG/FO"/>
    <n v="57"/>
    <x v="0"/>
    <x v="1"/>
    <s v="N"/>
    <m/>
    <m/>
    <m/>
    <x v="73"/>
    <m/>
    <m/>
    <m/>
    <n v="40.558652000000002"/>
    <n v="-96.786180000000002"/>
    <s v="exact"/>
    <s v="Hallam"/>
    <s v="Lancaster"/>
    <m/>
    <s v="Nebraska"/>
    <x v="1"/>
    <s v="Northern America"/>
    <s v="EIA: 2265"/>
    <s v="EIA: 1"/>
    <m/>
    <m/>
    <m/>
    <m/>
    <m/>
    <m/>
    <s v="L402115"/>
    <s v="G403216"/>
  </r>
  <r>
    <s v="https://www.gem.wiki/Halyard_Henderson_energy_center"/>
    <x v="62"/>
    <s v="Halyard Henderson energy center"/>
    <m/>
    <s v="TBN1"/>
    <s v="NG"/>
    <n v="232"/>
    <x v="5"/>
    <x v="1"/>
    <s v="not found"/>
    <m/>
    <m/>
    <m/>
    <x v="45"/>
    <m/>
    <m/>
    <m/>
    <n v="32.07"/>
    <n v="-95.68347"/>
    <s v="exact"/>
    <s v="Athens"/>
    <s v="Henderson"/>
    <m/>
    <s v="Texas"/>
    <x v="1"/>
    <s v="Northern America"/>
    <s v="EIA: 60268"/>
    <s v="EIA: TBN1"/>
    <m/>
    <m/>
    <m/>
    <m/>
    <s v="68600"/>
    <n v="45315"/>
    <s v="L402407"/>
    <s v="G403813"/>
  </r>
  <r>
    <s v="https://www.gem.wiki/Halyard_Henderson_energy_center"/>
    <x v="62"/>
    <s v="Halyard Henderson energy center"/>
    <m/>
    <s v="TBN2"/>
    <s v="NG"/>
    <n v="232"/>
    <x v="5"/>
    <x v="1"/>
    <s v="not found"/>
    <m/>
    <m/>
    <m/>
    <x v="45"/>
    <m/>
    <m/>
    <m/>
    <n v="32.07"/>
    <n v="-95.68347"/>
    <s v="exact"/>
    <s v="Athens"/>
    <s v="Henderson"/>
    <m/>
    <s v="Texas"/>
    <x v="1"/>
    <s v="Northern America"/>
    <s v="EIA: 60268"/>
    <s v="EIA: TBN2"/>
    <m/>
    <m/>
    <m/>
    <m/>
    <s v="68600"/>
    <n v="45317"/>
    <s v="L402407"/>
    <s v="G403814"/>
  </r>
  <r>
    <s v="https://www.gem.wiki/Halyard_Wharton_energy_center"/>
    <x v="62"/>
    <s v="Halyard Wharton energy center"/>
    <m/>
    <s v="TBN1"/>
    <s v="NG"/>
    <n v="177"/>
    <x v="5"/>
    <x v="1"/>
    <s v="not found"/>
    <m/>
    <m/>
    <m/>
    <x v="45"/>
    <m/>
    <m/>
    <m/>
    <n v="29.265000000000001"/>
    <n v="-96.396299999999997"/>
    <s v="exact"/>
    <s v="El Campo"/>
    <s v="Wharton"/>
    <m/>
    <s v="Texas"/>
    <x v="1"/>
    <s v="Northern America"/>
    <s v="EIA: 60221"/>
    <s v="EIA: TBN1"/>
    <m/>
    <m/>
    <m/>
    <m/>
    <s v="69716"/>
    <n v="46375"/>
    <s v="L402408"/>
    <s v="G403815"/>
  </r>
  <r>
    <s v="https://www.gem.wiki/Halyard_Wharton_energy_center"/>
    <x v="62"/>
    <s v="Halyard Wharton energy center"/>
    <m/>
    <s v="TBN2"/>
    <s v="NG"/>
    <n v="177"/>
    <x v="5"/>
    <x v="1"/>
    <s v="not found"/>
    <m/>
    <m/>
    <m/>
    <x v="45"/>
    <m/>
    <m/>
    <m/>
    <n v="29.265000000000001"/>
    <n v="-96.396299999999997"/>
    <s v="exact"/>
    <s v="El Campo"/>
    <s v="Wharton"/>
    <m/>
    <s v="Texas"/>
    <x v="1"/>
    <s v="Northern America"/>
    <s v="EIA: 60221"/>
    <s v="EIA: TBN2"/>
    <m/>
    <m/>
    <m/>
    <m/>
    <s v="69716"/>
    <n v="46376"/>
    <s v="L402408"/>
    <s v="G403816"/>
  </r>
  <r>
    <s v="https://www.gem.wiki/Hamilton_Municipal_Electric_Plant"/>
    <x v="62"/>
    <s v="Hamilton Municipal Electric Plant"/>
    <m/>
    <s v="9"/>
    <s v="NG/C"/>
    <n v="51"/>
    <x v="6"/>
    <x v="3"/>
    <s v="N"/>
    <m/>
    <m/>
    <s v="conversion"/>
    <x v="22"/>
    <n v="2021"/>
    <n v="2021"/>
    <m/>
    <n v="39.409799999999997"/>
    <n v="-84.554299999999998"/>
    <s v="exact"/>
    <s v="Hamilton"/>
    <s v="Butler"/>
    <m/>
    <s v="Ohio"/>
    <x v="1"/>
    <s v="Northern America"/>
    <s v="EIA: 2917"/>
    <s v="EIA: 9"/>
    <m/>
    <m/>
    <m/>
    <m/>
    <s v="21701"/>
    <n v="8483"/>
    <s v="L104108"/>
    <s v="G402576"/>
  </r>
  <r>
    <s v="https://www.gem.wiki/Hamlet_Generating_Facility"/>
    <x v="62"/>
    <s v="Hamlet Generating Facility"/>
    <m/>
    <s v="ES1"/>
    <s v="NG/FO"/>
    <n v="57"/>
    <x v="0"/>
    <x v="1"/>
    <s v="N"/>
    <m/>
    <m/>
    <m/>
    <x v="4"/>
    <m/>
    <m/>
    <m/>
    <n v="34.842311000000002"/>
    <n v="-79.736090000000004"/>
    <s v="exact"/>
    <s v="Hamlet"/>
    <s v="Richmond"/>
    <m/>
    <s v="North Carolina"/>
    <x v="1"/>
    <s v="Northern America"/>
    <s v="EIA: 56292"/>
    <s v="EIA: ES1"/>
    <m/>
    <m/>
    <m/>
    <m/>
    <s v="53566"/>
    <n v="30990"/>
    <s v="L402129"/>
    <s v="G403241"/>
  </r>
  <r>
    <s v="https://www.gem.wiki/Hamlet_Generating_Facility"/>
    <x v="62"/>
    <s v="Hamlet Generating Facility"/>
    <m/>
    <s v="ES2"/>
    <s v="NG/FO"/>
    <n v="57"/>
    <x v="0"/>
    <x v="1"/>
    <s v="N"/>
    <m/>
    <m/>
    <m/>
    <x v="4"/>
    <m/>
    <m/>
    <m/>
    <n v="34.842311000000002"/>
    <n v="-79.736090000000004"/>
    <s v="exact"/>
    <s v="Hamlet"/>
    <s v="Richmond"/>
    <m/>
    <s v="North Carolina"/>
    <x v="1"/>
    <s v="Northern America"/>
    <s v="EIA: 56292"/>
    <s v="EIA: ES2"/>
    <m/>
    <m/>
    <m/>
    <m/>
    <s v="53566"/>
    <n v="30991"/>
    <s v="L402129"/>
    <s v="G403242"/>
  </r>
  <r>
    <s v="https://www.gem.wiki/Hamlet_Generating_Facility"/>
    <x v="62"/>
    <s v="Hamlet Generating Facility"/>
    <m/>
    <s v="ES3"/>
    <s v="NG/FO"/>
    <n v="57"/>
    <x v="0"/>
    <x v="1"/>
    <s v="N"/>
    <m/>
    <m/>
    <m/>
    <x v="4"/>
    <m/>
    <m/>
    <m/>
    <n v="34.842311000000002"/>
    <n v="-79.736090000000004"/>
    <s v="exact"/>
    <s v="Hamlet"/>
    <s v="Richmond"/>
    <m/>
    <s v="North Carolina"/>
    <x v="1"/>
    <s v="Northern America"/>
    <s v="EIA: 56292"/>
    <s v="EIA: ES3"/>
    <m/>
    <m/>
    <m/>
    <m/>
    <s v="53566"/>
    <n v="30994"/>
    <s v="L402129"/>
    <s v="G403243"/>
  </r>
  <r>
    <s v="https://www.gem.wiki/Hamlet_Generating_Facility"/>
    <x v="62"/>
    <s v="Hamlet Generating Facility"/>
    <m/>
    <s v="ES4"/>
    <s v="NG/FO"/>
    <n v="57"/>
    <x v="0"/>
    <x v="1"/>
    <s v="N"/>
    <m/>
    <m/>
    <m/>
    <x v="4"/>
    <m/>
    <m/>
    <m/>
    <n v="34.842311000000002"/>
    <n v="-79.736090000000004"/>
    <s v="exact"/>
    <s v="Hamlet"/>
    <s v="Richmond"/>
    <m/>
    <s v="North Carolina"/>
    <x v="1"/>
    <s v="Northern America"/>
    <s v="EIA: 56292"/>
    <s v="EIA: ES4"/>
    <m/>
    <m/>
    <m/>
    <m/>
    <s v="53566"/>
    <n v="30992"/>
    <s v="L402129"/>
    <s v="G403244"/>
  </r>
  <r>
    <s v="https://www.gem.wiki/Hamlet_Generating_Facility"/>
    <x v="62"/>
    <s v="Hamlet Generating Facility"/>
    <m/>
    <s v="ES5"/>
    <s v="NG/FO"/>
    <n v="57"/>
    <x v="0"/>
    <x v="1"/>
    <s v="N"/>
    <m/>
    <m/>
    <m/>
    <x v="4"/>
    <m/>
    <m/>
    <m/>
    <n v="34.842311000000002"/>
    <n v="-79.736090000000004"/>
    <s v="exact"/>
    <s v="Hamlet"/>
    <s v="Richmond"/>
    <m/>
    <s v="North Carolina"/>
    <x v="1"/>
    <s v="Northern America"/>
    <s v="EIA: 56292"/>
    <s v="EIA: ES5"/>
    <m/>
    <m/>
    <m/>
    <m/>
    <s v="53566"/>
    <n v="30993"/>
    <s v="L402129"/>
    <s v="G403245"/>
  </r>
  <r>
    <s v="https://www.gem.wiki/Hamlet_Generating_Facility"/>
    <x v="62"/>
    <s v="Hamlet Generating Facility"/>
    <m/>
    <s v="ES6"/>
    <s v="NG/FO"/>
    <n v="57"/>
    <x v="0"/>
    <x v="1"/>
    <s v="N"/>
    <m/>
    <m/>
    <m/>
    <x v="22"/>
    <m/>
    <m/>
    <m/>
    <n v="34.842311000000002"/>
    <n v="-79.736090000000004"/>
    <s v="exact"/>
    <s v="Hamlet"/>
    <s v="Richmond"/>
    <m/>
    <s v="North Carolina"/>
    <x v="1"/>
    <s v="Northern America"/>
    <s v="EIA: 56292"/>
    <s v="EIA: ES6"/>
    <m/>
    <m/>
    <m/>
    <m/>
    <s v="53566"/>
    <n v="40791"/>
    <s v="L402129"/>
    <s v="G403246"/>
  </r>
  <r>
    <s v="https://www.gem.wiki/Handley_power_station"/>
    <x v="62"/>
    <s v="Handley power station"/>
    <m/>
    <s v="3"/>
    <s v="NG"/>
    <n v="405"/>
    <x v="0"/>
    <x v="3"/>
    <s v="N"/>
    <m/>
    <m/>
    <m/>
    <x v="61"/>
    <m/>
    <m/>
    <m/>
    <n v="32.728299999999997"/>
    <n v="-97.219200000000001"/>
    <s v="exact"/>
    <s v="Fort Worth"/>
    <s v="Tarrant"/>
    <m/>
    <s v="Texas"/>
    <x v="1"/>
    <s v="Northern America"/>
    <s v="EIA: 3491"/>
    <s v="EIA: 3"/>
    <m/>
    <m/>
    <m/>
    <m/>
    <s v="34469"/>
    <n v="8536"/>
    <s v="L401940"/>
    <s v="G402891"/>
  </r>
  <r>
    <s v="https://www.gem.wiki/Handley_power_station"/>
    <x v="62"/>
    <s v="Handley power station"/>
    <m/>
    <s v="4"/>
    <s v="NG"/>
    <n v="455"/>
    <x v="0"/>
    <x v="3"/>
    <s v="N"/>
    <m/>
    <m/>
    <m/>
    <x v="50"/>
    <m/>
    <m/>
    <m/>
    <n v="32.728299999999997"/>
    <n v="-97.219200000000001"/>
    <s v="exact"/>
    <s v="Fort Worth"/>
    <s v="Tarrant"/>
    <m/>
    <s v="Texas"/>
    <x v="1"/>
    <s v="Northern America"/>
    <s v="EIA: 3491"/>
    <s v="EIA: 4"/>
    <m/>
    <m/>
    <m/>
    <m/>
    <s v="34469"/>
    <n v="8537"/>
    <s v="L401940"/>
    <s v="G402892"/>
  </r>
  <r>
    <s v="https://www.gem.wiki/Handley_power_station"/>
    <x v="62"/>
    <s v="Handley power station"/>
    <m/>
    <s v="5"/>
    <s v="NG"/>
    <n v="455"/>
    <x v="0"/>
    <x v="3"/>
    <s v="N"/>
    <m/>
    <m/>
    <m/>
    <x v="79"/>
    <m/>
    <m/>
    <m/>
    <n v="32.728299999999997"/>
    <n v="-97.219200000000001"/>
    <s v="exact"/>
    <s v="Fort Worth"/>
    <s v="Tarrant"/>
    <m/>
    <s v="Texas"/>
    <x v="1"/>
    <s v="Northern America"/>
    <s v="EIA: 3491"/>
    <s v="EIA: 5"/>
    <m/>
    <m/>
    <m/>
    <m/>
    <s v="34469"/>
    <n v="8538"/>
    <s v="L401940"/>
    <s v="G402893"/>
  </r>
  <r>
    <s v="https://www.gem.wiki/Handsome_Lake_Energy_power_station"/>
    <x v="62"/>
    <s v="Handsome Lake Energy power station"/>
    <m/>
    <s v="GT01"/>
    <s v="NG"/>
    <n v="59"/>
    <x v="0"/>
    <x v="1"/>
    <s v="N"/>
    <m/>
    <m/>
    <m/>
    <x v="11"/>
    <m/>
    <m/>
    <m/>
    <n v="41.290799999999997"/>
    <n v="-79.806100000000001"/>
    <s v="exact"/>
    <s v="Kennerdell"/>
    <s v="Venango"/>
    <m/>
    <s v="Pennsylvania"/>
    <x v="1"/>
    <s v="Northern America"/>
    <s v="EIA: 55233"/>
    <s v="EIA: GT01"/>
    <m/>
    <m/>
    <m/>
    <m/>
    <s v="48030"/>
    <n v="27120"/>
    <s v="L401997"/>
    <s v="G402977"/>
  </r>
  <r>
    <s v="https://www.gem.wiki/Handsome_Lake_Energy_power_station"/>
    <x v="62"/>
    <s v="Handsome Lake Energy power station"/>
    <m/>
    <s v="GT02"/>
    <s v="NG"/>
    <n v="59"/>
    <x v="0"/>
    <x v="1"/>
    <s v="N"/>
    <m/>
    <m/>
    <m/>
    <x v="11"/>
    <m/>
    <m/>
    <m/>
    <n v="41.290799999999997"/>
    <n v="-79.806100000000001"/>
    <s v="exact"/>
    <s v="Kennerdell"/>
    <s v="Venango"/>
    <m/>
    <s v="Pennsylvania"/>
    <x v="1"/>
    <s v="Northern America"/>
    <s v="EIA: 55233"/>
    <s v="EIA: GT02"/>
    <m/>
    <m/>
    <m/>
    <m/>
    <s v="48030"/>
    <n v="27121"/>
    <s v="L401997"/>
    <s v="G402978"/>
  </r>
  <r>
    <s v="https://www.gem.wiki/Handsome_Lake_Energy_power_station"/>
    <x v="62"/>
    <s v="Handsome Lake Energy power station"/>
    <m/>
    <s v="GT03"/>
    <s v="NG"/>
    <n v="59"/>
    <x v="0"/>
    <x v="1"/>
    <s v="N"/>
    <m/>
    <m/>
    <m/>
    <x v="11"/>
    <m/>
    <m/>
    <m/>
    <n v="41.290799999999997"/>
    <n v="-79.806100000000001"/>
    <s v="exact"/>
    <s v="Kennerdell"/>
    <s v="Venango"/>
    <m/>
    <s v="Pennsylvania"/>
    <x v="1"/>
    <s v="Northern America"/>
    <s v="EIA: 55233"/>
    <s v="EIA: GT03"/>
    <m/>
    <m/>
    <m/>
    <m/>
    <s v="48030"/>
    <n v="27122"/>
    <s v="L401997"/>
    <s v="G402979"/>
  </r>
  <r>
    <s v="https://www.gem.wiki/Handsome_Lake_Energy_power_station"/>
    <x v="62"/>
    <s v="Handsome Lake Energy power station"/>
    <m/>
    <s v="GT04"/>
    <s v="NG"/>
    <n v="59"/>
    <x v="0"/>
    <x v="1"/>
    <s v="N"/>
    <m/>
    <m/>
    <m/>
    <x v="11"/>
    <m/>
    <m/>
    <m/>
    <n v="41.290799999999997"/>
    <n v="-79.806100000000001"/>
    <s v="exact"/>
    <s v="Kennerdell"/>
    <s v="Venango"/>
    <m/>
    <s v="Pennsylvania"/>
    <x v="1"/>
    <s v="Northern America"/>
    <s v="EIA: 55233"/>
    <s v="EIA: GT04"/>
    <m/>
    <m/>
    <m/>
    <m/>
    <s v="48030"/>
    <n v="27123"/>
    <s v="L401997"/>
    <s v="G402980"/>
  </r>
  <r>
    <s v="https://www.gem.wiki/Handsome_Lake_Energy_power_station"/>
    <x v="62"/>
    <s v="Handsome Lake Energy power station"/>
    <m/>
    <s v="GT05"/>
    <s v="NG"/>
    <n v="59"/>
    <x v="0"/>
    <x v="1"/>
    <s v="N"/>
    <m/>
    <m/>
    <m/>
    <x v="11"/>
    <m/>
    <m/>
    <m/>
    <n v="41.290799999999997"/>
    <n v="-79.806100000000001"/>
    <s v="exact"/>
    <s v="Kennerdell"/>
    <s v="Venango"/>
    <m/>
    <s v="Pennsylvania"/>
    <x v="1"/>
    <s v="Northern America"/>
    <s v="EIA: 55233"/>
    <s v="EIA: GT05"/>
    <m/>
    <m/>
    <m/>
    <m/>
    <s v="48030"/>
    <n v="27124"/>
    <s v="L401997"/>
    <s v="G402981"/>
  </r>
  <r>
    <s v="https://www.gem.wiki/Hanford_Energy_Park_Emergency_Peaker_Project"/>
    <x v="62"/>
    <s v="Hanford Energy Park Emergency Peaker Project"/>
    <m/>
    <s v="1"/>
    <s v="NG"/>
    <n v="95"/>
    <x v="0"/>
    <x v="1"/>
    <s v="not found"/>
    <m/>
    <m/>
    <m/>
    <x v="11"/>
    <m/>
    <m/>
    <m/>
    <n v="36.331568871802503"/>
    <n v="-119.646187814904"/>
    <s v="approximate"/>
    <s v="Hanford"/>
    <s v="Kings"/>
    <m/>
    <s v="California"/>
    <x v="1"/>
    <s v="Northern America"/>
    <m/>
    <m/>
    <m/>
    <m/>
    <m/>
    <m/>
    <s v="21624"/>
    <s v="27198, 28337"/>
    <s v="L407715"/>
    <s v="G410146"/>
  </r>
  <r>
    <s v="https://www.gem.wiki/Hanging_Rock_energy_facility"/>
    <x v="62"/>
    <s v="Hanging Rock energy facility"/>
    <m/>
    <s v="CC1"/>
    <s v="NG"/>
    <n v="715"/>
    <x v="0"/>
    <x v="0"/>
    <s v="N"/>
    <m/>
    <m/>
    <m/>
    <x v="16"/>
    <m/>
    <m/>
    <m/>
    <n v="38.573099999999997"/>
    <n v="-82.783299999999997"/>
    <s v="exact"/>
    <s v="Ironton"/>
    <s v="Lawrence"/>
    <m/>
    <s v="Ohio"/>
    <x v="1"/>
    <s v="Northern America"/>
    <s v="EIA: 55736"/>
    <s v="EIA: 1GT1, 1GT2, 1ST"/>
    <m/>
    <m/>
    <m/>
    <m/>
    <m/>
    <m/>
    <s v="L401889"/>
    <s v="G401975"/>
  </r>
  <r>
    <s v="https://www.gem.wiki/Hanging_Rock_energy_facility"/>
    <x v="62"/>
    <s v="Hanging Rock energy facility"/>
    <m/>
    <s v="CC2"/>
    <s v="NG"/>
    <n v="715"/>
    <x v="0"/>
    <x v="0"/>
    <s v="N"/>
    <m/>
    <m/>
    <m/>
    <x v="16"/>
    <m/>
    <m/>
    <m/>
    <n v="38.573099999999997"/>
    <n v="-82.783299999999997"/>
    <s v="exact"/>
    <s v="Ironton"/>
    <s v="Lawrence"/>
    <m/>
    <s v="Ohio"/>
    <x v="1"/>
    <s v="Northern America"/>
    <s v="EIA: 55736"/>
    <s v="EIA: 2GT1, 2GT2, 2ST"/>
    <m/>
    <m/>
    <m/>
    <m/>
    <m/>
    <m/>
    <s v="L401889"/>
    <s v="G401976"/>
  </r>
  <r>
    <s v="https://www.gem.wiki/Harbor_cogeneration_power_station"/>
    <x v="62"/>
    <s v="Harbor cogeneration power station"/>
    <m/>
    <s v="HCCC"/>
    <s v="NG"/>
    <n v="107"/>
    <x v="0"/>
    <x v="0"/>
    <s v="N"/>
    <m/>
    <m/>
    <m/>
    <x v="11"/>
    <m/>
    <m/>
    <m/>
    <n v="33.777099999999997"/>
    <n v="-118.2303"/>
    <s v="exact"/>
    <s v="Wilmington"/>
    <s v="Los Angeles"/>
    <m/>
    <s v="California"/>
    <x v="1"/>
    <s v="Northern America"/>
    <s v="EIA: 50541"/>
    <s v="EIA: GEN1, ST1, ST2"/>
    <m/>
    <m/>
    <m/>
    <m/>
    <s v="19053"/>
    <s v="8575, 28142, 33210"/>
    <s v="L401998"/>
    <s v="G401715"/>
  </r>
  <r>
    <s v="https://www.gem.wiki/Harbor_power_station"/>
    <x v="62"/>
    <s v="Harbor power station"/>
    <m/>
    <s v="CC1"/>
    <s v="NG/FO"/>
    <n v="246"/>
    <x v="0"/>
    <x v="0"/>
    <s v="N"/>
    <m/>
    <m/>
    <m/>
    <x v="48"/>
    <m/>
    <n v="2029"/>
    <m/>
    <n v="33.770600000000002"/>
    <n v="-118.26560000000001"/>
    <s v="exact"/>
    <s v="Wilmington"/>
    <s v="Los Angeles"/>
    <m/>
    <s v="California"/>
    <x v="1"/>
    <s v="Northern America"/>
    <s v="EIA: 399"/>
    <s v="EIA: 10A, 10B, 5"/>
    <m/>
    <m/>
    <m/>
    <m/>
    <s v="25090"/>
    <s v="8580, 8582, 8583"/>
    <s v="L402051"/>
    <s v="G401685"/>
  </r>
  <r>
    <s v="https://www.gem.wiki/Harbor_power_station"/>
    <x v="62"/>
    <s v="Harbor power station"/>
    <m/>
    <s v="GT10"/>
    <s v="NG/FO"/>
    <n v="61"/>
    <x v="0"/>
    <x v="1"/>
    <s v="N"/>
    <m/>
    <m/>
    <m/>
    <x v="10"/>
    <m/>
    <m/>
    <m/>
    <n v="33.770600000000002"/>
    <n v="-118.26560000000001"/>
    <s v="exact"/>
    <s v="Wilmington"/>
    <s v="Los Angeles"/>
    <m/>
    <s v="California"/>
    <x v="1"/>
    <s v="Northern America"/>
    <s v="EIA: 399"/>
    <s v="EIA: GT10"/>
    <m/>
    <m/>
    <m/>
    <m/>
    <s v="25090"/>
    <n v="26297"/>
    <s v="L402051"/>
    <s v="G403083"/>
  </r>
  <r>
    <s v="https://www.gem.wiki/Harbor_power_station"/>
    <x v="62"/>
    <s v="Harbor power station"/>
    <m/>
    <s v="GT11"/>
    <s v="NG/FO"/>
    <n v="61"/>
    <x v="0"/>
    <x v="1"/>
    <s v="N"/>
    <m/>
    <m/>
    <m/>
    <x v="10"/>
    <m/>
    <m/>
    <m/>
    <n v="33.770600000000002"/>
    <n v="-118.26560000000001"/>
    <s v="exact"/>
    <s v="Wilmington"/>
    <s v="Los Angeles"/>
    <m/>
    <s v="California"/>
    <x v="1"/>
    <s v="Northern America"/>
    <s v="EIA: 399"/>
    <s v="EIA: GT11"/>
    <m/>
    <m/>
    <m/>
    <m/>
    <s v="25090"/>
    <n v="26298"/>
    <s v="L402051"/>
    <s v="G403084"/>
  </r>
  <r>
    <s v="https://www.gem.wiki/Harbor_power_station"/>
    <x v="62"/>
    <s v="Harbor power station"/>
    <m/>
    <s v="GT12"/>
    <s v="NG/FO"/>
    <n v="61"/>
    <x v="0"/>
    <x v="1"/>
    <s v="N"/>
    <m/>
    <m/>
    <m/>
    <x v="10"/>
    <m/>
    <m/>
    <m/>
    <n v="33.770600000000002"/>
    <n v="-118.26560000000001"/>
    <s v="exact"/>
    <s v="Wilmington"/>
    <s v="Los Angeles"/>
    <m/>
    <s v="California"/>
    <x v="1"/>
    <s v="Northern America"/>
    <s v="EIA: 399"/>
    <s v="EIA: GT12"/>
    <m/>
    <m/>
    <m/>
    <m/>
    <s v="25090"/>
    <n v="26299"/>
    <s v="L402051"/>
    <s v="G403085"/>
  </r>
  <r>
    <s v="https://www.gem.wiki/Harbor_power_station"/>
    <x v="62"/>
    <s v="Harbor power station"/>
    <m/>
    <s v="GT13"/>
    <s v="NG/FO"/>
    <n v="61"/>
    <x v="0"/>
    <x v="1"/>
    <s v="N"/>
    <m/>
    <m/>
    <m/>
    <x v="10"/>
    <m/>
    <m/>
    <m/>
    <n v="33.770600000000002"/>
    <n v="-118.26560000000001"/>
    <s v="exact"/>
    <s v="Wilmington"/>
    <s v="Los Angeles"/>
    <m/>
    <s v="California"/>
    <x v="1"/>
    <s v="Northern America"/>
    <s v="EIA: 399"/>
    <s v="EIA: GT13"/>
    <m/>
    <m/>
    <m/>
    <m/>
    <s v="25090"/>
    <n v="26300"/>
    <s v="L402051"/>
    <s v="G403086"/>
  </r>
  <r>
    <s v="https://www.gem.wiki/Harbor_power_station"/>
    <x v="62"/>
    <s v="Harbor power station"/>
    <m/>
    <s v="GT14"/>
    <s v="NG/FO"/>
    <n v="61"/>
    <x v="0"/>
    <x v="1"/>
    <s v="N"/>
    <m/>
    <m/>
    <m/>
    <x v="10"/>
    <m/>
    <m/>
    <m/>
    <n v="33.770600000000002"/>
    <n v="-118.26560000000001"/>
    <s v="exact"/>
    <s v="Wilmington"/>
    <s v="Los Angeles"/>
    <m/>
    <s v="California"/>
    <x v="1"/>
    <s v="Northern America"/>
    <s v="EIA: 399"/>
    <s v="EIA: GT14"/>
    <m/>
    <m/>
    <m/>
    <m/>
    <s v="25090"/>
    <n v="26301"/>
    <s v="L402051"/>
    <s v="G403087"/>
  </r>
  <r>
    <s v="https://www.gem.wiki/Hardee_power_station"/>
    <x v="62"/>
    <s v="Hardee power station"/>
    <m/>
    <s v="CC01"/>
    <s v="NG/FO"/>
    <n v="288"/>
    <x v="0"/>
    <x v="0"/>
    <s v="N"/>
    <m/>
    <m/>
    <m/>
    <x v="19"/>
    <m/>
    <m/>
    <m/>
    <n v="27.636399999999998"/>
    <n v="-81.9636"/>
    <s v="exact"/>
    <s v="Bowling Green"/>
    <s v="Hardee"/>
    <m/>
    <s v="Florida"/>
    <x v="1"/>
    <s v="Northern America"/>
    <s v="EIA: 50949"/>
    <s v="EIA: GEN1, GEN2, GEN3"/>
    <m/>
    <m/>
    <m/>
    <m/>
    <s v="34253"/>
    <s v="8595, 8596, 8597, 8598"/>
    <s v="L401564"/>
    <s v="G401724"/>
  </r>
  <r>
    <s v="https://www.gem.wiki/Hardee_power_station"/>
    <x v="62"/>
    <s v="Hardee power station"/>
    <m/>
    <s v="GEN4"/>
    <s v="NG/FO"/>
    <n v="87"/>
    <x v="0"/>
    <x v="1"/>
    <s v="N"/>
    <m/>
    <m/>
    <m/>
    <x v="19"/>
    <m/>
    <m/>
    <m/>
    <n v="27.636399999999998"/>
    <n v="-81.9636"/>
    <s v="exact"/>
    <s v="Bowling Green"/>
    <s v="Hardee"/>
    <m/>
    <s v="Florida"/>
    <x v="1"/>
    <s v="Northern America"/>
    <s v="EIA: 50949"/>
    <s v="EIA: GEN4"/>
    <m/>
    <m/>
    <m/>
    <m/>
    <s v="34253"/>
    <m/>
    <s v="L401564"/>
    <s v="G402270"/>
  </r>
  <r>
    <s v="https://www.gem.wiki/Hardee_power_station"/>
    <x v="62"/>
    <s v="Hardee power station"/>
    <m/>
    <s v="GEN5"/>
    <s v="NG/FO"/>
    <n v="96"/>
    <x v="0"/>
    <x v="1"/>
    <s v="N"/>
    <m/>
    <m/>
    <m/>
    <x v="15"/>
    <m/>
    <m/>
    <m/>
    <n v="27.636399999999998"/>
    <n v="-81.9636"/>
    <s v="exact"/>
    <s v="Bowling Green"/>
    <s v="Hardee"/>
    <m/>
    <s v="Florida"/>
    <x v="1"/>
    <s v="Northern America"/>
    <s v="EIA: 50949"/>
    <s v="EIA: GEN5"/>
    <m/>
    <m/>
    <m/>
    <m/>
    <s v="34253"/>
    <n v="25183"/>
    <s v="L401564"/>
    <s v="G402271"/>
  </r>
  <r>
    <s v="https://www.gem.wiki/Hardin_County_Peaking_Facility"/>
    <x v="62"/>
    <s v="Hardin County Peaking Facility"/>
    <m/>
    <s v="HC1"/>
    <s v="NG"/>
    <n v="87"/>
    <x v="0"/>
    <x v="1"/>
    <s v="N"/>
    <m/>
    <m/>
    <m/>
    <x v="11"/>
    <m/>
    <m/>
    <m/>
    <n v="30.303799999999999"/>
    <n v="-94.252600000000001"/>
    <s v="exact"/>
    <s v="Kountze"/>
    <s v="Hardin"/>
    <m/>
    <s v="Texas"/>
    <x v="1"/>
    <s v="Northern America"/>
    <s v="EIA: 56604"/>
    <s v="EIA: HC1"/>
    <m/>
    <m/>
    <m/>
    <m/>
    <m/>
    <m/>
    <s v="L401894"/>
    <s v="G402805"/>
  </r>
  <r>
    <s v="https://www.gem.wiki/Hardin_County_Peaking_Facility"/>
    <x v="62"/>
    <s v="Hardin County Peaking Facility"/>
    <m/>
    <s v="HC2"/>
    <s v="NG"/>
    <n v="87"/>
    <x v="0"/>
    <x v="1"/>
    <s v="N"/>
    <m/>
    <m/>
    <m/>
    <x v="11"/>
    <m/>
    <m/>
    <m/>
    <n v="30.303799999999999"/>
    <n v="-94.252600000000001"/>
    <s v="exact"/>
    <s v="Kountze"/>
    <s v="Hardin"/>
    <m/>
    <s v="Texas"/>
    <x v="1"/>
    <s v="Northern America"/>
    <s v="EIA: 56604"/>
    <s v="EIA: HC2"/>
    <m/>
    <m/>
    <m/>
    <m/>
    <m/>
    <m/>
    <s v="L401894"/>
    <s v="G402806"/>
  </r>
  <r>
    <s v="https://www.gem.wiki/Harding_Street_power_station"/>
    <x v="62"/>
    <s v="Harding Street power station"/>
    <m/>
    <s v="5"/>
    <s v="NG/FO"/>
    <n v="100"/>
    <x v="0"/>
    <x v="3"/>
    <s v="N"/>
    <m/>
    <m/>
    <m/>
    <x v="80"/>
    <m/>
    <m/>
    <m/>
    <n v="39.711319000000003"/>
    <n v="-86.196870000000004"/>
    <s v="exact"/>
    <s v="Indianapolis"/>
    <s v="Marion"/>
    <m/>
    <s v="Indiana"/>
    <x v="1"/>
    <s v="Northern America"/>
    <s v="EIA: 990"/>
    <s v="EIA: 5"/>
    <m/>
    <m/>
    <m/>
    <m/>
    <s v="23038"/>
    <n v="6441"/>
    <s v="L402014"/>
    <s v="G403007"/>
  </r>
  <r>
    <s v="https://www.gem.wiki/Harding_Street_power_station"/>
    <x v="62"/>
    <s v="Harding Street power station"/>
    <m/>
    <s v="6"/>
    <s v="NG/FO"/>
    <n v="100"/>
    <x v="0"/>
    <x v="3"/>
    <s v="N"/>
    <m/>
    <m/>
    <m/>
    <x v="64"/>
    <m/>
    <m/>
    <m/>
    <n v="39.711319000000003"/>
    <n v="-86.196870000000004"/>
    <s v="exact"/>
    <s v="Indianapolis"/>
    <s v="Marion"/>
    <m/>
    <s v="Indiana"/>
    <x v="1"/>
    <s v="Northern America"/>
    <s v="EIA: 990"/>
    <s v="EIA: 6"/>
    <m/>
    <m/>
    <m/>
    <m/>
    <s v="23038"/>
    <n v="6442"/>
    <s v="L402014"/>
    <s v="G403008"/>
  </r>
  <r>
    <s v="https://www.gem.wiki/Harding_Street_power_station"/>
    <x v="62"/>
    <s v="Harding Street power station"/>
    <m/>
    <s v="7"/>
    <s v="NG/FO"/>
    <n v="463"/>
    <x v="0"/>
    <x v="3"/>
    <s v="N"/>
    <m/>
    <m/>
    <m/>
    <x v="73"/>
    <m/>
    <m/>
    <m/>
    <n v="39.711319000000003"/>
    <n v="-86.196870000000004"/>
    <s v="exact"/>
    <s v="Indianapolis"/>
    <s v="Marion"/>
    <m/>
    <s v="Indiana"/>
    <x v="1"/>
    <s v="Northern America"/>
    <s v="EIA: 990"/>
    <s v="EIA: 7"/>
    <m/>
    <m/>
    <m/>
    <m/>
    <s v="23038"/>
    <n v="6443"/>
    <s v="L402014"/>
    <s v="G403009"/>
  </r>
  <r>
    <s v="https://www.gem.wiki/Harding_Street_power_station"/>
    <x v="62"/>
    <s v="Harding Street power station"/>
    <m/>
    <s v="GT4"/>
    <s v="NG/FO"/>
    <n v="83"/>
    <x v="0"/>
    <x v="1"/>
    <s v="N"/>
    <m/>
    <m/>
    <m/>
    <x v="20"/>
    <m/>
    <m/>
    <m/>
    <n v="39.711319000000003"/>
    <n v="-86.196870000000004"/>
    <s v="exact"/>
    <s v="Indianapolis"/>
    <s v="Marion"/>
    <m/>
    <s v="Indiana"/>
    <x v="1"/>
    <s v="Northern America"/>
    <s v="EIA: 990"/>
    <s v="EIA: GT4"/>
    <m/>
    <m/>
    <m/>
    <m/>
    <s v="23038"/>
    <n v="6447"/>
    <s v="L402014"/>
    <s v="G403010"/>
  </r>
  <r>
    <s v="https://www.gem.wiki/Harding_Street_power_station"/>
    <x v="62"/>
    <s v="Harding Street power station"/>
    <m/>
    <s v="GT5"/>
    <s v="NG/FO"/>
    <n v="83"/>
    <x v="0"/>
    <x v="1"/>
    <s v="N"/>
    <m/>
    <m/>
    <m/>
    <x v="48"/>
    <m/>
    <m/>
    <m/>
    <n v="39.711319000000003"/>
    <n v="-86.196870000000004"/>
    <s v="exact"/>
    <s v="Indianapolis"/>
    <s v="Marion"/>
    <m/>
    <s v="Indiana"/>
    <x v="1"/>
    <s v="Northern America"/>
    <s v="EIA: 990"/>
    <s v="EIA: GT5"/>
    <m/>
    <m/>
    <m/>
    <m/>
    <s v="23038"/>
    <n v="6448"/>
    <s v="L402014"/>
    <s v="G403011"/>
  </r>
  <r>
    <s v="https://www.gem.wiki/Harding_Street_power_station"/>
    <x v="62"/>
    <s v="Harding Street power station"/>
    <m/>
    <s v="GT6"/>
    <s v="NG"/>
    <n v="161"/>
    <x v="0"/>
    <x v="1"/>
    <s v="N"/>
    <m/>
    <m/>
    <m/>
    <x v="10"/>
    <m/>
    <m/>
    <m/>
    <n v="39.711319000000003"/>
    <n v="-86.196870000000004"/>
    <s v="exact"/>
    <s v="Indianapolis"/>
    <s v="Marion"/>
    <m/>
    <s v="Indiana"/>
    <x v="1"/>
    <s v="Northern America"/>
    <s v="EIA: 990"/>
    <s v="EIA: GT6"/>
    <m/>
    <m/>
    <m/>
    <m/>
    <s v="23038"/>
    <n v="6449"/>
    <s v="L402014"/>
    <s v="G403012"/>
  </r>
  <r>
    <s v="https://www.gem.wiki/Hargis-Hebert_Electric_Generating_power_station"/>
    <x v="62"/>
    <s v="Hargis-Hebert Electric Generating power station"/>
    <m/>
    <s v="U-1"/>
    <s v="NG"/>
    <n v="50"/>
    <x v="0"/>
    <x v="1"/>
    <s v="N"/>
    <m/>
    <m/>
    <m/>
    <x v="37"/>
    <m/>
    <m/>
    <m/>
    <n v="30.1694"/>
    <n v="-91.9923"/>
    <s v="exact"/>
    <s v="Lafayette"/>
    <s v="Lafayette"/>
    <m/>
    <s v="Louisiana"/>
    <x v="1"/>
    <s v="Northern America"/>
    <s v="EIA: 56283"/>
    <s v="EIA: U-1"/>
    <m/>
    <m/>
    <m/>
    <m/>
    <s v="52758"/>
    <n v="30632"/>
    <s v="L402040"/>
    <s v="G403060"/>
  </r>
  <r>
    <s v="https://www.gem.wiki/Hargis-Hebert_Electric_Generating_power_station"/>
    <x v="62"/>
    <s v="Hargis-Hebert Electric Generating power station"/>
    <m/>
    <s v="U-2"/>
    <s v="NG"/>
    <n v="50"/>
    <x v="0"/>
    <x v="1"/>
    <s v="N"/>
    <m/>
    <m/>
    <m/>
    <x v="37"/>
    <m/>
    <m/>
    <m/>
    <n v="30.1694"/>
    <n v="-91.9923"/>
    <s v="exact"/>
    <s v="Lafayette"/>
    <s v="Lafayette"/>
    <m/>
    <s v="Louisiana"/>
    <x v="1"/>
    <s v="Northern America"/>
    <s v="EIA: 56283"/>
    <s v="EIA: U-2"/>
    <m/>
    <m/>
    <m/>
    <m/>
    <s v="52758"/>
    <n v="30633"/>
    <s v="L402040"/>
    <s v="G403061"/>
  </r>
  <r>
    <s v="https://www.gem.wiki/Harquahala_generating_project"/>
    <x v="62"/>
    <s v="Harquahala generating project"/>
    <m/>
    <s v="BLK1"/>
    <s v="NG"/>
    <n v="426"/>
    <x v="0"/>
    <x v="0"/>
    <s v="N"/>
    <m/>
    <m/>
    <m/>
    <x v="8"/>
    <m/>
    <m/>
    <m/>
    <n v="33.475960000000001"/>
    <n v="-113.1134"/>
    <s v="exact"/>
    <s v="Tonopah"/>
    <s v="Maricopa"/>
    <m/>
    <s v="Arizona"/>
    <x v="1"/>
    <s v="Northern America"/>
    <s v="EIA: 55372"/>
    <s v="EIA: CTG1, STG1"/>
    <m/>
    <m/>
    <m/>
    <m/>
    <s v="46158"/>
    <s v="26413, 26414"/>
    <s v="L402124"/>
    <s v="G401899"/>
  </r>
  <r>
    <s v="https://www.gem.wiki/Harquahala_generating_project"/>
    <x v="62"/>
    <s v="Harquahala generating project"/>
    <m/>
    <s v="BLK2"/>
    <s v="NG"/>
    <n v="426"/>
    <x v="0"/>
    <x v="0"/>
    <s v="N"/>
    <m/>
    <m/>
    <m/>
    <x v="8"/>
    <m/>
    <m/>
    <m/>
    <n v="33.475960000000001"/>
    <n v="-113.1134"/>
    <s v="exact"/>
    <s v="Tonopah"/>
    <s v="Maricopa"/>
    <m/>
    <s v="Arizona"/>
    <x v="1"/>
    <s v="Northern America"/>
    <s v="EIA: 55372"/>
    <s v="EIA: CTG2, STG2"/>
    <m/>
    <m/>
    <m/>
    <m/>
    <s v="46158"/>
    <s v="26415, 28517"/>
    <s v="L402124"/>
    <s v="G401900"/>
  </r>
  <r>
    <s v="https://www.gem.wiki/Harquahala_generating_project"/>
    <x v="62"/>
    <s v="Harquahala generating project"/>
    <m/>
    <s v="BLK3"/>
    <s v="NG"/>
    <n v="426"/>
    <x v="0"/>
    <x v="0"/>
    <s v="N"/>
    <m/>
    <m/>
    <m/>
    <x v="8"/>
    <m/>
    <m/>
    <m/>
    <n v="33.475960000000001"/>
    <n v="-113.1134"/>
    <s v="exact"/>
    <s v="Tonopah"/>
    <s v="Maricopa"/>
    <m/>
    <s v="Arizona"/>
    <x v="1"/>
    <s v="Northern America"/>
    <s v="EIA: 55372"/>
    <s v="EIA: CTG3, STG3"/>
    <m/>
    <m/>
    <m/>
    <m/>
    <s v="46158"/>
    <s v="26416, 28518"/>
    <s v="L402124"/>
    <s v="G401901"/>
  </r>
  <r>
    <s v="https://www.gem.wiki/Harrington_Station"/>
    <x v="62"/>
    <s v="Harrington Station"/>
    <m/>
    <s v="1"/>
    <s v="NG"/>
    <n v="360"/>
    <x v="3"/>
    <x v="3"/>
    <s v="N"/>
    <s v="not found"/>
    <s v="not found"/>
    <s v="conversion"/>
    <x v="40"/>
    <m/>
    <n v="2036"/>
    <m/>
    <n v="35.298160000000003"/>
    <n v="-101.747"/>
    <s v="exact"/>
    <s v="Amarillo"/>
    <s v="Potter"/>
    <m/>
    <s v="Texas"/>
    <x v="1"/>
    <s v="Northern America"/>
    <s v="EIA: 6193"/>
    <s v="EIA: 1"/>
    <m/>
    <m/>
    <m/>
    <m/>
    <s v="not found"/>
    <s v="not found"/>
    <s v="L104199"/>
    <s v="G410517"/>
  </r>
  <r>
    <s v="https://www.gem.wiki/Harrington_Station"/>
    <x v="62"/>
    <s v="Harrington Station"/>
    <m/>
    <s v="2"/>
    <s v="NG"/>
    <n v="360"/>
    <x v="3"/>
    <x v="3"/>
    <s v="N"/>
    <s v="not found"/>
    <s v="not found"/>
    <s v="conversion"/>
    <x v="40"/>
    <m/>
    <n v="2038"/>
    <m/>
    <n v="35.298160000000003"/>
    <n v="-101.747"/>
    <s v="exact"/>
    <s v="Amarillo"/>
    <s v="Potter"/>
    <m/>
    <s v="Texas"/>
    <x v="1"/>
    <s v="Northern America"/>
    <s v="EIA: 6193"/>
    <s v="EIA: 2"/>
    <m/>
    <m/>
    <m/>
    <m/>
    <s v="not found"/>
    <s v="not found"/>
    <s v="L104199"/>
    <s v="G410516"/>
  </r>
  <r>
    <s v="https://www.gem.wiki/Harrington_Station"/>
    <x v="62"/>
    <s v="Harrington Station"/>
    <m/>
    <s v="3"/>
    <s v="NG"/>
    <n v="360"/>
    <x v="3"/>
    <x v="3"/>
    <s v="N"/>
    <s v="not found"/>
    <s v="not found"/>
    <s v="conversion"/>
    <x v="40"/>
    <m/>
    <n v="2040"/>
    <m/>
    <n v="35.298160000000003"/>
    <n v="-101.747"/>
    <s v="exact"/>
    <s v="Amarillo"/>
    <s v="Potter"/>
    <m/>
    <s v="Texas"/>
    <x v="1"/>
    <s v="Northern America"/>
    <s v="EIA: 6193"/>
    <s v="EIA: 3"/>
    <m/>
    <m/>
    <m/>
    <m/>
    <s v="not found"/>
    <s v="not found"/>
    <s v="L104199"/>
    <s v="G410515"/>
  </r>
  <r>
    <s v="https://www.gem.wiki/Harrison_County_power_project"/>
    <x v="62"/>
    <s v="Harrison County power project"/>
    <m/>
    <s v="CC1"/>
    <s v="NG"/>
    <n v="570"/>
    <x v="0"/>
    <x v="0"/>
    <s v="N"/>
    <m/>
    <m/>
    <m/>
    <x v="16"/>
    <m/>
    <m/>
    <m/>
    <n v="32.395800000000001"/>
    <n v="-94.436700000000002"/>
    <s v="exact"/>
    <s v="Marshall"/>
    <s v="Harrison"/>
    <m/>
    <s v="Texas"/>
    <x v="1"/>
    <s v="Northern America"/>
    <s v="EIA: 55664"/>
    <s v="EIA: GT-1, GT-2, ST-1"/>
    <m/>
    <m/>
    <m/>
    <m/>
    <m/>
    <m/>
    <s v="L401553"/>
    <s v="G401964"/>
  </r>
  <r>
    <s v="https://www.gem.wiki/Harry_Allen_power_station"/>
    <x v="62"/>
    <s v="Harry Allen power station"/>
    <m/>
    <s v="GT1"/>
    <s v="NG"/>
    <n v="102"/>
    <x v="0"/>
    <x v="1"/>
    <s v="N"/>
    <m/>
    <m/>
    <m/>
    <x v="48"/>
    <m/>
    <m/>
    <m/>
    <n v="36.430554000000001"/>
    <n v="-114.9024"/>
    <s v="exact"/>
    <s v="Las Vegas"/>
    <s v="Clark"/>
    <m/>
    <s v="Nevada"/>
    <x v="1"/>
    <s v="Northern America"/>
    <s v="EIA: 7082"/>
    <s v="EIA: GT1"/>
    <m/>
    <m/>
    <m/>
    <m/>
    <s v="27372"/>
    <n v="8675"/>
    <s v="L402118"/>
    <s v="G403230"/>
  </r>
  <r>
    <s v="https://www.gem.wiki/Harry_Allen_power_station"/>
    <x v="62"/>
    <s v="Harry Allen power station"/>
    <m/>
    <s v="GT4"/>
    <s v="NG"/>
    <n v="85"/>
    <x v="0"/>
    <x v="1"/>
    <s v="N"/>
    <m/>
    <m/>
    <m/>
    <x v="37"/>
    <m/>
    <m/>
    <m/>
    <n v="36.430554000000001"/>
    <n v="-114.9024"/>
    <s v="exact"/>
    <s v="Las Vegas"/>
    <s v="Clark"/>
    <m/>
    <s v="Nevada"/>
    <x v="1"/>
    <s v="Northern America"/>
    <s v="EIA: 7082"/>
    <s v="EIA: GT4"/>
    <m/>
    <m/>
    <m/>
    <m/>
    <s v="27372"/>
    <n v="30062"/>
    <s v="L402118"/>
    <s v="G403231"/>
  </r>
  <r>
    <s v="https://www.gem.wiki/Harry_Allen_power_station"/>
    <x v="62"/>
    <s v="Harry Allen power station"/>
    <m/>
    <s v="PB1"/>
    <s v="NG"/>
    <n v="559"/>
    <x v="0"/>
    <x v="0"/>
    <s v="N"/>
    <m/>
    <m/>
    <m/>
    <x v="17"/>
    <m/>
    <m/>
    <m/>
    <n v="36.430554000000001"/>
    <n v="-114.9024"/>
    <s v="exact"/>
    <s v="Las Vegas"/>
    <s v="Clark"/>
    <m/>
    <s v="Nevada"/>
    <x v="1"/>
    <s v="Northern America"/>
    <s v="EIA: 7082"/>
    <s v="EIA: 5, 6, 7"/>
    <m/>
    <m/>
    <m/>
    <m/>
    <s v="27372"/>
    <s v="30063, 36030, 36031"/>
    <s v="L402118"/>
    <s v="G402136"/>
  </r>
  <r>
    <s v="https://www.gem.wiki/Harry_D_Mattison_power_station"/>
    <x v="62"/>
    <s v="Harry D Mattison power station"/>
    <m/>
    <s v="1"/>
    <s v="NG"/>
    <n v="87"/>
    <x v="7"/>
    <x v="1"/>
    <s v="N"/>
    <m/>
    <m/>
    <m/>
    <x v="4"/>
    <m/>
    <m/>
    <m/>
    <n v="36.185499999999998"/>
    <n v="-94.284099999999995"/>
    <s v="exact"/>
    <s v="Tontitown"/>
    <s v="Washington"/>
    <m/>
    <s v="Arkansas"/>
    <x v="1"/>
    <s v="Northern America"/>
    <s v="EIA: 56328"/>
    <s v="EIA: 1"/>
    <m/>
    <m/>
    <m/>
    <m/>
    <s v="55800"/>
    <n v="32492"/>
    <s v="L402292"/>
    <s v="G403541"/>
  </r>
  <r>
    <s v="https://www.gem.wiki/Harry_D_Mattison_power_station"/>
    <x v="62"/>
    <s v="Harry D Mattison power station"/>
    <m/>
    <s v="2"/>
    <s v="NG"/>
    <n v="87"/>
    <x v="7"/>
    <x v="1"/>
    <s v="N"/>
    <m/>
    <m/>
    <m/>
    <x v="4"/>
    <m/>
    <m/>
    <m/>
    <n v="36.185499999999998"/>
    <n v="-94.284099999999995"/>
    <s v="exact"/>
    <s v="Tontitown"/>
    <s v="Washington"/>
    <m/>
    <s v="Arkansas"/>
    <x v="1"/>
    <s v="Northern America"/>
    <s v="EIA: 56328"/>
    <s v="EIA: 2"/>
    <m/>
    <m/>
    <m/>
    <m/>
    <s v="55800"/>
    <n v="32938"/>
    <s v="L402292"/>
    <s v="G403542"/>
  </r>
  <r>
    <s v="https://www.gem.wiki/Harry_D_Mattison_power_station"/>
    <x v="62"/>
    <s v="Harry D Mattison power station"/>
    <m/>
    <s v="3"/>
    <s v="NG"/>
    <n v="88"/>
    <x v="7"/>
    <x v="1"/>
    <s v="N"/>
    <m/>
    <m/>
    <m/>
    <x v="4"/>
    <m/>
    <m/>
    <m/>
    <n v="36.185499999999998"/>
    <n v="-94.284099999999995"/>
    <s v="exact"/>
    <s v="Tontitown"/>
    <s v="Washington"/>
    <m/>
    <s v="Arkansas"/>
    <x v="1"/>
    <s v="Northern America"/>
    <s v="EIA: 56328"/>
    <s v="EIA: 3"/>
    <m/>
    <m/>
    <m/>
    <m/>
    <s v="55800"/>
    <n v="32939"/>
    <s v="L402292"/>
    <s v="G403543"/>
  </r>
  <r>
    <s v="https://www.gem.wiki/Harry_D_Mattison_power_station"/>
    <x v="62"/>
    <s v="Harry D Mattison power station"/>
    <m/>
    <s v="4"/>
    <s v="NG"/>
    <n v="88"/>
    <x v="7"/>
    <x v="1"/>
    <s v="N"/>
    <m/>
    <m/>
    <m/>
    <x v="4"/>
    <m/>
    <m/>
    <m/>
    <n v="36.185499999999998"/>
    <n v="-94.284099999999995"/>
    <s v="exact"/>
    <s v="Tontitown"/>
    <s v="Washington"/>
    <m/>
    <s v="Arkansas"/>
    <x v="1"/>
    <s v="Northern America"/>
    <s v="EIA: 56328"/>
    <s v="EIA: 4"/>
    <m/>
    <m/>
    <m/>
    <m/>
    <s v="55800"/>
    <n v="32940"/>
    <s v="L402292"/>
    <s v="G403544"/>
  </r>
  <r>
    <s v="https://www.gem.wiki/Harry_L._Oswald_power_station"/>
    <x v="62"/>
    <s v="Harry L. Oswald power station"/>
    <m/>
    <s v="OSW1"/>
    <s v="NG"/>
    <n v="600"/>
    <x v="0"/>
    <x v="0"/>
    <s v="N"/>
    <m/>
    <m/>
    <m/>
    <x v="10"/>
    <m/>
    <m/>
    <m/>
    <n v="34.592300000000002"/>
    <n v="-92.2166"/>
    <s v="exact"/>
    <s v="Little Rock"/>
    <s v="Pulaski"/>
    <m/>
    <s v="Arkansas"/>
    <x v="1"/>
    <s v="Northern America"/>
    <s v="EIA: 55221"/>
    <s v="EIA: G1, G2, G3, G4, G5, G6, G7, G8, G9"/>
    <m/>
    <m/>
    <m/>
    <m/>
    <s v="46816"/>
    <s v="26699, 26702, 26703, 26704, 26705, 26706, 26700, 26701, 26707"/>
    <s v="L401717"/>
    <s v="G401849"/>
  </r>
  <r>
    <s v="https://www.gem.wiki/Hartwell_energy_facility"/>
    <x v="62"/>
    <s v="Hartwell energy facility"/>
    <m/>
    <s v="MAG1"/>
    <s v="NG/FO"/>
    <n v="180"/>
    <x v="0"/>
    <x v="1"/>
    <s v="N"/>
    <m/>
    <m/>
    <m/>
    <x v="20"/>
    <m/>
    <m/>
    <m/>
    <n v="34.339587999999999"/>
    <n v="-82.819869999999995"/>
    <s v="exact"/>
    <s v="Hartwell"/>
    <s v="Hart"/>
    <m/>
    <s v="Georgia"/>
    <x v="1"/>
    <s v="Northern America"/>
    <s v="EIA: 54538"/>
    <s v="EIA: MAG1"/>
    <m/>
    <m/>
    <m/>
    <m/>
    <s v="13127"/>
    <n v="8716"/>
    <s v="L402158"/>
    <s v="G403294"/>
  </r>
  <r>
    <s v="https://www.gem.wiki/Hartwell_energy_facility"/>
    <x v="62"/>
    <s v="Hartwell energy facility"/>
    <m/>
    <s v="MAG2"/>
    <s v="NG/FO"/>
    <n v="180"/>
    <x v="0"/>
    <x v="1"/>
    <s v="N"/>
    <m/>
    <m/>
    <m/>
    <x v="20"/>
    <m/>
    <m/>
    <m/>
    <n v="34.339587999999999"/>
    <n v="-82.819869999999995"/>
    <s v="exact"/>
    <s v="Hartwell"/>
    <s v="Hart"/>
    <m/>
    <s v="Georgia"/>
    <x v="1"/>
    <s v="Northern America"/>
    <s v="EIA: 54538"/>
    <s v="EIA: MAG2"/>
    <m/>
    <m/>
    <m/>
    <m/>
    <s v="13127"/>
    <n v="8717"/>
    <s v="L402158"/>
    <s v="G403295"/>
  </r>
  <r>
    <s v="https://www.gem.wiki/Hawk_Road_Facility_power_station"/>
    <x v="62"/>
    <s v="Hawk Road Facility power station"/>
    <m/>
    <s v="CT1"/>
    <s v="NG"/>
    <n v="165"/>
    <x v="0"/>
    <x v="1"/>
    <s v="N"/>
    <m/>
    <m/>
    <m/>
    <x v="11"/>
    <m/>
    <m/>
    <m/>
    <n v="33.358471999999999"/>
    <n v="-84.991389999999996"/>
    <s v="exact"/>
    <s v="Franklin"/>
    <s v="Heard"/>
    <m/>
    <s v="Georgia"/>
    <x v="1"/>
    <s v="Northern America"/>
    <s v="EIA: 55141"/>
    <s v="EIA: CT1"/>
    <m/>
    <m/>
    <m/>
    <m/>
    <s v="45659"/>
    <n v="24658"/>
    <s v="L402159"/>
    <s v="G403296"/>
  </r>
  <r>
    <s v="https://www.gem.wiki/Hawk_Road_Facility_power_station"/>
    <x v="62"/>
    <s v="Hawk Road Facility power station"/>
    <m/>
    <s v="CT2"/>
    <s v="NG"/>
    <n v="165"/>
    <x v="0"/>
    <x v="1"/>
    <s v="N"/>
    <m/>
    <m/>
    <m/>
    <x v="11"/>
    <m/>
    <m/>
    <m/>
    <n v="33.358471999999999"/>
    <n v="-84.991389999999996"/>
    <s v="exact"/>
    <s v="Franklin"/>
    <s v="Heard"/>
    <m/>
    <s v="Georgia"/>
    <x v="1"/>
    <s v="Northern America"/>
    <s v="EIA: 55141"/>
    <s v="EIA: CT2"/>
    <m/>
    <m/>
    <m/>
    <m/>
    <s v="45659"/>
    <n v="24659"/>
    <s v="L402159"/>
    <s v="G403297"/>
  </r>
  <r>
    <s v="https://www.gem.wiki/Hawk_Road_Facility_power_station"/>
    <x v="62"/>
    <s v="Hawk Road Facility power station"/>
    <m/>
    <s v="CT3"/>
    <s v="NG"/>
    <n v="165"/>
    <x v="0"/>
    <x v="1"/>
    <s v="N"/>
    <m/>
    <m/>
    <m/>
    <x v="11"/>
    <m/>
    <m/>
    <m/>
    <n v="33.358471999999999"/>
    <n v="-84.991389999999996"/>
    <s v="exact"/>
    <s v="Franklin"/>
    <s v="Heard"/>
    <m/>
    <s v="Georgia"/>
    <x v="1"/>
    <s v="Northern America"/>
    <s v="EIA: 55141"/>
    <s v="EIA: CT3"/>
    <m/>
    <m/>
    <m/>
    <m/>
    <s v="45659"/>
    <n v="24660"/>
    <s v="L402159"/>
    <s v="G403298"/>
  </r>
  <r>
    <s v="https://www.gem.wiki/Hawthorn_Station"/>
    <x v="62"/>
    <s v="Hawthorn Station"/>
    <m/>
    <s v="7"/>
    <s v="NG"/>
    <n v="82"/>
    <x v="0"/>
    <x v="1"/>
    <s v="N"/>
    <m/>
    <m/>
    <s v="N"/>
    <x v="15"/>
    <m/>
    <m/>
    <m/>
    <n v="39.130600000000001"/>
    <n v="-94.477800000000002"/>
    <s v="exact"/>
    <s v="Kansas City"/>
    <s v="Jackson"/>
    <m/>
    <s v="Missouri"/>
    <x v="1"/>
    <s v="Northern America"/>
    <s v="EIA: 2079"/>
    <s v="EIA: 7"/>
    <m/>
    <m/>
    <m/>
    <m/>
    <s v="23829"/>
    <n v="8807"/>
    <s v="L104016"/>
    <s v="G402880"/>
  </r>
  <r>
    <s v="https://www.gem.wiki/Hawthorn_Station"/>
    <x v="62"/>
    <s v="Hawthorn Station"/>
    <m/>
    <s v="8"/>
    <s v="NG"/>
    <n v="82"/>
    <x v="0"/>
    <x v="1"/>
    <s v="N"/>
    <m/>
    <m/>
    <s v="N"/>
    <x v="15"/>
    <m/>
    <m/>
    <m/>
    <n v="39.130600000000001"/>
    <n v="-94.477800000000002"/>
    <s v="exact"/>
    <s v="Kansas City"/>
    <s v="Jackson"/>
    <m/>
    <s v="Missouri"/>
    <x v="1"/>
    <s v="Northern America"/>
    <s v="EIA: 2079"/>
    <s v="EIA: 8"/>
    <m/>
    <m/>
    <m/>
    <m/>
    <s v="23829"/>
    <n v="8808"/>
    <s v="L104016"/>
    <s v="G402881"/>
  </r>
  <r>
    <s v="https://www.gem.wiki/Hawthorn_Station"/>
    <x v="62"/>
    <s v="Hawthorn Station"/>
    <m/>
    <s v="CC1"/>
    <s v="NG/C"/>
    <n v="313"/>
    <x v="0"/>
    <x v="0"/>
    <s v="N"/>
    <m/>
    <m/>
    <s v="N"/>
    <x v="15"/>
    <m/>
    <m/>
    <m/>
    <n v="39.130600000000001"/>
    <n v="-94.477800000000002"/>
    <s v="exact"/>
    <s v="Kansas City"/>
    <s v="Jackson"/>
    <m/>
    <s v="Missouri"/>
    <x v="1"/>
    <s v="Northern America"/>
    <s v="EIA: 2079"/>
    <s v="EIA: 6, 9"/>
    <m/>
    <m/>
    <m/>
    <m/>
    <s v="23829"/>
    <s v="8806, 8804"/>
    <s v="L104016"/>
    <s v="G401638"/>
  </r>
  <r>
    <s v="https://www.gem.wiki/Hay_Road_power_station"/>
    <x v="62"/>
    <s v="Hay Road power station"/>
    <m/>
    <s v="CC1"/>
    <s v="NG/FO"/>
    <n v="566"/>
    <x v="0"/>
    <x v="0"/>
    <s v="N"/>
    <m/>
    <m/>
    <m/>
    <x v="19"/>
    <m/>
    <m/>
    <m/>
    <n v="39.743600000000001"/>
    <n v="-75.507199999999997"/>
    <s v="exact"/>
    <s v="Wilmington"/>
    <s v="New Castle"/>
    <m/>
    <s v="Delaware"/>
    <x v="1"/>
    <s v="Northern America"/>
    <s v="EIA: 7153"/>
    <s v="EIA: HR1, HR2, HR3, HR4"/>
    <m/>
    <m/>
    <m/>
    <m/>
    <s v="18235"/>
    <s v="8824, 25004"/>
    <s v="L401768"/>
    <s v="G402140"/>
  </r>
  <r>
    <s v="https://www.gem.wiki/Hay_Road_power_station"/>
    <x v="62"/>
    <s v="Hay Road power station"/>
    <m/>
    <s v="CC2"/>
    <s v="NG/FO"/>
    <n v="627"/>
    <x v="0"/>
    <x v="0"/>
    <s v="N"/>
    <m/>
    <m/>
    <m/>
    <x v="10"/>
    <m/>
    <m/>
    <m/>
    <n v="39.743600000000001"/>
    <n v="-75.507199999999997"/>
    <s v="exact"/>
    <s v="Wilmington"/>
    <s v="New Castle"/>
    <m/>
    <s v="Delaware"/>
    <x v="1"/>
    <s v="Northern America"/>
    <s v="EIA: 7153"/>
    <s v="EIA: HR5, HR6, HR7, HR8"/>
    <m/>
    <m/>
    <m/>
    <m/>
    <s v="18235"/>
    <m/>
    <s v="L401768"/>
    <s v="G402141"/>
  </r>
  <r>
    <s v="https://www.gem.wiki/Haynes_power_station"/>
    <x v="62"/>
    <s v="Haynes power station"/>
    <m/>
    <s v="1"/>
    <s v="NG"/>
    <n v="230"/>
    <x v="0"/>
    <x v="3"/>
    <s v="N"/>
    <m/>
    <m/>
    <m/>
    <x v="72"/>
    <m/>
    <m/>
    <m/>
    <n v="33.764741000000001"/>
    <n v="-118.09910000000001"/>
    <s v="exact"/>
    <s v="Long Beach"/>
    <s v="Los Angeles"/>
    <m/>
    <s v="California"/>
    <x v="1"/>
    <s v="Northern America"/>
    <s v="EIA: 400"/>
    <s v="EIA: 1"/>
    <m/>
    <m/>
    <m/>
    <m/>
    <s v="25094"/>
    <n v="8828"/>
    <s v="L402052"/>
    <s v="G403088"/>
  </r>
  <r>
    <s v="https://www.gem.wiki/Haynes_power_station"/>
    <x v="62"/>
    <s v="Haynes power station"/>
    <m/>
    <s v="11"/>
    <s v="NG"/>
    <n v="108"/>
    <x v="0"/>
    <x v="1"/>
    <s v="N"/>
    <m/>
    <m/>
    <m/>
    <x v="22"/>
    <m/>
    <m/>
    <m/>
    <n v="33.764741000000001"/>
    <n v="-118.09910000000001"/>
    <s v="exact"/>
    <s v="Long Beach"/>
    <s v="Los Angeles"/>
    <m/>
    <s v="California"/>
    <x v="1"/>
    <s v="Northern America"/>
    <s v="EIA: 400"/>
    <s v="EIA: 11"/>
    <m/>
    <m/>
    <m/>
    <m/>
    <s v="25094"/>
    <n v="41121"/>
    <s v="L402052"/>
    <s v="G403089"/>
  </r>
  <r>
    <s v="https://www.gem.wiki/Haynes_power_station"/>
    <x v="62"/>
    <s v="Haynes power station"/>
    <m/>
    <s v="12"/>
    <s v="NG"/>
    <n v="108"/>
    <x v="0"/>
    <x v="1"/>
    <s v="N"/>
    <m/>
    <m/>
    <m/>
    <x v="22"/>
    <m/>
    <m/>
    <m/>
    <n v="33.764741000000001"/>
    <n v="-118.09910000000001"/>
    <s v="exact"/>
    <s v="Long Beach"/>
    <s v="Los Angeles"/>
    <m/>
    <s v="California"/>
    <x v="1"/>
    <s v="Northern America"/>
    <s v="EIA: 400"/>
    <s v="EIA: 12"/>
    <m/>
    <m/>
    <m/>
    <m/>
    <s v="25094"/>
    <n v="41122"/>
    <s v="L402052"/>
    <s v="G403090"/>
  </r>
  <r>
    <s v="https://www.gem.wiki/Haynes_power_station"/>
    <x v="62"/>
    <s v="Haynes power station"/>
    <m/>
    <s v="13"/>
    <s v="NG"/>
    <n v="108"/>
    <x v="0"/>
    <x v="1"/>
    <s v="N"/>
    <m/>
    <m/>
    <m/>
    <x v="22"/>
    <m/>
    <m/>
    <m/>
    <n v="33.764741000000001"/>
    <n v="-118.09910000000001"/>
    <s v="exact"/>
    <s v="Long Beach"/>
    <s v="Los Angeles"/>
    <m/>
    <s v="California"/>
    <x v="1"/>
    <s v="Northern America"/>
    <s v="EIA: 400"/>
    <s v="EIA: 13"/>
    <m/>
    <m/>
    <m/>
    <m/>
    <s v="25094"/>
    <n v="41123"/>
    <s v="L402052"/>
    <s v="G403091"/>
  </r>
  <r>
    <s v="https://www.gem.wiki/Haynes_power_station"/>
    <x v="62"/>
    <s v="Haynes power station"/>
    <m/>
    <s v="14"/>
    <s v="NG"/>
    <n v="108"/>
    <x v="0"/>
    <x v="1"/>
    <s v="N"/>
    <m/>
    <m/>
    <m/>
    <x v="22"/>
    <m/>
    <m/>
    <m/>
    <n v="33.764741000000001"/>
    <n v="-118.09910000000001"/>
    <s v="exact"/>
    <s v="Long Beach"/>
    <s v="Los Angeles"/>
    <m/>
    <s v="California"/>
    <x v="1"/>
    <s v="Northern America"/>
    <s v="EIA: 400"/>
    <s v="EIA: 14"/>
    <m/>
    <m/>
    <m/>
    <m/>
    <s v="25094"/>
    <n v="41124"/>
    <s v="L402052"/>
    <s v="G403092"/>
  </r>
  <r>
    <s v="https://www.gem.wiki/Haynes_power_station"/>
    <x v="62"/>
    <s v="Haynes power station"/>
    <m/>
    <s v="15"/>
    <s v="NG"/>
    <n v="108"/>
    <x v="0"/>
    <x v="1"/>
    <s v="N"/>
    <m/>
    <m/>
    <m/>
    <x v="22"/>
    <m/>
    <m/>
    <m/>
    <n v="33.764741000000001"/>
    <n v="-118.09910000000001"/>
    <s v="exact"/>
    <s v="Long Beach"/>
    <s v="Los Angeles"/>
    <m/>
    <s v="California"/>
    <x v="1"/>
    <s v="Northern America"/>
    <s v="EIA: 400"/>
    <s v="EIA: 15"/>
    <m/>
    <m/>
    <m/>
    <m/>
    <s v="25094"/>
    <n v="41125"/>
    <s v="L402052"/>
    <s v="G403093"/>
  </r>
  <r>
    <s v="https://www.gem.wiki/Haynes_power_station"/>
    <x v="62"/>
    <s v="Haynes power station"/>
    <m/>
    <s v="16"/>
    <s v="NG"/>
    <n v="108"/>
    <x v="0"/>
    <x v="1"/>
    <s v="N"/>
    <m/>
    <m/>
    <m/>
    <x v="22"/>
    <m/>
    <m/>
    <m/>
    <n v="33.764741000000001"/>
    <n v="-118.09910000000001"/>
    <s v="exact"/>
    <s v="Long Beach"/>
    <s v="Los Angeles"/>
    <m/>
    <s v="California"/>
    <x v="1"/>
    <s v="Northern America"/>
    <s v="EIA: 400"/>
    <s v="EIA: 16"/>
    <m/>
    <m/>
    <m/>
    <m/>
    <s v="25094"/>
    <n v="41126"/>
    <s v="L402052"/>
    <s v="G403094"/>
  </r>
  <r>
    <s v="https://www.gem.wiki/Haynes_power_station"/>
    <x v="62"/>
    <s v="Haynes power station"/>
    <m/>
    <s v="2"/>
    <s v="NG"/>
    <n v="230"/>
    <x v="0"/>
    <x v="3"/>
    <s v="N"/>
    <m/>
    <m/>
    <m/>
    <x v="61"/>
    <m/>
    <m/>
    <m/>
    <n v="33.764741000000001"/>
    <n v="-118.09910000000001"/>
    <s v="exact"/>
    <s v="Long Beach"/>
    <s v="Los Angeles"/>
    <m/>
    <s v="California"/>
    <x v="1"/>
    <s v="Northern America"/>
    <s v="EIA: 400"/>
    <s v="EIA: 2"/>
    <m/>
    <m/>
    <m/>
    <m/>
    <s v="25094"/>
    <n v="8829"/>
    <s v="L402052"/>
    <s v="G403095"/>
  </r>
  <r>
    <s v="https://www.gem.wiki/Haynes_power_station"/>
    <x v="62"/>
    <s v="Haynes power station"/>
    <m/>
    <s v="CC1"/>
    <s v="NG"/>
    <n v="630"/>
    <x v="0"/>
    <x v="0"/>
    <s v="N"/>
    <m/>
    <m/>
    <m/>
    <x v="21"/>
    <m/>
    <n v="2029"/>
    <m/>
    <n v="33.764741000000001"/>
    <n v="-118.09910000000001"/>
    <s v="exact"/>
    <s v="Long Beach"/>
    <s v="Los Angeles"/>
    <m/>
    <s v="California"/>
    <x v="1"/>
    <s v="Northern America"/>
    <s v="EIA: 400"/>
    <s v="EIA: 10, 8, 9"/>
    <m/>
    <m/>
    <m/>
    <m/>
    <s v="25094"/>
    <s v="29778, 29779, 29780"/>
    <s v="L402052"/>
    <s v="G401688"/>
  </r>
  <r>
    <s v="https://www.gem.wiki/Hays_Energy_Project"/>
    <x v="62"/>
    <s v="Hays Energy Project"/>
    <m/>
    <s v="U1"/>
    <s v="NG"/>
    <n v="242"/>
    <x v="0"/>
    <x v="0"/>
    <s v="N"/>
    <m/>
    <m/>
    <m/>
    <x v="10"/>
    <m/>
    <m/>
    <m/>
    <n v="29.7806"/>
    <n v="-97.989400000000003"/>
    <s v="exact"/>
    <s v="San Marcos"/>
    <s v="Hays"/>
    <m/>
    <s v="Texas"/>
    <x v="1"/>
    <s v="Northern America"/>
    <s v="EIA: 55144"/>
    <s v="EIA: U1"/>
    <m/>
    <m/>
    <m/>
    <m/>
    <s v="46198"/>
    <n v="25219"/>
    <s v="L401999"/>
    <s v="G402982"/>
  </r>
  <r>
    <s v="https://www.gem.wiki/Hays_Energy_Project"/>
    <x v="62"/>
    <s v="Hays Energy Project"/>
    <m/>
    <s v="U2"/>
    <s v="NG"/>
    <n v="242"/>
    <x v="0"/>
    <x v="0"/>
    <s v="N"/>
    <m/>
    <m/>
    <m/>
    <x v="10"/>
    <m/>
    <m/>
    <m/>
    <n v="29.7806"/>
    <n v="-97.989400000000003"/>
    <s v="exact"/>
    <s v="San Marcos"/>
    <s v="Hays"/>
    <m/>
    <s v="Texas"/>
    <x v="1"/>
    <s v="Northern America"/>
    <s v="EIA: 55144"/>
    <s v="EIA: U2"/>
    <m/>
    <m/>
    <m/>
    <m/>
    <s v="46198"/>
    <n v="25220"/>
    <s v="L401999"/>
    <s v="G402983"/>
  </r>
  <r>
    <s v="https://www.gem.wiki/Hays_Energy_Project"/>
    <x v="62"/>
    <s v="Hays Energy Project"/>
    <m/>
    <s v="U3"/>
    <s v="NG"/>
    <n v="253"/>
    <x v="0"/>
    <x v="0"/>
    <s v="N"/>
    <m/>
    <m/>
    <m/>
    <x v="10"/>
    <m/>
    <m/>
    <m/>
    <n v="29.7806"/>
    <n v="-97.989400000000003"/>
    <s v="exact"/>
    <s v="San Marcos"/>
    <s v="Hays"/>
    <m/>
    <s v="Texas"/>
    <x v="1"/>
    <s v="Northern America"/>
    <s v="EIA: 55144"/>
    <s v="EIA: U3"/>
    <m/>
    <m/>
    <m/>
    <m/>
    <s v="46198"/>
    <n v="25199"/>
    <s v="L401999"/>
    <s v="G402984"/>
  </r>
  <r>
    <s v="https://www.gem.wiki/Hays_Energy_Project"/>
    <x v="62"/>
    <s v="Hays Energy Project"/>
    <m/>
    <s v="U4"/>
    <s v="NG"/>
    <n v="253"/>
    <x v="0"/>
    <x v="0"/>
    <s v="N"/>
    <m/>
    <m/>
    <m/>
    <x v="10"/>
    <m/>
    <m/>
    <m/>
    <n v="29.7806"/>
    <n v="-97.989400000000003"/>
    <s v="exact"/>
    <s v="San Marcos"/>
    <s v="Hays"/>
    <m/>
    <s v="Texas"/>
    <x v="1"/>
    <s v="Northern America"/>
    <s v="EIA: 55144"/>
    <s v="EIA: U4"/>
    <m/>
    <m/>
    <m/>
    <m/>
    <s v="46198"/>
    <n v="25200"/>
    <s v="L401999"/>
    <s v="G402985"/>
  </r>
  <r>
    <s v="https://www.gem.wiki/Hazelton_power_station"/>
    <x v="62"/>
    <s v="Hazelton power station"/>
    <m/>
    <s v="GEN1"/>
    <s v="NG/FO"/>
    <n v="73"/>
    <x v="7"/>
    <x v="1"/>
    <s v="N"/>
    <m/>
    <m/>
    <m/>
    <x v="24"/>
    <m/>
    <m/>
    <m/>
    <n v="40.928161000000003"/>
    <n v="-76.040930000000003"/>
    <s v="exact"/>
    <s v="Hazelton"/>
    <s v="Luzerne"/>
    <m/>
    <s v="Pennsylvania"/>
    <x v="1"/>
    <s v="Northern America"/>
    <s v="EIA: 10870"/>
    <s v="EIA: GEN1"/>
    <m/>
    <m/>
    <m/>
    <m/>
    <m/>
    <m/>
    <s v="L402000"/>
    <s v="G402986"/>
  </r>
  <r>
    <s v="https://www.gem.wiki/Henrietta_Peaker_Project"/>
    <x v="62"/>
    <s v="Henrietta Peaker Project"/>
    <m/>
    <s v="1"/>
    <s v="NG"/>
    <n v="95"/>
    <x v="0"/>
    <x v="1"/>
    <s v="not found"/>
    <m/>
    <m/>
    <m/>
    <x v="10"/>
    <m/>
    <m/>
    <m/>
    <n v="36.349183818848303"/>
    <n v="-119.78464261520401"/>
    <s v="approximate"/>
    <s v="Lemoore"/>
    <s v="Kings"/>
    <m/>
    <s v="California"/>
    <x v="1"/>
    <s v="Northern America"/>
    <m/>
    <m/>
    <m/>
    <m/>
    <m/>
    <m/>
    <s v="49560"/>
    <s v="29071, 29072"/>
    <s v="L407714"/>
    <s v="G410150"/>
  </r>
  <r>
    <s v="https://www.gem.wiki/Henry_County_power_station"/>
    <x v="62"/>
    <s v="Henry County power station"/>
    <m/>
    <s v="1"/>
    <s v="NG"/>
    <n v="61"/>
    <x v="0"/>
    <x v="1"/>
    <s v="N"/>
    <m/>
    <m/>
    <m/>
    <x v="11"/>
    <m/>
    <m/>
    <m/>
    <n v="39.952800000000003"/>
    <n v="-85.503900000000002"/>
    <s v="exact"/>
    <s v="New Castle"/>
    <s v="Henry"/>
    <m/>
    <s v="Indiana"/>
    <x v="1"/>
    <s v="Northern America"/>
    <s v="EIA: 7763"/>
    <s v="EIA: 1"/>
    <m/>
    <m/>
    <m/>
    <m/>
    <s v="46146"/>
    <n v="25135"/>
    <s v="L401876"/>
    <s v="G402753"/>
  </r>
  <r>
    <s v="https://www.gem.wiki/Henry_County_power_station"/>
    <x v="62"/>
    <s v="Henry County power station"/>
    <m/>
    <s v="2"/>
    <s v="NG"/>
    <n v="61"/>
    <x v="0"/>
    <x v="1"/>
    <s v="N"/>
    <m/>
    <m/>
    <m/>
    <x v="11"/>
    <m/>
    <m/>
    <m/>
    <n v="39.952800000000003"/>
    <n v="-85.503900000000002"/>
    <s v="exact"/>
    <s v="New Castle"/>
    <s v="Henry"/>
    <m/>
    <s v="Indiana"/>
    <x v="1"/>
    <s v="Northern America"/>
    <s v="EIA: 7763"/>
    <s v="EIA: 2"/>
    <m/>
    <m/>
    <m/>
    <m/>
    <s v="46146"/>
    <n v="25136"/>
    <s v="L401876"/>
    <s v="G402754"/>
  </r>
  <r>
    <s v="https://www.gem.wiki/Henry_County_power_station"/>
    <x v="62"/>
    <s v="Henry County power station"/>
    <m/>
    <s v="3"/>
    <s v="NG"/>
    <n v="61"/>
    <x v="0"/>
    <x v="1"/>
    <s v="N"/>
    <m/>
    <m/>
    <m/>
    <x v="11"/>
    <m/>
    <m/>
    <m/>
    <n v="39.952800000000003"/>
    <n v="-85.503900000000002"/>
    <s v="exact"/>
    <s v="New Castle"/>
    <s v="Henry"/>
    <m/>
    <s v="Indiana"/>
    <x v="1"/>
    <s v="Northern America"/>
    <s v="EIA: 7763"/>
    <s v="EIA: 3"/>
    <m/>
    <m/>
    <m/>
    <m/>
    <s v="46146"/>
    <n v="25137"/>
    <s v="L401876"/>
    <s v="G402755"/>
  </r>
  <r>
    <s v="https://www.gem.wiki/Herbert_A_Wagner_power_station"/>
    <x v="62"/>
    <s v="Herbert A Wagner power station"/>
    <m/>
    <s v="1"/>
    <s v="NG/FO"/>
    <n v="133"/>
    <x v="0"/>
    <x v="3"/>
    <s v="N"/>
    <m/>
    <m/>
    <m/>
    <x v="66"/>
    <m/>
    <m/>
    <m/>
    <n v="39.178100000000001"/>
    <n v="-76.526799999999994"/>
    <s v="exact"/>
    <s v="Baltimore"/>
    <s v="Anne Arundel"/>
    <m/>
    <s v="Maryland"/>
    <x v="1"/>
    <s v="Northern America"/>
    <s v="EIA: 1554"/>
    <s v="EIA: 1"/>
    <m/>
    <m/>
    <m/>
    <m/>
    <s v="13946"/>
    <n v="8387"/>
    <s v="L401996"/>
    <s v="G402976"/>
  </r>
  <r>
    <s v="https://www.gem.wiki/Hermiston_generating_plant"/>
    <x v="62"/>
    <s v="Hermiston generating plant"/>
    <m/>
    <s v="CC1"/>
    <s v="NG"/>
    <n v="311"/>
    <x v="0"/>
    <x v="0"/>
    <s v="Y"/>
    <m/>
    <m/>
    <m/>
    <x v="67"/>
    <m/>
    <m/>
    <m/>
    <n v="45.804200000000002"/>
    <n v="-119.37"/>
    <s v="exact"/>
    <s v="Hermiston"/>
    <s v="Umatilla"/>
    <m/>
    <s v="Oregon"/>
    <x v="1"/>
    <s v="Northern America"/>
    <s v="EIA: 54761"/>
    <s v="EIA: GEN1, GEN2"/>
    <m/>
    <m/>
    <m/>
    <m/>
    <m/>
    <m/>
    <s v="L401672"/>
    <s v="G401766"/>
  </r>
  <r>
    <s v="https://www.gem.wiki/Hermiston_generating_plant"/>
    <x v="62"/>
    <s v="Hermiston generating plant"/>
    <m/>
    <s v="CC2"/>
    <s v="NG"/>
    <n v="311"/>
    <x v="0"/>
    <x v="0"/>
    <s v="Y"/>
    <m/>
    <m/>
    <m/>
    <x v="67"/>
    <m/>
    <m/>
    <m/>
    <n v="45.804200000000002"/>
    <n v="-119.37"/>
    <s v="exact"/>
    <s v="Hermiston"/>
    <s v="Umatilla"/>
    <m/>
    <s v="Oregon"/>
    <x v="1"/>
    <s v="Northern America"/>
    <s v="EIA: 54761"/>
    <s v="EIA: GEN3, GEN4"/>
    <m/>
    <m/>
    <m/>
    <m/>
    <m/>
    <m/>
    <s v="L401672"/>
    <s v="G401767"/>
  </r>
  <r>
    <s v="https://www.gem.wiki/Hermiston_power_project"/>
    <x v="62"/>
    <s v="Hermiston power project"/>
    <m/>
    <s v="CC1"/>
    <s v="NG"/>
    <n v="689"/>
    <x v="0"/>
    <x v="0"/>
    <s v="N"/>
    <m/>
    <m/>
    <m/>
    <x v="10"/>
    <m/>
    <m/>
    <m/>
    <n v="45.794046000000002"/>
    <n v="-119.3133"/>
    <s v="exact"/>
    <s v="Hermiston"/>
    <s v="Umatilla"/>
    <m/>
    <s v="Oregon"/>
    <x v="1"/>
    <s v="Northern America"/>
    <s v="EIA: 55328"/>
    <s v="EIA: CTG1, CTG2, STG1"/>
    <m/>
    <m/>
    <m/>
    <m/>
    <m/>
    <m/>
    <s v="L402003"/>
    <s v="G401885"/>
  </r>
  <r>
    <s v="https://www.gem.wiki/Heskett_Station"/>
    <x v="62"/>
    <s v="Heskett Station"/>
    <m/>
    <s v="3"/>
    <s v="NG"/>
    <n v="88"/>
    <x v="0"/>
    <x v="1"/>
    <s v="N"/>
    <m/>
    <s v="not found"/>
    <s v="N"/>
    <x v="2"/>
    <m/>
    <m/>
    <m/>
    <n v="46.866900000000001"/>
    <n v="-100.8836"/>
    <s v="exact"/>
    <s v="Mandan"/>
    <s v="Morton"/>
    <m/>
    <s v="North Dakota"/>
    <x v="1"/>
    <s v="Northern America"/>
    <s v="EIA: 2790"/>
    <s v="EIA: 3"/>
    <s v="R.M. Haskett Station"/>
    <m/>
    <m/>
    <m/>
    <s v="26757"/>
    <n v="40664"/>
    <s v="L104092"/>
    <s v="G403194"/>
  </r>
  <r>
    <s v="https://www.gem.wiki/Heskett_Station"/>
    <x v="62"/>
    <s v="Heskett Station"/>
    <m/>
    <s v="4"/>
    <s v="NG"/>
    <n v="88"/>
    <x v="1"/>
    <x v="1"/>
    <s v="N"/>
    <s v="not found"/>
    <s v="not found"/>
    <s v="replacement"/>
    <x v="49"/>
    <m/>
    <m/>
    <m/>
    <n v="46.866900000000001"/>
    <n v="-100.8836"/>
    <s v="exact"/>
    <s v="Mandan"/>
    <s v="Morton"/>
    <m/>
    <s v="North Dakota"/>
    <x v="1"/>
    <s v="Northern America"/>
    <s v="EIA: 2790"/>
    <s v="EIA: 4"/>
    <s v="R.M. Haskett Station"/>
    <m/>
    <m/>
    <m/>
    <s v="26757"/>
    <n v="49614"/>
    <s v="L104092"/>
    <s v="G403835"/>
  </r>
  <r>
    <s v="https://www.gem.wiki/Hickory_Run_Energy_Station"/>
    <x v="62"/>
    <s v="Hickory Run Energy Station"/>
    <m/>
    <s v="HRES"/>
    <s v="NG"/>
    <n v="1034"/>
    <x v="0"/>
    <x v="0"/>
    <s v="N"/>
    <s v="Hydrogen capable: turbine"/>
    <s v="not found"/>
    <m/>
    <x v="6"/>
    <m/>
    <m/>
    <m/>
    <n v="40.994444000000001"/>
    <n v="-80.430000000000007"/>
    <s v="exact"/>
    <s v="New Castle"/>
    <s v="Lawrence"/>
    <m/>
    <s v="Pennsylvania"/>
    <x v="1"/>
    <s v="Northern America"/>
    <s v="EIA: 61028"/>
    <s v="EIA: CTG1, CTG2, STG1"/>
    <m/>
    <m/>
    <m/>
    <m/>
    <s v="66197"/>
    <s v="42855, 44023, 43359"/>
    <s v="L402410"/>
    <s v="G402108"/>
  </r>
  <r>
    <s v="https://www.gem.wiki/Hidalgo_energy_center"/>
    <x v="62"/>
    <s v="Hidalgo energy center"/>
    <m/>
    <s v="CC1"/>
    <s v="NG"/>
    <n v="551"/>
    <x v="0"/>
    <x v="0"/>
    <s v="N"/>
    <m/>
    <m/>
    <m/>
    <x v="15"/>
    <m/>
    <m/>
    <m/>
    <n v="26.341719999999999"/>
    <n v="-98.175759999999997"/>
    <s v="exact"/>
    <s v="Edinburg"/>
    <s v="Hidalgo"/>
    <m/>
    <s v="Texas"/>
    <x v="1"/>
    <s v="Northern America"/>
    <s v="EIA: 55545"/>
    <s v="EIA: CTG1, CTG2, STG1"/>
    <m/>
    <m/>
    <m/>
    <m/>
    <m/>
    <m/>
    <s v="L401537"/>
    <s v="G401955"/>
  </r>
  <r>
    <s v="https://www.gem.wiki/Higgins_generating_station"/>
    <x v="62"/>
    <s v="Higgins generating station"/>
    <m/>
    <s v="PB1"/>
    <s v="NG"/>
    <n v="688"/>
    <x v="0"/>
    <x v="0"/>
    <s v="N"/>
    <m/>
    <m/>
    <m/>
    <x v="8"/>
    <m/>
    <m/>
    <m/>
    <n v="35.613900000000001"/>
    <n v="-115.3561"/>
    <s v="exact"/>
    <s v="Primm"/>
    <s v="Clark"/>
    <m/>
    <s v="Nevada"/>
    <x v="1"/>
    <s v="Northern America"/>
    <s v="EIA: 55687"/>
    <s v="EIA: A01, A02, ST1"/>
    <s v="Walter M. Higgins Generating Station"/>
    <m/>
    <m/>
    <m/>
    <s v="52761"/>
    <s v="30634, 30636, 30635"/>
    <s v="L402119"/>
    <s v="G401966"/>
  </r>
  <r>
    <s v="https://www.gem.wiki/High_Bridge_power_station"/>
    <x v="62"/>
    <s v="High Bridge power station"/>
    <m/>
    <s v="HBR0"/>
    <s v="NG"/>
    <n v="644"/>
    <x v="0"/>
    <x v="0"/>
    <s v="N"/>
    <m/>
    <m/>
    <s v="replacement"/>
    <x v="47"/>
    <m/>
    <m/>
    <m/>
    <n v="44.931399999999996"/>
    <n v="-93.111699999999999"/>
    <s v="exact"/>
    <s v="St. Paul"/>
    <s v="Ramsey"/>
    <m/>
    <s v="Minnesota"/>
    <x v="1"/>
    <s v="Northern America"/>
    <s v="EIA: 1912"/>
    <s v="EIA: 7, 8, 9"/>
    <m/>
    <m/>
    <m/>
    <m/>
    <s v="28259"/>
    <s v="31217, 32607, 32608"/>
    <s v="L104685"/>
    <s v="G401633"/>
  </r>
  <r>
    <s v="https://www.gem.wiki/High_Desert_power_plant"/>
    <x v="62"/>
    <s v="High Desert power plant"/>
    <m/>
    <s v="STG1"/>
    <s v="NG"/>
    <n v="852"/>
    <x v="0"/>
    <x v="0"/>
    <s v="N"/>
    <m/>
    <m/>
    <m/>
    <x v="16"/>
    <m/>
    <m/>
    <m/>
    <n v="34.595300000000002"/>
    <n v="-117.3647"/>
    <s v="exact"/>
    <s v="Victorville"/>
    <s v="San Bernardino"/>
    <m/>
    <s v="California"/>
    <x v="1"/>
    <s v="Northern America"/>
    <s v="EIA: 55518"/>
    <s v="EIA: CTG1, CTG2, CTG3, STG1"/>
    <m/>
    <m/>
    <m/>
    <m/>
    <s v="38653"/>
    <s v="23838, 26973, 26974, 27201"/>
    <s v="L402105"/>
    <s v="G401952"/>
  </r>
  <r>
    <s v="https://www.gem.wiki/Hill_Top_energy_center"/>
    <x v="62"/>
    <s v="Hill Top energy center"/>
    <m/>
    <s v="GEN1"/>
    <s v="NG"/>
    <n v="665"/>
    <x v="0"/>
    <x v="0"/>
    <s v="N"/>
    <s v="Hydrogen capable: turbine"/>
    <s v="not found"/>
    <m/>
    <x v="30"/>
    <m/>
    <m/>
    <m/>
    <n v="39.894212000000003"/>
    <n v="-79.938199999999995"/>
    <s v="exact"/>
    <s v="Carmichaels"/>
    <s v="Greene"/>
    <m/>
    <s v="Pennsylvania"/>
    <x v="1"/>
    <s v="Northern America"/>
    <s v="EIA: 62565"/>
    <s v="EIA: GEN1"/>
    <m/>
    <m/>
    <m/>
    <m/>
    <s v="70239"/>
    <n v="46887"/>
    <s v="L401639"/>
    <s v="G402369"/>
  </r>
  <r>
    <s v="https://www.gem.wiki/Hillabee_energy_center"/>
    <x v="62"/>
    <s v="Hillabee energy center"/>
    <m/>
    <s v="CC1"/>
    <s v="NG"/>
    <n v="823"/>
    <x v="0"/>
    <x v="0"/>
    <s v="N"/>
    <m/>
    <m/>
    <m/>
    <x v="1"/>
    <m/>
    <m/>
    <m/>
    <n v="33.000669000000002"/>
    <n v="-85.903279999999995"/>
    <s v="exact"/>
    <s v="Alexander City"/>
    <s v="Tallapoosa"/>
    <m/>
    <s v="Alabama"/>
    <x v="1"/>
    <s v="Northern America"/>
    <s v="EIA: 55411"/>
    <s v="EIA: HEC1, HEC2, HECS"/>
    <m/>
    <m/>
    <m/>
    <m/>
    <s v="49075"/>
    <s v="28453, 28454, 28455"/>
    <s v="L401944"/>
    <s v="G401918"/>
  </r>
  <r>
    <s v="https://www.gem.wiki/Hinds_energy_facility"/>
    <x v="62"/>
    <s v="Hinds energy facility"/>
    <m/>
    <s v="PB01"/>
    <s v="NG"/>
    <n v="551"/>
    <x v="0"/>
    <x v="0"/>
    <s v="N"/>
    <m/>
    <m/>
    <m/>
    <x v="11"/>
    <m/>
    <m/>
    <m/>
    <n v="32.378968999999998"/>
    <n v="-90.219909999999999"/>
    <s v="exact"/>
    <s v="Jackson"/>
    <s v="Hinds"/>
    <m/>
    <s v="Mississippi"/>
    <x v="1"/>
    <s v="Northern America"/>
    <s v="EIA: 55218"/>
    <s v="EIA: H01, H02, H03"/>
    <m/>
    <m/>
    <m/>
    <m/>
    <m/>
    <m/>
    <s v="L401925"/>
    <s v="G401847"/>
  </r>
  <r>
    <s v="https://www.gem.wiki/Hines_energy_complex"/>
    <x v="62"/>
    <s v="Hines energy complex"/>
    <m/>
    <s v="E100"/>
    <s v="NG/FO"/>
    <n v="547"/>
    <x v="0"/>
    <x v="0"/>
    <s v="N"/>
    <m/>
    <m/>
    <m/>
    <x v="14"/>
    <m/>
    <m/>
    <m/>
    <n v="27.788215000000001"/>
    <n v="-81.869979999999998"/>
    <s v="exact"/>
    <s v="Bartow"/>
    <s v="Polk"/>
    <m/>
    <s v="Florida"/>
    <x v="1"/>
    <s v="Northern America"/>
    <s v="EIA: 7302"/>
    <s v="EIA: 1GT, 1GT2, 1ST"/>
    <m/>
    <m/>
    <m/>
    <m/>
    <s v="20301"/>
    <s v="6986, 6987, 6988"/>
    <s v="L401868"/>
    <s v="G402149"/>
  </r>
  <r>
    <s v="https://www.gem.wiki/Hines_energy_complex"/>
    <x v="62"/>
    <s v="Hines energy complex"/>
    <m/>
    <s v="F110"/>
    <s v="NG/FO"/>
    <n v="548"/>
    <x v="0"/>
    <x v="0"/>
    <s v="N"/>
    <m/>
    <m/>
    <m/>
    <x v="16"/>
    <m/>
    <m/>
    <m/>
    <n v="27.788215000000001"/>
    <n v="-81.869979999999998"/>
    <s v="exact"/>
    <s v="Bartow"/>
    <s v="Polk"/>
    <m/>
    <s v="Florida"/>
    <x v="1"/>
    <s v="Northern America"/>
    <s v="EIA: 7302"/>
    <s v="EIA: 2GT, 2GT2, 2ST"/>
    <m/>
    <m/>
    <m/>
    <m/>
    <s v="20301"/>
    <s v="26232, 26233, 26234"/>
    <s v="L401868"/>
    <s v="G402150"/>
  </r>
  <r>
    <s v="https://www.gem.wiki/Hines_energy_complex"/>
    <x v="62"/>
    <s v="Hines energy complex"/>
    <m/>
    <s v="G301"/>
    <s v="NG/FO"/>
    <n v="561"/>
    <x v="0"/>
    <x v="0"/>
    <s v="N"/>
    <m/>
    <m/>
    <m/>
    <x v="21"/>
    <m/>
    <m/>
    <m/>
    <n v="27.788215000000001"/>
    <n v="-81.869979999999998"/>
    <s v="exact"/>
    <s v="Bartow"/>
    <s v="Polk"/>
    <m/>
    <s v="Florida"/>
    <x v="1"/>
    <s v="Northern America"/>
    <s v="EIA: 7302"/>
    <s v="EIA: 3GT, 3GT2, 3ST"/>
    <m/>
    <m/>
    <m/>
    <m/>
    <s v="20301"/>
    <s v="30588, 30589, 24117"/>
    <s v="L401868"/>
    <s v="G402151"/>
  </r>
  <r>
    <s v="https://www.gem.wiki/Hines_energy_complex"/>
    <x v="62"/>
    <s v="Hines energy complex"/>
    <m/>
    <s v="H400"/>
    <s v="NG/FO"/>
    <n v="611"/>
    <x v="0"/>
    <x v="0"/>
    <s v="N"/>
    <m/>
    <m/>
    <m/>
    <x v="4"/>
    <m/>
    <m/>
    <m/>
    <n v="27.788215000000001"/>
    <n v="-81.869979999999998"/>
    <s v="exact"/>
    <s v="Bartow"/>
    <s v="Polk"/>
    <m/>
    <s v="Florida"/>
    <x v="1"/>
    <s v="Northern America"/>
    <s v="EIA: 7302"/>
    <s v="EIA: 4GT, 4GT2, 4ST"/>
    <m/>
    <m/>
    <m/>
    <m/>
    <s v="20301"/>
    <s v="32965, 32966, 28803"/>
    <s v="L401868"/>
    <s v="G402152"/>
  </r>
  <r>
    <s v="https://www.gem.wiki/Hobbs_generating_station"/>
    <x v="62"/>
    <s v="Hobbs generating station"/>
    <m/>
    <s v="CC1"/>
    <s v="NG"/>
    <n v="682"/>
    <x v="0"/>
    <x v="0"/>
    <s v="N"/>
    <m/>
    <m/>
    <m/>
    <x v="47"/>
    <m/>
    <m/>
    <m/>
    <n v="32.728332999999999"/>
    <n v="-103.3094"/>
    <s v="exact"/>
    <s v="Hobbs"/>
    <s v="Lea"/>
    <m/>
    <s v="New Mexico"/>
    <x v="1"/>
    <s v="Northern America"/>
    <s v="EIA: 56458"/>
    <s v="EIA: CHW-T, GT1, GT2, ST3"/>
    <m/>
    <m/>
    <m/>
    <m/>
    <m/>
    <m/>
    <s v="L402045"/>
    <s v="G402023"/>
  </r>
  <r>
    <s v="https://www.gem.wiki/Hog_Bayou_energy_center"/>
    <x v="62"/>
    <s v="Hog Bayou energy center"/>
    <m/>
    <s v="CC1"/>
    <s v="NG/FO"/>
    <n v="280"/>
    <x v="0"/>
    <x v="0"/>
    <s v="N"/>
    <m/>
    <m/>
    <m/>
    <x v="11"/>
    <m/>
    <m/>
    <m/>
    <n v="30.747800000000002"/>
    <n v="-88.057500000000005"/>
    <s v="exact"/>
    <s v="Mobile"/>
    <s v="Mobile"/>
    <m/>
    <s v="Alabama"/>
    <x v="1"/>
    <s v="Northern America"/>
    <s v="EIA: 55241"/>
    <s v="EIA: CT01, ST01"/>
    <m/>
    <m/>
    <m/>
    <m/>
    <s v="46019"/>
    <s v="24971, 26147"/>
    <s v="L402098"/>
    <s v="G401859"/>
  </r>
  <r>
    <s v="https://www.gem.wiki/Holden_power_station"/>
    <x v="62"/>
    <s v="Holden power station"/>
    <m/>
    <s v="11"/>
    <s v="NG/FO"/>
    <n v="107"/>
    <x v="0"/>
    <x v="1"/>
    <s v="N"/>
    <m/>
    <m/>
    <m/>
    <x v="10"/>
    <m/>
    <m/>
    <m/>
    <n v="38.753799999999998"/>
    <n v="-93.9983"/>
    <s v="exact"/>
    <s v="Holden"/>
    <s v="Johnson"/>
    <m/>
    <s v="Missouri"/>
    <x v="1"/>
    <s v="Northern America"/>
    <s v="EIA: 7848"/>
    <s v="EIA: 11"/>
    <m/>
    <m/>
    <m/>
    <m/>
    <s v="49117"/>
    <n v="28506"/>
    <s v="L401726"/>
    <s v="G402469"/>
  </r>
  <r>
    <s v="https://www.gem.wiki/Holden_power_station"/>
    <x v="62"/>
    <s v="Holden power station"/>
    <m/>
    <s v="12"/>
    <s v="NG/FO"/>
    <n v="107"/>
    <x v="0"/>
    <x v="1"/>
    <s v="N"/>
    <m/>
    <m/>
    <m/>
    <x v="10"/>
    <m/>
    <m/>
    <m/>
    <n v="38.753799999999998"/>
    <n v="-93.9983"/>
    <s v="exact"/>
    <s v="Holden"/>
    <s v="Johnson"/>
    <m/>
    <s v="Missouri"/>
    <x v="1"/>
    <s v="Northern America"/>
    <s v="EIA: 7848"/>
    <s v="EIA: 12"/>
    <m/>
    <m/>
    <m/>
    <m/>
    <s v="49117"/>
    <n v="28507"/>
    <s v="L401726"/>
    <s v="G402470"/>
  </r>
  <r>
    <s v="https://www.gem.wiki/Holden_power_station"/>
    <x v="62"/>
    <s v="Holden power station"/>
    <m/>
    <s v="13"/>
    <s v="NG/FO"/>
    <n v="107"/>
    <x v="0"/>
    <x v="1"/>
    <s v="N"/>
    <m/>
    <m/>
    <m/>
    <x v="10"/>
    <m/>
    <m/>
    <m/>
    <n v="38.753799999999998"/>
    <n v="-93.9983"/>
    <s v="exact"/>
    <s v="Holden"/>
    <s v="Johnson"/>
    <m/>
    <s v="Missouri"/>
    <x v="1"/>
    <s v="Northern America"/>
    <s v="EIA: 7848"/>
    <s v="EIA: 13"/>
    <m/>
    <m/>
    <m/>
    <m/>
    <s v="49117"/>
    <n v="28508"/>
    <s v="L401726"/>
    <s v="G402471"/>
  </r>
  <r>
    <s v="https://www.gem.wiki/Holland_energy_facility"/>
    <x v="62"/>
    <s v="Holland energy facility"/>
    <m/>
    <s v="CC1"/>
    <s v="NG"/>
    <n v="702"/>
    <x v="0"/>
    <x v="0"/>
    <s v="N"/>
    <m/>
    <m/>
    <m/>
    <x v="10"/>
    <m/>
    <m/>
    <m/>
    <n v="39.223143999999998"/>
    <n v="-88.758409999999998"/>
    <s v="exact"/>
    <s v="Beecher City"/>
    <s v="Shelby"/>
    <m/>
    <s v="Illinois"/>
    <x v="1"/>
    <s v="Northern America"/>
    <s v="EIA: 55334"/>
    <s v="EIA: CTG1, CTG2, STG1"/>
    <m/>
    <m/>
    <m/>
    <m/>
    <s v="47005"/>
    <s v="26279, 26304, 26632"/>
    <s v="L401561"/>
    <s v="G401887"/>
  </r>
  <r>
    <s v="https://www.gem.wiki/Holland_energy_park"/>
    <x v="62"/>
    <s v="Holland energy park"/>
    <m/>
    <s v="1012"/>
    <s v="NG"/>
    <n v="149"/>
    <x v="0"/>
    <x v="0"/>
    <s v="Y"/>
    <s v="Hydrogen capable: turbine"/>
    <s v="not found"/>
    <m/>
    <x v="31"/>
    <m/>
    <m/>
    <m/>
    <n v="42.792499999999997"/>
    <n v="-86.092219999999998"/>
    <s v="exact"/>
    <s v="Holland"/>
    <s v="Ottawa"/>
    <m/>
    <s v="Michigan"/>
    <x v="1"/>
    <s v="Northern America"/>
    <s v="EIA: 59093"/>
    <s v="EIA: 10, 11, 12"/>
    <m/>
    <m/>
    <m/>
    <m/>
    <s v="67134"/>
    <s v="31224, 44309, 44310"/>
    <s v="L401790"/>
    <s v="G402073"/>
  </r>
  <r>
    <s v="https://www.gem.wiki/Hopewell_cogeneration_power_station"/>
    <x v="62"/>
    <s v="Hopewell cogeneration power station"/>
    <m/>
    <s v="CC1"/>
    <s v="NG/FO"/>
    <n v="399"/>
    <x v="0"/>
    <x v="0"/>
    <s v="Y"/>
    <m/>
    <m/>
    <m/>
    <x v="25"/>
    <m/>
    <m/>
    <m/>
    <n v="37.291666999999997"/>
    <n v="-77.281109999999998"/>
    <s v="exact"/>
    <s v="Hopewell"/>
    <s v="Prince George"/>
    <m/>
    <s v="Virginia"/>
    <x v="1"/>
    <s v="Northern America"/>
    <s v="EIA: 10633"/>
    <s v="EIA: GT1, GT2, GT3, ST1"/>
    <m/>
    <m/>
    <m/>
    <m/>
    <m/>
    <m/>
    <s v="L402476"/>
    <s v="G401599"/>
  </r>
  <r>
    <s v="https://www.gem.wiki/Horseshoe_Lake_power_station"/>
    <x v="62"/>
    <s v="Horseshoe Lake power station"/>
    <m/>
    <s v="10"/>
    <s v="NG"/>
    <n v="61"/>
    <x v="0"/>
    <x v="1"/>
    <s v="N"/>
    <m/>
    <m/>
    <m/>
    <x v="11"/>
    <m/>
    <m/>
    <m/>
    <n v="35.508659999999999"/>
    <n v="-97.179689999999994"/>
    <s v="exact"/>
    <s v="Harrah"/>
    <s v="Oklahoma"/>
    <m/>
    <s v="Oklahoma"/>
    <x v="1"/>
    <s v="Northern America"/>
    <s v="EIA: 2951"/>
    <s v="EIA: 10"/>
    <m/>
    <m/>
    <m/>
    <m/>
    <s v="28840"/>
    <n v="24390"/>
    <s v="L402162"/>
    <s v="G403305"/>
  </r>
  <r>
    <s v="https://www.gem.wiki/Horseshoe_Lake_power_station"/>
    <x v="62"/>
    <s v="Horseshoe Lake power station"/>
    <m/>
    <s v="6"/>
    <s v="NG/FO"/>
    <n v="163"/>
    <x v="0"/>
    <x v="3"/>
    <s v="N"/>
    <m/>
    <m/>
    <m/>
    <x v="80"/>
    <m/>
    <m/>
    <m/>
    <n v="35.508659999999999"/>
    <n v="-97.179689999999994"/>
    <s v="exact"/>
    <s v="Harrah"/>
    <s v="Oklahoma"/>
    <m/>
    <s v="Oklahoma"/>
    <x v="1"/>
    <s v="Northern America"/>
    <s v="EIA: 2951"/>
    <s v="EIA: 6"/>
    <m/>
    <m/>
    <m/>
    <m/>
    <s v="28840"/>
    <n v="9400"/>
    <s v="L402162"/>
    <s v="G403306"/>
  </r>
  <r>
    <s v="https://www.gem.wiki/Horseshoe_Lake_power_station"/>
    <x v="62"/>
    <s v="Horseshoe Lake power station"/>
    <m/>
    <s v="8"/>
    <s v="NG"/>
    <n v="443"/>
    <x v="0"/>
    <x v="3"/>
    <s v="N"/>
    <m/>
    <m/>
    <m/>
    <x v="63"/>
    <m/>
    <m/>
    <m/>
    <n v="35.508659999999999"/>
    <n v="-97.179689999999994"/>
    <s v="exact"/>
    <s v="Harrah"/>
    <s v="Oklahoma"/>
    <m/>
    <s v="Oklahoma"/>
    <x v="1"/>
    <s v="Northern America"/>
    <s v="EIA: 2951"/>
    <s v="EIA: 8"/>
    <m/>
    <m/>
    <m/>
    <m/>
    <s v="28840"/>
    <n v="9401"/>
    <s v="L402162"/>
    <s v="G403307"/>
  </r>
  <r>
    <s v="https://www.gem.wiki/Horseshoe_Lake_power_station"/>
    <x v="62"/>
    <s v="Horseshoe Lake power station"/>
    <m/>
    <s v="9"/>
    <s v="NG"/>
    <n v="61"/>
    <x v="0"/>
    <x v="1"/>
    <s v="N"/>
    <m/>
    <m/>
    <m/>
    <x v="11"/>
    <m/>
    <m/>
    <m/>
    <n v="35.508659999999999"/>
    <n v="-97.179689999999994"/>
    <s v="exact"/>
    <s v="Harrah"/>
    <s v="Oklahoma"/>
    <m/>
    <s v="Oklahoma"/>
    <x v="1"/>
    <s v="Northern America"/>
    <s v="EIA: 2951"/>
    <s v="EIA: 9"/>
    <m/>
    <m/>
    <m/>
    <m/>
    <s v="28840"/>
    <n v="24389"/>
    <s v="L402162"/>
    <s v="G403308"/>
  </r>
  <r>
    <s v="https://www.gem.wiki/Horseshoe_Lake_power_station"/>
    <x v="62"/>
    <s v="Horseshoe Lake power station"/>
    <m/>
    <s v="ST7"/>
    <s v="NG/FO"/>
    <n v="220"/>
    <x v="0"/>
    <x v="3"/>
    <s v="N"/>
    <m/>
    <m/>
    <m/>
    <x v="61"/>
    <m/>
    <m/>
    <m/>
    <n v="35.508659999999999"/>
    <n v="-97.179689999999994"/>
    <s v="exact"/>
    <s v="Harrah"/>
    <s v="Oklahoma"/>
    <m/>
    <s v="Oklahoma"/>
    <x v="1"/>
    <s v="Northern America"/>
    <s v="EIA: 2951"/>
    <s v="EIA: ST7"/>
    <m/>
    <m/>
    <m/>
    <m/>
    <s v="28840"/>
    <m/>
    <s v="L402162"/>
    <s v="G403309"/>
  </r>
  <r>
    <s v="https://www.gem.wiki/Hot_Spring_Generating_Facility"/>
    <x v="62"/>
    <s v="Hot Spring Generating Facility"/>
    <m/>
    <s v="PB01"/>
    <s v="NG"/>
    <n v="715"/>
    <x v="0"/>
    <x v="0"/>
    <s v="N"/>
    <m/>
    <m/>
    <m/>
    <x v="10"/>
    <m/>
    <m/>
    <m/>
    <n v="34.29759"/>
    <n v="-92.868340000000003"/>
    <s v="exact"/>
    <s v="Malvern"/>
    <s v="Hot Spring"/>
    <m/>
    <s v="Arkansas"/>
    <x v="1"/>
    <s v="Northern America"/>
    <s v="EIA: 55418"/>
    <s v="EIA: CT1, CT2, ST1"/>
    <m/>
    <m/>
    <m/>
    <m/>
    <s v="47437"/>
    <s v="26650, 26809, 26810"/>
    <s v="L401909"/>
    <s v="G401920"/>
  </r>
  <r>
    <s v="https://www.gem.wiki/Houston_Chemical_Complex_Battleground_power_station"/>
    <x v="62"/>
    <s v="Houston Chemical Complex Battleground power station"/>
    <m/>
    <s v="CC1"/>
    <s v="NG"/>
    <n v="381"/>
    <x v="0"/>
    <x v="0"/>
    <s v="Y"/>
    <m/>
    <m/>
    <m/>
    <x v="21"/>
    <m/>
    <m/>
    <m/>
    <n v="29.731400000000001"/>
    <n v="-95.0839"/>
    <s v="exact"/>
    <s v="Houston"/>
    <s v="Harris"/>
    <m/>
    <s v="Texas"/>
    <x v="1"/>
    <s v="Northern America"/>
    <s v="EIA: 50043"/>
    <s v="EIA: GT1, GT2, GT3, ST"/>
    <m/>
    <m/>
    <m/>
    <m/>
    <m/>
    <m/>
    <s v="L402482"/>
    <s v="G401699"/>
  </r>
  <r>
    <s v="https://www.gem.wiki/Howard_Down_power_station"/>
    <x v="62"/>
    <s v="Howard Down power station"/>
    <m/>
    <s v="11"/>
    <s v="NG/FO"/>
    <n v="68"/>
    <x v="0"/>
    <x v="1"/>
    <s v="N"/>
    <m/>
    <m/>
    <m/>
    <x v="39"/>
    <m/>
    <m/>
    <m/>
    <n v="39.488900000000001"/>
    <n v="-75.034700000000001"/>
    <s v="exact"/>
    <s v="Vineland"/>
    <s v="Cumberland"/>
    <m/>
    <s v="New Jersey"/>
    <x v="1"/>
    <s v="Northern America"/>
    <s v="EIA: 2434"/>
    <s v="EIA: 11"/>
    <m/>
    <m/>
    <m/>
    <m/>
    <m/>
    <m/>
    <s v="L401814"/>
    <s v="G402612"/>
  </r>
  <r>
    <s v="https://www.gem.wiki/Hunlock_Power_Station"/>
    <x v="62"/>
    <s v="Hunlock Power Station"/>
    <m/>
    <s v="HUN1"/>
    <s v="NG"/>
    <n v="146"/>
    <x v="0"/>
    <x v="0"/>
    <s v="N"/>
    <m/>
    <m/>
    <s v="conversion"/>
    <x v="17"/>
    <m/>
    <m/>
    <m/>
    <n v="41.200555999999999"/>
    <n v="-76.069999999999993"/>
    <s v="exact"/>
    <s v="Hunlok Creek"/>
    <s v="Luzerne"/>
    <m/>
    <s v="Pennsylvania"/>
    <x v="1"/>
    <s v="Northern America"/>
    <s v="EIA: 3176"/>
    <s v="EIA: 3, 5, 6"/>
    <m/>
    <m/>
    <m/>
    <m/>
    <s v="35169"/>
    <s v="36773, 36774, 38329"/>
    <s v="L104146"/>
    <s v="G401659"/>
  </r>
  <r>
    <s v="https://www.gem.wiki/Hunterstown_power_plant"/>
    <x v="62"/>
    <s v="Hunterstown power plant"/>
    <m/>
    <s v="CT1"/>
    <s v="NG"/>
    <n v="898"/>
    <x v="0"/>
    <x v="0"/>
    <s v="N"/>
    <m/>
    <m/>
    <m/>
    <x v="16"/>
    <m/>
    <m/>
    <m/>
    <n v="39.872500000000002"/>
    <n v="-77.167199999999994"/>
    <s v="exact"/>
    <s v="Gettysburg"/>
    <s v="Adams"/>
    <m/>
    <s v="Pennsylvania"/>
    <x v="1"/>
    <s v="Northern America"/>
    <s v="EIA: 55976"/>
    <s v="EIA: 101, 201, 301, 401"/>
    <m/>
    <m/>
    <m/>
    <m/>
    <m/>
    <m/>
    <s v="L402203"/>
    <s v="G401990"/>
  </r>
  <r>
    <s v="https://www.gem.wiki/Huntington_Beach_generating_station"/>
    <x v="62"/>
    <s v="Huntington Beach generating station"/>
    <m/>
    <s v="2"/>
    <s v="NG"/>
    <n v="218"/>
    <x v="0"/>
    <x v="3"/>
    <s v="N"/>
    <m/>
    <m/>
    <m/>
    <x v="80"/>
    <m/>
    <n v="2023"/>
    <m/>
    <n v="33.645617999999999"/>
    <n v="-117.9794"/>
    <s v="exact"/>
    <s v="Huntington Beach"/>
    <s v="Orange"/>
    <m/>
    <s v="California"/>
    <x v="1"/>
    <s v="Northern America"/>
    <s v="EIA: 335"/>
    <s v="EIA: 2"/>
    <s v="AES Huntington Beach Energy Project"/>
    <m/>
    <m/>
    <m/>
    <s v="33131"/>
    <n v="9541"/>
    <s v="L401692"/>
    <s v="G402394"/>
  </r>
  <r>
    <s v="https://www.gem.wiki/Huntington_Beach_generating_station"/>
    <x v="62"/>
    <s v="Huntington Beach generating station"/>
    <m/>
    <s v="CCT1"/>
    <s v="NG"/>
    <n v="699"/>
    <x v="0"/>
    <x v="0"/>
    <s v="N"/>
    <s v="Hydrogen capable: turbine"/>
    <s v="not found"/>
    <m/>
    <x v="6"/>
    <m/>
    <m/>
    <m/>
    <n v="33.645617999999999"/>
    <n v="-117.9794"/>
    <s v="exact"/>
    <s v="Huntington Beach"/>
    <s v="Orange"/>
    <m/>
    <s v="California"/>
    <x v="1"/>
    <s v="Northern America"/>
    <s v="EIA: 62116"/>
    <s v="EIA: 1A, 1B, 1S"/>
    <s v="AES Huntington Beach Energy Project"/>
    <m/>
    <m/>
    <m/>
    <s v="33131"/>
    <s v="45391, 45392, 45393, 45394"/>
    <s v="L401692"/>
    <s v="G402121"/>
  </r>
  <r>
    <s v="https://www.gem.wiki/Hutchinson_Plant-2_power_station"/>
    <x v="62"/>
    <s v="Hutchinson Plant-2 power station"/>
    <m/>
    <s v="CC1"/>
    <s v="NG"/>
    <n v="66"/>
    <x v="0"/>
    <x v="0"/>
    <s v="N"/>
    <m/>
    <m/>
    <m/>
    <x v="20"/>
    <m/>
    <m/>
    <m/>
    <n v="44.888880999999998"/>
    <n v="-94.349350000000001"/>
    <s v="exact"/>
    <s v="Hutchinson"/>
    <s v="McLeod"/>
    <m/>
    <s v="Minnesota"/>
    <x v="1"/>
    <s v="Northern America"/>
    <s v="EIA: 6358"/>
    <s v="EIA: 2, 3"/>
    <m/>
    <m/>
    <m/>
    <m/>
    <s v="22531"/>
    <s v="16613, 16614"/>
    <s v="L402006"/>
    <s v="G402128"/>
  </r>
  <r>
    <s v="https://www.gem.wiki/Hutchinson_energy_center"/>
    <x v="62"/>
    <s v="Hutchinson energy center"/>
    <m/>
    <s v="GT1"/>
    <s v="NG/FO"/>
    <n v="71"/>
    <x v="0"/>
    <x v="1"/>
    <s v="N"/>
    <m/>
    <m/>
    <m/>
    <x v="35"/>
    <m/>
    <m/>
    <m/>
    <n v="38.090600000000002"/>
    <n v="-97.874719999999996"/>
    <s v="exact"/>
    <s v="Hutchinson"/>
    <s v="Reno"/>
    <m/>
    <s v="Kansas"/>
    <x v="1"/>
    <s v="Northern America"/>
    <s v="EIA: 1248"/>
    <s v="EIA: GT1"/>
    <m/>
    <m/>
    <m/>
    <m/>
    <s v="36723"/>
    <n v="9585"/>
    <s v="L401931"/>
    <s v="G402870"/>
  </r>
  <r>
    <s v="https://www.gem.wiki/Hutchinson_energy_center"/>
    <x v="62"/>
    <s v="Hutchinson energy center"/>
    <m/>
    <s v="GT2"/>
    <s v="NG/FO"/>
    <n v="71"/>
    <x v="0"/>
    <x v="1"/>
    <s v="N"/>
    <m/>
    <m/>
    <m/>
    <x v="35"/>
    <m/>
    <m/>
    <m/>
    <n v="38.090600000000002"/>
    <n v="-97.874719999999996"/>
    <s v="exact"/>
    <s v="Hutchinson"/>
    <s v="Reno"/>
    <m/>
    <s v="Kansas"/>
    <x v="1"/>
    <s v="Northern America"/>
    <s v="EIA: 1248"/>
    <s v="EIA: GT2"/>
    <m/>
    <m/>
    <m/>
    <m/>
    <s v="36723"/>
    <n v="9586"/>
    <s v="L401931"/>
    <s v="G402871"/>
  </r>
  <r>
    <s v="https://www.gem.wiki/Hutchinson_energy_center"/>
    <x v="62"/>
    <s v="Hutchinson energy center"/>
    <m/>
    <s v="GT3"/>
    <s v="NG/FO"/>
    <n v="71"/>
    <x v="0"/>
    <x v="1"/>
    <s v="N"/>
    <m/>
    <m/>
    <m/>
    <x v="35"/>
    <m/>
    <m/>
    <m/>
    <n v="38.090600000000002"/>
    <n v="-97.874719999999996"/>
    <s v="exact"/>
    <s v="Hutchinson"/>
    <s v="Reno"/>
    <m/>
    <s v="Kansas"/>
    <x v="1"/>
    <s v="Northern America"/>
    <s v="EIA: 1248"/>
    <s v="EIA: GT3"/>
    <m/>
    <m/>
    <m/>
    <m/>
    <s v="36723"/>
    <n v="9587"/>
    <s v="L401931"/>
    <s v="G402872"/>
  </r>
  <r>
    <s v="https://www.gem.wiki/Indeck_Corinth_energy_center"/>
    <x v="62"/>
    <s v="Indeck Corinth energy center"/>
    <m/>
    <s v="G723"/>
    <s v="NG/FO/KER"/>
    <n v="147"/>
    <x v="0"/>
    <x v="0"/>
    <s v="Y"/>
    <m/>
    <m/>
    <m/>
    <x v="48"/>
    <m/>
    <m/>
    <m/>
    <n v="43.25"/>
    <n v="-73.8125"/>
    <s v="exact"/>
    <s v="Corinth"/>
    <s v="Saratoga"/>
    <m/>
    <s v="New York"/>
    <x v="1"/>
    <s v="Northern America"/>
    <s v="EIA: 50458"/>
    <s v="EIA: GEN1, GEN2"/>
    <m/>
    <m/>
    <m/>
    <m/>
    <s v="22936"/>
    <s v="4514, 4515"/>
    <s v="L402490"/>
    <s v="G401712"/>
  </r>
  <r>
    <s v="https://www.gem.wiki/Indeck_Niles_energy_center"/>
    <x v="62"/>
    <s v="Indeck Niles energy center"/>
    <m/>
    <s v="CC_set"/>
    <s v="NG"/>
    <n v="1174"/>
    <x v="0"/>
    <x v="0"/>
    <s v="N"/>
    <s v="Hydrogen capable: turbine"/>
    <s v="not found"/>
    <m/>
    <x v="3"/>
    <m/>
    <m/>
    <m/>
    <n v="41.862113999999998"/>
    <n v="-86.22139"/>
    <s v="exact"/>
    <s v="Niles"/>
    <s v="Cass"/>
    <m/>
    <s v="Michigan"/>
    <x v="1"/>
    <s v="Northern America"/>
    <s v="EIA: 55460"/>
    <s v="EIA: CT1, CT2, ST1"/>
    <m/>
    <m/>
    <m/>
    <m/>
    <s v="48343"/>
    <s v="27481, 28411, 27781"/>
    <s v="L402411"/>
    <s v="G401930"/>
  </r>
  <r>
    <s v="https://www.gem.wiki/Indeck_Olean_energy_center"/>
    <x v="62"/>
    <s v="Indeck Olean energy center"/>
    <m/>
    <s v="G721"/>
    <s v="NG/FO"/>
    <n v="91"/>
    <x v="0"/>
    <x v="0"/>
    <s v="Y"/>
    <m/>
    <m/>
    <m/>
    <x v="20"/>
    <m/>
    <m/>
    <m/>
    <n v="42.085943999999998"/>
    <n v="-78.454250000000002"/>
    <s v="exact"/>
    <s v="Olean"/>
    <s v="Cattaraugus"/>
    <m/>
    <s v="New York"/>
    <x v="1"/>
    <s v="Northern America"/>
    <s v="EIA: 54076"/>
    <s v="EIA: GEN1, GEN2"/>
    <m/>
    <m/>
    <m/>
    <m/>
    <m/>
    <m/>
    <s v="L402504"/>
    <s v="G401742"/>
  </r>
  <r>
    <s v="https://www.gem.wiki/Indeck_Oswego_energy_center"/>
    <x v="62"/>
    <s v="Indeck Oswego energy center"/>
    <m/>
    <s v="CC1"/>
    <s v="NG/FO"/>
    <n v="57"/>
    <x v="0"/>
    <x v="0"/>
    <s v="Y"/>
    <m/>
    <m/>
    <m/>
    <x v="25"/>
    <m/>
    <m/>
    <m/>
    <n v="43.471744999999999"/>
    <n v="-76.493470000000002"/>
    <s v="exact"/>
    <s v="Oswego"/>
    <s v="Oswego"/>
    <m/>
    <s v="New York"/>
    <x v="1"/>
    <s v="Northern America"/>
    <s v="EIA: 50450"/>
    <s v="EIA: GEN1, GEN2"/>
    <m/>
    <m/>
    <m/>
    <m/>
    <s v="22956"/>
    <s v="16202, 16203"/>
    <s v="L402488"/>
    <s v="G401710"/>
  </r>
  <r>
    <s v="https://www.gem.wiki/Indeck_Silver_Springs_energy_center"/>
    <x v="62"/>
    <s v="Indeck Silver Springs energy center"/>
    <m/>
    <s v="G722"/>
    <s v="NG/FO"/>
    <n v="57"/>
    <x v="0"/>
    <x v="0"/>
    <s v="Y"/>
    <m/>
    <m/>
    <m/>
    <x v="29"/>
    <m/>
    <m/>
    <m/>
    <n v="42.654400000000003"/>
    <n v="-78.077200000000005"/>
    <s v="exact"/>
    <s v="Silver Springs"/>
    <s v="Wyoming"/>
    <m/>
    <s v="New York"/>
    <x v="1"/>
    <s v="Northern America"/>
    <s v="EIA: 50449"/>
    <s v="EIA: GEN1, GEN2"/>
    <m/>
    <m/>
    <m/>
    <m/>
    <m/>
    <m/>
    <s v="L402487"/>
    <s v="G401709"/>
  </r>
  <r>
    <s v="https://www.gem.wiki/Indeck_Yerkes_energy_center"/>
    <x v="62"/>
    <s v="Indeck Yerkes energy center"/>
    <m/>
    <s v="CC1"/>
    <s v="NG/FO"/>
    <n v="60"/>
    <x v="0"/>
    <x v="0"/>
    <s v="Y"/>
    <m/>
    <m/>
    <m/>
    <x v="24"/>
    <m/>
    <m/>
    <m/>
    <n v="42.967100000000002"/>
    <n v="-78.918199999999999"/>
    <s v="exact"/>
    <s v="Tonawanda"/>
    <s v="Erie"/>
    <m/>
    <s v="New York"/>
    <x v="1"/>
    <s v="Northern America"/>
    <s v="EIA: 50451"/>
    <s v="EIA: GEN1, GEN2"/>
    <m/>
    <m/>
    <m/>
    <m/>
    <m/>
    <m/>
    <s v="L402489"/>
    <s v="G401711"/>
  </r>
  <r>
    <s v="https://www.gem.wiki/Indian_River_(FL)_power_station"/>
    <x v="62"/>
    <s v="Indian River (FL) power station"/>
    <m/>
    <s v="1"/>
    <s v="NG/PG"/>
    <n v="79"/>
    <x v="7"/>
    <x v="3"/>
    <s v="N"/>
    <m/>
    <m/>
    <m/>
    <x v="69"/>
    <m/>
    <m/>
    <m/>
    <n v="28.493231999999999"/>
    <n v="-80.780119999999997"/>
    <s v="exact"/>
    <s v="Titusville"/>
    <s v="Brevard"/>
    <m/>
    <s v="Florida"/>
    <x v="1"/>
    <s v="Northern America"/>
    <s v="EIA: 55318"/>
    <s v="EIA: 1"/>
    <m/>
    <m/>
    <m/>
    <m/>
    <s v="51349"/>
    <n v="9749"/>
    <s v="L402179"/>
    <s v="G403349"/>
  </r>
  <r>
    <s v="https://www.gem.wiki/Indian_River_(FL)_power_station"/>
    <x v="62"/>
    <s v="Indian River (FL) power station"/>
    <m/>
    <s v="2"/>
    <s v="NG/PG"/>
    <n v="213"/>
    <x v="7"/>
    <x v="3"/>
    <s v="N"/>
    <m/>
    <m/>
    <m/>
    <x v="82"/>
    <m/>
    <m/>
    <m/>
    <n v="28.493231999999999"/>
    <n v="-80.780119999999997"/>
    <s v="exact"/>
    <s v="Titusville"/>
    <s v="Brevard"/>
    <m/>
    <s v="Florida"/>
    <x v="1"/>
    <s v="Northern America"/>
    <s v="EIA: 55318"/>
    <s v="EIA: 2"/>
    <m/>
    <m/>
    <m/>
    <m/>
    <s v="51349"/>
    <n v="9752"/>
    <s v="L402179"/>
    <s v="G403350"/>
  </r>
  <r>
    <s v="https://www.gem.wiki/Indian_River_(FL)_power_station"/>
    <x v="62"/>
    <s v="Indian River (FL) power station"/>
    <m/>
    <s v="3"/>
    <s v="NG/PG"/>
    <n v="317"/>
    <x v="7"/>
    <x v="3"/>
    <s v="N"/>
    <m/>
    <m/>
    <m/>
    <x v="35"/>
    <m/>
    <m/>
    <m/>
    <n v="28.493231999999999"/>
    <n v="-80.780119999999997"/>
    <s v="exact"/>
    <s v="Titusville"/>
    <s v="Brevard"/>
    <m/>
    <s v="Florida"/>
    <x v="1"/>
    <s v="Northern America"/>
    <s v="EIA: 55318"/>
    <s v="EIA: 3"/>
    <m/>
    <m/>
    <m/>
    <m/>
    <s v="51349"/>
    <n v="9753"/>
    <s v="L402179"/>
    <s v="G403351"/>
  </r>
  <r>
    <s v="https://www.gem.wiki/Indian_River_(FL)_power_station"/>
    <x v="62"/>
    <s v="Indian River (FL) power station"/>
    <m/>
    <s v="C"/>
    <s v="NG/FO"/>
    <n v="130"/>
    <x v="0"/>
    <x v="1"/>
    <s v="N"/>
    <m/>
    <m/>
    <m/>
    <x v="18"/>
    <m/>
    <m/>
    <m/>
    <n v="28.493231999999999"/>
    <n v="-80.780119999999997"/>
    <s v="exact"/>
    <s v="Titusville"/>
    <s v="Brevard"/>
    <m/>
    <s v="Florida"/>
    <x v="1"/>
    <s v="Northern America"/>
    <s v="EIA: 683"/>
    <s v="EIA: C"/>
    <m/>
    <m/>
    <m/>
    <m/>
    <s v="51349"/>
    <n v="9754"/>
    <s v="L402179"/>
    <s v="G402320"/>
  </r>
  <r>
    <s v="https://www.gem.wiki/Indian_River_(FL)_power_station"/>
    <x v="62"/>
    <s v="Indian River (FL) power station"/>
    <m/>
    <s v="D"/>
    <s v="NG/FO"/>
    <n v="130"/>
    <x v="0"/>
    <x v="1"/>
    <s v="N"/>
    <m/>
    <m/>
    <m/>
    <x v="18"/>
    <m/>
    <m/>
    <m/>
    <n v="28.493231999999999"/>
    <n v="-80.780119999999997"/>
    <s v="exact"/>
    <s v="Titusville"/>
    <s v="Brevard"/>
    <m/>
    <s v="Florida"/>
    <x v="1"/>
    <s v="Northern America"/>
    <s v="EIA: 683"/>
    <s v="EIA: D"/>
    <m/>
    <m/>
    <m/>
    <m/>
    <s v="51349"/>
    <n v="9755"/>
    <s v="L402179"/>
    <s v="G402321"/>
  </r>
  <r>
    <s v="https://www.gem.wiki/Indigo_energy_facility"/>
    <x v="62"/>
    <s v="Indigo energy facility"/>
    <m/>
    <s v="CTG1"/>
    <s v="NG"/>
    <n v="50"/>
    <x v="0"/>
    <x v="1"/>
    <s v="N"/>
    <m/>
    <m/>
    <m/>
    <x v="11"/>
    <m/>
    <m/>
    <m/>
    <n v="33.910873000000002"/>
    <n v="-116.553"/>
    <s v="exact"/>
    <s v="North Palm Springs"/>
    <s v="Riverside"/>
    <m/>
    <s v="California"/>
    <x v="1"/>
    <s v="Northern America"/>
    <s v="EIA: 55541"/>
    <s v="EIA: CTG1"/>
    <m/>
    <m/>
    <m/>
    <m/>
    <s v="47955"/>
    <n v="27062"/>
    <s v="L407441"/>
    <s v="G409541"/>
  </r>
  <r>
    <s v="https://www.gem.wiki/Indigo_energy_facility"/>
    <x v="62"/>
    <s v="Indigo energy facility"/>
    <m/>
    <s v="CTG2"/>
    <s v="NG"/>
    <n v="50"/>
    <x v="0"/>
    <x v="1"/>
    <s v="N"/>
    <m/>
    <m/>
    <m/>
    <x v="11"/>
    <m/>
    <m/>
    <m/>
    <n v="33.910873000000002"/>
    <n v="-116.553"/>
    <s v="exact"/>
    <s v="North Palm Springs"/>
    <s v="Riverside"/>
    <m/>
    <s v="California"/>
    <x v="1"/>
    <s v="Northern America"/>
    <s v="EIA: 55541"/>
    <s v="EIA: CTG2"/>
    <m/>
    <m/>
    <m/>
    <m/>
    <s v="47955"/>
    <n v="27063"/>
    <s v="L407441"/>
    <s v="G409540"/>
  </r>
  <r>
    <s v="https://www.gem.wiki/Indigo_energy_facility"/>
    <x v="62"/>
    <s v="Indigo energy facility"/>
    <m/>
    <s v="CTG3"/>
    <s v="NG"/>
    <n v="50"/>
    <x v="0"/>
    <x v="1"/>
    <s v="N"/>
    <m/>
    <m/>
    <m/>
    <x v="11"/>
    <m/>
    <m/>
    <m/>
    <n v="33.910873000000002"/>
    <n v="-116.553"/>
    <s v="exact"/>
    <s v="North Palm Springs"/>
    <s v="Riverside"/>
    <m/>
    <s v="California"/>
    <x v="1"/>
    <s v="Northern America"/>
    <s v="EIA: 55541"/>
    <s v="EIA: CTG3"/>
    <m/>
    <m/>
    <m/>
    <m/>
    <s v="47955"/>
    <n v="27064"/>
    <s v="L407441"/>
    <s v="G409539"/>
  </r>
  <r>
    <s v="https://www.gem.wiki/Ingleside_cogeneration_power_station"/>
    <x v="62"/>
    <s v="Ingleside cogeneration power station"/>
    <m/>
    <s v="CC1"/>
    <s v="OTH/NG/OG"/>
    <n v="517"/>
    <x v="0"/>
    <x v="0"/>
    <s v="Y"/>
    <m/>
    <m/>
    <m/>
    <x v="14"/>
    <m/>
    <m/>
    <m/>
    <n v="27.882777999999998"/>
    <n v="-97.242779999999996"/>
    <s v="exact"/>
    <s v="Houston"/>
    <s v="San Patricio"/>
    <m/>
    <s v="Texas"/>
    <x v="1"/>
    <s v="Northern America"/>
    <s v="EIA: 55313"/>
    <s v="EIA: CTG1, CTG2, STG"/>
    <m/>
    <m/>
    <m/>
    <m/>
    <s v="41006"/>
    <s v="23986, 24334, 24335"/>
    <s v="L401685"/>
    <s v="G402385"/>
  </r>
  <r>
    <s v="https://www.gem.wiki/Inland_Empire_energy_center"/>
    <x v="62"/>
    <s v="Inland Empire energy center"/>
    <m/>
    <s v="1"/>
    <s v="NG"/>
    <n v="410"/>
    <x v="6"/>
    <x v="0"/>
    <s v="not found"/>
    <m/>
    <m/>
    <m/>
    <x v="9"/>
    <n v="2020"/>
    <n v="2020"/>
    <m/>
    <n v="33.738838999999999"/>
    <n v="-117.1704"/>
    <s v="exact"/>
    <s v="Menifee"/>
    <s v="Riverside"/>
    <m/>
    <s v="California"/>
    <x v="1"/>
    <s v="Northern America"/>
    <s v="EIA: 55853"/>
    <s v="EIA: 1"/>
    <m/>
    <m/>
    <m/>
    <m/>
    <s v="48337"/>
    <n v="27473"/>
    <s v="L402015"/>
    <s v="G403013"/>
  </r>
  <r>
    <s v="https://www.gem.wiki/Inland_Empire_energy_center"/>
    <x v="62"/>
    <s v="Inland Empire energy center"/>
    <m/>
    <s v="2"/>
    <s v="NG"/>
    <n v="410"/>
    <x v="6"/>
    <x v="0"/>
    <s v="not found"/>
    <m/>
    <m/>
    <m/>
    <x v="1"/>
    <n v="2020"/>
    <n v="2020"/>
    <m/>
    <n v="33.738838999999999"/>
    <n v="-117.1704"/>
    <s v="exact"/>
    <s v="Menifee"/>
    <s v="Riverside"/>
    <m/>
    <s v="California"/>
    <x v="1"/>
    <s v="Northern America"/>
    <s v="EIA: 55853"/>
    <s v="EIA: 2"/>
    <m/>
    <m/>
    <m/>
    <m/>
    <s v="48337"/>
    <n v="28579"/>
    <s v="L402015"/>
    <s v="G403014"/>
  </r>
  <r>
    <s v="https://www.gem.wiki/Intercession_City_power_station"/>
    <x v="62"/>
    <s v="Intercession City power station"/>
    <m/>
    <s v="P10"/>
    <s v="NG/FO"/>
    <n v="104"/>
    <x v="0"/>
    <x v="1"/>
    <s v="N"/>
    <m/>
    <m/>
    <m/>
    <x v="19"/>
    <m/>
    <m/>
    <m/>
    <n v="28.262778000000001"/>
    <n v="-81.548609999999996"/>
    <s v="exact"/>
    <s v="Intercession City"/>
    <s v="Osceola"/>
    <m/>
    <s v="Florida"/>
    <x v="1"/>
    <s v="Northern America"/>
    <s v="EIA: 8049"/>
    <s v="EIA: P10"/>
    <m/>
    <m/>
    <m/>
    <m/>
    <s v="not found"/>
    <m/>
    <s v="L401869"/>
    <s v="G402740"/>
  </r>
  <r>
    <s v="https://www.gem.wiki/Intercession_City_power_station"/>
    <x v="62"/>
    <s v="Intercession City power station"/>
    <m/>
    <s v="P12"/>
    <s v="NG/FO"/>
    <n v="98"/>
    <x v="0"/>
    <x v="1"/>
    <s v="N"/>
    <m/>
    <m/>
    <m/>
    <x v="15"/>
    <m/>
    <m/>
    <m/>
    <n v="28.262778000000001"/>
    <n v="-81.548609999999996"/>
    <s v="exact"/>
    <s v="Intercession City"/>
    <s v="Osceola"/>
    <m/>
    <s v="Florida"/>
    <x v="1"/>
    <s v="Northern America"/>
    <s v="EIA: 8049"/>
    <s v="EIA: P12"/>
    <m/>
    <m/>
    <m/>
    <m/>
    <s v="not found"/>
    <m/>
    <s v="L401869"/>
    <s v="G402741"/>
  </r>
  <r>
    <s v="https://www.gem.wiki/Intercession_City_power_station"/>
    <x v="62"/>
    <s v="Intercession City power station"/>
    <m/>
    <s v="P13"/>
    <s v="NG/FO"/>
    <n v="98"/>
    <x v="0"/>
    <x v="1"/>
    <s v="N"/>
    <m/>
    <m/>
    <m/>
    <x v="15"/>
    <m/>
    <m/>
    <m/>
    <n v="28.262778000000001"/>
    <n v="-81.548609999999996"/>
    <s v="exact"/>
    <s v="Intercession City"/>
    <s v="Osceola"/>
    <m/>
    <s v="Florida"/>
    <x v="1"/>
    <s v="Northern America"/>
    <s v="EIA: 8049"/>
    <s v="EIA: P13"/>
    <m/>
    <m/>
    <m/>
    <m/>
    <s v="not found"/>
    <m/>
    <s v="L401869"/>
    <s v="G402742"/>
  </r>
  <r>
    <s v="https://www.gem.wiki/Intercession_City_power_station"/>
    <x v="62"/>
    <s v="Intercession City power station"/>
    <m/>
    <s v="P14"/>
    <s v="NG/FO"/>
    <n v="98"/>
    <x v="0"/>
    <x v="1"/>
    <s v="N"/>
    <m/>
    <m/>
    <m/>
    <x v="15"/>
    <m/>
    <m/>
    <m/>
    <n v="28.262778000000001"/>
    <n v="-81.548609999999996"/>
    <s v="exact"/>
    <s v="Intercession City"/>
    <s v="Osceola"/>
    <m/>
    <s v="Florida"/>
    <x v="1"/>
    <s v="Northern America"/>
    <s v="EIA: 8049"/>
    <s v="EIA: P14"/>
    <m/>
    <m/>
    <m/>
    <m/>
    <s v="not found"/>
    <m/>
    <s v="L401869"/>
    <s v="G402743"/>
  </r>
  <r>
    <s v="https://www.gem.wiki/Intercession_City_power_station"/>
    <x v="62"/>
    <s v="Intercession City power station"/>
    <m/>
    <s v="P7"/>
    <s v="NG/FO"/>
    <n v="104"/>
    <x v="0"/>
    <x v="1"/>
    <s v="N"/>
    <m/>
    <m/>
    <m/>
    <x v="19"/>
    <m/>
    <m/>
    <m/>
    <n v="28.262778000000001"/>
    <n v="-81.548609999999996"/>
    <s v="exact"/>
    <s v="Intercession City"/>
    <s v="Osceola"/>
    <m/>
    <s v="Florida"/>
    <x v="1"/>
    <s v="Northern America"/>
    <s v="EIA: 8049"/>
    <s v="EIA: P7"/>
    <m/>
    <m/>
    <m/>
    <m/>
    <s v="not found"/>
    <m/>
    <s v="L401869"/>
    <s v="G402744"/>
  </r>
  <r>
    <s v="https://www.gem.wiki/Intercession_City_power_station"/>
    <x v="62"/>
    <s v="Intercession City power station"/>
    <m/>
    <s v="P8"/>
    <s v="NG/FO"/>
    <n v="104"/>
    <x v="0"/>
    <x v="1"/>
    <s v="N"/>
    <m/>
    <m/>
    <m/>
    <x v="19"/>
    <m/>
    <m/>
    <m/>
    <n v="28.262778000000001"/>
    <n v="-81.548609999999996"/>
    <s v="exact"/>
    <s v="Intercession City"/>
    <s v="Osceola"/>
    <m/>
    <s v="Florida"/>
    <x v="1"/>
    <s v="Northern America"/>
    <s v="EIA: 8049"/>
    <s v="EIA: P8"/>
    <m/>
    <m/>
    <m/>
    <m/>
    <s v="not found"/>
    <m/>
    <s v="L401869"/>
    <s v="G402745"/>
  </r>
  <r>
    <s v="https://www.gem.wiki/Intercession_City_power_station"/>
    <x v="62"/>
    <s v="Intercession City power station"/>
    <m/>
    <s v="P9"/>
    <s v="NG/FO"/>
    <n v="104"/>
    <x v="0"/>
    <x v="1"/>
    <s v="N"/>
    <m/>
    <m/>
    <m/>
    <x v="19"/>
    <m/>
    <m/>
    <m/>
    <n v="28.262778000000001"/>
    <n v="-81.548609999999996"/>
    <s v="exact"/>
    <s v="Intercession City"/>
    <s v="Osceola"/>
    <m/>
    <s v="Florida"/>
    <x v="1"/>
    <s v="Northern America"/>
    <s v="EIA: 8049"/>
    <s v="EIA: P9"/>
    <m/>
    <m/>
    <m/>
    <m/>
    <s v="not found"/>
    <m/>
    <s v="L401869"/>
    <s v="G402746"/>
  </r>
  <r>
    <s v="https://www.gem.wiki/Intermountain_Power_Station"/>
    <x v="62"/>
    <s v="Intermountain power station"/>
    <m/>
    <s v="3"/>
    <s v="NG"/>
    <n v="420"/>
    <x v="2"/>
    <x v="0"/>
    <s v="Y"/>
    <s v="Hydrogen capable: turbine"/>
    <s v="Y"/>
    <s v="replacement"/>
    <x v="40"/>
    <m/>
    <m/>
    <s v="Los Angeles Department of Water and Power (LADWP)"/>
    <n v="39.509731000000002"/>
    <n v="-112.5802"/>
    <s v="exact"/>
    <s v="Delta"/>
    <s v="Millard"/>
    <m/>
    <s v="Utah"/>
    <x v="1"/>
    <s v="Northern America"/>
    <s v="EIA: 6481"/>
    <s v="EIA: 3"/>
    <m/>
    <m/>
    <m/>
    <m/>
    <s v="70435"/>
    <s v="46029, 1304048"/>
    <s v="L104225"/>
    <s v="G409456"/>
  </r>
  <r>
    <s v="https://www.gem.wiki/Intermountain_Power_Station"/>
    <x v="62"/>
    <s v="Intermountain power station"/>
    <m/>
    <s v="4"/>
    <s v="NG"/>
    <n v="420"/>
    <x v="2"/>
    <x v="0"/>
    <s v="Y"/>
    <s v="Hydrogen capable: turbine"/>
    <s v="Y"/>
    <s v="replacement"/>
    <x v="40"/>
    <m/>
    <m/>
    <s v="Los Angeles Department of Water and Power (LADWP)"/>
    <n v="39.509731000000002"/>
    <n v="-112.5802"/>
    <s v="exact"/>
    <s v="Delta"/>
    <s v="Millard"/>
    <m/>
    <s v="Utah"/>
    <x v="1"/>
    <s v="Northern America"/>
    <s v="EIA: 6481"/>
    <s v="EIA: 4"/>
    <m/>
    <m/>
    <m/>
    <m/>
    <s v="70435"/>
    <s v="46030, 1304049"/>
    <s v="L104225"/>
    <s v="G409455"/>
  </r>
  <r>
    <s v="https://www.gem.wiki/International_Paper_Savannah_Mill"/>
    <x v="62"/>
    <s v="International Paper Savannah Mill"/>
    <m/>
    <s v="9"/>
    <s v="NG"/>
    <n v="71"/>
    <x v="0"/>
    <x v="3"/>
    <s v="Y"/>
    <m/>
    <s v="not found"/>
    <s v="conversion"/>
    <x v="13"/>
    <m/>
    <m/>
    <m/>
    <n v="32.100354000000003"/>
    <n v="-81.124250000000004"/>
    <s v="exact"/>
    <s v="Savannah"/>
    <s v="Chatham"/>
    <m/>
    <s v="Georgia"/>
    <x v="1"/>
    <s v="Northern America"/>
    <s v="EIA: 50398"/>
    <s v="EIA: GEN9"/>
    <m/>
    <m/>
    <m/>
    <m/>
    <s v="not found"/>
    <m/>
    <s v="L103839"/>
    <s v="G403876"/>
  </r>
  <r>
    <s v="https://www.gem.wiki/Interstate_power_station"/>
    <x v="62"/>
    <s v="Interstate power station"/>
    <m/>
    <s v="1"/>
    <s v="NG/FO"/>
    <n v="139"/>
    <x v="0"/>
    <x v="1"/>
    <s v="N"/>
    <m/>
    <m/>
    <m/>
    <x v="44"/>
    <m/>
    <m/>
    <m/>
    <n v="39.823300000000003"/>
    <n v="-89.589100000000002"/>
    <s v="exact"/>
    <s v="Springfield"/>
    <s v="Sangamon"/>
    <m/>
    <s v="Illinois"/>
    <x v="1"/>
    <s v="Northern America"/>
    <s v="EIA: 7425"/>
    <s v="EIA: 1"/>
    <m/>
    <m/>
    <m/>
    <m/>
    <s v="33410"/>
    <n v="9811"/>
    <s v="L401810"/>
    <s v="G402608"/>
  </r>
  <r>
    <s v="https://www.gem.wiki/Ironside_Energy_CHP_power_station"/>
    <x v="62"/>
    <s v="Ironside Energy CHP power station"/>
    <m/>
    <s v="GEN9"/>
    <s v="NG/BFG"/>
    <n v="55"/>
    <x v="0"/>
    <x v="3"/>
    <s v="Y"/>
    <m/>
    <m/>
    <m/>
    <x v="10"/>
    <m/>
    <m/>
    <m/>
    <n v="41.663764999999998"/>
    <n v="-87.452330000000003"/>
    <s v="exact"/>
    <s v="East Chicago"/>
    <s v="Lake"/>
    <m/>
    <s v="Indiana"/>
    <x v="1"/>
    <s v="Northern America"/>
    <s v="EIA: 10397"/>
    <s v="EIA: GEN9"/>
    <s v="ArcelorMittal Indiana Harbor West"/>
    <m/>
    <m/>
    <m/>
    <s v="not found"/>
    <m/>
    <s v="L407494"/>
    <s v="G409609"/>
  </r>
  <r>
    <s v="https://www.gem.wiki/Ironwood_power_station"/>
    <x v="62"/>
    <s v="Ironwood power station"/>
    <m/>
    <s v="CC02"/>
    <s v="NG"/>
    <n v="778"/>
    <x v="0"/>
    <x v="0"/>
    <s v="N"/>
    <m/>
    <m/>
    <m/>
    <x v="11"/>
    <m/>
    <m/>
    <m/>
    <n v="40.350900000000003"/>
    <n v="-76.365799999999993"/>
    <s v="exact"/>
    <s v="Lebanon"/>
    <s v="Lebanon"/>
    <m/>
    <s v="Pennsylvania"/>
    <x v="1"/>
    <s v="Northern America"/>
    <s v="EIA: 55337"/>
    <s v="EIA: CT1, CT2, ST4"/>
    <m/>
    <m/>
    <m/>
    <m/>
    <m/>
    <m/>
    <s v="L402001"/>
    <s v="G401888"/>
  </r>
  <r>
    <s v="https://www.gem.wiki/Island_Street_Peaking_Plant"/>
    <x v="62"/>
    <s v="Island Street Peaking Plant"/>
    <m/>
    <s v="FT81"/>
    <s v="NG/FO"/>
    <n v="61"/>
    <x v="0"/>
    <x v="1"/>
    <s v="N"/>
    <m/>
    <m/>
    <m/>
    <x v="8"/>
    <m/>
    <m/>
    <m/>
    <n v="44.2761"/>
    <n v="-88.265799999999999"/>
    <s v="exact"/>
    <s v="Kaukauna"/>
    <s v="Outagamie"/>
    <m/>
    <s v="Wisconsin"/>
    <x v="1"/>
    <s v="Northern America"/>
    <s v="EIA: 55836"/>
    <s v="EIA: FT81"/>
    <m/>
    <m/>
    <m/>
    <m/>
    <s v="50703"/>
    <n v="29907"/>
    <s v="L402388"/>
    <s v="G403785"/>
  </r>
  <r>
    <s v="https://www.gem.wiki/Ivanpah_1_power_station"/>
    <x v="62"/>
    <s v="Ivanpah 1 power station"/>
    <m/>
    <s v="ST1"/>
    <s v="NG/S"/>
    <n v="126"/>
    <x v="0"/>
    <x v="3"/>
    <s v="N"/>
    <m/>
    <m/>
    <m/>
    <x v="22"/>
    <m/>
    <m/>
    <m/>
    <n v="35.533056000000002"/>
    <n v="-115.4525"/>
    <s v="exact"/>
    <s v="Nipton"/>
    <s v="San Bernardino"/>
    <m/>
    <s v="California"/>
    <x v="1"/>
    <s v="Northern America"/>
    <s v="EIA: 57074"/>
    <s v="EIA: ST1"/>
    <m/>
    <m/>
    <m/>
    <m/>
    <s v="not found"/>
    <m/>
    <s v="L407437"/>
    <s v="G409519"/>
  </r>
  <r>
    <s v="https://www.gem.wiki/Ivanpah_2_power_station"/>
    <x v="62"/>
    <s v="Ivanpah 2 power station"/>
    <m/>
    <s v="ST1"/>
    <s v="NG/S"/>
    <n v="133"/>
    <x v="0"/>
    <x v="3"/>
    <s v="N"/>
    <m/>
    <m/>
    <m/>
    <x v="22"/>
    <m/>
    <m/>
    <m/>
    <n v="35.556111000000001"/>
    <n v="-115.4686"/>
    <s v="exact"/>
    <s v="Nipton"/>
    <s v="San Bernardino"/>
    <m/>
    <s v="California"/>
    <x v="1"/>
    <s v="Northern America"/>
    <s v="EIA: 57073"/>
    <s v="EIA: ST1"/>
    <m/>
    <m/>
    <m/>
    <m/>
    <s v="not found"/>
    <m/>
    <s v="L407436"/>
    <s v="G409520"/>
  </r>
  <r>
    <s v="https://www.gem.wiki/Ivanpah_3_power_station"/>
    <x v="62"/>
    <s v="Ivanpah 3 power station"/>
    <m/>
    <s v="ST1"/>
    <s v="NG/S"/>
    <n v="133"/>
    <x v="0"/>
    <x v="3"/>
    <s v="N"/>
    <m/>
    <m/>
    <m/>
    <x v="22"/>
    <m/>
    <m/>
    <m/>
    <n v="35.580832999999998"/>
    <n v="-115.4825"/>
    <s v="exact"/>
    <s v="Nipton"/>
    <s v="San Bernardino"/>
    <m/>
    <s v="California"/>
    <x v="1"/>
    <s v="Northern America"/>
    <s v="EIA: 57075"/>
    <s v="EIA: ST1"/>
    <m/>
    <m/>
    <m/>
    <m/>
    <s v="not found"/>
    <m/>
    <s v="L407435"/>
    <s v="G409518"/>
  </r>
  <r>
    <s v="https://www.gem.wiki/J_D_Kennedy_power_station"/>
    <x v="62"/>
    <s v="J D Kennedy power station"/>
    <m/>
    <s v="GT37"/>
    <s v="NG/FO"/>
    <n v="185"/>
    <x v="0"/>
    <x v="1"/>
    <s v="N"/>
    <m/>
    <m/>
    <m/>
    <x v="15"/>
    <m/>
    <m/>
    <m/>
    <n v="30.364818"/>
    <n v="-81.625969999999995"/>
    <s v="exact"/>
    <s v="Jacksonville"/>
    <s v="Duval"/>
    <m/>
    <s v="Florida"/>
    <x v="1"/>
    <s v="Northern America"/>
    <s v="EIA: 666"/>
    <s v="EIA: GT37"/>
    <m/>
    <m/>
    <m/>
    <m/>
    <s v="23463"/>
    <n v="24121"/>
    <s v="L402028"/>
    <s v="G403031"/>
  </r>
  <r>
    <s v="https://www.gem.wiki/J_D_Kennedy_power_station"/>
    <x v="62"/>
    <s v="J D Kennedy power station"/>
    <m/>
    <s v="GT38"/>
    <s v="NG/FO"/>
    <n v="185"/>
    <x v="0"/>
    <x v="1"/>
    <s v="N"/>
    <m/>
    <m/>
    <m/>
    <x v="9"/>
    <m/>
    <m/>
    <m/>
    <n v="30.364818"/>
    <n v="-81.625969999999995"/>
    <s v="exact"/>
    <s v="Jacksonville"/>
    <s v="Duval"/>
    <m/>
    <s v="Florida"/>
    <x v="1"/>
    <s v="Northern America"/>
    <s v="EIA: 666"/>
    <s v="EIA: GT38"/>
    <m/>
    <m/>
    <m/>
    <m/>
    <s v="23463"/>
    <n v="37683"/>
    <s v="L402028"/>
    <s v="G403032"/>
  </r>
  <r>
    <s v="https://www.gem.wiki/J_K_Smith_power_station"/>
    <x v="62"/>
    <s v="J K Smith power station"/>
    <m/>
    <s v="GT1"/>
    <s v="NG/FO"/>
    <n v="149"/>
    <x v="0"/>
    <x v="1"/>
    <s v="N"/>
    <m/>
    <m/>
    <m/>
    <x v="14"/>
    <m/>
    <m/>
    <m/>
    <n v="37.883299999999998"/>
    <n v="-84.101699999999994"/>
    <s v="exact"/>
    <s v="Winchester"/>
    <s v="Clark"/>
    <m/>
    <s v="Kentucky"/>
    <x v="1"/>
    <s v="Northern America"/>
    <s v="EIA: 54"/>
    <s v="EIA: GT1"/>
    <m/>
    <m/>
    <m/>
    <m/>
    <s v="18885"/>
    <n v="10195"/>
    <s v="L401893"/>
    <s v="G402796"/>
  </r>
  <r>
    <s v="https://www.gem.wiki/J_K_Smith_power_station"/>
    <x v="62"/>
    <s v="J K Smith power station"/>
    <m/>
    <s v="GT10"/>
    <s v="NG"/>
    <n v="98"/>
    <x v="0"/>
    <x v="1"/>
    <s v="N"/>
    <m/>
    <m/>
    <m/>
    <x v="1"/>
    <m/>
    <m/>
    <m/>
    <n v="37.883299999999998"/>
    <n v="-84.101699999999994"/>
    <s v="exact"/>
    <s v="Winchester"/>
    <s v="Clark"/>
    <m/>
    <s v="Kentucky"/>
    <x v="1"/>
    <s v="Northern America"/>
    <s v="EIA: 54"/>
    <s v="EIA: GT10"/>
    <m/>
    <m/>
    <m/>
    <m/>
    <s v="18885"/>
    <n v="31137"/>
    <s v="L401893"/>
    <s v="G402797"/>
  </r>
  <r>
    <s v="https://www.gem.wiki/J_K_Smith_power_station"/>
    <x v="62"/>
    <s v="J K Smith power station"/>
    <m/>
    <s v="GT2"/>
    <s v="NG/FO"/>
    <n v="149"/>
    <x v="0"/>
    <x v="1"/>
    <s v="N"/>
    <m/>
    <m/>
    <m/>
    <x v="14"/>
    <m/>
    <m/>
    <m/>
    <n v="37.883299999999998"/>
    <n v="-84.101699999999994"/>
    <s v="exact"/>
    <s v="Winchester"/>
    <s v="Clark"/>
    <m/>
    <s v="Kentucky"/>
    <x v="1"/>
    <s v="Northern America"/>
    <s v="EIA: 54"/>
    <s v="EIA: GT2"/>
    <m/>
    <m/>
    <m/>
    <m/>
    <s v="18885"/>
    <n v="10196"/>
    <s v="L401893"/>
    <s v="G402798"/>
  </r>
  <r>
    <s v="https://www.gem.wiki/J_K_Smith_power_station"/>
    <x v="62"/>
    <s v="J K Smith power station"/>
    <m/>
    <s v="GT3"/>
    <s v="NG/FO"/>
    <n v="149"/>
    <x v="0"/>
    <x v="1"/>
    <s v="N"/>
    <m/>
    <m/>
    <m/>
    <x v="14"/>
    <m/>
    <m/>
    <m/>
    <n v="37.883299999999998"/>
    <n v="-84.101699999999994"/>
    <s v="exact"/>
    <s v="Winchester"/>
    <s v="Clark"/>
    <m/>
    <s v="Kentucky"/>
    <x v="1"/>
    <s v="Northern America"/>
    <s v="EIA: 54"/>
    <s v="EIA: GT3"/>
    <m/>
    <m/>
    <m/>
    <m/>
    <s v="18885"/>
    <n v="10197"/>
    <s v="L401893"/>
    <s v="G402799"/>
  </r>
  <r>
    <s v="https://www.gem.wiki/J_K_Smith_power_station"/>
    <x v="62"/>
    <s v="J K Smith power station"/>
    <m/>
    <s v="GT4"/>
    <s v="NG/FO"/>
    <n v="108"/>
    <x v="0"/>
    <x v="1"/>
    <s v="N"/>
    <m/>
    <m/>
    <m/>
    <x v="11"/>
    <m/>
    <m/>
    <m/>
    <n v="37.883299999999998"/>
    <n v="-84.101699999999994"/>
    <s v="exact"/>
    <s v="Winchester"/>
    <s v="Clark"/>
    <m/>
    <s v="Kentucky"/>
    <x v="1"/>
    <s v="Northern America"/>
    <s v="EIA: 54"/>
    <s v="EIA: GT4"/>
    <m/>
    <m/>
    <m/>
    <m/>
    <s v="18885"/>
    <n v="10198"/>
    <s v="L401893"/>
    <s v="G402800"/>
  </r>
  <r>
    <s v="https://www.gem.wiki/J_K_Smith_power_station"/>
    <x v="62"/>
    <s v="J K Smith power station"/>
    <m/>
    <s v="GT5"/>
    <s v="NG/FO"/>
    <n v="108"/>
    <x v="0"/>
    <x v="1"/>
    <s v="N"/>
    <m/>
    <m/>
    <m/>
    <x v="11"/>
    <m/>
    <m/>
    <m/>
    <n v="37.883299999999998"/>
    <n v="-84.101699999999994"/>
    <s v="exact"/>
    <s v="Winchester"/>
    <s v="Clark"/>
    <m/>
    <s v="Kentucky"/>
    <x v="1"/>
    <s v="Northern America"/>
    <s v="EIA: 54"/>
    <s v="EIA: GT5"/>
    <m/>
    <m/>
    <m/>
    <m/>
    <s v="18885"/>
    <n v="26457"/>
    <s v="L401893"/>
    <s v="G402801"/>
  </r>
  <r>
    <s v="https://www.gem.wiki/J_K_Smith_power_station"/>
    <x v="62"/>
    <s v="J K Smith power station"/>
    <m/>
    <s v="GT6"/>
    <s v="NG/FO"/>
    <n v="98"/>
    <x v="0"/>
    <x v="1"/>
    <s v="N"/>
    <m/>
    <m/>
    <m/>
    <x v="21"/>
    <m/>
    <m/>
    <m/>
    <n v="37.883299999999998"/>
    <n v="-84.101699999999994"/>
    <s v="exact"/>
    <s v="Winchester"/>
    <s v="Clark"/>
    <m/>
    <s v="Kentucky"/>
    <x v="1"/>
    <s v="Northern America"/>
    <s v="EIA: 54"/>
    <s v="EIA: GT6"/>
    <m/>
    <m/>
    <m/>
    <m/>
    <s v="18885"/>
    <n v="30176"/>
    <s v="L401893"/>
    <s v="G402802"/>
  </r>
  <r>
    <s v="https://www.gem.wiki/J_K_Smith_power_station"/>
    <x v="62"/>
    <s v="J K Smith power station"/>
    <m/>
    <s v="GT7"/>
    <s v="NG/FO"/>
    <n v="98"/>
    <x v="0"/>
    <x v="1"/>
    <s v="N"/>
    <m/>
    <m/>
    <m/>
    <x v="21"/>
    <m/>
    <m/>
    <m/>
    <n v="37.883299999999998"/>
    <n v="-84.101699999999994"/>
    <s v="exact"/>
    <s v="Winchester"/>
    <s v="Clark"/>
    <m/>
    <s v="Kentucky"/>
    <x v="1"/>
    <s v="Northern America"/>
    <s v="EIA: 54"/>
    <s v="EIA: GT7"/>
    <m/>
    <m/>
    <m/>
    <m/>
    <s v="18885"/>
    <n v="30177"/>
    <s v="L401893"/>
    <s v="G402803"/>
  </r>
  <r>
    <s v="https://www.gem.wiki/J_K_Smith_power_station"/>
    <x v="62"/>
    <s v="J K Smith power station"/>
    <m/>
    <s v="GT9"/>
    <s v="NG"/>
    <n v="98"/>
    <x v="0"/>
    <x v="1"/>
    <s v="N"/>
    <m/>
    <m/>
    <m/>
    <x v="1"/>
    <m/>
    <m/>
    <m/>
    <n v="37.883299999999998"/>
    <n v="-84.101699999999994"/>
    <s v="exact"/>
    <s v="Winchester"/>
    <s v="Clark"/>
    <m/>
    <s v="Kentucky"/>
    <x v="1"/>
    <s v="Northern America"/>
    <s v="EIA: 54"/>
    <s v="EIA: GT9"/>
    <m/>
    <m/>
    <m/>
    <m/>
    <s v="18885"/>
    <n v="31136"/>
    <s v="L401893"/>
    <s v="G402804"/>
  </r>
  <r>
    <s v="https://www.gem.wiki/J_Lamar_Stall_Unit_power_station"/>
    <x v="62"/>
    <s v="J Lamar Stall Unit power station"/>
    <m/>
    <s v="CC1"/>
    <s v="NG"/>
    <n v="624"/>
    <x v="0"/>
    <x v="0"/>
    <s v="N"/>
    <m/>
    <m/>
    <m/>
    <x v="1"/>
    <m/>
    <m/>
    <m/>
    <n v="32.519469999999998"/>
    <n v="-93.760130000000004"/>
    <s v="exact"/>
    <s v="Shreveport"/>
    <s v="Caddo"/>
    <m/>
    <s v="Louisiana"/>
    <x v="1"/>
    <s v="Northern America"/>
    <s v="EIA: 56565"/>
    <s v="EIA: 6A, 6B, 6STG"/>
    <m/>
    <m/>
    <m/>
    <m/>
    <s v="57931"/>
    <s v="32491, 35518, 35519"/>
    <s v="L402293"/>
    <s v="G402028"/>
  </r>
  <r>
    <s v="https://www.gem.wiki/J_Robert_Massengale_power_station"/>
    <x v="62"/>
    <s v="J Robert Massengale power station"/>
    <m/>
    <s v="MGL8"/>
    <s v="NG"/>
    <n v="84"/>
    <x v="0"/>
    <x v="0"/>
    <s v="N"/>
    <m/>
    <m/>
    <m/>
    <x v="15"/>
    <m/>
    <m/>
    <m/>
    <n v="33.603900000000003"/>
    <n v="-101.8408"/>
    <s v="exact"/>
    <s v="Lubock"/>
    <s v="Lubbock"/>
    <m/>
    <s v="Texas"/>
    <x v="1"/>
    <s v="Northern America"/>
    <s v="EIA: 3604"/>
    <s v="EIA: 6A, 7, 8"/>
    <m/>
    <m/>
    <m/>
    <m/>
    <m/>
    <m/>
    <s v="L402466"/>
    <s v="G401677"/>
  </r>
  <r>
    <s v="https://www.gem.wiki/J._K._Spruce_Station"/>
    <x v="62"/>
    <s v="J. K. Spruce Station"/>
    <m/>
    <s v="2"/>
    <s v="NG/C"/>
    <n v="922.6"/>
    <x v="3"/>
    <x v="3"/>
    <s v="N"/>
    <m/>
    <m/>
    <s v="conversion"/>
    <x v="1"/>
    <m/>
    <m/>
    <m/>
    <n v="29.309722000000001"/>
    <n v="-98.320300000000003"/>
    <s v="exact"/>
    <s v="San Antonio"/>
    <s v="Bexar"/>
    <m/>
    <s v="Texas"/>
    <x v="1"/>
    <s v="Northern America"/>
    <s v="EIA: 7097"/>
    <m/>
    <m/>
    <m/>
    <m/>
    <m/>
    <s v="not found"/>
    <m/>
    <s v="L104200"/>
    <s v="G413042"/>
  </r>
  <r>
    <s v="https://www.gem.wiki/JM_Shafer_generating_station"/>
    <x v="62"/>
    <s v="JM Shafer generating station"/>
    <m/>
    <s v="J272"/>
    <s v="NG"/>
    <n v="397"/>
    <x v="0"/>
    <x v="0"/>
    <s v="Y"/>
    <m/>
    <m/>
    <m/>
    <x v="20"/>
    <m/>
    <m/>
    <m/>
    <n v="40.098599999999998"/>
    <n v="-104.7736"/>
    <s v="exact"/>
    <s v="Ft. Lupton"/>
    <s v="Weld"/>
    <m/>
    <s v="Colorado"/>
    <x v="1"/>
    <s v="Northern America"/>
    <s v="EIA: 50707"/>
    <s v="EIA: LMA, LMB, LMC, LMD, LME, STA, STB"/>
    <m/>
    <m/>
    <m/>
    <m/>
    <s v="33714"/>
    <s v="6968, 6969, 6970, 6971, 6972, 6973, 6974"/>
    <s v="L402329"/>
    <s v="G401719"/>
  </r>
  <r>
    <s v="https://www.gem.wiki/Jack_County_power_station"/>
    <x v="62"/>
    <s v="Jack County power station"/>
    <m/>
    <s v="CC01"/>
    <s v="NG"/>
    <n v="640"/>
    <x v="0"/>
    <x v="0"/>
    <s v="N"/>
    <m/>
    <m/>
    <m/>
    <x v="37"/>
    <m/>
    <m/>
    <m/>
    <n v="33.100999999999999"/>
    <n v="-97.957400000000007"/>
    <s v="exact"/>
    <s v="Bridgeport"/>
    <s v="Wise"/>
    <m/>
    <s v="Texas"/>
    <x v="1"/>
    <s v="Northern America"/>
    <s v="EIA: 55230"/>
    <s v="EIA: CT1, CT2, ST1"/>
    <m/>
    <m/>
    <m/>
    <m/>
    <m/>
    <m/>
    <s v="L401748"/>
    <s v="G401855"/>
  </r>
  <r>
    <s v="https://www.gem.wiki/Jack_County_power_station"/>
    <x v="62"/>
    <s v="Jack County power station"/>
    <m/>
    <s v="CC02"/>
    <s v="NG"/>
    <n v="640"/>
    <x v="0"/>
    <x v="0"/>
    <s v="N"/>
    <m/>
    <m/>
    <m/>
    <x v="17"/>
    <m/>
    <m/>
    <m/>
    <n v="33.100999999999999"/>
    <n v="-97.957400000000007"/>
    <s v="exact"/>
    <s v="Bridgeport"/>
    <s v="Wise"/>
    <m/>
    <s v="Texas"/>
    <x v="1"/>
    <s v="Northern America"/>
    <s v="EIA: 55230"/>
    <s v="EIA: CT3, CT4, ST2"/>
    <m/>
    <m/>
    <m/>
    <m/>
    <m/>
    <m/>
    <s v="L401748"/>
    <s v="G401856"/>
  </r>
  <r>
    <s v="https://www.gem.wiki/Jack_Fusco_energy_center"/>
    <x v="62"/>
    <s v="Jack Fusco energy center"/>
    <m/>
    <s v="STG1"/>
    <s v="NG"/>
    <n v="676"/>
    <x v="0"/>
    <x v="0"/>
    <s v="N"/>
    <m/>
    <m/>
    <m/>
    <x v="16"/>
    <m/>
    <m/>
    <m/>
    <n v="29.473099999999999"/>
    <n v="-95.624399999999994"/>
    <s v="exact"/>
    <s v="Thompsons"/>
    <s v="Fort Bend"/>
    <m/>
    <s v="Texas"/>
    <x v="1"/>
    <s v="Northern America"/>
    <s v="EIA: 55357"/>
    <s v="EIA: CTG1, CTG2, STG1"/>
    <m/>
    <m/>
    <m/>
    <m/>
    <m/>
    <m/>
    <s v="L401758"/>
    <s v="G401893"/>
  </r>
  <r>
    <s v="https://www.gem.wiki/Jack_Watson_Generating_Plant"/>
    <x v="62"/>
    <s v="Jack Watson Generating Plant"/>
    <m/>
    <s v="4"/>
    <s v="NG"/>
    <n v="299"/>
    <x v="0"/>
    <x v="3"/>
    <s v="N"/>
    <s v="not found"/>
    <s v="not found"/>
    <s v="conversion"/>
    <x v="13"/>
    <m/>
    <n v="2023"/>
    <m/>
    <n v="30.4392"/>
    <n v="-89.028599999999997"/>
    <s v="exact"/>
    <s v="Gulfport"/>
    <s v="Harrison"/>
    <m/>
    <s v="Mississippi"/>
    <x v="1"/>
    <s v="Northern America"/>
    <s v="EIA: 2049"/>
    <s v="EIA: 4"/>
    <m/>
    <m/>
    <m/>
    <m/>
    <s v="26568"/>
    <n v="9968"/>
    <s v="L104009"/>
    <s v="G403188"/>
  </r>
  <r>
    <s v="https://www.gem.wiki/Jack_Watson_Generating_Plant"/>
    <x v="62"/>
    <s v="Jack Watson Generating Plant"/>
    <m/>
    <s v="5"/>
    <s v="NG"/>
    <n v="578"/>
    <x v="0"/>
    <x v="3"/>
    <s v="N"/>
    <s v="not found"/>
    <s v="not found"/>
    <s v="conversion"/>
    <x v="13"/>
    <m/>
    <m/>
    <m/>
    <n v="30.4392"/>
    <n v="-89.028599999999997"/>
    <s v="exact"/>
    <s v="Gulfport"/>
    <s v="Harrison"/>
    <m/>
    <s v="Mississippi"/>
    <x v="1"/>
    <s v="Northern America"/>
    <s v="EIA: 2049"/>
    <s v="EIA: 5"/>
    <m/>
    <m/>
    <m/>
    <m/>
    <s v="26568"/>
    <n v="9969"/>
    <s v="L104009"/>
    <s v="G403189"/>
  </r>
  <r>
    <s v="https://www.gem.wiki/Jackson_Generation_power_station"/>
    <x v="62"/>
    <s v="Jackson Generation power station"/>
    <m/>
    <s v="1"/>
    <s v="NG"/>
    <n v="644"/>
    <x v="0"/>
    <x v="0"/>
    <s v="N"/>
    <s v="Hydrogen capable: turbine"/>
    <s v="not found"/>
    <m/>
    <x v="3"/>
    <m/>
    <m/>
    <m/>
    <n v="41.438535999999999"/>
    <n v="-88.11063"/>
    <s v="exact"/>
    <s v="Elwood"/>
    <s v="Will"/>
    <m/>
    <s v="Illinois"/>
    <x v="1"/>
    <s v="Northern America"/>
    <s v="EIA: 62926"/>
    <s v="EIA: 01"/>
    <m/>
    <m/>
    <m/>
    <m/>
    <s v="1128588"/>
    <n v="12991301299118"/>
    <s v="L402412"/>
    <s v="G403818"/>
  </r>
  <r>
    <s v="https://www.gem.wiki/Jackson_Generation_power_station"/>
    <x v="62"/>
    <s v="Jackson Generation power station"/>
    <m/>
    <s v="2"/>
    <s v="NG"/>
    <n v="644"/>
    <x v="0"/>
    <x v="0"/>
    <s v="N"/>
    <s v="Hydrogen capable: turbine"/>
    <s v="not found"/>
    <m/>
    <x v="3"/>
    <m/>
    <m/>
    <m/>
    <n v="41.438535999999999"/>
    <n v="-88.11063"/>
    <s v="exact"/>
    <s v="Elwood"/>
    <s v="Will"/>
    <m/>
    <s v="Illinois"/>
    <x v="1"/>
    <s v="Northern America"/>
    <s v="EIA: 62926"/>
    <s v="EIA: 02"/>
    <m/>
    <m/>
    <m/>
    <m/>
    <s v="1128588"/>
    <s v="1299131, 1299132"/>
    <s v="L402412"/>
    <s v="G403819"/>
  </r>
  <r>
    <s v="https://www.gem.wiki/Jackson_generating_station"/>
    <x v="62"/>
    <s v="Jackson generating station"/>
    <m/>
    <s v="CC1"/>
    <s v="NG"/>
    <n v="649"/>
    <x v="0"/>
    <x v="0"/>
    <s v="N"/>
    <m/>
    <m/>
    <m/>
    <x v="10"/>
    <m/>
    <m/>
    <m/>
    <n v="42.248800000000003"/>
    <n v="-84.3767"/>
    <s v="exact"/>
    <s v="Jackson"/>
    <s v="Jackson"/>
    <m/>
    <s v="Michigan"/>
    <x v="1"/>
    <s v="Northern America"/>
    <s v="EIA: 55270"/>
    <s v="EIA: 7EA, LM1, LM2, LM3, LM4, LM5, LM6, ST1, ST2"/>
    <m/>
    <m/>
    <m/>
    <m/>
    <s v="47451"/>
    <s v="26672, 26691, 26692, 26693, 26694, 26695, 26696, 26697, 26698"/>
    <s v="L401830"/>
    <s v="G401865"/>
  </r>
  <r>
    <s v="https://www.gem.wiki/Jamaica_Bay_Peaking_power_station"/>
    <x v="62"/>
    <s v="Jamaica Bay Peaking power station"/>
    <m/>
    <s v="2"/>
    <s v="NG/KER"/>
    <n v="61"/>
    <x v="0"/>
    <x v="1"/>
    <s v="N"/>
    <m/>
    <m/>
    <m/>
    <x v="16"/>
    <m/>
    <m/>
    <m/>
    <n v="40.609699999999997"/>
    <n v="-73.762200000000007"/>
    <s v="exact"/>
    <s v="Far Rockaway"/>
    <s v="Queens"/>
    <m/>
    <s v="New York"/>
    <x v="1"/>
    <s v="Northern America"/>
    <s v="EIA: 56141"/>
    <s v="EIA: 2"/>
    <m/>
    <m/>
    <m/>
    <m/>
    <m/>
    <m/>
    <s v="L408053"/>
    <s v="G411222"/>
  </r>
  <r>
    <s v="https://www.gem.wiki/James_River_Power_Station"/>
    <x v="62"/>
    <s v="James River power station"/>
    <m/>
    <s v="4"/>
    <s v="NG"/>
    <n v="60"/>
    <x v="6"/>
    <x v="3"/>
    <s v="N"/>
    <m/>
    <m/>
    <s v="N"/>
    <x v="82"/>
    <n v="2020"/>
    <n v="2020"/>
    <m/>
    <n v="37.108611000000003"/>
    <n v="-93.261939999999996"/>
    <s v="exact"/>
    <s v="Springfield"/>
    <s v="Greene"/>
    <m/>
    <s v="Missouri"/>
    <x v="1"/>
    <s v="Northern America"/>
    <s v="EIA: 2161"/>
    <s v="EIA: 4"/>
    <m/>
    <m/>
    <m/>
    <m/>
    <s v="33401"/>
    <n v="10008"/>
    <s v="L104019"/>
    <s v="G402613"/>
  </r>
  <r>
    <s v="https://www.gem.wiki/James_River_Power_Station"/>
    <x v="62"/>
    <s v="James River power station"/>
    <m/>
    <s v="5"/>
    <s v="NG"/>
    <n v="105"/>
    <x v="6"/>
    <x v="3"/>
    <s v="N"/>
    <m/>
    <m/>
    <s v="N"/>
    <x v="65"/>
    <n v="2020"/>
    <n v="2020"/>
    <m/>
    <n v="37.108611000000003"/>
    <n v="-93.261939999999996"/>
    <s v="exact"/>
    <s v="Springfield"/>
    <s v="Greene"/>
    <m/>
    <s v="Missouri"/>
    <x v="1"/>
    <s v="Northern America"/>
    <s v="EIA: 2161"/>
    <s v="EIA: 5"/>
    <m/>
    <m/>
    <m/>
    <m/>
    <s v="33401"/>
    <n v="10009"/>
    <s v="L104019"/>
    <s v="G402614"/>
  </r>
  <r>
    <s v="https://www.gem.wiki/James_River_Power_Station"/>
    <x v="62"/>
    <s v="James River power station"/>
    <m/>
    <s v="GT1"/>
    <s v="NG/FO"/>
    <n v="96"/>
    <x v="0"/>
    <x v="1"/>
    <s v="N"/>
    <m/>
    <m/>
    <s v="N"/>
    <x v="24"/>
    <m/>
    <m/>
    <m/>
    <n v="37.108611000000003"/>
    <n v="-93.261939999999996"/>
    <s v="exact"/>
    <s v="Springfield"/>
    <s v="Greene"/>
    <m/>
    <s v="Missouri"/>
    <x v="1"/>
    <s v="Northern America"/>
    <s v="EIA: 2161"/>
    <s v="EIA: GT1"/>
    <m/>
    <m/>
    <m/>
    <m/>
    <s v="33401"/>
    <n v="10010"/>
    <s v="L104019"/>
    <s v="G402615"/>
  </r>
  <r>
    <s v="https://www.gem.wiki/James_River_Power_Station"/>
    <x v="62"/>
    <s v="James River power station"/>
    <m/>
    <s v="GT2"/>
    <s v="NG/FO"/>
    <n v="102"/>
    <x v="0"/>
    <x v="1"/>
    <s v="N"/>
    <m/>
    <m/>
    <s v="N"/>
    <x v="18"/>
    <m/>
    <m/>
    <m/>
    <n v="37.108611000000003"/>
    <n v="-93.261939999999996"/>
    <s v="exact"/>
    <s v="Springfield"/>
    <s v="Greene"/>
    <m/>
    <s v="Missouri"/>
    <x v="1"/>
    <s v="Northern America"/>
    <s v="EIA: 2161"/>
    <s v="EIA: GT2"/>
    <m/>
    <m/>
    <m/>
    <m/>
    <s v="33401"/>
    <n v="10011"/>
    <s v="L104019"/>
    <s v="G402616"/>
  </r>
  <r>
    <s v="https://www.gem.wiki/Jasper_power_station"/>
    <x v="62"/>
    <s v="Jasper power station"/>
    <m/>
    <s v="JASP"/>
    <s v="NG/FO"/>
    <n v="1068"/>
    <x v="0"/>
    <x v="0"/>
    <s v="N"/>
    <m/>
    <m/>
    <m/>
    <x v="8"/>
    <m/>
    <m/>
    <m/>
    <n v="32.359400000000001"/>
    <n v="-81.124200000000002"/>
    <s v="exact"/>
    <s v="Hardeeville"/>
    <s v="Jasper"/>
    <m/>
    <s v="South Carolina"/>
    <x v="1"/>
    <s v="Northern America"/>
    <s v="EIA: 55927"/>
    <s v="EIA: CT1, CT2, CT3, ST1"/>
    <m/>
    <m/>
    <m/>
    <m/>
    <s v="47206"/>
    <s v="26492, 28590, 28591, 28592"/>
    <s v="L401850"/>
    <s v="G401983"/>
  </r>
  <r>
    <s v="https://www.gem.wiki/Jim_Bridger_Steam_Plant"/>
    <x v="62"/>
    <s v="Jim Bridger Steam Plant"/>
    <m/>
    <s v="1"/>
    <s v="NG"/>
    <n v="608.29999999999995"/>
    <x v="2"/>
    <x v="3"/>
    <s v="N"/>
    <s v="not found"/>
    <s v="not found"/>
    <s v="conversion"/>
    <x v="7"/>
    <m/>
    <n v="2023"/>
    <m/>
    <n v="41.738079999999997"/>
    <n v="-108.78700000000001"/>
    <s v="exact"/>
    <s v="Rocksprings"/>
    <s v="Springwater"/>
    <m/>
    <s v="Wyoming"/>
    <x v="1"/>
    <s v="Northern America"/>
    <s v="EIA: 8066"/>
    <s v="EIA: 1"/>
    <m/>
    <m/>
    <m/>
    <m/>
    <s v="not found"/>
    <m/>
    <s v="L104283"/>
    <s v="G410509"/>
  </r>
  <r>
    <s v="https://www.gem.wiki/Jim_Bridger_Steam_Plant"/>
    <x v="62"/>
    <s v="Jim Bridger Steam Plant"/>
    <m/>
    <s v="2"/>
    <s v="NG"/>
    <n v="617"/>
    <x v="2"/>
    <x v="3"/>
    <s v="N"/>
    <s v="not found"/>
    <s v="not found"/>
    <s v="conversion"/>
    <x v="7"/>
    <m/>
    <n v="2023"/>
    <m/>
    <n v="41.738079999999997"/>
    <n v="-108.78700000000001"/>
    <s v="exact"/>
    <s v="Rocksprings"/>
    <s v="Springwater"/>
    <m/>
    <s v="Wyoming"/>
    <x v="1"/>
    <s v="Northern America"/>
    <s v="EIA: 8066"/>
    <s v="EIA: 2"/>
    <m/>
    <m/>
    <m/>
    <m/>
    <s v="not found"/>
    <m/>
    <s v="L104283"/>
    <s v="G413085"/>
  </r>
  <r>
    <s v="https://www.gem.wiki/Jim_Bridger_Steam_Plant"/>
    <x v="62"/>
    <s v="Jim Bridger Steam Plant"/>
    <m/>
    <s v="3"/>
    <s v="NG"/>
    <n v="608.29999999999995"/>
    <x v="3"/>
    <x v="3"/>
    <s v="not found"/>
    <s v="Using hydrogen"/>
    <s v="Y"/>
    <s v="conversion"/>
    <x v="56"/>
    <m/>
    <n v="2030"/>
    <m/>
    <n v="41.738079999999997"/>
    <n v="-108.78700000000001"/>
    <s v="exact"/>
    <s v="Rocksprings"/>
    <s v="Springwater"/>
    <m/>
    <s v="Wyoming"/>
    <x v="1"/>
    <s v="Northern America"/>
    <s v="EIA: 8066"/>
    <s v="EIA: 3"/>
    <m/>
    <m/>
    <m/>
    <m/>
    <s v="not found"/>
    <m/>
    <s v="L104283"/>
    <s v="G413084"/>
  </r>
  <r>
    <s v="https://www.gem.wiki/Jim_Bridger_Steam_Plant"/>
    <x v="62"/>
    <s v="Jim Bridger Steam Plant"/>
    <m/>
    <s v="4"/>
    <s v="NG"/>
    <n v="608.29999999999995"/>
    <x v="3"/>
    <x v="3"/>
    <s v="not found"/>
    <s v="Using hydrogen"/>
    <s v="Y"/>
    <s v="conversion"/>
    <x v="56"/>
    <m/>
    <n v="2030"/>
    <m/>
    <n v="41.738079999999997"/>
    <n v="-108.78700000000001"/>
    <s v="exact"/>
    <s v="Rocksprings"/>
    <s v="Springwater"/>
    <m/>
    <s v="Wyoming"/>
    <x v="1"/>
    <s v="Northern America"/>
    <s v="EIA: 8066"/>
    <s v="EIA: 4"/>
    <m/>
    <m/>
    <m/>
    <m/>
    <s v="not found"/>
    <m/>
    <s v="L104283"/>
    <s v="G410508"/>
  </r>
  <r>
    <s v="https://www.gem.wiki/John_R_Kelly_power_station"/>
    <x v="62"/>
    <s v="John R Kelly power station"/>
    <m/>
    <s v="G681"/>
    <s v="NG/FO"/>
    <n v="142"/>
    <x v="0"/>
    <x v="0"/>
    <s v="N"/>
    <s v="not found"/>
    <s v="not found"/>
    <m/>
    <x v="30"/>
    <m/>
    <m/>
    <m/>
    <n v="29.646100000000001"/>
    <n v="-82.320800000000006"/>
    <s v="exact"/>
    <s v="Gainesville"/>
    <s v="Alachua"/>
    <m/>
    <s v="Florida"/>
    <x v="1"/>
    <s v="Northern America"/>
    <s v="EIA: 664"/>
    <s v="EIA: 8.2, CT04"/>
    <m/>
    <m/>
    <m/>
    <m/>
    <s v="20686"/>
    <s v="24502, 10402"/>
    <s v="L401963"/>
    <s v="G402131"/>
  </r>
  <r>
    <s v="https://www.gem.wiki/John_R_Kelly_power_station"/>
    <x v="62"/>
    <s v="John R Kelly power station"/>
    <m/>
    <s v="G681-8"/>
    <s v="NG/FO"/>
    <n v="50"/>
    <x v="6"/>
    <x v="0"/>
    <s v="N"/>
    <m/>
    <m/>
    <m/>
    <x v="36"/>
    <n v="2021"/>
    <m/>
    <m/>
    <n v="29.646100000000001"/>
    <n v="-82.320800000000006"/>
    <s v="exact"/>
    <s v="Gainesville"/>
    <s v="Alachua"/>
    <m/>
    <s v="Florida"/>
    <x v="1"/>
    <s v="Northern America"/>
    <s v="EIA: 664"/>
    <s v="EIA: 8"/>
    <m/>
    <m/>
    <m/>
    <m/>
    <s v="20686"/>
    <n v="44971"/>
    <s v="L401963"/>
    <s v="G409434"/>
  </r>
  <r>
    <s v="https://www.gem.wiki/John_S_Rainey_power_station"/>
    <x v="62"/>
    <s v="John S Rainey power station"/>
    <m/>
    <s v="CT2A"/>
    <s v="NG/FO"/>
    <n v="165"/>
    <x v="0"/>
    <x v="1"/>
    <s v="N"/>
    <m/>
    <m/>
    <m/>
    <x v="10"/>
    <m/>
    <m/>
    <m/>
    <n v="34.347734000000003"/>
    <n v="-82.774479999999997"/>
    <s v="exact"/>
    <s v="Starr"/>
    <s v="Anderson"/>
    <m/>
    <s v="South Carolina"/>
    <x v="1"/>
    <s v="Northern America"/>
    <s v="EIA: 7834"/>
    <s v="EIA: CT2A"/>
    <m/>
    <m/>
    <m/>
    <m/>
    <s v="45545"/>
    <n v="24255"/>
    <s v="L402276"/>
    <s v="G403508"/>
  </r>
  <r>
    <s v="https://www.gem.wiki/John_S_Rainey_power_station"/>
    <x v="62"/>
    <s v="John S Rainey power station"/>
    <m/>
    <s v="CT2B"/>
    <s v="NG/FO"/>
    <n v="165"/>
    <x v="0"/>
    <x v="1"/>
    <s v="N"/>
    <m/>
    <m/>
    <m/>
    <x v="10"/>
    <m/>
    <m/>
    <m/>
    <n v="34.347734000000003"/>
    <n v="-82.774479999999997"/>
    <s v="exact"/>
    <s v="Starr"/>
    <s v="Anderson"/>
    <m/>
    <s v="South Carolina"/>
    <x v="1"/>
    <s v="Northern America"/>
    <s v="EIA: 7834"/>
    <s v="EIA: CT2B"/>
    <m/>
    <m/>
    <m/>
    <m/>
    <s v="45545"/>
    <n v="25279"/>
    <s v="L402276"/>
    <s v="G403509"/>
  </r>
  <r>
    <s v="https://www.gem.wiki/John_S_Rainey_power_station"/>
    <x v="62"/>
    <s v="John S Rainey power station"/>
    <m/>
    <s v="CT3A"/>
    <s v="NG"/>
    <n v="84"/>
    <x v="0"/>
    <x v="1"/>
    <s v="N"/>
    <m/>
    <m/>
    <m/>
    <x v="8"/>
    <m/>
    <m/>
    <m/>
    <n v="34.347734000000003"/>
    <n v="-82.774479999999997"/>
    <s v="exact"/>
    <s v="Starr"/>
    <s v="Anderson"/>
    <m/>
    <s v="South Carolina"/>
    <x v="1"/>
    <s v="Northern America"/>
    <s v="EIA: 7834"/>
    <s v="EIA: CT3A"/>
    <m/>
    <m/>
    <m/>
    <m/>
    <s v="45545"/>
    <n v="25280"/>
    <s v="L402276"/>
    <s v="G403510"/>
  </r>
  <r>
    <s v="https://www.gem.wiki/John_S_Rainey_power_station"/>
    <x v="62"/>
    <s v="John S Rainey power station"/>
    <m/>
    <s v="CT3B"/>
    <s v="NG"/>
    <n v="84"/>
    <x v="0"/>
    <x v="1"/>
    <s v="N"/>
    <m/>
    <m/>
    <m/>
    <x v="8"/>
    <m/>
    <m/>
    <m/>
    <n v="34.347734000000003"/>
    <n v="-82.774479999999997"/>
    <s v="exact"/>
    <s v="Starr"/>
    <s v="Anderson"/>
    <m/>
    <s v="South Carolina"/>
    <x v="1"/>
    <s v="Northern America"/>
    <s v="EIA: 7834"/>
    <s v="EIA: CT3B"/>
    <m/>
    <m/>
    <m/>
    <m/>
    <s v="45545"/>
    <n v="24045"/>
    <s v="L402276"/>
    <s v="G403511"/>
  </r>
  <r>
    <s v="https://www.gem.wiki/John_S_Rainey_power_station"/>
    <x v="62"/>
    <s v="John S Rainey power station"/>
    <m/>
    <s v="CT4A"/>
    <s v="NG"/>
    <n v="84"/>
    <x v="0"/>
    <x v="1"/>
    <s v="N"/>
    <m/>
    <m/>
    <m/>
    <x v="8"/>
    <m/>
    <m/>
    <m/>
    <n v="34.347734000000003"/>
    <n v="-82.774479999999997"/>
    <s v="exact"/>
    <s v="Starr"/>
    <s v="Anderson"/>
    <m/>
    <s v="South Carolina"/>
    <x v="1"/>
    <s v="Northern America"/>
    <s v="EIA: 7834"/>
    <s v="EIA: CT4A"/>
    <m/>
    <m/>
    <m/>
    <m/>
    <s v="45545"/>
    <n v="24046"/>
    <s v="L402276"/>
    <s v="G403512"/>
  </r>
  <r>
    <s v="https://www.gem.wiki/John_S_Rainey_power_station"/>
    <x v="62"/>
    <s v="John S Rainey power station"/>
    <m/>
    <s v="PB1"/>
    <s v="NG/FO"/>
    <n v="520"/>
    <x v="0"/>
    <x v="0"/>
    <s v="N"/>
    <m/>
    <m/>
    <m/>
    <x v="11"/>
    <m/>
    <m/>
    <m/>
    <n v="34.347734000000003"/>
    <n v="-82.774479999999997"/>
    <s v="exact"/>
    <s v="Starr"/>
    <s v="Anderson"/>
    <m/>
    <s v="South Carolina"/>
    <x v="1"/>
    <s v="Northern America"/>
    <s v="EIA: 7834"/>
    <s v="EIA: CT1A, CT1B, ST1S"/>
    <m/>
    <m/>
    <m/>
    <m/>
    <s v="45545"/>
    <n v="24047"/>
    <s v="L402276"/>
    <s v="G402175"/>
  </r>
  <r>
    <s v="https://www.gem.wiki/John_Sevier_Fossil_Plant"/>
    <x v="62"/>
    <s v="John Sevier Fossil Plant"/>
    <m/>
    <s v="CC1"/>
    <s v="NG"/>
    <n v="997"/>
    <x v="0"/>
    <x v="0"/>
    <s v="N"/>
    <m/>
    <m/>
    <s v="replacement"/>
    <x v="39"/>
    <m/>
    <m/>
    <m/>
    <n v="36.3767"/>
    <n v="-82.963899999999995"/>
    <s v="exact"/>
    <s v="Rogersville"/>
    <s v="Hawkins"/>
    <m/>
    <s v="Tennessee"/>
    <x v="1"/>
    <s v="Northern America"/>
    <s v="EIA: 3405"/>
    <s v="EIA: CTG1, CTG2, CTG3, STG1"/>
    <m/>
    <m/>
    <m/>
    <m/>
    <s v="34355"/>
    <s v="36758, 36759, 36760, 36761"/>
    <s v="L104188"/>
    <s v="G401667"/>
  </r>
  <r>
    <s v="https://www.gem.wiki/John_Twitty_Energy_Center"/>
    <x v="62"/>
    <s v="John Twitty Energy Center"/>
    <m/>
    <s v="GT1"/>
    <s v="NG/FO"/>
    <n v="57"/>
    <x v="0"/>
    <x v="1"/>
    <s v="N"/>
    <m/>
    <m/>
    <s v="not found"/>
    <x v="27"/>
    <m/>
    <m/>
    <m/>
    <n v="37.151705999999997"/>
    <n v="-93.388040000000004"/>
    <s v="exact"/>
    <s v="Springfield"/>
    <s v="Greene"/>
    <m/>
    <s v="Missouri"/>
    <x v="1"/>
    <s v="Northern America"/>
    <s v="EIA: 6195"/>
    <s v="EIA: GT1"/>
    <m/>
    <m/>
    <m/>
    <m/>
    <s v="33404"/>
    <n v="20007"/>
    <s v="L104029"/>
    <s v="G402617"/>
  </r>
  <r>
    <s v="https://www.gem.wiki/John_Twitty_Energy_Center"/>
    <x v="62"/>
    <s v="John Twitty Energy Center"/>
    <m/>
    <s v="GT2"/>
    <s v="NG/FO"/>
    <n v="52"/>
    <x v="0"/>
    <x v="1"/>
    <s v="N"/>
    <m/>
    <m/>
    <s v="not found"/>
    <x v="27"/>
    <m/>
    <m/>
    <m/>
    <n v="37.151705999999997"/>
    <n v="-93.388040000000004"/>
    <s v="exact"/>
    <s v="Springfield"/>
    <s v="Greene"/>
    <m/>
    <s v="Missouri"/>
    <x v="1"/>
    <s v="Northern America"/>
    <s v="EIA: 6195"/>
    <s v="EIA: GT2"/>
    <m/>
    <m/>
    <m/>
    <m/>
    <s v="33404"/>
    <n v="26589"/>
    <s v="L104029"/>
    <s v="G402618"/>
  </r>
  <r>
    <s v="https://www.gem.wiki/Johnson_County_power_station"/>
    <x v="62"/>
    <s v="Johnson County power station"/>
    <m/>
    <s v="CC01"/>
    <s v="NG/FO"/>
    <n v="283"/>
    <x v="0"/>
    <x v="0"/>
    <s v="N"/>
    <m/>
    <m/>
    <m/>
    <x v="67"/>
    <m/>
    <m/>
    <m/>
    <n v="32.3994"/>
    <n v="-97.407799999999995"/>
    <s v="exact"/>
    <s v="Cleburne"/>
    <s v="Johnson"/>
    <m/>
    <s v="Texas"/>
    <x v="1"/>
    <s v="Northern America"/>
    <s v="EIA: 54817"/>
    <s v="EIA: GT-1, ST-1"/>
    <m/>
    <m/>
    <m/>
    <m/>
    <m/>
    <m/>
    <s v="L401749"/>
    <s v="G401770"/>
  </r>
  <r>
    <s v="https://www.gem.wiki/Johnsonville_Fossil_Plant"/>
    <x v="62"/>
    <s v="Johnsonville Fossil Plant"/>
    <m/>
    <s v="G10"/>
    <s v="NG/FO"/>
    <n v="68"/>
    <x v="0"/>
    <x v="1"/>
    <s v="N"/>
    <m/>
    <m/>
    <s v="N"/>
    <x v="38"/>
    <m/>
    <n v="2024"/>
    <m/>
    <n v="36.027799999999999"/>
    <n v="-87.986099999999993"/>
    <s v="exact"/>
    <s v="New Johnsonville"/>
    <s v="Humphreys"/>
    <m/>
    <s v="Tennessee"/>
    <x v="1"/>
    <s v="Northern America"/>
    <s v="EIA: 3406"/>
    <s v="EIA: G10"/>
    <m/>
    <m/>
    <m/>
    <m/>
    <s v="34353"/>
    <m/>
    <s v="L104189"/>
    <s v="G403609"/>
  </r>
  <r>
    <s v="https://www.gem.wiki/Johnsonville_Fossil_Plant"/>
    <x v="62"/>
    <s v="Johnsonville Fossil Plant"/>
    <m/>
    <s v="G11"/>
    <s v="NG/FO"/>
    <n v="68"/>
    <x v="0"/>
    <x v="1"/>
    <s v="N"/>
    <m/>
    <m/>
    <s v="N"/>
    <x v="38"/>
    <m/>
    <n v="2024"/>
    <m/>
    <n v="36.027799999999999"/>
    <n v="-87.986099999999993"/>
    <s v="exact"/>
    <s v="New Johnsonville"/>
    <s v="Humphreys"/>
    <m/>
    <s v="Tennessee"/>
    <x v="1"/>
    <s v="Northern America"/>
    <s v="EIA: 3406"/>
    <s v="EIA: G11"/>
    <m/>
    <m/>
    <m/>
    <m/>
    <s v="34353"/>
    <m/>
    <s v="L104189"/>
    <s v="G403610"/>
  </r>
  <r>
    <s v="https://www.gem.wiki/Johnsonville_Fossil_Plant"/>
    <x v="62"/>
    <s v="Johnsonville Fossil Plant"/>
    <m/>
    <s v="G12"/>
    <s v="NG/FO"/>
    <n v="68"/>
    <x v="0"/>
    <x v="1"/>
    <s v="N"/>
    <m/>
    <m/>
    <s v="N"/>
    <x v="38"/>
    <m/>
    <n v="2024"/>
    <m/>
    <n v="36.027799999999999"/>
    <n v="-87.986099999999993"/>
    <s v="exact"/>
    <s v="New Johnsonville"/>
    <s v="Humphreys"/>
    <m/>
    <s v="Tennessee"/>
    <x v="1"/>
    <s v="Northern America"/>
    <s v="EIA: 3406"/>
    <s v="EIA: G12"/>
    <m/>
    <m/>
    <m/>
    <m/>
    <s v="34353"/>
    <m/>
    <s v="L104189"/>
    <s v="G403611"/>
  </r>
  <r>
    <s v="https://www.gem.wiki/Johnsonville_Fossil_Plant"/>
    <x v="62"/>
    <s v="Johnsonville Fossil Plant"/>
    <m/>
    <s v="G13"/>
    <s v="NG/FO"/>
    <n v="68"/>
    <x v="0"/>
    <x v="1"/>
    <s v="N"/>
    <m/>
    <m/>
    <s v="N"/>
    <x v="38"/>
    <m/>
    <n v="2024"/>
    <m/>
    <n v="36.027799999999999"/>
    <n v="-87.986099999999993"/>
    <s v="exact"/>
    <s v="New Johnsonville"/>
    <s v="Humphreys"/>
    <m/>
    <s v="Tennessee"/>
    <x v="1"/>
    <s v="Northern America"/>
    <s v="EIA: 3406"/>
    <s v="EIA: G13"/>
    <m/>
    <m/>
    <m/>
    <m/>
    <s v="34353"/>
    <m/>
    <s v="L104189"/>
    <s v="G403612"/>
  </r>
  <r>
    <s v="https://www.gem.wiki/Johnsonville_Fossil_Plant"/>
    <x v="62"/>
    <s v="Johnsonville Fossil Plant"/>
    <m/>
    <s v="G14"/>
    <s v="NG/FO"/>
    <n v="68"/>
    <x v="0"/>
    <x v="1"/>
    <s v="N"/>
    <m/>
    <m/>
    <s v="N"/>
    <x v="38"/>
    <m/>
    <n v="2024"/>
    <m/>
    <n v="36.027799999999999"/>
    <n v="-87.986099999999993"/>
    <s v="exact"/>
    <s v="New Johnsonville"/>
    <s v="Humphreys"/>
    <m/>
    <s v="Tennessee"/>
    <x v="1"/>
    <s v="Northern America"/>
    <s v="EIA: 3406"/>
    <s v="EIA: G14"/>
    <m/>
    <m/>
    <m/>
    <m/>
    <s v="34353"/>
    <m/>
    <s v="L104189"/>
    <s v="G403613"/>
  </r>
  <r>
    <s v="https://www.gem.wiki/Johnsonville_Fossil_Plant"/>
    <x v="62"/>
    <s v="Johnsonville Fossil Plant"/>
    <m/>
    <s v="G15"/>
    <s v="NG/FO"/>
    <n v="68"/>
    <x v="0"/>
    <x v="1"/>
    <s v="N"/>
    <m/>
    <m/>
    <s v="N"/>
    <x v="38"/>
    <m/>
    <n v="2024"/>
    <m/>
    <n v="36.027799999999999"/>
    <n v="-87.986099999999993"/>
    <s v="exact"/>
    <s v="New Johnsonville"/>
    <s v="Humphreys"/>
    <m/>
    <s v="Tennessee"/>
    <x v="1"/>
    <s v="Northern America"/>
    <s v="EIA: 3406"/>
    <s v="EIA: G15"/>
    <m/>
    <m/>
    <m/>
    <m/>
    <s v="34353"/>
    <m/>
    <s v="L104189"/>
    <s v="G403614"/>
  </r>
  <r>
    <s v="https://www.gem.wiki/Johnsonville_Fossil_Plant"/>
    <x v="62"/>
    <s v="Johnsonville Fossil Plant"/>
    <m/>
    <s v="G16"/>
    <s v="NG/FO"/>
    <n v="68"/>
    <x v="0"/>
    <x v="1"/>
    <s v="N"/>
    <m/>
    <m/>
    <s v="N"/>
    <x v="38"/>
    <m/>
    <n v="2024"/>
    <m/>
    <n v="36.027799999999999"/>
    <n v="-87.986099999999993"/>
    <s v="exact"/>
    <s v="New Johnsonville"/>
    <s v="Humphreys"/>
    <m/>
    <s v="Tennessee"/>
    <x v="1"/>
    <s v="Northern America"/>
    <s v="EIA: 3406"/>
    <s v="EIA: G16"/>
    <m/>
    <m/>
    <m/>
    <m/>
    <s v="34353"/>
    <m/>
    <s v="L104189"/>
    <s v="G403615"/>
  </r>
  <r>
    <s v="https://www.gem.wiki/Johnsonville_Fossil_Plant"/>
    <x v="62"/>
    <s v="Johnsonville Fossil Plant"/>
    <m/>
    <s v="G17"/>
    <s v="NG/FO"/>
    <n v="85"/>
    <x v="0"/>
    <x v="1"/>
    <s v="N"/>
    <m/>
    <m/>
    <s v="N"/>
    <x v="15"/>
    <m/>
    <m/>
    <m/>
    <n v="36.027799999999999"/>
    <n v="-87.986099999999993"/>
    <s v="exact"/>
    <s v="New Johnsonville"/>
    <s v="Humphreys"/>
    <m/>
    <s v="Tennessee"/>
    <x v="1"/>
    <s v="Northern America"/>
    <s v="EIA: 3406"/>
    <s v="EIA: G17"/>
    <m/>
    <m/>
    <m/>
    <m/>
    <s v="34353"/>
    <n v="24130"/>
    <s v="L104189"/>
    <s v="G403616"/>
  </r>
  <r>
    <s v="https://www.gem.wiki/Johnsonville_Fossil_Plant"/>
    <x v="62"/>
    <s v="Johnsonville Fossil Plant"/>
    <m/>
    <s v="G18"/>
    <s v="NG/FO"/>
    <n v="85"/>
    <x v="0"/>
    <x v="1"/>
    <s v="N"/>
    <m/>
    <m/>
    <s v="N"/>
    <x v="15"/>
    <m/>
    <m/>
    <m/>
    <n v="36.027799999999999"/>
    <n v="-87.986099999999993"/>
    <s v="exact"/>
    <s v="New Johnsonville"/>
    <s v="Humphreys"/>
    <m/>
    <s v="Tennessee"/>
    <x v="1"/>
    <s v="Northern America"/>
    <s v="EIA: 3406"/>
    <s v="EIA: G18"/>
    <m/>
    <m/>
    <m/>
    <m/>
    <s v="34353"/>
    <n v="24131"/>
    <s v="L104189"/>
    <s v="G403617"/>
  </r>
  <r>
    <s v="https://www.gem.wiki/Johnsonville_Fossil_Plant"/>
    <x v="62"/>
    <s v="Johnsonville Fossil Plant"/>
    <m/>
    <s v="G19"/>
    <s v="NG/FO"/>
    <n v="85"/>
    <x v="0"/>
    <x v="1"/>
    <s v="N"/>
    <m/>
    <m/>
    <s v="N"/>
    <x v="15"/>
    <m/>
    <m/>
    <m/>
    <n v="36.027799999999999"/>
    <n v="-87.986099999999993"/>
    <s v="exact"/>
    <s v="New Johnsonville"/>
    <s v="Humphreys"/>
    <m/>
    <s v="Tennessee"/>
    <x v="1"/>
    <s v="Northern America"/>
    <s v="EIA: 3406"/>
    <s v="EIA: G19"/>
    <m/>
    <m/>
    <m/>
    <m/>
    <s v="34353"/>
    <n v="24132"/>
    <s v="L104189"/>
    <s v="G403618"/>
  </r>
  <r>
    <s v="https://www.gem.wiki/Johnsonville_Fossil_Plant"/>
    <x v="62"/>
    <s v="Johnsonville Fossil Plant"/>
    <m/>
    <s v="G20"/>
    <s v="NG/FO"/>
    <n v="85"/>
    <x v="0"/>
    <x v="1"/>
    <s v="N"/>
    <m/>
    <m/>
    <s v="N"/>
    <x v="15"/>
    <m/>
    <m/>
    <m/>
    <n v="36.027799999999999"/>
    <n v="-87.986099999999993"/>
    <s v="exact"/>
    <s v="New Johnsonville"/>
    <s v="Humphreys"/>
    <m/>
    <s v="Tennessee"/>
    <x v="1"/>
    <s v="Northern America"/>
    <s v="EIA: 3406"/>
    <s v="EIA: G20"/>
    <m/>
    <m/>
    <m/>
    <m/>
    <s v="34353"/>
    <n v="24133"/>
    <s v="L104189"/>
    <s v="G403619"/>
  </r>
  <r>
    <s v="https://www.gem.wiki/Johnsonville_Fossil_Plant"/>
    <x v="62"/>
    <s v="Johnsonville Fossil Plant"/>
    <m/>
    <s v="GT1"/>
    <s v="NG/FO"/>
    <n v="68"/>
    <x v="0"/>
    <x v="1"/>
    <s v="N"/>
    <m/>
    <m/>
    <s v="N"/>
    <x v="38"/>
    <m/>
    <n v="2024"/>
    <m/>
    <n v="36.027799999999999"/>
    <n v="-87.986099999999993"/>
    <s v="exact"/>
    <s v="New Johnsonville"/>
    <s v="Humphreys"/>
    <m/>
    <s v="Tennessee"/>
    <x v="1"/>
    <s v="Northern America"/>
    <s v="EIA: 3406"/>
    <s v="EIA: GT1"/>
    <m/>
    <m/>
    <m/>
    <m/>
    <s v="34353"/>
    <m/>
    <s v="L104189"/>
    <s v="G403620"/>
  </r>
  <r>
    <s v="https://www.gem.wiki/Johnsonville_Fossil_Plant"/>
    <x v="62"/>
    <s v="Johnsonville Fossil Plant"/>
    <m/>
    <s v="GT2"/>
    <s v="NG/FO"/>
    <n v="68"/>
    <x v="0"/>
    <x v="1"/>
    <s v="N"/>
    <m/>
    <m/>
    <s v="N"/>
    <x v="38"/>
    <m/>
    <n v="2024"/>
    <m/>
    <n v="36.027799999999999"/>
    <n v="-87.986099999999993"/>
    <s v="exact"/>
    <s v="New Johnsonville"/>
    <s v="Humphreys"/>
    <m/>
    <s v="Tennessee"/>
    <x v="1"/>
    <s v="Northern America"/>
    <s v="EIA: 3406"/>
    <s v="EIA: GT2"/>
    <m/>
    <m/>
    <m/>
    <m/>
    <s v="34353"/>
    <m/>
    <s v="L104189"/>
    <s v="G403621"/>
  </r>
  <r>
    <s v="https://www.gem.wiki/Johnsonville_Fossil_Plant"/>
    <x v="62"/>
    <s v="Johnsonville Fossil Plant"/>
    <m/>
    <s v="GT3"/>
    <s v="NG/FO"/>
    <n v="68"/>
    <x v="0"/>
    <x v="1"/>
    <s v="N"/>
    <m/>
    <m/>
    <s v="N"/>
    <x v="38"/>
    <m/>
    <n v="2024"/>
    <m/>
    <n v="36.027799999999999"/>
    <n v="-87.986099999999993"/>
    <s v="exact"/>
    <s v="New Johnsonville"/>
    <s v="Humphreys"/>
    <m/>
    <s v="Tennessee"/>
    <x v="1"/>
    <s v="Northern America"/>
    <s v="EIA: 3406"/>
    <s v="EIA: GT3"/>
    <m/>
    <m/>
    <m/>
    <m/>
    <s v="34353"/>
    <m/>
    <s v="L104189"/>
    <s v="G403622"/>
  </r>
  <r>
    <s v="https://www.gem.wiki/Johnsonville_Fossil_Plant"/>
    <x v="62"/>
    <s v="Johnsonville Fossil Plant"/>
    <m/>
    <s v="GT4"/>
    <s v="NG/FO"/>
    <n v="68"/>
    <x v="0"/>
    <x v="1"/>
    <s v="N"/>
    <m/>
    <m/>
    <s v="N"/>
    <x v="38"/>
    <m/>
    <n v="2024"/>
    <m/>
    <n v="36.027799999999999"/>
    <n v="-87.986099999999993"/>
    <s v="exact"/>
    <s v="New Johnsonville"/>
    <s v="Humphreys"/>
    <m/>
    <s v="Tennessee"/>
    <x v="1"/>
    <s v="Northern America"/>
    <s v="EIA: 3406"/>
    <s v="EIA: GT4"/>
    <m/>
    <m/>
    <m/>
    <m/>
    <s v="34353"/>
    <m/>
    <s v="L104189"/>
    <s v="G403623"/>
  </r>
  <r>
    <s v="https://www.gem.wiki/Johnsonville_Fossil_Plant"/>
    <x v="62"/>
    <s v="Johnsonville Fossil Plant"/>
    <m/>
    <s v="GT5"/>
    <s v="NG/FO"/>
    <n v="68"/>
    <x v="0"/>
    <x v="1"/>
    <s v="N"/>
    <m/>
    <m/>
    <s v="N"/>
    <x v="38"/>
    <m/>
    <n v="2024"/>
    <m/>
    <n v="36.027799999999999"/>
    <n v="-87.986099999999993"/>
    <s v="exact"/>
    <s v="New Johnsonville"/>
    <s v="Humphreys"/>
    <m/>
    <s v="Tennessee"/>
    <x v="1"/>
    <s v="Northern America"/>
    <s v="EIA: 3406"/>
    <s v="EIA: GT5"/>
    <m/>
    <m/>
    <m/>
    <m/>
    <s v="34353"/>
    <m/>
    <s v="L104189"/>
    <s v="G403624"/>
  </r>
  <r>
    <s v="https://www.gem.wiki/Johnsonville_Fossil_Plant"/>
    <x v="62"/>
    <s v="Johnsonville Fossil Plant"/>
    <m/>
    <s v="GT6"/>
    <s v="NG/FO"/>
    <n v="68"/>
    <x v="0"/>
    <x v="1"/>
    <s v="N"/>
    <m/>
    <m/>
    <s v="N"/>
    <x v="38"/>
    <m/>
    <n v="2024"/>
    <m/>
    <n v="36.027799999999999"/>
    <n v="-87.986099999999993"/>
    <s v="exact"/>
    <s v="New Johnsonville"/>
    <s v="Humphreys"/>
    <m/>
    <s v="Tennessee"/>
    <x v="1"/>
    <s v="Northern America"/>
    <s v="EIA: 3406"/>
    <s v="EIA: GT6"/>
    <m/>
    <m/>
    <m/>
    <m/>
    <s v="34353"/>
    <m/>
    <s v="L104189"/>
    <s v="G403625"/>
  </r>
  <r>
    <s v="https://www.gem.wiki/Johnsonville_Fossil_Plant"/>
    <x v="62"/>
    <s v="Johnsonville Fossil Plant"/>
    <m/>
    <s v="GT7"/>
    <s v="NG/FO"/>
    <n v="68"/>
    <x v="0"/>
    <x v="1"/>
    <s v="N"/>
    <m/>
    <m/>
    <s v="N"/>
    <x v="38"/>
    <m/>
    <n v="2024"/>
    <m/>
    <n v="36.027799999999999"/>
    <n v="-87.986099999999993"/>
    <s v="exact"/>
    <s v="New Johnsonville"/>
    <s v="Humphreys"/>
    <m/>
    <s v="Tennessee"/>
    <x v="1"/>
    <s v="Northern America"/>
    <s v="EIA: 3406"/>
    <s v="EIA: GT7"/>
    <m/>
    <m/>
    <m/>
    <m/>
    <s v="34353"/>
    <m/>
    <s v="L104189"/>
    <s v="G403626"/>
  </r>
  <r>
    <s v="https://www.gem.wiki/Johnsonville_Fossil_Plant"/>
    <x v="62"/>
    <s v="Johnsonville Fossil Plant"/>
    <m/>
    <s v="GT8"/>
    <s v="NG/FO"/>
    <n v="68"/>
    <x v="0"/>
    <x v="1"/>
    <s v="N"/>
    <m/>
    <m/>
    <s v="N"/>
    <x v="38"/>
    <m/>
    <n v="2024"/>
    <m/>
    <n v="36.027799999999999"/>
    <n v="-87.986099999999993"/>
    <s v="exact"/>
    <s v="New Johnsonville"/>
    <s v="Humphreys"/>
    <m/>
    <s v="Tennessee"/>
    <x v="1"/>
    <s v="Northern America"/>
    <s v="EIA: 3406"/>
    <s v="EIA: GT8"/>
    <m/>
    <m/>
    <m/>
    <m/>
    <s v="34353"/>
    <m/>
    <s v="L104189"/>
    <s v="G403627"/>
  </r>
  <r>
    <s v="https://www.gem.wiki/Johnsonville_Fossil_Plant"/>
    <x v="62"/>
    <s v="Johnsonville Fossil Plant"/>
    <m/>
    <s v="GT9"/>
    <s v="NG/FO"/>
    <n v="68"/>
    <x v="0"/>
    <x v="1"/>
    <s v="N"/>
    <m/>
    <m/>
    <s v="N"/>
    <x v="38"/>
    <m/>
    <n v="2024"/>
    <m/>
    <n v="36.027799999999999"/>
    <n v="-87.986099999999993"/>
    <s v="exact"/>
    <s v="New Johnsonville"/>
    <s v="Humphreys"/>
    <m/>
    <s v="Tennessee"/>
    <x v="1"/>
    <s v="Northern America"/>
    <s v="EIA: 3406"/>
    <s v="EIA: GT9"/>
    <m/>
    <m/>
    <m/>
    <m/>
    <s v="34353"/>
    <m/>
    <s v="L104189"/>
    <s v="G403628"/>
  </r>
  <r>
    <s v="https://www.gem.wiki/Joliet_29_Generating_Station"/>
    <x v="62"/>
    <s v="Joliet 29 Generating Station"/>
    <m/>
    <s v="7"/>
    <s v="NG"/>
    <n v="660"/>
    <x v="0"/>
    <x v="3"/>
    <s v="N"/>
    <s v="not found"/>
    <s v="not found"/>
    <s v="conversion"/>
    <x v="34"/>
    <m/>
    <m/>
    <m/>
    <n v="41.494636"/>
    <n v="-88.123829999999998"/>
    <s v="exact"/>
    <s v="Joliet"/>
    <s v="Will"/>
    <m/>
    <s v="Illinois"/>
    <x v="1"/>
    <s v="Northern America"/>
    <s v="EIA: 384"/>
    <s v="EIA: 7"/>
    <m/>
    <m/>
    <m/>
    <m/>
    <s v="17168"/>
    <n v="10312"/>
    <s v="L103864"/>
    <s v="G403182"/>
  </r>
  <r>
    <s v="https://www.gem.wiki/Joliet_29_Generating_Station"/>
    <x v="62"/>
    <s v="Joliet 29 Generating Station"/>
    <m/>
    <s v="8"/>
    <s v="NG"/>
    <n v="660"/>
    <x v="0"/>
    <x v="3"/>
    <s v="N"/>
    <s v="not found"/>
    <s v="not found"/>
    <s v="conversion"/>
    <x v="34"/>
    <m/>
    <m/>
    <m/>
    <n v="41.494636"/>
    <n v="-88.123829999999998"/>
    <s v="exact"/>
    <s v="Joliet"/>
    <s v="Will"/>
    <m/>
    <s v="Illinois"/>
    <x v="1"/>
    <s v="Northern America"/>
    <s v="EIA: 384"/>
    <s v="EIA: 8"/>
    <m/>
    <m/>
    <m/>
    <m/>
    <s v="17168"/>
    <n v="10313"/>
    <s v="L103864"/>
    <s v="G403183"/>
  </r>
  <r>
    <s v="https://www.gem.wiki/Joliet_9_Generating_Station"/>
    <x v="62"/>
    <s v="Joliet 9 Generating Station"/>
    <m/>
    <s v="6"/>
    <s v="NG"/>
    <n v="360"/>
    <x v="0"/>
    <x v="3"/>
    <s v="N"/>
    <s v="not found"/>
    <s v="not found"/>
    <s v="conversion"/>
    <x v="34"/>
    <m/>
    <m/>
    <m/>
    <n v="41.493099999999998"/>
    <n v="-88.115300000000005"/>
    <s v="exact"/>
    <s v="Joliet"/>
    <s v="Will"/>
    <m/>
    <s v="Illinois"/>
    <x v="1"/>
    <s v="Northern America"/>
    <s v="EIA: 874"/>
    <s v="EIA: 6"/>
    <m/>
    <m/>
    <m/>
    <m/>
    <s v="17168"/>
    <n v="10311"/>
    <s v="L103865"/>
    <s v="G403184"/>
  </r>
  <r>
    <s v="https://www.gem.wiki/Jones_Street_Station"/>
    <x v="62"/>
    <s v="Jones Street Station"/>
    <m/>
    <s v="1"/>
    <s v="HFO"/>
    <n v="65"/>
    <x v="0"/>
    <x v="1"/>
    <s v="N"/>
    <m/>
    <s v="not found"/>
    <m/>
    <x v="73"/>
    <m/>
    <m/>
    <m/>
    <n v="41.251488000000002"/>
    <n v="-95.92268"/>
    <s v="exact"/>
    <s v="Omaha"/>
    <s v="Douglas"/>
    <m/>
    <s v="Nebraska"/>
    <x v="1"/>
    <s v="Northern America"/>
    <s v="EIA: 2290"/>
    <s v="EIA: 1"/>
    <m/>
    <m/>
    <m/>
    <m/>
    <s v="28894"/>
    <n v="10346"/>
    <s v="L408873"/>
    <s v="G413041"/>
  </r>
  <r>
    <s v="https://www.gem.wiki/Jones_Street_Station"/>
    <x v="62"/>
    <s v="Jones Street Station"/>
    <m/>
    <s v="2"/>
    <s v="HFO"/>
    <n v="65"/>
    <x v="0"/>
    <x v="1"/>
    <s v="N"/>
    <m/>
    <s v="not found"/>
    <m/>
    <x v="73"/>
    <m/>
    <m/>
    <m/>
    <n v="41.251488000000002"/>
    <n v="-95.92268"/>
    <s v="exact"/>
    <s v="Omaha"/>
    <s v="Douglas"/>
    <m/>
    <s v="Nebraska"/>
    <x v="1"/>
    <s v="Northern America"/>
    <s v="EIA: 2290"/>
    <s v="EIA: 2"/>
    <m/>
    <m/>
    <m/>
    <m/>
    <s v="28894"/>
    <n v="10347"/>
    <s v="L408873"/>
    <s v="G413040"/>
  </r>
  <r>
    <s v="https://www.gem.wiki/Jones_power_station"/>
    <x v="62"/>
    <s v="Jones power station"/>
    <m/>
    <s v="1"/>
    <s v="NG/FO"/>
    <n v="248"/>
    <x v="0"/>
    <x v="3"/>
    <s v="N"/>
    <m/>
    <m/>
    <m/>
    <x v="62"/>
    <m/>
    <n v="2031"/>
    <m/>
    <n v="33.523899999999998"/>
    <n v="-101.7392"/>
    <s v="exact"/>
    <s v="Lubbock"/>
    <s v="Lubbock"/>
    <m/>
    <s v="Texas"/>
    <x v="1"/>
    <s v="Northern America"/>
    <s v="EIA: 3482"/>
    <s v="EIA: 1"/>
    <m/>
    <m/>
    <m/>
    <m/>
    <s v="33298"/>
    <n v="10331"/>
    <s v="L402298"/>
    <s v="G403555"/>
  </r>
  <r>
    <s v="https://www.gem.wiki/Jones_power_station"/>
    <x v="62"/>
    <s v="Jones power station"/>
    <m/>
    <s v="2"/>
    <s v="NG/FO"/>
    <n v="248"/>
    <x v="0"/>
    <x v="3"/>
    <s v="N"/>
    <m/>
    <m/>
    <m/>
    <x v="35"/>
    <m/>
    <n v="2034"/>
    <m/>
    <n v="33.523899999999998"/>
    <n v="-101.7392"/>
    <s v="exact"/>
    <s v="Lubbock"/>
    <s v="Lubbock"/>
    <m/>
    <s v="Texas"/>
    <x v="1"/>
    <s v="Northern America"/>
    <s v="EIA: 3482"/>
    <s v="EIA: 2"/>
    <m/>
    <m/>
    <m/>
    <m/>
    <s v="33298"/>
    <n v="10332"/>
    <s v="L402298"/>
    <s v="G403556"/>
  </r>
  <r>
    <s v="https://www.gem.wiki/Jones_power_station"/>
    <x v="62"/>
    <s v="Jones power station"/>
    <m/>
    <s v="3"/>
    <s v="NG"/>
    <n v="183"/>
    <x v="0"/>
    <x v="1"/>
    <s v="N"/>
    <m/>
    <m/>
    <m/>
    <x v="17"/>
    <m/>
    <n v="2056"/>
    <m/>
    <n v="33.523899999999998"/>
    <n v="-101.7392"/>
    <s v="exact"/>
    <s v="Lubbock"/>
    <s v="Lubbock"/>
    <m/>
    <s v="Texas"/>
    <x v="1"/>
    <s v="Northern America"/>
    <s v="EIA: 3482"/>
    <s v="EIA: 3"/>
    <m/>
    <m/>
    <m/>
    <m/>
    <s v="33298"/>
    <n v="38254"/>
    <s v="L402298"/>
    <s v="G403557"/>
  </r>
  <r>
    <s v="https://www.gem.wiki/Jones_power_station"/>
    <x v="62"/>
    <s v="Jones power station"/>
    <m/>
    <s v="4"/>
    <s v="NG"/>
    <n v="183"/>
    <x v="0"/>
    <x v="1"/>
    <s v="N"/>
    <m/>
    <m/>
    <m/>
    <x v="22"/>
    <m/>
    <n v="2058"/>
    <m/>
    <n v="33.523899999999998"/>
    <n v="-101.7392"/>
    <s v="exact"/>
    <s v="Lubbock"/>
    <s v="Lubbock"/>
    <m/>
    <s v="Texas"/>
    <x v="1"/>
    <s v="Northern America"/>
    <s v="EIA: 3482"/>
    <s v="EIA: 4"/>
    <m/>
    <m/>
    <m/>
    <m/>
    <s v="33298"/>
    <n v="40714"/>
    <s v="L402298"/>
    <s v="G403558"/>
  </r>
  <r>
    <s v="https://www.gem.wiki/Jonesboro_City_Water_&amp;_Light_power_station"/>
    <x v="62"/>
    <s v="Jonesboro City Water &amp; Light power station"/>
    <m/>
    <s v="SN04"/>
    <s v="NG/FO"/>
    <n v="61"/>
    <x v="0"/>
    <x v="1"/>
    <s v="N"/>
    <m/>
    <m/>
    <m/>
    <x v="15"/>
    <m/>
    <m/>
    <m/>
    <n v="35.848560999999997"/>
    <n v="-90.725380000000001"/>
    <s v="exact"/>
    <s v="Jonesboro"/>
    <s v="Craighead"/>
    <m/>
    <s v="Arkansas"/>
    <x v="1"/>
    <s v="Northern America"/>
    <s v="EIA: 56505"/>
    <s v="EIA: SN04"/>
    <m/>
    <m/>
    <m/>
    <m/>
    <s v="46298"/>
    <n v="25517"/>
    <s v="L401818"/>
    <s v="G402621"/>
  </r>
  <r>
    <s v="https://www.gem.wiki/Jonesboro_City_Water_&amp;_Light_power_station"/>
    <x v="62"/>
    <s v="Jonesboro City Water &amp; Light power station"/>
    <m/>
    <s v="SN06"/>
    <s v="NG/FO"/>
    <n v="57"/>
    <x v="0"/>
    <x v="1"/>
    <s v="N"/>
    <m/>
    <m/>
    <m/>
    <x v="16"/>
    <m/>
    <m/>
    <m/>
    <n v="35.848560999999997"/>
    <n v="-90.725380000000001"/>
    <s v="exact"/>
    <s v="Jonesboro"/>
    <s v="Craighead"/>
    <m/>
    <s v="Arkansas"/>
    <x v="1"/>
    <s v="Northern America"/>
    <s v="EIA: 56505"/>
    <s v="EIA: SN06"/>
    <m/>
    <m/>
    <m/>
    <m/>
    <s v="46298"/>
    <n v="35411"/>
    <s v="L401818"/>
    <s v="G402622"/>
  </r>
  <r>
    <s v="https://www.gem.wiki/Jonesboro_City_Water_&amp;_Light_power_station"/>
    <x v="62"/>
    <s v="Jonesboro City Water &amp; Light power station"/>
    <m/>
    <s v="SN07"/>
    <s v="NG"/>
    <n v="61"/>
    <x v="0"/>
    <x v="1"/>
    <s v="N"/>
    <m/>
    <m/>
    <m/>
    <x v="4"/>
    <m/>
    <m/>
    <m/>
    <n v="35.848560999999997"/>
    <n v="-90.725380000000001"/>
    <s v="exact"/>
    <s v="Jonesboro"/>
    <s v="Craighead"/>
    <m/>
    <s v="Arkansas"/>
    <x v="1"/>
    <s v="Northern America"/>
    <s v="EIA: 56505"/>
    <s v="EIA: SN07"/>
    <m/>
    <m/>
    <m/>
    <m/>
    <s v="46298"/>
    <n v="34491"/>
    <s v="L401818"/>
    <s v="G402623"/>
  </r>
  <r>
    <s v="https://www.gem.wiki/Kalamazoo_River_generating_station"/>
    <x v="62"/>
    <s v="Kalamazoo River generating station"/>
    <m/>
    <s v="1"/>
    <s v="NG"/>
    <n v="77"/>
    <x v="0"/>
    <x v="1"/>
    <s v="N"/>
    <m/>
    <m/>
    <m/>
    <x v="14"/>
    <m/>
    <m/>
    <m/>
    <n v="42.281345000000002"/>
    <n v="-85.494960000000006"/>
    <s v="exact"/>
    <s v="Comstock"/>
    <s v="Kalamazoo"/>
    <m/>
    <s v="Michigan"/>
    <x v="1"/>
    <s v="Northern America"/>
    <s v="EIA: 55101"/>
    <s v="EIA: 0001"/>
    <m/>
    <m/>
    <m/>
    <m/>
    <s v="45892"/>
    <n v="24829"/>
    <s v="L401824"/>
    <s v="G402633"/>
  </r>
  <r>
    <s v="https://www.gem.wiki/Kalkaska_CT_1_power_station"/>
    <x v="62"/>
    <s v="Kalkaska CT 1 power station"/>
    <m/>
    <s v="1"/>
    <s v="NG"/>
    <n v="61"/>
    <x v="0"/>
    <x v="1"/>
    <s v="N"/>
    <m/>
    <m/>
    <m/>
    <x v="10"/>
    <m/>
    <m/>
    <m/>
    <n v="44.688899999999997"/>
    <n v="-85.201899999999995"/>
    <s v="exact"/>
    <s v="Kalkaska"/>
    <s v="Kalkaska"/>
    <m/>
    <s v="Michigan"/>
    <x v="1"/>
    <s v="Northern America"/>
    <s v="EIA: 7984"/>
    <s v="EIA: 001"/>
    <m/>
    <m/>
    <m/>
    <m/>
    <s v="49064"/>
    <n v="28403"/>
    <s v="L402079"/>
    <s v="G403155"/>
  </r>
  <r>
    <s v="https://www.gem.wiki/Kaw_power_station"/>
    <x v="62"/>
    <s v="Kaw power station"/>
    <m/>
    <s v="1"/>
    <s v="NG"/>
    <n v="50"/>
    <x v="7"/>
    <x v="3"/>
    <s v="N"/>
    <m/>
    <m/>
    <m/>
    <x v="86"/>
    <m/>
    <m/>
    <m/>
    <n v="39.0867"/>
    <n v="-94.651390000000006"/>
    <s v="exact"/>
    <s v="Kansas City"/>
    <s v="Wyandotte"/>
    <m/>
    <s v="Kansas"/>
    <x v="1"/>
    <s v="Northern America"/>
    <s v="EIA: 1294"/>
    <s v="EIA: 1"/>
    <m/>
    <m/>
    <m/>
    <m/>
    <m/>
    <m/>
    <s v="L401792"/>
    <s v="G402579"/>
  </r>
  <r>
    <s v="https://www.gem.wiki/Kaw_power_station"/>
    <x v="62"/>
    <s v="Kaw power station"/>
    <m/>
    <s v="2"/>
    <s v="NG"/>
    <n v="50"/>
    <x v="7"/>
    <x v="3"/>
    <s v="N"/>
    <m/>
    <m/>
    <m/>
    <x v="81"/>
    <m/>
    <m/>
    <m/>
    <n v="39.0867"/>
    <n v="-94.651390000000006"/>
    <s v="exact"/>
    <s v="Kansas City"/>
    <s v="Wyandotte"/>
    <m/>
    <s v="Kansas"/>
    <x v="1"/>
    <s v="Northern America"/>
    <s v="EIA: 1294"/>
    <s v="EIA: 2"/>
    <m/>
    <m/>
    <m/>
    <m/>
    <m/>
    <m/>
    <s v="L401792"/>
    <s v="G402580"/>
  </r>
  <r>
    <s v="https://www.gem.wiki/Kaw_power_station"/>
    <x v="62"/>
    <s v="Kaw power station"/>
    <m/>
    <s v="3"/>
    <s v="NG"/>
    <n v="66"/>
    <x v="7"/>
    <x v="3"/>
    <s v="N"/>
    <m/>
    <m/>
    <m/>
    <x v="72"/>
    <m/>
    <m/>
    <m/>
    <n v="39.0867"/>
    <n v="-94.651390000000006"/>
    <s v="exact"/>
    <s v="Kansas City"/>
    <s v="Wyandotte"/>
    <m/>
    <s v="Kansas"/>
    <x v="1"/>
    <s v="Northern America"/>
    <s v="EIA: 1294"/>
    <s v="EIA: 3"/>
    <m/>
    <m/>
    <m/>
    <m/>
    <m/>
    <m/>
    <s v="L401792"/>
    <s v="G402581"/>
  </r>
  <r>
    <s v="https://www.gem.wiki/Kemper_County_power_station"/>
    <x v="62"/>
    <s v="Kemper County power station"/>
    <m/>
    <s v="GT1"/>
    <s v="NG/FO"/>
    <n v="93"/>
    <x v="0"/>
    <x v="1"/>
    <s v="N"/>
    <m/>
    <m/>
    <m/>
    <x v="10"/>
    <m/>
    <m/>
    <m/>
    <n v="32.797600000000003"/>
    <n v="-88.605999999999995"/>
    <s v="exact"/>
    <s v="De Kalb"/>
    <s v="Kemper"/>
    <m/>
    <s v="Mississippi"/>
    <x v="1"/>
    <s v="Northern America"/>
    <s v="EIA: 7960"/>
    <s v="EIA: GT1"/>
    <m/>
    <m/>
    <m/>
    <m/>
    <s v="55618"/>
    <n v="26150"/>
    <s v="L402320"/>
    <s v="G403629"/>
  </r>
  <r>
    <s v="https://www.gem.wiki/Kemper_County_power_station"/>
    <x v="62"/>
    <s v="Kemper County power station"/>
    <m/>
    <s v="GT2"/>
    <s v="NG/FO"/>
    <n v="93"/>
    <x v="0"/>
    <x v="1"/>
    <s v="N"/>
    <m/>
    <m/>
    <m/>
    <x v="10"/>
    <m/>
    <m/>
    <m/>
    <n v="32.797600000000003"/>
    <n v="-88.605999999999995"/>
    <s v="exact"/>
    <s v="De Kalb"/>
    <s v="Kemper"/>
    <m/>
    <s v="Mississippi"/>
    <x v="1"/>
    <s v="Northern America"/>
    <s v="EIA: 7960"/>
    <s v="EIA: GT2"/>
    <m/>
    <m/>
    <m/>
    <m/>
    <s v="55618"/>
    <n v="26151"/>
    <s v="L402320"/>
    <s v="G403630"/>
  </r>
  <r>
    <s v="https://www.gem.wiki/Kemper_County_power_station"/>
    <x v="62"/>
    <s v="Kemper County power station"/>
    <m/>
    <s v="GT3"/>
    <s v="NG/FO"/>
    <n v="93"/>
    <x v="0"/>
    <x v="1"/>
    <s v="N"/>
    <m/>
    <m/>
    <m/>
    <x v="10"/>
    <m/>
    <m/>
    <m/>
    <n v="32.797600000000003"/>
    <n v="-88.605999999999995"/>
    <s v="exact"/>
    <s v="De Kalb"/>
    <s v="Kemper"/>
    <m/>
    <s v="Mississippi"/>
    <x v="1"/>
    <s v="Northern America"/>
    <s v="EIA: 7960"/>
    <s v="EIA: GT3"/>
    <m/>
    <m/>
    <m/>
    <m/>
    <s v="55618"/>
    <n v="26152"/>
    <s v="L402320"/>
    <s v="G403631"/>
  </r>
  <r>
    <s v="https://www.gem.wiki/Kemper_County_power_station"/>
    <x v="62"/>
    <s v="Kemper County power station"/>
    <m/>
    <s v="GT4"/>
    <s v="NG/FO"/>
    <n v="93"/>
    <x v="0"/>
    <x v="1"/>
    <s v="N"/>
    <m/>
    <m/>
    <m/>
    <x v="10"/>
    <m/>
    <m/>
    <m/>
    <n v="32.797600000000003"/>
    <n v="-88.605999999999995"/>
    <s v="exact"/>
    <s v="De Kalb"/>
    <s v="Kemper"/>
    <m/>
    <s v="Mississippi"/>
    <x v="1"/>
    <s v="Northern America"/>
    <s v="EIA: 7960"/>
    <s v="EIA: GT4"/>
    <m/>
    <m/>
    <m/>
    <m/>
    <s v="55618"/>
    <n v="26153"/>
    <s v="L402320"/>
    <s v="G403632"/>
  </r>
  <r>
    <s v="https://www.gem.wiki/Kendall_County_generation_facility"/>
    <x v="62"/>
    <s v="Kendall County generation facility"/>
    <m/>
    <s v="KEN1"/>
    <s v="NG"/>
    <n v="314"/>
    <x v="0"/>
    <x v="0"/>
    <s v="N"/>
    <m/>
    <m/>
    <m/>
    <x v="10"/>
    <m/>
    <m/>
    <m/>
    <n v="41.479700000000001"/>
    <n v="-88.258099999999999"/>
    <s v="exact"/>
    <s v="Minooka"/>
    <s v="Kendall"/>
    <m/>
    <s v="Illinois"/>
    <x v="1"/>
    <s v="Northern America"/>
    <s v="EIA: 55131"/>
    <s v="EIA: CTG1, STG1"/>
    <m/>
    <m/>
    <m/>
    <m/>
    <s v="45674"/>
    <s v="24673, 25160"/>
    <s v="L401890"/>
    <s v="G401808"/>
  </r>
  <r>
    <s v="https://www.gem.wiki/Kendall_County_generation_facility"/>
    <x v="62"/>
    <s v="Kendall County generation facility"/>
    <m/>
    <s v="KEN2"/>
    <s v="NG"/>
    <n v="314"/>
    <x v="0"/>
    <x v="0"/>
    <s v="N"/>
    <m/>
    <m/>
    <m/>
    <x v="10"/>
    <m/>
    <m/>
    <m/>
    <n v="41.479700000000001"/>
    <n v="-88.258099999999999"/>
    <s v="exact"/>
    <s v="Minooka"/>
    <s v="Kendall"/>
    <m/>
    <s v="Illinois"/>
    <x v="1"/>
    <s v="Northern America"/>
    <s v="EIA: 55131"/>
    <s v="EIA: CTG2, STG2"/>
    <m/>
    <m/>
    <m/>
    <m/>
    <s v="45674"/>
    <s v="25176, 25179"/>
    <s v="L401890"/>
    <s v="G401809"/>
  </r>
  <r>
    <s v="https://www.gem.wiki/Kendall_County_generation_facility"/>
    <x v="62"/>
    <s v="Kendall County generation facility"/>
    <m/>
    <s v="KEN3"/>
    <s v="NG"/>
    <n v="314"/>
    <x v="0"/>
    <x v="0"/>
    <s v="N"/>
    <m/>
    <m/>
    <m/>
    <x v="10"/>
    <m/>
    <m/>
    <m/>
    <n v="41.479700000000001"/>
    <n v="-88.258099999999999"/>
    <s v="exact"/>
    <s v="Minooka"/>
    <s v="Kendall"/>
    <m/>
    <s v="Illinois"/>
    <x v="1"/>
    <s v="Northern America"/>
    <s v="EIA: 55131"/>
    <s v="EIA: CTG3, STG3"/>
    <m/>
    <m/>
    <m/>
    <m/>
    <s v="45674"/>
    <s v="25177, 25180"/>
    <s v="L401890"/>
    <s v="G401810"/>
  </r>
  <r>
    <s v="https://www.gem.wiki/Kendall_County_generation_facility"/>
    <x v="62"/>
    <s v="Kendall County generation facility"/>
    <m/>
    <s v="KEN4"/>
    <s v="NG"/>
    <n v="314"/>
    <x v="0"/>
    <x v="0"/>
    <s v="N"/>
    <m/>
    <m/>
    <m/>
    <x v="10"/>
    <m/>
    <m/>
    <m/>
    <n v="41.479700000000001"/>
    <n v="-88.258099999999999"/>
    <s v="exact"/>
    <s v="Minooka"/>
    <s v="Kendall"/>
    <m/>
    <s v="Illinois"/>
    <x v="1"/>
    <s v="Northern America"/>
    <s v="EIA: 55131"/>
    <s v="EIA: CTG4, STG4"/>
    <m/>
    <m/>
    <m/>
    <m/>
    <s v="45674"/>
    <s v="25178, 25181"/>
    <s v="L401890"/>
    <s v="G401811"/>
  </r>
  <r>
    <s v="https://www.gem.wiki/Kendall_Square_power_station"/>
    <x v="62"/>
    <s v="Kendall Square power station"/>
    <m/>
    <s v="CC1"/>
    <s v="NG"/>
    <n v="213"/>
    <x v="0"/>
    <x v="0"/>
    <s v="Y"/>
    <m/>
    <m/>
    <m/>
    <x v="10"/>
    <m/>
    <m/>
    <m/>
    <n v="42.363300000000002"/>
    <n v="-71.0792"/>
    <s v="exact"/>
    <s v="Cambridge"/>
    <s v="Middlesex"/>
    <m/>
    <s v="Massachusetts"/>
    <x v="1"/>
    <s v="Northern America"/>
    <s v="EIA: 1595"/>
    <s v="EIA: 3, GEN4"/>
    <m/>
    <m/>
    <m/>
    <m/>
    <s v="15414"/>
    <s v="24720, 31687"/>
    <s v="L402463"/>
    <s v="G401628"/>
  </r>
  <r>
    <s v="https://www.gem.wiki/Kennedy_International_Airport_cogeneration_power_station"/>
    <x v="62"/>
    <s v="Kennedy International Airport cogeneration power station"/>
    <m/>
    <s v="CC1"/>
    <s v="NG/FO"/>
    <n v="121"/>
    <x v="0"/>
    <x v="0"/>
    <s v="Y"/>
    <m/>
    <m/>
    <m/>
    <x v="48"/>
    <m/>
    <m/>
    <m/>
    <n v="40.6417"/>
    <n v="-73.777799999999999"/>
    <s v="exact"/>
    <s v="Jamaica"/>
    <s v="Queens"/>
    <m/>
    <s v="New York"/>
    <x v="1"/>
    <s v="Northern America"/>
    <s v="EIA: 54114"/>
    <s v="EIA: GEN1, GEN2, GEN3"/>
    <m/>
    <m/>
    <m/>
    <m/>
    <m/>
    <m/>
    <s v="L401661"/>
    <s v="G401744"/>
  </r>
  <r>
    <s v="https://www.gem.wiki/Kern_River_cogeneration_power_station"/>
    <x v="62"/>
    <s v="Kern River cogeneration power station"/>
    <m/>
    <s v="GTAG"/>
    <s v="NG"/>
    <n v="75"/>
    <x v="0"/>
    <x v="1"/>
    <s v="Y"/>
    <m/>
    <s v="Y"/>
    <m/>
    <x v="46"/>
    <m/>
    <m/>
    <m/>
    <n v="35.451500000000003"/>
    <n v="-118.9849"/>
    <s v="exact"/>
    <s v="Bakersfield"/>
    <s v="Kern"/>
    <m/>
    <s v="California"/>
    <x v="1"/>
    <s v="Northern America"/>
    <s v="EIA: 10496"/>
    <s v="EIA: GTAG"/>
    <m/>
    <m/>
    <m/>
    <m/>
    <s v="24010"/>
    <n v="15453"/>
    <s v="L402439"/>
    <s v="G403864"/>
  </r>
  <r>
    <s v="https://www.gem.wiki/Kern_River_cogeneration_power_station"/>
    <x v="62"/>
    <s v="Kern River cogeneration power station"/>
    <m/>
    <s v="GTBG"/>
    <s v="NG"/>
    <n v="75"/>
    <x v="0"/>
    <x v="1"/>
    <s v="Y"/>
    <m/>
    <s v="Y"/>
    <m/>
    <x v="46"/>
    <m/>
    <m/>
    <m/>
    <n v="35.451500000000003"/>
    <n v="-118.9849"/>
    <s v="exact"/>
    <s v="Bakersfield"/>
    <s v="Kern"/>
    <m/>
    <s v="California"/>
    <x v="1"/>
    <s v="Northern America"/>
    <s v="EIA: 10496"/>
    <s v="EIA: GTBG"/>
    <m/>
    <m/>
    <m/>
    <m/>
    <s v="24010"/>
    <n v="15454"/>
    <s v="L402439"/>
    <s v="G403865"/>
  </r>
  <r>
    <s v="https://www.gem.wiki/Kern_River_cogeneration_power_station"/>
    <x v="62"/>
    <s v="Kern River cogeneration power station"/>
    <m/>
    <s v="GTCG"/>
    <s v="NG"/>
    <n v="75"/>
    <x v="0"/>
    <x v="1"/>
    <s v="Y"/>
    <m/>
    <s v="Y"/>
    <m/>
    <x v="46"/>
    <m/>
    <m/>
    <m/>
    <n v="35.451500000000003"/>
    <n v="-118.9849"/>
    <s v="exact"/>
    <s v="Bakersfield"/>
    <s v="Kern"/>
    <m/>
    <s v="California"/>
    <x v="1"/>
    <s v="Northern America"/>
    <s v="EIA: 10496"/>
    <s v="EIA: GTCG"/>
    <m/>
    <m/>
    <m/>
    <m/>
    <s v="24010"/>
    <n v="15455"/>
    <s v="L402439"/>
    <s v="G403866"/>
  </r>
  <r>
    <s v="https://www.gem.wiki/Kern_River_cogeneration_power_station"/>
    <x v="62"/>
    <s v="Kern River cogeneration power station"/>
    <m/>
    <s v="GTDG"/>
    <s v="NG"/>
    <n v="75"/>
    <x v="0"/>
    <x v="1"/>
    <s v="Y"/>
    <m/>
    <s v="Y"/>
    <m/>
    <x v="46"/>
    <m/>
    <m/>
    <m/>
    <n v="35.451500000000003"/>
    <n v="-118.9849"/>
    <s v="exact"/>
    <s v="Bakersfield"/>
    <s v="Kern"/>
    <m/>
    <s v="California"/>
    <x v="1"/>
    <s v="Northern America"/>
    <s v="EIA: 10496"/>
    <s v="EIA: GTDG"/>
    <m/>
    <m/>
    <m/>
    <m/>
    <s v="24010"/>
    <n v="15456"/>
    <s v="L402439"/>
    <s v="G403867"/>
  </r>
  <r>
    <s v="https://www.gem.wiki/Keys_energy_center"/>
    <x v="62"/>
    <s v="Keys energy center"/>
    <m/>
    <s v="CC1"/>
    <s v="NG"/>
    <n v="831"/>
    <x v="0"/>
    <x v="0"/>
    <s v="N"/>
    <s v="Hydrogen capable: turbine"/>
    <s v="not found"/>
    <m/>
    <x v="34"/>
    <m/>
    <m/>
    <m/>
    <n v="38.695518999999997"/>
    <n v="-76.827789999999993"/>
    <s v="exact"/>
    <s v="Brandywine"/>
    <s v="Prince Georges"/>
    <m/>
    <s v="Maryland"/>
    <x v="1"/>
    <s v="Northern America"/>
    <s v="EIA: 60302"/>
    <s v="EIA: 10, 11, 12"/>
    <m/>
    <m/>
    <m/>
    <m/>
    <s v="65616"/>
    <s v="42372, 43805, 43806"/>
    <s v="L402218"/>
    <s v="G402089"/>
  </r>
  <r>
    <s v="https://www.gem.wiki/Kiamichi_energy_facility"/>
    <x v="62"/>
    <s v="Kiamichi energy facility"/>
    <m/>
    <s v="STG1"/>
    <s v="NG"/>
    <n v="685"/>
    <x v="0"/>
    <x v="0"/>
    <s v="N"/>
    <m/>
    <m/>
    <m/>
    <x v="16"/>
    <m/>
    <m/>
    <m/>
    <n v="34.683100000000003"/>
    <n v="-95.934899999999999"/>
    <s v="exact"/>
    <s v="Kiowa"/>
    <s v="Pittsburg"/>
    <m/>
    <s v="Oklahoma"/>
    <x v="1"/>
    <s v="Northern America"/>
    <s v="EIA: 55501"/>
    <s v="EIA: CTG1, CTG2, STG1"/>
    <m/>
    <m/>
    <m/>
    <m/>
    <m/>
    <m/>
    <s v="L401619"/>
    <s v="G401944"/>
  </r>
  <r>
    <s v="https://www.gem.wiki/Kiamichi_energy_facility"/>
    <x v="62"/>
    <s v="Kiamichi energy facility"/>
    <m/>
    <s v="STG2"/>
    <s v="NG"/>
    <n v="685"/>
    <x v="0"/>
    <x v="0"/>
    <s v="N"/>
    <m/>
    <m/>
    <m/>
    <x v="16"/>
    <m/>
    <m/>
    <m/>
    <n v="34.683100000000003"/>
    <n v="-95.934899999999999"/>
    <s v="exact"/>
    <s v="Kiowa"/>
    <s v="Pittsburg"/>
    <m/>
    <s v="Oklahoma"/>
    <x v="1"/>
    <s v="Northern America"/>
    <s v="EIA: 55501"/>
    <s v="EIA: CTG3, CTG4, STG2"/>
    <m/>
    <m/>
    <m/>
    <m/>
    <m/>
    <m/>
    <s v="L401619"/>
    <s v="G401945"/>
  </r>
  <r>
    <s v="https://www.gem.wiki/Killingly_energy_center"/>
    <x v="62"/>
    <s v="Killingly energy center"/>
    <m/>
    <s v="CC_set"/>
    <s v="NG/FO"/>
    <n v="843"/>
    <x v="5"/>
    <x v="0"/>
    <s v="N"/>
    <s v="Hydrogen capable: turbine"/>
    <s v="not found"/>
    <m/>
    <x v="45"/>
    <m/>
    <m/>
    <m/>
    <n v="41.863731999999999"/>
    <n v="-71.916839999999993"/>
    <s v="exact"/>
    <s v="Killingly"/>
    <s v="Windham"/>
    <m/>
    <s v="Connecticut"/>
    <x v="1"/>
    <s v="Northern America"/>
    <s v="EIA: 61239"/>
    <s v="EIA: KEC, KEC2"/>
    <m/>
    <m/>
    <m/>
    <m/>
    <s v="70281"/>
    <s v="46938, 1298020"/>
    <s v="L402413"/>
    <s v="G402111"/>
  </r>
  <r>
    <s v="https://www.gem.wiki/Kindle_Energy-Magnolia_Power_LLC_Project"/>
    <x v="62"/>
    <s v="Kindle Energy-Magnolia Power LLC Project"/>
    <m/>
    <s v="CC1"/>
    <s v="NG"/>
    <n v="700"/>
    <x v="1"/>
    <x v="0"/>
    <s v="not found"/>
    <s v="Hydrogen capable: turbine"/>
    <s v="not found"/>
    <m/>
    <x v="40"/>
    <m/>
    <m/>
    <m/>
    <n v="30.285458595179598"/>
    <n v="-91.237976937422701"/>
    <s v="approximate"/>
    <s v="Plaquemine"/>
    <s v="Iberville"/>
    <m/>
    <s v="Louisiana"/>
    <x v="1"/>
    <s v="Northern America"/>
    <m/>
    <m/>
    <s v="Magnolia Power Generating Station"/>
    <m/>
    <m/>
    <m/>
    <s v="1139281"/>
    <n v="1313863"/>
    <s v="L407863"/>
    <s v="G410520"/>
  </r>
  <r>
    <s v="https://www.gem.wiki/King_City_power_plant"/>
    <x v="62"/>
    <s v="King City power plant"/>
    <m/>
    <s v="CC01"/>
    <s v="NG"/>
    <n v="133"/>
    <x v="0"/>
    <x v="0"/>
    <s v="Y"/>
    <m/>
    <m/>
    <m/>
    <x v="24"/>
    <m/>
    <m/>
    <m/>
    <n v="36.225000000000001"/>
    <n v="-121.12779999999999"/>
    <s v="exact"/>
    <s v="King City"/>
    <s v="Monterey"/>
    <m/>
    <s v="California"/>
    <x v="1"/>
    <s v="Northern America"/>
    <s v="EIA: 10294"/>
    <s v="EIA: GTG, STG"/>
    <m/>
    <m/>
    <m/>
    <m/>
    <s v="15384"/>
    <s v="10866, 10867"/>
    <s v="L402471"/>
    <s v="G401589"/>
  </r>
  <r>
    <s v="https://www.gem.wiki/Kings_Mountain_energy_center"/>
    <x v="62"/>
    <s v="Kings Mountain energy center"/>
    <m/>
    <s v="KMEC"/>
    <s v="NG"/>
    <n v="544"/>
    <x v="0"/>
    <x v="0"/>
    <s v="N"/>
    <s v="Hydrogen capable: turbine"/>
    <s v="not found"/>
    <m/>
    <x v="34"/>
    <m/>
    <m/>
    <m/>
    <n v="35.202500000000001"/>
    <n v="-81.363060000000004"/>
    <s v="exact"/>
    <s v="Kings Mountain"/>
    <s v="Cleveland"/>
    <m/>
    <s v="North Carolina"/>
    <x v="1"/>
    <s v="Northern America"/>
    <s v="EIA: 59325"/>
    <s v="EIA: KMEC1, KMEC2"/>
    <m/>
    <m/>
    <m/>
    <m/>
    <s v="67788"/>
    <s v="44512, 46857"/>
    <s v="L402150"/>
    <s v="G402075"/>
  </r>
  <r>
    <s v="https://www.gem.wiki/Kinmundy_power_station"/>
    <x v="62"/>
    <s v="Kinmundy power station"/>
    <m/>
    <s v="1"/>
    <s v="NG"/>
    <n v="135"/>
    <x v="0"/>
    <x v="1"/>
    <s v="N"/>
    <m/>
    <m/>
    <m/>
    <x v="11"/>
    <m/>
    <m/>
    <m/>
    <n v="38.761899999999997"/>
    <n v="-89.012799999999999"/>
    <s v="exact"/>
    <s v="Patoka"/>
    <s v="Marion"/>
    <m/>
    <s v="Illinois"/>
    <x v="1"/>
    <s v="Northern America"/>
    <s v="EIA: 55204"/>
    <s v="EIA: 1"/>
    <m/>
    <m/>
    <m/>
    <m/>
    <s v="45691"/>
    <n v="24706"/>
    <s v="L402337"/>
    <s v="G403680"/>
  </r>
  <r>
    <s v="https://www.gem.wiki/Kinmundy_power_station"/>
    <x v="62"/>
    <s v="Kinmundy power station"/>
    <m/>
    <s v="2"/>
    <s v="NG"/>
    <n v="135"/>
    <x v="0"/>
    <x v="1"/>
    <s v="N"/>
    <m/>
    <m/>
    <m/>
    <x v="11"/>
    <m/>
    <m/>
    <m/>
    <n v="38.761899999999997"/>
    <n v="-89.012799999999999"/>
    <s v="exact"/>
    <s v="Patoka"/>
    <s v="Marion"/>
    <m/>
    <s v="Illinois"/>
    <x v="1"/>
    <s v="Northern America"/>
    <s v="EIA: 55204"/>
    <s v="EIA: 2"/>
    <m/>
    <m/>
    <m/>
    <m/>
    <s v="45691"/>
    <n v="24707"/>
    <s v="L402337"/>
    <s v="G403681"/>
  </r>
  <r>
    <s v="https://www.gem.wiki/Klamath_cogeneration_plant"/>
    <x v="62"/>
    <s v="Klamath cogeneration plant"/>
    <m/>
    <s v="CC1"/>
    <s v="NG"/>
    <n v="502"/>
    <x v="0"/>
    <x v="0"/>
    <s v="Y"/>
    <m/>
    <m/>
    <m/>
    <x v="11"/>
    <m/>
    <m/>
    <m/>
    <n v="42.173889000000003"/>
    <n v="-121.81059999999999"/>
    <s v="exact"/>
    <s v="Klamath Falls"/>
    <s v="Klamath"/>
    <m/>
    <s v="Oregon"/>
    <x v="1"/>
    <s v="Northern America"/>
    <s v="EIA: 55103"/>
    <s v="EIA: CT1, CT2, ST1"/>
    <m/>
    <m/>
    <m/>
    <m/>
    <m/>
    <m/>
    <s v="L401679"/>
    <s v="G401800"/>
  </r>
  <r>
    <s v="https://www.gem.wiki/Kleen_Energy_Systems_Project"/>
    <x v="62"/>
    <s v="Kleen Energy Systems Project"/>
    <m/>
    <s v="CC01"/>
    <s v="NG"/>
    <n v="693"/>
    <x v="0"/>
    <x v="0"/>
    <s v="N"/>
    <m/>
    <m/>
    <m/>
    <x v="17"/>
    <m/>
    <m/>
    <m/>
    <n v="41.553227"/>
    <n v="-72.596869999999996"/>
    <s v="exact"/>
    <s v="Middletown"/>
    <s v="Middlesex"/>
    <m/>
    <s v="Connecticut"/>
    <x v="1"/>
    <s v="Northern America"/>
    <s v="EIA: 56798"/>
    <s v="EIA: ST, U1, U2"/>
    <m/>
    <m/>
    <m/>
    <m/>
    <s v="55087"/>
    <s v="31682, 35241, 35242"/>
    <s v="L402039"/>
    <s v="G402030"/>
  </r>
  <r>
    <s v="https://www.gem.wiki/Knox_Lee_power_station"/>
    <x v="62"/>
    <s v="Knox Lee power station"/>
    <m/>
    <s v="5"/>
    <s v="NG/FO"/>
    <n v="351"/>
    <x v="0"/>
    <x v="3"/>
    <s v="N"/>
    <m/>
    <m/>
    <m/>
    <x v="35"/>
    <m/>
    <m/>
    <m/>
    <n v="32.376600000000003"/>
    <n v="-94.641499999999994"/>
    <s v="exact"/>
    <s v="Longview"/>
    <s v="Gregg"/>
    <m/>
    <s v="Texas"/>
    <x v="1"/>
    <s v="Northern America"/>
    <s v="EIA: 3476"/>
    <s v="EIA: 5"/>
    <m/>
    <m/>
    <m/>
    <m/>
    <m/>
    <m/>
    <s v="L402294"/>
    <s v="G403545"/>
  </r>
  <r>
    <s v="https://www.gem.wiki/Kyrene_power_station"/>
    <x v="62"/>
    <s v="Kyrene power station"/>
    <m/>
    <s v="KY2"/>
    <s v="NG/FO"/>
    <n v="74"/>
    <x v="7"/>
    <x v="3"/>
    <s v="N"/>
    <m/>
    <m/>
    <m/>
    <x v="83"/>
    <m/>
    <m/>
    <m/>
    <n v="33.355600000000003"/>
    <n v="-111.9353"/>
    <s v="exact"/>
    <s v="Tempe"/>
    <s v="Maricopa"/>
    <m/>
    <s v="Arizona"/>
    <x v="1"/>
    <s v="Northern America"/>
    <s v="EIA: 147"/>
    <s v="EIA: KY2"/>
    <m/>
    <m/>
    <m/>
    <m/>
    <s v="31946"/>
    <n v="11104"/>
    <s v="L402263"/>
    <s v="G403477"/>
  </r>
  <r>
    <s v="https://www.gem.wiki/Kyrene_power_station"/>
    <x v="62"/>
    <s v="Kyrene power station"/>
    <m/>
    <s v="KY4"/>
    <s v="NG/FO"/>
    <n v="53"/>
    <x v="0"/>
    <x v="1"/>
    <s v="N"/>
    <m/>
    <m/>
    <m/>
    <x v="62"/>
    <m/>
    <m/>
    <m/>
    <n v="33.355600000000003"/>
    <n v="-111.9353"/>
    <s v="exact"/>
    <s v="Tempe"/>
    <s v="Maricopa"/>
    <m/>
    <s v="Arizona"/>
    <x v="1"/>
    <s v="Northern America"/>
    <s v="EIA: 147"/>
    <s v="EIA: KY4"/>
    <m/>
    <m/>
    <m/>
    <m/>
    <s v="31946"/>
    <n v="11106"/>
    <s v="L402263"/>
    <s v="G403478"/>
  </r>
  <r>
    <s v="https://www.gem.wiki/Kyrene_power_station"/>
    <x v="62"/>
    <s v="Kyrene power station"/>
    <m/>
    <s v="KY5"/>
    <s v="NG/FO"/>
    <n v="60"/>
    <x v="0"/>
    <x v="1"/>
    <s v="N"/>
    <m/>
    <m/>
    <m/>
    <x v="73"/>
    <m/>
    <m/>
    <m/>
    <n v="33.355600000000003"/>
    <n v="-111.9353"/>
    <s v="exact"/>
    <s v="Tempe"/>
    <s v="Maricopa"/>
    <m/>
    <s v="Arizona"/>
    <x v="1"/>
    <s v="Northern America"/>
    <s v="EIA: 147"/>
    <s v="EIA: KY5"/>
    <m/>
    <m/>
    <m/>
    <m/>
    <s v="31946"/>
    <n v="11107"/>
    <s v="L402263"/>
    <s v="G403479"/>
  </r>
  <r>
    <s v="https://www.gem.wiki/Kyrene_power_station"/>
    <x v="62"/>
    <s v="Kyrene power station"/>
    <m/>
    <s v="KY6"/>
    <s v="NG/FO"/>
    <n v="60"/>
    <x v="0"/>
    <x v="1"/>
    <s v="N"/>
    <m/>
    <m/>
    <m/>
    <x v="73"/>
    <m/>
    <m/>
    <m/>
    <n v="33.355600000000003"/>
    <n v="-111.9353"/>
    <s v="exact"/>
    <s v="Tempe"/>
    <s v="Maricopa"/>
    <m/>
    <s v="Arizona"/>
    <x v="1"/>
    <s v="Northern America"/>
    <s v="EIA: 147"/>
    <s v="EIA: KY6"/>
    <m/>
    <m/>
    <m/>
    <m/>
    <s v="31946"/>
    <n v="11108"/>
    <s v="L402263"/>
    <s v="G403480"/>
  </r>
  <r>
    <s v="https://www.gem.wiki/Kyrene_power_station"/>
    <x v="62"/>
    <s v="Kyrene power station"/>
    <m/>
    <s v="KYS7"/>
    <s v="NG/FO"/>
    <n v="292"/>
    <x v="0"/>
    <x v="0"/>
    <s v="N"/>
    <m/>
    <m/>
    <m/>
    <x v="10"/>
    <m/>
    <m/>
    <m/>
    <n v="33.355600000000003"/>
    <n v="-111.9353"/>
    <s v="exact"/>
    <s v="Tempe"/>
    <s v="Maricopa"/>
    <m/>
    <s v="Arizona"/>
    <x v="1"/>
    <s v="Northern America"/>
    <s v="EIA: 147"/>
    <s v="EIA: KY7, KY7A"/>
    <m/>
    <m/>
    <m/>
    <m/>
    <s v="31946"/>
    <s v="20130, 26832"/>
    <s v="L402263"/>
    <s v="G401625"/>
  </r>
  <r>
    <s v="https://www.gem.wiki/L_V_Sutton_Combined_Cycle_power_station"/>
    <x v="62"/>
    <s v="L V Sutton Combined Cycle power station"/>
    <m/>
    <s v="1"/>
    <s v="NG/FO"/>
    <n v="730"/>
    <x v="0"/>
    <x v="0"/>
    <s v="N"/>
    <m/>
    <m/>
    <m/>
    <x v="22"/>
    <m/>
    <m/>
    <m/>
    <n v="34.283056000000002"/>
    <n v="-77.985280000000003"/>
    <s v="exact"/>
    <s v="Wilmington"/>
    <s v="New Hanover"/>
    <m/>
    <s v="North Carolina"/>
    <x v="1"/>
    <s v="Northern America"/>
    <s v="EIA: 58697"/>
    <s v="EIA: CA1, CT1, CT2"/>
    <m/>
    <m/>
    <m/>
    <m/>
    <s v="15625"/>
    <s v="37582, 38376, 38377"/>
    <s v="L401883"/>
    <s v="G402067"/>
  </r>
  <r>
    <s v="https://www.gem.wiki/L_V_Sutton_Combined_Cycle_power_station"/>
    <x v="62"/>
    <s v="L V Sutton Combined Cycle power station"/>
    <m/>
    <s v="CT004"/>
    <s v="NG/FO"/>
    <n v="61"/>
    <x v="0"/>
    <x v="1"/>
    <s v="N"/>
    <s v="not found"/>
    <s v="not found"/>
    <m/>
    <x v="31"/>
    <m/>
    <m/>
    <m/>
    <n v="34.283056000000002"/>
    <n v="-77.985280000000003"/>
    <s v="exact"/>
    <s v="Wilmington"/>
    <s v="New Hanover"/>
    <m/>
    <s v="North Carolina"/>
    <x v="1"/>
    <s v="Northern America"/>
    <s v="EIA: 58697"/>
    <s v="EIA: CT004"/>
    <m/>
    <m/>
    <m/>
    <m/>
    <s v="15625"/>
    <n v="45249"/>
    <s v="L401883"/>
    <s v="G402781"/>
  </r>
  <r>
    <s v="https://www.gem.wiki/L_V_Sutton_Combined_Cycle_power_station"/>
    <x v="62"/>
    <s v="L V Sutton Combined Cycle power station"/>
    <m/>
    <s v="CT005"/>
    <s v="NG/FO"/>
    <n v="61"/>
    <x v="0"/>
    <x v="1"/>
    <s v="N"/>
    <s v="not found"/>
    <s v="not found"/>
    <m/>
    <x v="31"/>
    <m/>
    <m/>
    <m/>
    <n v="34.283056000000002"/>
    <n v="-77.985280000000003"/>
    <s v="exact"/>
    <s v="Wilmington"/>
    <s v="New Hanover"/>
    <m/>
    <s v="North Carolina"/>
    <x v="1"/>
    <s v="Northern America"/>
    <s v="EIA: 58697"/>
    <s v="EIA: CT005"/>
    <m/>
    <m/>
    <m/>
    <m/>
    <s v="15625"/>
    <n v="45903"/>
    <s v="L401883"/>
    <s v="G402782"/>
  </r>
  <r>
    <s v="https://www.gem.wiki/LEPA_Unit_No._1_power_station"/>
    <x v="62"/>
    <s v="LEPA Unit No. 1 power station"/>
    <m/>
    <s v="LEPA"/>
    <s v="NG"/>
    <n v="74"/>
    <x v="0"/>
    <x v="0"/>
    <s v="N"/>
    <s v="not found"/>
    <s v="not found"/>
    <m/>
    <x v="5"/>
    <m/>
    <m/>
    <m/>
    <n v="29.691110999999999"/>
    <n v="-91.192779999999999"/>
    <s v="exact"/>
    <s v="Morgan City"/>
    <s v="St Mary"/>
    <m/>
    <s v="Louisiana"/>
    <x v="1"/>
    <s v="Northern America"/>
    <s v="EIA: 58478"/>
    <s v="EIA: LEPA1, LEPA2"/>
    <m/>
    <m/>
    <m/>
    <m/>
    <s v="59143"/>
    <s v="36425, 44675"/>
    <s v="L402056"/>
    <s v="G402064"/>
  </r>
  <r>
    <s v="https://www.gem.wiki/LSP-Cottage_Grove_power_station"/>
    <x v="62"/>
    <s v="LSP-Cottage Grove power station"/>
    <m/>
    <s v="CC1"/>
    <s v="NG/FO"/>
    <n v="284"/>
    <x v="0"/>
    <x v="0"/>
    <s v="Y"/>
    <m/>
    <m/>
    <m/>
    <x v="44"/>
    <m/>
    <m/>
    <m/>
    <n v="44.7956"/>
    <n v="-92.911900000000003"/>
    <s v="exact"/>
    <s v="Cottage Grove"/>
    <s v="Washington"/>
    <m/>
    <s v="Minnesota"/>
    <x v="1"/>
    <s v="Northern America"/>
    <s v="EIA: 55010"/>
    <s v="EIA: CTG1, STG1"/>
    <m/>
    <m/>
    <m/>
    <m/>
    <s v="25198"/>
    <s v="4582, 4583"/>
    <s v="L401675"/>
    <s v="G401777"/>
  </r>
  <r>
    <s v="https://www.gem.wiki/LSP-Whitewater_power_station"/>
    <x v="62"/>
    <s v="LSP-Whitewater power station"/>
    <m/>
    <s v="CC1"/>
    <s v="NG/FO"/>
    <n v="284"/>
    <x v="0"/>
    <x v="0"/>
    <s v="Y"/>
    <m/>
    <m/>
    <m/>
    <x v="44"/>
    <m/>
    <m/>
    <m/>
    <n v="42.855463"/>
    <n v="-88.729920000000007"/>
    <s v="exact"/>
    <s v="Whitewater"/>
    <s v="Jefferson"/>
    <m/>
    <s v="Wisconsin"/>
    <x v="1"/>
    <s v="Northern America"/>
    <s v="EIA: 55011"/>
    <s v="EIA: CTG1, STG1"/>
    <m/>
    <m/>
    <m/>
    <m/>
    <m/>
    <m/>
    <s v="L401676"/>
    <s v="G401778"/>
  </r>
  <r>
    <s v="https://www.gem.wiki/La_Paloma_energy_center"/>
    <x v="62"/>
    <s v="La Paloma energy center"/>
    <m/>
    <s v="CC_set"/>
    <s v="NG"/>
    <n v="771"/>
    <x v="5"/>
    <x v="0"/>
    <s v="N"/>
    <m/>
    <m/>
    <m/>
    <x v="45"/>
    <m/>
    <m/>
    <m/>
    <n v="26.216360999999999"/>
    <n v="-97.628060000000005"/>
    <s v="exact"/>
    <s v="Harlingen"/>
    <s v="Cameron"/>
    <m/>
    <s v="Texas"/>
    <x v="1"/>
    <s v="Northern America"/>
    <s v="EIA: 59924"/>
    <s v="EIA: CTG-1, CTG-2, STG-1"/>
    <m/>
    <m/>
    <m/>
    <m/>
    <s v="66595"/>
    <s v="43221, 43222, 43223"/>
    <s v="L402414"/>
    <s v="G402084"/>
  </r>
  <r>
    <s v="https://www.gem.wiki/La_Paloma_generating_plant"/>
    <x v="62"/>
    <s v="La Paloma generating plant"/>
    <m/>
    <s v="GEN1"/>
    <s v="NG"/>
    <n v="289"/>
    <x v="0"/>
    <x v="0"/>
    <s v="N"/>
    <m/>
    <m/>
    <m/>
    <x v="16"/>
    <m/>
    <m/>
    <m/>
    <n v="35.2956"/>
    <n v="-119.5919"/>
    <s v="exact"/>
    <s v="McKittrick"/>
    <s v="Kern"/>
    <m/>
    <s v="California"/>
    <x v="1"/>
    <s v="Northern America"/>
    <s v="EIA: 55151"/>
    <s v="EIA: GEN1"/>
    <m/>
    <m/>
    <m/>
    <m/>
    <s v="46009"/>
    <n v="24957"/>
    <s v="L401841"/>
    <s v="G402668"/>
  </r>
  <r>
    <s v="https://www.gem.wiki/La_Paloma_generating_plant"/>
    <x v="62"/>
    <s v="La Paloma generating plant"/>
    <m/>
    <s v="GEN2"/>
    <s v="NG"/>
    <n v="289"/>
    <x v="0"/>
    <x v="0"/>
    <s v="N"/>
    <m/>
    <m/>
    <m/>
    <x v="16"/>
    <m/>
    <m/>
    <m/>
    <n v="35.2956"/>
    <n v="-119.5919"/>
    <s v="exact"/>
    <s v="McKittrick"/>
    <s v="Kern"/>
    <m/>
    <s v="California"/>
    <x v="1"/>
    <s v="Northern America"/>
    <s v="EIA: 55151"/>
    <s v="EIA: GEN2"/>
    <m/>
    <m/>
    <m/>
    <m/>
    <s v="46009"/>
    <n v="24958"/>
    <s v="L401841"/>
    <s v="G402669"/>
  </r>
  <r>
    <s v="https://www.gem.wiki/La_Paloma_generating_plant"/>
    <x v="62"/>
    <s v="La Paloma generating plant"/>
    <m/>
    <s v="GEN3"/>
    <s v="NG"/>
    <n v="289"/>
    <x v="0"/>
    <x v="0"/>
    <s v="N"/>
    <m/>
    <m/>
    <m/>
    <x v="16"/>
    <m/>
    <m/>
    <m/>
    <n v="35.2956"/>
    <n v="-119.5919"/>
    <s v="exact"/>
    <s v="McKittrick"/>
    <s v="Kern"/>
    <m/>
    <s v="California"/>
    <x v="1"/>
    <s v="Northern America"/>
    <s v="EIA: 55151"/>
    <s v="EIA: GEN3"/>
    <m/>
    <m/>
    <m/>
    <m/>
    <s v="46009"/>
    <n v="24959"/>
    <s v="L401841"/>
    <s v="G402670"/>
  </r>
  <r>
    <s v="https://www.gem.wiki/La_Paloma_generating_plant"/>
    <x v="62"/>
    <s v="La Paloma generating plant"/>
    <m/>
    <s v="GEN4"/>
    <s v="NG"/>
    <n v="289"/>
    <x v="0"/>
    <x v="0"/>
    <s v="N"/>
    <m/>
    <m/>
    <m/>
    <x v="16"/>
    <m/>
    <m/>
    <m/>
    <n v="35.2956"/>
    <n v="-119.5919"/>
    <s v="exact"/>
    <s v="McKittrick"/>
    <s v="Kern"/>
    <m/>
    <s v="California"/>
    <x v="1"/>
    <s v="Northern America"/>
    <s v="EIA: 55151"/>
    <s v="EIA: GEN4"/>
    <m/>
    <m/>
    <m/>
    <m/>
    <s v="46009"/>
    <n v="24960"/>
    <s v="L401841"/>
    <s v="G402671"/>
  </r>
  <r>
    <s v="https://www.gem.wiki/LaO_Energy_Systems_power_station"/>
    <x v="62"/>
    <s v="LaO Energy Systems power station"/>
    <m/>
    <s v="CC1"/>
    <s v="OTH/NG/OG"/>
    <n v="465"/>
    <x v="0"/>
    <x v="0"/>
    <s v="Y"/>
    <m/>
    <m/>
    <m/>
    <x v="76"/>
    <m/>
    <m/>
    <m/>
    <n v="30.3186"/>
    <n v="-91.232500000000002"/>
    <s v="exact"/>
    <s v="Plaquemine"/>
    <s v="Iberville"/>
    <m/>
    <s v="Louisiana"/>
    <x v="1"/>
    <s v="Northern America"/>
    <s v="EIA: 52006"/>
    <s v="EIA: GEN1, GEN2, GEN3, GEN4, GEN5, GEN6"/>
    <m/>
    <m/>
    <m/>
    <m/>
    <m/>
    <m/>
    <s v="L402498"/>
    <s v="G401728"/>
  </r>
  <r>
    <s v="https://www.gem.wiki/Lackawanna_energy_center"/>
    <x v="62"/>
    <s v="Lackawanna energy center"/>
    <m/>
    <s v="GEN1"/>
    <s v="NG"/>
    <n v="500"/>
    <x v="0"/>
    <x v="0"/>
    <s v="N"/>
    <s v="Hydrogen capable: turbine"/>
    <s v="not found"/>
    <m/>
    <x v="34"/>
    <m/>
    <m/>
    <m/>
    <n v="41.471389000000002"/>
    <n v="-75.544169999999994"/>
    <s v="exact"/>
    <s v="Jessup"/>
    <s v="Lackawanna"/>
    <m/>
    <s v="Pennsylvania"/>
    <x v="1"/>
    <s v="Northern America"/>
    <s v="EIA: 60357"/>
    <s v="EIA: GEN1"/>
    <m/>
    <m/>
    <m/>
    <m/>
    <s v="67216"/>
    <n v="43862"/>
    <s v="L402023"/>
    <s v="G403023"/>
  </r>
  <r>
    <s v="https://www.gem.wiki/Lackawanna_energy_center"/>
    <x v="62"/>
    <s v="Lackawanna energy center"/>
    <m/>
    <s v="GEN2"/>
    <s v="NG"/>
    <n v="500"/>
    <x v="0"/>
    <x v="0"/>
    <s v="N"/>
    <s v="Hydrogen capable: turbine"/>
    <s v="not found"/>
    <m/>
    <x v="34"/>
    <m/>
    <m/>
    <m/>
    <n v="41.471389000000002"/>
    <n v="-75.544169999999994"/>
    <s v="exact"/>
    <s v="Jessup"/>
    <s v="Lackawanna"/>
    <m/>
    <s v="Pennsylvania"/>
    <x v="1"/>
    <s v="Northern America"/>
    <s v="EIA: 60357"/>
    <s v="EIA: GEN2"/>
    <m/>
    <m/>
    <m/>
    <m/>
    <s v="67216"/>
    <n v="45173"/>
    <s v="L402023"/>
    <s v="G403024"/>
  </r>
  <r>
    <s v="https://www.gem.wiki/Lackawanna_energy_center"/>
    <x v="62"/>
    <s v="Lackawanna energy center"/>
    <m/>
    <s v="GEN3"/>
    <s v="NG"/>
    <n v="500"/>
    <x v="0"/>
    <x v="0"/>
    <s v="N"/>
    <s v="Hydrogen capable: turbine"/>
    <s v="not found"/>
    <m/>
    <x v="34"/>
    <m/>
    <m/>
    <m/>
    <n v="41.471389000000002"/>
    <n v="-75.544169999999994"/>
    <s v="exact"/>
    <s v="Jessup"/>
    <s v="Lackawanna"/>
    <m/>
    <s v="Pennsylvania"/>
    <x v="1"/>
    <s v="Northern America"/>
    <s v="EIA: 60357"/>
    <s v="EIA: GEN3"/>
    <m/>
    <m/>
    <m/>
    <m/>
    <s v="67216"/>
    <n v="45174"/>
    <s v="L402023"/>
    <s v="G403025"/>
  </r>
  <r>
    <s v="https://www.gem.wiki/Ladysmith_power_station"/>
    <x v="62"/>
    <s v="Ladysmith power station"/>
    <m/>
    <s v="1"/>
    <s v="NG/FO"/>
    <n v="179"/>
    <x v="0"/>
    <x v="1"/>
    <s v="N"/>
    <m/>
    <m/>
    <m/>
    <x v="11"/>
    <m/>
    <m/>
    <m/>
    <n v="38.072200000000002"/>
    <n v="-77.513300000000001"/>
    <s v="exact"/>
    <s v="Woodford"/>
    <s v="Caroline"/>
    <m/>
    <s v="Virginia"/>
    <x v="1"/>
    <s v="Northern America"/>
    <s v="EIA: 7839"/>
    <s v="EIA: 1"/>
    <m/>
    <m/>
    <m/>
    <m/>
    <s v="45195"/>
    <n v="24178"/>
    <s v="L402358"/>
    <s v="G403723"/>
  </r>
  <r>
    <s v="https://www.gem.wiki/Ladysmith_power_station"/>
    <x v="62"/>
    <s v="Ladysmith power station"/>
    <m/>
    <s v="2"/>
    <s v="NG/FO"/>
    <n v="179"/>
    <x v="0"/>
    <x v="1"/>
    <s v="N"/>
    <m/>
    <m/>
    <m/>
    <x v="11"/>
    <m/>
    <m/>
    <m/>
    <n v="38.072200000000002"/>
    <n v="-77.513300000000001"/>
    <s v="exact"/>
    <s v="Woodford"/>
    <s v="Caroline"/>
    <m/>
    <s v="Virginia"/>
    <x v="1"/>
    <s v="Northern America"/>
    <s v="EIA: 7839"/>
    <s v="EIA: 2"/>
    <m/>
    <m/>
    <m/>
    <m/>
    <s v="45195"/>
    <n v="24189"/>
    <s v="L402358"/>
    <s v="G403724"/>
  </r>
  <r>
    <s v="https://www.gem.wiki/Ladysmith_power_station"/>
    <x v="62"/>
    <s v="Ladysmith power station"/>
    <m/>
    <s v="3"/>
    <s v="NG/FO"/>
    <n v="179"/>
    <x v="0"/>
    <x v="1"/>
    <s v="N"/>
    <m/>
    <m/>
    <m/>
    <x v="47"/>
    <m/>
    <m/>
    <m/>
    <n v="38.072200000000002"/>
    <n v="-77.513300000000001"/>
    <s v="exact"/>
    <s v="Woodford"/>
    <s v="Caroline"/>
    <m/>
    <s v="Virginia"/>
    <x v="1"/>
    <s v="Northern America"/>
    <s v="EIA: 7839"/>
    <s v="EIA: 3"/>
    <m/>
    <m/>
    <m/>
    <m/>
    <s v="45195"/>
    <n v="33801"/>
    <s v="L402358"/>
    <s v="G403725"/>
  </r>
  <r>
    <s v="https://www.gem.wiki/Ladysmith_power_station"/>
    <x v="62"/>
    <s v="Ladysmith power station"/>
    <m/>
    <s v="4"/>
    <s v="NG/FO"/>
    <n v="179"/>
    <x v="0"/>
    <x v="1"/>
    <s v="N"/>
    <m/>
    <m/>
    <m/>
    <x v="47"/>
    <m/>
    <m/>
    <m/>
    <n v="38.072200000000002"/>
    <n v="-77.513300000000001"/>
    <s v="exact"/>
    <s v="Woodford"/>
    <s v="Caroline"/>
    <m/>
    <s v="Virginia"/>
    <x v="1"/>
    <s v="Northern America"/>
    <s v="EIA: 7839"/>
    <s v="EIA: 4"/>
    <m/>
    <m/>
    <m/>
    <m/>
    <s v="45195"/>
    <n v="33802"/>
    <s v="L402358"/>
    <s v="G403726"/>
  </r>
  <r>
    <s v="https://www.gem.wiki/Ladysmith_power_station"/>
    <x v="62"/>
    <s v="Ladysmith power station"/>
    <m/>
    <s v="5"/>
    <s v="NG/FO"/>
    <n v="179"/>
    <x v="0"/>
    <x v="1"/>
    <s v="N"/>
    <m/>
    <m/>
    <m/>
    <x v="9"/>
    <m/>
    <m/>
    <m/>
    <n v="38.072200000000002"/>
    <n v="-77.513300000000001"/>
    <s v="exact"/>
    <s v="Woodford"/>
    <s v="Caroline"/>
    <m/>
    <s v="Virginia"/>
    <x v="1"/>
    <s v="Northern America"/>
    <s v="EIA: 7839"/>
    <s v="EIA: 5"/>
    <m/>
    <m/>
    <m/>
    <m/>
    <s v="45195"/>
    <n v="34522"/>
    <s v="L402358"/>
    <s v="G403727"/>
  </r>
  <r>
    <s v="https://www.gem.wiki/Lagoon_Creek_power_station"/>
    <x v="62"/>
    <s v="Lagoon Creek power station"/>
    <m/>
    <s v="CC1"/>
    <s v="NG"/>
    <n v="604"/>
    <x v="0"/>
    <x v="0"/>
    <s v="N"/>
    <m/>
    <m/>
    <m/>
    <x v="1"/>
    <m/>
    <m/>
    <m/>
    <n v="35.657800000000002"/>
    <n v="-89.3964"/>
    <s v="exact"/>
    <s v="Brownsville"/>
    <s v="Haywood"/>
    <m/>
    <s v="Tennessee"/>
    <x v="1"/>
    <s v="Northern America"/>
    <s v="EIA: 7845"/>
    <s v="EIA: CTG1, CTG2, STG1"/>
    <m/>
    <m/>
    <m/>
    <m/>
    <s v="46819"/>
    <s v="34430, 36698, 36699"/>
    <s v="L402321"/>
    <s v="G402176"/>
  </r>
  <r>
    <s v="https://www.gem.wiki/Lagoon_Creek_power_station"/>
    <x v="62"/>
    <s v="Lagoon Creek power station"/>
    <m/>
    <s v="GT1"/>
    <s v="NG/FO"/>
    <n v="85"/>
    <x v="0"/>
    <x v="1"/>
    <s v="N"/>
    <m/>
    <m/>
    <m/>
    <x v="11"/>
    <m/>
    <m/>
    <m/>
    <n v="35.657800000000002"/>
    <n v="-89.3964"/>
    <s v="exact"/>
    <s v="Brownsville"/>
    <s v="Haywood"/>
    <m/>
    <s v="Tennessee"/>
    <x v="1"/>
    <s v="Northern America"/>
    <s v="EIA: 7845"/>
    <s v="EIA: GT1"/>
    <m/>
    <m/>
    <m/>
    <m/>
    <s v="46819"/>
    <n v="25992"/>
    <s v="L402321"/>
    <s v="G403633"/>
  </r>
  <r>
    <s v="https://www.gem.wiki/Lagoon_Creek_power_station"/>
    <x v="62"/>
    <s v="Lagoon Creek power station"/>
    <m/>
    <s v="GT10"/>
    <s v="NG/FO"/>
    <n v="86"/>
    <x v="0"/>
    <x v="1"/>
    <s v="N"/>
    <m/>
    <m/>
    <m/>
    <x v="10"/>
    <m/>
    <m/>
    <m/>
    <n v="35.657800000000002"/>
    <n v="-89.3964"/>
    <s v="exact"/>
    <s v="Brownsville"/>
    <s v="Haywood"/>
    <m/>
    <s v="Tennessee"/>
    <x v="1"/>
    <s v="Northern America"/>
    <s v="EIA: 7845"/>
    <s v="EIA: GT10"/>
    <m/>
    <m/>
    <m/>
    <m/>
    <s v="46819"/>
    <n v="26155"/>
    <s v="L402321"/>
    <s v="G403634"/>
  </r>
  <r>
    <s v="https://www.gem.wiki/Lagoon_Creek_power_station"/>
    <x v="62"/>
    <s v="Lagoon Creek power station"/>
    <m/>
    <s v="GT11"/>
    <s v="NG/FO"/>
    <n v="86"/>
    <x v="0"/>
    <x v="1"/>
    <s v="N"/>
    <m/>
    <m/>
    <m/>
    <x v="10"/>
    <m/>
    <m/>
    <m/>
    <n v="35.657800000000002"/>
    <n v="-89.3964"/>
    <s v="exact"/>
    <s v="Brownsville"/>
    <s v="Haywood"/>
    <m/>
    <s v="Tennessee"/>
    <x v="1"/>
    <s v="Northern America"/>
    <s v="EIA: 7845"/>
    <s v="EIA: GT11"/>
    <m/>
    <m/>
    <m/>
    <m/>
    <s v="46819"/>
    <n v="26156"/>
    <s v="L402321"/>
    <s v="G403635"/>
  </r>
  <r>
    <s v="https://www.gem.wiki/Lagoon_Creek_power_station"/>
    <x v="62"/>
    <s v="Lagoon Creek power station"/>
    <m/>
    <s v="GT12"/>
    <s v="NG/FO"/>
    <n v="86"/>
    <x v="0"/>
    <x v="1"/>
    <s v="N"/>
    <m/>
    <m/>
    <m/>
    <x v="10"/>
    <m/>
    <m/>
    <m/>
    <n v="35.657800000000002"/>
    <n v="-89.3964"/>
    <s v="exact"/>
    <s v="Brownsville"/>
    <s v="Haywood"/>
    <m/>
    <s v="Tennessee"/>
    <x v="1"/>
    <s v="Northern America"/>
    <s v="EIA: 7845"/>
    <s v="EIA: GT12"/>
    <m/>
    <m/>
    <m/>
    <m/>
    <s v="46819"/>
    <n v="26157"/>
    <s v="L402321"/>
    <s v="G403636"/>
  </r>
  <r>
    <s v="https://www.gem.wiki/Lagoon_Creek_power_station"/>
    <x v="62"/>
    <s v="Lagoon Creek power station"/>
    <m/>
    <s v="GT2"/>
    <s v="NG/FO"/>
    <n v="85"/>
    <x v="0"/>
    <x v="1"/>
    <s v="N"/>
    <m/>
    <m/>
    <m/>
    <x v="11"/>
    <m/>
    <m/>
    <m/>
    <n v="35.657800000000002"/>
    <n v="-89.3964"/>
    <s v="exact"/>
    <s v="Brownsville"/>
    <s v="Haywood"/>
    <m/>
    <s v="Tennessee"/>
    <x v="1"/>
    <s v="Northern America"/>
    <s v="EIA: 7845"/>
    <s v="EIA: GT2"/>
    <m/>
    <m/>
    <m/>
    <m/>
    <s v="46819"/>
    <n v="25993"/>
    <s v="L402321"/>
    <s v="G403637"/>
  </r>
  <r>
    <s v="https://www.gem.wiki/Lagoon_Creek_power_station"/>
    <x v="62"/>
    <s v="Lagoon Creek power station"/>
    <m/>
    <s v="GT3"/>
    <s v="NG/FO"/>
    <n v="85"/>
    <x v="0"/>
    <x v="1"/>
    <s v="N"/>
    <m/>
    <m/>
    <m/>
    <x v="11"/>
    <m/>
    <m/>
    <m/>
    <n v="35.657800000000002"/>
    <n v="-89.3964"/>
    <s v="exact"/>
    <s v="Brownsville"/>
    <s v="Haywood"/>
    <m/>
    <s v="Tennessee"/>
    <x v="1"/>
    <s v="Northern America"/>
    <s v="EIA: 7845"/>
    <s v="EIA: GT3"/>
    <m/>
    <m/>
    <m/>
    <m/>
    <s v="46819"/>
    <n v="25994"/>
    <s v="L402321"/>
    <s v="G403638"/>
  </r>
  <r>
    <s v="https://www.gem.wiki/Lagoon_Creek_power_station"/>
    <x v="62"/>
    <s v="Lagoon Creek power station"/>
    <m/>
    <s v="GT4"/>
    <s v="NG/FO"/>
    <n v="85"/>
    <x v="0"/>
    <x v="1"/>
    <s v="N"/>
    <m/>
    <m/>
    <m/>
    <x v="11"/>
    <m/>
    <m/>
    <m/>
    <n v="35.657800000000002"/>
    <n v="-89.3964"/>
    <s v="exact"/>
    <s v="Brownsville"/>
    <s v="Haywood"/>
    <m/>
    <s v="Tennessee"/>
    <x v="1"/>
    <s v="Northern America"/>
    <s v="EIA: 7845"/>
    <s v="EIA: GT4"/>
    <m/>
    <m/>
    <m/>
    <m/>
    <s v="46819"/>
    <n v="25995"/>
    <s v="L402321"/>
    <s v="G403639"/>
  </r>
  <r>
    <s v="https://www.gem.wiki/Lagoon_Creek_power_station"/>
    <x v="62"/>
    <s v="Lagoon Creek power station"/>
    <m/>
    <s v="GT5"/>
    <s v="NG/FO"/>
    <n v="85"/>
    <x v="0"/>
    <x v="1"/>
    <s v="N"/>
    <m/>
    <m/>
    <m/>
    <x v="11"/>
    <m/>
    <m/>
    <m/>
    <n v="35.657800000000002"/>
    <n v="-89.3964"/>
    <s v="exact"/>
    <s v="Brownsville"/>
    <s v="Haywood"/>
    <m/>
    <s v="Tennessee"/>
    <x v="1"/>
    <s v="Northern America"/>
    <s v="EIA: 7845"/>
    <s v="EIA: GT5"/>
    <m/>
    <m/>
    <m/>
    <m/>
    <s v="46819"/>
    <n v="25996"/>
    <s v="L402321"/>
    <s v="G403640"/>
  </r>
  <r>
    <s v="https://www.gem.wiki/Lagoon_Creek_power_station"/>
    <x v="62"/>
    <s v="Lagoon Creek power station"/>
    <m/>
    <s v="GT6"/>
    <s v="NG/FO"/>
    <n v="85"/>
    <x v="0"/>
    <x v="1"/>
    <s v="N"/>
    <m/>
    <m/>
    <m/>
    <x v="11"/>
    <m/>
    <m/>
    <m/>
    <n v="35.657800000000002"/>
    <n v="-89.3964"/>
    <s v="exact"/>
    <s v="Brownsville"/>
    <s v="Haywood"/>
    <m/>
    <s v="Tennessee"/>
    <x v="1"/>
    <s v="Northern America"/>
    <s v="EIA: 7845"/>
    <s v="EIA: GT6"/>
    <m/>
    <m/>
    <m/>
    <m/>
    <s v="46819"/>
    <n v="25997"/>
    <s v="L402321"/>
    <s v="G403641"/>
  </r>
  <r>
    <s v="https://www.gem.wiki/Lagoon_Creek_power_station"/>
    <x v="62"/>
    <s v="Lagoon Creek power station"/>
    <m/>
    <s v="GT7"/>
    <s v="NG/FO"/>
    <n v="85"/>
    <x v="0"/>
    <x v="1"/>
    <s v="N"/>
    <m/>
    <m/>
    <m/>
    <x v="11"/>
    <m/>
    <m/>
    <m/>
    <n v="35.657800000000002"/>
    <n v="-89.3964"/>
    <s v="exact"/>
    <s v="Brownsville"/>
    <s v="Haywood"/>
    <m/>
    <s v="Tennessee"/>
    <x v="1"/>
    <s v="Northern America"/>
    <s v="EIA: 7845"/>
    <s v="EIA: GT7"/>
    <m/>
    <m/>
    <m/>
    <m/>
    <s v="46819"/>
    <n v="25998"/>
    <s v="L402321"/>
    <s v="G403642"/>
  </r>
  <r>
    <s v="https://www.gem.wiki/Lagoon_Creek_power_station"/>
    <x v="62"/>
    <s v="Lagoon Creek power station"/>
    <m/>
    <s v="GT8"/>
    <s v="NG/FO"/>
    <n v="85"/>
    <x v="0"/>
    <x v="1"/>
    <s v="N"/>
    <m/>
    <m/>
    <m/>
    <x v="11"/>
    <m/>
    <m/>
    <m/>
    <n v="35.657800000000002"/>
    <n v="-89.3964"/>
    <s v="exact"/>
    <s v="Brownsville"/>
    <s v="Haywood"/>
    <m/>
    <s v="Tennessee"/>
    <x v="1"/>
    <s v="Northern America"/>
    <s v="EIA: 7845"/>
    <s v="EIA: GT8"/>
    <m/>
    <m/>
    <m/>
    <m/>
    <s v="46819"/>
    <n v="25999"/>
    <s v="L402321"/>
    <s v="G403643"/>
  </r>
  <r>
    <s v="https://www.gem.wiki/Lagoon_Creek_power_station"/>
    <x v="62"/>
    <s v="Lagoon Creek power station"/>
    <m/>
    <s v="GT9"/>
    <s v="NG/FO"/>
    <n v="86"/>
    <x v="0"/>
    <x v="1"/>
    <s v="N"/>
    <m/>
    <m/>
    <m/>
    <x v="10"/>
    <m/>
    <m/>
    <m/>
    <n v="35.657800000000002"/>
    <n v="-89.3964"/>
    <s v="exact"/>
    <s v="Brownsville"/>
    <s v="Haywood"/>
    <m/>
    <s v="Tennessee"/>
    <x v="1"/>
    <s v="Northern America"/>
    <s v="EIA: 7845"/>
    <s v="EIA: GT9"/>
    <m/>
    <m/>
    <m/>
    <m/>
    <s v="46819"/>
    <n v="26154"/>
    <s v="L402321"/>
    <s v="G403644"/>
  </r>
  <r>
    <s v="https://www.gem.wiki/Lake_Catherine_power_station"/>
    <x v="62"/>
    <s v="Lake Catherine power station"/>
    <m/>
    <s v="4"/>
    <s v="NG"/>
    <n v="553"/>
    <x v="0"/>
    <x v="3"/>
    <s v="N"/>
    <m/>
    <m/>
    <m/>
    <x v="65"/>
    <m/>
    <n v="2025"/>
    <m/>
    <n v="34.434100000000001"/>
    <n v="-92.904899999999998"/>
    <s v="exact"/>
    <s v="Jones Mill"/>
    <s v="Hot Spring"/>
    <m/>
    <s v="Arkansas"/>
    <x v="1"/>
    <s v="Northern America"/>
    <s v="EIA: 170"/>
    <s v="EIA: 4"/>
    <m/>
    <m/>
    <m/>
    <m/>
    <s v="13527"/>
    <n v="11342"/>
    <s v="L401910"/>
    <s v="G402837"/>
  </r>
  <r>
    <s v="https://www.gem.wiki/Lake_Charles_power_station"/>
    <x v="62"/>
    <s v="Lake Charles power station"/>
    <m/>
    <s v="PB01"/>
    <s v="NG"/>
    <n v="1000"/>
    <x v="0"/>
    <x v="0"/>
    <s v="N"/>
    <s v="Hydrogen capable: turbine"/>
    <s v="not found"/>
    <m/>
    <x v="6"/>
    <m/>
    <m/>
    <m/>
    <n v="30.272631000000001"/>
    <n v="-93.299059999999997"/>
    <s v="exact"/>
    <s v="West Lake"/>
    <s v="Calcasieu"/>
    <m/>
    <s v="Louisiana"/>
    <x v="1"/>
    <s v="Northern America"/>
    <s v="EIA: 60927"/>
    <s v="EIA: 1A, 1B, 1C"/>
    <m/>
    <m/>
    <m/>
    <m/>
    <s v="101913"/>
    <s v="45405, 48283, 47849"/>
    <s v="L402415"/>
    <s v="G402106"/>
  </r>
  <r>
    <s v="https://www.gem.wiki/Lake_Hubbard_power_station"/>
    <x v="62"/>
    <s v="Lake Hubbard power station"/>
    <m/>
    <s v="1"/>
    <s v="NG/FO"/>
    <n v="397"/>
    <x v="0"/>
    <x v="3"/>
    <s v="N"/>
    <m/>
    <m/>
    <m/>
    <x v="65"/>
    <m/>
    <m/>
    <m/>
    <n v="32.835799999999999"/>
    <n v="-96.5458"/>
    <s v="exact"/>
    <s v="Sunnyvale"/>
    <s v="Dallas"/>
    <m/>
    <s v="Texas"/>
    <x v="1"/>
    <s v="Northern America"/>
    <s v="EIA: 3452"/>
    <s v="EIA: 1"/>
    <m/>
    <m/>
    <m/>
    <m/>
    <s v="34472"/>
    <n v="11377"/>
    <s v="L402066"/>
    <s v="G403127"/>
  </r>
  <r>
    <s v="https://www.gem.wiki/Lake_Hubbard_power_station"/>
    <x v="62"/>
    <s v="Lake Hubbard power station"/>
    <m/>
    <s v="2"/>
    <s v="NG/FO"/>
    <n v="531"/>
    <x v="0"/>
    <x v="3"/>
    <s v="N"/>
    <m/>
    <m/>
    <m/>
    <x v="73"/>
    <m/>
    <m/>
    <m/>
    <n v="32.835799999999999"/>
    <n v="-96.5458"/>
    <s v="exact"/>
    <s v="Sunnyvale"/>
    <s v="Dallas"/>
    <m/>
    <s v="Texas"/>
    <x v="1"/>
    <s v="Northern America"/>
    <s v="EIA: 3452"/>
    <s v="EIA: 2"/>
    <m/>
    <m/>
    <m/>
    <m/>
    <s v="34472"/>
    <n v="11378"/>
    <s v="L402066"/>
    <s v="G403128"/>
  </r>
  <r>
    <s v="https://www.gem.wiki/Lake_One_power_station"/>
    <x v="62"/>
    <s v="Lake One power station"/>
    <m/>
    <s v="L1"/>
    <s v="NG"/>
    <n v="61"/>
    <x v="0"/>
    <x v="1"/>
    <s v="N"/>
    <m/>
    <m/>
    <m/>
    <x v="10"/>
    <m/>
    <m/>
    <m/>
    <n v="34.177199999999999"/>
    <n v="-118.3147"/>
    <s v="exact"/>
    <s v="Burbank"/>
    <s v="Los Angeles"/>
    <m/>
    <s v="California"/>
    <x v="1"/>
    <s v="Northern America"/>
    <s v="EIA: 7987"/>
    <s v="EIA: L1"/>
    <m/>
    <m/>
    <m/>
    <m/>
    <s v="55943"/>
    <n v="32629"/>
    <s v="L401780"/>
    <s v="G402561"/>
  </r>
  <r>
    <s v="https://www.gem.wiki/Lake_Road_(MO)_power_station"/>
    <x v="62"/>
    <s v="Lake Road (MO) power station"/>
    <m/>
    <s v="4"/>
    <s v="NG"/>
    <n v="90"/>
    <x v="0"/>
    <x v="3"/>
    <s v="N"/>
    <s v="not found"/>
    <s v="not found"/>
    <s v="conversion"/>
    <x v="34"/>
    <m/>
    <n v="2024"/>
    <m/>
    <n v="39.724600000000002"/>
    <n v="-94.877300000000005"/>
    <s v="exact"/>
    <s v="St Joseph"/>
    <s v="Buchanan"/>
    <m/>
    <s v="Missouri"/>
    <x v="1"/>
    <s v="Northern America"/>
    <s v="EIA: 2098"/>
    <s v="EIA: 4"/>
    <m/>
    <m/>
    <m/>
    <m/>
    <s v="33505"/>
    <n v="11423"/>
    <s v="L104021"/>
    <s v="G403038"/>
  </r>
  <r>
    <s v="https://www.gem.wiki/Lake_Road_(MO)_power_station"/>
    <x v="62"/>
    <s v="Lake Road (MO) power station"/>
    <m/>
    <s v="5"/>
    <s v="NG/PG"/>
    <n v="85"/>
    <x v="0"/>
    <x v="1"/>
    <s v="N"/>
    <m/>
    <s v="not found"/>
    <s v="N"/>
    <x v="35"/>
    <m/>
    <m/>
    <m/>
    <n v="39.724600000000002"/>
    <n v="-94.877300000000005"/>
    <s v="exact"/>
    <s v="St Joseph"/>
    <s v="Buchanan"/>
    <m/>
    <s v="Missouri"/>
    <x v="1"/>
    <s v="Northern America"/>
    <s v="EIA: 2098"/>
    <s v="EIA: 5"/>
    <m/>
    <m/>
    <m/>
    <m/>
    <s v="33505"/>
    <n v="11423"/>
    <s v="L104021"/>
    <s v="G403039"/>
  </r>
  <r>
    <s v="https://www.gem.wiki/Lake_Road_generating_plant_(CT)"/>
    <x v="62"/>
    <s v="Lake Road generating plant (CT)"/>
    <m/>
    <s v="U1"/>
    <s v="NG"/>
    <n v="280"/>
    <x v="0"/>
    <x v="0"/>
    <s v="N"/>
    <m/>
    <m/>
    <m/>
    <x v="10"/>
    <m/>
    <m/>
    <m/>
    <n v="41.872042999999998"/>
    <n v="-71.895799999999994"/>
    <s v="exact"/>
    <s v="Dayville"/>
    <s v="Windham"/>
    <m/>
    <s v="Connecticut"/>
    <x v="1"/>
    <s v="Northern America"/>
    <s v="EIA: 55149"/>
    <s v="EIA: U1"/>
    <m/>
    <m/>
    <m/>
    <m/>
    <s v="46051"/>
    <n v="25016"/>
    <s v="L402042"/>
    <s v="G403064"/>
  </r>
  <r>
    <s v="https://www.gem.wiki/Lake_Road_generating_plant_(CT)"/>
    <x v="62"/>
    <s v="Lake Road generating plant (CT)"/>
    <m/>
    <s v="U2"/>
    <s v="NG"/>
    <n v="280"/>
    <x v="0"/>
    <x v="0"/>
    <s v="N"/>
    <m/>
    <m/>
    <m/>
    <x v="10"/>
    <m/>
    <m/>
    <m/>
    <n v="41.872042999999998"/>
    <n v="-71.895799999999994"/>
    <s v="exact"/>
    <s v="Dayville"/>
    <s v="Windham"/>
    <m/>
    <s v="Connecticut"/>
    <x v="1"/>
    <s v="Northern America"/>
    <s v="EIA: 55149"/>
    <s v="EIA: U2"/>
    <m/>
    <m/>
    <m/>
    <m/>
    <s v="46051"/>
    <n v="25026"/>
    <s v="L402042"/>
    <s v="G403065"/>
  </r>
  <r>
    <s v="https://www.gem.wiki/Lake_Road_generating_plant_(CT)"/>
    <x v="62"/>
    <s v="Lake Road generating plant (CT)"/>
    <m/>
    <s v="U3"/>
    <s v="NG"/>
    <n v="280"/>
    <x v="0"/>
    <x v="0"/>
    <s v="N"/>
    <m/>
    <m/>
    <m/>
    <x v="10"/>
    <m/>
    <m/>
    <m/>
    <n v="41.872042999999998"/>
    <n v="-71.895799999999994"/>
    <s v="exact"/>
    <s v="Dayville"/>
    <s v="Windham"/>
    <m/>
    <s v="Connecticut"/>
    <x v="1"/>
    <s v="Northern America"/>
    <s v="EIA: 55149"/>
    <s v="EIA: U3"/>
    <m/>
    <m/>
    <m/>
    <m/>
    <s v="46051"/>
    <n v="25027"/>
    <s v="L402042"/>
    <s v="G403066"/>
  </r>
  <r>
    <s v="https://www.gem.wiki/Lake_Side_power_plant"/>
    <x v="62"/>
    <s v="Lake Side power plant"/>
    <m/>
    <s v="CC1"/>
    <s v="NG"/>
    <n v="657"/>
    <x v="0"/>
    <x v="0"/>
    <s v="N"/>
    <m/>
    <m/>
    <m/>
    <x v="4"/>
    <m/>
    <m/>
    <m/>
    <n v="40.331667000000003"/>
    <n v="-111.7542"/>
    <s v="exact"/>
    <s v="Vineyard"/>
    <s v="Utah"/>
    <m/>
    <s v="Utah"/>
    <x v="1"/>
    <s v="Northern America"/>
    <s v="EIA: 56237"/>
    <s v="EIA: CT01, CT02, ST01"/>
    <m/>
    <m/>
    <m/>
    <m/>
    <m/>
    <m/>
    <s v="L402188"/>
    <s v="G402011"/>
  </r>
  <r>
    <s v="https://www.gem.wiki/Lake_Side_power_plant"/>
    <x v="62"/>
    <s v="Lake Side power plant"/>
    <m/>
    <s v="CC2"/>
    <s v="NG"/>
    <n v="728"/>
    <x v="0"/>
    <x v="0"/>
    <s v="N"/>
    <m/>
    <m/>
    <m/>
    <x v="2"/>
    <m/>
    <m/>
    <m/>
    <n v="40.331667000000003"/>
    <n v="-111.7542"/>
    <s v="exact"/>
    <s v="Vineyard"/>
    <s v="Utah"/>
    <m/>
    <s v="Utah"/>
    <x v="1"/>
    <s v="Northern America"/>
    <s v="EIA: 56237"/>
    <s v="EIA: CT21, CT22, ST2"/>
    <m/>
    <m/>
    <m/>
    <m/>
    <m/>
    <m/>
    <s v="L402188"/>
    <s v="G402012"/>
  </r>
  <r>
    <s v="https://www.gem.wiki/Lakefield_Junction_power_station"/>
    <x v="62"/>
    <s v="Lakefield Junction power station"/>
    <m/>
    <s v="1"/>
    <s v="NG/FO"/>
    <n v="89"/>
    <x v="0"/>
    <x v="1"/>
    <s v="N"/>
    <m/>
    <m/>
    <m/>
    <x v="11"/>
    <m/>
    <m/>
    <m/>
    <n v="43.798439000000002"/>
    <n v="-94.841449999999995"/>
    <s v="exact"/>
    <s v="Trimont"/>
    <s v="Martin"/>
    <m/>
    <s v="Minnesota"/>
    <x v="1"/>
    <s v="Northern America"/>
    <s v="EIA: 7925"/>
    <s v="EIA: 1"/>
    <m/>
    <m/>
    <m/>
    <m/>
    <s v="45233"/>
    <n v="24282"/>
    <s v="L401989"/>
    <s v="G402966"/>
  </r>
  <r>
    <s v="https://www.gem.wiki/Lakefield_Junction_power_station"/>
    <x v="62"/>
    <s v="Lakefield Junction power station"/>
    <m/>
    <s v="2"/>
    <s v="NG/FO"/>
    <n v="89"/>
    <x v="0"/>
    <x v="1"/>
    <s v="N"/>
    <m/>
    <m/>
    <m/>
    <x v="11"/>
    <m/>
    <m/>
    <m/>
    <n v="43.798439000000002"/>
    <n v="-94.841449999999995"/>
    <s v="exact"/>
    <s v="Trimont"/>
    <s v="Martin"/>
    <m/>
    <s v="Minnesota"/>
    <x v="1"/>
    <s v="Northern America"/>
    <s v="EIA: 7925"/>
    <s v="EIA: 2"/>
    <m/>
    <m/>
    <m/>
    <m/>
    <s v="45233"/>
    <n v="24283"/>
    <s v="L401989"/>
    <s v="G402967"/>
  </r>
  <r>
    <s v="https://www.gem.wiki/Lakefield_Junction_power_station"/>
    <x v="62"/>
    <s v="Lakefield Junction power station"/>
    <m/>
    <s v="3"/>
    <s v="NG/FO"/>
    <n v="89"/>
    <x v="0"/>
    <x v="1"/>
    <s v="N"/>
    <m/>
    <m/>
    <m/>
    <x v="11"/>
    <m/>
    <m/>
    <m/>
    <n v="43.798439000000002"/>
    <n v="-94.841449999999995"/>
    <s v="exact"/>
    <s v="Trimont"/>
    <s v="Martin"/>
    <m/>
    <s v="Minnesota"/>
    <x v="1"/>
    <s v="Northern America"/>
    <s v="EIA: 7925"/>
    <s v="EIA: 3"/>
    <m/>
    <m/>
    <m/>
    <m/>
    <s v="45233"/>
    <n v="24284"/>
    <s v="L401989"/>
    <s v="G402968"/>
  </r>
  <r>
    <s v="https://www.gem.wiki/Lakefield_Junction_power_station"/>
    <x v="62"/>
    <s v="Lakefield Junction power station"/>
    <m/>
    <s v="4"/>
    <s v="NG/FO"/>
    <n v="89"/>
    <x v="0"/>
    <x v="1"/>
    <s v="N"/>
    <m/>
    <m/>
    <m/>
    <x v="11"/>
    <m/>
    <m/>
    <m/>
    <n v="43.798439000000002"/>
    <n v="-94.841449999999995"/>
    <s v="exact"/>
    <s v="Trimont"/>
    <s v="Martin"/>
    <m/>
    <s v="Minnesota"/>
    <x v="1"/>
    <s v="Northern America"/>
    <s v="EIA: 7925"/>
    <s v="EIA: 4"/>
    <m/>
    <m/>
    <m/>
    <m/>
    <s v="45233"/>
    <n v="27574"/>
    <s v="L401989"/>
    <s v="G402969"/>
  </r>
  <r>
    <s v="https://www.gem.wiki/Lakefield_Junction_power_station"/>
    <x v="62"/>
    <s v="Lakefield Junction power station"/>
    <m/>
    <s v="5"/>
    <s v="NG/FO"/>
    <n v="89"/>
    <x v="0"/>
    <x v="1"/>
    <s v="N"/>
    <m/>
    <m/>
    <m/>
    <x v="11"/>
    <m/>
    <m/>
    <m/>
    <n v="43.798439000000002"/>
    <n v="-94.841449999999995"/>
    <s v="exact"/>
    <s v="Trimont"/>
    <s v="Martin"/>
    <m/>
    <s v="Minnesota"/>
    <x v="1"/>
    <s v="Northern America"/>
    <s v="EIA: 7925"/>
    <s v="EIA: 5"/>
    <m/>
    <m/>
    <m/>
    <m/>
    <s v="45233"/>
    <n v="27575"/>
    <s v="L401989"/>
    <s v="G402970"/>
  </r>
  <r>
    <s v="https://www.gem.wiki/Lakefield_Junction_power_station"/>
    <x v="62"/>
    <s v="Lakefield Junction power station"/>
    <m/>
    <s v="6"/>
    <s v="NG/FO"/>
    <n v="89"/>
    <x v="0"/>
    <x v="1"/>
    <s v="N"/>
    <m/>
    <m/>
    <m/>
    <x v="11"/>
    <m/>
    <m/>
    <m/>
    <n v="43.798439000000002"/>
    <n v="-94.841449999999995"/>
    <s v="exact"/>
    <s v="Trimont"/>
    <s v="Martin"/>
    <m/>
    <s v="Minnesota"/>
    <x v="1"/>
    <s v="Northern America"/>
    <s v="EIA: 7925"/>
    <s v="EIA: 6"/>
    <m/>
    <m/>
    <m/>
    <m/>
    <s v="45233"/>
    <n v="27576"/>
    <s v="L401989"/>
    <s v="G402971"/>
  </r>
  <r>
    <s v="https://www.gem.wiki/Lamar_power_project"/>
    <x v="62"/>
    <s v="Lamar power project"/>
    <m/>
    <s v="BLK1"/>
    <s v="NG"/>
    <n v="556"/>
    <x v="0"/>
    <x v="0"/>
    <s v="N"/>
    <m/>
    <m/>
    <m/>
    <x v="15"/>
    <m/>
    <m/>
    <m/>
    <n v="33.630800000000001"/>
    <n v="-95.59"/>
    <s v="exact"/>
    <s v="Paris"/>
    <s v="Lamar"/>
    <m/>
    <s v="Texas"/>
    <x v="1"/>
    <s v="Northern America"/>
    <s v="EIA: 55097"/>
    <s v="EIA: CTG1, CTG2, STG1"/>
    <m/>
    <m/>
    <m/>
    <m/>
    <m/>
    <m/>
    <s v="L402063"/>
    <s v="G401797"/>
  </r>
  <r>
    <s v="https://www.gem.wiki/Lamar_power_project"/>
    <x v="62"/>
    <s v="Lamar power project"/>
    <m/>
    <s v="BLK2"/>
    <s v="NG"/>
    <n v="556"/>
    <x v="0"/>
    <x v="0"/>
    <s v="N"/>
    <m/>
    <m/>
    <m/>
    <x v="15"/>
    <m/>
    <m/>
    <m/>
    <n v="33.630800000000001"/>
    <n v="-95.59"/>
    <s v="exact"/>
    <s v="Paris"/>
    <s v="Lamar"/>
    <m/>
    <s v="Texas"/>
    <x v="1"/>
    <s v="Northern America"/>
    <s v="EIA: 55097"/>
    <s v="EIA: CTG3, CTG4, STG2"/>
    <m/>
    <m/>
    <m/>
    <m/>
    <m/>
    <m/>
    <s v="L402063"/>
    <s v="G401798"/>
  </r>
  <r>
    <s v="https://www.gem.wiki/Langley_Gulch_power_plant"/>
    <x v="62"/>
    <s v="Langley Gulch power plant"/>
    <m/>
    <s v="LG1"/>
    <s v="NG"/>
    <n v="319"/>
    <x v="0"/>
    <x v="0"/>
    <s v="N"/>
    <m/>
    <m/>
    <m/>
    <x v="39"/>
    <m/>
    <m/>
    <m/>
    <n v="43.904443999999998"/>
    <n v="-116.8197"/>
    <s v="exact"/>
    <s v="New Plymouth"/>
    <s v="Payette"/>
    <m/>
    <s v="Idaho"/>
    <x v="1"/>
    <s v="Northern America"/>
    <s v="EIA: 57028"/>
    <s v="EIA: GTG, STG"/>
    <m/>
    <m/>
    <m/>
    <m/>
    <s v="59415"/>
    <s v="36359, 36360"/>
    <s v="L402009"/>
    <s v="G402039"/>
  </r>
  <r>
    <s v="https://www.gem.wiki/Lansing_Board_of_Water_and_Light"/>
    <x v="62"/>
    <s v="Lansing Board of Water and Light"/>
    <m/>
    <s v="CC1"/>
    <s v="NG"/>
    <n v="98"/>
    <x v="0"/>
    <x v="0"/>
    <s v="Y"/>
    <m/>
    <m/>
    <s v="N"/>
    <x v="22"/>
    <m/>
    <m/>
    <m/>
    <n v="42.719721999999997"/>
    <n v="-84.551670000000001"/>
    <s v="exact"/>
    <s v="Lansing"/>
    <s v="Ingham"/>
    <m/>
    <s v="Michigan"/>
    <x v="1"/>
    <s v="Northern America"/>
    <s v="EIA: 58427"/>
    <s v="EIA: CTG1, CTG2, ST"/>
    <s v="Lansing BWL REO Town Plant"/>
    <m/>
    <m/>
    <m/>
    <s v="61935"/>
    <s v="38531, 41686, 41687"/>
    <s v="L103983"/>
    <s v="G402063"/>
  </r>
  <r>
    <s v="https://www.gem.wiki/Lansing_Smith_Generating_Plant"/>
    <x v="62"/>
    <s v="Lansing Smith Generating Plant"/>
    <m/>
    <s v="G180"/>
    <s v="NG"/>
    <n v="620"/>
    <x v="0"/>
    <x v="0"/>
    <s v="N"/>
    <m/>
    <m/>
    <s v="N"/>
    <x v="10"/>
    <m/>
    <m/>
    <m/>
    <n v="30.268599999999999"/>
    <n v="-85.700299999999999"/>
    <s v="exact"/>
    <s v="Southport"/>
    <s v="Bay"/>
    <m/>
    <s v="Florida"/>
    <x v="1"/>
    <s v="Northern America"/>
    <s v="EIA: 643"/>
    <s v="EIA: 3A, 3B, 3S"/>
    <m/>
    <m/>
    <m/>
    <m/>
    <s v="21578"/>
    <s v="24118, 24844, 24845"/>
    <s v="L103829"/>
    <s v="G402129"/>
  </r>
  <r>
    <s v="https://www.gem.wiki/Laredo_power_station"/>
    <x v="62"/>
    <s v="Laredo power station"/>
    <m/>
    <s v="4"/>
    <s v="NG"/>
    <n v="132"/>
    <x v="0"/>
    <x v="1"/>
    <s v="N"/>
    <m/>
    <m/>
    <m/>
    <x v="47"/>
    <m/>
    <m/>
    <m/>
    <n v="27.566700000000001"/>
    <n v="-99.508899999999997"/>
    <s v="exact"/>
    <s v="Laredo"/>
    <s v="Webb"/>
    <m/>
    <s v="Texas"/>
    <x v="1"/>
    <s v="Northern America"/>
    <s v="EIA: 3439"/>
    <s v="EIA: 4"/>
    <m/>
    <m/>
    <m/>
    <m/>
    <s v="15943"/>
    <n v="35145"/>
    <s v="L402153"/>
    <s v="G403287"/>
  </r>
  <r>
    <s v="https://www.gem.wiki/Laredo_power_station"/>
    <x v="62"/>
    <s v="Laredo power station"/>
    <m/>
    <s v="5"/>
    <s v="NG"/>
    <n v="132"/>
    <x v="0"/>
    <x v="1"/>
    <s v="N"/>
    <m/>
    <m/>
    <m/>
    <x v="47"/>
    <m/>
    <m/>
    <m/>
    <n v="27.566700000000001"/>
    <n v="-99.508899999999997"/>
    <s v="exact"/>
    <s v="Laredo"/>
    <s v="Webb"/>
    <m/>
    <s v="Texas"/>
    <x v="1"/>
    <s v="Northern America"/>
    <s v="EIA: 3439"/>
    <s v="EIA: 5"/>
    <m/>
    <m/>
    <m/>
    <m/>
    <s v="15943"/>
    <n v="35146"/>
    <s v="L402153"/>
    <s v="G403288"/>
  </r>
  <r>
    <s v="https://www.gem.wiki/Larkspur_energy_facility"/>
    <x v="62"/>
    <s v="Larkspur energy facility"/>
    <m/>
    <s v="CTG1"/>
    <s v="NG/FO"/>
    <n v="50"/>
    <x v="0"/>
    <x v="1"/>
    <s v="N"/>
    <m/>
    <m/>
    <m/>
    <x v="11"/>
    <m/>
    <m/>
    <m/>
    <n v="32.567041000000003"/>
    <n v="-116.9442"/>
    <s v="exact"/>
    <s v="San Diego"/>
    <s v="San Diego"/>
    <m/>
    <s v="California"/>
    <x v="1"/>
    <s v="Northern America"/>
    <s v="EIA: 55542"/>
    <s v="EIA: CTG1"/>
    <m/>
    <m/>
    <m/>
    <m/>
    <s v="47954"/>
    <n v="27060"/>
    <s v="L407429"/>
    <s v="G409538"/>
  </r>
  <r>
    <s v="https://www.gem.wiki/Larkspur_energy_facility"/>
    <x v="62"/>
    <s v="Larkspur energy facility"/>
    <m/>
    <s v="CTG2"/>
    <s v="NG/FO"/>
    <n v="50"/>
    <x v="0"/>
    <x v="1"/>
    <s v="N"/>
    <m/>
    <m/>
    <m/>
    <x v="11"/>
    <m/>
    <m/>
    <m/>
    <n v="32.567041000000003"/>
    <n v="-116.9442"/>
    <s v="exact"/>
    <s v="San Diego"/>
    <s v="San Diego"/>
    <m/>
    <s v="California"/>
    <x v="1"/>
    <s v="Northern America"/>
    <s v="EIA: 55542"/>
    <s v="EIA: CTG2"/>
    <m/>
    <m/>
    <m/>
    <m/>
    <s v="47954"/>
    <n v="27061"/>
    <s v="L407429"/>
    <s v="G409537"/>
  </r>
  <r>
    <s v="https://www.gem.wiki/Larsen_Memorial_power_station"/>
    <x v="62"/>
    <s v="Larsen Memorial power station"/>
    <m/>
    <s v="8CC"/>
    <s v="NG/FO"/>
    <n v="111"/>
    <x v="0"/>
    <x v="0"/>
    <s v="N"/>
    <m/>
    <m/>
    <m/>
    <x v="18"/>
    <m/>
    <m/>
    <m/>
    <n v="28.079699999999999"/>
    <n v="-81.922799999999995"/>
    <s v="exact"/>
    <s v="Lakeland"/>
    <s v="Polk"/>
    <m/>
    <s v="Florida"/>
    <x v="1"/>
    <s v="Northern America"/>
    <s v="EIA: 675"/>
    <s v="EIA: 5, 8"/>
    <m/>
    <m/>
    <m/>
    <m/>
    <s v="24496"/>
    <s v="11599, 31221"/>
    <s v="L401796"/>
    <s v="G402132"/>
  </r>
  <r>
    <s v="https://www.gem.wiki/Las_Vegas_generating_station"/>
    <x v="62"/>
    <s v="Las Vegas generating station"/>
    <m/>
    <s v="CCB1"/>
    <s v="NG"/>
    <n v="61"/>
    <x v="0"/>
    <x v="0"/>
    <s v="N"/>
    <m/>
    <m/>
    <m/>
    <x v="20"/>
    <m/>
    <m/>
    <m/>
    <n v="36.231900000000003"/>
    <n v="-115.12220000000001"/>
    <s v="exact"/>
    <s v="North Las Vegas"/>
    <s v="Clark"/>
    <m/>
    <s v="Nevada"/>
    <x v="1"/>
    <s v="Northern America"/>
    <s v="EIA: 10761"/>
    <s v="EIA: GEN1, GEN2"/>
    <s v="Las Vegas Co-Generation plant"/>
    <m/>
    <m/>
    <m/>
    <s v="35326"/>
    <s v="15022, 27499"/>
    <s v="L402120"/>
    <s v="G401610"/>
  </r>
  <r>
    <s v="https://www.gem.wiki/Las_Vegas_generating_station"/>
    <x v="62"/>
    <s v="Las Vegas generating station"/>
    <m/>
    <s v="CCB2"/>
    <s v="NG"/>
    <n v="149"/>
    <x v="0"/>
    <x v="0"/>
    <s v="N"/>
    <m/>
    <m/>
    <m/>
    <x v="16"/>
    <m/>
    <m/>
    <m/>
    <n v="36.231900000000003"/>
    <n v="-115.12220000000001"/>
    <s v="exact"/>
    <s v="North Las Vegas"/>
    <s v="Clark"/>
    <m/>
    <s v="Nevada"/>
    <x v="1"/>
    <s v="Northern America"/>
    <s v="EIA: 10761"/>
    <s v="EIA: GEN3, GEN4, GEN7"/>
    <s v="Las Vegas Co-Generation plant"/>
    <m/>
    <m/>
    <m/>
    <s v="35326"/>
    <s v="27288, 27501, 27504"/>
    <s v="L402120"/>
    <s v="G401611"/>
  </r>
  <r>
    <s v="https://www.gem.wiki/Las_Vegas_generating_station"/>
    <x v="62"/>
    <s v="Las Vegas generating station"/>
    <m/>
    <s v="CCB3"/>
    <s v="NG"/>
    <n v="149"/>
    <x v="0"/>
    <x v="0"/>
    <s v="N"/>
    <m/>
    <m/>
    <m/>
    <x v="16"/>
    <m/>
    <m/>
    <m/>
    <n v="36.231900000000003"/>
    <n v="-115.12220000000001"/>
    <s v="exact"/>
    <s v="North Las Vegas"/>
    <s v="Clark"/>
    <m/>
    <s v="Nevada"/>
    <x v="1"/>
    <s v="Northern America"/>
    <s v="EIA: 10761"/>
    <s v="EIA: GEN5, GEN6, GEN8"/>
    <s v="Las Vegas Co-Generation plant"/>
    <m/>
    <m/>
    <m/>
    <s v="35326"/>
    <s v="27502, 27503, 27505"/>
    <s v="L402120"/>
    <s v="G401612"/>
  </r>
  <r>
    <s v="https://www.gem.wiki/Lauderdale_power_station"/>
    <x v="62"/>
    <s v="Lauderdale power station"/>
    <m/>
    <s v="6A"/>
    <s v="NG/FO"/>
    <n v="230"/>
    <x v="0"/>
    <x v="1"/>
    <s v="N"/>
    <s v="Hydrogen capable: turbine"/>
    <s v="not found"/>
    <m/>
    <x v="5"/>
    <m/>
    <m/>
    <m/>
    <n v="26.0686"/>
    <n v="-80.198400000000007"/>
    <s v="exact"/>
    <s v="Ft. Lauderdale"/>
    <s v="Broward"/>
    <m/>
    <s v="Florida"/>
    <x v="1"/>
    <s v="Northern America"/>
    <s v="EIA: 613"/>
    <s v="EIA: 6A"/>
    <m/>
    <m/>
    <m/>
    <m/>
    <s v="20264"/>
    <m/>
    <s v="L401949"/>
    <s v="G402906"/>
  </r>
  <r>
    <s v="https://www.gem.wiki/Lauderdale_power_station"/>
    <x v="62"/>
    <s v="Lauderdale power station"/>
    <m/>
    <s v="6B"/>
    <s v="NG/FO"/>
    <n v="230"/>
    <x v="0"/>
    <x v="1"/>
    <s v="N"/>
    <s v="Hydrogen capable: turbine"/>
    <s v="not found"/>
    <m/>
    <x v="5"/>
    <m/>
    <m/>
    <m/>
    <n v="26.0686"/>
    <n v="-80.198400000000007"/>
    <s v="exact"/>
    <s v="Ft. Lauderdale"/>
    <s v="Broward"/>
    <m/>
    <s v="Florida"/>
    <x v="1"/>
    <s v="Northern America"/>
    <s v="EIA: 613"/>
    <s v="EIA: 6B"/>
    <m/>
    <m/>
    <m/>
    <m/>
    <s v="20264"/>
    <m/>
    <s v="L401949"/>
    <s v="G402907"/>
  </r>
  <r>
    <s v="https://www.gem.wiki/Lauderdale_power_station"/>
    <x v="62"/>
    <s v="Lauderdale power station"/>
    <m/>
    <s v="6C"/>
    <s v="NG/FO"/>
    <n v="230"/>
    <x v="0"/>
    <x v="1"/>
    <s v="N"/>
    <s v="Hydrogen capable: turbine"/>
    <s v="not found"/>
    <m/>
    <x v="5"/>
    <m/>
    <m/>
    <m/>
    <n v="26.0686"/>
    <n v="-80.198400000000007"/>
    <s v="exact"/>
    <s v="Ft. Lauderdale"/>
    <s v="Broward"/>
    <m/>
    <s v="Florida"/>
    <x v="1"/>
    <s v="Northern America"/>
    <s v="EIA: 613"/>
    <s v="EIA: 6C"/>
    <m/>
    <m/>
    <m/>
    <m/>
    <s v="20264"/>
    <m/>
    <s v="L401949"/>
    <s v="G402908"/>
  </r>
  <r>
    <s v="https://www.gem.wiki/Lauderdale_power_station"/>
    <x v="62"/>
    <s v="Lauderdale power station"/>
    <m/>
    <s v="6D"/>
    <s v="NG/FO"/>
    <n v="230"/>
    <x v="0"/>
    <x v="1"/>
    <s v="N"/>
    <s v="Hydrogen capable: turbine"/>
    <s v="not found"/>
    <m/>
    <x v="5"/>
    <m/>
    <m/>
    <m/>
    <n v="26.0686"/>
    <n v="-80.198400000000007"/>
    <s v="exact"/>
    <s v="Ft. Lauderdale"/>
    <s v="Broward"/>
    <m/>
    <s v="Florida"/>
    <x v="1"/>
    <s v="Northern America"/>
    <s v="EIA: 613"/>
    <s v="EIA: 6D"/>
    <m/>
    <m/>
    <m/>
    <m/>
    <s v="20264"/>
    <m/>
    <s v="L401949"/>
    <s v="G402909"/>
  </r>
  <r>
    <s v="https://www.gem.wiki/Lauderdale_power_station"/>
    <x v="62"/>
    <s v="Lauderdale power station"/>
    <m/>
    <s v="6E"/>
    <s v="NG/FO"/>
    <n v="230"/>
    <x v="0"/>
    <x v="1"/>
    <s v="N"/>
    <s v="Hydrogen capable: turbine"/>
    <s v="not found"/>
    <m/>
    <x v="5"/>
    <m/>
    <m/>
    <m/>
    <n v="26.0686"/>
    <n v="-80.198400000000007"/>
    <s v="exact"/>
    <s v="Ft. Lauderdale"/>
    <s v="Broward"/>
    <m/>
    <s v="Florida"/>
    <x v="1"/>
    <s v="Northern America"/>
    <s v="EIA: 613"/>
    <s v="EIA: 6E"/>
    <m/>
    <m/>
    <m/>
    <m/>
    <s v="20264"/>
    <m/>
    <s v="L401949"/>
    <s v="G402910"/>
  </r>
  <r>
    <s v="https://www.gem.wiki/Lauderdale_power_station"/>
    <x v="62"/>
    <s v="Lauderdale power station"/>
    <m/>
    <s v="DBCC"/>
    <s v="NG/FO"/>
    <n v="1163"/>
    <x v="0"/>
    <x v="0"/>
    <s v="N"/>
    <s v="Hydrogen capable: turbine"/>
    <s v="not found"/>
    <m/>
    <x v="3"/>
    <m/>
    <m/>
    <m/>
    <n v="26.0686"/>
    <n v="-80.198400000000007"/>
    <s v="exact"/>
    <s v="Ft. Lauderdale"/>
    <s v="Broward"/>
    <m/>
    <s v="Florida"/>
    <x v="1"/>
    <s v="Northern America"/>
    <s v="EIA: 65978"/>
    <s v="EIA: 7GT1, 7GT2, ST7"/>
    <s v="Dania Beach Energy Center"/>
    <m/>
    <m/>
    <m/>
    <s v="102028"/>
    <s v="43709, 1308164, 43710"/>
    <s v="L401949"/>
    <s v="G402115"/>
  </r>
  <r>
    <s v="https://www.gem.wiki/Lawrence_County_Station"/>
    <x v="62"/>
    <s v="Lawrence County Station"/>
    <m/>
    <s v="1"/>
    <s v="NG"/>
    <n v="67"/>
    <x v="0"/>
    <x v="1"/>
    <s v="N"/>
    <m/>
    <m/>
    <m/>
    <x v="21"/>
    <m/>
    <m/>
    <m/>
    <n v="38.8003"/>
    <n v="-86.451099999999997"/>
    <s v="exact"/>
    <s v="Mitchell"/>
    <s v="Lawrence"/>
    <m/>
    <s v="Indiana"/>
    <x v="1"/>
    <s v="Northern America"/>
    <s v="EIA: 7948"/>
    <s v="EIA: 1"/>
    <m/>
    <m/>
    <m/>
    <m/>
    <s v="48402"/>
    <n v="27578"/>
    <s v="L401562"/>
    <s v="G402991"/>
  </r>
  <r>
    <s v="https://www.gem.wiki/Lawrence_County_Station"/>
    <x v="62"/>
    <s v="Lawrence County Station"/>
    <m/>
    <s v="2"/>
    <s v="NG"/>
    <n v="67"/>
    <x v="0"/>
    <x v="1"/>
    <s v="N"/>
    <m/>
    <m/>
    <m/>
    <x v="21"/>
    <m/>
    <m/>
    <m/>
    <n v="38.8003"/>
    <n v="-86.451099999999997"/>
    <s v="exact"/>
    <s v="Mitchell"/>
    <s v="Lawrence"/>
    <m/>
    <s v="Indiana"/>
    <x v="1"/>
    <s v="Northern America"/>
    <s v="EIA: 7948"/>
    <s v="EIA: 2"/>
    <m/>
    <m/>
    <m/>
    <m/>
    <s v="48402"/>
    <n v="27720"/>
    <s v="L401562"/>
    <s v="G402992"/>
  </r>
  <r>
    <s v="https://www.gem.wiki/Lawrence_County_Station"/>
    <x v="62"/>
    <s v="Lawrence County Station"/>
    <m/>
    <s v="3"/>
    <s v="NG"/>
    <n v="67"/>
    <x v="0"/>
    <x v="1"/>
    <s v="N"/>
    <m/>
    <m/>
    <m/>
    <x v="21"/>
    <m/>
    <m/>
    <m/>
    <n v="38.8003"/>
    <n v="-86.451099999999997"/>
    <s v="exact"/>
    <s v="Mitchell"/>
    <s v="Lawrence"/>
    <m/>
    <s v="Indiana"/>
    <x v="1"/>
    <s v="Northern America"/>
    <s v="EIA: 7948"/>
    <s v="EIA: 3"/>
    <m/>
    <m/>
    <m/>
    <m/>
    <s v="48402"/>
    <n v="30083"/>
    <s v="L401562"/>
    <s v="G402993"/>
  </r>
  <r>
    <s v="https://www.gem.wiki/Lawrence_County_Station"/>
    <x v="62"/>
    <s v="Lawrence County Station"/>
    <m/>
    <s v="4"/>
    <s v="NG"/>
    <n v="67"/>
    <x v="0"/>
    <x v="1"/>
    <s v="N"/>
    <m/>
    <m/>
    <m/>
    <x v="21"/>
    <m/>
    <m/>
    <m/>
    <n v="38.8003"/>
    <n v="-86.451099999999997"/>
    <s v="exact"/>
    <s v="Mitchell"/>
    <s v="Lawrence"/>
    <m/>
    <s v="Indiana"/>
    <x v="1"/>
    <s v="Northern America"/>
    <s v="EIA: 7948"/>
    <s v="EIA: 4"/>
    <m/>
    <m/>
    <m/>
    <m/>
    <s v="48402"/>
    <n v="30084"/>
    <s v="L401562"/>
    <s v="G402994"/>
  </r>
  <r>
    <s v="https://www.gem.wiki/Lawrence_County_Station"/>
    <x v="62"/>
    <s v="Lawrence County Station"/>
    <m/>
    <s v="5"/>
    <s v="NG"/>
    <n v="67"/>
    <x v="0"/>
    <x v="1"/>
    <s v="N"/>
    <m/>
    <m/>
    <m/>
    <x v="21"/>
    <m/>
    <m/>
    <m/>
    <n v="38.8003"/>
    <n v="-86.451099999999997"/>
    <s v="exact"/>
    <s v="Mitchell"/>
    <s v="Lawrence"/>
    <m/>
    <s v="Indiana"/>
    <x v="1"/>
    <s v="Northern America"/>
    <s v="EIA: 7948"/>
    <s v="EIA: 5"/>
    <m/>
    <m/>
    <m/>
    <m/>
    <s v="48402"/>
    <n v="30085"/>
    <s v="L401562"/>
    <s v="G402266"/>
  </r>
  <r>
    <s v="https://www.gem.wiki/Lawrence_County_Station"/>
    <x v="62"/>
    <s v="Lawrence County Station"/>
    <m/>
    <s v="6"/>
    <s v="NG"/>
    <n v="67"/>
    <x v="0"/>
    <x v="1"/>
    <s v="N"/>
    <m/>
    <m/>
    <m/>
    <x v="21"/>
    <m/>
    <m/>
    <m/>
    <n v="38.8003"/>
    <n v="-86.451099999999997"/>
    <s v="exact"/>
    <s v="Mitchell"/>
    <s v="Lawrence"/>
    <m/>
    <s v="Indiana"/>
    <x v="1"/>
    <s v="Northern America"/>
    <s v="EIA: 7948"/>
    <s v="EIA: 6"/>
    <m/>
    <m/>
    <m/>
    <m/>
    <s v="48402"/>
    <n v="30086"/>
    <s v="L401562"/>
    <s v="G402267"/>
  </r>
  <r>
    <s v="https://www.gem.wiki/Lawrence_Energy_Center_(Kansas)"/>
    <x v="62"/>
    <s v="Lawrence Energy Center (Kansas)"/>
    <m/>
    <s v="5"/>
    <s v="NG"/>
    <n v="403"/>
    <x v="4"/>
    <x v="3"/>
    <s v="N"/>
    <s v="not found"/>
    <s v="not found"/>
    <s v="conversion"/>
    <x v="45"/>
    <m/>
    <m/>
    <m/>
    <n v="39.007199999999997"/>
    <n v="-95.269170000000003"/>
    <s v="exact"/>
    <s v="Lawrence"/>
    <s v="Douglas"/>
    <m/>
    <s v="Kansas"/>
    <x v="1"/>
    <s v="Northern America"/>
    <s v="EIA: 1250"/>
    <s v="EIA: 5"/>
    <m/>
    <m/>
    <m/>
    <m/>
    <s v="36727"/>
    <s v="not found"/>
    <s v="L103924"/>
    <s v="G410506"/>
  </r>
  <r>
    <s v="https://www.gem.wiki/Lawrenceburg_power_station"/>
    <x v="62"/>
    <s v="Lawrenceburg power station"/>
    <m/>
    <s v="CC1"/>
    <s v="NG"/>
    <n v="616"/>
    <x v="0"/>
    <x v="0"/>
    <s v="N"/>
    <m/>
    <m/>
    <m/>
    <x v="8"/>
    <m/>
    <m/>
    <m/>
    <n v="39.091099999999997"/>
    <n v="-84.866900000000001"/>
    <s v="exact"/>
    <s v="Lawrenceburg"/>
    <s v="Dearborn"/>
    <m/>
    <s v="Indiana"/>
    <x v="1"/>
    <s v="Northern America"/>
    <s v="EIA: 55502"/>
    <s v="EIA: 0100, 1100, 1200"/>
    <m/>
    <m/>
    <m/>
    <m/>
    <s v="46981"/>
    <s v="26269, 26270, 26273"/>
    <s v="L401568"/>
    <s v="G401946"/>
  </r>
  <r>
    <s v="https://www.gem.wiki/Lawrenceburg_power_station"/>
    <x v="62"/>
    <s v="Lawrenceburg power station"/>
    <m/>
    <s v="CC2"/>
    <s v="NG"/>
    <n v="616"/>
    <x v="0"/>
    <x v="0"/>
    <s v="N"/>
    <m/>
    <m/>
    <m/>
    <x v="8"/>
    <m/>
    <m/>
    <m/>
    <n v="39.091099999999997"/>
    <n v="-84.866900000000001"/>
    <s v="exact"/>
    <s v="Lawrenceburg"/>
    <s v="Dearborn"/>
    <m/>
    <s v="Indiana"/>
    <x v="1"/>
    <s v="Northern America"/>
    <s v="EIA: 55502"/>
    <s v="EIA: 0200, 2100, 2200"/>
    <m/>
    <m/>
    <m/>
    <m/>
    <s v="46981"/>
    <s v="26271, 26272, 26274"/>
    <s v="L401568"/>
    <s v="G401947"/>
  </r>
  <r>
    <s v="https://www.gem.wiki/Lee_Steam_Plant"/>
    <x v="62"/>
    <s v="Lee Steam Plant"/>
    <m/>
    <s v="CC1"/>
    <s v="NG/FO"/>
    <n v="1068"/>
    <x v="0"/>
    <x v="0"/>
    <s v="N"/>
    <m/>
    <m/>
    <s v="replacement"/>
    <x v="39"/>
    <m/>
    <m/>
    <m/>
    <n v="35.373610999999997"/>
    <n v="-78.089439999999996"/>
    <s v="exact"/>
    <s v="Goldsboro"/>
    <s v="Wayne"/>
    <m/>
    <s v="North Carolina"/>
    <x v="1"/>
    <s v="Northern America"/>
    <s v="EIA: 58215"/>
    <s v="EIA: 1A, 1B, 1C, ST1"/>
    <s v="Lee Combined Cycle Plant"/>
    <m/>
    <m/>
    <m/>
    <s v="15631"/>
    <s v="22651, 22652, 22653, 22654, 37024, 38360, 38361, 38362, 37094"/>
    <s v="L104080"/>
    <s v="G402060"/>
  </r>
  <r>
    <s v="https://www.gem.wiki/Lee_energy_facility"/>
    <x v="62"/>
    <s v="Lee energy facility"/>
    <m/>
    <s v="CT1"/>
    <s v="NG"/>
    <n v="87"/>
    <x v="0"/>
    <x v="1"/>
    <s v="N"/>
    <m/>
    <m/>
    <m/>
    <x v="11"/>
    <m/>
    <m/>
    <m/>
    <n v="41.828699999999998"/>
    <n v="-89.4054"/>
    <s v="exact"/>
    <s v="Dixon"/>
    <s v="Lee"/>
    <m/>
    <s v="Illinois"/>
    <x v="1"/>
    <s v="Northern America"/>
    <s v="EIA: 55236"/>
    <s v="EIA: CT1"/>
    <s v="NF: Lee County Generating Station"/>
    <m/>
    <m/>
    <m/>
    <s v="46855"/>
    <n v="26046"/>
    <s v="L401569"/>
    <s v="G402277"/>
  </r>
  <r>
    <s v="https://www.gem.wiki/Lee_energy_facility"/>
    <x v="62"/>
    <s v="Lee energy facility"/>
    <m/>
    <s v="CT2"/>
    <s v="NG"/>
    <n v="87"/>
    <x v="0"/>
    <x v="1"/>
    <s v="N"/>
    <m/>
    <m/>
    <m/>
    <x v="11"/>
    <m/>
    <m/>
    <m/>
    <n v="41.828699999999998"/>
    <n v="-89.4054"/>
    <s v="exact"/>
    <s v="Dixon"/>
    <s v="Lee"/>
    <m/>
    <s v="Illinois"/>
    <x v="1"/>
    <s v="Northern America"/>
    <s v="EIA: 55236"/>
    <s v="EIA: CT2"/>
    <s v="NF: Lee County Generating Station"/>
    <m/>
    <m/>
    <m/>
    <s v="46855"/>
    <n v="26047"/>
    <s v="L401569"/>
    <s v="G402278"/>
  </r>
  <r>
    <s v="https://www.gem.wiki/Lee_energy_facility"/>
    <x v="62"/>
    <s v="Lee energy facility"/>
    <m/>
    <s v="CT3"/>
    <s v="NG"/>
    <n v="87"/>
    <x v="0"/>
    <x v="1"/>
    <s v="N"/>
    <m/>
    <m/>
    <m/>
    <x v="11"/>
    <m/>
    <m/>
    <m/>
    <n v="41.828699999999998"/>
    <n v="-89.4054"/>
    <s v="exact"/>
    <s v="Dixon"/>
    <s v="Lee"/>
    <m/>
    <s v="Illinois"/>
    <x v="1"/>
    <s v="Northern America"/>
    <s v="EIA: 55236"/>
    <s v="EIA: CT3"/>
    <s v="NF: Lee County Generating Station"/>
    <m/>
    <m/>
    <m/>
    <s v="46855"/>
    <n v="26048"/>
    <s v="L401569"/>
    <s v="G402279"/>
  </r>
  <r>
    <s v="https://www.gem.wiki/Lee_energy_facility"/>
    <x v="62"/>
    <s v="Lee energy facility"/>
    <m/>
    <s v="CT4"/>
    <s v="NG"/>
    <n v="87"/>
    <x v="0"/>
    <x v="1"/>
    <s v="N"/>
    <m/>
    <m/>
    <m/>
    <x v="11"/>
    <m/>
    <m/>
    <m/>
    <n v="41.828699999999998"/>
    <n v="-89.4054"/>
    <s v="exact"/>
    <s v="Dixon"/>
    <s v="Lee"/>
    <m/>
    <s v="Illinois"/>
    <x v="1"/>
    <s v="Northern America"/>
    <s v="EIA: 55236"/>
    <s v="EIA: CT4"/>
    <s v="NF: Lee County Generating Station"/>
    <m/>
    <m/>
    <m/>
    <s v="46855"/>
    <n v="26049"/>
    <s v="L401569"/>
    <s v="G402280"/>
  </r>
  <r>
    <s v="https://www.gem.wiki/Lee_energy_facility"/>
    <x v="62"/>
    <s v="Lee energy facility"/>
    <m/>
    <s v="CT5"/>
    <s v="NG"/>
    <n v="87"/>
    <x v="0"/>
    <x v="1"/>
    <s v="N"/>
    <m/>
    <m/>
    <m/>
    <x v="11"/>
    <m/>
    <m/>
    <m/>
    <n v="41.828699999999998"/>
    <n v="-89.4054"/>
    <s v="exact"/>
    <s v="Dixon"/>
    <s v="Lee"/>
    <m/>
    <s v="Illinois"/>
    <x v="1"/>
    <s v="Northern America"/>
    <s v="EIA: 55236"/>
    <s v="EIA: CT5"/>
    <s v="NF: Lee County Generating Station"/>
    <m/>
    <m/>
    <m/>
    <s v="46855"/>
    <n v="26050"/>
    <s v="L401569"/>
    <s v="G402281"/>
  </r>
  <r>
    <s v="https://www.gem.wiki/Lee_energy_facility"/>
    <x v="62"/>
    <s v="Lee energy facility"/>
    <m/>
    <s v="CT6"/>
    <s v="NG"/>
    <n v="87"/>
    <x v="0"/>
    <x v="1"/>
    <s v="N"/>
    <m/>
    <m/>
    <m/>
    <x v="11"/>
    <m/>
    <m/>
    <m/>
    <n v="41.828699999999998"/>
    <n v="-89.4054"/>
    <s v="exact"/>
    <s v="Dixon"/>
    <s v="Lee"/>
    <m/>
    <s v="Illinois"/>
    <x v="1"/>
    <s v="Northern America"/>
    <s v="EIA: 55236"/>
    <s v="EIA: CT6"/>
    <s v="NF: Lee County Generating Station"/>
    <m/>
    <m/>
    <m/>
    <s v="46855"/>
    <n v="26051"/>
    <s v="L401569"/>
    <s v="G402282"/>
  </r>
  <r>
    <s v="https://www.gem.wiki/Lee_energy_facility"/>
    <x v="62"/>
    <s v="Lee energy facility"/>
    <m/>
    <s v="CT7"/>
    <s v="NG"/>
    <n v="87"/>
    <x v="0"/>
    <x v="1"/>
    <s v="N"/>
    <m/>
    <m/>
    <m/>
    <x v="11"/>
    <m/>
    <m/>
    <m/>
    <n v="41.828699999999998"/>
    <n v="-89.4054"/>
    <s v="exact"/>
    <s v="Dixon"/>
    <s v="Lee"/>
    <m/>
    <s v="Illinois"/>
    <x v="1"/>
    <s v="Northern America"/>
    <s v="EIA: 55236"/>
    <s v="EIA: CT7"/>
    <s v="NF: Lee County Generating Station"/>
    <m/>
    <m/>
    <m/>
    <s v="46855"/>
    <n v="26053"/>
    <s v="L401569"/>
    <s v="G402283"/>
  </r>
  <r>
    <s v="https://www.gem.wiki/Lee_energy_facility"/>
    <x v="62"/>
    <s v="Lee energy facility"/>
    <m/>
    <s v="CT8"/>
    <s v="NG"/>
    <n v="87"/>
    <x v="0"/>
    <x v="1"/>
    <s v="N"/>
    <m/>
    <m/>
    <m/>
    <x v="11"/>
    <m/>
    <m/>
    <m/>
    <n v="41.828699999999998"/>
    <n v="-89.4054"/>
    <s v="exact"/>
    <s v="Dixon"/>
    <s v="Lee"/>
    <m/>
    <s v="Illinois"/>
    <x v="1"/>
    <s v="Northern America"/>
    <s v="EIA: 55236"/>
    <s v="EIA: CT8"/>
    <s v="NF: Lee County Generating Station"/>
    <m/>
    <m/>
    <m/>
    <s v="46855"/>
    <n v="26052"/>
    <s v="L401569"/>
    <s v="G402284"/>
  </r>
  <r>
    <s v="https://www.gem.wiki/Leon_Creek_power_station"/>
    <x v="62"/>
    <s v="Leon Creek power station"/>
    <m/>
    <s v="CGT1"/>
    <s v="NG"/>
    <n v="57"/>
    <x v="0"/>
    <x v="1"/>
    <s v="N"/>
    <m/>
    <m/>
    <m/>
    <x v="8"/>
    <m/>
    <m/>
    <m/>
    <n v="29.352499999999999"/>
    <n v="-98.576099999999997"/>
    <s v="exact"/>
    <s v="San Antonio"/>
    <s v="Bexar"/>
    <m/>
    <s v="Texas"/>
    <x v="1"/>
    <s v="Northern America"/>
    <s v="EIA: 3609"/>
    <s v="EIA: CGT1"/>
    <m/>
    <m/>
    <m/>
    <m/>
    <s v="31965"/>
    <n v="29653"/>
    <s v="L401805"/>
    <s v="G402595"/>
  </r>
  <r>
    <s v="https://www.gem.wiki/Leon_Creek_power_station"/>
    <x v="62"/>
    <s v="Leon Creek power station"/>
    <m/>
    <s v="CGT2"/>
    <s v="NG"/>
    <n v="57"/>
    <x v="0"/>
    <x v="1"/>
    <s v="N"/>
    <m/>
    <m/>
    <m/>
    <x v="8"/>
    <m/>
    <m/>
    <m/>
    <n v="29.352499999999999"/>
    <n v="-98.576099999999997"/>
    <s v="exact"/>
    <s v="San Antonio"/>
    <s v="Bexar"/>
    <m/>
    <s v="Texas"/>
    <x v="1"/>
    <s v="Northern America"/>
    <s v="EIA: 3609"/>
    <s v="EIA: CGT2"/>
    <m/>
    <m/>
    <m/>
    <m/>
    <s v="31965"/>
    <n v="29654"/>
    <s v="L401805"/>
    <s v="G402596"/>
  </r>
  <r>
    <s v="https://www.gem.wiki/Leon_Creek_power_station"/>
    <x v="62"/>
    <s v="Leon Creek power station"/>
    <m/>
    <s v="CGT3"/>
    <s v="NG"/>
    <n v="57"/>
    <x v="0"/>
    <x v="1"/>
    <s v="N"/>
    <m/>
    <m/>
    <m/>
    <x v="8"/>
    <m/>
    <m/>
    <m/>
    <n v="29.352499999999999"/>
    <n v="-98.576099999999997"/>
    <s v="exact"/>
    <s v="San Antonio"/>
    <s v="Bexar"/>
    <m/>
    <s v="Texas"/>
    <x v="1"/>
    <s v="Northern America"/>
    <s v="EIA: 3609"/>
    <s v="EIA: CGT3"/>
    <m/>
    <m/>
    <m/>
    <m/>
    <s v="31965"/>
    <n v="29655"/>
    <s v="L401805"/>
    <s v="G402597"/>
  </r>
  <r>
    <s v="https://www.gem.wiki/Leon_Creek_power_station"/>
    <x v="62"/>
    <s v="Leon Creek power station"/>
    <m/>
    <s v="CGT4"/>
    <s v="NG"/>
    <n v="57"/>
    <x v="0"/>
    <x v="1"/>
    <s v="N"/>
    <m/>
    <m/>
    <m/>
    <x v="8"/>
    <m/>
    <m/>
    <m/>
    <n v="29.352499999999999"/>
    <n v="-98.576099999999997"/>
    <s v="exact"/>
    <s v="San Antonio"/>
    <s v="Bexar"/>
    <m/>
    <s v="Texas"/>
    <x v="1"/>
    <s v="Northern America"/>
    <s v="EIA: 3609"/>
    <s v="EIA: CGT4"/>
    <m/>
    <m/>
    <m/>
    <m/>
    <s v="31965"/>
    <n v="29656"/>
    <s v="L401805"/>
    <s v="G402598"/>
  </r>
  <r>
    <s v="https://www.gem.wiki/Lewis_Creek_power_station"/>
    <x v="62"/>
    <s v="Lewis Creek power station"/>
    <m/>
    <s v="1"/>
    <s v="NG"/>
    <n v="271"/>
    <x v="0"/>
    <x v="3"/>
    <s v="N"/>
    <m/>
    <m/>
    <m/>
    <x v="65"/>
    <m/>
    <n v="2034"/>
    <m/>
    <n v="30.435600000000001"/>
    <n v="-95.5214"/>
    <s v="exact"/>
    <s v="Willis"/>
    <s v="Montgomery"/>
    <m/>
    <s v="Texas"/>
    <x v="1"/>
    <s v="Northern America"/>
    <s v="EIA: 3457"/>
    <s v="EIA: 1"/>
    <m/>
    <m/>
    <m/>
    <m/>
    <s v="21586"/>
    <n v="11842"/>
    <s v="L401926"/>
    <s v="G402853"/>
  </r>
  <r>
    <s v="https://www.gem.wiki/Lewis_Creek_power_station"/>
    <x v="62"/>
    <s v="Lewis Creek power station"/>
    <m/>
    <s v="2"/>
    <s v="NG"/>
    <n v="271"/>
    <x v="0"/>
    <x v="3"/>
    <s v="N"/>
    <m/>
    <m/>
    <m/>
    <x v="62"/>
    <m/>
    <n v="2034"/>
    <m/>
    <n v="30.435600000000001"/>
    <n v="-95.5214"/>
    <s v="exact"/>
    <s v="Willis"/>
    <s v="Montgomery"/>
    <m/>
    <s v="Texas"/>
    <x v="1"/>
    <s v="Northern America"/>
    <s v="EIA: 3457"/>
    <s v="EIA: 2"/>
    <m/>
    <m/>
    <m/>
    <m/>
    <s v="21586"/>
    <n v="11843"/>
    <s v="L401926"/>
    <s v="G402854"/>
  </r>
  <r>
    <s v="https://www.gem.wiki/Liberty_Electric_power_plant"/>
    <x v="62"/>
    <s v="Liberty Electric power plant"/>
    <m/>
    <s v="CC1"/>
    <s v="NG"/>
    <n v="614"/>
    <x v="0"/>
    <x v="0"/>
    <s v="N"/>
    <m/>
    <m/>
    <m/>
    <x v="10"/>
    <m/>
    <m/>
    <m/>
    <n v="39.861400000000003"/>
    <n v="-75.335800000000006"/>
    <s v="exact"/>
    <s v="Eddystone"/>
    <s v="Delaware"/>
    <m/>
    <s v="Pennsylvania"/>
    <x v="1"/>
    <s v="Northern America"/>
    <s v="EIA: 55231"/>
    <s v="EIA: GTG1, GTG2, STG"/>
    <m/>
    <m/>
    <m/>
    <m/>
    <m/>
    <m/>
    <s v="L402046"/>
    <s v="G401857"/>
  </r>
  <r>
    <s v="https://www.gem.wiki/Lieberman_power_station"/>
    <x v="62"/>
    <s v="Lieberman power station"/>
    <m/>
    <s v="3"/>
    <s v="NG"/>
    <n v="114"/>
    <x v="0"/>
    <x v="3"/>
    <s v="N"/>
    <m/>
    <m/>
    <m/>
    <x v="81"/>
    <m/>
    <m/>
    <m/>
    <n v="32.704700000000003"/>
    <n v="-93.959699999999998"/>
    <s v="exact"/>
    <s v="Mooringsport"/>
    <s v="Caddo"/>
    <m/>
    <s v="Louisiana"/>
    <x v="1"/>
    <s v="Northern America"/>
    <s v="EIA: 1417"/>
    <s v="EIA: 3"/>
    <m/>
    <m/>
    <m/>
    <m/>
    <s v="33272"/>
    <n v="11901"/>
    <s v="L402295"/>
    <s v="G403546"/>
  </r>
  <r>
    <s v="https://www.gem.wiki/Lieberman_power_station"/>
    <x v="62"/>
    <s v="Lieberman power station"/>
    <m/>
    <s v="4"/>
    <s v="NG"/>
    <n v="114"/>
    <x v="0"/>
    <x v="3"/>
    <s v="N"/>
    <m/>
    <m/>
    <m/>
    <x v="71"/>
    <m/>
    <m/>
    <m/>
    <n v="32.704700000000003"/>
    <n v="-93.959699999999998"/>
    <s v="exact"/>
    <s v="Mooringsport"/>
    <s v="Caddo"/>
    <m/>
    <s v="Louisiana"/>
    <x v="1"/>
    <s v="Northern America"/>
    <s v="EIA: 1417"/>
    <s v="EIA: 4"/>
    <m/>
    <m/>
    <m/>
    <m/>
    <s v="33272"/>
    <n v="11902"/>
    <s v="L402295"/>
    <s v="G403547"/>
  </r>
  <r>
    <s v="https://www.gem.wiki/Limon_generating_station"/>
    <x v="62"/>
    <s v="Limon generating station"/>
    <m/>
    <s v="L1"/>
    <s v="NG/FO"/>
    <n v="77"/>
    <x v="0"/>
    <x v="1"/>
    <s v="N"/>
    <m/>
    <m/>
    <m/>
    <x v="10"/>
    <m/>
    <m/>
    <m/>
    <n v="39.203800000000001"/>
    <n v="-103.70050000000001"/>
    <s v="exact"/>
    <s v="Limon"/>
    <s v="Lincoln"/>
    <m/>
    <s v="Colorado"/>
    <x v="1"/>
    <s v="Northern America"/>
    <s v="EIA: 55504"/>
    <s v="EIA: L1"/>
    <m/>
    <m/>
    <m/>
    <m/>
    <s v="48093"/>
    <n v="27160"/>
    <s v="L402330"/>
    <s v="G403656"/>
  </r>
  <r>
    <s v="https://www.gem.wiki/Limon_generating_station"/>
    <x v="62"/>
    <s v="Limon generating station"/>
    <m/>
    <s v="L2"/>
    <s v="NG/FO"/>
    <n v="77"/>
    <x v="0"/>
    <x v="1"/>
    <s v="N"/>
    <m/>
    <m/>
    <m/>
    <x v="10"/>
    <m/>
    <m/>
    <m/>
    <n v="39.203800000000001"/>
    <n v="-103.70050000000001"/>
    <s v="exact"/>
    <s v="Limon"/>
    <s v="Lincoln"/>
    <m/>
    <s v="Colorado"/>
    <x v="1"/>
    <s v="Northern America"/>
    <s v="EIA: 55504"/>
    <s v="EIA: L2"/>
    <m/>
    <m/>
    <m/>
    <m/>
    <s v="48093"/>
    <n v="27161"/>
    <s v="L402330"/>
    <s v="G403657"/>
  </r>
  <r>
    <s v="https://www.gem.wiki/Lincoln_Combustion_power_station"/>
    <x v="62"/>
    <s v="Lincoln Combustion power station"/>
    <m/>
    <s v="1"/>
    <s v="NG/FO"/>
    <n v="110"/>
    <x v="0"/>
    <x v="1"/>
    <s v="N"/>
    <m/>
    <m/>
    <m/>
    <x v="48"/>
    <m/>
    <m/>
    <m/>
    <n v="35.431699999999999"/>
    <n v="-81.034700000000001"/>
    <s v="exact"/>
    <s v="Stanley"/>
    <s v="Lincoln"/>
    <m/>
    <s v="North Carolina"/>
    <x v="1"/>
    <s v="Northern America"/>
    <s v="EIA: 7277"/>
    <s v="EIA: 1"/>
    <m/>
    <m/>
    <m/>
    <m/>
    <s v="18726"/>
    <n v="11941"/>
    <s v="L401861"/>
    <s v="G402703"/>
  </r>
  <r>
    <s v="https://www.gem.wiki/Lincoln_Combustion_power_station"/>
    <x v="62"/>
    <s v="Lincoln Combustion power station"/>
    <m/>
    <s v="10"/>
    <s v="NG/FO"/>
    <n v="110"/>
    <x v="0"/>
    <x v="1"/>
    <s v="N"/>
    <m/>
    <m/>
    <m/>
    <x v="48"/>
    <m/>
    <m/>
    <m/>
    <n v="35.431699999999999"/>
    <n v="-81.034700000000001"/>
    <s v="exact"/>
    <s v="Stanley"/>
    <s v="Lincoln"/>
    <m/>
    <s v="North Carolina"/>
    <x v="1"/>
    <s v="Northern America"/>
    <s v="EIA: 7277"/>
    <s v="EIA: 10"/>
    <m/>
    <m/>
    <m/>
    <m/>
    <s v="18726"/>
    <n v="11950"/>
    <s v="L401861"/>
    <s v="G402704"/>
  </r>
  <r>
    <s v="https://www.gem.wiki/Lincoln_Combustion_power_station"/>
    <x v="62"/>
    <s v="Lincoln Combustion power station"/>
    <m/>
    <s v="11"/>
    <s v="NG/FO"/>
    <n v="110"/>
    <x v="0"/>
    <x v="1"/>
    <s v="N"/>
    <m/>
    <m/>
    <m/>
    <x v="48"/>
    <m/>
    <m/>
    <m/>
    <n v="35.431699999999999"/>
    <n v="-81.034700000000001"/>
    <s v="exact"/>
    <s v="Stanley"/>
    <s v="Lincoln"/>
    <m/>
    <s v="North Carolina"/>
    <x v="1"/>
    <s v="Northern America"/>
    <s v="EIA: 7277"/>
    <s v="EIA: 11"/>
    <m/>
    <m/>
    <m/>
    <m/>
    <s v="18726"/>
    <n v="11951"/>
    <s v="L401861"/>
    <s v="G402705"/>
  </r>
  <r>
    <s v="https://www.gem.wiki/Lincoln_Combustion_power_station"/>
    <x v="62"/>
    <s v="Lincoln Combustion power station"/>
    <m/>
    <s v="12"/>
    <s v="NG/FO"/>
    <n v="110"/>
    <x v="0"/>
    <x v="1"/>
    <s v="N"/>
    <m/>
    <m/>
    <m/>
    <x v="48"/>
    <m/>
    <m/>
    <m/>
    <n v="35.431699999999999"/>
    <n v="-81.034700000000001"/>
    <s v="exact"/>
    <s v="Stanley"/>
    <s v="Lincoln"/>
    <m/>
    <s v="North Carolina"/>
    <x v="1"/>
    <s v="Northern America"/>
    <s v="EIA: 7277"/>
    <s v="EIA: 12"/>
    <m/>
    <m/>
    <m/>
    <m/>
    <s v="18726"/>
    <n v="11952"/>
    <s v="L401861"/>
    <s v="G402706"/>
  </r>
  <r>
    <s v="https://www.gem.wiki/Lincoln_Combustion_power_station"/>
    <x v="62"/>
    <s v="Lincoln Combustion power station"/>
    <m/>
    <s v="13"/>
    <s v="NG/FO"/>
    <n v="110"/>
    <x v="0"/>
    <x v="1"/>
    <s v="N"/>
    <m/>
    <m/>
    <m/>
    <x v="67"/>
    <m/>
    <m/>
    <m/>
    <n v="35.431699999999999"/>
    <n v="-81.034700000000001"/>
    <s v="exact"/>
    <s v="Stanley"/>
    <s v="Lincoln"/>
    <m/>
    <s v="North Carolina"/>
    <x v="1"/>
    <s v="Northern America"/>
    <s v="EIA: 7277"/>
    <s v="EIA: 13"/>
    <m/>
    <m/>
    <m/>
    <m/>
    <s v="18726"/>
    <n v="11953"/>
    <s v="L401861"/>
    <s v="G402707"/>
  </r>
  <r>
    <s v="https://www.gem.wiki/Lincoln_Combustion_power_station"/>
    <x v="62"/>
    <s v="Lincoln Combustion power station"/>
    <m/>
    <s v="14"/>
    <s v="NG/FO"/>
    <n v="110"/>
    <x v="0"/>
    <x v="1"/>
    <s v="N"/>
    <m/>
    <m/>
    <m/>
    <x v="67"/>
    <m/>
    <m/>
    <m/>
    <n v="35.431699999999999"/>
    <n v="-81.034700000000001"/>
    <s v="exact"/>
    <s v="Stanley"/>
    <s v="Lincoln"/>
    <m/>
    <s v="North Carolina"/>
    <x v="1"/>
    <s v="Northern America"/>
    <s v="EIA: 7277"/>
    <s v="EIA: 14"/>
    <m/>
    <m/>
    <m/>
    <m/>
    <s v="18726"/>
    <n v="11954"/>
    <s v="L401861"/>
    <s v="G402708"/>
  </r>
  <r>
    <s v="https://www.gem.wiki/Lincoln_Combustion_power_station"/>
    <x v="62"/>
    <s v="Lincoln Combustion power station"/>
    <m/>
    <s v="15"/>
    <s v="NG/FO"/>
    <n v="110"/>
    <x v="0"/>
    <x v="1"/>
    <s v="N"/>
    <m/>
    <m/>
    <m/>
    <x v="67"/>
    <m/>
    <m/>
    <m/>
    <n v="35.431699999999999"/>
    <n v="-81.034700000000001"/>
    <s v="exact"/>
    <s v="Stanley"/>
    <s v="Lincoln"/>
    <m/>
    <s v="North Carolina"/>
    <x v="1"/>
    <s v="Northern America"/>
    <s v="EIA: 7277"/>
    <s v="EIA: 15"/>
    <m/>
    <m/>
    <m/>
    <m/>
    <s v="18726"/>
    <n v="11955"/>
    <s v="L401861"/>
    <s v="G402709"/>
  </r>
  <r>
    <s v="https://www.gem.wiki/Lincoln_Combustion_power_station"/>
    <x v="62"/>
    <s v="Lincoln Combustion power station"/>
    <m/>
    <s v="16"/>
    <s v="NG/FO"/>
    <n v="110"/>
    <x v="0"/>
    <x v="1"/>
    <s v="N"/>
    <m/>
    <m/>
    <m/>
    <x v="67"/>
    <m/>
    <m/>
    <m/>
    <n v="35.431699999999999"/>
    <n v="-81.034700000000001"/>
    <s v="exact"/>
    <s v="Stanley"/>
    <s v="Lincoln"/>
    <m/>
    <s v="North Carolina"/>
    <x v="1"/>
    <s v="Northern America"/>
    <s v="EIA: 7277"/>
    <s v="EIA: 16"/>
    <m/>
    <m/>
    <m/>
    <m/>
    <s v="18726"/>
    <n v="11956"/>
    <s v="L401861"/>
    <s v="G402710"/>
  </r>
  <r>
    <s v="https://www.gem.wiki/Lincoln_Combustion_power_station"/>
    <x v="62"/>
    <s v="Lincoln Combustion power station"/>
    <m/>
    <s v="17"/>
    <s v="NG/FO"/>
    <n v="536"/>
    <x v="1"/>
    <x v="1"/>
    <s v="N"/>
    <s v="Hydrogen capable: progress"/>
    <s v="N"/>
    <m/>
    <x v="7"/>
    <m/>
    <m/>
    <m/>
    <n v="35.431699999999999"/>
    <n v="-81.034700000000001"/>
    <s v="exact"/>
    <s v="Stanley"/>
    <s v="Lincoln"/>
    <m/>
    <s v="North Carolina"/>
    <x v="1"/>
    <s v="Northern America"/>
    <s v="EIA: 7277"/>
    <s v="EIA: 17"/>
    <m/>
    <m/>
    <m/>
    <m/>
    <s v="18726"/>
    <n v="47855"/>
    <s v="L401861"/>
    <s v="G409461"/>
  </r>
  <r>
    <s v="https://www.gem.wiki/Lincoln_Combustion_power_station"/>
    <x v="62"/>
    <s v="Lincoln Combustion power station"/>
    <m/>
    <s v="2"/>
    <s v="NG/FO"/>
    <n v="110"/>
    <x v="0"/>
    <x v="1"/>
    <s v="N"/>
    <m/>
    <m/>
    <m/>
    <x v="48"/>
    <m/>
    <m/>
    <m/>
    <n v="35.431699999999999"/>
    <n v="-81.034700000000001"/>
    <s v="exact"/>
    <s v="Stanley"/>
    <s v="Lincoln"/>
    <m/>
    <s v="North Carolina"/>
    <x v="1"/>
    <s v="Northern America"/>
    <s v="EIA: 7277"/>
    <s v="EIA: 2"/>
    <m/>
    <m/>
    <m/>
    <m/>
    <s v="18726"/>
    <n v="47855"/>
    <s v="L401861"/>
    <s v="G402711"/>
  </r>
  <r>
    <s v="https://www.gem.wiki/Lincoln_Combustion_power_station"/>
    <x v="62"/>
    <s v="Lincoln Combustion power station"/>
    <m/>
    <s v="3"/>
    <s v="NG/FO"/>
    <n v="110"/>
    <x v="0"/>
    <x v="1"/>
    <s v="N"/>
    <m/>
    <m/>
    <m/>
    <x v="48"/>
    <m/>
    <m/>
    <m/>
    <n v="35.431699999999999"/>
    <n v="-81.034700000000001"/>
    <s v="exact"/>
    <s v="Stanley"/>
    <s v="Lincoln"/>
    <m/>
    <s v="North Carolina"/>
    <x v="1"/>
    <s v="Northern America"/>
    <s v="EIA: 7277"/>
    <s v="EIA: 3"/>
    <m/>
    <m/>
    <m/>
    <m/>
    <s v="18726"/>
    <n v="11943"/>
    <s v="L401861"/>
    <s v="G402712"/>
  </r>
  <r>
    <s v="https://www.gem.wiki/Lincoln_Combustion_power_station"/>
    <x v="62"/>
    <s v="Lincoln Combustion power station"/>
    <m/>
    <s v="4"/>
    <s v="NG/FO"/>
    <n v="110"/>
    <x v="0"/>
    <x v="1"/>
    <s v="N"/>
    <m/>
    <m/>
    <m/>
    <x v="48"/>
    <m/>
    <m/>
    <m/>
    <n v="35.431699999999999"/>
    <n v="-81.034700000000001"/>
    <s v="exact"/>
    <s v="Stanley"/>
    <s v="Lincoln"/>
    <m/>
    <s v="North Carolina"/>
    <x v="1"/>
    <s v="Northern America"/>
    <s v="EIA: 7277"/>
    <s v="EIA: 4"/>
    <m/>
    <m/>
    <m/>
    <m/>
    <s v="18726"/>
    <n v="11944"/>
    <s v="L401861"/>
    <s v="G402713"/>
  </r>
  <r>
    <s v="https://www.gem.wiki/Lincoln_Combustion_power_station"/>
    <x v="62"/>
    <s v="Lincoln Combustion power station"/>
    <m/>
    <s v="5"/>
    <s v="NG/FO"/>
    <n v="110"/>
    <x v="0"/>
    <x v="1"/>
    <s v="N"/>
    <m/>
    <m/>
    <m/>
    <x v="48"/>
    <m/>
    <m/>
    <m/>
    <n v="35.431699999999999"/>
    <n v="-81.034700000000001"/>
    <s v="exact"/>
    <s v="Stanley"/>
    <s v="Lincoln"/>
    <m/>
    <s v="North Carolina"/>
    <x v="1"/>
    <s v="Northern America"/>
    <s v="EIA: 7277"/>
    <s v="EIA: 5"/>
    <m/>
    <m/>
    <m/>
    <m/>
    <s v="18726"/>
    <n v="11945"/>
    <s v="L401861"/>
    <s v="G402714"/>
  </r>
  <r>
    <s v="https://www.gem.wiki/Lincoln_Combustion_power_station"/>
    <x v="62"/>
    <s v="Lincoln Combustion power station"/>
    <m/>
    <s v="6"/>
    <s v="NG/FO"/>
    <n v="110"/>
    <x v="0"/>
    <x v="1"/>
    <s v="N"/>
    <m/>
    <m/>
    <m/>
    <x v="48"/>
    <m/>
    <m/>
    <m/>
    <n v="35.431699999999999"/>
    <n v="-81.034700000000001"/>
    <s v="exact"/>
    <s v="Stanley"/>
    <s v="Lincoln"/>
    <m/>
    <s v="North Carolina"/>
    <x v="1"/>
    <s v="Northern America"/>
    <s v="EIA: 7277"/>
    <s v="EIA: 6"/>
    <m/>
    <m/>
    <m/>
    <m/>
    <s v="18726"/>
    <n v="11946"/>
    <s v="L401861"/>
    <s v="G402715"/>
  </r>
  <r>
    <s v="https://www.gem.wiki/Lincoln_Combustion_power_station"/>
    <x v="62"/>
    <s v="Lincoln Combustion power station"/>
    <m/>
    <s v="7"/>
    <s v="NG/FO"/>
    <n v="110"/>
    <x v="0"/>
    <x v="1"/>
    <s v="N"/>
    <m/>
    <m/>
    <m/>
    <x v="48"/>
    <m/>
    <m/>
    <m/>
    <n v="35.431699999999999"/>
    <n v="-81.034700000000001"/>
    <s v="exact"/>
    <s v="Stanley"/>
    <s v="Lincoln"/>
    <m/>
    <s v="North Carolina"/>
    <x v="1"/>
    <s v="Northern America"/>
    <s v="EIA: 7277"/>
    <s v="EIA: 7"/>
    <m/>
    <m/>
    <m/>
    <m/>
    <s v="18726"/>
    <n v="11947"/>
    <s v="L401861"/>
    <s v="G402716"/>
  </r>
  <r>
    <s v="https://www.gem.wiki/Lincoln_Combustion_power_station"/>
    <x v="62"/>
    <s v="Lincoln Combustion power station"/>
    <m/>
    <s v="8"/>
    <s v="NG/FO"/>
    <n v="110"/>
    <x v="0"/>
    <x v="1"/>
    <s v="N"/>
    <m/>
    <m/>
    <m/>
    <x v="48"/>
    <m/>
    <m/>
    <m/>
    <n v="35.431699999999999"/>
    <n v="-81.034700000000001"/>
    <s v="exact"/>
    <s v="Stanley"/>
    <s v="Lincoln"/>
    <m/>
    <s v="North Carolina"/>
    <x v="1"/>
    <s v="Northern America"/>
    <s v="EIA: 7277"/>
    <s v="EIA: 8"/>
    <m/>
    <m/>
    <m/>
    <m/>
    <s v="18726"/>
    <n v="11948"/>
    <s v="L401861"/>
    <s v="G402717"/>
  </r>
  <r>
    <s v="https://www.gem.wiki/Lincoln_Combustion_power_station"/>
    <x v="62"/>
    <s v="Lincoln Combustion power station"/>
    <m/>
    <s v="9"/>
    <s v="NG/FO"/>
    <n v="110"/>
    <x v="0"/>
    <x v="1"/>
    <s v="N"/>
    <m/>
    <m/>
    <m/>
    <x v="48"/>
    <m/>
    <m/>
    <m/>
    <n v="35.431699999999999"/>
    <n v="-81.034700000000001"/>
    <s v="exact"/>
    <s v="Stanley"/>
    <s v="Lincoln"/>
    <m/>
    <s v="North Carolina"/>
    <x v="1"/>
    <s v="Northern America"/>
    <s v="EIA: 7277"/>
    <s v="EIA: 9"/>
    <m/>
    <m/>
    <m/>
    <m/>
    <s v="18726"/>
    <n v="11949"/>
    <s v="L401861"/>
    <s v="G402718"/>
  </r>
  <r>
    <s v="https://www.gem.wiki/Lincoln_Generating_Facility"/>
    <x v="62"/>
    <s v="Lincoln Generating Facility"/>
    <m/>
    <s v="CTG1"/>
    <s v="NG"/>
    <n v="87"/>
    <x v="0"/>
    <x v="1"/>
    <s v="N"/>
    <m/>
    <m/>
    <m/>
    <x v="15"/>
    <m/>
    <m/>
    <m/>
    <n v="41.393315000000001"/>
    <n v="-87.943610000000007"/>
    <s v="exact"/>
    <s v="Manhattan"/>
    <s v="Will"/>
    <m/>
    <s v="Illinois"/>
    <x v="1"/>
    <s v="Northern America"/>
    <s v="EIA: 55222"/>
    <s v="EIA: CTG1"/>
    <s v="Lincoln Generation Facility"/>
    <m/>
    <m/>
    <m/>
    <s v="46201"/>
    <n v="25235"/>
    <s v="L402049"/>
    <s v="G403075"/>
  </r>
  <r>
    <s v="https://www.gem.wiki/Lincoln_Generating_Facility"/>
    <x v="62"/>
    <s v="Lincoln Generating Facility"/>
    <m/>
    <s v="CTG2"/>
    <s v="NG"/>
    <n v="87"/>
    <x v="0"/>
    <x v="1"/>
    <s v="N"/>
    <m/>
    <m/>
    <m/>
    <x v="15"/>
    <m/>
    <m/>
    <m/>
    <n v="41.393315000000001"/>
    <n v="-87.943610000000007"/>
    <s v="exact"/>
    <s v="Manhattan"/>
    <s v="Will"/>
    <m/>
    <s v="Illinois"/>
    <x v="1"/>
    <s v="Northern America"/>
    <s v="EIA: 55222"/>
    <s v="EIA: CTG2"/>
    <s v="Lincoln Generation Facility"/>
    <m/>
    <m/>
    <m/>
    <s v="46201"/>
    <n v="25236"/>
    <s v="L402049"/>
    <s v="G403076"/>
  </r>
  <r>
    <s v="https://www.gem.wiki/Lincoln_Generating_Facility"/>
    <x v="62"/>
    <s v="Lincoln Generating Facility"/>
    <m/>
    <s v="CTG3"/>
    <s v="NG"/>
    <n v="87"/>
    <x v="0"/>
    <x v="1"/>
    <s v="N"/>
    <m/>
    <m/>
    <m/>
    <x v="15"/>
    <m/>
    <m/>
    <m/>
    <n v="41.393315000000001"/>
    <n v="-87.943610000000007"/>
    <s v="exact"/>
    <s v="Manhattan"/>
    <s v="Will"/>
    <m/>
    <s v="Illinois"/>
    <x v="1"/>
    <s v="Northern America"/>
    <s v="EIA: 55222"/>
    <s v="EIA: CTG3"/>
    <s v="Lincoln Generation Facility"/>
    <m/>
    <m/>
    <m/>
    <s v="46201"/>
    <n v="25237"/>
    <s v="L402049"/>
    <s v="G403077"/>
  </r>
  <r>
    <s v="https://www.gem.wiki/Lincoln_Generating_Facility"/>
    <x v="62"/>
    <s v="Lincoln Generating Facility"/>
    <m/>
    <s v="CTG4"/>
    <s v="NG"/>
    <n v="87"/>
    <x v="0"/>
    <x v="1"/>
    <s v="N"/>
    <m/>
    <m/>
    <m/>
    <x v="15"/>
    <m/>
    <m/>
    <m/>
    <n v="41.393315000000001"/>
    <n v="-87.943610000000007"/>
    <s v="exact"/>
    <s v="Manhattan"/>
    <s v="Will"/>
    <m/>
    <s v="Illinois"/>
    <x v="1"/>
    <s v="Northern America"/>
    <s v="EIA: 55222"/>
    <s v="EIA: CTG4"/>
    <s v="Lincoln Generation Facility"/>
    <m/>
    <m/>
    <m/>
    <s v="46201"/>
    <n v="25238"/>
    <s v="L402049"/>
    <s v="G403078"/>
  </r>
  <r>
    <s v="https://www.gem.wiki/Lincoln_Generating_Facility"/>
    <x v="62"/>
    <s v="Lincoln Generating Facility"/>
    <m/>
    <s v="CTG5"/>
    <s v="NG"/>
    <n v="87"/>
    <x v="0"/>
    <x v="1"/>
    <s v="N"/>
    <m/>
    <m/>
    <m/>
    <x v="15"/>
    <m/>
    <m/>
    <m/>
    <n v="41.393315000000001"/>
    <n v="-87.943610000000007"/>
    <s v="exact"/>
    <s v="Manhattan"/>
    <s v="Will"/>
    <m/>
    <s v="Illinois"/>
    <x v="1"/>
    <s v="Northern America"/>
    <s v="EIA: 55222"/>
    <s v="EIA: CTG5"/>
    <s v="Lincoln Generation Facility"/>
    <m/>
    <m/>
    <m/>
    <s v="46201"/>
    <n v="25239"/>
    <s v="L402049"/>
    <s v="G403079"/>
  </r>
  <r>
    <s v="https://www.gem.wiki/Lincoln_Generating_Facility"/>
    <x v="62"/>
    <s v="Lincoln Generating Facility"/>
    <m/>
    <s v="CTG6"/>
    <s v="NG"/>
    <n v="87"/>
    <x v="0"/>
    <x v="1"/>
    <s v="N"/>
    <m/>
    <m/>
    <m/>
    <x v="15"/>
    <m/>
    <m/>
    <m/>
    <n v="41.393315000000001"/>
    <n v="-87.943610000000007"/>
    <s v="exact"/>
    <s v="Manhattan"/>
    <s v="Will"/>
    <m/>
    <s v="Illinois"/>
    <x v="1"/>
    <s v="Northern America"/>
    <s v="EIA: 55222"/>
    <s v="EIA: CTG6"/>
    <s v="Lincoln Generation Facility"/>
    <m/>
    <m/>
    <m/>
    <s v="46201"/>
    <n v="25240"/>
    <s v="L402049"/>
    <s v="G403080"/>
  </r>
  <r>
    <s v="https://www.gem.wiki/Lincoln_Generating_Facility"/>
    <x v="62"/>
    <s v="Lincoln Generating Facility"/>
    <m/>
    <s v="CTG7"/>
    <s v="NG"/>
    <n v="87"/>
    <x v="0"/>
    <x v="1"/>
    <s v="N"/>
    <m/>
    <m/>
    <m/>
    <x v="15"/>
    <m/>
    <m/>
    <m/>
    <n v="41.393315000000001"/>
    <n v="-87.943610000000007"/>
    <s v="exact"/>
    <s v="Manhattan"/>
    <s v="Will"/>
    <m/>
    <s v="Illinois"/>
    <x v="1"/>
    <s v="Northern America"/>
    <s v="EIA: 55222"/>
    <s v="EIA: CTG7"/>
    <s v="Lincoln Generation Facility"/>
    <m/>
    <m/>
    <m/>
    <s v="46201"/>
    <n v="25241"/>
    <s v="L402049"/>
    <s v="G403081"/>
  </r>
  <r>
    <s v="https://www.gem.wiki/Lincoln_Generating_Facility"/>
    <x v="62"/>
    <s v="Lincoln Generating Facility"/>
    <m/>
    <s v="CTG8"/>
    <s v="NG"/>
    <n v="87"/>
    <x v="0"/>
    <x v="1"/>
    <s v="N"/>
    <m/>
    <m/>
    <m/>
    <x v="15"/>
    <m/>
    <m/>
    <m/>
    <n v="41.393315000000001"/>
    <n v="-87.943610000000007"/>
    <s v="exact"/>
    <s v="Manhattan"/>
    <s v="Will"/>
    <m/>
    <s v="Illinois"/>
    <x v="1"/>
    <s v="Northern America"/>
    <s v="EIA: 55222"/>
    <s v="EIA: CTG8"/>
    <s v="Lincoln Generation Facility"/>
    <m/>
    <m/>
    <m/>
    <s v="46201"/>
    <n v="25242"/>
    <s v="L402049"/>
    <s v="G403082"/>
  </r>
  <r>
    <s v="https://www.gem.wiki/Lincoln_Land_energy_center"/>
    <x v="62"/>
    <s v="Lincoln Land energy center"/>
    <m/>
    <s v="GEN1"/>
    <s v="NG"/>
    <n v="638"/>
    <x v="2"/>
    <x v="0"/>
    <s v="N"/>
    <s v="Hydrogen capable: turbine"/>
    <s v="not found"/>
    <m/>
    <x v="54"/>
    <m/>
    <m/>
    <m/>
    <n v="39.578800000000001"/>
    <n v="-89.579840000000004"/>
    <s v="exact"/>
    <s v="Pawnee"/>
    <s v="Sangamon"/>
    <m/>
    <s v="Illinois"/>
    <x v="1"/>
    <s v="Northern America"/>
    <s v="EIA: 62022"/>
    <s v="EIA: GEN1"/>
    <m/>
    <m/>
    <m/>
    <m/>
    <s v="102083"/>
    <n v="48047"/>
    <s v="L402416"/>
    <s v="G403820"/>
  </r>
  <r>
    <s v="https://www.gem.wiki/Lincoln_Land_energy_center"/>
    <x v="62"/>
    <s v="Lincoln Land energy center"/>
    <m/>
    <s v="GEN2"/>
    <s v="NG"/>
    <n v="638"/>
    <x v="2"/>
    <x v="0"/>
    <s v="N"/>
    <s v="Hydrogen capable: turbine"/>
    <s v="not found"/>
    <m/>
    <x v="54"/>
    <m/>
    <m/>
    <m/>
    <n v="39.578800000000001"/>
    <n v="-89.579840000000004"/>
    <s v="exact"/>
    <s v="Pawnee"/>
    <s v="Sangamon"/>
    <m/>
    <s v="Illinois"/>
    <x v="1"/>
    <s v="Northern America"/>
    <s v="EIA: 62022"/>
    <s v="EIA: GEN2"/>
    <m/>
    <m/>
    <m/>
    <m/>
    <s v="102083"/>
    <n v="1313240"/>
    <s v="L402416"/>
    <s v="G403821"/>
  </r>
  <r>
    <s v="https://www.gem.wiki/Linden_cogeneration_plant"/>
    <x v="62"/>
    <s v="Linden cogeneration plant"/>
    <m/>
    <s v="CC1"/>
    <s v="NG/WO/H"/>
    <n v="974"/>
    <x v="0"/>
    <x v="0"/>
    <s v="Y"/>
    <s v="Using hydrogen"/>
    <s v="not found"/>
    <m/>
    <x v="10"/>
    <m/>
    <m/>
    <s v="Linden Topco, LLC"/>
    <n v="40.632199999999997"/>
    <n v="-74.215599999999995"/>
    <s v="exact"/>
    <s v="Linden"/>
    <s v="Union"/>
    <m/>
    <s v="New Jersey"/>
    <x v="1"/>
    <s v="Northern America"/>
    <s v="EIA: 50006"/>
    <s v="EIA: GTG1, GTG2, GTG3, GTG4, GTG5, GTG6, STG1, STG2, STG3"/>
    <m/>
    <s v="both"/>
    <s v="Oil &amp; Refining"/>
    <s v="power"/>
    <s v="16937"/>
    <s v="11966, 11967, 11968, 11969, 11970, 26260, 11971, 11972, 11973"/>
    <s v="L402481"/>
    <s v="G401698"/>
  </r>
  <r>
    <s v="https://www.gem.wiki/Little_Gypsy_power_station"/>
    <x v="62"/>
    <s v="Little Gypsy power station"/>
    <m/>
    <s v="2"/>
    <s v="NG/FO"/>
    <n v="421"/>
    <x v="0"/>
    <x v="3"/>
    <s v="N"/>
    <m/>
    <m/>
    <m/>
    <x v="84"/>
    <m/>
    <n v="2026"/>
    <m/>
    <n v="30.005067"/>
    <n v="-90.461690000000004"/>
    <s v="exact"/>
    <s v="La Place"/>
    <s v="St Charles"/>
    <m/>
    <s v="Louisiana"/>
    <x v="1"/>
    <s v="Northern America"/>
    <s v="EIA: 1402"/>
    <s v="EIA: 2"/>
    <m/>
    <m/>
    <m/>
    <m/>
    <s v="25127"/>
    <n v="12052"/>
    <s v="L401913"/>
    <s v="G402840"/>
  </r>
  <r>
    <s v="https://www.gem.wiki/Little_Gypsy_power_station"/>
    <x v="62"/>
    <s v="Little Gypsy power station"/>
    <m/>
    <s v="3"/>
    <s v="NG/FO"/>
    <n v="582"/>
    <x v="0"/>
    <x v="3"/>
    <s v="N"/>
    <m/>
    <m/>
    <m/>
    <x v="63"/>
    <m/>
    <n v="2029"/>
    <m/>
    <n v="30.005067"/>
    <n v="-90.461690000000004"/>
    <s v="exact"/>
    <s v="La Place"/>
    <s v="St Charles"/>
    <m/>
    <s v="Louisiana"/>
    <x v="1"/>
    <s v="Northern America"/>
    <s v="EIA: 1402"/>
    <s v="EIA: 3"/>
    <m/>
    <m/>
    <m/>
    <m/>
    <s v="25127"/>
    <n v="12053"/>
    <s v="L401913"/>
    <s v="G402841"/>
  </r>
  <r>
    <s v="https://www.gem.wiki/Lockport_power_station"/>
    <x v="62"/>
    <s v="Lockport power station"/>
    <m/>
    <s v="LEA1"/>
    <s v="NG/FO"/>
    <n v="221"/>
    <x v="0"/>
    <x v="0"/>
    <s v="Y"/>
    <m/>
    <m/>
    <m/>
    <x v="18"/>
    <m/>
    <m/>
    <m/>
    <n v="43.161946999999998"/>
    <n v="-78.744969999999995"/>
    <s v="exact"/>
    <s v="Lockport"/>
    <s v="Niagara"/>
    <m/>
    <s v="New York"/>
    <x v="1"/>
    <s v="Northern America"/>
    <s v="EIA: 54041"/>
    <s v="EIA: GEN1, GEN2, GEN3, GEN4"/>
    <m/>
    <m/>
    <m/>
    <m/>
    <m/>
    <m/>
    <s v="L402503"/>
    <s v="G401740"/>
  </r>
  <r>
    <s v="https://www.gem.wiki/Lodi_energy_center"/>
    <x v="62"/>
    <s v="Lodi energy center"/>
    <m/>
    <s v="CC1"/>
    <s v="NG"/>
    <n v="289"/>
    <x v="0"/>
    <x v="0"/>
    <s v="N"/>
    <s v="Hydrogen capable: progress"/>
    <s v="not found"/>
    <m/>
    <x v="39"/>
    <m/>
    <m/>
    <m/>
    <n v="38.088056000000002"/>
    <n v="-121.3875"/>
    <s v="exact"/>
    <s v="Lodi"/>
    <s v="San Joaquin"/>
    <m/>
    <s v="California"/>
    <x v="1"/>
    <s v="Northern America"/>
    <s v="EIA: 57978"/>
    <s v="EIA: CT1, ST1"/>
    <m/>
    <m/>
    <m/>
    <m/>
    <s v="27939"/>
    <s v="31921, 44786"/>
    <s v="L402132"/>
    <s v="G402054"/>
  </r>
  <r>
    <s v="https://www.gem.wiki/Lonesome_Creek_Station"/>
    <x v="62"/>
    <s v="Lonesome Creek Station"/>
    <m/>
    <s v="1"/>
    <s v="NG"/>
    <n v="61"/>
    <x v="0"/>
    <x v="1"/>
    <s v="N"/>
    <m/>
    <m/>
    <m/>
    <x v="22"/>
    <m/>
    <m/>
    <m/>
    <n v="47.796666999999999"/>
    <n v="-103.57859999999999"/>
    <s v="exact"/>
    <s v="Alexander"/>
    <s v="McKenzie"/>
    <m/>
    <s v="North Dakota"/>
    <x v="1"/>
    <s v="Northern America"/>
    <s v="EIA: 57943"/>
    <s v="EIA: 01"/>
    <m/>
    <m/>
    <m/>
    <m/>
    <m/>
    <m/>
    <s v="L401740"/>
    <s v="G402504"/>
  </r>
  <r>
    <s v="https://www.gem.wiki/Lonesome_Creek_Station"/>
    <x v="62"/>
    <s v="Lonesome Creek Station"/>
    <m/>
    <s v="2"/>
    <s v="NG"/>
    <n v="61"/>
    <x v="0"/>
    <x v="1"/>
    <s v="N"/>
    <s v="Hydrogen capable: turbine"/>
    <s v="not found"/>
    <m/>
    <x v="13"/>
    <m/>
    <m/>
    <m/>
    <n v="47.796666999999999"/>
    <n v="-103.57859999999999"/>
    <s v="exact"/>
    <s v="Alexander"/>
    <s v="McKenzie"/>
    <m/>
    <s v="North Dakota"/>
    <x v="1"/>
    <s v="Northern America"/>
    <s v="EIA: 57943"/>
    <s v="EIA: 02"/>
    <m/>
    <m/>
    <m/>
    <m/>
    <s v="65334"/>
    <n v="42837"/>
    <s v="L401740"/>
    <s v="G402505"/>
  </r>
  <r>
    <s v="https://www.gem.wiki/Lonesome_Creek_Station"/>
    <x v="62"/>
    <s v="Lonesome Creek Station"/>
    <m/>
    <s v="3"/>
    <s v="NG"/>
    <n v="61"/>
    <x v="0"/>
    <x v="1"/>
    <s v="N"/>
    <s v="Hydrogen capable: turbine"/>
    <s v="not found"/>
    <m/>
    <x v="13"/>
    <m/>
    <m/>
    <m/>
    <n v="47.796666999999999"/>
    <n v="-103.57859999999999"/>
    <s v="exact"/>
    <s v="Alexander"/>
    <s v="McKenzie"/>
    <m/>
    <s v="North Dakota"/>
    <x v="1"/>
    <s v="Northern America"/>
    <s v="EIA: 57943"/>
    <s v="EIA: 03"/>
    <m/>
    <m/>
    <m/>
    <m/>
    <s v="65334"/>
    <n v="42838"/>
    <s v="L401740"/>
    <s v="G402506"/>
  </r>
  <r>
    <s v="https://www.gem.wiki/Lonesome_Creek_Station"/>
    <x v="62"/>
    <s v="Lonesome Creek Station"/>
    <m/>
    <s v="4"/>
    <s v="NG"/>
    <n v="61"/>
    <x v="0"/>
    <x v="1"/>
    <s v="N"/>
    <s v="Hydrogen capable: turbine"/>
    <s v="not found"/>
    <m/>
    <x v="31"/>
    <m/>
    <m/>
    <m/>
    <n v="47.796666999999999"/>
    <n v="-103.57859999999999"/>
    <s v="exact"/>
    <s v="Alexander"/>
    <s v="McKenzie"/>
    <m/>
    <s v="North Dakota"/>
    <x v="1"/>
    <s v="Northern America"/>
    <s v="EIA: 57943"/>
    <s v="EIA: 04"/>
    <m/>
    <m/>
    <m/>
    <m/>
    <s v="65334"/>
    <n v="45961"/>
    <s v="L401740"/>
    <s v="G402507"/>
  </r>
  <r>
    <s v="https://www.gem.wiki/Lonesome_Creek_Station"/>
    <x v="62"/>
    <s v="Lonesome Creek Station"/>
    <m/>
    <s v="5"/>
    <s v="NG"/>
    <n v="61"/>
    <x v="0"/>
    <x v="1"/>
    <s v="N"/>
    <s v="Hydrogen capable: turbine"/>
    <s v="not found"/>
    <m/>
    <x v="31"/>
    <m/>
    <m/>
    <m/>
    <n v="47.796666999999999"/>
    <n v="-103.57859999999999"/>
    <s v="exact"/>
    <s v="Alexander"/>
    <s v="McKenzie"/>
    <m/>
    <s v="North Dakota"/>
    <x v="1"/>
    <s v="Northern America"/>
    <s v="EIA: 57943"/>
    <s v="EIA: 05"/>
    <m/>
    <m/>
    <m/>
    <m/>
    <s v="65334"/>
    <n v="45962"/>
    <s v="L401740"/>
    <s v="G402508"/>
  </r>
  <r>
    <s v="https://www.gem.wiki/Lonesome_Creek_Station"/>
    <x v="62"/>
    <s v="Lonesome Creek Station"/>
    <m/>
    <s v="6"/>
    <s v="NG"/>
    <n v="61"/>
    <x v="0"/>
    <x v="1"/>
    <s v="N"/>
    <s v="Hydrogen capable: turbine"/>
    <s v="not found"/>
    <m/>
    <x v="30"/>
    <m/>
    <m/>
    <m/>
    <n v="47.796666999999999"/>
    <n v="-103.57859999999999"/>
    <s v="exact"/>
    <s v="Alexander"/>
    <s v="McKenzie"/>
    <m/>
    <s v="North Dakota"/>
    <x v="1"/>
    <s v="Northern America"/>
    <s v="EIA: 57943"/>
    <s v="EIA: 06"/>
    <m/>
    <m/>
    <m/>
    <m/>
    <s v="65334"/>
    <n v="42039"/>
    <s v="L401740"/>
    <s v="G409510"/>
  </r>
  <r>
    <s v="https://www.gem.wiki/Long_Beach_Generation_power_station"/>
    <x v="62"/>
    <s v="Long Beach Generation power station"/>
    <m/>
    <s v="CT1"/>
    <s v="NG"/>
    <n v="63"/>
    <x v="0"/>
    <x v="1"/>
    <s v="N"/>
    <m/>
    <m/>
    <m/>
    <x v="50"/>
    <m/>
    <m/>
    <m/>
    <n v="33.764099999999999"/>
    <n v="-118.2248"/>
    <s v="exact"/>
    <s v="Long Beach"/>
    <s v="Los Angeles"/>
    <m/>
    <s v="California"/>
    <x v="1"/>
    <s v="Northern America"/>
    <s v="EIA: 341"/>
    <s v="EIA: CT1"/>
    <m/>
    <m/>
    <m/>
    <m/>
    <s v="33140"/>
    <n v="35093"/>
    <s v="L401590"/>
    <s v="G402310"/>
  </r>
  <r>
    <s v="https://www.gem.wiki/Long_Beach_Generation_power_station"/>
    <x v="62"/>
    <s v="Long Beach Generation power station"/>
    <m/>
    <s v="CT2"/>
    <s v="NG"/>
    <n v="63"/>
    <x v="0"/>
    <x v="1"/>
    <s v="N"/>
    <m/>
    <m/>
    <m/>
    <x v="50"/>
    <m/>
    <m/>
    <m/>
    <n v="33.764099999999999"/>
    <n v="-118.2248"/>
    <s v="exact"/>
    <s v="Long Beach"/>
    <s v="Los Angeles"/>
    <m/>
    <s v="California"/>
    <x v="1"/>
    <s v="Northern America"/>
    <s v="EIA: 341"/>
    <s v="EIA: CT2"/>
    <m/>
    <m/>
    <m/>
    <m/>
    <s v="33140"/>
    <n v="35094"/>
    <s v="L401590"/>
    <s v="G402311"/>
  </r>
  <r>
    <s v="https://www.gem.wiki/Long_Beach_Generation_power_station"/>
    <x v="62"/>
    <s v="Long Beach Generation power station"/>
    <m/>
    <s v="CT3"/>
    <s v="NG"/>
    <n v="63"/>
    <x v="0"/>
    <x v="1"/>
    <s v="N"/>
    <m/>
    <m/>
    <m/>
    <x v="50"/>
    <m/>
    <m/>
    <m/>
    <n v="33.764099999999999"/>
    <n v="-118.2248"/>
    <s v="exact"/>
    <s v="Long Beach"/>
    <s v="Los Angeles"/>
    <m/>
    <s v="California"/>
    <x v="1"/>
    <s v="Northern America"/>
    <s v="EIA: 341"/>
    <s v="EIA: CT3"/>
    <m/>
    <m/>
    <m/>
    <m/>
    <s v="33140"/>
    <n v="35095"/>
    <s v="L401590"/>
    <s v="G402312"/>
  </r>
  <r>
    <s v="https://www.gem.wiki/Long_Beach_Generation_power_station"/>
    <x v="62"/>
    <s v="Long Beach Generation power station"/>
    <m/>
    <s v="CT4"/>
    <s v="NG"/>
    <n v="63"/>
    <x v="0"/>
    <x v="1"/>
    <s v="N"/>
    <m/>
    <m/>
    <m/>
    <x v="50"/>
    <m/>
    <m/>
    <m/>
    <n v="33.764099999999999"/>
    <n v="-118.2248"/>
    <s v="exact"/>
    <s v="Long Beach"/>
    <s v="Los Angeles"/>
    <m/>
    <s v="California"/>
    <x v="1"/>
    <s v="Northern America"/>
    <s v="EIA: 341"/>
    <s v="EIA: CT4"/>
    <m/>
    <m/>
    <m/>
    <m/>
    <s v="33140"/>
    <n v="35096"/>
    <s v="L401590"/>
    <s v="G402313"/>
  </r>
  <r>
    <s v="https://www.gem.wiki/Long_Ridge_Energy_Terminal_Power_Plant"/>
    <x v="62"/>
    <s v="Long Ridge Energy Terminal Power Plant"/>
    <m/>
    <s v="HPPP1"/>
    <s v="NG/H"/>
    <n v="522"/>
    <x v="0"/>
    <x v="0"/>
    <s v="N"/>
    <s v="Using hydrogen"/>
    <s v="not found"/>
    <m/>
    <x v="30"/>
    <m/>
    <m/>
    <m/>
    <n v="39.704886999999999"/>
    <n v="-80.841849999999994"/>
    <s v="exact"/>
    <s v="Hannibal"/>
    <s v="Monroe"/>
    <m/>
    <s v="Ohio"/>
    <x v="1"/>
    <s v="Northern America"/>
    <s v="EIA: 61322"/>
    <s v="EIA: HPPP1"/>
    <m/>
    <m/>
    <m/>
    <m/>
    <s v="66606"/>
    <s v="43243, 43244"/>
    <s v="L402409"/>
    <s v="G403817"/>
  </r>
  <r>
    <s v="https://www.gem.wiki/Los_Angeles_Refinery_Wilmington_power_station"/>
    <x v="62"/>
    <s v="Los Angeles Refinery Wilmington power station"/>
    <m/>
    <s v="G2"/>
    <s v="NG/OG"/>
    <n v="59"/>
    <x v="0"/>
    <x v="1"/>
    <s v="Y"/>
    <m/>
    <m/>
    <m/>
    <x v="12"/>
    <m/>
    <m/>
    <m/>
    <n v="33.768599999999999"/>
    <n v="-118.2867"/>
    <s v="exact"/>
    <s v="Wilmington"/>
    <s v="Los Angeles"/>
    <m/>
    <s v="California"/>
    <x v="1"/>
    <s v="Northern America"/>
    <s v="EIA: 54451"/>
    <s v="EIA: G2"/>
    <m/>
    <m/>
    <m/>
    <m/>
    <s v="35483"/>
    <n v="23255"/>
    <s v="L407428"/>
    <s v="G409562"/>
  </r>
  <r>
    <s v="https://www.gem.wiki/Los_Esteros_Critical_energy_center"/>
    <x v="62"/>
    <s v="Los Esteros Critical energy center"/>
    <m/>
    <s v="CC1"/>
    <s v="NG"/>
    <n v="306"/>
    <x v="0"/>
    <x v="0"/>
    <s v="N"/>
    <m/>
    <m/>
    <m/>
    <x v="22"/>
    <m/>
    <m/>
    <m/>
    <n v="37.424999999999997"/>
    <n v="-121.9319"/>
    <s v="exact"/>
    <s v="San Jose"/>
    <s v="Santa Clara"/>
    <m/>
    <s v="California"/>
    <x v="1"/>
    <s v="Northern America"/>
    <s v="EIA: 55748"/>
    <s v="EIA: CAG5, CTG1, CTG2, CTG3, CTG4"/>
    <m/>
    <m/>
    <m/>
    <m/>
    <s v="48503"/>
    <s v="27750, 27751, 27752, 27753"/>
    <s v="L402055"/>
    <s v="G401977"/>
  </r>
  <r>
    <s v="https://www.gem.wiki/Los_Medanos_energy_center"/>
    <x v="62"/>
    <s v="Los Medanos energy center"/>
    <m/>
    <s v="CC1"/>
    <s v="NG"/>
    <n v="678"/>
    <x v="0"/>
    <x v="0"/>
    <s v="Y"/>
    <m/>
    <m/>
    <m/>
    <x v="11"/>
    <m/>
    <m/>
    <m/>
    <n v="38.030071"/>
    <n v="-121.873"/>
    <s v="exact"/>
    <s v="Pittsburg"/>
    <s v="Contra Costa"/>
    <m/>
    <s v="California"/>
    <x v="1"/>
    <s v="Northern America"/>
    <s v="EIA: 55217"/>
    <s v="EIA: CTG1, CTG2, STG3"/>
    <m/>
    <m/>
    <m/>
    <m/>
    <s v="41365"/>
    <s v="24064, 24980, 24981"/>
    <s v="L402520"/>
    <s v="G401846"/>
  </r>
  <r>
    <s v="https://www.gem.wiki/Lost_Pines_1_power_project"/>
    <x v="62"/>
    <s v="Lost Pines 1 power project"/>
    <m/>
    <s v="CC1"/>
    <s v="NG"/>
    <n v="609"/>
    <x v="0"/>
    <x v="0"/>
    <s v="N"/>
    <m/>
    <m/>
    <m/>
    <x v="11"/>
    <m/>
    <m/>
    <m/>
    <n v="30.1478"/>
    <n v="-97.2714"/>
    <s v="exact"/>
    <s v="Bastrop"/>
    <s v="Bastrop"/>
    <m/>
    <s v="Texas"/>
    <x v="1"/>
    <s v="Northern America"/>
    <s v="EIA: 55154"/>
    <s v="EIA: CTA, CTB, ST"/>
    <m/>
    <m/>
    <m/>
    <m/>
    <s v="46920"/>
    <s v="26199, 26215, 26216"/>
    <s v="L401573"/>
    <s v="G401820"/>
  </r>
  <r>
    <s v="https://www.gem.wiki/Louisa_generation_facility_(VA)"/>
    <x v="62"/>
    <s v="Louisa generation facility (VA)"/>
    <m/>
    <s v="1"/>
    <s v="NG/FO"/>
    <n v="85"/>
    <x v="0"/>
    <x v="1"/>
    <s v="N"/>
    <m/>
    <m/>
    <m/>
    <x v="16"/>
    <m/>
    <m/>
    <m/>
    <n v="38.118099999999998"/>
    <n v="-78.213899999999995"/>
    <s v="exact"/>
    <s v="Gordonsville"/>
    <s v="Louisa"/>
    <m/>
    <s v="Virginia"/>
    <x v="1"/>
    <s v="Northern America"/>
    <s v="EIA: 7837"/>
    <s v="EIA: 1"/>
    <m/>
    <m/>
    <m/>
    <m/>
    <s v="46336"/>
    <n v="25503"/>
    <s v="L402168"/>
    <s v="G403324"/>
  </r>
  <r>
    <s v="https://www.gem.wiki/Louisa_generation_facility_(VA)"/>
    <x v="62"/>
    <s v="Louisa generation facility (VA)"/>
    <m/>
    <s v="2"/>
    <s v="NG/FO"/>
    <n v="85"/>
    <x v="0"/>
    <x v="1"/>
    <s v="N"/>
    <m/>
    <m/>
    <m/>
    <x v="16"/>
    <m/>
    <m/>
    <m/>
    <n v="38.118099999999998"/>
    <n v="-78.213899999999995"/>
    <s v="exact"/>
    <s v="Gordonsville"/>
    <s v="Louisa"/>
    <m/>
    <s v="Virginia"/>
    <x v="1"/>
    <s v="Northern America"/>
    <s v="EIA: 7837"/>
    <s v="EIA: 2"/>
    <m/>
    <m/>
    <m/>
    <m/>
    <s v="46336"/>
    <n v="26064"/>
    <s v="L402168"/>
    <s v="G403325"/>
  </r>
  <r>
    <s v="https://www.gem.wiki/Louisa_generation_facility_(VA)"/>
    <x v="62"/>
    <s v="Louisa generation facility (VA)"/>
    <m/>
    <s v="3"/>
    <s v="NG/FO"/>
    <n v="85"/>
    <x v="0"/>
    <x v="1"/>
    <s v="N"/>
    <m/>
    <m/>
    <m/>
    <x v="16"/>
    <m/>
    <m/>
    <m/>
    <n v="38.118099999999998"/>
    <n v="-78.213899999999995"/>
    <s v="exact"/>
    <s v="Gordonsville"/>
    <s v="Louisa"/>
    <m/>
    <s v="Virginia"/>
    <x v="1"/>
    <s v="Northern America"/>
    <s v="EIA: 7837"/>
    <s v="EIA: 3"/>
    <m/>
    <m/>
    <m/>
    <m/>
    <s v="46336"/>
    <n v="26065"/>
    <s v="L402168"/>
    <s v="G403326"/>
  </r>
  <r>
    <s v="https://www.gem.wiki/Louisa_generation_facility_(VA)"/>
    <x v="62"/>
    <s v="Louisa generation facility (VA)"/>
    <m/>
    <s v="4"/>
    <s v="NG/FO"/>
    <n v="85"/>
    <x v="0"/>
    <x v="1"/>
    <s v="N"/>
    <m/>
    <m/>
    <m/>
    <x v="16"/>
    <m/>
    <m/>
    <m/>
    <n v="38.118099999999998"/>
    <n v="-78.213899999999995"/>
    <s v="exact"/>
    <s v="Gordonsville"/>
    <s v="Louisa"/>
    <m/>
    <s v="Virginia"/>
    <x v="1"/>
    <s v="Northern America"/>
    <s v="EIA: 7837"/>
    <s v="EIA: 4"/>
    <m/>
    <m/>
    <m/>
    <m/>
    <s v="46336"/>
    <n v="29064"/>
    <s v="L402168"/>
    <s v="G403327"/>
  </r>
  <r>
    <s v="https://www.gem.wiki/Louisa_generation_facility_(VA)"/>
    <x v="62"/>
    <s v="Louisa generation facility (VA)"/>
    <m/>
    <s v="5"/>
    <s v="NG/FO"/>
    <n v="171"/>
    <x v="0"/>
    <x v="1"/>
    <s v="N"/>
    <m/>
    <m/>
    <m/>
    <x v="16"/>
    <m/>
    <m/>
    <m/>
    <n v="38.118099999999998"/>
    <n v="-78.213899999999995"/>
    <s v="exact"/>
    <s v="Gordonsville"/>
    <s v="Louisa"/>
    <m/>
    <s v="Virginia"/>
    <x v="1"/>
    <s v="Northern America"/>
    <s v="EIA: 7837"/>
    <s v="EIA: 5"/>
    <m/>
    <m/>
    <m/>
    <m/>
    <s v="46336"/>
    <n v="29065"/>
    <s v="L402168"/>
    <s v="G403328"/>
  </r>
  <r>
    <s v="https://www.gem.wiki/Louisiana_1_power_station"/>
    <x v="62"/>
    <s v="Louisiana 1 power station"/>
    <m/>
    <s v="2A"/>
    <s v="NG/OG/FO"/>
    <n v="63"/>
    <x v="0"/>
    <x v="3"/>
    <s v="Y"/>
    <m/>
    <m/>
    <m/>
    <x v="83"/>
    <m/>
    <m/>
    <m/>
    <n v="30.4922"/>
    <n v="-91.186400000000006"/>
    <s v="exact"/>
    <s v="Baton Rouge"/>
    <s v="East Baton Rouge"/>
    <m/>
    <s v="Louisiana"/>
    <x v="1"/>
    <s v="Northern America"/>
    <s v="EIA: 1391"/>
    <s v="EIA: 2A"/>
    <m/>
    <m/>
    <m/>
    <m/>
    <s v="21588"/>
    <n v="12255"/>
    <s v="L407424"/>
    <s v="G409599"/>
  </r>
  <r>
    <s v="https://www.gem.wiki/Louisiana_1_power_station"/>
    <x v="62"/>
    <s v="Louisiana 1 power station"/>
    <m/>
    <s v="3A"/>
    <s v="NG/OG/FO"/>
    <n v="63"/>
    <x v="0"/>
    <x v="3"/>
    <s v="Y"/>
    <m/>
    <m/>
    <m/>
    <x v="83"/>
    <m/>
    <m/>
    <m/>
    <n v="30.4922"/>
    <n v="-91.186400000000006"/>
    <s v="exact"/>
    <s v="Baton Rouge"/>
    <s v="East Baton Rouge"/>
    <m/>
    <s v="Louisiana"/>
    <x v="1"/>
    <s v="Northern America"/>
    <s v="EIA: 1391"/>
    <s v="EIA: 3A"/>
    <m/>
    <m/>
    <m/>
    <m/>
    <s v="21588"/>
    <n v="12257"/>
    <s v="L407424"/>
    <s v="G409598"/>
  </r>
  <r>
    <s v="https://www.gem.wiki/Louisiana_1_power_station"/>
    <x v="62"/>
    <s v="Louisiana 1 power station"/>
    <m/>
    <s v="4A"/>
    <s v="NG/OG/FO"/>
    <n v="129"/>
    <x v="0"/>
    <x v="1"/>
    <s v="Y"/>
    <m/>
    <m/>
    <m/>
    <x v="33"/>
    <m/>
    <m/>
    <m/>
    <n v="30.4922"/>
    <n v="-91.186400000000006"/>
    <s v="exact"/>
    <s v="Baton Rouge"/>
    <s v="East Baton Rouge"/>
    <m/>
    <s v="Louisiana"/>
    <x v="1"/>
    <s v="Northern America"/>
    <s v="EIA: 1391"/>
    <s v="EIA: 4A"/>
    <m/>
    <m/>
    <m/>
    <m/>
    <s v="21588"/>
    <n v="12261"/>
    <s v="L407424"/>
    <s v="G409597"/>
  </r>
  <r>
    <s v="https://www.gem.wiki/Louisiana_1_power_station"/>
    <x v="62"/>
    <s v="Louisiana 1 power station"/>
    <m/>
    <s v="5A"/>
    <s v="NG/OG/FO"/>
    <n v="173"/>
    <x v="0"/>
    <x v="1"/>
    <s v="Y"/>
    <m/>
    <m/>
    <m/>
    <x v="14"/>
    <m/>
    <m/>
    <m/>
    <n v="30.4922"/>
    <n v="-91.186400000000006"/>
    <s v="exact"/>
    <s v="Baton Rouge"/>
    <s v="East Baton Rouge"/>
    <m/>
    <s v="Louisiana"/>
    <x v="1"/>
    <s v="Northern America"/>
    <s v="EIA: 1391"/>
    <s v="EIA: 5A"/>
    <m/>
    <m/>
    <m/>
    <m/>
    <s v="21588"/>
    <n v="23827"/>
    <s v="L407424"/>
    <s v="G409596"/>
  </r>
  <r>
    <s v="https://www.gem.wiki/Louisiana_2_power_station"/>
    <x v="62"/>
    <s v="Louisiana 2 power station"/>
    <m/>
    <s v="10"/>
    <s v="NG"/>
    <n v="50"/>
    <x v="7"/>
    <x v="3"/>
    <s v="N"/>
    <m/>
    <m/>
    <m/>
    <x v="89"/>
    <m/>
    <m/>
    <m/>
    <n v="30.4922"/>
    <n v="-91.186400000000006"/>
    <s v="exact"/>
    <s v="Baton Rouge"/>
    <s v="East Baton Rouge"/>
    <m/>
    <s v="Louisiana"/>
    <x v="1"/>
    <s v="Northern America"/>
    <s v="EIA: 1392"/>
    <s v="EIA: 10"/>
    <m/>
    <m/>
    <m/>
    <m/>
    <s v="21587"/>
    <n v="12262"/>
    <s v="L401914"/>
    <s v="G402842"/>
  </r>
  <r>
    <s v="https://www.gem.wiki/Louisiana_2_power_station"/>
    <x v="62"/>
    <s v="Louisiana 2 power station"/>
    <m/>
    <s v="11"/>
    <s v="NG"/>
    <n v="50"/>
    <x v="7"/>
    <x v="3"/>
    <s v="N"/>
    <m/>
    <m/>
    <m/>
    <x v="89"/>
    <m/>
    <m/>
    <m/>
    <n v="30.4922"/>
    <n v="-91.186400000000006"/>
    <s v="exact"/>
    <s v="Baton Rouge"/>
    <s v="East Baton Rouge"/>
    <m/>
    <s v="Louisiana"/>
    <x v="1"/>
    <s v="Northern America"/>
    <s v="EIA: 1392"/>
    <s v="EIA: 11"/>
    <m/>
    <m/>
    <m/>
    <m/>
    <s v="21587"/>
    <n v="12263"/>
    <s v="L401914"/>
    <s v="G402843"/>
  </r>
  <r>
    <s v="https://www.gem.wiki/Louisiana_2_power_station"/>
    <x v="62"/>
    <s v="Louisiana 2 power station"/>
    <m/>
    <s v="12"/>
    <s v="NG"/>
    <n v="75"/>
    <x v="7"/>
    <x v="3"/>
    <s v="N"/>
    <m/>
    <m/>
    <m/>
    <x v="90"/>
    <m/>
    <m/>
    <m/>
    <n v="30.4922"/>
    <n v="-91.186400000000006"/>
    <s v="exact"/>
    <s v="Baton Rouge"/>
    <s v="East Baton Rouge"/>
    <m/>
    <s v="Louisiana"/>
    <x v="1"/>
    <s v="Northern America"/>
    <s v="EIA: 1392"/>
    <s v="EIA: 12"/>
    <m/>
    <m/>
    <m/>
    <m/>
    <s v="21587"/>
    <n v="12264"/>
    <s v="L401914"/>
    <s v="G402844"/>
  </r>
  <r>
    <s v="https://www.gem.wiki/Lower_Mount_Bethel_Energy_power_station"/>
    <x v="62"/>
    <s v="Lower Mount Bethel Energy power station"/>
    <m/>
    <s v="CC01"/>
    <s v="NG"/>
    <n v="652"/>
    <x v="0"/>
    <x v="0"/>
    <s v="N"/>
    <m/>
    <m/>
    <m/>
    <x v="8"/>
    <m/>
    <m/>
    <m/>
    <n v="40.801924"/>
    <n v="-75.107560000000007"/>
    <s v="exact"/>
    <s v="Bangor"/>
    <s v="Northampton"/>
    <m/>
    <s v="Pennsylvania"/>
    <x v="1"/>
    <s v="Northern America"/>
    <s v="EIA: 55667"/>
    <s v="EIA: G1, G2, G3"/>
    <m/>
    <m/>
    <m/>
    <m/>
    <m/>
    <m/>
    <s v="L401575"/>
    <s v="G401965"/>
  </r>
  <r>
    <s v="https://www.gem.wiki/Luna_energy_facility"/>
    <x v="62"/>
    <s v="Luna energy facility"/>
    <m/>
    <s v="CC1"/>
    <s v="NG"/>
    <n v="650"/>
    <x v="0"/>
    <x v="0"/>
    <s v="N"/>
    <m/>
    <m/>
    <m/>
    <x v="37"/>
    <m/>
    <m/>
    <m/>
    <n v="32.299348999999999"/>
    <n v="-107.7834"/>
    <s v="exact"/>
    <s v="Deming"/>
    <s v="Luna"/>
    <m/>
    <s v="New Mexico"/>
    <x v="1"/>
    <s v="Northern America"/>
    <s v="EIA: 55343"/>
    <s v="EIA: CTG1, CTG2, STG1"/>
    <m/>
    <m/>
    <m/>
    <m/>
    <m/>
    <m/>
    <s v="L401601"/>
    <s v="G401890"/>
  </r>
  <r>
    <s v="https://www.gem.wiki/MEC_North_power_station"/>
    <x v="62"/>
    <s v="MEC North power station"/>
    <m/>
    <s v="MECN"/>
    <s v="NG"/>
    <n v="500"/>
    <x v="2"/>
    <x v="0"/>
    <s v="N"/>
    <s v="Hydrogen capable: turbine"/>
    <s v="not found"/>
    <m/>
    <x v="40"/>
    <m/>
    <m/>
    <m/>
    <n v="42.233559"/>
    <n v="-84.962339999999998"/>
    <s v="exact"/>
    <s v="Marshall"/>
    <s v="Calhoun"/>
    <m/>
    <s v="Michigan"/>
    <x v="1"/>
    <s v="Northern America"/>
    <s v="EIA: 63911"/>
    <s v="EIA: MECN"/>
    <s v="Marshall Energy Center North"/>
    <m/>
    <m/>
    <m/>
    <s v="103467"/>
    <s v="49386, 49387"/>
    <s v="L407415"/>
    <s v="G409472"/>
  </r>
  <r>
    <s v="https://www.gem.wiki/MEC_South_power_station"/>
    <x v="62"/>
    <s v="MEC South power station"/>
    <m/>
    <s v="MECS"/>
    <s v="NG"/>
    <n v="500"/>
    <x v="2"/>
    <x v="0"/>
    <s v="N"/>
    <s v="Hydrogen capable: turbine"/>
    <s v="not found"/>
    <m/>
    <x v="40"/>
    <m/>
    <m/>
    <m/>
    <n v="42.237102999999998"/>
    <n v="-84.959149999999994"/>
    <s v="exact"/>
    <s v="Marshall"/>
    <s v="Calhoun"/>
    <m/>
    <s v="Michigan"/>
    <x v="1"/>
    <s v="Northern America"/>
    <s v="EIA: 63912"/>
    <s v="EIA: MECS"/>
    <s v="Marshall Energy Center South"/>
    <m/>
    <m/>
    <m/>
    <s v="103467"/>
    <s v="49388, 49389"/>
    <s v="L407414"/>
    <s v="G409471"/>
  </r>
  <r>
    <s v="https://www.gem.wiki/MEPI_GT_Facility"/>
    <x v="62"/>
    <s v="MEPI GT Facility"/>
    <m/>
    <s v="1"/>
    <s v="NG"/>
    <n v="65"/>
    <x v="6"/>
    <x v="1"/>
    <s v="N"/>
    <m/>
    <m/>
    <m/>
    <x v="35"/>
    <n v="2022"/>
    <n v="2022"/>
    <m/>
    <n v="37.217500000000001"/>
    <n v="-88.866100000000003"/>
    <s v="exact"/>
    <s v="Joppa"/>
    <s v="Massac"/>
    <m/>
    <s v="Illinois"/>
    <x v="1"/>
    <s v="Northern America"/>
    <s v="EIA: 7858"/>
    <s v="EIA: 1"/>
    <m/>
    <m/>
    <m/>
    <m/>
    <s v="47158"/>
    <n v="2076"/>
    <s v="L401578"/>
    <s v="G402296"/>
  </r>
  <r>
    <s v="https://www.gem.wiki/MEPI_GT_Facility"/>
    <x v="62"/>
    <s v="MEPI GT Facility"/>
    <m/>
    <s v="2"/>
    <s v="NG"/>
    <n v="65"/>
    <x v="6"/>
    <x v="1"/>
    <s v="N"/>
    <m/>
    <m/>
    <m/>
    <x v="35"/>
    <n v="2022"/>
    <n v="2022"/>
    <m/>
    <n v="37.217500000000001"/>
    <n v="-88.866100000000003"/>
    <s v="exact"/>
    <s v="Joppa"/>
    <s v="Massac"/>
    <m/>
    <s v="Illinois"/>
    <x v="1"/>
    <s v="Northern America"/>
    <s v="EIA: 7858"/>
    <s v="EIA: 2"/>
    <m/>
    <m/>
    <m/>
    <m/>
    <s v="47158"/>
    <n v="2077"/>
    <s v="L401578"/>
    <s v="G402297"/>
  </r>
  <r>
    <s v="https://www.gem.wiki/MEPI_GT_Facility"/>
    <x v="62"/>
    <s v="MEPI GT Facility"/>
    <m/>
    <s v="3"/>
    <s v="NG"/>
    <n v="65"/>
    <x v="6"/>
    <x v="1"/>
    <s v="N"/>
    <m/>
    <m/>
    <m/>
    <x v="35"/>
    <n v="2022"/>
    <n v="2022"/>
    <m/>
    <n v="37.217500000000001"/>
    <n v="-88.866100000000003"/>
    <s v="exact"/>
    <s v="Joppa"/>
    <s v="Massac"/>
    <m/>
    <s v="Illinois"/>
    <x v="1"/>
    <s v="Northern America"/>
    <s v="EIA: 7858"/>
    <s v="EIA: 3"/>
    <m/>
    <m/>
    <m/>
    <m/>
    <s v="47158"/>
    <n v="2078"/>
    <s v="L401578"/>
    <s v="G402298"/>
  </r>
  <r>
    <s v="https://www.gem.wiki/MEPI_GT_Facility"/>
    <x v="62"/>
    <s v="MEPI GT Facility"/>
    <m/>
    <s v="4"/>
    <s v="NG"/>
    <n v="54"/>
    <x v="6"/>
    <x v="1"/>
    <s v="N"/>
    <m/>
    <m/>
    <m/>
    <x v="15"/>
    <n v="2022"/>
    <n v="2022"/>
    <m/>
    <n v="37.217500000000001"/>
    <n v="-88.866100000000003"/>
    <s v="exact"/>
    <s v="Joppa"/>
    <s v="Massac"/>
    <m/>
    <s v="Illinois"/>
    <x v="1"/>
    <s v="Northern America"/>
    <s v="EIA: 7858"/>
    <s v="EIA: 4"/>
    <m/>
    <m/>
    <m/>
    <m/>
    <s v="47158"/>
    <n v="26437"/>
    <s v="L401578"/>
    <s v="G402299"/>
  </r>
  <r>
    <s v="https://www.gem.wiki/MEPI_GT_Facility"/>
    <x v="62"/>
    <s v="MEPI GT Facility"/>
    <m/>
    <s v="5"/>
    <s v="NG"/>
    <n v="54"/>
    <x v="6"/>
    <x v="1"/>
    <s v="N"/>
    <m/>
    <m/>
    <m/>
    <x v="15"/>
    <n v="2022"/>
    <n v="2022"/>
    <m/>
    <n v="37.217500000000001"/>
    <n v="-88.866100000000003"/>
    <s v="exact"/>
    <s v="Joppa"/>
    <s v="Massac"/>
    <m/>
    <s v="Illinois"/>
    <x v="1"/>
    <s v="Northern America"/>
    <s v="EIA: 7858"/>
    <s v="EIA: 5"/>
    <m/>
    <m/>
    <m/>
    <m/>
    <s v="47158"/>
    <n v="26438"/>
    <s v="L401578"/>
    <s v="G402300"/>
  </r>
  <r>
    <s v="https://www.gem.wiki/MMWEC_Simple_Cycle_Gas_Turbine_power_station"/>
    <x v="62"/>
    <s v="MMWEC Simple Cycle Gas Turbine power station"/>
    <m/>
    <s v="GT1"/>
    <s v="NG/FO"/>
    <n v="65"/>
    <x v="1"/>
    <x v="1"/>
    <s v="N"/>
    <s v="not found"/>
    <s v="not found"/>
    <m/>
    <x v="49"/>
    <m/>
    <m/>
    <m/>
    <n v="42.543419999999998"/>
    <n v="-70.927970000000002"/>
    <s v="exact"/>
    <s v="Peabody"/>
    <s v="Essex"/>
    <m/>
    <s v="Massachusetts"/>
    <x v="1"/>
    <s v="Northern America"/>
    <s v="EIA: 63559"/>
    <s v="EIA: GT1"/>
    <s v="Project 2015A, Peabody Peaker power plant"/>
    <m/>
    <m/>
    <m/>
    <s v="1136483"/>
    <n v="1310060"/>
    <s v="L407410"/>
    <s v="G409488"/>
  </r>
  <r>
    <s v="https://www.gem.wiki/MPC_Generating_power_station"/>
    <x v="62"/>
    <s v="MPC Generating power station"/>
    <m/>
    <s v="1"/>
    <s v="NG/FO"/>
    <n v="185"/>
    <x v="0"/>
    <x v="1"/>
    <s v="N"/>
    <m/>
    <m/>
    <m/>
    <x v="15"/>
    <m/>
    <m/>
    <m/>
    <n v="33.811900000000001"/>
    <n v="-83.695300000000003"/>
    <s v="exact"/>
    <s v="Monroe"/>
    <s v="Walton"/>
    <m/>
    <s v="Georgia"/>
    <x v="1"/>
    <s v="Northern America"/>
    <s v="EIA: 7764"/>
    <s v="EIA: 1"/>
    <m/>
    <m/>
    <m/>
    <m/>
    <s v="46041"/>
    <n v="24999"/>
    <s v="L401611"/>
    <s v="G402334"/>
  </r>
  <r>
    <s v="https://www.gem.wiki/MPC_Generating_power_station"/>
    <x v="62"/>
    <s v="MPC Generating power station"/>
    <m/>
    <s v="2"/>
    <s v="NG/FO"/>
    <n v="201"/>
    <x v="0"/>
    <x v="1"/>
    <s v="N"/>
    <m/>
    <m/>
    <m/>
    <x v="11"/>
    <m/>
    <m/>
    <m/>
    <n v="33.811900000000001"/>
    <n v="-83.695300000000003"/>
    <s v="exact"/>
    <s v="Monroe"/>
    <s v="Walton"/>
    <m/>
    <s v="Georgia"/>
    <x v="1"/>
    <s v="Northern America"/>
    <s v="EIA: 7764"/>
    <s v="EIA: 2"/>
    <m/>
    <m/>
    <m/>
    <m/>
    <s v="46041"/>
    <n v="25737"/>
    <s v="L401611"/>
    <s v="G402335"/>
  </r>
  <r>
    <s v="https://www.gem.wiki/Maddox_power_station"/>
    <x v="62"/>
    <s v="Maddox power station"/>
    <m/>
    <s v="1"/>
    <s v="NG"/>
    <n v="114"/>
    <x v="0"/>
    <x v="3"/>
    <s v="N"/>
    <m/>
    <m/>
    <m/>
    <x v="74"/>
    <m/>
    <n v="2028"/>
    <m/>
    <n v="32.714224000000002"/>
    <n v="-103.3015"/>
    <s v="exact"/>
    <s v="Hobbs"/>
    <s v="Lea"/>
    <m/>
    <s v="New Mexico"/>
    <x v="1"/>
    <s v="Northern America"/>
    <s v="EIA: 2446"/>
    <s v="EIA: 1"/>
    <m/>
    <m/>
    <m/>
    <m/>
    <s v="33299"/>
    <n v="12544"/>
    <s v="L402299"/>
    <s v="G403559"/>
  </r>
  <r>
    <s v="https://www.gem.wiki/Maddox_power_station"/>
    <x v="62"/>
    <s v="Maddox power station"/>
    <m/>
    <s v="2"/>
    <s v="NG"/>
    <n v="87"/>
    <x v="0"/>
    <x v="1"/>
    <s v="N"/>
    <m/>
    <m/>
    <m/>
    <x v="50"/>
    <m/>
    <n v="2025"/>
    <m/>
    <n v="32.714224000000002"/>
    <n v="-103.3015"/>
    <s v="exact"/>
    <s v="Hobbs"/>
    <s v="Lea"/>
    <m/>
    <s v="New Mexico"/>
    <x v="1"/>
    <s v="Northern America"/>
    <s v="EIA: 2446"/>
    <s v="EIA: 2"/>
    <m/>
    <m/>
    <m/>
    <m/>
    <s v="33299"/>
    <n v="12545"/>
    <s v="L402299"/>
    <s v="G403560"/>
  </r>
  <r>
    <s v="https://www.gem.wiki/Madison_power_station"/>
    <x v="62"/>
    <s v="Madison power station"/>
    <m/>
    <s v="CT1"/>
    <s v="NG"/>
    <n v="87"/>
    <x v="0"/>
    <x v="1"/>
    <s v="N"/>
    <m/>
    <m/>
    <m/>
    <x v="15"/>
    <m/>
    <m/>
    <m/>
    <n v="39.452199999999998"/>
    <n v="-84.464699999999993"/>
    <s v="exact"/>
    <s v="Trenton"/>
    <s v="Butler"/>
    <m/>
    <s v="Ohio"/>
    <x v="1"/>
    <s v="Northern America"/>
    <s v="EIA: 55110"/>
    <s v="EIA: CT1"/>
    <m/>
    <m/>
    <m/>
    <m/>
    <s v="45644"/>
    <n v="24638"/>
    <s v="L401877"/>
    <s v="G402756"/>
  </r>
  <r>
    <s v="https://www.gem.wiki/Madison_power_station"/>
    <x v="62"/>
    <s v="Madison power station"/>
    <m/>
    <s v="CT2"/>
    <s v="NG"/>
    <n v="87"/>
    <x v="0"/>
    <x v="1"/>
    <s v="N"/>
    <m/>
    <m/>
    <m/>
    <x v="15"/>
    <m/>
    <m/>
    <m/>
    <n v="39.452199999999998"/>
    <n v="-84.464699999999993"/>
    <s v="exact"/>
    <s v="Trenton"/>
    <s v="Butler"/>
    <m/>
    <s v="Ohio"/>
    <x v="1"/>
    <s v="Northern America"/>
    <s v="EIA: 55110"/>
    <s v="EIA: CT2"/>
    <m/>
    <m/>
    <m/>
    <m/>
    <s v="45644"/>
    <n v="24682"/>
    <s v="L401877"/>
    <s v="G402757"/>
  </r>
  <r>
    <s v="https://www.gem.wiki/Madison_power_station"/>
    <x v="62"/>
    <s v="Madison power station"/>
    <m/>
    <s v="CT3"/>
    <s v="NG"/>
    <n v="87"/>
    <x v="0"/>
    <x v="1"/>
    <s v="N"/>
    <m/>
    <m/>
    <m/>
    <x v="15"/>
    <m/>
    <m/>
    <m/>
    <n v="39.452199999999998"/>
    <n v="-84.464699999999993"/>
    <s v="exact"/>
    <s v="Trenton"/>
    <s v="Butler"/>
    <m/>
    <s v="Ohio"/>
    <x v="1"/>
    <s v="Northern America"/>
    <s v="EIA: 55110"/>
    <s v="EIA: CT3"/>
    <m/>
    <m/>
    <m/>
    <m/>
    <s v="45644"/>
    <n v="24683"/>
    <s v="L401877"/>
    <s v="G402758"/>
  </r>
  <r>
    <s v="https://www.gem.wiki/Madison_power_station"/>
    <x v="62"/>
    <s v="Madison power station"/>
    <m/>
    <s v="CT4"/>
    <s v="NG"/>
    <n v="87"/>
    <x v="0"/>
    <x v="1"/>
    <s v="N"/>
    <m/>
    <m/>
    <m/>
    <x v="15"/>
    <m/>
    <m/>
    <m/>
    <n v="39.452199999999998"/>
    <n v="-84.464699999999993"/>
    <s v="exact"/>
    <s v="Trenton"/>
    <s v="Butler"/>
    <m/>
    <s v="Ohio"/>
    <x v="1"/>
    <s v="Northern America"/>
    <s v="EIA: 55110"/>
    <s v="EIA: CT4"/>
    <m/>
    <m/>
    <m/>
    <m/>
    <s v="45644"/>
    <n v="24684"/>
    <s v="L401877"/>
    <s v="G402759"/>
  </r>
  <r>
    <s v="https://www.gem.wiki/Madison_power_station"/>
    <x v="62"/>
    <s v="Madison power station"/>
    <m/>
    <s v="CT5"/>
    <s v="NG"/>
    <n v="87"/>
    <x v="0"/>
    <x v="1"/>
    <s v="N"/>
    <m/>
    <m/>
    <m/>
    <x v="15"/>
    <m/>
    <m/>
    <m/>
    <n v="39.452199999999998"/>
    <n v="-84.464699999999993"/>
    <s v="exact"/>
    <s v="Trenton"/>
    <s v="Butler"/>
    <m/>
    <s v="Ohio"/>
    <x v="1"/>
    <s v="Northern America"/>
    <s v="EIA: 55110"/>
    <s v="EIA: CT5"/>
    <m/>
    <m/>
    <m/>
    <m/>
    <s v="45644"/>
    <n v="24685"/>
    <s v="L401877"/>
    <s v="G402760"/>
  </r>
  <r>
    <s v="https://www.gem.wiki/Madison_power_station"/>
    <x v="62"/>
    <s v="Madison power station"/>
    <m/>
    <s v="CT6"/>
    <s v="NG"/>
    <n v="87"/>
    <x v="0"/>
    <x v="1"/>
    <s v="N"/>
    <m/>
    <m/>
    <m/>
    <x v="15"/>
    <m/>
    <m/>
    <m/>
    <n v="39.452199999999998"/>
    <n v="-84.464699999999993"/>
    <s v="exact"/>
    <s v="Trenton"/>
    <s v="Butler"/>
    <m/>
    <s v="Ohio"/>
    <x v="1"/>
    <s v="Northern America"/>
    <s v="EIA: 55110"/>
    <s v="EIA: CT6"/>
    <m/>
    <m/>
    <m/>
    <m/>
    <s v="45644"/>
    <n v="24686"/>
    <s v="L401877"/>
    <s v="G402761"/>
  </r>
  <r>
    <s v="https://www.gem.wiki/Madison_power_station"/>
    <x v="62"/>
    <s v="Madison power station"/>
    <m/>
    <s v="CT7"/>
    <s v="NG"/>
    <n v="87"/>
    <x v="0"/>
    <x v="1"/>
    <s v="N"/>
    <m/>
    <m/>
    <m/>
    <x v="15"/>
    <m/>
    <m/>
    <m/>
    <n v="39.452199999999998"/>
    <n v="-84.464699999999993"/>
    <s v="exact"/>
    <s v="Trenton"/>
    <s v="Butler"/>
    <m/>
    <s v="Ohio"/>
    <x v="1"/>
    <s v="Northern America"/>
    <s v="EIA: 55110"/>
    <s v="EIA: CT7"/>
    <m/>
    <m/>
    <m/>
    <m/>
    <s v="45644"/>
    <n v="24687"/>
    <s v="L401877"/>
    <s v="G402762"/>
  </r>
  <r>
    <s v="https://www.gem.wiki/Madison_power_station"/>
    <x v="62"/>
    <s v="Madison power station"/>
    <m/>
    <s v="CT8"/>
    <s v="NG"/>
    <n v="87"/>
    <x v="0"/>
    <x v="1"/>
    <s v="N"/>
    <m/>
    <m/>
    <m/>
    <x v="15"/>
    <m/>
    <m/>
    <m/>
    <n v="39.452199999999998"/>
    <n v="-84.464699999999993"/>
    <s v="exact"/>
    <s v="Trenton"/>
    <s v="Butler"/>
    <m/>
    <s v="Ohio"/>
    <x v="1"/>
    <s v="Northern America"/>
    <s v="EIA: 55110"/>
    <s v="EIA: CT8"/>
    <m/>
    <m/>
    <m/>
    <m/>
    <s v="45644"/>
    <n v="24688"/>
    <s v="L401877"/>
    <s v="G402763"/>
  </r>
  <r>
    <s v="https://www.gem.wiki/Magic_Valley_generating_station"/>
    <x v="62"/>
    <s v="Magic Valley generating station"/>
    <m/>
    <s v="STG"/>
    <s v="NG"/>
    <n v="801"/>
    <x v="0"/>
    <x v="0"/>
    <s v="N"/>
    <m/>
    <m/>
    <m/>
    <x v="10"/>
    <m/>
    <m/>
    <m/>
    <n v="26.340299999999999"/>
    <n v="-98.19"/>
    <s v="exact"/>
    <s v="Edinburg"/>
    <s v="Hidalgo"/>
    <m/>
    <s v="Texas"/>
    <x v="1"/>
    <s v="Northern America"/>
    <s v="EIA: 55123"/>
    <s v="EIA: CTG1, CTG2, STG"/>
    <m/>
    <m/>
    <m/>
    <m/>
    <m/>
    <m/>
    <s v="L401763"/>
    <s v="G401805"/>
  </r>
  <r>
    <s v="https://www.gem.wiki/Magnet_Cove_power_station"/>
    <x v="62"/>
    <s v="Magnet Cove power station"/>
    <m/>
    <s v="MC1"/>
    <s v="NG"/>
    <n v="746"/>
    <x v="0"/>
    <x v="0"/>
    <s v="N"/>
    <m/>
    <m/>
    <m/>
    <x v="37"/>
    <m/>
    <m/>
    <m/>
    <n v="34.429699999999997"/>
    <n v="-92.831699999999998"/>
    <s v="exact"/>
    <s v="Malvern"/>
    <s v="Hot Spring"/>
    <m/>
    <s v="Arkansas"/>
    <x v="1"/>
    <s v="Northern America"/>
    <s v="EIA: 55714"/>
    <s v="EIA: GT1, GT2, ST1"/>
    <m/>
    <m/>
    <m/>
    <m/>
    <s v="49572"/>
    <s v="29082, 29278, 29279"/>
    <s v="L401718"/>
    <s v="G401974"/>
  </r>
  <r>
    <s v="https://www.gem.wiki/Magnolia_power_plant"/>
    <x v="62"/>
    <s v="Magnolia power plant"/>
    <m/>
    <s v="MCC1"/>
    <s v="NG"/>
    <n v="335"/>
    <x v="0"/>
    <x v="0"/>
    <s v="N"/>
    <m/>
    <m/>
    <m/>
    <x v="16"/>
    <m/>
    <m/>
    <m/>
    <n v="34.835000000000001"/>
    <n v="-89.202600000000004"/>
    <s v="exact"/>
    <s v="Ashland"/>
    <s v="Benton"/>
    <m/>
    <s v="Mississippi"/>
    <x v="1"/>
    <s v="Northern America"/>
    <s v="EIA: 55451"/>
    <s v="EIA: CTG1, STG1"/>
    <m/>
    <m/>
    <m/>
    <m/>
    <s v="49318"/>
    <s v="28843, 28982"/>
    <s v="L402322"/>
    <s v="G401924"/>
  </r>
  <r>
    <s v="https://www.gem.wiki/Magnolia_power_plant"/>
    <x v="62"/>
    <s v="Magnolia power plant"/>
    <m/>
    <s v="MCC2"/>
    <s v="NG"/>
    <n v="335"/>
    <x v="0"/>
    <x v="0"/>
    <s v="N"/>
    <m/>
    <m/>
    <m/>
    <x v="16"/>
    <m/>
    <m/>
    <m/>
    <n v="34.835000000000001"/>
    <n v="-89.202600000000004"/>
    <s v="exact"/>
    <s v="Ashland"/>
    <s v="Benton"/>
    <m/>
    <s v="Mississippi"/>
    <x v="1"/>
    <s v="Northern America"/>
    <s v="EIA: 55451"/>
    <s v="EIA: CTG2, STG2"/>
    <m/>
    <m/>
    <m/>
    <m/>
    <s v="49318"/>
    <s v="28980, 28983"/>
    <s v="L402322"/>
    <s v="G401925"/>
  </r>
  <r>
    <s v="https://www.gem.wiki/Magnolia_power_plant"/>
    <x v="62"/>
    <s v="Magnolia power plant"/>
    <m/>
    <s v="MCC3"/>
    <s v="NG"/>
    <n v="335"/>
    <x v="0"/>
    <x v="0"/>
    <s v="N"/>
    <m/>
    <m/>
    <m/>
    <x v="16"/>
    <m/>
    <m/>
    <m/>
    <n v="34.835000000000001"/>
    <n v="-89.202600000000004"/>
    <s v="exact"/>
    <s v="Ashland"/>
    <s v="Benton"/>
    <m/>
    <s v="Mississippi"/>
    <x v="1"/>
    <s v="Northern America"/>
    <s v="EIA: 55451"/>
    <s v="EIA: CTG3, STG3"/>
    <m/>
    <m/>
    <m/>
    <m/>
    <s v="49318"/>
    <s v="28981, 28984"/>
    <s v="L402322"/>
    <s v="G401926"/>
  </r>
  <r>
    <s v="https://www.gem.wiki/Magnolia_power_project"/>
    <x v="62"/>
    <s v="Magnolia power project"/>
    <m/>
    <s v="CC1"/>
    <s v="NG"/>
    <n v="388"/>
    <x v="0"/>
    <x v="0"/>
    <s v="N"/>
    <m/>
    <m/>
    <m/>
    <x v="21"/>
    <m/>
    <m/>
    <m/>
    <n v="34.178600000000003"/>
    <n v="-118.31529999999999"/>
    <s v="exact"/>
    <s v="Burbank"/>
    <s v="Los Angeles"/>
    <m/>
    <s v="California"/>
    <x v="1"/>
    <s v="Northern America"/>
    <s v="EIA: 56046"/>
    <s v="EIA: 1, 2"/>
    <m/>
    <m/>
    <m/>
    <m/>
    <s v="15129"/>
    <s v="26794, 27656"/>
    <s v="L401540"/>
    <s v="G401996"/>
  </r>
  <r>
    <s v="https://www.gem.wiki/Maine_Independence_power_station"/>
    <x v="62"/>
    <s v="Maine Independence power station"/>
    <m/>
    <s v="CC1"/>
    <s v="NG"/>
    <n v="550"/>
    <x v="0"/>
    <x v="0"/>
    <s v="N"/>
    <m/>
    <m/>
    <m/>
    <x v="15"/>
    <m/>
    <m/>
    <m/>
    <n v="44.824199999999998"/>
    <n v="-68.709400000000002"/>
    <s v="exact"/>
    <s v="Veazie"/>
    <s v="Penobscot"/>
    <m/>
    <s v="Maine"/>
    <x v="1"/>
    <s v="Northern America"/>
    <s v="EIA: 55068"/>
    <s v="EIA: GEN1, GEN2, GEN3"/>
    <s v="Casco Bay"/>
    <m/>
    <m/>
    <m/>
    <s v="41027"/>
    <s v="23990, 24349, 24350"/>
    <s v="L401774"/>
    <s v="G401790"/>
  </r>
  <r>
    <s v="https://www.gem.wiki/Malaga_power_station"/>
    <x v="62"/>
    <s v="Malaga power station"/>
    <m/>
    <s v="GT-1"/>
    <s v="NG"/>
    <n v="61"/>
    <x v="0"/>
    <x v="1"/>
    <s v="N"/>
    <m/>
    <m/>
    <m/>
    <x v="21"/>
    <m/>
    <m/>
    <m/>
    <n v="36.669699999999999"/>
    <n v="-119.74039999999999"/>
    <s v="exact"/>
    <s v="Fresno"/>
    <s v="Fresno"/>
    <m/>
    <s v="California"/>
    <x v="1"/>
    <s v="Northern America"/>
    <s v="EIA: 56239"/>
    <s v="EIA: GT-1"/>
    <m/>
    <m/>
    <m/>
    <m/>
    <s v="50697"/>
    <n v="29895"/>
    <s v="L401535"/>
    <s v="G402222"/>
  </r>
  <r>
    <s v="https://www.gem.wiki/Malaga_power_station"/>
    <x v="62"/>
    <s v="Malaga power station"/>
    <m/>
    <s v="GT-2"/>
    <s v="NG"/>
    <n v="61"/>
    <x v="0"/>
    <x v="1"/>
    <s v="N"/>
    <m/>
    <m/>
    <m/>
    <x v="21"/>
    <m/>
    <m/>
    <m/>
    <n v="36.669699999999999"/>
    <n v="-119.74039999999999"/>
    <s v="exact"/>
    <s v="Fresno"/>
    <s v="Fresno"/>
    <m/>
    <s v="California"/>
    <x v="1"/>
    <s v="Northern America"/>
    <s v="EIA: 56239"/>
    <s v="EIA: GT-2"/>
    <m/>
    <m/>
    <m/>
    <m/>
    <s v="50697"/>
    <n v="29896"/>
    <s v="L401535"/>
    <s v="G402223"/>
  </r>
  <r>
    <s v="https://www.gem.wiki/Malburg_power_station"/>
    <x v="62"/>
    <s v="Malburg power station"/>
    <m/>
    <s v="MGS"/>
    <s v="NG/BU"/>
    <n v="130"/>
    <x v="0"/>
    <x v="0"/>
    <s v="N"/>
    <m/>
    <m/>
    <m/>
    <x v="21"/>
    <m/>
    <m/>
    <m/>
    <n v="33.998600000000003"/>
    <n v="-118.22190000000001"/>
    <s v="exact"/>
    <s v="Vernon"/>
    <s v="Los Angeles"/>
    <m/>
    <s v="California"/>
    <x v="1"/>
    <s v="Northern America"/>
    <s v="EIA: 56041"/>
    <s v="EIA: M1, M2, M3"/>
    <m/>
    <m/>
    <m/>
    <m/>
    <s v="35993"/>
    <s v="27468, 27468, 28988"/>
    <s v="L401525"/>
    <s v="G401995"/>
  </r>
  <r>
    <s v="https://www.gem.wiki/Manatee_power_station"/>
    <x v="62"/>
    <s v="Manatee power station"/>
    <m/>
    <s v="1"/>
    <s v="NG/FO"/>
    <n v="863"/>
    <x v="0"/>
    <x v="3"/>
    <s v="N"/>
    <m/>
    <m/>
    <m/>
    <x v="50"/>
    <m/>
    <m/>
    <m/>
    <n v="27.605799999999999"/>
    <n v="-82.345600000000005"/>
    <s v="exact"/>
    <s v="Parrish"/>
    <s v="Manatee"/>
    <m/>
    <s v="Florida"/>
    <x v="1"/>
    <s v="Northern America"/>
    <s v="EIA: 6042"/>
    <s v="EIA: 1"/>
    <m/>
    <m/>
    <m/>
    <m/>
    <s v="20269"/>
    <m/>
    <s v="L401950"/>
    <s v="G409498"/>
  </r>
  <r>
    <s v="https://www.gem.wiki/Manatee_power_station"/>
    <x v="62"/>
    <s v="Manatee power station"/>
    <m/>
    <s v="2"/>
    <s v="NG/FO"/>
    <n v="863"/>
    <x v="0"/>
    <x v="3"/>
    <s v="N"/>
    <m/>
    <m/>
    <m/>
    <x v="79"/>
    <m/>
    <m/>
    <m/>
    <n v="27.605799999999999"/>
    <n v="-82.345600000000005"/>
    <s v="exact"/>
    <s v="Parrish"/>
    <s v="Manatee"/>
    <m/>
    <s v="Florida"/>
    <x v="1"/>
    <s v="Northern America"/>
    <s v="EIA: 6042"/>
    <s v="EIA: 2"/>
    <m/>
    <m/>
    <m/>
    <m/>
    <s v="20269"/>
    <m/>
    <s v="L401950"/>
    <s v="G409497"/>
  </r>
  <r>
    <s v="https://www.gem.wiki/Manatee_power_station"/>
    <x v="62"/>
    <s v="Manatee power station"/>
    <m/>
    <s v="G341"/>
    <s v="NG/FO"/>
    <n v="1225"/>
    <x v="0"/>
    <x v="0"/>
    <s v="N"/>
    <m/>
    <m/>
    <m/>
    <x v="21"/>
    <m/>
    <m/>
    <m/>
    <n v="27.605799999999999"/>
    <n v="-82.345600000000005"/>
    <s v="exact"/>
    <s v="Parrish"/>
    <s v="Manatee"/>
    <m/>
    <s v="Florida"/>
    <x v="1"/>
    <s v="Northern America"/>
    <s v="EIA: 6042"/>
    <s v="EIA: 3, A, B, C, D"/>
    <m/>
    <m/>
    <m/>
    <m/>
    <s v="20269"/>
    <s v="28934, 30068, 30069, 30070, 30071"/>
    <s v="L401950"/>
    <s v="G402093"/>
  </r>
  <r>
    <s v="https://www.gem.wiki/Manchester_Street_power_station"/>
    <x v="62"/>
    <s v="Manchester Street power station"/>
    <m/>
    <s v="321"/>
    <s v="NG/FO"/>
    <n v="173"/>
    <x v="0"/>
    <x v="0"/>
    <s v="N"/>
    <m/>
    <m/>
    <m/>
    <x v="48"/>
    <m/>
    <m/>
    <m/>
    <n v="41.816699999999997"/>
    <n v="-71.404200000000003"/>
    <s v="exact"/>
    <s v="Providence"/>
    <s v="Providence"/>
    <m/>
    <s v="Rhode Island"/>
    <x v="1"/>
    <s v="Northern America"/>
    <s v="EIA: 3236"/>
    <s v="EIA: G10A, GE10"/>
    <m/>
    <m/>
    <m/>
    <m/>
    <m/>
    <m/>
    <s v="L401898"/>
    <s v="G401660"/>
  </r>
  <r>
    <s v="https://www.gem.wiki/Manchester_Street_power_station"/>
    <x v="62"/>
    <s v="Manchester Street power station"/>
    <m/>
    <s v="322"/>
    <s v="NG/FO"/>
    <n v="171"/>
    <x v="0"/>
    <x v="0"/>
    <s v="N"/>
    <m/>
    <m/>
    <m/>
    <x v="48"/>
    <m/>
    <m/>
    <m/>
    <n v="41.816699999999997"/>
    <n v="-71.404200000000003"/>
    <s v="exact"/>
    <s v="Providence"/>
    <s v="Providence"/>
    <m/>
    <s v="Rhode Island"/>
    <x v="1"/>
    <s v="Northern America"/>
    <s v="EIA: 3236"/>
    <s v="EIA: G11A, GE11"/>
    <m/>
    <m/>
    <m/>
    <m/>
    <m/>
    <m/>
    <s v="L401898"/>
    <s v="G401661"/>
  </r>
  <r>
    <s v="https://www.gem.wiki/Manchester_Street_power_station"/>
    <x v="62"/>
    <s v="Manchester Street power station"/>
    <m/>
    <s v="323"/>
    <s v="NG/FO"/>
    <n v="171"/>
    <x v="0"/>
    <x v="0"/>
    <s v="N"/>
    <m/>
    <m/>
    <m/>
    <x v="48"/>
    <m/>
    <m/>
    <m/>
    <n v="41.816699999999997"/>
    <n v="-71.404200000000003"/>
    <s v="exact"/>
    <s v="Providence"/>
    <s v="Providence"/>
    <m/>
    <s v="Rhode Island"/>
    <x v="1"/>
    <s v="Northern America"/>
    <s v="EIA: 3236"/>
    <s v="EIA: GE9A, GEN9"/>
    <m/>
    <m/>
    <m/>
    <m/>
    <m/>
    <m/>
    <s v="L401898"/>
    <s v="G401662"/>
  </r>
  <r>
    <s v="https://www.gem.wiki/Manchief_Electric_generating_station"/>
    <x v="62"/>
    <s v="Manchief Electric generating station"/>
    <m/>
    <s v="UN1"/>
    <s v="NG"/>
    <n v="150"/>
    <x v="0"/>
    <x v="1"/>
    <s v="N"/>
    <m/>
    <m/>
    <m/>
    <x v="15"/>
    <m/>
    <m/>
    <m/>
    <n v="40.217143"/>
    <n v="-103.685"/>
    <s v="exact"/>
    <s v="Brush"/>
    <s v="Morgan"/>
    <m/>
    <s v="Colorado"/>
    <x v="1"/>
    <s v="Northern America"/>
    <s v="EIA: 55127"/>
    <s v="EIA: UN1"/>
    <m/>
    <m/>
    <m/>
    <m/>
    <s v="45789"/>
    <n v="24750"/>
    <s v="L402076"/>
    <s v="G403149"/>
  </r>
  <r>
    <s v="https://www.gem.wiki/Manchief_Electric_generating_station"/>
    <x v="62"/>
    <s v="Manchief Electric generating station"/>
    <m/>
    <s v="UN2"/>
    <s v="NG"/>
    <n v="150"/>
    <x v="0"/>
    <x v="1"/>
    <s v="N"/>
    <m/>
    <m/>
    <m/>
    <x v="15"/>
    <m/>
    <m/>
    <m/>
    <n v="40.217143"/>
    <n v="-103.685"/>
    <s v="exact"/>
    <s v="Brush"/>
    <s v="Morgan"/>
    <m/>
    <s v="Colorado"/>
    <x v="1"/>
    <s v="Northern America"/>
    <s v="EIA: 55127"/>
    <s v="EIA: UN2"/>
    <m/>
    <m/>
    <m/>
    <m/>
    <s v="45789"/>
    <n v="25000"/>
    <s v="L402076"/>
    <s v="G403150"/>
  </r>
  <r>
    <s v="https://www.gem.wiki/Mankato_energy_center"/>
    <x v="62"/>
    <s v="Mankato energy center"/>
    <m/>
    <s v="MKST"/>
    <s v="NG"/>
    <n v="741"/>
    <x v="0"/>
    <x v="0"/>
    <s v="N"/>
    <s v="Hydrogen capable: turbine"/>
    <s v="not found"/>
    <m/>
    <x v="0"/>
    <m/>
    <m/>
    <m/>
    <n v="44.198799999999999"/>
    <n v="-94.003"/>
    <s v="exact"/>
    <s v="Mankato"/>
    <s v="Blue Earth"/>
    <m/>
    <s v="Minnesota"/>
    <x v="1"/>
    <s v="Northern America"/>
    <s v="EIA: 56104"/>
    <s v="EIA: CTG1, CTG2, STG1"/>
    <m/>
    <m/>
    <m/>
    <m/>
    <s v="52542"/>
    <s v="30584, 33204, 31275"/>
    <s v="L402287"/>
    <s v="G402000"/>
  </r>
  <r>
    <s v="https://www.gem.wiki/Mansfield_Mill_power_station"/>
    <x v="62"/>
    <s v="Mansfield Mill power station"/>
    <m/>
    <s v="GEN5"/>
    <s v="NG"/>
    <n v="62"/>
    <x v="0"/>
    <x v="1"/>
    <s v="N"/>
    <s v="not found"/>
    <s v="not found"/>
    <m/>
    <x v="0"/>
    <m/>
    <m/>
    <m/>
    <n v="32.157499999999999"/>
    <n v="-93.556200000000004"/>
    <s v="exact"/>
    <s v="Mansfield"/>
    <s v="DeSoto"/>
    <m/>
    <s v="Louisiana"/>
    <x v="1"/>
    <s v="Northern America"/>
    <s v="EIA: 54091"/>
    <s v="EIA: GEN5"/>
    <m/>
    <m/>
    <m/>
    <m/>
    <s v="23288"/>
    <n v="1310546"/>
    <s v="L407423"/>
    <s v="G409569"/>
  </r>
  <r>
    <s v="https://www.gem.wiki/Marcus_Hook_Energy_power_station"/>
    <x v="62"/>
    <s v="Marcus Hook Energy power station"/>
    <m/>
    <s v="CCG1"/>
    <s v="NG"/>
    <n v="836"/>
    <x v="0"/>
    <x v="0"/>
    <s v="Y"/>
    <m/>
    <m/>
    <m/>
    <x v="8"/>
    <m/>
    <m/>
    <m/>
    <n v="39.807037999999999"/>
    <n v="-75.421610000000001"/>
    <s v="exact"/>
    <s v="Marcus Hook"/>
    <s v="Delaware"/>
    <m/>
    <s v="Pennsylvania"/>
    <x v="1"/>
    <s v="Northern America"/>
    <s v="EIA: 55801"/>
    <s v="EIA: CT13, CT1A, CTIB, STG"/>
    <m/>
    <m/>
    <m/>
    <m/>
    <m/>
    <m/>
    <s v="L401688"/>
    <s v="G401978"/>
  </r>
  <r>
    <s v="https://www.gem.wiki/Marion_Plant"/>
    <x v="62"/>
    <s v="Marion Plant"/>
    <m/>
    <s v="5"/>
    <s v="NG/FO"/>
    <n v="75"/>
    <x v="7"/>
    <x v="1"/>
    <s v="N"/>
    <m/>
    <m/>
    <s v="N"/>
    <x v="16"/>
    <m/>
    <m/>
    <m/>
    <n v="37.619746999999997"/>
    <n v="-88.953109999999995"/>
    <s v="exact"/>
    <s v="Marion"/>
    <s v="Williamson"/>
    <m/>
    <s v="Illinois"/>
    <x v="1"/>
    <s v="Northern America"/>
    <s v="EIA: 976"/>
    <s v="EIA: 5"/>
    <m/>
    <m/>
    <m/>
    <m/>
    <s v="33045"/>
    <n v="12839"/>
    <s v="L103868"/>
    <s v="G403513"/>
  </r>
  <r>
    <s v="https://www.gem.wiki/Marion_Plant"/>
    <x v="62"/>
    <s v="Marion Plant"/>
    <m/>
    <s v="6"/>
    <s v="NG/FO"/>
    <n v="75"/>
    <x v="7"/>
    <x v="1"/>
    <s v="N"/>
    <m/>
    <m/>
    <s v="N"/>
    <x v="16"/>
    <m/>
    <m/>
    <m/>
    <n v="37.619746999999997"/>
    <n v="-88.953109999999995"/>
    <s v="exact"/>
    <s v="Marion"/>
    <s v="Williamson"/>
    <m/>
    <s v="Illinois"/>
    <x v="1"/>
    <s v="Northern America"/>
    <s v="EIA: 976"/>
    <s v="EIA: 6"/>
    <m/>
    <m/>
    <m/>
    <m/>
    <s v="33045"/>
    <n v="26246"/>
    <s v="L103868"/>
    <s v="G403514"/>
  </r>
  <r>
    <s v="https://www.gem.wiki/Mariposa_Energy_Project"/>
    <x v="62"/>
    <s v="Mariposa Energy Project"/>
    <m/>
    <s v="CTG1"/>
    <s v="NG"/>
    <n v="50"/>
    <x v="0"/>
    <x v="1"/>
    <s v="N"/>
    <m/>
    <m/>
    <m/>
    <x v="39"/>
    <m/>
    <m/>
    <m/>
    <n v="37.789166999999999"/>
    <n v="-121.6019"/>
    <s v="exact"/>
    <s v="Byron"/>
    <s v="Alameda"/>
    <m/>
    <s v="California"/>
    <x v="1"/>
    <s v="Northern America"/>
    <s v="EIA: 57483"/>
    <s v="EIA: CTG1"/>
    <m/>
    <m/>
    <m/>
    <m/>
    <s v="60261"/>
    <n v="37030"/>
    <s v="L407419"/>
    <s v="G409516"/>
  </r>
  <r>
    <s v="https://www.gem.wiki/Mariposa_Energy_Project"/>
    <x v="62"/>
    <s v="Mariposa Energy Project"/>
    <m/>
    <s v="CTG2"/>
    <s v="NG"/>
    <n v="50"/>
    <x v="0"/>
    <x v="1"/>
    <s v="N"/>
    <m/>
    <m/>
    <m/>
    <x v="39"/>
    <m/>
    <m/>
    <m/>
    <n v="37.789166999999999"/>
    <n v="-121.6019"/>
    <s v="exact"/>
    <s v="Byron"/>
    <s v="Alameda"/>
    <m/>
    <s v="California"/>
    <x v="1"/>
    <s v="Northern America"/>
    <s v="EIA: 57483"/>
    <s v="EIA: CTG2"/>
    <m/>
    <m/>
    <m/>
    <m/>
    <s v="60261"/>
    <n v="37308"/>
    <s v="L407419"/>
    <s v="G409515"/>
  </r>
  <r>
    <s v="https://www.gem.wiki/Mariposa_Energy_Project"/>
    <x v="62"/>
    <s v="Mariposa Energy Project"/>
    <m/>
    <s v="CTG3"/>
    <s v="NG"/>
    <n v="50"/>
    <x v="0"/>
    <x v="1"/>
    <s v="N"/>
    <m/>
    <m/>
    <m/>
    <x v="39"/>
    <m/>
    <m/>
    <m/>
    <n v="37.789166999999999"/>
    <n v="-121.6019"/>
    <s v="exact"/>
    <s v="Byron"/>
    <s v="Alameda"/>
    <m/>
    <s v="California"/>
    <x v="1"/>
    <s v="Northern America"/>
    <s v="EIA: 57483"/>
    <s v="EIA: CTG3"/>
    <m/>
    <m/>
    <m/>
    <m/>
    <s v="60261"/>
    <n v="37309"/>
    <s v="L407419"/>
    <s v="G409514"/>
  </r>
  <r>
    <s v="https://www.gem.wiki/Mariposa_Energy_Project"/>
    <x v="62"/>
    <s v="Mariposa Energy Project"/>
    <m/>
    <s v="CTG4"/>
    <s v="NG"/>
    <n v="50"/>
    <x v="0"/>
    <x v="1"/>
    <s v="N"/>
    <m/>
    <m/>
    <m/>
    <x v="39"/>
    <m/>
    <m/>
    <m/>
    <n v="37.789166999999999"/>
    <n v="-121.6019"/>
    <s v="exact"/>
    <s v="Byron"/>
    <s v="Alameda"/>
    <m/>
    <s v="California"/>
    <x v="1"/>
    <s v="Northern America"/>
    <s v="EIA: 57483"/>
    <s v="EIA: CTG4"/>
    <m/>
    <m/>
    <m/>
    <m/>
    <s v="60261"/>
    <n v="37310"/>
    <s v="L407419"/>
    <s v="G409513"/>
  </r>
  <r>
    <s v="https://www.gem.wiki/Mark_One_power_station"/>
    <x v="62"/>
    <s v="Mark One power station"/>
    <m/>
    <s v="CTG-1"/>
    <s v="NG"/>
    <n v="61"/>
    <x v="0"/>
    <x v="1"/>
    <s v="N"/>
    <s v="Hydrogen capable: turbine"/>
    <s v="not found"/>
    <m/>
    <x v="3"/>
    <m/>
    <m/>
    <s v="Proenergy Services"/>
    <n v="29.22711"/>
    <n v="-95.430800000000005"/>
    <s v="exact"/>
    <s v="Angleton"/>
    <s v="Brazoria"/>
    <m/>
    <s v="Texas"/>
    <x v="1"/>
    <s v="Northern America"/>
    <s v="EIA: 65372"/>
    <s v="EIA: CTG-1"/>
    <m/>
    <m/>
    <m/>
    <m/>
    <s v="1138095"/>
    <n v="1312187"/>
    <s v="L408052"/>
    <s v="G411221"/>
  </r>
  <r>
    <s v="https://www.gem.wiki/Mark_One_power_station"/>
    <x v="62"/>
    <s v="Mark One power station"/>
    <m/>
    <s v="CTG-2"/>
    <s v="NG"/>
    <n v="61"/>
    <x v="0"/>
    <x v="1"/>
    <s v="N"/>
    <s v="Hydrogen capable: turbine"/>
    <s v="not found"/>
    <m/>
    <x v="3"/>
    <m/>
    <m/>
    <s v="Proenergy Services"/>
    <n v="29.22711"/>
    <n v="-95.430800000000005"/>
    <s v="exact"/>
    <s v="Angleton"/>
    <s v="Brazoria"/>
    <m/>
    <s v="Texas"/>
    <x v="1"/>
    <s v="Northern America"/>
    <s v="EIA: 65372"/>
    <s v="EIA: CTG-2"/>
    <m/>
    <m/>
    <m/>
    <m/>
    <s v="1138095"/>
    <n v="1312188"/>
    <s v="L408052"/>
    <s v="G411220"/>
  </r>
  <r>
    <s v="https://www.gem.wiki/Mark_One_power_station"/>
    <x v="62"/>
    <s v="Mark One power station"/>
    <m/>
    <s v="CTG-3"/>
    <s v="NG"/>
    <n v="61"/>
    <x v="0"/>
    <x v="1"/>
    <s v="N"/>
    <s v="Hydrogen capable: turbine"/>
    <s v="not found"/>
    <m/>
    <x v="3"/>
    <m/>
    <m/>
    <s v="Proenergy Services"/>
    <n v="29.22711"/>
    <n v="-95.430800000000005"/>
    <s v="exact"/>
    <s v="Angleton"/>
    <s v="Brazoria"/>
    <m/>
    <s v="Texas"/>
    <x v="1"/>
    <s v="Northern America"/>
    <s v="EIA: 65372"/>
    <s v="EIA: CTG-3"/>
    <m/>
    <m/>
    <m/>
    <m/>
    <s v="1138095"/>
    <n v="1312189"/>
    <s v="L408052"/>
    <s v="G411219"/>
  </r>
  <r>
    <s v="https://www.gem.wiki/Mark_One_power_station"/>
    <x v="62"/>
    <s v="Mark One power station"/>
    <m/>
    <s v="CTG-4"/>
    <s v="NG"/>
    <n v="61"/>
    <x v="0"/>
    <x v="1"/>
    <s v="N"/>
    <s v="Hydrogen capable: turbine"/>
    <s v="not found"/>
    <m/>
    <x v="3"/>
    <m/>
    <m/>
    <s v="Proenergy Services"/>
    <n v="29.22711"/>
    <n v="-95.430800000000005"/>
    <s v="exact"/>
    <s v="Angleton"/>
    <s v="Brazoria"/>
    <m/>
    <s v="Texas"/>
    <x v="1"/>
    <s v="Northern America"/>
    <s v="EIA: 65372"/>
    <s v="EIA: CTG-4"/>
    <m/>
    <m/>
    <m/>
    <m/>
    <s v="1138095"/>
    <n v="1312190"/>
    <s v="L408052"/>
    <s v="G413039"/>
  </r>
  <r>
    <s v="https://www.gem.wiki/Mark_One_power_station"/>
    <x v="62"/>
    <s v="Mark One power station"/>
    <m/>
    <s v="CTG-5"/>
    <s v="NG"/>
    <n v="61"/>
    <x v="0"/>
    <x v="1"/>
    <s v="N"/>
    <s v="Hydrogen capable: turbine"/>
    <s v="not found"/>
    <m/>
    <x v="3"/>
    <m/>
    <m/>
    <s v="Proenergy Services"/>
    <n v="29.22711"/>
    <n v="-95.430800000000005"/>
    <s v="exact"/>
    <s v="Angleton"/>
    <s v="Brazoria"/>
    <m/>
    <s v="Texas"/>
    <x v="1"/>
    <s v="Northern America"/>
    <s v="EIA: 65372"/>
    <s v="EIA: CTG-3"/>
    <m/>
    <m/>
    <m/>
    <m/>
    <s v="1138095"/>
    <n v="1312191"/>
    <s v="L408052"/>
    <s v="G413038"/>
  </r>
  <r>
    <s v="https://www.gem.wiki/Mark_One_power_station"/>
    <x v="62"/>
    <s v="Mark One power station"/>
    <m/>
    <s v="CTG-6"/>
    <s v="NG"/>
    <n v="61"/>
    <x v="0"/>
    <x v="1"/>
    <s v="N"/>
    <s v="Hydrogen capable: turbine"/>
    <s v="not found"/>
    <m/>
    <x v="3"/>
    <m/>
    <m/>
    <s v="Proenergy Services"/>
    <n v="29.22711"/>
    <n v="-95.430800000000005"/>
    <s v="exact"/>
    <s v="Angleton"/>
    <s v="Brazoria"/>
    <m/>
    <s v="Texas"/>
    <x v="1"/>
    <s v="Northern America"/>
    <s v="EIA: 65372"/>
    <s v="EIA: CTG-6"/>
    <m/>
    <m/>
    <m/>
    <m/>
    <s v="1138095"/>
    <n v="1312192"/>
    <s v="L408052"/>
    <s v="G413037"/>
  </r>
  <r>
    <s v="https://www.gem.wiki/Marsh_Landing_generating_station"/>
    <x v="62"/>
    <s v="Marsh Landing generating station"/>
    <m/>
    <s v="1"/>
    <s v="NG"/>
    <n v="207"/>
    <x v="0"/>
    <x v="1"/>
    <s v="N"/>
    <m/>
    <m/>
    <m/>
    <x v="22"/>
    <m/>
    <m/>
    <m/>
    <n v="38.016944000000002"/>
    <n v="-121.765"/>
    <s v="exact"/>
    <s v="Antioch"/>
    <s v="Contra Costa"/>
    <m/>
    <s v="California"/>
    <x v="1"/>
    <s v="Northern America"/>
    <s v="EIA: 57267"/>
    <s v="EIA: 1"/>
    <m/>
    <m/>
    <m/>
    <m/>
    <s v="58399"/>
    <n v="35184"/>
    <s v="L402077"/>
    <s v="G403151"/>
  </r>
  <r>
    <s v="https://www.gem.wiki/Marsh_Landing_generating_station"/>
    <x v="62"/>
    <s v="Marsh Landing generating station"/>
    <m/>
    <s v="2"/>
    <s v="NG"/>
    <n v="207"/>
    <x v="0"/>
    <x v="1"/>
    <s v="N"/>
    <m/>
    <m/>
    <m/>
    <x v="22"/>
    <m/>
    <m/>
    <m/>
    <n v="38.016944000000002"/>
    <n v="-121.765"/>
    <s v="exact"/>
    <s v="Antioch"/>
    <s v="Contra Costa"/>
    <m/>
    <s v="California"/>
    <x v="1"/>
    <s v="Northern America"/>
    <s v="EIA: 57267"/>
    <s v="EIA: 2"/>
    <m/>
    <m/>
    <m/>
    <m/>
    <s v="58399"/>
    <n v="35185"/>
    <s v="L402077"/>
    <s v="G403152"/>
  </r>
  <r>
    <s v="https://www.gem.wiki/Marsh_Landing_generating_station"/>
    <x v="62"/>
    <s v="Marsh Landing generating station"/>
    <m/>
    <s v="3"/>
    <s v="NG"/>
    <n v="207"/>
    <x v="0"/>
    <x v="1"/>
    <s v="N"/>
    <m/>
    <m/>
    <m/>
    <x v="22"/>
    <m/>
    <m/>
    <m/>
    <n v="38.016944000000002"/>
    <n v="-121.765"/>
    <s v="exact"/>
    <s v="Antioch"/>
    <s v="Contra Costa"/>
    <m/>
    <s v="California"/>
    <x v="1"/>
    <s v="Northern America"/>
    <s v="EIA: 57267"/>
    <s v="EIA: 3"/>
    <m/>
    <m/>
    <m/>
    <m/>
    <s v="58399"/>
    <n v="35182"/>
    <s v="L402077"/>
    <s v="G403153"/>
  </r>
  <r>
    <s v="https://www.gem.wiki/Marsh_Landing_generating_station"/>
    <x v="62"/>
    <s v="Marsh Landing generating station"/>
    <m/>
    <s v="4"/>
    <s v="NG"/>
    <n v="207"/>
    <x v="0"/>
    <x v="1"/>
    <s v="N"/>
    <m/>
    <m/>
    <m/>
    <x v="22"/>
    <m/>
    <m/>
    <m/>
    <n v="38.016944000000002"/>
    <n v="-121.765"/>
    <s v="exact"/>
    <s v="Antioch"/>
    <s v="Contra Costa"/>
    <m/>
    <s v="California"/>
    <x v="1"/>
    <s v="Northern America"/>
    <s v="EIA: 57267"/>
    <s v="EIA: 4"/>
    <m/>
    <m/>
    <m/>
    <m/>
    <s v="58399"/>
    <n v="35183"/>
    <s v="L402077"/>
    <s v="G403154"/>
  </r>
  <r>
    <s v="https://www.gem.wiki/Marsh_Run_generation_facility"/>
    <x v="62"/>
    <s v="Marsh Run generation facility"/>
    <m/>
    <s v="1"/>
    <s v="NG/FO"/>
    <n v="171"/>
    <x v="0"/>
    <x v="1"/>
    <s v="N"/>
    <m/>
    <m/>
    <m/>
    <x v="8"/>
    <m/>
    <m/>
    <m/>
    <n v="38.528300000000002"/>
    <n v="-77.768100000000004"/>
    <s v="exact"/>
    <s v="Remington"/>
    <s v="Fauquier"/>
    <m/>
    <s v="Virginia"/>
    <x v="1"/>
    <s v="Northern America"/>
    <s v="EIA: 7836"/>
    <s v="EIA: 1"/>
    <m/>
    <m/>
    <m/>
    <m/>
    <s v="49552"/>
    <n v="29066"/>
    <s v="L402169"/>
    <s v="G403329"/>
  </r>
  <r>
    <s v="https://www.gem.wiki/Marsh_Run_generation_facility"/>
    <x v="62"/>
    <s v="Marsh Run generation facility"/>
    <m/>
    <s v="2"/>
    <s v="NG/FO"/>
    <n v="171"/>
    <x v="0"/>
    <x v="1"/>
    <s v="N"/>
    <m/>
    <m/>
    <m/>
    <x v="8"/>
    <m/>
    <m/>
    <m/>
    <n v="38.528300000000002"/>
    <n v="-77.768100000000004"/>
    <s v="exact"/>
    <s v="Remington"/>
    <s v="Fauquier"/>
    <m/>
    <s v="Virginia"/>
    <x v="1"/>
    <s v="Northern America"/>
    <s v="EIA: 7836"/>
    <s v="EIA: 2"/>
    <m/>
    <m/>
    <m/>
    <m/>
    <s v="49552"/>
    <n v="29067"/>
    <s v="L402169"/>
    <s v="G403330"/>
  </r>
  <r>
    <s v="https://www.gem.wiki/Marsh_Run_generation_facility"/>
    <x v="62"/>
    <s v="Marsh Run generation facility"/>
    <m/>
    <s v="3"/>
    <s v="NG/FO"/>
    <n v="171"/>
    <x v="0"/>
    <x v="1"/>
    <s v="N"/>
    <m/>
    <m/>
    <m/>
    <x v="8"/>
    <m/>
    <m/>
    <m/>
    <n v="38.528300000000002"/>
    <n v="-77.768100000000004"/>
    <s v="exact"/>
    <s v="Remington"/>
    <s v="Fauquier"/>
    <m/>
    <s v="Virginia"/>
    <x v="1"/>
    <s v="Northern America"/>
    <s v="EIA: 7836"/>
    <s v="EIA: 3"/>
    <m/>
    <m/>
    <m/>
    <m/>
    <s v="49552"/>
    <n v="29068"/>
    <s v="L402169"/>
    <s v="G403331"/>
  </r>
  <r>
    <s v="https://www.gem.wiki/Marshall_energy_facility"/>
    <x v="62"/>
    <s v="Marshall energy facility"/>
    <m/>
    <s v="CT1"/>
    <s v="NG/FO"/>
    <n v="86"/>
    <x v="0"/>
    <x v="1"/>
    <s v="N"/>
    <m/>
    <m/>
    <m/>
    <x v="10"/>
    <m/>
    <m/>
    <m/>
    <n v="37.028599999999997"/>
    <n v="-88.395799999999994"/>
    <s v="exact"/>
    <s v="Calvert City"/>
    <s v="Marshall"/>
    <m/>
    <s v="Kentucky"/>
    <x v="1"/>
    <s v="Northern America"/>
    <s v="EIA: 55232"/>
    <s v="EIA: CT1"/>
    <m/>
    <m/>
    <m/>
    <m/>
    <s v="48155"/>
    <n v="27280"/>
    <s v="L402323"/>
    <s v="G403645"/>
  </r>
  <r>
    <s v="https://www.gem.wiki/Marshall_energy_facility"/>
    <x v="62"/>
    <s v="Marshall energy facility"/>
    <m/>
    <s v="CT2"/>
    <s v="NG/FO"/>
    <n v="86"/>
    <x v="0"/>
    <x v="1"/>
    <s v="N"/>
    <m/>
    <m/>
    <m/>
    <x v="10"/>
    <m/>
    <m/>
    <m/>
    <n v="37.028599999999997"/>
    <n v="-88.395799999999994"/>
    <s v="exact"/>
    <s v="Calvert City"/>
    <s v="Marshall"/>
    <m/>
    <s v="Kentucky"/>
    <x v="1"/>
    <s v="Northern America"/>
    <s v="EIA: 55232"/>
    <s v="EIA: CT2"/>
    <m/>
    <m/>
    <m/>
    <m/>
    <s v="48155"/>
    <n v="27281"/>
    <s v="L402323"/>
    <s v="G403646"/>
  </r>
  <r>
    <s v="https://www.gem.wiki/Marshall_energy_facility"/>
    <x v="62"/>
    <s v="Marshall energy facility"/>
    <m/>
    <s v="CT3"/>
    <s v="NG/FO"/>
    <n v="86"/>
    <x v="0"/>
    <x v="1"/>
    <s v="N"/>
    <m/>
    <m/>
    <m/>
    <x v="10"/>
    <m/>
    <m/>
    <m/>
    <n v="37.028599999999997"/>
    <n v="-88.395799999999994"/>
    <s v="exact"/>
    <s v="Calvert City"/>
    <s v="Marshall"/>
    <m/>
    <s v="Kentucky"/>
    <x v="1"/>
    <s v="Northern America"/>
    <s v="EIA: 55232"/>
    <s v="EIA: CT3"/>
    <m/>
    <m/>
    <m/>
    <m/>
    <s v="48155"/>
    <n v="27283"/>
    <s v="L402323"/>
    <s v="G403647"/>
  </r>
  <r>
    <s v="https://www.gem.wiki/Marshall_energy_facility"/>
    <x v="62"/>
    <s v="Marshall energy facility"/>
    <m/>
    <s v="CT4"/>
    <s v="NG/FO"/>
    <n v="86"/>
    <x v="7"/>
    <x v="1"/>
    <s v="N"/>
    <m/>
    <m/>
    <m/>
    <x v="10"/>
    <m/>
    <m/>
    <m/>
    <n v="37.028599999999997"/>
    <n v="-88.395799999999994"/>
    <s v="exact"/>
    <s v="Calvert City"/>
    <s v="Marshall"/>
    <m/>
    <s v="Kentucky"/>
    <x v="1"/>
    <s v="Northern America"/>
    <s v="EIA: 55232"/>
    <s v="EIA: CT4"/>
    <m/>
    <m/>
    <m/>
    <m/>
    <s v="48155"/>
    <n v="27282"/>
    <s v="L402323"/>
    <s v="G403648"/>
  </r>
  <r>
    <s v="https://www.gem.wiki/Marshall_energy_facility"/>
    <x v="62"/>
    <s v="Marshall energy facility"/>
    <m/>
    <s v="CT5"/>
    <s v="NG/FO"/>
    <n v="86"/>
    <x v="7"/>
    <x v="1"/>
    <s v="N"/>
    <m/>
    <m/>
    <m/>
    <x v="10"/>
    <m/>
    <m/>
    <m/>
    <n v="37.028599999999997"/>
    <n v="-88.395799999999994"/>
    <s v="exact"/>
    <s v="Calvert City"/>
    <s v="Marshall"/>
    <m/>
    <s v="Kentucky"/>
    <x v="1"/>
    <s v="Northern America"/>
    <s v="EIA: 55232"/>
    <s v="EIA: CT5"/>
    <m/>
    <m/>
    <m/>
    <m/>
    <s v="48155"/>
    <n v="27284"/>
    <s v="L402323"/>
    <s v="G403649"/>
  </r>
  <r>
    <s v="https://www.gem.wiki/Marshall_energy_facility"/>
    <x v="62"/>
    <s v="Marshall energy facility"/>
    <m/>
    <s v="CT6"/>
    <s v="NG/FO"/>
    <n v="86"/>
    <x v="7"/>
    <x v="1"/>
    <s v="N"/>
    <m/>
    <m/>
    <m/>
    <x v="10"/>
    <m/>
    <m/>
    <m/>
    <n v="37.028599999999997"/>
    <n v="-88.395799999999994"/>
    <s v="exact"/>
    <s v="Calvert City"/>
    <s v="Marshall"/>
    <m/>
    <s v="Kentucky"/>
    <x v="1"/>
    <s v="Northern America"/>
    <s v="EIA: 55232"/>
    <s v="EIA: CT6"/>
    <m/>
    <m/>
    <m/>
    <m/>
    <s v="48155"/>
    <n v="27285"/>
    <s v="L402323"/>
    <s v="G403650"/>
  </r>
  <r>
    <s v="https://www.gem.wiki/Marshall_energy_facility"/>
    <x v="62"/>
    <s v="Marshall energy facility"/>
    <m/>
    <s v="CT7"/>
    <s v="NG/FO"/>
    <n v="86"/>
    <x v="7"/>
    <x v="1"/>
    <s v="N"/>
    <m/>
    <m/>
    <m/>
    <x v="10"/>
    <m/>
    <m/>
    <m/>
    <n v="37.028599999999997"/>
    <n v="-88.395799999999994"/>
    <s v="exact"/>
    <s v="Calvert City"/>
    <s v="Marshall"/>
    <m/>
    <s v="Kentucky"/>
    <x v="1"/>
    <s v="Northern America"/>
    <s v="EIA: 55232"/>
    <s v="EIA: CT7"/>
    <m/>
    <m/>
    <m/>
    <m/>
    <s v="48155"/>
    <n v="27286"/>
    <s v="L402323"/>
    <s v="G403651"/>
  </r>
  <r>
    <s v="https://www.gem.wiki/Marshall_energy_facility"/>
    <x v="62"/>
    <s v="Marshall energy facility"/>
    <m/>
    <s v="CT8"/>
    <s v="NG/FO"/>
    <n v="86"/>
    <x v="7"/>
    <x v="1"/>
    <s v="N"/>
    <m/>
    <m/>
    <m/>
    <x v="10"/>
    <m/>
    <m/>
    <m/>
    <n v="37.028599999999997"/>
    <n v="-88.395799999999994"/>
    <s v="exact"/>
    <s v="Calvert City"/>
    <s v="Marshall"/>
    <m/>
    <s v="Kentucky"/>
    <x v="1"/>
    <s v="Northern America"/>
    <s v="EIA: 55232"/>
    <s v="EIA: CT8"/>
    <m/>
    <m/>
    <m/>
    <m/>
    <s v="48155"/>
    <n v="27287"/>
    <s v="L402323"/>
    <s v="G403652"/>
  </r>
  <r>
    <s v="https://www.gem.wiki/Marshalltown_generating_station"/>
    <x v="62"/>
    <s v="Marshalltown generating station"/>
    <m/>
    <s v="MGS1"/>
    <s v="NG"/>
    <n v="706"/>
    <x v="0"/>
    <x v="0"/>
    <s v="N"/>
    <s v="Hydrogen capable: turbine"/>
    <s v="not found"/>
    <m/>
    <x v="31"/>
    <m/>
    <m/>
    <m/>
    <n v="42.043332999999997"/>
    <n v="-92.872780000000006"/>
    <s v="exact"/>
    <s v="Marshalltown"/>
    <s v="Marshall"/>
    <m/>
    <s v="Iowa"/>
    <x v="1"/>
    <s v="Northern America"/>
    <s v="EIA: 58236"/>
    <s v="EIA: CTG1, CTG2, STG1"/>
    <m/>
    <m/>
    <m/>
    <m/>
    <s v="22814"/>
    <s v="42506, 44917, 44918"/>
    <s v="L402018"/>
    <s v="G402061"/>
  </r>
  <r>
    <s v="https://www.gem.wiki/Marshalltown_power_station"/>
    <x v="62"/>
    <s v="Marshalltown power station"/>
    <m/>
    <s v="1"/>
    <s v="NG"/>
    <n v="63"/>
    <x v="0"/>
    <x v="1"/>
    <s v="N"/>
    <m/>
    <m/>
    <m/>
    <x v="68"/>
    <m/>
    <m/>
    <m/>
    <n v="42.047400000000003"/>
    <n v="-92.859440000000006"/>
    <s v="exact"/>
    <s v="Marshalltown"/>
    <s v="Marshall"/>
    <m/>
    <s v="Iowa"/>
    <x v="1"/>
    <s v="Northern America"/>
    <s v="EIA: 1068"/>
    <s v="EIA: 1"/>
    <m/>
    <m/>
    <m/>
    <m/>
    <m/>
    <m/>
    <s v="L402017"/>
    <s v="G403015"/>
  </r>
  <r>
    <s v="https://www.gem.wiki/Marshalltown_power_station"/>
    <x v="62"/>
    <s v="Marshalltown power station"/>
    <m/>
    <s v="2"/>
    <s v="NG"/>
    <n v="63"/>
    <x v="0"/>
    <x v="1"/>
    <s v="N"/>
    <m/>
    <m/>
    <m/>
    <x v="68"/>
    <m/>
    <m/>
    <m/>
    <n v="42.047400000000003"/>
    <n v="-92.859440000000006"/>
    <s v="exact"/>
    <s v="Marshalltown"/>
    <s v="Marshall"/>
    <m/>
    <s v="Iowa"/>
    <x v="1"/>
    <s v="Northern America"/>
    <s v="EIA: 1068"/>
    <s v="EIA: 2"/>
    <m/>
    <m/>
    <m/>
    <m/>
    <m/>
    <m/>
    <s v="L402017"/>
    <s v="G403016"/>
  </r>
  <r>
    <s v="https://www.gem.wiki/Marshalltown_power_station"/>
    <x v="62"/>
    <s v="Marshalltown power station"/>
    <m/>
    <s v="3"/>
    <s v="NG"/>
    <n v="63"/>
    <x v="0"/>
    <x v="1"/>
    <s v="N"/>
    <m/>
    <m/>
    <m/>
    <x v="68"/>
    <m/>
    <m/>
    <m/>
    <n v="42.047400000000003"/>
    <n v="-92.859440000000006"/>
    <s v="exact"/>
    <s v="Marshalltown"/>
    <s v="Marshall"/>
    <m/>
    <s v="Iowa"/>
    <x v="1"/>
    <s v="Northern America"/>
    <s v="EIA: 1068"/>
    <s v="EIA: 3"/>
    <m/>
    <m/>
    <m/>
    <m/>
    <m/>
    <m/>
    <s v="L402017"/>
    <s v="G403017"/>
  </r>
  <r>
    <s v="https://www.gem.wiki/Marshfield_Utilities_Gas_Plant"/>
    <x v="62"/>
    <s v="Marshfield Utilities Gas Plant"/>
    <m/>
    <s v="M1"/>
    <s v="NG/FO"/>
    <n v="60"/>
    <x v="0"/>
    <x v="1"/>
    <s v="N"/>
    <m/>
    <m/>
    <m/>
    <x v="17"/>
    <m/>
    <m/>
    <m/>
    <n v="44.634721999999996"/>
    <n v="-90.134439999999998"/>
    <s v="exact"/>
    <s v="Marshfield"/>
    <s v="Wood"/>
    <m/>
    <s v="Wisconsin"/>
    <x v="1"/>
    <s v="Northern America"/>
    <s v="EIA: 56480"/>
    <s v="EIA: M1"/>
    <m/>
    <m/>
    <m/>
    <m/>
    <m/>
    <m/>
    <s v="L401798"/>
    <s v="G402587"/>
  </r>
  <r>
    <s v="https://www.gem.wiki/Martin_Drake_Power_Plant"/>
    <x v="62"/>
    <s v="Martin Drake Power Plant"/>
    <m/>
    <s v="7"/>
    <s v="NG"/>
    <n v="132"/>
    <x v="6"/>
    <x v="3"/>
    <s v="N"/>
    <m/>
    <m/>
    <s v="N"/>
    <x v="35"/>
    <n v="2022"/>
    <n v="2022"/>
    <m/>
    <n v="38.824444"/>
    <n v="-104.83329999999999"/>
    <s v="exact"/>
    <s v="Colorado Springs"/>
    <s v="El Paso"/>
    <m/>
    <s v="Colorado"/>
    <x v="1"/>
    <s v="Northern America"/>
    <s v="EIA: 492"/>
    <s v="EIA: 7"/>
    <m/>
    <m/>
    <m/>
    <m/>
    <s v="17060"/>
    <n v="5596"/>
    <s v="L103810"/>
    <s v="G409447"/>
  </r>
  <r>
    <s v="https://www.gem.wiki/Martin_Point_power_station"/>
    <x v="62"/>
    <s v="Martin Point power station"/>
    <m/>
    <s v="C796"/>
    <s v="NG/FO"/>
    <n v="612"/>
    <x v="0"/>
    <x v="0"/>
    <s v="N"/>
    <m/>
    <m/>
    <m/>
    <x v="20"/>
    <m/>
    <m/>
    <m/>
    <n v="27.053599999999999"/>
    <n v="-80.562799999999996"/>
    <s v="exact"/>
    <s v="Indiantown"/>
    <s v="Martin"/>
    <m/>
    <s v="Florida"/>
    <x v="1"/>
    <s v="Northern America"/>
    <s v="EIA: 6043"/>
    <s v="EIA: 3GT1, 3GT2, 3ST"/>
    <m/>
    <m/>
    <m/>
    <m/>
    <s v="20268"/>
    <s v="12945, 12946, 12947"/>
    <s v="L401951"/>
    <s v="G402094"/>
  </r>
  <r>
    <s v="https://www.gem.wiki/Martin_Point_power_station"/>
    <x v="62"/>
    <s v="Martin Point power station"/>
    <m/>
    <s v="C797"/>
    <s v="NG/FO"/>
    <n v="612"/>
    <x v="0"/>
    <x v="0"/>
    <s v="N"/>
    <m/>
    <m/>
    <m/>
    <x v="20"/>
    <m/>
    <m/>
    <m/>
    <n v="27.053599999999999"/>
    <n v="-80.562799999999996"/>
    <s v="exact"/>
    <s v="Indiantown"/>
    <s v="Martin"/>
    <m/>
    <s v="Florida"/>
    <x v="1"/>
    <s v="Northern America"/>
    <s v="EIA: 6043"/>
    <s v="EIA: 4GT1, 4GT2, 4ST"/>
    <m/>
    <m/>
    <m/>
    <m/>
    <s v="20268"/>
    <s v="12949, 12948, 12950"/>
    <s v="L401951"/>
    <s v="G402095"/>
  </r>
  <r>
    <s v="https://www.gem.wiki/Martin_Point_power_station"/>
    <x v="62"/>
    <s v="Martin Point power station"/>
    <m/>
    <s v="G342"/>
    <s v="NG/FO"/>
    <n v="1225"/>
    <x v="0"/>
    <x v="2"/>
    <s v="N"/>
    <m/>
    <m/>
    <m/>
    <x v="21"/>
    <m/>
    <m/>
    <m/>
    <n v="27.053599999999999"/>
    <n v="-80.562799999999996"/>
    <s v="exact"/>
    <s v="Indiantown"/>
    <s v="Martin"/>
    <m/>
    <s v="Florida"/>
    <x v="1"/>
    <s v="Northern America"/>
    <s v="EIA: 6043"/>
    <s v="EIA: 8, 8A, 8B, 8C, 8D"/>
    <m/>
    <m/>
    <m/>
    <m/>
    <s v="20268"/>
    <s v="25223, 25224, 28173, 28174"/>
    <s v="L401951"/>
    <s v="G402096"/>
  </r>
  <r>
    <s v="https://www.gem.wiki/Martinez_Refining_power_station"/>
    <x v="62"/>
    <s v="Martinez Refining power station"/>
    <m/>
    <s v="CC1"/>
    <s v="NG"/>
    <n v="80"/>
    <x v="0"/>
    <x v="0"/>
    <s v="Y"/>
    <m/>
    <m/>
    <m/>
    <x v="67"/>
    <m/>
    <m/>
    <m/>
    <n v="38.0169"/>
    <n v="-122.1117"/>
    <s v="exact"/>
    <s v="Martinez"/>
    <s v="Contra Costa"/>
    <m/>
    <s v="California"/>
    <x v="1"/>
    <s v="Northern America"/>
    <s v="EIA: 54912"/>
    <s v="EIA: GTG1, GTG2"/>
    <m/>
    <m/>
    <m/>
    <m/>
    <s v="32545"/>
    <s v="12966, 12967, 12968"/>
    <s v="L407418"/>
    <s v="G409555"/>
  </r>
  <r>
    <s v="https://www.gem.wiki/Massena_energy_facility"/>
    <x v="62"/>
    <s v="Massena energy facility"/>
    <m/>
    <s v="CC1"/>
    <s v="NG/BU/FO"/>
    <n v="102"/>
    <x v="0"/>
    <x v="0"/>
    <s v="N"/>
    <m/>
    <m/>
    <m/>
    <x v="18"/>
    <m/>
    <m/>
    <m/>
    <n v="44.950299999999999"/>
    <n v="-74.892799999999994"/>
    <s v="exact"/>
    <s v="Massena"/>
    <s v="St Lawrence"/>
    <m/>
    <s v="New York"/>
    <x v="1"/>
    <s v="Northern America"/>
    <s v="EIA: 54592"/>
    <s v="EIA: GEN1, GEN2"/>
    <m/>
    <m/>
    <m/>
    <m/>
    <s v="32757"/>
    <s v="13041, 25803"/>
    <s v="L402209"/>
    <s v="G401758"/>
  </r>
  <r>
    <s v="https://www.gem.wiki/Masspower_power_station"/>
    <x v="62"/>
    <s v="Masspower power station"/>
    <m/>
    <s v="G321"/>
    <s v="NG/FO"/>
    <n v="261"/>
    <x v="0"/>
    <x v="0"/>
    <s v="Y"/>
    <m/>
    <m/>
    <m/>
    <x v="19"/>
    <m/>
    <m/>
    <m/>
    <n v="42.157499999999999"/>
    <n v="-72.522499999999994"/>
    <s v="exact"/>
    <s v="Indian Orchard"/>
    <s v="Hampden"/>
    <m/>
    <s v="Massachusetts"/>
    <x v="1"/>
    <s v="Northern America"/>
    <s v="EIA: 10726"/>
    <s v="EIA: GEN1, GEN2, GEN3"/>
    <m/>
    <m/>
    <m/>
    <m/>
    <s v="20789"/>
    <s v="13053, 13054, 13055"/>
    <s v="L402477"/>
    <s v="G401606"/>
  </r>
  <r>
    <s v="https://www.gem.wiki/Mattawoman_energy_center"/>
    <x v="62"/>
    <s v="Mattawoman energy center"/>
    <m/>
    <s v="CGT11"/>
    <s v="NG"/>
    <n v="1008"/>
    <x v="5"/>
    <x v="0"/>
    <s v="N"/>
    <m/>
    <m/>
    <m/>
    <x v="45"/>
    <m/>
    <m/>
    <m/>
    <n v="38.692497000000003"/>
    <n v="-76.842150000000004"/>
    <s v="exact"/>
    <s v="Brandywine"/>
    <s v="Prince Georges"/>
    <m/>
    <s v="Maryland"/>
    <x v="1"/>
    <s v="Northern America"/>
    <s v="EIA: 59662"/>
    <s v="EIA: CGT11, CGT12, STG11"/>
    <m/>
    <m/>
    <m/>
    <m/>
    <s v="67150"/>
    <s v="43802, 43803, 43804"/>
    <s v="L402417"/>
    <s v="G403822"/>
  </r>
  <r>
    <s v="https://www.gem.wiki/Maxwell_peaker_power_station"/>
    <x v="62"/>
    <s v="Maxwell peaker power station"/>
    <m/>
    <s v="1"/>
    <s v="NG"/>
    <n v="188"/>
    <x v="2"/>
    <x v="4"/>
    <s v="N"/>
    <m/>
    <m/>
    <m/>
    <x v="40"/>
    <m/>
    <m/>
    <m/>
    <n v="29.875"/>
    <n v="-97.807000000000002"/>
    <s v="exact"/>
    <s v="Maxwell"/>
    <s v="Caldwell"/>
    <m/>
    <s v="Texas"/>
    <x v="1"/>
    <s v="Northern America"/>
    <s v="EIA: 66335"/>
    <s v="EIA: G1-G10"/>
    <m/>
    <m/>
    <m/>
    <m/>
    <s v="not found"/>
    <m/>
    <s v="L408883"/>
    <s v="G413036"/>
  </r>
  <r>
    <s v="https://www.gem.wiki/McCartney_power_station"/>
    <x v="62"/>
    <s v="McCartney power station"/>
    <m/>
    <s v="MGS1"/>
    <s v="NG"/>
    <n v="59"/>
    <x v="0"/>
    <x v="1"/>
    <s v="N"/>
    <m/>
    <m/>
    <m/>
    <x v="10"/>
    <m/>
    <m/>
    <m/>
    <n v="37.248430999999997"/>
    <n v="-93.170839999999998"/>
    <s v="exact"/>
    <s v="Strafford"/>
    <s v="Greene"/>
    <m/>
    <s v="Missouri"/>
    <x v="1"/>
    <s v="Northern America"/>
    <s v="EIA: 7903"/>
    <s v="EIA: MGS1"/>
    <m/>
    <m/>
    <m/>
    <m/>
    <s v="46164"/>
    <n v="25146"/>
    <s v="L401817"/>
    <s v="G402619"/>
  </r>
  <r>
    <s v="https://www.gem.wiki/McCartney_power_station"/>
    <x v="62"/>
    <s v="McCartney power station"/>
    <m/>
    <s v="MSG2"/>
    <s v="NG"/>
    <n v="59"/>
    <x v="0"/>
    <x v="1"/>
    <s v="N"/>
    <m/>
    <m/>
    <m/>
    <x v="10"/>
    <m/>
    <m/>
    <m/>
    <n v="37.248430999999997"/>
    <n v="-93.170839999999998"/>
    <s v="exact"/>
    <s v="Strafford"/>
    <s v="Greene"/>
    <m/>
    <s v="Missouri"/>
    <x v="1"/>
    <s v="Northern America"/>
    <s v="EIA: 7903"/>
    <s v="EIA: MSG2"/>
    <m/>
    <m/>
    <m/>
    <m/>
    <s v="46164"/>
    <n v="25147"/>
    <s v="L401817"/>
    <s v="G402620"/>
  </r>
  <r>
    <s v="https://www.gem.wiki/McClain_energy_facility"/>
    <x v="62"/>
    <s v="McClain energy facility"/>
    <m/>
    <s v="G011"/>
    <s v="NG"/>
    <n v="551"/>
    <x v="0"/>
    <x v="0"/>
    <s v="N"/>
    <m/>
    <m/>
    <m/>
    <x v="11"/>
    <m/>
    <m/>
    <m/>
    <n v="35.297739999999997"/>
    <n v="-97.589849999999998"/>
    <s v="exact"/>
    <s v="Newcastle"/>
    <s v="McClain"/>
    <m/>
    <s v="Oklahoma"/>
    <x v="1"/>
    <s v="Northern America"/>
    <s v="EIA: 55457"/>
    <s v="EIA: CT1, CT2, ST1"/>
    <m/>
    <m/>
    <m/>
    <m/>
    <m/>
    <m/>
    <s v="L401594"/>
    <s v="G401929"/>
  </r>
  <r>
    <s v="https://www.gem.wiki/McClellan_(AR)_power_station"/>
    <x v="62"/>
    <s v="McClellan (AR) power station"/>
    <m/>
    <s v="1"/>
    <s v="NG/FO"/>
    <n v="136"/>
    <x v="0"/>
    <x v="3"/>
    <s v="N"/>
    <m/>
    <m/>
    <m/>
    <x v="70"/>
    <m/>
    <m/>
    <m/>
    <n v="33.564799999999998"/>
    <n v="-92.791700000000006"/>
    <s v="exact"/>
    <s v="Camden"/>
    <s v="Ouachita"/>
    <m/>
    <s v="Arkansas"/>
    <x v="1"/>
    <s v="Northern America"/>
    <s v="EIA: 203"/>
    <s v="EIA: 1"/>
    <m/>
    <m/>
    <m/>
    <m/>
    <s v="13514"/>
    <n v="13124"/>
    <s v="L401719"/>
    <s v="G402463"/>
  </r>
  <r>
    <s v="https://www.gem.wiki/McClellan_(CA)_power_station"/>
    <x v="62"/>
    <s v="McClellan (CA) power station"/>
    <m/>
    <s v="1"/>
    <s v="NG"/>
    <n v="77"/>
    <x v="0"/>
    <x v="1"/>
    <s v="N"/>
    <m/>
    <m/>
    <m/>
    <x v="32"/>
    <m/>
    <m/>
    <m/>
    <n v="38.652731000000003"/>
    <n v="-121.3933"/>
    <s v="exact"/>
    <s v="Sacramento"/>
    <s v="Sacramento"/>
    <m/>
    <s v="California"/>
    <x v="1"/>
    <s v="Northern America"/>
    <s v="EIA: 535"/>
    <s v="EIA: 1"/>
    <m/>
    <m/>
    <m/>
    <m/>
    <s v="not found"/>
    <m/>
    <s v="L401607"/>
    <s v="G402325"/>
  </r>
  <r>
    <s v="https://www.gem.wiki/McClure_power_station"/>
    <x v="62"/>
    <s v="McClure power station"/>
    <m/>
    <s v="1"/>
    <s v="NG/FO"/>
    <n v="71"/>
    <x v="0"/>
    <x v="1"/>
    <s v="N"/>
    <m/>
    <m/>
    <m/>
    <x v="51"/>
    <m/>
    <m/>
    <m/>
    <n v="37.629359999999998"/>
    <n v="-120.9314"/>
    <s v="exact"/>
    <s v="Modesto"/>
    <s v="Stanislaus"/>
    <m/>
    <s v="California"/>
    <x v="1"/>
    <s v="Northern America"/>
    <s v="EIA: 151"/>
    <s v="EIA: 1"/>
    <m/>
    <m/>
    <m/>
    <m/>
    <s v="not found"/>
    <m/>
    <s v="L402099"/>
    <s v="G409595"/>
  </r>
  <r>
    <s v="https://www.gem.wiki/McClure_power_station"/>
    <x v="62"/>
    <s v="McClure power station"/>
    <m/>
    <s v="2"/>
    <s v="NG/FO"/>
    <n v="71"/>
    <x v="0"/>
    <x v="1"/>
    <s v="N"/>
    <m/>
    <m/>
    <m/>
    <x v="60"/>
    <m/>
    <m/>
    <m/>
    <n v="37.629359999999998"/>
    <n v="-120.9314"/>
    <s v="exact"/>
    <s v="Modesto"/>
    <s v="Stanislaus"/>
    <m/>
    <s v="California"/>
    <x v="1"/>
    <s v="Northern America"/>
    <s v="EIA: 151"/>
    <s v="EIA: 2"/>
    <m/>
    <m/>
    <m/>
    <m/>
    <s v="not found"/>
    <m/>
    <s v="L402099"/>
    <s v="G403190"/>
  </r>
  <r>
    <s v="https://www.gem.wiki/McDonough_Steam_Generating_Plant"/>
    <x v="62"/>
    <s v="McDonough Steam Generating Plant"/>
    <m/>
    <s v="G104"/>
    <s v="NG/FO"/>
    <n v="922"/>
    <x v="0"/>
    <x v="0"/>
    <s v="N"/>
    <s v="Using hydrogen"/>
    <s v="not found"/>
    <s v="replacement"/>
    <x v="17"/>
    <m/>
    <m/>
    <m/>
    <n v="33.823900000000002"/>
    <n v="-84.475800000000007"/>
    <s v="exact"/>
    <s v="Smyrna"/>
    <s v="Cobb"/>
    <m/>
    <s v="Georgia"/>
    <x v="1"/>
    <s v="Northern America"/>
    <s v="EIA: 710"/>
    <s v="EIA: 4, CT4A, CT4B"/>
    <s v="Atkinson power station, Jack McDonough Steam Generating Plant"/>
    <m/>
    <m/>
    <m/>
    <s v="20986"/>
    <s v="33236, 33870, 33871"/>
    <s v="L103842"/>
    <s v="G402137"/>
  </r>
  <r>
    <s v="https://www.gem.wiki/McDonough_Steam_Generating_Plant"/>
    <x v="62"/>
    <s v="McDonough Steam Generating Plant"/>
    <m/>
    <s v="G105"/>
    <s v="NG/FO"/>
    <n v="922"/>
    <x v="0"/>
    <x v="0"/>
    <s v="N"/>
    <s v="Using hydrogen"/>
    <s v="not found"/>
    <s v="replacement"/>
    <x v="39"/>
    <m/>
    <m/>
    <m/>
    <n v="33.823900000000002"/>
    <n v="-84.475800000000007"/>
    <s v="exact"/>
    <s v="Smyrna"/>
    <s v="Cobb"/>
    <m/>
    <s v="Georgia"/>
    <x v="1"/>
    <s v="Northern America"/>
    <s v="EIA: 710"/>
    <s v="EIA: 5, 5ACT, 5BCT"/>
    <s v="Atkinson power station, Jack McDonough Steam Generating Plant"/>
    <m/>
    <m/>
    <m/>
    <s v="20986"/>
    <s v="33872, 33873, 33874"/>
    <s v="L103842"/>
    <s v="G402138"/>
  </r>
  <r>
    <s v="https://www.gem.wiki/McDonough_Steam_Generating_Plant"/>
    <x v="62"/>
    <s v="McDonough Steam Generating Plant"/>
    <m/>
    <s v="G106"/>
    <s v="NG/FO"/>
    <n v="922"/>
    <x v="0"/>
    <x v="0"/>
    <s v="N"/>
    <s v="Using hydrogen"/>
    <s v="not found"/>
    <s v="replacement"/>
    <x v="39"/>
    <m/>
    <m/>
    <m/>
    <n v="33.823900000000002"/>
    <n v="-84.475800000000007"/>
    <s v="exact"/>
    <s v="Smyrna"/>
    <s v="Cobb"/>
    <m/>
    <s v="Georgia"/>
    <x v="1"/>
    <s v="Northern America"/>
    <s v="EIA: 710"/>
    <s v="EIA: 6, 6ACT, 6BCT"/>
    <s v="Atkinson power station, Jack McDonough Steam Generating Plant"/>
    <m/>
    <m/>
    <m/>
    <s v="20986"/>
    <s v="33875, 33876, 33877"/>
    <s v="L103842"/>
    <s v="G402139"/>
  </r>
  <r>
    <s v="https://www.gem.wiki/McGrath_Peaker_power_station"/>
    <x v="62"/>
    <s v="McGrath Peaker power station"/>
    <m/>
    <s v="1"/>
    <s v="NG"/>
    <n v="50"/>
    <x v="0"/>
    <x v="1"/>
    <s v="N"/>
    <m/>
    <m/>
    <m/>
    <x v="39"/>
    <m/>
    <m/>
    <m/>
    <n v="34.205556000000001"/>
    <n v="-119.2469"/>
    <s v="exact"/>
    <s v="Oxnard"/>
    <s v="Ventura"/>
    <m/>
    <s v="California"/>
    <x v="1"/>
    <s v="Northern America"/>
    <s v="EIA: 56471"/>
    <s v="EIA: 1"/>
    <m/>
    <m/>
    <m/>
    <m/>
    <s v="65214"/>
    <n v="41897"/>
    <s v="L407417"/>
    <s v="G409534"/>
  </r>
  <r>
    <s v="https://www.gem.wiki/McIntosh_(AL)_power_station"/>
    <x v="62"/>
    <s v="McIntosh (AL) power station"/>
    <m/>
    <s v="2"/>
    <s v="NG/FO"/>
    <n v="113"/>
    <x v="0"/>
    <x v="1"/>
    <s v="N"/>
    <m/>
    <m/>
    <m/>
    <x v="23"/>
    <m/>
    <m/>
    <m/>
    <n v="31.2546"/>
    <n v="-88.029899999999998"/>
    <s v="exact"/>
    <s v="McIntosh"/>
    <s v="Washington"/>
    <m/>
    <s v="Alabama"/>
    <x v="1"/>
    <s v="Northern America"/>
    <s v="EIA: 7063"/>
    <s v="EIA: 2"/>
    <m/>
    <m/>
    <m/>
    <m/>
    <s v="12566"/>
    <n v="13174"/>
    <s v="L402210"/>
    <s v="G403389"/>
  </r>
  <r>
    <s v="https://www.gem.wiki/McIntosh_(AL)_power_station"/>
    <x v="62"/>
    <s v="McIntosh (AL) power station"/>
    <m/>
    <s v="3"/>
    <s v="NG/FO"/>
    <n v="113"/>
    <x v="0"/>
    <x v="1"/>
    <s v="N"/>
    <m/>
    <m/>
    <m/>
    <x v="23"/>
    <m/>
    <m/>
    <m/>
    <n v="31.2546"/>
    <n v="-88.029899999999998"/>
    <s v="exact"/>
    <s v="McIntosh"/>
    <s v="Washington"/>
    <m/>
    <s v="Alabama"/>
    <x v="1"/>
    <s v="Northern America"/>
    <s v="EIA: 7063"/>
    <s v="EIA: 3"/>
    <m/>
    <m/>
    <m/>
    <m/>
    <s v="12566"/>
    <n v="13175"/>
    <s v="L402210"/>
    <s v="G403390"/>
  </r>
  <r>
    <s v="https://www.gem.wiki/McIntosh_(AL)_power_station"/>
    <x v="62"/>
    <s v="McIntosh (AL) power station"/>
    <m/>
    <s v="4"/>
    <s v="NG"/>
    <n v="170"/>
    <x v="0"/>
    <x v="1"/>
    <s v="N"/>
    <m/>
    <m/>
    <m/>
    <x v="1"/>
    <m/>
    <m/>
    <m/>
    <n v="31.2546"/>
    <n v="-88.029899999999998"/>
    <s v="exact"/>
    <s v="McIntosh"/>
    <s v="Washington"/>
    <m/>
    <s v="Alabama"/>
    <x v="1"/>
    <s v="Northern America"/>
    <s v="EIA: 7063"/>
    <s v="EIA: 4"/>
    <m/>
    <m/>
    <m/>
    <m/>
    <s v="12566"/>
    <n v="36771"/>
    <s v="L402210"/>
    <s v="G403391"/>
  </r>
  <r>
    <s v="https://www.gem.wiki/McIntosh_(AL)_power_station"/>
    <x v="62"/>
    <s v="McIntosh (AL) power station"/>
    <m/>
    <s v="5"/>
    <s v="NG"/>
    <n v="170"/>
    <x v="0"/>
    <x v="1"/>
    <s v="N"/>
    <m/>
    <m/>
    <m/>
    <x v="1"/>
    <m/>
    <m/>
    <m/>
    <n v="31.2546"/>
    <n v="-88.029899999999998"/>
    <s v="exact"/>
    <s v="McIntosh"/>
    <s v="Washington"/>
    <m/>
    <s v="Alabama"/>
    <x v="1"/>
    <s v="Northern America"/>
    <s v="EIA: 7063"/>
    <s v="EIA: 5"/>
    <m/>
    <m/>
    <m/>
    <m/>
    <s v="12566"/>
    <n v="36772"/>
    <s v="L402210"/>
    <s v="G403392"/>
  </r>
  <r>
    <s v="https://www.gem.wiki/McIntosh_Combined_Cycle_Facility"/>
    <x v="62"/>
    <s v="McIntosh Combined Cycle Facility"/>
    <m/>
    <s v="G110"/>
    <s v="NG"/>
    <n v="688"/>
    <x v="0"/>
    <x v="0"/>
    <s v="N"/>
    <m/>
    <m/>
    <m/>
    <x v="21"/>
    <m/>
    <m/>
    <m/>
    <n v="32.347799999999999"/>
    <n v="-81.181700000000006"/>
    <s v="exact"/>
    <s v="Rincon"/>
    <s v="Effingham"/>
    <m/>
    <s v="Georgia"/>
    <x v="1"/>
    <s v="Northern America"/>
    <s v="EIA: 56150"/>
    <s v="EIA: 10ST, C10A, C10B"/>
    <m/>
    <m/>
    <m/>
    <m/>
    <s v="52899"/>
    <s v="13192, 30677, 30678"/>
    <s v="L401979"/>
    <s v="G402001"/>
  </r>
  <r>
    <s v="https://www.gem.wiki/McIntosh_Combined_Cycle_Facility"/>
    <x v="62"/>
    <s v="McIntosh Combined Cycle Facility"/>
    <m/>
    <s v="G111"/>
    <s v="NG"/>
    <n v="688"/>
    <x v="0"/>
    <x v="0"/>
    <s v="N"/>
    <m/>
    <m/>
    <m/>
    <x v="21"/>
    <m/>
    <m/>
    <m/>
    <n v="32.347799999999999"/>
    <n v="-81.181700000000006"/>
    <s v="exact"/>
    <s v="Rincon"/>
    <s v="Effingham"/>
    <m/>
    <s v="Georgia"/>
    <x v="1"/>
    <s v="Northern America"/>
    <s v="EIA: 56150"/>
    <s v="EIA: 11ST, C11A, C11B"/>
    <m/>
    <m/>
    <m/>
    <m/>
    <s v="52899"/>
    <s v="13191, 30680, 30679"/>
    <s v="L401979"/>
    <s v="G402002"/>
  </r>
  <r>
    <s v="https://www.gem.wiki/McIntosh_Steam_Plant"/>
    <x v="62"/>
    <s v="McIntosh Steam Plant"/>
    <m/>
    <s v="CT1"/>
    <s v="NG/FO"/>
    <n v="101"/>
    <x v="0"/>
    <x v="1"/>
    <s v="N"/>
    <m/>
    <m/>
    <s v="N"/>
    <x v="48"/>
    <m/>
    <m/>
    <m/>
    <n v="32.356287000000002"/>
    <n v="-81.168350000000004"/>
    <s v="exact"/>
    <s v="Rincon"/>
    <s v="Effingham"/>
    <m/>
    <s v="Georgia"/>
    <x v="1"/>
    <s v="Northern America"/>
    <s v="EIA: 6124"/>
    <s v="EIA: CT1"/>
    <m/>
    <m/>
    <m/>
    <m/>
    <s v="32182"/>
    <n v="13183"/>
    <s v="L103843"/>
    <s v="G402945"/>
  </r>
  <r>
    <s v="https://www.gem.wiki/McIntosh_Steam_Plant"/>
    <x v="62"/>
    <s v="McIntosh Steam Plant"/>
    <m/>
    <s v="CT2"/>
    <s v="NG/FO"/>
    <n v="101"/>
    <x v="0"/>
    <x v="1"/>
    <s v="N"/>
    <m/>
    <m/>
    <s v="N"/>
    <x v="48"/>
    <m/>
    <m/>
    <m/>
    <n v="32.356287000000002"/>
    <n v="-81.168350000000004"/>
    <s v="exact"/>
    <s v="Rincon"/>
    <s v="Effingham"/>
    <m/>
    <s v="Georgia"/>
    <x v="1"/>
    <s v="Northern America"/>
    <s v="EIA: 6124"/>
    <s v="EIA: CT2"/>
    <m/>
    <m/>
    <m/>
    <m/>
    <s v="32182"/>
    <n v="13184"/>
    <s v="L103843"/>
    <s v="G402946"/>
  </r>
  <r>
    <s v="https://www.gem.wiki/McIntosh_Steam_Plant"/>
    <x v="62"/>
    <s v="McIntosh Steam Plant"/>
    <m/>
    <s v="CT3"/>
    <s v="NG/FO"/>
    <n v="101"/>
    <x v="0"/>
    <x v="1"/>
    <s v="N"/>
    <m/>
    <m/>
    <s v="N"/>
    <x v="20"/>
    <m/>
    <m/>
    <m/>
    <n v="32.356287000000002"/>
    <n v="-81.168350000000004"/>
    <s v="exact"/>
    <s v="Rincon"/>
    <s v="Effingham"/>
    <m/>
    <s v="Georgia"/>
    <x v="1"/>
    <s v="Northern America"/>
    <s v="EIA: 6124"/>
    <s v="EIA: CT3"/>
    <m/>
    <m/>
    <m/>
    <m/>
    <s v="32182"/>
    <n v="13185"/>
    <s v="L103843"/>
    <s v="G402947"/>
  </r>
  <r>
    <s v="https://www.gem.wiki/McIntosh_Steam_Plant"/>
    <x v="62"/>
    <s v="McIntosh Steam Plant"/>
    <m/>
    <s v="CT4"/>
    <s v="NG/FO"/>
    <n v="101"/>
    <x v="0"/>
    <x v="1"/>
    <s v="N"/>
    <m/>
    <m/>
    <s v="N"/>
    <x v="20"/>
    <m/>
    <m/>
    <m/>
    <n v="32.356287000000002"/>
    <n v="-81.168350000000004"/>
    <s v="exact"/>
    <s v="Rincon"/>
    <s v="Effingham"/>
    <m/>
    <s v="Georgia"/>
    <x v="1"/>
    <s v="Northern America"/>
    <s v="EIA: 6124"/>
    <s v="EIA: CT4"/>
    <m/>
    <m/>
    <m/>
    <m/>
    <s v="32182"/>
    <n v="13186"/>
    <s v="L103843"/>
    <s v="G402948"/>
  </r>
  <r>
    <s v="https://www.gem.wiki/McIntosh_Steam_Plant"/>
    <x v="62"/>
    <s v="McIntosh Steam Plant"/>
    <m/>
    <s v="CT5"/>
    <s v="NG/FO"/>
    <n v="101"/>
    <x v="0"/>
    <x v="1"/>
    <s v="N"/>
    <m/>
    <m/>
    <s v="N"/>
    <x v="20"/>
    <m/>
    <m/>
    <m/>
    <n v="32.356287000000002"/>
    <n v="-81.168350000000004"/>
    <s v="exact"/>
    <s v="Rincon"/>
    <s v="Effingham"/>
    <m/>
    <s v="Georgia"/>
    <x v="1"/>
    <s v="Northern America"/>
    <s v="EIA: 6124"/>
    <s v="EIA: CT5"/>
    <m/>
    <m/>
    <m/>
    <m/>
    <s v="32182"/>
    <n v="13187"/>
    <s v="L103843"/>
    <s v="G402949"/>
  </r>
  <r>
    <s v="https://www.gem.wiki/McIntosh_Steam_Plant"/>
    <x v="62"/>
    <s v="McIntosh Steam Plant"/>
    <m/>
    <s v="CT6"/>
    <s v="NG/FO"/>
    <n v="101"/>
    <x v="0"/>
    <x v="1"/>
    <s v="N"/>
    <m/>
    <m/>
    <s v="N"/>
    <x v="20"/>
    <m/>
    <m/>
    <m/>
    <n v="32.356287000000002"/>
    <n v="-81.168350000000004"/>
    <s v="exact"/>
    <s v="Rincon"/>
    <s v="Effingham"/>
    <m/>
    <s v="Georgia"/>
    <x v="1"/>
    <s v="Northern America"/>
    <s v="EIA: 6124"/>
    <s v="EIA: CT6"/>
    <m/>
    <m/>
    <m/>
    <m/>
    <s v="32182"/>
    <n v="13188"/>
    <s v="L103843"/>
    <s v="G402950"/>
  </r>
  <r>
    <s v="https://www.gem.wiki/McIntosh_Steam_Plant"/>
    <x v="62"/>
    <s v="McIntosh Steam Plant"/>
    <m/>
    <s v="CT7"/>
    <s v="NG/FO"/>
    <n v="101"/>
    <x v="0"/>
    <x v="1"/>
    <s v="N"/>
    <m/>
    <m/>
    <s v="N"/>
    <x v="20"/>
    <m/>
    <m/>
    <m/>
    <n v="32.356287000000002"/>
    <n v="-81.168350000000004"/>
    <s v="exact"/>
    <s v="Rincon"/>
    <s v="Effingham"/>
    <m/>
    <s v="Georgia"/>
    <x v="1"/>
    <s v="Northern America"/>
    <s v="EIA: 6124"/>
    <s v="EIA: CT7"/>
    <m/>
    <m/>
    <m/>
    <m/>
    <s v="32182"/>
    <n v="13189"/>
    <s v="L103843"/>
    <s v="G402951"/>
  </r>
  <r>
    <s v="https://www.gem.wiki/McIntosh_Steam_Plant"/>
    <x v="62"/>
    <s v="McIntosh Steam Plant"/>
    <m/>
    <s v="CT8"/>
    <s v="NG/FO"/>
    <n v="101"/>
    <x v="0"/>
    <x v="1"/>
    <s v="N"/>
    <m/>
    <m/>
    <s v="N"/>
    <x v="20"/>
    <m/>
    <m/>
    <m/>
    <n v="32.356287000000002"/>
    <n v="-81.168350000000004"/>
    <s v="exact"/>
    <s v="Rincon"/>
    <s v="Effingham"/>
    <m/>
    <s v="Georgia"/>
    <x v="1"/>
    <s v="Northern America"/>
    <s v="EIA: 6124"/>
    <s v="EIA: CT8"/>
    <m/>
    <m/>
    <m/>
    <m/>
    <s v="32182"/>
    <n v="13190"/>
    <s v="L103843"/>
    <s v="G402952"/>
  </r>
  <r>
    <s v="https://www.gem.wiki/McKee_Run_power_station"/>
    <x v="62"/>
    <s v="McKee Run power station"/>
    <m/>
    <s v="3"/>
    <s v="NG/FO"/>
    <n v="114"/>
    <x v="6"/>
    <x v="3"/>
    <s v="N"/>
    <m/>
    <m/>
    <m/>
    <x v="38"/>
    <n v="2021"/>
    <m/>
    <m/>
    <n v="39.176222000000003"/>
    <n v="-75.546629999999993"/>
    <s v="exact"/>
    <s v="Dover"/>
    <s v="Kent"/>
    <m/>
    <s v="Delaware"/>
    <x v="1"/>
    <s v="Northern America"/>
    <s v="EIA: 599"/>
    <s v="EIA: 3"/>
    <m/>
    <m/>
    <m/>
    <m/>
    <s v="not found"/>
    <m/>
    <s v="L401541"/>
    <s v="G402230"/>
  </r>
  <r>
    <s v="https://www.gem.wiki/McMeekin_Station"/>
    <x v="62"/>
    <s v="McMeekin Station"/>
    <m/>
    <s v="1"/>
    <s v="NG"/>
    <n v="147"/>
    <x v="0"/>
    <x v="3"/>
    <s v="N"/>
    <s v="not found"/>
    <s v="not found"/>
    <s v="conversion"/>
    <x v="5"/>
    <m/>
    <m/>
    <m/>
    <n v="34.055599999999998"/>
    <n v="-81.217200000000005"/>
    <s v="exact"/>
    <s v="Columbia"/>
    <s v="Lexington"/>
    <m/>
    <s v="South Carolina"/>
    <x v="1"/>
    <s v="Northern America"/>
    <s v="EIA: 3287"/>
    <s v="EIA: 1"/>
    <m/>
    <m/>
    <m/>
    <m/>
    <s v="32981"/>
    <n v="13239"/>
    <s v="L104177"/>
    <s v="G402679"/>
  </r>
  <r>
    <s v="https://www.gem.wiki/McMeekin_Station"/>
    <x v="62"/>
    <s v="McMeekin Station"/>
    <m/>
    <s v="2"/>
    <s v="NG"/>
    <n v="147"/>
    <x v="0"/>
    <x v="3"/>
    <s v="N"/>
    <s v="not found"/>
    <s v="not found"/>
    <s v="conversion"/>
    <x v="5"/>
    <m/>
    <m/>
    <m/>
    <n v="34.055599999999998"/>
    <n v="-81.217200000000005"/>
    <s v="exact"/>
    <s v="Columbia"/>
    <s v="Lexington"/>
    <m/>
    <s v="South Carolina"/>
    <x v="1"/>
    <s v="Northern America"/>
    <s v="EIA: 3287"/>
    <s v="EIA: 2"/>
    <m/>
    <m/>
    <m/>
    <m/>
    <s v="32981"/>
    <n v="13240"/>
    <s v="L104177"/>
    <s v="G402680"/>
  </r>
  <r>
    <s v="https://www.gem.wiki/McPherson_2_power_station"/>
    <x v="62"/>
    <s v="McPherson 2 power station"/>
    <m/>
    <s v="GT1"/>
    <s v="NG/FO"/>
    <n v="72"/>
    <x v="0"/>
    <x v="1"/>
    <s v="N"/>
    <m/>
    <m/>
    <m/>
    <x v="73"/>
    <m/>
    <m/>
    <m/>
    <n v="38.363410999999999"/>
    <n v="-97.683350000000004"/>
    <s v="exact"/>
    <s v="McPherson"/>
    <s v="McPherson"/>
    <m/>
    <s v="Kansas"/>
    <x v="1"/>
    <s v="Northern America"/>
    <s v="EIA: 1305"/>
    <s v="EIA: GT1"/>
    <m/>
    <m/>
    <m/>
    <m/>
    <s v="25905"/>
    <n v="16606"/>
    <s v="L401799"/>
    <s v="G402588"/>
  </r>
  <r>
    <s v="https://www.gem.wiki/McPherson_2_power_station"/>
    <x v="62"/>
    <s v="McPherson 2 power station"/>
    <m/>
    <s v="GT3"/>
    <s v="NG/FO"/>
    <n v="71"/>
    <x v="0"/>
    <x v="1"/>
    <s v="N"/>
    <m/>
    <m/>
    <m/>
    <x v="76"/>
    <m/>
    <m/>
    <m/>
    <n v="38.363410999999999"/>
    <n v="-97.683350000000004"/>
    <s v="exact"/>
    <s v="McPherson"/>
    <s v="McPherson"/>
    <m/>
    <s v="Kansas"/>
    <x v="1"/>
    <s v="Northern America"/>
    <s v="EIA: 1305"/>
    <s v="EIA: GT3"/>
    <m/>
    <m/>
    <m/>
    <m/>
    <s v="25905"/>
    <n v="16608"/>
    <s v="L401799"/>
    <s v="G402589"/>
  </r>
  <r>
    <s v="https://www.gem.wiki/McPherson_3_power_station"/>
    <x v="62"/>
    <s v="McPherson 3 power station"/>
    <m/>
    <s v="NA1"/>
    <s v="NG/FO"/>
    <n v="116"/>
    <x v="0"/>
    <x v="1"/>
    <s v="N"/>
    <m/>
    <m/>
    <m/>
    <x v="23"/>
    <m/>
    <m/>
    <m/>
    <n v="38.389319999999998"/>
    <n v="-97.611080000000001"/>
    <s v="exact"/>
    <s v="McPherson"/>
    <s v="McPherson"/>
    <m/>
    <s v="Kansas"/>
    <x v="1"/>
    <s v="Northern America"/>
    <s v="EIA: 7515"/>
    <s v="EIA: NA1"/>
    <m/>
    <m/>
    <m/>
    <m/>
    <s v="47265"/>
    <n v="24001"/>
    <s v="L401800"/>
    <s v="G402590"/>
  </r>
  <r>
    <s v="https://www.gem.wiki/McWilliams_power_station"/>
    <x v="62"/>
    <s v="McWilliams power station"/>
    <m/>
    <s v="MCWM"/>
    <s v="NG/FO"/>
    <n v="147"/>
    <x v="0"/>
    <x v="0"/>
    <s v="N"/>
    <m/>
    <m/>
    <m/>
    <x v="67"/>
    <m/>
    <m/>
    <m/>
    <n v="31.400255000000001"/>
    <n v="-86.47645"/>
    <s v="exact"/>
    <s v="Gantt"/>
    <s v="Covington"/>
    <m/>
    <s v="Alabama"/>
    <x v="1"/>
    <s v="Northern America"/>
    <s v="EIA: 533"/>
    <s v="EIA: 1, 2, 3, 4"/>
    <m/>
    <m/>
    <m/>
    <m/>
    <s v="12567"/>
    <s v="13271, 36829, 36830, 36831"/>
    <s v="L402211"/>
    <s v="G401737"/>
  </r>
  <r>
    <s v="https://www.gem.wiki/McWilliams_power_station"/>
    <x v="62"/>
    <s v="McWilliams power station"/>
    <m/>
    <s v="VANN"/>
    <s v="NG/FO"/>
    <n v="507"/>
    <x v="0"/>
    <x v="0"/>
    <s v="N"/>
    <m/>
    <m/>
    <m/>
    <x v="10"/>
    <m/>
    <m/>
    <m/>
    <n v="31.400255000000001"/>
    <n v="-86.47645"/>
    <s v="exact"/>
    <s v="Gantt"/>
    <s v="Covington"/>
    <m/>
    <s v="Alabama"/>
    <x v="1"/>
    <s v="Northern America"/>
    <s v="EIA: 533"/>
    <s v="EIA: VAN1, VAN2, VAN3"/>
    <m/>
    <m/>
    <m/>
    <m/>
    <s v="47168"/>
    <s v="120, 25961, 25962"/>
    <s v="L402211"/>
    <s v="G401738"/>
  </r>
  <r>
    <s v="https://www.gem.wiki/Meramec_Power_Plant"/>
    <x v="62"/>
    <s v="Meramec Power Plant"/>
    <m/>
    <s v="1"/>
    <s v="NG"/>
    <n v="138"/>
    <x v="6"/>
    <x v="3"/>
    <s v="N"/>
    <s v="not found"/>
    <s v="not found"/>
    <s v="conversion"/>
    <x v="5"/>
    <n v="2022"/>
    <m/>
    <m/>
    <n v="38.401699999999998"/>
    <n v="-90.335800000000006"/>
    <s v="exact"/>
    <s v="St. Louis"/>
    <s v="St Louis"/>
    <m/>
    <s v="Missouri"/>
    <x v="1"/>
    <s v="Northern America"/>
    <s v="EIA: 2104"/>
    <s v="EIA: 1"/>
    <m/>
    <m/>
    <m/>
    <m/>
    <s v="35259"/>
    <n v="13363"/>
    <s v="L104022"/>
    <s v="G403682"/>
  </r>
  <r>
    <s v="https://www.gem.wiki/Meramec_Power_Plant"/>
    <x v="62"/>
    <s v="Meramec Power Plant"/>
    <m/>
    <s v="2"/>
    <s v="NG"/>
    <n v="138"/>
    <x v="6"/>
    <x v="3"/>
    <s v="N"/>
    <s v="not found"/>
    <s v="not found"/>
    <s v="conversion"/>
    <x v="5"/>
    <n v="2022"/>
    <m/>
    <m/>
    <n v="38.401699999999998"/>
    <n v="-90.335800000000006"/>
    <s v="exact"/>
    <s v="St. Louis"/>
    <s v="St Louis"/>
    <m/>
    <s v="Missouri"/>
    <x v="1"/>
    <s v="Northern America"/>
    <s v="EIA: 2104"/>
    <s v="EIA: 2"/>
    <m/>
    <m/>
    <m/>
    <m/>
    <s v="35259"/>
    <n v="13364"/>
    <s v="L104022"/>
    <s v="G403683"/>
  </r>
  <r>
    <s v="https://www.gem.wiki/Meramec_Power_Plant"/>
    <x v="62"/>
    <s v="Meramec Power Plant"/>
    <m/>
    <s v="GT1"/>
    <s v="FO"/>
    <n v="62"/>
    <x v="0"/>
    <x v="1"/>
    <s v="N"/>
    <m/>
    <s v="not found"/>
    <s v="N"/>
    <x v="35"/>
    <m/>
    <m/>
    <m/>
    <n v="38.401699999999998"/>
    <n v="-90.335800000000006"/>
    <s v="exact"/>
    <s v="St. Louis"/>
    <s v="St Louis"/>
    <m/>
    <s v="Missouri"/>
    <x v="1"/>
    <s v="Northern America"/>
    <s v="EIA: 2104"/>
    <s v="EIA: GT1"/>
    <m/>
    <m/>
    <m/>
    <m/>
    <s v="35259"/>
    <n v="13367"/>
    <s v="L104022"/>
    <s v="G413035"/>
  </r>
  <r>
    <s v="https://www.gem.wiki/Meramec_Power_Plant"/>
    <x v="62"/>
    <s v="Meramec Power Plant"/>
    <m/>
    <s v="GT2"/>
    <s v="NG/FO"/>
    <n v="56"/>
    <x v="0"/>
    <x v="1"/>
    <s v="N"/>
    <m/>
    <s v="not found"/>
    <s v="N"/>
    <x v="15"/>
    <m/>
    <m/>
    <m/>
    <n v="38.401699999999998"/>
    <n v="-90.335800000000006"/>
    <s v="exact"/>
    <s v="St. Louis"/>
    <s v="St Louis"/>
    <m/>
    <s v="Missouri"/>
    <x v="1"/>
    <s v="Northern America"/>
    <s v="EIA: 2104"/>
    <s v="EIA: GT2"/>
    <m/>
    <m/>
    <m/>
    <m/>
    <s v="35259"/>
    <n v="37075"/>
    <s v="L104022"/>
    <s v="G403684"/>
  </r>
  <r>
    <s v="https://www.gem.wiki/Mesquite_generating_station_block_1"/>
    <x v="62"/>
    <s v="Mesquite generating station block 1"/>
    <m/>
    <s v="BLK1"/>
    <s v="NG"/>
    <n v="692"/>
    <x v="0"/>
    <x v="0"/>
    <s v="N"/>
    <m/>
    <m/>
    <m/>
    <x v="16"/>
    <m/>
    <m/>
    <m/>
    <n v="33.344999999999999"/>
    <n v="-112.8642"/>
    <s v="exact"/>
    <s v="Arlington"/>
    <s v="Maricopa"/>
    <m/>
    <s v="Arizona"/>
    <x v="1"/>
    <s v="Northern America"/>
    <s v="EIA: 58557"/>
    <s v="EIA: GT1, GT2, ST1"/>
    <m/>
    <m/>
    <m/>
    <m/>
    <s v="47281"/>
    <s v="26614, 26657, 26658"/>
    <s v="L402264"/>
    <s v="G402066"/>
  </r>
  <r>
    <s v="https://www.gem.wiki/Mesquite_generating_station_block_2"/>
    <x v="62"/>
    <s v="Mesquite generating station block 2"/>
    <m/>
    <s v="BLK2"/>
    <s v="NG"/>
    <n v="692"/>
    <x v="0"/>
    <x v="0"/>
    <s v="N"/>
    <m/>
    <m/>
    <m/>
    <x v="16"/>
    <m/>
    <m/>
    <m/>
    <n v="33.345047000000001"/>
    <n v="-112.8642"/>
    <s v="exact"/>
    <s v="Arlington"/>
    <s v="Maricopa"/>
    <m/>
    <s v="Arizona"/>
    <x v="1"/>
    <s v="Northern America"/>
    <s v="EIA: 55481"/>
    <s v="EIA: GT3, GT4, ST2"/>
    <m/>
    <m/>
    <m/>
    <m/>
    <s v="47281"/>
    <s v="26659, 26660, 26661"/>
    <s v="L402078"/>
    <s v="G401942"/>
  </r>
  <r>
    <s v="https://www.gem.wiki/Metcalf_energy_center"/>
    <x v="62"/>
    <s v="Metcalf energy center"/>
    <m/>
    <s v="CC1"/>
    <s v="NG"/>
    <n v="635"/>
    <x v="0"/>
    <x v="0"/>
    <s v="N"/>
    <m/>
    <m/>
    <m/>
    <x v="21"/>
    <m/>
    <m/>
    <m/>
    <n v="37.220700000000001"/>
    <n v="-121.7457"/>
    <s v="exact"/>
    <s v="San Jose"/>
    <s v="Santa Clara"/>
    <m/>
    <s v="California"/>
    <x v="1"/>
    <s v="Northern America"/>
    <s v="EIA: 55393"/>
    <s v="EIA: CTG1, CTG2, STG1"/>
    <m/>
    <m/>
    <m/>
    <m/>
    <s v="45543"/>
    <s v="24521, 26432, 26433"/>
    <s v="L401761"/>
    <s v="G401910"/>
  </r>
  <r>
    <s v="https://www.gem.wiki/Michigan_power_station"/>
    <x v="62"/>
    <s v="Michigan power station"/>
    <m/>
    <s v="CC1"/>
    <s v="NG"/>
    <n v="138"/>
    <x v="0"/>
    <x v="0"/>
    <s v="Y"/>
    <m/>
    <m/>
    <m/>
    <x v="48"/>
    <m/>
    <m/>
    <m/>
    <n v="43.9375"/>
    <n v="-86.424999999999997"/>
    <s v="exact"/>
    <s v="Ludington"/>
    <s v="Mason"/>
    <m/>
    <s v="Michigan"/>
    <x v="1"/>
    <s v="Northern America"/>
    <s v="EIA: 54915"/>
    <s v="EIA: G001, G101"/>
    <m/>
    <m/>
    <m/>
    <m/>
    <s v="18361"/>
    <s v="13485, 13486"/>
    <s v="L401674"/>
    <s v="G401776"/>
  </r>
  <r>
    <s v="https://www.gem.wiki/Mickleton_Station"/>
    <x v="62"/>
    <s v="Mickleton Station"/>
    <m/>
    <s v="MICK"/>
    <s v="NG"/>
    <n v="71"/>
    <x v="0"/>
    <x v="1"/>
    <s v="N"/>
    <m/>
    <m/>
    <m/>
    <x v="35"/>
    <m/>
    <m/>
    <m/>
    <n v="39.811900000000001"/>
    <n v="-75.249030000000005"/>
    <s v="exact"/>
    <s v="Mickleton"/>
    <s v="Gloucester"/>
    <m/>
    <s v="New Jersey"/>
    <x v="1"/>
    <s v="Northern America"/>
    <s v="EIA: 8008"/>
    <s v="EIA: MICK"/>
    <m/>
    <m/>
    <m/>
    <m/>
    <m/>
    <m/>
    <s v="L401771"/>
    <s v="G402551"/>
  </r>
  <r>
    <s v="https://www.gem.wiki/Mid-Georgia_cogeneration_facility"/>
    <x v="62"/>
    <s v="Mid-Georgia cogeneration facility"/>
    <m/>
    <s v="CC01"/>
    <s v="NG/FO"/>
    <n v="323"/>
    <x v="0"/>
    <x v="0"/>
    <s v="Y"/>
    <m/>
    <m/>
    <m/>
    <x v="23"/>
    <m/>
    <m/>
    <m/>
    <n v="32.485599999999998"/>
    <n v="-83.603899999999996"/>
    <s v="exact"/>
    <s v="Kathleen"/>
    <s v="Houston"/>
    <m/>
    <s v="Georgia"/>
    <x v="1"/>
    <s v="Northern America"/>
    <s v="EIA: 55040"/>
    <s v="EIA: CT1, CT2, ST1"/>
    <m/>
    <m/>
    <m/>
    <m/>
    <s v="21217"/>
    <s v="13503, 230769, 2377"/>
    <s v="L401677"/>
    <s v="G401779"/>
  </r>
  <r>
    <s v="https://www.gem.wiki/Middlesex_energy_center"/>
    <x v="62"/>
    <s v="Middlesex energy center"/>
    <m/>
    <s v="CT001"/>
    <s v="NG"/>
    <n v="570"/>
    <x v="5"/>
    <x v="0"/>
    <s v="not found"/>
    <m/>
    <m/>
    <m/>
    <x v="45"/>
    <m/>
    <m/>
    <m/>
    <n v="40.445999999999998"/>
    <n v="-74.355999999999995"/>
    <s v="exact"/>
    <s v="Sayreville"/>
    <s v="Middlesex"/>
    <m/>
    <s v="New Jersey"/>
    <x v="1"/>
    <s v="Northern America"/>
    <s v="EIA: 59909"/>
    <s v="EIA: CT001"/>
    <m/>
    <m/>
    <m/>
    <m/>
    <s v="not found"/>
    <m/>
    <s v="L402418"/>
    <s v="G403825"/>
  </r>
  <r>
    <s v="https://www.gem.wiki/Middletown_Coke_Company_power_station"/>
    <x v="62"/>
    <s v="Middletown Coke Company power station"/>
    <m/>
    <s v="YNKE"/>
    <s v="NG/OG"/>
    <n v="67"/>
    <x v="0"/>
    <x v="3"/>
    <s v="Y"/>
    <m/>
    <m/>
    <m/>
    <x v="17"/>
    <m/>
    <m/>
    <m/>
    <n v="39.472222000000002"/>
    <n v="-84.401390000000006"/>
    <s v="exact"/>
    <s v="Middletown"/>
    <s v="Butler"/>
    <m/>
    <s v="Ohio"/>
    <x v="1"/>
    <s v="Northern America"/>
    <s v="EIA: 57822"/>
    <s v="EIA: YNKE"/>
    <m/>
    <m/>
    <m/>
    <m/>
    <m/>
    <m/>
    <s v="L407413"/>
    <s v="G409512"/>
  </r>
  <r>
    <s v="https://www.gem.wiki/Middletown_energy_center"/>
    <x v="62"/>
    <s v="Middletown energy center"/>
    <m/>
    <s v="MCC1"/>
    <s v="NG"/>
    <n v="544"/>
    <x v="0"/>
    <x v="0"/>
    <s v="N"/>
    <s v="Hydrogen capable: turbine"/>
    <s v="not found"/>
    <m/>
    <x v="34"/>
    <m/>
    <m/>
    <m/>
    <n v="39.465000000000003"/>
    <n v="-84.34778"/>
    <s v="exact"/>
    <s v="Middletown"/>
    <s v="Butler"/>
    <m/>
    <s v="Ohio"/>
    <x v="1"/>
    <s v="Northern America"/>
    <s v="EIA: 59326"/>
    <s v="EIA: MEC1, MEC2"/>
    <m/>
    <m/>
    <m/>
    <m/>
    <s v="67754, 46310"/>
    <n v="44462"/>
    <s v="L402151"/>
    <s v="G402076"/>
  </r>
  <r>
    <s v="https://www.gem.wiki/Middletown_power_station"/>
    <x v="62"/>
    <s v="Middletown power station"/>
    <m/>
    <s v="2"/>
    <s v="NG/FO"/>
    <n v="114"/>
    <x v="0"/>
    <x v="3"/>
    <s v="N"/>
    <m/>
    <m/>
    <m/>
    <x v="80"/>
    <m/>
    <m/>
    <m/>
    <n v="41.554943999999999"/>
    <n v="-72.579080000000005"/>
    <s v="exact"/>
    <s v="Middletown"/>
    <s v="Middlesex"/>
    <m/>
    <s v="Connecticut"/>
    <x v="1"/>
    <s v="Northern America"/>
    <s v="EIA: 562"/>
    <s v="EIA: 2"/>
    <m/>
    <m/>
    <m/>
    <m/>
    <s v="17276"/>
    <m/>
    <s v="L402087"/>
    <s v="G403174"/>
  </r>
  <r>
    <s v="https://www.gem.wiki/Middletown_power_station"/>
    <x v="62"/>
    <s v="Middletown power station"/>
    <m/>
    <s v="3"/>
    <s v="NG/FO"/>
    <n v="239"/>
    <x v="0"/>
    <x v="3"/>
    <s v="N"/>
    <m/>
    <m/>
    <m/>
    <x v="82"/>
    <m/>
    <m/>
    <m/>
    <n v="41.554943999999999"/>
    <n v="-72.579080000000005"/>
    <s v="exact"/>
    <s v="Middletown"/>
    <s v="Middlesex"/>
    <m/>
    <s v="Connecticut"/>
    <x v="1"/>
    <s v="Northern America"/>
    <s v="EIA: 562"/>
    <s v="EIA: 3"/>
    <m/>
    <m/>
    <m/>
    <m/>
    <s v="17276"/>
    <m/>
    <s v="L402087"/>
    <s v="G403175"/>
  </r>
  <r>
    <s v="https://www.gem.wiki/Middletown_power_station"/>
    <x v="62"/>
    <s v="Middletown power station"/>
    <m/>
    <s v="Repower"/>
    <s v="NG"/>
    <n v="375"/>
    <x v="5"/>
    <x v="1"/>
    <s v="N"/>
    <m/>
    <m/>
    <m/>
    <x v="45"/>
    <m/>
    <m/>
    <m/>
    <n v="41.554943999999999"/>
    <n v="-72.579080000000005"/>
    <s v="exact"/>
    <s v="Middletown"/>
    <s v="Middlesex"/>
    <m/>
    <s v="Connecticut"/>
    <x v="1"/>
    <s v="Northern America"/>
    <s v="EIA: 562"/>
    <m/>
    <m/>
    <m/>
    <m/>
    <m/>
    <s v="17276"/>
    <n v="1309425"/>
    <s v="L402087"/>
    <s v="G410565"/>
  </r>
  <r>
    <s v="https://www.gem.wiki/Midland_cogeneration_Venture"/>
    <x v="62"/>
    <s v="Midland cogeneration Venture"/>
    <m/>
    <s v="1"/>
    <s v="NG"/>
    <n v="1849"/>
    <x v="0"/>
    <x v="0"/>
    <s v="Y"/>
    <m/>
    <m/>
    <m/>
    <x v="23"/>
    <m/>
    <m/>
    <m/>
    <n v="43.586100000000002"/>
    <n v="-84.224199999999996"/>
    <s v="exact"/>
    <s v="Midland"/>
    <s v="Midland"/>
    <m/>
    <s v="Michigan"/>
    <x v="1"/>
    <s v="Northern America"/>
    <s v="EIA: 10745"/>
    <s v="EIA: BP15, GT10, GT11, GT12, GT13, GT14, GT3, GT4, GT5, GT6, GT7, GT8, GT9, ST1"/>
    <m/>
    <m/>
    <m/>
    <m/>
    <s v="16802"/>
    <s v="13545, 13546, 13535, 13536, 13537, 13538, 13539, 13540, 13541, 13542, 13543, 13544, 13547, 25806, 42397"/>
    <s v="L402478"/>
    <s v="G401607"/>
  </r>
  <r>
    <s v="https://www.gem.wiki/Midlothian_energy_facility"/>
    <x v="62"/>
    <s v="Midlothian energy facility"/>
    <m/>
    <s v="STK1"/>
    <s v="NG"/>
    <n v="289"/>
    <x v="0"/>
    <x v="0"/>
    <s v="N"/>
    <m/>
    <m/>
    <m/>
    <x v="15"/>
    <m/>
    <m/>
    <m/>
    <n v="32.430199999999999"/>
    <n v="-97.053700000000006"/>
    <s v="exact"/>
    <s v="Midlothian"/>
    <s v="Ellis"/>
    <m/>
    <s v="Texas"/>
    <x v="1"/>
    <s v="Northern America"/>
    <s v="EIA: 55091"/>
    <s v="EIA: STK1"/>
    <m/>
    <m/>
    <m/>
    <m/>
    <s v="39996"/>
    <n v="23936"/>
    <s v="L402088"/>
    <s v="G403176"/>
  </r>
  <r>
    <s v="https://www.gem.wiki/Midlothian_energy_facility"/>
    <x v="62"/>
    <s v="Midlothian energy facility"/>
    <m/>
    <s v="STK2"/>
    <s v="NG"/>
    <n v="289"/>
    <x v="0"/>
    <x v="0"/>
    <s v="N"/>
    <m/>
    <m/>
    <m/>
    <x v="15"/>
    <m/>
    <m/>
    <m/>
    <n v="32.430199999999999"/>
    <n v="-97.053700000000006"/>
    <s v="exact"/>
    <s v="Midlothian"/>
    <s v="Ellis"/>
    <m/>
    <s v="Texas"/>
    <x v="1"/>
    <s v="Northern America"/>
    <s v="EIA: 55091"/>
    <s v="EIA: STK2"/>
    <m/>
    <m/>
    <m/>
    <m/>
    <s v="39996"/>
    <n v="24400"/>
    <s v="L402088"/>
    <s v="G403177"/>
  </r>
  <r>
    <s v="https://www.gem.wiki/Midlothian_energy_facility"/>
    <x v="62"/>
    <s v="Midlothian energy facility"/>
    <m/>
    <s v="STK3"/>
    <s v="NG"/>
    <n v="289"/>
    <x v="0"/>
    <x v="0"/>
    <s v="N"/>
    <m/>
    <m/>
    <m/>
    <x v="15"/>
    <m/>
    <m/>
    <m/>
    <n v="32.430199999999999"/>
    <n v="-97.053700000000006"/>
    <s v="exact"/>
    <s v="Midlothian"/>
    <s v="Ellis"/>
    <m/>
    <s v="Texas"/>
    <x v="1"/>
    <s v="Northern America"/>
    <s v="EIA: 55091"/>
    <s v="EIA: STK3"/>
    <m/>
    <m/>
    <m/>
    <m/>
    <s v="39996"/>
    <n v="24401"/>
    <s v="L402088"/>
    <s v="G403178"/>
  </r>
  <r>
    <s v="https://www.gem.wiki/Midlothian_energy_facility"/>
    <x v="62"/>
    <s v="Midlothian energy facility"/>
    <m/>
    <s v="STK4"/>
    <s v="NG"/>
    <n v="289"/>
    <x v="0"/>
    <x v="0"/>
    <s v="N"/>
    <m/>
    <m/>
    <m/>
    <x v="15"/>
    <m/>
    <m/>
    <m/>
    <n v="32.430199999999999"/>
    <n v="-97.053700000000006"/>
    <s v="exact"/>
    <s v="Midlothian"/>
    <s v="Ellis"/>
    <m/>
    <s v="Texas"/>
    <x v="1"/>
    <s v="Northern America"/>
    <s v="EIA: 55091"/>
    <s v="EIA: STK4"/>
    <m/>
    <m/>
    <m/>
    <m/>
    <s v="39996"/>
    <n v="24402"/>
    <s v="L402088"/>
    <s v="G403179"/>
  </r>
  <r>
    <s v="https://www.gem.wiki/Midlothian_energy_facility"/>
    <x v="62"/>
    <s v="Midlothian energy facility"/>
    <m/>
    <s v="STK5"/>
    <s v="NG"/>
    <n v="289"/>
    <x v="0"/>
    <x v="0"/>
    <s v="N"/>
    <m/>
    <m/>
    <m/>
    <x v="11"/>
    <m/>
    <m/>
    <m/>
    <n v="32.430199999999999"/>
    <n v="-97.053700000000006"/>
    <s v="exact"/>
    <s v="Midlothian"/>
    <s v="Ellis"/>
    <m/>
    <s v="Texas"/>
    <x v="1"/>
    <s v="Northern America"/>
    <s v="EIA: 55091"/>
    <s v="EIA: STK5"/>
    <m/>
    <m/>
    <m/>
    <m/>
    <s v="39996"/>
    <n v="25221"/>
    <s v="L402088"/>
    <s v="G403180"/>
  </r>
  <r>
    <s v="https://www.gem.wiki/Midlothian_energy_facility"/>
    <x v="62"/>
    <s v="Midlothian energy facility"/>
    <m/>
    <s v="STK6"/>
    <s v="NG"/>
    <n v="289"/>
    <x v="0"/>
    <x v="0"/>
    <s v="N"/>
    <m/>
    <m/>
    <m/>
    <x v="11"/>
    <m/>
    <m/>
    <m/>
    <n v="32.430199999999999"/>
    <n v="-97.053700000000006"/>
    <s v="exact"/>
    <s v="Midlothian"/>
    <s v="Ellis"/>
    <m/>
    <s v="Texas"/>
    <x v="1"/>
    <s v="Northern America"/>
    <s v="EIA: 55091"/>
    <s v="EIA: STK6"/>
    <m/>
    <m/>
    <m/>
    <m/>
    <s v="39996"/>
    <n v="25222"/>
    <s v="L402088"/>
    <s v="G403181"/>
  </r>
  <r>
    <s v="https://www.gem.wiki/Midulla_generating_station"/>
    <x v="62"/>
    <s v="Midulla generating station"/>
    <m/>
    <s v="CCU1"/>
    <s v="NG/FO"/>
    <n v="543"/>
    <x v="0"/>
    <x v="0"/>
    <s v="N"/>
    <m/>
    <m/>
    <m/>
    <x v="10"/>
    <m/>
    <m/>
    <m/>
    <n v="27.641667000000002"/>
    <n v="-81.962500000000006"/>
    <s v="exact"/>
    <s v="Bowling Green"/>
    <s v="Hardee"/>
    <m/>
    <s v="Florida"/>
    <x v="1"/>
    <s v="Northern America"/>
    <s v="EIA: 7380"/>
    <s v="EIA: CT1, CT2, ST3"/>
    <m/>
    <m/>
    <m/>
    <m/>
    <s v="32403"/>
    <s v="8592, 8593, 8594, 25225"/>
    <s v="L402271"/>
    <s v="G402156"/>
  </r>
  <r>
    <s v="https://www.gem.wiki/Midulla_generating_station"/>
    <x v="62"/>
    <s v="Midulla generating station"/>
    <m/>
    <s v="GT4"/>
    <s v="NG/FO"/>
    <n v="62"/>
    <x v="0"/>
    <x v="1"/>
    <s v="N"/>
    <m/>
    <m/>
    <m/>
    <x v="37"/>
    <m/>
    <m/>
    <m/>
    <n v="27.641667000000002"/>
    <n v="-81.962500000000006"/>
    <s v="exact"/>
    <s v="Bowling Green"/>
    <s v="Hardee"/>
    <m/>
    <s v="Florida"/>
    <x v="1"/>
    <s v="Northern America"/>
    <s v="EIA: 7380"/>
    <s v="EIA: GT4"/>
    <m/>
    <m/>
    <m/>
    <m/>
    <s v="32403"/>
    <n v="19182"/>
    <s v="L402271"/>
    <s v="G403487"/>
  </r>
  <r>
    <s v="https://www.gem.wiki/Midulla_generating_station"/>
    <x v="62"/>
    <s v="Midulla generating station"/>
    <m/>
    <s v="GT5"/>
    <s v="NG/FO"/>
    <n v="62"/>
    <x v="0"/>
    <x v="1"/>
    <s v="N"/>
    <m/>
    <m/>
    <m/>
    <x v="37"/>
    <m/>
    <m/>
    <m/>
    <n v="27.641667000000002"/>
    <n v="-81.962500000000006"/>
    <s v="exact"/>
    <s v="Bowling Green"/>
    <s v="Hardee"/>
    <m/>
    <s v="Florida"/>
    <x v="1"/>
    <s v="Northern America"/>
    <s v="EIA: 7380"/>
    <s v="EIA: GT5"/>
    <m/>
    <m/>
    <m/>
    <m/>
    <s v="32403"/>
    <n v="19183"/>
    <s v="L402271"/>
    <s v="G403488"/>
  </r>
  <r>
    <s v="https://www.gem.wiki/Midulla_generating_station"/>
    <x v="62"/>
    <s v="Midulla generating station"/>
    <m/>
    <s v="GT6"/>
    <s v="NG/FO"/>
    <n v="62"/>
    <x v="0"/>
    <x v="1"/>
    <s v="N"/>
    <m/>
    <m/>
    <m/>
    <x v="37"/>
    <m/>
    <m/>
    <m/>
    <n v="27.641667000000002"/>
    <n v="-81.962500000000006"/>
    <s v="exact"/>
    <s v="Bowling Green"/>
    <s v="Hardee"/>
    <m/>
    <s v="Florida"/>
    <x v="1"/>
    <s v="Northern America"/>
    <s v="EIA: 7380"/>
    <s v="EIA: GT6"/>
    <m/>
    <m/>
    <m/>
    <m/>
    <s v="32403"/>
    <n v="24122"/>
    <s v="L402271"/>
    <s v="G403489"/>
  </r>
  <r>
    <s v="https://www.gem.wiki/Midulla_generating_station"/>
    <x v="62"/>
    <s v="Midulla generating station"/>
    <m/>
    <s v="GT7"/>
    <s v="NG/FO"/>
    <n v="62"/>
    <x v="0"/>
    <x v="1"/>
    <s v="N"/>
    <m/>
    <m/>
    <m/>
    <x v="37"/>
    <m/>
    <m/>
    <m/>
    <n v="27.641667000000002"/>
    <n v="-81.962500000000006"/>
    <s v="exact"/>
    <s v="Bowling Green"/>
    <s v="Hardee"/>
    <m/>
    <s v="Florida"/>
    <x v="1"/>
    <s v="Northern America"/>
    <s v="EIA: 7380"/>
    <s v="EIA: GT7"/>
    <m/>
    <m/>
    <m/>
    <m/>
    <s v="32403"/>
    <n v="24123"/>
    <s v="L402271"/>
    <s v="G403490"/>
  </r>
  <r>
    <s v="https://www.gem.wiki/Midulla_generating_station"/>
    <x v="62"/>
    <s v="Midulla generating station"/>
    <m/>
    <s v="GT8"/>
    <s v="NG/FO"/>
    <n v="62"/>
    <x v="0"/>
    <x v="1"/>
    <s v="N"/>
    <m/>
    <m/>
    <m/>
    <x v="37"/>
    <m/>
    <m/>
    <m/>
    <n v="27.641667000000002"/>
    <n v="-81.962500000000006"/>
    <s v="exact"/>
    <s v="Bowling Green"/>
    <s v="Hardee"/>
    <m/>
    <s v="Florida"/>
    <x v="1"/>
    <s v="Northern America"/>
    <s v="EIA: 7380"/>
    <s v="EIA: GT8"/>
    <m/>
    <m/>
    <m/>
    <m/>
    <s v="32403"/>
    <n v="24124"/>
    <s v="L402271"/>
    <s v="G403491"/>
  </r>
  <r>
    <s v="https://www.gem.wiki/Midway_Peaking_power_station"/>
    <x v="62"/>
    <s v="Midway Peaking power station"/>
    <m/>
    <s v="1"/>
    <s v="NG"/>
    <n v="70"/>
    <x v="0"/>
    <x v="1"/>
    <s v="N"/>
    <m/>
    <m/>
    <m/>
    <x v="9"/>
    <m/>
    <m/>
    <m/>
    <n v="36.654114"/>
    <n v="-120.5797"/>
    <s v="exact"/>
    <s v="Firebaugh"/>
    <s v="Fresno"/>
    <m/>
    <s v="California"/>
    <x v="1"/>
    <s v="Northern America"/>
    <s v="EIA: 56639"/>
    <s v="EIA: 1"/>
    <m/>
    <m/>
    <m/>
    <m/>
    <s v="56623"/>
    <n v="32283"/>
    <s v="L401536"/>
    <s v="G402224"/>
  </r>
  <r>
    <s v="https://www.gem.wiki/Midway_Peaking_power_station"/>
    <x v="62"/>
    <s v="Midway Peaking power station"/>
    <m/>
    <s v="2"/>
    <s v="NG"/>
    <n v="70"/>
    <x v="0"/>
    <x v="1"/>
    <s v="N"/>
    <m/>
    <m/>
    <m/>
    <x v="9"/>
    <m/>
    <m/>
    <m/>
    <n v="36.654114"/>
    <n v="-120.5797"/>
    <s v="exact"/>
    <s v="Firebaugh"/>
    <s v="Fresno"/>
    <m/>
    <s v="California"/>
    <x v="1"/>
    <s v="Northern America"/>
    <s v="EIA: 56639"/>
    <s v="EIA: 2"/>
    <m/>
    <m/>
    <m/>
    <m/>
    <s v="56623"/>
    <n v="32284"/>
    <s v="L401536"/>
    <s v="G402225"/>
  </r>
  <r>
    <s v="https://www.gem.wiki/Midway_Sunset_cogeneration_power_station"/>
    <x v="62"/>
    <s v="Midway Sunset cogeneration power station"/>
    <m/>
    <s v="A"/>
    <s v="NG"/>
    <n v="78"/>
    <x v="0"/>
    <x v="1"/>
    <s v="Y"/>
    <m/>
    <m/>
    <m/>
    <x v="24"/>
    <m/>
    <m/>
    <m/>
    <n v="35.226900000000001"/>
    <n v="-119.6294"/>
    <s v="exact"/>
    <s v="Fellows"/>
    <s v="Kern"/>
    <m/>
    <s v="California"/>
    <x v="1"/>
    <s v="Northern America"/>
    <s v="EIA: 52169"/>
    <s v="EIA: A"/>
    <m/>
    <m/>
    <m/>
    <m/>
    <s v="19054"/>
    <n v="13550"/>
    <s v="L401643"/>
    <s v="G402373"/>
  </r>
  <r>
    <s v="https://www.gem.wiki/Midway_Sunset_cogeneration_power_station"/>
    <x v="62"/>
    <s v="Midway Sunset cogeneration power station"/>
    <m/>
    <s v="B"/>
    <s v="NG"/>
    <n v="78"/>
    <x v="0"/>
    <x v="1"/>
    <s v="Y"/>
    <m/>
    <m/>
    <m/>
    <x v="24"/>
    <m/>
    <m/>
    <m/>
    <n v="35.226900000000001"/>
    <n v="-119.6294"/>
    <s v="exact"/>
    <s v="Fellows"/>
    <s v="Kern"/>
    <m/>
    <s v="California"/>
    <x v="1"/>
    <s v="Northern America"/>
    <s v="EIA: 52169"/>
    <s v="EIA: B"/>
    <m/>
    <m/>
    <m/>
    <m/>
    <s v="19054"/>
    <n v="13551"/>
    <s v="L401643"/>
    <s v="G402374"/>
  </r>
  <r>
    <s v="https://www.gem.wiki/Midway_Sunset_cogeneration_power_station"/>
    <x v="62"/>
    <s v="Midway Sunset cogeneration power station"/>
    <m/>
    <s v="C"/>
    <s v="NG"/>
    <n v="78"/>
    <x v="7"/>
    <x v="1"/>
    <s v="Y"/>
    <m/>
    <m/>
    <m/>
    <x v="24"/>
    <m/>
    <m/>
    <m/>
    <n v="35.226900000000001"/>
    <n v="-119.6294"/>
    <s v="exact"/>
    <s v="Fellows"/>
    <s v="Kern"/>
    <m/>
    <s v="California"/>
    <x v="1"/>
    <s v="Northern America"/>
    <s v="EIA: 52169"/>
    <s v="EIA: C"/>
    <m/>
    <m/>
    <m/>
    <m/>
    <s v="19054"/>
    <n v="13552"/>
    <s v="L401643"/>
    <s v="G402375"/>
  </r>
  <r>
    <s v="https://www.gem.wiki/Milford_power_project"/>
    <x v="62"/>
    <s v="Milford power project"/>
    <m/>
    <s v="CA01"/>
    <s v="NG"/>
    <n v="289"/>
    <x v="0"/>
    <x v="0"/>
    <s v="N"/>
    <m/>
    <m/>
    <m/>
    <x v="8"/>
    <m/>
    <m/>
    <m/>
    <n v="41.224355000000003"/>
    <n v="-73.099729999999994"/>
    <s v="exact"/>
    <s v="Milford"/>
    <s v="New Haven"/>
    <m/>
    <s v="Connecticut"/>
    <x v="1"/>
    <s v="Northern America"/>
    <s v="EIA: 55126"/>
    <s v="EIA: CA01"/>
    <m/>
    <m/>
    <m/>
    <m/>
    <s v="41100"/>
    <n v="25185"/>
    <s v="L402091"/>
    <s v="G403185"/>
  </r>
  <r>
    <s v="https://www.gem.wiki/Milford_power_project"/>
    <x v="62"/>
    <s v="Milford power project"/>
    <m/>
    <s v="CA02"/>
    <s v="NG"/>
    <n v="289"/>
    <x v="0"/>
    <x v="0"/>
    <s v="N"/>
    <m/>
    <m/>
    <m/>
    <x v="8"/>
    <m/>
    <m/>
    <m/>
    <n v="41.224355000000003"/>
    <n v="-73.099729999999994"/>
    <s v="exact"/>
    <s v="Milford"/>
    <s v="New Haven"/>
    <m/>
    <s v="Connecticut"/>
    <x v="1"/>
    <s v="Northern America"/>
    <s v="EIA: 55126"/>
    <s v="EIA: CA02"/>
    <m/>
    <m/>
    <m/>
    <m/>
    <s v="41100"/>
    <n v="25186"/>
    <s v="L402091"/>
    <s v="G403186"/>
  </r>
  <r>
    <s v="https://www.gem.wiki/Milford_power_station"/>
    <x v="62"/>
    <s v="Milford power station"/>
    <m/>
    <s v="ST-1"/>
    <s v="NG"/>
    <n v="249"/>
    <x v="0"/>
    <x v="0"/>
    <s v="N"/>
    <m/>
    <m/>
    <m/>
    <x v="19"/>
    <m/>
    <m/>
    <m/>
    <n v="42.129361000000003"/>
    <n v="-71.511499999999998"/>
    <s v="exact"/>
    <s v="Milford"/>
    <s v="Worcester"/>
    <m/>
    <s v="Massachusetts"/>
    <x v="1"/>
    <s v="Northern America"/>
    <s v="EIA: 54805"/>
    <s v="EIA: GT-1, ST-1"/>
    <m/>
    <m/>
    <m/>
    <m/>
    <s v="19576"/>
    <s v="41946, 13591"/>
    <s v="L401579"/>
    <s v="G401769"/>
  </r>
  <r>
    <s v="https://www.gem.wiki/Mill_Creek_(SC)_power_station"/>
    <x v="62"/>
    <s v="Mill Creek (SC) power station"/>
    <m/>
    <s v="1"/>
    <s v="NG/FO"/>
    <n v="100"/>
    <x v="0"/>
    <x v="1"/>
    <s v="N"/>
    <m/>
    <m/>
    <m/>
    <x v="10"/>
    <m/>
    <m/>
    <m/>
    <n v="35.159700000000001"/>
    <n v="-81.430599999999998"/>
    <s v="exact"/>
    <s v="Blacksburg"/>
    <s v="Cherokee"/>
    <m/>
    <s v="South Carolina"/>
    <x v="1"/>
    <s v="Northern America"/>
    <s v="EIA: 7981"/>
    <s v="EIA: 1"/>
    <m/>
    <m/>
    <m/>
    <m/>
    <s v="48691"/>
    <n v="27956"/>
    <s v="L401862"/>
    <s v="G402719"/>
  </r>
  <r>
    <s v="https://www.gem.wiki/Mill_Creek_(SC)_power_station"/>
    <x v="62"/>
    <s v="Mill Creek (SC) power station"/>
    <m/>
    <s v="2"/>
    <s v="NG/FO"/>
    <n v="100"/>
    <x v="0"/>
    <x v="1"/>
    <s v="N"/>
    <m/>
    <m/>
    <m/>
    <x v="10"/>
    <m/>
    <m/>
    <m/>
    <n v="35.159700000000001"/>
    <n v="-81.430599999999998"/>
    <s v="exact"/>
    <s v="Blacksburg"/>
    <s v="Cherokee"/>
    <m/>
    <s v="South Carolina"/>
    <x v="1"/>
    <s v="Northern America"/>
    <s v="EIA: 7981"/>
    <s v="EIA: 2"/>
    <m/>
    <m/>
    <m/>
    <m/>
    <s v="48691"/>
    <n v="27957"/>
    <s v="L401862"/>
    <s v="G402720"/>
  </r>
  <r>
    <s v="https://www.gem.wiki/Mill_Creek_(SC)_power_station"/>
    <x v="62"/>
    <s v="Mill Creek (SC) power station"/>
    <m/>
    <s v="3"/>
    <s v="NG/FO"/>
    <n v="100"/>
    <x v="0"/>
    <x v="1"/>
    <s v="N"/>
    <m/>
    <m/>
    <m/>
    <x v="10"/>
    <m/>
    <m/>
    <m/>
    <n v="35.159700000000001"/>
    <n v="-81.430599999999998"/>
    <s v="exact"/>
    <s v="Blacksburg"/>
    <s v="Cherokee"/>
    <m/>
    <s v="South Carolina"/>
    <x v="1"/>
    <s v="Northern America"/>
    <s v="EIA: 7981"/>
    <s v="EIA: 3"/>
    <m/>
    <m/>
    <m/>
    <m/>
    <s v="48691"/>
    <n v="27958"/>
    <s v="L401862"/>
    <s v="G402721"/>
  </r>
  <r>
    <s v="https://www.gem.wiki/Mill_Creek_(SC)_power_station"/>
    <x v="62"/>
    <s v="Mill Creek (SC) power station"/>
    <m/>
    <s v="4"/>
    <s v="NG/FO"/>
    <n v="100"/>
    <x v="0"/>
    <x v="1"/>
    <s v="N"/>
    <m/>
    <m/>
    <m/>
    <x v="10"/>
    <m/>
    <m/>
    <m/>
    <n v="35.159700000000001"/>
    <n v="-81.430599999999998"/>
    <s v="exact"/>
    <s v="Blacksburg"/>
    <s v="Cherokee"/>
    <m/>
    <s v="South Carolina"/>
    <x v="1"/>
    <s v="Northern America"/>
    <s v="EIA: 7981"/>
    <s v="EIA: 4"/>
    <m/>
    <m/>
    <m/>
    <m/>
    <s v="48691"/>
    <n v="27959"/>
    <s v="L401862"/>
    <s v="G402722"/>
  </r>
  <r>
    <s v="https://www.gem.wiki/Mill_Creek_(SC)_power_station"/>
    <x v="62"/>
    <s v="Mill Creek (SC) power station"/>
    <m/>
    <s v="5"/>
    <s v="NG/FO"/>
    <n v="100"/>
    <x v="0"/>
    <x v="1"/>
    <s v="N"/>
    <m/>
    <m/>
    <m/>
    <x v="16"/>
    <m/>
    <m/>
    <m/>
    <n v="35.159700000000001"/>
    <n v="-81.430599999999998"/>
    <s v="exact"/>
    <s v="Blacksburg"/>
    <s v="Cherokee"/>
    <m/>
    <s v="South Carolina"/>
    <x v="1"/>
    <s v="Northern America"/>
    <s v="EIA: 7981"/>
    <s v="EIA: 5"/>
    <m/>
    <m/>
    <m/>
    <m/>
    <s v="48691"/>
    <n v="27960"/>
    <s v="L401862"/>
    <s v="G402723"/>
  </r>
  <r>
    <s v="https://www.gem.wiki/Mill_Creek_(SC)_power_station"/>
    <x v="62"/>
    <s v="Mill Creek (SC) power station"/>
    <m/>
    <s v="6"/>
    <s v="NG/FO"/>
    <n v="100"/>
    <x v="0"/>
    <x v="1"/>
    <s v="N"/>
    <m/>
    <m/>
    <m/>
    <x v="16"/>
    <m/>
    <m/>
    <m/>
    <n v="35.159700000000001"/>
    <n v="-81.430599999999998"/>
    <s v="exact"/>
    <s v="Blacksburg"/>
    <s v="Cherokee"/>
    <m/>
    <s v="South Carolina"/>
    <x v="1"/>
    <s v="Northern America"/>
    <s v="EIA: 7981"/>
    <s v="EIA: 6"/>
    <m/>
    <m/>
    <m/>
    <m/>
    <s v="48691"/>
    <n v="27961"/>
    <s v="L401862"/>
    <s v="G402724"/>
  </r>
  <r>
    <s v="https://www.gem.wiki/Mill_Creek_(SC)_power_station"/>
    <x v="62"/>
    <s v="Mill Creek (SC) power station"/>
    <m/>
    <s v="7"/>
    <s v="NG/FO"/>
    <n v="100"/>
    <x v="0"/>
    <x v="1"/>
    <s v="N"/>
    <m/>
    <m/>
    <m/>
    <x v="16"/>
    <m/>
    <m/>
    <m/>
    <n v="35.159700000000001"/>
    <n v="-81.430599999999998"/>
    <s v="exact"/>
    <s v="Blacksburg"/>
    <s v="Cherokee"/>
    <m/>
    <s v="South Carolina"/>
    <x v="1"/>
    <s v="Northern America"/>
    <s v="EIA: 7981"/>
    <s v="EIA: 7"/>
    <m/>
    <m/>
    <m/>
    <m/>
    <s v="48691"/>
    <n v="27962"/>
    <s v="L401862"/>
    <s v="G402725"/>
  </r>
  <r>
    <s v="https://www.gem.wiki/Mill_Creek_(SC)_power_station"/>
    <x v="62"/>
    <s v="Mill Creek (SC) power station"/>
    <m/>
    <s v="8"/>
    <s v="NG/FO"/>
    <n v="100"/>
    <x v="0"/>
    <x v="1"/>
    <s v="N"/>
    <m/>
    <m/>
    <m/>
    <x v="16"/>
    <m/>
    <m/>
    <m/>
    <n v="35.159700000000001"/>
    <n v="-81.430599999999998"/>
    <s v="exact"/>
    <s v="Blacksburg"/>
    <s v="Cherokee"/>
    <m/>
    <s v="South Carolina"/>
    <x v="1"/>
    <s v="Northern America"/>
    <s v="EIA: 7981"/>
    <s v="EIA: 8"/>
    <m/>
    <m/>
    <m/>
    <m/>
    <s v="48691"/>
    <n v="27963"/>
    <s v="L401862"/>
    <s v="G402726"/>
  </r>
  <r>
    <s v="https://www.gem.wiki/Mill_Creek_Station"/>
    <x v="62"/>
    <s v="Mill Creek Station"/>
    <m/>
    <s v="CC1"/>
    <s v="NG"/>
    <n v="621"/>
    <x v="2"/>
    <x v="0"/>
    <s v="not found"/>
    <m/>
    <m/>
    <s v="N"/>
    <x v="53"/>
    <m/>
    <m/>
    <m/>
    <n v="38.052500000000002"/>
    <n v="-85.910300000000007"/>
    <s v="exact"/>
    <s v="Louisville"/>
    <s v="Jefferson"/>
    <m/>
    <s v="Kentucky"/>
    <x v="1"/>
    <s v="Northern America"/>
    <s v="EIA: 1364"/>
    <m/>
    <m/>
    <m/>
    <m/>
    <m/>
    <s v="25147"/>
    <n v="1318402"/>
    <s v="L103945"/>
    <s v="G413034"/>
  </r>
  <r>
    <s v="https://www.gem.wiki/Millennium_power_station"/>
    <x v="62"/>
    <s v="Millennium power station"/>
    <m/>
    <s v="CC01"/>
    <s v="NG"/>
    <n v="428"/>
    <x v="0"/>
    <x v="0"/>
    <s v="N"/>
    <m/>
    <m/>
    <m/>
    <x v="11"/>
    <m/>
    <m/>
    <m/>
    <n v="42.112290999999999"/>
    <n v="-72.015110000000007"/>
    <s v="exact"/>
    <s v="Charlton"/>
    <s v="Worcester"/>
    <m/>
    <s v="Massachusetts"/>
    <x v="1"/>
    <s v="Northern America"/>
    <s v="EIA: 55079"/>
    <s v="EIA: CT01, ST01"/>
    <m/>
    <m/>
    <m/>
    <m/>
    <s v="35710"/>
    <s v="13628, 24030"/>
    <s v="L402092"/>
    <s v="G401793"/>
  </r>
  <r>
    <s v="https://www.gem.wiki/Mint_Farm_generating_station"/>
    <x v="62"/>
    <s v="Mint Farm generating station"/>
    <m/>
    <s v="CC1"/>
    <s v="NG"/>
    <n v="319"/>
    <x v="0"/>
    <x v="0"/>
    <s v="N"/>
    <m/>
    <m/>
    <m/>
    <x v="47"/>
    <m/>
    <m/>
    <m/>
    <n v="46.138824"/>
    <n v="-122.9855"/>
    <s v="exact"/>
    <s v="Longview"/>
    <s v="Cowlitz"/>
    <m/>
    <s v="Washington"/>
    <x v="1"/>
    <s v="Northern America"/>
    <s v="EIA: 55700"/>
    <s v="EIA: 1STG, CTG1"/>
    <m/>
    <m/>
    <m/>
    <m/>
    <m/>
    <m/>
    <s v="L402244"/>
    <s v="G401970"/>
  </r>
  <r>
    <s v="https://www.gem.wiki/Mira_Loma_Peaker_power_station"/>
    <x v="62"/>
    <s v="Mira Loma Peaker power station"/>
    <m/>
    <s v="1"/>
    <s v="NG"/>
    <n v="50"/>
    <x v="0"/>
    <x v="1"/>
    <s v="N"/>
    <m/>
    <m/>
    <m/>
    <x v="4"/>
    <m/>
    <m/>
    <m/>
    <n v="34.005299999999998"/>
    <n v="-117.5604"/>
    <s v="exact"/>
    <s v="Ontario"/>
    <s v="San Bernardino"/>
    <m/>
    <s v="California"/>
    <x v="1"/>
    <s v="Northern America"/>
    <s v="EIA: 56473"/>
    <s v="EIA: 1"/>
    <m/>
    <m/>
    <m/>
    <m/>
    <s v="56814"/>
    <n v="33117"/>
    <s v="L407412"/>
    <s v="G409532"/>
  </r>
  <r>
    <s v="https://www.gem.wiki/Miramar_energy_facility"/>
    <x v="62"/>
    <s v="Miramar energy facility"/>
    <m/>
    <s v="1"/>
    <s v="NG"/>
    <n v="53"/>
    <x v="0"/>
    <x v="1"/>
    <s v="N"/>
    <m/>
    <m/>
    <m/>
    <x v="21"/>
    <m/>
    <m/>
    <m/>
    <n v="32.876899999999999"/>
    <n v="-117.1664"/>
    <s v="exact"/>
    <s v="San Diego"/>
    <s v="San Diego"/>
    <m/>
    <s v="California"/>
    <x v="1"/>
    <s v="Northern America"/>
    <s v="EIA: 56232"/>
    <s v="EIA: 1"/>
    <m/>
    <m/>
    <m/>
    <m/>
    <s v="53747"/>
    <n v="31160"/>
    <s v="L402267"/>
    <s v="G403485"/>
  </r>
  <r>
    <s v="https://www.gem.wiki/Miramar_energy_facility"/>
    <x v="62"/>
    <s v="Miramar energy facility"/>
    <m/>
    <s v="2"/>
    <s v="NG"/>
    <n v="53"/>
    <x v="0"/>
    <x v="1"/>
    <s v="N"/>
    <m/>
    <m/>
    <m/>
    <x v="9"/>
    <m/>
    <m/>
    <m/>
    <n v="32.876899999999999"/>
    <n v="-117.1664"/>
    <s v="exact"/>
    <s v="San Diego"/>
    <s v="San Diego"/>
    <m/>
    <s v="California"/>
    <x v="1"/>
    <s v="Northern America"/>
    <s v="EIA: 56232"/>
    <s v="EIA: 2"/>
    <m/>
    <m/>
    <m/>
    <m/>
    <s v="53747"/>
    <n v="38828"/>
    <s v="L402267"/>
    <s v="G403486"/>
  </r>
  <r>
    <s v="https://www.gem.wiki/Montana_power_station"/>
    <x v="62"/>
    <s v="Montana power station"/>
    <m/>
    <s v="GT-1"/>
    <s v="NG/FO"/>
    <n v="132"/>
    <x v="0"/>
    <x v="1"/>
    <s v="N"/>
    <s v="Hydrogen capable: turbine"/>
    <s v="not found"/>
    <m/>
    <x v="13"/>
    <m/>
    <m/>
    <m/>
    <n v="31.823889000000001"/>
    <n v="-106.2119"/>
    <s v="exact"/>
    <s v="El Paso"/>
    <s v="El Paso"/>
    <m/>
    <s v="Texas"/>
    <x v="1"/>
    <s v="Northern America"/>
    <s v="EIA: 58562"/>
    <s v="EIA: GT-1"/>
    <m/>
    <m/>
    <m/>
    <m/>
    <s v="66384"/>
    <n v="43021"/>
    <s v="L401901"/>
    <s v="G402816"/>
  </r>
  <r>
    <s v="https://www.gem.wiki/Montana_power_station"/>
    <x v="62"/>
    <s v="Montana power station"/>
    <m/>
    <s v="GT-2"/>
    <s v="NG/FO"/>
    <n v="132"/>
    <x v="0"/>
    <x v="1"/>
    <s v="N"/>
    <s v="Hydrogen capable: turbine"/>
    <s v="not found"/>
    <m/>
    <x v="13"/>
    <m/>
    <m/>
    <m/>
    <n v="31.823889000000001"/>
    <n v="-106.2119"/>
    <s v="exact"/>
    <s v="El Paso"/>
    <s v="El Paso"/>
    <m/>
    <s v="Texas"/>
    <x v="1"/>
    <s v="Northern America"/>
    <s v="EIA: 58562"/>
    <s v="EIA: GT-2"/>
    <m/>
    <m/>
    <m/>
    <m/>
    <s v="66384"/>
    <n v="43022"/>
    <s v="L401901"/>
    <s v="G402817"/>
  </r>
  <r>
    <s v="https://www.gem.wiki/Montana_power_station"/>
    <x v="62"/>
    <s v="Montana power station"/>
    <m/>
    <s v="GT-3"/>
    <s v="NG/FO"/>
    <n v="132"/>
    <x v="0"/>
    <x v="1"/>
    <s v="N"/>
    <s v="Hydrogen capable: turbine"/>
    <s v="not found"/>
    <m/>
    <x v="5"/>
    <m/>
    <m/>
    <m/>
    <n v="31.823889000000001"/>
    <n v="-106.2119"/>
    <s v="exact"/>
    <s v="El Paso"/>
    <s v="El Paso"/>
    <m/>
    <s v="Texas"/>
    <x v="1"/>
    <s v="Northern America"/>
    <s v="EIA: 58562"/>
    <s v="EIA: GT-3"/>
    <m/>
    <m/>
    <m/>
    <m/>
    <s v="66384"/>
    <n v="44034"/>
    <s v="L401901"/>
    <s v="G402818"/>
  </r>
  <r>
    <s v="https://www.gem.wiki/Montana_power_station"/>
    <x v="62"/>
    <s v="Montana power station"/>
    <m/>
    <s v="GT-4"/>
    <s v="NG/FO"/>
    <n v="132"/>
    <x v="0"/>
    <x v="1"/>
    <s v="N"/>
    <s v="Hydrogen capable: turbine"/>
    <s v="not found"/>
    <m/>
    <x v="5"/>
    <m/>
    <m/>
    <m/>
    <n v="31.823889000000001"/>
    <n v="-106.2119"/>
    <s v="exact"/>
    <s v="El Paso"/>
    <s v="El Paso"/>
    <m/>
    <s v="Texas"/>
    <x v="1"/>
    <s v="Northern America"/>
    <s v="EIA: 58562"/>
    <s v="EIA: GT-4"/>
    <m/>
    <m/>
    <m/>
    <m/>
    <s v="66384"/>
    <n v="44035"/>
    <s v="L401901"/>
    <s v="G402819"/>
  </r>
  <r>
    <s v="https://www.gem.wiki/Montgomery_County_power_station"/>
    <x v="62"/>
    <s v="Montgomery County power station"/>
    <m/>
    <s v="PB01"/>
    <s v="NG"/>
    <n v="1000"/>
    <x v="0"/>
    <x v="0"/>
    <s v="N"/>
    <s v="Hydrogen capable: turbine"/>
    <s v="not found"/>
    <m/>
    <x v="30"/>
    <m/>
    <m/>
    <m/>
    <n v="30.440829999999998"/>
    <n v="-95.527500000000003"/>
    <s v="exact"/>
    <s v="Willis"/>
    <s v="Montgomery"/>
    <m/>
    <s v="Texas"/>
    <x v="1"/>
    <s v="Northern America"/>
    <s v="EIA: 60925"/>
    <s v="EIA: 1A, 1B, 1C"/>
    <m/>
    <m/>
    <m/>
    <m/>
    <s v="70882"/>
    <s v="34864, 49543, 34866"/>
    <s v="L402419"/>
    <s v="G402104"/>
  </r>
  <r>
    <s v="https://www.gem.wiki/Montour_Steam_Station"/>
    <x v="62"/>
    <s v="Montour Steam Station"/>
    <m/>
    <s v="1"/>
    <s v="NG"/>
    <n v="865"/>
    <x v="2"/>
    <x v="3"/>
    <s v="N"/>
    <s v="not found"/>
    <s v="not found"/>
    <s v="conversion"/>
    <x v="40"/>
    <m/>
    <m/>
    <m/>
    <n v="41.069560000000003"/>
    <n v="-76.665499999999994"/>
    <s v="exact"/>
    <s v="Washingtonville"/>
    <s v="Montour"/>
    <m/>
    <s v="Pennsylvania"/>
    <x v="1"/>
    <s v="Northern America"/>
    <s v="EIA: 15534"/>
    <s v="EIA: 1"/>
    <m/>
    <m/>
    <m/>
    <m/>
    <m/>
    <m/>
    <s v="L104151"/>
    <s v="G410514"/>
  </r>
  <r>
    <s v="https://www.gem.wiki/Montour_Steam_Station"/>
    <x v="62"/>
    <s v="Montour Steam Station"/>
    <m/>
    <s v="2"/>
    <s v="NG"/>
    <n v="893"/>
    <x v="2"/>
    <x v="3"/>
    <s v="N"/>
    <s v="not found"/>
    <s v="not found"/>
    <s v="conversion"/>
    <x v="40"/>
    <m/>
    <m/>
    <m/>
    <n v="41.069560000000003"/>
    <n v="-76.665499999999994"/>
    <s v="exact"/>
    <s v="Washingtonville"/>
    <s v="Montour"/>
    <m/>
    <s v="Pennsylvania"/>
    <x v="1"/>
    <s v="Northern America"/>
    <s v="EIA: 15534"/>
    <s v="EIA: 2"/>
    <m/>
    <m/>
    <m/>
    <m/>
    <m/>
    <m/>
    <s v="L104151"/>
    <s v="G410513"/>
  </r>
  <r>
    <s v="https://www.gem.wiki/Montpelier_Electric_generating_station"/>
    <x v="62"/>
    <s v="Montpelier Electric generating station"/>
    <m/>
    <s v="GT1"/>
    <s v="NG/FO"/>
    <n v="59"/>
    <x v="0"/>
    <x v="1"/>
    <s v="N"/>
    <m/>
    <m/>
    <m/>
    <x v="11"/>
    <m/>
    <m/>
    <m/>
    <n v="40.620600000000003"/>
    <n v="-85.305700000000002"/>
    <s v="exact"/>
    <s v="Poneto"/>
    <s v="Wells"/>
    <m/>
    <s v="Indiana"/>
    <x v="1"/>
    <s v="Northern America"/>
    <s v="EIA: 55229"/>
    <s v="EIA: GT1"/>
    <m/>
    <m/>
    <m/>
    <m/>
    <s v="46903"/>
    <n v="26177"/>
    <s v="L402036"/>
    <s v="G403052"/>
  </r>
  <r>
    <s v="https://www.gem.wiki/Montpelier_Electric_generating_station"/>
    <x v="62"/>
    <s v="Montpelier Electric generating station"/>
    <m/>
    <s v="GT2"/>
    <s v="NG/FO"/>
    <n v="59"/>
    <x v="0"/>
    <x v="1"/>
    <s v="N"/>
    <m/>
    <m/>
    <m/>
    <x v="11"/>
    <m/>
    <m/>
    <m/>
    <n v="40.620600000000003"/>
    <n v="-85.305700000000002"/>
    <s v="exact"/>
    <s v="Poneto"/>
    <s v="Wells"/>
    <m/>
    <s v="Indiana"/>
    <x v="1"/>
    <s v="Northern America"/>
    <s v="EIA: 55229"/>
    <s v="EIA: GT2"/>
    <m/>
    <m/>
    <m/>
    <m/>
    <s v="46903"/>
    <n v="26178"/>
    <s v="L402036"/>
    <s v="G403053"/>
  </r>
  <r>
    <s v="https://www.gem.wiki/Montpelier_Electric_generating_station"/>
    <x v="62"/>
    <s v="Montpelier Electric generating station"/>
    <m/>
    <s v="GT3"/>
    <s v="NG/FO"/>
    <n v="59"/>
    <x v="0"/>
    <x v="1"/>
    <s v="N"/>
    <m/>
    <m/>
    <m/>
    <x v="11"/>
    <m/>
    <m/>
    <m/>
    <n v="40.620600000000003"/>
    <n v="-85.305700000000002"/>
    <s v="exact"/>
    <s v="Poneto"/>
    <s v="Wells"/>
    <m/>
    <s v="Indiana"/>
    <x v="1"/>
    <s v="Northern America"/>
    <s v="EIA: 55229"/>
    <s v="EIA: GT3"/>
    <m/>
    <m/>
    <m/>
    <m/>
    <s v="46903"/>
    <n v="26179"/>
    <s v="L402036"/>
    <s v="G403054"/>
  </r>
  <r>
    <s v="https://www.gem.wiki/Montpelier_Electric_generating_station"/>
    <x v="62"/>
    <s v="Montpelier Electric generating station"/>
    <m/>
    <s v="GT4"/>
    <s v="NG/FO"/>
    <n v="59"/>
    <x v="0"/>
    <x v="1"/>
    <s v="N"/>
    <m/>
    <m/>
    <m/>
    <x v="11"/>
    <m/>
    <m/>
    <m/>
    <n v="40.620600000000003"/>
    <n v="-85.305700000000002"/>
    <s v="exact"/>
    <s v="Poneto"/>
    <s v="Wells"/>
    <m/>
    <s v="Indiana"/>
    <x v="1"/>
    <s v="Northern America"/>
    <s v="EIA: 55229"/>
    <s v="EIA: GT4"/>
    <m/>
    <m/>
    <m/>
    <m/>
    <s v="46903"/>
    <n v="26180"/>
    <s v="L402036"/>
    <s v="G403055"/>
  </r>
  <r>
    <s v="https://www.gem.wiki/Montville_power_station"/>
    <x v="62"/>
    <s v="Montville power station"/>
    <m/>
    <s v="5"/>
    <s v="NG/FO"/>
    <n v="75"/>
    <x v="0"/>
    <x v="3"/>
    <s v="N"/>
    <m/>
    <m/>
    <m/>
    <x v="83"/>
    <m/>
    <m/>
    <m/>
    <n v="41.428100000000001"/>
    <n v="-72.101900000000001"/>
    <s v="exact"/>
    <s v="Uncasville"/>
    <s v="New London"/>
    <m/>
    <s v="Connecticut"/>
    <x v="1"/>
    <s v="Northern America"/>
    <s v="EIA: 546"/>
    <s v="EIA: 5"/>
    <m/>
    <m/>
    <m/>
    <m/>
    <s v="not found"/>
    <m/>
    <s v="L407409"/>
    <s v="G409561"/>
  </r>
  <r>
    <s v="https://www.gem.wiki/Mooreland_power_station"/>
    <x v="62"/>
    <s v="Mooreland power station"/>
    <m/>
    <s v="2"/>
    <s v="NG"/>
    <n v="125"/>
    <x v="0"/>
    <x v="3"/>
    <s v="N"/>
    <m/>
    <m/>
    <m/>
    <x v="75"/>
    <m/>
    <m/>
    <m/>
    <n v="36.437249999999999"/>
    <n v="-99.225430000000003"/>
    <s v="exact"/>
    <s v="Mooreland"/>
    <s v="Woodward"/>
    <m/>
    <s v="Oklahoma"/>
    <x v="1"/>
    <s v="Northern America"/>
    <s v="EIA: 3008"/>
    <s v="EIA: 2"/>
    <m/>
    <m/>
    <m/>
    <m/>
    <s v="36677"/>
    <n v="14057"/>
    <s v="L402370"/>
    <s v="G403752"/>
  </r>
  <r>
    <s v="https://www.gem.wiki/Mooreland_power_station"/>
    <x v="62"/>
    <s v="Mooreland power station"/>
    <m/>
    <s v="3"/>
    <s v="NG"/>
    <n v="135"/>
    <x v="0"/>
    <x v="3"/>
    <s v="N"/>
    <m/>
    <m/>
    <m/>
    <x v="38"/>
    <m/>
    <m/>
    <m/>
    <n v="36.437249999999999"/>
    <n v="-99.225430000000003"/>
    <s v="exact"/>
    <s v="Mooreland"/>
    <s v="Woodward"/>
    <m/>
    <s v="Oklahoma"/>
    <x v="1"/>
    <s v="Northern America"/>
    <s v="EIA: 3008"/>
    <s v="EIA: 3"/>
    <m/>
    <m/>
    <m/>
    <m/>
    <s v="36677"/>
    <n v="14058"/>
    <s v="L402370"/>
    <s v="G403753"/>
  </r>
  <r>
    <s v="https://www.gem.wiki/Morgan_Creek_power_station"/>
    <x v="62"/>
    <s v="Morgan Creek power station"/>
    <m/>
    <s v="CT1"/>
    <s v="NG/FO"/>
    <n v="89"/>
    <x v="0"/>
    <x v="1"/>
    <s v="N"/>
    <m/>
    <m/>
    <m/>
    <x v="12"/>
    <m/>
    <m/>
    <m/>
    <n v="32.335799999999999"/>
    <n v="-100.9156"/>
    <s v="exact"/>
    <s v="Colorado City"/>
    <s v="Mitchell"/>
    <m/>
    <s v="Texas"/>
    <x v="1"/>
    <s v="Northern America"/>
    <s v="EIA: 3492"/>
    <s v="EIA: CT1"/>
    <m/>
    <m/>
    <m/>
    <m/>
    <s v="34477"/>
    <n v="14102"/>
    <s v="L402067"/>
    <s v="G403129"/>
  </r>
  <r>
    <s v="https://www.gem.wiki/Morgan_Creek_power_station"/>
    <x v="62"/>
    <s v="Morgan Creek power station"/>
    <m/>
    <s v="CT2"/>
    <s v="NG/FO"/>
    <n v="89"/>
    <x v="0"/>
    <x v="1"/>
    <s v="N"/>
    <m/>
    <m/>
    <m/>
    <x v="12"/>
    <m/>
    <m/>
    <m/>
    <n v="32.335799999999999"/>
    <n v="-100.9156"/>
    <s v="exact"/>
    <s v="Colorado City"/>
    <s v="Mitchell"/>
    <m/>
    <s v="Texas"/>
    <x v="1"/>
    <s v="Northern America"/>
    <s v="EIA: 3492"/>
    <s v="EIA: CT2"/>
    <m/>
    <m/>
    <m/>
    <m/>
    <s v="34477"/>
    <n v="14103"/>
    <s v="L402067"/>
    <s v="G403130"/>
  </r>
  <r>
    <s v="https://www.gem.wiki/Morgan_Creek_power_station"/>
    <x v="62"/>
    <s v="Morgan Creek power station"/>
    <m/>
    <s v="CT3"/>
    <s v="NG/FO"/>
    <n v="89"/>
    <x v="0"/>
    <x v="1"/>
    <s v="N"/>
    <m/>
    <m/>
    <m/>
    <x v="12"/>
    <m/>
    <m/>
    <m/>
    <n v="32.335799999999999"/>
    <n v="-100.9156"/>
    <s v="exact"/>
    <s v="Colorado City"/>
    <s v="Mitchell"/>
    <m/>
    <s v="Texas"/>
    <x v="1"/>
    <s v="Northern America"/>
    <s v="EIA: 3492"/>
    <s v="EIA: CT3"/>
    <m/>
    <m/>
    <m/>
    <m/>
    <s v="34477"/>
    <n v="14104"/>
    <s v="L402067"/>
    <s v="G403131"/>
  </r>
  <r>
    <s v="https://www.gem.wiki/Morgan_Creek_power_station"/>
    <x v="62"/>
    <s v="Morgan Creek power station"/>
    <m/>
    <s v="CT4"/>
    <s v="NG/FO"/>
    <n v="89"/>
    <x v="0"/>
    <x v="1"/>
    <s v="N"/>
    <m/>
    <m/>
    <m/>
    <x v="12"/>
    <m/>
    <m/>
    <m/>
    <n v="32.335799999999999"/>
    <n v="-100.9156"/>
    <s v="exact"/>
    <s v="Colorado City"/>
    <s v="Mitchell"/>
    <m/>
    <s v="Texas"/>
    <x v="1"/>
    <s v="Northern America"/>
    <s v="EIA: 3492"/>
    <s v="EIA: CT4"/>
    <m/>
    <m/>
    <m/>
    <m/>
    <s v="34477"/>
    <n v="14105"/>
    <s v="L402067"/>
    <s v="G403132"/>
  </r>
  <r>
    <s v="https://www.gem.wiki/Morgan_Creek_power_station"/>
    <x v="62"/>
    <s v="Morgan Creek power station"/>
    <m/>
    <s v="CT5"/>
    <s v="NG/FO"/>
    <n v="89"/>
    <x v="0"/>
    <x v="1"/>
    <s v="N"/>
    <m/>
    <m/>
    <m/>
    <x v="12"/>
    <m/>
    <m/>
    <m/>
    <n v="32.335799999999999"/>
    <n v="-100.9156"/>
    <s v="exact"/>
    <s v="Colorado City"/>
    <s v="Mitchell"/>
    <m/>
    <s v="Texas"/>
    <x v="1"/>
    <s v="Northern America"/>
    <s v="EIA: 3492"/>
    <s v="EIA: CT5"/>
    <m/>
    <m/>
    <m/>
    <m/>
    <s v="34477"/>
    <n v="14106"/>
    <s v="L402067"/>
    <s v="G403133"/>
  </r>
  <r>
    <s v="https://www.gem.wiki/Morgan_Creek_power_station"/>
    <x v="62"/>
    <s v="Morgan Creek power station"/>
    <m/>
    <s v="CT6"/>
    <s v="NG/FO"/>
    <n v="89"/>
    <x v="0"/>
    <x v="1"/>
    <s v="N"/>
    <m/>
    <m/>
    <m/>
    <x v="12"/>
    <m/>
    <m/>
    <m/>
    <n v="32.335799999999999"/>
    <n v="-100.9156"/>
    <s v="exact"/>
    <s v="Colorado City"/>
    <s v="Mitchell"/>
    <m/>
    <s v="Texas"/>
    <x v="1"/>
    <s v="Northern America"/>
    <s v="EIA: 3492"/>
    <s v="EIA: CT6"/>
    <m/>
    <m/>
    <m/>
    <m/>
    <s v="34477"/>
    <n v="14107"/>
    <s v="L402067"/>
    <s v="G403134"/>
  </r>
  <r>
    <s v="https://www.gem.wiki/Morgan_energy_center"/>
    <x v="62"/>
    <s v="Morgan energy center"/>
    <m/>
    <s v="CC1"/>
    <s v="NG"/>
    <n v="900"/>
    <x v="0"/>
    <x v="0"/>
    <s v="Y"/>
    <m/>
    <m/>
    <m/>
    <x v="8"/>
    <m/>
    <m/>
    <m/>
    <n v="34.639699999999998"/>
    <n v="-87.063900000000004"/>
    <s v="exact"/>
    <s v="Decatur"/>
    <s v="Morgan"/>
    <m/>
    <s v="Alabama"/>
    <x v="1"/>
    <s v="Northern America"/>
    <s v="EIA: 55293"/>
    <s v="EIA: CTG1, CTG2, CTG3, STG1"/>
    <m/>
    <m/>
    <m/>
    <m/>
    <s v="46313"/>
    <s v="25469, 25470, 25471, 25472"/>
    <s v="L402522"/>
    <s v="G401870"/>
  </r>
  <r>
    <s v="https://www.gem.wiki/Morris_cogeneration_power_station"/>
    <x v="62"/>
    <s v="Morris cogeneration power station"/>
    <m/>
    <s v="MCG1"/>
    <s v="NG"/>
    <n v="219"/>
    <x v="0"/>
    <x v="0"/>
    <s v="Y"/>
    <m/>
    <m/>
    <m/>
    <x v="15"/>
    <m/>
    <m/>
    <m/>
    <n v="41.411943999999998"/>
    <n v="-88.33278"/>
    <s v="exact"/>
    <s v="Morris"/>
    <s v="Grundy"/>
    <m/>
    <s v="Illinois"/>
    <x v="1"/>
    <s v="Northern America"/>
    <s v="EIA: 55216"/>
    <s v="EIA: STG1, UNT1, UNT2, UNT3"/>
    <m/>
    <m/>
    <m/>
    <m/>
    <s v="39984"/>
    <s v="23928, 24387, 24388, 25823"/>
    <s v="L402519"/>
    <s v="G401845"/>
  </r>
  <r>
    <s v="https://www.gem.wiki/Morrow_Generating_Plant"/>
    <x v="62"/>
    <s v="Morrow Generating Plant"/>
    <m/>
    <s v="MOR1"/>
    <s v="NG"/>
    <n v="558"/>
    <x v="0"/>
    <x v="0"/>
    <s v="N"/>
    <s v="Hydrogen capable: turbine"/>
    <s v="not found"/>
    <s v="replacement"/>
    <x v="49"/>
    <m/>
    <m/>
    <m/>
    <n v="31.218599999999999"/>
    <n v="-89.394000000000005"/>
    <s v="exact"/>
    <s v="Purvis"/>
    <s v="Lamar"/>
    <m/>
    <s v="Mississippi"/>
    <x v="1"/>
    <s v="Northern America"/>
    <s v="EIA: 6061"/>
    <s v="EIA: MOR1, MOR2"/>
    <s v="R.D. Morrow, Sr. Generating Plant"/>
    <m/>
    <m/>
    <m/>
    <s v="32891"/>
    <s v="49548, 1307158"/>
    <s v="L104011"/>
    <s v="G409451"/>
  </r>
  <r>
    <s v="https://www.gem.wiki/Moselle_power_station"/>
    <x v="62"/>
    <s v="Moselle power station"/>
    <m/>
    <s v="3"/>
    <s v="NG/FO"/>
    <n v="59"/>
    <x v="0"/>
    <x v="3"/>
    <s v="N"/>
    <m/>
    <m/>
    <m/>
    <x v="65"/>
    <m/>
    <n v="2025"/>
    <m/>
    <n v="31.527999999999999"/>
    <n v="-89.300399999999996"/>
    <s v="exact"/>
    <s v="Moselle"/>
    <s v="Jones"/>
    <m/>
    <s v="Mississippi"/>
    <x v="1"/>
    <s v="Northern America"/>
    <s v="EIA: 2070"/>
    <s v="EIA: 3"/>
    <m/>
    <m/>
    <m/>
    <m/>
    <s v="32890"/>
    <n v="14152"/>
    <s v="L401834"/>
    <s v="G402658"/>
  </r>
  <r>
    <s v="https://www.gem.wiki/Moselle_power_station"/>
    <x v="62"/>
    <s v="Moselle power station"/>
    <m/>
    <s v="4"/>
    <s v="NG/FO"/>
    <n v="83"/>
    <x v="0"/>
    <x v="1"/>
    <s v="N"/>
    <m/>
    <m/>
    <m/>
    <x v="44"/>
    <m/>
    <m/>
    <m/>
    <n v="31.527999999999999"/>
    <n v="-89.300399999999996"/>
    <s v="exact"/>
    <s v="Moselle"/>
    <s v="Jones"/>
    <m/>
    <s v="Mississippi"/>
    <x v="1"/>
    <s v="Northern America"/>
    <s v="EIA: 2070"/>
    <s v="EIA: 4"/>
    <m/>
    <m/>
    <m/>
    <m/>
    <s v="32890"/>
    <n v="14153"/>
    <s v="L401834"/>
    <s v="G402659"/>
  </r>
  <r>
    <s v="https://www.gem.wiki/Moselle_power_station"/>
    <x v="62"/>
    <s v="Moselle power station"/>
    <m/>
    <s v="5"/>
    <s v="NG"/>
    <n v="84"/>
    <x v="0"/>
    <x v="1"/>
    <s v="N"/>
    <m/>
    <m/>
    <m/>
    <x v="37"/>
    <m/>
    <m/>
    <m/>
    <n v="31.527999999999999"/>
    <n v="-89.300399999999996"/>
    <s v="exact"/>
    <s v="Moselle"/>
    <s v="Jones"/>
    <m/>
    <s v="Mississippi"/>
    <x v="1"/>
    <s v="Northern America"/>
    <s v="EIA: 2070"/>
    <s v="EIA: 5"/>
    <m/>
    <m/>
    <m/>
    <m/>
    <s v="32890"/>
    <n v="30657"/>
    <s v="L401834"/>
    <s v="G402660"/>
  </r>
  <r>
    <s v="https://www.gem.wiki/Moselle_power_station"/>
    <x v="62"/>
    <s v="Moselle power station"/>
    <m/>
    <s v="CC1"/>
    <s v="NG"/>
    <n v="143"/>
    <x v="0"/>
    <x v="0"/>
    <s v="N"/>
    <m/>
    <m/>
    <m/>
    <x v="39"/>
    <m/>
    <m/>
    <m/>
    <n v="31.527999999999999"/>
    <n v="-89.300399999999996"/>
    <s v="exact"/>
    <s v="Moselle"/>
    <s v="Jones"/>
    <m/>
    <s v="Mississippi"/>
    <x v="1"/>
    <s v="Northern America"/>
    <s v="EIA: 2070"/>
    <s v="EIA: 1, GTG1"/>
    <m/>
    <m/>
    <m/>
    <m/>
    <s v="32890"/>
    <s v="37082, 37084"/>
    <s v="L401834"/>
    <s v="G401636"/>
  </r>
  <r>
    <s v="https://www.gem.wiki/Moselle_power_station"/>
    <x v="62"/>
    <s v="Moselle power station"/>
    <m/>
    <s v="CC2"/>
    <s v="NG"/>
    <n v="143"/>
    <x v="0"/>
    <x v="0"/>
    <s v="N"/>
    <m/>
    <m/>
    <m/>
    <x v="39"/>
    <m/>
    <m/>
    <m/>
    <n v="31.527999999999999"/>
    <n v="-89.300399999999996"/>
    <s v="exact"/>
    <s v="Moselle"/>
    <s v="Jones"/>
    <m/>
    <s v="Mississippi"/>
    <x v="1"/>
    <s v="Northern America"/>
    <s v="EIA: 2070"/>
    <s v="EIA: 2, GTG2"/>
    <m/>
    <m/>
    <m/>
    <m/>
    <s v="32890, 37085"/>
    <n v="37083"/>
    <s v="L401834"/>
    <s v="G401637"/>
  </r>
  <r>
    <s v="https://www.gem.wiki/Motiva_Enterprises_Port_Arthur_Refinery_power_station"/>
    <x v="62"/>
    <s v="Motiva Enterprises Port Arthur Refinery power station"/>
    <m/>
    <s v="BLK1"/>
    <s v="NG/OG"/>
    <n v="258"/>
    <x v="0"/>
    <x v="0"/>
    <s v="Y"/>
    <m/>
    <m/>
    <m/>
    <x v="17"/>
    <m/>
    <m/>
    <m/>
    <n v="29.888462000000001"/>
    <n v="-93.950980000000001"/>
    <s v="exact"/>
    <s v="Port Arthur"/>
    <s v="Jefferson"/>
    <m/>
    <s v="Texas"/>
    <x v="1"/>
    <s v="Northern America"/>
    <s v="EIA: 50973"/>
    <s v="EIA: GN31, GN32, GN33, GN35, GN41, GN42, GN43, GN44"/>
    <m/>
    <m/>
    <m/>
    <m/>
    <m/>
    <m/>
    <s v="L402497"/>
    <s v="G401725"/>
  </r>
  <r>
    <s v="https://www.gem.wiki/Mountain_Creek_power_station"/>
    <x v="62"/>
    <s v="Mountain Creek power station"/>
    <m/>
    <s v="6"/>
    <s v="NG"/>
    <n v="136"/>
    <x v="0"/>
    <x v="3"/>
    <s v="N"/>
    <m/>
    <m/>
    <m/>
    <x v="66"/>
    <m/>
    <m/>
    <m/>
    <n v="32.723100000000002"/>
    <n v="-96.9358"/>
    <s v="exact"/>
    <s v="Dallas"/>
    <s v="Dallas"/>
    <m/>
    <s v="Texas"/>
    <x v="1"/>
    <s v="Northern America"/>
    <s v="EIA: 3453"/>
    <s v="EIA: 6"/>
    <m/>
    <m/>
    <m/>
    <m/>
    <s v="34474"/>
    <n v="14232"/>
    <s v="L402103"/>
    <s v="G403195"/>
  </r>
  <r>
    <s v="https://www.gem.wiki/Mountain_Creek_power_station"/>
    <x v="62"/>
    <s v="Mountain Creek power station"/>
    <m/>
    <s v="7"/>
    <s v="NG"/>
    <n v="136"/>
    <x v="0"/>
    <x v="3"/>
    <s v="N"/>
    <m/>
    <m/>
    <m/>
    <x v="80"/>
    <m/>
    <m/>
    <m/>
    <n v="32.723100000000002"/>
    <n v="-96.9358"/>
    <s v="exact"/>
    <s v="Dallas"/>
    <s v="Dallas"/>
    <m/>
    <s v="Texas"/>
    <x v="1"/>
    <s v="Northern America"/>
    <s v="EIA: 3453"/>
    <s v="EIA: 7"/>
    <m/>
    <m/>
    <m/>
    <m/>
    <s v="34474"/>
    <n v="14233"/>
    <s v="L402103"/>
    <s v="G403196"/>
  </r>
  <r>
    <s v="https://www.gem.wiki/Mountain_Creek_power_station"/>
    <x v="62"/>
    <s v="Mountain Creek power station"/>
    <m/>
    <s v="8"/>
    <s v="NG"/>
    <n v="581"/>
    <x v="0"/>
    <x v="3"/>
    <s v="N"/>
    <m/>
    <m/>
    <m/>
    <x v="74"/>
    <m/>
    <m/>
    <m/>
    <n v="32.723100000000002"/>
    <n v="-96.9358"/>
    <s v="exact"/>
    <s v="Dallas"/>
    <s v="Dallas"/>
    <m/>
    <s v="Texas"/>
    <x v="1"/>
    <s v="Northern America"/>
    <s v="EIA: 3453"/>
    <s v="EIA: 8"/>
    <m/>
    <m/>
    <m/>
    <m/>
    <s v="34474"/>
    <n v="14234"/>
    <s v="L402103"/>
    <s v="G403197"/>
  </r>
  <r>
    <s v="https://www.gem.wiki/Mountainview_generating_station"/>
    <x v="62"/>
    <s v="Mountainview generating station"/>
    <m/>
    <s v="3"/>
    <s v="NG"/>
    <n v="518"/>
    <x v="0"/>
    <x v="0"/>
    <s v="N"/>
    <m/>
    <m/>
    <m/>
    <x v="21"/>
    <m/>
    <m/>
    <m/>
    <n v="34.081800000000001"/>
    <n v="-117.2418"/>
    <s v="exact"/>
    <s v="Redlands"/>
    <s v="San Bernardino"/>
    <m/>
    <s v="California"/>
    <x v="1"/>
    <s v="Northern America"/>
    <s v="EIA: 358"/>
    <s v="EIA: MV3A, MV3B, MV3C"/>
    <m/>
    <m/>
    <m/>
    <m/>
    <s v="33162"/>
    <s v="18639, 18640, 26923"/>
    <s v="L402278"/>
    <s v="G401675"/>
  </r>
  <r>
    <s v="https://www.gem.wiki/Mountainview_generating_station"/>
    <x v="62"/>
    <s v="Mountainview generating station"/>
    <m/>
    <s v="4"/>
    <s v="NG"/>
    <n v="518"/>
    <x v="0"/>
    <x v="0"/>
    <s v="N"/>
    <m/>
    <m/>
    <m/>
    <x v="37"/>
    <m/>
    <m/>
    <m/>
    <n v="34.081800000000001"/>
    <n v="-117.2418"/>
    <s v="exact"/>
    <s v="Redlands"/>
    <s v="San Bernardino"/>
    <m/>
    <s v="California"/>
    <x v="1"/>
    <s v="Northern America"/>
    <s v="EIA: 358"/>
    <s v="EIA: MV4A, MV4B, MV4C"/>
    <m/>
    <m/>
    <m/>
    <m/>
    <s v="33162"/>
    <s v="26924, 26925, 26926"/>
    <s v="L402278"/>
    <s v="G401676"/>
  </r>
  <r>
    <s v="https://www.gem.wiki/Moxie_Freedom_Generation_Plant"/>
    <x v="62"/>
    <s v="Moxie Freedom Generation Plant"/>
    <m/>
    <s v="GEN1"/>
    <s v="NG"/>
    <n v="529"/>
    <x v="0"/>
    <x v="0"/>
    <s v="N"/>
    <s v="Hydrogen capable: turbine"/>
    <s v="not found"/>
    <m/>
    <x v="34"/>
    <m/>
    <m/>
    <s v="Caithness Energy, LLC"/>
    <n v="41.113056"/>
    <n v="-76.158060000000006"/>
    <s v="exact"/>
    <s v="Salem Township"/>
    <s v="Luzerne"/>
    <m/>
    <s v="Pennsylvania"/>
    <x v="1"/>
    <s v="Northern America"/>
    <s v="EIA: 59906"/>
    <s v="EIA: GEN1"/>
    <s v="Caithness Moxie Freedom Generating Station"/>
    <m/>
    <m/>
    <m/>
    <s v="68230"/>
    <n v="44959"/>
    <s v="L402104"/>
    <s v="G403198"/>
  </r>
  <r>
    <s v="https://www.gem.wiki/Moxie_Freedom_Generation_Plant"/>
    <x v="62"/>
    <s v="Moxie Freedom Generation Plant"/>
    <m/>
    <s v="GEN2"/>
    <s v="NG"/>
    <n v="529"/>
    <x v="0"/>
    <x v="0"/>
    <s v="N"/>
    <s v="Hydrogen capable: turbine"/>
    <s v="not found"/>
    <m/>
    <x v="34"/>
    <m/>
    <m/>
    <s v="Caithness Energy, LLC"/>
    <n v="41.113056"/>
    <n v="-76.158060000000006"/>
    <s v="exact"/>
    <s v="Salem Township"/>
    <s v="Luzerne"/>
    <m/>
    <s v="Pennsylvania"/>
    <x v="1"/>
    <s v="Northern America"/>
    <s v="EIA: 59906"/>
    <s v="EIA: GEN2"/>
    <s v="Caithness Moxie Freedom Generating Station"/>
    <m/>
    <m/>
    <m/>
    <s v="68230"/>
    <n v="44960"/>
    <s v="L402104"/>
    <s v="G403199"/>
  </r>
  <r>
    <s v="https://www.gem.wiki/Mulberry_cogeneration_Facility"/>
    <x v="62"/>
    <s v="Mulberry cogeneration Facility"/>
    <m/>
    <s v="CC1"/>
    <s v="NG/FO"/>
    <n v="125"/>
    <x v="0"/>
    <x v="0"/>
    <s v="Y"/>
    <m/>
    <m/>
    <m/>
    <x v="20"/>
    <m/>
    <m/>
    <m/>
    <n v="27.8489"/>
    <n v="-81.877499999999998"/>
    <s v="exact"/>
    <s v="Bartow"/>
    <s v="Polk"/>
    <m/>
    <s v="Florida"/>
    <x v="1"/>
    <s v="Northern America"/>
    <s v="EIA: 54426"/>
    <s v="EIA: GT1, ST1"/>
    <m/>
    <m/>
    <m/>
    <m/>
    <s v="17879"/>
    <s v="14310, 14311"/>
    <s v="L401668"/>
    <s v="G401751"/>
  </r>
  <r>
    <s v="https://www.gem.wiki/Muskogee_Generating_Station"/>
    <x v="62"/>
    <s v="Muskogee Generating Station"/>
    <m/>
    <s v="4"/>
    <s v="NG"/>
    <n v="572"/>
    <x v="0"/>
    <x v="3"/>
    <s v="N"/>
    <s v="not found"/>
    <s v="not found"/>
    <s v="conversion"/>
    <x v="0"/>
    <m/>
    <m/>
    <m/>
    <n v="35.76135"/>
    <n v="-95.287319999999994"/>
    <s v="exact"/>
    <s v="Fort Gibson"/>
    <s v="Muskogee"/>
    <m/>
    <s v="Oklahoma"/>
    <x v="1"/>
    <s v="Northern America"/>
    <s v="EIA: 2952"/>
    <s v="EIA: 4"/>
    <m/>
    <m/>
    <m/>
    <m/>
    <s v="28841"/>
    <s v="not found"/>
    <s v="L104124"/>
    <s v="G403310"/>
  </r>
  <r>
    <s v="https://www.gem.wiki/Muskogee_Generating_Station"/>
    <x v="62"/>
    <s v="Muskogee Generating Station"/>
    <m/>
    <s v="5"/>
    <s v="NG"/>
    <n v="572"/>
    <x v="0"/>
    <x v="3"/>
    <s v="N"/>
    <s v="not found"/>
    <s v="not found"/>
    <s v="conversion"/>
    <x v="0"/>
    <m/>
    <m/>
    <m/>
    <n v="35.76135"/>
    <n v="-95.287319999999994"/>
    <s v="exact"/>
    <s v="Fort Gibson"/>
    <s v="Muskogee"/>
    <m/>
    <s v="Oklahoma"/>
    <x v="1"/>
    <s v="Northern America"/>
    <s v="EIA: 2952"/>
    <s v="EIA: 5"/>
    <m/>
    <m/>
    <m/>
    <m/>
    <s v="28841"/>
    <s v="not found"/>
    <s v="L104124"/>
    <s v="G403311"/>
  </r>
  <r>
    <s v="https://www.gem.wiki/Mustang_(OK)_power_station"/>
    <x v="62"/>
    <s v="Mustang (OK) power station"/>
    <m/>
    <s v="GT1"/>
    <s v="NG"/>
    <n v="66"/>
    <x v="0"/>
    <x v="1"/>
    <s v="N"/>
    <s v="Hydrogen capable: turbine"/>
    <s v="not found"/>
    <m/>
    <x v="31"/>
    <m/>
    <m/>
    <m/>
    <n v="35.469880000000003"/>
    <n v="-97.674980000000005"/>
    <s v="exact"/>
    <s v="Oklahoma City"/>
    <s v="Canadian"/>
    <m/>
    <s v="Oklahoma"/>
    <x v="1"/>
    <s v="Northern America"/>
    <s v="EIA: 2953"/>
    <s v="EIA: GT1"/>
    <m/>
    <m/>
    <m/>
    <m/>
    <s v="28842"/>
    <n v="44933"/>
    <s v="L402164"/>
    <s v="G403312"/>
  </r>
  <r>
    <s v="https://www.gem.wiki/Mustang_(OK)_power_station"/>
    <x v="62"/>
    <s v="Mustang (OK) power station"/>
    <m/>
    <s v="GT2"/>
    <s v="NG"/>
    <n v="66"/>
    <x v="0"/>
    <x v="1"/>
    <s v="N"/>
    <s v="Hydrogen capable: turbine"/>
    <s v="not found"/>
    <m/>
    <x v="31"/>
    <m/>
    <m/>
    <m/>
    <n v="35.469880000000003"/>
    <n v="-97.674980000000005"/>
    <s v="exact"/>
    <s v="Oklahoma City"/>
    <s v="Canadian"/>
    <m/>
    <s v="Oklahoma"/>
    <x v="1"/>
    <s v="Northern America"/>
    <s v="EIA: 2953"/>
    <s v="EIA: GT2"/>
    <m/>
    <m/>
    <m/>
    <m/>
    <s v="28842"/>
    <n v="44934"/>
    <s v="L402164"/>
    <s v="G403313"/>
  </r>
  <r>
    <s v="https://www.gem.wiki/Mustang_(OK)_power_station"/>
    <x v="62"/>
    <s v="Mustang (OK) power station"/>
    <m/>
    <s v="GT3"/>
    <s v="NG"/>
    <n v="66"/>
    <x v="0"/>
    <x v="1"/>
    <s v="N"/>
    <s v="Hydrogen capable: turbine"/>
    <s v="not found"/>
    <m/>
    <x v="31"/>
    <m/>
    <m/>
    <m/>
    <n v="35.469880000000003"/>
    <n v="-97.674980000000005"/>
    <s v="exact"/>
    <s v="Oklahoma City"/>
    <s v="Canadian"/>
    <m/>
    <s v="Oklahoma"/>
    <x v="1"/>
    <s v="Northern America"/>
    <s v="EIA: 2953"/>
    <s v="EIA: GT3"/>
    <m/>
    <m/>
    <m/>
    <m/>
    <s v="28842"/>
    <n v="44935"/>
    <s v="L402164"/>
    <s v="G403314"/>
  </r>
  <r>
    <s v="https://www.gem.wiki/Mustang_(OK)_power_station"/>
    <x v="62"/>
    <s v="Mustang (OK) power station"/>
    <m/>
    <s v="GT4"/>
    <s v="NG"/>
    <n v="66"/>
    <x v="0"/>
    <x v="1"/>
    <s v="N"/>
    <s v="Hydrogen capable: turbine"/>
    <s v="not found"/>
    <m/>
    <x v="31"/>
    <m/>
    <m/>
    <m/>
    <n v="35.469880000000003"/>
    <n v="-97.674980000000005"/>
    <s v="exact"/>
    <s v="Oklahoma City"/>
    <s v="Canadian"/>
    <m/>
    <s v="Oklahoma"/>
    <x v="1"/>
    <s v="Northern America"/>
    <s v="EIA: 2953"/>
    <s v="EIA: GT4"/>
    <m/>
    <m/>
    <m/>
    <m/>
    <s v="28842"/>
    <n v="44936"/>
    <s v="L402164"/>
    <s v="G403315"/>
  </r>
  <r>
    <s v="https://www.gem.wiki/Mustang_(OK)_power_station"/>
    <x v="62"/>
    <s v="Mustang (OK) power station"/>
    <m/>
    <s v="GT5"/>
    <s v="NG"/>
    <n v="66"/>
    <x v="0"/>
    <x v="1"/>
    <s v="N"/>
    <s v="Hydrogen capable: turbine"/>
    <s v="not found"/>
    <m/>
    <x v="31"/>
    <m/>
    <m/>
    <m/>
    <n v="35.469880000000003"/>
    <n v="-97.674980000000005"/>
    <s v="exact"/>
    <s v="Oklahoma City"/>
    <s v="Canadian"/>
    <m/>
    <s v="Oklahoma"/>
    <x v="1"/>
    <s v="Northern America"/>
    <s v="EIA: 2953"/>
    <s v="EIA: GT5"/>
    <m/>
    <m/>
    <m/>
    <m/>
    <s v="28842"/>
    <n v="44937"/>
    <s v="L402164"/>
    <s v="G403316"/>
  </r>
  <r>
    <s v="https://www.gem.wiki/Mustang_(OK)_power_station"/>
    <x v="62"/>
    <s v="Mustang (OK) power station"/>
    <m/>
    <s v="GT6"/>
    <s v="NG"/>
    <n v="66"/>
    <x v="0"/>
    <x v="1"/>
    <s v="N"/>
    <s v="Hydrogen capable: turbine"/>
    <s v="not found"/>
    <m/>
    <x v="31"/>
    <m/>
    <m/>
    <m/>
    <n v="35.469880000000003"/>
    <n v="-97.674980000000005"/>
    <s v="exact"/>
    <s v="Oklahoma City"/>
    <s v="Canadian"/>
    <m/>
    <s v="Oklahoma"/>
    <x v="1"/>
    <s v="Northern America"/>
    <s v="EIA: 2953"/>
    <s v="EIA: GT6"/>
    <m/>
    <m/>
    <m/>
    <m/>
    <s v="28842"/>
    <n v="44938"/>
    <s v="L402164"/>
    <s v="G403317"/>
  </r>
  <r>
    <s v="https://www.gem.wiki/Mustang_(OK)_power_station"/>
    <x v="62"/>
    <s v="Mustang (OK) power station"/>
    <m/>
    <s v="GT7"/>
    <s v="NG"/>
    <n v="66"/>
    <x v="0"/>
    <x v="1"/>
    <s v="N"/>
    <s v="Hydrogen capable: turbine"/>
    <s v="not found"/>
    <m/>
    <x v="31"/>
    <m/>
    <m/>
    <m/>
    <n v="35.469880000000003"/>
    <n v="-97.674980000000005"/>
    <s v="exact"/>
    <s v="Oklahoma City"/>
    <s v="Canadian"/>
    <m/>
    <s v="Oklahoma"/>
    <x v="1"/>
    <s v="Northern America"/>
    <s v="EIA: 2953"/>
    <s v="EIA: GT7"/>
    <m/>
    <m/>
    <m/>
    <m/>
    <s v="28842"/>
    <n v="44939"/>
    <s v="L402164"/>
    <s v="G403318"/>
  </r>
  <r>
    <s v="https://www.gem.wiki/Mustang_Station_(TX)"/>
    <x v="62"/>
    <s v="Mustang Station (TX)"/>
    <m/>
    <s v="CC1"/>
    <s v="NG"/>
    <n v="521"/>
    <x v="0"/>
    <x v="0"/>
    <s v="N"/>
    <m/>
    <s v="Y"/>
    <m/>
    <x v="15"/>
    <m/>
    <m/>
    <m/>
    <n v="32.974553999999998"/>
    <n v="-102.7436"/>
    <s v="exact"/>
    <s v="Denver City"/>
    <s v="Yoakum"/>
    <m/>
    <s v="Texas"/>
    <x v="1"/>
    <s v="Northern America"/>
    <s v="EIA: 55065"/>
    <s v="EIA: GEN1, GEN2, GEN3"/>
    <m/>
    <m/>
    <m/>
    <m/>
    <s v="21537"/>
    <s v="14381, 24307, 24308"/>
    <s v="L401983"/>
    <s v="G401789"/>
  </r>
  <r>
    <s v="https://www.gem.wiki/Mystic_generating_station"/>
    <x v="62"/>
    <s v="Mystic generating station"/>
    <m/>
    <s v="7"/>
    <s v="NG/FO"/>
    <n v="617"/>
    <x v="6"/>
    <x v="3"/>
    <s v="N"/>
    <m/>
    <m/>
    <m/>
    <x v="38"/>
    <n v="2021"/>
    <n v="2022"/>
    <m/>
    <n v="42.390799999999999"/>
    <n v="-71.067499999999995"/>
    <s v="exact"/>
    <s v="Charlestown"/>
    <s v="Middlesex"/>
    <m/>
    <s v="Massachusetts"/>
    <x v="1"/>
    <s v="Northern America"/>
    <s v="EIA: 1588"/>
    <s v="EIA: 7"/>
    <m/>
    <m/>
    <m/>
    <m/>
    <s v="14775"/>
    <m/>
    <s v="L401945"/>
    <s v="G409594"/>
  </r>
  <r>
    <s v="https://www.gem.wiki/Mystic_generating_station"/>
    <x v="62"/>
    <s v="Mystic generating station"/>
    <m/>
    <s v="G941"/>
    <s v="NG"/>
    <n v="872"/>
    <x v="0"/>
    <x v="0"/>
    <s v="N"/>
    <m/>
    <m/>
    <m/>
    <x v="16"/>
    <m/>
    <n v="2024"/>
    <m/>
    <n v="42.390799999999999"/>
    <n v="-71.067499999999995"/>
    <s v="exact"/>
    <s v="Charlestown"/>
    <s v="Middlesex"/>
    <m/>
    <s v="Massachusetts"/>
    <x v="1"/>
    <s v="Northern America"/>
    <s v="EIA: 1588"/>
    <s v="EIA: GT81, GT82, ST85"/>
    <m/>
    <m/>
    <m/>
    <m/>
    <s v="14775"/>
    <s v="24379, 25121, 25124"/>
    <s v="L401945"/>
    <s v="G401626"/>
  </r>
  <r>
    <s v="https://www.gem.wiki/Mystic_generating_station"/>
    <x v="62"/>
    <s v="Mystic generating station"/>
    <m/>
    <s v="G942"/>
    <s v="NG"/>
    <n v="872"/>
    <x v="0"/>
    <x v="0"/>
    <s v="N"/>
    <m/>
    <m/>
    <m/>
    <x v="16"/>
    <m/>
    <n v="2024"/>
    <m/>
    <n v="42.390799999999999"/>
    <n v="-71.067499999999995"/>
    <s v="exact"/>
    <s v="Charlestown"/>
    <s v="Middlesex"/>
    <m/>
    <s v="Massachusetts"/>
    <x v="1"/>
    <s v="Northern America"/>
    <s v="EIA: 1588"/>
    <s v="EIA: GT93, GT94, ST96"/>
    <m/>
    <m/>
    <m/>
    <m/>
    <s v="14775"/>
    <s v="25122, 25123, 25113"/>
    <s v="L401945"/>
    <s v="G401627"/>
  </r>
  <r>
    <s v="https://www.gem.wiki/NAEA_Lakewood_power_station"/>
    <x v="62"/>
    <s v="NAEA Lakewood power station"/>
    <m/>
    <s v="LCLP"/>
    <s v="NG/FO"/>
    <n v="237"/>
    <x v="7"/>
    <x v="0"/>
    <s v="N"/>
    <m/>
    <m/>
    <m/>
    <x v="20"/>
    <m/>
    <m/>
    <m/>
    <n v="40.061300000000003"/>
    <n v="-74.168599999999998"/>
    <s v="exact"/>
    <s v="Lakewood"/>
    <s v="Ocean"/>
    <m/>
    <s v="New Jersey"/>
    <x v="1"/>
    <s v="Northern America"/>
    <s v="EIA: 54640"/>
    <s v="EIA: GEN1, GEN2, GEN3"/>
    <m/>
    <m/>
    <m/>
    <m/>
    <m/>
    <m/>
    <s v="L401582"/>
    <s v="G401760"/>
  </r>
  <r>
    <s v="https://www.gem.wiki/NAEA_Ocean_Peaking_power_station"/>
    <x v="62"/>
    <s v="NAEA Ocean Peaking power station"/>
    <m/>
    <s v="OPP3"/>
    <s v="NG"/>
    <n v="192"/>
    <x v="0"/>
    <x v="1"/>
    <s v="N"/>
    <m/>
    <m/>
    <m/>
    <x v="16"/>
    <m/>
    <m/>
    <m/>
    <n v="40.063299999999998"/>
    <n v="-74.167199999999994"/>
    <s v="exact"/>
    <s v="Lakewood"/>
    <s v="Ocean"/>
    <m/>
    <s v="New Jersey"/>
    <x v="1"/>
    <s v="Northern America"/>
    <s v="EIA: 55938"/>
    <s v="EIA: OPP3"/>
    <m/>
    <m/>
    <m/>
    <m/>
    <s v="55300"/>
    <n v="27253"/>
    <s v="L401583"/>
    <s v="G402301"/>
  </r>
  <r>
    <s v="https://www.gem.wiki/NAEA_Ocean_Peaking_power_station"/>
    <x v="62"/>
    <s v="NAEA Ocean Peaking power station"/>
    <m/>
    <s v="OPP4"/>
    <s v="NG"/>
    <n v="192"/>
    <x v="0"/>
    <x v="1"/>
    <s v="N"/>
    <m/>
    <m/>
    <m/>
    <x v="16"/>
    <m/>
    <m/>
    <m/>
    <n v="40.063299999999998"/>
    <n v="-74.167199999999994"/>
    <s v="exact"/>
    <s v="Lakewood"/>
    <s v="Ocean"/>
    <m/>
    <s v="New Jersey"/>
    <x v="1"/>
    <s v="Northern America"/>
    <s v="EIA: 55938"/>
    <s v="EIA: OPP4"/>
    <m/>
    <m/>
    <m/>
    <m/>
    <s v="55300"/>
    <n v="28254"/>
    <s v="L401583"/>
    <s v="G402302"/>
  </r>
  <r>
    <s v="https://www.gem.wiki/NET_Odessa_SN1_power_plant"/>
    <x v="62"/>
    <s v="NET Odessa SN1 power plant"/>
    <m/>
    <s v="1"/>
    <s v="NG"/>
    <n v="370"/>
    <x v="2"/>
    <x v="7"/>
    <s v="not found"/>
    <m/>
    <s v="Y"/>
    <m/>
    <x v="54"/>
    <m/>
    <m/>
    <m/>
    <n v="31.862490347259602"/>
    <n v="-102.367418721832"/>
    <s v="approximate"/>
    <s v="Odessa"/>
    <m/>
    <m/>
    <s v="Texas"/>
    <x v="1"/>
    <s v="Northern America"/>
    <m/>
    <m/>
    <m/>
    <m/>
    <m/>
    <m/>
    <s v="1141949"/>
    <n v="1317928"/>
    <s v="L408060"/>
    <s v="G411257"/>
  </r>
  <r>
    <s v="https://www.gem.wiki/NET_Power_La_Porte_power_station"/>
    <x v="62"/>
    <s v="NET Power La Porte power station"/>
    <m/>
    <s v="1"/>
    <s v="NG"/>
    <n v="50"/>
    <x v="0"/>
    <x v="7"/>
    <s v="N"/>
    <m/>
    <s v="Y"/>
    <m/>
    <x v="30"/>
    <m/>
    <m/>
    <m/>
    <n v="29.646791"/>
    <n v="-95.054150000000007"/>
    <s v="exact"/>
    <s v="La Porte"/>
    <s v="Harris"/>
    <m/>
    <s v="Texas"/>
    <x v="1"/>
    <s v="Northern America"/>
    <s v="EIA: 7268"/>
    <m/>
    <m/>
    <m/>
    <m/>
    <m/>
    <s v="70195"/>
    <n v="46837"/>
    <s v="L408884"/>
    <s v="G413033"/>
  </r>
  <r>
    <s v="https://www.gem.wiki/NISA_Electric_Generation_Project"/>
    <x v="62"/>
    <s v="NISA Electric Generation Project"/>
    <m/>
    <s v="CC1"/>
    <s v="NG/FO"/>
    <n v="93"/>
    <x v="5"/>
    <x v="0"/>
    <s v="N"/>
    <s v="not found"/>
    <s v="not found"/>
    <m/>
    <x v="45"/>
    <m/>
    <m/>
    <m/>
    <n v="40.706499999999998"/>
    <n v="-73.970200000000006"/>
    <s v="exact"/>
    <s v="Brooklyn"/>
    <s v="Kings"/>
    <m/>
    <s v="New York"/>
    <x v="1"/>
    <s v="Northern America"/>
    <s v="EIA: 61331"/>
    <s v="EIA: GEN1, STG1"/>
    <m/>
    <m/>
    <m/>
    <m/>
    <s v="not found"/>
    <m/>
    <s v="L402421"/>
    <s v="G402114"/>
  </r>
  <r>
    <s v="https://www.gem.wiki/NRG_Rockford_I_power_station"/>
    <x v="62"/>
    <s v="NRG Rockford I power station"/>
    <m/>
    <s v="1"/>
    <s v="NG"/>
    <n v="158"/>
    <x v="0"/>
    <x v="1"/>
    <s v="N"/>
    <m/>
    <m/>
    <m/>
    <x v="15"/>
    <m/>
    <m/>
    <m/>
    <n v="42.238557999999998"/>
    <n v="-89.101200000000006"/>
    <s v="exact"/>
    <s v="Rockford"/>
    <s v="Winnebago"/>
    <m/>
    <s v="Illinois"/>
    <x v="1"/>
    <s v="Northern America"/>
    <s v="EIA: 55238"/>
    <s v="EIA: 0001"/>
    <m/>
    <m/>
    <m/>
    <m/>
    <s v="45642"/>
    <n v="24637"/>
    <s v="L402251"/>
    <s v="G403457"/>
  </r>
  <r>
    <s v="https://www.gem.wiki/NRG_Rockford_I_power_station"/>
    <x v="62"/>
    <s v="NRG Rockford I power station"/>
    <m/>
    <s v="2"/>
    <s v="NG"/>
    <n v="158"/>
    <x v="0"/>
    <x v="1"/>
    <s v="N"/>
    <m/>
    <m/>
    <m/>
    <x v="15"/>
    <m/>
    <m/>
    <m/>
    <n v="42.238557999999998"/>
    <n v="-89.101200000000006"/>
    <s v="exact"/>
    <s v="Rockford"/>
    <s v="Winnebago"/>
    <m/>
    <s v="Illinois"/>
    <x v="1"/>
    <s v="Northern America"/>
    <s v="EIA: 55238"/>
    <s v="EIA: 0002"/>
    <m/>
    <m/>
    <m/>
    <m/>
    <s v="45642"/>
    <n v="24809"/>
    <s v="L402251"/>
    <s v="G403458"/>
  </r>
  <r>
    <s v="https://www.gem.wiki/NRG_Rockford_II_energy_center"/>
    <x v="62"/>
    <s v="NRG Rockford II energy center"/>
    <m/>
    <s v="GT3"/>
    <s v="NG"/>
    <n v="168"/>
    <x v="0"/>
    <x v="1"/>
    <s v="N"/>
    <m/>
    <m/>
    <m/>
    <x v="10"/>
    <m/>
    <m/>
    <m/>
    <n v="42.238300000000002"/>
    <n v="-89.101100000000002"/>
    <s v="exact"/>
    <s v="Rockford"/>
    <s v="Winnebago"/>
    <m/>
    <s v="Illinois"/>
    <x v="1"/>
    <s v="Northern America"/>
    <s v="EIA: 55936"/>
    <s v="EIA: GT3"/>
    <m/>
    <m/>
    <m/>
    <m/>
    <s v="45642"/>
    <n v="31560"/>
    <s v="L402252"/>
    <s v="G403459"/>
  </r>
  <r>
    <s v="https://www.gem.wiki/Nassau_Energy_power_station"/>
    <x v="62"/>
    <s v="Nassau Energy power station"/>
    <m/>
    <s v="CC1"/>
    <s v="NG/FO"/>
    <n v="55"/>
    <x v="6"/>
    <x v="0"/>
    <s v="Y"/>
    <m/>
    <m/>
    <m/>
    <x v="29"/>
    <n v="2022"/>
    <n v="2022"/>
    <m/>
    <n v="40.726399999999998"/>
    <n v="-73.589200000000005"/>
    <s v="exact"/>
    <s v="Garden City"/>
    <s v="Nassau"/>
    <m/>
    <s v="New York"/>
    <x v="1"/>
    <s v="Northern America"/>
    <s v="EIA: 52056"/>
    <s v="EIA: GT1, ST1"/>
    <m/>
    <m/>
    <m/>
    <m/>
    <s v="34976"/>
    <s v="13798, 13799"/>
    <s v="L401658"/>
    <s v="G401732"/>
  </r>
  <r>
    <s v="https://www.gem.wiki/Naughton_Power_Plant"/>
    <x v="62"/>
    <s v="Naughton Power Plant"/>
    <m/>
    <s v="3"/>
    <s v="NG"/>
    <n v="384"/>
    <x v="0"/>
    <x v="3"/>
    <s v="N"/>
    <s v="not found"/>
    <s v="not found"/>
    <s v="conversion"/>
    <x v="30"/>
    <m/>
    <n v="2029"/>
    <m/>
    <n v="41.758099999999999"/>
    <n v="-110.59829999999999"/>
    <s v="exact"/>
    <s v="Kemmerer"/>
    <s v="Lincoln"/>
    <m/>
    <s v="Wyoming"/>
    <x v="1"/>
    <s v="Northern America"/>
    <s v="EIA: 4162"/>
    <s v="EIA: 3"/>
    <m/>
    <m/>
    <m/>
    <m/>
    <s v="not found"/>
    <m/>
    <s v="L104285"/>
    <s v="G409446"/>
  </r>
  <r>
    <s v="https://www.gem.wiki/Nearman_Creek_Power_Station"/>
    <x v="62"/>
    <s v="Nearman Creek power station"/>
    <m/>
    <s v="CT4"/>
    <s v="NG/FO"/>
    <n v="94"/>
    <x v="0"/>
    <x v="1"/>
    <s v="N"/>
    <m/>
    <m/>
    <s v="N"/>
    <x v="37"/>
    <m/>
    <m/>
    <m/>
    <n v="39.168100000000003"/>
    <n v="-94.697500000000005"/>
    <s v="exact"/>
    <s v="Kansas"/>
    <s v="Wyandotte"/>
    <m/>
    <s v="Kansas"/>
    <x v="1"/>
    <s v="Northern America"/>
    <s v="EIA: 6064"/>
    <s v="EIA: CT4"/>
    <m/>
    <m/>
    <m/>
    <m/>
    <s v="23821"/>
    <n v="32030"/>
    <s v="L103925"/>
    <s v="G402582"/>
  </r>
  <r>
    <s v="https://www.gem.wiki/Nebo_power_station"/>
    <x v="62"/>
    <s v="Nebo power station"/>
    <m/>
    <s v="CC1"/>
    <s v="NG"/>
    <n v="140"/>
    <x v="0"/>
    <x v="0"/>
    <s v="N"/>
    <m/>
    <m/>
    <m/>
    <x v="8"/>
    <m/>
    <m/>
    <m/>
    <n v="40.061399999999999"/>
    <n v="-111.7294"/>
    <s v="exact"/>
    <s v="Payson"/>
    <s v="Utah"/>
    <m/>
    <s v="Utah"/>
    <x v="1"/>
    <s v="Northern America"/>
    <s v="EIA: 56177"/>
    <s v="EIA: GT1, ST1"/>
    <m/>
    <m/>
    <m/>
    <m/>
    <m/>
    <m/>
    <s v="L402346"/>
    <s v="G402005"/>
  </r>
  <r>
    <s v="https://www.gem.wiki/Neil_Simpson_Power_Plants"/>
    <x v="62"/>
    <s v="Neil Simpson Power Plants"/>
    <m/>
    <s v="2"/>
    <s v="NG"/>
    <n v="90"/>
    <x v="3"/>
    <x v="3"/>
    <s v="N"/>
    <s v="not found"/>
    <s v="not found"/>
    <s v="conversion"/>
    <x v="40"/>
    <m/>
    <m/>
    <m/>
    <n v="44.287909999999997"/>
    <n v="-105.384"/>
    <s v="exact"/>
    <s v="Wyodak"/>
    <s v="Campbell"/>
    <m/>
    <s v="Wyoming"/>
    <x v="1"/>
    <s v="Northern America"/>
    <s v="EIA: 7504"/>
    <s v="EIA: 2"/>
    <s v="Neil Simpson II"/>
    <m/>
    <m/>
    <m/>
    <s v="14604"/>
    <n v="26408"/>
    <s v="L104286"/>
    <s v="G410563"/>
  </r>
  <r>
    <s v="https://www.gem.wiki/Nelson_energy_center"/>
    <x v="62"/>
    <s v="Nelson energy center"/>
    <m/>
    <s v="BLK1"/>
    <s v="NG"/>
    <n v="315"/>
    <x v="0"/>
    <x v="0"/>
    <s v="N"/>
    <s v="Hydrogen capable: turbine"/>
    <s v="not found"/>
    <m/>
    <x v="13"/>
    <m/>
    <m/>
    <m/>
    <n v="41.774417"/>
    <n v="-89.606530000000006"/>
    <s v="exact"/>
    <s v="Rock Falls"/>
    <s v="Lee"/>
    <m/>
    <s v="Illinois"/>
    <x v="1"/>
    <s v="Northern America"/>
    <s v="EIA: 55183"/>
    <s v="EIA: CT1, ST1"/>
    <m/>
    <m/>
    <m/>
    <m/>
    <s v="47208"/>
    <s v="28835, 28836"/>
    <s v="L402024"/>
    <s v="G401832"/>
  </r>
  <r>
    <s v="https://www.gem.wiki/Nelson_energy_center"/>
    <x v="62"/>
    <s v="Nelson energy center"/>
    <m/>
    <s v="BLK2"/>
    <s v="NG"/>
    <n v="313"/>
    <x v="0"/>
    <x v="0"/>
    <s v="N"/>
    <s v="Hydrogen capable: turbine"/>
    <s v="not found"/>
    <m/>
    <x v="13"/>
    <m/>
    <m/>
    <m/>
    <n v="41.774417"/>
    <n v="-89.606530000000006"/>
    <s v="exact"/>
    <s v="Rock Falls"/>
    <s v="Lee"/>
    <m/>
    <s v="Illinois"/>
    <x v="1"/>
    <s v="Northern America"/>
    <s v="EIA: 55183"/>
    <s v="EIA: CT2, ST2"/>
    <m/>
    <m/>
    <m/>
    <m/>
    <s v="47208"/>
    <s v="28837, 28840"/>
    <s v="L402024"/>
    <s v="G401833"/>
  </r>
  <r>
    <s v="https://www.gem.wiki/Nelson_energy_center"/>
    <x v="62"/>
    <s v="Nelson energy center"/>
    <m/>
    <s v="GEN3"/>
    <s v="NG"/>
    <n v="190"/>
    <x v="0"/>
    <x v="1"/>
    <s v="N"/>
    <s v="not found"/>
    <s v="not found"/>
    <m/>
    <x v="49"/>
    <m/>
    <m/>
    <m/>
    <n v="41.774417"/>
    <n v="-89.606530000000006"/>
    <s v="exact"/>
    <s v="Rock Falls"/>
    <s v="Lee"/>
    <m/>
    <s v="Illinois"/>
    <x v="1"/>
    <s v="Northern America"/>
    <s v="EIA: 55183"/>
    <s v="EIA: GEN3"/>
    <m/>
    <m/>
    <m/>
    <m/>
    <s v="47208"/>
    <n v="47553"/>
    <s v="L402024"/>
    <s v="G409500"/>
  </r>
  <r>
    <s v="https://www.gem.wiki/Nelson_energy_center"/>
    <x v="62"/>
    <s v="Nelson energy center"/>
    <m/>
    <s v="GEN4"/>
    <s v="NG"/>
    <n v="190"/>
    <x v="0"/>
    <x v="1"/>
    <s v="N"/>
    <s v="not found"/>
    <s v="not found"/>
    <m/>
    <x v="49"/>
    <m/>
    <m/>
    <m/>
    <n v="41.774417"/>
    <n v="-89.606530000000006"/>
    <s v="exact"/>
    <s v="Rock Falls"/>
    <s v="Lee"/>
    <m/>
    <s v="Illinois"/>
    <x v="1"/>
    <s v="Northern America"/>
    <s v="EIA: 55183"/>
    <s v="EIA: GEN4"/>
    <m/>
    <m/>
    <m/>
    <m/>
    <s v="47208"/>
    <n v="47554"/>
    <s v="L402024"/>
    <s v="G409499"/>
  </r>
  <r>
    <s v="https://www.gem.wiki/Nemadji_Trail_energy_center"/>
    <x v="62"/>
    <s v="Nemadji Trail energy center"/>
    <m/>
    <s v="1"/>
    <s v="NG"/>
    <n v="625"/>
    <x v="2"/>
    <x v="0"/>
    <s v="not found"/>
    <s v="Hydrogen capable: turbine"/>
    <s v="not found"/>
    <m/>
    <x v="41"/>
    <m/>
    <m/>
    <s v="Minnesota Power"/>
    <n v="46.644689999999997"/>
    <n v="-92.018286000000003"/>
    <s v="approximate"/>
    <s v="Superior"/>
    <m/>
    <m/>
    <s v="Wisconsin"/>
    <x v="1"/>
    <s v="Northern America"/>
    <m/>
    <m/>
    <m/>
    <m/>
    <m/>
    <m/>
    <s v="102207"/>
    <n v="27964"/>
    <s v="L407359"/>
    <s v="G409403"/>
  </r>
  <r>
    <s v="https://www.gem.wiki/Nevada_Solar_One_power_station"/>
    <x v="62"/>
    <s v="Nevada Solar One power station"/>
    <m/>
    <s v="ONE"/>
    <s v="NG/S"/>
    <n v="76"/>
    <x v="0"/>
    <x v="3"/>
    <s v="N"/>
    <m/>
    <m/>
    <m/>
    <x v="4"/>
    <m/>
    <m/>
    <m/>
    <n v="35.799798000000003"/>
    <n v="-114.9817"/>
    <s v="exact"/>
    <s v="Boulder City"/>
    <s v="Clark"/>
    <m/>
    <s v="Nevada"/>
    <x v="1"/>
    <s v="Northern America"/>
    <s v="EIA: 56405"/>
    <s v="EIA: ONE"/>
    <m/>
    <m/>
    <m/>
    <m/>
    <m/>
    <m/>
    <s v="L407408"/>
    <s v="G409535"/>
  </r>
  <r>
    <s v="https://www.gem.wiki/Nevada_cogeneration_Associates_1_power_station"/>
    <x v="62"/>
    <s v="Nevada cogeneration Associates 1 power station"/>
    <m/>
    <s v="CC1"/>
    <s v="NG"/>
    <n v="95"/>
    <x v="0"/>
    <x v="0"/>
    <s v="Y"/>
    <m/>
    <m/>
    <m/>
    <x v="18"/>
    <m/>
    <n v="2024"/>
    <m/>
    <n v="36.343229000000001"/>
    <n v="-114.9207"/>
    <s v="exact"/>
    <s v="Las Vegas"/>
    <s v="Clark"/>
    <m/>
    <s v="Nevada"/>
    <x v="1"/>
    <s v="Northern America"/>
    <s v="EIA: 54350"/>
    <s v="EIA: GTA, GTB, GTC, STM"/>
    <m/>
    <m/>
    <m/>
    <m/>
    <m/>
    <m/>
    <s v="L401666"/>
    <s v="G401749"/>
  </r>
  <r>
    <s v="https://www.gem.wiki/Nevada_cogeneration_Associates_2_power_station"/>
    <x v="62"/>
    <s v="Nevada cogeneration Associates 2 power station"/>
    <m/>
    <s v="STG1"/>
    <s v="NG"/>
    <n v="96"/>
    <x v="0"/>
    <x v="0"/>
    <s v="Y"/>
    <m/>
    <m/>
    <m/>
    <x v="18"/>
    <m/>
    <n v="2030"/>
    <m/>
    <n v="36.225299999999997"/>
    <n v="-114.8783"/>
    <s v="exact"/>
    <s v="Las Vegas"/>
    <s v="Clark"/>
    <m/>
    <s v="Nevada"/>
    <x v="1"/>
    <s v="Northern America"/>
    <s v="EIA: 54349"/>
    <s v="EIA: GTA, GTB, GTC, STM"/>
    <m/>
    <m/>
    <m/>
    <m/>
    <s v="34418"/>
    <s v="1922, 1923, 1924, 1925"/>
    <s v="L401665"/>
    <s v="G401748"/>
  </r>
  <r>
    <s v="https://www.gem.wiki/New_Castle_Plant"/>
    <x v="62"/>
    <s v="New Castle Plant"/>
    <m/>
    <s v="3"/>
    <s v="NG/C"/>
    <n v="98"/>
    <x v="0"/>
    <x v="3"/>
    <s v="N"/>
    <s v="Hydrogen capable: turbine"/>
    <s v="not found"/>
    <s v="conversion"/>
    <x v="5"/>
    <m/>
    <m/>
    <m/>
    <n v="40.937939"/>
    <n v="-80.369010000000003"/>
    <s v="exact"/>
    <s v="West Pittsburg"/>
    <s v="Lawrence"/>
    <m/>
    <s v="Pennsylvania"/>
    <x v="1"/>
    <s v="Northern America"/>
    <s v="EIA: 3138"/>
    <s v="EIA: 3"/>
    <m/>
    <m/>
    <m/>
    <m/>
    <s v="29966"/>
    <n v="14617"/>
    <s v="L104153"/>
    <s v="G402933"/>
  </r>
  <r>
    <s v="https://www.gem.wiki/New_Castle_Plant"/>
    <x v="62"/>
    <s v="New Castle Plant"/>
    <m/>
    <s v="4"/>
    <s v="NG/C"/>
    <n v="114"/>
    <x v="0"/>
    <x v="3"/>
    <s v="N"/>
    <s v="Hydrogen capable: turbine"/>
    <s v="not found"/>
    <s v="conversion"/>
    <x v="5"/>
    <m/>
    <m/>
    <m/>
    <n v="40.937939"/>
    <n v="-80.369010000000003"/>
    <s v="exact"/>
    <s v="West Pittsburg"/>
    <s v="Lawrence"/>
    <m/>
    <s v="Pennsylvania"/>
    <x v="1"/>
    <s v="Northern America"/>
    <s v="EIA: 3138"/>
    <s v="EIA: 4"/>
    <m/>
    <m/>
    <m/>
    <m/>
    <s v="29966"/>
    <n v="14618"/>
    <s v="L104153"/>
    <s v="G402934"/>
  </r>
  <r>
    <s v="https://www.gem.wiki/New_Castle_Plant"/>
    <x v="62"/>
    <s v="New Castle Plant"/>
    <m/>
    <s v="5"/>
    <s v="NG/C"/>
    <n v="136"/>
    <x v="0"/>
    <x v="3"/>
    <s v="N"/>
    <s v="Hydrogen capable: turbine"/>
    <s v="not found"/>
    <s v="conversion"/>
    <x v="5"/>
    <m/>
    <m/>
    <m/>
    <n v="40.937939"/>
    <n v="-80.369010000000003"/>
    <s v="exact"/>
    <s v="West Pittsburg"/>
    <s v="Lawrence"/>
    <m/>
    <s v="Pennsylvania"/>
    <x v="1"/>
    <s v="Northern America"/>
    <s v="EIA: 3138"/>
    <s v="EIA: 5"/>
    <m/>
    <m/>
    <m/>
    <m/>
    <s v="29966"/>
    <n v="14619"/>
    <s v="L104153"/>
    <s v="G402935"/>
  </r>
  <r>
    <s v="https://www.gem.wiki/New_Covert_generating_facility"/>
    <x v="62"/>
    <s v="New Covert generating facility"/>
    <m/>
    <s v="CTG1"/>
    <s v="NG"/>
    <n v="392"/>
    <x v="0"/>
    <x v="0"/>
    <s v="N"/>
    <m/>
    <m/>
    <m/>
    <x v="8"/>
    <m/>
    <m/>
    <m/>
    <n v="42.322380000000003"/>
    <n v="-86.293679999999995"/>
    <s v="exact"/>
    <s v="Covert"/>
    <s v="Van Buren"/>
    <m/>
    <s v="Michigan"/>
    <x v="1"/>
    <s v="Northern America"/>
    <s v="EIA: 55297"/>
    <s v="EIA: 1, 1A"/>
    <m/>
    <m/>
    <m/>
    <m/>
    <s v="47273"/>
    <s v="28415, 26606"/>
    <s v="L402123"/>
    <s v="G401873"/>
  </r>
  <r>
    <s v="https://www.gem.wiki/New_Covert_generating_facility"/>
    <x v="62"/>
    <s v="New Covert generating facility"/>
    <m/>
    <s v="CTG2"/>
    <s v="NG"/>
    <n v="392"/>
    <x v="0"/>
    <x v="0"/>
    <s v="N"/>
    <m/>
    <m/>
    <m/>
    <x v="8"/>
    <m/>
    <m/>
    <m/>
    <n v="42.322380000000003"/>
    <n v="-86.293679999999995"/>
    <s v="exact"/>
    <s v="Covert"/>
    <s v="Van Buren"/>
    <m/>
    <s v="Michigan"/>
    <x v="1"/>
    <s v="Northern America"/>
    <s v="EIA: 55297"/>
    <s v="EIA: 2, 2A"/>
    <m/>
    <m/>
    <m/>
    <m/>
    <s v="47273"/>
    <s v="28416, 29479"/>
    <s v="L402123"/>
    <s v="G401874"/>
  </r>
  <r>
    <s v="https://www.gem.wiki/New_Covert_generating_facility"/>
    <x v="62"/>
    <s v="New Covert generating facility"/>
    <m/>
    <s v="CTG3"/>
    <s v="NG"/>
    <n v="392"/>
    <x v="0"/>
    <x v="0"/>
    <s v="N"/>
    <m/>
    <m/>
    <m/>
    <x v="8"/>
    <m/>
    <m/>
    <m/>
    <n v="42.322380000000003"/>
    <n v="-86.293679999999995"/>
    <s v="exact"/>
    <s v="Covert"/>
    <s v="Van Buren"/>
    <m/>
    <s v="Michigan"/>
    <x v="1"/>
    <s v="Northern America"/>
    <s v="EIA: 55297"/>
    <s v="EIA: 3, 3A"/>
    <m/>
    <m/>
    <m/>
    <m/>
    <s v="47273"/>
    <s v="28417, 29480"/>
    <s v="L402123"/>
    <s v="G401875"/>
  </r>
  <r>
    <s v="https://www.gem.wiki/New_Haven_Harbor_power_station"/>
    <x v="62"/>
    <s v="New Haven Harbor power station"/>
    <m/>
    <s v="1"/>
    <s v="NG/FO"/>
    <n v="460"/>
    <x v="0"/>
    <x v="3"/>
    <s v="N"/>
    <m/>
    <m/>
    <m/>
    <x v="38"/>
    <m/>
    <m/>
    <m/>
    <n v="41.283996999999999"/>
    <n v="-72.904319999999998"/>
    <s v="exact"/>
    <s v="New Haven"/>
    <s v="New Haven"/>
    <m/>
    <s v="Connecticut"/>
    <x v="1"/>
    <s v="Northern America"/>
    <s v="EIA: 6156"/>
    <s v="EIA: 1"/>
    <m/>
    <m/>
    <m/>
    <m/>
    <s v="35346"/>
    <m/>
    <s v="L402220"/>
    <s v="G403412"/>
  </r>
  <r>
    <s v="https://www.gem.wiki/New_Haven_Harbor_power_station"/>
    <x v="62"/>
    <s v="New Haven Harbor power station"/>
    <m/>
    <s v="2"/>
    <s v="KER/NG"/>
    <n v="61"/>
    <x v="0"/>
    <x v="1"/>
    <s v="N"/>
    <m/>
    <m/>
    <m/>
    <x v="39"/>
    <m/>
    <m/>
    <m/>
    <n v="41.283996999999999"/>
    <n v="-72.904319999999998"/>
    <s v="exact"/>
    <s v="New Haven"/>
    <s v="New Haven"/>
    <m/>
    <s v="Connecticut"/>
    <x v="1"/>
    <s v="Northern America"/>
    <s v="EIA: 6156"/>
    <s v="EIA: 2"/>
    <m/>
    <m/>
    <m/>
    <m/>
    <s v="35346"/>
    <m/>
    <s v="L402220"/>
    <s v="G409493"/>
  </r>
  <r>
    <s v="https://www.gem.wiki/New_Haven_Harbor_power_station"/>
    <x v="62"/>
    <s v="New Haven Harbor power station"/>
    <m/>
    <s v="3"/>
    <s v="KER/NG"/>
    <n v="61"/>
    <x v="0"/>
    <x v="1"/>
    <s v="N"/>
    <m/>
    <m/>
    <m/>
    <x v="39"/>
    <m/>
    <m/>
    <m/>
    <n v="41.283996999999999"/>
    <n v="-72.904319999999998"/>
    <s v="exact"/>
    <s v="New Haven"/>
    <s v="New Haven"/>
    <m/>
    <s v="Connecticut"/>
    <x v="1"/>
    <s v="Northern America"/>
    <s v="EIA: 6156"/>
    <s v="EIA: 3"/>
    <m/>
    <m/>
    <m/>
    <m/>
    <s v="35346"/>
    <m/>
    <s v="L402220"/>
    <s v="G409492"/>
  </r>
  <r>
    <s v="https://www.gem.wiki/New_Haven_Harbor_power_station"/>
    <x v="62"/>
    <s v="New Haven Harbor power station"/>
    <m/>
    <s v="4"/>
    <s v="KER/NG"/>
    <n v="61"/>
    <x v="0"/>
    <x v="1"/>
    <s v="N"/>
    <m/>
    <m/>
    <m/>
    <x v="39"/>
    <m/>
    <m/>
    <m/>
    <n v="41.283996999999999"/>
    <n v="-72.904319999999998"/>
    <s v="exact"/>
    <s v="New Haven"/>
    <s v="New Haven"/>
    <m/>
    <s v="Connecticut"/>
    <x v="1"/>
    <s v="Northern America"/>
    <s v="EIA: 6156"/>
    <s v="EIA: 4"/>
    <m/>
    <m/>
    <m/>
    <m/>
    <s v="35346"/>
    <m/>
    <s v="L402220"/>
    <s v="G409491"/>
  </r>
  <r>
    <s v="https://www.gem.wiki/New_Orleans_power_station"/>
    <x v="62"/>
    <s v="New Orleans power station"/>
    <m/>
    <s v="1"/>
    <s v="NG"/>
    <n v="250"/>
    <x v="0"/>
    <x v="1"/>
    <s v="N"/>
    <s v="not found"/>
    <s v="not found"/>
    <m/>
    <x v="6"/>
    <m/>
    <m/>
    <m/>
    <n v="30.008099999999999"/>
    <n v="-89.937200000000004"/>
    <s v="exact"/>
    <s v="New Orleans"/>
    <s v="Orleans"/>
    <m/>
    <s v="Louisiana"/>
    <x v="1"/>
    <s v="Northern America"/>
    <s v="EIA: 60928"/>
    <s v="EIA: 1"/>
    <m/>
    <m/>
    <m/>
    <m/>
    <m/>
    <m/>
    <s v="L402420"/>
    <s v="G403826"/>
  </r>
  <r>
    <s v="https://www.gem.wiki/Newark_Bay_cogeneration_Partnership_power_station"/>
    <x v="62"/>
    <s v="Newark Bay cogeneration Partnership power station"/>
    <m/>
    <s v="CC1"/>
    <s v="NG"/>
    <n v="152"/>
    <x v="6"/>
    <x v="0"/>
    <s v="N"/>
    <m/>
    <m/>
    <m/>
    <x v="19"/>
    <n v="2022"/>
    <n v="2022"/>
    <m/>
    <n v="40.719700000000003"/>
    <n v="-74.13"/>
    <s v="exact"/>
    <s v="Newark"/>
    <s v="Essex"/>
    <m/>
    <s v="New Jersey"/>
    <x v="1"/>
    <s v="Northern America"/>
    <s v="EIA: 50385"/>
    <s v="EIA: GEN1, GEN2, GEN3"/>
    <m/>
    <m/>
    <m/>
    <m/>
    <s v="17198"/>
    <s v="14714, 14715, 14716"/>
    <s v="L402127"/>
    <s v="G401708"/>
  </r>
  <r>
    <s v="https://www.gem.wiki/Newark_energy_center"/>
    <x v="62"/>
    <s v="Newark energy center"/>
    <m/>
    <s v="CCST"/>
    <s v="NG"/>
    <n v="735"/>
    <x v="0"/>
    <x v="0"/>
    <s v="N"/>
    <s v="Hydrogen capable: turbine"/>
    <s v="not found"/>
    <m/>
    <x v="13"/>
    <m/>
    <m/>
    <m/>
    <n v="40.707222000000002"/>
    <n v="-74.125829999999993"/>
    <s v="exact"/>
    <s v="Newark"/>
    <s v="Essex"/>
    <m/>
    <s v="New Jersey"/>
    <x v="1"/>
    <s v="Northern America"/>
    <s v="EIA: 58079"/>
    <s v="EIA: GT-1, GT-2, STG-1"/>
    <m/>
    <m/>
    <m/>
    <m/>
    <s v="63471"/>
    <s v="40283, 42802, 42803"/>
    <s v="L401585"/>
    <s v="G402058"/>
  </r>
  <r>
    <s v="https://www.gem.wiki/Newgulf_cogeneration_power_station"/>
    <x v="62"/>
    <s v="Newgulf cogeneration power station"/>
    <m/>
    <s v="GEN1"/>
    <s v="NG"/>
    <n v="102"/>
    <x v="7"/>
    <x v="1"/>
    <s v="N"/>
    <m/>
    <m/>
    <m/>
    <x v="28"/>
    <m/>
    <m/>
    <m/>
    <n v="29.2639"/>
    <n v="-95.899699999999996"/>
    <s v="exact"/>
    <s v="NewGulf"/>
    <s v="Wharton"/>
    <m/>
    <s v="Texas"/>
    <x v="1"/>
    <s v="Northern America"/>
    <s v="EIA: 50137"/>
    <s v="EIA: GEN1"/>
    <s v="Wharton County Generation Station"/>
    <m/>
    <m/>
    <m/>
    <s v="17881"/>
    <n v="14743"/>
    <s v="L402068"/>
    <s v="G403135"/>
  </r>
  <r>
    <s v="https://www.gem.wiki/Newington_power_station"/>
    <x v="62"/>
    <s v="Newington power station"/>
    <m/>
    <s v="1"/>
    <s v="NG/FO"/>
    <n v="414"/>
    <x v="0"/>
    <x v="3"/>
    <s v="N"/>
    <m/>
    <m/>
    <m/>
    <x v="35"/>
    <m/>
    <m/>
    <m/>
    <n v="43.1"/>
    <n v="-70.79083"/>
    <s v="exact"/>
    <s v="Newington"/>
    <s v="Rockingham"/>
    <m/>
    <s v="New Hampshire"/>
    <x v="1"/>
    <s v="Northern America"/>
    <s v="EIA: 8002"/>
    <s v="EIA: 1"/>
    <m/>
    <m/>
    <m/>
    <m/>
    <m/>
    <m/>
    <s v="L407407"/>
    <s v="G409457"/>
  </r>
  <r>
    <s v="https://www.gem.wiki/Newman_power_station"/>
    <x v="62"/>
    <s v="Newman power station"/>
    <m/>
    <s v="1"/>
    <s v="NG/FO"/>
    <n v="82"/>
    <x v="0"/>
    <x v="3"/>
    <s v="N"/>
    <m/>
    <m/>
    <m/>
    <x v="69"/>
    <m/>
    <n v="2024"/>
    <m/>
    <n v="31.983587"/>
    <n v="-106.4318"/>
    <s v="exact"/>
    <s v="El Paso"/>
    <s v="El Paso"/>
    <m/>
    <s v="Texas"/>
    <x v="1"/>
    <s v="Northern America"/>
    <s v="EIA: 3456"/>
    <s v="EIA: 1"/>
    <m/>
    <m/>
    <m/>
    <m/>
    <s v="19134"/>
    <n v="14755"/>
    <s v="L401902"/>
    <s v="G402820"/>
  </r>
  <r>
    <s v="https://www.gem.wiki/Newman_power_station"/>
    <x v="62"/>
    <s v="Newman power station"/>
    <m/>
    <s v="2"/>
    <s v="NG/FO"/>
    <n v="82"/>
    <x v="0"/>
    <x v="3"/>
    <s v="N"/>
    <m/>
    <m/>
    <m/>
    <x v="61"/>
    <m/>
    <n v="2024"/>
    <m/>
    <n v="31.983587"/>
    <n v="-106.4318"/>
    <s v="exact"/>
    <s v="El Paso"/>
    <s v="El Paso"/>
    <m/>
    <s v="Texas"/>
    <x v="1"/>
    <s v="Northern America"/>
    <s v="EIA: 3456"/>
    <s v="EIA: 2"/>
    <m/>
    <m/>
    <m/>
    <m/>
    <s v="19134"/>
    <n v="14756"/>
    <s v="L401902"/>
    <s v="G402821"/>
  </r>
  <r>
    <s v="https://www.gem.wiki/Newman_power_station"/>
    <x v="62"/>
    <s v="Newman power station"/>
    <m/>
    <s v="3"/>
    <s v="NG/FO"/>
    <n v="122"/>
    <x v="0"/>
    <x v="3"/>
    <s v="N"/>
    <m/>
    <m/>
    <m/>
    <x v="84"/>
    <m/>
    <n v="2031"/>
    <m/>
    <n v="31.983587"/>
    <n v="-106.4318"/>
    <s v="exact"/>
    <s v="El Paso"/>
    <s v="El Paso"/>
    <m/>
    <s v="Texas"/>
    <x v="1"/>
    <s v="Northern America"/>
    <s v="EIA: 3456"/>
    <s v="EIA: 3"/>
    <m/>
    <m/>
    <m/>
    <m/>
    <s v="19134"/>
    <n v="14757"/>
    <s v="L401902"/>
    <s v="G402822"/>
  </r>
  <r>
    <s v="https://www.gem.wiki/Newman_power_station"/>
    <x v="62"/>
    <s v="Newman power station"/>
    <m/>
    <s v="4CC"/>
    <s v="NG/FO"/>
    <n v="290"/>
    <x v="0"/>
    <x v="0"/>
    <s v="N"/>
    <m/>
    <m/>
    <m/>
    <x v="38"/>
    <m/>
    <n v="2026"/>
    <m/>
    <n v="31.983587"/>
    <n v="-106.4318"/>
    <s v="exact"/>
    <s v="El Paso"/>
    <s v="El Paso"/>
    <m/>
    <s v="Texas"/>
    <x v="1"/>
    <s v="Northern America"/>
    <s v="EIA: 3456"/>
    <s v="EIA: 4, CT1, CT2"/>
    <m/>
    <m/>
    <m/>
    <m/>
    <s v="19134"/>
    <s v="14758, 14759, 14760"/>
    <s v="L401902"/>
    <s v="G401670"/>
  </r>
  <r>
    <s v="https://www.gem.wiki/Newman_power_station"/>
    <x v="62"/>
    <s v="Newman power station"/>
    <m/>
    <s v="5CC"/>
    <s v="NG/FO"/>
    <n v="307"/>
    <x v="0"/>
    <x v="0"/>
    <s v="N"/>
    <m/>
    <m/>
    <m/>
    <x v="17"/>
    <m/>
    <m/>
    <m/>
    <n v="31.983587"/>
    <n v="-106.4318"/>
    <s v="exact"/>
    <s v="El Paso"/>
    <s v="El Paso"/>
    <m/>
    <s v="Texas"/>
    <x v="1"/>
    <s v="Northern America"/>
    <s v="EIA: 3456"/>
    <s v="EIA: 5CA1, 5CT1, 5CT2"/>
    <m/>
    <m/>
    <m/>
    <m/>
    <s v="19134"/>
    <s v="34003, 34004, 34005"/>
    <s v="L401902"/>
    <s v="G401671"/>
  </r>
  <r>
    <s v="https://www.gem.wiki/Newman_power_station"/>
    <x v="62"/>
    <s v="Newman power station"/>
    <m/>
    <s v="6"/>
    <s v="NG/FO"/>
    <n v="228"/>
    <x v="1"/>
    <x v="1"/>
    <s v="N"/>
    <s v="Hydrogen capable: progress"/>
    <s v="not found"/>
    <m/>
    <x v="49"/>
    <m/>
    <m/>
    <m/>
    <n v="31.983587"/>
    <n v="-106.4318"/>
    <s v="exact"/>
    <s v="El Paso"/>
    <s v="El Paso"/>
    <m/>
    <s v="Texas"/>
    <x v="1"/>
    <s v="Northern America"/>
    <s v="EIA: 3456"/>
    <s v="EIA: 6"/>
    <m/>
    <m/>
    <m/>
    <m/>
    <s v="19134"/>
    <n v="49521"/>
    <s v="L401902"/>
    <s v="G409589"/>
  </r>
  <r>
    <s v="https://www.gem.wiki/Nichols_power_station"/>
    <x v="62"/>
    <s v="Nichols power station"/>
    <m/>
    <s v="1"/>
    <s v="NG"/>
    <n v="114"/>
    <x v="0"/>
    <x v="3"/>
    <s v="N"/>
    <m/>
    <m/>
    <m/>
    <x v="69"/>
    <m/>
    <n v="2022"/>
    <m/>
    <n v="35.283357000000002"/>
    <n v="-101.74639999999999"/>
    <s v="exact"/>
    <s v="Amarillo"/>
    <s v="Potter"/>
    <m/>
    <s v="Texas"/>
    <x v="1"/>
    <s v="Northern America"/>
    <s v="EIA: 3484"/>
    <s v="EIA: 1"/>
    <m/>
    <m/>
    <m/>
    <m/>
    <s v="33302"/>
    <s v="14793, 14794, 14795"/>
    <s v="L402300"/>
    <s v="G403561"/>
  </r>
  <r>
    <s v="https://www.gem.wiki/Nichols_power_station"/>
    <x v="62"/>
    <s v="Nichols power station"/>
    <m/>
    <s v="2"/>
    <s v="NG"/>
    <n v="114"/>
    <x v="0"/>
    <x v="3"/>
    <s v="N"/>
    <m/>
    <m/>
    <m/>
    <x v="72"/>
    <m/>
    <n v="2027"/>
    <m/>
    <n v="35.283357000000002"/>
    <n v="-101.74639999999999"/>
    <s v="exact"/>
    <s v="Amarillo"/>
    <s v="Potter"/>
    <m/>
    <s v="Texas"/>
    <x v="1"/>
    <s v="Northern America"/>
    <s v="EIA: 3484"/>
    <s v="EIA: 2"/>
    <m/>
    <m/>
    <m/>
    <m/>
    <s v="33302"/>
    <n v="14794"/>
    <s v="L402300"/>
    <s v="G403562"/>
  </r>
  <r>
    <s v="https://www.gem.wiki/Nichols_power_station"/>
    <x v="62"/>
    <s v="Nichols power station"/>
    <m/>
    <s v="3"/>
    <s v="NG"/>
    <n v="248"/>
    <x v="0"/>
    <x v="3"/>
    <s v="N"/>
    <m/>
    <m/>
    <m/>
    <x v="75"/>
    <m/>
    <n v="2030"/>
    <m/>
    <n v="35.283357000000002"/>
    <n v="-101.74639999999999"/>
    <s v="exact"/>
    <s v="Amarillo"/>
    <s v="Potter"/>
    <m/>
    <s v="Texas"/>
    <x v="1"/>
    <s v="Northern America"/>
    <s v="EIA: 3484"/>
    <s v="EIA: 3"/>
    <m/>
    <m/>
    <m/>
    <m/>
    <s v="33302"/>
    <n v="14795"/>
    <s v="L402300"/>
    <s v="G403563"/>
  </r>
  <r>
    <s v="https://www.gem.wiki/Nikiski_cogenerationeration_power_station"/>
    <x v="62"/>
    <s v="Nikiski cogenerationeration power station"/>
    <m/>
    <s v="CC1"/>
    <s v="NG"/>
    <n v="81"/>
    <x v="0"/>
    <x v="0"/>
    <s v="N"/>
    <m/>
    <m/>
    <m/>
    <x v="22"/>
    <m/>
    <m/>
    <m/>
    <n v="60.676538999999998"/>
    <n v="-151.3777"/>
    <s v="exact"/>
    <s v="Nikiski"/>
    <s v="Kenai Peninsula"/>
    <m/>
    <s v="Alaska"/>
    <x v="1"/>
    <s v="Northern America"/>
    <s v="EIA: 55966"/>
    <s v="EIA: GT1, ST1"/>
    <m/>
    <m/>
    <m/>
    <m/>
    <s v="12618"/>
    <s v="37901, 19822"/>
    <s v="L402528"/>
    <s v="G401988"/>
  </r>
  <r>
    <s v="https://www.gem.wiki/Niland_Gas_Turbine_Plant"/>
    <x v="62"/>
    <s v="Niland Gas Turbine Plant"/>
    <m/>
    <s v="1"/>
    <s v="NG"/>
    <n v="61"/>
    <x v="0"/>
    <x v="1"/>
    <s v="N"/>
    <m/>
    <m/>
    <m/>
    <x v="47"/>
    <m/>
    <m/>
    <m/>
    <n v="33.238841999999998"/>
    <n v="-115.50449999999999"/>
    <s v="exact"/>
    <s v="Niland"/>
    <s v="Imperial"/>
    <m/>
    <s v="California"/>
    <x v="1"/>
    <s v="Northern America"/>
    <s v="EIA: 56569"/>
    <s v="EIA: 1"/>
    <m/>
    <m/>
    <m/>
    <m/>
    <s v="55450"/>
    <n v="32039"/>
    <s v="L402011"/>
    <s v="G403002"/>
  </r>
  <r>
    <s v="https://www.gem.wiki/Niland_Gas_Turbine_Plant"/>
    <x v="62"/>
    <s v="Niland Gas Turbine Plant"/>
    <m/>
    <s v="2"/>
    <s v="NG"/>
    <n v="61"/>
    <x v="0"/>
    <x v="1"/>
    <s v="N"/>
    <m/>
    <m/>
    <m/>
    <x v="47"/>
    <m/>
    <m/>
    <m/>
    <n v="33.238841999999998"/>
    <n v="-115.50449999999999"/>
    <s v="exact"/>
    <s v="Niland"/>
    <s v="Imperial"/>
    <m/>
    <s v="California"/>
    <x v="1"/>
    <s v="Northern America"/>
    <s v="EIA: 56569"/>
    <s v="EIA: 2"/>
    <m/>
    <m/>
    <m/>
    <m/>
    <s v="55450"/>
    <n v="32040"/>
    <s v="L402011"/>
    <s v="G403003"/>
  </r>
  <r>
    <s v="https://www.gem.wiki/Nine_Mile_Point_power_station"/>
    <x v="62"/>
    <s v="Nine Mile Point power station"/>
    <m/>
    <s v="5"/>
    <s v="NG/FO"/>
    <n v="895"/>
    <x v="0"/>
    <x v="3"/>
    <s v="N"/>
    <m/>
    <m/>
    <m/>
    <x v="73"/>
    <m/>
    <n v="2033"/>
    <m/>
    <n v="29.947199999999999"/>
    <n v="-90.145799999999994"/>
    <s v="exact"/>
    <s v="Westwego"/>
    <s v="Jefferson"/>
    <m/>
    <s v="Louisiana"/>
    <x v="1"/>
    <s v="Northern America"/>
    <s v="EIA: 1403"/>
    <s v="EIA: 5"/>
    <m/>
    <m/>
    <m/>
    <m/>
    <s v="25130"/>
    <n v="14824"/>
    <s v="L401915"/>
    <s v="G402845"/>
  </r>
  <r>
    <s v="https://www.gem.wiki/Nine_Mile_Point_power_station"/>
    <x v="62"/>
    <s v="Nine Mile Point power station"/>
    <m/>
    <s v="6(4)"/>
    <s v="NG/FO"/>
    <n v="895"/>
    <x v="0"/>
    <x v="3"/>
    <s v="N"/>
    <m/>
    <m/>
    <m/>
    <x v="62"/>
    <m/>
    <n v="2031"/>
    <m/>
    <n v="29.947199999999999"/>
    <n v="-90.145799999999994"/>
    <s v="exact"/>
    <s v="Westwego"/>
    <s v="Jefferson"/>
    <m/>
    <s v="Louisiana"/>
    <x v="1"/>
    <s v="Northern America"/>
    <s v="EIA: 1403"/>
    <s v="EIA: 6(4)"/>
    <m/>
    <m/>
    <m/>
    <m/>
    <s v="25130"/>
    <n v="14825"/>
    <s v="L401915"/>
    <s v="G402846"/>
  </r>
  <r>
    <s v="https://www.gem.wiki/Nine_Mile_Point_power_station"/>
    <x v="62"/>
    <s v="Nine Mile Point power station"/>
    <m/>
    <s v="PB01"/>
    <s v="NG/FO"/>
    <n v="650"/>
    <x v="0"/>
    <x v="0"/>
    <s v="N"/>
    <m/>
    <m/>
    <m/>
    <x v="2"/>
    <m/>
    <m/>
    <m/>
    <n v="29.947199999999999"/>
    <n v="-90.145799999999994"/>
    <s v="exact"/>
    <s v="Westwego"/>
    <s v="Jefferson"/>
    <m/>
    <s v="Louisiana"/>
    <x v="1"/>
    <s v="Northern America"/>
    <s v="EIA: 1403"/>
    <s v="EIA: 6A, 6B, 6C"/>
    <m/>
    <m/>
    <m/>
    <m/>
    <s v="25130"/>
    <s v="40392, 43487, 43488"/>
    <s v="L401915"/>
    <s v="G401623"/>
  </r>
  <r>
    <s v="https://www.gem.wiki/Noblesville_power_station"/>
    <x v="62"/>
    <s v="Noblesville power station"/>
    <m/>
    <s v="CC1"/>
    <s v="NG"/>
    <n v="283"/>
    <x v="0"/>
    <x v="0"/>
    <s v="N"/>
    <m/>
    <m/>
    <m/>
    <x v="16"/>
    <m/>
    <m/>
    <m/>
    <n v="40.096899999999998"/>
    <n v="-85.971400000000003"/>
    <s v="exact"/>
    <s v="Noblesville"/>
    <s v="Hamilton"/>
    <m/>
    <s v="Indiana"/>
    <x v="1"/>
    <s v="Northern America"/>
    <s v="EIA: 1007"/>
    <s v="EIA: 1, 2, 3, 4, 5"/>
    <m/>
    <m/>
    <m/>
    <m/>
    <s v="30794"/>
    <s v="26741, 26742, 26743, 30103, 30102"/>
    <s v="L401878"/>
    <s v="G401582"/>
  </r>
  <r>
    <s v="https://www.gem.wiki/Nodaway_power_station"/>
    <x v="62"/>
    <s v="Nodaway power station"/>
    <m/>
    <s v="1"/>
    <s v="NG"/>
    <n v="158"/>
    <x v="0"/>
    <x v="1"/>
    <s v="N"/>
    <m/>
    <m/>
    <m/>
    <x v="14"/>
    <m/>
    <m/>
    <m/>
    <n v="40.287700000000001"/>
    <n v="-94.791300000000007"/>
    <s v="exact"/>
    <s v="Conception Junction"/>
    <s v="Nodaway"/>
    <m/>
    <s v="Missouri"/>
    <x v="1"/>
    <s v="Northern America"/>
    <s v="EIA: 7754"/>
    <s v="EIA: 1"/>
    <m/>
    <m/>
    <m/>
    <m/>
    <m/>
    <m/>
    <s v="L401727"/>
    <s v="G402472"/>
  </r>
  <r>
    <s v="https://www.gem.wiki/Nodaway_power_station"/>
    <x v="62"/>
    <s v="Nodaway power station"/>
    <m/>
    <s v="2"/>
    <s v="NG"/>
    <n v="158"/>
    <x v="0"/>
    <x v="1"/>
    <s v="N"/>
    <m/>
    <m/>
    <m/>
    <x v="14"/>
    <m/>
    <m/>
    <m/>
    <n v="40.287700000000001"/>
    <n v="-94.791300000000007"/>
    <s v="exact"/>
    <s v="Conception Junction"/>
    <s v="Nodaway"/>
    <m/>
    <s v="Missouri"/>
    <x v="1"/>
    <s v="Northern America"/>
    <s v="EIA: 7754"/>
    <s v="EIA: 2"/>
    <m/>
    <m/>
    <m/>
    <m/>
    <m/>
    <m/>
    <s v="L401727"/>
    <s v="G402473"/>
  </r>
  <r>
    <s v="https://www.gem.wiki/North_Lake_Energy_power_station"/>
    <x v="62"/>
    <s v="North Lake Energy power station"/>
    <m/>
    <s v="17TG"/>
    <s v="NG/BFG"/>
    <n v="90"/>
    <x v="0"/>
    <x v="3"/>
    <s v="Y"/>
    <m/>
    <m/>
    <m/>
    <x v="67"/>
    <m/>
    <m/>
    <m/>
    <n v="41.684399999999997"/>
    <n v="-87.421400000000006"/>
    <s v="exact"/>
    <s v="East Chicago"/>
    <s v="Lake"/>
    <m/>
    <s v="Indiana"/>
    <x v="1"/>
    <s v="Northern America"/>
    <s v="EIA: 54995"/>
    <s v="EIA: 17TG"/>
    <s v="Indiana Harbor E 5 AC"/>
    <m/>
    <m/>
    <m/>
    <s v="27186"/>
    <s v="16923, 23996"/>
    <s v="L407444"/>
    <s v="G409554"/>
  </r>
  <r>
    <s v="https://www.gem.wiki/North_Omaha_Station"/>
    <x v="62"/>
    <s v="North Omaha Station"/>
    <m/>
    <s v="1"/>
    <s v="NG"/>
    <n v="74"/>
    <x v="0"/>
    <x v="3"/>
    <s v="N"/>
    <s v="not found"/>
    <s v="not found"/>
    <s v="conversion"/>
    <x v="5"/>
    <m/>
    <n v="2026"/>
    <m/>
    <n v="41.329090000000001"/>
    <n v="-95.944659999999999"/>
    <s v="exact"/>
    <s v="Omaha"/>
    <s v="Douglas"/>
    <m/>
    <s v="Nebraska"/>
    <x v="1"/>
    <s v="Northern America"/>
    <s v="EIA: 2291"/>
    <s v="EIA: 1"/>
    <m/>
    <m/>
    <m/>
    <m/>
    <s v="not found"/>
    <m/>
    <s v="L104041"/>
    <s v="G403339"/>
  </r>
  <r>
    <s v="https://www.gem.wiki/North_Omaha_Station"/>
    <x v="62"/>
    <s v="North Omaha Station"/>
    <m/>
    <s v="2"/>
    <s v="NG"/>
    <n v="109"/>
    <x v="0"/>
    <x v="3"/>
    <s v="N"/>
    <s v="not found"/>
    <s v="not found"/>
    <s v="conversion"/>
    <x v="5"/>
    <m/>
    <n v="2026"/>
    <m/>
    <n v="41.329090000000001"/>
    <n v="-95.944659999999999"/>
    <s v="exact"/>
    <s v="Omaha"/>
    <s v="Douglas"/>
    <m/>
    <s v="Nebraska"/>
    <x v="1"/>
    <s v="Northern America"/>
    <s v="EIA: 2291"/>
    <s v="EIA: 2"/>
    <m/>
    <m/>
    <m/>
    <m/>
    <s v="not found"/>
    <m/>
    <s v="L104041"/>
    <s v="G403340"/>
  </r>
  <r>
    <s v="https://www.gem.wiki/North_Omaha_Station"/>
    <x v="62"/>
    <s v="North Omaha Station"/>
    <m/>
    <s v="3"/>
    <s v="NG"/>
    <n v="109"/>
    <x v="0"/>
    <x v="3"/>
    <s v="N"/>
    <s v="not found"/>
    <s v="not found"/>
    <s v="conversion"/>
    <x v="5"/>
    <m/>
    <n v="2026"/>
    <m/>
    <n v="41.329090000000001"/>
    <n v="-95.944659999999999"/>
    <s v="exact"/>
    <s v="Omaha"/>
    <s v="Douglas"/>
    <m/>
    <s v="Nebraska"/>
    <x v="1"/>
    <s v="Northern America"/>
    <s v="EIA: 2291"/>
    <s v="EIA: 3"/>
    <m/>
    <m/>
    <m/>
    <m/>
    <s v="not found"/>
    <m/>
    <s v="L104041"/>
    <s v="G403341"/>
  </r>
  <r>
    <s v="https://www.gem.wiki/North_Omaha_Station"/>
    <x v="62"/>
    <s v="North Omaha Station"/>
    <m/>
    <s v="4"/>
    <s v="NG"/>
    <n v="136"/>
    <x v="3"/>
    <x v="3"/>
    <s v="N"/>
    <s v="not found"/>
    <s v="not found"/>
    <s v="conversion"/>
    <x v="54"/>
    <m/>
    <m/>
    <m/>
    <n v="41.329090000000001"/>
    <n v="-95.944659999999999"/>
    <s v="exact"/>
    <s v="Omaha"/>
    <s v="Douglas"/>
    <m/>
    <s v="Nebraska"/>
    <x v="1"/>
    <s v="Northern America"/>
    <s v="EIA: 2291"/>
    <s v="EIA: 4"/>
    <m/>
    <m/>
    <m/>
    <m/>
    <s v="not found"/>
    <m/>
    <s v="L104041"/>
    <s v="G410527"/>
  </r>
  <r>
    <s v="https://www.gem.wiki/North_Omaha_Station"/>
    <x v="62"/>
    <s v="North Omaha Station"/>
    <m/>
    <s v="5"/>
    <s v="NG"/>
    <n v="218"/>
    <x v="3"/>
    <x v="3"/>
    <s v="N"/>
    <s v="not found"/>
    <s v="not found"/>
    <s v="conversion"/>
    <x v="54"/>
    <m/>
    <m/>
    <m/>
    <n v="41.329090000000001"/>
    <n v="-95.944659999999999"/>
    <s v="exact"/>
    <s v="Omaha"/>
    <s v="Douglas"/>
    <m/>
    <s v="Nebraska"/>
    <x v="1"/>
    <s v="Northern America"/>
    <s v="EIA: 2291"/>
    <s v="EIA: 5"/>
    <m/>
    <m/>
    <m/>
    <m/>
    <s v="not found"/>
    <m/>
    <s v="L104041"/>
    <s v="G410526"/>
  </r>
  <r>
    <s v="https://www.gem.wiki/Northeast_(WA)_power_station"/>
    <x v="62"/>
    <s v="Northeast (WA) power station"/>
    <m/>
    <s v="1"/>
    <s v="NG"/>
    <n v="62"/>
    <x v="0"/>
    <x v="1"/>
    <s v="N"/>
    <m/>
    <m/>
    <m/>
    <x v="68"/>
    <m/>
    <n v="2035"/>
    <m/>
    <n v="47.735109999999999"/>
    <n v="-117.37050000000001"/>
    <s v="exact"/>
    <s v="Spokane"/>
    <s v="Spokane"/>
    <m/>
    <s v="Washington"/>
    <x v="1"/>
    <s v="Northern America"/>
    <s v="EIA: 6210"/>
    <s v="EIA: 1"/>
    <m/>
    <m/>
    <m/>
    <m/>
    <m/>
    <m/>
    <s v="L401735"/>
    <s v="G402498"/>
  </r>
  <r>
    <s v="https://www.gem.wiki/Northeastern_Station"/>
    <x v="62"/>
    <s v="Northeastern Station"/>
    <m/>
    <s v="2"/>
    <s v="NG"/>
    <n v="473"/>
    <x v="0"/>
    <x v="3"/>
    <s v="N"/>
    <m/>
    <m/>
    <s v="N"/>
    <x v="65"/>
    <m/>
    <m/>
    <m/>
    <n v="36.431699999999999"/>
    <n v="-95.700800000000001"/>
    <s v="exact"/>
    <s v="Oologah"/>
    <s v="Rogers"/>
    <m/>
    <s v="Oklahoma"/>
    <x v="1"/>
    <s v="Northern America"/>
    <s v="EIA: 2963"/>
    <s v="EIA: 2"/>
    <m/>
    <m/>
    <m/>
    <m/>
    <s v="30907"/>
    <n v="15057"/>
    <s v="L104126"/>
    <s v="G403423"/>
  </r>
  <r>
    <s v="https://www.gem.wiki/Northeastern_Station"/>
    <x v="62"/>
    <s v="Northeastern Station"/>
    <m/>
    <s v="NE1S"/>
    <s v="NG"/>
    <n v="527"/>
    <x v="0"/>
    <x v="0"/>
    <s v="N"/>
    <m/>
    <m/>
    <s v="N"/>
    <x v="11"/>
    <m/>
    <m/>
    <m/>
    <n v="36.431699999999999"/>
    <n v="-95.700800000000001"/>
    <s v="exact"/>
    <s v="Oologah"/>
    <s v="Rogers"/>
    <m/>
    <s v="Oklahoma"/>
    <x v="1"/>
    <s v="Northern America"/>
    <s v="EIA: 2963"/>
    <s v="EIA: 1, 1A, 1B"/>
    <m/>
    <m/>
    <m/>
    <m/>
    <s v="30907"/>
    <s v="15056, 17182, 17183, 31698"/>
    <s v="L104126"/>
    <s v="G401657"/>
  </r>
  <r>
    <s v="https://www.gem.wiki/Northern_California_Power_Agency_CT_Project_2"/>
    <x v="62"/>
    <s v="Northern California Power Agency CT Project 2"/>
    <m/>
    <s v="NA1"/>
    <s v="NG"/>
    <n v="50"/>
    <x v="0"/>
    <x v="1"/>
    <s v="N"/>
    <m/>
    <m/>
    <m/>
    <x v="67"/>
    <m/>
    <m/>
    <m/>
    <n v="38.088138000000001"/>
    <n v="-121.3869"/>
    <s v="exact"/>
    <s v="Lodi"/>
    <s v="San Joaquin"/>
    <m/>
    <s v="California"/>
    <x v="1"/>
    <s v="Northern America"/>
    <s v="EIA: 7449"/>
    <s v="EIA: NA1"/>
    <m/>
    <m/>
    <m/>
    <m/>
    <s v="not found"/>
    <m/>
    <s v="L402131"/>
    <s v="G403247"/>
  </r>
  <r>
    <s v="https://www.gem.wiki/Northport_power_station"/>
    <x v="62"/>
    <s v="Northport power station"/>
    <m/>
    <s v="2"/>
    <s v="NG/FO"/>
    <n v="387"/>
    <x v="0"/>
    <x v="3"/>
    <s v="N"/>
    <m/>
    <m/>
    <m/>
    <x v="75"/>
    <m/>
    <m/>
    <m/>
    <n v="40.923565000000004"/>
    <n v="-73.342320000000001"/>
    <s v="exact"/>
    <s v="Northport"/>
    <s v="Suffolk"/>
    <m/>
    <s v="New York"/>
    <x v="1"/>
    <s v="Northern America"/>
    <s v="EIA: 2516"/>
    <s v="EIA: 2"/>
    <m/>
    <m/>
    <m/>
    <m/>
    <s v="25018"/>
    <n v="15075"/>
    <s v="L402111"/>
    <s v="G403207"/>
  </r>
  <r>
    <s v="https://www.gem.wiki/Northport_power_station"/>
    <x v="62"/>
    <s v="Northport power station"/>
    <m/>
    <s v="3"/>
    <s v="NG/FO"/>
    <n v="387"/>
    <x v="0"/>
    <x v="3"/>
    <s v="N"/>
    <m/>
    <m/>
    <m/>
    <x v="70"/>
    <m/>
    <m/>
    <m/>
    <n v="40.923565000000004"/>
    <n v="-73.342320000000001"/>
    <s v="exact"/>
    <s v="Northport"/>
    <s v="Suffolk"/>
    <m/>
    <s v="New York"/>
    <x v="1"/>
    <s v="Northern America"/>
    <s v="EIA: 2516"/>
    <s v="EIA: 3"/>
    <m/>
    <m/>
    <m/>
    <m/>
    <s v="25018"/>
    <m/>
    <s v="L402111"/>
    <s v="G403208"/>
  </r>
  <r>
    <s v="https://www.gem.wiki/Northport_power_station"/>
    <x v="62"/>
    <s v="Northport power station"/>
    <m/>
    <s v="4"/>
    <s v="NG/FO"/>
    <n v="387"/>
    <x v="0"/>
    <x v="3"/>
    <s v="N"/>
    <m/>
    <m/>
    <m/>
    <x v="79"/>
    <m/>
    <m/>
    <m/>
    <n v="40.923565000000004"/>
    <n v="-73.342320000000001"/>
    <s v="exact"/>
    <s v="Northport"/>
    <s v="Suffolk"/>
    <m/>
    <s v="New York"/>
    <x v="1"/>
    <s v="Northern America"/>
    <s v="EIA: 2516"/>
    <s v="EIA: 4"/>
    <m/>
    <m/>
    <m/>
    <m/>
    <s v="25018"/>
    <n v="15077"/>
    <s v="L402111"/>
    <s v="G403209"/>
  </r>
  <r>
    <s v="https://www.gem.wiki/Northport_power_station"/>
    <x v="62"/>
    <s v="Northport power station"/>
    <m/>
    <s v="ST1"/>
    <s v="NG/FO"/>
    <n v="387"/>
    <x v="0"/>
    <x v="3"/>
    <s v="N"/>
    <m/>
    <m/>
    <m/>
    <x v="74"/>
    <m/>
    <m/>
    <m/>
    <n v="40.923565000000004"/>
    <n v="-73.342320000000001"/>
    <s v="exact"/>
    <s v="Northport"/>
    <s v="Suffolk"/>
    <m/>
    <s v="New York"/>
    <x v="1"/>
    <s v="Northern America"/>
    <s v="EIA: 2516"/>
    <s v="EIA: ST1"/>
    <m/>
    <m/>
    <m/>
    <m/>
    <s v="25018"/>
    <m/>
    <s v="L402111"/>
    <s v="G403210"/>
  </r>
  <r>
    <s v="https://www.gem.wiki/Northside_Generating_Station"/>
    <x v="62"/>
    <s v="Northside Generating Station"/>
    <m/>
    <s v="ST3"/>
    <s v="LFG/FO/NG"/>
    <n v="564"/>
    <x v="0"/>
    <x v="3"/>
    <s v="N"/>
    <m/>
    <m/>
    <s v="N"/>
    <x v="79"/>
    <m/>
    <m/>
    <m/>
    <n v="30.417200000000001"/>
    <n v="-81.552499999999995"/>
    <s v="exact"/>
    <s v="Jacksonville"/>
    <s v="Duval"/>
    <m/>
    <s v="Florida"/>
    <x v="1"/>
    <s v="Northern America"/>
    <s v="EIA: 667"/>
    <s v="EIA: ST3"/>
    <m/>
    <m/>
    <m/>
    <m/>
    <s v="23467"/>
    <n v="15081"/>
    <s v="L103830"/>
    <s v="G403033"/>
  </r>
  <r>
    <s v="https://www.gem.wiki/Nueces_Bay_power_station"/>
    <x v="62"/>
    <s v="Nueces Bay power station"/>
    <m/>
    <s v="CC1"/>
    <s v="NG"/>
    <n v="730"/>
    <x v="0"/>
    <x v="0"/>
    <s v="N"/>
    <m/>
    <m/>
    <m/>
    <x v="1"/>
    <m/>
    <m/>
    <m/>
    <n v="27.819412"/>
    <n v="-97.419200000000004"/>
    <s v="exact"/>
    <s v="Corpus Christi"/>
    <s v="Nueces"/>
    <m/>
    <s v="Texas"/>
    <x v="1"/>
    <s v="Northern America"/>
    <s v="EIA: 3441"/>
    <s v="EIA: 7, 8, 9"/>
    <m/>
    <m/>
    <m/>
    <m/>
    <m/>
    <m/>
    <s v="L402154"/>
    <s v="G401668"/>
  </r>
  <r>
    <s v="https://www.gem.wiki/O_W_Sommers_power_station"/>
    <x v="62"/>
    <s v="O W Sommers power station"/>
    <m/>
    <s v="1"/>
    <s v="NG"/>
    <n v="446"/>
    <x v="0"/>
    <x v="3"/>
    <s v="N"/>
    <m/>
    <m/>
    <m/>
    <x v="70"/>
    <m/>
    <n v="2026"/>
    <m/>
    <n v="29.308056000000001"/>
    <n v="-98.324200000000005"/>
    <s v="exact"/>
    <s v="San Antonio"/>
    <s v="Bexar"/>
    <m/>
    <s v="Texas"/>
    <x v="1"/>
    <s v="Northern America"/>
    <s v="EIA: 3611"/>
    <s v="EIA: 1"/>
    <m/>
    <m/>
    <m/>
    <m/>
    <s v="31967"/>
    <n v="15739"/>
    <s v="L401806"/>
    <s v="G402599"/>
  </r>
  <r>
    <s v="https://www.gem.wiki/O_W_Sommers_power_station"/>
    <x v="62"/>
    <s v="O W Sommers power station"/>
    <m/>
    <s v="2"/>
    <s v="NG"/>
    <n v="446"/>
    <x v="0"/>
    <x v="3"/>
    <s v="N"/>
    <m/>
    <m/>
    <m/>
    <x v="35"/>
    <m/>
    <n v="2028"/>
    <m/>
    <n v="29.308056000000001"/>
    <n v="-98.324200000000005"/>
    <s v="exact"/>
    <s v="San Antonio"/>
    <s v="Bexar"/>
    <m/>
    <s v="Texas"/>
    <x v="1"/>
    <s v="Northern America"/>
    <s v="EIA: 3611"/>
    <s v="EIA: 2"/>
    <m/>
    <m/>
    <m/>
    <m/>
    <s v="31967"/>
    <n v="15740"/>
    <s v="L401806"/>
    <s v="G402600"/>
  </r>
  <r>
    <s v="https://www.gem.wiki/Ocean_State_power_station"/>
    <x v="62"/>
    <s v="Ocean State power station"/>
    <m/>
    <s v="OSP1"/>
    <s v="NG/FO"/>
    <n v="254"/>
    <x v="0"/>
    <x v="0"/>
    <s v="N"/>
    <m/>
    <m/>
    <m/>
    <x v="25"/>
    <m/>
    <m/>
    <m/>
    <n v="42.009721999999996"/>
    <n v="-71.668909999999997"/>
    <s v="exact"/>
    <s v="Harrisville"/>
    <s v="Providence"/>
    <m/>
    <s v="Rhode Island"/>
    <x v="1"/>
    <s v="Northern America"/>
    <s v="EIA: 51030"/>
    <s v="EIA: GEN1, GEN2, GEN3"/>
    <m/>
    <m/>
    <m/>
    <m/>
    <s v="20790"/>
    <s v="15270, 15271, 15272"/>
    <s v="L402155"/>
    <s v="G401727"/>
  </r>
  <r>
    <s v="https://www.gem.wiki/Ocean_State_power_station_II"/>
    <x v="62"/>
    <s v="Ocean State power station II"/>
    <m/>
    <s v="OSP2"/>
    <s v="NG/FO"/>
    <n v="254"/>
    <x v="0"/>
    <x v="0"/>
    <s v="N"/>
    <m/>
    <m/>
    <m/>
    <x v="29"/>
    <m/>
    <m/>
    <m/>
    <n v="42.009900000000002"/>
    <n v="-71.670100000000005"/>
    <s v="exact"/>
    <s v="Harrisville"/>
    <s v="Providence"/>
    <m/>
    <s v="Rhode Island"/>
    <x v="1"/>
    <s v="Northern America"/>
    <s v="EIA: 54324"/>
    <s v="EIA: GEN1, GEN2, GEN3"/>
    <m/>
    <m/>
    <m/>
    <m/>
    <s v="20790"/>
    <s v="15273, 15274, 15275"/>
    <s v="L401591"/>
    <s v="G401747"/>
  </r>
  <r>
    <s v="https://www.gem.wiki/Ocotillo_power_station"/>
    <x v="62"/>
    <s v="Ocotillo power station"/>
    <m/>
    <s v="GT1"/>
    <s v="NG"/>
    <n v="53"/>
    <x v="0"/>
    <x v="1"/>
    <s v="N"/>
    <m/>
    <m/>
    <m/>
    <x v="70"/>
    <m/>
    <m/>
    <m/>
    <n v="33.422499999999999"/>
    <n v="-111.9122"/>
    <s v="exact"/>
    <s v="Tempe"/>
    <s v="Maricopa"/>
    <m/>
    <s v="Arizona"/>
    <x v="1"/>
    <s v="Northern America"/>
    <s v="EIA: 116"/>
    <s v="EIA: GT1"/>
    <m/>
    <m/>
    <m/>
    <m/>
    <s v="13494"/>
    <n v="15302"/>
    <s v="L401710"/>
    <s v="G402433"/>
  </r>
  <r>
    <s v="https://www.gem.wiki/Ocotillo_power_station"/>
    <x v="62"/>
    <s v="Ocotillo power station"/>
    <m/>
    <s v="GT2"/>
    <s v="NG"/>
    <n v="53"/>
    <x v="0"/>
    <x v="1"/>
    <s v="N"/>
    <m/>
    <m/>
    <m/>
    <x v="73"/>
    <m/>
    <m/>
    <m/>
    <n v="33.422499999999999"/>
    <n v="-111.9122"/>
    <s v="exact"/>
    <s v="Tempe"/>
    <s v="Maricopa"/>
    <m/>
    <s v="Arizona"/>
    <x v="1"/>
    <s v="Northern America"/>
    <s v="EIA: 116"/>
    <s v="EIA: GT2"/>
    <m/>
    <m/>
    <m/>
    <m/>
    <s v="13494"/>
    <n v="15303"/>
    <s v="L401710"/>
    <s v="G402434"/>
  </r>
  <r>
    <s v="https://www.gem.wiki/Ocotillo_power_station"/>
    <x v="62"/>
    <s v="Ocotillo power station"/>
    <m/>
    <s v="GT3"/>
    <s v="NG"/>
    <n v="162"/>
    <x v="0"/>
    <x v="1"/>
    <s v="N"/>
    <s v="Hydrogen capable: turbine"/>
    <s v="not found"/>
    <m/>
    <x v="0"/>
    <m/>
    <m/>
    <m/>
    <n v="33.422499999999999"/>
    <n v="-111.9122"/>
    <s v="exact"/>
    <s v="Tempe"/>
    <s v="Maricopa"/>
    <m/>
    <s v="Arizona"/>
    <x v="1"/>
    <s v="Northern America"/>
    <s v="EIA: 116"/>
    <s v="EIA: GT3"/>
    <m/>
    <m/>
    <m/>
    <m/>
    <s v="13494"/>
    <n v="44542"/>
    <s v="L401710"/>
    <s v="G402435"/>
  </r>
  <r>
    <s v="https://www.gem.wiki/Ocotillo_power_station"/>
    <x v="62"/>
    <s v="Ocotillo power station"/>
    <m/>
    <s v="GT4"/>
    <s v="NG"/>
    <n v="162"/>
    <x v="0"/>
    <x v="1"/>
    <s v="N"/>
    <s v="Hydrogen capable: turbine"/>
    <s v="not found"/>
    <m/>
    <x v="0"/>
    <m/>
    <m/>
    <m/>
    <n v="33.422499999999999"/>
    <n v="-111.9122"/>
    <s v="exact"/>
    <s v="Tempe"/>
    <s v="Maricopa"/>
    <m/>
    <s v="Arizona"/>
    <x v="1"/>
    <s v="Northern America"/>
    <s v="EIA: 116"/>
    <s v="EIA: GT4"/>
    <m/>
    <m/>
    <m/>
    <m/>
    <s v="13494"/>
    <n v="44543"/>
    <s v="L401710"/>
    <s v="G402436"/>
  </r>
  <r>
    <s v="https://www.gem.wiki/Ocotillo_power_station"/>
    <x v="62"/>
    <s v="Ocotillo power station"/>
    <m/>
    <s v="GT5"/>
    <s v="NG"/>
    <n v="162"/>
    <x v="0"/>
    <x v="1"/>
    <s v="N"/>
    <s v="Hydrogen capable: turbine"/>
    <s v="not found"/>
    <m/>
    <x v="0"/>
    <m/>
    <m/>
    <m/>
    <n v="33.422499999999999"/>
    <n v="-111.9122"/>
    <s v="exact"/>
    <s v="Tempe"/>
    <s v="Maricopa"/>
    <m/>
    <s v="Arizona"/>
    <x v="1"/>
    <s v="Northern America"/>
    <s v="EIA: 116"/>
    <s v="EIA: GT5"/>
    <m/>
    <m/>
    <m/>
    <m/>
    <s v="13494"/>
    <n v="44544"/>
    <s v="L401710"/>
    <s v="G402437"/>
  </r>
  <r>
    <s v="https://www.gem.wiki/Ocotillo_power_station"/>
    <x v="62"/>
    <s v="Ocotillo power station"/>
    <m/>
    <s v="GT6"/>
    <s v="NG"/>
    <n v="162"/>
    <x v="0"/>
    <x v="1"/>
    <s v="N"/>
    <s v="Hydrogen capable: turbine"/>
    <s v="not found"/>
    <m/>
    <x v="0"/>
    <m/>
    <m/>
    <m/>
    <n v="33.422499999999999"/>
    <n v="-111.9122"/>
    <s v="exact"/>
    <s v="Tempe"/>
    <s v="Maricopa"/>
    <m/>
    <s v="Arizona"/>
    <x v="1"/>
    <s v="Northern America"/>
    <s v="EIA: 116"/>
    <s v="EIA: GT6"/>
    <m/>
    <m/>
    <m/>
    <m/>
    <s v="13494"/>
    <n v="44545"/>
    <s v="L401710"/>
    <s v="G402438"/>
  </r>
  <r>
    <s v="https://www.gem.wiki/Ocotillo_power_station"/>
    <x v="62"/>
    <s v="Ocotillo power station"/>
    <m/>
    <s v="GT7"/>
    <s v="NG"/>
    <n v="162"/>
    <x v="0"/>
    <x v="1"/>
    <s v="N"/>
    <s v="Hydrogen capable: turbine"/>
    <s v="not found"/>
    <m/>
    <x v="0"/>
    <m/>
    <m/>
    <m/>
    <n v="33.422499999999999"/>
    <n v="-111.9122"/>
    <s v="exact"/>
    <s v="Tempe"/>
    <s v="Maricopa"/>
    <m/>
    <s v="Arizona"/>
    <x v="1"/>
    <s v="Northern America"/>
    <s v="EIA: 116"/>
    <s v="EIA: GT7"/>
    <m/>
    <m/>
    <m/>
    <m/>
    <s v="13494"/>
    <n v="44546"/>
    <s v="L401710"/>
    <s v="G402439"/>
  </r>
  <r>
    <s v="https://www.gem.wiki/Odessa-Ector_power_plant"/>
    <x v="62"/>
    <s v="Odessa-Ector power plant"/>
    <m/>
    <s v="BLK1"/>
    <s v="NG"/>
    <n v="576"/>
    <x v="0"/>
    <x v="0"/>
    <s v="N"/>
    <m/>
    <m/>
    <m/>
    <x v="11"/>
    <m/>
    <m/>
    <m/>
    <n v="31.840299999999999"/>
    <n v="-102.32640000000001"/>
    <s v="exact"/>
    <s v="Odessa"/>
    <s v="Ector"/>
    <m/>
    <s v="Texas"/>
    <x v="1"/>
    <s v="Northern America"/>
    <s v="EIA: 55215"/>
    <s v="EIA: CTG1, CTG2, STG1"/>
    <m/>
    <m/>
    <m/>
    <m/>
    <s v="46338"/>
    <s v="36057, 25711, 25712"/>
    <s v="L402064"/>
    <s v="G401843"/>
  </r>
  <r>
    <s v="https://www.gem.wiki/Odessa-Ector_power_plant"/>
    <x v="62"/>
    <s v="Odessa-Ector power plant"/>
    <m/>
    <s v="BLK2"/>
    <s v="NG"/>
    <n v="576"/>
    <x v="0"/>
    <x v="0"/>
    <s v="N"/>
    <m/>
    <m/>
    <m/>
    <x v="11"/>
    <m/>
    <m/>
    <m/>
    <n v="31.840299999999999"/>
    <n v="-102.32640000000001"/>
    <s v="exact"/>
    <s v="Odessa"/>
    <s v="Ector"/>
    <m/>
    <s v="Texas"/>
    <x v="1"/>
    <s v="Northern America"/>
    <s v="EIA: 55215"/>
    <s v="EIA: CTG3, CTG4, STG2"/>
    <m/>
    <m/>
    <m/>
    <m/>
    <s v="46338"/>
    <s v="25713, 25714, 25715"/>
    <s v="L402064"/>
    <s v="G401844"/>
  </r>
  <r>
    <s v="https://www.gem.wiki/Okeechobee_Clean_energy_center"/>
    <x v="62"/>
    <s v="Okeechobee Clean energy center"/>
    <m/>
    <s v="CC1"/>
    <s v="NG/FO"/>
    <n v="1723"/>
    <x v="0"/>
    <x v="0"/>
    <s v="N"/>
    <s v="Hydrogen capable: progress"/>
    <s v="not found"/>
    <m/>
    <x v="0"/>
    <m/>
    <m/>
    <m/>
    <n v="27.634167000000001"/>
    <n v="-80.791110000000003"/>
    <s v="exact"/>
    <s v="Okeechobee"/>
    <s v="Okeechobee"/>
    <m/>
    <s v="Florida"/>
    <x v="1"/>
    <s v="Northern America"/>
    <s v="EIA: 60345"/>
    <s v="EIA: 1A, 1B, 1C, 1ST"/>
    <m/>
    <m/>
    <m/>
    <m/>
    <s v="63630"/>
    <s v="40457, 46650, 46651, 40458"/>
    <s v="L401952"/>
    <s v="G402090"/>
  </r>
  <r>
    <s v="https://www.gem.wiki/Oleander_power_project"/>
    <x v="62"/>
    <s v="Oleander power project"/>
    <m/>
    <s v="OG1"/>
    <s v="NG/FO"/>
    <n v="199"/>
    <x v="0"/>
    <x v="1"/>
    <s v="N"/>
    <m/>
    <m/>
    <m/>
    <x v="10"/>
    <m/>
    <m/>
    <m/>
    <n v="28.366099999999999"/>
    <n v="-80.794700000000006"/>
    <s v="exact"/>
    <s v="Cocoa"/>
    <s v="Brevard"/>
    <m/>
    <s v="Florida"/>
    <x v="1"/>
    <s v="Northern America"/>
    <s v="EIA: 55286"/>
    <s v="EIA: OG1"/>
    <m/>
    <m/>
    <m/>
    <m/>
    <s v="45405"/>
    <n v="24351"/>
    <s v="L402171"/>
    <s v="G403332"/>
  </r>
  <r>
    <s v="https://www.gem.wiki/Oleander_power_project"/>
    <x v="62"/>
    <s v="Oleander power project"/>
    <m/>
    <s v="OG2"/>
    <s v="NG/FO"/>
    <n v="199"/>
    <x v="0"/>
    <x v="1"/>
    <s v="N"/>
    <m/>
    <m/>
    <m/>
    <x v="10"/>
    <m/>
    <m/>
    <m/>
    <n v="28.366099999999999"/>
    <n v="-80.794700000000006"/>
    <s v="exact"/>
    <s v="Cocoa"/>
    <s v="Brevard"/>
    <m/>
    <s v="Florida"/>
    <x v="1"/>
    <s v="Northern America"/>
    <s v="EIA: 55286"/>
    <s v="EIA: OG2"/>
    <m/>
    <m/>
    <m/>
    <m/>
    <s v="45405"/>
    <n v="24352"/>
    <s v="L402171"/>
    <s v="G403333"/>
  </r>
  <r>
    <s v="https://www.gem.wiki/Oleander_power_project"/>
    <x v="62"/>
    <s v="Oleander power project"/>
    <m/>
    <s v="OG3"/>
    <s v="NG/FO"/>
    <n v="199"/>
    <x v="0"/>
    <x v="1"/>
    <s v="N"/>
    <m/>
    <m/>
    <m/>
    <x v="10"/>
    <m/>
    <m/>
    <m/>
    <n v="28.366099999999999"/>
    <n v="-80.794700000000006"/>
    <s v="exact"/>
    <s v="Cocoa"/>
    <s v="Brevard"/>
    <m/>
    <s v="Florida"/>
    <x v="1"/>
    <s v="Northern America"/>
    <s v="EIA: 55286"/>
    <s v="EIA: OG3"/>
    <m/>
    <m/>
    <m/>
    <m/>
    <s v="45405"/>
    <n v="24353"/>
    <s v="L402171"/>
    <s v="G403334"/>
  </r>
  <r>
    <s v="https://www.gem.wiki/Oleander_power_project"/>
    <x v="62"/>
    <s v="Oleander power project"/>
    <m/>
    <s v="OG4"/>
    <s v="NG/FO"/>
    <n v="199"/>
    <x v="0"/>
    <x v="1"/>
    <s v="N"/>
    <m/>
    <m/>
    <m/>
    <x v="10"/>
    <m/>
    <m/>
    <m/>
    <n v="28.366099999999999"/>
    <n v="-80.794700000000006"/>
    <s v="exact"/>
    <s v="Cocoa"/>
    <s v="Brevard"/>
    <m/>
    <s v="Florida"/>
    <x v="1"/>
    <s v="Northern America"/>
    <s v="EIA: 55286"/>
    <s v="EIA: OG4"/>
    <m/>
    <m/>
    <m/>
    <m/>
    <s v="45405"/>
    <n v="24354"/>
    <s v="L402171"/>
    <s v="G403335"/>
  </r>
  <r>
    <s v="https://www.gem.wiki/Oleander_power_project"/>
    <x v="62"/>
    <s v="Oleander power project"/>
    <m/>
    <s v="OG5"/>
    <s v="NG/FO"/>
    <n v="199"/>
    <x v="0"/>
    <x v="1"/>
    <s v="N"/>
    <m/>
    <m/>
    <m/>
    <x v="4"/>
    <m/>
    <m/>
    <m/>
    <n v="28.366099999999999"/>
    <n v="-80.794700000000006"/>
    <s v="exact"/>
    <s v="Cocoa"/>
    <s v="Brevard"/>
    <m/>
    <s v="Florida"/>
    <x v="1"/>
    <s v="Northern America"/>
    <s v="EIA: 55286"/>
    <s v="EIA: OG5"/>
    <m/>
    <m/>
    <m/>
    <m/>
    <s v="45405"/>
    <n v="24355"/>
    <s v="L402171"/>
    <s v="G403336"/>
  </r>
  <r>
    <s v="https://www.gem.wiki/Olive_power_station"/>
    <x v="62"/>
    <s v="Olive power station"/>
    <m/>
    <s v="O1"/>
    <s v="NG"/>
    <n v="50"/>
    <x v="7"/>
    <x v="3"/>
    <s v="N"/>
    <m/>
    <m/>
    <m/>
    <x v="71"/>
    <m/>
    <m/>
    <m/>
    <n v="34.176400000000001"/>
    <n v="-118.3147"/>
    <s v="exact"/>
    <s v="Burbank"/>
    <s v="Los Angeles"/>
    <m/>
    <s v="California"/>
    <x v="1"/>
    <s v="Northern America"/>
    <s v="EIA: 6013"/>
    <s v="EIA: O1"/>
    <m/>
    <m/>
    <m/>
    <m/>
    <s v="15132"/>
    <n v="15419"/>
    <s v="L401781"/>
    <s v="G402562"/>
  </r>
  <r>
    <s v="https://www.gem.wiki/Olive_power_station"/>
    <x v="62"/>
    <s v="Olive power station"/>
    <m/>
    <s v="O2"/>
    <s v="NG"/>
    <n v="60"/>
    <x v="7"/>
    <x v="3"/>
    <s v="N"/>
    <m/>
    <m/>
    <m/>
    <x v="82"/>
    <m/>
    <m/>
    <m/>
    <n v="34.176400000000001"/>
    <n v="-118.3147"/>
    <s v="exact"/>
    <s v="Burbank"/>
    <s v="Los Angeles"/>
    <m/>
    <s v="California"/>
    <x v="1"/>
    <s v="Northern America"/>
    <s v="EIA: 6013"/>
    <s v="EIA: O2"/>
    <m/>
    <m/>
    <m/>
    <m/>
    <s v="15132"/>
    <n v="15420"/>
    <s v="L401781"/>
    <s v="G402563"/>
  </r>
  <r>
    <s v="https://www.gem.wiki/Oneta_energy_center"/>
    <x v="62"/>
    <s v="Oneta energy center"/>
    <m/>
    <s v="BLK1"/>
    <s v="NG"/>
    <n v="607"/>
    <x v="0"/>
    <x v="0"/>
    <s v="N"/>
    <m/>
    <m/>
    <m/>
    <x v="10"/>
    <m/>
    <m/>
    <m/>
    <n v="36.011899999999997"/>
    <n v="-95.696700000000007"/>
    <s v="exact"/>
    <s v="Broken Arrow"/>
    <s v="Wagoner"/>
    <m/>
    <s v="Oklahoma"/>
    <x v="1"/>
    <s v="Northern America"/>
    <s v="EIA: 55225"/>
    <s v="EIA: CTG1, CTG2, STG1"/>
    <m/>
    <m/>
    <m/>
    <m/>
    <s v="45648"/>
    <s v="24643, 25565, 25568"/>
    <s v="L402175"/>
    <s v="G401851"/>
  </r>
  <r>
    <s v="https://www.gem.wiki/Oneta_energy_center"/>
    <x v="62"/>
    <s v="Oneta energy center"/>
    <m/>
    <s v="BLK2"/>
    <s v="NG"/>
    <n v="607"/>
    <x v="0"/>
    <x v="0"/>
    <s v="N"/>
    <m/>
    <m/>
    <m/>
    <x v="16"/>
    <m/>
    <m/>
    <m/>
    <n v="36.011899999999997"/>
    <n v="-95.696700000000007"/>
    <s v="exact"/>
    <s v="Broken Arrow"/>
    <s v="Wagoner"/>
    <m/>
    <s v="Oklahoma"/>
    <x v="1"/>
    <s v="Northern America"/>
    <s v="EIA: 55225"/>
    <s v="EIA: CTG3, CTG4, STG2"/>
    <m/>
    <m/>
    <m/>
    <m/>
    <s v="45648"/>
    <s v="25566, 25567, 25569"/>
    <s v="L402175"/>
    <s v="G401852"/>
  </r>
  <r>
    <s v="https://www.gem.wiki/Ontelaunee_energy_center"/>
    <x v="62"/>
    <s v="Ontelaunee energy center"/>
    <m/>
    <s v="CC01"/>
    <s v="NG"/>
    <n v="728"/>
    <x v="0"/>
    <x v="0"/>
    <s v="N"/>
    <m/>
    <m/>
    <m/>
    <x v="10"/>
    <m/>
    <m/>
    <m/>
    <n v="40.421900000000001"/>
    <n v="-75.935599999999994"/>
    <s v="exact"/>
    <s v="Reading"/>
    <s v="Berks"/>
    <m/>
    <s v="Pennsylvania"/>
    <x v="1"/>
    <s v="Northern America"/>
    <s v="EIA: 55193"/>
    <s v="EIA: CTG1, CTG2, STG"/>
    <m/>
    <m/>
    <m/>
    <m/>
    <m/>
    <m/>
    <s v="L401596"/>
    <s v="G401836"/>
  </r>
  <r>
    <s v="https://www.gem.wiki/Optim_Energy_Altura_cogeneration_power_station"/>
    <x v="62"/>
    <s v="Optim Energy Altura cogeneration power station"/>
    <m/>
    <s v="CC1"/>
    <s v="NG"/>
    <n v="644"/>
    <x v="0"/>
    <x v="0"/>
    <s v="Y"/>
    <m/>
    <m/>
    <m/>
    <x v="48"/>
    <m/>
    <m/>
    <m/>
    <n v="29.816099999999999"/>
    <n v="-95.107730000000004"/>
    <s v="exact"/>
    <s v="Channelview"/>
    <s v="Harris"/>
    <m/>
    <s v="Texas"/>
    <x v="1"/>
    <s v="Northern America"/>
    <s v="EIA: 50815"/>
    <s v="EIA: GEN1, GEN2, GEN3, GEN4, GEN5, GEN6, GEN7"/>
    <m/>
    <m/>
    <m/>
    <m/>
    <m/>
    <m/>
    <s v="L402496"/>
    <s v="G401722"/>
  </r>
  <r>
    <s v="https://www.gem.wiki/Orange_County_Advanced_power_station"/>
    <x v="62"/>
    <s v="Orange County Advanced power station"/>
    <m/>
    <s v="1"/>
    <s v="NG"/>
    <n v="1215"/>
    <x v="1"/>
    <x v="0"/>
    <s v="not found"/>
    <s v="Hydrogen capable: turbine"/>
    <s v="not found"/>
    <s v="N"/>
    <x v="54"/>
    <m/>
    <m/>
    <m/>
    <n v="30.026947437940098"/>
    <n v="-93.849075941782004"/>
    <s v="approximate"/>
    <s v="Bridge City"/>
    <s v="Orange"/>
    <m/>
    <s v="Texas"/>
    <x v="1"/>
    <s v="Northern America"/>
    <m/>
    <m/>
    <m/>
    <m/>
    <m/>
    <m/>
    <s v="1137525"/>
    <s v="1311474, 1311476, 1311475"/>
    <s v="L407866"/>
    <s v="G410561"/>
  </r>
  <r>
    <s v="https://www.gem.wiki/Orange_Grove_peaking_facility"/>
    <x v="62"/>
    <s v="Orange Grove peaking facility"/>
    <m/>
    <s v="CTG1"/>
    <s v="NG"/>
    <n v="59"/>
    <x v="0"/>
    <x v="1"/>
    <s v="N"/>
    <m/>
    <m/>
    <m/>
    <x v="1"/>
    <m/>
    <m/>
    <m/>
    <n v="33.359400000000001"/>
    <n v="-117.1114"/>
    <s v="exact"/>
    <s v="Pala"/>
    <s v="San Diego"/>
    <m/>
    <s v="California"/>
    <x v="1"/>
    <s v="Northern America"/>
    <s v="EIA: 56914"/>
    <s v="EIA: CTG1"/>
    <m/>
    <m/>
    <m/>
    <m/>
    <s v="57137"/>
    <n v="33827"/>
    <s v="L402176"/>
    <s v="G403347"/>
  </r>
  <r>
    <s v="https://www.gem.wiki/Orange_Grove_peaking_facility"/>
    <x v="62"/>
    <s v="Orange Grove peaking facility"/>
    <m/>
    <s v="CTG2"/>
    <s v="NG"/>
    <n v="59"/>
    <x v="0"/>
    <x v="1"/>
    <s v="N"/>
    <m/>
    <m/>
    <m/>
    <x v="1"/>
    <m/>
    <m/>
    <m/>
    <n v="33.359400000000001"/>
    <n v="-117.1114"/>
    <s v="exact"/>
    <s v="Pala"/>
    <s v="San Diego"/>
    <m/>
    <s v="California"/>
    <x v="1"/>
    <s v="Northern America"/>
    <s v="EIA: 56914"/>
    <s v="EIA: CTG2"/>
    <m/>
    <m/>
    <m/>
    <m/>
    <s v="57137"/>
    <n v="33828"/>
    <s v="L402176"/>
    <s v="G403348"/>
  </r>
  <r>
    <s v="https://www.gem.wiki/Orange_cogeneration_facility"/>
    <x v="62"/>
    <s v="Orange cogeneration facility"/>
    <m/>
    <s v="CC1"/>
    <s v="NG"/>
    <n v="137"/>
    <x v="0"/>
    <x v="0"/>
    <s v="Y"/>
    <m/>
    <m/>
    <m/>
    <x v="48"/>
    <m/>
    <m/>
    <m/>
    <n v="27.870819999999998"/>
    <n v="-81.825059999999993"/>
    <s v="exact"/>
    <s v="Bartow"/>
    <s v="Polk"/>
    <m/>
    <s v="Florida"/>
    <x v="1"/>
    <s v="Northern America"/>
    <s v="EIA: 54365"/>
    <s v="EIA: APC1, APC2, APC3"/>
    <m/>
    <m/>
    <m/>
    <m/>
    <s v="17882"/>
    <s v="15546, 15547, 15548"/>
    <s v="L401667"/>
    <s v="G401750"/>
  </r>
  <r>
    <s v="https://www.gem.wiki/Oregon_Clean_energy_center"/>
    <x v="62"/>
    <s v="Oregon Clean energy center"/>
    <m/>
    <s v="CC1"/>
    <s v="NG"/>
    <n v="1060"/>
    <x v="0"/>
    <x v="0"/>
    <s v="N"/>
    <s v="Hydrogen capable: turbine"/>
    <s v="not found"/>
    <m/>
    <x v="31"/>
    <m/>
    <m/>
    <m/>
    <n v="41.667928000000003"/>
    <n v="-83.443659999999994"/>
    <s v="exact"/>
    <s v="Oregon"/>
    <s v="Lucas"/>
    <m/>
    <s v="Ohio"/>
    <x v="1"/>
    <s v="Northern America"/>
    <s v="EIA: 59764"/>
    <s v="EIA: CTG11, CTG12, STG10"/>
    <m/>
    <m/>
    <m/>
    <m/>
    <s v="66055"/>
    <s v="42712, 42713, 42714"/>
    <s v="L402177"/>
    <s v="G402078"/>
  </r>
  <r>
    <s v="https://www.gem.wiki/Orlando_cogeneration_power_station"/>
    <x v="62"/>
    <s v="Orlando cogeneration power station"/>
    <m/>
    <s v="GEN1"/>
    <s v="NG"/>
    <n v="122"/>
    <x v="0"/>
    <x v="0"/>
    <s v="Y"/>
    <m/>
    <m/>
    <m/>
    <x v="19"/>
    <m/>
    <m/>
    <m/>
    <n v="28.442623000000001"/>
    <n v="-81.41234"/>
    <s v="exact"/>
    <s v="Orlando"/>
    <s v="Orange"/>
    <m/>
    <s v="Florida"/>
    <x v="1"/>
    <s v="Northern America"/>
    <s v="EIA: 54466"/>
    <s v="EIA: GEN1"/>
    <m/>
    <m/>
    <m/>
    <m/>
    <s v="12519"/>
    <n v="33793"/>
    <s v="L401644"/>
    <s v="G402376"/>
  </r>
  <r>
    <s v="https://www.gem.wiki/Ormond_Beach_power_station"/>
    <x v="62"/>
    <s v="Ormond Beach power station"/>
    <m/>
    <s v="1"/>
    <s v="NG"/>
    <n v="806"/>
    <x v="0"/>
    <x v="3"/>
    <s v="N"/>
    <m/>
    <m/>
    <m/>
    <x v="62"/>
    <m/>
    <n v="2024"/>
    <m/>
    <n v="34.129199999999997"/>
    <n v="-119.16889999999999"/>
    <s v="exact"/>
    <s v="Oxnard"/>
    <s v="Ventura"/>
    <m/>
    <s v="California"/>
    <x v="1"/>
    <s v="Northern America"/>
    <s v="EIA: 350"/>
    <s v="EIA: 1"/>
    <m/>
    <m/>
    <m/>
    <m/>
    <s v="33152"/>
    <n v="15566"/>
    <s v="L401966"/>
    <s v="G402918"/>
  </r>
  <r>
    <s v="https://www.gem.wiki/Ormond_Beach_power_station"/>
    <x v="62"/>
    <s v="Ormond Beach power station"/>
    <m/>
    <s v="2"/>
    <s v="NG"/>
    <n v="806"/>
    <x v="0"/>
    <x v="3"/>
    <s v="N"/>
    <m/>
    <m/>
    <m/>
    <x v="73"/>
    <m/>
    <n v="2024"/>
    <m/>
    <n v="34.129199999999997"/>
    <n v="-119.16889999999999"/>
    <s v="exact"/>
    <s v="Oxnard"/>
    <s v="Ventura"/>
    <m/>
    <s v="California"/>
    <x v="1"/>
    <s v="Northern America"/>
    <s v="EIA: 350"/>
    <s v="EIA: 2"/>
    <m/>
    <m/>
    <m/>
    <m/>
    <s v="33152"/>
    <n v="15567"/>
    <s v="L401966"/>
    <s v="G402919"/>
  </r>
  <r>
    <s v="https://www.gem.wiki/Osawatomie_power_station"/>
    <x v="62"/>
    <s v="Osawatomie power station"/>
    <m/>
    <s v="1"/>
    <s v="NG"/>
    <n v="102"/>
    <x v="0"/>
    <x v="1"/>
    <s v="N"/>
    <m/>
    <m/>
    <m/>
    <x v="16"/>
    <m/>
    <m/>
    <m/>
    <n v="38.532161000000002"/>
    <n v="-94.902630000000002"/>
    <s v="exact"/>
    <s v="Miami"/>
    <s v="Miami"/>
    <m/>
    <s v="Kansas"/>
    <x v="1"/>
    <s v="Northern America"/>
    <s v="EIA: 7928"/>
    <s v="EIA: 1"/>
    <m/>
    <m/>
    <m/>
    <m/>
    <s v="51827"/>
    <n v="27858"/>
    <s v="L401935"/>
    <s v="G402882"/>
  </r>
  <r>
    <s v="https://www.gem.wiki/Osceola_(FL)_power_station"/>
    <x v="62"/>
    <s v="Osceola (FL) power station"/>
    <m/>
    <s v="CTG1"/>
    <s v="NG/FO"/>
    <n v="197"/>
    <x v="7"/>
    <x v="1"/>
    <s v="N"/>
    <m/>
    <m/>
    <m/>
    <x v="11"/>
    <m/>
    <n v="2021"/>
    <m/>
    <n v="28.128900000000002"/>
    <n v="-81.097800000000007"/>
    <s v="exact"/>
    <s v="St. Cloud"/>
    <s v="Osceola"/>
    <m/>
    <s v="Florida"/>
    <x v="1"/>
    <s v="Northern America"/>
    <s v="EIA: 55192"/>
    <s v="EIA: CTG1"/>
    <m/>
    <m/>
    <m/>
    <m/>
    <s v="46073"/>
    <n v="25049"/>
    <s v="L401968"/>
    <s v="G402926"/>
  </r>
  <r>
    <s v="https://www.gem.wiki/Osceola_(FL)_power_station"/>
    <x v="62"/>
    <s v="Osceola (FL) power station"/>
    <m/>
    <s v="CTG2"/>
    <s v="NG/FO"/>
    <n v="197"/>
    <x v="7"/>
    <x v="1"/>
    <s v="N"/>
    <m/>
    <m/>
    <m/>
    <x v="11"/>
    <m/>
    <n v="2021"/>
    <m/>
    <n v="28.128900000000002"/>
    <n v="-81.097800000000007"/>
    <s v="exact"/>
    <s v="St. Cloud"/>
    <s v="Osceola"/>
    <m/>
    <s v="Florida"/>
    <x v="1"/>
    <s v="Northern America"/>
    <s v="EIA: 55192"/>
    <s v="EIA: CTG2"/>
    <m/>
    <m/>
    <m/>
    <m/>
    <s v="46073"/>
    <n v="25605"/>
    <s v="L401968"/>
    <s v="G402927"/>
  </r>
  <r>
    <s v="https://www.gem.wiki/Osceola_(FL)_power_station"/>
    <x v="62"/>
    <s v="Osceola (FL) power station"/>
    <m/>
    <s v="CTG3"/>
    <s v="NG/FO"/>
    <n v="197"/>
    <x v="7"/>
    <x v="1"/>
    <s v="N"/>
    <m/>
    <m/>
    <m/>
    <x v="10"/>
    <m/>
    <n v="2021"/>
    <m/>
    <n v="28.128900000000002"/>
    <n v="-81.097800000000007"/>
    <s v="exact"/>
    <s v="St. Cloud"/>
    <s v="Osceola"/>
    <m/>
    <s v="Florida"/>
    <x v="1"/>
    <s v="Northern America"/>
    <s v="EIA: 55192"/>
    <s v="EIA: CTG3"/>
    <m/>
    <m/>
    <m/>
    <m/>
    <s v="46073"/>
    <n v="25606"/>
    <s v="L401968"/>
    <s v="G402928"/>
  </r>
  <r>
    <s v="https://www.gem.wiki/Osprey_energy_center_power_plant"/>
    <x v="62"/>
    <s v="Osprey energy center power plant"/>
    <m/>
    <s v="COEC"/>
    <s v="NG"/>
    <n v="644"/>
    <x v="0"/>
    <x v="0"/>
    <s v="N"/>
    <m/>
    <m/>
    <m/>
    <x v="8"/>
    <m/>
    <m/>
    <m/>
    <n v="28.052499999999998"/>
    <n v="-81.808300000000003"/>
    <s v="exact"/>
    <s v="Auburndale"/>
    <s v="Polk"/>
    <m/>
    <s v="Florida"/>
    <x v="1"/>
    <s v="Northern America"/>
    <s v="EIA: 55412"/>
    <s v="EIA: OEC1, OEC2, OECS"/>
    <m/>
    <m/>
    <m/>
    <m/>
    <s v="46233"/>
    <s v="25273, 26186, 26187"/>
    <s v="L401870"/>
    <s v="G401919"/>
  </r>
  <r>
    <s v="https://www.gem.wiki/Oswego_Harbor_Power"/>
    <x v="62"/>
    <s v="Oswego Harbor Power"/>
    <m/>
    <s v="ST5"/>
    <s v="NG/FO"/>
    <n v="902"/>
    <x v="0"/>
    <x v="3"/>
    <s v="N"/>
    <m/>
    <m/>
    <m/>
    <x v="38"/>
    <m/>
    <m/>
    <m/>
    <n v="43.458599999999997"/>
    <n v="-76.531899999999993"/>
    <s v="exact"/>
    <s v="Oswego"/>
    <s v="Oswego"/>
    <m/>
    <s v="New York"/>
    <x v="1"/>
    <s v="Northern America"/>
    <s v="EIA: 2594"/>
    <s v="EIA: ST5"/>
    <m/>
    <m/>
    <m/>
    <m/>
    <m/>
    <m/>
    <s v="L407403"/>
    <s v="G409591"/>
  </r>
  <r>
    <s v="https://www.gem.wiki/Oswego_Harbor_Power"/>
    <x v="62"/>
    <s v="Oswego Harbor Power"/>
    <m/>
    <s v="ST6"/>
    <s v="NG/FO"/>
    <n v="902"/>
    <x v="0"/>
    <x v="3"/>
    <s v="N"/>
    <m/>
    <m/>
    <m/>
    <x v="76"/>
    <m/>
    <m/>
    <m/>
    <n v="43.458599999999997"/>
    <n v="-76.531899999999993"/>
    <s v="exact"/>
    <s v="Oswego"/>
    <s v="Oswego"/>
    <m/>
    <s v="New York"/>
    <x v="1"/>
    <s v="Northern America"/>
    <s v="EIA: 2594"/>
    <s v="EIA: ST6"/>
    <m/>
    <m/>
    <m/>
    <m/>
    <m/>
    <m/>
    <s v="L407403"/>
    <s v="G409590"/>
  </r>
  <r>
    <s v="https://www.gem.wiki/Otay_Mesa_Generating_Project"/>
    <x v="62"/>
    <s v="Otay Mesa Generating Project"/>
    <m/>
    <s v="CC1"/>
    <s v="NG"/>
    <n v="689"/>
    <x v="0"/>
    <x v="0"/>
    <s v="N"/>
    <m/>
    <m/>
    <m/>
    <x v="9"/>
    <m/>
    <m/>
    <m/>
    <n v="32.581480999999997"/>
    <n v="-116.91500000000001"/>
    <s v="exact"/>
    <s v="San Diego"/>
    <s v="San Diego"/>
    <m/>
    <s v="California"/>
    <x v="1"/>
    <s v="Northern America"/>
    <s v="EIA: 55345"/>
    <s v="EIA: 1-01, 1-02, 1-03"/>
    <m/>
    <m/>
    <m/>
    <m/>
    <s v="38577"/>
    <s v="23824, 26501, 28560"/>
    <s v="L402181"/>
    <s v="G401891"/>
  </r>
  <r>
    <s v="https://www.gem.wiki/Ouachita_power_station"/>
    <x v="62"/>
    <s v="Ouachita power station"/>
    <m/>
    <s v="PB01"/>
    <s v="NG"/>
    <n v="301"/>
    <x v="0"/>
    <x v="0"/>
    <s v="N"/>
    <m/>
    <m/>
    <m/>
    <x v="10"/>
    <m/>
    <m/>
    <m/>
    <n v="32.706099999999999"/>
    <n v="-92.068299999999994"/>
    <s v="exact"/>
    <s v="Sterlington"/>
    <s v="Ouachita"/>
    <m/>
    <s v="Louisiana"/>
    <x v="1"/>
    <s v="Northern America"/>
    <s v="EIA: 55467"/>
    <s v="EIA: CTG1, STG1"/>
    <m/>
    <m/>
    <m/>
    <m/>
    <s v="47024"/>
    <s v="26293, 26375"/>
    <s v="L401556"/>
    <s v="G401936"/>
  </r>
  <r>
    <s v="https://www.gem.wiki/Ouachita_power_station"/>
    <x v="62"/>
    <s v="Ouachita power station"/>
    <m/>
    <s v="PB02"/>
    <s v="NG"/>
    <n v="301"/>
    <x v="0"/>
    <x v="0"/>
    <s v="N"/>
    <m/>
    <m/>
    <m/>
    <x v="10"/>
    <m/>
    <m/>
    <m/>
    <n v="32.706099999999999"/>
    <n v="-92.068299999999994"/>
    <s v="exact"/>
    <s v="Sterlington"/>
    <s v="Ouachita"/>
    <m/>
    <s v="Louisiana"/>
    <x v="1"/>
    <s v="Northern America"/>
    <s v="EIA: 55467"/>
    <s v="EIA: CTG2, STG2"/>
    <m/>
    <m/>
    <m/>
    <m/>
    <s v="47024"/>
    <s v="26373, 26376"/>
    <s v="L401556"/>
    <s v="G401937"/>
  </r>
  <r>
    <s v="https://www.gem.wiki/Ouachita_power_station"/>
    <x v="62"/>
    <s v="Ouachita power station"/>
    <m/>
    <s v="PB03"/>
    <s v="NG"/>
    <n v="301"/>
    <x v="0"/>
    <x v="0"/>
    <s v="N"/>
    <m/>
    <m/>
    <m/>
    <x v="10"/>
    <m/>
    <m/>
    <m/>
    <n v="32.706099999999999"/>
    <n v="-92.068299999999994"/>
    <s v="exact"/>
    <s v="Sterlington"/>
    <s v="Ouachita"/>
    <m/>
    <s v="Louisiana"/>
    <x v="1"/>
    <s v="Northern America"/>
    <s v="EIA: 55467"/>
    <s v="EIA: CTG3, STG3"/>
    <m/>
    <m/>
    <m/>
    <m/>
    <s v="47024"/>
    <s v="26374, 26377"/>
    <s v="L401556"/>
    <s v="G401938"/>
  </r>
  <r>
    <s v="https://www.gem.wiki/Oxnard_power_station"/>
    <x v="62"/>
    <s v="Oxnard power station"/>
    <m/>
    <s v="GEN2"/>
    <s v="NG"/>
    <n v="50"/>
    <x v="0"/>
    <x v="1"/>
    <s v="Y"/>
    <m/>
    <m/>
    <m/>
    <x v="24"/>
    <m/>
    <m/>
    <m/>
    <n v="34.195999999999998"/>
    <n v="-119.16670000000001"/>
    <s v="exact"/>
    <s v="Oxnard"/>
    <s v="Ventura"/>
    <m/>
    <s v="California"/>
    <x v="1"/>
    <s v="Northern America"/>
    <s v="EIA: 50464"/>
    <s v="EIA: GEN2"/>
    <m/>
    <m/>
    <m/>
    <m/>
    <s v="30716"/>
    <n v="15792"/>
    <s v="L407402"/>
    <s v="G409578"/>
  </r>
  <r>
    <s v="https://www.gem.wiki/Oyster_Creek_Unit_VIII_power_station"/>
    <x v="62"/>
    <s v="Oyster Creek Unit VIII power station"/>
    <m/>
    <s v="CC1"/>
    <s v="NG/OG"/>
    <n v="498"/>
    <x v="0"/>
    <x v="0"/>
    <s v="Y"/>
    <m/>
    <m/>
    <m/>
    <x v="20"/>
    <m/>
    <m/>
    <m/>
    <n v="28.9802"/>
    <n v="-95.341999999999999"/>
    <s v="exact"/>
    <s v="Freeport"/>
    <s v="Brazoria"/>
    <m/>
    <s v="Texas"/>
    <x v="1"/>
    <s v="Northern America"/>
    <s v="EIA: 54676"/>
    <s v="EIA: G81, G82, G83, G84"/>
    <m/>
    <m/>
    <m/>
    <m/>
    <m/>
    <m/>
    <s v="L401670"/>
    <s v="G401762"/>
  </r>
  <r>
    <s v="https://www.gem.wiki/P_L_Bartow_power_station"/>
    <x v="62"/>
    <s v="P L Bartow power station"/>
    <m/>
    <s v="G981"/>
    <s v="NG/FO"/>
    <n v="1254"/>
    <x v="0"/>
    <x v="0"/>
    <s v="N"/>
    <m/>
    <m/>
    <m/>
    <x v="9"/>
    <m/>
    <m/>
    <m/>
    <n v="27.859535000000001"/>
    <n v="-82.601759999999999"/>
    <s v="exact"/>
    <s v="St. Petersburg"/>
    <s v="Pinellas"/>
    <m/>
    <s v="Florida"/>
    <x v="1"/>
    <s v="Northern America"/>
    <s v="EIA: 634"/>
    <s v="EIA: 4AGT, 4BGT, 4CGT, 4DGT, 4ST"/>
    <m/>
    <m/>
    <m/>
    <m/>
    <s v="20290"/>
    <s v="31688, 31690, 31691, 37026, 37025"/>
    <s v="L401871"/>
    <s v="G402127"/>
  </r>
  <r>
    <s v="https://www.gem.wiki/P_L_Bartow_power_station"/>
    <x v="62"/>
    <s v="P L Bartow power station"/>
    <m/>
    <s v="P2"/>
    <s v="NG/FO"/>
    <n v="55"/>
    <x v="0"/>
    <x v="1"/>
    <s v="N"/>
    <m/>
    <m/>
    <m/>
    <x v="70"/>
    <m/>
    <m/>
    <m/>
    <n v="27.859535000000001"/>
    <n v="-82.601759999999999"/>
    <s v="exact"/>
    <s v="St. Petersburg"/>
    <s v="Pinellas"/>
    <m/>
    <s v="Florida"/>
    <x v="1"/>
    <s v="Northern America"/>
    <s v="EIA: 634"/>
    <s v="EIA: P2"/>
    <m/>
    <m/>
    <m/>
    <m/>
    <s v="56473"/>
    <n v="1159"/>
    <s v="L401871"/>
    <s v="G402747"/>
  </r>
  <r>
    <s v="https://www.gem.wiki/P_L_Bartow_power_station"/>
    <x v="62"/>
    <s v="P L Bartow power station"/>
    <m/>
    <s v="P4"/>
    <s v="NG/FO"/>
    <n v="55"/>
    <x v="0"/>
    <x v="1"/>
    <s v="N"/>
    <m/>
    <m/>
    <m/>
    <x v="70"/>
    <m/>
    <m/>
    <m/>
    <n v="27.859535000000001"/>
    <n v="-82.601759999999999"/>
    <s v="exact"/>
    <s v="St. Petersburg"/>
    <s v="Pinellas"/>
    <m/>
    <s v="Florida"/>
    <x v="1"/>
    <s v="Northern America"/>
    <s v="EIA: 634"/>
    <s v="EIA: P4"/>
    <m/>
    <m/>
    <m/>
    <m/>
    <s v="56473"/>
    <n v="1160"/>
    <s v="L401871"/>
    <s v="G402748"/>
  </r>
  <r>
    <s v="https://www.gem.wiki/PPG_Powerhouse_C_power_station"/>
    <x v="62"/>
    <s v="PPG Powerhouse C power station"/>
    <m/>
    <s v="PHC-C1"/>
    <s v="NG"/>
    <n v="73"/>
    <x v="0"/>
    <x v="1"/>
    <s v="Y"/>
    <m/>
    <m/>
    <m/>
    <x v="79"/>
    <m/>
    <m/>
    <m/>
    <n v="30.226120000000002"/>
    <n v="-93.295169999999999"/>
    <s v="exact"/>
    <s v="Lake Charles"/>
    <s v="Calcasieu"/>
    <m/>
    <s v="Louisiana"/>
    <x v="1"/>
    <s v="Northern America"/>
    <s v="EIA: 50489"/>
    <s v="EIA: C1"/>
    <m/>
    <m/>
    <m/>
    <m/>
    <m/>
    <m/>
    <s v="L402491"/>
    <s v="G401713"/>
  </r>
  <r>
    <s v="https://www.gem.wiki/PPG_Powerhouse_C_power_station"/>
    <x v="62"/>
    <s v="PPG Powerhouse C power station"/>
    <m/>
    <s v="PHC-C2"/>
    <s v="NG"/>
    <n v="73"/>
    <x v="0"/>
    <x v="1"/>
    <s v="Y"/>
    <m/>
    <m/>
    <m/>
    <x v="68"/>
    <m/>
    <m/>
    <m/>
    <n v="30.226120000000002"/>
    <n v="-93.295169999999999"/>
    <s v="exact"/>
    <s v="Lake Charles"/>
    <s v="Calcasieu"/>
    <m/>
    <s v="Louisiana"/>
    <x v="1"/>
    <s v="Northern America"/>
    <s v="EIA: 50489"/>
    <s v="EIA: C2"/>
    <m/>
    <m/>
    <m/>
    <m/>
    <m/>
    <m/>
    <s v="L402491"/>
    <s v="G409433"/>
  </r>
  <r>
    <s v="https://www.gem.wiki/PPG_Powerhouse_C_power_station"/>
    <x v="62"/>
    <s v="PPG Powerhouse C power station"/>
    <m/>
    <s v="PHC-C3"/>
    <s v="NG/OG"/>
    <n v="57"/>
    <x v="0"/>
    <x v="3"/>
    <s v="Y"/>
    <m/>
    <m/>
    <m/>
    <x v="79"/>
    <m/>
    <m/>
    <m/>
    <n v="30.226120000000002"/>
    <n v="-93.295169999999999"/>
    <s v="exact"/>
    <s v="Lake Charles"/>
    <s v="Calcasieu"/>
    <m/>
    <s v="Louisiana"/>
    <x v="1"/>
    <s v="Northern America"/>
    <s v="EIA: 50489"/>
    <s v="EIA: C3"/>
    <m/>
    <m/>
    <m/>
    <m/>
    <m/>
    <m/>
    <s v="L402491"/>
    <s v="G409432"/>
  </r>
  <r>
    <s v="https://www.gem.wiki/PPG_Powerhouse_C_power_station"/>
    <x v="62"/>
    <s v="PPG Powerhouse C power station"/>
    <m/>
    <s v="PHC-C4"/>
    <s v="NG"/>
    <n v="77"/>
    <x v="0"/>
    <x v="1"/>
    <s v="Y"/>
    <m/>
    <m/>
    <m/>
    <x v="32"/>
    <m/>
    <m/>
    <m/>
    <n v="30.226120000000002"/>
    <n v="-93.295169999999999"/>
    <s v="exact"/>
    <s v="Lake Charles"/>
    <s v="Calcasieu"/>
    <m/>
    <s v="Louisiana"/>
    <x v="1"/>
    <s v="Northern America"/>
    <s v="EIA: 50489"/>
    <s v="EIA: C4"/>
    <m/>
    <m/>
    <m/>
    <m/>
    <m/>
    <m/>
    <s v="L402491"/>
    <s v="G409431"/>
  </r>
  <r>
    <s v="https://www.gem.wiki/PPG_Powerhouse_C_power_station"/>
    <x v="62"/>
    <s v="PPG Powerhouse C power station"/>
    <m/>
    <s v="PHC-C5"/>
    <s v="NG"/>
    <n v="77"/>
    <x v="0"/>
    <x v="1"/>
    <s v="Y"/>
    <m/>
    <m/>
    <m/>
    <x v="32"/>
    <m/>
    <m/>
    <m/>
    <n v="30.226120000000002"/>
    <n v="-93.295169999999999"/>
    <s v="exact"/>
    <s v="Lake Charles"/>
    <s v="Calcasieu"/>
    <m/>
    <s v="Louisiana"/>
    <x v="1"/>
    <s v="Northern America"/>
    <s v="EIA: 50489"/>
    <s v="EIA: C5"/>
    <m/>
    <m/>
    <m/>
    <m/>
    <m/>
    <m/>
    <s v="L402491"/>
    <s v="G409430"/>
  </r>
  <r>
    <s v="https://www.gem.wiki/PPS_power_plant_No_1"/>
    <x v="62"/>
    <s v="PPS power plant No 1"/>
    <m/>
    <s v="1"/>
    <s v="NG"/>
    <n v="60"/>
    <x v="0"/>
    <x v="1"/>
    <s v="N"/>
    <m/>
    <m/>
    <m/>
    <x v="1"/>
    <m/>
    <m/>
    <m/>
    <n v="37.033850000000001"/>
    <n v="-88.615859999999998"/>
    <s v="exact"/>
    <s v="Paducah"/>
    <s v="McCracken"/>
    <m/>
    <s v="Kentucky"/>
    <x v="1"/>
    <s v="Northern America"/>
    <s v="EIA: 56556"/>
    <s v="EIA: 1"/>
    <m/>
    <m/>
    <m/>
    <m/>
    <s v="62884"/>
    <n v="39339"/>
    <s v="L402189"/>
    <s v="G403359"/>
  </r>
  <r>
    <s v="https://www.gem.wiki/PPS_power_plant_No_1"/>
    <x v="62"/>
    <s v="PPS power plant No 1"/>
    <m/>
    <s v="2"/>
    <s v="NG"/>
    <n v="60"/>
    <x v="0"/>
    <x v="1"/>
    <s v="N"/>
    <m/>
    <m/>
    <m/>
    <x v="1"/>
    <m/>
    <m/>
    <m/>
    <n v="37.033850000000001"/>
    <n v="-88.615859999999998"/>
    <s v="exact"/>
    <s v="Paducah"/>
    <s v="McCracken"/>
    <m/>
    <s v="Kentucky"/>
    <x v="1"/>
    <s v="Northern America"/>
    <s v="EIA: 56556"/>
    <s v="EIA: 2"/>
    <m/>
    <m/>
    <m/>
    <m/>
    <s v="62884"/>
    <n v="39340"/>
    <s v="L402189"/>
    <s v="G403360"/>
  </r>
  <r>
    <s v="https://www.gem.wiki/PSEG_Burlington_generating_station"/>
    <x v="62"/>
    <s v="PSEG Burlington generating station"/>
    <m/>
    <s v="121"/>
    <s v="NG/KER"/>
    <n v="61"/>
    <x v="0"/>
    <x v="1"/>
    <s v="N"/>
    <m/>
    <m/>
    <m/>
    <x v="15"/>
    <m/>
    <m/>
    <m/>
    <n v="40.076611"/>
    <n v="-74.879170000000002"/>
    <s v="exact"/>
    <s v="Burlington"/>
    <s v="Burlington"/>
    <m/>
    <s v="New Jersey"/>
    <x v="1"/>
    <s v="Northern America"/>
    <s v="EIA: 2399"/>
    <s v="EIA: 121"/>
    <m/>
    <m/>
    <m/>
    <m/>
    <s v="30872"/>
    <n v="25450"/>
    <s v="L402213"/>
    <s v="G403393"/>
  </r>
  <r>
    <s v="https://www.gem.wiki/PSEG_Burlington_generating_station"/>
    <x v="62"/>
    <s v="PSEG Burlington generating station"/>
    <m/>
    <s v="122"/>
    <s v="NG/KER"/>
    <n v="61"/>
    <x v="0"/>
    <x v="1"/>
    <s v="N"/>
    <m/>
    <m/>
    <m/>
    <x v="15"/>
    <m/>
    <m/>
    <m/>
    <n v="40.076611"/>
    <n v="-74.879170000000002"/>
    <s v="exact"/>
    <s v="Burlington"/>
    <s v="Burlington"/>
    <m/>
    <s v="New Jersey"/>
    <x v="1"/>
    <s v="Northern America"/>
    <s v="EIA: 2399"/>
    <s v="EIA: 122"/>
    <m/>
    <m/>
    <m/>
    <m/>
    <s v="30872"/>
    <n v="25451"/>
    <s v="L402213"/>
    <s v="G403394"/>
  </r>
  <r>
    <s v="https://www.gem.wiki/PSEG_Burlington_generating_station"/>
    <x v="62"/>
    <s v="PSEG Burlington generating station"/>
    <m/>
    <s v="123"/>
    <s v="NG/KER"/>
    <n v="61"/>
    <x v="0"/>
    <x v="1"/>
    <s v="N"/>
    <m/>
    <m/>
    <m/>
    <x v="15"/>
    <m/>
    <m/>
    <m/>
    <n v="40.076611"/>
    <n v="-74.879170000000002"/>
    <s v="exact"/>
    <s v="Burlington"/>
    <s v="Burlington"/>
    <m/>
    <s v="New Jersey"/>
    <x v="1"/>
    <s v="Northern America"/>
    <s v="EIA: 2399"/>
    <s v="EIA: 123"/>
    <m/>
    <m/>
    <m/>
    <m/>
    <s v="30872"/>
    <n v="25452"/>
    <s v="L402213"/>
    <s v="G403395"/>
  </r>
  <r>
    <s v="https://www.gem.wiki/PSEG_Burlington_generating_station"/>
    <x v="62"/>
    <s v="PSEG Burlington generating station"/>
    <m/>
    <s v="124"/>
    <s v="NG/KER"/>
    <n v="61"/>
    <x v="0"/>
    <x v="1"/>
    <s v="N"/>
    <m/>
    <m/>
    <m/>
    <x v="15"/>
    <m/>
    <m/>
    <m/>
    <n v="40.076611"/>
    <n v="-74.879170000000002"/>
    <s v="exact"/>
    <s v="Burlington"/>
    <s v="Burlington"/>
    <m/>
    <s v="New Jersey"/>
    <x v="1"/>
    <s v="Northern America"/>
    <s v="EIA: 2399"/>
    <s v="EIA: 124"/>
    <m/>
    <m/>
    <m/>
    <m/>
    <s v="30872"/>
    <n v="25453"/>
    <s v="L402213"/>
    <s v="G403396"/>
  </r>
  <r>
    <s v="https://www.gem.wiki/PSEG_Essex_generating_station"/>
    <x v="62"/>
    <s v="PSEG Essex generating station"/>
    <m/>
    <s v="9"/>
    <s v="NG/KER"/>
    <n v="94"/>
    <x v="6"/>
    <x v="1"/>
    <s v="N"/>
    <m/>
    <m/>
    <m/>
    <x v="25"/>
    <n v="2022"/>
    <m/>
    <m/>
    <n v="40.737200000000001"/>
    <n v="-74.120599999999996"/>
    <s v="exact"/>
    <s v="Newark"/>
    <s v="Essex"/>
    <m/>
    <s v="New Jersey"/>
    <x v="1"/>
    <s v="Northern America"/>
    <s v="EIA: 2401"/>
    <s v="EIA: 9"/>
    <m/>
    <m/>
    <m/>
    <m/>
    <s v="30874"/>
    <n v="6361"/>
    <s v="L402214"/>
    <s v="G403397"/>
  </r>
  <r>
    <s v="https://www.gem.wiki/PSEG_Kearny_generating_station"/>
    <x v="62"/>
    <s v="PSEG Kearny generating station"/>
    <m/>
    <s v="131"/>
    <s v="NG"/>
    <n v="61"/>
    <x v="0"/>
    <x v="1"/>
    <s v="N"/>
    <m/>
    <m/>
    <m/>
    <x v="39"/>
    <m/>
    <m/>
    <m/>
    <n v="40.737282999999998"/>
    <n v="-74.096459999999993"/>
    <s v="exact"/>
    <s v="Kearny"/>
    <s v="Hudson"/>
    <m/>
    <s v="New Jersey"/>
    <x v="1"/>
    <s v="Northern America"/>
    <s v="EIA: 2404"/>
    <s v="EIA: 131"/>
    <m/>
    <m/>
    <m/>
    <m/>
    <s v="30879"/>
    <n v="40286"/>
    <s v="L402215"/>
    <s v="G403398"/>
  </r>
  <r>
    <s v="https://www.gem.wiki/PSEG_Kearny_generating_station"/>
    <x v="62"/>
    <s v="PSEG Kearny generating station"/>
    <m/>
    <s v="132"/>
    <s v="NG"/>
    <n v="61"/>
    <x v="0"/>
    <x v="1"/>
    <s v="N"/>
    <m/>
    <m/>
    <m/>
    <x v="39"/>
    <m/>
    <m/>
    <m/>
    <n v="40.737282999999998"/>
    <n v="-74.096459999999993"/>
    <s v="exact"/>
    <s v="Kearny"/>
    <s v="Hudson"/>
    <m/>
    <s v="New Jersey"/>
    <x v="1"/>
    <s v="Northern America"/>
    <s v="EIA: 2404"/>
    <s v="EIA: 132"/>
    <m/>
    <m/>
    <m/>
    <m/>
    <s v="30879"/>
    <n v="41872"/>
    <s v="L402215"/>
    <s v="G403399"/>
  </r>
  <r>
    <s v="https://www.gem.wiki/PSEG_Kearny_generating_station"/>
    <x v="62"/>
    <s v="PSEG Kearny generating station"/>
    <m/>
    <s v="133"/>
    <s v="NG"/>
    <n v="61"/>
    <x v="0"/>
    <x v="1"/>
    <s v="N"/>
    <m/>
    <m/>
    <m/>
    <x v="39"/>
    <m/>
    <m/>
    <m/>
    <n v="40.737282999999998"/>
    <n v="-74.096459999999993"/>
    <s v="exact"/>
    <s v="Kearny"/>
    <s v="Hudson"/>
    <m/>
    <s v="New Jersey"/>
    <x v="1"/>
    <s v="Northern America"/>
    <s v="EIA: 2404"/>
    <s v="EIA: 133"/>
    <m/>
    <m/>
    <m/>
    <m/>
    <s v="30879"/>
    <n v="41873"/>
    <s v="L402215"/>
    <s v="G403400"/>
  </r>
  <r>
    <s v="https://www.gem.wiki/PSEG_Kearny_generating_station"/>
    <x v="62"/>
    <s v="PSEG Kearny generating station"/>
    <m/>
    <s v="134"/>
    <s v="NG"/>
    <n v="61"/>
    <x v="0"/>
    <x v="1"/>
    <s v="N"/>
    <m/>
    <m/>
    <m/>
    <x v="39"/>
    <m/>
    <m/>
    <m/>
    <n v="40.737282999999998"/>
    <n v="-74.096459999999993"/>
    <s v="exact"/>
    <s v="Kearny"/>
    <s v="Hudson"/>
    <m/>
    <s v="New Jersey"/>
    <x v="1"/>
    <s v="Northern America"/>
    <s v="EIA: 2404"/>
    <s v="EIA: 134"/>
    <m/>
    <m/>
    <m/>
    <m/>
    <s v="30879"/>
    <n v="41875"/>
    <s v="L402215"/>
    <s v="G403401"/>
  </r>
  <r>
    <s v="https://www.gem.wiki/PSEG_Kearny_generating_station"/>
    <x v="62"/>
    <s v="PSEG Kearny generating station"/>
    <m/>
    <s v="141"/>
    <s v="NG"/>
    <n v="61"/>
    <x v="0"/>
    <x v="1"/>
    <s v="N"/>
    <m/>
    <m/>
    <m/>
    <x v="39"/>
    <m/>
    <m/>
    <m/>
    <n v="40.737282999999998"/>
    <n v="-74.096459999999993"/>
    <s v="exact"/>
    <s v="Kearny"/>
    <s v="Hudson"/>
    <m/>
    <s v="New Jersey"/>
    <x v="1"/>
    <s v="Northern America"/>
    <s v="EIA: 2404"/>
    <s v="EIA: 141"/>
    <m/>
    <m/>
    <m/>
    <m/>
    <s v="30879"/>
    <n v="41876"/>
    <s v="L402215"/>
    <s v="G403402"/>
  </r>
  <r>
    <s v="https://www.gem.wiki/PSEG_Kearny_generating_station"/>
    <x v="62"/>
    <s v="PSEG Kearny generating station"/>
    <m/>
    <s v="142"/>
    <s v="NG"/>
    <n v="61"/>
    <x v="0"/>
    <x v="1"/>
    <s v="N"/>
    <m/>
    <m/>
    <m/>
    <x v="39"/>
    <m/>
    <m/>
    <m/>
    <n v="40.737282999999998"/>
    <n v="-74.096459999999993"/>
    <s v="exact"/>
    <s v="Kearny"/>
    <s v="Hudson"/>
    <m/>
    <s v="New Jersey"/>
    <x v="1"/>
    <s v="Northern America"/>
    <s v="EIA: 2404"/>
    <s v="EIA: 142"/>
    <m/>
    <m/>
    <m/>
    <m/>
    <s v="30879"/>
    <n v="41877"/>
    <s v="L402215"/>
    <s v="G403403"/>
  </r>
  <r>
    <s v="https://www.gem.wiki/PSEG_Kearny_generating_station"/>
    <x v="62"/>
    <s v="PSEG Kearny generating station"/>
    <m/>
    <s v="N121"/>
    <s v="NG/KER"/>
    <n v="61"/>
    <x v="0"/>
    <x v="1"/>
    <s v="N"/>
    <m/>
    <m/>
    <m/>
    <x v="11"/>
    <m/>
    <m/>
    <m/>
    <n v="40.737282999999998"/>
    <n v="-74.096459999999993"/>
    <s v="exact"/>
    <s v="Kearny"/>
    <s v="Hudson"/>
    <m/>
    <s v="New Jersey"/>
    <x v="1"/>
    <s v="Northern America"/>
    <s v="EIA: 2404"/>
    <s v="EIA: N121"/>
    <m/>
    <m/>
    <m/>
    <m/>
    <s v="30879"/>
    <n v="33029"/>
    <s v="L402215"/>
    <s v="G403404"/>
  </r>
  <r>
    <s v="https://www.gem.wiki/PSEG_Kearny_generating_station"/>
    <x v="62"/>
    <s v="PSEG Kearny generating station"/>
    <m/>
    <s v="N122"/>
    <s v="NG/KER"/>
    <n v="61"/>
    <x v="0"/>
    <x v="1"/>
    <s v="N"/>
    <m/>
    <m/>
    <m/>
    <x v="11"/>
    <m/>
    <m/>
    <m/>
    <n v="40.737282999999998"/>
    <n v="-74.096459999999993"/>
    <s v="exact"/>
    <s v="Kearny"/>
    <s v="Hudson"/>
    <m/>
    <s v="New Jersey"/>
    <x v="1"/>
    <s v="Northern America"/>
    <s v="EIA: 2404"/>
    <s v="EIA: N122"/>
    <m/>
    <m/>
    <m/>
    <m/>
    <s v="30879"/>
    <n v="33031"/>
    <s v="L402215"/>
    <s v="G403405"/>
  </r>
  <r>
    <s v="https://www.gem.wiki/PSEG_Kearny_generating_station"/>
    <x v="62"/>
    <s v="PSEG Kearny generating station"/>
    <m/>
    <s v="N123"/>
    <s v="NG/KER"/>
    <n v="61"/>
    <x v="0"/>
    <x v="1"/>
    <s v="N"/>
    <m/>
    <m/>
    <m/>
    <x v="11"/>
    <m/>
    <m/>
    <m/>
    <n v="40.737282999999998"/>
    <n v="-74.096459999999993"/>
    <s v="exact"/>
    <s v="Kearny"/>
    <s v="Hudson"/>
    <m/>
    <s v="New Jersey"/>
    <x v="1"/>
    <s v="Northern America"/>
    <s v="EIA: 2404"/>
    <s v="EIA: N123"/>
    <m/>
    <m/>
    <m/>
    <m/>
    <s v="30879"/>
    <n v="33032"/>
    <s v="L402215"/>
    <s v="G403406"/>
  </r>
  <r>
    <s v="https://www.gem.wiki/PSEG_Kearny_generating_station"/>
    <x v="62"/>
    <s v="PSEG Kearny generating station"/>
    <m/>
    <s v="N124"/>
    <s v="NG/KER"/>
    <n v="61"/>
    <x v="0"/>
    <x v="1"/>
    <s v="N"/>
    <m/>
    <m/>
    <m/>
    <x v="11"/>
    <m/>
    <m/>
    <m/>
    <n v="40.737282999999998"/>
    <n v="-74.096459999999993"/>
    <s v="exact"/>
    <s v="Kearny"/>
    <s v="Hudson"/>
    <m/>
    <s v="New Jersey"/>
    <x v="1"/>
    <s v="Northern America"/>
    <s v="EIA: 2404"/>
    <s v="EIA: N124"/>
    <m/>
    <m/>
    <m/>
    <m/>
    <s v="30879"/>
    <n v="33033"/>
    <s v="L402215"/>
    <s v="G403407"/>
  </r>
  <r>
    <s v="https://www.gem.wiki/PSEG_Linden_generating_station"/>
    <x v="62"/>
    <s v="PSEG Linden generating station"/>
    <m/>
    <s v="5"/>
    <s v="NG/FO"/>
    <n v="96"/>
    <x v="0"/>
    <x v="1"/>
    <s v="N"/>
    <m/>
    <m/>
    <m/>
    <x v="15"/>
    <m/>
    <m/>
    <m/>
    <n v="40.621699999999997"/>
    <n v="-74.2072"/>
    <s v="exact"/>
    <s v="Linden"/>
    <s v="Union"/>
    <m/>
    <s v="New Jersey"/>
    <x v="1"/>
    <s v="Northern America"/>
    <s v="EIA: 2406"/>
    <s v="EIA: 5"/>
    <m/>
    <m/>
    <m/>
    <m/>
    <s v="30882"/>
    <n v="11978"/>
    <s v="L402216"/>
    <s v="G403408"/>
  </r>
  <r>
    <s v="https://www.gem.wiki/PSEG_Linden_generating_station"/>
    <x v="62"/>
    <s v="PSEG Linden generating station"/>
    <m/>
    <s v="6"/>
    <s v="NG/FO"/>
    <n v="96"/>
    <x v="0"/>
    <x v="1"/>
    <s v="N"/>
    <m/>
    <m/>
    <m/>
    <x v="15"/>
    <m/>
    <m/>
    <m/>
    <n v="40.621699999999997"/>
    <n v="-74.2072"/>
    <s v="exact"/>
    <s v="Linden"/>
    <s v="Union"/>
    <m/>
    <s v="New Jersey"/>
    <x v="1"/>
    <s v="Northern America"/>
    <s v="EIA: 2406"/>
    <s v="EIA: 6"/>
    <m/>
    <m/>
    <m/>
    <m/>
    <s v="30882"/>
    <n v="11980"/>
    <s v="L402216"/>
    <s v="G403409"/>
  </r>
  <r>
    <s v="https://www.gem.wiki/PSEG_Linden_generating_station"/>
    <x v="62"/>
    <s v="PSEG Linden generating station"/>
    <m/>
    <s v="7"/>
    <s v="NG/FO"/>
    <n v="96"/>
    <x v="0"/>
    <x v="1"/>
    <s v="N"/>
    <m/>
    <m/>
    <m/>
    <x v="48"/>
    <m/>
    <m/>
    <m/>
    <n v="40.621699999999997"/>
    <n v="-74.2072"/>
    <s v="exact"/>
    <s v="Linden"/>
    <s v="Union"/>
    <m/>
    <s v="New Jersey"/>
    <x v="1"/>
    <s v="Northern America"/>
    <s v="EIA: 2406"/>
    <s v="EIA: 7"/>
    <m/>
    <m/>
    <m/>
    <m/>
    <s v="30882"/>
    <n v="26072"/>
    <s v="L402216"/>
    <s v="G403410"/>
  </r>
  <r>
    <s v="https://www.gem.wiki/PSEG_Linden_generating_station"/>
    <x v="62"/>
    <s v="PSEG Linden generating station"/>
    <m/>
    <s v="8"/>
    <s v="NG/FO"/>
    <n v="96"/>
    <x v="0"/>
    <x v="1"/>
    <s v="N"/>
    <m/>
    <m/>
    <m/>
    <x v="48"/>
    <m/>
    <m/>
    <m/>
    <n v="40.621699999999997"/>
    <n v="-74.2072"/>
    <s v="exact"/>
    <s v="Linden"/>
    <s v="Union"/>
    <m/>
    <s v="New Jersey"/>
    <x v="1"/>
    <s v="Northern America"/>
    <s v="EIA: 2406"/>
    <s v="EIA: 8"/>
    <m/>
    <m/>
    <m/>
    <m/>
    <s v="30882"/>
    <n v="26073"/>
    <s v="L402216"/>
    <s v="G403411"/>
  </r>
  <r>
    <s v="https://www.gem.wiki/PSEG_Linden_generating_station"/>
    <x v="62"/>
    <s v="PSEG Linden generating station"/>
    <m/>
    <s v="CC1"/>
    <s v="NG/FO"/>
    <n v="678"/>
    <x v="0"/>
    <x v="0"/>
    <s v="N"/>
    <m/>
    <m/>
    <m/>
    <x v="37"/>
    <m/>
    <m/>
    <m/>
    <n v="40.621699999999997"/>
    <n v="-74.2072"/>
    <s v="exact"/>
    <s v="Linden"/>
    <s v="Union"/>
    <m/>
    <s v="New Jersey"/>
    <x v="1"/>
    <s v="Northern America"/>
    <s v="EIA: 2406"/>
    <s v="EIA: 1001, 1101, 1201"/>
    <m/>
    <m/>
    <m/>
    <m/>
    <s v="30882"/>
    <s v="26221, 26223, 26222"/>
    <s v="L402216"/>
    <s v="G401645"/>
  </r>
  <r>
    <s v="https://www.gem.wiki/PSEG_Linden_generating_station"/>
    <x v="62"/>
    <s v="PSEG Linden generating station"/>
    <m/>
    <s v="CC2"/>
    <s v="NG/FO"/>
    <n v="678"/>
    <x v="0"/>
    <x v="0"/>
    <s v="N"/>
    <m/>
    <m/>
    <m/>
    <x v="37"/>
    <m/>
    <m/>
    <m/>
    <n v="40.621699999999997"/>
    <n v="-74.2072"/>
    <s v="exact"/>
    <s v="Linden"/>
    <s v="Union"/>
    <m/>
    <s v="New Jersey"/>
    <x v="1"/>
    <s v="Northern America"/>
    <s v="EIA: 2406"/>
    <s v="EIA: 2001, 2101, 2201"/>
    <m/>
    <m/>
    <m/>
    <m/>
    <s v="30882"/>
    <s v="26224, 26225, 26226"/>
    <s v="L402216"/>
    <s v="G401646"/>
  </r>
  <r>
    <s v="https://www.gem.wiki/PSEG_Sewaren_generating_station"/>
    <x v="62"/>
    <s v="PSEG Sewaren generating station"/>
    <m/>
    <s v="CC7"/>
    <s v="NG"/>
    <n v="610"/>
    <x v="0"/>
    <x v="0"/>
    <s v="N"/>
    <s v="Hydrogen capable: turbine"/>
    <s v="not found"/>
    <m/>
    <x v="34"/>
    <m/>
    <m/>
    <m/>
    <n v="40.555799999999998"/>
    <n v="-74.246899999999997"/>
    <s v="exact"/>
    <s v="Sewaren"/>
    <s v="Middlesex"/>
    <m/>
    <s v="New Jersey"/>
    <x v="1"/>
    <s v="Northern America"/>
    <s v="EIA: 2411"/>
    <s v="EIA: 701, 702"/>
    <m/>
    <m/>
    <m/>
    <m/>
    <s v="30890"/>
    <s v="41822, 47139"/>
    <s v="L402217"/>
    <s v="G401647"/>
  </r>
  <r>
    <s v="https://www.gem.wiki/Paddys_Run_power_station"/>
    <x v="62"/>
    <s v="Paddys Run power station"/>
    <m/>
    <s v="13"/>
    <s v="NG"/>
    <n v="178"/>
    <x v="0"/>
    <x v="1"/>
    <s v="N"/>
    <m/>
    <m/>
    <m/>
    <x v="11"/>
    <m/>
    <m/>
    <m/>
    <n v="38.223591999999996"/>
    <n v="-85.841700000000003"/>
    <s v="exact"/>
    <s v="Louisville"/>
    <s v="Jefferson"/>
    <m/>
    <s v="Kentucky"/>
    <x v="1"/>
    <s v="Northern America"/>
    <s v="EIA: 1366"/>
    <s v="EIA: 13"/>
    <m/>
    <m/>
    <m/>
    <m/>
    <s v="25150"/>
    <n v="26464"/>
    <s v="L401571"/>
    <s v="G402285"/>
  </r>
  <r>
    <s v="https://www.gem.wiki/Palestine_Power_peaking_facility"/>
    <x v="62"/>
    <s v="Palestine Power peaking facility"/>
    <m/>
    <s v="PP-1"/>
    <s v="NG"/>
    <n v="50"/>
    <x v="4"/>
    <x v="1"/>
    <s v="N"/>
    <s v="not found"/>
    <s v="not found"/>
    <m/>
    <x v="45"/>
    <m/>
    <m/>
    <m/>
    <n v="31.822500000000002"/>
    <n v="-95.514660000000006"/>
    <s v="exact"/>
    <s v="Palestine"/>
    <s v="Anderson"/>
    <m/>
    <s v="Texas"/>
    <x v="1"/>
    <s v="Northern America"/>
    <s v="EIA: 62684"/>
    <s v="EIA: PP-1"/>
    <m/>
    <m/>
    <m/>
    <m/>
    <s v="not found"/>
    <m/>
    <s v="L402422"/>
    <s v="G403827"/>
  </r>
  <r>
    <s v="https://www.gem.wiki/Palestine_Power_peaking_facility"/>
    <x v="62"/>
    <s v="Palestine Power peaking facility"/>
    <m/>
    <s v="PP-2"/>
    <s v="NG"/>
    <n v="50"/>
    <x v="4"/>
    <x v="1"/>
    <s v="N"/>
    <s v="not found"/>
    <s v="not found"/>
    <m/>
    <x v="45"/>
    <m/>
    <m/>
    <m/>
    <n v="31.822500000000002"/>
    <n v="-95.514660000000006"/>
    <s v="exact"/>
    <s v="Palestine"/>
    <s v="Anderson"/>
    <m/>
    <s v="Texas"/>
    <x v="1"/>
    <s v="Northern America"/>
    <s v="EIA: 62684"/>
    <s v="EIA: PP-2"/>
    <m/>
    <m/>
    <m/>
    <m/>
    <s v="not found"/>
    <m/>
    <s v="L402422"/>
    <s v="G403828"/>
  </r>
  <r>
    <s v="https://www.gem.wiki/Palestine_Power_peaking_facility"/>
    <x v="62"/>
    <s v="Palestine Power peaking facility"/>
    <m/>
    <s v="PP-3"/>
    <s v="NG"/>
    <n v="50"/>
    <x v="4"/>
    <x v="1"/>
    <s v="N"/>
    <s v="not found"/>
    <s v="not found"/>
    <m/>
    <x v="45"/>
    <m/>
    <m/>
    <m/>
    <n v="31.822500000000002"/>
    <n v="-95.514660000000006"/>
    <s v="exact"/>
    <s v="Palestine"/>
    <s v="Anderson"/>
    <m/>
    <s v="Texas"/>
    <x v="1"/>
    <s v="Northern America"/>
    <s v="EIA: 62684"/>
    <s v="EIA: PP-3"/>
    <m/>
    <m/>
    <m/>
    <m/>
    <s v="not found"/>
    <m/>
    <s v="L402422"/>
    <s v="G403829"/>
  </r>
  <r>
    <s v="https://www.gem.wiki/Palestine_Power_peaking_facility"/>
    <x v="62"/>
    <s v="Palestine Power peaking facility"/>
    <m/>
    <s v="PP-4"/>
    <s v="NG"/>
    <n v="50"/>
    <x v="4"/>
    <x v="1"/>
    <s v="N"/>
    <s v="not found"/>
    <s v="not found"/>
    <m/>
    <x v="45"/>
    <m/>
    <m/>
    <m/>
    <n v="31.822500000000002"/>
    <n v="-95.514660000000006"/>
    <s v="exact"/>
    <s v="Palestine"/>
    <s v="Anderson"/>
    <m/>
    <s v="Texas"/>
    <x v="1"/>
    <s v="Northern America"/>
    <s v="EIA: 62684"/>
    <s v="EIA: PP-4"/>
    <m/>
    <m/>
    <m/>
    <m/>
    <s v="not found"/>
    <m/>
    <s v="L402422"/>
    <s v="G403830"/>
  </r>
  <r>
    <s v="https://www.gem.wiki/Palo_Seco_power_station"/>
    <x v="62"/>
    <s v="Palo Seco power station"/>
    <m/>
    <s v="CC1"/>
    <s v="NG"/>
    <n v="150"/>
    <x v="2"/>
    <x v="0"/>
    <s v="not found"/>
    <s v="not found"/>
    <s v="not found"/>
    <m/>
    <x v="43"/>
    <m/>
    <m/>
    <m/>
    <n v="18.455518999999999"/>
    <n v="-66.148751000000004"/>
    <s v="exact"/>
    <s v="Toa Baja"/>
    <m/>
    <m/>
    <s v="Puerto Rico"/>
    <x v="1"/>
    <s v="Northern America"/>
    <m/>
    <m/>
    <m/>
    <m/>
    <m/>
    <m/>
    <s v="30942"/>
    <n v="1308104"/>
    <s v="L406863"/>
    <s v="G407340"/>
  </r>
  <r>
    <s v="https://www.gem.wiki/Palomar_Energy_power_station"/>
    <x v="62"/>
    <s v="Palomar Energy power station"/>
    <m/>
    <s v="CC1"/>
    <s v="NG"/>
    <n v="559"/>
    <x v="0"/>
    <x v="0"/>
    <s v="N"/>
    <m/>
    <m/>
    <m/>
    <x v="37"/>
    <m/>
    <m/>
    <m/>
    <n v="33.119700000000002"/>
    <n v="-117.1178"/>
    <s v="exact"/>
    <s v="Escondido"/>
    <s v="San Diego"/>
    <m/>
    <s v="California"/>
    <x v="1"/>
    <s v="Northern America"/>
    <s v="EIA: 55985"/>
    <s v="EIA: CTG1, CTG2, STG"/>
    <m/>
    <m/>
    <m/>
    <m/>
    <s v="49516"/>
    <s v="28991, 28992, 28993"/>
    <s v="L402268"/>
    <s v="G401992"/>
  </r>
  <r>
    <s v="https://www.gem.wiki/Panda_Hummel_Station"/>
    <x v="62"/>
    <s v="Panda Hummel Station"/>
    <m/>
    <s v="HUM1"/>
    <s v="NG"/>
    <n v="1194"/>
    <x v="0"/>
    <x v="0"/>
    <s v="N"/>
    <s v="Hydrogen capable: turbine"/>
    <s v="not found"/>
    <m/>
    <x v="34"/>
    <m/>
    <m/>
    <m/>
    <n v="40.839013999999999"/>
    <n v="-76.825519999999997"/>
    <s v="exact"/>
    <s v="Shamokin Dam"/>
    <s v="Snyder"/>
    <m/>
    <s v="Pennsylvania"/>
    <x v="1"/>
    <s v="Northern America"/>
    <s v="EIA: 60368"/>
    <s v="EIA: CTG1, CTG2, CTG3, STG"/>
    <m/>
    <m/>
    <m/>
    <m/>
    <s v="68919"/>
    <s v="43562, 43564, 45485, 45486"/>
    <s v="L402190"/>
    <s v="G402091"/>
  </r>
  <r>
    <s v="https://www.gem.wiki/Panda_Liberty_Generation_Plant"/>
    <x v="62"/>
    <s v="Panda Liberty Generation Plant"/>
    <m/>
    <s v="GEN1"/>
    <s v="NG"/>
    <n v="435"/>
    <x v="0"/>
    <x v="0"/>
    <s v="N"/>
    <s v="Hydrogen capable: turbine"/>
    <s v="not found"/>
    <m/>
    <x v="5"/>
    <m/>
    <m/>
    <m/>
    <n v="41.767499999999998"/>
    <n v="-76.39"/>
    <s v="exact"/>
    <s v="Towanda"/>
    <s v="Bradford"/>
    <m/>
    <s v="Pennsylvania"/>
    <x v="1"/>
    <s v="Northern America"/>
    <s v="EIA: 58420"/>
    <s v="EIA: GEN1"/>
    <m/>
    <m/>
    <m/>
    <m/>
    <s v="63820"/>
    <n v="40631"/>
    <s v="L402191"/>
    <s v="G403361"/>
  </r>
  <r>
    <s v="https://www.gem.wiki/Panda_Liberty_Generation_Plant"/>
    <x v="62"/>
    <s v="Panda Liberty Generation Plant"/>
    <m/>
    <s v="GEN2"/>
    <s v="NG"/>
    <n v="435"/>
    <x v="0"/>
    <x v="0"/>
    <s v="N"/>
    <s v="Hydrogen capable: turbine"/>
    <s v="not found"/>
    <m/>
    <x v="5"/>
    <m/>
    <m/>
    <m/>
    <n v="41.767499999999998"/>
    <n v="-76.39"/>
    <s v="exact"/>
    <s v="Towanda"/>
    <s v="Bradford"/>
    <m/>
    <s v="Pennsylvania"/>
    <x v="1"/>
    <s v="Northern America"/>
    <s v="EIA: 58420"/>
    <s v="EIA: GEN2"/>
    <m/>
    <m/>
    <m/>
    <m/>
    <s v="63820"/>
    <n v="40632"/>
    <s v="L402191"/>
    <s v="G403362"/>
  </r>
  <r>
    <s v="https://www.gem.wiki/Panda_Patriot_Generation_Plant"/>
    <x v="62"/>
    <s v="Panda Patriot Generation Plant"/>
    <m/>
    <s v="GEN1"/>
    <s v="NG"/>
    <n v="435"/>
    <x v="0"/>
    <x v="0"/>
    <s v="N"/>
    <s v="Hydrogen capable: turbine"/>
    <s v="not found"/>
    <m/>
    <x v="5"/>
    <m/>
    <m/>
    <m/>
    <n v="41.180833"/>
    <n v="-76.839169999999996"/>
    <s v="exact"/>
    <s v="Montgomery"/>
    <s v="Lycoming"/>
    <m/>
    <s v="Pennsylvania"/>
    <x v="1"/>
    <s v="Northern America"/>
    <s v="EIA: 58426"/>
    <s v="EIA: GEN1"/>
    <m/>
    <m/>
    <m/>
    <m/>
    <s v="63821"/>
    <n v="40635"/>
    <s v="L402192"/>
    <s v="G403363"/>
  </r>
  <r>
    <s v="https://www.gem.wiki/Panda_Patriot_Generation_Plant"/>
    <x v="62"/>
    <s v="Panda Patriot Generation Plant"/>
    <m/>
    <s v="GEN2"/>
    <s v="NG"/>
    <n v="435"/>
    <x v="0"/>
    <x v="0"/>
    <s v="N"/>
    <s v="Hydrogen capable: turbine"/>
    <s v="not found"/>
    <m/>
    <x v="5"/>
    <m/>
    <m/>
    <m/>
    <n v="41.180833"/>
    <n v="-76.839169999999996"/>
    <s v="exact"/>
    <s v="Montgomery"/>
    <s v="Lycoming"/>
    <m/>
    <s v="Pennsylvania"/>
    <x v="1"/>
    <s v="Northern America"/>
    <s v="EIA: 58426"/>
    <s v="EIA: GEN2"/>
    <m/>
    <m/>
    <m/>
    <m/>
    <s v="63821"/>
    <n v="40636"/>
    <s v="L402192"/>
    <s v="G403364"/>
  </r>
  <r>
    <s v="https://www.gem.wiki/Panda_Temple_power_station"/>
    <x v="62"/>
    <s v="Panda Temple power station"/>
    <m/>
    <s v="TMP1"/>
    <s v="NG"/>
    <n v="803"/>
    <x v="0"/>
    <x v="0"/>
    <s v="N"/>
    <m/>
    <m/>
    <m/>
    <x v="2"/>
    <m/>
    <m/>
    <m/>
    <n v="31.055833"/>
    <n v="-97.317220000000006"/>
    <s v="exact"/>
    <s v="Temple"/>
    <s v="Bell"/>
    <m/>
    <s v="Texas"/>
    <x v="1"/>
    <s v="Northern America"/>
    <s v="EIA: 58001"/>
    <s v="EIA: CTG-1, CTG-2, STG-1"/>
    <m/>
    <m/>
    <m/>
    <m/>
    <m/>
    <m/>
    <s v="L401598"/>
    <s v="G402055"/>
  </r>
  <r>
    <s v="https://www.gem.wiki/Panda_Temple_power_station"/>
    <x v="62"/>
    <s v="Panda Temple power station"/>
    <m/>
    <s v="TMP2"/>
    <s v="NG"/>
    <n v="803"/>
    <x v="0"/>
    <x v="0"/>
    <s v="N"/>
    <s v="Hydrogen capable: turbine"/>
    <s v="not found"/>
    <m/>
    <x v="13"/>
    <m/>
    <m/>
    <m/>
    <n v="31.055833"/>
    <n v="-97.317220000000006"/>
    <s v="exact"/>
    <s v="Temple"/>
    <s v="Bell"/>
    <m/>
    <s v="Texas"/>
    <x v="1"/>
    <s v="Northern America"/>
    <s v="EIA: 58001"/>
    <s v="EIA: CTG-3, CTG-4, STG-2"/>
    <m/>
    <m/>
    <m/>
    <m/>
    <s v="57856"/>
    <s v="39356, 39355, 39358"/>
    <s v="L401598"/>
    <s v="G402056"/>
  </r>
  <r>
    <s v="https://www.gem.wiki/Panoche_Peaker_power_station"/>
    <x v="62"/>
    <s v="Panoche Peaker power station"/>
    <m/>
    <s v="8"/>
    <s v="NG"/>
    <n v="57"/>
    <x v="0"/>
    <x v="1"/>
    <s v="N"/>
    <m/>
    <m/>
    <m/>
    <x v="73"/>
    <m/>
    <m/>
    <m/>
    <n v="36.653500000000001"/>
    <n v="-120.5783"/>
    <s v="exact"/>
    <s v="Firebaugh"/>
    <s v="Fresno"/>
    <m/>
    <s v="California"/>
    <x v="1"/>
    <s v="Northern America"/>
    <s v="EIA: 55874"/>
    <s v="EIA: 8"/>
    <m/>
    <m/>
    <m/>
    <m/>
    <s v="not found"/>
    <m/>
    <s v="L407399"/>
    <s v="G409536"/>
  </r>
  <r>
    <s v="https://www.gem.wiki/Panoche_energy_center"/>
    <x v="62"/>
    <s v="Panoche energy center"/>
    <m/>
    <s v="1"/>
    <s v="NG"/>
    <n v="108"/>
    <x v="0"/>
    <x v="1"/>
    <s v="N"/>
    <m/>
    <m/>
    <m/>
    <x v="9"/>
    <m/>
    <m/>
    <m/>
    <n v="36.651400000000002"/>
    <n v="-120.58329999999999"/>
    <s v="exact"/>
    <s v="Firebaugh"/>
    <s v="Fresno"/>
    <m/>
    <s v="California"/>
    <x v="1"/>
    <s v="Northern America"/>
    <s v="EIA: 56803"/>
    <s v="EIA: 1"/>
    <m/>
    <m/>
    <m/>
    <m/>
    <s v="55598"/>
    <n v="6712"/>
    <s v="L402194"/>
    <s v="G403365"/>
  </r>
  <r>
    <s v="https://www.gem.wiki/Panoche_energy_center"/>
    <x v="62"/>
    <s v="Panoche energy center"/>
    <m/>
    <s v="2"/>
    <s v="NG"/>
    <n v="108"/>
    <x v="0"/>
    <x v="1"/>
    <s v="N"/>
    <m/>
    <m/>
    <m/>
    <x v="9"/>
    <m/>
    <m/>
    <m/>
    <n v="36.651400000000002"/>
    <n v="-120.58329999999999"/>
    <s v="exact"/>
    <s v="Firebaugh"/>
    <s v="Fresno"/>
    <m/>
    <s v="California"/>
    <x v="1"/>
    <s v="Northern America"/>
    <s v="EIA: 56803"/>
    <s v="EIA: 2"/>
    <m/>
    <m/>
    <m/>
    <m/>
    <s v="55598"/>
    <n v="33133"/>
    <s v="L402194"/>
    <s v="G403366"/>
  </r>
  <r>
    <s v="https://www.gem.wiki/Panoche_energy_center"/>
    <x v="62"/>
    <s v="Panoche energy center"/>
    <m/>
    <s v="3"/>
    <s v="NG"/>
    <n v="108"/>
    <x v="0"/>
    <x v="1"/>
    <s v="N"/>
    <m/>
    <m/>
    <m/>
    <x v="9"/>
    <m/>
    <m/>
    <m/>
    <n v="36.651400000000002"/>
    <n v="-120.58329999999999"/>
    <s v="exact"/>
    <s v="Firebaugh"/>
    <s v="Fresno"/>
    <m/>
    <s v="California"/>
    <x v="1"/>
    <s v="Northern America"/>
    <s v="EIA: 56803"/>
    <s v="EIA: 3"/>
    <m/>
    <m/>
    <m/>
    <m/>
    <s v="55598"/>
    <n v="33134"/>
    <s v="L402194"/>
    <s v="G403367"/>
  </r>
  <r>
    <s v="https://www.gem.wiki/Panoche_energy_center"/>
    <x v="62"/>
    <s v="Panoche energy center"/>
    <m/>
    <s v="4"/>
    <s v="NG"/>
    <n v="108"/>
    <x v="0"/>
    <x v="1"/>
    <s v="N"/>
    <m/>
    <m/>
    <m/>
    <x v="9"/>
    <m/>
    <m/>
    <m/>
    <n v="36.651400000000002"/>
    <n v="-120.58329999999999"/>
    <s v="exact"/>
    <s v="Firebaugh"/>
    <s v="Fresno"/>
    <m/>
    <s v="California"/>
    <x v="1"/>
    <s v="Northern America"/>
    <s v="EIA: 56803"/>
    <s v="EIA: 4"/>
    <m/>
    <m/>
    <m/>
    <m/>
    <s v="55598"/>
    <n v="33135"/>
    <s v="L402194"/>
    <s v="G403368"/>
  </r>
  <r>
    <s v="https://www.gem.wiki/Paradise_Fossil_Plant"/>
    <x v="62"/>
    <s v="Paradise Fossil Plant"/>
    <m/>
    <s v="4"/>
    <s v="NG"/>
    <n v="250"/>
    <x v="1"/>
    <x v="1"/>
    <s v="not found"/>
    <s v="not found"/>
    <s v="not found"/>
    <s v="N"/>
    <x v="49"/>
    <m/>
    <m/>
    <m/>
    <n v="37.260800000000003"/>
    <n v="-86.978300000000004"/>
    <s v="exact"/>
    <s v="Drakesboro"/>
    <s v="Muhlenberg"/>
    <m/>
    <s v="Kentucky"/>
    <x v="1"/>
    <s v="Northern America"/>
    <s v="EIA: 1378"/>
    <m/>
    <s v="Paradise Combined Cycle Plant"/>
    <m/>
    <m/>
    <m/>
    <s v="34365"/>
    <n v="1309309"/>
    <s v="L103946"/>
    <s v="G410525"/>
  </r>
  <r>
    <s v="https://www.gem.wiki/Paradise_Fossil_Plant"/>
    <x v="62"/>
    <s v="Paradise Fossil Plant"/>
    <m/>
    <s v="5"/>
    <s v="NG"/>
    <n v="250"/>
    <x v="1"/>
    <x v="1"/>
    <s v="not found"/>
    <s v="not found"/>
    <s v="not found"/>
    <s v="N"/>
    <x v="49"/>
    <m/>
    <m/>
    <m/>
    <n v="37.260800000000003"/>
    <n v="-86.978300000000004"/>
    <s v="exact"/>
    <s v="Drakesboro"/>
    <s v="Muhlenberg"/>
    <m/>
    <s v="Kentucky"/>
    <x v="1"/>
    <s v="Northern America"/>
    <s v="EIA: 1378"/>
    <m/>
    <s v="Paradise Combined Cycle Plant"/>
    <m/>
    <m/>
    <m/>
    <s v="34365"/>
    <n v="1309310"/>
    <s v="L103946"/>
    <s v="G410524"/>
  </r>
  <r>
    <s v="https://www.gem.wiki/Paradise_Fossil_Plant"/>
    <x v="62"/>
    <s v="Paradise Fossil Plant"/>
    <m/>
    <s v="6"/>
    <s v="NG"/>
    <n v="250"/>
    <x v="1"/>
    <x v="1"/>
    <s v="not found"/>
    <s v="not found"/>
    <s v="not found"/>
    <s v="N"/>
    <x v="49"/>
    <m/>
    <m/>
    <m/>
    <n v="37.260800000000003"/>
    <n v="-86.978300000000004"/>
    <s v="exact"/>
    <s v="Drakesboro"/>
    <s v="Muhlenberg"/>
    <m/>
    <s v="Kentucky"/>
    <x v="1"/>
    <s v="Northern America"/>
    <s v="EIA: 1378"/>
    <m/>
    <s v="Paradise Combined Cycle Plant"/>
    <m/>
    <m/>
    <m/>
    <s v="34365"/>
    <n v="1309311"/>
    <s v="L103946"/>
    <s v="G410523"/>
  </r>
  <r>
    <s v="https://www.gem.wiki/Paradise_Fossil_Plant"/>
    <x v="62"/>
    <s v="Paradise Fossil Plant"/>
    <m/>
    <s v="CC1"/>
    <s v="NG"/>
    <n v="1160"/>
    <x v="0"/>
    <x v="0"/>
    <s v="N"/>
    <s v="Hydrogen capable: turbine"/>
    <s v="not found"/>
    <s v="replacement"/>
    <x v="31"/>
    <m/>
    <m/>
    <m/>
    <n v="37.260800000000003"/>
    <n v="-86.978300000000004"/>
    <s v="exact"/>
    <s v="Drakesboro"/>
    <s v="Muhlenberg"/>
    <m/>
    <s v="Kentucky"/>
    <x v="1"/>
    <s v="Northern America"/>
    <s v="EIA: 1378"/>
    <s v="EIA: CTG1, CTG2, CTG3, STG1"/>
    <s v="Paradise Combined Cycle Plant"/>
    <m/>
    <m/>
    <m/>
    <s v="34365"/>
    <s v="44215, 44863, 44864, 44865"/>
    <s v="L103946"/>
    <s v="G401620"/>
  </r>
  <r>
    <s v="https://www.gem.wiki/Paris_(WI)_power_station"/>
    <x v="62"/>
    <s v="Paris (WI) power station"/>
    <m/>
    <s v="1"/>
    <s v="NG/FO"/>
    <n v="95"/>
    <x v="0"/>
    <x v="1"/>
    <s v="N"/>
    <m/>
    <m/>
    <m/>
    <x v="48"/>
    <m/>
    <m/>
    <m/>
    <n v="42.665799999999997"/>
    <n v="-88.013099999999994"/>
    <s v="exact"/>
    <s v="Union Grove"/>
    <s v="Kenosha"/>
    <m/>
    <s v="Wisconsin"/>
    <x v="1"/>
    <s v="Northern America"/>
    <s v="EIA: 7270"/>
    <s v="EIA: 1"/>
    <m/>
    <m/>
    <m/>
    <m/>
    <m/>
    <m/>
    <s v="L402374"/>
    <s v="G403762"/>
  </r>
  <r>
    <s v="https://www.gem.wiki/Paris_(WI)_power_station"/>
    <x v="62"/>
    <s v="Paris (WI) power station"/>
    <m/>
    <s v="2"/>
    <s v="NG/FO"/>
    <n v="95"/>
    <x v="0"/>
    <x v="1"/>
    <s v="N"/>
    <m/>
    <m/>
    <m/>
    <x v="48"/>
    <m/>
    <m/>
    <m/>
    <n v="42.665799999999997"/>
    <n v="-88.013099999999994"/>
    <s v="exact"/>
    <s v="Union Grove"/>
    <s v="Kenosha"/>
    <m/>
    <s v="Wisconsin"/>
    <x v="1"/>
    <s v="Northern America"/>
    <s v="EIA: 7270"/>
    <s v="EIA: 2"/>
    <m/>
    <m/>
    <m/>
    <m/>
    <m/>
    <m/>
    <s v="L402374"/>
    <s v="G403763"/>
  </r>
  <r>
    <s v="https://www.gem.wiki/Paris_(WI)_power_station"/>
    <x v="62"/>
    <s v="Paris (WI) power station"/>
    <m/>
    <s v="3"/>
    <s v="NG/FO"/>
    <n v="95"/>
    <x v="0"/>
    <x v="1"/>
    <s v="N"/>
    <m/>
    <m/>
    <m/>
    <x v="48"/>
    <m/>
    <m/>
    <m/>
    <n v="42.665799999999997"/>
    <n v="-88.013099999999994"/>
    <s v="exact"/>
    <s v="Union Grove"/>
    <s v="Kenosha"/>
    <m/>
    <s v="Wisconsin"/>
    <x v="1"/>
    <s v="Northern America"/>
    <s v="EIA: 7270"/>
    <s v="EIA: 3"/>
    <m/>
    <m/>
    <m/>
    <m/>
    <m/>
    <m/>
    <s v="L402374"/>
    <s v="G403764"/>
  </r>
  <r>
    <s v="https://www.gem.wiki/Paris_(WI)_power_station"/>
    <x v="62"/>
    <s v="Paris (WI) power station"/>
    <m/>
    <s v="4"/>
    <s v="NG/FO"/>
    <n v="95"/>
    <x v="0"/>
    <x v="1"/>
    <s v="N"/>
    <m/>
    <m/>
    <m/>
    <x v="48"/>
    <m/>
    <m/>
    <m/>
    <n v="42.665799999999997"/>
    <n v="-88.013099999999994"/>
    <s v="exact"/>
    <s v="Union Grove"/>
    <s v="Kenosha"/>
    <m/>
    <s v="Wisconsin"/>
    <x v="1"/>
    <s v="Northern America"/>
    <s v="EIA: 7270"/>
    <s v="EIA: 4"/>
    <m/>
    <m/>
    <m/>
    <m/>
    <m/>
    <m/>
    <s v="L402374"/>
    <s v="G403765"/>
  </r>
  <r>
    <s v="https://www.gem.wiki/Paris_energy_center"/>
    <x v="62"/>
    <s v="Paris energy center"/>
    <m/>
    <s v="CC1"/>
    <s v="NG/FO"/>
    <n v="266"/>
    <x v="0"/>
    <x v="0"/>
    <s v="N"/>
    <m/>
    <m/>
    <m/>
    <x v="24"/>
    <m/>
    <m/>
    <m/>
    <n v="33.696800000000003"/>
    <n v="-95.557699999999997"/>
    <s v="exact"/>
    <s v="Paris"/>
    <s v="Lamar"/>
    <m/>
    <s v="Texas"/>
    <x v="1"/>
    <s v="Northern America"/>
    <s v="EIA: 50109"/>
    <s v="EIA: GEN1, GEN2, GEN3"/>
    <m/>
    <m/>
    <m/>
    <m/>
    <s v="28046"/>
    <s v="15958, 15959, 15960"/>
    <s v="L402195"/>
    <s v="G401700"/>
  </r>
  <r>
    <s v="https://www.gem.wiki/Parish_Generating_Station"/>
    <x v="62"/>
    <s v="Parish Generating Station"/>
    <m/>
    <s v="1"/>
    <s v="NG"/>
    <n v="188"/>
    <x v="0"/>
    <x v="3"/>
    <s v="N"/>
    <m/>
    <s v="not found"/>
    <s v="N"/>
    <x v="80"/>
    <m/>
    <n v="2026"/>
    <m/>
    <n v="29.482800000000001"/>
    <n v="-95.631100000000004"/>
    <s v="exact"/>
    <s v="Thompsons"/>
    <s v="Fort Bend"/>
    <m/>
    <s v="Texas"/>
    <x v="1"/>
    <s v="Northern America"/>
    <s v="EIA: 3470"/>
    <s v="EIA: 1"/>
    <s v="W A Parish power station"/>
    <m/>
    <m/>
    <m/>
    <s v="22413"/>
    <n v="22251"/>
    <s v="L104208"/>
    <s v="G403282"/>
  </r>
  <r>
    <s v="https://www.gem.wiki/Parish_Generating_Station"/>
    <x v="62"/>
    <s v="Parish Generating Station"/>
    <m/>
    <s v="2"/>
    <s v="NG"/>
    <n v="188"/>
    <x v="0"/>
    <x v="3"/>
    <s v="N"/>
    <m/>
    <s v="not found"/>
    <s v="N"/>
    <x v="80"/>
    <m/>
    <n v="2026"/>
    <m/>
    <n v="29.482800000000001"/>
    <n v="-95.631100000000004"/>
    <s v="exact"/>
    <s v="Thompsons"/>
    <s v="Fort Bend"/>
    <m/>
    <s v="Texas"/>
    <x v="1"/>
    <s v="Northern America"/>
    <s v="EIA: 3470"/>
    <s v="EIA: 2"/>
    <s v="W A Parish power station"/>
    <m/>
    <m/>
    <m/>
    <s v="22413"/>
    <n v="22252"/>
    <s v="L104208"/>
    <s v="G403283"/>
  </r>
  <r>
    <s v="https://www.gem.wiki/Parish_Generating_Station"/>
    <x v="62"/>
    <s v="Parish Generating Station"/>
    <m/>
    <s v="3"/>
    <s v="NG"/>
    <n v="299"/>
    <x v="0"/>
    <x v="3"/>
    <s v="N"/>
    <m/>
    <s v="not found"/>
    <s v="N"/>
    <x v="64"/>
    <m/>
    <n v="2026"/>
    <m/>
    <n v="29.482800000000001"/>
    <n v="-95.631100000000004"/>
    <s v="exact"/>
    <s v="Thompsons"/>
    <s v="Fort Bend"/>
    <m/>
    <s v="Texas"/>
    <x v="1"/>
    <s v="Northern America"/>
    <s v="EIA: 3470"/>
    <s v="EIA: 3"/>
    <s v="W A Parish power station"/>
    <m/>
    <m/>
    <m/>
    <s v="22413"/>
    <n v="22253"/>
    <s v="L104208"/>
    <s v="G403284"/>
  </r>
  <r>
    <s v="https://www.gem.wiki/Parish_Generating_Station"/>
    <x v="62"/>
    <s v="Parish Generating Station"/>
    <m/>
    <s v="4"/>
    <s v="NG"/>
    <n v="581"/>
    <x v="0"/>
    <x v="3"/>
    <s v="N"/>
    <m/>
    <s v="not found"/>
    <s v="N"/>
    <x v="75"/>
    <m/>
    <n v="2026"/>
    <m/>
    <n v="29.482800000000001"/>
    <n v="-95.631100000000004"/>
    <s v="exact"/>
    <s v="Thompsons"/>
    <s v="Fort Bend"/>
    <m/>
    <s v="Texas"/>
    <x v="1"/>
    <s v="Northern America"/>
    <s v="EIA: 3470"/>
    <s v="EIA: 4"/>
    <s v="W A Parish power station"/>
    <m/>
    <m/>
    <m/>
    <s v="22413"/>
    <n v="22254"/>
    <s v="L104208"/>
    <s v="G403285"/>
  </r>
  <r>
    <s v="https://www.gem.wiki/Parlin_power_plant"/>
    <x v="62"/>
    <s v="Parlin power plant"/>
    <m/>
    <s v="PEC"/>
    <s v="NG/FO"/>
    <n v="135"/>
    <x v="0"/>
    <x v="0"/>
    <s v="N"/>
    <m/>
    <m/>
    <m/>
    <x v="29"/>
    <m/>
    <m/>
    <m/>
    <n v="40.460717000000002"/>
    <n v="-74.327160000000006"/>
    <s v="exact"/>
    <s v="Parlin"/>
    <s v="Middlesex"/>
    <m/>
    <s v="New Jersey"/>
    <x v="1"/>
    <s v="Northern America"/>
    <s v="EIA: 50799"/>
    <s v="EIA: GEN1, GEN2, GEN3, GEN4"/>
    <m/>
    <m/>
    <m/>
    <m/>
    <s v="28560"/>
    <s v="15986, 15987, 15988, 15989"/>
    <s v="L401655"/>
    <s v="G401721"/>
  </r>
  <r>
    <s v="https://www.gem.wiki/Parr_GT_power_station"/>
    <x v="62"/>
    <s v="Parr GT power station"/>
    <m/>
    <s v="GT5"/>
    <s v="NG/FO"/>
    <n v="65"/>
    <x v="2"/>
    <x v="1"/>
    <s v="N"/>
    <m/>
    <m/>
    <m/>
    <x v="40"/>
    <m/>
    <m/>
    <m/>
    <n v="34.264200000000002"/>
    <n v="-81.330799999999996"/>
    <s v="exact"/>
    <s v="Jenkinsville"/>
    <s v="Fairfield"/>
    <m/>
    <s v="South Carolina"/>
    <x v="1"/>
    <s v="Northern America"/>
    <s v="EIA: 3291"/>
    <s v="EIA: GT5"/>
    <m/>
    <m/>
    <m/>
    <m/>
    <s v="not found"/>
    <m/>
    <s v="L408055"/>
    <s v="G411215"/>
  </r>
  <r>
    <s v="https://www.gem.wiki/Parr_GT_power_station"/>
    <x v="62"/>
    <s v="Parr GT power station"/>
    <m/>
    <s v="GT6"/>
    <s v="NG/FO"/>
    <n v="65"/>
    <x v="2"/>
    <x v="1"/>
    <s v="N"/>
    <m/>
    <m/>
    <m/>
    <x v="40"/>
    <m/>
    <m/>
    <m/>
    <n v="34.264200000000002"/>
    <n v="-81.330799999999996"/>
    <s v="exact"/>
    <s v="Jenkinsville"/>
    <s v="Fairfield"/>
    <m/>
    <s v="South Carolina"/>
    <x v="1"/>
    <s v="Northern America"/>
    <s v="EIA: 3291"/>
    <s v="EIA: GT6"/>
    <m/>
    <m/>
    <m/>
    <m/>
    <s v="not found"/>
    <m/>
    <s v="L408055"/>
    <s v="G411214"/>
  </r>
  <r>
    <s v="https://www.gem.wiki/Pasadena_cogenerationeration_power_station"/>
    <x v="62"/>
    <s v="Pasadena cogenerationeration power station"/>
    <m/>
    <s v="P1"/>
    <s v="NG"/>
    <n v="260"/>
    <x v="0"/>
    <x v="0"/>
    <s v="Y"/>
    <m/>
    <m/>
    <m/>
    <x v="23"/>
    <m/>
    <m/>
    <m/>
    <n v="29.72475"/>
    <n v="-95.176479999999998"/>
    <s v="exact"/>
    <s v="Pasadena"/>
    <s v="Harris"/>
    <m/>
    <s v="Texas"/>
    <x v="1"/>
    <s v="Northern America"/>
    <s v="EIA: 55047"/>
    <s v="EIA: CTG1, STG1"/>
    <m/>
    <m/>
    <m/>
    <m/>
    <m/>
    <m/>
    <s v="L401678"/>
    <s v="G401782"/>
  </r>
  <r>
    <s v="https://www.gem.wiki/Pasadena_cogenerationeration_power_station"/>
    <x v="62"/>
    <s v="Pasadena cogenerationeration power station"/>
    <m/>
    <s v="P2"/>
    <s v="NG"/>
    <n v="555"/>
    <x v="0"/>
    <x v="0"/>
    <s v="Y"/>
    <m/>
    <m/>
    <m/>
    <x v="15"/>
    <m/>
    <m/>
    <m/>
    <n v="29.72475"/>
    <n v="-95.176479999999998"/>
    <s v="exact"/>
    <s v="Pasadena"/>
    <s v="Harris"/>
    <m/>
    <s v="Texas"/>
    <x v="1"/>
    <s v="Northern America"/>
    <s v="EIA: 55047"/>
    <s v="EIA: CTG2, CTG3, STG2"/>
    <m/>
    <m/>
    <m/>
    <m/>
    <m/>
    <m/>
    <s v="L401678"/>
    <s v="G401783"/>
  </r>
  <r>
    <s v="https://www.gem.wiki/Pastoria_energy_facility"/>
    <x v="62"/>
    <s v="Pastoria energy facility"/>
    <m/>
    <s v="PB01"/>
    <s v="NG"/>
    <n v="521"/>
    <x v="0"/>
    <x v="0"/>
    <s v="N"/>
    <m/>
    <m/>
    <m/>
    <x v="21"/>
    <m/>
    <m/>
    <m/>
    <n v="34.955599999999997"/>
    <n v="-118.84399999999999"/>
    <s v="exact"/>
    <s v="Lebec"/>
    <s v="Kern"/>
    <m/>
    <s v="California"/>
    <x v="1"/>
    <s v="Northern America"/>
    <s v="EIA: 55656"/>
    <s v="EIA: CT01, CT02, ST03"/>
    <m/>
    <m/>
    <m/>
    <m/>
    <s v="46235"/>
    <s v="25277, 26690"/>
    <s v="L401762"/>
    <s v="G401960"/>
  </r>
  <r>
    <s v="https://www.gem.wiki/Pastoria_energy_facility"/>
    <x v="62"/>
    <s v="Pastoria energy facility"/>
    <m/>
    <s v="PB02"/>
    <s v="NG"/>
    <n v="258"/>
    <x v="0"/>
    <x v="0"/>
    <s v="N"/>
    <m/>
    <m/>
    <m/>
    <x v="21"/>
    <m/>
    <m/>
    <m/>
    <n v="34.955599999999997"/>
    <n v="-118.84399999999999"/>
    <s v="exact"/>
    <s v="Lebec"/>
    <s v="Kern"/>
    <m/>
    <s v="California"/>
    <x v="1"/>
    <s v="Northern America"/>
    <s v="EIA: 55656"/>
    <s v="EIA: CT04, ST05"/>
    <m/>
    <m/>
    <m/>
    <m/>
    <s v="46235"/>
    <s v="26689, 26688, 28195"/>
    <s v="L401762"/>
    <s v="G401961"/>
  </r>
  <r>
    <s v="https://www.gem.wiki/Pawnee_Station"/>
    <x v="62"/>
    <s v="Pawnee Station"/>
    <m/>
    <s v="1"/>
    <s v="NG"/>
    <n v="552"/>
    <x v="3"/>
    <x v="3"/>
    <s v="N"/>
    <s v="not found"/>
    <s v="not found"/>
    <s v="conversion"/>
    <x v="54"/>
    <m/>
    <m/>
    <m/>
    <n v="40.221699999999998"/>
    <n v="-103.68"/>
    <s v="exact"/>
    <s v="Brush"/>
    <s v="Morgan"/>
    <m/>
    <s v="Colorado"/>
    <x v="1"/>
    <s v="Northern America"/>
    <s v="EIA: 6248"/>
    <s v="EIA: 1"/>
    <m/>
    <m/>
    <m/>
    <m/>
    <s v="30855"/>
    <n v="32805"/>
    <s v="L103812"/>
    <s v="G410512"/>
  </r>
  <r>
    <s v="https://www.gem.wiki/Pawtucket_Power_Associates_power_station"/>
    <x v="62"/>
    <s v="Pawtucket Power Associates power station"/>
    <m/>
    <s v="CC1"/>
    <s v="NG/FO"/>
    <n v="69"/>
    <x v="6"/>
    <x v="0"/>
    <s v="N"/>
    <m/>
    <m/>
    <m/>
    <x v="25"/>
    <n v="2021"/>
    <m/>
    <m/>
    <n v="41.861530999999999"/>
    <n v="-71.406859999999995"/>
    <s v="exact"/>
    <s v="Pawtucket"/>
    <s v="Providence"/>
    <m/>
    <s v="Rhode Island"/>
    <x v="1"/>
    <s v="Northern America"/>
    <s v="EIA: 54056"/>
    <s v="EIA: GEN1, GEN2"/>
    <m/>
    <m/>
    <m/>
    <m/>
    <m/>
    <m/>
    <s v="L401660"/>
    <s v="G401741"/>
  </r>
  <r>
    <s v="https://www.gem.wiki/Pedricktown_cogeneration_Company_power_station"/>
    <x v="62"/>
    <s v="Pedricktown cogeneration Company power station"/>
    <m/>
    <s v="CC1"/>
    <s v="FO/NG"/>
    <n v="140"/>
    <x v="6"/>
    <x v="0"/>
    <s v="N"/>
    <m/>
    <m/>
    <m/>
    <x v="18"/>
    <n v="2022"/>
    <n v="2022"/>
    <m/>
    <n v="39.766800000000003"/>
    <n v="-75.4238"/>
    <s v="exact"/>
    <s v="Pedricktown"/>
    <s v="Salem"/>
    <m/>
    <s v="New Jersey"/>
    <x v="1"/>
    <s v="Northern America"/>
    <s v="EIA: 10099"/>
    <s v="EIA: GEN1, GEN2"/>
    <m/>
    <m/>
    <m/>
    <m/>
    <s v="29065"/>
    <s v="16113, 16114"/>
    <s v="L402198"/>
    <s v="G401583"/>
  </r>
  <r>
    <s v="https://www.gem.wiki/Peno_Creek_power_station"/>
    <x v="62"/>
    <s v="Peno Creek power station"/>
    <m/>
    <s v="GT1"/>
    <s v="NG/FO"/>
    <n v="60"/>
    <x v="0"/>
    <x v="1"/>
    <s v="N"/>
    <m/>
    <m/>
    <m/>
    <x v="10"/>
    <m/>
    <m/>
    <m/>
    <n v="39.353099999999998"/>
    <n v="-91.229500000000002"/>
    <s v="exact"/>
    <s v="Bowling Green"/>
    <s v="Pike"/>
    <m/>
    <s v="Missouri"/>
    <x v="1"/>
    <s v="Northern America"/>
    <s v="EIA: 7964"/>
    <s v="EIA: GT1"/>
    <m/>
    <m/>
    <m/>
    <m/>
    <s v="49805"/>
    <n v="29277"/>
    <s v="L402339"/>
    <s v="G403685"/>
  </r>
  <r>
    <s v="https://www.gem.wiki/Peno_Creek_power_station"/>
    <x v="62"/>
    <s v="Peno Creek power station"/>
    <m/>
    <s v="GT2"/>
    <s v="NG/FO"/>
    <n v="60"/>
    <x v="0"/>
    <x v="1"/>
    <s v="N"/>
    <m/>
    <m/>
    <m/>
    <x v="10"/>
    <m/>
    <m/>
    <m/>
    <n v="39.353099999999998"/>
    <n v="-91.229500000000002"/>
    <s v="exact"/>
    <s v="Bowling Green"/>
    <s v="Pike"/>
    <m/>
    <s v="Missouri"/>
    <x v="1"/>
    <s v="Northern America"/>
    <s v="EIA: 7964"/>
    <s v="EIA: GT2"/>
    <m/>
    <m/>
    <m/>
    <m/>
    <s v="49805"/>
    <n v="29397"/>
    <s v="L402339"/>
    <s v="G403686"/>
  </r>
  <r>
    <s v="https://www.gem.wiki/Peno_Creek_power_station"/>
    <x v="62"/>
    <s v="Peno Creek power station"/>
    <m/>
    <s v="GT3"/>
    <s v="NG/FO"/>
    <n v="60"/>
    <x v="0"/>
    <x v="1"/>
    <s v="N"/>
    <m/>
    <m/>
    <m/>
    <x v="10"/>
    <m/>
    <m/>
    <m/>
    <n v="39.353099999999998"/>
    <n v="-91.229500000000002"/>
    <s v="exact"/>
    <s v="Bowling Green"/>
    <s v="Pike"/>
    <m/>
    <s v="Missouri"/>
    <x v="1"/>
    <s v="Northern America"/>
    <s v="EIA: 7964"/>
    <s v="EIA: GT3"/>
    <m/>
    <m/>
    <m/>
    <m/>
    <s v="49805"/>
    <n v="29398"/>
    <s v="L402339"/>
    <s v="G403687"/>
  </r>
  <r>
    <s v="https://www.gem.wiki/Peno_Creek_power_station"/>
    <x v="62"/>
    <s v="Peno Creek power station"/>
    <m/>
    <s v="GT4"/>
    <s v="NG/FO"/>
    <n v="60"/>
    <x v="0"/>
    <x v="1"/>
    <s v="N"/>
    <m/>
    <m/>
    <m/>
    <x v="10"/>
    <m/>
    <m/>
    <m/>
    <n v="39.353099999999998"/>
    <n v="-91.229500000000002"/>
    <s v="exact"/>
    <s v="Bowling Green"/>
    <s v="Pike"/>
    <m/>
    <s v="Missouri"/>
    <x v="1"/>
    <s v="Northern America"/>
    <s v="EIA: 7964"/>
    <s v="EIA: GT4"/>
    <m/>
    <m/>
    <m/>
    <m/>
    <s v="49805"/>
    <n v="29399"/>
    <s v="L402339"/>
    <s v="G403688"/>
  </r>
  <r>
    <s v="https://www.gem.wiki/Pensacola_Florida_power_plant"/>
    <x v="62"/>
    <s v="Pensacola Florida power plant"/>
    <m/>
    <s v="GEN4"/>
    <s v="NG/OG/FO/WO"/>
    <n v="86"/>
    <x v="0"/>
    <x v="1"/>
    <s v="Y"/>
    <m/>
    <m/>
    <m/>
    <x v="19"/>
    <m/>
    <m/>
    <m/>
    <n v="30.595800000000001"/>
    <n v="-87.252499999999998"/>
    <s v="exact"/>
    <s v="Cantonment"/>
    <s v="Escambia"/>
    <m/>
    <s v="Florida"/>
    <x v="1"/>
    <s v="Northern America"/>
    <s v="EIA: 10416"/>
    <s v="EIA: GEN4"/>
    <m/>
    <m/>
    <m/>
    <m/>
    <s v="26716"/>
    <n v="16189"/>
    <s v="L402438"/>
    <s v="G403863"/>
  </r>
  <r>
    <s v="https://www.gem.wiki/Perennial_Wind_Chaser_Station"/>
    <x v="62"/>
    <s v="Perennial Wind Chaser Station"/>
    <m/>
    <s v="GT1"/>
    <s v="NG"/>
    <n v="106"/>
    <x v="5"/>
    <x v="1"/>
    <s v="N"/>
    <s v="not found"/>
    <s v="not found"/>
    <m/>
    <x v="45"/>
    <m/>
    <m/>
    <m/>
    <n v="45.801999000000002"/>
    <n v="-119.3721"/>
    <s v="exact"/>
    <s v="TBD"/>
    <s v="Umatilla"/>
    <m/>
    <s v="Oregon"/>
    <x v="1"/>
    <s v="Northern America"/>
    <s v="EIA: 59721"/>
    <s v="EIA: GT1"/>
    <m/>
    <m/>
    <m/>
    <m/>
    <s v="65594"/>
    <n v="42352"/>
    <s v="L402423"/>
    <s v="G403831"/>
  </r>
  <r>
    <s v="https://www.gem.wiki/Perennial_Wind_Chaser_Station"/>
    <x v="62"/>
    <s v="Perennial Wind Chaser Station"/>
    <m/>
    <s v="GT2"/>
    <s v="NG"/>
    <n v="106"/>
    <x v="5"/>
    <x v="1"/>
    <s v="N"/>
    <s v="not found"/>
    <s v="not found"/>
    <m/>
    <x v="45"/>
    <m/>
    <m/>
    <m/>
    <n v="45.801999000000002"/>
    <n v="-119.3721"/>
    <s v="exact"/>
    <s v="TBD"/>
    <s v="Umatilla"/>
    <m/>
    <s v="Oregon"/>
    <x v="1"/>
    <s v="Northern America"/>
    <s v="EIA: 59721"/>
    <s v="EIA: GT2"/>
    <m/>
    <m/>
    <m/>
    <m/>
    <s v="65594"/>
    <n v="42353"/>
    <s v="L402423"/>
    <s v="G403832"/>
  </r>
  <r>
    <s v="https://www.gem.wiki/Perennial_Wind_Chaser_Station"/>
    <x v="62"/>
    <s v="Perennial Wind Chaser Station"/>
    <m/>
    <s v="GT3"/>
    <s v="NG"/>
    <n v="106"/>
    <x v="5"/>
    <x v="1"/>
    <s v="N"/>
    <s v="not found"/>
    <s v="not found"/>
    <m/>
    <x v="45"/>
    <m/>
    <m/>
    <m/>
    <n v="45.801999000000002"/>
    <n v="-119.3721"/>
    <s v="exact"/>
    <s v="TBD"/>
    <s v="Umatilla"/>
    <m/>
    <s v="Oregon"/>
    <x v="1"/>
    <s v="Northern America"/>
    <s v="EIA: 59721"/>
    <s v="EIA: GT3"/>
    <m/>
    <m/>
    <m/>
    <m/>
    <s v="65594"/>
    <n v="42354"/>
    <s v="L402423"/>
    <s v="G403833"/>
  </r>
  <r>
    <s v="https://www.gem.wiki/Perennial_Wind_Chaser_Station"/>
    <x v="62"/>
    <s v="Perennial Wind Chaser Station"/>
    <m/>
    <s v="GT4"/>
    <s v="NG"/>
    <n v="106"/>
    <x v="5"/>
    <x v="1"/>
    <s v="N"/>
    <s v="not found"/>
    <s v="not found"/>
    <m/>
    <x v="45"/>
    <m/>
    <m/>
    <m/>
    <n v="45.801999000000002"/>
    <n v="-119.3721"/>
    <s v="exact"/>
    <s v="TBD"/>
    <s v="Umatilla"/>
    <m/>
    <s v="Oregon"/>
    <x v="1"/>
    <s v="Northern America"/>
    <s v="EIA: 59721"/>
    <s v="EIA: GT4"/>
    <m/>
    <m/>
    <m/>
    <m/>
    <s v="65594"/>
    <n v="42355"/>
    <s v="L402423"/>
    <s v="G403834"/>
  </r>
  <r>
    <s v="https://www.gem.wiki/Permian_Basin_power_station"/>
    <x v="62"/>
    <s v="Permian Basin power station"/>
    <m/>
    <s v="CT1"/>
    <s v="NG/FO"/>
    <n v="89"/>
    <x v="0"/>
    <x v="1"/>
    <s v="N"/>
    <m/>
    <m/>
    <m/>
    <x v="12"/>
    <m/>
    <m/>
    <m/>
    <n v="31.5839"/>
    <n v="-102.9633"/>
    <s v="exact"/>
    <s v="Monahans"/>
    <s v="Ward"/>
    <m/>
    <s v="Texas"/>
    <x v="1"/>
    <s v="Northern America"/>
    <s v="EIA: 3494"/>
    <s v="EIA: CT1"/>
    <m/>
    <m/>
    <m/>
    <m/>
    <s v="34482"/>
    <n v="16212"/>
    <s v="L402069"/>
    <s v="G403136"/>
  </r>
  <r>
    <s v="https://www.gem.wiki/Permian_Basin_power_station"/>
    <x v="62"/>
    <s v="Permian Basin power station"/>
    <m/>
    <s v="CT2"/>
    <s v="NG/FO"/>
    <n v="89"/>
    <x v="0"/>
    <x v="1"/>
    <s v="N"/>
    <m/>
    <m/>
    <m/>
    <x v="12"/>
    <m/>
    <m/>
    <m/>
    <n v="31.5839"/>
    <n v="-102.9633"/>
    <s v="exact"/>
    <s v="Monahans"/>
    <s v="Ward"/>
    <m/>
    <s v="Texas"/>
    <x v="1"/>
    <s v="Northern America"/>
    <s v="EIA: 3494"/>
    <s v="EIA: CT2"/>
    <m/>
    <m/>
    <m/>
    <m/>
    <s v="34482"/>
    <n v="16213"/>
    <s v="L402069"/>
    <s v="G403137"/>
  </r>
  <r>
    <s v="https://www.gem.wiki/Permian_Basin_power_station"/>
    <x v="62"/>
    <s v="Permian Basin power station"/>
    <m/>
    <s v="CT3"/>
    <s v="NG/FO"/>
    <n v="89"/>
    <x v="0"/>
    <x v="1"/>
    <s v="N"/>
    <m/>
    <m/>
    <m/>
    <x v="12"/>
    <m/>
    <m/>
    <m/>
    <n v="31.5839"/>
    <n v="-102.9633"/>
    <s v="exact"/>
    <s v="Monahans"/>
    <s v="Ward"/>
    <m/>
    <s v="Texas"/>
    <x v="1"/>
    <s v="Northern America"/>
    <s v="EIA: 3494"/>
    <s v="EIA: CT3"/>
    <m/>
    <m/>
    <m/>
    <m/>
    <s v="34482"/>
    <n v="16214"/>
    <s v="L402069"/>
    <s v="G403138"/>
  </r>
  <r>
    <s v="https://www.gem.wiki/Permian_Basin_power_station"/>
    <x v="62"/>
    <s v="Permian Basin power station"/>
    <m/>
    <s v="CT4"/>
    <s v="NG/FO"/>
    <n v="89"/>
    <x v="0"/>
    <x v="1"/>
    <s v="N"/>
    <m/>
    <m/>
    <m/>
    <x v="25"/>
    <m/>
    <m/>
    <m/>
    <n v="31.5839"/>
    <n v="-102.9633"/>
    <s v="exact"/>
    <s v="Monahans"/>
    <s v="Ward"/>
    <m/>
    <s v="Texas"/>
    <x v="1"/>
    <s v="Northern America"/>
    <s v="EIA: 3494"/>
    <s v="EIA: CT4"/>
    <m/>
    <m/>
    <m/>
    <m/>
    <s v="34482"/>
    <n v="16215"/>
    <s v="L402069"/>
    <s v="G403139"/>
  </r>
  <r>
    <s v="https://www.gem.wiki/Permian_Basin_power_station"/>
    <x v="62"/>
    <s v="Permian Basin power station"/>
    <m/>
    <s v="CT5"/>
    <s v="NG/FO"/>
    <n v="89"/>
    <x v="0"/>
    <x v="1"/>
    <s v="N"/>
    <m/>
    <m/>
    <m/>
    <x v="25"/>
    <m/>
    <m/>
    <m/>
    <n v="31.5839"/>
    <n v="-102.9633"/>
    <s v="exact"/>
    <s v="Monahans"/>
    <s v="Ward"/>
    <m/>
    <s v="Texas"/>
    <x v="1"/>
    <s v="Northern America"/>
    <s v="EIA: 3494"/>
    <s v="EIA: CT5"/>
    <m/>
    <m/>
    <m/>
    <m/>
    <s v="34482"/>
    <n v="16216"/>
    <s v="L402069"/>
    <s v="G403140"/>
  </r>
  <r>
    <s v="https://www.gem.wiki/Perryman_power_station"/>
    <x v="62"/>
    <s v="Perryman power station"/>
    <m/>
    <s v="GT5"/>
    <s v="NG/FO"/>
    <n v="192"/>
    <x v="0"/>
    <x v="1"/>
    <s v="N"/>
    <m/>
    <m/>
    <m/>
    <x v="48"/>
    <m/>
    <m/>
    <m/>
    <n v="39.442836"/>
    <n v="-76.221760000000003"/>
    <s v="exact"/>
    <s v="Harford County"/>
    <s v="Harford"/>
    <m/>
    <s v="Maryland"/>
    <x v="1"/>
    <s v="Northern America"/>
    <s v="EIA: 1556"/>
    <s v="EIA: GT5"/>
    <m/>
    <m/>
    <m/>
    <m/>
    <s v="13950"/>
    <m/>
    <s v="L401827"/>
    <s v="G402639"/>
  </r>
  <r>
    <s v="https://www.gem.wiki/Perryman_power_station"/>
    <x v="62"/>
    <s v="Perryman power station"/>
    <m/>
    <s v="GT6"/>
    <s v="NG/FO"/>
    <n v="141"/>
    <x v="0"/>
    <x v="1"/>
    <s v="N"/>
    <s v="not found"/>
    <s v="not found"/>
    <m/>
    <x v="13"/>
    <m/>
    <m/>
    <m/>
    <n v="39.442836"/>
    <n v="-76.221760000000003"/>
    <s v="exact"/>
    <s v="Harford County"/>
    <s v="Harford"/>
    <m/>
    <s v="Maryland"/>
    <x v="1"/>
    <s v="Northern America"/>
    <s v="EIA: 1556"/>
    <s v="EIA: GT6"/>
    <m/>
    <m/>
    <m/>
    <m/>
    <s v="13950"/>
    <n v="16239"/>
    <s v="L401827"/>
    <s v="G402640"/>
  </r>
  <r>
    <s v="https://www.gem.wiki/Perryville_power_station"/>
    <x v="62"/>
    <s v="Perryville power station"/>
    <m/>
    <s v="2-CT"/>
    <s v="NG"/>
    <n v="186"/>
    <x v="0"/>
    <x v="1"/>
    <s v="N"/>
    <m/>
    <m/>
    <m/>
    <x v="11"/>
    <m/>
    <m/>
    <m/>
    <n v="32.690800000000003"/>
    <n v="-92.018299999999996"/>
    <s v="exact"/>
    <s v="Sterlington"/>
    <s v="Ouachita"/>
    <m/>
    <s v="Louisiana"/>
    <x v="1"/>
    <s v="Northern America"/>
    <s v="EIA: 55620"/>
    <s v="EIA: 2-CT"/>
    <m/>
    <m/>
    <m/>
    <m/>
    <s v="47156"/>
    <n v="26434"/>
    <s v="L401916"/>
    <s v="G402847"/>
  </r>
  <r>
    <s v="https://www.gem.wiki/Perryville_power_station"/>
    <x v="62"/>
    <s v="Perryville power station"/>
    <m/>
    <s v="PB01"/>
    <s v="NG"/>
    <n v="638"/>
    <x v="0"/>
    <x v="0"/>
    <s v="N"/>
    <m/>
    <m/>
    <m/>
    <x v="10"/>
    <m/>
    <m/>
    <m/>
    <n v="32.690800000000003"/>
    <n v="-92.018299999999996"/>
    <s v="exact"/>
    <s v="Sterlington"/>
    <s v="Ouachita"/>
    <m/>
    <s v="Louisiana"/>
    <x v="1"/>
    <s v="Northern America"/>
    <s v="EIA: 55620"/>
    <s v="EIA: CT-1, CT-2, ST-1"/>
    <m/>
    <m/>
    <m/>
    <m/>
    <s v="47156, 27185, 26435"/>
    <n v="27184"/>
    <s v="L401916"/>
    <s v="G401957"/>
  </r>
  <r>
    <s v="https://www.gem.wiki/Pinckneyville_power_station"/>
    <x v="62"/>
    <s v="Pinckneyville power station"/>
    <m/>
    <s v="5"/>
    <s v="NG"/>
    <n v="50"/>
    <x v="0"/>
    <x v="1"/>
    <s v="N"/>
    <m/>
    <m/>
    <m/>
    <x v="11"/>
    <m/>
    <m/>
    <m/>
    <n v="38.111400000000003"/>
    <n v="-89.346699999999998"/>
    <s v="exact"/>
    <s v="Pinckneyville"/>
    <s v="Perry"/>
    <m/>
    <s v="Illinois"/>
    <x v="1"/>
    <s v="Northern America"/>
    <s v="EIA: 55202"/>
    <s v="EIA: 5"/>
    <m/>
    <m/>
    <m/>
    <m/>
    <s v="46977"/>
    <n v="30213"/>
    <s v="L402340"/>
    <s v="G403689"/>
  </r>
  <r>
    <s v="https://www.gem.wiki/Pinckneyville_power_station"/>
    <x v="62"/>
    <s v="Pinckneyville power station"/>
    <m/>
    <s v="6"/>
    <s v="NG"/>
    <n v="50"/>
    <x v="0"/>
    <x v="1"/>
    <s v="N"/>
    <m/>
    <m/>
    <m/>
    <x v="11"/>
    <m/>
    <m/>
    <m/>
    <n v="38.111400000000003"/>
    <n v="-89.346699999999998"/>
    <s v="exact"/>
    <s v="Pinckneyville"/>
    <s v="Perry"/>
    <m/>
    <s v="Illinois"/>
    <x v="1"/>
    <s v="Northern America"/>
    <s v="EIA: 55202"/>
    <s v="EIA: 6"/>
    <m/>
    <m/>
    <m/>
    <m/>
    <s v="46977"/>
    <n v="30214"/>
    <s v="L402340"/>
    <s v="G403690"/>
  </r>
  <r>
    <s v="https://www.gem.wiki/Pinckneyville_power_station"/>
    <x v="62"/>
    <s v="Pinckneyville power station"/>
    <m/>
    <s v="7"/>
    <s v="NG"/>
    <n v="50"/>
    <x v="0"/>
    <x v="1"/>
    <s v="N"/>
    <m/>
    <m/>
    <m/>
    <x v="11"/>
    <m/>
    <m/>
    <m/>
    <n v="38.111400000000003"/>
    <n v="-89.346699999999998"/>
    <s v="exact"/>
    <s v="Pinckneyville"/>
    <s v="Perry"/>
    <m/>
    <s v="Illinois"/>
    <x v="1"/>
    <s v="Northern America"/>
    <s v="EIA: 55202"/>
    <s v="EIA: 7"/>
    <m/>
    <m/>
    <m/>
    <m/>
    <s v="46977"/>
    <n v="30215"/>
    <s v="L402340"/>
    <s v="G403691"/>
  </r>
  <r>
    <s v="https://www.gem.wiki/Pinckneyville_power_station"/>
    <x v="62"/>
    <s v="Pinckneyville power station"/>
    <m/>
    <s v="8"/>
    <s v="NG"/>
    <n v="50"/>
    <x v="0"/>
    <x v="1"/>
    <s v="N"/>
    <m/>
    <m/>
    <m/>
    <x v="11"/>
    <m/>
    <m/>
    <m/>
    <n v="38.111400000000003"/>
    <n v="-89.346699999999998"/>
    <s v="exact"/>
    <s v="Pinckneyville"/>
    <s v="Perry"/>
    <m/>
    <s v="Illinois"/>
    <x v="1"/>
    <s v="Northern America"/>
    <s v="EIA: 55202"/>
    <s v="EIA: 8"/>
    <m/>
    <m/>
    <m/>
    <m/>
    <s v="46977"/>
    <n v="30216"/>
    <s v="L402340"/>
    <s v="G403692"/>
  </r>
  <r>
    <s v="https://www.gem.wiki/Pine_Bluff_energy_center"/>
    <x v="62"/>
    <s v="Pine Bluff energy center"/>
    <m/>
    <s v="CC01"/>
    <s v="NG/FO"/>
    <n v="236"/>
    <x v="0"/>
    <x v="0"/>
    <s v="Y"/>
    <m/>
    <m/>
    <m/>
    <x v="11"/>
    <m/>
    <m/>
    <m/>
    <n v="34.2181"/>
    <n v="-91.902500000000003"/>
    <s v="exact"/>
    <s v="Pine Bluff"/>
    <s v="Jefferson"/>
    <m/>
    <s v="Arkansas"/>
    <x v="1"/>
    <s v="Northern America"/>
    <s v="EIA: 55075"/>
    <s v="EIA: CT01, ST01"/>
    <m/>
    <m/>
    <m/>
    <m/>
    <s v="45873"/>
    <s v="24807, 25118"/>
    <s v="L402514"/>
    <s v="G401791"/>
  </r>
  <r>
    <s v="https://www.gem.wiki/Pinecrest_energy_center"/>
    <x v="62"/>
    <s v="Pinecrest energy center"/>
    <m/>
    <s v="CC_set"/>
    <s v="NG"/>
    <n v="753"/>
    <x v="5"/>
    <x v="0"/>
    <s v="N"/>
    <m/>
    <m/>
    <m/>
    <x v="45"/>
    <m/>
    <m/>
    <m/>
    <n v="31.360942000000001"/>
    <n v="-94.694519999999997"/>
    <s v="exact"/>
    <s v="Lufkin"/>
    <s v="Angelina"/>
    <m/>
    <s v="Texas"/>
    <x v="1"/>
    <s v="Northern America"/>
    <s v="EIA: 59923"/>
    <s v="EIA: CTG-1, CTG-2, STG"/>
    <m/>
    <m/>
    <m/>
    <m/>
    <s v="67720"/>
    <s v="44429, 45088, 45089"/>
    <s v="L402424"/>
    <s v="G402083"/>
  </r>
  <r>
    <s v="https://www.gem.wiki/Pinelawn_power_station"/>
    <x v="62"/>
    <s v="Pinelawn power station"/>
    <m/>
    <s v="CC1"/>
    <s v="NG/KER"/>
    <n v="82"/>
    <x v="0"/>
    <x v="0"/>
    <s v="N"/>
    <m/>
    <m/>
    <m/>
    <x v="21"/>
    <m/>
    <m/>
    <m/>
    <n v="40.736611000000003"/>
    <n v="-73.388419999999996"/>
    <s v="exact"/>
    <s v="West Babylon"/>
    <s v="Suffolk"/>
    <m/>
    <s v="New York"/>
    <x v="1"/>
    <s v="Northern America"/>
    <s v="EIA: 56188"/>
    <s v="EIA: CTG, STG"/>
    <m/>
    <m/>
    <m/>
    <m/>
    <m/>
    <m/>
    <s v="L401599"/>
    <s v="G402006"/>
  </r>
  <r>
    <s v="https://www.gem.wiki/Pio_Pico_energy_center"/>
    <x v="62"/>
    <s v="Pio Pico energy center"/>
    <m/>
    <s v="CTG1"/>
    <s v="NG"/>
    <n v="132"/>
    <x v="0"/>
    <x v="1"/>
    <s v="N"/>
    <s v="Hydrogen capable: turbine"/>
    <s v="not found"/>
    <m/>
    <x v="5"/>
    <m/>
    <m/>
    <m/>
    <n v="32.573889000000001"/>
    <n v="-116.9178"/>
    <s v="exact"/>
    <s v="San Diego"/>
    <s v="San Diego"/>
    <m/>
    <s v="California"/>
    <x v="1"/>
    <s v="Northern America"/>
    <s v="EIA: 57555"/>
    <s v="EIA: CTG1"/>
    <m/>
    <m/>
    <m/>
    <m/>
    <s v="63148"/>
    <n v="39691"/>
    <s v="L402202"/>
    <s v="G403381"/>
  </r>
  <r>
    <s v="https://www.gem.wiki/Pio_Pico_energy_center"/>
    <x v="62"/>
    <s v="Pio Pico energy center"/>
    <m/>
    <s v="CTG2"/>
    <s v="NG"/>
    <n v="132"/>
    <x v="0"/>
    <x v="1"/>
    <s v="N"/>
    <s v="Hydrogen capable: turbine"/>
    <s v="not found"/>
    <m/>
    <x v="5"/>
    <m/>
    <m/>
    <m/>
    <n v="32.573889000000001"/>
    <n v="-116.9178"/>
    <s v="exact"/>
    <s v="San Diego"/>
    <s v="San Diego"/>
    <m/>
    <s v="California"/>
    <x v="1"/>
    <s v="Northern America"/>
    <s v="EIA: 57555"/>
    <s v="EIA: CTG2"/>
    <m/>
    <m/>
    <m/>
    <m/>
    <s v="63148"/>
    <n v="39692"/>
    <s v="L402202"/>
    <s v="G403382"/>
  </r>
  <r>
    <s v="https://www.gem.wiki/Pio_Pico_energy_center"/>
    <x v="62"/>
    <s v="Pio Pico energy center"/>
    <m/>
    <s v="CTG3"/>
    <s v="NG"/>
    <n v="132"/>
    <x v="0"/>
    <x v="1"/>
    <s v="N"/>
    <s v="Hydrogen capable: turbine"/>
    <s v="not found"/>
    <m/>
    <x v="5"/>
    <m/>
    <m/>
    <m/>
    <n v="32.573889000000001"/>
    <n v="-116.9178"/>
    <s v="exact"/>
    <s v="San Diego"/>
    <s v="San Diego"/>
    <m/>
    <s v="California"/>
    <x v="1"/>
    <s v="Northern America"/>
    <s v="EIA: 57555"/>
    <s v="EIA: CTG3"/>
    <m/>
    <m/>
    <m/>
    <m/>
    <s v="63148"/>
    <n v="39693"/>
    <s v="L402202"/>
    <s v="G403383"/>
  </r>
  <r>
    <s v="https://www.gem.wiki/Pioneer_generating_station"/>
    <x v="62"/>
    <s v="Pioneer generating station"/>
    <m/>
    <s v="1"/>
    <s v="NG"/>
    <n v="61"/>
    <x v="0"/>
    <x v="1"/>
    <s v="N"/>
    <m/>
    <m/>
    <m/>
    <x v="22"/>
    <m/>
    <m/>
    <m/>
    <n v="48.232500000000002"/>
    <n v="-103.9528"/>
    <s v="exact"/>
    <s v="Williston"/>
    <s v="Williams"/>
    <m/>
    <s v="North Dakota"/>
    <x v="1"/>
    <s v="Northern America"/>
    <s v="EIA: 57881"/>
    <s v="EIA: 01"/>
    <m/>
    <m/>
    <m/>
    <m/>
    <s v="64886"/>
    <n v="41486"/>
    <s v="L401741"/>
    <s v="G402509"/>
  </r>
  <r>
    <s v="https://www.gem.wiki/Pioneer_generating_station"/>
    <x v="62"/>
    <s v="Pioneer generating station"/>
    <m/>
    <s v="2"/>
    <s v="NG"/>
    <n v="61"/>
    <x v="0"/>
    <x v="1"/>
    <s v="N"/>
    <m/>
    <m/>
    <m/>
    <x v="2"/>
    <m/>
    <m/>
    <m/>
    <n v="48.232500000000002"/>
    <n v="-103.9528"/>
    <s v="exact"/>
    <s v="Williston"/>
    <s v="Williams"/>
    <m/>
    <s v="North Dakota"/>
    <x v="1"/>
    <s v="Northern America"/>
    <s v="EIA: 57881"/>
    <s v="EIA: 02"/>
    <m/>
    <m/>
    <m/>
    <m/>
    <s v="64886"/>
    <n v="42835"/>
    <s v="L401741"/>
    <s v="G402510"/>
  </r>
  <r>
    <s v="https://www.gem.wiki/Pioneer_generating_station"/>
    <x v="62"/>
    <s v="Pioneer generating station"/>
    <m/>
    <s v="3"/>
    <s v="NG"/>
    <n v="61"/>
    <x v="0"/>
    <x v="1"/>
    <s v="N"/>
    <m/>
    <m/>
    <m/>
    <x v="2"/>
    <m/>
    <m/>
    <m/>
    <n v="48.232500000000002"/>
    <n v="-103.9528"/>
    <s v="exact"/>
    <s v="Williston"/>
    <s v="Williams"/>
    <m/>
    <s v="North Dakota"/>
    <x v="1"/>
    <s v="Northern America"/>
    <s v="EIA: 57881"/>
    <s v="EIA: 03"/>
    <m/>
    <m/>
    <m/>
    <m/>
    <s v="64886"/>
    <n v="42836"/>
    <s v="L401741"/>
    <s v="G402511"/>
  </r>
  <r>
    <s v="https://www.gem.wiki/Pioneer_generating_station"/>
    <x v="62"/>
    <s v="Pioneer generating station"/>
    <m/>
    <s v="4-1"/>
    <s v="NG"/>
    <n v="250"/>
    <x v="1"/>
    <x v="1"/>
    <s v="N"/>
    <m/>
    <m/>
    <m/>
    <x v="40"/>
    <m/>
    <m/>
    <m/>
    <n v="48.232500000000002"/>
    <n v="-103.9528"/>
    <s v="exact"/>
    <s v="Williston"/>
    <s v="Williams"/>
    <m/>
    <s v="North Dakota"/>
    <x v="1"/>
    <s v="Northern America"/>
    <s v="EIA: 57881"/>
    <m/>
    <m/>
    <m/>
    <m/>
    <m/>
    <s v="64886"/>
    <m/>
    <s v="L401741"/>
    <s v="G413123"/>
  </r>
  <r>
    <s v="https://www.gem.wiki/Pioneer_generating_station"/>
    <x v="62"/>
    <s v="Pioneer generating station"/>
    <m/>
    <s v="4-2"/>
    <s v="NG"/>
    <n v="110.4"/>
    <x v="1"/>
    <x v="4"/>
    <s v="N"/>
    <m/>
    <m/>
    <m/>
    <x v="40"/>
    <m/>
    <m/>
    <m/>
    <n v="48.232500000000002"/>
    <n v="-103.9528"/>
    <s v="exact"/>
    <s v="Williston"/>
    <s v="Williams"/>
    <m/>
    <s v="North Dakota"/>
    <x v="1"/>
    <s v="Northern America"/>
    <s v="EIA: 57881"/>
    <m/>
    <m/>
    <m/>
    <m/>
    <m/>
    <s v="64886"/>
    <m/>
    <s v="L401741"/>
    <s v="G413122"/>
  </r>
  <r>
    <s v="https://www.gem.wiki/Pioneer_generating_station"/>
    <x v="62"/>
    <s v="Pioneer generating station"/>
    <m/>
    <s v="4-3"/>
    <s v="NG"/>
    <n v="250"/>
    <x v="1"/>
    <x v="1"/>
    <s v="N"/>
    <m/>
    <m/>
    <m/>
    <x v="54"/>
    <m/>
    <m/>
    <m/>
    <n v="48.232500000000002"/>
    <n v="-103.9528"/>
    <s v="exact"/>
    <s v="Williston"/>
    <s v="Williams"/>
    <m/>
    <s v="North Dakota"/>
    <x v="1"/>
    <s v="Northern America"/>
    <s v="EIA: 57881"/>
    <m/>
    <m/>
    <m/>
    <m/>
    <m/>
    <s v="64886"/>
    <m/>
    <s v="L401741"/>
    <s v="G413121"/>
  </r>
  <r>
    <s v="https://www.gem.wiki/Pioneer_generating_station"/>
    <x v="62"/>
    <s v="Pioneer generating station"/>
    <m/>
    <s v="IC"/>
    <s v="NG"/>
    <n v="111.6"/>
    <x v="0"/>
    <x v="4"/>
    <s v="N"/>
    <m/>
    <m/>
    <m/>
    <x v="31"/>
    <m/>
    <m/>
    <m/>
    <n v="48.232500000000002"/>
    <n v="-103.9528"/>
    <s v="exact"/>
    <s v="Williston"/>
    <s v="Williams"/>
    <m/>
    <s v="North Dakota"/>
    <x v="1"/>
    <s v="Northern America"/>
    <s v="EIA: 57881"/>
    <m/>
    <m/>
    <m/>
    <m/>
    <m/>
    <s v="64886"/>
    <m/>
    <s v="L401741"/>
    <s v="G413124"/>
  </r>
  <r>
    <s v="https://www.gem.wiki/Pittsfield_Generating_power_station"/>
    <x v="62"/>
    <s v="Pittsfield Generating power station"/>
    <m/>
    <s v="CC1"/>
    <s v="NG/FO"/>
    <n v="176"/>
    <x v="0"/>
    <x v="0"/>
    <s v="Y"/>
    <m/>
    <m/>
    <m/>
    <x v="25"/>
    <m/>
    <m/>
    <m/>
    <n v="42.456400000000002"/>
    <n v="-73.218100000000007"/>
    <s v="exact"/>
    <s v="Pittsfield"/>
    <s v="Berkshire"/>
    <m/>
    <s v="Massachusetts"/>
    <x v="1"/>
    <s v="Northern America"/>
    <s v="EIA: 50002"/>
    <s v="EIA: GEN1, GEN2, GEN3, GEN4"/>
    <m/>
    <m/>
    <m/>
    <m/>
    <s v="20792"/>
    <s v="16563, 16564, 16565, 16566"/>
    <s v="L401653"/>
    <s v="G401697"/>
  </r>
  <r>
    <s v="https://www.gem.wiki/Plant_No_2_Freeport"/>
    <x v="62"/>
    <s v="Plant No 2 Freeport"/>
    <m/>
    <s v="CT5"/>
    <s v="NG/KER"/>
    <n v="61"/>
    <x v="0"/>
    <x v="1"/>
    <s v="N"/>
    <m/>
    <m/>
    <m/>
    <x v="8"/>
    <m/>
    <m/>
    <m/>
    <n v="40.6447"/>
    <n v="-73.568299999999994"/>
    <s v="exact"/>
    <s v="Freeport"/>
    <s v="Nassau"/>
    <m/>
    <s v="New York"/>
    <x v="1"/>
    <s v="Northern America"/>
    <s v="EIA: 2679"/>
    <s v="EIA: CT5"/>
    <m/>
    <m/>
    <m/>
    <m/>
    <m/>
    <m/>
    <s v="L402349"/>
    <s v="G403711"/>
  </r>
  <r>
    <s v="https://www.gem.wiki/Plant_X_power_station"/>
    <x v="62"/>
    <s v="Plant X power station"/>
    <m/>
    <s v="2"/>
    <s v="NG/FO"/>
    <n v="98"/>
    <x v="0"/>
    <x v="3"/>
    <s v="N"/>
    <m/>
    <m/>
    <m/>
    <x v="90"/>
    <m/>
    <n v="2022"/>
    <m/>
    <n v="34.1661"/>
    <n v="-102.4114"/>
    <s v="exact"/>
    <s v="Earth"/>
    <s v="Lamb"/>
    <m/>
    <s v="Texas"/>
    <x v="1"/>
    <s v="Northern America"/>
    <s v="EIA: 3485"/>
    <s v="EIA: 2"/>
    <m/>
    <m/>
    <m/>
    <m/>
    <s v="33304"/>
    <n v="16623"/>
    <s v="L402301"/>
    <s v="G403564"/>
  </r>
  <r>
    <s v="https://www.gem.wiki/Plant_X_power_station"/>
    <x v="62"/>
    <s v="Plant X power station"/>
    <m/>
    <s v="3"/>
    <s v="NG"/>
    <n v="98"/>
    <x v="0"/>
    <x v="3"/>
    <s v="N"/>
    <m/>
    <m/>
    <m/>
    <x v="86"/>
    <m/>
    <n v="2022"/>
    <m/>
    <n v="34.1661"/>
    <n v="-102.4114"/>
    <s v="exact"/>
    <s v="Earth"/>
    <s v="Lamb"/>
    <m/>
    <s v="Texas"/>
    <x v="1"/>
    <s v="Northern America"/>
    <s v="EIA: 3485"/>
    <s v="EIA: 3"/>
    <m/>
    <m/>
    <m/>
    <m/>
    <s v="33304"/>
    <n v="16624"/>
    <s v="L402301"/>
    <s v="G403565"/>
  </r>
  <r>
    <s v="https://www.gem.wiki/Plant_X_power_station"/>
    <x v="62"/>
    <s v="Plant X power station"/>
    <m/>
    <s v="4"/>
    <s v="NG/FO"/>
    <n v="190"/>
    <x v="0"/>
    <x v="3"/>
    <s v="N"/>
    <m/>
    <m/>
    <m/>
    <x v="82"/>
    <m/>
    <n v="2027"/>
    <m/>
    <n v="34.1661"/>
    <n v="-102.4114"/>
    <s v="exact"/>
    <s v="Earth"/>
    <s v="Lamb"/>
    <m/>
    <s v="Texas"/>
    <x v="1"/>
    <s v="Northern America"/>
    <s v="EIA: 3485"/>
    <s v="EIA: 4"/>
    <m/>
    <m/>
    <m/>
    <m/>
    <s v="33304"/>
    <n v="16625"/>
    <s v="L402301"/>
    <s v="G403566"/>
  </r>
  <r>
    <s v="https://www.gem.wiki/Plaquemine_cogeneration_plant"/>
    <x v="62"/>
    <s v="Plaquemine cogeneration plant"/>
    <m/>
    <s v="CC2"/>
    <s v="NG/OG"/>
    <n v="987"/>
    <x v="0"/>
    <x v="0"/>
    <s v="Y"/>
    <m/>
    <m/>
    <m/>
    <x v="8"/>
    <m/>
    <m/>
    <m/>
    <n v="30.3217"/>
    <n v="-91.234700000000004"/>
    <s v="exact"/>
    <s v="Plaquemine"/>
    <s v="Iberville"/>
    <m/>
    <s v="Louisiana"/>
    <x v="1"/>
    <s v="Northern America"/>
    <s v="EIA: 55419"/>
    <s v="EIA: G500, G600, G700, G800, ST5"/>
    <m/>
    <m/>
    <m/>
    <m/>
    <s v="18600"/>
    <s v="26171, 29354, 29355, 29356, 29357"/>
    <s v="L402525"/>
    <s v="G401921"/>
  </r>
  <r>
    <s v="https://www.gem.wiki/Pleasant_Hill_power_station"/>
    <x v="62"/>
    <s v="Pleasant Hill power station"/>
    <m/>
    <s v="3"/>
    <s v="NG/FO"/>
    <n v="97"/>
    <x v="0"/>
    <x v="1"/>
    <s v="N"/>
    <m/>
    <m/>
    <m/>
    <x v="20"/>
    <m/>
    <m/>
    <m/>
    <n v="41.557200000000002"/>
    <n v="-93.524199999999993"/>
    <s v="exact"/>
    <s v="Pleasant Hill"/>
    <s v="Polk"/>
    <m/>
    <s v="Iowa"/>
    <x v="1"/>
    <s v="Northern America"/>
    <s v="EIA: 7145"/>
    <s v="EIA: 3"/>
    <m/>
    <m/>
    <m/>
    <m/>
    <s v="26335"/>
    <n v="16638"/>
    <s v="L402082"/>
    <s v="G403159"/>
  </r>
  <r>
    <s v="https://www.gem.wiki/Pleasant_Valley_(MN)_power_station"/>
    <x v="62"/>
    <s v="Pleasant Valley (MN) power station"/>
    <m/>
    <s v="11"/>
    <s v="NG/FO"/>
    <n v="168"/>
    <x v="0"/>
    <x v="1"/>
    <s v="N"/>
    <m/>
    <m/>
    <m/>
    <x v="11"/>
    <m/>
    <m/>
    <m/>
    <n v="43.799446000000003"/>
    <n v="-92.682869999999994"/>
    <s v="exact"/>
    <s v="Dexter"/>
    <s v="Mower"/>
    <m/>
    <s v="Minnesota"/>
    <x v="1"/>
    <s v="Northern America"/>
    <s v="EIA: 7843"/>
    <s v="EIA: 11"/>
    <m/>
    <m/>
    <m/>
    <m/>
    <s v="35370"/>
    <n v="21889"/>
    <s v="L401990"/>
    <s v="G402972"/>
  </r>
  <r>
    <s v="https://www.gem.wiki/Pleasant_Valley_(MN)_power_station"/>
    <x v="62"/>
    <s v="Pleasant Valley (MN) power station"/>
    <m/>
    <s v="12"/>
    <s v="NG/FO"/>
    <n v="168"/>
    <x v="0"/>
    <x v="1"/>
    <s v="N"/>
    <m/>
    <m/>
    <m/>
    <x v="11"/>
    <m/>
    <m/>
    <m/>
    <n v="43.799446000000003"/>
    <n v="-92.682869999999994"/>
    <s v="exact"/>
    <s v="Dexter"/>
    <s v="Mower"/>
    <m/>
    <s v="Minnesota"/>
    <x v="1"/>
    <s v="Northern America"/>
    <s v="EIA: 7843"/>
    <s v="EIA: 12"/>
    <m/>
    <m/>
    <m/>
    <m/>
    <s v="35370"/>
    <n v="21890"/>
    <s v="L401990"/>
    <s v="G402973"/>
  </r>
  <r>
    <s v="https://www.gem.wiki/Pleasant_Valley_(MN)_power_station"/>
    <x v="62"/>
    <s v="Pleasant Valley (MN) power station"/>
    <m/>
    <s v="13"/>
    <s v="NG/FO"/>
    <n v="133"/>
    <x v="0"/>
    <x v="1"/>
    <s v="N"/>
    <m/>
    <m/>
    <m/>
    <x v="10"/>
    <m/>
    <m/>
    <m/>
    <n v="43.799446000000003"/>
    <n v="-92.682869999999994"/>
    <s v="exact"/>
    <s v="Dexter"/>
    <s v="Mower"/>
    <m/>
    <s v="Minnesota"/>
    <x v="1"/>
    <s v="Northern America"/>
    <s v="EIA: 7843"/>
    <s v="EIA: 13"/>
    <m/>
    <m/>
    <m/>
    <m/>
    <s v="35370"/>
    <n v="21891"/>
    <s v="L401990"/>
    <s v="G402974"/>
  </r>
  <r>
    <s v="https://www.gem.wiki/Pleasants_Energy_power_station"/>
    <x v="62"/>
    <s v="Pleasants Energy power station"/>
    <m/>
    <s v="1"/>
    <s v="NG/FO"/>
    <n v="172"/>
    <x v="0"/>
    <x v="1"/>
    <s v="N"/>
    <m/>
    <m/>
    <m/>
    <x v="10"/>
    <m/>
    <m/>
    <m/>
    <n v="39.332500000000003"/>
    <n v="-81.364199999999997"/>
    <s v="exact"/>
    <s v="St Mary's"/>
    <s v="Pleasants"/>
    <m/>
    <s v="West Virginia"/>
    <x v="1"/>
    <s v="Northern America"/>
    <s v="EIA: 55349"/>
    <s v="EIA: 1"/>
    <m/>
    <m/>
    <m/>
    <m/>
    <m/>
    <m/>
    <s v="L401600"/>
    <s v="G402322"/>
  </r>
  <r>
    <s v="https://www.gem.wiki/Pleasants_Energy_power_station"/>
    <x v="62"/>
    <s v="Pleasants Energy power station"/>
    <m/>
    <s v="2"/>
    <s v="NG/FO"/>
    <n v="172"/>
    <x v="0"/>
    <x v="1"/>
    <s v="N"/>
    <m/>
    <m/>
    <m/>
    <x v="10"/>
    <m/>
    <m/>
    <m/>
    <n v="39.332500000000003"/>
    <n v="-81.364199999999997"/>
    <s v="exact"/>
    <s v="St Mary's"/>
    <s v="Pleasants"/>
    <m/>
    <s v="West Virginia"/>
    <x v="1"/>
    <s v="Northern America"/>
    <s v="EIA: 55349"/>
    <s v="EIA: 2"/>
    <m/>
    <m/>
    <m/>
    <m/>
    <m/>
    <m/>
    <s v="L401600"/>
    <s v="G402323"/>
  </r>
  <r>
    <s v="https://www.gem.wiki/Polk_Power_Station"/>
    <x v="62"/>
    <s v="Polk Power Station"/>
    <m/>
    <s v="CC2"/>
    <s v="NG/D"/>
    <n v="1166"/>
    <x v="0"/>
    <x v="0"/>
    <s v="N"/>
    <s v="not found"/>
    <s v="Y"/>
    <s v="N"/>
    <x v="31"/>
    <m/>
    <m/>
    <m/>
    <n v="27.7286"/>
    <n v="-81.989699999999999"/>
    <s v="exact"/>
    <s v="Mulberry"/>
    <s v="Polk"/>
    <m/>
    <s v="Florida"/>
    <x v="1"/>
    <s v="Northern America"/>
    <s v="EIA: 7242"/>
    <s v="EIA: 2, 2CC, 3, 4, 5"/>
    <m/>
    <m/>
    <m/>
    <m/>
    <s v="34159"/>
    <s v="16732, 16728, 16729, 32219, 32220, 41265"/>
    <s v="L103831"/>
    <s v="G402145"/>
  </r>
  <r>
    <s v="https://www.gem.wiki/Ponca_City_power_station"/>
    <x v="62"/>
    <s v="Ponca City power station"/>
    <m/>
    <s v="4"/>
    <s v="NG"/>
    <n v="61"/>
    <x v="0"/>
    <x v="1"/>
    <s v="N"/>
    <m/>
    <m/>
    <m/>
    <x v="16"/>
    <m/>
    <m/>
    <m/>
    <n v="36.719790000000003"/>
    <n v="-97.085759999999993"/>
    <s v="exact"/>
    <s v="Ponca City"/>
    <s v="Kay"/>
    <m/>
    <s v="Oklahoma"/>
    <x v="1"/>
    <s v="Northern America"/>
    <s v="EIA: 7546"/>
    <s v="EIA: 4"/>
    <m/>
    <m/>
    <m/>
    <m/>
    <m/>
    <m/>
    <s v="L402167"/>
    <s v="G403323"/>
  </r>
  <r>
    <s v="https://www.gem.wiki/Ponca_City_power_station"/>
    <x v="62"/>
    <s v="Ponca City power station"/>
    <m/>
    <s v="CC1"/>
    <s v="NG"/>
    <n v="74"/>
    <x v="0"/>
    <x v="0"/>
    <s v="N"/>
    <m/>
    <m/>
    <m/>
    <x v="48"/>
    <m/>
    <m/>
    <m/>
    <n v="36.719790000000003"/>
    <n v="-97.085759999999993"/>
    <s v="exact"/>
    <s v="Ponca City"/>
    <s v="Kay"/>
    <m/>
    <s v="Oklahoma"/>
    <x v="1"/>
    <s v="Northern America"/>
    <s v="EIA: 7546"/>
    <s v="EIA: 1, 3"/>
    <m/>
    <m/>
    <m/>
    <m/>
    <m/>
    <m/>
    <s v="L402167"/>
    <s v="G402159"/>
  </r>
  <r>
    <s v="https://www.gem.wiki/Port_Comfort_power_station"/>
    <x v="62"/>
    <s v="Port Comfort power station"/>
    <m/>
    <s v="PC1"/>
    <s v="NG"/>
    <n v="61"/>
    <x v="0"/>
    <x v="1"/>
    <s v="N"/>
    <s v="Hydrogen capable: turbine"/>
    <s v="not found"/>
    <m/>
    <x v="31"/>
    <m/>
    <m/>
    <m/>
    <n v="28.648070000000001"/>
    <n v="-96.546210000000002"/>
    <s v="exact"/>
    <s v="Point Comfort"/>
    <s v="Calhoun"/>
    <m/>
    <s v="Texas"/>
    <x v="1"/>
    <s v="Northern America"/>
    <s v="EIA: 60459"/>
    <s v="EIA: PC1"/>
    <s v="Calhoun Project"/>
    <m/>
    <m/>
    <m/>
    <s v="not found"/>
    <m/>
    <s v="L402197"/>
    <s v="G403371"/>
  </r>
  <r>
    <s v="https://www.gem.wiki/Port_Comfort_power_station"/>
    <x v="62"/>
    <s v="Port Comfort power station"/>
    <m/>
    <s v="PC2"/>
    <s v="NG"/>
    <n v="61"/>
    <x v="0"/>
    <x v="1"/>
    <s v="N"/>
    <s v="Hydrogen capable: turbine"/>
    <s v="not found"/>
    <m/>
    <x v="31"/>
    <m/>
    <m/>
    <m/>
    <n v="28.648070000000001"/>
    <n v="-96.546210000000002"/>
    <s v="exact"/>
    <s v="Point Comfort"/>
    <s v="Calhoun"/>
    <m/>
    <s v="Texas"/>
    <x v="1"/>
    <s v="Northern America"/>
    <s v="EIA: 60459"/>
    <s v="EIA: PC2"/>
    <s v="Calhoun Project"/>
    <m/>
    <m/>
    <m/>
    <s v="not found"/>
    <m/>
    <s v="L402197"/>
    <s v="G403372"/>
  </r>
  <r>
    <s v="https://www.gem.wiki/Port_Everglades_power_station"/>
    <x v="62"/>
    <s v="Port Everglades power station"/>
    <m/>
    <s v="CC1"/>
    <s v="NG/FO"/>
    <n v="1352"/>
    <x v="0"/>
    <x v="0"/>
    <s v="N"/>
    <s v="Hydrogen capable: turbine"/>
    <s v="not found"/>
    <m/>
    <x v="5"/>
    <m/>
    <m/>
    <m/>
    <n v="26.085599999999999"/>
    <n v="-80.125299999999996"/>
    <s v="exact"/>
    <s v="Ft. Lauderdale"/>
    <s v="Broward"/>
    <m/>
    <s v="Florida"/>
    <x v="1"/>
    <s v="Northern America"/>
    <s v="EIA: 617"/>
    <s v="EIA: 5A, 5B, 5C, 5ST"/>
    <m/>
    <m/>
    <m/>
    <m/>
    <s v="20276"/>
    <s v="43074, 43077, 43078, 40753"/>
    <s v="L401953"/>
    <s v="G402116"/>
  </r>
  <r>
    <s v="https://www.gem.wiki/Port_Jefferson_power_station"/>
    <x v="62"/>
    <s v="Port Jefferson power station"/>
    <m/>
    <s v="3"/>
    <s v="NG/FO"/>
    <n v="188"/>
    <x v="0"/>
    <x v="3"/>
    <s v="N"/>
    <m/>
    <m/>
    <m/>
    <x v="80"/>
    <m/>
    <m/>
    <m/>
    <n v="40.949696000000003"/>
    <n v="-73.078509999999994"/>
    <s v="exact"/>
    <s v="Port Jefferson"/>
    <s v="Suffolk"/>
    <m/>
    <s v="New York"/>
    <x v="1"/>
    <s v="Northern America"/>
    <s v="EIA: 2517"/>
    <s v="EIA: 3"/>
    <m/>
    <m/>
    <m/>
    <m/>
    <m/>
    <m/>
    <s v="L402112"/>
    <s v="G403211"/>
  </r>
  <r>
    <s v="https://www.gem.wiki/Port_Jefferson_power_station"/>
    <x v="62"/>
    <s v="Port Jefferson power station"/>
    <m/>
    <s v="4"/>
    <s v="NG/FO"/>
    <n v="188"/>
    <x v="0"/>
    <x v="3"/>
    <s v="N"/>
    <m/>
    <m/>
    <m/>
    <x v="69"/>
    <m/>
    <m/>
    <m/>
    <n v="40.949696000000003"/>
    <n v="-73.078509999999994"/>
    <s v="exact"/>
    <s v="Port Jefferson"/>
    <s v="Suffolk"/>
    <m/>
    <s v="New York"/>
    <x v="1"/>
    <s v="Northern America"/>
    <s v="EIA: 2517"/>
    <s v="EIA: 4"/>
    <m/>
    <m/>
    <m/>
    <m/>
    <m/>
    <m/>
    <s v="L402112"/>
    <s v="G403212"/>
  </r>
  <r>
    <s v="https://www.gem.wiki/Port_Jefferson_power_station"/>
    <x v="62"/>
    <s v="Port Jefferson power station"/>
    <m/>
    <s v="GT2"/>
    <s v="NG/KER"/>
    <n v="53"/>
    <x v="0"/>
    <x v="1"/>
    <s v="N"/>
    <m/>
    <m/>
    <m/>
    <x v="10"/>
    <m/>
    <m/>
    <m/>
    <n v="40.949696000000003"/>
    <n v="-73.078509999999994"/>
    <s v="exact"/>
    <s v="Port Jefferson"/>
    <s v="Suffolk"/>
    <m/>
    <s v="New York"/>
    <x v="1"/>
    <s v="Northern America"/>
    <s v="EIA: 2517"/>
    <s v="EIA: GT2"/>
    <m/>
    <m/>
    <m/>
    <m/>
    <m/>
    <m/>
    <s v="L402112"/>
    <s v="G403213"/>
  </r>
  <r>
    <s v="https://www.gem.wiki/Port_Jefferson_power_station"/>
    <x v="62"/>
    <s v="Port Jefferson power station"/>
    <m/>
    <s v="GT3"/>
    <s v="NG/KER"/>
    <n v="53"/>
    <x v="0"/>
    <x v="1"/>
    <s v="N"/>
    <m/>
    <m/>
    <m/>
    <x v="10"/>
    <m/>
    <m/>
    <m/>
    <n v="40.949696000000003"/>
    <n v="-73.078509999999994"/>
    <s v="exact"/>
    <s v="Port Jefferson"/>
    <s v="Suffolk"/>
    <m/>
    <s v="New York"/>
    <x v="1"/>
    <s v="Northern America"/>
    <s v="EIA: 2517"/>
    <s v="EIA: GT3"/>
    <m/>
    <m/>
    <m/>
    <m/>
    <m/>
    <m/>
    <s v="L402112"/>
    <s v="G403214"/>
  </r>
  <r>
    <s v="https://www.gem.wiki/Port_Washington_power_station"/>
    <x v="62"/>
    <s v="Port Washington power station"/>
    <m/>
    <s v="PWG1"/>
    <s v="NG"/>
    <n v="604"/>
    <x v="0"/>
    <x v="0"/>
    <s v="N"/>
    <m/>
    <m/>
    <s v="replacement"/>
    <x v="47"/>
    <m/>
    <m/>
    <m/>
    <n v="43.3842"/>
    <n v="-87.868899999999996"/>
    <s v="exact"/>
    <s v="Port Washington"/>
    <s v="Ozaukee"/>
    <m/>
    <s v="Wisconsin"/>
    <x v="1"/>
    <s v="Northern America"/>
    <s v="EIA: 4040"/>
    <s v="EIA: 1CT1, 1CT2, ST1"/>
    <m/>
    <m/>
    <m/>
    <m/>
    <s v="49911"/>
    <s v="26342, 29775, 29776"/>
    <s v="L104693"/>
    <s v="G401689"/>
  </r>
  <r>
    <s v="https://www.gem.wiki/Port_Washington_power_station"/>
    <x v="62"/>
    <s v="Port Washington power station"/>
    <m/>
    <s v="PWG2"/>
    <s v="NG"/>
    <n v="604"/>
    <x v="0"/>
    <x v="0"/>
    <s v="N"/>
    <m/>
    <m/>
    <s v="replacement"/>
    <x v="21"/>
    <m/>
    <m/>
    <m/>
    <n v="43.3842"/>
    <n v="-87.868899999999996"/>
    <s v="exact"/>
    <s v="Port Washington"/>
    <s v="Ozaukee"/>
    <m/>
    <s v="Wisconsin"/>
    <x v="1"/>
    <s v="Northern America"/>
    <s v="EIA: 4040"/>
    <s v="EIA: 2CT1, 2CT2, ST2"/>
    <m/>
    <m/>
    <m/>
    <m/>
    <s v="49911"/>
    <s v="31215, 31216, 26818"/>
    <s v="L104693"/>
    <s v="G401690"/>
  </r>
  <r>
    <s v="https://www.gem.wiki/Port_Westward_power_station"/>
    <x v="62"/>
    <s v="Port Westward power station"/>
    <m/>
    <s v="CCG1"/>
    <s v="NG"/>
    <n v="483"/>
    <x v="0"/>
    <x v="0"/>
    <s v="N"/>
    <m/>
    <m/>
    <m/>
    <x v="4"/>
    <m/>
    <m/>
    <m/>
    <n v="46.178939999999997"/>
    <n v="-123.172"/>
    <s v="exact"/>
    <s v="Clatskanie"/>
    <s v="Columbia"/>
    <m/>
    <s v="Oregon"/>
    <x v="1"/>
    <s v="Northern America"/>
    <s v="EIA: 56227"/>
    <s v="EIA: 1, 2"/>
    <m/>
    <m/>
    <m/>
    <m/>
    <m/>
    <m/>
    <s v="L402208"/>
    <s v="G402008"/>
  </r>
  <r>
    <s v="https://www.gem.wiki/Possum_Point_power_station"/>
    <x v="62"/>
    <s v="Possum Point power station"/>
    <m/>
    <s v="G784"/>
    <s v="NG/FO"/>
    <n v="613"/>
    <x v="0"/>
    <x v="0"/>
    <s v="N"/>
    <m/>
    <m/>
    <m/>
    <x v="16"/>
    <m/>
    <m/>
    <m/>
    <n v="38.536700000000003"/>
    <n v="-77.280600000000007"/>
    <s v="exact"/>
    <s v="Dumfries"/>
    <s v="Prince William"/>
    <m/>
    <s v="Virginia"/>
    <x v="1"/>
    <s v="Northern America"/>
    <s v="EIA: 3804"/>
    <s v="EIA: 6A, 6B, 6ST"/>
    <m/>
    <m/>
    <m/>
    <m/>
    <m/>
    <m/>
    <s v="L402359"/>
    <s v="G401682"/>
  </r>
  <r>
    <s v="https://www.gem.wiki/Potter_Station_2_power_station"/>
    <x v="62"/>
    <s v="Potter Station 2 power station"/>
    <m/>
    <s v="POT2"/>
    <s v="NG/FO"/>
    <n v="101"/>
    <x v="7"/>
    <x v="0"/>
    <s v="N"/>
    <m/>
    <m/>
    <m/>
    <x v="79"/>
    <m/>
    <m/>
    <m/>
    <n v="42.234999999999999"/>
    <n v="-70.967200000000005"/>
    <s v="exact"/>
    <s v="Braintree"/>
    <s v="Norfolk"/>
    <m/>
    <s v="Massachusetts"/>
    <x v="1"/>
    <s v="Northern America"/>
    <s v="EIA: 1660"/>
    <s v="EIA: CC2, CC3"/>
    <m/>
    <m/>
    <m/>
    <m/>
    <s v="57077"/>
    <m/>
    <s v="L401629"/>
    <s v="G401630"/>
  </r>
  <r>
    <s v="https://www.gem.wiki/Potter_Station_2_power_station"/>
    <x v="62"/>
    <s v="Potter Station 2 power station"/>
    <m/>
    <s v="WAT1"/>
    <s v="NG/FO"/>
    <n v="58"/>
    <x v="0"/>
    <x v="1"/>
    <s v="N"/>
    <m/>
    <m/>
    <m/>
    <x v="9"/>
    <m/>
    <m/>
    <m/>
    <n v="42.234999999999999"/>
    <n v="-70.967200000000005"/>
    <s v="exact"/>
    <s v="Braintree"/>
    <s v="Norfolk"/>
    <m/>
    <s v="Massachusetts"/>
    <x v="1"/>
    <s v="Northern America"/>
    <s v="EIA: 1660"/>
    <s v="EIA: WAT1"/>
    <m/>
    <m/>
    <m/>
    <m/>
    <s v="57077"/>
    <n v="31774"/>
    <s v="L401629"/>
    <s v="G402355"/>
  </r>
  <r>
    <s v="https://www.gem.wiki/Potter_Station_2_power_station"/>
    <x v="62"/>
    <s v="Potter Station 2 power station"/>
    <m/>
    <s v="WAT2"/>
    <s v="NG/FO"/>
    <n v="58"/>
    <x v="0"/>
    <x v="1"/>
    <s v="N"/>
    <m/>
    <m/>
    <m/>
    <x v="9"/>
    <m/>
    <m/>
    <m/>
    <n v="42.234999999999999"/>
    <n v="-70.967200000000005"/>
    <s v="exact"/>
    <s v="Braintree"/>
    <s v="Norfolk"/>
    <m/>
    <s v="Massachusetts"/>
    <x v="1"/>
    <s v="Northern America"/>
    <s v="EIA: 1660"/>
    <s v="EIA: WAT2"/>
    <m/>
    <m/>
    <m/>
    <m/>
    <s v="57077"/>
    <n v="33765"/>
    <s v="L401629"/>
    <s v="G402356"/>
  </r>
  <r>
    <s v="https://www.gem.wiki/Power_Island_power_station"/>
    <x v="62"/>
    <s v="Power Island power station"/>
    <m/>
    <s v="GEN2"/>
    <s v="NG"/>
    <n v="50"/>
    <x v="0"/>
    <x v="1"/>
    <s v="Y"/>
    <s v="not found"/>
    <s v="not found"/>
    <m/>
    <x v="6"/>
    <m/>
    <m/>
    <m/>
    <n v="29.229299999999999"/>
    <n v="-95.1952"/>
    <s v="exact"/>
    <s v="Alvin"/>
    <s v="Brazoria"/>
    <m/>
    <s v="Texas"/>
    <x v="1"/>
    <s v="Northern America"/>
    <s v="EIA: 10154"/>
    <s v="EIA: GEN2"/>
    <m/>
    <m/>
    <m/>
    <m/>
    <m/>
    <m/>
    <s v="L402459"/>
    <s v="G403902"/>
  </r>
  <r>
    <s v="https://www.gem.wiki/Power_Island_power_station"/>
    <x v="62"/>
    <s v="Power Island power station"/>
    <m/>
    <s v="GEN3"/>
    <s v="NG"/>
    <n v="50"/>
    <x v="0"/>
    <x v="1"/>
    <s v="Y"/>
    <s v="not found"/>
    <s v="not found"/>
    <m/>
    <x v="6"/>
    <m/>
    <m/>
    <m/>
    <n v="29.229299999999999"/>
    <n v="-95.1952"/>
    <s v="exact"/>
    <s v="Alvin"/>
    <s v="Brazoria"/>
    <m/>
    <s v="Texas"/>
    <x v="1"/>
    <s v="Northern America"/>
    <s v="EIA: 10154"/>
    <s v="EIA: GEN3"/>
    <m/>
    <m/>
    <m/>
    <m/>
    <m/>
    <m/>
    <s v="L402459"/>
    <s v="G403903"/>
  </r>
  <r>
    <s v="https://www.gem.wiki/Prairie_Creek_Generating_Station"/>
    <x v="62"/>
    <s v="Prairie Creek Generating Station"/>
    <m/>
    <s v="4"/>
    <s v="NG"/>
    <n v="149"/>
    <x v="0"/>
    <x v="3"/>
    <s v="Y"/>
    <s v="not found"/>
    <s v="not found"/>
    <s v="replacement"/>
    <x v="31"/>
    <m/>
    <m/>
    <m/>
    <n v="41.944038999999997"/>
    <n v="-91.639169999999993"/>
    <s v="exact"/>
    <s v="Cedar Rapids"/>
    <s v="Linn"/>
    <m/>
    <s v="Iowa"/>
    <x v="1"/>
    <s v="Northern America"/>
    <s v="EIA: 1073"/>
    <s v="EIA: 4"/>
    <m/>
    <m/>
    <m/>
    <m/>
    <s v="22821"/>
    <m/>
    <s v="L103917"/>
    <s v="G403018"/>
  </r>
  <r>
    <s v="https://www.gem.wiki/Procter_&amp;_Gamble_Mehoopany_Mill_power_station"/>
    <x v="62"/>
    <s v="Procter &amp; Gamble Mehoopany Mill power station"/>
    <m/>
    <s v="GEN1"/>
    <s v="NG"/>
    <n v="54"/>
    <x v="0"/>
    <x v="1"/>
    <s v="Y"/>
    <m/>
    <m/>
    <m/>
    <x v="46"/>
    <m/>
    <m/>
    <m/>
    <n v="41.574258999999998"/>
    <n v="-76.043229999999994"/>
    <s v="exact"/>
    <s v="Mehoopany"/>
    <s v="Wyoming"/>
    <m/>
    <s v="Pennsylvania"/>
    <x v="1"/>
    <s v="Northern America"/>
    <s v="EIA: 50463"/>
    <s v="EIA: GEN1"/>
    <m/>
    <m/>
    <m/>
    <m/>
    <m/>
    <m/>
    <s v="L402445"/>
    <s v="G403877"/>
  </r>
  <r>
    <s v="https://www.gem.wiki/Procter_&amp;_Gamble_Mehoopany_Mill_power_station"/>
    <x v="62"/>
    <s v="Procter &amp; Gamble Mehoopany Mill power station"/>
    <m/>
    <s v="GEN3"/>
    <s v="NG"/>
    <n v="64"/>
    <x v="0"/>
    <x v="1"/>
    <s v="N"/>
    <m/>
    <m/>
    <m/>
    <x v="22"/>
    <m/>
    <m/>
    <m/>
    <n v="41.574258999999998"/>
    <n v="-76.043229999999994"/>
    <s v="exact"/>
    <s v="Mehoopany"/>
    <s v="Wyoming"/>
    <m/>
    <s v="Pennsylvania"/>
    <x v="1"/>
    <s v="Northern America"/>
    <s v="EIA: 50463"/>
    <s v="EIA: GEN3"/>
    <m/>
    <m/>
    <m/>
    <m/>
    <m/>
    <m/>
    <s v="L402445"/>
    <s v="G403878"/>
  </r>
  <r>
    <s v="https://www.gem.wiki/Pueblo_Airport_generating_station"/>
    <x v="62"/>
    <s v="Pueblo Airport generating station"/>
    <m/>
    <s v="GT1"/>
    <s v="NG"/>
    <n v="100"/>
    <x v="0"/>
    <x v="1"/>
    <s v="N"/>
    <m/>
    <m/>
    <m/>
    <x v="39"/>
    <m/>
    <m/>
    <m/>
    <n v="38.320833"/>
    <n v="-104.5264"/>
    <s v="exact"/>
    <s v="Pueblo"/>
    <s v="Pueblo"/>
    <m/>
    <s v="Colorado"/>
    <x v="1"/>
    <s v="Northern America"/>
    <s v="EIA: 56998"/>
    <s v="EIA: GT1"/>
    <m/>
    <m/>
    <m/>
    <m/>
    <s v="50698"/>
    <n v="37682"/>
    <s v="L401529"/>
    <s v="G402212"/>
  </r>
  <r>
    <s v="https://www.gem.wiki/Pueblo_Airport_generating_station"/>
    <x v="62"/>
    <s v="Pueblo Airport generating station"/>
    <m/>
    <s v="GT2"/>
    <s v="NG"/>
    <n v="100"/>
    <x v="0"/>
    <x v="1"/>
    <s v="N"/>
    <m/>
    <m/>
    <m/>
    <x v="39"/>
    <m/>
    <m/>
    <m/>
    <n v="38.320833"/>
    <n v="-104.5264"/>
    <s v="exact"/>
    <s v="Pueblo"/>
    <s v="Pueblo"/>
    <m/>
    <s v="Colorado"/>
    <x v="1"/>
    <s v="Northern America"/>
    <s v="EIA: 56998"/>
    <s v="EIA: GT2"/>
    <m/>
    <m/>
    <m/>
    <m/>
    <s v="50698"/>
    <n v="38645"/>
    <s v="L401529"/>
    <s v="G402213"/>
  </r>
  <r>
    <s v="https://www.gem.wiki/Pueblo_Airport_generating_station"/>
    <x v="62"/>
    <s v="Pueblo Airport generating station"/>
    <m/>
    <s v="PB4"/>
    <s v="NG"/>
    <n v="100"/>
    <x v="0"/>
    <x v="0"/>
    <s v="N"/>
    <m/>
    <m/>
    <m/>
    <x v="39"/>
    <m/>
    <m/>
    <m/>
    <n v="38.320833"/>
    <n v="-104.5264"/>
    <s v="exact"/>
    <s v="Pueblo"/>
    <s v="Pueblo"/>
    <m/>
    <s v="Colorado"/>
    <x v="1"/>
    <s v="Northern America"/>
    <s v="EIA: 56998"/>
    <s v="EIA: 4, 43, 5"/>
    <m/>
    <m/>
    <m/>
    <m/>
    <s v="50698"/>
    <s v="38646, 38647, 38648"/>
    <s v="L401529"/>
    <s v="G402037"/>
  </r>
  <r>
    <s v="https://www.gem.wiki/Pueblo_Airport_generating_station"/>
    <x v="62"/>
    <s v="Pueblo Airport generating station"/>
    <m/>
    <s v="PB5"/>
    <s v="NG"/>
    <n v="100"/>
    <x v="0"/>
    <x v="0"/>
    <s v="N"/>
    <m/>
    <m/>
    <m/>
    <x v="39"/>
    <m/>
    <m/>
    <m/>
    <n v="38.320833"/>
    <n v="-104.5264"/>
    <s v="exact"/>
    <s v="Pueblo"/>
    <s v="Pueblo"/>
    <m/>
    <s v="Colorado"/>
    <x v="1"/>
    <s v="Northern America"/>
    <s v="EIA: 56998"/>
    <s v="EIA: 53, 6, 7"/>
    <m/>
    <m/>
    <m/>
    <m/>
    <s v="50698"/>
    <s v="42046, 42047, 42048"/>
    <s v="L401529"/>
    <s v="G402038"/>
  </r>
  <r>
    <s v="https://www.gem.wiki/Pulliam_Power_Plant"/>
    <x v="62"/>
    <s v="Pulliam Power Plant"/>
    <m/>
    <s v="31"/>
    <s v="NG"/>
    <n v="91"/>
    <x v="0"/>
    <x v="1"/>
    <s v="N"/>
    <m/>
    <m/>
    <s v="N"/>
    <x v="16"/>
    <m/>
    <m/>
    <m/>
    <n v="44.54"/>
    <n v="-88.008600000000001"/>
    <s v="exact"/>
    <s v="Green Bay"/>
    <s v="Brown"/>
    <m/>
    <s v="Wisconsin"/>
    <x v="1"/>
    <s v="Northern America"/>
    <s v="EIA: 4072"/>
    <s v="EIA: 31"/>
    <m/>
    <m/>
    <m/>
    <m/>
    <s v="37249"/>
    <n v="29296"/>
    <s v="L104276"/>
    <s v="G403775"/>
  </r>
  <r>
    <s v="https://www.gem.wiki/Quail_Run_energy_center"/>
    <x v="62"/>
    <s v="Quail Run energy center"/>
    <m/>
    <s v="830"/>
    <s v="NG"/>
    <n v="279"/>
    <x v="0"/>
    <x v="0"/>
    <s v="N"/>
    <m/>
    <s v="Y"/>
    <m/>
    <x v="4"/>
    <m/>
    <m/>
    <m/>
    <n v="31.8414"/>
    <n v="-102.315"/>
    <s v="exact"/>
    <s v="Odessa"/>
    <s v="Ector"/>
    <m/>
    <s v="Texas"/>
    <x v="1"/>
    <s v="Northern America"/>
    <s v="EIA: 56349"/>
    <s v="EIA: CT1A, CT1B, ST1"/>
    <m/>
    <m/>
    <m/>
    <m/>
    <s v="55263"/>
    <s v="31872, 33102, 33103"/>
    <s v="L402247"/>
    <s v="G402015"/>
  </r>
  <r>
    <s v="https://www.gem.wiki/Quail_Run_energy_center"/>
    <x v="62"/>
    <s v="Quail Run energy center"/>
    <m/>
    <s v="831"/>
    <s v="NG"/>
    <n v="271"/>
    <x v="0"/>
    <x v="0"/>
    <s v="N"/>
    <m/>
    <s v="Y"/>
    <m/>
    <x v="47"/>
    <m/>
    <m/>
    <m/>
    <n v="31.8414"/>
    <n v="-102.315"/>
    <s v="exact"/>
    <s v="Odessa"/>
    <s v="Ector"/>
    <m/>
    <s v="Texas"/>
    <x v="1"/>
    <s v="Northern America"/>
    <s v="EIA: 56349"/>
    <s v="EIA: CT2A, CT2B, ST2"/>
    <m/>
    <m/>
    <m/>
    <m/>
    <s v="55263"/>
    <s v="33910, 33911, 33912"/>
    <s v="L402247"/>
    <s v="G402016"/>
  </r>
  <r>
    <s v="https://www.gem.wiki/Quantum_Choctaw_Power_station"/>
    <x v="62"/>
    <s v="Quantum Choctaw Power station"/>
    <m/>
    <s v="CC1"/>
    <s v="NG"/>
    <n v="851"/>
    <x v="0"/>
    <x v="0"/>
    <s v="N"/>
    <m/>
    <m/>
    <m/>
    <x v="37"/>
    <m/>
    <m/>
    <m/>
    <n v="33.379199999999997"/>
    <n v="-89.2089"/>
    <s v="exact"/>
    <s v="Ackerman"/>
    <s v="Choctaw"/>
    <m/>
    <s v="Mississippi"/>
    <x v="1"/>
    <s v="Northern America"/>
    <s v="EIA: 55694"/>
    <s v="EIA: CT1, CT2, ST1"/>
    <m/>
    <m/>
    <m/>
    <m/>
    <m/>
    <m/>
    <s v="L402325"/>
    <s v="G401969"/>
  </r>
  <r>
    <s v="https://www.gem.wiki/Quindaro_power_station"/>
    <x v="62"/>
    <s v="Quindaro power station"/>
    <m/>
    <s v="ST1"/>
    <s v="NG"/>
    <n v="82"/>
    <x v="7"/>
    <x v="3"/>
    <s v="N"/>
    <m/>
    <m/>
    <s v="conversion"/>
    <x v="13"/>
    <m/>
    <m/>
    <m/>
    <n v="39.1492"/>
    <n v="-94.638099999999994"/>
    <s v="exact"/>
    <s v="Kansas"/>
    <s v="Wyandotte"/>
    <m/>
    <s v="Kansas"/>
    <x v="1"/>
    <s v="Northern America"/>
    <s v="EIA: 1295"/>
    <s v="EIA: ST1"/>
    <m/>
    <m/>
    <m/>
    <m/>
    <s v="23824"/>
    <n v="17282"/>
    <s v="L103926"/>
    <s v="G402583"/>
  </r>
  <r>
    <s v="https://www.gem.wiki/Quindaro_power_station"/>
    <x v="62"/>
    <s v="Quindaro power station"/>
    <m/>
    <s v="ST2"/>
    <s v="NG"/>
    <n v="158"/>
    <x v="7"/>
    <x v="3"/>
    <s v="N"/>
    <m/>
    <m/>
    <s v="conversion"/>
    <x v="13"/>
    <m/>
    <m/>
    <m/>
    <n v="39.1492"/>
    <n v="-94.638099999999994"/>
    <s v="exact"/>
    <s v="Kansas"/>
    <s v="Wyandotte"/>
    <m/>
    <s v="Kansas"/>
    <x v="1"/>
    <s v="Northern America"/>
    <s v="EIA: 1295"/>
    <s v="EIA: ST2"/>
    <m/>
    <m/>
    <m/>
    <m/>
    <s v="23824"/>
    <n v="17283"/>
    <s v="L103926"/>
    <s v="G402584"/>
  </r>
  <r>
    <s v="https://www.gem.wiki/R_S_Nelson_power_station"/>
    <x v="62"/>
    <s v="R S Nelson power station"/>
    <m/>
    <s v="4"/>
    <s v="NG"/>
    <n v="592"/>
    <x v="0"/>
    <x v="3"/>
    <s v="N"/>
    <m/>
    <m/>
    <m/>
    <x v="65"/>
    <m/>
    <m/>
    <m/>
    <n v="30.284400000000002"/>
    <n v="-93.2911"/>
    <s v="exact"/>
    <s v="Westlake"/>
    <s v="Calcasieu"/>
    <m/>
    <s v="Louisiana"/>
    <x v="1"/>
    <s v="Northern America"/>
    <s v="EIA: 1393"/>
    <s v="EIA: 4"/>
    <m/>
    <m/>
    <m/>
    <m/>
    <s v="21592"/>
    <n v="18336"/>
    <s v="L401917"/>
    <s v="G402848"/>
  </r>
  <r>
    <s v="https://www.gem.wiki/R_W_Miller_power_station"/>
    <x v="62"/>
    <s v="R W Miller power station"/>
    <m/>
    <s v="1"/>
    <s v="NG"/>
    <n v="66"/>
    <x v="7"/>
    <x v="3"/>
    <s v="N"/>
    <m/>
    <m/>
    <m/>
    <x v="75"/>
    <m/>
    <m/>
    <m/>
    <n v="32.658099999999997"/>
    <n v="-98.310299999999998"/>
    <s v="exact"/>
    <s v="Palo Pinto"/>
    <s v="Palo Pinto"/>
    <m/>
    <s v="Texas"/>
    <x v="1"/>
    <s v="Northern America"/>
    <s v="EIA: 3628"/>
    <s v="EIA: 1"/>
    <m/>
    <m/>
    <m/>
    <m/>
    <s v="14902"/>
    <n v="18416"/>
    <s v="L401750"/>
    <s v="G402525"/>
  </r>
  <r>
    <s v="https://www.gem.wiki/R_W_Miller_power_station"/>
    <x v="62"/>
    <s v="R W Miller power station"/>
    <m/>
    <s v="2"/>
    <s v="NG/FO"/>
    <n v="100"/>
    <x v="0"/>
    <x v="3"/>
    <s v="N"/>
    <m/>
    <m/>
    <m/>
    <x v="70"/>
    <m/>
    <m/>
    <m/>
    <n v="32.658099999999997"/>
    <n v="-98.310299999999998"/>
    <s v="exact"/>
    <s v="Palo Pinto"/>
    <s v="Palo Pinto"/>
    <m/>
    <s v="Texas"/>
    <x v="1"/>
    <s v="Northern America"/>
    <s v="EIA: 3628"/>
    <s v="EIA: 2"/>
    <m/>
    <m/>
    <m/>
    <m/>
    <s v="14902"/>
    <n v="18417"/>
    <s v="L401750"/>
    <s v="G402526"/>
  </r>
  <r>
    <s v="https://www.gem.wiki/R_W_Miller_power_station"/>
    <x v="62"/>
    <s v="R W Miller power station"/>
    <m/>
    <s v="3"/>
    <s v="NG/FO"/>
    <n v="200"/>
    <x v="0"/>
    <x v="3"/>
    <s v="N"/>
    <m/>
    <m/>
    <m/>
    <x v="38"/>
    <m/>
    <m/>
    <m/>
    <n v="32.658099999999997"/>
    <n v="-98.310299999999998"/>
    <s v="exact"/>
    <s v="Palo Pinto"/>
    <s v="Palo Pinto"/>
    <m/>
    <s v="Texas"/>
    <x v="1"/>
    <s v="Northern America"/>
    <s v="EIA: 3628"/>
    <s v="EIA: 3"/>
    <m/>
    <m/>
    <m/>
    <m/>
    <s v="14902"/>
    <n v="18418"/>
    <s v="L401750"/>
    <s v="G402527"/>
  </r>
  <r>
    <s v="https://www.gem.wiki/R_W_Miller_power_station"/>
    <x v="62"/>
    <s v="R W Miller power station"/>
    <m/>
    <s v="4"/>
    <s v="NG/FO"/>
    <n v="119"/>
    <x v="0"/>
    <x v="1"/>
    <s v="N"/>
    <m/>
    <m/>
    <m/>
    <x v="20"/>
    <m/>
    <m/>
    <m/>
    <n v="32.658099999999997"/>
    <n v="-98.310299999999998"/>
    <s v="exact"/>
    <s v="Palo Pinto"/>
    <s v="Palo Pinto"/>
    <m/>
    <s v="Texas"/>
    <x v="1"/>
    <s v="Northern America"/>
    <s v="EIA: 3628"/>
    <s v="EIA: 4"/>
    <m/>
    <m/>
    <m/>
    <m/>
    <s v="14902"/>
    <n v="18419"/>
    <s v="L401750"/>
    <s v="G402528"/>
  </r>
  <r>
    <s v="https://www.gem.wiki/R_W_Miller_power_station"/>
    <x v="62"/>
    <s v="R W Miller power station"/>
    <m/>
    <s v="5"/>
    <s v="NG/FO"/>
    <n v="119"/>
    <x v="0"/>
    <x v="1"/>
    <s v="N"/>
    <m/>
    <m/>
    <m/>
    <x v="20"/>
    <m/>
    <m/>
    <m/>
    <n v="32.658099999999997"/>
    <n v="-98.310299999999998"/>
    <s v="exact"/>
    <s v="Palo Pinto"/>
    <s v="Palo Pinto"/>
    <m/>
    <s v="Texas"/>
    <x v="1"/>
    <s v="Northern America"/>
    <s v="EIA: 3628"/>
    <s v="EIA: 5"/>
    <m/>
    <m/>
    <m/>
    <m/>
    <s v="14902"/>
    <n v="18420"/>
    <s v="L401750"/>
    <s v="G402529"/>
  </r>
  <r>
    <s v="https://www.gem.wiki/RS_cogeneration_power_station"/>
    <x v="62"/>
    <s v="RS cogeneration power station"/>
    <m/>
    <s v="CC1"/>
    <s v="NG"/>
    <n v="493"/>
    <x v="0"/>
    <x v="0"/>
    <s v="Y"/>
    <m/>
    <m/>
    <m/>
    <x v="10"/>
    <m/>
    <m/>
    <m/>
    <n v="30.221"/>
    <n v="-93.299199999999999"/>
    <s v="exact"/>
    <s v="Lake Charles"/>
    <s v="Calcasieu"/>
    <m/>
    <s v="Louisiana"/>
    <x v="1"/>
    <s v="Northern America"/>
    <s v="EIA: 55117"/>
    <s v="EIA: RS-4, RS-5, RS-6"/>
    <m/>
    <m/>
    <m/>
    <m/>
    <s v="46091"/>
    <s v="25052, 25182, 28539"/>
    <s v="L401681"/>
    <s v="G401804"/>
  </r>
  <r>
    <s v="https://www.gem.wiki/Raccoon_Creek_energy_center"/>
    <x v="62"/>
    <s v="Raccoon Creek energy center"/>
    <m/>
    <s v="CT01"/>
    <s v="NG"/>
    <n v="114"/>
    <x v="0"/>
    <x v="1"/>
    <s v="N"/>
    <m/>
    <m/>
    <m/>
    <x v="10"/>
    <m/>
    <m/>
    <m/>
    <n v="38.699599999999997"/>
    <n v="-88.539199999999994"/>
    <s v="exact"/>
    <s v="Flora"/>
    <s v="Clay"/>
    <m/>
    <s v="Illinois"/>
    <x v="1"/>
    <s v="Northern America"/>
    <s v="EIA: 55417"/>
    <s v="EIA: CT01"/>
    <m/>
    <m/>
    <m/>
    <m/>
    <s v="49061"/>
    <n v="28384"/>
    <s v="L402341"/>
    <s v="G403693"/>
  </r>
  <r>
    <s v="https://www.gem.wiki/Raccoon_Creek_energy_center"/>
    <x v="62"/>
    <s v="Raccoon Creek energy center"/>
    <m/>
    <s v="CT02"/>
    <s v="NG"/>
    <n v="114"/>
    <x v="0"/>
    <x v="1"/>
    <s v="N"/>
    <m/>
    <m/>
    <m/>
    <x v="10"/>
    <m/>
    <m/>
    <m/>
    <n v="38.699599999999997"/>
    <n v="-88.539199999999994"/>
    <s v="exact"/>
    <s v="Flora"/>
    <s v="Clay"/>
    <m/>
    <s v="Illinois"/>
    <x v="1"/>
    <s v="Northern America"/>
    <s v="EIA: 55417"/>
    <s v="EIA: CT02"/>
    <m/>
    <m/>
    <m/>
    <m/>
    <s v="49061"/>
    <n v="28386"/>
    <s v="L402341"/>
    <s v="G403694"/>
  </r>
  <r>
    <s v="https://www.gem.wiki/Raccoon_Creek_energy_center"/>
    <x v="62"/>
    <s v="Raccoon Creek energy center"/>
    <m/>
    <s v="CT03"/>
    <s v="NG"/>
    <n v="114"/>
    <x v="0"/>
    <x v="1"/>
    <s v="N"/>
    <m/>
    <m/>
    <m/>
    <x v="10"/>
    <m/>
    <m/>
    <m/>
    <n v="38.699599999999997"/>
    <n v="-88.539199999999994"/>
    <s v="exact"/>
    <s v="Flora"/>
    <s v="Clay"/>
    <m/>
    <s v="Illinois"/>
    <x v="1"/>
    <s v="Northern America"/>
    <s v="EIA: 55417"/>
    <s v="EIA: CT03"/>
    <m/>
    <m/>
    <m/>
    <m/>
    <s v="49061"/>
    <n v="28387"/>
    <s v="L402341"/>
    <s v="G403695"/>
  </r>
  <r>
    <s v="https://www.gem.wiki/Raccoon_Creek_energy_center"/>
    <x v="62"/>
    <s v="Raccoon Creek energy center"/>
    <m/>
    <s v="CT04"/>
    <s v="NG"/>
    <n v="114"/>
    <x v="0"/>
    <x v="1"/>
    <s v="N"/>
    <m/>
    <m/>
    <m/>
    <x v="10"/>
    <m/>
    <m/>
    <m/>
    <n v="38.699599999999997"/>
    <n v="-88.539199999999994"/>
    <s v="exact"/>
    <s v="Flora"/>
    <s v="Clay"/>
    <m/>
    <s v="Illinois"/>
    <x v="1"/>
    <s v="Northern America"/>
    <s v="EIA: 55417"/>
    <s v="EIA: CT04"/>
    <m/>
    <m/>
    <m/>
    <m/>
    <s v="49061"/>
    <n v="28388"/>
    <s v="L402341"/>
    <s v="G403696"/>
  </r>
  <r>
    <s v="https://www.gem.wiki/Ralph_Green_power_station"/>
    <x v="62"/>
    <s v="Ralph Green power station"/>
    <m/>
    <s v="3"/>
    <s v="NG"/>
    <n v="85"/>
    <x v="0"/>
    <x v="1"/>
    <s v="N"/>
    <m/>
    <m/>
    <m/>
    <x v="60"/>
    <m/>
    <m/>
    <m/>
    <n v="38.787579999999998"/>
    <n v="-94.277690000000007"/>
    <s v="exact"/>
    <s v="Pleasant Hill"/>
    <s v="Cass"/>
    <m/>
    <s v="Missouri"/>
    <x v="1"/>
    <s v="Northern America"/>
    <s v="EIA: 2092"/>
    <s v="EIA: 3"/>
    <m/>
    <m/>
    <m/>
    <m/>
    <m/>
    <m/>
    <s v="L402032"/>
    <s v="G403040"/>
  </r>
  <r>
    <s v="https://www.gem.wiki/Ratcliffe_power_station"/>
    <x v="62"/>
    <s v="Ratcliffe power station"/>
    <m/>
    <s v="1"/>
    <s v="NG"/>
    <n v="840"/>
    <x v="0"/>
    <x v="0"/>
    <s v="N"/>
    <m/>
    <m/>
    <m/>
    <x v="2"/>
    <m/>
    <m/>
    <m/>
    <n v="32.654722"/>
    <n v="-88.762219999999999"/>
    <s v="exact"/>
    <s v="De Kalb"/>
    <s v="Kemper"/>
    <m/>
    <s v="Mississippi"/>
    <x v="1"/>
    <s v="Northern America"/>
    <s v="EIA: 57037"/>
    <s v="EIA: 1A, 1B, 1C"/>
    <m/>
    <m/>
    <m/>
    <m/>
    <m/>
    <m/>
    <s v="L402096"/>
    <s v="G402041"/>
  </r>
  <r>
    <s v="https://www.gem.wiki/Rathdrum_power_station"/>
    <x v="62"/>
    <s v="Rathdrum power station"/>
    <m/>
    <s v="1"/>
    <s v="NG"/>
    <n v="83"/>
    <x v="0"/>
    <x v="1"/>
    <s v="N"/>
    <m/>
    <m/>
    <m/>
    <x v="20"/>
    <m/>
    <m/>
    <m/>
    <n v="47.785800000000002"/>
    <n v="-116.9203"/>
    <s v="exact"/>
    <s v="Rathdrum"/>
    <s v="Kootenai"/>
    <m/>
    <s v="Idaho"/>
    <x v="1"/>
    <s v="Northern America"/>
    <s v="EIA: 7456"/>
    <s v="EIA: 1"/>
    <m/>
    <m/>
    <m/>
    <m/>
    <s v="36363"/>
    <n v="17430"/>
    <s v="L401736"/>
    <s v="G402499"/>
  </r>
  <r>
    <s v="https://www.gem.wiki/Rathdrum_power_station"/>
    <x v="62"/>
    <s v="Rathdrum power station"/>
    <m/>
    <s v="2"/>
    <s v="NG"/>
    <n v="83"/>
    <x v="0"/>
    <x v="1"/>
    <s v="N"/>
    <m/>
    <m/>
    <m/>
    <x v="20"/>
    <m/>
    <m/>
    <m/>
    <n v="47.785800000000002"/>
    <n v="-116.9203"/>
    <s v="exact"/>
    <s v="Rathdrum"/>
    <s v="Kootenai"/>
    <m/>
    <s v="Idaho"/>
    <x v="1"/>
    <s v="Northern America"/>
    <s v="EIA: 7456"/>
    <s v="EIA: 2"/>
    <m/>
    <m/>
    <m/>
    <m/>
    <s v="36363"/>
    <n v="17431"/>
    <s v="L401736"/>
    <s v="G402500"/>
  </r>
  <r>
    <s v="https://www.gem.wiki/Rathdrum_power_station"/>
    <x v="62"/>
    <s v="Rathdrum power station"/>
    <m/>
    <s v="CC1"/>
    <s v="NG"/>
    <n v="302"/>
    <x v="0"/>
    <x v="0"/>
    <s v="N"/>
    <m/>
    <m/>
    <m/>
    <x v="11"/>
    <m/>
    <m/>
    <m/>
    <n v="47.785800000000002"/>
    <n v="-116.9203"/>
    <s v="exact"/>
    <s v="Rathdrum"/>
    <s v="Kootenai"/>
    <m/>
    <s v="Idaho"/>
    <x v="1"/>
    <s v="Northern America"/>
    <s v="EIA: 55179"/>
    <s v="EIA: CTG1, STG1"/>
    <m/>
    <m/>
    <m/>
    <m/>
    <s v="16989"/>
    <s v="17429, 25943"/>
    <s v="L401736"/>
    <s v="G401830"/>
  </r>
  <r>
    <s v="https://www.gem.wiki/Ravenswood_power_station"/>
    <x v="62"/>
    <s v="Ravenswood power station"/>
    <m/>
    <s v="1"/>
    <s v="NG/FO"/>
    <n v="400"/>
    <x v="0"/>
    <x v="3"/>
    <s v="N"/>
    <m/>
    <m/>
    <m/>
    <x v="61"/>
    <m/>
    <m/>
    <m/>
    <n v="40.759166999999998"/>
    <n v="-73.946110000000004"/>
    <s v="exact"/>
    <s v="Long Island"/>
    <s v="Queens"/>
    <m/>
    <s v="New York"/>
    <x v="1"/>
    <s v="Northern America"/>
    <s v="EIA: 2500"/>
    <s v="EIA: 1"/>
    <m/>
    <m/>
    <m/>
    <m/>
    <m/>
    <m/>
    <s v="L402002"/>
    <s v="G402987"/>
  </r>
  <r>
    <s v="https://www.gem.wiki/Ravenswood_power_station"/>
    <x v="62"/>
    <s v="Ravenswood power station"/>
    <m/>
    <s v="2"/>
    <s v="NG/FO"/>
    <n v="400"/>
    <x v="0"/>
    <x v="3"/>
    <s v="N"/>
    <m/>
    <m/>
    <m/>
    <x v="61"/>
    <m/>
    <m/>
    <m/>
    <n v="40.759166999999998"/>
    <n v="-73.946110000000004"/>
    <s v="exact"/>
    <s v="Long Island"/>
    <s v="Queens"/>
    <m/>
    <s v="New York"/>
    <x v="1"/>
    <s v="Northern America"/>
    <s v="EIA: 2500"/>
    <s v="EIA: 2"/>
    <m/>
    <m/>
    <m/>
    <m/>
    <m/>
    <m/>
    <s v="L402002"/>
    <s v="G402988"/>
  </r>
  <r>
    <s v="https://www.gem.wiki/Ravenswood_power_station"/>
    <x v="62"/>
    <s v="Ravenswood power station"/>
    <m/>
    <s v="3"/>
    <s v="NG/FO"/>
    <n v="1027"/>
    <x v="0"/>
    <x v="3"/>
    <s v="N"/>
    <m/>
    <m/>
    <m/>
    <x v="36"/>
    <m/>
    <m/>
    <m/>
    <n v="40.759166999999998"/>
    <n v="-73.946110000000004"/>
    <s v="exact"/>
    <s v="Long Island"/>
    <s v="Queens"/>
    <m/>
    <s v="New York"/>
    <x v="1"/>
    <s v="Northern America"/>
    <s v="EIA: 2500"/>
    <s v="EIA: 3"/>
    <m/>
    <m/>
    <m/>
    <m/>
    <m/>
    <m/>
    <s v="L402002"/>
    <s v="G402989"/>
  </r>
  <r>
    <s v="https://www.gem.wiki/Ravenswood_power_station"/>
    <x v="62"/>
    <s v="Ravenswood power station"/>
    <m/>
    <s v="CCR4"/>
    <s v="NG/FO"/>
    <n v="269"/>
    <x v="0"/>
    <x v="0"/>
    <s v="N"/>
    <m/>
    <m/>
    <m/>
    <x v="16"/>
    <m/>
    <m/>
    <m/>
    <n v="40.759166999999998"/>
    <n v="-73.946110000000004"/>
    <s v="exact"/>
    <s v="Long Island"/>
    <s v="Queens"/>
    <m/>
    <s v="New York"/>
    <x v="1"/>
    <s v="Northern America"/>
    <s v="EIA: 2500"/>
    <s v="EIA: 4, 4S"/>
    <m/>
    <m/>
    <m/>
    <m/>
    <m/>
    <m/>
    <s v="L402002"/>
    <s v="G401648"/>
  </r>
  <r>
    <s v="https://www.gem.wiki/Rawhide_Energy_Station"/>
    <x v="62"/>
    <s v="Rawhide Energy Station"/>
    <m/>
    <s v="A"/>
    <s v="NG"/>
    <n v="89"/>
    <x v="0"/>
    <x v="1"/>
    <s v="N"/>
    <m/>
    <m/>
    <s v="N"/>
    <x v="10"/>
    <m/>
    <m/>
    <m/>
    <n v="40.860905000000002"/>
    <n v="-105.02119999999999"/>
    <s v="exact"/>
    <s v="Wellington"/>
    <s v="Larimer"/>
    <m/>
    <s v="Colorado"/>
    <x v="1"/>
    <s v="Northern America"/>
    <s v="EIA: 6761"/>
    <s v="EIA: A"/>
    <m/>
    <m/>
    <m/>
    <m/>
    <s v="30294"/>
    <n v="25583"/>
    <s v="L103813"/>
    <s v="G403384"/>
  </r>
  <r>
    <s v="https://www.gem.wiki/Rawhide_Energy_Station"/>
    <x v="62"/>
    <s v="Rawhide Energy Station"/>
    <m/>
    <s v="B"/>
    <s v="NG"/>
    <n v="89"/>
    <x v="0"/>
    <x v="1"/>
    <s v="N"/>
    <m/>
    <m/>
    <s v="N"/>
    <x v="10"/>
    <m/>
    <m/>
    <m/>
    <n v="40.860905000000002"/>
    <n v="-105.02119999999999"/>
    <s v="exact"/>
    <s v="Wellington"/>
    <s v="Larimer"/>
    <m/>
    <s v="Colorado"/>
    <x v="1"/>
    <s v="Northern America"/>
    <s v="EIA: 6761"/>
    <s v="EIA: B"/>
    <m/>
    <m/>
    <m/>
    <m/>
    <s v="30294"/>
    <n v="26578"/>
    <s v="L103813"/>
    <s v="G403385"/>
  </r>
  <r>
    <s v="https://www.gem.wiki/Rawhide_Energy_Station"/>
    <x v="62"/>
    <s v="Rawhide Energy Station"/>
    <m/>
    <s v="C"/>
    <s v="NG"/>
    <n v="89"/>
    <x v="0"/>
    <x v="1"/>
    <s v="N"/>
    <m/>
    <m/>
    <s v="N"/>
    <x v="10"/>
    <m/>
    <m/>
    <m/>
    <n v="40.860905000000002"/>
    <n v="-105.02119999999999"/>
    <s v="exact"/>
    <s v="Wellington"/>
    <s v="Larimer"/>
    <m/>
    <s v="Colorado"/>
    <x v="1"/>
    <s v="Northern America"/>
    <s v="EIA: 6761"/>
    <s v="EIA: C"/>
    <m/>
    <m/>
    <m/>
    <m/>
    <s v="30294"/>
    <n v="26579"/>
    <s v="L103813"/>
    <s v="G403386"/>
  </r>
  <r>
    <s v="https://www.gem.wiki/Rawhide_Energy_Station"/>
    <x v="62"/>
    <s v="Rawhide Energy Station"/>
    <m/>
    <s v="D"/>
    <s v="NG"/>
    <n v="89"/>
    <x v="0"/>
    <x v="1"/>
    <s v="N"/>
    <m/>
    <m/>
    <s v="N"/>
    <x v="8"/>
    <m/>
    <m/>
    <m/>
    <n v="40.860905000000002"/>
    <n v="-105.02119999999999"/>
    <s v="exact"/>
    <s v="Wellington"/>
    <s v="Larimer"/>
    <m/>
    <s v="Colorado"/>
    <x v="1"/>
    <s v="Northern America"/>
    <s v="EIA: 6761"/>
    <s v="EIA: D"/>
    <m/>
    <m/>
    <m/>
    <m/>
    <s v="30294"/>
    <n v="31803"/>
    <s v="L103813"/>
    <s v="G403387"/>
  </r>
  <r>
    <s v="https://www.gem.wiki/Rawhide_Energy_Station"/>
    <x v="62"/>
    <s v="Rawhide Energy Station"/>
    <m/>
    <s v="F"/>
    <s v="NG"/>
    <n v="150"/>
    <x v="0"/>
    <x v="1"/>
    <s v="N"/>
    <m/>
    <m/>
    <s v="N"/>
    <x v="47"/>
    <m/>
    <m/>
    <m/>
    <n v="40.860905000000002"/>
    <n v="-105.02119999999999"/>
    <s v="exact"/>
    <s v="Wellington"/>
    <s v="Larimer"/>
    <m/>
    <s v="Colorado"/>
    <x v="1"/>
    <s v="Northern America"/>
    <s v="EIA: 6761"/>
    <s v="EIA: F"/>
    <m/>
    <m/>
    <m/>
    <m/>
    <s v="30294"/>
    <n v="35261"/>
    <s v="L103813"/>
    <s v="G403388"/>
  </r>
  <r>
    <s v="https://www.gem.wiki/Ray_Olinger_power_station"/>
    <x v="62"/>
    <s v="Ray Olinger power station"/>
    <m/>
    <s v="1"/>
    <s v="NG"/>
    <n v="75"/>
    <x v="0"/>
    <x v="3"/>
    <s v="N"/>
    <m/>
    <m/>
    <m/>
    <x v="74"/>
    <m/>
    <m/>
    <m/>
    <n v="33.068055000000001"/>
    <n v="-96.452479999999994"/>
    <s v="exact"/>
    <s v="Navada"/>
    <s v="Collin"/>
    <m/>
    <s v="Texas"/>
    <x v="1"/>
    <s v="Northern America"/>
    <s v="EIA: 3576"/>
    <s v="EIA: 1"/>
    <m/>
    <m/>
    <m/>
    <m/>
    <s v="20734"/>
    <n v="17463"/>
    <s v="L401784"/>
    <s v="G402565"/>
  </r>
  <r>
    <s v="https://www.gem.wiki/Ray_Olinger_power_station"/>
    <x v="62"/>
    <s v="Ray Olinger power station"/>
    <m/>
    <s v="2"/>
    <s v="NG"/>
    <n v="113"/>
    <x v="0"/>
    <x v="3"/>
    <s v="N"/>
    <m/>
    <m/>
    <m/>
    <x v="62"/>
    <m/>
    <m/>
    <m/>
    <n v="33.068055000000001"/>
    <n v="-96.452479999999994"/>
    <s v="exact"/>
    <s v="Navada"/>
    <s v="Collin"/>
    <m/>
    <s v="Texas"/>
    <x v="1"/>
    <s v="Northern America"/>
    <s v="EIA: 3576"/>
    <s v="EIA: 2"/>
    <m/>
    <m/>
    <m/>
    <m/>
    <s v="20734"/>
    <n v="17464"/>
    <s v="L401784"/>
    <s v="G402566"/>
  </r>
  <r>
    <s v="https://www.gem.wiki/Ray_Olinger_power_station"/>
    <x v="62"/>
    <s v="Ray Olinger power station"/>
    <m/>
    <s v="3"/>
    <s v="NG"/>
    <n v="157"/>
    <x v="0"/>
    <x v="3"/>
    <s v="N"/>
    <m/>
    <m/>
    <m/>
    <x v="50"/>
    <m/>
    <m/>
    <m/>
    <n v="33.068055000000001"/>
    <n v="-96.452479999999994"/>
    <s v="exact"/>
    <s v="Navada"/>
    <s v="Collin"/>
    <m/>
    <s v="Texas"/>
    <x v="1"/>
    <s v="Northern America"/>
    <s v="EIA: 3576"/>
    <s v="EIA: 3"/>
    <m/>
    <m/>
    <m/>
    <m/>
    <s v="20734"/>
    <n v="17465"/>
    <s v="L401784"/>
    <s v="G402567"/>
  </r>
  <r>
    <s v="https://www.gem.wiki/Ray_Olinger_power_station"/>
    <x v="62"/>
    <s v="Ray Olinger power station"/>
    <m/>
    <s v="4"/>
    <s v="NG"/>
    <n v="83"/>
    <x v="0"/>
    <x v="1"/>
    <s v="N"/>
    <m/>
    <m/>
    <m/>
    <x v="11"/>
    <m/>
    <m/>
    <m/>
    <n v="33.068055000000001"/>
    <n v="-96.452479999999994"/>
    <s v="exact"/>
    <s v="Navada"/>
    <s v="Collin"/>
    <m/>
    <s v="Texas"/>
    <x v="1"/>
    <s v="Northern America"/>
    <s v="EIA: 3576"/>
    <s v="EIA: 4"/>
    <m/>
    <m/>
    <m/>
    <m/>
    <s v="20734"/>
    <n v="24939"/>
    <s v="L401784"/>
    <s v="G402568"/>
  </r>
  <r>
    <s v="https://www.gem.wiki/Rayburn_Energy_power_station"/>
    <x v="62"/>
    <s v="Rayburn Energy power station"/>
    <m/>
    <s v="CC1"/>
    <s v="NG"/>
    <n v="803"/>
    <x v="0"/>
    <x v="0"/>
    <s v="N"/>
    <m/>
    <s v="Y"/>
    <m/>
    <x v="2"/>
    <m/>
    <m/>
    <m/>
    <n v="33.582572999999996"/>
    <n v="-96.617890000000003"/>
    <s v="exact"/>
    <s v="Sherman"/>
    <s v="Grayson"/>
    <m/>
    <s v="Texas"/>
    <x v="1"/>
    <s v="Northern America"/>
    <s v="EIA: 58005"/>
    <s v="EIA: CTG-1, CTG-2, STG-1"/>
    <s v="Panda Sherman power station"/>
    <m/>
    <m/>
    <m/>
    <s v="58106"/>
    <s v="34884, 37972, 37973"/>
    <s v="L402193"/>
    <s v="G402057"/>
  </r>
  <r>
    <s v="https://www.gem.wiki/Red_Hawk_power_station"/>
    <x v="62"/>
    <s v="Red Hawk power station"/>
    <m/>
    <s v="CC1"/>
    <s v="NG"/>
    <n v="573"/>
    <x v="0"/>
    <x v="0"/>
    <s v="N"/>
    <m/>
    <m/>
    <m/>
    <x v="10"/>
    <m/>
    <m/>
    <m/>
    <n v="33.334561999999998"/>
    <n v="-112.84059999999999"/>
    <s v="exact"/>
    <s v="Arlington"/>
    <s v="Maricopa"/>
    <m/>
    <s v="Arizona"/>
    <x v="1"/>
    <s v="Northern America"/>
    <s v="EIA: 55455"/>
    <s v="EIA: CT1A, CT1B, ST1"/>
    <m/>
    <m/>
    <m/>
    <m/>
    <s v="46392"/>
    <s v="25547, 26213, 25548"/>
    <s v="L401711"/>
    <s v="G401927"/>
  </r>
  <r>
    <s v="https://www.gem.wiki/Red_Hawk_power_station"/>
    <x v="62"/>
    <s v="Red Hawk power station"/>
    <m/>
    <s v="CC2"/>
    <s v="NG"/>
    <n v="567"/>
    <x v="0"/>
    <x v="0"/>
    <s v="N"/>
    <m/>
    <m/>
    <m/>
    <x v="10"/>
    <m/>
    <m/>
    <m/>
    <n v="33.334561999999998"/>
    <n v="-112.84059999999999"/>
    <s v="exact"/>
    <s v="Arlington"/>
    <s v="Maricopa"/>
    <m/>
    <s v="Arizona"/>
    <x v="1"/>
    <s v="Northern America"/>
    <s v="EIA: 55455"/>
    <s v="EIA: CT2A, CT2B, ST2"/>
    <m/>
    <m/>
    <m/>
    <m/>
    <s v="46392"/>
    <s v="26204, 26205, 26210"/>
    <s v="L401711"/>
    <s v="G401928"/>
  </r>
  <r>
    <s v="https://www.gem.wiki/Red_Oak_power_station"/>
    <x v="62"/>
    <s v="Red Oak power station"/>
    <m/>
    <s v="CC1"/>
    <s v="NG"/>
    <n v="821"/>
    <x v="0"/>
    <x v="0"/>
    <s v="N"/>
    <m/>
    <m/>
    <m/>
    <x v="10"/>
    <m/>
    <m/>
    <m/>
    <n v="40.448673999999997"/>
    <n v="-74.348879999999994"/>
    <s v="exact"/>
    <s v="Sayreville"/>
    <s v="Middlesex"/>
    <m/>
    <s v="New Jersey"/>
    <x v="1"/>
    <s v="Northern America"/>
    <s v="EIA: 55239"/>
    <s v="EIA: 0001, 0002, 0003, 0004"/>
    <m/>
    <m/>
    <m/>
    <m/>
    <m/>
    <m/>
    <s v="L401603"/>
    <s v="G401858"/>
  </r>
  <r>
    <s v="https://www.gem.wiki/Redbud_power_plant"/>
    <x v="62"/>
    <s v="Redbud power plant"/>
    <m/>
    <s v="G112"/>
    <s v="NG"/>
    <n v="358"/>
    <x v="0"/>
    <x v="0"/>
    <s v="N"/>
    <m/>
    <m/>
    <m/>
    <x v="8"/>
    <m/>
    <m/>
    <m/>
    <n v="35.685600000000001"/>
    <n v="-97.226399999999998"/>
    <s v="exact"/>
    <s v="Luther"/>
    <s v="Oklahoma"/>
    <m/>
    <s v="Oklahoma"/>
    <x v="1"/>
    <s v="Northern America"/>
    <s v="EIA: 55463"/>
    <s v="EIA: CT01, ST01"/>
    <m/>
    <m/>
    <m/>
    <m/>
    <m/>
    <m/>
    <s v="L401595"/>
    <s v="G401931"/>
  </r>
  <r>
    <s v="https://www.gem.wiki/Redbud_power_plant"/>
    <x v="62"/>
    <s v="Redbud power plant"/>
    <m/>
    <s v="G113"/>
    <s v="NG"/>
    <n v="358"/>
    <x v="0"/>
    <x v="0"/>
    <s v="N"/>
    <m/>
    <m/>
    <m/>
    <x v="8"/>
    <m/>
    <m/>
    <m/>
    <n v="35.685600000000001"/>
    <n v="-97.226399999999998"/>
    <s v="exact"/>
    <s v="Luther"/>
    <s v="Oklahoma"/>
    <m/>
    <s v="Oklahoma"/>
    <x v="1"/>
    <s v="Northern America"/>
    <s v="EIA: 55463"/>
    <s v="EIA: CT02, ST02"/>
    <m/>
    <m/>
    <m/>
    <m/>
    <m/>
    <m/>
    <s v="L401595"/>
    <s v="G401932"/>
  </r>
  <r>
    <s v="https://www.gem.wiki/Redbud_power_plant"/>
    <x v="62"/>
    <s v="Redbud power plant"/>
    <m/>
    <s v="G114"/>
    <s v="NG"/>
    <n v="358"/>
    <x v="0"/>
    <x v="0"/>
    <s v="N"/>
    <m/>
    <m/>
    <m/>
    <x v="8"/>
    <m/>
    <m/>
    <m/>
    <n v="35.685600000000001"/>
    <n v="-97.226399999999998"/>
    <s v="exact"/>
    <s v="Luther"/>
    <s v="Oklahoma"/>
    <m/>
    <s v="Oklahoma"/>
    <x v="1"/>
    <s v="Northern America"/>
    <s v="EIA: 55463"/>
    <s v="EIA: CT03, ST03"/>
    <m/>
    <m/>
    <m/>
    <m/>
    <m/>
    <m/>
    <s v="L401595"/>
    <s v="G401933"/>
  </r>
  <r>
    <s v="https://www.gem.wiki/Redbud_power_plant"/>
    <x v="62"/>
    <s v="Redbud power plant"/>
    <m/>
    <s v="G115"/>
    <s v="NG"/>
    <n v="358"/>
    <x v="0"/>
    <x v="0"/>
    <s v="N"/>
    <m/>
    <m/>
    <m/>
    <x v="8"/>
    <m/>
    <m/>
    <m/>
    <n v="35.685600000000001"/>
    <n v="-97.226399999999998"/>
    <s v="exact"/>
    <s v="Luther"/>
    <s v="Oklahoma"/>
    <m/>
    <s v="Oklahoma"/>
    <x v="1"/>
    <s v="Northern America"/>
    <s v="EIA: 55463"/>
    <s v="EIA: CT04, ST04"/>
    <m/>
    <m/>
    <m/>
    <m/>
    <m/>
    <m/>
    <s v="L401595"/>
    <s v="G401934"/>
  </r>
  <r>
    <s v="https://www.gem.wiki/Redding_power_station"/>
    <x v="62"/>
    <s v="Redding power station"/>
    <m/>
    <s v="101"/>
    <s v="NG"/>
    <n v="109"/>
    <x v="0"/>
    <x v="0"/>
    <s v="N"/>
    <m/>
    <m/>
    <m/>
    <x v="17"/>
    <m/>
    <m/>
    <m/>
    <n v="40.507292"/>
    <n v="-122.4233"/>
    <s v="exact"/>
    <s v="Redding"/>
    <s v="Shasta"/>
    <m/>
    <s v="California"/>
    <x v="1"/>
    <s v="Northern America"/>
    <s v="EIA: 7307"/>
    <s v="EIA: 4, 5, 6"/>
    <m/>
    <m/>
    <m/>
    <m/>
    <s v="31217"/>
    <s v="27427, 17557"/>
    <s v="L402468"/>
    <s v="G402153"/>
  </r>
  <r>
    <s v="https://www.gem.wiki/Redondo_Beach_generation_station"/>
    <x v="62"/>
    <s v="Redondo Beach generation station"/>
    <m/>
    <s v="5"/>
    <s v="NG"/>
    <n v="163"/>
    <x v="0"/>
    <x v="3"/>
    <s v="N"/>
    <m/>
    <m/>
    <m/>
    <x v="83"/>
    <m/>
    <n v="2023"/>
    <m/>
    <n v="33.8504"/>
    <n v="-118.395"/>
    <s v="exact"/>
    <s v="Redondo Beach"/>
    <s v="Los Angeles"/>
    <m/>
    <s v="California"/>
    <x v="1"/>
    <s v="Northern America"/>
    <s v="EIA: 356"/>
    <s v="EIA: 5"/>
    <m/>
    <m/>
    <m/>
    <m/>
    <s v="33159"/>
    <n v="17572"/>
    <s v="L401693"/>
    <s v="G402395"/>
  </r>
  <r>
    <s v="https://www.gem.wiki/Redondo_Beach_generation_station"/>
    <x v="62"/>
    <s v="Redondo Beach generation station"/>
    <m/>
    <s v="6"/>
    <s v="NG"/>
    <n v="163"/>
    <x v="0"/>
    <x v="3"/>
    <s v="N"/>
    <m/>
    <m/>
    <m/>
    <x v="81"/>
    <m/>
    <n v="2023"/>
    <m/>
    <n v="33.8504"/>
    <n v="-118.395"/>
    <s v="exact"/>
    <s v="Redondo Beach"/>
    <s v="Los Angeles"/>
    <m/>
    <s v="California"/>
    <x v="1"/>
    <s v="Northern America"/>
    <s v="EIA: 356"/>
    <s v="EIA: 6"/>
    <m/>
    <m/>
    <m/>
    <m/>
    <s v="33159"/>
    <n v="17573"/>
    <s v="L401693"/>
    <s v="G402396"/>
  </r>
  <r>
    <s v="https://www.gem.wiki/Redondo_Beach_generation_station"/>
    <x v="62"/>
    <s v="Redondo Beach generation station"/>
    <m/>
    <s v="8"/>
    <s v="NG"/>
    <n v="495"/>
    <x v="0"/>
    <x v="3"/>
    <s v="N"/>
    <m/>
    <m/>
    <m/>
    <x v="74"/>
    <m/>
    <n v="2023"/>
    <m/>
    <n v="33.8504"/>
    <n v="-118.395"/>
    <s v="exact"/>
    <s v="Redondo Beach"/>
    <s v="Los Angeles"/>
    <m/>
    <s v="California"/>
    <x v="1"/>
    <s v="Northern America"/>
    <s v="EIA: 356"/>
    <s v="EIA: 8"/>
    <m/>
    <m/>
    <m/>
    <m/>
    <s v="33159"/>
    <n v="17575"/>
    <s v="L401693"/>
    <s v="G402397"/>
  </r>
  <r>
    <s v="https://www.gem.wiki/Reeves_power_station"/>
    <x v="62"/>
    <s v="Reeves power station"/>
    <m/>
    <s v="3"/>
    <s v="NG"/>
    <n v="66"/>
    <x v="0"/>
    <x v="3"/>
    <s v="N"/>
    <m/>
    <m/>
    <m/>
    <x v="72"/>
    <m/>
    <m/>
    <m/>
    <n v="35.170999999999999"/>
    <n v="-106.6019"/>
    <s v="exact"/>
    <s v="Albuquerque"/>
    <s v="Bernalillo"/>
    <m/>
    <s v="New Mexico"/>
    <x v="1"/>
    <s v="Northern America"/>
    <s v="EIA: 2450"/>
    <s v="EIA: 3"/>
    <m/>
    <m/>
    <m/>
    <m/>
    <m/>
    <m/>
    <s v="L402229"/>
    <s v="G403421"/>
  </r>
  <r>
    <s v="https://www.gem.wiki/Reidsville_energy_center"/>
    <x v="62"/>
    <s v="Reidsville energy center"/>
    <m/>
    <s v="CC_set"/>
    <s v="NG"/>
    <n v="544"/>
    <x v="4"/>
    <x v="0"/>
    <s v="N"/>
    <s v="not found"/>
    <s v="not found"/>
    <m/>
    <x v="54"/>
    <m/>
    <m/>
    <m/>
    <n v="36.334260999999998"/>
    <n v="-79.832149999999999"/>
    <s v="exact"/>
    <s v="Reidsville"/>
    <s v="Rockingham"/>
    <m/>
    <s v="North Carolina"/>
    <x v="1"/>
    <s v="Northern America"/>
    <s v="EIA: 61240"/>
    <s v="EIA: REC, REC2"/>
    <m/>
    <m/>
    <m/>
    <m/>
    <s v="70280"/>
    <s v="46937, 48374"/>
    <s v="L402425"/>
    <s v="G402112"/>
  </r>
  <r>
    <s v="https://www.gem.wiki/Remington_power_station"/>
    <x v="62"/>
    <s v="Remington power station"/>
    <m/>
    <s v="1"/>
    <s v="NG/FO"/>
    <n v="179"/>
    <x v="0"/>
    <x v="1"/>
    <s v="N"/>
    <m/>
    <m/>
    <m/>
    <x v="15"/>
    <m/>
    <m/>
    <m/>
    <n v="38.544199999999996"/>
    <n v="-77.7714"/>
    <s v="exact"/>
    <s v="Remington"/>
    <s v="Fauquier"/>
    <m/>
    <s v="Virginia"/>
    <x v="1"/>
    <s v="Northern America"/>
    <s v="EIA: 7838"/>
    <s v="EIA: 1"/>
    <m/>
    <m/>
    <m/>
    <m/>
    <s v="36114"/>
    <n v="24177"/>
    <s v="L402360"/>
    <s v="G403728"/>
  </r>
  <r>
    <s v="https://www.gem.wiki/Remington_power_station"/>
    <x v="62"/>
    <s v="Remington power station"/>
    <m/>
    <s v="2"/>
    <s v="NG/FO"/>
    <n v="170"/>
    <x v="0"/>
    <x v="1"/>
    <s v="N"/>
    <m/>
    <m/>
    <m/>
    <x v="15"/>
    <m/>
    <m/>
    <m/>
    <n v="38.544199999999996"/>
    <n v="-77.7714"/>
    <s v="exact"/>
    <s v="Remington"/>
    <s v="Fauquier"/>
    <m/>
    <s v="Virginia"/>
    <x v="1"/>
    <s v="Northern America"/>
    <s v="EIA: 7838"/>
    <s v="EIA: 2"/>
    <m/>
    <m/>
    <m/>
    <m/>
    <s v="36114"/>
    <n v="22077"/>
    <s v="L402360"/>
    <s v="G403729"/>
  </r>
  <r>
    <s v="https://www.gem.wiki/Remington_power_station"/>
    <x v="62"/>
    <s v="Remington power station"/>
    <m/>
    <s v="3"/>
    <s v="NG/FO"/>
    <n v="179"/>
    <x v="0"/>
    <x v="1"/>
    <s v="N"/>
    <m/>
    <m/>
    <m/>
    <x v="15"/>
    <m/>
    <m/>
    <m/>
    <n v="38.544199999999996"/>
    <n v="-77.7714"/>
    <s v="exact"/>
    <s v="Remington"/>
    <s v="Fauquier"/>
    <m/>
    <s v="Virginia"/>
    <x v="1"/>
    <s v="Northern America"/>
    <s v="EIA: 7838"/>
    <s v="EIA: 3"/>
    <m/>
    <m/>
    <m/>
    <m/>
    <s v="36114"/>
    <n v="22078"/>
    <s v="L402360"/>
    <s v="G403730"/>
  </r>
  <r>
    <s v="https://www.gem.wiki/Remington_power_station"/>
    <x v="62"/>
    <s v="Remington power station"/>
    <m/>
    <s v="4"/>
    <s v="NG/FO"/>
    <n v="179"/>
    <x v="0"/>
    <x v="1"/>
    <s v="N"/>
    <m/>
    <m/>
    <m/>
    <x v="15"/>
    <m/>
    <m/>
    <m/>
    <n v="38.544199999999996"/>
    <n v="-77.7714"/>
    <s v="exact"/>
    <s v="Remington"/>
    <s v="Fauquier"/>
    <m/>
    <s v="Virginia"/>
    <x v="1"/>
    <s v="Northern America"/>
    <s v="EIA: 7838"/>
    <s v="EIA: 4"/>
    <m/>
    <m/>
    <m/>
    <m/>
    <s v="36114"/>
    <n v="22079"/>
    <s v="L402360"/>
    <s v="G403731"/>
  </r>
  <r>
    <s v="https://www.gem.wiki/Remy_Jade_power_station"/>
    <x v="62"/>
    <s v="Remy Jade power station"/>
    <m/>
    <s v="CTG-1"/>
    <s v="NG"/>
    <n v="60.5"/>
    <x v="2"/>
    <x v="1"/>
    <s v="N"/>
    <s v="Hydrogen capable: turbine"/>
    <s v="not found"/>
    <m/>
    <x v="7"/>
    <m/>
    <m/>
    <s v="Proenergy Services"/>
    <n v="29.848372000000001"/>
    <n v="-95.016400000000004"/>
    <s v="exact"/>
    <s v="Crosby"/>
    <s v="Harris"/>
    <m/>
    <s v="Texas"/>
    <x v="1"/>
    <s v="Northern America"/>
    <s v="EIA: 66604"/>
    <s v="EIA: CTG-1"/>
    <m/>
    <m/>
    <m/>
    <m/>
    <s v="1141527"/>
    <n v="1317205"/>
    <s v="L408881"/>
    <s v="G413032"/>
  </r>
  <r>
    <s v="https://www.gem.wiki/Remy_Jade_power_station"/>
    <x v="62"/>
    <s v="Remy Jade power station"/>
    <m/>
    <s v="CTG-2"/>
    <s v="NG"/>
    <n v="60.5"/>
    <x v="2"/>
    <x v="1"/>
    <s v="N"/>
    <s v="Hydrogen capable: turbine"/>
    <s v="not found"/>
    <m/>
    <x v="7"/>
    <m/>
    <m/>
    <s v="Proenergy Services"/>
    <n v="29.848372000000001"/>
    <n v="-95.016400000000004"/>
    <s v="exact"/>
    <s v="Crosby"/>
    <s v="Harris"/>
    <m/>
    <s v="Texas"/>
    <x v="1"/>
    <s v="Northern America"/>
    <s v="EIA: 66604"/>
    <s v="EIA: CTG-2"/>
    <m/>
    <m/>
    <m/>
    <m/>
    <s v="1141527"/>
    <n v="1317206"/>
    <s v="L408881"/>
    <s v="G413031"/>
  </r>
  <r>
    <s v="https://www.gem.wiki/Remy_Jade_power_station"/>
    <x v="62"/>
    <s v="Remy Jade power station"/>
    <m/>
    <s v="CTG-3"/>
    <s v="NG"/>
    <n v="60.5"/>
    <x v="2"/>
    <x v="1"/>
    <s v="N"/>
    <s v="Hydrogen capable: turbine"/>
    <s v="not found"/>
    <m/>
    <x v="7"/>
    <m/>
    <m/>
    <s v="Proenergy Services"/>
    <n v="29.848372000000001"/>
    <n v="-95.016400000000004"/>
    <s v="exact"/>
    <s v="Crosby"/>
    <s v="Harris"/>
    <m/>
    <s v="Texas"/>
    <x v="1"/>
    <s v="Northern America"/>
    <s v="EIA: 66604"/>
    <s v="EIA: CTG-3"/>
    <m/>
    <m/>
    <m/>
    <m/>
    <s v="1141527"/>
    <n v="1317207"/>
    <s v="L408881"/>
    <s v="G413030"/>
  </r>
  <r>
    <s v="https://www.gem.wiki/Remy_Jade_power_station"/>
    <x v="62"/>
    <s v="Remy Jade power station"/>
    <m/>
    <s v="CTG-4"/>
    <s v="NG"/>
    <n v="60.5"/>
    <x v="2"/>
    <x v="1"/>
    <s v="N"/>
    <s v="Hydrogen capable: turbine"/>
    <s v="not found"/>
    <m/>
    <x v="7"/>
    <m/>
    <m/>
    <s v="Proenergy Services"/>
    <n v="29.848372000000001"/>
    <n v="-95.016400000000004"/>
    <s v="exact"/>
    <s v="Crosby"/>
    <s v="Harris"/>
    <m/>
    <s v="Texas"/>
    <x v="1"/>
    <s v="Northern America"/>
    <s v="EIA: 66604"/>
    <s v="EIA: CTG-4"/>
    <m/>
    <m/>
    <m/>
    <m/>
    <s v="1141527"/>
    <n v="1317208"/>
    <s v="L408881"/>
    <s v="G413029"/>
  </r>
  <r>
    <s v="https://www.gem.wiki/Remy_Jade_power_station"/>
    <x v="62"/>
    <s v="Remy Jade power station"/>
    <m/>
    <s v="CTG-5"/>
    <s v="NG"/>
    <n v="60.5"/>
    <x v="2"/>
    <x v="1"/>
    <s v="N"/>
    <s v="Hydrogen capable: turbine"/>
    <s v="not found"/>
    <m/>
    <x v="7"/>
    <m/>
    <m/>
    <s v="Proenergy Services"/>
    <n v="29.848372000000001"/>
    <n v="-95.016400000000004"/>
    <s v="exact"/>
    <s v="Crosby"/>
    <s v="Harris"/>
    <m/>
    <s v="Texas"/>
    <x v="1"/>
    <s v="Northern America"/>
    <s v="EIA: 66604"/>
    <s v="EIA: CT5-3"/>
    <m/>
    <m/>
    <m/>
    <m/>
    <s v="1141527"/>
    <n v="1317209"/>
    <s v="L408881"/>
    <s v="G413028"/>
  </r>
  <r>
    <s v="https://www.gem.wiki/Remy_Jade_power_station"/>
    <x v="62"/>
    <s v="Remy Jade power station"/>
    <m/>
    <s v="CTG-6"/>
    <s v="NG"/>
    <n v="60.5"/>
    <x v="2"/>
    <x v="1"/>
    <s v="N"/>
    <s v="Hydrogen capable: turbine"/>
    <s v="not found"/>
    <m/>
    <x v="7"/>
    <m/>
    <m/>
    <s v="Proenergy Services"/>
    <n v="29.848372000000001"/>
    <n v="-95.016400000000004"/>
    <s v="exact"/>
    <s v="Crosby"/>
    <s v="Harris"/>
    <m/>
    <s v="Texas"/>
    <x v="1"/>
    <s v="Northern America"/>
    <s v="EIA: 66604"/>
    <s v="EIA: CTG-6"/>
    <m/>
    <m/>
    <m/>
    <m/>
    <s v="1141527"/>
    <n v="1317210"/>
    <s v="L408881"/>
    <s v="G413027"/>
  </r>
  <r>
    <s v="https://www.gem.wiki/Renaissance_power_plant"/>
    <x v="62"/>
    <s v="Renaissance power plant"/>
    <m/>
    <s v="CT1"/>
    <s v="NG"/>
    <n v="196"/>
    <x v="0"/>
    <x v="1"/>
    <s v="N"/>
    <m/>
    <m/>
    <m/>
    <x v="10"/>
    <m/>
    <m/>
    <m/>
    <n v="43.186399999999999"/>
    <n v="-84.8429"/>
    <s v="exact"/>
    <s v="Carson City"/>
    <s v="Montcalm"/>
    <m/>
    <s v="Michigan"/>
    <x v="1"/>
    <s v="Northern America"/>
    <s v="EIA: 55402"/>
    <s v="EIA: CT1"/>
    <m/>
    <m/>
    <m/>
    <m/>
    <s v="48333"/>
    <n v="27462"/>
    <s v="L401858"/>
    <s v="G402699"/>
  </r>
  <r>
    <s v="https://www.gem.wiki/Renaissance_power_plant"/>
    <x v="62"/>
    <s v="Renaissance power plant"/>
    <m/>
    <s v="CT2"/>
    <s v="NG"/>
    <n v="196"/>
    <x v="0"/>
    <x v="1"/>
    <s v="N"/>
    <m/>
    <m/>
    <m/>
    <x v="10"/>
    <m/>
    <m/>
    <m/>
    <n v="43.186399999999999"/>
    <n v="-84.8429"/>
    <s v="exact"/>
    <s v="Carson City"/>
    <s v="Montcalm"/>
    <m/>
    <s v="Michigan"/>
    <x v="1"/>
    <s v="Northern America"/>
    <s v="EIA: 55402"/>
    <s v="EIA: CT2"/>
    <m/>
    <m/>
    <m/>
    <m/>
    <s v="48333"/>
    <n v="27463"/>
    <s v="L401858"/>
    <s v="G402700"/>
  </r>
  <r>
    <s v="https://www.gem.wiki/Renaissance_power_plant"/>
    <x v="62"/>
    <s v="Renaissance power plant"/>
    <m/>
    <s v="CT3"/>
    <s v="NG"/>
    <n v="196"/>
    <x v="0"/>
    <x v="1"/>
    <s v="N"/>
    <m/>
    <m/>
    <m/>
    <x v="10"/>
    <m/>
    <m/>
    <m/>
    <n v="43.186399999999999"/>
    <n v="-84.8429"/>
    <s v="exact"/>
    <s v="Carson City"/>
    <s v="Montcalm"/>
    <m/>
    <s v="Michigan"/>
    <x v="1"/>
    <s v="Northern America"/>
    <s v="EIA: 55402"/>
    <s v="EIA: CT3"/>
    <m/>
    <m/>
    <m/>
    <m/>
    <s v="48333"/>
    <n v="27464"/>
    <s v="L401858"/>
    <s v="G402701"/>
  </r>
  <r>
    <s v="https://www.gem.wiki/Renaissance_power_plant"/>
    <x v="62"/>
    <s v="Renaissance power plant"/>
    <m/>
    <s v="CT4"/>
    <s v="NG"/>
    <n v="196"/>
    <x v="0"/>
    <x v="1"/>
    <s v="N"/>
    <m/>
    <m/>
    <m/>
    <x v="10"/>
    <m/>
    <m/>
    <m/>
    <n v="43.186399999999999"/>
    <n v="-84.8429"/>
    <s v="exact"/>
    <s v="Carson City"/>
    <s v="Montcalm"/>
    <m/>
    <s v="Michigan"/>
    <x v="1"/>
    <s v="Northern America"/>
    <s v="EIA: 55402"/>
    <s v="EIA: CT4"/>
    <m/>
    <m/>
    <m/>
    <m/>
    <s v="48333"/>
    <n v="27465"/>
    <s v="L401858"/>
    <s v="G402702"/>
  </r>
  <r>
    <s v="https://www.gem.wiki/Renovo_energy_center"/>
    <x v="62"/>
    <s v="Renovo energy center"/>
    <m/>
    <s v="4141"/>
    <s v="NG"/>
    <n v="513"/>
    <x v="5"/>
    <x v="0"/>
    <s v="N"/>
    <s v="Hydrogen capable: turbine"/>
    <s v="not found"/>
    <m/>
    <x v="45"/>
    <m/>
    <m/>
    <m/>
    <n v="41.328333000000001"/>
    <n v="-77.75667"/>
    <s v="exact"/>
    <s v="Renovo"/>
    <s v="Clinton"/>
    <m/>
    <s v="Pennsylvania"/>
    <x v="1"/>
    <s v="Northern America"/>
    <s v="EIA: 60786"/>
    <s v="EIA: RECPJ"/>
    <m/>
    <m/>
    <m/>
    <m/>
    <s v="70997"/>
    <n v="47682"/>
    <s v="L402426"/>
    <s v="G403837"/>
  </r>
  <r>
    <s v="https://www.gem.wiki/Renovo_energy_center"/>
    <x v="62"/>
    <s v="Renovo energy center"/>
    <m/>
    <s v="4343"/>
    <s v="NG"/>
    <n v="513"/>
    <x v="5"/>
    <x v="0"/>
    <s v="N"/>
    <s v="Hydrogen capable: turbine"/>
    <s v="not found"/>
    <m/>
    <x v="45"/>
    <m/>
    <m/>
    <m/>
    <n v="41.328333000000001"/>
    <n v="-77.75667"/>
    <s v="exact"/>
    <s v="Renovo"/>
    <s v="Clinton"/>
    <m/>
    <s v="Pennsylvania"/>
    <x v="1"/>
    <s v="Northern America"/>
    <s v="EIA: 60786"/>
    <s v="EIA: RECNY"/>
    <m/>
    <m/>
    <m/>
    <m/>
    <s v="70997"/>
    <n v="1310338"/>
    <s v="L402426"/>
    <s v="G403836"/>
  </r>
  <r>
    <s v="https://www.gem.wiki/Rensselaer_cogeneration_power_station"/>
    <x v="62"/>
    <s v="Rensselaer cogeneration power station"/>
    <m/>
    <s v="G701"/>
    <s v="NG/FO"/>
    <n v="88"/>
    <x v="0"/>
    <x v="0"/>
    <s v="N"/>
    <m/>
    <m/>
    <m/>
    <x v="20"/>
    <m/>
    <m/>
    <m/>
    <n v="42.625324999999997"/>
    <n v="-73.749960000000002"/>
    <s v="exact"/>
    <s v="Rensselaer"/>
    <s v="Rensselaer"/>
    <m/>
    <s v="New York"/>
    <x v="1"/>
    <s v="Northern America"/>
    <s v="EIA: 54034"/>
    <s v="EIA: GEN1, GEN2"/>
    <m/>
    <m/>
    <m/>
    <m/>
    <m/>
    <m/>
    <s v="L402502"/>
    <s v="G401739"/>
  </r>
  <r>
    <s v="https://www.gem.wiki/Rhode_Island_State_energy_center"/>
    <x v="62"/>
    <s v="Rhode Island State energy center"/>
    <m/>
    <s v="CC1"/>
    <s v="NG"/>
    <n v="596"/>
    <x v="0"/>
    <x v="0"/>
    <s v="N"/>
    <m/>
    <m/>
    <m/>
    <x v="10"/>
    <m/>
    <m/>
    <m/>
    <n v="41.801699999999997"/>
    <n v="-71.518600000000006"/>
    <s v="exact"/>
    <s v="Johnston"/>
    <s v="Providence"/>
    <m/>
    <s v="Rhode Island"/>
    <x v="1"/>
    <s v="Northern America"/>
    <s v="EIA: 55107"/>
    <s v="EIA: CTG1, CTG2, STG1"/>
    <m/>
    <m/>
    <m/>
    <m/>
    <m/>
    <m/>
    <s v="L401604"/>
    <s v="G401802"/>
  </r>
  <r>
    <s v="https://www.gem.wiki/Richard_M_Flynn_power_station"/>
    <x v="62"/>
    <s v="Richard M Flynn power station"/>
    <m/>
    <s v="CC1"/>
    <s v="NG/FO"/>
    <n v="170"/>
    <x v="0"/>
    <x v="0"/>
    <s v="N"/>
    <m/>
    <m/>
    <m/>
    <x v="20"/>
    <m/>
    <m/>
    <m/>
    <n v="40.815800000000003"/>
    <n v="-73.063999999999993"/>
    <s v="exact"/>
    <s v="Holtsville"/>
    <s v="Suffolk"/>
    <m/>
    <s v="New York"/>
    <x v="1"/>
    <s v="Northern America"/>
    <s v="EIA: 7314"/>
    <s v="EIA: NA1, NA2"/>
    <m/>
    <m/>
    <m/>
    <m/>
    <m/>
    <m/>
    <s v="L402126"/>
    <s v="G402154"/>
  </r>
  <r>
    <s v="https://www.gem.wiki/Richland_power_station"/>
    <x v="62"/>
    <s v="Richland power station"/>
    <m/>
    <s v="4"/>
    <s v="NG"/>
    <n v="135"/>
    <x v="0"/>
    <x v="1"/>
    <s v="N"/>
    <m/>
    <m/>
    <m/>
    <x v="11"/>
    <m/>
    <m/>
    <m/>
    <n v="41.305202999999999"/>
    <n v="-84.334620000000001"/>
    <s v="exact"/>
    <s v="Defiance"/>
    <s v="Defiance"/>
    <m/>
    <s v="Ohio"/>
    <x v="1"/>
    <s v="Northern America"/>
    <s v="EIA: 2880"/>
    <s v="EIA: 4"/>
    <m/>
    <m/>
    <m/>
    <m/>
    <m/>
    <m/>
    <s v="L402249"/>
    <s v="G403449"/>
  </r>
  <r>
    <s v="https://www.gem.wiki/Richland_power_station"/>
    <x v="62"/>
    <s v="Richland power station"/>
    <m/>
    <s v="5"/>
    <s v="NG"/>
    <n v="135"/>
    <x v="0"/>
    <x v="1"/>
    <s v="N"/>
    <m/>
    <m/>
    <m/>
    <x v="11"/>
    <m/>
    <m/>
    <m/>
    <n v="41.305202999999999"/>
    <n v="-84.334620000000001"/>
    <s v="exact"/>
    <s v="Defiance"/>
    <s v="Defiance"/>
    <m/>
    <s v="Ohio"/>
    <x v="1"/>
    <s v="Northern America"/>
    <s v="EIA: 2880"/>
    <s v="EIA: 5"/>
    <m/>
    <m/>
    <m/>
    <m/>
    <m/>
    <m/>
    <s v="L402249"/>
    <s v="G403450"/>
  </r>
  <r>
    <s v="https://www.gem.wiki/Richland_power_station"/>
    <x v="62"/>
    <s v="Richland power station"/>
    <m/>
    <s v="6"/>
    <s v="NG"/>
    <n v="135"/>
    <x v="0"/>
    <x v="1"/>
    <s v="N"/>
    <m/>
    <m/>
    <m/>
    <x v="11"/>
    <m/>
    <m/>
    <m/>
    <n v="41.305202999999999"/>
    <n v="-84.334620000000001"/>
    <s v="exact"/>
    <s v="Defiance"/>
    <s v="Defiance"/>
    <m/>
    <s v="Ohio"/>
    <x v="1"/>
    <s v="Northern America"/>
    <s v="EIA: 2880"/>
    <s v="EIA: 6"/>
    <m/>
    <m/>
    <m/>
    <m/>
    <m/>
    <m/>
    <s v="L402249"/>
    <s v="G403451"/>
  </r>
  <r>
    <s v="https://www.gem.wiki/Richmond_cogeneration_power_station"/>
    <x v="62"/>
    <s v="Richmond cogeneration power station"/>
    <m/>
    <s v="CC1"/>
    <s v="NG/OG"/>
    <n v="156"/>
    <x v="0"/>
    <x v="0"/>
    <s v="Y"/>
    <m/>
    <m/>
    <m/>
    <x v="37"/>
    <m/>
    <m/>
    <m/>
    <n v="37.941800000000001"/>
    <n v="-122.3909"/>
    <s v="exact"/>
    <s v="Richmond"/>
    <s v="Contra Costa"/>
    <m/>
    <s v="California"/>
    <x v="1"/>
    <s v="Northern America"/>
    <s v="EIA: 52109"/>
    <s v="EIA: GEN1, GEN2, GEN5"/>
    <m/>
    <m/>
    <m/>
    <m/>
    <s v="16207"/>
    <m/>
    <s v="L402500"/>
    <s v="G401734"/>
  </r>
  <r>
    <s v="https://www.gem.wiki/Rifle_generating_station"/>
    <x v="62"/>
    <s v="Rifle generating station"/>
    <m/>
    <s v="CC1"/>
    <s v="NG"/>
    <n v="84"/>
    <x v="6"/>
    <x v="0"/>
    <s v="N"/>
    <m/>
    <m/>
    <m/>
    <x v="33"/>
    <n v="2022"/>
    <n v="2022"/>
    <m/>
    <n v="39.517299999999999"/>
    <n v="-107.7299"/>
    <s v="exact"/>
    <s v="Rifle"/>
    <s v="Garfield"/>
    <m/>
    <s v="Colorado"/>
    <x v="1"/>
    <s v="Northern America"/>
    <s v="EIA: 10755"/>
    <s v="EIA: GT2, GT3, GT4, ST1"/>
    <m/>
    <m/>
    <m/>
    <m/>
    <s v="17046"/>
    <s v="467, 468, 469, 470"/>
    <s v="L402479"/>
    <s v="G401609"/>
  </r>
  <r>
    <s v="https://www.gem.wiki/Rio_Bravo_(NM)_power_station"/>
    <x v="62"/>
    <s v="Rio Bravo (NM) power station"/>
    <m/>
    <s v="GT1"/>
    <s v="NG/FO"/>
    <n v="150"/>
    <x v="0"/>
    <x v="1"/>
    <s v="N"/>
    <m/>
    <m/>
    <m/>
    <x v="15"/>
    <m/>
    <m/>
    <m/>
    <n v="35.026000000000003"/>
    <n v="-106.64400000000001"/>
    <s v="exact"/>
    <s v="Albuquerque"/>
    <s v="Bernalillo"/>
    <m/>
    <s v="New Mexico"/>
    <x v="1"/>
    <s v="Northern America"/>
    <s v="EIA: 55039"/>
    <s v="EIA: GT1"/>
    <m/>
    <m/>
    <m/>
    <m/>
    <m/>
    <m/>
    <s v="L402230"/>
    <s v="G403422"/>
  </r>
  <r>
    <s v="https://www.gem.wiki/Rio_Grande_(New_Mexico)_power_station"/>
    <x v="62"/>
    <s v="Rio Grande (New Mexico) power station"/>
    <m/>
    <s v="6"/>
    <s v="NG"/>
    <n v="50"/>
    <x v="0"/>
    <x v="3"/>
    <s v="N"/>
    <m/>
    <m/>
    <m/>
    <x v="81"/>
    <m/>
    <n v="2024"/>
    <m/>
    <n v="31.8047"/>
    <n v="-106.5472"/>
    <s v="exact"/>
    <s v="SunLand Park"/>
    <s v="Dona Ana"/>
    <m/>
    <s v="New Mexico"/>
    <x v="1"/>
    <s v="Northern America"/>
    <s v="EIA: 2444"/>
    <s v="EIA: 6"/>
    <m/>
    <m/>
    <m/>
    <m/>
    <s v="19136"/>
    <n v="17811"/>
    <s v="L401903"/>
    <s v="G402823"/>
  </r>
  <r>
    <s v="https://www.gem.wiki/Rio_Grande_(New_Mexico)_power_station"/>
    <x v="62"/>
    <s v="Rio Grande (New Mexico) power station"/>
    <m/>
    <s v="7"/>
    <s v="NG"/>
    <n v="50"/>
    <x v="0"/>
    <x v="3"/>
    <s v="N"/>
    <m/>
    <m/>
    <m/>
    <x v="80"/>
    <m/>
    <n v="2025"/>
    <m/>
    <n v="31.8047"/>
    <n v="-106.5472"/>
    <s v="exact"/>
    <s v="SunLand Park"/>
    <s v="Dona Ana"/>
    <m/>
    <s v="New Mexico"/>
    <x v="1"/>
    <s v="Northern America"/>
    <s v="EIA: 2444"/>
    <s v="EIA: 7"/>
    <m/>
    <m/>
    <m/>
    <m/>
    <s v="19136"/>
    <n v="17812"/>
    <s v="L401903"/>
    <s v="G402824"/>
  </r>
  <r>
    <s v="https://www.gem.wiki/Rio_Grande_(New_Mexico)_power_station"/>
    <x v="62"/>
    <s v="Rio Grande (New Mexico) power station"/>
    <m/>
    <s v="8"/>
    <s v="NG"/>
    <n v="167"/>
    <x v="0"/>
    <x v="3"/>
    <s v="N"/>
    <m/>
    <m/>
    <m/>
    <x v="70"/>
    <m/>
    <m/>
    <m/>
    <n v="31.8047"/>
    <n v="-106.5472"/>
    <s v="exact"/>
    <s v="SunLand Park"/>
    <s v="Dona Ana"/>
    <m/>
    <s v="New Mexico"/>
    <x v="1"/>
    <s v="Northern America"/>
    <s v="EIA: 2444"/>
    <s v="EIA: 8"/>
    <m/>
    <m/>
    <m/>
    <m/>
    <s v="19136"/>
    <n v="17813"/>
    <s v="L401903"/>
    <s v="G402825"/>
  </r>
  <r>
    <s v="https://www.gem.wiki/Rio_Grande_(New_Mexico)_power_station"/>
    <x v="62"/>
    <s v="Rio Grande (New Mexico) power station"/>
    <m/>
    <s v="9"/>
    <s v="NG"/>
    <n v="132"/>
    <x v="0"/>
    <x v="1"/>
    <s v="N"/>
    <m/>
    <m/>
    <m/>
    <x v="22"/>
    <m/>
    <m/>
    <m/>
    <n v="31.8047"/>
    <n v="-106.5472"/>
    <s v="exact"/>
    <s v="SunLand Park"/>
    <s v="Dona Ana"/>
    <m/>
    <s v="New Mexico"/>
    <x v="1"/>
    <s v="Northern America"/>
    <s v="EIA: 2444"/>
    <s v="EIA: 9"/>
    <m/>
    <m/>
    <m/>
    <m/>
    <s v="19136"/>
    <n v="38923"/>
    <s v="L401903"/>
    <s v="G402826"/>
  </r>
  <r>
    <s v="https://www.gem.wiki/Rio_Nogales_power_project"/>
    <x v="62"/>
    <s v="Rio Nogales power project"/>
    <m/>
    <s v="CC1"/>
    <s v="NG"/>
    <n v="940"/>
    <x v="0"/>
    <x v="0"/>
    <s v="N"/>
    <m/>
    <m/>
    <m/>
    <x v="10"/>
    <m/>
    <m/>
    <m/>
    <n v="29.593056000000001"/>
    <n v="-97.973219999999998"/>
    <s v="exact"/>
    <s v="Seguin"/>
    <s v="Guadalupe"/>
    <m/>
    <s v="Texas"/>
    <x v="1"/>
    <s v="Northern America"/>
    <s v="EIA: 55137"/>
    <s v="EIA: CTG1, CTG2, CTG3, STG1"/>
    <m/>
    <m/>
    <m/>
    <m/>
    <m/>
    <m/>
    <s v="L401807"/>
    <s v="G401813"/>
  </r>
  <r>
    <s v="https://www.gem.wiki/Ripon_generation_station"/>
    <x v="62"/>
    <s v="Ripon generation station"/>
    <m/>
    <s v="1"/>
    <s v="NG"/>
    <n v="61"/>
    <x v="0"/>
    <x v="1"/>
    <s v="N"/>
    <m/>
    <m/>
    <m/>
    <x v="37"/>
    <m/>
    <m/>
    <m/>
    <n v="37.731499999999997"/>
    <n v="-121.116"/>
    <s v="exact"/>
    <s v="Ripon"/>
    <s v="San Joaquin"/>
    <m/>
    <s v="California"/>
    <x v="1"/>
    <s v="Northern America"/>
    <s v="EIA: 56135"/>
    <s v="EIA: 1"/>
    <m/>
    <m/>
    <m/>
    <m/>
    <s v="50985"/>
    <n v="30014"/>
    <s v="L402100"/>
    <s v="G403191"/>
  </r>
  <r>
    <s v="https://www.gem.wiki/Ripon_generation_station"/>
    <x v="62"/>
    <s v="Ripon generation station"/>
    <m/>
    <s v="2"/>
    <s v="NG"/>
    <n v="61"/>
    <x v="0"/>
    <x v="1"/>
    <s v="N"/>
    <m/>
    <m/>
    <m/>
    <x v="37"/>
    <m/>
    <m/>
    <m/>
    <n v="37.731499999999997"/>
    <n v="-121.116"/>
    <s v="exact"/>
    <s v="Ripon"/>
    <s v="San Joaquin"/>
    <m/>
    <s v="California"/>
    <x v="1"/>
    <s v="Northern America"/>
    <s v="EIA: 56135"/>
    <s v="EIA: 2"/>
    <m/>
    <m/>
    <m/>
    <m/>
    <s v="50985"/>
    <n v="30042"/>
    <s v="L402100"/>
    <s v="G403192"/>
  </r>
  <r>
    <s v="https://www.gem.wiki/River_Road_Gen_Plant"/>
    <x v="62"/>
    <s v="River Road Gen Plant"/>
    <m/>
    <s v="1"/>
    <s v="NG"/>
    <n v="248"/>
    <x v="0"/>
    <x v="0"/>
    <s v="N"/>
    <m/>
    <m/>
    <m/>
    <x v="44"/>
    <m/>
    <m/>
    <m/>
    <n v="45.649700000000003"/>
    <n v="-122.7256"/>
    <s v="exact"/>
    <s v="Vancouver"/>
    <s v="Clark"/>
    <m/>
    <s v="Washington"/>
    <x v="1"/>
    <s v="Northern America"/>
    <s v="EIA: 7605"/>
    <s v="EIA: 1"/>
    <m/>
    <m/>
    <m/>
    <m/>
    <m/>
    <m/>
    <s v="L402237"/>
    <s v="G403438"/>
  </r>
  <r>
    <s v="https://www.gem.wiki/Riverside_(IA)_power_station"/>
    <x v="62"/>
    <s v="Riverside (IA) power station"/>
    <m/>
    <s v="5"/>
    <s v="NG"/>
    <n v="136"/>
    <x v="6"/>
    <x v="3"/>
    <s v="N"/>
    <m/>
    <m/>
    <s v="conversion"/>
    <x v="13"/>
    <n v="2021"/>
    <m/>
    <m/>
    <n v="41.54"/>
    <n v="-90.448099999999997"/>
    <s v="exact"/>
    <s v="Bettendorf"/>
    <s v="Scott"/>
    <m/>
    <s v="Iowa"/>
    <x v="1"/>
    <s v="Northern America"/>
    <s v="EIA: 1081"/>
    <s v="EIA: 5"/>
    <m/>
    <m/>
    <m/>
    <m/>
    <s v="26336"/>
    <n v="17897"/>
    <s v="L103918"/>
    <s v="G403160"/>
  </r>
  <r>
    <s v="https://www.gem.wiki/Riverside_(MN)_power_station"/>
    <x v="62"/>
    <s v="Riverside (MN) power station"/>
    <m/>
    <s v="RIV0"/>
    <s v="NG/FO"/>
    <n v="586"/>
    <x v="0"/>
    <x v="0"/>
    <s v="N"/>
    <m/>
    <m/>
    <s v="conversion"/>
    <x v="9"/>
    <m/>
    <m/>
    <m/>
    <n v="45.020299999999999"/>
    <n v="-93.275300000000001"/>
    <s v="exact"/>
    <s v="Minneapolis"/>
    <s v="Hennepin"/>
    <m/>
    <s v="Minnesota"/>
    <x v="1"/>
    <s v="Northern America"/>
    <s v="EIA: 1927"/>
    <s v="EIA: 10, 9, ST7"/>
    <m/>
    <m/>
    <m/>
    <m/>
    <s v="28282"/>
    <s v="33426, 33427, 33428"/>
    <s v="L104694"/>
    <s v="G401634"/>
  </r>
  <r>
    <s v="https://www.gem.wiki/Riverside_(OK)_power_station"/>
    <x v="62"/>
    <s v="Riverside (OK) power station"/>
    <m/>
    <s v="1"/>
    <s v="NG/FO"/>
    <n v="473"/>
    <x v="0"/>
    <x v="3"/>
    <s v="N"/>
    <m/>
    <m/>
    <m/>
    <x v="35"/>
    <m/>
    <m/>
    <m/>
    <n v="35.997799999999998"/>
    <n v="-95.956699999999998"/>
    <s v="exact"/>
    <s v="Jenks"/>
    <s v="Tulsa"/>
    <m/>
    <s v="Oklahoma"/>
    <x v="1"/>
    <s v="Northern America"/>
    <s v="EIA: 4940"/>
    <s v="EIA: 1"/>
    <m/>
    <m/>
    <m/>
    <m/>
    <m/>
    <m/>
    <s v="L402233"/>
    <s v="G403424"/>
  </r>
  <r>
    <s v="https://www.gem.wiki/Riverside_(OK)_power_station"/>
    <x v="62"/>
    <s v="Riverside (OK) power station"/>
    <m/>
    <s v="2"/>
    <s v="NG/FO"/>
    <n v="473"/>
    <x v="0"/>
    <x v="3"/>
    <s v="N"/>
    <m/>
    <m/>
    <m/>
    <x v="50"/>
    <m/>
    <m/>
    <m/>
    <n v="35.997799999999998"/>
    <n v="-95.956699999999998"/>
    <s v="exact"/>
    <s v="Jenks"/>
    <s v="Tulsa"/>
    <m/>
    <s v="Oklahoma"/>
    <x v="1"/>
    <s v="Northern America"/>
    <s v="EIA: 4940"/>
    <s v="EIA: 2"/>
    <m/>
    <m/>
    <m/>
    <m/>
    <m/>
    <m/>
    <s v="L402233"/>
    <s v="G403425"/>
  </r>
  <r>
    <s v="https://www.gem.wiki/Riverside_(OK)_power_station"/>
    <x v="62"/>
    <s v="Riverside (OK) power station"/>
    <m/>
    <s v="3"/>
    <s v="NG"/>
    <n v="87"/>
    <x v="0"/>
    <x v="1"/>
    <s v="N"/>
    <m/>
    <m/>
    <m/>
    <x v="47"/>
    <m/>
    <m/>
    <m/>
    <n v="35.997799999999998"/>
    <n v="-95.956699999999998"/>
    <s v="exact"/>
    <s v="Jenks"/>
    <s v="Tulsa"/>
    <m/>
    <s v="Oklahoma"/>
    <x v="1"/>
    <s v="Northern America"/>
    <s v="EIA: 4940"/>
    <s v="EIA: 3"/>
    <m/>
    <m/>
    <m/>
    <m/>
    <m/>
    <m/>
    <s v="L402233"/>
    <s v="G403426"/>
  </r>
  <r>
    <s v="https://www.gem.wiki/Riverside_(OK)_power_station"/>
    <x v="62"/>
    <s v="Riverside (OK) power station"/>
    <m/>
    <s v="4"/>
    <s v="NG"/>
    <n v="87"/>
    <x v="0"/>
    <x v="1"/>
    <s v="N"/>
    <m/>
    <m/>
    <m/>
    <x v="47"/>
    <m/>
    <m/>
    <m/>
    <n v="35.997799999999998"/>
    <n v="-95.956699999999998"/>
    <s v="exact"/>
    <s v="Jenks"/>
    <s v="Tulsa"/>
    <m/>
    <s v="Oklahoma"/>
    <x v="1"/>
    <s v="Northern America"/>
    <s v="EIA: 4940"/>
    <s v="EIA: 4"/>
    <m/>
    <m/>
    <m/>
    <m/>
    <m/>
    <m/>
    <s v="L402233"/>
    <s v="G403427"/>
  </r>
  <r>
    <s v="https://www.gem.wiki/Riverside_Energy_Resource_Center_(CA)"/>
    <x v="62"/>
    <s v="Riverside Energy Resource Center (CA)"/>
    <m/>
    <s v="1"/>
    <s v="NG"/>
    <n v="50"/>
    <x v="0"/>
    <x v="1"/>
    <s v="N"/>
    <m/>
    <m/>
    <m/>
    <x v="37"/>
    <m/>
    <m/>
    <m/>
    <n v="33.9636"/>
    <n v="-117.4528"/>
    <s v="exact"/>
    <s v="Riverside"/>
    <s v="Riverside"/>
    <m/>
    <s v="California"/>
    <x v="1"/>
    <s v="Northern America"/>
    <s v="EIA: 56143"/>
    <s v="EIA: 1"/>
    <m/>
    <m/>
    <m/>
    <m/>
    <s v="52422"/>
    <n v="30532"/>
    <s v="L401802"/>
    <s v="G402593"/>
  </r>
  <r>
    <s v="https://www.gem.wiki/Riverside_Energy_Resource_Center_(CA)"/>
    <x v="62"/>
    <s v="Riverside Energy Resource Center (CA)"/>
    <m/>
    <s v="2"/>
    <s v="NG"/>
    <n v="50"/>
    <x v="0"/>
    <x v="1"/>
    <s v="N"/>
    <m/>
    <m/>
    <m/>
    <x v="37"/>
    <m/>
    <m/>
    <m/>
    <n v="33.9636"/>
    <n v="-117.4528"/>
    <s v="exact"/>
    <s v="Riverside"/>
    <s v="Riverside"/>
    <m/>
    <s v="California"/>
    <x v="1"/>
    <s v="Northern America"/>
    <s v="EIA: 56143"/>
    <s v="EIA: 2"/>
    <m/>
    <m/>
    <m/>
    <m/>
    <s v="52422"/>
    <n v="31089"/>
    <s v="L401802"/>
    <s v="G402594"/>
  </r>
  <r>
    <s v="https://www.gem.wiki/Riverside_Generating_(KY)_power_station"/>
    <x v="62"/>
    <s v="Riverside Generating (KY) power station"/>
    <m/>
    <s v="GTG1"/>
    <s v="NG"/>
    <n v="230"/>
    <x v="0"/>
    <x v="1"/>
    <s v="N"/>
    <m/>
    <m/>
    <m/>
    <x v="11"/>
    <m/>
    <m/>
    <m/>
    <n v="38.191661000000003"/>
    <n v="-82.604590000000002"/>
    <s v="exact"/>
    <s v="Catlettsburg"/>
    <s v="Lawrence"/>
    <m/>
    <s v="Kentucky"/>
    <x v="1"/>
    <s v="Northern America"/>
    <s v="EIA: 55198"/>
    <s v="EIA: GTG1"/>
    <m/>
    <m/>
    <m/>
    <m/>
    <s v="45544"/>
    <n v="27096"/>
    <s v="L402250"/>
    <s v="G403452"/>
  </r>
  <r>
    <s v="https://www.gem.wiki/Riverside_Generating_(KY)_power_station"/>
    <x v="62"/>
    <s v="Riverside Generating (KY) power station"/>
    <m/>
    <s v="GTG2"/>
    <s v="NG"/>
    <n v="230"/>
    <x v="0"/>
    <x v="1"/>
    <s v="N"/>
    <m/>
    <m/>
    <m/>
    <x v="11"/>
    <m/>
    <m/>
    <m/>
    <n v="38.191661000000003"/>
    <n v="-82.604590000000002"/>
    <s v="exact"/>
    <s v="Catlettsburg"/>
    <s v="Lawrence"/>
    <m/>
    <s v="Kentucky"/>
    <x v="1"/>
    <s v="Northern America"/>
    <s v="EIA: 55198"/>
    <s v="EIA: GTG2"/>
    <m/>
    <m/>
    <m/>
    <m/>
    <s v="45544"/>
    <n v="27097"/>
    <s v="L402250"/>
    <s v="G403453"/>
  </r>
  <r>
    <s v="https://www.gem.wiki/Riverside_Generating_(KY)_power_station"/>
    <x v="62"/>
    <s v="Riverside Generating (KY) power station"/>
    <m/>
    <s v="GTG3"/>
    <s v="NG"/>
    <n v="230"/>
    <x v="0"/>
    <x v="1"/>
    <s v="N"/>
    <m/>
    <m/>
    <m/>
    <x v="11"/>
    <m/>
    <m/>
    <m/>
    <n v="38.191661000000003"/>
    <n v="-82.604590000000002"/>
    <s v="exact"/>
    <s v="Catlettsburg"/>
    <s v="Lawrence"/>
    <m/>
    <s v="Kentucky"/>
    <x v="1"/>
    <s v="Northern America"/>
    <s v="EIA: 55198"/>
    <s v="EIA: GTG3"/>
    <m/>
    <m/>
    <m/>
    <m/>
    <s v="45544"/>
    <n v="25012"/>
    <s v="L402250"/>
    <s v="G403454"/>
  </r>
  <r>
    <s v="https://www.gem.wiki/Riverside_Generating_(KY)_power_station"/>
    <x v="62"/>
    <s v="Riverside Generating (KY) power station"/>
    <m/>
    <s v="GTG4"/>
    <s v="NG"/>
    <n v="230"/>
    <x v="0"/>
    <x v="1"/>
    <s v="N"/>
    <m/>
    <m/>
    <m/>
    <x v="10"/>
    <m/>
    <m/>
    <m/>
    <n v="38.191661000000003"/>
    <n v="-82.604590000000002"/>
    <s v="exact"/>
    <s v="Catlettsburg"/>
    <s v="Lawrence"/>
    <m/>
    <s v="Kentucky"/>
    <x v="1"/>
    <s v="Northern America"/>
    <s v="EIA: 55198"/>
    <s v="EIA: GTG4"/>
    <m/>
    <m/>
    <m/>
    <m/>
    <s v="45544"/>
    <n v="36942"/>
    <s v="L402250"/>
    <s v="G403455"/>
  </r>
  <r>
    <s v="https://www.gem.wiki/Riverside_Generating_(KY)_power_station"/>
    <x v="62"/>
    <s v="Riverside Generating (KY) power station"/>
    <m/>
    <s v="GTG5"/>
    <s v="NG"/>
    <n v="230"/>
    <x v="0"/>
    <x v="1"/>
    <s v="N"/>
    <m/>
    <m/>
    <m/>
    <x v="10"/>
    <m/>
    <m/>
    <m/>
    <n v="38.191661000000003"/>
    <n v="-82.604590000000002"/>
    <s v="exact"/>
    <s v="Catlettsburg"/>
    <s v="Lawrence"/>
    <m/>
    <s v="Kentucky"/>
    <x v="1"/>
    <s v="Northern America"/>
    <s v="EIA: 55198"/>
    <s v="EIA: GTG5"/>
    <m/>
    <m/>
    <m/>
    <m/>
    <s v="45544"/>
    <n v="36943"/>
    <s v="L402250"/>
    <s v="G403456"/>
  </r>
  <r>
    <s v="https://www.gem.wiki/Riverside_energy_center_(WI)"/>
    <x v="62"/>
    <s v="Riverside energy center (WI)"/>
    <m/>
    <s v="CC_set"/>
    <s v="NG"/>
    <n v="723"/>
    <x v="0"/>
    <x v="0"/>
    <s v="N"/>
    <s v="Hydrogen capable: turbine"/>
    <s v="not found"/>
    <m/>
    <x v="6"/>
    <m/>
    <m/>
    <m/>
    <n v="42.583055999999999"/>
    <n v="-89.035830000000004"/>
    <s v="exact"/>
    <s v="Beloit"/>
    <s v="Rock"/>
    <m/>
    <s v="Wisconsin"/>
    <x v="1"/>
    <s v="Northern America"/>
    <s v="EIA: 55641"/>
    <s v="EIA: CTG3, CTG4, STG2"/>
    <s v="West Riverside energy center"/>
    <m/>
    <m/>
    <m/>
    <s v="102091"/>
    <s v="45437, 47248, 47249"/>
    <s v="L401640"/>
    <s v="G401958"/>
  </r>
  <r>
    <s v="https://www.gem.wiki/Riverside_energy_center_(WI)"/>
    <x v="62"/>
    <s v="Riverside energy center (WI)"/>
    <m/>
    <s v="S112"/>
    <s v="NG"/>
    <n v="675"/>
    <x v="0"/>
    <x v="0"/>
    <s v="N"/>
    <m/>
    <m/>
    <m/>
    <x v="8"/>
    <m/>
    <m/>
    <m/>
    <n v="42.583055999999999"/>
    <n v="-89.035830000000004"/>
    <s v="exact"/>
    <s v="Beloit"/>
    <s v="Rock"/>
    <m/>
    <s v="Wisconsin"/>
    <x v="1"/>
    <s v="Northern America"/>
    <s v="EIA: 55641"/>
    <s v="EIA: CTG1, CTG2, STG1"/>
    <s v="West Riverside energy center"/>
    <m/>
    <m/>
    <m/>
    <s v="49135"/>
    <s v="28549, 29905, 29906"/>
    <s v="L401640"/>
    <s v="G401959"/>
  </r>
  <r>
    <s v="https://www.gem.wiki/Riverton_Power_Plant"/>
    <x v="62"/>
    <s v="Riverton Power Plant"/>
    <m/>
    <s v="CC1"/>
    <s v="NG/FO"/>
    <n v="268"/>
    <x v="0"/>
    <x v="0"/>
    <s v="N"/>
    <s v="not found"/>
    <s v="not found"/>
    <s v="N"/>
    <x v="5"/>
    <m/>
    <m/>
    <m/>
    <n v="37.072615999999996"/>
    <n v="-94.698700000000002"/>
    <s v="exact"/>
    <s v="Riverton"/>
    <s v="Cherokee"/>
    <m/>
    <s v="Kansas"/>
    <x v="1"/>
    <s v="Northern America"/>
    <s v="EIA: 1239"/>
    <s v="EIA: 12, 12-2"/>
    <m/>
    <m/>
    <m/>
    <m/>
    <s v="1138888"/>
    <s v="31212, 41896"/>
    <s v="L103927"/>
    <s v="G401617"/>
  </r>
  <r>
    <s v="https://www.gem.wiki/Riviera_power_station"/>
    <x v="62"/>
    <s v="Riviera power station"/>
    <m/>
    <s v="PRV"/>
    <s v="NG/FO"/>
    <n v="1295"/>
    <x v="0"/>
    <x v="0"/>
    <s v="N"/>
    <m/>
    <m/>
    <m/>
    <x v="2"/>
    <m/>
    <m/>
    <m/>
    <n v="26.7653"/>
    <n v="-80.052499999999995"/>
    <s v="exact"/>
    <s v="Riviera Beach"/>
    <s v="Palm Beach"/>
    <m/>
    <s v="Florida"/>
    <x v="1"/>
    <s v="Northern America"/>
    <s v="EIA: 619"/>
    <s v="EIA: 5A, 5B, 5C, 5ST"/>
    <m/>
    <m/>
    <m/>
    <m/>
    <s v="20278"/>
    <s v="35101, 38337, 38338, 38374"/>
    <s v="L401954"/>
    <s v="G402117"/>
  </r>
  <r>
    <s v="https://www.gem.wiki/Robert_P_Mone_Plant"/>
    <x v="62"/>
    <s v="Robert P Mone Plant"/>
    <m/>
    <s v="1"/>
    <s v="NG/FO"/>
    <n v="198"/>
    <x v="0"/>
    <x v="1"/>
    <s v="N"/>
    <m/>
    <m/>
    <m/>
    <x v="10"/>
    <m/>
    <m/>
    <m/>
    <n v="40.929699999999997"/>
    <n v="-84.739199999999997"/>
    <s v="exact"/>
    <s v="Convoy"/>
    <s v="Van Wert"/>
    <m/>
    <s v="Ohio"/>
    <x v="1"/>
    <s v="Northern America"/>
    <s v="EIA: 7872"/>
    <s v="EIA: 1"/>
    <m/>
    <m/>
    <m/>
    <m/>
    <s v="46813"/>
    <n v="25980"/>
    <s v="L401756"/>
    <s v="G402542"/>
  </r>
  <r>
    <s v="https://www.gem.wiki/Robert_P_Mone_Plant"/>
    <x v="62"/>
    <s v="Robert P Mone Plant"/>
    <m/>
    <s v="2"/>
    <s v="NG/FO"/>
    <n v="198"/>
    <x v="0"/>
    <x v="1"/>
    <s v="N"/>
    <m/>
    <m/>
    <m/>
    <x v="10"/>
    <m/>
    <m/>
    <m/>
    <n v="40.929699999999997"/>
    <n v="-84.739199999999997"/>
    <s v="exact"/>
    <s v="Convoy"/>
    <s v="Van Wert"/>
    <m/>
    <s v="Ohio"/>
    <x v="1"/>
    <s v="Northern America"/>
    <s v="EIA: 7872"/>
    <s v="EIA: 2"/>
    <m/>
    <m/>
    <m/>
    <m/>
    <s v="46813"/>
    <n v="25981"/>
    <s v="L401756"/>
    <s v="G402543"/>
  </r>
  <r>
    <s v="https://www.gem.wiki/Robert_P_Mone_Plant"/>
    <x v="62"/>
    <s v="Robert P Mone Plant"/>
    <m/>
    <s v="3"/>
    <s v="NG/FO"/>
    <n v="198"/>
    <x v="0"/>
    <x v="1"/>
    <s v="N"/>
    <m/>
    <m/>
    <m/>
    <x v="10"/>
    <m/>
    <m/>
    <m/>
    <n v="40.929699999999997"/>
    <n v="-84.739199999999997"/>
    <s v="exact"/>
    <s v="Convoy"/>
    <s v="Van Wert"/>
    <m/>
    <s v="Ohio"/>
    <x v="1"/>
    <s v="Northern America"/>
    <s v="EIA: 7872"/>
    <s v="EIA: 3"/>
    <m/>
    <m/>
    <m/>
    <m/>
    <s v="46813"/>
    <n v="25982"/>
    <s v="L401756"/>
    <s v="G402544"/>
  </r>
  <r>
    <s v="https://www.gem.wiki/Robert_Reid_Power_Plant"/>
    <x v="62"/>
    <s v="Robert Reid Power Plant"/>
    <m/>
    <s v="GEN2"/>
    <s v="NG/FO"/>
    <n v="99"/>
    <x v="0"/>
    <x v="1"/>
    <s v="N"/>
    <m/>
    <m/>
    <s v="replacement"/>
    <x v="50"/>
    <m/>
    <m/>
    <s v="Big Rivers Electric"/>
    <n v="37.646099999999997"/>
    <n v="-87.501900000000006"/>
    <s v="exact"/>
    <s v="Robards"/>
    <s v="Webster"/>
    <m/>
    <s v="Kentucky"/>
    <x v="1"/>
    <s v="Northern America"/>
    <s v="EIA: 1383"/>
    <s v="EIA: GEN2"/>
    <m/>
    <m/>
    <m/>
    <m/>
    <s v="14487"/>
    <n v="17599"/>
    <s v="L103947"/>
    <s v="G402523"/>
  </r>
  <r>
    <s v="https://www.gem.wiki/Robins_power_station"/>
    <x v="62"/>
    <s v="Robins power station"/>
    <m/>
    <s v="1"/>
    <s v="NG/FO"/>
    <n v="92"/>
    <x v="0"/>
    <x v="1"/>
    <s v="N"/>
    <m/>
    <m/>
    <m/>
    <x v="48"/>
    <m/>
    <m/>
    <m/>
    <n v="32.5792"/>
    <n v="-83.5822"/>
    <s v="exact"/>
    <s v="Robins AFB"/>
    <s v="Houston"/>
    <m/>
    <s v="Georgia"/>
    <x v="1"/>
    <s v="Northern America"/>
    <s v="EIA: 7348"/>
    <s v="EIA: 1"/>
    <m/>
    <m/>
    <m/>
    <m/>
    <s v="20998"/>
    <n v="18034"/>
    <s v="L401980"/>
    <s v="G402953"/>
  </r>
  <r>
    <s v="https://www.gem.wiki/Robins_power_station"/>
    <x v="62"/>
    <s v="Robins power station"/>
    <m/>
    <s v="2"/>
    <s v="NG/FO"/>
    <n v="92"/>
    <x v="0"/>
    <x v="1"/>
    <s v="N"/>
    <m/>
    <m/>
    <m/>
    <x v="48"/>
    <m/>
    <m/>
    <m/>
    <n v="32.5792"/>
    <n v="-83.5822"/>
    <s v="exact"/>
    <s v="Robins AFB"/>
    <s v="Houston"/>
    <m/>
    <s v="Georgia"/>
    <x v="1"/>
    <s v="Northern America"/>
    <s v="EIA: 7348"/>
    <s v="EIA: 2"/>
    <m/>
    <m/>
    <m/>
    <m/>
    <s v="20998"/>
    <n v="18035"/>
    <s v="L401980"/>
    <s v="G402954"/>
  </r>
  <r>
    <s v="https://www.gem.wiki/Robinson_Power_Company_station"/>
    <x v="62"/>
    <s v="Robinson Power Company station"/>
    <m/>
    <s v="CTG1"/>
    <s v="NG"/>
    <n v="1023"/>
    <x v="5"/>
    <x v="0"/>
    <s v="N"/>
    <s v="not found"/>
    <s v="not found"/>
    <m/>
    <x v="45"/>
    <m/>
    <m/>
    <m/>
    <n v="40.409166999999997"/>
    <n v="-80.298060000000007"/>
    <s v="exact"/>
    <s v="Bulger"/>
    <s v="Washington"/>
    <m/>
    <s v="Pennsylvania"/>
    <x v="1"/>
    <s v="Northern America"/>
    <s v="EIA: 56453"/>
    <s v="EIA: CTG1"/>
    <m/>
    <m/>
    <m/>
    <m/>
    <s v="54198"/>
    <s v="31339, 48167, 43265"/>
    <s v="L402427"/>
    <s v="G403838"/>
  </r>
  <r>
    <s v="https://www.gem.wiki/Rock_River_power_station"/>
    <x v="62"/>
    <s v="Rock River power station"/>
    <m/>
    <s v="5"/>
    <s v="NG"/>
    <n v="57"/>
    <x v="6"/>
    <x v="1"/>
    <s v="N"/>
    <m/>
    <m/>
    <m/>
    <x v="70"/>
    <n v="2020"/>
    <n v="2020"/>
    <m/>
    <n v="42.583094000000003"/>
    <n v="-89.025919999999999"/>
    <s v="exact"/>
    <s v="Beloit"/>
    <s v="Rock"/>
    <m/>
    <s v="Wisconsin"/>
    <x v="1"/>
    <s v="Northern America"/>
    <s v="EIA: 4057"/>
    <s v="EIA: 5"/>
    <m/>
    <m/>
    <m/>
    <m/>
    <m/>
    <m/>
    <s v="L402377"/>
    <s v="G403770"/>
  </r>
  <r>
    <s v="https://www.gem.wiki/Rock_River_power_station"/>
    <x v="62"/>
    <s v="Rock River power station"/>
    <m/>
    <s v="6"/>
    <s v="NG"/>
    <n v="57"/>
    <x v="6"/>
    <x v="1"/>
    <s v="N"/>
    <m/>
    <m/>
    <m/>
    <x v="70"/>
    <n v="2020"/>
    <n v="2020"/>
    <m/>
    <n v="42.583094000000003"/>
    <n v="-89.025919999999999"/>
    <s v="exact"/>
    <s v="Beloit"/>
    <s v="Rock"/>
    <m/>
    <s v="Wisconsin"/>
    <x v="1"/>
    <s v="Northern America"/>
    <s v="EIA: 4057"/>
    <s v="EIA: 6"/>
    <m/>
    <m/>
    <m/>
    <m/>
    <m/>
    <m/>
    <s v="L402377"/>
    <s v="G403771"/>
  </r>
  <r>
    <s v="https://www.gem.wiki/RockGen_energy_center"/>
    <x v="62"/>
    <s v="RockGen energy center"/>
    <m/>
    <s v="1"/>
    <s v="FO/NG"/>
    <n v="187"/>
    <x v="0"/>
    <x v="1"/>
    <s v="N"/>
    <m/>
    <m/>
    <m/>
    <x v="11"/>
    <m/>
    <m/>
    <m/>
    <n v="42.976700000000001"/>
    <n v="-89.049199999999999"/>
    <s v="exact"/>
    <s v="Cambridge"/>
    <s v="Dane"/>
    <m/>
    <s v="Wisconsin"/>
    <x v="1"/>
    <s v="Northern America"/>
    <s v="EIA: 55391"/>
    <s v="EIA: 01"/>
    <m/>
    <m/>
    <m/>
    <m/>
    <s v="41515"/>
    <n v="24083"/>
    <s v="L402253"/>
    <s v="G403460"/>
  </r>
  <r>
    <s v="https://www.gem.wiki/RockGen_energy_center"/>
    <x v="62"/>
    <s v="RockGen energy center"/>
    <m/>
    <s v="2"/>
    <s v="FO/NG"/>
    <n v="187"/>
    <x v="0"/>
    <x v="1"/>
    <s v="N"/>
    <m/>
    <m/>
    <m/>
    <x v="11"/>
    <m/>
    <m/>
    <m/>
    <n v="42.976700000000001"/>
    <n v="-89.049199999999999"/>
    <s v="exact"/>
    <s v="Cambridge"/>
    <s v="Dane"/>
    <m/>
    <s v="Wisconsin"/>
    <x v="1"/>
    <s v="Northern America"/>
    <s v="EIA: 55391"/>
    <s v="EIA: 02"/>
    <m/>
    <m/>
    <m/>
    <m/>
    <s v="41515"/>
    <n v="25669"/>
    <s v="L402253"/>
    <s v="G403461"/>
  </r>
  <r>
    <s v="https://www.gem.wiki/RockGen_energy_center"/>
    <x v="62"/>
    <s v="RockGen energy center"/>
    <m/>
    <s v="3"/>
    <s v="FO/NG"/>
    <n v="187"/>
    <x v="0"/>
    <x v="1"/>
    <s v="N"/>
    <m/>
    <m/>
    <m/>
    <x v="11"/>
    <m/>
    <m/>
    <m/>
    <n v="42.976700000000001"/>
    <n v="-89.049199999999999"/>
    <s v="exact"/>
    <s v="Cambridge"/>
    <s v="Dane"/>
    <m/>
    <s v="Wisconsin"/>
    <x v="1"/>
    <s v="Northern America"/>
    <s v="EIA: 55391"/>
    <s v="EIA: 03"/>
    <m/>
    <m/>
    <m/>
    <m/>
    <s v="41515"/>
    <n v="25670"/>
    <s v="L402253"/>
    <s v="G403462"/>
  </r>
  <r>
    <s v="https://www.gem.wiki/Rockingham_County_CT_Station"/>
    <x v="62"/>
    <s v="Rockingham County CT Station"/>
    <m/>
    <s v="CT1"/>
    <s v="NG/FO"/>
    <n v="196"/>
    <x v="7"/>
    <x v="1"/>
    <s v="N"/>
    <m/>
    <m/>
    <m/>
    <x v="15"/>
    <m/>
    <m/>
    <m/>
    <n v="36.329700000000003"/>
    <n v="-79.829700000000003"/>
    <s v="exact"/>
    <s v="Reidsville"/>
    <s v="Rockingham"/>
    <m/>
    <s v="North Carolina"/>
    <x v="1"/>
    <s v="Northern America"/>
    <s v="EIA: 55116"/>
    <s v="EIA: CT1"/>
    <m/>
    <m/>
    <m/>
    <m/>
    <s v="41386"/>
    <n v="24066"/>
    <s v="L401863"/>
    <s v="G402727"/>
  </r>
  <r>
    <s v="https://www.gem.wiki/Rockingham_County_CT_Station"/>
    <x v="62"/>
    <s v="Rockingham County CT Station"/>
    <m/>
    <s v="CT2"/>
    <s v="NG/FO"/>
    <n v="196"/>
    <x v="7"/>
    <x v="1"/>
    <s v="N"/>
    <m/>
    <m/>
    <m/>
    <x v="15"/>
    <m/>
    <m/>
    <m/>
    <n v="36.329700000000003"/>
    <n v="-79.829700000000003"/>
    <s v="exact"/>
    <s v="Reidsville"/>
    <s v="Rockingham"/>
    <m/>
    <s v="North Carolina"/>
    <x v="1"/>
    <s v="Northern America"/>
    <s v="EIA: 55116"/>
    <s v="EIA: CT2"/>
    <m/>
    <m/>
    <m/>
    <m/>
    <s v="41386"/>
    <n v="24067"/>
    <s v="L401863"/>
    <s v="G402728"/>
  </r>
  <r>
    <s v="https://www.gem.wiki/Rockingham_County_CT_Station"/>
    <x v="62"/>
    <s v="Rockingham County CT Station"/>
    <m/>
    <s v="CT3"/>
    <s v="NG/FO"/>
    <n v="196"/>
    <x v="7"/>
    <x v="1"/>
    <s v="N"/>
    <m/>
    <m/>
    <m/>
    <x v="15"/>
    <m/>
    <m/>
    <m/>
    <n v="36.329700000000003"/>
    <n v="-79.829700000000003"/>
    <s v="exact"/>
    <s v="Reidsville"/>
    <s v="Rockingham"/>
    <m/>
    <s v="North Carolina"/>
    <x v="1"/>
    <s v="Northern America"/>
    <s v="EIA: 55116"/>
    <s v="EIA: CT3"/>
    <m/>
    <m/>
    <m/>
    <m/>
    <s v="41386"/>
    <n v="24068"/>
    <s v="L401863"/>
    <s v="G402729"/>
  </r>
  <r>
    <s v="https://www.gem.wiki/Rockingham_County_CT_Station"/>
    <x v="62"/>
    <s v="Rockingham County CT Station"/>
    <m/>
    <s v="CT4"/>
    <s v="NG/FO"/>
    <n v="196"/>
    <x v="7"/>
    <x v="1"/>
    <s v="N"/>
    <m/>
    <m/>
    <m/>
    <x v="15"/>
    <m/>
    <m/>
    <m/>
    <n v="36.329700000000003"/>
    <n v="-79.829700000000003"/>
    <s v="exact"/>
    <s v="Reidsville"/>
    <s v="Rockingham"/>
    <m/>
    <s v="North Carolina"/>
    <x v="1"/>
    <s v="Northern America"/>
    <s v="EIA: 55116"/>
    <s v="EIA: CT4"/>
    <m/>
    <m/>
    <m/>
    <m/>
    <s v="41386"/>
    <n v="24069"/>
    <s v="L401863"/>
    <s v="G402730"/>
  </r>
  <r>
    <s v="https://www.gem.wiki/Rockingham_County_CT_Station"/>
    <x v="62"/>
    <s v="Rockingham County CT Station"/>
    <m/>
    <s v="CT5"/>
    <s v="NG/FO"/>
    <n v="196"/>
    <x v="7"/>
    <x v="1"/>
    <s v="N"/>
    <m/>
    <m/>
    <m/>
    <x v="15"/>
    <m/>
    <m/>
    <m/>
    <n v="36.329700000000003"/>
    <n v="-79.829700000000003"/>
    <s v="exact"/>
    <s v="Reidsville"/>
    <s v="Rockingham"/>
    <m/>
    <s v="North Carolina"/>
    <x v="1"/>
    <s v="Northern America"/>
    <s v="EIA: 55116"/>
    <s v="EIA: CT5"/>
    <m/>
    <m/>
    <m/>
    <m/>
    <s v="41386"/>
    <n v="24710"/>
    <s v="L401863"/>
    <s v="G402731"/>
  </r>
  <r>
    <s v="https://www.gem.wiki/Rocky_Mountain_energy_center"/>
    <x v="62"/>
    <s v="Rocky Mountain energy center"/>
    <m/>
    <s v="RKM0"/>
    <s v="NG"/>
    <n v="685"/>
    <x v="0"/>
    <x v="0"/>
    <s v="N"/>
    <m/>
    <m/>
    <m/>
    <x v="8"/>
    <m/>
    <m/>
    <m/>
    <n v="40.090800000000002"/>
    <n v="-104.59529999999999"/>
    <s v="exact"/>
    <s v="Keenesburg"/>
    <s v="Weld"/>
    <m/>
    <s v="Colorado"/>
    <x v="1"/>
    <s v="Northern America"/>
    <s v="EIA: 55835"/>
    <s v="EIA: CTG1, CTG2, STG1"/>
    <m/>
    <m/>
    <m/>
    <m/>
    <s v="47820"/>
    <s v="26922, 26931, 26932"/>
    <s v="L402226"/>
    <s v="G401981"/>
  </r>
  <r>
    <s v="https://www.gem.wiki/Rocky_Road_power_station"/>
    <x v="62"/>
    <s v="Rocky Road power station"/>
    <m/>
    <s v="T4"/>
    <s v="NG"/>
    <n v="122"/>
    <x v="0"/>
    <x v="1"/>
    <s v="N"/>
    <m/>
    <m/>
    <m/>
    <x v="15"/>
    <m/>
    <m/>
    <m/>
    <n v="42.0931"/>
    <n v="-88.239699999999999"/>
    <s v="exact"/>
    <s v="East Dundee"/>
    <s v="Kane"/>
    <m/>
    <s v="Illinois"/>
    <x v="1"/>
    <s v="Northern America"/>
    <s v="EIA: 55109"/>
    <s v="EIA: T4"/>
    <m/>
    <m/>
    <m/>
    <m/>
    <s v="45410"/>
    <n v="25272"/>
    <s v="L402254"/>
    <s v="G403463"/>
  </r>
  <r>
    <s v="https://www.gem.wiki/Rocky_Road_power_station"/>
    <x v="62"/>
    <s v="Rocky Road power station"/>
    <m/>
    <s v="TG1"/>
    <s v="NG"/>
    <n v="126"/>
    <x v="0"/>
    <x v="1"/>
    <s v="N"/>
    <m/>
    <m/>
    <m/>
    <x v="14"/>
    <m/>
    <m/>
    <m/>
    <n v="42.0931"/>
    <n v="-88.239699999999999"/>
    <s v="exact"/>
    <s v="East Dundee"/>
    <s v="Kane"/>
    <m/>
    <s v="Illinois"/>
    <x v="1"/>
    <s v="Northern America"/>
    <s v="EIA: 55109"/>
    <s v="EIA: TG1"/>
    <m/>
    <m/>
    <m/>
    <m/>
    <s v="45410"/>
    <n v="24372"/>
    <s v="L402254"/>
    <s v="G403464"/>
  </r>
  <r>
    <s v="https://www.gem.wiki/Rocky_Road_power_station"/>
    <x v="62"/>
    <s v="Rocky Road power station"/>
    <m/>
    <s v="TG2"/>
    <s v="NG"/>
    <n v="126"/>
    <x v="0"/>
    <x v="1"/>
    <s v="N"/>
    <m/>
    <m/>
    <m/>
    <x v="14"/>
    <m/>
    <m/>
    <m/>
    <n v="42.0931"/>
    <n v="-88.239699999999999"/>
    <s v="exact"/>
    <s v="East Dundee"/>
    <s v="Kane"/>
    <m/>
    <s v="Illinois"/>
    <x v="1"/>
    <s v="Northern America"/>
    <s v="EIA: 55109"/>
    <s v="EIA: TG2"/>
    <m/>
    <m/>
    <m/>
    <m/>
    <s v="45410"/>
    <n v="24410"/>
    <s v="L402254"/>
    <s v="G403465"/>
  </r>
  <r>
    <s v="https://www.gem.wiki/Rokeby_power_station"/>
    <x v="62"/>
    <s v="Rokeby power station"/>
    <m/>
    <s v="1"/>
    <s v="NG/FO"/>
    <n v="72"/>
    <x v="0"/>
    <x v="1"/>
    <s v="N"/>
    <m/>
    <m/>
    <m/>
    <x v="38"/>
    <m/>
    <m/>
    <m/>
    <n v="40.7316"/>
    <n v="-96.736400000000003"/>
    <s v="exact"/>
    <s v="Lincoln"/>
    <s v="Lancaster"/>
    <m/>
    <s v="Nebraska"/>
    <x v="1"/>
    <s v="Northern America"/>
    <s v="EIA: 6373"/>
    <s v="EIA: 1"/>
    <m/>
    <m/>
    <m/>
    <m/>
    <m/>
    <m/>
    <s v="L402047"/>
    <s v="G403071"/>
  </r>
  <r>
    <s v="https://www.gem.wiki/Rokeby_power_station"/>
    <x v="62"/>
    <s v="Rokeby power station"/>
    <m/>
    <s v="2"/>
    <s v="NG/FO"/>
    <n v="95"/>
    <x v="0"/>
    <x v="1"/>
    <s v="N"/>
    <m/>
    <m/>
    <m/>
    <x v="44"/>
    <m/>
    <m/>
    <m/>
    <n v="40.7316"/>
    <n v="-96.736400000000003"/>
    <s v="exact"/>
    <s v="Lincoln"/>
    <s v="Lancaster"/>
    <m/>
    <s v="Nebraska"/>
    <x v="1"/>
    <s v="Northern America"/>
    <s v="EIA: 6373"/>
    <s v="EIA: 2"/>
    <m/>
    <m/>
    <m/>
    <m/>
    <m/>
    <m/>
    <s v="L402047"/>
    <s v="G403072"/>
  </r>
  <r>
    <s v="https://www.gem.wiki/Rokeby_power_station"/>
    <x v="62"/>
    <s v="Rokeby power station"/>
    <m/>
    <s v="3"/>
    <s v="NG/FO"/>
    <n v="95"/>
    <x v="0"/>
    <x v="1"/>
    <s v="N"/>
    <m/>
    <m/>
    <m/>
    <x v="11"/>
    <m/>
    <m/>
    <m/>
    <n v="40.7316"/>
    <n v="-96.736400000000003"/>
    <s v="exact"/>
    <s v="Lincoln"/>
    <s v="Lancaster"/>
    <m/>
    <s v="Nebraska"/>
    <x v="1"/>
    <s v="Northern America"/>
    <s v="EIA: 6373"/>
    <s v="EIA: 3"/>
    <m/>
    <m/>
    <m/>
    <m/>
    <m/>
    <m/>
    <s v="L402047"/>
    <s v="G403073"/>
  </r>
  <r>
    <s v="https://www.gem.wiki/Rolling_Hills_Generating_power_station"/>
    <x v="62"/>
    <s v="Rolling Hills Generating power station"/>
    <m/>
    <s v="CT1"/>
    <s v="NG"/>
    <n v="196"/>
    <x v="0"/>
    <x v="1"/>
    <s v="N"/>
    <m/>
    <m/>
    <m/>
    <x v="16"/>
    <m/>
    <m/>
    <m/>
    <n v="39.0839"/>
    <n v="-82.332800000000006"/>
    <s v="exact"/>
    <s v="Wilkesville"/>
    <s v="Vinton"/>
    <m/>
    <s v="Ohio"/>
    <x v="1"/>
    <s v="Northern America"/>
    <s v="EIA: 55401"/>
    <s v="EIA: CT1"/>
    <m/>
    <m/>
    <m/>
    <m/>
    <s v="47879"/>
    <n v="26981"/>
    <s v="L402255"/>
    <s v="G403466"/>
  </r>
  <r>
    <s v="https://www.gem.wiki/Rolling_Hills_Generating_power_station"/>
    <x v="62"/>
    <s v="Rolling Hills Generating power station"/>
    <m/>
    <s v="CT2"/>
    <s v="NG"/>
    <n v="196"/>
    <x v="0"/>
    <x v="1"/>
    <s v="N"/>
    <m/>
    <m/>
    <m/>
    <x v="16"/>
    <m/>
    <m/>
    <m/>
    <n v="39.0839"/>
    <n v="-82.332800000000006"/>
    <s v="exact"/>
    <s v="Wilkesville"/>
    <s v="Vinton"/>
    <m/>
    <s v="Ohio"/>
    <x v="1"/>
    <s v="Northern America"/>
    <s v="EIA: 55401"/>
    <s v="EIA: CT2"/>
    <m/>
    <m/>
    <m/>
    <m/>
    <s v="47879"/>
    <n v="26982"/>
    <s v="L402255"/>
    <s v="G403467"/>
  </r>
  <r>
    <s v="https://www.gem.wiki/Rolling_Hills_Generating_power_station"/>
    <x v="62"/>
    <s v="Rolling Hills Generating power station"/>
    <m/>
    <s v="CT3"/>
    <s v="NG"/>
    <n v="196"/>
    <x v="0"/>
    <x v="1"/>
    <s v="N"/>
    <m/>
    <m/>
    <m/>
    <x v="16"/>
    <m/>
    <m/>
    <m/>
    <n v="39.0839"/>
    <n v="-82.332800000000006"/>
    <s v="exact"/>
    <s v="Wilkesville"/>
    <s v="Vinton"/>
    <m/>
    <s v="Ohio"/>
    <x v="1"/>
    <s v="Northern America"/>
    <s v="EIA: 55401"/>
    <s v="EIA: CT3"/>
    <m/>
    <m/>
    <m/>
    <m/>
    <s v="47879"/>
    <n v="26983"/>
    <s v="L402255"/>
    <s v="G403468"/>
  </r>
  <r>
    <s v="https://www.gem.wiki/Rolling_Hills_Generating_power_station"/>
    <x v="62"/>
    <s v="Rolling Hills Generating power station"/>
    <m/>
    <s v="CT4"/>
    <s v="NG"/>
    <n v="196"/>
    <x v="0"/>
    <x v="1"/>
    <s v="N"/>
    <m/>
    <m/>
    <m/>
    <x v="16"/>
    <m/>
    <m/>
    <m/>
    <n v="39.0839"/>
    <n v="-82.332800000000006"/>
    <s v="exact"/>
    <s v="Wilkesville"/>
    <s v="Vinton"/>
    <m/>
    <s v="Ohio"/>
    <x v="1"/>
    <s v="Northern America"/>
    <s v="EIA: 55401"/>
    <s v="EIA: CT4"/>
    <m/>
    <m/>
    <m/>
    <m/>
    <s v="47879"/>
    <n v="26984"/>
    <s v="L402255"/>
    <s v="G403469"/>
  </r>
  <r>
    <s v="https://www.gem.wiki/Rolling_Hills_Generating_power_station"/>
    <x v="62"/>
    <s v="Rolling Hills Generating power station"/>
    <m/>
    <s v="CT5"/>
    <s v="NG"/>
    <n v="196"/>
    <x v="0"/>
    <x v="1"/>
    <s v="N"/>
    <m/>
    <m/>
    <m/>
    <x v="16"/>
    <m/>
    <m/>
    <m/>
    <n v="39.0839"/>
    <n v="-82.332800000000006"/>
    <s v="exact"/>
    <s v="Wilkesville"/>
    <s v="Vinton"/>
    <m/>
    <s v="Ohio"/>
    <x v="1"/>
    <s v="Northern America"/>
    <s v="EIA: 55401"/>
    <s v="EIA: CT5"/>
    <m/>
    <m/>
    <m/>
    <m/>
    <s v="47879"/>
    <n v="26985"/>
    <s v="L402255"/>
    <s v="G403470"/>
  </r>
  <r>
    <s v="https://www.gem.wiki/Roseton_generating_facility"/>
    <x v="62"/>
    <s v="Roseton generating facility"/>
    <m/>
    <s v="1"/>
    <s v="NG/FO"/>
    <n v="621"/>
    <x v="0"/>
    <x v="3"/>
    <s v="N"/>
    <m/>
    <m/>
    <m/>
    <x v="35"/>
    <m/>
    <m/>
    <m/>
    <n v="41.573782999999999"/>
    <n v="-73.966269999999994"/>
    <s v="exact"/>
    <s v="Newsburgh"/>
    <s v="Orange"/>
    <m/>
    <s v="New York"/>
    <x v="1"/>
    <s v="Northern America"/>
    <s v="EIA: 8006"/>
    <s v="EIA: 1"/>
    <m/>
    <m/>
    <m/>
    <m/>
    <m/>
    <m/>
    <s v="L401775"/>
    <s v="G402553"/>
  </r>
  <r>
    <s v="https://www.gem.wiki/Roseton_generating_facility"/>
    <x v="62"/>
    <s v="Roseton generating facility"/>
    <m/>
    <s v="2"/>
    <s v="NG/FO"/>
    <n v="621"/>
    <x v="0"/>
    <x v="3"/>
    <s v="N"/>
    <m/>
    <m/>
    <m/>
    <x v="35"/>
    <m/>
    <m/>
    <m/>
    <n v="41.573782999999999"/>
    <n v="-73.966269999999994"/>
    <s v="exact"/>
    <s v="Newsburgh"/>
    <s v="Orange"/>
    <m/>
    <s v="New York"/>
    <x v="1"/>
    <s v="Northern America"/>
    <s v="EIA: 8006"/>
    <s v="EIA: 2"/>
    <m/>
    <m/>
    <m/>
    <m/>
    <m/>
    <m/>
    <s v="L401775"/>
    <s v="G402554"/>
  </r>
  <r>
    <s v="https://www.gem.wiki/Roseville_energy_park"/>
    <x v="62"/>
    <s v="Roseville energy park"/>
    <m/>
    <s v="A101"/>
    <s v="NG"/>
    <n v="165"/>
    <x v="0"/>
    <x v="0"/>
    <s v="N"/>
    <m/>
    <m/>
    <m/>
    <x v="4"/>
    <m/>
    <m/>
    <m/>
    <n v="38.7928"/>
    <n v="-121.3811"/>
    <s v="exact"/>
    <s v="Roseville"/>
    <s v="Placer"/>
    <m/>
    <s v="California"/>
    <x v="1"/>
    <s v="Northern America"/>
    <s v="EIA: 56298"/>
    <s v="EIA: 0001, 0002, 0003"/>
    <m/>
    <m/>
    <m/>
    <m/>
    <s v="51987"/>
    <s v="30307, 31143, 31144"/>
    <s v="L401803"/>
    <s v="G402014"/>
  </r>
  <r>
    <s v="https://www.gem.wiki/Rowan_power_station"/>
    <x v="62"/>
    <s v="Rowan power station"/>
    <m/>
    <s v="1"/>
    <s v="FO/NG"/>
    <n v="199"/>
    <x v="0"/>
    <x v="1"/>
    <s v="N"/>
    <m/>
    <m/>
    <m/>
    <x v="11"/>
    <m/>
    <m/>
    <m/>
    <n v="35.731400000000001"/>
    <n v="-80.601900000000001"/>
    <s v="exact"/>
    <s v="Salisbury"/>
    <s v="Rowan"/>
    <m/>
    <s v="North Carolina"/>
    <x v="1"/>
    <s v="Northern America"/>
    <s v="EIA: 7826"/>
    <s v="EIA: 001"/>
    <m/>
    <m/>
    <m/>
    <m/>
    <m/>
    <m/>
    <s v="L402288"/>
    <s v="G403536"/>
  </r>
  <r>
    <s v="https://www.gem.wiki/Rowan_power_station"/>
    <x v="62"/>
    <s v="Rowan power station"/>
    <m/>
    <s v="2"/>
    <s v="FO/NG"/>
    <n v="199"/>
    <x v="0"/>
    <x v="1"/>
    <s v="N"/>
    <m/>
    <m/>
    <m/>
    <x v="11"/>
    <m/>
    <m/>
    <m/>
    <n v="35.731400000000001"/>
    <n v="-80.601900000000001"/>
    <s v="exact"/>
    <s v="Salisbury"/>
    <s v="Rowan"/>
    <m/>
    <s v="North Carolina"/>
    <x v="1"/>
    <s v="Northern America"/>
    <s v="EIA: 7826"/>
    <s v="EIA: 002"/>
    <m/>
    <m/>
    <m/>
    <m/>
    <m/>
    <m/>
    <s v="L402288"/>
    <s v="G403537"/>
  </r>
  <r>
    <s v="https://www.gem.wiki/Rowan_power_station"/>
    <x v="62"/>
    <s v="Rowan power station"/>
    <m/>
    <s v="3"/>
    <s v="FO/NG"/>
    <n v="199"/>
    <x v="0"/>
    <x v="1"/>
    <s v="N"/>
    <m/>
    <m/>
    <m/>
    <x v="11"/>
    <m/>
    <m/>
    <m/>
    <n v="35.731400000000001"/>
    <n v="-80.601900000000001"/>
    <s v="exact"/>
    <s v="Salisbury"/>
    <s v="Rowan"/>
    <m/>
    <s v="North Carolina"/>
    <x v="1"/>
    <s v="Northern America"/>
    <s v="EIA: 7826"/>
    <s v="EIA: 003"/>
    <m/>
    <m/>
    <m/>
    <m/>
    <m/>
    <m/>
    <s v="L402288"/>
    <s v="G403538"/>
  </r>
  <r>
    <s v="https://www.gem.wiki/Rowan_power_station"/>
    <x v="62"/>
    <s v="Rowan power station"/>
    <m/>
    <s v="G102"/>
    <s v="NG/FO"/>
    <n v="594"/>
    <x v="0"/>
    <x v="0"/>
    <s v="N"/>
    <m/>
    <m/>
    <m/>
    <x v="16"/>
    <m/>
    <m/>
    <m/>
    <n v="35.731400000000001"/>
    <n v="-80.601900000000001"/>
    <s v="exact"/>
    <s v="Salisbury"/>
    <s v="Rowan"/>
    <m/>
    <s v="North Carolina"/>
    <x v="1"/>
    <s v="Northern America"/>
    <s v="EIA: 7826"/>
    <s v="EIA: 4, 5, STG"/>
    <m/>
    <m/>
    <m/>
    <m/>
    <m/>
    <m/>
    <s v="L402288"/>
    <s v="G402174"/>
  </r>
  <r>
    <s v="https://www.gem.wiki/Rumford_power_station"/>
    <x v="62"/>
    <s v="Rumford power station"/>
    <m/>
    <s v="CC1"/>
    <s v="NG"/>
    <n v="275"/>
    <x v="0"/>
    <x v="0"/>
    <s v="N"/>
    <m/>
    <m/>
    <m/>
    <x v="15"/>
    <m/>
    <m/>
    <m/>
    <n v="44.530299999999997"/>
    <n v="-70.521900000000002"/>
    <s v="exact"/>
    <s v="Rumford"/>
    <s v="Oxford"/>
    <m/>
    <s v="Maine"/>
    <x v="1"/>
    <s v="Northern America"/>
    <s v="EIA: 55100"/>
    <s v="EIA: UNT1, UNT2"/>
    <m/>
    <m/>
    <m/>
    <m/>
    <s v="45197"/>
    <s v="24192, 24383"/>
    <s v="L402256"/>
    <s v="G401799"/>
  </r>
  <r>
    <s v="https://www.gem.wiki/Russell_City_energy_center"/>
    <x v="62"/>
    <s v="Russell City energy center"/>
    <m/>
    <s v="CC1"/>
    <s v="NG"/>
    <n v="655"/>
    <x v="0"/>
    <x v="0"/>
    <s v="N"/>
    <m/>
    <m/>
    <m/>
    <x v="22"/>
    <m/>
    <m/>
    <m/>
    <n v="37.634659999999997"/>
    <n v="-122.13379999999999"/>
    <s v="exact"/>
    <s v="Hayward"/>
    <s v="Alameda"/>
    <m/>
    <s v="California"/>
    <x v="1"/>
    <s v="Northern America"/>
    <s v="EIA: 56467"/>
    <s v="EIA: CTG1, CTG2, STG1"/>
    <m/>
    <m/>
    <m/>
    <m/>
    <s v="48272"/>
    <s v="27418, 27419, 27420"/>
    <s v="L402257"/>
    <s v="G402024"/>
  </r>
  <r>
    <s v="https://www.gem.wiki/S_O_Purdom_power_station"/>
    <x v="62"/>
    <s v="S O Purdom power station"/>
    <m/>
    <s v="CC1"/>
    <s v="NG/FO"/>
    <n v="270"/>
    <x v="0"/>
    <x v="0"/>
    <s v="N"/>
    <m/>
    <m/>
    <m/>
    <x v="15"/>
    <m/>
    <m/>
    <m/>
    <n v="30.162303999999999"/>
    <n v="-84.200670000000002"/>
    <s v="exact"/>
    <s v="St Marks"/>
    <s v="Wakulla"/>
    <m/>
    <s v="Florida"/>
    <x v="1"/>
    <s v="Northern America"/>
    <s v="EIA: 689"/>
    <s v="EIA: 8, 9"/>
    <m/>
    <m/>
    <m/>
    <m/>
    <s v="34139"/>
    <s v="17218, 24206"/>
    <s v="L401812"/>
    <s v="G402135"/>
  </r>
  <r>
    <s v="https://www.gem.wiki/SABIC_Innovative_Plastics_Mt._Vernon_power_station"/>
    <x v="62"/>
    <s v="SABIC Innovative Plastics Mt. Vernon power station"/>
    <m/>
    <s v="COGN1"/>
    <s v="NG"/>
    <n v="108"/>
    <x v="0"/>
    <x v="1"/>
    <s v="Y"/>
    <s v="not found"/>
    <s v="not found"/>
    <m/>
    <x v="31"/>
    <m/>
    <m/>
    <m/>
    <n v="37.910277999999998"/>
    <n v="-87.926109999999994"/>
    <s v="exact"/>
    <s v="Mount Vernon"/>
    <s v="Posey"/>
    <m/>
    <s v="Indiana"/>
    <x v="1"/>
    <s v="Northern America"/>
    <s v="EIA: 58063"/>
    <s v="EIA: COGN1"/>
    <m/>
    <m/>
    <m/>
    <m/>
    <s v="70583"/>
    <n v="47287"/>
    <s v="L402458"/>
    <s v="G403901"/>
  </r>
  <r>
    <s v="https://www.gem.wiki/SCA_cogeneration_2_power_station"/>
    <x v="62"/>
    <s v="SCA cogeneration 2 power station"/>
    <m/>
    <s v="CCC1"/>
    <s v="NG"/>
    <n v="149"/>
    <x v="0"/>
    <x v="0"/>
    <s v="Y"/>
    <m/>
    <m/>
    <m/>
    <x v="44"/>
    <m/>
    <m/>
    <m/>
    <n v="38.530943000000001"/>
    <n v="-121.40009999999999"/>
    <s v="exact"/>
    <s v="Sacramento"/>
    <s v="Sacramento"/>
    <m/>
    <s v="California"/>
    <x v="1"/>
    <s v="Northern America"/>
    <s v="EIA: 7551"/>
    <s v="EIA: CCST, CT1A, CT1B"/>
    <m/>
    <m/>
    <m/>
    <m/>
    <s v="31885"/>
    <s v="18487, 18488, 18489"/>
    <s v="L401646"/>
    <s v="G402160"/>
  </r>
  <r>
    <s v="https://www.gem.wiki/SEGS_IX_power_station"/>
    <x v="62"/>
    <s v="SEGS IX power station"/>
    <m/>
    <s v="GEN1"/>
    <s v="NG/S"/>
    <n v="92"/>
    <x v="0"/>
    <x v="3"/>
    <s v="N"/>
    <m/>
    <m/>
    <m/>
    <x v="25"/>
    <m/>
    <m/>
    <m/>
    <n v="35.033000000000001"/>
    <n v="-117.33799999999999"/>
    <s v="exact"/>
    <s v="Hinkley"/>
    <s v="San Bernardino"/>
    <m/>
    <s v="California"/>
    <x v="1"/>
    <s v="Northern America"/>
    <s v="EIA: 10446"/>
    <s v="EIA: GEN1"/>
    <m/>
    <m/>
    <m/>
    <m/>
    <s v="not found"/>
    <m/>
    <s v="L407396"/>
    <s v="G409607"/>
  </r>
  <r>
    <s v="https://www.gem.wiki/SEGS_VIII_power_station"/>
    <x v="62"/>
    <s v="SEGS VIII power station"/>
    <m/>
    <s v="GEN1"/>
    <s v="NG/S"/>
    <n v="92"/>
    <x v="6"/>
    <x v="3"/>
    <s v="N"/>
    <m/>
    <m/>
    <m/>
    <x v="24"/>
    <n v="2021"/>
    <n v="2021"/>
    <m/>
    <n v="35.030799999999999"/>
    <n v="-117.3563"/>
    <s v="exact"/>
    <s v="Hinkley"/>
    <s v="San Bernardino"/>
    <m/>
    <s v="California"/>
    <x v="1"/>
    <s v="Northern America"/>
    <s v="EIA: 10444"/>
    <s v="EIA: GEN1"/>
    <m/>
    <m/>
    <m/>
    <m/>
    <s v="not found"/>
    <m/>
    <s v="L407395"/>
    <s v="G409608"/>
  </r>
  <r>
    <s v="https://www.gem.wiki/SJRR_power_station"/>
    <x v="62"/>
    <s v="SJRR power station"/>
    <m/>
    <s v="SJ-1"/>
    <s v="NG"/>
    <n v="50"/>
    <x v="0"/>
    <x v="1"/>
    <s v="N"/>
    <s v="not found"/>
    <s v="not found"/>
    <m/>
    <x v="3"/>
    <m/>
    <m/>
    <m/>
    <n v="29.881930000000001"/>
    <n v="-95.11148"/>
    <s v="exact"/>
    <s v="Houston"/>
    <s v="Harris"/>
    <m/>
    <s v="Texas"/>
    <x v="1"/>
    <s v="Northern America"/>
    <s v="EIA: 62548"/>
    <s v="EIA: SJ-1"/>
    <m/>
    <m/>
    <m/>
    <m/>
    <s v="1138142"/>
    <n v="1312288"/>
    <s v="L402430"/>
    <s v="G403843"/>
  </r>
  <r>
    <s v="https://www.gem.wiki/SJRR_power_station"/>
    <x v="62"/>
    <s v="SJRR power station"/>
    <m/>
    <s v="SJ-2"/>
    <s v="NG"/>
    <n v="50"/>
    <x v="0"/>
    <x v="1"/>
    <s v="N"/>
    <s v="not found"/>
    <s v="not found"/>
    <m/>
    <x v="3"/>
    <m/>
    <m/>
    <m/>
    <n v="29.881930000000001"/>
    <n v="-95.11148"/>
    <s v="exact"/>
    <s v="Houston"/>
    <s v="Harris"/>
    <m/>
    <s v="Texas"/>
    <x v="1"/>
    <s v="Northern America"/>
    <s v="EIA: 62548"/>
    <s v="EIA: SJ-2"/>
    <m/>
    <m/>
    <m/>
    <m/>
    <s v="1138142"/>
    <n v="1312289"/>
    <s v="L402430"/>
    <s v="G403844"/>
  </r>
  <r>
    <s v="https://www.gem.wiki/SJRR_power_station"/>
    <x v="62"/>
    <s v="SJRR power station"/>
    <m/>
    <s v="SJ-3"/>
    <s v="NG"/>
    <n v="50"/>
    <x v="3"/>
    <x v="1"/>
    <s v="N"/>
    <s v="not found"/>
    <s v="not found"/>
    <m/>
    <x v="45"/>
    <m/>
    <m/>
    <m/>
    <n v="29.881930000000001"/>
    <n v="-95.11148"/>
    <s v="exact"/>
    <s v="Houston"/>
    <s v="Harris"/>
    <m/>
    <s v="Texas"/>
    <x v="1"/>
    <s v="Northern America"/>
    <s v="EIA: 62548"/>
    <s v="EIA: SJ-3"/>
    <m/>
    <m/>
    <m/>
    <m/>
    <s v="1138142"/>
    <m/>
    <s v="L402430"/>
    <s v="G403845"/>
  </r>
  <r>
    <s v="https://www.gem.wiki/SJRR_power_station"/>
    <x v="62"/>
    <s v="SJRR power station"/>
    <m/>
    <s v="SJ-4"/>
    <s v="NG"/>
    <n v="50"/>
    <x v="3"/>
    <x v="1"/>
    <s v="N"/>
    <s v="not found"/>
    <s v="not found"/>
    <m/>
    <x v="45"/>
    <m/>
    <m/>
    <m/>
    <n v="29.881930000000001"/>
    <n v="-95.11148"/>
    <s v="exact"/>
    <s v="Houston"/>
    <s v="Harris"/>
    <m/>
    <s v="Texas"/>
    <x v="1"/>
    <s v="Northern America"/>
    <s v="EIA: 62548"/>
    <s v="EIA: SJ-4"/>
    <m/>
    <m/>
    <m/>
    <m/>
    <s v="1138142"/>
    <m/>
    <s v="L402430"/>
    <s v="G403846"/>
  </r>
  <r>
    <s v="https://www.gem.wiki/SPA_cogeneration_3_power_station"/>
    <x v="62"/>
    <s v="SPA cogeneration 3 power station"/>
    <m/>
    <s v="CCC1"/>
    <s v="NG"/>
    <n v="174"/>
    <x v="0"/>
    <x v="0"/>
    <s v="Y"/>
    <m/>
    <m/>
    <m/>
    <x v="44"/>
    <m/>
    <m/>
    <m/>
    <n v="38.511000000000003"/>
    <n v="-121.4735"/>
    <s v="exact"/>
    <s v="Sacramento"/>
    <s v="Sacramento"/>
    <m/>
    <s v="California"/>
    <x v="1"/>
    <s v="Northern America"/>
    <s v="EIA: 7552"/>
    <s v="EIA: CCCT, CCST"/>
    <m/>
    <m/>
    <m/>
    <m/>
    <s v="31886"/>
    <s v="18480, 18481"/>
    <s v="L401608"/>
    <s v="G402161"/>
  </r>
  <r>
    <s v="https://www.gem.wiki/Sabine_River_Works_power_station"/>
    <x v="62"/>
    <s v="Sabine River Works power station"/>
    <m/>
    <s v="CC1"/>
    <s v="NG"/>
    <n v="505"/>
    <x v="0"/>
    <x v="0"/>
    <s v="Y"/>
    <m/>
    <m/>
    <m/>
    <x v="11"/>
    <m/>
    <m/>
    <m/>
    <n v="30.055199999999999"/>
    <n v="-93.757900000000006"/>
    <s v="exact"/>
    <s v="Orange"/>
    <s v="Orange"/>
    <m/>
    <s v="Texas"/>
    <x v="1"/>
    <s v="Northern America"/>
    <s v="EIA: 10789"/>
    <s v="EIA: GT1A, GT1B, ST1A"/>
    <m/>
    <m/>
    <m/>
    <m/>
    <m/>
    <m/>
    <s v="L402480"/>
    <s v="G401613"/>
  </r>
  <r>
    <s v="https://www.gem.wiki/Sabine_River_Works_power_station"/>
    <x v="62"/>
    <s v="Sabine River Works power station"/>
    <m/>
    <s v="CCL1_GEN1"/>
    <s v="NG"/>
    <n v="90"/>
    <x v="0"/>
    <x v="1"/>
    <s v="Y"/>
    <m/>
    <m/>
    <m/>
    <x v="33"/>
    <m/>
    <m/>
    <m/>
    <n v="30.055199999999999"/>
    <n v="-93.757900000000006"/>
    <s v="exact"/>
    <s v="Orange"/>
    <s v="Orange"/>
    <m/>
    <s v="Texas"/>
    <x v="1"/>
    <s v="Northern America"/>
    <s v="EIA: 10789"/>
    <s v="EIA: GEN1"/>
    <m/>
    <m/>
    <m/>
    <m/>
    <m/>
    <m/>
    <s v="L402480"/>
    <s v="G403911"/>
  </r>
  <r>
    <s v="https://www.gem.wiki/Sabine_cogeneration_power_station"/>
    <x v="62"/>
    <s v="Sabine cogeneration power station"/>
    <m/>
    <s v="CC1"/>
    <s v="NG"/>
    <n v="107"/>
    <x v="6"/>
    <x v="0"/>
    <s v="not found"/>
    <m/>
    <m/>
    <m/>
    <x v="15"/>
    <n v="2020"/>
    <m/>
    <m/>
    <n v="30.0444"/>
    <n v="-93.771389999999997"/>
    <s v="exact"/>
    <s v="Orange"/>
    <s v="Orange"/>
    <m/>
    <s v="Texas"/>
    <x v="1"/>
    <s v="Northern America"/>
    <s v="EIA: 55104"/>
    <s v="EIA: CTG1, CTG2, STG"/>
    <m/>
    <m/>
    <m/>
    <m/>
    <m/>
    <m/>
    <s v="L401680"/>
    <s v="G401801"/>
  </r>
  <r>
    <s v="https://www.gem.wiki/Sabine_power_station"/>
    <x v="62"/>
    <s v="Sabine power station"/>
    <m/>
    <s v="1"/>
    <s v="NG"/>
    <n v="239"/>
    <x v="0"/>
    <x v="3"/>
    <s v="N"/>
    <m/>
    <m/>
    <m/>
    <x v="72"/>
    <m/>
    <n v="2024"/>
    <m/>
    <n v="30.0242"/>
    <n v="-93.878"/>
    <s v="exact"/>
    <s v="Orange"/>
    <s v="Orange"/>
    <m/>
    <s v="Texas"/>
    <x v="1"/>
    <s v="Northern America"/>
    <s v="EIA: 3459"/>
    <s v="EIA: 1"/>
    <m/>
    <m/>
    <m/>
    <m/>
    <s v="21593"/>
    <n v="18444"/>
    <s v="L401927"/>
    <s v="G402855"/>
  </r>
  <r>
    <s v="https://www.gem.wiki/Sabine_power_station"/>
    <x v="62"/>
    <s v="Sabine power station"/>
    <m/>
    <s v="3"/>
    <s v="NG"/>
    <n v="473"/>
    <x v="0"/>
    <x v="3"/>
    <s v="N"/>
    <m/>
    <m/>
    <m/>
    <x v="84"/>
    <m/>
    <n v="2026"/>
    <m/>
    <n v="30.0242"/>
    <n v="-93.878"/>
    <s v="exact"/>
    <s v="Orange"/>
    <s v="Orange"/>
    <m/>
    <s v="Texas"/>
    <x v="1"/>
    <s v="Northern America"/>
    <s v="EIA: 3459"/>
    <s v="EIA: 3"/>
    <m/>
    <m/>
    <m/>
    <m/>
    <s v="21593"/>
    <n v="18446"/>
    <s v="L401927"/>
    <s v="G402856"/>
  </r>
  <r>
    <s v="https://www.gem.wiki/Sabine_power_station"/>
    <x v="62"/>
    <s v="Sabine power station"/>
    <m/>
    <s v="4"/>
    <s v="NG"/>
    <n v="592"/>
    <x v="0"/>
    <x v="3"/>
    <s v="N"/>
    <m/>
    <m/>
    <m/>
    <x v="35"/>
    <m/>
    <n v="2026"/>
    <m/>
    <n v="30.0242"/>
    <n v="-93.878"/>
    <s v="exact"/>
    <s v="Orange"/>
    <s v="Orange"/>
    <m/>
    <s v="Texas"/>
    <x v="1"/>
    <s v="Northern America"/>
    <s v="EIA: 3459"/>
    <s v="EIA: 4"/>
    <m/>
    <m/>
    <m/>
    <m/>
    <s v="21593"/>
    <n v="18447"/>
    <s v="L401927"/>
    <s v="G402857"/>
  </r>
  <r>
    <s v="https://www.gem.wiki/Sabine_power_station"/>
    <x v="62"/>
    <s v="Sabine power station"/>
    <m/>
    <s v="5"/>
    <s v="NG"/>
    <n v="507"/>
    <x v="0"/>
    <x v="3"/>
    <s v="N"/>
    <m/>
    <m/>
    <m/>
    <x v="76"/>
    <m/>
    <m/>
    <m/>
    <n v="30.0242"/>
    <n v="-93.878"/>
    <s v="exact"/>
    <s v="Orange"/>
    <s v="Orange"/>
    <m/>
    <s v="Texas"/>
    <x v="1"/>
    <s v="Northern America"/>
    <s v="EIA: 3459"/>
    <s v="EIA: 5"/>
    <m/>
    <m/>
    <m/>
    <m/>
    <s v="21593"/>
    <n v="18448"/>
    <s v="L401927"/>
    <s v="G402858"/>
  </r>
  <r>
    <s v="https://www.gem.wiki/Saguaro_(AZ)_power_station"/>
    <x v="62"/>
    <s v="Saguaro (AZ) power station"/>
    <m/>
    <s v="GE1"/>
    <s v="NG"/>
    <n v="78"/>
    <x v="0"/>
    <x v="1"/>
    <s v="N"/>
    <m/>
    <m/>
    <m/>
    <x v="10"/>
    <m/>
    <m/>
    <m/>
    <n v="32.551699999999997"/>
    <n v="-111.3"/>
    <s v="exact"/>
    <s v="Red Rock"/>
    <s v="Pinal"/>
    <m/>
    <s v="Arizona"/>
    <x v="1"/>
    <s v="Northern America"/>
    <s v="EIA: 118"/>
    <s v="EIA: GE1"/>
    <m/>
    <m/>
    <m/>
    <m/>
    <s v="13498"/>
    <n v="18519"/>
    <s v="L401712"/>
    <s v="G402440"/>
  </r>
  <r>
    <s v="https://www.gem.wiki/Saguaro_(AZ)_power_station"/>
    <x v="62"/>
    <s v="Saguaro (AZ) power station"/>
    <m/>
    <s v="GT1"/>
    <s v="NG"/>
    <n v="53"/>
    <x v="0"/>
    <x v="1"/>
    <s v="N"/>
    <m/>
    <m/>
    <m/>
    <x v="70"/>
    <m/>
    <m/>
    <m/>
    <n v="32.551699999999997"/>
    <n v="-111.3"/>
    <s v="exact"/>
    <s v="Red Rock"/>
    <s v="Pinal"/>
    <m/>
    <s v="Arizona"/>
    <x v="1"/>
    <s v="Northern America"/>
    <s v="EIA: 118"/>
    <s v="EIA: GT1"/>
    <m/>
    <m/>
    <m/>
    <m/>
    <s v="13498"/>
    <n v="18514"/>
    <s v="L401712"/>
    <s v="G402441"/>
  </r>
  <r>
    <s v="https://www.gem.wiki/Saguaro_(AZ)_power_station"/>
    <x v="62"/>
    <s v="Saguaro (AZ) power station"/>
    <m/>
    <s v="GT2"/>
    <s v="NG"/>
    <n v="53"/>
    <x v="0"/>
    <x v="1"/>
    <s v="N"/>
    <m/>
    <m/>
    <m/>
    <x v="73"/>
    <m/>
    <m/>
    <m/>
    <n v="32.551699999999997"/>
    <n v="-111.3"/>
    <s v="exact"/>
    <s v="Red Rock"/>
    <s v="Pinal"/>
    <m/>
    <s v="Arizona"/>
    <x v="1"/>
    <s v="Northern America"/>
    <s v="EIA: 118"/>
    <s v="EIA: GT2"/>
    <m/>
    <m/>
    <m/>
    <m/>
    <s v="13498"/>
    <n v="18518"/>
    <s v="L401712"/>
    <s v="G402442"/>
  </r>
  <r>
    <s v="https://www.gem.wiki/Saguaro_power_(NV)_station"/>
    <x v="62"/>
    <s v="Saguaro power (NV) station"/>
    <m/>
    <s v="CC1"/>
    <s v="NG/FO"/>
    <n v="127"/>
    <x v="0"/>
    <x v="0"/>
    <s v="Y"/>
    <m/>
    <m/>
    <m/>
    <x v="29"/>
    <m/>
    <m/>
    <m/>
    <n v="36.041699999999999"/>
    <n v="-115.0117"/>
    <s v="exact"/>
    <s v="Henderson"/>
    <s v="Clark"/>
    <m/>
    <s v="Nevada"/>
    <x v="1"/>
    <s v="Northern America"/>
    <s v="EIA: 54271"/>
    <s v="EIA: CTG1, CTG2, STG"/>
    <m/>
    <m/>
    <m/>
    <m/>
    <m/>
    <m/>
    <s v="L401664"/>
    <s v="G401746"/>
  </r>
  <r>
    <s v="https://www.gem.wiki/Salem_Harbor_Station"/>
    <x v="62"/>
    <s v="Salem Harbor Station"/>
    <m/>
    <s v="1"/>
    <s v="NG"/>
    <n v="399"/>
    <x v="0"/>
    <x v="0"/>
    <s v="N"/>
    <s v="not found"/>
    <s v="not found"/>
    <s v="replacement"/>
    <x v="34"/>
    <m/>
    <m/>
    <m/>
    <n v="42.525486000000001"/>
    <n v="-70.878240000000005"/>
    <s v="exact"/>
    <s v="Salem"/>
    <s v="Essex"/>
    <m/>
    <s v="Massachusetts"/>
    <x v="1"/>
    <s v="Northern America"/>
    <s v="EIA: 60903"/>
    <s v="EIA: 1, 3"/>
    <m/>
    <m/>
    <m/>
    <m/>
    <s v="27444"/>
    <n v="42356"/>
    <s v="L103971"/>
    <s v="G402102"/>
  </r>
  <r>
    <s v="https://www.gem.wiki/Salem_Harbor_Station"/>
    <x v="62"/>
    <s v="Salem Harbor Station"/>
    <m/>
    <s v="2"/>
    <s v="NG"/>
    <n v="399"/>
    <x v="0"/>
    <x v="0"/>
    <s v="N"/>
    <s v="not found"/>
    <s v="not found"/>
    <s v="replacement"/>
    <x v="34"/>
    <m/>
    <m/>
    <m/>
    <n v="42.525486000000001"/>
    <n v="-70.878240000000005"/>
    <s v="exact"/>
    <s v="Salem"/>
    <s v="Essex"/>
    <m/>
    <s v="Massachusetts"/>
    <x v="1"/>
    <s v="Northern America"/>
    <s v="EIA: 60903"/>
    <s v="EIA: 2, 4"/>
    <m/>
    <m/>
    <m/>
    <m/>
    <s v="27444"/>
    <n v="44141"/>
    <s v="L103971"/>
    <s v="G402103"/>
  </r>
  <r>
    <s v="https://www.gem.wiki/Sam_Rayburn_power_station"/>
    <x v="62"/>
    <s v="Sam Rayburn power station"/>
    <m/>
    <s v="CC1"/>
    <s v="NG"/>
    <n v="190"/>
    <x v="0"/>
    <x v="0"/>
    <s v="N"/>
    <m/>
    <m/>
    <m/>
    <x v="16"/>
    <m/>
    <m/>
    <m/>
    <n v="28.8947"/>
    <n v="-97.135000000000005"/>
    <s v="exact"/>
    <s v="Nursery"/>
    <s v="Victoria"/>
    <m/>
    <s v="Texas"/>
    <x v="1"/>
    <s v="Northern America"/>
    <s v="EIA: 3631"/>
    <s v="EIA: 10, 7, 8, 9"/>
    <m/>
    <m/>
    <m/>
    <m/>
    <s v="33075, 28806, 28807, 29872"/>
    <n v="28805"/>
    <s v="L402467"/>
    <s v="G401678"/>
  </r>
  <r>
    <s v="https://www.gem.wiki/San_Jacinto_County_peaking_facility"/>
    <x v="62"/>
    <s v="San Jacinto County peaking facility"/>
    <m/>
    <s v="SJC1"/>
    <s v="NG"/>
    <n v="85"/>
    <x v="0"/>
    <x v="1"/>
    <s v="N"/>
    <m/>
    <m/>
    <m/>
    <x v="11"/>
    <m/>
    <m/>
    <m/>
    <n v="30.4193"/>
    <n v="-95.011799999999994"/>
    <s v="exact"/>
    <s v="Shepherd"/>
    <s v="San Jacinto"/>
    <m/>
    <s v="Texas"/>
    <x v="1"/>
    <s v="Northern America"/>
    <s v="EIA: 56603"/>
    <s v="EIA: SJC1"/>
    <m/>
    <m/>
    <m/>
    <m/>
    <m/>
    <m/>
    <s v="L401895"/>
    <s v="G402807"/>
  </r>
  <r>
    <s v="https://www.gem.wiki/San_Jacinto_County_peaking_facility"/>
    <x v="62"/>
    <s v="San Jacinto County peaking facility"/>
    <m/>
    <s v="SJC2"/>
    <s v="NG"/>
    <n v="85"/>
    <x v="0"/>
    <x v="1"/>
    <s v="N"/>
    <m/>
    <m/>
    <m/>
    <x v="11"/>
    <m/>
    <m/>
    <m/>
    <n v="30.4193"/>
    <n v="-95.011799999999994"/>
    <s v="exact"/>
    <s v="Shepherd"/>
    <s v="San Jacinto"/>
    <m/>
    <s v="Texas"/>
    <x v="1"/>
    <s v="Northern America"/>
    <s v="EIA: 56603"/>
    <s v="EIA: SJC2"/>
    <m/>
    <m/>
    <m/>
    <m/>
    <m/>
    <m/>
    <s v="L401895"/>
    <s v="G402808"/>
  </r>
  <r>
    <s v="https://www.gem.wiki/San_Jacinto_Steam_electric_station"/>
    <x v="62"/>
    <s v="San Jacinto Steam electric station"/>
    <m/>
    <s v="1"/>
    <s v="NG"/>
    <n v="88"/>
    <x v="0"/>
    <x v="1"/>
    <s v="N"/>
    <m/>
    <m/>
    <m/>
    <x v="48"/>
    <m/>
    <n v="2031"/>
    <m/>
    <n v="29.694838000000001"/>
    <n v="-95.040620000000004"/>
    <s v="exact"/>
    <s v="La Porte"/>
    <s v="Harris"/>
    <m/>
    <s v="Texas"/>
    <x v="1"/>
    <s v="Northern America"/>
    <s v="EIA: 7325"/>
    <s v="EIA: 1"/>
    <m/>
    <m/>
    <m/>
    <m/>
    <m/>
    <m/>
    <s v="L402147"/>
    <s v="G403274"/>
  </r>
  <r>
    <s v="https://www.gem.wiki/San_Jacinto_Steam_electric_station"/>
    <x v="62"/>
    <s v="San Jacinto Steam electric station"/>
    <m/>
    <s v="2"/>
    <s v="NG"/>
    <n v="88"/>
    <x v="0"/>
    <x v="1"/>
    <s v="N"/>
    <m/>
    <m/>
    <m/>
    <x v="48"/>
    <m/>
    <n v="2031"/>
    <m/>
    <n v="29.694838000000001"/>
    <n v="-95.040620000000004"/>
    <s v="exact"/>
    <s v="La Porte"/>
    <s v="Harris"/>
    <m/>
    <s v="Texas"/>
    <x v="1"/>
    <s v="Northern America"/>
    <s v="EIA: 7325"/>
    <s v="EIA: 2"/>
    <m/>
    <m/>
    <m/>
    <m/>
    <m/>
    <m/>
    <s v="L402147"/>
    <s v="G403275"/>
  </r>
  <r>
    <s v="https://www.gem.wiki/San_Juan_(PR)_power_station"/>
    <x v="62"/>
    <s v="San Juan (PR) power station"/>
    <m/>
    <s v="5"/>
    <s v="D/LNG"/>
    <n v="220"/>
    <x v="0"/>
    <x v="0"/>
    <s v="not found"/>
    <m/>
    <m/>
    <m/>
    <x v="9"/>
    <m/>
    <m/>
    <m/>
    <n v="18.427737"/>
    <n v="-66.104996999999997"/>
    <s v="exact"/>
    <s v="San Juan"/>
    <m/>
    <m/>
    <s v="Puerto Rico"/>
    <x v="1"/>
    <s v="Northern America"/>
    <m/>
    <m/>
    <m/>
    <m/>
    <m/>
    <m/>
    <s v="30947"/>
    <m/>
    <s v="L406862"/>
    <s v="G407338"/>
  </r>
  <r>
    <s v="https://www.gem.wiki/San_Juan_(PR)_power_station"/>
    <x v="62"/>
    <s v="San Juan (PR) power station"/>
    <m/>
    <s v="6"/>
    <s v="D/LNG"/>
    <n v="220"/>
    <x v="0"/>
    <x v="0"/>
    <s v="not found"/>
    <m/>
    <m/>
    <m/>
    <x v="9"/>
    <m/>
    <m/>
    <m/>
    <n v="18.427737"/>
    <n v="-66.104996999999997"/>
    <s v="exact"/>
    <s v="San Juan"/>
    <m/>
    <m/>
    <s v="Puerto Rico"/>
    <x v="1"/>
    <s v="Northern America"/>
    <m/>
    <m/>
    <m/>
    <m/>
    <m/>
    <m/>
    <s v="30947"/>
    <m/>
    <s v="L406862"/>
    <s v="G407339"/>
  </r>
  <r>
    <s v="https://www.gem.wiki/Sand_Hill_power_station"/>
    <x v="62"/>
    <s v="Sand Hill power station"/>
    <m/>
    <s v="CC1"/>
    <s v="NG"/>
    <n v="388"/>
    <x v="0"/>
    <x v="0"/>
    <s v="N"/>
    <m/>
    <m/>
    <m/>
    <x v="8"/>
    <m/>
    <m/>
    <m/>
    <n v="30.209800000000001"/>
    <n v="-97.612899999999996"/>
    <s v="exact"/>
    <s v="Austin"/>
    <s v="Travis"/>
    <m/>
    <s v="Texas"/>
    <x v="1"/>
    <s v="Northern America"/>
    <s v="EIA: 7900"/>
    <s v="EIA: 5A, 5C"/>
    <m/>
    <m/>
    <m/>
    <m/>
    <s v="49313"/>
    <s v="31740, 43653, 30056"/>
    <s v="L401733"/>
    <s v="G402184"/>
  </r>
  <r>
    <s v="https://www.gem.wiki/Sand_Hill_power_station"/>
    <x v="62"/>
    <s v="Sand Hill power station"/>
    <m/>
    <s v="SH1"/>
    <s v="NG"/>
    <n v="51"/>
    <x v="0"/>
    <x v="1"/>
    <s v="N"/>
    <m/>
    <m/>
    <m/>
    <x v="11"/>
    <m/>
    <m/>
    <m/>
    <n v="30.209800000000001"/>
    <n v="-97.612899999999996"/>
    <s v="exact"/>
    <s v="Austin"/>
    <s v="Travis"/>
    <m/>
    <s v="Texas"/>
    <x v="1"/>
    <s v="Northern America"/>
    <s v="EIA: 7900"/>
    <s v="EIA: SH1"/>
    <m/>
    <m/>
    <m/>
    <m/>
    <s v="49313"/>
    <n v="28830"/>
    <s v="L401733"/>
    <s v="G402492"/>
  </r>
  <r>
    <s v="https://www.gem.wiki/Sand_Hill_power_station"/>
    <x v="62"/>
    <s v="Sand Hill power station"/>
    <m/>
    <s v="SH2"/>
    <s v="NG"/>
    <n v="51"/>
    <x v="0"/>
    <x v="1"/>
    <s v="N"/>
    <m/>
    <m/>
    <m/>
    <x v="11"/>
    <m/>
    <m/>
    <m/>
    <n v="30.209800000000001"/>
    <n v="-97.612899999999996"/>
    <s v="exact"/>
    <s v="Austin"/>
    <s v="Travis"/>
    <m/>
    <s v="Texas"/>
    <x v="1"/>
    <s v="Northern America"/>
    <s v="EIA: 7900"/>
    <s v="EIA: SH2"/>
    <m/>
    <m/>
    <m/>
    <m/>
    <s v="49313"/>
    <n v="28831"/>
    <s v="L401733"/>
    <s v="G402493"/>
  </r>
  <r>
    <s v="https://www.gem.wiki/Sand_Hill_power_station"/>
    <x v="62"/>
    <s v="Sand Hill power station"/>
    <m/>
    <s v="SH3"/>
    <s v="NG"/>
    <n v="51"/>
    <x v="0"/>
    <x v="1"/>
    <s v="N"/>
    <m/>
    <m/>
    <m/>
    <x v="11"/>
    <m/>
    <m/>
    <m/>
    <n v="30.209800000000001"/>
    <n v="-97.612899999999996"/>
    <s v="exact"/>
    <s v="Austin"/>
    <s v="Travis"/>
    <m/>
    <s v="Texas"/>
    <x v="1"/>
    <s v="Northern America"/>
    <s v="EIA: 7900"/>
    <s v="EIA: SH3"/>
    <m/>
    <m/>
    <m/>
    <m/>
    <s v="49313"/>
    <n v="28832"/>
    <s v="L401733"/>
    <s v="G402494"/>
  </r>
  <r>
    <s v="https://www.gem.wiki/Sand_Hill_power_station"/>
    <x v="62"/>
    <s v="Sand Hill power station"/>
    <m/>
    <s v="SH4"/>
    <s v="NG"/>
    <n v="51"/>
    <x v="0"/>
    <x v="1"/>
    <s v="N"/>
    <m/>
    <m/>
    <m/>
    <x v="11"/>
    <m/>
    <m/>
    <m/>
    <n v="30.209800000000001"/>
    <n v="-97.612899999999996"/>
    <s v="exact"/>
    <s v="Austin"/>
    <s v="Travis"/>
    <m/>
    <s v="Texas"/>
    <x v="1"/>
    <s v="Northern America"/>
    <s v="EIA: 7900"/>
    <s v="EIA: SH4"/>
    <m/>
    <m/>
    <m/>
    <m/>
    <s v="49313"/>
    <n v="28833"/>
    <s v="L401733"/>
    <s v="G402495"/>
  </r>
  <r>
    <s v="https://www.gem.wiki/Sand_Hill_power_station"/>
    <x v="62"/>
    <s v="Sand Hill power station"/>
    <m/>
    <s v="SH6"/>
    <s v="NG"/>
    <n v="51"/>
    <x v="0"/>
    <x v="1"/>
    <s v="N"/>
    <m/>
    <m/>
    <m/>
    <x v="1"/>
    <m/>
    <m/>
    <m/>
    <n v="30.209800000000001"/>
    <n v="-97.612899999999996"/>
    <s v="exact"/>
    <s v="Austin"/>
    <s v="Travis"/>
    <m/>
    <s v="Texas"/>
    <x v="1"/>
    <s v="Northern America"/>
    <s v="EIA: 7900"/>
    <s v="EIA: SH6"/>
    <m/>
    <m/>
    <m/>
    <m/>
    <s v="49313"/>
    <n v="35212"/>
    <s v="L401733"/>
    <s v="G402496"/>
  </r>
  <r>
    <s v="https://www.gem.wiki/Sand_Hill_power_station"/>
    <x v="62"/>
    <s v="Sand Hill power station"/>
    <m/>
    <s v="SH7"/>
    <s v="NG"/>
    <n v="51"/>
    <x v="0"/>
    <x v="1"/>
    <s v="N"/>
    <m/>
    <m/>
    <m/>
    <x v="1"/>
    <m/>
    <m/>
    <m/>
    <n v="30.209800000000001"/>
    <n v="-97.612899999999996"/>
    <s v="exact"/>
    <s v="Austin"/>
    <s v="Travis"/>
    <m/>
    <s v="Texas"/>
    <x v="1"/>
    <s v="Northern America"/>
    <s v="EIA: 7900"/>
    <s v="EIA: SH7"/>
    <m/>
    <m/>
    <m/>
    <m/>
    <s v="49313"/>
    <n v="35213"/>
    <s v="L401733"/>
    <s v="G402497"/>
  </r>
  <r>
    <s v="https://www.gem.wiki/Sanford_power_station"/>
    <x v="62"/>
    <s v="Sanford power station"/>
    <m/>
    <s v="G160"/>
    <s v="NG"/>
    <n v="1189"/>
    <x v="0"/>
    <x v="0"/>
    <s v="N"/>
    <m/>
    <m/>
    <m/>
    <x v="16"/>
    <m/>
    <m/>
    <m/>
    <n v="28.841899999999999"/>
    <n v="-81.325599999999994"/>
    <s v="exact"/>
    <s v="DeBary"/>
    <s v="Volusia"/>
    <m/>
    <s v="Florida"/>
    <x v="1"/>
    <s v="Northern America"/>
    <s v="EIA: 620"/>
    <s v="EIA: 4, 4A, 4B, 4C, 4D"/>
    <m/>
    <m/>
    <m/>
    <m/>
    <s v="20279"/>
    <s v="24229, 24230, 24231, 24232, 29903"/>
    <s v="L401955"/>
    <s v="G402118"/>
  </r>
  <r>
    <s v="https://www.gem.wiki/Sanford_power_station"/>
    <x v="62"/>
    <s v="Sanford power station"/>
    <m/>
    <s v="G161"/>
    <s v="NG"/>
    <n v="1189"/>
    <x v="0"/>
    <x v="0"/>
    <s v="N"/>
    <m/>
    <m/>
    <m/>
    <x v="10"/>
    <m/>
    <m/>
    <m/>
    <n v="28.841899999999999"/>
    <n v="-81.325599999999994"/>
    <s v="exact"/>
    <s v="DeBary"/>
    <s v="Volusia"/>
    <m/>
    <s v="Florida"/>
    <x v="1"/>
    <s v="Northern America"/>
    <s v="EIA: 620"/>
    <s v="EIA: 5, 5A, 5B, 5C, 5D"/>
    <m/>
    <m/>
    <m/>
    <m/>
    <s v="20279"/>
    <s v="24233, 24234, 25205, 25206, 30824"/>
    <s v="L401955"/>
    <s v="G402119"/>
  </r>
  <r>
    <s v="https://www.gem.wiki/Santa_Rosa_energy_center"/>
    <x v="62"/>
    <s v="Santa Rosa energy center"/>
    <m/>
    <s v="CC1"/>
    <s v="NG"/>
    <n v="275"/>
    <x v="0"/>
    <x v="0"/>
    <s v="N"/>
    <m/>
    <m/>
    <m/>
    <x v="16"/>
    <m/>
    <m/>
    <m/>
    <n v="30.566400000000002"/>
    <n v="-87.114999999999995"/>
    <s v="exact"/>
    <s v="Pace"/>
    <s v="Santa Rosa"/>
    <m/>
    <s v="Florida"/>
    <x v="1"/>
    <s v="Northern America"/>
    <s v="EIA: 55242"/>
    <s v="EIA: CT01, ST01"/>
    <m/>
    <m/>
    <m/>
    <m/>
    <s v="46157"/>
    <s v="25139, 28452"/>
    <s v="L402269"/>
    <s v="G401860"/>
  </r>
  <r>
    <s v="https://www.gem.wiki/Santan_power_station"/>
    <x v="62"/>
    <s v="Santan power station"/>
    <m/>
    <s v="ST1"/>
    <s v="NG"/>
    <n v="104"/>
    <x v="0"/>
    <x v="0"/>
    <s v="N"/>
    <m/>
    <m/>
    <m/>
    <x v="35"/>
    <m/>
    <m/>
    <m/>
    <n v="33.332500000000003"/>
    <n v="-111.7503"/>
    <s v="exact"/>
    <s v="Gilbert"/>
    <s v="Maricopa"/>
    <m/>
    <s v="Arizona"/>
    <x v="1"/>
    <s v="Northern America"/>
    <s v="EIA: 8068"/>
    <s v="EIA: ST1"/>
    <m/>
    <m/>
    <m/>
    <m/>
    <s v="31951"/>
    <n v="18889"/>
    <s v="L402265"/>
    <s v="G403481"/>
  </r>
  <r>
    <s v="https://www.gem.wiki/Santan_power_station"/>
    <x v="62"/>
    <s v="Santan power station"/>
    <m/>
    <s v="ST2"/>
    <s v="NG"/>
    <n v="104"/>
    <x v="0"/>
    <x v="0"/>
    <s v="N"/>
    <m/>
    <m/>
    <m/>
    <x v="35"/>
    <m/>
    <m/>
    <m/>
    <n v="33.332500000000003"/>
    <n v="-111.7503"/>
    <s v="exact"/>
    <s v="Gilbert"/>
    <s v="Maricopa"/>
    <m/>
    <s v="Arizona"/>
    <x v="1"/>
    <s v="Northern America"/>
    <s v="EIA: 8068"/>
    <s v="EIA: ST2"/>
    <m/>
    <m/>
    <m/>
    <m/>
    <s v="31951"/>
    <n v="18890"/>
    <s v="L402265"/>
    <s v="G403482"/>
  </r>
  <r>
    <s v="https://www.gem.wiki/Santan_power_station"/>
    <x v="62"/>
    <s v="Santan power station"/>
    <m/>
    <s v="ST3"/>
    <s v="NG"/>
    <n v="104"/>
    <x v="0"/>
    <x v="0"/>
    <s v="N"/>
    <m/>
    <m/>
    <m/>
    <x v="35"/>
    <m/>
    <m/>
    <m/>
    <n v="33.332500000000003"/>
    <n v="-111.7503"/>
    <s v="exact"/>
    <s v="Gilbert"/>
    <s v="Maricopa"/>
    <m/>
    <s v="Arizona"/>
    <x v="1"/>
    <s v="Northern America"/>
    <s v="EIA: 8068"/>
    <s v="EIA: ST3"/>
    <m/>
    <m/>
    <m/>
    <m/>
    <s v="31951"/>
    <n v="18891"/>
    <s v="L402265"/>
    <s v="G403483"/>
  </r>
  <r>
    <s v="https://www.gem.wiki/Santan_power_station"/>
    <x v="62"/>
    <s v="Santan power station"/>
    <m/>
    <s v="ST4"/>
    <s v="NG"/>
    <n v="104"/>
    <x v="0"/>
    <x v="0"/>
    <s v="N"/>
    <m/>
    <m/>
    <m/>
    <x v="38"/>
    <m/>
    <m/>
    <m/>
    <n v="33.332500000000003"/>
    <n v="-111.7503"/>
    <s v="exact"/>
    <s v="Gilbert"/>
    <s v="Maricopa"/>
    <m/>
    <s v="Arizona"/>
    <x v="1"/>
    <s v="Northern America"/>
    <s v="EIA: 8068"/>
    <s v="EIA: ST4"/>
    <m/>
    <m/>
    <m/>
    <m/>
    <s v="31951"/>
    <n v="18892"/>
    <s v="L402265"/>
    <s v="G403484"/>
  </r>
  <r>
    <s v="https://www.gem.wiki/Santan_power_station"/>
    <x v="62"/>
    <s v="Santan power station"/>
    <m/>
    <s v="STS5"/>
    <s v="NG"/>
    <n v="622"/>
    <x v="0"/>
    <x v="0"/>
    <s v="N"/>
    <m/>
    <m/>
    <m/>
    <x v="21"/>
    <m/>
    <m/>
    <m/>
    <n v="33.332500000000003"/>
    <n v="-111.7503"/>
    <s v="exact"/>
    <s v="Gilbert"/>
    <s v="Maricopa"/>
    <m/>
    <s v="Arizona"/>
    <x v="1"/>
    <s v="Northern America"/>
    <s v="EIA: 8068"/>
    <s v="EIA: ST5A, ST5B, ST5S"/>
    <m/>
    <m/>
    <m/>
    <m/>
    <s v="31951"/>
    <s v="26869, 29772, 29774"/>
    <s v="L402265"/>
    <s v="G402194"/>
  </r>
  <r>
    <s v="https://www.gem.wiki/Santan_power_station"/>
    <x v="62"/>
    <s v="Santan power station"/>
    <m/>
    <s v="STS6"/>
    <s v="NG"/>
    <n v="290"/>
    <x v="0"/>
    <x v="0"/>
    <s v="N"/>
    <m/>
    <m/>
    <m/>
    <x v="37"/>
    <m/>
    <m/>
    <m/>
    <n v="33.332500000000003"/>
    <n v="-111.7503"/>
    <s v="exact"/>
    <s v="Gilbert"/>
    <s v="Maricopa"/>
    <m/>
    <s v="Arizona"/>
    <x v="1"/>
    <s v="Northern America"/>
    <s v="EIA: 8068"/>
    <s v="EIA: ST6A, ST6S"/>
    <m/>
    <m/>
    <m/>
    <m/>
    <s v="31951"/>
    <s v="29773, 31369"/>
    <s v="L402265"/>
    <s v="G402195"/>
  </r>
  <r>
    <s v="https://www.gem.wiki/Saranac_Facility_power_station"/>
    <x v="62"/>
    <s v="Saranac Facility power station"/>
    <m/>
    <s v="CA"/>
    <s v="NG"/>
    <n v="286"/>
    <x v="0"/>
    <x v="0"/>
    <s v="N"/>
    <m/>
    <m/>
    <m/>
    <x v="20"/>
    <m/>
    <m/>
    <m/>
    <n v="44.713200000000001"/>
    <n v="-73.455699999999993"/>
    <s v="exact"/>
    <s v="Plattsburgh"/>
    <s v="Clinton"/>
    <m/>
    <s v="New York"/>
    <x v="1"/>
    <s v="Northern America"/>
    <s v="EIA: 54574"/>
    <s v="EIA: GEN1, GEN2, GEN3"/>
    <m/>
    <m/>
    <m/>
    <m/>
    <m/>
    <m/>
    <s v="L402270"/>
    <s v="G401756"/>
  </r>
  <r>
    <s v="https://www.gem.wiki/Sarpy_County_power_station"/>
    <x v="62"/>
    <s v="Sarpy County power station"/>
    <m/>
    <s v="1"/>
    <s v="NG/FO"/>
    <n v="55"/>
    <x v="0"/>
    <x v="1"/>
    <s v="N"/>
    <m/>
    <m/>
    <m/>
    <x v="70"/>
    <m/>
    <m/>
    <m/>
    <n v="41.170594000000001"/>
    <n v="-95.970600000000005"/>
    <s v="exact"/>
    <s v="Bellevue"/>
    <s v="Sarpy"/>
    <m/>
    <s v="Nebraska"/>
    <x v="1"/>
    <s v="Northern America"/>
    <s v="EIA: 2292"/>
    <s v="EIA: 1"/>
    <m/>
    <m/>
    <m/>
    <m/>
    <s v="28898"/>
    <n v="18918"/>
    <s v="L402174"/>
    <s v="G403342"/>
  </r>
  <r>
    <s v="https://www.gem.wiki/Sarpy_County_power_station"/>
    <x v="62"/>
    <s v="Sarpy County power station"/>
    <m/>
    <s v="2"/>
    <s v="NG/FO"/>
    <n v="55"/>
    <x v="0"/>
    <x v="1"/>
    <s v="N"/>
    <m/>
    <m/>
    <m/>
    <x v="70"/>
    <m/>
    <m/>
    <m/>
    <n v="41.170594000000001"/>
    <n v="-95.970600000000005"/>
    <s v="exact"/>
    <s v="Bellevue"/>
    <s v="Sarpy"/>
    <m/>
    <s v="Nebraska"/>
    <x v="1"/>
    <s v="Northern America"/>
    <s v="EIA: 2292"/>
    <s v="EIA: 2"/>
    <m/>
    <m/>
    <m/>
    <m/>
    <s v="28898"/>
    <n v="18919"/>
    <s v="L402174"/>
    <s v="G403343"/>
  </r>
  <r>
    <s v="https://www.gem.wiki/Sarpy_County_power_station"/>
    <x v="62"/>
    <s v="Sarpy County power station"/>
    <m/>
    <s v="3"/>
    <s v="NG/FO"/>
    <n v="106"/>
    <x v="0"/>
    <x v="1"/>
    <s v="N"/>
    <m/>
    <m/>
    <m/>
    <x v="67"/>
    <m/>
    <m/>
    <m/>
    <n v="41.170594000000001"/>
    <n v="-95.970600000000005"/>
    <s v="exact"/>
    <s v="Bellevue"/>
    <s v="Sarpy"/>
    <m/>
    <s v="Nebraska"/>
    <x v="1"/>
    <s v="Northern America"/>
    <s v="EIA: 2292"/>
    <s v="EIA: 3"/>
    <m/>
    <m/>
    <m/>
    <m/>
    <s v="28898"/>
    <n v="18920"/>
    <s v="L402174"/>
    <s v="G403344"/>
  </r>
  <r>
    <s v="https://www.gem.wiki/Sarpy_County_power_station"/>
    <x v="62"/>
    <s v="Sarpy County power station"/>
    <m/>
    <s v="4"/>
    <s v="NG/FO"/>
    <n v="59"/>
    <x v="0"/>
    <x v="1"/>
    <s v="N"/>
    <m/>
    <m/>
    <m/>
    <x v="15"/>
    <m/>
    <m/>
    <m/>
    <n v="41.170594000000001"/>
    <n v="-95.970600000000005"/>
    <s v="exact"/>
    <s v="Bellevue"/>
    <s v="Sarpy"/>
    <m/>
    <s v="Nebraska"/>
    <x v="1"/>
    <s v="Northern America"/>
    <s v="EIA: 2292"/>
    <s v="EIA: 4"/>
    <m/>
    <m/>
    <m/>
    <m/>
    <s v="28898"/>
    <n v="18921"/>
    <s v="L402174"/>
    <s v="G403345"/>
  </r>
  <r>
    <s v="https://www.gem.wiki/Sarpy_County_power_station"/>
    <x v="62"/>
    <s v="Sarpy County power station"/>
    <m/>
    <s v="5"/>
    <s v="NG/FO"/>
    <n v="59"/>
    <x v="0"/>
    <x v="1"/>
    <s v="N"/>
    <m/>
    <m/>
    <m/>
    <x v="15"/>
    <m/>
    <m/>
    <m/>
    <n v="41.170594000000001"/>
    <n v="-95.970600000000005"/>
    <s v="exact"/>
    <s v="Bellevue"/>
    <s v="Sarpy"/>
    <m/>
    <s v="Nebraska"/>
    <x v="1"/>
    <s v="Northern America"/>
    <s v="EIA: 2292"/>
    <s v="EIA: 5"/>
    <m/>
    <m/>
    <m/>
    <m/>
    <s v="28898"/>
    <n v="24753"/>
    <s v="L402174"/>
    <s v="G403346"/>
  </r>
  <r>
    <s v="https://www.gem.wiki/Sayreville_cogeneration_facility"/>
    <x v="62"/>
    <s v="Sayreville cogeneration facility"/>
    <m/>
    <s v="CC1"/>
    <s v="NG"/>
    <n v="430"/>
    <x v="0"/>
    <x v="0"/>
    <s v="N"/>
    <m/>
    <m/>
    <m/>
    <x v="29"/>
    <m/>
    <m/>
    <m/>
    <n v="40.439"/>
    <n v="-74.344399999999993"/>
    <s v="exact"/>
    <s v="Sayreville"/>
    <s v="Middlesex"/>
    <m/>
    <s v="New Jersey"/>
    <x v="1"/>
    <s v="Northern America"/>
    <s v="EIA: 10308"/>
    <s v="EIA: CT1, CT2, ST1"/>
    <m/>
    <m/>
    <m/>
    <m/>
    <m/>
    <m/>
    <s v="L401586"/>
    <s v="G401591"/>
  </r>
  <r>
    <s v="https://www.gem.wiki/Sayreville_power_station"/>
    <x v="62"/>
    <s v="Sayreville power station"/>
    <m/>
    <s v="GT1"/>
    <s v="NG/FO"/>
    <n v="53"/>
    <x v="0"/>
    <x v="1"/>
    <s v="N"/>
    <m/>
    <m/>
    <m/>
    <x v="70"/>
    <m/>
    <m/>
    <m/>
    <n v="40.476525000000002"/>
    <n v="-74.352339999999998"/>
    <s v="exact"/>
    <s v="Sayreville"/>
    <s v="Middlesex"/>
    <m/>
    <s v="New Jersey"/>
    <x v="1"/>
    <s v="Northern America"/>
    <s v="EIA: 2390"/>
    <s v="EIA: GT1"/>
    <m/>
    <m/>
    <m/>
    <m/>
    <m/>
    <m/>
    <s v="L401974"/>
    <s v="G402936"/>
  </r>
  <r>
    <s v="https://www.gem.wiki/Sayreville_power_station"/>
    <x v="62"/>
    <s v="Sayreville power station"/>
    <m/>
    <s v="GT2"/>
    <s v="NG/FO"/>
    <n v="53"/>
    <x v="0"/>
    <x v="1"/>
    <s v="N"/>
    <m/>
    <m/>
    <m/>
    <x v="70"/>
    <m/>
    <m/>
    <m/>
    <n v="40.476525000000002"/>
    <n v="-74.352339999999998"/>
    <s v="exact"/>
    <s v="Sayreville"/>
    <s v="Middlesex"/>
    <m/>
    <s v="New Jersey"/>
    <x v="1"/>
    <s v="Northern America"/>
    <s v="EIA: 2390"/>
    <s v="EIA: GT2"/>
    <m/>
    <m/>
    <m/>
    <m/>
    <m/>
    <m/>
    <s v="L401974"/>
    <s v="G402937"/>
  </r>
  <r>
    <s v="https://www.gem.wiki/Sayreville_power_station"/>
    <x v="62"/>
    <s v="Sayreville power station"/>
    <m/>
    <s v="GT3"/>
    <s v="NG/FO"/>
    <n v="53"/>
    <x v="0"/>
    <x v="1"/>
    <s v="N"/>
    <m/>
    <m/>
    <m/>
    <x v="70"/>
    <m/>
    <m/>
    <m/>
    <n v="40.476525000000002"/>
    <n v="-74.352339999999998"/>
    <s v="exact"/>
    <s v="Sayreville"/>
    <s v="Middlesex"/>
    <m/>
    <s v="New Jersey"/>
    <x v="1"/>
    <s v="Northern America"/>
    <s v="EIA: 2390"/>
    <s v="EIA: GT3"/>
    <m/>
    <m/>
    <m/>
    <m/>
    <m/>
    <m/>
    <s v="L401974"/>
    <s v="G402938"/>
  </r>
  <r>
    <s v="https://www.gem.wiki/Sayreville_power_station"/>
    <x v="62"/>
    <s v="Sayreville power station"/>
    <m/>
    <s v="GT4"/>
    <s v="NG/FO"/>
    <n v="53"/>
    <x v="0"/>
    <x v="1"/>
    <s v="N"/>
    <m/>
    <m/>
    <m/>
    <x v="73"/>
    <m/>
    <m/>
    <m/>
    <n v="40.476525000000002"/>
    <n v="-74.352339999999998"/>
    <s v="exact"/>
    <s v="Sayreville"/>
    <s v="Middlesex"/>
    <m/>
    <s v="New Jersey"/>
    <x v="1"/>
    <s v="Northern America"/>
    <s v="EIA: 2390"/>
    <s v="EIA: GT4"/>
    <m/>
    <m/>
    <m/>
    <m/>
    <m/>
    <m/>
    <s v="L401974"/>
    <s v="G402939"/>
  </r>
  <r>
    <s v="https://www.gem.wiki/Scattergood_power_station"/>
    <x v="62"/>
    <s v="Scattergood power station"/>
    <m/>
    <s v="1"/>
    <s v="NG"/>
    <n v="163"/>
    <x v="0"/>
    <x v="3"/>
    <s v="N"/>
    <s v="Hydrogen capable: progress"/>
    <m/>
    <m/>
    <x v="80"/>
    <m/>
    <n v="2024"/>
    <m/>
    <n v="33.918151000000002"/>
    <n v="-118.4276"/>
    <s v="exact"/>
    <s v="Playa del Rey"/>
    <s v="Los Angeles"/>
    <m/>
    <s v="California"/>
    <x v="1"/>
    <s v="Northern America"/>
    <s v="EIA: 404"/>
    <s v="EIA: 1"/>
    <m/>
    <m/>
    <m/>
    <m/>
    <s v="25100"/>
    <n v="19063"/>
    <s v="L402053"/>
    <s v="G403096"/>
  </r>
  <r>
    <s v="https://www.gem.wiki/Scattergood_power_station"/>
    <x v="62"/>
    <s v="Scattergood power station"/>
    <m/>
    <s v="2"/>
    <s v="NG"/>
    <n v="163"/>
    <x v="0"/>
    <x v="3"/>
    <s v="N"/>
    <s v="Hydrogen capable: progress"/>
    <m/>
    <m/>
    <x v="71"/>
    <m/>
    <n v="2024"/>
    <m/>
    <n v="33.918151000000002"/>
    <n v="-118.4276"/>
    <s v="exact"/>
    <s v="Playa del Rey"/>
    <s v="Los Angeles"/>
    <m/>
    <s v="California"/>
    <x v="1"/>
    <s v="Northern America"/>
    <s v="EIA: 404"/>
    <s v="EIA: 2"/>
    <m/>
    <m/>
    <m/>
    <m/>
    <s v="25100"/>
    <n v="19064"/>
    <s v="L402053"/>
    <s v="G403097"/>
  </r>
  <r>
    <s v="https://www.gem.wiki/Scattergood_power_station"/>
    <x v="62"/>
    <s v="Scattergood power station"/>
    <m/>
    <s v="6"/>
    <s v="NG"/>
    <n v="107"/>
    <x v="0"/>
    <x v="1"/>
    <s v="N"/>
    <s v="Hydrogen capable: progress"/>
    <s v="not found"/>
    <m/>
    <x v="13"/>
    <m/>
    <n v="2024"/>
    <m/>
    <n v="33.918151000000002"/>
    <n v="-118.4276"/>
    <s v="exact"/>
    <s v="Playa del Rey"/>
    <s v="Los Angeles"/>
    <m/>
    <s v="California"/>
    <x v="1"/>
    <s v="Northern America"/>
    <s v="EIA: 404"/>
    <s v="EIA: 6"/>
    <m/>
    <m/>
    <m/>
    <m/>
    <s v="25100"/>
    <n v="43319"/>
    <s v="L402053"/>
    <s v="G403098"/>
  </r>
  <r>
    <s v="https://www.gem.wiki/Scattergood_power_station"/>
    <x v="62"/>
    <s v="Scattergood power station"/>
    <m/>
    <s v="7"/>
    <s v="NG"/>
    <n v="107"/>
    <x v="0"/>
    <x v="1"/>
    <s v="N"/>
    <s v="Hydrogen capable: progress"/>
    <s v="not found"/>
    <m/>
    <x v="13"/>
    <m/>
    <n v="2024"/>
    <m/>
    <n v="33.918151000000002"/>
    <n v="-118.4276"/>
    <s v="exact"/>
    <s v="Playa del Rey"/>
    <s v="Los Angeles"/>
    <m/>
    <s v="California"/>
    <x v="1"/>
    <s v="Northern America"/>
    <s v="EIA: 404"/>
    <s v="EIA: 7"/>
    <m/>
    <m/>
    <m/>
    <m/>
    <s v="25100"/>
    <n v="44530"/>
    <s v="L402053"/>
    <s v="G403099"/>
  </r>
  <r>
    <s v="https://www.gem.wiki/Scattergood_power_station"/>
    <x v="62"/>
    <s v="Scattergood power station"/>
    <m/>
    <s v="CC1"/>
    <s v="NG"/>
    <n v="336"/>
    <x v="0"/>
    <x v="0"/>
    <s v="N"/>
    <s v="Hydrogen capable: progress"/>
    <s v="not found"/>
    <m/>
    <x v="13"/>
    <m/>
    <n v="2024"/>
    <m/>
    <n v="33.918151000000002"/>
    <n v="-118.4276"/>
    <s v="exact"/>
    <s v="Playa del Rey"/>
    <s v="Los Angeles"/>
    <m/>
    <s v="California"/>
    <x v="1"/>
    <s v="Northern America"/>
    <s v="EIA: 404"/>
    <s v="EIA: 4, 5"/>
    <m/>
    <m/>
    <m/>
    <m/>
    <s v="25100"/>
    <s v="42793, 44531"/>
    <s v="L402053"/>
    <s v="G401691"/>
  </r>
  <r>
    <s v="https://www.gem.wiki/Schahfer_Generating_Station"/>
    <x v="62"/>
    <s v="Schahfer Generating Station"/>
    <m/>
    <s v="16A"/>
    <s v="NG"/>
    <n v="129"/>
    <x v="0"/>
    <x v="1"/>
    <s v="N"/>
    <m/>
    <m/>
    <s v="N"/>
    <x v="76"/>
    <m/>
    <m/>
    <m/>
    <n v="41.2164"/>
    <n v="-87.0261"/>
    <s v="exact"/>
    <s v="Wheatfield"/>
    <s v="Jasper"/>
    <m/>
    <s v="Indiana"/>
    <x v="1"/>
    <s v="Northern America"/>
    <s v="EIA: 6085"/>
    <s v="EIA: 16A"/>
    <s v="R M Schahfer power station"/>
    <m/>
    <m/>
    <m/>
    <s v="not found"/>
    <m/>
    <s v="L103896"/>
    <s v="G403248"/>
  </r>
  <r>
    <s v="https://www.gem.wiki/Schahfer_Generating_Station"/>
    <x v="62"/>
    <s v="Schahfer Generating Station"/>
    <m/>
    <s v="16B"/>
    <s v="NG"/>
    <n v="129"/>
    <x v="0"/>
    <x v="1"/>
    <s v="N"/>
    <m/>
    <m/>
    <s v="N"/>
    <x v="76"/>
    <m/>
    <m/>
    <m/>
    <n v="41.2164"/>
    <n v="-87.0261"/>
    <s v="exact"/>
    <s v="Wheatfield"/>
    <s v="Jasper"/>
    <m/>
    <s v="Indiana"/>
    <x v="1"/>
    <s v="Northern America"/>
    <s v="EIA: 6085"/>
    <s v="EIA: 16B"/>
    <s v="R M Schahfer power station"/>
    <m/>
    <m/>
    <m/>
    <s v="not found"/>
    <m/>
    <s v="L103896"/>
    <s v="G403249"/>
  </r>
  <r>
    <s v="https://www.gem.wiki/Sealy_power_peaking_facility"/>
    <x v="62"/>
    <s v="Sealy power peaking facility"/>
    <m/>
    <s v="SP-1"/>
    <s v="NG"/>
    <n v="50"/>
    <x v="4"/>
    <x v="1"/>
    <s v="N"/>
    <s v="not found"/>
    <s v="not found"/>
    <m/>
    <x v="45"/>
    <m/>
    <m/>
    <m/>
    <n v="29.8461"/>
    <n v="-96.197299999999998"/>
    <s v="exact"/>
    <s v="Sealy"/>
    <s v="Austin"/>
    <m/>
    <s v="Texas"/>
    <x v="1"/>
    <s v="Northern America"/>
    <s v="EIA: 62685"/>
    <s v="EIA: SP-1"/>
    <m/>
    <m/>
    <m/>
    <m/>
    <s v="not found"/>
    <m/>
    <s v="L402428"/>
    <s v="G403839"/>
  </r>
  <r>
    <s v="https://www.gem.wiki/Sealy_power_peaking_facility"/>
    <x v="62"/>
    <s v="Sealy power peaking facility"/>
    <m/>
    <s v="SP-2"/>
    <s v="NG"/>
    <n v="50"/>
    <x v="4"/>
    <x v="1"/>
    <s v="N"/>
    <s v="not found"/>
    <s v="not found"/>
    <m/>
    <x v="45"/>
    <m/>
    <m/>
    <m/>
    <n v="29.8461"/>
    <n v="-96.197299999999998"/>
    <s v="exact"/>
    <s v="Sealy"/>
    <s v="Austin"/>
    <m/>
    <s v="Texas"/>
    <x v="1"/>
    <s v="Northern America"/>
    <s v="EIA: 62685"/>
    <s v="EIA: SP-2"/>
    <m/>
    <m/>
    <m/>
    <m/>
    <s v="not found"/>
    <m/>
    <s v="L402428"/>
    <s v="G403840"/>
  </r>
  <r>
    <s v="https://www.gem.wiki/Sealy_power_peaking_facility"/>
    <x v="62"/>
    <s v="Sealy power peaking facility"/>
    <m/>
    <s v="SP-3"/>
    <s v="NG"/>
    <n v="50"/>
    <x v="4"/>
    <x v="1"/>
    <s v="N"/>
    <s v="not found"/>
    <s v="not found"/>
    <m/>
    <x v="45"/>
    <m/>
    <m/>
    <m/>
    <n v="29.8461"/>
    <n v="-96.197299999999998"/>
    <s v="exact"/>
    <s v="Sealy"/>
    <s v="Austin"/>
    <m/>
    <s v="Texas"/>
    <x v="1"/>
    <s v="Northern America"/>
    <s v="EIA: 62685"/>
    <s v="EIA: SP-3"/>
    <m/>
    <m/>
    <m/>
    <m/>
    <s v="not found"/>
    <m/>
    <s v="L402428"/>
    <s v="G403841"/>
  </r>
  <r>
    <s v="https://www.gem.wiki/Sealy_power_peaking_facility"/>
    <x v="62"/>
    <s v="Sealy power peaking facility"/>
    <m/>
    <s v="SP-4"/>
    <s v="NG"/>
    <n v="50"/>
    <x v="4"/>
    <x v="1"/>
    <s v="N"/>
    <s v="not found"/>
    <s v="not found"/>
    <m/>
    <x v="45"/>
    <m/>
    <m/>
    <m/>
    <n v="29.8461"/>
    <n v="-96.197299999999998"/>
    <s v="exact"/>
    <s v="Sealy"/>
    <s v="Austin"/>
    <m/>
    <s v="Texas"/>
    <x v="1"/>
    <s v="Northern America"/>
    <s v="EIA: 62685"/>
    <s v="EIA: SP-4"/>
    <m/>
    <m/>
    <m/>
    <m/>
    <s v="not found"/>
    <m/>
    <s v="L402428"/>
    <s v="G403842"/>
  </r>
  <r>
    <s v="https://www.gem.wiki/Selkirk_cogeneration_power_station"/>
    <x v="62"/>
    <s v="Selkirk cogeneration power station"/>
    <m/>
    <s v="F802"/>
    <s v="NG/FO"/>
    <n v="434"/>
    <x v="0"/>
    <x v="0"/>
    <s v="Y"/>
    <m/>
    <m/>
    <m/>
    <x v="20"/>
    <m/>
    <m/>
    <m/>
    <n v="42.574399999999997"/>
    <n v="-73.859200000000001"/>
    <s v="exact"/>
    <s v="Selkirk"/>
    <s v="Albany"/>
    <m/>
    <s v="New York"/>
    <x v="1"/>
    <s v="Northern America"/>
    <s v="EIA: 10725"/>
    <s v="EIA: GEN1, GEN3, GEN4, GEN5"/>
    <m/>
    <m/>
    <m/>
    <m/>
    <m/>
    <m/>
    <s v="L401652"/>
    <s v="G401605"/>
  </r>
  <r>
    <s v="https://www.gem.wiki/Seminole_(OK)_power_station"/>
    <x v="62"/>
    <s v="Seminole (OK) power station"/>
    <m/>
    <s v="1"/>
    <s v="NG"/>
    <n v="567"/>
    <x v="0"/>
    <x v="3"/>
    <s v="N"/>
    <m/>
    <m/>
    <m/>
    <x v="62"/>
    <m/>
    <m/>
    <m/>
    <n v="34.966450000000002"/>
    <n v="-96.725800000000007"/>
    <s v="exact"/>
    <s v="Konowa"/>
    <s v="Seminole"/>
    <m/>
    <s v="Oklahoma"/>
    <x v="1"/>
    <s v="Northern America"/>
    <s v="EIA: 2956"/>
    <s v="EIA: 1"/>
    <m/>
    <m/>
    <m/>
    <m/>
    <m/>
    <m/>
    <s v="L402165"/>
    <s v="G403319"/>
  </r>
  <r>
    <s v="https://www.gem.wiki/Seminole_(OK)_power_station"/>
    <x v="62"/>
    <s v="Seminole (OK) power station"/>
    <m/>
    <s v="2"/>
    <s v="NG"/>
    <n v="567"/>
    <x v="0"/>
    <x v="3"/>
    <s v="N"/>
    <m/>
    <m/>
    <m/>
    <x v="73"/>
    <m/>
    <m/>
    <m/>
    <n v="34.966450000000002"/>
    <n v="-96.725800000000007"/>
    <s v="exact"/>
    <s v="Konowa"/>
    <s v="Seminole"/>
    <m/>
    <s v="Oklahoma"/>
    <x v="1"/>
    <s v="Northern America"/>
    <s v="EIA: 2956"/>
    <s v="EIA: 2"/>
    <m/>
    <m/>
    <m/>
    <m/>
    <m/>
    <m/>
    <s v="L402165"/>
    <s v="G403320"/>
  </r>
  <r>
    <s v="https://www.gem.wiki/Seminole_(OK)_power_station"/>
    <x v="62"/>
    <s v="Seminole (OK) power station"/>
    <m/>
    <s v="3"/>
    <s v="NG"/>
    <n v="567"/>
    <x v="0"/>
    <x v="3"/>
    <s v="N"/>
    <m/>
    <m/>
    <m/>
    <x v="38"/>
    <m/>
    <m/>
    <m/>
    <n v="34.966450000000002"/>
    <n v="-96.725800000000007"/>
    <s v="exact"/>
    <s v="Konowa"/>
    <s v="Seminole"/>
    <m/>
    <s v="Oklahoma"/>
    <x v="1"/>
    <s v="Northern America"/>
    <s v="EIA: 2956"/>
    <s v="EIA: 3"/>
    <m/>
    <m/>
    <m/>
    <m/>
    <m/>
    <m/>
    <s v="L402165"/>
    <s v="G403321"/>
  </r>
  <r>
    <s v="https://www.gem.wiki/Seminole_Generating_Station"/>
    <x v="62"/>
    <s v="Seminole Generating Station"/>
    <m/>
    <s v="SCCF"/>
    <s v="NG"/>
    <n v="1183"/>
    <x v="0"/>
    <x v="0"/>
    <s v="N"/>
    <s v="Hydrogen capable: turbine"/>
    <s v="not found"/>
    <s v="replacement"/>
    <x v="49"/>
    <m/>
    <m/>
    <m/>
    <n v="29.733056000000001"/>
    <n v="-81.632779999999997"/>
    <s v="exact"/>
    <s v="Palatka"/>
    <s v="Putnam"/>
    <m/>
    <s v="Florida"/>
    <x v="1"/>
    <s v="Northern America"/>
    <s v="EIA: 136"/>
    <s v="EIA: CT1, CT2, ST"/>
    <m/>
    <m/>
    <m/>
    <m/>
    <s v="32405"/>
    <s v="48458, 48459, 48460"/>
    <s v="L103833"/>
    <s v="G401619"/>
  </r>
  <r>
    <s v="https://www.gem.wiki/Sentinel_energy_center"/>
    <x v="62"/>
    <s v="Sentinel energy center"/>
    <m/>
    <s v="CTG1"/>
    <s v="NG"/>
    <n v="100"/>
    <x v="0"/>
    <x v="1"/>
    <s v="N"/>
    <m/>
    <m/>
    <m/>
    <x v="22"/>
    <m/>
    <m/>
    <m/>
    <n v="33.934167000000002"/>
    <n v="-116.5714"/>
    <s v="exact"/>
    <s v="Desert Hot Springs"/>
    <s v="Riverside"/>
    <m/>
    <s v="California"/>
    <x v="1"/>
    <s v="Northern America"/>
    <s v="EIA: 57482"/>
    <s v="EIA: CTG1"/>
    <m/>
    <m/>
    <m/>
    <m/>
    <s v="56866"/>
    <n v="33451"/>
    <s v="L401547"/>
    <s v="G402233"/>
  </r>
  <r>
    <s v="https://www.gem.wiki/Sentinel_energy_center"/>
    <x v="62"/>
    <s v="Sentinel energy center"/>
    <m/>
    <s v="CTG2"/>
    <s v="NG"/>
    <n v="100"/>
    <x v="0"/>
    <x v="1"/>
    <s v="N"/>
    <m/>
    <m/>
    <m/>
    <x v="22"/>
    <m/>
    <m/>
    <m/>
    <n v="33.934167000000002"/>
    <n v="-116.5714"/>
    <s v="exact"/>
    <s v="Desert Hot Springs"/>
    <s v="Riverside"/>
    <m/>
    <s v="California"/>
    <x v="1"/>
    <s v="Northern America"/>
    <s v="EIA: 57482"/>
    <s v="EIA: CTG2"/>
    <m/>
    <m/>
    <m/>
    <m/>
    <s v="56866"/>
    <n v="34056"/>
    <s v="L401547"/>
    <s v="G402234"/>
  </r>
  <r>
    <s v="https://www.gem.wiki/Sentinel_energy_center"/>
    <x v="62"/>
    <s v="Sentinel energy center"/>
    <m/>
    <s v="CTG3"/>
    <s v="NG"/>
    <n v="100"/>
    <x v="0"/>
    <x v="1"/>
    <s v="N"/>
    <m/>
    <m/>
    <m/>
    <x v="22"/>
    <m/>
    <m/>
    <m/>
    <n v="33.934167000000002"/>
    <n v="-116.5714"/>
    <s v="exact"/>
    <s v="Desert Hot Springs"/>
    <s v="Riverside"/>
    <m/>
    <s v="California"/>
    <x v="1"/>
    <s v="Northern America"/>
    <s v="EIA: 57482"/>
    <s v="EIA: CTG3"/>
    <m/>
    <m/>
    <m/>
    <m/>
    <s v="56866"/>
    <n v="34057"/>
    <s v="L401547"/>
    <s v="G402235"/>
  </r>
  <r>
    <s v="https://www.gem.wiki/Sentinel_energy_center"/>
    <x v="62"/>
    <s v="Sentinel energy center"/>
    <m/>
    <s v="CTG4"/>
    <s v="NG"/>
    <n v="100"/>
    <x v="0"/>
    <x v="1"/>
    <s v="N"/>
    <m/>
    <m/>
    <m/>
    <x v="22"/>
    <m/>
    <m/>
    <m/>
    <n v="33.934167000000002"/>
    <n v="-116.5714"/>
    <s v="exact"/>
    <s v="Desert Hot Springs"/>
    <s v="Riverside"/>
    <m/>
    <s v="California"/>
    <x v="1"/>
    <s v="Northern America"/>
    <s v="EIA: 57482"/>
    <s v="EIA: CTG4"/>
    <m/>
    <m/>
    <m/>
    <m/>
    <s v="56866"/>
    <n v="34058"/>
    <s v="L401547"/>
    <s v="G402236"/>
  </r>
  <r>
    <s v="https://www.gem.wiki/Sentinel_energy_center"/>
    <x v="62"/>
    <s v="Sentinel energy center"/>
    <m/>
    <s v="CTG5"/>
    <s v="NG"/>
    <n v="100"/>
    <x v="0"/>
    <x v="1"/>
    <s v="N"/>
    <m/>
    <m/>
    <m/>
    <x v="22"/>
    <m/>
    <m/>
    <m/>
    <n v="33.934167000000002"/>
    <n v="-116.5714"/>
    <s v="exact"/>
    <s v="Desert Hot Springs"/>
    <s v="Riverside"/>
    <m/>
    <s v="California"/>
    <x v="1"/>
    <s v="Northern America"/>
    <s v="EIA: 57482"/>
    <s v="EIA: CTG5"/>
    <m/>
    <m/>
    <m/>
    <m/>
    <s v="56866"/>
    <n v="34059"/>
    <s v="L401547"/>
    <s v="G402237"/>
  </r>
  <r>
    <s v="https://www.gem.wiki/Sentinel_energy_center"/>
    <x v="62"/>
    <s v="Sentinel energy center"/>
    <m/>
    <s v="CTG6"/>
    <s v="NG"/>
    <n v="100"/>
    <x v="0"/>
    <x v="1"/>
    <s v="N"/>
    <m/>
    <m/>
    <m/>
    <x v="22"/>
    <m/>
    <m/>
    <m/>
    <n v="33.934167000000002"/>
    <n v="-116.5714"/>
    <s v="exact"/>
    <s v="Desert Hot Springs"/>
    <s v="Riverside"/>
    <m/>
    <s v="California"/>
    <x v="1"/>
    <s v="Northern America"/>
    <s v="EIA: 57482"/>
    <s v="EIA: CTG6"/>
    <m/>
    <m/>
    <m/>
    <m/>
    <s v="56866"/>
    <n v="34060"/>
    <s v="L401547"/>
    <s v="G402238"/>
  </r>
  <r>
    <s v="https://www.gem.wiki/Sentinel_energy_center"/>
    <x v="62"/>
    <s v="Sentinel energy center"/>
    <m/>
    <s v="CTG7"/>
    <s v="NG"/>
    <n v="100"/>
    <x v="0"/>
    <x v="1"/>
    <s v="N"/>
    <m/>
    <m/>
    <m/>
    <x v="22"/>
    <m/>
    <m/>
    <m/>
    <n v="33.934167000000002"/>
    <n v="-116.5714"/>
    <s v="exact"/>
    <s v="Desert Hot Springs"/>
    <s v="Riverside"/>
    <m/>
    <s v="California"/>
    <x v="1"/>
    <s v="Northern America"/>
    <s v="EIA: 57482"/>
    <s v="EIA: CTG7"/>
    <m/>
    <m/>
    <m/>
    <m/>
    <s v="56866"/>
    <n v="34061"/>
    <s v="L401547"/>
    <s v="G402239"/>
  </r>
  <r>
    <s v="https://www.gem.wiki/Sentinel_energy_center"/>
    <x v="62"/>
    <s v="Sentinel energy center"/>
    <m/>
    <s v="CTG8"/>
    <s v="NG"/>
    <n v="100"/>
    <x v="0"/>
    <x v="1"/>
    <s v="N"/>
    <m/>
    <m/>
    <m/>
    <x v="22"/>
    <m/>
    <m/>
    <m/>
    <n v="33.934167000000002"/>
    <n v="-116.5714"/>
    <s v="exact"/>
    <s v="Desert Hot Springs"/>
    <s v="Riverside"/>
    <m/>
    <s v="California"/>
    <x v="1"/>
    <s v="Northern America"/>
    <s v="EIA: 57482"/>
    <s v="EIA: CTG8"/>
    <m/>
    <m/>
    <m/>
    <m/>
    <s v="56866"/>
    <n v="34062"/>
    <s v="L401547"/>
    <s v="G402240"/>
  </r>
  <r>
    <s v="https://www.gem.wiki/Sewell_Creek_Energy_power_station"/>
    <x v="62"/>
    <s v="Sewell Creek Energy power station"/>
    <m/>
    <s v="1"/>
    <s v="NG"/>
    <n v="121"/>
    <x v="0"/>
    <x v="1"/>
    <s v="N"/>
    <m/>
    <m/>
    <m/>
    <x v="15"/>
    <m/>
    <m/>
    <m/>
    <n v="33.948599999999999"/>
    <n v="-85.276899999999998"/>
    <s v="exact"/>
    <s v="Cedartown"/>
    <s v="Polk"/>
    <m/>
    <s v="Georgia"/>
    <x v="1"/>
    <s v="Northern America"/>
    <s v="EIA: 7813"/>
    <s v="EIA: 1"/>
    <m/>
    <m/>
    <m/>
    <m/>
    <s v="45872"/>
    <n v="24803"/>
    <s v="L401592"/>
    <s v="G402314"/>
  </r>
  <r>
    <s v="https://www.gem.wiki/Sewell_Creek_Energy_power_station"/>
    <x v="62"/>
    <s v="Sewell Creek Energy power station"/>
    <m/>
    <s v="2"/>
    <s v="NG"/>
    <n v="121"/>
    <x v="0"/>
    <x v="1"/>
    <s v="N"/>
    <m/>
    <m/>
    <m/>
    <x v="15"/>
    <m/>
    <m/>
    <m/>
    <n v="33.948599999999999"/>
    <n v="-85.276899999999998"/>
    <s v="exact"/>
    <s v="Cedartown"/>
    <s v="Polk"/>
    <m/>
    <s v="Georgia"/>
    <x v="1"/>
    <s v="Northern America"/>
    <s v="EIA: 7813"/>
    <s v="EIA: 2"/>
    <m/>
    <m/>
    <m/>
    <m/>
    <s v="45872"/>
    <n v="24804"/>
    <s v="L401592"/>
    <s v="G402315"/>
  </r>
  <r>
    <s v="https://www.gem.wiki/Sewell_Creek_Energy_power_station"/>
    <x v="62"/>
    <s v="Sewell Creek Energy power station"/>
    <m/>
    <s v="3"/>
    <s v="NG"/>
    <n v="164"/>
    <x v="0"/>
    <x v="1"/>
    <s v="N"/>
    <m/>
    <m/>
    <m/>
    <x v="15"/>
    <m/>
    <m/>
    <m/>
    <n v="33.948599999999999"/>
    <n v="-85.276899999999998"/>
    <s v="exact"/>
    <s v="Cedartown"/>
    <s v="Polk"/>
    <m/>
    <s v="Georgia"/>
    <x v="1"/>
    <s v="Northern America"/>
    <s v="EIA: 7813"/>
    <s v="EIA: 3"/>
    <m/>
    <m/>
    <m/>
    <m/>
    <s v="45872"/>
    <n v="24805"/>
    <s v="L401592"/>
    <s v="G402316"/>
  </r>
  <r>
    <s v="https://www.gem.wiki/Sewell_Creek_Energy_power_station"/>
    <x v="62"/>
    <s v="Sewell Creek Energy power station"/>
    <m/>
    <s v="4"/>
    <s v="NG"/>
    <n v="164"/>
    <x v="0"/>
    <x v="1"/>
    <s v="N"/>
    <m/>
    <m/>
    <m/>
    <x v="15"/>
    <m/>
    <m/>
    <m/>
    <n v="33.948599999999999"/>
    <n v="-85.276899999999998"/>
    <s v="exact"/>
    <s v="Cedartown"/>
    <s v="Polk"/>
    <m/>
    <s v="Georgia"/>
    <x v="1"/>
    <s v="Northern America"/>
    <s v="EIA: 7813"/>
    <s v="EIA: 4"/>
    <m/>
    <m/>
    <m/>
    <m/>
    <s v="45872"/>
    <n v="24806"/>
    <s v="L401592"/>
    <s v="G402317"/>
  </r>
  <r>
    <s v="https://www.gem.wiki/Shady_Hills_combined_cycle_facility"/>
    <x v="62"/>
    <s v="Shady Hills combined cycle facility"/>
    <m/>
    <s v="G001"/>
    <s v="NG/HFO"/>
    <n v="573"/>
    <x v="1"/>
    <x v="0"/>
    <s v="N"/>
    <s v="not found"/>
    <s v="not found"/>
    <m/>
    <x v="54"/>
    <m/>
    <m/>
    <s v="Shady Hills Energy Center LLC"/>
    <n v="28.366667"/>
    <n v="-82.558329999999998"/>
    <s v="exact"/>
    <s v="Spring Hill"/>
    <s v="Pasco"/>
    <m/>
    <s v="Florida"/>
    <x v="1"/>
    <s v="Northern America"/>
    <s v="EIA: 63802"/>
    <s v="EIA: G001"/>
    <s v="Shady Hills Energy Center, SHCCF"/>
    <m/>
    <m/>
    <m/>
    <s v="1134500"/>
    <s v="45228, 45229"/>
    <s v="L407393"/>
    <s v="G409476"/>
  </r>
  <r>
    <s v="https://www.gem.wiki/Shady_Hills_generating_station"/>
    <x v="62"/>
    <s v="Shady Hills generating station"/>
    <m/>
    <s v="G101"/>
    <s v="NG/FO"/>
    <n v="180"/>
    <x v="0"/>
    <x v="1"/>
    <s v="N"/>
    <m/>
    <m/>
    <m/>
    <x v="10"/>
    <m/>
    <m/>
    <m/>
    <n v="28.366499999999998"/>
    <n v="-82.558610000000002"/>
    <s v="exact"/>
    <s v="Shady Hills"/>
    <s v="Pasco"/>
    <m/>
    <s v="Florida"/>
    <x v="1"/>
    <s v="Northern America"/>
    <s v="EIA: 55414"/>
    <s v="EIA: G101"/>
    <m/>
    <m/>
    <m/>
    <m/>
    <s v="45684"/>
    <n v="24694"/>
    <s v="L402272"/>
    <s v="G403492"/>
  </r>
  <r>
    <s v="https://www.gem.wiki/Shady_Hills_generating_station"/>
    <x v="62"/>
    <s v="Shady Hills generating station"/>
    <m/>
    <s v="G201"/>
    <s v="NG/FO"/>
    <n v="180"/>
    <x v="0"/>
    <x v="1"/>
    <s v="N"/>
    <m/>
    <m/>
    <m/>
    <x v="10"/>
    <m/>
    <m/>
    <m/>
    <n v="28.366499999999998"/>
    <n v="-82.558610000000002"/>
    <s v="exact"/>
    <s v="Shady Hills"/>
    <s v="Pasco"/>
    <m/>
    <s v="Florida"/>
    <x v="1"/>
    <s v="Northern America"/>
    <s v="EIA: 55414"/>
    <s v="EIA: G201"/>
    <m/>
    <m/>
    <m/>
    <m/>
    <s v="45684"/>
    <n v="24703"/>
    <s v="L402272"/>
    <s v="G403493"/>
  </r>
  <r>
    <s v="https://www.gem.wiki/Shady_Hills_generating_station"/>
    <x v="62"/>
    <s v="Shady Hills generating station"/>
    <m/>
    <s v="G301"/>
    <s v="NG/FO"/>
    <n v="180"/>
    <x v="0"/>
    <x v="1"/>
    <s v="N"/>
    <m/>
    <m/>
    <m/>
    <x v="10"/>
    <m/>
    <m/>
    <m/>
    <n v="28.366499999999998"/>
    <n v="-82.558610000000002"/>
    <s v="exact"/>
    <s v="Shady Hills"/>
    <s v="Pasco"/>
    <m/>
    <s v="Florida"/>
    <x v="1"/>
    <s v="Northern America"/>
    <s v="EIA: 55414"/>
    <s v="EIA: G301"/>
    <m/>
    <m/>
    <m/>
    <m/>
    <s v="45684"/>
    <n v="29478"/>
    <s v="L402272"/>
    <s v="G403494"/>
  </r>
  <r>
    <s v="https://www.gem.wiki/Shawville_Generating_Station"/>
    <x v="62"/>
    <s v="Shawville Generating Station"/>
    <m/>
    <s v="1"/>
    <s v="NG"/>
    <n v="125"/>
    <x v="0"/>
    <x v="3"/>
    <s v="N"/>
    <s v="not found"/>
    <s v="not found"/>
    <s v="conversion"/>
    <x v="5"/>
    <m/>
    <m/>
    <m/>
    <n v="41.067549999999997"/>
    <n v="-78.366230000000002"/>
    <s v="exact"/>
    <s v="Shawville"/>
    <s v="Clearfield"/>
    <m/>
    <s v="Pennsylvania"/>
    <x v="1"/>
    <s v="Northern America"/>
    <s v="EIA: 3131"/>
    <s v="EIA: 1"/>
    <m/>
    <m/>
    <m/>
    <m/>
    <s v="29928"/>
    <n v="19374"/>
    <s v="L104161"/>
    <s v="G402940"/>
  </r>
  <r>
    <s v="https://www.gem.wiki/Shawville_Generating_Station"/>
    <x v="62"/>
    <s v="Shawville Generating Station"/>
    <m/>
    <s v="2"/>
    <s v="NG"/>
    <n v="125"/>
    <x v="0"/>
    <x v="3"/>
    <s v="N"/>
    <s v="not found"/>
    <s v="not found"/>
    <s v="conversion"/>
    <x v="5"/>
    <m/>
    <m/>
    <m/>
    <n v="41.067549999999997"/>
    <n v="-78.366230000000002"/>
    <s v="exact"/>
    <s v="Shawville"/>
    <s v="Clearfield"/>
    <m/>
    <s v="Pennsylvania"/>
    <x v="1"/>
    <s v="Northern America"/>
    <s v="EIA: 3131"/>
    <s v="EIA: 2"/>
    <m/>
    <m/>
    <m/>
    <m/>
    <s v="29928"/>
    <n v="19375"/>
    <s v="L104161"/>
    <s v="G402941"/>
  </r>
  <r>
    <s v="https://www.gem.wiki/Shawville_Generating_Station"/>
    <x v="62"/>
    <s v="Shawville Generating Station"/>
    <m/>
    <s v="3"/>
    <s v="NG"/>
    <n v="188"/>
    <x v="0"/>
    <x v="3"/>
    <s v="N"/>
    <s v="not found"/>
    <s v="not found"/>
    <s v="conversion"/>
    <x v="5"/>
    <m/>
    <m/>
    <m/>
    <n v="41.067549999999997"/>
    <n v="-78.366230000000002"/>
    <s v="exact"/>
    <s v="Shawville"/>
    <s v="Clearfield"/>
    <m/>
    <s v="Pennsylvania"/>
    <x v="1"/>
    <s v="Northern America"/>
    <s v="EIA: 3131"/>
    <s v="EIA: 3"/>
    <m/>
    <m/>
    <m/>
    <m/>
    <s v="29928"/>
    <n v="19376"/>
    <s v="L104161"/>
    <s v="G402942"/>
  </r>
  <r>
    <s v="https://www.gem.wiki/Shawville_Generating_Station"/>
    <x v="62"/>
    <s v="Shawville Generating Station"/>
    <m/>
    <s v="4"/>
    <s v="NG"/>
    <n v="188"/>
    <x v="0"/>
    <x v="3"/>
    <s v="N"/>
    <s v="not found"/>
    <s v="not found"/>
    <s v="conversion"/>
    <x v="5"/>
    <m/>
    <m/>
    <m/>
    <n v="41.067549999999997"/>
    <n v="-78.366230000000002"/>
    <s v="exact"/>
    <s v="Shawville"/>
    <s v="Clearfield"/>
    <m/>
    <s v="Pennsylvania"/>
    <x v="1"/>
    <s v="Northern America"/>
    <s v="EIA: 3131"/>
    <s v="EIA: 4"/>
    <m/>
    <m/>
    <m/>
    <m/>
    <s v="29928"/>
    <n v="19377"/>
    <s v="L104161"/>
    <s v="G402943"/>
  </r>
  <r>
    <s v="https://www.gem.wiki/Sheboygan_Falls_power_station"/>
    <x v="62"/>
    <s v="Sheboygan Falls power station"/>
    <m/>
    <s v="1"/>
    <s v="NG"/>
    <n v="173"/>
    <x v="0"/>
    <x v="1"/>
    <s v="N"/>
    <m/>
    <m/>
    <m/>
    <x v="21"/>
    <m/>
    <m/>
    <m/>
    <n v="43.751826000000001"/>
    <n v="-87.878060000000005"/>
    <s v="exact"/>
    <s v="Sheboygan"/>
    <s v="Sheboygan"/>
    <m/>
    <s v="Wisconsin"/>
    <x v="1"/>
    <s v="Northern America"/>
    <s v="EIA: 56166"/>
    <s v="EIA: 1"/>
    <m/>
    <m/>
    <m/>
    <m/>
    <m/>
    <m/>
    <s v="L401635"/>
    <s v="G402365"/>
  </r>
  <r>
    <s v="https://www.gem.wiki/Sheboygan_Falls_power_station"/>
    <x v="62"/>
    <s v="Sheboygan Falls power station"/>
    <m/>
    <s v="2"/>
    <s v="NG"/>
    <n v="173"/>
    <x v="0"/>
    <x v="1"/>
    <s v="N"/>
    <m/>
    <m/>
    <m/>
    <x v="21"/>
    <m/>
    <m/>
    <m/>
    <n v="43.751826000000001"/>
    <n v="-87.878060000000005"/>
    <s v="exact"/>
    <s v="Sheboygan"/>
    <s v="Sheboygan"/>
    <m/>
    <s v="Wisconsin"/>
    <x v="1"/>
    <s v="Northern America"/>
    <s v="EIA: 56166"/>
    <s v="EIA: 2"/>
    <m/>
    <m/>
    <m/>
    <m/>
    <m/>
    <m/>
    <s v="L401635"/>
    <s v="G402366"/>
  </r>
  <r>
    <s v="https://www.gem.wiki/Shell_Chemical_Appalachia_power_station"/>
    <x v="62"/>
    <s v="Shell Chemical Appalachia power station"/>
    <m/>
    <s v="CC_set"/>
    <s v="NG"/>
    <n v="310"/>
    <x v="0"/>
    <x v="0"/>
    <s v="Y"/>
    <s v="Hydrogen capable: turbine"/>
    <s v="not found"/>
    <m/>
    <x v="30"/>
    <m/>
    <m/>
    <m/>
    <n v="40.671666999999999"/>
    <n v="-80.336389999999994"/>
    <s v="exact"/>
    <s v="Monaca"/>
    <s v="Beaver"/>
    <m/>
    <s v="Pennsylvania"/>
    <x v="1"/>
    <s v="Northern America"/>
    <s v="EIA: 58933"/>
    <s v="EIA: GTG1, GTG2, GTG3, STG1, STG2"/>
    <m/>
    <m/>
    <m/>
    <m/>
    <s v="69809, 1306865, 1306866, 1306867, 1306868"/>
    <n v="46462"/>
    <s v="L402536"/>
    <s v="G402070"/>
  </r>
  <r>
    <s v="https://www.gem.wiki/Shell_Deer_Park_power_station"/>
    <x v="62"/>
    <s v="Shell Deer Park power station"/>
    <m/>
    <s v="GEN4"/>
    <s v="NG/OG"/>
    <n v="88"/>
    <x v="0"/>
    <x v="1"/>
    <s v="Y"/>
    <m/>
    <m/>
    <m/>
    <x v="48"/>
    <m/>
    <m/>
    <m/>
    <n v="29.723185000000001"/>
    <n v="-95.128860000000003"/>
    <s v="exact"/>
    <s v="Deer Park"/>
    <s v="Harris"/>
    <m/>
    <s v="Texas"/>
    <x v="1"/>
    <s v="Northern America"/>
    <s v="EIA: 50304"/>
    <s v="EIA: GEN4"/>
    <m/>
    <m/>
    <m/>
    <m/>
    <m/>
    <m/>
    <s v="L407391"/>
    <s v="G409581"/>
  </r>
  <r>
    <s v="https://www.gem.wiki/Shell_Deer_Park_power_station"/>
    <x v="62"/>
    <s v="Shell Deer Park power station"/>
    <m/>
    <s v="GEN5"/>
    <s v="NG/OG"/>
    <n v="94"/>
    <x v="0"/>
    <x v="1"/>
    <s v="Y"/>
    <m/>
    <m/>
    <m/>
    <x v="48"/>
    <m/>
    <m/>
    <m/>
    <n v="29.723185000000001"/>
    <n v="-95.128860000000003"/>
    <s v="exact"/>
    <s v="Deer Park"/>
    <s v="Harris"/>
    <m/>
    <s v="Texas"/>
    <x v="1"/>
    <s v="Northern America"/>
    <s v="EIA: 50304"/>
    <s v="EIA: GEN5"/>
    <m/>
    <m/>
    <m/>
    <m/>
    <m/>
    <m/>
    <s v="L407391"/>
    <s v="G409580"/>
  </r>
  <r>
    <s v="https://www.gem.wiki/Sherman_Avenue_power_station"/>
    <x v="62"/>
    <s v="Sherman Avenue power station"/>
    <m/>
    <s v="SEHR"/>
    <s v="NG/KER"/>
    <n v="113"/>
    <x v="0"/>
    <x v="1"/>
    <s v="N"/>
    <m/>
    <m/>
    <m/>
    <x v="29"/>
    <m/>
    <m/>
    <m/>
    <n v="39.451000000000001"/>
    <n v="-75.0578"/>
    <s v="exact"/>
    <s v="Vineland"/>
    <s v="Cumberland"/>
    <m/>
    <s v="New Jersey"/>
    <x v="1"/>
    <s v="Northern America"/>
    <s v="EIA: 7288"/>
    <s v="EIA: SEHR"/>
    <m/>
    <m/>
    <m/>
    <m/>
    <m/>
    <m/>
    <s v="L401772"/>
    <s v="G402552"/>
  </r>
  <r>
    <s v="https://www.gem.wiki/Sherwood_H_Smith_Jr_energy_complex"/>
    <x v="62"/>
    <s v="Sherwood H Smith Jr energy complex"/>
    <m/>
    <s v="1"/>
    <s v="FO/NG"/>
    <n v="199"/>
    <x v="0"/>
    <x v="1"/>
    <s v="N"/>
    <m/>
    <m/>
    <m/>
    <x v="11"/>
    <m/>
    <m/>
    <m/>
    <n v="34.839199999999998"/>
    <n v="-79.740600000000001"/>
    <s v="exact"/>
    <s v="Hamlet"/>
    <s v="Richmond"/>
    <m/>
    <s v="North Carolina"/>
    <x v="1"/>
    <s v="Northern America"/>
    <s v="EIA: 7805"/>
    <s v="EIA: 001"/>
    <m/>
    <m/>
    <m/>
    <m/>
    <s v="45681"/>
    <n v="24324"/>
    <s v="L401885"/>
    <s v="G402783"/>
  </r>
  <r>
    <s v="https://www.gem.wiki/Sherwood_H_Smith_Jr_energy_complex"/>
    <x v="62"/>
    <s v="Sherwood H Smith Jr energy complex"/>
    <m/>
    <s v="2"/>
    <s v="FO/NG"/>
    <n v="199"/>
    <x v="0"/>
    <x v="1"/>
    <s v="N"/>
    <m/>
    <m/>
    <m/>
    <x v="11"/>
    <m/>
    <m/>
    <m/>
    <n v="34.839199999999998"/>
    <n v="-79.740600000000001"/>
    <s v="exact"/>
    <s v="Hamlet"/>
    <s v="Richmond"/>
    <m/>
    <s v="North Carolina"/>
    <x v="1"/>
    <s v="Northern America"/>
    <s v="EIA: 7805"/>
    <s v="EIA: 002"/>
    <m/>
    <m/>
    <m/>
    <m/>
    <s v="45681"/>
    <n v="24325"/>
    <s v="L401885"/>
    <s v="G402784"/>
  </r>
  <r>
    <s v="https://www.gem.wiki/Sherwood_H_Smith_Jr_energy_complex"/>
    <x v="62"/>
    <s v="Sherwood H Smith Jr energy complex"/>
    <m/>
    <s v="3"/>
    <s v="FO/NG"/>
    <n v="199"/>
    <x v="0"/>
    <x v="1"/>
    <s v="N"/>
    <m/>
    <m/>
    <m/>
    <x v="11"/>
    <m/>
    <m/>
    <m/>
    <n v="34.839199999999998"/>
    <n v="-79.740600000000001"/>
    <s v="exact"/>
    <s v="Hamlet"/>
    <s v="Richmond"/>
    <m/>
    <s v="North Carolina"/>
    <x v="1"/>
    <s v="Northern America"/>
    <s v="EIA: 7805"/>
    <s v="EIA: 003"/>
    <m/>
    <m/>
    <m/>
    <m/>
    <s v="45681"/>
    <n v="30709"/>
    <s v="L401885"/>
    <s v="G402785"/>
  </r>
  <r>
    <s v="https://www.gem.wiki/Sherwood_H_Smith_Jr_energy_complex"/>
    <x v="62"/>
    <s v="Sherwood H Smith Jr energy complex"/>
    <m/>
    <s v="4"/>
    <s v="FO/NG"/>
    <n v="199"/>
    <x v="0"/>
    <x v="1"/>
    <s v="N"/>
    <m/>
    <m/>
    <m/>
    <x v="11"/>
    <m/>
    <m/>
    <m/>
    <n v="34.839199999999998"/>
    <n v="-79.740600000000001"/>
    <s v="exact"/>
    <s v="Hamlet"/>
    <s v="Richmond"/>
    <m/>
    <s v="North Carolina"/>
    <x v="1"/>
    <s v="Northern America"/>
    <s v="EIA: 7805"/>
    <s v="EIA: 004"/>
    <m/>
    <m/>
    <m/>
    <m/>
    <s v="45681"/>
    <n v="30710"/>
    <s v="L401885"/>
    <s v="G402786"/>
  </r>
  <r>
    <s v="https://www.gem.wiki/Sherwood_H_Smith_Jr_energy_complex"/>
    <x v="62"/>
    <s v="Sherwood H Smith Jr energy complex"/>
    <m/>
    <s v="6"/>
    <s v="NG/FO"/>
    <n v="199"/>
    <x v="0"/>
    <x v="1"/>
    <s v="N"/>
    <m/>
    <m/>
    <m/>
    <x v="10"/>
    <m/>
    <m/>
    <m/>
    <n v="34.839199999999998"/>
    <n v="-79.740600000000001"/>
    <s v="exact"/>
    <s v="Hamlet"/>
    <s v="Richmond"/>
    <m/>
    <s v="North Carolina"/>
    <x v="1"/>
    <s v="Northern America"/>
    <s v="EIA: 7805"/>
    <s v="EIA: 6"/>
    <m/>
    <m/>
    <m/>
    <m/>
    <s v="45681"/>
    <n v="30711"/>
    <s v="L401885"/>
    <s v="G402787"/>
  </r>
  <r>
    <s v="https://www.gem.wiki/Sherwood_H_Smith_Jr_energy_complex"/>
    <x v="62"/>
    <s v="Sherwood H Smith Jr energy complex"/>
    <m/>
    <s v="CC1"/>
    <s v="NG/FO"/>
    <n v="594"/>
    <x v="0"/>
    <x v="0"/>
    <s v="N"/>
    <m/>
    <m/>
    <m/>
    <x v="10"/>
    <m/>
    <m/>
    <m/>
    <n v="34.839199999999998"/>
    <n v="-79.740600000000001"/>
    <s v="exact"/>
    <s v="Hamlet"/>
    <s v="Richmond"/>
    <m/>
    <s v="North Carolina"/>
    <x v="1"/>
    <s v="Northern America"/>
    <s v="EIA: 7805"/>
    <s v="EIA: 7, 8, ST4"/>
    <m/>
    <m/>
    <m/>
    <m/>
    <s v="45681"/>
    <s v="24322, 24323, 26010"/>
    <s v="L401885"/>
    <s v="G402172"/>
  </r>
  <r>
    <s v="https://www.gem.wiki/Sherwood_H_Smith_Jr_energy_complex"/>
    <x v="62"/>
    <s v="Sherwood H Smith Jr energy complex"/>
    <m/>
    <s v="CC2"/>
    <s v="NG/FO"/>
    <n v="654"/>
    <x v="0"/>
    <x v="0"/>
    <s v="N"/>
    <m/>
    <m/>
    <m/>
    <x v="17"/>
    <m/>
    <m/>
    <m/>
    <n v="34.839199999999998"/>
    <n v="-79.740600000000001"/>
    <s v="exact"/>
    <s v="Hamlet"/>
    <s v="Richmond"/>
    <m/>
    <s v="North Carolina"/>
    <x v="1"/>
    <s v="Northern America"/>
    <s v="EIA: 7805"/>
    <s v="EIA: 10, 9, ST5"/>
    <m/>
    <m/>
    <m/>
    <m/>
    <s v="45681, 36549, 36550"/>
    <n v="34506"/>
    <s v="L401885"/>
    <s v="G402173"/>
  </r>
  <r>
    <s v="https://www.gem.wiki/Signal_Hill_Generating_power_station"/>
    <x v="62"/>
    <s v="Signal Hill Generating power station"/>
    <m/>
    <s v="CC1"/>
    <s v="NG"/>
    <n v="80"/>
    <x v="0"/>
    <x v="0"/>
    <s v="N"/>
    <m/>
    <m/>
    <m/>
    <x v="33"/>
    <m/>
    <m/>
    <m/>
    <n v="33.862499999999997"/>
    <n v="-98.589399999999998"/>
    <s v="exact"/>
    <s v="Wichita Falls"/>
    <s v="Wichita"/>
    <m/>
    <s v="Texas"/>
    <x v="1"/>
    <s v="Northern America"/>
    <s v="EIA: 50127"/>
    <s v="EIA: GTA, GTB, GTC, STD"/>
    <m/>
    <m/>
    <m/>
    <m/>
    <m/>
    <m/>
    <s v="L402484"/>
    <s v="G401702"/>
  </r>
  <r>
    <s v="https://www.gem.wiki/Silas_Ray_power_station"/>
    <x v="62"/>
    <s v="Silas Ray power station"/>
    <m/>
    <s v="10"/>
    <s v="NG"/>
    <n v="61"/>
    <x v="0"/>
    <x v="1"/>
    <s v="N"/>
    <m/>
    <m/>
    <m/>
    <x v="8"/>
    <m/>
    <m/>
    <m/>
    <n v="25.9131"/>
    <n v="-97.5214"/>
    <s v="exact"/>
    <s v="Brownsville"/>
    <s v="Cameron"/>
    <m/>
    <s v="Texas"/>
    <x v="1"/>
    <s v="Northern America"/>
    <s v="EIA: 3559"/>
    <s v="EIA: 10"/>
    <m/>
    <m/>
    <m/>
    <m/>
    <m/>
    <m/>
    <s v="L401753"/>
    <s v="G402535"/>
  </r>
  <r>
    <s v="https://www.gem.wiki/Silas_Ray_power_station"/>
    <x v="62"/>
    <s v="Silas Ray power station"/>
    <m/>
    <s v="CC1"/>
    <s v="NG"/>
    <n v="75"/>
    <x v="0"/>
    <x v="0"/>
    <s v="N"/>
    <m/>
    <m/>
    <m/>
    <x v="67"/>
    <m/>
    <m/>
    <m/>
    <n v="25.9131"/>
    <n v="-97.5214"/>
    <s v="exact"/>
    <s v="Brownsville"/>
    <s v="Cameron"/>
    <m/>
    <s v="Texas"/>
    <x v="1"/>
    <s v="Northern America"/>
    <s v="EIA: 3559"/>
    <s v="EIA: 6, 9"/>
    <m/>
    <m/>
    <m/>
    <m/>
    <m/>
    <m/>
    <s v="L401753"/>
    <s v="G401674"/>
  </r>
  <r>
    <s v="https://www.gem.wiki/Silver_Creek_power_station"/>
    <x v="62"/>
    <s v="Silver Creek power station"/>
    <m/>
    <s v="1"/>
    <s v="NG"/>
    <n v="84"/>
    <x v="0"/>
    <x v="1"/>
    <s v="N"/>
    <m/>
    <m/>
    <m/>
    <x v="16"/>
    <m/>
    <m/>
    <m/>
    <n v="31.6004"/>
    <n v="-89.946799999999996"/>
    <s v="exact"/>
    <s v="Prentiss"/>
    <s v="Jefferson Davis"/>
    <m/>
    <s v="Mississippi"/>
    <x v="1"/>
    <s v="Northern America"/>
    <s v="EIA: 7988"/>
    <s v="EIA: 1"/>
    <m/>
    <m/>
    <m/>
    <m/>
    <s v="48672"/>
    <n v="27908"/>
    <s v="L401835"/>
    <s v="G402661"/>
  </r>
  <r>
    <s v="https://www.gem.wiki/Silver_Creek_power_station"/>
    <x v="62"/>
    <s v="Silver Creek power station"/>
    <m/>
    <s v="2"/>
    <s v="NG"/>
    <n v="84"/>
    <x v="0"/>
    <x v="1"/>
    <s v="N"/>
    <m/>
    <m/>
    <m/>
    <x v="8"/>
    <m/>
    <m/>
    <m/>
    <n v="31.6004"/>
    <n v="-89.946799999999996"/>
    <s v="exact"/>
    <s v="Prentiss"/>
    <s v="Jefferson Davis"/>
    <m/>
    <s v="Mississippi"/>
    <x v="1"/>
    <s v="Northern America"/>
    <s v="EIA: 7988"/>
    <s v="EIA: 2"/>
    <m/>
    <m/>
    <m/>
    <m/>
    <s v="48672"/>
    <n v="27909"/>
    <s v="L401835"/>
    <s v="G402662"/>
  </r>
  <r>
    <s v="https://www.gem.wiki/Silver_Creek_power_station"/>
    <x v="62"/>
    <s v="Silver Creek power station"/>
    <m/>
    <s v="3"/>
    <s v="NG"/>
    <n v="84"/>
    <x v="0"/>
    <x v="1"/>
    <s v="N"/>
    <m/>
    <m/>
    <m/>
    <x v="21"/>
    <m/>
    <m/>
    <m/>
    <n v="31.6004"/>
    <n v="-89.946799999999996"/>
    <s v="exact"/>
    <s v="Prentiss"/>
    <s v="Jefferson Davis"/>
    <m/>
    <s v="Mississippi"/>
    <x v="1"/>
    <s v="Northern America"/>
    <s v="EIA: 7988"/>
    <s v="EIA: 3"/>
    <m/>
    <m/>
    <m/>
    <m/>
    <s v="48672"/>
    <n v="27910"/>
    <s v="L401835"/>
    <s v="G402663"/>
  </r>
  <r>
    <s v="https://www.gem.wiki/Silverhawk_power_station"/>
    <x v="62"/>
    <s v="Silverhawk power station"/>
    <m/>
    <s v="2"/>
    <s v="NG"/>
    <n v="200"/>
    <x v="2"/>
    <x v="1"/>
    <s v="not found"/>
    <m/>
    <m/>
    <m/>
    <x v="7"/>
    <m/>
    <m/>
    <m/>
    <n v="36.407800000000002"/>
    <n v="-114.9606"/>
    <s v="exact"/>
    <s v="North Las Vegas"/>
    <s v="Clark"/>
    <m/>
    <s v="Nevada"/>
    <x v="1"/>
    <s v="Northern America"/>
    <s v="EIA: 55841"/>
    <m/>
    <m/>
    <m/>
    <m/>
    <m/>
    <s v="47875"/>
    <s v="not found"/>
    <s v="L401584"/>
    <s v="G413026"/>
  </r>
  <r>
    <s v="https://www.gem.wiki/Silverhawk_power_station"/>
    <x v="62"/>
    <s v="Silverhawk power station"/>
    <m/>
    <s v="3"/>
    <s v="NG"/>
    <n v="200"/>
    <x v="2"/>
    <x v="1"/>
    <s v="not found"/>
    <m/>
    <m/>
    <m/>
    <x v="7"/>
    <m/>
    <m/>
    <m/>
    <n v="36.407800000000002"/>
    <n v="-114.9606"/>
    <s v="exact"/>
    <s v="North Las Vegas"/>
    <s v="Clark"/>
    <m/>
    <s v="Nevada"/>
    <x v="1"/>
    <s v="Northern America"/>
    <s v="EIA: 55841"/>
    <m/>
    <m/>
    <m/>
    <m/>
    <m/>
    <s v="47875"/>
    <s v="not found"/>
    <s v="L401584"/>
    <s v="G413025"/>
  </r>
  <r>
    <s v="https://www.gem.wiki/Silverhawk_power_station"/>
    <x v="62"/>
    <s v="Silverhawk power station"/>
    <m/>
    <s v="PB1"/>
    <s v="NG"/>
    <n v="665"/>
    <x v="0"/>
    <x v="0"/>
    <s v="N"/>
    <m/>
    <m/>
    <m/>
    <x v="8"/>
    <m/>
    <m/>
    <m/>
    <n v="36.407800000000002"/>
    <n v="-114.9606"/>
    <s v="exact"/>
    <s v="North Las Vegas"/>
    <s v="Clark"/>
    <m/>
    <s v="Nevada"/>
    <x v="1"/>
    <s v="Northern America"/>
    <s v="EIA: 55841"/>
    <s v="EIA: CT1, CT2, ST1"/>
    <m/>
    <m/>
    <m/>
    <m/>
    <s v="47875"/>
    <s v="8676, 29672, 29673"/>
    <s v="L401584"/>
    <s v="G401982"/>
  </r>
  <r>
    <s v="https://www.gem.wiki/Sim_Gideon_power_station"/>
    <x v="62"/>
    <s v="Sim Gideon power station"/>
    <m/>
    <s v="1"/>
    <s v="NG"/>
    <n v="136"/>
    <x v="0"/>
    <x v="3"/>
    <s v="N"/>
    <m/>
    <m/>
    <m/>
    <x v="36"/>
    <m/>
    <m/>
    <m/>
    <n v="30.145600000000002"/>
    <n v="-97.270799999999994"/>
    <s v="exact"/>
    <s v="Bastrop"/>
    <s v="Bastrop"/>
    <m/>
    <s v="Texas"/>
    <x v="1"/>
    <s v="Northern America"/>
    <s v="EIA: 3601"/>
    <s v="EIA: 1"/>
    <m/>
    <m/>
    <m/>
    <m/>
    <s v="25178"/>
    <n v="19587"/>
    <s v="L402059"/>
    <s v="G403106"/>
  </r>
  <r>
    <s v="https://www.gem.wiki/Sim_Gideon_power_station"/>
    <x v="62"/>
    <s v="Sim Gideon power station"/>
    <m/>
    <s v="2"/>
    <s v="NG"/>
    <n v="136"/>
    <x v="0"/>
    <x v="3"/>
    <s v="N"/>
    <m/>
    <m/>
    <m/>
    <x v="75"/>
    <m/>
    <m/>
    <m/>
    <n v="30.145600000000002"/>
    <n v="-97.270799999999994"/>
    <s v="exact"/>
    <s v="Bastrop"/>
    <s v="Bastrop"/>
    <m/>
    <s v="Texas"/>
    <x v="1"/>
    <s v="Northern America"/>
    <s v="EIA: 3601"/>
    <s v="EIA: 2"/>
    <m/>
    <m/>
    <m/>
    <m/>
    <s v="25178"/>
    <n v="19588"/>
    <s v="L402059"/>
    <s v="G403107"/>
  </r>
  <r>
    <s v="https://www.gem.wiki/Sim_Gideon_power_station"/>
    <x v="62"/>
    <s v="Sim Gideon power station"/>
    <m/>
    <s v="3"/>
    <s v="NG"/>
    <n v="351"/>
    <x v="0"/>
    <x v="3"/>
    <s v="N"/>
    <m/>
    <m/>
    <m/>
    <x v="70"/>
    <m/>
    <m/>
    <m/>
    <n v="30.145600000000002"/>
    <n v="-97.270799999999994"/>
    <s v="exact"/>
    <s v="Bastrop"/>
    <s v="Bastrop"/>
    <m/>
    <s v="Texas"/>
    <x v="1"/>
    <s v="Northern America"/>
    <s v="EIA: 3601"/>
    <s v="EIA: 3"/>
    <m/>
    <m/>
    <m/>
    <m/>
    <s v="25178"/>
    <n v="19589"/>
    <s v="L402059"/>
    <s v="G403108"/>
  </r>
  <r>
    <s v="https://www.gem.wiki/Sithe_Independence_Station"/>
    <x v="62"/>
    <s v="Sithe Independence Station"/>
    <m/>
    <s v="BLK1"/>
    <s v="NG"/>
    <n v="543"/>
    <x v="0"/>
    <x v="0"/>
    <s v="Y"/>
    <m/>
    <m/>
    <m/>
    <x v="20"/>
    <m/>
    <m/>
    <m/>
    <n v="43.494999999999997"/>
    <n v="-76.451099999999997"/>
    <s v="exact"/>
    <s v="Oswego"/>
    <s v="Oswego"/>
    <m/>
    <s v="New York"/>
    <x v="1"/>
    <s v="Northern America"/>
    <s v="EIA: 54547"/>
    <s v="EIA: 1, 2, 5"/>
    <m/>
    <m/>
    <m/>
    <m/>
    <m/>
    <m/>
    <s v="L401669"/>
    <s v="G401754"/>
  </r>
  <r>
    <s v="https://www.gem.wiki/Sithe_Independence_Station"/>
    <x v="62"/>
    <s v="Sithe Independence Station"/>
    <m/>
    <s v="BLK2"/>
    <s v="NG"/>
    <n v="543"/>
    <x v="0"/>
    <x v="0"/>
    <s v="Y"/>
    <m/>
    <m/>
    <m/>
    <x v="20"/>
    <m/>
    <m/>
    <m/>
    <n v="43.494999999999997"/>
    <n v="-76.451099999999997"/>
    <s v="exact"/>
    <s v="Oswego"/>
    <s v="Oswego"/>
    <m/>
    <s v="New York"/>
    <x v="1"/>
    <s v="Northern America"/>
    <s v="EIA: 54547"/>
    <s v="EIA: 3, 4, 6"/>
    <m/>
    <m/>
    <m/>
    <m/>
    <m/>
    <m/>
    <s v="L401669"/>
    <s v="G401755"/>
  </r>
  <r>
    <s v="https://www.gem.wiki/Smarr_energy_center"/>
    <x v="62"/>
    <s v="Smarr energy center"/>
    <m/>
    <s v="1"/>
    <s v="NG"/>
    <n v="121"/>
    <x v="0"/>
    <x v="1"/>
    <s v="N"/>
    <m/>
    <m/>
    <m/>
    <x v="14"/>
    <m/>
    <m/>
    <m/>
    <n v="32.984200000000001"/>
    <n v="-83.846400000000003"/>
    <s v="exact"/>
    <s v="Forsyth"/>
    <s v="Monroe"/>
    <m/>
    <s v="Georgia"/>
    <x v="1"/>
    <s v="Northern America"/>
    <s v="EIA: 7829"/>
    <s v="EIA: 1"/>
    <m/>
    <m/>
    <m/>
    <m/>
    <s v="45406"/>
    <n v="24357"/>
    <s v="L401593"/>
    <s v="G402318"/>
  </r>
  <r>
    <s v="https://www.gem.wiki/Smarr_energy_center"/>
    <x v="62"/>
    <s v="Smarr energy center"/>
    <m/>
    <s v="2"/>
    <s v="NG"/>
    <n v="121"/>
    <x v="0"/>
    <x v="1"/>
    <s v="N"/>
    <m/>
    <m/>
    <m/>
    <x v="14"/>
    <m/>
    <m/>
    <m/>
    <n v="32.984200000000001"/>
    <n v="-83.846400000000003"/>
    <s v="exact"/>
    <s v="Forsyth"/>
    <s v="Monroe"/>
    <m/>
    <s v="Georgia"/>
    <x v="1"/>
    <s v="Northern America"/>
    <s v="EIA: 7829"/>
    <s v="EIA: 2"/>
    <m/>
    <m/>
    <m/>
    <m/>
    <s v="45406"/>
    <n v="24358"/>
    <s v="L401593"/>
    <s v="G402319"/>
  </r>
  <r>
    <s v="https://www.gem.wiki/Snyder_power_station"/>
    <x v="62"/>
    <s v="Snyder power station"/>
    <m/>
    <s v="CC01"/>
    <s v="NG"/>
    <n v="154"/>
    <x v="0"/>
    <x v="0"/>
    <s v="N"/>
    <m/>
    <m/>
    <m/>
    <x v="21"/>
    <m/>
    <m/>
    <m/>
    <n v="32.747058000000003"/>
    <n v="-100.9547"/>
    <s v="exact"/>
    <s v="Snyder"/>
    <s v="Scurry"/>
    <m/>
    <s v="Texas"/>
    <x v="1"/>
    <s v="Northern America"/>
    <s v="EIA: 56233"/>
    <s v="EIA: CT02, CTG1, STG"/>
    <m/>
    <m/>
    <m/>
    <m/>
    <m/>
    <m/>
    <s v="L402038"/>
    <s v="G402009"/>
  </r>
  <r>
    <s v="https://www.gem.wiki/Soldotna_power_station"/>
    <x v="62"/>
    <s v="Soldotna power station"/>
    <m/>
    <s v="1"/>
    <s v="NG"/>
    <n v="50"/>
    <x v="0"/>
    <x v="1"/>
    <s v="N"/>
    <m/>
    <m/>
    <m/>
    <x v="2"/>
    <m/>
    <m/>
    <m/>
    <n v="60.499443999999997"/>
    <n v="-150.99719999999999"/>
    <s v="exact"/>
    <s v="Soldotna"/>
    <s v="Kenai Peninsula"/>
    <m/>
    <s v="Alaska"/>
    <x v="1"/>
    <s v="Northern America"/>
    <s v="EIA: 57206"/>
    <s v="EIA: 1"/>
    <m/>
    <m/>
    <m/>
    <m/>
    <s v="61569"/>
    <n v="38154"/>
    <s v="L402004"/>
    <s v="G402990"/>
  </r>
  <r>
    <s v="https://www.gem.wiki/Solway_CT_power_station"/>
    <x v="62"/>
    <s v="Solway CT power station"/>
    <m/>
    <s v="1"/>
    <s v="NG/FO"/>
    <n v="50"/>
    <x v="0"/>
    <x v="1"/>
    <s v="N"/>
    <m/>
    <m/>
    <m/>
    <x v="16"/>
    <m/>
    <m/>
    <m/>
    <n v="47.544581999999998"/>
    <n v="-95.129649999999998"/>
    <s v="exact"/>
    <s v="Solway"/>
    <s v="Beltrami"/>
    <m/>
    <s v="Minnesota"/>
    <x v="1"/>
    <s v="Northern America"/>
    <s v="EIA: 7947"/>
    <s v="EIA: 1"/>
    <m/>
    <m/>
    <m/>
    <m/>
    <s v="49185"/>
    <n v="28698"/>
    <s v="L402182"/>
    <s v="G403352"/>
  </r>
  <r>
    <s v="https://www.gem.wiki/South_Field_Energy_power_station"/>
    <x v="62"/>
    <s v="South Field Energy power station"/>
    <m/>
    <s v="1"/>
    <s v="NG/FO"/>
    <n v="605"/>
    <x v="0"/>
    <x v="0"/>
    <s v="N"/>
    <s v="Hydrogen capable: turbine"/>
    <s v="not found"/>
    <m/>
    <x v="30"/>
    <m/>
    <m/>
    <m/>
    <n v="40.635339999999999"/>
    <n v="-80.678250000000006"/>
    <s v="exact"/>
    <s v="Wellsville"/>
    <s v="Columbiana"/>
    <m/>
    <s v="Ohio"/>
    <x v="1"/>
    <s v="Northern America"/>
    <s v="EIA: 60356"/>
    <s v="EIA: SFCT1, SFST1"/>
    <m/>
    <m/>
    <m/>
    <m/>
    <s v="69693"/>
    <s v="46349, 47353, 47354, 47355"/>
    <s v="L402431"/>
    <s v="G403847"/>
  </r>
  <r>
    <s v="https://www.gem.wiki/South_Field_Energy_power_station"/>
    <x v="62"/>
    <s v="South Field Energy power station"/>
    <m/>
    <s v="2"/>
    <s v="NG/FO"/>
    <n v="605"/>
    <x v="0"/>
    <x v="0"/>
    <s v="N"/>
    <s v="Hydrogen capable: turbine"/>
    <s v="not found"/>
    <m/>
    <x v="30"/>
    <m/>
    <m/>
    <m/>
    <n v="40.635339999999999"/>
    <n v="-80.678250000000006"/>
    <s v="exact"/>
    <s v="Wellsville"/>
    <s v="Columbiana"/>
    <m/>
    <s v="Ohio"/>
    <x v="1"/>
    <s v="Northern America"/>
    <s v="EIA: 60356"/>
    <s v="EIA: SFCT2, SFST2"/>
    <m/>
    <m/>
    <m/>
    <m/>
    <s v="69693"/>
    <m/>
    <s v="L402431"/>
    <s v="G411212"/>
  </r>
  <r>
    <s v="https://www.gem.wiki/South_Fond_Du_Lac_power_station"/>
    <x v="62"/>
    <s v="South Fond Du Lac power station"/>
    <m/>
    <s v="CT1"/>
    <s v="NG/FO"/>
    <n v="95"/>
    <x v="0"/>
    <x v="1"/>
    <s v="N"/>
    <m/>
    <m/>
    <m/>
    <x v="19"/>
    <m/>
    <m/>
    <m/>
    <n v="43.735300000000002"/>
    <n v="-88.496669999999995"/>
    <s v="exact"/>
    <s v="Fond du Lac"/>
    <s v="Fond Du Lac"/>
    <m/>
    <s v="Wisconsin"/>
    <x v="1"/>
    <s v="Northern America"/>
    <s v="EIA: 7203"/>
    <s v="EIA: CT1"/>
    <m/>
    <m/>
    <m/>
    <m/>
    <s v="37235"/>
    <n v="19901"/>
    <s v="L401636"/>
    <s v="G402367"/>
  </r>
  <r>
    <s v="https://www.gem.wiki/South_Fond_Du_Lac_power_station"/>
    <x v="62"/>
    <s v="South Fond Du Lac power station"/>
    <m/>
    <s v="CT2"/>
    <s v="NG/FO"/>
    <n v="95"/>
    <x v="0"/>
    <x v="1"/>
    <s v="N"/>
    <m/>
    <m/>
    <m/>
    <x v="20"/>
    <m/>
    <m/>
    <m/>
    <n v="43.735300000000002"/>
    <n v="-88.496669999999995"/>
    <s v="exact"/>
    <s v="Fond du Lac"/>
    <s v="Fond Du Lac"/>
    <m/>
    <s v="Wisconsin"/>
    <x v="1"/>
    <s v="Northern America"/>
    <s v="EIA: 7203"/>
    <s v="EIA: CT2"/>
    <m/>
    <m/>
    <m/>
    <m/>
    <s v="37235"/>
    <n v="19902"/>
    <s v="L401636"/>
    <s v="G403772"/>
  </r>
  <r>
    <s v="https://www.gem.wiki/South_Fond_Du_Lac_power_station"/>
    <x v="62"/>
    <s v="South Fond Du Lac power station"/>
    <m/>
    <s v="CT3"/>
    <s v="NG/FO"/>
    <n v="95"/>
    <x v="0"/>
    <x v="1"/>
    <s v="N"/>
    <m/>
    <m/>
    <m/>
    <x v="20"/>
    <m/>
    <m/>
    <m/>
    <n v="43.735300000000002"/>
    <n v="-88.496669999999995"/>
    <s v="exact"/>
    <s v="Fond du Lac"/>
    <s v="Fond Du Lac"/>
    <m/>
    <s v="Wisconsin"/>
    <x v="1"/>
    <s v="Northern America"/>
    <s v="EIA: 7203"/>
    <s v="EIA: CT3"/>
    <m/>
    <m/>
    <m/>
    <m/>
    <s v="37235"/>
    <n v="19903"/>
    <s v="L401636"/>
    <s v="G403773"/>
  </r>
  <r>
    <s v="https://www.gem.wiki/South_Fond_Du_Lac_power_station"/>
    <x v="62"/>
    <s v="South Fond Du Lac power station"/>
    <m/>
    <s v="CT4"/>
    <s v="NG/FO"/>
    <n v="95"/>
    <x v="0"/>
    <x v="1"/>
    <s v="N"/>
    <m/>
    <m/>
    <m/>
    <x v="67"/>
    <m/>
    <m/>
    <m/>
    <n v="43.735300000000002"/>
    <n v="-88.496669999999995"/>
    <s v="exact"/>
    <s v="Fond du Lac"/>
    <s v="Fond Du Lac"/>
    <m/>
    <s v="Wisconsin"/>
    <x v="1"/>
    <s v="Northern America"/>
    <s v="EIA: 7203"/>
    <s v="EIA: CT4"/>
    <m/>
    <m/>
    <m/>
    <m/>
    <s v="37235"/>
    <n v="19904"/>
    <s v="L401636"/>
    <s v="G402368"/>
  </r>
  <r>
    <s v="https://www.gem.wiki/South_Harper_power_station"/>
    <x v="62"/>
    <s v="South Harper power station"/>
    <m/>
    <s v="GT1"/>
    <s v="NG"/>
    <n v="117"/>
    <x v="0"/>
    <x v="1"/>
    <s v="N"/>
    <m/>
    <m/>
    <m/>
    <x v="21"/>
    <m/>
    <m/>
    <m/>
    <n v="38.680300000000003"/>
    <n v="-94.482399999999998"/>
    <s v="exact"/>
    <s v="Kansas City"/>
    <s v="Cass"/>
    <m/>
    <s v="Missouri"/>
    <x v="1"/>
    <s v="Northern America"/>
    <s v="EIA: 56151"/>
    <s v="EIA: GT1"/>
    <m/>
    <m/>
    <m/>
    <m/>
    <m/>
    <m/>
    <s v="L402033"/>
    <s v="G403041"/>
  </r>
  <r>
    <s v="https://www.gem.wiki/South_Harper_power_station"/>
    <x v="62"/>
    <s v="South Harper power station"/>
    <m/>
    <s v="GT2"/>
    <s v="NG"/>
    <n v="117"/>
    <x v="0"/>
    <x v="1"/>
    <s v="N"/>
    <m/>
    <m/>
    <m/>
    <x v="21"/>
    <m/>
    <m/>
    <m/>
    <n v="38.680300000000003"/>
    <n v="-94.482399999999998"/>
    <s v="exact"/>
    <s v="Kansas City"/>
    <s v="Cass"/>
    <m/>
    <s v="Missouri"/>
    <x v="1"/>
    <s v="Northern America"/>
    <s v="EIA: 56151"/>
    <s v="EIA: GT2"/>
    <m/>
    <m/>
    <m/>
    <m/>
    <m/>
    <m/>
    <s v="L402033"/>
    <s v="G403042"/>
  </r>
  <r>
    <s v="https://www.gem.wiki/South_Harper_power_station"/>
    <x v="62"/>
    <s v="South Harper power station"/>
    <m/>
    <s v="GT3"/>
    <s v="NG"/>
    <n v="117"/>
    <x v="0"/>
    <x v="1"/>
    <s v="N"/>
    <m/>
    <m/>
    <m/>
    <x v="21"/>
    <m/>
    <m/>
    <m/>
    <n v="38.680300000000003"/>
    <n v="-94.482399999999998"/>
    <s v="exact"/>
    <s v="Kansas City"/>
    <s v="Cass"/>
    <m/>
    <s v="Missouri"/>
    <x v="1"/>
    <s v="Northern America"/>
    <s v="EIA: 56151"/>
    <s v="EIA: GT3"/>
    <m/>
    <m/>
    <m/>
    <m/>
    <m/>
    <m/>
    <s v="L402033"/>
    <s v="G403043"/>
  </r>
  <r>
    <s v="https://www.gem.wiki/South_Oak_Creek_Plant"/>
    <x v="62"/>
    <s v="South Oak Creek Plant"/>
    <m/>
    <s v="New"/>
    <s v="NG"/>
    <n v="300"/>
    <x v="4"/>
    <x v="5"/>
    <s v="not found"/>
    <m/>
    <m/>
    <s v="replacement"/>
    <x v="45"/>
    <m/>
    <m/>
    <m/>
    <n v="42.845979999999997"/>
    <n v="-87.83"/>
    <s v="exact"/>
    <s v="Oak Creek"/>
    <s v="Milwaukee"/>
    <m/>
    <s v="Wisconsin"/>
    <x v="1"/>
    <s v="Northern America"/>
    <s v="EIA: 4041"/>
    <m/>
    <s v="Oak Creek Power Plant"/>
    <m/>
    <m/>
    <m/>
    <s v="not found"/>
    <m/>
    <s v="L104277"/>
    <s v="G410505"/>
  </r>
  <r>
    <s v="https://www.gem.wiki/South_Point_energy_center"/>
    <x v="62"/>
    <s v="South Point energy center"/>
    <m/>
    <s v="CC1"/>
    <s v="NG"/>
    <n v="708"/>
    <x v="0"/>
    <x v="0"/>
    <s v="N"/>
    <m/>
    <m/>
    <m/>
    <x v="11"/>
    <m/>
    <m/>
    <m/>
    <n v="34.867800000000003"/>
    <n v="-114.5317"/>
    <s v="exact"/>
    <s v="Mohave Valley"/>
    <s v="Mohave"/>
    <m/>
    <s v="Arizona"/>
    <x v="1"/>
    <s v="Northern America"/>
    <s v="EIA: 55177"/>
    <s v="EIA: A, B, ST1"/>
    <m/>
    <m/>
    <m/>
    <m/>
    <s v="28016"/>
    <s v="19950, 24814, 24815"/>
    <s v="L402277"/>
    <s v="G401828"/>
  </r>
  <r>
    <s v="https://www.gem.wiki/Southcentral_power_project"/>
    <x v="62"/>
    <s v="Southcentral power project"/>
    <m/>
    <s v="CC10"/>
    <s v="NG"/>
    <n v="204"/>
    <x v="0"/>
    <x v="0"/>
    <s v="N"/>
    <m/>
    <m/>
    <m/>
    <x v="22"/>
    <m/>
    <m/>
    <m/>
    <n v="61.167417"/>
    <n v="-149.90530000000001"/>
    <s v="exact"/>
    <s v="Anchorage"/>
    <s v="Anchorage"/>
    <m/>
    <s v="Alaska"/>
    <x v="1"/>
    <s v="Northern America"/>
    <s v="EIA: 57036"/>
    <s v="EIA: 1, 2, 3, 4"/>
    <m/>
    <m/>
    <m/>
    <m/>
    <s v="58074"/>
    <s v="34828, 34829, 37871, 34830"/>
    <s v="L401538"/>
    <s v="G402040"/>
  </r>
  <r>
    <s v="https://www.gem.wiki/Southeast_Chicago_Energy_Project"/>
    <x v="62"/>
    <s v="Southeast Chicago Energy Project"/>
    <m/>
    <s v="GT05"/>
    <s v="NG"/>
    <n v="51"/>
    <x v="7"/>
    <x v="1"/>
    <s v="N"/>
    <m/>
    <m/>
    <m/>
    <x v="10"/>
    <m/>
    <m/>
    <m/>
    <n v="41.7181"/>
    <n v="-87.544899999999998"/>
    <s v="exact"/>
    <s v="Chicago"/>
    <s v="Cook"/>
    <m/>
    <s v="Illinois"/>
    <x v="1"/>
    <s v="Northern America"/>
    <s v="EIA: 55281"/>
    <s v="EIA: GT05"/>
    <m/>
    <m/>
    <m/>
    <m/>
    <s v="48097"/>
    <n v="27170"/>
    <s v="L401941"/>
    <s v="G402894"/>
  </r>
  <r>
    <s v="https://www.gem.wiki/Southeast_Chicago_Energy_Project"/>
    <x v="62"/>
    <s v="Southeast Chicago Energy Project"/>
    <m/>
    <s v="GT06"/>
    <s v="NG"/>
    <n v="51"/>
    <x v="7"/>
    <x v="1"/>
    <s v="N"/>
    <m/>
    <m/>
    <m/>
    <x v="10"/>
    <m/>
    <m/>
    <m/>
    <n v="41.7181"/>
    <n v="-87.544899999999998"/>
    <s v="exact"/>
    <s v="Chicago"/>
    <s v="Cook"/>
    <m/>
    <s v="Illinois"/>
    <x v="1"/>
    <s v="Northern America"/>
    <s v="EIA: 55281"/>
    <s v="EIA: GT06"/>
    <m/>
    <m/>
    <m/>
    <m/>
    <s v="48097"/>
    <n v="27171"/>
    <s v="L401941"/>
    <s v="G402895"/>
  </r>
  <r>
    <s v="https://www.gem.wiki/Southeast_Chicago_Energy_Project"/>
    <x v="62"/>
    <s v="Southeast Chicago Energy Project"/>
    <m/>
    <s v="GT07"/>
    <s v="NG"/>
    <n v="51"/>
    <x v="7"/>
    <x v="1"/>
    <s v="N"/>
    <m/>
    <m/>
    <m/>
    <x v="10"/>
    <m/>
    <m/>
    <m/>
    <n v="41.7181"/>
    <n v="-87.544899999999998"/>
    <s v="exact"/>
    <s v="Chicago"/>
    <s v="Cook"/>
    <m/>
    <s v="Illinois"/>
    <x v="1"/>
    <s v="Northern America"/>
    <s v="EIA: 55281"/>
    <s v="EIA: GT07"/>
    <m/>
    <m/>
    <m/>
    <m/>
    <s v="48097"/>
    <n v="27172"/>
    <s v="L401941"/>
    <s v="G402896"/>
  </r>
  <r>
    <s v="https://www.gem.wiki/Southeast_Chicago_Energy_Project"/>
    <x v="62"/>
    <s v="Southeast Chicago Energy Project"/>
    <m/>
    <s v="GT08"/>
    <s v="NG"/>
    <n v="51"/>
    <x v="7"/>
    <x v="1"/>
    <s v="N"/>
    <m/>
    <m/>
    <m/>
    <x v="10"/>
    <m/>
    <m/>
    <m/>
    <n v="41.7181"/>
    <n v="-87.544899999999998"/>
    <s v="exact"/>
    <s v="Chicago"/>
    <s v="Cook"/>
    <m/>
    <s v="Illinois"/>
    <x v="1"/>
    <s v="Northern America"/>
    <s v="EIA: 55281"/>
    <s v="EIA: GT08"/>
    <m/>
    <m/>
    <m/>
    <m/>
    <s v="48097"/>
    <n v="27173"/>
    <s v="L401941"/>
    <s v="G402897"/>
  </r>
  <r>
    <s v="https://www.gem.wiki/Southeast_Chicago_Energy_Project"/>
    <x v="62"/>
    <s v="Southeast Chicago Energy Project"/>
    <m/>
    <s v="GT09"/>
    <s v="NG"/>
    <n v="51"/>
    <x v="7"/>
    <x v="1"/>
    <s v="N"/>
    <m/>
    <m/>
    <m/>
    <x v="10"/>
    <m/>
    <m/>
    <m/>
    <n v="41.7181"/>
    <n v="-87.544899999999998"/>
    <s v="exact"/>
    <s v="Chicago"/>
    <s v="Cook"/>
    <m/>
    <s v="Illinois"/>
    <x v="1"/>
    <s v="Northern America"/>
    <s v="EIA: 55281"/>
    <s v="EIA: GT09"/>
    <m/>
    <m/>
    <m/>
    <m/>
    <s v="48097"/>
    <n v="27174"/>
    <s v="L401941"/>
    <s v="G402898"/>
  </r>
  <r>
    <s v="https://www.gem.wiki/Southeast_Chicago_Energy_Project"/>
    <x v="62"/>
    <s v="Southeast Chicago Energy Project"/>
    <m/>
    <s v="GT10"/>
    <s v="NG"/>
    <n v="51"/>
    <x v="7"/>
    <x v="1"/>
    <s v="N"/>
    <m/>
    <m/>
    <m/>
    <x v="10"/>
    <m/>
    <m/>
    <m/>
    <n v="41.7181"/>
    <n v="-87.544899999999998"/>
    <s v="exact"/>
    <s v="Chicago"/>
    <s v="Cook"/>
    <m/>
    <s v="Illinois"/>
    <x v="1"/>
    <s v="Northern America"/>
    <s v="EIA: 55281"/>
    <s v="EIA: GT10"/>
    <m/>
    <m/>
    <m/>
    <m/>
    <s v="48097"/>
    <n v="27175"/>
    <s v="L401941"/>
    <s v="G402899"/>
  </r>
  <r>
    <s v="https://www.gem.wiki/Southeast_Chicago_Energy_Project"/>
    <x v="62"/>
    <s v="Southeast Chicago Energy Project"/>
    <m/>
    <s v="GT11"/>
    <s v="NG"/>
    <n v="51"/>
    <x v="7"/>
    <x v="1"/>
    <s v="N"/>
    <m/>
    <m/>
    <m/>
    <x v="10"/>
    <m/>
    <m/>
    <m/>
    <n v="41.7181"/>
    <n v="-87.544899999999998"/>
    <s v="exact"/>
    <s v="Chicago"/>
    <s v="Cook"/>
    <m/>
    <s v="Illinois"/>
    <x v="1"/>
    <s v="Northern America"/>
    <s v="EIA: 55281"/>
    <s v="EIA: GT11"/>
    <m/>
    <m/>
    <m/>
    <m/>
    <s v="48097"/>
    <n v="27176"/>
    <s v="L401941"/>
    <s v="G402900"/>
  </r>
  <r>
    <s v="https://www.gem.wiki/Southeast_Chicago_Energy_Project"/>
    <x v="62"/>
    <s v="Southeast Chicago Energy Project"/>
    <m/>
    <s v="GT12"/>
    <s v="NG"/>
    <n v="51"/>
    <x v="7"/>
    <x v="1"/>
    <s v="N"/>
    <m/>
    <m/>
    <m/>
    <x v="10"/>
    <m/>
    <m/>
    <m/>
    <n v="41.7181"/>
    <n v="-87.544899999999998"/>
    <s v="exact"/>
    <s v="Chicago"/>
    <s v="Cook"/>
    <m/>
    <s v="Illinois"/>
    <x v="1"/>
    <s v="Northern America"/>
    <s v="EIA: 55281"/>
    <s v="EIA: GT12"/>
    <m/>
    <m/>
    <m/>
    <m/>
    <s v="48097"/>
    <n v="27177"/>
    <s v="L401941"/>
    <s v="G402901"/>
  </r>
  <r>
    <s v="https://www.gem.wiki/Southwestern_power_station"/>
    <x v="62"/>
    <s v="Southwestern power station"/>
    <m/>
    <s v="1"/>
    <s v="NG"/>
    <n v="84"/>
    <x v="0"/>
    <x v="3"/>
    <s v="N"/>
    <m/>
    <m/>
    <m/>
    <x v="88"/>
    <m/>
    <m/>
    <m/>
    <n v="35.100900000000003"/>
    <n v="-98.352400000000003"/>
    <s v="exact"/>
    <s v="Anadarko"/>
    <s v="Caddo"/>
    <m/>
    <s v="Oklahoma"/>
    <x v="1"/>
    <s v="Northern America"/>
    <s v="EIA: 2964"/>
    <s v="EIA: 1"/>
    <m/>
    <m/>
    <m/>
    <m/>
    <s v="30913"/>
    <n v="20021"/>
    <s v="L402234"/>
    <s v="G403428"/>
  </r>
  <r>
    <s v="https://www.gem.wiki/Southwestern_power_station"/>
    <x v="62"/>
    <s v="Southwestern power station"/>
    <m/>
    <s v="2"/>
    <s v="NG"/>
    <n v="84"/>
    <x v="0"/>
    <x v="3"/>
    <s v="N"/>
    <m/>
    <m/>
    <m/>
    <x v="83"/>
    <m/>
    <m/>
    <m/>
    <n v="35.100900000000003"/>
    <n v="-98.352400000000003"/>
    <s v="exact"/>
    <s v="Anadarko"/>
    <s v="Caddo"/>
    <m/>
    <s v="Oklahoma"/>
    <x v="1"/>
    <s v="Northern America"/>
    <s v="EIA: 2964"/>
    <s v="EIA: 2"/>
    <m/>
    <m/>
    <m/>
    <m/>
    <s v="30913"/>
    <n v="20022"/>
    <s v="L402234"/>
    <s v="G403429"/>
  </r>
  <r>
    <s v="https://www.gem.wiki/Southwestern_power_station"/>
    <x v="62"/>
    <s v="Southwestern power station"/>
    <m/>
    <s v="3"/>
    <s v="NG"/>
    <n v="315"/>
    <x v="0"/>
    <x v="3"/>
    <s v="N"/>
    <m/>
    <m/>
    <m/>
    <x v="74"/>
    <m/>
    <m/>
    <m/>
    <n v="35.100900000000003"/>
    <n v="-98.352400000000003"/>
    <s v="exact"/>
    <s v="Anadarko"/>
    <s v="Caddo"/>
    <m/>
    <s v="Oklahoma"/>
    <x v="1"/>
    <s v="Northern America"/>
    <s v="EIA: 2964"/>
    <s v="EIA: 3"/>
    <m/>
    <m/>
    <m/>
    <m/>
    <s v="30913"/>
    <n v="20023"/>
    <s v="L402234"/>
    <s v="G403430"/>
  </r>
  <r>
    <s v="https://www.gem.wiki/Southwestern_power_station"/>
    <x v="62"/>
    <s v="Southwestern power station"/>
    <m/>
    <s v="4"/>
    <s v="NG"/>
    <n v="87"/>
    <x v="0"/>
    <x v="1"/>
    <s v="N"/>
    <m/>
    <m/>
    <m/>
    <x v="47"/>
    <m/>
    <m/>
    <m/>
    <n v="35.100900000000003"/>
    <n v="-98.352400000000003"/>
    <s v="exact"/>
    <s v="Anadarko"/>
    <s v="Caddo"/>
    <m/>
    <s v="Oklahoma"/>
    <x v="1"/>
    <s v="Northern America"/>
    <s v="EIA: 2964"/>
    <s v="EIA: 4"/>
    <m/>
    <m/>
    <m/>
    <m/>
    <s v="30913"/>
    <n v="32140"/>
    <s v="L402234"/>
    <s v="G403431"/>
  </r>
  <r>
    <s v="https://www.gem.wiki/Southwestern_power_station"/>
    <x v="62"/>
    <s v="Southwestern power station"/>
    <m/>
    <s v="5"/>
    <s v="NG"/>
    <n v="87"/>
    <x v="0"/>
    <x v="1"/>
    <s v="N"/>
    <m/>
    <m/>
    <m/>
    <x v="47"/>
    <m/>
    <m/>
    <m/>
    <n v="35.100900000000003"/>
    <n v="-98.352400000000003"/>
    <s v="exact"/>
    <s v="Anadarko"/>
    <s v="Caddo"/>
    <m/>
    <s v="Oklahoma"/>
    <x v="1"/>
    <s v="Northern America"/>
    <s v="EIA: 2964"/>
    <s v="EIA: 5"/>
    <m/>
    <m/>
    <m/>
    <m/>
    <s v="30913"/>
    <n v="32243"/>
    <s v="L402234"/>
    <s v="G403432"/>
  </r>
  <r>
    <s v="https://www.gem.wiki/Sowega_power_station"/>
    <x v="62"/>
    <s v="Sowega power station"/>
    <m/>
    <s v="CTG2"/>
    <s v="NG/FO"/>
    <n v="50"/>
    <x v="0"/>
    <x v="1"/>
    <s v="N"/>
    <m/>
    <m/>
    <m/>
    <x v="14"/>
    <m/>
    <m/>
    <m/>
    <n v="31.386900000000001"/>
    <n v="-84.08"/>
    <s v="exact"/>
    <s v="Baconton"/>
    <s v="Mitchell"/>
    <m/>
    <s v="Georgia"/>
    <x v="1"/>
    <s v="Northern America"/>
    <s v="EIA: 7768"/>
    <s v="EIA: CTG2"/>
    <m/>
    <m/>
    <m/>
    <m/>
    <s v="45808"/>
    <n v="24765"/>
    <s v="L407388"/>
    <s v="G409459"/>
  </r>
  <r>
    <s v="https://www.gem.wiki/Sowega_power_station"/>
    <x v="62"/>
    <s v="Sowega power station"/>
    <m/>
    <s v="CTG3"/>
    <s v="NG/FO"/>
    <n v="50"/>
    <x v="0"/>
    <x v="1"/>
    <s v="N"/>
    <m/>
    <m/>
    <m/>
    <x v="14"/>
    <m/>
    <m/>
    <m/>
    <n v="31.386900000000001"/>
    <n v="-84.08"/>
    <s v="exact"/>
    <s v="Baconton"/>
    <s v="Mitchell"/>
    <m/>
    <s v="Georgia"/>
    <x v="1"/>
    <s v="Northern America"/>
    <s v="EIA: 7768"/>
    <s v="EIA: CTG3"/>
    <m/>
    <m/>
    <m/>
    <m/>
    <s v="45808"/>
    <n v="24766"/>
    <s v="L407388"/>
    <s v="G409458"/>
  </r>
  <r>
    <s v="https://www.gem.wiki/SpaceX_power_station"/>
    <x v="62"/>
    <s v="SpaceX power station"/>
    <m/>
    <s v="1"/>
    <s v="NG"/>
    <n v="250"/>
    <x v="5"/>
    <x v="5"/>
    <s v="not found"/>
    <s v="not found"/>
    <s v="not found"/>
    <m/>
    <x v="45"/>
    <m/>
    <m/>
    <m/>
    <n v="25.990120000000001"/>
    <n v="-97.185709000000003"/>
    <s v="approximate"/>
    <s v="Boca Chica"/>
    <s v="Cameron"/>
    <m/>
    <s v="Texas"/>
    <x v="1"/>
    <s v="Northern America"/>
    <m/>
    <m/>
    <m/>
    <m/>
    <m/>
    <m/>
    <m/>
    <m/>
    <s v="L407369"/>
    <s v="G409435"/>
  </r>
  <r>
    <s v="https://www.gem.wiki/Spencer_power_station"/>
    <x v="62"/>
    <s v="Spencer power station"/>
    <m/>
    <s v="4"/>
    <s v="NG"/>
    <n v="61"/>
    <x v="0"/>
    <x v="3"/>
    <s v="N"/>
    <m/>
    <m/>
    <m/>
    <x v="84"/>
    <m/>
    <m/>
    <m/>
    <n v="33.197499999999998"/>
    <n v="-97.106099999999998"/>
    <s v="exact"/>
    <s v="Denton"/>
    <s v="Denton"/>
    <m/>
    <s v="Texas"/>
    <x v="1"/>
    <s v="Northern America"/>
    <s v="EIA: 4266"/>
    <s v="EIA: 4"/>
    <m/>
    <m/>
    <m/>
    <m/>
    <m/>
    <m/>
    <s v="L401785"/>
    <s v="G402569"/>
  </r>
  <r>
    <s v="https://www.gem.wiki/Spencer_power_station"/>
    <x v="62"/>
    <s v="Spencer power station"/>
    <m/>
    <s v="5"/>
    <s v="NG"/>
    <n v="65"/>
    <x v="0"/>
    <x v="3"/>
    <s v="N"/>
    <m/>
    <m/>
    <m/>
    <x v="73"/>
    <m/>
    <m/>
    <m/>
    <n v="33.197499999999998"/>
    <n v="-97.106099999999998"/>
    <s v="exact"/>
    <s v="Denton"/>
    <s v="Denton"/>
    <m/>
    <s v="Texas"/>
    <x v="1"/>
    <s v="Northern America"/>
    <s v="EIA: 4266"/>
    <s v="EIA: 5"/>
    <m/>
    <m/>
    <m/>
    <m/>
    <m/>
    <m/>
    <s v="L401785"/>
    <s v="G402570"/>
  </r>
  <r>
    <s v="https://www.gem.wiki/Spindle_Hill_energy_center"/>
    <x v="62"/>
    <s v="Spindle Hill energy center"/>
    <m/>
    <s v="GEN1"/>
    <s v="NG/FO"/>
    <n v="210"/>
    <x v="0"/>
    <x v="1"/>
    <s v="N"/>
    <m/>
    <m/>
    <m/>
    <x v="4"/>
    <m/>
    <m/>
    <m/>
    <n v="40.092191999999997"/>
    <n v="-104.8878"/>
    <s v="exact"/>
    <s v="Fort Lupton"/>
    <s v="Weld"/>
    <m/>
    <s v="Colorado"/>
    <x v="1"/>
    <s v="Northern America"/>
    <s v="EIA: 56445"/>
    <s v="EIA: GEN1"/>
    <m/>
    <m/>
    <m/>
    <m/>
    <s v="55363"/>
    <n v="31956"/>
    <s v="L402025"/>
    <s v="G403026"/>
  </r>
  <r>
    <s v="https://www.gem.wiki/Spindle_Hill_energy_center"/>
    <x v="62"/>
    <s v="Spindle Hill energy center"/>
    <m/>
    <s v="GEN2"/>
    <s v="NG/FO"/>
    <n v="210"/>
    <x v="0"/>
    <x v="1"/>
    <s v="N"/>
    <m/>
    <m/>
    <m/>
    <x v="4"/>
    <m/>
    <m/>
    <m/>
    <n v="40.092191999999997"/>
    <n v="-104.8878"/>
    <s v="exact"/>
    <s v="Fort Lupton"/>
    <s v="Weld"/>
    <m/>
    <s v="Colorado"/>
    <x v="1"/>
    <s v="Northern America"/>
    <s v="EIA: 56445"/>
    <s v="EIA: GEN2"/>
    <m/>
    <m/>
    <m/>
    <m/>
    <s v="55363"/>
    <n v="33380"/>
    <s v="L402025"/>
    <s v="G403027"/>
  </r>
  <r>
    <s v="https://www.gem.wiki/Spirit_Mound_Station"/>
    <x v="62"/>
    <s v="Spirit Mound Station"/>
    <m/>
    <s v="1"/>
    <s v="HFO"/>
    <n v="67.5"/>
    <x v="0"/>
    <x v="1"/>
    <s v="N"/>
    <m/>
    <m/>
    <s v="N"/>
    <x v="68"/>
    <m/>
    <m/>
    <m/>
    <n v="42.897663000000001"/>
    <n v="-96.990489999999994"/>
    <s v="exact"/>
    <s v="Vermillion"/>
    <s v="Clay"/>
    <m/>
    <s v="South Dakota"/>
    <x v="1"/>
    <s v="Northern America"/>
    <s v="EIA: 6092"/>
    <s v="EIA: 1"/>
    <m/>
    <m/>
    <m/>
    <m/>
    <s v="14081"/>
    <n v="20071"/>
    <s v="L408874"/>
    <s v="G413045"/>
  </r>
  <r>
    <s v="https://www.gem.wiki/Spirit_Mound_Station"/>
    <x v="62"/>
    <s v="Spirit Mound Station"/>
    <m/>
    <s v="2"/>
    <s v="HFO"/>
    <n v="67.5"/>
    <x v="0"/>
    <x v="1"/>
    <s v="N"/>
    <m/>
    <m/>
    <s v="N"/>
    <x v="68"/>
    <m/>
    <m/>
    <m/>
    <n v="42.897663000000001"/>
    <n v="-96.990489999999994"/>
    <s v="exact"/>
    <s v="Vermillion"/>
    <s v="Clay"/>
    <m/>
    <s v="South Dakota"/>
    <x v="1"/>
    <s v="Northern America"/>
    <s v="EIA: 6092"/>
    <s v="EIA: 2"/>
    <m/>
    <m/>
    <m/>
    <m/>
    <s v="14081"/>
    <n v="20072"/>
    <s v="L408874"/>
    <s v="G413044"/>
  </r>
  <r>
    <s v="https://www.gem.wiki/Spiritwood_Industrial_Park"/>
    <x v="62"/>
    <s v="Spiritwood Industrial Park"/>
    <m/>
    <s v="1"/>
    <s v="NG/C"/>
    <n v="106"/>
    <x v="0"/>
    <x v="3"/>
    <s v="Y"/>
    <s v="not found"/>
    <s v="not found"/>
    <s v="conversion"/>
    <x v="2"/>
    <m/>
    <m/>
    <m/>
    <n v="46.926423"/>
    <n v="-98.499709999999993"/>
    <s v="exact"/>
    <s v="Spiritwood"/>
    <s v="Stutsman"/>
    <m/>
    <s v="North Dakota"/>
    <x v="1"/>
    <s v="Northern America"/>
    <s v="EIA: 56786"/>
    <s v="EIA: 1"/>
    <m/>
    <s v="heat"/>
    <s v="Chemicals"/>
    <m/>
    <s v="not found"/>
    <m/>
    <s v="L104096"/>
    <s v="G409404"/>
  </r>
  <r>
    <s v="https://www.gem.wiki/Spring_Creek_energy_center"/>
    <x v="62"/>
    <s v="Spring Creek energy center"/>
    <m/>
    <s v="CT01"/>
    <s v="NG"/>
    <n v="85"/>
    <x v="0"/>
    <x v="1"/>
    <s v="N"/>
    <m/>
    <m/>
    <m/>
    <x v="11"/>
    <m/>
    <m/>
    <m/>
    <n v="35.742199999999997"/>
    <n v="-97.655000000000001"/>
    <s v="exact"/>
    <s v="Edmond"/>
    <s v="Logan"/>
    <m/>
    <s v="Oklahoma"/>
    <x v="1"/>
    <s v="Northern America"/>
    <s v="EIA: 55651"/>
    <s v="EIA: CT01"/>
    <m/>
    <m/>
    <m/>
    <m/>
    <s v="45917"/>
    <n v="24855"/>
    <s v="L401932"/>
    <s v="G402873"/>
  </r>
  <r>
    <s v="https://www.gem.wiki/Spring_Creek_energy_center"/>
    <x v="62"/>
    <s v="Spring Creek energy center"/>
    <m/>
    <s v="CT02"/>
    <s v="NG"/>
    <n v="85"/>
    <x v="0"/>
    <x v="1"/>
    <s v="N"/>
    <m/>
    <m/>
    <m/>
    <x v="11"/>
    <m/>
    <m/>
    <m/>
    <n v="35.742199999999997"/>
    <n v="-97.655000000000001"/>
    <s v="exact"/>
    <s v="Edmond"/>
    <s v="Logan"/>
    <m/>
    <s v="Oklahoma"/>
    <x v="1"/>
    <s v="Northern America"/>
    <s v="EIA: 55651"/>
    <s v="EIA: CT02"/>
    <m/>
    <m/>
    <m/>
    <m/>
    <s v="45917"/>
    <n v="24856"/>
    <s v="L401932"/>
    <s v="G402874"/>
  </r>
  <r>
    <s v="https://www.gem.wiki/Spring_Creek_energy_center"/>
    <x v="62"/>
    <s v="Spring Creek energy center"/>
    <m/>
    <s v="CT03"/>
    <s v="NG"/>
    <n v="85"/>
    <x v="0"/>
    <x v="1"/>
    <s v="N"/>
    <m/>
    <m/>
    <m/>
    <x v="11"/>
    <m/>
    <m/>
    <m/>
    <n v="35.742199999999997"/>
    <n v="-97.655000000000001"/>
    <s v="exact"/>
    <s v="Edmond"/>
    <s v="Logan"/>
    <m/>
    <s v="Oklahoma"/>
    <x v="1"/>
    <s v="Northern America"/>
    <s v="EIA: 55651"/>
    <s v="EIA: CT03"/>
    <m/>
    <m/>
    <m/>
    <m/>
    <s v="45917"/>
    <n v="24857"/>
    <s v="L401932"/>
    <s v="G402875"/>
  </r>
  <r>
    <s v="https://www.gem.wiki/Spring_Creek_energy_center"/>
    <x v="62"/>
    <s v="Spring Creek energy center"/>
    <m/>
    <s v="CT04"/>
    <s v="NG"/>
    <n v="85"/>
    <x v="0"/>
    <x v="1"/>
    <s v="N"/>
    <m/>
    <m/>
    <m/>
    <x v="11"/>
    <m/>
    <m/>
    <m/>
    <n v="35.742199999999997"/>
    <n v="-97.655000000000001"/>
    <s v="exact"/>
    <s v="Edmond"/>
    <s v="Logan"/>
    <m/>
    <s v="Oklahoma"/>
    <x v="1"/>
    <s v="Northern America"/>
    <s v="EIA: 55651"/>
    <s v="EIA: CT04"/>
    <m/>
    <m/>
    <m/>
    <m/>
    <s v="45917"/>
    <n v="24858"/>
    <s v="L401932"/>
    <s v="G402876"/>
  </r>
  <r>
    <s v="https://www.gem.wiki/Spruance_power_station"/>
    <x v="62"/>
    <s v="Spruance power station"/>
    <m/>
    <s v="GEN3"/>
    <s v="NG"/>
    <n v="57"/>
    <x v="0"/>
    <x v="3"/>
    <s v="Y"/>
    <s v="not found"/>
    <s v="not found"/>
    <s v="conversion"/>
    <x v="0"/>
    <m/>
    <m/>
    <m/>
    <n v="37.455599999999997"/>
    <n v="-77.430800000000005"/>
    <s v="exact"/>
    <s v="Richmond"/>
    <s v="Richmond City"/>
    <m/>
    <s v="Virginia"/>
    <x v="1"/>
    <s v="Northern America"/>
    <s v="EIA: 54081"/>
    <s v="EIA: GEN3"/>
    <m/>
    <m/>
    <m/>
    <m/>
    <s v="not found"/>
    <m/>
    <s v="L104236"/>
    <s v="G403883"/>
  </r>
  <r>
    <s v="https://www.gem.wiki/Spruance_power_station"/>
    <x v="62"/>
    <s v="Spruance power station"/>
    <m/>
    <s v="GEN4"/>
    <s v="NG"/>
    <n v="57"/>
    <x v="0"/>
    <x v="3"/>
    <s v="Y"/>
    <s v="not found"/>
    <s v="not found"/>
    <s v="conversion"/>
    <x v="0"/>
    <m/>
    <m/>
    <m/>
    <n v="37.455599999999997"/>
    <n v="-77.430800000000005"/>
    <s v="exact"/>
    <s v="Richmond"/>
    <s v="Richmond City"/>
    <m/>
    <s v="Virginia"/>
    <x v="1"/>
    <s v="Northern America"/>
    <s v="EIA: 54081"/>
    <s v="EIA: GEN4"/>
    <m/>
    <m/>
    <m/>
    <m/>
    <s v="not found"/>
    <m/>
    <s v="L104236"/>
    <s v="G403884"/>
  </r>
  <r>
    <s v="https://www.gem.wiki/St_Francis_energy_facility"/>
    <x v="62"/>
    <s v="St Francis energy facility"/>
    <m/>
    <s v="1"/>
    <s v="NG"/>
    <n v="253"/>
    <x v="0"/>
    <x v="0"/>
    <s v="N"/>
    <m/>
    <m/>
    <m/>
    <x v="14"/>
    <m/>
    <m/>
    <m/>
    <n v="36.5852"/>
    <n v="-90.177899999999994"/>
    <s v="exact"/>
    <s v="Campbell"/>
    <s v="Dunklin"/>
    <m/>
    <s v="Missouri"/>
    <x v="1"/>
    <s v="Northern America"/>
    <s v="EIA: 7604"/>
    <s v="EIA: 1"/>
    <m/>
    <m/>
    <m/>
    <m/>
    <m/>
    <m/>
    <s v="L401728"/>
    <s v="G402474"/>
  </r>
  <r>
    <s v="https://www.gem.wiki/St_Francis_energy_facility"/>
    <x v="62"/>
    <s v="St Francis energy facility"/>
    <m/>
    <s v="2"/>
    <s v="NG"/>
    <n v="253"/>
    <x v="0"/>
    <x v="0"/>
    <s v="N"/>
    <m/>
    <m/>
    <m/>
    <x v="11"/>
    <m/>
    <m/>
    <m/>
    <n v="36.5852"/>
    <n v="-90.177899999999994"/>
    <s v="exact"/>
    <s v="Campbell"/>
    <s v="Dunklin"/>
    <m/>
    <s v="Missouri"/>
    <x v="1"/>
    <s v="Northern America"/>
    <s v="EIA: 7604"/>
    <s v="EIA: 2"/>
    <m/>
    <m/>
    <m/>
    <m/>
    <m/>
    <m/>
    <s v="L401728"/>
    <s v="G402475"/>
  </r>
  <r>
    <s v="https://www.gem.wiki/St_Joseph_energy_center"/>
    <x v="62"/>
    <s v="St Joseph energy center"/>
    <m/>
    <s v="CC01"/>
    <s v="NG"/>
    <n v="780"/>
    <x v="0"/>
    <x v="0"/>
    <s v="N"/>
    <s v="Hydrogen capable: turbine"/>
    <s v="not found"/>
    <m/>
    <x v="34"/>
    <m/>
    <m/>
    <m/>
    <n v="41.698991999999997"/>
    <n v="-86.479699999999994"/>
    <s v="exact"/>
    <s v="New Carlisle"/>
    <s v="St Joseph"/>
    <m/>
    <s v="Indiana"/>
    <x v="1"/>
    <s v="Northern America"/>
    <s v="EIA: 57794"/>
    <s v="EIA: CT1, CT2, ST1"/>
    <m/>
    <m/>
    <m/>
    <m/>
    <s v="63312"/>
    <s v="40154, 42796, 42795"/>
    <s v="L402303"/>
    <s v="G402049"/>
  </r>
  <r>
    <s v="https://www.gem.wiki/St_Joseph_energy_center"/>
    <x v="62"/>
    <s v="St Joseph energy center"/>
    <m/>
    <s v="CC02"/>
    <s v="NG"/>
    <n v="736"/>
    <x v="5"/>
    <x v="0"/>
    <s v="N"/>
    <s v="Hydrogen capable: turbine"/>
    <s v="not found"/>
    <m/>
    <x v="45"/>
    <m/>
    <m/>
    <m/>
    <n v="41.698991999999997"/>
    <n v="-86.479699999999994"/>
    <s v="exact"/>
    <s v="New Carlisle"/>
    <s v="St Joseph"/>
    <m/>
    <s v="Indiana"/>
    <x v="1"/>
    <s v="Northern America"/>
    <s v="EIA: 57794"/>
    <s v="EIA: CT3, CT4, ST2"/>
    <m/>
    <m/>
    <m/>
    <m/>
    <s v="63312"/>
    <s v="42797, 42798, 42799"/>
    <s v="L402303"/>
    <s v="G402050"/>
  </r>
  <r>
    <s v="https://www.gem.wiki/St._Charles_power_station_(LA)"/>
    <x v="62"/>
    <s v="St. Charles power station (LA)"/>
    <m/>
    <s v="PB01"/>
    <s v="NG"/>
    <n v="1000"/>
    <x v="0"/>
    <x v="0"/>
    <s v="N"/>
    <s v="Hydrogen capable: turbine"/>
    <s v="not found"/>
    <m/>
    <x v="0"/>
    <m/>
    <m/>
    <m/>
    <n v="30.01"/>
    <n v="-90.460830000000001"/>
    <s v="exact"/>
    <s v="La Place"/>
    <s v="St Charles"/>
    <m/>
    <s v="Louisiana"/>
    <x v="1"/>
    <s v="Northern America"/>
    <s v="EIA: 60926"/>
    <s v="EIA: 1A, 1B, 1C"/>
    <s v="J. Wayne Leonard Power Station"/>
    <m/>
    <m/>
    <m/>
    <s v="1127981"/>
    <s v="1298296, 1298298, 1298297"/>
    <s v="L401918"/>
    <s v="G402105"/>
  </r>
  <r>
    <s v="https://www.gem.wiki/Standing_Bear_Lake_Station"/>
    <x v="62"/>
    <s v="Standing Bear Lake Station"/>
    <m/>
    <s v="1"/>
    <s v="NG"/>
    <n v="162.9"/>
    <x v="1"/>
    <x v="4"/>
    <s v="N"/>
    <s v="Hydrogen capable: turbine"/>
    <s v="not found"/>
    <m/>
    <x v="7"/>
    <m/>
    <m/>
    <m/>
    <n v="41.315814000000003"/>
    <n v="-96.093919999999997"/>
    <s v="exact"/>
    <s v="Omaha"/>
    <s v="Douglas"/>
    <m/>
    <s v="Nebraska"/>
    <x v="1"/>
    <s v="Northern America"/>
    <s v="EIA: 64548"/>
    <s v="EIA: 1-9"/>
    <m/>
    <m/>
    <m/>
    <m/>
    <s v="1137147"/>
    <n v="1307866"/>
    <s v="L408880"/>
    <s v="G413024"/>
  </r>
  <r>
    <s v="https://www.gem.wiki/Stanton_Energy_Center"/>
    <x v="62"/>
    <s v="Stanton Energy Center"/>
    <m/>
    <s v="1"/>
    <s v="NG"/>
    <n v="465"/>
    <x v="5"/>
    <x v="3"/>
    <s v="N"/>
    <m/>
    <m/>
    <s v="conversion"/>
    <x v="45"/>
    <m/>
    <m/>
    <s v="Orlando Utilities Commission"/>
    <n v="28.482199999999999"/>
    <n v="-81.1678"/>
    <s v="exact"/>
    <s v="Orlando"/>
    <s v="Orange"/>
    <m/>
    <s v="Florida"/>
    <x v="1"/>
    <s v="Northern America"/>
    <s v="EIA: 564"/>
    <s v="EIA: 1"/>
    <s v="Curtis H. Stanton Energy Center"/>
    <m/>
    <m/>
    <m/>
    <s v="69864"/>
    <s v="not found"/>
    <s v="L103835"/>
    <s v="G411223"/>
  </r>
  <r>
    <s v="https://www.gem.wiki/Stanton_Energy_Center"/>
    <x v="62"/>
    <s v="Stanton Energy Center"/>
    <m/>
    <s v="2"/>
    <s v="NG"/>
    <n v="465"/>
    <x v="3"/>
    <x v="3"/>
    <s v="not found"/>
    <s v="not found"/>
    <s v="not found"/>
    <s v="conversion"/>
    <x v="41"/>
    <m/>
    <m/>
    <s v="Orlando Utilities Commission"/>
    <n v="28.482199999999999"/>
    <n v="-81.1678"/>
    <s v="exact"/>
    <s v="Orlando"/>
    <s v="Orange"/>
    <m/>
    <s v="Florida"/>
    <x v="1"/>
    <s v="Northern America"/>
    <s v="EIA: 564"/>
    <s v="EIA: 2"/>
    <s v="Curtis H. Stanton Energy Center"/>
    <m/>
    <m/>
    <m/>
    <s v="29148"/>
    <s v="not found"/>
    <s v="L103835"/>
    <s v="G410521"/>
  </r>
  <r>
    <s v="https://www.gem.wiki/Stanton_Energy_Center"/>
    <x v="62"/>
    <s v="Stanton Energy Center"/>
    <m/>
    <s v="A"/>
    <s v="NG/FO"/>
    <n v="688"/>
    <x v="0"/>
    <x v="0"/>
    <s v="N"/>
    <m/>
    <m/>
    <m/>
    <x v="16"/>
    <m/>
    <m/>
    <s v="Stanton Clena Enmergy"/>
    <n v="28.482199999999999"/>
    <n v="-81.1678"/>
    <s v="exact"/>
    <s v="Orlando"/>
    <s v="Orange"/>
    <m/>
    <s v="Florida"/>
    <x v="1"/>
    <s v="Northern America"/>
    <s v="EIA: 55821"/>
    <s v="EIA: A, B, C; G105"/>
    <s v="Curtis H. Stanton Energy Center"/>
    <m/>
    <m/>
    <m/>
    <s v="47217"/>
    <s v="26540, 26541, 26542"/>
    <s v="L103835"/>
    <s v="G401980"/>
  </r>
  <r>
    <s v="https://www.gem.wiki/Stanton_Energy_Center"/>
    <x v="62"/>
    <s v="Stanton Energy Center"/>
    <m/>
    <s v="B"/>
    <s v="NG"/>
    <n v="333"/>
    <x v="0"/>
    <x v="0"/>
    <s v="N"/>
    <m/>
    <m/>
    <s v="N"/>
    <x v="1"/>
    <m/>
    <m/>
    <m/>
    <n v="28.482199999999999"/>
    <n v="-81.1678"/>
    <s v="exact"/>
    <s v="Orlando"/>
    <s v="Orange"/>
    <m/>
    <s v="Florida"/>
    <x v="1"/>
    <s v="Northern America"/>
    <s v="EIA: 564"/>
    <s v="EIA: B, B1; OUC"/>
    <s v="Curtis H. Stanton Energy Center"/>
    <m/>
    <m/>
    <m/>
    <s v="29148"/>
    <s v="36496, 37544, 30987"/>
    <s v="L103835"/>
    <s v="G402026"/>
  </r>
  <r>
    <s v="https://www.gem.wiki/Stanton_Energy_Reliability_Center"/>
    <x v="62"/>
    <s v="Stanton Energy Reliability Center"/>
    <m/>
    <s v="GT1"/>
    <s v="NG"/>
    <n v="71"/>
    <x v="0"/>
    <x v="1"/>
    <s v="N"/>
    <s v="Hydrogen capable: turbine"/>
    <s v="not found"/>
    <m/>
    <x v="6"/>
    <m/>
    <m/>
    <m/>
    <n v="33.806801"/>
    <n v="-117.9858"/>
    <s v="exact"/>
    <s v="Stanton"/>
    <s v="Orange"/>
    <m/>
    <s v="California"/>
    <x v="1"/>
    <s v="Northern America"/>
    <s v="EIA: 60698"/>
    <s v="EIA: GT1"/>
    <m/>
    <m/>
    <m/>
    <m/>
    <s v="69864"/>
    <n v="46507"/>
    <s v="L401641"/>
    <s v="G402370"/>
  </r>
  <r>
    <s v="https://www.gem.wiki/Stanton_Energy_Reliability_Center"/>
    <x v="62"/>
    <s v="Stanton Energy Reliability Center"/>
    <m/>
    <s v="GT2"/>
    <s v="NG"/>
    <n v="71"/>
    <x v="0"/>
    <x v="1"/>
    <s v="N"/>
    <s v="Hydrogen capable: turbine"/>
    <s v="not found"/>
    <m/>
    <x v="6"/>
    <m/>
    <m/>
    <m/>
    <n v="33.806801"/>
    <n v="-117.9858"/>
    <s v="exact"/>
    <s v="Stanton"/>
    <s v="Orange"/>
    <m/>
    <s v="California"/>
    <x v="1"/>
    <s v="Northern America"/>
    <s v="EIA: 60698"/>
    <s v="EIA: GT2"/>
    <m/>
    <m/>
    <m/>
    <m/>
    <s v="69864"/>
    <n v="49415"/>
    <s v="L401641"/>
    <s v="G402371"/>
  </r>
  <r>
    <s v="https://www.gem.wiki/State_Line_Combined_Cycle_power_station"/>
    <x v="62"/>
    <s v="State Line Combined Cycle power station"/>
    <m/>
    <s v="1"/>
    <s v="NG/J"/>
    <n v="123"/>
    <x v="0"/>
    <x v="1"/>
    <s v="N"/>
    <m/>
    <m/>
    <m/>
    <x v="48"/>
    <m/>
    <m/>
    <m/>
    <n v="37.065899999999999"/>
    <n v="-94.614000000000004"/>
    <s v="exact"/>
    <s v="Joplin"/>
    <s v="Jasper"/>
    <m/>
    <s v="Missouri"/>
    <x v="1"/>
    <s v="Northern America"/>
    <s v="EIA: 7296"/>
    <s v="EIA: 1"/>
    <m/>
    <m/>
    <m/>
    <m/>
    <s v="19320"/>
    <n v="20347"/>
    <s v="L401555"/>
    <s v="G402835"/>
  </r>
  <r>
    <s v="https://www.gem.wiki/State_Line_Combined_Cycle_power_station"/>
    <x v="62"/>
    <s v="State Line Combined Cycle power station"/>
    <m/>
    <s v="CC1"/>
    <s v="NG"/>
    <n v="568"/>
    <x v="0"/>
    <x v="0"/>
    <s v="N"/>
    <m/>
    <m/>
    <m/>
    <x v="11"/>
    <m/>
    <m/>
    <m/>
    <n v="37.065899999999999"/>
    <n v="-94.614000000000004"/>
    <s v="exact"/>
    <s v="Joplin"/>
    <s v="Jasper"/>
    <m/>
    <s v="Missouri"/>
    <x v="1"/>
    <s v="Northern America"/>
    <s v="EIA: 7296"/>
    <s v="EIA: 2-1, 2-2, 2-3"/>
    <m/>
    <m/>
    <m/>
    <m/>
    <s v="19320"/>
    <s v="20348, 20349, 24159"/>
    <s v="L401555"/>
    <s v="G402148"/>
  </r>
  <r>
    <s v="https://www.gem.wiki/Sterling_power_plant"/>
    <x v="62"/>
    <s v="Sterling power plant"/>
    <m/>
    <s v="CC1"/>
    <s v="NG"/>
    <n v="64"/>
    <x v="0"/>
    <x v="0"/>
    <s v="N"/>
    <m/>
    <m/>
    <m/>
    <x v="29"/>
    <m/>
    <m/>
    <m/>
    <n v="43.080337999999998"/>
    <n v="-75.600960000000001"/>
    <s v="exact"/>
    <s v="Sherrill"/>
    <s v="Oneida"/>
    <m/>
    <s v="New York"/>
    <x v="1"/>
    <s v="Northern America"/>
    <s v="EIA: 50744"/>
    <s v="EIA: GEN1, GEN2"/>
    <m/>
    <m/>
    <m/>
    <m/>
    <m/>
    <m/>
    <s v="L402495"/>
    <s v="G401720"/>
  </r>
  <r>
    <s v="https://www.gem.wiki/Sterlington_power_station"/>
    <x v="62"/>
    <s v="Sterlington power station"/>
    <m/>
    <s v="PB01-7A"/>
    <s v="NG/FO"/>
    <n v="59"/>
    <x v="0"/>
    <x v="1"/>
    <s v="N"/>
    <m/>
    <m/>
    <m/>
    <x v="73"/>
    <m/>
    <n v="2022"/>
    <m/>
    <n v="32.704700000000003"/>
    <n v="-92.0792"/>
    <s v="exact"/>
    <s v="Sterlington"/>
    <s v="Ouachita"/>
    <m/>
    <s v="Louisiana"/>
    <x v="1"/>
    <s v="Northern America"/>
    <s v="EIA: 1404"/>
    <s v="EIA: 7A"/>
    <m/>
    <m/>
    <m/>
    <m/>
    <s v="25136"/>
    <n v="20438"/>
    <s v="L401919"/>
    <s v="G401624"/>
  </r>
  <r>
    <s v="https://www.gem.wiki/Sterlington_power_station"/>
    <x v="62"/>
    <s v="Sterlington power station"/>
    <m/>
    <s v="PB01-7C"/>
    <s v="NG"/>
    <n v="101"/>
    <x v="6"/>
    <x v="0"/>
    <s v="N"/>
    <m/>
    <m/>
    <m/>
    <x v="35"/>
    <n v="2017"/>
    <m/>
    <m/>
    <n v="32.704700000000003"/>
    <n v="-92.0792"/>
    <s v="exact"/>
    <s v="Sterlington"/>
    <s v="Ouachita"/>
    <m/>
    <s v="Louisiana"/>
    <x v="1"/>
    <s v="Northern America"/>
    <s v="EIA: 1404"/>
    <s v="EIA: 7C"/>
    <m/>
    <m/>
    <m/>
    <m/>
    <s v="25136"/>
    <m/>
    <s v="L401919"/>
    <s v="G409428"/>
  </r>
  <r>
    <s v="https://www.gem.wiki/Stonewall_power_station"/>
    <x v="62"/>
    <s v="Stonewall power station"/>
    <m/>
    <s v="STNL"/>
    <s v="NG"/>
    <n v="812"/>
    <x v="0"/>
    <x v="0"/>
    <s v="N"/>
    <s v="Hydrogen capable: turbine"/>
    <s v="not found"/>
    <m/>
    <x v="31"/>
    <m/>
    <m/>
    <m/>
    <n v="39.058056000000001"/>
    <n v="-77.545000000000002"/>
    <s v="exact"/>
    <s v="Leesburg"/>
    <s v="Loudoun"/>
    <m/>
    <s v="Virginia"/>
    <x v="1"/>
    <s v="Northern America"/>
    <s v="EIA: 59004"/>
    <s v="EIA: GEN1, GEN2, GEN3"/>
    <m/>
    <m/>
    <m/>
    <m/>
    <s v="61598"/>
    <s v="38182, 45468, 38183"/>
    <s v="L401992"/>
    <s v="G402071"/>
  </r>
  <r>
    <s v="https://www.gem.wiki/Stony_Brook_power_station"/>
    <x v="62"/>
    <s v="Stony Brook power station"/>
    <m/>
    <s v="CC1"/>
    <s v="NG/FO"/>
    <n v="366"/>
    <x v="0"/>
    <x v="0"/>
    <s v="N"/>
    <m/>
    <m/>
    <m/>
    <x v="60"/>
    <m/>
    <m/>
    <m/>
    <n v="42.197800000000001"/>
    <n v="-72.510599999999997"/>
    <s v="exact"/>
    <s v="Ludlow"/>
    <s v="Hampden"/>
    <m/>
    <s v="Massachusetts"/>
    <x v="1"/>
    <s v="Northern America"/>
    <s v="EIA: 6081"/>
    <s v="EIA: CA1, CT1, CT2, CT3"/>
    <m/>
    <m/>
    <m/>
    <m/>
    <s v="25741"/>
    <s v="20521, 20522, 20523, 20526"/>
    <s v="L407387"/>
    <s v="G409494"/>
  </r>
  <r>
    <s v="https://www.gem.wiki/Stryker_Creek_power_station"/>
    <x v="62"/>
    <s v="Stryker Creek power station"/>
    <m/>
    <s v="ST1"/>
    <s v="NG/FO"/>
    <n v="177"/>
    <x v="0"/>
    <x v="3"/>
    <s v="N"/>
    <m/>
    <m/>
    <m/>
    <x v="80"/>
    <m/>
    <m/>
    <m/>
    <n v="31.93985"/>
    <n v="-94.989829999999998"/>
    <s v="exact"/>
    <s v="Jacksonville"/>
    <s v="Cherokee"/>
    <m/>
    <s v="Texas"/>
    <x v="1"/>
    <s v="Northern America"/>
    <s v="EIA: 3504"/>
    <s v="EIA: ST1"/>
    <m/>
    <m/>
    <m/>
    <m/>
    <m/>
    <m/>
    <s v="L402070"/>
    <s v="G403141"/>
  </r>
  <r>
    <s v="https://www.gem.wiki/Stryker_Creek_power_station"/>
    <x v="62"/>
    <s v="Stryker Creek power station"/>
    <m/>
    <s v="ST2"/>
    <s v="NG/FO"/>
    <n v="527"/>
    <x v="0"/>
    <x v="3"/>
    <s v="N"/>
    <m/>
    <m/>
    <m/>
    <x v="36"/>
    <m/>
    <m/>
    <m/>
    <n v="31.93985"/>
    <n v="-94.989829999999998"/>
    <s v="exact"/>
    <s v="Jacksonville"/>
    <s v="Cherokee"/>
    <m/>
    <s v="Texas"/>
    <x v="1"/>
    <s v="Northern America"/>
    <s v="EIA: 3504"/>
    <s v="EIA: ST2"/>
    <m/>
    <m/>
    <m/>
    <m/>
    <m/>
    <m/>
    <s v="L402070"/>
    <s v="G403142"/>
  </r>
  <r>
    <s v="https://www.gem.wiki/Sugar_Creek_power_station"/>
    <x v="62"/>
    <s v="Sugar Creek power station"/>
    <m/>
    <s v="CC1"/>
    <s v="NG"/>
    <n v="619"/>
    <x v="0"/>
    <x v="0"/>
    <s v="N"/>
    <m/>
    <m/>
    <m/>
    <x v="16"/>
    <m/>
    <m/>
    <m/>
    <n v="39.393099999999997"/>
    <n v="-87.510800000000003"/>
    <s v="exact"/>
    <s v="West Terre Haute"/>
    <s v="Vigo"/>
    <m/>
    <s v="Indiana"/>
    <x v="1"/>
    <s v="Northern America"/>
    <s v="EIA: 55364"/>
    <s v="EIA: CT01, CT02, ST1"/>
    <m/>
    <m/>
    <m/>
    <m/>
    <s v="47280"/>
    <s v="26613, 26776, 26777"/>
    <s v="L402134"/>
    <s v="G401898"/>
  </r>
  <r>
    <s v="https://www.gem.wiki/Sumas_power_plant"/>
    <x v="62"/>
    <s v="Sumas power plant"/>
    <m/>
    <s v="CC1"/>
    <s v="NG"/>
    <n v="126"/>
    <x v="0"/>
    <x v="0"/>
    <s v="Y"/>
    <m/>
    <m/>
    <m/>
    <x v="19"/>
    <m/>
    <m/>
    <m/>
    <n v="48.990499999999997"/>
    <n v="-122.27330000000001"/>
    <s v="exact"/>
    <s v="Sumas"/>
    <s v="Whatcom"/>
    <m/>
    <s v="Washington"/>
    <x v="1"/>
    <s v="Northern America"/>
    <s v="EIA: 54476"/>
    <s v="EIA: GEN1, GEN2"/>
    <m/>
    <m/>
    <m/>
    <m/>
    <m/>
    <m/>
    <s v="L402245"/>
    <s v="G401752"/>
  </r>
  <r>
    <s v="https://www.gem.wiki/Sumpter_power_station"/>
    <x v="62"/>
    <s v="Sumpter power station"/>
    <m/>
    <s v="1"/>
    <s v="NG"/>
    <n v="85"/>
    <x v="0"/>
    <x v="1"/>
    <s v="N"/>
    <m/>
    <m/>
    <m/>
    <x v="10"/>
    <m/>
    <m/>
    <m/>
    <n v="42.167000000000002"/>
    <n v="-83.531800000000004"/>
    <s v="exact"/>
    <s v="Belleville"/>
    <s v="Wayne"/>
    <m/>
    <s v="Michigan"/>
    <x v="1"/>
    <s v="Northern America"/>
    <s v="EIA: 7972"/>
    <s v="EIA: 1"/>
    <m/>
    <m/>
    <m/>
    <m/>
    <s v="48026"/>
    <n v="27106"/>
    <s v="L402386"/>
    <s v="G403781"/>
  </r>
  <r>
    <s v="https://www.gem.wiki/Sumpter_power_station"/>
    <x v="62"/>
    <s v="Sumpter power station"/>
    <m/>
    <s v="2"/>
    <s v="NG"/>
    <n v="85"/>
    <x v="0"/>
    <x v="1"/>
    <s v="N"/>
    <m/>
    <m/>
    <m/>
    <x v="10"/>
    <m/>
    <m/>
    <m/>
    <n v="42.167000000000002"/>
    <n v="-83.531800000000004"/>
    <s v="exact"/>
    <s v="Belleville"/>
    <s v="Wayne"/>
    <m/>
    <s v="Michigan"/>
    <x v="1"/>
    <s v="Northern America"/>
    <s v="EIA: 7972"/>
    <s v="EIA: 2"/>
    <m/>
    <m/>
    <m/>
    <m/>
    <s v="48026"/>
    <n v="27107"/>
    <s v="L402386"/>
    <s v="G403782"/>
  </r>
  <r>
    <s v="https://www.gem.wiki/Sumpter_power_station"/>
    <x v="62"/>
    <s v="Sumpter power station"/>
    <m/>
    <s v="3"/>
    <s v="NG"/>
    <n v="85"/>
    <x v="0"/>
    <x v="1"/>
    <s v="N"/>
    <m/>
    <m/>
    <m/>
    <x v="10"/>
    <m/>
    <m/>
    <m/>
    <n v="42.167000000000002"/>
    <n v="-83.531800000000004"/>
    <s v="exact"/>
    <s v="Belleville"/>
    <s v="Wayne"/>
    <m/>
    <s v="Michigan"/>
    <x v="1"/>
    <s v="Northern America"/>
    <s v="EIA: 7972"/>
    <s v="EIA: 3"/>
    <m/>
    <m/>
    <m/>
    <m/>
    <s v="48026"/>
    <n v="27108"/>
    <s v="L402386"/>
    <s v="G403783"/>
  </r>
  <r>
    <s v="https://www.gem.wiki/Sumpter_power_station"/>
    <x v="62"/>
    <s v="Sumpter power station"/>
    <m/>
    <s v="4"/>
    <s v="NG"/>
    <n v="85"/>
    <x v="0"/>
    <x v="1"/>
    <s v="N"/>
    <m/>
    <m/>
    <m/>
    <x v="10"/>
    <m/>
    <m/>
    <m/>
    <n v="42.167000000000002"/>
    <n v="-83.531800000000004"/>
    <s v="exact"/>
    <s v="Belleville"/>
    <s v="Wayne"/>
    <m/>
    <s v="Michigan"/>
    <x v="1"/>
    <s v="Northern America"/>
    <s v="EIA: 7972"/>
    <s v="EIA: 4"/>
    <m/>
    <m/>
    <m/>
    <m/>
    <s v="48026"/>
    <n v="27109"/>
    <s v="L402386"/>
    <s v="G403784"/>
  </r>
  <r>
    <s v="https://www.gem.wiki/Sun_Peak_generating_station"/>
    <x v="62"/>
    <s v="Sun Peak generating station"/>
    <m/>
    <s v="5657"/>
    <s v="NG/FO"/>
    <n v="74"/>
    <x v="7"/>
    <x v="1"/>
    <s v="N"/>
    <m/>
    <m/>
    <m/>
    <x v="29"/>
    <m/>
    <m/>
    <m/>
    <n v="36.137500000000003"/>
    <n v="-115.0339"/>
    <s v="exact"/>
    <s v="Las Vegas"/>
    <s v="Clark"/>
    <m/>
    <s v="Nevada"/>
    <x v="1"/>
    <s v="Northern America"/>
    <s v="EIA: 54854"/>
    <s v="EIA: 5657"/>
    <m/>
    <m/>
    <m/>
    <m/>
    <s v="19039"/>
    <n v="14602"/>
    <s v="L402121"/>
    <s v="G403232"/>
  </r>
  <r>
    <s v="https://www.gem.wiki/Sun_Peak_generating_station"/>
    <x v="62"/>
    <s v="Sun Peak generating station"/>
    <m/>
    <s v="5658"/>
    <s v="NG/FO"/>
    <n v="74"/>
    <x v="7"/>
    <x v="1"/>
    <s v="N"/>
    <m/>
    <m/>
    <m/>
    <x v="29"/>
    <m/>
    <m/>
    <m/>
    <n v="36.137500000000003"/>
    <n v="-115.0339"/>
    <s v="exact"/>
    <s v="Las Vegas"/>
    <s v="Clark"/>
    <m/>
    <s v="Nevada"/>
    <x v="1"/>
    <s v="Northern America"/>
    <s v="EIA: 54854"/>
    <s v="EIA: 5658"/>
    <m/>
    <m/>
    <m/>
    <m/>
    <s v="19039"/>
    <n v="14603"/>
    <s v="L402121"/>
    <s v="G403233"/>
  </r>
  <r>
    <s v="https://www.gem.wiki/Sun_Peak_generating_station"/>
    <x v="62"/>
    <s v="Sun Peak generating station"/>
    <m/>
    <s v="5659"/>
    <s v="NG/FO"/>
    <n v="74"/>
    <x v="7"/>
    <x v="1"/>
    <s v="N"/>
    <m/>
    <m/>
    <m/>
    <x v="29"/>
    <m/>
    <m/>
    <m/>
    <n v="36.137500000000003"/>
    <n v="-115.0339"/>
    <s v="exact"/>
    <s v="Las Vegas"/>
    <s v="Clark"/>
    <m/>
    <s v="Nevada"/>
    <x v="1"/>
    <s v="Northern America"/>
    <s v="EIA: 54854"/>
    <s v="EIA: 5659"/>
    <m/>
    <m/>
    <m/>
    <m/>
    <s v="19039"/>
    <n v="14604"/>
    <s v="L402121"/>
    <s v="G403234"/>
  </r>
  <r>
    <s v="https://www.gem.wiki/Sundance_power_station"/>
    <x v="62"/>
    <s v="Sundance power station"/>
    <m/>
    <s v="CT1"/>
    <s v="NG"/>
    <n v="61"/>
    <x v="0"/>
    <x v="1"/>
    <s v="N"/>
    <m/>
    <m/>
    <m/>
    <x v="10"/>
    <m/>
    <m/>
    <m/>
    <n v="32.9285"/>
    <n v="-111.5899"/>
    <s v="exact"/>
    <s v="Casa Grande"/>
    <s v="Pinal"/>
    <m/>
    <s v="Arizona"/>
    <x v="1"/>
    <s v="Northern America"/>
    <s v="EIA: 55522"/>
    <s v="EIA: CT1"/>
    <m/>
    <m/>
    <m/>
    <m/>
    <s v="47270"/>
    <n v="26591"/>
    <s v="L401713"/>
    <s v="G402443"/>
  </r>
  <r>
    <s v="https://www.gem.wiki/Sundance_power_station"/>
    <x v="62"/>
    <s v="Sundance power station"/>
    <m/>
    <s v="CT10"/>
    <s v="NG"/>
    <n v="61"/>
    <x v="0"/>
    <x v="1"/>
    <s v="N"/>
    <m/>
    <m/>
    <m/>
    <x v="10"/>
    <m/>
    <m/>
    <m/>
    <n v="32.9285"/>
    <n v="-111.5899"/>
    <s v="exact"/>
    <s v="Casa Grande"/>
    <s v="Pinal"/>
    <m/>
    <s v="Arizona"/>
    <x v="1"/>
    <s v="Northern America"/>
    <s v="EIA: 55522"/>
    <s v="EIA: CT10"/>
    <m/>
    <m/>
    <m/>
    <m/>
    <s v="47270"/>
    <n v="26600"/>
    <s v="L401713"/>
    <s v="G402444"/>
  </r>
  <r>
    <s v="https://www.gem.wiki/Sundance_power_station"/>
    <x v="62"/>
    <s v="Sundance power station"/>
    <m/>
    <s v="CT2"/>
    <s v="NG"/>
    <n v="61"/>
    <x v="0"/>
    <x v="1"/>
    <s v="N"/>
    <m/>
    <m/>
    <m/>
    <x v="10"/>
    <m/>
    <m/>
    <m/>
    <n v="32.9285"/>
    <n v="-111.5899"/>
    <s v="exact"/>
    <s v="Casa Grande"/>
    <s v="Pinal"/>
    <m/>
    <s v="Arizona"/>
    <x v="1"/>
    <s v="Northern America"/>
    <s v="EIA: 55522"/>
    <s v="EIA: CT2"/>
    <m/>
    <m/>
    <m/>
    <m/>
    <s v="47270"/>
    <n v="26592"/>
    <s v="L401713"/>
    <s v="G402445"/>
  </r>
  <r>
    <s v="https://www.gem.wiki/Sundance_power_station"/>
    <x v="62"/>
    <s v="Sundance power station"/>
    <m/>
    <s v="CT3"/>
    <s v="NG"/>
    <n v="61"/>
    <x v="0"/>
    <x v="1"/>
    <s v="N"/>
    <m/>
    <m/>
    <m/>
    <x v="10"/>
    <m/>
    <m/>
    <m/>
    <n v="32.9285"/>
    <n v="-111.5899"/>
    <s v="exact"/>
    <s v="Casa Grande"/>
    <s v="Pinal"/>
    <m/>
    <s v="Arizona"/>
    <x v="1"/>
    <s v="Northern America"/>
    <s v="EIA: 55522"/>
    <s v="EIA: CT3"/>
    <m/>
    <m/>
    <m/>
    <m/>
    <s v="47270"/>
    <n v="26593"/>
    <s v="L401713"/>
    <s v="G402446"/>
  </r>
  <r>
    <s v="https://www.gem.wiki/Sundance_power_station"/>
    <x v="62"/>
    <s v="Sundance power station"/>
    <m/>
    <s v="CT4"/>
    <s v="NG"/>
    <n v="61"/>
    <x v="0"/>
    <x v="1"/>
    <s v="N"/>
    <m/>
    <m/>
    <m/>
    <x v="10"/>
    <m/>
    <m/>
    <m/>
    <n v="32.9285"/>
    <n v="-111.5899"/>
    <s v="exact"/>
    <s v="Casa Grande"/>
    <s v="Pinal"/>
    <m/>
    <s v="Arizona"/>
    <x v="1"/>
    <s v="Northern America"/>
    <s v="EIA: 55522"/>
    <s v="EIA: CT4"/>
    <m/>
    <m/>
    <m/>
    <m/>
    <s v="47270"/>
    <n v="26594"/>
    <s v="L401713"/>
    <s v="G402447"/>
  </r>
  <r>
    <s v="https://www.gem.wiki/Sundance_power_station"/>
    <x v="62"/>
    <s v="Sundance power station"/>
    <m/>
    <s v="CT5"/>
    <s v="NG"/>
    <n v="61"/>
    <x v="0"/>
    <x v="1"/>
    <s v="N"/>
    <m/>
    <m/>
    <m/>
    <x v="10"/>
    <m/>
    <m/>
    <m/>
    <n v="32.9285"/>
    <n v="-111.5899"/>
    <s v="exact"/>
    <s v="Casa Grande"/>
    <s v="Pinal"/>
    <m/>
    <s v="Arizona"/>
    <x v="1"/>
    <s v="Northern America"/>
    <s v="EIA: 55522"/>
    <s v="EIA: CT5"/>
    <m/>
    <m/>
    <m/>
    <m/>
    <s v="47270"/>
    <n v="26595"/>
    <s v="L401713"/>
    <s v="G402448"/>
  </r>
  <r>
    <s v="https://www.gem.wiki/Sundance_power_station"/>
    <x v="62"/>
    <s v="Sundance power station"/>
    <m/>
    <s v="CT6"/>
    <s v="NG"/>
    <n v="61"/>
    <x v="0"/>
    <x v="1"/>
    <s v="N"/>
    <m/>
    <m/>
    <m/>
    <x v="10"/>
    <m/>
    <m/>
    <m/>
    <n v="32.9285"/>
    <n v="-111.5899"/>
    <s v="exact"/>
    <s v="Casa Grande"/>
    <s v="Pinal"/>
    <m/>
    <s v="Arizona"/>
    <x v="1"/>
    <s v="Northern America"/>
    <s v="EIA: 55522"/>
    <s v="EIA: CT6"/>
    <m/>
    <m/>
    <m/>
    <m/>
    <s v="47270"/>
    <n v="26596"/>
    <s v="L401713"/>
    <s v="G402449"/>
  </r>
  <r>
    <s v="https://www.gem.wiki/Sundance_power_station"/>
    <x v="62"/>
    <s v="Sundance power station"/>
    <m/>
    <s v="CT7"/>
    <s v="NG"/>
    <n v="61"/>
    <x v="0"/>
    <x v="1"/>
    <s v="N"/>
    <m/>
    <m/>
    <m/>
    <x v="10"/>
    <m/>
    <m/>
    <m/>
    <n v="32.9285"/>
    <n v="-111.5899"/>
    <s v="exact"/>
    <s v="Casa Grande"/>
    <s v="Pinal"/>
    <m/>
    <s v="Arizona"/>
    <x v="1"/>
    <s v="Northern America"/>
    <s v="EIA: 55522"/>
    <s v="EIA: CT7"/>
    <m/>
    <m/>
    <m/>
    <m/>
    <s v="47270"/>
    <n v="26597"/>
    <s v="L401713"/>
    <s v="G402450"/>
  </r>
  <r>
    <s v="https://www.gem.wiki/Sundance_power_station"/>
    <x v="62"/>
    <s v="Sundance power station"/>
    <m/>
    <s v="CT8"/>
    <s v="NG"/>
    <n v="61"/>
    <x v="0"/>
    <x v="1"/>
    <s v="N"/>
    <m/>
    <m/>
    <m/>
    <x v="10"/>
    <m/>
    <m/>
    <m/>
    <n v="32.9285"/>
    <n v="-111.5899"/>
    <s v="exact"/>
    <s v="Casa Grande"/>
    <s v="Pinal"/>
    <m/>
    <s v="Arizona"/>
    <x v="1"/>
    <s v="Northern America"/>
    <s v="EIA: 55522"/>
    <s v="EIA: CT8"/>
    <m/>
    <m/>
    <m/>
    <m/>
    <s v="47270"/>
    <n v="26598"/>
    <s v="L401713"/>
    <s v="G402451"/>
  </r>
  <r>
    <s v="https://www.gem.wiki/Sundance_power_station"/>
    <x v="62"/>
    <s v="Sundance power station"/>
    <m/>
    <s v="CT9"/>
    <s v="NG"/>
    <n v="61"/>
    <x v="0"/>
    <x v="1"/>
    <s v="N"/>
    <m/>
    <m/>
    <m/>
    <x v="10"/>
    <m/>
    <m/>
    <m/>
    <n v="32.9285"/>
    <n v="-111.5899"/>
    <s v="exact"/>
    <s v="Casa Grande"/>
    <s v="Pinal"/>
    <m/>
    <s v="Arizona"/>
    <x v="1"/>
    <s v="Northern America"/>
    <s v="EIA: 55522"/>
    <s v="EIA: CT9"/>
    <m/>
    <m/>
    <m/>
    <m/>
    <s v="47270"/>
    <n v="26599"/>
    <s v="L401713"/>
    <s v="G402452"/>
  </r>
  <r>
    <s v="https://www.gem.wiki/Sunrise_power_station"/>
    <x v="62"/>
    <s v="Sunrise power station"/>
    <m/>
    <s v="CC1"/>
    <s v="NG"/>
    <n v="685"/>
    <x v="0"/>
    <x v="0"/>
    <s v="N"/>
    <m/>
    <m/>
    <m/>
    <x v="16"/>
    <m/>
    <m/>
    <m/>
    <n v="35.209699999999998"/>
    <n v="-119.58499999999999"/>
    <s v="exact"/>
    <s v="Fellows"/>
    <s v="Kern"/>
    <m/>
    <s v="California"/>
    <x v="1"/>
    <s v="Northern America"/>
    <s v="EIA: 55182"/>
    <s v="EIA: STG, X718, X719"/>
    <m/>
    <m/>
    <m/>
    <m/>
    <s v="45654"/>
    <s v="24653, 26549, 28486"/>
    <s v="L402307"/>
    <s v="G401831"/>
  </r>
  <r>
    <s v="https://www.gem.wiki/Sutter_energy_center"/>
    <x v="62"/>
    <s v="Sutter energy center"/>
    <m/>
    <s v="CC1"/>
    <s v="NG"/>
    <n v="636"/>
    <x v="0"/>
    <x v="0"/>
    <s v="N"/>
    <m/>
    <m/>
    <m/>
    <x v="11"/>
    <m/>
    <m/>
    <m/>
    <n v="39.053139000000002"/>
    <n v="-121.69589999999999"/>
    <s v="exact"/>
    <s v="Yuba City"/>
    <s v="Sutter"/>
    <m/>
    <s v="California"/>
    <x v="1"/>
    <s v="Northern America"/>
    <s v="EIA: 55112"/>
    <s v="EIA: CT01, CT02, ST01"/>
    <m/>
    <m/>
    <m/>
    <m/>
    <s v="38107"/>
    <s v="20759, 24080, 24081"/>
    <s v="L401764"/>
    <s v="G401803"/>
  </r>
  <r>
    <s v="https://www.gem.wiki/Suwannee_River_power_station"/>
    <x v="62"/>
    <s v="Suwannee River power station"/>
    <m/>
    <s v="P1"/>
    <s v="NG/FO"/>
    <n v="66"/>
    <x v="0"/>
    <x v="1"/>
    <s v="N"/>
    <m/>
    <m/>
    <m/>
    <x v="51"/>
    <m/>
    <m/>
    <m/>
    <n v="30.376389"/>
    <n v="-83.18056"/>
    <s v="exact"/>
    <s v="Live Oak"/>
    <s v="Suwannee"/>
    <m/>
    <s v="Florida"/>
    <x v="1"/>
    <s v="Northern America"/>
    <s v="EIA: 638"/>
    <s v="EIA: P1"/>
    <m/>
    <m/>
    <m/>
    <m/>
    <s v="20311"/>
    <n v="20772"/>
    <s v="L401872"/>
    <s v="G402749"/>
  </r>
  <r>
    <s v="https://www.gem.wiki/Suwannee_River_power_station"/>
    <x v="62"/>
    <s v="Suwannee River power station"/>
    <m/>
    <s v="P3"/>
    <s v="NG/FO"/>
    <n v="66"/>
    <x v="0"/>
    <x v="1"/>
    <s v="N"/>
    <m/>
    <m/>
    <m/>
    <x v="51"/>
    <m/>
    <m/>
    <m/>
    <n v="30.376389"/>
    <n v="-83.18056"/>
    <s v="exact"/>
    <s v="Live Oak"/>
    <s v="Suwannee"/>
    <m/>
    <s v="Florida"/>
    <x v="1"/>
    <s v="Northern America"/>
    <s v="EIA: 638"/>
    <s v="EIA: P3"/>
    <m/>
    <m/>
    <m/>
    <m/>
    <s v="20311"/>
    <n v="20774"/>
    <s v="L401872"/>
    <s v="G402750"/>
  </r>
  <r>
    <s v="https://www.gem.wiki/Sweeny_cogeneration_facility"/>
    <x v="62"/>
    <s v="Sweeny cogeneration facility"/>
    <m/>
    <s v="GEN1"/>
    <s v="NG/OG"/>
    <n v="143"/>
    <x v="0"/>
    <x v="1"/>
    <s v="Y"/>
    <m/>
    <m/>
    <m/>
    <x v="44"/>
    <m/>
    <m/>
    <m/>
    <n v="29.072800000000001"/>
    <n v="-95.745000000000005"/>
    <s v="exact"/>
    <s v="Old Ocean"/>
    <s v="Brazoria"/>
    <m/>
    <s v="Texas"/>
    <x v="1"/>
    <s v="Northern America"/>
    <s v="EIA: 55015"/>
    <s v="EIA: GEN1"/>
    <m/>
    <m/>
    <m/>
    <m/>
    <s v="17885"/>
    <n v="20803"/>
    <s v="L402450"/>
    <s v="G403885"/>
  </r>
  <r>
    <s v="https://www.gem.wiki/Sweeny_cogeneration_facility"/>
    <x v="62"/>
    <s v="Sweeny cogeneration facility"/>
    <m/>
    <s v="GEN2"/>
    <s v="NG/OG"/>
    <n v="143"/>
    <x v="0"/>
    <x v="1"/>
    <s v="Y"/>
    <m/>
    <m/>
    <m/>
    <x v="44"/>
    <m/>
    <m/>
    <m/>
    <n v="29.072800000000001"/>
    <n v="-95.745000000000005"/>
    <s v="exact"/>
    <s v="Old Ocean"/>
    <s v="Brazoria"/>
    <m/>
    <s v="Texas"/>
    <x v="1"/>
    <s v="Northern America"/>
    <s v="EIA: 55015"/>
    <s v="EIA: GEN2"/>
    <m/>
    <m/>
    <m/>
    <m/>
    <s v="17885"/>
    <n v="20804"/>
    <s v="L402450"/>
    <s v="G403886"/>
  </r>
  <r>
    <s v="https://www.gem.wiki/Sweeny_cogeneration_facility"/>
    <x v="62"/>
    <s v="Sweeny cogeneration facility"/>
    <m/>
    <s v="GEN3"/>
    <s v="NG/OG"/>
    <n v="143"/>
    <x v="0"/>
    <x v="1"/>
    <s v="Y"/>
    <m/>
    <m/>
    <m/>
    <x v="44"/>
    <m/>
    <m/>
    <m/>
    <n v="29.072800000000001"/>
    <n v="-95.745000000000005"/>
    <s v="exact"/>
    <s v="Old Ocean"/>
    <s v="Brazoria"/>
    <m/>
    <s v="Texas"/>
    <x v="1"/>
    <s v="Northern America"/>
    <s v="EIA: 55015"/>
    <s v="EIA: GEN3"/>
    <m/>
    <m/>
    <m/>
    <m/>
    <s v="17885"/>
    <n v="20805"/>
    <s v="L402450"/>
    <s v="G403887"/>
  </r>
  <r>
    <s v="https://www.gem.wiki/Sweeny_cogeneration_facility"/>
    <x v="62"/>
    <s v="Sweeny cogeneration facility"/>
    <m/>
    <s v="GEN4"/>
    <s v="NG/OG"/>
    <n v="143"/>
    <x v="0"/>
    <x v="1"/>
    <s v="Y"/>
    <m/>
    <m/>
    <m/>
    <x v="15"/>
    <m/>
    <m/>
    <m/>
    <n v="29.072800000000001"/>
    <n v="-95.745000000000005"/>
    <s v="exact"/>
    <s v="Old Ocean"/>
    <s v="Brazoria"/>
    <m/>
    <s v="Texas"/>
    <x v="1"/>
    <s v="Northern America"/>
    <s v="EIA: 55015"/>
    <s v="EIA: GEN4"/>
    <m/>
    <m/>
    <m/>
    <m/>
    <s v="17885"/>
    <n v="29085"/>
    <s v="L402450"/>
    <s v="G403888"/>
  </r>
  <r>
    <s v="https://www.gem.wiki/Sycamore_(IA)_power_station"/>
    <x v="62"/>
    <s v="Sycamore (IA) power station"/>
    <m/>
    <s v="1"/>
    <s v="NG/FO"/>
    <n v="79"/>
    <x v="0"/>
    <x v="1"/>
    <s v="N"/>
    <m/>
    <m/>
    <m/>
    <x v="35"/>
    <m/>
    <m/>
    <m/>
    <n v="41.672199999999997"/>
    <n v="-93.676900000000003"/>
    <s v="exact"/>
    <s v="Johnston"/>
    <s v="Polk"/>
    <m/>
    <s v="Iowa"/>
    <x v="1"/>
    <s v="Northern America"/>
    <s v="EIA: 8029"/>
    <s v="EIA: 1"/>
    <m/>
    <m/>
    <m/>
    <m/>
    <m/>
    <m/>
    <s v="L402084"/>
    <s v="G403161"/>
  </r>
  <r>
    <s v="https://www.gem.wiki/Sycamore_(IA)_power_station"/>
    <x v="62"/>
    <s v="Sycamore (IA) power station"/>
    <m/>
    <s v="2"/>
    <s v="NG/FO"/>
    <n v="79"/>
    <x v="0"/>
    <x v="1"/>
    <s v="N"/>
    <m/>
    <m/>
    <m/>
    <x v="35"/>
    <m/>
    <m/>
    <m/>
    <n v="41.672199999999997"/>
    <n v="-93.676900000000003"/>
    <s v="exact"/>
    <s v="Johnston"/>
    <s v="Polk"/>
    <m/>
    <s v="Iowa"/>
    <x v="1"/>
    <s v="Northern America"/>
    <s v="EIA: 8029"/>
    <s v="EIA: 2"/>
    <m/>
    <m/>
    <m/>
    <m/>
    <m/>
    <m/>
    <s v="L402084"/>
    <s v="G403162"/>
  </r>
  <r>
    <s v="https://www.gem.wiki/Sycamore_cogeneration_power_station"/>
    <x v="62"/>
    <s v="Sycamore cogeneration power station"/>
    <m/>
    <s v="GTAG"/>
    <s v="NG"/>
    <n v="75"/>
    <x v="0"/>
    <x v="1"/>
    <s v="Y"/>
    <m/>
    <m/>
    <m/>
    <x v="33"/>
    <m/>
    <m/>
    <m/>
    <n v="35.452576999999998"/>
    <n v="-118.9853"/>
    <s v="exact"/>
    <s v="Bakersfield"/>
    <s v="Kern"/>
    <m/>
    <s v="California"/>
    <x v="1"/>
    <s v="Northern America"/>
    <s v="EIA: 50134"/>
    <s v="EIA: GTAG"/>
    <m/>
    <m/>
    <m/>
    <m/>
    <s v="34421"/>
    <n v="20826"/>
    <s v="L402443"/>
    <s v="G403872"/>
  </r>
  <r>
    <s v="https://www.gem.wiki/Sycamore_cogeneration_power_station"/>
    <x v="62"/>
    <s v="Sycamore cogeneration power station"/>
    <m/>
    <s v="GTBG"/>
    <s v="NG"/>
    <n v="75"/>
    <x v="0"/>
    <x v="1"/>
    <s v="Y"/>
    <m/>
    <m/>
    <m/>
    <x v="33"/>
    <m/>
    <m/>
    <m/>
    <n v="35.452576999999998"/>
    <n v="-118.9853"/>
    <s v="exact"/>
    <s v="Bakersfield"/>
    <s v="Kern"/>
    <m/>
    <s v="California"/>
    <x v="1"/>
    <s v="Northern America"/>
    <s v="EIA: 50134"/>
    <s v="EIA: GTBG"/>
    <m/>
    <m/>
    <m/>
    <m/>
    <s v="34421"/>
    <n v="20827"/>
    <s v="L402443"/>
    <s v="G403873"/>
  </r>
  <r>
    <s v="https://www.gem.wiki/Sycamore_cogeneration_power_station"/>
    <x v="62"/>
    <s v="Sycamore cogeneration power station"/>
    <m/>
    <s v="GTCG"/>
    <s v="NG"/>
    <n v="75"/>
    <x v="0"/>
    <x v="1"/>
    <s v="Y"/>
    <m/>
    <m/>
    <m/>
    <x v="33"/>
    <m/>
    <m/>
    <m/>
    <n v="35.452576999999998"/>
    <n v="-118.9853"/>
    <s v="exact"/>
    <s v="Bakersfield"/>
    <s v="Kern"/>
    <m/>
    <s v="California"/>
    <x v="1"/>
    <s v="Northern America"/>
    <s v="EIA: 50134"/>
    <s v="EIA: GTCG"/>
    <m/>
    <m/>
    <m/>
    <m/>
    <s v="34421"/>
    <n v="20828"/>
    <s v="L402443"/>
    <s v="G403874"/>
  </r>
  <r>
    <s v="https://www.gem.wiki/Sycamore_cogeneration_power_station"/>
    <x v="62"/>
    <s v="Sycamore cogeneration power station"/>
    <m/>
    <s v="GTDG"/>
    <s v="NG"/>
    <n v="75"/>
    <x v="0"/>
    <x v="1"/>
    <s v="Y"/>
    <m/>
    <m/>
    <m/>
    <x v="33"/>
    <m/>
    <m/>
    <m/>
    <n v="35.452576999999998"/>
    <n v="-118.9853"/>
    <s v="exact"/>
    <s v="Bakersfield"/>
    <s v="Kern"/>
    <m/>
    <s v="California"/>
    <x v="1"/>
    <s v="Northern America"/>
    <s v="EIA: 50134"/>
    <s v="EIA: GTDG"/>
    <m/>
    <m/>
    <m/>
    <m/>
    <s v="34421"/>
    <n v="20829"/>
    <s v="L402443"/>
    <s v="G403875"/>
  </r>
  <r>
    <s v="https://www.gem.wiki/Syl_Laskin_Energy_Center"/>
    <x v="62"/>
    <s v="Syl Laskin Energy Center"/>
    <m/>
    <s v="1"/>
    <s v="NG"/>
    <n v="58"/>
    <x v="0"/>
    <x v="3"/>
    <s v="N"/>
    <s v="not found"/>
    <s v="not found"/>
    <s v="conversion"/>
    <x v="13"/>
    <m/>
    <m/>
    <m/>
    <n v="47.5306"/>
    <n v="-92.161900000000003"/>
    <s v="exact"/>
    <s v="Hoyt Lakes"/>
    <s v="St Louis"/>
    <m/>
    <s v="Minnesota"/>
    <x v="1"/>
    <s v="Northern America"/>
    <s v="EIA: 1891"/>
    <s v="EIA: 1"/>
    <m/>
    <m/>
    <m/>
    <m/>
    <s v="26516"/>
    <n v="20836"/>
    <s v="L104006"/>
    <s v="G402413"/>
  </r>
  <r>
    <s v="https://www.gem.wiki/Syl_Laskin_Energy_Center"/>
    <x v="62"/>
    <s v="Syl Laskin Energy Center"/>
    <m/>
    <s v="2"/>
    <s v="NG"/>
    <n v="58"/>
    <x v="0"/>
    <x v="3"/>
    <s v="N"/>
    <s v="not found"/>
    <s v="not found"/>
    <s v="conversion"/>
    <x v="13"/>
    <m/>
    <m/>
    <m/>
    <n v="47.5306"/>
    <n v="-92.161900000000003"/>
    <s v="exact"/>
    <s v="Hoyt Lakes"/>
    <s v="St Louis"/>
    <m/>
    <s v="Minnesota"/>
    <x v="1"/>
    <s v="Northern America"/>
    <s v="EIA: 1891"/>
    <s v="EIA: 2"/>
    <m/>
    <m/>
    <m/>
    <m/>
    <s v="26516"/>
    <n v="20837"/>
    <s v="L104006"/>
    <s v="G402414"/>
  </r>
  <r>
    <s v="https://www.gem.wiki/Syntex_power_station"/>
    <x v="62"/>
    <s v="Syntex power station"/>
    <m/>
    <s v="1"/>
    <s v="NG/H"/>
    <n v="500"/>
    <x v="3"/>
    <x v="5"/>
    <s v="not found"/>
    <s v="Using hydrogen"/>
    <s v="not found"/>
    <s v="N"/>
    <x v="54"/>
    <m/>
    <m/>
    <m/>
    <n v="35.447409999999998"/>
    <n v="-93.478080000000006"/>
    <s v="approximate"/>
    <s v="Clarksville"/>
    <m/>
    <m/>
    <s v="Arkansas"/>
    <x v="1"/>
    <s v="Northern America"/>
    <m/>
    <m/>
    <m/>
    <m/>
    <m/>
    <m/>
    <s v="not found"/>
    <m/>
    <s v="L408879"/>
    <s v="G413023"/>
  </r>
  <r>
    <s v="https://www.gem.wiki/T_H_Wharton_power_station"/>
    <x v="62"/>
    <s v="T H Wharton power station"/>
    <m/>
    <s v="51"/>
    <s v="NG"/>
    <n v="85"/>
    <x v="0"/>
    <x v="1"/>
    <s v="N"/>
    <m/>
    <m/>
    <m/>
    <x v="38"/>
    <m/>
    <n v="2035"/>
    <m/>
    <n v="29.941700000000001"/>
    <n v="-95.530600000000007"/>
    <s v="exact"/>
    <s v="Houston"/>
    <s v="Harris"/>
    <m/>
    <s v="Texas"/>
    <x v="1"/>
    <s v="Northern America"/>
    <s v="EIA: 3469"/>
    <s v="EIA: 51"/>
    <m/>
    <m/>
    <m/>
    <m/>
    <s v="22409"/>
    <n v="21135"/>
    <s v="L402148"/>
    <s v="G403276"/>
  </r>
  <r>
    <s v="https://www.gem.wiki/T_H_Wharton_power_station"/>
    <x v="62"/>
    <s v="T H Wharton power station"/>
    <m/>
    <s v="52"/>
    <s v="NG"/>
    <n v="85"/>
    <x v="0"/>
    <x v="1"/>
    <s v="N"/>
    <m/>
    <m/>
    <m/>
    <x v="38"/>
    <m/>
    <n v="2035"/>
    <m/>
    <n v="29.941700000000001"/>
    <n v="-95.530600000000007"/>
    <s v="exact"/>
    <s v="Houston"/>
    <s v="Harris"/>
    <m/>
    <s v="Texas"/>
    <x v="1"/>
    <s v="Northern America"/>
    <s v="EIA: 3469"/>
    <s v="EIA: 52"/>
    <m/>
    <m/>
    <m/>
    <m/>
    <s v="22409"/>
    <n v="21136"/>
    <s v="L402148"/>
    <s v="G403277"/>
  </r>
  <r>
    <s v="https://www.gem.wiki/T_H_Wharton_power_station"/>
    <x v="62"/>
    <s v="T H Wharton power station"/>
    <m/>
    <s v="53"/>
    <s v="NG"/>
    <n v="85"/>
    <x v="0"/>
    <x v="1"/>
    <s v="N"/>
    <m/>
    <m/>
    <m/>
    <x v="38"/>
    <m/>
    <n v="2035"/>
    <m/>
    <n v="29.941700000000001"/>
    <n v="-95.530600000000007"/>
    <s v="exact"/>
    <s v="Houston"/>
    <s v="Harris"/>
    <m/>
    <s v="Texas"/>
    <x v="1"/>
    <s v="Northern America"/>
    <s v="EIA: 3469"/>
    <s v="EIA: 53"/>
    <m/>
    <m/>
    <m/>
    <m/>
    <s v="22409"/>
    <n v="21137"/>
    <s v="L402148"/>
    <s v="G403278"/>
  </r>
  <r>
    <s v="https://www.gem.wiki/T_H_Wharton_power_station"/>
    <x v="62"/>
    <s v="T H Wharton power station"/>
    <m/>
    <s v="54"/>
    <s v="NG"/>
    <n v="85"/>
    <x v="0"/>
    <x v="1"/>
    <s v="N"/>
    <m/>
    <m/>
    <m/>
    <x v="38"/>
    <m/>
    <n v="2035"/>
    <m/>
    <n v="29.941700000000001"/>
    <n v="-95.530600000000007"/>
    <s v="exact"/>
    <s v="Houston"/>
    <s v="Harris"/>
    <m/>
    <s v="Texas"/>
    <x v="1"/>
    <s v="Northern America"/>
    <s v="EIA: 3469"/>
    <s v="EIA: 54"/>
    <m/>
    <m/>
    <m/>
    <m/>
    <s v="22409"/>
    <n v="21138"/>
    <s v="L402148"/>
    <s v="G403279"/>
  </r>
  <r>
    <s v="https://www.gem.wiki/T_H_Wharton_power_station"/>
    <x v="62"/>
    <s v="T H Wharton power station"/>
    <m/>
    <s v="55"/>
    <s v="NG"/>
    <n v="85"/>
    <x v="0"/>
    <x v="1"/>
    <s v="N"/>
    <m/>
    <m/>
    <m/>
    <x v="38"/>
    <m/>
    <n v="2035"/>
    <m/>
    <n v="29.941700000000001"/>
    <n v="-95.530600000000007"/>
    <s v="exact"/>
    <s v="Houston"/>
    <s v="Harris"/>
    <m/>
    <s v="Texas"/>
    <x v="1"/>
    <s v="Northern America"/>
    <s v="EIA: 3469"/>
    <s v="EIA: 55"/>
    <m/>
    <m/>
    <m/>
    <m/>
    <s v="22409"/>
    <n v="21139"/>
    <s v="L402148"/>
    <s v="G403280"/>
  </r>
  <r>
    <s v="https://www.gem.wiki/T_H_Wharton_power_station"/>
    <x v="62"/>
    <s v="T H Wharton power station"/>
    <m/>
    <s v="56"/>
    <s v="NG"/>
    <n v="85"/>
    <x v="0"/>
    <x v="1"/>
    <s v="N"/>
    <m/>
    <m/>
    <m/>
    <x v="38"/>
    <m/>
    <n v="2035"/>
    <m/>
    <n v="29.941700000000001"/>
    <n v="-95.530600000000007"/>
    <s v="exact"/>
    <s v="Houston"/>
    <s v="Harris"/>
    <m/>
    <s v="Texas"/>
    <x v="1"/>
    <s v="Northern America"/>
    <s v="EIA: 3469"/>
    <s v="EIA: 56"/>
    <m/>
    <m/>
    <m/>
    <m/>
    <s v="22409"/>
    <n v="21140"/>
    <s v="L402148"/>
    <s v="G403281"/>
  </r>
  <r>
    <s v="https://www.gem.wiki/T_H_Wharton_power_station"/>
    <x v="62"/>
    <s v="T H Wharton power station"/>
    <m/>
    <s v="THW3"/>
    <s v="NG"/>
    <n v="329"/>
    <x v="0"/>
    <x v="0"/>
    <s v="N"/>
    <m/>
    <m/>
    <m/>
    <x v="35"/>
    <m/>
    <m/>
    <m/>
    <n v="29.941700000000001"/>
    <n v="-95.530600000000007"/>
    <s v="exact"/>
    <s v="Houston"/>
    <s v="Harris"/>
    <m/>
    <s v="Texas"/>
    <x v="1"/>
    <s v="Northern America"/>
    <s v="EIA: 3469"/>
    <s v="EIA: 3, 31, 32, 33, 34"/>
    <m/>
    <m/>
    <m/>
    <m/>
    <s v="22409"/>
    <s v="21127, 21128, 21129, 21130, 21141"/>
    <s v="L402148"/>
    <s v="G401672"/>
  </r>
  <r>
    <s v="https://www.gem.wiki/T_H_Wharton_power_station"/>
    <x v="62"/>
    <s v="T H Wharton power station"/>
    <m/>
    <s v="THW4"/>
    <s v="NG"/>
    <n v="335"/>
    <x v="0"/>
    <x v="0"/>
    <s v="N"/>
    <m/>
    <m/>
    <m/>
    <x v="35"/>
    <m/>
    <m/>
    <m/>
    <n v="29.941700000000001"/>
    <n v="-95.530600000000007"/>
    <s v="exact"/>
    <s v="Houston"/>
    <s v="Harris"/>
    <m/>
    <s v="Texas"/>
    <x v="1"/>
    <s v="Northern America"/>
    <s v="EIA: 3469"/>
    <s v="EIA: 4, 41, 42, 43, 44"/>
    <m/>
    <m/>
    <m/>
    <m/>
    <s v="22409"/>
    <s v="21131, 21132, 21133, 21134, 21142"/>
    <s v="L402148"/>
    <s v="G401673"/>
  </r>
  <r>
    <s v="https://www.gem.wiki/T_J_Labbe_Electric_Generating_power_station"/>
    <x v="62"/>
    <s v="T J Labbe Electric Generating power station"/>
    <m/>
    <s v="U-1"/>
    <s v="NG"/>
    <n v="50"/>
    <x v="0"/>
    <x v="1"/>
    <s v="N"/>
    <m/>
    <m/>
    <m/>
    <x v="21"/>
    <m/>
    <m/>
    <m/>
    <n v="30.255400000000002"/>
    <n v="-92.043300000000002"/>
    <s v="exact"/>
    <s v="Lafayette"/>
    <s v="Lafayette"/>
    <m/>
    <s v="Louisiana"/>
    <x v="1"/>
    <s v="Northern America"/>
    <s v="EIA: 56108"/>
    <s v="EIA: U-1"/>
    <m/>
    <m/>
    <m/>
    <m/>
    <s v="52757"/>
    <n v="30630"/>
    <s v="L402041"/>
    <s v="G403062"/>
  </r>
  <r>
    <s v="https://www.gem.wiki/T_J_Labbe_Electric_Generating_power_station"/>
    <x v="62"/>
    <s v="T J Labbe Electric Generating power station"/>
    <m/>
    <s v="U-2"/>
    <s v="NG"/>
    <n v="50"/>
    <x v="0"/>
    <x v="1"/>
    <s v="N"/>
    <m/>
    <m/>
    <m/>
    <x v="21"/>
    <m/>
    <m/>
    <m/>
    <n v="30.255400000000002"/>
    <n v="-92.043300000000002"/>
    <s v="exact"/>
    <s v="Lafayette"/>
    <s v="Lafayette"/>
    <m/>
    <s v="Louisiana"/>
    <x v="1"/>
    <s v="Northern America"/>
    <s v="EIA: 56108"/>
    <s v="EIA: U-2"/>
    <m/>
    <m/>
    <m/>
    <m/>
    <s v="52757"/>
    <n v="30631"/>
    <s v="L402041"/>
    <s v="G403063"/>
  </r>
  <r>
    <s v="https://www.gem.wiki/TECO_CHP-1_power_station"/>
    <x v="62"/>
    <s v="TECO CHP-1 power station"/>
    <m/>
    <s v="GTG2"/>
    <s v="NG"/>
    <n v="50"/>
    <x v="2"/>
    <x v="1"/>
    <s v="Y"/>
    <m/>
    <m/>
    <m/>
    <x v="49"/>
    <m/>
    <m/>
    <m/>
    <n v="29.70345"/>
    <n v="-95.398300000000006"/>
    <s v="exact"/>
    <s v="Houston"/>
    <s v="Harris"/>
    <m/>
    <s v="Texas"/>
    <x v="1"/>
    <s v="Northern America"/>
    <s v="EIA: 57504"/>
    <s v="EIA: GTG2"/>
    <s v="Paul G. Bell, Jr. Energy Plant"/>
    <m/>
    <m/>
    <m/>
    <s v="58423"/>
    <s v="not found"/>
    <s v="L408057"/>
    <s v="G411210"/>
  </r>
  <r>
    <s v="https://www.gem.wiki/THUMS_power_station"/>
    <x v="62"/>
    <s v="THUMS power station"/>
    <m/>
    <s v="GEN1"/>
    <s v="NG"/>
    <n v="57"/>
    <x v="0"/>
    <x v="1"/>
    <s v="N"/>
    <m/>
    <m/>
    <m/>
    <x v="16"/>
    <m/>
    <m/>
    <m/>
    <n v="33.7684"/>
    <n v="-118.2141"/>
    <s v="exact"/>
    <s v="Long Beach"/>
    <s v="Los Angeles"/>
    <m/>
    <s v="California"/>
    <x v="1"/>
    <s v="Northern America"/>
    <s v="EIA: 56051"/>
    <s v="EIA: GEN1"/>
    <m/>
    <m/>
    <m/>
    <m/>
    <s v="62888"/>
    <n v="39349"/>
    <s v="L402326"/>
    <s v="G403653"/>
  </r>
  <r>
    <s v="https://www.gem.wiki/TS_Power_Plant"/>
    <x v="62"/>
    <s v="TS Power Plant"/>
    <m/>
    <s v="1"/>
    <s v="NG"/>
    <n v="242"/>
    <x v="1"/>
    <x v="3"/>
    <s v="N"/>
    <s v="not found"/>
    <s v="not found"/>
    <s v="conversion"/>
    <x v="49"/>
    <m/>
    <m/>
    <m/>
    <n v="40.746009999999998"/>
    <n v="-116.53"/>
    <s v="exact"/>
    <s v="Battle Mountain"/>
    <s v="Eureka"/>
    <m/>
    <s v="Nevada"/>
    <x v="1"/>
    <s v="Northern America"/>
    <s v="EIA: 56224"/>
    <s v="EIA: 1"/>
    <m/>
    <s v="power"/>
    <s v="Other Metals &amp; Mining"/>
    <m/>
    <s v="not found"/>
    <m/>
    <s v="L104048"/>
    <s v="G410518"/>
  </r>
  <r>
    <s v="https://www.gem.wiki/TVA_Southaven_Combined_Cycle_power_station"/>
    <x v="62"/>
    <s v="TVA Southaven Combined Cycle power station"/>
    <m/>
    <s v="SCC1"/>
    <s v="NG"/>
    <n v="301"/>
    <x v="0"/>
    <x v="0"/>
    <s v="N"/>
    <m/>
    <m/>
    <m/>
    <x v="16"/>
    <m/>
    <m/>
    <m/>
    <n v="34.993899999999996"/>
    <n v="-90.037800000000004"/>
    <s v="exact"/>
    <s v="Southaven"/>
    <s v="Desoto"/>
    <m/>
    <s v="Mississippi"/>
    <x v="1"/>
    <s v="Northern America"/>
    <s v="EIA: 55269"/>
    <s v="EIA: CTG1, STG1"/>
    <m/>
    <m/>
    <m/>
    <m/>
    <s v="45803"/>
    <s v="25035, 25038"/>
    <s v="L401628"/>
    <s v="G401862"/>
  </r>
  <r>
    <s v="https://www.gem.wiki/TVA_Southaven_Combined_Cycle_power_station"/>
    <x v="62"/>
    <s v="TVA Southaven Combined Cycle power station"/>
    <m/>
    <s v="SCC2"/>
    <s v="NG"/>
    <n v="301"/>
    <x v="0"/>
    <x v="0"/>
    <s v="N"/>
    <m/>
    <m/>
    <m/>
    <x v="16"/>
    <m/>
    <m/>
    <m/>
    <n v="34.993899999999996"/>
    <n v="-90.037800000000004"/>
    <s v="exact"/>
    <s v="Southaven"/>
    <s v="Desoto"/>
    <m/>
    <s v="Mississippi"/>
    <x v="1"/>
    <s v="Northern America"/>
    <s v="EIA: 55269"/>
    <s v="EIA: CTG2, STG2"/>
    <m/>
    <m/>
    <m/>
    <m/>
    <s v="45803"/>
    <s v="25036, 35572"/>
    <s v="L401628"/>
    <s v="G401863"/>
  </r>
  <r>
    <s v="https://www.gem.wiki/TVA_Southaven_Combined_Cycle_power_station"/>
    <x v="62"/>
    <s v="TVA Southaven Combined Cycle power station"/>
    <m/>
    <s v="SCC3"/>
    <s v="NG"/>
    <n v="301"/>
    <x v="0"/>
    <x v="0"/>
    <s v="N"/>
    <m/>
    <m/>
    <m/>
    <x v="16"/>
    <m/>
    <m/>
    <m/>
    <n v="34.993899999999996"/>
    <n v="-90.037800000000004"/>
    <s v="exact"/>
    <s v="Southaven"/>
    <s v="Desoto"/>
    <m/>
    <s v="Mississippi"/>
    <x v="1"/>
    <s v="Northern America"/>
    <s v="EIA: 55269"/>
    <s v="EIA: CTG3, STG3"/>
    <m/>
    <m/>
    <m/>
    <m/>
    <s v="45803"/>
    <s v="25037, 35573"/>
    <s v="L401628"/>
    <s v="G401864"/>
  </r>
  <r>
    <s v="https://www.gem.wiki/Taft_cogeneration_Facility"/>
    <x v="62"/>
    <s v="Taft cogeneration Facility"/>
    <m/>
    <s v="CC1"/>
    <s v="NG/OG"/>
    <n v="894"/>
    <x v="0"/>
    <x v="0"/>
    <s v="Y"/>
    <m/>
    <m/>
    <m/>
    <x v="10"/>
    <m/>
    <m/>
    <m/>
    <n v="29.988800000000001"/>
    <n v="-90.459900000000005"/>
    <s v="exact"/>
    <s v="Hahnville"/>
    <s v="St Charles"/>
    <m/>
    <s v="Louisiana"/>
    <x v="1"/>
    <s v="Northern America"/>
    <s v="EIA: 55089"/>
    <s v="EIA: CT1, CT2, CT3, ST1"/>
    <m/>
    <m/>
    <m/>
    <m/>
    <s v="47184"/>
    <s v="26470, 40516, 40517, 40518"/>
    <s v="L402516"/>
    <s v="G401796"/>
  </r>
  <r>
    <s v="https://www.gem.wiki/Tait_Electric_generating_station"/>
    <x v="62"/>
    <s v="Tait Electric generating station"/>
    <m/>
    <s v="GT1"/>
    <s v="NG/FO"/>
    <n v="104"/>
    <x v="0"/>
    <x v="1"/>
    <s v="N"/>
    <m/>
    <m/>
    <m/>
    <x v="48"/>
    <m/>
    <m/>
    <m/>
    <n v="39.727249"/>
    <n v="-84.211079999999995"/>
    <s v="exact"/>
    <s v="Moraine"/>
    <s v="Montgomery"/>
    <m/>
    <s v="Ohio"/>
    <x v="1"/>
    <s v="Northern America"/>
    <s v="EIA: 2847"/>
    <s v="EIA: GT1"/>
    <m/>
    <m/>
    <m/>
    <m/>
    <s v="18114"/>
    <n v="6830"/>
    <s v="L402035"/>
    <s v="G403049"/>
  </r>
  <r>
    <s v="https://www.gem.wiki/Tait_Electric_generating_station"/>
    <x v="62"/>
    <s v="Tait Electric generating station"/>
    <m/>
    <s v="GT2"/>
    <s v="NG/FO"/>
    <n v="106"/>
    <x v="0"/>
    <x v="1"/>
    <s v="N"/>
    <m/>
    <m/>
    <m/>
    <x v="67"/>
    <m/>
    <m/>
    <m/>
    <n v="39.727249"/>
    <n v="-84.211079999999995"/>
    <s v="exact"/>
    <s v="Moraine"/>
    <s v="Montgomery"/>
    <m/>
    <s v="Ohio"/>
    <x v="1"/>
    <s v="Northern America"/>
    <s v="EIA: 2847"/>
    <s v="EIA: GT2"/>
    <m/>
    <m/>
    <m/>
    <m/>
    <s v="18114"/>
    <n v="6831"/>
    <s v="L402035"/>
    <s v="G403050"/>
  </r>
  <r>
    <s v="https://www.gem.wiki/Tait_Electric_generating_station"/>
    <x v="62"/>
    <s v="Tait Electric generating station"/>
    <m/>
    <s v="GT3"/>
    <s v="NG/FO"/>
    <n v="84"/>
    <x v="0"/>
    <x v="1"/>
    <s v="N"/>
    <m/>
    <m/>
    <m/>
    <x v="23"/>
    <m/>
    <m/>
    <m/>
    <n v="39.727249"/>
    <n v="-84.211079999999995"/>
    <s v="exact"/>
    <s v="Moraine"/>
    <s v="Montgomery"/>
    <m/>
    <s v="Ohio"/>
    <x v="1"/>
    <s v="Northern America"/>
    <s v="EIA: 2847"/>
    <s v="EIA: GT3"/>
    <m/>
    <m/>
    <m/>
    <m/>
    <s v="18114"/>
    <n v="6832"/>
    <s v="L402035"/>
    <s v="G403051"/>
  </r>
  <r>
    <s v="https://www.gem.wiki/Tait_Electric_generating_station"/>
    <x v="62"/>
    <s v="Tait Electric generating station"/>
    <m/>
    <s v="GT4"/>
    <s v="NG/FO"/>
    <n v="94"/>
    <x v="0"/>
    <x v="1"/>
    <s v="N"/>
    <m/>
    <m/>
    <m/>
    <x v="10"/>
    <m/>
    <m/>
    <m/>
    <n v="39.727249"/>
    <n v="-84.211079999999995"/>
    <s v="exact"/>
    <s v="Moraine"/>
    <s v="Montgomery"/>
    <m/>
    <s v="Ohio"/>
    <x v="1"/>
    <s v="Northern America"/>
    <s v="EIA: 2847"/>
    <s v="EIA: GT4"/>
    <m/>
    <m/>
    <m/>
    <m/>
    <s v="18114"/>
    <n v="6833"/>
    <s v="L402035"/>
    <s v="G403056"/>
  </r>
  <r>
    <s v="https://www.gem.wiki/Tait_Electric_generating_station"/>
    <x v="62"/>
    <s v="Tait Electric generating station"/>
    <m/>
    <s v="GT5"/>
    <s v="NG/FO"/>
    <n v="94"/>
    <x v="0"/>
    <x v="1"/>
    <s v="N"/>
    <m/>
    <m/>
    <m/>
    <x v="10"/>
    <m/>
    <m/>
    <m/>
    <n v="39.727249"/>
    <n v="-84.211079999999995"/>
    <s v="exact"/>
    <s v="Moraine"/>
    <s v="Montgomery"/>
    <m/>
    <s v="Ohio"/>
    <x v="1"/>
    <s v="Northern America"/>
    <s v="EIA: 2847"/>
    <s v="EIA: GT5"/>
    <m/>
    <m/>
    <m/>
    <m/>
    <s v="18114"/>
    <n v="6834"/>
    <s v="L402035"/>
    <s v="G403057"/>
  </r>
  <r>
    <s v="https://www.gem.wiki/Tait_Electric_generating_station"/>
    <x v="62"/>
    <s v="Tait Electric generating station"/>
    <m/>
    <s v="GT6"/>
    <s v="NG/FO"/>
    <n v="94"/>
    <x v="0"/>
    <x v="1"/>
    <s v="N"/>
    <m/>
    <m/>
    <m/>
    <x v="10"/>
    <m/>
    <m/>
    <m/>
    <n v="39.727249"/>
    <n v="-84.211079999999995"/>
    <s v="exact"/>
    <s v="Moraine"/>
    <s v="Montgomery"/>
    <m/>
    <s v="Ohio"/>
    <x v="1"/>
    <s v="Northern America"/>
    <s v="EIA: 2847"/>
    <s v="EIA: GT6"/>
    <m/>
    <m/>
    <m/>
    <m/>
    <s v="18114"/>
    <n v="6835"/>
    <s v="L402035"/>
    <s v="G403058"/>
  </r>
  <r>
    <s v="https://www.gem.wiki/Tait_Electric_generating_station"/>
    <x v="62"/>
    <s v="Tait Electric generating station"/>
    <m/>
    <s v="GT7"/>
    <s v="NG/FO"/>
    <n v="94"/>
    <x v="0"/>
    <x v="1"/>
    <s v="N"/>
    <m/>
    <m/>
    <m/>
    <x v="10"/>
    <m/>
    <m/>
    <m/>
    <n v="39.727249"/>
    <n v="-84.211079999999995"/>
    <s v="exact"/>
    <s v="Moraine"/>
    <s v="Montgomery"/>
    <m/>
    <s v="Ohio"/>
    <x v="1"/>
    <s v="Northern America"/>
    <s v="EIA: 2847"/>
    <s v="EIA: GT7"/>
    <m/>
    <m/>
    <m/>
    <m/>
    <s v="18114"/>
    <n v="25262"/>
    <s v="L402035"/>
    <s v="G403059"/>
  </r>
  <r>
    <s v="https://www.gem.wiki/Talbot_County_Energy_power_station"/>
    <x v="62"/>
    <s v="Talbot County Energy power station"/>
    <m/>
    <s v="1"/>
    <s v="NG"/>
    <n v="121"/>
    <x v="0"/>
    <x v="1"/>
    <s v="N"/>
    <m/>
    <m/>
    <m/>
    <x v="10"/>
    <m/>
    <m/>
    <m/>
    <n v="32.589199999999998"/>
    <n v="-84.691699999999997"/>
    <s v="exact"/>
    <s v="Box Springs"/>
    <s v="Talbot"/>
    <m/>
    <s v="Georgia"/>
    <x v="1"/>
    <s v="Northern America"/>
    <s v="EIA: 7916"/>
    <s v="EIA: 1"/>
    <m/>
    <m/>
    <m/>
    <m/>
    <s v="47119"/>
    <n v="26385"/>
    <s v="L402160"/>
    <s v="G403299"/>
  </r>
  <r>
    <s v="https://www.gem.wiki/Talbot_County_Energy_power_station"/>
    <x v="62"/>
    <s v="Talbot County Energy power station"/>
    <m/>
    <s v="2"/>
    <s v="NG"/>
    <n v="121"/>
    <x v="0"/>
    <x v="1"/>
    <s v="N"/>
    <m/>
    <m/>
    <m/>
    <x v="10"/>
    <m/>
    <m/>
    <m/>
    <n v="32.589199999999998"/>
    <n v="-84.691699999999997"/>
    <s v="exact"/>
    <s v="Box Springs"/>
    <s v="Talbot"/>
    <m/>
    <s v="Georgia"/>
    <x v="1"/>
    <s v="Northern America"/>
    <s v="EIA: 7916"/>
    <s v="EIA: 2"/>
    <m/>
    <m/>
    <m/>
    <m/>
    <s v="47119"/>
    <n v="26386"/>
    <s v="L402160"/>
    <s v="G403300"/>
  </r>
  <r>
    <s v="https://www.gem.wiki/Talbot_County_Energy_power_station"/>
    <x v="62"/>
    <s v="Talbot County Energy power station"/>
    <m/>
    <s v="3"/>
    <s v="NG"/>
    <n v="121"/>
    <x v="0"/>
    <x v="1"/>
    <s v="N"/>
    <m/>
    <m/>
    <m/>
    <x v="10"/>
    <m/>
    <m/>
    <m/>
    <n v="32.589199999999998"/>
    <n v="-84.691699999999997"/>
    <s v="exact"/>
    <s v="Box Springs"/>
    <s v="Talbot"/>
    <m/>
    <s v="Georgia"/>
    <x v="1"/>
    <s v="Northern America"/>
    <s v="EIA: 7916"/>
    <s v="EIA: 3"/>
    <m/>
    <m/>
    <m/>
    <m/>
    <s v="47119"/>
    <n v="26387"/>
    <s v="L402160"/>
    <s v="G403301"/>
  </r>
  <r>
    <s v="https://www.gem.wiki/Talbot_County_Energy_power_station"/>
    <x v="62"/>
    <s v="Talbot County Energy power station"/>
    <m/>
    <s v="4"/>
    <s v="NG"/>
    <n v="121"/>
    <x v="0"/>
    <x v="1"/>
    <s v="N"/>
    <m/>
    <m/>
    <m/>
    <x v="10"/>
    <m/>
    <m/>
    <m/>
    <n v="32.589199999999998"/>
    <n v="-84.691699999999997"/>
    <s v="exact"/>
    <s v="Box Springs"/>
    <s v="Talbot"/>
    <m/>
    <s v="Georgia"/>
    <x v="1"/>
    <s v="Northern America"/>
    <s v="EIA: 7916"/>
    <s v="EIA: 4"/>
    <m/>
    <m/>
    <m/>
    <m/>
    <s v="47119"/>
    <n v="26388"/>
    <s v="L402160"/>
    <s v="G403302"/>
  </r>
  <r>
    <s v="https://www.gem.wiki/Talbot_County_Energy_power_station"/>
    <x v="62"/>
    <s v="Talbot County Energy power station"/>
    <m/>
    <s v="5"/>
    <s v="NG/FO"/>
    <n v="121"/>
    <x v="0"/>
    <x v="1"/>
    <s v="N"/>
    <m/>
    <m/>
    <m/>
    <x v="16"/>
    <m/>
    <m/>
    <m/>
    <n v="32.589199999999998"/>
    <n v="-84.691699999999997"/>
    <s v="exact"/>
    <s v="Box Springs"/>
    <s v="Talbot"/>
    <m/>
    <s v="Georgia"/>
    <x v="1"/>
    <s v="Northern America"/>
    <s v="EIA: 7916"/>
    <s v="EIA: 5"/>
    <m/>
    <m/>
    <m/>
    <m/>
    <s v="47119"/>
    <n v="26389"/>
    <s v="L402160"/>
    <s v="G403303"/>
  </r>
  <r>
    <s v="https://www.gem.wiki/Talbot_County_Energy_power_station"/>
    <x v="62"/>
    <s v="Talbot County Energy power station"/>
    <m/>
    <s v="6"/>
    <s v="NG/FO"/>
    <n v="121"/>
    <x v="0"/>
    <x v="1"/>
    <s v="N"/>
    <m/>
    <m/>
    <m/>
    <x v="16"/>
    <m/>
    <m/>
    <m/>
    <n v="32.589199999999998"/>
    <n v="-84.691699999999997"/>
    <s v="exact"/>
    <s v="Box Springs"/>
    <s v="Talbot"/>
    <m/>
    <s v="Georgia"/>
    <x v="1"/>
    <s v="Northern America"/>
    <s v="EIA: 7916"/>
    <s v="EIA: 6"/>
    <m/>
    <m/>
    <m/>
    <m/>
    <s v="47119"/>
    <n v="26390"/>
    <s v="L402160"/>
    <s v="G403304"/>
  </r>
  <r>
    <s v="https://www.gem.wiki/TalenEnergy_Martins_Creek_power_station"/>
    <x v="62"/>
    <s v="TalenEnergy Martins Creek power station"/>
    <m/>
    <s v="3"/>
    <s v="NG/FO"/>
    <n v="851"/>
    <x v="0"/>
    <x v="3"/>
    <s v="N"/>
    <m/>
    <m/>
    <m/>
    <x v="38"/>
    <m/>
    <m/>
    <m/>
    <n v="40.797761999999999"/>
    <n v="-75.105419999999995"/>
    <s v="exact"/>
    <s v="Bangor"/>
    <s v="Northampton"/>
    <m/>
    <s v="Pennsylvania"/>
    <x v="1"/>
    <s v="Northern America"/>
    <s v="EIA: 3148"/>
    <s v="EIA: 3"/>
    <m/>
    <m/>
    <m/>
    <m/>
    <m/>
    <m/>
    <s v="L401618"/>
    <s v="G402347"/>
  </r>
  <r>
    <s v="https://www.gem.wiki/TalenEnergy_Martins_Creek_power_station"/>
    <x v="62"/>
    <s v="TalenEnergy Martins Creek power station"/>
    <m/>
    <s v="4"/>
    <s v="NG/FO"/>
    <n v="851"/>
    <x v="0"/>
    <x v="3"/>
    <s v="N"/>
    <m/>
    <m/>
    <m/>
    <x v="79"/>
    <m/>
    <m/>
    <m/>
    <n v="40.797761999999999"/>
    <n v="-75.105419999999995"/>
    <s v="exact"/>
    <s v="Bangor"/>
    <s v="Northampton"/>
    <m/>
    <s v="Pennsylvania"/>
    <x v="1"/>
    <s v="Northern America"/>
    <s v="EIA: 3148"/>
    <s v="EIA: 4"/>
    <m/>
    <m/>
    <m/>
    <m/>
    <m/>
    <m/>
    <s v="L401618"/>
    <s v="G402348"/>
  </r>
  <r>
    <s v="https://www.gem.wiki/Tanner_Street_Generation_power_station"/>
    <x v="62"/>
    <s v="Tanner Street Generation power station"/>
    <m/>
    <s v="CC1"/>
    <s v="NG/FO"/>
    <n v="85"/>
    <x v="0"/>
    <x v="0"/>
    <s v="N"/>
    <m/>
    <m/>
    <m/>
    <x v="47"/>
    <m/>
    <m/>
    <m/>
    <n v="42.632123999999997"/>
    <n v="-71.313239999999993"/>
    <s v="exact"/>
    <s v="Lowell"/>
    <s v="Middlesex"/>
    <m/>
    <s v="Massachusetts"/>
    <x v="1"/>
    <s v="Northern America"/>
    <s v="EIA: 54586"/>
    <s v="EIA: TRENT, VAX"/>
    <m/>
    <m/>
    <m/>
    <m/>
    <m/>
    <m/>
    <s v="L401745"/>
    <s v="G401757"/>
  </r>
  <r>
    <s v="https://www.gem.wiki/Tate_&amp;_Lyle_Decatur_cogeneration_power_station"/>
    <x v="62"/>
    <s v="Tate &amp; Lyle Decatur cogeneration power station"/>
    <m/>
    <s v="GEN1"/>
    <s v="NG/C"/>
    <n v="65"/>
    <x v="0"/>
    <x v="3"/>
    <s v="Y"/>
    <s v="not found"/>
    <s v="not found"/>
    <s v="replacement"/>
    <x v="30"/>
    <m/>
    <m/>
    <m/>
    <n v="39.84919"/>
    <n v="-88.931939999999997"/>
    <s v="exact"/>
    <s v="Decatur"/>
    <s v="Macon"/>
    <m/>
    <s v="Illinois"/>
    <x v="1"/>
    <s v="Northern America"/>
    <s v="EIA: 10867"/>
    <s v="EIA: GEN1"/>
    <m/>
    <m/>
    <m/>
    <m/>
    <s v="not found"/>
    <m/>
    <s v="L407386"/>
    <s v="G409601"/>
  </r>
  <r>
    <s v="https://www.gem.wiki/Teche_power_station"/>
    <x v="62"/>
    <s v="Teche power station"/>
    <m/>
    <s v="3"/>
    <s v="NG/FO"/>
    <n v="349"/>
    <x v="0"/>
    <x v="3"/>
    <s v="N"/>
    <m/>
    <m/>
    <m/>
    <x v="62"/>
    <m/>
    <m/>
    <m/>
    <n v="29.822222"/>
    <n v="-91.542500000000004"/>
    <s v="exact"/>
    <s v="Baldwin"/>
    <s v="St Mary"/>
    <m/>
    <s v="Louisiana"/>
    <x v="1"/>
    <s v="Northern America"/>
    <s v="EIA: 1400"/>
    <s v="EIA: 3"/>
    <m/>
    <m/>
    <m/>
    <m/>
    <s v="15877"/>
    <n v="20973"/>
    <s v="L401823"/>
    <s v="G402632"/>
  </r>
  <r>
    <s v="https://www.gem.wiki/Tenaska_Central_Alabama_generating_station"/>
    <x v="62"/>
    <s v="Tenaska Central Alabama generating station"/>
    <m/>
    <s v="STG1"/>
    <s v="NG/FO"/>
    <n v="927"/>
    <x v="0"/>
    <x v="0"/>
    <s v="N"/>
    <m/>
    <m/>
    <m/>
    <x v="16"/>
    <m/>
    <m/>
    <m/>
    <n v="32.649700000000003"/>
    <n v="-86.74"/>
    <s v="exact"/>
    <s v="Billingsley"/>
    <s v="Autauga"/>
    <m/>
    <s v="Alabama"/>
    <x v="1"/>
    <s v="Northern America"/>
    <s v="EIA: 55440"/>
    <s v="EIA: CTG1, CTG2, CTG3, ST1"/>
    <m/>
    <m/>
    <m/>
    <m/>
    <s v="50241"/>
    <s v="29507, 29509, 29508, 29510"/>
    <s v="L401620"/>
    <s v="G401923"/>
  </r>
  <r>
    <s v="https://www.gem.wiki/Tenaska_Frontier_generation_station"/>
    <x v="62"/>
    <s v="Tenaska Frontier generation station"/>
    <m/>
    <s v="STG1"/>
    <s v="NG"/>
    <n v="940"/>
    <x v="0"/>
    <x v="0"/>
    <s v="N"/>
    <m/>
    <m/>
    <m/>
    <x v="15"/>
    <m/>
    <m/>
    <m/>
    <n v="30.592400000000001"/>
    <n v="-95.9178"/>
    <s v="exact"/>
    <s v="Shiro"/>
    <s v="Grimes"/>
    <m/>
    <s v="Texas"/>
    <x v="1"/>
    <s v="Northern America"/>
    <s v="EIA: 55062"/>
    <s v="EIA: GTG1, GTG2, GTG3, STG1"/>
    <m/>
    <m/>
    <m/>
    <m/>
    <m/>
    <m/>
    <s v="L401622"/>
    <s v="G401785"/>
  </r>
  <r>
    <s v="https://www.gem.wiki/Tenaska_Gateway_generating_station"/>
    <x v="62"/>
    <s v="Tenaska Gateway generating station"/>
    <m/>
    <s v="STG1"/>
    <s v="NG/FO"/>
    <n v="940"/>
    <x v="0"/>
    <x v="0"/>
    <s v="N"/>
    <m/>
    <m/>
    <m/>
    <x v="11"/>
    <m/>
    <m/>
    <m/>
    <n v="32.017825999999999"/>
    <n v="-94.619739999999993"/>
    <s v="exact"/>
    <s v="Mt. Enterprise"/>
    <s v="Rusk"/>
    <m/>
    <s v="Texas"/>
    <x v="1"/>
    <s v="Northern America"/>
    <s v="EIA: 55132"/>
    <s v="EIA: GTG1, GTG2, GTG3, STG1"/>
    <m/>
    <m/>
    <m/>
    <m/>
    <m/>
    <m/>
    <s v="L401623"/>
    <s v="G401812"/>
  </r>
  <r>
    <s v="https://www.gem.wiki/Tenaska_Georgia_generation_facility"/>
    <x v="62"/>
    <s v="Tenaska Georgia generation facility"/>
    <m/>
    <s v="GTG1"/>
    <s v="NG/FO"/>
    <n v="183"/>
    <x v="0"/>
    <x v="1"/>
    <s v="N"/>
    <m/>
    <m/>
    <m/>
    <x v="11"/>
    <m/>
    <m/>
    <m/>
    <n v="33.351599999999998"/>
    <n v="-84.999600000000001"/>
    <s v="exact"/>
    <s v="Franklin"/>
    <s v="Heard"/>
    <m/>
    <s v="Georgia"/>
    <x v="1"/>
    <s v="Northern America"/>
    <s v="EIA: 55061"/>
    <s v="EIA: GTG1"/>
    <m/>
    <m/>
    <m/>
    <m/>
    <s v="46008"/>
    <n v="24951"/>
    <s v="L401624"/>
    <s v="G402349"/>
  </r>
  <r>
    <s v="https://www.gem.wiki/Tenaska_Georgia_generation_facility"/>
    <x v="62"/>
    <s v="Tenaska Georgia generation facility"/>
    <m/>
    <s v="GTG2"/>
    <s v="NG/FO"/>
    <n v="183"/>
    <x v="0"/>
    <x v="1"/>
    <s v="N"/>
    <m/>
    <m/>
    <m/>
    <x v="11"/>
    <m/>
    <m/>
    <m/>
    <n v="33.351599999999998"/>
    <n v="-84.999600000000001"/>
    <s v="exact"/>
    <s v="Franklin"/>
    <s v="Heard"/>
    <m/>
    <s v="Georgia"/>
    <x v="1"/>
    <s v="Northern America"/>
    <s v="EIA: 55061"/>
    <s v="EIA: GTG2"/>
    <m/>
    <m/>
    <m/>
    <m/>
    <s v="46008"/>
    <n v="24952"/>
    <s v="L401624"/>
    <s v="G402350"/>
  </r>
  <r>
    <s v="https://www.gem.wiki/Tenaska_Georgia_generation_facility"/>
    <x v="62"/>
    <s v="Tenaska Georgia generation facility"/>
    <m/>
    <s v="GTG3"/>
    <s v="NG/FO"/>
    <n v="183"/>
    <x v="0"/>
    <x v="1"/>
    <s v="N"/>
    <m/>
    <m/>
    <m/>
    <x v="11"/>
    <m/>
    <m/>
    <m/>
    <n v="33.351599999999998"/>
    <n v="-84.999600000000001"/>
    <s v="exact"/>
    <s v="Franklin"/>
    <s v="Heard"/>
    <m/>
    <s v="Georgia"/>
    <x v="1"/>
    <s v="Northern America"/>
    <s v="EIA: 55061"/>
    <s v="EIA: GTG3"/>
    <m/>
    <m/>
    <m/>
    <m/>
    <s v="46008"/>
    <n v="24953"/>
    <s v="L401624"/>
    <s v="G402351"/>
  </r>
  <r>
    <s v="https://www.gem.wiki/Tenaska_Georgia_generation_facility"/>
    <x v="62"/>
    <s v="Tenaska Georgia generation facility"/>
    <m/>
    <s v="GTG4"/>
    <s v="NG/FO"/>
    <n v="183"/>
    <x v="0"/>
    <x v="1"/>
    <s v="N"/>
    <m/>
    <m/>
    <m/>
    <x v="10"/>
    <m/>
    <m/>
    <m/>
    <n v="33.351599999999998"/>
    <n v="-84.999600000000001"/>
    <s v="exact"/>
    <s v="Franklin"/>
    <s v="Heard"/>
    <m/>
    <s v="Georgia"/>
    <x v="1"/>
    <s v="Northern America"/>
    <s v="EIA: 55061"/>
    <s v="EIA: GTG4"/>
    <m/>
    <m/>
    <m/>
    <m/>
    <s v="46008"/>
    <n v="24954"/>
    <s v="L401624"/>
    <s v="G402352"/>
  </r>
  <r>
    <s v="https://www.gem.wiki/Tenaska_Georgia_generation_facility"/>
    <x v="62"/>
    <s v="Tenaska Georgia generation facility"/>
    <m/>
    <s v="GTG5"/>
    <s v="NG/FO"/>
    <n v="183"/>
    <x v="0"/>
    <x v="1"/>
    <s v="N"/>
    <m/>
    <m/>
    <m/>
    <x v="10"/>
    <m/>
    <m/>
    <m/>
    <n v="33.351599999999998"/>
    <n v="-84.999600000000001"/>
    <s v="exact"/>
    <s v="Franklin"/>
    <s v="Heard"/>
    <m/>
    <s v="Georgia"/>
    <x v="1"/>
    <s v="Northern America"/>
    <s v="EIA: 55061"/>
    <s v="EIA: GTG5"/>
    <m/>
    <m/>
    <m/>
    <m/>
    <s v="46008"/>
    <n v="24955"/>
    <s v="L401624"/>
    <s v="G402353"/>
  </r>
  <r>
    <s v="https://www.gem.wiki/Tenaska_Georgia_generation_facility"/>
    <x v="62"/>
    <s v="Tenaska Georgia generation facility"/>
    <m/>
    <s v="GTG6"/>
    <s v="NG/FO"/>
    <n v="183"/>
    <x v="0"/>
    <x v="1"/>
    <s v="N"/>
    <m/>
    <m/>
    <m/>
    <x v="10"/>
    <m/>
    <m/>
    <m/>
    <n v="33.351599999999998"/>
    <n v="-84.999600000000001"/>
    <s v="exact"/>
    <s v="Franklin"/>
    <s v="Heard"/>
    <m/>
    <s v="Georgia"/>
    <x v="1"/>
    <s v="Northern America"/>
    <s v="EIA: 55061"/>
    <s v="EIA: GTG6"/>
    <m/>
    <m/>
    <m/>
    <m/>
    <s v="46008"/>
    <n v="24956"/>
    <s v="L401624"/>
    <s v="G402354"/>
  </r>
  <r>
    <s v="https://www.gem.wiki/Tenaska_Lindsay_Hill_generating_station"/>
    <x v="62"/>
    <s v="Tenaska Lindsay Hill generating station"/>
    <m/>
    <s v="STG1"/>
    <s v="NG/FO"/>
    <n v="939"/>
    <x v="0"/>
    <x v="0"/>
    <s v="N"/>
    <m/>
    <m/>
    <m/>
    <x v="10"/>
    <m/>
    <m/>
    <m/>
    <n v="32.651400000000002"/>
    <n v="-86.738600000000005"/>
    <s v="exact"/>
    <s v="Billingsley"/>
    <s v="Autauga"/>
    <m/>
    <s v="Alabama"/>
    <x v="1"/>
    <s v="Northern America"/>
    <s v="EIA: 55271"/>
    <s v="EIA: GTG1, GTG2, GTG3, STG1"/>
    <m/>
    <m/>
    <m/>
    <m/>
    <s v="46230"/>
    <s v="25270, 26417, 26418, 27356"/>
    <s v="L401621"/>
    <s v="G401866"/>
  </r>
  <r>
    <s v="https://www.gem.wiki/Tenaska_Virginia_generating_station"/>
    <x v="62"/>
    <s v="Tenaska Virginia generating station"/>
    <m/>
    <s v="STG1"/>
    <s v="NG/FO"/>
    <n v="1011"/>
    <x v="0"/>
    <x v="0"/>
    <s v="N"/>
    <m/>
    <m/>
    <m/>
    <x v="8"/>
    <m/>
    <m/>
    <m/>
    <n v="37.866700000000002"/>
    <n v="-78.381299999999996"/>
    <s v="exact"/>
    <s v="Scottsville"/>
    <s v="Fluvanna"/>
    <m/>
    <s v="Virginia"/>
    <x v="1"/>
    <s v="Northern America"/>
    <s v="EIA: 55439"/>
    <s v="EIA: CTG1, CTG2, CTG3, STG1"/>
    <m/>
    <m/>
    <m/>
    <m/>
    <m/>
    <m/>
    <s v="L401626"/>
    <s v="G401922"/>
  </r>
  <r>
    <s v="https://www.gem.wiki/Tenaska_Westmoreland_generating_station"/>
    <x v="62"/>
    <s v="Tenaska Westmoreland generating station"/>
    <m/>
    <s v="STG1"/>
    <s v="NG"/>
    <n v="1134"/>
    <x v="0"/>
    <x v="0"/>
    <s v="N"/>
    <s v="Hydrogen capable: turbine"/>
    <s v="not found"/>
    <m/>
    <x v="34"/>
    <m/>
    <m/>
    <m/>
    <n v="40.175249000000001"/>
    <n v="-79.696669999999997"/>
    <s v="exact"/>
    <s v="Smithton"/>
    <s v="Westmoreland"/>
    <m/>
    <s v="Pennsylvania"/>
    <x v="1"/>
    <s v="Northern America"/>
    <s v="EIA: 60464"/>
    <s v="EIA: CTG1, CTG2, STG1"/>
    <m/>
    <m/>
    <m/>
    <m/>
    <s v="62750"/>
    <s v="39197, 39200, 39199"/>
    <s v="L401625"/>
    <s v="G402097"/>
  </r>
  <r>
    <s v="https://www.gem.wiki/Terry_Bundy_generating_station"/>
    <x v="62"/>
    <s v="Terry Bundy generating station"/>
    <m/>
    <s v="4"/>
    <s v="NG/FO"/>
    <n v="61"/>
    <x v="0"/>
    <x v="1"/>
    <s v="N"/>
    <m/>
    <m/>
    <m/>
    <x v="16"/>
    <m/>
    <m/>
    <m/>
    <n v="40.909652999999999"/>
    <n v="-96.61309"/>
    <s v="exact"/>
    <s v="Lincoln"/>
    <s v="Lancaster"/>
    <m/>
    <s v="Nebraska"/>
    <x v="1"/>
    <s v="Northern America"/>
    <s v="EIA: 7887"/>
    <s v="EIA: 4"/>
    <m/>
    <m/>
    <m/>
    <m/>
    <m/>
    <m/>
    <s v="L402048"/>
    <s v="G403074"/>
  </r>
  <r>
    <s v="https://www.gem.wiki/Terry_Bundy_generating_station"/>
    <x v="62"/>
    <s v="Terry Bundy generating station"/>
    <m/>
    <s v="CC1"/>
    <s v="NG/FO"/>
    <n v="149"/>
    <x v="0"/>
    <x v="0"/>
    <s v="N"/>
    <m/>
    <m/>
    <m/>
    <x v="8"/>
    <m/>
    <m/>
    <m/>
    <n v="40.909652999999999"/>
    <n v="-96.61309"/>
    <s v="exact"/>
    <s v="Lincoln"/>
    <s v="Lancaster"/>
    <m/>
    <s v="Nebraska"/>
    <x v="1"/>
    <s v="Northern America"/>
    <s v="EIA: 7887"/>
    <s v="EIA: 1, 2, 3"/>
    <m/>
    <m/>
    <m/>
    <m/>
    <m/>
    <m/>
    <s v="L402048"/>
    <s v="G402181"/>
  </r>
  <r>
    <s v="https://www.gem.wiki/Texas_City_power_plant"/>
    <x v="62"/>
    <s v="Texas City power plant"/>
    <m/>
    <s v="CC1"/>
    <s v="NG"/>
    <n v="450"/>
    <x v="0"/>
    <x v="0"/>
    <s v="Y"/>
    <m/>
    <m/>
    <m/>
    <x v="33"/>
    <m/>
    <m/>
    <m/>
    <n v="29.378696999999999"/>
    <n v="-94.943830000000005"/>
    <s v="exact"/>
    <s v="Texas City"/>
    <s v="Galveston"/>
    <m/>
    <s v="Texas"/>
    <x v="1"/>
    <s v="Northern America"/>
    <s v="EIA: 52088"/>
    <s v="EIA: GEN1, GEN2, GEN3, GEN4"/>
    <m/>
    <m/>
    <m/>
    <m/>
    <m/>
    <m/>
    <s v="L402499"/>
    <s v="G401733"/>
  </r>
  <r>
    <s v="https://www.gem.wiki/Theodore_cogeneration_facility"/>
    <x v="62"/>
    <s v="Theodore cogeneration facility"/>
    <m/>
    <s v="G525"/>
    <s v="NG"/>
    <n v="317"/>
    <x v="0"/>
    <x v="0"/>
    <s v="Y"/>
    <m/>
    <m/>
    <m/>
    <x v="15"/>
    <m/>
    <m/>
    <m/>
    <n v="30.525445000000001"/>
    <n v="-88.128479999999996"/>
    <s v="exact"/>
    <s v="Theodore"/>
    <s v="Mobile"/>
    <m/>
    <s v="Alabama"/>
    <x v="1"/>
    <s v="Northern America"/>
    <s v="EIA: 7721"/>
    <s v="EIA: 1, 2"/>
    <m/>
    <m/>
    <m/>
    <m/>
    <s v="38581"/>
    <s v="24704, 24705"/>
    <s v="L401698"/>
    <s v="G402168"/>
  </r>
  <r>
    <s v="https://www.gem.wiki/Thomas_A_Smith_energy_facility"/>
    <x v="62"/>
    <s v="Thomas A Smith energy facility"/>
    <m/>
    <s v="1"/>
    <s v="NG"/>
    <n v="596"/>
    <x v="0"/>
    <x v="0"/>
    <s v="N"/>
    <m/>
    <m/>
    <m/>
    <x v="10"/>
    <m/>
    <m/>
    <m/>
    <n v="34.709400000000002"/>
    <n v="-84.917500000000004"/>
    <s v="exact"/>
    <s v="Dalton"/>
    <s v="Murray"/>
    <m/>
    <s v="Georgia"/>
    <x v="1"/>
    <s v="Northern America"/>
    <s v="EIA: 55382"/>
    <s v="EIA: 1GT1, 1GT2, 1STG"/>
    <m/>
    <m/>
    <m/>
    <m/>
    <s v="47599"/>
    <s v="26805, 26811, 26806"/>
    <s v="L402161"/>
    <s v="G401907"/>
  </r>
  <r>
    <s v="https://www.gem.wiki/Thomas_A_Smith_energy_facility"/>
    <x v="62"/>
    <s v="Thomas A Smith energy facility"/>
    <m/>
    <s v="2"/>
    <s v="NG"/>
    <n v="596"/>
    <x v="0"/>
    <x v="0"/>
    <s v="N"/>
    <m/>
    <m/>
    <m/>
    <x v="10"/>
    <m/>
    <m/>
    <m/>
    <n v="34.709400000000002"/>
    <n v="-84.917500000000004"/>
    <s v="exact"/>
    <s v="Dalton"/>
    <s v="Murray"/>
    <m/>
    <s v="Georgia"/>
    <x v="1"/>
    <s v="Northern America"/>
    <s v="EIA: 55382"/>
    <s v="EIA: 2GT1, 2GT2, 2STG"/>
    <m/>
    <m/>
    <m/>
    <m/>
    <s v="47599"/>
    <s v="26812, 26813, 26814"/>
    <s v="L402161"/>
    <s v="G401908"/>
  </r>
  <r>
    <s v="https://www.gem.wiki/Thomas_C_Ferguson_power_station"/>
    <x v="62"/>
    <s v="Thomas C Ferguson power station"/>
    <m/>
    <s v="CC1"/>
    <s v="NG"/>
    <n v="575"/>
    <x v="0"/>
    <x v="0"/>
    <s v="N"/>
    <m/>
    <m/>
    <m/>
    <x v="2"/>
    <m/>
    <m/>
    <m/>
    <n v="30.558"/>
    <n v="-98.370500000000007"/>
    <s v="exact"/>
    <s v="Marble Falls"/>
    <s v="Llano"/>
    <m/>
    <s v="Texas"/>
    <x v="1"/>
    <s v="Northern America"/>
    <s v="EIA: 4937"/>
    <s v="EIA: CT-1, CT-2, STG"/>
    <m/>
    <m/>
    <m/>
    <m/>
    <s v="25180"/>
    <s v="39418, 39419, 39420"/>
    <s v="L401574"/>
    <s v="G401695"/>
  </r>
  <r>
    <s v="https://www.gem.wiki/Thomas_Fitzhugh_power_station"/>
    <x v="62"/>
    <s v="Thomas Fitzhugh power station"/>
    <m/>
    <s v="FIT1"/>
    <s v="NG/FO"/>
    <n v="185"/>
    <x v="0"/>
    <x v="0"/>
    <s v="N"/>
    <m/>
    <m/>
    <m/>
    <x v="10"/>
    <m/>
    <m/>
    <m/>
    <n v="35.462381999999998"/>
    <n v="-93.804929999999999"/>
    <s v="exact"/>
    <s v="Ozark"/>
    <s v="Franklin"/>
    <m/>
    <s v="Arkansas"/>
    <x v="1"/>
    <s v="Northern America"/>
    <s v="EIA: 201"/>
    <s v="EIA: 1, 2"/>
    <m/>
    <m/>
    <m/>
    <m/>
    <s v="13513"/>
    <s v="24842, 30104"/>
    <s v="L401720"/>
    <s v="G401635"/>
  </r>
  <r>
    <s v="https://www.gem.wiki/Tiger_Bay_power_station"/>
    <x v="62"/>
    <s v="Tiger Bay power station"/>
    <m/>
    <s v="G200"/>
    <s v="NG"/>
    <n v="278"/>
    <x v="0"/>
    <x v="0"/>
    <s v="N"/>
    <m/>
    <m/>
    <m/>
    <x v="44"/>
    <m/>
    <m/>
    <m/>
    <n v="27.746369000000001"/>
    <n v="-81.849450000000004"/>
    <s v="exact"/>
    <s v="Ft. Meade"/>
    <s v="Polk"/>
    <m/>
    <s v="Florida"/>
    <x v="1"/>
    <s v="Northern America"/>
    <s v="EIA: 7699"/>
    <s v="EIA: CT1, CW1"/>
    <m/>
    <m/>
    <m/>
    <m/>
    <s v="18366"/>
    <s v="21261, 21262"/>
    <s v="L401873"/>
    <s v="G402164"/>
  </r>
  <r>
    <s v="https://www.gem.wiki/Tiverton_power_plant"/>
    <x v="62"/>
    <s v="Tiverton power plant"/>
    <m/>
    <s v="1226"/>
    <s v="NG"/>
    <n v="273"/>
    <x v="0"/>
    <x v="0"/>
    <s v="N"/>
    <m/>
    <m/>
    <m/>
    <x v="15"/>
    <m/>
    <m/>
    <m/>
    <n v="41.642200000000003"/>
    <n v="-71.170599999999993"/>
    <s v="exact"/>
    <s v="Tiverton"/>
    <s v="Newport"/>
    <m/>
    <s v="Rhode Island"/>
    <x v="1"/>
    <s v="Northern America"/>
    <s v="EIA: 55048"/>
    <s v="EIA: UNT1, UNT2"/>
    <m/>
    <m/>
    <m/>
    <m/>
    <m/>
    <m/>
    <s v="L402327"/>
    <s v="G401784"/>
  </r>
  <r>
    <s v="https://www.gem.wiki/Topaz_Generating_power_station"/>
    <x v="62"/>
    <s v="Topaz Generating power station"/>
    <m/>
    <s v="CTG-1"/>
    <s v="NG"/>
    <n v="61"/>
    <x v="0"/>
    <x v="1"/>
    <s v="N"/>
    <s v="Hydrogen capable: turbine"/>
    <s v="not found"/>
    <m/>
    <x v="30"/>
    <m/>
    <m/>
    <s v="Proenergy Services"/>
    <n v="29.426389"/>
    <n v="-94.976669999999999"/>
    <s v="exact"/>
    <s v="Texas City"/>
    <s v="Galveston"/>
    <m/>
    <s v="Texas"/>
    <x v="1"/>
    <s v="Northern America"/>
    <s v="EIA: 63688"/>
    <s v="EIA: CTG-1"/>
    <m/>
    <m/>
    <m/>
    <m/>
    <s v="1138096"/>
    <n v="1312195"/>
    <s v="L407376"/>
    <s v="G409486"/>
  </r>
  <r>
    <s v="https://www.gem.wiki/Topaz_Generating_power_station"/>
    <x v="62"/>
    <s v="Topaz Generating power station"/>
    <m/>
    <s v="CTG-2"/>
    <s v="NG"/>
    <n v="61"/>
    <x v="0"/>
    <x v="1"/>
    <s v="N"/>
    <s v="Hydrogen capable: turbine"/>
    <s v="not found"/>
    <m/>
    <x v="30"/>
    <m/>
    <m/>
    <s v="Proenergy Services"/>
    <n v="29.426389"/>
    <n v="-94.976669999999999"/>
    <s v="exact"/>
    <s v="Texas City"/>
    <s v="Galveston"/>
    <m/>
    <s v="Texas"/>
    <x v="1"/>
    <s v="Northern America"/>
    <s v="EIA: 63688"/>
    <s v="EIA: CTG-2"/>
    <m/>
    <m/>
    <m/>
    <m/>
    <s v="1138096"/>
    <n v="1312196"/>
    <s v="L407376"/>
    <s v="G409484"/>
  </r>
  <r>
    <s v="https://www.gem.wiki/Topaz_Generating_power_station"/>
    <x v="62"/>
    <s v="Topaz Generating power station"/>
    <m/>
    <s v="CTG-3"/>
    <s v="NG"/>
    <n v="61"/>
    <x v="0"/>
    <x v="1"/>
    <s v="N"/>
    <s v="Hydrogen capable: turbine"/>
    <s v="not found"/>
    <m/>
    <x v="30"/>
    <m/>
    <m/>
    <s v="Proenergy Services"/>
    <n v="29.426389"/>
    <n v="-94.976669999999999"/>
    <s v="exact"/>
    <s v="Texas City"/>
    <s v="Galveston"/>
    <m/>
    <s v="Texas"/>
    <x v="1"/>
    <s v="Northern America"/>
    <s v="EIA: 63688"/>
    <s v="EIA: CTG-3"/>
    <m/>
    <m/>
    <m/>
    <m/>
    <s v="1138096"/>
    <n v="1312197"/>
    <s v="L407376"/>
    <s v="G409483"/>
  </r>
  <r>
    <s v="https://www.gem.wiki/Topaz_Generating_power_station"/>
    <x v="62"/>
    <s v="Topaz Generating power station"/>
    <m/>
    <s v="CTG-4"/>
    <s v="NG"/>
    <n v="61"/>
    <x v="0"/>
    <x v="1"/>
    <s v="N"/>
    <s v="Hydrogen capable: turbine"/>
    <s v="not found"/>
    <m/>
    <x v="30"/>
    <m/>
    <m/>
    <s v="Proenergy Services"/>
    <n v="29.426389"/>
    <n v="-94.976669999999999"/>
    <s v="exact"/>
    <s v="Texas City"/>
    <s v="Galveston"/>
    <m/>
    <s v="Texas"/>
    <x v="1"/>
    <s v="Northern America"/>
    <s v="EIA: 63688"/>
    <s v="EIA: CTG-4"/>
    <m/>
    <m/>
    <m/>
    <m/>
    <s v="1138096"/>
    <n v="1312198"/>
    <s v="L407376"/>
    <s v="G409482"/>
  </r>
  <r>
    <s v="https://www.gem.wiki/Topaz_Generating_power_station"/>
    <x v="62"/>
    <s v="Topaz Generating power station"/>
    <m/>
    <s v="CTG-5"/>
    <s v="NG"/>
    <n v="61"/>
    <x v="0"/>
    <x v="1"/>
    <s v="N"/>
    <s v="Hydrogen capable: turbine"/>
    <s v="not found"/>
    <m/>
    <x v="30"/>
    <m/>
    <m/>
    <s v="Proenergy Services"/>
    <n v="29.426389"/>
    <n v="-94.976669999999999"/>
    <s v="exact"/>
    <s v="Texas City"/>
    <s v="Galveston"/>
    <m/>
    <s v="Texas"/>
    <x v="1"/>
    <s v="Northern America"/>
    <s v="EIA: 63688"/>
    <s v="EIA: CTG-5"/>
    <m/>
    <m/>
    <m/>
    <m/>
    <s v="1138096"/>
    <n v="1312199"/>
    <s v="L407376"/>
    <s v="G409481"/>
  </r>
  <r>
    <s v="https://www.gem.wiki/Topaz_Generating_power_station"/>
    <x v="62"/>
    <s v="Topaz Generating power station"/>
    <m/>
    <s v="CTG-6"/>
    <s v="NG"/>
    <n v="61"/>
    <x v="0"/>
    <x v="1"/>
    <s v="N"/>
    <s v="Hydrogen capable: turbine"/>
    <s v="not found"/>
    <m/>
    <x v="30"/>
    <m/>
    <m/>
    <s v="Proenergy Services"/>
    <n v="29.426389"/>
    <n v="-94.976669999999999"/>
    <s v="exact"/>
    <s v="Texas City"/>
    <s v="Galveston"/>
    <m/>
    <s v="Texas"/>
    <x v="1"/>
    <s v="Northern America"/>
    <s v="EIA: 63688"/>
    <s v="EIA: CTG-6"/>
    <m/>
    <m/>
    <m/>
    <m/>
    <s v="1138096"/>
    <n v="1312200"/>
    <s v="L407376"/>
    <s v="G409480"/>
  </r>
  <r>
    <s v="https://www.gem.wiki/Topaz_Generating_power_station"/>
    <x v="62"/>
    <s v="Topaz Generating power station"/>
    <m/>
    <s v="CTG-7"/>
    <s v="NG"/>
    <n v="61"/>
    <x v="0"/>
    <x v="1"/>
    <s v="N"/>
    <s v="Hydrogen capable: turbine"/>
    <s v="not found"/>
    <m/>
    <x v="30"/>
    <m/>
    <m/>
    <s v="Proenergy Services"/>
    <n v="29.426389"/>
    <n v="-94.976669999999999"/>
    <s v="exact"/>
    <s v="Texas City"/>
    <s v="Galveston"/>
    <m/>
    <s v="Texas"/>
    <x v="1"/>
    <s v="Northern America"/>
    <s v="EIA: 63688"/>
    <s v="EIA: CTG-7"/>
    <m/>
    <m/>
    <m/>
    <m/>
    <s v="1138096"/>
    <n v="1312201"/>
    <s v="L407376"/>
    <s v="G409479"/>
  </r>
  <r>
    <s v="https://www.gem.wiki/Topaz_Generating_power_station"/>
    <x v="62"/>
    <s v="Topaz Generating power station"/>
    <m/>
    <s v="CTG-8"/>
    <s v="NG"/>
    <n v="61"/>
    <x v="0"/>
    <x v="1"/>
    <s v="N"/>
    <s v="Hydrogen capable: turbine"/>
    <s v="not found"/>
    <m/>
    <x v="30"/>
    <m/>
    <m/>
    <s v="Proenergy Services"/>
    <n v="29.426389"/>
    <n v="-94.976669999999999"/>
    <s v="exact"/>
    <s v="Texas City"/>
    <s v="Galveston"/>
    <m/>
    <s v="Texas"/>
    <x v="1"/>
    <s v="Northern America"/>
    <s v="EIA: 63688"/>
    <s v="EIA: CTG-8"/>
    <m/>
    <m/>
    <m/>
    <m/>
    <s v="1138096"/>
    <n v="1312202"/>
    <s v="L407376"/>
    <s v="G409478"/>
  </r>
  <r>
    <s v="https://www.gem.wiki/Topaz_Generating_power_station"/>
    <x v="62"/>
    <s v="Topaz Generating power station"/>
    <m/>
    <s v="CTG-9"/>
    <s v="NG"/>
    <n v="61"/>
    <x v="0"/>
    <x v="1"/>
    <s v="N"/>
    <s v="Hydrogen capable: turbine"/>
    <s v="not found"/>
    <m/>
    <x v="30"/>
    <m/>
    <m/>
    <s v="Proenergy Services"/>
    <n v="29.426389"/>
    <n v="-94.976669999999999"/>
    <s v="exact"/>
    <s v="Texas City"/>
    <s v="Galveston"/>
    <m/>
    <s v="Texas"/>
    <x v="1"/>
    <s v="Northern America"/>
    <s v="EIA: 63688"/>
    <s v="EIA: CTG-9"/>
    <m/>
    <m/>
    <m/>
    <m/>
    <s v="1138096"/>
    <n v="1312203"/>
    <s v="L407376"/>
    <s v="G409477"/>
  </r>
  <r>
    <s v="https://www.gem.wiki/Topaz_Generating_power_station"/>
    <x v="62"/>
    <s v="Topaz Generating power station"/>
    <m/>
    <s v="CTG10"/>
    <s v="NG"/>
    <n v="61"/>
    <x v="0"/>
    <x v="1"/>
    <s v="N"/>
    <s v="Hydrogen capable: turbine"/>
    <s v="not found"/>
    <m/>
    <x v="30"/>
    <m/>
    <m/>
    <s v="Proenergy Services"/>
    <n v="29.426389"/>
    <n v="-94.976669999999999"/>
    <s v="exact"/>
    <s v="Texas City"/>
    <s v="Galveston"/>
    <m/>
    <s v="Texas"/>
    <x v="1"/>
    <s v="Northern America"/>
    <s v="EIA: 63688"/>
    <s v="EIA: CTG10"/>
    <m/>
    <m/>
    <m/>
    <m/>
    <s v="1138096"/>
    <n v="1312204"/>
    <s v="L407376"/>
    <s v="G409485"/>
  </r>
  <r>
    <s v="https://www.gem.wiki/Toronto_Pearson_Airport_cogeneration_complex"/>
    <x v="62"/>
    <s v="Toronto Pearson Airport cogeneration complex"/>
    <m/>
    <s v="CC1"/>
    <s v="FO/NG"/>
    <n v="386"/>
    <x v="0"/>
    <x v="0"/>
    <s v="N"/>
    <m/>
    <m/>
    <m/>
    <x v="29"/>
    <m/>
    <m/>
    <m/>
    <n v="42.092500000000001"/>
    <n v="-71.4833"/>
    <s v="exact"/>
    <s v="Bellingham"/>
    <s v="Norfolk"/>
    <m/>
    <s v="Massachusetts"/>
    <x v="1"/>
    <s v="Northern America"/>
    <s v="EIA: 10307"/>
    <s v="EIA: CT1, CT2, ST1"/>
    <s v="Bellingham NEA"/>
    <m/>
    <m/>
    <m/>
    <m/>
    <m/>
    <s v="L402130"/>
    <s v="G401590"/>
  </r>
  <r>
    <s v="https://www.gem.wiki/Tracy_Combined_Cycle_power_plant"/>
    <x v="62"/>
    <s v="Tracy Combined Cycle power plant"/>
    <m/>
    <s v="CC12"/>
    <s v="NG"/>
    <n v="336"/>
    <x v="0"/>
    <x v="0"/>
    <s v="N"/>
    <m/>
    <m/>
    <m/>
    <x v="39"/>
    <m/>
    <m/>
    <m/>
    <n v="37.710700000000003"/>
    <n v="-121.4906"/>
    <s v="exact"/>
    <s v="Tracy"/>
    <s v="San Joaquin"/>
    <m/>
    <s v="California"/>
    <x v="1"/>
    <s v="Northern America"/>
    <s v="EIA: 55933"/>
    <s v="EIA: TCC1, TPP1, TPP2"/>
    <m/>
    <m/>
    <m/>
    <m/>
    <s v="50023"/>
    <s v="29441, 29442, 35342"/>
    <s v="L402106"/>
    <s v="G401984"/>
  </r>
  <r>
    <s v="https://www.gem.wiki/Tracy_power_station"/>
    <x v="62"/>
    <s v="Tracy power station"/>
    <m/>
    <s v="3"/>
    <s v="NG"/>
    <n v="120"/>
    <x v="0"/>
    <x v="3"/>
    <s v="N"/>
    <m/>
    <m/>
    <m/>
    <x v="35"/>
    <m/>
    <m/>
    <m/>
    <n v="39.5625"/>
    <n v="-119.52500000000001"/>
    <s v="exact"/>
    <s v="Sparks"/>
    <s v="Storey"/>
    <m/>
    <s v="Nevada"/>
    <x v="1"/>
    <s v="Northern America"/>
    <s v="EIA: 2336"/>
    <s v="EIA: 3"/>
    <s v="Frank A. Tracy Generating Station"/>
    <m/>
    <m/>
    <m/>
    <s v="32673"/>
    <n v="21407"/>
    <s v="L402275"/>
    <s v="G403505"/>
  </r>
  <r>
    <s v="https://www.gem.wiki/Tracy_power_station"/>
    <x v="62"/>
    <s v="Tracy power station"/>
    <m/>
    <s v="G240"/>
    <s v="NG"/>
    <n v="120"/>
    <x v="0"/>
    <x v="0"/>
    <s v="N"/>
    <m/>
    <m/>
    <m/>
    <x v="67"/>
    <m/>
    <m/>
    <m/>
    <n v="39.5625"/>
    <n v="-119.52500000000001"/>
    <s v="exact"/>
    <s v="Sparks"/>
    <s v="Storey"/>
    <m/>
    <s v="Nevada"/>
    <x v="1"/>
    <s v="Northern America"/>
    <s v="EIA: 2336"/>
    <s v="EIA: 4, 5"/>
    <s v="Frank A. Tracy Generating Station"/>
    <m/>
    <m/>
    <m/>
    <s v="64318"/>
    <s v="16501, 16502"/>
    <s v="L402275"/>
    <s v="G401641"/>
  </r>
  <r>
    <s v="https://www.gem.wiki/Tracy_power_station"/>
    <x v="62"/>
    <s v="Tracy power station"/>
    <m/>
    <s v="GT3"/>
    <s v="NG/D"/>
    <n v="85"/>
    <x v="0"/>
    <x v="1"/>
    <s v="N"/>
    <m/>
    <m/>
    <m/>
    <x v="20"/>
    <m/>
    <m/>
    <m/>
    <n v="39.5625"/>
    <n v="-119.52500000000001"/>
    <s v="exact"/>
    <s v="Sparks"/>
    <s v="Storey"/>
    <m/>
    <s v="Nevada"/>
    <x v="1"/>
    <s v="Northern America"/>
    <s v="EIA: 2336"/>
    <s v="EIA: GT3"/>
    <s v="Frank A. Tracy Generating Station"/>
    <m/>
    <m/>
    <m/>
    <s v="32673"/>
    <n v="3945"/>
    <s v="L402275"/>
    <s v="G403506"/>
  </r>
  <r>
    <s v="https://www.gem.wiki/Tracy_power_station"/>
    <x v="62"/>
    <s v="Tracy power station"/>
    <m/>
    <s v="GT4"/>
    <s v="NG/D"/>
    <n v="85"/>
    <x v="0"/>
    <x v="1"/>
    <s v="N"/>
    <m/>
    <m/>
    <m/>
    <x v="20"/>
    <m/>
    <m/>
    <m/>
    <n v="39.5625"/>
    <n v="-119.52500000000001"/>
    <s v="exact"/>
    <s v="Sparks"/>
    <s v="Storey"/>
    <m/>
    <s v="Nevada"/>
    <x v="1"/>
    <s v="Northern America"/>
    <s v="EIA: 2336"/>
    <s v="EIA: GT4"/>
    <s v="Frank A. Tracy Generating Station"/>
    <m/>
    <m/>
    <m/>
    <s v="32673"/>
    <n v="3946"/>
    <s v="L402275"/>
    <s v="G403507"/>
  </r>
  <r>
    <s v="https://www.gem.wiki/Tracy_power_station"/>
    <x v="62"/>
    <s v="Tracy power station"/>
    <m/>
    <s v="PB1"/>
    <s v="NG"/>
    <n v="623"/>
    <x v="0"/>
    <x v="0"/>
    <s v="N"/>
    <m/>
    <m/>
    <m/>
    <x v="47"/>
    <m/>
    <m/>
    <m/>
    <n v="39.5625"/>
    <n v="-119.52500000000001"/>
    <s v="exact"/>
    <s v="Sparks"/>
    <s v="Storey"/>
    <m/>
    <s v="Nevada"/>
    <x v="1"/>
    <s v="Northern America"/>
    <s v="EIA: 2336"/>
    <s v="EIA: 10, 8, 9"/>
    <s v="Frank A. Tracy Generating Station"/>
    <m/>
    <m/>
    <m/>
    <s v="32673"/>
    <s v="30809, 32273, 32274"/>
    <s v="L402275"/>
    <s v="G401642"/>
  </r>
  <r>
    <s v="https://www.gem.wiki/Treasure_Coast_energy_center"/>
    <x v="62"/>
    <s v="Treasure Coast energy center"/>
    <m/>
    <s v="G761"/>
    <s v="NG/FO"/>
    <n v="411"/>
    <x v="0"/>
    <x v="0"/>
    <s v="N"/>
    <m/>
    <m/>
    <m/>
    <x v="47"/>
    <m/>
    <m/>
    <m/>
    <n v="27.383889"/>
    <n v="-80.377499999999998"/>
    <s v="exact"/>
    <s v="Ft. Pierce"/>
    <s v="St Lucie"/>
    <m/>
    <s v="Florida"/>
    <x v="1"/>
    <s v="Northern America"/>
    <s v="EIA: 56400"/>
    <s v="EIA: CT1, ST1"/>
    <m/>
    <m/>
    <m/>
    <m/>
    <s v="54685"/>
    <s v="27525, 31987"/>
    <s v="L401558"/>
    <s v="G402019"/>
  </r>
  <r>
    <s v="https://www.gem.wiki/Trimble_County_power_station"/>
    <x v="62"/>
    <s v="Trimble County power station"/>
    <m/>
    <s v="10"/>
    <s v="NG"/>
    <n v="199"/>
    <x v="0"/>
    <x v="1"/>
    <s v="N"/>
    <m/>
    <m/>
    <s v="N"/>
    <x v="8"/>
    <m/>
    <m/>
    <m/>
    <n v="38.584699999999998"/>
    <n v="-85.411699999999996"/>
    <s v="exact"/>
    <s v="Bedford"/>
    <s v="Trimble"/>
    <m/>
    <s v="Kentucky"/>
    <x v="1"/>
    <s v="Northern America"/>
    <s v="EIA: 6071"/>
    <s v="EIA: 10"/>
    <m/>
    <m/>
    <m/>
    <m/>
    <s v="25151"/>
    <n v="32962"/>
    <s v="L103951"/>
    <s v="G402286"/>
  </r>
  <r>
    <s v="https://www.gem.wiki/Trimble_County_power_station"/>
    <x v="62"/>
    <s v="Trimble County power station"/>
    <m/>
    <s v="5"/>
    <s v="NG"/>
    <n v="199"/>
    <x v="0"/>
    <x v="1"/>
    <s v="N"/>
    <m/>
    <m/>
    <s v="N"/>
    <x v="10"/>
    <m/>
    <m/>
    <m/>
    <n v="38.584699999999998"/>
    <n v="-85.411699999999996"/>
    <s v="exact"/>
    <s v="Bedford"/>
    <s v="Trimble"/>
    <m/>
    <s v="Kentucky"/>
    <x v="1"/>
    <s v="Northern America"/>
    <s v="EIA: 6071"/>
    <s v="EIA: 5"/>
    <m/>
    <m/>
    <m/>
    <m/>
    <s v="25151"/>
    <n v="29405"/>
    <s v="L103951"/>
    <s v="G402287"/>
  </r>
  <r>
    <s v="https://www.gem.wiki/Trimble_County_power_station"/>
    <x v="62"/>
    <s v="Trimble County power station"/>
    <m/>
    <s v="6"/>
    <s v="NG"/>
    <n v="199"/>
    <x v="0"/>
    <x v="1"/>
    <s v="N"/>
    <m/>
    <m/>
    <s v="N"/>
    <x v="10"/>
    <m/>
    <m/>
    <m/>
    <n v="38.584699999999998"/>
    <n v="-85.411699999999996"/>
    <s v="exact"/>
    <s v="Bedford"/>
    <s v="Trimble"/>
    <m/>
    <s v="Kentucky"/>
    <x v="1"/>
    <s v="Northern America"/>
    <s v="EIA: 6071"/>
    <s v="EIA: 6"/>
    <m/>
    <m/>
    <m/>
    <m/>
    <s v="25151"/>
    <n v="29406"/>
    <s v="L103951"/>
    <s v="G402288"/>
  </r>
  <r>
    <s v="https://www.gem.wiki/Trimble_County_power_station"/>
    <x v="62"/>
    <s v="Trimble County power station"/>
    <m/>
    <s v="7"/>
    <s v="NG"/>
    <n v="199"/>
    <x v="0"/>
    <x v="1"/>
    <s v="N"/>
    <m/>
    <m/>
    <s v="N"/>
    <x v="8"/>
    <m/>
    <m/>
    <m/>
    <n v="38.584699999999998"/>
    <n v="-85.411699999999996"/>
    <s v="exact"/>
    <s v="Bedford"/>
    <s v="Trimble"/>
    <m/>
    <s v="Kentucky"/>
    <x v="1"/>
    <s v="Northern America"/>
    <s v="EIA: 6071"/>
    <s v="EIA: 7"/>
    <m/>
    <m/>
    <m/>
    <m/>
    <s v="25151"/>
    <n v="29733"/>
    <s v="L103951"/>
    <s v="G402289"/>
  </r>
  <r>
    <s v="https://www.gem.wiki/Trimble_County_power_station"/>
    <x v="62"/>
    <s v="Trimble County power station"/>
    <m/>
    <s v="8"/>
    <s v="NG"/>
    <n v="199"/>
    <x v="0"/>
    <x v="1"/>
    <s v="N"/>
    <m/>
    <m/>
    <s v="N"/>
    <x v="8"/>
    <m/>
    <m/>
    <m/>
    <n v="38.584699999999998"/>
    <n v="-85.411699999999996"/>
    <s v="exact"/>
    <s v="Bedford"/>
    <s v="Trimble"/>
    <m/>
    <s v="Kentucky"/>
    <x v="1"/>
    <s v="Northern America"/>
    <s v="EIA: 6071"/>
    <s v="EIA: 8"/>
    <m/>
    <m/>
    <m/>
    <m/>
    <s v="25151"/>
    <n v="29734"/>
    <s v="L103951"/>
    <s v="G402290"/>
  </r>
  <r>
    <s v="https://www.gem.wiki/Trimble_County_power_station"/>
    <x v="62"/>
    <s v="Trimble County power station"/>
    <m/>
    <s v="9"/>
    <s v="NG"/>
    <n v="199"/>
    <x v="0"/>
    <x v="1"/>
    <s v="N"/>
    <m/>
    <m/>
    <s v="N"/>
    <x v="8"/>
    <m/>
    <m/>
    <m/>
    <n v="38.584699999999998"/>
    <n v="-85.411699999999996"/>
    <s v="exact"/>
    <s v="Bedford"/>
    <s v="Trimble"/>
    <m/>
    <s v="Kentucky"/>
    <x v="1"/>
    <s v="Northern America"/>
    <s v="EIA: 6071"/>
    <s v="EIA: 9"/>
    <m/>
    <m/>
    <m/>
    <m/>
    <s v="25151"/>
    <n v="32961"/>
    <s v="L103951"/>
    <s v="G402291"/>
  </r>
  <r>
    <s v="https://www.gem.wiki/Trinidad_(TX)_power_station"/>
    <x v="62"/>
    <s v="Trinidad (TX) power station"/>
    <m/>
    <s v="6"/>
    <s v="NG"/>
    <n v="239"/>
    <x v="6"/>
    <x v="3"/>
    <s v="N"/>
    <m/>
    <m/>
    <m/>
    <x v="36"/>
    <n v="2021"/>
    <m/>
    <m/>
    <n v="32.124518999999999"/>
    <n v="-96.101280000000003"/>
    <s v="exact"/>
    <s v="Trinidad"/>
    <s v="Henderson"/>
    <m/>
    <s v="Texas"/>
    <x v="1"/>
    <s v="Northern America"/>
    <s v="EIA: 3507"/>
    <s v="EIA: 6"/>
    <m/>
    <m/>
    <m/>
    <m/>
    <m/>
    <m/>
    <s v="L402071"/>
    <s v="G403143"/>
  </r>
  <r>
    <s v="https://www.gem.wiki/Troy_Energy_power_station"/>
    <x v="62"/>
    <s v="Troy Energy power station"/>
    <m/>
    <s v="1"/>
    <s v="NG/FO"/>
    <n v="199"/>
    <x v="0"/>
    <x v="1"/>
    <s v="N"/>
    <m/>
    <m/>
    <m/>
    <x v="10"/>
    <m/>
    <m/>
    <m/>
    <n v="41.477240000000002"/>
    <n v="-83.459829999999997"/>
    <s v="exact"/>
    <s v="Luckey"/>
    <s v="Wood"/>
    <m/>
    <s v="Ohio"/>
    <x v="1"/>
    <s v="Northern America"/>
    <s v="EIA: 55348"/>
    <s v="EIA: 1"/>
    <m/>
    <m/>
    <m/>
    <m/>
    <s v="45931"/>
    <n v="24872"/>
    <s v="L401630"/>
    <s v="G402357"/>
  </r>
  <r>
    <s v="https://www.gem.wiki/Troy_Energy_power_station"/>
    <x v="62"/>
    <s v="Troy Energy power station"/>
    <m/>
    <s v="2"/>
    <s v="NG/FO"/>
    <n v="199"/>
    <x v="0"/>
    <x v="1"/>
    <s v="N"/>
    <m/>
    <m/>
    <m/>
    <x v="10"/>
    <m/>
    <m/>
    <m/>
    <n v="41.477240000000002"/>
    <n v="-83.459829999999997"/>
    <s v="exact"/>
    <s v="Luckey"/>
    <s v="Wood"/>
    <m/>
    <s v="Ohio"/>
    <x v="1"/>
    <s v="Northern America"/>
    <s v="EIA: 55348"/>
    <s v="EIA: 2"/>
    <m/>
    <m/>
    <m/>
    <m/>
    <s v="45931"/>
    <n v="24874"/>
    <s v="L401630"/>
    <s v="G402358"/>
  </r>
  <r>
    <s v="https://www.gem.wiki/Troy_Energy_power_station"/>
    <x v="62"/>
    <s v="Troy Energy power station"/>
    <m/>
    <s v="3"/>
    <s v="NG/FO"/>
    <n v="199"/>
    <x v="0"/>
    <x v="1"/>
    <s v="N"/>
    <m/>
    <m/>
    <m/>
    <x v="10"/>
    <m/>
    <m/>
    <m/>
    <n v="41.477240000000002"/>
    <n v="-83.459829999999997"/>
    <s v="exact"/>
    <s v="Luckey"/>
    <s v="Wood"/>
    <m/>
    <s v="Ohio"/>
    <x v="1"/>
    <s v="Northern America"/>
    <s v="EIA: 55348"/>
    <s v="EIA: 3"/>
    <m/>
    <m/>
    <m/>
    <m/>
    <s v="45931"/>
    <n v="24866"/>
    <s v="L401630"/>
    <s v="G402359"/>
  </r>
  <r>
    <s v="https://www.gem.wiki/Troy_Energy_power_station"/>
    <x v="62"/>
    <s v="Troy Energy power station"/>
    <m/>
    <s v="4"/>
    <s v="NG/FO"/>
    <n v="199"/>
    <x v="0"/>
    <x v="1"/>
    <s v="N"/>
    <m/>
    <m/>
    <m/>
    <x v="10"/>
    <m/>
    <m/>
    <m/>
    <n v="41.477240000000002"/>
    <n v="-83.459829999999997"/>
    <s v="exact"/>
    <s v="Luckey"/>
    <s v="Wood"/>
    <m/>
    <s v="Ohio"/>
    <x v="1"/>
    <s v="Northern America"/>
    <s v="EIA: 55348"/>
    <s v="EIA: 4"/>
    <m/>
    <m/>
    <m/>
    <m/>
    <s v="45931"/>
    <n v="29443"/>
    <s v="L401630"/>
    <s v="G402360"/>
  </r>
  <r>
    <s v="https://www.gem.wiki/Trumbull_Energy_Center_power_station"/>
    <x v="62"/>
    <s v="Trumbull Energy Center power station"/>
    <m/>
    <s v="CC1"/>
    <s v="NG/D"/>
    <n v="950"/>
    <x v="1"/>
    <x v="0"/>
    <s v="not found"/>
    <m/>
    <m/>
    <m/>
    <x v="54"/>
    <m/>
    <m/>
    <m/>
    <n v="41.150179999999999"/>
    <n v="-80.853669999999994"/>
    <s v="exact"/>
    <s v="Lordstown"/>
    <s v="Trumbull"/>
    <m/>
    <s v="Ohio"/>
    <x v="1"/>
    <s v="Northern America"/>
    <m/>
    <m/>
    <m/>
    <m/>
    <m/>
    <m/>
    <s v="71023"/>
    <s v="47706, 47709, 47710"/>
    <s v="L408878"/>
    <s v="G413022"/>
  </r>
  <r>
    <s v="https://www.gem.wiki/Tulsa_power_station"/>
    <x v="62"/>
    <s v="Tulsa power station"/>
    <m/>
    <s v="2"/>
    <s v="NG/FO"/>
    <n v="170"/>
    <x v="0"/>
    <x v="3"/>
    <s v="N"/>
    <m/>
    <m/>
    <m/>
    <x v="66"/>
    <m/>
    <m/>
    <m/>
    <n v="36.116492000000001"/>
    <n v="-95.990970000000004"/>
    <s v="exact"/>
    <s v="Tulsa"/>
    <s v="Tulsa"/>
    <m/>
    <s v="Oklahoma"/>
    <x v="1"/>
    <s v="Northern America"/>
    <s v="EIA: 2965"/>
    <s v="EIA: 2"/>
    <m/>
    <m/>
    <m/>
    <m/>
    <m/>
    <m/>
    <s v="L402235"/>
    <s v="G403433"/>
  </r>
  <r>
    <s v="https://www.gem.wiki/Tulsa_power_station"/>
    <x v="62"/>
    <s v="Tulsa power station"/>
    <m/>
    <s v="4"/>
    <s v="NG/FO"/>
    <n v="170"/>
    <x v="0"/>
    <x v="3"/>
    <s v="N"/>
    <m/>
    <m/>
    <m/>
    <x v="80"/>
    <m/>
    <m/>
    <m/>
    <n v="36.116492000000001"/>
    <n v="-95.990970000000004"/>
    <s v="exact"/>
    <s v="Tulsa"/>
    <s v="Tulsa"/>
    <m/>
    <s v="Oklahoma"/>
    <x v="1"/>
    <s v="Northern America"/>
    <s v="EIA: 2965"/>
    <s v="EIA: 4"/>
    <m/>
    <m/>
    <m/>
    <m/>
    <m/>
    <m/>
    <s v="L402235"/>
    <s v="G403434"/>
  </r>
  <r>
    <s v="https://www.gem.wiki/Turkey_Point_power_station"/>
    <x v="62"/>
    <s v="Turkey Point power station"/>
    <m/>
    <s v="G901"/>
    <s v="NG/FO"/>
    <n v="1224"/>
    <x v="0"/>
    <x v="0"/>
    <s v="N"/>
    <m/>
    <m/>
    <m/>
    <x v="4"/>
    <m/>
    <m/>
    <m/>
    <n v="25.435600000000001"/>
    <n v="-80.330799999999996"/>
    <s v="exact"/>
    <s v="Homestead"/>
    <s v="Miami Dade"/>
    <m/>
    <s v="Florida"/>
    <x v="1"/>
    <s v="Northern America"/>
    <s v="EIA: 621"/>
    <s v="EIA: 5CA, 5CTA, 5CTB, 5CTC, 5CTD"/>
    <m/>
    <m/>
    <m/>
    <m/>
    <s v="53880"/>
    <s v="30501, 30670, 30671, 30672, 30502"/>
    <s v="L401956"/>
    <s v="G402123"/>
  </r>
  <r>
    <s v="https://www.gem.wiki/Turtle_Creek_power_station"/>
    <x v="62"/>
    <s v="Turtle Creek power station"/>
    <m/>
    <s v="1"/>
    <s v="NG"/>
    <n v="264"/>
    <x v="1"/>
    <x v="1"/>
    <s v="N"/>
    <s v="Hydrogen capable: turbine"/>
    <s v="not found"/>
    <m/>
    <x v="7"/>
    <m/>
    <m/>
    <m/>
    <n v="41.092238000000002"/>
    <n v="-96.168310000000005"/>
    <s v="exact"/>
    <s v="Springfield"/>
    <s v="Sarpy"/>
    <m/>
    <s v="Nebraska"/>
    <x v="1"/>
    <s v="Northern America"/>
    <s v="EIA: 64547"/>
    <s v="EIA: 1"/>
    <m/>
    <m/>
    <m/>
    <m/>
    <s v="1135007"/>
    <n v="1307864"/>
    <s v="L407374"/>
    <s v="G409463"/>
  </r>
  <r>
    <s v="https://www.gem.wiki/Turtle_Creek_power_station"/>
    <x v="62"/>
    <s v="Turtle Creek power station"/>
    <m/>
    <s v="2"/>
    <s v="NG"/>
    <n v="264"/>
    <x v="1"/>
    <x v="1"/>
    <s v="N"/>
    <s v="Hydrogen capable: turbine"/>
    <s v="not found"/>
    <m/>
    <x v="7"/>
    <m/>
    <m/>
    <m/>
    <n v="41.092238000000002"/>
    <n v="-96.168310000000005"/>
    <s v="exact"/>
    <s v="Springfield"/>
    <s v="Sarpy"/>
    <m/>
    <s v="Nebraska"/>
    <x v="1"/>
    <s v="Northern America"/>
    <s v="EIA: 64547"/>
    <s v="EIA: 2"/>
    <m/>
    <m/>
    <m/>
    <m/>
    <s v="1135007"/>
    <n v="1307865"/>
    <s v="L407374"/>
    <s v="G409462"/>
  </r>
  <r>
    <s v="https://www.gem.wiki/Ty_Cooke_power_station"/>
    <x v="62"/>
    <s v="Ty Cooke power station"/>
    <m/>
    <s v="2"/>
    <s v="NG"/>
    <n v="54"/>
    <x v="7"/>
    <x v="3"/>
    <s v="N"/>
    <m/>
    <m/>
    <m/>
    <x v="68"/>
    <m/>
    <m/>
    <m/>
    <n v="33.521099999999997"/>
    <n v="-101.7906"/>
    <s v="exact"/>
    <s v="Lubbock"/>
    <s v="Lubbock"/>
    <m/>
    <s v="Texas"/>
    <x v="1"/>
    <s v="Northern America"/>
    <s v="EIA: 3602"/>
    <s v="EIA: 2"/>
    <m/>
    <m/>
    <m/>
    <m/>
    <m/>
    <m/>
    <s v="L401797"/>
    <s v="G402586"/>
  </r>
  <r>
    <s v="https://www.gem.wiki/Ukudu_power_station"/>
    <x v="62"/>
    <s v="Ukudu power station"/>
    <m/>
    <s v="1"/>
    <s v="NG/D"/>
    <n v="180"/>
    <x v="1"/>
    <x v="0"/>
    <s v="not found"/>
    <s v="not found"/>
    <s v="not found"/>
    <m/>
    <x v="7"/>
    <m/>
    <m/>
    <m/>
    <n v="13.523986000000001"/>
    <n v="144.80697000000001"/>
    <s v="approximate"/>
    <s v="Dededo"/>
    <m/>
    <m/>
    <s v="Guam"/>
    <x v="1"/>
    <s v="Northern America"/>
    <m/>
    <m/>
    <s v="Dededo"/>
    <m/>
    <m/>
    <m/>
    <s v="not found"/>
    <s v="not found"/>
    <s v="L406935"/>
    <s v="G407918"/>
  </r>
  <r>
    <s v="https://www.gem.wiki/Union_Valley_energy_center"/>
    <x v="62"/>
    <s v="Union Valley energy center"/>
    <m/>
    <s v="CTG-1"/>
    <s v="NG"/>
    <n v="183"/>
    <x v="5"/>
    <x v="1"/>
    <s v="not found"/>
    <m/>
    <m/>
    <m/>
    <x v="45"/>
    <m/>
    <m/>
    <m/>
    <n v="29.296389000000001"/>
    <n v="-97.832499999999996"/>
    <s v="exact"/>
    <s v="Pandora"/>
    <s v="Wilson"/>
    <m/>
    <s v="Texas"/>
    <x v="1"/>
    <s v="Northern America"/>
    <s v="EIA: 59616"/>
    <s v="EIA: CTG-1"/>
    <m/>
    <m/>
    <m/>
    <m/>
    <s v="68272"/>
    <n v="44992"/>
    <s v="L402432"/>
    <s v="G403848"/>
  </r>
  <r>
    <s v="https://www.gem.wiki/Union_Valley_energy_center"/>
    <x v="62"/>
    <s v="Union Valley energy center"/>
    <m/>
    <s v="CTG-2"/>
    <s v="NG"/>
    <n v="183"/>
    <x v="5"/>
    <x v="1"/>
    <s v="not found"/>
    <m/>
    <m/>
    <m/>
    <x v="45"/>
    <m/>
    <m/>
    <m/>
    <n v="29.296389000000001"/>
    <n v="-97.832499999999996"/>
    <s v="exact"/>
    <s v="Pandora"/>
    <s v="Wilson"/>
    <m/>
    <s v="Texas"/>
    <x v="1"/>
    <s v="Northern America"/>
    <s v="EIA: 59616"/>
    <s v="EIA: CTG-2"/>
    <m/>
    <m/>
    <m/>
    <m/>
    <s v="68272"/>
    <n v="44993"/>
    <s v="L402432"/>
    <s v="G403849"/>
  </r>
  <r>
    <s v="https://www.gem.wiki/Union_Valley_energy_center"/>
    <x v="62"/>
    <s v="Union Valley energy center"/>
    <m/>
    <s v="CTG-3"/>
    <s v="NG"/>
    <n v="183"/>
    <x v="5"/>
    <x v="1"/>
    <s v="not found"/>
    <m/>
    <m/>
    <m/>
    <x v="45"/>
    <m/>
    <m/>
    <m/>
    <n v="29.296389000000001"/>
    <n v="-97.832499999999996"/>
    <s v="exact"/>
    <s v="Pandora"/>
    <s v="Wilson"/>
    <m/>
    <s v="Texas"/>
    <x v="1"/>
    <s v="Northern America"/>
    <s v="EIA: 59616"/>
    <s v="EIA: CTG-3"/>
    <m/>
    <m/>
    <m/>
    <m/>
    <s v="68272"/>
    <n v="44994"/>
    <s v="L402432"/>
    <s v="G403850"/>
  </r>
  <r>
    <s v="https://www.gem.wiki/Union_power_station"/>
    <x v="62"/>
    <s v="Union power station"/>
    <m/>
    <s v="BL01"/>
    <s v="NG"/>
    <n v="607"/>
    <x v="0"/>
    <x v="0"/>
    <s v="N"/>
    <m/>
    <m/>
    <m/>
    <x v="16"/>
    <m/>
    <m/>
    <m/>
    <n v="33.296146"/>
    <n v="-92.589359999999999"/>
    <s v="exact"/>
    <s v="El Dorado"/>
    <s v="Union"/>
    <m/>
    <s v="Arkansas"/>
    <x v="1"/>
    <s v="Northern America"/>
    <s v="EIA: 55380"/>
    <s v="EIA: CTG1, CTG2, STG1"/>
    <m/>
    <m/>
    <m/>
    <m/>
    <s v="46685"/>
    <s v="25853, 26531, 26536"/>
    <s v="L401911"/>
    <s v="G401903"/>
  </r>
  <r>
    <s v="https://www.gem.wiki/Union_power_station"/>
    <x v="62"/>
    <s v="Union power station"/>
    <m/>
    <s v="BL02"/>
    <s v="NG"/>
    <n v="607"/>
    <x v="0"/>
    <x v="0"/>
    <s v="N"/>
    <m/>
    <m/>
    <m/>
    <x v="16"/>
    <m/>
    <m/>
    <m/>
    <n v="33.296146"/>
    <n v="-92.589359999999999"/>
    <s v="exact"/>
    <s v="El Dorado"/>
    <s v="Union"/>
    <m/>
    <s v="Arkansas"/>
    <x v="1"/>
    <s v="Northern America"/>
    <s v="EIA: 55380"/>
    <s v="EIA: CTG3, CTG4, STG2"/>
    <m/>
    <m/>
    <m/>
    <m/>
    <s v="46685"/>
    <s v="26530, 26529, 26537"/>
    <s v="L401911"/>
    <s v="G401904"/>
  </r>
  <r>
    <s v="https://www.gem.wiki/Union_power_station"/>
    <x v="62"/>
    <s v="Union power station"/>
    <m/>
    <s v="BL03"/>
    <s v="NG"/>
    <n v="607"/>
    <x v="0"/>
    <x v="0"/>
    <s v="N"/>
    <m/>
    <m/>
    <m/>
    <x v="16"/>
    <m/>
    <m/>
    <m/>
    <n v="33.296146"/>
    <n v="-92.589359999999999"/>
    <s v="exact"/>
    <s v="El Dorado"/>
    <s v="Union"/>
    <m/>
    <s v="Arkansas"/>
    <x v="1"/>
    <s v="Northern America"/>
    <s v="EIA: 55380"/>
    <s v="EIA: CTG5, CTG6, STG3"/>
    <m/>
    <m/>
    <m/>
    <m/>
    <s v="46685"/>
    <s v="26532, 26533, 26538"/>
    <s v="L401911"/>
    <s v="G401905"/>
  </r>
  <r>
    <s v="https://www.gem.wiki/Union_power_station"/>
    <x v="62"/>
    <s v="Union power station"/>
    <m/>
    <s v="BL04"/>
    <s v="NG"/>
    <n v="607"/>
    <x v="0"/>
    <x v="0"/>
    <s v="N"/>
    <m/>
    <m/>
    <m/>
    <x v="16"/>
    <m/>
    <m/>
    <m/>
    <n v="33.296146"/>
    <n v="-92.589359999999999"/>
    <s v="exact"/>
    <s v="El Dorado"/>
    <s v="Union"/>
    <m/>
    <s v="Arkansas"/>
    <x v="1"/>
    <s v="Northern America"/>
    <s v="EIA: 55380"/>
    <s v="EIA: CTG7, CTG8, STG4"/>
    <m/>
    <m/>
    <m/>
    <m/>
    <s v="46685"/>
    <s v="26534, 26535, 26539"/>
    <s v="L401911"/>
    <s v="G401906"/>
  </r>
  <r>
    <s v="https://www.gem.wiki/University_Park_North_power_station"/>
    <x v="62"/>
    <s v="University Park North power station"/>
    <m/>
    <s v="1"/>
    <s v="NG"/>
    <n v="61"/>
    <x v="0"/>
    <x v="1"/>
    <s v="N"/>
    <m/>
    <m/>
    <m/>
    <x v="10"/>
    <m/>
    <m/>
    <m/>
    <n v="41.442500000000003"/>
    <n v="-87.751400000000004"/>
    <s v="exact"/>
    <s v="University Park"/>
    <s v="Will"/>
    <m/>
    <s v="Illinois"/>
    <x v="1"/>
    <s v="Northern America"/>
    <s v="EIA: 55640"/>
    <s v="EIA: 1"/>
    <m/>
    <m/>
    <m/>
    <m/>
    <s v="50022"/>
    <n v="29429"/>
    <s v="L402061"/>
    <s v="G403113"/>
  </r>
  <r>
    <s v="https://www.gem.wiki/University_Park_North_power_station"/>
    <x v="62"/>
    <s v="University Park North power station"/>
    <m/>
    <s v="10"/>
    <s v="NG"/>
    <n v="61"/>
    <x v="0"/>
    <x v="1"/>
    <s v="N"/>
    <m/>
    <m/>
    <m/>
    <x v="10"/>
    <m/>
    <m/>
    <m/>
    <n v="41.442500000000003"/>
    <n v="-87.751400000000004"/>
    <s v="exact"/>
    <s v="University Park"/>
    <s v="Will"/>
    <m/>
    <s v="Illinois"/>
    <x v="1"/>
    <s v="Northern America"/>
    <s v="EIA: 55640"/>
    <s v="EIA: 10"/>
    <m/>
    <m/>
    <m/>
    <m/>
    <s v="50022"/>
    <n v="29438"/>
    <s v="L402061"/>
    <s v="G403114"/>
  </r>
  <r>
    <s v="https://www.gem.wiki/University_Park_North_power_station"/>
    <x v="62"/>
    <s v="University Park North power station"/>
    <m/>
    <s v="11"/>
    <s v="NG"/>
    <n v="61"/>
    <x v="0"/>
    <x v="1"/>
    <s v="N"/>
    <m/>
    <m/>
    <m/>
    <x v="10"/>
    <m/>
    <m/>
    <m/>
    <n v="41.442500000000003"/>
    <n v="-87.751400000000004"/>
    <s v="exact"/>
    <s v="University Park"/>
    <s v="Will"/>
    <m/>
    <s v="Illinois"/>
    <x v="1"/>
    <s v="Northern America"/>
    <s v="EIA: 55640"/>
    <s v="EIA: 11"/>
    <m/>
    <m/>
    <m/>
    <m/>
    <s v="50022"/>
    <n v="29439"/>
    <s v="L402061"/>
    <s v="G403115"/>
  </r>
  <r>
    <s v="https://www.gem.wiki/University_Park_North_power_station"/>
    <x v="62"/>
    <s v="University Park North power station"/>
    <m/>
    <s v="12"/>
    <s v="NG"/>
    <n v="61"/>
    <x v="0"/>
    <x v="1"/>
    <s v="N"/>
    <m/>
    <m/>
    <m/>
    <x v="10"/>
    <m/>
    <m/>
    <m/>
    <n v="41.442500000000003"/>
    <n v="-87.751400000000004"/>
    <s v="exact"/>
    <s v="University Park"/>
    <s v="Will"/>
    <m/>
    <s v="Illinois"/>
    <x v="1"/>
    <s v="Northern America"/>
    <s v="EIA: 55640"/>
    <s v="EIA: 12"/>
    <m/>
    <m/>
    <m/>
    <m/>
    <s v="50022"/>
    <n v="29440"/>
    <s v="L402061"/>
    <s v="G403116"/>
  </r>
  <r>
    <s v="https://www.gem.wiki/University_Park_North_power_station"/>
    <x v="62"/>
    <s v="University Park North power station"/>
    <m/>
    <s v="2"/>
    <s v="NG"/>
    <n v="61"/>
    <x v="0"/>
    <x v="1"/>
    <s v="N"/>
    <m/>
    <m/>
    <m/>
    <x v="10"/>
    <m/>
    <m/>
    <m/>
    <n v="41.442500000000003"/>
    <n v="-87.751400000000004"/>
    <s v="exact"/>
    <s v="University Park"/>
    <s v="Will"/>
    <m/>
    <s v="Illinois"/>
    <x v="1"/>
    <s v="Northern America"/>
    <s v="EIA: 55640"/>
    <s v="EIA: 2"/>
    <m/>
    <m/>
    <m/>
    <m/>
    <s v="50022"/>
    <n v="29430"/>
    <s v="L402061"/>
    <s v="G403117"/>
  </r>
  <r>
    <s v="https://www.gem.wiki/University_Park_North_power_station"/>
    <x v="62"/>
    <s v="University Park North power station"/>
    <m/>
    <s v="3"/>
    <s v="NG"/>
    <n v="61"/>
    <x v="0"/>
    <x v="1"/>
    <s v="N"/>
    <m/>
    <m/>
    <m/>
    <x v="10"/>
    <m/>
    <m/>
    <m/>
    <n v="41.442500000000003"/>
    <n v="-87.751400000000004"/>
    <s v="exact"/>
    <s v="University Park"/>
    <s v="Will"/>
    <m/>
    <s v="Illinois"/>
    <x v="1"/>
    <s v="Northern America"/>
    <s v="EIA: 55640"/>
    <s v="EIA: 3"/>
    <m/>
    <m/>
    <m/>
    <m/>
    <s v="50022"/>
    <n v="29431"/>
    <s v="L402061"/>
    <s v="G403118"/>
  </r>
  <r>
    <s v="https://www.gem.wiki/University_Park_North_power_station"/>
    <x v="62"/>
    <s v="University Park North power station"/>
    <m/>
    <s v="4"/>
    <s v="NG"/>
    <n v="61"/>
    <x v="0"/>
    <x v="1"/>
    <s v="N"/>
    <m/>
    <m/>
    <m/>
    <x v="10"/>
    <m/>
    <m/>
    <m/>
    <n v="41.442500000000003"/>
    <n v="-87.751400000000004"/>
    <s v="exact"/>
    <s v="University Park"/>
    <s v="Will"/>
    <m/>
    <s v="Illinois"/>
    <x v="1"/>
    <s v="Northern America"/>
    <s v="EIA: 55640"/>
    <s v="EIA: 4"/>
    <m/>
    <m/>
    <m/>
    <m/>
    <s v="50022"/>
    <n v="29432"/>
    <s v="L402061"/>
    <s v="G403119"/>
  </r>
  <r>
    <s v="https://www.gem.wiki/University_Park_North_power_station"/>
    <x v="62"/>
    <s v="University Park North power station"/>
    <m/>
    <s v="5"/>
    <s v="NG"/>
    <n v="61"/>
    <x v="0"/>
    <x v="1"/>
    <s v="N"/>
    <m/>
    <m/>
    <m/>
    <x v="10"/>
    <m/>
    <m/>
    <m/>
    <n v="41.442500000000003"/>
    <n v="-87.751400000000004"/>
    <s v="exact"/>
    <s v="University Park"/>
    <s v="Will"/>
    <m/>
    <s v="Illinois"/>
    <x v="1"/>
    <s v="Northern America"/>
    <s v="EIA: 55640"/>
    <s v="EIA: 5"/>
    <m/>
    <m/>
    <m/>
    <m/>
    <s v="50022"/>
    <n v="29433"/>
    <s v="L402061"/>
    <s v="G403120"/>
  </r>
  <r>
    <s v="https://www.gem.wiki/University_Park_North_power_station"/>
    <x v="62"/>
    <s v="University Park North power station"/>
    <m/>
    <s v="6"/>
    <s v="NG"/>
    <n v="61"/>
    <x v="0"/>
    <x v="1"/>
    <s v="N"/>
    <m/>
    <m/>
    <m/>
    <x v="10"/>
    <m/>
    <m/>
    <m/>
    <n v="41.442500000000003"/>
    <n v="-87.751400000000004"/>
    <s v="exact"/>
    <s v="University Park"/>
    <s v="Will"/>
    <m/>
    <s v="Illinois"/>
    <x v="1"/>
    <s v="Northern America"/>
    <s v="EIA: 55640"/>
    <s v="EIA: 6"/>
    <m/>
    <m/>
    <m/>
    <m/>
    <s v="50022"/>
    <n v="29434"/>
    <s v="L402061"/>
    <s v="G403121"/>
  </r>
  <r>
    <s v="https://www.gem.wiki/University_Park_North_power_station"/>
    <x v="62"/>
    <s v="University Park North power station"/>
    <m/>
    <s v="7"/>
    <s v="NG"/>
    <n v="61"/>
    <x v="0"/>
    <x v="1"/>
    <s v="N"/>
    <m/>
    <m/>
    <m/>
    <x v="10"/>
    <m/>
    <m/>
    <m/>
    <n v="41.442500000000003"/>
    <n v="-87.751400000000004"/>
    <s v="exact"/>
    <s v="University Park"/>
    <s v="Will"/>
    <m/>
    <s v="Illinois"/>
    <x v="1"/>
    <s v="Northern America"/>
    <s v="EIA: 55640"/>
    <s v="EIA: 7"/>
    <m/>
    <m/>
    <m/>
    <m/>
    <s v="50022"/>
    <n v="29435"/>
    <s v="L402061"/>
    <s v="G403122"/>
  </r>
  <r>
    <s v="https://www.gem.wiki/University_Park_North_power_station"/>
    <x v="62"/>
    <s v="University Park North power station"/>
    <m/>
    <s v="8"/>
    <s v="NG"/>
    <n v="61"/>
    <x v="0"/>
    <x v="1"/>
    <s v="N"/>
    <m/>
    <m/>
    <m/>
    <x v="10"/>
    <m/>
    <m/>
    <m/>
    <n v="41.442500000000003"/>
    <n v="-87.751400000000004"/>
    <s v="exact"/>
    <s v="University Park"/>
    <s v="Will"/>
    <m/>
    <s v="Illinois"/>
    <x v="1"/>
    <s v="Northern America"/>
    <s v="EIA: 55640"/>
    <s v="EIA: 8"/>
    <m/>
    <m/>
    <m/>
    <m/>
    <s v="50022"/>
    <n v="29436"/>
    <s v="L402061"/>
    <s v="G403123"/>
  </r>
  <r>
    <s v="https://www.gem.wiki/University_Park_North_power_station"/>
    <x v="62"/>
    <s v="University Park North power station"/>
    <m/>
    <s v="9"/>
    <s v="NG"/>
    <n v="61"/>
    <x v="0"/>
    <x v="1"/>
    <s v="N"/>
    <m/>
    <m/>
    <m/>
    <x v="10"/>
    <m/>
    <m/>
    <m/>
    <n v="41.442500000000003"/>
    <n v="-87.751400000000004"/>
    <s v="exact"/>
    <s v="University Park"/>
    <s v="Will"/>
    <m/>
    <s v="Illinois"/>
    <x v="1"/>
    <s v="Northern America"/>
    <s v="EIA: 55640"/>
    <s v="EIA: 9"/>
    <m/>
    <m/>
    <m/>
    <m/>
    <s v="50022"/>
    <n v="29437"/>
    <s v="L402061"/>
    <s v="G403124"/>
  </r>
  <r>
    <s v="https://www.gem.wiki/University_Park_South_power_station"/>
    <x v="62"/>
    <s v="University Park South power station"/>
    <m/>
    <s v="UPG1"/>
    <s v="NG"/>
    <n v="59"/>
    <x v="0"/>
    <x v="1"/>
    <s v="N"/>
    <m/>
    <m/>
    <m/>
    <x v="11"/>
    <m/>
    <m/>
    <m/>
    <n v="41.440893000000003"/>
    <n v="-87.753190000000004"/>
    <s v="exact"/>
    <s v="University Park"/>
    <s v="Will"/>
    <m/>
    <s v="Illinois"/>
    <x v="1"/>
    <s v="Northern America"/>
    <s v="EIA: 55250"/>
    <s v="EIA: UPG1"/>
    <m/>
    <m/>
    <m/>
    <m/>
    <s v="46892"/>
    <n v="26158"/>
    <s v="L402343"/>
    <s v="G403701"/>
  </r>
  <r>
    <s v="https://www.gem.wiki/University_Park_South_power_station"/>
    <x v="62"/>
    <s v="University Park South power station"/>
    <m/>
    <s v="UPG2"/>
    <s v="NG"/>
    <n v="59"/>
    <x v="0"/>
    <x v="1"/>
    <s v="N"/>
    <m/>
    <m/>
    <m/>
    <x v="11"/>
    <m/>
    <m/>
    <m/>
    <n v="41.440893000000003"/>
    <n v="-87.753190000000004"/>
    <s v="exact"/>
    <s v="University Park"/>
    <s v="Will"/>
    <m/>
    <s v="Illinois"/>
    <x v="1"/>
    <s v="Northern America"/>
    <s v="EIA: 55250"/>
    <s v="EIA: UPG2"/>
    <m/>
    <m/>
    <m/>
    <m/>
    <s v="46892"/>
    <n v="26159"/>
    <s v="L402343"/>
    <s v="G403702"/>
  </r>
  <r>
    <s v="https://www.gem.wiki/University_Park_South_power_station"/>
    <x v="62"/>
    <s v="University Park South power station"/>
    <m/>
    <s v="UPG3"/>
    <s v="NG"/>
    <n v="59"/>
    <x v="0"/>
    <x v="1"/>
    <s v="N"/>
    <m/>
    <m/>
    <m/>
    <x v="11"/>
    <m/>
    <m/>
    <m/>
    <n v="41.440893000000003"/>
    <n v="-87.753190000000004"/>
    <s v="exact"/>
    <s v="University Park"/>
    <s v="Will"/>
    <m/>
    <s v="Illinois"/>
    <x v="1"/>
    <s v="Northern America"/>
    <s v="EIA: 55250"/>
    <s v="EIA: UPG3"/>
    <m/>
    <m/>
    <m/>
    <m/>
    <s v="46892"/>
    <n v="26160"/>
    <s v="L402343"/>
    <s v="G403703"/>
  </r>
  <r>
    <s v="https://www.gem.wiki/University_Park_South_power_station"/>
    <x v="62"/>
    <s v="University Park South power station"/>
    <m/>
    <s v="UPG4"/>
    <s v="NG"/>
    <n v="59"/>
    <x v="0"/>
    <x v="1"/>
    <s v="N"/>
    <m/>
    <m/>
    <m/>
    <x v="11"/>
    <m/>
    <m/>
    <m/>
    <n v="41.440893000000003"/>
    <n v="-87.753190000000004"/>
    <s v="exact"/>
    <s v="University Park"/>
    <s v="Will"/>
    <m/>
    <s v="Illinois"/>
    <x v="1"/>
    <s v="Northern America"/>
    <s v="EIA: 55250"/>
    <s v="EIA: UPG4"/>
    <m/>
    <m/>
    <m/>
    <m/>
    <s v="46892"/>
    <n v="26161"/>
    <s v="L402343"/>
    <s v="G403704"/>
  </r>
  <r>
    <s v="https://www.gem.wiki/University_Park_South_power_station"/>
    <x v="62"/>
    <s v="University Park South power station"/>
    <m/>
    <s v="UPG5"/>
    <s v="NG"/>
    <n v="59"/>
    <x v="0"/>
    <x v="1"/>
    <s v="N"/>
    <m/>
    <m/>
    <m/>
    <x v="11"/>
    <m/>
    <m/>
    <m/>
    <n v="41.440893000000003"/>
    <n v="-87.753190000000004"/>
    <s v="exact"/>
    <s v="University Park"/>
    <s v="Will"/>
    <m/>
    <s v="Illinois"/>
    <x v="1"/>
    <s v="Northern America"/>
    <s v="EIA: 55250"/>
    <s v="EIA: UPG5"/>
    <m/>
    <m/>
    <m/>
    <m/>
    <s v="46892"/>
    <n v="26162"/>
    <s v="L402343"/>
    <s v="G403705"/>
  </r>
  <r>
    <s v="https://www.gem.wiki/University_Park_South_power_station"/>
    <x v="62"/>
    <s v="University Park South power station"/>
    <m/>
    <s v="UPG6"/>
    <s v="NG"/>
    <n v="59"/>
    <x v="0"/>
    <x v="1"/>
    <s v="N"/>
    <m/>
    <m/>
    <m/>
    <x v="11"/>
    <m/>
    <m/>
    <m/>
    <n v="41.440893000000003"/>
    <n v="-87.753190000000004"/>
    <s v="exact"/>
    <s v="University Park"/>
    <s v="Will"/>
    <m/>
    <s v="Illinois"/>
    <x v="1"/>
    <s v="Northern America"/>
    <s v="EIA: 55250"/>
    <s v="EIA: UPG6"/>
    <m/>
    <m/>
    <m/>
    <m/>
    <s v="46892"/>
    <n v="26163"/>
    <s v="L402343"/>
    <s v="G403706"/>
  </r>
  <r>
    <s v="https://www.gem.wiki/University_of_Florida_power_station"/>
    <x v="62"/>
    <s v="University of Florida power station"/>
    <m/>
    <s v="P1"/>
    <s v="NG"/>
    <n v="54"/>
    <x v="0"/>
    <x v="1"/>
    <s v="N"/>
    <m/>
    <m/>
    <m/>
    <x v="20"/>
    <m/>
    <m/>
    <m/>
    <n v="29.640277999999999"/>
    <n v="-82.348609999999994"/>
    <s v="exact"/>
    <s v="Gainesville"/>
    <s v="Alachua"/>
    <m/>
    <s v="Florida"/>
    <x v="1"/>
    <s v="Northern America"/>
    <s v="EIA: 7345"/>
    <s v="EIA: P1"/>
    <m/>
    <m/>
    <m/>
    <m/>
    <m/>
    <m/>
    <s v="L401874"/>
    <s v="G402751"/>
  </r>
  <r>
    <s v="https://www.gem.wiki/Urquhart_Station"/>
    <x v="62"/>
    <s v="Urquhart Station"/>
    <m/>
    <s v="3"/>
    <s v="NG"/>
    <n v="100"/>
    <x v="0"/>
    <x v="3"/>
    <s v="N"/>
    <m/>
    <m/>
    <s v="conversion"/>
    <x v="39"/>
    <m/>
    <m/>
    <m/>
    <n v="33.435000000000002"/>
    <n v="-81.911100000000005"/>
    <s v="exact"/>
    <s v="Beech Island"/>
    <s v="Aiken"/>
    <m/>
    <s v="South Carolina"/>
    <x v="1"/>
    <s v="Northern America"/>
    <s v="EIA: 3295"/>
    <s v="EIA: 3"/>
    <m/>
    <m/>
    <m/>
    <m/>
    <s v="32995"/>
    <n v="21939"/>
    <s v="L104178"/>
    <s v="G402681"/>
  </r>
  <r>
    <s v="https://www.gem.wiki/Urquhart_Station"/>
    <x v="62"/>
    <s v="Urquhart Station"/>
    <m/>
    <s v="GT4"/>
    <s v="NG/FO"/>
    <n v="59"/>
    <x v="0"/>
    <x v="1"/>
    <s v="N"/>
    <m/>
    <m/>
    <s v="N"/>
    <x v="14"/>
    <m/>
    <m/>
    <m/>
    <n v="33.435000000000002"/>
    <n v="-81.911100000000005"/>
    <s v="exact"/>
    <s v="Beech Island"/>
    <s v="Aiken"/>
    <m/>
    <s v="South Carolina"/>
    <x v="1"/>
    <s v="Northern America"/>
    <s v="EIA: 3295"/>
    <s v="EIA: GT4"/>
    <m/>
    <m/>
    <m/>
    <m/>
    <s v="32995"/>
    <n v="24767"/>
    <s v="L104178"/>
    <s v="G402682"/>
  </r>
  <r>
    <s v="https://www.gem.wiki/Urquhart_Station"/>
    <x v="62"/>
    <s v="Urquhart Station"/>
    <m/>
    <s v="UR15"/>
    <s v="NG/FO"/>
    <n v="274"/>
    <x v="0"/>
    <x v="0"/>
    <s v="N"/>
    <m/>
    <m/>
    <s v="replacement"/>
    <x v="10"/>
    <m/>
    <m/>
    <m/>
    <n v="33.435000000000002"/>
    <n v="-81.911100000000005"/>
    <s v="exact"/>
    <s v="Beech Island"/>
    <s v="Aiken"/>
    <m/>
    <s v="South Carolina"/>
    <x v="1"/>
    <s v="Northern America"/>
    <s v="EIA: 3295"/>
    <s v="EIA: 1, CT1"/>
    <m/>
    <m/>
    <m/>
    <m/>
    <s v="32995"/>
    <m/>
    <s v="L104178"/>
    <s v="G401664"/>
  </r>
  <r>
    <s v="https://www.gem.wiki/Urquhart_Station"/>
    <x v="62"/>
    <s v="Urquhart Station"/>
    <m/>
    <s v="UR26"/>
    <s v="NG/FO"/>
    <n v="274"/>
    <x v="0"/>
    <x v="0"/>
    <s v="N"/>
    <m/>
    <m/>
    <s v="replacement"/>
    <x v="10"/>
    <m/>
    <m/>
    <m/>
    <n v="33.435000000000002"/>
    <n v="-81.911100000000005"/>
    <s v="exact"/>
    <s v="Beech Island"/>
    <s v="Aiken"/>
    <m/>
    <s v="South Carolina"/>
    <x v="1"/>
    <s v="Northern America"/>
    <s v="EIA: 3295"/>
    <s v="EIA: 2, CT2"/>
    <m/>
    <m/>
    <m/>
    <m/>
    <s v="32995"/>
    <m/>
    <s v="L104178"/>
    <s v="G401665"/>
  </r>
  <r>
    <s v="https://www.gem.wiki/V_H_Braunig_power_station"/>
    <x v="62"/>
    <s v="V H Braunig power station"/>
    <m/>
    <s v="1"/>
    <s v="NG"/>
    <n v="225"/>
    <x v="0"/>
    <x v="3"/>
    <s v="N"/>
    <m/>
    <m/>
    <m/>
    <x v="84"/>
    <m/>
    <n v="2024"/>
    <m/>
    <n v="29.256699999999999"/>
    <n v="-98.382499999999993"/>
    <s v="exact"/>
    <s v="Elmendorf"/>
    <s v="Bexar"/>
    <m/>
    <s v="Texas"/>
    <x v="1"/>
    <s v="Northern America"/>
    <s v="EIA: 3612"/>
    <s v="EIA: 1"/>
    <m/>
    <m/>
    <m/>
    <m/>
    <s v="31969"/>
    <n v="22139"/>
    <s v="L401808"/>
    <s v="G402601"/>
  </r>
  <r>
    <s v="https://www.gem.wiki/V_H_Braunig_power_station"/>
    <x v="62"/>
    <s v="V H Braunig power station"/>
    <m/>
    <s v="2"/>
    <s v="NG"/>
    <n v="252"/>
    <x v="0"/>
    <x v="3"/>
    <s v="N"/>
    <m/>
    <m/>
    <m/>
    <x v="75"/>
    <m/>
    <n v="2024"/>
    <m/>
    <n v="29.256699999999999"/>
    <n v="-98.382499999999993"/>
    <s v="exact"/>
    <s v="Elmendorf"/>
    <s v="Bexar"/>
    <m/>
    <s v="Texas"/>
    <x v="1"/>
    <s v="Northern America"/>
    <s v="EIA: 3612"/>
    <s v="EIA: 2"/>
    <m/>
    <m/>
    <m/>
    <m/>
    <s v="31969"/>
    <n v="22140"/>
    <s v="L401808"/>
    <s v="G402602"/>
  </r>
  <r>
    <s v="https://www.gem.wiki/V_H_Braunig_power_station"/>
    <x v="62"/>
    <s v="V H Braunig power station"/>
    <m/>
    <s v="3"/>
    <s v="NG"/>
    <n v="417"/>
    <x v="0"/>
    <x v="3"/>
    <s v="N"/>
    <m/>
    <m/>
    <m/>
    <x v="65"/>
    <m/>
    <n v="2024"/>
    <m/>
    <n v="29.256699999999999"/>
    <n v="-98.382499999999993"/>
    <s v="exact"/>
    <s v="Elmendorf"/>
    <s v="Bexar"/>
    <m/>
    <s v="Texas"/>
    <x v="1"/>
    <s v="Northern America"/>
    <s v="EIA: 3612"/>
    <s v="EIA: 3"/>
    <m/>
    <m/>
    <m/>
    <m/>
    <s v="31969"/>
    <n v="22141"/>
    <s v="L401808"/>
    <s v="G402603"/>
  </r>
  <r>
    <s v="https://www.gem.wiki/V_H_Braunig_power_station"/>
    <x v="62"/>
    <s v="V H Braunig power station"/>
    <m/>
    <s v="5"/>
    <s v="NG/FO"/>
    <n v="61"/>
    <x v="0"/>
    <x v="1"/>
    <s v="N"/>
    <m/>
    <m/>
    <m/>
    <x v="1"/>
    <m/>
    <m/>
    <m/>
    <n v="29.256699999999999"/>
    <n v="-98.382499999999993"/>
    <s v="exact"/>
    <s v="Elmendorf"/>
    <s v="Bexar"/>
    <m/>
    <s v="Texas"/>
    <x v="1"/>
    <s v="Northern America"/>
    <s v="EIA: 3612"/>
    <s v="EIA: 5"/>
    <m/>
    <m/>
    <m/>
    <m/>
    <s v="31969"/>
    <n v="35215"/>
    <s v="L401808"/>
    <s v="G402604"/>
  </r>
  <r>
    <s v="https://www.gem.wiki/V_H_Braunig_power_station"/>
    <x v="62"/>
    <s v="V H Braunig power station"/>
    <m/>
    <s v="6"/>
    <s v="NG/FO"/>
    <n v="61"/>
    <x v="0"/>
    <x v="1"/>
    <s v="N"/>
    <m/>
    <m/>
    <m/>
    <x v="1"/>
    <m/>
    <m/>
    <m/>
    <n v="29.256699999999999"/>
    <n v="-98.382499999999993"/>
    <s v="exact"/>
    <s v="Elmendorf"/>
    <s v="Bexar"/>
    <m/>
    <s v="Texas"/>
    <x v="1"/>
    <s v="Northern America"/>
    <s v="EIA: 3612"/>
    <s v="EIA: 6"/>
    <m/>
    <m/>
    <m/>
    <m/>
    <s v="31969"/>
    <n v="35216"/>
    <s v="L401808"/>
    <s v="G402605"/>
  </r>
  <r>
    <s v="https://www.gem.wiki/V_H_Braunig_power_station"/>
    <x v="62"/>
    <s v="V H Braunig power station"/>
    <m/>
    <s v="7"/>
    <s v="NG/FO"/>
    <n v="61"/>
    <x v="0"/>
    <x v="1"/>
    <s v="N"/>
    <m/>
    <m/>
    <m/>
    <x v="1"/>
    <m/>
    <m/>
    <m/>
    <n v="29.256699999999999"/>
    <n v="-98.382499999999993"/>
    <s v="exact"/>
    <s v="Elmendorf"/>
    <s v="Bexar"/>
    <m/>
    <s v="Texas"/>
    <x v="1"/>
    <s v="Northern America"/>
    <s v="EIA: 3612"/>
    <s v="EIA: 7"/>
    <m/>
    <m/>
    <m/>
    <m/>
    <s v="31969"/>
    <n v="35217"/>
    <s v="L401808"/>
    <s v="G402606"/>
  </r>
  <r>
    <s v="https://www.gem.wiki/V_H_Braunig_power_station"/>
    <x v="62"/>
    <s v="V H Braunig power station"/>
    <m/>
    <s v="8"/>
    <s v="NG/FO"/>
    <n v="61"/>
    <x v="0"/>
    <x v="1"/>
    <s v="N"/>
    <m/>
    <m/>
    <m/>
    <x v="1"/>
    <m/>
    <m/>
    <m/>
    <n v="29.256699999999999"/>
    <n v="-98.382499999999993"/>
    <s v="exact"/>
    <s v="Elmendorf"/>
    <s v="Bexar"/>
    <m/>
    <s v="Texas"/>
    <x v="1"/>
    <s v="Northern America"/>
    <s v="EIA: 3612"/>
    <s v="EIA: 8"/>
    <m/>
    <m/>
    <m/>
    <m/>
    <s v="31969"/>
    <n v="35218"/>
    <s v="L401808"/>
    <s v="G402607"/>
  </r>
  <r>
    <s v="https://www.gem.wiki/Valencia_energy_facility"/>
    <x v="62"/>
    <s v="Valencia energy facility"/>
    <m/>
    <s v="CTG1"/>
    <s v="NG"/>
    <n v="160"/>
    <x v="0"/>
    <x v="1"/>
    <s v="N"/>
    <m/>
    <m/>
    <m/>
    <x v="47"/>
    <m/>
    <m/>
    <m/>
    <n v="34.611548999999997"/>
    <n v="-106.73220000000001"/>
    <s v="exact"/>
    <s v="Belen"/>
    <s v="Valencia"/>
    <m/>
    <s v="New Mexico"/>
    <x v="1"/>
    <s v="Northern America"/>
    <s v="EIA: 55802"/>
    <s v="EIA: CTG1"/>
    <m/>
    <m/>
    <m/>
    <m/>
    <m/>
    <m/>
    <s v="L402347"/>
    <s v="G403710"/>
  </r>
  <r>
    <s v="https://www.gem.wiki/Valencia_power_station"/>
    <x v="62"/>
    <s v="Valencia power station"/>
    <m/>
    <s v="GT4"/>
    <s v="NG/FO"/>
    <n v="54"/>
    <x v="0"/>
    <x v="1"/>
    <s v="N"/>
    <m/>
    <m/>
    <m/>
    <x v="37"/>
    <m/>
    <m/>
    <m/>
    <n v="31.363472000000002"/>
    <n v="-110.93129999999999"/>
    <s v="exact"/>
    <s v="Nogales"/>
    <s v="Santa Cruz"/>
    <m/>
    <s v="Arizona"/>
    <x v="1"/>
    <s v="Northern America"/>
    <s v="EIA: 6515"/>
    <s v="EIA: GT4"/>
    <m/>
    <m/>
    <m/>
    <m/>
    <s v="16371"/>
    <n v="34356"/>
    <s v="L402345"/>
    <s v="G403709"/>
  </r>
  <r>
    <s v="https://www.gem.wiki/Valero_Refinery_cogeneration_Unit_1_power_station"/>
    <x v="62"/>
    <s v="Valero Refinery cogeneration Unit 1 power station"/>
    <m/>
    <s v="GT 1"/>
    <s v="NG/OG"/>
    <n v="50"/>
    <x v="0"/>
    <x v="1"/>
    <s v="Y"/>
    <m/>
    <m/>
    <m/>
    <x v="10"/>
    <m/>
    <m/>
    <m/>
    <n v="38.073599999999999"/>
    <n v="-122.14109999999999"/>
    <s v="exact"/>
    <s v="Benicia"/>
    <s v="Solano"/>
    <m/>
    <s v="California"/>
    <x v="1"/>
    <s v="Northern America"/>
    <s v="EIA: 55851"/>
    <s v="EIA: GT 1"/>
    <m/>
    <m/>
    <m/>
    <m/>
    <s v="47825"/>
    <n v="26935"/>
    <s v="L402456"/>
    <s v="G403899"/>
  </r>
  <r>
    <s v="https://www.gem.wiki/Valley_(CA)_power_station"/>
    <x v="62"/>
    <s v="Valley (CA) power station"/>
    <m/>
    <s v="5"/>
    <s v="NG/FO"/>
    <n v="61"/>
    <x v="0"/>
    <x v="1"/>
    <s v="N"/>
    <m/>
    <m/>
    <m/>
    <x v="11"/>
    <m/>
    <m/>
    <m/>
    <n v="34.244990999999999"/>
    <n v="-118.3913"/>
    <s v="exact"/>
    <s v="Sun Valley"/>
    <s v="Los Angeles"/>
    <m/>
    <s v="California"/>
    <x v="1"/>
    <s v="Northern America"/>
    <s v="EIA: 408"/>
    <s v="EIA: 5"/>
    <s v="Valley Generating Station"/>
    <m/>
    <m/>
    <m/>
    <s v="25103"/>
    <n v="27187"/>
    <s v="L402054"/>
    <s v="G403100"/>
  </r>
  <r>
    <s v="https://www.gem.wiki/Valley_(CA)_power_station"/>
    <x v="62"/>
    <s v="Valley (CA) power station"/>
    <m/>
    <s v="CC1"/>
    <s v="NG/FO"/>
    <n v="630"/>
    <x v="0"/>
    <x v="0"/>
    <s v="N"/>
    <m/>
    <m/>
    <m/>
    <x v="16"/>
    <m/>
    <m/>
    <m/>
    <n v="34.244990999999999"/>
    <n v="-118.3913"/>
    <s v="exact"/>
    <s v="Sun Valley"/>
    <s v="Los Angeles"/>
    <m/>
    <s v="California"/>
    <x v="1"/>
    <s v="Northern America"/>
    <s v="EIA: 408"/>
    <s v="EIA: 6, 7, 8"/>
    <s v="Valley Generating Station"/>
    <m/>
    <m/>
    <m/>
    <s v="25103"/>
    <s v="26264, 27408, 27409"/>
    <s v="L402054"/>
    <s v="G401692"/>
  </r>
  <r>
    <s v="https://www.gem.wiki/Valley_Power_Plant"/>
    <x v="62"/>
    <s v="Valley Power Plant"/>
    <m/>
    <s v="1"/>
    <s v="NG"/>
    <n v="136"/>
    <x v="0"/>
    <x v="3"/>
    <s v="Y"/>
    <m/>
    <m/>
    <s v="conversion"/>
    <x v="2"/>
    <m/>
    <m/>
    <m/>
    <n v="43.030299999999997"/>
    <n v="-87.923299999999998"/>
    <s v="exact"/>
    <s v="Milwaukee"/>
    <s v="Milwaukee"/>
    <m/>
    <s v="Wisconsin"/>
    <x v="1"/>
    <s v="Northern America"/>
    <s v="EIA: 4042"/>
    <s v="EIA: 1"/>
    <m/>
    <m/>
    <m/>
    <m/>
    <s v="37210"/>
    <n v="21993"/>
    <s v="L104279"/>
    <s v="G403766"/>
  </r>
  <r>
    <s v="https://www.gem.wiki/Valley_Power_Plant"/>
    <x v="62"/>
    <s v="Valley Power Plant"/>
    <m/>
    <s v="2"/>
    <s v="NG"/>
    <n v="136"/>
    <x v="0"/>
    <x v="3"/>
    <s v="Y"/>
    <s v="not found"/>
    <s v="not found"/>
    <s v="conversion"/>
    <x v="13"/>
    <m/>
    <m/>
    <m/>
    <n v="43.030299999999997"/>
    <n v="-87.923299999999998"/>
    <s v="exact"/>
    <s v="Milwaukee"/>
    <s v="Milwaukee"/>
    <m/>
    <s v="Wisconsin"/>
    <x v="1"/>
    <s v="Northern America"/>
    <s v="EIA: 4042"/>
    <s v="EIA: 2"/>
    <m/>
    <m/>
    <m/>
    <m/>
    <s v="37210"/>
    <n v="21994"/>
    <s v="L104279"/>
    <s v="G403767"/>
  </r>
  <r>
    <s v="https://www.gem.wiki/Valmont_Station"/>
    <x v="62"/>
    <s v="Valmont Station"/>
    <m/>
    <s v="6"/>
    <s v="NG"/>
    <n v="59"/>
    <x v="0"/>
    <x v="1"/>
    <s v="N"/>
    <m/>
    <m/>
    <s v="N"/>
    <x v="73"/>
    <m/>
    <n v="2026"/>
    <m/>
    <n v="40.020499999999998"/>
    <n v="-105.2009"/>
    <s v="exact"/>
    <s v="Boulder"/>
    <s v="Boulder"/>
    <m/>
    <s v="Colorado"/>
    <x v="1"/>
    <s v="Northern America"/>
    <s v="EIA: 477"/>
    <s v="EIA: 6"/>
    <m/>
    <m/>
    <m/>
    <m/>
    <s v="30861"/>
    <n v="22008"/>
    <s v="L103815"/>
    <s v="G403420"/>
  </r>
  <r>
    <s v="https://www.gem.wiki/Valmont_Station"/>
    <x v="62"/>
    <s v="Valmont Station"/>
    <m/>
    <s v="UN7"/>
    <s v="NG"/>
    <n v="71"/>
    <x v="0"/>
    <x v="1"/>
    <s v="N"/>
    <m/>
    <m/>
    <s v="N"/>
    <x v="15"/>
    <m/>
    <m/>
    <m/>
    <n v="40.020499999999998"/>
    <n v="-105.2009"/>
    <s v="exact"/>
    <s v="Boulder"/>
    <s v="Boulder"/>
    <m/>
    <s v="Colorado"/>
    <x v="1"/>
    <s v="Northern America"/>
    <s v="EIA: 55207"/>
    <s v="EIA: UN7"/>
    <m/>
    <m/>
    <m/>
    <m/>
    <s v="30861"/>
    <m/>
    <s v="L103815"/>
    <s v="G403575"/>
  </r>
  <r>
    <s v="https://www.gem.wiki/Valmont_Station"/>
    <x v="62"/>
    <s v="Valmont Station"/>
    <m/>
    <s v="UN8"/>
    <s v="NG"/>
    <n v="71"/>
    <x v="0"/>
    <x v="1"/>
    <s v="N"/>
    <m/>
    <m/>
    <s v="N"/>
    <x v="11"/>
    <m/>
    <m/>
    <m/>
    <n v="40.020499999999998"/>
    <n v="-105.2009"/>
    <s v="exact"/>
    <s v="Boulder"/>
    <s v="Boulder"/>
    <m/>
    <s v="Colorado"/>
    <x v="1"/>
    <s v="Northern America"/>
    <s v="EIA: 55207"/>
    <s v="EIA: UN8"/>
    <m/>
    <m/>
    <m/>
    <m/>
    <s v="30861"/>
    <m/>
    <s v="L103815"/>
    <s v="G403576"/>
  </r>
  <r>
    <s v="https://www.gem.wiki/Van_Alstyne_energy_center"/>
    <x v="62"/>
    <s v="Van Alstyne energy center"/>
    <m/>
    <s v="CTG-1"/>
    <s v="NG"/>
    <n v="183"/>
    <x v="5"/>
    <x v="1"/>
    <s v="not found"/>
    <m/>
    <m/>
    <m/>
    <x v="45"/>
    <m/>
    <m/>
    <m/>
    <n v="33.416111000000001"/>
    <n v="-96.540279999999996"/>
    <s v="exact"/>
    <s v="Van Alstyne"/>
    <s v="Grayson"/>
    <m/>
    <s v="Texas"/>
    <x v="1"/>
    <s v="Northern America"/>
    <s v="EIA: 59617"/>
    <s v="EIA: CTG-1"/>
    <m/>
    <m/>
    <m/>
    <m/>
    <s v="68274"/>
    <n v="44998"/>
    <s v="L402433"/>
    <s v="G403851"/>
  </r>
  <r>
    <s v="https://www.gem.wiki/Van_Alstyne_energy_center"/>
    <x v="62"/>
    <s v="Van Alstyne energy center"/>
    <m/>
    <s v="CTG-2"/>
    <s v="NG"/>
    <n v="183"/>
    <x v="5"/>
    <x v="1"/>
    <s v="not found"/>
    <m/>
    <m/>
    <m/>
    <x v="45"/>
    <m/>
    <m/>
    <m/>
    <n v="33.416111000000001"/>
    <n v="-96.540279999999996"/>
    <s v="exact"/>
    <s v="Van Alstyne"/>
    <s v="Grayson"/>
    <m/>
    <s v="Texas"/>
    <x v="1"/>
    <s v="Northern America"/>
    <s v="EIA: 59617"/>
    <s v="EIA: CTG-2"/>
    <m/>
    <m/>
    <m/>
    <m/>
    <s v="68274"/>
    <n v="44999"/>
    <s v="L402433"/>
    <s v="G403852"/>
  </r>
  <r>
    <s v="https://www.gem.wiki/Van_Alstyne_energy_center"/>
    <x v="62"/>
    <s v="Van Alstyne energy center"/>
    <m/>
    <s v="CTG-3"/>
    <s v="NG"/>
    <n v="183"/>
    <x v="5"/>
    <x v="1"/>
    <s v="not found"/>
    <m/>
    <m/>
    <m/>
    <x v="45"/>
    <m/>
    <m/>
    <m/>
    <n v="33.416111000000001"/>
    <n v="-96.540279999999996"/>
    <s v="exact"/>
    <s v="Van Alstyne"/>
    <s v="Grayson"/>
    <m/>
    <s v="Texas"/>
    <x v="1"/>
    <s v="Northern America"/>
    <s v="EIA: 59617"/>
    <s v="EIA: CTG-3"/>
    <m/>
    <m/>
    <m/>
    <m/>
    <s v="68274"/>
    <n v="45000"/>
    <s v="L402433"/>
    <s v="G403853"/>
  </r>
  <r>
    <s v="https://www.gem.wiki/Vandolah_power_station"/>
    <x v="62"/>
    <s v="Vandolah power station"/>
    <m/>
    <s v="G101"/>
    <s v="NG/FO"/>
    <n v="182"/>
    <x v="0"/>
    <x v="1"/>
    <s v="N"/>
    <m/>
    <m/>
    <m/>
    <x v="10"/>
    <m/>
    <m/>
    <m/>
    <n v="27.523606999999998"/>
    <n v="-81.923950000000005"/>
    <s v="exact"/>
    <s v="Wauchula"/>
    <s v="Hardee"/>
    <m/>
    <s v="Florida"/>
    <x v="1"/>
    <s v="Northern America"/>
    <s v="EIA: 55415"/>
    <s v="EIA: G101"/>
    <m/>
    <m/>
    <m/>
    <m/>
    <s v="48013"/>
    <n v="27098"/>
    <s v="L401632"/>
    <s v="G402361"/>
  </r>
  <r>
    <s v="https://www.gem.wiki/Vandolah_power_station"/>
    <x v="62"/>
    <s v="Vandolah power station"/>
    <m/>
    <s v="G201"/>
    <s v="NG/FO"/>
    <n v="182"/>
    <x v="0"/>
    <x v="1"/>
    <s v="N"/>
    <m/>
    <m/>
    <m/>
    <x v="10"/>
    <m/>
    <m/>
    <m/>
    <n v="27.523606999999998"/>
    <n v="-81.923950000000005"/>
    <s v="exact"/>
    <s v="Wauchula"/>
    <s v="Hardee"/>
    <m/>
    <s v="Florida"/>
    <x v="1"/>
    <s v="Northern America"/>
    <s v="EIA: 55415"/>
    <s v="EIA: G201"/>
    <m/>
    <m/>
    <m/>
    <m/>
    <s v="48013"/>
    <n v="27506"/>
    <s v="L401632"/>
    <s v="G402362"/>
  </r>
  <r>
    <s v="https://www.gem.wiki/Vandolah_power_station"/>
    <x v="62"/>
    <s v="Vandolah power station"/>
    <m/>
    <s v="G301"/>
    <s v="NG/FO"/>
    <n v="182"/>
    <x v="0"/>
    <x v="1"/>
    <s v="N"/>
    <m/>
    <m/>
    <m/>
    <x v="10"/>
    <m/>
    <m/>
    <m/>
    <n v="27.523606999999998"/>
    <n v="-81.923950000000005"/>
    <s v="exact"/>
    <s v="Wauchula"/>
    <s v="Hardee"/>
    <m/>
    <s v="Florida"/>
    <x v="1"/>
    <s v="Northern America"/>
    <s v="EIA: 55415"/>
    <s v="EIA: G301"/>
    <m/>
    <m/>
    <m/>
    <m/>
    <s v="48013"/>
    <n v="27507"/>
    <s v="L401632"/>
    <s v="G402363"/>
  </r>
  <r>
    <s v="https://www.gem.wiki/Vandolah_power_station"/>
    <x v="62"/>
    <s v="Vandolah power station"/>
    <m/>
    <s v="G401"/>
    <s v="NG/FO"/>
    <n v="182"/>
    <x v="0"/>
    <x v="1"/>
    <s v="N"/>
    <m/>
    <m/>
    <m/>
    <x v="10"/>
    <m/>
    <m/>
    <m/>
    <n v="27.523606999999998"/>
    <n v="-81.923950000000005"/>
    <s v="exact"/>
    <s v="Wauchula"/>
    <s v="Hardee"/>
    <m/>
    <s v="Florida"/>
    <x v="1"/>
    <s v="Northern America"/>
    <s v="EIA: 55415"/>
    <s v="EIA: G401"/>
    <m/>
    <m/>
    <m/>
    <m/>
    <s v="48013"/>
    <n v="30971"/>
    <s v="L401632"/>
    <s v="G402364"/>
  </r>
  <r>
    <s v="https://www.gem.wiki/Venice_power_station"/>
    <x v="62"/>
    <s v="Venice power station"/>
    <m/>
    <s v="GT2"/>
    <s v="NG/FO"/>
    <n v="61"/>
    <x v="0"/>
    <x v="1"/>
    <s v="N"/>
    <m/>
    <m/>
    <m/>
    <x v="10"/>
    <m/>
    <m/>
    <m/>
    <n v="38.664200000000001"/>
    <n v="-90.176400000000001"/>
    <s v="exact"/>
    <s v="Venice"/>
    <s v="Madison"/>
    <m/>
    <s v="Illinois"/>
    <x v="1"/>
    <s v="Northern America"/>
    <s v="EIA: 913"/>
    <s v="EIA: GT2"/>
    <m/>
    <m/>
    <m/>
    <m/>
    <s v="35274"/>
    <n v="28490"/>
    <s v="L402342"/>
    <s v="G403697"/>
  </r>
  <r>
    <s v="https://www.gem.wiki/Venice_power_station"/>
    <x v="62"/>
    <s v="Venice power station"/>
    <m/>
    <s v="GT3"/>
    <s v="NG"/>
    <n v="200"/>
    <x v="0"/>
    <x v="1"/>
    <s v="N"/>
    <m/>
    <m/>
    <m/>
    <x v="21"/>
    <m/>
    <m/>
    <m/>
    <n v="38.664200000000001"/>
    <n v="-90.176400000000001"/>
    <s v="exact"/>
    <s v="Venice"/>
    <s v="Madison"/>
    <m/>
    <s v="Illinois"/>
    <x v="1"/>
    <s v="Northern America"/>
    <s v="EIA: 913"/>
    <s v="EIA: GT3"/>
    <m/>
    <m/>
    <m/>
    <m/>
    <s v="35274"/>
    <n v="29777"/>
    <s v="L402342"/>
    <s v="G403698"/>
  </r>
  <r>
    <s v="https://www.gem.wiki/Venice_power_station"/>
    <x v="62"/>
    <s v="Venice power station"/>
    <m/>
    <s v="GT4"/>
    <s v="NG"/>
    <n v="200"/>
    <x v="0"/>
    <x v="1"/>
    <s v="N"/>
    <m/>
    <m/>
    <m/>
    <x v="21"/>
    <m/>
    <m/>
    <m/>
    <n v="38.664200000000001"/>
    <n v="-90.176400000000001"/>
    <s v="exact"/>
    <s v="Venice"/>
    <s v="Madison"/>
    <m/>
    <s v="Illinois"/>
    <x v="1"/>
    <s v="Northern America"/>
    <s v="EIA: 913"/>
    <s v="EIA: GT4"/>
    <m/>
    <m/>
    <m/>
    <m/>
    <s v="35274"/>
    <n v="30810"/>
    <s v="L402342"/>
    <s v="G403699"/>
  </r>
  <r>
    <s v="https://www.gem.wiki/Venice_power_station"/>
    <x v="62"/>
    <s v="Venice power station"/>
    <m/>
    <s v="GT5"/>
    <s v="NG"/>
    <n v="125"/>
    <x v="0"/>
    <x v="1"/>
    <s v="N"/>
    <m/>
    <m/>
    <m/>
    <x v="21"/>
    <m/>
    <m/>
    <m/>
    <n v="38.664200000000001"/>
    <n v="-90.176400000000001"/>
    <s v="exact"/>
    <s v="Venice"/>
    <s v="Madison"/>
    <m/>
    <s v="Illinois"/>
    <x v="1"/>
    <s v="Northern America"/>
    <s v="EIA: 913"/>
    <s v="EIA: GT5"/>
    <m/>
    <m/>
    <m/>
    <m/>
    <s v="35274"/>
    <n v="31503"/>
    <s v="L402342"/>
    <s v="G403700"/>
  </r>
  <r>
    <s v="https://www.gem.wiki/Vermillion_energy_facility"/>
    <x v="62"/>
    <s v="Vermillion energy facility"/>
    <m/>
    <s v="CT1"/>
    <s v="NG"/>
    <n v="87"/>
    <x v="0"/>
    <x v="1"/>
    <s v="N"/>
    <m/>
    <m/>
    <m/>
    <x v="15"/>
    <m/>
    <m/>
    <m/>
    <n v="39.922328"/>
    <n v="-87.446359999999999"/>
    <s v="exact"/>
    <s v="Cayuga"/>
    <s v="Vermillion"/>
    <m/>
    <s v="Indiana"/>
    <x v="1"/>
    <s v="Northern America"/>
    <s v="EIA: 55111"/>
    <s v="EIA: CT1"/>
    <m/>
    <m/>
    <m/>
    <m/>
    <s v="45912"/>
    <n v="24852"/>
    <s v="L401550"/>
    <s v="G402247"/>
  </r>
  <r>
    <s v="https://www.gem.wiki/Vermillion_energy_facility"/>
    <x v="62"/>
    <s v="Vermillion energy facility"/>
    <m/>
    <s v="CT2"/>
    <s v="NG"/>
    <n v="87"/>
    <x v="0"/>
    <x v="1"/>
    <s v="N"/>
    <m/>
    <m/>
    <m/>
    <x v="15"/>
    <m/>
    <m/>
    <m/>
    <n v="39.922328"/>
    <n v="-87.446359999999999"/>
    <s v="exact"/>
    <s v="Cayuga"/>
    <s v="Vermillion"/>
    <m/>
    <s v="Indiana"/>
    <x v="1"/>
    <s v="Northern America"/>
    <s v="EIA: 55111"/>
    <s v="EIA: CT2"/>
    <m/>
    <m/>
    <m/>
    <m/>
    <s v="45912"/>
    <n v="24898"/>
    <s v="L401550"/>
    <s v="G402248"/>
  </r>
  <r>
    <s v="https://www.gem.wiki/Vermillion_energy_facility"/>
    <x v="62"/>
    <s v="Vermillion energy facility"/>
    <m/>
    <s v="CT3"/>
    <s v="NG"/>
    <n v="87"/>
    <x v="0"/>
    <x v="1"/>
    <s v="N"/>
    <m/>
    <m/>
    <m/>
    <x v="15"/>
    <m/>
    <m/>
    <m/>
    <n v="39.922328"/>
    <n v="-87.446359999999999"/>
    <s v="exact"/>
    <s v="Cayuga"/>
    <s v="Vermillion"/>
    <m/>
    <s v="Indiana"/>
    <x v="1"/>
    <s v="Northern America"/>
    <s v="EIA: 55111"/>
    <s v="EIA: CT3"/>
    <m/>
    <m/>
    <m/>
    <m/>
    <s v="45912"/>
    <n v="24899"/>
    <s v="L401550"/>
    <s v="G402249"/>
  </r>
  <r>
    <s v="https://www.gem.wiki/Vermillion_energy_facility"/>
    <x v="62"/>
    <s v="Vermillion energy facility"/>
    <m/>
    <s v="CT4"/>
    <s v="NG"/>
    <n v="87"/>
    <x v="0"/>
    <x v="1"/>
    <s v="N"/>
    <m/>
    <m/>
    <m/>
    <x v="15"/>
    <m/>
    <m/>
    <m/>
    <n v="39.922328"/>
    <n v="-87.446359999999999"/>
    <s v="exact"/>
    <s v="Cayuga"/>
    <s v="Vermillion"/>
    <m/>
    <s v="Indiana"/>
    <x v="1"/>
    <s v="Northern America"/>
    <s v="EIA: 55111"/>
    <s v="EIA: CT4"/>
    <m/>
    <m/>
    <m/>
    <m/>
    <s v="45912"/>
    <n v="24900"/>
    <s v="L401550"/>
    <s v="G402250"/>
  </r>
  <r>
    <s v="https://www.gem.wiki/Vermillion_energy_facility"/>
    <x v="62"/>
    <s v="Vermillion energy facility"/>
    <m/>
    <s v="CT5"/>
    <s v="NG"/>
    <n v="87"/>
    <x v="0"/>
    <x v="1"/>
    <s v="N"/>
    <m/>
    <m/>
    <m/>
    <x v="15"/>
    <m/>
    <m/>
    <m/>
    <n v="39.922328"/>
    <n v="-87.446359999999999"/>
    <s v="exact"/>
    <s v="Cayuga"/>
    <s v="Vermillion"/>
    <m/>
    <s v="Indiana"/>
    <x v="1"/>
    <s v="Northern America"/>
    <s v="EIA: 55111"/>
    <s v="EIA: CT5"/>
    <m/>
    <m/>
    <m/>
    <m/>
    <s v="45912"/>
    <n v="24901"/>
    <s v="L401550"/>
    <s v="G402251"/>
  </r>
  <r>
    <s v="https://www.gem.wiki/Vermillion_energy_facility"/>
    <x v="62"/>
    <s v="Vermillion energy facility"/>
    <m/>
    <s v="CT6"/>
    <s v="NG"/>
    <n v="87"/>
    <x v="0"/>
    <x v="1"/>
    <s v="N"/>
    <m/>
    <m/>
    <m/>
    <x v="15"/>
    <m/>
    <m/>
    <m/>
    <n v="39.922328"/>
    <n v="-87.446359999999999"/>
    <s v="exact"/>
    <s v="Cayuga"/>
    <s v="Vermillion"/>
    <m/>
    <s v="Indiana"/>
    <x v="1"/>
    <s v="Northern America"/>
    <s v="EIA: 55111"/>
    <s v="EIA: CT6"/>
    <m/>
    <m/>
    <m/>
    <m/>
    <s v="45912"/>
    <n v="24902"/>
    <s v="L401550"/>
    <s v="G402252"/>
  </r>
  <r>
    <s v="https://www.gem.wiki/Vermillion_energy_facility"/>
    <x v="62"/>
    <s v="Vermillion energy facility"/>
    <m/>
    <s v="CT7"/>
    <s v="NG"/>
    <n v="87"/>
    <x v="0"/>
    <x v="1"/>
    <s v="N"/>
    <m/>
    <m/>
    <m/>
    <x v="15"/>
    <m/>
    <m/>
    <m/>
    <n v="39.922328"/>
    <n v="-87.446359999999999"/>
    <s v="exact"/>
    <s v="Cayuga"/>
    <s v="Vermillion"/>
    <m/>
    <s v="Indiana"/>
    <x v="1"/>
    <s v="Northern America"/>
    <s v="EIA: 55111"/>
    <s v="EIA: CT7"/>
    <m/>
    <m/>
    <m/>
    <m/>
    <s v="45912"/>
    <n v="24903"/>
    <s v="L401550"/>
    <s v="G402253"/>
  </r>
  <r>
    <s v="https://www.gem.wiki/Vermillion_energy_facility"/>
    <x v="62"/>
    <s v="Vermillion energy facility"/>
    <m/>
    <s v="CT8"/>
    <s v="NG"/>
    <n v="87"/>
    <x v="0"/>
    <x v="1"/>
    <s v="N"/>
    <m/>
    <m/>
    <m/>
    <x v="15"/>
    <m/>
    <m/>
    <m/>
    <n v="39.922328"/>
    <n v="-87.446359999999999"/>
    <s v="exact"/>
    <s v="Cayuga"/>
    <s v="Vermillion"/>
    <m/>
    <s v="Indiana"/>
    <x v="1"/>
    <s v="Northern America"/>
    <s v="EIA: 55111"/>
    <s v="EIA: CT8"/>
    <m/>
    <m/>
    <m/>
    <m/>
    <s v="45912"/>
    <n v="24904"/>
    <s v="L401550"/>
    <s v="G402254"/>
  </r>
  <r>
    <s v="https://www.gem.wiki/Victor_J_Daniel_Jr_power_station"/>
    <x v="62"/>
    <s v="Victor J Daniel Jr power station"/>
    <m/>
    <s v="3"/>
    <s v="NG"/>
    <n v="566"/>
    <x v="0"/>
    <x v="0"/>
    <s v="N"/>
    <m/>
    <s v="Y"/>
    <m/>
    <x v="11"/>
    <m/>
    <m/>
    <m/>
    <n v="30.5322"/>
    <n v="-88.555300000000003"/>
    <s v="exact"/>
    <s v="Escatawpa"/>
    <s v="Jackson"/>
    <m/>
    <s v="Mississippi"/>
    <x v="1"/>
    <s v="Northern America"/>
    <s v="EIA: 6073"/>
    <s v="EIA: 3, 3CT, 3ST"/>
    <s v="Plant Daniel"/>
    <m/>
    <m/>
    <m/>
    <s v="26572"/>
    <s v="23884, 23885, 23886"/>
    <s v="L402097"/>
    <s v="G402099"/>
  </r>
  <r>
    <s v="https://www.gem.wiki/Victor_J_Daniel_Jr_power_station"/>
    <x v="62"/>
    <s v="Victor J Daniel Jr power station"/>
    <m/>
    <s v="4"/>
    <s v="NG"/>
    <n v="566"/>
    <x v="0"/>
    <x v="0"/>
    <s v="N"/>
    <m/>
    <s v="Y"/>
    <m/>
    <x v="11"/>
    <m/>
    <m/>
    <m/>
    <n v="30.5322"/>
    <n v="-88.555300000000003"/>
    <s v="exact"/>
    <s v="Escatawpa"/>
    <s v="Jackson"/>
    <m/>
    <s v="Mississippi"/>
    <x v="1"/>
    <s v="Northern America"/>
    <s v="EIA: 6073"/>
    <s v="EIA: 4, 4CT, 4ST"/>
    <s v="Plant Daniel"/>
    <m/>
    <m/>
    <m/>
    <s v="26572"/>
    <s v="28861, 28862, 28863"/>
    <s v="L402097"/>
    <s v="G402100"/>
  </r>
  <r>
    <s v="https://www.gem.wiki/Victoria_City_power_station"/>
    <x v="62"/>
    <s v="Victoria City power station"/>
    <m/>
    <s v="VC-1"/>
    <s v="NG"/>
    <n v="50"/>
    <x v="0"/>
    <x v="1"/>
    <s v="N"/>
    <s v="Hydrogen capable: turbine"/>
    <s v="not found"/>
    <m/>
    <x v="6"/>
    <m/>
    <m/>
    <m/>
    <n v="28.785299999999999"/>
    <n v="-97.009299999999996"/>
    <s v="exact"/>
    <s v="Victoria"/>
    <s v="Victoria"/>
    <m/>
    <s v="Texas"/>
    <x v="1"/>
    <s v="Northern America"/>
    <s v="EIA: 61241"/>
    <s v="EIA: VC-1"/>
    <m/>
    <m/>
    <m/>
    <m/>
    <s v="103229"/>
    <n v="49148"/>
    <s v="L402434"/>
    <s v="G403854"/>
  </r>
  <r>
    <s v="https://www.gem.wiki/Victoria_City_power_station"/>
    <x v="62"/>
    <s v="Victoria City power station"/>
    <m/>
    <s v="VC-2"/>
    <s v="NG"/>
    <n v="50"/>
    <x v="0"/>
    <x v="1"/>
    <s v="N"/>
    <s v="Hydrogen capable: turbine"/>
    <s v="not found"/>
    <m/>
    <x v="6"/>
    <m/>
    <m/>
    <m/>
    <n v="28.785299999999999"/>
    <n v="-97.009299999999996"/>
    <s v="exact"/>
    <s v="Victoria"/>
    <s v="Victoria"/>
    <m/>
    <s v="Texas"/>
    <x v="1"/>
    <s v="Northern America"/>
    <s v="EIA: 61241"/>
    <s v="EIA: VC-2"/>
    <m/>
    <m/>
    <m/>
    <m/>
    <s v="103229"/>
    <n v="49149"/>
    <s v="L402434"/>
    <s v="G403855"/>
  </r>
  <r>
    <s v="https://www.gem.wiki/Victoria_Port_power_II_station"/>
    <x v="62"/>
    <s v="Victoria Port power II station"/>
    <m/>
    <s v="VP2-1"/>
    <s v="NG"/>
    <n v="50"/>
    <x v="0"/>
    <x v="1"/>
    <s v="N"/>
    <s v="not found"/>
    <s v="not found"/>
    <m/>
    <x v="3"/>
    <m/>
    <m/>
    <m/>
    <n v="28.698477"/>
    <n v="-96.946129999999997"/>
    <s v="exact"/>
    <s v="Victoria"/>
    <s v="Victoria"/>
    <m/>
    <s v="Texas"/>
    <x v="1"/>
    <s v="Northern America"/>
    <s v="EIA: 61966"/>
    <s v="EIA: VP2-1"/>
    <m/>
    <m/>
    <m/>
    <m/>
    <s v="103228"/>
    <n v="1312286"/>
    <s v="L402435"/>
    <s v="G403856"/>
  </r>
  <r>
    <s v="https://www.gem.wiki/Victoria_Port_power_II_station"/>
    <x v="62"/>
    <s v="Victoria Port power II station"/>
    <m/>
    <s v="VP2-2"/>
    <s v="NG"/>
    <n v="50"/>
    <x v="0"/>
    <x v="1"/>
    <s v="N"/>
    <s v="not found"/>
    <s v="not found"/>
    <m/>
    <x v="3"/>
    <m/>
    <m/>
    <m/>
    <n v="28.698477"/>
    <n v="-96.946129999999997"/>
    <s v="exact"/>
    <s v="Victoria"/>
    <s v="Victoria"/>
    <m/>
    <s v="Texas"/>
    <x v="1"/>
    <s v="Northern America"/>
    <s v="EIA: 61966"/>
    <s v="EIA: VP2-2"/>
    <m/>
    <m/>
    <m/>
    <m/>
    <s v="103228"/>
    <n v="1312287"/>
    <s v="L402435"/>
    <s v="G403857"/>
  </r>
  <r>
    <s v="https://www.gem.wiki/Victoria_Port_power_station"/>
    <x v="62"/>
    <s v="Victoria Port power station"/>
    <m/>
    <s v="VP-1"/>
    <s v="NG"/>
    <n v="50"/>
    <x v="0"/>
    <x v="1"/>
    <s v="N"/>
    <s v="not found"/>
    <s v="not found"/>
    <m/>
    <x v="0"/>
    <m/>
    <m/>
    <m/>
    <n v="28.695805"/>
    <n v="-96.945409999999995"/>
    <s v="exact"/>
    <s v="Victoria"/>
    <s v="Victoria"/>
    <m/>
    <s v="Texas"/>
    <x v="1"/>
    <s v="Northern America"/>
    <s v="EIA: 61242"/>
    <s v="EIA: VP-1"/>
    <m/>
    <m/>
    <m/>
    <m/>
    <s v="103228"/>
    <n v="49150"/>
    <s v="L401694"/>
    <s v="G402398"/>
  </r>
  <r>
    <s v="https://www.gem.wiki/Victoria_Port_power_station"/>
    <x v="62"/>
    <s v="Victoria Port power station"/>
    <m/>
    <s v="VP-2"/>
    <s v="NG"/>
    <n v="50"/>
    <x v="0"/>
    <x v="1"/>
    <s v="N"/>
    <s v="not found"/>
    <s v="not found"/>
    <m/>
    <x v="0"/>
    <m/>
    <m/>
    <m/>
    <n v="28.695805"/>
    <n v="-96.945409999999995"/>
    <s v="exact"/>
    <s v="Victoria"/>
    <s v="Victoria"/>
    <m/>
    <s v="Texas"/>
    <x v="1"/>
    <s v="Northern America"/>
    <s v="EIA: 61242"/>
    <s v="EIA: VP-2"/>
    <m/>
    <m/>
    <m/>
    <m/>
    <s v="103228"/>
    <n v="49151"/>
    <s v="L401694"/>
    <s v="G402399"/>
  </r>
  <r>
    <s v="https://www.gem.wiki/Victoria_Texas_Plant"/>
    <x v="62"/>
    <s v="Victoria Texas Plant"/>
    <m/>
    <s v="GEN1"/>
    <s v="NG"/>
    <n v="102"/>
    <x v="0"/>
    <x v="1"/>
    <s v="Y"/>
    <m/>
    <m/>
    <m/>
    <x v="33"/>
    <m/>
    <m/>
    <m/>
    <n v="28.675087999999999"/>
    <n v="-96.956010000000006"/>
    <s v="exact"/>
    <s v="Victoria"/>
    <s v="Victoria"/>
    <m/>
    <s v="Texas"/>
    <x v="1"/>
    <s v="Northern America"/>
    <s v="EIA: 10790"/>
    <s v="EIA: GEN1"/>
    <m/>
    <m/>
    <m/>
    <m/>
    <s v="18794"/>
    <n v="22153"/>
    <s v="L402442"/>
    <s v="G403871"/>
  </r>
  <r>
    <s v="https://www.gem.wiki/Victoria_power_station"/>
    <x v="62"/>
    <s v="Victoria power station"/>
    <m/>
    <s v="CC1"/>
    <s v="NG"/>
    <n v="377"/>
    <x v="0"/>
    <x v="0"/>
    <s v="N"/>
    <m/>
    <m/>
    <m/>
    <x v="9"/>
    <m/>
    <m/>
    <m/>
    <n v="28.7883"/>
    <n v="-97.01"/>
    <s v="exact"/>
    <s v="Victoria"/>
    <s v="Victoria"/>
    <m/>
    <s v="Texas"/>
    <x v="1"/>
    <s v="Northern America"/>
    <s v="EIA: 3443"/>
    <s v="EIA: 5, 7"/>
    <m/>
    <m/>
    <m/>
    <m/>
    <s v="15945"/>
    <s v="31922, 35787"/>
    <s v="L402348"/>
    <s v="G401669"/>
  </r>
  <r>
    <s v="https://www.gem.wiki/W.A._Parish_Carbon_Capture_Plant"/>
    <x v="62"/>
    <s v="W.A. Parish Carbon Capture Plant"/>
    <m/>
    <s v="GT2"/>
    <s v="NG"/>
    <n v="82"/>
    <x v="7"/>
    <x v="1"/>
    <s v="Y"/>
    <m/>
    <m/>
    <m/>
    <x v="22"/>
    <m/>
    <n v="2044"/>
    <m/>
    <n v="29.475277999999999"/>
    <n v="-95.634169999999997"/>
    <s v="exact"/>
    <s v="Thompsons"/>
    <s v="Fort Bend"/>
    <m/>
    <s v="Texas"/>
    <x v="1"/>
    <s v="Northern America"/>
    <s v="EIA: 58378"/>
    <s v="EIA: GT2"/>
    <m/>
    <m/>
    <m/>
    <m/>
    <s v="22413"/>
    <n v="42536"/>
    <s v="L402200"/>
    <s v="G403374"/>
  </r>
  <r>
    <s v="https://www.gem.wiki/W.S._Lee_Steam_Station"/>
    <x v="62"/>
    <s v="W.S. Lee Steam Station"/>
    <m/>
    <s v="3"/>
    <s v="NG"/>
    <n v="163"/>
    <x v="0"/>
    <x v="3"/>
    <s v="N"/>
    <m/>
    <m/>
    <s v="conversion"/>
    <x v="80"/>
    <m/>
    <m/>
    <m/>
    <n v="34.602200000000003"/>
    <n v="-82.435000000000002"/>
    <s v="exact"/>
    <s v="Williamston"/>
    <s v="Anderson"/>
    <m/>
    <s v="South Carolina"/>
    <x v="1"/>
    <s v="Northern America"/>
    <s v="EIA: 3264"/>
    <s v="EIA: 3"/>
    <m/>
    <m/>
    <m/>
    <m/>
    <s v="18728"/>
    <n v="11754"/>
    <s v="L104179"/>
    <s v="G402732"/>
  </r>
  <r>
    <s v="https://www.gem.wiki/W.S._Lee_Steam_Station"/>
    <x v="62"/>
    <s v="W.S. Lee Steam Station"/>
    <m/>
    <s v="7"/>
    <s v="NG/FO"/>
    <n v="54"/>
    <x v="0"/>
    <x v="1"/>
    <s v="N"/>
    <m/>
    <m/>
    <s v="N"/>
    <x v="4"/>
    <m/>
    <m/>
    <m/>
    <n v="34.602200000000003"/>
    <n v="-82.435000000000002"/>
    <s v="exact"/>
    <s v="Williamston"/>
    <s v="Anderson"/>
    <m/>
    <s v="South Carolina"/>
    <x v="1"/>
    <s v="Northern America"/>
    <s v="EIA: 3264"/>
    <s v="EIA: 7"/>
    <m/>
    <m/>
    <m/>
    <m/>
    <s v="18728"/>
    <n v="35909"/>
    <s v="L104179"/>
    <s v="G402733"/>
  </r>
  <r>
    <s v="https://www.gem.wiki/W.S._Lee_Steam_Station"/>
    <x v="62"/>
    <s v="W.S. Lee Steam Station"/>
    <m/>
    <s v="8"/>
    <s v="NG/FO"/>
    <n v="54"/>
    <x v="0"/>
    <x v="1"/>
    <s v="N"/>
    <m/>
    <m/>
    <s v="N"/>
    <x v="4"/>
    <m/>
    <m/>
    <m/>
    <n v="34.602200000000003"/>
    <n v="-82.435000000000002"/>
    <s v="exact"/>
    <s v="Williamston"/>
    <s v="Anderson"/>
    <m/>
    <s v="South Carolina"/>
    <x v="1"/>
    <s v="Northern America"/>
    <s v="EIA: 3264"/>
    <s v="EIA: 8"/>
    <m/>
    <m/>
    <m/>
    <m/>
    <s v="18728"/>
    <n v="35910"/>
    <s v="L104179"/>
    <s v="G402734"/>
  </r>
  <r>
    <s v="https://www.gem.wiki/W.S._Lee_Steam_Station"/>
    <x v="62"/>
    <s v="W.S. Lee Steam Station"/>
    <m/>
    <s v="CC1"/>
    <s v="NG"/>
    <n v="847"/>
    <x v="0"/>
    <x v="0"/>
    <s v="N"/>
    <s v="not found"/>
    <s v="not found"/>
    <s v="N"/>
    <x v="34"/>
    <m/>
    <m/>
    <m/>
    <n v="34.602200000000003"/>
    <n v="-82.435000000000002"/>
    <s v="exact"/>
    <s v="Williamston"/>
    <s v="Anderson"/>
    <m/>
    <s v="South Carolina"/>
    <x v="1"/>
    <s v="Northern America"/>
    <s v="EIA: 3264"/>
    <s v="EIA: CT11, CT12, ST10"/>
    <m/>
    <m/>
    <m/>
    <m/>
    <s v="18728"/>
    <s v="44164, 44760, 44761"/>
    <s v="L104179"/>
    <s v="G401663"/>
  </r>
  <r>
    <s v="https://www.gem.wiki/Wallingford_Energy_power_station"/>
    <x v="62"/>
    <s v="Wallingford Energy power station"/>
    <m/>
    <s v="CTG1"/>
    <s v="NG"/>
    <n v="50"/>
    <x v="0"/>
    <x v="1"/>
    <s v="N"/>
    <s v="not found"/>
    <s v="not found"/>
    <m/>
    <x v="11"/>
    <m/>
    <m/>
    <m/>
    <n v="41.448694000000003"/>
    <n v="-72.835359999999994"/>
    <s v="exact"/>
    <s v="Wallingford"/>
    <s v="New Haven"/>
    <m/>
    <s v="Connecticut"/>
    <x v="1"/>
    <s v="Northern America"/>
    <s v="EIA: 55517"/>
    <s v="EIA: CTG1"/>
    <m/>
    <m/>
    <m/>
    <m/>
    <s v="47008"/>
    <n v="26283"/>
    <s v="L402364"/>
    <s v="G403734"/>
  </r>
  <r>
    <s v="https://www.gem.wiki/Wallingford_Energy_power_station"/>
    <x v="62"/>
    <s v="Wallingford Energy power station"/>
    <m/>
    <s v="CTG2"/>
    <s v="NG"/>
    <n v="50"/>
    <x v="0"/>
    <x v="1"/>
    <s v="N"/>
    <s v="not found"/>
    <s v="not found"/>
    <m/>
    <x v="11"/>
    <m/>
    <m/>
    <m/>
    <n v="41.448694000000003"/>
    <n v="-72.835359999999994"/>
    <s v="exact"/>
    <s v="Wallingford"/>
    <s v="New Haven"/>
    <m/>
    <s v="Connecticut"/>
    <x v="1"/>
    <s v="Northern America"/>
    <s v="EIA: 55517"/>
    <s v="EIA: CTG2"/>
    <m/>
    <m/>
    <m/>
    <m/>
    <s v="47008"/>
    <n v="26363"/>
    <s v="L402364"/>
    <s v="G403735"/>
  </r>
  <r>
    <s v="https://www.gem.wiki/Wallingford_Energy_power_station"/>
    <x v="62"/>
    <s v="Wallingford Energy power station"/>
    <m/>
    <s v="CTG3"/>
    <s v="NG"/>
    <n v="50"/>
    <x v="0"/>
    <x v="1"/>
    <s v="N"/>
    <s v="not found"/>
    <s v="not found"/>
    <m/>
    <x v="11"/>
    <m/>
    <m/>
    <m/>
    <n v="41.448694000000003"/>
    <n v="-72.835359999999994"/>
    <s v="exact"/>
    <s v="Wallingford"/>
    <s v="New Haven"/>
    <m/>
    <s v="Connecticut"/>
    <x v="1"/>
    <s v="Northern America"/>
    <s v="EIA: 55517"/>
    <s v="EIA: CTG3"/>
    <m/>
    <m/>
    <m/>
    <m/>
    <s v="47008"/>
    <n v="26364"/>
    <s v="L402364"/>
    <s v="G403736"/>
  </r>
  <r>
    <s v="https://www.gem.wiki/Wallingford_Energy_power_station"/>
    <x v="62"/>
    <s v="Wallingford Energy power station"/>
    <m/>
    <s v="CTG4"/>
    <s v="NG"/>
    <n v="50"/>
    <x v="0"/>
    <x v="1"/>
    <s v="N"/>
    <s v="not found"/>
    <s v="not found"/>
    <m/>
    <x v="11"/>
    <m/>
    <m/>
    <m/>
    <n v="41.448694000000003"/>
    <n v="-72.835359999999994"/>
    <s v="exact"/>
    <s v="Wallingford"/>
    <s v="New Haven"/>
    <m/>
    <s v="Connecticut"/>
    <x v="1"/>
    <s v="Northern America"/>
    <s v="EIA: 55517"/>
    <s v="EIA: CTG4"/>
    <m/>
    <m/>
    <m/>
    <m/>
    <s v="47008"/>
    <n v="26365"/>
    <s v="L402364"/>
    <s v="G403737"/>
  </r>
  <r>
    <s v="https://www.gem.wiki/Wallingford_Energy_power_station"/>
    <x v="62"/>
    <s v="Wallingford Energy power station"/>
    <m/>
    <s v="CTG5"/>
    <s v="NG"/>
    <n v="50"/>
    <x v="0"/>
    <x v="1"/>
    <s v="N"/>
    <s v="not found"/>
    <s v="not found"/>
    <m/>
    <x v="11"/>
    <m/>
    <m/>
    <m/>
    <n v="41.448694000000003"/>
    <n v="-72.835359999999994"/>
    <s v="exact"/>
    <s v="Wallingford"/>
    <s v="New Haven"/>
    <m/>
    <s v="Connecticut"/>
    <x v="1"/>
    <s v="Northern America"/>
    <s v="EIA: 55517"/>
    <s v="EIA: CTG5"/>
    <m/>
    <m/>
    <m/>
    <m/>
    <s v="47008"/>
    <n v="26366"/>
    <s v="L402364"/>
    <s v="G403738"/>
  </r>
  <r>
    <s v="https://www.gem.wiki/Wallingford_Energy_power_station"/>
    <x v="62"/>
    <s v="Wallingford Energy power station"/>
    <m/>
    <s v="CTG6"/>
    <s v="NG"/>
    <n v="50"/>
    <x v="0"/>
    <x v="1"/>
    <s v="N"/>
    <s v="not found"/>
    <s v="not found"/>
    <m/>
    <x v="34"/>
    <m/>
    <m/>
    <m/>
    <n v="41.448694000000003"/>
    <n v="-72.835359999999994"/>
    <s v="exact"/>
    <s v="Wallingford"/>
    <s v="New Haven"/>
    <m/>
    <s v="Connecticut"/>
    <x v="1"/>
    <s v="Northern America"/>
    <s v="EIA: 55517"/>
    <s v="EIA: CTG6"/>
    <m/>
    <m/>
    <m/>
    <m/>
    <s v="47008"/>
    <n v="44892"/>
    <s v="L402364"/>
    <s v="G403739"/>
  </r>
  <r>
    <s v="https://www.gem.wiki/Wallingford_Energy_power_station"/>
    <x v="62"/>
    <s v="Wallingford Energy power station"/>
    <m/>
    <s v="CTG7"/>
    <s v="NG"/>
    <n v="50"/>
    <x v="0"/>
    <x v="1"/>
    <s v="N"/>
    <s v="not found"/>
    <s v="not found"/>
    <m/>
    <x v="34"/>
    <m/>
    <m/>
    <m/>
    <n v="41.448694000000003"/>
    <n v="-72.835359999999994"/>
    <s v="exact"/>
    <s v="Wallingford"/>
    <s v="New Haven"/>
    <m/>
    <s v="Connecticut"/>
    <x v="1"/>
    <s v="Northern America"/>
    <s v="EIA: 55517"/>
    <s v="EIA: CTG7"/>
    <m/>
    <m/>
    <m/>
    <m/>
    <s v="47008"/>
    <n v="44893"/>
    <s v="L402364"/>
    <s v="G403740"/>
  </r>
  <r>
    <s v="https://www.gem.wiki/Walnut_Creek_energy_park"/>
    <x v="62"/>
    <s v="Walnut Creek energy park"/>
    <m/>
    <s v="GT1"/>
    <s v="NG"/>
    <n v="100"/>
    <x v="0"/>
    <x v="1"/>
    <s v="N"/>
    <m/>
    <m/>
    <m/>
    <x v="22"/>
    <m/>
    <m/>
    <m/>
    <n v="34.008709000000003"/>
    <n v="-117.9449"/>
    <s v="exact"/>
    <s v="Industry"/>
    <s v="Los Angeles"/>
    <m/>
    <s v="California"/>
    <x v="1"/>
    <s v="Northern America"/>
    <s v="EIA: 57515"/>
    <s v="EIA: GT1"/>
    <m/>
    <m/>
    <m/>
    <m/>
    <s v="55336"/>
    <n v="31916"/>
    <s v="L402365"/>
    <s v="G403741"/>
  </r>
  <r>
    <s v="https://www.gem.wiki/Walnut_Creek_energy_park"/>
    <x v="62"/>
    <s v="Walnut Creek energy park"/>
    <m/>
    <s v="GT2"/>
    <s v="NG"/>
    <n v="100"/>
    <x v="0"/>
    <x v="1"/>
    <s v="N"/>
    <m/>
    <m/>
    <m/>
    <x v="22"/>
    <m/>
    <m/>
    <m/>
    <n v="34.008709000000003"/>
    <n v="-117.9449"/>
    <s v="exact"/>
    <s v="Industry"/>
    <s v="Los Angeles"/>
    <m/>
    <s v="California"/>
    <x v="1"/>
    <s v="Northern America"/>
    <s v="EIA: 57515"/>
    <s v="EIA: GT2"/>
    <m/>
    <m/>
    <m/>
    <m/>
    <s v="55336"/>
    <n v="31917"/>
    <s v="L402365"/>
    <s v="G403742"/>
  </r>
  <r>
    <s v="https://www.gem.wiki/Walnut_Creek_energy_park"/>
    <x v="62"/>
    <s v="Walnut Creek energy park"/>
    <m/>
    <s v="GT3"/>
    <s v="NG"/>
    <n v="100"/>
    <x v="0"/>
    <x v="1"/>
    <s v="N"/>
    <m/>
    <m/>
    <m/>
    <x v="22"/>
    <m/>
    <m/>
    <m/>
    <n v="34.008709000000003"/>
    <n v="-117.9449"/>
    <s v="exact"/>
    <s v="Industry"/>
    <s v="Los Angeles"/>
    <m/>
    <s v="California"/>
    <x v="1"/>
    <s v="Northern America"/>
    <s v="EIA: 57515"/>
    <s v="EIA: GT3"/>
    <m/>
    <m/>
    <m/>
    <m/>
    <s v="55336"/>
    <n v="31918"/>
    <s v="L402365"/>
    <s v="G403743"/>
  </r>
  <r>
    <s v="https://www.gem.wiki/Walnut_Creek_energy_park"/>
    <x v="62"/>
    <s v="Walnut Creek energy park"/>
    <m/>
    <s v="GT4"/>
    <s v="NG"/>
    <n v="100"/>
    <x v="0"/>
    <x v="1"/>
    <s v="N"/>
    <m/>
    <m/>
    <m/>
    <x v="22"/>
    <m/>
    <m/>
    <m/>
    <n v="34.008709000000003"/>
    <n v="-117.9449"/>
    <s v="exact"/>
    <s v="Industry"/>
    <s v="Los Angeles"/>
    <m/>
    <s v="California"/>
    <x v="1"/>
    <s v="Northern America"/>
    <s v="EIA: 57515"/>
    <s v="EIA: GT4"/>
    <m/>
    <m/>
    <m/>
    <m/>
    <s v="55336"/>
    <n v="31919"/>
    <s v="L402365"/>
    <s v="G403744"/>
  </r>
  <r>
    <s v="https://www.gem.wiki/Walnut_Creek_energy_park"/>
    <x v="62"/>
    <s v="Walnut Creek energy park"/>
    <m/>
    <s v="GT5"/>
    <s v="NG"/>
    <n v="100"/>
    <x v="0"/>
    <x v="1"/>
    <s v="N"/>
    <m/>
    <m/>
    <m/>
    <x v="22"/>
    <m/>
    <m/>
    <m/>
    <n v="34.008709000000003"/>
    <n v="-117.9449"/>
    <s v="exact"/>
    <s v="Industry"/>
    <s v="Los Angeles"/>
    <m/>
    <s v="California"/>
    <x v="1"/>
    <s v="Northern America"/>
    <s v="EIA: 57515"/>
    <s v="EIA: GT5"/>
    <m/>
    <m/>
    <m/>
    <m/>
    <s v="55336"/>
    <n v="31920"/>
    <s v="L402365"/>
    <s v="G403745"/>
  </r>
  <r>
    <s v="https://www.gem.wiki/Walnut_energy_center"/>
    <x v="62"/>
    <s v="Walnut energy center"/>
    <m/>
    <s v="WEC"/>
    <s v="NG"/>
    <n v="301"/>
    <x v="0"/>
    <x v="0"/>
    <s v="N"/>
    <m/>
    <m/>
    <m/>
    <x v="37"/>
    <m/>
    <m/>
    <m/>
    <n v="37.4878"/>
    <n v="-120.8956"/>
    <s v="exact"/>
    <s v="Turlock"/>
    <s v="Stanislaus"/>
    <m/>
    <s v="California"/>
    <x v="1"/>
    <s v="Northern America"/>
    <s v="EIA: 56078"/>
    <s v="EIA: 1, 2, 3"/>
    <m/>
    <m/>
    <m/>
    <m/>
    <s v="35106"/>
    <s v="30412, 29834, 30413"/>
    <s v="L402334"/>
    <s v="G401998"/>
  </r>
  <r>
    <s v="https://www.gem.wiki/Walton_County_power_station"/>
    <x v="62"/>
    <s v="Walton County power station"/>
    <m/>
    <s v="101G"/>
    <s v="NG"/>
    <n v="165"/>
    <x v="0"/>
    <x v="1"/>
    <s v="N"/>
    <m/>
    <m/>
    <m/>
    <x v="11"/>
    <m/>
    <m/>
    <m/>
    <n v="33.814799999999998"/>
    <n v="-83.695400000000006"/>
    <s v="exact"/>
    <s v="Monroe"/>
    <s v="Walton"/>
    <m/>
    <s v="Georgia"/>
    <x v="1"/>
    <s v="Northern America"/>
    <s v="EIA: 55128"/>
    <s v="EIA: 101G"/>
    <m/>
    <m/>
    <m/>
    <m/>
    <s v="52017"/>
    <n v="30354"/>
    <s v="L401612"/>
    <s v="G402336"/>
  </r>
  <r>
    <s v="https://www.gem.wiki/Walton_County_power_station"/>
    <x v="62"/>
    <s v="Walton County power station"/>
    <m/>
    <s v="102G"/>
    <s v="NG"/>
    <n v="165"/>
    <x v="0"/>
    <x v="1"/>
    <s v="N"/>
    <m/>
    <m/>
    <m/>
    <x v="11"/>
    <m/>
    <m/>
    <m/>
    <n v="33.814799999999998"/>
    <n v="-83.695400000000006"/>
    <s v="exact"/>
    <s v="Monroe"/>
    <s v="Walton"/>
    <m/>
    <s v="Georgia"/>
    <x v="1"/>
    <s v="Northern America"/>
    <s v="EIA: 55128"/>
    <s v="EIA: 102G"/>
    <m/>
    <m/>
    <m/>
    <m/>
    <s v="52017"/>
    <n v="30355"/>
    <s v="L401612"/>
    <s v="G402337"/>
  </r>
  <r>
    <s v="https://www.gem.wiki/Walton_County_power_station"/>
    <x v="62"/>
    <s v="Walton County power station"/>
    <m/>
    <s v="103G"/>
    <s v="NG"/>
    <n v="165"/>
    <x v="0"/>
    <x v="1"/>
    <s v="N"/>
    <m/>
    <m/>
    <m/>
    <x v="11"/>
    <m/>
    <m/>
    <m/>
    <n v="33.814799999999998"/>
    <n v="-83.695400000000006"/>
    <s v="exact"/>
    <s v="Monroe"/>
    <s v="Walton"/>
    <m/>
    <s v="Georgia"/>
    <x v="1"/>
    <s v="Northern America"/>
    <s v="EIA: 55128"/>
    <s v="EIA: 103G"/>
    <m/>
    <m/>
    <m/>
    <m/>
    <s v="52017"/>
    <n v="30356"/>
    <s v="L401612"/>
    <s v="G402338"/>
  </r>
  <r>
    <s v="https://www.gem.wiki/Walton_Discover_power_facility"/>
    <x v="62"/>
    <s v="Walton Discover power facility"/>
    <m/>
    <s v="UN1"/>
    <s v="NG"/>
    <n v="52"/>
    <x v="0"/>
    <x v="1"/>
    <s v="N"/>
    <m/>
    <m/>
    <m/>
    <x v="14"/>
    <m/>
    <m/>
    <m/>
    <n v="32.540979999999998"/>
    <n v="-85.038880000000006"/>
    <s v="exact"/>
    <s v="Smiths"/>
    <s v="Lee"/>
    <m/>
    <s v="Alabama"/>
    <x v="1"/>
    <s v="Northern America"/>
    <s v="EIA: 55138"/>
    <s v="EIA: UN1"/>
    <m/>
    <m/>
    <m/>
    <m/>
    <s v="45660"/>
    <n v="24663"/>
    <s v="L402366"/>
    <s v="G403746"/>
  </r>
  <r>
    <s v="https://www.gem.wiki/Walton_Discover_power_facility"/>
    <x v="62"/>
    <s v="Walton Discover power facility"/>
    <m/>
    <s v="UN2"/>
    <s v="NG"/>
    <n v="52"/>
    <x v="0"/>
    <x v="1"/>
    <s v="N"/>
    <m/>
    <m/>
    <m/>
    <x v="14"/>
    <m/>
    <m/>
    <m/>
    <n v="32.540979999999998"/>
    <n v="-85.038880000000006"/>
    <s v="exact"/>
    <s v="Smiths"/>
    <s v="Lee"/>
    <m/>
    <s v="Alabama"/>
    <x v="1"/>
    <s v="Northern America"/>
    <s v="EIA: 55138"/>
    <s v="EIA: UN2"/>
    <m/>
    <m/>
    <m/>
    <m/>
    <s v="45660"/>
    <n v="24664"/>
    <s v="L402366"/>
    <s v="G403747"/>
  </r>
  <r>
    <s v="https://www.gem.wiki/Wansley_Plant"/>
    <x v="62"/>
    <s v="Wansley Plant"/>
    <m/>
    <s v="G106"/>
    <s v="NG"/>
    <n v="620"/>
    <x v="0"/>
    <x v="0"/>
    <s v="N"/>
    <m/>
    <m/>
    <s v="N"/>
    <x v="10"/>
    <m/>
    <m/>
    <m/>
    <n v="33.406385"/>
    <n v="-85.036990000000003"/>
    <s v="exact"/>
    <s v="Franklin"/>
    <s v="Heard"/>
    <m/>
    <s v="Georgia"/>
    <x v="1"/>
    <s v="Northern America"/>
    <s v="EIA: 55965"/>
    <s v="EIA: CT6A, CT6B, ST6"/>
    <m/>
    <m/>
    <m/>
    <m/>
    <s v="47508"/>
    <s v="25039, 25956, 25959"/>
    <s v="L103848"/>
    <s v="G401986"/>
  </r>
  <r>
    <s v="https://www.gem.wiki/Wansley_Plant"/>
    <x v="62"/>
    <s v="Wansley Plant"/>
    <m/>
    <s v="G107"/>
    <s v="NG"/>
    <n v="620"/>
    <x v="0"/>
    <x v="0"/>
    <s v="N"/>
    <m/>
    <m/>
    <s v="N"/>
    <x v="10"/>
    <m/>
    <m/>
    <m/>
    <n v="33.406385"/>
    <n v="-85.036990000000003"/>
    <s v="exact"/>
    <s v="Franklin"/>
    <s v="Heard"/>
    <m/>
    <s v="Georgia"/>
    <x v="1"/>
    <s v="Northern America"/>
    <s v="EIA: 55965"/>
    <s v="EIA: CT7A, CT7B, ST7"/>
    <m/>
    <m/>
    <m/>
    <m/>
    <s v="47508"/>
    <s v="25957, 25958, 25960"/>
    <s v="L103848"/>
    <s v="G401987"/>
  </r>
  <r>
    <s v="https://www.gem.wiki/Wansley_Unit_9_power_station"/>
    <x v="62"/>
    <s v="Wansley Unit 9 power station"/>
    <m/>
    <s v="CC1"/>
    <s v="NG"/>
    <n v="594"/>
    <x v="0"/>
    <x v="0"/>
    <s v="N"/>
    <m/>
    <m/>
    <m/>
    <x v="8"/>
    <m/>
    <m/>
    <m/>
    <n v="33.408299999999997"/>
    <n v="-85.040300000000002"/>
    <s v="exact"/>
    <s v="Franklin"/>
    <s v="Heard"/>
    <m/>
    <s v="Georgia"/>
    <x v="1"/>
    <s v="Northern America"/>
    <s v="EIA: 7946"/>
    <s v="EIA: CT1, CT2, ST1"/>
    <m/>
    <m/>
    <m/>
    <m/>
    <s v="51503"/>
    <s v="30173, 30174, 30175"/>
    <s v="L402107"/>
    <s v="G402187"/>
  </r>
  <r>
    <s v="https://www.gem.wiki/Warren_County_(VA)_power_station"/>
    <x v="62"/>
    <s v="Warren County (VA) power station"/>
    <m/>
    <s v="WC01"/>
    <s v="NG"/>
    <n v="1472"/>
    <x v="0"/>
    <x v="0"/>
    <s v="N"/>
    <m/>
    <m/>
    <m/>
    <x v="2"/>
    <m/>
    <m/>
    <m/>
    <n v="38.971666999999997"/>
    <n v="-78.177220000000005"/>
    <s v="exact"/>
    <s v="Front Royal"/>
    <s v="Warren"/>
    <m/>
    <s v="Virginia"/>
    <x v="1"/>
    <s v="Northern America"/>
    <s v="EIA: 55939"/>
    <s v="EIA: CT01, CT02, CT03, ST01"/>
    <m/>
    <m/>
    <m/>
    <m/>
    <s v="50808"/>
    <s v="29939, 29940, 29941, 39162"/>
    <s v="L402361"/>
    <s v="G401985"/>
  </r>
  <r>
    <s v="https://www.gem.wiki/Warren_F_Sam_Beasley_generation_station"/>
    <x v="62"/>
    <s v="Warren F Sam Beasley generation station"/>
    <m/>
    <s v="2"/>
    <s v="FO/NG"/>
    <n v="51"/>
    <x v="0"/>
    <x v="1"/>
    <s v="N"/>
    <m/>
    <m/>
    <m/>
    <x v="39"/>
    <m/>
    <m/>
    <m/>
    <n v="39.279178999999999"/>
    <n v="-75.623930000000001"/>
    <s v="exact"/>
    <s v="Smyrna"/>
    <s v="Kent"/>
    <m/>
    <s v="Delaware"/>
    <x v="1"/>
    <s v="Northern America"/>
    <s v="EIA: 7962"/>
    <s v="EIA: 002"/>
    <m/>
    <m/>
    <m/>
    <m/>
    <s v="49811"/>
    <n v="44743"/>
    <s v="L401844"/>
    <s v="G402676"/>
  </r>
  <r>
    <s v="https://www.gem.wiki/Warren_Generating_power_station"/>
    <x v="62"/>
    <s v="Warren Generating power station"/>
    <m/>
    <s v="3"/>
    <s v="NG/FO"/>
    <n v="53"/>
    <x v="0"/>
    <x v="1"/>
    <s v="N"/>
    <m/>
    <m/>
    <s v="N"/>
    <x v="70"/>
    <m/>
    <m/>
    <m/>
    <n v="41.835946999999997"/>
    <n v="-79.188670000000002"/>
    <s v="exact"/>
    <s v="Warren"/>
    <s v="Warren"/>
    <m/>
    <s v="Pennsylvania"/>
    <x v="1"/>
    <s v="Northern America"/>
    <s v="EIA: 3132"/>
    <s v="EIA: 3"/>
    <m/>
    <m/>
    <m/>
    <m/>
    <s v="29931"/>
    <n v="22450"/>
    <s v="L104699"/>
    <s v="G402944"/>
  </r>
  <r>
    <s v="https://www.gem.wiki/Washington_County_cogeneration_facility_(AL)"/>
    <x v="62"/>
    <s v="Washington County cogeneration facility (AL)"/>
    <m/>
    <s v="G523"/>
    <s v="NG"/>
    <n v="123"/>
    <x v="0"/>
    <x v="0"/>
    <s v="Y"/>
    <m/>
    <m/>
    <m/>
    <x v="14"/>
    <m/>
    <m/>
    <m/>
    <n v="31.250399999999999"/>
    <n v="-88.015600000000006"/>
    <s v="exact"/>
    <s v="McIntosh"/>
    <s v="Washington"/>
    <m/>
    <s v="Alabama"/>
    <x v="1"/>
    <s v="Northern America"/>
    <s v="EIA: 7697"/>
    <s v="EIA: 1, 2"/>
    <m/>
    <m/>
    <m/>
    <m/>
    <s v="45690"/>
    <s v="23826, 24342"/>
    <s v="L401699"/>
    <s v="G402162"/>
  </r>
  <r>
    <s v="https://www.gem.wiki/Washington_County_power_(GA)_station"/>
    <x v="62"/>
    <s v="Washington County power (GA) station"/>
    <m/>
    <s v="1"/>
    <s v="NG"/>
    <n v="199"/>
    <x v="0"/>
    <x v="1"/>
    <s v="N"/>
    <m/>
    <m/>
    <m/>
    <x v="16"/>
    <m/>
    <m/>
    <m/>
    <n v="33.092238999999999"/>
    <n v="-82.979990000000001"/>
    <s v="exact"/>
    <s v="Sandersville"/>
    <s v="Washington"/>
    <m/>
    <s v="Georgia"/>
    <x v="1"/>
    <s v="Northern America"/>
    <s v="EIA: 55332"/>
    <s v="EIA: 1"/>
    <m/>
    <m/>
    <m/>
    <m/>
    <s v="45804"/>
    <n v="24762"/>
    <s v="L401613"/>
    <s v="G402339"/>
  </r>
  <r>
    <s v="https://www.gem.wiki/Washington_County_power_(GA)_station"/>
    <x v="62"/>
    <s v="Washington County power (GA) station"/>
    <m/>
    <s v="2"/>
    <s v="NG"/>
    <n v="199"/>
    <x v="0"/>
    <x v="1"/>
    <s v="N"/>
    <m/>
    <m/>
    <m/>
    <x v="16"/>
    <m/>
    <m/>
    <m/>
    <n v="33.092238999999999"/>
    <n v="-82.979990000000001"/>
    <s v="exact"/>
    <s v="Sandersville"/>
    <s v="Washington"/>
    <m/>
    <s v="Georgia"/>
    <x v="1"/>
    <s v="Northern America"/>
    <s v="EIA: 55332"/>
    <s v="EIA: 2"/>
    <m/>
    <m/>
    <m/>
    <m/>
    <s v="45804"/>
    <n v="25675"/>
    <s v="L401613"/>
    <s v="G402340"/>
  </r>
  <r>
    <s v="https://www.gem.wiki/Washington_County_power_(GA)_station"/>
    <x v="62"/>
    <s v="Washington County power (GA) station"/>
    <m/>
    <s v="3"/>
    <s v="NG"/>
    <n v="199"/>
    <x v="0"/>
    <x v="1"/>
    <s v="N"/>
    <m/>
    <m/>
    <m/>
    <x v="16"/>
    <m/>
    <m/>
    <m/>
    <n v="33.092238999999999"/>
    <n v="-82.979990000000001"/>
    <s v="exact"/>
    <s v="Sandersville"/>
    <s v="Washington"/>
    <m/>
    <s v="Georgia"/>
    <x v="1"/>
    <s v="Northern America"/>
    <s v="EIA: 55332"/>
    <s v="EIA: 3"/>
    <m/>
    <m/>
    <m/>
    <m/>
    <s v="45804"/>
    <n v="25676"/>
    <s v="L401613"/>
    <s v="G402341"/>
  </r>
  <r>
    <s v="https://www.gem.wiki/Washington_County_power_(GA)_station"/>
    <x v="62"/>
    <s v="Washington County power (GA) station"/>
    <m/>
    <s v="4"/>
    <s v="NG"/>
    <n v="199"/>
    <x v="0"/>
    <x v="1"/>
    <s v="N"/>
    <m/>
    <m/>
    <m/>
    <x v="16"/>
    <m/>
    <m/>
    <m/>
    <n v="33.092238999999999"/>
    <n v="-82.979990000000001"/>
    <s v="exact"/>
    <s v="Sandersville"/>
    <s v="Washington"/>
    <m/>
    <s v="Georgia"/>
    <x v="1"/>
    <s v="Northern America"/>
    <s v="EIA: 55332"/>
    <s v="EIA: 4"/>
    <m/>
    <m/>
    <m/>
    <m/>
    <s v="45804"/>
    <n v="29103"/>
    <s v="L401613"/>
    <s v="G402342"/>
  </r>
  <r>
    <s v="https://www.gem.wiki/Washington_Parish_energy_center"/>
    <x v="62"/>
    <s v="Washington Parish energy center"/>
    <m/>
    <s v="CTG01"/>
    <s v="NG"/>
    <n v="200"/>
    <x v="0"/>
    <x v="1"/>
    <s v="N"/>
    <s v="not found"/>
    <s v="not found"/>
    <m/>
    <x v="6"/>
    <m/>
    <m/>
    <m/>
    <n v="30.791388999999999"/>
    <n v="-89.909170000000003"/>
    <s v="exact"/>
    <s v="Bogalusa"/>
    <s v="Washington"/>
    <m/>
    <s v="Louisiana"/>
    <x v="1"/>
    <s v="Northern America"/>
    <s v="EIA: 55486"/>
    <s v="EIA: CTG01"/>
    <m/>
    <m/>
    <m/>
    <m/>
    <s v="103220"/>
    <n v="48410"/>
    <s v="L407372"/>
    <s v="G409544"/>
  </r>
  <r>
    <s v="https://www.gem.wiki/Washington_Parish_energy_center"/>
    <x v="62"/>
    <s v="Washington Parish energy center"/>
    <m/>
    <s v="CTG02"/>
    <s v="NG"/>
    <n v="200"/>
    <x v="0"/>
    <x v="1"/>
    <s v="N"/>
    <s v="not found"/>
    <s v="not found"/>
    <m/>
    <x v="6"/>
    <m/>
    <m/>
    <m/>
    <n v="30.791388999999999"/>
    <n v="-89.909170000000003"/>
    <s v="exact"/>
    <s v="Bogalusa"/>
    <s v="Washington"/>
    <m/>
    <s v="Louisiana"/>
    <x v="1"/>
    <s v="Northern America"/>
    <s v="EIA: 55486"/>
    <s v="EIA: CTG02"/>
    <m/>
    <m/>
    <m/>
    <m/>
    <s v="103220"/>
    <n v="1307109"/>
    <s v="L407372"/>
    <s v="G409543"/>
  </r>
  <r>
    <s v="https://www.gem.wiki/Washington_energy_facility_(OH)"/>
    <x v="62"/>
    <s v="Washington energy facility (OH)"/>
    <m/>
    <s v="CC1"/>
    <s v="NG"/>
    <n v="715"/>
    <x v="0"/>
    <x v="0"/>
    <s v="N"/>
    <m/>
    <m/>
    <m/>
    <x v="10"/>
    <m/>
    <m/>
    <m/>
    <n v="39.58"/>
    <n v="-81.656400000000005"/>
    <s v="exact"/>
    <s v="Beverly"/>
    <s v="Washington"/>
    <m/>
    <s v="Ohio"/>
    <x v="1"/>
    <s v="Northern America"/>
    <s v="EIA: 55397"/>
    <s v="EIA: CT1, CT2, ST1"/>
    <m/>
    <m/>
    <m/>
    <m/>
    <s v="47025"/>
    <s v="26294, 26295, 26296"/>
    <s v="L401891"/>
    <s v="G401911"/>
  </r>
  <r>
    <s v="https://www.gem.wiki/Waterbury_Generation_power_station"/>
    <x v="62"/>
    <s v="Waterbury Generation power station"/>
    <m/>
    <s v="10"/>
    <s v="NG/KER"/>
    <n v="96"/>
    <x v="0"/>
    <x v="1"/>
    <s v="N"/>
    <m/>
    <m/>
    <m/>
    <x v="9"/>
    <m/>
    <m/>
    <m/>
    <n v="41.544400000000003"/>
    <n v="-73.041700000000006"/>
    <s v="exact"/>
    <s v="Waterbury"/>
    <s v="New Haven"/>
    <m/>
    <s v="Connecticut"/>
    <x v="1"/>
    <s v="Northern America"/>
    <s v="EIA: 56629"/>
    <s v="EIA: 10"/>
    <m/>
    <m/>
    <m/>
    <m/>
    <s v="57928"/>
    <n v="34698"/>
    <s v="L401907"/>
    <s v="G402836"/>
  </r>
  <r>
    <s v="https://www.gem.wiki/Waterford_1_&amp;_2_power_station"/>
    <x v="62"/>
    <s v="Waterford 1 &amp; 2 power station"/>
    <m/>
    <s v="1"/>
    <s v="NG/FO"/>
    <n v="446"/>
    <x v="0"/>
    <x v="3"/>
    <s v="N"/>
    <m/>
    <m/>
    <m/>
    <x v="38"/>
    <m/>
    <m/>
    <m/>
    <n v="29.998884"/>
    <n v="-90.476839999999996"/>
    <s v="exact"/>
    <s v="Killona"/>
    <s v="St Charles"/>
    <m/>
    <s v="Louisiana"/>
    <x v="1"/>
    <s v="Northern America"/>
    <s v="EIA: 8056"/>
    <s v="EIA: 1"/>
    <m/>
    <m/>
    <m/>
    <m/>
    <s v="25137"/>
    <n v="22523"/>
    <s v="L401920"/>
    <s v="G402849"/>
  </r>
  <r>
    <s v="https://www.gem.wiki/Waterford_1_&amp;_2_power_station"/>
    <x v="62"/>
    <s v="Waterford 1 &amp; 2 power station"/>
    <m/>
    <s v="2"/>
    <s v="NG/FO"/>
    <n v="446"/>
    <x v="0"/>
    <x v="3"/>
    <s v="N"/>
    <m/>
    <m/>
    <m/>
    <x v="38"/>
    <m/>
    <n v="2024"/>
    <m/>
    <n v="29.998884"/>
    <n v="-90.476839999999996"/>
    <s v="exact"/>
    <s v="Killona"/>
    <s v="St Charles"/>
    <m/>
    <s v="Louisiana"/>
    <x v="1"/>
    <s v="Northern America"/>
    <s v="EIA: 8056"/>
    <s v="EIA: 2"/>
    <m/>
    <m/>
    <m/>
    <m/>
    <s v="25137"/>
    <n v="22524"/>
    <s v="L401920"/>
    <s v="G402850"/>
  </r>
  <r>
    <s v="https://www.gem.wiki/Waterford_power_station"/>
    <x v="62"/>
    <s v="Waterford power station"/>
    <m/>
    <s v="CC1"/>
    <s v="NG"/>
    <n v="922"/>
    <x v="0"/>
    <x v="0"/>
    <s v="N"/>
    <m/>
    <m/>
    <m/>
    <x v="16"/>
    <m/>
    <m/>
    <m/>
    <n v="39.533299999999997"/>
    <n v="-81.717799999999997"/>
    <s v="exact"/>
    <s v="Waterford"/>
    <s v="Washington"/>
    <m/>
    <s v="Ohio"/>
    <x v="1"/>
    <s v="Northern America"/>
    <s v="EIA: 55503"/>
    <s v="EIA: CTG1, CTG2, CTG3, ST1"/>
    <m/>
    <m/>
    <m/>
    <m/>
    <s v="47241"/>
    <s v="26566, 26967, 26968, 26969"/>
    <s v="L401633"/>
    <s v="G401948"/>
  </r>
  <r>
    <s v="https://www.gem.wiki/Watson_cogeneration_power_station"/>
    <x v="62"/>
    <s v="Watson cogeneration power station"/>
    <m/>
    <s v="CC1"/>
    <s v="NG/OG/WO"/>
    <n v="405"/>
    <x v="0"/>
    <x v="0"/>
    <s v="Y"/>
    <m/>
    <m/>
    <m/>
    <x v="12"/>
    <m/>
    <m/>
    <m/>
    <n v="33.816647000000003"/>
    <n v="-118.2448"/>
    <s v="exact"/>
    <s v="Carson"/>
    <s v="Los Angeles"/>
    <m/>
    <s v="California"/>
    <x v="1"/>
    <s v="Northern America"/>
    <s v="EIA: 50216"/>
    <s v="EIA: GN91, GN92, GN93, GN94, GN95, GN96"/>
    <m/>
    <m/>
    <m/>
    <m/>
    <s v="13450"/>
    <s v="22574, 22575, 22576, 22577, 22578, 22579"/>
    <s v="L401654"/>
    <s v="G401705"/>
  </r>
  <r>
    <s v="https://www.gem.wiki/Wayne_County_power_station"/>
    <x v="62"/>
    <s v="Wayne County power station"/>
    <m/>
    <s v="1"/>
    <s v="NG/FO"/>
    <n v="195"/>
    <x v="0"/>
    <x v="1"/>
    <s v="N"/>
    <m/>
    <m/>
    <m/>
    <x v="15"/>
    <m/>
    <m/>
    <m/>
    <n v="35.375788999999997"/>
    <n v="-78.098050000000001"/>
    <s v="exact"/>
    <s v="Goldsboro"/>
    <s v="Wayne"/>
    <m/>
    <s v="North Carolina"/>
    <x v="1"/>
    <s v="Northern America"/>
    <s v="EIA: 7538"/>
    <s v="EIA: 1"/>
    <m/>
    <m/>
    <m/>
    <m/>
    <s v="15631"/>
    <n v="22651"/>
    <s v="L401886"/>
    <s v="G402788"/>
  </r>
  <r>
    <s v="https://www.gem.wiki/Wayne_County_power_station"/>
    <x v="62"/>
    <s v="Wayne County power station"/>
    <m/>
    <s v="2"/>
    <s v="NG/FO"/>
    <n v="195"/>
    <x v="0"/>
    <x v="1"/>
    <s v="N"/>
    <m/>
    <m/>
    <m/>
    <x v="15"/>
    <m/>
    <m/>
    <m/>
    <n v="35.375788999999997"/>
    <n v="-78.098050000000001"/>
    <s v="exact"/>
    <s v="Goldsboro"/>
    <s v="Wayne"/>
    <m/>
    <s v="North Carolina"/>
    <x v="1"/>
    <s v="Northern America"/>
    <s v="EIA: 7538"/>
    <s v="EIA: 2"/>
    <m/>
    <m/>
    <m/>
    <m/>
    <s v="15631"/>
    <n v="22652"/>
    <s v="L401886"/>
    <s v="G402789"/>
  </r>
  <r>
    <s v="https://www.gem.wiki/Wayne_County_power_station"/>
    <x v="62"/>
    <s v="Wayne County power station"/>
    <m/>
    <s v="3"/>
    <s v="NG/FO"/>
    <n v="195"/>
    <x v="0"/>
    <x v="1"/>
    <s v="N"/>
    <m/>
    <m/>
    <m/>
    <x v="15"/>
    <m/>
    <m/>
    <m/>
    <n v="35.375788999999997"/>
    <n v="-78.098050000000001"/>
    <s v="exact"/>
    <s v="Goldsboro"/>
    <s v="Wayne"/>
    <m/>
    <s v="North Carolina"/>
    <x v="1"/>
    <s v="Northern America"/>
    <s v="EIA: 7538"/>
    <s v="EIA: 3"/>
    <m/>
    <m/>
    <m/>
    <m/>
    <s v="15631"/>
    <n v="22653"/>
    <s v="L401886"/>
    <s v="G402790"/>
  </r>
  <r>
    <s v="https://www.gem.wiki/Wayne_County_power_station"/>
    <x v="62"/>
    <s v="Wayne County power station"/>
    <m/>
    <s v="4"/>
    <s v="NG/FO"/>
    <n v="195"/>
    <x v="0"/>
    <x v="1"/>
    <s v="N"/>
    <m/>
    <m/>
    <m/>
    <x v="15"/>
    <m/>
    <m/>
    <m/>
    <n v="35.375788999999997"/>
    <n v="-78.098050000000001"/>
    <s v="exact"/>
    <s v="Goldsboro"/>
    <s v="Wayne"/>
    <m/>
    <s v="North Carolina"/>
    <x v="1"/>
    <s v="Northern America"/>
    <s v="EIA: 7538"/>
    <s v="EIA: 4"/>
    <m/>
    <m/>
    <m/>
    <m/>
    <s v="15631"/>
    <n v="22654"/>
    <s v="L401886"/>
    <s v="G402791"/>
  </r>
  <r>
    <s v="https://www.gem.wiki/Wayne_County_power_station"/>
    <x v="62"/>
    <s v="Wayne County power station"/>
    <m/>
    <s v="5"/>
    <s v="NG/FO"/>
    <n v="199"/>
    <x v="0"/>
    <x v="1"/>
    <s v="N"/>
    <m/>
    <m/>
    <m/>
    <x v="9"/>
    <m/>
    <m/>
    <m/>
    <n v="35.375788999999997"/>
    <n v="-78.098050000000001"/>
    <s v="exact"/>
    <s v="Goldsboro"/>
    <s v="Wayne"/>
    <m/>
    <s v="North Carolina"/>
    <x v="1"/>
    <s v="Northern America"/>
    <s v="EIA: 7538"/>
    <s v="EIA: 5"/>
    <m/>
    <m/>
    <m/>
    <m/>
    <s v="15631"/>
    <n v="37024"/>
    <s v="L401886"/>
    <s v="G402792"/>
  </r>
  <r>
    <s v="https://www.gem.wiki/Weleetka_power_station"/>
    <x v="62"/>
    <s v="Weleetka power station"/>
    <m/>
    <s v="4"/>
    <s v="NG/FO"/>
    <n v="53"/>
    <x v="0"/>
    <x v="1"/>
    <s v="N"/>
    <m/>
    <m/>
    <m/>
    <x v="38"/>
    <m/>
    <n v="2025"/>
    <m/>
    <n v="35.323300000000003"/>
    <n v="-96.135199999999998"/>
    <s v="exact"/>
    <s v="Weleetka"/>
    <s v="Okfuskee"/>
    <m/>
    <s v="Oklahoma"/>
    <x v="1"/>
    <s v="Northern America"/>
    <s v="EIA: 2966"/>
    <s v="EIA: 4"/>
    <m/>
    <m/>
    <m/>
    <m/>
    <s v="30918"/>
    <n v="22756"/>
    <s v="L402236"/>
    <s v="G403435"/>
  </r>
  <r>
    <s v="https://www.gem.wiki/Weleetka_power_station"/>
    <x v="62"/>
    <s v="Weleetka power station"/>
    <m/>
    <s v="5"/>
    <s v="NG/FO"/>
    <n v="53"/>
    <x v="0"/>
    <x v="1"/>
    <s v="N"/>
    <m/>
    <m/>
    <m/>
    <x v="50"/>
    <m/>
    <n v="2025"/>
    <m/>
    <n v="35.323300000000003"/>
    <n v="-96.135199999999998"/>
    <s v="exact"/>
    <s v="Weleetka"/>
    <s v="Okfuskee"/>
    <m/>
    <s v="Oklahoma"/>
    <x v="1"/>
    <s v="Northern America"/>
    <s v="EIA: 2966"/>
    <s v="EIA: 5"/>
    <m/>
    <m/>
    <m/>
    <m/>
    <s v="30918"/>
    <n v="22757"/>
    <s v="L402236"/>
    <s v="G403436"/>
  </r>
  <r>
    <s v="https://www.gem.wiki/Welsh_Power_Plant"/>
    <x v="62"/>
    <s v="Welsh Power Plant"/>
    <m/>
    <s v="1"/>
    <s v="NG"/>
    <n v="558"/>
    <x v="3"/>
    <x v="3"/>
    <s v="N"/>
    <s v="not found"/>
    <s v="not found"/>
    <s v="conversion"/>
    <x v="53"/>
    <m/>
    <n v="2037"/>
    <m/>
    <n v="33.055219999999998"/>
    <n v="-94.840299999999999"/>
    <s v="exact"/>
    <s v="Pittsburg"/>
    <s v="Titus"/>
    <m/>
    <s v="Texas"/>
    <x v="1"/>
    <s v="Northern America"/>
    <s v="EIA: 6139"/>
    <s v="EIA: 1"/>
    <s v="J. Robert Welsh power plant"/>
    <m/>
    <m/>
    <m/>
    <s v="not found"/>
    <m/>
    <s v="L104218"/>
    <s v="G410507"/>
  </r>
  <r>
    <s v="https://www.gem.wiki/West_Campus_cogeneration_facility"/>
    <x v="62"/>
    <s v="West Campus cogeneration facility"/>
    <m/>
    <s v="CC1"/>
    <s v="NG/FO"/>
    <n v="169"/>
    <x v="0"/>
    <x v="0"/>
    <s v="Y"/>
    <m/>
    <m/>
    <m/>
    <x v="21"/>
    <m/>
    <m/>
    <m/>
    <n v="43.075071000000001"/>
    <n v="-89.4251"/>
    <s v="exact"/>
    <s v="Madison"/>
    <s v="Dane"/>
    <m/>
    <s v="Wisconsin"/>
    <x v="1"/>
    <s v="Northern America"/>
    <s v="EIA: 7991"/>
    <s v="EIA: 1, CT2, STG1"/>
    <m/>
    <m/>
    <m/>
    <m/>
    <s v="47300, 27428, 27429"/>
    <n v="26636"/>
    <s v="L401577"/>
    <s v="G402189"/>
  </r>
  <r>
    <s v="https://www.gem.wiki/West_County_energy_center"/>
    <x v="62"/>
    <s v="West County energy center"/>
    <m/>
    <s v="WC1"/>
    <s v="NG/FO"/>
    <n v="1421"/>
    <x v="0"/>
    <x v="0"/>
    <s v="N"/>
    <m/>
    <m/>
    <m/>
    <x v="9"/>
    <m/>
    <m/>
    <m/>
    <n v="26.698599999999999"/>
    <n v="-80.374700000000004"/>
    <s v="exact"/>
    <s v="Loxahatchee"/>
    <s v="Palm Beach"/>
    <m/>
    <s v="Florida"/>
    <x v="1"/>
    <s v="Northern America"/>
    <s v="EIA: 56407"/>
    <s v="EIA: 1A, 1B, 1C, 1ST"/>
    <m/>
    <m/>
    <m/>
    <m/>
    <s v="54417"/>
    <s v="33017, 33018, 33019, 31420"/>
    <s v="L401957"/>
    <s v="G402020"/>
  </r>
  <r>
    <s v="https://www.gem.wiki/West_County_energy_center"/>
    <x v="62"/>
    <s v="West County energy center"/>
    <m/>
    <s v="WC2"/>
    <s v="NG/FO"/>
    <n v="1421"/>
    <x v="0"/>
    <x v="0"/>
    <s v="N"/>
    <m/>
    <m/>
    <m/>
    <x v="9"/>
    <m/>
    <m/>
    <m/>
    <n v="26.698599999999999"/>
    <n v="-80.374700000000004"/>
    <s v="exact"/>
    <s v="Loxahatchee"/>
    <s v="Palm Beach"/>
    <m/>
    <s v="Florida"/>
    <x v="1"/>
    <s v="Northern America"/>
    <s v="EIA: 56407"/>
    <s v="EIA: 2A, 2B, 2C, 2ST"/>
    <m/>
    <m/>
    <m/>
    <m/>
    <s v="54417"/>
    <s v="33020, 33021, 33022, 33023"/>
    <s v="L401957"/>
    <s v="G402021"/>
  </r>
  <r>
    <s v="https://www.gem.wiki/West_County_energy_center"/>
    <x v="62"/>
    <s v="West County energy center"/>
    <m/>
    <s v="WC3"/>
    <s v="NG/FO"/>
    <n v="1421"/>
    <x v="0"/>
    <x v="0"/>
    <s v="N"/>
    <m/>
    <m/>
    <m/>
    <x v="17"/>
    <m/>
    <m/>
    <m/>
    <n v="26.698599999999999"/>
    <n v="-80.374700000000004"/>
    <s v="exact"/>
    <s v="Loxahatchee"/>
    <s v="Palm Beach"/>
    <m/>
    <s v="Florida"/>
    <x v="1"/>
    <s v="Northern America"/>
    <s v="EIA: 56407"/>
    <s v="EIA: 3A, 3B, 3C, 3ST"/>
    <m/>
    <m/>
    <m/>
    <m/>
    <s v="54417"/>
    <s v="34263, 38879, 38880, 38881"/>
    <s v="L401957"/>
    <s v="G402022"/>
  </r>
  <r>
    <s v="https://www.gem.wiki/West_Deptford_Energy_Station"/>
    <x v="62"/>
    <s v="West Deptford Energy Station"/>
    <m/>
    <s v="700"/>
    <s v="NG"/>
    <n v="755"/>
    <x v="0"/>
    <x v="0"/>
    <s v="N"/>
    <m/>
    <m/>
    <m/>
    <x v="2"/>
    <m/>
    <m/>
    <m/>
    <n v="39.8414"/>
    <n v="-75.221400000000003"/>
    <s v="exact"/>
    <s v="West Deptford"/>
    <s v="Gloucester"/>
    <m/>
    <s v="New Jersey"/>
    <x v="1"/>
    <s v="Northern America"/>
    <s v="EIA: 56963"/>
    <s v="EIA: E101, E102, STG1"/>
    <m/>
    <m/>
    <m/>
    <m/>
    <s v="56014"/>
    <s v="32700, 41344, 41345"/>
    <s v="L402367"/>
    <s v="G402036"/>
  </r>
  <r>
    <s v="https://www.gem.wiki/West_Gardner_power_station"/>
    <x v="62"/>
    <s v="West Gardner power station"/>
    <m/>
    <s v="1"/>
    <s v="NG"/>
    <n v="102"/>
    <x v="0"/>
    <x v="1"/>
    <s v="N"/>
    <m/>
    <m/>
    <m/>
    <x v="16"/>
    <m/>
    <m/>
    <m/>
    <n v="38.787500000000001"/>
    <n v="-94.986099999999993"/>
    <s v="exact"/>
    <s v="Johnson"/>
    <s v="Johnson"/>
    <m/>
    <s v="Kansas"/>
    <x v="1"/>
    <s v="Northern America"/>
    <s v="EIA: 7929"/>
    <s v="EIA: 1"/>
    <m/>
    <m/>
    <m/>
    <m/>
    <s v="51826"/>
    <n v="27854"/>
    <s v="L401936"/>
    <s v="G402883"/>
  </r>
  <r>
    <s v="https://www.gem.wiki/West_Gardner_power_station"/>
    <x v="62"/>
    <s v="West Gardner power station"/>
    <m/>
    <s v="2"/>
    <s v="NG"/>
    <n v="102"/>
    <x v="0"/>
    <x v="1"/>
    <s v="N"/>
    <m/>
    <m/>
    <m/>
    <x v="16"/>
    <m/>
    <m/>
    <m/>
    <n v="38.787500000000001"/>
    <n v="-94.986099999999993"/>
    <s v="exact"/>
    <s v="Johnson"/>
    <s v="Johnson"/>
    <m/>
    <s v="Kansas"/>
    <x v="1"/>
    <s v="Northern America"/>
    <s v="EIA: 7929"/>
    <s v="EIA: 2"/>
    <m/>
    <m/>
    <m/>
    <m/>
    <s v="51826"/>
    <n v="27855"/>
    <s v="L401936"/>
    <s v="G402884"/>
  </r>
  <r>
    <s v="https://www.gem.wiki/West_Gardner_power_station"/>
    <x v="62"/>
    <s v="West Gardner power station"/>
    <m/>
    <s v="3"/>
    <s v="NG"/>
    <n v="102"/>
    <x v="0"/>
    <x v="1"/>
    <s v="N"/>
    <m/>
    <m/>
    <m/>
    <x v="16"/>
    <m/>
    <m/>
    <m/>
    <n v="38.787500000000001"/>
    <n v="-94.986099999999993"/>
    <s v="exact"/>
    <s v="Johnson"/>
    <s v="Johnson"/>
    <m/>
    <s v="Kansas"/>
    <x v="1"/>
    <s v="Northern America"/>
    <s v="EIA: 7929"/>
    <s v="EIA: 3"/>
    <m/>
    <m/>
    <m/>
    <m/>
    <s v="51826"/>
    <n v="27856"/>
    <s v="L401936"/>
    <s v="G402885"/>
  </r>
  <r>
    <s v="https://www.gem.wiki/West_Gardner_power_station"/>
    <x v="62"/>
    <s v="West Gardner power station"/>
    <m/>
    <s v="4"/>
    <s v="NG"/>
    <n v="102"/>
    <x v="0"/>
    <x v="1"/>
    <s v="N"/>
    <m/>
    <m/>
    <m/>
    <x v="16"/>
    <m/>
    <m/>
    <m/>
    <n v="38.787500000000001"/>
    <n v="-94.986099999999993"/>
    <s v="exact"/>
    <s v="Johnson"/>
    <s v="Johnson"/>
    <m/>
    <s v="Kansas"/>
    <x v="1"/>
    <s v="Northern America"/>
    <s v="EIA: 7929"/>
    <s v="EIA: 4"/>
    <m/>
    <m/>
    <m/>
    <m/>
    <s v="51826"/>
    <n v="27857"/>
    <s v="L401936"/>
    <s v="G402886"/>
  </r>
  <r>
    <s v="https://www.gem.wiki/West_Marinette_34_power_station"/>
    <x v="62"/>
    <s v="West Marinette 34 power station"/>
    <m/>
    <s v="34"/>
    <s v="NG"/>
    <n v="83"/>
    <x v="0"/>
    <x v="1"/>
    <s v="N"/>
    <m/>
    <m/>
    <m/>
    <x v="15"/>
    <m/>
    <m/>
    <m/>
    <n v="45.0869"/>
    <n v="-87.6892"/>
    <s v="exact"/>
    <s v="Peshtigo"/>
    <s v="Marinette"/>
    <m/>
    <s v="Wisconsin"/>
    <x v="1"/>
    <s v="Northern America"/>
    <s v="EIA: 7799"/>
    <s v="EIA: 34"/>
    <m/>
    <m/>
    <m/>
    <m/>
    <s v="37264"/>
    <n v="24299"/>
    <s v="L402073"/>
    <s v="G403146"/>
  </r>
  <r>
    <s v="https://www.gem.wiki/West_Marinette_power_station"/>
    <x v="62"/>
    <s v="West Marinette power station"/>
    <m/>
    <s v="33"/>
    <s v="NG"/>
    <n v="104"/>
    <x v="0"/>
    <x v="1"/>
    <s v="N"/>
    <m/>
    <m/>
    <m/>
    <x v="19"/>
    <m/>
    <m/>
    <m/>
    <n v="45.0869"/>
    <n v="-87.688100000000006"/>
    <s v="exact"/>
    <s v="Peshtigo"/>
    <s v="Marinette"/>
    <m/>
    <s v="Wisconsin"/>
    <x v="1"/>
    <s v="Northern America"/>
    <s v="EIA: 4076"/>
    <s v="EIA: 33"/>
    <m/>
    <m/>
    <m/>
    <m/>
    <s v="37264"/>
    <n v="22886"/>
    <s v="L402381"/>
    <s v="G403776"/>
  </r>
  <r>
    <s v="https://www.gem.wiki/West_Phoenix_power_station"/>
    <x v="62"/>
    <s v="West Phoenix power station"/>
    <m/>
    <s v="1B"/>
    <s v="NG"/>
    <n v="132"/>
    <x v="0"/>
    <x v="0"/>
    <s v="N"/>
    <m/>
    <m/>
    <m/>
    <x v="50"/>
    <m/>
    <m/>
    <m/>
    <n v="33.441699999999997"/>
    <n v="-112.1583"/>
    <s v="exact"/>
    <s v="Phoenix"/>
    <s v="Maricopa"/>
    <m/>
    <s v="Arizona"/>
    <x v="1"/>
    <s v="Northern America"/>
    <s v="EIA: 117"/>
    <s v="EIA: 1B"/>
    <m/>
    <m/>
    <m/>
    <m/>
    <s v="13503"/>
    <n v="22898"/>
    <s v="L401714"/>
    <s v="G402453"/>
  </r>
  <r>
    <s v="https://www.gem.wiki/West_Phoenix_power_station"/>
    <x v="62"/>
    <s v="West Phoenix power station"/>
    <m/>
    <s v="2B"/>
    <s v="NG"/>
    <n v="132"/>
    <x v="0"/>
    <x v="0"/>
    <s v="N"/>
    <m/>
    <m/>
    <m/>
    <x v="50"/>
    <m/>
    <m/>
    <m/>
    <n v="33.441699999999997"/>
    <n v="-112.1583"/>
    <s v="exact"/>
    <s v="Phoenix"/>
    <s v="Maricopa"/>
    <m/>
    <s v="Arizona"/>
    <x v="1"/>
    <s v="Northern America"/>
    <s v="EIA: 117"/>
    <s v="EIA: 2B"/>
    <m/>
    <m/>
    <m/>
    <m/>
    <s v="13503"/>
    <n v="22899"/>
    <s v="L401714"/>
    <s v="G402454"/>
  </r>
  <r>
    <s v="https://www.gem.wiki/West_Phoenix_power_station"/>
    <x v="62"/>
    <s v="West Phoenix power station"/>
    <m/>
    <s v="3B"/>
    <s v="NG"/>
    <n v="132"/>
    <x v="0"/>
    <x v="0"/>
    <s v="N"/>
    <m/>
    <m/>
    <m/>
    <x v="50"/>
    <m/>
    <m/>
    <m/>
    <n v="33.441699999999997"/>
    <n v="-112.1583"/>
    <s v="exact"/>
    <s v="Phoenix"/>
    <s v="Maricopa"/>
    <m/>
    <s v="Arizona"/>
    <x v="1"/>
    <s v="Northern America"/>
    <s v="EIA: 117"/>
    <s v="EIA: 3B"/>
    <m/>
    <m/>
    <m/>
    <m/>
    <s v="13503"/>
    <n v="22900"/>
    <s v="L401714"/>
    <s v="G402455"/>
  </r>
  <r>
    <s v="https://www.gem.wiki/West_Phoenix_power_station"/>
    <x v="62"/>
    <s v="West Phoenix power station"/>
    <m/>
    <s v="CC1"/>
    <s v="NG"/>
    <n v="136"/>
    <x v="0"/>
    <x v="0"/>
    <s v="N"/>
    <m/>
    <m/>
    <m/>
    <x v="11"/>
    <m/>
    <m/>
    <m/>
    <n v="33.441699999999997"/>
    <n v="-112.1583"/>
    <s v="exact"/>
    <s v="Phoenix"/>
    <s v="Maricopa"/>
    <m/>
    <s v="Arizona"/>
    <x v="1"/>
    <s v="Northern America"/>
    <s v="EIA: 117"/>
    <s v="EIA: C4-1, C4-2"/>
    <m/>
    <m/>
    <m/>
    <m/>
    <s v="13503"/>
    <s v="27249, 31801"/>
    <s v="L401714"/>
    <s v="G401614"/>
  </r>
  <r>
    <s v="https://www.gem.wiki/West_Phoenix_power_station"/>
    <x v="62"/>
    <s v="West Phoenix power station"/>
    <m/>
    <s v="CC2"/>
    <s v="NG"/>
    <n v="570"/>
    <x v="0"/>
    <x v="0"/>
    <s v="N"/>
    <m/>
    <m/>
    <m/>
    <x v="16"/>
    <m/>
    <m/>
    <m/>
    <n v="33.441699999999997"/>
    <n v="-112.1583"/>
    <s v="exact"/>
    <s v="Phoenix"/>
    <s v="Maricopa"/>
    <m/>
    <s v="Arizona"/>
    <x v="1"/>
    <s v="Northern America"/>
    <s v="EIA: 117"/>
    <s v="EIA: C5-1, C5-2, C5-3"/>
    <m/>
    <m/>
    <m/>
    <m/>
    <s v="13503"/>
    <s v="27708, 27709, 27710"/>
    <s v="L401714"/>
    <s v="G401615"/>
  </r>
  <r>
    <s v="https://www.gem.wiki/West_Phoenix_power_station"/>
    <x v="62"/>
    <s v="West Phoenix power station"/>
    <m/>
    <s v="GT1"/>
    <s v="NG"/>
    <n v="53"/>
    <x v="0"/>
    <x v="1"/>
    <s v="N"/>
    <m/>
    <m/>
    <m/>
    <x v="70"/>
    <m/>
    <m/>
    <m/>
    <n v="33.441699999999997"/>
    <n v="-112.1583"/>
    <s v="exact"/>
    <s v="Phoenix"/>
    <s v="Maricopa"/>
    <m/>
    <s v="Arizona"/>
    <x v="1"/>
    <s v="Northern America"/>
    <s v="EIA: 117"/>
    <s v="EIA: GT1"/>
    <m/>
    <m/>
    <m/>
    <m/>
    <s v="13503"/>
    <n v="22901"/>
    <s v="L401714"/>
    <s v="G402456"/>
  </r>
  <r>
    <s v="https://www.gem.wiki/West_Phoenix_power_station"/>
    <x v="62"/>
    <s v="West Phoenix power station"/>
    <m/>
    <s v="GT2"/>
    <s v="NG"/>
    <n v="53"/>
    <x v="0"/>
    <x v="1"/>
    <s v="N"/>
    <m/>
    <m/>
    <m/>
    <x v="73"/>
    <m/>
    <m/>
    <m/>
    <n v="33.441699999999997"/>
    <n v="-112.1583"/>
    <s v="exact"/>
    <s v="Phoenix"/>
    <s v="Maricopa"/>
    <m/>
    <s v="Arizona"/>
    <x v="1"/>
    <s v="Northern America"/>
    <s v="EIA: 117"/>
    <s v="EIA: GT2"/>
    <m/>
    <m/>
    <m/>
    <m/>
    <s v="13503"/>
    <n v="22902"/>
    <s v="L401714"/>
    <s v="G402457"/>
  </r>
  <r>
    <s v="https://www.gem.wiki/Westbrook_energy_center_power_plant"/>
    <x v="62"/>
    <s v="Westbrook energy center power plant"/>
    <m/>
    <s v="CC1"/>
    <s v="NG"/>
    <n v="564"/>
    <x v="0"/>
    <x v="0"/>
    <s v="N"/>
    <m/>
    <m/>
    <m/>
    <x v="11"/>
    <m/>
    <m/>
    <m/>
    <n v="43.657499999999999"/>
    <n v="-70.375"/>
    <s v="exact"/>
    <s v="Westbrook"/>
    <s v="Cumberland"/>
    <m/>
    <s v="Maine"/>
    <x v="1"/>
    <s v="Northern America"/>
    <s v="EIA: 55294"/>
    <s v="EIA: GTG1, GTG2, STG3"/>
    <m/>
    <m/>
    <m/>
    <m/>
    <s v="45531"/>
    <s v="24500, 24754, 24755"/>
    <s v="L402368"/>
    <s v="G401871"/>
  </r>
  <r>
    <s v="https://www.gem.wiki/Western_102_power_station"/>
    <x v="62"/>
    <s v="Western 102 power station"/>
    <m/>
    <s v="1"/>
    <s v="NG"/>
    <n v="117.6"/>
    <x v="0"/>
    <x v="4"/>
    <s v="N"/>
    <s v="not found"/>
    <s v="not found"/>
    <m/>
    <x v="21"/>
    <m/>
    <m/>
    <m/>
    <n v="39.560299999999998"/>
    <n v="-119.5108"/>
    <s v="exact"/>
    <s v="McCarran"/>
    <s v="Storey"/>
    <m/>
    <s v="Nevada"/>
    <x v="1"/>
    <s v="Northern America"/>
    <s v="EIA: 56500"/>
    <s v="EIA: A101, B102, B202, C102, C202, D101, E102, E202, F102, F202, G102, G202, H102, H202"/>
    <s v="Barrick power plant"/>
    <s v="power"/>
    <s v="Other Metals &amp; Mining"/>
    <m/>
    <s v="52370"/>
    <n v="30524"/>
    <s v="L408877"/>
    <s v="G413021"/>
  </r>
  <r>
    <s v="https://www.gem.wiki/Weston_Power_Plant"/>
    <x v="62"/>
    <s v="Weston Power Plant"/>
    <m/>
    <s v="2"/>
    <s v="NG"/>
    <n v="82"/>
    <x v="6"/>
    <x v="3"/>
    <s v="N"/>
    <m/>
    <m/>
    <s v="N"/>
    <x v="69"/>
    <n v="2023"/>
    <m/>
    <m/>
    <n v="44.860599999999998"/>
    <n v="-89.655299999999997"/>
    <s v="exact"/>
    <s v="Rothschild"/>
    <s v="Marathon"/>
    <m/>
    <s v="Wisconsin"/>
    <x v="1"/>
    <s v="Northern America"/>
    <s v="EIA: 4078"/>
    <s v="EIA: 2"/>
    <m/>
    <m/>
    <m/>
    <m/>
    <s v="37261"/>
    <n v="22971"/>
    <s v="L104280"/>
    <s v="G403777"/>
  </r>
  <r>
    <s v="https://www.gem.wiki/Weston_Power_Plant"/>
    <x v="62"/>
    <s v="Weston Power Plant"/>
    <m/>
    <s v="32"/>
    <s v="NG/FO"/>
    <n v="57"/>
    <x v="0"/>
    <x v="1"/>
    <s v="N"/>
    <m/>
    <m/>
    <s v="N"/>
    <x v="73"/>
    <m/>
    <n v="2023"/>
    <m/>
    <n v="44.860599999999998"/>
    <n v="-89.655299999999997"/>
    <s v="exact"/>
    <s v="Rothschild"/>
    <s v="Marathon"/>
    <m/>
    <s v="Wisconsin"/>
    <x v="1"/>
    <s v="Northern America"/>
    <s v="EIA: 4078"/>
    <s v="EIA: 32"/>
    <m/>
    <m/>
    <m/>
    <m/>
    <s v="37261"/>
    <n v="22974"/>
    <s v="L104280"/>
    <s v="G403778"/>
  </r>
  <r>
    <s v="https://www.gem.wiki/Westport_power_station"/>
    <x v="62"/>
    <s v="Westport power station"/>
    <m/>
    <s v="GT5"/>
    <s v="NG"/>
    <n v="122"/>
    <x v="6"/>
    <x v="1"/>
    <s v="N"/>
    <m/>
    <m/>
    <m/>
    <x v="63"/>
    <n v="2020"/>
    <n v="2020"/>
    <m/>
    <n v="39.266039999999997"/>
    <n v="-76.629540000000006"/>
    <s v="exact"/>
    <s v="Baltimore"/>
    <s v="Baltimore City"/>
    <m/>
    <s v="Maryland"/>
    <x v="1"/>
    <s v="Northern America"/>
    <s v="EIA: 1560"/>
    <s v="EIA: GT5"/>
    <m/>
    <m/>
    <m/>
    <m/>
    <s v="13956"/>
    <n v="22990"/>
    <s v="L401828"/>
    <s v="G402641"/>
  </r>
  <r>
    <s v="https://www.gem.wiki/Wheatland_generating_facility"/>
    <x v="62"/>
    <s v="Wheatland generating facility"/>
    <m/>
    <s v="CTG1"/>
    <s v="NG"/>
    <n v="125"/>
    <x v="0"/>
    <x v="1"/>
    <s v="N"/>
    <m/>
    <m/>
    <m/>
    <x v="15"/>
    <m/>
    <m/>
    <m/>
    <n v="38.671599999999998"/>
    <n v="-87.293099999999995"/>
    <s v="exact"/>
    <s v="Wheatland"/>
    <s v="Knox"/>
    <m/>
    <s v="Indiana"/>
    <x v="1"/>
    <s v="Northern America"/>
    <s v="EIA: 55224"/>
    <s v="EIA: CTG1"/>
    <m/>
    <m/>
    <m/>
    <m/>
    <s v="46094"/>
    <n v="25067"/>
    <s v="L401879"/>
    <s v="G402764"/>
  </r>
  <r>
    <s v="https://www.gem.wiki/Wheatland_generating_facility"/>
    <x v="62"/>
    <s v="Wheatland generating facility"/>
    <m/>
    <s v="CTG2"/>
    <s v="NG"/>
    <n v="125"/>
    <x v="0"/>
    <x v="1"/>
    <s v="N"/>
    <m/>
    <m/>
    <m/>
    <x v="15"/>
    <m/>
    <m/>
    <m/>
    <n v="38.671599999999998"/>
    <n v="-87.293099999999995"/>
    <s v="exact"/>
    <s v="Wheatland"/>
    <s v="Knox"/>
    <m/>
    <s v="Indiana"/>
    <x v="1"/>
    <s v="Northern America"/>
    <s v="EIA: 55224"/>
    <s v="EIA: CTG2"/>
    <m/>
    <m/>
    <m/>
    <m/>
    <s v="46094"/>
    <n v="25232"/>
    <s v="L401879"/>
    <s v="G402765"/>
  </r>
  <r>
    <s v="https://www.gem.wiki/Wheatland_generating_facility"/>
    <x v="62"/>
    <s v="Wheatland generating facility"/>
    <m/>
    <s v="CTG3"/>
    <s v="NG"/>
    <n v="125"/>
    <x v="0"/>
    <x v="1"/>
    <s v="N"/>
    <m/>
    <m/>
    <m/>
    <x v="15"/>
    <m/>
    <m/>
    <m/>
    <n v="38.671599999999998"/>
    <n v="-87.293099999999995"/>
    <s v="exact"/>
    <s v="Wheatland"/>
    <s v="Knox"/>
    <m/>
    <s v="Indiana"/>
    <x v="1"/>
    <s v="Northern America"/>
    <s v="EIA: 55224"/>
    <s v="EIA: CTG3"/>
    <m/>
    <m/>
    <m/>
    <m/>
    <s v="46094"/>
    <n v="25233"/>
    <s v="L401879"/>
    <s v="G402766"/>
  </r>
  <r>
    <s v="https://www.gem.wiki/Wheatland_generating_facility"/>
    <x v="62"/>
    <s v="Wheatland generating facility"/>
    <m/>
    <s v="CTG4"/>
    <s v="NG"/>
    <n v="125"/>
    <x v="0"/>
    <x v="1"/>
    <s v="N"/>
    <m/>
    <m/>
    <m/>
    <x v="15"/>
    <m/>
    <m/>
    <m/>
    <n v="38.671599999999998"/>
    <n v="-87.293099999999995"/>
    <s v="exact"/>
    <s v="Wheatland"/>
    <s v="Knox"/>
    <m/>
    <s v="Indiana"/>
    <x v="1"/>
    <s v="Northern America"/>
    <s v="EIA: 55224"/>
    <s v="EIA: CTG4"/>
    <m/>
    <m/>
    <m/>
    <m/>
    <s v="46094"/>
    <n v="25234"/>
    <s v="L401879"/>
    <s v="G402767"/>
  </r>
  <r>
    <s v="https://www.gem.wiki/Whitehorn_power_station"/>
    <x v="62"/>
    <s v="Whitehorn power station"/>
    <m/>
    <s v="2"/>
    <s v="NG/FO"/>
    <n v="85"/>
    <x v="0"/>
    <x v="1"/>
    <s v="N"/>
    <m/>
    <m/>
    <m/>
    <x v="60"/>
    <m/>
    <m/>
    <m/>
    <n v="48.885635999999998"/>
    <n v="-122.7516"/>
    <s v="exact"/>
    <s v="Blaine"/>
    <s v="Whatcom"/>
    <m/>
    <s v="Washington"/>
    <x v="1"/>
    <s v="Northern America"/>
    <s v="EIA: 6120"/>
    <s v="EIA: 2"/>
    <m/>
    <m/>
    <m/>
    <m/>
    <s v="30973"/>
    <n v="23115"/>
    <s v="L402246"/>
    <s v="G403447"/>
  </r>
  <r>
    <s v="https://www.gem.wiki/Whitehorn_power_station"/>
    <x v="62"/>
    <s v="Whitehorn power station"/>
    <m/>
    <s v="3"/>
    <s v="NG/FO"/>
    <n v="85"/>
    <x v="0"/>
    <x v="1"/>
    <s v="N"/>
    <m/>
    <m/>
    <m/>
    <x v="60"/>
    <m/>
    <m/>
    <m/>
    <n v="48.885635999999998"/>
    <n v="-122.7516"/>
    <s v="exact"/>
    <s v="Blaine"/>
    <s v="Whatcom"/>
    <m/>
    <s v="Washington"/>
    <x v="1"/>
    <s v="Northern America"/>
    <s v="EIA: 6120"/>
    <s v="EIA: 3"/>
    <m/>
    <m/>
    <m/>
    <m/>
    <s v="30973"/>
    <n v="23116"/>
    <s v="L402246"/>
    <s v="G403448"/>
  </r>
  <r>
    <s v="https://www.gem.wiki/Whiting_Clean_Energy_power_station"/>
    <x v="62"/>
    <s v="Whiting Clean Energy power station"/>
    <m/>
    <s v="CC1"/>
    <s v="NG"/>
    <n v="577"/>
    <x v="0"/>
    <x v="0"/>
    <s v="Y"/>
    <m/>
    <m/>
    <m/>
    <x v="10"/>
    <m/>
    <m/>
    <m/>
    <n v="41.673900000000003"/>
    <n v="-87.477500000000006"/>
    <s v="exact"/>
    <s v="Whiting"/>
    <s v="Lake"/>
    <m/>
    <s v="Indiana"/>
    <x v="1"/>
    <s v="Northern America"/>
    <s v="EIA: 55259"/>
    <s v="EIA: CT1, CT2, ST1"/>
    <m/>
    <m/>
    <m/>
    <m/>
    <s v="49925"/>
    <s v="24374, 24375, 24376"/>
    <s v="L402521"/>
    <s v="G401861"/>
  </r>
  <r>
    <s v="https://www.gem.wiki/Wildcat_Point_generation_facility"/>
    <x v="62"/>
    <s v="Wildcat Point generation facility"/>
    <m/>
    <s v="CC1"/>
    <s v="NG"/>
    <n v="1114"/>
    <x v="0"/>
    <x v="0"/>
    <s v="N"/>
    <s v="Hydrogen capable: turbine"/>
    <s v="not found"/>
    <m/>
    <x v="34"/>
    <m/>
    <m/>
    <m/>
    <n v="39.719363999999999"/>
    <n v="-76.161630000000002"/>
    <s v="exact"/>
    <s v="Conowingo"/>
    <s v="Cecil"/>
    <m/>
    <s v="Maryland"/>
    <x v="1"/>
    <s v="Northern America"/>
    <s v="EIA: 59220"/>
    <s v="EIA: CT1, CT2, ST1"/>
    <m/>
    <m/>
    <m/>
    <m/>
    <s v="66814"/>
    <s v="43467, 43829, 43828"/>
    <s v="L402170"/>
    <s v="G402074"/>
  </r>
  <r>
    <s v="https://www.gem.wiki/Wilkes_power_station"/>
    <x v="62"/>
    <s v="Wilkes power station"/>
    <m/>
    <s v="1"/>
    <s v="NG/FO"/>
    <n v="180"/>
    <x v="0"/>
    <x v="3"/>
    <s v="N"/>
    <m/>
    <m/>
    <m/>
    <x v="82"/>
    <m/>
    <m/>
    <m/>
    <n v="32.848163"/>
    <n v="-94.547989999999999"/>
    <s v="exact"/>
    <s v="Avinger"/>
    <s v="Marion"/>
    <m/>
    <s v="Texas"/>
    <x v="1"/>
    <s v="Northern America"/>
    <s v="EIA: 3478"/>
    <s v="EIA: 1"/>
    <m/>
    <m/>
    <m/>
    <m/>
    <s v="33279"/>
    <n v="23200"/>
    <s v="L402296"/>
    <s v="G403548"/>
  </r>
  <r>
    <s v="https://www.gem.wiki/Wilkes_power_station"/>
    <x v="62"/>
    <s v="Wilkes power station"/>
    <m/>
    <s v="2"/>
    <s v="NG"/>
    <n v="351"/>
    <x v="0"/>
    <x v="3"/>
    <s v="N"/>
    <m/>
    <m/>
    <m/>
    <x v="65"/>
    <m/>
    <m/>
    <m/>
    <n v="32.848163"/>
    <n v="-94.547989999999999"/>
    <s v="exact"/>
    <s v="Avinger"/>
    <s v="Marion"/>
    <m/>
    <s v="Texas"/>
    <x v="1"/>
    <s v="Northern America"/>
    <s v="EIA: 3478"/>
    <s v="EIA: 2"/>
    <m/>
    <m/>
    <m/>
    <m/>
    <s v="33279"/>
    <n v="23201"/>
    <s v="L402296"/>
    <s v="G403549"/>
  </r>
  <r>
    <s v="https://www.gem.wiki/Wilkes_power_station"/>
    <x v="62"/>
    <s v="Wilkes power station"/>
    <m/>
    <s v="3"/>
    <s v="NG"/>
    <n v="351"/>
    <x v="0"/>
    <x v="3"/>
    <s v="N"/>
    <m/>
    <m/>
    <m/>
    <x v="62"/>
    <m/>
    <m/>
    <m/>
    <n v="32.848163"/>
    <n v="-94.547989999999999"/>
    <s v="exact"/>
    <s v="Avinger"/>
    <s v="Marion"/>
    <m/>
    <s v="Texas"/>
    <x v="1"/>
    <s v="Northern America"/>
    <s v="EIA: 3478"/>
    <s v="EIA: 3"/>
    <m/>
    <m/>
    <m/>
    <m/>
    <s v="33279"/>
    <n v="23202"/>
    <s v="L402296"/>
    <s v="G403550"/>
  </r>
  <r>
    <s v="https://www.gem.wiki/Winchester_power_park"/>
    <x v="62"/>
    <s v="Winchester power park"/>
    <m/>
    <s v="CGT1"/>
    <s v="NG"/>
    <n v="61"/>
    <x v="0"/>
    <x v="1"/>
    <s v="N"/>
    <m/>
    <m/>
    <m/>
    <x v="1"/>
    <m/>
    <m/>
    <m/>
    <n v="30.0381"/>
    <n v="-96.987499999999997"/>
    <s v="exact"/>
    <s v="Winchester"/>
    <s v="Fayette"/>
    <m/>
    <s v="Texas"/>
    <x v="1"/>
    <s v="Northern America"/>
    <s v="EIA: 56674"/>
    <s v="EIA: CGT1"/>
    <m/>
    <m/>
    <m/>
    <m/>
    <s v="58353"/>
    <n v="35131"/>
    <s v="L402060"/>
    <s v="G403109"/>
  </r>
  <r>
    <s v="https://www.gem.wiki/Winchester_power_park"/>
    <x v="62"/>
    <s v="Winchester power park"/>
    <m/>
    <s v="CGT2"/>
    <s v="NG"/>
    <n v="61"/>
    <x v="0"/>
    <x v="1"/>
    <s v="N"/>
    <m/>
    <m/>
    <m/>
    <x v="1"/>
    <m/>
    <m/>
    <m/>
    <n v="30.0381"/>
    <n v="-96.987499999999997"/>
    <s v="exact"/>
    <s v="Winchester"/>
    <s v="Fayette"/>
    <m/>
    <s v="Texas"/>
    <x v="1"/>
    <s v="Northern America"/>
    <s v="EIA: 56674"/>
    <s v="EIA: CGT2"/>
    <m/>
    <m/>
    <m/>
    <m/>
    <s v="58353"/>
    <n v="36976"/>
    <s v="L402060"/>
    <s v="G403110"/>
  </r>
  <r>
    <s v="https://www.gem.wiki/Winchester_power_park"/>
    <x v="62"/>
    <s v="Winchester power park"/>
    <m/>
    <s v="CGT3"/>
    <s v="NG"/>
    <n v="61"/>
    <x v="0"/>
    <x v="1"/>
    <s v="N"/>
    <m/>
    <m/>
    <m/>
    <x v="1"/>
    <m/>
    <m/>
    <m/>
    <n v="30.0381"/>
    <n v="-96.987499999999997"/>
    <s v="exact"/>
    <s v="Winchester"/>
    <s v="Fayette"/>
    <m/>
    <s v="Texas"/>
    <x v="1"/>
    <s v="Northern America"/>
    <s v="EIA: 56674"/>
    <s v="EIA: CGT3"/>
    <m/>
    <m/>
    <m/>
    <m/>
    <s v="58353"/>
    <n v="36977"/>
    <s v="L402060"/>
    <s v="G403111"/>
  </r>
  <r>
    <s v="https://www.gem.wiki/Winchester_power_park"/>
    <x v="62"/>
    <s v="Winchester power park"/>
    <m/>
    <s v="CGT4"/>
    <s v="NG"/>
    <n v="61"/>
    <x v="0"/>
    <x v="1"/>
    <s v="N"/>
    <m/>
    <m/>
    <m/>
    <x v="1"/>
    <m/>
    <m/>
    <m/>
    <n v="30.0381"/>
    <n v="-96.987499999999997"/>
    <s v="exact"/>
    <s v="Winchester"/>
    <s v="Fayette"/>
    <m/>
    <s v="Texas"/>
    <x v="1"/>
    <s v="Northern America"/>
    <s v="EIA: 56674"/>
    <s v="EIA: CGT4"/>
    <m/>
    <m/>
    <m/>
    <m/>
    <s v="58353"/>
    <n v="36978"/>
    <s v="L402060"/>
    <s v="G403112"/>
  </r>
  <r>
    <s v="https://www.gem.wiki/Wise_County_power_station"/>
    <x v="62"/>
    <s v="Wise County power station"/>
    <m/>
    <s v="CC1"/>
    <s v="NG"/>
    <n v="822"/>
    <x v="0"/>
    <x v="0"/>
    <s v="N"/>
    <m/>
    <m/>
    <m/>
    <x v="8"/>
    <m/>
    <m/>
    <m/>
    <n v="33.058300000000003"/>
    <n v="-97.910300000000007"/>
    <s v="exact"/>
    <s v="Poolville"/>
    <s v="Wise"/>
    <m/>
    <s v="Texas"/>
    <x v="1"/>
    <s v="Northern America"/>
    <s v="EIA: 55320"/>
    <s v="EIA: GT1, GT2, ST1"/>
    <m/>
    <m/>
    <m/>
    <m/>
    <s v="48606"/>
    <s v="28190, 28191, 27851"/>
    <s v="L402383"/>
    <s v="G401881"/>
  </r>
  <r>
    <s v="https://www.gem.wiki/Wolf_Hills_Energy_power_station"/>
    <x v="62"/>
    <s v="Wolf Hills Energy power station"/>
    <m/>
    <s v="WHG1"/>
    <s v="NG"/>
    <n v="57"/>
    <x v="0"/>
    <x v="1"/>
    <s v="N"/>
    <m/>
    <m/>
    <m/>
    <x v="11"/>
    <m/>
    <m/>
    <m/>
    <n v="36.664400000000001"/>
    <n v="-82.104399999999998"/>
    <s v="exact"/>
    <s v="Bristol"/>
    <s v="Washington"/>
    <m/>
    <s v="Virginia"/>
    <x v="1"/>
    <s v="Northern America"/>
    <s v="EIA: 55285"/>
    <s v="EIA: WHG1"/>
    <m/>
    <m/>
    <m/>
    <m/>
    <s v="46337"/>
    <n v="25504"/>
    <s v="L402086"/>
    <s v="G403169"/>
  </r>
  <r>
    <s v="https://www.gem.wiki/Wolf_Hills_Energy_power_station"/>
    <x v="62"/>
    <s v="Wolf Hills Energy power station"/>
    <m/>
    <s v="WHG2"/>
    <s v="NG"/>
    <n v="57"/>
    <x v="0"/>
    <x v="1"/>
    <s v="N"/>
    <m/>
    <m/>
    <m/>
    <x v="11"/>
    <m/>
    <m/>
    <m/>
    <n v="36.664400000000001"/>
    <n v="-82.104399999999998"/>
    <s v="exact"/>
    <s v="Bristol"/>
    <s v="Washington"/>
    <m/>
    <s v="Virginia"/>
    <x v="1"/>
    <s v="Northern America"/>
    <s v="EIA: 55285"/>
    <s v="EIA: WHG2"/>
    <m/>
    <m/>
    <m/>
    <m/>
    <s v="46337"/>
    <n v="25505"/>
    <s v="L402086"/>
    <s v="G403170"/>
  </r>
  <r>
    <s v="https://www.gem.wiki/Wolf_Hills_Energy_power_station"/>
    <x v="62"/>
    <s v="Wolf Hills Energy power station"/>
    <m/>
    <s v="WHG3"/>
    <s v="NG"/>
    <n v="57"/>
    <x v="0"/>
    <x v="1"/>
    <s v="N"/>
    <m/>
    <m/>
    <m/>
    <x v="11"/>
    <m/>
    <m/>
    <m/>
    <n v="36.664400000000001"/>
    <n v="-82.104399999999998"/>
    <s v="exact"/>
    <s v="Bristol"/>
    <s v="Washington"/>
    <m/>
    <s v="Virginia"/>
    <x v="1"/>
    <s v="Northern America"/>
    <s v="EIA: 55285"/>
    <s v="EIA: WHG3"/>
    <m/>
    <m/>
    <m/>
    <m/>
    <s v="46337"/>
    <n v="25506"/>
    <s v="L402086"/>
    <s v="G403171"/>
  </r>
  <r>
    <s v="https://www.gem.wiki/Wolf_Hills_Energy_power_station"/>
    <x v="62"/>
    <s v="Wolf Hills Energy power station"/>
    <m/>
    <s v="WHG4"/>
    <s v="NG"/>
    <n v="57"/>
    <x v="0"/>
    <x v="1"/>
    <s v="N"/>
    <m/>
    <m/>
    <m/>
    <x v="11"/>
    <m/>
    <m/>
    <m/>
    <n v="36.664400000000001"/>
    <n v="-82.104399999999998"/>
    <s v="exact"/>
    <s v="Bristol"/>
    <s v="Washington"/>
    <m/>
    <s v="Virginia"/>
    <x v="1"/>
    <s v="Northern America"/>
    <s v="EIA: 55285"/>
    <s v="EIA: WHG4"/>
    <m/>
    <m/>
    <m/>
    <m/>
    <s v="46337"/>
    <n v="25507"/>
    <s v="L402086"/>
    <s v="G403172"/>
  </r>
  <r>
    <s v="https://www.gem.wiki/Wolf_Hills_Energy_power_station"/>
    <x v="62"/>
    <s v="Wolf Hills Energy power station"/>
    <m/>
    <s v="WHG5"/>
    <s v="NG"/>
    <n v="57"/>
    <x v="0"/>
    <x v="1"/>
    <s v="N"/>
    <m/>
    <m/>
    <m/>
    <x v="11"/>
    <m/>
    <m/>
    <m/>
    <n v="36.664400000000001"/>
    <n v="-82.104399999999998"/>
    <s v="exact"/>
    <s v="Bristol"/>
    <s v="Washington"/>
    <m/>
    <s v="Virginia"/>
    <x v="1"/>
    <s v="Northern America"/>
    <s v="EIA: 55285"/>
    <s v="EIA: WHG5"/>
    <m/>
    <m/>
    <m/>
    <m/>
    <s v="46337"/>
    <n v="25508"/>
    <s v="L402086"/>
    <s v="G403173"/>
  </r>
  <r>
    <s v="https://www.gem.wiki/Wolf_Hollow_I_power_station"/>
    <x v="62"/>
    <s v="Wolf Hollow I power station"/>
    <m/>
    <s v="BLK1"/>
    <s v="NG"/>
    <n v="788"/>
    <x v="0"/>
    <x v="0"/>
    <s v="N"/>
    <m/>
    <m/>
    <m/>
    <x v="16"/>
    <m/>
    <m/>
    <m/>
    <n v="32.334220000000002"/>
    <n v="-97.73169"/>
    <s v="exact"/>
    <s v="Granbury"/>
    <s v="Hood"/>
    <m/>
    <s v="Texas"/>
    <x v="1"/>
    <s v="Northern America"/>
    <s v="EIA: 55139"/>
    <s v="EIA: CTG1, CTG2, ST"/>
    <m/>
    <m/>
    <m/>
    <m/>
    <s v="103543"/>
    <s v="25819, 25820, 25821"/>
    <s v="L402384"/>
    <s v="G401814"/>
  </r>
  <r>
    <s v="https://www.gem.wiki/Wolf_Hollow_II_power_station"/>
    <x v="62"/>
    <s v="Wolf Hollow II power station"/>
    <m/>
    <s v="BLK2"/>
    <s v="NG"/>
    <n v="1231"/>
    <x v="0"/>
    <x v="0"/>
    <s v="N"/>
    <s v="Hydrogen capable: turbine"/>
    <s v="not found"/>
    <m/>
    <x v="31"/>
    <m/>
    <m/>
    <m/>
    <n v="32.337679000000001"/>
    <n v="-97.734610000000004"/>
    <s v="exact"/>
    <s v="Granbury"/>
    <s v="Hood"/>
    <m/>
    <s v="Texas"/>
    <x v="1"/>
    <s v="Northern America"/>
    <s v="EIA: 59812"/>
    <s v="EIA: CGT4, CGT5, STG6"/>
    <m/>
    <m/>
    <m/>
    <m/>
    <s v="46617"/>
    <s v="45289, 45290, 45291"/>
    <s v="L401942"/>
    <s v="G402081"/>
  </r>
  <r>
    <s v="https://www.gem.wiki/Woodbridge_energy_center"/>
    <x v="62"/>
    <s v="Woodbridge energy center"/>
    <m/>
    <s v="CC1"/>
    <s v="NG"/>
    <n v="773"/>
    <x v="0"/>
    <x v="0"/>
    <s v="N"/>
    <s v="Hydrogen capable: turbine"/>
    <s v="not found"/>
    <m/>
    <x v="13"/>
    <m/>
    <m/>
    <m/>
    <n v="40.515000000000001"/>
    <n v="-74.318889999999996"/>
    <s v="exact"/>
    <s v="Keasbey"/>
    <s v="Middlesex"/>
    <m/>
    <s v="New Jersey"/>
    <x v="1"/>
    <s v="Northern America"/>
    <s v="EIA: 57839"/>
    <s v="EIA: CT001, CT002, ST001"/>
    <m/>
    <m/>
    <m/>
    <m/>
    <s v="63472"/>
    <s v="40284, 42172, 42173"/>
    <s v="L402387"/>
    <s v="G402051"/>
  </r>
  <r>
    <s v="https://www.gem.wiki/Woodland_power_station"/>
    <x v="62"/>
    <s v="Woodland power station"/>
    <m/>
    <s v="CC1"/>
    <s v="NG"/>
    <n v="98"/>
    <x v="0"/>
    <x v="0"/>
    <s v="N"/>
    <m/>
    <m/>
    <m/>
    <x v="16"/>
    <m/>
    <m/>
    <m/>
    <n v="37.652602000000002"/>
    <n v="-121.0204"/>
    <s v="exact"/>
    <s v="Modesto"/>
    <s v="Stanislaus"/>
    <m/>
    <s v="California"/>
    <x v="1"/>
    <s v="Northern America"/>
    <s v="EIA: 7266"/>
    <s v="EIA: 2, 3"/>
    <m/>
    <m/>
    <m/>
    <m/>
    <s v="25318"/>
    <s v="26917, 26918"/>
    <s v="L402101"/>
    <s v="G402146"/>
  </r>
  <r>
    <s v="https://www.gem.wiki/Woodland_power_station"/>
    <x v="62"/>
    <s v="Woodland power station"/>
    <m/>
    <s v="NA1"/>
    <s v="NG/FO"/>
    <n v="50"/>
    <x v="0"/>
    <x v="1"/>
    <s v="N"/>
    <m/>
    <m/>
    <m/>
    <x v="19"/>
    <m/>
    <m/>
    <m/>
    <n v="37.652602000000002"/>
    <n v="-121.0204"/>
    <s v="exact"/>
    <s v="Modesto"/>
    <s v="Stanislaus"/>
    <m/>
    <s v="California"/>
    <x v="1"/>
    <s v="Northern America"/>
    <s v="EIA: 7266"/>
    <s v="EIA: NA1"/>
    <m/>
    <m/>
    <m/>
    <m/>
    <s v="25318"/>
    <n v="23476"/>
    <s v="L402101"/>
    <s v="G403193"/>
  </r>
  <r>
    <s v="https://www.gem.wiki/Woodsdale_power_station"/>
    <x v="62"/>
    <s v="Woodsdale power station"/>
    <m/>
    <s v="GT1"/>
    <s v="NG/FO"/>
    <n v="95"/>
    <x v="0"/>
    <x v="1"/>
    <s v="N"/>
    <m/>
    <m/>
    <m/>
    <x v="19"/>
    <m/>
    <m/>
    <m/>
    <n v="39.449199999999998"/>
    <n v="-84.461100000000002"/>
    <s v="exact"/>
    <s v="Trenton"/>
    <s v="Butler"/>
    <m/>
    <s v="Ohio"/>
    <x v="1"/>
    <s v="Northern America"/>
    <s v="EIA: 7158"/>
    <s v="EIA: GT1"/>
    <m/>
    <m/>
    <m/>
    <m/>
    <s v="16331"/>
    <n v="23481"/>
    <s v="L401880"/>
    <s v="G402768"/>
  </r>
  <r>
    <s v="https://www.gem.wiki/Woodsdale_power_station"/>
    <x v="62"/>
    <s v="Woodsdale power station"/>
    <m/>
    <s v="GT2"/>
    <s v="NG/FO"/>
    <n v="95"/>
    <x v="0"/>
    <x v="1"/>
    <s v="N"/>
    <m/>
    <m/>
    <m/>
    <x v="18"/>
    <m/>
    <m/>
    <m/>
    <n v="39.449199999999998"/>
    <n v="-84.461100000000002"/>
    <s v="exact"/>
    <s v="Trenton"/>
    <s v="Butler"/>
    <m/>
    <s v="Ohio"/>
    <x v="1"/>
    <s v="Northern America"/>
    <s v="EIA: 7158"/>
    <s v="EIA: GT2"/>
    <m/>
    <m/>
    <m/>
    <m/>
    <s v="16331"/>
    <n v="23482"/>
    <s v="L401880"/>
    <s v="G402769"/>
  </r>
  <r>
    <s v="https://www.gem.wiki/Woodsdale_power_station"/>
    <x v="62"/>
    <s v="Woodsdale power station"/>
    <m/>
    <s v="GT3"/>
    <s v="NG/FO"/>
    <n v="95"/>
    <x v="0"/>
    <x v="1"/>
    <s v="N"/>
    <m/>
    <m/>
    <m/>
    <x v="18"/>
    <m/>
    <m/>
    <m/>
    <n v="39.449199999999998"/>
    <n v="-84.461100000000002"/>
    <s v="exact"/>
    <s v="Trenton"/>
    <s v="Butler"/>
    <m/>
    <s v="Ohio"/>
    <x v="1"/>
    <s v="Northern America"/>
    <s v="EIA: 7158"/>
    <s v="EIA: GT3"/>
    <m/>
    <m/>
    <m/>
    <m/>
    <s v="16331"/>
    <n v="23483"/>
    <s v="L401880"/>
    <s v="G402770"/>
  </r>
  <r>
    <s v="https://www.gem.wiki/Woodsdale_power_station"/>
    <x v="62"/>
    <s v="Woodsdale power station"/>
    <m/>
    <s v="GT4"/>
    <s v="NG/FO"/>
    <n v="95"/>
    <x v="0"/>
    <x v="1"/>
    <s v="N"/>
    <m/>
    <m/>
    <m/>
    <x v="18"/>
    <m/>
    <m/>
    <m/>
    <n v="39.449199999999998"/>
    <n v="-84.461100000000002"/>
    <s v="exact"/>
    <s v="Trenton"/>
    <s v="Butler"/>
    <m/>
    <s v="Ohio"/>
    <x v="1"/>
    <s v="Northern America"/>
    <s v="EIA: 7158"/>
    <s v="EIA: GT4"/>
    <m/>
    <m/>
    <m/>
    <m/>
    <s v="16331"/>
    <n v="23484"/>
    <s v="L401880"/>
    <s v="G402771"/>
  </r>
  <r>
    <s v="https://www.gem.wiki/Woodsdale_power_station"/>
    <x v="62"/>
    <s v="Woodsdale power station"/>
    <m/>
    <s v="GT5"/>
    <s v="NG/FO"/>
    <n v="95"/>
    <x v="0"/>
    <x v="1"/>
    <s v="N"/>
    <m/>
    <m/>
    <m/>
    <x v="18"/>
    <m/>
    <m/>
    <m/>
    <n v="39.449199999999998"/>
    <n v="-84.461100000000002"/>
    <s v="exact"/>
    <s v="Trenton"/>
    <s v="Butler"/>
    <m/>
    <s v="Ohio"/>
    <x v="1"/>
    <s v="Northern America"/>
    <s v="EIA: 7158"/>
    <s v="EIA: GT5"/>
    <m/>
    <m/>
    <m/>
    <m/>
    <s v="16331"/>
    <n v="23485"/>
    <s v="L401880"/>
    <s v="G402772"/>
  </r>
  <r>
    <s v="https://www.gem.wiki/Woodsdale_power_station"/>
    <x v="62"/>
    <s v="Woodsdale power station"/>
    <m/>
    <s v="GT6"/>
    <s v="NG/FO"/>
    <n v="95"/>
    <x v="0"/>
    <x v="1"/>
    <s v="N"/>
    <m/>
    <m/>
    <m/>
    <x v="18"/>
    <m/>
    <m/>
    <m/>
    <n v="39.449199999999998"/>
    <n v="-84.461100000000002"/>
    <s v="exact"/>
    <s v="Trenton"/>
    <s v="Butler"/>
    <m/>
    <s v="Ohio"/>
    <x v="1"/>
    <s v="Northern America"/>
    <s v="EIA: 7158"/>
    <s v="EIA: GT6"/>
    <m/>
    <m/>
    <m/>
    <m/>
    <s v="16331"/>
    <n v="23486"/>
    <s v="L401880"/>
    <s v="G402773"/>
  </r>
  <r>
    <s v="https://www.gem.wiki/Worthington_Generation_power_station"/>
    <x v="62"/>
    <s v="Worthington Generation power station"/>
    <m/>
    <s v="1"/>
    <s v="NG"/>
    <n v="61"/>
    <x v="0"/>
    <x v="1"/>
    <s v="N"/>
    <m/>
    <m/>
    <m/>
    <x v="15"/>
    <m/>
    <m/>
    <m/>
    <n v="39.070799999999998"/>
    <n v="-87.012799999999999"/>
    <s v="exact"/>
    <s v="Worthington"/>
    <s v="Greene"/>
    <m/>
    <s v="Indiana"/>
    <x v="1"/>
    <s v="Northern America"/>
    <s v="EIA: 55148"/>
    <s v="EIA: 1"/>
    <m/>
    <m/>
    <m/>
    <m/>
    <s v="46224"/>
    <n v="25267"/>
    <s v="L402005"/>
    <s v="G402995"/>
  </r>
  <r>
    <s v="https://www.gem.wiki/Worthington_Generation_power_station"/>
    <x v="62"/>
    <s v="Worthington Generation power station"/>
    <m/>
    <s v="2"/>
    <s v="NG"/>
    <n v="61"/>
    <x v="0"/>
    <x v="1"/>
    <s v="N"/>
    <m/>
    <m/>
    <m/>
    <x v="15"/>
    <m/>
    <m/>
    <m/>
    <n v="39.070799999999998"/>
    <n v="-87.012799999999999"/>
    <s v="exact"/>
    <s v="Worthington"/>
    <s v="Greene"/>
    <m/>
    <s v="Indiana"/>
    <x v="1"/>
    <s v="Northern America"/>
    <s v="EIA: 55148"/>
    <s v="EIA: 2"/>
    <m/>
    <m/>
    <m/>
    <m/>
    <s v="46224"/>
    <n v="25738"/>
    <s v="L402005"/>
    <s v="G402996"/>
  </r>
  <r>
    <s v="https://www.gem.wiki/Worthington_Generation_power_station"/>
    <x v="62"/>
    <s v="Worthington Generation power station"/>
    <m/>
    <s v="3"/>
    <s v="NG"/>
    <n v="61"/>
    <x v="0"/>
    <x v="1"/>
    <s v="N"/>
    <m/>
    <m/>
    <m/>
    <x v="15"/>
    <m/>
    <m/>
    <m/>
    <n v="39.070799999999998"/>
    <n v="-87.012799999999999"/>
    <s v="exact"/>
    <s v="Worthington"/>
    <s v="Greene"/>
    <m/>
    <s v="Indiana"/>
    <x v="1"/>
    <s v="Northern America"/>
    <s v="EIA: 55148"/>
    <s v="EIA: 3"/>
    <m/>
    <m/>
    <m/>
    <m/>
    <s v="46224"/>
    <n v="25739"/>
    <s v="L402005"/>
    <s v="G402997"/>
  </r>
  <r>
    <s v="https://www.gem.wiki/Worthington_Generation_power_station"/>
    <x v="62"/>
    <s v="Worthington Generation power station"/>
    <m/>
    <s v="4"/>
    <s v="NG"/>
    <n v="61"/>
    <x v="0"/>
    <x v="1"/>
    <s v="N"/>
    <m/>
    <m/>
    <m/>
    <x v="15"/>
    <m/>
    <m/>
    <m/>
    <n v="39.070799999999998"/>
    <n v="-87.012799999999999"/>
    <s v="exact"/>
    <s v="Worthington"/>
    <s v="Greene"/>
    <m/>
    <s v="Indiana"/>
    <x v="1"/>
    <s v="Northern America"/>
    <s v="EIA: 55148"/>
    <s v="EIA: 4"/>
    <m/>
    <m/>
    <m/>
    <m/>
    <s v="46224"/>
    <n v="25740"/>
    <s v="L402005"/>
    <s v="G402998"/>
  </r>
  <r>
    <s v="https://www.gem.wiki/Xcel_Fargo_power_plant"/>
    <x v="62"/>
    <s v="Xcel Fargo power plant"/>
    <m/>
    <s v="1"/>
    <s v="NG"/>
    <n v="400"/>
    <x v="5"/>
    <x v="1"/>
    <s v="not found"/>
    <s v="Hydrogen capable: turbine"/>
    <s v="not found"/>
    <s v="N"/>
    <x v="45"/>
    <m/>
    <m/>
    <m/>
    <n v="46.880871177782097"/>
    <n v="-96.827833581258702"/>
    <s v="approximate"/>
    <s v="Fargo"/>
    <m/>
    <m/>
    <s v="North Dakota"/>
    <x v="1"/>
    <s v="Northern America"/>
    <m/>
    <m/>
    <m/>
    <m/>
    <m/>
    <m/>
    <m/>
    <m/>
    <s v="L407864"/>
    <s v="G410559"/>
  </r>
  <r>
    <s v="https://www.gem.wiki/Xcel_Lyon_power_plant"/>
    <x v="62"/>
    <s v="Xcel Lyon power plant"/>
    <m/>
    <s v="1"/>
    <s v="NG"/>
    <n v="400"/>
    <x v="5"/>
    <x v="1"/>
    <s v="not found"/>
    <s v="Hydrogen capable: turbine"/>
    <s v="not found"/>
    <s v="N"/>
    <x v="45"/>
    <m/>
    <m/>
    <m/>
    <n v="44.401229785477298"/>
    <n v="-95.837836736331198"/>
    <s v="approximate"/>
    <s v="Lyon"/>
    <s v="Lyon"/>
    <m/>
    <s v="Minnesota"/>
    <x v="1"/>
    <s v="Northern America"/>
    <m/>
    <m/>
    <m/>
    <m/>
    <m/>
    <m/>
    <s v="28295"/>
    <n v="1311091"/>
    <s v="L407865"/>
    <s v="G410560"/>
  </r>
  <r>
    <s v="https://www.gem.wiki/Yates_Steam_Generating_Plant"/>
    <x v="62"/>
    <s v="Yates Steam Generating Plant"/>
    <m/>
    <s v="6"/>
    <s v="NG"/>
    <n v="404"/>
    <x v="0"/>
    <x v="3"/>
    <s v="N"/>
    <s v="not found"/>
    <s v="not found"/>
    <s v="conversion"/>
    <x v="13"/>
    <m/>
    <m/>
    <m/>
    <n v="33.462200000000003"/>
    <n v="-84.898600000000002"/>
    <s v="exact"/>
    <s v="Newnan"/>
    <s v="Coweta"/>
    <m/>
    <s v="Georgia"/>
    <x v="1"/>
    <s v="Northern America"/>
    <s v="EIA: 728"/>
    <s v="EIA: 6"/>
    <m/>
    <m/>
    <m/>
    <m/>
    <s v="21008"/>
    <n v="23633"/>
    <s v="L103850"/>
    <s v="G402955"/>
  </r>
  <r>
    <s v="https://www.gem.wiki/Yates_Steam_Generating_Plant"/>
    <x v="62"/>
    <s v="Yates Steam Generating Plant"/>
    <m/>
    <s v="7"/>
    <s v="NG"/>
    <n v="404"/>
    <x v="0"/>
    <x v="3"/>
    <s v="N"/>
    <s v="not found"/>
    <s v="not found"/>
    <s v="conversion"/>
    <x v="13"/>
    <m/>
    <m/>
    <m/>
    <n v="33.462200000000003"/>
    <n v="-84.898600000000002"/>
    <s v="exact"/>
    <s v="Newnan"/>
    <s v="Coweta"/>
    <m/>
    <s v="Georgia"/>
    <x v="1"/>
    <s v="Northern America"/>
    <s v="EIA: 728"/>
    <s v="EIA: 7"/>
    <m/>
    <m/>
    <m/>
    <m/>
    <s v="21008"/>
    <n v="23634"/>
    <s v="L103850"/>
    <s v="G402956"/>
  </r>
  <r>
    <s v="https://www.gem.wiki/Yellowstone_County_Generating_Station"/>
    <x v="62"/>
    <s v="Yellowstone County Generating Station"/>
    <m/>
    <s v="1"/>
    <s v="NG"/>
    <n v="174.6"/>
    <x v="1"/>
    <x v="4"/>
    <m/>
    <m/>
    <s v="not found"/>
    <m/>
    <x v="7"/>
    <m/>
    <m/>
    <m/>
    <n v="42.828530000000001"/>
    <n v="-108.56853"/>
    <s v="approximate"/>
    <s v="Laurel"/>
    <s v="Yellowstone"/>
    <m/>
    <s v="Montana"/>
    <x v="1"/>
    <s v="Northern America"/>
    <m/>
    <m/>
    <m/>
    <m/>
    <m/>
    <m/>
    <s v="not found"/>
    <m/>
    <s v="L408876"/>
    <s v="G413020"/>
  </r>
  <r>
    <s v="https://www.gem.wiki/York_Generation_Company_power_station"/>
    <x v="62"/>
    <s v="York Generation Company power station"/>
    <m/>
    <s v="CC1"/>
    <s v="NG"/>
    <n v="52"/>
    <x v="6"/>
    <x v="0"/>
    <s v="N"/>
    <m/>
    <m/>
    <m/>
    <x v="24"/>
    <n v="2021"/>
    <n v="2021"/>
    <m/>
    <n v="39.985641000000001"/>
    <n v="-76.676159999999996"/>
    <s v="exact"/>
    <s v="York"/>
    <s v="York"/>
    <m/>
    <s v="Pennsylvania"/>
    <x v="1"/>
    <s v="Northern America"/>
    <s v="EIA: 54693"/>
    <s v="EIA: GT#1, GT#2, GT#5, GT#6, ST#1, ST#2"/>
    <m/>
    <m/>
    <m/>
    <m/>
    <s v="32926"/>
    <s v="23684, 23685, 23686, 23687, 23688, 23689, 23690, 23691"/>
    <s v="L401671"/>
    <s v="G401763"/>
  </r>
  <r>
    <s v="https://www.gem.wiki/York_energy_center"/>
    <x v="62"/>
    <s v="York energy center"/>
    <m/>
    <s v="CCB1"/>
    <s v="NG/FO"/>
    <n v="560"/>
    <x v="0"/>
    <x v="0"/>
    <s v="N"/>
    <m/>
    <m/>
    <m/>
    <x v="17"/>
    <m/>
    <m/>
    <m/>
    <n v="39.737499999999997"/>
    <n v="-76.306669999999997"/>
    <s v="exact"/>
    <s v="Delta"/>
    <s v="York"/>
    <m/>
    <s v="Pennsylvania"/>
    <x v="1"/>
    <s v="Northern America"/>
    <s v="EIA: 55524"/>
    <s v="EIA: CTG1, CTG2, CTG3, STG1"/>
    <m/>
    <m/>
    <m/>
    <m/>
    <s v="56701"/>
    <s v="33293, 35193, 35194, 35195"/>
    <s v="L401769"/>
    <s v="G401953"/>
  </r>
  <r>
    <s v="https://www.gem.wiki/York_energy_center"/>
    <x v="62"/>
    <s v="York energy center"/>
    <m/>
    <s v="CCB2"/>
    <s v="NG/FO"/>
    <n v="889"/>
    <x v="0"/>
    <x v="0"/>
    <s v="N"/>
    <s v="Hydrogen capable: turbine"/>
    <s v="not found"/>
    <m/>
    <x v="0"/>
    <m/>
    <m/>
    <m/>
    <n v="39.737499999999997"/>
    <n v="-76.306669999999997"/>
    <s v="exact"/>
    <s v="Delta"/>
    <s v="York"/>
    <m/>
    <s v="Pennsylvania"/>
    <x v="1"/>
    <s v="Northern America"/>
    <s v="EIA: 55524"/>
    <s v="EIA: CTG5, CTG6, STG2"/>
    <m/>
    <m/>
    <m/>
    <m/>
    <s v="56701, 45540, 45443"/>
    <n v="33294"/>
    <s v="L401769"/>
    <s v="G401954"/>
  </r>
  <r>
    <s v="https://www.gem.wiki/Yorktown_Power_Station"/>
    <x v="62"/>
    <s v="Yorktown power station"/>
    <m/>
    <s v="3"/>
    <s v="FO/NG"/>
    <n v="882"/>
    <x v="6"/>
    <x v="3"/>
    <s v="N"/>
    <m/>
    <m/>
    <s v="N"/>
    <x v="35"/>
    <n v="2023"/>
    <m/>
    <m/>
    <n v="37.2153639"/>
    <n v="-76.462161100000003"/>
    <s v="exact"/>
    <s v="Yorktown"/>
    <s v="York"/>
    <m/>
    <s v="Virginia"/>
    <x v="1"/>
    <s v="Northern America"/>
    <s v="EIA: 3809"/>
    <s v="EIA: 3"/>
    <m/>
    <m/>
    <m/>
    <m/>
    <s v="36117"/>
    <n v="23704"/>
    <s v="L104246"/>
    <s v="G409448"/>
  </r>
  <r>
    <s v="https://www.gem.wiki/Yuba_City_cogeneration_Partners_power_station"/>
    <x v="62"/>
    <s v="Yuba City cogeneration Partners power station"/>
    <m/>
    <s v="GEN1"/>
    <s v="NG"/>
    <n v="50"/>
    <x v="0"/>
    <x v="1"/>
    <s v="Y"/>
    <m/>
    <m/>
    <m/>
    <x v="25"/>
    <m/>
    <m/>
    <m/>
    <n v="39.136670000000002"/>
    <n v="-121.63979999999999"/>
    <s v="exact"/>
    <s v="Yuba City"/>
    <s v="Sutter"/>
    <m/>
    <s v="California"/>
    <x v="1"/>
    <s v="Northern America"/>
    <s v="EIA: 52186"/>
    <s v="EIA: GEN1"/>
    <m/>
    <m/>
    <m/>
    <m/>
    <s v="33723"/>
    <n v="23708"/>
    <s v="L407370"/>
    <s v="G409571"/>
  </r>
  <r>
    <s v="https://www.gem.wiki/Yucca_power_station"/>
    <x v="62"/>
    <s v="Yucca power station"/>
    <m/>
    <s v="GT3"/>
    <s v="NG/FO"/>
    <n v="72"/>
    <x v="0"/>
    <x v="1"/>
    <s v="N"/>
    <m/>
    <m/>
    <m/>
    <x v="73"/>
    <m/>
    <m/>
    <m/>
    <n v="32.721400000000003"/>
    <n v="-114.7106"/>
    <s v="exact"/>
    <s v="Yuma"/>
    <s v="Yuma"/>
    <m/>
    <s v="Arizona"/>
    <x v="1"/>
    <s v="Northern America"/>
    <s v="EIA: 120"/>
    <s v="EIA: GT3"/>
    <m/>
    <m/>
    <m/>
    <m/>
    <s v="13504"/>
    <n v="23715"/>
    <s v="L401526"/>
    <s v="G402458"/>
  </r>
  <r>
    <s v="https://www.gem.wiki/Yucca_power_station"/>
    <x v="62"/>
    <s v="Yucca power station"/>
    <m/>
    <s v="GT5"/>
    <s v="NG/FO"/>
    <n v="61"/>
    <x v="0"/>
    <x v="1"/>
    <s v="N"/>
    <m/>
    <m/>
    <m/>
    <x v="47"/>
    <m/>
    <m/>
    <m/>
    <n v="32.721400000000003"/>
    <n v="-114.7106"/>
    <s v="exact"/>
    <s v="Yuma"/>
    <s v="Yuma"/>
    <m/>
    <s v="Arizona"/>
    <x v="1"/>
    <s v="Northern America"/>
    <s v="EIA: 120"/>
    <s v="EIA: GT5"/>
    <m/>
    <m/>
    <m/>
    <m/>
    <s v="13504"/>
    <n v="1298258"/>
    <s v="L401526"/>
    <s v="G402459"/>
  </r>
  <r>
    <s v="https://www.gem.wiki/Yucca_power_station"/>
    <x v="62"/>
    <s v="Yucca power station"/>
    <m/>
    <s v="GT6"/>
    <s v="NG/FO"/>
    <n v="61"/>
    <x v="0"/>
    <x v="1"/>
    <s v="N"/>
    <m/>
    <m/>
    <m/>
    <x v="47"/>
    <m/>
    <m/>
    <m/>
    <n v="32.721400000000003"/>
    <n v="-114.7106"/>
    <s v="exact"/>
    <s v="Yuma"/>
    <s v="Yuma"/>
    <m/>
    <s v="Arizona"/>
    <x v="1"/>
    <s v="Northern America"/>
    <s v="EIA: 120"/>
    <s v="EIA: GT6"/>
    <m/>
    <m/>
    <m/>
    <m/>
    <s v="13504"/>
    <n v="1298259"/>
    <s v="L401526"/>
    <s v="G402460"/>
  </r>
  <r>
    <s v="https://www.gem.wiki/Yucca_power_station"/>
    <x v="62"/>
    <s v="Yucca power station"/>
    <m/>
    <s v="ST1"/>
    <s v="NG/FO"/>
    <n v="87"/>
    <x v="0"/>
    <x v="3"/>
    <s v="N"/>
    <m/>
    <m/>
    <m/>
    <x v="71"/>
    <m/>
    <m/>
    <m/>
    <n v="32.721400000000003"/>
    <n v="-114.7106"/>
    <s v="exact"/>
    <s v="Yuma"/>
    <s v="Yuma"/>
    <m/>
    <s v="Arizona"/>
    <x v="1"/>
    <s v="Northern America"/>
    <s v="EIA: 120"/>
    <s v="EIA: ST1"/>
    <m/>
    <m/>
    <m/>
    <m/>
    <s v="13504"/>
    <n v="23711"/>
    <s v="L401526"/>
    <s v="G402206"/>
  </r>
  <r>
    <s v="https://www.gem.wiki/Yuma_cogeneration_Associates_power_station"/>
    <x v="62"/>
    <s v="Yuma cogeneration Associates power station"/>
    <m/>
    <s v="YUCG"/>
    <s v="NG"/>
    <n v="63"/>
    <x v="0"/>
    <x v="0"/>
    <s v="Y"/>
    <m/>
    <m/>
    <m/>
    <x v="20"/>
    <m/>
    <m/>
    <m/>
    <n v="32.728822000000001"/>
    <n v="-114.6541"/>
    <s v="exact"/>
    <s v="Yuma"/>
    <s v="Yuma"/>
    <m/>
    <s v="Arizona"/>
    <x v="1"/>
    <s v="Northern America"/>
    <s v="EIA: 54694"/>
    <s v="EIA: GEN1, GEN2"/>
    <m/>
    <m/>
    <m/>
    <m/>
    <s v="15314"/>
    <s v="23721, 23722"/>
    <s v="L402508"/>
    <s v="G401764"/>
  </r>
  <r>
    <s v="https://www.gem.wiki/Zeeland_generating_station"/>
    <x v="62"/>
    <s v="Zeeland generating station"/>
    <m/>
    <s v="1A"/>
    <s v="NG"/>
    <n v="189"/>
    <x v="0"/>
    <x v="1"/>
    <s v="N"/>
    <m/>
    <m/>
    <m/>
    <x v="11"/>
    <m/>
    <m/>
    <m/>
    <n v="42.820599999999999"/>
    <n v="-85.997500000000002"/>
    <s v="exact"/>
    <s v="Zeeland"/>
    <s v="Ottawa"/>
    <m/>
    <s v="Michigan"/>
    <x v="1"/>
    <s v="Northern America"/>
    <s v="EIA: 55087"/>
    <s v="EIA: 1A"/>
    <m/>
    <m/>
    <m/>
    <m/>
    <s v="46817"/>
    <n v="25986"/>
    <s v="L401831"/>
    <s v="G402644"/>
  </r>
  <r>
    <s v="https://www.gem.wiki/Zeeland_generating_station"/>
    <x v="62"/>
    <s v="Zeeland generating station"/>
    <m/>
    <s v="1B"/>
    <s v="NG"/>
    <n v="189"/>
    <x v="0"/>
    <x v="1"/>
    <s v="N"/>
    <m/>
    <m/>
    <m/>
    <x v="11"/>
    <m/>
    <m/>
    <m/>
    <n v="42.820599999999999"/>
    <n v="-85.997500000000002"/>
    <s v="exact"/>
    <s v="Zeeland"/>
    <s v="Ottawa"/>
    <m/>
    <s v="Michigan"/>
    <x v="1"/>
    <s v="Northern America"/>
    <s v="EIA: 55087"/>
    <s v="EIA: 1B"/>
    <m/>
    <m/>
    <m/>
    <m/>
    <s v="46817"/>
    <n v="28196"/>
    <s v="L401831"/>
    <s v="G402645"/>
  </r>
  <r>
    <s v="https://www.gem.wiki/Zeeland_generating_station"/>
    <x v="62"/>
    <s v="Zeeland generating station"/>
    <m/>
    <s v="PHS2"/>
    <s v="NG"/>
    <n v="591"/>
    <x v="0"/>
    <x v="0"/>
    <s v="N"/>
    <m/>
    <m/>
    <m/>
    <x v="10"/>
    <m/>
    <m/>
    <m/>
    <n v="42.820599999999999"/>
    <n v="-85.997500000000002"/>
    <s v="exact"/>
    <s v="Zeeland"/>
    <s v="Ottawa"/>
    <m/>
    <s v="Michigan"/>
    <x v="1"/>
    <s v="Northern America"/>
    <s v="EIA: 55087"/>
    <s v="EIA: 2A, 2B, 2C"/>
    <m/>
    <m/>
    <m/>
    <m/>
    <s v="46817"/>
    <s v="25987, 28197, 28198"/>
    <s v="L401831"/>
    <s v="G401795"/>
  </r>
  <r>
    <s v="https://www.gem.wiki/Zion_energy_center"/>
    <x v="62"/>
    <s v="Zion energy center"/>
    <m/>
    <s v="CTG1"/>
    <s v="NG/FO"/>
    <n v="199"/>
    <x v="0"/>
    <x v="1"/>
    <s v="N"/>
    <m/>
    <m/>
    <m/>
    <x v="10"/>
    <m/>
    <m/>
    <m/>
    <n v="42.477600000000002"/>
    <n v="-87.894999999999996"/>
    <s v="exact"/>
    <s v="Zion"/>
    <s v="Lake"/>
    <m/>
    <s v="Illinois"/>
    <x v="1"/>
    <s v="Northern America"/>
    <s v="EIA: 55392"/>
    <s v="EIA: CTG1"/>
    <m/>
    <m/>
    <m/>
    <m/>
    <s v="49140"/>
    <n v="28562"/>
    <s v="L402389"/>
    <s v="G403786"/>
  </r>
  <r>
    <s v="https://www.gem.wiki/Zion_energy_center"/>
    <x v="62"/>
    <s v="Zion energy center"/>
    <m/>
    <s v="CTG2"/>
    <s v="NG/FO"/>
    <n v="199"/>
    <x v="0"/>
    <x v="1"/>
    <s v="N"/>
    <m/>
    <m/>
    <m/>
    <x v="10"/>
    <m/>
    <m/>
    <m/>
    <n v="42.477600000000002"/>
    <n v="-87.894999999999996"/>
    <s v="exact"/>
    <s v="Zion"/>
    <s v="Lake"/>
    <m/>
    <s v="Illinois"/>
    <x v="1"/>
    <s v="Northern America"/>
    <s v="EIA: 55392"/>
    <s v="EIA: CTG2"/>
    <m/>
    <m/>
    <m/>
    <m/>
    <s v="49140"/>
    <n v="28563"/>
    <s v="L402389"/>
    <s v="G403787"/>
  </r>
  <r>
    <s v="https://www.gem.wiki/Zion_energy_center"/>
    <x v="62"/>
    <s v="Zion energy center"/>
    <m/>
    <s v="CTG3"/>
    <s v="NG/FO"/>
    <n v="199"/>
    <x v="0"/>
    <x v="1"/>
    <s v="N"/>
    <m/>
    <m/>
    <m/>
    <x v="16"/>
    <m/>
    <m/>
    <m/>
    <n v="42.477600000000002"/>
    <n v="-87.894999999999996"/>
    <s v="exact"/>
    <s v="Zion"/>
    <s v="Lake"/>
    <m/>
    <s v="Illinois"/>
    <x v="1"/>
    <s v="Northern America"/>
    <s v="EIA: 55392"/>
    <s v="EIA: CTG3"/>
    <m/>
    <m/>
    <m/>
    <m/>
    <s v="49140"/>
    <n v="28564"/>
    <s v="L402389"/>
    <s v="G403788"/>
  </r>
  <r>
    <s v="https://www.gem.wiki/José_Battle_y_Ordoñez_power_station"/>
    <x v="63"/>
    <s v="José Battle y Ordoñez power station"/>
    <s v="Central Térmica José Battle y Ordóñez"/>
    <s v="1-10"/>
    <s v="FO"/>
    <n v="80"/>
    <x v="0"/>
    <x v="4"/>
    <s v="not found"/>
    <s v="not found"/>
    <s v="not found"/>
    <s v="N"/>
    <x v="1"/>
    <m/>
    <m/>
    <s v="UTE (Usinas y Trasmisiones Eléctricas)"/>
    <n v="-34.885275493519899"/>
    <n v="-56.197189322809798"/>
    <s v="exact"/>
    <s v="Montevideo"/>
    <m/>
    <m/>
    <s v="Montevideo"/>
    <x v="1"/>
    <s v="Latin America and the Caribbean"/>
    <s v="WRI: URY0000820"/>
    <m/>
    <s v="Motores Central Battle"/>
    <m/>
    <m/>
    <m/>
    <s v="1009691"/>
    <n v="1216199"/>
    <s v="L408594"/>
    <s v="G411974"/>
  </r>
  <r>
    <s v="https://gem.wiki/Punta_del_Tigre_A_power_station"/>
    <x v="63"/>
    <s v="Punta del Tigre A power station"/>
    <s v="Central Termoeléctrica Punta del Tigre A"/>
    <s v="A-1"/>
    <s v="NG/D"/>
    <n v="50"/>
    <x v="0"/>
    <x v="1"/>
    <s v="not found"/>
    <s v="not found"/>
    <s v="not found"/>
    <s v="N"/>
    <x v="37"/>
    <m/>
    <m/>
    <s v="UTE (Usinas y Trasmisiones Eléctricas)"/>
    <n v="-34.7498"/>
    <n v="-56.5411"/>
    <s v="exact"/>
    <s v="Punta del Tigre"/>
    <m/>
    <m/>
    <s v="San José"/>
    <x v="1"/>
    <s v="Latin America and the Caribbean"/>
    <s v="WRI: URY0000826"/>
    <m/>
    <m/>
    <m/>
    <m/>
    <m/>
    <s v="1049079"/>
    <n v="1172798"/>
    <s v="L406618"/>
    <s v="G406627"/>
  </r>
  <r>
    <s v="https://gem.wiki/Punta_del_Tigre_A_power_station"/>
    <x v="63"/>
    <s v="Punta del Tigre A power station"/>
    <s v="Central Termoeléctrica Punta del Tigre A"/>
    <s v="A-2"/>
    <s v="NG/D"/>
    <n v="50"/>
    <x v="0"/>
    <x v="1"/>
    <s v="not found"/>
    <s v="not found"/>
    <s v="not found"/>
    <s v="N"/>
    <x v="37"/>
    <m/>
    <m/>
    <s v="UTE (Usinas y Trasmisiones Eléctricas)"/>
    <n v="-34.7498"/>
    <n v="-56.5411"/>
    <s v="exact"/>
    <s v="Punta del Tigre"/>
    <m/>
    <m/>
    <s v="San José"/>
    <x v="1"/>
    <s v="Latin America and the Caribbean"/>
    <m/>
    <m/>
    <m/>
    <m/>
    <m/>
    <m/>
    <s v="1049079"/>
    <n v="1232745"/>
    <s v="L406618"/>
    <s v="G406626"/>
  </r>
  <r>
    <s v="https://gem.wiki/Punta_del_Tigre_A_power_station"/>
    <x v="63"/>
    <s v="Punta del Tigre A power station"/>
    <s v="Central Termoeléctrica Punta del Tigre A"/>
    <s v="A-3"/>
    <s v="NG/D"/>
    <n v="50"/>
    <x v="0"/>
    <x v="1"/>
    <s v="not found"/>
    <s v="not found"/>
    <s v="not found"/>
    <s v="N"/>
    <x v="37"/>
    <m/>
    <m/>
    <s v="UTE (Usinas y Trasmisiones Eléctricas)"/>
    <n v="-34.7498"/>
    <n v="-56.5411"/>
    <s v="exact"/>
    <s v="Punta del Tigre"/>
    <m/>
    <m/>
    <s v="San José"/>
    <x v="1"/>
    <s v="Latin America and the Caribbean"/>
    <m/>
    <m/>
    <m/>
    <m/>
    <m/>
    <m/>
    <s v="1049079"/>
    <n v="1232746"/>
    <s v="L406618"/>
    <s v="G406625"/>
  </r>
  <r>
    <s v="https://gem.wiki/Punta_del_Tigre_A_power_station"/>
    <x v="63"/>
    <s v="Punta del Tigre A power station"/>
    <s v="Central Termoeléctrica Punta del Tigre A"/>
    <s v="A-4"/>
    <s v="NG/D"/>
    <n v="50"/>
    <x v="0"/>
    <x v="1"/>
    <s v="not found"/>
    <s v="not found"/>
    <s v="not found"/>
    <s v="N"/>
    <x v="37"/>
    <m/>
    <m/>
    <s v="UTE (Usinas y Trasmisiones Eléctricas)"/>
    <n v="-34.7498"/>
    <n v="-56.5411"/>
    <s v="exact"/>
    <s v="Punta del Tigre"/>
    <m/>
    <m/>
    <s v="San José"/>
    <x v="1"/>
    <s v="Latin America and the Caribbean"/>
    <m/>
    <m/>
    <m/>
    <m/>
    <m/>
    <m/>
    <s v="1049079"/>
    <n v="1232747"/>
    <s v="L406618"/>
    <s v="G406624"/>
  </r>
  <r>
    <s v="https://gem.wiki/Punta_del_Tigre_A_power_station"/>
    <x v="63"/>
    <s v="Punta del Tigre A power station"/>
    <s v="Central Termoeléctrica Punta del Tigre A"/>
    <s v="A-5"/>
    <s v="NG/D"/>
    <n v="50"/>
    <x v="0"/>
    <x v="1"/>
    <s v="not found"/>
    <s v="not found"/>
    <s v="not found"/>
    <s v="N"/>
    <x v="37"/>
    <m/>
    <m/>
    <s v="UTE (Usinas y Trasmisiones Eléctricas)"/>
    <n v="-34.7498"/>
    <n v="-56.5411"/>
    <s v="exact"/>
    <s v="Punta del Tigre"/>
    <m/>
    <m/>
    <s v="San José"/>
    <x v="1"/>
    <s v="Latin America and the Caribbean"/>
    <m/>
    <m/>
    <m/>
    <m/>
    <m/>
    <m/>
    <s v="1049079"/>
    <n v="1232748"/>
    <s v="L406618"/>
    <s v="G406623"/>
  </r>
  <r>
    <s v="https://gem.wiki/Punta_del_Tigre_A_power_station"/>
    <x v="63"/>
    <s v="Punta del Tigre A power station"/>
    <s v="Central Termoeléctrica Punta del Tigre A"/>
    <s v="A-6"/>
    <s v="NG/D"/>
    <n v="50"/>
    <x v="0"/>
    <x v="1"/>
    <s v="not found"/>
    <s v="not found"/>
    <s v="not found"/>
    <s v="N"/>
    <x v="37"/>
    <m/>
    <m/>
    <s v="UTE (Usinas y Trasmisiones Eléctricas)"/>
    <n v="-34.7498"/>
    <n v="-56.5411"/>
    <s v="exact"/>
    <s v="Punta del Tigre"/>
    <m/>
    <m/>
    <s v="San José"/>
    <x v="1"/>
    <s v="Latin America and the Caribbean"/>
    <m/>
    <m/>
    <m/>
    <m/>
    <m/>
    <m/>
    <s v="1049079"/>
    <n v="1232749"/>
    <s v="L406618"/>
    <s v="G406622"/>
  </r>
  <r>
    <s v="https://gem.wiki/Punta_del_Tigre_B_power_station"/>
    <x v="63"/>
    <s v="Punta del Tigre B power station"/>
    <s v="Central Termoeléctrica Punta del Tigre B"/>
    <s v="B1-B2-B3"/>
    <s v="NG/D"/>
    <n v="540"/>
    <x v="0"/>
    <x v="0"/>
    <s v="not found"/>
    <s v="not found"/>
    <s v="not found"/>
    <s v="N"/>
    <x v="0"/>
    <m/>
    <m/>
    <s v="UTE (Usinas y Trasmisiones Eléctricas)"/>
    <n v="-34.752191000000003"/>
    <n v="-56.542386"/>
    <s v="exact"/>
    <s v="Punta del Tigre"/>
    <m/>
    <m/>
    <s v="San José"/>
    <x v="1"/>
    <s v="Latin America and the Caribbean"/>
    <m/>
    <m/>
    <m/>
    <m/>
    <m/>
    <m/>
    <s v="1049079"/>
    <s v="1248192, 1249718, 1249719"/>
    <s v="L406622"/>
    <s v="G406621"/>
  </r>
  <r>
    <s v="https://www.gem.wiki/UTE_Central_Termica_La_Tablada_power_station"/>
    <x v="63"/>
    <s v="UTE Central Termica La Tablada power station"/>
    <s v="Central Térmica de Respaldo la Tablada"/>
    <s v="1"/>
    <s v="HFO"/>
    <n v="113"/>
    <x v="0"/>
    <x v="1"/>
    <s v="not found"/>
    <s v="not found"/>
    <s v="not found"/>
    <s v="N"/>
    <x v="18"/>
    <m/>
    <m/>
    <s v="UTE (Usinas y Trasmisiones Eléctricas)"/>
    <n v="-34.826430488944403"/>
    <n v="-56.235588517904603"/>
    <s v="exact"/>
    <s v="Montevideo"/>
    <m/>
    <m/>
    <s v="Montevideo"/>
    <x v="1"/>
    <s v="Latin America and the Caribbean"/>
    <s v="WRI: URY0000819"/>
    <m/>
    <s v="CTR"/>
    <m/>
    <m/>
    <m/>
    <s v="1009692"/>
    <n v="1127619"/>
    <s v="L408589"/>
    <s v="G411973"/>
  </r>
  <r>
    <s v="https://www.gem.wiki/UTE_Central_Termica_La_Tablada_power_station"/>
    <x v="63"/>
    <s v="UTE Central Termica La Tablada power station"/>
    <s v="Central Térmica de Respaldo la Tablada"/>
    <s v="2"/>
    <s v="HFO"/>
    <n v="113"/>
    <x v="0"/>
    <x v="1"/>
    <s v="not found"/>
    <s v="not found"/>
    <s v="not found"/>
    <s v="N"/>
    <x v="18"/>
    <m/>
    <m/>
    <s v="UTE (Usinas y Trasmisiones Eléctricas)"/>
    <n v="-34.826430488944403"/>
    <n v="-56.235588517904603"/>
    <s v="exact"/>
    <s v="Montevideo"/>
    <m/>
    <m/>
    <s v="Montevideo"/>
    <x v="1"/>
    <s v="Latin America and the Caribbean"/>
    <s v="WRI: URY0000819"/>
    <m/>
    <s v="CTR"/>
    <m/>
    <m/>
    <m/>
    <s v="1009692"/>
    <n v="1127620"/>
    <s v="L408589"/>
    <s v="G411972"/>
  </r>
  <r>
    <s v="https://gem.wiki/Alberto_Lovera_power_station"/>
    <x v="64"/>
    <s v="Alberto Lovera power station"/>
    <s v="Planta Termoeléctrica Alberto Lovera"/>
    <s v="PAL-01"/>
    <s v="NG/D"/>
    <n v="150"/>
    <x v="0"/>
    <x v="1"/>
    <s v="not found"/>
    <s v="not found"/>
    <s v="not found"/>
    <s v="N"/>
    <x v="39"/>
    <m/>
    <m/>
    <s v="Corpoelec (Corporación Eléctrica Nacional)"/>
    <n v="10.219825999999999"/>
    <n v="-64.609504000000001"/>
    <s v="exact"/>
    <s v="Puerto La Cruz"/>
    <s v="Sotillo"/>
    <m/>
    <s v="Anzoátegui"/>
    <x v="1"/>
    <s v="Latin America and the Caribbean"/>
    <s v="WRI: WRI1018633"/>
    <m/>
    <m/>
    <s v="power"/>
    <s v="Oil &amp; Refining"/>
    <m/>
    <s v="1073167"/>
    <n v="1195386"/>
    <s v="L406621"/>
    <s v="G406620"/>
  </r>
  <r>
    <s v="https://gem.wiki/Alberto_Lovera_power_station"/>
    <x v="64"/>
    <s v="Alberto Lovera power station"/>
    <s v="Planta Termoeléctrica Alberto Lovera"/>
    <s v="PAL-02"/>
    <s v="NG/D"/>
    <n v="150"/>
    <x v="7"/>
    <x v="1"/>
    <s v="not found"/>
    <s v="not found"/>
    <s v="not found"/>
    <s v="N"/>
    <x v="39"/>
    <m/>
    <m/>
    <s v="Corpoelec (Corporación Eléctrica Nacional)"/>
    <n v="10.219825999999999"/>
    <n v="-64.609504000000001"/>
    <s v="exact"/>
    <s v="Puerto La Cruz"/>
    <s v="Sotillo"/>
    <m/>
    <s v="Anzoátegui"/>
    <x v="1"/>
    <s v="Latin America and the Caribbean"/>
    <s v="WRI: WRI1018633"/>
    <m/>
    <m/>
    <s v="power"/>
    <s v="Oil &amp; Refining"/>
    <m/>
    <s v="1073167"/>
    <n v="1210714"/>
    <s v="L406621"/>
    <s v="G406619"/>
  </r>
  <r>
    <s v="https://gem.wiki/Alfredo_Salazar_power_station"/>
    <x v="64"/>
    <s v="Alfredo Salazar power station"/>
    <s v="Termoeléctrica Alfredo Salazar"/>
    <s v="PAS-1"/>
    <s v="NG"/>
    <n v="90"/>
    <x v="7"/>
    <x v="1"/>
    <s v="not found"/>
    <s v="not found"/>
    <s v="not found"/>
    <s v="N"/>
    <x v="60"/>
    <m/>
    <m/>
    <s v="Corpoelec (Corporación Eléctrica Nacional)"/>
    <n v="9.3698999999999995"/>
    <n v="-64.496499999999997"/>
    <s v="exact"/>
    <s v="San Joaquin"/>
    <s v="Anaco"/>
    <m/>
    <s v="Anzoátegui"/>
    <x v="1"/>
    <s v="Latin America and the Caribbean"/>
    <s v="WRI: WRI1018634"/>
    <m/>
    <m/>
    <m/>
    <m/>
    <m/>
    <s v="1011440"/>
    <n v="1101476"/>
    <s v="L406623"/>
    <s v="G406618"/>
  </r>
  <r>
    <s v="https://gem.wiki/Alfredo_Salazar_power_station"/>
    <x v="64"/>
    <s v="Alfredo Salazar power station"/>
    <s v="Termoeléctrica Alfredo Salazar"/>
    <s v="PAS-2"/>
    <s v="NG"/>
    <n v="70"/>
    <x v="0"/>
    <x v="1"/>
    <s v="not found"/>
    <s v="not found"/>
    <s v="not found"/>
    <s v="N"/>
    <x v="60"/>
    <m/>
    <m/>
    <s v="Corpoelec (Corporación Eléctrica Nacional)"/>
    <n v="9.3698999999999995"/>
    <n v="-64.496499999999997"/>
    <s v="exact"/>
    <s v="San Joaquin"/>
    <s v="Anaco"/>
    <m/>
    <s v="Anzoátegui"/>
    <x v="1"/>
    <s v="Latin America and the Caribbean"/>
    <m/>
    <m/>
    <m/>
    <m/>
    <m/>
    <m/>
    <s v="1011440"/>
    <n v="1101477"/>
    <s v="L406623"/>
    <s v="G406617"/>
  </r>
  <r>
    <s v="https://gem.wiki/Alfredo_Salazar_power_station"/>
    <x v="64"/>
    <s v="Alfredo Salazar power station"/>
    <s v="Termoeléctrica Alfredo Salazar"/>
    <s v="PAS-3"/>
    <s v="NG"/>
    <n v="70"/>
    <x v="7"/>
    <x v="1"/>
    <s v="not found"/>
    <s v="not found"/>
    <s v="not found"/>
    <s v="N"/>
    <x v="60"/>
    <m/>
    <m/>
    <s v="Corpoelec (Corporación Eléctrica Nacional)"/>
    <n v="9.3698999999999995"/>
    <n v="-64.496499999999997"/>
    <s v="exact"/>
    <s v="San Joaquin"/>
    <s v="Anaco"/>
    <m/>
    <s v="Anzoátegui"/>
    <x v="1"/>
    <s v="Latin America and the Caribbean"/>
    <m/>
    <m/>
    <m/>
    <m/>
    <m/>
    <m/>
    <s v="1011440"/>
    <n v="1101478"/>
    <s v="L406623"/>
    <s v="G406616"/>
  </r>
  <r>
    <s v="https://gem.wiki/Alfredo_Salazar_power_station"/>
    <x v="64"/>
    <s v="Alfredo Salazar power station"/>
    <s v="Termoeléctrica Alfredo Salazar"/>
    <s v="PAS-4"/>
    <s v="NG"/>
    <n v="50"/>
    <x v="7"/>
    <x v="1"/>
    <s v="not found"/>
    <s v="not found"/>
    <s v="not found"/>
    <s v="N"/>
    <x v="65"/>
    <m/>
    <m/>
    <s v="Corpoelec (Corporación Eléctrica Nacional)"/>
    <n v="9.3698999999999995"/>
    <n v="-64.496499999999997"/>
    <s v="exact"/>
    <s v="San Joaquin"/>
    <s v="Anaco"/>
    <m/>
    <s v="Anzoátegui"/>
    <x v="1"/>
    <s v="Latin America and the Caribbean"/>
    <m/>
    <m/>
    <m/>
    <m/>
    <m/>
    <m/>
    <s v="1011440"/>
    <m/>
    <s v="L406623"/>
    <s v="G411971"/>
  </r>
  <r>
    <s v="https://gem.wiki/Alfredo_Salazar_power_station"/>
    <x v="64"/>
    <s v="Alfredo Salazar power station"/>
    <s v="Termoeléctrica Alfredo Salazar"/>
    <s v="PAS-5"/>
    <s v="NG"/>
    <n v="50"/>
    <x v="7"/>
    <x v="1"/>
    <s v="not found"/>
    <s v="not found"/>
    <s v="not found"/>
    <s v="N"/>
    <x v="65"/>
    <m/>
    <m/>
    <s v="Corpoelec (Corporación Eléctrica Nacional)"/>
    <n v="9.3698999999999995"/>
    <n v="-64.496499999999997"/>
    <s v="exact"/>
    <s v="San Joaquin"/>
    <s v="Anaco"/>
    <m/>
    <s v="Anzoátegui"/>
    <x v="1"/>
    <s v="Latin America and the Caribbean"/>
    <m/>
    <m/>
    <m/>
    <m/>
    <m/>
    <m/>
    <s v="1011440"/>
    <m/>
    <s v="L406623"/>
    <s v="G411970"/>
  </r>
  <r>
    <s v="https://gem.wiki/Antonio_José_de_Sucre_power_station"/>
    <x v="64"/>
    <s v="Antonio José de Sucre power station"/>
    <s v="Planta Termoeléctrica Antonio Jose de Sucre"/>
    <s v="AJS-1"/>
    <s v="NG"/>
    <n v="170"/>
    <x v="0"/>
    <x v="1"/>
    <s v="not found"/>
    <s v="not found"/>
    <s v="not found"/>
    <s v="N"/>
    <x v="2"/>
    <m/>
    <m/>
    <s v="Corpoelec (Corporación Eléctrica Nacional)"/>
    <n v="10.400353000000001"/>
    <n v="-64.166856999999993"/>
    <s v="exact"/>
    <s v="Cumaná"/>
    <m/>
    <m/>
    <s v="Sucre"/>
    <x v="1"/>
    <s v="Latin America and the Caribbean"/>
    <m/>
    <m/>
    <m/>
    <m/>
    <m/>
    <m/>
    <s v="1065802"/>
    <n v="1197100"/>
    <s v="L406624"/>
    <s v="G406615"/>
  </r>
  <r>
    <s v="https://gem.wiki/Antonio_José_de_Sucre_power_station"/>
    <x v="64"/>
    <s v="Antonio José de Sucre power station"/>
    <s v="Planta Termoeléctrica Antonio Jose de Sucre"/>
    <s v="AJS-2"/>
    <s v="NG"/>
    <n v="170"/>
    <x v="7"/>
    <x v="1"/>
    <s v="not found"/>
    <s v="not found"/>
    <s v="not found"/>
    <s v="N"/>
    <x v="13"/>
    <m/>
    <m/>
    <s v="Corpoelec (Corporación Eléctrica Nacional)"/>
    <n v="10.400353000000001"/>
    <n v="-64.166856999999993"/>
    <s v="exact"/>
    <s v="Cumaná"/>
    <m/>
    <m/>
    <s v="Sucre"/>
    <x v="1"/>
    <s v="Latin America and the Caribbean"/>
    <m/>
    <m/>
    <m/>
    <m/>
    <m/>
    <m/>
    <s v="1065802"/>
    <n v="1241652"/>
    <s v="L406624"/>
    <s v="G406614"/>
  </r>
  <r>
    <s v="https://gem.wiki/Antonio_Nicolás_Briceño_power_station"/>
    <x v="64"/>
    <s v="Antonio Nicolás Briceño power station"/>
    <s v="Planta Termoeléctrica Antonio Nicolás Briceño"/>
    <s v="1"/>
    <s v="NG"/>
    <n v="90"/>
    <x v="7"/>
    <x v="1"/>
    <s v="not found"/>
    <s v="not found"/>
    <s v="not found"/>
    <s v="N"/>
    <x v="1"/>
    <m/>
    <m/>
    <s v="Corpoelec (Corporación Eléctrica Nacional)"/>
    <n v="9.7836480239390404"/>
    <n v="-71.077218019723006"/>
    <s v="approximate"/>
    <s v="Baralt"/>
    <m/>
    <m/>
    <s v="Zulia"/>
    <x v="1"/>
    <s v="Latin America and the Caribbean"/>
    <m/>
    <m/>
    <s v="Barcaza termoeléctrica Antonio Nicolás Briceño"/>
    <m/>
    <m/>
    <m/>
    <s v="1090856"/>
    <n v="1241727"/>
    <s v="L406626"/>
    <s v="G406613"/>
  </r>
  <r>
    <s v="https://gem.wiki/Barcazas_Josefa_Rufina_y_Margarita_power_station"/>
    <x v="64"/>
    <s v="Barcazas Josefa Rufina y Margarita power station"/>
    <s v="Termoeléctrica De Las Barcazas Josefa Rufina y Margarita"/>
    <s v="Josefa Rufina"/>
    <s v="NG/FO"/>
    <n v="170"/>
    <x v="0"/>
    <x v="1"/>
    <s v="not found"/>
    <s v="not found"/>
    <s v="not found"/>
    <s v="N"/>
    <x v="17"/>
    <m/>
    <m/>
    <s v="Corpoelec (Corporación Eléctrica Nacional)"/>
    <n v="10.587631"/>
    <n v="-67.079537999999999"/>
    <s v="exact"/>
    <s v="Catia La Mar"/>
    <m/>
    <m/>
    <s v="La Guaira"/>
    <x v="1"/>
    <s v="Latin America and the Caribbean"/>
    <s v="WRI: WRI1018639"/>
    <m/>
    <s v="Unit names: JR2 (Josefa Rufina) and MI (Margarita); Josefa Rufina I another name"/>
    <m/>
    <m/>
    <m/>
    <s v="1083038"/>
    <n v="1227800"/>
    <s v="L406625"/>
    <s v="G406612"/>
  </r>
  <r>
    <s v="https://gem.wiki/Barcazas_Josefa_Rufina_y_Margarita_power_station"/>
    <x v="64"/>
    <s v="Barcazas Josefa Rufina y Margarita power station"/>
    <s v="Termoeléctrica De Las Barcazas Josefa Rufina y Margarita"/>
    <s v="Margarita"/>
    <s v="NG/FO"/>
    <n v="170"/>
    <x v="0"/>
    <x v="1"/>
    <s v="not found"/>
    <s v="not found"/>
    <s v="not found"/>
    <s v="N"/>
    <x v="17"/>
    <m/>
    <m/>
    <s v="Corpoelec (Corporación Eléctrica Nacional)"/>
    <n v="10.587631"/>
    <n v="-67.079537999999999"/>
    <s v="exact"/>
    <s v="Catia La Mar"/>
    <m/>
    <m/>
    <s v="La Guaira"/>
    <x v="1"/>
    <s v="Latin America and the Caribbean"/>
    <m/>
    <m/>
    <m/>
    <m/>
    <m/>
    <m/>
    <s v="1083038"/>
    <n v="1227801"/>
    <s v="L406625"/>
    <s v="G406611"/>
  </r>
  <r>
    <s v="https://www.gem.wiki/Barinas_I_substation_power_station"/>
    <x v="64"/>
    <s v="Barinas I substation power station"/>
    <s v="Planta Termoeléctrica Guanapa de Barinas"/>
    <s v="1"/>
    <s v="NG"/>
    <n v="50"/>
    <x v="7"/>
    <x v="1"/>
    <s v="not found"/>
    <s v="not found"/>
    <s v="not found"/>
    <s v="N"/>
    <x v="2"/>
    <m/>
    <m/>
    <s v="Corpoelec (Corporación Eléctrica Nacional)"/>
    <n v="8.6784701242334705"/>
    <n v="-70.276291603242399"/>
    <s v="exact"/>
    <s v="Barinas"/>
    <m/>
    <m/>
    <s v="Barinas"/>
    <x v="1"/>
    <s v="Latin America and the Caribbean"/>
    <m/>
    <m/>
    <s v="Planta Guanapa, Subestación Barinas I y II"/>
    <m/>
    <m/>
    <m/>
    <s v="1089995"/>
    <n v="1240282"/>
    <s v="L408593"/>
    <s v="G411969"/>
  </r>
  <r>
    <s v="https://www.gem.wiki/Barinas_I_substation_power_station"/>
    <x v="64"/>
    <s v="Barinas I substation power station"/>
    <s v="Planta Termoeléctrica Guanapa de Barinas"/>
    <s v="2"/>
    <s v="NG"/>
    <n v="50"/>
    <x v="7"/>
    <x v="1"/>
    <s v="not found"/>
    <s v="not found"/>
    <s v="not found"/>
    <s v="N"/>
    <x v="2"/>
    <m/>
    <m/>
    <s v="Corpoelec (Corporación Eléctrica Nacional)"/>
    <n v="8.6784701242334705"/>
    <n v="-70.276291603242399"/>
    <s v="exact"/>
    <s v="Barinas"/>
    <m/>
    <m/>
    <s v="Barinas"/>
    <x v="1"/>
    <s v="Latin America and the Caribbean"/>
    <m/>
    <m/>
    <s v="Guanapa"/>
    <m/>
    <m/>
    <m/>
    <s v="1089995"/>
    <n v="1240282"/>
    <s v="L408593"/>
    <s v="G411968"/>
  </r>
  <r>
    <s v="https://www.gem.wiki/Batalla_de_Santa_Inés_power_station"/>
    <x v="64"/>
    <s v="Batalla de Santa Inés power station"/>
    <s v="Termoeléctrica Batalla de Santa Inés"/>
    <s v="1"/>
    <s v="D"/>
    <n v="99.6"/>
    <x v="0"/>
    <x v="4"/>
    <s v="not found"/>
    <s v="not found"/>
    <s v="not found"/>
    <s v="N"/>
    <x v="31"/>
    <m/>
    <m/>
    <s v="Petróleos de Venezuela"/>
    <n v="8.4120170426585599"/>
    <n v="-70.1253206897089"/>
    <s v="exact"/>
    <s v="Barinas"/>
    <m/>
    <m/>
    <s v="Barinas"/>
    <x v="1"/>
    <s v="Latin America and the Caribbean"/>
    <m/>
    <m/>
    <s v="Santa Inés COMINSI"/>
    <s v="power"/>
    <s v="Oil &amp; Refining"/>
    <s v="power"/>
    <s v="1093477"/>
    <n v="1245932"/>
    <s v="L408592"/>
    <s v="G411967"/>
  </r>
  <r>
    <s v="https://www.gem.wiki/Don_Luis_Zambrano_power_plant"/>
    <x v="64"/>
    <s v="Don Luis Zambrano power plant"/>
    <s v="Planta Termoeléctrica Don Luis Zambrano"/>
    <s v="LZ-1, LZ-2, LZ-3"/>
    <s v="NG/D"/>
    <n v="470"/>
    <x v="0"/>
    <x v="0"/>
    <s v="Y"/>
    <s v="not found"/>
    <s v="not found"/>
    <s v="N"/>
    <x v="2"/>
    <m/>
    <m/>
    <s v="Corpoelec (Corporación Eléctrica Nacional)"/>
    <n v="8.5598242446707999"/>
    <n v="-71.769118302067596"/>
    <s v="exact"/>
    <s v="El Vigía"/>
    <m/>
    <m/>
    <s v="Mérida"/>
    <x v="1"/>
    <s v="Latin America and the Caribbean"/>
    <m/>
    <m/>
    <s v="Termoeléctrica Luis Zambrano"/>
    <m/>
    <m/>
    <m/>
    <s v="1106898"/>
    <n v="1253870"/>
    <s v="L408591"/>
    <s v="G411966"/>
  </r>
  <r>
    <s v="https://gem.wiki/Ezequiel_Zamora_power_station"/>
    <x v="64"/>
    <s v="Ezequiel Zamora power station"/>
    <s v="Planta Termoeléctrica Ezequiel Zamora"/>
    <s v="1"/>
    <s v="NG"/>
    <n v="180"/>
    <x v="7"/>
    <x v="1"/>
    <s v="not found"/>
    <s v="not found"/>
    <s v="not found"/>
    <s v="N"/>
    <x v="2"/>
    <m/>
    <m/>
    <s v="Corpoelec (Corporación Eléctrica Nacional)"/>
    <n v="9.8471544379580198"/>
    <n v="-66.2672973473734"/>
    <s v="exact"/>
    <s v="Altagracia de Orituco"/>
    <s v="José Tadeo Monagas"/>
    <m/>
    <s v="Guárico"/>
    <x v="1"/>
    <s v="Latin America and the Caribbean"/>
    <m/>
    <m/>
    <m/>
    <m/>
    <m/>
    <m/>
    <s v="1080203"/>
    <n v="1223140"/>
    <s v="L406629"/>
    <s v="G406608"/>
  </r>
  <r>
    <s v="https://gem.wiki/Genevapca_power_station"/>
    <x v="64"/>
    <s v="Genevapca power station"/>
    <s v="Planta Termoeléctrica Genevapca"/>
    <s v="GVP-1"/>
    <s v="NG/FO"/>
    <n v="105"/>
    <x v="7"/>
    <x v="1"/>
    <s v="not found"/>
    <s v="not found"/>
    <s v="not found"/>
    <s v="N"/>
    <x v="20"/>
    <m/>
    <m/>
    <s v="Corpoelec (Corporación Eléctrica Nacional)"/>
    <n v="11.638502000000001"/>
    <n v="-70.219035000000005"/>
    <s v="exact"/>
    <s v="Centro de refinación Paraguaná"/>
    <s v="Punta Cardón"/>
    <m/>
    <s v="Falcón"/>
    <x v="1"/>
    <s v="Latin America and the Caribbean"/>
    <m/>
    <m/>
    <s v="Cardón"/>
    <s v="power"/>
    <s v="Oil &amp; Refining"/>
    <m/>
    <s v="1017617"/>
    <n v="1108452"/>
    <s v="L406628"/>
    <s v="G406607"/>
  </r>
  <r>
    <s v="https://gem.wiki/Genevapca_power_station"/>
    <x v="64"/>
    <s v="Genevapca power station"/>
    <s v="Planta Termoeléctrica Genevapca"/>
    <s v="GVP-2"/>
    <s v="NG/FO"/>
    <n v="105"/>
    <x v="7"/>
    <x v="1"/>
    <s v="not found"/>
    <s v="not found"/>
    <s v="not found"/>
    <s v="N"/>
    <x v="48"/>
    <m/>
    <m/>
    <s v="Corpoelec (Corporación Eléctrica Nacional)"/>
    <n v="11.638502000000001"/>
    <n v="-70.219035000000005"/>
    <s v="exact"/>
    <s v="Centro de refinación Paraguaná"/>
    <s v="Punta Cardón"/>
    <m/>
    <s v="Falcón"/>
    <x v="1"/>
    <s v="Latin America and the Caribbean"/>
    <m/>
    <m/>
    <s v="Cardón"/>
    <s v="power"/>
    <s v="Oil &amp; Refining"/>
    <m/>
    <s v="1017617"/>
    <n v="1108453"/>
    <s v="L406628"/>
    <s v="G406606"/>
  </r>
  <r>
    <s v="https://gem.wiki/Genevapca_power_station"/>
    <x v="64"/>
    <s v="Genevapca power station"/>
    <s v="Planta Termoeléctrica Genevapca"/>
    <s v="GVP-3"/>
    <s v="NG/FO"/>
    <n v="105"/>
    <x v="7"/>
    <x v="1"/>
    <s v="not found"/>
    <s v="not found"/>
    <s v="not found"/>
    <s v="N"/>
    <x v="48"/>
    <m/>
    <m/>
    <s v="Corpoelec (Corporación Eléctrica Nacional)"/>
    <n v="11.638502000000001"/>
    <n v="-70.219035000000005"/>
    <s v="exact"/>
    <s v="Centro de refinación Paraguaná"/>
    <s v="Punta Cardón"/>
    <m/>
    <s v="Falcón"/>
    <x v="1"/>
    <s v="Latin America and the Caribbean"/>
    <m/>
    <m/>
    <s v="Cardón"/>
    <s v="power"/>
    <s v="Oil &amp; Refining"/>
    <m/>
    <s v="1017617"/>
    <n v="1108454"/>
    <s v="L406628"/>
    <s v="G406605"/>
  </r>
  <r>
    <s v="https://gem.wiki/Guanta_power_station"/>
    <x v="64"/>
    <s v="Guanta power station"/>
    <s v="Planta Termoeléctrica Guanta"/>
    <s v="PG-06"/>
    <s v="NG"/>
    <n v="70"/>
    <x v="7"/>
    <x v="1"/>
    <s v="not found"/>
    <s v="not found"/>
    <s v="not found"/>
    <s v="N"/>
    <x v="12"/>
    <m/>
    <m/>
    <s v="Corpoelec (Corporación Eléctrica Nacional)"/>
    <n v="10.234963636410701"/>
    <n v="-64.581287417844194"/>
    <s v="exact"/>
    <s v="Guanta"/>
    <m/>
    <m/>
    <s v="Anzoátegui"/>
    <x v="1"/>
    <s v="Latin America and the Caribbean"/>
    <m/>
    <m/>
    <m/>
    <m/>
    <m/>
    <m/>
    <s v="1011445"/>
    <n v="1117774"/>
    <s v="L406630"/>
    <s v="G411965"/>
  </r>
  <r>
    <s v="https://gem.wiki/Guanta_power_station"/>
    <x v="64"/>
    <s v="Guanta power station"/>
    <s v="Planta Termoeléctrica Guanta"/>
    <s v="PG-07"/>
    <s v="NG"/>
    <n v="70"/>
    <x v="7"/>
    <x v="1"/>
    <s v="not found"/>
    <s v="not found"/>
    <s v="not found"/>
    <s v="N"/>
    <x v="27"/>
    <m/>
    <m/>
    <s v="Corpoelec (Corporación Eléctrica Nacional)"/>
    <n v="10.234963636410701"/>
    <n v="-64.581287417844194"/>
    <s v="exact"/>
    <s v="Guanta"/>
    <m/>
    <m/>
    <s v="Anzoátegui"/>
    <x v="1"/>
    <s v="Latin America and the Caribbean"/>
    <m/>
    <m/>
    <m/>
    <m/>
    <m/>
    <m/>
    <s v="1011445"/>
    <n v="1117775"/>
    <s v="L406630"/>
    <s v="G406603"/>
  </r>
  <r>
    <s v="https://gem.wiki/India_Urquia_power_station"/>
    <x v="64"/>
    <s v="India Urquia power station"/>
    <s v="Planta Termoeléctrica India Urquia"/>
    <s v="1"/>
    <s v="NG/D"/>
    <n v="540"/>
    <x v="0"/>
    <x v="0"/>
    <s v="not found"/>
    <s v="not found"/>
    <s v="not found"/>
    <s v="N"/>
    <x v="2"/>
    <m/>
    <m/>
    <s v="Corpoelec (Corporación Eléctrica Nacional)"/>
    <n v="10.290298"/>
    <n v="-66.681780000000003"/>
    <s v="exact"/>
    <s v="El Sitio"/>
    <s v="Santa Lucía"/>
    <m/>
    <s v="Miranda"/>
    <x v="1"/>
    <s v="Latin America and the Caribbean"/>
    <s v="WRI: WRI1018642"/>
    <m/>
    <s v="El Sitio"/>
    <m/>
    <m/>
    <m/>
    <s v="1063725"/>
    <s v="1194188, 1218735, 1218736"/>
    <s v="L406627"/>
    <s v="G406610"/>
  </r>
  <r>
    <s v="https://gem.wiki/India_Urquia_power_station"/>
    <x v="64"/>
    <s v="India Urquia power station"/>
    <s v="Planta Termoeléctrica India Urquia"/>
    <s v="2"/>
    <s v="NG/D"/>
    <n v="540"/>
    <x v="7"/>
    <x v="0"/>
    <s v="not found"/>
    <s v="not found"/>
    <s v="not found"/>
    <s v="N"/>
    <x v="2"/>
    <m/>
    <m/>
    <s v="Corpoelec (Corporación Eléctrica Nacional)"/>
    <n v="10.290298"/>
    <n v="-66.681780000000003"/>
    <s v="exact"/>
    <s v="El Sitio"/>
    <s v="Santa Lucía"/>
    <m/>
    <s v="Miranda"/>
    <x v="1"/>
    <s v="Latin America and the Caribbean"/>
    <s v="WRI: WRI1018642"/>
    <m/>
    <s v="El Sitio"/>
    <m/>
    <m/>
    <m/>
    <s v="1063725"/>
    <s v="1218737, 1218738, 1218739"/>
    <s v="L406627"/>
    <s v="G406609"/>
  </r>
  <r>
    <s v="https://gem.wiki/Josefa_Camejo_power_station"/>
    <x v="64"/>
    <s v="Josefa Camejo power station"/>
    <s v="Central Termoeléctrica Josefa Camejo"/>
    <s v="PTJC-1"/>
    <s v="NG/D"/>
    <n v="160"/>
    <x v="0"/>
    <x v="1"/>
    <s v="not found"/>
    <s v="not found"/>
    <s v="not found"/>
    <s v="N"/>
    <x v="47"/>
    <m/>
    <m/>
    <s v="Corpoelec (Corporación Eléctrica Nacional)"/>
    <n v="11.75"/>
    <n v="-70.171599999999998"/>
    <s v="exact"/>
    <s v="Punto Fijo"/>
    <s v="Carirubana"/>
    <m/>
    <s v="Falcón"/>
    <x v="1"/>
    <s v="Latin America and the Caribbean"/>
    <s v="WRI: WRI1018650"/>
    <m/>
    <m/>
    <m/>
    <m/>
    <m/>
    <s v="1073166"/>
    <n v="1210711"/>
    <s v="L406631"/>
    <s v="G406602"/>
  </r>
  <r>
    <s v="https://gem.wiki/Josefa_Camejo_power_station"/>
    <x v="64"/>
    <s v="Josefa Camejo power station"/>
    <s v="Central Termoeléctrica Josefa Camejo"/>
    <s v="PTJC-2"/>
    <s v="NG/D"/>
    <n v="160"/>
    <x v="7"/>
    <x v="1"/>
    <s v="not found"/>
    <s v="not found"/>
    <s v="not found"/>
    <s v="N"/>
    <x v="9"/>
    <m/>
    <m/>
    <s v="Corpoelec (Corporación Eléctrica Nacional)"/>
    <n v="11.75"/>
    <n v="-70.171599999999998"/>
    <s v="exact"/>
    <s v="Punto Fijo"/>
    <s v="Carirubana"/>
    <m/>
    <s v="Falcón"/>
    <x v="1"/>
    <s v="Latin America and the Caribbean"/>
    <m/>
    <m/>
    <m/>
    <m/>
    <m/>
    <m/>
    <s v="1073166"/>
    <n v="1210712"/>
    <s v="L406631"/>
    <s v="G406601"/>
  </r>
  <r>
    <s v="https://gem.wiki/Josefa_Camejo_power_station"/>
    <x v="64"/>
    <s v="Josefa Camejo power station"/>
    <s v="Central Termoeléctrica Josefa Camejo"/>
    <s v="PTJC-3"/>
    <s v="NG/D"/>
    <n v="160"/>
    <x v="0"/>
    <x v="1"/>
    <s v="not found"/>
    <s v="not found"/>
    <s v="not found"/>
    <s v="N"/>
    <x v="13"/>
    <m/>
    <m/>
    <s v="Corpoelec (Corporación Eléctrica Nacional)"/>
    <n v="11.75"/>
    <n v="-70.171599999999998"/>
    <s v="exact"/>
    <s v="Punto Fijo"/>
    <s v="Carirubana"/>
    <m/>
    <s v="Falcón"/>
    <x v="1"/>
    <s v="Latin America and the Caribbean"/>
    <m/>
    <m/>
    <m/>
    <m/>
    <m/>
    <m/>
    <s v="1073166"/>
    <n v="1210713"/>
    <s v="L406631"/>
    <s v="G406600"/>
  </r>
  <r>
    <s v="https://gem.wiki/Josefa_Joaquina_Sánchez_Bastidas_power_station"/>
    <x v="64"/>
    <s v="Josefa Joaquina Sánchez Bastidas power station"/>
    <s v="Complejo Generador Josefa Joaquina Sánchez Bastidas"/>
    <s v="JJSB-5"/>
    <s v="NG/FO"/>
    <n v="68"/>
    <x v="7"/>
    <x v="1"/>
    <s v="not found"/>
    <s v="not found"/>
    <s v="not found"/>
    <s v="N"/>
    <x v="66"/>
    <m/>
    <m/>
    <s v="Corpoelec (Corporación Eléctrica Nacional)"/>
    <n v="10.58764"/>
    <n v="-67.079386999999997"/>
    <s v="exact"/>
    <s v="Catia La Mar"/>
    <m/>
    <m/>
    <s v="Vargas"/>
    <x v="1"/>
    <s v="Latin America and the Caribbean"/>
    <s v="WRI: WRI1018651"/>
    <m/>
    <s v="Tacoa, Ricardo Zuloaga, JJSB"/>
    <m/>
    <m/>
    <m/>
    <s v="1014550"/>
    <n v="1143241"/>
    <s v="L406632"/>
    <s v="G406599"/>
  </r>
  <r>
    <s v="https://gem.wiki/Josefa_Joaquina_Sánchez_Bastidas_power_station"/>
    <x v="64"/>
    <s v="Josefa Joaquina Sánchez Bastidas power station"/>
    <s v="Complejo Generador Josefa Joaquina Sánchez Bastidas"/>
    <s v="JJSB-6"/>
    <s v="NG/FO"/>
    <n v="68"/>
    <x v="7"/>
    <x v="1"/>
    <s v="not found"/>
    <s v="not found"/>
    <s v="not found"/>
    <s v="N"/>
    <x v="66"/>
    <m/>
    <m/>
    <s v="Corpoelec (Corporación Eléctrica Nacional)"/>
    <n v="10.58764"/>
    <n v="-67.079386999999997"/>
    <s v="exact"/>
    <s v="Catia La Mar"/>
    <m/>
    <m/>
    <s v="Vargas"/>
    <x v="1"/>
    <s v="Latin America and the Caribbean"/>
    <m/>
    <m/>
    <s v="Tacoa, Ricardo Zuloaga, JJSB"/>
    <m/>
    <m/>
    <m/>
    <s v="1014550"/>
    <n v="1143242"/>
    <s v="L406632"/>
    <s v="G406598"/>
  </r>
  <r>
    <s v="https://gem.wiki/Josefa_Joaquina_Sánchez_Bastidas_power_station"/>
    <x v="64"/>
    <s v="Josefa Joaquina Sánchez Bastidas power station"/>
    <s v="Complejo Generador Josefa Joaquina Sánchez Bastidas"/>
    <s v="JJSB-7"/>
    <s v="NG/FO"/>
    <n v="460"/>
    <x v="0"/>
    <x v="3"/>
    <s v="not found"/>
    <s v="not found"/>
    <s v="not found"/>
    <s v="N"/>
    <x v="60"/>
    <m/>
    <m/>
    <s v="Corpoelec (Corporación Eléctrica Nacional)"/>
    <n v="10.58764"/>
    <n v="-67.079386999999997"/>
    <s v="exact"/>
    <s v="Catia La Mar"/>
    <m/>
    <m/>
    <s v="Vargas"/>
    <x v="1"/>
    <s v="Latin America and the Caribbean"/>
    <m/>
    <m/>
    <s v="Tacoa, Ricardo Zuloaga, JJSB"/>
    <m/>
    <m/>
    <m/>
    <s v="1014550"/>
    <n v="1143243"/>
    <s v="L406632"/>
    <s v="G406597"/>
  </r>
  <r>
    <s v="https://gem.wiki/Josefa_Joaquina_Sánchez_Bastidas_power_station"/>
    <x v="64"/>
    <s v="Josefa Joaquina Sánchez Bastidas power station"/>
    <s v="Complejo Generador Josefa Joaquina Sánchez Bastidas"/>
    <s v="JJSB-8"/>
    <s v="NG/FO"/>
    <n v="460"/>
    <x v="7"/>
    <x v="3"/>
    <s v="not found"/>
    <s v="not found"/>
    <s v="not found"/>
    <s v="N"/>
    <x v="60"/>
    <m/>
    <m/>
    <s v="Corpoelec (Corporación Eléctrica Nacional)"/>
    <n v="10.58764"/>
    <n v="-67.079386999999997"/>
    <s v="exact"/>
    <s v="Catia La Mar"/>
    <m/>
    <m/>
    <s v="Vargas"/>
    <x v="1"/>
    <s v="Latin America and the Caribbean"/>
    <m/>
    <m/>
    <s v="Tacoa, Ricardo Zuloaga, JJSB"/>
    <m/>
    <m/>
    <m/>
    <s v="1014550"/>
    <n v="1143244"/>
    <s v="L406632"/>
    <s v="G406596"/>
  </r>
  <r>
    <s v="https://gem.wiki/Josefa_Joaquina_Sánchez_Bastidas_power_station"/>
    <x v="64"/>
    <s v="Josefa Joaquina Sánchez Bastidas power station"/>
    <s v="Complejo Generador Josefa Joaquina Sánchez Bastidas"/>
    <s v="JJSB-9"/>
    <s v="NG/FO"/>
    <n v="460"/>
    <x v="7"/>
    <x v="3"/>
    <s v="not found"/>
    <s v="not found"/>
    <s v="not found"/>
    <s v="N"/>
    <x v="60"/>
    <m/>
    <m/>
    <s v="Corpoelec (Corporación Eléctrica Nacional)"/>
    <n v="10.58764"/>
    <n v="-67.079386999999997"/>
    <s v="exact"/>
    <s v="Catia La Mar"/>
    <m/>
    <m/>
    <s v="Vargas"/>
    <x v="1"/>
    <s v="Latin America and the Caribbean"/>
    <m/>
    <m/>
    <s v="Tacoa, Ricardo Zuloaga, JJSB"/>
    <m/>
    <m/>
    <m/>
    <s v="1014550"/>
    <n v="1143245"/>
    <s v="L406632"/>
    <s v="G406595"/>
  </r>
  <r>
    <s v="https://gem.wiki/José_María_España_power_station"/>
    <x v="64"/>
    <s v="José María España power station"/>
    <s v="Planta Termoeléctrica José María España"/>
    <s v="10"/>
    <s v="NG/D"/>
    <n v="100"/>
    <x v="0"/>
    <x v="1"/>
    <s v="not found"/>
    <s v="not found"/>
    <s v="not found"/>
    <s v="N"/>
    <x v="20"/>
    <m/>
    <m/>
    <s v="Corpoelec (Corporación Eléctrica Nacional)"/>
    <n v="10.420918"/>
    <n v="-66.955042000000006"/>
    <s v="exact"/>
    <s v="Los Sallas"/>
    <m/>
    <m/>
    <s v="Miranda"/>
    <x v="1"/>
    <s v="Latin America and the Caribbean"/>
    <m/>
    <m/>
    <s v="Oscar Augusto Machado"/>
    <m/>
    <m/>
    <m/>
    <s v="1014549"/>
    <n v="1138009"/>
    <s v="L406685"/>
    <s v="G406940"/>
  </r>
  <r>
    <s v="https://gem.wiki/José_María_España_power_station"/>
    <x v="64"/>
    <s v="José María España power station"/>
    <s v="Planta Termoeléctrica José María España"/>
    <s v="11"/>
    <s v="NG/D"/>
    <n v="100"/>
    <x v="7"/>
    <x v="1"/>
    <s v="not found"/>
    <s v="not found"/>
    <s v="not found"/>
    <s v="N"/>
    <x v="20"/>
    <m/>
    <m/>
    <s v="Corpoelec (Corporación Eléctrica Nacional)"/>
    <n v="10.420918"/>
    <n v="-66.955042000000006"/>
    <s v="exact"/>
    <s v="Los Sallas"/>
    <m/>
    <m/>
    <s v="Miranda"/>
    <x v="1"/>
    <s v="Latin America and the Caribbean"/>
    <m/>
    <m/>
    <s v="Oscar Augusto Machado"/>
    <m/>
    <m/>
    <m/>
    <s v="1014549"/>
    <n v="1138010"/>
    <s v="L406685"/>
    <s v="G406939"/>
  </r>
  <r>
    <s v="https://gem.wiki/José_María_España_power_station"/>
    <x v="64"/>
    <s v="José María España power station"/>
    <s v="Planta Termoeléctrica José María España"/>
    <s v="12"/>
    <s v="NG/D"/>
    <n v="100"/>
    <x v="7"/>
    <x v="1"/>
    <s v="not found"/>
    <s v="not found"/>
    <s v="not found"/>
    <s v="N"/>
    <x v="20"/>
    <m/>
    <m/>
    <s v="Corpoelec (Corporación Eléctrica Nacional)"/>
    <n v="10.420918"/>
    <n v="-66.955042000000006"/>
    <s v="exact"/>
    <s v="Los Sallas"/>
    <m/>
    <m/>
    <s v="Miranda"/>
    <x v="1"/>
    <s v="Latin America and the Caribbean"/>
    <m/>
    <m/>
    <s v="Oscar Augusto Machado"/>
    <m/>
    <m/>
    <m/>
    <s v="1014549"/>
    <n v="1138011"/>
    <s v="L406685"/>
    <s v="G406938"/>
  </r>
  <r>
    <s v="https://gem.wiki/José_María_España_power_station"/>
    <x v="64"/>
    <s v="José María España power station"/>
    <s v="Planta Termoeléctrica José María España"/>
    <s v="13"/>
    <s v="NG/D"/>
    <n v="100"/>
    <x v="0"/>
    <x v="1"/>
    <s v="not found"/>
    <s v="not found"/>
    <s v="not found"/>
    <s v="N"/>
    <x v="20"/>
    <m/>
    <m/>
    <s v="Corpoelec (Corporación Eléctrica Nacional)"/>
    <n v="10.420918"/>
    <n v="-66.955042000000006"/>
    <s v="exact"/>
    <s v="Los Sallas"/>
    <m/>
    <m/>
    <s v="Miranda"/>
    <x v="1"/>
    <s v="Latin America and the Caribbean"/>
    <m/>
    <m/>
    <s v="Oscar Augusto Machado"/>
    <m/>
    <m/>
    <m/>
    <s v="1014549"/>
    <s v="not found"/>
    <s v="L406685"/>
    <s v="G406937"/>
  </r>
  <r>
    <s v="https://gem.wiki/José_María_España_power_station"/>
    <x v="64"/>
    <s v="José María España power station"/>
    <s v="Planta Termoeléctrica José María España"/>
    <s v="9"/>
    <s v="NG/D"/>
    <n v="100"/>
    <x v="7"/>
    <x v="1"/>
    <s v="not found"/>
    <s v="not found"/>
    <s v="not found"/>
    <s v="N"/>
    <x v="20"/>
    <m/>
    <m/>
    <s v="Corpoelec (Corporación Eléctrica Nacional)"/>
    <n v="10.420918"/>
    <n v="-66.955042000000006"/>
    <s v="exact"/>
    <s v="Los Sallas"/>
    <m/>
    <m/>
    <s v="Miranda"/>
    <x v="1"/>
    <s v="Latin America and the Caribbean"/>
    <m/>
    <m/>
    <s v="Oscar Augusto Machado"/>
    <m/>
    <m/>
    <m/>
    <s v="1014549"/>
    <n v="1138008"/>
    <s v="L406685"/>
    <s v="G406941"/>
  </r>
  <r>
    <s v="https://gem.wiki/Juan_Bautista_Arismendi_power_station"/>
    <x v="64"/>
    <s v="Juan Bautista Arismendi power station"/>
    <s v="Central Termoeléctrica Juan Bautista Arismendi"/>
    <s v="JBA-1"/>
    <s v="NG/D"/>
    <n v="85"/>
    <x v="7"/>
    <x v="1"/>
    <s v="not found"/>
    <s v="not found"/>
    <s v="not found"/>
    <s v="N"/>
    <x v="39"/>
    <m/>
    <m/>
    <s v="Corpoelec (Corporación Eléctrica Nacional)"/>
    <n v="10.879200000000001"/>
    <n v="-64.032799999999995"/>
    <s v="exact"/>
    <s v="Tubores"/>
    <m/>
    <m/>
    <s v="Nueva Esparta"/>
    <x v="1"/>
    <s v="Latin America and the Caribbean"/>
    <s v="WRI: WRI1018653"/>
    <m/>
    <m/>
    <m/>
    <m/>
    <m/>
    <s v="1090806"/>
    <n v="1241631"/>
    <s v="L406633"/>
    <s v="G406594"/>
  </r>
  <r>
    <s v="https://gem.wiki/Juan_Bautista_Arismendi_power_station"/>
    <x v="64"/>
    <s v="Juan Bautista Arismendi power station"/>
    <s v="Central Termoeléctrica Juan Bautista Arismendi"/>
    <s v="JBA-2"/>
    <s v="NG/D"/>
    <n v="85"/>
    <x v="0"/>
    <x v="1"/>
    <s v="not found"/>
    <s v="not found"/>
    <s v="not found"/>
    <s v="N"/>
    <x v="2"/>
    <m/>
    <m/>
    <s v="Corpoelec (Corporación Eléctrica Nacional)"/>
    <n v="10.879200000000001"/>
    <n v="-64.032799999999995"/>
    <s v="exact"/>
    <s v="Tubores"/>
    <m/>
    <m/>
    <s v="Nueva Esparta"/>
    <x v="1"/>
    <s v="Latin America and the Caribbean"/>
    <m/>
    <m/>
    <m/>
    <m/>
    <m/>
    <m/>
    <s v="1090806"/>
    <n v="1241632"/>
    <s v="L406633"/>
    <s v="G406593"/>
  </r>
  <r>
    <s v="https://gem.wiki/Juan_Manuel_Valdez_power_station"/>
    <x v="64"/>
    <s v="Juan Manuel Valdez power station"/>
    <s v="Termoeléctrica Juan Manuel Valdez Guiria"/>
    <s v="1"/>
    <s v="NG/D"/>
    <n v="175"/>
    <x v="0"/>
    <x v="1"/>
    <s v="not found"/>
    <s v="not found"/>
    <s v="not found"/>
    <s v="N"/>
    <x v="34"/>
    <m/>
    <m/>
    <s v="Corpoelec (Corporación Eléctrica Nacional)"/>
    <n v="10.562023999999999"/>
    <n v="-62.310042000000003"/>
    <s v="exact"/>
    <s v="Güiria"/>
    <m/>
    <m/>
    <s v="Sucre"/>
    <x v="1"/>
    <s v="Latin America and the Caribbean"/>
    <m/>
    <m/>
    <s v="CIGMA"/>
    <m/>
    <m/>
    <m/>
    <s v="1094461"/>
    <n v="1247376"/>
    <s v="L406634"/>
    <s v="G406592"/>
  </r>
  <r>
    <s v="https://gem.wiki/Juan_Manuel_Valdez_power_station"/>
    <x v="64"/>
    <s v="Juan Manuel Valdez power station"/>
    <s v="Termoeléctrica Juan Manuel Valdez Guiria"/>
    <s v="2"/>
    <s v="NG/D"/>
    <n v="175"/>
    <x v="5"/>
    <x v="1"/>
    <s v="not found"/>
    <s v="not found"/>
    <s v="not found"/>
    <s v="N"/>
    <x v="45"/>
    <m/>
    <m/>
    <s v="Corpoelec (Corporación Eléctrica Nacional)"/>
    <n v="10.562023999999999"/>
    <n v="-62.310042000000003"/>
    <s v="exact"/>
    <s v="Güiria"/>
    <m/>
    <m/>
    <s v="Sucre"/>
    <x v="1"/>
    <s v="Latin America and the Caribbean"/>
    <m/>
    <m/>
    <s v="CIGMA"/>
    <m/>
    <m/>
    <m/>
    <s v="1094461"/>
    <n v="1247379"/>
    <s v="L406634"/>
    <s v="G406591"/>
  </r>
  <r>
    <s v="https://gem.wiki/Juan_Manuel_Valdez_power_station"/>
    <x v="64"/>
    <s v="Juan Manuel Valdez power station"/>
    <s v="Termoeléctrica Juan Manuel Valdez Guiria"/>
    <s v="3"/>
    <s v="NG"/>
    <n v="175"/>
    <x v="5"/>
    <x v="1"/>
    <s v="not found"/>
    <s v="not found"/>
    <s v="not found"/>
    <s v="N"/>
    <x v="45"/>
    <m/>
    <m/>
    <s v="Corpoelec (Corporación Eléctrica Nacional)"/>
    <n v="10.562023999999999"/>
    <n v="-62.310042000000003"/>
    <s v="exact"/>
    <s v="Güiria"/>
    <m/>
    <m/>
    <s v="Sucre"/>
    <x v="1"/>
    <s v="Latin America and the Caribbean"/>
    <m/>
    <m/>
    <s v="CIGMA"/>
    <m/>
    <m/>
    <m/>
    <s v="1094461"/>
    <n v="1247380"/>
    <s v="L406634"/>
    <s v="G406590"/>
  </r>
  <r>
    <s v="https://gem.wiki/Juan_Manuel_Valdez_power_station"/>
    <x v="64"/>
    <s v="Juan Manuel Valdez power station"/>
    <s v="Termoeléctrica Juan Manuel Valdez Guiria"/>
    <s v="4"/>
    <s v="NG"/>
    <n v="175"/>
    <x v="5"/>
    <x v="1"/>
    <s v="not found"/>
    <s v="not found"/>
    <s v="not found"/>
    <s v="N"/>
    <x v="45"/>
    <m/>
    <m/>
    <s v="Corpoelec (Corporación Eléctrica Nacional)"/>
    <n v="10.562023999999999"/>
    <n v="-62.310042000000003"/>
    <s v="exact"/>
    <s v="Güiria"/>
    <m/>
    <m/>
    <s v="Sucre"/>
    <x v="1"/>
    <s v="Latin America and the Caribbean"/>
    <m/>
    <m/>
    <s v="CIGMA"/>
    <m/>
    <m/>
    <m/>
    <s v="1094461"/>
    <n v="1247381"/>
    <s v="L406634"/>
    <s v="G406589"/>
  </r>
  <r>
    <s v="https://gem.wiki/La_Cabrera_power_station"/>
    <x v="64"/>
    <s v="La Cabrera power station"/>
    <s v="Planta Termoeléctrica La Cabrera"/>
    <s v="CAB-1"/>
    <s v="NG/D"/>
    <n v="161"/>
    <x v="0"/>
    <x v="1"/>
    <s v="not found"/>
    <s v="not found"/>
    <s v="not found"/>
    <s v="N"/>
    <x v="2"/>
    <m/>
    <m/>
    <s v="Corpoelec (Corporación Eléctrica Nacional)"/>
    <n v="10.254232"/>
    <n v="-67.676309000000003"/>
    <s v="exact"/>
    <s v="Maracay"/>
    <m/>
    <m/>
    <s v="Aragua"/>
    <x v="1"/>
    <s v="Latin America and the Caribbean"/>
    <m/>
    <m/>
    <s v="José Félix Ribas"/>
    <m/>
    <m/>
    <m/>
    <s v="1011448"/>
    <n v="1241856"/>
    <s v="L406635"/>
    <s v="G406587"/>
  </r>
  <r>
    <s v="https://gem.wiki/La_Cabrera_power_station"/>
    <x v="64"/>
    <s v="La Cabrera power station"/>
    <s v="Planta Termoeléctrica La Cabrera"/>
    <s v="CAB-2"/>
    <s v="NG/D"/>
    <n v="161"/>
    <x v="0"/>
    <x v="1"/>
    <s v="not found"/>
    <s v="not found"/>
    <s v="not found"/>
    <s v="N"/>
    <x v="2"/>
    <m/>
    <m/>
    <s v="Corpoelec (Corporación Eléctrica Nacional)"/>
    <n v="10.254232"/>
    <n v="-67.676309000000003"/>
    <s v="exact"/>
    <s v="Maracay"/>
    <m/>
    <m/>
    <s v="Aragua"/>
    <x v="1"/>
    <s v="Latin America and the Caribbean"/>
    <m/>
    <m/>
    <s v="José Félix Ribas"/>
    <m/>
    <m/>
    <m/>
    <s v="1011448"/>
    <n v="1241857"/>
    <s v="L406635"/>
    <s v="G406586"/>
  </r>
  <r>
    <s v="https://gem.wiki/La_Raisa_power_station"/>
    <x v="64"/>
    <s v="La Raisa power station"/>
    <s v="Termocentro La Raisa"/>
    <s v="LR-100"/>
    <s v="NG"/>
    <n v="60"/>
    <x v="7"/>
    <x v="1"/>
    <s v="not found"/>
    <s v="not found"/>
    <s v="not found"/>
    <s v="N"/>
    <x v="17"/>
    <m/>
    <m/>
    <s v="Corpoelec (Corporación Eléctrica Nacional)"/>
    <n v="10.2561"/>
    <n v="-66.792199999999994"/>
    <s v="exact"/>
    <s v="Charallave"/>
    <m/>
    <m/>
    <s v="Miranda"/>
    <x v="1"/>
    <s v="Latin America and the Caribbean"/>
    <s v="WRI: WRI1018656"/>
    <m/>
    <m/>
    <m/>
    <m/>
    <m/>
    <s v="1039886"/>
    <n v="1241640"/>
    <s v="L406636"/>
    <s v="G406583"/>
  </r>
  <r>
    <s v="https://gem.wiki/La_Raisa_power_station"/>
    <x v="64"/>
    <s v="La Raisa power station"/>
    <s v="Termocentro La Raisa"/>
    <s v="LR-200"/>
    <s v="NG"/>
    <n v="60"/>
    <x v="7"/>
    <x v="1"/>
    <s v="not found"/>
    <s v="not found"/>
    <s v="not found"/>
    <s v="N"/>
    <x v="17"/>
    <m/>
    <m/>
    <s v="Corpoelec (Corporación Eléctrica Nacional)"/>
    <n v="10.2561"/>
    <n v="-66.792199999999994"/>
    <s v="exact"/>
    <s v="Charallave"/>
    <m/>
    <m/>
    <s v="Miranda"/>
    <x v="1"/>
    <s v="Latin America and the Caribbean"/>
    <s v="WRI: WRI1018656"/>
    <m/>
    <m/>
    <m/>
    <m/>
    <m/>
    <s v="1039886"/>
    <n v="1241641"/>
    <s v="L406636"/>
    <s v="G406582"/>
  </r>
  <r>
    <s v="https://gem.wiki/La_Raisa_power_station"/>
    <x v="64"/>
    <s v="La Raisa power station"/>
    <s v="Termocentro La Raisa"/>
    <s v="LR-300"/>
    <s v="NG"/>
    <n v="60"/>
    <x v="7"/>
    <x v="1"/>
    <s v="not found"/>
    <s v="not found"/>
    <s v="not found"/>
    <s v="N"/>
    <x v="17"/>
    <m/>
    <m/>
    <s v="Corpoelec (Corporación Eléctrica Nacional)"/>
    <n v="10.2561"/>
    <n v="-66.792199999999994"/>
    <s v="exact"/>
    <s v="Charallave"/>
    <m/>
    <m/>
    <s v="Miranda"/>
    <x v="1"/>
    <s v="Latin America and the Caribbean"/>
    <s v="WRI: WRI1018656"/>
    <m/>
    <m/>
    <m/>
    <m/>
    <m/>
    <s v="1039886"/>
    <n v="1241642"/>
    <s v="L406636"/>
    <s v="G406581"/>
  </r>
  <r>
    <s v="https://gem.wiki/La_Raisa_power_station"/>
    <x v="64"/>
    <s v="La Raisa power station"/>
    <s v="Termocentro La Raisa"/>
    <s v="LR-400"/>
    <s v="NG"/>
    <n v="50"/>
    <x v="0"/>
    <x v="1"/>
    <s v="not found"/>
    <s v="not found"/>
    <s v="not found"/>
    <s v="N"/>
    <x v="39"/>
    <m/>
    <m/>
    <s v="Corpoelec (Corporación Eléctrica Nacional)"/>
    <n v="10.2561"/>
    <n v="-66.792199999999994"/>
    <s v="exact"/>
    <s v="Charallave"/>
    <m/>
    <m/>
    <s v="Miranda"/>
    <x v="1"/>
    <s v="Latin America and the Caribbean"/>
    <s v="WRI: WRI1018656"/>
    <m/>
    <m/>
    <m/>
    <m/>
    <m/>
    <s v="1039886"/>
    <n v="1241643"/>
    <s v="L406636"/>
    <s v="G406585"/>
  </r>
  <r>
    <s v="https://gem.wiki/La_Raisa_power_station"/>
    <x v="64"/>
    <s v="La Raisa power station"/>
    <s v="Termocentro La Raisa"/>
    <s v="LR-500"/>
    <s v="NG"/>
    <n v="50"/>
    <x v="7"/>
    <x v="1"/>
    <s v="not found"/>
    <s v="not found"/>
    <s v="not found"/>
    <s v="N"/>
    <x v="39"/>
    <m/>
    <m/>
    <s v="Corpoelec (Corporación Eléctrica Nacional)"/>
    <n v="10.2561"/>
    <n v="-66.792199999999994"/>
    <s v="exact"/>
    <s v="Charallave"/>
    <m/>
    <m/>
    <s v="Miranda"/>
    <x v="1"/>
    <s v="Latin America and the Caribbean"/>
    <s v="WRI: WRI1018656"/>
    <m/>
    <m/>
    <m/>
    <m/>
    <m/>
    <s v="1039886"/>
    <n v="1241644"/>
    <s v="L406636"/>
    <s v="G406584"/>
  </r>
  <r>
    <s v="https://gem.wiki/La_Raisa_power_station"/>
    <x v="64"/>
    <s v="La Raisa power station"/>
    <s v="Termocentro La Raisa"/>
    <s v="LR-600"/>
    <s v="NG"/>
    <n v="85"/>
    <x v="0"/>
    <x v="1"/>
    <s v="not found"/>
    <s v="not found"/>
    <s v="not found"/>
    <s v="N"/>
    <x v="39"/>
    <m/>
    <m/>
    <s v="Corpoelec (Corporación Eléctrica Nacional)"/>
    <n v="10.2561"/>
    <n v="-66.792199999999994"/>
    <s v="exact"/>
    <s v="Charallave"/>
    <m/>
    <m/>
    <s v="Miranda"/>
    <x v="1"/>
    <s v="Latin America and the Caribbean"/>
    <s v="WRI: WRI1018656"/>
    <m/>
    <m/>
    <m/>
    <m/>
    <m/>
    <s v="1039886"/>
    <n v="1160673"/>
    <s v="L406636"/>
    <s v="G406580"/>
  </r>
  <r>
    <s v="https://gem.wiki/La_Raisa_power_station"/>
    <x v="64"/>
    <s v="La Raisa power station"/>
    <s v="Termocentro La Raisa"/>
    <s v="LR-700"/>
    <s v="NG"/>
    <n v="85"/>
    <x v="7"/>
    <x v="1"/>
    <s v="not found"/>
    <s v="not found"/>
    <s v="not found"/>
    <s v="N"/>
    <x v="22"/>
    <m/>
    <m/>
    <s v="Corpoelec (Corporación Eléctrica Nacional)"/>
    <n v="10.2561"/>
    <n v="-66.792199999999994"/>
    <s v="exact"/>
    <s v="Charallave"/>
    <m/>
    <m/>
    <s v="Miranda"/>
    <x v="1"/>
    <s v="Latin America and the Caribbean"/>
    <s v="WRI: WRI1018656"/>
    <m/>
    <m/>
    <m/>
    <m/>
    <m/>
    <s v="1039886"/>
    <n v="1162152"/>
    <s v="L406636"/>
    <s v="G406579"/>
  </r>
  <r>
    <s v="https://gem.wiki/Pedro_Camejo_power_station"/>
    <x v="64"/>
    <s v="Pedro Camejo power station"/>
    <s v="Central Térmica de Pedro Camejo"/>
    <s v="PPC-11"/>
    <s v="NG"/>
    <n v="150"/>
    <x v="7"/>
    <x v="1"/>
    <s v="not found"/>
    <s v="not found"/>
    <s v="not found"/>
    <s v="N"/>
    <x v="37"/>
    <m/>
    <m/>
    <s v="Corpoelec (Corporación Eléctrica Nacional)"/>
    <n v="10.177099999999999"/>
    <n v="-67.946200000000005"/>
    <s v="exact"/>
    <s v="Valencia"/>
    <m/>
    <m/>
    <s v="Carabobo"/>
    <x v="1"/>
    <s v="Latin America and the Caribbean"/>
    <s v="WRI: WRI1018660"/>
    <m/>
    <m/>
    <m/>
    <m/>
    <m/>
    <s v="1011455"/>
    <n v="1241669"/>
    <s v="L406637"/>
    <s v="G406578"/>
  </r>
  <r>
    <s v="https://gem.wiki/Pedro_Camejo_power_station"/>
    <x v="64"/>
    <s v="Pedro Camejo power station"/>
    <s v="Central Térmica de Pedro Camejo"/>
    <s v="PPC-12"/>
    <s v="NG"/>
    <n v="150"/>
    <x v="0"/>
    <x v="1"/>
    <s v="not found"/>
    <s v="not found"/>
    <s v="not found"/>
    <s v="N"/>
    <x v="37"/>
    <m/>
    <m/>
    <s v="Corpoelec (Corporación Eléctrica Nacional)"/>
    <n v="10.177099999999999"/>
    <n v="-67.946200000000005"/>
    <s v="exact"/>
    <s v="Valencia"/>
    <m/>
    <m/>
    <s v="Carabobo"/>
    <x v="1"/>
    <s v="Latin America and the Caribbean"/>
    <s v="WRI: WRI1018660"/>
    <m/>
    <m/>
    <m/>
    <m/>
    <m/>
    <s v="1011455"/>
    <n v="1241668"/>
    <s v="L406637"/>
    <s v="G406577"/>
  </r>
  <r>
    <s v="https://gem.wiki/Planta_Centro_power_station"/>
    <x v="64"/>
    <s v="Planta Centro power station"/>
    <s v="Termoeléctrica Planta Centro"/>
    <s v="PC-1"/>
    <s v="NG/FO"/>
    <n v="400"/>
    <x v="7"/>
    <x v="3"/>
    <s v="not found"/>
    <s v="not found"/>
    <s v="not found"/>
    <s v="N"/>
    <x v="68"/>
    <m/>
    <m/>
    <s v="Corpoelec (Corporación Eléctrica Nacional)"/>
    <n v="10.494899999999999"/>
    <n v="-68.155199999999994"/>
    <s v="exact"/>
    <s v="Punta Morón"/>
    <m/>
    <m/>
    <s v="Carabobo"/>
    <x v="1"/>
    <s v="Latin America and the Caribbean"/>
    <s v="WRI: WRI1018665"/>
    <m/>
    <m/>
    <m/>
    <m/>
    <m/>
    <s v="1011457"/>
    <n v="1140140"/>
    <s v="L406638"/>
    <s v="G406576"/>
  </r>
  <r>
    <s v="https://gem.wiki/Planta_Centro_power_station"/>
    <x v="64"/>
    <s v="Planta Centro power station"/>
    <s v="Termoeléctrica Planta Centro"/>
    <s v="PC-2"/>
    <s v="NG/FO"/>
    <n v="400"/>
    <x v="7"/>
    <x v="3"/>
    <s v="not found"/>
    <s v="not found"/>
    <s v="not found"/>
    <s v="N"/>
    <x v="26"/>
    <m/>
    <m/>
    <s v="Corpoelec (Corporación Eléctrica Nacional)"/>
    <n v="10.494899999999999"/>
    <n v="-68.155199999999994"/>
    <s v="exact"/>
    <s v="Punta Morón"/>
    <m/>
    <m/>
    <s v="Carabobo"/>
    <x v="1"/>
    <s v="Latin America and the Caribbean"/>
    <s v="WRI: WRI1018665"/>
    <m/>
    <m/>
    <m/>
    <m/>
    <m/>
    <s v="1011457"/>
    <n v="1140141"/>
    <s v="L406638"/>
    <s v="G406575"/>
  </r>
  <r>
    <s v="https://gem.wiki/Planta_Centro_power_station"/>
    <x v="64"/>
    <s v="Planta Centro power station"/>
    <s v="Termoeléctrica Planta Centro"/>
    <s v="PC-3"/>
    <s v="NG/FO"/>
    <n v="400"/>
    <x v="7"/>
    <x v="3"/>
    <s v="not found"/>
    <s v="not found"/>
    <s v="not found"/>
    <s v="N"/>
    <x v="26"/>
    <m/>
    <m/>
    <s v="Corpoelec (Corporación Eléctrica Nacional)"/>
    <n v="10.494899999999999"/>
    <n v="-68.155199999999994"/>
    <s v="exact"/>
    <s v="Punta Morón"/>
    <m/>
    <m/>
    <s v="Carabobo"/>
    <x v="1"/>
    <s v="Latin America and the Caribbean"/>
    <s v="WRI: WRI1018665"/>
    <m/>
    <m/>
    <m/>
    <m/>
    <m/>
    <s v="1011457"/>
    <n v="1140142"/>
    <s v="L406638"/>
    <s v="G406574"/>
  </r>
  <r>
    <s v="https://gem.wiki/Planta_Centro_power_station"/>
    <x v="64"/>
    <s v="Planta Centro power station"/>
    <s v="Termoeléctrica Planta Centro"/>
    <s v="PC-4"/>
    <s v="NG/FO"/>
    <n v="400"/>
    <x v="7"/>
    <x v="3"/>
    <s v="not found"/>
    <s v="not found"/>
    <s v="not found"/>
    <s v="N"/>
    <x v="46"/>
    <m/>
    <m/>
    <s v="Corpoelec (Corporación Eléctrica Nacional)"/>
    <n v="10.494899999999999"/>
    <n v="-68.155199999999994"/>
    <s v="exact"/>
    <s v="Punta Morón"/>
    <m/>
    <m/>
    <s v="Carabobo"/>
    <x v="1"/>
    <s v="Latin America and the Caribbean"/>
    <s v="WRI: WRI1018665"/>
    <m/>
    <m/>
    <m/>
    <m/>
    <m/>
    <s v="1011457"/>
    <n v="1140143"/>
    <s v="L406638"/>
    <s v="G406573"/>
  </r>
  <r>
    <s v="https://gem.wiki/Planta_Centro_power_station"/>
    <x v="64"/>
    <s v="Planta Centro power station"/>
    <s v="Termoeléctrica Planta Centro"/>
    <s v="PC-5"/>
    <s v="NG/FO"/>
    <n v="400"/>
    <x v="7"/>
    <x v="3"/>
    <s v="not found"/>
    <s v="not found"/>
    <s v="not found"/>
    <s v="N"/>
    <x v="13"/>
    <m/>
    <m/>
    <s v="Corpoelec (Corporación Eléctrica Nacional)"/>
    <n v="10.494899999999999"/>
    <n v="-68.155199999999994"/>
    <s v="exact"/>
    <s v="Punta Morón"/>
    <m/>
    <m/>
    <s v="Carabobo"/>
    <x v="1"/>
    <s v="Latin America and the Caribbean"/>
    <s v="WRI: WRI1018665"/>
    <m/>
    <m/>
    <m/>
    <m/>
    <m/>
    <s v="1011457"/>
    <n v="1140144"/>
    <s v="L406638"/>
    <s v="G406572"/>
  </r>
  <r>
    <s v="https://gem.wiki/Planta_Centro_power_station"/>
    <x v="64"/>
    <s v="Planta Centro power station"/>
    <s v="Termoeléctrica Planta Centro"/>
    <s v="PC-6"/>
    <s v="NG/FO"/>
    <n v="600"/>
    <x v="7"/>
    <x v="3"/>
    <s v="not found"/>
    <s v="not found"/>
    <s v="not found"/>
    <s v="N"/>
    <x v="5"/>
    <m/>
    <m/>
    <s v="Corpoelec (Corporación Eléctrica Nacional)"/>
    <n v="10.494899999999999"/>
    <n v="-68.155199999999994"/>
    <s v="exact"/>
    <s v="Punta Morón"/>
    <m/>
    <m/>
    <s v="Carabobo"/>
    <x v="1"/>
    <s v="Latin America and the Caribbean"/>
    <s v="WRI: WRI1018665"/>
    <m/>
    <m/>
    <m/>
    <m/>
    <m/>
    <s v="1011457"/>
    <n v="1275218"/>
    <s v="L406638"/>
    <s v="G406571"/>
  </r>
  <r>
    <s v="https://gem.wiki/Ramón_Laguna_power_station"/>
    <x v="64"/>
    <s v="Ramón Laguna power station"/>
    <s v="Planta Termoeléctrica Ramón Laguna"/>
    <s v="RL-15"/>
    <s v="NG/FO"/>
    <n v="162"/>
    <x v="7"/>
    <x v="3"/>
    <s v="not found"/>
    <s v="not found"/>
    <s v="not found"/>
    <s v="N"/>
    <x v="26"/>
    <m/>
    <m/>
    <s v="Corpoelec (Corporación Eléctrica Nacional)"/>
    <n v="10.5977"/>
    <n v="-71.613500000000002"/>
    <s v="exact"/>
    <s v="Maracaibo"/>
    <m/>
    <m/>
    <s v="Zulia"/>
    <x v="1"/>
    <s v="Latin America and the Caribbean"/>
    <m/>
    <m/>
    <m/>
    <m/>
    <m/>
    <m/>
    <s v="1016255"/>
    <n v="1142366"/>
    <s v="L406639"/>
    <s v="G406568"/>
  </r>
  <r>
    <s v="https://gem.wiki/Ramón_Laguna_power_station"/>
    <x v="64"/>
    <s v="Ramón Laguna power station"/>
    <s v="Planta Termoeléctrica Ramón Laguna"/>
    <s v="RL-16"/>
    <s v="NG/FO"/>
    <n v="162"/>
    <x v="7"/>
    <x v="3"/>
    <s v="not found"/>
    <s v="not found"/>
    <s v="not found"/>
    <s v="N"/>
    <x v="26"/>
    <m/>
    <m/>
    <s v="Corpoelec (Corporación Eléctrica Nacional)"/>
    <n v="10.5977"/>
    <n v="-71.613500000000002"/>
    <s v="exact"/>
    <s v="Maracaibo"/>
    <m/>
    <m/>
    <s v="Zulia"/>
    <x v="1"/>
    <s v="Latin America and the Caribbean"/>
    <m/>
    <m/>
    <m/>
    <m/>
    <m/>
    <m/>
    <s v="1016255"/>
    <n v="1142367"/>
    <s v="L406639"/>
    <s v="G406567"/>
  </r>
  <r>
    <s v="https://gem.wiki/Ramón_Laguna_power_station"/>
    <x v="64"/>
    <s v="Ramón Laguna power station"/>
    <s v="Planta Termoeléctrica Ramón Laguna"/>
    <s v="RL-17"/>
    <s v="NG/FO"/>
    <n v="162"/>
    <x v="7"/>
    <x v="3"/>
    <s v="not found"/>
    <s v="not found"/>
    <s v="not found"/>
    <s v="N"/>
    <x v="26"/>
    <m/>
    <m/>
    <s v="Corpoelec (Corporación Eléctrica Nacional)"/>
    <n v="10.5977"/>
    <n v="-71.613500000000002"/>
    <s v="exact"/>
    <s v="Maracaibo"/>
    <m/>
    <m/>
    <s v="Zulia"/>
    <x v="1"/>
    <s v="Latin America and the Caribbean"/>
    <m/>
    <m/>
    <m/>
    <m/>
    <m/>
    <m/>
    <s v="1016255"/>
    <n v="1142368"/>
    <s v="L406639"/>
    <s v="G406566"/>
  </r>
  <r>
    <s v="https://gem.wiki/Ramón_Laguna_power_station"/>
    <x v="64"/>
    <s v="Ramón Laguna power station"/>
    <s v="Planta Termoeléctrica Ramón Laguna"/>
    <s v="RL-4"/>
    <s v="NG/FO"/>
    <n v="90"/>
    <x v="7"/>
    <x v="3"/>
    <s v="not found"/>
    <s v="not found"/>
    <s v="not found"/>
    <s v="N"/>
    <x v="26"/>
    <m/>
    <m/>
    <s v="Corpoelec (Corporación Eléctrica Nacional)"/>
    <n v="10.5977"/>
    <n v="-71.613500000000002"/>
    <s v="exact"/>
    <s v="Maracaibo"/>
    <m/>
    <m/>
    <s v="Zulia"/>
    <x v="1"/>
    <s v="Latin America and the Caribbean"/>
    <s v="WRI: WRI1018672"/>
    <m/>
    <m/>
    <m/>
    <m/>
    <m/>
    <s v="1016255"/>
    <n v="1142364"/>
    <s v="L406639"/>
    <s v="G406570"/>
  </r>
  <r>
    <s v="https://gem.wiki/Ramón_Laguna_power_station"/>
    <x v="64"/>
    <s v="Ramón Laguna power station"/>
    <s v="Planta Termoeléctrica Ramón Laguna"/>
    <s v="RL-5"/>
    <s v="NG/FO"/>
    <n v="90"/>
    <x v="7"/>
    <x v="3"/>
    <s v="not found"/>
    <s v="not found"/>
    <s v="not found"/>
    <s v="N"/>
    <x v="26"/>
    <m/>
    <m/>
    <s v="Corpoelec (Corporación Eléctrica Nacional)"/>
    <n v="10.5977"/>
    <n v="-71.613500000000002"/>
    <s v="exact"/>
    <s v="Maracaibo"/>
    <m/>
    <m/>
    <s v="Zulia"/>
    <x v="1"/>
    <s v="Latin America and the Caribbean"/>
    <m/>
    <m/>
    <m/>
    <m/>
    <m/>
    <m/>
    <s v="1016255"/>
    <n v="1142365"/>
    <s v="L406639"/>
    <s v="G406569"/>
  </r>
  <r>
    <s v="https://gem.wiki/San_Diego_de_Cabrutica_power_station"/>
    <x v="64"/>
    <s v="San Diego de Cabrutica power station"/>
    <s v="Planta Termoeléctrica San Diego de Cabrutica"/>
    <s v="1"/>
    <s v="NG"/>
    <n v="150"/>
    <x v="7"/>
    <x v="1"/>
    <s v="not found"/>
    <s v="not found"/>
    <s v="not found"/>
    <s v="N"/>
    <x v="22"/>
    <m/>
    <m/>
    <s v="Corpoelec (Corporación Eléctrica Nacional)"/>
    <n v="8.4146479999999997"/>
    <n v="-64.891605999999996"/>
    <s v="approximate"/>
    <s v="San Diego de Cabrutic"/>
    <s v="José Gregorio Monagas"/>
    <m/>
    <s v="Anzoátegui"/>
    <x v="1"/>
    <s v="Latin America and the Caribbean"/>
    <m/>
    <m/>
    <m/>
    <m/>
    <m/>
    <m/>
    <s v="1080204"/>
    <n v="1223142"/>
    <s v="L406640"/>
    <s v="G406565"/>
  </r>
  <r>
    <s v="https://gem.wiki/San_Diego_de_Cabrutica_power_station"/>
    <x v="64"/>
    <s v="San Diego de Cabrutica power station"/>
    <s v="Planta Termoeléctrica San Diego de Cabrutica"/>
    <s v="2"/>
    <s v="NG"/>
    <n v="150"/>
    <x v="7"/>
    <x v="1"/>
    <s v="not found"/>
    <s v="not found"/>
    <s v="not found"/>
    <s v="N"/>
    <x v="22"/>
    <m/>
    <m/>
    <s v="Corpoelec (Corporación Eléctrica Nacional)"/>
    <n v="8.4146479999999997"/>
    <n v="-64.891605999999996"/>
    <s v="approximate"/>
    <s v="San Diego de Cabrutic"/>
    <s v="José Gregorio Monagas"/>
    <m/>
    <s v="Anzoátegui"/>
    <x v="1"/>
    <s v="Latin America and the Caribbean"/>
    <m/>
    <m/>
    <m/>
    <m/>
    <m/>
    <m/>
    <s v="1080204"/>
    <n v="1223143"/>
    <s v="L406640"/>
    <s v="G406564"/>
  </r>
  <r>
    <s v="https://gem.wiki/San_Timoteo_power_station"/>
    <x v="64"/>
    <s v="San Timoteo power station"/>
    <s v="Planta Termoeléctrica de San Timoteo"/>
    <s v="ST-1"/>
    <s v="NG"/>
    <n v="100"/>
    <x v="7"/>
    <x v="1"/>
    <s v="not found"/>
    <s v="not found"/>
    <s v="not found"/>
    <s v="N"/>
    <x v="5"/>
    <m/>
    <m/>
    <s v="Corpoelec (Corporación Eléctrica Nacional)"/>
    <n v="9.7843970000000002"/>
    <n v="-71.061566999999997"/>
    <s v="exact"/>
    <s v="San Timoteo"/>
    <m/>
    <m/>
    <s v="Zulia"/>
    <x v="1"/>
    <s v="Latin America and the Caribbean"/>
    <m/>
    <m/>
    <m/>
    <m/>
    <m/>
    <m/>
    <s v="1096663"/>
    <n v="1251051"/>
    <s v="L406641"/>
    <s v="G406563"/>
  </r>
  <r>
    <s v="https://gem.wiki/San_Timoteo_power_station"/>
    <x v="64"/>
    <s v="San Timoteo power station"/>
    <s v="Planta Termoeléctrica de San Timoteo"/>
    <s v="ST-2"/>
    <s v="NG"/>
    <n v="100"/>
    <x v="5"/>
    <x v="1"/>
    <s v="not found"/>
    <s v="not found"/>
    <s v="not found"/>
    <s v="N"/>
    <x v="45"/>
    <m/>
    <m/>
    <s v="Corpoelec (Corporación Eléctrica Nacional)"/>
    <n v="9.7843970000000002"/>
    <n v="-71.061566999999997"/>
    <s v="exact"/>
    <s v="San Timoteo"/>
    <m/>
    <m/>
    <s v="Zulia"/>
    <x v="1"/>
    <s v="Latin America and the Caribbean"/>
    <m/>
    <m/>
    <m/>
    <m/>
    <m/>
    <m/>
    <s v="1096663"/>
    <s v="not found"/>
    <s v="L406641"/>
    <s v="G406562"/>
  </r>
  <r>
    <s v="https://www.gem.wiki/Sidor_power_station"/>
    <x v="64"/>
    <s v="Sidor power station"/>
    <s v="Planta Termoeléctrica SIDOR"/>
    <s v="TSD-1"/>
    <s v="NG/CR"/>
    <n v="50"/>
    <x v="7"/>
    <x v="1"/>
    <s v="not found"/>
    <s v="not found"/>
    <s v="not found"/>
    <s v="N"/>
    <x v="17"/>
    <m/>
    <m/>
    <s v="Corpoelec (Corporación Eléctrica Nacional)"/>
    <n v="8.2566093732316794"/>
    <n v="-62.843299824082997"/>
    <s v="approximate"/>
    <s v="Ciudad Guayana"/>
    <m/>
    <m/>
    <s v="Bolívar"/>
    <x v="1"/>
    <s v="Latin America and the Caribbean"/>
    <m/>
    <m/>
    <m/>
    <m/>
    <m/>
    <m/>
    <s v="1090807"/>
    <n v="1241636"/>
    <s v="L408590"/>
    <s v="G411964"/>
  </r>
  <r>
    <s v="https://www.gem.wiki/Sidor_power_station"/>
    <x v="64"/>
    <s v="Sidor power station"/>
    <s v="Planta Termoeléctrica SIDOR"/>
    <s v="TSD-2"/>
    <s v="NG/CR"/>
    <n v="50"/>
    <x v="0"/>
    <x v="1"/>
    <s v="not found"/>
    <s v="not found"/>
    <s v="not found"/>
    <s v="N"/>
    <x v="17"/>
    <m/>
    <m/>
    <s v="Corpoelec (Corporación Eléctrica Nacional)"/>
    <n v="8.2566093732316794"/>
    <n v="-62.843299824082997"/>
    <s v="approximate"/>
    <s v="Ciudad Guayana"/>
    <m/>
    <m/>
    <s v="Bolívar"/>
    <x v="1"/>
    <s v="Latin America and the Caribbean"/>
    <m/>
    <m/>
    <m/>
    <m/>
    <m/>
    <m/>
    <s v="1090807"/>
    <n v="1241637"/>
    <s v="L408590"/>
    <s v="G411963"/>
  </r>
  <r>
    <s v="https://www.gem.wiki/Sidor_power_station"/>
    <x v="64"/>
    <s v="Sidor power station"/>
    <s v="Planta Termoeléctrica SIDOR"/>
    <s v="TSD-3"/>
    <s v="NG/CR"/>
    <n v="85"/>
    <x v="7"/>
    <x v="1"/>
    <s v="not found"/>
    <s v="not found"/>
    <s v="not found"/>
    <s v="N"/>
    <x v="17"/>
    <m/>
    <m/>
    <s v="Corpoelec (Corporación Eléctrica Nacional)"/>
    <n v="8.2566093732316794"/>
    <n v="-62.843299824082997"/>
    <s v="approximate"/>
    <s v="Ciudad Guayana"/>
    <m/>
    <m/>
    <s v="Bolívar"/>
    <x v="1"/>
    <s v="Latin America and the Caribbean"/>
    <m/>
    <m/>
    <m/>
    <m/>
    <m/>
    <m/>
    <s v="1090807"/>
    <n v="1241635"/>
    <s v="L408590"/>
    <s v="G411962"/>
  </r>
  <r>
    <s v="https://gem.wiki/Termobarrancas_II_power_station"/>
    <x v="64"/>
    <s v="Termobarrancas II power station"/>
    <s v="Central Termoeléctrica Termobarrancas"/>
    <s v="1"/>
    <s v="NG"/>
    <n v="170"/>
    <x v="0"/>
    <x v="1"/>
    <s v="not found"/>
    <s v="not found"/>
    <s v="not found"/>
    <s v="N"/>
    <x v="4"/>
    <m/>
    <m/>
    <s v="Corpoelec (Corporación Eléctrica Nacional)"/>
    <n v="8.6984110000000001"/>
    <n v="-70.209247000000005"/>
    <s v="exact"/>
    <s v="Obispos"/>
    <m/>
    <m/>
    <s v="Barinas"/>
    <x v="1"/>
    <s v="Latin America and the Caribbean"/>
    <s v="WRI: WRI1018678"/>
    <m/>
    <m/>
    <m/>
    <m/>
    <m/>
    <s v="1061865"/>
    <n v="1191356"/>
    <s v="L406643"/>
    <s v="G406561"/>
  </r>
  <r>
    <s v="https://gem.wiki/Termocarabobo_II_power_station"/>
    <x v="64"/>
    <s v="Termocarabobo II power station"/>
    <s v="Central Termocarabobo II"/>
    <s v="TEP-1"/>
    <s v="NG/D"/>
    <n v="180"/>
    <x v="0"/>
    <x v="1"/>
    <s v="not found"/>
    <s v="not found"/>
    <s v="not found"/>
    <s v="N"/>
    <x v="2"/>
    <m/>
    <m/>
    <s v="Corpoelec (Corporación Eléctrica Nacional)"/>
    <n v="10.4839"/>
    <n v="-68.149199999999993"/>
    <s v="exact"/>
    <s v="Refinería El Palito"/>
    <s v="Puerto Cabello"/>
    <m/>
    <s v="Carabobo"/>
    <x v="1"/>
    <s v="Latin America and the Caribbean"/>
    <s v="WRI: WRI1018679"/>
    <m/>
    <s v="El Palito"/>
    <m/>
    <m/>
    <m/>
    <s v="1081533"/>
    <n v="1225243"/>
    <s v="L406642"/>
    <s v="G406560"/>
  </r>
  <r>
    <s v="https://gem.wiki/Termocarabobo_II_power_station"/>
    <x v="64"/>
    <s v="Termocarabobo II power station"/>
    <s v="Central Termocarabobo II"/>
    <s v="TEP-2"/>
    <s v="NG/D"/>
    <n v="180"/>
    <x v="0"/>
    <x v="1"/>
    <s v="not found"/>
    <s v="not found"/>
    <s v="not found"/>
    <s v="N"/>
    <x v="2"/>
    <m/>
    <m/>
    <s v="Corpoelec (Corporación Eléctrica Nacional)"/>
    <n v="10.4839"/>
    <n v="-68.149199999999993"/>
    <s v="exact"/>
    <s v="Refinería El Palito"/>
    <s v="Puerto Cabello"/>
    <m/>
    <s v="Carabobo"/>
    <x v="1"/>
    <s v="Latin America and the Caribbean"/>
    <s v="WRI: WRI1018679"/>
    <m/>
    <s v="El Palito"/>
    <m/>
    <m/>
    <m/>
    <s v="1081533"/>
    <n v="1241853"/>
    <s v="L406642"/>
    <s v="G406559"/>
  </r>
  <r>
    <s v="https://gem.wiki/Termocarabobo_II_power_station"/>
    <x v="64"/>
    <s v="Termocarabobo II power station"/>
    <s v="Central Termocarabobo II"/>
    <s v="TEP-3"/>
    <s v="NG/D"/>
    <n v="180"/>
    <x v="0"/>
    <x v="1"/>
    <s v="not found"/>
    <s v="not found"/>
    <s v="not found"/>
    <s v="N"/>
    <x v="2"/>
    <m/>
    <m/>
    <s v="Corpoelec (Corporación Eléctrica Nacional)"/>
    <n v="10.4839"/>
    <n v="-68.149199999999993"/>
    <s v="exact"/>
    <s v="Refinería El Palito"/>
    <s v="Puerto Cabello"/>
    <m/>
    <s v="Carabobo"/>
    <x v="1"/>
    <s v="Latin America and the Caribbean"/>
    <s v="WRI: WRI1018679"/>
    <m/>
    <s v="El Palito"/>
    <m/>
    <m/>
    <m/>
    <s v="1081533"/>
    <n v="1241854"/>
    <s v="L406642"/>
    <s v="G406558"/>
  </r>
  <r>
    <s v="https://gem.wiki/Termocarabobo_II_power_station"/>
    <x v="64"/>
    <s v="Termocarabobo II power station"/>
    <s v="Central Termocarabobo II"/>
    <s v="TEP-4"/>
    <s v="NG/D"/>
    <n v="180"/>
    <x v="7"/>
    <x v="1"/>
    <s v="not found"/>
    <s v="not found"/>
    <s v="not found"/>
    <s v="N"/>
    <x v="2"/>
    <m/>
    <m/>
    <s v="Corpoelec (Corporación Eléctrica Nacional)"/>
    <n v="10.4839"/>
    <n v="-68.149199999999993"/>
    <s v="exact"/>
    <s v="Refinería El Palito"/>
    <s v="Puerto Cabello"/>
    <m/>
    <s v="Carabobo"/>
    <x v="1"/>
    <s v="Latin America and the Caribbean"/>
    <s v="WRI: WRI1018679"/>
    <m/>
    <s v="El Palito"/>
    <m/>
    <m/>
    <m/>
    <s v="1081533"/>
    <n v="1241855"/>
    <s v="L406642"/>
    <s v="G406557"/>
  </r>
  <r>
    <s v="https://gem.wiki/Termozulia_power_station"/>
    <x v="64"/>
    <s v="Termozulia power station"/>
    <s v="Planta Termozulia"/>
    <s v="TZ-1-2-3"/>
    <s v="NG/D"/>
    <n v="470"/>
    <x v="7"/>
    <x v="0"/>
    <s v="not found"/>
    <s v="not found"/>
    <s v="not found"/>
    <s v="N"/>
    <x v="4"/>
    <m/>
    <m/>
    <s v="Corpoelec (Corporación Eléctrica Nacional)"/>
    <n v="10.488507999999999"/>
    <n v="-71.633056999999994"/>
    <s v="exact"/>
    <s v="Maracaibo"/>
    <m/>
    <m/>
    <s v="Zulia"/>
    <x v="1"/>
    <s v="Latin America and the Caribbean"/>
    <s v="WRI: WRI1018680"/>
    <m/>
    <s v="Termozulia I"/>
    <s v="power"/>
    <s v="Aluminum"/>
    <m/>
    <s v="1016257"/>
    <s v="1174381, 1181936, 1194739"/>
    <s v="L406644"/>
    <s v="G406556"/>
  </r>
  <r>
    <s v="https://gem.wiki/Termozulia_power_station"/>
    <x v="64"/>
    <s v="Termozulia power station"/>
    <s v="Planta Termozulia"/>
    <s v="TZ-10-11"/>
    <s v="NG/D"/>
    <n v="140"/>
    <x v="0"/>
    <x v="0"/>
    <s v="not found"/>
    <s v="not found"/>
    <s v="not found"/>
    <s v="N"/>
    <x v="1"/>
    <m/>
    <m/>
    <s v="Corpoelec (Corporación Eléctrica Nacional)"/>
    <n v="10.488507999999999"/>
    <n v="-71.633056999999994"/>
    <s v="exact"/>
    <s v="Maracaibo"/>
    <m/>
    <m/>
    <s v="Zulia"/>
    <x v="1"/>
    <s v="Latin America and the Caribbean"/>
    <m/>
    <m/>
    <s v="Termozulia IV"/>
    <s v="power"/>
    <s v="Aluminum"/>
    <m/>
    <s v="1016257"/>
    <s v="1240272, 1240273"/>
    <s v="L406644"/>
    <s v="G406925"/>
  </r>
  <r>
    <s v="https://gem.wiki/Termozulia_power_station"/>
    <x v="64"/>
    <s v="Termozulia power station"/>
    <s v="Planta Termozulia"/>
    <s v="TZ-4-5-6"/>
    <s v="NG/D"/>
    <n v="470"/>
    <x v="0"/>
    <x v="0"/>
    <s v="not found"/>
    <s v="not found"/>
    <s v="not found"/>
    <s v="N"/>
    <x v="9"/>
    <m/>
    <m/>
    <s v="Corpoelec (Corporación Eléctrica Nacional)"/>
    <n v="10.488507999999999"/>
    <n v="-71.633056999999994"/>
    <s v="exact"/>
    <s v="Maracaibo"/>
    <m/>
    <m/>
    <s v="Zulia"/>
    <x v="1"/>
    <s v="Latin America and the Caribbean"/>
    <s v="WRI: WRI1061138"/>
    <m/>
    <s v="Termozulia II"/>
    <s v="power"/>
    <s v="Aluminum"/>
    <m/>
    <s v="1016257"/>
    <s v="1214679, 1214681"/>
    <s v="L406644"/>
    <s v="G406555"/>
  </r>
  <r>
    <s v="https://gem.wiki/Termozulia_power_station"/>
    <x v="64"/>
    <s v="Termozulia power station"/>
    <s v="Planta Termozulia"/>
    <s v="TZ-7-8"/>
    <s v="NG/D"/>
    <n v="300"/>
    <x v="7"/>
    <x v="0"/>
    <s v="not found"/>
    <s v="not found"/>
    <s v="not found"/>
    <s v="N"/>
    <x v="39"/>
    <m/>
    <m/>
    <s v="Corpoelec (Corporación Eléctrica Nacional)"/>
    <n v="10.488507999999999"/>
    <n v="-71.633056999999994"/>
    <s v="exact"/>
    <s v="Maracaibo"/>
    <m/>
    <m/>
    <s v="Zulia"/>
    <x v="1"/>
    <s v="Latin America and the Caribbean"/>
    <s v="WRI: WRI1061139"/>
    <m/>
    <s v="Termozulia III"/>
    <s v="power"/>
    <s v="Aluminum"/>
    <m/>
    <s v="1016257"/>
    <s v="1214680, 1240271"/>
    <s v="L406644"/>
    <s v="G406926"/>
  </r>
  <r>
    <s v="https://www.gem.wiki/Mazar_IPP_power_station"/>
    <x v="65"/>
    <s v="Mazar IPP power station"/>
    <m/>
    <s v="1"/>
    <s v="NG"/>
    <n v="59"/>
    <x v="3"/>
    <x v="4"/>
    <s v="not found"/>
    <m/>
    <m/>
    <m/>
    <x v="30"/>
    <m/>
    <m/>
    <m/>
    <n v="36.703200000000002"/>
    <n v="67.135559999999998"/>
    <s v="approximate"/>
    <s v="Mazar-i-Sharif"/>
    <m/>
    <m/>
    <s v="Balkh"/>
    <x v="2"/>
    <s v="Southern Asia"/>
    <m/>
    <m/>
    <m/>
    <m/>
    <m/>
    <m/>
    <s v="1123854"/>
    <n v="1292422"/>
    <s v="L408316"/>
    <s v="G411871"/>
  </r>
  <r>
    <s v="https://www.gem.wiki/Hrazdan_power_station"/>
    <x v="66"/>
    <s v="Hrazdan power station"/>
    <m/>
    <s v="1"/>
    <s v="NG"/>
    <n v="50"/>
    <x v="3"/>
    <x v="4"/>
    <s v="N"/>
    <s v="not found"/>
    <s v="not found"/>
    <m/>
    <x v="7"/>
    <m/>
    <m/>
    <m/>
    <n v="40.569508249999998"/>
    <n v="44.752775329999999"/>
    <s v="exact"/>
    <s v="Hrazdan"/>
    <m/>
    <m/>
    <s v="Kotayk"/>
    <x v="2"/>
    <s v="Western Asia"/>
    <m/>
    <m/>
    <m/>
    <m/>
    <m/>
    <m/>
    <m/>
    <m/>
    <s v="L408442"/>
    <s v="G411961"/>
  </r>
  <r>
    <s v="https://www.gem.wiki/Hrazdan_thermal_power_plant"/>
    <x v="66"/>
    <s v="Hrazdan thermal power plant"/>
    <s v="Разданская ТЭС, Разданская ТЭЦ"/>
    <s v="1-1"/>
    <s v="NG/FO"/>
    <n v="50"/>
    <x v="7"/>
    <x v="3"/>
    <s v="Y"/>
    <m/>
    <m/>
    <m/>
    <x v="84"/>
    <m/>
    <n v="2023"/>
    <m/>
    <n v="40.569508249999998"/>
    <n v="44.752775329999999"/>
    <s v="exact"/>
    <s v="Hrazdan"/>
    <m/>
    <m/>
    <s v="Kotayk"/>
    <x v="2"/>
    <s v="Western Asia"/>
    <m/>
    <m/>
    <s v="Հրազդանի ջերմաէլեկտրակայան, Հրազդան ՋԷԿ"/>
    <m/>
    <m/>
    <m/>
    <s v="1010329"/>
    <n v="1120208"/>
    <s v="L406951"/>
    <s v="G407969"/>
  </r>
  <r>
    <s v="https://www.gem.wiki/Hrazdan_thermal_power_plant"/>
    <x v="66"/>
    <s v="Hrazdan thermal power plant"/>
    <s v="Разданская ТЭС, Разданская ТЭЦ"/>
    <s v="1-2"/>
    <s v="NG/FO"/>
    <n v="50"/>
    <x v="7"/>
    <x v="3"/>
    <s v="Y"/>
    <m/>
    <m/>
    <m/>
    <x v="74"/>
    <m/>
    <n v="2023"/>
    <m/>
    <n v="40.569508249999998"/>
    <n v="44.752775329999999"/>
    <s v="exact"/>
    <s v="Hrazdan"/>
    <m/>
    <m/>
    <s v="Kotayk"/>
    <x v="2"/>
    <s v="Western Asia"/>
    <m/>
    <m/>
    <s v="Հրազդանի ջերմաէլեկտրակայան, Հրազդան ՋԷԿ"/>
    <m/>
    <m/>
    <m/>
    <s v="1010329"/>
    <n v="1120209"/>
    <s v="L406951"/>
    <s v="G407968"/>
  </r>
  <r>
    <s v="https://www.gem.wiki/Hrazdan_thermal_power_plant"/>
    <x v="66"/>
    <s v="Hrazdan thermal power plant"/>
    <s v="Разданская ТЭС, Разданская ТЭЦ"/>
    <s v="1-3"/>
    <s v="NG/FO"/>
    <n v="100"/>
    <x v="7"/>
    <x v="3"/>
    <s v="Y"/>
    <m/>
    <m/>
    <m/>
    <x v="63"/>
    <m/>
    <n v="2023"/>
    <m/>
    <n v="40.569508249999998"/>
    <n v="44.752775329999999"/>
    <s v="exact"/>
    <s v="Hrazdan"/>
    <m/>
    <m/>
    <s v="Kotayk"/>
    <x v="2"/>
    <s v="Western Asia"/>
    <m/>
    <m/>
    <s v="Հրազդանի ջերմաէլեկտրակայան, Հրազդան ՋԷԿ"/>
    <m/>
    <m/>
    <m/>
    <s v="1010329"/>
    <n v="1120210"/>
    <s v="L406951"/>
    <s v="G407967"/>
  </r>
  <r>
    <s v="https://www.gem.wiki/Hrazdan_thermal_power_plant"/>
    <x v="66"/>
    <s v="Hrazdan thermal power plant"/>
    <s v="Разданская ТЭС, Разданская ТЭЦ"/>
    <s v="1-4"/>
    <s v="NG/FO"/>
    <n v="100"/>
    <x v="7"/>
    <x v="3"/>
    <s v="Y"/>
    <m/>
    <m/>
    <m/>
    <x v="63"/>
    <m/>
    <n v="2023"/>
    <m/>
    <n v="40.569508249999998"/>
    <n v="44.752775329999999"/>
    <s v="exact"/>
    <s v="Hrazdan"/>
    <m/>
    <m/>
    <s v="Kotayk"/>
    <x v="2"/>
    <s v="Western Asia"/>
    <m/>
    <m/>
    <s v="Հրազդանի ջերմաէլեկտրակայան, Հրազդան ՋԷԿ"/>
    <m/>
    <m/>
    <m/>
    <s v="1010329"/>
    <n v="1169967"/>
    <s v="L406951"/>
    <s v="G407966"/>
  </r>
  <r>
    <s v="https://www.gem.wiki/Hrazdan_thermal_power_plant"/>
    <x v="66"/>
    <s v="Hrazdan thermal power plant"/>
    <s v="Разданская ТЭС, Разданская ТЭЦ"/>
    <s v="2-1"/>
    <s v="NG/FO"/>
    <n v="200"/>
    <x v="7"/>
    <x v="3"/>
    <s v="not found"/>
    <m/>
    <m/>
    <m/>
    <x v="35"/>
    <m/>
    <n v="2023"/>
    <m/>
    <n v="40.569508249999998"/>
    <n v="44.752775329999999"/>
    <s v="exact"/>
    <s v="Hrazdan"/>
    <m/>
    <m/>
    <s v="Kotayk"/>
    <x v="2"/>
    <s v="Western Asia"/>
    <m/>
    <m/>
    <s v="Հրազդանի ջերմաէլեկտրակայան, Հրազդան ՋԷԿ"/>
    <m/>
    <m/>
    <m/>
    <s v="1010329"/>
    <n v="1120211"/>
    <s v="L406951"/>
    <s v="G407965"/>
  </r>
  <r>
    <s v="https://www.gem.wiki/Hrazdan_thermal_power_plant"/>
    <x v="66"/>
    <s v="Hrazdan thermal power plant"/>
    <s v="Разданская ТЭС, Разданская ТЭЦ"/>
    <s v="2-2"/>
    <s v="NG/FO"/>
    <n v="200"/>
    <x v="7"/>
    <x v="3"/>
    <s v="not found"/>
    <m/>
    <m/>
    <m/>
    <x v="35"/>
    <m/>
    <n v="2023"/>
    <m/>
    <n v="40.569508249999998"/>
    <n v="44.752775329999999"/>
    <s v="exact"/>
    <s v="Hrazdan"/>
    <m/>
    <m/>
    <s v="Kotayk"/>
    <x v="2"/>
    <s v="Western Asia"/>
    <m/>
    <m/>
    <s v="Հրազդանի ջերմաէլեկտրակայան, Հրազդան ՋԷԿ"/>
    <m/>
    <m/>
    <m/>
    <s v="1010329"/>
    <n v="1120212"/>
    <s v="L406951"/>
    <s v="G407964"/>
  </r>
  <r>
    <s v="https://www.gem.wiki/Hrazdan_thermal_power_plant"/>
    <x v="66"/>
    <s v="Hrazdan thermal power plant"/>
    <s v="Разданская ТЭС, Разданская ТЭЦ"/>
    <s v="2-3"/>
    <s v="NG/FO"/>
    <n v="200"/>
    <x v="0"/>
    <x v="3"/>
    <s v="not found"/>
    <m/>
    <m/>
    <m/>
    <x v="35"/>
    <m/>
    <n v="2023"/>
    <m/>
    <n v="40.569508249999998"/>
    <n v="44.752775329999999"/>
    <s v="exact"/>
    <s v="Hrazdan"/>
    <m/>
    <m/>
    <s v="Kotayk"/>
    <x v="2"/>
    <s v="Western Asia"/>
    <m/>
    <m/>
    <s v="Հրազդանի ջերմաէլեկտրակայան, Հրազդան ՋԷԿ"/>
    <m/>
    <m/>
    <m/>
    <s v="1010329"/>
    <n v="1120213"/>
    <s v="L406951"/>
    <s v="G407963"/>
  </r>
  <r>
    <s v="https://www.gem.wiki/Hrazdan_thermal_power_plant"/>
    <x v="66"/>
    <s v="Hrazdan thermal power plant"/>
    <s v="Разданская ТЭС, Разданская ТЭЦ"/>
    <s v="2-4"/>
    <s v="NG/FO"/>
    <n v="210"/>
    <x v="0"/>
    <x v="3"/>
    <s v="not found"/>
    <m/>
    <m/>
    <m/>
    <x v="35"/>
    <m/>
    <n v="2023"/>
    <m/>
    <n v="40.569508249999998"/>
    <n v="44.752775329999999"/>
    <s v="exact"/>
    <s v="Hrazdan"/>
    <m/>
    <m/>
    <s v="Kotayk"/>
    <x v="2"/>
    <s v="Western Asia"/>
    <m/>
    <m/>
    <s v="Հրազդանի ջերմաէլեկտրակայան, Հրազդան ՋԷԿ"/>
    <m/>
    <m/>
    <m/>
    <s v="1010329"/>
    <n v="1169966"/>
    <s v="L406951"/>
    <s v="G407962"/>
  </r>
  <r>
    <s v="https://www.gem.wiki/Hrazdan_thermal_power_plant"/>
    <x v="66"/>
    <s v="Hrazdan thermal power plant"/>
    <s v="Разданская ТЭС, Разданская ТЭЦ"/>
    <s v="2-5"/>
    <s v="NG/FO"/>
    <n v="480"/>
    <x v="0"/>
    <x v="0"/>
    <s v="not found"/>
    <m/>
    <m/>
    <m/>
    <x v="17"/>
    <m/>
    <m/>
    <m/>
    <n v="40.569508249999998"/>
    <n v="44.752775329999999"/>
    <s v="exact"/>
    <s v="Hrazdan"/>
    <m/>
    <m/>
    <s v="Kotayk"/>
    <x v="2"/>
    <s v="Western Asia"/>
    <m/>
    <m/>
    <s v="Հրազդանի ջերմաէլեկտրակայան, Հրազդան ՋԷԿ"/>
    <m/>
    <m/>
    <m/>
    <s v="1046910"/>
    <s v="1221637, 1221638"/>
    <s v="L406951"/>
    <s v="G407961"/>
  </r>
  <r>
    <s v="https://www.gem.wiki/Vanadzor_(Anaklia)_power_station"/>
    <x v="66"/>
    <s v="Vanadzor (Anaklia) power station"/>
    <s v="Ванадзор, газовая электростанция"/>
    <s v="1"/>
    <s v="NG"/>
    <n v="270"/>
    <x v="5"/>
    <x v="5"/>
    <s v="not found"/>
    <s v="not found"/>
    <s v="not found"/>
    <s v="N"/>
    <x v="45"/>
    <m/>
    <m/>
    <m/>
    <n v="40.826676059999997"/>
    <n v="44.459263909999997"/>
    <s v="exact"/>
    <s v="Vanadzor"/>
    <m/>
    <m/>
    <s v="Lori"/>
    <x v="2"/>
    <s v="Western Asia"/>
    <m/>
    <m/>
    <s v="Վանաձորի ՋԷԿ֊ի"/>
    <m/>
    <m/>
    <m/>
    <s v="1104323"/>
    <n v="1263053"/>
    <s v="L406947"/>
    <s v="G407951"/>
  </r>
  <r>
    <s v="https://www.gem.wiki/Vanadzor_(Anaklia)_power_station"/>
    <x v="66"/>
    <s v="Vanadzor (Anaklia) power station"/>
    <s v="Ванадзор, газовая электростанция"/>
    <s v="2"/>
    <s v="NG"/>
    <n v="270"/>
    <x v="5"/>
    <x v="5"/>
    <s v="not found"/>
    <s v="not found"/>
    <s v="not found"/>
    <s v="N"/>
    <x v="45"/>
    <m/>
    <m/>
    <m/>
    <n v="40.826676059999997"/>
    <n v="44.459263909999997"/>
    <s v="exact"/>
    <s v="Vanadzor"/>
    <m/>
    <m/>
    <s v="Lori"/>
    <x v="2"/>
    <s v="Western Asia"/>
    <m/>
    <m/>
    <s v="Վանաձորի ՋԷԿ֊ի"/>
    <m/>
    <m/>
    <m/>
    <s v="1104323"/>
    <n v="1263054"/>
    <s v="L406947"/>
    <s v="G407950"/>
  </r>
  <r>
    <s v="https://www.gem.wiki/Yerevan_1_power_station"/>
    <x v="66"/>
    <s v="Yerevan 1 power station"/>
    <s v="Ереванская ТЭЦ-1"/>
    <s v="2-1"/>
    <s v="NG/FO"/>
    <n v="242"/>
    <x v="0"/>
    <x v="0"/>
    <s v="Y"/>
    <s v="not found"/>
    <s v="not found"/>
    <s v="N"/>
    <x v="1"/>
    <m/>
    <m/>
    <m/>
    <n v="40.115175999999998"/>
    <n v="44.497686999999999"/>
    <s v="exact"/>
    <s v="Yerevan"/>
    <m/>
    <m/>
    <s v="Yerevan"/>
    <x v="2"/>
    <s v="Western Asia"/>
    <m/>
    <m/>
    <m/>
    <m/>
    <m/>
    <m/>
    <s v="1010341"/>
    <s v="1195414, 1199494"/>
    <s v="L406949"/>
    <s v="G407953"/>
  </r>
  <r>
    <s v="https://www.gem.wiki/Yerevan_2_power_station"/>
    <x v="66"/>
    <s v="Yerevan 2 power station"/>
    <s v="Ереванская ТЭЦ-2"/>
    <s v="3-1"/>
    <s v="NG"/>
    <n v="254"/>
    <x v="0"/>
    <x v="0"/>
    <s v="N"/>
    <s v="not found"/>
    <s v="not found"/>
    <s v="N"/>
    <x v="30"/>
    <m/>
    <m/>
    <m/>
    <n v="40.112969"/>
    <n v="44.497236000000001"/>
    <s v="exact"/>
    <s v="Yerevan"/>
    <m/>
    <m/>
    <s v="Yerevan"/>
    <x v="2"/>
    <s v="Western Asia"/>
    <m/>
    <m/>
    <m/>
    <m/>
    <m/>
    <m/>
    <s v="1111044"/>
    <s v="1273830, 1299109"/>
    <s v="L406948"/>
    <s v="G407952"/>
  </r>
  <r>
    <s v="https://www.gem.wiki/Astara_power_station"/>
    <x v="67"/>
    <s v="Astara power station"/>
    <s v="Astara elektrik stansiyası"/>
    <s v="1"/>
    <s v="NG/HFO"/>
    <n v="87"/>
    <x v="0"/>
    <x v="4"/>
    <s v="N"/>
    <m/>
    <m/>
    <m/>
    <x v="37"/>
    <m/>
    <m/>
    <m/>
    <n v="38.466980065605199"/>
    <n v="48.864585389341997"/>
    <s v="exact"/>
    <s v="Astara"/>
    <m/>
    <s v="Astara district"/>
    <m/>
    <x v="2"/>
    <s v="Western Asia"/>
    <m/>
    <m/>
    <m/>
    <m/>
    <m/>
    <m/>
    <m/>
    <m/>
    <s v="L408443"/>
    <s v="G411960"/>
  </r>
  <r>
    <s v="https://www.gem.wiki/Azerbaijan_thermal_power_plant"/>
    <x v="67"/>
    <s v="Azerbaijan thermal power plant"/>
    <s v="Azərbaycan İES"/>
    <s v="1"/>
    <s v="NG/FO"/>
    <n v="300"/>
    <x v="0"/>
    <x v="3"/>
    <s v="not found"/>
    <m/>
    <m/>
    <m/>
    <x v="25"/>
    <m/>
    <m/>
    <m/>
    <n v="40.781033999999998"/>
    <n v="46.990865999999997"/>
    <s v="exact"/>
    <s v="Mingecevir"/>
    <m/>
    <s v="Yevlakh district"/>
    <m/>
    <x v="2"/>
    <s v="Western Asia"/>
    <m/>
    <m/>
    <s v="Mingachevir Thermal Power Plant"/>
    <m/>
    <m/>
    <m/>
    <s v="1010568"/>
    <n v="1103545"/>
    <s v="L406946"/>
    <s v="G407949"/>
  </r>
  <r>
    <s v="https://www.gem.wiki/Azerbaijan_thermal_power_plant"/>
    <x v="67"/>
    <s v="Azerbaijan thermal power plant"/>
    <s v="Azərbaycan İES"/>
    <s v="2"/>
    <s v="NG/FO"/>
    <n v="300"/>
    <x v="0"/>
    <x v="3"/>
    <s v="not found"/>
    <m/>
    <m/>
    <m/>
    <x v="25"/>
    <m/>
    <m/>
    <m/>
    <n v="40.781033999999998"/>
    <n v="46.990865999999997"/>
    <s v="exact"/>
    <s v="Mingecevir"/>
    <m/>
    <s v="Yevlakh district"/>
    <m/>
    <x v="2"/>
    <s v="Western Asia"/>
    <m/>
    <m/>
    <s v="Mingachevir Thermal Power Plant"/>
    <m/>
    <m/>
    <m/>
    <s v="1010568"/>
    <n v="1103546"/>
    <s v="L406946"/>
    <s v="G407948"/>
  </r>
  <r>
    <s v="https://www.gem.wiki/Azerbaijan_thermal_power_plant"/>
    <x v="67"/>
    <s v="Azerbaijan thermal power plant"/>
    <s v="Azərbaycan İES"/>
    <s v="3"/>
    <s v="NG/FO"/>
    <n v="300"/>
    <x v="0"/>
    <x v="3"/>
    <s v="not found"/>
    <m/>
    <m/>
    <m/>
    <x v="25"/>
    <m/>
    <m/>
    <m/>
    <n v="40.781033999999998"/>
    <n v="46.990865999999997"/>
    <s v="exact"/>
    <s v="Mingecevir"/>
    <m/>
    <s v="Yevlakh district"/>
    <m/>
    <x v="2"/>
    <s v="Western Asia"/>
    <m/>
    <m/>
    <s v="Mingachevir Thermal Power Plant"/>
    <m/>
    <m/>
    <m/>
    <s v="1010568"/>
    <n v="1103547"/>
    <s v="L406946"/>
    <s v="G407947"/>
  </r>
  <r>
    <s v="https://www.gem.wiki/Azerbaijan_thermal_power_plant"/>
    <x v="67"/>
    <s v="Azerbaijan thermal power plant"/>
    <s v="Azərbaycan İES"/>
    <s v="4"/>
    <s v="NG/FO"/>
    <n v="300"/>
    <x v="0"/>
    <x v="3"/>
    <s v="not found"/>
    <m/>
    <m/>
    <m/>
    <x v="25"/>
    <m/>
    <m/>
    <m/>
    <n v="40.781033999999998"/>
    <n v="46.990865999999997"/>
    <s v="exact"/>
    <s v="Mingecevir"/>
    <m/>
    <s v="Yevlakh district"/>
    <m/>
    <x v="2"/>
    <s v="Western Asia"/>
    <m/>
    <m/>
    <s v="Mingachevir Thermal Power Plant"/>
    <m/>
    <m/>
    <m/>
    <s v="1010568"/>
    <n v="1103548"/>
    <s v="L406946"/>
    <s v="G407946"/>
  </r>
  <r>
    <s v="https://www.gem.wiki/Azerbaijan_thermal_power_plant"/>
    <x v="67"/>
    <s v="Azerbaijan thermal power plant"/>
    <s v="Azərbaycan İES"/>
    <s v="5"/>
    <s v="NG/FO"/>
    <n v="300"/>
    <x v="0"/>
    <x v="3"/>
    <s v="not found"/>
    <m/>
    <m/>
    <m/>
    <x v="25"/>
    <m/>
    <m/>
    <m/>
    <n v="40.781033999999998"/>
    <n v="46.990865999999997"/>
    <s v="exact"/>
    <s v="Mingecevir"/>
    <m/>
    <s v="Yevlakh district"/>
    <m/>
    <x v="2"/>
    <s v="Western Asia"/>
    <m/>
    <m/>
    <s v="Mingachevir Thermal Power Plant"/>
    <m/>
    <m/>
    <m/>
    <s v="1010568"/>
    <n v="1103549"/>
    <s v="L406946"/>
    <s v="G407945"/>
  </r>
  <r>
    <s v="https://www.gem.wiki/Azerbaijan_thermal_power_plant"/>
    <x v="67"/>
    <s v="Azerbaijan thermal power plant"/>
    <s v="Azərbaycan İES"/>
    <s v="6"/>
    <s v="NG/FO"/>
    <n v="300"/>
    <x v="0"/>
    <x v="3"/>
    <s v="not found"/>
    <m/>
    <m/>
    <m/>
    <x v="25"/>
    <m/>
    <m/>
    <m/>
    <n v="40.781033999999998"/>
    <n v="46.990865999999997"/>
    <s v="exact"/>
    <s v="Mingecevir"/>
    <m/>
    <s v="Yevlakh district"/>
    <m/>
    <x v="2"/>
    <s v="Western Asia"/>
    <m/>
    <m/>
    <s v="Mingachevir Thermal Power Plant"/>
    <m/>
    <m/>
    <m/>
    <s v="1010568"/>
    <n v="1103550"/>
    <s v="L406946"/>
    <s v="G407944"/>
  </r>
  <r>
    <s v="https://www.gem.wiki/Azerbaijan_thermal_power_plant"/>
    <x v="67"/>
    <s v="Azerbaijan thermal power plant"/>
    <s v="Azərbaycan İES"/>
    <s v="7"/>
    <s v="NG/FO"/>
    <n v="300"/>
    <x v="0"/>
    <x v="3"/>
    <s v="not found"/>
    <m/>
    <m/>
    <m/>
    <x v="25"/>
    <m/>
    <m/>
    <m/>
    <n v="40.781033999999998"/>
    <n v="46.990865999999997"/>
    <s v="exact"/>
    <s v="Mingecevir"/>
    <m/>
    <s v="Yevlakh district"/>
    <m/>
    <x v="2"/>
    <s v="Western Asia"/>
    <m/>
    <m/>
    <s v="Mingachevir Thermal Power Plant"/>
    <m/>
    <m/>
    <m/>
    <s v="1010568"/>
    <n v="1103551"/>
    <s v="L406946"/>
    <s v="G407943"/>
  </r>
  <r>
    <s v="https://www.gem.wiki/Azerbaijan_thermal_power_plant"/>
    <x v="67"/>
    <s v="Azerbaijan thermal power plant"/>
    <s v="Azərbaycan İES"/>
    <s v="8"/>
    <s v="NG/FO"/>
    <n v="300"/>
    <x v="0"/>
    <x v="3"/>
    <s v="not found"/>
    <m/>
    <m/>
    <m/>
    <x v="25"/>
    <m/>
    <m/>
    <m/>
    <n v="40.781033999999998"/>
    <n v="46.990865999999997"/>
    <s v="exact"/>
    <s v="Mingecevir"/>
    <m/>
    <s v="Yevlakh district"/>
    <m/>
    <x v="2"/>
    <s v="Western Asia"/>
    <m/>
    <m/>
    <s v="Mingachevir Thermal Power Plant"/>
    <m/>
    <m/>
    <m/>
    <s v="1010568"/>
    <n v="1103552"/>
    <s v="L406946"/>
    <s v="G407942"/>
  </r>
  <r>
    <s v="https://www.gem.wiki/Baku_CHP_power_station"/>
    <x v="67"/>
    <s v="Baku CHP power station"/>
    <s v="Bakı İEM, Бакинская ТЭЦ-1"/>
    <s v="1"/>
    <s v="NG/FO"/>
    <n v="53.5"/>
    <x v="0"/>
    <x v="1"/>
    <s v="Y"/>
    <m/>
    <m/>
    <m/>
    <x v="14"/>
    <m/>
    <m/>
    <m/>
    <n v="40.373564000000002"/>
    <n v="49.919488999999999"/>
    <s v="exact"/>
    <s v="Baku"/>
    <m/>
    <s v="Absheron district"/>
    <m/>
    <x v="2"/>
    <s v="Western Asia"/>
    <m/>
    <m/>
    <s v="Baki CHP-1"/>
    <m/>
    <m/>
    <m/>
    <s v="1010569"/>
    <n v="1166562"/>
    <s v="L406940"/>
    <s v="G407931"/>
  </r>
  <r>
    <s v="https://www.gem.wiki/Baku_CHP_power_station"/>
    <x v="67"/>
    <s v="Baku CHP power station"/>
    <s v="Bakı İEM, Бакинская ТЭЦ-1"/>
    <s v="2"/>
    <s v="NG/FO"/>
    <n v="53.5"/>
    <x v="0"/>
    <x v="1"/>
    <s v="Y"/>
    <m/>
    <m/>
    <m/>
    <x v="14"/>
    <m/>
    <m/>
    <m/>
    <n v="40.373564000000002"/>
    <n v="49.919488999999999"/>
    <s v="exact"/>
    <s v="Baku"/>
    <m/>
    <s v="Absheron district"/>
    <m/>
    <x v="2"/>
    <s v="Western Asia"/>
    <m/>
    <m/>
    <s v="Baki CHP-1"/>
    <m/>
    <m/>
    <m/>
    <s v="1010569"/>
    <n v="1173025"/>
    <s v="L406940"/>
    <s v="G407930"/>
  </r>
  <r>
    <s v="https://www.gem.wiki/Baku_power_station"/>
    <x v="67"/>
    <s v="Baku power station"/>
    <s v="Bakı ES"/>
    <s v="1"/>
    <s v="NG"/>
    <n v="104.4"/>
    <x v="0"/>
    <x v="4"/>
    <s v="N"/>
    <m/>
    <m/>
    <m/>
    <x v="4"/>
    <m/>
    <m/>
    <m/>
    <n v="40.4039"/>
    <n v="49.915700000000001"/>
    <s v="exact"/>
    <s v="Baku"/>
    <m/>
    <s v="Absheron district"/>
    <m/>
    <x v="2"/>
    <s v="Western Asia"/>
    <m/>
    <m/>
    <m/>
    <m/>
    <m/>
    <m/>
    <m/>
    <m/>
    <s v="L408445"/>
    <s v="G411959"/>
  </r>
  <r>
    <s v="https://www.gem.wiki/Gobu_power_station"/>
    <x v="67"/>
    <s v="Gobu power station"/>
    <s v="Qobu elektrik stansiyasi"/>
    <s v="1"/>
    <s v="NG"/>
    <n v="384.3"/>
    <x v="0"/>
    <x v="4"/>
    <s v="N"/>
    <m/>
    <m/>
    <m/>
    <x v="3"/>
    <m/>
    <m/>
    <m/>
    <n v="40.4194535562781"/>
    <n v="49.669807597871497"/>
    <s v="exact"/>
    <s v="Qobu"/>
    <m/>
    <s v="Absheron district"/>
    <m/>
    <x v="2"/>
    <s v="Western Asia"/>
    <m/>
    <m/>
    <m/>
    <m/>
    <m/>
    <m/>
    <m/>
    <m/>
    <s v="L408444"/>
    <s v="G411958"/>
  </r>
  <r>
    <s v="https://www.gem.wiki/Gobustan_power_station"/>
    <x v="67"/>
    <s v="Gobustan power station"/>
    <m/>
    <s v="1"/>
    <s v="NG"/>
    <n v="1400"/>
    <x v="5"/>
    <x v="0"/>
    <s v="not found"/>
    <m/>
    <m/>
    <m/>
    <x v="45"/>
    <m/>
    <m/>
    <m/>
    <n v="40.160054000000002"/>
    <n v="49.466861000000002"/>
    <s v="exact"/>
    <s v="Sangachal"/>
    <m/>
    <s v="Absheron district"/>
    <m/>
    <x v="2"/>
    <s v="Western Asia"/>
    <m/>
    <m/>
    <m/>
    <m/>
    <m/>
    <m/>
    <s v="not found"/>
    <s v="not found"/>
    <s v="L406937"/>
    <s v="G407920"/>
  </r>
  <r>
    <s v="https://www.gem.wiki/Janub_power_station"/>
    <x v="67"/>
    <s v="Janub power station"/>
    <s v="Cənub ES"/>
    <s v="1"/>
    <s v="NG/FO"/>
    <n v="390"/>
    <x v="0"/>
    <x v="0"/>
    <s v="not found"/>
    <m/>
    <m/>
    <m/>
    <x v="22"/>
    <m/>
    <m/>
    <m/>
    <n v="39.893856999999997"/>
    <n v="48.918545999999999"/>
    <s v="exact"/>
    <s v="Shirvan"/>
    <m/>
    <m/>
    <m/>
    <x v="2"/>
    <s v="Western Asia"/>
    <m/>
    <m/>
    <m/>
    <m/>
    <m/>
    <m/>
    <s v="1076738"/>
    <s v="1217155, 1217156, 1239853"/>
    <s v="L406945"/>
    <s v="G407941"/>
  </r>
  <r>
    <s v="https://www.gem.wiki/Janub_power_station"/>
    <x v="67"/>
    <s v="Janub power station"/>
    <s v="Cənub ES"/>
    <s v="2"/>
    <s v="NG/FO"/>
    <n v="390"/>
    <x v="0"/>
    <x v="0"/>
    <s v="not found"/>
    <m/>
    <m/>
    <m/>
    <x v="22"/>
    <m/>
    <m/>
    <m/>
    <n v="39.893856999999997"/>
    <n v="48.918545999999999"/>
    <s v="exact"/>
    <s v="Shirvan"/>
    <m/>
    <m/>
    <m/>
    <x v="2"/>
    <s v="Western Asia"/>
    <m/>
    <m/>
    <m/>
    <m/>
    <m/>
    <m/>
    <s v="1076738"/>
    <s v="1217157, 1217158, 1239854"/>
    <s v="L406945"/>
    <s v="G407940"/>
  </r>
  <r>
    <s v="https://www.gem.wiki/Khachmaz_power_station"/>
    <x v="67"/>
    <s v="Khachmaz power station"/>
    <s v="Xaçmaz ES"/>
    <s v="1"/>
    <s v="NG"/>
    <n v="87"/>
    <x v="0"/>
    <x v="4"/>
    <s v="N"/>
    <m/>
    <m/>
    <m/>
    <x v="37"/>
    <m/>
    <m/>
    <m/>
    <n v="41.431650889288001"/>
    <n v="48.811357003951699"/>
    <s v="exact"/>
    <s v="Khachmaz"/>
    <m/>
    <s v="Khachmaz district"/>
    <m/>
    <x v="2"/>
    <s v="Western Asia"/>
    <m/>
    <m/>
    <m/>
    <m/>
    <m/>
    <m/>
    <m/>
    <m/>
    <s v="L408447"/>
    <s v="G411957"/>
  </r>
  <r>
    <s v="https://www.gem.wiki/Mingecevir_power_station"/>
    <x v="67"/>
    <s v="Mingecevir power station"/>
    <s v="Mingəçevir ES"/>
    <s v="1"/>
    <s v="NG"/>
    <n v="320"/>
    <x v="2"/>
    <x v="1"/>
    <s v="Y"/>
    <m/>
    <m/>
    <m/>
    <x v="40"/>
    <m/>
    <m/>
    <m/>
    <n v="40.770236560646403"/>
    <n v="47.0479166247585"/>
    <s v="approximate"/>
    <s v="Mingecevir"/>
    <m/>
    <s v="Yevlakh district"/>
    <m/>
    <x v="2"/>
    <s v="Western Asia"/>
    <m/>
    <m/>
    <m/>
    <m/>
    <m/>
    <m/>
    <m/>
    <m/>
    <s v="L408446"/>
    <s v="G411956"/>
  </r>
  <r>
    <s v="https://www.gem.wiki/Mingecevir_power_station"/>
    <x v="67"/>
    <s v="Mingecevir power station"/>
    <s v="Mingəçevir ES"/>
    <s v="2"/>
    <s v="NG"/>
    <n v="320"/>
    <x v="2"/>
    <x v="1"/>
    <s v="Y"/>
    <m/>
    <m/>
    <m/>
    <x v="40"/>
    <m/>
    <m/>
    <m/>
    <n v="40.770236560646403"/>
    <n v="47.0479166247585"/>
    <s v="approximate"/>
    <s v="Mingecevir"/>
    <m/>
    <s v="Yevlakh district"/>
    <m/>
    <x v="2"/>
    <s v="Western Asia"/>
    <m/>
    <m/>
    <m/>
    <m/>
    <m/>
    <m/>
    <m/>
    <m/>
    <s v="L408446"/>
    <s v="G411955"/>
  </r>
  <r>
    <s v="https://www.gem.wiki/Mingecevir_power_station"/>
    <x v="67"/>
    <s v="Mingecevir power station"/>
    <s v="Mingəçevir ES"/>
    <s v="3"/>
    <s v="NG"/>
    <n v="320"/>
    <x v="2"/>
    <x v="1"/>
    <s v="Y"/>
    <m/>
    <m/>
    <m/>
    <x v="40"/>
    <m/>
    <m/>
    <m/>
    <n v="40.770236560646403"/>
    <n v="47.0479166247585"/>
    <s v="approximate"/>
    <s v="Mingecevir"/>
    <m/>
    <s v="Yevlakh district"/>
    <m/>
    <x v="2"/>
    <s v="Western Asia"/>
    <m/>
    <m/>
    <m/>
    <m/>
    <m/>
    <m/>
    <m/>
    <m/>
    <s v="L408446"/>
    <s v="G411954"/>
  </r>
  <r>
    <s v="https://www.gem.wiki/Mingecevir_power_station"/>
    <x v="67"/>
    <s v="Mingecevir power station"/>
    <s v="Mingəçevir ES"/>
    <s v="4"/>
    <s v="NG"/>
    <n v="320"/>
    <x v="2"/>
    <x v="1"/>
    <s v="Y"/>
    <m/>
    <m/>
    <m/>
    <x v="40"/>
    <m/>
    <m/>
    <m/>
    <n v="40.770236560646403"/>
    <n v="47.0479166247585"/>
    <s v="approximate"/>
    <s v="Mingecevir"/>
    <m/>
    <s v="Yevlakh district"/>
    <m/>
    <x v="2"/>
    <s v="Western Asia"/>
    <m/>
    <m/>
    <m/>
    <m/>
    <m/>
    <m/>
    <m/>
    <m/>
    <s v="L408446"/>
    <s v="G411953"/>
  </r>
  <r>
    <s v="https://www.gem.wiki/Nakhchivan_power_station"/>
    <x v="67"/>
    <s v="Nakhchivan power station"/>
    <s v="Naxçıvan ES"/>
    <s v="1"/>
    <s v="NG"/>
    <n v="60"/>
    <x v="0"/>
    <x v="4"/>
    <s v="N"/>
    <m/>
    <m/>
    <m/>
    <x v="4"/>
    <m/>
    <m/>
    <m/>
    <n v="39.159080000000003"/>
    <n v="45.486600000000003"/>
    <s v="exact"/>
    <s v="Babek"/>
    <m/>
    <s v="Babek district"/>
    <s v="Nakhchivan Autonomous Republic"/>
    <x v="2"/>
    <s v="Western Asia"/>
    <m/>
    <m/>
    <m/>
    <m/>
    <m/>
    <m/>
    <m/>
    <m/>
    <s v="L408452"/>
    <s v="G411952"/>
  </r>
  <r>
    <s v="https://www.gem.wiki/Sangachal_power_station"/>
    <x v="67"/>
    <s v="Sangachal power station"/>
    <s v="Səngəçal Elektrik Stansiyası"/>
    <s v="1"/>
    <s v="NG/HFO/D"/>
    <n v="307.8"/>
    <x v="0"/>
    <x v="4"/>
    <s v="N"/>
    <m/>
    <m/>
    <m/>
    <x v="47"/>
    <m/>
    <m/>
    <m/>
    <n v="40.172044743857597"/>
    <n v="49.473254525610301"/>
    <s v="exact"/>
    <s v="Sangachal"/>
    <m/>
    <s v="Absheron district"/>
    <m/>
    <x v="2"/>
    <s v="Western Asia"/>
    <m/>
    <m/>
    <m/>
    <m/>
    <m/>
    <m/>
    <m/>
    <m/>
    <s v="L408451"/>
    <s v="G411951"/>
  </r>
  <r>
    <s v="https://www.gem.wiki/Sangachal-2_power_station"/>
    <x v="67"/>
    <s v="Sangachal-2 power station"/>
    <s v="Səngəçal-2 Elektrik Stansiyası"/>
    <s v="1"/>
    <s v="NG"/>
    <n v="389.4"/>
    <x v="5"/>
    <x v="4"/>
    <s v="not found"/>
    <m/>
    <m/>
    <m/>
    <x v="45"/>
    <m/>
    <m/>
    <m/>
    <n v="40.172044743857597"/>
    <n v="49.473254525610301"/>
    <s v="approximate"/>
    <s v="Sangachal"/>
    <m/>
    <s v="Absheron district"/>
    <m/>
    <x v="2"/>
    <s v="Western Asia"/>
    <m/>
    <m/>
    <m/>
    <m/>
    <m/>
    <m/>
    <m/>
    <m/>
    <s v="L408450"/>
    <s v="G411950"/>
  </r>
  <r>
    <s v="https://www.gem.wiki/Shahdagh_power_station"/>
    <x v="67"/>
    <s v="Shahdagh power station"/>
    <s v="Şahdağ ES"/>
    <s v="1"/>
    <s v="NG"/>
    <n v="104.4"/>
    <x v="0"/>
    <x v="4"/>
    <s v="N"/>
    <m/>
    <m/>
    <m/>
    <x v="9"/>
    <m/>
    <m/>
    <m/>
    <n v="41.407708105344099"/>
    <n v="48.474827133358701"/>
    <s v="exact"/>
    <s v="Xucbala"/>
    <m/>
    <s v="Quba district"/>
    <m/>
    <x v="2"/>
    <s v="Western Asia"/>
    <m/>
    <m/>
    <m/>
    <m/>
    <m/>
    <m/>
    <m/>
    <m/>
    <s v="L408449"/>
    <s v="G411949"/>
  </r>
  <r>
    <s v="https://www.gem.wiki/Shaki_power_staton"/>
    <x v="67"/>
    <s v="Shaki power staton"/>
    <s v="Şəki ES"/>
    <s v="1"/>
    <s v="NG"/>
    <n v="87"/>
    <x v="0"/>
    <x v="4"/>
    <s v="N"/>
    <m/>
    <m/>
    <m/>
    <x v="4"/>
    <m/>
    <m/>
    <m/>
    <n v="41.062544835319301"/>
    <n v="47.142391192777502"/>
    <s v="exact"/>
    <s v="Shaki"/>
    <m/>
    <s v="Shaki district"/>
    <m/>
    <x v="2"/>
    <s v="Western Asia"/>
    <m/>
    <m/>
    <m/>
    <m/>
    <m/>
    <m/>
    <m/>
    <m/>
    <s v="L408448"/>
    <s v="G411948"/>
  </r>
  <r>
    <s v="https://www.gem.wiki/Shimal_power_station"/>
    <x v="67"/>
    <s v="Shimal power station"/>
    <m/>
    <s v="1"/>
    <s v="NG"/>
    <n v="400"/>
    <x v="0"/>
    <x v="0"/>
    <s v="not found"/>
    <m/>
    <m/>
    <m/>
    <x v="10"/>
    <m/>
    <m/>
    <m/>
    <n v="40.499569000000001"/>
    <n v="50.209074999999999"/>
    <s v="exact"/>
    <s v="Shuvelan"/>
    <m/>
    <s v="Absheron district"/>
    <m/>
    <x v="2"/>
    <s v="Western Asia"/>
    <m/>
    <m/>
    <s v="Severnaya"/>
    <m/>
    <m/>
    <m/>
    <s v="1010576"/>
    <n v="1163938"/>
    <s v="L406941"/>
    <s v="G407933"/>
  </r>
  <r>
    <s v="https://www.gem.wiki/Shimal_power_station"/>
    <x v="67"/>
    <s v="Shimal power station"/>
    <m/>
    <s v="2"/>
    <s v="NG"/>
    <n v="400"/>
    <x v="0"/>
    <x v="0"/>
    <s v="not found"/>
    <m/>
    <m/>
    <m/>
    <x v="0"/>
    <m/>
    <m/>
    <m/>
    <n v="40.499569000000001"/>
    <n v="50.209074999999999"/>
    <s v="exact"/>
    <s v="Shuvelan"/>
    <m/>
    <s v="Absheron district"/>
    <m/>
    <x v="2"/>
    <s v="Western Asia"/>
    <m/>
    <m/>
    <s v="Severnaya"/>
    <m/>
    <m/>
    <m/>
    <s v="1010576"/>
    <n v="1183374"/>
    <s v="L406941"/>
    <s v="G407932"/>
  </r>
  <r>
    <s v="https://www.gem.wiki/Sumgayit_power_station"/>
    <x v="67"/>
    <s v="Sumgayit power station"/>
    <s v="Sumqayıt ES, Сумгаитская ТЭЦ"/>
    <s v="1"/>
    <s v="NG"/>
    <n v="525"/>
    <x v="0"/>
    <x v="0"/>
    <s v="not found"/>
    <m/>
    <m/>
    <m/>
    <x v="9"/>
    <m/>
    <m/>
    <m/>
    <n v="40.603363000000002"/>
    <n v="49.633417000000001"/>
    <s v="exact"/>
    <s v="Sumgait"/>
    <m/>
    <s v="Absheron district"/>
    <m/>
    <x v="2"/>
    <s v="Western Asia"/>
    <m/>
    <m/>
    <s v="Sumgait"/>
    <m/>
    <m/>
    <m/>
    <s v="1063119"/>
    <s v="1193308, 1194178, 1194179"/>
    <s v="L406944"/>
    <s v="G407939"/>
  </r>
  <r>
    <s v="https://www.gem.wiki/Yashma_power_station"/>
    <x v="67"/>
    <s v="Yashma power station"/>
    <m/>
    <s v="1"/>
    <s v="NG"/>
    <n v="460"/>
    <x v="3"/>
    <x v="0"/>
    <s v="N"/>
    <s v="not found"/>
    <s v="not found"/>
    <s v="N"/>
    <x v="41"/>
    <m/>
    <m/>
    <m/>
    <n v="40.650768999999997"/>
    <n v="49.534368000000001"/>
    <s v="exact"/>
    <s v="Yaşma"/>
    <m/>
    <s v="Absheron district"/>
    <m/>
    <x v="2"/>
    <s v="Western Asia"/>
    <m/>
    <m/>
    <m/>
    <m/>
    <m/>
    <m/>
    <s v="1111691"/>
    <n v="1274837"/>
    <s v="L406938"/>
    <s v="G407922"/>
  </r>
  <r>
    <s v="https://www.gem.wiki/Yashma_power_station"/>
    <x v="67"/>
    <s v="Yashma power station"/>
    <m/>
    <s v="2"/>
    <s v="NG"/>
    <n v="460"/>
    <x v="3"/>
    <x v="0"/>
    <s v="N"/>
    <s v="not found"/>
    <s v="not found"/>
    <s v="N"/>
    <x v="41"/>
    <m/>
    <m/>
    <m/>
    <n v="40.650768999999997"/>
    <n v="49.534368000000001"/>
    <s v="exact"/>
    <s v="Yaşma"/>
    <m/>
    <s v="Absheron district"/>
    <m/>
    <x v="2"/>
    <s v="Western Asia"/>
    <m/>
    <m/>
    <m/>
    <m/>
    <m/>
    <m/>
    <s v="1111691"/>
    <n v="1274838"/>
    <s v="L406938"/>
    <s v="G407921"/>
  </r>
  <r>
    <s v="https://www.gem.wiki/Al_Ezzel_power_station"/>
    <x v="68"/>
    <s v="Al Ezzel power station"/>
    <s v="محطة العزل لإنتاج الكهرباء"/>
    <s v="CC1"/>
    <s v="NG"/>
    <n v="471"/>
    <x v="0"/>
    <x v="0"/>
    <s v="not found"/>
    <s v="not found"/>
    <s v="not found"/>
    <m/>
    <x v="4"/>
    <m/>
    <m/>
    <m/>
    <n v="26.21753"/>
    <n v="50.659500000000001"/>
    <s v="exact"/>
    <s v="Al Hidd"/>
    <m/>
    <m/>
    <s v="Muharraq"/>
    <x v="2"/>
    <s v="Western Asia"/>
    <s v="WRI: WRI1023713, GEO: GEO3035"/>
    <m/>
    <s v="El Ezzel CCGT Power Plant Bahrain"/>
    <s v="power"/>
    <s v="Other"/>
    <s v="power"/>
    <s v="1059017"/>
    <s v="1187189, 1191714, 1189967"/>
    <s v="L405455"/>
    <s v="G404587"/>
  </r>
  <r>
    <s v="https://www.gem.wiki/Al_Ezzel_power_station"/>
    <x v="68"/>
    <s v="Al Ezzel power station"/>
    <s v="محطة العزل لإنتاج الكهرباء"/>
    <s v="CC2"/>
    <s v="NG"/>
    <n v="471"/>
    <x v="0"/>
    <x v="0"/>
    <s v="not found"/>
    <s v="not found"/>
    <s v="not found"/>
    <m/>
    <x v="4"/>
    <m/>
    <m/>
    <m/>
    <n v="26.21753"/>
    <n v="50.659500000000001"/>
    <s v="exact"/>
    <s v="Al Hidd"/>
    <m/>
    <m/>
    <s v="Muharraq"/>
    <x v="2"/>
    <s v="Western Asia"/>
    <s v="WRI: WRI1023713, GEO: GEO3035"/>
    <m/>
    <s v="El Ezzel CCGT Power Plant Bahrain"/>
    <s v="power"/>
    <s v="Other"/>
    <s v="power"/>
    <s v="1059017"/>
    <s v="1191715, 1191716, 1191717"/>
    <s v="L405455"/>
    <s v="G404588"/>
  </r>
  <r>
    <s v="https://www.gem.wiki/Al_Hidd_Power_and_Water_Station"/>
    <x v="68"/>
    <s v="Al Hidd Power and Water Station"/>
    <s v="محطة الحد لإنتاج الكهرباء"/>
    <s v="1"/>
    <s v="NG"/>
    <n v="987"/>
    <x v="0"/>
    <x v="0"/>
    <s v="not found"/>
    <s v="not found"/>
    <s v="not found"/>
    <m/>
    <x v="16"/>
    <m/>
    <m/>
    <m/>
    <n v="26.222300000000001"/>
    <n v="50.662100000000002"/>
    <s v="exact"/>
    <s v="Al Hidd"/>
    <m/>
    <m/>
    <s v="Muharraq"/>
    <x v="2"/>
    <s v="Western Asia"/>
    <s v="WRI: WRI1023712, GEO: GEO3535"/>
    <m/>
    <s v="Al Hidd power plant, Al-Hidd IWPP"/>
    <s v="power"/>
    <s v="Chemicals"/>
    <s v="power"/>
    <s v="1022798"/>
    <s v="1101074, 1101075, 1175583, 1176576, 1101072, 1101073"/>
    <s v="L405457"/>
    <s v="G404589"/>
  </r>
  <r>
    <s v="https://www.gem.wiki/Al-Dur_Power_and_Water_Station"/>
    <x v="68"/>
    <s v="Al-Dur Power and Water Station"/>
    <s v="محطة الدو المستقلة للمياه والطاقة، محطة الدورلإنتاج الكهرباء والمياه"/>
    <s v="1-1"/>
    <s v="NG"/>
    <n v="613"/>
    <x v="0"/>
    <x v="0"/>
    <s v="not found"/>
    <s v="not found"/>
    <s v="not found"/>
    <m/>
    <x v="39"/>
    <m/>
    <m/>
    <m/>
    <n v="25.969277999999999"/>
    <n v="50.608007000000001"/>
    <s v="exact"/>
    <s v="Al Dur"/>
    <m/>
    <m/>
    <s v="Southern"/>
    <x v="2"/>
    <s v="Western Asia"/>
    <s v="WRI: WRI1023714"/>
    <m/>
    <s v="Aldur IWPP"/>
    <s v="power"/>
    <s v="Chemicals"/>
    <s v="power"/>
    <s v="1071420"/>
    <s v="1207459, 1215603, 1207460"/>
    <s v="L405454"/>
    <s v="G408590"/>
  </r>
  <r>
    <s v="https://www.gem.wiki/Al-Dur_Power_and_Water_Station"/>
    <x v="68"/>
    <s v="Al-Dur Power and Water Station"/>
    <s v="محطة الدو المستقلة للمياه والطاقة، محطة الدورلإنتاج الكهرباء والمياه"/>
    <s v="1-2"/>
    <s v="NG"/>
    <n v="613"/>
    <x v="0"/>
    <x v="0"/>
    <s v="not found"/>
    <s v="not found"/>
    <s v="not found"/>
    <m/>
    <x v="39"/>
    <m/>
    <m/>
    <m/>
    <n v="25.969277999999999"/>
    <n v="50.608007000000001"/>
    <s v="exact"/>
    <s v="Al Dur"/>
    <m/>
    <m/>
    <s v="Southern"/>
    <x v="2"/>
    <s v="Western Asia"/>
    <s v="WRI: WRI1023714"/>
    <m/>
    <s v="Aldur IWPP"/>
    <s v="power"/>
    <s v="Chemicals"/>
    <s v="power"/>
    <s v="1071420"/>
    <s v="1215604, 1215605, 1215606"/>
    <s v="L405454"/>
    <s v="G408589"/>
  </r>
  <r>
    <s v="https://www.gem.wiki/Al-Dur_Power_and_Water_Station"/>
    <x v="68"/>
    <s v="Al-Dur Power and Water Station"/>
    <s v="محطة الدو المستقلة للمياه والطاقة، محطة الدورلإنتاج الكهرباء والمياه"/>
    <s v="2-1"/>
    <s v="NG"/>
    <n v="750"/>
    <x v="0"/>
    <x v="0"/>
    <s v="not found"/>
    <s v="not found"/>
    <s v="not found"/>
    <m/>
    <x v="3"/>
    <m/>
    <m/>
    <m/>
    <n v="25.969277999999999"/>
    <n v="50.608007000000001"/>
    <s v="exact"/>
    <s v="Al Dur"/>
    <m/>
    <m/>
    <s v="Southern"/>
    <x v="2"/>
    <s v="Western Asia"/>
    <s v="WRI: WRI1023714"/>
    <m/>
    <s v="Aldur IWPP"/>
    <s v="power"/>
    <s v="Chemicals"/>
    <s v="power"/>
    <s v="1129820"/>
    <s v="1300754, 1300756, 1300755,"/>
    <s v="L405454"/>
    <s v="G404586"/>
  </r>
  <r>
    <s v="https://www.gem.wiki/Al-Dur_Power_and_Water_Station"/>
    <x v="68"/>
    <s v="Al-Dur Power and Water Station"/>
    <s v="محطة الدو المستقلة للمياه والطاقة، محطة الدورلإنتاج الكهرباء والمياه"/>
    <s v="2-2"/>
    <s v="NG"/>
    <n v="750"/>
    <x v="0"/>
    <x v="0"/>
    <s v="not found"/>
    <s v="not found"/>
    <s v="not found"/>
    <m/>
    <x v="3"/>
    <m/>
    <m/>
    <m/>
    <n v="25.969277999999999"/>
    <n v="50.608007000000001"/>
    <s v="exact"/>
    <s v="Al Dur"/>
    <m/>
    <m/>
    <s v="Southern"/>
    <x v="2"/>
    <s v="Western Asia"/>
    <s v="WRI: WRI1023714"/>
    <m/>
    <s v="Aldur IWPP"/>
    <s v="power"/>
    <s v="Chemicals"/>
    <s v="power"/>
    <s v="1129820"/>
    <s v="1300757, 1300758, 1300759"/>
    <s v="L405454"/>
    <s v="G411179"/>
  </r>
  <r>
    <s v="https://www.gem.wiki/Aluminium_Bahrain_(ALBA)_power_station"/>
    <x v="68"/>
    <s v="Aluminium Bahrain (ALBA) power station"/>
    <s v="محطة ألبا لإنتاج الكهرباء"/>
    <s v="3-1"/>
    <s v="NG"/>
    <n v="397"/>
    <x v="0"/>
    <x v="0"/>
    <s v="not found"/>
    <s v="not found"/>
    <s v="not found"/>
    <m/>
    <x v="43"/>
    <m/>
    <m/>
    <m/>
    <n v="26.092531999999999"/>
    <n v="50.597067000000003"/>
    <s v="exact"/>
    <s v="Mazrowiah"/>
    <m/>
    <m/>
    <s v="Southern"/>
    <x v="2"/>
    <s v="Western Asia"/>
    <s v="WRI: WRI1023718"/>
    <m/>
    <s v="ALBA Power Station"/>
    <s v="power"/>
    <s v="Aluminum"/>
    <s v="power"/>
    <s v="1010084"/>
    <s v="1131097, 1131098, 1131099, 1131100, 1131101"/>
    <s v="L405456"/>
    <s v="G408593"/>
  </r>
  <r>
    <s v="https://www.gem.wiki/Aluminium_Bahrain_(ALBA)_power_station"/>
    <x v="68"/>
    <s v="Aluminium Bahrain (ALBA) power station"/>
    <s v="محطة ألبا لإنتاج الكهرباء"/>
    <s v="3-2"/>
    <s v="NG"/>
    <n v="397"/>
    <x v="0"/>
    <x v="0"/>
    <s v="not found"/>
    <s v="not found"/>
    <s v="not found"/>
    <m/>
    <x v="43"/>
    <m/>
    <m/>
    <m/>
    <n v="26.092531999999999"/>
    <n v="50.597067000000003"/>
    <s v="exact"/>
    <s v="Mazrowiah"/>
    <m/>
    <m/>
    <s v="Southern"/>
    <x v="2"/>
    <s v="Western Asia"/>
    <s v="WRI: WRI1023718"/>
    <m/>
    <s v="ALBA Power Station"/>
    <s v="power"/>
    <s v="Aluminum"/>
    <s v="power"/>
    <s v="1010084"/>
    <s v="1131102, 1131103, 1131104, 1131105"/>
    <s v="L405456"/>
    <s v="G408592"/>
  </r>
  <r>
    <s v="https://www.gem.wiki/Aluminium_Bahrain_(ALBA)_power_station"/>
    <x v="68"/>
    <s v="Aluminium Bahrain (ALBA) power station"/>
    <s v="محطة ألبا لإنتاج الكهرباء"/>
    <s v="4"/>
    <s v="NG"/>
    <n v="660"/>
    <x v="0"/>
    <x v="0"/>
    <s v="not found"/>
    <s v="not found"/>
    <s v="not found"/>
    <m/>
    <x v="21"/>
    <m/>
    <m/>
    <m/>
    <n v="26.092531999999999"/>
    <n v="50.597067000000003"/>
    <s v="exact"/>
    <s v="Mazrowiah"/>
    <m/>
    <m/>
    <s v="Southern"/>
    <x v="2"/>
    <s v="Western Asia"/>
    <s v="WRI: WRI1023718"/>
    <m/>
    <s v="ALBA Power Station"/>
    <s v="power"/>
    <s v="Aluminum"/>
    <s v="power"/>
    <s v="1010085"/>
    <s v="1184222, 1184223, 1184224, 1184225, 1174380"/>
    <s v="L405456"/>
    <s v="G408591"/>
  </r>
  <r>
    <s v="https://www.gem.wiki/Aluminium_Bahrain_(ALBA)_power_station"/>
    <x v="68"/>
    <s v="Aluminium Bahrain (ALBA) power station"/>
    <s v="محطة ألبا لإنتاج الكهرباء"/>
    <s v="5-1"/>
    <s v="NG"/>
    <n v="597.29999999999995"/>
    <x v="0"/>
    <x v="0"/>
    <s v="not found"/>
    <s v="not found"/>
    <s v="not found"/>
    <m/>
    <x v="0"/>
    <m/>
    <m/>
    <m/>
    <n v="26.092531999999999"/>
    <n v="50.597067000000003"/>
    <s v="exact"/>
    <s v="Mazrowiah"/>
    <m/>
    <m/>
    <s v="Southern"/>
    <x v="2"/>
    <s v="Western Asia"/>
    <s v="WRI: WRI1023718"/>
    <m/>
    <s v="ALBA Power Station"/>
    <s v="power"/>
    <s v="Aluminum"/>
    <s v="power"/>
    <s v="1114328"/>
    <s v="1278907, 1278908"/>
    <s v="L405456"/>
    <s v="G404601"/>
  </r>
  <r>
    <s v="https://www.gem.wiki/Aluminium_Bahrain_(ALBA)_power_station"/>
    <x v="68"/>
    <s v="Aluminium Bahrain (ALBA) power station"/>
    <s v="محطة ألبا لإنتاج الكهرباء"/>
    <s v="5-2"/>
    <s v="NG"/>
    <n v="597.29999999999995"/>
    <x v="0"/>
    <x v="0"/>
    <s v="not found"/>
    <s v="not found"/>
    <s v="not found"/>
    <m/>
    <x v="0"/>
    <m/>
    <m/>
    <m/>
    <n v="26.092531999999999"/>
    <n v="50.597067000000003"/>
    <s v="exact"/>
    <s v="Mazrowiah"/>
    <m/>
    <m/>
    <s v="Southern"/>
    <x v="2"/>
    <s v="Western Asia"/>
    <s v="WRI: WRI1023718"/>
    <m/>
    <s v="ALBA Power Station"/>
    <s v="power"/>
    <s v="Aluminum"/>
    <s v="power"/>
    <s v="1114328"/>
    <s v="1278909, 1278910"/>
    <s v="L405456"/>
    <s v="G411178"/>
  </r>
  <r>
    <s v="https://www.gem.wiki/Aluminium_Bahrain_(ALBA)_power_station"/>
    <x v="68"/>
    <s v="Aluminium Bahrain (ALBA) power station"/>
    <s v="محطة ألبا لإنتاج الكهرباء"/>
    <s v="5-3"/>
    <s v="NG"/>
    <n v="597.29999999999995"/>
    <x v="0"/>
    <x v="0"/>
    <s v="not found"/>
    <s v="not found"/>
    <s v="not found"/>
    <m/>
    <x v="0"/>
    <m/>
    <m/>
    <m/>
    <n v="26.092531999999999"/>
    <n v="50.597067000000003"/>
    <s v="exact"/>
    <s v="Mazrowiah"/>
    <m/>
    <m/>
    <s v="Southern"/>
    <x v="2"/>
    <s v="Western Asia"/>
    <s v="WRI: WRI1023718"/>
    <m/>
    <s v="ALBA Power Station"/>
    <s v="power"/>
    <s v="Aluminum"/>
    <s v="power"/>
    <s v="1114328"/>
    <s v="1278911, 1278912"/>
    <s v="L405456"/>
    <s v="G411177"/>
  </r>
  <r>
    <s v="https://www.gem.wiki/Aluminium_Bahrain_(ALBA)_power_station"/>
    <x v="68"/>
    <s v="Aluminium Bahrain (ALBA) power station"/>
    <s v="محطة ألبا لإنتاج الكهرباء"/>
    <s v="5-4"/>
    <s v="NG"/>
    <n v="681"/>
    <x v="1"/>
    <x v="0"/>
    <s v="not found"/>
    <s v="not found"/>
    <s v="not found"/>
    <m/>
    <x v="7"/>
    <m/>
    <m/>
    <m/>
    <n v="26.092531999999999"/>
    <n v="50.597067000000003"/>
    <s v="exact"/>
    <s v="Mazrowiah"/>
    <m/>
    <m/>
    <s v="Southern"/>
    <x v="2"/>
    <s v="Western Asia"/>
    <s v="WRI: WRI1023718"/>
    <m/>
    <s v="ALBA Power Station"/>
    <s v="power"/>
    <s v="Aluminum"/>
    <s v="power"/>
    <s v="1114328"/>
    <s v="1313024, 1313025"/>
    <s v="L405456"/>
    <s v="G410553"/>
  </r>
  <r>
    <s v="https://www.gem.wiki/Riffa_Power_and_Water_Station"/>
    <x v="68"/>
    <s v="Riffa Power and Water Station"/>
    <s v="محطة الرفاع إلنتاج الكهرباء"/>
    <s v="1-G1"/>
    <s v="NG/FO/D"/>
    <n v="50"/>
    <x v="0"/>
    <x v="1"/>
    <s v="not found"/>
    <s v="not found"/>
    <s v="not found"/>
    <m/>
    <x v="68"/>
    <m/>
    <m/>
    <m/>
    <n v="26.120267999999999"/>
    <n v="50.589517999999998"/>
    <s v="exact"/>
    <s v="Riffa"/>
    <m/>
    <m/>
    <s v="Southern"/>
    <x v="2"/>
    <s v="Western Asia"/>
    <s v="WRI: WRI1023715"/>
    <m/>
    <s v="Al Riffa, Rifa'a"/>
    <s v="power"/>
    <s v="Aluminum"/>
    <s v="power"/>
    <s v="1022802"/>
    <n v="1143301"/>
    <s v="L405458"/>
    <s v="G404590"/>
  </r>
  <r>
    <s v="https://www.gem.wiki/Riffa_Power_and_Water_Station"/>
    <x v="68"/>
    <s v="Riffa Power and Water Station"/>
    <s v="محطة الرفاع إلنتاج الكهرباء"/>
    <s v="1-G2"/>
    <s v="NG/FO/D"/>
    <n v="50"/>
    <x v="0"/>
    <x v="1"/>
    <s v="not found"/>
    <s v="not found"/>
    <s v="not found"/>
    <m/>
    <x v="68"/>
    <m/>
    <m/>
    <m/>
    <n v="26.120267999999999"/>
    <n v="50.589517999999998"/>
    <s v="exact"/>
    <s v="Riffa"/>
    <m/>
    <m/>
    <s v="Southern"/>
    <x v="2"/>
    <s v="Western Asia"/>
    <s v="WRI: WRI1023715"/>
    <m/>
    <s v="Al Riffa, Rifa'a"/>
    <s v="power"/>
    <s v="Aluminum"/>
    <s v="power"/>
    <s v="1022802"/>
    <n v="1143302"/>
    <s v="L405458"/>
    <s v="G404591"/>
  </r>
  <r>
    <s v="https://www.gem.wiki/Riffa_Power_and_Water_Station"/>
    <x v="68"/>
    <s v="Riffa Power and Water Station"/>
    <s v="محطة الرفاع إلنتاج الكهرباء"/>
    <s v="1-G3"/>
    <s v="NG/FO/D"/>
    <n v="50"/>
    <x v="0"/>
    <x v="1"/>
    <s v="not found"/>
    <s v="not found"/>
    <s v="not found"/>
    <m/>
    <x v="68"/>
    <m/>
    <m/>
    <m/>
    <n v="26.120267999999999"/>
    <n v="50.589517999999998"/>
    <s v="exact"/>
    <s v="Riffa"/>
    <m/>
    <m/>
    <s v="Southern"/>
    <x v="2"/>
    <s v="Western Asia"/>
    <s v="WRI: WRI1023715"/>
    <m/>
    <s v="Al Riffa, Rifa'a"/>
    <s v="power"/>
    <s v="Aluminum"/>
    <s v="power"/>
    <s v="1022802"/>
    <n v="1143303"/>
    <s v="L405458"/>
    <s v="G404592"/>
  </r>
  <r>
    <s v="https://www.gem.wiki/Riffa_Power_and_Water_Station"/>
    <x v="68"/>
    <s v="Riffa Power and Water Station"/>
    <s v="محطة الرفاع إلنتاج الكهرباء"/>
    <s v="1-G4"/>
    <s v="NG/FO/D"/>
    <n v="50"/>
    <x v="0"/>
    <x v="1"/>
    <s v="not found"/>
    <s v="not found"/>
    <s v="not found"/>
    <m/>
    <x v="68"/>
    <m/>
    <m/>
    <m/>
    <n v="26.120267999999999"/>
    <n v="50.589517999999998"/>
    <s v="exact"/>
    <s v="Riffa"/>
    <m/>
    <m/>
    <s v="Southern"/>
    <x v="2"/>
    <s v="Western Asia"/>
    <s v="WRI: WRI1023715"/>
    <m/>
    <s v="Al Riffa, Rifa'a"/>
    <s v="power"/>
    <s v="Aluminum"/>
    <s v="power"/>
    <s v="1022802"/>
    <n v="1143304"/>
    <s v="L405458"/>
    <s v="G404593"/>
  </r>
  <r>
    <s v="https://www.gem.wiki/Riffa_Power_and_Water_Station"/>
    <x v="68"/>
    <s v="Riffa Power and Water Station"/>
    <s v="محطة الرفاع إلنتاج الكهرباء"/>
    <s v="1-G5"/>
    <s v="NG/FO/D"/>
    <n v="50"/>
    <x v="0"/>
    <x v="1"/>
    <s v="not found"/>
    <s v="not found"/>
    <s v="not found"/>
    <m/>
    <x v="68"/>
    <m/>
    <m/>
    <m/>
    <n v="26.120267999999999"/>
    <n v="50.589517999999998"/>
    <s v="exact"/>
    <s v="Riffa"/>
    <m/>
    <m/>
    <s v="Southern"/>
    <x v="2"/>
    <s v="Western Asia"/>
    <s v="WRI: WRI1023715"/>
    <m/>
    <s v="Al Riffa, Rifa'a"/>
    <s v="power"/>
    <s v="Aluminum"/>
    <s v="power"/>
    <s v="1022802"/>
    <n v="1143305"/>
    <s v="L405458"/>
    <s v="G404594"/>
  </r>
  <r>
    <s v="https://www.gem.wiki/Riffa_Power_and_Water_Station"/>
    <x v="68"/>
    <s v="Riffa Power and Water Station"/>
    <s v="محطة الرفاع إلنتاج الكهرباء"/>
    <s v="2-G10"/>
    <s v="NG"/>
    <n v="75"/>
    <x v="0"/>
    <x v="1"/>
    <s v="not found"/>
    <s v="not found"/>
    <s v="not found"/>
    <m/>
    <x v="27"/>
    <m/>
    <m/>
    <m/>
    <n v="26.120267999999999"/>
    <n v="50.589517999999998"/>
    <s v="exact"/>
    <s v="Riffa"/>
    <m/>
    <m/>
    <s v="Southern"/>
    <x v="2"/>
    <s v="Western Asia"/>
    <s v="WRI: WRI1023715"/>
    <m/>
    <s v="Al Riffa, Rifa'a"/>
    <s v="power"/>
    <s v="Aluminum"/>
    <s v="power"/>
    <s v="1022802"/>
    <n v="1143310"/>
    <s v="L405458"/>
    <s v="G404599"/>
  </r>
  <r>
    <s v="https://www.gem.wiki/Riffa_Power_and_Water_Station"/>
    <x v="68"/>
    <s v="Riffa Power and Water Station"/>
    <s v="محطة الرفاع إلنتاج الكهرباء"/>
    <s v="2-G11"/>
    <s v="NG"/>
    <n v="75"/>
    <x v="0"/>
    <x v="1"/>
    <s v="not found"/>
    <s v="not found"/>
    <s v="not found"/>
    <m/>
    <x v="27"/>
    <m/>
    <m/>
    <m/>
    <n v="26.120267999999999"/>
    <n v="50.589517999999998"/>
    <s v="exact"/>
    <s v="Riffa"/>
    <m/>
    <m/>
    <s v="Southern"/>
    <x v="2"/>
    <s v="Western Asia"/>
    <s v="WRI: WRI1023715"/>
    <m/>
    <s v="Al Riffa, Rifa'a"/>
    <s v="power"/>
    <s v="Aluminum"/>
    <s v="power"/>
    <s v="1022802"/>
    <n v="1143311"/>
    <s v="L405458"/>
    <s v="G404600"/>
  </r>
  <r>
    <s v="https://www.gem.wiki/Riffa_Power_and_Water_Station"/>
    <x v="68"/>
    <s v="Riffa Power and Water Station"/>
    <s v="محطة الرفاع إلنتاج الكهرباء"/>
    <s v="2-G6"/>
    <s v="NG"/>
    <n v="75"/>
    <x v="0"/>
    <x v="1"/>
    <s v="not found"/>
    <s v="not found"/>
    <s v="not found"/>
    <m/>
    <x v="27"/>
    <m/>
    <m/>
    <m/>
    <n v="26.120267999999999"/>
    <n v="50.589517999999998"/>
    <s v="exact"/>
    <s v="Riffa"/>
    <m/>
    <m/>
    <s v="Southern"/>
    <x v="2"/>
    <s v="Western Asia"/>
    <s v="WRI: WRI1023715"/>
    <m/>
    <s v="Al Riffa, Rifa'a"/>
    <s v="power"/>
    <s v="Aluminum"/>
    <s v="power"/>
    <s v="1022802"/>
    <n v="1143306"/>
    <s v="L405458"/>
    <s v="G404595"/>
  </r>
  <r>
    <s v="https://www.gem.wiki/Riffa_Power_and_Water_Station"/>
    <x v="68"/>
    <s v="Riffa Power and Water Station"/>
    <s v="محطة الرفاع إلنتاج الكهرباء"/>
    <s v="2-G7"/>
    <s v="NG"/>
    <n v="75"/>
    <x v="0"/>
    <x v="1"/>
    <s v="not found"/>
    <s v="not found"/>
    <s v="not found"/>
    <m/>
    <x v="27"/>
    <m/>
    <m/>
    <m/>
    <n v="26.120267999999999"/>
    <n v="50.589517999999998"/>
    <s v="exact"/>
    <s v="Riffa"/>
    <m/>
    <m/>
    <s v="Southern"/>
    <x v="2"/>
    <s v="Western Asia"/>
    <s v="WRI: WRI1023715"/>
    <m/>
    <s v="Al Riffa, Rifa'a"/>
    <s v="power"/>
    <s v="Aluminum"/>
    <s v="power"/>
    <s v="1022802"/>
    <n v="1143307"/>
    <s v="L405458"/>
    <s v="G404596"/>
  </r>
  <r>
    <s v="https://www.gem.wiki/Riffa_Power_and_Water_Station"/>
    <x v="68"/>
    <s v="Riffa Power and Water Station"/>
    <s v="محطة الرفاع إلنتاج الكهرباء"/>
    <s v="2-G8"/>
    <s v="NG"/>
    <n v="75"/>
    <x v="0"/>
    <x v="1"/>
    <s v="not found"/>
    <s v="not found"/>
    <s v="not found"/>
    <m/>
    <x v="27"/>
    <m/>
    <m/>
    <m/>
    <n v="26.120267999999999"/>
    <n v="50.589517999999998"/>
    <s v="exact"/>
    <s v="Riffa"/>
    <m/>
    <m/>
    <s v="Southern"/>
    <x v="2"/>
    <s v="Western Asia"/>
    <s v="WRI: WRI1023715"/>
    <m/>
    <s v="Al Riffa, Rifa'a"/>
    <s v="power"/>
    <s v="Aluminum"/>
    <s v="power"/>
    <s v="1022802"/>
    <n v="1143308"/>
    <s v="L405458"/>
    <s v="G404597"/>
  </r>
  <r>
    <s v="https://www.gem.wiki/Riffa_Power_and_Water_Station"/>
    <x v="68"/>
    <s v="Riffa Power and Water Station"/>
    <s v="محطة الرفاع إلنتاج الكهرباء"/>
    <s v="2-G9"/>
    <s v="NG"/>
    <n v="75"/>
    <x v="0"/>
    <x v="1"/>
    <s v="not found"/>
    <s v="not found"/>
    <s v="not found"/>
    <m/>
    <x v="27"/>
    <m/>
    <m/>
    <m/>
    <n v="26.120267999999999"/>
    <n v="50.589517999999998"/>
    <s v="exact"/>
    <s v="Riffa"/>
    <m/>
    <m/>
    <s v="Southern"/>
    <x v="2"/>
    <s v="Western Asia"/>
    <s v="WRI: WRI1023715"/>
    <m/>
    <s v="Al Riffa, Rifa'a"/>
    <s v="power"/>
    <s v="Aluminum"/>
    <s v="power"/>
    <s v="1022802"/>
    <n v="1143309"/>
    <s v="L405458"/>
    <s v="G404598"/>
  </r>
  <r>
    <s v="https://www.gem.wiki/ACWA_LNG_power_station"/>
    <x v="69"/>
    <s v="ACWA LNG power station"/>
    <m/>
    <s v="1"/>
    <s v="LNG"/>
    <n v="3600"/>
    <x v="3"/>
    <x v="0"/>
    <s v="not found"/>
    <m/>
    <m/>
    <m/>
    <x v="7"/>
    <m/>
    <m/>
    <m/>
    <n v="21.6125357145186"/>
    <n v="91.949029306633193"/>
    <s v="approximate"/>
    <s v="Maheshkhali Upazila - Cox's Bazar District"/>
    <m/>
    <m/>
    <s v="Chittagong"/>
    <x v="2"/>
    <s v="Southern Asia"/>
    <m/>
    <m/>
    <m/>
    <m/>
    <m/>
    <m/>
    <m/>
    <m/>
    <s v="L407904"/>
    <s v="G410687"/>
  </r>
  <r>
    <s v="https://www.gem.wiki/AGGREKO_Aurahati_power_station"/>
    <x v="69"/>
    <s v="AGGREKO Aurahati power station"/>
    <m/>
    <s v="1"/>
    <s v="D"/>
    <n v="19.55"/>
    <x v="0"/>
    <x v="4"/>
    <s v="not found"/>
    <m/>
    <m/>
    <m/>
    <x v="34"/>
    <m/>
    <m/>
    <m/>
    <n v="23.652200081267999"/>
    <n v="90.341506863738701"/>
    <s v="exact"/>
    <s v="Dhaka"/>
    <m/>
    <m/>
    <m/>
    <x v="2"/>
    <s v="Southern Asia"/>
    <m/>
    <m/>
    <m/>
    <m/>
    <m/>
    <m/>
    <s v="1127820"/>
    <n v="1230095"/>
    <s v="L408318"/>
    <s v="G411870"/>
  </r>
  <r>
    <s v="https://www.gem.wiki/AGGREKO_Aurahati_power_station"/>
    <x v="69"/>
    <s v="AGGREKO Aurahati power station"/>
    <m/>
    <s v="2"/>
    <s v="D"/>
    <n v="87.269000000000005"/>
    <x v="0"/>
    <x v="4"/>
    <s v="not found"/>
    <m/>
    <m/>
    <m/>
    <x v="34"/>
    <m/>
    <m/>
    <m/>
    <n v="23.652200081267999"/>
    <n v="90.341506863738701"/>
    <s v="exact"/>
    <s v="Dhaka"/>
    <m/>
    <m/>
    <m/>
    <x v="2"/>
    <s v="Southern Asia"/>
    <m/>
    <m/>
    <m/>
    <m/>
    <m/>
    <m/>
    <s v="1127820"/>
    <n v="1230095"/>
    <s v="L408318"/>
    <s v="G411869"/>
  </r>
  <r>
    <s v="https://www.gem.wiki/AGGREKO_Bramhangoan_power_station"/>
    <x v="69"/>
    <s v="AGGREKO Bramhangoan power station"/>
    <m/>
    <s v="1"/>
    <s v="D"/>
    <n v="19.55"/>
    <x v="0"/>
    <x v="4"/>
    <s v="not found"/>
    <m/>
    <m/>
    <m/>
    <x v="34"/>
    <m/>
    <m/>
    <m/>
    <n v="23.640383678473299"/>
    <n v="90.458054952812304"/>
    <s v="exact"/>
    <s v="Dhaka"/>
    <m/>
    <m/>
    <m/>
    <x v="2"/>
    <s v="Southern Asia"/>
    <m/>
    <m/>
    <m/>
    <m/>
    <m/>
    <m/>
    <s v="1084469"/>
    <n v="1230094"/>
    <s v="L408317"/>
    <s v="G411868"/>
  </r>
  <r>
    <s v="https://www.gem.wiki/AGGREKO_Bramhangoan_power_station"/>
    <x v="69"/>
    <s v="AGGREKO Bramhangoan power station"/>
    <m/>
    <s v="2"/>
    <s v="D"/>
    <n v="87.269000000000005"/>
    <x v="0"/>
    <x v="4"/>
    <s v="not found"/>
    <m/>
    <m/>
    <m/>
    <x v="34"/>
    <m/>
    <m/>
    <m/>
    <n v="23.640383678473299"/>
    <n v="90.458054952812304"/>
    <s v="exact"/>
    <s v="Dhaka"/>
    <m/>
    <m/>
    <m/>
    <x v="2"/>
    <s v="Southern Asia"/>
    <m/>
    <m/>
    <m/>
    <m/>
    <m/>
    <m/>
    <s v="1084469"/>
    <n v="1230094"/>
    <s v="L408317"/>
    <s v="G411867"/>
  </r>
  <r>
    <s v="https://www.gem.wiki/Anlima_Energy_power_station"/>
    <x v="69"/>
    <s v="Anlima Energy power station"/>
    <m/>
    <s v="1"/>
    <s v="HFO"/>
    <n v="126.36"/>
    <x v="0"/>
    <x v="4"/>
    <s v="not found"/>
    <m/>
    <m/>
    <m/>
    <x v="6"/>
    <m/>
    <m/>
    <m/>
    <n v="22.329071148205401"/>
    <n v="91.874190954585401"/>
    <s v="exact"/>
    <s v="Chittagong"/>
    <m/>
    <m/>
    <m/>
    <x v="2"/>
    <s v="Southern Asia"/>
    <m/>
    <m/>
    <m/>
    <m/>
    <m/>
    <m/>
    <s v="1124964"/>
    <n v="1293901"/>
    <s v="L408315"/>
    <s v="G411866"/>
  </r>
  <r>
    <s v="https://www.gem.wiki/Anwara_Jalalabad_power_station"/>
    <x v="69"/>
    <s v="Anwara Jalalabad power station"/>
    <m/>
    <s v="1"/>
    <s v="LNG"/>
    <n v="600"/>
    <x v="3"/>
    <x v="0"/>
    <s v="not found"/>
    <m/>
    <m/>
    <m/>
    <x v="43"/>
    <m/>
    <m/>
    <m/>
    <n v="22.2344808665827"/>
    <n v="91.858383373443999"/>
    <s v="approximate"/>
    <s v="Anwara Upazila"/>
    <m/>
    <m/>
    <s v="Chittagong"/>
    <x v="2"/>
    <s v="Southern Asia"/>
    <m/>
    <m/>
    <m/>
    <m/>
    <m/>
    <m/>
    <m/>
    <m/>
    <s v="L407903"/>
    <s v="G410688"/>
  </r>
  <r>
    <s v="https://www.gem.wiki/Ashuganj_(United)_power_station"/>
    <x v="69"/>
    <s v="Ashuganj (United) power station"/>
    <m/>
    <s v="1"/>
    <s v="NG"/>
    <n v="194.6"/>
    <x v="0"/>
    <x v="4"/>
    <s v="not found"/>
    <m/>
    <m/>
    <m/>
    <x v="13"/>
    <m/>
    <m/>
    <m/>
    <n v="24.040891999999999"/>
    <n v="91.004520999999997"/>
    <s v="exact"/>
    <s v="Ashuganj"/>
    <m/>
    <m/>
    <s v="Chittagong"/>
    <x v="2"/>
    <s v="Southern Asia"/>
    <m/>
    <m/>
    <m/>
    <m/>
    <m/>
    <m/>
    <s v="1091799"/>
    <m/>
    <s v="L407142"/>
    <s v="G413086"/>
  </r>
  <r>
    <s v="https://www.gem.wiki/Ashuganj_(United)_power_station"/>
    <x v="69"/>
    <s v="Ashuganj (United) power station"/>
    <m/>
    <s v="2"/>
    <s v="NG"/>
    <n v="16"/>
    <x v="0"/>
    <x v="4"/>
    <s v="not found"/>
    <m/>
    <m/>
    <m/>
    <x v="13"/>
    <m/>
    <m/>
    <m/>
    <n v="24.040891999999999"/>
    <n v="91.004520999999997"/>
    <s v="exact"/>
    <s v="Ashuganj"/>
    <m/>
    <m/>
    <s v="Chittagong"/>
    <x v="2"/>
    <s v="Southern Asia"/>
    <m/>
    <m/>
    <m/>
    <m/>
    <m/>
    <m/>
    <s v="1091799"/>
    <m/>
    <s v="L407142"/>
    <s v="G408633"/>
  </r>
  <r>
    <s v="https://www.gem.wiki/Ashuganj_East_power_station"/>
    <x v="69"/>
    <s v="Ashuganj East power station"/>
    <m/>
    <s v="1"/>
    <s v="NG"/>
    <n v="420"/>
    <x v="0"/>
    <x v="0"/>
    <s v="not found"/>
    <m/>
    <m/>
    <m/>
    <x v="3"/>
    <m/>
    <n v="2047"/>
    <m/>
    <n v="24.044769639811399"/>
    <n v="91.017107926285703"/>
    <s v="exact"/>
    <s v="Ashuganj"/>
    <s v="Brahmanbaria"/>
    <m/>
    <s v="Chittagong"/>
    <x v="2"/>
    <s v="Southern Asia"/>
    <m/>
    <m/>
    <m/>
    <m/>
    <m/>
    <m/>
    <s v="1109837"/>
    <s v="1272000, 1272001"/>
    <s v="L406356"/>
    <s v="G400855"/>
  </r>
  <r>
    <s v="https://www.gem.wiki/Ashuganj_power_station"/>
    <x v="69"/>
    <s v="Ashuganj power station"/>
    <m/>
    <s v="1-16"/>
    <s v="NG"/>
    <n v="55.552"/>
    <x v="0"/>
    <x v="4"/>
    <s v="not found"/>
    <m/>
    <m/>
    <m/>
    <x v="17"/>
    <m/>
    <m/>
    <m/>
    <n v="24.043332299999999"/>
    <n v="91.014254399999999"/>
    <s v="exact"/>
    <s v="Ashuganj"/>
    <m/>
    <m/>
    <s v="Chittagong"/>
    <x v="2"/>
    <s v="Southern Asia"/>
    <m/>
    <m/>
    <m/>
    <m/>
    <m/>
    <m/>
    <s v="1091800"/>
    <n v="1243170"/>
    <s v="L405983"/>
    <s v="G412587"/>
  </r>
  <r>
    <s v="https://www.gem.wiki/Ashuganj_power_station"/>
    <x v="69"/>
    <s v="Ashuganj power station"/>
    <m/>
    <s v="2-1"/>
    <s v="NG"/>
    <n v="450"/>
    <x v="2"/>
    <x v="0"/>
    <s v="not found"/>
    <m/>
    <m/>
    <m/>
    <x v="53"/>
    <m/>
    <n v="2053"/>
    <m/>
    <n v="24.043332299999999"/>
    <n v="91.014254399999999"/>
    <s v="exact"/>
    <s v="Ashuganj"/>
    <m/>
    <m/>
    <s v="Chittagong"/>
    <x v="2"/>
    <s v="Southern Asia"/>
    <m/>
    <m/>
    <m/>
    <m/>
    <m/>
    <m/>
    <s v="1010709"/>
    <m/>
    <s v="L405983"/>
    <s v="G410545"/>
  </r>
  <r>
    <s v="https://www.gem.wiki/Ashuganj_power_station"/>
    <x v="69"/>
    <s v="Ashuganj power station"/>
    <m/>
    <s v="2-2"/>
    <s v="LNG"/>
    <n v="600"/>
    <x v="3"/>
    <x v="0"/>
    <s v="not found"/>
    <m/>
    <m/>
    <m/>
    <x v="58"/>
    <m/>
    <n v="2056"/>
    <m/>
    <n v="24.043332299999999"/>
    <n v="91.014254399999999"/>
    <s v="exact"/>
    <s v="Ashuganj"/>
    <m/>
    <m/>
    <s v="Chittagong"/>
    <x v="2"/>
    <s v="Southern Asia"/>
    <m/>
    <m/>
    <m/>
    <m/>
    <m/>
    <m/>
    <s v="1010709"/>
    <m/>
    <s v="L405983"/>
    <s v="G410544"/>
  </r>
  <r>
    <s v="https://www.gem.wiki/Ashuganj_power_station"/>
    <x v="69"/>
    <s v="Ashuganj power station"/>
    <m/>
    <s v="2-3"/>
    <s v="LNG"/>
    <n v="600"/>
    <x v="3"/>
    <x v="0"/>
    <s v="not found"/>
    <m/>
    <m/>
    <m/>
    <x v="55"/>
    <m/>
    <n v="2062"/>
    <m/>
    <n v="24.043332299999999"/>
    <n v="91.014254399999999"/>
    <s v="exact"/>
    <s v="Ashuganj"/>
    <m/>
    <m/>
    <s v="Chittagong"/>
    <x v="2"/>
    <s v="Southern Asia"/>
    <m/>
    <m/>
    <m/>
    <m/>
    <m/>
    <m/>
    <s v="1010709"/>
    <m/>
    <s v="L405983"/>
    <s v="G410543"/>
  </r>
  <r>
    <s v="https://www.gem.wiki/Ashuganj_power_station"/>
    <x v="69"/>
    <s v="Ashuganj power station"/>
    <m/>
    <s v="2-4"/>
    <s v="LNG"/>
    <n v="600"/>
    <x v="3"/>
    <x v="0"/>
    <s v="not found"/>
    <m/>
    <m/>
    <m/>
    <x v="91"/>
    <m/>
    <n v="2066"/>
    <m/>
    <n v="24.043332299999999"/>
    <n v="91.014254399999999"/>
    <s v="exact"/>
    <s v="Ashuganj"/>
    <m/>
    <m/>
    <s v="Chittagong"/>
    <x v="2"/>
    <s v="Southern Asia"/>
    <m/>
    <m/>
    <m/>
    <m/>
    <m/>
    <m/>
    <s v="1010709"/>
    <m/>
    <s v="L405983"/>
    <s v="G410542"/>
  </r>
  <r>
    <s v="https://www.gem.wiki/Ashuganj_power_station"/>
    <x v="69"/>
    <s v="Ashuganj power station"/>
    <m/>
    <s v="CC2"/>
    <s v="NG"/>
    <n v="225"/>
    <x v="0"/>
    <x v="0"/>
    <s v="not found"/>
    <m/>
    <m/>
    <m/>
    <x v="13"/>
    <m/>
    <m/>
    <m/>
    <n v="24.043332299999999"/>
    <n v="91.014254399999999"/>
    <s v="exact"/>
    <s v="Ashuganj"/>
    <m/>
    <m/>
    <s v="Chittagong"/>
    <x v="2"/>
    <s v="Southern Asia"/>
    <m/>
    <m/>
    <m/>
    <m/>
    <m/>
    <m/>
    <s v="1010709"/>
    <s v="1253280, 1272000"/>
    <s v="L405983"/>
    <s v="G406012"/>
  </r>
  <r>
    <s v="https://www.gem.wiki/Ashuganj_power_station"/>
    <x v="69"/>
    <s v="Ashuganj power station"/>
    <m/>
    <s v="North"/>
    <s v="NG"/>
    <n v="450"/>
    <x v="0"/>
    <x v="0"/>
    <s v="not found"/>
    <m/>
    <m/>
    <m/>
    <x v="31"/>
    <m/>
    <m/>
    <m/>
    <n v="24.043332299999999"/>
    <n v="91.014254399999999"/>
    <s v="exact"/>
    <s v="Ashuganj"/>
    <m/>
    <m/>
    <s v="Chittagong"/>
    <x v="2"/>
    <s v="Southern Asia"/>
    <m/>
    <m/>
    <m/>
    <m/>
    <m/>
    <m/>
    <s v="1091801"/>
    <n v="1243188"/>
    <s v="L405983"/>
    <s v="G406013"/>
  </r>
  <r>
    <s v="https://www.gem.wiki/Ashuganj_power_station"/>
    <x v="69"/>
    <s v="Ashuganj power station"/>
    <m/>
    <s v="ST3"/>
    <s v="NG"/>
    <n v="150"/>
    <x v="7"/>
    <x v="3"/>
    <s v="not found"/>
    <m/>
    <m/>
    <m/>
    <x v="32"/>
    <n v="2021"/>
    <n v="2021"/>
    <m/>
    <n v="24.043332299999999"/>
    <n v="91.014254399999999"/>
    <s v="exact"/>
    <s v="Ashuganj"/>
    <m/>
    <m/>
    <s v="Chittagong"/>
    <x v="2"/>
    <s v="Southern Asia"/>
    <m/>
    <m/>
    <m/>
    <m/>
    <m/>
    <m/>
    <s v="1010709"/>
    <n v="1103024"/>
    <s v="L405983"/>
    <s v="G406017"/>
  </r>
  <r>
    <s v="https://www.gem.wiki/Ashuganj_power_station"/>
    <x v="69"/>
    <s v="Ashuganj power station"/>
    <m/>
    <s v="ST4"/>
    <s v="NG"/>
    <n v="150"/>
    <x v="7"/>
    <x v="3"/>
    <s v="not found"/>
    <m/>
    <m/>
    <m/>
    <x v="33"/>
    <n v="2022"/>
    <n v="2022"/>
    <m/>
    <n v="24.043332299999999"/>
    <n v="91.014254399999999"/>
    <s v="exact"/>
    <s v="Ashuganj"/>
    <m/>
    <m/>
    <s v="Chittagong"/>
    <x v="2"/>
    <s v="Southern Asia"/>
    <m/>
    <m/>
    <m/>
    <m/>
    <m/>
    <m/>
    <s v="1010709"/>
    <n v="1103025"/>
    <s v="L405983"/>
    <s v="G406018"/>
  </r>
  <r>
    <s v="https://www.gem.wiki/Ashuganj_power_station"/>
    <x v="69"/>
    <s v="Ashuganj power station"/>
    <m/>
    <s v="ST5"/>
    <s v="NG"/>
    <n v="150"/>
    <x v="7"/>
    <x v="3"/>
    <s v="not found"/>
    <m/>
    <m/>
    <m/>
    <x v="12"/>
    <m/>
    <n v="2023"/>
    <m/>
    <n v="24.043332299999999"/>
    <n v="91.014254399999999"/>
    <s v="exact"/>
    <s v="Ashuganj"/>
    <m/>
    <m/>
    <s v="Chittagong"/>
    <x v="2"/>
    <s v="Southern Asia"/>
    <m/>
    <m/>
    <m/>
    <m/>
    <m/>
    <m/>
    <s v="1010709"/>
    <n v="1103026"/>
    <s v="L405983"/>
    <s v="G406019"/>
  </r>
  <r>
    <s v="https://www.gem.wiki/Ashuganj_power_station"/>
    <x v="69"/>
    <s v="Ashuganj power station"/>
    <m/>
    <s v="South"/>
    <s v="NG"/>
    <n v="450"/>
    <x v="0"/>
    <x v="0"/>
    <s v="not found"/>
    <m/>
    <m/>
    <m/>
    <x v="5"/>
    <m/>
    <m/>
    <m/>
    <n v="24.043332299999999"/>
    <n v="91.014254399999999"/>
    <s v="exact"/>
    <s v="Ashuganj"/>
    <m/>
    <m/>
    <s v="Chittagong"/>
    <x v="2"/>
    <s v="Southern Asia"/>
    <m/>
    <m/>
    <m/>
    <m/>
    <m/>
    <m/>
    <s v="1089120"/>
    <n v="1222965"/>
    <s v="L405983"/>
    <s v="G406014"/>
  </r>
  <r>
    <s v="https://www.gem.wiki/Baghabari_power_station"/>
    <x v="69"/>
    <s v="Baghabari power station"/>
    <m/>
    <s v="1"/>
    <s v="NG"/>
    <n v="71"/>
    <x v="0"/>
    <x v="1"/>
    <s v="not found"/>
    <m/>
    <m/>
    <m/>
    <x v="29"/>
    <m/>
    <n v="2024"/>
    <m/>
    <n v="24.135680499999999"/>
    <n v="89.590839299999999"/>
    <s v="exact"/>
    <s v="Baghabari"/>
    <m/>
    <m/>
    <s v="Rajshahi"/>
    <x v="2"/>
    <s v="Southern Asia"/>
    <m/>
    <m/>
    <m/>
    <m/>
    <m/>
    <m/>
    <s v="1010710"/>
    <n v="1103720"/>
    <s v="L405984"/>
    <s v="G406020"/>
  </r>
  <r>
    <s v="https://www.gem.wiki/Baghabari_power_station"/>
    <x v="69"/>
    <s v="Baghabari power station"/>
    <m/>
    <s v="2"/>
    <s v="NG"/>
    <n v="100"/>
    <x v="0"/>
    <x v="1"/>
    <s v="not found"/>
    <m/>
    <m/>
    <m/>
    <x v="11"/>
    <m/>
    <n v="2024"/>
    <m/>
    <n v="24.135680499999999"/>
    <n v="89.590839299999999"/>
    <s v="exact"/>
    <s v="Baghabari"/>
    <m/>
    <m/>
    <s v="Rajshahi"/>
    <x v="2"/>
    <s v="Southern Asia"/>
    <m/>
    <m/>
    <m/>
    <m/>
    <m/>
    <m/>
    <s v="1010710"/>
    <n v="1173911"/>
    <s v="L405984"/>
    <s v="G406021"/>
  </r>
  <r>
    <s v="https://www.gem.wiki/Bangla_Trac_Power_Unit-1_power_station"/>
    <x v="69"/>
    <s v="Bangla Trac Power Unit-1 power station"/>
    <m/>
    <s v="1"/>
    <s v="D"/>
    <n v="138.6"/>
    <x v="0"/>
    <x v="4"/>
    <s v="not found"/>
    <m/>
    <m/>
    <m/>
    <x v="34"/>
    <m/>
    <m/>
    <m/>
    <n v="23.546548423883198"/>
    <n v="90.777897569830799"/>
    <s v="exact"/>
    <s v="Cumilla"/>
    <m/>
    <m/>
    <m/>
    <x v="2"/>
    <s v="Southern Asia"/>
    <m/>
    <m/>
    <s v="Daudkandi power plant"/>
    <m/>
    <m/>
    <m/>
    <s v="1121153"/>
    <n v="1288818"/>
    <s v="L408320"/>
    <s v="G411865"/>
  </r>
  <r>
    <s v="https://www.gem.wiki/Bangla_Trac_Power_Unit-1_power_station"/>
    <x v="69"/>
    <s v="Bangla Trac Power Unit-1 power station"/>
    <m/>
    <s v="2"/>
    <s v="D"/>
    <n v="60"/>
    <x v="0"/>
    <x v="4"/>
    <s v="not found"/>
    <m/>
    <m/>
    <m/>
    <x v="34"/>
    <m/>
    <m/>
    <m/>
    <n v="23.546548423883198"/>
    <n v="90.777897569830799"/>
    <s v="exact"/>
    <s v="Cumilla"/>
    <m/>
    <m/>
    <m/>
    <x v="2"/>
    <s v="Southern Asia"/>
    <m/>
    <m/>
    <s v="Daudkandi power plant"/>
    <m/>
    <m/>
    <m/>
    <s v="1121153"/>
    <n v="1311256"/>
    <s v="L408320"/>
    <s v="G411864"/>
  </r>
  <r>
    <s v="https://www.gem.wiki/Bangla_Trac_Power_Unit-1_power_station"/>
    <x v="69"/>
    <s v="Bangla Trac Power Unit-1 power station"/>
    <m/>
    <s v="3"/>
    <s v="D"/>
    <n v="15.75"/>
    <x v="0"/>
    <x v="4"/>
    <s v="not found"/>
    <m/>
    <m/>
    <m/>
    <x v="34"/>
    <m/>
    <m/>
    <m/>
    <n v="23.546548423883198"/>
    <n v="90.777897569830799"/>
    <s v="exact"/>
    <s v="Cumilla"/>
    <m/>
    <m/>
    <m/>
    <x v="2"/>
    <s v="Southern Asia"/>
    <m/>
    <m/>
    <s v="Daudkandi power plant"/>
    <m/>
    <m/>
    <m/>
    <s v="1121153"/>
    <n v="1311257"/>
    <s v="L408320"/>
    <s v="G411863"/>
  </r>
  <r>
    <s v="https://www.gem.wiki/Bangla_Trac_Power_Unit-2_power_station"/>
    <x v="69"/>
    <s v="Bangla Trac Power Unit-2 power station"/>
    <m/>
    <s v="1"/>
    <s v="D"/>
    <n v="107.8"/>
    <x v="0"/>
    <x v="4"/>
    <s v="not found"/>
    <m/>
    <m/>
    <m/>
    <x v="34"/>
    <m/>
    <m/>
    <m/>
    <n v="23.017703080733401"/>
    <n v="89.413518569827801"/>
    <s v="exact"/>
    <s v="Jashore"/>
    <m/>
    <m/>
    <m/>
    <x v="2"/>
    <s v="Southern Asia"/>
    <m/>
    <m/>
    <s v="Noapara power plant"/>
    <m/>
    <m/>
    <m/>
    <s v="1121154"/>
    <n v="1288819"/>
    <s v="L408319"/>
    <s v="G411862"/>
  </r>
  <r>
    <s v="https://www.gem.wiki/Bera_power_station"/>
    <x v="69"/>
    <s v="Bera power station"/>
    <m/>
    <s v="1-9"/>
    <s v="HFO"/>
    <n v="74.61"/>
    <x v="0"/>
    <x v="4"/>
    <m/>
    <m/>
    <m/>
    <m/>
    <x v="17"/>
    <m/>
    <m/>
    <m/>
    <n v="24.090694369341499"/>
    <n v="89.618294793070007"/>
    <s v="exact"/>
    <s v="Bera Upazilla"/>
    <m/>
    <s v="Pabna District"/>
    <s v="Rajshahi"/>
    <x v="2"/>
    <s v="Southern Asia"/>
    <m/>
    <m/>
    <m/>
    <m/>
    <m/>
    <m/>
    <s v="1078939"/>
    <n v="1221007"/>
    <s v="L408322"/>
    <s v="G411861"/>
  </r>
  <r>
    <s v="https://www.gem.wiki/Bhairab_power_station"/>
    <x v="69"/>
    <s v="Bhairab power station"/>
    <m/>
    <s v="1-3"/>
    <s v="HFO"/>
    <n v="54.6"/>
    <x v="0"/>
    <x v="4"/>
    <m/>
    <m/>
    <m/>
    <m/>
    <x v="30"/>
    <m/>
    <m/>
    <m/>
    <n v="24.055985013766801"/>
    <n v="90.979431078871301"/>
    <s v="approximate"/>
    <s v="Bhairab"/>
    <m/>
    <m/>
    <s v="Dhaka"/>
    <x v="2"/>
    <s v="Southern Asia"/>
    <m/>
    <m/>
    <s v="Bhairov, Bhairob"/>
    <m/>
    <m/>
    <m/>
    <s v="1121679"/>
    <n v="1289628"/>
    <s v="L408321"/>
    <s v="G411860"/>
  </r>
  <r>
    <s v="https://www.gem.wiki/Bheramara_power_station"/>
    <x v="69"/>
    <s v="Bheramara power station"/>
    <m/>
    <s v="1"/>
    <s v="NG/D"/>
    <n v="410"/>
    <x v="0"/>
    <x v="0"/>
    <s v="not found"/>
    <m/>
    <m/>
    <m/>
    <x v="31"/>
    <m/>
    <m/>
    <m/>
    <n v="24.049377100000001"/>
    <n v="89.017492399999995"/>
    <s v="exact"/>
    <s v="Chandgram"/>
    <m/>
    <m/>
    <s v="Khulna"/>
    <x v="2"/>
    <s v="Southern Asia"/>
    <m/>
    <m/>
    <m/>
    <m/>
    <m/>
    <m/>
    <s v="1078923"/>
    <s v="1220990, 1271766"/>
    <s v="L405985"/>
    <s v="G406022"/>
  </r>
  <r>
    <s v="https://www.gem.wiki/Bhola_power_station"/>
    <x v="69"/>
    <s v="Bhola power station"/>
    <m/>
    <s v="1"/>
    <s v="NG"/>
    <n v="225"/>
    <x v="0"/>
    <x v="0"/>
    <s v="not found"/>
    <m/>
    <m/>
    <m/>
    <x v="13"/>
    <m/>
    <m/>
    <m/>
    <n v="22.479292300000001"/>
    <n v="90.710956600000003"/>
    <s v="exact"/>
    <s v="Bhola"/>
    <m/>
    <m/>
    <s v="Barisal"/>
    <x v="2"/>
    <s v="Southern Asia"/>
    <m/>
    <m/>
    <m/>
    <m/>
    <m/>
    <m/>
    <s v="1010715"/>
    <s v="1235666, 1254830, 1251000, 1236387"/>
    <s v="L405986"/>
    <s v="G406023"/>
  </r>
  <r>
    <s v="https://www.gem.wiki/Bhola_power_station"/>
    <x v="69"/>
    <s v="Bhola power station"/>
    <m/>
    <s v="2"/>
    <s v="NG/D"/>
    <n v="220"/>
    <x v="0"/>
    <x v="0"/>
    <s v="not found"/>
    <m/>
    <m/>
    <m/>
    <x v="30"/>
    <m/>
    <m/>
    <m/>
    <n v="22.479292300000001"/>
    <n v="90.710956600000003"/>
    <s v="exact"/>
    <s v="Bhola"/>
    <m/>
    <m/>
    <s v="Barisal"/>
    <x v="2"/>
    <s v="Southern Asia"/>
    <m/>
    <m/>
    <m/>
    <m/>
    <m/>
    <m/>
    <s v="1120082"/>
    <s v="1287371, 1287799, 1287800"/>
    <s v="L405986"/>
    <s v="G406024"/>
  </r>
  <r>
    <s v="https://www.gem.wiki/Bibiana_II_(Summit)_power_station"/>
    <x v="69"/>
    <s v="Bibiana II (Summit) power station"/>
    <m/>
    <s v="1"/>
    <s v="NG"/>
    <n v="341"/>
    <x v="0"/>
    <x v="0"/>
    <s v="not found"/>
    <m/>
    <m/>
    <m/>
    <x v="13"/>
    <m/>
    <m/>
    <m/>
    <n v="24.639504500000001"/>
    <n v="91.659470499999998"/>
    <s v="exact"/>
    <s v="Parkul"/>
    <m/>
    <m/>
    <s v="Sylhet"/>
    <x v="2"/>
    <s v="Southern Asia"/>
    <m/>
    <m/>
    <s v="Bibiyana"/>
    <m/>
    <m/>
    <m/>
    <s v="1069960"/>
    <s v="1187354, 1229579"/>
    <s v="L405987"/>
    <s v="G406025"/>
  </r>
  <r>
    <s v="https://www.gem.wiki/Bibiana_III_power_station"/>
    <x v="69"/>
    <s v="Bibiana III power station"/>
    <m/>
    <s v="1"/>
    <s v="NG"/>
    <n v="400"/>
    <x v="0"/>
    <x v="0"/>
    <s v="not found"/>
    <m/>
    <m/>
    <m/>
    <x v="0"/>
    <m/>
    <m/>
    <m/>
    <n v="24.636557199999999"/>
    <n v="91.656487200000001"/>
    <s v="exact"/>
    <s v="Parkul"/>
    <m/>
    <m/>
    <s v="Sylhet"/>
    <x v="2"/>
    <s v="Southern Asia"/>
    <m/>
    <m/>
    <s v="Bibiyana"/>
    <m/>
    <m/>
    <m/>
    <s v="1087820"/>
    <s v="1236096, 1248152"/>
    <s v="L405988"/>
    <s v="G406026"/>
  </r>
  <r>
    <s v="https://www.gem.wiki/Bibiyana_South_power_station"/>
    <x v="69"/>
    <s v="Bibiyana South power station"/>
    <m/>
    <s v="1"/>
    <s v="NG"/>
    <n v="400"/>
    <x v="0"/>
    <x v="0"/>
    <s v="not found"/>
    <m/>
    <m/>
    <m/>
    <x v="30"/>
    <m/>
    <m/>
    <m/>
    <n v="24.634998"/>
    <n v="91.660499000000002"/>
    <s v="exact"/>
    <s v="Parkul"/>
    <s v="Habiganj"/>
    <m/>
    <s v="Sylhet"/>
    <x v="2"/>
    <s v="Southern Asia"/>
    <m/>
    <m/>
    <s v="Bibiana"/>
    <m/>
    <m/>
    <m/>
    <s v="1109740"/>
    <n v="1271770"/>
    <s v="L406358"/>
    <s v="G400856"/>
  </r>
  <r>
    <s v="https://www.gem.wiki/Boalkhali_power_station"/>
    <x v="69"/>
    <s v="Boalkhali power station"/>
    <m/>
    <s v="1"/>
    <s v="NG/LNG/D"/>
    <n v="400"/>
    <x v="3"/>
    <x v="0"/>
    <s v="not found"/>
    <m/>
    <m/>
    <m/>
    <x v="54"/>
    <m/>
    <m/>
    <m/>
    <n v="22.3761491375768"/>
    <n v="91.914324591746507"/>
    <s v="approximate"/>
    <s v="Boalkhali"/>
    <m/>
    <m/>
    <s v="Chittagong"/>
    <x v="2"/>
    <s v="Southern Asia"/>
    <m/>
    <m/>
    <m/>
    <m/>
    <m/>
    <m/>
    <m/>
    <m/>
    <s v="L407907"/>
    <s v="G410694"/>
  </r>
  <r>
    <s v="https://www.gem.wiki/Boalkhali_power_station"/>
    <x v="69"/>
    <s v="Boalkhali power station"/>
    <m/>
    <s v="2"/>
    <s v="NG/LNG/D"/>
    <n v="400"/>
    <x v="3"/>
    <x v="0"/>
    <s v="not found"/>
    <m/>
    <m/>
    <m/>
    <x v="56"/>
    <m/>
    <m/>
    <m/>
    <n v="22.3761491375768"/>
    <n v="91.914324591746507"/>
    <s v="approximate"/>
    <s v="Boalkhali"/>
    <m/>
    <m/>
    <s v="Chittagong"/>
    <x v="2"/>
    <s v="Southern Asia"/>
    <m/>
    <m/>
    <m/>
    <m/>
    <m/>
    <m/>
    <m/>
    <m/>
    <s v="L407907"/>
    <s v="G410695"/>
  </r>
  <r>
    <s v="https://www.gem.wiki/CLC_Bosila_power_station"/>
    <x v="69"/>
    <s v="CLC Bosila power station"/>
    <m/>
    <s v="1"/>
    <s v="HFO"/>
    <n v="105.3"/>
    <x v="7"/>
    <x v="4"/>
    <s v="Y"/>
    <m/>
    <m/>
    <m/>
    <x v="31"/>
    <m/>
    <m/>
    <m/>
    <n v="23.742906405347501"/>
    <n v="90.342789020264505"/>
    <s v="exact"/>
    <s v="Keraniganj"/>
    <m/>
    <m/>
    <m/>
    <x v="2"/>
    <s v="Southern Asia"/>
    <m/>
    <m/>
    <m/>
    <m/>
    <m/>
    <m/>
    <s v="1101008"/>
    <n v="1258079"/>
    <s v="L408324"/>
    <s v="G411857"/>
  </r>
  <r>
    <s v="https://www.gem.wiki/CPGCBL-Sumitomo_power_station"/>
    <x v="69"/>
    <s v="CPGCBL-Sumitomo power station"/>
    <m/>
    <s v="1"/>
    <s v="LNG"/>
    <n v="1200"/>
    <x v="3"/>
    <x v="5"/>
    <s v="not found"/>
    <s v="not found"/>
    <s v="not found"/>
    <s v="replacement"/>
    <x v="43"/>
    <m/>
    <m/>
    <m/>
    <n v="21.623125999999999"/>
    <n v="91.903689"/>
    <s v="approximate"/>
    <s v="Maheshkhali"/>
    <m/>
    <m/>
    <s v="Chittagong"/>
    <x v="2"/>
    <s v="Southern Asia"/>
    <m/>
    <m/>
    <m/>
    <m/>
    <m/>
    <m/>
    <m/>
    <m/>
    <s v="L104827"/>
    <s v="G409973"/>
  </r>
  <r>
    <s v="https://www.gem.wiki/Chandpur_power_station"/>
    <x v="69"/>
    <s v="Chandpur power station"/>
    <m/>
    <s v="1"/>
    <s v="NG"/>
    <n v="163"/>
    <x v="0"/>
    <x v="0"/>
    <s v="not found"/>
    <m/>
    <m/>
    <m/>
    <x v="39"/>
    <m/>
    <m/>
    <m/>
    <n v="23.222418300000001"/>
    <n v="90.669029100000003"/>
    <s v="exact"/>
    <s v="Chandpur"/>
    <m/>
    <m/>
    <s v="Chittagong"/>
    <x v="2"/>
    <s v="Southern Asia"/>
    <m/>
    <m/>
    <m/>
    <m/>
    <m/>
    <m/>
    <s v="1055709"/>
    <s v="1182309, 1195285"/>
    <s v="L405989"/>
    <s v="G406027"/>
  </r>
  <r>
    <s v="https://www.gem.wiki/Chapainawabganj_power_station"/>
    <x v="69"/>
    <s v="Chapainawabganj power station"/>
    <m/>
    <s v="1"/>
    <s v="HFO"/>
    <n v="99.96"/>
    <x v="0"/>
    <x v="4"/>
    <s v="not found"/>
    <m/>
    <m/>
    <m/>
    <x v="31"/>
    <m/>
    <m/>
    <m/>
    <n v="24.6558531217335"/>
    <n v="88.404188149090004"/>
    <s v="exact"/>
    <s v="Amnura"/>
    <m/>
    <m/>
    <m/>
    <x v="2"/>
    <s v="Southern Asia"/>
    <m/>
    <m/>
    <s v="Chapai Nawabganj power plant"/>
    <m/>
    <m/>
    <m/>
    <s v="1081476"/>
    <n v="1239877"/>
    <s v="L408326"/>
    <s v="G411859"/>
  </r>
  <r>
    <s v="https://www.gem.wiki/Chowmuhani_power_station"/>
    <x v="69"/>
    <s v="Chowmuhani power station"/>
    <m/>
    <s v="1"/>
    <s v="HFO"/>
    <n v="117.36"/>
    <x v="0"/>
    <x v="4"/>
    <s v="not found"/>
    <m/>
    <m/>
    <m/>
    <x v="0"/>
    <m/>
    <m/>
    <m/>
    <n v="22.973711924596401"/>
    <n v="91.097490546650604"/>
    <s v="exact"/>
    <s v="Chowmuhani"/>
    <m/>
    <m/>
    <m/>
    <x v="2"/>
    <s v="Southern Asia"/>
    <m/>
    <m/>
    <m/>
    <m/>
    <m/>
    <m/>
    <s v="1123688"/>
    <n v="1292188"/>
    <s v="L408325"/>
    <s v="G411858"/>
  </r>
  <r>
    <s v="https://www.gem.wiki/Confidence_Bagura_power_station"/>
    <x v="69"/>
    <s v="Confidence Bagura power station"/>
    <m/>
    <s v="1"/>
    <s v="HFO"/>
    <n v="111.3"/>
    <x v="0"/>
    <x v="4"/>
    <s v="Y"/>
    <m/>
    <m/>
    <m/>
    <x v="0"/>
    <m/>
    <m/>
    <m/>
    <n v="24.768641763265101"/>
    <n v="89.346058860159303"/>
    <s v="exact"/>
    <s v="Kharna"/>
    <m/>
    <m/>
    <m/>
    <x v="2"/>
    <s v="Southern Asia"/>
    <m/>
    <m/>
    <m/>
    <m/>
    <m/>
    <m/>
    <s v="1121103"/>
    <n v="1288766"/>
    <s v="L408323"/>
    <s v="G411856"/>
  </r>
  <r>
    <s v="https://www.gem.wiki/Confidence_Bagura_power_station"/>
    <x v="69"/>
    <s v="Confidence Bagura power station"/>
    <m/>
    <s v="2"/>
    <s v="HFO"/>
    <n v="111.3"/>
    <x v="0"/>
    <x v="4"/>
    <s v="Y"/>
    <m/>
    <m/>
    <m/>
    <x v="0"/>
    <m/>
    <m/>
    <m/>
    <n v="24.768641763265101"/>
    <n v="89.346058860159303"/>
    <s v="exact"/>
    <s v="Kharna"/>
    <m/>
    <m/>
    <m/>
    <x v="2"/>
    <s v="Southern Asia"/>
    <m/>
    <m/>
    <m/>
    <m/>
    <m/>
    <m/>
    <s v="1121103"/>
    <n v="1293254"/>
    <s v="L408323"/>
    <s v="G411855"/>
  </r>
  <r>
    <s v="https://www.gem.wiki/Confidence_Rangpur_power_station"/>
    <x v="69"/>
    <s v="Confidence Rangpur power station"/>
    <m/>
    <s v="1"/>
    <s v="HFO"/>
    <n v="112.96"/>
    <x v="0"/>
    <x v="4"/>
    <s v="Y"/>
    <m/>
    <m/>
    <m/>
    <x v="0"/>
    <m/>
    <m/>
    <m/>
    <n v="25.659124652276699"/>
    <n v="89.272737653181494"/>
    <s v="exact"/>
    <s v="Dhaka"/>
    <m/>
    <m/>
    <m/>
    <x v="2"/>
    <s v="Southern Asia"/>
    <m/>
    <m/>
    <m/>
    <m/>
    <m/>
    <m/>
    <s v="1119393"/>
    <n v="1286265"/>
    <s v="L408328"/>
    <s v="G411854"/>
  </r>
  <r>
    <s v="https://www.gem.wiki/Confidence_Zodiac_power_station"/>
    <x v="69"/>
    <s v="Confidence Zodiac power station"/>
    <m/>
    <s v="1"/>
    <s v="HFO"/>
    <n v="55.65"/>
    <x v="0"/>
    <x v="4"/>
    <m/>
    <m/>
    <m/>
    <m/>
    <x v="43"/>
    <m/>
    <m/>
    <m/>
    <n v="22.332210031511099"/>
    <n v="91.874943224251197"/>
    <s v="exact"/>
    <s v="Chittagong"/>
    <m/>
    <m/>
    <s v="Chittagong"/>
    <x v="2"/>
    <s v="Southern Asia"/>
    <m/>
    <m/>
    <m/>
    <m/>
    <m/>
    <m/>
    <s v="1121104"/>
    <n v="1288767"/>
    <s v="L408327"/>
    <s v="G411853"/>
  </r>
  <r>
    <s v="https://www.gem.wiki/Confidence_Zodiac_power_station"/>
    <x v="69"/>
    <s v="Confidence Zodiac power station"/>
    <m/>
    <s v="2"/>
    <s v="HFO"/>
    <n v="3.6"/>
    <x v="0"/>
    <x v="4"/>
    <m/>
    <m/>
    <m/>
    <m/>
    <x v="43"/>
    <m/>
    <m/>
    <m/>
    <n v="22.332210031511099"/>
    <n v="91.874943224251197"/>
    <s v="exact"/>
    <s v="Chittagong"/>
    <m/>
    <m/>
    <s v="Chittagong"/>
    <x v="2"/>
    <s v="Southern Asia"/>
    <m/>
    <m/>
    <m/>
    <m/>
    <m/>
    <m/>
    <s v="1121104"/>
    <n v="1288767"/>
    <s v="L408327"/>
    <s v="G411852"/>
  </r>
  <r>
    <s v="https://www.gem.wiki/DNPGL_Manikganj_power_station"/>
    <x v="69"/>
    <s v="DNPGL Manikganj power station"/>
    <m/>
    <s v="1-3"/>
    <s v="HFO"/>
    <n v="57.9"/>
    <x v="0"/>
    <x v="4"/>
    <s v="not found"/>
    <m/>
    <m/>
    <m/>
    <x v="5"/>
    <m/>
    <m/>
    <m/>
    <n v="23.866711603730302"/>
    <n v="89.996944909436905"/>
    <s v="approximate"/>
    <s v="Manikganj"/>
    <m/>
    <m/>
    <m/>
    <x v="2"/>
    <s v="Southern Asia"/>
    <m/>
    <m/>
    <s v="Manikgonj"/>
    <m/>
    <m/>
    <m/>
    <s v="1129161"/>
    <n v="1299921"/>
    <s v="L408331"/>
    <s v="G411850"/>
  </r>
  <r>
    <s v="https://www.gem.wiki/Desh_Chandpur_power_station"/>
    <x v="69"/>
    <s v="Desh Chandpur power station"/>
    <m/>
    <s v="1"/>
    <s v="D"/>
    <n v="220.98"/>
    <x v="0"/>
    <x v="4"/>
    <s v="not found"/>
    <m/>
    <m/>
    <m/>
    <x v="34"/>
    <m/>
    <m/>
    <m/>
    <n v="23.2240219417403"/>
    <n v="90.673872356443795"/>
    <s v="exact"/>
    <s v="Chandpur"/>
    <m/>
    <m/>
    <m/>
    <x v="2"/>
    <s v="Southern Asia"/>
    <m/>
    <m/>
    <m/>
    <m/>
    <m/>
    <m/>
    <s v="1120155"/>
    <n v="1287473"/>
    <s v="L408332"/>
    <s v="G411851"/>
  </r>
  <r>
    <s v="https://www.gem.wiki/Dohazari_power_station"/>
    <x v="69"/>
    <s v="Dohazari power station"/>
    <m/>
    <s v="1"/>
    <s v="HFO"/>
    <n v="102"/>
    <x v="0"/>
    <x v="4"/>
    <s v="not found"/>
    <m/>
    <m/>
    <m/>
    <x v="17"/>
    <m/>
    <m/>
    <m/>
    <n v="22.1522476602171"/>
    <n v="92.071345425748007"/>
    <s v="exact"/>
    <s v="Dohazari"/>
    <m/>
    <m/>
    <m/>
    <x v="2"/>
    <s v="Southern Asia"/>
    <m/>
    <m/>
    <s v="Dohazari-Kalaish power plant"/>
    <m/>
    <m/>
    <m/>
    <s v="1078938"/>
    <n v="1221006"/>
    <s v="L408330"/>
    <s v="G411849"/>
  </r>
  <r>
    <s v="https://www.gem.wiki/Doreen_Chandpur_power_station"/>
    <x v="69"/>
    <s v="Doreen Chandpur power station"/>
    <m/>
    <s v="1"/>
    <s v="HFO"/>
    <n v="74.063999999999993"/>
    <x v="0"/>
    <x v="4"/>
    <s v="not found"/>
    <m/>
    <m/>
    <m/>
    <x v="0"/>
    <m/>
    <m/>
    <m/>
    <n v="23.598773303366499"/>
    <n v="90.488996796300199"/>
    <s v="exact"/>
    <s v="Narayanganj"/>
    <m/>
    <m/>
    <m/>
    <x v="2"/>
    <s v="Southern Asia"/>
    <m/>
    <m/>
    <m/>
    <m/>
    <m/>
    <m/>
    <s v="1132363"/>
    <n v="1304192"/>
    <s v="L408329"/>
    <s v="G411848"/>
  </r>
  <r>
    <s v="https://www.gem.wiki/Doreen_Chandpur_power_station"/>
    <x v="69"/>
    <s v="Doreen Chandpur power station"/>
    <m/>
    <s v="2"/>
    <s v="HFO"/>
    <n v="50.856000000000002"/>
    <x v="0"/>
    <x v="4"/>
    <s v="not found"/>
    <m/>
    <m/>
    <m/>
    <x v="0"/>
    <m/>
    <m/>
    <m/>
    <n v="23.598773303366499"/>
    <n v="90.488996796300199"/>
    <s v="exact"/>
    <s v="Narayanganj"/>
    <m/>
    <m/>
    <m/>
    <x v="2"/>
    <s v="Southern Asia"/>
    <m/>
    <m/>
    <m/>
    <m/>
    <m/>
    <m/>
    <s v="1132363"/>
    <n v="1304191"/>
    <s v="L408329"/>
    <s v="G411847"/>
  </r>
  <r>
    <s v="https://www.gem.wiki/Dutch_Bangla_Siddhirganj_power_station"/>
    <x v="69"/>
    <s v="Dutch Bangla Siddhirganj power station"/>
    <m/>
    <s v="1"/>
    <s v="HFO"/>
    <n v="106.8"/>
    <x v="0"/>
    <x v="4"/>
    <s v="not found"/>
    <m/>
    <m/>
    <m/>
    <x v="17"/>
    <m/>
    <m/>
    <m/>
    <n v="23.671143994443099"/>
    <n v="90.525227366017702"/>
    <s v="exact"/>
    <s v="Siddhirganj"/>
    <m/>
    <m/>
    <m/>
    <x v="2"/>
    <s v="Southern Asia"/>
    <m/>
    <m/>
    <m/>
    <m/>
    <m/>
    <m/>
    <s v="1083358"/>
    <n v="1228206"/>
    <s v="L408339"/>
    <s v="G411846"/>
  </r>
  <r>
    <s v="https://www.gem.wiki/EPV_Chittagong_power_station"/>
    <x v="69"/>
    <s v="EPV Chittagong power station"/>
    <m/>
    <s v="1"/>
    <s v="HFO"/>
    <n v="112"/>
    <x v="0"/>
    <x v="4"/>
    <s v="not found"/>
    <m/>
    <m/>
    <m/>
    <x v="13"/>
    <m/>
    <m/>
    <m/>
    <n v="22.3346417772016"/>
    <n v="91.876430213346396"/>
    <s v="exact"/>
    <s v="Chattogram"/>
    <m/>
    <m/>
    <m/>
    <x v="2"/>
    <s v="Southern Asia"/>
    <m/>
    <m/>
    <m/>
    <m/>
    <m/>
    <m/>
    <s v="1069188"/>
    <n v="1202871"/>
    <s v="L408336"/>
    <s v="G411843"/>
  </r>
  <r>
    <s v="https://www.gem.wiki/EPV_Thakurgaon_power_station"/>
    <x v="69"/>
    <s v="EPV Thakurgaon power station"/>
    <m/>
    <s v="2"/>
    <s v="HFO"/>
    <n v="112"/>
    <x v="0"/>
    <x v="4"/>
    <s v="not found"/>
    <m/>
    <m/>
    <m/>
    <x v="3"/>
    <m/>
    <m/>
    <m/>
    <n v="22.3346417772016"/>
    <n v="91.876430213346396"/>
    <s v="exact"/>
    <s v="Chattogram"/>
    <m/>
    <m/>
    <m/>
    <x v="2"/>
    <s v="Southern Asia"/>
    <m/>
    <m/>
    <m/>
    <m/>
    <m/>
    <m/>
    <s v="1127822"/>
    <n v="1298068"/>
    <s v="L408335"/>
    <s v="G411842"/>
  </r>
  <r>
    <s v="https://www.gem.wiki/Energis_Shikalbaha_power_station"/>
    <x v="69"/>
    <s v="Energis Shikalbaha power station"/>
    <m/>
    <s v="1"/>
    <s v="HFO"/>
    <n v="55"/>
    <x v="7"/>
    <x v="4"/>
    <m/>
    <m/>
    <m/>
    <m/>
    <x v="1"/>
    <m/>
    <m/>
    <m/>
    <n v="23.797118845683599"/>
    <n v="90.402665353134793"/>
    <s v="approximate"/>
    <s v="Shikalbaha"/>
    <m/>
    <m/>
    <s v="Chittagong"/>
    <x v="2"/>
    <s v="Southern Asia"/>
    <m/>
    <m/>
    <m/>
    <m/>
    <m/>
    <m/>
    <s v="1127821"/>
    <n v="1298063"/>
    <s v="L408338"/>
    <s v="G411845"/>
  </r>
  <r>
    <s v="https://www.gem.wiki/Energyprima_Shahjibazar_power_station"/>
    <x v="69"/>
    <s v="Energyprima Shahjibazar power station"/>
    <m/>
    <s v="1"/>
    <s v="NG"/>
    <n v="50"/>
    <x v="7"/>
    <x v="4"/>
    <m/>
    <m/>
    <m/>
    <m/>
    <x v="47"/>
    <m/>
    <m/>
    <m/>
    <n v="24.327198977789401"/>
    <n v="91.371011626034999"/>
    <s v="exact"/>
    <s v="Shahjibazar"/>
    <m/>
    <s v="Hobigonj"/>
    <s v="Sylhet"/>
    <x v="2"/>
    <s v="Southern Asia"/>
    <m/>
    <m/>
    <m/>
    <m/>
    <m/>
    <m/>
    <s v="1071712"/>
    <n v="1208062"/>
    <s v="L408337"/>
    <s v="G411844"/>
  </r>
  <r>
    <s v="https://www.gem.wiki/Faridpur_peaking_power_station"/>
    <x v="69"/>
    <s v="Faridpur peaking power station"/>
    <m/>
    <s v="1"/>
    <s v="HFO"/>
    <n v="55.84"/>
    <x v="0"/>
    <x v="4"/>
    <m/>
    <m/>
    <m/>
    <m/>
    <x v="17"/>
    <m/>
    <m/>
    <m/>
    <n v="23.6191852193157"/>
    <n v="89.773301924293406"/>
    <s v="exact"/>
    <s v="Faridpur"/>
    <m/>
    <m/>
    <s v="Dhaka"/>
    <x v="2"/>
    <s v="Southern Asia"/>
    <m/>
    <m/>
    <m/>
    <m/>
    <m/>
    <m/>
    <s v="1078934"/>
    <n v="1227164"/>
    <s v="L408334"/>
    <s v="G411841"/>
  </r>
  <r>
    <s v="https://www.gem.wiki/Fenchuganj_(BEDL)_power_station"/>
    <x v="69"/>
    <s v="Fenchuganj (BEDL) power station"/>
    <m/>
    <s v="1"/>
    <s v="HFO"/>
    <n v="55.1"/>
    <x v="0"/>
    <x v="4"/>
    <m/>
    <m/>
    <m/>
    <m/>
    <x v="9"/>
    <m/>
    <m/>
    <m/>
    <n v="24.683104303619402"/>
    <n v="91.918923357297004"/>
    <s v="exact"/>
    <s v="Fenchuganj"/>
    <m/>
    <m/>
    <s v="Sylhet"/>
    <x v="2"/>
    <s v="Southern Asia"/>
    <m/>
    <m/>
    <s v="Fenchugonj 51 MW PP (Barakatullah)"/>
    <m/>
    <m/>
    <m/>
    <s v="1081416"/>
    <n v="1225058"/>
    <s v="L408333"/>
    <s v="G411840"/>
  </r>
  <r>
    <s v="https://www.gem.wiki/Fenchuganj_power_station"/>
    <x v="69"/>
    <s v="Fenchuganj power station"/>
    <m/>
    <s v="1"/>
    <s v="NG"/>
    <n v="97"/>
    <x v="0"/>
    <x v="0"/>
    <s v="not found"/>
    <m/>
    <m/>
    <m/>
    <x v="48"/>
    <m/>
    <m/>
    <m/>
    <n v="24.685359399999999"/>
    <n v="91.919229900000005"/>
    <s v="exact"/>
    <s v="Fenchuganj"/>
    <m/>
    <m/>
    <s v="Sylhet"/>
    <x v="2"/>
    <s v="Southern Asia"/>
    <m/>
    <m/>
    <s v="Fenchugonj"/>
    <m/>
    <m/>
    <m/>
    <s v="1010722"/>
    <s v="1114830, 1114831, 1114832"/>
    <s v="L405990"/>
    <s v="G406028"/>
  </r>
  <r>
    <s v="https://www.gem.wiki/Fenchuganj_power_station"/>
    <x v="69"/>
    <s v="Fenchuganj power station"/>
    <m/>
    <s v="2"/>
    <s v="NG"/>
    <n v="104"/>
    <x v="0"/>
    <x v="0"/>
    <s v="not found"/>
    <m/>
    <m/>
    <m/>
    <x v="17"/>
    <m/>
    <m/>
    <m/>
    <n v="24.685359399999999"/>
    <n v="91.919229900000005"/>
    <s v="exact"/>
    <s v="Fenchuganj"/>
    <m/>
    <m/>
    <s v="Sylhet"/>
    <x v="2"/>
    <s v="Southern Asia"/>
    <m/>
    <m/>
    <s v="Fenchugonj"/>
    <m/>
    <m/>
    <m/>
    <s v="1010722"/>
    <s v="1165062, 1194751, 1190891"/>
    <s v="L405990"/>
    <s v="G406029"/>
  </r>
  <r>
    <s v="https://www.gem.wiki/Feni_Lanka_power_station"/>
    <x v="69"/>
    <s v="Feni Lanka power station"/>
    <m/>
    <s v="1"/>
    <s v="HFO"/>
    <n v="128.905"/>
    <x v="0"/>
    <x v="4"/>
    <s v="not found"/>
    <m/>
    <m/>
    <m/>
    <x v="6"/>
    <m/>
    <m/>
    <m/>
    <n v="23.017307218661301"/>
    <n v="91.346185305635601"/>
    <s v="exact"/>
    <s v="Feni"/>
    <m/>
    <m/>
    <m/>
    <x v="2"/>
    <s v="Southern Asia"/>
    <m/>
    <m/>
    <s v="Fani 114MW Power Plant(Lakdam)"/>
    <m/>
    <m/>
    <m/>
    <s v="1124721"/>
    <n v="1293624"/>
    <s v="L408341"/>
    <s v="G411839"/>
  </r>
  <r>
    <s v="https://www.gem.wiki/Feni_Lanka_power_station"/>
    <x v="69"/>
    <s v="Feni Lanka power station"/>
    <m/>
    <s v="2"/>
    <s v="HFO"/>
    <n v="9.7799999999999994"/>
    <x v="0"/>
    <x v="4"/>
    <s v="not found"/>
    <m/>
    <m/>
    <m/>
    <x v="6"/>
    <m/>
    <m/>
    <m/>
    <n v="23.017307218661301"/>
    <n v="91.346185305635601"/>
    <s v="exact"/>
    <s v="Feni"/>
    <m/>
    <m/>
    <m/>
    <x v="2"/>
    <s v="Southern Asia"/>
    <m/>
    <m/>
    <s v="Fani 114MW Power Plant(Lakdam)"/>
    <m/>
    <m/>
    <m/>
    <s v="1124721"/>
    <n v="1293624"/>
    <s v="L408341"/>
    <s v="G411838"/>
  </r>
  <r>
    <s v="https://www.gem.wiki/Gazaria_power_station_(RPCL)"/>
    <x v="69"/>
    <s v="Gazaria power station (RPCL)"/>
    <m/>
    <s v="1"/>
    <s v="NG/LNG"/>
    <n v="600"/>
    <x v="2"/>
    <x v="0"/>
    <s v="not found"/>
    <m/>
    <m/>
    <s v="replacement"/>
    <x v="41"/>
    <m/>
    <m/>
    <m/>
    <n v="23.509356708575801"/>
    <n v="90.415933441606199"/>
    <s v="approximate"/>
    <s v="Munshiganj"/>
    <m/>
    <m/>
    <s v="Dhaka"/>
    <x v="2"/>
    <s v="Southern Asia"/>
    <m/>
    <m/>
    <m/>
    <m/>
    <m/>
    <m/>
    <m/>
    <m/>
    <s v="L100074"/>
    <s v="G410691"/>
  </r>
  <r>
    <s v="https://www.gem.wiki/Gazipur_power_station"/>
    <x v="69"/>
    <s v="Gazipur power station"/>
    <m/>
    <s v="1"/>
    <s v="NG/LNG"/>
    <n v="225"/>
    <x v="2"/>
    <x v="0"/>
    <s v="not found"/>
    <m/>
    <m/>
    <m/>
    <x v="56"/>
    <m/>
    <m/>
    <m/>
    <n v="23.9959910740886"/>
    <n v="90.348692141396796"/>
    <s v="approximate"/>
    <s v="Kodda"/>
    <m/>
    <s v="Gazipur"/>
    <s v="Dhaka"/>
    <x v="2"/>
    <s v="Southern Asia"/>
    <m/>
    <m/>
    <s v="Gazipur combined cycle power station"/>
    <m/>
    <m/>
    <m/>
    <m/>
    <m/>
    <s v="L407909"/>
    <s v="G410689"/>
  </r>
  <r>
    <s v="https://www.gem.wiki/Gazipur_power_station"/>
    <x v="69"/>
    <s v="Gazipur power station"/>
    <m/>
    <s v="2"/>
    <s v="NG/LNG"/>
    <n v="450"/>
    <x v="2"/>
    <x v="0"/>
    <s v="not found"/>
    <m/>
    <m/>
    <m/>
    <x v="58"/>
    <m/>
    <m/>
    <m/>
    <n v="23.9959910740886"/>
    <n v="90.348692141396796"/>
    <s v="approximate"/>
    <s v="Kodda"/>
    <m/>
    <s v="Gazipur"/>
    <s v="Dhaka"/>
    <x v="2"/>
    <s v="Southern Asia"/>
    <m/>
    <m/>
    <s v="Gazipur combined cycle power station"/>
    <m/>
    <m/>
    <m/>
    <m/>
    <m/>
    <s v="L407909"/>
    <s v="G410690"/>
  </r>
  <r>
    <s v="https://www.gem.wiki/Ghorasal_power_station"/>
    <x v="69"/>
    <s v="Ghorasal power station"/>
    <m/>
    <s v="1"/>
    <s v="NG"/>
    <n v="55"/>
    <x v="6"/>
    <x v="3"/>
    <s v="not found"/>
    <m/>
    <m/>
    <m/>
    <x v="35"/>
    <n v="2020"/>
    <n v="2020"/>
    <m/>
    <n v="23.980072"/>
    <n v="90.637084000000002"/>
    <s v="exact"/>
    <s v="Palash"/>
    <m/>
    <s v="Narsingdi"/>
    <s v="Dhaka"/>
    <x v="2"/>
    <s v="Southern Asia"/>
    <m/>
    <m/>
    <s v="Ghorashal"/>
    <m/>
    <m/>
    <m/>
    <s v="1010724"/>
    <n v="1109904"/>
    <s v="L405991"/>
    <s v="G406030"/>
  </r>
  <r>
    <s v="https://www.gem.wiki/Ghorasal_power_station"/>
    <x v="69"/>
    <s v="Ghorasal power station"/>
    <m/>
    <s v="2"/>
    <s v="NG"/>
    <n v="55"/>
    <x v="6"/>
    <x v="3"/>
    <s v="not found"/>
    <m/>
    <m/>
    <m/>
    <x v="50"/>
    <n v="2020"/>
    <n v="2020"/>
    <m/>
    <n v="23.980072"/>
    <n v="90.637084000000002"/>
    <s v="exact"/>
    <s v="Palash"/>
    <m/>
    <s v="Narsingdi"/>
    <s v="Dhaka"/>
    <x v="2"/>
    <s v="Southern Asia"/>
    <m/>
    <m/>
    <s v="Ghorashal"/>
    <m/>
    <m/>
    <m/>
    <s v="1010724"/>
    <n v="1169430"/>
    <s v="L405991"/>
    <s v="G406031"/>
  </r>
  <r>
    <s v="https://www.gem.wiki/Ghorasal_power_station"/>
    <x v="69"/>
    <s v="Ghorasal power station"/>
    <m/>
    <s v="4"/>
    <s v="NG"/>
    <n v="210"/>
    <x v="6"/>
    <x v="3"/>
    <s v="not found"/>
    <m/>
    <m/>
    <m/>
    <x v="24"/>
    <n v="2022"/>
    <n v="2022"/>
    <m/>
    <n v="23.980072"/>
    <n v="90.637084000000002"/>
    <s v="exact"/>
    <s v="Palash"/>
    <m/>
    <s v="Narsingdi"/>
    <s v="Dhaka"/>
    <x v="2"/>
    <s v="Southern Asia"/>
    <m/>
    <m/>
    <s v="Ghorashal"/>
    <m/>
    <m/>
    <m/>
    <s v="1010724"/>
    <n v="1116740"/>
    <s v="L405991"/>
    <s v="G406032"/>
  </r>
  <r>
    <s v="https://www.gem.wiki/Ghorasal_power_station"/>
    <x v="69"/>
    <s v="Ghorasal power station"/>
    <m/>
    <s v="5"/>
    <s v="NG"/>
    <n v="210"/>
    <x v="0"/>
    <x v="3"/>
    <s v="not found"/>
    <m/>
    <m/>
    <m/>
    <x v="14"/>
    <m/>
    <m/>
    <m/>
    <n v="23.980072"/>
    <n v="90.637084000000002"/>
    <s v="exact"/>
    <s v="Palash"/>
    <m/>
    <s v="Narsingdi"/>
    <s v="Dhaka"/>
    <x v="2"/>
    <s v="Southern Asia"/>
    <m/>
    <m/>
    <s v="Ghorashal"/>
    <m/>
    <m/>
    <m/>
    <s v="1010724"/>
    <n v="1116741"/>
    <s v="L405991"/>
    <s v="G406033"/>
  </r>
  <r>
    <s v="https://www.gem.wiki/Ghorasal_power_station"/>
    <x v="69"/>
    <s v="Ghorasal power station"/>
    <m/>
    <s v="7"/>
    <s v="NG"/>
    <n v="365"/>
    <x v="0"/>
    <x v="0"/>
    <s v="not found"/>
    <m/>
    <m/>
    <m/>
    <x v="34"/>
    <m/>
    <m/>
    <m/>
    <n v="23.980072"/>
    <n v="90.637084000000002"/>
    <s v="exact"/>
    <s v="Palash"/>
    <m/>
    <s v="Narsingdi"/>
    <s v="Dhaka"/>
    <x v="2"/>
    <s v="Southern Asia"/>
    <m/>
    <m/>
    <s v="Ghorashal"/>
    <m/>
    <m/>
    <m/>
    <s v="1010724"/>
    <s v="1290928, 1290929"/>
    <s v="L405991"/>
    <s v="G406034"/>
  </r>
  <r>
    <s v="https://www.gem.wiki/Ghorasal_power_station"/>
    <x v="69"/>
    <s v="Ghorasal power station"/>
    <m/>
    <s v="8"/>
    <s v="LNG"/>
    <n v="225"/>
    <x v="3"/>
    <x v="0"/>
    <s v="not found"/>
    <s v="not found"/>
    <s v="not found"/>
    <m/>
    <x v="54"/>
    <m/>
    <m/>
    <m/>
    <n v="23.980072"/>
    <n v="90.637084000000002"/>
    <s v="exact"/>
    <s v="Palash"/>
    <m/>
    <s v="Narsingdi"/>
    <s v="Dhaka"/>
    <x v="2"/>
    <s v="Southern Asia"/>
    <m/>
    <m/>
    <s v="Ghorashal"/>
    <m/>
    <m/>
    <m/>
    <s v="1010724"/>
    <n v="1271726"/>
    <s v="L405991"/>
    <s v="G406035"/>
  </r>
  <r>
    <s v="https://www.gem.wiki/Ghorasal_power_station"/>
    <x v="69"/>
    <s v="Ghorasal power station"/>
    <m/>
    <s v="Repowered 3"/>
    <s v="NG"/>
    <n v="260"/>
    <x v="0"/>
    <x v="1"/>
    <s v="not found"/>
    <m/>
    <m/>
    <m/>
    <x v="30"/>
    <m/>
    <m/>
    <m/>
    <n v="23.980072"/>
    <n v="90.637084000000002"/>
    <s v="exact"/>
    <s v="Palash"/>
    <m/>
    <s v="Narsingdi"/>
    <s v="Dhaka"/>
    <x v="2"/>
    <s v="Southern Asia"/>
    <m/>
    <m/>
    <s v="Ghorashal"/>
    <m/>
    <m/>
    <m/>
    <s v="1010724"/>
    <s v="1109906, 1232518"/>
    <s v="L405991"/>
    <s v="G406036"/>
  </r>
  <r>
    <s v="https://www.gem.wiki/Ghorasal_power_station"/>
    <x v="69"/>
    <s v="Ghorasal power station"/>
    <m/>
    <s v="Repowered 4"/>
    <s v="NG"/>
    <n v="210"/>
    <x v="0"/>
    <x v="0"/>
    <s v="not found"/>
    <m/>
    <m/>
    <m/>
    <x v="3"/>
    <m/>
    <m/>
    <m/>
    <n v="23.980072"/>
    <n v="90.637084000000002"/>
    <s v="exact"/>
    <s v="Palash"/>
    <m/>
    <s v="Narsingdi"/>
    <s v="Dhaka"/>
    <x v="2"/>
    <s v="Southern Asia"/>
    <m/>
    <m/>
    <s v="Ghorashal"/>
    <m/>
    <m/>
    <m/>
    <s v="1010724"/>
    <s v="1109907, 1232517"/>
    <s v="L405991"/>
    <s v="G406037"/>
  </r>
  <r>
    <s v="https://www.gem.wiki/Ghorashal_(Regent)_power_station"/>
    <x v="69"/>
    <s v="Ghorashal (Regent) power station"/>
    <m/>
    <s v="1"/>
    <s v="NG"/>
    <n v="113.9"/>
    <x v="0"/>
    <x v="4"/>
    <m/>
    <m/>
    <m/>
    <m/>
    <x v="2"/>
    <m/>
    <m/>
    <m/>
    <n v="23.970687435142299"/>
    <n v="90.641427442329004"/>
    <s v="exact"/>
    <s v="Palash"/>
    <m/>
    <s v="Narsingdi"/>
    <s v="Dhaka"/>
    <x v="2"/>
    <s v="Southern Asia"/>
    <m/>
    <m/>
    <s v="Ghorashal 108MW PP (Regent)"/>
    <m/>
    <m/>
    <m/>
    <s v="1088914"/>
    <n v="1238123"/>
    <s v="L408340"/>
    <s v="G411837"/>
  </r>
  <r>
    <s v="https://www.gem.wiki/Gopalganj_power_station"/>
    <x v="69"/>
    <s v="Gopalganj power station"/>
    <m/>
    <s v="1-16"/>
    <s v="HFO"/>
    <n v="111.68"/>
    <x v="0"/>
    <x v="4"/>
    <s v="not found"/>
    <m/>
    <m/>
    <m/>
    <x v="17"/>
    <m/>
    <m/>
    <m/>
    <n v="23.030106627410401"/>
    <n v="89.821256035009199"/>
    <s v="exact"/>
    <s v="Gopalganj"/>
    <m/>
    <m/>
    <m/>
    <x v="2"/>
    <s v="Southern Asia"/>
    <m/>
    <m/>
    <m/>
    <m/>
    <m/>
    <m/>
    <s v="1078936"/>
    <n v="1221003"/>
    <s v="L408342"/>
    <s v="G411836"/>
  </r>
  <r>
    <s v="https://www.gem.wiki/Haripur_(HPL)_power_station"/>
    <x v="69"/>
    <s v="Haripur (HPL) power station"/>
    <m/>
    <s v="1"/>
    <s v="NG"/>
    <n v="360"/>
    <x v="0"/>
    <x v="0"/>
    <s v="not found"/>
    <m/>
    <m/>
    <m/>
    <x v="11"/>
    <m/>
    <n v="2023"/>
    <m/>
    <n v="23.677740499999999"/>
    <n v="90.532318000000004"/>
    <s v="exact"/>
    <s v="Bandar"/>
    <m/>
    <m/>
    <s v="Dhaka"/>
    <x v="2"/>
    <s v="Southern Asia"/>
    <m/>
    <m/>
    <s v="Horippur 360 MW CCPP (HPL)"/>
    <m/>
    <m/>
    <m/>
    <s v="1038327"/>
    <s v="1159725, 1172084"/>
    <s v="L405992"/>
    <s v="G406038"/>
  </r>
  <r>
    <s v="https://www.gem.wiki/Haripur_power_station"/>
    <x v="69"/>
    <s v="Haripur power station"/>
    <m/>
    <s v="1"/>
    <s v="NG"/>
    <n v="412"/>
    <x v="0"/>
    <x v="0"/>
    <s v="not found"/>
    <m/>
    <m/>
    <m/>
    <x v="22"/>
    <m/>
    <m/>
    <m/>
    <n v="23.680401499999999"/>
    <n v="90.521349700000002"/>
    <s v="exact"/>
    <s v="Bandar"/>
    <m/>
    <m/>
    <s v="Dhaka"/>
    <x v="2"/>
    <s v="Southern Asia"/>
    <m/>
    <m/>
    <s v="Horipur 412 MW CCPP"/>
    <m/>
    <m/>
    <m/>
    <s v="1071705"/>
    <s v="1204821, 1232104"/>
    <s v="L405993"/>
    <s v="G406039"/>
  </r>
  <r>
    <s v="https://www.gem.wiki/Haripur_power_station"/>
    <x v="69"/>
    <s v="Haripur power station"/>
    <m/>
    <s v="2"/>
    <s v="LNG"/>
    <n v="250"/>
    <x v="3"/>
    <x v="0"/>
    <s v="not found"/>
    <s v="not found"/>
    <s v="not found"/>
    <m/>
    <x v="40"/>
    <m/>
    <m/>
    <m/>
    <n v="23.680401499999999"/>
    <n v="90.521349700000002"/>
    <s v="exact"/>
    <s v="Bandar"/>
    <m/>
    <m/>
    <s v="Dhaka"/>
    <x v="2"/>
    <s v="Southern Asia"/>
    <m/>
    <m/>
    <m/>
    <m/>
    <m/>
    <m/>
    <s v="1071705"/>
    <m/>
    <s v="L405993"/>
    <s v="G406040"/>
  </r>
  <r>
    <s v="https://www.gem.wiki/Hathazari_peaking_power_station"/>
    <x v="69"/>
    <s v="Hathazari peaking power station"/>
    <m/>
    <s v="1"/>
    <s v="HFO"/>
    <n v="97.9"/>
    <x v="0"/>
    <x v="4"/>
    <m/>
    <m/>
    <m/>
    <m/>
    <x v="17"/>
    <m/>
    <m/>
    <m/>
    <n v="22.491425441347399"/>
    <n v="91.805490201199603"/>
    <s v="approximate"/>
    <s v="Hathazari"/>
    <m/>
    <m/>
    <s v="Chittagong"/>
    <x v="2"/>
    <s v="Southern Asia"/>
    <m/>
    <m/>
    <m/>
    <m/>
    <m/>
    <m/>
    <s v="1078937"/>
    <n v="1221005"/>
    <s v="L408343"/>
    <s v="G411835"/>
  </r>
  <r>
    <s v="https://www.gem.wiki/Jamaldi_Meghnaghat_power_station"/>
    <x v="69"/>
    <s v="Jamaldi Meghnaghat power station"/>
    <m/>
    <s v="1"/>
    <s v="LNG"/>
    <n v="660"/>
    <x v="3"/>
    <x v="0"/>
    <s v="not found"/>
    <s v="not found"/>
    <s v="not found"/>
    <m/>
    <x v="43"/>
    <m/>
    <m/>
    <m/>
    <n v="23.5958952211477"/>
    <n v="90.611232543837403"/>
    <s v="approximate"/>
    <s v="Meghnaghat"/>
    <s v="Jamaldi"/>
    <m/>
    <s v="Dhaka"/>
    <x v="2"/>
    <s v="Southern Asia"/>
    <m/>
    <m/>
    <m/>
    <m/>
    <m/>
    <m/>
    <s v="1138194"/>
    <n v="1312355"/>
    <s v="L407788"/>
    <s v="G410359"/>
  </r>
  <r>
    <s v="https://www.gem.wiki/Jamuna_Industrial_Park_power_station"/>
    <x v="69"/>
    <s v="Jamuna Industrial Park power station"/>
    <m/>
    <s v="1"/>
    <s v="NG"/>
    <n v="78"/>
    <x v="2"/>
    <x v="4"/>
    <m/>
    <m/>
    <m/>
    <m/>
    <x v="43"/>
    <m/>
    <m/>
    <m/>
    <n v="24.144149432529499"/>
    <n v="91.335783024311198"/>
    <s v="approximate"/>
    <s v="Madhabpur"/>
    <m/>
    <m/>
    <s v="Sylhet"/>
    <x v="2"/>
    <s v="Southern Asia"/>
    <m/>
    <m/>
    <m/>
    <m/>
    <m/>
    <m/>
    <s v="1131969"/>
    <n v="1303604"/>
    <s v="L408352"/>
    <s v="G411834"/>
  </r>
  <r>
    <s v="https://www.gem.wiki/Jangalia_power_station"/>
    <x v="69"/>
    <s v="Jangalia power station"/>
    <m/>
    <s v="1"/>
    <s v="HFO"/>
    <n v="53.52"/>
    <x v="0"/>
    <x v="4"/>
    <m/>
    <m/>
    <m/>
    <m/>
    <x v="2"/>
    <m/>
    <m/>
    <m/>
    <n v="23.431146953487499"/>
    <n v="91.170174359274"/>
    <s v="exact"/>
    <s v="Jangalia"/>
    <s v="Comilla"/>
    <m/>
    <s v="Chittagong"/>
    <x v="2"/>
    <s v="Southern Asia"/>
    <m/>
    <m/>
    <m/>
    <m/>
    <m/>
    <m/>
    <s v="1081477"/>
    <n v="1225163"/>
    <s v="L408351"/>
    <s v="G411833"/>
  </r>
  <r>
    <s v="https://www.gem.wiki/Jhulda_power_plant"/>
    <x v="69"/>
    <s v="Jhulda power plant"/>
    <m/>
    <s v="1"/>
    <s v="HFO"/>
    <n v="105.6"/>
    <x v="0"/>
    <x v="4"/>
    <s v="not found"/>
    <m/>
    <m/>
    <m/>
    <x v="39"/>
    <m/>
    <m/>
    <m/>
    <n v="22.297091378432899"/>
    <n v="91.805392509301996"/>
    <s v="exact"/>
    <s v="Chattogram"/>
    <m/>
    <m/>
    <m/>
    <x v="2"/>
    <s v="Southern Asia"/>
    <m/>
    <m/>
    <s v="Juldah"/>
    <m/>
    <m/>
    <m/>
    <s v="1088742"/>
    <n v="1237769"/>
    <s v="L408350"/>
    <s v="G411832"/>
  </r>
  <r>
    <s v="https://www.gem.wiki/Jhulda_power_plant"/>
    <x v="69"/>
    <s v="Jhulda power plant"/>
    <m/>
    <s v="2"/>
    <s v="HFO"/>
    <n v="105.6"/>
    <x v="0"/>
    <x v="4"/>
    <s v="not found"/>
    <m/>
    <m/>
    <m/>
    <x v="6"/>
    <m/>
    <m/>
    <m/>
    <n v="22.297091378432899"/>
    <n v="91.805392509301996"/>
    <s v="exact"/>
    <s v="Chattogram"/>
    <m/>
    <m/>
    <m/>
    <x v="2"/>
    <s v="Southern Asia"/>
    <m/>
    <m/>
    <s v="Juldah"/>
    <m/>
    <m/>
    <m/>
    <s v="1088742"/>
    <n v="1288820"/>
    <s v="L408350"/>
    <s v="G411831"/>
  </r>
  <r>
    <s v="https://www.gem.wiki/Jhulda_power_plant"/>
    <x v="69"/>
    <s v="Jhulda power plant"/>
    <m/>
    <s v="3"/>
    <s v="HFO"/>
    <n v="105.6"/>
    <x v="0"/>
    <x v="4"/>
    <s v="not found"/>
    <m/>
    <m/>
    <m/>
    <x v="34"/>
    <m/>
    <m/>
    <m/>
    <n v="22.297091378432899"/>
    <n v="91.805392509301996"/>
    <s v="exact"/>
    <s v="Chattogram"/>
    <m/>
    <m/>
    <m/>
    <x v="2"/>
    <s v="Southern Asia"/>
    <m/>
    <m/>
    <s v="Juldah"/>
    <m/>
    <m/>
    <m/>
    <s v="1088742"/>
    <n v="1298067"/>
    <s v="L408350"/>
    <s v="G411830"/>
  </r>
  <r>
    <s v="https://www.gem.wiki/Kamalaghat_power_station"/>
    <x v="69"/>
    <s v="Kamalaghat power station"/>
    <m/>
    <s v="1-3"/>
    <s v="HFO"/>
    <n v="56.07"/>
    <x v="0"/>
    <x v="4"/>
    <m/>
    <m/>
    <m/>
    <m/>
    <x v="34"/>
    <m/>
    <m/>
    <m/>
    <n v="23.573499999999999"/>
    <n v="90.490300000000005"/>
    <s v="exact"/>
    <s v="Kamalaghat"/>
    <m/>
    <m/>
    <s v="Dhaka"/>
    <x v="2"/>
    <s v="Southern Asia"/>
    <m/>
    <m/>
    <s v="Banco Munshiganj Power Plant"/>
    <m/>
    <m/>
    <m/>
    <s v="1121680"/>
    <n v="1289629"/>
    <s v="L408349"/>
    <s v="G411829"/>
  </r>
  <r>
    <s v="https://www.gem.wiki/Kanchan_Purbachal_power_station"/>
    <x v="69"/>
    <s v="Kanchan Purbachal power station"/>
    <m/>
    <s v="1-3"/>
    <s v="HFO"/>
    <n v="58.212000000000003"/>
    <x v="0"/>
    <x v="4"/>
    <m/>
    <m/>
    <m/>
    <m/>
    <x v="30"/>
    <m/>
    <m/>
    <m/>
    <n v="23.819760533021501"/>
    <n v="90.547898880122702"/>
    <s v="exact"/>
    <s v="Rupganj"/>
    <s v="Narayanganj"/>
    <m/>
    <s v="Dhaka"/>
    <x v="2"/>
    <s v="Southern Asia"/>
    <m/>
    <m/>
    <m/>
    <m/>
    <m/>
    <m/>
    <s v="1127823"/>
    <n v="1298069"/>
    <s v="L408348"/>
    <s v="G411828"/>
  </r>
  <r>
    <s v="https://www.gem.wiki/Karnaphuli_power_station"/>
    <x v="69"/>
    <s v="Karnaphuli power station"/>
    <m/>
    <s v="1"/>
    <s v="HFO"/>
    <n v="110.49"/>
    <x v="0"/>
    <x v="4"/>
    <s v="Y"/>
    <m/>
    <m/>
    <m/>
    <x v="0"/>
    <m/>
    <m/>
    <m/>
    <n v="22.338475902155899"/>
    <n v="91.888943577809997"/>
    <s v="exact"/>
    <s v="Chattogram"/>
    <m/>
    <m/>
    <m/>
    <x v="2"/>
    <s v="Southern Asia"/>
    <m/>
    <m/>
    <m/>
    <m/>
    <m/>
    <m/>
    <s v="1121072"/>
    <n v="1288713"/>
    <s v="L408347"/>
    <s v="G411827"/>
  </r>
  <r>
    <s v="https://www.gem.wiki/Katakhali_(Northern)_power_station"/>
    <x v="69"/>
    <s v="Katakhali (Northern) power station"/>
    <m/>
    <s v="1"/>
    <s v="HFO"/>
    <n v="53.4"/>
    <x v="0"/>
    <x v="4"/>
    <m/>
    <m/>
    <m/>
    <m/>
    <x v="39"/>
    <m/>
    <m/>
    <m/>
    <n v="24.367280923542602"/>
    <n v="88.676525701831494"/>
    <s v="exact"/>
    <s v="Katakhali"/>
    <s v="Rajshahi"/>
    <m/>
    <s v="Dhaka"/>
    <x v="2"/>
    <s v="Southern Asia"/>
    <m/>
    <m/>
    <m/>
    <m/>
    <m/>
    <m/>
    <s v="1078924"/>
    <n v="1228200"/>
    <s v="L408346"/>
    <s v="G411826"/>
  </r>
  <r>
    <s v="https://www.gem.wiki/Katakhali_power_station"/>
    <x v="69"/>
    <s v="Katakhali power station"/>
    <m/>
    <s v="1"/>
    <s v="HFO"/>
    <n v="52.2"/>
    <x v="0"/>
    <x v="4"/>
    <m/>
    <m/>
    <m/>
    <m/>
    <x v="39"/>
    <m/>
    <m/>
    <m/>
    <n v="24.367427520031299"/>
    <n v="88.675651301586598"/>
    <s v="exact"/>
    <s v="Katakhali"/>
    <s v="Rajshahi"/>
    <m/>
    <s v="Dhaka"/>
    <x v="2"/>
    <s v="Southern Asia"/>
    <m/>
    <m/>
    <m/>
    <m/>
    <m/>
    <m/>
    <s v="1082555"/>
    <n v="1220999"/>
    <s v="L408345"/>
    <s v="G411825"/>
  </r>
  <r>
    <s v="https://www.gem.wiki/Katpotti_power_station"/>
    <x v="69"/>
    <s v="Katpotti power station"/>
    <m/>
    <s v="1"/>
    <s v="HFO"/>
    <n v="55.3"/>
    <x v="0"/>
    <x v="4"/>
    <m/>
    <m/>
    <m/>
    <m/>
    <x v="13"/>
    <m/>
    <m/>
    <m/>
    <n v="23.5417535033421"/>
    <n v="90.518908951037403"/>
    <s v="approximate"/>
    <s v="Katpotti"/>
    <s v="Munshiganj"/>
    <m/>
    <s v="Dhaka"/>
    <x v="2"/>
    <s v="Southern Asia"/>
    <m/>
    <m/>
    <m/>
    <m/>
    <m/>
    <m/>
    <s v="1098475"/>
    <n v="1253908"/>
    <s v="L408344"/>
    <s v="G411824"/>
  </r>
  <r>
    <s v="https://www.gem.wiki/Khulna_power_station"/>
    <x v="69"/>
    <s v="Khulna power station"/>
    <m/>
    <s v="1"/>
    <s v="NG/D"/>
    <n v="225"/>
    <x v="0"/>
    <x v="0"/>
    <s v="not found"/>
    <m/>
    <m/>
    <m/>
    <x v="5"/>
    <m/>
    <m/>
    <m/>
    <n v="22.866247999999999"/>
    <n v="89.536417"/>
    <s v="exact"/>
    <s v="Khalishpur Upazila"/>
    <s v="Khulna"/>
    <m/>
    <s v="Khulna"/>
    <x v="2"/>
    <s v="Southern Asia"/>
    <m/>
    <m/>
    <s v="Khulna Khalishpur power station, Khulna Khalishpur-2 power station"/>
    <m/>
    <m/>
    <m/>
    <s v="1084122"/>
    <n v="1229539"/>
    <s v="L406359"/>
    <s v="G406041"/>
  </r>
  <r>
    <s v="https://www.gem.wiki/Khulna_power_station"/>
    <x v="69"/>
    <s v="Khulna power station"/>
    <m/>
    <s v="2"/>
    <s v="NG"/>
    <n v="330"/>
    <x v="1"/>
    <x v="0"/>
    <s v="not found"/>
    <s v="not found"/>
    <s v="not found"/>
    <m/>
    <x v="3"/>
    <m/>
    <m/>
    <m/>
    <n v="22.866247999999999"/>
    <n v="89.536417"/>
    <s v="exact"/>
    <s v="Khalishpur Upazila"/>
    <s v="Khulna"/>
    <m/>
    <s v="Khulna"/>
    <x v="2"/>
    <s v="Southern Asia"/>
    <m/>
    <m/>
    <s v="Khulna Khalishpur power station, Khulna Khalishpur-2 power station"/>
    <m/>
    <m/>
    <m/>
    <s v="1114412"/>
    <s v="1279008, 1307745"/>
    <s v="L406359"/>
    <s v="G400857"/>
  </r>
  <r>
    <s v="https://www.gem.wiki/Kodda_power_station"/>
    <x v="69"/>
    <s v="Kodda power station"/>
    <m/>
    <s v="1"/>
    <s v="HFO"/>
    <n v="153.54"/>
    <x v="0"/>
    <x v="4"/>
    <s v="not found"/>
    <m/>
    <m/>
    <m/>
    <x v="13"/>
    <m/>
    <m/>
    <m/>
    <n v="23.991123325621999"/>
    <n v="90.343501100519106"/>
    <s v="exact"/>
    <s v="Kodda"/>
    <m/>
    <m/>
    <m/>
    <x v="2"/>
    <s v="Southern Asia"/>
    <m/>
    <m/>
    <m/>
    <m/>
    <m/>
    <m/>
    <s v="1089786"/>
    <n v="1239923"/>
    <s v="L408354"/>
    <s v="G411823"/>
  </r>
  <r>
    <s v="https://www.gem.wiki/Kumargaon_power_station"/>
    <x v="69"/>
    <s v="Kumargaon power station"/>
    <m/>
    <s v="1"/>
    <s v="NG"/>
    <n v="50"/>
    <x v="7"/>
    <x v="4"/>
    <m/>
    <m/>
    <m/>
    <m/>
    <x v="47"/>
    <m/>
    <m/>
    <m/>
    <n v="24.917517317641501"/>
    <n v="91.825146221376599"/>
    <s v="approximate"/>
    <s v="Kumargaon"/>
    <m/>
    <m/>
    <s v="Sylhet"/>
    <x v="2"/>
    <s v="Southern Asia"/>
    <m/>
    <m/>
    <m/>
    <m/>
    <m/>
    <m/>
    <s v="1109768"/>
    <n v="1271808"/>
    <s v="L408353"/>
    <s v="G411822"/>
  </r>
  <r>
    <s v="https://www.gem.wiki/Kushiara_power_station"/>
    <x v="69"/>
    <s v="Kushiara power station"/>
    <m/>
    <s v="1"/>
    <s v="NG"/>
    <n v="163"/>
    <x v="0"/>
    <x v="0"/>
    <s v="not found"/>
    <m/>
    <m/>
    <m/>
    <x v="31"/>
    <m/>
    <m/>
    <m/>
    <n v="24.6848843"/>
    <n v="91.917388299999999"/>
    <s v="exact"/>
    <s v="Fenchuganj"/>
    <m/>
    <m/>
    <s v="Sylhet"/>
    <x v="2"/>
    <s v="Southern Asia"/>
    <m/>
    <m/>
    <m/>
    <m/>
    <m/>
    <m/>
    <s v="1092919"/>
    <s v="1245007, 1250836"/>
    <s v="L405994"/>
    <s v="G406042"/>
  </r>
  <r>
    <s v="https://www.gem.wiki/Madhumati_power_plant"/>
    <x v="69"/>
    <s v="Madhumati power plant"/>
    <m/>
    <s v="1"/>
    <s v="HFO"/>
    <n v="110.49"/>
    <x v="0"/>
    <x v="4"/>
    <s v="not found"/>
    <m/>
    <m/>
    <m/>
    <x v="0"/>
    <m/>
    <m/>
    <m/>
    <n v="22.934644167913099"/>
    <n v="89.810976422009801"/>
    <s v="exact"/>
    <s v="Madhumati"/>
    <m/>
    <m/>
    <m/>
    <x v="2"/>
    <s v="Southern Asia"/>
    <m/>
    <m/>
    <s v="Modhumati"/>
    <m/>
    <m/>
    <m/>
    <s v="1121107"/>
    <n v="1288771"/>
    <s v="L408355"/>
    <s v="G411821"/>
  </r>
  <r>
    <s v="https://www.gem.wiki/Maheshkhali_power_station"/>
    <x v="69"/>
    <s v="Maheshkhali power station"/>
    <m/>
    <s v="1"/>
    <s v="LNG"/>
    <n v="1200"/>
    <x v="3"/>
    <x v="0"/>
    <s v="not found"/>
    <s v="not found"/>
    <s v="not found"/>
    <m/>
    <x v="41"/>
    <m/>
    <m/>
    <m/>
    <n v="21.435763999999999"/>
    <n v="91.964171300000004"/>
    <s v="approximate"/>
    <s v="Maheshkhali Upazila - Cox's Bazar District"/>
    <m/>
    <m/>
    <s v="Chittagong"/>
    <x v="2"/>
    <s v="Southern Asia"/>
    <m/>
    <m/>
    <s v="Moheshkhali"/>
    <m/>
    <m/>
    <m/>
    <m/>
    <m/>
    <s v="L405997"/>
    <s v="G406046"/>
  </r>
  <r>
    <s v="https://www.gem.wiki/Maheshkhali_power_station"/>
    <x v="69"/>
    <s v="Maheshkhali power station"/>
    <m/>
    <s v="2"/>
    <s v="LNG"/>
    <n v="1200"/>
    <x v="3"/>
    <x v="0"/>
    <s v="not found"/>
    <s v="not found"/>
    <s v="not found"/>
    <m/>
    <x v="43"/>
    <m/>
    <m/>
    <m/>
    <n v="21.435763999999999"/>
    <n v="91.964171300000004"/>
    <s v="approximate"/>
    <s v="Maheshkhali Upazila - Cox's Bazar District"/>
    <m/>
    <m/>
    <s v="Chittagong"/>
    <x v="2"/>
    <s v="Southern Asia"/>
    <m/>
    <m/>
    <s v="Moheshkhali"/>
    <m/>
    <m/>
    <m/>
    <m/>
    <m/>
    <s v="L405997"/>
    <s v="G406246"/>
  </r>
  <r>
    <s v="https://www.gem.wiki/Maheshkhali_power_station"/>
    <x v="69"/>
    <s v="Maheshkhali power station"/>
    <m/>
    <s v="3"/>
    <s v="LNG"/>
    <n v="1200"/>
    <x v="3"/>
    <x v="0"/>
    <s v="not found"/>
    <s v="not found"/>
    <s v="not found"/>
    <m/>
    <x v="43"/>
    <m/>
    <m/>
    <m/>
    <n v="21.435763999999999"/>
    <n v="91.964171300000004"/>
    <s v="approximate"/>
    <s v="Maheshkhali Upazila - Cox's Bazar District"/>
    <m/>
    <m/>
    <s v="Chittagong"/>
    <x v="2"/>
    <s v="Southern Asia"/>
    <m/>
    <m/>
    <s v="Moheshkhali"/>
    <m/>
    <m/>
    <m/>
    <m/>
    <m/>
    <s v="L405997"/>
    <s v="G406245"/>
  </r>
  <r>
    <s v="https://www.gem.wiki/Maheshkhali_power_station_(BPDB/TNB)"/>
    <x v="69"/>
    <s v="Maheshkhali power station (BPDB/TNB)"/>
    <m/>
    <s v="1"/>
    <s v="LNG"/>
    <n v="1320"/>
    <x v="3"/>
    <x v="5"/>
    <s v="not found"/>
    <s v="not found"/>
    <s v="not found"/>
    <s v="replacement"/>
    <x v="43"/>
    <m/>
    <m/>
    <m/>
    <n v="21.629104999999999"/>
    <n v="91.900199999999998"/>
    <s v="exact"/>
    <s v="Maheshkhali Island"/>
    <m/>
    <m/>
    <s v="Chandpur"/>
    <x v="2"/>
    <s v="Southern Asia"/>
    <m/>
    <m/>
    <m/>
    <m/>
    <m/>
    <m/>
    <m/>
    <m/>
    <s v="L100064"/>
    <s v="G409974"/>
  </r>
  <r>
    <s v="https://www.gem.wiki/Manikganj_(Northern)_power_station"/>
    <x v="69"/>
    <s v="Manikganj (Northern) power station"/>
    <m/>
    <s v="1-3"/>
    <s v="HFO"/>
    <n v="57.9"/>
    <x v="0"/>
    <x v="4"/>
    <m/>
    <m/>
    <m/>
    <m/>
    <x v="5"/>
    <m/>
    <m/>
    <m/>
    <n v="23.8175261672536"/>
    <n v="90.129534893722706"/>
    <s v="approximate"/>
    <s v="Singair"/>
    <s v="Manikganj"/>
    <m/>
    <s v="Dhaka"/>
    <x v="2"/>
    <s v="Southern Asia"/>
    <m/>
    <m/>
    <m/>
    <m/>
    <m/>
    <m/>
    <s v="1091641"/>
    <n v="1242925"/>
    <s v="L408357"/>
    <s v="G411820"/>
  </r>
  <r>
    <s v="https://www.gem.wiki/Manikganj_power_station"/>
    <x v="69"/>
    <s v="Manikganj power station"/>
    <m/>
    <s v="1-9"/>
    <s v="HFO"/>
    <n v="162"/>
    <x v="0"/>
    <x v="4"/>
    <s v="not found"/>
    <m/>
    <m/>
    <m/>
    <x v="6"/>
    <m/>
    <m/>
    <m/>
    <n v="23.793729212520098"/>
    <n v="90.237604861083497"/>
    <s v="exact"/>
    <s v="Manikganj"/>
    <m/>
    <m/>
    <m/>
    <x v="2"/>
    <s v="Southern Asia"/>
    <m/>
    <m/>
    <s v="Manikgonj"/>
    <m/>
    <m/>
    <m/>
    <s v="1129142"/>
    <n v="1129142"/>
    <s v="L408356"/>
    <s v="G411819"/>
  </r>
  <r>
    <s v="https://www.gem.wiki/Matarbari_Kohelia_power_station"/>
    <x v="69"/>
    <s v="Matarbari Kohelia power station"/>
    <m/>
    <s v="1"/>
    <s v="LNG"/>
    <n v="700"/>
    <x v="3"/>
    <x v="5"/>
    <s v="not found"/>
    <s v="not found"/>
    <s v="not found"/>
    <s v="replacement"/>
    <x v="43"/>
    <m/>
    <m/>
    <m/>
    <n v="21.706871"/>
    <n v="91.890996999999999"/>
    <s v="exact"/>
    <s v="Masheshkhali"/>
    <m/>
    <m/>
    <s v="Chittagong"/>
    <x v="2"/>
    <s v="Southern Asia"/>
    <m/>
    <m/>
    <s v="Bangladesh-Singapore coal-fired power plant"/>
    <m/>
    <m/>
    <m/>
    <m/>
    <m/>
    <s v="L100068"/>
    <s v="G409972"/>
  </r>
  <r>
    <s v="https://www.gem.wiki/Matarbari_LNG_power_station"/>
    <x v="69"/>
    <s v="Matarbari LNG power station"/>
    <m/>
    <s v="1"/>
    <s v="LNG"/>
    <n v="600"/>
    <x v="3"/>
    <x v="0"/>
    <s v="not found"/>
    <s v="not found"/>
    <s v="not found"/>
    <m/>
    <x v="43"/>
    <m/>
    <m/>
    <m/>
    <n v="21.728078"/>
    <n v="91.889577000000003"/>
    <s v="approximate"/>
    <s v="Maheshkhali Upazila - Cox's Bazar District"/>
    <m/>
    <m/>
    <s v="Chittagong"/>
    <x v="2"/>
    <s v="Southern Asia"/>
    <m/>
    <m/>
    <m/>
    <m/>
    <m/>
    <m/>
    <s v="1119386"/>
    <n v="1286255"/>
    <s v="L406360"/>
    <s v="G400851"/>
  </r>
  <r>
    <s v="https://www.gem.wiki/Matarbari_Summit_power_station"/>
    <x v="69"/>
    <s v="Matarbari Summit power station"/>
    <m/>
    <s v="1"/>
    <s v="LNG"/>
    <n v="600"/>
    <x v="2"/>
    <x v="0"/>
    <s v="not found"/>
    <s v="not found"/>
    <s v="not found"/>
    <m/>
    <x v="49"/>
    <m/>
    <m/>
    <m/>
    <n v="21.583409700000001"/>
    <n v="91.929468099999994"/>
    <s v="approximate"/>
    <s v="Maheshkhali Upazila - Cox's Bazar District"/>
    <m/>
    <m/>
    <s v="Chittagong"/>
    <x v="2"/>
    <s v="Southern Asia"/>
    <m/>
    <m/>
    <m/>
    <m/>
    <m/>
    <m/>
    <s v="1122833"/>
    <n v="1291160"/>
    <s v="L406361"/>
    <s v="G400843"/>
  </r>
  <r>
    <s v="https://www.gem.wiki/Matarbari_Summit_power_station"/>
    <x v="69"/>
    <s v="Matarbari Summit power station"/>
    <m/>
    <s v="2"/>
    <s v="LNG"/>
    <n v="600"/>
    <x v="2"/>
    <x v="0"/>
    <s v="not found"/>
    <s v="not found"/>
    <s v="not found"/>
    <m/>
    <x v="49"/>
    <m/>
    <m/>
    <m/>
    <n v="21.583409700000001"/>
    <n v="91.929468099999994"/>
    <s v="approximate"/>
    <s v="Maheshkhali Upazila - Cox's Bazar District"/>
    <m/>
    <m/>
    <s v="Chittagong"/>
    <x v="2"/>
    <s v="Southern Asia"/>
    <m/>
    <m/>
    <m/>
    <m/>
    <m/>
    <m/>
    <s v="1122833"/>
    <n v="1293446"/>
    <s v="L406361"/>
    <s v="G400844"/>
  </r>
  <r>
    <s v="https://www.gem.wiki/Matarbari_Summit_power_station"/>
    <x v="69"/>
    <s v="Matarbari Summit power station"/>
    <m/>
    <s v="3"/>
    <s v="LNG"/>
    <n v="600"/>
    <x v="2"/>
    <x v="0"/>
    <s v="not found"/>
    <s v="not found"/>
    <s v="not found"/>
    <m/>
    <x v="49"/>
    <m/>
    <m/>
    <m/>
    <n v="21.583409700000001"/>
    <n v="91.929468099999994"/>
    <s v="approximate"/>
    <s v="Maheshkhali Upazila - Cox's Bazar District"/>
    <m/>
    <m/>
    <s v="Chittagong"/>
    <x v="2"/>
    <s v="Southern Asia"/>
    <m/>
    <m/>
    <m/>
    <m/>
    <m/>
    <m/>
    <s v="1122833"/>
    <n v="1293447"/>
    <s v="L406361"/>
    <s v="G400845"/>
  </r>
  <r>
    <s v="https://www.gem.wiki/Matarbari_Summit_power_station"/>
    <x v="69"/>
    <s v="Matarbari Summit power station"/>
    <m/>
    <s v="4"/>
    <s v="LNG"/>
    <n v="600"/>
    <x v="2"/>
    <x v="0"/>
    <s v="not found"/>
    <s v="not found"/>
    <s v="not found"/>
    <m/>
    <x v="49"/>
    <m/>
    <m/>
    <m/>
    <n v="21.583409700000001"/>
    <n v="91.929468099999994"/>
    <s v="approximate"/>
    <s v="Maheshkhali Upazila - Cox's Bazar District"/>
    <m/>
    <m/>
    <s v="Chittagong"/>
    <x v="2"/>
    <s v="Southern Asia"/>
    <m/>
    <m/>
    <m/>
    <m/>
    <m/>
    <m/>
    <s v="1122833"/>
    <n v="1293448"/>
    <s v="L406361"/>
    <s v="G400846"/>
  </r>
  <r>
    <s v="https://www.gem.wiki/Matarbari_power_station"/>
    <x v="69"/>
    <s v="Matarbari power station"/>
    <m/>
    <s v="1"/>
    <s v="LNG"/>
    <n v="1200"/>
    <x v="3"/>
    <x v="5"/>
    <s v="not found"/>
    <m/>
    <m/>
    <s v="conversion"/>
    <x v="43"/>
    <m/>
    <m/>
    <m/>
    <n v="21.701839499999998"/>
    <n v="91.883400300000005"/>
    <s v="exact"/>
    <s v="Maheshkhali Upazila"/>
    <m/>
    <s v="Cox's Bazar District"/>
    <s v="Chittagong"/>
    <x v="2"/>
    <s v="Southern Asia"/>
    <m/>
    <m/>
    <m/>
    <m/>
    <m/>
    <m/>
    <m/>
    <m/>
    <s v="L100069"/>
    <s v="G411108"/>
  </r>
  <r>
    <s v="https://www.gem.wiki/Meghnaghat_(MPL)_power_station"/>
    <x v="69"/>
    <s v="Meghnaghat (MPL) power station"/>
    <m/>
    <s v="1"/>
    <s v="NG"/>
    <n v="450"/>
    <x v="0"/>
    <x v="0"/>
    <s v="not found"/>
    <m/>
    <m/>
    <m/>
    <x v="10"/>
    <m/>
    <n v="2024"/>
    <m/>
    <n v="23.609061799999999"/>
    <n v="90.599703000000005"/>
    <s v="exact"/>
    <s v="Meghnaghat"/>
    <m/>
    <m/>
    <s v="Dhaka"/>
    <x v="2"/>
    <s v="Southern Asia"/>
    <m/>
    <m/>
    <m/>
    <m/>
    <m/>
    <m/>
    <s v="1010729"/>
    <s v="1132220, 1172082, 1172083"/>
    <s v="L405995"/>
    <s v="G406043"/>
  </r>
  <r>
    <s v="https://www.gem.wiki/Meghnaghat_(Unlima)_power_station"/>
    <x v="69"/>
    <s v="Meghnaghat (Unlima) power station"/>
    <m/>
    <s v="1"/>
    <s v="LNG"/>
    <n v="450"/>
    <x v="4"/>
    <x v="5"/>
    <s v="not found"/>
    <s v="not found"/>
    <s v="not found"/>
    <m/>
    <x v="45"/>
    <m/>
    <m/>
    <m/>
    <n v="23.611426000000002"/>
    <n v="90.595662000000004"/>
    <s v="approximate"/>
    <s v="Meghnaghat"/>
    <m/>
    <m/>
    <s v="Dhaka"/>
    <x v="2"/>
    <s v="Southern Asia"/>
    <m/>
    <m/>
    <s v="Meghnaghat (Anlima) power station"/>
    <m/>
    <m/>
    <m/>
    <m/>
    <m/>
    <s v="L405996"/>
    <s v="G406044"/>
  </r>
  <r>
    <s v="https://www.gem.wiki/Meghnaghat-I_power_station"/>
    <x v="69"/>
    <s v="Meghnaghat-I power station"/>
    <m/>
    <s v="1"/>
    <s v="NG/D"/>
    <n v="305"/>
    <x v="0"/>
    <x v="0"/>
    <s v="not found"/>
    <m/>
    <m/>
    <m/>
    <x v="13"/>
    <m/>
    <m/>
    <m/>
    <n v="23.608172"/>
    <n v="90.595153999999994"/>
    <s v="exact"/>
    <s v="Meghnaghat"/>
    <m/>
    <m/>
    <s v="Dhaka"/>
    <x v="2"/>
    <s v="Southern Asia"/>
    <m/>
    <m/>
    <m/>
    <m/>
    <m/>
    <m/>
    <s v="1050005"/>
    <m/>
    <s v="L406354"/>
    <s v="G406045"/>
  </r>
  <r>
    <s v="https://www.gem.wiki/Meghnaghat-II_power_station"/>
    <x v="69"/>
    <s v="Meghnaghat-II power station"/>
    <m/>
    <s v="1"/>
    <s v="NG/LNG/D"/>
    <n v="590"/>
    <x v="1"/>
    <x v="0"/>
    <s v="not found"/>
    <m/>
    <m/>
    <m/>
    <x v="49"/>
    <m/>
    <m/>
    <m/>
    <n v="23.608172"/>
    <n v="90.595153999999994"/>
    <s v="exact"/>
    <s v="Meghnaghat"/>
    <m/>
    <s v="Narayanganj"/>
    <s v="Dhaka"/>
    <x v="2"/>
    <s v="Southern Asia"/>
    <m/>
    <m/>
    <m/>
    <m/>
    <m/>
    <m/>
    <s v="1050005"/>
    <s v="1297555, 49679"/>
    <s v="L406362"/>
    <s v="G400853"/>
  </r>
  <r>
    <s v="https://www.gem.wiki/Midland_Ashuganj_Power_station"/>
    <x v="69"/>
    <s v="Midland Ashuganj Power station"/>
    <m/>
    <s v="1"/>
    <s v="NG"/>
    <n v="56.04"/>
    <x v="0"/>
    <x v="4"/>
    <s v="not found"/>
    <m/>
    <m/>
    <m/>
    <x v="22"/>
    <m/>
    <m/>
    <m/>
    <n v="24.028821008664998"/>
    <n v="90.988441246025602"/>
    <s v="exact"/>
    <s v="Ashuganj"/>
    <m/>
    <m/>
    <m/>
    <x v="2"/>
    <s v="Southern Asia"/>
    <m/>
    <m/>
    <m/>
    <m/>
    <m/>
    <m/>
    <s v="1091187"/>
    <n v="1242150"/>
    <s v="L408359"/>
    <s v="G411818"/>
  </r>
  <r>
    <s v="https://www.gem.wiki/Midland_East_Power_station"/>
    <x v="69"/>
    <s v="Midland East Power station"/>
    <m/>
    <s v="1"/>
    <s v="HFO/LFO"/>
    <n v="161.345"/>
    <x v="0"/>
    <x v="4"/>
    <s v="not found"/>
    <m/>
    <m/>
    <m/>
    <x v="3"/>
    <m/>
    <m/>
    <m/>
    <n v="24.0274823627209"/>
    <n v="90.9890658006302"/>
    <s v="exact"/>
    <s v="Ashuganj"/>
    <m/>
    <m/>
    <m/>
    <x v="2"/>
    <s v="Southern Asia"/>
    <m/>
    <m/>
    <s v="Ashuganj 150 MW PP midland"/>
    <m/>
    <m/>
    <m/>
    <s v="1120369"/>
    <n v="1287746"/>
    <s v="L408358"/>
    <s v="G411817"/>
  </r>
  <r>
    <s v="https://www.gem.wiki/Mirsarai_Chattogram_power_station"/>
    <x v="69"/>
    <s v="Mirsarai Chattogram power station"/>
    <m/>
    <s v="1"/>
    <s v="LNG"/>
    <n v="660"/>
    <x v="3"/>
    <x v="0"/>
    <s v="not found"/>
    <s v="not found"/>
    <s v="not found"/>
    <m/>
    <x v="43"/>
    <m/>
    <m/>
    <m/>
    <n v="22.777361765697201"/>
    <n v="91.566709780637098"/>
    <s v="approximate"/>
    <s v="Mirsarai"/>
    <m/>
    <m/>
    <s v="Chittagong"/>
    <x v="2"/>
    <s v="Southern Asia"/>
    <m/>
    <m/>
    <m/>
    <m/>
    <m/>
    <m/>
    <s v="1138374"/>
    <n v="1312574"/>
    <s v="L407789"/>
    <s v="G410360"/>
  </r>
  <r>
    <s v="https://www.gem.wiki/Mirsarai_LNG_power_station"/>
    <x v="69"/>
    <s v="Mirsarai LNG power station"/>
    <m/>
    <s v="1"/>
    <s v="LNG"/>
    <n v="1800"/>
    <x v="3"/>
    <x v="0"/>
    <s v="not found"/>
    <m/>
    <s v="not found"/>
    <m/>
    <x v="87"/>
    <m/>
    <m/>
    <m/>
    <n v="22.777361765697201"/>
    <n v="91.566709780637098"/>
    <s v="approximate"/>
    <s v="Mirsarai"/>
    <m/>
    <m/>
    <s v="Chittagong"/>
    <x v="2"/>
    <s v="Southern Asia"/>
    <m/>
    <m/>
    <s v="Mirsarai combined cycle power station"/>
    <m/>
    <m/>
    <m/>
    <m/>
    <m/>
    <s v="L407908"/>
    <s v="G410693"/>
  </r>
  <r>
    <s v="https://www.gem.wiki/Mirsarai_power_station"/>
    <x v="69"/>
    <s v="Mirsarai power station"/>
    <m/>
    <s v="1"/>
    <s v="HFO/NG"/>
    <n v="163"/>
    <x v="1"/>
    <x v="4"/>
    <m/>
    <m/>
    <m/>
    <m/>
    <x v="49"/>
    <m/>
    <m/>
    <m/>
    <n v="22.782424991107501"/>
    <n v="91.549886466008402"/>
    <s v="approximate"/>
    <s v="Mirsarai"/>
    <m/>
    <m/>
    <s v="Chittagong"/>
    <x v="2"/>
    <s v="Southern Asia"/>
    <m/>
    <m/>
    <m/>
    <m/>
    <m/>
    <m/>
    <s v="1124965"/>
    <n v="1293902"/>
    <s v="L408360"/>
    <s v="G411816"/>
  </r>
  <r>
    <s v="https://www.gem.wiki/Munshiganj_power_station"/>
    <x v="69"/>
    <s v="Munshiganj power station"/>
    <m/>
    <s v="1"/>
    <s v="LNG/NG"/>
    <n v="660"/>
    <x v="2"/>
    <x v="0"/>
    <s v="not found"/>
    <m/>
    <m/>
    <m/>
    <x v="56"/>
    <m/>
    <m/>
    <m/>
    <n v="23.500541307362901"/>
    <n v="90.414560150611095"/>
    <s v="approximate"/>
    <s v="Munshiganj"/>
    <m/>
    <m/>
    <s v="Dhaka Division"/>
    <x v="2"/>
    <s v="Southern Asia"/>
    <m/>
    <m/>
    <s v="Munshiganj combined cycle power station"/>
    <m/>
    <m/>
    <m/>
    <m/>
    <m/>
    <s v="L104595"/>
    <s v="G410700"/>
  </r>
  <r>
    <s v="https://www.gem.wiki/Munshiganj_power_station"/>
    <x v="69"/>
    <s v="Munshiganj power station"/>
    <m/>
    <s v="2"/>
    <s v="LNG/NG"/>
    <n v="660"/>
    <x v="2"/>
    <x v="0"/>
    <s v="not found"/>
    <m/>
    <m/>
    <m/>
    <x v="59"/>
    <m/>
    <m/>
    <m/>
    <n v="23.500541307362901"/>
    <n v="90.414560150611095"/>
    <s v="approximate"/>
    <s v="Munshiganj"/>
    <m/>
    <m/>
    <s v="Dhaka Division"/>
    <x v="2"/>
    <s v="Southern Asia"/>
    <m/>
    <m/>
    <s v="Munshiganj combined cycle power station"/>
    <m/>
    <m/>
    <m/>
    <m/>
    <m/>
    <s v="L104595"/>
    <s v="G410701"/>
  </r>
  <r>
    <s v="https://www.gem.wiki/Munshiganj_power_station"/>
    <x v="69"/>
    <s v="Munshiganj power station"/>
    <m/>
    <s v="3"/>
    <s v="LNG/NG"/>
    <n v="660"/>
    <x v="3"/>
    <x v="0"/>
    <s v="not found"/>
    <m/>
    <m/>
    <m/>
    <x v="57"/>
    <m/>
    <m/>
    <m/>
    <n v="23.500541307362901"/>
    <n v="90.414560150611095"/>
    <s v="approximate"/>
    <s v="Munshiganj"/>
    <m/>
    <m/>
    <s v="Dhaka Division"/>
    <x v="2"/>
    <s v="Southern Asia"/>
    <m/>
    <m/>
    <s v="Munshiganj combined cycle power station"/>
    <m/>
    <m/>
    <m/>
    <m/>
    <m/>
    <s v="L104595"/>
    <s v="G410702"/>
  </r>
  <r>
    <s v="https://www.gem.wiki/Munshiganj_power_station"/>
    <x v="69"/>
    <s v="Munshiganj power station"/>
    <m/>
    <s v="4"/>
    <s v="LNG/NG"/>
    <n v="660"/>
    <x v="3"/>
    <x v="0"/>
    <s v="not found"/>
    <m/>
    <m/>
    <m/>
    <x v="92"/>
    <m/>
    <m/>
    <m/>
    <n v="23.500541307362901"/>
    <n v="90.414560150611095"/>
    <s v="approximate"/>
    <s v="Munshiganj"/>
    <m/>
    <m/>
    <s v="Dhaka Division"/>
    <x v="2"/>
    <s v="Southern Asia"/>
    <m/>
    <m/>
    <s v="Munshiganj combined cycle power station"/>
    <m/>
    <m/>
    <m/>
    <m/>
    <m/>
    <s v="L104595"/>
    <s v="G410703"/>
  </r>
  <r>
    <s v="https://www.gem.wiki/Munshiganj_power_station"/>
    <x v="69"/>
    <s v="Munshiganj power station"/>
    <m/>
    <s v="5"/>
    <s v="LNG/NG"/>
    <n v="660"/>
    <x v="3"/>
    <x v="0"/>
    <s v="not found"/>
    <m/>
    <m/>
    <m/>
    <x v="93"/>
    <m/>
    <m/>
    <m/>
    <n v="23.500541307362901"/>
    <n v="90.414560150611095"/>
    <s v="approximate"/>
    <s v="Munshiganj"/>
    <m/>
    <m/>
    <s v="Dhaka Division"/>
    <x v="2"/>
    <s v="Southern Asia"/>
    <m/>
    <m/>
    <s v="Munshiganj combined cycle power station"/>
    <m/>
    <m/>
    <m/>
    <m/>
    <m/>
    <s v="L104595"/>
    <s v="G410704"/>
  </r>
  <r>
    <s v="https://www.gem.wiki/Mymensingh_power_station"/>
    <x v="69"/>
    <s v="Mymensingh power station"/>
    <m/>
    <s v="1"/>
    <s v="NG"/>
    <n v="210"/>
    <x v="0"/>
    <x v="0"/>
    <s v="not found"/>
    <m/>
    <s v="not found"/>
    <m/>
    <x v="4"/>
    <m/>
    <m/>
    <m/>
    <n v="24.761577599999999"/>
    <n v="90.416515099999998"/>
    <s v="exact"/>
    <s v="Mymensingh"/>
    <m/>
    <m/>
    <s v="Mymensingh"/>
    <x v="2"/>
    <s v="Southern Asia"/>
    <m/>
    <m/>
    <m/>
    <m/>
    <m/>
    <m/>
    <s v="1027617"/>
    <s v="1134672, 1159934, 1181419, 1181420, 1181421"/>
    <s v="L405998"/>
    <s v="G406048"/>
  </r>
  <r>
    <s v="https://www.gem.wiki/Mymensingh_power_station"/>
    <x v="69"/>
    <s v="Mymensingh power station"/>
    <m/>
    <s v="2"/>
    <s v="NG/D"/>
    <n v="400"/>
    <x v="2"/>
    <x v="0"/>
    <s v="not found"/>
    <s v="not found"/>
    <s v="not found"/>
    <m/>
    <x v="7"/>
    <m/>
    <m/>
    <m/>
    <n v="24.761577599999999"/>
    <n v="90.416515099999998"/>
    <s v="exact"/>
    <s v="Mymensingh"/>
    <m/>
    <m/>
    <s v="Mymensingh"/>
    <x v="2"/>
    <s v="Southern Asia"/>
    <m/>
    <m/>
    <m/>
    <m/>
    <m/>
    <m/>
    <s v="1027617"/>
    <m/>
    <s v="L405998"/>
    <s v="G406047"/>
  </r>
  <r>
    <s v="https://www.gem.wiki/Narayanganj_power_station"/>
    <x v="69"/>
    <s v="Narayanganj power station"/>
    <m/>
    <s v="1"/>
    <s v="D"/>
    <n v="99.84"/>
    <x v="0"/>
    <x v="4"/>
    <s v="not found"/>
    <m/>
    <m/>
    <m/>
    <x v="30"/>
    <m/>
    <m/>
    <m/>
    <n v="23.6825736149117"/>
    <n v="90.524271460149393"/>
    <s v="exact"/>
    <s v="Narayanganj"/>
    <m/>
    <m/>
    <m/>
    <x v="2"/>
    <s v="Southern Asia"/>
    <m/>
    <m/>
    <m/>
    <m/>
    <m/>
    <m/>
    <m/>
    <m/>
    <s v="L408369"/>
    <s v="G411815"/>
  </r>
  <r>
    <s v="https://www.gem.wiki/Natore_power_station"/>
    <x v="69"/>
    <s v="Natore power station"/>
    <m/>
    <s v="1-6"/>
    <s v="HFO"/>
    <n v="53.52"/>
    <x v="0"/>
    <x v="4"/>
    <m/>
    <m/>
    <m/>
    <m/>
    <x v="2"/>
    <m/>
    <m/>
    <m/>
    <n v="24.394950242721901"/>
    <n v="88.986552995609003"/>
    <s v="exact"/>
    <s v="Natore"/>
    <m/>
    <m/>
    <s v="Rajshahi"/>
    <x v="2"/>
    <s v="Southern Asia"/>
    <m/>
    <m/>
    <m/>
    <m/>
    <m/>
    <m/>
    <s v="1087228"/>
    <n v="1239894"/>
    <s v="L408368"/>
    <s v="G411814"/>
  </r>
  <r>
    <s v="https://www.gem.wiki/Nawabganj_power_station"/>
    <x v="69"/>
    <s v="Nawabganj power station"/>
    <m/>
    <s v="1"/>
    <s v="HFO"/>
    <n v="57.9"/>
    <x v="0"/>
    <x v="4"/>
    <m/>
    <m/>
    <m/>
    <m/>
    <x v="5"/>
    <m/>
    <m/>
    <m/>
    <n v="23.711016413609901"/>
    <n v="90.168762094575399"/>
    <s v="approximate"/>
    <s v="Nawabganj"/>
    <m/>
    <m/>
    <s v="Rajshahi"/>
    <x v="2"/>
    <s v="Southern Asia"/>
    <m/>
    <m/>
    <s v="Nababganj"/>
    <m/>
    <m/>
    <m/>
    <s v="1091642"/>
    <n v="1283347"/>
    <s v="L408367"/>
    <s v="G411813"/>
  </r>
  <r>
    <s v="https://www.gem.wiki/Orion_Gagnagar_power_station"/>
    <x v="69"/>
    <s v="Orion Gagnagar power station"/>
    <m/>
    <s v="1"/>
    <s v="HFO"/>
    <n v="107.08799999999999"/>
    <x v="0"/>
    <x v="4"/>
    <s v="not found"/>
    <m/>
    <m/>
    <m/>
    <x v="2"/>
    <m/>
    <m/>
    <m/>
    <n v="23.5982816275421"/>
    <n v="90.485242144695405"/>
    <s v="exact"/>
    <s v="Fatullah"/>
    <m/>
    <m/>
    <m/>
    <x v="2"/>
    <s v="Southern Asia"/>
    <m/>
    <m/>
    <m/>
    <m/>
    <m/>
    <m/>
    <s v="1093199"/>
    <n v="1260336"/>
    <s v="L408366"/>
    <s v="G411812"/>
  </r>
  <r>
    <s v="https://www.gem.wiki/Orion_Power_Meghnaghat_power_station"/>
    <x v="69"/>
    <s v="Orion Power Meghnaghat power station"/>
    <m/>
    <s v="1"/>
    <s v="HFO"/>
    <n v="107.08799999999999"/>
    <x v="0"/>
    <x v="4"/>
    <s v="not found"/>
    <m/>
    <m/>
    <m/>
    <x v="17"/>
    <m/>
    <m/>
    <m/>
    <n v="23.611554558895101"/>
    <n v="90.593225507891802"/>
    <s v="exact"/>
    <s v="Meghna Ghat"/>
    <m/>
    <m/>
    <m/>
    <x v="2"/>
    <s v="Southern Asia"/>
    <m/>
    <m/>
    <m/>
    <m/>
    <m/>
    <m/>
    <s v="1083357"/>
    <n v="1228205"/>
    <s v="L408365"/>
    <s v="G411811"/>
  </r>
  <r>
    <s v="https://www.gem.wiki/Orion_Power_Rupsha_power_station"/>
    <x v="69"/>
    <s v="Orion Power Rupsha power station"/>
    <m/>
    <s v="1"/>
    <s v="HFO"/>
    <n v="110.499"/>
    <x v="0"/>
    <x v="4"/>
    <s v="not found"/>
    <m/>
    <m/>
    <m/>
    <x v="34"/>
    <m/>
    <m/>
    <m/>
    <n v="22.767114307887699"/>
    <n v="89.584801427477601"/>
    <s v="exact"/>
    <s v="Lockpur"/>
    <m/>
    <m/>
    <m/>
    <x v="2"/>
    <s v="Southern Asia"/>
    <m/>
    <m/>
    <s v="Orion Labonchora power station"/>
    <m/>
    <m/>
    <m/>
    <s v="1120580"/>
    <n v="1288059"/>
    <s v="L408364"/>
    <s v="G411810"/>
  </r>
  <r>
    <s v="https://www.gem.wiki/Orion_Power_Sonargaon_power_station"/>
    <x v="69"/>
    <s v="Orion Power Sonargaon power station"/>
    <m/>
    <s v="1"/>
    <s v="HFO"/>
    <n v="109.8"/>
    <x v="0"/>
    <x v="4"/>
    <s v="not found"/>
    <m/>
    <m/>
    <m/>
    <x v="0"/>
    <m/>
    <m/>
    <m/>
    <n v="23.607029335293799"/>
    <n v="90.573161571681098"/>
    <s v="exact"/>
    <s v="Sonargaon"/>
    <m/>
    <m/>
    <m/>
    <x v="2"/>
    <s v="Southern Asia"/>
    <m/>
    <m/>
    <m/>
    <m/>
    <m/>
    <m/>
    <s v="1120581"/>
    <n v="1288065"/>
    <s v="L408363"/>
    <s v="G411809"/>
  </r>
  <r>
    <s v="https://www.gem.wiki/Orion_power_station"/>
    <x v="69"/>
    <s v="Orion power station"/>
    <m/>
    <s v="1"/>
    <s v="LNG"/>
    <n v="522"/>
    <x v="3"/>
    <x v="5"/>
    <s v="not found"/>
    <s v="not found"/>
    <s v="not found"/>
    <s v="replacement"/>
    <x v="43"/>
    <m/>
    <m/>
    <m/>
    <n v="23.610949999999999"/>
    <n v="90.593350000000001"/>
    <s v="exact"/>
    <s v="Munshiganj"/>
    <m/>
    <m/>
    <s v="Dhaka"/>
    <x v="2"/>
    <s v="Southern Asia"/>
    <m/>
    <m/>
    <m/>
    <m/>
    <m/>
    <m/>
    <m/>
    <m/>
    <s v="L100073"/>
    <s v="G409971"/>
  </r>
  <r>
    <s v="https://www.gem.wiki/Pangaon_power_station"/>
    <x v="69"/>
    <s v="Pangaon power station"/>
    <m/>
    <s v="1"/>
    <s v="D"/>
    <n v="299.52"/>
    <x v="0"/>
    <x v="4"/>
    <s v="not found"/>
    <m/>
    <m/>
    <m/>
    <x v="34"/>
    <m/>
    <m/>
    <m/>
    <n v="23.654364947132699"/>
    <n v="90.4529182269047"/>
    <s v="exact"/>
    <s v="Zazira"/>
    <m/>
    <m/>
    <m/>
    <x v="2"/>
    <s v="Southern Asia"/>
    <m/>
    <m/>
    <m/>
    <m/>
    <m/>
    <m/>
    <s v="1125810"/>
    <n v="1294993"/>
    <s v="L408362"/>
    <s v="G411808"/>
  </r>
  <r>
    <s v="https://www.gem.wiki/Paramount_Baghabari_power_station"/>
    <x v="69"/>
    <s v="Paramount Baghabari power station"/>
    <m/>
    <s v="1"/>
    <s v="D"/>
    <n v="216"/>
    <x v="0"/>
    <x v="4"/>
    <s v="not found"/>
    <m/>
    <m/>
    <m/>
    <x v="34"/>
    <m/>
    <m/>
    <m/>
    <n v="24.132738047654399"/>
    <n v="89.594794060779805"/>
    <s v="exact"/>
    <s v="Baghbari"/>
    <m/>
    <m/>
    <m/>
    <x v="2"/>
    <s v="Southern Asia"/>
    <m/>
    <m/>
    <m/>
    <m/>
    <m/>
    <m/>
    <s v="1118263"/>
    <n v="1284763"/>
    <s v="L408361"/>
    <s v="G411807"/>
  </r>
  <r>
    <s v="https://www.gem.wiki/Patuakhali_power_station_(Ashuganj)"/>
    <x v="69"/>
    <s v="Patuakhali power station (Ashuganj)"/>
    <m/>
    <s v="1-1"/>
    <s v="NG/LNG"/>
    <n v="600"/>
    <x v="3"/>
    <x v="0"/>
    <s v="not found"/>
    <s v="not found"/>
    <s v="not found"/>
    <s v="replacement"/>
    <x v="42"/>
    <m/>
    <n v="2054"/>
    <m/>
    <n v="22.056481000000002"/>
    <n v="90.319494000000006"/>
    <s v="exact"/>
    <s v="Kalapara"/>
    <m/>
    <m/>
    <s v="Barisal"/>
    <x v="2"/>
    <s v="Southern Asia"/>
    <m/>
    <m/>
    <m/>
    <m/>
    <m/>
    <m/>
    <m/>
    <m/>
    <s v="L100055"/>
    <s v="G409975"/>
  </r>
  <r>
    <s v="https://www.gem.wiki/Patuakhali_power_station_(Ashuganj)"/>
    <x v="69"/>
    <s v="Patuakhali power station (Ashuganj)"/>
    <m/>
    <s v="1-2"/>
    <s v="NG/LNG"/>
    <n v="600"/>
    <x v="3"/>
    <x v="0"/>
    <s v="not found"/>
    <s v="not found"/>
    <s v="not found"/>
    <s v="replacement"/>
    <x v="42"/>
    <m/>
    <n v="2054"/>
    <m/>
    <n v="22.056481000000002"/>
    <n v="90.319494000000006"/>
    <s v="exact"/>
    <s v="Kalapara"/>
    <m/>
    <m/>
    <s v="Barisal"/>
    <x v="2"/>
    <s v="Southern Asia"/>
    <m/>
    <m/>
    <m/>
    <m/>
    <m/>
    <m/>
    <m/>
    <m/>
    <s v="L100055"/>
    <s v="G411107"/>
  </r>
  <r>
    <s v="https://www.gem.wiki/Patuakhali_power_station_(Ashuganj)"/>
    <x v="69"/>
    <s v="Patuakhali power station (Ashuganj)"/>
    <m/>
    <s v="2-1"/>
    <s v="NG/LNG"/>
    <n v="600"/>
    <x v="3"/>
    <x v="0"/>
    <s v="not found"/>
    <m/>
    <m/>
    <m/>
    <x v="57"/>
    <m/>
    <n v="2059"/>
    <m/>
    <n v="22.056481000000002"/>
    <n v="90.319494000000006"/>
    <s v="exact"/>
    <s v="Kalapara"/>
    <m/>
    <m/>
    <s v="Barisal"/>
    <x v="2"/>
    <s v="Southern Asia"/>
    <m/>
    <m/>
    <m/>
    <m/>
    <m/>
    <m/>
    <m/>
    <m/>
    <s v="L100055"/>
    <s v="G410541"/>
  </r>
  <r>
    <s v="https://www.gem.wiki/Patuakhali_power_station_(Ashuganj)"/>
    <x v="69"/>
    <s v="Patuakhali power station (Ashuganj)"/>
    <m/>
    <s v="2-2"/>
    <s v="NG/LNG"/>
    <n v="600"/>
    <x v="3"/>
    <x v="0"/>
    <s v="not found"/>
    <m/>
    <m/>
    <m/>
    <x v="57"/>
    <m/>
    <n v="2059"/>
    <m/>
    <n v="22.056481000000002"/>
    <n v="90.319494000000006"/>
    <s v="exact"/>
    <s v="Kalapara"/>
    <m/>
    <m/>
    <s v="Barisal"/>
    <x v="2"/>
    <s v="Southern Asia"/>
    <m/>
    <m/>
    <m/>
    <m/>
    <m/>
    <m/>
    <m/>
    <m/>
    <s v="L100055"/>
    <s v="G411106"/>
  </r>
  <r>
    <s v="https://www.gem.wiki/Patuakhali_power_station_(Ashuganj)"/>
    <x v="69"/>
    <s v="Patuakhali power station (Ashuganj)"/>
    <m/>
    <s v="3-1"/>
    <s v="NG/LNG"/>
    <n v="600"/>
    <x v="3"/>
    <x v="0"/>
    <s v="not found"/>
    <m/>
    <m/>
    <m/>
    <x v="91"/>
    <m/>
    <n v="2066"/>
    <m/>
    <n v="22.056481000000002"/>
    <n v="90.319494000000006"/>
    <s v="exact"/>
    <s v="Kalapara"/>
    <m/>
    <m/>
    <s v="Barisal"/>
    <x v="2"/>
    <s v="Southern Asia"/>
    <m/>
    <m/>
    <m/>
    <m/>
    <m/>
    <m/>
    <m/>
    <m/>
    <s v="L100055"/>
    <s v="G410686"/>
  </r>
  <r>
    <s v="https://www.gem.wiki/Patuakhali_power_station_(Ashuganj)"/>
    <x v="69"/>
    <s v="Patuakhali power station (Ashuganj)"/>
    <m/>
    <s v="3-2"/>
    <s v="NG/LNG"/>
    <n v="600"/>
    <x v="3"/>
    <x v="0"/>
    <s v="not found"/>
    <m/>
    <m/>
    <m/>
    <x v="91"/>
    <m/>
    <n v="2066"/>
    <m/>
    <n v="22.056481000000002"/>
    <n v="90.319494000000006"/>
    <s v="exact"/>
    <s v="Kalapara"/>
    <m/>
    <m/>
    <s v="Barisal"/>
    <x v="2"/>
    <s v="Southern Asia"/>
    <m/>
    <m/>
    <m/>
    <m/>
    <m/>
    <m/>
    <m/>
    <m/>
    <s v="L100055"/>
    <s v="G411105"/>
  </r>
  <r>
    <s v="https://www.gem.wiki/Payra_LNG_power_station"/>
    <x v="69"/>
    <s v="Payra LNG power station"/>
    <m/>
    <s v="1"/>
    <s v="LNG"/>
    <n v="1200"/>
    <x v="3"/>
    <x v="0"/>
    <s v="not found"/>
    <s v="not found"/>
    <s v="not found"/>
    <s v="N"/>
    <x v="43"/>
    <m/>
    <m/>
    <m/>
    <n v="21.999205"/>
    <n v="90.305597000000006"/>
    <s v="exact"/>
    <s v="Payra Port, Kalapara Upazila"/>
    <s v="Patuakhali"/>
    <m/>
    <s v="Barisal"/>
    <x v="2"/>
    <s v="Southern Asia"/>
    <m/>
    <m/>
    <m/>
    <m/>
    <m/>
    <m/>
    <s v="1121106"/>
    <n v="1288770"/>
    <s v="L100058"/>
    <s v="G400840"/>
  </r>
  <r>
    <s v="https://www.gem.wiki/Payra_LNG_power_station"/>
    <x v="69"/>
    <s v="Payra LNG power station"/>
    <m/>
    <s v="2"/>
    <s v="LNG"/>
    <n v="1200"/>
    <x v="5"/>
    <x v="0"/>
    <s v="not found"/>
    <s v="not found"/>
    <s v="not found"/>
    <s v="N"/>
    <x v="45"/>
    <m/>
    <m/>
    <m/>
    <n v="21.999205"/>
    <n v="90.305597000000006"/>
    <s v="exact"/>
    <s v="Payra Port, Kalapara Upazila"/>
    <s v="Patuakhali"/>
    <m/>
    <s v="Barisal"/>
    <x v="2"/>
    <s v="Southern Asia"/>
    <m/>
    <m/>
    <m/>
    <m/>
    <m/>
    <m/>
    <s v="1121106"/>
    <n v="1288846"/>
    <s v="L100058"/>
    <s v="G400841"/>
  </r>
  <r>
    <s v="https://www.gem.wiki/Payra_LNG_power_station"/>
    <x v="69"/>
    <s v="Payra LNG power station"/>
    <m/>
    <s v="3"/>
    <s v="LNG"/>
    <n v="1200"/>
    <x v="5"/>
    <x v="0"/>
    <s v="not found"/>
    <s v="not found"/>
    <s v="not found"/>
    <s v="N"/>
    <x v="45"/>
    <m/>
    <m/>
    <m/>
    <n v="21.999205"/>
    <n v="90.305597000000006"/>
    <s v="exact"/>
    <s v="Payra Port, Kalapara Upazila"/>
    <s v="Patuakhali"/>
    <m/>
    <s v="Barisal"/>
    <x v="2"/>
    <s v="Southern Asia"/>
    <m/>
    <m/>
    <m/>
    <m/>
    <m/>
    <m/>
    <s v="1121106"/>
    <n v="1288847"/>
    <s v="L100058"/>
    <s v="G400842"/>
  </r>
  <r>
    <s v="https://www.gem.wiki/Pertamina_Bangladesh_power_station"/>
    <x v="69"/>
    <s v="Pertamina Bangladesh power station"/>
    <m/>
    <s v="1"/>
    <s v="LNG"/>
    <n v="1400"/>
    <x v="3"/>
    <x v="0"/>
    <s v="not found"/>
    <s v="not found"/>
    <s v="not found"/>
    <m/>
    <x v="49"/>
    <m/>
    <m/>
    <m/>
    <n v="22.233716399999999"/>
    <n v="91.865980899999997"/>
    <s v="approximate"/>
    <s v="Anwara Upazila - Chittagong District"/>
    <m/>
    <m/>
    <s v="Chittagong"/>
    <x v="2"/>
    <s v="Southern Asia"/>
    <m/>
    <m/>
    <m/>
    <m/>
    <m/>
    <m/>
    <s v="1122012"/>
    <n v="1290075"/>
    <s v="L406363"/>
    <s v="G400847"/>
  </r>
  <r>
    <s v="https://www.gem.wiki/PowerPac_Jamalpur_power_station"/>
    <x v="69"/>
    <s v="PowerPac Jamalpur power station"/>
    <m/>
    <s v="1"/>
    <s v="HFO"/>
    <n v="107.08799999999999"/>
    <x v="0"/>
    <x v="4"/>
    <m/>
    <m/>
    <m/>
    <m/>
    <x v="5"/>
    <m/>
    <m/>
    <m/>
    <n v="24.910504914776599"/>
    <n v="89.961384595627194"/>
    <s v="exact"/>
    <s v="Jamalpur"/>
    <m/>
    <m/>
    <s v="Dhaka"/>
    <x v="2"/>
    <s v="Southern Asia"/>
    <m/>
    <m/>
    <m/>
    <m/>
    <m/>
    <m/>
    <s v="1078929"/>
    <n v="1220996"/>
    <s v="L408373"/>
    <s v="G411806"/>
  </r>
  <r>
    <s v="https://www.gem.wiki/PowerPac_Keraniganj_power_station"/>
    <x v="69"/>
    <s v="PowerPac Keraniganj power station"/>
    <m/>
    <s v="1"/>
    <s v="HFO"/>
    <n v="107.6"/>
    <x v="0"/>
    <x v="4"/>
    <s v="not found"/>
    <m/>
    <m/>
    <m/>
    <x v="39"/>
    <m/>
    <m/>
    <m/>
    <n v="23.6479212029355"/>
    <n v="90.347747999999996"/>
    <s v="exact"/>
    <s v="Dhaka"/>
    <m/>
    <m/>
    <m/>
    <x v="2"/>
    <s v="Southern Asia"/>
    <m/>
    <m/>
    <m/>
    <m/>
    <m/>
    <m/>
    <s v="1088173"/>
    <n v="1263343"/>
    <s v="L408372"/>
    <s v="G411805"/>
  </r>
  <r>
    <s v="https://www.gem.wiki/PowerPac_Keraniganj_power_station"/>
    <x v="69"/>
    <s v="PowerPac Keraniganj power station"/>
    <m/>
    <s v="2"/>
    <s v="HFO/NG"/>
    <n v="160"/>
    <x v="3"/>
    <x v="4"/>
    <s v="not found"/>
    <m/>
    <m/>
    <m/>
    <x v="43"/>
    <m/>
    <m/>
    <m/>
    <n v="23.6479212029355"/>
    <n v="90.347747999999996"/>
    <s v="exact"/>
    <s v="Dhaka"/>
    <m/>
    <m/>
    <m/>
    <x v="2"/>
    <s v="Southern Asia"/>
    <m/>
    <m/>
    <m/>
    <m/>
    <m/>
    <m/>
    <s v="1088173"/>
    <n v="1263351"/>
    <s v="L408372"/>
    <s v="G411804"/>
  </r>
  <r>
    <s v="https://www.gem.wiki/PowerPac_Khulna_power_station"/>
    <x v="69"/>
    <s v="PowerPac Khulna power station"/>
    <m/>
    <s v="1"/>
    <s v="HFO"/>
    <n v="100"/>
    <x v="3"/>
    <x v="4"/>
    <m/>
    <m/>
    <m/>
    <m/>
    <x v="43"/>
    <m/>
    <m/>
    <m/>
    <n v="22.892731027961599"/>
    <n v="89.488895133901906"/>
    <s v="approximate"/>
    <s v="Khulna"/>
    <m/>
    <m/>
    <s v="Khulna"/>
    <x v="2"/>
    <s v="Southern Asia"/>
    <m/>
    <m/>
    <m/>
    <m/>
    <m/>
    <m/>
    <s v="1132313"/>
    <n v="1236723"/>
    <s v="L408371"/>
    <s v="G411803"/>
  </r>
  <r>
    <s v="https://www.gem.wiki/Precision_energy_power_station"/>
    <x v="69"/>
    <s v="Precision energy power station"/>
    <m/>
    <s v="1"/>
    <s v="NG"/>
    <n v="60"/>
    <x v="0"/>
    <x v="4"/>
    <m/>
    <m/>
    <m/>
    <m/>
    <x v="47"/>
    <m/>
    <m/>
    <m/>
    <n v="24.0459517295882"/>
    <n v="91.018508871653296"/>
    <s v="exact"/>
    <s v="Ashuganj"/>
    <m/>
    <m/>
    <s v="Barisal"/>
    <x v="2"/>
    <s v="Southern Asia"/>
    <m/>
    <m/>
    <m/>
    <m/>
    <m/>
    <m/>
    <s v="1110093"/>
    <n v="1272390"/>
    <s v="L408370"/>
    <s v="G411802"/>
  </r>
  <r>
    <s v="https://www.gem.wiki/RPCL_Gazipur_power_station"/>
    <x v="69"/>
    <s v="RPCL Gazipur power station"/>
    <m/>
    <s v="1"/>
    <s v="HFO"/>
    <n v="110.49"/>
    <x v="0"/>
    <x v="4"/>
    <s v="not found"/>
    <m/>
    <m/>
    <m/>
    <x v="0"/>
    <m/>
    <m/>
    <m/>
    <n v="23.990992721946899"/>
    <n v="90.344339085224107"/>
    <s v="exact"/>
    <s v="Gazipur"/>
    <m/>
    <m/>
    <m/>
    <x v="2"/>
    <s v="Southern Asia"/>
    <m/>
    <m/>
    <m/>
    <m/>
    <m/>
    <m/>
    <s v="1089785"/>
    <n v="1290294"/>
    <s v="L408374"/>
    <s v="G411801"/>
  </r>
  <r>
    <s v="https://www.gem.wiki/RPCL_Gazipur_power_station"/>
    <x v="69"/>
    <s v="RPCL Gazipur power station"/>
    <m/>
    <s v="2"/>
    <s v="HFO"/>
    <n v="53.4"/>
    <x v="0"/>
    <x v="4"/>
    <s v="not found"/>
    <m/>
    <m/>
    <m/>
    <x v="39"/>
    <m/>
    <m/>
    <m/>
    <n v="23.990992721946899"/>
    <n v="90.344339085224107"/>
    <s v="exact"/>
    <s v="Gazipur"/>
    <m/>
    <m/>
    <m/>
    <x v="2"/>
    <s v="Southern Asia"/>
    <m/>
    <m/>
    <m/>
    <m/>
    <m/>
    <m/>
    <s v="1089785"/>
    <n v="1239913"/>
    <s v="L408374"/>
    <s v="G411800"/>
  </r>
  <r>
    <s v="https://www.gem.wiki/Rauzan_power_station"/>
    <x v="69"/>
    <s v="Rauzan power station"/>
    <m/>
    <s v="1"/>
    <s v="NG"/>
    <n v="210"/>
    <x v="0"/>
    <x v="3"/>
    <s v="not found"/>
    <m/>
    <m/>
    <m/>
    <x v="19"/>
    <m/>
    <n v="2024"/>
    <m/>
    <n v="22.402073900000001"/>
    <n v="91.939431799999994"/>
    <s v="exact"/>
    <s v="Pahatarli"/>
    <m/>
    <m/>
    <s v="Chittagong"/>
    <x v="2"/>
    <s v="Southern Asia"/>
    <m/>
    <m/>
    <s v="Raujan, Chittagong, chattogram, Raozan"/>
    <m/>
    <m/>
    <m/>
    <s v="1010720"/>
    <n v="1109918"/>
    <s v="L405999"/>
    <s v="G406049"/>
  </r>
  <r>
    <s v="https://www.gem.wiki/Rauzan_power_station"/>
    <x v="69"/>
    <s v="Rauzan power station"/>
    <m/>
    <s v="2"/>
    <s v="NG"/>
    <n v="210"/>
    <x v="0"/>
    <x v="3"/>
    <s v="not found"/>
    <m/>
    <m/>
    <m/>
    <x v="44"/>
    <m/>
    <n v="2024"/>
    <m/>
    <n v="22.402073900000001"/>
    <n v="91.939431799999994"/>
    <s v="exact"/>
    <s v="Pahatarli"/>
    <m/>
    <m/>
    <s v="Chittagong"/>
    <x v="2"/>
    <s v="Southern Asia"/>
    <m/>
    <m/>
    <s v="Raujan, Chittagong, chattogram, Raozan"/>
    <m/>
    <m/>
    <m/>
    <s v="1010720"/>
    <n v="1109919"/>
    <s v="L405999"/>
    <s v="G406050"/>
  </r>
  <r>
    <s v="https://www.gem.wiki/Rauzan_power_station"/>
    <x v="69"/>
    <s v="Rauzan power station"/>
    <m/>
    <s v="3"/>
    <s v="LNG"/>
    <n v="400"/>
    <x v="3"/>
    <x v="0"/>
    <s v="not found"/>
    <s v="not found"/>
    <s v="not found"/>
    <m/>
    <x v="7"/>
    <m/>
    <m/>
    <m/>
    <n v="22.402073900000001"/>
    <n v="91.939431799999994"/>
    <s v="exact"/>
    <s v="Pahatarli"/>
    <m/>
    <m/>
    <s v="Chittagong"/>
    <x v="2"/>
    <s v="Southern Asia"/>
    <m/>
    <m/>
    <s v="Raujan, Chittagong, chattogram, Raozan"/>
    <m/>
    <m/>
    <m/>
    <s v="1010720"/>
    <n v="1298081"/>
    <s v="L405999"/>
    <s v="G406051"/>
  </r>
  <r>
    <s v="https://www.gem.wiki/Reliance_Meghnaghat_power_station"/>
    <x v="69"/>
    <s v="Reliance Meghnaghat power station"/>
    <m/>
    <s v="1"/>
    <s v="NG"/>
    <n v="750"/>
    <x v="1"/>
    <x v="0"/>
    <s v="not found"/>
    <m/>
    <m/>
    <m/>
    <x v="3"/>
    <m/>
    <m/>
    <m/>
    <n v="23.607983000000001"/>
    <n v="90.596335999999994"/>
    <s v="exact"/>
    <s v="Meghnaghat - Narayanganj District"/>
    <m/>
    <m/>
    <s v="Dhaka"/>
    <x v="2"/>
    <s v="Southern Asia"/>
    <m/>
    <m/>
    <m/>
    <m/>
    <m/>
    <m/>
    <s v="1106323"/>
    <s v="1289216, 1289218, 1289217"/>
    <s v="L406357"/>
    <s v="G400848"/>
  </r>
  <r>
    <s v="https://www.gem.wiki/Rupsha_power_station"/>
    <x v="69"/>
    <s v="Rupsha power station"/>
    <m/>
    <s v="1"/>
    <s v="NG"/>
    <n v="400"/>
    <x v="1"/>
    <x v="0"/>
    <s v="not found"/>
    <m/>
    <m/>
    <m/>
    <x v="7"/>
    <m/>
    <m/>
    <m/>
    <n v="22.853987"/>
    <n v="89.551191000000003"/>
    <s v="exact"/>
    <s v="Rupsha Upazila - Khulna District"/>
    <m/>
    <m/>
    <s v="Khulna"/>
    <x v="2"/>
    <s v="Southern Asia"/>
    <m/>
    <m/>
    <m/>
    <m/>
    <m/>
    <m/>
    <s v="1116804"/>
    <s v="1282405, 1284423"/>
    <s v="L406364"/>
    <s v="G400849"/>
  </r>
  <r>
    <s v="https://www.gem.wiki/Rupsha_power_station"/>
    <x v="69"/>
    <s v="Rupsha power station"/>
    <m/>
    <s v="2"/>
    <s v="NG"/>
    <n v="400"/>
    <x v="1"/>
    <x v="0"/>
    <s v="not found"/>
    <s v="not found"/>
    <s v="not found"/>
    <m/>
    <x v="40"/>
    <m/>
    <m/>
    <m/>
    <n v="22.853987"/>
    <n v="89.551191000000003"/>
    <s v="exact"/>
    <s v="Rupsha Upazila - Khulna District"/>
    <m/>
    <m/>
    <s v="Khulna"/>
    <x v="2"/>
    <s v="Southern Asia"/>
    <m/>
    <m/>
    <m/>
    <m/>
    <m/>
    <m/>
    <s v="1116804"/>
    <s v="1306431, 1315454"/>
    <s v="L406364"/>
    <s v="G400850"/>
  </r>
  <r>
    <s v="https://www.gem.wiki/Santahar_Peaking_power_station"/>
    <x v="69"/>
    <s v="Santahar Peaking power station"/>
    <m/>
    <s v="1"/>
    <s v="HFO"/>
    <n v="52.2"/>
    <x v="0"/>
    <x v="4"/>
    <m/>
    <m/>
    <m/>
    <m/>
    <x v="39"/>
    <m/>
    <m/>
    <m/>
    <n v="24.797720469523298"/>
    <n v="88.984257653295501"/>
    <s v="exact"/>
    <s v="Santahar"/>
    <m/>
    <s v="Bogra"/>
    <s v="Rajshahi"/>
    <x v="2"/>
    <s v="Southern Asia"/>
    <m/>
    <m/>
    <m/>
    <m/>
    <m/>
    <m/>
    <s v="1120063"/>
    <n v="1287345"/>
    <s v="L408376"/>
    <s v="G411799"/>
  </r>
  <r>
    <s v="https://www.gem.wiki/Sayedpur_power_station"/>
    <x v="69"/>
    <s v="Sayedpur power station"/>
    <m/>
    <s v="2"/>
    <s v="HFO"/>
    <n v="150"/>
    <x v="1"/>
    <x v="1"/>
    <s v="not found"/>
    <m/>
    <m/>
    <m/>
    <x v="49"/>
    <m/>
    <m/>
    <m/>
    <n v="25.782652026783101"/>
    <n v="88.897118466613705"/>
    <s v="approximate"/>
    <s v="Sayedpur"/>
    <m/>
    <m/>
    <m/>
    <x v="2"/>
    <s v="Southern Asia"/>
    <m/>
    <m/>
    <s v="Saidpur power plant"/>
    <m/>
    <m/>
    <m/>
    <s v="1127828"/>
    <n v="1298080"/>
    <s v="L408375"/>
    <s v="G411798"/>
  </r>
  <r>
    <s v="https://www.gem.wiki/Shajibazar_power_station"/>
    <x v="69"/>
    <s v="Shajibazar power station"/>
    <m/>
    <s v="1"/>
    <s v="NG"/>
    <n v="330"/>
    <x v="0"/>
    <x v="0"/>
    <s v="not found"/>
    <m/>
    <m/>
    <m/>
    <x v="5"/>
    <m/>
    <m/>
    <m/>
    <n v="24.252241999999999"/>
    <n v="91.378674099999998"/>
    <s v="exact"/>
    <s v="Dhaka"/>
    <m/>
    <m/>
    <s v="Dhaka"/>
    <x v="2"/>
    <s v="Southern Asia"/>
    <m/>
    <m/>
    <s v="Shahjibazar"/>
    <m/>
    <m/>
    <m/>
    <s v="1010731"/>
    <s v="1251079, 1271771, 1234063"/>
    <s v="L406000"/>
    <s v="G406052"/>
  </r>
  <r>
    <s v="https://www.gem.wiki/Shajibazar_power_station"/>
    <x v="69"/>
    <s v="Shajibazar power station"/>
    <m/>
    <s v="2"/>
    <s v="NG"/>
    <n v="100"/>
    <x v="0"/>
    <x v="1"/>
    <s v="not found"/>
    <m/>
    <m/>
    <m/>
    <x v="30"/>
    <m/>
    <m/>
    <m/>
    <n v="24.252241999999999"/>
    <n v="91.378674099999998"/>
    <s v="exact"/>
    <s v="Dhaka"/>
    <m/>
    <m/>
    <s v="Dhaka"/>
    <x v="2"/>
    <s v="Southern Asia"/>
    <m/>
    <m/>
    <s v="Shahjibazar"/>
    <m/>
    <m/>
    <m/>
    <s v="1010731"/>
    <n v="1289090"/>
    <s v="L406000"/>
    <s v="G406175"/>
  </r>
  <r>
    <s v="https://www.gem.wiki/Shiddhirgonj_Peaking_power_station"/>
    <x v="69"/>
    <s v="Shiddhirgonj Peaking power station"/>
    <m/>
    <s v="1"/>
    <s v="NG"/>
    <n v="105"/>
    <x v="0"/>
    <x v="1"/>
    <s v="not found"/>
    <m/>
    <m/>
    <m/>
    <x v="1"/>
    <m/>
    <m/>
    <m/>
    <n v="23.683171999999999"/>
    <n v="90.526096999999993"/>
    <s v="exact"/>
    <s v="Shiddhirganj"/>
    <m/>
    <m/>
    <s v="Dhaka"/>
    <x v="2"/>
    <s v="Southern Asia"/>
    <m/>
    <m/>
    <s v="Siddhirganj"/>
    <m/>
    <m/>
    <m/>
    <s v="1063758"/>
    <n v="1184076"/>
    <s v="L406001"/>
    <s v="G406053"/>
  </r>
  <r>
    <s v="https://www.gem.wiki/Shiddhirgonj_Peaking_power_station"/>
    <x v="69"/>
    <s v="Shiddhirgonj Peaking power station"/>
    <m/>
    <s v="2"/>
    <s v="NG"/>
    <n v="105"/>
    <x v="0"/>
    <x v="1"/>
    <s v="not found"/>
    <m/>
    <m/>
    <m/>
    <x v="17"/>
    <m/>
    <m/>
    <m/>
    <n v="23.683171999999999"/>
    <n v="90.526096999999993"/>
    <s v="exact"/>
    <s v="Shiddhirganj"/>
    <m/>
    <m/>
    <s v="Dhaka"/>
    <x v="2"/>
    <s v="Southern Asia"/>
    <m/>
    <m/>
    <s v="Siddhirganj"/>
    <m/>
    <m/>
    <m/>
    <s v="1063758"/>
    <n v="1181737"/>
    <s v="L406001"/>
    <s v="G406054"/>
  </r>
  <r>
    <s v="https://www.gem.wiki/Shiddhirgonj_Thermal_power_station"/>
    <x v="69"/>
    <s v="Shiddhirgonj Thermal power station"/>
    <m/>
    <s v="1"/>
    <s v="NG"/>
    <n v="210"/>
    <x v="0"/>
    <x v="3"/>
    <s v="not found"/>
    <m/>
    <m/>
    <m/>
    <x v="13"/>
    <m/>
    <m/>
    <m/>
    <n v="23.682718999999999"/>
    <n v="90.525110999999995"/>
    <s v="exact"/>
    <s v="Shiddhirganj"/>
    <m/>
    <m/>
    <s v="Dhaka"/>
    <x v="2"/>
    <s v="Southern Asia"/>
    <m/>
    <m/>
    <s v="Shiddirganj"/>
    <m/>
    <m/>
    <m/>
    <s v="1010732"/>
    <n v="1148219"/>
    <s v="L407141"/>
    <s v="G408632"/>
  </r>
  <r>
    <s v="https://www.gem.wiki/Shiddirgonj_power_station"/>
    <x v="69"/>
    <s v="Shiddirgonj power station"/>
    <m/>
    <s v="1"/>
    <s v="NG"/>
    <n v="335"/>
    <x v="0"/>
    <x v="0"/>
    <s v="not found"/>
    <m/>
    <m/>
    <m/>
    <x v="0"/>
    <m/>
    <m/>
    <m/>
    <n v="23.684283300000001"/>
    <n v="90.516271500000002"/>
    <s v="exact"/>
    <s v="Shiddhirganj"/>
    <m/>
    <m/>
    <s v="Dhaka"/>
    <x v="2"/>
    <s v="Southern Asia"/>
    <m/>
    <m/>
    <s v="Siddhirganj"/>
    <m/>
    <m/>
    <m/>
    <s v="1063758"/>
    <n v="1228868"/>
    <s v="L406002"/>
    <s v="G406056"/>
  </r>
  <r>
    <s v="https://www.gem.wiki/Shiddirgonj_power_station"/>
    <x v="69"/>
    <s v="Shiddirgonj power station"/>
    <m/>
    <s v="2"/>
    <s v="LNG"/>
    <n v="550"/>
    <x v="3"/>
    <x v="0"/>
    <s v="not found"/>
    <s v="not found"/>
    <s v="not found"/>
    <m/>
    <x v="41"/>
    <m/>
    <m/>
    <m/>
    <n v="23.684283300000001"/>
    <n v="90.516271500000002"/>
    <s v="exact"/>
    <s v="Shiddhirganj"/>
    <m/>
    <m/>
    <s v="Dhaka"/>
    <x v="2"/>
    <s v="Southern Asia"/>
    <m/>
    <m/>
    <s v="Siddhirganj"/>
    <m/>
    <m/>
    <m/>
    <s v="1063758"/>
    <m/>
    <s v="L406002"/>
    <s v="G406055"/>
  </r>
  <r>
    <s v="https://www.gem.wiki/Shikalbaha_power_station"/>
    <x v="69"/>
    <s v="Shikalbaha power station"/>
    <m/>
    <s v="1"/>
    <s v="HFO"/>
    <n v="110.49"/>
    <x v="0"/>
    <x v="4"/>
    <s v="not found"/>
    <m/>
    <m/>
    <m/>
    <x v="0"/>
    <m/>
    <m/>
    <m/>
    <n v="22.335918933413801"/>
    <n v="91.877772230686304"/>
    <s v="exact"/>
    <s v="Chattogram"/>
    <m/>
    <m/>
    <m/>
    <x v="2"/>
    <s v="Southern Asia"/>
    <m/>
    <m/>
    <s v="Sikalbaha"/>
    <m/>
    <m/>
    <m/>
    <s v="1122827"/>
    <n v="1291152"/>
    <s v="L408377"/>
    <s v="G411797"/>
  </r>
  <r>
    <s v="https://www.gem.wiki/Sikalbaha_Peaking_power_station"/>
    <x v="69"/>
    <s v="Sikalbaha Peaking power station"/>
    <m/>
    <s v="1"/>
    <s v="NG/D"/>
    <n v="150"/>
    <x v="0"/>
    <x v="1"/>
    <s v="not found"/>
    <m/>
    <m/>
    <m/>
    <x v="1"/>
    <m/>
    <m/>
    <m/>
    <n v="22.323513200000001"/>
    <n v="91.863077500000003"/>
    <s v="exact"/>
    <s v="Shikalbaha"/>
    <m/>
    <m/>
    <s v="Chittagong"/>
    <x v="2"/>
    <s v="Southern Asia"/>
    <m/>
    <m/>
    <s v="Shikalbaha"/>
    <m/>
    <m/>
    <m/>
    <s v="1010718"/>
    <n v="1229121"/>
    <s v="L406003"/>
    <s v="G406057"/>
  </r>
  <r>
    <s v="https://www.gem.wiki/Sikalbaha_power_station"/>
    <x v="69"/>
    <s v="Sikalbaha power station"/>
    <m/>
    <s v="1"/>
    <s v="NG/D"/>
    <n v="225"/>
    <x v="0"/>
    <x v="0"/>
    <s v="not found"/>
    <m/>
    <m/>
    <m/>
    <x v="31"/>
    <m/>
    <m/>
    <m/>
    <n v="22.323513200000001"/>
    <n v="91.863077500000003"/>
    <s v="exact"/>
    <s v="Shikalbaha"/>
    <m/>
    <m/>
    <s v="Chittagong"/>
    <x v="2"/>
    <s v="Southern Asia"/>
    <m/>
    <m/>
    <s v="Shikalbaha"/>
    <m/>
    <m/>
    <m/>
    <s v="1010718"/>
    <s v="1232115, 1232116"/>
    <s v="L406004"/>
    <s v="G406058"/>
  </r>
  <r>
    <s v="https://www.gem.wiki/Sirajgonj_power_station"/>
    <x v="69"/>
    <s v="Sirajgonj power station"/>
    <m/>
    <s v="1"/>
    <s v="NG/D"/>
    <n v="225"/>
    <x v="0"/>
    <x v="0"/>
    <s v="not found"/>
    <m/>
    <m/>
    <m/>
    <x v="2"/>
    <m/>
    <m/>
    <m/>
    <n v="24.386142199999998"/>
    <n v="89.743266700000007"/>
    <s v="exact"/>
    <s v="Saidabad"/>
    <m/>
    <m/>
    <s v="Rajshahi"/>
    <x v="2"/>
    <s v="Southern Asia"/>
    <m/>
    <m/>
    <m/>
    <m/>
    <m/>
    <m/>
    <s v="1094475"/>
    <s v="1247430, 1272087"/>
    <s v="L406005"/>
    <s v="G406059"/>
  </r>
  <r>
    <s v="https://www.gem.wiki/Sirajgonj_power_station"/>
    <x v="69"/>
    <s v="Sirajgonj power station"/>
    <m/>
    <s v="2"/>
    <s v="NG/D"/>
    <n v="225"/>
    <x v="0"/>
    <x v="0"/>
    <s v="not found"/>
    <m/>
    <m/>
    <m/>
    <x v="34"/>
    <m/>
    <m/>
    <m/>
    <n v="24.386142199999998"/>
    <n v="89.743266700000007"/>
    <s v="exact"/>
    <s v="Saidabad"/>
    <m/>
    <m/>
    <s v="Rajshahi"/>
    <x v="2"/>
    <s v="Southern Asia"/>
    <m/>
    <m/>
    <m/>
    <m/>
    <m/>
    <m/>
    <s v="1094475"/>
    <s v="1282417, 1272088"/>
    <s v="L406005"/>
    <s v="G406060"/>
  </r>
  <r>
    <s v="https://www.gem.wiki/Sirajgonj_power_station"/>
    <x v="69"/>
    <s v="Sirajgonj power station"/>
    <m/>
    <s v="3"/>
    <s v="NG/D"/>
    <n v="225"/>
    <x v="0"/>
    <x v="0"/>
    <s v="not found"/>
    <m/>
    <m/>
    <m/>
    <x v="34"/>
    <m/>
    <m/>
    <m/>
    <n v="24.386142199999998"/>
    <n v="89.743266700000007"/>
    <s v="exact"/>
    <s v="Saidabad"/>
    <m/>
    <m/>
    <s v="Rajshahi"/>
    <x v="2"/>
    <s v="Southern Asia"/>
    <m/>
    <m/>
    <m/>
    <m/>
    <m/>
    <m/>
    <s v="1094475"/>
    <s v="1288768, 1288769"/>
    <s v="L406005"/>
    <s v="G406061"/>
  </r>
  <r>
    <s v="https://www.gem.wiki/Sirajgonj_power_station"/>
    <x v="69"/>
    <s v="Sirajgonj power station"/>
    <m/>
    <s v="4"/>
    <s v="NG/D"/>
    <n v="414"/>
    <x v="0"/>
    <x v="0"/>
    <s v="not found"/>
    <m/>
    <m/>
    <m/>
    <x v="0"/>
    <m/>
    <m/>
    <m/>
    <n v="24.386142199999998"/>
    <n v="89.743266700000007"/>
    <s v="exact"/>
    <s v="Saidabad"/>
    <m/>
    <m/>
    <s v="Rajshahi"/>
    <x v="2"/>
    <s v="Southern Asia"/>
    <m/>
    <m/>
    <m/>
    <m/>
    <m/>
    <m/>
    <s v="1093951"/>
    <s v="1246687, 1246688"/>
    <s v="L406005"/>
    <s v="G406062"/>
  </r>
  <r>
    <s v="https://www.gem.wiki/Sonagazi_Feni_power_station"/>
    <x v="69"/>
    <s v="Sonagazi Feni power station"/>
    <m/>
    <s v="1"/>
    <s v="LNG/NG"/>
    <n v="550"/>
    <x v="3"/>
    <x v="0"/>
    <s v="not found"/>
    <m/>
    <m/>
    <m/>
    <x v="53"/>
    <m/>
    <m/>
    <m/>
    <n v="22.863375796708301"/>
    <n v="91.390508963216305"/>
    <s v="approximate"/>
    <s v="Sonagazi"/>
    <m/>
    <s v="Feni"/>
    <s v="Chittagong"/>
    <x v="2"/>
    <s v="Southern Asia"/>
    <m/>
    <m/>
    <s v="Sonagazi Feni combined cycle power station"/>
    <m/>
    <m/>
    <m/>
    <m/>
    <m/>
    <s v="L407906"/>
    <s v="G410696"/>
  </r>
  <r>
    <s v="https://www.gem.wiki/Sonagazi_Feni_power_station"/>
    <x v="69"/>
    <s v="Sonagazi Feni power station"/>
    <m/>
    <s v="2"/>
    <s v="LNG/NG"/>
    <n v="550"/>
    <x v="3"/>
    <x v="0"/>
    <s v="not found"/>
    <m/>
    <m/>
    <m/>
    <x v="59"/>
    <m/>
    <m/>
    <m/>
    <n v="22.863375796708301"/>
    <n v="91.390508963216305"/>
    <s v="approximate"/>
    <s v="Sonagazi"/>
    <m/>
    <s v="Feni"/>
    <s v="Chittagong"/>
    <x v="2"/>
    <s v="Southern Asia"/>
    <m/>
    <m/>
    <s v="Sonagazi Feni combined cycle power station"/>
    <m/>
    <m/>
    <m/>
    <m/>
    <m/>
    <s v="L407906"/>
    <s v="G410697"/>
  </r>
  <r>
    <s v="https://www.gem.wiki/Sonagazi_Feni_power_station"/>
    <x v="69"/>
    <s v="Sonagazi Feni power station"/>
    <m/>
    <s v="3"/>
    <s v="LNG/NG"/>
    <n v="550"/>
    <x v="3"/>
    <x v="0"/>
    <s v="not found"/>
    <m/>
    <m/>
    <m/>
    <x v="57"/>
    <m/>
    <m/>
    <m/>
    <n v="22.863375796708301"/>
    <n v="91.390508963216305"/>
    <s v="approximate"/>
    <s v="Sonagazi"/>
    <m/>
    <s v="Feni"/>
    <s v="Chittagong"/>
    <x v="2"/>
    <s v="Southern Asia"/>
    <m/>
    <m/>
    <s v="Sonagazi Feni combined cycle power station"/>
    <m/>
    <m/>
    <m/>
    <m/>
    <m/>
    <s v="L407906"/>
    <s v="G410698"/>
  </r>
  <r>
    <s v="https://www.gem.wiki/Sonagazi_Feni_power_station"/>
    <x v="69"/>
    <s v="Sonagazi Feni power station"/>
    <m/>
    <s v="4"/>
    <s v="LNG/NG"/>
    <n v="550"/>
    <x v="3"/>
    <x v="0"/>
    <s v="not found"/>
    <m/>
    <m/>
    <m/>
    <x v="92"/>
    <m/>
    <m/>
    <m/>
    <n v="22.863375796708301"/>
    <n v="91.390508963216305"/>
    <s v="approximate"/>
    <s v="Sonagazi"/>
    <m/>
    <s v="Feni"/>
    <s v="Chittagong"/>
    <x v="2"/>
    <s v="Southern Asia"/>
    <m/>
    <m/>
    <s v="Sonagazi Feni combined cycle power station"/>
    <m/>
    <m/>
    <m/>
    <m/>
    <m/>
    <s v="L407906"/>
    <s v="G411104"/>
  </r>
  <r>
    <s v="https://www.gem.wiki/Sreepur_power_station"/>
    <x v="69"/>
    <s v="Sreepur power station"/>
    <m/>
    <s v="1"/>
    <s v="HFO"/>
    <n v="163"/>
    <x v="1"/>
    <x v="4"/>
    <m/>
    <m/>
    <m/>
    <m/>
    <x v="49"/>
    <m/>
    <m/>
    <m/>
    <n v="24.229869964093599"/>
    <n v="90.528230289122405"/>
    <s v="approximate"/>
    <s v="Sreepur"/>
    <m/>
    <s v="Gazipur"/>
    <s v="Dhaka"/>
    <x v="2"/>
    <s v="Southern Asia"/>
    <m/>
    <m/>
    <m/>
    <m/>
    <m/>
    <m/>
    <s v="1128988"/>
    <n v="1299686"/>
    <s v="L408383"/>
    <s v="G411796"/>
  </r>
  <r>
    <s v="https://www.gem.wiki/Summit_Barisal_power_plant"/>
    <x v="69"/>
    <s v="Summit Barisal power plant"/>
    <m/>
    <s v="1"/>
    <s v="HFO"/>
    <n v="119.532"/>
    <x v="0"/>
    <x v="4"/>
    <s v="not found"/>
    <m/>
    <m/>
    <m/>
    <x v="5"/>
    <m/>
    <m/>
    <m/>
    <n v="22.659244801480099"/>
    <n v="90.335927698767307"/>
    <s v="exact"/>
    <s v="Barisal"/>
    <m/>
    <m/>
    <m/>
    <x v="2"/>
    <s v="Southern Asia"/>
    <m/>
    <m/>
    <m/>
    <m/>
    <m/>
    <m/>
    <s v="1117350"/>
    <n v="1283351"/>
    <s v="L408382"/>
    <s v="G411795"/>
  </r>
  <r>
    <s v="https://www.gem.wiki/Summit_Gazipur_I_power_station"/>
    <x v="69"/>
    <s v="Summit Gazipur I power station"/>
    <m/>
    <s v="1"/>
    <s v="HFO"/>
    <n v="147.32"/>
    <x v="0"/>
    <x v="4"/>
    <s v="not found"/>
    <m/>
    <m/>
    <m/>
    <x v="34"/>
    <m/>
    <m/>
    <m/>
    <n v="23.994579621584801"/>
    <n v="90.337796283110606"/>
    <s v="exact"/>
    <s v="Kodda"/>
    <m/>
    <m/>
    <m/>
    <x v="2"/>
    <s v="Southern Asia"/>
    <m/>
    <m/>
    <s v="Ace Alliance Power Limited, Kodda"/>
    <m/>
    <m/>
    <m/>
    <s v="1109739"/>
    <n v="1271769"/>
    <s v="L408381"/>
    <s v="G411794"/>
  </r>
  <r>
    <s v="https://www.gem.wiki/Summit_Gazipur_II_power_station"/>
    <x v="69"/>
    <s v="Summit Gazipur II power station"/>
    <m/>
    <s v="1"/>
    <s v="HFO"/>
    <n v="307.36799999999999"/>
    <x v="0"/>
    <x v="4"/>
    <s v="not found"/>
    <m/>
    <m/>
    <m/>
    <x v="34"/>
    <m/>
    <m/>
    <m/>
    <n v="23.994702142696202"/>
    <n v="90.3378284696024"/>
    <s v="exact"/>
    <s v="Kodda"/>
    <m/>
    <m/>
    <m/>
    <x v="2"/>
    <s v="Southern Asia"/>
    <m/>
    <m/>
    <s v="Kodda"/>
    <m/>
    <m/>
    <m/>
    <s v="1124662"/>
    <n v="1293512"/>
    <s v="L408380"/>
    <s v="G411793"/>
  </r>
  <r>
    <s v="https://www.gem.wiki/Summit_Khulna_(KPCL)_power_station"/>
    <x v="69"/>
    <s v="Summit Khulna (KPCL) power station"/>
    <m/>
    <s v="1"/>
    <s v="HFO"/>
    <n v="119"/>
    <x v="0"/>
    <x v="4"/>
    <s v="not found"/>
    <m/>
    <m/>
    <m/>
    <x v="23"/>
    <m/>
    <m/>
    <m/>
    <n v="22.866566513036201"/>
    <n v="89.538835040701997"/>
    <s v="exact"/>
    <s v="Khulna"/>
    <m/>
    <m/>
    <m/>
    <x v="2"/>
    <s v="Southern Asia"/>
    <m/>
    <m/>
    <m/>
    <m/>
    <m/>
    <m/>
    <s v="1082559"/>
    <n v="1227046"/>
    <s v="L408379"/>
    <s v="G411792"/>
  </r>
  <r>
    <s v="https://www.gem.wiki/Summit_Madanganj_power_plant"/>
    <x v="69"/>
    <s v="Summit Madanganj power plant"/>
    <m/>
    <s v="1"/>
    <s v="HFO"/>
    <n v="102"/>
    <x v="0"/>
    <x v="4"/>
    <s v="not found"/>
    <m/>
    <m/>
    <m/>
    <x v="17"/>
    <m/>
    <m/>
    <m/>
    <n v="23.596183984203702"/>
    <n v="90.515034344254104"/>
    <s v="exact"/>
    <s v="Narayanganj"/>
    <m/>
    <m/>
    <m/>
    <x v="2"/>
    <s v="Southern Asia"/>
    <m/>
    <m/>
    <m/>
    <m/>
    <m/>
    <m/>
    <s v="1078928"/>
    <n v="1220995"/>
    <s v="L408378"/>
    <s v="G411791"/>
  </r>
  <r>
    <s v="https://www.gem.wiki/Summit_Madanganj_power_plant"/>
    <x v="69"/>
    <s v="Summit Madanganj power plant"/>
    <m/>
    <s v="2-1"/>
    <s v="HFO"/>
    <n v="85.4"/>
    <x v="0"/>
    <x v="4"/>
    <s v="not found"/>
    <m/>
    <m/>
    <m/>
    <x v="5"/>
    <m/>
    <m/>
    <m/>
    <n v="23.596183984203702"/>
    <n v="90.515034344254104"/>
    <s v="exact"/>
    <s v="Narayanganj"/>
    <m/>
    <m/>
    <m/>
    <x v="2"/>
    <s v="Southern Asia"/>
    <m/>
    <m/>
    <m/>
    <m/>
    <m/>
    <m/>
    <s v="1078928"/>
    <n v="1255725"/>
    <s v="L408378"/>
    <s v="G411790"/>
  </r>
  <r>
    <s v="https://www.gem.wiki/Summit_Madanganj_power_plant"/>
    <x v="69"/>
    <s v="Summit Madanganj power plant"/>
    <m/>
    <s v="2-2"/>
    <s v="HFO"/>
    <n v="11.3"/>
    <x v="0"/>
    <x v="4"/>
    <s v="not found"/>
    <m/>
    <m/>
    <m/>
    <x v="5"/>
    <m/>
    <m/>
    <m/>
    <n v="23.596183984203702"/>
    <n v="90.515034344254104"/>
    <s v="exact"/>
    <s v="Narayanganj"/>
    <m/>
    <m/>
    <m/>
    <x v="2"/>
    <s v="Southern Asia"/>
    <m/>
    <m/>
    <m/>
    <m/>
    <m/>
    <m/>
    <s v="1078928"/>
    <n v="1255725"/>
    <s v="L408378"/>
    <s v="G411789"/>
  </r>
  <r>
    <s v="https://www.gem.wiki/Sylhet_power_station"/>
    <x v="69"/>
    <s v="Sylhet power station"/>
    <m/>
    <s v="1"/>
    <s v="NG"/>
    <n v="225"/>
    <x v="0"/>
    <x v="0"/>
    <s v="not found"/>
    <m/>
    <m/>
    <m/>
    <x v="6"/>
    <m/>
    <m/>
    <m/>
    <n v="24.910271300000002"/>
    <n v="91.828812400000004"/>
    <s v="exact"/>
    <s v="Sylhet"/>
    <m/>
    <m/>
    <s v="Sylhet"/>
    <x v="2"/>
    <s v="Southern Asia"/>
    <m/>
    <m/>
    <s v="Kumargaon Power Plant"/>
    <m/>
    <m/>
    <m/>
    <s v="1046638"/>
    <s v="1200339, 1249795"/>
    <s v="L406006"/>
    <s v="G406063"/>
  </r>
  <r>
    <s v="https://www.gem.wiki/Tongi_power_station"/>
    <x v="69"/>
    <s v="Tongi power station"/>
    <m/>
    <s v="1"/>
    <s v="NG"/>
    <n v="105"/>
    <x v="0"/>
    <x v="1"/>
    <s v="not found"/>
    <m/>
    <m/>
    <m/>
    <x v="21"/>
    <m/>
    <n v="2025"/>
    <m/>
    <n v="23.8966061"/>
    <n v="90.409989100000004"/>
    <s v="exact"/>
    <s v="Tongi"/>
    <m/>
    <m/>
    <s v="Dhaka"/>
    <x v="2"/>
    <s v="Southern Asia"/>
    <m/>
    <m/>
    <m/>
    <m/>
    <m/>
    <m/>
    <s v="1010721"/>
    <n v="1112026"/>
    <s v="L406007"/>
    <s v="G406064"/>
  </r>
  <r>
    <s v="https://www.gem.wiki/UANPL_Anwara_power_station"/>
    <x v="69"/>
    <s v="UANPL Anwara power station"/>
    <m/>
    <s v="1"/>
    <s v="HFO"/>
    <n v="290.02"/>
    <x v="0"/>
    <x v="4"/>
    <s v="not found"/>
    <m/>
    <m/>
    <m/>
    <x v="0"/>
    <m/>
    <m/>
    <m/>
    <n v="22.2319556729833"/>
    <n v="91.8277894121521"/>
    <s v="exact"/>
    <s v="Anowara"/>
    <m/>
    <m/>
    <m/>
    <x v="2"/>
    <s v="Southern Asia"/>
    <m/>
    <m/>
    <m/>
    <m/>
    <m/>
    <m/>
    <s v="1113218"/>
    <n v="1277293"/>
    <s v="L408386"/>
    <s v="G411788"/>
  </r>
  <r>
    <s v="https://www.gem.wiki/UANPL_Anwara_power_station"/>
    <x v="69"/>
    <s v="UANPL Anwara power station"/>
    <m/>
    <s v="2"/>
    <s v="HFO"/>
    <n v="24.12"/>
    <x v="0"/>
    <x v="4"/>
    <s v="not found"/>
    <m/>
    <m/>
    <m/>
    <x v="0"/>
    <m/>
    <m/>
    <m/>
    <n v="22.2319556729833"/>
    <n v="91.8277894121521"/>
    <s v="exact"/>
    <s v="Anowara"/>
    <m/>
    <m/>
    <m/>
    <x v="2"/>
    <s v="Southern Asia"/>
    <m/>
    <m/>
    <m/>
    <m/>
    <m/>
    <m/>
    <s v="1113218"/>
    <n v="1277293"/>
    <s v="L408386"/>
    <s v="G411787"/>
  </r>
  <r>
    <s v="https://www.gem.wiki/UJPL_Jamalpur_power_station"/>
    <x v="69"/>
    <s v="UJPL Jamalpur power station"/>
    <m/>
    <s v="1"/>
    <s v="HFO"/>
    <n v="123.76"/>
    <x v="0"/>
    <x v="6"/>
    <s v="Y"/>
    <m/>
    <m/>
    <m/>
    <x v="0"/>
    <m/>
    <m/>
    <m/>
    <n v="24.901461259367501"/>
    <n v="89.988297917395798"/>
    <s v="exact"/>
    <s v="Jamalpur"/>
    <m/>
    <m/>
    <m/>
    <x v="2"/>
    <s v="Southern Asia"/>
    <m/>
    <m/>
    <m/>
    <m/>
    <m/>
    <m/>
    <s v="1123510"/>
    <s v="1291967, 1298071"/>
    <s v="L408385"/>
    <s v="G411786"/>
  </r>
  <r>
    <s v="https://www.gem.wiki/UMPL_Mymensingh_power_station"/>
    <x v="69"/>
    <s v="UMPL Mymensingh power station"/>
    <m/>
    <s v="1"/>
    <s v="HFO"/>
    <n v="205.38"/>
    <x v="0"/>
    <x v="4"/>
    <s v="Y"/>
    <m/>
    <m/>
    <m/>
    <x v="13"/>
    <m/>
    <m/>
    <m/>
    <n v="24.900503267448901"/>
    <n v="89.988246547796194"/>
    <s v="exact"/>
    <s v="Jamalpur"/>
    <m/>
    <m/>
    <m/>
    <x v="2"/>
    <s v="Southern Asia"/>
    <m/>
    <m/>
    <m/>
    <m/>
    <m/>
    <m/>
    <s v="1120588"/>
    <n v="1288080"/>
    <s v="L408384"/>
    <s v="G411785"/>
  </r>
  <r>
    <s v="https://www.gem.wiki/UPGD_Anwara_power_station"/>
    <x v="69"/>
    <s v="UPGD Anwara power station"/>
    <m/>
    <s v="1"/>
    <s v="NG/LNG"/>
    <n v="590"/>
    <x v="3"/>
    <x v="0"/>
    <s v="not found"/>
    <s v="not found"/>
    <s v="not found"/>
    <m/>
    <x v="7"/>
    <m/>
    <m/>
    <m/>
    <n v="22.233716399999999"/>
    <n v="91.865980899999997"/>
    <s v="approximate"/>
    <s v="Anwara Upazila"/>
    <m/>
    <m/>
    <s v="Chittagong"/>
    <x v="2"/>
    <s v="Southern Asia"/>
    <m/>
    <m/>
    <s v="Anowara"/>
    <m/>
    <m/>
    <m/>
    <s v="1113218"/>
    <n v="1296893"/>
    <s v="L406366"/>
    <s v="G400854"/>
  </r>
  <r>
    <s v="https://www.gem.wiki/Unique_Meghnaghat_power_station"/>
    <x v="69"/>
    <s v="Unique Meghnaghat power station"/>
    <m/>
    <s v="1"/>
    <s v="LNG"/>
    <n v="584"/>
    <x v="1"/>
    <x v="0"/>
    <s v="not found"/>
    <m/>
    <m/>
    <m/>
    <x v="49"/>
    <m/>
    <m/>
    <m/>
    <n v="23.6162837"/>
    <n v="90.613311100000004"/>
    <s v="approximate"/>
    <s v="Meghnaghat"/>
    <m/>
    <s v="Narayanganj"/>
    <s v="Dhaka"/>
    <x v="2"/>
    <s v="Southern Asia"/>
    <m/>
    <m/>
    <m/>
    <m/>
    <m/>
    <m/>
    <s v="1125910"/>
    <s v="1295155, 1295156"/>
    <s v="L406365"/>
    <s v="G400852"/>
  </r>
  <r>
    <s v="https://www.gem.wiki/United_Payra_power_plant"/>
    <x v="69"/>
    <s v="United Payra power plant"/>
    <m/>
    <s v="1"/>
    <s v="HFO"/>
    <n v="147.32"/>
    <x v="0"/>
    <x v="4"/>
    <s v="not found"/>
    <m/>
    <m/>
    <m/>
    <x v="30"/>
    <m/>
    <m/>
    <m/>
    <n v="22.3703035852411"/>
    <n v="90.322186261988605"/>
    <s v="exact"/>
    <s v="Patuakhali"/>
    <m/>
    <m/>
    <m/>
    <x v="2"/>
    <s v="Southern Asia"/>
    <m/>
    <m/>
    <s v="Potuakhali"/>
    <m/>
    <m/>
    <m/>
    <m/>
    <m/>
    <s v="L408387"/>
    <s v="G411784"/>
  </r>
  <r>
    <s v="https://www.gem.wiki/United_Payra_power_plant"/>
    <x v="69"/>
    <s v="United Payra power plant"/>
    <m/>
    <s v="2"/>
    <s v="HFO"/>
    <n v="9.7799999999999994"/>
    <x v="0"/>
    <x v="4"/>
    <s v="not found"/>
    <m/>
    <m/>
    <m/>
    <x v="30"/>
    <m/>
    <m/>
    <m/>
    <n v="22.3703035852411"/>
    <n v="90.322186261988605"/>
    <s v="exact"/>
    <s v="Patuakhali"/>
    <m/>
    <m/>
    <m/>
    <x v="2"/>
    <s v="Southern Asia"/>
    <m/>
    <m/>
    <s v="Potuakhali"/>
    <m/>
    <m/>
    <m/>
    <m/>
    <m/>
    <s v="L408387"/>
    <s v="G411783"/>
  </r>
  <r>
    <s v="https://www.gem.wiki/Berakas_power_station"/>
    <x v="70"/>
    <s v="Berakas power station"/>
    <m/>
    <s v="1"/>
    <s v="NG"/>
    <n v="102"/>
    <x v="0"/>
    <x v="0"/>
    <s v="not found"/>
    <m/>
    <m/>
    <m/>
    <x v="13"/>
    <m/>
    <m/>
    <m/>
    <n v="4.9706999999999999"/>
    <n v="114.9303"/>
    <s v="exact"/>
    <s v="Kampung Perpindahan Terunjing"/>
    <m/>
    <m/>
    <s v="Bandar Seri Begawan"/>
    <x v="2"/>
    <s v="South-eastern Asia"/>
    <m/>
    <m/>
    <m/>
    <m/>
    <m/>
    <m/>
    <s v="1010103"/>
    <s v="1122173, 1122174, 1122175, 1122176, 1122177"/>
    <s v="L405261"/>
    <s v="G404556"/>
  </r>
  <r>
    <s v="https://www.gem.wiki/Bukit_Panggal_power_station"/>
    <x v="70"/>
    <s v="Bukit Panggal power station"/>
    <m/>
    <s v="1"/>
    <s v="NG"/>
    <n v="110"/>
    <x v="0"/>
    <x v="0"/>
    <s v="not found"/>
    <m/>
    <m/>
    <m/>
    <x v="47"/>
    <m/>
    <m/>
    <m/>
    <n v="4.8281999999999998"/>
    <n v="114.7461"/>
    <s v="exact"/>
    <s v="Bukit Panggal"/>
    <m/>
    <m/>
    <s v="Tutong"/>
    <x v="2"/>
    <s v="South-eastern Asia"/>
    <m/>
    <m/>
    <m/>
    <m/>
    <m/>
    <m/>
    <s v="1053218"/>
    <s v="1178713, 1178714, 1178715"/>
    <s v="L405262"/>
    <s v="G404557"/>
  </r>
  <r>
    <s v="https://www.gem.wiki/Bukit_Panggal_power_station"/>
    <x v="70"/>
    <s v="Bukit Panggal power station"/>
    <m/>
    <s v="2"/>
    <s v="NG"/>
    <n v="500"/>
    <x v="4"/>
    <x v="0"/>
    <s v="not found"/>
    <m/>
    <m/>
    <m/>
    <x v="45"/>
    <m/>
    <m/>
    <m/>
    <n v="4.8281999999999998"/>
    <n v="114.7461"/>
    <s v="exact"/>
    <s v="Bukit Panggal"/>
    <m/>
    <m/>
    <s v="Tutong"/>
    <x v="2"/>
    <s v="South-eastern Asia"/>
    <m/>
    <m/>
    <m/>
    <m/>
    <m/>
    <m/>
    <s v="1053218"/>
    <s v="1178713, 1178714, 1178715"/>
    <s v="L405262"/>
    <s v="G408595"/>
  </r>
  <r>
    <s v="https://www.gem.wiki/C7_power_station"/>
    <x v="71"/>
    <s v="C7 power station"/>
    <m/>
    <s v="1"/>
    <s v="HFO/LNG"/>
    <n v="200.28"/>
    <x v="0"/>
    <x v="4"/>
    <s v="not found"/>
    <s v="not found"/>
    <m/>
    <m/>
    <x v="6"/>
    <m/>
    <m/>
    <s v="SchneiTec"/>
    <n v="11.536769486762299"/>
    <n v="105.08292455777401"/>
    <s v="exact"/>
    <s v="Nvidia"/>
    <m/>
    <s v="Lvea Aem"/>
    <m/>
    <x v="2"/>
    <s v="South-eastern Asia"/>
    <m/>
    <m/>
    <m/>
    <m/>
    <m/>
    <m/>
    <s v="1128543"/>
    <n v="1299054"/>
    <s v="L408458"/>
    <s v="G412610"/>
  </r>
  <r>
    <s v="https://www.gem.wiki/EDC_Combined_Cycle_power_station"/>
    <x v="71"/>
    <s v="EDC Combined Cycle power station"/>
    <m/>
    <s v="1"/>
    <s v="LNG"/>
    <n v="1200"/>
    <x v="4"/>
    <x v="0"/>
    <s v="not found"/>
    <s v="not found"/>
    <s v="not found"/>
    <m/>
    <x v="45"/>
    <m/>
    <m/>
    <m/>
    <n v="10.599174"/>
    <n v="103.533377"/>
    <s v="approximate"/>
    <s v="not found"/>
    <m/>
    <m/>
    <m/>
    <x v="2"/>
    <s v="South-eastern Asia"/>
    <m/>
    <m/>
    <m/>
    <m/>
    <m/>
    <m/>
    <s v="not found"/>
    <s v="not found"/>
    <s v="L405935"/>
    <s v="G405905"/>
  </r>
  <r>
    <s v="https://www.gem.wiki/EDC_Combined_Cycle_power_station"/>
    <x v="71"/>
    <s v="EDC Combined Cycle power station"/>
    <m/>
    <s v="2"/>
    <s v="LNG"/>
    <n v="1200"/>
    <x v="4"/>
    <x v="0"/>
    <s v="not found"/>
    <s v="not found"/>
    <s v="not found"/>
    <m/>
    <x v="45"/>
    <m/>
    <m/>
    <m/>
    <n v="10.599174"/>
    <n v="103.533377"/>
    <s v="approximate"/>
    <s v="not found"/>
    <m/>
    <m/>
    <m/>
    <x v="2"/>
    <s v="South-eastern Asia"/>
    <m/>
    <m/>
    <m/>
    <m/>
    <m/>
    <m/>
    <s v="not found"/>
    <s v="not found"/>
    <s v="L405935"/>
    <s v="G405906"/>
  </r>
  <r>
    <s v="https://www.gem.wiki/EDC_Combined_Cycle_power_station"/>
    <x v="71"/>
    <s v="EDC Combined Cycle power station"/>
    <m/>
    <s v="3"/>
    <s v="LNG"/>
    <n v="1200"/>
    <x v="4"/>
    <x v="0"/>
    <s v="not found"/>
    <s v="not found"/>
    <s v="not found"/>
    <m/>
    <x v="45"/>
    <m/>
    <m/>
    <m/>
    <n v="10.599174"/>
    <n v="103.533377"/>
    <s v="approximate"/>
    <s v="not found"/>
    <m/>
    <m/>
    <m/>
    <x v="2"/>
    <s v="South-eastern Asia"/>
    <m/>
    <m/>
    <m/>
    <m/>
    <m/>
    <m/>
    <s v="not found"/>
    <s v="not found"/>
    <s v="L405935"/>
    <s v="G405907"/>
  </r>
  <r>
    <s v="https://www.gem.wiki/EDC_Combined_Cycle_power_station"/>
    <x v="71"/>
    <s v="EDC Combined Cycle power station"/>
    <m/>
    <s v="4"/>
    <s v="LNG"/>
    <n v="1200"/>
    <x v="4"/>
    <x v="0"/>
    <s v="not found"/>
    <s v="not found"/>
    <s v="not found"/>
    <m/>
    <x v="45"/>
    <m/>
    <m/>
    <m/>
    <n v="10.599174"/>
    <n v="103.533377"/>
    <s v="approximate"/>
    <s v="not found"/>
    <m/>
    <m/>
    <m/>
    <x v="2"/>
    <s v="South-eastern Asia"/>
    <m/>
    <m/>
    <m/>
    <m/>
    <m/>
    <m/>
    <s v="not found"/>
    <s v="not found"/>
    <s v="L405935"/>
    <s v="G405908"/>
  </r>
  <r>
    <s v="https://www.gem.wiki/Phom_Penh_power_sation"/>
    <x v="71"/>
    <s v="Phom Penh power sation"/>
    <m/>
    <s v="1"/>
    <s v="HFO/LNG"/>
    <n v="200.2"/>
    <x v="0"/>
    <x v="4"/>
    <s v="not found"/>
    <s v="not found"/>
    <m/>
    <m/>
    <x v="30"/>
    <m/>
    <m/>
    <s v="SchneiTec"/>
    <n v="11.535116772304701"/>
    <n v="105.08177357540799"/>
    <s v="exact"/>
    <s v="Nvidia"/>
    <m/>
    <s v="Lvea Aem"/>
    <m/>
    <x v="2"/>
    <s v="South-eastern Asia"/>
    <m/>
    <m/>
    <m/>
    <m/>
    <m/>
    <m/>
    <s v="1128543"/>
    <n v="1299055"/>
    <s v="L408457"/>
    <s v="G412609"/>
  </r>
  <r>
    <s v="https://www.gem.wiki/Anhui_Changjiang_Steel_Co.,_Ltd._Gas_Power_Project"/>
    <x v="72"/>
    <s v="Anhui Changjiang Steel Co., Ltd. Gas Power Project"/>
    <s v="安徽长江钢铁股份有限公司节能减排煤气发电项目"/>
    <s v="1"/>
    <s v="BFG"/>
    <n v="85"/>
    <x v="1"/>
    <x v="3"/>
    <s v="not found"/>
    <s v="not found"/>
    <s v="not found"/>
    <s v="N"/>
    <x v="7"/>
    <m/>
    <m/>
    <m/>
    <n v="31.504218000000002"/>
    <n v="118.46496"/>
    <s v="exact"/>
    <s v="Ma'anshan"/>
    <m/>
    <m/>
    <s v="Anhui"/>
    <x v="2"/>
    <s v="Eastern Asia"/>
    <m/>
    <m/>
    <m/>
    <m/>
    <s v="Iron &amp; Steel"/>
    <m/>
    <m/>
    <m/>
    <s v="L408115"/>
    <s v="G413099"/>
  </r>
  <r>
    <s v="https://www.gem.wiki/Anhui_Changjiang_Steel_Co.,_Ltd._Gas_Power_Project"/>
    <x v="72"/>
    <s v="Anhui Changjiang Steel Co., Ltd. Gas Power Project"/>
    <s v="安徽长江钢铁股份有限公司节能减排煤气发电项目"/>
    <s v="2"/>
    <s v="BFG"/>
    <n v="85"/>
    <x v="1"/>
    <x v="3"/>
    <s v="not found"/>
    <s v="not found"/>
    <s v="not found"/>
    <s v="N"/>
    <x v="7"/>
    <m/>
    <m/>
    <m/>
    <n v="31.504218000000002"/>
    <n v="118.46496"/>
    <s v="exact"/>
    <s v="Ma'anshan"/>
    <m/>
    <m/>
    <s v="Anhui"/>
    <x v="2"/>
    <s v="Eastern Asia"/>
    <m/>
    <m/>
    <m/>
    <m/>
    <s v="Iron &amp; Steel"/>
    <m/>
    <m/>
    <m/>
    <s v="L408115"/>
    <s v="G413098"/>
  </r>
  <r>
    <s v="https://www.gem.wiki/Anhui_Nantian_power_station"/>
    <x v="72"/>
    <s v="Anhui Nantian power station"/>
    <s v="南添电力有限公司天然气厂"/>
    <s v="1"/>
    <s v="NG"/>
    <n v="50"/>
    <x v="0"/>
    <x v="0"/>
    <s v="Y"/>
    <s v="not found"/>
    <s v="not found"/>
    <m/>
    <x v="3"/>
    <m/>
    <m/>
    <m/>
    <n v="31.169350000000001"/>
    <n v="118.193387"/>
    <s v="approximate"/>
    <s v="Wuhu"/>
    <m/>
    <s v="Fanchang District"/>
    <s v="Anhui"/>
    <x v="2"/>
    <s v="Eastern Asia"/>
    <m/>
    <m/>
    <m/>
    <m/>
    <m/>
    <m/>
    <m/>
    <m/>
    <s v="L407779"/>
    <s v="G410341"/>
  </r>
  <r>
    <s v="https://www.gem.wiki/Anhui_Nantian_power_station"/>
    <x v="72"/>
    <s v="Anhui Nantian power station"/>
    <s v="南添电力有限公司天然气厂"/>
    <s v="2"/>
    <s v="NG"/>
    <n v="50"/>
    <x v="0"/>
    <x v="0"/>
    <s v="Y"/>
    <s v="not found"/>
    <s v="not found"/>
    <m/>
    <x v="49"/>
    <m/>
    <m/>
    <m/>
    <n v="31.169350000000001"/>
    <n v="118.193387"/>
    <s v="approximate"/>
    <s v="Wuhu"/>
    <m/>
    <s v="Fanchang District"/>
    <s v="Anhui"/>
    <x v="2"/>
    <s v="Eastern Asia"/>
    <m/>
    <m/>
    <m/>
    <m/>
    <m/>
    <m/>
    <m/>
    <m/>
    <s v="L407779"/>
    <s v="G410344"/>
  </r>
  <r>
    <s v="https://www.gem.wiki/Anji_Meixi_Gas_power_station"/>
    <x v="72"/>
    <s v="Anji Meixi Gas power station"/>
    <s v="安吉梅溪燃机电厂"/>
    <s v="1"/>
    <s v="NG"/>
    <n v="780"/>
    <x v="2"/>
    <x v="0"/>
    <s v="not found"/>
    <s v="not found"/>
    <s v="not found"/>
    <s v="N"/>
    <x v="7"/>
    <m/>
    <m/>
    <m/>
    <n v="30.797354252420799"/>
    <n v="119.74891045824501"/>
    <s v="approximate"/>
    <s v="Meixi Town"/>
    <s v="Anji County"/>
    <s v="Huzhou City"/>
    <s v="Zhejiang"/>
    <x v="2"/>
    <s v="Eastern Asia"/>
    <m/>
    <m/>
    <m/>
    <m/>
    <m/>
    <m/>
    <m/>
    <m/>
    <s v="L407887"/>
    <s v="G410678"/>
  </r>
  <r>
    <s v="https://www.gem.wiki/Anji_Meixi_Gas_power_station"/>
    <x v="72"/>
    <s v="Anji Meixi Gas power station"/>
    <s v="安吉梅溪燃机电厂"/>
    <s v="2"/>
    <s v="NG"/>
    <n v="780"/>
    <x v="2"/>
    <x v="0"/>
    <s v="not found"/>
    <s v="not found"/>
    <s v="not found"/>
    <s v="N"/>
    <x v="7"/>
    <m/>
    <m/>
    <m/>
    <n v="30.797354252420799"/>
    <n v="119.74891045824501"/>
    <s v="approximate"/>
    <s v="Meixi Town"/>
    <s v="Anji County"/>
    <s v="Huzhou City"/>
    <s v="Zhejiang"/>
    <x v="2"/>
    <s v="Eastern Asia"/>
    <m/>
    <m/>
    <m/>
    <m/>
    <m/>
    <m/>
    <m/>
    <m/>
    <s v="L407887"/>
    <s v="G410677"/>
  </r>
  <r>
    <s v="https://www.gem.wiki/Asia_Symbol_(Guangdong)_Gas_Thermal_power_station"/>
    <x v="72"/>
    <s v="Asia Symbol (Guangdong) Gas Thermal power station"/>
    <s v="亚太森博（广东）纸业有限公司热电厂"/>
    <s v="1"/>
    <s v="NG"/>
    <n v="80"/>
    <x v="0"/>
    <x v="0"/>
    <s v="Y"/>
    <s v="not found"/>
    <s v="not found"/>
    <m/>
    <x v="49"/>
    <m/>
    <m/>
    <m/>
    <n v="22.370208999999999"/>
    <n v="113.056735"/>
    <s v="exact"/>
    <s v="Jiangmen"/>
    <s v="Shuangshui Town"/>
    <s v="Xinhui"/>
    <s v="Guangdong"/>
    <x v="2"/>
    <s v="Eastern Asia"/>
    <m/>
    <m/>
    <m/>
    <s v="both"/>
    <s v="Pulp &amp; Paper"/>
    <m/>
    <m/>
    <m/>
    <s v="L407568"/>
    <s v="G409887"/>
  </r>
  <r>
    <s v="https://www.gem.wiki/Baode_Coalbed_Methane_power_station"/>
    <x v="72"/>
    <s v="Baode Coalbed Methane power station"/>
    <s v="保德县煤层气热电联产工程"/>
    <s v="1"/>
    <s v="CM"/>
    <n v="144"/>
    <x v="0"/>
    <x v="0"/>
    <s v="Y"/>
    <s v="not found"/>
    <s v="not found"/>
    <m/>
    <x v="0"/>
    <m/>
    <m/>
    <m/>
    <n v="38.972741999999997"/>
    <n v="110.979596"/>
    <s v="exact"/>
    <s v="Xinzhou"/>
    <m/>
    <s v="Baode"/>
    <s v="Shanxi"/>
    <x v="2"/>
    <s v="Eastern Asia"/>
    <m/>
    <m/>
    <m/>
    <m/>
    <m/>
    <m/>
    <m/>
    <m/>
    <s v="L405859"/>
    <s v="G405822"/>
  </r>
  <r>
    <s v="https://www.gem.wiki/Baosteel_Group_Guangdong_Shaoguan_Iron_&amp;STEEL_Co.,_Ltd._Gas_Power_Project"/>
    <x v="72"/>
    <s v="Baosteel Group Guangdong Shaoguan Iron &amp;STEEL Co., Ltd. Gas Power Project"/>
    <s v="宝钢集团广东韶关钢铁有限公司煤气高效综合循环利用之一电站、二电站改建项目"/>
    <s v="1"/>
    <s v="BFG/COG"/>
    <n v="135"/>
    <x v="0"/>
    <x v="3"/>
    <s v="not found"/>
    <s v="not found"/>
    <s v="not found"/>
    <s v="N"/>
    <x v="6"/>
    <m/>
    <m/>
    <m/>
    <n v="24.704979000000002"/>
    <n v="113.631084"/>
    <s v="exact"/>
    <s v="Shaoguan"/>
    <m/>
    <s v="Qujiang District"/>
    <s v="Guangdong"/>
    <x v="2"/>
    <s v="Eastern Asia"/>
    <m/>
    <m/>
    <m/>
    <m/>
    <s v="Iron &amp; Steel"/>
    <m/>
    <m/>
    <m/>
    <s v="L408114"/>
    <s v="G412517"/>
  </r>
  <r>
    <s v="https://www.gem.wiki/Baosteel_Group_Guangdong_Shaoguan_Iron_&amp;STEEL_Co.,_Ltd._Gas_Power_Project"/>
    <x v="72"/>
    <s v="Baosteel Group Guangdong Shaoguan Iron &amp;STEEL Co., Ltd. Gas Power Project"/>
    <s v="宝钢集团广东韶关钢铁有限公司煤气高效综合循环利用之一电站、二电站改建项目"/>
    <s v="2"/>
    <s v="BFG/COG"/>
    <n v="135"/>
    <x v="0"/>
    <x v="3"/>
    <s v="not found"/>
    <s v="not found"/>
    <s v="not found"/>
    <s v="N"/>
    <x v="3"/>
    <m/>
    <m/>
    <m/>
    <n v="24.704979000000002"/>
    <n v="113.631084"/>
    <s v="exact"/>
    <s v="Shaoguan"/>
    <m/>
    <s v="Qujiang District"/>
    <s v="Guangdong"/>
    <x v="2"/>
    <s v="Eastern Asia"/>
    <m/>
    <m/>
    <m/>
    <m/>
    <s v="Iron &amp; Steel"/>
    <m/>
    <m/>
    <m/>
    <s v="L408114"/>
    <s v="G412516"/>
  </r>
  <r>
    <s v="https://www.gem.wiki/Baowu_Group_Echeng_Iron_&amp;_Steel_Co.,_Ltd._Gas_Power_Project"/>
    <x v="72"/>
    <s v="Baowu Group Echeng Iron &amp; Steel Co., Ltd. Gas Power Project"/>
    <s v="宝武集团鄂城钢铁有限公司亚临界发电项目"/>
    <s v="1"/>
    <s v="BFG"/>
    <n v="80"/>
    <x v="0"/>
    <x v="3"/>
    <s v="not found"/>
    <s v="not found"/>
    <s v="not found"/>
    <s v="N"/>
    <x v="30"/>
    <m/>
    <m/>
    <m/>
    <n v="30.39798"/>
    <n v="114.85561800000001"/>
    <s v="exact"/>
    <s v="E'zhou"/>
    <m/>
    <s v="E'cheng District"/>
    <s v="Hubei"/>
    <x v="2"/>
    <s v="Eastern Asia"/>
    <m/>
    <m/>
    <m/>
    <m/>
    <s v="Iron &amp; Steel"/>
    <m/>
    <m/>
    <m/>
    <s v="L408116"/>
    <s v="G412515"/>
  </r>
  <r>
    <s v="https://www.gem.wiki/Baowu_Group_Echeng_Iron_&amp;_Steel_Co.,_Ltd._Gas_Power_Project"/>
    <x v="72"/>
    <s v="Baowu Group Echeng Iron &amp; Steel Co., Ltd. Gas Power Project"/>
    <s v="宝武集团鄂城钢铁有限公司亚临界发电项目"/>
    <s v="2"/>
    <s v="BFG"/>
    <n v="80"/>
    <x v="0"/>
    <x v="3"/>
    <s v="not found"/>
    <s v="not found"/>
    <s v="not found"/>
    <s v="N"/>
    <x v="49"/>
    <m/>
    <m/>
    <m/>
    <n v="30.39798"/>
    <n v="114.85561800000001"/>
    <s v="exact"/>
    <s v="E'zhou"/>
    <m/>
    <s v="E'cheng District"/>
    <s v="Hubei"/>
    <x v="2"/>
    <s v="Eastern Asia"/>
    <m/>
    <m/>
    <m/>
    <m/>
    <s v="Iron &amp; Steel"/>
    <m/>
    <m/>
    <m/>
    <s v="L408116"/>
    <s v="G412514"/>
  </r>
  <r>
    <s v="https://www.gem.wiki/Beijing_Energy_Caoqiao_Gas_Thermal_power_station"/>
    <x v="72"/>
    <s v="Beijing Energy Caoqiao Gas Thermal power station"/>
    <s v="北京市草桥燃气热电厂"/>
    <s v="1"/>
    <s v="NG"/>
    <n v="838"/>
    <x v="0"/>
    <x v="0"/>
    <s v="Y"/>
    <s v="not found"/>
    <s v="not found"/>
    <m/>
    <x v="22"/>
    <m/>
    <m/>
    <m/>
    <n v="39.834923921769899"/>
    <n v="116.35103015228199"/>
    <s v="exact"/>
    <s v="Beijing"/>
    <m/>
    <s v="Fengtai District"/>
    <s v="Beijing"/>
    <x v="2"/>
    <s v="Eastern Asia"/>
    <m/>
    <m/>
    <s v="Beijing Southwest Thermal Power Center"/>
    <m/>
    <m/>
    <m/>
    <s v="1074916"/>
    <m/>
    <s v="L405601"/>
    <s v="G405164"/>
  </r>
  <r>
    <s v="https://www.gem.wiki/Beijing_Energy_Future_City_Gas_and_Thermal_power_station"/>
    <x v="72"/>
    <s v="Beijing Energy Future City Gas and Thermal power station"/>
    <s v="京能未来城燃气热电厂"/>
    <s v="1"/>
    <s v="NG"/>
    <n v="255"/>
    <x v="0"/>
    <x v="0"/>
    <s v="Y"/>
    <s v="not found"/>
    <s v="not found"/>
    <m/>
    <x v="2"/>
    <m/>
    <m/>
    <m/>
    <n v="40.101992000000003"/>
    <n v="116.468024"/>
    <s v="exact"/>
    <s v="Beijing"/>
    <m/>
    <s v="Changping District"/>
    <s v="Beijing"/>
    <x v="2"/>
    <s v="Eastern Asia"/>
    <m/>
    <m/>
    <m/>
    <m/>
    <m/>
    <m/>
    <m/>
    <m/>
    <s v="L405602"/>
    <s v="G405166"/>
  </r>
  <r>
    <s v="https://www.gem.wiki/Beijing_Energy_Gao'antun_Gas_Thermal_power_station"/>
    <x v="72"/>
    <s v="Beijing Energy Gao'antun Gas Thermal power station"/>
    <s v="京能高安屯燃气热电厂"/>
    <s v="1"/>
    <s v="NG"/>
    <n v="845"/>
    <x v="0"/>
    <x v="0"/>
    <s v="Y"/>
    <s v="not found"/>
    <s v="not found"/>
    <m/>
    <x v="2"/>
    <m/>
    <m/>
    <m/>
    <n v="39.947119000000001"/>
    <n v="116.614327"/>
    <s v="exact"/>
    <s v="Beijing"/>
    <m/>
    <s v="Chaoyang District"/>
    <s v="Beijing"/>
    <x v="2"/>
    <s v="Eastern Asia"/>
    <m/>
    <m/>
    <s v="Beijing Northeast Thermal Power Center Jingneng Power Station"/>
    <m/>
    <m/>
    <m/>
    <s v="1090676"/>
    <s v="1247109, 1241357, 1247108"/>
    <s v="L405603"/>
    <s v="G405165"/>
  </r>
  <r>
    <s v="https://www.gem.wiki/Beijing_Energy_Jingfeng_Gas_Thermal_power_station"/>
    <x v="72"/>
    <s v="Beijing Energy Jingfeng Gas Thermal power station"/>
    <s v="京能京丰燃气发电厂"/>
    <s v="1"/>
    <s v="NG"/>
    <n v="410"/>
    <x v="0"/>
    <x v="0"/>
    <s v="Y"/>
    <s v="not found"/>
    <s v="not found"/>
    <m/>
    <x v="37"/>
    <m/>
    <m/>
    <m/>
    <n v="39.812615999999998"/>
    <n v="116.143368"/>
    <s v="exact"/>
    <s v="Beijing"/>
    <m/>
    <s v="Fengtai District"/>
    <s v="Beijing"/>
    <x v="2"/>
    <s v="Eastern Asia"/>
    <m/>
    <m/>
    <m/>
    <m/>
    <m/>
    <m/>
    <s v="1074915"/>
    <m/>
    <s v="L405604"/>
    <s v="G405160"/>
  </r>
  <r>
    <s v="https://www.gem.wiki/Beijing_Energy_Jingxi_Gas_Thermal_power_station"/>
    <x v="72"/>
    <s v="Beijing Energy Jingxi Gas Thermal power station"/>
    <s v="京能京西燃气热电厂"/>
    <s v="1"/>
    <s v="NG"/>
    <n v="873"/>
    <x v="0"/>
    <x v="0"/>
    <s v="Y"/>
    <s v="not found"/>
    <s v="not found"/>
    <m/>
    <x v="2"/>
    <m/>
    <m/>
    <m/>
    <n v="39.942898"/>
    <n v="116.12677600000001"/>
    <s v="exact"/>
    <s v="Beijing"/>
    <m/>
    <s v="Shijingshan District"/>
    <s v="Beijing"/>
    <x v="2"/>
    <s v="Eastern Asia"/>
    <m/>
    <m/>
    <s v="Beijing Northwest Thermal Power Center Jingxi Power Station"/>
    <m/>
    <m/>
    <m/>
    <s v="1105047"/>
    <m/>
    <s v="L405605"/>
    <s v="G405161"/>
  </r>
  <r>
    <s v="https://www.gem.wiki/Beijing_Energy_Jingxi_Gas_Thermal_power_station"/>
    <x v="72"/>
    <s v="Beijing Energy Jingxi Gas Thermal power station"/>
    <s v="京能京西燃气热电厂"/>
    <s v="2"/>
    <s v="NG"/>
    <n v="434"/>
    <x v="0"/>
    <x v="0"/>
    <s v="Y"/>
    <s v="not found"/>
    <s v="not found"/>
    <m/>
    <x v="2"/>
    <m/>
    <m/>
    <m/>
    <n v="39.942898"/>
    <n v="116.12677600000001"/>
    <s v="exact"/>
    <s v="Beijing"/>
    <m/>
    <s v="Shijingshan District"/>
    <s v="Beijing"/>
    <x v="2"/>
    <s v="Eastern Asia"/>
    <m/>
    <m/>
    <s v="Beijing Northwest Thermal Power Center Jingxi Power Station"/>
    <m/>
    <m/>
    <m/>
    <s v="1105047"/>
    <m/>
    <s v="L405605"/>
    <s v="G405162"/>
  </r>
  <r>
    <s v="https://www.gem.wiki/Beijing_Energy_Shangzhuang_Gas_Thermal_power_station"/>
    <x v="72"/>
    <s v="Beijing Energy Shangzhuang Gas Thermal power station"/>
    <s v="京能上庄燃气热电厂"/>
    <s v="1"/>
    <s v="NG"/>
    <n v="266"/>
    <x v="0"/>
    <x v="0"/>
    <s v="Y"/>
    <s v="not found"/>
    <s v="not found"/>
    <m/>
    <x v="34"/>
    <m/>
    <m/>
    <m/>
    <n v="40.087063999999998"/>
    <n v="116.194772"/>
    <s v="exact"/>
    <s v="Beijing"/>
    <m/>
    <s v="Haidian District"/>
    <s v="Beijing"/>
    <x v="2"/>
    <s v="Eastern Asia"/>
    <m/>
    <m/>
    <s v="Beijing Haidian Northern Energy Center"/>
    <m/>
    <m/>
    <m/>
    <s v="1125938"/>
    <s v="1295198, 1295199"/>
    <s v="L405606"/>
    <s v="G405159"/>
  </r>
  <r>
    <s v="https://www.gem.wiki/Beijing_Energy_Sun_Palace_Gas_Thermal_power_station"/>
    <x v="72"/>
    <s v="Beijing Energy Sun Palace Gas Thermal power station"/>
    <s v="京能太阳宫燃气热电厂"/>
    <s v="1"/>
    <s v="NG"/>
    <n v="390"/>
    <x v="0"/>
    <x v="0"/>
    <s v="Y"/>
    <s v="not found"/>
    <s v="not found"/>
    <m/>
    <x v="47"/>
    <m/>
    <m/>
    <m/>
    <n v="39.978557000000002"/>
    <n v="116.438761"/>
    <s v="exact"/>
    <s v="Beijing"/>
    <m/>
    <s v="Chaoyang District"/>
    <s v="Beijing"/>
    <x v="2"/>
    <s v="Eastern Asia"/>
    <s v="WRI: WRI1061029"/>
    <m/>
    <s v="Jingneng Taiyanggong Gas Thermal power plant"/>
    <m/>
    <m/>
    <m/>
    <s v="1072169"/>
    <m/>
    <s v="L405607"/>
    <s v="G405163"/>
  </r>
  <r>
    <s v="https://www.gem.wiki/Beijing_Energy_Sun_Palace_Gas_Thermal_power_station"/>
    <x v="72"/>
    <s v="Beijing Energy Sun Palace Gas Thermal power station"/>
    <s v="京能太阳宫燃气热电厂"/>
    <s v="2"/>
    <s v="NG"/>
    <n v="390"/>
    <x v="0"/>
    <x v="0"/>
    <s v="Y"/>
    <s v="not found"/>
    <s v="not found"/>
    <m/>
    <x v="47"/>
    <m/>
    <m/>
    <m/>
    <n v="39.978557000000002"/>
    <n v="116.438761"/>
    <s v="exact"/>
    <s v="Beijing"/>
    <m/>
    <s v="Chaoyang District"/>
    <s v="Beijing"/>
    <x v="2"/>
    <s v="Eastern Asia"/>
    <m/>
    <m/>
    <s v="Jingneng Taiyanggong Gas Thermal power plant"/>
    <m/>
    <m/>
    <m/>
    <s v="1072169"/>
    <m/>
    <s v="L405607"/>
    <s v="G409888"/>
  </r>
  <r>
    <s v="https://www.gem.wiki/Beijing_Energy_Zhuhai_Yuhai_Gas_Thermal_power_station"/>
    <x v="72"/>
    <s v="Beijing Energy Zhuhai Yuhai Gas Thermal power station"/>
    <s v="京能珠海钰海燃气热电厂"/>
    <s v="1"/>
    <s v="LNG"/>
    <n v="465"/>
    <x v="0"/>
    <x v="0"/>
    <s v="Y"/>
    <s v="not found"/>
    <s v="not found"/>
    <m/>
    <x v="6"/>
    <m/>
    <m/>
    <m/>
    <n v="22.093095000000002"/>
    <n v="113.15543099999999"/>
    <s v="exact"/>
    <s v="Zhuhai"/>
    <m/>
    <s v="Gaolan"/>
    <s v="Guangdong"/>
    <x v="2"/>
    <s v="Eastern Asia"/>
    <m/>
    <m/>
    <m/>
    <m/>
    <m/>
    <m/>
    <s v="1127230"/>
    <s v="1297024, 1297026"/>
    <s v="L405608"/>
    <s v="G405228"/>
  </r>
  <r>
    <s v="https://www.gem.wiki/Beijing_Energy_Zhuhai_Yuhai_Gas_Thermal_power_station"/>
    <x v="72"/>
    <s v="Beijing Energy Zhuhai Yuhai Gas Thermal power station"/>
    <s v="京能珠海钰海燃气热电厂"/>
    <s v="2"/>
    <s v="LNG"/>
    <n v="465"/>
    <x v="0"/>
    <x v="0"/>
    <s v="Y"/>
    <s v="not found"/>
    <s v="not found"/>
    <m/>
    <x v="6"/>
    <m/>
    <m/>
    <m/>
    <n v="22.093095000000002"/>
    <n v="113.15543099999999"/>
    <s v="exact"/>
    <s v="Zhuhai"/>
    <m/>
    <s v="Gaolan"/>
    <s v="Guangdong"/>
    <x v="2"/>
    <s v="Eastern Asia"/>
    <m/>
    <m/>
    <m/>
    <m/>
    <m/>
    <m/>
    <s v="1127230"/>
    <s v="1297025, 1297027"/>
    <s v="L405608"/>
    <s v="G405229"/>
  </r>
  <r>
    <s v="https://www.gem.wiki/Beijing_Jingneng_Guangdong_Dongyuan_Gas_power_station"/>
    <x v="72"/>
    <s v="Beijing Jingneng Guangdong Dongyuan Gas power station"/>
    <s v="河源东源天然气4×400MW级热电联产项目"/>
    <s v="1"/>
    <s v="NG"/>
    <n v="400"/>
    <x v="2"/>
    <x v="0"/>
    <s v="Y"/>
    <s v="not found"/>
    <s v="not found"/>
    <s v="N"/>
    <x v="43"/>
    <m/>
    <m/>
    <m/>
    <n v="23.83268"/>
    <n v="114.774929"/>
    <s v="approximate"/>
    <s v="Heyuan"/>
    <s v="Dongyuan County"/>
    <m/>
    <s v="Guangdong"/>
    <x v="2"/>
    <s v="Eastern Asia"/>
    <m/>
    <m/>
    <m/>
    <m/>
    <m/>
    <m/>
    <m/>
    <m/>
    <s v="L408117"/>
    <s v="G412513"/>
  </r>
  <r>
    <s v="https://www.gem.wiki/Beijing_Jingneng_Guangdong_Dongyuan_Gas_power_station"/>
    <x v="72"/>
    <s v="Beijing Jingneng Guangdong Dongyuan Gas power station"/>
    <s v="河源东源天然气4×400MW级热电联产项目"/>
    <s v="2"/>
    <s v="NG"/>
    <n v="400"/>
    <x v="2"/>
    <x v="0"/>
    <s v="Y"/>
    <s v="not found"/>
    <s v="not found"/>
    <s v="N"/>
    <x v="43"/>
    <m/>
    <m/>
    <m/>
    <n v="23.83268"/>
    <n v="114.774929"/>
    <s v="approximate"/>
    <s v="Heyuan"/>
    <s v="Dongyuan County"/>
    <m/>
    <s v="Guangdong"/>
    <x v="2"/>
    <s v="Eastern Asia"/>
    <m/>
    <m/>
    <m/>
    <m/>
    <m/>
    <m/>
    <m/>
    <m/>
    <s v="L408117"/>
    <s v="G412512"/>
  </r>
  <r>
    <s v="https://www.gem.wiki/Beijing_Jingneng_Guangdong_Dongyuan_Gas_power_station"/>
    <x v="72"/>
    <s v="Beijing Jingneng Guangdong Dongyuan Gas power station"/>
    <s v="河源东源天然气4×400MW级热电联产项目"/>
    <s v="3"/>
    <s v="NG"/>
    <n v="400"/>
    <x v="2"/>
    <x v="0"/>
    <s v="Y"/>
    <s v="not found"/>
    <s v="not found"/>
    <s v="N"/>
    <x v="43"/>
    <m/>
    <m/>
    <m/>
    <n v="23.83268"/>
    <n v="114.774929"/>
    <s v="approximate"/>
    <s v="Heyuan"/>
    <s v="Dongyuan County"/>
    <m/>
    <s v="Guangdong"/>
    <x v="2"/>
    <s v="Eastern Asia"/>
    <m/>
    <m/>
    <m/>
    <m/>
    <m/>
    <m/>
    <m/>
    <m/>
    <s v="L408117"/>
    <s v="G412511"/>
  </r>
  <r>
    <s v="https://www.gem.wiki/Beijing_Jingneng_Guangdong_Dongyuan_Gas_power_station"/>
    <x v="72"/>
    <s v="Beijing Jingneng Guangdong Dongyuan Gas power station"/>
    <s v="河源东源天然气4×400MW级热电联产项目"/>
    <s v="4"/>
    <s v="NG"/>
    <n v="400"/>
    <x v="2"/>
    <x v="0"/>
    <s v="Y"/>
    <s v="not found"/>
    <s v="not found"/>
    <s v="N"/>
    <x v="43"/>
    <m/>
    <m/>
    <m/>
    <n v="23.83268"/>
    <n v="114.774929"/>
    <s v="approximate"/>
    <s v="Heyuan"/>
    <s v="Dongyuan County"/>
    <m/>
    <s v="Guangdong"/>
    <x v="2"/>
    <s v="Eastern Asia"/>
    <m/>
    <m/>
    <m/>
    <m/>
    <m/>
    <m/>
    <m/>
    <m/>
    <s v="L408117"/>
    <s v="G412510"/>
  </r>
  <r>
    <s v="https://www.gem.wiki/Beijing_Zhengdong_Electronic_Power_Group_South_power_station"/>
    <x v="72"/>
    <s v="Beijing Zhengdong Electronic Power Group South power station"/>
    <s v="北京正东电子动力集团动力南厂"/>
    <s v="1"/>
    <s v="NG"/>
    <n v="122"/>
    <x v="0"/>
    <x v="0"/>
    <s v="Y"/>
    <s v="not found"/>
    <s v="not found"/>
    <m/>
    <x v="9"/>
    <m/>
    <m/>
    <m/>
    <n v="39.971910000000001"/>
    <n v="116.494381"/>
    <s v="exact"/>
    <s v="Beijing"/>
    <m/>
    <s v="Chaoyang District"/>
    <s v="Beijing"/>
    <x v="2"/>
    <s v="Eastern Asia"/>
    <m/>
    <m/>
    <s v="Jiuxianqiao power station"/>
    <m/>
    <m/>
    <m/>
    <m/>
    <m/>
    <s v="L405609"/>
    <s v="G405167"/>
  </r>
  <r>
    <s v="https://www.gem.wiki/Benxi_Beiying_Iron_&amp;_Steel_(GROUP)_Co.,_Ltd._Gas_Power_Project"/>
    <x v="72"/>
    <s v="Benxi Beiying Iron &amp; Steel (GROUP) Co., Ltd. Gas Power Project"/>
    <s v="本溪北营钢铁（集团）股份有限公司发电厂高温超高温压机组工程"/>
    <s v="1"/>
    <s v="BFG/COG"/>
    <n v="80"/>
    <x v="2"/>
    <x v="3"/>
    <s v="not found"/>
    <s v="not found"/>
    <s v="not found"/>
    <s v="N"/>
    <x v="43"/>
    <m/>
    <m/>
    <m/>
    <n v="41.231665999999997"/>
    <n v="123.62724"/>
    <s v="exact"/>
    <s v="Benxi"/>
    <s v="Beitai Street"/>
    <s v="Pingshan District"/>
    <s v="Liaoning"/>
    <x v="2"/>
    <s v="Eastern Asia"/>
    <m/>
    <m/>
    <m/>
    <m/>
    <s v="Iron &amp; Steel"/>
    <m/>
    <m/>
    <m/>
    <s v="L408118"/>
    <s v="G412509"/>
  </r>
  <r>
    <s v="https://www.gem.wiki/CNOOC_Funing_Thermal_power_station"/>
    <x v="72"/>
    <s v="CNOOC Funing Thermal power station"/>
    <s v="中海油阜宁燃机热电厂"/>
    <s v="1"/>
    <s v="NG"/>
    <n v="100"/>
    <x v="0"/>
    <x v="0"/>
    <s v="Y"/>
    <s v="not found"/>
    <s v="not found"/>
    <m/>
    <x v="3"/>
    <m/>
    <m/>
    <m/>
    <n v="33.770430699999999"/>
    <n v="119.8411057"/>
    <s v="exact"/>
    <s v="Yancheng"/>
    <s v="Funing"/>
    <s v="Economic Development District"/>
    <s v="Jiangsu"/>
    <x v="2"/>
    <s v="Eastern Asia"/>
    <m/>
    <m/>
    <m/>
    <m/>
    <m/>
    <m/>
    <m/>
    <m/>
    <s v="L405613"/>
    <s v="G405489"/>
  </r>
  <r>
    <s v="https://www.gem.wiki/CNOOC_Funing_Thermal_power_station"/>
    <x v="72"/>
    <s v="CNOOC Funing Thermal power station"/>
    <s v="中海油阜宁燃机热电厂"/>
    <s v="2"/>
    <s v="NG"/>
    <n v="100"/>
    <x v="0"/>
    <x v="0"/>
    <s v="Y"/>
    <s v="not found"/>
    <s v="not found"/>
    <m/>
    <x v="3"/>
    <m/>
    <m/>
    <m/>
    <n v="33.770430699999999"/>
    <n v="119.8411057"/>
    <s v="exact"/>
    <s v="Yancheng"/>
    <s v="Funing"/>
    <s v="Economic Development District"/>
    <s v="Jiangsu"/>
    <x v="2"/>
    <s v="Eastern Asia"/>
    <m/>
    <m/>
    <m/>
    <m/>
    <m/>
    <m/>
    <m/>
    <m/>
    <s v="L405613"/>
    <s v="G405490"/>
  </r>
  <r>
    <s v="https://www.gem.wiki/CNOOC_Hainan_Yangpu_Gas_power_station"/>
    <x v="72"/>
    <s v="CNOOC Hainan Yangpu Gas power station"/>
    <s v="中海油海南洋浦电厂"/>
    <s v="1"/>
    <s v="NG"/>
    <n v="220"/>
    <x v="0"/>
    <x v="0"/>
    <s v="not found"/>
    <s v="not found"/>
    <s v="not found"/>
    <s v="N"/>
    <x v="8"/>
    <m/>
    <m/>
    <m/>
    <n v="19.724684"/>
    <n v="109.179912"/>
    <s v="exact"/>
    <s v="Danzhou"/>
    <m/>
    <s v="Yangpu"/>
    <s v="Hainan"/>
    <x v="2"/>
    <s v="Eastern Asia"/>
    <s v="WRI: WRI1029836"/>
    <m/>
    <s v="Hainan Yangpu Power Plant, Zhonghai Hainan Power Generation"/>
    <m/>
    <m/>
    <m/>
    <s v="1033608"/>
    <s v="1158353, 1158355"/>
    <s v="L405614"/>
    <s v="G405409"/>
  </r>
  <r>
    <s v="https://www.gem.wiki/CNOOC_Hainan_Yangpu_Gas_power_station"/>
    <x v="72"/>
    <s v="CNOOC Hainan Yangpu Gas power station"/>
    <s v="中海油海南洋浦电厂"/>
    <s v="2"/>
    <s v="NG"/>
    <n v="220"/>
    <x v="0"/>
    <x v="0"/>
    <s v="not found"/>
    <s v="not found"/>
    <s v="not found"/>
    <s v="N"/>
    <x v="8"/>
    <m/>
    <m/>
    <m/>
    <n v="19.724684"/>
    <n v="109.179912"/>
    <s v="exact"/>
    <s v="Danzhou"/>
    <m/>
    <s v="Yangpu"/>
    <s v="Hainan"/>
    <x v="2"/>
    <s v="Eastern Asia"/>
    <s v="WRI: WRI1029836"/>
    <m/>
    <s v="Hainan Yangpu Power Plant, Zhonghai Hainan Power Generation"/>
    <m/>
    <m/>
    <m/>
    <s v="1033608"/>
    <s v="1158354, 1315593"/>
    <s v="L405614"/>
    <s v="G405410"/>
  </r>
  <r>
    <s v="https://www.gem.wiki/CNOOC_Hainan_Yangpu_Gas_power_station"/>
    <x v="72"/>
    <s v="CNOOC Hainan Yangpu Gas power station"/>
    <s v="中海油海南洋浦电厂"/>
    <s v="3"/>
    <s v="NG"/>
    <n v="50"/>
    <x v="2"/>
    <x v="0"/>
    <s v="Y"/>
    <s v="not found"/>
    <s v="not found"/>
    <s v="N"/>
    <x v="43"/>
    <m/>
    <m/>
    <m/>
    <n v="19.724684"/>
    <n v="109.179912"/>
    <s v="exact"/>
    <s v="Danzhou"/>
    <m/>
    <s v="Yangpu"/>
    <s v="Hainan"/>
    <x v="2"/>
    <s v="Eastern Asia"/>
    <m/>
    <m/>
    <s v="Hainan Yangpu Power Plant, Zhonghai Hainan Power Generation"/>
    <m/>
    <m/>
    <m/>
    <m/>
    <m/>
    <s v="L405614"/>
    <s v="G410340"/>
  </r>
  <r>
    <s v="https://www.gem.wiki/CNOOC_Hainan_Yangpu_Gas_power_station"/>
    <x v="72"/>
    <s v="CNOOC Hainan Yangpu Gas power station"/>
    <s v="中海油海南洋浦电厂"/>
    <s v="4"/>
    <s v="NG"/>
    <n v="50"/>
    <x v="2"/>
    <x v="0"/>
    <s v="Y"/>
    <s v="not found"/>
    <s v="not found"/>
    <s v="N"/>
    <x v="43"/>
    <m/>
    <m/>
    <m/>
    <n v="19.724684"/>
    <n v="109.179912"/>
    <s v="exact"/>
    <s v="Danzhou"/>
    <m/>
    <s v="Yangpu"/>
    <s v="Hainan"/>
    <x v="2"/>
    <s v="Eastern Asia"/>
    <m/>
    <m/>
    <s v="Hainan Yangpu Power Plant, Zhonghai Hainan Power Generation"/>
    <m/>
    <m/>
    <m/>
    <m/>
    <m/>
    <s v="L405614"/>
    <s v="G410339"/>
  </r>
  <r>
    <s v="https://www.gem.wiki/CNOOC_Jiangsu_Funing_power_station"/>
    <x v="72"/>
    <s v="CNOOC Jiangsu Funing power station"/>
    <s v="中海油燃机热电联产项目"/>
    <s v="1"/>
    <s v="NG"/>
    <n v="100"/>
    <x v="0"/>
    <x v="0"/>
    <s v="Y"/>
    <s v="N"/>
    <s v="not found"/>
    <s v="N"/>
    <x v="3"/>
    <m/>
    <m/>
    <m/>
    <n v="33.776966999999999"/>
    <n v="119.82329300000001"/>
    <s v="approximate"/>
    <s v="Yancheng"/>
    <s v="Funing Economic Development Zone, Funing County"/>
    <m/>
    <s v="Jiangsu"/>
    <x v="2"/>
    <s v="Eastern Asia"/>
    <m/>
    <m/>
    <m/>
    <m/>
    <m/>
    <m/>
    <m/>
    <m/>
    <s v="L408127"/>
    <s v="G412495"/>
  </r>
  <r>
    <s v="https://www.gem.wiki/CNOOC_Jiangsu_Funing_power_station"/>
    <x v="72"/>
    <s v="CNOOC Jiangsu Funing power station"/>
    <s v="中海油燃机热电联产项目"/>
    <s v="2"/>
    <s v="NG"/>
    <n v="100"/>
    <x v="0"/>
    <x v="0"/>
    <s v="Y"/>
    <s v="N"/>
    <s v="not found"/>
    <s v="N"/>
    <x v="3"/>
    <m/>
    <m/>
    <m/>
    <n v="33.776966999999999"/>
    <n v="119.82329300000001"/>
    <s v="approximate"/>
    <s v="Yancheng"/>
    <s v="Funing Economic Development Zone, Funing County"/>
    <m/>
    <s v="Jiangsu"/>
    <x v="2"/>
    <s v="Eastern Asia"/>
    <m/>
    <m/>
    <m/>
    <m/>
    <m/>
    <m/>
    <m/>
    <m/>
    <s v="L408127"/>
    <s v="G412494"/>
  </r>
  <r>
    <s v="https://www.gem.wiki/CNOOC_Putian_Gas_power_station"/>
    <x v="72"/>
    <s v="CNOOC Putian Gas power station"/>
    <s v="中海福建燃气发电公司莆田燃气电厂"/>
    <s v="1-1"/>
    <s v="LNG"/>
    <n v="390"/>
    <x v="0"/>
    <x v="0"/>
    <s v="not found"/>
    <s v="not found"/>
    <s v="not found"/>
    <s v="N"/>
    <x v="1"/>
    <m/>
    <m/>
    <m/>
    <n v="25.219753000000001"/>
    <n v="119.00278400000001"/>
    <s v="exact"/>
    <s v="Putian"/>
    <s v="Dongzhuang Town"/>
    <s v="Xiuyu District"/>
    <s v="Fujian"/>
    <x v="2"/>
    <s v="Eastern Asia"/>
    <s v="WRI: WRI1061030"/>
    <m/>
    <s v="Fujian Qianyun Gas Power Station, China Shipping Fujian Gas Power Company Putian Gas Power Plant"/>
    <m/>
    <m/>
    <m/>
    <s v="1058395"/>
    <n v="1186011"/>
    <s v="L405615"/>
    <s v="G405184"/>
  </r>
  <r>
    <s v="https://www.gem.wiki/CNOOC_Putian_Gas_power_station"/>
    <x v="72"/>
    <s v="CNOOC Putian Gas power station"/>
    <s v="中海福建燃气发电公司莆田燃气电厂"/>
    <s v="1-2"/>
    <s v="LNG"/>
    <n v="390"/>
    <x v="0"/>
    <x v="0"/>
    <s v="not found"/>
    <s v="not found"/>
    <s v="not found"/>
    <s v="N"/>
    <x v="1"/>
    <m/>
    <m/>
    <m/>
    <n v="25.219753000000001"/>
    <n v="119.00278400000001"/>
    <s v="exact"/>
    <s v="Putian"/>
    <s v="Dongzhuang Town"/>
    <s v="Xiuyu District"/>
    <s v="Fujian"/>
    <x v="2"/>
    <s v="Eastern Asia"/>
    <s v="WRI: WRI1061030"/>
    <m/>
    <s v="Fujian Qianyun Gas Power Station, China Shipping Fujian Gas Power Company Putian Gas Power Plant"/>
    <m/>
    <m/>
    <m/>
    <s v="1058395"/>
    <n v="1196105"/>
    <s v="L405615"/>
    <s v="G405185"/>
  </r>
  <r>
    <s v="https://www.gem.wiki/CNOOC_Putian_Gas_power_station"/>
    <x v="72"/>
    <s v="CNOOC Putian Gas power station"/>
    <s v="中海福建燃气发电公司莆田燃气电厂"/>
    <s v="1-3"/>
    <s v="LNG"/>
    <n v="390"/>
    <x v="0"/>
    <x v="0"/>
    <s v="not found"/>
    <s v="not found"/>
    <s v="not found"/>
    <s v="N"/>
    <x v="1"/>
    <m/>
    <m/>
    <m/>
    <n v="25.219753000000001"/>
    <n v="119.00278400000001"/>
    <s v="exact"/>
    <s v="Putian"/>
    <s v="Dongzhuang Town"/>
    <s v="Xiuyu District"/>
    <s v="Fujian"/>
    <x v="2"/>
    <s v="Eastern Asia"/>
    <s v="WRI: WRI1061030"/>
    <m/>
    <s v="Fujian Qianyun Gas Power Station, China Shipping Fujian Gas Power Company Putian Gas Power Plant"/>
    <m/>
    <m/>
    <m/>
    <s v="1058395"/>
    <n v="1196106"/>
    <s v="L405615"/>
    <s v="G405186"/>
  </r>
  <r>
    <s v="https://www.gem.wiki/CNOOC_Putian_Gas_power_station"/>
    <x v="72"/>
    <s v="CNOOC Putian Gas power station"/>
    <s v="中海福建燃气发电公司莆田燃气电厂"/>
    <s v="1-4"/>
    <s v="LNG"/>
    <n v="390"/>
    <x v="0"/>
    <x v="0"/>
    <s v="not found"/>
    <s v="not found"/>
    <s v="not found"/>
    <s v="N"/>
    <x v="1"/>
    <m/>
    <m/>
    <m/>
    <n v="25.219753000000001"/>
    <n v="119.00278400000001"/>
    <s v="exact"/>
    <s v="Putian"/>
    <s v="Dongzhuang Town"/>
    <s v="Xiuyu District"/>
    <s v="Fujian"/>
    <x v="2"/>
    <s v="Eastern Asia"/>
    <s v="WRI: WRI1061030"/>
    <m/>
    <s v="Fujian Qianyun Gas Power Station, China Shipping Fujian Gas Power Company Putian Gas Power Plant"/>
    <m/>
    <m/>
    <m/>
    <s v="1058395"/>
    <n v="1196107"/>
    <s v="L405615"/>
    <s v="G405187"/>
  </r>
  <r>
    <s v="https://www.gem.wiki/CNOOC_Putian_Gas_power_station"/>
    <x v="72"/>
    <s v="CNOOC Putian Gas power station"/>
    <s v="中海福建燃气发电公司莆田燃气电厂"/>
    <s v="2-1"/>
    <s v="LNG"/>
    <n v="390"/>
    <x v="4"/>
    <x v="0"/>
    <s v="not found"/>
    <s v="not found"/>
    <s v="not found"/>
    <s v="N"/>
    <x v="45"/>
    <m/>
    <m/>
    <m/>
    <n v="25.219753000000001"/>
    <n v="119.00278400000001"/>
    <s v="exact"/>
    <s v="Putian"/>
    <s v="Dongzhuang Town"/>
    <s v="Xiuyu District"/>
    <s v="Fujian"/>
    <x v="2"/>
    <s v="Eastern Asia"/>
    <s v="WRI: WRI1061030"/>
    <m/>
    <s v="Fujian Qianyun Gas Power Station, China Shipping Fujian Gas Power Company Putian Gas Power Plant"/>
    <m/>
    <m/>
    <m/>
    <s v="1058395"/>
    <m/>
    <s v="L405615"/>
    <s v="G405188"/>
  </r>
  <r>
    <s v="https://www.gem.wiki/CNOOC_Putian_Gas_power_station"/>
    <x v="72"/>
    <s v="CNOOC Putian Gas power station"/>
    <s v="中海福建燃气发电公司莆田燃气电厂"/>
    <s v="2-2"/>
    <s v="LNG"/>
    <n v="390"/>
    <x v="4"/>
    <x v="0"/>
    <s v="not found"/>
    <s v="not found"/>
    <s v="not found"/>
    <s v="N"/>
    <x v="45"/>
    <m/>
    <m/>
    <m/>
    <n v="25.219753000000001"/>
    <n v="119.00278400000001"/>
    <s v="exact"/>
    <s v="Putian"/>
    <s v="Dongzhuang Town"/>
    <s v="Xiuyu District"/>
    <s v="Fujian"/>
    <x v="2"/>
    <s v="Eastern Asia"/>
    <s v="WRI: WRI1061030"/>
    <m/>
    <s v="Fujian Qianyun Gas Power Station, China Shipping Fujian Gas Power Company Putian Gas Power Plant"/>
    <m/>
    <m/>
    <m/>
    <s v="1058395"/>
    <m/>
    <s v="L405615"/>
    <s v="G405189"/>
  </r>
  <r>
    <s v="https://www.gem.wiki/CNOOC_Putian_Gas_power_station"/>
    <x v="72"/>
    <s v="CNOOC Putian Gas power station"/>
    <s v="中海福建燃气发电公司莆田燃气电厂"/>
    <s v="2-3"/>
    <s v="LNG"/>
    <n v="390"/>
    <x v="4"/>
    <x v="0"/>
    <s v="not found"/>
    <s v="not found"/>
    <s v="not found"/>
    <s v="N"/>
    <x v="45"/>
    <m/>
    <m/>
    <m/>
    <n v="25.219753000000001"/>
    <n v="119.00278400000001"/>
    <s v="exact"/>
    <s v="Putian"/>
    <s v="Dongzhuang Town"/>
    <s v="Xiuyu District"/>
    <s v="Fujian"/>
    <x v="2"/>
    <s v="Eastern Asia"/>
    <s v="WRI: WRI1061030"/>
    <m/>
    <s v="Fujian Qianyun Gas Power Station, China Shipping Fujian Gas Power Company Putian Gas Power Plant"/>
    <m/>
    <m/>
    <m/>
    <s v="1058395"/>
    <m/>
    <s v="L405615"/>
    <s v="G405190"/>
  </r>
  <r>
    <s v="https://www.gem.wiki/CNOOC_Putian_Gas_power_station"/>
    <x v="72"/>
    <s v="CNOOC Putian Gas power station"/>
    <s v="中海福建燃气发电公司莆田燃气电厂"/>
    <s v="2-4"/>
    <s v="LNG"/>
    <n v="390"/>
    <x v="4"/>
    <x v="0"/>
    <s v="not found"/>
    <s v="not found"/>
    <s v="not found"/>
    <s v="N"/>
    <x v="45"/>
    <m/>
    <m/>
    <m/>
    <n v="25.219753000000001"/>
    <n v="119.00278400000001"/>
    <s v="exact"/>
    <s v="Putian"/>
    <s v="Dongzhuang Town"/>
    <s v="Xiuyu District"/>
    <s v="Fujian"/>
    <x v="2"/>
    <s v="Eastern Asia"/>
    <s v="WRI: WRI1061030"/>
    <m/>
    <s v="Fujian Qianyun Gas Power Station, China Shipping Fujian Gas Power Company Putian Gas Power Plant"/>
    <m/>
    <m/>
    <m/>
    <s v="1058395"/>
    <m/>
    <s v="L405615"/>
    <s v="G405191"/>
  </r>
  <r>
    <s v="https://www.gem.wiki/CNOOC_Shenzhen_power_plant"/>
    <x v="72"/>
    <s v="CNOOC Shenzhen power plant"/>
    <s v="中海油深圳电厂"/>
    <s v="1"/>
    <s v="NG/FO"/>
    <n v="235"/>
    <x v="0"/>
    <x v="0"/>
    <s v="not found"/>
    <s v="not found"/>
    <s v="not found"/>
    <s v="N"/>
    <x v="16"/>
    <m/>
    <m/>
    <m/>
    <n v="22.557411999999999"/>
    <n v="114.491833"/>
    <s v="exact"/>
    <s v="Shenzhen"/>
    <s v="Dapeng Street"/>
    <s v="Dapeng"/>
    <s v="Guangdong"/>
    <x v="2"/>
    <s v="Eastern Asia"/>
    <m/>
    <m/>
    <s v="Shenzheng Fuhuade Power Station"/>
    <m/>
    <m/>
    <m/>
    <m/>
    <m/>
    <s v="L405616"/>
    <s v="G405214"/>
  </r>
  <r>
    <s v="https://www.gem.wiki/CNOOC_Shenzhen_power_plant"/>
    <x v="72"/>
    <s v="CNOOC Shenzhen power plant"/>
    <s v="中海油深圳电厂"/>
    <s v="2"/>
    <s v="NG/FO"/>
    <n v="360"/>
    <x v="0"/>
    <x v="0"/>
    <s v="not found"/>
    <s v="not found"/>
    <s v="not found"/>
    <s v="N"/>
    <x v="21"/>
    <m/>
    <m/>
    <m/>
    <n v="22.557411999999999"/>
    <n v="114.491833"/>
    <s v="exact"/>
    <s v="Shenzhen"/>
    <s v="Dapeng Street"/>
    <s v="Dapeng"/>
    <s v="Guangdong"/>
    <x v="2"/>
    <s v="Eastern Asia"/>
    <m/>
    <m/>
    <s v="Shenzheng Fuhuade Power Station"/>
    <m/>
    <m/>
    <m/>
    <m/>
    <m/>
    <s v="L405616"/>
    <s v="G405215"/>
  </r>
  <r>
    <s v="https://www.gem.wiki/CNOOC_Shenzhen_power_plant"/>
    <x v="72"/>
    <s v="CNOOC Shenzhen power plant"/>
    <s v="中海油深圳电厂"/>
    <s v="3"/>
    <s v="NG"/>
    <n v="490"/>
    <x v="1"/>
    <x v="0"/>
    <s v="not found"/>
    <s v="not found"/>
    <s v="not found"/>
    <s v="N"/>
    <x v="7"/>
    <m/>
    <m/>
    <m/>
    <n v="22.557411999999999"/>
    <n v="114.491833"/>
    <s v="exact"/>
    <s v="Shenzhen"/>
    <s v="Dapeng Street"/>
    <s v="Dapeng"/>
    <s v="Guangdong"/>
    <x v="2"/>
    <s v="Eastern Asia"/>
    <m/>
    <m/>
    <s v="Shenzheng Fuhuade Power Station"/>
    <m/>
    <m/>
    <m/>
    <m/>
    <m/>
    <s v="L405616"/>
    <s v="G409723"/>
  </r>
  <r>
    <s v="https://www.gem.wiki/CNOOC_Shenzhen_power_plant"/>
    <x v="72"/>
    <s v="CNOOC Shenzhen power plant"/>
    <s v="中海油深圳电厂"/>
    <s v="4"/>
    <s v="NG"/>
    <n v="490"/>
    <x v="1"/>
    <x v="0"/>
    <s v="not found"/>
    <s v="not found"/>
    <s v="not found"/>
    <s v="N"/>
    <x v="7"/>
    <m/>
    <m/>
    <m/>
    <n v="22.557411999999999"/>
    <n v="114.491833"/>
    <s v="exact"/>
    <s v="Shenzhen"/>
    <s v="Dapeng Street"/>
    <s v="Dapeng"/>
    <s v="Guangdong"/>
    <x v="2"/>
    <s v="Eastern Asia"/>
    <m/>
    <m/>
    <s v="Shenzheng Fuhuade Power Station"/>
    <m/>
    <m/>
    <m/>
    <m/>
    <m/>
    <s v="L405616"/>
    <s v="G410218"/>
  </r>
  <r>
    <s v="https://www.gem.wiki/CNOOC_Shenzhen_power_plant"/>
    <x v="72"/>
    <s v="CNOOC Shenzhen power plant"/>
    <s v="中海油深圳电厂"/>
    <s v="5"/>
    <s v="NG"/>
    <n v="500"/>
    <x v="2"/>
    <x v="0"/>
    <s v="not found"/>
    <s v="Hydrogen capable: progress"/>
    <s v="Y"/>
    <m/>
    <x v="43"/>
    <m/>
    <m/>
    <m/>
    <n v="22.557411999999999"/>
    <n v="114.491833"/>
    <s v="exact"/>
    <s v="Shenzhen"/>
    <s v="Dapeng Street"/>
    <s v="Dapeng"/>
    <s v="Guangdong"/>
    <x v="2"/>
    <s v="Eastern Asia"/>
    <m/>
    <m/>
    <s v="Shenzheng Fuhuade Power Station"/>
    <m/>
    <m/>
    <m/>
    <m/>
    <m/>
    <s v="L405616"/>
    <s v="G412493"/>
  </r>
  <r>
    <s v="https://www.gem.wiki/CNOOC_Shenzhen_power_plant"/>
    <x v="72"/>
    <s v="CNOOC Shenzhen power plant"/>
    <s v="中海油深圳电厂"/>
    <s v="6"/>
    <s v="NG"/>
    <n v="500"/>
    <x v="2"/>
    <x v="0"/>
    <s v="not found"/>
    <s v="Hydrogen capable: progress"/>
    <s v="Y"/>
    <m/>
    <x v="43"/>
    <m/>
    <m/>
    <m/>
    <n v="22.557411999999999"/>
    <n v="114.491833"/>
    <s v="exact"/>
    <s v="Shenzhen"/>
    <s v="Dapeng Street"/>
    <s v="Dapeng"/>
    <s v="Guangdong"/>
    <x v="2"/>
    <s v="Eastern Asia"/>
    <m/>
    <m/>
    <s v="Shenzheng Fuhuade Power Station"/>
    <m/>
    <m/>
    <m/>
    <m/>
    <m/>
    <s v="L405616"/>
    <s v="G412492"/>
  </r>
  <r>
    <s v="https://www.gem.wiki/CNOOC_Zhejiang_Yuyao_power_station"/>
    <x v="72"/>
    <s v="CNOOC Zhejiang Yuyao power station"/>
    <s v="中海油宁波余姚燃气-蒸汽联合循环发电项目"/>
    <s v="1"/>
    <s v="NG"/>
    <n v="750"/>
    <x v="3"/>
    <x v="0"/>
    <s v="not found"/>
    <m/>
    <m/>
    <m/>
    <x v="40"/>
    <m/>
    <m/>
    <m/>
    <n v="29.989267999999999"/>
    <n v="121.173311"/>
    <s v="approximate"/>
    <s v="Ningbo"/>
    <s v="Yuyao"/>
    <m/>
    <s v="Zhejiang"/>
    <x v="2"/>
    <s v="Eastern Asia"/>
    <m/>
    <m/>
    <m/>
    <m/>
    <m/>
    <m/>
    <m/>
    <m/>
    <s v="L408128"/>
    <s v="G412491"/>
  </r>
  <r>
    <s v="https://www.gem.wiki/CNOOC_Zhejiang_Yuyao_power_station"/>
    <x v="72"/>
    <s v="CNOOC Zhejiang Yuyao power station"/>
    <s v="中海油宁波余姚燃气-蒸汽联合循环发电项目"/>
    <s v="2"/>
    <s v="NG"/>
    <n v="750"/>
    <x v="3"/>
    <x v="0"/>
    <s v="not found"/>
    <m/>
    <m/>
    <m/>
    <x v="40"/>
    <m/>
    <m/>
    <m/>
    <n v="29.989267999999999"/>
    <n v="121.173311"/>
    <s v="approximate"/>
    <s v="Ningbo"/>
    <s v="Yuyao"/>
    <m/>
    <s v="Zhejiang"/>
    <x v="2"/>
    <s v="Eastern Asia"/>
    <m/>
    <m/>
    <m/>
    <m/>
    <m/>
    <m/>
    <m/>
    <m/>
    <s v="L408128"/>
    <s v="G412490"/>
  </r>
  <r>
    <s v="https://www.gem.wiki/CNOOC_Zhongshan_Jiaming_Gas_power_station"/>
    <x v="72"/>
    <s v="CNOOC Zhongshan Jiaming Gas power station"/>
    <s v="中海油中山嘉明电厂"/>
    <s v="1-1"/>
    <s v="NG/FO"/>
    <n v="125"/>
    <x v="0"/>
    <x v="1"/>
    <s v="Y"/>
    <s v="not found"/>
    <s v="not found"/>
    <s v="N"/>
    <x v="44"/>
    <m/>
    <m/>
    <m/>
    <n v="22.569977000000002"/>
    <n v="113.572525"/>
    <s v="exact"/>
    <s v="Zhongshan"/>
    <m/>
    <m/>
    <s v="Guangdong"/>
    <x v="2"/>
    <s v="Eastern Asia"/>
    <s v="WRI: WRI1029821"/>
    <m/>
    <s v="Zhongshan Hengmen Power Station"/>
    <m/>
    <m/>
    <m/>
    <s v="1111307"/>
    <m/>
    <s v="L405617"/>
    <s v="G405207"/>
  </r>
  <r>
    <s v="https://www.gem.wiki/CNOOC_Zhongshan_Jiaming_Gas_power_station"/>
    <x v="72"/>
    <s v="CNOOC Zhongshan Jiaming Gas power station"/>
    <s v="中海油中山嘉明电厂"/>
    <s v="1-2"/>
    <s v="NG/FO"/>
    <n v="125"/>
    <x v="0"/>
    <x v="1"/>
    <s v="Y"/>
    <s v="not found"/>
    <s v="not found"/>
    <s v="N"/>
    <x v="23"/>
    <m/>
    <m/>
    <m/>
    <n v="22.569977000000002"/>
    <n v="113.572525"/>
    <s v="exact"/>
    <s v="Zhongshan"/>
    <m/>
    <m/>
    <s v="Guangdong"/>
    <x v="2"/>
    <s v="Eastern Asia"/>
    <s v="WRI: WRI1029821"/>
    <m/>
    <s v="Zhongshan Hengmen Power Station"/>
    <m/>
    <m/>
    <m/>
    <s v="1111307"/>
    <m/>
    <s v="L405617"/>
    <s v="G405208"/>
  </r>
  <r>
    <s v="https://www.gem.wiki/CNOOC_Zhongshan_Jiaming_Gas_power_station"/>
    <x v="72"/>
    <s v="CNOOC Zhongshan Jiaming Gas power station"/>
    <s v="中海油中山嘉明电厂"/>
    <s v="2-1"/>
    <s v="NG"/>
    <n v="390"/>
    <x v="0"/>
    <x v="0"/>
    <s v="Y"/>
    <s v="not found"/>
    <s v="not found"/>
    <s v="N"/>
    <x v="9"/>
    <m/>
    <m/>
    <m/>
    <n v="22.569977000000002"/>
    <n v="113.572525"/>
    <s v="exact"/>
    <s v="Zhongshan"/>
    <m/>
    <m/>
    <s v="Guangdong"/>
    <x v="2"/>
    <s v="Eastern Asia"/>
    <s v="WRI: WRI1029821"/>
    <m/>
    <s v="Zhongshan Hengmen Power Station"/>
    <m/>
    <m/>
    <m/>
    <s v="1111307"/>
    <n v="1219863"/>
    <s v="L405617"/>
    <s v="G405209"/>
  </r>
  <r>
    <s v="https://www.gem.wiki/CNOOC_Zhongshan_Jiaming_Gas_power_station"/>
    <x v="72"/>
    <s v="CNOOC Zhongshan Jiaming Gas power station"/>
    <s v="中海油中山嘉明电厂"/>
    <s v="2-2"/>
    <s v="NG"/>
    <n v="390"/>
    <x v="0"/>
    <x v="0"/>
    <s v="Y"/>
    <s v="not found"/>
    <s v="not found"/>
    <s v="N"/>
    <x v="9"/>
    <m/>
    <m/>
    <m/>
    <n v="22.569977000000002"/>
    <n v="113.572525"/>
    <s v="exact"/>
    <s v="Zhongshan"/>
    <m/>
    <m/>
    <s v="Guangdong"/>
    <x v="2"/>
    <s v="Eastern Asia"/>
    <s v="WRI: WRI1029821"/>
    <m/>
    <s v="Zhongshan Hengmen Power Station"/>
    <m/>
    <m/>
    <m/>
    <s v="1111307"/>
    <n v="1219864"/>
    <s v="L405617"/>
    <s v="G405210"/>
  </r>
  <r>
    <s v="https://www.gem.wiki/CNOOC_Zhongshan_Jiaming_Gas_power_station"/>
    <x v="72"/>
    <s v="CNOOC Zhongshan Jiaming Gas power station"/>
    <s v="中海油中山嘉明电厂"/>
    <s v="3-1"/>
    <s v="NG"/>
    <n v="460"/>
    <x v="0"/>
    <x v="0"/>
    <s v="Y"/>
    <s v="not found"/>
    <s v="not found"/>
    <s v="N"/>
    <x v="2"/>
    <m/>
    <m/>
    <m/>
    <n v="22.569977000000002"/>
    <n v="113.572525"/>
    <s v="exact"/>
    <s v="Zhongshan"/>
    <m/>
    <m/>
    <s v="Guangdong"/>
    <x v="2"/>
    <s v="Eastern Asia"/>
    <s v="WRI: WRI1029821"/>
    <m/>
    <s v="Zhongshan Hengmen Power Station"/>
    <m/>
    <m/>
    <m/>
    <s v="1111307"/>
    <n v="1241063"/>
    <s v="L405617"/>
    <s v="G405211"/>
  </r>
  <r>
    <s v="https://www.gem.wiki/CNOOC_Zhongshan_Jiaming_Gas_power_station"/>
    <x v="72"/>
    <s v="CNOOC Zhongshan Jiaming Gas power station"/>
    <s v="中海油中山嘉明电厂"/>
    <s v="3-2"/>
    <s v="NG"/>
    <n v="460"/>
    <x v="0"/>
    <x v="0"/>
    <s v="Y"/>
    <s v="not found"/>
    <s v="not found"/>
    <s v="N"/>
    <x v="2"/>
    <m/>
    <m/>
    <m/>
    <n v="22.569977000000002"/>
    <n v="113.572525"/>
    <s v="exact"/>
    <s v="Zhongshan"/>
    <m/>
    <m/>
    <s v="Guangdong"/>
    <x v="2"/>
    <s v="Eastern Asia"/>
    <s v="WRI: WRI1029821"/>
    <m/>
    <s v="Zhongshan Hengmen Power Station"/>
    <m/>
    <m/>
    <m/>
    <s v="1111307"/>
    <n v="1241064"/>
    <s v="L405617"/>
    <s v="G405212"/>
  </r>
  <r>
    <s v="https://www.gem.wiki/CNOOC_Zhongshan_Jiaming_Gas_power_station"/>
    <x v="72"/>
    <s v="CNOOC Zhongshan Jiaming Gas power station"/>
    <s v="中海油中山嘉明电厂"/>
    <s v="3-3"/>
    <s v="NG"/>
    <n v="460"/>
    <x v="0"/>
    <x v="0"/>
    <s v="Y"/>
    <s v="not found"/>
    <s v="not found"/>
    <s v="N"/>
    <x v="2"/>
    <m/>
    <m/>
    <m/>
    <n v="22.569977000000002"/>
    <n v="113.572525"/>
    <s v="exact"/>
    <s v="Zhongshan"/>
    <m/>
    <m/>
    <s v="Guangdong"/>
    <x v="2"/>
    <s v="Eastern Asia"/>
    <s v="WRI: WRI1029821"/>
    <m/>
    <s v="Zhongshan Hengmen Power Station"/>
    <m/>
    <m/>
    <m/>
    <s v="1111307"/>
    <n v="1241065"/>
    <s v="L405617"/>
    <s v="G405213"/>
  </r>
  <r>
    <s v="https://www.gem.wiki/CNOOC_Zhuhai_Gas_power_station"/>
    <x v="72"/>
    <s v="CNOOC Zhuhai Gas power station"/>
    <s v="中海油珠海天然气发电有限公司"/>
    <s v="1-1"/>
    <s v="NG"/>
    <n v="460"/>
    <x v="0"/>
    <x v="0"/>
    <s v="Y"/>
    <s v="not found"/>
    <s v="not found"/>
    <s v="N"/>
    <x v="2"/>
    <m/>
    <m/>
    <m/>
    <n v="21.922940000000001"/>
    <n v="113.220772"/>
    <s v="exact"/>
    <s v="Zhuhai"/>
    <m/>
    <s v="Gaolan"/>
    <s v="Guangdong"/>
    <x v="2"/>
    <s v="Eastern Asia"/>
    <m/>
    <m/>
    <m/>
    <m/>
    <m/>
    <m/>
    <s v="1091766"/>
    <s v="1243106, 1243107"/>
    <s v="L405618"/>
    <s v="G405216"/>
  </r>
  <r>
    <s v="https://www.gem.wiki/CNOOC_Zhuhai_Gas_power_station"/>
    <x v="72"/>
    <s v="CNOOC Zhuhai Gas power station"/>
    <s v="中海油珠海天然气发电有限公司"/>
    <s v="1-2"/>
    <s v="NG"/>
    <n v="460"/>
    <x v="0"/>
    <x v="0"/>
    <s v="Y"/>
    <s v="not found"/>
    <s v="not found"/>
    <s v="N"/>
    <x v="2"/>
    <m/>
    <m/>
    <m/>
    <n v="21.922940000000001"/>
    <n v="113.220772"/>
    <s v="exact"/>
    <s v="Zhuhai"/>
    <m/>
    <s v="Gaolan"/>
    <s v="Guangdong"/>
    <x v="2"/>
    <s v="Eastern Asia"/>
    <m/>
    <m/>
    <m/>
    <m/>
    <m/>
    <m/>
    <s v="1091766"/>
    <s v="1255683, 1255684"/>
    <s v="L405618"/>
    <s v="G405217"/>
  </r>
  <r>
    <s v="https://www.gem.wiki/CNOOC_Zhuhai_Gas_power_station"/>
    <x v="72"/>
    <s v="CNOOC Zhuhai Gas power station"/>
    <s v="中海油珠海天然气发电有限公司"/>
    <s v="2-1"/>
    <s v="NG"/>
    <n v="460"/>
    <x v="2"/>
    <x v="0"/>
    <s v="Y"/>
    <s v="not found"/>
    <s v="not found"/>
    <s v="N"/>
    <x v="43"/>
    <m/>
    <m/>
    <m/>
    <n v="21.922940000000001"/>
    <n v="113.220772"/>
    <s v="exact"/>
    <s v="Zhuhai"/>
    <m/>
    <s v="Gaolan"/>
    <s v="Guangdong"/>
    <x v="2"/>
    <s v="Eastern Asia"/>
    <m/>
    <m/>
    <s v="CNOOC Zhuhai Natural Gas Power Generation Co., Ltd. Phase II 2×460MW (9F) gas-steam combined cycle cogeneration project"/>
    <m/>
    <m/>
    <m/>
    <s v="1091766"/>
    <m/>
    <s v="L405618"/>
    <s v="G405218"/>
  </r>
  <r>
    <s v="https://www.gem.wiki/CNOOC_Zhuhai_Gas_power_station"/>
    <x v="72"/>
    <s v="CNOOC Zhuhai Gas power station"/>
    <s v="中海油珠海天然气发电有限公司"/>
    <s v="2-2"/>
    <s v="NG"/>
    <n v="460"/>
    <x v="2"/>
    <x v="0"/>
    <s v="Y"/>
    <s v="not found"/>
    <s v="not found"/>
    <s v="N"/>
    <x v="43"/>
    <m/>
    <m/>
    <m/>
    <n v="21.922940000000001"/>
    <n v="113.220772"/>
    <s v="exact"/>
    <s v="Zhuhai"/>
    <m/>
    <s v="Gaolan"/>
    <s v="Guangdong"/>
    <x v="2"/>
    <s v="Eastern Asia"/>
    <m/>
    <m/>
    <s v="CNOOC Zhuhai Natural Gas Power Generation Co., Ltd. Phase II 2×460MW (9F) gas-steam combined cycle cogeneration project"/>
    <m/>
    <m/>
    <m/>
    <s v="1091766"/>
    <m/>
    <s v="L405618"/>
    <s v="G405219"/>
  </r>
  <r>
    <s v="https://www.gem.wiki/CPIH_Chongzuo_Distributed_Gas_power_station"/>
    <x v="72"/>
    <s v="CPIH Chongzuo Distributed Gas power station"/>
    <s v="中电崇左天然气分布式能源站"/>
    <s v="1"/>
    <s v="NG"/>
    <n v="60"/>
    <x v="5"/>
    <x v="0"/>
    <s v="Y"/>
    <s v="not found"/>
    <s v="not found"/>
    <s v="N"/>
    <x v="45"/>
    <m/>
    <m/>
    <m/>
    <n v="22.406471"/>
    <n v="107.43351699999999"/>
    <s v="approximate"/>
    <s v="Chongzuo"/>
    <m/>
    <s v="Zhongtai Industrial Park"/>
    <s v="Guangxi"/>
    <x v="2"/>
    <s v="Eastern Asia"/>
    <m/>
    <m/>
    <m/>
    <m/>
    <m/>
    <m/>
    <m/>
    <m/>
    <s v="L405610"/>
    <s v="G405387"/>
  </r>
  <r>
    <s v="https://www.gem.wiki/CPIH_Chongzuo_Distributed_Gas_power_station"/>
    <x v="72"/>
    <s v="CPIH Chongzuo Distributed Gas power station"/>
    <s v="中电崇左天然气分布式能源站"/>
    <s v="2"/>
    <s v="NG"/>
    <n v="60"/>
    <x v="5"/>
    <x v="0"/>
    <s v="Y"/>
    <s v="not found"/>
    <s v="not found"/>
    <s v="N"/>
    <x v="45"/>
    <m/>
    <m/>
    <m/>
    <n v="22.406471"/>
    <n v="107.43351699999999"/>
    <s v="approximate"/>
    <s v="Chongzuo"/>
    <m/>
    <s v="Zhongtai Industrial Park"/>
    <s v="Guangxi"/>
    <x v="2"/>
    <s v="Eastern Asia"/>
    <m/>
    <m/>
    <m/>
    <m/>
    <m/>
    <m/>
    <m/>
    <m/>
    <s v="L405610"/>
    <s v="G405388"/>
  </r>
  <r>
    <s v="https://www.gem.wiki/CPIH_Guigang_Distributed_Gas_power_station"/>
    <x v="72"/>
    <s v="CPIH Guigang Distributed Gas power station"/>
    <s v="中电贵港天然气分布式能源站"/>
    <s v="1"/>
    <s v="NG"/>
    <n v="60"/>
    <x v="5"/>
    <x v="0"/>
    <s v="Y"/>
    <s v="not found"/>
    <s v="not found"/>
    <s v="N"/>
    <x v="45"/>
    <m/>
    <m/>
    <m/>
    <n v="23.041530000000002"/>
    <n v="109.63309099999999"/>
    <s v="exact"/>
    <s v="Guigang"/>
    <m/>
    <s v="Gangnan"/>
    <s v="Guangxi"/>
    <x v="2"/>
    <s v="Eastern Asia"/>
    <m/>
    <m/>
    <m/>
    <m/>
    <m/>
    <m/>
    <m/>
    <m/>
    <s v="L405860"/>
    <s v="G405812"/>
  </r>
  <r>
    <s v="https://www.gem.wiki/CPIH_Guigang_Distributed_Gas_power_station"/>
    <x v="72"/>
    <s v="CPIH Guigang Distributed Gas power station"/>
    <s v="中电贵港天然气分布式能源站"/>
    <s v="2"/>
    <s v="NG"/>
    <n v="60"/>
    <x v="5"/>
    <x v="0"/>
    <s v="Y"/>
    <s v="not found"/>
    <s v="not found"/>
    <s v="N"/>
    <x v="45"/>
    <m/>
    <m/>
    <m/>
    <n v="23.041530000000002"/>
    <n v="109.63309099999999"/>
    <s v="exact"/>
    <s v="Guigang"/>
    <m/>
    <s v="Gangnan"/>
    <s v="Guangxi"/>
    <x v="2"/>
    <s v="Eastern Asia"/>
    <m/>
    <m/>
    <m/>
    <m/>
    <m/>
    <m/>
    <m/>
    <m/>
    <s v="L405860"/>
    <s v="G405813"/>
  </r>
  <r>
    <s v="https://www.gem.wiki/CPIH_Guiping_Distributed_Gas_power_station"/>
    <x v="72"/>
    <s v="CPIH Guiping Distributed Gas power station"/>
    <s v="中电桂平天然气分布式能源站"/>
    <s v="1"/>
    <s v="NG"/>
    <n v="60"/>
    <x v="5"/>
    <x v="0"/>
    <s v="not found"/>
    <s v="not found"/>
    <s v="not found"/>
    <s v="N"/>
    <x v="45"/>
    <m/>
    <m/>
    <m/>
    <n v="23.323588000000001"/>
    <n v="110.069824"/>
    <s v="approximate"/>
    <s v="Guigang"/>
    <m/>
    <s v="Guiping"/>
    <s v="Guangxi"/>
    <x v="2"/>
    <s v="Eastern Asia"/>
    <m/>
    <m/>
    <m/>
    <m/>
    <m/>
    <m/>
    <m/>
    <m/>
    <s v="L405611"/>
    <s v="G405389"/>
  </r>
  <r>
    <s v="https://www.gem.wiki/CPIH_Guiping_Distributed_Gas_power_station"/>
    <x v="72"/>
    <s v="CPIH Guiping Distributed Gas power station"/>
    <s v="中电桂平天然气分布式能源站"/>
    <s v="2"/>
    <s v="NG"/>
    <n v="60"/>
    <x v="5"/>
    <x v="0"/>
    <s v="not found"/>
    <s v="not found"/>
    <s v="not found"/>
    <s v="N"/>
    <x v="45"/>
    <m/>
    <m/>
    <m/>
    <n v="23.323588000000001"/>
    <n v="110.069824"/>
    <s v="approximate"/>
    <s v="Guigang"/>
    <m/>
    <s v="Guiping"/>
    <s v="Guangxi"/>
    <x v="2"/>
    <s v="Eastern Asia"/>
    <m/>
    <m/>
    <m/>
    <m/>
    <m/>
    <m/>
    <m/>
    <m/>
    <s v="L405611"/>
    <s v="G405390"/>
  </r>
  <r>
    <s v="https://www.gem.wiki/CR_GCL_Beijing_Gas_Thermal_power_station"/>
    <x v="72"/>
    <s v="CR GCL Beijing Gas Thermal power station"/>
    <s v="华润协鑫(北京)燃气热电厂"/>
    <s v="1"/>
    <s v="NG"/>
    <n v="75"/>
    <x v="0"/>
    <x v="0"/>
    <s v="Y"/>
    <s v="not found"/>
    <s v="not found"/>
    <s v="N"/>
    <x v="37"/>
    <m/>
    <m/>
    <m/>
    <n v="39.781342000000002"/>
    <n v="116.502287"/>
    <s v="exact"/>
    <s v="Beijing"/>
    <m/>
    <s v="Yizhuang Economic and Technological Development Zone"/>
    <s v="Beijing"/>
    <x v="2"/>
    <s v="Eastern Asia"/>
    <m/>
    <m/>
    <m/>
    <m/>
    <m/>
    <m/>
    <s v="1062207"/>
    <s v="1191818, 1217200"/>
    <s v="L405619"/>
    <s v="G405168"/>
  </r>
  <r>
    <s v="https://www.gem.wiki/CR_GCL_Beijing_Gas_Thermal_power_station"/>
    <x v="72"/>
    <s v="CR GCL Beijing Gas Thermal power station"/>
    <s v="华润协鑫(北京)燃气热电厂"/>
    <s v="2"/>
    <s v="NG"/>
    <n v="75"/>
    <x v="0"/>
    <x v="0"/>
    <s v="Y"/>
    <s v="not found"/>
    <s v="not found"/>
    <s v="N"/>
    <x v="37"/>
    <m/>
    <m/>
    <m/>
    <n v="39.781342000000002"/>
    <n v="116.502287"/>
    <s v="exact"/>
    <s v="Beijing"/>
    <m/>
    <s v="Yizhuang Economic and Technological Development Zone"/>
    <s v="Beijing"/>
    <x v="2"/>
    <s v="Eastern Asia"/>
    <m/>
    <m/>
    <m/>
    <m/>
    <m/>
    <m/>
    <s v="1062207"/>
    <s v="1191819, 1191820"/>
    <s v="L405619"/>
    <s v="G405169"/>
  </r>
  <r>
    <s v="https://www.gem.wiki/CR_Huoshan_Distributed_Gas_power_station"/>
    <x v="72"/>
    <s v="CR Huoshan Distributed Gas power station"/>
    <s v="华润电力（霍山）燃气分布式能源站"/>
    <s v="1"/>
    <s v="NG"/>
    <n v="80"/>
    <x v="5"/>
    <x v="0"/>
    <s v="Y"/>
    <s v="not found"/>
    <s v="not found"/>
    <s v="N"/>
    <x v="45"/>
    <m/>
    <m/>
    <m/>
    <n v="31.402446000000001"/>
    <n v="116.36308"/>
    <s v="approximate"/>
    <s v="Liu'an"/>
    <m/>
    <s v="Huoshan"/>
    <s v="Anhui"/>
    <x v="2"/>
    <s v="Eastern Asia"/>
    <m/>
    <m/>
    <m/>
    <m/>
    <m/>
    <m/>
    <m/>
    <m/>
    <s v="L405620"/>
    <s v="G405153"/>
  </r>
  <r>
    <s v="https://www.gem.wiki/Changsha_power_station"/>
    <x v="72"/>
    <s v="Changsha power station"/>
    <s v="长沙电厂二期燃气发电调峰"/>
    <s v="1"/>
    <s v="NG"/>
    <n v="500"/>
    <x v="3"/>
    <x v="5"/>
    <s v="not found"/>
    <s v="not found"/>
    <s v="not found"/>
    <s v="N"/>
    <x v="49"/>
    <m/>
    <m/>
    <m/>
    <n v="28.488607399999999"/>
    <n v="112.79893819999999"/>
    <s v="approximate"/>
    <s v="Tongguan Town"/>
    <s v="Wangcheng District"/>
    <s v="Changsha City"/>
    <s v="Hunan"/>
    <x v="2"/>
    <s v="Eastern Asia"/>
    <m/>
    <m/>
    <s v="Changsha Expansion Gas power station"/>
    <m/>
    <m/>
    <m/>
    <m/>
    <m/>
    <s v="L100770"/>
    <s v="G410676"/>
  </r>
  <r>
    <s v="https://www.gem.wiki/Changsha_power_station"/>
    <x v="72"/>
    <s v="Changsha power station"/>
    <s v="长沙电厂二期燃气发电调峰"/>
    <s v="2"/>
    <s v="NG"/>
    <n v="500"/>
    <x v="3"/>
    <x v="5"/>
    <s v="not found"/>
    <s v="not found"/>
    <s v="not found"/>
    <s v="N"/>
    <x v="49"/>
    <m/>
    <m/>
    <m/>
    <n v="28.488607399999999"/>
    <n v="112.79893819999999"/>
    <s v="approximate"/>
    <s v="Tongguan Town"/>
    <s v="Wangcheng District"/>
    <s v="Changsha City"/>
    <s v="Hunan"/>
    <x v="2"/>
    <s v="Eastern Asia"/>
    <m/>
    <m/>
    <s v="Changsha Expansion Gas power station"/>
    <m/>
    <m/>
    <m/>
    <m/>
    <m/>
    <s v="L100770"/>
    <s v="G410675"/>
  </r>
  <r>
    <s v="https://www.gem.wiki/Chaozhou_Shenzhen_Energy_Fengquan_Lake_High-tech_Zone_Gas-fired_Thermal_power_plant"/>
    <x v="72"/>
    <s v="Chaozhou Shenzhen Energy Fengquan Lake High-tech Zone Gas-fired Thermal power plant"/>
    <s v="潮州深能凤泉湖高新区燃气热电厂"/>
    <s v="1"/>
    <s v="NG"/>
    <n v="100"/>
    <x v="0"/>
    <x v="0"/>
    <s v="Y"/>
    <s v="not found"/>
    <s v="not found"/>
    <m/>
    <x v="3"/>
    <m/>
    <m/>
    <m/>
    <n v="23.646522999999998"/>
    <n v="116.792772"/>
    <s v="exact"/>
    <s v="Chaozhou"/>
    <m/>
    <m/>
    <s v="Guangdong"/>
    <x v="2"/>
    <s v="Eastern Asia"/>
    <m/>
    <m/>
    <s v="Chaozhou Shenneng Ganlu Thermal Power Plant"/>
    <m/>
    <m/>
    <m/>
    <m/>
    <m/>
    <s v="L405621"/>
    <s v="G405348"/>
  </r>
  <r>
    <s v="https://www.gem.wiki/Chaozhou_Shenzhen_Energy_Fengquan_Lake_High-tech_Zone_Gas-fired_Thermal_power_plant"/>
    <x v="72"/>
    <s v="Chaozhou Shenzhen Energy Fengquan Lake High-tech Zone Gas-fired Thermal power plant"/>
    <s v="潮州深能凤泉湖高新区燃气热电厂"/>
    <s v="2"/>
    <s v="NG"/>
    <n v="100"/>
    <x v="0"/>
    <x v="0"/>
    <s v="Y"/>
    <s v="not found"/>
    <s v="not found"/>
    <m/>
    <x v="3"/>
    <m/>
    <m/>
    <m/>
    <n v="23.646522999999998"/>
    <n v="116.792772"/>
    <s v="exact"/>
    <s v="Chaozhou"/>
    <m/>
    <m/>
    <s v="Guangdong"/>
    <x v="2"/>
    <s v="Eastern Asia"/>
    <m/>
    <m/>
    <s v="Chaozhou Shenneng Ganlu Thermal Power Plant"/>
    <m/>
    <m/>
    <m/>
    <m/>
    <m/>
    <s v="L405621"/>
    <s v="G405349"/>
  </r>
  <r>
    <s v="https://www.gem.wiki/Chaozhou_Shenzhen_Energy_Ganlu_Thermal_power_station"/>
    <x v="72"/>
    <s v="Chaozhou Shenzhen Energy Ganlu Thermal power station"/>
    <s v="潮州深能甘露燃气热电厂"/>
    <s v="1"/>
    <s v="NG"/>
    <n v="100"/>
    <x v="0"/>
    <x v="0"/>
    <s v="Y"/>
    <s v="not found"/>
    <s v="not found"/>
    <m/>
    <x v="3"/>
    <m/>
    <m/>
    <m/>
    <n v="23.477589999999999"/>
    <n v="116.59885199999999"/>
    <s v="exact"/>
    <s v="Chaozhou"/>
    <m/>
    <s v="Chao'an District"/>
    <s v="Guangdong"/>
    <x v="2"/>
    <s v="Eastern Asia"/>
    <m/>
    <m/>
    <s v="Chaozhou Shenneng Ganlu Thermal Power Plant"/>
    <m/>
    <m/>
    <m/>
    <m/>
    <m/>
    <s v="L405622"/>
    <s v="G405346"/>
  </r>
  <r>
    <s v="https://www.gem.wiki/Chaozhou_Shenzhen_Energy_Ganlu_Thermal_power_station"/>
    <x v="72"/>
    <s v="Chaozhou Shenzhen Energy Ganlu Thermal power station"/>
    <s v="潮州深能甘露燃气热电厂"/>
    <s v="2"/>
    <s v="NG"/>
    <n v="100"/>
    <x v="0"/>
    <x v="0"/>
    <s v="Y"/>
    <s v="not found"/>
    <s v="not found"/>
    <m/>
    <x v="3"/>
    <m/>
    <m/>
    <m/>
    <n v="23.477589999999999"/>
    <n v="116.59885199999999"/>
    <s v="exact"/>
    <s v="Chaozhou"/>
    <m/>
    <s v="Chao'an District"/>
    <s v="Guangdong"/>
    <x v="2"/>
    <s v="Eastern Asia"/>
    <m/>
    <m/>
    <s v="Chaozhou Shenneng Ganlu Thermal Power Plant"/>
    <m/>
    <m/>
    <m/>
    <m/>
    <m/>
    <s v="L405622"/>
    <s v="G405347"/>
  </r>
  <r>
    <s v="https://www.gem.wiki/Chentangzhuang_power_station"/>
    <x v="72"/>
    <s v="Chentangzhuang power station"/>
    <s v="天津陈塘庄热电厂"/>
    <s v="1-1"/>
    <s v="NG"/>
    <n v="900"/>
    <x v="0"/>
    <x v="0"/>
    <s v="Y"/>
    <m/>
    <m/>
    <s v="replacement"/>
    <x v="2"/>
    <m/>
    <m/>
    <m/>
    <n v="38.962130000000002"/>
    <n v="117.185749"/>
    <s v="exact"/>
    <s v="Xiaosunzhuang Village"/>
    <s v="Wang Wenzhuang Town"/>
    <s v="Xiqing District"/>
    <s v="Tianjin"/>
    <x v="2"/>
    <s v="Eastern Asia"/>
    <m/>
    <m/>
    <s v="Tianjin Chentangzhuang Thermal power station"/>
    <m/>
    <m/>
    <m/>
    <s v="1024315"/>
    <m/>
    <s v="L101582"/>
    <s v="G405703"/>
  </r>
  <r>
    <s v="https://www.gem.wiki/Chentangzhuang_power_station"/>
    <x v="72"/>
    <s v="Chentangzhuang power station"/>
    <s v="天津陈塘庄热电厂"/>
    <s v="1-2"/>
    <s v="NG"/>
    <n v="900"/>
    <x v="0"/>
    <x v="0"/>
    <s v="Y"/>
    <m/>
    <m/>
    <s v="replacement"/>
    <x v="5"/>
    <m/>
    <m/>
    <m/>
    <n v="38.962130000000002"/>
    <n v="117.185749"/>
    <s v="exact"/>
    <s v="Xiaosunzhuang Village"/>
    <s v="Wang Wenzhuang Town"/>
    <s v="Xiqing District"/>
    <s v="Tianjin"/>
    <x v="2"/>
    <s v="Eastern Asia"/>
    <m/>
    <m/>
    <s v="Tianjin Chentangzhuang Thermal power station"/>
    <m/>
    <m/>
    <m/>
    <s v="1024315"/>
    <m/>
    <s v="L101582"/>
    <s v="G405704"/>
  </r>
  <r>
    <s v="https://www.gem.wiki/Chentangzhuang_power_station"/>
    <x v="72"/>
    <s v="Chentangzhuang power station"/>
    <s v="陈塘庄燃气热电厂"/>
    <s v="2-1"/>
    <s v="NG"/>
    <n v="900"/>
    <x v="3"/>
    <x v="0"/>
    <s v="not found"/>
    <m/>
    <m/>
    <m/>
    <x v="43"/>
    <m/>
    <m/>
    <m/>
    <n v="38.962130000000002"/>
    <n v="117.185749"/>
    <s v="exact"/>
    <s v="Xiaosunzhuang Village"/>
    <s v="Wang Wenzhuang Town"/>
    <s v="Xiqing District"/>
    <s v="Tianjin"/>
    <x v="2"/>
    <s v="Eastern Asia"/>
    <m/>
    <m/>
    <s v="Tianjin Chentang Gas power station"/>
    <m/>
    <m/>
    <m/>
    <s v="1024315"/>
    <m/>
    <s v="L101582"/>
    <s v="G412288"/>
  </r>
  <r>
    <s v="https://www.gem.wiki/Chentangzhuang_power_station"/>
    <x v="72"/>
    <s v="Chentangzhuang power station"/>
    <s v="陈塘庄燃气热电厂"/>
    <s v="2-2"/>
    <s v="NG"/>
    <n v="900"/>
    <x v="3"/>
    <x v="0"/>
    <s v="not found"/>
    <m/>
    <m/>
    <m/>
    <x v="43"/>
    <m/>
    <m/>
    <m/>
    <n v="38.962130000000002"/>
    <n v="117.185749"/>
    <s v="exact"/>
    <s v="Xiaosunzhuang Village"/>
    <s v="Wang Wenzhuang Town"/>
    <s v="Xiqing District"/>
    <s v="Tianjin"/>
    <x v="2"/>
    <s v="Eastern Asia"/>
    <m/>
    <m/>
    <s v="Tianjin Chentang Gas power station"/>
    <m/>
    <m/>
    <m/>
    <s v="1024315"/>
    <m/>
    <s v="L101582"/>
    <s v="G412287"/>
  </r>
  <r>
    <s v="https://www.gem.wiki/Chentangzhuang_power_station"/>
    <x v="72"/>
    <s v="Chentangzhuang power station"/>
    <s v="陈塘庄燃气热电厂"/>
    <s v="3-1"/>
    <s v="NG"/>
    <n v="900"/>
    <x v="3"/>
    <x v="0"/>
    <s v="not found"/>
    <m/>
    <m/>
    <m/>
    <x v="43"/>
    <m/>
    <m/>
    <m/>
    <n v="38.962130000000002"/>
    <n v="117.185749"/>
    <s v="exact"/>
    <s v="Xiaosunzhuang Village"/>
    <s v="Wang Wenzhuang Town"/>
    <s v="Xiqing District"/>
    <s v="Tianjin"/>
    <x v="2"/>
    <s v="Eastern Asia"/>
    <m/>
    <m/>
    <s v="Tianjin Chentang Gas power station"/>
    <m/>
    <m/>
    <m/>
    <s v="1024315"/>
    <m/>
    <s v="L101582"/>
    <s v="G412286"/>
  </r>
  <r>
    <s v="https://www.gem.wiki/Chentangzhuang_power_station"/>
    <x v="72"/>
    <s v="Chentangzhuang power station"/>
    <s v="陈塘庄燃气热电厂"/>
    <s v="3-2"/>
    <s v="NG"/>
    <n v="900"/>
    <x v="3"/>
    <x v="0"/>
    <s v="not found"/>
    <m/>
    <m/>
    <m/>
    <x v="43"/>
    <m/>
    <m/>
    <m/>
    <n v="38.962130000000002"/>
    <n v="117.185749"/>
    <s v="exact"/>
    <s v="Xiaosunzhuang Village"/>
    <s v="Wang Wenzhuang Town"/>
    <s v="Xiqing District"/>
    <s v="Tianjin"/>
    <x v="2"/>
    <s v="Eastern Asia"/>
    <m/>
    <m/>
    <s v="Tianjin Chentang Gas power station"/>
    <m/>
    <m/>
    <m/>
    <s v="1024315"/>
    <m/>
    <s v="L101582"/>
    <s v="G412285"/>
  </r>
  <r>
    <s v="https://www.gem.wiki/Chifeng_Yuanlian_Steel_Co.,_Ltd._Gas_Power_Project"/>
    <x v="72"/>
    <s v="Chifeng Yuanlian Steel Co., Ltd. Gas Power Project"/>
    <s v="赤峰远联钢铁有限责任公司高炉、转炉废气综合利用改造工程"/>
    <s v="1"/>
    <s v="BFG"/>
    <n v="55"/>
    <x v="1"/>
    <x v="1"/>
    <s v="not found"/>
    <s v="not found"/>
    <s v="not found"/>
    <s v="N"/>
    <x v="43"/>
    <m/>
    <m/>
    <m/>
    <n v="42.280717000000003"/>
    <n v="119.01527"/>
    <s v="exact"/>
    <s v="Chifeng"/>
    <m/>
    <s v="Hongshan District"/>
    <s v="Inner Mongolia"/>
    <x v="2"/>
    <s v="Eastern Asia"/>
    <m/>
    <m/>
    <m/>
    <m/>
    <s v="Iron &amp; Steel"/>
    <m/>
    <m/>
    <m/>
    <s v="L408119"/>
    <s v="G412508"/>
  </r>
  <r>
    <s v="https://www.gem.wiki/China_Energy_Hainan_Sanyadong_power_station"/>
    <x v="72"/>
    <s v="China Energy Hainan Sanyadong power station"/>
    <s v="国家能源集团海南公司三亚东天然气发电项目"/>
    <s v="1"/>
    <s v="NG"/>
    <n v="400"/>
    <x v="2"/>
    <x v="0"/>
    <s v="not found"/>
    <s v="not found"/>
    <s v="not found"/>
    <m/>
    <x v="7"/>
    <m/>
    <m/>
    <m/>
    <n v="18.403369999999999"/>
    <n v="109.75003"/>
    <s v="approximate"/>
    <s v="Haitang District"/>
    <m/>
    <s v="Sanya City"/>
    <s v="Hainan"/>
    <x v="2"/>
    <s v="Eastern Asia"/>
    <m/>
    <m/>
    <m/>
    <m/>
    <m/>
    <m/>
    <m/>
    <m/>
    <s v="L407894"/>
    <s v="G410728"/>
  </r>
  <r>
    <s v="https://www.gem.wiki/China_Energy_Hainan_Sanyadong_power_station"/>
    <x v="72"/>
    <s v="China Energy Hainan Sanyadong power station"/>
    <s v="国家能源集团海南公司三亚东天然气发电项目"/>
    <s v="2"/>
    <s v="NG"/>
    <n v="400"/>
    <x v="2"/>
    <x v="0"/>
    <s v="not found"/>
    <s v="not found"/>
    <s v="not found"/>
    <m/>
    <x v="7"/>
    <m/>
    <m/>
    <m/>
    <n v="18.403369999999999"/>
    <n v="109.75003"/>
    <s v="approximate"/>
    <s v="Haitang District"/>
    <m/>
    <s v="Sanya City"/>
    <s v="Hainan"/>
    <x v="2"/>
    <s v="Eastern Asia"/>
    <m/>
    <m/>
    <m/>
    <m/>
    <m/>
    <m/>
    <m/>
    <m/>
    <s v="L407894"/>
    <s v="G410727"/>
  </r>
  <r>
    <s v="https://www.gem.wiki/China_Resources_Changzhou_Zhonglou_Distributed_Energy_Station"/>
    <x v="72"/>
    <s v="China Resources Changzhou Zhonglou Distributed Energy Station"/>
    <s v="华润常州钟楼分布式能源站"/>
    <s v="1"/>
    <s v="NG"/>
    <n v="54"/>
    <x v="0"/>
    <x v="0"/>
    <s v="Y"/>
    <s v="not found"/>
    <s v="not found"/>
    <m/>
    <x v="0"/>
    <m/>
    <m/>
    <m/>
    <n v="31.800297"/>
    <n v="119.86221"/>
    <s v="exact"/>
    <s v="Changzhou"/>
    <m/>
    <s v="Zhonglou Economic Development District"/>
    <s v="Jiangsu"/>
    <x v="2"/>
    <s v="Eastern Asia"/>
    <m/>
    <m/>
    <s v="Changzhou Bell Tower"/>
    <m/>
    <m/>
    <m/>
    <m/>
    <m/>
    <s v="L405623"/>
    <s v="G405757"/>
  </r>
  <r>
    <s v="https://www.gem.wiki/China_Resources_Changzhou_Zhonglou_Distributed_Energy_Station"/>
    <x v="72"/>
    <s v="China Resources Changzhou Zhonglou Distributed Energy Station"/>
    <s v="华润常州钟楼分布式能源站"/>
    <s v="2"/>
    <s v="NG"/>
    <n v="54"/>
    <x v="0"/>
    <x v="0"/>
    <s v="Y"/>
    <s v="not found"/>
    <s v="not found"/>
    <m/>
    <x v="0"/>
    <m/>
    <m/>
    <m/>
    <n v="31.800297"/>
    <n v="119.86221"/>
    <s v="exact"/>
    <s v="Changzhou"/>
    <m/>
    <s v="Zhonglou Economic Development District"/>
    <s v="Jiangsu"/>
    <x v="2"/>
    <s v="Eastern Asia"/>
    <m/>
    <m/>
    <s v="Changzhou Bell Tower"/>
    <m/>
    <m/>
    <m/>
    <m/>
    <m/>
    <s v="L405623"/>
    <s v="G405758"/>
  </r>
  <r>
    <s v="https://www.gem.wiki/China_Resources_Nansha_Hengli_Gas_Thermal_power_station"/>
    <x v="72"/>
    <s v="China Resources Nansha Hengli Gas Thermal power station"/>
    <s v="华润南沙横沥燃气热电厂"/>
    <s v="1-1"/>
    <s v="NG"/>
    <n v="60"/>
    <x v="1"/>
    <x v="3"/>
    <s v="Y"/>
    <s v="not found"/>
    <s v="not found"/>
    <s v="N"/>
    <x v="7"/>
    <m/>
    <m/>
    <m/>
    <n v="22.681608000000001"/>
    <n v="113.52446"/>
    <s v="approximate"/>
    <s v="Guangzhou"/>
    <m/>
    <s v="Nansha District"/>
    <s v="Guangdong"/>
    <x v="2"/>
    <s v="Eastern Asia"/>
    <m/>
    <m/>
    <m/>
    <m/>
    <m/>
    <m/>
    <s v="1079710"/>
    <m/>
    <s v="L405624"/>
    <s v="G405240"/>
  </r>
  <r>
    <s v="https://www.gem.wiki/China_Resources_Nansha_Hengli_Gas_Thermal_power_station"/>
    <x v="72"/>
    <s v="China Resources Nansha Hengli Gas Thermal power station"/>
    <s v="华润南沙横沥燃气热电厂"/>
    <s v="1-2"/>
    <s v="NG"/>
    <n v="60"/>
    <x v="1"/>
    <x v="3"/>
    <s v="Y"/>
    <s v="not found"/>
    <s v="not found"/>
    <s v="N"/>
    <x v="7"/>
    <m/>
    <m/>
    <m/>
    <n v="22.681608000000001"/>
    <n v="113.52446"/>
    <s v="approximate"/>
    <s v="Guangzhou"/>
    <m/>
    <s v="Nansha District"/>
    <s v="Guangdong"/>
    <x v="2"/>
    <s v="Eastern Asia"/>
    <m/>
    <m/>
    <m/>
    <m/>
    <m/>
    <m/>
    <s v="1079710"/>
    <m/>
    <s v="L405624"/>
    <s v="G405241"/>
  </r>
  <r>
    <s v="https://www.gem.wiki/China_Resources_Power_Dongguan_Dalang_Distributed_Energy_Station"/>
    <x v="72"/>
    <s v="China Resources Power Dongguan Dalang Distributed Energy Station"/>
    <s v="华润电力东莞大朗分布式能源项目"/>
    <s v="1"/>
    <s v="NG"/>
    <n v="120"/>
    <x v="2"/>
    <x v="0"/>
    <s v="not found"/>
    <s v="not found"/>
    <s v="not found"/>
    <m/>
    <x v="40"/>
    <m/>
    <m/>
    <m/>
    <n v="22.903612396377898"/>
    <n v="113.95310040738499"/>
    <s v="approximate"/>
    <s v="Xinmalian Village"/>
    <s v="Dalang Town"/>
    <s v="Dongguan City"/>
    <s v="Guangdong"/>
    <x v="2"/>
    <s v="Eastern Asia"/>
    <m/>
    <m/>
    <m/>
    <m/>
    <m/>
    <m/>
    <m/>
    <m/>
    <s v="L407888"/>
    <s v="G410674"/>
  </r>
  <r>
    <s v="https://www.gem.wiki/China_Resources_Power_Dongguan_Dalang_Distributed_Energy_Station"/>
    <x v="72"/>
    <s v="China Resources Power Dongguan Dalang Distributed Energy Station"/>
    <s v="华润电力东莞大朗分布式能源项目"/>
    <s v="2"/>
    <s v="NG"/>
    <n v="120"/>
    <x v="2"/>
    <x v="0"/>
    <s v="not found"/>
    <s v="not found"/>
    <s v="not found"/>
    <m/>
    <x v="40"/>
    <m/>
    <m/>
    <m/>
    <n v="22.903612396377898"/>
    <n v="113.95310040738499"/>
    <s v="approximate"/>
    <s v="Xinmalian Village"/>
    <s v="Dalang Town"/>
    <s v="Dongguan City"/>
    <s v="Guangdong"/>
    <x v="2"/>
    <s v="Eastern Asia"/>
    <m/>
    <m/>
    <m/>
    <m/>
    <m/>
    <m/>
    <m/>
    <m/>
    <s v="L407888"/>
    <s v="G410673"/>
  </r>
  <r>
    <s v="https://www.gem.wiki/China_Resources_Zhuhai_Distributed_Gas_power_station"/>
    <x v="72"/>
    <s v="China Resources Zhuhai Distributed Gas power station"/>
    <s v="珠海华润热电富山燃气发电厂"/>
    <s v="1"/>
    <s v="NG"/>
    <n v="60"/>
    <x v="0"/>
    <x v="0"/>
    <s v="Y"/>
    <s v="not found"/>
    <s v="not found"/>
    <m/>
    <x v="3"/>
    <m/>
    <m/>
    <s v="China Resources Power (Zhuhai) Smart Energy Co., Ltd."/>
    <n v="22.149906999999999"/>
    <n v="113.14181000000001"/>
    <s v="approximate"/>
    <s v="Zhuhai"/>
    <m/>
    <s v="Doumen"/>
    <s v="Guangdong"/>
    <x v="2"/>
    <s v="Eastern Asia"/>
    <m/>
    <m/>
    <m/>
    <m/>
    <m/>
    <m/>
    <s v="1127656"/>
    <m/>
    <s v="L405626"/>
    <s v="G405248"/>
  </r>
  <r>
    <s v="https://www.gem.wiki/China_Resources_Zhuhai_Distributed_Gas_power_station"/>
    <x v="72"/>
    <s v="China Resources Zhuhai Distributed Gas power station"/>
    <s v="珠海华润热电富山燃气发电厂"/>
    <s v="2"/>
    <s v="NG"/>
    <n v="60"/>
    <x v="0"/>
    <x v="0"/>
    <s v="Y"/>
    <s v="not found"/>
    <s v="not found"/>
    <m/>
    <x v="3"/>
    <m/>
    <m/>
    <s v="China Resources Power (Zhuhai) Smart Energy Co., Ltd."/>
    <n v="22.149906999999999"/>
    <n v="113.14181000000001"/>
    <s v="approximate"/>
    <s v="Zhuhai"/>
    <m/>
    <s v="Doumen"/>
    <s v="Guangdong"/>
    <x v="2"/>
    <s v="Eastern Asia"/>
    <m/>
    <m/>
    <m/>
    <m/>
    <m/>
    <m/>
    <s v="1127656"/>
    <m/>
    <s v="L405626"/>
    <s v="G405249"/>
  </r>
  <r>
    <s v="https://www.gem.wiki/Chongqing_Changshou_power_station"/>
    <x v="72"/>
    <s v="Chongqing Changshou power station"/>
    <s v="长寿燃机项目"/>
    <s v="1-1"/>
    <s v="NG"/>
    <n v="700"/>
    <x v="2"/>
    <x v="0"/>
    <s v="Y"/>
    <s v="not found"/>
    <s v="not found"/>
    <s v="N"/>
    <x v="43"/>
    <m/>
    <m/>
    <m/>
    <n v="29.859766"/>
    <n v="107.070937"/>
    <s v="approximate"/>
    <s v="Chongqing"/>
    <m/>
    <s v="Changshou Economic and Technological Development Zone"/>
    <s v="Chongqing"/>
    <x v="2"/>
    <s v="Eastern Asia"/>
    <m/>
    <m/>
    <m/>
    <m/>
    <m/>
    <m/>
    <m/>
    <m/>
    <s v="L408121"/>
    <s v="G412507"/>
  </r>
  <r>
    <s v="https://www.gem.wiki/Chongqing_Changshou_power_station"/>
    <x v="72"/>
    <s v="Chongqing Changshou power station"/>
    <s v="长寿燃机项目"/>
    <s v="1-2"/>
    <s v="NG"/>
    <n v="700"/>
    <x v="2"/>
    <x v="0"/>
    <s v="Y"/>
    <s v="not found"/>
    <s v="not found"/>
    <s v="N"/>
    <x v="43"/>
    <m/>
    <m/>
    <m/>
    <n v="29.859766"/>
    <n v="107.070937"/>
    <s v="approximate"/>
    <s v="Chongqing"/>
    <m/>
    <s v="Changshou Economic and Technological Development Zone"/>
    <s v="Chongqing"/>
    <x v="2"/>
    <s v="Eastern Asia"/>
    <m/>
    <m/>
    <m/>
    <m/>
    <m/>
    <m/>
    <m/>
    <m/>
    <s v="L408121"/>
    <s v="G412506"/>
  </r>
  <r>
    <s v="https://www.gem.wiki/Chongqing_Changshou_power_station"/>
    <x v="72"/>
    <s v="Chongqing Changshou power station"/>
    <s v="长寿燃机项目"/>
    <s v="2-1"/>
    <s v="NG"/>
    <n v="700"/>
    <x v="3"/>
    <x v="0"/>
    <s v="Y"/>
    <s v="not found"/>
    <s v="not found"/>
    <s v="N"/>
    <x v="43"/>
    <m/>
    <m/>
    <m/>
    <n v="29.859766"/>
    <n v="107.070937"/>
    <s v="approximate"/>
    <s v="Chongqing"/>
    <m/>
    <s v="Changshou Economic and Technological Development Zone"/>
    <s v="Chongqing"/>
    <x v="2"/>
    <s v="Eastern Asia"/>
    <m/>
    <m/>
    <m/>
    <m/>
    <m/>
    <m/>
    <m/>
    <m/>
    <s v="L408121"/>
    <s v="G412505"/>
  </r>
  <r>
    <s v="https://www.gem.wiki/Chongqing_Changshou_power_station"/>
    <x v="72"/>
    <s v="Chongqing Changshou power station"/>
    <s v="长寿燃机项目"/>
    <s v="2-2"/>
    <s v="NG"/>
    <n v="700"/>
    <x v="3"/>
    <x v="0"/>
    <s v="Y"/>
    <s v="not found"/>
    <s v="not found"/>
    <s v="N"/>
    <x v="43"/>
    <m/>
    <m/>
    <m/>
    <n v="29.859766"/>
    <n v="107.070937"/>
    <s v="approximate"/>
    <s v="Chongqing"/>
    <m/>
    <s v="Changshou Economic and Technological Development Zone"/>
    <s v="Chongqing"/>
    <x v="2"/>
    <s v="Eastern Asia"/>
    <m/>
    <m/>
    <m/>
    <m/>
    <m/>
    <m/>
    <m/>
    <m/>
    <s v="L408121"/>
    <s v="G412504"/>
  </r>
  <r>
    <s v="https://www.gem.wiki/Chongqing_Kaizhou_power_station"/>
    <x v="72"/>
    <s v="Chongqing Kaizhou power station"/>
    <s v="开州重型燃机多联供项目"/>
    <s v="1"/>
    <s v="NG"/>
    <n v="700"/>
    <x v="3"/>
    <x v="0"/>
    <s v="not found"/>
    <m/>
    <m/>
    <m/>
    <x v="54"/>
    <m/>
    <m/>
    <m/>
    <n v="31.167899999999999"/>
    <n v="108.39599699999999"/>
    <s v="approximate"/>
    <s v="Chongqing"/>
    <m/>
    <s v="Kaizhou District"/>
    <s v="Chongqing"/>
    <x v="2"/>
    <s v="Eastern Asia"/>
    <m/>
    <m/>
    <m/>
    <m/>
    <m/>
    <m/>
    <m/>
    <m/>
    <s v="L408120"/>
    <s v="G412503"/>
  </r>
  <r>
    <s v="https://www.gem.wiki/Chongqing_Kaizhou_power_station"/>
    <x v="72"/>
    <s v="Chongqing Kaizhou power station"/>
    <s v="开州重型燃机多联供项目"/>
    <s v="2"/>
    <s v="NG"/>
    <n v="700"/>
    <x v="3"/>
    <x v="0"/>
    <s v="not found"/>
    <m/>
    <m/>
    <m/>
    <x v="54"/>
    <m/>
    <m/>
    <m/>
    <n v="31.167899999999999"/>
    <n v="108.39599699999999"/>
    <s v="approximate"/>
    <s v="Chongqing"/>
    <m/>
    <s v="Kaizhou District"/>
    <s v="Chongqing"/>
    <x v="2"/>
    <s v="Eastern Asia"/>
    <m/>
    <m/>
    <m/>
    <m/>
    <m/>
    <m/>
    <m/>
    <m/>
    <s v="L408120"/>
    <s v="G412502"/>
  </r>
  <r>
    <s v="https://www.gem.wiki/Chongqing_Nanchuan_power_station"/>
    <x v="72"/>
    <s v="Chongqing Nanchuan power station"/>
    <s v="南川燃机项目"/>
    <s v="1"/>
    <s v="NG"/>
    <n v="300"/>
    <x v="3"/>
    <x v="5"/>
    <s v="not found"/>
    <m/>
    <m/>
    <m/>
    <x v="43"/>
    <m/>
    <m/>
    <m/>
    <n v="29.158123"/>
    <n v="107.107426"/>
    <s v="approximate"/>
    <s v="Chongqing"/>
    <m/>
    <s v="Nanchuan District"/>
    <s v="Chongqing"/>
    <x v="2"/>
    <s v="Eastern Asia"/>
    <m/>
    <m/>
    <m/>
    <m/>
    <m/>
    <m/>
    <m/>
    <m/>
    <s v="L408125"/>
    <s v="G412501"/>
  </r>
  <r>
    <s v="https://www.gem.wiki/Chongqing_Qianjiang_power_station"/>
    <x v="72"/>
    <s v="Chongqing Qianjiang power station"/>
    <s v="黔江燃机项目"/>
    <s v="1"/>
    <s v="NG"/>
    <n v="480"/>
    <x v="3"/>
    <x v="0"/>
    <s v="not found"/>
    <m/>
    <m/>
    <m/>
    <x v="7"/>
    <m/>
    <m/>
    <m/>
    <n v="29.528236"/>
    <n v="108.768389"/>
    <s v="approximate"/>
    <s v="Chongqing"/>
    <m/>
    <s v="Qianjiang District"/>
    <s v="Chongqing"/>
    <x v="2"/>
    <s v="Eastern Asia"/>
    <m/>
    <m/>
    <m/>
    <m/>
    <m/>
    <m/>
    <m/>
    <m/>
    <s v="L408124"/>
    <s v="G412500"/>
  </r>
  <r>
    <s v="https://www.gem.wiki/Chongqing_Tongliang_power_station"/>
    <x v="72"/>
    <s v="Chongqing Tongliang power station"/>
    <s v="铜梁燃机项目一期"/>
    <s v="1-1"/>
    <s v="NG"/>
    <n v="700"/>
    <x v="3"/>
    <x v="5"/>
    <s v="not found"/>
    <m/>
    <m/>
    <s v="N"/>
    <x v="40"/>
    <m/>
    <m/>
    <m/>
    <n v="29.966657999999999"/>
    <n v="106.27418400000001"/>
    <s v="approximate"/>
    <s v="Chongqing"/>
    <m/>
    <s v="Tongliang District"/>
    <s v="Chongqing"/>
    <x v="2"/>
    <s v="Eastern Asia"/>
    <m/>
    <m/>
    <m/>
    <m/>
    <m/>
    <m/>
    <m/>
    <m/>
    <s v="L408123"/>
    <s v="G412499"/>
  </r>
  <r>
    <s v="https://www.gem.wiki/Chongqing_Tongliang_power_station"/>
    <x v="72"/>
    <s v="Chongqing Tongliang power station"/>
    <s v="铜梁燃机项目一期"/>
    <s v="1-2"/>
    <s v="NG"/>
    <n v="700"/>
    <x v="3"/>
    <x v="5"/>
    <s v="not found"/>
    <m/>
    <m/>
    <s v="N"/>
    <x v="40"/>
    <m/>
    <m/>
    <m/>
    <n v="29.966657999999999"/>
    <n v="106.27418400000001"/>
    <s v="approximate"/>
    <s v="Chongqing"/>
    <m/>
    <s v="Tongliang District"/>
    <s v="Chongqing"/>
    <x v="2"/>
    <s v="Eastern Asia"/>
    <m/>
    <m/>
    <m/>
    <m/>
    <m/>
    <m/>
    <m/>
    <m/>
    <s v="L408123"/>
    <s v="G412498"/>
  </r>
  <r>
    <s v="https://www.gem.wiki/Chongqing_Wanzhou_power_station"/>
    <x v="72"/>
    <s v="Chongqing Wanzhou power station"/>
    <s v="万州燃气发电项目"/>
    <s v="1"/>
    <s v="NG"/>
    <n v="490"/>
    <x v="1"/>
    <x v="0"/>
    <s v="not found"/>
    <m/>
    <m/>
    <m/>
    <x v="40"/>
    <m/>
    <m/>
    <m/>
    <n v="30.775409"/>
    <n v="108.440347"/>
    <s v="approximate"/>
    <s v="Chongqing"/>
    <s v="Wanzhou Economic Development Zone"/>
    <m/>
    <s v="Chongqing"/>
    <x v="2"/>
    <s v="Eastern Asia"/>
    <m/>
    <m/>
    <m/>
    <m/>
    <m/>
    <m/>
    <m/>
    <m/>
    <s v="L408122"/>
    <s v="G412497"/>
  </r>
  <r>
    <s v="https://www.gem.wiki/Chongqing_Wujiang_Gas_power_station"/>
    <x v="72"/>
    <s v="Chongqing Wujiang Gas power station"/>
    <s v="乌江电力燃机发电联产项目"/>
    <s v="1"/>
    <s v="NG"/>
    <n v="480"/>
    <x v="3"/>
    <x v="0"/>
    <s v="Y"/>
    <s v="not found"/>
    <s v="not found"/>
    <s v="N"/>
    <x v="7"/>
    <m/>
    <m/>
    <m/>
    <n v="29.530056108813401"/>
    <n v="108.770270755428"/>
    <s v="approximate"/>
    <s v="Chengxi Town"/>
    <m/>
    <s v="Qianjiang District"/>
    <s v="Chongqing"/>
    <x v="2"/>
    <s v="Eastern Asia"/>
    <m/>
    <m/>
    <m/>
    <m/>
    <m/>
    <m/>
    <m/>
    <m/>
    <s v="L407880"/>
    <s v="G410749"/>
  </r>
  <r>
    <s v="https://www.gem.wiki/Chongqing_Yubei_power_station"/>
    <x v="72"/>
    <s v="Chongqing Yubei power station"/>
    <s v="渝北燃机项目"/>
    <s v="1"/>
    <s v="NG"/>
    <n v="700"/>
    <x v="2"/>
    <x v="0"/>
    <s v="Y"/>
    <s v="not found"/>
    <s v="not found"/>
    <s v="N"/>
    <x v="40"/>
    <m/>
    <m/>
    <m/>
    <n v="29.735278000000001"/>
    <n v="106.924722"/>
    <s v="exact"/>
    <s v="Chongqing"/>
    <s v="Luoqi Town"/>
    <s v="Yubei District"/>
    <s v="Chongqing"/>
    <x v="2"/>
    <s v="Eastern Asia"/>
    <m/>
    <m/>
    <m/>
    <m/>
    <m/>
    <m/>
    <m/>
    <m/>
    <s v="L408126"/>
    <s v="G412496"/>
  </r>
  <r>
    <s v="https://www.gem.wiki/Chuantou_Luzhou_power_station"/>
    <x v="72"/>
    <s v="Chuantou Luzhou power station"/>
    <s v="泸州天然气发电项目"/>
    <s v="1"/>
    <s v="NG"/>
    <n v="700"/>
    <x v="2"/>
    <x v="0"/>
    <s v="Y"/>
    <s v="not found"/>
    <s v="not found"/>
    <m/>
    <x v="40"/>
    <m/>
    <m/>
    <m/>
    <n v="28.784990000000001"/>
    <n v="105.27182000000001"/>
    <s v="approximate"/>
    <s v="Jiangbei Town"/>
    <s v="Jiangyang District"/>
    <s v="Luzhou City"/>
    <s v="Sichuan"/>
    <x v="2"/>
    <s v="Eastern Asia"/>
    <m/>
    <m/>
    <m/>
    <m/>
    <m/>
    <m/>
    <m/>
    <m/>
    <s v="L407921"/>
    <s v="G410722"/>
  </r>
  <r>
    <s v="https://www.gem.wiki/Chuantou_Luzhou_power_station"/>
    <x v="72"/>
    <s v="Chuantou Luzhou power station"/>
    <s v="泸州天然气发电项目"/>
    <s v="2"/>
    <s v="NG"/>
    <n v="700"/>
    <x v="2"/>
    <x v="0"/>
    <s v="Y"/>
    <s v="not found"/>
    <s v="not found"/>
    <m/>
    <x v="40"/>
    <m/>
    <m/>
    <m/>
    <n v="28.784990000000001"/>
    <n v="105.27182000000001"/>
    <s v="approximate"/>
    <s v="Jiangbei Town"/>
    <s v="Jiangyang District"/>
    <s v="Luzhou City"/>
    <s v="Sichuan"/>
    <x v="2"/>
    <s v="Eastern Asia"/>
    <m/>
    <m/>
    <m/>
    <m/>
    <m/>
    <m/>
    <m/>
    <m/>
    <s v="L407921"/>
    <s v="G410721"/>
  </r>
  <r>
    <s v="https://www.gem.wiki/Chuzhou_Natural_Gas_Peaking_power_station"/>
    <x v="72"/>
    <s v="Chuzhou Natural Gas Peaking power station"/>
    <s v="滁州天然气调峰电厂"/>
    <s v="1"/>
    <s v="NG"/>
    <n v="450"/>
    <x v="1"/>
    <x v="0"/>
    <s v="not found"/>
    <s v="not found"/>
    <s v="not found"/>
    <s v="N"/>
    <x v="49"/>
    <m/>
    <m/>
    <m/>
    <n v="32.6909154223709"/>
    <n v="118.87884916427601"/>
    <s v="approximate"/>
    <s v="Chuzhou"/>
    <s v="Tianchang"/>
    <s v="Shiliangzhen"/>
    <s v="Anhui"/>
    <x v="2"/>
    <s v="Eastern Asia"/>
    <m/>
    <m/>
    <m/>
    <m/>
    <m/>
    <m/>
    <s v="1141455"/>
    <n v="1317096"/>
    <s v="L407740"/>
    <s v="G410217"/>
  </r>
  <r>
    <s v="https://www.gem.wiki/Chuzhou_Natural_Gas_Peaking_power_station"/>
    <x v="72"/>
    <s v="Chuzhou Natural Gas Peaking power station"/>
    <s v="滁州天然气调峰电厂"/>
    <s v="2"/>
    <s v="NG"/>
    <n v="450"/>
    <x v="1"/>
    <x v="0"/>
    <s v="not found"/>
    <s v="not found"/>
    <s v="not found"/>
    <s v="N"/>
    <x v="7"/>
    <m/>
    <m/>
    <m/>
    <n v="32.6909154223709"/>
    <n v="118.87884916427601"/>
    <s v="approximate"/>
    <s v="Chuzhou"/>
    <s v="Tianchang"/>
    <s v="Shiliangzhen"/>
    <s v="Anhui"/>
    <x v="2"/>
    <s v="Eastern Asia"/>
    <m/>
    <m/>
    <m/>
    <m/>
    <m/>
    <m/>
    <s v="1141455"/>
    <n v="1317097"/>
    <s v="L407740"/>
    <s v="G410216"/>
  </r>
  <r>
    <s v="https://www.gem.wiki/Danyang_Huahai_Gas_Thermal_power_station"/>
    <x v="72"/>
    <s v="Danyang Huahai Gas Thermal power station"/>
    <s v="丹阳华海燃机热电厂"/>
    <s v="1"/>
    <s v="NG"/>
    <n v="100"/>
    <x v="0"/>
    <x v="0"/>
    <s v="Y"/>
    <s v="not found"/>
    <s v="not found"/>
    <s v="N"/>
    <x v="49"/>
    <m/>
    <m/>
    <m/>
    <n v="32.048051000000001"/>
    <n v="119.61720699999999"/>
    <s v="exact"/>
    <s v="Danyang"/>
    <m/>
    <m/>
    <s v="Jiangsu"/>
    <x v="2"/>
    <s v="Eastern Asia"/>
    <m/>
    <m/>
    <m/>
    <m/>
    <m/>
    <m/>
    <m/>
    <m/>
    <s v="L405627"/>
    <s v="G405497"/>
  </r>
  <r>
    <s v="https://www.gem.wiki/Danyang_Huahai_Gas_Thermal_power_station"/>
    <x v="72"/>
    <s v="Danyang Huahai Gas Thermal power station"/>
    <s v="丹阳华海燃机热电厂"/>
    <s v="2"/>
    <s v="NG"/>
    <n v="100"/>
    <x v="0"/>
    <x v="0"/>
    <s v="Y"/>
    <s v="not found"/>
    <s v="not found"/>
    <s v="N"/>
    <x v="49"/>
    <m/>
    <m/>
    <m/>
    <n v="32.048051000000001"/>
    <n v="119.61720699999999"/>
    <s v="exact"/>
    <s v="Danyang"/>
    <m/>
    <m/>
    <s v="Jiangsu"/>
    <x v="2"/>
    <s v="Eastern Asia"/>
    <m/>
    <m/>
    <m/>
    <m/>
    <m/>
    <m/>
    <m/>
    <m/>
    <s v="L405627"/>
    <s v="G405498"/>
  </r>
  <r>
    <s v="https://www.gem.wiki/Datang_Baochang_Gas_power_station"/>
    <x v="72"/>
    <s v="Datang Baochang Gas power station"/>
    <s v="大唐宝昌燃气发电站"/>
    <s v="1"/>
    <s v="NG"/>
    <n v="180"/>
    <x v="0"/>
    <x v="0"/>
    <s v="not found"/>
    <s v="not found"/>
    <s v="not found"/>
    <s v="N"/>
    <x v="16"/>
    <m/>
    <m/>
    <m/>
    <n v="22.707371999999999"/>
    <n v="114.02704900000001"/>
    <s v="exact"/>
    <s v="Shenzhen"/>
    <m/>
    <s v="Longhua"/>
    <s v="Guangdong"/>
    <x v="2"/>
    <s v="Eastern Asia"/>
    <m/>
    <m/>
    <m/>
    <m/>
    <m/>
    <m/>
    <s v="1073179"/>
    <s v="1210731, 1210733"/>
    <s v="L405628"/>
    <s v="G405285"/>
  </r>
  <r>
    <s v="https://www.gem.wiki/Datang_Baochang_Gas_power_station"/>
    <x v="72"/>
    <s v="Datang Baochang Gas power station"/>
    <s v="大唐宝昌燃气发电站"/>
    <s v="10"/>
    <s v="NG"/>
    <n v="400"/>
    <x v="0"/>
    <x v="0"/>
    <s v="Y"/>
    <s v="not found"/>
    <s v="not found"/>
    <s v="N"/>
    <x v="3"/>
    <m/>
    <m/>
    <m/>
    <n v="22.707371999999999"/>
    <n v="114.02704900000001"/>
    <s v="exact"/>
    <s v="Shenzhen"/>
    <m/>
    <s v="Longhua"/>
    <s v="Guangdong"/>
    <x v="2"/>
    <s v="Eastern Asia"/>
    <m/>
    <m/>
    <m/>
    <m/>
    <m/>
    <m/>
    <s v="1073179"/>
    <n v="1252439"/>
    <s v="L405628"/>
    <s v="G405288"/>
  </r>
  <r>
    <s v="https://www.gem.wiki/Datang_Baochang_Gas_power_station"/>
    <x v="72"/>
    <s v="Datang Baochang Gas power station"/>
    <s v="大唐宝昌燃气发电站"/>
    <s v="2"/>
    <s v="NG"/>
    <n v="180"/>
    <x v="0"/>
    <x v="0"/>
    <s v="not found"/>
    <s v="not found"/>
    <s v="not found"/>
    <s v="N"/>
    <x v="8"/>
    <m/>
    <m/>
    <m/>
    <n v="22.707371999999999"/>
    <n v="114.02704900000001"/>
    <s v="exact"/>
    <s v="Shenzhen"/>
    <m/>
    <s v="Longhua"/>
    <s v="Guangdong"/>
    <x v="2"/>
    <s v="Eastern Asia"/>
    <m/>
    <m/>
    <m/>
    <m/>
    <m/>
    <m/>
    <s v="1073179"/>
    <s v="1210732, 1210734"/>
    <s v="L405628"/>
    <s v="G405286"/>
  </r>
  <r>
    <s v="https://www.gem.wiki/Datang_Baochang_Gas_power_station"/>
    <x v="72"/>
    <s v="Datang Baochang Gas power station"/>
    <s v="大唐宝昌燃气发电站"/>
    <s v="9"/>
    <s v="NG"/>
    <n v="400"/>
    <x v="0"/>
    <x v="0"/>
    <s v="Y"/>
    <s v="not found"/>
    <s v="not found"/>
    <s v="N"/>
    <x v="3"/>
    <m/>
    <m/>
    <m/>
    <n v="22.707371999999999"/>
    <n v="114.02704900000001"/>
    <s v="exact"/>
    <s v="Shenzhen"/>
    <m/>
    <s v="Longhua"/>
    <s v="Guangdong"/>
    <x v="2"/>
    <s v="Eastern Asia"/>
    <m/>
    <m/>
    <m/>
    <m/>
    <m/>
    <m/>
    <s v="1073179"/>
    <n v="1252438"/>
    <s v="L405628"/>
    <s v="G405287"/>
  </r>
  <r>
    <s v="https://www.gem.wiki/Datang_Chaozhou_power_station"/>
    <x v="72"/>
    <s v="Datang Chaozhou power station"/>
    <s v="大唐（华瀛）潮州热电冷联产项目"/>
    <s v="1"/>
    <s v="NG"/>
    <n v="460"/>
    <x v="2"/>
    <x v="0"/>
    <s v="Y"/>
    <s v="not found"/>
    <s v="not found"/>
    <m/>
    <x v="7"/>
    <m/>
    <m/>
    <m/>
    <n v="23.60951"/>
    <n v="117.13697999999999"/>
    <s v="approximate"/>
    <s v="Dacheng Town"/>
    <s v="Raoping County"/>
    <s v="Chouzhou City"/>
    <s v="Guangdong"/>
    <x v="2"/>
    <s v="Eastern Asia"/>
    <m/>
    <m/>
    <m/>
    <m/>
    <m/>
    <m/>
    <m/>
    <m/>
    <s v="L407899"/>
    <s v="G410741"/>
  </r>
  <r>
    <s v="https://www.gem.wiki/Datang_Chaozhou_power_station"/>
    <x v="72"/>
    <s v="Datang Chaozhou power station"/>
    <s v="大唐（华瀛）潮州热电冷联产项目"/>
    <s v="2"/>
    <s v="NG"/>
    <n v="460"/>
    <x v="2"/>
    <x v="0"/>
    <s v="Y"/>
    <s v="not found"/>
    <s v="not found"/>
    <m/>
    <x v="7"/>
    <m/>
    <m/>
    <m/>
    <n v="23.60951"/>
    <n v="117.13697999999999"/>
    <s v="approximate"/>
    <s v="Dacheng Town"/>
    <s v="Raoping County"/>
    <s v="Chouzhou City"/>
    <s v="Guangdong"/>
    <x v="2"/>
    <s v="Eastern Asia"/>
    <m/>
    <m/>
    <m/>
    <m/>
    <m/>
    <m/>
    <m/>
    <m/>
    <s v="L407899"/>
    <s v="G410740"/>
  </r>
  <r>
    <s v="https://www.gem.wiki/Datang_Chongqing_Jiangjin_power_station"/>
    <x v="72"/>
    <s v="Datang Chongqing Jiangjin power station"/>
    <s v="江津燃机项目"/>
    <s v="1"/>
    <s v="NG"/>
    <n v="1080"/>
    <x v="3"/>
    <x v="0"/>
    <s v="not found"/>
    <m/>
    <m/>
    <s v="N"/>
    <x v="40"/>
    <m/>
    <m/>
    <m/>
    <n v="29.265497"/>
    <n v="106.453457"/>
    <s v="approximate"/>
    <s v="Chongqing"/>
    <s v="Comprehensive Bonded Area"/>
    <s v="Jiangjin District"/>
    <s v="Chongqing"/>
    <x v="2"/>
    <s v="Eastern Asia"/>
    <m/>
    <m/>
    <m/>
    <m/>
    <m/>
    <m/>
    <m/>
    <m/>
    <s v="L408129"/>
    <s v="G412489"/>
  </r>
  <r>
    <s v="https://www.gem.wiki/Datang_Douhe_Gas_Thermal_power_station"/>
    <x v="72"/>
    <s v="Datang Douhe Gas Thermal power station"/>
    <s v="大唐陡河电厂燃气热电厂"/>
    <s v="1"/>
    <s v="NG"/>
    <n v="791"/>
    <x v="4"/>
    <x v="5"/>
    <s v="not found"/>
    <s v="not found"/>
    <s v="not found"/>
    <m/>
    <x v="45"/>
    <m/>
    <m/>
    <m/>
    <n v="39.772376600000001"/>
    <n v="118.27225180000001"/>
    <s v="exact"/>
    <s v="Tangshan"/>
    <m/>
    <s v="Kaiping District"/>
    <s v="Hebei"/>
    <x v="2"/>
    <s v="Eastern Asia"/>
    <m/>
    <m/>
    <m/>
    <m/>
    <m/>
    <m/>
    <m/>
    <m/>
    <s v="L405630"/>
    <s v="G405443"/>
  </r>
  <r>
    <s v="https://www.gem.wiki/Datang_Douhe_Gas_Thermal_power_station"/>
    <x v="72"/>
    <s v="Datang Douhe Gas Thermal power station"/>
    <s v="大唐陡河电厂燃气热电厂"/>
    <s v="2"/>
    <s v="NG"/>
    <n v="791"/>
    <x v="4"/>
    <x v="5"/>
    <s v="not found"/>
    <s v="not found"/>
    <s v="not found"/>
    <m/>
    <x v="45"/>
    <m/>
    <m/>
    <m/>
    <n v="39.772376600000001"/>
    <n v="118.27225180000001"/>
    <s v="exact"/>
    <s v="Tangshan"/>
    <m/>
    <s v="Kaiping District"/>
    <s v="Hebei"/>
    <x v="2"/>
    <s v="Eastern Asia"/>
    <m/>
    <m/>
    <m/>
    <m/>
    <m/>
    <m/>
    <m/>
    <m/>
    <s v="L405630"/>
    <s v="G405444"/>
  </r>
  <r>
    <s v="https://www.gem.wiki/Datang_Foshan_Gas_power_station"/>
    <x v="72"/>
    <s v="Datang Foshan Gas power station"/>
    <s v="大唐佛山燃气发电站"/>
    <s v="1"/>
    <s v="NG"/>
    <n v="400"/>
    <x v="0"/>
    <x v="0"/>
    <s v="Y"/>
    <s v="not found"/>
    <s v="not found"/>
    <s v="N"/>
    <x v="3"/>
    <m/>
    <m/>
    <s v="Datang Foshan Thermal Power Co., Ltd."/>
    <n v="22.907717999999999"/>
    <n v="112.813399"/>
    <s v="exact"/>
    <s v="Foshan"/>
    <m/>
    <s v="Gaoming District"/>
    <s v="Guangdong"/>
    <x v="2"/>
    <s v="Eastern Asia"/>
    <m/>
    <m/>
    <s v="Datang Foshan Gaoming Gas Power Station"/>
    <m/>
    <m/>
    <m/>
    <s v="1130778"/>
    <m/>
    <s v="L405861"/>
    <s v="G405791"/>
  </r>
  <r>
    <s v="https://www.gem.wiki/Datang_Foshan_Gas_power_station"/>
    <x v="72"/>
    <s v="Datang Foshan Gas power station"/>
    <s v="大唐佛山燃气发电站"/>
    <s v="2"/>
    <s v="NG"/>
    <n v="400"/>
    <x v="0"/>
    <x v="0"/>
    <s v="Y"/>
    <s v="not found"/>
    <s v="not found"/>
    <s v="N"/>
    <x v="3"/>
    <m/>
    <m/>
    <s v="Datang Foshan Thermal Power Co., Ltd."/>
    <n v="22.907717999999999"/>
    <n v="112.813399"/>
    <s v="exact"/>
    <s v="Foshan"/>
    <m/>
    <s v="Gaoming District"/>
    <s v="Guangdong"/>
    <x v="2"/>
    <s v="Eastern Asia"/>
    <m/>
    <m/>
    <s v="Datang Foshan Gaoming Gas Power Station"/>
    <m/>
    <m/>
    <m/>
    <s v="1130778"/>
    <m/>
    <s v="L405861"/>
    <s v="G405792"/>
  </r>
  <r>
    <s v="https://www.gem.wiki/Datang_Foshan_Gas_power_station"/>
    <x v="72"/>
    <s v="Datang Foshan Gas power station"/>
    <s v="大唐佛山燃气发电站"/>
    <s v="3"/>
    <s v="NG"/>
    <n v="700"/>
    <x v="2"/>
    <x v="0"/>
    <s v="not found"/>
    <s v="not found"/>
    <s v="not found"/>
    <s v="N"/>
    <x v="43"/>
    <m/>
    <m/>
    <m/>
    <n v="22.907717999999999"/>
    <n v="112.813399"/>
    <s v="exact"/>
    <s v="Foshan"/>
    <m/>
    <s v="Gaoming District"/>
    <s v="Guangdong"/>
    <x v="2"/>
    <s v="Eastern Asia"/>
    <m/>
    <m/>
    <s v="Datang Foshan Gaoming Gas Power Station"/>
    <m/>
    <m/>
    <m/>
    <s v="1130778"/>
    <n v="1302065"/>
    <s v="L405861"/>
    <s v="G405793"/>
  </r>
  <r>
    <s v="https://www.gem.wiki/Datang_Foshan_Gas_power_station"/>
    <x v="72"/>
    <s v="Datang Foshan Gas power station"/>
    <s v="大唐佛山燃气发电站"/>
    <s v="4"/>
    <s v="NG"/>
    <n v="700"/>
    <x v="2"/>
    <x v="0"/>
    <s v="not found"/>
    <s v="not found"/>
    <s v="not found"/>
    <s v="N"/>
    <x v="43"/>
    <m/>
    <m/>
    <m/>
    <n v="22.907717999999999"/>
    <n v="112.813399"/>
    <s v="exact"/>
    <s v="Foshan"/>
    <m/>
    <s v="Gaoming District"/>
    <s v="Guangdong"/>
    <x v="2"/>
    <s v="Eastern Asia"/>
    <m/>
    <m/>
    <s v="Datang Foshan Gaoming Gas Power Station"/>
    <m/>
    <m/>
    <m/>
    <s v="1130778"/>
    <n v="1302066"/>
    <s v="L405861"/>
    <s v="G405794"/>
  </r>
  <r>
    <s v="https://www.gem.wiki/Datang_Gaoyao_Jintao_Gas_Thermal_power_station"/>
    <x v="72"/>
    <s v="Datang Gaoyao Jintao Gas Thermal power station"/>
    <s v="大唐高要金淘燃气热电站"/>
    <s v="1-1"/>
    <s v="NG"/>
    <n v="400"/>
    <x v="0"/>
    <x v="0"/>
    <s v="Y"/>
    <s v="not found"/>
    <s v="not found"/>
    <s v="N"/>
    <x v="34"/>
    <m/>
    <m/>
    <m/>
    <n v="23.13353"/>
    <n v="112.77838300000001"/>
    <s v="exact"/>
    <s v="Zhaoqing"/>
    <m/>
    <s v="Gaoyao"/>
    <s v="Guangdong"/>
    <x v="2"/>
    <s v="Eastern Asia"/>
    <m/>
    <m/>
    <m/>
    <m/>
    <m/>
    <m/>
    <s v="1095142"/>
    <m/>
    <s v="L405632"/>
    <s v="G405283"/>
  </r>
  <r>
    <s v="https://www.gem.wiki/Datang_Gaoyao_Jintao_Gas_Thermal_power_station"/>
    <x v="72"/>
    <s v="Datang Gaoyao Jintao Gas Thermal power station"/>
    <s v="大唐高要金淘燃气热电站"/>
    <s v="1-2"/>
    <s v="NG"/>
    <n v="400"/>
    <x v="0"/>
    <x v="0"/>
    <s v="Y"/>
    <s v="not found"/>
    <s v="not found"/>
    <s v="N"/>
    <x v="34"/>
    <m/>
    <m/>
    <m/>
    <n v="23.13353"/>
    <n v="112.77838300000001"/>
    <s v="exact"/>
    <s v="Zhaoqing"/>
    <m/>
    <s v="Gaoyao"/>
    <s v="Guangdong"/>
    <x v="2"/>
    <s v="Eastern Asia"/>
    <m/>
    <m/>
    <m/>
    <m/>
    <m/>
    <m/>
    <s v="1095142"/>
    <m/>
    <s v="L405632"/>
    <s v="G405284"/>
  </r>
  <r>
    <s v="https://www.gem.wiki/Datang_Gaoyao_Jintao_Gas_Thermal_power_station"/>
    <x v="72"/>
    <s v="Datang Gaoyao Jintao Gas Thermal power station"/>
    <s v="大唐高要金淘燃气热电站"/>
    <s v="2-1"/>
    <s v="NG"/>
    <n v="700"/>
    <x v="2"/>
    <x v="0"/>
    <s v="not found"/>
    <s v="not found"/>
    <s v="not found"/>
    <m/>
    <x v="43"/>
    <m/>
    <m/>
    <m/>
    <n v="23.13353"/>
    <n v="112.77838300000001"/>
    <s v="exact"/>
    <s v="Zhaoqing"/>
    <m/>
    <s v="Gaoyao"/>
    <s v="Guangdong"/>
    <x v="2"/>
    <s v="Eastern Asia"/>
    <m/>
    <m/>
    <m/>
    <m/>
    <m/>
    <m/>
    <s v="1095142"/>
    <m/>
    <s v="L405632"/>
    <s v="G410624"/>
  </r>
  <r>
    <s v="https://www.gem.wiki/Datang_Gaoyao_Jintao_Gas_Thermal_power_station"/>
    <x v="72"/>
    <s v="Datang Gaoyao Jintao Gas Thermal power station"/>
    <s v="大唐高要金淘燃气热电站"/>
    <s v="2-2"/>
    <s v="NG"/>
    <n v="700"/>
    <x v="2"/>
    <x v="0"/>
    <s v="not found"/>
    <s v="not found"/>
    <s v="not found"/>
    <m/>
    <x v="43"/>
    <m/>
    <m/>
    <m/>
    <n v="23.13353"/>
    <n v="112.77838300000001"/>
    <s v="exact"/>
    <s v="Zhaoqing"/>
    <m/>
    <s v="Gaoyao"/>
    <s v="Guangdong"/>
    <x v="2"/>
    <s v="Eastern Asia"/>
    <m/>
    <m/>
    <m/>
    <m/>
    <m/>
    <m/>
    <s v="1095142"/>
    <m/>
    <s v="L405632"/>
    <s v="G410623"/>
  </r>
  <r>
    <s v="https://www.gem.wiki/Datang_Guangdong_Huizhou_Boluo_Gas_Thermal_power_station"/>
    <x v="72"/>
    <s v="Datang Guangdong Huizhou Boluo Gas Thermal power station"/>
    <s v="大唐惠州博罗燃气热电厂"/>
    <s v="1"/>
    <s v="NG"/>
    <n v="460"/>
    <x v="2"/>
    <x v="0"/>
    <s v="Y"/>
    <s v="not found"/>
    <s v="not found"/>
    <s v="N"/>
    <x v="40"/>
    <m/>
    <m/>
    <m/>
    <n v="23.182964999999999"/>
    <n v="113.968585"/>
    <s v="approximate"/>
    <s v="Huizhou"/>
    <m/>
    <s v="Boluo County"/>
    <s v="Guangdong"/>
    <x v="2"/>
    <s v="Eastern Asia"/>
    <m/>
    <m/>
    <m/>
    <m/>
    <m/>
    <m/>
    <m/>
    <m/>
    <s v="L405862"/>
    <s v="G405797"/>
  </r>
  <r>
    <s v="https://www.gem.wiki/Datang_Guangdong_Huizhou_Boluo_Gas_Thermal_power_station"/>
    <x v="72"/>
    <s v="Datang Guangdong Huizhou Boluo Gas Thermal power station"/>
    <s v="大唐惠州博罗燃气热电厂"/>
    <s v="2"/>
    <s v="NG"/>
    <n v="460"/>
    <x v="2"/>
    <x v="0"/>
    <s v="Y"/>
    <s v="not found"/>
    <s v="not found"/>
    <s v="N"/>
    <x v="40"/>
    <m/>
    <m/>
    <m/>
    <n v="23.182964999999999"/>
    <n v="113.968585"/>
    <s v="approximate"/>
    <s v="Huizhou"/>
    <m/>
    <s v="Boluo County"/>
    <s v="Guangdong"/>
    <x v="2"/>
    <s v="Eastern Asia"/>
    <m/>
    <m/>
    <m/>
    <m/>
    <m/>
    <m/>
    <m/>
    <m/>
    <s v="L405862"/>
    <s v="G405798"/>
  </r>
  <r>
    <s v="https://www.gem.wiki/Datang_Guangzhou_Conghua_Gas_power_station"/>
    <x v="72"/>
    <s v="Datang Guangzhou Conghua Gas power station"/>
    <s v="大唐广州从化燃气发电厂"/>
    <s v="1"/>
    <s v="NG"/>
    <n v="700"/>
    <x v="3"/>
    <x v="0"/>
    <s v="not found"/>
    <s v="not found"/>
    <s v="not found"/>
    <s v="N"/>
    <x v="54"/>
    <m/>
    <m/>
    <m/>
    <n v="23.614968999999999"/>
    <n v="113.45428800000001"/>
    <s v="approximate"/>
    <s v="Guangzhou"/>
    <m/>
    <s v="Conghua"/>
    <s v="Guangdong"/>
    <x v="2"/>
    <s v="Eastern Asia"/>
    <m/>
    <m/>
    <m/>
    <m/>
    <m/>
    <m/>
    <m/>
    <m/>
    <s v="L405863"/>
    <s v="G405795"/>
  </r>
  <r>
    <s v="https://www.gem.wiki/Datang_Guangzhou_Conghua_Gas_power_station"/>
    <x v="72"/>
    <s v="Datang Guangzhou Conghua Gas power station"/>
    <s v="大唐广州从化燃气发电厂"/>
    <s v="2"/>
    <s v="NG"/>
    <n v="700"/>
    <x v="3"/>
    <x v="0"/>
    <s v="not found"/>
    <s v="not found"/>
    <s v="not found"/>
    <s v="N"/>
    <x v="54"/>
    <m/>
    <m/>
    <m/>
    <n v="23.614968999999999"/>
    <n v="113.45428800000001"/>
    <s v="approximate"/>
    <s v="Guangzhou"/>
    <m/>
    <s v="Conghua"/>
    <s v="Guangdong"/>
    <x v="2"/>
    <s v="Eastern Asia"/>
    <m/>
    <m/>
    <m/>
    <m/>
    <m/>
    <m/>
    <m/>
    <m/>
    <s v="L405863"/>
    <s v="G405796"/>
  </r>
  <r>
    <s v="https://www.gem.wiki/Datang_Haikou_Gas_power_station"/>
    <x v="72"/>
    <s v="Datang Haikou Gas power station"/>
    <s v="大唐海口天然气发电厂"/>
    <s v="1-1"/>
    <s v="NG"/>
    <n v="460"/>
    <x v="0"/>
    <x v="0"/>
    <s v="not found"/>
    <s v="not found"/>
    <s v="not found"/>
    <s v="N"/>
    <x v="3"/>
    <m/>
    <m/>
    <m/>
    <n v="19.913827999999999"/>
    <n v="110.151883"/>
    <s v="exact"/>
    <s v="Haikou"/>
    <m/>
    <m/>
    <s v="Hainan"/>
    <x v="2"/>
    <s v="Eastern Asia"/>
    <m/>
    <m/>
    <m/>
    <m/>
    <m/>
    <m/>
    <m/>
    <m/>
    <s v="L405633"/>
    <s v="G405426"/>
  </r>
  <r>
    <s v="https://www.gem.wiki/Datang_Haikou_Gas_power_station"/>
    <x v="72"/>
    <s v="Datang Haikou Gas power station"/>
    <s v="大唐海口天然气发电厂"/>
    <s v="1-2"/>
    <s v="NG"/>
    <n v="487"/>
    <x v="0"/>
    <x v="0"/>
    <s v="not found"/>
    <s v="not found"/>
    <s v="not found"/>
    <s v="N"/>
    <x v="49"/>
    <m/>
    <m/>
    <m/>
    <n v="19.913827999999999"/>
    <n v="110.151883"/>
    <s v="exact"/>
    <s v="Haikou"/>
    <m/>
    <m/>
    <s v="Hainan"/>
    <x v="2"/>
    <s v="Eastern Asia"/>
    <m/>
    <m/>
    <m/>
    <m/>
    <m/>
    <m/>
    <m/>
    <m/>
    <s v="L405633"/>
    <s v="G405427"/>
  </r>
  <r>
    <s v="https://www.gem.wiki/Datang_Haikou_Gas_power_station"/>
    <x v="72"/>
    <s v="Datang Haikou Gas power station"/>
    <s v="大唐海口天然气发电厂"/>
    <s v="2-1"/>
    <s v="NG"/>
    <n v="487"/>
    <x v="3"/>
    <x v="0"/>
    <s v="not found"/>
    <s v="not found"/>
    <s v="not found"/>
    <s v="N"/>
    <x v="43"/>
    <m/>
    <m/>
    <m/>
    <n v="19.913827999999999"/>
    <n v="110.151883"/>
    <s v="exact"/>
    <s v="Haikou"/>
    <m/>
    <m/>
    <s v="Hainan"/>
    <x v="2"/>
    <s v="Eastern Asia"/>
    <m/>
    <m/>
    <m/>
    <m/>
    <m/>
    <m/>
    <m/>
    <m/>
    <s v="L405633"/>
    <s v="G405762"/>
  </r>
  <r>
    <s v="https://www.gem.wiki/Datang_Haikou_Gas_power_station"/>
    <x v="72"/>
    <s v="Datang Haikou Gas power station"/>
    <s v="大唐海口天然气发电厂"/>
    <s v="2-2"/>
    <s v="NG"/>
    <n v="487"/>
    <x v="3"/>
    <x v="0"/>
    <s v="not found"/>
    <s v="not found"/>
    <s v="not found"/>
    <s v="N"/>
    <x v="43"/>
    <m/>
    <m/>
    <m/>
    <n v="19.913827999999999"/>
    <n v="110.151883"/>
    <s v="exact"/>
    <s v="Haikou"/>
    <m/>
    <m/>
    <s v="Hainan"/>
    <x v="2"/>
    <s v="Eastern Asia"/>
    <m/>
    <m/>
    <m/>
    <m/>
    <m/>
    <m/>
    <m/>
    <m/>
    <s v="L405633"/>
    <s v="G405763"/>
  </r>
  <r>
    <s v="https://www.gem.wiki/Datang_Hunan_Xiangtan_power_station"/>
    <x v="72"/>
    <s v="Datang Hunan Xiangtan power station"/>
    <s v="湘潭2x500兆瓦燃机热电联产项目"/>
    <s v="1"/>
    <s v="NG"/>
    <n v="500"/>
    <x v="3"/>
    <x v="0"/>
    <s v="not found"/>
    <m/>
    <m/>
    <m/>
    <x v="7"/>
    <m/>
    <m/>
    <m/>
    <n v="27.829514"/>
    <n v="112.96312"/>
    <s v="approximate"/>
    <s v="Xiangtan"/>
    <m/>
    <m/>
    <s v="Hunan"/>
    <x v="2"/>
    <s v="Eastern Asia"/>
    <m/>
    <m/>
    <m/>
    <m/>
    <m/>
    <m/>
    <m/>
    <m/>
    <s v="L408130"/>
    <s v="G412488"/>
  </r>
  <r>
    <s v="https://www.gem.wiki/Datang_Hunan_Xiangtan_power_station"/>
    <x v="72"/>
    <s v="Datang Hunan Xiangtan power station"/>
    <s v="湘潭2x500兆瓦燃机热电联产项目"/>
    <s v="2"/>
    <s v="NG"/>
    <n v="500"/>
    <x v="3"/>
    <x v="0"/>
    <s v="not found"/>
    <m/>
    <m/>
    <m/>
    <x v="7"/>
    <m/>
    <m/>
    <m/>
    <n v="27.829514"/>
    <n v="112.96312"/>
    <s v="approximate"/>
    <s v="Xiangtan"/>
    <m/>
    <m/>
    <s v="Hunan"/>
    <x v="2"/>
    <s v="Eastern Asia"/>
    <m/>
    <m/>
    <m/>
    <m/>
    <m/>
    <m/>
    <m/>
    <m/>
    <s v="L408130"/>
    <s v="G412487"/>
  </r>
  <r>
    <s v="https://www.gem.wiki/Datang_Jiangshan_Xincheng_Thermal_power_station"/>
    <x v="72"/>
    <s v="Datang Jiangshan Xincheng Thermal power station"/>
    <s v="大唐国际江山新城燃机热电厂"/>
    <s v="1"/>
    <s v="NG"/>
    <n v="120"/>
    <x v="0"/>
    <x v="0"/>
    <s v="Y"/>
    <s v="not found"/>
    <s v="not found"/>
    <s v="N"/>
    <x v="22"/>
    <m/>
    <m/>
    <m/>
    <n v="28.629348"/>
    <n v="118.529704"/>
    <s v="exact"/>
    <s v="Jiangshan"/>
    <m/>
    <s v="Lianhuashan"/>
    <s v="Zhejiang"/>
    <x v="2"/>
    <s v="Eastern Asia"/>
    <m/>
    <m/>
    <m/>
    <m/>
    <m/>
    <m/>
    <s v="1090833"/>
    <m/>
    <s v="L405635"/>
    <s v="G405727"/>
  </r>
  <r>
    <s v="https://www.gem.wiki/Datang_Jiangshan_Xincheng_Thermal_power_station"/>
    <x v="72"/>
    <s v="Datang Jiangshan Xincheng Thermal power station"/>
    <s v="大唐国际江山新城燃机热电厂"/>
    <s v="2"/>
    <s v="NG"/>
    <n v="120"/>
    <x v="0"/>
    <x v="0"/>
    <s v="Y"/>
    <s v="not found"/>
    <s v="not found"/>
    <s v="N"/>
    <x v="22"/>
    <m/>
    <m/>
    <m/>
    <n v="28.629348"/>
    <n v="118.529704"/>
    <s v="exact"/>
    <s v="Jiangshan"/>
    <m/>
    <s v="Lianhuashan"/>
    <s v="Zhejiang"/>
    <x v="2"/>
    <s v="Eastern Asia"/>
    <m/>
    <m/>
    <m/>
    <m/>
    <m/>
    <m/>
    <s v="1090833"/>
    <m/>
    <s v="L405635"/>
    <s v="G405728"/>
  </r>
  <r>
    <s v="https://www.gem.wiki/Datang_Jiangshan_Xincheng_Thermal_power_station"/>
    <x v="72"/>
    <s v="Datang Jiangshan Xincheng Thermal power station"/>
    <s v="大唐国际江山新城燃机热电厂"/>
    <s v="3"/>
    <s v="NG"/>
    <n v="390"/>
    <x v="5"/>
    <x v="0"/>
    <s v="Y"/>
    <m/>
    <m/>
    <m/>
    <x v="45"/>
    <m/>
    <m/>
    <m/>
    <n v="28.629348"/>
    <n v="118.529704"/>
    <s v="exact"/>
    <s v="Jiangshan"/>
    <m/>
    <s v="Lianhuashan"/>
    <s v="Zhejiang"/>
    <x v="2"/>
    <s v="Eastern Asia"/>
    <m/>
    <m/>
    <m/>
    <m/>
    <m/>
    <m/>
    <s v="1090833"/>
    <m/>
    <s v="L405635"/>
    <s v="G405729"/>
  </r>
  <r>
    <s v="https://www.gem.wiki/Datang_Jiangshan_Xincheng_Thermal_power_station"/>
    <x v="72"/>
    <s v="Datang Jiangshan Xincheng Thermal power station"/>
    <s v="大唐国际江山新城燃机热电厂"/>
    <s v="4"/>
    <s v="NG"/>
    <n v="390"/>
    <x v="5"/>
    <x v="0"/>
    <s v="Y"/>
    <m/>
    <m/>
    <m/>
    <x v="45"/>
    <m/>
    <m/>
    <m/>
    <n v="28.629348"/>
    <n v="118.529704"/>
    <s v="exact"/>
    <s v="Jiangshan"/>
    <m/>
    <s v="Lianhuashan"/>
    <s v="Zhejiang"/>
    <x v="2"/>
    <s v="Eastern Asia"/>
    <m/>
    <m/>
    <m/>
    <m/>
    <m/>
    <m/>
    <s v="1090833"/>
    <m/>
    <s v="L405635"/>
    <s v="G405730"/>
  </r>
  <r>
    <s v="https://www.gem.wiki/Datang_Jiangyan_Gas_Thermal_power_station"/>
    <x v="72"/>
    <s v="Datang Jiangyan Gas Thermal power station"/>
    <s v="大唐姜堰燃机热电厂"/>
    <s v="1"/>
    <s v="NG"/>
    <n v="180"/>
    <x v="0"/>
    <x v="0"/>
    <s v="Y"/>
    <s v="not found"/>
    <s v="not found"/>
    <s v="N"/>
    <x v="31"/>
    <m/>
    <m/>
    <m/>
    <n v="32.481428000000001"/>
    <n v="120.09733799999999"/>
    <s v="exact"/>
    <s v="Taizhou"/>
    <m/>
    <s v="Jiangyan"/>
    <s v="Jiangsu"/>
    <x v="2"/>
    <s v="Eastern Asia"/>
    <m/>
    <m/>
    <m/>
    <m/>
    <m/>
    <m/>
    <s v="1124278"/>
    <m/>
    <s v="L405636"/>
    <s v="G405582"/>
  </r>
  <r>
    <s v="https://www.gem.wiki/Datang_Jiangyan_Gas_Thermal_power_station"/>
    <x v="72"/>
    <s v="Datang Jiangyan Gas Thermal power station"/>
    <s v="大唐姜堰燃机热电厂"/>
    <s v="2"/>
    <s v="NG"/>
    <n v="180"/>
    <x v="0"/>
    <x v="0"/>
    <s v="Y"/>
    <s v="not found"/>
    <s v="not found"/>
    <s v="N"/>
    <x v="31"/>
    <m/>
    <m/>
    <m/>
    <n v="32.481428000000001"/>
    <n v="120.09733799999999"/>
    <s v="exact"/>
    <s v="Taizhou"/>
    <m/>
    <s v="Jiangyan"/>
    <s v="Jiangsu"/>
    <x v="2"/>
    <s v="Eastern Asia"/>
    <m/>
    <m/>
    <m/>
    <m/>
    <m/>
    <m/>
    <s v="1124278"/>
    <m/>
    <s v="L405636"/>
    <s v="G405583"/>
  </r>
  <r>
    <s v="https://www.gem.wiki/Datang_Jiawang_Gas_Thermal_power_station"/>
    <x v="72"/>
    <s v="Datang Jiawang Gas Thermal power station"/>
    <s v="大唐贾汪燃机热电厂"/>
    <s v="1-1"/>
    <s v="NG"/>
    <n v="400"/>
    <x v="5"/>
    <x v="1"/>
    <s v="Y"/>
    <m/>
    <m/>
    <m/>
    <x v="45"/>
    <m/>
    <m/>
    <m/>
    <n v="34.406725999999999"/>
    <n v="117.455995"/>
    <s v="approximate"/>
    <s v="Xuzhou"/>
    <m/>
    <s v="Jiawang"/>
    <s v="Jiangsu"/>
    <x v="2"/>
    <s v="Eastern Asia"/>
    <m/>
    <m/>
    <m/>
    <m/>
    <m/>
    <m/>
    <m/>
    <m/>
    <s v="L405637"/>
    <s v="G405592"/>
  </r>
  <r>
    <s v="https://www.gem.wiki/Datang_Jiawang_Gas_Thermal_power_station"/>
    <x v="72"/>
    <s v="Datang Jiawang Gas Thermal power station"/>
    <s v="大唐贾汪燃机热电厂"/>
    <s v="1-2"/>
    <s v="NG"/>
    <n v="400"/>
    <x v="5"/>
    <x v="1"/>
    <s v="Y"/>
    <m/>
    <m/>
    <m/>
    <x v="45"/>
    <m/>
    <m/>
    <m/>
    <n v="34.406725999999999"/>
    <n v="117.455995"/>
    <s v="approximate"/>
    <s v="Xuzhou"/>
    <m/>
    <s v="Jiawang"/>
    <s v="Jiangsu"/>
    <x v="2"/>
    <s v="Eastern Asia"/>
    <m/>
    <m/>
    <m/>
    <m/>
    <m/>
    <m/>
    <m/>
    <m/>
    <s v="L405637"/>
    <s v="G405593"/>
  </r>
  <r>
    <s v="https://www.gem.wiki/Datang_Jiawang_Gas_Thermal_power_station"/>
    <x v="72"/>
    <s v="Datang Jiawang Gas Thermal power station"/>
    <s v="大唐贾汪燃机热电厂"/>
    <s v="2-1"/>
    <s v="NG"/>
    <n v="400"/>
    <x v="5"/>
    <x v="1"/>
    <s v="Y"/>
    <m/>
    <m/>
    <m/>
    <x v="45"/>
    <m/>
    <m/>
    <m/>
    <n v="34.406725999999999"/>
    <n v="117.455995"/>
    <s v="approximate"/>
    <s v="Xuzhou"/>
    <m/>
    <s v="Jiawang"/>
    <s v="Jiangsu"/>
    <x v="2"/>
    <s v="Eastern Asia"/>
    <m/>
    <m/>
    <m/>
    <m/>
    <m/>
    <m/>
    <m/>
    <m/>
    <s v="L405637"/>
    <s v="G405764"/>
  </r>
  <r>
    <s v="https://www.gem.wiki/Datang_Jiawang_Gas_Thermal_power_station"/>
    <x v="72"/>
    <s v="Datang Jiawang Gas Thermal power station"/>
    <s v="大唐贾汪燃机热电厂"/>
    <s v="2-2"/>
    <s v="NG"/>
    <n v="400"/>
    <x v="5"/>
    <x v="1"/>
    <s v="Y"/>
    <m/>
    <m/>
    <m/>
    <x v="45"/>
    <m/>
    <m/>
    <m/>
    <n v="34.406725999999999"/>
    <n v="117.455995"/>
    <s v="approximate"/>
    <s v="Xuzhou"/>
    <m/>
    <s v="Jiawang"/>
    <s v="Jiangsu"/>
    <x v="2"/>
    <s v="Eastern Asia"/>
    <m/>
    <m/>
    <m/>
    <m/>
    <m/>
    <m/>
    <m/>
    <m/>
    <s v="L405637"/>
    <s v="G405765"/>
  </r>
  <r>
    <s v="https://www.gem.wiki/Datang_Jinghai_Gas_Thermal_power_station"/>
    <x v="72"/>
    <s v="Datang Jinghai Gas Thermal power station"/>
    <s v="大唐静海燃气热电厂"/>
    <s v="1"/>
    <s v="NG"/>
    <n v="390"/>
    <x v="5"/>
    <x v="0"/>
    <s v="Y"/>
    <m/>
    <m/>
    <m/>
    <x v="45"/>
    <m/>
    <m/>
    <m/>
    <n v="38.825366000000002"/>
    <n v="116.938731"/>
    <s v="exact"/>
    <s v="Tianjin"/>
    <m/>
    <s v="Jinghai District"/>
    <s v="Tianjin"/>
    <x v="2"/>
    <s v="Eastern Asia"/>
    <m/>
    <m/>
    <m/>
    <m/>
    <m/>
    <m/>
    <m/>
    <m/>
    <s v="L405638"/>
    <s v="G405698"/>
  </r>
  <r>
    <s v="https://www.gem.wiki/Datang_Jinghai_Gas_Thermal_power_station"/>
    <x v="72"/>
    <s v="Datang Jinghai Gas Thermal power station"/>
    <s v="大唐静海燃气热电厂"/>
    <s v="2"/>
    <s v="NG"/>
    <n v="390"/>
    <x v="5"/>
    <x v="0"/>
    <s v="Y"/>
    <m/>
    <m/>
    <m/>
    <x v="45"/>
    <m/>
    <m/>
    <m/>
    <n v="38.825366000000002"/>
    <n v="116.938731"/>
    <s v="exact"/>
    <s v="Tianjin"/>
    <m/>
    <s v="Jinghai District"/>
    <s v="Tianjin"/>
    <x v="2"/>
    <s v="Eastern Asia"/>
    <m/>
    <m/>
    <m/>
    <m/>
    <m/>
    <m/>
    <m/>
    <m/>
    <s v="L405638"/>
    <s v="G405699"/>
  </r>
  <r>
    <s v="https://www.gem.wiki/Datang_Jinhua_power_station"/>
    <x v="72"/>
    <s v="Datang Jinhua power station"/>
    <s v="大唐金华天然气发电项目"/>
    <s v="1"/>
    <s v="NG"/>
    <n v="735"/>
    <x v="2"/>
    <x v="0"/>
    <s v="not found"/>
    <s v="not found"/>
    <s v="not found"/>
    <m/>
    <x v="43"/>
    <m/>
    <m/>
    <m/>
    <n v="29.099820000000001"/>
    <n v="119.61197"/>
    <s v="approximate"/>
    <s v="Wucheng District"/>
    <m/>
    <s v="Jinhua City"/>
    <s v="Zhejiang"/>
    <x v="2"/>
    <s v="Eastern Asia"/>
    <m/>
    <m/>
    <m/>
    <m/>
    <m/>
    <m/>
    <m/>
    <m/>
    <s v="L407896"/>
    <s v="G410719"/>
  </r>
  <r>
    <s v="https://www.gem.wiki/Datang_Jinhua_power_station"/>
    <x v="72"/>
    <s v="Datang Jinhua power station"/>
    <s v="大唐金华天然气发电项目"/>
    <s v="2"/>
    <s v="NG"/>
    <n v="735"/>
    <x v="2"/>
    <x v="0"/>
    <s v="not found"/>
    <s v="not found"/>
    <s v="not found"/>
    <m/>
    <x v="43"/>
    <m/>
    <m/>
    <m/>
    <n v="29.099820000000001"/>
    <n v="119.61197"/>
    <s v="approximate"/>
    <s v="Wucheng District"/>
    <m/>
    <s v="Jinhua City"/>
    <s v="Zhejiang"/>
    <x v="2"/>
    <s v="Eastern Asia"/>
    <m/>
    <m/>
    <m/>
    <m/>
    <m/>
    <m/>
    <m/>
    <m/>
    <s v="L407896"/>
    <s v="G410718"/>
  </r>
  <r>
    <s v="https://www.gem.wiki/Datang_Jintan_Gas_Thermal_power_station"/>
    <x v="72"/>
    <s v="Datang Jintan Gas Thermal power station"/>
    <s v="大唐国际金坛燃机热电厂"/>
    <s v="1"/>
    <s v="NG"/>
    <n v="459"/>
    <x v="0"/>
    <x v="0"/>
    <s v="Y"/>
    <s v="not found"/>
    <s v="not found"/>
    <s v="N"/>
    <x v="0"/>
    <m/>
    <m/>
    <m/>
    <n v="31.773087"/>
    <n v="119.608947"/>
    <s v="exact"/>
    <s v="Changzhou"/>
    <m/>
    <s v="Jintan"/>
    <s v="Jiangsu"/>
    <x v="2"/>
    <s v="Eastern Asia"/>
    <m/>
    <m/>
    <m/>
    <m/>
    <m/>
    <m/>
    <s v="1110782"/>
    <m/>
    <s v="L405639"/>
    <s v="G405584"/>
  </r>
  <r>
    <s v="https://www.gem.wiki/Datang_Jintan_Gas_Thermal_power_station"/>
    <x v="72"/>
    <s v="Datang Jintan Gas Thermal power station"/>
    <s v="大唐国际金坛燃机热电厂"/>
    <s v="2"/>
    <s v="NG"/>
    <n v="459"/>
    <x v="0"/>
    <x v="0"/>
    <s v="Y"/>
    <s v="not found"/>
    <s v="not found"/>
    <s v="N"/>
    <x v="0"/>
    <m/>
    <m/>
    <m/>
    <n v="31.773087"/>
    <n v="119.608947"/>
    <s v="exact"/>
    <s v="Changzhou"/>
    <m/>
    <s v="Jintan"/>
    <s v="Jiangsu"/>
    <x v="2"/>
    <s v="Eastern Asia"/>
    <m/>
    <m/>
    <m/>
    <m/>
    <m/>
    <m/>
    <s v="1110782"/>
    <m/>
    <s v="L405639"/>
    <s v="G405585"/>
  </r>
  <r>
    <s v="https://www.gem.wiki/Datang_Lishui_Gas_Thermal_power_station"/>
    <x v="72"/>
    <s v="Datang Lishui Gas Thermal power station"/>
    <s v="大唐溧水燃机热电厂"/>
    <s v="1"/>
    <s v="NG"/>
    <n v="100"/>
    <x v="0"/>
    <x v="0"/>
    <s v="Y"/>
    <s v="not found"/>
    <s v="not found"/>
    <s v="N"/>
    <x v="30"/>
    <m/>
    <m/>
    <m/>
    <n v="31.680565999999999"/>
    <n v="118.999543"/>
    <s v="exact"/>
    <s v="Nanjing"/>
    <m/>
    <s v="Lishui"/>
    <s v="Jiangsu"/>
    <x v="2"/>
    <s v="Eastern Asia"/>
    <m/>
    <m/>
    <m/>
    <m/>
    <m/>
    <m/>
    <s v="1135848"/>
    <n v="1309122"/>
    <s v="L405640"/>
    <s v="G405588"/>
  </r>
  <r>
    <s v="https://www.gem.wiki/Datang_Lishui_Gas_Thermal_power_station"/>
    <x v="72"/>
    <s v="Datang Lishui Gas Thermal power station"/>
    <s v="大唐溧水燃机热电厂"/>
    <s v="2"/>
    <s v="NG"/>
    <n v="100"/>
    <x v="0"/>
    <x v="0"/>
    <s v="Y"/>
    <s v="not found"/>
    <s v="not found"/>
    <s v="N"/>
    <x v="30"/>
    <m/>
    <m/>
    <m/>
    <n v="31.680565999999999"/>
    <n v="118.999543"/>
    <s v="exact"/>
    <s v="Nanjing"/>
    <m/>
    <s v="Lishui"/>
    <s v="Jiangsu"/>
    <x v="2"/>
    <s v="Eastern Asia"/>
    <m/>
    <m/>
    <m/>
    <m/>
    <m/>
    <m/>
    <s v="1135848"/>
    <n v="1309123"/>
    <s v="L405640"/>
    <s v="G405589"/>
  </r>
  <r>
    <s v="https://www.gem.wiki/Datang_Nanjing_Xiaguan-3_power_station"/>
    <x v="72"/>
    <s v="Datang Nanjing Xiaguan-3 power station"/>
    <s v="大唐南京发电厂"/>
    <s v="2-1"/>
    <s v="NG"/>
    <n v="655"/>
    <x v="2"/>
    <x v="0"/>
    <s v="not found"/>
    <s v="not found"/>
    <s v="not found"/>
    <s v="N"/>
    <x v="43"/>
    <m/>
    <m/>
    <m/>
    <n v="32.213520000000003"/>
    <n v="119.2103"/>
    <s v="exact"/>
    <s v="Nanjing"/>
    <m/>
    <s v="Qixia"/>
    <s v="Jiangsu"/>
    <x v="2"/>
    <s v="Eastern Asia"/>
    <m/>
    <m/>
    <s v="Datang Nanjing Xiaguan Power Station, Datang Nandian"/>
    <m/>
    <m/>
    <m/>
    <s v="1077166"/>
    <n v="1316057"/>
    <s v="L100977"/>
    <s v="G405578"/>
  </r>
  <r>
    <s v="https://www.gem.wiki/Datang_Nanjing_Xiaguan-3_power_station"/>
    <x v="72"/>
    <s v="Datang Nanjing Xiaguan-3 power station"/>
    <s v="大唐南京发电厂"/>
    <s v="2-2"/>
    <s v="NG"/>
    <n v="655"/>
    <x v="2"/>
    <x v="0"/>
    <s v="not found"/>
    <s v="not found"/>
    <s v="not found"/>
    <s v="N"/>
    <x v="43"/>
    <m/>
    <m/>
    <m/>
    <n v="32.213520000000003"/>
    <n v="119.2103"/>
    <s v="exact"/>
    <s v="Nanjing"/>
    <m/>
    <s v="Qixia"/>
    <s v="Jiangsu"/>
    <x v="2"/>
    <s v="Eastern Asia"/>
    <m/>
    <m/>
    <s v="Datang Nanjing Xiaguan Power Station, Datang Nandian"/>
    <m/>
    <m/>
    <m/>
    <s v="1077166"/>
    <n v="1316058"/>
    <s v="L100977"/>
    <s v="G405579"/>
  </r>
  <r>
    <s v="https://www.gem.wiki/Datang_Qingdao_Gas_Thermal_power_station"/>
    <x v="72"/>
    <s v="Datang Qingdao Gas Thermal power station"/>
    <s v="大唐青岛天然气热电联产工程"/>
    <s v="1-1"/>
    <s v="NG"/>
    <n v="540"/>
    <x v="2"/>
    <x v="0"/>
    <s v="Y"/>
    <s v="not found"/>
    <s v="not found"/>
    <s v="replacement"/>
    <x v="43"/>
    <m/>
    <m/>
    <m/>
    <n v="36.147713000000003"/>
    <n v="120.365482"/>
    <s v="exact"/>
    <s v="Qingdao"/>
    <m/>
    <m/>
    <s v="Shandong"/>
    <x v="2"/>
    <s v="Eastern Asia"/>
    <m/>
    <m/>
    <m/>
    <m/>
    <m/>
    <m/>
    <s v="1114999"/>
    <m/>
    <s v="L405642"/>
    <s v="G405631"/>
  </r>
  <r>
    <s v="https://www.gem.wiki/Datang_Qingdao_Gas_Thermal_power_station"/>
    <x v="72"/>
    <s v="Datang Qingdao Gas Thermal power station"/>
    <s v="大唐青岛天然气热电联产工程"/>
    <s v="1-2"/>
    <s v="NG"/>
    <n v="540"/>
    <x v="2"/>
    <x v="0"/>
    <s v="Y"/>
    <s v="not found"/>
    <s v="not found"/>
    <s v="replacement"/>
    <x v="43"/>
    <m/>
    <m/>
    <m/>
    <n v="36.147713000000003"/>
    <n v="120.365482"/>
    <s v="exact"/>
    <s v="Qingdao"/>
    <m/>
    <m/>
    <s v="Shandong"/>
    <x v="2"/>
    <s v="Eastern Asia"/>
    <m/>
    <m/>
    <m/>
    <m/>
    <m/>
    <m/>
    <s v="1114999"/>
    <m/>
    <s v="L405642"/>
    <s v="G405632"/>
  </r>
  <r>
    <s v="https://www.gem.wiki/Datang_Qingdao_Gas_Thermal_power_station"/>
    <x v="72"/>
    <s v="Datang Qingdao Gas Thermal power station"/>
    <s v="大唐青岛天然气热电联产工程"/>
    <s v="2-1"/>
    <s v="NG"/>
    <n v="460"/>
    <x v="3"/>
    <x v="0"/>
    <s v="Y"/>
    <s v="not found"/>
    <s v="not found"/>
    <s v="N"/>
    <x v="43"/>
    <m/>
    <m/>
    <m/>
    <n v="36.147713000000003"/>
    <n v="120.365482"/>
    <s v="exact"/>
    <s v="Qingdao"/>
    <m/>
    <m/>
    <s v="Shandong"/>
    <x v="2"/>
    <s v="Eastern Asia"/>
    <m/>
    <m/>
    <m/>
    <m/>
    <m/>
    <m/>
    <s v="1114999"/>
    <m/>
    <s v="L405642"/>
    <s v="G405633"/>
  </r>
  <r>
    <s v="https://www.gem.wiki/Datang_Qingdao_Gas_Thermal_power_station"/>
    <x v="72"/>
    <s v="Datang Qingdao Gas Thermal power station"/>
    <s v="大唐青岛天然气热电联产工程"/>
    <s v="2-2"/>
    <s v="NG"/>
    <n v="460"/>
    <x v="3"/>
    <x v="0"/>
    <s v="Y"/>
    <s v="not found"/>
    <s v="not found"/>
    <s v="N"/>
    <x v="43"/>
    <m/>
    <m/>
    <m/>
    <n v="36.147713000000003"/>
    <n v="120.365482"/>
    <s v="exact"/>
    <s v="Qingdao"/>
    <m/>
    <m/>
    <s v="Shandong"/>
    <x v="2"/>
    <s v="Eastern Asia"/>
    <m/>
    <m/>
    <m/>
    <m/>
    <m/>
    <m/>
    <s v="1114999"/>
    <m/>
    <s v="L405642"/>
    <s v="G405634"/>
  </r>
  <r>
    <s v="https://www.gem.wiki/Datang_Rugao_Natural_Gas_Distribution_power_plant"/>
    <x v="72"/>
    <s v="Datang Rugao Natural Gas Distribution power plant"/>
    <s v="大唐如皋天然气分布式能源站项目"/>
    <s v="1"/>
    <s v="NG"/>
    <n v="92"/>
    <x v="1"/>
    <x v="0"/>
    <s v="not found"/>
    <s v="not found"/>
    <s v="not found"/>
    <s v="not found"/>
    <x v="43"/>
    <m/>
    <m/>
    <m/>
    <n v="32.363100000000003"/>
    <n v="120.71239"/>
    <s v="approximate"/>
    <s v="Dingyen Town"/>
    <s v="Rugao City"/>
    <s v="Nantong City"/>
    <s v="Jangsu"/>
    <x v="2"/>
    <s v="Eastern Asia"/>
    <m/>
    <m/>
    <m/>
    <m/>
    <m/>
    <m/>
    <m/>
    <m/>
    <s v="L408286"/>
    <s v="G412486"/>
  </r>
  <r>
    <s v="https://www.gem.wiki/Datang_Shaoxing_Jiangbin_Thermal_power_station"/>
    <x v="72"/>
    <s v="Datang Shaoxing Jiangbin Thermal power station"/>
    <s v="大唐国际绍兴江滨热电厂"/>
    <s v="1"/>
    <s v="NG"/>
    <n v="452"/>
    <x v="0"/>
    <x v="0"/>
    <s v="Y"/>
    <s v="not found"/>
    <s v="not found"/>
    <s v="N"/>
    <x v="22"/>
    <m/>
    <m/>
    <m/>
    <n v="30.131620000000002"/>
    <n v="120.69274799999999"/>
    <s v="exact"/>
    <s v="Shaoxing"/>
    <m/>
    <m/>
    <s v="Zhejiang"/>
    <x v="2"/>
    <s v="Eastern Asia"/>
    <m/>
    <m/>
    <m/>
    <m/>
    <m/>
    <m/>
    <s v="1089717"/>
    <n v="1239752"/>
    <s v="L405643"/>
    <s v="G405733"/>
  </r>
  <r>
    <s v="https://www.gem.wiki/Datang_Shaoxing_Jiangbin_Thermal_power_station"/>
    <x v="72"/>
    <s v="Datang Shaoxing Jiangbin Thermal power station"/>
    <s v="大唐国际绍兴江滨热电厂"/>
    <s v="2"/>
    <s v="NG"/>
    <n v="452"/>
    <x v="0"/>
    <x v="0"/>
    <s v="Y"/>
    <s v="not found"/>
    <s v="not found"/>
    <s v="N"/>
    <x v="22"/>
    <m/>
    <m/>
    <m/>
    <n v="30.131620000000002"/>
    <n v="120.69274799999999"/>
    <s v="exact"/>
    <s v="Shaoxing"/>
    <m/>
    <m/>
    <s v="Zhejiang"/>
    <x v="2"/>
    <s v="Eastern Asia"/>
    <m/>
    <m/>
    <m/>
    <m/>
    <m/>
    <m/>
    <s v="1089717"/>
    <n v="1239753"/>
    <s v="L405643"/>
    <s v="G405734"/>
  </r>
  <r>
    <s v="https://www.gem.wiki/Datang_Suzhou_Gas_Thermal_power_station"/>
    <x v="72"/>
    <s v="Datang Suzhou Gas Thermal power station"/>
    <s v="大唐苏州燃机热电厂"/>
    <s v="1"/>
    <s v="NG"/>
    <n v="200"/>
    <x v="0"/>
    <x v="0"/>
    <s v="Y"/>
    <s v="not found"/>
    <s v="not found"/>
    <s v="N"/>
    <x v="22"/>
    <m/>
    <m/>
    <m/>
    <n v="31.037375999999998"/>
    <n v="120.759901"/>
    <s v="exact"/>
    <s v="Suzhou"/>
    <m/>
    <s v="Wujiang"/>
    <s v="Jiangsu"/>
    <x v="2"/>
    <s v="Eastern Asia"/>
    <m/>
    <m/>
    <s v="Datang Wujiang Gas Thermal Power Station"/>
    <m/>
    <m/>
    <m/>
    <s v="1089769"/>
    <s v="1239870, 1239871"/>
    <s v="L405646"/>
    <s v="G405580"/>
  </r>
  <r>
    <s v="https://www.gem.wiki/Datang_Suzhou_Gas_Thermal_power_station"/>
    <x v="72"/>
    <s v="Datang Suzhou Gas Thermal power station"/>
    <s v="大唐苏州燃机热电厂"/>
    <s v="2"/>
    <s v="NG"/>
    <n v="200"/>
    <x v="0"/>
    <x v="0"/>
    <s v="Y"/>
    <s v="not found"/>
    <s v="not found"/>
    <s v="N"/>
    <x v="22"/>
    <m/>
    <m/>
    <m/>
    <n v="31.037375999999998"/>
    <n v="120.759901"/>
    <s v="exact"/>
    <s v="Suzhou"/>
    <m/>
    <s v="Wujiang"/>
    <s v="Jiangsu"/>
    <x v="2"/>
    <s v="Eastern Asia"/>
    <m/>
    <m/>
    <s v="Datang Wujiang Gas Thermal Power Station"/>
    <m/>
    <m/>
    <m/>
    <s v="1089769"/>
    <s v="1239872, 1239873"/>
    <s v="L405646"/>
    <s v="G405581"/>
  </r>
  <r>
    <s v="https://www.gem.wiki/Datang_Wanning_Gas_power_station"/>
    <x v="72"/>
    <s v="Datang Wanning Gas power station"/>
    <s v="大唐万宁燃气电厂"/>
    <s v="1"/>
    <s v="NG"/>
    <n v="460"/>
    <x v="0"/>
    <x v="0"/>
    <s v="not found"/>
    <s v="not found"/>
    <s v="not found"/>
    <m/>
    <x v="30"/>
    <m/>
    <m/>
    <m/>
    <n v="18.913193"/>
    <n v="110.370316"/>
    <s v="exact"/>
    <s v="Wanning"/>
    <m/>
    <m/>
    <s v="Hainan"/>
    <x v="2"/>
    <s v="Eastern Asia"/>
    <m/>
    <m/>
    <m/>
    <m/>
    <m/>
    <m/>
    <s v="1130777"/>
    <m/>
    <s v="L405645"/>
    <s v="G405424"/>
  </r>
  <r>
    <s v="https://www.gem.wiki/Datang_Wanning_Gas_power_station"/>
    <x v="72"/>
    <s v="Datang Wanning Gas power station"/>
    <s v="大唐万宁燃气电厂"/>
    <s v="2"/>
    <s v="NG"/>
    <n v="460"/>
    <x v="0"/>
    <x v="0"/>
    <s v="not found"/>
    <s v="not found"/>
    <s v="not found"/>
    <m/>
    <x v="3"/>
    <m/>
    <m/>
    <m/>
    <n v="18.913193"/>
    <n v="110.370316"/>
    <s v="exact"/>
    <s v="Wanning"/>
    <m/>
    <m/>
    <s v="Hainan"/>
    <x v="2"/>
    <s v="Eastern Asia"/>
    <m/>
    <m/>
    <m/>
    <m/>
    <m/>
    <m/>
    <s v="1130777"/>
    <m/>
    <s v="L405645"/>
    <s v="G405425"/>
  </r>
  <r>
    <s v="https://www.gem.wiki/Datang_Xinyi_Gas_Thermal_power_station"/>
    <x v="72"/>
    <s v="Datang Xinyi Gas Thermal power station"/>
    <s v="大唐新沂燃机热电厂"/>
    <s v="1"/>
    <s v="NG"/>
    <n v="400"/>
    <x v="5"/>
    <x v="5"/>
    <s v="Y"/>
    <m/>
    <m/>
    <m/>
    <x v="45"/>
    <m/>
    <m/>
    <m/>
    <n v="34.370747999999999"/>
    <n v="118.29714300000001"/>
    <s v="approximate"/>
    <s v="Xuzhou"/>
    <m/>
    <s v="Xinyi"/>
    <s v="Jiangsu"/>
    <x v="2"/>
    <s v="Eastern Asia"/>
    <m/>
    <m/>
    <m/>
    <m/>
    <m/>
    <m/>
    <m/>
    <m/>
    <s v="L405647"/>
    <s v="G405586"/>
  </r>
  <r>
    <s v="https://www.gem.wiki/Datang_Xinyi_Gas_Thermal_power_station"/>
    <x v="72"/>
    <s v="Datang Xinyi Gas Thermal power station"/>
    <s v="大唐新沂燃机热电厂"/>
    <s v="2"/>
    <s v="NG"/>
    <n v="400"/>
    <x v="5"/>
    <x v="5"/>
    <s v="Y"/>
    <m/>
    <m/>
    <m/>
    <x v="45"/>
    <m/>
    <m/>
    <m/>
    <n v="34.370747999999999"/>
    <n v="118.29714300000001"/>
    <s v="approximate"/>
    <s v="Xuzhou"/>
    <m/>
    <s v="Xinyi"/>
    <s v="Jiangsu"/>
    <x v="2"/>
    <s v="Eastern Asia"/>
    <m/>
    <m/>
    <m/>
    <m/>
    <m/>
    <m/>
    <m/>
    <m/>
    <s v="L405647"/>
    <s v="G405587"/>
  </r>
  <r>
    <s v="https://www.gem.wiki/Dazhou_Economic_Zone_Distributed_Gas_power_station"/>
    <x v="72"/>
    <s v="Dazhou Economic Zone Distributed Gas power station"/>
    <s v="达州经开区天然气分布式能源站"/>
    <s v="1-1"/>
    <s v="NG"/>
    <n v="50"/>
    <x v="5"/>
    <x v="0"/>
    <s v="Y"/>
    <m/>
    <m/>
    <m/>
    <x v="45"/>
    <m/>
    <m/>
    <m/>
    <n v="31.146121999999998"/>
    <n v="107.47461699999999"/>
    <s v="exact"/>
    <s v="Dazhou"/>
    <m/>
    <m/>
    <s v="Sichuan"/>
    <x v="2"/>
    <s v="Eastern Asia"/>
    <m/>
    <m/>
    <m/>
    <m/>
    <m/>
    <m/>
    <m/>
    <m/>
    <s v="L405648"/>
    <s v="G405685"/>
  </r>
  <r>
    <s v="https://www.gem.wiki/Dazhou_Economic_Zone_Distributed_Gas_power_station"/>
    <x v="72"/>
    <s v="Dazhou Economic Zone Distributed Gas power station"/>
    <s v="达州经开区天然气分布式能源站"/>
    <s v="1-2"/>
    <s v="NG"/>
    <n v="50"/>
    <x v="5"/>
    <x v="0"/>
    <s v="Y"/>
    <m/>
    <m/>
    <m/>
    <x v="45"/>
    <m/>
    <m/>
    <m/>
    <n v="31.146121999999998"/>
    <n v="107.47461699999999"/>
    <s v="exact"/>
    <s v="Dazhou"/>
    <m/>
    <m/>
    <s v="Sichuan"/>
    <x v="2"/>
    <s v="Eastern Asia"/>
    <m/>
    <m/>
    <m/>
    <m/>
    <m/>
    <m/>
    <m/>
    <m/>
    <s v="L405648"/>
    <s v="G410287"/>
  </r>
  <r>
    <s v="https://www.gem.wiki/Dazhou_Economic_Zone_Distributed_Gas_power_station"/>
    <x v="72"/>
    <s v="Dazhou Economic Zone Distributed Gas power station"/>
    <s v="达州经开区天然气分布式能源站"/>
    <s v="1-3"/>
    <s v="NG"/>
    <n v="50"/>
    <x v="5"/>
    <x v="0"/>
    <s v="Y"/>
    <m/>
    <m/>
    <m/>
    <x v="45"/>
    <m/>
    <m/>
    <m/>
    <n v="31.146121999999998"/>
    <n v="107.47461699999999"/>
    <s v="exact"/>
    <s v="Dazhou"/>
    <m/>
    <m/>
    <s v="Sichuan"/>
    <x v="2"/>
    <s v="Eastern Asia"/>
    <m/>
    <m/>
    <m/>
    <m/>
    <m/>
    <m/>
    <m/>
    <m/>
    <s v="L405648"/>
    <s v="G410286"/>
  </r>
  <r>
    <s v="https://www.gem.wiki/Dazhou_Economic_Zone_Distributed_Gas_power_station"/>
    <x v="72"/>
    <s v="Dazhou Economic Zone Distributed Gas power station"/>
    <s v="达州经开区天然气分布式能源站"/>
    <s v="1-4"/>
    <s v="NG"/>
    <n v="50"/>
    <x v="5"/>
    <x v="0"/>
    <s v="Y"/>
    <m/>
    <m/>
    <m/>
    <x v="45"/>
    <m/>
    <m/>
    <m/>
    <n v="31.146121999999998"/>
    <n v="107.47461699999999"/>
    <s v="exact"/>
    <s v="Dazhou"/>
    <m/>
    <m/>
    <s v="Sichuan"/>
    <x v="2"/>
    <s v="Eastern Asia"/>
    <m/>
    <m/>
    <m/>
    <m/>
    <m/>
    <m/>
    <m/>
    <m/>
    <s v="L405648"/>
    <s v="G410285"/>
  </r>
  <r>
    <s v="https://www.gem.wiki/Dazhou_Economic_Zone_Distributed_Gas_power_station"/>
    <x v="72"/>
    <s v="Dazhou Economic Zone Distributed Gas power station"/>
    <s v="达州经开区天然气分布式能源站"/>
    <s v="2-1"/>
    <s v="NG"/>
    <n v="50"/>
    <x v="5"/>
    <x v="1"/>
    <s v="not found"/>
    <m/>
    <m/>
    <m/>
    <x v="45"/>
    <m/>
    <m/>
    <m/>
    <n v="31.146121999999998"/>
    <n v="107.47461699999999"/>
    <s v="exact"/>
    <s v="Dazhou"/>
    <m/>
    <m/>
    <s v="Sichuan"/>
    <x v="2"/>
    <s v="Eastern Asia"/>
    <m/>
    <m/>
    <m/>
    <m/>
    <m/>
    <m/>
    <m/>
    <m/>
    <s v="L405648"/>
    <s v="G405686"/>
  </r>
  <r>
    <s v="https://www.gem.wiki/Dazhou_Economic_Zone_Distributed_Gas_power_station"/>
    <x v="72"/>
    <s v="Dazhou Economic Zone Distributed Gas power station"/>
    <s v="达州经开区天然气分布式能源站"/>
    <s v="2-2"/>
    <s v="NG"/>
    <n v="50"/>
    <x v="5"/>
    <x v="1"/>
    <s v="not found"/>
    <m/>
    <m/>
    <m/>
    <x v="45"/>
    <m/>
    <m/>
    <m/>
    <n v="31.146121999999998"/>
    <n v="107.47461699999999"/>
    <s v="exact"/>
    <s v="Dazhou"/>
    <m/>
    <m/>
    <s v="Sichuan"/>
    <x v="2"/>
    <s v="Eastern Asia"/>
    <m/>
    <m/>
    <m/>
    <m/>
    <m/>
    <m/>
    <m/>
    <m/>
    <s v="L405648"/>
    <s v="G410288"/>
  </r>
  <r>
    <s v="https://www.gem.wiki/Dongguan_Hongmei_Natural_Gas_power_station"/>
    <x v="72"/>
    <s v="Dongguan Hongmei Natural Gas power station"/>
    <s v="东莞市粤文智慧能源有限公司热电厂"/>
    <s v="1"/>
    <s v="NG"/>
    <n v="460"/>
    <x v="1"/>
    <x v="0"/>
    <s v="Y"/>
    <s v="not found"/>
    <s v="not found"/>
    <s v="N"/>
    <x v="43"/>
    <m/>
    <m/>
    <m/>
    <n v="22.989308000000001"/>
    <n v="113.597865"/>
    <s v="approximate"/>
    <s v="Dongguan"/>
    <s v="Hongmei Town"/>
    <m/>
    <s v="Guangdong"/>
    <x v="2"/>
    <s v="Eastern Asia"/>
    <m/>
    <m/>
    <m/>
    <m/>
    <m/>
    <m/>
    <m/>
    <m/>
    <s v="L407497"/>
    <s v="G409634"/>
  </r>
  <r>
    <s v="https://www.gem.wiki/Dongguan_Hongmei_Natural_Gas_power_station"/>
    <x v="72"/>
    <s v="Dongguan Hongmei Natural Gas power station"/>
    <s v="东莞市粤文智慧能源有限公司热电厂"/>
    <s v="2"/>
    <s v="NG"/>
    <n v="460"/>
    <x v="1"/>
    <x v="0"/>
    <s v="Y"/>
    <s v="not found"/>
    <s v="not found"/>
    <s v="N"/>
    <x v="43"/>
    <m/>
    <m/>
    <m/>
    <n v="22.989308000000001"/>
    <n v="113.597865"/>
    <s v="approximate"/>
    <s v="Dongguan"/>
    <s v="Hongmei Town"/>
    <m/>
    <s v="Guangdong"/>
    <x v="2"/>
    <s v="Eastern Asia"/>
    <m/>
    <m/>
    <m/>
    <m/>
    <m/>
    <m/>
    <m/>
    <m/>
    <s v="L407497"/>
    <s v="G409635"/>
  </r>
  <r>
    <s v="https://www.gem.wiki/Dongguan_Humen_Gas_power_station"/>
    <x v="72"/>
    <s v="Dongguan Humen Gas power station"/>
    <s v="东莞虎门电厂"/>
    <s v="1"/>
    <s v="LNG"/>
    <n v="180"/>
    <x v="0"/>
    <x v="0"/>
    <s v="Y"/>
    <s v="not found"/>
    <s v="not found"/>
    <s v="N"/>
    <x v="21"/>
    <m/>
    <m/>
    <m/>
    <n v="22.815287999999999"/>
    <n v="113.624786"/>
    <s v="exact"/>
    <s v="Dongguan"/>
    <s v="Humeng Town"/>
    <m/>
    <s v="Guangdong"/>
    <x v="2"/>
    <s v="Eastern Asia"/>
    <m/>
    <m/>
    <m/>
    <m/>
    <m/>
    <m/>
    <m/>
    <m/>
    <s v="L405649"/>
    <s v="G405199"/>
  </r>
  <r>
    <s v="https://www.gem.wiki/Dongguan_Humen_Gas_power_station"/>
    <x v="72"/>
    <s v="Dongguan Humen Gas power station"/>
    <s v="东莞虎门电厂"/>
    <s v="2"/>
    <s v="LNG"/>
    <n v="60"/>
    <x v="0"/>
    <x v="0"/>
    <s v="Y"/>
    <s v="not found"/>
    <s v="not found"/>
    <s v="N"/>
    <x v="21"/>
    <m/>
    <m/>
    <m/>
    <n v="22.815287999999999"/>
    <n v="113.624786"/>
    <s v="exact"/>
    <s v="Dongguan"/>
    <s v="Humeng Town"/>
    <m/>
    <s v="Guangdong"/>
    <x v="2"/>
    <s v="Eastern Asia"/>
    <m/>
    <m/>
    <m/>
    <m/>
    <m/>
    <m/>
    <m/>
    <m/>
    <s v="L405649"/>
    <s v="G405200"/>
  </r>
  <r>
    <s v="https://www.gem.wiki/Dongguan_Humen_Gas_power_station"/>
    <x v="72"/>
    <s v="Dongguan Humen Gas power station"/>
    <s v="东莞虎门电厂"/>
    <s v="3"/>
    <s v="LNG"/>
    <n v="60"/>
    <x v="0"/>
    <x v="0"/>
    <s v="Y"/>
    <s v="not found"/>
    <s v="not found"/>
    <s v="N"/>
    <x v="21"/>
    <m/>
    <m/>
    <m/>
    <n v="22.815287999999999"/>
    <n v="113.624786"/>
    <s v="exact"/>
    <s v="Dongguan"/>
    <s v="Humeng Town"/>
    <m/>
    <s v="Guangdong"/>
    <x v="2"/>
    <s v="Eastern Asia"/>
    <m/>
    <m/>
    <m/>
    <m/>
    <m/>
    <m/>
    <m/>
    <m/>
    <s v="L405649"/>
    <s v="G405201"/>
  </r>
  <r>
    <s v="https://www.gem.wiki/Dongguan_Humen_Gas_power_station"/>
    <x v="72"/>
    <s v="Dongguan Humen Gas power station"/>
    <s v="东莞虎门电厂"/>
    <s v="4"/>
    <s v="NG"/>
    <n v="460"/>
    <x v="4"/>
    <x v="0"/>
    <s v="Y"/>
    <s v="not found"/>
    <s v="not found"/>
    <s v="N"/>
    <x v="45"/>
    <m/>
    <m/>
    <m/>
    <n v="22.815287999999999"/>
    <n v="113.624786"/>
    <s v="exact"/>
    <s v="Dongguan"/>
    <s v="Humeng Town"/>
    <m/>
    <s v="Guangdong"/>
    <x v="2"/>
    <s v="Eastern Asia"/>
    <m/>
    <m/>
    <m/>
    <m/>
    <m/>
    <m/>
    <m/>
    <m/>
    <s v="L405649"/>
    <s v="G405202"/>
  </r>
  <r>
    <s v="https://www.gem.wiki/Dongguan_Jintian_Paper_Gas_Thermal_power_station"/>
    <x v="72"/>
    <s v="Dongguan Jintian Paper Gas Thermal power station"/>
    <s v="东莞市金田纸业燃气电站"/>
    <s v="1"/>
    <s v="NG"/>
    <n v="75"/>
    <x v="1"/>
    <x v="0"/>
    <s v="Y"/>
    <s v="not found"/>
    <s v="not found"/>
    <s v="replacement"/>
    <x v="43"/>
    <m/>
    <m/>
    <m/>
    <n v="23.055555999999999"/>
    <n v="113.68284300000001"/>
    <s v="exact"/>
    <s v="Dongguan"/>
    <m/>
    <m/>
    <s v="Guangdong"/>
    <x v="2"/>
    <s v="Eastern Asia"/>
    <m/>
    <m/>
    <m/>
    <m/>
    <m/>
    <m/>
    <m/>
    <m/>
    <s v="L405864"/>
    <s v="G405776"/>
  </r>
  <r>
    <s v="https://www.gem.wiki/Dongguan_Jintian_Paper_Gas_Thermal_power_station"/>
    <x v="72"/>
    <s v="Dongguan Jintian Paper Gas Thermal power station"/>
    <s v="东莞市金田纸业燃气电站"/>
    <s v="2"/>
    <s v="NG"/>
    <n v="75"/>
    <x v="1"/>
    <x v="0"/>
    <s v="Y"/>
    <s v="not found"/>
    <s v="not found"/>
    <s v="replacement"/>
    <x v="43"/>
    <m/>
    <m/>
    <m/>
    <n v="23.055555999999999"/>
    <n v="113.68284300000001"/>
    <s v="exact"/>
    <s v="Dongguan"/>
    <m/>
    <m/>
    <s v="Guangdong"/>
    <x v="2"/>
    <s v="Eastern Asia"/>
    <m/>
    <m/>
    <m/>
    <m/>
    <m/>
    <m/>
    <m/>
    <m/>
    <s v="L405864"/>
    <s v="G405777"/>
  </r>
  <r>
    <s v="https://www.gem.wiki/Dongguan_Jintian_Paper_Gas_Thermal_power_station"/>
    <x v="72"/>
    <s v="Dongguan Jintian Paper Gas Thermal power station"/>
    <s v="东莞市金田纸业燃气电站"/>
    <s v="3"/>
    <s v="NG"/>
    <n v="75"/>
    <x v="1"/>
    <x v="0"/>
    <s v="Y"/>
    <s v="not found"/>
    <s v="not found"/>
    <s v="replacement"/>
    <x v="43"/>
    <m/>
    <m/>
    <m/>
    <n v="23.055555999999999"/>
    <n v="113.68284300000001"/>
    <s v="exact"/>
    <s v="Dongguan"/>
    <m/>
    <m/>
    <s v="Guangdong"/>
    <x v="2"/>
    <s v="Eastern Asia"/>
    <m/>
    <m/>
    <m/>
    <m/>
    <m/>
    <m/>
    <m/>
    <m/>
    <s v="L405864"/>
    <s v="G405778"/>
  </r>
  <r>
    <s v="https://www.gem.wiki/Dongguan_Ningzhou_Gas_power_station"/>
    <x v="72"/>
    <s v="Dongguan Ningzhou Gas power station"/>
    <s v="东莞宁洲燃气电厂"/>
    <s v="1"/>
    <s v="NG"/>
    <n v="700"/>
    <x v="1"/>
    <x v="0"/>
    <s v="Y"/>
    <s v="not found"/>
    <s v="not found"/>
    <s v="N"/>
    <x v="49"/>
    <m/>
    <m/>
    <m/>
    <n v="23.024253000000002"/>
    <n v="113.596723"/>
    <s v="exact"/>
    <s v="Dongguan"/>
    <m/>
    <m/>
    <s v="Guangdong"/>
    <x v="2"/>
    <s v="Eastern Asia"/>
    <m/>
    <m/>
    <m/>
    <m/>
    <m/>
    <m/>
    <s v="1135257"/>
    <n v="1308238"/>
    <s v="L405650"/>
    <s v="G405305"/>
  </r>
  <r>
    <s v="https://www.gem.wiki/Dongguan_Ningzhou_Gas_power_station"/>
    <x v="72"/>
    <s v="Dongguan Ningzhou Gas power station"/>
    <s v="东莞宁洲燃气电厂"/>
    <s v="2"/>
    <s v="NG"/>
    <n v="700"/>
    <x v="1"/>
    <x v="0"/>
    <s v="Y"/>
    <s v="not found"/>
    <s v="not found"/>
    <s v="N"/>
    <x v="49"/>
    <m/>
    <m/>
    <m/>
    <n v="23.024253000000002"/>
    <n v="113.596723"/>
    <s v="exact"/>
    <s v="Dongguan"/>
    <m/>
    <m/>
    <s v="Guangdong"/>
    <x v="2"/>
    <s v="Eastern Asia"/>
    <m/>
    <m/>
    <m/>
    <m/>
    <m/>
    <m/>
    <s v="1135257"/>
    <n v="1308239"/>
    <s v="L405650"/>
    <s v="G405306"/>
  </r>
  <r>
    <s v="https://www.gem.wiki/Dongguan_Ningzhou_Gas_power_station"/>
    <x v="72"/>
    <s v="Dongguan Ningzhou Gas power station"/>
    <s v="东莞宁洲燃气电厂"/>
    <s v="3"/>
    <s v="NG"/>
    <n v="700"/>
    <x v="1"/>
    <x v="0"/>
    <s v="Y"/>
    <s v="not found"/>
    <s v="not found"/>
    <s v="N"/>
    <x v="49"/>
    <m/>
    <m/>
    <m/>
    <n v="23.024253000000002"/>
    <n v="113.596723"/>
    <s v="exact"/>
    <s v="Dongguan"/>
    <m/>
    <m/>
    <s v="Guangdong"/>
    <x v="2"/>
    <s v="Eastern Asia"/>
    <m/>
    <m/>
    <m/>
    <m/>
    <m/>
    <m/>
    <s v="1135257"/>
    <n v="1308240"/>
    <s v="L405650"/>
    <s v="G405307"/>
  </r>
  <r>
    <s v="https://www.gem.wiki/Dongguan_Qishi_Natural_Gas_power_station"/>
    <x v="72"/>
    <s v="Dongguan Qishi Natural Gas power station"/>
    <s v="东莞企石天然气分布式热电厂"/>
    <s v="1"/>
    <s v="NG"/>
    <n v="120"/>
    <x v="2"/>
    <x v="0"/>
    <s v="Y"/>
    <s v="not found"/>
    <s v="not found"/>
    <s v="N"/>
    <x v="43"/>
    <m/>
    <m/>
    <m/>
    <n v="23.0480549"/>
    <n v="114.0633121"/>
    <s v="approximate"/>
    <s v="Dongguan"/>
    <s v="Qinghu Town"/>
    <m/>
    <s v="Guangdong"/>
    <x v="2"/>
    <s v="Eastern Asia"/>
    <m/>
    <m/>
    <m/>
    <m/>
    <m/>
    <m/>
    <m/>
    <m/>
    <s v="L405855"/>
    <s v="G409945"/>
  </r>
  <r>
    <s v="https://www.gem.wiki/Dongguan_Qishi_Natural_Gas_power_station"/>
    <x v="72"/>
    <s v="Dongguan Qishi Natural Gas power station"/>
    <s v="东莞企石天然气分布式热电厂"/>
    <s v="2"/>
    <s v="NG"/>
    <n v="120"/>
    <x v="2"/>
    <x v="0"/>
    <s v="Y"/>
    <s v="not found"/>
    <s v="not found"/>
    <s v="N"/>
    <x v="43"/>
    <m/>
    <m/>
    <m/>
    <n v="23.0480549"/>
    <n v="114.0633121"/>
    <s v="approximate"/>
    <s v="Dongguan"/>
    <s v="Qinghu Town"/>
    <m/>
    <s v="Guangdong"/>
    <x v="2"/>
    <s v="Eastern Asia"/>
    <m/>
    <m/>
    <m/>
    <m/>
    <m/>
    <m/>
    <m/>
    <m/>
    <s v="L405855"/>
    <s v="G409944"/>
  </r>
  <r>
    <s v="https://www.gem.wiki/Dongguan_Shijie_(Xingning)_Industrial_Transfer_Industrial_Park_power_station"/>
    <x v="72"/>
    <s v="Dongguan Shijie (Xingning) Industrial Transfer Industrial Park power station"/>
    <s v="东莞石碣（兴宁）产业转移工业园分布式能源站项目"/>
    <s v="2-1"/>
    <s v="NG"/>
    <n v="53"/>
    <x v="2"/>
    <x v="5"/>
    <s v="Y"/>
    <s v="not found"/>
    <s v="not found"/>
    <m/>
    <x v="7"/>
    <m/>
    <m/>
    <m/>
    <n v="24.1739836428746"/>
    <n v="115.697987967316"/>
    <s v="approximate"/>
    <s v="Meizhou"/>
    <m/>
    <s v="Xinning"/>
    <s v="Guangdong"/>
    <x v="2"/>
    <s v="Eastern Asia"/>
    <m/>
    <m/>
    <m/>
    <m/>
    <m/>
    <m/>
    <m/>
    <m/>
    <s v="L407750"/>
    <s v="G410235"/>
  </r>
  <r>
    <s v="https://www.gem.wiki/Dongguan_Shijie_(Xingning)_Industrial_Transfer_Industrial_Park_power_station"/>
    <x v="72"/>
    <s v="Dongguan Shijie (Xingning) Industrial Transfer Industrial Park power station"/>
    <s v="东莞石碣（兴宁）产业转移工业园分布式能源站项目"/>
    <s v="2-2"/>
    <s v="NG"/>
    <n v="53"/>
    <x v="2"/>
    <x v="5"/>
    <s v="Y"/>
    <s v="not found"/>
    <s v="not found"/>
    <m/>
    <x v="7"/>
    <m/>
    <m/>
    <m/>
    <n v="24.1739836428746"/>
    <n v="115.697987967316"/>
    <s v="approximate"/>
    <s v="Meizhou"/>
    <m/>
    <s v="Xinning"/>
    <s v="Guangdong"/>
    <x v="2"/>
    <s v="Eastern Asia"/>
    <m/>
    <m/>
    <m/>
    <m/>
    <m/>
    <m/>
    <m/>
    <m/>
    <s v="L407750"/>
    <s v="G410234"/>
  </r>
  <r>
    <s v="https://www.gem.wiki/Dongguan_Songshanhu_power_station"/>
    <x v="72"/>
    <s v="Dongguan Songshanhu power station"/>
    <s v="华润电力东莞松山湖分布式能源项目"/>
    <s v="1"/>
    <s v="NG"/>
    <n v="50"/>
    <x v="1"/>
    <x v="1"/>
    <s v="Y"/>
    <s v="not found"/>
    <s v="not found"/>
    <s v="N"/>
    <x v="7"/>
    <m/>
    <m/>
    <s v="Guangdong Branch of Huaneng New Energy Co., Ltd."/>
    <n v="22.890144770625199"/>
    <n v="113.880679053918"/>
    <s v="approximate"/>
    <s v="Dongguan"/>
    <s v="Songshan Lake"/>
    <m/>
    <s v="Guangdong"/>
    <x v="2"/>
    <s v="Eastern Asia"/>
    <m/>
    <m/>
    <m/>
    <m/>
    <m/>
    <m/>
    <m/>
    <m/>
    <s v="L407881"/>
    <s v="G410747"/>
  </r>
  <r>
    <s v="https://www.gem.wiki/Dongguan_Songshanhu_power_station"/>
    <x v="72"/>
    <s v="Dongguan Songshanhu power station"/>
    <s v="华润电力东莞松山湖分布式能源项目"/>
    <s v="2"/>
    <s v="NG"/>
    <n v="50"/>
    <x v="1"/>
    <x v="1"/>
    <s v="Y"/>
    <s v="not found"/>
    <s v="not found"/>
    <s v="N"/>
    <x v="7"/>
    <m/>
    <m/>
    <s v="Guangdong Branch of Huaneng New Energy Co., Ltd."/>
    <n v="22.890144770625199"/>
    <n v="113.880679053918"/>
    <s v="approximate"/>
    <s v="Dongguan"/>
    <s v="Songshan Lake"/>
    <m/>
    <s v="Guangdong"/>
    <x v="2"/>
    <s v="Eastern Asia"/>
    <m/>
    <m/>
    <m/>
    <m/>
    <m/>
    <m/>
    <m/>
    <m/>
    <s v="L407881"/>
    <s v="G410746"/>
  </r>
  <r>
    <s v="https://www.gem.wiki/Dongguan_Zhongdian_New_Energy_Thermal_power_station"/>
    <x v="72"/>
    <s v="Dongguan Zhongdian New Energy Thermal power station"/>
    <s v="东莞中电新能源热电厂"/>
    <s v="1"/>
    <s v="NG"/>
    <n v="180"/>
    <x v="0"/>
    <x v="0"/>
    <s v="Y"/>
    <s v="not found"/>
    <s v="not found"/>
    <s v="N"/>
    <x v="37"/>
    <m/>
    <m/>
    <m/>
    <n v="22.975774999999999"/>
    <n v="113.828442"/>
    <s v="exact"/>
    <s v="Dongguan"/>
    <m/>
    <m/>
    <s v="Guangdong"/>
    <x v="2"/>
    <s v="Eastern Asia"/>
    <m/>
    <m/>
    <m/>
    <m/>
    <m/>
    <m/>
    <m/>
    <m/>
    <s v="L405651"/>
    <s v="G405220"/>
  </r>
  <r>
    <s v="https://www.gem.wiki/Dongguan_Zhongdian_New_Energy_Thermal_power_station"/>
    <x v="72"/>
    <s v="Dongguan Zhongdian New Energy Thermal power station"/>
    <s v="东莞中电新能源热电厂"/>
    <s v="2"/>
    <s v="NG"/>
    <n v="180"/>
    <x v="0"/>
    <x v="0"/>
    <s v="Y"/>
    <s v="not found"/>
    <s v="not found"/>
    <s v="N"/>
    <x v="37"/>
    <m/>
    <m/>
    <m/>
    <n v="22.975774999999999"/>
    <n v="113.828442"/>
    <s v="exact"/>
    <s v="Dongguan"/>
    <m/>
    <m/>
    <s v="Guangdong"/>
    <x v="2"/>
    <s v="Eastern Asia"/>
    <m/>
    <m/>
    <m/>
    <m/>
    <m/>
    <m/>
    <m/>
    <m/>
    <s v="L405651"/>
    <s v="G405221"/>
  </r>
  <r>
    <s v="https://www.gem.wiki/Dongguan_Zhongdian_New_Energy_Thermal_power_station"/>
    <x v="72"/>
    <s v="Dongguan Zhongdian New Energy Thermal power station"/>
    <s v="东莞中电新能源热电厂"/>
    <s v="3"/>
    <s v="NG"/>
    <n v="470"/>
    <x v="0"/>
    <x v="0"/>
    <s v="Y"/>
    <s v="not found"/>
    <s v="not found"/>
    <s v="N"/>
    <x v="5"/>
    <m/>
    <m/>
    <m/>
    <n v="22.975774999999999"/>
    <n v="113.828442"/>
    <s v="exact"/>
    <s v="Dongguan"/>
    <m/>
    <m/>
    <s v="Guangdong"/>
    <x v="2"/>
    <s v="Eastern Asia"/>
    <m/>
    <m/>
    <m/>
    <m/>
    <m/>
    <m/>
    <m/>
    <m/>
    <s v="L405651"/>
    <s v="G405222"/>
  </r>
  <r>
    <s v="https://www.gem.wiki/Dongguan_Zhongdian_New_Energy_Thermal_power_station"/>
    <x v="72"/>
    <s v="Dongguan Zhongdian New Energy Thermal power station"/>
    <s v="东莞中电新能源热电厂"/>
    <s v="4"/>
    <s v="NG"/>
    <n v="470"/>
    <x v="0"/>
    <x v="0"/>
    <s v="Y"/>
    <s v="not found"/>
    <s v="not found"/>
    <s v="N"/>
    <x v="5"/>
    <m/>
    <m/>
    <m/>
    <n v="22.975774999999999"/>
    <n v="113.828442"/>
    <s v="exact"/>
    <s v="Dongguan"/>
    <m/>
    <m/>
    <s v="Guangdong"/>
    <x v="2"/>
    <s v="Eastern Asia"/>
    <m/>
    <m/>
    <m/>
    <m/>
    <m/>
    <m/>
    <m/>
    <m/>
    <s v="L405651"/>
    <s v="G405223"/>
  </r>
  <r>
    <s v="https://www.gem.wiki/Dongguan_Zhongming_Gas_power_station"/>
    <x v="72"/>
    <s v="Dongguan Zhongming Gas power station"/>
    <s v="东莞众明燃气发电厂"/>
    <s v="1"/>
    <s v="NG"/>
    <n v="180"/>
    <x v="0"/>
    <x v="0"/>
    <s v="Y"/>
    <s v="not found"/>
    <s v="not found"/>
    <s v="N"/>
    <x v="37"/>
    <m/>
    <m/>
    <m/>
    <n v="22.972014000000001"/>
    <n v="113.845928"/>
    <s v="exact"/>
    <s v="Dongguan"/>
    <s v="Liaobu Town"/>
    <m/>
    <s v="Guangdong"/>
    <x v="2"/>
    <s v="Eastern Asia"/>
    <m/>
    <m/>
    <m/>
    <m/>
    <m/>
    <m/>
    <m/>
    <m/>
    <s v="L405653"/>
    <s v="G405197"/>
  </r>
  <r>
    <s v="https://www.gem.wiki/Dongguan_Zhongming_Gas_power_station"/>
    <x v="72"/>
    <s v="Dongguan Zhongming Gas power station"/>
    <s v="东莞众明燃气发电厂"/>
    <s v="2"/>
    <s v="NG"/>
    <n v="180"/>
    <x v="0"/>
    <x v="0"/>
    <s v="Y"/>
    <s v="not found"/>
    <s v="not found"/>
    <s v="N"/>
    <x v="37"/>
    <m/>
    <m/>
    <m/>
    <n v="22.972014000000001"/>
    <n v="113.845928"/>
    <s v="exact"/>
    <s v="Dongguan"/>
    <s v="Liaobu Town"/>
    <m/>
    <s v="Guangdong"/>
    <x v="2"/>
    <s v="Eastern Asia"/>
    <m/>
    <m/>
    <m/>
    <m/>
    <m/>
    <m/>
    <m/>
    <m/>
    <s v="L405653"/>
    <s v="G405198"/>
  </r>
  <r>
    <s v="https://www.gem.wiki/Dongguan_Zhongtang_Gas_Thermal_power_station"/>
    <x v="72"/>
    <s v="Dongguan Zhongtang Gas Thermal power station"/>
    <s v="东莞中堂燃气热电厂"/>
    <s v="1-1"/>
    <s v="NG"/>
    <n v="460"/>
    <x v="0"/>
    <x v="0"/>
    <s v="Y"/>
    <s v="not found"/>
    <s v="not found"/>
    <s v="N"/>
    <x v="30"/>
    <m/>
    <m/>
    <m/>
    <n v="23.113609"/>
    <n v="113.66788"/>
    <s v="exact"/>
    <s v="Dongguan"/>
    <s v="Zhongtang Town"/>
    <m/>
    <s v="Guangdong"/>
    <x v="2"/>
    <s v="Eastern Asia"/>
    <m/>
    <m/>
    <s v="Dongguan Dongxing Power Station Phase II"/>
    <m/>
    <m/>
    <m/>
    <s v="1073184"/>
    <m/>
    <s v="L405652"/>
    <s v="G405203"/>
  </r>
  <r>
    <s v="https://www.gem.wiki/Dongguan_Zhongtang_Gas_Thermal_power_station"/>
    <x v="72"/>
    <s v="Dongguan Zhongtang Gas Thermal power station"/>
    <s v="东莞中堂燃气热电厂"/>
    <s v="1-2"/>
    <s v="NG"/>
    <n v="460"/>
    <x v="0"/>
    <x v="0"/>
    <s v="Y"/>
    <s v="not found"/>
    <s v="not found"/>
    <s v="N"/>
    <x v="30"/>
    <m/>
    <m/>
    <m/>
    <n v="23.113609"/>
    <n v="113.66788"/>
    <s v="exact"/>
    <s v="Dongguan"/>
    <s v="Zhongtang Town"/>
    <m/>
    <s v="Guangdong"/>
    <x v="2"/>
    <s v="Eastern Asia"/>
    <m/>
    <m/>
    <s v="Dongguan Dongxing Power Station Phase II"/>
    <m/>
    <m/>
    <m/>
    <s v="1073184"/>
    <m/>
    <s v="L405652"/>
    <s v="G405204"/>
  </r>
  <r>
    <s v="https://www.gem.wiki/Dongguan_Zhongtang_Gas_Thermal_power_station"/>
    <x v="72"/>
    <s v="Dongguan Zhongtang Gas Thermal power station"/>
    <s v="东莞中堂燃气热电厂"/>
    <s v="2-1"/>
    <s v="NG"/>
    <n v="460"/>
    <x v="0"/>
    <x v="0"/>
    <s v="Y"/>
    <s v="not found"/>
    <s v="not found"/>
    <s v="N"/>
    <x v="3"/>
    <m/>
    <m/>
    <m/>
    <n v="23.113609"/>
    <n v="113.66788"/>
    <s v="exact"/>
    <s v="Dongguan"/>
    <s v="Zhongtang Town"/>
    <m/>
    <s v="Guangdong"/>
    <x v="2"/>
    <s v="Eastern Asia"/>
    <m/>
    <m/>
    <s v="Dongguan Dongxing Power Station Phase II"/>
    <m/>
    <m/>
    <m/>
    <s v="1073184"/>
    <m/>
    <s v="L405652"/>
    <s v="G405826"/>
  </r>
  <r>
    <s v="https://www.gem.wiki/Dongguan_Zhongtang_Gas_Thermal_power_station"/>
    <x v="72"/>
    <s v="Dongguan Zhongtang Gas Thermal power station"/>
    <s v="东莞中堂燃气热电厂"/>
    <s v="2-2"/>
    <s v="NG"/>
    <n v="460"/>
    <x v="0"/>
    <x v="0"/>
    <s v="Y"/>
    <s v="not found"/>
    <s v="not found"/>
    <s v="N"/>
    <x v="3"/>
    <m/>
    <m/>
    <m/>
    <n v="23.113609"/>
    <n v="113.66788"/>
    <s v="exact"/>
    <s v="Dongguan"/>
    <s v="Zhongtang Town"/>
    <m/>
    <s v="Guangdong"/>
    <x v="2"/>
    <s v="Eastern Asia"/>
    <m/>
    <m/>
    <s v="Dongguan Dongxing Power Station Phase II"/>
    <m/>
    <m/>
    <m/>
    <s v="1073184"/>
    <m/>
    <s v="L405652"/>
    <s v="G405827"/>
  </r>
  <r>
    <s v="https://www.gem.wiki/Dongwan_Shatien_Environmental_Professional_Base_Oasis_Distributed_Gas_power_plant"/>
    <x v="72"/>
    <s v="Dongwan Shatien Environmental Professional Base Oasis Distributed Gas power plant"/>
    <s v="东莞沙田环保专业基地绿洲燃气热电分布式能源站項目"/>
    <s v="1"/>
    <s v="NG"/>
    <n v="75"/>
    <x v="3"/>
    <x v="5"/>
    <s v="not found"/>
    <s v="not found"/>
    <s v="not found"/>
    <s v="not found"/>
    <x v="40"/>
    <m/>
    <m/>
    <m/>
    <n v="22.920680000000001"/>
    <n v="113.61150000000001"/>
    <s v="approximate"/>
    <s v="Dongguan"/>
    <s v="Shatien Town"/>
    <m/>
    <s v="Guangdong"/>
    <x v="2"/>
    <s v="Eastern Asia"/>
    <m/>
    <m/>
    <m/>
    <m/>
    <m/>
    <m/>
    <m/>
    <m/>
    <s v="L408668"/>
    <s v="G412485"/>
  </r>
  <r>
    <s v="https://www.gem.wiki/Dongwan_Shatien_Environmental_Professional_Base_Oasis_Distributed_Gas_power_plant"/>
    <x v="72"/>
    <s v="Dongwan Shatien Environmental Professional Base Oasis Distributed Gas power plant"/>
    <s v="东莞沙田环保专业基地绿洲燃气热电分布式能源站項目"/>
    <s v="2"/>
    <s v="NG"/>
    <n v="75"/>
    <x v="3"/>
    <x v="5"/>
    <s v="not found"/>
    <s v="not found"/>
    <s v="not found"/>
    <s v="not found"/>
    <x v="40"/>
    <m/>
    <m/>
    <m/>
    <n v="22.920680000000001"/>
    <n v="113.61150000000001"/>
    <s v="approximate"/>
    <s v="Dongguan"/>
    <s v="Shatien Town"/>
    <m/>
    <s v="Guangdong"/>
    <x v="2"/>
    <s v="Eastern Asia"/>
    <m/>
    <m/>
    <m/>
    <m/>
    <m/>
    <m/>
    <m/>
    <m/>
    <s v="L408668"/>
    <s v="G412484"/>
  </r>
  <r>
    <s v="https://www.gem.wiki/Dongyuan_County_power_station"/>
    <x v="72"/>
    <s v="Dongyuan County power station"/>
    <s v="东源县热电联产项目"/>
    <s v="1"/>
    <s v="NG"/>
    <n v="400"/>
    <x v="2"/>
    <x v="0"/>
    <s v="Y"/>
    <s v="not found"/>
    <s v="not found"/>
    <m/>
    <x v="43"/>
    <m/>
    <m/>
    <m/>
    <n v="23.826380253462599"/>
    <n v="114.776261540969"/>
    <s v="approximate"/>
    <s v="Xiantang Town"/>
    <s v="Dongyuan County"/>
    <s v="Heyuan City"/>
    <s v="Guangdong"/>
    <x v="2"/>
    <s v="Eastern Asia"/>
    <m/>
    <m/>
    <m/>
    <m/>
    <m/>
    <m/>
    <m/>
    <m/>
    <s v="L407918"/>
    <s v="G410735"/>
  </r>
  <r>
    <s v="https://www.gem.wiki/Dongyuan_County_power_station"/>
    <x v="72"/>
    <s v="Dongyuan County power station"/>
    <s v="东源县热电联产项目"/>
    <s v="2"/>
    <s v="NG"/>
    <n v="400"/>
    <x v="2"/>
    <x v="0"/>
    <s v="Y"/>
    <s v="not found"/>
    <s v="not found"/>
    <m/>
    <x v="43"/>
    <m/>
    <m/>
    <m/>
    <n v="23.826380253462599"/>
    <n v="114.776261540969"/>
    <s v="approximate"/>
    <s v="Xiantang Town"/>
    <s v="Dongyuan County"/>
    <s v="Heyuan City"/>
    <s v="Guangdong"/>
    <x v="2"/>
    <s v="Eastern Asia"/>
    <m/>
    <m/>
    <m/>
    <m/>
    <m/>
    <m/>
    <m/>
    <m/>
    <s v="L407918"/>
    <s v="G410734"/>
  </r>
  <r>
    <s v="https://www.gem.wiki/Dongyuan_County_power_station"/>
    <x v="72"/>
    <s v="Dongyuan County power station"/>
    <s v="东源县热电联产项目"/>
    <s v="3"/>
    <s v="NG"/>
    <n v="400"/>
    <x v="2"/>
    <x v="0"/>
    <s v="Y"/>
    <s v="not found"/>
    <s v="not found"/>
    <m/>
    <x v="43"/>
    <m/>
    <m/>
    <m/>
    <n v="23.826380253462599"/>
    <n v="114.776261540969"/>
    <s v="approximate"/>
    <s v="Xiantang Town"/>
    <s v="Dongyuan County"/>
    <s v="Heyuan City"/>
    <s v="Guangdong"/>
    <x v="2"/>
    <s v="Eastern Asia"/>
    <m/>
    <m/>
    <m/>
    <m/>
    <m/>
    <m/>
    <m/>
    <m/>
    <s v="L407918"/>
    <s v="G410733"/>
  </r>
  <r>
    <s v="https://www.gem.wiki/Dongyuan_County_power_station"/>
    <x v="72"/>
    <s v="Dongyuan County power station"/>
    <s v="东源县热电联产项目"/>
    <s v="4"/>
    <s v="NG"/>
    <n v="400"/>
    <x v="2"/>
    <x v="0"/>
    <s v="Y"/>
    <s v="not found"/>
    <s v="not found"/>
    <m/>
    <x v="43"/>
    <m/>
    <m/>
    <m/>
    <n v="23.826380253462599"/>
    <n v="114.776261540969"/>
    <s v="approximate"/>
    <s v="Xiantang Town"/>
    <s v="Dongyuan County"/>
    <s v="Heyuan City"/>
    <s v="Guangdong"/>
    <x v="2"/>
    <s v="Eastern Asia"/>
    <m/>
    <m/>
    <m/>
    <m/>
    <m/>
    <m/>
    <m/>
    <m/>
    <s v="L407918"/>
    <s v="G410732"/>
  </r>
  <r>
    <s v="https://www.gem.wiki/East_Asia_Power_Rizhao_Gas_Thermal_power_station"/>
    <x v="72"/>
    <s v="East Asia Power Rizhao Gas Thermal power station"/>
    <s v="日照太平洋东亚电力燃气热电厂"/>
    <s v="1"/>
    <s v="NG"/>
    <s v="not found"/>
    <x v="5"/>
    <x v="0"/>
    <s v="Y"/>
    <m/>
    <m/>
    <m/>
    <x v="45"/>
    <m/>
    <m/>
    <m/>
    <n v="35.340082000000002"/>
    <n v="119.45197899999999"/>
    <s v="exact"/>
    <s v="Rizhao"/>
    <m/>
    <m/>
    <s v="Shandong"/>
    <x v="2"/>
    <s v="Eastern Asia"/>
    <m/>
    <m/>
    <m/>
    <m/>
    <m/>
    <m/>
    <m/>
    <m/>
    <s v="L405654"/>
    <s v="G405766"/>
  </r>
  <r>
    <s v="https://www.gem.wiki/East_Asia_Power_Rizhao_Gas_Thermal_power_station"/>
    <x v="72"/>
    <s v="East Asia Power Rizhao Gas Thermal power station"/>
    <s v="日照太平洋东亚电力燃气热电厂"/>
    <s v="2"/>
    <s v="NG"/>
    <s v="not found"/>
    <x v="5"/>
    <x v="0"/>
    <s v="Y"/>
    <m/>
    <m/>
    <m/>
    <x v="45"/>
    <m/>
    <m/>
    <m/>
    <n v="35.340082000000002"/>
    <n v="119.45197899999999"/>
    <s v="exact"/>
    <s v="Rizhao"/>
    <m/>
    <m/>
    <s v="Shandong"/>
    <x v="2"/>
    <s v="Eastern Asia"/>
    <m/>
    <m/>
    <m/>
    <m/>
    <m/>
    <m/>
    <m/>
    <m/>
    <s v="L405654"/>
    <s v="G405641"/>
  </r>
  <r>
    <s v="https://www.gem.wiki/East_Asia_Power_Wuxi_Gas_power_station"/>
    <x v="72"/>
    <s v="East Asia Power Wuxi Gas power station"/>
    <s v="东亚电力无锡燃气发电厂"/>
    <s v="1-1"/>
    <s v="NG"/>
    <n v="400"/>
    <x v="0"/>
    <x v="0"/>
    <s v="not found"/>
    <s v="not found"/>
    <s v="not found"/>
    <s v="N"/>
    <x v="34"/>
    <m/>
    <m/>
    <m/>
    <n v="31.695353999999998"/>
    <n v="120.465971"/>
    <s v="exact"/>
    <s v="Wuxi"/>
    <s v="Xishan"/>
    <s v="Donggang"/>
    <s v="Jiangsu"/>
    <x v="2"/>
    <s v="Eastern Asia"/>
    <m/>
    <m/>
    <m/>
    <m/>
    <m/>
    <m/>
    <s v="1090129"/>
    <s v="1240491, 1240492"/>
    <s v="L405655"/>
    <s v="G405483"/>
  </r>
  <r>
    <s v="https://www.gem.wiki/East_Asia_Power_Wuxi_Gas_power_station"/>
    <x v="72"/>
    <s v="East Asia Power Wuxi Gas power station"/>
    <s v="东亚电力无锡燃气发电厂"/>
    <s v="1-2"/>
    <s v="NG"/>
    <n v="400"/>
    <x v="0"/>
    <x v="0"/>
    <s v="not found"/>
    <s v="not found"/>
    <s v="not found"/>
    <s v="N"/>
    <x v="0"/>
    <m/>
    <m/>
    <m/>
    <n v="31.695353999999998"/>
    <n v="120.465971"/>
    <s v="exact"/>
    <s v="Wuxi"/>
    <s v="Xishan"/>
    <s v="Donggang"/>
    <s v="Jiangsu"/>
    <x v="2"/>
    <s v="Eastern Asia"/>
    <m/>
    <m/>
    <m/>
    <m/>
    <m/>
    <m/>
    <m/>
    <m/>
    <s v="L405655"/>
    <s v="G405484"/>
  </r>
  <r>
    <s v="https://www.gem.wiki/East_Asia_Power_Wuxi_Gas_power_station"/>
    <x v="72"/>
    <s v="East Asia Power Wuxi Gas power station"/>
    <s v="东亚电力无锡燃气发电厂"/>
    <s v="2-1"/>
    <s v="NG"/>
    <n v="400"/>
    <x v="4"/>
    <x v="0"/>
    <s v="not found"/>
    <m/>
    <m/>
    <m/>
    <x v="45"/>
    <m/>
    <m/>
    <m/>
    <n v="31.695353999999998"/>
    <n v="120.465971"/>
    <s v="exact"/>
    <s v="Wuxi"/>
    <s v="Xishan"/>
    <s v="Donggang"/>
    <s v="Jiangsu"/>
    <x v="2"/>
    <s v="Eastern Asia"/>
    <m/>
    <m/>
    <m/>
    <m/>
    <m/>
    <m/>
    <m/>
    <m/>
    <s v="L405655"/>
    <s v="G405485"/>
  </r>
  <r>
    <s v="https://www.gem.wiki/East_Asia_Power_Wuxi_Gas_power_station"/>
    <x v="72"/>
    <s v="East Asia Power Wuxi Gas power station"/>
    <s v="东亚电力无锡燃气发电厂"/>
    <s v="2-2"/>
    <s v="NG"/>
    <n v="400"/>
    <x v="4"/>
    <x v="0"/>
    <s v="not found"/>
    <m/>
    <m/>
    <m/>
    <x v="45"/>
    <m/>
    <m/>
    <m/>
    <n v="31.695353999999998"/>
    <n v="120.465971"/>
    <s v="exact"/>
    <s v="Wuxi"/>
    <s v="Xishan"/>
    <s v="Donggang"/>
    <s v="Jiangsu"/>
    <x v="2"/>
    <s v="Eastern Asia"/>
    <m/>
    <m/>
    <m/>
    <m/>
    <m/>
    <m/>
    <m/>
    <m/>
    <s v="L405655"/>
    <s v="G405486"/>
  </r>
  <r>
    <s v="https://www.gem.wiki/East_Asia_Power_Wuxi_Gas_power_station"/>
    <x v="72"/>
    <s v="East Asia Power Wuxi Gas power station"/>
    <s v="东亚电力无锡燃气发电厂"/>
    <s v="2-3"/>
    <s v="NG"/>
    <n v="400"/>
    <x v="4"/>
    <x v="0"/>
    <s v="not found"/>
    <m/>
    <m/>
    <m/>
    <x v="45"/>
    <m/>
    <m/>
    <m/>
    <n v="31.695353999999998"/>
    <n v="120.465971"/>
    <s v="exact"/>
    <s v="Wuxi"/>
    <s v="Xishan"/>
    <s v="Donggang"/>
    <s v="Jiangsu"/>
    <x v="2"/>
    <s v="Eastern Asia"/>
    <m/>
    <m/>
    <m/>
    <m/>
    <m/>
    <m/>
    <m/>
    <m/>
    <s v="L405655"/>
    <s v="G405487"/>
  </r>
  <r>
    <s v="https://www.gem.wiki/East_Asia_Power_Wuxi_Gas_power_station"/>
    <x v="72"/>
    <s v="East Asia Power Wuxi Gas power station"/>
    <s v="东亚电力无锡燃气发电厂"/>
    <s v="2-4"/>
    <s v="NG"/>
    <n v="400"/>
    <x v="4"/>
    <x v="0"/>
    <s v="not found"/>
    <m/>
    <m/>
    <m/>
    <x v="45"/>
    <m/>
    <m/>
    <m/>
    <n v="31.695353999999998"/>
    <n v="120.465971"/>
    <s v="exact"/>
    <s v="Wuxi"/>
    <s v="Xishan"/>
    <s v="Donggang"/>
    <s v="Jiangsu"/>
    <x v="2"/>
    <s v="Eastern Asia"/>
    <m/>
    <m/>
    <m/>
    <m/>
    <m/>
    <m/>
    <m/>
    <m/>
    <s v="L405655"/>
    <s v="G405488"/>
  </r>
  <r>
    <s v="https://www.gem.wiki/Fangchenggang_Dongwan_Distributed_Gas_power_station"/>
    <x v="72"/>
    <s v="Fangchenggang Dongwan Distributed Gas power station"/>
    <s v="防城港市东湾天然气分布式能源站"/>
    <s v="1-1"/>
    <s v="NG"/>
    <n v="120"/>
    <x v="5"/>
    <x v="0"/>
    <s v="Y"/>
    <s v="not found"/>
    <s v="not found"/>
    <m/>
    <x v="45"/>
    <m/>
    <m/>
    <m/>
    <n v="21.619647000000001"/>
    <n v="108.364847"/>
    <s v="approximate"/>
    <s v="Fangchenggang"/>
    <m/>
    <m/>
    <s v="Guangxi"/>
    <x v="2"/>
    <s v="Eastern Asia"/>
    <m/>
    <m/>
    <m/>
    <m/>
    <m/>
    <m/>
    <m/>
    <m/>
    <s v="L405656"/>
    <s v="G405406"/>
  </r>
  <r>
    <s v="https://www.gem.wiki/Fangchenggang_Dongwan_Distributed_Gas_power_station"/>
    <x v="72"/>
    <s v="Fangchenggang Dongwan Distributed Gas power station"/>
    <s v="防城港市东湾天然气分布式能源站"/>
    <s v="1-2"/>
    <s v="NG"/>
    <n v="120"/>
    <x v="5"/>
    <x v="0"/>
    <s v="Y"/>
    <s v="not found"/>
    <s v="not found"/>
    <m/>
    <x v="45"/>
    <m/>
    <m/>
    <m/>
    <n v="21.619647000000001"/>
    <n v="108.364847"/>
    <s v="approximate"/>
    <s v="Fangchenggang"/>
    <m/>
    <m/>
    <s v="Guangxi"/>
    <x v="2"/>
    <s v="Eastern Asia"/>
    <m/>
    <m/>
    <m/>
    <m/>
    <m/>
    <m/>
    <m/>
    <m/>
    <s v="L405656"/>
    <s v="G405407"/>
  </r>
  <r>
    <s v="https://www.gem.wiki/Fangchenggang_Dongwan_Distributed_Gas_power_station"/>
    <x v="72"/>
    <s v="Fangchenggang Dongwan Distributed Gas power station"/>
    <s v="防城港市东湾天然气分布式能源站"/>
    <s v="1-3"/>
    <s v="NG"/>
    <n v="120"/>
    <x v="5"/>
    <x v="0"/>
    <s v="Y"/>
    <s v="not found"/>
    <s v="not found"/>
    <s v="N"/>
    <x v="45"/>
    <m/>
    <m/>
    <m/>
    <n v="21.619647000000001"/>
    <n v="108.364847"/>
    <s v="approximate"/>
    <s v="Fangchenggang"/>
    <m/>
    <m/>
    <s v="Guangxi"/>
    <x v="2"/>
    <s v="Eastern Asia"/>
    <m/>
    <m/>
    <m/>
    <m/>
    <m/>
    <m/>
    <m/>
    <m/>
    <s v="L405656"/>
    <s v="G405408"/>
  </r>
  <r>
    <s v="https://www.gem.wiki/Foran_Sanshui_Shuidu_Distributed_Energy_power_station"/>
    <x v="72"/>
    <s v="Foran Sanshui Shuidu Distributed Energy power station"/>
    <s v="佛燃三水水都分布式能源站"/>
    <s v="1"/>
    <s v="NG"/>
    <n v="120"/>
    <x v="1"/>
    <x v="0"/>
    <s v="Y"/>
    <s v="not found"/>
    <s v="not found"/>
    <m/>
    <x v="49"/>
    <m/>
    <m/>
    <m/>
    <n v="22.760118642172699"/>
    <n v="113.239499891872"/>
    <s v="approximate"/>
    <s v="Foshan"/>
    <m/>
    <s v="Sanshui District"/>
    <s v="Guangdong"/>
    <x v="2"/>
    <s v="Eastern Asia"/>
    <m/>
    <m/>
    <m/>
    <m/>
    <m/>
    <m/>
    <m/>
    <m/>
    <s v="L407749"/>
    <s v="G410233"/>
  </r>
  <r>
    <s v="https://www.gem.wiki/Foran_Sanshui_Shuidu_Distributed_Energy_power_station"/>
    <x v="72"/>
    <s v="Foran Sanshui Shuidu Distributed Energy power station"/>
    <s v="佛燃三水水都分布式能源站"/>
    <s v="2"/>
    <s v="NG"/>
    <n v="120"/>
    <x v="1"/>
    <x v="0"/>
    <s v="Y"/>
    <s v="not found"/>
    <s v="not found"/>
    <m/>
    <x v="49"/>
    <m/>
    <m/>
    <m/>
    <n v="22.760118642172699"/>
    <n v="113.239499891872"/>
    <s v="approximate"/>
    <s v="Foshan"/>
    <m/>
    <s v="Sanshui District"/>
    <s v="Guangdong"/>
    <x v="2"/>
    <s v="Eastern Asia"/>
    <m/>
    <m/>
    <m/>
    <m/>
    <m/>
    <m/>
    <m/>
    <m/>
    <s v="L407749"/>
    <s v="G410232"/>
  </r>
  <r>
    <s v="https://www.gem.wiki/Foshan_Funeng_Gas_power_station"/>
    <x v="72"/>
    <s v="Foshan Funeng Gas power station"/>
    <s v="佛山市福能发电厂"/>
    <s v="1"/>
    <s v="LNG"/>
    <n v="180"/>
    <x v="0"/>
    <x v="0"/>
    <s v="not found"/>
    <m/>
    <m/>
    <m/>
    <x v="16"/>
    <m/>
    <m/>
    <m/>
    <n v="23.038278999999999"/>
    <n v="113.04771"/>
    <s v="exact"/>
    <s v="Foshan"/>
    <m/>
    <m/>
    <s v="Guangdong"/>
    <x v="2"/>
    <s v="Eastern Asia"/>
    <m/>
    <m/>
    <m/>
    <m/>
    <m/>
    <m/>
    <m/>
    <m/>
    <s v="L405657"/>
    <s v="G405230"/>
  </r>
  <r>
    <s v="https://www.gem.wiki/Foshan_Funeng_Gas_power_station"/>
    <x v="72"/>
    <s v="Foshan Funeng Gas power station"/>
    <s v="佛山市福能发电厂"/>
    <s v="2"/>
    <s v="LNG"/>
    <n v="180"/>
    <x v="0"/>
    <x v="0"/>
    <s v="not found"/>
    <m/>
    <m/>
    <m/>
    <x v="16"/>
    <m/>
    <m/>
    <m/>
    <n v="23.038278999999999"/>
    <n v="113.04771"/>
    <s v="exact"/>
    <s v="Foshan"/>
    <m/>
    <m/>
    <s v="Guangdong"/>
    <x v="2"/>
    <s v="Eastern Asia"/>
    <m/>
    <m/>
    <m/>
    <m/>
    <m/>
    <m/>
    <m/>
    <m/>
    <s v="L405657"/>
    <s v="G405231"/>
  </r>
  <r>
    <s v="https://www.gem.wiki/Foshan_Xingtan_Thermal_Gas_power_station"/>
    <x v="72"/>
    <s v="Foshan Xingtan Thermal Gas power station"/>
    <s v="佛山杏坛片区燃气热电厂"/>
    <s v="1"/>
    <s v="NG"/>
    <n v="59"/>
    <x v="5"/>
    <x v="5"/>
    <s v="Y"/>
    <m/>
    <m/>
    <m/>
    <x v="45"/>
    <m/>
    <m/>
    <m/>
    <n v="22.747129000000001"/>
    <n v="113.205012"/>
    <s v="exact"/>
    <s v="Foshan"/>
    <s v="Xingtan Town"/>
    <s v="Shunde District"/>
    <s v="Guangdong"/>
    <x v="2"/>
    <s v="Eastern Asia"/>
    <m/>
    <m/>
    <m/>
    <m/>
    <m/>
    <m/>
    <m/>
    <m/>
    <s v="L405866"/>
    <s v="G405781"/>
  </r>
  <r>
    <s v="https://www.gem.wiki/Foshan_Xingtan_Thermal_Gas_power_station"/>
    <x v="72"/>
    <s v="Foshan Xingtan Thermal Gas power station"/>
    <s v="佛山杏坛片区燃气热电厂"/>
    <s v="2"/>
    <s v="NG"/>
    <n v="59"/>
    <x v="5"/>
    <x v="5"/>
    <s v="Y"/>
    <m/>
    <m/>
    <m/>
    <x v="45"/>
    <m/>
    <m/>
    <m/>
    <n v="22.747129000000001"/>
    <n v="113.205012"/>
    <s v="exact"/>
    <s v="Foshan"/>
    <s v="Xingtan Town"/>
    <s v="Shunde District"/>
    <s v="Guangdong"/>
    <x v="2"/>
    <s v="Eastern Asia"/>
    <m/>
    <m/>
    <m/>
    <m/>
    <m/>
    <m/>
    <m/>
    <m/>
    <s v="L405866"/>
    <s v="G405782"/>
  </r>
  <r>
    <s v="https://www.gem.wiki/Foshan_Xingtan_Thermal_Gas_power_station"/>
    <x v="72"/>
    <s v="Foshan Xingtan Thermal Gas power station"/>
    <s v="佛山杏坛片区燃气热电厂"/>
    <s v="3"/>
    <s v="NG"/>
    <n v="59"/>
    <x v="5"/>
    <x v="5"/>
    <s v="Y"/>
    <m/>
    <m/>
    <m/>
    <x v="45"/>
    <m/>
    <m/>
    <m/>
    <n v="22.747129000000001"/>
    <n v="113.205012"/>
    <s v="exact"/>
    <s v="Foshan"/>
    <s v="Xingtan Town"/>
    <s v="Shunde District"/>
    <s v="Guangdong"/>
    <x v="2"/>
    <s v="Eastern Asia"/>
    <m/>
    <m/>
    <m/>
    <m/>
    <m/>
    <m/>
    <m/>
    <m/>
    <s v="L405866"/>
    <s v="G405783"/>
  </r>
  <r>
    <s v="https://www.gem.wiki/Fujian_Great_Dong_Hai_Industrial_Group_Co.,Lit_Gas_Power_Project"/>
    <x v="72"/>
    <s v="Fujian Great Dong Hai Industrial Group Co.,Lit Gas Power Project"/>
    <s v="福建大东海实业集团有限公司1×93MW煤气发电项目工程"/>
    <s v="1"/>
    <s v="BFG"/>
    <n v="93"/>
    <x v="2"/>
    <x v="3"/>
    <s v="not found"/>
    <m/>
    <m/>
    <s v="N"/>
    <x v="43"/>
    <m/>
    <m/>
    <m/>
    <n v="25.73809"/>
    <n v="119.59000399999999"/>
    <s v="exact"/>
    <s v="Fuzhou"/>
    <s v="Songxia Town"/>
    <s v="Changle Distrcit"/>
    <s v="Fujian"/>
    <x v="2"/>
    <s v="Eastern Asia"/>
    <m/>
    <m/>
    <m/>
    <m/>
    <m/>
    <m/>
    <m/>
    <m/>
    <s v="L408288"/>
    <s v="G412483"/>
  </r>
  <r>
    <s v="https://www.gem.wiki/Fujian_Great_Dong_Hai_Industrial_Group_Co.,Lit_Gas_Power_Project"/>
    <x v="72"/>
    <s v="Fujian Great Dong Hai Industrial Group Co.,Lit Gas Power Project"/>
    <s v="福建大东海实业集团有限公司1×93MW煤气发电项目工程"/>
    <s v="2"/>
    <s v="BFG"/>
    <n v="135"/>
    <x v="0"/>
    <x v="3"/>
    <s v="not found"/>
    <s v="not found"/>
    <s v="not found"/>
    <s v="N"/>
    <x v="30"/>
    <m/>
    <m/>
    <m/>
    <n v="25.73809"/>
    <n v="119.59000399999999"/>
    <s v="exact"/>
    <s v="Fuzhou"/>
    <s v="Songxia Town"/>
    <s v="Changle Distrcit"/>
    <s v="Fujian"/>
    <x v="2"/>
    <s v="Eastern Asia"/>
    <m/>
    <m/>
    <m/>
    <m/>
    <m/>
    <m/>
    <m/>
    <m/>
    <s v="L408288"/>
    <s v="G412482"/>
  </r>
  <r>
    <s v="https://www.gem.wiki/Fujian_Luoyuan_Minguang_Iron_&amp;_Steel_Co.,_Ltd._Gas_Power_Project"/>
    <x v="72"/>
    <s v="Fujian Luoyuan Minguang Iron &amp; Steel Co., Ltd. Gas Power Project"/>
    <s v="福建罗源闽光钢铁有限责任公司资源综合利用（余气余热）发电项目"/>
    <s v="1"/>
    <s v="BFG"/>
    <n v="55"/>
    <x v="0"/>
    <x v="3"/>
    <s v="not found"/>
    <s v="not found"/>
    <s v="not found"/>
    <s v="N"/>
    <x v="30"/>
    <m/>
    <m/>
    <m/>
    <n v="26.488285000000001"/>
    <n v="119.654938"/>
    <s v="exact"/>
    <s v="Fuzhou"/>
    <s v="Jingang Industrial Zone, Luoyuan County"/>
    <m/>
    <s v="Fujian"/>
    <x v="2"/>
    <s v="Eastern Asia"/>
    <m/>
    <m/>
    <m/>
    <m/>
    <s v="Iron &amp; Steel"/>
    <m/>
    <m/>
    <m/>
    <s v="L408287"/>
    <s v="G412481"/>
  </r>
  <r>
    <s v="https://www.gem.wiki/Fujian_Luoyuan_Minguang_Iron_&amp;_Steel_Co.,_Ltd._Gas_Power_Project"/>
    <x v="72"/>
    <s v="Fujian Luoyuan Minguang Iron &amp; Steel Co., Ltd. Gas Power Project"/>
    <s v="福建罗源闽光钢铁有限责任公司资源综合利用（余气余热）发电项目"/>
    <s v="2"/>
    <s v="BFG"/>
    <n v="55"/>
    <x v="0"/>
    <x v="3"/>
    <s v="not found"/>
    <s v="not found"/>
    <s v="not found"/>
    <s v="N"/>
    <x v="3"/>
    <m/>
    <m/>
    <m/>
    <n v="26.488285000000001"/>
    <n v="119.654938"/>
    <s v="exact"/>
    <s v="Fuzhou"/>
    <s v="Jingang Industrial Zone, Luoyuan County"/>
    <m/>
    <s v="Fujian"/>
    <x v="2"/>
    <s v="Eastern Asia"/>
    <m/>
    <m/>
    <m/>
    <m/>
    <s v="Iron &amp; Steel"/>
    <m/>
    <m/>
    <m/>
    <s v="L408287"/>
    <s v="G412480"/>
  </r>
  <r>
    <s v="https://www.gem.wiki/Fujian_Sansteel_Minguang_Co.,_Ltd._Gas_Power_Project"/>
    <x v="72"/>
    <s v="Fujian Sansteel Minguang Co., Ltd. Gas Power Project"/>
    <s v="福建三钢闽光股份有限公司80MW煤气高效发电机组"/>
    <s v="1"/>
    <s v="BFG"/>
    <n v="80"/>
    <x v="0"/>
    <x v="3"/>
    <s v="not found"/>
    <s v="not found"/>
    <s v="not found"/>
    <s v="N"/>
    <x v="31"/>
    <m/>
    <m/>
    <m/>
    <n v="26.257283999999999"/>
    <n v="117.61424100000001"/>
    <s v="exact"/>
    <s v="Sanming"/>
    <s v="Gongye Middle Road"/>
    <s v="Meile District"/>
    <s v="Fujian"/>
    <x v="2"/>
    <s v="Eastern Asia"/>
    <m/>
    <m/>
    <m/>
    <m/>
    <s v="Iron &amp; Steel"/>
    <m/>
    <m/>
    <m/>
    <s v="L408289"/>
    <s v="G412479"/>
  </r>
  <r>
    <s v="https://www.gem.wiki/Fujian_Sansteel_Minguang_Co.,_Ltd._Gas_Power_Project"/>
    <x v="72"/>
    <s v="Fujian Sansteel Minguang Co., Ltd. Gas Power Project"/>
    <s v="福建三钢闽光股份有限公司80MW煤气高效发电机组"/>
    <s v="2"/>
    <s v="BFG"/>
    <n v="80"/>
    <x v="1"/>
    <x v="3"/>
    <s v="not found"/>
    <s v="not found"/>
    <s v="not found"/>
    <s v="N"/>
    <x v="43"/>
    <m/>
    <m/>
    <m/>
    <n v="26.257283999999999"/>
    <n v="117.61424100000001"/>
    <s v="exact"/>
    <s v="Sanming"/>
    <s v="Gongye Middle Road"/>
    <s v="Meile District"/>
    <s v="Fujian"/>
    <x v="2"/>
    <s v="Eastern Asia"/>
    <m/>
    <m/>
    <m/>
    <m/>
    <s v="Iron &amp; Steel"/>
    <m/>
    <m/>
    <m/>
    <s v="L408289"/>
    <s v="G412478"/>
  </r>
  <r>
    <s v="https://www.gem.wiki/Fujian_Sansteel_Minguang_Co.,_Ltd._Gas_Power_Project"/>
    <x v="72"/>
    <s v="Fujian Sansteel Minguang Co., Ltd. Gas Power Project"/>
    <s v="福建三钢闽光股份有限公司80MW煤气高效发电机组"/>
    <s v="3"/>
    <s v="BFG"/>
    <n v="80"/>
    <x v="1"/>
    <x v="3"/>
    <s v="not found"/>
    <s v="not found"/>
    <s v="not found"/>
    <s v="N"/>
    <x v="43"/>
    <m/>
    <m/>
    <m/>
    <n v="26.257283999999999"/>
    <n v="117.61424100000001"/>
    <s v="exact"/>
    <s v="Sanming"/>
    <s v="Gongye Middle Road"/>
    <s v="Meile District"/>
    <s v="Fujian"/>
    <x v="2"/>
    <s v="Eastern Asia"/>
    <m/>
    <m/>
    <m/>
    <m/>
    <s v="Iron &amp; Steel"/>
    <m/>
    <m/>
    <m/>
    <s v="L408289"/>
    <s v="G412477"/>
  </r>
  <r>
    <s v="https://www.gem.wiki/Fuling_Baitao_power_station"/>
    <x v="72"/>
    <s v="Fuling Baitao power station"/>
    <s v="重庆涪陵白涛化工园区热电联产项目"/>
    <s v="1"/>
    <s v="NG"/>
    <n v="490"/>
    <x v="2"/>
    <x v="0"/>
    <s v="Y"/>
    <s v="not found"/>
    <s v="not found"/>
    <m/>
    <x v="43"/>
    <m/>
    <m/>
    <m/>
    <n v="29.547384626634798"/>
    <n v="107.479795504131"/>
    <s v="approximate"/>
    <s v="Xiaotianxi Town"/>
    <s v="Baitao Street"/>
    <s v="Fuling District"/>
    <s v="Chongqing"/>
    <x v="2"/>
    <s v="Eastern Asia"/>
    <m/>
    <m/>
    <m/>
    <m/>
    <m/>
    <m/>
    <m/>
    <m/>
    <s v="L407898"/>
    <s v="G410748"/>
  </r>
  <r>
    <s v="https://www.gem.wiki/GCL_Fogang_Gas_Distributed_Energy_Station"/>
    <x v="72"/>
    <s v="GCL Fogang Gas Distributed Energy Station"/>
    <s v="协鑫佛冈燃气分布式能源电站"/>
    <s v="1"/>
    <s v="NG"/>
    <n v="120"/>
    <x v="1"/>
    <x v="0"/>
    <s v="Y"/>
    <s v="not found"/>
    <s v="not found"/>
    <s v="N"/>
    <x v="7"/>
    <m/>
    <m/>
    <m/>
    <n v="23.756720000000001"/>
    <n v="113.520938"/>
    <s v="approximate"/>
    <s v="Qingyuan"/>
    <s v="Fogang County"/>
    <m/>
    <s v="Guangdong"/>
    <x v="2"/>
    <s v="Eastern Asia"/>
    <m/>
    <m/>
    <m/>
    <m/>
    <m/>
    <m/>
    <m/>
    <m/>
    <s v="L405867"/>
    <s v="G405789"/>
  </r>
  <r>
    <s v="https://www.gem.wiki/GCL_Fogang_Gas_Distributed_Energy_Station"/>
    <x v="72"/>
    <s v="GCL Fogang Gas Distributed Energy Station"/>
    <s v="协鑫佛冈燃气分布式能源电站"/>
    <s v="2"/>
    <s v="NG"/>
    <n v="120"/>
    <x v="1"/>
    <x v="0"/>
    <s v="Y"/>
    <s v="not found"/>
    <s v="not found"/>
    <s v="N"/>
    <x v="7"/>
    <m/>
    <m/>
    <m/>
    <n v="23.756720000000001"/>
    <n v="113.520938"/>
    <s v="approximate"/>
    <s v="Qingyuan"/>
    <s v="Fogang County"/>
    <m/>
    <s v="Guangdong"/>
    <x v="2"/>
    <s v="Eastern Asia"/>
    <m/>
    <m/>
    <m/>
    <m/>
    <m/>
    <m/>
    <m/>
    <m/>
    <s v="L405867"/>
    <s v="G405790"/>
  </r>
  <r>
    <s v="https://www.gem.wiki/GCL_Gaochun_Gas_Thermal_power_station"/>
    <x v="72"/>
    <s v="GCL Gaochun Gas Thermal power station"/>
    <s v="协鑫高淳燃机热电厂"/>
    <s v="1"/>
    <s v="NG"/>
    <n v="100"/>
    <x v="0"/>
    <x v="0"/>
    <s v="Y"/>
    <s v="not found"/>
    <s v="not found"/>
    <s v="N"/>
    <x v="49"/>
    <m/>
    <m/>
    <m/>
    <n v="31.359985000000002"/>
    <n v="118.91106499999999"/>
    <s v="approximate"/>
    <s v="Nanjing"/>
    <s v="Gaochun"/>
    <m/>
    <s v="Jiangsu"/>
    <x v="2"/>
    <s v="Eastern Asia"/>
    <m/>
    <m/>
    <s v="GCL-Xinchun Gas Turbine cogeneration"/>
    <m/>
    <m/>
    <m/>
    <s v="1099608"/>
    <n v="1255664"/>
    <s v="L405660"/>
    <s v="G405553"/>
  </r>
  <r>
    <s v="https://www.gem.wiki/GCL_Gaochun_Gas_Thermal_power_station"/>
    <x v="72"/>
    <s v="GCL Gaochun Gas Thermal power station"/>
    <s v="协鑫高淳燃机热电厂"/>
    <s v="2"/>
    <s v="NG"/>
    <n v="100"/>
    <x v="0"/>
    <x v="0"/>
    <s v="Y"/>
    <s v="not found"/>
    <s v="not found"/>
    <s v="N"/>
    <x v="49"/>
    <m/>
    <m/>
    <m/>
    <n v="31.359985000000002"/>
    <n v="118.91106499999999"/>
    <s v="approximate"/>
    <s v="Nanjing"/>
    <s v="Gaochun"/>
    <m/>
    <s v="Jiangsu"/>
    <x v="2"/>
    <s v="Eastern Asia"/>
    <m/>
    <m/>
    <s v="GCL-Xinchun Gas Turbine cogeneration"/>
    <m/>
    <m/>
    <m/>
    <s v="1099608"/>
    <n v="1255665"/>
    <s v="L405660"/>
    <s v="G405554"/>
  </r>
  <r>
    <s v="https://www.gem.wiki/GCL_Gaozhou_Distributed_Gas_power_station"/>
    <x v="72"/>
    <s v="GCL Gaozhou Distributed Gas power station"/>
    <s v="协鑫高州燃气分布式发电站"/>
    <s v="1"/>
    <s v="NG"/>
    <n v="75"/>
    <x v="0"/>
    <x v="0"/>
    <s v="Y"/>
    <s v="not found"/>
    <s v="not found"/>
    <s v="N"/>
    <x v="6"/>
    <m/>
    <m/>
    <m/>
    <n v="21.825063"/>
    <n v="110.836366"/>
    <s v="exact"/>
    <s v="Maoming"/>
    <m/>
    <s v="Gaozhou"/>
    <s v="Guangdong"/>
    <x v="2"/>
    <s v="Eastern Asia"/>
    <m/>
    <m/>
    <m/>
    <m/>
    <m/>
    <m/>
    <m/>
    <m/>
    <s v="L405661"/>
    <s v="G405383"/>
  </r>
  <r>
    <s v="https://www.gem.wiki/GCL_Gaozhou_Distributed_Gas_power_station"/>
    <x v="72"/>
    <s v="GCL Gaozhou Distributed Gas power station"/>
    <s v="协鑫高州燃气分布式发电站"/>
    <s v="2"/>
    <s v="NG"/>
    <n v="75"/>
    <x v="0"/>
    <x v="0"/>
    <s v="Y"/>
    <s v="not found"/>
    <s v="not found"/>
    <s v="N"/>
    <x v="30"/>
    <m/>
    <m/>
    <m/>
    <n v="21.825063"/>
    <n v="110.836366"/>
    <s v="exact"/>
    <s v="Maoming"/>
    <m/>
    <s v="Gaozhou"/>
    <s v="Guangdong"/>
    <x v="2"/>
    <s v="Eastern Asia"/>
    <m/>
    <m/>
    <m/>
    <m/>
    <m/>
    <m/>
    <m/>
    <m/>
    <s v="L405661"/>
    <s v="G405384"/>
  </r>
  <r>
    <s v="https://www.gem.wiki/GCL_Guangzhou_Lantian_Gas_Thermal_power_station"/>
    <x v="72"/>
    <s v="GCL Guangzhou Lantian Gas Thermal power station"/>
    <s v="广州协鑫蓝天燃气热电站"/>
    <s v="1-1"/>
    <s v="NG"/>
    <n v="180"/>
    <x v="0"/>
    <x v="0"/>
    <s v="Y"/>
    <s v="not found"/>
    <s v="not found"/>
    <s v="N"/>
    <x v="13"/>
    <m/>
    <m/>
    <m/>
    <n v="23.212501"/>
    <n v="113.572592"/>
    <s v="exact"/>
    <s v="Guangzhou"/>
    <m/>
    <m/>
    <s v="Guangdong"/>
    <x v="2"/>
    <s v="Eastern Asia"/>
    <m/>
    <m/>
    <s v="GCL Yonghe Gas Thermal Power Station, Guangzhou GCL Blue Sky Gas Thermal Power Station"/>
    <m/>
    <m/>
    <m/>
    <s v="1118102"/>
    <s v="1284501, 1284502"/>
    <s v="L405662"/>
    <s v="G405289"/>
  </r>
  <r>
    <s v="https://www.gem.wiki/GCL_Guangzhou_Lantian_Gas_Thermal_power_station"/>
    <x v="72"/>
    <s v="GCL Guangzhou Lantian Gas Thermal power station"/>
    <s v="广州协鑫蓝天燃气热电站"/>
    <s v="1-2"/>
    <s v="NG"/>
    <n v="180"/>
    <x v="0"/>
    <x v="0"/>
    <s v="Y"/>
    <s v="not found"/>
    <s v="not found"/>
    <s v="N"/>
    <x v="13"/>
    <m/>
    <m/>
    <m/>
    <n v="23.212501"/>
    <n v="113.572592"/>
    <s v="exact"/>
    <s v="Guangzhou"/>
    <m/>
    <m/>
    <s v="Guangdong"/>
    <x v="2"/>
    <s v="Eastern Asia"/>
    <m/>
    <m/>
    <s v="GCL Yonghe Gas Thermal Power Station, Guangzhou GCL Blue Sky Gas Thermal Power Station"/>
    <m/>
    <m/>
    <m/>
    <s v="1118102"/>
    <s v="1284503, 1284504"/>
    <s v="L405662"/>
    <s v="G405290"/>
  </r>
  <r>
    <s v="https://www.gem.wiki/GCL_Huanghua_Gas_Distributed_Energy_Station"/>
    <x v="72"/>
    <s v="GCL Huanghua Gas Distributed Energy Station"/>
    <s v="协鑫黄骅燃气分布式能源站"/>
    <s v="1"/>
    <s v="NG"/>
    <n v="75"/>
    <x v="5"/>
    <x v="0"/>
    <s v="Y"/>
    <s v="not found"/>
    <s v="not found"/>
    <s v="N"/>
    <x v="45"/>
    <m/>
    <m/>
    <m/>
    <n v="38.337367999999998"/>
    <n v="117.30564800000001"/>
    <s v="approximate"/>
    <s v="Cangzhou"/>
    <m/>
    <s v="Huanghua"/>
    <s v="Hebei"/>
    <x v="2"/>
    <s v="Eastern Asia"/>
    <m/>
    <m/>
    <m/>
    <m/>
    <m/>
    <m/>
    <m/>
    <m/>
    <s v="L405868"/>
    <s v="G405816"/>
  </r>
  <r>
    <s v="https://www.gem.wiki/GCL_Huanghua_Gas_Distributed_Energy_Station"/>
    <x v="72"/>
    <s v="GCL Huanghua Gas Distributed Energy Station"/>
    <s v="协鑫黄骅燃气分布式能源站"/>
    <s v="2"/>
    <s v="NG"/>
    <n v="75"/>
    <x v="5"/>
    <x v="0"/>
    <s v="Y"/>
    <s v="not found"/>
    <s v="not found"/>
    <s v="N"/>
    <x v="45"/>
    <m/>
    <m/>
    <m/>
    <n v="38.337367999999998"/>
    <n v="117.30564800000001"/>
    <s v="approximate"/>
    <s v="Cangzhou"/>
    <m/>
    <s v="Huanghua"/>
    <s v="Hebei"/>
    <x v="2"/>
    <s v="Eastern Asia"/>
    <m/>
    <m/>
    <m/>
    <m/>
    <m/>
    <m/>
    <m/>
    <m/>
    <s v="L405868"/>
    <s v="G405817"/>
  </r>
  <r>
    <s v="https://www.gem.wiki/GCL_Kunshan_Lantian_Distributed_Gas_power_station"/>
    <x v="72"/>
    <s v="GCL Kunshan Lantian Distributed Gas power station"/>
    <s v="昆山协鑫蓝天天然气分布式能源站"/>
    <s v="1"/>
    <s v="NG"/>
    <n v="60"/>
    <x v="0"/>
    <x v="0"/>
    <s v="Y"/>
    <s v="not found"/>
    <s v="not found"/>
    <s v="N"/>
    <x v="34"/>
    <m/>
    <m/>
    <m/>
    <n v="31.447320999999999"/>
    <n v="120.903723"/>
    <s v="exact"/>
    <s v="Kunshan"/>
    <m/>
    <m/>
    <s v="Jiangsu"/>
    <x v="2"/>
    <s v="Eastern Asia"/>
    <m/>
    <m/>
    <m/>
    <m/>
    <m/>
    <m/>
    <s v="1115284"/>
    <m/>
    <s v="L405663"/>
    <s v="G405547"/>
  </r>
  <r>
    <s v="https://www.gem.wiki/GCL_Kunshan_Lantian_Distributed_Gas_power_station"/>
    <x v="72"/>
    <s v="GCL Kunshan Lantian Distributed Gas power station"/>
    <s v="昆山协鑫蓝天天然气分布式能源站"/>
    <s v="2"/>
    <s v="NG"/>
    <n v="60"/>
    <x v="0"/>
    <x v="0"/>
    <s v="Y"/>
    <s v="not found"/>
    <s v="not found"/>
    <s v="N"/>
    <x v="34"/>
    <m/>
    <m/>
    <m/>
    <n v="31.447320999999999"/>
    <n v="120.903723"/>
    <s v="exact"/>
    <s v="Kunshan"/>
    <m/>
    <m/>
    <s v="Jiangsu"/>
    <x v="2"/>
    <s v="Eastern Asia"/>
    <m/>
    <m/>
    <m/>
    <m/>
    <m/>
    <m/>
    <s v="1115284"/>
    <m/>
    <s v="L405663"/>
    <s v="G405548"/>
  </r>
  <r>
    <s v="https://www.gem.wiki/GCL_Nanjing_Lantian_Gas_Thermal_power_station"/>
    <x v="72"/>
    <s v="GCL Nanjing Lantian Gas Thermal power station"/>
    <s v="协鑫南京蓝天燃机热电厂"/>
    <s v="1"/>
    <s v="NG"/>
    <n v="200"/>
    <x v="0"/>
    <x v="0"/>
    <s v="Y"/>
    <m/>
    <m/>
    <m/>
    <x v="34"/>
    <m/>
    <m/>
    <m/>
    <n v="31.881775000000001"/>
    <n v="118.83744"/>
    <s v="exact"/>
    <s v="Nanjing"/>
    <s v="Jiangning"/>
    <m/>
    <s v="Jiangsu"/>
    <x v="2"/>
    <s v="Eastern Asia"/>
    <m/>
    <m/>
    <s v="Nanjing Lantian Gas Thermal Power Station"/>
    <m/>
    <m/>
    <m/>
    <s v="1076752"/>
    <s v="1297076, 1297079"/>
    <s v="L405665"/>
    <s v="G405543"/>
  </r>
  <r>
    <s v="https://www.gem.wiki/GCL_Nanjing_Lantian_Gas_Thermal_power_station"/>
    <x v="72"/>
    <s v="GCL Nanjing Lantian Gas Thermal power station"/>
    <s v="协鑫南京蓝天燃机热电厂"/>
    <s v="2"/>
    <s v="NG"/>
    <n v="200"/>
    <x v="0"/>
    <x v="0"/>
    <s v="Y"/>
    <m/>
    <m/>
    <m/>
    <x v="34"/>
    <m/>
    <m/>
    <m/>
    <n v="31.881775000000001"/>
    <n v="118.83744"/>
    <s v="exact"/>
    <s v="Nanjing"/>
    <s v="Jiangning"/>
    <m/>
    <s v="Jiangsu"/>
    <x v="2"/>
    <s v="Eastern Asia"/>
    <m/>
    <m/>
    <s v="Nanjing Lantian Gas Thermal Power Station"/>
    <m/>
    <m/>
    <m/>
    <s v="1076752"/>
    <s v="1297077, 1297078"/>
    <s v="L405665"/>
    <s v="G405544"/>
  </r>
  <r>
    <s v="https://www.gem.wiki/GCL_Nanning_Development_Zone_Distributed_Gas_power_station"/>
    <x v="72"/>
    <s v="GCL Nanning Development Zone Distributed Gas power station"/>
    <s v="协鑫南宁经开区天然气分布式能源站"/>
    <s v="1"/>
    <s v="NG"/>
    <n v="75"/>
    <x v="5"/>
    <x v="5"/>
    <s v="Y"/>
    <s v="not found"/>
    <s v="not found"/>
    <m/>
    <x v="45"/>
    <m/>
    <m/>
    <m/>
    <n v="22.740176000000002"/>
    <n v="108.279748"/>
    <s v="exact"/>
    <s v="Nanning"/>
    <m/>
    <m/>
    <s v="Guangxi"/>
    <x v="2"/>
    <s v="Eastern Asia"/>
    <m/>
    <m/>
    <m/>
    <m/>
    <m/>
    <m/>
    <m/>
    <m/>
    <s v="L405666"/>
    <s v="G405398"/>
  </r>
  <r>
    <s v="https://www.gem.wiki/GCL_Nanning_Development_Zone_Distributed_Gas_power_station"/>
    <x v="72"/>
    <s v="GCL Nanning Development Zone Distributed Gas power station"/>
    <s v="协鑫南宁经开区天然气分布式能源站"/>
    <s v="2"/>
    <s v="NG"/>
    <n v="75"/>
    <x v="5"/>
    <x v="5"/>
    <s v="Y"/>
    <s v="not found"/>
    <s v="not found"/>
    <m/>
    <x v="45"/>
    <m/>
    <m/>
    <m/>
    <n v="22.740176000000002"/>
    <n v="108.279748"/>
    <s v="exact"/>
    <s v="Nanning"/>
    <m/>
    <m/>
    <s v="Guangxi"/>
    <x v="2"/>
    <s v="Eastern Asia"/>
    <m/>
    <m/>
    <m/>
    <m/>
    <m/>
    <m/>
    <m/>
    <m/>
    <s v="L405666"/>
    <s v="G405399"/>
  </r>
  <r>
    <s v="https://www.gem.wiki/GCL_Qinzhou_Zhongma_Distributed_Gas_power_station"/>
    <x v="72"/>
    <s v="GCL Qinzhou Zhongma Distributed Gas power station"/>
    <s v="协鑫钦州中马天然气分布式能源站"/>
    <s v="1"/>
    <s v="NG"/>
    <n v="75"/>
    <x v="0"/>
    <x v="0"/>
    <s v="Y"/>
    <s v="not found"/>
    <s v="not found"/>
    <s v="N"/>
    <x v="6"/>
    <m/>
    <m/>
    <m/>
    <n v="21.756050999999999"/>
    <n v="108.66820199999999"/>
    <s v="exact"/>
    <s v="Qinzhou"/>
    <m/>
    <s v="Qinnan District"/>
    <s v="Guangxi"/>
    <x v="2"/>
    <s v="Eastern Asia"/>
    <m/>
    <m/>
    <s v="GCL Qinzhou China-Malaysia Natural Gas Distributed Energy Station"/>
    <m/>
    <m/>
    <m/>
    <m/>
    <m/>
    <s v="L405667"/>
    <s v="G405400"/>
  </r>
  <r>
    <s v="https://www.gem.wiki/GCL_Qinzhou_Zhongma_Distributed_Gas_power_station"/>
    <x v="72"/>
    <s v="GCL Qinzhou Zhongma Distributed Gas power station"/>
    <s v="协鑫钦州中马天然气分布式能源站"/>
    <s v="2"/>
    <s v="NG"/>
    <n v="75"/>
    <x v="0"/>
    <x v="0"/>
    <s v="Y"/>
    <s v="not found"/>
    <s v="not found"/>
    <s v="N"/>
    <x v="30"/>
    <m/>
    <m/>
    <m/>
    <n v="21.756050999999999"/>
    <n v="108.66820199999999"/>
    <s v="exact"/>
    <s v="Qinzhou"/>
    <m/>
    <s v="Qinnan District"/>
    <s v="Guangxi"/>
    <x v="2"/>
    <s v="Eastern Asia"/>
    <m/>
    <m/>
    <s v="GCL Qinzhou China-Malaysia Natural Gas Distributed Energy Station"/>
    <m/>
    <m/>
    <m/>
    <m/>
    <m/>
    <s v="L405667"/>
    <s v="G405401"/>
  </r>
  <r>
    <s v="https://www.gem.wiki/GCL_Suzhou_Economic_Zone_Lantian_Gas_Thermal_power_station"/>
    <x v="72"/>
    <s v="GCL Suzhou Economic Zone Lantian Gas Thermal power station"/>
    <s v="协鑫苏州工业园蓝天燃气热电厂"/>
    <s v="1"/>
    <s v="NG"/>
    <n v="180"/>
    <x v="0"/>
    <x v="0"/>
    <s v="Y"/>
    <m/>
    <m/>
    <m/>
    <x v="21"/>
    <m/>
    <m/>
    <m/>
    <n v="31.300606999999999"/>
    <n v="120.799921"/>
    <s v="exact"/>
    <s v="Suzhou"/>
    <s v="Industrial Park"/>
    <m/>
    <s v="Jiangsu"/>
    <x v="2"/>
    <s v="Eastern Asia"/>
    <m/>
    <m/>
    <m/>
    <m/>
    <m/>
    <m/>
    <s v="1076750"/>
    <s v="1217182, 1217206"/>
    <s v="L405668"/>
    <s v="G405551"/>
  </r>
  <r>
    <s v="https://www.gem.wiki/GCL_Suzhou_Economic_Zone_Lantian_Gas_Thermal_power_station"/>
    <x v="72"/>
    <s v="GCL Suzhou Economic Zone Lantian Gas Thermal power station"/>
    <s v="协鑫苏州工业园蓝天燃气热电厂"/>
    <s v="2"/>
    <s v="NG"/>
    <n v="180"/>
    <x v="0"/>
    <x v="0"/>
    <s v="Y"/>
    <m/>
    <m/>
    <m/>
    <x v="21"/>
    <m/>
    <m/>
    <m/>
    <n v="31.300606999999999"/>
    <n v="120.799921"/>
    <s v="exact"/>
    <s v="Suzhou"/>
    <s v="Industrial Park"/>
    <m/>
    <s v="Jiangsu"/>
    <x v="2"/>
    <s v="Eastern Asia"/>
    <m/>
    <m/>
    <m/>
    <m/>
    <m/>
    <m/>
    <s v="1076750"/>
    <s v="1217183, 1217207"/>
    <s v="L405668"/>
    <s v="G405552"/>
  </r>
  <r>
    <s v="https://www.gem.wiki/GCL_Suzhou_Economic_Zone_North_Gas_Thermal_power_station"/>
    <x v="72"/>
    <s v="GCL Suzhou Economic Zone North Gas Thermal power station"/>
    <s v="协鑫苏州工业园北部燃机热电厂"/>
    <s v="1"/>
    <s v="NG"/>
    <n v="180"/>
    <x v="0"/>
    <x v="0"/>
    <s v="Y"/>
    <m/>
    <m/>
    <m/>
    <x v="22"/>
    <m/>
    <m/>
    <m/>
    <n v="31.332014000000001"/>
    <n v="120.655939"/>
    <s v="exact"/>
    <s v="Suzhou"/>
    <m/>
    <m/>
    <s v="Jiangsu"/>
    <x v="2"/>
    <s v="Eastern Asia"/>
    <m/>
    <m/>
    <m/>
    <m/>
    <m/>
    <m/>
    <s v="1076750"/>
    <m/>
    <s v="L405669"/>
    <s v="G405549"/>
  </r>
  <r>
    <s v="https://www.gem.wiki/GCL_Suzhou_Economic_Zone_North_Gas_Thermal_power_station"/>
    <x v="72"/>
    <s v="GCL Suzhou Economic Zone North Gas Thermal power station"/>
    <s v="协鑫苏州工业园北部燃机热电厂"/>
    <s v="2"/>
    <s v="NG"/>
    <n v="180"/>
    <x v="0"/>
    <x v="0"/>
    <s v="Y"/>
    <m/>
    <m/>
    <m/>
    <x v="22"/>
    <m/>
    <m/>
    <m/>
    <n v="31.332014000000001"/>
    <n v="120.655939"/>
    <s v="exact"/>
    <s v="Suzhou"/>
    <m/>
    <m/>
    <s v="Jiangsu"/>
    <x v="2"/>
    <s v="Eastern Asia"/>
    <m/>
    <m/>
    <m/>
    <m/>
    <m/>
    <m/>
    <s v="1076750"/>
    <m/>
    <s v="L405669"/>
    <s v="G405550"/>
  </r>
  <r>
    <s v="https://www.gem.wiki/GCL_Wuxi_Lantian_Gas_Thermal_power_station"/>
    <x v="72"/>
    <s v="GCL Wuxi Lantian Gas Thermal power station"/>
    <s v="协鑫无锡蓝天燃机热电厂"/>
    <s v="1"/>
    <s v="NG"/>
    <n v="200"/>
    <x v="0"/>
    <x v="0"/>
    <s v="Y"/>
    <m/>
    <m/>
    <m/>
    <x v="13"/>
    <m/>
    <m/>
    <m/>
    <n v="31.580908999999998"/>
    <n v="120.41729100000001"/>
    <s v="exact"/>
    <s v="Wuxi"/>
    <s v="New District"/>
    <m/>
    <s v="Jiangsu"/>
    <x v="2"/>
    <s v="Eastern Asia"/>
    <m/>
    <m/>
    <m/>
    <m/>
    <m/>
    <m/>
    <s v="1109790"/>
    <s v="1271907, 1271908"/>
    <s v="L405670"/>
    <s v="G405545"/>
  </r>
  <r>
    <s v="https://www.gem.wiki/GCL_Wuxi_Lantian_Gas_Thermal_power_station"/>
    <x v="72"/>
    <s v="GCL Wuxi Lantian Gas Thermal power station"/>
    <s v="协鑫无锡蓝天燃机热电厂"/>
    <s v="2"/>
    <s v="NG"/>
    <n v="200"/>
    <x v="0"/>
    <x v="0"/>
    <s v="Y"/>
    <m/>
    <m/>
    <m/>
    <x v="13"/>
    <m/>
    <m/>
    <m/>
    <n v="31.580908999999998"/>
    <n v="120.41729100000001"/>
    <s v="exact"/>
    <s v="Wuxi"/>
    <s v="New District"/>
    <m/>
    <s v="Jiangsu"/>
    <x v="2"/>
    <s v="Eastern Asia"/>
    <m/>
    <m/>
    <m/>
    <m/>
    <m/>
    <m/>
    <s v="1109790"/>
    <s v="1274522, 1274523"/>
    <s v="L405670"/>
    <s v="G405546"/>
  </r>
  <r>
    <s v="https://www.gem.wiki/Gaojing_power_station"/>
    <x v="72"/>
    <s v="Gaojing power station"/>
    <s v="大唐国际北京高井热电厂"/>
    <s v="1"/>
    <s v="NG"/>
    <n v="350"/>
    <x v="0"/>
    <x v="0"/>
    <s v="Y"/>
    <s v="not found"/>
    <s v="not found"/>
    <s v="replacement"/>
    <x v="2"/>
    <m/>
    <m/>
    <m/>
    <n v="39.942703000000002"/>
    <n v="116.127166"/>
    <s v="exact"/>
    <s v="Beijing"/>
    <m/>
    <s v="Shijingshan District"/>
    <s v="Beijing"/>
    <x v="2"/>
    <s v="Eastern Asia"/>
    <m/>
    <m/>
    <s v="Beijing Northwest Gas Thermal Power Station, Datang Beijing Gaojing Thermal power station"/>
    <m/>
    <m/>
    <m/>
    <s v="1024326"/>
    <m/>
    <s v="L100254"/>
    <s v="G405177"/>
  </r>
  <r>
    <s v="https://www.gem.wiki/Gaojing_power_station"/>
    <x v="72"/>
    <s v="Gaojing power station"/>
    <s v="大唐国际北京高井热电厂"/>
    <s v="2"/>
    <s v="NG"/>
    <n v="350"/>
    <x v="0"/>
    <x v="0"/>
    <s v="Y"/>
    <s v="not found"/>
    <s v="not found"/>
    <s v="replacement"/>
    <x v="2"/>
    <m/>
    <m/>
    <m/>
    <n v="39.942703000000002"/>
    <n v="116.127166"/>
    <s v="exact"/>
    <s v="Beijing"/>
    <m/>
    <s v="Shijingshan District"/>
    <s v="Beijing"/>
    <x v="2"/>
    <s v="Eastern Asia"/>
    <m/>
    <m/>
    <s v="Beijing Northwest Gas Thermal Power Station, Datang Beijing Gaojing Thermal power station"/>
    <m/>
    <m/>
    <m/>
    <s v="1024326"/>
    <m/>
    <s v="L100254"/>
    <s v="G405178"/>
  </r>
  <r>
    <s v="https://www.gem.wiki/Guangdong_Boluo_Longxi_power_station"/>
    <x v="72"/>
    <s v="Guangdong Boluo Longxi power station"/>
    <s v="博罗县龙溪天然气热电冷联产项目"/>
    <s v="1"/>
    <s v="NG"/>
    <n v="360"/>
    <x v="3"/>
    <x v="5"/>
    <s v="not found"/>
    <m/>
    <m/>
    <m/>
    <x v="43"/>
    <m/>
    <m/>
    <m/>
    <n v="23.169374999999999"/>
    <n v="114.29915"/>
    <s v="approximate"/>
    <s v="Huizhou"/>
    <s v="Boluo County"/>
    <m/>
    <s v="Guangdong"/>
    <x v="2"/>
    <s v="Eastern Asia"/>
    <m/>
    <m/>
    <m/>
    <m/>
    <m/>
    <m/>
    <m/>
    <m/>
    <s v="L408290"/>
    <s v="G412476"/>
  </r>
  <r>
    <s v="https://www.gem.wiki/Guangdong_Chenghai_Yixin_Distributed_Gas_power_station"/>
    <x v="72"/>
    <s v="Guangdong Chenghai Yixin Distributed Gas power station"/>
    <s v="澄海益鑫天然气分布式一期项目"/>
    <s v="1-1"/>
    <s v="NG"/>
    <n v="75"/>
    <x v="1"/>
    <x v="0"/>
    <s v="Y"/>
    <s v="not found"/>
    <s v="not found"/>
    <s v="N"/>
    <x v="7"/>
    <m/>
    <m/>
    <m/>
    <n v="23.541110765011901"/>
    <n v="116.817172819983"/>
    <s v="approximate"/>
    <s v="Shantou"/>
    <m/>
    <s v="Chenghai District"/>
    <s v="Guangdong"/>
    <x v="2"/>
    <s v="Eastern Asia"/>
    <m/>
    <m/>
    <m/>
    <m/>
    <m/>
    <m/>
    <m/>
    <m/>
    <s v="L407877"/>
    <s v="G412475"/>
  </r>
  <r>
    <s v="https://www.gem.wiki/Guangdong_Chenghai_Yixin_Distributed_Gas_power_station"/>
    <x v="72"/>
    <s v="Guangdong Chenghai Yixin Distributed Gas power station"/>
    <s v="澄海益鑫天然气分布式一期项目"/>
    <s v="1-2"/>
    <s v="NG"/>
    <n v="75"/>
    <x v="1"/>
    <x v="0"/>
    <s v="Y"/>
    <s v="not found"/>
    <s v="not found"/>
    <s v="N"/>
    <x v="7"/>
    <m/>
    <m/>
    <m/>
    <n v="23.541110765011901"/>
    <n v="116.817172819983"/>
    <s v="approximate"/>
    <s v="Shantou"/>
    <m/>
    <s v="Chenghai District"/>
    <s v="Guangdong"/>
    <x v="2"/>
    <s v="Eastern Asia"/>
    <m/>
    <m/>
    <m/>
    <m/>
    <m/>
    <m/>
    <m/>
    <m/>
    <s v="L407877"/>
    <s v="G412474"/>
  </r>
  <r>
    <s v="https://www.gem.wiki/Guangdong_Chenghai_Yixin_Distributed_Gas_power_station"/>
    <x v="72"/>
    <s v="Guangdong Chenghai Yixin Distributed Gas power station"/>
    <s v="澄海益鑫天然气分布式一期项目"/>
    <s v="2-1"/>
    <s v="NG"/>
    <n v="75"/>
    <x v="2"/>
    <x v="0"/>
    <s v="Y"/>
    <s v="not found"/>
    <s v="not found"/>
    <s v="N"/>
    <x v="7"/>
    <m/>
    <m/>
    <m/>
    <n v="23.541110765011901"/>
    <n v="116.817172819983"/>
    <s v="approximate"/>
    <s v="Shantou"/>
    <m/>
    <s v="Chenghai District"/>
    <s v="Guangdong"/>
    <x v="2"/>
    <s v="Eastern Asia"/>
    <m/>
    <m/>
    <m/>
    <m/>
    <m/>
    <m/>
    <m/>
    <m/>
    <s v="L407877"/>
    <s v="G410745"/>
  </r>
  <r>
    <s v="https://www.gem.wiki/Guangdong_Chenghai_Yixin_Distributed_Gas_power_station"/>
    <x v="72"/>
    <s v="Guangdong Chenghai Yixin Distributed Gas power station"/>
    <s v="澄海益鑫天然气分布式一期项目"/>
    <s v="2-2"/>
    <s v="NG"/>
    <n v="75"/>
    <x v="2"/>
    <x v="0"/>
    <s v="Y"/>
    <s v="not found"/>
    <s v="not found"/>
    <s v="N"/>
    <x v="7"/>
    <m/>
    <m/>
    <m/>
    <n v="23.541110765011901"/>
    <n v="116.817172819983"/>
    <s v="approximate"/>
    <s v="Shantou"/>
    <m/>
    <s v="Chenghai District"/>
    <s v="Guangdong"/>
    <x v="2"/>
    <s v="Eastern Asia"/>
    <m/>
    <m/>
    <m/>
    <m/>
    <m/>
    <m/>
    <m/>
    <m/>
    <s v="L407877"/>
    <s v="G410744"/>
  </r>
  <r>
    <s v="https://www.gem.wiki/Guangdong_Energy_Jieyang_Dananhai_power_station"/>
    <x v="72"/>
    <s v="Guangdong Energy Jieyang Dananhai power station"/>
    <s v="广东能源揭阳大南海天然气热电联产项目"/>
    <s v="1"/>
    <s v="NG"/>
    <n v="480"/>
    <x v="2"/>
    <x v="0"/>
    <s v="Y"/>
    <s v="not found"/>
    <s v="not found"/>
    <m/>
    <x v="7"/>
    <m/>
    <m/>
    <m/>
    <n v="22.984828100000001"/>
    <n v="116.1687244"/>
    <s v="approximate"/>
    <s v="Jieyang"/>
    <s v="Huilai County"/>
    <m/>
    <s v="Guangdong"/>
    <x v="2"/>
    <s v="Eastern Asia"/>
    <m/>
    <m/>
    <m/>
    <m/>
    <m/>
    <m/>
    <m/>
    <m/>
    <s v="L407754"/>
    <s v="G410231"/>
  </r>
  <r>
    <s v="https://www.gem.wiki/Guangdong_Energy_Jieyang_Dananhai_power_station"/>
    <x v="72"/>
    <s v="Guangdong Energy Jieyang Dananhai power station"/>
    <s v="广东能源揭阳大南海天然气热电联产项目"/>
    <s v="2"/>
    <s v="NG"/>
    <n v="480"/>
    <x v="2"/>
    <x v="0"/>
    <s v="Y"/>
    <s v="not found"/>
    <s v="not found"/>
    <m/>
    <x v="7"/>
    <m/>
    <m/>
    <m/>
    <n v="22.984828100000001"/>
    <n v="116.1687244"/>
    <s v="approximate"/>
    <s v="Jieyang"/>
    <s v="Huilai County"/>
    <m/>
    <s v="Guangdong"/>
    <x v="2"/>
    <s v="Eastern Asia"/>
    <m/>
    <m/>
    <m/>
    <m/>
    <m/>
    <m/>
    <m/>
    <m/>
    <s v="L407754"/>
    <s v="G410230"/>
  </r>
  <r>
    <s v="https://www.gem.wiki/Guangdong_Gaoyao_Prefabricated_Vegetable_Industrial_Park_power_station"/>
    <x v="72"/>
    <s v="Guangdong Gaoyao Prefabricated Vegetable Industrial Park power station"/>
    <s v="粤港澳大湾区（高要）预制菜产业园热电冷联产"/>
    <s v="1"/>
    <s v="NG"/>
    <n v="240"/>
    <x v="3"/>
    <x v="5"/>
    <s v="not found"/>
    <m/>
    <m/>
    <m/>
    <x v="43"/>
    <m/>
    <m/>
    <m/>
    <n v="23.045401999999999"/>
    <n v="112.51446"/>
    <s v="approximate"/>
    <s v="Zhaoqing"/>
    <m/>
    <s v="Gaoyao District"/>
    <s v="Guangdong"/>
    <x v="2"/>
    <s v="Eastern Asia"/>
    <m/>
    <m/>
    <m/>
    <m/>
    <m/>
    <m/>
    <m/>
    <m/>
    <s v="L408293"/>
    <s v="G412473"/>
  </r>
  <r>
    <s v="https://www.gem.wiki/Guangdong_Huizhou_New_Material_Industrial_Park_power_station"/>
    <x v="72"/>
    <s v="Guangdong Huizhou New Material Industrial Park power station"/>
    <s v="惠州新材料产业园热电冷联产项目"/>
    <s v="1"/>
    <s v="NG"/>
    <n v="460"/>
    <x v="2"/>
    <x v="0"/>
    <s v="Y"/>
    <s v="not found"/>
    <m/>
    <s v="N"/>
    <x v="40"/>
    <m/>
    <m/>
    <m/>
    <n v="22.903105"/>
    <n v="114.61213100000001"/>
    <s v="approximate"/>
    <s v="Huizhou"/>
    <s v="Baihua Town, Huidong County"/>
    <m/>
    <s v="Guangdong"/>
    <x v="2"/>
    <s v="Eastern Asia"/>
    <m/>
    <m/>
    <m/>
    <m/>
    <m/>
    <m/>
    <m/>
    <m/>
    <s v="L408292"/>
    <s v="G412472"/>
  </r>
  <r>
    <s v="https://www.gem.wiki/Guangdong_Huizhou_New_Material_Industrial_Park_power_station"/>
    <x v="72"/>
    <s v="Guangdong Huizhou New Material Industrial Park power station"/>
    <s v="惠州新材料产业园热电冷联产项目"/>
    <s v="2"/>
    <s v="NG"/>
    <n v="460"/>
    <x v="2"/>
    <x v="0"/>
    <s v="Y"/>
    <s v="not found"/>
    <m/>
    <s v="N"/>
    <x v="40"/>
    <m/>
    <m/>
    <m/>
    <n v="22.903105"/>
    <n v="114.61213100000001"/>
    <s v="approximate"/>
    <s v="Huizhou"/>
    <s v="Baihua Town, Huidong County"/>
    <m/>
    <s v="Guangdong"/>
    <x v="2"/>
    <s v="Eastern Asia"/>
    <m/>
    <m/>
    <m/>
    <m/>
    <m/>
    <m/>
    <m/>
    <m/>
    <s v="L408292"/>
    <s v="G412471"/>
  </r>
  <r>
    <s v="https://www.gem.wiki/Guangdong_Huizhou_Pinghai_power_plant"/>
    <x v="72"/>
    <s v="Guangdong Huizhou Pinghai power plant"/>
    <s v="广东惠州平海电厂燃气机组项目"/>
    <s v="1"/>
    <s v="NG"/>
    <n v="600"/>
    <x v="3"/>
    <x v="5"/>
    <s v="not found"/>
    <m/>
    <m/>
    <m/>
    <x v="43"/>
    <m/>
    <m/>
    <m/>
    <n v="22.609261"/>
    <n v="114.742041"/>
    <s v="exact"/>
    <s v="Huizhou"/>
    <s v="Pinghai Town, Huidong County"/>
    <m/>
    <s v="Guangdong"/>
    <x v="2"/>
    <s v="Eastern Asia"/>
    <m/>
    <m/>
    <m/>
    <m/>
    <m/>
    <m/>
    <m/>
    <m/>
    <s v="L408291"/>
    <s v="G412470"/>
  </r>
  <r>
    <s v="https://www.gem.wiki/Guangdong_Huizhou_Pinghai_power_plant"/>
    <x v="72"/>
    <s v="Guangdong Huizhou Pinghai power plant"/>
    <s v="广东惠州平海电厂燃气机组项目"/>
    <s v="2"/>
    <s v="NG"/>
    <n v="600"/>
    <x v="3"/>
    <x v="5"/>
    <s v="not found"/>
    <m/>
    <m/>
    <m/>
    <x v="43"/>
    <m/>
    <m/>
    <m/>
    <n v="22.609261"/>
    <n v="114.742041"/>
    <s v="exact"/>
    <s v="Huizhou"/>
    <s v="Pinghai Town, Huidong County"/>
    <m/>
    <s v="Guangdong"/>
    <x v="2"/>
    <s v="Eastern Asia"/>
    <m/>
    <m/>
    <m/>
    <m/>
    <m/>
    <m/>
    <m/>
    <m/>
    <s v="L408291"/>
    <s v="G412469"/>
  </r>
  <r>
    <s v="https://www.gem.wiki/Guangdong_Shajiao_power_complex"/>
    <x v="72"/>
    <s v="Guangdong Shajiao power complex"/>
    <s v="广东能源东莞谢岗调峰气电项目"/>
    <s v="1"/>
    <s v="NG"/>
    <n v="650"/>
    <x v="2"/>
    <x v="0"/>
    <s v="not found"/>
    <s v="not found"/>
    <s v="not found"/>
    <s v="replacement"/>
    <x v="7"/>
    <m/>
    <m/>
    <m/>
    <n v="22.749192799999999"/>
    <n v="113.6719429"/>
    <s v="approximate"/>
    <s v="Shajiao Village"/>
    <s v="Humen Town"/>
    <s v="Dongguan City"/>
    <s v="Guangdong"/>
    <x v="2"/>
    <s v="Eastern Asia"/>
    <m/>
    <m/>
    <s v="Guangdong Energy Dongguan Xiegang peak gas power station"/>
    <m/>
    <m/>
    <m/>
    <m/>
    <m/>
    <s v="L100405"/>
    <s v="G410672"/>
  </r>
  <r>
    <s v="https://www.gem.wiki/Guangdong_Shajiao_power_complex"/>
    <x v="72"/>
    <s v="Guangdong Shajiao power complex"/>
    <s v="广东能源东莞谢岗调峰气电项目"/>
    <s v="2"/>
    <s v="NG"/>
    <n v="650"/>
    <x v="2"/>
    <x v="0"/>
    <s v="not found"/>
    <s v="not found"/>
    <s v="not found"/>
    <s v="replacement"/>
    <x v="7"/>
    <m/>
    <m/>
    <m/>
    <n v="22.749192799999999"/>
    <n v="113.6719429"/>
    <s v="approximate"/>
    <s v="Shajiao Village"/>
    <s v="Humen Town"/>
    <s v="Dongguan City"/>
    <s v="Guangdong"/>
    <x v="2"/>
    <s v="Eastern Asia"/>
    <m/>
    <m/>
    <s v="Guangdong Energy Dongguan Xiegang peak gas power station"/>
    <m/>
    <m/>
    <m/>
    <m/>
    <m/>
    <s v="L100405"/>
    <s v="G410671"/>
  </r>
  <r>
    <s v="https://www.gem.wiki/Guangdong_Shanwei_Haifeng_power_station"/>
    <x v="72"/>
    <s v="Guangdong Shanwei Haifeng power station"/>
    <s v="汕尾海丰天然气热电联产保障电源项目一期"/>
    <s v="1-1"/>
    <s v="NG"/>
    <n v="460"/>
    <x v="2"/>
    <x v="0"/>
    <s v="not found"/>
    <m/>
    <m/>
    <s v="N"/>
    <x v="40"/>
    <m/>
    <m/>
    <m/>
    <n v="23.058436"/>
    <n v="115.399182"/>
    <s v="approximate"/>
    <s v="Shanwei"/>
    <s v="Gongping Town, Haifeng County"/>
    <m/>
    <s v="Guangdong"/>
    <x v="2"/>
    <s v="Eastern Asia"/>
    <m/>
    <m/>
    <m/>
    <m/>
    <m/>
    <m/>
    <m/>
    <m/>
    <s v="L408294"/>
    <s v="G412468"/>
  </r>
  <r>
    <s v="https://www.gem.wiki/Guangdong_Shanwei_Haifeng_power_station"/>
    <x v="72"/>
    <s v="Guangdong Shanwei Haifeng power station"/>
    <s v="汕尾海丰天然气热电联产保障电源项目一期"/>
    <s v="1-2"/>
    <s v="NG"/>
    <n v="120"/>
    <x v="2"/>
    <x v="0"/>
    <s v="not found"/>
    <m/>
    <m/>
    <s v="N"/>
    <x v="40"/>
    <m/>
    <m/>
    <m/>
    <n v="23.058436"/>
    <n v="115.399182"/>
    <s v="approximate"/>
    <s v="Shanwei"/>
    <s v="Gongping Town, Haifeng County"/>
    <m/>
    <s v="Guangdong"/>
    <x v="2"/>
    <s v="Eastern Asia"/>
    <m/>
    <m/>
    <m/>
    <m/>
    <m/>
    <m/>
    <m/>
    <m/>
    <s v="L408294"/>
    <s v="G412467"/>
  </r>
  <r>
    <s v="https://www.gem.wiki/Guangdong_Shanwei_Haifeng_power_station"/>
    <x v="72"/>
    <s v="Guangdong Shanwei Haifeng power station"/>
    <s v="汕尾海丰天然气热电联产保障电源项目一期"/>
    <s v="2-1"/>
    <s v="NG"/>
    <n v="460"/>
    <x v="3"/>
    <x v="0"/>
    <s v="not found"/>
    <m/>
    <m/>
    <s v="N"/>
    <x v="43"/>
    <m/>
    <m/>
    <m/>
    <n v="23.058436"/>
    <n v="115.399182"/>
    <s v="approximate"/>
    <s v="Shanwei"/>
    <s v="Gongping Town, Haifeng County"/>
    <m/>
    <s v="Guangdong"/>
    <x v="2"/>
    <s v="Eastern Asia"/>
    <m/>
    <m/>
    <m/>
    <m/>
    <m/>
    <m/>
    <m/>
    <m/>
    <s v="L408294"/>
    <s v="G412466"/>
  </r>
  <r>
    <s v="https://www.gem.wiki/Guangdong_Shanwei_Haifeng_power_station"/>
    <x v="72"/>
    <s v="Guangdong Shanwei Haifeng power station"/>
    <s v="汕尾海丰天然气热电联产保障电源项目一期"/>
    <s v="2-2"/>
    <s v="NG"/>
    <n v="460"/>
    <x v="3"/>
    <x v="0"/>
    <s v="not found"/>
    <m/>
    <m/>
    <s v="N"/>
    <x v="43"/>
    <m/>
    <m/>
    <m/>
    <n v="23.058436"/>
    <n v="115.399182"/>
    <s v="approximate"/>
    <s v="Shanwei"/>
    <s v="Gongping Town, Haifeng County"/>
    <m/>
    <s v="Guangdong"/>
    <x v="2"/>
    <s v="Eastern Asia"/>
    <m/>
    <m/>
    <m/>
    <m/>
    <m/>
    <m/>
    <m/>
    <m/>
    <s v="L408294"/>
    <s v="G412465"/>
  </r>
  <r>
    <s v="https://www.gem.wiki/Guangdong_Xinhui_Daze_Gas_Thermal_power_station"/>
    <x v="72"/>
    <s v="Guangdong Xinhui Daze Gas Thermal power station"/>
    <s v="新会大泽2×50MW级燃气热电项目"/>
    <s v="1"/>
    <s v="NG"/>
    <n v="50"/>
    <x v="2"/>
    <x v="0"/>
    <s v="Y"/>
    <s v="not found"/>
    <s v="not found"/>
    <m/>
    <x v="7"/>
    <m/>
    <m/>
    <m/>
    <n v="22.518034036096001"/>
    <n v="112.944628693561"/>
    <s v="approximate"/>
    <s v="Jiangmen"/>
    <m/>
    <s v="Xinhui District"/>
    <s v="Guangdong"/>
    <x v="2"/>
    <s v="Eastern Asia"/>
    <m/>
    <m/>
    <m/>
    <m/>
    <m/>
    <m/>
    <m/>
    <m/>
    <s v="L407752"/>
    <s v="G410227"/>
  </r>
  <r>
    <s v="https://www.gem.wiki/Guangdong_Xinhui_Daze_Gas_Thermal_power_station"/>
    <x v="72"/>
    <s v="Guangdong Xinhui Daze Gas Thermal power station"/>
    <s v="新会大泽2×50MW级燃气热电项目"/>
    <s v="2"/>
    <s v="NG"/>
    <n v="50"/>
    <x v="2"/>
    <x v="0"/>
    <s v="Y"/>
    <s v="not found"/>
    <s v="not found"/>
    <m/>
    <x v="7"/>
    <m/>
    <m/>
    <m/>
    <n v="22.518034036096001"/>
    <n v="112.944628693561"/>
    <s v="approximate"/>
    <s v="Jiangmen"/>
    <m/>
    <s v="Xinhui District"/>
    <s v="Guangdong"/>
    <x v="2"/>
    <s v="Eastern Asia"/>
    <m/>
    <m/>
    <m/>
    <m/>
    <m/>
    <m/>
    <m/>
    <m/>
    <s v="L407752"/>
    <s v="G410226"/>
  </r>
  <r>
    <s v="https://www.gem.wiki/Guangdong_Yangxi_power_station"/>
    <x v="72"/>
    <s v="Guangdong Yangxi power station"/>
    <s v="阳江阳西天然气热冷电联产项目一期工程"/>
    <s v="1-1"/>
    <s v="NG"/>
    <n v="100"/>
    <x v="2"/>
    <x v="0"/>
    <s v="Y"/>
    <m/>
    <m/>
    <s v="N"/>
    <x v="40"/>
    <m/>
    <m/>
    <m/>
    <n v="21.800457999999999"/>
    <n v="111.58053200000001"/>
    <s v="exact"/>
    <s v="Yangjiang"/>
    <s v="Zhongxin Road, Yangxi County"/>
    <m/>
    <s v="Guangdong"/>
    <x v="2"/>
    <s v="Eastern Asia"/>
    <m/>
    <m/>
    <m/>
    <m/>
    <m/>
    <m/>
    <m/>
    <m/>
    <s v="L408295"/>
    <s v="G412464"/>
  </r>
  <r>
    <s v="https://www.gem.wiki/Guangdong_Yangxi_power_station"/>
    <x v="72"/>
    <s v="Guangdong Yangxi power station"/>
    <s v="阳江阳西天然气热冷电联产项目一期工 程"/>
    <s v="1-2"/>
    <s v="NG"/>
    <n v="100"/>
    <x v="2"/>
    <x v="0"/>
    <s v="Y"/>
    <m/>
    <m/>
    <s v="N"/>
    <x v="40"/>
    <m/>
    <m/>
    <m/>
    <n v="21.800457999999999"/>
    <n v="111.58053200000001"/>
    <s v="exact"/>
    <s v="Yangjiang"/>
    <s v="Zhongxin Road, Yangxi County"/>
    <m/>
    <s v="Guangdong"/>
    <x v="2"/>
    <s v="Eastern Asia"/>
    <m/>
    <m/>
    <m/>
    <m/>
    <m/>
    <m/>
    <m/>
    <m/>
    <s v="L408295"/>
    <s v="G412463"/>
  </r>
  <r>
    <s v="https://www.gem.wiki/Guangdong_Yudean_Panyu_Gas_power_station"/>
    <x v="72"/>
    <s v="Guangdong Yudean Panyu Gas power station"/>
    <s v="广东能源广州番禺气电项目"/>
    <s v="1"/>
    <s v="NG"/>
    <n v="600"/>
    <x v="2"/>
    <x v="0"/>
    <s v="not found"/>
    <s v="not found"/>
    <s v="not found"/>
    <s v="N"/>
    <x v="43"/>
    <m/>
    <m/>
    <m/>
    <n v="23.006723000000001"/>
    <n v="113.255565"/>
    <s v="approximate"/>
    <s v="Guangzhou"/>
    <s v="Shibi Street"/>
    <s v="Panyu District"/>
    <s v="Guangdong"/>
    <x v="2"/>
    <s v="Eastern Asia"/>
    <m/>
    <m/>
    <m/>
    <m/>
    <m/>
    <m/>
    <m/>
    <m/>
    <s v="L408297"/>
    <s v="G412462"/>
  </r>
  <r>
    <s v="https://www.gem.wiki/Guangdong_Yudean_Panyu_Gas_power_station"/>
    <x v="72"/>
    <s v="Guangdong Yudean Panyu Gas power station"/>
    <s v="广东能源广州番禺气电项目"/>
    <s v="2"/>
    <s v="NG"/>
    <n v="600"/>
    <x v="2"/>
    <x v="0"/>
    <s v="not found"/>
    <s v="not found"/>
    <s v="not found"/>
    <s v="N"/>
    <x v="43"/>
    <m/>
    <m/>
    <m/>
    <n v="23.006723000000001"/>
    <n v="113.255565"/>
    <s v="approximate"/>
    <s v="Guangzhou"/>
    <s v="Shibi Street"/>
    <s v="Panyu District"/>
    <s v="Guangdong"/>
    <x v="2"/>
    <s v="Eastern Asia"/>
    <m/>
    <m/>
    <m/>
    <m/>
    <m/>
    <m/>
    <m/>
    <m/>
    <s v="L408297"/>
    <s v="G412461"/>
  </r>
  <r>
    <s v="https://www.gem.wiki/Guangdong_Zhaoqing_Dawang_power_station"/>
    <x v="72"/>
    <s v="Guangdong Zhaoqing Dawang power station"/>
    <s v="国电广东肇庆热电公司"/>
    <s v="2-1"/>
    <s v="NG"/>
    <n v="500"/>
    <x v="1"/>
    <x v="0"/>
    <s v="Y"/>
    <s v="not found"/>
    <s v="not found"/>
    <s v="N"/>
    <x v="7"/>
    <m/>
    <m/>
    <m/>
    <n v="23.300644900000002"/>
    <n v="112.8563297"/>
    <s v="exact"/>
    <s v="Zhaoqing"/>
    <s v="Dawang"/>
    <m/>
    <s v="Guangdong"/>
    <x v="2"/>
    <s v="Eastern Asia"/>
    <m/>
    <m/>
    <s v="Zhaoqing Dawang power station"/>
    <m/>
    <m/>
    <m/>
    <m/>
    <m/>
    <s v="L100371"/>
    <s v="G409862"/>
  </r>
  <r>
    <s v="https://www.gem.wiki/Guangdong_Zhaoqing_Dawang_power_station"/>
    <x v="72"/>
    <s v="Guangdong Zhaoqing Dawang power station"/>
    <s v="国电广东肇庆热电公司"/>
    <s v="2-2"/>
    <s v="NG"/>
    <n v="500"/>
    <x v="1"/>
    <x v="0"/>
    <s v="Y"/>
    <s v="not found"/>
    <s v="not found"/>
    <s v="N"/>
    <x v="43"/>
    <m/>
    <m/>
    <m/>
    <n v="23.300644900000002"/>
    <n v="112.8563297"/>
    <s v="exact"/>
    <s v="Zhaoqing"/>
    <s v="Dawang"/>
    <m/>
    <s v="Guangdong"/>
    <x v="2"/>
    <s v="Eastern Asia"/>
    <m/>
    <m/>
    <s v="Zhaoqing Dawang power station"/>
    <m/>
    <m/>
    <m/>
    <m/>
    <m/>
    <s v="L100371"/>
    <s v="G409861"/>
  </r>
  <r>
    <s v="https://www.gem.wiki/Guanghai_Bay_power_station"/>
    <x v="72"/>
    <s v="Guanghai Bay power station"/>
    <s v="广海湾天然气热电联产项目"/>
    <s v="1"/>
    <s v="NG"/>
    <n v="650"/>
    <x v="2"/>
    <x v="0"/>
    <s v="not found"/>
    <s v="not found"/>
    <s v="not found"/>
    <m/>
    <x v="40"/>
    <m/>
    <m/>
    <m/>
    <n v="21.991586420320701"/>
    <n v="112.98949995127199"/>
    <s v="approximate"/>
    <s v="Jiangmen"/>
    <m/>
    <s v="Taishan"/>
    <s v="Guangdong"/>
    <x v="2"/>
    <s v="Eastern Asia"/>
    <m/>
    <m/>
    <m/>
    <m/>
    <m/>
    <m/>
    <m/>
    <m/>
    <s v="L407759"/>
    <s v="G410262"/>
  </r>
  <r>
    <s v="https://www.gem.wiki/Guanghai_Bay_power_station"/>
    <x v="72"/>
    <s v="Guanghai Bay power station"/>
    <s v="广海湾天然气热电联产项目"/>
    <s v="2"/>
    <s v="NG"/>
    <n v="650"/>
    <x v="2"/>
    <x v="0"/>
    <s v="not found"/>
    <s v="not found"/>
    <s v="not found"/>
    <m/>
    <x v="40"/>
    <m/>
    <m/>
    <m/>
    <n v="21.991586420320701"/>
    <n v="112.98949995127199"/>
    <s v="approximate"/>
    <s v="Jiangmen"/>
    <m/>
    <s v="Taishan"/>
    <s v="Guangdong"/>
    <x v="2"/>
    <s v="Eastern Asia"/>
    <m/>
    <m/>
    <m/>
    <m/>
    <m/>
    <m/>
    <m/>
    <m/>
    <s v="L407759"/>
    <s v="G410261"/>
  </r>
  <r>
    <s v="https://www.gem.wiki/Guangxi_CNOOC_Beihai_power_station"/>
    <x v="72"/>
    <s v="Guangxi CNOOC Beihai power station"/>
    <s v="中海油广西北海天然气发电项目"/>
    <s v="1"/>
    <s v="NG"/>
    <n v="530"/>
    <x v="3"/>
    <x v="0"/>
    <s v="not found"/>
    <m/>
    <m/>
    <m/>
    <x v="40"/>
    <m/>
    <m/>
    <m/>
    <n v="21.511966000000001"/>
    <n v="109.49947"/>
    <s v="approximate"/>
    <s v="Beihai"/>
    <m/>
    <s v="Tieshangang Distirct"/>
    <s v="Guangxi"/>
    <x v="2"/>
    <s v="Eastern Asia"/>
    <m/>
    <m/>
    <m/>
    <m/>
    <m/>
    <m/>
    <m/>
    <m/>
    <s v="L408299"/>
    <s v="G412456"/>
  </r>
  <r>
    <s v="https://www.gem.wiki/Guangxi_CNOOC_Beihai_power_station"/>
    <x v="72"/>
    <s v="Guangxi CNOOC Beihai power station"/>
    <s v="中海油广西北海天然气发电项目"/>
    <s v="2"/>
    <s v="NG"/>
    <n v="530"/>
    <x v="3"/>
    <x v="0"/>
    <s v="not found"/>
    <m/>
    <m/>
    <m/>
    <x v="40"/>
    <m/>
    <m/>
    <m/>
    <n v="21.511966000000001"/>
    <n v="109.49947"/>
    <s v="approximate"/>
    <s v="Beihai"/>
    <m/>
    <s v="Tieshangang Distirct"/>
    <s v="Guangxi"/>
    <x v="2"/>
    <s v="Eastern Asia"/>
    <m/>
    <m/>
    <m/>
    <m/>
    <m/>
    <m/>
    <m/>
    <m/>
    <s v="L408299"/>
    <s v="G412455"/>
  </r>
  <r>
    <s v="https://www.gem.wiki/Guangxi_Chiji_Iron_and_Steel_Co.,_Ltd._Gas_Power_Project"/>
    <x v="72"/>
    <s v="Guangxi Chiji Iron and Steel Co., Ltd. Gas Power Project"/>
    <s v="广西翅冀钢铁有限公司2×100MW超高温亚临界煤气发电"/>
    <s v="1"/>
    <s v="BFG"/>
    <n v="100"/>
    <x v="1"/>
    <x v="3"/>
    <s v="not found"/>
    <s v="not found"/>
    <s v="not found"/>
    <s v="N"/>
    <x v="43"/>
    <m/>
    <m/>
    <m/>
    <n v="23.369088999999999"/>
    <n v="111.16484699999999"/>
    <s v="exact"/>
    <s v="Wuzhou"/>
    <s v="Teng County"/>
    <m/>
    <s v="Guangxi"/>
    <x v="2"/>
    <s v="Eastern Asia"/>
    <m/>
    <m/>
    <m/>
    <m/>
    <s v="Iron &amp; Steel"/>
    <m/>
    <m/>
    <m/>
    <s v="L408296"/>
    <s v="G412460"/>
  </r>
  <r>
    <s v="https://www.gem.wiki/Guangxi_Chiji_Iron_and_Steel_Co.,_Ltd._Gas_Power_Project"/>
    <x v="72"/>
    <s v="Guangxi Chiji Iron and Steel Co., Ltd. Gas Power Project"/>
    <s v="广西翅冀钢铁有限公司2×100MW超高温亚临界煤气发电"/>
    <s v="2"/>
    <s v="BFG"/>
    <n v="100"/>
    <x v="0"/>
    <x v="3"/>
    <s v="not found"/>
    <s v="not found"/>
    <s v="not found"/>
    <s v="N"/>
    <x v="49"/>
    <m/>
    <m/>
    <m/>
    <n v="23.369088999999999"/>
    <n v="111.16484699999999"/>
    <s v="exact"/>
    <s v="Wuzhou"/>
    <s v="Teng County"/>
    <m/>
    <s v="Guangxi"/>
    <x v="2"/>
    <s v="Eastern Asia"/>
    <m/>
    <m/>
    <m/>
    <m/>
    <s v="Iron &amp; Steel"/>
    <m/>
    <m/>
    <m/>
    <s v="L408296"/>
    <s v="G412459"/>
  </r>
  <r>
    <s v="https://www.gem.wiki/Guangxi_Chiji_Iron_and_Steel_Co.,_Ltd._Gas_Power_Project"/>
    <x v="72"/>
    <s v="Guangxi Chiji Iron and Steel Co., Ltd. Gas Power Project"/>
    <s v="广西翅冀钢铁有限公司2×80MW超高温亚临界煤气发电"/>
    <s v="3"/>
    <s v="BFG"/>
    <n v="80"/>
    <x v="0"/>
    <x v="3"/>
    <s v="not found"/>
    <s v="not found"/>
    <s v="not found"/>
    <s v="N"/>
    <x v="49"/>
    <m/>
    <m/>
    <m/>
    <n v="23.369088999999999"/>
    <n v="111.16484699999999"/>
    <s v="exact"/>
    <s v="Wuzhou"/>
    <s v="Teng County"/>
    <m/>
    <s v="Guangxi"/>
    <x v="2"/>
    <s v="Eastern Asia"/>
    <m/>
    <m/>
    <m/>
    <m/>
    <s v="Iron &amp; Steel"/>
    <m/>
    <m/>
    <m/>
    <s v="L408296"/>
    <s v="G412458"/>
  </r>
  <r>
    <s v="https://www.gem.wiki/Guangxi_Chiji_Iron_and_Steel_Co.,_Ltd._Gas_Power_Project"/>
    <x v="72"/>
    <s v="Guangxi Chiji Iron and Steel Co., Ltd. Gas Power Project"/>
    <s v="广西翅冀钢铁有限公司2×80MW超高温亚临界煤气发电"/>
    <s v="4"/>
    <s v="BFG"/>
    <n v="80"/>
    <x v="1"/>
    <x v="3"/>
    <s v="not found"/>
    <s v="not found"/>
    <s v="not found"/>
    <s v="N"/>
    <x v="43"/>
    <m/>
    <m/>
    <m/>
    <n v="23.369088999999999"/>
    <n v="111.16484699999999"/>
    <s v="exact"/>
    <s v="Wuzhou"/>
    <s v="Teng County"/>
    <m/>
    <s v="Guangxi"/>
    <x v="2"/>
    <s v="Eastern Asia"/>
    <m/>
    <m/>
    <m/>
    <m/>
    <s v="Iron &amp; Steel"/>
    <m/>
    <m/>
    <m/>
    <s v="L408296"/>
    <s v="G412457"/>
  </r>
  <r>
    <s v="https://www.gem.wiki/Guangxi_Fangchenggang_Shenglong_Metallurgical_Gas_Power_Project"/>
    <x v="72"/>
    <s v="Guangxi Fangchenggang Shenglong Metallurgical Gas Power Project"/>
    <s v="广西盛隆5#煤气发电站项目"/>
    <s v="5"/>
    <s v="BFG"/>
    <n v="110"/>
    <x v="0"/>
    <x v="3"/>
    <s v="not found"/>
    <s v="not found"/>
    <s v="not found"/>
    <s v="N"/>
    <x v="30"/>
    <m/>
    <m/>
    <m/>
    <n v="21.677879000000001"/>
    <n v="108.40968100000001"/>
    <s v="exact"/>
    <s v="Fangchenggang"/>
    <m/>
    <s v="Gangkou District"/>
    <s v="Guangxi"/>
    <x v="2"/>
    <s v="Eastern Asia"/>
    <m/>
    <m/>
    <m/>
    <m/>
    <m/>
    <m/>
    <m/>
    <m/>
    <s v="L408298"/>
    <s v="G412454"/>
  </r>
  <r>
    <s v="https://www.gem.wiki/Guangxi_Fangchenggang_Shenglong_Metallurgical_Gas_Power_Project"/>
    <x v="72"/>
    <s v="Guangxi Fangchenggang Shenglong Metallurgical Gas Power Project"/>
    <s v="广西盛隆冶金6#煤气发电站项目"/>
    <s v="6"/>
    <s v="BFG"/>
    <n v="110"/>
    <x v="0"/>
    <x v="3"/>
    <s v="not found"/>
    <s v="not found"/>
    <s v="not found"/>
    <s v="N"/>
    <x v="30"/>
    <m/>
    <m/>
    <m/>
    <n v="21.677879000000001"/>
    <n v="108.40968100000001"/>
    <s v="exact"/>
    <s v="Fangchenggang"/>
    <m/>
    <s v="Gangkou District"/>
    <s v="Guangxi"/>
    <x v="2"/>
    <s v="Eastern Asia"/>
    <m/>
    <m/>
    <m/>
    <m/>
    <m/>
    <m/>
    <m/>
    <m/>
    <s v="L408298"/>
    <s v="G412453"/>
  </r>
  <r>
    <s v="https://www.gem.wiki/Guangxi_Fangchenggang_Shenglong_Metallurgical_Gas_Power_Project"/>
    <x v="72"/>
    <s v="Guangxi Fangchenggang Shenglong Metallurgical Gas Power Project"/>
    <s v="广西防城港盛隆冶金煤气发电项目"/>
    <s v="7"/>
    <s v="BFG"/>
    <n v="145"/>
    <x v="0"/>
    <x v="3"/>
    <s v="not found"/>
    <s v="not found"/>
    <s v="not found"/>
    <s v="N"/>
    <x v="3"/>
    <m/>
    <m/>
    <m/>
    <n v="21.677879000000001"/>
    <n v="108.40968100000001"/>
    <s v="exact"/>
    <s v="Fangchenggang"/>
    <m/>
    <s v="Gangkou District"/>
    <s v="Guangxi"/>
    <x v="2"/>
    <s v="Eastern Asia"/>
    <m/>
    <m/>
    <m/>
    <m/>
    <m/>
    <m/>
    <m/>
    <m/>
    <s v="L408298"/>
    <s v="G412452"/>
  </r>
  <r>
    <s v="https://www.gem.wiki/Guangxi_Fangchenggang_Shenglong_Metallurgical_Gas_Power_Project"/>
    <x v="72"/>
    <s v="Guangxi Fangchenggang Shenglong Metallurgical Gas Power Project"/>
    <s v="广西防城港盛隆冶金煤气发电项目"/>
    <s v="8"/>
    <s v="BFG"/>
    <n v="145"/>
    <x v="0"/>
    <x v="3"/>
    <s v="not found"/>
    <s v="not found"/>
    <s v="not found"/>
    <s v="N"/>
    <x v="3"/>
    <m/>
    <m/>
    <m/>
    <n v="21.677879000000001"/>
    <n v="108.40968100000001"/>
    <s v="exact"/>
    <s v="Fangchenggang"/>
    <m/>
    <s v="Gangkou District"/>
    <s v="Guangxi"/>
    <x v="2"/>
    <s v="Eastern Asia"/>
    <m/>
    <m/>
    <m/>
    <m/>
    <m/>
    <m/>
    <m/>
    <m/>
    <s v="L408298"/>
    <s v="G412451"/>
  </r>
  <r>
    <s v="https://www.gem.wiki/Guangxi_Fangchenggang_Shenglong_Metallurgical_Gas_Power_Project"/>
    <x v="72"/>
    <s v="Guangxi Fangchenggang Shenglong Metallurgical Gas Power Project"/>
    <s v="广西防城港盛隆冶金煤气发电项目"/>
    <s v="9"/>
    <s v="BFG"/>
    <n v="145"/>
    <x v="0"/>
    <x v="3"/>
    <s v="not found"/>
    <s v="not found"/>
    <s v="not found"/>
    <s v="N"/>
    <x v="3"/>
    <m/>
    <m/>
    <m/>
    <n v="21.677879000000001"/>
    <n v="108.40968100000001"/>
    <s v="exact"/>
    <s v="Fangchenggang"/>
    <m/>
    <s v="Gangkou District"/>
    <s v="Guangxi"/>
    <x v="2"/>
    <s v="Eastern Asia"/>
    <m/>
    <m/>
    <m/>
    <m/>
    <m/>
    <m/>
    <m/>
    <m/>
    <s v="L408298"/>
    <s v="G412450"/>
  </r>
  <r>
    <s v="https://www.gem.wiki/Guangxi_Fangchenggang_Steel_Base_power_station"/>
    <x v="72"/>
    <s v="Guangxi Fangchenggang Steel Base power station"/>
    <s v="防城港钢铁基地项目（一期）余热余能综合利用项目"/>
    <s v="1"/>
    <s v="BFG"/>
    <n v="135"/>
    <x v="0"/>
    <x v="3"/>
    <s v="not found"/>
    <s v="not found"/>
    <s v="not found"/>
    <s v="N"/>
    <x v="30"/>
    <m/>
    <m/>
    <m/>
    <n v="21.548373000000002"/>
    <n v="108.394749"/>
    <s v="exact"/>
    <s v="Fangchenggang"/>
    <s v="Fangchenggang Economic and Technological Development Zone"/>
    <s v="Gangkou District"/>
    <s v="Guangxi"/>
    <x v="2"/>
    <s v="Eastern Asia"/>
    <m/>
    <m/>
    <m/>
    <m/>
    <s v="Iron &amp; Steel"/>
    <m/>
    <m/>
    <m/>
    <s v="L408301"/>
    <s v="G412449"/>
  </r>
  <r>
    <s v="https://www.gem.wiki/Guangxi_Fangchenggang_Steel_Base_power_station"/>
    <x v="72"/>
    <s v="Guangxi Fangchenggang Steel Base power station"/>
    <s v="防城港钢铁基地项目（一期）余热余能综合利用项目"/>
    <s v="2"/>
    <s v="BFG"/>
    <n v="135"/>
    <x v="0"/>
    <x v="3"/>
    <s v="not found"/>
    <s v="not found"/>
    <s v="not found"/>
    <s v="N"/>
    <x v="30"/>
    <m/>
    <m/>
    <m/>
    <n v="21.548373000000002"/>
    <n v="108.394749"/>
    <s v="exact"/>
    <s v="Fangchenggang"/>
    <s v="Fangchenggang Economic and Technological Development Zone"/>
    <s v="Gangkou District"/>
    <s v="Guangxi"/>
    <x v="2"/>
    <s v="Eastern Asia"/>
    <m/>
    <m/>
    <m/>
    <m/>
    <s v="Iron &amp; Steel"/>
    <m/>
    <m/>
    <m/>
    <s v="L408301"/>
    <s v="G412448"/>
  </r>
  <r>
    <s v="https://www.gem.wiki/Guangxi_Fangchenggang_Steel_Base_power_station"/>
    <x v="72"/>
    <s v="Guangxi Fangchenggang Steel Base power station"/>
    <s v="防城港钢铁基地项目（一期）余热余能综合利用项目"/>
    <s v="3"/>
    <s v="BFG"/>
    <n v="135"/>
    <x v="0"/>
    <x v="3"/>
    <s v="not found"/>
    <s v="not found"/>
    <s v="not found"/>
    <s v="N"/>
    <x v="6"/>
    <m/>
    <m/>
    <m/>
    <n v="21.548373000000002"/>
    <n v="108.394749"/>
    <s v="exact"/>
    <s v="Fangchenggang"/>
    <s v="Fangchenggang Economic and Technological Development Zone"/>
    <s v="Gangkou District"/>
    <s v="Guangxi"/>
    <x v="2"/>
    <s v="Eastern Asia"/>
    <m/>
    <m/>
    <m/>
    <m/>
    <s v="Iron &amp; Steel"/>
    <m/>
    <m/>
    <m/>
    <s v="L408301"/>
    <s v="G412447"/>
  </r>
  <r>
    <s v="https://www.gem.wiki/Guangxi_Fangchenggang_Steel_Base_power_station"/>
    <x v="72"/>
    <s v="Guangxi Fangchenggang Steel Base power station"/>
    <s v="防城港钢铁基地项目（一期）余热余能综合利用项目（二期）"/>
    <s v="4"/>
    <s v="BFG"/>
    <n v="180"/>
    <x v="3"/>
    <x v="3"/>
    <s v="not found"/>
    <s v="not found"/>
    <s v="not found"/>
    <s v="N"/>
    <x v="43"/>
    <m/>
    <m/>
    <m/>
    <n v="21.548373000000002"/>
    <n v="108.394749"/>
    <s v="exact"/>
    <s v="Fangchenggang"/>
    <s v="Fangchenggang Economic and Technological Development Zone"/>
    <s v="Gangkou District"/>
    <s v="Guangxi"/>
    <x v="2"/>
    <s v="Eastern Asia"/>
    <m/>
    <m/>
    <m/>
    <m/>
    <s v="Iron &amp; Steel"/>
    <m/>
    <m/>
    <m/>
    <s v="L408301"/>
    <s v="G412446"/>
  </r>
  <r>
    <s v="https://www.gem.wiki/Guangxi_GCL_Zhongma_Industrial_Zone_power_station"/>
    <x v="72"/>
    <s v="Guangxi GCL Zhongma Industrial Zone power station"/>
    <s v="广西协鑫中马分布式能源项目"/>
    <s v="1-1"/>
    <s v="NG"/>
    <n v="75"/>
    <x v="0"/>
    <x v="0"/>
    <s v="Y"/>
    <s v="not found"/>
    <s v="not found"/>
    <s v="N"/>
    <x v="6"/>
    <m/>
    <m/>
    <m/>
    <n v="21.755831000000001"/>
    <n v="108.667225"/>
    <s v="exact"/>
    <s v="Qinzhou"/>
    <s v="Zhongma Industrial Zone"/>
    <m/>
    <s v="Guangxi"/>
    <x v="2"/>
    <s v="Eastern Asia"/>
    <m/>
    <m/>
    <m/>
    <m/>
    <m/>
    <m/>
    <m/>
    <m/>
    <s v="L408300"/>
    <s v="G412445"/>
  </r>
  <r>
    <s v="https://www.gem.wiki/Guangxi_GCL_Zhongma_Industrial_Zone_power_station"/>
    <x v="72"/>
    <s v="Guangxi GCL Zhongma Industrial Zone power station"/>
    <s v="广西协鑫中马分布式能源项目"/>
    <s v="1-2"/>
    <s v="NG"/>
    <n v="75"/>
    <x v="0"/>
    <x v="0"/>
    <s v="Y"/>
    <s v="not found"/>
    <s v="not found"/>
    <s v="N"/>
    <x v="6"/>
    <m/>
    <m/>
    <m/>
    <n v="21.755831000000001"/>
    <n v="108.667225"/>
    <s v="exact"/>
    <s v="Qinzhou"/>
    <s v="Zhongma Industrial Zone"/>
    <m/>
    <s v="Guangxi"/>
    <x v="2"/>
    <s v="Eastern Asia"/>
    <m/>
    <m/>
    <m/>
    <m/>
    <m/>
    <m/>
    <m/>
    <m/>
    <s v="L408300"/>
    <s v="G412444"/>
  </r>
  <r>
    <s v="https://www.gem.wiki/Guangxi_Guigang_Iron_and_Steel_Group_Co.,_Ltd._Gas_Power_Project"/>
    <x v="72"/>
    <s v="Guangxi Guigang Iron and Steel Group Co., Ltd. Gas Power Project"/>
    <s v="广西贵港钢铁集团有限公司1×100MW超高温亚临界煤气发电项目工程"/>
    <s v="1"/>
    <s v="BFG"/>
    <n v="100"/>
    <x v="0"/>
    <x v="3"/>
    <s v="not found"/>
    <s v="not found"/>
    <s v="not found"/>
    <s v="N"/>
    <x v="3"/>
    <m/>
    <m/>
    <m/>
    <n v="23.088515999999998"/>
    <n v="109.634057"/>
    <s v="exact"/>
    <s v="Guigang"/>
    <m/>
    <s v="Gangbei District"/>
    <s v="Guangxi"/>
    <x v="2"/>
    <s v="Eastern Asia"/>
    <m/>
    <m/>
    <m/>
    <m/>
    <s v="Iron &amp; Steel"/>
    <m/>
    <m/>
    <m/>
    <s v="L408303"/>
    <s v="G412443"/>
  </r>
  <r>
    <s v="https://www.gem.wiki/Guangxi_Huaneng_Guilin_power_station"/>
    <x v="72"/>
    <s v="Guangxi Huaneng Guilin power station"/>
    <s v="华能桂林燃气分布式能源项目"/>
    <s v="1-1"/>
    <s v="NG"/>
    <n v="70"/>
    <x v="0"/>
    <x v="0"/>
    <s v="Y"/>
    <s v="not found"/>
    <s v="not found"/>
    <s v="replacement"/>
    <x v="31"/>
    <m/>
    <m/>
    <m/>
    <n v="25.21"/>
    <n v="110.18"/>
    <s v="exact"/>
    <s v="Guilin"/>
    <s v="Yangtang Shanshui Science and Technology Park"/>
    <s v="Lingui District"/>
    <s v="Guangxi"/>
    <x v="2"/>
    <s v="Eastern Asia"/>
    <m/>
    <m/>
    <m/>
    <m/>
    <m/>
    <m/>
    <m/>
    <m/>
    <s v="L408302"/>
    <s v="G412442"/>
  </r>
  <r>
    <s v="https://www.gem.wiki/Guangxi_Huaneng_Guilin_power_station"/>
    <x v="72"/>
    <s v="Guangxi Huaneng Guilin power station"/>
    <s v="华能桂林燃气分布式能源项目"/>
    <s v="1-2"/>
    <s v="NG"/>
    <n v="70"/>
    <x v="0"/>
    <x v="0"/>
    <s v="Y"/>
    <s v="not found"/>
    <s v="not found"/>
    <s v="replacement"/>
    <x v="31"/>
    <m/>
    <m/>
    <m/>
    <n v="25.21"/>
    <n v="110.18"/>
    <s v="exact"/>
    <s v="Guilin"/>
    <s v="Yangtang Shanshui Science and Technology Park"/>
    <s v="Lingui District"/>
    <s v="Guangxi"/>
    <x v="2"/>
    <s v="Eastern Asia"/>
    <m/>
    <m/>
    <m/>
    <m/>
    <m/>
    <m/>
    <m/>
    <m/>
    <s v="L408302"/>
    <s v="G412441"/>
  </r>
  <r>
    <s v="https://www.gem.wiki/Guangxi_Huaneng_Guilin_power_station"/>
    <x v="72"/>
    <s v="Guangxi Huaneng Guilin power station"/>
    <s v="华能桂林燃气分布式能源项目"/>
    <s v="1-3"/>
    <s v="NG"/>
    <n v="70"/>
    <x v="0"/>
    <x v="0"/>
    <s v="Y"/>
    <s v="not found"/>
    <s v="not found"/>
    <s v="replacement"/>
    <x v="31"/>
    <m/>
    <m/>
    <m/>
    <n v="25.21"/>
    <n v="110.18"/>
    <s v="exact"/>
    <s v="Guilin"/>
    <s v="Yangtang Shanshui Science and Technology Park"/>
    <s v="Lingui District"/>
    <s v="Guangxi"/>
    <x v="2"/>
    <s v="Eastern Asia"/>
    <m/>
    <m/>
    <m/>
    <m/>
    <m/>
    <m/>
    <m/>
    <m/>
    <s v="L408302"/>
    <s v="G412440"/>
  </r>
  <r>
    <s v="https://www.gem.wiki/Guangxi_Liuzhou_Iron_and_Steel_Group_Company_Limited_Gas_Power_Project"/>
    <x v="72"/>
    <s v="Guangxi Liuzhou Iron and Steel Group Company Limited Gas Power Project"/>
    <s v="柳钢高炉煤气回收利用1×135MW发电项目"/>
    <s v="1"/>
    <s v="BFG/COG"/>
    <n v="135"/>
    <x v="0"/>
    <x v="3"/>
    <s v="not found"/>
    <s v="not found"/>
    <s v="not found"/>
    <s v="N"/>
    <x v="49"/>
    <m/>
    <m/>
    <m/>
    <n v="24.388138999999999"/>
    <n v="109.38882700000001"/>
    <s v="exact"/>
    <s v="Liuzhou"/>
    <m/>
    <s v="Liubei District"/>
    <s v="Guangxi"/>
    <x v="2"/>
    <s v="Eastern Asia"/>
    <m/>
    <m/>
    <m/>
    <m/>
    <s v="Iron &amp; Steel"/>
    <m/>
    <m/>
    <m/>
    <s v="L408304"/>
    <s v="G412439"/>
  </r>
  <r>
    <s v="https://www.gem.wiki/Guangzhou_(Meizhou)_Industrial_Transfer_Industrial_Park_Distributed_power_station"/>
    <x v="72"/>
    <s v="Guangzhou (Meizhou) Industrial Transfer Industrial Park Distributed power station"/>
    <s v="广州（梅州）产业转移工业园分布式综合能源站项目"/>
    <s v="1"/>
    <s v="NG"/>
    <n v="50"/>
    <x v="2"/>
    <x v="0"/>
    <s v="Y"/>
    <s v="not found"/>
    <s v="not found"/>
    <m/>
    <x v="40"/>
    <m/>
    <m/>
    <m/>
    <n v="24.0296916978219"/>
    <n v="115.996677778386"/>
    <s v="approximate"/>
    <s v="Meizhou"/>
    <m/>
    <s v="Meixian District"/>
    <s v="Guangdong"/>
    <x v="2"/>
    <s v="Eastern Asia"/>
    <m/>
    <m/>
    <s v="Guangmei Industrial Transfer Industrial Park Distributed power station"/>
    <m/>
    <m/>
    <m/>
    <m/>
    <m/>
    <s v="L407751"/>
    <s v="G410237"/>
  </r>
  <r>
    <s v="https://www.gem.wiki/Guangzhou_(Meizhou)_Industrial_Transfer_Industrial_Park_Distributed_power_station"/>
    <x v="72"/>
    <s v="Guangzhou (Meizhou) Industrial Transfer Industrial Park Distributed power station"/>
    <s v="广州（梅州）产业转移工业园分布式综合能源站项目"/>
    <s v="2"/>
    <s v="NG"/>
    <n v="50"/>
    <x v="2"/>
    <x v="0"/>
    <s v="Y"/>
    <s v="not found"/>
    <s v="not found"/>
    <m/>
    <x v="40"/>
    <m/>
    <m/>
    <m/>
    <n v="24.0296916978219"/>
    <n v="115.996677778386"/>
    <s v="approximate"/>
    <s v="Meizhou"/>
    <m/>
    <s v="Meixian District"/>
    <s v="Guangdong"/>
    <x v="2"/>
    <s v="Eastern Asia"/>
    <m/>
    <m/>
    <s v="Guangmei Industrial Transfer Industrial Park Distributed power station"/>
    <m/>
    <m/>
    <m/>
    <m/>
    <m/>
    <s v="L407751"/>
    <s v="G410236"/>
  </r>
  <r>
    <s v="https://www.gem.wiki/Guangzhou_Baiyun_Hengyun_power_station"/>
    <x v="72"/>
    <s v="Guangzhou Baiyun Hengyun power station"/>
    <s v="广州白云恒运天然气发电项目"/>
    <s v="1-1"/>
    <s v="NG"/>
    <n v="460"/>
    <x v="2"/>
    <x v="0"/>
    <s v="not found"/>
    <s v="not found"/>
    <s v="not found"/>
    <s v="N"/>
    <x v="7"/>
    <m/>
    <m/>
    <s v="Guangzhou Hengyun East Natural Gas Thermal Power Co., Ltd."/>
    <n v="23.158182917527999"/>
    <n v="113.273380808626"/>
    <s v="approximate"/>
    <s v="Guangzhou"/>
    <m/>
    <s v="Baiyun District"/>
    <s v="Guangdong"/>
    <x v="2"/>
    <s v="Eastern Asia"/>
    <m/>
    <m/>
    <m/>
    <m/>
    <m/>
    <m/>
    <m/>
    <m/>
    <s v="L407743"/>
    <s v="G410248"/>
  </r>
  <r>
    <s v="https://www.gem.wiki/Guangzhou_Baiyun_Hengyun_power_station"/>
    <x v="72"/>
    <s v="Guangzhou Baiyun Hengyun power station"/>
    <s v="广州白云恒运天然气发电项目"/>
    <s v="1-2"/>
    <s v="NG"/>
    <n v="460"/>
    <x v="2"/>
    <x v="0"/>
    <s v="not found"/>
    <s v="not found"/>
    <s v="not found"/>
    <s v="N"/>
    <x v="7"/>
    <m/>
    <m/>
    <s v="Guangzhou Hengyun East Natural Gas Thermal Power Co., Ltd."/>
    <n v="23.158182917527999"/>
    <n v="113.273380808626"/>
    <s v="approximate"/>
    <s v="Guangzhou"/>
    <m/>
    <s v="Baiyun District"/>
    <s v="Guangdong"/>
    <x v="2"/>
    <s v="Eastern Asia"/>
    <m/>
    <m/>
    <m/>
    <m/>
    <m/>
    <m/>
    <m/>
    <m/>
    <s v="L407743"/>
    <s v="G410247"/>
  </r>
  <r>
    <s v="https://www.gem.wiki/Guangzhou_Baiyun_Hengyun_power_station"/>
    <x v="72"/>
    <s v="Guangzhou Baiyun Hengyun power station"/>
    <s v="广州白云恒运天然气发电项目"/>
    <s v="2-1"/>
    <s v="NG"/>
    <n v="460"/>
    <x v="3"/>
    <x v="0"/>
    <s v="Y"/>
    <s v="not found"/>
    <s v="not found"/>
    <s v="N"/>
    <x v="56"/>
    <m/>
    <m/>
    <m/>
    <n v="23.158182917527999"/>
    <n v="113.273380808626"/>
    <s v="approximate"/>
    <s v="Guangzhou"/>
    <m/>
    <s v="Baiyun District"/>
    <s v="Guangdong"/>
    <x v="2"/>
    <s v="Eastern Asia"/>
    <m/>
    <m/>
    <m/>
    <m/>
    <m/>
    <m/>
    <m/>
    <m/>
    <s v="L407743"/>
    <s v="G410246"/>
  </r>
  <r>
    <s v="https://www.gem.wiki/Guangzhou_Pearl_River_LNG_power_station"/>
    <x v="72"/>
    <s v="Guangzhou Pearl River LNG power station"/>
    <s v="广州珠江LNG电厂"/>
    <s v="1-1"/>
    <s v="LNG"/>
    <n v="390"/>
    <x v="0"/>
    <x v="0"/>
    <s v="not found"/>
    <m/>
    <m/>
    <m/>
    <x v="37"/>
    <m/>
    <m/>
    <m/>
    <n v="22.814326000000001"/>
    <n v="113.5654"/>
    <s v="exact"/>
    <s v="Guangzhou"/>
    <m/>
    <s v="Nansha District"/>
    <s v="Guangdong"/>
    <x v="2"/>
    <s v="Eastern Asia"/>
    <m/>
    <m/>
    <s v="Guangzhou Pearl River Natural Gas Power Generation, Guangzhou Zhujiang LNG station"/>
    <m/>
    <m/>
    <m/>
    <s v="1029587"/>
    <n v="1187375"/>
    <s v="L405673"/>
    <s v="G405298"/>
  </r>
  <r>
    <s v="https://www.gem.wiki/Guangzhou_Pearl_River_LNG_power_station"/>
    <x v="72"/>
    <s v="Guangzhou Pearl River LNG power station"/>
    <s v="广州珠江LNG电厂"/>
    <s v="1-2"/>
    <s v="LNG"/>
    <n v="390"/>
    <x v="0"/>
    <x v="0"/>
    <s v="not found"/>
    <m/>
    <m/>
    <m/>
    <x v="4"/>
    <m/>
    <m/>
    <m/>
    <n v="22.814326000000001"/>
    <n v="113.5654"/>
    <s v="exact"/>
    <s v="Guangzhou"/>
    <m/>
    <s v="Nansha District"/>
    <s v="Guangdong"/>
    <x v="2"/>
    <s v="Eastern Asia"/>
    <m/>
    <m/>
    <s v="Guangzhou Pearl River Natural Gas Power Generation, Guangzhou Zhujiang LNG station"/>
    <m/>
    <m/>
    <m/>
    <s v="1029587"/>
    <n v="1187376"/>
    <s v="L405673"/>
    <s v="G405299"/>
  </r>
  <r>
    <s v="https://www.gem.wiki/Guangzhou_Pearl_River_LNG_power_station"/>
    <x v="72"/>
    <s v="Guangzhou Pearl River LNG power station"/>
    <s v="广州珠江LNG电厂"/>
    <s v="2-1"/>
    <s v="LNG"/>
    <n v="600"/>
    <x v="1"/>
    <x v="0"/>
    <s v="Y"/>
    <m/>
    <m/>
    <m/>
    <x v="49"/>
    <m/>
    <m/>
    <m/>
    <n v="22.814326000000001"/>
    <n v="113.5654"/>
    <s v="exact"/>
    <s v="Guangzhou"/>
    <m/>
    <s v="Nansha District"/>
    <s v="Guangdong"/>
    <x v="2"/>
    <s v="Eastern Asia"/>
    <m/>
    <m/>
    <s v="Guangzhou Pearl River Natural Gas Power Generation, Guangzhou Zhujiang LNG station"/>
    <m/>
    <m/>
    <m/>
    <s v="1029587"/>
    <s v="1313895, 1315594"/>
    <s v="L405673"/>
    <s v="G405300"/>
  </r>
  <r>
    <s v="https://www.gem.wiki/Guangzhou_Pearl_River_LNG_power_station"/>
    <x v="72"/>
    <s v="Guangzhou Pearl River LNG power station"/>
    <s v="广州珠江LNG电厂"/>
    <s v="2-2"/>
    <s v="LNG"/>
    <n v="600"/>
    <x v="1"/>
    <x v="0"/>
    <s v="Y"/>
    <m/>
    <m/>
    <m/>
    <x v="49"/>
    <m/>
    <m/>
    <m/>
    <n v="22.814326000000001"/>
    <n v="113.5654"/>
    <s v="exact"/>
    <s v="Guangzhou"/>
    <m/>
    <s v="Nansha District"/>
    <s v="Guangdong"/>
    <x v="2"/>
    <s v="Eastern Asia"/>
    <m/>
    <m/>
    <s v="Guangzhou Pearl River Natural Gas Power Generation, Guangzhou Zhujiang LNG station"/>
    <m/>
    <m/>
    <m/>
    <s v="1029587"/>
    <s v="1313896, 1315595"/>
    <s v="L405673"/>
    <s v="G405301"/>
  </r>
  <r>
    <s v="https://www.gem.wiki/Guangzhou_University_City_Distributed_Gas_power_station"/>
    <x v="72"/>
    <s v="Guangzhou University City Distributed Gas power station"/>
    <s v="广州大学城天然气分布式电厂"/>
    <s v="1"/>
    <s v="LNG"/>
    <n v="78"/>
    <x v="0"/>
    <x v="0"/>
    <s v="Y"/>
    <m/>
    <m/>
    <m/>
    <x v="9"/>
    <m/>
    <m/>
    <m/>
    <n v="23.023378000000001"/>
    <n v="113.398392"/>
    <s v="exact"/>
    <s v="Guangzhou"/>
    <m/>
    <s v="Panyu"/>
    <s v="Guangdong"/>
    <x v="2"/>
    <s v="Eastern Asia"/>
    <m/>
    <m/>
    <m/>
    <m/>
    <m/>
    <m/>
    <s v="1058494"/>
    <n v="1186142"/>
    <s v="L405671"/>
    <s v="G405294"/>
  </r>
  <r>
    <s v="https://www.gem.wiki/Guangzhou_University_City_Distributed_Gas_power_station"/>
    <x v="72"/>
    <s v="Guangzhou University City Distributed Gas power station"/>
    <s v="广州大学城天然气分布式电厂"/>
    <s v="2"/>
    <s v="LNG"/>
    <n v="78"/>
    <x v="0"/>
    <x v="0"/>
    <s v="Y"/>
    <m/>
    <m/>
    <m/>
    <x v="9"/>
    <m/>
    <m/>
    <m/>
    <n v="23.023378000000001"/>
    <n v="113.398392"/>
    <s v="exact"/>
    <s v="Guangzhou"/>
    <m/>
    <s v="Panyu"/>
    <s v="Guangdong"/>
    <x v="2"/>
    <s v="Eastern Asia"/>
    <m/>
    <m/>
    <m/>
    <m/>
    <m/>
    <m/>
    <s v="1058494"/>
    <n v="1197300"/>
    <s v="L405671"/>
    <s v="G405295"/>
  </r>
  <r>
    <s v="https://www.gem.wiki/Guangzhou_University_City_Distributed_Gas_power_station"/>
    <x v="72"/>
    <s v="Guangzhou University City Distributed Gas power station"/>
    <s v="广州大学城华电新能源有限公司二期500MW级燃机热电联产项目"/>
    <s v="2-1"/>
    <s v="NG"/>
    <n v="500"/>
    <x v="3"/>
    <x v="0"/>
    <s v="not found"/>
    <m/>
    <m/>
    <s v="N"/>
    <x v="43"/>
    <m/>
    <m/>
    <m/>
    <n v="23.023378000000001"/>
    <n v="113.398392"/>
    <s v="exact"/>
    <s v="Guangzhou"/>
    <m/>
    <s v="Panyu"/>
    <s v="Guangdong"/>
    <x v="2"/>
    <s v="Eastern Asia"/>
    <m/>
    <m/>
    <m/>
    <m/>
    <m/>
    <m/>
    <s v="1058494"/>
    <m/>
    <s v="L405671"/>
    <s v="G412438"/>
  </r>
  <r>
    <s v="https://www.gem.wiki/Guangzhou_Wanbuo_Central_Business_District_Distributed_Gas_power_station"/>
    <x v="72"/>
    <s v="Guangzhou Wanbuo Central Business District Distributed Gas power station"/>
    <s v="广州万博中央商务区天然气分布式能源站"/>
    <s v="1"/>
    <s v="NG"/>
    <n v="58.38"/>
    <x v="0"/>
    <x v="4"/>
    <s v="not found"/>
    <s v="not found"/>
    <s v="not found"/>
    <s v="not found"/>
    <x v="6"/>
    <m/>
    <m/>
    <m/>
    <n v="23.008672803009901"/>
    <n v="113.347730726183"/>
    <s v="approximate"/>
    <s v="WANBO Business District"/>
    <s v="Panyu District"/>
    <s v="Guangzhou City"/>
    <s v="Guangdong"/>
    <x v="2"/>
    <s v="Eastern Asia"/>
    <m/>
    <m/>
    <m/>
    <m/>
    <m/>
    <m/>
    <m/>
    <m/>
    <s v="L408305"/>
    <s v="G412437"/>
  </r>
  <r>
    <s v="https://www.gem.wiki/Guangzhou_Zengcheng_Wanglong_Gas_Thermal_power_station"/>
    <x v="72"/>
    <s v="Guangzhou Zengcheng Wanglong Gas Thermal power station"/>
    <s v="广州增城旺隆燃气热电站"/>
    <s v="1"/>
    <s v="NG"/>
    <n v="460"/>
    <x v="2"/>
    <x v="0"/>
    <s v="Y"/>
    <s v="not found"/>
    <s v="not found"/>
    <s v="N"/>
    <x v="43"/>
    <m/>
    <m/>
    <m/>
    <n v="23.09291"/>
    <n v="113.56488400000001"/>
    <s v="exact"/>
    <s v="Guangzhou"/>
    <m/>
    <s v="Zengcheng"/>
    <s v="Guangdong"/>
    <x v="2"/>
    <s v="Eastern Asia"/>
    <m/>
    <m/>
    <m/>
    <m/>
    <m/>
    <m/>
    <m/>
    <m/>
    <s v="L405674"/>
    <s v="G405292"/>
  </r>
  <r>
    <s v="https://www.gem.wiki/Guangzhou_Zengcheng_Wanglong_Gas_Thermal_power_station"/>
    <x v="72"/>
    <s v="Guangzhou Zengcheng Wanglong Gas Thermal power station"/>
    <s v="广州增城旺隆燃气热电站"/>
    <s v="2"/>
    <s v="NG"/>
    <n v="460"/>
    <x v="2"/>
    <x v="0"/>
    <s v="Y"/>
    <s v="not found"/>
    <s v="not found"/>
    <s v="N"/>
    <x v="43"/>
    <m/>
    <m/>
    <m/>
    <n v="23.09291"/>
    <n v="113.56488400000001"/>
    <s v="exact"/>
    <s v="Guangzhou"/>
    <m/>
    <s v="Zengcheng"/>
    <s v="Guangdong"/>
    <x v="2"/>
    <s v="Eastern Asia"/>
    <m/>
    <m/>
    <m/>
    <m/>
    <m/>
    <m/>
    <m/>
    <m/>
    <s v="L405674"/>
    <s v="G405293"/>
  </r>
  <r>
    <s v="https://www.gem.wiki/Guodian_Binhai_power_station"/>
    <x v="72"/>
    <s v="Guodian Binhai power station"/>
    <s v="国电滨海发电厂"/>
    <s v="1"/>
    <s v="NG"/>
    <n v="54"/>
    <x v="0"/>
    <x v="0"/>
    <s v="not found"/>
    <m/>
    <m/>
    <m/>
    <x v="15"/>
    <m/>
    <m/>
    <m/>
    <n v="38.985802"/>
    <n v="117.65455900000001"/>
    <s v="exact"/>
    <s v="Tianjin"/>
    <m/>
    <s v="Tanggu District"/>
    <s v="Tianjin"/>
    <x v="2"/>
    <s v="Eastern Asia"/>
    <m/>
    <m/>
    <m/>
    <m/>
    <m/>
    <m/>
    <s v="1044032"/>
    <s v="1164968, 1226572"/>
    <s v="L405675"/>
    <s v="G405697"/>
  </r>
  <r>
    <s v="https://www.gem.wiki/Guodian_Nanxun_Gas_Thermal_power_station"/>
    <x v="72"/>
    <s v="Guodian Nanxun Gas Thermal power station"/>
    <s v="国电南浔天然气热电厂"/>
    <s v="1"/>
    <s v="NG"/>
    <n v="100"/>
    <x v="0"/>
    <x v="0"/>
    <s v="Y"/>
    <m/>
    <m/>
    <m/>
    <x v="34"/>
    <m/>
    <m/>
    <m/>
    <n v="30.860081999999998"/>
    <n v="120.34673100000001"/>
    <s v="exact"/>
    <s v="Huzhou"/>
    <m/>
    <s v="Economic Development Zone"/>
    <s v="Zhejiang"/>
    <x v="2"/>
    <s v="Eastern Asia"/>
    <m/>
    <m/>
    <m/>
    <m/>
    <m/>
    <m/>
    <m/>
    <m/>
    <s v="L405676"/>
    <s v="G405725"/>
  </r>
  <r>
    <s v="https://www.gem.wiki/Guodian_Nanxun_Gas_Thermal_power_station"/>
    <x v="72"/>
    <s v="Guodian Nanxun Gas Thermal power station"/>
    <s v="国电南浔天然气热电厂"/>
    <s v="2"/>
    <s v="NG"/>
    <n v="100"/>
    <x v="0"/>
    <x v="0"/>
    <s v="Y"/>
    <m/>
    <m/>
    <m/>
    <x v="34"/>
    <m/>
    <m/>
    <m/>
    <n v="30.860081999999998"/>
    <n v="120.34673100000001"/>
    <s v="exact"/>
    <s v="Huzhou"/>
    <m/>
    <s v="Economic Development Zone"/>
    <s v="Zhejiang"/>
    <x v="2"/>
    <s v="Eastern Asia"/>
    <m/>
    <m/>
    <m/>
    <m/>
    <m/>
    <m/>
    <m/>
    <m/>
    <s v="L405676"/>
    <s v="G405726"/>
  </r>
  <r>
    <s v="https://www.gem.wiki/Guodian_Zhongshan_Minzhong_Gas_Thermal_power_station"/>
    <x v="72"/>
    <s v="Guodian Zhongshan Minzhong Gas Thermal power station"/>
    <s v="国电中山民众天然气热电站"/>
    <s v="1"/>
    <s v="NG"/>
    <n v="269"/>
    <x v="0"/>
    <x v="0"/>
    <s v="Y"/>
    <m/>
    <m/>
    <m/>
    <x v="0"/>
    <m/>
    <m/>
    <m/>
    <n v="22.67285"/>
    <n v="113.49663200000001"/>
    <s v="exact"/>
    <s v="Zhongshan"/>
    <s v="Minzhong Town"/>
    <m/>
    <s v="Guangdong"/>
    <x v="2"/>
    <s v="Eastern Asia"/>
    <m/>
    <m/>
    <m/>
    <m/>
    <m/>
    <m/>
    <s v="1088228"/>
    <s v="1236821, 1260499"/>
    <s v="L405677"/>
    <s v="G405277"/>
  </r>
  <r>
    <s v="https://www.gem.wiki/Guodian_Zhongshan_Minzhong_Gas_Thermal_power_station"/>
    <x v="72"/>
    <s v="Guodian Zhongshan Minzhong Gas Thermal power station"/>
    <s v="国电中山民众天然气热电站"/>
    <s v="2"/>
    <s v="NG"/>
    <n v="269"/>
    <x v="0"/>
    <x v="0"/>
    <s v="Y"/>
    <m/>
    <m/>
    <m/>
    <x v="0"/>
    <m/>
    <m/>
    <m/>
    <n v="22.67285"/>
    <n v="113.49663200000001"/>
    <s v="exact"/>
    <s v="Zhongshan"/>
    <s v="Minzhong Town"/>
    <m/>
    <s v="Guangdong"/>
    <x v="2"/>
    <s v="Eastern Asia"/>
    <m/>
    <m/>
    <m/>
    <m/>
    <m/>
    <m/>
    <s v="1088228"/>
    <s v="1236822, 1260500"/>
    <s v="L405677"/>
    <s v="G405278"/>
  </r>
  <r>
    <s v="https://www.gem.wiki/Guohua_Yuyao_Gas_power_station"/>
    <x v="72"/>
    <s v="Guohua Yuyao Gas power station"/>
    <s v="国能浙江余姚燃气发电厂"/>
    <s v="1"/>
    <s v="NG"/>
    <n v="780"/>
    <x v="0"/>
    <x v="0"/>
    <s v="not found"/>
    <m/>
    <m/>
    <m/>
    <x v="4"/>
    <m/>
    <m/>
    <m/>
    <n v="30.066544"/>
    <n v="121.103506"/>
    <s v="exact"/>
    <s v="Ningbo"/>
    <m/>
    <s v="Yuyao"/>
    <s v="Zhejiang"/>
    <x v="2"/>
    <s v="Eastern Asia"/>
    <m/>
    <m/>
    <m/>
    <m/>
    <m/>
    <m/>
    <s v="1062290"/>
    <s v="1191986, 1191985, 1235080"/>
    <s v="L405678"/>
    <s v="G405756"/>
  </r>
  <r>
    <s v="https://www.gem.wiki/Guoxin_Gaoyou_Gas_Thermal_power_station"/>
    <x v="72"/>
    <s v="Guoxin Gaoyou Gas Thermal power station"/>
    <s v="国信高邮燃机热电厂"/>
    <s v="1"/>
    <s v="NG"/>
    <n v="100"/>
    <x v="0"/>
    <x v="0"/>
    <s v="Y"/>
    <m/>
    <m/>
    <m/>
    <x v="31"/>
    <m/>
    <m/>
    <m/>
    <n v="32.820208000000001"/>
    <n v="119.477512"/>
    <s v="exact"/>
    <s v="Yangzhou"/>
    <m/>
    <s v="Gaoyou"/>
    <s v="Jiangsu"/>
    <x v="2"/>
    <s v="Eastern Asia"/>
    <m/>
    <m/>
    <m/>
    <m/>
    <m/>
    <m/>
    <m/>
    <m/>
    <s v="L405679"/>
    <s v="G405572"/>
  </r>
  <r>
    <s v="https://www.gem.wiki/Guoxin_Gaoyou_Gas_Thermal_power_station"/>
    <x v="72"/>
    <s v="Guoxin Gaoyou Gas Thermal power station"/>
    <s v="国信高邮燃机热电厂"/>
    <s v="2"/>
    <s v="NG"/>
    <n v="100"/>
    <x v="0"/>
    <x v="0"/>
    <s v="Y"/>
    <m/>
    <m/>
    <m/>
    <x v="31"/>
    <m/>
    <m/>
    <m/>
    <n v="32.820208000000001"/>
    <n v="119.477512"/>
    <s v="exact"/>
    <s v="Yangzhou"/>
    <m/>
    <s v="Gaoyou"/>
    <s v="Jiangsu"/>
    <x v="2"/>
    <s v="Eastern Asia"/>
    <m/>
    <m/>
    <m/>
    <m/>
    <m/>
    <m/>
    <m/>
    <m/>
    <s v="L405679"/>
    <s v="G405573"/>
  </r>
  <r>
    <s v="https://www.gem.wiki/Guoxin_Huai'an_Gas_Thermal_power_station"/>
    <x v="72"/>
    <s v="Guoxin Huai'an Gas Thermal power station"/>
    <s v="国信淮安燃气发电厂"/>
    <s v="1"/>
    <s v="NG"/>
    <n v="180"/>
    <x v="0"/>
    <x v="0"/>
    <s v="Y"/>
    <m/>
    <m/>
    <m/>
    <x v="31"/>
    <m/>
    <m/>
    <m/>
    <n v="33.463755999999997"/>
    <n v="119.159463"/>
    <s v="exact"/>
    <s v="Huai'an"/>
    <s v="Jian Huai"/>
    <s v="Huai'an District"/>
    <s v="Jiangsu"/>
    <x v="2"/>
    <s v="Eastern Asia"/>
    <m/>
    <m/>
    <s v="Jiangsu Huaiyin Power Generation"/>
    <m/>
    <m/>
    <m/>
    <s v="1105043"/>
    <s v="1233199, 1233201"/>
    <s v="L405680"/>
    <s v="G405564"/>
  </r>
  <r>
    <s v="https://www.gem.wiki/Guoxin_Huai'an_Gas_Thermal_power_station"/>
    <x v="72"/>
    <s v="Guoxin Huai'an Gas Thermal power station"/>
    <s v="国信淮安燃气发电厂"/>
    <s v="2"/>
    <s v="NG"/>
    <n v="180"/>
    <x v="0"/>
    <x v="0"/>
    <s v="Y"/>
    <m/>
    <m/>
    <m/>
    <x v="31"/>
    <m/>
    <m/>
    <m/>
    <n v="33.463755999999997"/>
    <n v="119.159463"/>
    <s v="exact"/>
    <s v="Huai'an"/>
    <s v="Jian Huai"/>
    <s v="Huai'an District"/>
    <s v="Jiangsu"/>
    <x v="2"/>
    <s v="Eastern Asia"/>
    <m/>
    <m/>
    <s v="Jiangsu Huaiyin Power Generation"/>
    <m/>
    <m/>
    <m/>
    <s v="1105043"/>
    <s v="1233200, 1233202"/>
    <s v="L405680"/>
    <s v="G405565"/>
  </r>
  <r>
    <s v="https://www.gem.wiki/Guoxin_Huai'an_No.2_Gas_Thermal_power_station"/>
    <x v="72"/>
    <s v="Guoxin Huai'an No.2 Gas Thermal power station"/>
    <s v="国信淮安第二燃气发电厂"/>
    <s v="1"/>
    <s v="NG"/>
    <n v="460"/>
    <x v="0"/>
    <x v="0"/>
    <s v="Y"/>
    <m/>
    <m/>
    <m/>
    <x v="31"/>
    <m/>
    <m/>
    <m/>
    <n v="33.376849"/>
    <n v="119.03021699999999"/>
    <s v="exact"/>
    <s v="Huai'an"/>
    <m/>
    <m/>
    <s v="Jiangsu"/>
    <x v="2"/>
    <s v="Eastern Asia"/>
    <m/>
    <m/>
    <s v="Jiangsu Huaiyin Power Generation No. 2"/>
    <m/>
    <m/>
    <m/>
    <s v="1105043"/>
    <n v="1240516"/>
    <s v="L405681"/>
    <s v="G405566"/>
  </r>
  <r>
    <s v="https://www.gem.wiki/Guoxin_Huai'an_No.2_Gas_Thermal_power_station"/>
    <x v="72"/>
    <s v="Guoxin Huai'an No.2 Gas Thermal power station"/>
    <s v="国信淮安第二燃气发电厂"/>
    <s v="2"/>
    <s v="NG"/>
    <n v="460"/>
    <x v="0"/>
    <x v="0"/>
    <s v="Y"/>
    <m/>
    <m/>
    <m/>
    <x v="31"/>
    <m/>
    <m/>
    <m/>
    <n v="33.376849"/>
    <n v="119.03021699999999"/>
    <s v="exact"/>
    <s v="Huai'an"/>
    <m/>
    <m/>
    <s v="Jiangsu"/>
    <x v="2"/>
    <s v="Eastern Asia"/>
    <m/>
    <m/>
    <s v="Jiangsu Huaiyin Power Generation No. 2"/>
    <m/>
    <m/>
    <m/>
    <s v="1105043"/>
    <n v="1240517"/>
    <s v="L405681"/>
    <s v="G405567"/>
  </r>
  <r>
    <s v="https://www.gem.wiki/Guoxin_Jingjiang_Gas_Thermal_power_station"/>
    <x v="72"/>
    <s v="Guoxin Jingjiang Gas Thermal power station"/>
    <s v="国信靖江燃机热电厂"/>
    <s v="1"/>
    <s v="NG"/>
    <n v="100"/>
    <x v="2"/>
    <x v="0"/>
    <s v="Y"/>
    <s v="not found"/>
    <s v="not found"/>
    <s v="N"/>
    <x v="43"/>
    <m/>
    <m/>
    <m/>
    <n v="31.965116999999999"/>
    <n v="120.248897"/>
    <s v="exact"/>
    <s v="Taizhou"/>
    <m/>
    <m/>
    <s v="Jiangsu"/>
    <x v="2"/>
    <s v="Eastern Asia"/>
    <m/>
    <m/>
    <m/>
    <m/>
    <m/>
    <m/>
    <m/>
    <m/>
    <s v="L405682"/>
    <s v="G405570"/>
  </r>
  <r>
    <s v="https://www.gem.wiki/Guoxin_Jingjiang_Gas_Thermal_power_station"/>
    <x v="72"/>
    <s v="Guoxin Jingjiang Gas Thermal power station"/>
    <s v="国信靖江燃机热电厂"/>
    <s v="2"/>
    <s v="NG"/>
    <n v="100"/>
    <x v="2"/>
    <x v="0"/>
    <s v="Y"/>
    <s v="not found"/>
    <s v="not found"/>
    <s v="N"/>
    <x v="43"/>
    <m/>
    <m/>
    <m/>
    <n v="31.965116999999999"/>
    <n v="120.248897"/>
    <s v="exact"/>
    <s v="Taizhou"/>
    <m/>
    <m/>
    <s v="Jiangsu"/>
    <x v="2"/>
    <s v="Eastern Asia"/>
    <m/>
    <m/>
    <m/>
    <m/>
    <m/>
    <m/>
    <m/>
    <m/>
    <s v="L405682"/>
    <s v="G405571"/>
  </r>
  <r>
    <s v="https://www.gem.wiki/Guoxin_Yancheng_Gas_Thermal_power_station"/>
    <x v="72"/>
    <s v="Guoxin Yancheng Gas Thermal power station"/>
    <s v="国信盐城燃机热电厂"/>
    <s v="1"/>
    <s v="NG"/>
    <n v="100"/>
    <x v="4"/>
    <x v="0"/>
    <s v="Y"/>
    <m/>
    <m/>
    <m/>
    <x v="6"/>
    <m/>
    <m/>
    <m/>
    <n v="33.401443999999998"/>
    <n v="120.116541"/>
    <s v="approximate"/>
    <s v="Yancheng"/>
    <m/>
    <s v="Yandu"/>
    <s v="Jiangsu"/>
    <x v="2"/>
    <s v="Eastern Asia"/>
    <m/>
    <m/>
    <m/>
    <m/>
    <m/>
    <m/>
    <s v="1059210"/>
    <m/>
    <s v="L405684"/>
    <s v="G405568"/>
  </r>
  <r>
    <s v="https://www.gem.wiki/Guoxin_Yancheng_Gas_Thermal_power_station"/>
    <x v="72"/>
    <s v="Guoxin Yancheng Gas Thermal power station"/>
    <s v="国信盐城燃机热电厂"/>
    <s v="2"/>
    <s v="NG"/>
    <n v="100"/>
    <x v="4"/>
    <x v="0"/>
    <s v="Y"/>
    <m/>
    <m/>
    <m/>
    <x v="6"/>
    <m/>
    <m/>
    <m/>
    <n v="33.401443999999998"/>
    <n v="120.116541"/>
    <s v="approximate"/>
    <s v="Yancheng"/>
    <m/>
    <s v="Yandu"/>
    <s v="Jiangsu"/>
    <x v="2"/>
    <s v="Eastern Asia"/>
    <m/>
    <m/>
    <m/>
    <m/>
    <m/>
    <m/>
    <s v="1059210"/>
    <m/>
    <s v="L405684"/>
    <s v="G405569"/>
  </r>
  <r>
    <s v="https://www.gem.wiki/Guoxin_Yizheng_Gas_Thermal_power_station"/>
    <x v="72"/>
    <s v="Guoxin Yizheng Gas Thermal power station"/>
    <s v="国信仪征燃机热电厂"/>
    <s v="1"/>
    <s v="LNG"/>
    <n v="100"/>
    <x v="0"/>
    <x v="0"/>
    <s v="Y"/>
    <m/>
    <m/>
    <m/>
    <x v="34"/>
    <m/>
    <m/>
    <m/>
    <n v="32.301681000000002"/>
    <n v="119.18636100000001"/>
    <s v="exact"/>
    <s v="Yangzhou"/>
    <m/>
    <s v="Yizheng"/>
    <s v="Jiangsu"/>
    <x v="2"/>
    <s v="Eastern Asia"/>
    <m/>
    <m/>
    <s v="Guoxinyi Zheng"/>
    <m/>
    <m/>
    <m/>
    <s v="1140935"/>
    <n v="1316200"/>
    <s v="L405685"/>
    <s v="G405560"/>
  </r>
  <r>
    <s v="https://www.gem.wiki/Guoxin_Yizheng_Gas_Thermal_power_station"/>
    <x v="72"/>
    <s v="Guoxin Yizheng Gas Thermal power station"/>
    <s v="国信仪征燃机热电厂"/>
    <s v="2"/>
    <s v="LNG"/>
    <n v="100"/>
    <x v="0"/>
    <x v="0"/>
    <s v="Y"/>
    <m/>
    <m/>
    <m/>
    <x v="34"/>
    <m/>
    <m/>
    <m/>
    <n v="32.301681000000002"/>
    <n v="119.18636100000001"/>
    <s v="exact"/>
    <s v="Yangzhou"/>
    <m/>
    <s v="Yizheng"/>
    <s v="Jiangsu"/>
    <x v="2"/>
    <s v="Eastern Asia"/>
    <m/>
    <m/>
    <s v="Guoxinyi Zheng"/>
    <m/>
    <m/>
    <m/>
    <s v="1140935"/>
    <n v="1316202"/>
    <s v="L405685"/>
    <s v="G405561"/>
  </r>
  <r>
    <s v="https://www.gem.wiki/HBIS_Laoting_Steel_Co.,_Ltd._Gas_Power_Project"/>
    <x v="72"/>
    <s v="HBIS Laoting Steel Co., Ltd. Gas Power Project"/>
    <s v="河钢乐亭钢铁有限公司煤气综合利用发电项目"/>
    <s v="1"/>
    <s v="BFG"/>
    <n v="100"/>
    <x v="0"/>
    <x v="5"/>
    <s v="not found"/>
    <s v="not found"/>
    <s v="not found"/>
    <s v="not found"/>
    <x v="30"/>
    <m/>
    <m/>
    <m/>
    <n v="39.273803999999998"/>
    <n v="119.05073299999999"/>
    <s v="exact"/>
    <s v="Tangshan"/>
    <s v="Laoting"/>
    <m/>
    <s v="Hebei"/>
    <x v="2"/>
    <s v="Eastern Asia"/>
    <m/>
    <m/>
    <m/>
    <m/>
    <s v="Iron &amp; Steel"/>
    <m/>
    <m/>
    <m/>
    <s v="L408306"/>
    <s v="G412434"/>
  </r>
  <r>
    <s v="https://www.gem.wiki/Hainan_Qionghai_power_station"/>
    <x v="72"/>
    <s v="Hainan Qionghai power station"/>
    <s v="海南琼海2x460MW级燃气—蒸汽联合循环电厂工程项目"/>
    <s v="1"/>
    <s v="NG"/>
    <n v="460"/>
    <x v="2"/>
    <x v="0"/>
    <s v="not found"/>
    <m/>
    <m/>
    <m/>
    <x v="43"/>
    <m/>
    <m/>
    <m/>
    <n v="19.357589999999998"/>
    <n v="110.63846100000001"/>
    <s v="exact"/>
    <s v="Qionghai"/>
    <s v="Changpo Town"/>
    <m/>
    <s v="Hainan"/>
    <x v="2"/>
    <s v="Eastern Asia"/>
    <m/>
    <m/>
    <m/>
    <m/>
    <m/>
    <m/>
    <m/>
    <m/>
    <s v="L408307"/>
    <s v="G412436"/>
  </r>
  <r>
    <s v="https://www.gem.wiki/Hainan_Qionghai_power_station"/>
    <x v="72"/>
    <s v="Hainan Qionghai power station"/>
    <s v="海南琼海2x460MW级燃气—蒸汽联合循环电厂工程项目"/>
    <s v="2"/>
    <s v="NG"/>
    <n v="460"/>
    <x v="2"/>
    <x v="0"/>
    <s v="not found"/>
    <m/>
    <m/>
    <m/>
    <x v="43"/>
    <m/>
    <m/>
    <m/>
    <n v="19.357589999999998"/>
    <n v="110.63846100000001"/>
    <s v="exact"/>
    <s v="Qionghai"/>
    <s v="Changpo Town"/>
    <m/>
    <s v="Hainan"/>
    <x v="2"/>
    <s v="Eastern Asia"/>
    <m/>
    <m/>
    <m/>
    <m/>
    <m/>
    <m/>
    <m/>
    <m/>
    <s v="L408307"/>
    <s v="G412435"/>
  </r>
  <r>
    <s v="https://www.gem.wiki/Hangzhou_Banshan_power_station"/>
    <x v="72"/>
    <s v="Hangzhou Banshan power station"/>
    <s v="杭州华电半山发电厂"/>
    <s v="1-1"/>
    <s v="NG"/>
    <n v="390"/>
    <x v="0"/>
    <x v="0"/>
    <s v="not found"/>
    <m/>
    <m/>
    <s v="N"/>
    <x v="21"/>
    <m/>
    <m/>
    <m/>
    <n v="30.361011999999999"/>
    <n v="120.14186100000001"/>
    <s v="exact"/>
    <s v="Hangzhou"/>
    <m/>
    <s v="Gongshu District"/>
    <s v="Zhejiang"/>
    <x v="2"/>
    <s v="Eastern Asia"/>
    <m/>
    <m/>
    <s v="Huadian Banshan Power Generation Company Gas Power Generation"/>
    <m/>
    <m/>
    <m/>
    <s v="1072498"/>
    <n v="1192682"/>
    <s v="L101733"/>
    <s v="G405711"/>
  </r>
  <r>
    <s v="https://www.gem.wiki/Hangzhou_Banshan_power_station"/>
    <x v="72"/>
    <s v="Hangzhou Banshan power station"/>
    <s v="杭州华电半山发电厂"/>
    <s v="1-2"/>
    <s v="NG"/>
    <n v="390"/>
    <x v="0"/>
    <x v="0"/>
    <s v="not found"/>
    <m/>
    <m/>
    <s v="N"/>
    <x v="21"/>
    <m/>
    <m/>
    <m/>
    <n v="30.361011999999999"/>
    <n v="120.14186100000001"/>
    <s v="exact"/>
    <s v="Hangzhou"/>
    <m/>
    <s v="Gongshu District"/>
    <s v="Zhejiang"/>
    <x v="2"/>
    <s v="Eastern Asia"/>
    <m/>
    <m/>
    <s v="Huadian Banshan Power Generation Company Gas Power Generation"/>
    <m/>
    <m/>
    <m/>
    <s v="1072498"/>
    <n v="1192683"/>
    <s v="L101733"/>
    <s v="G405712"/>
  </r>
  <r>
    <s v="https://www.gem.wiki/Hangzhou_Banshan_power_station"/>
    <x v="72"/>
    <s v="Hangzhou Banshan power station"/>
    <s v="杭州华电半山发电厂"/>
    <s v="1-3"/>
    <s v="NG"/>
    <n v="390"/>
    <x v="0"/>
    <x v="0"/>
    <s v="not found"/>
    <m/>
    <m/>
    <s v="N"/>
    <x v="21"/>
    <m/>
    <m/>
    <m/>
    <n v="30.361011999999999"/>
    <n v="120.14186100000001"/>
    <s v="exact"/>
    <s v="Hangzhou"/>
    <m/>
    <s v="Gongshu District"/>
    <s v="Zhejiang"/>
    <x v="2"/>
    <s v="Eastern Asia"/>
    <m/>
    <m/>
    <s v="Huadian Banshan Power Generation Company Gas Power Generation"/>
    <m/>
    <m/>
    <m/>
    <s v="1072498"/>
    <n v="1192684"/>
    <s v="L101733"/>
    <s v="G405713"/>
  </r>
  <r>
    <s v="https://www.gem.wiki/Hangzhou_Banshan_power_station"/>
    <x v="72"/>
    <s v="Hangzhou Banshan power station"/>
    <s v="杭州华电半山发电厂"/>
    <s v="2-1"/>
    <s v="NG"/>
    <n v="415"/>
    <x v="0"/>
    <x v="0"/>
    <s v="Y"/>
    <m/>
    <m/>
    <s v="N"/>
    <x v="22"/>
    <m/>
    <m/>
    <m/>
    <n v="30.361011999999999"/>
    <n v="120.14186100000001"/>
    <s v="exact"/>
    <s v="Hangzhou"/>
    <m/>
    <s v="Gongshu District"/>
    <s v="Zhejiang"/>
    <x v="2"/>
    <s v="Eastern Asia"/>
    <m/>
    <m/>
    <s v="Huadian Banshan Power Generation Company Gas Power Generation"/>
    <m/>
    <m/>
    <m/>
    <s v="1072498"/>
    <n v="1240225"/>
    <s v="L101733"/>
    <s v="G405714"/>
  </r>
  <r>
    <s v="https://www.gem.wiki/Hangzhou_Banshan_power_station"/>
    <x v="72"/>
    <s v="Hangzhou Banshan power station"/>
    <s v="杭州华电半山发电厂"/>
    <s v="2-2"/>
    <s v="NG"/>
    <n v="415"/>
    <x v="0"/>
    <x v="0"/>
    <s v="Y"/>
    <m/>
    <m/>
    <s v="N"/>
    <x v="22"/>
    <m/>
    <m/>
    <m/>
    <n v="30.361011999999999"/>
    <n v="120.14186100000001"/>
    <s v="exact"/>
    <s v="Hangzhou"/>
    <m/>
    <s v="Gongshu District"/>
    <s v="Zhejiang"/>
    <x v="2"/>
    <s v="Eastern Asia"/>
    <m/>
    <m/>
    <s v="Huadian Banshan Power Generation Company Gas Power Generation"/>
    <m/>
    <m/>
    <m/>
    <s v="1072498"/>
    <n v="1240226"/>
    <s v="L101733"/>
    <s v="G405715"/>
  </r>
  <r>
    <s v="https://www.gem.wiki/Hangzhou_Banshan_power_station"/>
    <x v="72"/>
    <s v="Hangzhou Banshan power station"/>
    <s v="杭州华电半山发电厂"/>
    <s v="2-3"/>
    <s v="NG"/>
    <n v="415"/>
    <x v="0"/>
    <x v="0"/>
    <s v="Y"/>
    <m/>
    <m/>
    <s v="N"/>
    <x v="22"/>
    <m/>
    <m/>
    <m/>
    <n v="30.361011999999999"/>
    <n v="120.14186100000001"/>
    <s v="exact"/>
    <s v="Hangzhou"/>
    <m/>
    <s v="Gongshu District"/>
    <s v="Zhejiang"/>
    <x v="2"/>
    <s v="Eastern Asia"/>
    <m/>
    <m/>
    <s v="Huadian Banshan Power Generation Company Gas Power Generation"/>
    <m/>
    <m/>
    <m/>
    <s v="1072498"/>
    <n v="1240227"/>
    <s v="L101733"/>
    <s v="G405716"/>
  </r>
  <r>
    <s v="https://www.gem.wiki/Hanneng_Power_Tunkou_Gas_power_station"/>
    <x v="72"/>
    <s v="Hanneng Power Tunkou Gas power station"/>
    <s v="汉能电力沌口燃机电厂"/>
    <s v="1-1"/>
    <s v="NG"/>
    <n v="123"/>
    <x v="0"/>
    <x v="0"/>
    <s v="Y"/>
    <m/>
    <m/>
    <m/>
    <x v="21"/>
    <m/>
    <m/>
    <m/>
    <n v="30.470794000000001"/>
    <n v="114.20353799999999"/>
    <s v="exact"/>
    <s v="Wuhan"/>
    <m/>
    <m/>
    <s v="Hubei"/>
    <x v="2"/>
    <s v="Eastern Asia"/>
    <m/>
    <m/>
    <m/>
    <m/>
    <m/>
    <m/>
    <s v="1033514"/>
    <n v="1157760"/>
    <s v="L405686"/>
    <s v="G405473"/>
  </r>
  <r>
    <s v="https://www.gem.wiki/Hanneng_Power_Tunkou_Gas_power_station"/>
    <x v="72"/>
    <s v="Hanneng Power Tunkou Gas power station"/>
    <s v="汉能电力沌口燃机电厂"/>
    <s v="2-1"/>
    <s v="NG"/>
    <n v="75"/>
    <x v="1"/>
    <x v="0"/>
    <s v="Y"/>
    <s v="not found"/>
    <s v="not found"/>
    <s v="N"/>
    <x v="49"/>
    <m/>
    <m/>
    <m/>
    <n v="30.470794000000001"/>
    <n v="114.20353799999999"/>
    <s v="exact"/>
    <s v="Wuhan"/>
    <m/>
    <m/>
    <s v="Hubei"/>
    <x v="2"/>
    <s v="Eastern Asia"/>
    <m/>
    <m/>
    <m/>
    <m/>
    <m/>
    <m/>
    <s v="1033514"/>
    <n v="1315850"/>
    <s v="L405686"/>
    <s v="G405474"/>
  </r>
  <r>
    <s v="https://www.gem.wiki/Hanneng_Power_Tunkou_Gas_power_station"/>
    <x v="72"/>
    <s v="Hanneng Power Tunkou Gas power station"/>
    <s v="汉能电力沌口燃机电厂"/>
    <s v="2-2"/>
    <s v="NG"/>
    <n v="75"/>
    <x v="1"/>
    <x v="0"/>
    <s v="Y"/>
    <s v="not found"/>
    <s v="not found"/>
    <s v="N"/>
    <x v="49"/>
    <m/>
    <m/>
    <m/>
    <n v="30.470794000000001"/>
    <n v="114.20353799999999"/>
    <s v="exact"/>
    <s v="Wuhan"/>
    <m/>
    <m/>
    <s v="Hubei"/>
    <x v="2"/>
    <s v="Eastern Asia"/>
    <m/>
    <m/>
    <m/>
    <m/>
    <m/>
    <m/>
    <s v="1033514"/>
    <n v="1315852"/>
    <s v="L405686"/>
    <s v="G410251"/>
  </r>
  <r>
    <s v="https://www.gem.wiki/Harbin_Jieneng_Cogeneration_power_station"/>
    <x v="72"/>
    <s v="Harbin Jieneng Cogeneration power station"/>
    <s v="捷能热力电站有限公司哈尔滨新区燃气热电联产项目"/>
    <s v="1"/>
    <s v="NG"/>
    <n v="80"/>
    <x v="1"/>
    <x v="1"/>
    <s v="Y"/>
    <s v="not found"/>
    <s v="not found"/>
    <s v="N"/>
    <x v="49"/>
    <m/>
    <m/>
    <m/>
    <n v="45.810775062628402"/>
    <n v="126.556318733084"/>
    <s v="approximate"/>
    <s v="Harbin"/>
    <m/>
    <s v="Songbei District"/>
    <s v="Heilongjiang"/>
    <x v="2"/>
    <s v="Eastern Asia"/>
    <m/>
    <m/>
    <m/>
    <m/>
    <m/>
    <m/>
    <m/>
    <m/>
    <s v="L407878"/>
    <s v="G410629"/>
  </r>
  <r>
    <s v="https://www.gem.wiki/Harbin_Jieneng_Cogeneration_power_station"/>
    <x v="72"/>
    <s v="Harbin Jieneng Cogeneration power station"/>
    <s v="捷能热力电站有限公司哈尔滨新区燃气热电联产项目"/>
    <s v="2"/>
    <s v="NG"/>
    <n v="80"/>
    <x v="1"/>
    <x v="1"/>
    <s v="Y"/>
    <s v="not found"/>
    <s v="not found"/>
    <s v="N"/>
    <x v="49"/>
    <m/>
    <m/>
    <m/>
    <n v="45.810775062628402"/>
    <n v="126.556318733084"/>
    <s v="approximate"/>
    <s v="Harbin"/>
    <m/>
    <s v="Songbei District"/>
    <s v="Heilongjiang"/>
    <x v="2"/>
    <s v="Eastern Asia"/>
    <m/>
    <m/>
    <m/>
    <m/>
    <m/>
    <m/>
    <m/>
    <m/>
    <s v="L407878"/>
    <s v="G410628"/>
  </r>
  <r>
    <s v="https://www.gem.wiki/Hebei_Anfeng_Iron_&amp;_Steel_Co.,_Ltd._Gas_Power_Project"/>
    <x v="72"/>
    <s v="Hebei Anfeng Iron &amp; Steel Co., Ltd. Gas Power Project"/>
    <s v="河北安丰钢铁有限公司2#煤气发电项目"/>
    <s v="1-1R"/>
    <s v="BFG"/>
    <n v="65"/>
    <x v="1"/>
    <x v="3"/>
    <s v="not found"/>
    <m/>
    <m/>
    <s v="N"/>
    <x v="43"/>
    <m/>
    <m/>
    <m/>
    <n v="39.654122000000001"/>
    <n v="118.890597"/>
    <s v="exact"/>
    <s v="Qinhuangdao"/>
    <s v="Changli County"/>
    <m/>
    <s v="Hebei"/>
    <x v="2"/>
    <s v="Eastern Asia"/>
    <m/>
    <m/>
    <m/>
    <m/>
    <s v="Iron &amp; Steel"/>
    <m/>
    <m/>
    <m/>
    <s v="L408309"/>
    <s v="G412426"/>
  </r>
  <r>
    <s v="https://www.gem.wiki/Hebei_Anfeng_Iron_&amp;_Steel_Co.,_Ltd._Gas_Power_Project"/>
    <x v="72"/>
    <s v="Hebei Anfeng Iron &amp; Steel Co., Ltd. Gas Power Project"/>
    <s v="河北安丰钢铁有限公司2#煤气发电项目"/>
    <s v="1-2R"/>
    <s v="BFG"/>
    <n v="65"/>
    <x v="1"/>
    <x v="3"/>
    <s v="not found"/>
    <m/>
    <m/>
    <s v="N"/>
    <x v="43"/>
    <m/>
    <m/>
    <m/>
    <n v="39.654122000000001"/>
    <n v="118.890597"/>
    <s v="exact"/>
    <s v="Qinhuangdao"/>
    <s v="Changli County"/>
    <m/>
    <s v="Hebei"/>
    <x v="2"/>
    <s v="Eastern Asia"/>
    <m/>
    <m/>
    <m/>
    <m/>
    <s v="Iron &amp; Steel"/>
    <m/>
    <m/>
    <m/>
    <s v="L408309"/>
    <s v="G412425"/>
  </r>
  <r>
    <s v="https://www.gem.wiki/Hebei_Anfeng_Iron_&amp;_Steel_Co.,_Ltd._Gas_Power_Project"/>
    <x v="72"/>
    <s v="Hebei Anfeng Iron &amp; Steel Co., Ltd. Gas Power Project"/>
    <s v="河北安丰钢铁有限公司2#煤气发电项目"/>
    <s v="2-1"/>
    <s v="BFG"/>
    <n v="50"/>
    <x v="0"/>
    <x v="3"/>
    <s v="not found"/>
    <s v="not found"/>
    <s v="not found"/>
    <s v="N"/>
    <x v="30"/>
    <m/>
    <m/>
    <m/>
    <n v="39.654122000000001"/>
    <n v="118.890597"/>
    <s v="exact"/>
    <s v="Qinhuangdao"/>
    <s v="Changli County"/>
    <m/>
    <s v="Hebei"/>
    <x v="2"/>
    <s v="Eastern Asia"/>
    <m/>
    <m/>
    <m/>
    <m/>
    <s v="Iron &amp; Steel"/>
    <m/>
    <m/>
    <m/>
    <s v="L408309"/>
    <s v="G412433"/>
  </r>
  <r>
    <s v="https://www.gem.wiki/Hebei_Anfeng_Iron_&amp;_Steel_Co.,_Ltd._Gas_Power_Project"/>
    <x v="72"/>
    <s v="Hebei Anfeng Iron &amp; Steel Co., Ltd. Gas Power Project"/>
    <s v="河北安丰钢铁有限公司100MW超高温亚临界煤气发电项目"/>
    <s v="2R"/>
    <s v="BFG"/>
    <n v="100"/>
    <x v="3"/>
    <x v="3"/>
    <s v="not found"/>
    <m/>
    <m/>
    <s v="N"/>
    <x v="43"/>
    <m/>
    <m/>
    <m/>
    <n v="39.654122000000001"/>
    <n v="118.890597"/>
    <s v="exact"/>
    <s v="Qinhuangdao"/>
    <s v="Changli County"/>
    <m/>
    <s v="Hebei"/>
    <x v="2"/>
    <s v="Eastern Asia"/>
    <m/>
    <m/>
    <m/>
    <m/>
    <s v="Iron &amp; Steel"/>
    <m/>
    <m/>
    <m/>
    <s v="L408309"/>
    <s v="G412424"/>
  </r>
  <r>
    <s v="https://www.gem.wiki/Hebei_Anfeng_Iron_&amp;_Steel_Co.,_Ltd._Gas_Power_Project"/>
    <x v="72"/>
    <s v="Hebei Anfeng Iron &amp; Steel Co., Ltd. Gas Power Project"/>
    <s v="河北安丰钢铁有限公司3#煤气发电项目"/>
    <s v="3-1"/>
    <s v="BFG"/>
    <n v="50"/>
    <x v="0"/>
    <x v="3"/>
    <s v="not found"/>
    <s v="not found"/>
    <s v="not found"/>
    <s v="N"/>
    <x v="30"/>
    <m/>
    <m/>
    <m/>
    <n v="39.654122000000001"/>
    <n v="118.890597"/>
    <s v="exact"/>
    <s v="Qinhuangdao"/>
    <s v="Changli County"/>
    <m/>
    <s v="Hebei"/>
    <x v="2"/>
    <s v="Eastern Asia"/>
    <m/>
    <m/>
    <m/>
    <m/>
    <s v="Iron &amp; Steel"/>
    <m/>
    <m/>
    <m/>
    <s v="L408309"/>
    <s v="G412432"/>
  </r>
  <r>
    <s v="https://www.gem.wiki/Hebei_Anfeng_Iron_&amp;_Steel_Co.,_Ltd._Gas_Power_Project"/>
    <x v="72"/>
    <s v="Hebei Anfeng Iron &amp; Steel Co., Ltd. Gas Power Project"/>
    <s v="河北安丰钢铁有限公司3#煤气发电项目"/>
    <s v="3-2"/>
    <s v="BFG"/>
    <n v="50"/>
    <x v="0"/>
    <x v="3"/>
    <s v="not found"/>
    <s v="not found"/>
    <s v="not found"/>
    <s v="N"/>
    <x v="30"/>
    <m/>
    <m/>
    <m/>
    <n v="39.654122000000001"/>
    <n v="118.890597"/>
    <s v="exact"/>
    <s v="Qinhuangdao"/>
    <s v="Changli County"/>
    <m/>
    <s v="Hebei"/>
    <x v="2"/>
    <s v="Eastern Asia"/>
    <m/>
    <m/>
    <m/>
    <m/>
    <s v="Iron &amp; Steel"/>
    <m/>
    <m/>
    <m/>
    <s v="L408309"/>
    <s v="G412431"/>
  </r>
  <r>
    <s v="https://www.gem.wiki/Hebei_Anfeng_Iron_&amp;_Steel_Co.,_Ltd._Gas_Power_Project"/>
    <x v="72"/>
    <s v="Hebei Anfeng Iron &amp; Steel Co., Ltd. Gas Power Project"/>
    <s v="河北安丰钢铁有限公司3#煤气发电项目"/>
    <s v="3-3"/>
    <s v="BFG"/>
    <n v="50"/>
    <x v="0"/>
    <x v="3"/>
    <s v="not found"/>
    <s v="not found"/>
    <s v="not found"/>
    <s v="N"/>
    <x v="30"/>
    <m/>
    <m/>
    <m/>
    <n v="39.654122000000001"/>
    <n v="118.890597"/>
    <s v="exact"/>
    <s v="Qinhuangdao"/>
    <s v="Changli County"/>
    <m/>
    <s v="Hebei"/>
    <x v="2"/>
    <s v="Eastern Asia"/>
    <m/>
    <m/>
    <m/>
    <m/>
    <s v="Iron &amp; Steel"/>
    <m/>
    <m/>
    <m/>
    <s v="L408309"/>
    <s v="G412430"/>
  </r>
  <r>
    <s v="https://www.gem.wiki/Hebei_Anfeng_Iron_&amp;_Steel_Co.,_Ltd._Gas_Power_Project"/>
    <x v="72"/>
    <s v="Hebei Anfeng Iron &amp; Steel Co., Ltd. Gas Power Project"/>
    <s v="河北安丰钢铁有限公司3#煤气发电项目"/>
    <s v="3-4"/>
    <s v="BFG"/>
    <n v="50"/>
    <x v="0"/>
    <x v="3"/>
    <s v="not found"/>
    <s v="not found"/>
    <s v="not found"/>
    <s v="N"/>
    <x v="30"/>
    <m/>
    <m/>
    <m/>
    <n v="39.654122000000001"/>
    <n v="118.890597"/>
    <s v="exact"/>
    <s v="Qinhuangdao"/>
    <s v="Changli County"/>
    <m/>
    <s v="Hebei"/>
    <x v="2"/>
    <s v="Eastern Asia"/>
    <m/>
    <m/>
    <m/>
    <m/>
    <s v="Iron &amp; Steel"/>
    <m/>
    <m/>
    <m/>
    <s v="L408309"/>
    <s v="G412429"/>
  </r>
  <r>
    <s v="https://www.gem.wiki/Hebei_Anfeng_Iron_&amp;_Steel_Co.,_Ltd._Gas_Power_Project"/>
    <x v="72"/>
    <s v="Hebei Anfeng Iron &amp; Steel Co., Ltd. Gas Power Project"/>
    <s v="河北安丰钢铁有限公司4#煤气发电项目"/>
    <s v="4-1"/>
    <s v="BFG"/>
    <n v="100"/>
    <x v="4"/>
    <x v="3"/>
    <s v="not found"/>
    <s v="not found"/>
    <s v="not found"/>
    <s v="N"/>
    <x v="45"/>
    <m/>
    <m/>
    <m/>
    <n v="39.654122000000001"/>
    <n v="118.890597"/>
    <s v="exact"/>
    <s v="Qinhuangdao"/>
    <s v="Changli County"/>
    <m/>
    <s v="Hebei"/>
    <x v="2"/>
    <s v="Eastern Asia"/>
    <m/>
    <m/>
    <m/>
    <m/>
    <s v="Iron &amp; Steel"/>
    <m/>
    <m/>
    <m/>
    <s v="L408309"/>
    <s v="G412428"/>
  </r>
  <r>
    <s v="https://www.gem.wiki/Hebei_Anfeng_Iron_&amp;_Steel_Co.,_Ltd._Gas_Power_Project"/>
    <x v="72"/>
    <s v="Hebei Anfeng Iron &amp; Steel Co., Ltd. Gas Power Project"/>
    <s v="河北安丰钢铁有限公司4#煤气发电项目"/>
    <s v="4-2"/>
    <s v="BFG"/>
    <n v="100"/>
    <x v="4"/>
    <x v="3"/>
    <s v="not found"/>
    <s v="not found"/>
    <s v="not found"/>
    <s v="N"/>
    <x v="45"/>
    <m/>
    <m/>
    <m/>
    <n v="39.654122000000001"/>
    <n v="118.890597"/>
    <s v="exact"/>
    <s v="Qinhuangdao"/>
    <s v="Changli County"/>
    <m/>
    <s v="Hebei"/>
    <x v="2"/>
    <s v="Eastern Asia"/>
    <m/>
    <m/>
    <m/>
    <m/>
    <s v="Iron &amp; Steel"/>
    <m/>
    <m/>
    <m/>
    <s v="L408309"/>
    <s v="G412427"/>
  </r>
  <r>
    <s v="https://www.gem.wiki/Hebei_Jinxi_Iron﹠Steel_Group_Co.,_Ltd._Gas_Power_Project"/>
    <x v="72"/>
    <s v="Hebei Jinxi Iron﹠Steel Group Co., Ltd. Gas Power Project"/>
    <m/>
    <s v="1"/>
    <s v="BFG"/>
    <n v="135"/>
    <x v="0"/>
    <x v="3"/>
    <s v="not found"/>
    <s v="not found"/>
    <s v="not found"/>
    <s v="N"/>
    <x v="3"/>
    <m/>
    <m/>
    <m/>
    <n v="40.211122000000003"/>
    <n v="118.221295"/>
    <s v="exact"/>
    <s v="Tangshan"/>
    <s v="Santun Town, Qianxi County"/>
    <m/>
    <s v="Hebei"/>
    <x v="2"/>
    <s v="Eastern Asia"/>
    <m/>
    <m/>
    <m/>
    <m/>
    <s v="Iron &amp; Steel"/>
    <m/>
    <m/>
    <m/>
    <s v="L408308"/>
    <s v="G412423"/>
  </r>
  <r>
    <s v="https://www.gem.wiki/Hebei_Puyang_Iron_and_Steel_Co.,_Ltd._Gas_Power_Project"/>
    <x v="72"/>
    <s v="Hebei Puyang Iron and Steel Co., Ltd. Gas Power Project"/>
    <s v="河北普阳钢铁有限公司80MW超高温亚临界煤气综合利用发电项目"/>
    <s v="1"/>
    <s v="BFG"/>
    <n v="80"/>
    <x v="2"/>
    <x v="3"/>
    <s v="not found"/>
    <s v="not found"/>
    <s v="not found"/>
    <s v="N"/>
    <x v="43"/>
    <m/>
    <m/>
    <m/>
    <n v="36.714466999999999"/>
    <n v="113.917265"/>
    <s v="exact"/>
    <s v="Handan"/>
    <s v="Wu'an"/>
    <m/>
    <s v="Hebei"/>
    <x v="2"/>
    <s v="Eastern Asia"/>
    <m/>
    <m/>
    <m/>
    <m/>
    <s v="Iron &amp; Steel"/>
    <m/>
    <m/>
    <m/>
    <s v="L408311"/>
    <s v="G412422"/>
  </r>
  <r>
    <s v="https://www.gem.wiki/Hebei_Taihang_Iron_and_Steel_Group_Co.,_Ltd._Gas_Power_Project"/>
    <x v="72"/>
    <s v="Hebei Taihang Iron and Steel Group Co., Ltd. Gas Power Project"/>
    <s v="河北太行钢铁集团有限公司高炉煤气余热发电工程"/>
    <s v="1-1"/>
    <s v="BFG"/>
    <n v="80"/>
    <x v="0"/>
    <x v="3"/>
    <s v="not found"/>
    <s v="not found"/>
    <s v="not found"/>
    <s v="N"/>
    <x v="3"/>
    <m/>
    <m/>
    <m/>
    <n v="36.607090999999997"/>
    <n v="114.07624800000001"/>
    <s v="exact"/>
    <s v="Handan"/>
    <s v="Wu'an County"/>
    <m/>
    <s v="Hebei"/>
    <x v="2"/>
    <s v="Eastern Asia"/>
    <m/>
    <m/>
    <m/>
    <m/>
    <s v="Iron &amp; Steel"/>
    <m/>
    <m/>
    <m/>
    <s v="L408310"/>
    <s v="G412421"/>
  </r>
  <r>
    <s v="https://www.gem.wiki/Hebei_Taihang_Iron_and_Steel_Group_Co.,_Ltd._Gas_Power_Project"/>
    <x v="72"/>
    <s v="Hebei Taihang Iron and Steel Group Co., Ltd. Gas Power Project"/>
    <s v="河北太行钢铁集团有限公司高炉煤气余热发电工程"/>
    <s v="1-2"/>
    <s v="BFG"/>
    <n v="80"/>
    <x v="0"/>
    <x v="3"/>
    <s v="not found"/>
    <s v="not found"/>
    <s v="not found"/>
    <s v="N"/>
    <x v="3"/>
    <m/>
    <m/>
    <m/>
    <n v="36.607090999999997"/>
    <n v="114.07624800000001"/>
    <s v="exact"/>
    <s v="Handan"/>
    <s v="Wu'an County"/>
    <m/>
    <s v="Hebei"/>
    <x v="2"/>
    <s v="Eastern Asia"/>
    <m/>
    <m/>
    <m/>
    <m/>
    <s v="Iron &amp; Steel"/>
    <m/>
    <m/>
    <m/>
    <s v="L408310"/>
    <s v="G412420"/>
  </r>
  <r>
    <s v="https://www.gem.wiki/Hebei_Taihang_Iron_and_Steel_Group_Co.,_Ltd._Gas_Power_Project"/>
    <x v="72"/>
    <s v="Hebei Taihang Iron and Steel Group Co., Ltd. Gas Power Project"/>
    <s v="河北太行钢铁集团有限公司 1×100MW 亚临界超高温煤气发电工程项目"/>
    <s v="2"/>
    <s v="BFG"/>
    <n v="100"/>
    <x v="2"/>
    <x v="3"/>
    <s v="not found"/>
    <m/>
    <m/>
    <s v="N"/>
    <x v="43"/>
    <m/>
    <m/>
    <m/>
    <n v="36.607090999999997"/>
    <n v="114.07624800000001"/>
    <s v="exact"/>
    <s v="Handan"/>
    <s v="Wu'an County"/>
    <m/>
    <s v="Hebei"/>
    <x v="2"/>
    <s v="Eastern Asia"/>
    <m/>
    <m/>
    <m/>
    <m/>
    <s v="Iron &amp; Steel"/>
    <m/>
    <m/>
    <m/>
    <s v="L408310"/>
    <s v="G412419"/>
  </r>
  <r>
    <s v="https://www.gem.wiki/Hebei_Tangyin_Iron_and_Steel_Co.,_Ltd._Gas_Power_Project"/>
    <x v="72"/>
    <s v="Hebei Tangyin Iron and Steel Co., Ltd. Gas Power Project"/>
    <s v="河北唐银钢铁有限公司退城搬迁项目2X65MW超高温超高压富余煤气发电工程"/>
    <s v="1"/>
    <s v="BFG"/>
    <n v="65"/>
    <x v="0"/>
    <x v="3"/>
    <s v="not found"/>
    <s v="not found"/>
    <s v="not found"/>
    <s v="N"/>
    <x v="49"/>
    <m/>
    <m/>
    <m/>
    <n v="39.166628000000003"/>
    <n v="118.425763"/>
    <s v="exact"/>
    <s v="Tangshan"/>
    <m/>
    <s v="Caofeidian District"/>
    <s v="Hebei"/>
    <x v="2"/>
    <s v="Eastern Asia"/>
    <m/>
    <m/>
    <m/>
    <m/>
    <s v="Iron &amp; Steel"/>
    <m/>
    <m/>
    <m/>
    <s v="L408674"/>
    <s v="G412418"/>
  </r>
  <r>
    <s v="https://www.gem.wiki/Hebei_Tangyin_Iron_and_Steel_Co.,_Ltd._Gas_Power_Project"/>
    <x v="72"/>
    <s v="Hebei Tangyin Iron and Steel Co., Ltd. Gas Power Project"/>
    <s v="河北唐银钢铁有限公司退城搬迁项目2X65MW超高温超高压富余煤气发电工程"/>
    <s v="2"/>
    <s v="BFG"/>
    <n v="65"/>
    <x v="0"/>
    <x v="3"/>
    <s v="not found"/>
    <s v="not found"/>
    <s v="not found"/>
    <s v="N"/>
    <x v="49"/>
    <m/>
    <m/>
    <m/>
    <n v="39.166628000000003"/>
    <n v="118.425763"/>
    <s v="exact"/>
    <s v="Tangshan"/>
    <m/>
    <s v="Caofeidian District"/>
    <s v="Hebei"/>
    <x v="2"/>
    <s v="Eastern Asia"/>
    <m/>
    <m/>
    <m/>
    <m/>
    <s v="Iron &amp; Steel"/>
    <m/>
    <m/>
    <m/>
    <s v="L408674"/>
    <s v="G412417"/>
  </r>
  <r>
    <s v="https://www.gem.wiki/Hebei_Tianzhu_Iron_and_Steel_(Group)_Co.,_Ltd._Gas_Power_Project"/>
    <x v="72"/>
    <s v="Hebei Tianzhu Iron and Steel (Group) Co., Ltd. Gas Power Project"/>
    <s v="河北天柱钢铁集团有限公司配套1×80MW超高温亚临界富余煤气发电一期工程项目"/>
    <s v="1-1"/>
    <s v="BFG"/>
    <n v="80"/>
    <x v="0"/>
    <x v="3"/>
    <s v="not found"/>
    <s v="not found"/>
    <s v="not found"/>
    <s v="N"/>
    <x v="3"/>
    <m/>
    <m/>
    <m/>
    <n v="39.282941999999998"/>
    <n v="119.02265300000001"/>
    <s v="exact"/>
    <s v="Tangshan"/>
    <m/>
    <s v="Haigang Economic Development Zone"/>
    <s v="Hebei"/>
    <x v="2"/>
    <s v="Eastern Asia"/>
    <m/>
    <m/>
    <m/>
    <m/>
    <s v="Iron &amp; Steel"/>
    <m/>
    <m/>
    <m/>
    <s v="L408673"/>
    <s v="G412416"/>
  </r>
  <r>
    <s v="https://www.gem.wiki/Hebei_Tianzhu_Iron_and_Steel_(Group)_Co.,_Ltd._Gas_Power_Project"/>
    <x v="72"/>
    <s v="Hebei Tianzhu Iron and Steel (Group) Co., Ltd. Gas Power Project"/>
    <s v="河北天柱钢铁集团有限公司配套1×80MW超高温亚临界富余煤气发电二期工程项目"/>
    <s v="2-1"/>
    <s v="BFG"/>
    <n v="80"/>
    <x v="0"/>
    <x v="3"/>
    <s v="not found"/>
    <s v="not found"/>
    <s v="not found"/>
    <s v="N"/>
    <x v="3"/>
    <m/>
    <m/>
    <m/>
    <n v="39.282941999999998"/>
    <n v="119.02265300000001"/>
    <s v="exact"/>
    <s v="Tangshan"/>
    <m/>
    <s v="Haigang Economic Development Zone"/>
    <s v="Hebei"/>
    <x v="2"/>
    <s v="Eastern Asia"/>
    <m/>
    <m/>
    <m/>
    <m/>
    <s v="Iron &amp; Steel"/>
    <m/>
    <m/>
    <m/>
    <s v="L408673"/>
    <s v="G412415"/>
  </r>
  <r>
    <s v="https://www.gem.wiki/Hebei_Wanzhong_Gas_Thermal_power_station"/>
    <x v="72"/>
    <s v="Hebei Wanzhong Gas Thermal power station"/>
    <s v="河北万众燃气热电厂"/>
    <s v="1"/>
    <s v="NG"/>
    <n v="350"/>
    <x v="5"/>
    <x v="0"/>
    <s v="Y"/>
    <m/>
    <m/>
    <m/>
    <x v="45"/>
    <m/>
    <m/>
    <m/>
    <n v="37.998078999999997"/>
    <n v="114.687308"/>
    <s v="approximate"/>
    <s v="Shijiazhuang"/>
    <m/>
    <m/>
    <s v="Hebei"/>
    <x v="2"/>
    <s v="Eastern Asia"/>
    <m/>
    <m/>
    <m/>
    <m/>
    <m/>
    <m/>
    <m/>
    <m/>
    <s v="L405687"/>
    <s v="G405445"/>
  </r>
  <r>
    <s v="https://www.gem.wiki/Hebei_Wanzhong_Gas_Thermal_power_station"/>
    <x v="72"/>
    <s v="Hebei Wanzhong Gas Thermal power station"/>
    <s v="河北万众燃气热电厂"/>
    <s v="2"/>
    <s v="NG"/>
    <n v="350"/>
    <x v="5"/>
    <x v="0"/>
    <s v="Y"/>
    <m/>
    <m/>
    <m/>
    <x v="45"/>
    <m/>
    <m/>
    <m/>
    <n v="37.998078999999997"/>
    <n v="114.687308"/>
    <s v="approximate"/>
    <s v="Shijiazhuang"/>
    <m/>
    <m/>
    <s v="Hebei"/>
    <x v="2"/>
    <s v="Eastern Asia"/>
    <m/>
    <m/>
    <m/>
    <m/>
    <m/>
    <m/>
    <m/>
    <m/>
    <s v="L405687"/>
    <s v="G405446"/>
  </r>
  <r>
    <s v="https://www.gem.wiki/Hebei_Wanzhong_Gas_Thermal_power_station"/>
    <x v="72"/>
    <s v="Hebei Wanzhong Gas Thermal power station"/>
    <s v="河北万众燃气热电厂"/>
    <s v="3"/>
    <s v="NG"/>
    <n v="350"/>
    <x v="5"/>
    <x v="0"/>
    <s v="Y"/>
    <m/>
    <m/>
    <m/>
    <x v="45"/>
    <m/>
    <m/>
    <m/>
    <n v="37.998078999999997"/>
    <n v="114.687308"/>
    <s v="approximate"/>
    <s v="Shijiazhuang"/>
    <m/>
    <m/>
    <s v="Hebei"/>
    <x v="2"/>
    <s v="Eastern Asia"/>
    <m/>
    <m/>
    <m/>
    <m/>
    <m/>
    <m/>
    <m/>
    <m/>
    <s v="L405687"/>
    <s v="G405447"/>
  </r>
  <r>
    <s v="https://www.gem.wiki/Hebei_Wanzhong_Gas_Thermal_power_station"/>
    <x v="72"/>
    <s v="Hebei Wanzhong Gas Thermal power station"/>
    <s v="河北万众燃气热电厂"/>
    <s v="4"/>
    <s v="NG"/>
    <n v="350"/>
    <x v="5"/>
    <x v="0"/>
    <s v="Y"/>
    <m/>
    <m/>
    <m/>
    <x v="45"/>
    <m/>
    <m/>
    <m/>
    <n v="37.998078999999997"/>
    <n v="114.687308"/>
    <s v="approximate"/>
    <s v="Shijiazhuang"/>
    <m/>
    <m/>
    <s v="Hebei"/>
    <x v="2"/>
    <s v="Eastern Asia"/>
    <m/>
    <m/>
    <m/>
    <m/>
    <m/>
    <m/>
    <m/>
    <m/>
    <s v="L405687"/>
    <s v="G405448"/>
  </r>
  <r>
    <s v="https://www.gem.wiki/Hebei_Xinda_Iron_and_Steel_Co.,_Ltd._Gas_Power_Project"/>
    <x v="72"/>
    <s v="Hebei Xinda Iron and Steel Co., Ltd. Gas Power Project"/>
    <s v="河北鑫达钢铁有限公司1×100MW高温超高压煤气发电二期工程项目"/>
    <s v="1"/>
    <s v="BFG"/>
    <n v="100"/>
    <x v="0"/>
    <x v="3"/>
    <s v="not found"/>
    <s v="not found"/>
    <s v="not found"/>
    <s v="N"/>
    <x v="0"/>
    <m/>
    <m/>
    <m/>
    <n v="39.896616999999999"/>
    <n v="118.57898400000001"/>
    <s v="exact"/>
    <s v="Tangshan"/>
    <s v="Qian'an City"/>
    <m/>
    <s v="Hebei"/>
    <x v="2"/>
    <s v="Eastern Asia"/>
    <m/>
    <m/>
    <m/>
    <m/>
    <s v="Iron &amp; Steel"/>
    <m/>
    <m/>
    <m/>
    <s v="L408677"/>
    <s v="G412414"/>
  </r>
  <r>
    <s v="https://www.gem.wiki/Hebei_Xinda_Iron_and_Steel_Co.,_Ltd._Gas_Power_Project"/>
    <x v="72"/>
    <s v="Hebei Xinda Iron and Steel Co., Ltd. Gas Power Project"/>
    <s v="河北鑫达钢铁集团有限公司110MW超高温亚临界煤气发电工程"/>
    <s v="2"/>
    <s v="BFG"/>
    <n v="110"/>
    <x v="0"/>
    <x v="3"/>
    <s v="not found"/>
    <s v="not found"/>
    <s v="not found"/>
    <s v="N"/>
    <x v="0"/>
    <m/>
    <m/>
    <m/>
    <n v="39.896616999999999"/>
    <n v="118.57898400000001"/>
    <s v="exact"/>
    <s v="Tangshan"/>
    <s v="Qian'an City"/>
    <m/>
    <s v="Hebei"/>
    <x v="2"/>
    <s v="Eastern Asia"/>
    <m/>
    <m/>
    <m/>
    <m/>
    <s v="Iron &amp; Steel"/>
    <m/>
    <m/>
    <m/>
    <s v="L408677"/>
    <s v="G412413"/>
  </r>
  <r>
    <s v="https://www.gem.wiki/Hebei_Xinjin_Iron_and_Steel_Co.,_Ltd._Gas_Power_Project"/>
    <x v="72"/>
    <s v="Hebei Xinjin Iron and Steel Co., Ltd. Gas Power Project"/>
    <s v="河北新金钢铁有限公司1X100MW超高温亚临界煤气发电工程"/>
    <s v="3"/>
    <s v="BFG"/>
    <n v="100"/>
    <x v="2"/>
    <x v="3"/>
    <s v="not found"/>
    <s v="not found"/>
    <s v="not found"/>
    <s v="N"/>
    <x v="43"/>
    <m/>
    <m/>
    <m/>
    <n v="36.718131999999997"/>
    <n v="114.21516800000001"/>
    <s v="exact"/>
    <s v="Handan"/>
    <s v="Xitushan Township, Wu'an City"/>
    <m/>
    <s v="Hebei"/>
    <x v="2"/>
    <s v="Eastern Asia"/>
    <m/>
    <m/>
    <m/>
    <m/>
    <s v="Iron &amp; Steel"/>
    <m/>
    <m/>
    <m/>
    <s v="L408676"/>
    <s v="G412412"/>
  </r>
  <r>
    <s v="https://www.gem.wiki/Hebei_Yanshan_Iron_and_Steel_Group_Co.,_Ltd._Gas_Power_Project"/>
    <x v="72"/>
    <s v="Hebei Yanshan Iron and Steel Group Co., Ltd. Gas Power Project"/>
    <s v="唐山燕山钢铁有限公司2x135MW亚临界煤气综合利用项目"/>
    <s v="1"/>
    <s v="BFG"/>
    <n v="135"/>
    <x v="0"/>
    <x v="3"/>
    <s v="not found"/>
    <s v="not found"/>
    <s v="not found"/>
    <s v="N"/>
    <x v="49"/>
    <m/>
    <m/>
    <m/>
    <n v="39.924460000000003"/>
    <n v="118.67285800000001"/>
    <s v="exact"/>
    <s v="Tangshan"/>
    <s v="Qian'an County"/>
    <m/>
    <s v="Hebei"/>
    <x v="2"/>
    <s v="Eastern Asia"/>
    <m/>
    <m/>
    <m/>
    <m/>
    <s v="Iron &amp; Steel"/>
    <m/>
    <m/>
    <m/>
    <s v="L408675"/>
    <s v="G412411"/>
  </r>
  <r>
    <s v="https://www.gem.wiki/Hebei_Yanshan_Iron_and_Steel_Group_Co.,_Ltd._Gas_Power_Project"/>
    <x v="72"/>
    <s v="Hebei Yanshan Iron and Steel Group Co., Ltd. Gas Power Project"/>
    <s v="唐山燕山钢铁有限公司2x135MW亚临界煤气综合利用项目"/>
    <s v="2"/>
    <s v="BFG"/>
    <n v="135"/>
    <x v="1"/>
    <x v="3"/>
    <s v="not found"/>
    <s v="not found"/>
    <s v="not found"/>
    <s v="N"/>
    <x v="43"/>
    <m/>
    <m/>
    <m/>
    <n v="39.924460000000003"/>
    <n v="118.67285800000001"/>
    <s v="exact"/>
    <s v="Tangshan"/>
    <s v="Qian'an County"/>
    <m/>
    <s v="Hebei"/>
    <x v="2"/>
    <s v="Eastern Asia"/>
    <m/>
    <m/>
    <m/>
    <m/>
    <s v="Iron &amp; Steel"/>
    <m/>
    <m/>
    <m/>
    <s v="L408675"/>
    <s v="G412410"/>
  </r>
  <r>
    <s v="https://www.gem.wiki/Hechi_Yizhou_Xin'ao_Energy_Thermal_Gas_power_station"/>
    <x v="72"/>
    <s v="Hechi Yizhou Xin'ao Energy Thermal Gas power station"/>
    <s v="河池市宜州新奥能源燃气热电厂"/>
    <s v="1"/>
    <s v="NG"/>
    <n v="400"/>
    <x v="5"/>
    <x v="0"/>
    <s v="Y"/>
    <s v="not found"/>
    <s v="not found"/>
    <s v="N"/>
    <x v="45"/>
    <m/>
    <m/>
    <m/>
    <n v="24.499445999999999"/>
    <n v="108.60674299999999"/>
    <s v="approximate"/>
    <s v="Hechi"/>
    <m/>
    <s v="Yizhou District"/>
    <s v="Guangxi"/>
    <x v="2"/>
    <s v="Eastern Asia"/>
    <m/>
    <m/>
    <m/>
    <m/>
    <m/>
    <m/>
    <m/>
    <m/>
    <s v="L405869"/>
    <s v="G405814"/>
  </r>
  <r>
    <s v="https://www.gem.wiki/Hechi_Yizhou_Xin'ao_Energy_Thermal_Gas_power_station"/>
    <x v="72"/>
    <s v="Hechi Yizhou Xin'ao Energy Thermal Gas power station"/>
    <s v="河池市宜州新奥能源燃气热电厂"/>
    <s v="2"/>
    <s v="NG"/>
    <n v="400"/>
    <x v="5"/>
    <x v="0"/>
    <s v="Y"/>
    <s v="not found"/>
    <s v="not found"/>
    <s v="N"/>
    <x v="45"/>
    <m/>
    <m/>
    <m/>
    <n v="24.499445999999999"/>
    <n v="108.60674299999999"/>
    <s v="approximate"/>
    <s v="Hechi"/>
    <m/>
    <s v="Yizhou District"/>
    <s v="Guangxi"/>
    <x v="2"/>
    <s v="Eastern Asia"/>
    <m/>
    <m/>
    <m/>
    <m/>
    <m/>
    <m/>
    <m/>
    <m/>
    <s v="L405869"/>
    <s v="G405815"/>
  </r>
  <r>
    <s v="https://www.gem.wiki/Hefei_Airport_Distributed_Gas_power_station"/>
    <x v="72"/>
    <s v="Hefei Airport Distributed Gas power station"/>
    <s v="中电合肥空港天然气分布式能源站"/>
    <s v="1"/>
    <s v="NG"/>
    <n v="60"/>
    <x v="0"/>
    <x v="0"/>
    <s v="Y"/>
    <m/>
    <m/>
    <m/>
    <x v="34"/>
    <m/>
    <m/>
    <m/>
    <n v="31.961048000000002"/>
    <n v="117.020871"/>
    <s v="exact"/>
    <s v="Hefei"/>
    <m/>
    <m/>
    <s v="Anhui"/>
    <x v="2"/>
    <s v="Eastern Asia"/>
    <m/>
    <m/>
    <m/>
    <m/>
    <m/>
    <m/>
    <m/>
    <m/>
    <s v="L405688"/>
    <s v="G405154"/>
  </r>
  <r>
    <s v="https://www.gem.wiki/Hefei_Airport_Distributed_Gas_power_station"/>
    <x v="72"/>
    <s v="Hefei Airport Distributed Gas power station"/>
    <s v="中电合肥空港天然气分布式能源站"/>
    <s v="2"/>
    <s v="NG"/>
    <n v="60"/>
    <x v="0"/>
    <x v="0"/>
    <s v="Y"/>
    <m/>
    <m/>
    <m/>
    <x v="34"/>
    <m/>
    <m/>
    <m/>
    <n v="31.961048000000002"/>
    <n v="117.020871"/>
    <s v="exact"/>
    <s v="Hefei"/>
    <m/>
    <m/>
    <s v="Anhui"/>
    <x v="2"/>
    <s v="Eastern Asia"/>
    <m/>
    <m/>
    <m/>
    <m/>
    <m/>
    <m/>
    <m/>
    <m/>
    <s v="L405688"/>
    <s v="G405155"/>
  </r>
  <r>
    <s v="https://www.gem.wiki/Henan_Jiyuan_Iron_&amp;_Steel_(Group)_Co.,_Ltd._Gas_Power_Project"/>
    <x v="72"/>
    <s v="Henan Jiyuan Iron &amp; Steel (Group) Co., Ltd. Gas Power Project"/>
    <s v="河南济源钢铁（集团）有限公司80MW高温超高压煤气发电工程"/>
    <s v="1"/>
    <s v="BFG"/>
    <n v="80"/>
    <x v="0"/>
    <x v="3"/>
    <s v="not found"/>
    <s v="not found"/>
    <s v="not found"/>
    <s v="N"/>
    <x v="34"/>
    <m/>
    <m/>
    <m/>
    <n v="35.084091000000001"/>
    <n v="112.551053"/>
    <s v="exact"/>
    <m/>
    <s v="Jiyuan"/>
    <m/>
    <s v="Henan"/>
    <x v="2"/>
    <s v="Eastern Asia"/>
    <m/>
    <m/>
    <m/>
    <m/>
    <s v="Iron &amp; Steel"/>
    <m/>
    <m/>
    <m/>
    <s v="L408678"/>
    <s v="G412409"/>
  </r>
  <r>
    <s v="https://www.gem.wiki/Henan_Jiyuan_Iron_&amp;_Steel_(Group)_Co.,_Ltd._Gas_Power_Project"/>
    <x v="72"/>
    <s v="Henan Jiyuan Iron &amp; Steel (Group) Co., Ltd. Gas Power Project"/>
    <s v="河南济源钢铁（集团）有限公司2#80MW高温超高压煤气发电节能改造工程"/>
    <s v="2"/>
    <s v="BFG"/>
    <n v="80"/>
    <x v="1"/>
    <x v="3"/>
    <s v="not found"/>
    <s v="not found"/>
    <s v="not found"/>
    <s v="N"/>
    <x v="43"/>
    <m/>
    <m/>
    <m/>
    <n v="35.084091000000001"/>
    <n v="112.551053"/>
    <s v="exact"/>
    <m/>
    <s v="Jiyuan"/>
    <m/>
    <s v="Henan"/>
    <x v="2"/>
    <s v="Eastern Asia"/>
    <m/>
    <m/>
    <m/>
    <m/>
    <s v="Iron &amp; Steel"/>
    <m/>
    <m/>
    <m/>
    <s v="L408678"/>
    <s v="G412408"/>
  </r>
  <r>
    <s v="https://www.gem.wiki/Hengyun-C_power_station"/>
    <x v="72"/>
    <s v="Hengyun-C power station"/>
    <s v="广州开发区东区热电厂"/>
    <s v="1"/>
    <s v="NG"/>
    <n v="460"/>
    <x v="1"/>
    <x v="0"/>
    <s v="Y"/>
    <m/>
    <m/>
    <s v="conversion"/>
    <x v="49"/>
    <m/>
    <m/>
    <m/>
    <n v="23.128693999999999"/>
    <n v="113.515337"/>
    <s v="exact"/>
    <s v="Guangzhou"/>
    <m/>
    <m/>
    <s v="Guangdong"/>
    <x v="2"/>
    <s v="Eastern Asia"/>
    <m/>
    <m/>
    <s v="East District Thermal Power Plant in Guangzhou Development Zone"/>
    <m/>
    <m/>
    <m/>
    <m/>
    <m/>
    <s v="L100374"/>
    <s v="G405296"/>
  </r>
  <r>
    <s v="https://www.gem.wiki/Hengyun-C_power_station"/>
    <x v="72"/>
    <s v="Hengyun-C power station"/>
    <s v="广州开发区东区热电厂"/>
    <s v="2"/>
    <s v="NG"/>
    <n v="460"/>
    <x v="1"/>
    <x v="0"/>
    <s v="Y"/>
    <m/>
    <m/>
    <s v="conversion"/>
    <x v="49"/>
    <m/>
    <m/>
    <m/>
    <n v="23.128693999999999"/>
    <n v="113.515337"/>
    <s v="exact"/>
    <s v="Guangzhou"/>
    <m/>
    <m/>
    <s v="Guangdong"/>
    <x v="2"/>
    <s v="Eastern Asia"/>
    <m/>
    <m/>
    <s v="East District Thermal Power Plant in Guangzhou Development Zone"/>
    <m/>
    <m/>
    <m/>
    <m/>
    <m/>
    <s v="L100374"/>
    <s v="G405297"/>
  </r>
  <r>
    <s v="https://www.gem.wiki/Heshan_power_station"/>
    <x v="72"/>
    <s v="Heshan power station"/>
    <s v="鹤山燃气-蒸汽联合循环热电联产项目"/>
    <s v="1"/>
    <s v="NG"/>
    <n v="120"/>
    <x v="3"/>
    <x v="0"/>
    <s v="Y"/>
    <s v="not found"/>
    <s v="not found"/>
    <s v="replacement"/>
    <x v="40"/>
    <m/>
    <m/>
    <m/>
    <n v="22.765537772942"/>
    <n v="112.963973697447"/>
    <s v="approximate"/>
    <s v="Jiangmen"/>
    <m/>
    <s v="Heshan"/>
    <s v="Guangdong"/>
    <x v="2"/>
    <s v="Eastern Asia"/>
    <m/>
    <m/>
    <m/>
    <m/>
    <m/>
    <m/>
    <m/>
    <m/>
    <s v="L100434"/>
    <s v="G410239"/>
  </r>
  <r>
    <s v="https://www.gem.wiki/Heshan_power_station"/>
    <x v="72"/>
    <s v="Heshan power station"/>
    <s v="鹤山燃气-蒸汽联合循环热电联产项目"/>
    <s v="2"/>
    <s v="NG"/>
    <n v="120"/>
    <x v="3"/>
    <x v="0"/>
    <s v="Y"/>
    <s v="not found"/>
    <s v="not found"/>
    <s v="replacement"/>
    <x v="40"/>
    <m/>
    <m/>
    <m/>
    <n v="22.765537772942"/>
    <n v="112.963973697447"/>
    <s v="approximate"/>
    <s v="Jiangmen"/>
    <m/>
    <s v="Heshan"/>
    <s v="Guangdong"/>
    <x v="2"/>
    <s v="Eastern Asia"/>
    <m/>
    <m/>
    <m/>
    <m/>
    <m/>
    <m/>
    <m/>
    <m/>
    <s v="L100434"/>
    <s v="G410238"/>
  </r>
  <r>
    <s v="https://www.gem.wiki/Hongchang_Xinyang_Gas_Thermal_power_station"/>
    <x v="72"/>
    <s v="Hongchang Xinyang Gas Thermal power station"/>
    <s v="弘昌信阳燃气热电厂"/>
    <s v="1"/>
    <s v="NG"/>
    <n v="450"/>
    <x v="5"/>
    <x v="0"/>
    <s v="Y"/>
    <m/>
    <m/>
    <m/>
    <x v="45"/>
    <m/>
    <m/>
    <m/>
    <n v="32.183759000000002"/>
    <n v="114.489507"/>
    <s v="exact"/>
    <s v="Xinyang"/>
    <m/>
    <s v="Luoshan"/>
    <s v="Henan"/>
    <x v="2"/>
    <s v="Eastern Asia"/>
    <m/>
    <m/>
    <m/>
    <m/>
    <m/>
    <m/>
    <s v="1098610"/>
    <m/>
    <s v="L405689"/>
    <s v="G405459"/>
  </r>
  <r>
    <s v="https://www.gem.wiki/Hongchang_Xinyang_Gas_Thermal_power_station"/>
    <x v="72"/>
    <s v="Hongchang Xinyang Gas Thermal power station"/>
    <s v="弘昌信阳燃气热电厂"/>
    <s v="2"/>
    <s v="NG"/>
    <n v="450"/>
    <x v="5"/>
    <x v="0"/>
    <s v="Y"/>
    <m/>
    <m/>
    <m/>
    <x v="45"/>
    <m/>
    <m/>
    <m/>
    <n v="32.183759000000002"/>
    <n v="114.489507"/>
    <s v="exact"/>
    <s v="Xinyang"/>
    <m/>
    <s v="Luoshan"/>
    <s v="Henan"/>
    <x v="2"/>
    <s v="Eastern Asia"/>
    <m/>
    <m/>
    <m/>
    <m/>
    <m/>
    <m/>
    <s v="1098610"/>
    <m/>
    <s v="L405689"/>
    <s v="G405460"/>
  </r>
  <r>
    <s v="https://www.gem.wiki/Huachen_Zhangjiagang_Huaxing_Gas_power_station"/>
    <x v="72"/>
    <s v="Huachen Zhangjiagang Huaxing Gas power station"/>
    <s v="华晨电力张家港华兴燃气发电厂"/>
    <s v="1-1"/>
    <s v="NG"/>
    <n v="390"/>
    <x v="0"/>
    <x v="0"/>
    <s v="not found"/>
    <m/>
    <m/>
    <m/>
    <x v="21"/>
    <m/>
    <m/>
    <m/>
    <n v="31.886990000000001"/>
    <n v="120.595839"/>
    <s v="exact"/>
    <s v="Zhangjiagang"/>
    <m/>
    <m/>
    <s v="Jiangsu"/>
    <x v="2"/>
    <s v="Eastern Asia"/>
    <m/>
    <m/>
    <m/>
    <m/>
    <m/>
    <m/>
    <s v="1057468"/>
    <n v="1184702"/>
    <s v="L405690"/>
    <s v="G405493"/>
  </r>
  <r>
    <s v="https://www.gem.wiki/Huachen_Zhangjiagang_Huaxing_Gas_power_station"/>
    <x v="72"/>
    <s v="Huachen Zhangjiagang Huaxing Gas power station"/>
    <s v="华晨电力张家港华兴燃气发电厂"/>
    <s v="1-2"/>
    <s v="NG"/>
    <n v="390"/>
    <x v="0"/>
    <x v="0"/>
    <s v="not found"/>
    <m/>
    <m/>
    <m/>
    <x v="37"/>
    <m/>
    <m/>
    <m/>
    <n v="31.886990000000001"/>
    <n v="120.595839"/>
    <s v="exact"/>
    <s v="Zhangjiagang"/>
    <m/>
    <m/>
    <s v="Jiangsu"/>
    <x v="2"/>
    <s v="Eastern Asia"/>
    <m/>
    <m/>
    <m/>
    <m/>
    <m/>
    <m/>
    <s v="1057468"/>
    <n v="1185414"/>
    <s v="L405690"/>
    <s v="G405494"/>
  </r>
  <r>
    <s v="https://www.gem.wiki/Huachen_Zhangjiagang_Huaxing_Gas_power_station"/>
    <x v="72"/>
    <s v="Huachen Zhangjiagang Huaxing Gas power station"/>
    <s v="华晨电力张家港华兴燃气发电厂"/>
    <s v="2-1"/>
    <s v="NG"/>
    <n v="400"/>
    <x v="0"/>
    <x v="0"/>
    <s v="Y"/>
    <m/>
    <m/>
    <m/>
    <x v="30"/>
    <m/>
    <m/>
    <m/>
    <n v="31.886990000000001"/>
    <n v="120.595839"/>
    <s v="exact"/>
    <s v="Zhangjiagang"/>
    <m/>
    <m/>
    <s v="Jiangsu"/>
    <x v="2"/>
    <s v="Eastern Asia"/>
    <m/>
    <m/>
    <m/>
    <m/>
    <m/>
    <m/>
    <s v="1057468"/>
    <n v="1236727"/>
    <s v="L405690"/>
    <s v="G405495"/>
  </r>
  <r>
    <s v="https://www.gem.wiki/Huachen_Zhangjiagang_Huaxing_Gas_power_station"/>
    <x v="72"/>
    <s v="Huachen Zhangjiagang Huaxing Gas power station"/>
    <s v="华晨电力张家港华兴燃气发电厂"/>
    <s v="2-2"/>
    <s v="NG"/>
    <n v="400"/>
    <x v="0"/>
    <x v="0"/>
    <s v="Y"/>
    <m/>
    <m/>
    <m/>
    <x v="30"/>
    <m/>
    <m/>
    <m/>
    <n v="31.886990000000001"/>
    <n v="120.595839"/>
    <s v="exact"/>
    <s v="Zhangjiagang"/>
    <m/>
    <m/>
    <s v="Jiangsu"/>
    <x v="2"/>
    <s v="Eastern Asia"/>
    <m/>
    <m/>
    <m/>
    <m/>
    <m/>
    <m/>
    <s v="1057468"/>
    <n v="1236728"/>
    <s v="L405690"/>
    <s v="G405496"/>
  </r>
  <r>
    <s v="https://www.gem.wiki/Huadian_Beijing_Zhengchangzhuang_Thermal_power_station"/>
    <x v="72"/>
    <s v="Huadian Beijing Zhengchangzhuang Thermal power station"/>
    <s v="华电北京(郑常庄)热电厂"/>
    <s v="1"/>
    <s v="NG"/>
    <n v="254"/>
    <x v="0"/>
    <x v="0"/>
    <s v="Y"/>
    <m/>
    <m/>
    <m/>
    <x v="47"/>
    <m/>
    <m/>
    <m/>
    <n v="39.889521999999999"/>
    <n v="116.272586"/>
    <s v="exact"/>
    <s v="Beijing"/>
    <m/>
    <s v="Fengtai District"/>
    <s v="Beijing"/>
    <x v="2"/>
    <s v="Eastern Asia"/>
    <m/>
    <m/>
    <m/>
    <m/>
    <m/>
    <m/>
    <m/>
    <m/>
    <s v="L405691"/>
    <s v="G405170"/>
  </r>
  <r>
    <s v="https://www.gem.wiki/Huadian_Beijing_Zhengchangzhuang_Thermal_power_station"/>
    <x v="72"/>
    <s v="Huadian Beijing Zhengchangzhuang Thermal power station"/>
    <s v="华电北京(郑常庄)热电厂"/>
    <s v="2"/>
    <s v="NG"/>
    <n v="254"/>
    <x v="0"/>
    <x v="0"/>
    <s v="Y"/>
    <m/>
    <m/>
    <m/>
    <x v="47"/>
    <m/>
    <m/>
    <m/>
    <n v="39.889521999999999"/>
    <n v="116.272586"/>
    <s v="exact"/>
    <s v="Beijing"/>
    <m/>
    <s v="Fengtai District"/>
    <s v="Beijing"/>
    <x v="2"/>
    <s v="Eastern Asia"/>
    <m/>
    <m/>
    <m/>
    <m/>
    <m/>
    <m/>
    <m/>
    <m/>
    <s v="L405691"/>
    <s v="G405171"/>
  </r>
  <r>
    <s v="https://www.gem.wiki/Huadian_Beiran_Gas_Thermal_power_station"/>
    <x v="72"/>
    <s v="Huadian Beiran Gas Thermal power station"/>
    <s v="北京华电北燃电厂"/>
    <s v="1"/>
    <s v="NG"/>
    <n v="80"/>
    <x v="0"/>
    <x v="0"/>
    <s v="Y"/>
    <m/>
    <m/>
    <m/>
    <x v="34"/>
    <m/>
    <m/>
    <m/>
    <n v="39.907848000000001"/>
    <n v="116.69462900000001"/>
    <s v="exact"/>
    <s v="Beijing"/>
    <m/>
    <s v="Tongzhou District"/>
    <s v="Beijing"/>
    <x v="2"/>
    <s v="Eastern Asia"/>
    <m/>
    <m/>
    <m/>
    <m/>
    <m/>
    <m/>
    <m/>
    <m/>
    <s v="L405692"/>
    <s v="G405172"/>
  </r>
  <r>
    <s v="https://www.gem.wiki/Huadian_Beiran_Gas_Thermal_power_station"/>
    <x v="72"/>
    <s v="Huadian Beiran Gas Thermal power station"/>
    <s v="北京华电北燃电厂"/>
    <s v="2"/>
    <s v="NG"/>
    <n v="74"/>
    <x v="0"/>
    <x v="0"/>
    <s v="Y"/>
    <m/>
    <m/>
    <m/>
    <x v="0"/>
    <m/>
    <m/>
    <m/>
    <n v="39.907848000000001"/>
    <n v="116.69462900000001"/>
    <s v="exact"/>
    <s v="Beijing"/>
    <m/>
    <s v="Tongzhou District"/>
    <s v="Beijing"/>
    <x v="2"/>
    <s v="Eastern Asia"/>
    <m/>
    <m/>
    <m/>
    <m/>
    <m/>
    <m/>
    <m/>
    <m/>
    <s v="L405692"/>
    <s v="G405173"/>
  </r>
  <r>
    <s v="https://www.gem.wiki/Huadian_Beiran_Gas_Thermal_power_station"/>
    <x v="72"/>
    <s v="Huadian Beiran Gas Thermal power station"/>
    <s v="北京华电北燃电厂"/>
    <s v="3"/>
    <s v="NG"/>
    <n v="74"/>
    <x v="0"/>
    <x v="0"/>
    <s v="Y"/>
    <m/>
    <m/>
    <m/>
    <x v="6"/>
    <m/>
    <m/>
    <m/>
    <n v="39.907848000000001"/>
    <n v="116.69462900000001"/>
    <s v="exact"/>
    <s v="Beijing"/>
    <m/>
    <s v="Tongzhou District"/>
    <s v="Beijing"/>
    <x v="2"/>
    <s v="Eastern Asia"/>
    <m/>
    <m/>
    <m/>
    <m/>
    <m/>
    <m/>
    <m/>
    <m/>
    <s v="L405692"/>
    <s v="G405174"/>
  </r>
  <r>
    <s v="https://www.gem.wiki/Huadian_Changzhou_East_Gas_Thermal_power_plant"/>
    <x v="72"/>
    <s v="Huadian Changzhou East Gas Thermal power plant"/>
    <s v="华电常州东部燃机热电厂"/>
    <s v="1"/>
    <s v="NG"/>
    <n v="450"/>
    <x v="2"/>
    <x v="1"/>
    <s v="Y"/>
    <s v="not found"/>
    <s v="not found"/>
    <s v="N"/>
    <x v="43"/>
    <m/>
    <m/>
    <m/>
    <n v="31.735994000000002"/>
    <n v="120.036947"/>
    <s v="approximate"/>
    <s v="Changzhou"/>
    <m/>
    <s v="Wujin"/>
    <s v="Jiangsu"/>
    <x v="2"/>
    <s v="Eastern Asia"/>
    <m/>
    <m/>
    <m/>
    <m/>
    <m/>
    <m/>
    <m/>
    <m/>
    <s v="L405693"/>
    <s v="G405513"/>
  </r>
  <r>
    <s v="https://www.gem.wiki/Huadian_Changzhou_East_Gas_Thermal_power_plant"/>
    <x v="72"/>
    <s v="Huadian Changzhou East Gas Thermal power plant"/>
    <s v="华电常州东部燃机热电厂"/>
    <s v="2"/>
    <s v="NG"/>
    <n v="450"/>
    <x v="2"/>
    <x v="1"/>
    <s v="Y"/>
    <s v="not found"/>
    <s v="not found"/>
    <s v="N"/>
    <x v="43"/>
    <m/>
    <m/>
    <m/>
    <n v="31.735994000000002"/>
    <n v="120.036947"/>
    <s v="approximate"/>
    <s v="Changzhou"/>
    <m/>
    <s v="Wujin"/>
    <s v="Jiangsu"/>
    <x v="2"/>
    <s v="Eastern Asia"/>
    <m/>
    <m/>
    <m/>
    <m/>
    <m/>
    <m/>
    <m/>
    <m/>
    <s v="L405693"/>
    <s v="G405514"/>
  </r>
  <r>
    <s v="https://www.gem.wiki/Huadian_Chaohu_Gas_power_station"/>
    <x v="72"/>
    <s v="Huadian Chaohu Gas power station"/>
    <s v="华电200MW天然气分布式能源项目"/>
    <s v="1"/>
    <s v="NG"/>
    <n v="200"/>
    <x v="5"/>
    <x v="5"/>
    <s v="Y"/>
    <s v="not found"/>
    <s v="not found"/>
    <s v="N"/>
    <x v="45"/>
    <m/>
    <m/>
    <m/>
    <n v="31.567354600000002"/>
    <n v="117.8801703"/>
    <s v="approximate"/>
    <s v="Chaohu"/>
    <m/>
    <s v="Yafu District"/>
    <s v="Anhui"/>
    <x v="2"/>
    <s v="Eastern Asia"/>
    <m/>
    <m/>
    <m/>
    <m/>
    <m/>
    <m/>
    <m/>
    <m/>
    <s v="L407639"/>
    <s v="G409970"/>
  </r>
  <r>
    <s v="https://www.gem.wiki/Huadian_Chongqing_Tongnan_power_station"/>
    <x v="72"/>
    <s v="Huadian Chongqing Tongnan power station"/>
    <s v="华电重庆潼南燃机热电联产项目"/>
    <s v="1-1"/>
    <s v="NG"/>
    <n v="500"/>
    <x v="2"/>
    <x v="0"/>
    <s v="Y"/>
    <s v="not found"/>
    <s v="not found"/>
    <m/>
    <x v="49"/>
    <m/>
    <m/>
    <m/>
    <n v="30.195494381349999"/>
    <n v="105.845289148338"/>
    <s v="approximate"/>
    <s v="Chongqing"/>
    <m/>
    <s v="Tongnan District"/>
    <s v="Chongqing"/>
    <x v="2"/>
    <s v="Eastern Asia"/>
    <m/>
    <m/>
    <m/>
    <m/>
    <m/>
    <m/>
    <s v="1141484"/>
    <n v="1317138"/>
    <s v="L407858"/>
    <s v="G410552"/>
  </r>
  <r>
    <s v="https://www.gem.wiki/Huadian_Chongqing_Tongnan_power_station"/>
    <x v="72"/>
    <s v="Huadian Chongqing Tongnan power station"/>
    <s v="华电重庆潼南燃机热电联产项目"/>
    <s v="1-2"/>
    <s v="NG"/>
    <n v="500"/>
    <x v="2"/>
    <x v="0"/>
    <s v="Y"/>
    <s v="not found"/>
    <s v="not found"/>
    <m/>
    <x v="49"/>
    <m/>
    <m/>
    <m/>
    <n v="30.195494381349999"/>
    <n v="105.845289148338"/>
    <s v="approximate"/>
    <s v="Chongqing"/>
    <m/>
    <s v="Tongnan District"/>
    <s v="Chongqing"/>
    <x v="2"/>
    <s v="Eastern Asia"/>
    <m/>
    <m/>
    <m/>
    <m/>
    <m/>
    <m/>
    <s v="1141484"/>
    <n v="1317139"/>
    <s v="L407858"/>
    <s v="G410551"/>
  </r>
  <r>
    <s v="https://www.gem.wiki/Huadian_Fuxin_Zengcheng_power_station"/>
    <x v="72"/>
    <s v="Huadian Fuxin Zengcheng power station"/>
    <s v="华电福新增城电厂二期项目"/>
    <s v="2-1"/>
    <s v="NG"/>
    <n v="600"/>
    <x v="2"/>
    <x v="0"/>
    <s v="Y"/>
    <s v="not found"/>
    <s v="not found"/>
    <m/>
    <x v="54"/>
    <m/>
    <m/>
    <m/>
    <n v="23.261921737950299"/>
    <n v="113.810708138349"/>
    <s v="approximate"/>
    <s v="Guangzhou"/>
    <m/>
    <s v="Zengcheng District"/>
    <s v="Guangdong"/>
    <x v="2"/>
    <s v="Eastern Asia"/>
    <m/>
    <m/>
    <m/>
    <m/>
    <m/>
    <m/>
    <m/>
    <m/>
    <s v="L407745"/>
    <s v="G410243"/>
  </r>
  <r>
    <s v="https://www.gem.wiki/Huadian_Fuxin_Zengcheng_power_station"/>
    <x v="72"/>
    <s v="Huadian Fuxin Zengcheng power station"/>
    <s v="华电福新增城电厂二期项目"/>
    <s v="2-2"/>
    <s v="NG"/>
    <n v="600"/>
    <x v="2"/>
    <x v="0"/>
    <s v="Y"/>
    <s v="not found"/>
    <s v="not found"/>
    <m/>
    <x v="54"/>
    <m/>
    <m/>
    <m/>
    <n v="23.261921737950299"/>
    <n v="113.810708138349"/>
    <s v="approximate"/>
    <s v="Guangzhou"/>
    <m/>
    <s v="Zengcheng District"/>
    <s v="Guangdong"/>
    <x v="2"/>
    <s v="Eastern Asia"/>
    <m/>
    <m/>
    <m/>
    <m/>
    <m/>
    <m/>
    <m/>
    <m/>
    <s v="L407745"/>
    <s v="G410242"/>
  </r>
  <r>
    <s v="https://www.gem.wiki/Huadian_Gaocun_Gas_Distributed_Energy_Station"/>
    <x v="72"/>
    <s v="Huadian Gaocun Gas Distributed Energy Station"/>
    <s v="华电高村燃气分布式能源站"/>
    <s v="1"/>
    <s v="NG"/>
    <n v="60"/>
    <x v="2"/>
    <x v="5"/>
    <s v="not found"/>
    <m/>
    <m/>
    <m/>
    <x v="43"/>
    <m/>
    <m/>
    <m/>
    <n v="39.625093"/>
    <n v="116.83474200000001"/>
    <s v="approximate"/>
    <s v="Tianjin"/>
    <m/>
    <s v="Wuqiing District"/>
    <s v="Tianjin"/>
    <x v="2"/>
    <s v="Eastern Asia"/>
    <m/>
    <m/>
    <m/>
    <m/>
    <m/>
    <m/>
    <m/>
    <m/>
    <s v="L405694"/>
    <s v="G405693"/>
  </r>
  <r>
    <s v="https://www.gem.wiki/Huadian_Gaocun_Gas_Distributed_Energy_Station"/>
    <x v="72"/>
    <s v="Huadian Gaocun Gas Distributed Energy Station"/>
    <s v="华电高村燃气分布式能源站"/>
    <s v="2"/>
    <s v="NG"/>
    <n v="60"/>
    <x v="2"/>
    <x v="5"/>
    <s v="not found"/>
    <m/>
    <m/>
    <m/>
    <x v="43"/>
    <m/>
    <m/>
    <m/>
    <n v="39.625093"/>
    <n v="116.83474200000001"/>
    <s v="approximate"/>
    <s v="Tianjin"/>
    <m/>
    <s v="Wuqiing District"/>
    <s v="Tianjin"/>
    <x v="2"/>
    <s v="Eastern Asia"/>
    <m/>
    <m/>
    <m/>
    <m/>
    <m/>
    <m/>
    <m/>
    <m/>
    <s v="L405694"/>
    <s v="G405694"/>
  </r>
  <r>
    <s v="https://www.gem.wiki/Huadian_Hangzhou_Xiasha_Thermal_power_station"/>
    <x v="72"/>
    <s v="Huadian Hangzhou Xiasha Thermal power station"/>
    <s v="华电杭州下沙热电厂"/>
    <s v="1"/>
    <s v="NG"/>
    <n v="123"/>
    <x v="0"/>
    <x v="0"/>
    <s v="Y"/>
    <m/>
    <m/>
    <m/>
    <x v="2"/>
    <m/>
    <m/>
    <m/>
    <n v="30.340843"/>
    <n v="120.349535"/>
    <s v="exact"/>
    <s v="Hangzhou"/>
    <m/>
    <s v="Economic and Technological Development Zone"/>
    <s v="Zhejiang"/>
    <x v="2"/>
    <s v="Eastern Asia"/>
    <m/>
    <m/>
    <m/>
    <m/>
    <m/>
    <m/>
    <s v="1089961"/>
    <m/>
    <s v="L405697"/>
    <s v="G405717"/>
  </r>
  <r>
    <s v="https://www.gem.wiki/Huadian_Hangzhou_Xiasha_Thermal_power_station"/>
    <x v="72"/>
    <s v="Huadian Hangzhou Xiasha Thermal power station"/>
    <s v="华电杭州下沙热电厂"/>
    <s v="2"/>
    <s v="NG"/>
    <n v="123"/>
    <x v="0"/>
    <x v="0"/>
    <s v="Y"/>
    <m/>
    <m/>
    <m/>
    <x v="2"/>
    <m/>
    <m/>
    <m/>
    <n v="30.340843"/>
    <n v="120.349535"/>
    <s v="exact"/>
    <s v="Hangzhou"/>
    <m/>
    <s v="Economic and Technological Development Zone"/>
    <s v="Zhejiang"/>
    <x v="2"/>
    <s v="Eastern Asia"/>
    <m/>
    <m/>
    <m/>
    <m/>
    <m/>
    <m/>
    <s v="1089961"/>
    <m/>
    <s v="L405697"/>
    <s v="G405718"/>
  </r>
  <r>
    <s v="https://www.gem.wiki/Huadian_Heshan_Gas_Thermal_power_station"/>
    <x v="72"/>
    <s v="Huadian Heshan Gas Thermal power station"/>
    <s v="华电广东鹤山燃机热电站"/>
    <s v="1"/>
    <s v="NG"/>
    <n v="115"/>
    <x v="2"/>
    <x v="0"/>
    <s v="Y"/>
    <s v="not found"/>
    <s v="not found"/>
    <s v="N"/>
    <x v="40"/>
    <m/>
    <m/>
    <m/>
    <n v="22.780068"/>
    <n v="112.902984"/>
    <s v="exact"/>
    <s v="Jiangmen"/>
    <m/>
    <s v="Heshan"/>
    <s v="Guangdong"/>
    <x v="2"/>
    <s v="Eastern Asia"/>
    <m/>
    <m/>
    <m/>
    <m/>
    <m/>
    <m/>
    <m/>
    <m/>
    <s v="L405870"/>
    <s v="G405784"/>
  </r>
  <r>
    <s v="https://www.gem.wiki/Huadian_Heshan_Gas_Thermal_power_station"/>
    <x v="72"/>
    <s v="Huadian Heshan Gas Thermal power station"/>
    <s v="华电广东鹤山燃机热电站"/>
    <s v="2"/>
    <s v="NG"/>
    <n v="115"/>
    <x v="2"/>
    <x v="0"/>
    <s v="Y"/>
    <s v="not found"/>
    <s v="not found"/>
    <s v="N"/>
    <x v="40"/>
    <m/>
    <m/>
    <m/>
    <n v="22.780068"/>
    <n v="112.902984"/>
    <s v="exact"/>
    <s v="Jiangmen"/>
    <m/>
    <s v="Heshan"/>
    <s v="Guangdong"/>
    <x v="2"/>
    <s v="Eastern Asia"/>
    <m/>
    <m/>
    <m/>
    <m/>
    <m/>
    <m/>
    <m/>
    <m/>
    <s v="L405870"/>
    <s v="G405785"/>
  </r>
  <r>
    <s v="https://www.gem.wiki/Huadian_Heshan_Gas_Thermal_power_station"/>
    <x v="72"/>
    <s v="Huadian Heshan Gas Thermal power station"/>
    <s v="华电广东鹤山燃机热电站"/>
    <s v="3"/>
    <s v="NG"/>
    <n v="115"/>
    <x v="2"/>
    <x v="0"/>
    <s v="Y"/>
    <s v="not found"/>
    <s v="not found"/>
    <s v="N"/>
    <x v="40"/>
    <m/>
    <m/>
    <m/>
    <n v="22.780068"/>
    <n v="112.902984"/>
    <s v="exact"/>
    <s v="Jiangmen"/>
    <m/>
    <s v="Heshan"/>
    <s v="Guangdong"/>
    <x v="2"/>
    <s v="Eastern Asia"/>
    <m/>
    <m/>
    <m/>
    <m/>
    <m/>
    <m/>
    <m/>
    <m/>
    <s v="L405870"/>
    <s v="G405786"/>
  </r>
  <r>
    <s v="https://www.gem.wiki/Huadian_Huizhou_Dongjiang_Gas_cogeneration_power_station"/>
    <x v="72"/>
    <s v="Huadian Huizhou Dongjiang Gas cogeneration power station"/>
    <s v="华电广东惠州东江燃机热电厂"/>
    <s v="1"/>
    <s v="NG"/>
    <n v="535"/>
    <x v="1"/>
    <x v="0"/>
    <s v="Y"/>
    <s v="not found"/>
    <s v="not found"/>
    <s v="N"/>
    <x v="49"/>
    <m/>
    <m/>
    <m/>
    <n v="23.116553"/>
    <n v="114.516829"/>
    <s v="approximate"/>
    <s v="Huizhou"/>
    <m/>
    <s v="Huiyang"/>
    <s v="Guangdong"/>
    <x v="2"/>
    <s v="Eastern Asia"/>
    <m/>
    <m/>
    <m/>
    <m/>
    <m/>
    <m/>
    <m/>
    <m/>
    <s v="L407361"/>
    <s v="G409413"/>
  </r>
  <r>
    <s v="https://www.gem.wiki/Huadian_Huizhou_Dongjiang_Gas_cogeneration_power_station"/>
    <x v="72"/>
    <s v="Huadian Huizhou Dongjiang Gas cogeneration power station"/>
    <s v="华电广东惠州东江燃机热电厂"/>
    <s v="2"/>
    <s v="NG"/>
    <n v="535"/>
    <x v="1"/>
    <x v="0"/>
    <s v="Y"/>
    <s v="not found"/>
    <s v="not found"/>
    <s v="N"/>
    <x v="49"/>
    <m/>
    <m/>
    <m/>
    <n v="23.116553"/>
    <n v="114.516829"/>
    <s v="approximate"/>
    <s v="Huizhou"/>
    <m/>
    <s v="Huiyang"/>
    <s v="Guangdong"/>
    <x v="2"/>
    <s v="Eastern Asia"/>
    <m/>
    <m/>
    <m/>
    <m/>
    <m/>
    <m/>
    <m/>
    <m/>
    <s v="L407361"/>
    <s v="G409412"/>
  </r>
  <r>
    <s v="https://www.gem.wiki/Huadian_Jiangdong_Thermal_power_station"/>
    <x v="72"/>
    <s v="Huadian Jiangdong Thermal power station"/>
    <s v="华电江东热电厂"/>
    <s v="1"/>
    <s v="NG"/>
    <n v="480"/>
    <x v="0"/>
    <x v="0"/>
    <s v="Y"/>
    <m/>
    <m/>
    <m/>
    <x v="13"/>
    <m/>
    <m/>
    <m/>
    <n v="30.343409000000001"/>
    <n v="120.55216900000001"/>
    <s v="exact"/>
    <s v="Hangzhou"/>
    <m/>
    <s v="Economic and Technological Development Zone"/>
    <s v="Zhejiang"/>
    <x v="2"/>
    <s v="Eastern Asia"/>
    <m/>
    <m/>
    <m/>
    <m/>
    <m/>
    <m/>
    <s v="1089960"/>
    <n v="1240228"/>
    <s v="L405698"/>
    <s v="G405719"/>
  </r>
  <r>
    <s v="https://www.gem.wiki/Huadian_Jiangdong_Thermal_power_station"/>
    <x v="72"/>
    <s v="Huadian Jiangdong Thermal power station"/>
    <s v="华电江东热电厂"/>
    <s v="2"/>
    <s v="NG"/>
    <n v="480"/>
    <x v="0"/>
    <x v="0"/>
    <s v="Y"/>
    <m/>
    <m/>
    <m/>
    <x v="13"/>
    <m/>
    <m/>
    <m/>
    <n v="30.343409000000001"/>
    <n v="120.55216900000001"/>
    <s v="exact"/>
    <s v="Hangzhou"/>
    <m/>
    <s v="Economic and Technological Development Zone"/>
    <s v="Zhejiang"/>
    <x v="2"/>
    <s v="Eastern Asia"/>
    <m/>
    <m/>
    <m/>
    <m/>
    <m/>
    <m/>
    <s v="1089960"/>
    <n v="1240229"/>
    <s v="L405698"/>
    <s v="G405720"/>
  </r>
  <r>
    <s v="https://www.gem.wiki/Huadian_Jiangmen_Distributed_Gas_power_station"/>
    <x v="72"/>
    <s v="Huadian Jiangmen Distributed Gas power station"/>
    <s v="华电江门蓬沙江沙分布式能源站, 华电福新江沙电厂二期"/>
    <s v="1-1"/>
    <s v="NG"/>
    <n v="115"/>
    <x v="0"/>
    <x v="0"/>
    <s v="Y"/>
    <m/>
    <m/>
    <m/>
    <x v="34"/>
    <m/>
    <m/>
    <m/>
    <n v="22.693712000000001"/>
    <n v="112.996593"/>
    <s v="exact"/>
    <s v="Jiangmen"/>
    <s v="Tangxia Town"/>
    <s v="Pengjiang District"/>
    <s v="Guangdong"/>
    <x v="2"/>
    <s v="Eastern Asia"/>
    <m/>
    <m/>
    <s v="Huadian Guangdong Jiangmen Jiangsha Gas power station"/>
    <m/>
    <m/>
    <m/>
    <s v="1115234"/>
    <s v="1280171, 1297620"/>
    <s v="L405699"/>
    <s v="G405257"/>
  </r>
  <r>
    <s v="https://www.gem.wiki/Huadian_Jiangmen_Distributed_Gas_power_station"/>
    <x v="72"/>
    <s v="Huadian Jiangmen Distributed Gas power station"/>
    <s v="华电江门蓬沙江沙分布式能源站, 华电福新江沙电厂二期"/>
    <s v="1-2"/>
    <s v="NG"/>
    <n v="115"/>
    <x v="0"/>
    <x v="0"/>
    <s v="Y"/>
    <m/>
    <m/>
    <m/>
    <x v="34"/>
    <m/>
    <m/>
    <m/>
    <n v="22.693712000000001"/>
    <n v="112.996593"/>
    <s v="exact"/>
    <s v="Jiangmen"/>
    <s v="Tangxia Town"/>
    <s v="Pengjiang District"/>
    <s v="Guangdong"/>
    <x v="2"/>
    <s v="Eastern Asia"/>
    <m/>
    <m/>
    <s v="Huadian Guangdong Jiangmen Jiangsha Gas power station"/>
    <m/>
    <m/>
    <m/>
    <s v="1115234"/>
    <s v="1280172, 1297621"/>
    <s v="L405699"/>
    <s v="G405258"/>
  </r>
  <r>
    <s v="https://www.gem.wiki/Huadian_Jiangmen_Distributed_Gas_power_station"/>
    <x v="72"/>
    <s v="Huadian Jiangmen Distributed Gas power station"/>
    <s v="华电江门蓬沙江沙分布式能源站, 华电福新江沙电厂二期"/>
    <s v="2-1"/>
    <s v="NG"/>
    <n v="115"/>
    <x v="3"/>
    <x v="0"/>
    <s v="Y"/>
    <m/>
    <m/>
    <s v="N"/>
    <x v="7"/>
    <m/>
    <m/>
    <m/>
    <n v="22.693712000000001"/>
    <n v="112.996593"/>
    <s v="exact"/>
    <s v="Jiangmen"/>
    <s v="Tangxia Town"/>
    <s v="Pengjiang District"/>
    <s v="Guangdong"/>
    <x v="2"/>
    <s v="Eastern Asia"/>
    <m/>
    <m/>
    <s v="Huadian Guangdong Jiangmen Jiangsha Gas power station"/>
    <m/>
    <m/>
    <m/>
    <s v="1115234"/>
    <m/>
    <s v="L405699"/>
    <s v="G412384"/>
  </r>
  <r>
    <s v="https://www.gem.wiki/Huadian_Jiangmen_Distributed_Gas_power_station"/>
    <x v="72"/>
    <s v="Huadian Jiangmen Distributed Gas power station"/>
    <s v="华电江门蓬沙江沙分布式能源站, 华电福新江沙电厂二期"/>
    <s v="2-2"/>
    <s v="NG"/>
    <n v="115"/>
    <x v="3"/>
    <x v="0"/>
    <s v="Y"/>
    <m/>
    <m/>
    <s v="N"/>
    <x v="7"/>
    <m/>
    <m/>
    <m/>
    <n v="22.693712000000001"/>
    <n v="112.996593"/>
    <s v="exact"/>
    <s v="Jiangmen"/>
    <s v="Tangxia Town"/>
    <s v="Pengjiang District"/>
    <s v="Guangdong"/>
    <x v="2"/>
    <s v="Eastern Asia"/>
    <m/>
    <m/>
    <s v="Huadian Guangdong Jiangmen Jiangsha Gas power station"/>
    <m/>
    <m/>
    <m/>
    <s v="1115234"/>
    <m/>
    <s v="L405699"/>
    <s v="G412383"/>
  </r>
  <r>
    <s v="https://www.gem.wiki/Huadian_Kunshan_Thermal_power_plant"/>
    <x v="72"/>
    <s v="Huadian Kunshan Thermal power plant"/>
    <s v="华电昆山东部燃机热电厂"/>
    <s v="1-1"/>
    <s v="NG"/>
    <n v="451"/>
    <x v="0"/>
    <x v="0"/>
    <s v="Y"/>
    <s v="not found"/>
    <s v="not found"/>
    <s v="N"/>
    <x v="31"/>
    <m/>
    <m/>
    <m/>
    <n v="31.346910000000001"/>
    <n v="121.05760100000001"/>
    <s v="exact"/>
    <s v="Suzhou"/>
    <s v="Kunshan"/>
    <m/>
    <s v="Jiangsu"/>
    <x v="2"/>
    <s v="Eastern Asia"/>
    <m/>
    <m/>
    <m/>
    <m/>
    <m/>
    <m/>
    <s v="1116717"/>
    <s v="1282287, 1282288"/>
    <s v="L405700"/>
    <s v="G405523"/>
  </r>
  <r>
    <s v="https://www.gem.wiki/Huadian_Kunshan_Thermal_power_plant"/>
    <x v="72"/>
    <s v="Huadian Kunshan Thermal power plant"/>
    <s v="华电昆山东部燃机热电厂"/>
    <s v="1-2"/>
    <s v="NG"/>
    <n v="451"/>
    <x v="0"/>
    <x v="0"/>
    <s v="Y"/>
    <s v="not found"/>
    <s v="not found"/>
    <s v="N"/>
    <x v="31"/>
    <m/>
    <m/>
    <m/>
    <n v="31.346910000000001"/>
    <n v="121.05760100000001"/>
    <s v="exact"/>
    <s v="Suzhou"/>
    <s v="Kunshan"/>
    <m/>
    <s v="Jiangsu"/>
    <x v="2"/>
    <s v="Eastern Asia"/>
    <m/>
    <m/>
    <m/>
    <m/>
    <m/>
    <m/>
    <s v="1116717"/>
    <s v="1289690, 1289691"/>
    <s v="L405700"/>
    <s v="G405524"/>
  </r>
  <r>
    <s v="https://www.gem.wiki/Huadian_Kunshan_Thermal_power_plant"/>
    <x v="72"/>
    <s v="Huadian Kunshan Thermal power plant"/>
    <s v="华电昆山东部燃机热电厂"/>
    <s v="2-1"/>
    <s v="NG"/>
    <n v="400"/>
    <x v="4"/>
    <x v="0"/>
    <s v="Y"/>
    <s v="not found"/>
    <s v="not found"/>
    <s v="N"/>
    <x v="45"/>
    <m/>
    <m/>
    <m/>
    <n v="31.346910000000001"/>
    <n v="121.05760100000001"/>
    <s v="exact"/>
    <s v="Suzhou"/>
    <s v="Kunshan"/>
    <m/>
    <s v="Jiangsu"/>
    <x v="2"/>
    <s v="Eastern Asia"/>
    <m/>
    <m/>
    <m/>
    <m/>
    <m/>
    <m/>
    <s v="1116717"/>
    <m/>
    <s v="L405700"/>
    <s v="G405525"/>
  </r>
  <r>
    <s v="https://www.gem.wiki/Huadian_Kunshan_Thermal_power_plant"/>
    <x v="72"/>
    <s v="Huadian Kunshan Thermal power plant"/>
    <s v="华电昆山东部燃机热电厂"/>
    <s v="2-2"/>
    <s v="NG"/>
    <n v="400"/>
    <x v="4"/>
    <x v="0"/>
    <s v="Y"/>
    <s v="not found"/>
    <s v="not found"/>
    <s v="N"/>
    <x v="45"/>
    <m/>
    <m/>
    <m/>
    <n v="31.346910000000001"/>
    <n v="121.05760100000001"/>
    <s v="exact"/>
    <s v="Suzhou"/>
    <s v="Kunshan"/>
    <m/>
    <s v="Jiangsu"/>
    <x v="2"/>
    <s v="Eastern Asia"/>
    <m/>
    <m/>
    <m/>
    <m/>
    <m/>
    <m/>
    <s v="1116717"/>
    <m/>
    <s v="L405700"/>
    <s v="G405526"/>
  </r>
  <r>
    <s v="https://www.gem.wiki/Huadian_Longyou_Thermal_power_station"/>
    <x v="72"/>
    <s v="Huadian Longyou Thermal power station"/>
    <s v="华电龙游热电厂"/>
    <s v="1"/>
    <s v="NG"/>
    <n v="203"/>
    <x v="0"/>
    <x v="0"/>
    <s v="Y"/>
    <m/>
    <m/>
    <m/>
    <x v="13"/>
    <m/>
    <m/>
    <m/>
    <n v="29.102800999999999"/>
    <n v="119.223022"/>
    <s v="exact"/>
    <s v="Quzhou"/>
    <s v="Longyou County"/>
    <m/>
    <s v="Zhejiang"/>
    <x v="2"/>
    <s v="Eastern Asia"/>
    <m/>
    <m/>
    <m/>
    <m/>
    <m/>
    <m/>
    <s v="1094772"/>
    <s v="1247849, 1247851"/>
    <s v="L405701"/>
    <s v="G405721"/>
  </r>
  <r>
    <s v="https://www.gem.wiki/Huadian_Longyou_Thermal_power_station"/>
    <x v="72"/>
    <s v="Huadian Longyou Thermal power station"/>
    <s v="华电龙游热电厂"/>
    <s v="2"/>
    <s v="NG"/>
    <n v="203"/>
    <x v="0"/>
    <x v="0"/>
    <s v="Y"/>
    <m/>
    <m/>
    <m/>
    <x v="13"/>
    <m/>
    <m/>
    <m/>
    <n v="29.102800999999999"/>
    <n v="119.223022"/>
    <s v="exact"/>
    <s v="Quzhou"/>
    <s v="Longyou County"/>
    <m/>
    <s v="Zhejiang"/>
    <x v="2"/>
    <s v="Eastern Asia"/>
    <m/>
    <m/>
    <m/>
    <m/>
    <m/>
    <m/>
    <s v="1094772"/>
    <s v="1247850, 1247852"/>
    <s v="L405701"/>
    <s v="G405722"/>
  </r>
  <r>
    <s v="https://www.gem.wiki/Huadian_Nanning_Jiangnan_Distributed_Gas_power_station"/>
    <x v="72"/>
    <s v="Huadian Nanning Jiangnan Distributed Gas power station"/>
    <s v="华电南宁江南分布式能源站"/>
    <s v="1"/>
    <s v="NG"/>
    <n v="60"/>
    <x v="0"/>
    <x v="0"/>
    <s v="Y"/>
    <m/>
    <m/>
    <m/>
    <x v="2"/>
    <m/>
    <m/>
    <m/>
    <n v="22.799468000000001"/>
    <n v="108.23897599999999"/>
    <s v="exact"/>
    <s v="Nanning"/>
    <m/>
    <s v="Jiangnan Industry Park"/>
    <s v="Guangxi"/>
    <x v="2"/>
    <s v="Eastern Asia"/>
    <m/>
    <m/>
    <m/>
    <m/>
    <m/>
    <m/>
    <m/>
    <m/>
    <s v="L405703"/>
    <s v="G405391"/>
  </r>
  <r>
    <s v="https://www.gem.wiki/Huadian_Nanning_Jiangnan_Distributed_Gas_power_station"/>
    <x v="72"/>
    <s v="Huadian Nanning Jiangnan Distributed Gas power station"/>
    <s v="华电南宁江南分布式能源站"/>
    <s v="2"/>
    <s v="NG"/>
    <n v="60"/>
    <x v="0"/>
    <x v="0"/>
    <s v="Y"/>
    <m/>
    <m/>
    <m/>
    <x v="2"/>
    <m/>
    <m/>
    <m/>
    <n v="22.799468000000001"/>
    <n v="108.23897599999999"/>
    <s v="exact"/>
    <s v="Nanning"/>
    <m/>
    <s v="Jiangnan Industry Park"/>
    <s v="Guangxi"/>
    <x v="2"/>
    <s v="Eastern Asia"/>
    <m/>
    <m/>
    <m/>
    <m/>
    <m/>
    <m/>
    <m/>
    <m/>
    <s v="L405703"/>
    <s v="G405392"/>
  </r>
  <r>
    <s v="https://www.gem.wiki/Huadian_Nantong_Tongzhou_Gas_power_station"/>
    <x v="72"/>
    <s v="Huadian Nantong Tongzhou Gas power station"/>
    <s v="华电南通通州燃机发电厂"/>
    <s v="2-1"/>
    <s v="NG"/>
    <n v="200"/>
    <x v="5"/>
    <x v="0"/>
    <s v="Y"/>
    <m/>
    <m/>
    <m/>
    <x v="45"/>
    <m/>
    <m/>
    <m/>
    <n v="32.016714999999998"/>
    <n v="121.053118"/>
    <s v="exact"/>
    <s v="Nantong"/>
    <s v="Tongzhou"/>
    <m/>
    <s v="Jiangsu"/>
    <x v="2"/>
    <s v="Eastern Asia"/>
    <m/>
    <m/>
    <m/>
    <m/>
    <m/>
    <m/>
    <s v="1099818"/>
    <n v="1256009"/>
    <s v="L405705"/>
    <s v="G405509"/>
  </r>
  <r>
    <s v="https://www.gem.wiki/Huadian_Nantong_Tongzhou_Gas_power_station"/>
    <x v="72"/>
    <s v="Huadian Nantong Tongzhou Gas power station"/>
    <s v="华电南通通州燃机发电厂"/>
    <s v="2-2"/>
    <s v="NG"/>
    <n v="200"/>
    <x v="5"/>
    <x v="0"/>
    <s v="Y"/>
    <m/>
    <m/>
    <m/>
    <x v="45"/>
    <m/>
    <m/>
    <m/>
    <n v="32.016714999999998"/>
    <n v="121.053118"/>
    <s v="exact"/>
    <s v="Nantong"/>
    <s v="Tongzhou"/>
    <m/>
    <s v="Jiangsu"/>
    <x v="2"/>
    <s v="Eastern Asia"/>
    <m/>
    <m/>
    <m/>
    <m/>
    <m/>
    <m/>
    <s v="1099818"/>
    <n v="1256010"/>
    <s v="L405705"/>
    <s v="G405510"/>
  </r>
  <r>
    <s v="https://www.gem.wiki/Huadian_Pingshan_Distributed_Gas_power_station"/>
    <x v="72"/>
    <s v="Huadian Pingshan Distributed Gas power station"/>
    <s v="华电坪山分布式能源站"/>
    <s v="1"/>
    <s v="NG"/>
    <n v="120"/>
    <x v="0"/>
    <x v="0"/>
    <s v="Y"/>
    <m/>
    <m/>
    <m/>
    <x v="34"/>
    <m/>
    <m/>
    <m/>
    <n v="22.727748999999999"/>
    <n v="114.396292"/>
    <s v="exact"/>
    <s v="Shenzhen"/>
    <m/>
    <s v="Pingshan"/>
    <s v="Guangdong"/>
    <x v="2"/>
    <s v="Eastern Asia"/>
    <m/>
    <m/>
    <m/>
    <m/>
    <m/>
    <m/>
    <s v="1099607"/>
    <m/>
    <s v="L405707"/>
    <s v="G405253"/>
  </r>
  <r>
    <s v="https://www.gem.wiki/Huadian_Pingshan_Distributed_Gas_power_station"/>
    <x v="72"/>
    <s v="Huadian Pingshan Distributed Gas power station"/>
    <s v="华电坪山分布式能源站"/>
    <s v="2"/>
    <s v="NG"/>
    <n v="245"/>
    <x v="0"/>
    <x v="0"/>
    <s v="Y"/>
    <m/>
    <m/>
    <m/>
    <x v="0"/>
    <m/>
    <m/>
    <m/>
    <n v="22.727748999999999"/>
    <n v="114.396292"/>
    <s v="exact"/>
    <s v="Shenzhen"/>
    <m/>
    <s v="Pingshan"/>
    <s v="Guangdong"/>
    <x v="2"/>
    <s v="Eastern Asia"/>
    <m/>
    <m/>
    <m/>
    <m/>
    <m/>
    <m/>
    <s v="1099607"/>
    <m/>
    <s v="L405707"/>
    <s v="G405254"/>
  </r>
  <r>
    <s v="https://www.gem.wiki/Huadian_Qian'an_Distributed_Gas_power_station"/>
    <x v="72"/>
    <s v="Huadian Qian'an Distributed Gas power station"/>
    <s v="华电迁安分布式能源站"/>
    <s v="1"/>
    <s v="NG"/>
    <n v="114"/>
    <x v="5"/>
    <x v="0"/>
    <s v="Y"/>
    <m/>
    <m/>
    <m/>
    <x v="45"/>
    <m/>
    <m/>
    <m/>
    <n v="40.029446999999998"/>
    <n v="118.75618"/>
    <s v="approximate"/>
    <s v="Shijiazhuang"/>
    <m/>
    <s v="Qian'an"/>
    <s v="Hebei"/>
    <x v="2"/>
    <s v="Eastern Asia"/>
    <m/>
    <m/>
    <m/>
    <m/>
    <m/>
    <m/>
    <s v="1089179"/>
    <m/>
    <s v="L405708"/>
    <s v="G405434"/>
  </r>
  <r>
    <s v="https://www.gem.wiki/Huadian_Qingdao_Gas_Thermal_power_station"/>
    <x v="72"/>
    <s v="Huadian Qingdao Gas Thermal power station"/>
    <s v="华电青岛燃机热电厂"/>
    <s v="1"/>
    <s v="NG"/>
    <n v="400"/>
    <x v="1"/>
    <x v="0"/>
    <s v="Y"/>
    <s v="not found"/>
    <s v="not found"/>
    <s v="N"/>
    <x v="49"/>
    <m/>
    <m/>
    <m/>
    <n v="36.112335999999999"/>
    <n v="120.331687"/>
    <s v="exact"/>
    <s v="Qingdao"/>
    <m/>
    <m/>
    <s v="Shandong"/>
    <x v="2"/>
    <s v="Eastern Asia"/>
    <m/>
    <m/>
    <m/>
    <m/>
    <m/>
    <m/>
    <s v="1140550"/>
    <s v="1315689, 1315691"/>
    <s v="L405709"/>
    <s v="G405625"/>
  </r>
  <r>
    <s v="https://www.gem.wiki/Huadian_Qingdao_Gas_Thermal_power_station"/>
    <x v="72"/>
    <s v="Huadian Qingdao Gas Thermal power station"/>
    <s v="华电青岛燃机热电厂"/>
    <s v="2"/>
    <s v="NG"/>
    <n v="400"/>
    <x v="1"/>
    <x v="0"/>
    <s v="Y"/>
    <s v="not found"/>
    <s v="not found"/>
    <s v="N"/>
    <x v="49"/>
    <m/>
    <m/>
    <m/>
    <n v="36.112335999999999"/>
    <n v="120.331687"/>
    <s v="exact"/>
    <s v="Qingdao"/>
    <m/>
    <m/>
    <s v="Shandong"/>
    <x v="2"/>
    <s v="Eastern Asia"/>
    <m/>
    <m/>
    <m/>
    <m/>
    <m/>
    <m/>
    <s v="1140550"/>
    <s v="1315690, 1315692"/>
    <s v="L405709"/>
    <s v="G405626"/>
  </r>
  <r>
    <s v="https://www.gem.wiki/Huadian_Qingyuan_Economic_Cooperation_Zone_Gas-fired_Thermal_power_station"/>
    <x v="72"/>
    <s v="Huadian Qingyuan Economic Cooperation Zone Gas-fired Thermal power station"/>
    <s v="华电清远经济合作区燃气热电站"/>
    <s v="1"/>
    <s v="NG"/>
    <n v="460"/>
    <x v="0"/>
    <x v="0"/>
    <s v="Y"/>
    <m/>
    <m/>
    <m/>
    <x v="30"/>
    <m/>
    <m/>
    <m/>
    <n v="24.323806999999999"/>
    <n v="113.39742200000001"/>
    <s v="exact"/>
    <s v="Qingyuan"/>
    <m/>
    <s v="Guangqing District"/>
    <s v="Guangdong"/>
    <x v="2"/>
    <s v="Eastern Asia"/>
    <m/>
    <m/>
    <m/>
    <m/>
    <m/>
    <m/>
    <m/>
    <m/>
    <s v="L405710"/>
    <s v="G405259"/>
  </r>
  <r>
    <s v="https://www.gem.wiki/Huadian_Qingyuan_Economic_Cooperation_Zone_Gas-fired_Thermal_power_station"/>
    <x v="72"/>
    <s v="Huadian Qingyuan Economic Cooperation Zone Gas-fired Thermal power station"/>
    <s v="华电清远经济合作区燃气热电站"/>
    <s v="2"/>
    <s v="NG"/>
    <n v="460"/>
    <x v="0"/>
    <x v="0"/>
    <s v="Y"/>
    <m/>
    <m/>
    <m/>
    <x v="30"/>
    <m/>
    <m/>
    <m/>
    <n v="24.323806999999999"/>
    <n v="113.39742200000001"/>
    <s v="exact"/>
    <s v="Qingyuan"/>
    <m/>
    <s v="Guangqing District"/>
    <s v="Guangdong"/>
    <x v="2"/>
    <s v="Eastern Asia"/>
    <m/>
    <m/>
    <m/>
    <m/>
    <m/>
    <m/>
    <m/>
    <m/>
    <s v="L405710"/>
    <s v="G405260"/>
  </r>
  <r>
    <s v="https://www.gem.wiki/Huadian_Qingyuan_Huaqiao_Industrial_Park_Distributed_Gas_power_station"/>
    <x v="72"/>
    <s v="Huadian Qingyuan Huaqiao Industrial Park Distributed Gas power station"/>
    <s v="广东华电清远华侨工业园天然气分布式能源站"/>
    <s v="1"/>
    <s v="NG"/>
    <n v="75"/>
    <x v="0"/>
    <x v="0"/>
    <s v="Y"/>
    <s v="not found"/>
    <s v="not found"/>
    <s v="N"/>
    <x v="49"/>
    <m/>
    <m/>
    <m/>
    <n v="24.220006000000001"/>
    <n v="113.67496300000001"/>
    <s v="approximate"/>
    <s v="Qingyuan"/>
    <s v="Huaqiao Industrial Park"/>
    <m/>
    <s v="Guangdong"/>
    <x v="2"/>
    <s v="Eastern Asia"/>
    <m/>
    <m/>
    <m/>
    <m/>
    <m/>
    <m/>
    <m/>
    <m/>
    <s v="L407571"/>
    <s v="G409882"/>
  </r>
  <r>
    <s v="https://www.gem.wiki/Huadian_Qingyuan_Huaqiao_Industrial_Park_Distributed_Gas_power_station"/>
    <x v="72"/>
    <s v="Huadian Qingyuan Huaqiao Industrial Park Distributed Gas power station"/>
    <s v="广东华电清远华侨工业园天然气分布式能源站"/>
    <s v="2"/>
    <s v="NG"/>
    <n v="75"/>
    <x v="0"/>
    <x v="0"/>
    <s v="Y"/>
    <s v="not found"/>
    <s v="not found"/>
    <s v="N"/>
    <x v="49"/>
    <m/>
    <m/>
    <m/>
    <n v="24.220006000000001"/>
    <n v="113.67496300000001"/>
    <s v="approximate"/>
    <s v="Qingyuan"/>
    <s v="Huaqiao Industrial Park"/>
    <m/>
    <s v="Guangdong"/>
    <x v="2"/>
    <s v="Eastern Asia"/>
    <m/>
    <m/>
    <m/>
    <m/>
    <m/>
    <m/>
    <m/>
    <m/>
    <s v="L407571"/>
    <s v="G409881"/>
  </r>
  <r>
    <s v="https://www.gem.wiki/Huadian_Qingyuan_Huaqiao_Industrial_Park_Distributed_Gas_power_station"/>
    <x v="72"/>
    <s v="Huadian Qingyuan Huaqiao Industrial Park Distributed Gas power station"/>
    <s v="广东华电清远华侨工业园天然气分布式能源站"/>
    <s v="3"/>
    <s v="NG"/>
    <n v="50"/>
    <x v="0"/>
    <x v="1"/>
    <s v="Y"/>
    <s v="not found"/>
    <s v="not found"/>
    <m/>
    <x v="49"/>
    <m/>
    <m/>
    <m/>
    <n v="24.220006000000001"/>
    <n v="113.67496300000001"/>
    <s v="approximate"/>
    <s v="Qingyuan"/>
    <s v="Huaqiao Industrial Park"/>
    <m/>
    <s v="Guangdong"/>
    <x v="2"/>
    <s v="Eastern Asia"/>
    <m/>
    <m/>
    <m/>
    <m/>
    <m/>
    <m/>
    <m/>
    <m/>
    <s v="L407571"/>
    <s v="G412382"/>
  </r>
  <r>
    <s v="https://www.gem.wiki/Huadian_Qingyuan_Huaqiao_Industrial_Park_Distributed_Gas_power_station"/>
    <x v="72"/>
    <s v="Huadian Qingyuan Huaqiao Industrial Park Distributed Gas power station"/>
    <s v="广东华电清远华侨工业园天然气分布式能源站"/>
    <s v="4"/>
    <s v="NG"/>
    <n v="50"/>
    <x v="0"/>
    <x v="1"/>
    <s v="Y"/>
    <s v="not found"/>
    <s v="not found"/>
    <m/>
    <x v="49"/>
    <m/>
    <m/>
    <m/>
    <n v="24.220006000000001"/>
    <n v="113.67496300000001"/>
    <s v="approximate"/>
    <s v="Qingyuan"/>
    <s v="Huaqiao Industrial Park"/>
    <m/>
    <s v="Guangdong"/>
    <x v="2"/>
    <s v="Eastern Asia"/>
    <m/>
    <m/>
    <m/>
    <m/>
    <m/>
    <m/>
    <m/>
    <m/>
    <s v="L407571"/>
    <s v="G412381"/>
  </r>
  <r>
    <s v="https://www.gem.wiki/Huadian_Qishuyan_Gas_power_station"/>
    <x v="72"/>
    <s v="Huadian Qishuyan Gas power station"/>
    <s v="华电戚墅堰燃机发电厂"/>
    <s v="1"/>
    <s v="NG"/>
    <n v="390"/>
    <x v="0"/>
    <x v="0"/>
    <s v="not found"/>
    <m/>
    <m/>
    <m/>
    <x v="21"/>
    <m/>
    <m/>
    <m/>
    <n v="31.735994000000002"/>
    <n v="120.036947"/>
    <s v="exact"/>
    <s v="Changzhou"/>
    <m/>
    <m/>
    <s v="Jiangsu"/>
    <x v="2"/>
    <s v="Eastern Asia"/>
    <m/>
    <m/>
    <s v="Jiangsu Huadian Qishuyan Power Generation"/>
    <m/>
    <m/>
    <m/>
    <s v="1075101"/>
    <n v="1214349"/>
    <s v="L405711"/>
    <s v="G405515"/>
  </r>
  <r>
    <s v="https://www.gem.wiki/Huadian_Qishuyan_Gas_power_station"/>
    <x v="72"/>
    <s v="Huadian Qishuyan Gas power station"/>
    <s v="华电戚墅堰燃机发电厂"/>
    <s v="2"/>
    <s v="NG"/>
    <n v="390"/>
    <x v="0"/>
    <x v="0"/>
    <s v="not found"/>
    <m/>
    <m/>
    <m/>
    <x v="21"/>
    <m/>
    <m/>
    <m/>
    <n v="31.735994000000002"/>
    <n v="120.036947"/>
    <s v="exact"/>
    <s v="Changzhou"/>
    <m/>
    <m/>
    <s v="Jiangsu"/>
    <x v="2"/>
    <s v="Eastern Asia"/>
    <m/>
    <m/>
    <s v="Jiangsu Huadian Qishuyan Power Generation"/>
    <m/>
    <m/>
    <m/>
    <s v="1075101"/>
    <n v="1214350"/>
    <s v="L405711"/>
    <s v="G405516"/>
  </r>
  <r>
    <s v="https://www.gem.wiki/Huadian_Qishuyan_Gas_power_station"/>
    <x v="72"/>
    <s v="Huadian Qishuyan Gas power station"/>
    <s v="华电戚墅堰燃机发电厂"/>
    <s v="3"/>
    <s v="NG"/>
    <n v="220"/>
    <x v="0"/>
    <x v="0"/>
    <s v="Y"/>
    <m/>
    <m/>
    <m/>
    <x v="17"/>
    <m/>
    <m/>
    <m/>
    <n v="31.735994000000002"/>
    <n v="120.036947"/>
    <s v="exact"/>
    <s v="Changzhou"/>
    <m/>
    <m/>
    <s v="Jiangsu"/>
    <x v="2"/>
    <s v="Eastern Asia"/>
    <m/>
    <m/>
    <s v="Jiangsu Huadian Qishuyan Power Generation"/>
    <m/>
    <m/>
    <m/>
    <s v="1075101"/>
    <s v="1239588, 1239589"/>
    <s v="L405711"/>
    <s v="G405517"/>
  </r>
  <r>
    <s v="https://www.gem.wiki/Huadian_Qishuyan_Gas_power_station"/>
    <x v="72"/>
    <s v="Huadian Qishuyan Gas power station"/>
    <s v="华电戚墅堰燃机发电厂"/>
    <s v="4"/>
    <s v="NG"/>
    <n v="220"/>
    <x v="0"/>
    <x v="0"/>
    <s v="Y"/>
    <m/>
    <m/>
    <m/>
    <x v="17"/>
    <m/>
    <m/>
    <m/>
    <n v="31.735994000000002"/>
    <n v="120.036947"/>
    <s v="exact"/>
    <s v="Changzhou"/>
    <m/>
    <m/>
    <s v="Jiangsu"/>
    <x v="2"/>
    <s v="Eastern Asia"/>
    <m/>
    <m/>
    <s v="Jiangsu Huadian Qishuyan Power Generation"/>
    <m/>
    <m/>
    <m/>
    <s v="1075101"/>
    <s v="1239590, 1239591"/>
    <s v="L405711"/>
    <s v="G405518"/>
  </r>
  <r>
    <s v="https://www.gem.wiki/Huadian_Qishuyan_Gas_power_station"/>
    <x v="72"/>
    <s v="Huadian Qishuyan Gas power station"/>
    <s v="华电戚墅堰燃机发电厂"/>
    <s v="5"/>
    <s v="NG"/>
    <n v="475"/>
    <x v="0"/>
    <x v="0"/>
    <s v="not found"/>
    <m/>
    <m/>
    <m/>
    <x v="13"/>
    <m/>
    <m/>
    <m/>
    <n v="31.735994000000002"/>
    <n v="120.036947"/>
    <s v="exact"/>
    <s v="Changzhou"/>
    <m/>
    <m/>
    <s v="Jiangsu"/>
    <x v="2"/>
    <s v="Eastern Asia"/>
    <m/>
    <m/>
    <s v="Jiangsu Huadian Qishuyan Power Generation"/>
    <m/>
    <m/>
    <m/>
    <s v="1075101"/>
    <n v="1239592"/>
    <s v="L405711"/>
    <s v="G405519"/>
  </r>
  <r>
    <s v="https://www.gem.wiki/Huadian_Qishuyan_Gas_power_station"/>
    <x v="72"/>
    <s v="Huadian Qishuyan Gas power station"/>
    <s v="华电戚墅堰燃机发电厂"/>
    <s v="6"/>
    <s v="NG"/>
    <n v="475"/>
    <x v="0"/>
    <x v="0"/>
    <s v="not found"/>
    <m/>
    <m/>
    <m/>
    <x v="13"/>
    <m/>
    <m/>
    <m/>
    <n v="31.735994000000002"/>
    <n v="120.036947"/>
    <s v="exact"/>
    <s v="Changzhou"/>
    <m/>
    <m/>
    <s v="Jiangsu"/>
    <x v="2"/>
    <s v="Eastern Asia"/>
    <m/>
    <m/>
    <s v="Jiangsu Huadian Qishuyan Power Generation"/>
    <m/>
    <m/>
    <m/>
    <s v="1075101"/>
    <n v="1239593"/>
    <s v="L405711"/>
    <s v="G405520"/>
  </r>
  <r>
    <s v="https://www.gem.wiki/Huadian_Sanshui_Distributed_Gas_power_station"/>
    <x v="72"/>
    <s v="Huadian Sanshui Distributed Gas power station"/>
    <s v="华电三水天然气分布式能源站"/>
    <s v="1"/>
    <s v="NG"/>
    <n v="59"/>
    <x v="0"/>
    <x v="0"/>
    <s v="Y"/>
    <m/>
    <m/>
    <m/>
    <x v="34"/>
    <m/>
    <m/>
    <m/>
    <n v="23.259401"/>
    <n v="112.99097399999999"/>
    <s v="exact"/>
    <s v="Foshan"/>
    <m/>
    <s v="Sanshui"/>
    <s v="Guangdong"/>
    <x v="2"/>
    <s v="Eastern Asia"/>
    <m/>
    <m/>
    <m/>
    <m/>
    <m/>
    <m/>
    <m/>
    <m/>
    <s v="L405712"/>
    <s v="G405250"/>
  </r>
  <r>
    <s v="https://www.gem.wiki/Huadian_Sanshui_Distributed_Gas_power_station"/>
    <x v="72"/>
    <s v="Huadian Sanshui Distributed Gas power station"/>
    <s v="华电三水天然气分布式能源站"/>
    <s v="2"/>
    <s v="NG"/>
    <n v="59"/>
    <x v="0"/>
    <x v="0"/>
    <s v="Y"/>
    <m/>
    <m/>
    <m/>
    <x v="34"/>
    <m/>
    <m/>
    <m/>
    <n v="23.259401"/>
    <n v="112.99097399999999"/>
    <s v="exact"/>
    <s v="Foshan"/>
    <m/>
    <s v="Sanshui"/>
    <s v="Guangdong"/>
    <x v="2"/>
    <s v="Eastern Asia"/>
    <m/>
    <m/>
    <m/>
    <m/>
    <m/>
    <m/>
    <m/>
    <m/>
    <s v="L405712"/>
    <s v="G405251"/>
  </r>
  <r>
    <s v="https://www.gem.wiki/Huadian_Shanghai_Fengxian_Gas_power_station"/>
    <x v="72"/>
    <s v="Huadian Shanghai Fengxian Gas power station"/>
    <s v="华电上海奉贤燃机发电厂"/>
    <s v="1-1"/>
    <s v="NG"/>
    <n v="180"/>
    <x v="0"/>
    <x v="0"/>
    <s v="not found"/>
    <m/>
    <m/>
    <m/>
    <x v="8"/>
    <m/>
    <m/>
    <m/>
    <n v="30.976344000000001"/>
    <n v="121.495892"/>
    <s v="exact"/>
    <s v="Jinhui Town"/>
    <m/>
    <s v="Fengxian District"/>
    <s v="Shanghai"/>
    <x v="2"/>
    <s v="Eastern Asia"/>
    <m/>
    <m/>
    <m/>
    <m/>
    <m/>
    <m/>
    <s v="1080561"/>
    <n v="1223710"/>
    <s v="L405713"/>
    <s v="G405654"/>
  </r>
  <r>
    <s v="https://www.gem.wiki/Huadian_Shanghai_Fengxian_Gas_power_station"/>
    <x v="72"/>
    <s v="Huadian Shanghai Fengxian Gas power station"/>
    <s v="华电上海奉贤燃机发电厂"/>
    <s v="1-2"/>
    <s v="NG"/>
    <n v="180"/>
    <x v="0"/>
    <x v="0"/>
    <s v="not found"/>
    <m/>
    <m/>
    <m/>
    <x v="8"/>
    <m/>
    <m/>
    <m/>
    <n v="30.976344000000001"/>
    <n v="121.495892"/>
    <s v="exact"/>
    <s v="Jinhui Town"/>
    <m/>
    <s v="Fengxian District"/>
    <s v="Shanghai"/>
    <x v="2"/>
    <s v="Eastern Asia"/>
    <m/>
    <m/>
    <m/>
    <m/>
    <m/>
    <m/>
    <s v="1080561"/>
    <n v="1223711"/>
    <s v="L405713"/>
    <s v="G405655"/>
  </r>
  <r>
    <s v="https://www.gem.wiki/Huadian_Shanghai_Fengxian_Gas_power_station"/>
    <x v="72"/>
    <s v="Huadian Shanghai Fengxian Gas power station"/>
    <s v="华电上海奉贤燃机发电厂"/>
    <s v="1-3"/>
    <s v="NG"/>
    <n v="180"/>
    <x v="0"/>
    <x v="0"/>
    <s v="not found"/>
    <m/>
    <m/>
    <m/>
    <x v="8"/>
    <m/>
    <m/>
    <m/>
    <n v="30.976344000000001"/>
    <n v="121.495892"/>
    <s v="exact"/>
    <s v="Jinhui Town"/>
    <m/>
    <s v="Fengxian District"/>
    <s v="Shanghai"/>
    <x v="2"/>
    <s v="Eastern Asia"/>
    <m/>
    <m/>
    <m/>
    <m/>
    <m/>
    <m/>
    <s v="1080561"/>
    <n v="1223712"/>
    <s v="L405713"/>
    <s v="G405656"/>
  </r>
  <r>
    <s v="https://www.gem.wiki/Huadian_Shanghai_Fengxian_Gas_power_station"/>
    <x v="72"/>
    <s v="Huadian Shanghai Fengxian Gas power station"/>
    <s v="华电上海奉贤燃机发电厂"/>
    <s v="1-4"/>
    <s v="NG"/>
    <n v="180"/>
    <x v="0"/>
    <x v="0"/>
    <s v="not found"/>
    <m/>
    <m/>
    <m/>
    <x v="8"/>
    <m/>
    <m/>
    <m/>
    <n v="30.976344000000001"/>
    <n v="121.495892"/>
    <s v="exact"/>
    <s v="Jinhui Town"/>
    <m/>
    <s v="Fengxian District"/>
    <s v="Shanghai"/>
    <x v="2"/>
    <s v="Eastern Asia"/>
    <m/>
    <m/>
    <m/>
    <m/>
    <m/>
    <m/>
    <s v="1080561"/>
    <n v="1223713"/>
    <s v="L405713"/>
    <s v="G405657"/>
  </r>
  <r>
    <s v="https://www.gem.wiki/Huadian_Shanghai_Fengxian_Gas_power_station"/>
    <x v="72"/>
    <s v="Huadian Shanghai Fengxian Gas power station"/>
    <s v="华电上海奉贤燃机发电厂"/>
    <s v="2-1"/>
    <s v="NG"/>
    <n v="430"/>
    <x v="0"/>
    <x v="0"/>
    <s v="Y"/>
    <m/>
    <m/>
    <m/>
    <x v="13"/>
    <m/>
    <m/>
    <m/>
    <n v="30.976344000000001"/>
    <n v="121.495892"/>
    <s v="exact"/>
    <s v="Jinhui Town"/>
    <m/>
    <s v="Fengxian District"/>
    <s v="Shanghai"/>
    <x v="2"/>
    <s v="Eastern Asia"/>
    <m/>
    <m/>
    <m/>
    <m/>
    <m/>
    <m/>
    <m/>
    <m/>
    <s v="L405713"/>
    <s v="G405658"/>
  </r>
  <r>
    <s v="https://www.gem.wiki/Huadian_Shanghai_Fengxian_Gas_power_station"/>
    <x v="72"/>
    <s v="Huadian Shanghai Fengxian Gas power station"/>
    <s v="华电上海奉贤燃机发电厂"/>
    <s v="2-2"/>
    <s v="NG"/>
    <n v="430"/>
    <x v="0"/>
    <x v="0"/>
    <s v="Y"/>
    <m/>
    <m/>
    <m/>
    <x v="13"/>
    <m/>
    <m/>
    <m/>
    <n v="30.976344000000001"/>
    <n v="121.495892"/>
    <s v="exact"/>
    <s v="Jinhui Town"/>
    <m/>
    <s v="Fengxian District"/>
    <s v="Shanghai"/>
    <x v="2"/>
    <s v="Eastern Asia"/>
    <m/>
    <m/>
    <m/>
    <m/>
    <m/>
    <m/>
    <m/>
    <m/>
    <s v="L405713"/>
    <s v="G405659"/>
  </r>
  <r>
    <s v="https://www.gem.wiki/Huadian_Shijiazhuang_Thermal_power_station"/>
    <x v="72"/>
    <s v="Huadian Shijiazhuang Thermal power station"/>
    <s v="华电石家庄燃气热电厂"/>
    <s v="1"/>
    <s v="NG"/>
    <n v="453"/>
    <x v="0"/>
    <x v="0"/>
    <s v="Y"/>
    <m/>
    <m/>
    <m/>
    <x v="6"/>
    <m/>
    <m/>
    <m/>
    <n v="38.062139999999999"/>
    <n v="114.523836"/>
    <s v="exact"/>
    <s v="Shijiazhuang"/>
    <m/>
    <s v="Chang'an"/>
    <s v="Hebei"/>
    <x v="2"/>
    <s v="Eastern Asia"/>
    <m/>
    <m/>
    <s v="Huadian Shijiazhuang Thermal Power Ninth Phase Project"/>
    <m/>
    <m/>
    <m/>
    <s v="1140948"/>
    <s v="1316237, 1316238"/>
    <s v="L405714"/>
    <s v="G405430"/>
  </r>
  <r>
    <s v="https://www.gem.wiki/Huadian_Shijiazhuang_Thermal_power_station"/>
    <x v="72"/>
    <s v="Huadian Shijiazhuang Thermal power station"/>
    <s v="华电石家庄燃气热电厂"/>
    <s v="2"/>
    <s v="NG"/>
    <n v="453"/>
    <x v="0"/>
    <x v="0"/>
    <s v="Y"/>
    <m/>
    <m/>
    <m/>
    <x v="0"/>
    <m/>
    <m/>
    <m/>
    <n v="38.062139999999999"/>
    <n v="114.523836"/>
    <s v="exact"/>
    <s v="Shijiazhuang"/>
    <m/>
    <s v="Chang'an"/>
    <s v="Hebei"/>
    <x v="2"/>
    <s v="Eastern Asia"/>
    <m/>
    <m/>
    <s v="Huadian Shijiazhuang Thermal Power Ninth Phase Project"/>
    <m/>
    <m/>
    <m/>
    <s v="1140948"/>
    <s v="1316254, 1316255"/>
    <s v="L405714"/>
    <s v="G405431"/>
  </r>
  <r>
    <s v="https://www.gem.wiki/Huadian_Shunde_Longjiang_Distributed_Gas_power_station"/>
    <x v="72"/>
    <s v="Huadian Shunde Longjiang Distributed Gas power station"/>
    <s v="华电顺德龙江燃气分布式能源站（一期）"/>
    <s v="1-1"/>
    <s v="NG"/>
    <n v="76"/>
    <x v="2"/>
    <x v="0"/>
    <s v="Y"/>
    <s v="not found"/>
    <s v="not found"/>
    <s v="N"/>
    <x v="7"/>
    <m/>
    <m/>
    <m/>
    <n v="22.870052999999999"/>
    <n v="113.009387"/>
    <s v="exact"/>
    <s v="Foshan"/>
    <m/>
    <s v="Shunde District"/>
    <s v="Guangdong"/>
    <x v="2"/>
    <s v="Eastern Asia"/>
    <m/>
    <m/>
    <m/>
    <m/>
    <m/>
    <m/>
    <m/>
    <m/>
    <s v="L405715"/>
    <s v="G405261"/>
  </r>
  <r>
    <s v="https://www.gem.wiki/Huadian_Shunde_Longjiang_Distributed_Gas_power_station"/>
    <x v="72"/>
    <s v="Huadian Shunde Longjiang Distributed Gas power station"/>
    <s v="华电顺德龙江燃气分布式能源站（一期）"/>
    <s v="1-2"/>
    <s v="NG"/>
    <n v="76"/>
    <x v="2"/>
    <x v="0"/>
    <s v="Y"/>
    <s v="not found"/>
    <s v="not found"/>
    <s v="N"/>
    <x v="7"/>
    <m/>
    <m/>
    <m/>
    <n v="22.870052999999999"/>
    <n v="113.009387"/>
    <s v="exact"/>
    <s v="Foshan"/>
    <m/>
    <s v="Shunde District"/>
    <s v="Guangdong"/>
    <x v="2"/>
    <s v="Eastern Asia"/>
    <m/>
    <m/>
    <m/>
    <m/>
    <m/>
    <m/>
    <m/>
    <m/>
    <s v="L405715"/>
    <s v="G405262"/>
  </r>
  <r>
    <s v="https://www.gem.wiki/Huadian_Shunde_Longjiang_Distributed_Gas_power_station"/>
    <x v="72"/>
    <s v="Huadian Shunde Longjiang Distributed Gas power station"/>
    <s v="华电顺德龙江燃气分布式能源站（二期）"/>
    <s v="2-1"/>
    <s v="NG"/>
    <n v="500"/>
    <x v="1"/>
    <x v="0"/>
    <s v="Y"/>
    <s v="not found"/>
    <s v="not found"/>
    <s v="N"/>
    <x v="49"/>
    <m/>
    <m/>
    <m/>
    <n v="22.870052999999999"/>
    <n v="113.009387"/>
    <s v="exact"/>
    <s v="Foshan"/>
    <m/>
    <s v="Shunde District"/>
    <s v="Guangdong"/>
    <x v="2"/>
    <s v="Eastern Asia"/>
    <m/>
    <m/>
    <m/>
    <m/>
    <m/>
    <m/>
    <s v="1140936"/>
    <n v="1316206"/>
    <s v="L405715"/>
    <s v="G405263"/>
  </r>
  <r>
    <s v="https://www.gem.wiki/Huadian_Tianjin_Beichen_Distributed_Gas_power_station"/>
    <x v="72"/>
    <s v="Huadian Tianjin Beichen Distributed Gas power station"/>
    <s v="华电天津北宸分布式能源站"/>
    <s v="1"/>
    <s v="NG"/>
    <n v="60"/>
    <x v="0"/>
    <x v="0"/>
    <s v="Y"/>
    <m/>
    <m/>
    <m/>
    <x v="34"/>
    <m/>
    <m/>
    <m/>
    <n v="39.300646"/>
    <n v="117.19054199999999"/>
    <s v="exact"/>
    <s v="Nancai Village"/>
    <m/>
    <s v="Beichen Economic and Technological Development Zone"/>
    <s v="Tianjin"/>
    <x v="2"/>
    <s v="Eastern Asia"/>
    <m/>
    <m/>
    <m/>
    <m/>
    <m/>
    <m/>
    <s v="1101682"/>
    <m/>
    <s v="L405716"/>
    <s v="G405687"/>
  </r>
  <r>
    <s v="https://www.gem.wiki/Huadian_Tianjin_Beichen_Distributed_Gas_power_station"/>
    <x v="72"/>
    <s v="Huadian Tianjin Beichen Distributed Gas power station"/>
    <s v="华电天津北宸分布式能源站"/>
    <s v="2"/>
    <s v="NG"/>
    <n v="60"/>
    <x v="0"/>
    <x v="0"/>
    <s v="Y"/>
    <m/>
    <m/>
    <m/>
    <x v="34"/>
    <m/>
    <m/>
    <m/>
    <n v="39.300646"/>
    <n v="117.19054199999999"/>
    <s v="exact"/>
    <s v="Nancai Village"/>
    <m/>
    <s v="Beichen Economic and Technological Development Zone"/>
    <s v="Tianjin"/>
    <x v="2"/>
    <s v="Eastern Asia"/>
    <m/>
    <m/>
    <m/>
    <m/>
    <m/>
    <m/>
    <s v="1101682"/>
    <m/>
    <s v="L405716"/>
    <s v="G405688"/>
  </r>
  <r>
    <s v="https://www.gem.wiki/Huadian_Tianjin_Fuyuan_Thermal_power_station"/>
    <x v="72"/>
    <s v="Huadian Tianjin Fuyuan Thermal power station"/>
    <s v="华电天津福源热电厂"/>
    <s v="1-1"/>
    <s v="NG"/>
    <n v="200"/>
    <x v="0"/>
    <x v="0"/>
    <s v="Y"/>
    <m/>
    <m/>
    <m/>
    <x v="2"/>
    <m/>
    <m/>
    <m/>
    <n v="39.434615999999998"/>
    <n v="116.983947"/>
    <s v="exact"/>
    <s v="Nancai Village"/>
    <m/>
    <s v="Wuqiing District"/>
    <s v="Tianjin"/>
    <x v="2"/>
    <s v="Eastern Asia"/>
    <m/>
    <m/>
    <s v="Huadian Tianjin Wuqing Distributed Energy Project"/>
    <m/>
    <m/>
    <m/>
    <m/>
    <m/>
    <s v="L405717"/>
    <s v="G405690"/>
  </r>
  <r>
    <s v="https://www.gem.wiki/Huadian_Tianjin_Fuyuan_Thermal_power_station"/>
    <x v="72"/>
    <s v="Huadian Tianjin Fuyuan Thermal power station"/>
    <s v="华电天津福源热电厂"/>
    <s v="1-2"/>
    <s v="NG"/>
    <n v="200"/>
    <x v="0"/>
    <x v="0"/>
    <s v="Y"/>
    <m/>
    <m/>
    <m/>
    <x v="2"/>
    <m/>
    <m/>
    <m/>
    <n v="39.434615999999998"/>
    <n v="116.983947"/>
    <s v="exact"/>
    <s v="Nancai Village"/>
    <m/>
    <s v="Wuqiing District"/>
    <s v="Tianjin"/>
    <x v="2"/>
    <s v="Eastern Asia"/>
    <m/>
    <m/>
    <m/>
    <m/>
    <m/>
    <m/>
    <m/>
    <m/>
    <s v="L405717"/>
    <s v="G405691"/>
  </r>
  <r>
    <s v="https://www.gem.wiki/Huadian_Tianjin_Fuyuan_Thermal_power_station"/>
    <x v="72"/>
    <s v="Huadian Tianjin Fuyuan Thermal power station"/>
    <s v="华电天津福源热电厂"/>
    <s v="2-1"/>
    <s v="NG"/>
    <n v="600"/>
    <x v="5"/>
    <x v="5"/>
    <s v="not found"/>
    <m/>
    <m/>
    <m/>
    <x v="45"/>
    <m/>
    <m/>
    <m/>
    <n v="39.434615999999998"/>
    <n v="116.983947"/>
    <s v="exact"/>
    <s v="Nancai Village"/>
    <m/>
    <s v="Wuqiing District"/>
    <s v="Tianjin"/>
    <x v="2"/>
    <s v="Eastern Asia"/>
    <m/>
    <m/>
    <m/>
    <m/>
    <m/>
    <m/>
    <m/>
    <m/>
    <s v="L405717"/>
    <s v="G405692"/>
  </r>
  <r>
    <s v="https://www.gem.wiki/Huadian_Tianjin_Nanjiang_Thermal_power_station"/>
    <x v="72"/>
    <s v="Huadian Tianjin Nanjiang Thermal power station"/>
    <s v="华电天津南疆热电厂"/>
    <s v="1"/>
    <s v="LNG"/>
    <n v="930"/>
    <x v="0"/>
    <x v="0"/>
    <s v="Y"/>
    <m/>
    <m/>
    <m/>
    <x v="0"/>
    <m/>
    <m/>
    <m/>
    <n v="38.958533000000003"/>
    <n v="117.57606800000001"/>
    <s v="exact"/>
    <s v="Xincheng Town"/>
    <m/>
    <s v="Binhai New District"/>
    <s v="Tianjin"/>
    <x v="2"/>
    <s v="Eastern Asia"/>
    <m/>
    <m/>
    <s v="Tianjin Huadian Nanjiang Gas power station"/>
    <m/>
    <m/>
    <m/>
    <s v="1094543"/>
    <m/>
    <s v="L405748"/>
    <s v="G405689"/>
  </r>
  <r>
    <s v="https://www.gem.wiki/Huadian_Wuchang_Gas_Thermal_power_station"/>
    <x v="72"/>
    <s v="Huadian Wuchang Gas Thermal power station"/>
    <s v="华电武昌燃机热电厂"/>
    <s v="1"/>
    <s v="NG"/>
    <n v="185"/>
    <x v="0"/>
    <x v="0"/>
    <s v="Y"/>
    <m/>
    <m/>
    <m/>
    <x v="1"/>
    <m/>
    <m/>
    <m/>
    <n v="30.579805"/>
    <n v="114.312095"/>
    <s v="exact"/>
    <s v="Wuhan"/>
    <m/>
    <m/>
    <s v="Hubei"/>
    <x v="2"/>
    <s v="Eastern Asia"/>
    <m/>
    <m/>
    <m/>
    <m/>
    <m/>
    <m/>
    <s v="1062696"/>
    <m/>
    <s v="L405719"/>
    <s v="G405465"/>
  </r>
  <r>
    <s v="https://www.gem.wiki/Huadian_Wuchang_Gas_Thermal_power_station"/>
    <x v="72"/>
    <s v="Huadian Wuchang Gas Thermal power station"/>
    <s v="华电武昌燃机热电厂"/>
    <s v="2"/>
    <s v="NG"/>
    <n v="185"/>
    <x v="0"/>
    <x v="0"/>
    <s v="Y"/>
    <m/>
    <m/>
    <m/>
    <x v="13"/>
    <m/>
    <m/>
    <m/>
    <n v="30.579805"/>
    <n v="114.312095"/>
    <s v="exact"/>
    <s v="Wuhan"/>
    <m/>
    <m/>
    <s v="Hubei"/>
    <x v="2"/>
    <s v="Eastern Asia"/>
    <m/>
    <m/>
    <m/>
    <m/>
    <m/>
    <m/>
    <s v="1062696"/>
    <m/>
    <s v="L405719"/>
    <s v="G405466"/>
  </r>
  <r>
    <s v="https://www.gem.wiki/Huadian_Wujiang_Gas_power_station"/>
    <x v="72"/>
    <s v="Huadian Wujiang Gas power station"/>
    <s v="华电吴江热电厂"/>
    <s v="1"/>
    <s v="NG"/>
    <n v="180"/>
    <x v="0"/>
    <x v="0"/>
    <s v="Y"/>
    <m/>
    <m/>
    <m/>
    <x v="22"/>
    <m/>
    <m/>
    <m/>
    <n v="30.973956000000001"/>
    <n v="120.628798"/>
    <s v="exact"/>
    <s v="Suzhou"/>
    <s v="Wujiang"/>
    <m/>
    <s v="Jiangsu"/>
    <x v="2"/>
    <s v="Eastern Asia"/>
    <m/>
    <m/>
    <m/>
    <m/>
    <m/>
    <m/>
    <m/>
    <m/>
    <s v="L405720"/>
    <s v="G405511"/>
  </r>
  <r>
    <s v="https://www.gem.wiki/Huadian_Wujiang_Gas_power_station"/>
    <x v="72"/>
    <s v="Huadian Wujiang Gas power station"/>
    <s v="华电吴江热电厂"/>
    <s v="2"/>
    <s v="NG"/>
    <n v="180"/>
    <x v="0"/>
    <x v="0"/>
    <s v="Y"/>
    <m/>
    <m/>
    <m/>
    <x v="22"/>
    <m/>
    <m/>
    <m/>
    <n v="30.973956000000001"/>
    <n v="120.628798"/>
    <s v="exact"/>
    <s v="Suzhou"/>
    <s v="Wujiang"/>
    <m/>
    <s v="Jiangsu"/>
    <x v="2"/>
    <s v="Eastern Asia"/>
    <m/>
    <m/>
    <m/>
    <m/>
    <m/>
    <m/>
    <m/>
    <m/>
    <s v="L405720"/>
    <s v="G405512"/>
  </r>
  <r>
    <s v="https://www.gem.wiki/Huadian_Xianghe_Gas_Energy_Station"/>
    <x v="72"/>
    <s v="Huadian Xianghe Gas Energy Station"/>
    <s v="华电香河燃气能源站"/>
    <s v="1-1"/>
    <s v="NG"/>
    <n v="200"/>
    <x v="2"/>
    <x v="0"/>
    <s v="Y"/>
    <s v="not found"/>
    <s v="not found"/>
    <s v="N"/>
    <x v="43"/>
    <m/>
    <m/>
    <m/>
    <n v="39.851084"/>
    <n v="116.980936"/>
    <s v="approximate"/>
    <s v="Langfang"/>
    <m/>
    <s v="Xianghe"/>
    <s v="Hebei"/>
    <x v="2"/>
    <s v="Eastern Asia"/>
    <m/>
    <m/>
    <m/>
    <m/>
    <m/>
    <m/>
    <m/>
    <m/>
    <s v="L405721"/>
    <s v="G405435"/>
  </r>
  <r>
    <s v="https://www.gem.wiki/Huadian_Xianghe_Gas_Energy_Station"/>
    <x v="72"/>
    <s v="Huadian Xianghe Gas Energy Station"/>
    <s v="华电香河燃气能源站"/>
    <s v="1-2"/>
    <s v="NG"/>
    <n v="200"/>
    <x v="2"/>
    <x v="0"/>
    <s v="Y"/>
    <s v="not found"/>
    <s v="not found"/>
    <s v="N"/>
    <x v="43"/>
    <m/>
    <m/>
    <m/>
    <n v="39.851084"/>
    <n v="116.980936"/>
    <s v="approximate"/>
    <s v="Langfang"/>
    <m/>
    <s v="Xianghe"/>
    <s v="Hebei"/>
    <x v="2"/>
    <s v="Eastern Asia"/>
    <m/>
    <m/>
    <m/>
    <m/>
    <m/>
    <m/>
    <m/>
    <m/>
    <s v="L405721"/>
    <s v="G405436"/>
  </r>
  <r>
    <s v="https://www.gem.wiki/Huadian_Xiangyang_Fancheng_Gas_Thermal_power_station"/>
    <x v="72"/>
    <s v="Huadian Xiangyang Fancheng Gas Thermal power station"/>
    <s v="华电襄阳樊城燃机热电厂"/>
    <s v="1"/>
    <s v="NG"/>
    <n v="122.8"/>
    <x v="0"/>
    <x v="0"/>
    <s v="Y"/>
    <m/>
    <m/>
    <m/>
    <x v="30"/>
    <m/>
    <m/>
    <m/>
    <n v="32.075760000000002"/>
    <n v="112.086038"/>
    <s v="exact"/>
    <s v="Xianyang"/>
    <m/>
    <s v="Fancheng"/>
    <s v="Hubei"/>
    <x v="2"/>
    <s v="Eastern Asia"/>
    <m/>
    <m/>
    <m/>
    <m/>
    <m/>
    <m/>
    <s v="1129074"/>
    <m/>
    <s v="L405722"/>
    <s v="G405467"/>
  </r>
  <r>
    <s v="https://www.gem.wiki/Huadian_Xiangyang_Fancheng_Gas_Thermal_power_station"/>
    <x v="72"/>
    <s v="Huadian Xiangyang Fancheng Gas Thermal power station"/>
    <s v="华电襄阳樊城燃机热电厂"/>
    <s v="2"/>
    <s v="NG"/>
    <n v="122.8"/>
    <x v="0"/>
    <x v="0"/>
    <s v="Y"/>
    <m/>
    <m/>
    <m/>
    <x v="30"/>
    <m/>
    <m/>
    <m/>
    <n v="32.075760000000002"/>
    <n v="112.086038"/>
    <s v="exact"/>
    <s v="Xianyang"/>
    <m/>
    <s v="Fancheng"/>
    <s v="Hubei"/>
    <x v="2"/>
    <s v="Eastern Asia"/>
    <m/>
    <m/>
    <m/>
    <m/>
    <m/>
    <m/>
    <s v="1129074"/>
    <m/>
    <s v="L405722"/>
    <s v="G405468"/>
  </r>
  <r>
    <s v="https://www.gem.wiki/Huadian_Yangzhou_Gas_power_station"/>
    <x v="72"/>
    <s v="Huadian Yangzhou Gas power station"/>
    <s v="华电扬州燃机电厂"/>
    <s v="1"/>
    <s v="NG"/>
    <n v="475"/>
    <x v="0"/>
    <x v="0"/>
    <s v="Y"/>
    <m/>
    <m/>
    <m/>
    <x v="31"/>
    <m/>
    <m/>
    <m/>
    <n v="32.42998"/>
    <n v="119.4759"/>
    <s v="exact"/>
    <s v="Yangzhou"/>
    <m/>
    <m/>
    <s v="Jiangsu"/>
    <x v="2"/>
    <s v="Eastern Asia"/>
    <m/>
    <m/>
    <m/>
    <m/>
    <m/>
    <m/>
    <s v="1141314"/>
    <n v="1240413"/>
    <s v="L405723"/>
    <s v="G405521"/>
  </r>
  <r>
    <s v="https://www.gem.wiki/Huadian_Yangzhou_Gas_power_station"/>
    <x v="72"/>
    <s v="Huadian Yangzhou Gas power station"/>
    <s v="华电扬州燃机电厂"/>
    <s v="2"/>
    <s v="NG"/>
    <n v="475"/>
    <x v="0"/>
    <x v="0"/>
    <s v="Y"/>
    <m/>
    <m/>
    <m/>
    <x v="31"/>
    <m/>
    <m/>
    <m/>
    <n v="32.42998"/>
    <n v="119.4759"/>
    <s v="exact"/>
    <s v="Yangzhou"/>
    <m/>
    <m/>
    <s v="Jiangsu"/>
    <x v="2"/>
    <s v="Eastern Asia"/>
    <m/>
    <m/>
    <m/>
    <m/>
    <m/>
    <m/>
    <s v="1141314"/>
    <n v="1240414"/>
    <s v="L405723"/>
    <s v="G405522"/>
  </r>
  <r>
    <s v="https://www.gem.wiki/Huadian_Yizheng_Thermal_power_station"/>
    <x v="72"/>
    <s v="Huadian Yizheng Thermal power station"/>
    <s v="华电仪征热电厂"/>
    <s v="1-1"/>
    <s v="NG"/>
    <n v="200"/>
    <x v="0"/>
    <x v="0"/>
    <s v="Y"/>
    <m/>
    <m/>
    <m/>
    <x v="39"/>
    <m/>
    <m/>
    <m/>
    <n v="32.287236"/>
    <n v="119.054979"/>
    <s v="exact"/>
    <s v="Yangzhou"/>
    <s v="Yizheng"/>
    <m/>
    <s v="Jiangsu"/>
    <x v="2"/>
    <s v="Eastern Asia"/>
    <m/>
    <m/>
    <m/>
    <m/>
    <m/>
    <m/>
    <s v="1088142"/>
    <s v="1236666, 1247442"/>
    <s v="L405753"/>
    <s v="G405501"/>
  </r>
  <r>
    <s v="https://www.gem.wiki/Huadian_Yizheng_Thermal_power_station"/>
    <x v="72"/>
    <s v="Huadian Yizheng Thermal power station"/>
    <s v="华电仪征热电厂"/>
    <s v="1-2"/>
    <s v="NG"/>
    <n v="200"/>
    <x v="0"/>
    <x v="0"/>
    <s v="Y"/>
    <m/>
    <m/>
    <m/>
    <x v="39"/>
    <m/>
    <m/>
    <m/>
    <n v="32.287236"/>
    <n v="119.054979"/>
    <s v="exact"/>
    <s v="Yangzhou"/>
    <s v="Yizheng"/>
    <m/>
    <s v="Jiangsu"/>
    <x v="2"/>
    <s v="Eastern Asia"/>
    <m/>
    <m/>
    <m/>
    <m/>
    <m/>
    <m/>
    <s v="1088142"/>
    <s v="1236667, 1247443"/>
    <s v="L405753"/>
    <s v="G405502"/>
  </r>
  <r>
    <s v="https://www.gem.wiki/Huadian_Yizheng_Thermal_power_station"/>
    <x v="72"/>
    <s v="Huadian Yizheng Thermal power station"/>
    <s v="华电仪征热电厂"/>
    <s v="1-3"/>
    <s v="NG"/>
    <n v="200"/>
    <x v="0"/>
    <x v="0"/>
    <s v="Y"/>
    <m/>
    <m/>
    <m/>
    <x v="39"/>
    <m/>
    <m/>
    <m/>
    <n v="32.287236"/>
    <n v="119.054979"/>
    <s v="exact"/>
    <s v="Yangzhou"/>
    <s v="Yizheng"/>
    <m/>
    <s v="Jiangsu"/>
    <x v="2"/>
    <s v="Eastern Asia"/>
    <m/>
    <m/>
    <m/>
    <m/>
    <m/>
    <m/>
    <s v="1088142"/>
    <s v="1236668, 1316104"/>
    <s v="L405753"/>
    <s v="G405503"/>
  </r>
  <r>
    <s v="https://www.gem.wiki/Huadian_Yizheng_Thermal_power_station"/>
    <x v="72"/>
    <s v="Huadian Yizheng Thermal power station"/>
    <s v="华电仪征热电厂"/>
    <s v="2-1"/>
    <s v="NG"/>
    <n v="200"/>
    <x v="5"/>
    <x v="0"/>
    <s v="Y"/>
    <m/>
    <m/>
    <m/>
    <x v="45"/>
    <m/>
    <m/>
    <m/>
    <n v="32.287236"/>
    <n v="119.054979"/>
    <s v="exact"/>
    <s v="Yangzhou"/>
    <s v="Yizheng"/>
    <m/>
    <s v="Jiangsu"/>
    <x v="2"/>
    <s v="Eastern Asia"/>
    <m/>
    <m/>
    <m/>
    <m/>
    <m/>
    <m/>
    <s v="1088142"/>
    <m/>
    <s v="L405753"/>
    <s v="G405504"/>
  </r>
  <r>
    <s v="https://www.gem.wiki/Huadian_Yizheng_Thermal_power_station"/>
    <x v="72"/>
    <s v="Huadian Yizheng Thermal power station"/>
    <s v="华电仪征热电厂"/>
    <s v="2-2"/>
    <s v="NG"/>
    <n v="200"/>
    <x v="5"/>
    <x v="0"/>
    <s v="Y"/>
    <m/>
    <m/>
    <m/>
    <x v="45"/>
    <m/>
    <m/>
    <m/>
    <n v="32.287236"/>
    <n v="119.054979"/>
    <s v="exact"/>
    <s v="Yangzhou"/>
    <s v="Yizheng"/>
    <m/>
    <s v="Jiangsu"/>
    <x v="2"/>
    <s v="Eastern Asia"/>
    <m/>
    <m/>
    <m/>
    <m/>
    <m/>
    <m/>
    <s v="1088142"/>
    <m/>
    <s v="L405753"/>
    <s v="G405505"/>
  </r>
  <r>
    <s v="https://www.gem.wiki/Huadian_Yizheng_Thermal_power_station"/>
    <x v="72"/>
    <s v="Huadian Yizheng Thermal power station"/>
    <s v="华电仪征热电厂"/>
    <s v="2-3"/>
    <s v="NG"/>
    <n v="200"/>
    <x v="5"/>
    <x v="0"/>
    <s v="Y"/>
    <m/>
    <m/>
    <m/>
    <x v="45"/>
    <m/>
    <m/>
    <m/>
    <n v="32.287236"/>
    <n v="119.054979"/>
    <s v="exact"/>
    <s v="Yangzhou"/>
    <s v="Yizheng"/>
    <m/>
    <s v="Jiangsu"/>
    <x v="2"/>
    <s v="Eastern Asia"/>
    <m/>
    <m/>
    <m/>
    <m/>
    <m/>
    <m/>
    <s v="1088142"/>
    <m/>
    <s v="L405753"/>
    <s v="G405506"/>
  </r>
  <r>
    <s v="https://www.gem.wiki/Huadian_Yuhua_Thermal_power_station"/>
    <x v="72"/>
    <s v="Huadian Yuhua Thermal power station"/>
    <s v="华电裕华燃机发电厂"/>
    <s v="1"/>
    <s v="NG"/>
    <n v="400"/>
    <x v="1"/>
    <x v="0"/>
    <s v="Y"/>
    <s v="not found"/>
    <s v="not found"/>
    <s v="N"/>
    <x v="43"/>
    <m/>
    <m/>
    <m/>
    <n v="37.952243000000003"/>
    <n v="114.51970799999999"/>
    <s v="exact"/>
    <s v="Shijiazhuang"/>
    <m/>
    <s v="Luancheng"/>
    <s v="Hebei"/>
    <x v="2"/>
    <s v="Eastern Asia"/>
    <m/>
    <m/>
    <m/>
    <m/>
    <m/>
    <m/>
    <m/>
    <m/>
    <s v="L405724"/>
    <s v="G405432"/>
  </r>
  <r>
    <s v="https://www.gem.wiki/Huadian_Yuhua_Thermal_power_station"/>
    <x v="72"/>
    <s v="Huadian Yuhua Thermal power station"/>
    <s v="华电裕华燃机发电厂"/>
    <s v="2"/>
    <s v="NG"/>
    <n v="400"/>
    <x v="1"/>
    <x v="0"/>
    <s v="Y"/>
    <s v="not found"/>
    <s v="not found"/>
    <s v="N"/>
    <x v="43"/>
    <m/>
    <m/>
    <m/>
    <n v="37.952243000000003"/>
    <n v="114.51970799999999"/>
    <s v="exact"/>
    <s v="Shijiazhuang"/>
    <m/>
    <s v="Luancheng"/>
    <s v="Hebei"/>
    <x v="2"/>
    <s v="Eastern Asia"/>
    <m/>
    <m/>
    <m/>
    <m/>
    <m/>
    <m/>
    <m/>
    <m/>
    <s v="L405724"/>
    <s v="G405433"/>
  </r>
  <r>
    <s v="https://www.gem.wiki/Huadian_Zengcheng_Gas_Thermal_power_station"/>
    <x v="72"/>
    <s v="Huadian Zengcheng Gas Thermal power station"/>
    <s v="华电广州增城燃气热电厂"/>
    <s v="1"/>
    <s v="NG"/>
    <n v="670"/>
    <x v="0"/>
    <x v="0"/>
    <s v="Y"/>
    <m/>
    <m/>
    <m/>
    <x v="6"/>
    <m/>
    <m/>
    <m/>
    <n v="23.172274000000002"/>
    <n v="113.676664"/>
    <s v="exact"/>
    <s v="Guangzhou"/>
    <m/>
    <s v="Zengcheng"/>
    <s v="Guangdong"/>
    <x v="2"/>
    <s v="Eastern Asia"/>
    <m/>
    <m/>
    <s v="Huadian Guangzhou Zengcheng"/>
    <m/>
    <m/>
    <m/>
    <s v="1123436"/>
    <s v="1291878, 1291880"/>
    <s v="L405725"/>
    <s v="G405255"/>
  </r>
  <r>
    <s v="https://www.gem.wiki/Huadian_Zengcheng_Gas_Thermal_power_station"/>
    <x v="72"/>
    <s v="Huadian Zengcheng Gas Thermal power station"/>
    <s v="华电广州增城燃气热电厂"/>
    <s v="2"/>
    <s v="NG"/>
    <n v="670"/>
    <x v="0"/>
    <x v="0"/>
    <s v="Y"/>
    <m/>
    <m/>
    <m/>
    <x v="6"/>
    <m/>
    <m/>
    <m/>
    <n v="23.172274000000002"/>
    <n v="113.676664"/>
    <s v="exact"/>
    <s v="Guangzhou"/>
    <m/>
    <s v="Zengcheng"/>
    <s v="Guangdong"/>
    <x v="2"/>
    <s v="Eastern Asia"/>
    <m/>
    <m/>
    <s v="Huadian Guangzhou Zengcheng"/>
    <m/>
    <m/>
    <m/>
    <s v="1123436"/>
    <s v="1291879, 1291881"/>
    <s v="L405725"/>
    <s v="G405256"/>
  </r>
  <r>
    <s v="https://www.gem.wiki/Huadian_Zhangqiu_Gas_Thermal_power_station"/>
    <x v="72"/>
    <s v="Huadian Zhangqiu Gas Thermal power station"/>
    <s v="华电章丘燃机热电厂"/>
    <s v="1"/>
    <s v="NG"/>
    <n v="490"/>
    <x v="1"/>
    <x v="0"/>
    <s v="Y"/>
    <s v="not found"/>
    <s v="not found"/>
    <s v="N"/>
    <x v="49"/>
    <m/>
    <m/>
    <m/>
    <n v="36.727986999999999"/>
    <n v="117.399261"/>
    <s v="exact"/>
    <s v="Jinan"/>
    <s v="Zhangqiu"/>
    <m/>
    <s v="Shandong"/>
    <x v="2"/>
    <s v="Eastern Asia"/>
    <m/>
    <m/>
    <m/>
    <m/>
    <m/>
    <m/>
    <s v="1055216"/>
    <n v="1316948"/>
    <s v="L405726"/>
    <s v="G405623"/>
  </r>
  <r>
    <s v="https://www.gem.wiki/Huadian_Zhangqiu_Gas_Thermal_power_station"/>
    <x v="72"/>
    <s v="Huadian Zhangqiu Gas Thermal power station"/>
    <s v="华电章丘燃机热电厂"/>
    <s v="2"/>
    <s v="NG"/>
    <n v="490"/>
    <x v="1"/>
    <x v="0"/>
    <s v="Y"/>
    <s v="not found"/>
    <s v="not found"/>
    <s v="N"/>
    <x v="7"/>
    <m/>
    <m/>
    <m/>
    <n v="36.727986999999999"/>
    <n v="117.399261"/>
    <s v="exact"/>
    <s v="Jinan"/>
    <s v="Zhangqiu"/>
    <m/>
    <s v="Shandong"/>
    <x v="2"/>
    <s v="Eastern Asia"/>
    <m/>
    <m/>
    <m/>
    <m/>
    <m/>
    <m/>
    <s v="1055216"/>
    <n v="1316949"/>
    <s v="L405726"/>
    <s v="G405624"/>
  </r>
  <r>
    <s v="https://www.gem.wiki/Huadian_Zhuhai_Doumen_power_station"/>
    <x v="72"/>
    <s v="Huadian Zhuhai Doumen power station"/>
    <s v="珠海斗门华电热电联产项目"/>
    <s v="1"/>
    <s v="NG"/>
    <n v="115"/>
    <x v="1"/>
    <x v="0"/>
    <s v="Y"/>
    <s v="not found"/>
    <s v="not found"/>
    <m/>
    <x v="49"/>
    <m/>
    <m/>
    <m/>
    <n v="22.2559873185652"/>
    <n v="113.337675426168"/>
    <s v="approximate"/>
    <s v="Zhuhai"/>
    <m/>
    <s v="Doumen District"/>
    <s v="Guangdong"/>
    <x v="2"/>
    <s v="Eastern Asia"/>
    <m/>
    <m/>
    <m/>
    <m/>
    <m/>
    <m/>
    <m/>
    <m/>
    <s v="L407758"/>
    <s v="G410260"/>
  </r>
  <r>
    <s v="https://www.gem.wiki/Huadian_Zhuhai_Doumen_power_station"/>
    <x v="72"/>
    <s v="Huadian Zhuhai Doumen power station"/>
    <s v="珠海斗门华电热电联产项目"/>
    <s v="2"/>
    <s v="NG"/>
    <n v="115"/>
    <x v="1"/>
    <x v="0"/>
    <s v="Y"/>
    <s v="not found"/>
    <s v="not found"/>
    <m/>
    <x v="49"/>
    <m/>
    <m/>
    <m/>
    <n v="22.2559873185652"/>
    <n v="113.337675426168"/>
    <s v="approximate"/>
    <s v="Zhuhai"/>
    <m/>
    <s v="Doumen District"/>
    <s v="Guangdong"/>
    <x v="2"/>
    <s v="Eastern Asia"/>
    <m/>
    <m/>
    <m/>
    <m/>
    <m/>
    <m/>
    <m/>
    <m/>
    <s v="L407758"/>
    <s v="G410259"/>
  </r>
  <r>
    <s v="https://www.gem.wiki/Huadian_Zibo_Gas_power_station"/>
    <x v="72"/>
    <s v="Huadian Zibo Gas power station"/>
    <s v="华电淄博2×9F级燃气蒸汽联合循环热电联产"/>
    <s v="1"/>
    <s v="NG"/>
    <n v="850"/>
    <x v="2"/>
    <x v="0"/>
    <s v="Y"/>
    <s v="not found"/>
    <s v="not found"/>
    <m/>
    <x v="43"/>
    <m/>
    <m/>
    <m/>
    <n v="36.813299999999998"/>
    <n v="118.0551"/>
    <s v="approximate"/>
    <s v="Zibo City"/>
    <m/>
    <m/>
    <s v="Shandong"/>
    <x v="2"/>
    <s v="Eastern Asia"/>
    <m/>
    <m/>
    <m/>
    <m/>
    <m/>
    <m/>
    <m/>
    <m/>
    <s v="L407895"/>
    <s v="G410724"/>
  </r>
  <r>
    <s v="https://www.gem.wiki/Huadian_Zibo_Gas_power_station"/>
    <x v="72"/>
    <s v="Huadian Zibo Gas power station"/>
    <s v="华电淄博2×9F级燃气蒸汽联合循环热电联产"/>
    <s v="2"/>
    <s v="NG"/>
    <n v="850"/>
    <x v="2"/>
    <x v="0"/>
    <s v="Y"/>
    <s v="not found"/>
    <s v="not found"/>
    <m/>
    <x v="43"/>
    <m/>
    <m/>
    <m/>
    <n v="36.813299999999998"/>
    <n v="118.0551"/>
    <s v="approximate"/>
    <s v="Zibo City"/>
    <m/>
    <m/>
    <s v="Shandong"/>
    <x v="2"/>
    <s v="Eastern Asia"/>
    <m/>
    <m/>
    <m/>
    <m/>
    <m/>
    <m/>
    <m/>
    <m/>
    <s v="L407895"/>
    <s v="G410723"/>
  </r>
  <r>
    <s v="https://www.gem.wiki/Huadian_Zizhuang_Gas_power_station"/>
    <x v="72"/>
    <s v="Huadian Zizhuang Gas power station"/>
    <s v="上海华电莘庄工业区燃气热电厂"/>
    <s v="1"/>
    <s v="NG"/>
    <n v="60"/>
    <x v="0"/>
    <x v="0"/>
    <s v="Y"/>
    <m/>
    <m/>
    <s v="replacement"/>
    <x v="13"/>
    <m/>
    <m/>
    <m/>
    <n v="31.059584999999998"/>
    <n v="121.357885"/>
    <s v="exact"/>
    <s v="Shanghai"/>
    <m/>
    <s v="Minhang District"/>
    <s v="Shanghai"/>
    <x v="2"/>
    <s v="Eastern Asia"/>
    <m/>
    <m/>
    <s v="Shanghai Huadian Xinzhuang Industrial Zone Gas-fired Cogeneration District Distributed Energy Project"/>
    <m/>
    <m/>
    <m/>
    <s v="1140947"/>
    <n v="1316233"/>
    <s v="L405727"/>
    <s v="G405660"/>
  </r>
  <r>
    <s v="https://www.gem.wiki/Huadian_Zizhuang_Gas_power_station"/>
    <x v="72"/>
    <s v="Huadian Zizhuang Gas power station"/>
    <s v="上海华电莘庄工业区燃气热电厂"/>
    <s v="2"/>
    <s v="NG"/>
    <n v="60"/>
    <x v="0"/>
    <x v="0"/>
    <s v="Y"/>
    <m/>
    <m/>
    <s v="replacement"/>
    <x v="13"/>
    <m/>
    <m/>
    <m/>
    <n v="31.059584999999998"/>
    <n v="121.357885"/>
    <s v="exact"/>
    <s v="Shanghai"/>
    <m/>
    <s v="Minhang District"/>
    <s v="Shanghai"/>
    <x v="2"/>
    <s v="Eastern Asia"/>
    <m/>
    <m/>
    <s v="Shanghai Huadian Xinzhuang Industrial Zone Gas-fired Cogeneration District Distributed Energy Project"/>
    <m/>
    <m/>
    <m/>
    <s v="1140947"/>
    <n v="1316234"/>
    <s v="L405727"/>
    <s v="G405661"/>
  </r>
  <r>
    <s v="https://www.gem.wiki/Huahai_Energy_Deqing_Gas_Thermal_power_station"/>
    <x v="72"/>
    <s v="Huahai Energy Deqing Gas Thermal power station"/>
    <s v="华海能源德庆工业园天然气热电厂"/>
    <s v="1"/>
    <s v="NG"/>
    <n v="120"/>
    <x v="1"/>
    <x v="0"/>
    <s v="Y"/>
    <s v="not found"/>
    <s v="not found"/>
    <s v="N"/>
    <x v="43"/>
    <m/>
    <m/>
    <m/>
    <n v="23.140864000000001"/>
    <n v="111.807434"/>
    <s v="approximate"/>
    <s v="Zhaoqing"/>
    <m/>
    <s v="Deqing"/>
    <s v="Guangdong"/>
    <x v="2"/>
    <s v="Eastern Asia"/>
    <m/>
    <m/>
    <m/>
    <m/>
    <m/>
    <m/>
    <m/>
    <m/>
    <s v="L405728"/>
    <s v="G405238"/>
  </r>
  <r>
    <s v="https://www.gem.wiki/Huahai_Energy_Deqing_Gas_Thermal_power_station"/>
    <x v="72"/>
    <s v="Huahai Energy Deqing Gas Thermal power station"/>
    <s v="华海能源德庆工业园天然气热电厂"/>
    <s v="2"/>
    <s v="NG"/>
    <n v="120"/>
    <x v="1"/>
    <x v="0"/>
    <s v="Y"/>
    <s v="not found"/>
    <s v="not found"/>
    <s v="N"/>
    <x v="43"/>
    <m/>
    <m/>
    <m/>
    <n v="23.140864000000001"/>
    <n v="111.807434"/>
    <s v="approximate"/>
    <s v="Zhaoqing"/>
    <m/>
    <s v="Deqing"/>
    <s v="Guangdong"/>
    <x v="2"/>
    <s v="Eastern Asia"/>
    <m/>
    <m/>
    <m/>
    <m/>
    <m/>
    <m/>
    <m/>
    <m/>
    <s v="L405728"/>
    <s v="G405239"/>
  </r>
  <r>
    <s v="https://www.gem.wiki/Huaneng_Beijing_power_station"/>
    <x v="72"/>
    <s v="Huaneng Beijing power station"/>
    <s v="华能北京热电厂"/>
    <s v="1"/>
    <s v="NG"/>
    <n v="845"/>
    <x v="0"/>
    <x v="0"/>
    <s v="Y"/>
    <m/>
    <m/>
    <s v="replacement"/>
    <x v="14"/>
    <m/>
    <m/>
    <m/>
    <n v="39.885361000000003"/>
    <n v="116.53537"/>
    <s v="exact"/>
    <s v="Beijing"/>
    <m/>
    <s v="Chaoyang District"/>
    <s v="Beijing"/>
    <x v="2"/>
    <s v="Eastern Asia"/>
    <m/>
    <m/>
    <s v="Beijing Southeast Gas Thermal Power Station, Huaneng Beijing Thermal power station"/>
    <m/>
    <m/>
    <m/>
    <s v="1117299"/>
    <m/>
    <s v="L100255"/>
    <s v="G405759"/>
  </r>
  <r>
    <s v="https://www.gem.wiki/Huaneng_Beijing_power_station"/>
    <x v="72"/>
    <s v="Huaneng Beijing power station"/>
    <s v="华能北京热电厂"/>
    <s v="2"/>
    <s v="NG"/>
    <n v="924"/>
    <x v="0"/>
    <x v="0"/>
    <s v="Y"/>
    <m/>
    <m/>
    <s v="replacement"/>
    <x v="17"/>
    <m/>
    <m/>
    <m/>
    <n v="39.885361000000003"/>
    <n v="116.53537"/>
    <s v="exact"/>
    <s v="Beijing"/>
    <m/>
    <s v="Chaoyang District"/>
    <s v="Beijing"/>
    <x v="2"/>
    <s v="Eastern Asia"/>
    <m/>
    <m/>
    <s v="Beijing Southeast Gas Thermal Power Station, Huaneng Beijing Thermal power station"/>
    <m/>
    <m/>
    <m/>
    <s v="1117299"/>
    <m/>
    <s v="L100255"/>
    <s v="G405175"/>
  </r>
  <r>
    <s v="https://www.gem.wiki/Huaneng_Beijing_power_station"/>
    <x v="72"/>
    <s v="Huaneng Beijing power station"/>
    <s v="华能北京热电厂"/>
    <s v="3"/>
    <s v="NG"/>
    <n v="998"/>
    <x v="0"/>
    <x v="0"/>
    <s v="Y"/>
    <m/>
    <m/>
    <s v="replacement"/>
    <x v="31"/>
    <m/>
    <m/>
    <m/>
    <n v="39.885361000000003"/>
    <n v="116.53537"/>
    <s v="exact"/>
    <s v="Beijing"/>
    <m/>
    <s v="Chaoyang District"/>
    <s v="Beijing"/>
    <x v="2"/>
    <s v="Eastern Asia"/>
    <m/>
    <m/>
    <s v="Beijing Southeast Gas Thermal Power Station, Huaneng Beijing Thermal power station"/>
    <m/>
    <m/>
    <m/>
    <s v="1117299"/>
    <m/>
    <s v="L100255"/>
    <s v="G405176"/>
  </r>
  <r>
    <s v="https://www.gem.wiki/Huaneng_Chongqing_Liangjiang_Gas_power_station"/>
    <x v="72"/>
    <s v="Huaneng Chongqing Liangjiang Gas power station"/>
    <s v="华能重庆两江燃机发电厂"/>
    <s v="1"/>
    <s v="NG"/>
    <n v="470"/>
    <x v="0"/>
    <x v="0"/>
    <s v="Y"/>
    <m/>
    <m/>
    <m/>
    <x v="2"/>
    <m/>
    <m/>
    <m/>
    <n v="29.784344999999998"/>
    <n v="106.51269499999999"/>
    <s v="exact"/>
    <s v="Chongqing"/>
    <m/>
    <s v="Liangjiang New District"/>
    <s v="Chongqing"/>
    <x v="2"/>
    <s v="Eastern Asia"/>
    <s v="WRI: WRI1061065"/>
    <m/>
    <m/>
    <m/>
    <m/>
    <m/>
    <s v="1089751"/>
    <m/>
    <s v="L405730"/>
    <s v="G405180"/>
  </r>
  <r>
    <s v="https://www.gem.wiki/Huaneng_Chongqing_Liangjiang_Gas_power_station"/>
    <x v="72"/>
    <s v="Huaneng Chongqing Liangjiang Gas power station"/>
    <s v="华能重庆两江燃机发电厂"/>
    <s v="2"/>
    <s v="NG"/>
    <n v="470"/>
    <x v="0"/>
    <x v="0"/>
    <s v="Y"/>
    <m/>
    <m/>
    <m/>
    <x v="2"/>
    <m/>
    <m/>
    <m/>
    <n v="29.784344999999998"/>
    <n v="106.51269499999999"/>
    <s v="exact"/>
    <s v="Chongqing"/>
    <m/>
    <s v="Liangjiang New District"/>
    <s v="Chongqing"/>
    <x v="2"/>
    <s v="Eastern Asia"/>
    <s v="WRI: WRI1061065"/>
    <m/>
    <m/>
    <m/>
    <m/>
    <m/>
    <s v="1089751"/>
    <m/>
    <s v="L405730"/>
    <s v="G405181"/>
  </r>
  <r>
    <s v="https://www.gem.wiki/Huaneng_Chongqing_Liangjiang_Gas_power_station"/>
    <x v="72"/>
    <s v="Huaneng Chongqing Liangjiang Gas power station"/>
    <s v="华能重庆两江燃机发电厂"/>
    <s v="2-1"/>
    <s v="NG"/>
    <n v="700"/>
    <x v="2"/>
    <x v="0"/>
    <s v="not found"/>
    <s v="not found"/>
    <s v="not found"/>
    <s v="N"/>
    <x v="40"/>
    <m/>
    <m/>
    <m/>
    <n v="29.784344999999998"/>
    <n v="106.51269499999999"/>
    <s v="exact"/>
    <s v="Chongqing"/>
    <m/>
    <s v="Liangjiang New District"/>
    <s v="Chongqing"/>
    <x v="2"/>
    <s v="Eastern Asia"/>
    <s v="WRI: WRI1061065"/>
    <m/>
    <m/>
    <m/>
    <m/>
    <m/>
    <s v="1089751"/>
    <m/>
    <s v="L405730"/>
    <s v="G410550"/>
  </r>
  <r>
    <s v="https://www.gem.wiki/Huaneng_Chongqing_Liangjiang_Gas_power_station"/>
    <x v="72"/>
    <s v="Huaneng Chongqing Liangjiang Gas power station"/>
    <s v="华能重庆两江燃机发电厂"/>
    <s v="2-2"/>
    <s v="NG"/>
    <n v="700"/>
    <x v="2"/>
    <x v="0"/>
    <s v="not found"/>
    <s v="not found"/>
    <s v="not found"/>
    <s v="N"/>
    <x v="54"/>
    <m/>
    <m/>
    <m/>
    <n v="29.784344999999998"/>
    <n v="106.51269499999999"/>
    <s v="exact"/>
    <s v="Chongqing"/>
    <m/>
    <s v="Liangjiang New District"/>
    <s v="Chongqing"/>
    <x v="2"/>
    <s v="Eastern Asia"/>
    <s v="WRI: WRI1061065"/>
    <m/>
    <m/>
    <m/>
    <m/>
    <m/>
    <s v="1089751"/>
    <m/>
    <s v="L405730"/>
    <s v="G410549"/>
  </r>
  <r>
    <s v="https://www.gem.wiki/Huaneng_Chongqing_Liangjiang_Gas_power_station"/>
    <x v="72"/>
    <s v="Huaneng Chongqing Liangjiang Gas power station"/>
    <s v="华能重庆两江燃机发电厂"/>
    <s v="2-3"/>
    <s v="NG"/>
    <n v="700"/>
    <x v="2"/>
    <x v="0"/>
    <s v="not found"/>
    <s v="not found"/>
    <s v="not found"/>
    <s v="N"/>
    <x v="43"/>
    <m/>
    <m/>
    <m/>
    <n v="29.784344999999998"/>
    <n v="106.51269499999999"/>
    <s v="exact"/>
    <s v="Chongqing"/>
    <m/>
    <s v="Liangjiang New District"/>
    <s v="Chongqing"/>
    <x v="2"/>
    <s v="Eastern Asia"/>
    <s v="WRI: WRI1061065"/>
    <m/>
    <m/>
    <m/>
    <m/>
    <m/>
    <s v="1089751"/>
    <m/>
    <s v="L405730"/>
    <s v="G410548"/>
  </r>
  <r>
    <s v="https://www.gem.wiki/Huaneng_Dainan_Gas_power_station"/>
    <x v="72"/>
    <s v="Huaneng Dainan Gas power station"/>
    <s v="华能戴南燃机热电厂"/>
    <s v="1"/>
    <s v="NG"/>
    <n v="100"/>
    <x v="1"/>
    <x v="0"/>
    <s v="Y"/>
    <s v="not found"/>
    <s v="not found"/>
    <m/>
    <x v="43"/>
    <m/>
    <m/>
    <m/>
    <n v="32.725448999999998"/>
    <n v="120.067667"/>
    <s v="exact"/>
    <s v="Xinghua"/>
    <s v="Dainan"/>
    <m/>
    <s v="Jiangsu"/>
    <x v="2"/>
    <s v="Eastern Asia"/>
    <m/>
    <m/>
    <m/>
    <m/>
    <m/>
    <m/>
    <m/>
    <m/>
    <s v="L405731"/>
    <s v="G405537"/>
  </r>
  <r>
    <s v="https://www.gem.wiki/Huaneng_Dainan_Gas_power_station"/>
    <x v="72"/>
    <s v="Huaneng Dainan Gas power station"/>
    <s v="华能戴南燃机热电厂"/>
    <s v="2"/>
    <s v="NG"/>
    <n v="100"/>
    <x v="1"/>
    <x v="0"/>
    <s v="Y"/>
    <s v="not found"/>
    <s v="not found"/>
    <m/>
    <x v="43"/>
    <m/>
    <m/>
    <m/>
    <n v="32.725448999999998"/>
    <n v="120.067667"/>
    <s v="exact"/>
    <s v="Xinghua"/>
    <s v="Dainan"/>
    <m/>
    <s v="Jiangsu"/>
    <x v="2"/>
    <s v="Eastern Asia"/>
    <m/>
    <m/>
    <m/>
    <m/>
    <m/>
    <m/>
    <m/>
    <m/>
    <s v="L405731"/>
    <s v="G405538"/>
  </r>
  <r>
    <s v="https://www.gem.wiki/Huaneng_Dongguan_Gas_Thermal_power_station"/>
    <x v="72"/>
    <s v="Huaneng Dongguan Gas Thermal power station"/>
    <s v="华能东莞燃机热电"/>
    <s v="1-1"/>
    <s v="NG"/>
    <n v="473"/>
    <x v="0"/>
    <x v="0"/>
    <s v="Y"/>
    <s v="not found"/>
    <s v="not found"/>
    <m/>
    <x v="6"/>
    <m/>
    <m/>
    <m/>
    <n v="22.983207"/>
    <n v="114.10251700000001"/>
    <s v="exact"/>
    <s v="Dongguan"/>
    <s v="Xie Gang Town"/>
    <m/>
    <s v="Guangdong"/>
    <x v="2"/>
    <s v="Eastern Asia"/>
    <m/>
    <m/>
    <m/>
    <m/>
    <m/>
    <m/>
    <s v="1117490"/>
    <s v="1283563, 1283564"/>
    <s v="L405732"/>
    <s v="G405264"/>
  </r>
  <r>
    <s v="https://www.gem.wiki/Huaneng_Dongguan_Gas_Thermal_power_station"/>
    <x v="72"/>
    <s v="Huaneng Dongguan Gas Thermal power station"/>
    <s v="华能东莞燃机热电"/>
    <s v="1-2"/>
    <s v="NG"/>
    <n v="472.52"/>
    <x v="0"/>
    <x v="0"/>
    <s v="Y"/>
    <s v="not found"/>
    <s v="not found"/>
    <m/>
    <x v="6"/>
    <m/>
    <m/>
    <m/>
    <n v="22.983207"/>
    <n v="114.10251700000001"/>
    <s v="exact"/>
    <s v="Dongguan"/>
    <s v="Xie Gang Town"/>
    <m/>
    <s v="Guangdong"/>
    <x v="2"/>
    <s v="Eastern Asia"/>
    <m/>
    <m/>
    <m/>
    <m/>
    <m/>
    <m/>
    <s v="1117490"/>
    <s v="1317158, 1317159"/>
    <s v="L405732"/>
    <s v="G405265"/>
  </r>
  <r>
    <s v="https://www.gem.wiki/Huaneng_Dongguan_Gas_Thermal_power_station"/>
    <x v="72"/>
    <s v="Huaneng Dongguan Gas Thermal power station"/>
    <s v="华能东莞燃机热电"/>
    <s v="2-1"/>
    <s v="NG"/>
    <n v="470"/>
    <x v="1"/>
    <x v="0"/>
    <s v="not found"/>
    <s v="not found"/>
    <s v="not found"/>
    <m/>
    <x v="7"/>
    <m/>
    <m/>
    <m/>
    <n v="22.983207"/>
    <n v="114.10251700000001"/>
    <s v="exact"/>
    <s v="Dongguan"/>
    <s v="Xie Gang Town"/>
    <m/>
    <s v="Guangdong"/>
    <x v="2"/>
    <s v="Eastern Asia"/>
    <m/>
    <m/>
    <m/>
    <m/>
    <m/>
    <m/>
    <s v="1117490"/>
    <n v="1317160"/>
    <s v="L405732"/>
    <s v="G410220"/>
  </r>
  <r>
    <s v="https://www.gem.wiki/Huaneng_Dongguan_Gas_Thermal_power_station"/>
    <x v="72"/>
    <s v="Huaneng Dongguan Gas Thermal power station"/>
    <s v="华能东莞燃机热电"/>
    <s v="2-2"/>
    <s v="NG"/>
    <n v="470"/>
    <x v="1"/>
    <x v="0"/>
    <s v="not found"/>
    <s v="not found"/>
    <s v="not found"/>
    <m/>
    <x v="7"/>
    <m/>
    <m/>
    <m/>
    <n v="22.983207"/>
    <n v="114.10251700000001"/>
    <s v="exact"/>
    <s v="Dongguan"/>
    <s v="Xie Gang Town"/>
    <m/>
    <s v="Guangdong"/>
    <x v="2"/>
    <s v="Eastern Asia"/>
    <m/>
    <m/>
    <m/>
    <m/>
    <m/>
    <m/>
    <s v="1117490"/>
    <n v="1317161"/>
    <s v="L405732"/>
    <s v="G410219"/>
  </r>
  <r>
    <s v="https://www.gem.wiki/Huaneng_Guilin_Distributed_Gas_power_station"/>
    <x v="72"/>
    <s v="Huaneng Guilin Distributed Gas power station"/>
    <s v="华能桂林燃气分布式能源站"/>
    <s v="1"/>
    <s v="NG"/>
    <n v="70"/>
    <x v="0"/>
    <x v="0"/>
    <s v="Y"/>
    <m/>
    <m/>
    <m/>
    <x v="31"/>
    <m/>
    <m/>
    <m/>
    <n v="25.210685999999999"/>
    <n v="110.180593"/>
    <s v="exact"/>
    <s v="Guilin"/>
    <m/>
    <s v="Xicheng Industrial Park"/>
    <s v="Guangxi"/>
    <x v="2"/>
    <s v="Eastern Asia"/>
    <m/>
    <m/>
    <m/>
    <m/>
    <m/>
    <m/>
    <s v="1099753"/>
    <s v="1255868, 1255870"/>
    <s v="L405733"/>
    <s v="G405395"/>
  </r>
  <r>
    <s v="https://www.gem.wiki/Huaneng_Guilin_Distributed_Gas_power_station"/>
    <x v="72"/>
    <s v="Huaneng Guilin Distributed Gas power station"/>
    <s v="华能桂林燃气分布式能源站"/>
    <s v="2"/>
    <s v="NG"/>
    <n v="70"/>
    <x v="0"/>
    <x v="0"/>
    <s v="Y"/>
    <m/>
    <m/>
    <m/>
    <x v="31"/>
    <m/>
    <m/>
    <m/>
    <n v="25.210685999999999"/>
    <n v="110.180593"/>
    <s v="exact"/>
    <s v="Guilin"/>
    <m/>
    <s v="Xicheng Industrial Park"/>
    <s v="Guangxi"/>
    <x v="2"/>
    <s v="Eastern Asia"/>
    <m/>
    <m/>
    <m/>
    <m/>
    <m/>
    <m/>
    <s v="1099753"/>
    <s v="1255871, 1255874"/>
    <s v="L405733"/>
    <s v="G405396"/>
  </r>
  <r>
    <s v="https://www.gem.wiki/Huaneng_Guilin_Distributed_Gas_power_station"/>
    <x v="72"/>
    <s v="Huaneng Guilin Distributed Gas power station"/>
    <s v="华能桂林燃气分布式能源站"/>
    <s v="3"/>
    <s v="NG"/>
    <n v="70"/>
    <x v="0"/>
    <x v="0"/>
    <s v="Y"/>
    <m/>
    <m/>
    <m/>
    <x v="31"/>
    <m/>
    <m/>
    <m/>
    <n v="25.210685999999999"/>
    <n v="110.180593"/>
    <s v="exact"/>
    <s v="Guilin"/>
    <m/>
    <s v="Xicheng Industrial Park"/>
    <s v="Guangxi"/>
    <x v="2"/>
    <s v="Eastern Asia"/>
    <m/>
    <m/>
    <m/>
    <m/>
    <m/>
    <m/>
    <s v="1099753"/>
    <s v="1255872, 1255875"/>
    <s v="L405733"/>
    <s v="G405397"/>
  </r>
  <r>
    <s v="https://www.gem.wiki/Huaneng_Haikou_power_plant"/>
    <x v="72"/>
    <s v="Huaneng Haikou power plant"/>
    <s v="华能海口电厂天然气发电项目"/>
    <s v="1"/>
    <s v="NG"/>
    <n v="460"/>
    <x v="3"/>
    <x v="0"/>
    <s v="not found"/>
    <m/>
    <m/>
    <s v="replacement"/>
    <x v="43"/>
    <m/>
    <m/>
    <m/>
    <n v="19.961827"/>
    <n v="110.03595300000001"/>
    <s v="exact"/>
    <s v="Haikou"/>
    <s v="Laocheng Town, Chengmai County"/>
    <m/>
    <s v="Hainan"/>
    <x v="2"/>
    <s v="Eastern Asia"/>
    <m/>
    <m/>
    <m/>
    <m/>
    <m/>
    <m/>
    <m/>
    <m/>
    <s v="L408682"/>
    <s v="G412380"/>
  </r>
  <r>
    <s v="https://www.gem.wiki/Huaneng_Haikou_power_plant"/>
    <x v="72"/>
    <s v="Huaneng Haikou power plant"/>
    <s v="华能海口电厂天然气发电项目"/>
    <s v="2"/>
    <s v="NG"/>
    <n v="460"/>
    <x v="3"/>
    <x v="0"/>
    <s v="not found"/>
    <m/>
    <m/>
    <s v="replacement"/>
    <x v="43"/>
    <m/>
    <m/>
    <m/>
    <n v="19.961827"/>
    <n v="110.03595300000001"/>
    <s v="exact"/>
    <s v="Haikou"/>
    <s v="Laocheng Town, Chengmai County"/>
    <m/>
    <s v="Hainan"/>
    <x v="2"/>
    <s v="Eastern Asia"/>
    <m/>
    <m/>
    <m/>
    <m/>
    <m/>
    <m/>
    <m/>
    <m/>
    <s v="L408682"/>
    <s v="G412379"/>
  </r>
  <r>
    <s v="https://www.gem.wiki/Huaneng_Jiangyin_Gas_Thermal_power_station"/>
    <x v="72"/>
    <s v="Huaneng Jiangyin Gas Thermal power station"/>
    <s v="华能江阴燃机热电厂"/>
    <s v="1"/>
    <s v="NG"/>
    <n v="400"/>
    <x v="0"/>
    <x v="0"/>
    <s v="Y"/>
    <m/>
    <m/>
    <m/>
    <x v="6"/>
    <m/>
    <m/>
    <m/>
    <n v="31.759170999999998"/>
    <n v="120.385457"/>
    <s v="exact"/>
    <s v="Jiangyin"/>
    <s v="Zhutang"/>
    <m/>
    <s v="Jiangsu"/>
    <x v="2"/>
    <s v="Eastern Asia"/>
    <m/>
    <m/>
    <m/>
    <m/>
    <m/>
    <m/>
    <m/>
    <m/>
    <s v="L405734"/>
    <s v="G405539"/>
  </r>
  <r>
    <s v="https://www.gem.wiki/Huaneng_Jiangyin_Gas_Thermal_power_station"/>
    <x v="72"/>
    <s v="Huaneng Jiangyin Gas Thermal power station"/>
    <s v="华能江阴燃机热电厂"/>
    <s v="2"/>
    <s v="NG"/>
    <n v="400"/>
    <x v="0"/>
    <x v="0"/>
    <s v="Y"/>
    <m/>
    <m/>
    <m/>
    <x v="6"/>
    <m/>
    <m/>
    <m/>
    <n v="31.759170999999998"/>
    <n v="120.385457"/>
    <s v="exact"/>
    <s v="Jiangyin"/>
    <s v="Zhutang"/>
    <m/>
    <s v="Jiangsu"/>
    <x v="2"/>
    <s v="Eastern Asia"/>
    <m/>
    <m/>
    <m/>
    <m/>
    <m/>
    <m/>
    <m/>
    <m/>
    <s v="L405734"/>
    <s v="G405540"/>
  </r>
  <r>
    <s v="https://www.gem.wiki/Huaneng_Jilin_Songyuan_power_station"/>
    <x v="72"/>
    <s v="Huaneng Jilin Songyuan power station"/>
    <s v="华能松原燃机热电厂"/>
    <s v="1"/>
    <s v="NG"/>
    <n v="830"/>
    <x v="2"/>
    <x v="0"/>
    <s v="not found"/>
    <s v="not found"/>
    <s v="not found"/>
    <s v="N"/>
    <x v="7"/>
    <m/>
    <m/>
    <m/>
    <n v="45.124699999999997"/>
    <n v="124.7972"/>
    <s v="approximate"/>
    <s v="Songyuan"/>
    <s v="Ningjiang District"/>
    <m/>
    <s v="Jilin"/>
    <x v="2"/>
    <s v="Eastern Asia"/>
    <m/>
    <m/>
    <m/>
    <m/>
    <m/>
    <m/>
    <m/>
    <m/>
    <s v="L101101"/>
    <s v="G410331"/>
  </r>
  <r>
    <s v="https://www.gem.wiki/Huaneng_Jilin_Songyuan_power_station"/>
    <x v="72"/>
    <s v="Huaneng Jilin Songyuan power station"/>
    <s v="华能松原燃机热电厂"/>
    <s v="2"/>
    <s v="NG"/>
    <n v="830"/>
    <x v="2"/>
    <x v="0"/>
    <s v="Y"/>
    <s v="not found"/>
    <s v="not found"/>
    <m/>
    <x v="43"/>
    <m/>
    <m/>
    <m/>
    <n v="45.124699999999997"/>
    <n v="124.7972"/>
    <s v="approximate"/>
    <s v="Songyuan"/>
    <s v="Ningjiang District"/>
    <m/>
    <s v="Jilin"/>
    <x v="2"/>
    <s v="Eastern Asia"/>
    <m/>
    <m/>
    <m/>
    <m/>
    <m/>
    <m/>
    <m/>
    <m/>
    <s v="L101101"/>
    <s v="G412378"/>
  </r>
  <r>
    <s v="https://www.gem.wiki/Huaneng_Longmen_Gas_power_station"/>
    <x v="72"/>
    <s v="Huaneng Longmen Gas power station"/>
    <s v="华能龙门天然气发电站"/>
    <s v="1"/>
    <s v="NG"/>
    <n v="460"/>
    <x v="2"/>
    <x v="0"/>
    <s v="not found"/>
    <s v="not found"/>
    <s v="not found"/>
    <s v="N"/>
    <x v="43"/>
    <m/>
    <m/>
    <m/>
    <n v="23.689872999999999"/>
    <n v="114.29032599999999"/>
    <s v="approximate"/>
    <s v="Huizhou"/>
    <m/>
    <s v="Longmen"/>
    <s v="Guangdong"/>
    <x v="2"/>
    <s v="Eastern Asia"/>
    <m/>
    <m/>
    <m/>
    <m/>
    <m/>
    <m/>
    <m/>
    <m/>
    <s v="L405871"/>
    <s v="G405787"/>
  </r>
  <r>
    <s v="https://www.gem.wiki/Huaneng_Longmen_Gas_power_station"/>
    <x v="72"/>
    <s v="Huaneng Longmen Gas power station"/>
    <s v="华能龙门天然气发电站"/>
    <s v="2"/>
    <s v="NG"/>
    <n v="460"/>
    <x v="2"/>
    <x v="0"/>
    <s v="not found"/>
    <s v="not found"/>
    <s v="not found"/>
    <s v="N"/>
    <x v="43"/>
    <m/>
    <m/>
    <m/>
    <n v="23.689872999999999"/>
    <n v="114.29032599999999"/>
    <s v="approximate"/>
    <s v="Huizhou"/>
    <m/>
    <s v="Longmen"/>
    <s v="Guangdong"/>
    <x v="2"/>
    <s v="Eastern Asia"/>
    <m/>
    <m/>
    <m/>
    <m/>
    <m/>
    <m/>
    <m/>
    <m/>
    <s v="L405871"/>
    <s v="G405788"/>
  </r>
  <r>
    <s v="https://www.gem.wiki/Huaneng_Nanjing_Jinling_Gas_power_station"/>
    <x v="72"/>
    <s v="Huaneng Nanjing Jinling Gas power station"/>
    <s v="华能南京金陵燃机发电厂"/>
    <s v="1"/>
    <s v="NG"/>
    <n v="390"/>
    <x v="0"/>
    <x v="0"/>
    <s v="Y"/>
    <m/>
    <m/>
    <m/>
    <x v="37"/>
    <m/>
    <m/>
    <m/>
    <n v="32.170428000000001"/>
    <n v="119.011004"/>
    <s v="exact"/>
    <s v="Nanjing"/>
    <s v="Qixia District"/>
    <m/>
    <s v="Jiangsu"/>
    <x v="2"/>
    <s v="Eastern Asia"/>
    <m/>
    <m/>
    <m/>
    <m/>
    <m/>
    <m/>
    <s v="1037265"/>
    <n v="1159581"/>
    <s v="L405736"/>
    <s v="G405531"/>
  </r>
  <r>
    <s v="https://www.gem.wiki/Huaneng_Nanjing_Jinling_Gas_power_station"/>
    <x v="72"/>
    <s v="Huaneng Nanjing Jinling Gas power station"/>
    <s v="华能南京金陵燃机发电厂"/>
    <s v="2"/>
    <s v="NG"/>
    <n v="390"/>
    <x v="0"/>
    <x v="0"/>
    <s v="Y"/>
    <m/>
    <m/>
    <m/>
    <x v="4"/>
    <m/>
    <m/>
    <m/>
    <n v="32.170428000000001"/>
    <n v="119.011004"/>
    <s v="exact"/>
    <s v="Nanjing"/>
    <s v="Qixia District"/>
    <m/>
    <s v="Jiangsu"/>
    <x v="2"/>
    <s v="Eastern Asia"/>
    <m/>
    <m/>
    <m/>
    <m/>
    <m/>
    <m/>
    <s v="1037265"/>
    <n v="1159582"/>
    <s v="L405736"/>
    <s v="G405532"/>
  </r>
  <r>
    <s v="https://www.gem.wiki/Huaneng_Nanjing_Jinling_Gas_power_station"/>
    <x v="72"/>
    <s v="Huaneng Nanjing Jinling Gas power station"/>
    <s v="华能南京金陵燃机发电厂"/>
    <s v="3"/>
    <s v="NG"/>
    <n v="191"/>
    <x v="0"/>
    <x v="0"/>
    <s v="Y"/>
    <m/>
    <m/>
    <m/>
    <x v="22"/>
    <m/>
    <m/>
    <m/>
    <n v="32.170428000000001"/>
    <n v="119.011004"/>
    <s v="exact"/>
    <s v="Nanjing"/>
    <s v="Qixia District"/>
    <m/>
    <s v="Jiangsu"/>
    <x v="2"/>
    <s v="Eastern Asia"/>
    <m/>
    <m/>
    <m/>
    <m/>
    <m/>
    <m/>
    <s v="1037265"/>
    <s v="1235032, 1235033"/>
    <s v="L405736"/>
    <s v="G405533"/>
  </r>
  <r>
    <s v="https://www.gem.wiki/Huaneng_Nanjing_Jinling_Gas_power_station"/>
    <x v="72"/>
    <s v="Huaneng Nanjing Jinling Gas power station"/>
    <s v="华能南京金陵燃机发电厂"/>
    <s v="4"/>
    <s v="NG"/>
    <n v="191"/>
    <x v="0"/>
    <x v="0"/>
    <s v="Y"/>
    <m/>
    <m/>
    <m/>
    <x v="22"/>
    <m/>
    <m/>
    <m/>
    <n v="32.170428000000001"/>
    <n v="119.011004"/>
    <s v="exact"/>
    <s v="Nanjing"/>
    <s v="Qixia District"/>
    <m/>
    <s v="Jiangsu"/>
    <x v="2"/>
    <s v="Eastern Asia"/>
    <m/>
    <m/>
    <m/>
    <m/>
    <m/>
    <m/>
    <s v="1037265"/>
    <s v="1235997, 1235996"/>
    <s v="L405736"/>
    <s v="G405534"/>
  </r>
  <r>
    <s v="https://www.gem.wiki/Huaneng_Nanshan_Gas_power_station"/>
    <x v="72"/>
    <s v="Huaneng Nanshan Gas power station"/>
    <s v="华能南山燃气发电厂"/>
    <s v="1-1"/>
    <s v="LNG"/>
    <n v="66"/>
    <x v="0"/>
    <x v="0"/>
    <s v="not found"/>
    <m/>
    <m/>
    <m/>
    <x v="20"/>
    <m/>
    <m/>
    <m/>
    <n v="18.318066000000002"/>
    <n v="109.159802"/>
    <s v="exact"/>
    <s v="Sanya"/>
    <m/>
    <m/>
    <s v="Hainan"/>
    <x v="2"/>
    <s v="Eastern Asia"/>
    <m/>
    <m/>
    <m/>
    <m/>
    <m/>
    <m/>
    <s v="1018086"/>
    <s v="1145859, 1118215"/>
    <s v="L405737"/>
    <s v="G405411"/>
  </r>
  <r>
    <s v="https://www.gem.wiki/Huaneng_Nanshan_Gas_power_station"/>
    <x v="72"/>
    <s v="Huaneng Nanshan Gas power station"/>
    <s v="华能南山燃气发电厂"/>
    <s v="1-2"/>
    <s v="LNG"/>
    <n v="66"/>
    <x v="0"/>
    <x v="0"/>
    <s v="not found"/>
    <m/>
    <m/>
    <m/>
    <x v="48"/>
    <m/>
    <m/>
    <m/>
    <n v="18.318066000000002"/>
    <n v="109.159802"/>
    <s v="exact"/>
    <s v="Sanya"/>
    <m/>
    <m/>
    <s v="Hainan"/>
    <x v="2"/>
    <s v="Eastern Asia"/>
    <m/>
    <m/>
    <m/>
    <m/>
    <m/>
    <m/>
    <s v="1018086"/>
    <s v="1145860, 1118216"/>
    <s v="L405737"/>
    <s v="G405412"/>
  </r>
  <r>
    <s v="https://www.gem.wiki/Huaneng_Nanshan_Gas_power_station"/>
    <x v="72"/>
    <s v="Huaneng Nanshan Gas power station"/>
    <s v="华能南山燃气发电厂"/>
    <s v="2-1"/>
    <s v="LNG"/>
    <n v="460"/>
    <x v="1"/>
    <x v="0"/>
    <s v="Y"/>
    <s v="not found"/>
    <s v="not found"/>
    <s v="N"/>
    <x v="43"/>
    <m/>
    <m/>
    <m/>
    <n v="18.318066000000002"/>
    <n v="109.159802"/>
    <s v="exact"/>
    <s v="Sanya"/>
    <m/>
    <m/>
    <s v="Hainan"/>
    <x v="2"/>
    <s v="Eastern Asia"/>
    <m/>
    <m/>
    <m/>
    <m/>
    <m/>
    <m/>
    <s v="1018086"/>
    <n v="1188471"/>
    <s v="L405737"/>
    <s v="G405413"/>
  </r>
  <r>
    <s v="https://www.gem.wiki/Huaneng_Nanshan_Gas_power_station"/>
    <x v="72"/>
    <s v="Huaneng Nanshan Gas power station"/>
    <s v="华能南山燃气发电厂"/>
    <s v="2-2"/>
    <s v="LNG"/>
    <n v="460"/>
    <x v="1"/>
    <x v="0"/>
    <s v="Y"/>
    <s v="not found"/>
    <s v="not found"/>
    <s v="N"/>
    <x v="43"/>
    <m/>
    <m/>
    <m/>
    <n v="18.318066000000002"/>
    <n v="109.159802"/>
    <s v="exact"/>
    <s v="Sanya"/>
    <m/>
    <m/>
    <s v="Hainan"/>
    <x v="2"/>
    <s v="Eastern Asia"/>
    <m/>
    <m/>
    <m/>
    <m/>
    <m/>
    <m/>
    <s v="1018086"/>
    <n v="1188472"/>
    <s v="L405737"/>
    <s v="G405414"/>
  </r>
  <r>
    <s v="https://www.gem.wiki/Huaneng_Nantong_power_station"/>
    <x v="72"/>
    <s v="Huaneng Nantong power station"/>
    <s v="华能南通电厂"/>
    <s v="1"/>
    <s v="NG"/>
    <n v="745"/>
    <x v="1"/>
    <x v="0"/>
    <s v="not found"/>
    <s v="not found"/>
    <s v="not found"/>
    <s v="N"/>
    <x v="7"/>
    <m/>
    <m/>
    <m/>
    <n v="32.032139999999998"/>
    <n v="120.76956"/>
    <s v="exact"/>
    <s v="Nantong"/>
    <m/>
    <m/>
    <s v="Jiangsu"/>
    <x v="2"/>
    <s v="Eastern Asia"/>
    <m/>
    <m/>
    <s v="Huaneng Nantong Gas Turbine Innovation Development Demonstration Project"/>
    <m/>
    <m/>
    <m/>
    <s v="1140802"/>
    <n v="1315998"/>
    <s v="L405738"/>
    <s v="G405535"/>
  </r>
  <r>
    <s v="https://www.gem.wiki/Huaneng_Nantong_power_station"/>
    <x v="72"/>
    <s v="Huaneng Nantong power station"/>
    <s v="华能南通电厂"/>
    <s v="2"/>
    <s v="NG"/>
    <n v="745"/>
    <x v="1"/>
    <x v="0"/>
    <s v="not found"/>
    <s v="not found"/>
    <s v="not found"/>
    <s v="N"/>
    <x v="7"/>
    <m/>
    <m/>
    <m/>
    <n v="32.032139999999998"/>
    <n v="120.76956"/>
    <s v="exact"/>
    <s v="Nantong"/>
    <m/>
    <m/>
    <s v="Jiangsu"/>
    <x v="2"/>
    <s v="Eastern Asia"/>
    <m/>
    <m/>
    <s v="Huaneng Nantong Gas Turbine Innovation Development Demonstration Project"/>
    <m/>
    <m/>
    <m/>
    <s v="1140802"/>
    <n v="1315999"/>
    <s v="L405738"/>
    <s v="G405536"/>
  </r>
  <r>
    <s v="https://www.gem.wiki/Huaneng_Pengzhou_power_station"/>
    <x v="72"/>
    <s v="Huaneng Pengzhou power station"/>
    <s v="彭州市华能彭州燃机工程一期项目"/>
    <s v="1"/>
    <s v="NG"/>
    <n v="400"/>
    <x v="1"/>
    <x v="0"/>
    <s v="Y"/>
    <s v="not found"/>
    <s v="not found"/>
    <s v="N"/>
    <x v="7"/>
    <m/>
    <m/>
    <m/>
    <n v="31.057280741585799"/>
    <n v="103.90690948184"/>
    <s v="approximate"/>
    <s v="Longfeng Town"/>
    <s v="Pengzhou City"/>
    <s v="Chengdu City"/>
    <s v="Sichuan"/>
    <x v="2"/>
    <s v="Eastern Asia"/>
    <m/>
    <m/>
    <m/>
    <m/>
    <m/>
    <m/>
    <m/>
    <m/>
    <s v="L407889"/>
    <s v="G410670"/>
  </r>
  <r>
    <s v="https://www.gem.wiki/Huaneng_Pengzhou_power_station"/>
    <x v="72"/>
    <s v="Huaneng Pengzhou power station"/>
    <s v="华能彭州天然气热电联产项目"/>
    <s v="2"/>
    <s v="NG"/>
    <n v="400"/>
    <x v="1"/>
    <x v="0"/>
    <s v="Y"/>
    <s v="not found"/>
    <s v="not found"/>
    <s v="N"/>
    <x v="7"/>
    <m/>
    <m/>
    <m/>
    <n v="31.057280741585799"/>
    <n v="103.90690948184"/>
    <s v="approximate"/>
    <s v="Longfeng Town"/>
    <s v="Pengzhou City"/>
    <s v="Chengdu City"/>
    <s v="Sichuan"/>
    <x v="2"/>
    <s v="Eastern Asia"/>
    <m/>
    <m/>
    <m/>
    <m/>
    <m/>
    <m/>
    <m/>
    <m/>
    <s v="L407889"/>
    <s v="G410669"/>
  </r>
  <r>
    <s v="https://www.gem.wiki/Huaneng_Qingyuan_power_station"/>
    <x v="72"/>
    <s v="Huaneng Qingyuan power station"/>
    <s v="华能清远高新区燃气电厂"/>
    <s v="1-1"/>
    <s v="NG"/>
    <n v="120"/>
    <x v="1"/>
    <x v="0"/>
    <s v="Y"/>
    <s v="not found"/>
    <s v="not found"/>
    <s v="N"/>
    <x v="7"/>
    <m/>
    <m/>
    <m/>
    <n v="23.626815000000001"/>
    <n v="113.073891"/>
    <s v="approximate"/>
    <s v="Qingyuan"/>
    <m/>
    <s v="Gaoxin District"/>
    <s v="Guangdong"/>
    <x v="2"/>
    <s v="Eastern Asia"/>
    <m/>
    <m/>
    <m/>
    <m/>
    <m/>
    <m/>
    <s v="1140557"/>
    <n v="1315706"/>
    <s v="L407766"/>
    <s v="G410281"/>
  </r>
  <r>
    <s v="https://www.gem.wiki/Huaneng_Qingyuan_power_station"/>
    <x v="72"/>
    <s v="Huaneng Qingyuan power station"/>
    <s v="华能清远高新区燃气电厂"/>
    <s v="1-2"/>
    <s v="NG"/>
    <n v="120"/>
    <x v="1"/>
    <x v="0"/>
    <s v="Y"/>
    <s v="not found"/>
    <s v="not found"/>
    <s v="N"/>
    <x v="7"/>
    <m/>
    <m/>
    <m/>
    <n v="23.626815000000001"/>
    <n v="113.073891"/>
    <s v="approximate"/>
    <s v="Qingyuan"/>
    <m/>
    <s v="Gaoxin District"/>
    <s v="Guangdong"/>
    <x v="2"/>
    <s v="Eastern Asia"/>
    <m/>
    <m/>
    <m/>
    <m/>
    <m/>
    <m/>
    <s v="1140557"/>
    <n v="1315707"/>
    <s v="L407766"/>
    <s v="G410280"/>
  </r>
  <r>
    <s v="https://www.gem.wiki/Huaneng_Shandong_Rizhao_power_station"/>
    <x v="72"/>
    <s v="Huaneng Shandong Rizhao power station"/>
    <s v="华能日照电厂2×9H天然气发电项目"/>
    <s v="1"/>
    <s v="NG"/>
    <n v="660"/>
    <x v="3"/>
    <x v="5"/>
    <s v="not found"/>
    <m/>
    <m/>
    <m/>
    <x v="43"/>
    <m/>
    <m/>
    <m/>
    <n v="35.346423000000001"/>
    <n v="119.514826"/>
    <s v="exact"/>
    <s v="Rizhao"/>
    <m/>
    <s v="Donggang District"/>
    <s v="Shandong"/>
    <x v="2"/>
    <s v="Eastern Asia"/>
    <m/>
    <m/>
    <m/>
    <m/>
    <m/>
    <m/>
    <m/>
    <m/>
    <s v="L408683"/>
    <s v="G412377"/>
  </r>
  <r>
    <s v="https://www.gem.wiki/Huaneng_Shandong_Rizhao_power_station"/>
    <x v="72"/>
    <s v="Huaneng Shandong Rizhao power station"/>
    <s v="华能日照电厂2×9H天然气发电项目"/>
    <s v="2"/>
    <s v="NG"/>
    <n v="660"/>
    <x v="3"/>
    <x v="5"/>
    <s v="not found"/>
    <m/>
    <m/>
    <m/>
    <x v="43"/>
    <m/>
    <m/>
    <m/>
    <n v="35.346423000000001"/>
    <n v="119.514826"/>
    <s v="exact"/>
    <s v="Rizhao"/>
    <m/>
    <s v="Donggang District"/>
    <s v="Shandong"/>
    <x v="2"/>
    <s v="Eastern Asia"/>
    <m/>
    <m/>
    <m/>
    <m/>
    <m/>
    <m/>
    <m/>
    <m/>
    <s v="L408683"/>
    <s v="G412376"/>
  </r>
  <r>
    <s v="https://www.gem.wiki/Huaneng_Shanghai_Gas_power_station"/>
    <x v="72"/>
    <s v="Huaneng Shanghai Gas power station"/>
    <s v="华能上海燃机电厂"/>
    <s v="1"/>
    <s v="NG"/>
    <n v="400"/>
    <x v="0"/>
    <x v="0"/>
    <s v="not found"/>
    <m/>
    <m/>
    <m/>
    <x v="37"/>
    <m/>
    <m/>
    <m/>
    <n v="31.463899999999999"/>
    <n v="121.4044"/>
    <s v="exact"/>
    <s v="Yuepu Town"/>
    <m/>
    <s v="Baoshan District"/>
    <s v="Shanghai"/>
    <x v="2"/>
    <s v="Eastern Asia"/>
    <m/>
    <m/>
    <m/>
    <m/>
    <m/>
    <m/>
    <s v="1056881"/>
    <n v="1183924"/>
    <s v="L405739"/>
    <s v="G405662"/>
  </r>
  <r>
    <s v="https://www.gem.wiki/Huaneng_Shanghai_Gas_power_station"/>
    <x v="72"/>
    <s v="Huaneng Shanghai Gas power station"/>
    <s v="华能上海燃机电厂"/>
    <s v="2"/>
    <s v="NG"/>
    <n v="400"/>
    <x v="0"/>
    <x v="0"/>
    <s v="not found"/>
    <m/>
    <m/>
    <m/>
    <x v="37"/>
    <m/>
    <m/>
    <m/>
    <n v="31.463899999999999"/>
    <n v="121.4044"/>
    <s v="exact"/>
    <s v="Yuepu Town"/>
    <m/>
    <s v="Baoshan District"/>
    <s v="Shanghai"/>
    <x v="2"/>
    <s v="Eastern Asia"/>
    <m/>
    <m/>
    <m/>
    <m/>
    <m/>
    <m/>
    <s v="1056881"/>
    <n v="1183925"/>
    <s v="L405739"/>
    <s v="G405663"/>
  </r>
  <r>
    <s v="https://www.gem.wiki/Huaneng_Shanghai_Gas_power_station"/>
    <x v="72"/>
    <s v="Huaneng Shanghai Gas power station"/>
    <s v="华能上海燃机电厂"/>
    <s v="3"/>
    <s v="NG"/>
    <n v="400"/>
    <x v="0"/>
    <x v="0"/>
    <s v="not found"/>
    <m/>
    <m/>
    <m/>
    <x v="37"/>
    <m/>
    <m/>
    <m/>
    <n v="31.463899999999999"/>
    <n v="121.4044"/>
    <s v="exact"/>
    <s v="Yuepu Town"/>
    <m/>
    <s v="Baoshan District"/>
    <s v="Shanghai"/>
    <x v="2"/>
    <s v="Eastern Asia"/>
    <m/>
    <m/>
    <m/>
    <m/>
    <m/>
    <m/>
    <s v="1056881"/>
    <n v="1183926"/>
    <s v="L405739"/>
    <s v="G405664"/>
  </r>
  <r>
    <s v="https://www.gem.wiki/Huaneng_Shantou_power_plant"/>
    <x v="72"/>
    <s v="Huaneng Shantou power plant"/>
    <s v="华能汕头燃机热电联产项目"/>
    <s v="1"/>
    <s v="NG"/>
    <n v="470"/>
    <x v="3"/>
    <x v="0"/>
    <s v="not found"/>
    <s v="not found"/>
    <s v="not found"/>
    <s v="not found"/>
    <x v="43"/>
    <m/>
    <m/>
    <m/>
    <n v="23.284289999999999"/>
    <n v="116.72024999999999"/>
    <s v="approximate"/>
    <s v="Shantou City"/>
    <s v="Haojiang District"/>
    <m/>
    <s v="Guangdong"/>
    <x v="2"/>
    <s v="Eastern Asia"/>
    <m/>
    <m/>
    <m/>
    <m/>
    <m/>
    <m/>
    <m/>
    <m/>
    <s v="L408684"/>
    <s v="G412375"/>
  </r>
  <r>
    <s v="https://www.gem.wiki/Huaneng_Shantou_power_plant"/>
    <x v="72"/>
    <s v="Huaneng Shantou power plant"/>
    <s v="华能汕头燃机热电联产项目"/>
    <s v="2"/>
    <s v="NG"/>
    <n v="470"/>
    <x v="3"/>
    <x v="0"/>
    <s v="not found"/>
    <s v="not found"/>
    <s v="not found"/>
    <s v="not found"/>
    <x v="43"/>
    <m/>
    <m/>
    <m/>
    <n v="23.284289999999999"/>
    <n v="116.72024999999999"/>
    <s v="approximate"/>
    <s v="Shantou City"/>
    <s v="Haojiang District"/>
    <m/>
    <s v="Guangdong"/>
    <x v="2"/>
    <s v="Eastern Asia"/>
    <m/>
    <m/>
    <m/>
    <m/>
    <m/>
    <m/>
    <m/>
    <m/>
    <s v="L408684"/>
    <s v="G412374"/>
  </r>
  <r>
    <s v="https://www.gem.wiki/Huaneng_Suzhou_Gas_power_station"/>
    <x v="72"/>
    <s v="Huaneng Suzhou Gas power station"/>
    <s v="华能苏州燃机热电厂"/>
    <s v="1"/>
    <s v="NG"/>
    <n v="255"/>
    <x v="0"/>
    <x v="0"/>
    <s v="Y"/>
    <m/>
    <m/>
    <m/>
    <x v="31"/>
    <m/>
    <m/>
    <m/>
    <n v="31.262456"/>
    <n v="120.56433800000001"/>
    <s v="exact"/>
    <s v="Suzhou"/>
    <m/>
    <m/>
    <s v="Jiangsu"/>
    <x v="2"/>
    <s v="Eastern Asia"/>
    <m/>
    <m/>
    <m/>
    <m/>
    <m/>
    <m/>
    <s v="1058730"/>
    <s v="1247251, 1247252"/>
    <s v="L405740"/>
    <s v="G405541"/>
  </r>
  <r>
    <s v="https://www.gem.wiki/Huaneng_Suzhou_Gas_power_station"/>
    <x v="72"/>
    <s v="Huaneng Suzhou Gas power station"/>
    <s v="华能苏州燃机热电厂"/>
    <s v="2"/>
    <s v="NG"/>
    <n v="255"/>
    <x v="0"/>
    <x v="0"/>
    <s v="Y"/>
    <m/>
    <m/>
    <m/>
    <x v="31"/>
    <m/>
    <m/>
    <m/>
    <n v="31.262456"/>
    <n v="120.56433800000001"/>
    <s v="exact"/>
    <s v="Suzhou"/>
    <m/>
    <m/>
    <s v="Jiangsu"/>
    <x v="2"/>
    <s v="Eastern Asia"/>
    <m/>
    <m/>
    <m/>
    <m/>
    <m/>
    <m/>
    <s v="1058730"/>
    <s v="1247254, 1247253"/>
    <s v="L405740"/>
    <s v="G405542"/>
  </r>
  <r>
    <s v="https://www.gem.wiki/Huaneng_Taiyuan_Dongshan_Gas_Thermal_power_station"/>
    <x v="72"/>
    <s v="Huaneng Taiyuan Dongshan Gas Thermal power station"/>
    <s v="华能太原东山燃机热电厂"/>
    <s v="1"/>
    <s v="NG"/>
    <n v="430"/>
    <x v="0"/>
    <x v="0"/>
    <s v="Y"/>
    <m/>
    <m/>
    <m/>
    <x v="13"/>
    <m/>
    <m/>
    <m/>
    <n v="37.888739000000001"/>
    <n v="112.664857"/>
    <s v="exact"/>
    <s v="Taiyuan"/>
    <m/>
    <s v="Xinghualing"/>
    <s v="Shanxi"/>
    <x v="2"/>
    <s v="Eastern Asia"/>
    <m/>
    <m/>
    <m/>
    <m/>
    <m/>
    <m/>
    <s v="1099942"/>
    <m/>
    <s v="L405741"/>
    <s v="G405673"/>
  </r>
  <r>
    <s v="https://www.gem.wiki/Huaneng_Taiyuan_Dongshan_Gas_Thermal_power_station"/>
    <x v="72"/>
    <s v="Huaneng Taiyuan Dongshan Gas Thermal power station"/>
    <s v="华能太原东山燃机热电厂"/>
    <s v="2"/>
    <s v="NG"/>
    <n v="430"/>
    <x v="0"/>
    <x v="0"/>
    <s v="Y"/>
    <m/>
    <m/>
    <m/>
    <x v="13"/>
    <m/>
    <m/>
    <m/>
    <n v="37.888739000000001"/>
    <n v="112.664857"/>
    <s v="exact"/>
    <s v="Taiyuan"/>
    <m/>
    <s v="Xinghualing"/>
    <s v="Shanxi"/>
    <x v="2"/>
    <s v="Eastern Asia"/>
    <m/>
    <m/>
    <m/>
    <m/>
    <m/>
    <m/>
    <s v="1099942"/>
    <m/>
    <s v="L405741"/>
    <s v="G405674"/>
  </r>
  <r>
    <s v="https://www.gem.wiki/Huaneng_Tianjin_Lingang_Gas_Thermal_power_station"/>
    <x v="72"/>
    <s v="Huaneng Tianjin Lingang Gas Thermal power station"/>
    <s v="华能天津临港燃机热电厂"/>
    <s v="1"/>
    <s v="NG"/>
    <n v="463"/>
    <x v="0"/>
    <x v="0"/>
    <s v="Y"/>
    <m/>
    <m/>
    <m/>
    <x v="2"/>
    <m/>
    <m/>
    <m/>
    <n v="38.923729000000002"/>
    <n v="117.72779"/>
    <s v="exact"/>
    <s v="Dagu street district"/>
    <m/>
    <s v="Binhai New District"/>
    <s v="Tianjin"/>
    <x v="2"/>
    <s v="Eastern Asia"/>
    <m/>
    <m/>
    <m/>
    <m/>
    <m/>
    <m/>
    <s v="1093359"/>
    <s v="1245671, 1314972"/>
    <s v="L405742"/>
    <s v="G405695"/>
  </r>
  <r>
    <s v="https://www.gem.wiki/Huaneng_Tianjin_Lingang_Gas_Thermal_power_station"/>
    <x v="72"/>
    <s v="Huaneng Tianjin Lingang Gas Thermal power station"/>
    <s v="华能天津临港燃机热电厂"/>
    <s v="2"/>
    <s v="NG"/>
    <n v="463"/>
    <x v="2"/>
    <x v="0"/>
    <s v="Y"/>
    <m/>
    <m/>
    <m/>
    <x v="49"/>
    <m/>
    <m/>
    <m/>
    <n v="38.923729000000002"/>
    <n v="117.72779"/>
    <s v="exact"/>
    <s v="Dagu street district"/>
    <m/>
    <s v="Binhai New District"/>
    <s v="Tianjin"/>
    <x v="2"/>
    <s v="Eastern Asia"/>
    <m/>
    <m/>
    <m/>
    <m/>
    <m/>
    <m/>
    <s v="1093359"/>
    <m/>
    <s v="L405742"/>
    <s v="G405696"/>
  </r>
  <r>
    <s v="https://www.gem.wiki/Huaneng_Xiangyin_power_station"/>
    <x v="72"/>
    <s v="Huaneng Xiangyin power station"/>
    <s v="华能湖南湘阴调峰燃气厂"/>
    <s v="1-1"/>
    <s v="NG"/>
    <n v="500"/>
    <x v="1"/>
    <x v="0"/>
    <s v="Y"/>
    <s v="not found"/>
    <s v="not found"/>
    <s v="N"/>
    <x v="49"/>
    <m/>
    <m/>
    <m/>
    <n v="28.627886"/>
    <n v="112.92864899999999"/>
    <s v="approximate"/>
    <s v="Yueyang"/>
    <s v="Xiangyin"/>
    <m/>
    <s v="Hunan"/>
    <x v="2"/>
    <s v="Eastern Asia"/>
    <m/>
    <m/>
    <m/>
    <m/>
    <m/>
    <m/>
    <m/>
    <m/>
    <s v="L407767"/>
    <s v="G410283"/>
  </r>
  <r>
    <s v="https://www.gem.wiki/Huaneng_Xiangyin_power_station"/>
    <x v="72"/>
    <s v="Huaneng Xiangyin power station"/>
    <s v="华能湖南湘阴调峰燃气厂"/>
    <s v="1-2"/>
    <s v="NG"/>
    <n v="500"/>
    <x v="1"/>
    <x v="0"/>
    <s v="Y"/>
    <s v="not found"/>
    <s v="not found"/>
    <s v="N"/>
    <x v="49"/>
    <m/>
    <m/>
    <m/>
    <n v="28.627886"/>
    <n v="112.92864899999999"/>
    <s v="approximate"/>
    <s v="Yueyang"/>
    <s v="Xiangyin"/>
    <m/>
    <s v="Hunan"/>
    <x v="2"/>
    <s v="Eastern Asia"/>
    <m/>
    <m/>
    <m/>
    <m/>
    <m/>
    <m/>
    <m/>
    <m/>
    <s v="L407767"/>
    <s v="G410282"/>
  </r>
  <r>
    <s v="https://www.gem.wiki/Huaneng_Xindian_Gas_Thermal_power_station"/>
    <x v="72"/>
    <s v="Huaneng Xindian Gas Thermal power station"/>
    <s v="华能辛店燃机热电厂"/>
    <s v="1"/>
    <s v="NG"/>
    <n v="470"/>
    <x v="4"/>
    <x v="0"/>
    <s v="Y"/>
    <m/>
    <m/>
    <m/>
    <x v="45"/>
    <m/>
    <m/>
    <m/>
    <n v="36.877484000000003"/>
    <n v="118.29549900000001"/>
    <s v="exact"/>
    <s v="Zibo"/>
    <m/>
    <s v="Linzi"/>
    <s v="Shandong"/>
    <x v="2"/>
    <s v="Eastern Asia"/>
    <m/>
    <m/>
    <m/>
    <m/>
    <m/>
    <m/>
    <m/>
    <m/>
    <s v="L405872"/>
    <s v="G405820"/>
  </r>
  <r>
    <s v="https://www.gem.wiki/Huaneng_Xindian_Gas_Thermal_power_station"/>
    <x v="72"/>
    <s v="Huaneng Xindian Gas Thermal power station"/>
    <s v="华能辛店燃机热电厂"/>
    <s v="2"/>
    <s v="NG"/>
    <n v="470"/>
    <x v="4"/>
    <x v="0"/>
    <s v="Y"/>
    <m/>
    <m/>
    <m/>
    <x v="45"/>
    <m/>
    <m/>
    <m/>
    <n v="36.877484000000003"/>
    <n v="118.29549900000001"/>
    <s v="exact"/>
    <s v="Zibo"/>
    <m/>
    <s v="Linzi"/>
    <s v="Shandong"/>
    <x v="2"/>
    <s v="Eastern Asia"/>
    <m/>
    <m/>
    <m/>
    <m/>
    <m/>
    <m/>
    <m/>
    <m/>
    <s v="L405872"/>
    <s v="G405821"/>
  </r>
  <r>
    <s v="https://www.gem.wiki/Huaneng_Yangpu_Cogen_power_station"/>
    <x v="72"/>
    <s v="Huaneng Yangpu Cogen power station"/>
    <s v="华能洋浦燃气热电厂"/>
    <s v="1"/>
    <s v="NG"/>
    <n v="495"/>
    <x v="0"/>
    <x v="0"/>
    <s v="Y"/>
    <s v="not found"/>
    <s v="not found"/>
    <s v="N"/>
    <x v="3"/>
    <m/>
    <m/>
    <m/>
    <n v="19.832144"/>
    <n v="109.203812"/>
    <s v="exact"/>
    <s v="Danzhou"/>
    <m/>
    <s v="Yangpu"/>
    <s v="Hainan"/>
    <x v="2"/>
    <s v="Eastern Asia"/>
    <m/>
    <m/>
    <m/>
    <m/>
    <m/>
    <m/>
    <m/>
    <m/>
    <s v="L100532"/>
    <s v="G405415"/>
  </r>
  <r>
    <s v="https://www.gem.wiki/Huaneng_Yangpu_Cogen_power_station"/>
    <x v="72"/>
    <s v="Huaneng Yangpu Cogen power station"/>
    <s v="华能洋浦燃气热电厂"/>
    <s v="2"/>
    <s v="NG"/>
    <n v="495"/>
    <x v="0"/>
    <x v="0"/>
    <s v="Y"/>
    <s v="not found"/>
    <s v="not found"/>
    <s v="N"/>
    <x v="3"/>
    <m/>
    <m/>
    <m/>
    <n v="19.832144"/>
    <n v="109.203812"/>
    <s v="exact"/>
    <s v="Danzhou"/>
    <m/>
    <s v="Yangpu"/>
    <s v="Hainan"/>
    <x v="2"/>
    <s v="Eastern Asia"/>
    <m/>
    <m/>
    <m/>
    <m/>
    <m/>
    <m/>
    <m/>
    <m/>
    <s v="L100532"/>
    <s v="G405416"/>
  </r>
  <r>
    <s v="https://www.gem.wiki/Huaneng_Yantai_Gas_power_station"/>
    <x v="72"/>
    <s v="Huaneng Yantai Gas power station"/>
    <s v="华能烟台发电厂2×9F级燃气蒸汽联合循环热电联产项目"/>
    <s v="1"/>
    <s v="NG"/>
    <n v="530"/>
    <x v="2"/>
    <x v="0"/>
    <s v="Y"/>
    <s v="not found"/>
    <s v="not found"/>
    <m/>
    <x v="7"/>
    <m/>
    <m/>
    <m/>
    <n v="37.493769"/>
    <n v="121.181721"/>
    <s v="approximate"/>
    <s v="Dongting Street"/>
    <s v="Fushan District"/>
    <s v="Yantai City"/>
    <s v="Shandong"/>
    <x v="2"/>
    <s v="Eastern Asia"/>
    <m/>
    <m/>
    <m/>
    <m/>
    <m/>
    <m/>
    <m/>
    <m/>
    <s v="L407890"/>
    <s v="G410668"/>
  </r>
  <r>
    <s v="https://www.gem.wiki/Huaneng_Yantai_Gas_power_station"/>
    <x v="72"/>
    <s v="Huaneng Yantai Gas power station"/>
    <s v="华能烟台发电厂2×9F级燃气蒸汽联合循环热电联产项目"/>
    <s v="2"/>
    <s v="NG"/>
    <n v="530"/>
    <x v="2"/>
    <x v="0"/>
    <s v="Y"/>
    <s v="not found"/>
    <s v="not found"/>
    <m/>
    <x v="7"/>
    <m/>
    <m/>
    <m/>
    <n v="37.493769"/>
    <n v="121.181721"/>
    <s v="approximate"/>
    <s v="Dongting Street"/>
    <s v="Fushan District"/>
    <s v="Yantai City"/>
    <s v="Shandong"/>
    <x v="2"/>
    <s v="Eastern Asia"/>
    <m/>
    <m/>
    <m/>
    <m/>
    <m/>
    <m/>
    <m/>
    <m/>
    <s v="L407890"/>
    <s v="G410667"/>
  </r>
  <r>
    <s v="https://www.gem.wiki/Huaneng_Zhongyuan_Gas_power_station"/>
    <x v="72"/>
    <s v="Huaneng Zhongyuan Gas power station"/>
    <s v="华能中原燃气发电厂"/>
    <s v="1"/>
    <s v="NG"/>
    <n v="390"/>
    <x v="0"/>
    <x v="0"/>
    <s v="not found"/>
    <m/>
    <m/>
    <m/>
    <x v="4"/>
    <m/>
    <m/>
    <m/>
    <n v="32.957828999999997"/>
    <n v="114.063822"/>
    <s v="exact"/>
    <s v="Zhumadian"/>
    <m/>
    <s v="Yicheng"/>
    <s v="Henan"/>
    <x v="2"/>
    <s v="Eastern Asia"/>
    <m/>
    <m/>
    <m/>
    <m/>
    <m/>
    <m/>
    <s v="1061626"/>
    <n v="1191063"/>
    <s v="L405746"/>
    <s v="G405449"/>
  </r>
  <r>
    <s v="https://www.gem.wiki/Huaneng_Zhongyuan_Gas_power_station"/>
    <x v="72"/>
    <s v="Huaneng Zhongyuan Gas power station"/>
    <s v="华能中原燃气发电厂"/>
    <s v="2"/>
    <s v="NG"/>
    <n v="390"/>
    <x v="0"/>
    <x v="0"/>
    <s v="not found"/>
    <m/>
    <m/>
    <m/>
    <x v="47"/>
    <m/>
    <m/>
    <m/>
    <n v="32.957828999999997"/>
    <n v="114.063822"/>
    <s v="exact"/>
    <s v="Zhumadian"/>
    <m/>
    <s v="Yicheng"/>
    <s v="Henan"/>
    <x v="2"/>
    <s v="Eastern Asia"/>
    <m/>
    <m/>
    <m/>
    <m/>
    <m/>
    <m/>
    <s v="1061626"/>
    <n v="1191065"/>
    <s v="L405746"/>
    <s v="G405450"/>
  </r>
  <r>
    <s v="https://www.gem.wiki/Huangneng_Guangdong_Huizhou_power_station"/>
    <x v="72"/>
    <s v="Huangneng Guangdong Huizhou power station"/>
    <s v="华能惠州龙门燃机一期项目"/>
    <s v="1-1"/>
    <s v="NG"/>
    <n v="120"/>
    <x v="3"/>
    <x v="5"/>
    <s v="not found"/>
    <m/>
    <m/>
    <s v="N"/>
    <x v="43"/>
    <m/>
    <m/>
    <m/>
    <n v="23.689729"/>
    <n v="114.29295"/>
    <s v="approximate"/>
    <s v="Huizhou"/>
    <s v="Longmen County"/>
    <m/>
    <s v="Guangdong"/>
    <x v="2"/>
    <s v="Eastern Asia"/>
    <m/>
    <m/>
    <m/>
    <m/>
    <m/>
    <m/>
    <m/>
    <m/>
    <s v="L408686"/>
    <s v="G412373"/>
  </r>
  <r>
    <s v="https://www.gem.wiki/Huangneng_Guangdong_Huizhou_power_station"/>
    <x v="72"/>
    <s v="Huangneng Guangdong Huizhou power station"/>
    <s v="华能惠州龙门燃机一期项目"/>
    <s v="1-2"/>
    <s v="NG"/>
    <n v="120"/>
    <x v="3"/>
    <x v="5"/>
    <s v="not found"/>
    <m/>
    <m/>
    <s v="N"/>
    <x v="43"/>
    <m/>
    <m/>
    <m/>
    <n v="23.689729"/>
    <n v="114.29295"/>
    <s v="approximate"/>
    <s v="Huizhou"/>
    <s v="Longmen County"/>
    <m/>
    <s v="Guangdong"/>
    <x v="2"/>
    <s v="Eastern Asia"/>
    <m/>
    <m/>
    <m/>
    <m/>
    <m/>
    <m/>
    <m/>
    <m/>
    <s v="L408686"/>
    <s v="G412372"/>
  </r>
  <r>
    <s v="https://www.gem.wiki/Huangneng_Sichuan_Bazhong_power_station"/>
    <x v="72"/>
    <s v="Huangneng Sichuan Bazhong power station"/>
    <s v="华能巴中燃机工程项目"/>
    <s v="1-1"/>
    <s v="NG"/>
    <n v="450"/>
    <x v="2"/>
    <x v="0"/>
    <s v="not found"/>
    <m/>
    <m/>
    <m/>
    <x v="43"/>
    <m/>
    <m/>
    <m/>
    <n v="31.8828"/>
    <n v="107.261742"/>
    <s v="approximate"/>
    <s v="Bazhong"/>
    <s v="Tongjiang County Industrial Park, Tongjiang County"/>
    <m/>
    <s v="Sichuan"/>
    <x v="2"/>
    <s v="Eastern Asia"/>
    <m/>
    <m/>
    <m/>
    <m/>
    <m/>
    <m/>
    <m/>
    <m/>
    <s v="L408685"/>
    <s v="G412371"/>
  </r>
  <r>
    <s v="https://www.gem.wiki/Huangneng_Sichuan_Bazhong_power_station"/>
    <x v="72"/>
    <s v="Huangneng Sichuan Bazhong power station"/>
    <s v="华能巴中燃机工程项目"/>
    <s v="1-2"/>
    <s v="NG"/>
    <n v="450"/>
    <x v="2"/>
    <x v="0"/>
    <s v="not found"/>
    <m/>
    <m/>
    <m/>
    <x v="43"/>
    <m/>
    <m/>
    <m/>
    <n v="31.8828"/>
    <n v="107.261742"/>
    <s v="approximate"/>
    <s v="Bazhong"/>
    <s v="Tongjiang County Industrial Park, Tongjiang County"/>
    <m/>
    <s v="Sichuan"/>
    <x v="2"/>
    <s v="Eastern Asia"/>
    <m/>
    <m/>
    <m/>
    <m/>
    <m/>
    <m/>
    <m/>
    <m/>
    <s v="L408685"/>
    <s v="G412370"/>
  </r>
  <r>
    <s v="https://www.gem.wiki/Huangneng_Sichuan_Bazhong_power_station"/>
    <x v="72"/>
    <s v="Huangneng Sichuan Bazhong power station"/>
    <s v="华能巴中燃机工程项目"/>
    <s v="2-1"/>
    <s v="NG"/>
    <n v="450"/>
    <x v="3"/>
    <x v="0"/>
    <s v="not found"/>
    <m/>
    <m/>
    <m/>
    <x v="43"/>
    <m/>
    <m/>
    <m/>
    <n v="31.8828"/>
    <n v="107.261742"/>
    <s v="approximate"/>
    <s v="Bazhong"/>
    <s v="Tongjiang County Industrial Park, Tongjiang County"/>
    <m/>
    <s v="Sichuan"/>
    <x v="2"/>
    <s v="Eastern Asia"/>
    <m/>
    <m/>
    <m/>
    <m/>
    <m/>
    <m/>
    <m/>
    <m/>
    <s v="L408685"/>
    <s v="G412369"/>
  </r>
  <r>
    <s v="https://www.gem.wiki/Huangneng_Sichuan_Bazhong_power_station"/>
    <x v="72"/>
    <s v="Huangneng Sichuan Bazhong power station"/>
    <s v="华能巴中燃机工程项目"/>
    <s v="2-2"/>
    <s v="NG"/>
    <n v="450"/>
    <x v="3"/>
    <x v="0"/>
    <s v="not found"/>
    <m/>
    <m/>
    <m/>
    <x v="43"/>
    <m/>
    <m/>
    <m/>
    <n v="31.8828"/>
    <n v="107.261742"/>
    <s v="approximate"/>
    <s v="Bazhong"/>
    <s v="Tongjiang County Industrial Park, Tongjiang County"/>
    <m/>
    <s v="Sichuan"/>
    <x v="2"/>
    <s v="Eastern Asia"/>
    <m/>
    <m/>
    <m/>
    <m/>
    <m/>
    <m/>
    <m/>
    <m/>
    <s v="L408685"/>
    <s v="G412368"/>
  </r>
  <r>
    <s v="https://www.gem.wiki/Huangtai_power_station"/>
    <x v="72"/>
    <s v="Huangtai power station"/>
    <s v="华能济南黄台发电厂"/>
    <s v="1"/>
    <s v="NG"/>
    <n v="470"/>
    <x v="2"/>
    <x v="0"/>
    <s v="Y"/>
    <s v="not found"/>
    <s v="not found"/>
    <s v="replacement"/>
    <x v="7"/>
    <m/>
    <m/>
    <m/>
    <n v="36.70776"/>
    <n v="117.08796"/>
    <s v="exact"/>
    <s v="Jinan"/>
    <s v="Huangtai"/>
    <s v="Jinan"/>
    <s v="Shandong"/>
    <x v="2"/>
    <s v="Eastern Asia"/>
    <m/>
    <m/>
    <m/>
    <m/>
    <m/>
    <m/>
    <m/>
    <m/>
    <s v="L101356"/>
    <s v="G410255"/>
  </r>
  <r>
    <s v="https://www.gem.wiki/Huangtai_power_station"/>
    <x v="72"/>
    <s v="Huangtai power station"/>
    <s v="华能济南黄台发电厂"/>
    <s v="2"/>
    <s v="NG"/>
    <n v="470"/>
    <x v="2"/>
    <x v="0"/>
    <s v="Y"/>
    <s v="not found"/>
    <s v="not found"/>
    <s v="replacement"/>
    <x v="7"/>
    <m/>
    <m/>
    <m/>
    <n v="36.70776"/>
    <n v="117.08796"/>
    <s v="exact"/>
    <s v="Jinan"/>
    <s v="Huangtai"/>
    <s v="Jinan"/>
    <s v="Shandong"/>
    <x v="2"/>
    <s v="Eastern Asia"/>
    <m/>
    <m/>
    <m/>
    <m/>
    <m/>
    <m/>
    <m/>
    <m/>
    <s v="L101356"/>
    <s v="G410254"/>
  </r>
  <r>
    <s v="https://www.gem.wiki/Huanneng_Tongxiang_Gas_Thermal_power_station"/>
    <x v="72"/>
    <s v="Huanneng Tongxiang Gas Thermal power station"/>
    <s v="华能桐乡燃机热电厂"/>
    <s v="1"/>
    <s v="NG"/>
    <n v="229"/>
    <x v="0"/>
    <x v="0"/>
    <s v="Y"/>
    <m/>
    <m/>
    <m/>
    <x v="2"/>
    <m/>
    <m/>
    <m/>
    <n v="30.593104"/>
    <n v="120.35733"/>
    <s v="exact"/>
    <s v="Tongxiang"/>
    <m/>
    <s v="Linhang Economic Development Zone"/>
    <s v="Zhejiang"/>
    <x v="2"/>
    <s v="Eastern Asia"/>
    <m/>
    <m/>
    <m/>
    <m/>
    <m/>
    <m/>
    <s v="1092409"/>
    <s v="1244233, 1244234"/>
    <s v="L405747"/>
    <s v="G405723"/>
  </r>
  <r>
    <s v="https://www.gem.wiki/Huanneng_Tongxiang_Gas_Thermal_power_station"/>
    <x v="72"/>
    <s v="Huanneng Tongxiang Gas Thermal power station"/>
    <s v="华能桐乡燃机热电厂"/>
    <s v="2"/>
    <s v="NG"/>
    <n v="229"/>
    <x v="0"/>
    <x v="0"/>
    <s v="Y"/>
    <m/>
    <m/>
    <m/>
    <x v="2"/>
    <m/>
    <m/>
    <m/>
    <n v="30.593104"/>
    <n v="120.35733"/>
    <s v="exact"/>
    <s v="Tongxiang"/>
    <m/>
    <s v="Linhang Economic Development Zone"/>
    <s v="Zhejiang"/>
    <x v="2"/>
    <s v="Eastern Asia"/>
    <m/>
    <m/>
    <m/>
    <m/>
    <m/>
    <m/>
    <s v="1092409"/>
    <s v="1244235, 1244236"/>
    <s v="L405747"/>
    <s v="G405724"/>
  </r>
  <r>
    <s v="https://www.gem.wiki/Huarun_Dongguan_Dalang_Gas_power_station"/>
    <x v="72"/>
    <s v="Huarun Dongguan Dalang Gas power station"/>
    <s v="华润电力东莞大朗天然气发电项目"/>
    <s v="1"/>
    <s v="NG"/>
    <n v="470"/>
    <x v="2"/>
    <x v="0"/>
    <s v="N"/>
    <s v="not found"/>
    <s v="not found"/>
    <s v="N"/>
    <x v="40"/>
    <m/>
    <m/>
    <m/>
    <n v="22.940080757444001"/>
    <n v="113.944773624091"/>
    <s v="approximate"/>
    <s v="Dongguan"/>
    <s v="Dalang Town"/>
    <m/>
    <s v="Guangdong"/>
    <x v="2"/>
    <s v="Eastern Asia"/>
    <m/>
    <m/>
    <m/>
    <m/>
    <m/>
    <m/>
    <m/>
    <m/>
    <s v="L407879"/>
    <s v="G410743"/>
  </r>
  <r>
    <s v="https://www.gem.wiki/Huarun_Dongguan_Dalang_Gas_power_station"/>
    <x v="72"/>
    <s v="Huarun Dongguan Dalang Gas power station"/>
    <s v="华润电力东莞大朗天然气发电项目"/>
    <s v="2"/>
    <s v="NG"/>
    <n v="470"/>
    <x v="2"/>
    <x v="0"/>
    <s v="N"/>
    <s v="not found"/>
    <s v="not found"/>
    <s v="N"/>
    <x v="40"/>
    <m/>
    <m/>
    <m/>
    <n v="22.940080757444001"/>
    <n v="113.944773624091"/>
    <s v="approximate"/>
    <s v="Dongguan"/>
    <s v="Dalang Town"/>
    <m/>
    <s v="Guangdong"/>
    <x v="2"/>
    <s v="Eastern Asia"/>
    <m/>
    <m/>
    <m/>
    <m/>
    <m/>
    <m/>
    <m/>
    <m/>
    <s v="L407879"/>
    <s v="G410742"/>
  </r>
  <r>
    <s v="https://www.gem.wiki/Huarun_Guangdong_Zhanjiang_Donghaidao_power_station"/>
    <x v="72"/>
    <s v="Huarun Guangdong Zhanjiang Donghaidao power station"/>
    <s v="华润电力东海岛天然气热电联产项目"/>
    <s v="1"/>
    <s v="NG"/>
    <n v="460"/>
    <x v="3"/>
    <x v="5"/>
    <s v="Y"/>
    <m/>
    <m/>
    <s v="N"/>
    <x v="43"/>
    <m/>
    <m/>
    <m/>
    <n v="21.230003"/>
    <n v="110.363512"/>
    <s v="approximate"/>
    <s v="Zhanjiang"/>
    <m/>
    <s v="Economic and Technological Development Zone"/>
    <s v="Guangdong"/>
    <x v="2"/>
    <s v="Eastern Asia"/>
    <m/>
    <m/>
    <m/>
    <m/>
    <m/>
    <m/>
    <m/>
    <m/>
    <s v="L408688"/>
    <s v="G412367"/>
  </r>
  <r>
    <s v="https://www.gem.wiki/Huarun_Guangdong_Zhanjiang_Donghaidao_power_station"/>
    <x v="72"/>
    <s v="Huarun Guangdong Zhanjiang Donghaidao power station"/>
    <m/>
    <s v="2"/>
    <s v="NG"/>
    <n v="460"/>
    <x v="3"/>
    <x v="5"/>
    <s v="Y"/>
    <m/>
    <m/>
    <s v="N"/>
    <x v="43"/>
    <m/>
    <m/>
    <m/>
    <n v="21.230003"/>
    <n v="110.363512"/>
    <s v="approximate"/>
    <s v="Zhanjiang"/>
    <m/>
    <s v="Economic and Technological Development Zone"/>
    <s v="Guangdong"/>
    <x v="2"/>
    <s v="Eastern Asia"/>
    <m/>
    <m/>
    <m/>
    <m/>
    <m/>
    <m/>
    <m/>
    <m/>
    <s v="L408688"/>
    <s v="G412366"/>
  </r>
  <r>
    <s v="https://www.gem.wiki/Hubei_Jinshenglan_Metallurgical_Technology_Co.,_Ltd._Gas_Power_Project"/>
    <x v="72"/>
    <s v="Hubei Jinshenglan Metallurgical Technology Co., Ltd. Gas Power Project"/>
    <s v="湖北金盛兰冶金科技有限公司1×80MW煤气发电工程"/>
    <s v="1"/>
    <s v="BFG"/>
    <n v="80"/>
    <x v="0"/>
    <x v="3"/>
    <s v="not found"/>
    <s v="not found"/>
    <s v="not found"/>
    <s v="N"/>
    <x v="34"/>
    <m/>
    <m/>
    <m/>
    <n v="29.918413000000001"/>
    <n v="113.82467699999999"/>
    <s v="exact"/>
    <s v="Xianning"/>
    <s v="Linjiang Industrial Park, Jiayu County"/>
    <m/>
    <s v="Hubei"/>
    <x v="2"/>
    <s v="Eastern Asia"/>
    <m/>
    <m/>
    <m/>
    <m/>
    <m/>
    <m/>
    <m/>
    <m/>
    <s v="L408687"/>
    <s v="G412364"/>
  </r>
  <r>
    <s v="https://www.gem.wiki/Hubei_Jinshenglan_Metallurgical_Technology_Co.,_Ltd._Gas_Power_Project"/>
    <x v="72"/>
    <s v="Hubei Jinshenglan Metallurgical Technology Co., Ltd. Gas Power Project"/>
    <s v="湖北金盛兰冶金科技有限公司1×100MW超高温亚临界煤气综合利用"/>
    <s v="2"/>
    <s v="BFG"/>
    <n v="100"/>
    <x v="0"/>
    <x v="3"/>
    <s v="not found"/>
    <s v="not found"/>
    <s v="not found"/>
    <s v="N"/>
    <x v="30"/>
    <m/>
    <m/>
    <m/>
    <n v="29.918413000000001"/>
    <n v="113.82467699999999"/>
    <s v="exact"/>
    <s v="Xianning"/>
    <s v="Linjiang Industrial Park, Jiayu County"/>
    <m/>
    <s v="Hubei"/>
    <x v="2"/>
    <s v="Eastern Asia"/>
    <m/>
    <m/>
    <m/>
    <m/>
    <m/>
    <m/>
    <m/>
    <m/>
    <s v="L408687"/>
    <s v="G412365"/>
  </r>
  <r>
    <s v="https://www.gem.wiki/Huizhou_Cogen_power_station"/>
    <x v="72"/>
    <s v="Huizhou Cogen power station"/>
    <s v="中国神华能源股份有限公司惠州热电分公司"/>
    <s v="2-1"/>
    <s v="NG"/>
    <n v="500"/>
    <x v="1"/>
    <x v="0"/>
    <s v="Y"/>
    <s v="not found"/>
    <s v="not found"/>
    <s v="N"/>
    <x v="49"/>
    <m/>
    <m/>
    <m/>
    <n v="22.753070000000001"/>
    <n v="114.62675"/>
    <s v="exact"/>
    <s v="Huizhou"/>
    <s v="Xiayong Town"/>
    <s v="Dayawan District"/>
    <s v="Guangdong"/>
    <x v="2"/>
    <s v="Eastern Asia"/>
    <m/>
    <m/>
    <s v="Guoneng Huizhou Phase II 2×400MW Gas-fired Cogeneration Project"/>
    <m/>
    <m/>
    <m/>
    <m/>
    <m/>
    <s v="L100385"/>
    <s v="G409860"/>
  </r>
  <r>
    <s v="https://www.gem.wiki/Huizhou_Cogen_power_station"/>
    <x v="72"/>
    <s v="Huizhou Cogen power station"/>
    <s v="中国神华能源股份有限公司惠州热电分公司"/>
    <s v="2-2"/>
    <s v="NG"/>
    <n v="500"/>
    <x v="1"/>
    <x v="0"/>
    <s v="Y"/>
    <s v="not found"/>
    <s v="not found"/>
    <s v="N"/>
    <x v="49"/>
    <m/>
    <m/>
    <m/>
    <n v="22.753070000000001"/>
    <n v="114.62675"/>
    <s v="exact"/>
    <s v="Huizhou"/>
    <s v="Xiayong Town"/>
    <s v="Dayawan District"/>
    <s v="Guangdong"/>
    <x v="2"/>
    <s v="Eastern Asia"/>
    <m/>
    <m/>
    <s v="Guoneng Huizhou Phase II 2×400MW Gas-fired Cogeneration Project"/>
    <m/>
    <m/>
    <m/>
    <m/>
    <m/>
    <s v="L100385"/>
    <s v="G409859"/>
  </r>
  <r>
    <s v="https://www.gem.wiki/Huizhou_Daya_Bay_Petrochemical_Zone_Comprehensive_Energy_Station"/>
    <x v="72"/>
    <s v="Huizhou Daya Bay Petrochemical Zone Comprehensive Energy Station"/>
    <s v="广东粤电大亚湾综合能源有限公司, 惠州大亚湾石化区综合能源站二期"/>
    <s v="1"/>
    <s v="NG"/>
    <n v="670"/>
    <x v="1"/>
    <x v="0"/>
    <s v="Y"/>
    <s v="Hydrogen capable: turbine"/>
    <s v="not found"/>
    <s v="N"/>
    <x v="49"/>
    <m/>
    <m/>
    <m/>
    <n v="22.739812000000001"/>
    <n v="114.563676"/>
    <s v="approximate"/>
    <s v="Huizhou"/>
    <s v="Xiayong Town"/>
    <s v="Dayawan District"/>
    <s v="Guangdong"/>
    <x v="2"/>
    <s v="Eastern Asia"/>
    <m/>
    <m/>
    <m/>
    <m/>
    <m/>
    <m/>
    <m/>
    <m/>
    <s v="L407581"/>
    <s v="G409858"/>
  </r>
  <r>
    <s v="https://www.gem.wiki/Huizhou_Daya_Bay_Petrochemical_Zone_Comprehensive_Energy_Station"/>
    <x v="72"/>
    <s v="Huizhou Daya Bay Petrochemical Zone Comprehensive Energy Station"/>
    <s v="广东粤电大亚湾综合能源有限公司, 惠州大亚湾石化区综合能源站二期"/>
    <s v="2"/>
    <s v="NG"/>
    <n v="670"/>
    <x v="1"/>
    <x v="0"/>
    <s v="Y"/>
    <s v="Hydrogen capable: turbine"/>
    <s v="not found"/>
    <s v="N"/>
    <x v="49"/>
    <m/>
    <m/>
    <m/>
    <n v="22.739812000000001"/>
    <n v="114.563676"/>
    <s v="approximate"/>
    <s v="Huizhou"/>
    <s v="Xiayong Town"/>
    <s v="Dayawan District"/>
    <s v="Guangdong"/>
    <x v="2"/>
    <s v="Eastern Asia"/>
    <m/>
    <m/>
    <m/>
    <m/>
    <m/>
    <m/>
    <m/>
    <m/>
    <s v="L407581"/>
    <s v="G409857"/>
  </r>
  <r>
    <s v="https://www.gem.wiki/Huizhou_Daya_Bay_Petrochemical_Zone_Comprehensive_Energy_Station"/>
    <x v="72"/>
    <s v="Huizhou Daya Bay Petrochemical Zone Comprehensive Energy Station"/>
    <s v="广东粤电大亚湾综合能源有限公司, 惠州大亚湾石化区综合能源站二期"/>
    <s v="2-1"/>
    <s v="NG"/>
    <n v="530"/>
    <x v="3"/>
    <x v="0"/>
    <s v="Y"/>
    <s v="not found"/>
    <s v="not found"/>
    <s v="N"/>
    <x v="43"/>
    <m/>
    <m/>
    <m/>
    <n v="22.739812000000001"/>
    <n v="114.563676"/>
    <s v="approximate"/>
    <s v="Huizhou"/>
    <s v="Xiayong Town"/>
    <s v="Dayawan District"/>
    <s v="Guangdong"/>
    <x v="2"/>
    <s v="Eastern Asia"/>
    <m/>
    <m/>
    <m/>
    <m/>
    <m/>
    <m/>
    <m/>
    <m/>
    <s v="L407581"/>
    <s v="G412363"/>
  </r>
  <r>
    <s v="https://www.gem.wiki/Huizhou_Daya_Bay_Petrochemical_Zone_Comprehensive_Energy_Station"/>
    <x v="72"/>
    <s v="Huizhou Daya Bay Petrochemical Zone Comprehensive Energy Station"/>
    <s v="广东粤电大亚湾综合能源有限公司, 惠州大亚湾石化区综合能源站二期"/>
    <s v="2-2"/>
    <s v="NG"/>
    <n v="530"/>
    <x v="3"/>
    <x v="0"/>
    <s v="Y"/>
    <s v="not found"/>
    <s v="not found"/>
    <s v="N"/>
    <x v="43"/>
    <m/>
    <m/>
    <m/>
    <n v="22.739812000000001"/>
    <n v="114.563676"/>
    <s v="approximate"/>
    <s v="Huizhou"/>
    <s v="Xiayong Town"/>
    <s v="Dayawan District"/>
    <s v="Guangdong"/>
    <x v="2"/>
    <s v="Eastern Asia"/>
    <m/>
    <m/>
    <m/>
    <m/>
    <m/>
    <m/>
    <m/>
    <m/>
    <s v="L407581"/>
    <s v="G412362"/>
  </r>
  <r>
    <s v="https://www.gem.wiki/Hunan_Valin_Lianyuan_Iron_and_Steel_Co.,_Ltd._power_project"/>
    <x v="72"/>
    <s v="Hunan Valin Lianyuan Iron and Steel Co., Ltd. power project"/>
    <s v="湖南华菱湘潭钢铁有限公司135MW汽轮发电机组及配套超高压高温煤气锅炉项目"/>
    <s v="1"/>
    <s v="BFG"/>
    <n v="135"/>
    <x v="0"/>
    <x v="3"/>
    <s v="not found"/>
    <s v="not found"/>
    <s v="not found"/>
    <s v="N"/>
    <x v="22"/>
    <m/>
    <m/>
    <m/>
    <n v="27.746392"/>
    <n v="111.96521300000001"/>
    <s v="exact"/>
    <s v="Loudi"/>
    <m/>
    <s v="Louxing District"/>
    <s v="Hunan"/>
    <x v="2"/>
    <s v="Eastern Asia"/>
    <m/>
    <m/>
    <m/>
    <m/>
    <s v="Iron &amp; Steel"/>
    <m/>
    <m/>
    <m/>
    <s v="L408689"/>
    <s v="G412361"/>
  </r>
  <r>
    <s v="https://www.gem.wiki/Hunan_Valin_Lianyuan_Iron_and_Steel_Co.,_Ltd._power_project"/>
    <x v="72"/>
    <s v="Hunan Valin Lianyuan Iron and Steel Co., Ltd. power project"/>
    <s v="湖南华菱湘潭钢铁有限公司135MW汽轮发电机组及配套超高压高温煤气锅炉项目"/>
    <s v="2"/>
    <s v="BFG"/>
    <n v="135"/>
    <x v="0"/>
    <x v="3"/>
    <s v="not found"/>
    <s v="not found"/>
    <s v="not found"/>
    <s v="N"/>
    <x v="13"/>
    <m/>
    <m/>
    <m/>
    <n v="27.746392"/>
    <n v="111.96521300000001"/>
    <s v="exact"/>
    <s v="Loudi"/>
    <m/>
    <s v="Louxing District"/>
    <s v="Hunan"/>
    <x v="2"/>
    <s v="Eastern Asia"/>
    <m/>
    <m/>
    <m/>
    <m/>
    <s v="Iron &amp; Steel"/>
    <m/>
    <m/>
    <m/>
    <s v="L408689"/>
    <s v="G412360"/>
  </r>
  <r>
    <s v="https://www.gem.wiki/Hunan_Valin_Lianyuan_Iron_and_Steel_Co.,_Ltd._power_project"/>
    <x v="72"/>
    <s v="Hunan Valin Lianyuan Iron and Steel Co., Ltd. power project"/>
    <s v="湖南华菱涟源钢铁有限公司150MW超高温亚临界发电机组项目"/>
    <s v="3"/>
    <s v="BFG"/>
    <n v="150"/>
    <x v="0"/>
    <x v="3"/>
    <s v="not found"/>
    <s v="not found"/>
    <s v="not found"/>
    <s v="N"/>
    <x v="30"/>
    <m/>
    <m/>
    <m/>
    <n v="27.746392"/>
    <n v="111.96521300000001"/>
    <s v="exact"/>
    <s v="Loudi"/>
    <m/>
    <s v="Louxing District"/>
    <s v="Hunan"/>
    <x v="2"/>
    <s v="Eastern Asia"/>
    <m/>
    <m/>
    <m/>
    <m/>
    <s v="Iron &amp; Steel"/>
    <m/>
    <m/>
    <m/>
    <s v="L408689"/>
    <s v="G412359"/>
  </r>
  <r>
    <s v="https://www.gem.wiki/Inner_Mongolia_Sulige_Gas_power_station"/>
    <x v="72"/>
    <s v="Inner Mongolia Sulige Gas power station"/>
    <s v="内蒙古苏里格燃气发电厂"/>
    <s v="1"/>
    <s v="NG"/>
    <n v="150"/>
    <x v="0"/>
    <x v="0"/>
    <s v="not found"/>
    <m/>
    <m/>
    <m/>
    <x v="37"/>
    <m/>
    <m/>
    <m/>
    <n v="38.539664999999999"/>
    <n v="108.813119"/>
    <s v="exact"/>
    <s v="Ordos"/>
    <s v="Uxin"/>
    <m/>
    <s v="Inner Mongolia"/>
    <x v="2"/>
    <s v="Eastern Asia"/>
    <m/>
    <m/>
    <m/>
    <m/>
    <m/>
    <m/>
    <s v="1066149"/>
    <n v="1197584"/>
    <s v="L405750"/>
    <s v="G405481"/>
  </r>
  <r>
    <s v="https://www.gem.wiki/Inner_Mongolia_Sulige_Gas_power_station"/>
    <x v="72"/>
    <s v="Inner Mongolia Sulige Gas power station"/>
    <s v="内蒙古苏里格燃气发电厂"/>
    <s v="2"/>
    <s v="NG"/>
    <n v="150"/>
    <x v="0"/>
    <x v="0"/>
    <s v="not found"/>
    <m/>
    <m/>
    <m/>
    <x v="37"/>
    <m/>
    <m/>
    <m/>
    <n v="38.539664999999999"/>
    <n v="108.813119"/>
    <s v="exact"/>
    <s v="Ordos"/>
    <s v="Uxin"/>
    <m/>
    <s v="Inner Mongolia"/>
    <x v="2"/>
    <s v="Eastern Asia"/>
    <m/>
    <m/>
    <m/>
    <m/>
    <m/>
    <m/>
    <s v="1066149"/>
    <n v="1237407"/>
    <s v="L405750"/>
    <s v="G405482"/>
  </r>
  <r>
    <s v="https://www.gem.wiki/Inner_Mongolia_Yaxinlongshun_Special_Steel_Co.,_Ltd._power_project"/>
    <x v="72"/>
    <s v="Inner Mongolia Yaxinlongshun Special Steel Co., Ltd. power project"/>
    <s v="内蒙古亚新隆顺特钢有限公司50MW煤气发电节能综合利用项目"/>
    <s v="1"/>
    <s v="BFG"/>
    <n v="50"/>
    <x v="0"/>
    <x v="3"/>
    <s v="not found"/>
    <s v="not found"/>
    <s v="not found"/>
    <s v="N"/>
    <x v="3"/>
    <m/>
    <m/>
    <m/>
    <n v="40.688420000000001"/>
    <n v="110.220817"/>
    <s v="exact"/>
    <s v="Baotou"/>
    <m/>
    <s v="Shiguai District"/>
    <s v="Inner Mongolia"/>
    <x v="2"/>
    <s v="Eastern Asia"/>
    <m/>
    <m/>
    <m/>
    <m/>
    <s v="Iron &amp; Steel"/>
    <m/>
    <m/>
    <m/>
    <s v="L408690"/>
    <s v="G412358"/>
  </r>
  <r>
    <s v="https://www.gem.wiki/JiLin_Province_Xinda_Steel_Co.,_Ltd._power_project"/>
    <x v="72"/>
    <s v="JiLin Province Xinda Steel Co., Ltd. power project"/>
    <s v="吉林鑫达钢铁有限公司65MW高温超高压中间再热煤气发电工程项目"/>
    <s v="1"/>
    <s v="BFG/COG"/>
    <n v="65"/>
    <x v="0"/>
    <x v="3"/>
    <s v="not found"/>
    <s v="not found"/>
    <s v="not found"/>
    <s v="N"/>
    <x v="31"/>
    <m/>
    <m/>
    <m/>
    <n v="42.323281999999999"/>
    <n v="125.24038299999999"/>
    <s v="exact"/>
    <s v="Liaoyuan"/>
    <s v="Dongfeng County"/>
    <m/>
    <s v="Jilin"/>
    <x v="2"/>
    <s v="Eastern Asia"/>
    <m/>
    <m/>
    <m/>
    <m/>
    <s v="Iron &amp; Steel"/>
    <m/>
    <m/>
    <m/>
    <s v="L408694"/>
    <s v="G412351"/>
  </r>
  <r>
    <s v="https://www.gem.wiki/JiLin_Province_Xinda_Steel_Co.,_Ltd._power_project"/>
    <x v="72"/>
    <s v="JiLin Province Xinda Steel Co., Ltd. power project"/>
    <s v="吉林鑫达钢铁有限公司300万吨钢配套1x110MW超高温亚临界煤气发电自备电站工程"/>
    <s v="2"/>
    <s v="BFG/COG"/>
    <n v="100"/>
    <x v="0"/>
    <x v="3"/>
    <s v="not found"/>
    <s v="not found"/>
    <s v="not found"/>
    <s v="N"/>
    <x v="3"/>
    <m/>
    <m/>
    <m/>
    <n v="42.323281999999999"/>
    <n v="125.24038299999999"/>
    <s v="exact"/>
    <s v="Liaoyuan"/>
    <s v="Dongfeng County"/>
    <m/>
    <s v="Jilin"/>
    <x v="2"/>
    <s v="Eastern Asia"/>
    <m/>
    <m/>
    <m/>
    <m/>
    <s v="Iron &amp; Steel"/>
    <m/>
    <m/>
    <m/>
    <s v="L408694"/>
    <s v="G412350"/>
  </r>
  <r>
    <s v="https://www.gem.wiki/Jiangmen_Distributed_Natural_Gas_power_station"/>
    <x v="72"/>
    <s v="Jiangmen Distributed Natural Gas power station"/>
    <s v="中国电力江门综能天然气分布式能源站项目"/>
    <s v="1"/>
    <s v="NG"/>
    <n v="60"/>
    <x v="0"/>
    <x v="0"/>
    <s v="Y"/>
    <m/>
    <m/>
    <m/>
    <x v="30"/>
    <m/>
    <m/>
    <m/>
    <n v="22.576336000000001"/>
    <n v="113.16225300000001"/>
    <s v="approximate"/>
    <s v="Jiangmen"/>
    <m/>
    <s v="Ecnomic Development District"/>
    <s v="Guangdong"/>
    <x v="2"/>
    <s v="Eastern Asia"/>
    <m/>
    <m/>
    <m/>
    <m/>
    <m/>
    <m/>
    <s v="1135849"/>
    <m/>
    <s v="L407578"/>
    <s v="G409864"/>
  </r>
  <r>
    <s v="https://www.gem.wiki/Jiangmen_Distributed_Natural_Gas_power_station"/>
    <x v="72"/>
    <s v="Jiangmen Distributed Natural Gas power station"/>
    <s v="中国电力江门综能天然气分布式能源站项目"/>
    <s v="2"/>
    <s v="NG"/>
    <n v="60"/>
    <x v="0"/>
    <x v="0"/>
    <s v="Y"/>
    <m/>
    <m/>
    <m/>
    <x v="30"/>
    <m/>
    <m/>
    <m/>
    <n v="22.576336000000001"/>
    <n v="113.16225300000001"/>
    <s v="approximate"/>
    <s v="Jiangmen"/>
    <m/>
    <s v="Ecnomic Development District"/>
    <s v="Guangdong"/>
    <x v="2"/>
    <s v="Eastern Asia"/>
    <m/>
    <m/>
    <m/>
    <m/>
    <m/>
    <m/>
    <s v="1135849"/>
    <m/>
    <s v="L407578"/>
    <s v="G409863"/>
  </r>
  <r>
    <s v="https://www.gem.wiki/Jiangmen_Gujing_Energy_Service_Thermal_power_station"/>
    <x v="72"/>
    <s v="Jiangmen Gujing Energy Service Thermal power station"/>
    <s v="江门市新会区古井能源服务有限公司热电厂"/>
    <s v="1"/>
    <s v="NG"/>
    <n v="60"/>
    <x v="1"/>
    <x v="0"/>
    <s v="Y"/>
    <s v="not found"/>
    <s v="not found"/>
    <m/>
    <x v="43"/>
    <m/>
    <m/>
    <m/>
    <n v="22.274512000000001"/>
    <n v="113.093824"/>
    <s v="approximate"/>
    <s v="Jiangmen"/>
    <m/>
    <s v="Zhuxi New Material Industry District"/>
    <s v="Guangdong"/>
    <x v="2"/>
    <s v="Eastern Asia"/>
    <m/>
    <m/>
    <m/>
    <m/>
    <m/>
    <m/>
    <m/>
    <m/>
    <s v="L407569"/>
    <s v="G409886"/>
  </r>
  <r>
    <s v="https://www.gem.wiki/Jiangmen_Gujing_Energy_Service_Thermal_power_station"/>
    <x v="72"/>
    <s v="Jiangmen Gujing Energy Service Thermal power station"/>
    <s v="江门市新会区古井能源服务有限公司热电厂"/>
    <s v="2"/>
    <s v="NG"/>
    <n v="60"/>
    <x v="1"/>
    <x v="0"/>
    <s v="Y"/>
    <s v="not found"/>
    <s v="not found"/>
    <m/>
    <x v="43"/>
    <m/>
    <m/>
    <m/>
    <n v="22.274512000000001"/>
    <n v="113.093824"/>
    <s v="approximate"/>
    <s v="Jiangmen"/>
    <m/>
    <s v="Zhuxi New Material Industry District"/>
    <s v="Guangdong"/>
    <x v="2"/>
    <s v="Eastern Asia"/>
    <m/>
    <m/>
    <m/>
    <m/>
    <m/>
    <m/>
    <m/>
    <m/>
    <s v="L407569"/>
    <s v="G409885"/>
  </r>
  <r>
    <s v="https://www.gem.wiki/Jiangmen_Taishan_New_Industrial_Zone_Distributed_Gas_power_station"/>
    <x v="72"/>
    <s v="Jiangmen Taishan New Industrial Zone Distributed Gas power station"/>
    <s v="江门台山工业新城分布式能源电站"/>
    <s v="1"/>
    <s v="NG"/>
    <n v="70"/>
    <x v="1"/>
    <x v="0"/>
    <s v="Y"/>
    <s v="not found"/>
    <s v="not found"/>
    <s v="N"/>
    <x v="40"/>
    <m/>
    <m/>
    <m/>
    <n v="22.380379999999999"/>
    <n v="112.82408599999999"/>
    <s v="exact"/>
    <s v="Jiangmen"/>
    <m/>
    <s v="Taishan"/>
    <s v="Guangdong"/>
    <x v="2"/>
    <s v="Eastern Asia"/>
    <m/>
    <m/>
    <m/>
    <m/>
    <m/>
    <m/>
    <m/>
    <m/>
    <s v="L405873"/>
    <s v="G405799"/>
  </r>
  <r>
    <s v="https://www.gem.wiki/Jiangmen_Taishan_New_Industrial_Zone_Distributed_Gas_power_station"/>
    <x v="72"/>
    <s v="Jiangmen Taishan New Industrial Zone Distributed Gas power station"/>
    <s v="江门台山工业新城分布式能源电站"/>
    <s v="2"/>
    <s v="NG"/>
    <n v="70"/>
    <x v="1"/>
    <x v="0"/>
    <s v="Y"/>
    <s v="not found"/>
    <s v="not found"/>
    <s v="N"/>
    <x v="40"/>
    <m/>
    <m/>
    <m/>
    <n v="22.380379999999999"/>
    <n v="112.82408599999999"/>
    <s v="exact"/>
    <s v="Jiangmen"/>
    <m/>
    <s v="Taishan"/>
    <s v="Guangdong"/>
    <x v="2"/>
    <s v="Eastern Asia"/>
    <m/>
    <m/>
    <m/>
    <m/>
    <m/>
    <m/>
    <m/>
    <m/>
    <s v="L405873"/>
    <s v="G405800"/>
  </r>
  <r>
    <s v="https://www.gem.wiki/Jiangsu_Bairun_Xinminzhou_Distributed_Gas_power_station"/>
    <x v="72"/>
    <s v="Jiangsu Bairun Xinminzhou Distributed Gas power station"/>
    <s v="江苏百润新民洲天然气分布式能源站"/>
    <s v="1"/>
    <s v="NG"/>
    <n v="50"/>
    <x v="1"/>
    <x v="0"/>
    <s v="Y"/>
    <s v="not found"/>
    <s v="not found"/>
    <s v="N"/>
    <x v="43"/>
    <m/>
    <m/>
    <m/>
    <n v="32.256945000000002"/>
    <n v="119.527241"/>
    <s v="approximate"/>
    <s v="Zhenjiang"/>
    <m/>
    <m/>
    <s v="Jiangsu"/>
    <x v="2"/>
    <s v="Eastern Asia"/>
    <m/>
    <m/>
    <m/>
    <m/>
    <m/>
    <m/>
    <s v="1124266"/>
    <m/>
    <s v="L405751"/>
    <s v="G405600"/>
  </r>
  <r>
    <s v="https://www.gem.wiki/Jiangsu_Bairun_Xinminzhou_Distributed_Gas_power_station"/>
    <x v="72"/>
    <s v="Jiangsu Bairun Xinminzhou Distributed Gas power station"/>
    <s v="江苏百润新民洲天然气分布式能源站"/>
    <s v="2"/>
    <s v="NG"/>
    <n v="50"/>
    <x v="1"/>
    <x v="0"/>
    <s v="Y"/>
    <s v="not found"/>
    <s v="not found"/>
    <s v="N"/>
    <x v="43"/>
    <m/>
    <m/>
    <m/>
    <n v="32.256945000000002"/>
    <n v="119.527241"/>
    <s v="approximate"/>
    <s v="Zhenjiang"/>
    <m/>
    <m/>
    <s v="Jiangsu"/>
    <x v="2"/>
    <s v="Eastern Asia"/>
    <m/>
    <m/>
    <m/>
    <m/>
    <m/>
    <m/>
    <s v="1124266"/>
    <m/>
    <s v="L405751"/>
    <s v="G405601"/>
  </r>
  <r>
    <s v="https://www.gem.wiki/Jiangsu_Changzhou_Suyuan_power_station"/>
    <x v="72"/>
    <s v="Jiangsu Changzhou Suyuan power station"/>
    <s v="江苏常州苏源发电厂"/>
    <s v="1"/>
    <s v="NG"/>
    <n v="51"/>
    <x v="0"/>
    <x v="0"/>
    <s v="not found"/>
    <m/>
    <m/>
    <m/>
    <x v="67"/>
    <m/>
    <m/>
    <m/>
    <n v="31.842036"/>
    <n v="119.963182"/>
    <s v="exact"/>
    <s v="Changzhou"/>
    <m/>
    <m/>
    <s v="Jiangsu"/>
    <x v="2"/>
    <s v="Eastern Asia"/>
    <m/>
    <m/>
    <m/>
    <m/>
    <m/>
    <m/>
    <m/>
    <m/>
    <s v="L405752"/>
    <s v="G405599"/>
  </r>
  <r>
    <s v="https://www.gem.wiki/Jiangsu_Huafeng_Microfiber_Distributed_Energy_Station"/>
    <x v="72"/>
    <s v="Jiangsu Huafeng Microfiber Distributed Energy Station"/>
    <s v="江苏华峰超纤分布式能源站"/>
    <s v="1"/>
    <s v="NG"/>
    <n v="50"/>
    <x v="0"/>
    <x v="0"/>
    <s v="Y"/>
    <m/>
    <m/>
    <m/>
    <x v="30"/>
    <m/>
    <m/>
    <m/>
    <n v="32.036670000000001"/>
    <n v="121.72994799999999"/>
    <s v="approximate"/>
    <s v="Nantong"/>
    <m/>
    <s v="Qidong"/>
    <s v="Jiangsu"/>
    <x v="2"/>
    <s v="Eastern Asia"/>
    <m/>
    <m/>
    <m/>
    <m/>
    <m/>
    <m/>
    <m/>
    <m/>
    <s v="L405754"/>
    <s v="G405597"/>
  </r>
  <r>
    <s v="https://www.gem.wiki/Jiangsu_Huafeng_Microfiber_Distributed_Energy_Station"/>
    <x v="72"/>
    <s v="Jiangsu Huafeng Microfiber Distributed Energy Station"/>
    <s v="江苏华峰超纤分布式能源站"/>
    <s v="2"/>
    <s v="NG"/>
    <n v="50"/>
    <x v="0"/>
    <x v="0"/>
    <s v="Y"/>
    <m/>
    <m/>
    <m/>
    <x v="30"/>
    <m/>
    <m/>
    <m/>
    <n v="32.036670000000001"/>
    <n v="121.72994799999999"/>
    <s v="approximate"/>
    <s v="Nantong"/>
    <m/>
    <s v="Qidong"/>
    <s v="Jiangsu"/>
    <x v="2"/>
    <s v="Eastern Asia"/>
    <m/>
    <m/>
    <m/>
    <m/>
    <m/>
    <m/>
    <m/>
    <m/>
    <s v="L405754"/>
    <s v="G405598"/>
  </r>
  <r>
    <s v="https://www.gem.wiki/Jiangsu_Lihuai_Iron_&amp;_Steel_Co.,_Ltd._power_project"/>
    <x v="72"/>
    <s v="Jiangsu Lihuai Iron &amp; Steel Co., Ltd. power project"/>
    <s v="江苏利淮钢铁有限公司1×80MW煤气高效利用发电项目"/>
    <s v="1"/>
    <s v="BFG"/>
    <n v="80"/>
    <x v="0"/>
    <x v="3"/>
    <s v="not found"/>
    <s v="not found"/>
    <s v="not found"/>
    <s v="N"/>
    <x v="34"/>
    <m/>
    <m/>
    <m/>
    <n v="33.564216999999999"/>
    <n v="118.98301499999999"/>
    <s v="exact"/>
    <s v="Huai'an"/>
    <m/>
    <s v="Qingjiang Pu District"/>
    <s v="Jiangsu"/>
    <x v="2"/>
    <s v="Eastern Asia"/>
    <m/>
    <m/>
    <m/>
    <m/>
    <s v="Iron &amp; Steel"/>
    <m/>
    <m/>
    <m/>
    <s v="L408691"/>
    <s v="G412357"/>
  </r>
  <r>
    <s v="https://www.gem.wiki/Jiangsu_Nantong_power_station"/>
    <x v="72"/>
    <s v="Jiangsu Nantong power station"/>
    <s v="华电南通通州燃机发电厂"/>
    <s v="1-1"/>
    <s v="NG"/>
    <n v="200"/>
    <x v="0"/>
    <x v="0"/>
    <s v="Y"/>
    <m/>
    <m/>
    <s v="replacement"/>
    <x v="5"/>
    <m/>
    <m/>
    <m/>
    <n v="32.016714999999998"/>
    <n v="121.053118"/>
    <s v="exact"/>
    <s v="Nantong"/>
    <s v="Tongzhou"/>
    <m/>
    <s v="Jiangsu"/>
    <x v="2"/>
    <s v="Eastern Asia"/>
    <m/>
    <m/>
    <s v="Huadian Nantong Tongzhou Gas power station"/>
    <m/>
    <m/>
    <m/>
    <s v="1099818"/>
    <s v="1256007, 1256011"/>
    <s v="L101005"/>
    <s v="G405507"/>
  </r>
  <r>
    <s v="https://www.gem.wiki/Jiangsu_Nantong_power_station"/>
    <x v="72"/>
    <s v="Jiangsu Nantong power station"/>
    <s v="华电南通通州燃机发电厂"/>
    <s v="1-2"/>
    <s v="NG"/>
    <n v="200"/>
    <x v="0"/>
    <x v="0"/>
    <s v="Y"/>
    <m/>
    <m/>
    <s v="replacement"/>
    <x v="5"/>
    <m/>
    <m/>
    <m/>
    <n v="32.016714999999998"/>
    <n v="121.053118"/>
    <s v="exact"/>
    <s v="Nantong"/>
    <s v="Tongzhou"/>
    <m/>
    <s v="Jiangsu"/>
    <x v="2"/>
    <s v="Eastern Asia"/>
    <m/>
    <m/>
    <s v="Huadian Nantong Tongzhou Gas power station"/>
    <m/>
    <m/>
    <m/>
    <s v="1099818"/>
    <s v="1256008, 1256012"/>
    <s v="L101005"/>
    <s v="G405508"/>
  </r>
  <r>
    <s v="https://www.gem.wiki/Jiangsu_Province_Binxin_Steel_Group_Co.,_Ltd._power_project"/>
    <x v="72"/>
    <s v="Jiangsu Province Binxin Steel Group Co., Ltd. power project"/>
    <s v="江苏省镔鑫钢铁集团有限公司高温超高压富余煤气发电工程"/>
    <s v="1"/>
    <s v="BFG"/>
    <n v="80"/>
    <x v="1"/>
    <x v="3"/>
    <s v="not found"/>
    <m/>
    <m/>
    <s v="N"/>
    <x v="43"/>
    <m/>
    <m/>
    <m/>
    <n v="35.094997999999997"/>
    <n v="119.27950300000001"/>
    <s v="exact"/>
    <s v="Lianyungang"/>
    <m/>
    <s v="Ganyu District"/>
    <s v="Jiangsu"/>
    <x v="2"/>
    <s v="Eastern Asia"/>
    <m/>
    <m/>
    <m/>
    <m/>
    <s v="Iron &amp; Steel"/>
    <m/>
    <m/>
    <m/>
    <s v="L408692"/>
    <s v="G412356"/>
  </r>
  <r>
    <s v="https://www.gem.wiki/Jiangsu_Province_Binxin_Steel_Group_Co.,_Ltd._power_project"/>
    <x v="72"/>
    <s v="Jiangsu Province Binxin Steel Group Co., Ltd. power project"/>
    <s v="江苏省镔鑫钢铁集团有限公司80MW超高温亚临界富余煤气发电2#机组工程"/>
    <s v="2"/>
    <s v="BFG"/>
    <n v="80"/>
    <x v="1"/>
    <x v="3"/>
    <s v="not found"/>
    <m/>
    <m/>
    <s v="N"/>
    <x v="43"/>
    <m/>
    <m/>
    <m/>
    <n v="35.094997999999997"/>
    <n v="119.27950300000001"/>
    <s v="exact"/>
    <s v="Lianyungang"/>
    <m/>
    <s v="Ganyu District"/>
    <s v="Jiangsu"/>
    <x v="2"/>
    <s v="Eastern Asia"/>
    <m/>
    <m/>
    <m/>
    <m/>
    <s v="Iron &amp; Steel"/>
    <m/>
    <m/>
    <m/>
    <s v="L408692"/>
    <s v="G412355"/>
  </r>
  <r>
    <s v="https://www.gem.wiki/Jiangsu_Province_Binxin_Steel_Group_Co.,_Ltd._power_project"/>
    <x v="72"/>
    <s v="Jiangsu Province Binxin Steel Group Co., Ltd. power project"/>
    <s v="江苏省镔鑫钢铁集团有限公司150MW亚临界高炉煤气发电机组"/>
    <s v="3"/>
    <s v="BFG"/>
    <n v="150"/>
    <x v="2"/>
    <x v="3"/>
    <s v="not found"/>
    <m/>
    <m/>
    <s v="N"/>
    <x v="43"/>
    <m/>
    <m/>
    <m/>
    <n v="35.094997999999997"/>
    <n v="119.27950300000001"/>
    <s v="exact"/>
    <s v="Lianyungang"/>
    <m/>
    <s v="Ganyu District"/>
    <s v="Jiangsu"/>
    <x v="2"/>
    <s v="Eastern Asia"/>
    <m/>
    <m/>
    <m/>
    <m/>
    <s v="Iron &amp; Steel"/>
    <m/>
    <m/>
    <m/>
    <s v="L408692"/>
    <s v="G412354"/>
  </r>
  <r>
    <s v="https://www.gem.wiki/Jiangsu_Rudong_Combined_Cycle_Gas_Turbine_power_station"/>
    <x v="72"/>
    <s v="Jiangsu Rudong Combined Cycle Gas Turbine power station"/>
    <s v="江苏如东天然气联合循环发电厂"/>
    <s v="1-1"/>
    <s v="NG"/>
    <n v="1560"/>
    <x v="5"/>
    <x v="0"/>
    <s v="not found"/>
    <s v="not found"/>
    <s v="not found"/>
    <s v="N"/>
    <x v="45"/>
    <m/>
    <m/>
    <m/>
    <n v="32.450155000000002"/>
    <n v="121.30362700000001"/>
    <s v="approximate"/>
    <s v="Nantong"/>
    <s v="Yangkou"/>
    <s v="Rudong"/>
    <s v="Jiangsu"/>
    <x v="2"/>
    <s v="Eastern Asia"/>
    <m/>
    <m/>
    <m/>
    <m/>
    <m/>
    <m/>
    <m/>
    <m/>
    <s v="L405858"/>
    <s v="G405772"/>
  </r>
  <r>
    <s v="https://www.gem.wiki/Jiangsu_Rudong_Combined_Cycle_Gas_Turbine_power_station"/>
    <x v="72"/>
    <s v="Jiangsu Rudong Combined Cycle Gas Turbine power station"/>
    <s v="江苏如东天然气联合循环发电厂"/>
    <s v="2-1"/>
    <s v="NG"/>
    <n v="1560"/>
    <x v="5"/>
    <x v="0"/>
    <s v="not found"/>
    <s v="not found"/>
    <s v="not found"/>
    <s v="N"/>
    <x v="45"/>
    <m/>
    <m/>
    <m/>
    <n v="32.450155000000002"/>
    <n v="121.30362700000001"/>
    <s v="approximate"/>
    <s v="Nantong"/>
    <s v="Yangkou"/>
    <s v="Rudong"/>
    <s v="Jiangsu"/>
    <x v="2"/>
    <s v="Eastern Asia"/>
    <m/>
    <m/>
    <m/>
    <m/>
    <m/>
    <m/>
    <m/>
    <m/>
    <s v="L405858"/>
    <s v="G405773"/>
  </r>
  <r>
    <s v="https://www.gem.wiki/Jiangsu_Zhenjiang_Gas_Thermal_power_station"/>
    <x v="72"/>
    <s v="Jiangsu Zhenjiang Gas Thermal power station"/>
    <s v="江苏镇江燃气热电厂"/>
    <s v="1"/>
    <s v="NG"/>
    <n v="475"/>
    <x v="0"/>
    <x v="0"/>
    <s v="Y"/>
    <m/>
    <m/>
    <m/>
    <x v="30"/>
    <m/>
    <m/>
    <m/>
    <n v="32.127040000000001"/>
    <n v="119.479817"/>
    <s v="exact"/>
    <s v="Zhenjiang"/>
    <m/>
    <s v="Dantu"/>
    <s v="Jiangsu"/>
    <x v="2"/>
    <s v="Eastern Asia"/>
    <m/>
    <m/>
    <m/>
    <m/>
    <m/>
    <m/>
    <s v="1139655"/>
    <n v="1314420"/>
    <s v="L405755"/>
    <s v="G405595"/>
  </r>
  <r>
    <s v="https://www.gem.wiki/Jiangsu_Zhenjiang_Gas_Thermal_power_station"/>
    <x v="72"/>
    <s v="Jiangsu Zhenjiang Gas Thermal power station"/>
    <s v="江苏镇江燃气热电厂"/>
    <s v="2"/>
    <s v="NG"/>
    <n v="475"/>
    <x v="0"/>
    <x v="0"/>
    <s v="Y"/>
    <m/>
    <m/>
    <m/>
    <x v="30"/>
    <m/>
    <m/>
    <m/>
    <n v="32.127040000000001"/>
    <n v="119.479817"/>
    <s v="exact"/>
    <s v="Zhenjiang"/>
    <m/>
    <s v="Dantu"/>
    <s v="Jiangsu"/>
    <x v="2"/>
    <s v="Eastern Asia"/>
    <m/>
    <m/>
    <m/>
    <m/>
    <m/>
    <m/>
    <s v="1139655"/>
    <n v="1314421"/>
    <s v="L405755"/>
    <s v="G405596"/>
  </r>
  <r>
    <s v="https://www.gem.wiki/Jiangyin_Cogen_power_station"/>
    <x v="72"/>
    <s v="Jiangyin Cogen power station"/>
    <s v="江阴燃机热电厂"/>
    <s v="1-1"/>
    <s v="NG"/>
    <n v="100"/>
    <x v="0"/>
    <x v="0"/>
    <s v="Y"/>
    <s v="not found"/>
    <s v="not found"/>
    <s v="replacement"/>
    <x v="3"/>
    <m/>
    <m/>
    <m/>
    <n v="31.839448000000001"/>
    <n v="120.405169"/>
    <s v="exact"/>
    <s v="Jiangyin"/>
    <s v="Zhouzhuang"/>
    <m/>
    <s v="Jiangsu"/>
    <x v="2"/>
    <s v="Eastern Asia"/>
    <m/>
    <m/>
    <m/>
    <m/>
    <m/>
    <m/>
    <m/>
    <m/>
    <s v="L101010"/>
    <s v="G405602"/>
  </r>
  <r>
    <s v="https://www.gem.wiki/Jiangyin_Cogen_power_station"/>
    <x v="72"/>
    <s v="Jiangyin Cogen power station"/>
    <s v="江阴燃机热电厂"/>
    <s v="1-2"/>
    <s v="NG"/>
    <n v="100"/>
    <x v="0"/>
    <x v="0"/>
    <s v="Y"/>
    <s v="not found"/>
    <s v="not found"/>
    <s v="replacement"/>
    <x v="3"/>
    <m/>
    <m/>
    <m/>
    <n v="31.839448000000001"/>
    <n v="120.405169"/>
    <s v="exact"/>
    <s v="Jiangyin"/>
    <s v="Zhouzhuang"/>
    <m/>
    <s v="Jiangsu"/>
    <x v="2"/>
    <s v="Eastern Asia"/>
    <m/>
    <m/>
    <s v="Jiangyin Gas Thermal power station"/>
    <m/>
    <m/>
    <m/>
    <m/>
    <m/>
    <s v="L101010"/>
    <s v="G405603"/>
  </r>
  <r>
    <s v="https://www.gem.wiki/Jiangyin_Cogen_power_station"/>
    <x v="72"/>
    <s v="Jiangyin Cogen power station"/>
    <s v="江阴燃机热电厂"/>
    <s v="2-1"/>
    <s v="NG"/>
    <n v="489"/>
    <x v="1"/>
    <x v="1"/>
    <s v="Y"/>
    <s v="not found"/>
    <s v="not found"/>
    <s v="N"/>
    <x v="43"/>
    <m/>
    <m/>
    <m/>
    <n v="31.839448000000001"/>
    <n v="120.405169"/>
    <s v="exact"/>
    <s v="Jiangyin"/>
    <s v="Zhouzhuang"/>
    <m/>
    <s v="Jiangsu"/>
    <x v="2"/>
    <s v="Eastern Asia"/>
    <m/>
    <m/>
    <s v="Jiangyin Gas Thermal power station"/>
    <m/>
    <m/>
    <m/>
    <m/>
    <m/>
    <s v="L101010"/>
    <s v="G410253"/>
  </r>
  <r>
    <s v="https://www.gem.wiki/Jilin_Songhuajiang_power_station"/>
    <x v="72"/>
    <s v="Jilin Songhuajiang power station"/>
    <s v="吉林松花江热电有限公司燃气机组工程项目"/>
    <s v="1"/>
    <s v="NG"/>
    <n v="430"/>
    <x v="2"/>
    <x v="0"/>
    <s v="not found"/>
    <m/>
    <m/>
    <m/>
    <x v="49"/>
    <m/>
    <m/>
    <m/>
    <n v="43.897519000000003"/>
    <n v="126.58028400000001"/>
    <s v="exact"/>
    <s v="Jilin"/>
    <m/>
    <s v="Economic and Technological Development Zone"/>
    <s v="Jilin"/>
    <x v="2"/>
    <s v="Eastern Asia"/>
    <m/>
    <m/>
    <m/>
    <m/>
    <m/>
    <m/>
    <m/>
    <m/>
    <s v="L408693"/>
    <s v="G412349"/>
  </r>
  <r>
    <s v="https://www.gem.wiki/Jilin_Songhuajiang_power_station"/>
    <x v="72"/>
    <s v="Jilin Songhuajiang power station"/>
    <s v="吉林松花江热电有限公司燃气机组工程项目"/>
    <s v="2"/>
    <s v="NG"/>
    <n v="430"/>
    <x v="2"/>
    <x v="0"/>
    <s v="not found"/>
    <m/>
    <m/>
    <m/>
    <x v="7"/>
    <m/>
    <m/>
    <m/>
    <n v="43.897519000000003"/>
    <n v="126.58028400000001"/>
    <s v="exact"/>
    <s v="Jilin"/>
    <m/>
    <s v="Economic and Technological Development Zone"/>
    <s v="Jilin"/>
    <x v="2"/>
    <s v="Eastern Asia"/>
    <m/>
    <m/>
    <m/>
    <m/>
    <m/>
    <m/>
    <m/>
    <m/>
    <s v="L408693"/>
    <s v="G412348"/>
  </r>
  <r>
    <s v="https://www.gem.wiki/Jingmen_Lvdong_power_station"/>
    <x v="72"/>
    <s v="Jingmen Lvdong power station"/>
    <s v="荆门绿动电厂"/>
    <s v="1"/>
    <s v="NG/H"/>
    <n v="64"/>
    <x v="0"/>
    <x v="0"/>
    <s v="Y"/>
    <s v="Using hydrogen"/>
    <s v="not found"/>
    <m/>
    <x v="30"/>
    <m/>
    <m/>
    <m/>
    <n v="30.9322915430301"/>
    <n v="112.18848706677301"/>
    <s v="approximate"/>
    <s v="Duodao District"/>
    <m/>
    <s v="Jingmen"/>
    <s v="Hubei"/>
    <x v="2"/>
    <s v="Eastern Asia"/>
    <m/>
    <m/>
    <m/>
    <m/>
    <m/>
    <m/>
    <m/>
    <m/>
    <s v="L407761"/>
    <s v="G410266"/>
  </r>
  <r>
    <s v="https://www.gem.wiki/Jingmen_Lvdong_power_station"/>
    <x v="72"/>
    <s v="Jingmen Lvdong power station"/>
    <s v="荆门绿动电厂"/>
    <s v="2"/>
    <s v="NG/H"/>
    <n v="64"/>
    <x v="0"/>
    <x v="0"/>
    <s v="Y"/>
    <s v="Using hydrogen"/>
    <s v="not found"/>
    <m/>
    <x v="30"/>
    <m/>
    <m/>
    <m/>
    <n v="30.9322915430301"/>
    <n v="112.18848706677301"/>
    <s v="approximate"/>
    <s v="Duodao District"/>
    <m/>
    <s v="Jingmen"/>
    <s v="Hubei"/>
    <x v="2"/>
    <s v="Eastern Asia"/>
    <m/>
    <m/>
    <m/>
    <m/>
    <m/>
    <m/>
    <m/>
    <m/>
    <s v="L407761"/>
    <s v="G410265"/>
  </r>
  <r>
    <s v="https://www.gem.wiki/Jinjiang_Gas_power_station"/>
    <x v="72"/>
    <s v="Jinjiang Gas power station"/>
    <s v="晋江燃气电厂"/>
    <s v="1"/>
    <s v="LNG"/>
    <n v="390"/>
    <x v="0"/>
    <x v="0"/>
    <s v="not found"/>
    <m/>
    <m/>
    <m/>
    <x v="9"/>
    <m/>
    <m/>
    <m/>
    <n v="24.563737"/>
    <n v="118.643338"/>
    <s v="exact"/>
    <s v="Quanzhou"/>
    <s v="Jinjing Town"/>
    <s v="Jinjiang"/>
    <s v="Fujian"/>
    <x v="2"/>
    <s v="Eastern Asia"/>
    <s v="WRI: WRI1061031"/>
    <m/>
    <s v="Fujian Energy Jinjiang Gas Power Station"/>
    <m/>
    <m/>
    <m/>
    <s v="1065094"/>
    <n v="1196101"/>
    <s v="L405757"/>
    <s v="G405192"/>
  </r>
  <r>
    <s v="https://www.gem.wiki/Jinjiang_Gas_power_station"/>
    <x v="72"/>
    <s v="Jinjiang Gas power station"/>
    <s v="晋江燃气电厂"/>
    <s v="2"/>
    <s v="LNG"/>
    <n v="390"/>
    <x v="0"/>
    <x v="0"/>
    <s v="not found"/>
    <m/>
    <m/>
    <m/>
    <x v="9"/>
    <m/>
    <m/>
    <m/>
    <n v="24.563737"/>
    <n v="118.643338"/>
    <s v="exact"/>
    <s v="Quanzhou"/>
    <s v="Jinjing Town"/>
    <s v="Jinjiang"/>
    <s v="Fujian"/>
    <x v="2"/>
    <s v="Eastern Asia"/>
    <s v="WRI: WRI1061031"/>
    <m/>
    <s v="Fujian Energy Jinjiang Gas Power Station"/>
    <m/>
    <m/>
    <m/>
    <s v="1065094"/>
    <n v="1196102"/>
    <s v="L405757"/>
    <s v="G405193"/>
  </r>
  <r>
    <s v="https://www.gem.wiki/Jinjiang_Gas_power_station"/>
    <x v="72"/>
    <s v="Jinjiang Gas power station"/>
    <s v="晋江燃气电厂"/>
    <s v="3"/>
    <s v="LNG"/>
    <n v="390"/>
    <x v="0"/>
    <x v="0"/>
    <s v="not found"/>
    <m/>
    <m/>
    <m/>
    <x v="1"/>
    <m/>
    <m/>
    <m/>
    <n v="24.563737"/>
    <n v="118.643338"/>
    <s v="exact"/>
    <s v="Quanzhou"/>
    <s v="Jinjing Town"/>
    <s v="Jinjiang"/>
    <s v="Fujian"/>
    <x v="2"/>
    <s v="Eastern Asia"/>
    <s v="WRI: WRI1061031"/>
    <m/>
    <s v="Fujian Energy Jinjiang Gas Power Station"/>
    <m/>
    <m/>
    <m/>
    <s v="1065094"/>
    <n v="1196103"/>
    <s v="L405757"/>
    <s v="G405194"/>
  </r>
  <r>
    <s v="https://www.gem.wiki/Jinjiang_Gas_power_station"/>
    <x v="72"/>
    <s v="Jinjiang Gas power station"/>
    <s v="晋江燃气电厂"/>
    <s v="4"/>
    <s v="LNG"/>
    <n v="390"/>
    <x v="0"/>
    <x v="0"/>
    <s v="not found"/>
    <m/>
    <m/>
    <m/>
    <x v="1"/>
    <m/>
    <m/>
    <m/>
    <n v="24.563737"/>
    <n v="118.643338"/>
    <s v="exact"/>
    <s v="Quanzhou"/>
    <s v="Jinjing Town"/>
    <s v="Jinjiang"/>
    <s v="Fujian"/>
    <x v="2"/>
    <s v="Eastern Asia"/>
    <s v="WRI: WRI1061031"/>
    <m/>
    <s v="Fujian Energy Jinjiang Gas Power Station"/>
    <m/>
    <m/>
    <m/>
    <s v="1065094"/>
    <n v="1196104"/>
    <s v="L405757"/>
    <s v="G405195"/>
  </r>
  <r>
    <s v="https://www.gem.wiki/JiuJiang_PXSteel_Co.,_Ltd._power_project"/>
    <x v="72"/>
    <s v="JiuJiang PXSteel Co., Ltd. power project"/>
    <s v="九江萍钢钢铁有限公司新建1×55MW高温超高压煤气发电项目"/>
    <s v="1"/>
    <s v="BFG"/>
    <n v="55"/>
    <x v="0"/>
    <x v="3"/>
    <s v="not found"/>
    <s v="not found"/>
    <s v="not found"/>
    <s v="N"/>
    <x v="34"/>
    <m/>
    <m/>
    <m/>
    <n v="29.782753"/>
    <n v="116.281054"/>
    <s v="exact"/>
    <s v="Jiujiang"/>
    <s v="Hukou High-tech Industrial Park"/>
    <m/>
    <s v="Jiangxi"/>
    <x v="2"/>
    <s v="Eastern Asia"/>
    <m/>
    <m/>
    <m/>
    <m/>
    <s v="Iron &amp; Steel"/>
    <m/>
    <m/>
    <m/>
    <s v="L408695"/>
    <s v="G412347"/>
  </r>
  <r>
    <s v="https://www.gem.wiki/Jiugang_Group_Captive_Gas_power_station"/>
    <x v="72"/>
    <s v="Jiugang Group Captive Gas power station"/>
    <s v="酒钢燃气发电厂"/>
    <s v="1"/>
    <s v="NG"/>
    <n v="180"/>
    <x v="5"/>
    <x v="0"/>
    <s v="Y"/>
    <m/>
    <m/>
    <m/>
    <x v="45"/>
    <m/>
    <m/>
    <m/>
    <n v="39.848224999999999"/>
    <n v="98.228877999999995"/>
    <s v="exact"/>
    <s v="Jiuquan"/>
    <m/>
    <s v="Jiayuguan"/>
    <s v="Gansu"/>
    <x v="2"/>
    <s v="Eastern Asia"/>
    <m/>
    <m/>
    <m/>
    <m/>
    <m/>
    <m/>
    <m/>
    <m/>
    <s v="L405758"/>
    <s v="G405196"/>
  </r>
  <r>
    <s v="https://www.gem.wiki/Jiulong_Paper_Mill_power_station"/>
    <x v="72"/>
    <s v="Jiulong Paper Mill power station"/>
    <s v="玖龙纸业东莞天然气热电站"/>
    <s v="1"/>
    <s v="NG"/>
    <n v="175"/>
    <x v="0"/>
    <x v="0"/>
    <s v="Y"/>
    <s v="not found"/>
    <s v="not found"/>
    <s v="replacement"/>
    <x v="30"/>
    <m/>
    <m/>
    <m/>
    <n v="23.034925350177399"/>
    <n v="113.536559884734"/>
    <s v="exact"/>
    <s v="Dongguan"/>
    <m/>
    <m/>
    <s v="Guangdong"/>
    <x v="2"/>
    <s v="Eastern Asia"/>
    <m/>
    <m/>
    <s v="Nine Dragons Paper Dongguan Natural Gas Thermal power station"/>
    <s v="both"/>
    <s v="Pulp &amp; Paper"/>
    <s v="power"/>
    <m/>
    <m/>
    <s v="L100387"/>
    <s v="G405801"/>
  </r>
  <r>
    <s v="https://www.gem.wiki/Jiulong_Paper_Mill_power_station"/>
    <x v="72"/>
    <s v="Jiulong Paper Mill power station"/>
    <s v="玖龙纸业东莞天然气热电站"/>
    <s v="2"/>
    <s v="NG"/>
    <n v="175"/>
    <x v="2"/>
    <x v="1"/>
    <s v="Y"/>
    <s v="not found"/>
    <s v="not found"/>
    <s v="replacement"/>
    <x v="43"/>
    <m/>
    <m/>
    <m/>
    <n v="23.034925350177399"/>
    <n v="113.536559884734"/>
    <s v="exact"/>
    <s v="Dongguan"/>
    <m/>
    <m/>
    <s v="Guangdong"/>
    <x v="2"/>
    <s v="Eastern Asia"/>
    <m/>
    <m/>
    <s v="Nine Dragons Paper Dongguan Natural Gas Thermal power station"/>
    <m/>
    <s v="Pulp &amp; Paper"/>
    <s v="power"/>
    <m/>
    <m/>
    <s v="L100387"/>
    <s v="G405802"/>
  </r>
  <r>
    <s v="https://www.gem.wiki/Jiulong_Paper_Mill_power_station"/>
    <x v="72"/>
    <s v="Jiulong Paper Mill power station"/>
    <s v="玖龙纸业东莞天然气热电站"/>
    <s v="3"/>
    <s v="NG"/>
    <n v="175"/>
    <x v="2"/>
    <x v="1"/>
    <s v="Y"/>
    <s v="not found"/>
    <s v="not found"/>
    <s v="replacement"/>
    <x v="43"/>
    <m/>
    <m/>
    <m/>
    <n v="23.034925350177399"/>
    <n v="113.536559884734"/>
    <s v="exact"/>
    <s v="Dongguan"/>
    <m/>
    <m/>
    <s v="Guangdong"/>
    <x v="2"/>
    <s v="Eastern Asia"/>
    <m/>
    <m/>
    <s v="Nine Dragons Paper Dongguan Natural Gas Thermal power station"/>
    <m/>
    <s v="Pulp &amp; Paper"/>
    <s v="power"/>
    <m/>
    <m/>
    <s v="L100387"/>
    <s v="G405803"/>
  </r>
  <r>
    <s v="https://www.gem.wiki/Jiulong_Paper_Mill_power_station"/>
    <x v="72"/>
    <s v="Jiulong Paper Mill power station"/>
    <s v="玖龙纸业东莞天然气热电站"/>
    <s v="4"/>
    <s v="NG"/>
    <n v="175"/>
    <x v="2"/>
    <x v="1"/>
    <s v="Y"/>
    <s v="not found"/>
    <s v="not found"/>
    <s v="replacement"/>
    <x v="43"/>
    <m/>
    <m/>
    <m/>
    <n v="23.034925350177399"/>
    <n v="113.536559884734"/>
    <s v="exact"/>
    <s v="Dongguan"/>
    <m/>
    <m/>
    <s v="Guangdong"/>
    <x v="2"/>
    <s v="Eastern Asia"/>
    <m/>
    <m/>
    <s v="Nine Dragons Paper Dongguan Natural Gas Thermal power station"/>
    <m/>
    <s v="Pulp &amp; Paper"/>
    <s v="power"/>
    <m/>
    <m/>
    <s v="L100387"/>
    <s v="G405804"/>
  </r>
  <r>
    <s v="https://www.gem.wiki/Jiulong_Paper_Mill_power_station"/>
    <x v="72"/>
    <s v="Jiulong Paper Mill power station"/>
    <s v="玖龙纸业东莞天然气热电站"/>
    <s v="5"/>
    <s v="NG"/>
    <n v="175"/>
    <x v="2"/>
    <x v="1"/>
    <s v="Y"/>
    <s v="not found"/>
    <s v="not found"/>
    <s v="replacement"/>
    <x v="43"/>
    <m/>
    <m/>
    <m/>
    <n v="23.034925350177399"/>
    <n v="113.536559884734"/>
    <s v="exact"/>
    <s v="Dongguan"/>
    <m/>
    <m/>
    <s v="Guangdong"/>
    <x v="2"/>
    <s v="Eastern Asia"/>
    <m/>
    <m/>
    <s v="Nine Dragons Paper Dongguan Natural Gas Thermal power station"/>
    <m/>
    <s v="Pulp &amp; Paper"/>
    <s v="power"/>
    <m/>
    <m/>
    <s v="L100387"/>
    <s v="G410335"/>
  </r>
  <r>
    <s v="https://www.gem.wiki/Jixuan_Energy_Huashan_Gas_Thermal_power_station"/>
    <x v="72"/>
    <s v="Jixuan Energy Huashan Gas Thermal power station"/>
    <s v="济宣能源华山热电厂"/>
    <s v="1"/>
    <s v="NG"/>
    <n v="75"/>
    <x v="2"/>
    <x v="0"/>
    <s v="Y"/>
    <s v="not found"/>
    <s v="not found"/>
    <s v="N"/>
    <x v="49"/>
    <m/>
    <m/>
    <m/>
    <n v="36.766759999999998"/>
    <n v="117.092527"/>
    <s v="exact"/>
    <s v="Jinan"/>
    <m/>
    <s v="Licheng"/>
    <s v="Shandong"/>
    <x v="2"/>
    <s v="Eastern Asia"/>
    <m/>
    <m/>
    <m/>
    <m/>
    <m/>
    <m/>
    <m/>
    <m/>
    <s v="L405759"/>
    <s v="G405637"/>
  </r>
  <r>
    <s v="https://www.gem.wiki/Jixuan_Energy_Huashan_Gas_Thermal_power_station"/>
    <x v="72"/>
    <s v="Jixuan Energy Huashan Gas Thermal power station"/>
    <s v="济宣能源华山热电厂"/>
    <s v="2"/>
    <s v="NG"/>
    <n v="75"/>
    <x v="2"/>
    <x v="0"/>
    <s v="Y"/>
    <s v="not found"/>
    <s v="not found"/>
    <s v="N"/>
    <x v="49"/>
    <m/>
    <m/>
    <m/>
    <n v="36.766759999999998"/>
    <n v="117.092527"/>
    <s v="exact"/>
    <s v="Jinan"/>
    <m/>
    <s v="Licheng"/>
    <s v="Shandong"/>
    <x v="2"/>
    <s v="Eastern Asia"/>
    <m/>
    <m/>
    <m/>
    <m/>
    <m/>
    <m/>
    <m/>
    <m/>
    <s v="L405759"/>
    <s v="G405638"/>
  </r>
  <r>
    <s v="https://www.gem.wiki/Junliangcheng_power_station"/>
    <x v="72"/>
    <s v="Junliangcheng power station"/>
    <s v="天津军粮城电厂"/>
    <s v="1"/>
    <s v="NG"/>
    <n v="650"/>
    <x v="0"/>
    <x v="0"/>
    <s v="Y"/>
    <s v="not found"/>
    <s v="not found"/>
    <s v="replacement"/>
    <x v="30"/>
    <m/>
    <m/>
    <m/>
    <n v="39.053130000000003"/>
    <n v="117.41226"/>
    <s v="exact"/>
    <s v="Xinli Town"/>
    <m/>
    <s v="Dongli District"/>
    <s v="Tianjin"/>
    <x v="2"/>
    <s v="Eastern Asia"/>
    <m/>
    <m/>
    <s v="Tianjin Junliangcheng power station"/>
    <m/>
    <m/>
    <m/>
    <s v="1117554"/>
    <n v="1283644"/>
    <s v="L101587"/>
    <s v="G405702"/>
  </r>
  <r>
    <s v="https://www.gem.wiki/Laixi_Guhe_Thermal_power_station"/>
    <x v="72"/>
    <s v="Laixi Guhe Thermal power station"/>
    <s v="山东莱西沽河热电厂"/>
    <s v="1"/>
    <s v="NG"/>
    <n v="230"/>
    <x v="3"/>
    <x v="0"/>
    <s v="Y"/>
    <m/>
    <m/>
    <m/>
    <x v="49"/>
    <m/>
    <m/>
    <m/>
    <n v="36.842993999999997"/>
    <n v="120.406747"/>
    <s v="approximate"/>
    <s v="laixi"/>
    <s v="Guhe"/>
    <m/>
    <s v="Shandong"/>
    <x v="2"/>
    <s v="Eastern Asia"/>
    <m/>
    <m/>
    <m/>
    <m/>
    <m/>
    <m/>
    <m/>
    <m/>
    <s v="L407574"/>
    <s v="G409873"/>
  </r>
  <r>
    <s v="https://www.gem.wiki/Laixi_Guhe_Thermal_power_station"/>
    <x v="72"/>
    <s v="Laixi Guhe Thermal power station"/>
    <s v="山东莱西沽河热电厂"/>
    <s v="2"/>
    <s v="NG"/>
    <n v="230"/>
    <x v="3"/>
    <x v="0"/>
    <s v="Y"/>
    <m/>
    <m/>
    <m/>
    <x v="49"/>
    <m/>
    <m/>
    <m/>
    <n v="36.842993999999997"/>
    <n v="120.406747"/>
    <s v="approximate"/>
    <s v="laixi"/>
    <s v="Guhe"/>
    <m/>
    <s v="Shandong"/>
    <x v="2"/>
    <s v="Eastern Asia"/>
    <m/>
    <m/>
    <m/>
    <m/>
    <m/>
    <m/>
    <m/>
    <m/>
    <s v="L407574"/>
    <s v="G409872"/>
  </r>
  <r>
    <s v="https://www.gem.wiki/Lee_%26_Man_Paper_power_station"/>
    <x v="72"/>
    <s v="Lee &amp; Man Paper power station"/>
    <s v="广东理文造纸有限公司自备电厂"/>
    <s v="1"/>
    <s v="NG"/>
    <n v="75"/>
    <x v="2"/>
    <x v="0"/>
    <s v="Y"/>
    <s v="not found"/>
    <s v="not found"/>
    <s v="replacement"/>
    <x v="43"/>
    <m/>
    <m/>
    <m/>
    <n v="22.937999999999999"/>
    <n v="113.5898"/>
    <s v="exact"/>
    <s v="Dongguan"/>
    <m/>
    <m/>
    <s v="Guangdong"/>
    <x v="2"/>
    <s v="Eastern Asia"/>
    <m/>
    <m/>
    <m/>
    <s v="both"/>
    <s v="Pulp &amp; Paper"/>
    <s v="power"/>
    <m/>
    <m/>
    <s v="L100389"/>
    <s v="G405350"/>
  </r>
  <r>
    <s v="https://www.gem.wiki/Lee_%26_Man_Paper_power_station"/>
    <x v="72"/>
    <s v="Lee &amp; Man Paper power station"/>
    <s v="广东理文造纸有限公司自备电厂"/>
    <s v="2"/>
    <s v="NG"/>
    <n v="75"/>
    <x v="2"/>
    <x v="0"/>
    <s v="Y"/>
    <s v="not found"/>
    <s v="not found"/>
    <s v="replacement"/>
    <x v="43"/>
    <m/>
    <m/>
    <m/>
    <n v="22.937999999999999"/>
    <n v="113.5898"/>
    <s v="exact"/>
    <s v="Dongguan"/>
    <m/>
    <m/>
    <s v="Guangdong"/>
    <x v="2"/>
    <s v="Eastern Asia"/>
    <m/>
    <m/>
    <m/>
    <s v="both"/>
    <s v="Pulp &amp; Paper"/>
    <s v="power"/>
    <m/>
    <m/>
    <s v="L100389"/>
    <s v="G405351"/>
  </r>
  <r>
    <s v="https://www.gem.wiki/Lee_%26_Man_Paper_power_station"/>
    <x v="72"/>
    <s v="Lee &amp; Man Paper power station"/>
    <s v="广东理文造纸有限公司自备电厂"/>
    <s v="3"/>
    <s v="NG"/>
    <n v="50"/>
    <x v="2"/>
    <x v="0"/>
    <s v="Y"/>
    <s v="not found"/>
    <s v="not found"/>
    <s v="replacement"/>
    <x v="43"/>
    <m/>
    <m/>
    <m/>
    <n v="22.937999999999999"/>
    <n v="113.5898"/>
    <s v="exact"/>
    <s v="Dongguan"/>
    <m/>
    <m/>
    <s v="Guangdong"/>
    <x v="2"/>
    <s v="Eastern Asia"/>
    <m/>
    <m/>
    <m/>
    <s v="both"/>
    <s v="Pulp &amp; Paper"/>
    <s v="power"/>
    <m/>
    <m/>
    <s v="L100389"/>
    <s v="G410267"/>
  </r>
  <r>
    <s v="https://www.gem.wiki/Lianshui_Economic_Development_Zone_Gas_Thermal_power_station"/>
    <x v="72"/>
    <s v="Lianshui Economic Development Zone Gas Thermal power station"/>
    <s v="涟水经济开发区燃气热电厂"/>
    <s v="1"/>
    <s v="NG"/>
    <n v="400"/>
    <x v="4"/>
    <x v="0"/>
    <s v="Y"/>
    <m/>
    <m/>
    <m/>
    <x v="45"/>
    <m/>
    <m/>
    <m/>
    <n v="33.801991999999998"/>
    <n v="119.22771899999999"/>
    <s v="approximate"/>
    <s v="Huai'an"/>
    <s v="Lianshui"/>
    <m/>
    <s v="Jiangsu"/>
    <x v="2"/>
    <s v="Eastern Asia"/>
    <m/>
    <m/>
    <s v="Lianshui Economic Development Zone Gas Cooling, Heating and Power Generation Project"/>
    <m/>
    <m/>
    <m/>
    <m/>
    <m/>
    <s v="L405761"/>
    <s v="G405604"/>
  </r>
  <r>
    <s v="https://www.gem.wiki/Lianshui_Economic_Development_Zone_Gas_Thermal_power_station"/>
    <x v="72"/>
    <s v="Lianshui Economic Development Zone Gas Thermal power station"/>
    <s v="涟水经济开发区燃气热电厂"/>
    <s v="2"/>
    <s v="NG"/>
    <n v="400"/>
    <x v="4"/>
    <x v="0"/>
    <s v="Y"/>
    <m/>
    <m/>
    <m/>
    <x v="45"/>
    <m/>
    <m/>
    <m/>
    <n v="33.801991999999998"/>
    <n v="119.22771899999999"/>
    <s v="approximate"/>
    <s v="Huai'an"/>
    <s v="Lianshui"/>
    <m/>
    <s v="Jiangsu"/>
    <x v="2"/>
    <s v="Eastern Asia"/>
    <m/>
    <m/>
    <s v="Lianshui Economic Development Zone Gas Cooling, Heating and Power Generation Project"/>
    <m/>
    <m/>
    <m/>
    <m/>
    <m/>
    <s v="L405761"/>
    <s v="G405605"/>
  </r>
  <r>
    <s v="https://www.gem.wiki/Lianyungang_Xingxin_Iron_and_Steel_Co.,_Ltd._power_project"/>
    <x v="72"/>
    <s v="Lianyungang Xingxin Iron and Steel Co., Ltd. power project"/>
    <s v="连云港兴鑫钢铁有限公司1×80MW亚临界超高温煤气发电项目"/>
    <s v="1"/>
    <s v="BFG"/>
    <n v="80"/>
    <x v="2"/>
    <x v="5"/>
    <s v="not found"/>
    <m/>
    <m/>
    <s v="N"/>
    <x v="43"/>
    <m/>
    <m/>
    <m/>
    <n v="34.384405999999998"/>
    <n v="119.78617300000001"/>
    <s v="exact"/>
    <s v="Lianyungang"/>
    <s v="Duigougang Town, Guannan County"/>
    <m/>
    <s v="Jiangsu"/>
    <x v="2"/>
    <s v="Eastern Asia"/>
    <m/>
    <m/>
    <m/>
    <m/>
    <s v="Iron &amp; Steel"/>
    <m/>
    <m/>
    <m/>
    <s v="L408697"/>
    <s v="G412346"/>
  </r>
  <r>
    <s v="https://www.gem.wiki/Linyi_Iron_and_Steel_Investment_Group_Special_Steel_Co.,_Ltd._power_project"/>
    <x v="72"/>
    <s v="Linyi Iron and Steel Investment Group Special Steel Co., Ltd. power project"/>
    <s v="临沂优特钢项目燃气发电工程"/>
    <s v="1"/>
    <s v="BFG"/>
    <n v="80"/>
    <x v="0"/>
    <x v="5"/>
    <s v="not found"/>
    <s v="not found"/>
    <s v="not found"/>
    <s v="N"/>
    <x v="3"/>
    <m/>
    <m/>
    <m/>
    <n v="35.152213000000003"/>
    <n v="119.131906"/>
    <s v="exact"/>
    <s v="Linyi"/>
    <s v="Lingang Park, Junan County"/>
    <m/>
    <s v="Shandong"/>
    <x v="2"/>
    <s v="Eastern Asia"/>
    <m/>
    <m/>
    <m/>
    <m/>
    <s v="Iron &amp; Steel"/>
    <m/>
    <m/>
    <m/>
    <s v="L408696"/>
    <s v="G412345"/>
  </r>
  <r>
    <s v="https://www.gem.wiki/Linyi_power_station"/>
    <x v="72"/>
    <s v="Linyi power station"/>
    <s v="华能临沂热电厂"/>
    <s v="1"/>
    <s v="NG"/>
    <n v="475"/>
    <x v="3"/>
    <x v="1"/>
    <s v="Y"/>
    <s v="not found"/>
    <s v="not found"/>
    <s v="N"/>
    <x v="43"/>
    <m/>
    <m/>
    <m/>
    <n v="35.032155000000003"/>
    <n v="118.665189"/>
    <s v="approximate"/>
    <s v="Linyi"/>
    <s v="Qingyun Town"/>
    <m/>
    <s v="Shandong"/>
    <x v="2"/>
    <s v="Eastern Asia"/>
    <m/>
    <m/>
    <m/>
    <m/>
    <m/>
    <m/>
    <m/>
    <m/>
    <s v="L101369"/>
    <s v="G409880"/>
  </r>
  <r>
    <s v="https://www.gem.wiki/Linyi_power_station"/>
    <x v="72"/>
    <s v="Linyi power station"/>
    <s v="华能临沂热电厂"/>
    <s v="2"/>
    <s v="NG"/>
    <n v="475"/>
    <x v="3"/>
    <x v="1"/>
    <s v="Y"/>
    <s v="not found"/>
    <s v="not found"/>
    <s v="N"/>
    <x v="43"/>
    <m/>
    <m/>
    <m/>
    <n v="35.032155000000003"/>
    <n v="118.665189"/>
    <s v="approximate"/>
    <s v="Linyi"/>
    <s v="Qingyun Town"/>
    <m/>
    <s v="Shandong"/>
    <x v="2"/>
    <s v="Eastern Asia"/>
    <m/>
    <m/>
    <m/>
    <m/>
    <m/>
    <m/>
    <m/>
    <m/>
    <s v="L101369"/>
    <s v="G409879"/>
  </r>
  <r>
    <s v="https://www.gem.wiki/Luoyang_Wanzhong_Jili_Gas_Thermal_power_station"/>
    <x v="72"/>
    <s v="Luoyang Wanzhong Jili Gas Thermal power station"/>
    <s v="洛阳万众吉利热电厂"/>
    <s v="1-1"/>
    <s v="NG"/>
    <n v="450"/>
    <x v="0"/>
    <x v="0"/>
    <s v="Y"/>
    <m/>
    <m/>
    <m/>
    <x v="34"/>
    <m/>
    <m/>
    <m/>
    <n v="34.908259000000001"/>
    <n v="112.624757"/>
    <s v="exact"/>
    <s v="Luoyang"/>
    <m/>
    <s v="Jili District"/>
    <s v="Henan"/>
    <x v="2"/>
    <s v="Eastern Asia"/>
    <m/>
    <m/>
    <m/>
    <m/>
    <m/>
    <m/>
    <s v="1095576"/>
    <s v="1249143, 1249144"/>
    <s v="L405762"/>
    <s v="G405461"/>
  </r>
  <r>
    <s v="https://www.gem.wiki/Luoyang_Wanzhong_Jili_Gas_Thermal_power_station"/>
    <x v="72"/>
    <s v="Luoyang Wanzhong Jili Gas Thermal power station"/>
    <s v="洛阳万众吉利热电厂"/>
    <s v="1-2"/>
    <s v="NG"/>
    <n v="450"/>
    <x v="0"/>
    <x v="0"/>
    <s v="Y"/>
    <m/>
    <m/>
    <m/>
    <x v="0"/>
    <m/>
    <m/>
    <m/>
    <n v="34.908259000000001"/>
    <n v="112.624757"/>
    <s v="exact"/>
    <s v="Luoyang"/>
    <m/>
    <s v="Jili District"/>
    <s v="Henan"/>
    <x v="2"/>
    <s v="Eastern Asia"/>
    <m/>
    <m/>
    <m/>
    <m/>
    <m/>
    <m/>
    <s v="1095576"/>
    <s v="1290268, 1290269"/>
    <s v="L405762"/>
    <s v="G405462"/>
  </r>
  <r>
    <s v="https://www.gem.wiki/Luoyang_Wanzhong_Jili_Gas_Thermal_power_station"/>
    <x v="72"/>
    <s v="Luoyang Wanzhong Jili Gas Thermal power station"/>
    <s v="洛阳万众吉利热电厂"/>
    <s v="2-1"/>
    <s v="NG"/>
    <n v="350"/>
    <x v="1"/>
    <x v="0"/>
    <s v="Y"/>
    <m/>
    <m/>
    <m/>
    <x v="43"/>
    <m/>
    <m/>
    <m/>
    <n v="34.908259000000001"/>
    <n v="112.624757"/>
    <s v="exact"/>
    <s v="Luoyang"/>
    <m/>
    <s v="Jili District"/>
    <s v="Henan"/>
    <x v="2"/>
    <s v="Eastern Asia"/>
    <m/>
    <m/>
    <m/>
    <m/>
    <m/>
    <m/>
    <m/>
    <m/>
    <s v="L405762"/>
    <s v="G405463"/>
  </r>
  <r>
    <s v="https://www.gem.wiki/Luoyang_Wanzhong_Jili_Gas_Thermal_power_station"/>
    <x v="72"/>
    <s v="Luoyang Wanzhong Jili Gas Thermal power station"/>
    <s v="洛阳万众吉利热电厂"/>
    <s v="2-2"/>
    <s v="NG"/>
    <n v="350"/>
    <x v="1"/>
    <x v="0"/>
    <s v="Y"/>
    <m/>
    <m/>
    <m/>
    <x v="43"/>
    <m/>
    <m/>
    <m/>
    <n v="34.908259000000001"/>
    <n v="112.624757"/>
    <s v="exact"/>
    <s v="Luoyang"/>
    <m/>
    <s v="Jili District"/>
    <s v="Henan"/>
    <x v="2"/>
    <s v="Eastern Asia"/>
    <m/>
    <m/>
    <m/>
    <m/>
    <m/>
    <m/>
    <m/>
    <m/>
    <s v="L405762"/>
    <s v="G405464"/>
  </r>
  <r>
    <s v="https://www.gem.wiki/Maoming_Gas_Thermal_power_station"/>
    <x v="72"/>
    <s v="Maoming Gas Thermal power station"/>
    <s v="茂名天然气热电厂"/>
    <s v="1-1"/>
    <s v="NG"/>
    <n v="460"/>
    <x v="1"/>
    <x v="0"/>
    <s v="Y"/>
    <s v="not found"/>
    <s v="not found"/>
    <s v="N"/>
    <x v="7"/>
    <m/>
    <m/>
    <m/>
    <n v="21.577698999999999"/>
    <n v="110.961997"/>
    <s v="approximate"/>
    <s v="Maoming"/>
    <m/>
    <s v="Dianbai District"/>
    <s v="Guangdong"/>
    <x v="2"/>
    <s v="Eastern Asia"/>
    <m/>
    <m/>
    <m/>
    <m/>
    <m/>
    <m/>
    <m/>
    <m/>
    <s v="L405875"/>
    <s v="G405810"/>
  </r>
  <r>
    <s v="https://www.gem.wiki/Maoming_Gas_Thermal_power_station"/>
    <x v="72"/>
    <s v="Maoming Gas Thermal power station"/>
    <s v="茂名天然气热电厂"/>
    <s v="1-2"/>
    <s v="NG"/>
    <n v="120"/>
    <x v="1"/>
    <x v="0"/>
    <s v="Y"/>
    <s v="not found"/>
    <s v="not found"/>
    <s v="N"/>
    <x v="7"/>
    <m/>
    <m/>
    <m/>
    <n v="21.577698999999999"/>
    <n v="110.961997"/>
    <s v="approximate"/>
    <s v="Maoming"/>
    <m/>
    <s v="Dianbai District"/>
    <s v="Guangdong"/>
    <x v="2"/>
    <s v="Eastern Asia"/>
    <m/>
    <m/>
    <m/>
    <m/>
    <m/>
    <m/>
    <m/>
    <m/>
    <s v="L405875"/>
    <s v="G405811"/>
  </r>
  <r>
    <s v="https://www.gem.wiki/Mawan_power_station"/>
    <x v="72"/>
    <s v="Mawan power station"/>
    <s v="妈湾电厂升级改造气电一期"/>
    <s v="1"/>
    <s v="NG"/>
    <n v="681"/>
    <x v="1"/>
    <x v="0"/>
    <s v="Y"/>
    <s v="not found"/>
    <s v="not found"/>
    <s v="replacement"/>
    <x v="7"/>
    <m/>
    <m/>
    <m/>
    <n v="22.481568599999999"/>
    <n v="113.8715649"/>
    <s v="approximate"/>
    <s v="Nantou Street"/>
    <s v="Nanshan District"/>
    <s v="Shenzhen City"/>
    <s v="Guangdong"/>
    <x v="2"/>
    <s v="Eastern Asia"/>
    <m/>
    <m/>
    <m/>
    <m/>
    <m/>
    <m/>
    <s v="1028621"/>
    <s v="1314829, 1314830"/>
    <s v="L100395"/>
    <s v="G410666"/>
  </r>
  <r>
    <s v="https://www.gem.wiki/Minyuan_Iron_and_Steel_Group_Co.,_Ltd._power_project"/>
    <x v="72"/>
    <s v="Minyuan Iron and Steel Group Co., Ltd. power project"/>
    <s v="闽源钢铁集团有限公司1×80MW超高温亚临界煤气发电项目"/>
    <s v="1"/>
    <s v="BFG"/>
    <n v="80"/>
    <x v="0"/>
    <x v="3"/>
    <s v="not found"/>
    <s v="not found"/>
    <s v="not found"/>
    <s v="N"/>
    <x v="49"/>
    <m/>
    <m/>
    <m/>
    <n v="34.010579999999997"/>
    <n v="116.42264400000001"/>
    <s v="exact"/>
    <s v="Shangqiu"/>
    <s v="Chenji Town, Yongcheng City"/>
    <m/>
    <s v="Henan"/>
    <x v="2"/>
    <s v="Eastern Asia"/>
    <m/>
    <m/>
    <m/>
    <m/>
    <s v="Iron &amp; Steel"/>
    <m/>
    <m/>
    <m/>
    <s v="L408699"/>
    <s v="G412579"/>
  </r>
  <r>
    <s v="https://www.gem.wiki/Nanhai_Changhai_power_station_A"/>
    <x v="72"/>
    <s v="Nanhai Changhai power station A"/>
    <s v="南海长海燃气热电站"/>
    <s v="1"/>
    <s v="NG"/>
    <n v="100"/>
    <x v="1"/>
    <x v="0"/>
    <s v="Y"/>
    <s v="not found"/>
    <s v="not found"/>
    <s v="replacement"/>
    <x v="43"/>
    <m/>
    <m/>
    <m/>
    <n v="22.939267000000001"/>
    <n v="112.899185"/>
    <s v="exact"/>
    <s v="Foshan"/>
    <s v="Xiqiao Town"/>
    <s v="Nanhai District"/>
    <s v="Guangdong"/>
    <x v="2"/>
    <s v="Eastern Asia"/>
    <m/>
    <m/>
    <m/>
    <m/>
    <m/>
    <m/>
    <m/>
    <m/>
    <s v="L100397"/>
    <s v="G405268"/>
  </r>
  <r>
    <s v="https://www.gem.wiki/Nanhai_Changhai_power_station_A"/>
    <x v="72"/>
    <s v="Nanhai Changhai power station A"/>
    <s v="南海长海燃气热电站"/>
    <s v="2"/>
    <s v="NG"/>
    <n v="100"/>
    <x v="1"/>
    <x v="0"/>
    <s v="Y"/>
    <s v="not found"/>
    <s v="not found"/>
    <s v="replacement"/>
    <x v="43"/>
    <m/>
    <m/>
    <m/>
    <n v="22.939267000000001"/>
    <n v="112.899185"/>
    <s v="exact"/>
    <s v="Foshan"/>
    <s v="Xiqiao Town"/>
    <s v="Nanhai District"/>
    <s v="Guangdong"/>
    <x v="2"/>
    <s v="Eastern Asia"/>
    <m/>
    <m/>
    <m/>
    <m/>
    <m/>
    <m/>
    <m/>
    <m/>
    <s v="L100397"/>
    <s v="G405269"/>
  </r>
  <r>
    <s v="https://www.gem.wiki/Nanhai_Changhai_power_station_A"/>
    <x v="72"/>
    <s v="Nanhai Changhai power station A"/>
    <s v="南海长海燃气热电站"/>
    <s v="3"/>
    <s v="NG"/>
    <n v="100"/>
    <x v="0"/>
    <x v="0"/>
    <s v="Y"/>
    <s v="not found"/>
    <s v="not found"/>
    <s v="replacement"/>
    <x v="3"/>
    <m/>
    <m/>
    <m/>
    <n v="22.939267000000001"/>
    <n v="112.899185"/>
    <s v="exact"/>
    <s v="Foshan"/>
    <s v="Xiqiao Town"/>
    <s v="Nanhai District"/>
    <s v="Guangdong"/>
    <x v="2"/>
    <s v="Eastern Asia"/>
    <m/>
    <m/>
    <m/>
    <m/>
    <m/>
    <m/>
    <m/>
    <m/>
    <s v="L100397"/>
    <s v="G405270"/>
  </r>
  <r>
    <s v="https://www.gem.wiki/Nanhai_Changhai_power_station_A"/>
    <x v="72"/>
    <s v="Nanhai Changhai power station A"/>
    <s v="南海长海燃气热电站"/>
    <s v="4"/>
    <s v="NG"/>
    <n v="100"/>
    <x v="0"/>
    <x v="0"/>
    <s v="Y"/>
    <s v="not found"/>
    <s v="not found"/>
    <s v="replacement"/>
    <x v="3"/>
    <m/>
    <m/>
    <m/>
    <n v="22.939267000000001"/>
    <n v="112.899185"/>
    <s v="exact"/>
    <s v="Foshan"/>
    <s v="Xiqiao Town"/>
    <s v="Nanhai District"/>
    <s v="Guangdong"/>
    <x v="2"/>
    <s v="Eastern Asia"/>
    <m/>
    <m/>
    <m/>
    <m/>
    <m/>
    <m/>
    <m/>
    <m/>
    <s v="L100397"/>
    <s v="G410692"/>
  </r>
  <r>
    <s v="https://www.gem.wiki/Nanjing_Liuhe_District_Yangba_power_station"/>
    <x v="72"/>
    <s v="Nanjing Liuhe District Yangba power station"/>
    <s v="南京六合区扬巴电厂"/>
    <s v="1"/>
    <s v="NG"/>
    <n v="52"/>
    <x v="0"/>
    <x v="0"/>
    <s v="Y"/>
    <m/>
    <m/>
    <m/>
    <x v="21"/>
    <m/>
    <m/>
    <m/>
    <n v="32.246701999999999"/>
    <n v="118.805386"/>
    <s v="approximate"/>
    <s v="Nanjing"/>
    <s v="Liuhe District"/>
    <m/>
    <s v="Jiangsu"/>
    <x v="2"/>
    <s v="Eastern Asia"/>
    <m/>
    <m/>
    <s v="Jiangsu Yangba Power Plant"/>
    <m/>
    <m/>
    <m/>
    <s v="1054578"/>
    <n v="1180698"/>
    <s v="L405766"/>
    <s v="G405555"/>
  </r>
  <r>
    <s v="https://www.gem.wiki/Nanjing_Liuhe_District_Yangba_power_station"/>
    <x v="72"/>
    <s v="Nanjing Liuhe District Yangba power station"/>
    <s v="南京六合区扬巴电厂"/>
    <s v="2"/>
    <s v="NG"/>
    <n v="52"/>
    <x v="0"/>
    <x v="0"/>
    <s v="Y"/>
    <m/>
    <m/>
    <m/>
    <x v="21"/>
    <m/>
    <m/>
    <m/>
    <n v="32.246701999999999"/>
    <n v="118.805386"/>
    <s v="approximate"/>
    <s v="Nanjing"/>
    <s v="Liuhe District"/>
    <m/>
    <s v="Jiangsu"/>
    <x v="2"/>
    <s v="Eastern Asia"/>
    <m/>
    <m/>
    <s v="Jiangsu Yangba Power Plant"/>
    <m/>
    <m/>
    <m/>
    <s v="1054578"/>
    <n v="1180699"/>
    <s v="L405766"/>
    <s v="G405830"/>
  </r>
  <r>
    <s v="https://www.gem.wiki/Nanjing_Liuhe_District_Yangba_power_station"/>
    <x v="72"/>
    <s v="Nanjing Liuhe District Yangba power station"/>
    <s v="南京六合区扬巴电厂"/>
    <s v="3"/>
    <s v="NG"/>
    <n v="52"/>
    <x v="0"/>
    <x v="0"/>
    <s v="Y"/>
    <m/>
    <m/>
    <m/>
    <x v="21"/>
    <m/>
    <m/>
    <m/>
    <n v="32.246701999999999"/>
    <n v="118.805386"/>
    <s v="approximate"/>
    <s v="Nanjing"/>
    <s v="Liuhe District"/>
    <m/>
    <s v="Jiangsu"/>
    <x v="2"/>
    <s v="Eastern Asia"/>
    <m/>
    <m/>
    <s v="Jiangsu Yangba Power Plant"/>
    <m/>
    <m/>
    <m/>
    <s v="1054578"/>
    <n v="1180700"/>
    <s v="L405766"/>
    <s v="G405831"/>
  </r>
  <r>
    <s v="https://www.gem.wiki/Nanjing_Nangang_Industrial_Development_Co.,_Ltd._power_project"/>
    <x v="72"/>
    <s v="Nanjing Nangang Industrial Development Co., Ltd. power project"/>
    <s v="南京南钢产业发展有限公司资源综合利用高效发电项目"/>
    <s v="1"/>
    <s v="BFG"/>
    <n v="50"/>
    <x v="0"/>
    <x v="5"/>
    <s v="not found"/>
    <s v="not found"/>
    <s v="not found"/>
    <s v="N"/>
    <x v="43"/>
    <m/>
    <m/>
    <m/>
    <n v="32.187364000000002"/>
    <n v="118.73032000000001"/>
    <s v="exact"/>
    <s v="Nanjing"/>
    <m/>
    <s v="Pukou District"/>
    <s v="Jiangsu"/>
    <x v="2"/>
    <s v="Eastern Asia"/>
    <m/>
    <m/>
    <m/>
    <m/>
    <s v="Iron &amp; Steel"/>
    <m/>
    <m/>
    <m/>
    <s v="L408700"/>
    <s v="G412578"/>
  </r>
  <r>
    <s v="https://www.gem.wiki/Nanjing_Nangang_Industrial_Development_Co.,_Ltd._power_project"/>
    <x v="72"/>
    <s v="Nanjing Nangang Industrial Development Co., Ltd. power project"/>
    <s v="南京南钢产业发展有限公司资源综合利用高效发电项目"/>
    <s v="2"/>
    <s v="BFG"/>
    <n v="50"/>
    <x v="0"/>
    <x v="5"/>
    <s v="not found"/>
    <s v="not found"/>
    <s v="not found"/>
    <s v="N"/>
    <x v="43"/>
    <m/>
    <m/>
    <m/>
    <n v="32.187364000000002"/>
    <n v="118.73032000000001"/>
    <s v="exact"/>
    <s v="Nanjing"/>
    <m/>
    <s v="Pukou District"/>
    <s v="Jiangsu"/>
    <x v="2"/>
    <s v="Eastern Asia"/>
    <m/>
    <m/>
    <m/>
    <m/>
    <s v="Iron &amp; Steel"/>
    <m/>
    <m/>
    <m/>
    <s v="L408700"/>
    <s v="G412577"/>
  </r>
  <r>
    <s v="https://www.gem.wiki/Nanjing_Nangang_Industrial_Development_Co.,_Ltd._power_project"/>
    <x v="72"/>
    <s v="Nanjing Nangang Industrial Development Co., Ltd. power project"/>
    <s v="南京南钢产业发展有限公司资源综合利用高效发电项目"/>
    <s v="3"/>
    <s v="BFG"/>
    <n v="50"/>
    <x v="6"/>
    <x v="5"/>
    <s v="not found"/>
    <s v="not found"/>
    <s v="not found"/>
    <s v="N"/>
    <x v="1"/>
    <n v="2020"/>
    <m/>
    <m/>
    <n v="32.187364000000002"/>
    <n v="118.73032000000001"/>
    <s v="exact"/>
    <s v="Nanjing"/>
    <m/>
    <s v="Pukou District"/>
    <s v="Jiangsu"/>
    <x v="2"/>
    <s v="Eastern Asia"/>
    <m/>
    <m/>
    <m/>
    <m/>
    <s v="Iron &amp; Steel"/>
    <m/>
    <m/>
    <m/>
    <s v="L408700"/>
    <s v="G412576"/>
  </r>
  <r>
    <s v="https://www.gem.wiki/Nanjing_Nangang_Industrial_Development_Co.,_Ltd._power_project"/>
    <x v="72"/>
    <s v="Nanjing Nangang Industrial Development Co., Ltd. power project"/>
    <s v="南京南钢产业发展有限公司资源综合利用高效发电项目"/>
    <s v="4"/>
    <s v="BFG"/>
    <n v="50"/>
    <x v="0"/>
    <x v="5"/>
    <s v="not found"/>
    <s v="not found"/>
    <s v="not found"/>
    <s v="N"/>
    <x v="43"/>
    <m/>
    <m/>
    <m/>
    <n v="32.187364000000002"/>
    <n v="118.73032000000001"/>
    <s v="exact"/>
    <s v="Nanjing"/>
    <m/>
    <s v="Pukou District"/>
    <s v="Jiangsu"/>
    <x v="2"/>
    <s v="Eastern Asia"/>
    <m/>
    <m/>
    <m/>
    <m/>
    <s v="Iron &amp; Steel"/>
    <m/>
    <m/>
    <m/>
    <s v="L408700"/>
    <s v="G412575"/>
  </r>
  <r>
    <s v="https://www.gem.wiki/Nanjing_Nangang_Industrial_Development_Co.,_Ltd._power_project"/>
    <x v="72"/>
    <s v="Nanjing Nangang Industrial Development Co., Ltd. power project"/>
    <s v="南京南钢产业发展有限公司资源综合利用高效发电项目"/>
    <s v="5"/>
    <s v="BFG"/>
    <n v="120"/>
    <x v="0"/>
    <x v="3"/>
    <s v="not found"/>
    <s v="not found"/>
    <s v="not found"/>
    <s v="N"/>
    <x v="6"/>
    <m/>
    <m/>
    <m/>
    <n v="32.187364000000002"/>
    <n v="118.73032000000001"/>
    <s v="exact"/>
    <s v="Nanjing"/>
    <m/>
    <s v="Pukou District"/>
    <s v="Jiangsu"/>
    <x v="2"/>
    <s v="Eastern Asia"/>
    <m/>
    <m/>
    <m/>
    <m/>
    <s v="Iron &amp; Steel"/>
    <m/>
    <m/>
    <m/>
    <s v="L408700"/>
    <s v="G412574"/>
  </r>
  <r>
    <s v="https://www.gem.wiki/Nanjing_Nangang_Industrial_Development_Co.,_Ltd._power_project"/>
    <x v="72"/>
    <s v="Nanjing Nangang Industrial Development Co., Ltd. power project"/>
    <s v="南京南钢产业发展有限公司资源综合利用高效发电项目"/>
    <s v="6"/>
    <s v="BFG"/>
    <n v="120"/>
    <x v="2"/>
    <x v="3"/>
    <s v="not found"/>
    <s v="not found"/>
    <s v="not found"/>
    <s v="N"/>
    <x v="43"/>
    <m/>
    <m/>
    <m/>
    <n v="32.187364000000002"/>
    <n v="118.73032000000001"/>
    <s v="exact"/>
    <s v="Nanjing"/>
    <m/>
    <s v="Pukou District"/>
    <s v="Jiangsu"/>
    <x v="2"/>
    <s v="Eastern Asia"/>
    <m/>
    <m/>
    <m/>
    <m/>
    <s v="Iron &amp; Steel"/>
    <m/>
    <m/>
    <m/>
    <s v="L408700"/>
    <s v="G412573"/>
  </r>
  <r>
    <s v="https://www.gem.wiki/Neijiang_Baima_power_station"/>
    <x v="72"/>
    <s v="Neijiang Baima power station"/>
    <s v="华电内江白马燃气发电厂"/>
    <s v="1"/>
    <s v="NG"/>
    <n v="475"/>
    <x v="1"/>
    <x v="0"/>
    <s v="not found"/>
    <s v="not found"/>
    <s v="not found"/>
    <s v="N"/>
    <x v="40"/>
    <m/>
    <m/>
    <m/>
    <n v="29.525960000000001"/>
    <n v="105.00948"/>
    <s v="exact"/>
    <s v="Neijiang"/>
    <s v="Baima Town"/>
    <m/>
    <s v="Sichuan"/>
    <x v="2"/>
    <s v="Eastern Asia"/>
    <m/>
    <m/>
    <s v="Huadian Neijiang Baima Gas Power Station, Huadian Neijiang Baima Gas Turbine Innovation Development Demonstration Project"/>
    <m/>
    <m/>
    <m/>
    <s v="1140901"/>
    <n v="1316143"/>
    <s v="L101575"/>
    <s v="G405678"/>
  </r>
  <r>
    <s v="https://www.gem.wiki/Neijiang_Baima_power_station"/>
    <x v="72"/>
    <s v="Neijiang Baima power station"/>
    <s v="华电内江白马燃气发电厂"/>
    <s v="2"/>
    <s v="NG"/>
    <n v="475"/>
    <x v="1"/>
    <x v="0"/>
    <s v="not found"/>
    <s v="not found"/>
    <s v="not found"/>
    <s v="N"/>
    <x v="40"/>
    <m/>
    <m/>
    <m/>
    <n v="29.525960000000001"/>
    <n v="105.00948"/>
    <s v="exact"/>
    <s v="Neijiang"/>
    <s v="Baima Town"/>
    <m/>
    <s v="Sichuan"/>
    <x v="2"/>
    <s v="Eastern Asia"/>
    <m/>
    <m/>
    <s v="Huadian Neijiang Baima Gas Power Station, Huadian Neijiang Baima Gas Turbine Innovation Development Demonstration Project"/>
    <m/>
    <m/>
    <m/>
    <s v="1140901"/>
    <n v="1316144"/>
    <s v="L101575"/>
    <s v="G405679"/>
  </r>
  <r>
    <s v="https://www.gem.wiki/Ningbo_Kefeng_Gas_Thermal_power_station"/>
    <x v="72"/>
    <s v="Ningbo Kefeng Gas Thermal power station"/>
    <s v="宁波科丰燃机热电厂"/>
    <s v="1"/>
    <s v="NG"/>
    <n v="51.5"/>
    <x v="0"/>
    <x v="0"/>
    <s v="Y"/>
    <s v="not found"/>
    <s v="not found"/>
    <s v="N"/>
    <x v="37"/>
    <m/>
    <m/>
    <m/>
    <n v="29.873633999999999"/>
    <n v="121.64885700000001"/>
    <s v="exact"/>
    <s v="Ningbo"/>
    <m/>
    <m/>
    <s v="Zhejiang"/>
    <x v="2"/>
    <s v="Eastern Asia"/>
    <m/>
    <m/>
    <m/>
    <m/>
    <m/>
    <m/>
    <s v="1103967"/>
    <m/>
    <s v="L405768"/>
    <s v="G405735"/>
  </r>
  <r>
    <s v="https://www.gem.wiki/Ningbo_Kefeng_Gas_Thermal_power_station"/>
    <x v="72"/>
    <s v="Ningbo Kefeng Gas Thermal power station"/>
    <s v="宁波科丰燃机热电厂"/>
    <s v="2"/>
    <s v="NG"/>
    <n v="54.62"/>
    <x v="0"/>
    <x v="0"/>
    <s v="Y"/>
    <s v="not found"/>
    <s v="not found"/>
    <s v="N"/>
    <x v="22"/>
    <m/>
    <m/>
    <m/>
    <n v="29.873633999999999"/>
    <n v="121.64885700000001"/>
    <s v="exact"/>
    <s v="Ningbo"/>
    <m/>
    <m/>
    <s v="Zhejiang"/>
    <x v="2"/>
    <s v="Eastern Asia"/>
    <m/>
    <m/>
    <m/>
    <m/>
    <m/>
    <m/>
    <s v="1103967"/>
    <m/>
    <s v="L405768"/>
    <s v="G405736"/>
  </r>
  <r>
    <s v="https://www.gem.wiki/Ningbo_Lvyuan_Natural_Gas_power_station"/>
    <x v="72"/>
    <s v="Ningbo Lvyuan Natural Gas power station"/>
    <s v="宁波绿源天然气发电厂"/>
    <s v="1"/>
    <s v="LNG"/>
    <n v="101"/>
    <x v="0"/>
    <x v="1"/>
    <s v="Y"/>
    <m/>
    <m/>
    <m/>
    <x v="9"/>
    <m/>
    <m/>
    <m/>
    <n v="29.871568"/>
    <n v="121.413095"/>
    <s v="exact"/>
    <s v="Ningbo"/>
    <m/>
    <s v="Haishu District"/>
    <s v="Zhejiang"/>
    <x v="2"/>
    <s v="Eastern Asia"/>
    <m/>
    <m/>
    <m/>
    <m/>
    <m/>
    <m/>
    <m/>
    <m/>
    <s v="L405877"/>
    <s v="G405825"/>
  </r>
  <r>
    <s v="https://www.gem.wiki/Ningbo_Thermal_Power_Company_Chunxiao_Gas_Thermal_power_station"/>
    <x v="72"/>
    <s v="Ningbo Thermal Power Company Chunxiao Gas Thermal power station"/>
    <s v="宁波热电股份公司春晓热电站"/>
    <s v="1"/>
    <s v="NG"/>
    <n v="54.6"/>
    <x v="0"/>
    <x v="0"/>
    <s v="Y"/>
    <m/>
    <m/>
    <m/>
    <x v="5"/>
    <m/>
    <m/>
    <m/>
    <n v="29.745607"/>
    <n v="121.87562800000001"/>
    <s v="exact"/>
    <s v="Ningbo"/>
    <m/>
    <s v="Beilun District"/>
    <s v="Zhejiang"/>
    <x v="2"/>
    <s v="Eastern Asia"/>
    <m/>
    <m/>
    <m/>
    <m/>
    <m/>
    <m/>
    <m/>
    <m/>
    <s v="L405878"/>
    <s v="G405824"/>
  </r>
  <r>
    <s v="https://www.gem.wiki/Ningxia_East_Gas_Thermal_power_station"/>
    <x v="72"/>
    <s v="Ningxia East Gas Thermal power station"/>
    <s v="宁夏东部热电厂"/>
    <s v="1"/>
    <s v="LNG"/>
    <n v="200"/>
    <x v="0"/>
    <x v="0"/>
    <s v="Y"/>
    <m/>
    <m/>
    <m/>
    <x v="2"/>
    <m/>
    <m/>
    <m/>
    <n v="38.511733"/>
    <n v="106.324551"/>
    <s v="exact"/>
    <s v="Yinchuan"/>
    <m/>
    <s v="Xingqing"/>
    <s v="Ningxia"/>
    <x v="2"/>
    <s v="Eastern Asia"/>
    <m/>
    <m/>
    <m/>
    <m/>
    <m/>
    <m/>
    <s v="1081512"/>
    <m/>
    <s v="L405769"/>
    <s v="G405613"/>
  </r>
  <r>
    <s v="https://www.gem.wiki/Ningxia_East_Gas_Thermal_power_station"/>
    <x v="72"/>
    <s v="Ningxia East Gas Thermal power station"/>
    <s v="宁夏东部热电厂"/>
    <s v="2"/>
    <s v="LNG"/>
    <n v="200"/>
    <x v="0"/>
    <x v="0"/>
    <s v="Y"/>
    <m/>
    <m/>
    <m/>
    <x v="2"/>
    <m/>
    <m/>
    <m/>
    <n v="38.511733"/>
    <n v="106.324551"/>
    <s v="exact"/>
    <s v="Yinchuan"/>
    <m/>
    <s v="Xingqing"/>
    <s v="Ningxia"/>
    <x v="2"/>
    <s v="Eastern Asia"/>
    <m/>
    <m/>
    <m/>
    <m/>
    <m/>
    <m/>
    <s v="1081512"/>
    <m/>
    <s v="L405769"/>
    <s v="G405614"/>
  </r>
  <r>
    <s v="https://www.gem.wiki/Ningxia_East_Gas_Thermal_power_station"/>
    <x v="72"/>
    <s v="Ningxia East Gas Thermal power station"/>
    <s v="宁夏东部热电厂"/>
    <s v="3"/>
    <s v="LNG"/>
    <n v="200"/>
    <x v="0"/>
    <x v="0"/>
    <s v="Y"/>
    <m/>
    <m/>
    <m/>
    <x v="2"/>
    <m/>
    <m/>
    <m/>
    <n v="38.511733"/>
    <n v="106.324551"/>
    <s v="exact"/>
    <s v="Yinchuan"/>
    <m/>
    <s v="Xingqing"/>
    <s v="Ningxia"/>
    <x v="2"/>
    <s v="Eastern Asia"/>
    <m/>
    <m/>
    <m/>
    <m/>
    <m/>
    <m/>
    <s v="1081512"/>
    <m/>
    <s v="L405769"/>
    <s v="G405615"/>
  </r>
  <r>
    <s v="https://www.gem.wiki/Ningxia_East_Gas_Thermal_power_station"/>
    <x v="72"/>
    <s v="Ningxia East Gas Thermal power station"/>
    <s v="宁夏东部热电厂"/>
    <s v="4"/>
    <s v="LNG"/>
    <n v="200"/>
    <x v="0"/>
    <x v="0"/>
    <s v="Y"/>
    <m/>
    <m/>
    <m/>
    <x v="2"/>
    <m/>
    <m/>
    <m/>
    <n v="38.511733"/>
    <n v="106.324551"/>
    <s v="exact"/>
    <s v="Yinchuan"/>
    <m/>
    <s v="Xingqing"/>
    <s v="Ningxia"/>
    <x v="2"/>
    <s v="Eastern Asia"/>
    <m/>
    <m/>
    <m/>
    <m/>
    <m/>
    <m/>
    <s v="1081512"/>
    <m/>
    <s v="L405769"/>
    <s v="G405616"/>
  </r>
  <r>
    <s v="https://www.gem.wiki/Ningxia_West_Gas_Thermal_power_station"/>
    <x v="72"/>
    <s v="Ningxia West Gas Thermal power station"/>
    <s v="宁夏西部热电厂"/>
    <s v="1-1"/>
    <s v="LNG"/>
    <n v="64"/>
    <x v="0"/>
    <x v="0"/>
    <s v="Y"/>
    <m/>
    <m/>
    <m/>
    <x v="9"/>
    <m/>
    <m/>
    <m/>
    <n v="38.473008999999998"/>
    <n v="106.25673399999999"/>
    <s v="exact"/>
    <s v="Yinchuan"/>
    <m/>
    <s v="Jinfeng"/>
    <s v="Ningxia"/>
    <x v="2"/>
    <s v="Eastern Asia"/>
    <m/>
    <m/>
    <m/>
    <m/>
    <m/>
    <m/>
    <s v="1088749"/>
    <m/>
    <s v="L405770"/>
    <s v="G405617"/>
  </r>
  <r>
    <s v="https://www.gem.wiki/Ningxia_West_Gas_Thermal_power_station"/>
    <x v="72"/>
    <s v="Ningxia West Gas Thermal power station"/>
    <s v="宁夏西部热电厂"/>
    <s v="2-1"/>
    <s v="LNG"/>
    <n v="223"/>
    <x v="5"/>
    <x v="0"/>
    <s v="Y"/>
    <m/>
    <m/>
    <m/>
    <x v="45"/>
    <m/>
    <m/>
    <m/>
    <n v="38.473008999999998"/>
    <n v="106.25673399999999"/>
    <s v="exact"/>
    <s v="Yinchuan"/>
    <m/>
    <s v="Jinfeng"/>
    <s v="Ningxia"/>
    <x v="2"/>
    <s v="Eastern Asia"/>
    <m/>
    <m/>
    <m/>
    <m/>
    <m/>
    <m/>
    <s v="1088749"/>
    <m/>
    <s v="L405770"/>
    <s v="G405618"/>
  </r>
  <r>
    <s v="https://www.gem.wiki/Panzhihua_Steel_Group_Panzhihua_Steel_Vanadium_Co.,_Ltd._power_project"/>
    <x v="72"/>
    <s v="Panzhihua Steel Group Panzhihua Steel Vanadium Co., Ltd. power project"/>
    <s v="攀钢钒能动100兆瓦余热余能利用发电工程"/>
    <s v="1"/>
    <s v="BFG"/>
    <n v="100"/>
    <x v="0"/>
    <x v="3"/>
    <s v="not found"/>
    <s v="not found"/>
    <s v="not found"/>
    <s v="N"/>
    <x v="3"/>
    <m/>
    <m/>
    <m/>
    <n v="26.563898999999999"/>
    <n v="101.677869"/>
    <s v="exact"/>
    <s v="Panzhihua"/>
    <m/>
    <s v="Dong District"/>
    <s v="Sichuan"/>
    <x v="2"/>
    <s v="Eastern Asia"/>
    <m/>
    <m/>
    <m/>
    <m/>
    <s v="Iron &amp; Steel"/>
    <m/>
    <m/>
    <m/>
    <s v="L408702"/>
    <s v="G412572"/>
  </r>
  <r>
    <s v="https://www.gem.wiki/Panzhihua_Steel_Group_Panzhihua_Steel_Vanadium_Co.,_Ltd._power_project"/>
    <x v="72"/>
    <s v="Panzhihua Steel Group Panzhihua Steel Vanadium Co., Ltd. power project"/>
    <s v="攀钢钒能动分公司100MW余热余能利用发电二期工程"/>
    <s v="2"/>
    <s v="BFG"/>
    <n v="100"/>
    <x v="1"/>
    <x v="3"/>
    <s v="not found"/>
    <s v="not found"/>
    <s v="not found"/>
    <s v="N"/>
    <x v="49"/>
    <m/>
    <m/>
    <m/>
    <n v="26.563898999999999"/>
    <n v="101.677869"/>
    <s v="exact"/>
    <s v="Panzhihua"/>
    <m/>
    <s v="Dong District"/>
    <s v="Sichuan"/>
    <x v="2"/>
    <s v="Eastern Asia"/>
    <m/>
    <m/>
    <m/>
    <m/>
    <s v="Iron &amp; Steel"/>
    <m/>
    <m/>
    <m/>
    <s v="L408702"/>
    <s v="G412571"/>
  </r>
  <r>
    <s v="https://www.gem.wiki/Pingshan_Jingye_Pyroacid_Co.,_Ltd._power_project"/>
    <x v="72"/>
    <s v="Pingshan Jingye Pyroacid Co., Ltd. power project"/>
    <s v="平山县敬业焦酸有限公司6x50MW高温高压发电机组"/>
    <s v="1"/>
    <s v="BFG"/>
    <n v="50"/>
    <x v="0"/>
    <x v="3"/>
    <s v="not found"/>
    <s v="not found"/>
    <s v="not found"/>
    <s v="N"/>
    <x v="47"/>
    <m/>
    <m/>
    <m/>
    <n v="38.374293999999999"/>
    <n v="114.139211"/>
    <s v="exact"/>
    <s v="Shijiazhuang"/>
    <s v="Nandian Town, Pingshan County"/>
    <m/>
    <s v="Hebei"/>
    <x v="2"/>
    <s v="Eastern Asia"/>
    <m/>
    <m/>
    <m/>
    <m/>
    <s v="Iron &amp; Steel"/>
    <m/>
    <m/>
    <m/>
    <s v="L408701"/>
    <s v="G412570"/>
  </r>
  <r>
    <s v="https://www.gem.wiki/Pingshan_Jingye_Pyroacid_Co.,_Ltd._power_project"/>
    <x v="72"/>
    <s v="Pingshan Jingye Pyroacid Co., Ltd. power project"/>
    <s v="平山县敬业焦酸有限公司 3×145MW超临界煤气发电"/>
    <s v="10"/>
    <s v="BFG"/>
    <n v="145"/>
    <x v="2"/>
    <x v="3"/>
    <s v="not found"/>
    <m/>
    <m/>
    <s v="N"/>
    <x v="43"/>
    <m/>
    <m/>
    <m/>
    <n v="38.374293999999999"/>
    <n v="114.139211"/>
    <s v="exact"/>
    <s v="Shijiazhuang"/>
    <s v="Nandian Town, Pingshan County"/>
    <m/>
    <s v="Hebei"/>
    <x v="2"/>
    <s v="Eastern Asia"/>
    <m/>
    <m/>
    <m/>
    <m/>
    <s v="Iron &amp; Steel"/>
    <m/>
    <m/>
    <m/>
    <s v="L408701"/>
    <s v="G412561"/>
  </r>
  <r>
    <s v="https://www.gem.wiki/Pingshan_Jingye_Pyroacid_Co.,_Ltd._power_project"/>
    <x v="72"/>
    <s v="Pingshan Jingye Pyroacid Co., Ltd. power project"/>
    <s v="平山县敬业焦酸有限公司6x50MW高温高压发电机组"/>
    <s v="2"/>
    <s v="BFG"/>
    <n v="50"/>
    <x v="0"/>
    <x v="3"/>
    <s v="not found"/>
    <s v="not found"/>
    <s v="not found"/>
    <s v="N"/>
    <x v="47"/>
    <m/>
    <m/>
    <m/>
    <n v="38.374293999999999"/>
    <n v="114.139211"/>
    <s v="exact"/>
    <s v="Shijiazhuang"/>
    <s v="Nandian Town, Pingshan County"/>
    <m/>
    <s v="Hebei"/>
    <x v="2"/>
    <s v="Eastern Asia"/>
    <m/>
    <m/>
    <m/>
    <m/>
    <s v="Iron &amp; Steel"/>
    <m/>
    <m/>
    <m/>
    <s v="L408701"/>
    <s v="G412569"/>
  </r>
  <r>
    <s v="https://www.gem.wiki/Pingshan_Jingye_Pyroacid_Co.,_Ltd._power_project"/>
    <x v="72"/>
    <s v="Pingshan Jingye Pyroacid Co., Ltd. power project"/>
    <s v="平山县敬业焦酸有限公司6x50MW高温高压发电机组"/>
    <s v="3"/>
    <s v="BFG"/>
    <n v="50"/>
    <x v="0"/>
    <x v="3"/>
    <s v="not found"/>
    <s v="not found"/>
    <s v="not found"/>
    <s v="N"/>
    <x v="39"/>
    <m/>
    <m/>
    <m/>
    <n v="38.374293999999999"/>
    <n v="114.139211"/>
    <s v="exact"/>
    <s v="Shijiazhuang"/>
    <s v="Nandian Town, Pingshan County"/>
    <m/>
    <s v="Hebei"/>
    <x v="2"/>
    <s v="Eastern Asia"/>
    <m/>
    <m/>
    <m/>
    <m/>
    <s v="Iron &amp; Steel"/>
    <m/>
    <m/>
    <m/>
    <s v="L408701"/>
    <s v="G412568"/>
  </r>
  <r>
    <s v="https://www.gem.wiki/Pingshan_Jingye_Pyroacid_Co.,_Ltd._power_project"/>
    <x v="72"/>
    <s v="Pingshan Jingye Pyroacid Co., Ltd. power project"/>
    <s v="平山县敬业焦酸有限公司6x50MW高温高压发电机组"/>
    <s v="4"/>
    <s v="BFG"/>
    <n v="50"/>
    <x v="0"/>
    <x v="3"/>
    <s v="not found"/>
    <s v="not found"/>
    <s v="not found"/>
    <s v="N"/>
    <x v="39"/>
    <m/>
    <m/>
    <m/>
    <n v="38.374293999999999"/>
    <n v="114.139211"/>
    <s v="exact"/>
    <s v="Shijiazhuang"/>
    <s v="Nandian Town, Pingshan County"/>
    <m/>
    <s v="Hebei"/>
    <x v="2"/>
    <s v="Eastern Asia"/>
    <m/>
    <m/>
    <m/>
    <m/>
    <s v="Iron &amp; Steel"/>
    <m/>
    <m/>
    <m/>
    <s v="L408701"/>
    <s v="G412567"/>
  </r>
  <r>
    <s v="https://www.gem.wiki/Pingshan_Jingye_Pyroacid_Co.,_Ltd._power_project"/>
    <x v="72"/>
    <s v="Pingshan Jingye Pyroacid Co., Ltd. power project"/>
    <s v="平山县敬业焦酸有限公司6x50MW高温高压发电机组"/>
    <s v="5"/>
    <s v="BFG"/>
    <n v="50"/>
    <x v="0"/>
    <x v="3"/>
    <s v="not found"/>
    <s v="not found"/>
    <s v="not found"/>
    <s v="N"/>
    <x v="39"/>
    <m/>
    <m/>
    <m/>
    <n v="38.374293999999999"/>
    <n v="114.139211"/>
    <s v="exact"/>
    <s v="Shijiazhuang"/>
    <s v="Nandian Town, Pingshan County"/>
    <m/>
    <s v="Hebei"/>
    <x v="2"/>
    <s v="Eastern Asia"/>
    <m/>
    <m/>
    <m/>
    <m/>
    <s v="Iron &amp; Steel"/>
    <m/>
    <m/>
    <m/>
    <s v="L408701"/>
    <s v="G412566"/>
  </r>
  <r>
    <s v="https://www.gem.wiki/Pingshan_Jingye_Pyroacid_Co.,_Ltd._power_project"/>
    <x v="72"/>
    <s v="Pingshan Jingye Pyroacid Co., Ltd. power project"/>
    <s v="平山县敬业焦酸有限公司6x50MW高温高压发电机组"/>
    <s v="6"/>
    <s v="BFG"/>
    <n v="50"/>
    <x v="6"/>
    <x v="3"/>
    <s v="not found"/>
    <s v="not found"/>
    <s v="not found"/>
    <s v="N"/>
    <x v="39"/>
    <n v="2020"/>
    <m/>
    <m/>
    <n v="38.374293999999999"/>
    <n v="114.139211"/>
    <s v="exact"/>
    <s v="Shijiazhuang"/>
    <s v="Nandian Town, Pingshan County"/>
    <m/>
    <s v="Hebei"/>
    <x v="2"/>
    <s v="Eastern Asia"/>
    <m/>
    <m/>
    <m/>
    <m/>
    <s v="Iron &amp; Steel"/>
    <m/>
    <m/>
    <m/>
    <s v="L408701"/>
    <s v="G412565"/>
  </r>
  <r>
    <s v="https://www.gem.wiki/Pingshan_Jingye_Pyroacid_Co.,_Ltd._power_project"/>
    <x v="72"/>
    <s v="Pingshan Jingye Pyroacid Co., Ltd. power project"/>
    <s v="平山县敬业焦酸有限公司 60MW超高温超高压发电项目"/>
    <s v="7"/>
    <s v="BFG"/>
    <n v="60"/>
    <x v="0"/>
    <x v="3"/>
    <s v="not found"/>
    <s v="not found"/>
    <s v="not found"/>
    <s v="N"/>
    <x v="6"/>
    <m/>
    <m/>
    <m/>
    <n v="38.374293999999999"/>
    <n v="114.139211"/>
    <s v="exact"/>
    <s v="Shijiazhuang"/>
    <s v="Nandian Town, Pingshan County"/>
    <m/>
    <s v="Hebei"/>
    <x v="2"/>
    <s v="Eastern Asia"/>
    <m/>
    <m/>
    <m/>
    <m/>
    <s v="Iron &amp; Steel"/>
    <m/>
    <m/>
    <m/>
    <s v="L408701"/>
    <s v="G412564"/>
  </r>
  <r>
    <s v="https://www.gem.wiki/Pingshan_Jingye_Pyroacid_Co.,_Ltd._power_project"/>
    <x v="72"/>
    <s v="Pingshan Jingye Pyroacid Co., Ltd. power project"/>
    <s v="平山县敬业焦酸有限公司 3×145MW超临界煤气发电"/>
    <s v="8"/>
    <s v="BFG"/>
    <n v="145"/>
    <x v="2"/>
    <x v="3"/>
    <s v="not found"/>
    <m/>
    <m/>
    <s v="N"/>
    <x v="43"/>
    <m/>
    <m/>
    <m/>
    <n v="38.374293999999999"/>
    <n v="114.139211"/>
    <s v="exact"/>
    <s v="Shijiazhuang"/>
    <s v="Nandian Town, Pingshan County"/>
    <m/>
    <s v="Hebei"/>
    <x v="2"/>
    <s v="Eastern Asia"/>
    <m/>
    <m/>
    <m/>
    <m/>
    <s v="Iron &amp; Steel"/>
    <m/>
    <m/>
    <m/>
    <s v="L408701"/>
    <s v="G412563"/>
  </r>
  <r>
    <s v="https://www.gem.wiki/Pingshan_Jingye_Pyroacid_Co.,_Ltd._power_project"/>
    <x v="72"/>
    <s v="Pingshan Jingye Pyroacid Co., Ltd. power project"/>
    <s v="平山县敬业焦酸有限公司 3×145MW超临界煤气发电"/>
    <s v="9"/>
    <s v="BFG"/>
    <n v="145"/>
    <x v="2"/>
    <x v="3"/>
    <s v="not found"/>
    <m/>
    <m/>
    <s v="N"/>
    <x v="43"/>
    <m/>
    <m/>
    <m/>
    <n v="38.374293999999999"/>
    <n v="114.139211"/>
    <s v="exact"/>
    <s v="Shijiazhuang"/>
    <s v="Nandian Town, Pingshan County"/>
    <m/>
    <s v="Hebei"/>
    <x v="2"/>
    <s v="Eastern Asia"/>
    <m/>
    <m/>
    <m/>
    <m/>
    <s v="Iron &amp; Steel"/>
    <m/>
    <m/>
    <m/>
    <s v="L408701"/>
    <s v="G412562"/>
  </r>
  <r>
    <s v="https://www.gem.wiki/Puxing_Clean_Energy_Anji_power_station"/>
    <x v="72"/>
    <s v="Puxing Clean Energy Anji power station"/>
    <s v="普星洁能安吉电厂"/>
    <s v="1"/>
    <s v="NG"/>
    <n v="158"/>
    <x v="0"/>
    <x v="0"/>
    <s v="Y"/>
    <m/>
    <m/>
    <m/>
    <x v="2"/>
    <m/>
    <m/>
    <m/>
    <n v="30.670138000000001"/>
    <n v="119.68563899999999"/>
    <s v="exact"/>
    <s v="Huzhou"/>
    <m/>
    <s v="Anji"/>
    <s v="Zhejiang"/>
    <x v="2"/>
    <s v="Eastern Asia"/>
    <m/>
    <m/>
    <m/>
    <m/>
    <m/>
    <m/>
    <s v="1089539"/>
    <s v="1239452, 1246016, 1316745, 1316744"/>
    <s v="L405771"/>
    <s v="G405738"/>
  </r>
  <r>
    <s v="https://www.gem.wiki/Puxing_Clean_Energy_Deneng_power_station"/>
    <x v="72"/>
    <s v="Puxing Clean Energy Deneng power station"/>
    <s v="普星洁能德能电厂"/>
    <s v="1"/>
    <s v="NG"/>
    <n v="56"/>
    <x v="0"/>
    <x v="0"/>
    <s v="not found"/>
    <m/>
    <m/>
    <m/>
    <x v="21"/>
    <m/>
    <m/>
    <m/>
    <n v="30.555568000000001"/>
    <n v="120.006221"/>
    <s v="exact"/>
    <s v="Huzhou"/>
    <s v="Deqing County"/>
    <m/>
    <s v="Zhejiang"/>
    <x v="2"/>
    <s v="Eastern Asia"/>
    <m/>
    <m/>
    <m/>
    <m/>
    <m/>
    <m/>
    <s v="1088752"/>
    <s v="1237798, 1237799"/>
    <s v="L405772"/>
    <s v="G405739"/>
  </r>
  <r>
    <s v="https://www.gem.wiki/Puxing_Clean_Energy_Deneng_power_station"/>
    <x v="72"/>
    <s v="Puxing Clean Energy Deneng power station"/>
    <s v="普星洁能德能电厂"/>
    <s v="2"/>
    <s v="NG"/>
    <n v="56"/>
    <x v="0"/>
    <x v="0"/>
    <s v="not found"/>
    <m/>
    <m/>
    <m/>
    <x v="21"/>
    <m/>
    <m/>
    <m/>
    <n v="30.555568000000001"/>
    <n v="120.006221"/>
    <s v="exact"/>
    <s v="Huzhou"/>
    <s v="Deqing County"/>
    <m/>
    <s v="Zhejiang"/>
    <x v="2"/>
    <s v="Eastern Asia"/>
    <m/>
    <m/>
    <m/>
    <m/>
    <m/>
    <m/>
    <s v="1088752"/>
    <s v="1270594, 1270595"/>
    <s v="L405772"/>
    <s v="G405740"/>
  </r>
  <r>
    <s v="https://www.gem.wiki/Puxing_Clean_Energy_Jingxing_power_station"/>
    <x v="72"/>
    <s v="Puxing Clean Energy Jingxing power station"/>
    <s v="普星洁能京兴电厂"/>
    <s v="1"/>
    <s v="NG"/>
    <n v="75"/>
    <x v="0"/>
    <x v="0"/>
    <s v="not found"/>
    <m/>
    <m/>
    <m/>
    <x v="37"/>
    <m/>
    <m/>
    <m/>
    <n v="30.992142999999999"/>
    <n v="119.92818200000001"/>
    <s v="approximate"/>
    <s v="Huzhou"/>
    <s v="Changxing County"/>
    <m/>
    <s v="Zhejiang"/>
    <x v="2"/>
    <s v="Eastern Asia"/>
    <m/>
    <m/>
    <m/>
    <m/>
    <m/>
    <m/>
    <s v="1064302"/>
    <s v="1195017, 1237797"/>
    <s v="L405773"/>
    <s v="G405737"/>
  </r>
  <r>
    <s v="https://www.gem.wiki/Puxing_Clean_Energy_Lantian_power_station"/>
    <x v="72"/>
    <s v="Puxing Clean Energy Lantian power station"/>
    <s v="普星洁能蓝天电厂"/>
    <s v="1"/>
    <s v="NG"/>
    <n v="56"/>
    <x v="0"/>
    <x v="0"/>
    <s v="not found"/>
    <m/>
    <m/>
    <m/>
    <x v="37"/>
    <m/>
    <m/>
    <m/>
    <n v="30.390084000000002"/>
    <n v="120.126259"/>
    <s v="exact"/>
    <s v="Hangzhou"/>
    <m/>
    <s v="Yuhang District"/>
    <s v="Zhejiang"/>
    <x v="2"/>
    <s v="Eastern Asia"/>
    <m/>
    <m/>
    <m/>
    <m/>
    <m/>
    <m/>
    <m/>
    <m/>
    <s v="L405774"/>
    <s v="G405741"/>
  </r>
  <r>
    <s v="https://www.gem.wiki/Puxing_Clean_Energy_Lantian_power_station"/>
    <x v="72"/>
    <s v="Puxing Clean Energy Lantian power station"/>
    <s v="普星洁能蓝天电厂"/>
    <s v="2"/>
    <s v="NG"/>
    <n v="56"/>
    <x v="0"/>
    <x v="0"/>
    <s v="not found"/>
    <m/>
    <m/>
    <m/>
    <x v="37"/>
    <m/>
    <m/>
    <m/>
    <n v="30.390084000000002"/>
    <n v="120.126259"/>
    <s v="exact"/>
    <s v="Hangzhou"/>
    <m/>
    <s v="Yuhang District"/>
    <s v="Zhejiang"/>
    <x v="2"/>
    <s v="Eastern Asia"/>
    <m/>
    <m/>
    <m/>
    <m/>
    <m/>
    <m/>
    <m/>
    <m/>
    <s v="L405774"/>
    <s v="G405742"/>
  </r>
  <r>
    <s v="https://www.gem.wiki/Puxing_Clean_Energy_Quzhou_Gas_Thermal_power_station"/>
    <x v="72"/>
    <s v="Puxing Clean Energy Quzhou Gas Thermal power station"/>
    <s v="普星洁能衢州天然气热电厂"/>
    <s v="1"/>
    <s v="NG"/>
    <n v="115"/>
    <x v="0"/>
    <x v="0"/>
    <s v="Y"/>
    <m/>
    <m/>
    <m/>
    <x v="2"/>
    <m/>
    <m/>
    <m/>
    <n v="28.923375"/>
    <n v="118.769502"/>
    <s v="exact"/>
    <s v="Quzhou"/>
    <m/>
    <s v="Kecheng District"/>
    <s v="Zhejiang"/>
    <x v="2"/>
    <s v="Eastern Asia"/>
    <m/>
    <m/>
    <s v="Quzhou Puxing Gas Turbine Thermal Power"/>
    <m/>
    <m/>
    <m/>
    <s v="1093543"/>
    <s v="1246017, 1246018"/>
    <s v="L405775"/>
    <s v="G405743"/>
  </r>
  <r>
    <s v="https://www.gem.wiki/Puxing_Clean_Energy_Quzhou_Gas_Thermal_power_station"/>
    <x v="72"/>
    <s v="Puxing Clean Energy Quzhou Gas Thermal power station"/>
    <s v="普星洁能衢州天然气热电厂"/>
    <s v="2"/>
    <s v="NG"/>
    <n v="115"/>
    <x v="0"/>
    <x v="0"/>
    <s v="Y"/>
    <m/>
    <m/>
    <m/>
    <x v="2"/>
    <m/>
    <m/>
    <m/>
    <n v="28.923375"/>
    <n v="118.769502"/>
    <s v="exact"/>
    <s v="Quzhou"/>
    <m/>
    <s v="Kecheng District"/>
    <s v="Zhejiang"/>
    <x v="2"/>
    <s v="Eastern Asia"/>
    <m/>
    <m/>
    <s v="Quzhou Puxing Gas Turbine Thermal Power"/>
    <m/>
    <m/>
    <m/>
    <s v="1093543"/>
    <s v="1246019, 1246020"/>
    <s v="L405775"/>
    <s v="G405744"/>
  </r>
  <r>
    <s v="https://www.gem.wiki/Qian'an_City_Jiujiang_Wire_Co.,_Ltd._power_project"/>
    <x v="72"/>
    <s v="Qian'an City Jiujiang Wire Co., Ltd. power project"/>
    <s v="迁安市九江线材有限责任公司1×100MW超高温亚临界煤气发电工程项目"/>
    <s v="1"/>
    <s v="BFG"/>
    <n v="100"/>
    <x v="0"/>
    <x v="3"/>
    <s v="not found"/>
    <s v="not found"/>
    <s v="not found"/>
    <s v="N"/>
    <x v="30"/>
    <m/>
    <m/>
    <m/>
    <n v="39.947803"/>
    <n v="118.56464699999999"/>
    <s v="exact"/>
    <s v="Tangshan"/>
    <s v="Shangzhuang Town, Qian'an City"/>
    <m/>
    <s v="Hebei"/>
    <x v="2"/>
    <s v="Eastern Asia"/>
    <m/>
    <m/>
    <m/>
    <m/>
    <m/>
    <m/>
    <m/>
    <m/>
    <s v="L408703"/>
    <s v="G412560"/>
  </r>
  <r>
    <s v="https://www.gem.wiki/Qian'an_City_Jiujiang_Wire_Co.,_Ltd._power_project"/>
    <x v="72"/>
    <s v="Qian'an City Jiujiang Wire Co., Ltd. power project"/>
    <s v="迁安市九江线材有限责任公司2#100MW超高温亚临界煤气发电项目"/>
    <s v="2"/>
    <s v="BFG"/>
    <n v="100"/>
    <x v="0"/>
    <x v="3"/>
    <s v="not found"/>
    <s v="not found"/>
    <s v="not found"/>
    <s v="N"/>
    <x v="30"/>
    <m/>
    <m/>
    <m/>
    <n v="39.947803"/>
    <n v="118.56464699999999"/>
    <s v="exact"/>
    <s v="Tangshan"/>
    <s v="Shangzhuang Town, Qian'an City"/>
    <m/>
    <s v="Hebei"/>
    <x v="2"/>
    <s v="Eastern Asia"/>
    <m/>
    <m/>
    <m/>
    <m/>
    <m/>
    <m/>
    <m/>
    <m/>
    <s v="L408703"/>
    <s v="G412559"/>
  </r>
  <r>
    <s v="https://www.gem.wiki/Qian'an_City_Jiujiang_Wire_Co.,_Ltd._power_project"/>
    <x v="72"/>
    <s v="Qian'an City Jiujiang Wire Co., Ltd. power project"/>
    <s v="迁安市九江线材有限责任公司1×145MW超临界煤气发电三期项目"/>
    <s v="3"/>
    <s v="BFG"/>
    <n v="145"/>
    <x v="1"/>
    <x v="3"/>
    <s v="not found"/>
    <s v="not found"/>
    <s v="not found"/>
    <s v="N"/>
    <x v="43"/>
    <m/>
    <m/>
    <m/>
    <n v="39.947803"/>
    <n v="118.56464699999999"/>
    <s v="exact"/>
    <s v="Tangshan"/>
    <s v="Shangzhuang Town, Qian'an City"/>
    <m/>
    <s v="Hebei"/>
    <x v="2"/>
    <s v="Eastern Asia"/>
    <m/>
    <m/>
    <m/>
    <m/>
    <s v="Iron &amp; Steel"/>
    <m/>
    <m/>
    <m/>
    <s v="L408703"/>
    <s v="G412558"/>
  </r>
  <r>
    <s v="https://www.gem.wiki/Qingyuan_Shijiao_Distributed_Natural_Gas_power_station"/>
    <x v="72"/>
    <s v="Qingyuan Shijiao Distributed Natural Gas power station"/>
    <s v="国能清远石角天然气分布式能源站"/>
    <s v="1"/>
    <s v="NG"/>
    <n v="100"/>
    <x v="1"/>
    <x v="0"/>
    <s v="Y"/>
    <s v="not found"/>
    <s v="not found"/>
    <m/>
    <x v="49"/>
    <m/>
    <m/>
    <m/>
    <n v="23.503559865854101"/>
    <n v="112.966359505505"/>
    <s v="exact"/>
    <s v="Qingyuan"/>
    <s v="Shijiao Town"/>
    <s v="Qingcheng District"/>
    <s v="Guangdong"/>
    <x v="2"/>
    <s v="Eastern Asia"/>
    <m/>
    <m/>
    <m/>
    <m/>
    <m/>
    <m/>
    <m/>
    <m/>
    <s v="L407570"/>
    <s v="G409884"/>
  </r>
  <r>
    <s v="https://www.gem.wiki/Qingyuan_Shijiao_Distributed_Natural_Gas_power_station"/>
    <x v="72"/>
    <s v="Qingyuan Shijiao Distributed Natural Gas power station"/>
    <s v="国能清远石角天然气分布式能源站"/>
    <s v="2"/>
    <s v="NG"/>
    <n v="100"/>
    <x v="1"/>
    <x v="0"/>
    <s v="Y"/>
    <s v="not found"/>
    <s v="not found"/>
    <m/>
    <x v="7"/>
    <m/>
    <m/>
    <m/>
    <n v="23.503559865854101"/>
    <n v="112.966359505505"/>
    <s v="exact"/>
    <s v="Qingyuan"/>
    <s v="Shijiao Town"/>
    <s v="Qingcheng District"/>
    <s v="Guangdong"/>
    <x v="2"/>
    <s v="Eastern Asia"/>
    <m/>
    <m/>
    <m/>
    <m/>
    <m/>
    <m/>
    <m/>
    <m/>
    <s v="L407570"/>
    <s v="G409883"/>
  </r>
  <r>
    <s v="https://www.gem.wiki/Rizhao_Steel_Co.,_Ltd._power_project"/>
    <x v="72"/>
    <s v="Rizhao Steel Co., Ltd. power project"/>
    <s v="日照钢铁有限公司1×50MW 燃气发电机组"/>
    <s v="1"/>
    <s v="BFG"/>
    <n v="50"/>
    <x v="0"/>
    <x v="3"/>
    <s v="not found"/>
    <s v="not found"/>
    <s v="not found"/>
    <s v="N"/>
    <x v="3"/>
    <m/>
    <m/>
    <m/>
    <n v="35.167265999999998"/>
    <n v="119.36754999999999"/>
    <s v="exact"/>
    <s v="Rizhao"/>
    <m/>
    <s v="Lanshan District"/>
    <s v="Shandong"/>
    <x v="2"/>
    <s v="Eastern Asia"/>
    <m/>
    <m/>
    <m/>
    <m/>
    <s v="Iron &amp; Steel"/>
    <m/>
    <m/>
    <m/>
    <s v="L408705"/>
    <s v="G412557"/>
  </r>
  <r>
    <s v="https://www.gem.wiki/Rizhao_Xuri_Power_Generation_Co.,_Ltd._power_project"/>
    <x v="72"/>
    <s v="Rizhao Xuri Power Generation Co., Ltd. power project"/>
    <s v="日照旭日发电有限公司4x45煤气综合利用电厂发电机组工程项目"/>
    <s v="1"/>
    <s v="BFG"/>
    <n v="45"/>
    <x v="0"/>
    <x v="3"/>
    <s v="not found"/>
    <s v="not found"/>
    <s v="not found"/>
    <s v="N"/>
    <x v="30"/>
    <m/>
    <m/>
    <m/>
    <n v="35.148927"/>
    <n v="119.36903599999999"/>
    <s v="exact"/>
    <s v="Rizhao"/>
    <m/>
    <s v="Lanshan District"/>
    <s v="Shandong"/>
    <x v="2"/>
    <s v="Eastern Asia"/>
    <m/>
    <m/>
    <m/>
    <m/>
    <m/>
    <m/>
    <m/>
    <m/>
    <s v="L408704"/>
    <s v="G412556"/>
  </r>
  <r>
    <s v="https://www.gem.wiki/Rizhao_Xuri_Power_Generation_Co.,_Ltd._power_project"/>
    <x v="72"/>
    <s v="Rizhao Xuri Power Generation Co., Ltd. power project"/>
    <s v="日照旭日发电有限公司4x45煤气综合利用电厂发电机组工程项目"/>
    <s v="2"/>
    <s v="BFG"/>
    <n v="45"/>
    <x v="0"/>
    <x v="3"/>
    <s v="not found"/>
    <s v="not found"/>
    <s v="not found"/>
    <s v="N"/>
    <x v="30"/>
    <m/>
    <m/>
    <m/>
    <n v="35.148927"/>
    <n v="119.36903599999999"/>
    <s v="exact"/>
    <s v="Rizhao"/>
    <m/>
    <s v="Lanshan District"/>
    <s v="Shandong"/>
    <x v="2"/>
    <s v="Eastern Asia"/>
    <m/>
    <m/>
    <m/>
    <m/>
    <m/>
    <m/>
    <m/>
    <m/>
    <s v="L408704"/>
    <s v="G412555"/>
  </r>
  <r>
    <s v="https://www.gem.wiki/Rizhao_Xuri_Power_Generation_Co.,_Ltd._power_project"/>
    <x v="72"/>
    <s v="Rizhao Xuri Power Generation Co., Ltd. power project"/>
    <s v="日照旭日发电有限公司4x45煤气综合利用电厂发电机组工程项目"/>
    <s v="3"/>
    <s v="BFG"/>
    <n v="45"/>
    <x v="0"/>
    <x v="3"/>
    <s v="not found"/>
    <s v="not found"/>
    <s v="not found"/>
    <s v="N"/>
    <x v="30"/>
    <m/>
    <m/>
    <m/>
    <n v="35.148927"/>
    <n v="119.36903599999999"/>
    <s v="exact"/>
    <s v="Rizhao"/>
    <m/>
    <s v="Lanshan District"/>
    <s v="Shandong"/>
    <x v="2"/>
    <s v="Eastern Asia"/>
    <m/>
    <m/>
    <m/>
    <m/>
    <m/>
    <m/>
    <m/>
    <m/>
    <s v="L408704"/>
    <s v="G412554"/>
  </r>
  <r>
    <s v="https://www.gem.wiki/Rizhao_Xuri_Power_Generation_Co.,_Ltd._power_project"/>
    <x v="72"/>
    <s v="Rizhao Xuri Power Generation Co., Ltd. power project"/>
    <s v="日照旭日发电有限公司4x45煤气综合利用电厂发电机组工程项目"/>
    <s v="4"/>
    <s v="BFG"/>
    <n v="45"/>
    <x v="0"/>
    <x v="3"/>
    <s v="not found"/>
    <s v="not found"/>
    <s v="not found"/>
    <s v="N"/>
    <x v="30"/>
    <m/>
    <m/>
    <m/>
    <n v="35.148927"/>
    <n v="119.36903599999999"/>
    <s v="exact"/>
    <s v="Rizhao"/>
    <m/>
    <s v="Lanshan District"/>
    <s v="Shandong"/>
    <x v="2"/>
    <s v="Eastern Asia"/>
    <m/>
    <m/>
    <m/>
    <m/>
    <m/>
    <m/>
    <m/>
    <m/>
    <s v="L408704"/>
    <s v="G412553"/>
  </r>
  <r>
    <s v="https://www.gem.wiki/Rizhao_Xuri_Power_Generation_Co.,_Ltd._power_project"/>
    <x v="72"/>
    <s v="Rizhao Xuri Power Generation Co., Ltd. power project"/>
    <s v="日照旭日发电有限公司3×135MW富余煤气资源综合利用发电项目"/>
    <s v="5"/>
    <s v="BFG"/>
    <n v="135"/>
    <x v="0"/>
    <x v="3"/>
    <s v="not found"/>
    <s v="not found"/>
    <s v="not found"/>
    <s v="N"/>
    <x v="30"/>
    <m/>
    <m/>
    <m/>
    <n v="35.148927"/>
    <n v="119.36903599999999"/>
    <s v="exact"/>
    <s v="Rizhao"/>
    <m/>
    <s v="Lanshan District"/>
    <s v="Shandong"/>
    <x v="2"/>
    <s v="Eastern Asia"/>
    <m/>
    <m/>
    <m/>
    <m/>
    <m/>
    <m/>
    <m/>
    <m/>
    <s v="L408704"/>
    <s v="G412552"/>
  </r>
  <r>
    <s v="https://www.gem.wiki/Rizhao_Xuri_Power_Generation_Co.,_Ltd._power_project"/>
    <x v="72"/>
    <s v="Rizhao Xuri Power Generation Co., Ltd. power project"/>
    <s v="日照旭日发电有限公司3×135MW富余煤气资源综合利用发电项目"/>
    <s v="6"/>
    <s v="BFG"/>
    <n v="135"/>
    <x v="0"/>
    <x v="3"/>
    <s v="not found"/>
    <s v="not found"/>
    <s v="not found"/>
    <s v="N"/>
    <x v="30"/>
    <m/>
    <m/>
    <m/>
    <n v="35.148927"/>
    <n v="119.36903599999999"/>
    <s v="exact"/>
    <s v="Rizhao"/>
    <m/>
    <s v="Lanshan District"/>
    <s v="Shandong"/>
    <x v="2"/>
    <s v="Eastern Asia"/>
    <m/>
    <m/>
    <m/>
    <m/>
    <m/>
    <m/>
    <m/>
    <m/>
    <s v="L408704"/>
    <s v="G412551"/>
  </r>
  <r>
    <s v="https://www.gem.wiki/Rizhao_Xuri_Power_Generation_Co.,_Ltd._power_project"/>
    <x v="72"/>
    <s v="Rizhao Xuri Power Generation Co., Ltd. power project"/>
    <s v="日照旭日发电有限公司3×135MW富余煤气资源综合利用发电项目"/>
    <s v="7"/>
    <s v="BFG"/>
    <n v="135"/>
    <x v="0"/>
    <x v="3"/>
    <s v="not found"/>
    <s v="not found"/>
    <s v="not found"/>
    <s v="N"/>
    <x v="3"/>
    <m/>
    <m/>
    <m/>
    <n v="35.148927"/>
    <n v="119.36903599999999"/>
    <s v="exact"/>
    <s v="Rizhao"/>
    <m/>
    <s v="Lanshan District"/>
    <s v="Shandong"/>
    <x v="2"/>
    <s v="Eastern Asia"/>
    <m/>
    <m/>
    <m/>
    <m/>
    <m/>
    <m/>
    <m/>
    <m/>
    <s v="L408704"/>
    <s v="G412550"/>
  </r>
  <r>
    <s v="https://www.gem.wiki/Rockcheck_Steel_Group_Co.,_Ltd._power_project"/>
    <x v="72"/>
    <s v="Rockcheck Steel Group Co., Ltd. power project"/>
    <s v="天津荣程联合钢铁集团65兆瓦双超煤气发电机组"/>
    <s v="1"/>
    <s v="BFG"/>
    <n v="65"/>
    <x v="0"/>
    <x v="5"/>
    <s v="not found"/>
    <s v="not found"/>
    <s v="not found"/>
    <s v="N"/>
    <x v="0"/>
    <m/>
    <m/>
    <m/>
    <n v="38.97128"/>
    <n v="117.506264"/>
    <s v="exact"/>
    <s v="Tianjin"/>
    <m/>
    <s v="Jinnan District"/>
    <s v="Tianjin"/>
    <x v="2"/>
    <s v="Eastern Asia"/>
    <m/>
    <m/>
    <m/>
    <m/>
    <s v="Iron &amp; Steel"/>
    <m/>
    <m/>
    <m/>
    <s v="L408706"/>
    <s v="G412549"/>
  </r>
  <r>
    <s v="https://www.gem.wiki/Rockcheck_Steel_Group_Co.,_Ltd._power_project"/>
    <x v="72"/>
    <s v="Rockcheck Steel Group Co., Ltd. power project"/>
    <s v="荣程钢铁集团55MW煤气发电机"/>
    <s v="2"/>
    <s v="BFG"/>
    <n v="55"/>
    <x v="0"/>
    <x v="3"/>
    <s v="not found"/>
    <s v="not found"/>
    <s v="not found"/>
    <s v="N"/>
    <x v="3"/>
    <m/>
    <m/>
    <m/>
    <n v="38.97128"/>
    <n v="117.506264"/>
    <s v="exact"/>
    <s v="Tianjin"/>
    <m/>
    <s v="Jinnan District"/>
    <s v="Tianjin"/>
    <x v="2"/>
    <s v="Eastern Asia"/>
    <m/>
    <m/>
    <m/>
    <m/>
    <s v="Iron &amp; Steel"/>
    <m/>
    <m/>
    <m/>
    <s v="L408706"/>
    <s v="G412548"/>
  </r>
  <r>
    <s v="https://www.gem.wiki/Rongcheng_Gas_Thermal_power_station"/>
    <x v="72"/>
    <s v="Rongcheng Gas Thermal power station"/>
    <s v="荣成市天然气热电厂"/>
    <s v="1"/>
    <s v="LNG"/>
    <n v="200"/>
    <x v="1"/>
    <x v="0"/>
    <s v="Y"/>
    <s v="not found"/>
    <m/>
    <m/>
    <x v="3"/>
    <m/>
    <m/>
    <m/>
    <n v="37.101894000000001"/>
    <n v="122.403614"/>
    <s v="exact"/>
    <s v="Weihai"/>
    <s v="Rongcheng"/>
    <m/>
    <s v="Shandong"/>
    <x v="2"/>
    <s v="Eastern Asia"/>
    <m/>
    <m/>
    <m/>
    <m/>
    <m/>
    <m/>
    <s v="1125940"/>
    <n v="1295203"/>
    <s v="L405776"/>
    <s v="G405646"/>
  </r>
  <r>
    <s v="https://www.gem.wiki/Rongcheng_Gas_Thermal_power_station"/>
    <x v="72"/>
    <s v="Rongcheng Gas Thermal power station"/>
    <s v="荣成市天然气热电厂"/>
    <s v="2"/>
    <s v="LNG"/>
    <n v="200"/>
    <x v="1"/>
    <x v="0"/>
    <s v="Y"/>
    <m/>
    <m/>
    <m/>
    <x v="3"/>
    <m/>
    <m/>
    <m/>
    <n v="37.101894000000001"/>
    <n v="122.403614"/>
    <s v="exact"/>
    <s v="Weihai"/>
    <s v="Rongcheng"/>
    <m/>
    <s v="Shandong"/>
    <x v="2"/>
    <s v="Eastern Asia"/>
    <m/>
    <m/>
    <m/>
    <m/>
    <m/>
    <m/>
    <s v="1125940"/>
    <n v="1304108"/>
    <s v="L405776"/>
    <s v="G405647"/>
  </r>
  <r>
    <s v="https://www.gem.wiki/Rongcheng_Gas_Thermal_power_station"/>
    <x v="72"/>
    <s v="Rongcheng Gas Thermal power station"/>
    <s v="荣成市天然气热电厂"/>
    <s v="3"/>
    <s v="LNG"/>
    <n v="200"/>
    <x v="3"/>
    <x v="0"/>
    <s v="Y"/>
    <m/>
    <m/>
    <m/>
    <x v="43"/>
    <m/>
    <m/>
    <m/>
    <n v="37.101894000000001"/>
    <n v="122.403614"/>
    <s v="exact"/>
    <s v="Weihai"/>
    <s v="Rongcheng"/>
    <m/>
    <s v="Shandong"/>
    <x v="2"/>
    <s v="Eastern Asia"/>
    <m/>
    <m/>
    <m/>
    <m/>
    <m/>
    <m/>
    <s v="1125940"/>
    <n v="1304109"/>
    <s v="L405776"/>
    <s v="G410681"/>
  </r>
  <r>
    <s v="https://www.gem.wiki/Rongcheng_Gas_Thermal_power_station"/>
    <x v="72"/>
    <s v="Rongcheng Gas Thermal power station"/>
    <s v="荣成市天然气热电厂"/>
    <s v="4"/>
    <s v="LNG"/>
    <n v="200"/>
    <x v="3"/>
    <x v="0"/>
    <s v="Y"/>
    <m/>
    <m/>
    <m/>
    <x v="43"/>
    <m/>
    <m/>
    <m/>
    <n v="37.101894000000001"/>
    <n v="122.403614"/>
    <s v="exact"/>
    <s v="Weihai"/>
    <s v="Rongcheng"/>
    <m/>
    <s v="Shandong"/>
    <x v="2"/>
    <s v="Eastern Asia"/>
    <m/>
    <m/>
    <m/>
    <m/>
    <m/>
    <m/>
    <s v="1125940"/>
    <n v="1304110"/>
    <s v="L405776"/>
    <s v="G410680"/>
  </r>
  <r>
    <s v="https://www.gem.wiki/Rongcheng_Gas_Thermal_power_station"/>
    <x v="72"/>
    <s v="Rongcheng Gas Thermal power station"/>
    <s v="荣成市天然气热电厂"/>
    <s v="5"/>
    <s v="LNG"/>
    <n v="200"/>
    <x v="3"/>
    <x v="0"/>
    <s v="Y"/>
    <m/>
    <m/>
    <m/>
    <x v="43"/>
    <m/>
    <m/>
    <m/>
    <n v="37.101894000000001"/>
    <n v="122.403614"/>
    <s v="exact"/>
    <s v="Weihai"/>
    <s v="Rongcheng"/>
    <m/>
    <s v="Shandong"/>
    <x v="2"/>
    <s v="Eastern Asia"/>
    <m/>
    <m/>
    <m/>
    <m/>
    <m/>
    <m/>
    <s v="1125940"/>
    <n v="1304111"/>
    <s v="L405776"/>
    <s v="G410679"/>
  </r>
  <r>
    <s v="https://www.gem.wiki/SDIC_Jineng_power_station"/>
    <x v="72"/>
    <s v="SDIC Jineng power station"/>
    <s v="国投吉能燃气发电项目"/>
    <s v="1"/>
    <s v="LNG"/>
    <n v="745"/>
    <x v="1"/>
    <x v="0"/>
    <s v="N"/>
    <s v="not found"/>
    <s v="not found"/>
    <m/>
    <x v="40"/>
    <m/>
    <m/>
    <m/>
    <n v="30.094334578240201"/>
    <n v="122.21201201141299"/>
    <s v="approximate"/>
    <s v="Zhoushan"/>
    <m/>
    <m/>
    <s v="Zhejiang"/>
    <x v="2"/>
    <s v="Eastern Asia"/>
    <m/>
    <m/>
    <m/>
    <m/>
    <m/>
    <m/>
    <m/>
    <m/>
    <s v="L407760"/>
    <s v="G410264"/>
  </r>
  <r>
    <s v="https://www.gem.wiki/SDIC_Jineng_power_station"/>
    <x v="72"/>
    <s v="SDIC Jineng power station"/>
    <s v="国投吉能燃气发电项目"/>
    <s v="2"/>
    <s v="LNG"/>
    <n v="745"/>
    <x v="1"/>
    <x v="0"/>
    <s v="N"/>
    <s v="not found"/>
    <s v="not found"/>
    <m/>
    <x v="40"/>
    <m/>
    <m/>
    <m/>
    <n v="30.094334578240201"/>
    <n v="122.21201201141299"/>
    <s v="approximate"/>
    <s v="Zhoushan"/>
    <m/>
    <m/>
    <s v="Zhejiang"/>
    <x v="2"/>
    <s v="Eastern Asia"/>
    <m/>
    <m/>
    <m/>
    <m/>
    <m/>
    <m/>
    <m/>
    <m/>
    <s v="L407760"/>
    <s v="G410263"/>
  </r>
  <r>
    <s v="https://www.gem.wiki/SPIC_Changshu_Thermal_power_station"/>
    <x v="72"/>
    <s v="SPIC Changshu Thermal power station"/>
    <s v="中电投常熟燃机热电厂"/>
    <s v="1"/>
    <s v="NG"/>
    <n v="100"/>
    <x v="0"/>
    <x v="0"/>
    <s v="Y"/>
    <m/>
    <m/>
    <m/>
    <x v="3"/>
    <m/>
    <m/>
    <m/>
    <n v="31.598177"/>
    <n v="120.84341000000001"/>
    <s v="exact"/>
    <s v="Suzhou"/>
    <s v="Changshu"/>
    <m/>
    <s v="Jiangsu"/>
    <x v="2"/>
    <s v="Eastern Asia"/>
    <m/>
    <m/>
    <m/>
    <m/>
    <m/>
    <m/>
    <s v="1140992"/>
    <s v="1316327, 1316329"/>
    <s v="L405777"/>
    <s v="G405491"/>
  </r>
  <r>
    <s v="https://www.gem.wiki/SPIC_Changshu_Thermal_power_station"/>
    <x v="72"/>
    <s v="SPIC Changshu Thermal power station"/>
    <s v="中电投常熟燃机热电厂"/>
    <s v="2"/>
    <s v="NG"/>
    <n v="100"/>
    <x v="0"/>
    <x v="0"/>
    <s v="Y"/>
    <m/>
    <m/>
    <m/>
    <x v="3"/>
    <m/>
    <m/>
    <m/>
    <n v="31.598177"/>
    <n v="120.84341000000001"/>
    <s v="exact"/>
    <s v="Suzhou"/>
    <s v="Changshu"/>
    <m/>
    <s v="Jiangsu"/>
    <x v="2"/>
    <s v="Eastern Asia"/>
    <m/>
    <m/>
    <m/>
    <m/>
    <m/>
    <m/>
    <s v="1140992"/>
    <s v="1316328, 1316330"/>
    <s v="L405777"/>
    <s v="G405492"/>
  </r>
  <r>
    <s v="https://www.gem.wiki/SPIC_Dongguan_Dongcheng_Natural_Gas_power_station"/>
    <x v="72"/>
    <s v="SPIC Dongguan Dongcheng Natural Gas power station"/>
    <s v="国家电投东莞东城天然气热电联产扩建工程"/>
    <s v="1"/>
    <s v="LNG"/>
    <n v="470"/>
    <x v="2"/>
    <x v="0"/>
    <s v="Y"/>
    <s v="not found"/>
    <s v="not found"/>
    <s v="N"/>
    <x v="7"/>
    <m/>
    <m/>
    <m/>
    <n v="23.028657277837301"/>
    <n v="113.783406710449"/>
    <s v="approximate"/>
    <s v="Dongcheng Subdistrict"/>
    <m/>
    <s v="Dongguan City"/>
    <s v="Guangdong"/>
    <x v="2"/>
    <s v="Eastern Asia"/>
    <m/>
    <m/>
    <m/>
    <m/>
    <m/>
    <m/>
    <m/>
    <m/>
    <s v="L407891"/>
    <s v="G410665"/>
  </r>
  <r>
    <s v="https://www.gem.wiki/SPIC_Hengqin_Gas_Thermal_power_station"/>
    <x v="72"/>
    <s v="SPIC Hengqin Gas Thermal power station"/>
    <s v="国家电投珠海横琴热电厂"/>
    <s v="1"/>
    <s v="LNG"/>
    <n v="390"/>
    <x v="0"/>
    <x v="0"/>
    <s v="Y"/>
    <m/>
    <m/>
    <m/>
    <x v="2"/>
    <m/>
    <m/>
    <m/>
    <n v="22.127293999999999"/>
    <n v="113.465923"/>
    <s v="exact"/>
    <s v="Zhuhai"/>
    <m/>
    <s v="Hengqin"/>
    <s v="Guangdong"/>
    <x v="2"/>
    <s v="Eastern Asia"/>
    <m/>
    <m/>
    <m/>
    <m/>
    <m/>
    <m/>
    <s v="1092157"/>
    <n v="1243729"/>
    <s v="L405778"/>
    <s v="G405275"/>
  </r>
  <r>
    <s v="https://www.gem.wiki/SPIC_Hengqin_Gas_Thermal_power_station"/>
    <x v="72"/>
    <s v="SPIC Hengqin Gas Thermal power station"/>
    <s v="国家电投珠海横琴热电厂"/>
    <s v="2"/>
    <s v="LNG"/>
    <n v="390"/>
    <x v="0"/>
    <x v="0"/>
    <s v="Y"/>
    <m/>
    <m/>
    <m/>
    <x v="2"/>
    <m/>
    <m/>
    <m/>
    <n v="22.127293999999999"/>
    <n v="113.465923"/>
    <s v="exact"/>
    <s v="Zhuhai"/>
    <m/>
    <s v="Hengqin"/>
    <s v="Guangdong"/>
    <x v="2"/>
    <s v="Eastern Asia"/>
    <m/>
    <m/>
    <m/>
    <m/>
    <m/>
    <m/>
    <s v="1092157"/>
    <n v="1243730"/>
    <s v="L405778"/>
    <s v="G405276"/>
  </r>
  <r>
    <s v="https://www.gem.wiki/SPIC_Jiangmen_Gaoxin_District_Distributed_Gas_power_station"/>
    <x v="72"/>
    <s v="SPIC Jiangmen Gaoxin District Distributed Gas power station"/>
    <s v="中电江门高新区分布式能源站"/>
    <s v="1"/>
    <s v="NG"/>
    <n v="130"/>
    <x v="0"/>
    <x v="0"/>
    <s v="Y"/>
    <m/>
    <m/>
    <m/>
    <x v="6"/>
    <m/>
    <m/>
    <m/>
    <n v="22.537043000000001"/>
    <n v="113.163246"/>
    <s v="exact"/>
    <s v="Jiangmen"/>
    <m/>
    <s v="Jianghai District"/>
    <s v="Guangdong"/>
    <x v="2"/>
    <s v="Eastern Asia"/>
    <m/>
    <m/>
    <m/>
    <m/>
    <m/>
    <m/>
    <m/>
    <m/>
    <s v="L405879"/>
    <s v="G405779"/>
  </r>
  <r>
    <s v="https://www.gem.wiki/SPIC_Jiangmen_Gaoxin_District_Distributed_Gas_power_station"/>
    <x v="72"/>
    <s v="SPIC Jiangmen Gaoxin District Distributed Gas power station"/>
    <s v="中电江门高新区分布式能源站"/>
    <s v="2"/>
    <s v="NG"/>
    <n v="130"/>
    <x v="0"/>
    <x v="0"/>
    <s v="Y"/>
    <m/>
    <m/>
    <m/>
    <x v="30"/>
    <m/>
    <m/>
    <m/>
    <n v="22.537043000000001"/>
    <n v="113.163246"/>
    <s v="exact"/>
    <s v="Jiangmen"/>
    <m/>
    <s v="Jianghai District"/>
    <s v="Guangdong"/>
    <x v="2"/>
    <s v="Eastern Asia"/>
    <m/>
    <m/>
    <m/>
    <m/>
    <m/>
    <m/>
    <m/>
    <m/>
    <s v="L405879"/>
    <s v="G405780"/>
  </r>
  <r>
    <s v="https://www.gem.wiki/SPIC_Jiedong_Gas_Thermal_power_station"/>
    <x v="72"/>
    <s v="SPIC Jiedong Gas Thermal power station"/>
    <s v="国家电投揭东燃气热电站"/>
    <s v="1-1"/>
    <s v="LNG"/>
    <n v="100"/>
    <x v="0"/>
    <x v="0"/>
    <s v="Y"/>
    <m/>
    <m/>
    <m/>
    <x v="3"/>
    <m/>
    <m/>
    <m/>
    <n v="23.615487999999999"/>
    <n v="116.42478199999999"/>
    <s v="exact"/>
    <s v="Jieyang"/>
    <s v="Jiedong Economic Development Zone"/>
    <m/>
    <s v="Guangdong"/>
    <x v="2"/>
    <s v="Eastern Asia"/>
    <m/>
    <m/>
    <m/>
    <m/>
    <m/>
    <m/>
    <s v="1130780"/>
    <s v="1302067, 1302068"/>
    <s v="L405779"/>
    <s v="G405273"/>
  </r>
  <r>
    <s v="https://www.gem.wiki/SPIC_Jiedong_Gas_Thermal_power_station"/>
    <x v="72"/>
    <s v="SPIC Jiedong Gas Thermal power station"/>
    <s v="国家电投揭东燃气热电站"/>
    <s v="1-2"/>
    <s v="LNG"/>
    <n v="100"/>
    <x v="0"/>
    <x v="0"/>
    <s v="Y"/>
    <m/>
    <m/>
    <m/>
    <x v="3"/>
    <m/>
    <m/>
    <m/>
    <n v="23.615487999999999"/>
    <n v="116.42478199999999"/>
    <s v="exact"/>
    <s v="Jieyang"/>
    <s v="Jiedong Economic Development Zone"/>
    <m/>
    <s v="Guangdong"/>
    <x v="2"/>
    <s v="Eastern Asia"/>
    <m/>
    <m/>
    <m/>
    <m/>
    <m/>
    <m/>
    <s v="1130780"/>
    <s v="1314291, 1314292"/>
    <s v="L405779"/>
    <s v="G405274"/>
  </r>
  <r>
    <s v="https://www.gem.wiki/SPIC_Jiedong_Gas_Thermal_power_station"/>
    <x v="72"/>
    <s v="SPIC Jiedong Gas Thermal power station"/>
    <s v="国家电投揭东燃气热电站"/>
    <s v="2-1"/>
    <s v="LNG"/>
    <n v="100"/>
    <x v="2"/>
    <x v="0"/>
    <s v="Y"/>
    <m/>
    <m/>
    <s v="N"/>
    <x v="43"/>
    <m/>
    <m/>
    <m/>
    <n v="23.615487999999999"/>
    <n v="116.42478199999999"/>
    <s v="exact"/>
    <s v="Jieyang"/>
    <s v="Jiedong Economic Development Zone"/>
    <m/>
    <s v="Guangdong"/>
    <x v="2"/>
    <s v="Eastern Asia"/>
    <m/>
    <m/>
    <m/>
    <m/>
    <m/>
    <m/>
    <s v="1130780"/>
    <m/>
    <s v="L405779"/>
    <s v="G410222"/>
  </r>
  <r>
    <s v="https://www.gem.wiki/SPIC_Jiedong_Gas_Thermal_power_station"/>
    <x v="72"/>
    <s v="SPIC Jiedong Gas Thermal power station"/>
    <s v="国家电投揭东燃气热电站"/>
    <s v="2-2"/>
    <s v="LNG"/>
    <n v="100"/>
    <x v="2"/>
    <x v="0"/>
    <s v="Y"/>
    <m/>
    <m/>
    <s v="N"/>
    <x v="43"/>
    <m/>
    <m/>
    <m/>
    <n v="23.615487999999999"/>
    <n v="116.42478199999999"/>
    <s v="exact"/>
    <s v="Jieyang"/>
    <s v="Jiedong Economic Development Zone"/>
    <m/>
    <s v="Guangdong"/>
    <x v="2"/>
    <s v="Eastern Asia"/>
    <m/>
    <m/>
    <m/>
    <m/>
    <m/>
    <m/>
    <s v="1130780"/>
    <m/>
    <s v="L405779"/>
    <s v="G410221"/>
  </r>
  <r>
    <s v="https://www.gem.wiki/SPIC_Kaiping_Cuishan_Lake_Gas_Thermal_power_station"/>
    <x v="72"/>
    <s v="SPIC Kaiping Cuishan Lake Gas Thermal power station"/>
    <s v="国家电投开平翠山湖燃气热电站"/>
    <s v="1"/>
    <s v="NG"/>
    <n v="100"/>
    <x v="0"/>
    <x v="0"/>
    <s v="Y"/>
    <m/>
    <m/>
    <m/>
    <x v="3"/>
    <m/>
    <m/>
    <m/>
    <n v="22.443010999999998"/>
    <n v="112.666805"/>
    <s v="approximate"/>
    <s v="Kaiping"/>
    <s v="Cuishanhu"/>
    <m/>
    <s v="Guangdong"/>
    <x v="2"/>
    <s v="Eastern Asia"/>
    <m/>
    <m/>
    <m/>
    <m/>
    <m/>
    <m/>
    <s v="1140313"/>
    <n v="1315348"/>
    <s v="L405780"/>
    <s v="G405271"/>
  </r>
  <r>
    <s v="https://www.gem.wiki/SPIC_Kaiping_Cuishan_Lake_Gas_Thermal_power_station"/>
    <x v="72"/>
    <s v="SPIC Kaiping Cuishan Lake Gas Thermal power station"/>
    <s v="国家电投开平翠山湖燃气热电站"/>
    <s v="2"/>
    <s v="NG"/>
    <n v="100"/>
    <x v="1"/>
    <x v="0"/>
    <s v="Y"/>
    <m/>
    <m/>
    <m/>
    <x v="40"/>
    <m/>
    <m/>
    <m/>
    <n v="22.443010999999998"/>
    <n v="112.666805"/>
    <s v="approximate"/>
    <s v="Kaiping"/>
    <s v="Cuishanhu"/>
    <m/>
    <s v="Guangdong"/>
    <x v="2"/>
    <s v="Eastern Asia"/>
    <m/>
    <m/>
    <m/>
    <m/>
    <m/>
    <m/>
    <s v="1140313"/>
    <n v="1315349"/>
    <s v="L405780"/>
    <s v="G405272"/>
  </r>
  <r>
    <s v="https://www.gem.wiki/SPIC_Kaiping_Cuishan_Lake_Gas_Thermal_power_station"/>
    <x v="72"/>
    <s v="SPIC Kaiping Cuishan Lake Gas Thermal power station"/>
    <s v="国家电投开平翠山湖燃气热电站"/>
    <s v="2-1"/>
    <s v="NG"/>
    <n v="50"/>
    <x v="1"/>
    <x v="0"/>
    <s v="Y"/>
    <s v="not found"/>
    <s v="not found"/>
    <s v="N"/>
    <x v="40"/>
    <m/>
    <m/>
    <m/>
    <n v="22.443010999999998"/>
    <n v="112.666805"/>
    <s v="approximate"/>
    <s v="Kaiping"/>
    <s v="Cuishanhu"/>
    <m/>
    <s v="Guangdong"/>
    <x v="2"/>
    <s v="Eastern Asia"/>
    <m/>
    <m/>
    <m/>
    <m/>
    <m/>
    <m/>
    <m/>
    <m/>
    <s v="L405780"/>
    <s v="G405828"/>
  </r>
  <r>
    <s v="https://www.gem.wiki/SPIC_Kaiping_Cuishan_Lake_Gas_Thermal_power_station"/>
    <x v="72"/>
    <s v="SPIC Kaiping Cuishan Lake Gas Thermal power station"/>
    <s v="国家电投开平翠山湖燃气热电站"/>
    <s v="2-2"/>
    <s v="NG"/>
    <n v="50"/>
    <x v="1"/>
    <x v="0"/>
    <s v="Y"/>
    <s v="not found"/>
    <s v="not found"/>
    <s v="N"/>
    <x v="40"/>
    <m/>
    <m/>
    <m/>
    <n v="22.443010999999998"/>
    <n v="112.666805"/>
    <s v="approximate"/>
    <s v="Kaiping"/>
    <s v="Cuishanhu"/>
    <m/>
    <s v="Guangdong"/>
    <x v="2"/>
    <s v="Eastern Asia"/>
    <m/>
    <m/>
    <m/>
    <m/>
    <m/>
    <m/>
    <m/>
    <m/>
    <s v="L405780"/>
    <s v="G405829"/>
  </r>
  <r>
    <s v="https://www.gem.wiki/SPIC_Langfang_Gas_power_station"/>
    <x v="72"/>
    <s v="SPIC Langfang Gas power station"/>
    <s v="中电投廊坊燃机发电厂"/>
    <s v="1"/>
    <s v="NG"/>
    <n v="400"/>
    <x v="0"/>
    <x v="0"/>
    <s v="Y"/>
    <s v="not found"/>
    <s v="not found"/>
    <m/>
    <x v="0"/>
    <m/>
    <m/>
    <m/>
    <n v="39.471088000000002"/>
    <n v="116.653469"/>
    <s v="approximate"/>
    <s v="Langfang"/>
    <m/>
    <s v="Anci"/>
    <s v="Hebei"/>
    <x v="2"/>
    <s v="Eastern Asia"/>
    <m/>
    <m/>
    <m/>
    <m/>
    <m/>
    <m/>
    <s v="1121717"/>
    <n v="1289667"/>
    <s v="L405781"/>
    <s v="G405428"/>
  </r>
  <r>
    <s v="https://www.gem.wiki/SPIC_Langfang_Gas_power_station"/>
    <x v="72"/>
    <s v="SPIC Langfang Gas power station"/>
    <s v="中电投廊坊燃机发电厂"/>
    <s v="2"/>
    <s v="NG"/>
    <n v="400"/>
    <x v="0"/>
    <x v="0"/>
    <s v="Y"/>
    <s v="not found"/>
    <s v="not found"/>
    <m/>
    <x v="0"/>
    <m/>
    <m/>
    <m/>
    <n v="39.471088000000002"/>
    <n v="116.653469"/>
    <s v="approximate"/>
    <s v="Langfang"/>
    <m/>
    <s v="Anci"/>
    <s v="Hebei"/>
    <x v="2"/>
    <s v="Eastern Asia"/>
    <m/>
    <m/>
    <m/>
    <m/>
    <m/>
    <m/>
    <s v="1121717"/>
    <n v="1317166"/>
    <s v="L405781"/>
    <s v="G405429"/>
  </r>
  <r>
    <s v="https://www.gem.wiki/SPIC_Lisha_Island_Gas_power_station"/>
    <x v="72"/>
    <s v="SPIC Lisha Island Gas power station"/>
    <s v="中电国际东莞立沙岛燃机发电厂"/>
    <s v="1"/>
    <s v="LNG"/>
    <n v="200"/>
    <x v="0"/>
    <x v="0"/>
    <s v="Y"/>
    <m/>
    <m/>
    <m/>
    <x v="6"/>
    <m/>
    <m/>
    <m/>
    <n v="22.956527000000001"/>
    <n v="113.575401"/>
    <s v="exact"/>
    <s v="Dongguan"/>
    <m/>
    <m/>
    <s v="Guangdong"/>
    <x v="2"/>
    <s v="Eastern Asia"/>
    <m/>
    <m/>
    <s v="Dongxing Power Station Relocation Project"/>
    <m/>
    <m/>
    <m/>
    <m/>
    <m/>
    <s v="L405782"/>
    <s v="G405224"/>
  </r>
  <r>
    <s v="https://www.gem.wiki/SPIC_Lisha_Island_Gas_power_station"/>
    <x v="72"/>
    <s v="SPIC Lisha Island Gas power station"/>
    <s v="中电国际东莞立沙岛燃机发电厂"/>
    <s v="2"/>
    <s v="LNG"/>
    <n v="200"/>
    <x v="0"/>
    <x v="0"/>
    <s v="Y"/>
    <m/>
    <m/>
    <m/>
    <x v="6"/>
    <m/>
    <m/>
    <m/>
    <n v="22.956527000000001"/>
    <n v="113.575401"/>
    <s v="exact"/>
    <s v="Dongguan"/>
    <m/>
    <m/>
    <s v="Guangdong"/>
    <x v="2"/>
    <s v="Eastern Asia"/>
    <m/>
    <m/>
    <s v="Dongxing Power Station Relocation Project"/>
    <m/>
    <m/>
    <m/>
    <m/>
    <m/>
    <s v="L405782"/>
    <s v="G405225"/>
  </r>
  <r>
    <s v="https://www.gem.wiki/SPIC_Loudi_Lianyuan_Distributed_Gas_power_station"/>
    <x v="72"/>
    <s v="SPIC Loudi Lianyuan Distributed Gas power station"/>
    <s v="中电投娄底涟源分布式能源站"/>
    <s v="1-1"/>
    <s v="NG"/>
    <n v="60"/>
    <x v="5"/>
    <x v="0"/>
    <s v="not found"/>
    <m/>
    <m/>
    <m/>
    <x v="45"/>
    <m/>
    <m/>
    <m/>
    <n v="27.696802999999999"/>
    <n v="111.71027599999999"/>
    <s v="approximate"/>
    <s v="Loudi"/>
    <s v="Lianyuan"/>
    <m/>
    <s v="Hunan"/>
    <x v="2"/>
    <s v="Eastern Asia"/>
    <m/>
    <m/>
    <m/>
    <m/>
    <m/>
    <m/>
    <m/>
    <m/>
    <s v="L405783"/>
    <s v="G405475"/>
  </r>
  <r>
    <s v="https://www.gem.wiki/SPIC_Loudi_Lianyuan_Distributed_Gas_power_station"/>
    <x v="72"/>
    <s v="SPIC Loudi Lianyuan Distributed Gas power station"/>
    <s v="中电投娄底涟源分布式能源站"/>
    <s v="1-2"/>
    <s v="NG"/>
    <n v="60"/>
    <x v="5"/>
    <x v="0"/>
    <s v="not found"/>
    <m/>
    <m/>
    <m/>
    <x v="45"/>
    <m/>
    <m/>
    <m/>
    <n v="27.696802999999999"/>
    <n v="111.71027599999999"/>
    <s v="approximate"/>
    <s v="Loudi"/>
    <s v="Lianyuan"/>
    <m/>
    <s v="Hunan"/>
    <x v="2"/>
    <s v="Eastern Asia"/>
    <m/>
    <m/>
    <m/>
    <m/>
    <m/>
    <m/>
    <m/>
    <m/>
    <s v="L405783"/>
    <s v="G405476"/>
  </r>
  <r>
    <s v="https://www.gem.wiki/SPIC_Loudi_Lianyuan_Distributed_Gas_power_station"/>
    <x v="72"/>
    <s v="SPIC Loudi Lianyuan Distributed Gas power station"/>
    <s v="中电投娄底涟源分布式能源站"/>
    <s v="1-3"/>
    <s v="NG"/>
    <n v="60"/>
    <x v="5"/>
    <x v="0"/>
    <s v="not found"/>
    <m/>
    <m/>
    <m/>
    <x v="45"/>
    <m/>
    <m/>
    <m/>
    <n v="27.696802999999999"/>
    <n v="111.71027599999999"/>
    <s v="approximate"/>
    <s v="Loudi"/>
    <s v="Lianyuan"/>
    <m/>
    <s v="Hunan"/>
    <x v="2"/>
    <s v="Eastern Asia"/>
    <m/>
    <m/>
    <m/>
    <m/>
    <m/>
    <m/>
    <m/>
    <m/>
    <s v="L405783"/>
    <s v="G405477"/>
  </r>
  <r>
    <s v="https://www.gem.wiki/SPIC_Loudi_Lianyuan_Distributed_Gas_power_station"/>
    <x v="72"/>
    <s v="SPIC Loudi Lianyuan Distributed Gas power station"/>
    <s v="中电投娄底涟源分布式能源站"/>
    <s v="1-4"/>
    <s v="NG"/>
    <n v="60"/>
    <x v="5"/>
    <x v="0"/>
    <s v="not found"/>
    <m/>
    <m/>
    <m/>
    <x v="45"/>
    <m/>
    <m/>
    <m/>
    <n v="27.696802999999999"/>
    <n v="111.71027599999999"/>
    <s v="approximate"/>
    <s v="Loudi"/>
    <s v="Lianyuan"/>
    <m/>
    <s v="Hunan"/>
    <x v="2"/>
    <s v="Eastern Asia"/>
    <m/>
    <m/>
    <m/>
    <m/>
    <m/>
    <m/>
    <m/>
    <m/>
    <s v="L405783"/>
    <s v="G405478"/>
  </r>
  <r>
    <s v="https://www.gem.wiki/SPIC_Loudi_Lianyuan_Gas_power_station"/>
    <x v="72"/>
    <s v="SPIC Loudi Lianyuan Gas power station"/>
    <s v="中电投娄底涟源燃气发电厂"/>
    <s v="2-1"/>
    <s v="NG"/>
    <n v="390"/>
    <x v="5"/>
    <x v="5"/>
    <s v="not found"/>
    <m/>
    <m/>
    <m/>
    <x v="45"/>
    <m/>
    <m/>
    <m/>
    <n v="27.696802999999999"/>
    <n v="111.71027599999999"/>
    <s v="approximate"/>
    <s v="Loudi"/>
    <s v="Lianyuan"/>
    <m/>
    <s v="Hunan"/>
    <x v="2"/>
    <s v="Eastern Asia"/>
    <m/>
    <m/>
    <m/>
    <m/>
    <m/>
    <m/>
    <m/>
    <m/>
    <s v="L405784"/>
    <s v="G405479"/>
  </r>
  <r>
    <s v="https://www.gem.wiki/SPIC_Loudi_Lianyuan_Gas_power_station"/>
    <x v="72"/>
    <s v="SPIC Loudi Lianyuan Gas power station"/>
    <s v="中电投娄底涟源燃气发电厂"/>
    <s v="2-2"/>
    <s v="NG"/>
    <n v="390"/>
    <x v="5"/>
    <x v="5"/>
    <s v="not found"/>
    <m/>
    <m/>
    <m/>
    <x v="45"/>
    <m/>
    <m/>
    <m/>
    <n v="27.696802999999999"/>
    <n v="111.71027599999999"/>
    <s v="approximate"/>
    <s v="Loudi"/>
    <s v="Lianyuan"/>
    <m/>
    <s v="Hunan"/>
    <x v="2"/>
    <s v="Eastern Asia"/>
    <m/>
    <m/>
    <m/>
    <m/>
    <m/>
    <m/>
    <m/>
    <m/>
    <s v="L405784"/>
    <s v="G405480"/>
  </r>
  <r>
    <s v="https://www.gem.wiki/SPIC_Sihui_Gas_Thermal_power_station"/>
    <x v="72"/>
    <s v="SPIC Sihui Gas Thermal power station"/>
    <s v="中电国际四会热电厂"/>
    <s v="1"/>
    <s v="NG"/>
    <n v="400"/>
    <x v="0"/>
    <x v="0"/>
    <s v="Y"/>
    <m/>
    <m/>
    <m/>
    <x v="34"/>
    <m/>
    <m/>
    <m/>
    <n v="23.315626000000002"/>
    <n v="112.785549"/>
    <s v="exact"/>
    <s v="Zhaoqing"/>
    <m/>
    <s v="Sihui"/>
    <s v="Guangdong"/>
    <x v="2"/>
    <s v="Eastern Asia"/>
    <m/>
    <m/>
    <m/>
    <m/>
    <m/>
    <m/>
    <s v="1096507"/>
    <s v="1250830, 1250831"/>
    <s v="L405785"/>
    <s v="G405226"/>
  </r>
  <r>
    <s v="https://www.gem.wiki/SPIC_Sihui_Gas_Thermal_power_station"/>
    <x v="72"/>
    <s v="SPIC Sihui Gas Thermal power station"/>
    <s v="中电国际四会热电厂"/>
    <s v="2"/>
    <s v="NG"/>
    <n v="400"/>
    <x v="0"/>
    <x v="0"/>
    <s v="Y"/>
    <m/>
    <m/>
    <m/>
    <x v="34"/>
    <m/>
    <m/>
    <m/>
    <n v="23.315626000000002"/>
    <n v="112.785549"/>
    <s v="exact"/>
    <s v="Zhaoqing"/>
    <m/>
    <s v="Sihui"/>
    <s v="Guangdong"/>
    <x v="2"/>
    <s v="Eastern Asia"/>
    <m/>
    <m/>
    <m/>
    <m/>
    <m/>
    <m/>
    <s v="1096507"/>
    <s v="1316662, 1316663"/>
    <s v="L405785"/>
    <s v="G405227"/>
  </r>
  <r>
    <s v="https://www.gem.wiki/SPIC_Wusongjiang_Gas_power_station"/>
    <x v="72"/>
    <s v="SPIC Wusongjiang Gas power station"/>
    <s v="国家电投吴淞江燃机发电厂"/>
    <s v="1"/>
    <s v="NG"/>
    <n v="80"/>
    <x v="0"/>
    <x v="0"/>
    <s v="not found"/>
    <m/>
    <m/>
    <m/>
    <x v="3"/>
    <m/>
    <m/>
    <m/>
    <n v="31.236778999999999"/>
    <n v="120.66456700000001"/>
    <s v="approximate"/>
    <s v="Suzhou"/>
    <m/>
    <m/>
    <s v="Jiangsu"/>
    <x v="2"/>
    <s v="Eastern Asia"/>
    <m/>
    <m/>
    <m/>
    <m/>
    <m/>
    <m/>
    <m/>
    <m/>
    <s v="L405786"/>
    <s v="G405574"/>
  </r>
  <r>
    <s v="https://www.gem.wiki/SPIC_Wusongjiang_Gas_power_station"/>
    <x v="72"/>
    <s v="SPIC Wusongjiang Gas power station"/>
    <s v="国家电投吴淞江燃机发电厂"/>
    <s v="2"/>
    <s v="NG"/>
    <n v="80"/>
    <x v="0"/>
    <x v="0"/>
    <s v="not found"/>
    <m/>
    <m/>
    <m/>
    <x v="3"/>
    <m/>
    <m/>
    <m/>
    <n v="31.236778999999999"/>
    <n v="120.66456700000001"/>
    <s v="approximate"/>
    <s v="Suzhou"/>
    <m/>
    <m/>
    <s v="Jiangsu"/>
    <x v="2"/>
    <s v="Eastern Asia"/>
    <m/>
    <m/>
    <m/>
    <m/>
    <m/>
    <m/>
    <m/>
    <m/>
    <s v="L405786"/>
    <s v="G405575"/>
  </r>
  <r>
    <s v="https://www.gem.wiki/SPIC_Zhengding_Gas-fired_Thermal_power_station"/>
    <x v="72"/>
    <s v="SPIC Zhengding Gas-fired Thermal power station"/>
    <s v="中电投正定燃气热电厂"/>
    <s v="1"/>
    <s v="NG"/>
    <n v="400"/>
    <x v="0"/>
    <x v="0"/>
    <s v="Y"/>
    <s v="not found"/>
    <s v="not found"/>
    <s v="N"/>
    <x v="34"/>
    <m/>
    <m/>
    <m/>
    <n v="38.223241999999999"/>
    <n v="114.650784"/>
    <s v="approximate"/>
    <s v="Shijiazhuang"/>
    <m/>
    <s v="Zhengding"/>
    <s v="Hebei"/>
    <x v="2"/>
    <s v="Eastern Asia"/>
    <m/>
    <m/>
    <s v="State Power Investment Shijiazhuang North Suburb Gas Turbine Thermal Power Project"/>
    <m/>
    <m/>
    <m/>
    <s v="1140507"/>
    <n v="1315622"/>
    <s v="L405787"/>
    <s v="G405439"/>
  </r>
  <r>
    <s v="https://www.gem.wiki/SPIC_Zhengding_Gas-fired_Thermal_power_station"/>
    <x v="72"/>
    <s v="SPIC Zhengding Gas-fired Thermal power station"/>
    <s v="中电投正定燃气热电厂"/>
    <s v="2"/>
    <s v="NG"/>
    <n v="400"/>
    <x v="0"/>
    <x v="0"/>
    <s v="Y"/>
    <s v="not found"/>
    <s v="not found"/>
    <s v="N"/>
    <x v="34"/>
    <m/>
    <m/>
    <m/>
    <n v="38.223241999999999"/>
    <n v="114.650784"/>
    <s v="approximate"/>
    <s v="Shijiazhuang"/>
    <m/>
    <s v="Zhengding"/>
    <s v="Hebei"/>
    <x v="2"/>
    <s v="Eastern Asia"/>
    <m/>
    <m/>
    <s v="State Power Investment Shijiazhuang North Suburb Gas Turbine Thermal Power Project"/>
    <m/>
    <m/>
    <m/>
    <s v="1140507"/>
    <n v="1315623"/>
    <s v="L405787"/>
    <s v="G405440"/>
  </r>
  <r>
    <s v="https://www.gem.wiki/SPIC_Zhengding_Gas-fired_Thermal_power_station"/>
    <x v="72"/>
    <s v="SPIC Zhengding Gas-fired Thermal power station"/>
    <s v="中电投正定燃气热电厂"/>
    <s v="3"/>
    <s v="NG"/>
    <s v="not found"/>
    <x v="5"/>
    <x v="0"/>
    <s v="Y"/>
    <s v="not found"/>
    <s v="not found"/>
    <m/>
    <x v="45"/>
    <m/>
    <m/>
    <m/>
    <n v="38.223241999999999"/>
    <n v="114.650784"/>
    <s v="approximate"/>
    <s v="Shijiazhuang"/>
    <m/>
    <s v="Zhengding"/>
    <s v="Hebei"/>
    <x v="2"/>
    <s v="Eastern Asia"/>
    <m/>
    <m/>
    <s v="State Power Investment Shijiazhuang North Suburb Gas Turbine Thermal Power Project"/>
    <m/>
    <m/>
    <m/>
    <m/>
    <m/>
    <s v="L405787"/>
    <s v="G405441"/>
  </r>
  <r>
    <s v="https://www.gem.wiki/SPIC_Zhengding_Gas-fired_Thermal_power_station"/>
    <x v="72"/>
    <s v="SPIC Zhengding Gas-fired Thermal power station"/>
    <s v="中电投正定燃气热电厂"/>
    <s v="4"/>
    <s v="NG"/>
    <s v="not found"/>
    <x v="5"/>
    <x v="0"/>
    <s v="Y"/>
    <s v="not found"/>
    <s v="not found"/>
    <m/>
    <x v="45"/>
    <m/>
    <m/>
    <m/>
    <n v="38.223241999999999"/>
    <n v="114.650784"/>
    <s v="approximate"/>
    <s v="Shijiazhuang"/>
    <m/>
    <s v="Zhengding"/>
    <s v="Hebei"/>
    <x v="2"/>
    <s v="Eastern Asia"/>
    <m/>
    <m/>
    <s v="State Power Investment Shijiazhuang North Suburb Gas Turbine Thermal Power Project"/>
    <m/>
    <m/>
    <m/>
    <m/>
    <m/>
    <s v="L405787"/>
    <s v="G405442"/>
  </r>
  <r>
    <s v="https://www.gem.wiki/SPIC_Zhengzhou_Gas_power_station"/>
    <x v="72"/>
    <s v="SPIC Zhengzhou Gas power station"/>
    <s v="国家电投郑州燃气电厂"/>
    <s v="1"/>
    <s v="NG"/>
    <n v="390"/>
    <x v="0"/>
    <x v="0"/>
    <s v="not found"/>
    <m/>
    <m/>
    <m/>
    <x v="4"/>
    <m/>
    <m/>
    <m/>
    <n v="34.796773999999999"/>
    <n v="113.52719999999999"/>
    <s v="exact"/>
    <s v="Zhengzhou"/>
    <m/>
    <m/>
    <s v="Henan"/>
    <x v="2"/>
    <s v="Eastern Asia"/>
    <m/>
    <m/>
    <m/>
    <m/>
    <m/>
    <m/>
    <s v="1059310"/>
    <n v="1187709"/>
    <s v="L405788"/>
    <s v="G405457"/>
  </r>
  <r>
    <s v="https://www.gem.wiki/SPIC_Zhengzhou_Gas_power_station"/>
    <x v="72"/>
    <s v="SPIC Zhengzhou Gas power station"/>
    <s v="国家电投郑州燃气电厂"/>
    <s v="2"/>
    <s v="NG"/>
    <n v="390"/>
    <x v="0"/>
    <x v="0"/>
    <s v="not found"/>
    <m/>
    <m/>
    <m/>
    <x v="4"/>
    <m/>
    <m/>
    <m/>
    <n v="34.796773999999999"/>
    <n v="113.52719999999999"/>
    <s v="exact"/>
    <s v="Zhengzhou"/>
    <m/>
    <m/>
    <s v="Henan"/>
    <x v="2"/>
    <s v="Eastern Asia"/>
    <m/>
    <m/>
    <m/>
    <m/>
    <m/>
    <m/>
    <s v="1059310"/>
    <n v="1191060"/>
    <s v="L405788"/>
    <s v="G405458"/>
  </r>
  <r>
    <s v="https://www.gem.wiki/SPIC_Zhoukou_Gas_power_station"/>
    <x v="72"/>
    <s v="SPIC Zhoukou Gas power station"/>
    <s v="国家电投周口燃气电厂"/>
    <s v="1"/>
    <s v="NG"/>
    <n v="450"/>
    <x v="0"/>
    <x v="0"/>
    <s v="Y"/>
    <m/>
    <m/>
    <m/>
    <x v="34"/>
    <m/>
    <m/>
    <m/>
    <n v="33.427934999999998"/>
    <n v="114.93767800000001"/>
    <s v="exact"/>
    <s v="Zhoukou"/>
    <m/>
    <s v="Xiangcheng"/>
    <s v="Henan"/>
    <x v="2"/>
    <s v="Eastern Asia"/>
    <m/>
    <m/>
    <m/>
    <m/>
    <m/>
    <m/>
    <s v="1090677"/>
    <s v="1283238, 1283240"/>
    <s v="L405789"/>
    <s v="G405455"/>
  </r>
  <r>
    <s v="https://www.gem.wiki/SPIC_Zhoukou_Gas_power_station"/>
    <x v="72"/>
    <s v="SPIC Zhoukou Gas power station"/>
    <s v="国家电投周口燃气电厂"/>
    <s v="2"/>
    <s v="NG"/>
    <n v="450"/>
    <x v="0"/>
    <x v="0"/>
    <s v="Y"/>
    <m/>
    <m/>
    <m/>
    <x v="0"/>
    <m/>
    <m/>
    <m/>
    <n v="33.427934999999998"/>
    <n v="114.93767800000001"/>
    <s v="exact"/>
    <s v="Zhoukou"/>
    <m/>
    <s v="Xiangcheng"/>
    <s v="Henan"/>
    <x v="2"/>
    <s v="Eastern Asia"/>
    <m/>
    <m/>
    <m/>
    <m/>
    <m/>
    <m/>
    <s v="1090677"/>
    <s v="1283239, 1298242"/>
    <s v="L405789"/>
    <s v="G405456"/>
  </r>
  <r>
    <s v="https://www.gem.wiki/Shaanxi_Long_Men_Iron_and_Steel_Co.,_Ltd._power_project"/>
    <x v="72"/>
    <s v="Shaanxi Long Men Iron and Steel Co., Ltd. power project"/>
    <s v="陕西龙门钢铁有限公司煤气综合利用发电项目"/>
    <s v="1"/>
    <s v="BFG/COG"/>
    <n v="93"/>
    <x v="0"/>
    <x v="3"/>
    <s v="not found"/>
    <s v="not found"/>
    <s v="not found"/>
    <s v="N"/>
    <x v="30"/>
    <m/>
    <m/>
    <m/>
    <n v="35.603805000000001"/>
    <n v="110.565091"/>
    <s v="exact"/>
    <s v="Weinan"/>
    <s v="Hancheng"/>
    <m/>
    <s v="Shaanxi"/>
    <x v="2"/>
    <s v="Eastern Asia"/>
    <m/>
    <m/>
    <m/>
    <m/>
    <s v="Iron &amp; Steel"/>
    <m/>
    <m/>
    <m/>
    <s v="L408707"/>
    <s v="G412547"/>
  </r>
  <r>
    <s v="https://www.gem.wiki/ShanXi_TongCai_Industry_and_Trade_Co.,_Ltd._power_project"/>
    <x v="72"/>
    <s v="ShanXi TongCai Industry and Trade Co., Ltd. power project"/>
    <s v="山西通才工贸有限公司80MW高温超高压煤气发电项目"/>
    <s v="1"/>
    <s v="BFG"/>
    <n v="80"/>
    <x v="0"/>
    <x v="3"/>
    <s v="not found"/>
    <s v="not found"/>
    <s v="not found"/>
    <s v="N"/>
    <x v="34"/>
    <m/>
    <m/>
    <m/>
    <n v="35.700262000000002"/>
    <n v="111.431077"/>
    <s v="exact"/>
    <s v="Linfen"/>
    <s v="Quwo County"/>
    <m/>
    <s v="Shanxi"/>
    <x v="2"/>
    <s v="Eastern Asia"/>
    <m/>
    <m/>
    <m/>
    <m/>
    <m/>
    <m/>
    <m/>
    <m/>
    <s v="L408714"/>
    <s v="G412534"/>
  </r>
  <r>
    <s v="https://www.gem.wiki/ShanXi_TongCai_Industry_and_Trade_Co.,_Ltd._power_project"/>
    <x v="72"/>
    <s v="ShanXi TongCai Industry and Trade Co., Ltd. power project"/>
    <s v="山西通才工贸有限公司93MW分布式超高温亚临界煤气高效综合利用清洁发电项目"/>
    <s v="2"/>
    <s v="BFG"/>
    <n v="93"/>
    <x v="0"/>
    <x v="5"/>
    <s v="not found"/>
    <s v="not found"/>
    <s v="not found"/>
    <s v="N"/>
    <x v="30"/>
    <m/>
    <m/>
    <m/>
    <n v="35.700262000000002"/>
    <n v="111.431077"/>
    <s v="exact"/>
    <s v="Linfen"/>
    <s v="Quwo County"/>
    <m/>
    <s v="Shanxi"/>
    <x v="2"/>
    <s v="Eastern Asia"/>
    <m/>
    <m/>
    <m/>
    <m/>
    <m/>
    <m/>
    <m/>
    <m/>
    <s v="L408714"/>
    <s v="G412533"/>
  </r>
  <r>
    <s v="https://www.gem.wiki/Shandong_Fengyuan_Gas_Thermal_power_station"/>
    <x v="72"/>
    <s v="Shandong Fengyuan Gas Thermal power station"/>
    <s v="山东丰源燃气热电有限公司燃气-蒸汽联合循环热电联产项目"/>
    <s v="1"/>
    <s v="NG"/>
    <n v="200"/>
    <x v="1"/>
    <x v="0"/>
    <s v="Y"/>
    <s v="not found"/>
    <s v="not found"/>
    <s v="N"/>
    <x v="7"/>
    <m/>
    <m/>
    <m/>
    <n v="34.773319574884397"/>
    <n v="117.574569235068"/>
    <s v="approximate"/>
    <s v="Zaozhuang"/>
    <m/>
    <s v="Yicheng District"/>
    <s v="Shandong"/>
    <x v="2"/>
    <s v="Eastern Asia"/>
    <m/>
    <m/>
    <m/>
    <m/>
    <m/>
    <m/>
    <m/>
    <m/>
    <s v="L407876"/>
    <s v="G410621"/>
  </r>
  <r>
    <s v="https://www.gem.wiki/Shandong_Fengyuan_Gas_Thermal_power_station"/>
    <x v="72"/>
    <s v="Shandong Fengyuan Gas Thermal power station"/>
    <s v="山东丰源燃气热电有限公司燃气-蒸汽联合循环热电联产项目"/>
    <s v="2"/>
    <s v="NG"/>
    <n v="200"/>
    <x v="1"/>
    <x v="0"/>
    <s v="Y"/>
    <s v="not found"/>
    <s v="not found"/>
    <s v="N"/>
    <x v="7"/>
    <m/>
    <m/>
    <m/>
    <n v="34.773319574884397"/>
    <n v="117.574569235068"/>
    <s v="approximate"/>
    <s v="Zaozhuang"/>
    <m/>
    <s v="Yicheng District"/>
    <s v="Shandong"/>
    <x v="2"/>
    <s v="Eastern Asia"/>
    <m/>
    <m/>
    <m/>
    <m/>
    <m/>
    <m/>
    <m/>
    <m/>
    <s v="L407876"/>
    <s v="G410620"/>
  </r>
  <r>
    <s v="https://www.gem.wiki/Shandong_Huaneng_Tai'an_power_station"/>
    <x v="72"/>
    <s v="Shandong Huaneng Tai'an power station"/>
    <s v="华能泰安2×9F级燃气蒸汽联合循环热电联产项目"/>
    <s v="1"/>
    <s v="NG"/>
    <n v="500"/>
    <x v="2"/>
    <x v="0"/>
    <s v="Y"/>
    <s v="not found"/>
    <s v="not found"/>
    <s v="N"/>
    <x v="7"/>
    <m/>
    <m/>
    <m/>
    <n v="36.067637760009703"/>
    <n v="117.08110465324199"/>
    <s v="approximate"/>
    <s v="Tai'an"/>
    <s v="Manzhuang Town"/>
    <s v="Daiyue District"/>
    <s v="Shandong"/>
    <x v="2"/>
    <s v="Eastern Asia"/>
    <m/>
    <m/>
    <m/>
    <m/>
    <m/>
    <m/>
    <m/>
    <m/>
    <s v="L407882"/>
    <s v="G410726"/>
  </r>
  <r>
    <s v="https://www.gem.wiki/Shandong_Huaneng_Tai'an_power_station"/>
    <x v="72"/>
    <s v="Shandong Huaneng Tai'an power station"/>
    <s v="华能泰安2×9F级燃气蒸汽联合循环热电联产项目"/>
    <s v="2"/>
    <s v="NG"/>
    <n v="500"/>
    <x v="2"/>
    <x v="0"/>
    <s v="Y"/>
    <s v="not found"/>
    <s v="not found"/>
    <s v="N"/>
    <x v="7"/>
    <m/>
    <m/>
    <m/>
    <n v="36.067637760009703"/>
    <n v="117.08110465324199"/>
    <s v="approximate"/>
    <s v="Tai'an"/>
    <s v="Manzhuang Town"/>
    <s v="Daiyue District"/>
    <s v="Shandong"/>
    <x v="2"/>
    <s v="Eastern Asia"/>
    <m/>
    <m/>
    <m/>
    <m/>
    <m/>
    <m/>
    <m/>
    <m/>
    <s v="L407882"/>
    <s v="G410725"/>
  </r>
  <r>
    <s v="https://www.gem.wiki/Shandong_Iron_&amp;_Steel_Group_Yongfeng_Lingang_Corp._Lingang_Advanced_Special_Steel_Industry_Base_power_station"/>
    <x v="72"/>
    <s v="Shandong Iron &amp; Steel Group Yongfeng Lingang Corp. Lingang Advanced Special Steel Industry Base power station"/>
    <s v="山东钢铁集团永锋临港有限公司临港先进优特钢产业基地二期项目2×135MW超临界煤气发电项目"/>
    <s v="2-1"/>
    <s v="BFG"/>
    <n v="135"/>
    <x v="2"/>
    <x v="5"/>
    <s v="not found"/>
    <m/>
    <m/>
    <m/>
    <x v="43"/>
    <m/>
    <m/>
    <m/>
    <n v="35.137844999999999"/>
    <n v="119.07439100000001"/>
    <s v="exact"/>
    <s v="Linyi"/>
    <m/>
    <s v="Lingang Economic Development Zone"/>
    <s v="Shandong"/>
    <x v="2"/>
    <s v="Eastern Asia"/>
    <m/>
    <m/>
    <m/>
    <m/>
    <s v="Iron &amp; Steel"/>
    <m/>
    <m/>
    <m/>
    <s v="L408709"/>
    <s v="G412546"/>
  </r>
  <r>
    <s v="https://www.gem.wiki/Shandong_Iron_&amp;_Steel_Group_Yongfeng_Lingang_Corp._Lingang_Advanced_Special_Steel_Industry_Base_power_station"/>
    <x v="72"/>
    <s v="Shandong Iron &amp; Steel Group Yongfeng Lingang Corp. Lingang Advanced Special Steel Industry Base power station"/>
    <s v="山东钢铁集团永锋临港有限公司临港先进优特钢产业基地二期项目2×135MW超临界煤气发电项目"/>
    <s v="2-2"/>
    <s v="BFG"/>
    <n v="135"/>
    <x v="2"/>
    <x v="5"/>
    <s v="not found"/>
    <m/>
    <m/>
    <m/>
    <x v="43"/>
    <m/>
    <m/>
    <m/>
    <n v="35.137844999999999"/>
    <n v="119.07439100000001"/>
    <s v="exact"/>
    <s v="Linyi"/>
    <m/>
    <s v="Lingang Economic Development Zone"/>
    <s v="Shandong"/>
    <x v="2"/>
    <s v="Eastern Asia"/>
    <m/>
    <m/>
    <m/>
    <m/>
    <s v="Iron &amp; Steel"/>
    <m/>
    <m/>
    <m/>
    <s v="L408709"/>
    <s v="G412545"/>
  </r>
  <r>
    <s v="https://www.gem.wiki/Shandong_Qingdao_Laixi_Juneng_power_station"/>
    <x v="72"/>
    <s v="Shandong Qingdao Laixi Juneng power station"/>
    <s v="莱西聚能天然气热电联产工程"/>
    <s v="1"/>
    <s v="NG"/>
    <n v="460"/>
    <x v="3"/>
    <x v="0"/>
    <s v="not found"/>
    <m/>
    <m/>
    <m/>
    <x v="43"/>
    <m/>
    <m/>
    <m/>
    <n v="36.899498000000001"/>
    <n v="120.504987"/>
    <s v="approximate"/>
    <s v="Qingdao"/>
    <s v="Laixi"/>
    <m/>
    <s v="Shandong"/>
    <x v="2"/>
    <s v="Eastern Asia"/>
    <m/>
    <m/>
    <m/>
    <m/>
    <m/>
    <m/>
    <m/>
    <m/>
    <s v="L408708"/>
    <s v="G412544"/>
  </r>
  <r>
    <s v="https://www.gem.wiki/Shandong_Qingdao_Laixi_Juneng_power_station"/>
    <x v="72"/>
    <s v="Shandong Qingdao Laixi Juneng power station"/>
    <s v="莱西聚能天然气热电联产工程"/>
    <s v="2"/>
    <s v="NG"/>
    <n v="460"/>
    <x v="3"/>
    <x v="0"/>
    <s v="not found"/>
    <m/>
    <m/>
    <m/>
    <x v="43"/>
    <m/>
    <m/>
    <m/>
    <n v="36.899498000000001"/>
    <n v="120.504987"/>
    <s v="approximate"/>
    <s v="Qingdao"/>
    <s v="Laixi"/>
    <m/>
    <s v="Shandong"/>
    <x v="2"/>
    <s v="Eastern Asia"/>
    <m/>
    <m/>
    <m/>
    <m/>
    <m/>
    <m/>
    <m/>
    <m/>
    <s v="L408708"/>
    <s v="G412543"/>
  </r>
  <r>
    <s v="https://www.gem.wiki/Shangang_Group_Hanzhong_Iron_&amp;_Steel_Co.,_Ltd._Gas_Power_Project"/>
    <x v="72"/>
    <s v="Shangang Group Hanzhong Iron &amp; Steel Co., Ltd. Gas Power Project"/>
    <s v="陕钢集团汉中钢铁有限责任公司煤气综合利用发电项目"/>
    <s v="1"/>
    <s v="BFG"/>
    <n v="80"/>
    <x v="1"/>
    <x v="3"/>
    <s v="not found"/>
    <s v="not found"/>
    <s v="not found"/>
    <s v="N"/>
    <x v="43"/>
    <m/>
    <m/>
    <m/>
    <n v="33.134121999999998"/>
    <n v="106.66130099999999"/>
    <s v="exact"/>
    <s v="Hanzhong"/>
    <s v="Dingjunshan Town, Mian County"/>
    <m/>
    <s v="Shaanxi"/>
    <x v="2"/>
    <s v="Eastern Asia"/>
    <m/>
    <m/>
    <m/>
    <m/>
    <s v="Iron &amp; Steel"/>
    <m/>
    <m/>
    <m/>
    <s v="L408710"/>
    <s v="G412542"/>
  </r>
  <r>
    <s v="https://www.gem.wiki/Shanghai_Caojing_Gas_Thermal_power_station"/>
    <x v="72"/>
    <s v="Shanghai Caojing Gas Thermal power station"/>
    <s v="上海漕泾燃机发电厂"/>
    <s v="1"/>
    <s v="LNG"/>
    <n v="330"/>
    <x v="0"/>
    <x v="0"/>
    <s v="Y"/>
    <m/>
    <m/>
    <m/>
    <x v="21"/>
    <m/>
    <m/>
    <m/>
    <n v="30.762899000000001"/>
    <n v="121.406645"/>
    <s v="exact"/>
    <s v="Zengfeng Village"/>
    <s v="Caojing Town"/>
    <s v="Jinshan District"/>
    <s v="Shanghai"/>
    <x v="2"/>
    <s v="Eastern Asia"/>
    <m/>
    <m/>
    <m/>
    <m/>
    <m/>
    <m/>
    <s v="1055759"/>
    <m/>
    <s v="L405790"/>
    <s v="G405648"/>
  </r>
  <r>
    <s v="https://www.gem.wiki/Shanghai_Caojing_Gas_Thermal_power_station"/>
    <x v="72"/>
    <s v="Shanghai Caojing Gas Thermal power station"/>
    <s v="上海漕泾燃机发电厂"/>
    <s v="2"/>
    <s v="LNG"/>
    <n v="328"/>
    <x v="0"/>
    <x v="0"/>
    <s v="Y"/>
    <m/>
    <m/>
    <m/>
    <x v="21"/>
    <m/>
    <m/>
    <m/>
    <n v="30.762899000000001"/>
    <n v="121.406645"/>
    <s v="exact"/>
    <s v="Zengfeng Village"/>
    <s v="Caojing Town"/>
    <s v="Jinshan District"/>
    <s v="Shanghai"/>
    <x v="2"/>
    <s v="Eastern Asia"/>
    <m/>
    <m/>
    <m/>
    <m/>
    <m/>
    <m/>
    <s v="1055759"/>
    <m/>
    <s v="L405790"/>
    <s v="G405649"/>
  </r>
  <r>
    <s v="https://www.gem.wiki/Shanghai_Electric_Power_Luojing_Gas_power_station"/>
    <x v="72"/>
    <s v="Shanghai Electric Power Luojing Gas power station"/>
    <s v="上海电力罗泾燃机电厂"/>
    <s v="1"/>
    <s v="NG"/>
    <n v="200"/>
    <x v="0"/>
    <x v="0"/>
    <s v="not found"/>
    <m/>
    <m/>
    <m/>
    <x v="13"/>
    <m/>
    <m/>
    <m/>
    <n v="31.467468"/>
    <n v="121.383146"/>
    <s v="exact"/>
    <s v="Luojing Town"/>
    <m/>
    <s v="Baoshan"/>
    <s v="Shanghai"/>
    <x v="2"/>
    <s v="Eastern Asia"/>
    <m/>
    <m/>
    <m/>
    <m/>
    <m/>
    <m/>
    <m/>
    <m/>
    <s v="L405791"/>
    <s v="G405650"/>
  </r>
  <r>
    <s v="https://www.gem.wiki/Shanghai_Electric_Power_Luojing_Gas_power_station"/>
    <x v="72"/>
    <s v="Shanghai Electric Power Luojing Gas power station"/>
    <s v="上海电力罗泾燃机电厂"/>
    <s v="2"/>
    <s v="NG"/>
    <n v="200"/>
    <x v="0"/>
    <x v="0"/>
    <s v="not found"/>
    <m/>
    <m/>
    <m/>
    <x v="13"/>
    <m/>
    <m/>
    <m/>
    <n v="31.467468"/>
    <n v="121.383146"/>
    <s v="exact"/>
    <s v="Luojing Town"/>
    <m/>
    <s v="Baoshan"/>
    <s v="Shanghai"/>
    <x v="2"/>
    <s v="Eastern Asia"/>
    <m/>
    <m/>
    <m/>
    <m/>
    <m/>
    <m/>
    <m/>
    <m/>
    <s v="L405791"/>
    <s v="G405651"/>
  </r>
  <r>
    <s v="https://www.gem.wiki/Shanghai_Electric_Power_Minhang_Gas_power_station"/>
    <x v="72"/>
    <s v="Shanghai Electric Power Minhang Gas power station"/>
    <s v="上海电力闵行燃机发电厂"/>
    <s v="1"/>
    <s v="NG"/>
    <n v="468"/>
    <x v="0"/>
    <x v="0"/>
    <s v="N"/>
    <m/>
    <m/>
    <s v="replacement"/>
    <x v="30"/>
    <m/>
    <m/>
    <m/>
    <n v="30.990974999999999"/>
    <n v="121.37750200000001"/>
    <s v="exact"/>
    <s v="Jinxing Village"/>
    <s v="Maqiao Town"/>
    <s v="Minhang"/>
    <s v="Shanghai"/>
    <x v="2"/>
    <s v="Eastern Asia"/>
    <m/>
    <m/>
    <m/>
    <m/>
    <m/>
    <m/>
    <s v="1139617"/>
    <n v="1295897"/>
    <s v="L405792"/>
    <s v="G405652"/>
  </r>
  <r>
    <s v="https://www.gem.wiki/Shanghai_Electric_Power_Minhang_Gas_power_station"/>
    <x v="72"/>
    <s v="Shanghai Electric Power Minhang Gas power station"/>
    <s v="上海电力闵行燃机发电厂"/>
    <s v="2"/>
    <s v="NG"/>
    <n v="745"/>
    <x v="0"/>
    <x v="0"/>
    <s v="not found"/>
    <m/>
    <m/>
    <s v="replacement"/>
    <x v="3"/>
    <m/>
    <m/>
    <m/>
    <n v="30.990974999999999"/>
    <n v="121.37750200000001"/>
    <s v="exact"/>
    <s v="Jinxing Village"/>
    <s v="Maqiao Town"/>
    <s v="Minhang"/>
    <s v="Shanghai"/>
    <x v="2"/>
    <s v="Eastern Asia"/>
    <m/>
    <m/>
    <m/>
    <m/>
    <m/>
    <m/>
    <s v="1139617"/>
    <n v="1295898"/>
    <s v="L405792"/>
    <s v="G405653"/>
  </r>
  <r>
    <s v="https://www.gem.wiki/Shanghai_Expansion_power_station"/>
    <x v="72"/>
    <s v="Shanghai Expansion power station"/>
    <s v="上海LNG站线扩建项目"/>
    <s v="1"/>
    <s v="LNG"/>
    <n v="1600"/>
    <x v="1"/>
    <x v="5"/>
    <s v="not found"/>
    <s v="not found"/>
    <s v="not found"/>
    <m/>
    <x v="56"/>
    <m/>
    <m/>
    <m/>
    <n v="30.633333"/>
    <n v="122.083333"/>
    <s v="approximate"/>
    <s v="Yangshan Town"/>
    <s v="Shengsi County"/>
    <s v="Zhoushan City"/>
    <s v="Zhejiang"/>
    <x v="2"/>
    <s v="Eastern Asia"/>
    <m/>
    <m/>
    <m/>
    <m/>
    <m/>
    <m/>
    <m/>
    <m/>
    <s v="L407897"/>
    <s v="G410720"/>
  </r>
  <r>
    <s v="https://www.gem.wiki/Shantou_Gas_Thermal_power_station"/>
    <x v="72"/>
    <s v="Shantou Gas Thermal power station"/>
    <s v="汕头经济特区天然气热电厂"/>
    <s v="1"/>
    <s v="LNG"/>
    <n v="460"/>
    <x v="1"/>
    <x v="0"/>
    <s v="Y"/>
    <s v="not found"/>
    <s v="not found"/>
    <s v="N"/>
    <x v="7"/>
    <m/>
    <m/>
    <m/>
    <n v="23.419651999999999"/>
    <n v="116.726208"/>
    <s v="exact"/>
    <s v="Shantou"/>
    <m/>
    <s v="Longhu"/>
    <s v="Guangdong"/>
    <x v="2"/>
    <s v="Eastern Asia"/>
    <m/>
    <m/>
    <s v="Shantou Special Economic Zone Natural Gas Thermal Power Plant"/>
    <m/>
    <m/>
    <m/>
    <s v="1050814"/>
    <m/>
    <s v="L405793"/>
    <s v="G405303"/>
  </r>
  <r>
    <s v="https://www.gem.wiki/Shantou_Gas_Thermal_power_station"/>
    <x v="72"/>
    <s v="Shantou Gas Thermal power station"/>
    <s v="汕头经济特区天然气热电厂"/>
    <s v="2"/>
    <s v="LNG"/>
    <n v="460"/>
    <x v="1"/>
    <x v="0"/>
    <s v="Y"/>
    <s v="not found"/>
    <s v="not found"/>
    <s v="N"/>
    <x v="7"/>
    <m/>
    <m/>
    <m/>
    <n v="23.419651999999999"/>
    <n v="116.726208"/>
    <s v="exact"/>
    <s v="Shantou"/>
    <m/>
    <s v="Longhu"/>
    <s v="Guangdong"/>
    <x v="2"/>
    <s v="Eastern Asia"/>
    <m/>
    <m/>
    <s v="Shantou Special Economic Zone Natural Gas Thermal Power Plant"/>
    <m/>
    <m/>
    <m/>
    <s v="1050814"/>
    <m/>
    <s v="L405793"/>
    <s v="G405304"/>
  </r>
  <r>
    <s v="https://www.gem.wiki/Shanwei_Haifeng_power_station"/>
    <x v="72"/>
    <s v="Shanwei Haifeng power station"/>
    <s v="汕尾海丰天然气热电联产"/>
    <s v="1-1"/>
    <s v="NG"/>
    <n v="460"/>
    <x v="2"/>
    <x v="0"/>
    <s v="Y"/>
    <s v="not found"/>
    <s v="not found"/>
    <m/>
    <x v="40"/>
    <m/>
    <m/>
    <m/>
    <n v="22.972840000000001"/>
    <n v="115.33201"/>
    <s v="approximate"/>
    <s v="Shanwei City"/>
    <s v="Haifeng County"/>
    <m/>
    <s v="Guangdong"/>
    <x v="2"/>
    <s v="Eastern Asia"/>
    <m/>
    <m/>
    <m/>
    <m/>
    <m/>
    <m/>
    <m/>
    <m/>
    <s v="L407919"/>
    <s v="G410739"/>
  </r>
  <r>
    <s v="https://www.gem.wiki/Shanwei_Haifeng_power_station"/>
    <x v="72"/>
    <s v="Shanwei Haifeng power station"/>
    <s v="汕尾海丰天然气热电联产"/>
    <s v="1-2"/>
    <s v="NG"/>
    <n v="115"/>
    <x v="2"/>
    <x v="0"/>
    <s v="Y"/>
    <s v="not found"/>
    <s v="not found"/>
    <m/>
    <x v="40"/>
    <m/>
    <m/>
    <m/>
    <n v="22.972840000000001"/>
    <n v="115.33201"/>
    <s v="approximate"/>
    <s v="Shanwei City"/>
    <s v="Haifeng County"/>
    <m/>
    <s v="Guangdong"/>
    <x v="2"/>
    <s v="Eastern Asia"/>
    <m/>
    <m/>
    <m/>
    <m/>
    <m/>
    <m/>
    <m/>
    <m/>
    <s v="L407919"/>
    <s v="G410738"/>
  </r>
  <r>
    <s v="https://www.gem.wiki/Shanwei_Haifeng_power_station"/>
    <x v="72"/>
    <s v="Shanwei Haifeng power station"/>
    <s v="汕尾海丰天然气热电联产"/>
    <s v="2-1"/>
    <s v="NG"/>
    <n v="460"/>
    <x v="2"/>
    <x v="0"/>
    <s v="not found"/>
    <s v="not found"/>
    <s v="not found"/>
    <m/>
    <x v="43"/>
    <m/>
    <m/>
    <m/>
    <n v="22.972840000000001"/>
    <n v="115.33201"/>
    <s v="approximate"/>
    <s v="Shanwei City"/>
    <s v="Haifeng County"/>
    <m/>
    <s v="Guangdong"/>
    <x v="2"/>
    <s v="Eastern Asia"/>
    <m/>
    <m/>
    <m/>
    <m/>
    <m/>
    <m/>
    <m/>
    <m/>
    <s v="L407919"/>
    <s v="G410737"/>
  </r>
  <r>
    <s v="https://www.gem.wiki/Shanwei_Haifeng_power_station"/>
    <x v="72"/>
    <s v="Shanwei Haifeng power station"/>
    <s v="汕尾海丰天然气热电联产"/>
    <s v="2-2"/>
    <s v="NG"/>
    <n v="460"/>
    <x v="2"/>
    <x v="0"/>
    <s v="not found"/>
    <s v="not found"/>
    <s v="not found"/>
    <m/>
    <x v="43"/>
    <m/>
    <m/>
    <m/>
    <n v="22.972840000000001"/>
    <n v="115.33201"/>
    <s v="approximate"/>
    <s v="Shanwei City"/>
    <s v="Haifeng County"/>
    <m/>
    <s v="Guangdong"/>
    <x v="2"/>
    <s v="Eastern Asia"/>
    <m/>
    <m/>
    <m/>
    <m/>
    <m/>
    <m/>
    <m/>
    <m/>
    <s v="L407919"/>
    <s v="G410736"/>
  </r>
  <r>
    <s v="https://www.gem.wiki/Shanxi_Dongfang_Resources_Development_Group_Co.,_Ltd._power_project"/>
    <x v="72"/>
    <s v="Shanxi Dongfang Resources Development Group Co., Ltd. power project"/>
    <s v="山西东方资源超超临界煤气综合利用分布式发电项目"/>
    <s v="1"/>
    <s v="BFG"/>
    <n v="150"/>
    <x v="2"/>
    <x v="3"/>
    <s v="not found"/>
    <m/>
    <m/>
    <s v="N"/>
    <x v="43"/>
    <m/>
    <m/>
    <m/>
    <n v="35.658079000000001"/>
    <n v="110.96882600000001"/>
    <s v="exact"/>
    <s v="Yuncheng"/>
    <s v="Jishan County"/>
    <m/>
    <s v="Shanxi"/>
    <x v="2"/>
    <s v="Eastern Asia"/>
    <m/>
    <m/>
    <m/>
    <m/>
    <m/>
    <m/>
    <m/>
    <m/>
    <s v="L408713"/>
    <s v="G412541"/>
  </r>
  <r>
    <s v="https://www.gem.wiki/Shanxi_Gaoyi_Steel_Co.,_Ltd._power_project"/>
    <x v="72"/>
    <s v="Shanxi Gaoyi Steel Co., Ltd. power project"/>
    <s v="山西高义钢铁有限公司80MW超高温亚临界煤气发电项目"/>
    <s v="1"/>
    <s v="BFG"/>
    <n v="80"/>
    <x v="1"/>
    <x v="3"/>
    <s v="not found"/>
    <s v="not found"/>
    <s v="not found"/>
    <s v="N"/>
    <x v="49"/>
    <m/>
    <m/>
    <m/>
    <n v="35.588321000000001"/>
    <n v="111.25904800000001"/>
    <s v="exact"/>
    <s v="Yuncheng"/>
    <s v="Xinjiang County"/>
    <m/>
    <s v="Shanxi"/>
    <x v="2"/>
    <s v="Eastern Asia"/>
    <m/>
    <m/>
    <m/>
    <m/>
    <s v="Iron &amp; Steel"/>
    <m/>
    <m/>
    <m/>
    <s v="L408712"/>
    <s v="G412540"/>
  </r>
  <r>
    <s v="https://www.gem.wiki/Shanxi_Hongda_Iron_and_Steel_Group_Co.,_Ltd._power_project"/>
    <x v="72"/>
    <s v="Shanxi Hongda Iron and Steel Group Co., Ltd. power project"/>
    <s v="山西宏达钢铁集团有限公司100MW超高温亚临界分布式煤气发电项目"/>
    <s v="1"/>
    <s v="BFG"/>
    <n v="100"/>
    <x v="0"/>
    <x v="3"/>
    <s v="not found"/>
    <s v="not found"/>
    <s v="not found"/>
    <s v="N"/>
    <x v="3"/>
    <m/>
    <m/>
    <m/>
    <n v="35.702134999999998"/>
    <n v="110.78622799999999"/>
    <s v="exact"/>
    <s v="Yuncheng"/>
    <s v="Senglou Town, Hejin"/>
    <m/>
    <s v="Shanxi"/>
    <x v="2"/>
    <s v="Eastern Asia"/>
    <m/>
    <m/>
    <m/>
    <m/>
    <s v="Iron &amp; Steel"/>
    <m/>
    <m/>
    <m/>
    <s v="L408711"/>
    <s v="G412539"/>
  </r>
  <r>
    <s v="https://www.gem.wiki/Shanxi_International_Electricity_Group_Taiyuan_Jiajie_Gas_Thermal_power_station"/>
    <x v="72"/>
    <s v="Shanxi International Electricity Group Taiyuan Jiajie Gas Thermal power station"/>
    <s v="山西国际电力太原嘉节燃气热电厂"/>
    <s v="1"/>
    <s v="CM"/>
    <n v="298"/>
    <x v="0"/>
    <x v="0"/>
    <s v="Y"/>
    <m/>
    <m/>
    <m/>
    <x v="2"/>
    <m/>
    <m/>
    <m/>
    <n v="37.756968999999998"/>
    <n v="112.545759"/>
    <s v="exact"/>
    <s v="Taiyuan"/>
    <m/>
    <s v="Xiaodian District"/>
    <s v="Shanxi"/>
    <x v="2"/>
    <s v="Eastern Asia"/>
    <m/>
    <m/>
    <m/>
    <m/>
    <m/>
    <m/>
    <m/>
    <m/>
    <s v="L405794"/>
    <s v="G405675"/>
  </r>
  <r>
    <s v="https://www.gem.wiki/Shanxi_International_Electricity_Group_Taiyuan_Jiajie_Gas_Thermal_power_station"/>
    <x v="72"/>
    <s v="Shanxi International Electricity Group Taiyuan Jiajie Gas Thermal power station"/>
    <s v="山西国际电力太原嘉节燃气热电厂"/>
    <s v="2"/>
    <s v="CM"/>
    <n v="298"/>
    <x v="0"/>
    <x v="0"/>
    <s v="Y"/>
    <m/>
    <m/>
    <m/>
    <x v="2"/>
    <m/>
    <m/>
    <m/>
    <n v="37.756968999999998"/>
    <n v="112.545759"/>
    <s v="exact"/>
    <s v="Taiyuan"/>
    <m/>
    <s v="Xiaodian District"/>
    <s v="Shanxi"/>
    <x v="2"/>
    <s v="Eastern Asia"/>
    <m/>
    <m/>
    <m/>
    <m/>
    <m/>
    <m/>
    <m/>
    <m/>
    <s v="L405794"/>
    <s v="G405676"/>
  </r>
  <r>
    <s v="https://www.gem.wiki/Shanxi_International_Electricity_Group_Taiyuan_Jiajie_Gas_Thermal_power_station"/>
    <x v="72"/>
    <s v="Shanxi International Electricity Group Taiyuan Jiajie Gas Thermal power station"/>
    <s v="山西国际电力太原嘉节燃气热电厂"/>
    <s v="3"/>
    <s v="CM"/>
    <n v="264"/>
    <x v="0"/>
    <x v="0"/>
    <s v="Y"/>
    <m/>
    <m/>
    <m/>
    <x v="13"/>
    <m/>
    <m/>
    <m/>
    <n v="37.756968999999998"/>
    <n v="112.545759"/>
    <s v="exact"/>
    <s v="Taiyuan"/>
    <m/>
    <s v="Xiaodian District"/>
    <s v="Shanxi"/>
    <x v="2"/>
    <s v="Eastern Asia"/>
    <m/>
    <m/>
    <m/>
    <m/>
    <m/>
    <m/>
    <m/>
    <m/>
    <s v="L405794"/>
    <s v="G405677"/>
  </r>
  <r>
    <s v="https://www.gem.wiki/Shanxi_Jingang_Intelligent_Manufacturing_Technology_Industrial_Co.,_Ltd._power_project"/>
    <x v="72"/>
    <s v="Shanxi Jingang Intelligent Manufacturing Technology Industrial Co., Ltd. power project"/>
    <s v="山西晋钢亚临界煤气发电项目"/>
    <s v="1-1"/>
    <s v="BFG"/>
    <n v="100"/>
    <x v="0"/>
    <x v="3"/>
    <s v="not found"/>
    <s v="not found"/>
    <s v="not found"/>
    <s v="N"/>
    <x v="6"/>
    <m/>
    <m/>
    <m/>
    <n v="35.661439999999999"/>
    <n v="112.875584"/>
    <s v="exact"/>
    <s v="Jincheng"/>
    <s v="Zezhou County"/>
    <m/>
    <s v="Shanxi"/>
    <x v="2"/>
    <s v="Eastern Asia"/>
    <m/>
    <m/>
    <m/>
    <m/>
    <m/>
    <m/>
    <m/>
    <m/>
    <s v="L408716"/>
    <s v="G412538"/>
  </r>
  <r>
    <s v="https://www.gem.wiki/Shanxi_Jingang_Intelligent_Manufacturing_Technology_Industrial_Co.,_Ltd._power_project"/>
    <x v="72"/>
    <s v="Shanxi Jingang Intelligent Manufacturing Technology Industrial Co., Ltd. power project"/>
    <s v="山西晋钢制造科技产业园开发有限公司1x100MW超高温亚临界煤气发电二期工程"/>
    <s v="2-1"/>
    <s v="BFG"/>
    <n v="100"/>
    <x v="0"/>
    <x v="5"/>
    <s v="not found"/>
    <s v="not found"/>
    <s v="not found"/>
    <s v="N"/>
    <x v="3"/>
    <m/>
    <m/>
    <m/>
    <n v="35.661439999999999"/>
    <n v="112.875584"/>
    <s v="exact"/>
    <s v="Jincheng"/>
    <s v="Zezhou County"/>
    <m/>
    <s v="Shanxi"/>
    <x v="2"/>
    <s v="Eastern Asia"/>
    <m/>
    <m/>
    <m/>
    <m/>
    <m/>
    <m/>
    <m/>
    <m/>
    <s v="L408716"/>
    <s v="G412537"/>
  </r>
  <r>
    <s v="https://www.gem.wiki/Shanxi_Jingang_Intelligent_Manufacturing_Technology_Industrial_Co.,_Ltd._power_project"/>
    <x v="72"/>
    <s v="Shanxi Jingang Intelligent Manufacturing Technology Industrial Co., Ltd. power project"/>
    <s v="山西晋钢制造科技实业有限公司1x100MW超高温亚临界三期煤气发电工程"/>
    <s v="3-1"/>
    <s v="BFG"/>
    <n v="100"/>
    <x v="0"/>
    <x v="5"/>
    <s v="not found"/>
    <s v="not found"/>
    <s v="not found"/>
    <s v="N"/>
    <x v="3"/>
    <m/>
    <m/>
    <m/>
    <n v="35.661439999999999"/>
    <n v="112.875584"/>
    <s v="exact"/>
    <s v="Jincheng"/>
    <s v="Zezhou County"/>
    <m/>
    <s v="Shanxi"/>
    <x v="2"/>
    <s v="Eastern Asia"/>
    <m/>
    <m/>
    <m/>
    <m/>
    <m/>
    <m/>
    <m/>
    <m/>
    <s v="L408716"/>
    <s v="G412536"/>
  </r>
  <r>
    <s v="https://www.gem.wiki/Shanxi_Jinnan_Iron_and_Steel_Group_Co.,_Ltd._power_project"/>
    <x v="72"/>
    <s v="Shanxi Jinnan Iron and Steel Group Co., Ltd. power project"/>
    <s v="山西晋南钢铁集团有限公司利用高炉煤气建设135MW超高温亚临界发电项目"/>
    <s v="1"/>
    <s v="BFG"/>
    <n v="135"/>
    <x v="0"/>
    <x v="3"/>
    <s v="not found"/>
    <s v="not found"/>
    <s v="not found"/>
    <s v="N"/>
    <x v="3"/>
    <m/>
    <m/>
    <m/>
    <n v="35.701180999999998"/>
    <n v="111.42753"/>
    <s v="exact"/>
    <s v="Linfen"/>
    <s v="Quwo County"/>
    <m/>
    <s v="Shanxi"/>
    <x v="2"/>
    <s v="Eastern Asia"/>
    <m/>
    <m/>
    <m/>
    <m/>
    <s v="Iron &amp; Steel"/>
    <m/>
    <m/>
    <m/>
    <s v="L408715"/>
    <s v="G412535"/>
  </r>
  <r>
    <s v="https://www.gem.wiki/Shenergy_Chongming_Gas_power_station"/>
    <x v="72"/>
    <s v="Shenergy Chongming Gas power station"/>
    <s v="申能崇明燃气发电厂"/>
    <s v="1"/>
    <s v="NG"/>
    <n v="424.2"/>
    <x v="0"/>
    <x v="0"/>
    <s v="not found"/>
    <m/>
    <m/>
    <m/>
    <x v="34"/>
    <m/>
    <m/>
    <m/>
    <n v="31.588556000000001"/>
    <n v="121.47392600000001"/>
    <s v="exact"/>
    <s v="Xinhe Town"/>
    <m/>
    <s v="Chongming District"/>
    <s v="Shanghai"/>
    <x v="2"/>
    <s v="Eastern Asia"/>
    <m/>
    <m/>
    <m/>
    <m/>
    <m/>
    <m/>
    <s v="1091762"/>
    <n v="1243101"/>
    <s v="L405795"/>
    <s v="G405671"/>
  </r>
  <r>
    <s v="https://www.gem.wiki/Shenergy_Chongming_Gas_power_station"/>
    <x v="72"/>
    <s v="Shenergy Chongming Gas power station"/>
    <s v="申能崇明燃气发电厂"/>
    <s v="2"/>
    <s v="NG"/>
    <n v="424.2"/>
    <x v="0"/>
    <x v="0"/>
    <s v="not found"/>
    <m/>
    <m/>
    <m/>
    <x v="34"/>
    <m/>
    <m/>
    <m/>
    <n v="31.588556000000001"/>
    <n v="121.47392600000001"/>
    <s v="exact"/>
    <s v="Xinhe Town"/>
    <m/>
    <s v="Chongming District"/>
    <s v="Shanghai"/>
    <x v="2"/>
    <s v="Eastern Asia"/>
    <m/>
    <m/>
    <m/>
    <m/>
    <m/>
    <m/>
    <s v="1091762"/>
    <n v="1243102"/>
    <s v="L405795"/>
    <s v="G405672"/>
  </r>
  <r>
    <s v="https://www.gem.wiki/Shenergy_Shanghai_Fengxian_Gas_Thermal_power_station"/>
    <x v="72"/>
    <s v="Shenergy Shanghai Fengxian Gas Thermal power station"/>
    <s v="申能上海奉贤燃机热电厂"/>
    <s v="1"/>
    <s v="NG"/>
    <n v="460"/>
    <x v="0"/>
    <x v="0"/>
    <s v="Y"/>
    <m/>
    <m/>
    <m/>
    <x v="0"/>
    <m/>
    <m/>
    <m/>
    <n v="30.820439"/>
    <n v="121.436126"/>
    <s v="exact"/>
    <s v="Zhelin Town"/>
    <m/>
    <s v="Fengxian District"/>
    <s v="Shanghai"/>
    <x v="2"/>
    <s v="Eastern Asia"/>
    <m/>
    <m/>
    <m/>
    <m/>
    <m/>
    <m/>
    <s v="1111256"/>
    <n v="1253691"/>
    <s v="L405796"/>
    <s v="G405669"/>
  </r>
  <r>
    <s v="https://www.gem.wiki/Shenergy_Shanghai_Fengxian_Gas_Thermal_power_station"/>
    <x v="72"/>
    <s v="Shenergy Shanghai Fengxian Gas Thermal power station"/>
    <s v="申能上海奉贤燃机热电厂"/>
    <s v="2"/>
    <s v="NG"/>
    <n v="460"/>
    <x v="0"/>
    <x v="0"/>
    <s v="Y"/>
    <m/>
    <m/>
    <m/>
    <x v="0"/>
    <m/>
    <m/>
    <m/>
    <n v="30.820439"/>
    <n v="121.436126"/>
    <s v="exact"/>
    <s v="Zhelin Town"/>
    <m/>
    <s v="Fengxian District"/>
    <s v="Shanghai"/>
    <x v="2"/>
    <s v="Eastern Asia"/>
    <m/>
    <m/>
    <m/>
    <m/>
    <m/>
    <m/>
    <s v="1111256"/>
    <n v="1316661"/>
    <s v="L405796"/>
    <s v="G405670"/>
  </r>
  <r>
    <s v="https://www.gem.wiki/Shenergy_Shanghai_Lingang_Gas_power_station"/>
    <x v="72"/>
    <s v="Shenergy Shanghai Lingang Gas power station"/>
    <s v="申能上海临港燃机发电厂"/>
    <s v="1"/>
    <s v="LNG"/>
    <n v="400"/>
    <x v="0"/>
    <x v="0"/>
    <s v="not found"/>
    <m/>
    <m/>
    <m/>
    <x v="17"/>
    <m/>
    <m/>
    <m/>
    <n v="30.850728"/>
    <n v="121.787516"/>
    <s v="exact"/>
    <s v="Nanhui New City"/>
    <m/>
    <s v="Pudong District"/>
    <s v="Shanghai"/>
    <x v="2"/>
    <s v="Eastern Asia"/>
    <m/>
    <m/>
    <m/>
    <m/>
    <m/>
    <m/>
    <s v="1077779"/>
    <n v="1218897"/>
    <s v="L405797"/>
    <s v="G405665"/>
  </r>
  <r>
    <s v="https://www.gem.wiki/Shenergy_Shanghai_Lingang_Gas_power_station"/>
    <x v="72"/>
    <s v="Shenergy Shanghai Lingang Gas power station"/>
    <s v="申能上海临港燃机发电厂"/>
    <s v="2"/>
    <s v="LNG"/>
    <n v="400"/>
    <x v="0"/>
    <x v="0"/>
    <s v="not found"/>
    <m/>
    <m/>
    <m/>
    <x v="17"/>
    <m/>
    <m/>
    <m/>
    <n v="30.850728"/>
    <n v="121.787516"/>
    <s v="exact"/>
    <s v="Nanhui New City"/>
    <m/>
    <s v="Pudong District"/>
    <s v="Shanghai"/>
    <x v="2"/>
    <s v="Eastern Asia"/>
    <m/>
    <m/>
    <m/>
    <m/>
    <m/>
    <m/>
    <s v="1077779"/>
    <n v="1218898"/>
    <s v="L405797"/>
    <s v="G405666"/>
  </r>
  <r>
    <s v="https://www.gem.wiki/Shenergy_Shanghai_Lingang_Gas_power_station"/>
    <x v="72"/>
    <s v="Shenergy Shanghai Lingang Gas power station"/>
    <s v="申能上海临港燃机发电厂"/>
    <s v="3"/>
    <s v="LNG"/>
    <n v="400"/>
    <x v="0"/>
    <x v="0"/>
    <s v="not found"/>
    <m/>
    <m/>
    <m/>
    <x v="17"/>
    <m/>
    <m/>
    <m/>
    <n v="30.850728"/>
    <n v="121.787516"/>
    <s v="exact"/>
    <s v="Nanhui New City"/>
    <m/>
    <s v="Pudong District"/>
    <s v="Shanghai"/>
    <x v="2"/>
    <s v="Eastern Asia"/>
    <m/>
    <m/>
    <m/>
    <m/>
    <m/>
    <m/>
    <s v="1077779"/>
    <n v="1218899"/>
    <s v="L405797"/>
    <s v="G405667"/>
  </r>
  <r>
    <s v="https://www.gem.wiki/Shenergy_Shanghai_Lingang_Gas_power_station"/>
    <x v="72"/>
    <s v="Shenergy Shanghai Lingang Gas power station"/>
    <s v="申能上海临港燃机发电厂"/>
    <s v="4"/>
    <s v="LNG"/>
    <n v="400"/>
    <x v="0"/>
    <x v="0"/>
    <s v="not found"/>
    <m/>
    <m/>
    <m/>
    <x v="39"/>
    <m/>
    <m/>
    <m/>
    <n v="30.850728"/>
    <n v="121.787516"/>
    <s v="exact"/>
    <s v="Nanhui New City"/>
    <m/>
    <s v="Pudong District"/>
    <s v="Shanghai"/>
    <x v="2"/>
    <s v="Eastern Asia"/>
    <m/>
    <m/>
    <m/>
    <m/>
    <m/>
    <m/>
    <s v="1077779"/>
    <n v="1218900"/>
    <s v="L405797"/>
    <s v="G405668"/>
  </r>
  <r>
    <s v="https://www.gem.wiki/Shenhua_Guohua_Beijing_Gas_Thermal_power_station"/>
    <x v="72"/>
    <s v="Shenhua Guohua Beijing Gas Thermal power station"/>
    <s v="神华国华北京燃气热电厂"/>
    <s v="1"/>
    <s v="NG"/>
    <n v="951"/>
    <x v="0"/>
    <x v="0"/>
    <s v="Y"/>
    <m/>
    <m/>
    <m/>
    <x v="13"/>
    <m/>
    <m/>
    <m/>
    <n v="39.951256999999998"/>
    <n v="116.61927300000001"/>
    <s v="exact"/>
    <s v="Magezhuang Village"/>
    <s v="Jinzhan Town"/>
    <s v="Chaoyang District"/>
    <s v="Beijing"/>
    <x v="2"/>
    <s v="Eastern Asia"/>
    <m/>
    <m/>
    <s v="Beijing Northeast Thermal Power Center Guohua Power Station"/>
    <m/>
    <m/>
    <m/>
    <m/>
    <m/>
    <s v="L405798"/>
    <s v="G405179"/>
  </r>
  <r>
    <s v="https://www.gem.wiki/Shennan_Power_Dongguan_Gaobu_Natural_Gas_power_station"/>
    <x v="72"/>
    <s v="Shennan Power Dongguan Gaobu Natural Gas power station"/>
    <s v="深南电东莞高埗天然气电厂"/>
    <s v="1-1"/>
    <s v="LNG"/>
    <n v="180"/>
    <x v="0"/>
    <x v="0"/>
    <s v="Y"/>
    <m/>
    <m/>
    <m/>
    <x v="37"/>
    <m/>
    <m/>
    <m/>
    <n v="23.126695000000002"/>
    <n v="113.755391"/>
    <s v="exact"/>
    <s v="Dongguan"/>
    <m/>
    <m/>
    <s v="Guangdong"/>
    <x v="2"/>
    <s v="Eastern Asia"/>
    <m/>
    <m/>
    <m/>
    <m/>
    <m/>
    <m/>
    <s v="1066218"/>
    <m/>
    <s v="L405799"/>
    <s v="G405339"/>
  </r>
  <r>
    <s v="https://www.gem.wiki/Shennan_Power_Dongguan_Gaobu_Natural_Gas_power_station"/>
    <x v="72"/>
    <s v="Shennan Power Dongguan Gaobu Natural Gas power station"/>
    <s v="深南电东莞高埗天然气电厂"/>
    <s v="1-2"/>
    <s v="LNG"/>
    <n v="180"/>
    <x v="0"/>
    <x v="0"/>
    <s v="Y"/>
    <m/>
    <m/>
    <m/>
    <x v="37"/>
    <m/>
    <m/>
    <m/>
    <n v="23.126695000000002"/>
    <n v="113.755391"/>
    <s v="exact"/>
    <s v="Dongguan"/>
    <m/>
    <m/>
    <s v="Guangdong"/>
    <x v="2"/>
    <s v="Eastern Asia"/>
    <m/>
    <m/>
    <m/>
    <m/>
    <m/>
    <m/>
    <s v="1066218"/>
    <m/>
    <s v="L405799"/>
    <s v="G405340"/>
  </r>
  <r>
    <s v="https://www.gem.wiki/Shennan_Power_Dongguan_Gaobu_Natural_Gas_power_station"/>
    <x v="72"/>
    <s v="Shennan Power Dongguan Gaobu Natural Gas power station"/>
    <s v="深南电东莞高埗天然气电厂"/>
    <s v="2-1"/>
    <s v="LNG"/>
    <n v="470"/>
    <x v="1"/>
    <x v="0"/>
    <s v="Y"/>
    <s v="not found"/>
    <s v="not found"/>
    <m/>
    <x v="7"/>
    <m/>
    <m/>
    <m/>
    <n v="23.126695000000002"/>
    <n v="113.755391"/>
    <s v="exact"/>
    <s v="Dongguan"/>
    <m/>
    <m/>
    <s v="Guangdong"/>
    <x v="2"/>
    <s v="Eastern Asia"/>
    <m/>
    <m/>
    <m/>
    <m/>
    <m/>
    <m/>
    <m/>
    <m/>
    <s v="L405799"/>
    <s v="G410224"/>
  </r>
  <r>
    <s v="https://www.gem.wiki/Shennan_Power_Dongguan_Gaobu_Natural_Gas_power_station"/>
    <x v="72"/>
    <s v="Shennan Power Dongguan Gaobu Natural Gas power station"/>
    <s v="深南电东莞高埗天然气电厂"/>
    <s v="2-2"/>
    <s v="LNG"/>
    <n v="470"/>
    <x v="1"/>
    <x v="0"/>
    <s v="Y"/>
    <s v="not found"/>
    <s v="not found"/>
    <m/>
    <x v="40"/>
    <m/>
    <m/>
    <m/>
    <n v="23.126695000000002"/>
    <n v="113.755391"/>
    <s v="exact"/>
    <s v="Dongguan"/>
    <m/>
    <m/>
    <s v="Guangdong"/>
    <x v="2"/>
    <s v="Eastern Asia"/>
    <m/>
    <m/>
    <m/>
    <m/>
    <m/>
    <m/>
    <m/>
    <m/>
    <s v="L405799"/>
    <s v="G410223"/>
  </r>
  <r>
    <s v="https://www.gem.wiki/Shennan_Power_Nanshan_Thermal_power_station"/>
    <x v="72"/>
    <s v="Shennan Power Nanshan Thermal power station"/>
    <s v="深南电南山热电厂"/>
    <s v="1"/>
    <s v="LNG"/>
    <n v="180"/>
    <x v="0"/>
    <x v="0"/>
    <s v="Y"/>
    <m/>
    <m/>
    <m/>
    <x v="16"/>
    <m/>
    <m/>
    <m/>
    <n v="22.513172000000001"/>
    <n v="113.89305299999999"/>
    <s v="exact"/>
    <s v="Shenzhen"/>
    <m/>
    <s v="Nanshan District"/>
    <s v="Guangdong"/>
    <x v="2"/>
    <s v="Eastern Asia"/>
    <m/>
    <m/>
    <m/>
    <m/>
    <m/>
    <m/>
    <m/>
    <m/>
    <s v="L405800"/>
    <s v="G405343"/>
  </r>
  <r>
    <s v="https://www.gem.wiki/Shennan_Power_Nanshan_Thermal_power_station"/>
    <x v="72"/>
    <s v="Shennan Power Nanshan Thermal power station"/>
    <s v="深南电南山热电厂"/>
    <s v="2"/>
    <s v="LNG"/>
    <n v="180"/>
    <x v="0"/>
    <x v="0"/>
    <s v="Y"/>
    <m/>
    <m/>
    <m/>
    <x v="16"/>
    <m/>
    <m/>
    <m/>
    <n v="22.513172000000001"/>
    <n v="113.89305299999999"/>
    <s v="exact"/>
    <s v="Shenzhen"/>
    <m/>
    <s v="Nanshan District"/>
    <s v="Guangdong"/>
    <x v="2"/>
    <s v="Eastern Asia"/>
    <m/>
    <m/>
    <m/>
    <m/>
    <m/>
    <m/>
    <m/>
    <m/>
    <s v="L405800"/>
    <s v="G405344"/>
  </r>
  <r>
    <s v="https://www.gem.wiki/Shennan_Power_Nanshan_Thermal_power_station"/>
    <x v="72"/>
    <s v="Shennan Power Nanshan Thermal power station"/>
    <s v="深南电南山热电厂"/>
    <s v="3"/>
    <s v="LNG"/>
    <n v="180"/>
    <x v="0"/>
    <x v="0"/>
    <s v="Y"/>
    <m/>
    <m/>
    <m/>
    <x v="16"/>
    <m/>
    <m/>
    <m/>
    <n v="22.513172000000001"/>
    <n v="113.89305299999999"/>
    <s v="exact"/>
    <s v="Shenzhen"/>
    <m/>
    <s v="Nanshan District"/>
    <s v="Guangdong"/>
    <x v="2"/>
    <s v="Eastern Asia"/>
    <m/>
    <m/>
    <m/>
    <m/>
    <m/>
    <m/>
    <m/>
    <m/>
    <s v="L405800"/>
    <s v="G405345"/>
  </r>
  <r>
    <s v="https://www.gem.wiki/Shenzhen_Energy_East_power_station"/>
    <x v="72"/>
    <s v="Shenzhen Energy East power station"/>
    <s v="深圳能源东部电厂"/>
    <s v="1-1"/>
    <s v="LNG"/>
    <n v="350"/>
    <x v="0"/>
    <x v="0"/>
    <s v="not found"/>
    <s v="not found"/>
    <m/>
    <s v="N"/>
    <x v="4"/>
    <m/>
    <m/>
    <s v="Shenzhen Energy Group Co., Ltd. Eastern power plant"/>
    <n v="22.575253"/>
    <n v="114.442407"/>
    <s v="exact"/>
    <s v="Shenzhen"/>
    <m/>
    <s v="Dapeng"/>
    <s v="Guangdong"/>
    <x v="2"/>
    <s v="Eastern Asia"/>
    <m/>
    <m/>
    <m/>
    <m/>
    <m/>
    <m/>
    <s v="1013256"/>
    <n v="1147419"/>
    <s v="L405803"/>
    <s v="G405320"/>
  </r>
  <r>
    <s v="https://www.gem.wiki/Shenzhen_Energy_East_power_station"/>
    <x v="72"/>
    <s v="Shenzhen Energy East power station"/>
    <s v="深圳能源东部电厂"/>
    <s v="1-2"/>
    <s v="LNG"/>
    <n v="350"/>
    <x v="0"/>
    <x v="0"/>
    <s v="not found"/>
    <s v="not found"/>
    <m/>
    <s v="N"/>
    <x v="4"/>
    <m/>
    <m/>
    <s v="Shenzhen Energy Group Co., Ltd. Eastern power plant"/>
    <n v="22.575253"/>
    <n v="114.442407"/>
    <s v="exact"/>
    <s v="Shenzhen"/>
    <m/>
    <s v="Dapeng"/>
    <s v="Guangdong"/>
    <x v="2"/>
    <s v="Eastern Asia"/>
    <m/>
    <m/>
    <m/>
    <m/>
    <m/>
    <m/>
    <s v="1013256"/>
    <n v="1188263"/>
    <s v="L405803"/>
    <s v="G405321"/>
  </r>
  <r>
    <s v="https://www.gem.wiki/Shenzhen_Energy_East_power_station"/>
    <x v="72"/>
    <s v="Shenzhen Energy East power station"/>
    <s v="深圳能源东部电厂"/>
    <s v="1-3"/>
    <s v="LNG"/>
    <n v="350"/>
    <x v="0"/>
    <x v="0"/>
    <s v="not found"/>
    <s v="not found"/>
    <m/>
    <s v="N"/>
    <x v="4"/>
    <m/>
    <m/>
    <s v="Shenzhen Energy Group Co., Ltd. Eastern power plant"/>
    <n v="22.575253"/>
    <n v="114.442407"/>
    <s v="exact"/>
    <s v="Shenzhen"/>
    <m/>
    <s v="Dapeng"/>
    <s v="Guangdong"/>
    <x v="2"/>
    <s v="Eastern Asia"/>
    <m/>
    <m/>
    <m/>
    <m/>
    <m/>
    <m/>
    <s v="1013256"/>
    <n v="1188264"/>
    <s v="L405803"/>
    <s v="G405322"/>
  </r>
  <r>
    <s v="https://www.gem.wiki/Shenzhen_Energy_East_power_station"/>
    <x v="72"/>
    <s v="Shenzhen Energy East power station"/>
    <s v="深圳能源东部电厂"/>
    <s v="2-1"/>
    <s v="LNG"/>
    <n v="700"/>
    <x v="1"/>
    <x v="0"/>
    <s v="not found"/>
    <s v="not found"/>
    <s v="not found"/>
    <s v="N"/>
    <x v="7"/>
    <m/>
    <m/>
    <m/>
    <n v="22.575253"/>
    <n v="114.442407"/>
    <s v="exact"/>
    <s v="Shenzhen"/>
    <m/>
    <s v="Dapeng"/>
    <s v="Guangdong"/>
    <x v="2"/>
    <s v="Eastern Asia"/>
    <m/>
    <m/>
    <m/>
    <m/>
    <m/>
    <m/>
    <s v="1013256"/>
    <m/>
    <s v="L405803"/>
    <s v="G405323"/>
  </r>
  <r>
    <s v="https://www.gem.wiki/Shenzhen_Energy_East_power_station"/>
    <x v="72"/>
    <s v="Shenzhen Energy East power station"/>
    <s v="深圳能源东部电厂"/>
    <s v="2-2"/>
    <s v="LNG"/>
    <n v="700"/>
    <x v="1"/>
    <x v="0"/>
    <s v="not found"/>
    <s v="not found"/>
    <s v="not found"/>
    <s v="N"/>
    <x v="7"/>
    <m/>
    <m/>
    <m/>
    <n v="22.575253"/>
    <n v="114.442407"/>
    <s v="exact"/>
    <s v="Shenzhen"/>
    <m/>
    <s v="Dapeng"/>
    <s v="Guangdong"/>
    <x v="2"/>
    <s v="Eastern Asia"/>
    <m/>
    <m/>
    <m/>
    <m/>
    <m/>
    <m/>
    <s v="1013256"/>
    <m/>
    <s v="L405803"/>
    <s v="G405324"/>
  </r>
  <r>
    <s v="https://www.gem.wiki/Shenzhen_Energy_East_power_station"/>
    <x v="72"/>
    <s v="Shenzhen Energy East power station"/>
    <s v="深圳能源东部电厂"/>
    <s v="3-1"/>
    <s v="LNG"/>
    <n v="700"/>
    <x v="3"/>
    <x v="0"/>
    <s v="not found"/>
    <m/>
    <m/>
    <m/>
    <x v="43"/>
    <m/>
    <m/>
    <m/>
    <n v="22.575253"/>
    <n v="114.442407"/>
    <s v="exact"/>
    <s v="Shenzhen"/>
    <m/>
    <s v="Dapeng"/>
    <s v="Guangdong"/>
    <x v="2"/>
    <s v="Eastern Asia"/>
    <m/>
    <m/>
    <m/>
    <m/>
    <m/>
    <m/>
    <s v="1013256"/>
    <m/>
    <s v="L405803"/>
    <s v="G405326"/>
  </r>
  <r>
    <s v="https://www.gem.wiki/Shenzhen_Energy_East_power_station"/>
    <x v="72"/>
    <s v="Shenzhen Energy East power station"/>
    <s v="深圳能源东部电厂"/>
    <s v="3-2"/>
    <s v="LNG"/>
    <n v="700"/>
    <x v="3"/>
    <x v="0"/>
    <s v="not found"/>
    <m/>
    <m/>
    <m/>
    <x v="43"/>
    <m/>
    <m/>
    <m/>
    <n v="22.575253"/>
    <n v="114.442407"/>
    <s v="exact"/>
    <s v="Shenzhen"/>
    <m/>
    <s v="Dapeng"/>
    <s v="Guangdong"/>
    <x v="2"/>
    <s v="Eastern Asia"/>
    <m/>
    <m/>
    <m/>
    <m/>
    <m/>
    <m/>
    <s v="1013256"/>
    <m/>
    <s v="L405803"/>
    <s v="G405327"/>
  </r>
  <r>
    <s v="https://www.gem.wiki/Shenzhen_Energy_East_power_station"/>
    <x v="72"/>
    <s v="Shenzhen Energy East power station"/>
    <s v="深圳能源东部电厂"/>
    <s v="3-3"/>
    <s v="LNG"/>
    <n v="700"/>
    <x v="3"/>
    <x v="0"/>
    <s v="not found"/>
    <m/>
    <m/>
    <m/>
    <x v="43"/>
    <m/>
    <m/>
    <m/>
    <n v="22.575253"/>
    <n v="114.442407"/>
    <s v="exact"/>
    <s v="Shenzhen"/>
    <m/>
    <s v="Dapeng"/>
    <s v="Guangdong"/>
    <x v="2"/>
    <s v="Eastern Asia"/>
    <m/>
    <m/>
    <m/>
    <m/>
    <m/>
    <m/>
    <s v="1013256"/>
    <m/>
    <s v="L405803"/>
    <s v="G405328"/>
  </r>
  <r>
    <s v="https://www.gem.wiki/Shenzhen_Energy_Fengda_Gas_Thermal_power_station"/>
    <x v="72"/>
    <s v="Shenzhen Energy Fengda Gas Thermal power station"/>
    <s v="深能丰达天然气热电厂"/>
    <s v="1-1"/>
    <s v="NG"/>
    <n v="180"/>
    <x v="0"/>
    <x v="0"/>
    <s v="Y"/>
    <m/>
    <m/>
    <m/>
    <x v="21"/>
    <m/>
    <m/>
    <m/>
    <n v="22.982216999999999"/>
    <n v="114.488468"/>
    <s v="exact"/>
    <s v="Huizhou"/>
    <m/>
    <m/>
    <s v="Guangdong"/>
    <x v="2"/>
    <s v="Eastern Asia"/>
    <m/>
    <m/>
    <m/>
    <m/>
    <m/>
    <m/>
    <s v="1086942"/>
    <s v="1234610, 1234611"/>
    <s v="L405804"/>
    <s v="G405331"/>
  </r>
  <r>
    <s v="https://www.gem.wiki/Shenzhen_Energy_Fengda_Gas_Thermal_power_station"/>
    <x v="72"/>
    <s v="Shenzhen Energy Fengda Gas Thermal power station"/>
    <s v="深能丰达天然气热电厂"/>
    <s v="1-2"/>
    <s v="NG"/>
    <n v="180"/>
    <x v="0"/>
    <x v="0"/>
    <s v="Y"/>
    <m/>
    <m/>
    <m/>
    <x v="21"/>
    <m/>
    <m/>
    <m/>
    <n v="22.982216999999999"/>
    <n v="114.488468"/>
    <s v="exact"/>
    <s v="Huizhou"/>
    <m/>
    <m/>
    <s v="Guangdong"/>
    <x v="2"/>
    <s v="Eastern Asia"/>
    <m/>
    <m/>
    <m/>
    <m/>
    <m/>
    <m/>
    <s v="1086942"/>
    <s v="1234612, 1234613"/>
    <s v="L405804"/>
    <s v="G405332"/>
  </r>
  <r>
    <s v="https://www.gem.wiki/Shenzhen_Energy_Fengda_Gas_Thermal_power_station"/>
    <x v="72"/>
    <s v="Shenzhen Energy Fengda Gas Thermal power station"/>
    <s v="深能丰达天然气热电厂"/>
    <s v="2-1"/>
    <s v="NG"/>
    <n v="460"/>
    <x v="1"/>
    <x v="0"/>
    <s v="not found"/>
    <m/>
    <m/>
    <m/>
    <x v="49"/>
    <m/>
    <m/>
    <m/>
    <n v="22.982216999999999"/>
    <n v="114.488468"/>
    <s v="exact"/>
    <s v="Huizhou"/>
    <m/>
    <m/>
    <s v="Guangdong"/>
    <x v="2"/>
    <s v="Eastern Asia"/>
    <m/>
    <m/>
    <m/>
    <m/>
    <m/>
    <m/>
    <s v="1086942"/>
    <s v="1309791, 1309792"/>
    <s v="L405804"/>
    <s v="G405333"/>
  </r>
  <r>
    <s v="https://www.gem.wiki/Shenzhen_Energy_Fengda_Gas_Thermal_power_station"/>
    <x v="72"/>
    <s v="Shenzhen Energy Fengda Gas Thermal power station"/>
    <s v="深能丰达天然气热电厂"/>
    <s v="2-2"/>
    <s v="NG"/>
    <n v="460"/>
    <x v="1"/>
    <x v="0"/>
    <s v="not found"/>
    <m/>
    <m/>
    <m/>
    <x v="49"/>
    <m/>
    <m/>
    <m/>
    <n v="22.982216999999999"/>
    <n v="114.488468"/>
    <s v="exact"/>
    <s v="Huizhou"/>
    <m/>
    <m/>
    <s v="Guangdong"/>
    <x v="2"/>
    <s v="Eastern Asia"/>
    <m/>
    <m/>
    <m/>
    <m/>
    <m/>
    <m/>
    <s v="1086942"/>
    <s v="1309793, 1309794"/>
    <s v="L405804"/>
    <s v="G405334"/>
  </r>
  <r>
    <s v="https://www.gem.wiki/Shenzhen_Energy_Fengda_Gas_Thermal_power_station"/>
    <x v="72"/>
    <s v="Shenzhen Energy Fengda Gas Thermal power station"/>
    <s v="丰达三期天然气发电项目"/>
    <s v="3-1"/>
    <s v="NG"/>
    <n v="460"/>
    <x v="3"/>
    <x v="0"/>
    <s v="not found"/>
    <s v="not found"/>
    <s v="not found"/>
    <m/>
    <x v="43"/>
    <m/>
    <m/>
    <m/>
    <n v="22.982216999999999"/>
    <n v="114.488468"/>
    <s v="exact"/>
    <s v="Huizhou"/>
    <m/>
    <m/>
    <s v="Guangdong"/>
    <x v="2"/>
    <s v="Eastern Asia"/>
    <m/>
    <m/>
    <m/>
    <m/>
    <m/>
    <m/>
    <m/>
    <m/>
    <s v="L405804"/>
    <s v="G412532"/>
  </r>
  <r>
    <s v="https://www.gem.wiki/Shenzhen_Energy_Fengda_Gas_Thermal_power_station"/>
    <x v="72"/>
    <s v="Shenzhen Energy Fengda Gas Thermal power station"/>
    <s v="丰达三期天然气发电项目"/>
    <s v="3-2"/>
    <s v="NG"/>
    <n v="460"/>
    <x v="3"/>
    <x v="0"/>
    <s v="not found"/>
    <s v="not found"/>
    <s v="not found"/>
    <m/>
    <x v="43"/>
    <m/>
    <m/>
    <m/>
    <n v="22.982216999999999"/>
    <n v="114.488468"/>
    <s v="exact"/>
    <s v="Huizhou"/>
    <m/>
    <m/>
    <s v="Guangdong"/>
    <x v="2"/>
    <s v="Eastern Asia"/>
    <m/>
    <m/>
    <m/>
    <m/>
    <m/>
    <m/>
    <m/>
    <m/>
    <s v="L405804"/>
    <s v="G412531"/>
  </r>
  <r>
    <s v="https://www.gem.wiki/Shenzhen_Energy_Fengda_Gas_Thermal_power_station"/>
    <x v="72"/>
    <s v="Shenzhen Energy Fengda Gas Thermal power station"/>
    <s v="丰达三期天然气发电项目"/>
    <s v="3-3"/>
    <s v="NG"/>
    <n v="460"/>
    <x v="3"/>
    <x v="0"/>
    <s v="not found"/>
    <s v="not found"/>
    <s v="not found"/>
    <m/>
    <x v="43"/>
    <m/>
    <m/>
    <m/>
    <n v="22.982216999999999"/>
    <n v="114.488468"/>
    <s v="exact"/>
    <s v="Huizhou"/>
    <m/>
    <m/>
    <s v="Guangdong"/>
    <x v="2"/>
    <s v="Eastern Asia"/>
    <m/>
    <m/>
    <m/>
    <m/>
    <m/>
    <m/>
    <m/>
    <m/>
    <s v="L405804"/>
    <s v="G412530"/>
  </r>
  <r>
    <s v="https://www.gem.wiki/Shenzhen_Energy_Guangming_Gas_power_station"/>
    <x v="72"/>
    <s v="Shenzhen Energy Guangming Gas power station"/>
    <s v="深能光明燃机电厂"/>
    <s v="1"/>
    <s v="NG"/>
    <n v="600"/>
    <x v="1"/>
    <x v="0"/>
    <s v="Y"/>
    <m/>
    <m/>
    <m/>
    <x v="7"/>
    <m/>
    <m/>
    <m/>
    <n v="22.745533999999999"/>
    <n v="113.93593799999999"/>
    <s v="approximate"/>
    <s v="Shenzhen"/>
    <m/>
    <s v="Guangming"/>
    <s v="Guangdong"/>
    <x v="2"/>
    <s v="Eastern Asia"/>
    <m/>
    <m/>
    <m/>
    <m/>
    <m/>
    <m/>
    <m/>
    <m/>
    <s v="L405805"/>
    <s v="G410731"/>
  </r>
  <r>
    <s v="https://www.gem.wiki/Shenzhen_Energy_Guangming_Gas_power_station"/>
    <x v="72"/>
    <s v="Shenzhen Energy Guangming Gas power station"/>
    <s v="深能光明燃机电厂"/>
    <s v="2"/>
    <s v="NG"/>
    <n v="600"/>
    <x v="1"/>
    <x v="0"/>
    <s v="Y"/>
    <m/>
    <m/>
    <m/>
    <x v="7"/>
    <m/>
    <m/>
    <m/>
    <n v="22.745533999999999"/>
    <n v="113.93593799999999"/>
    <s v="approximate"/>
    <s v="Shenzhen"/>
    <m/>
    <s v="Guangming"/>
    <s v="Guangdong"/>
    <x v="2"/>
    <s v="Eastern Asia"/>
    <m/>
    <m/>
    <m/>
    <m/>
    <m/>
    <m/>
    <m/>
    <m/>
    <s v="L405805"/>
    <s v="G410730"/>
  </r>
  <r>
    <s v="https://www.gem.wiki/Shenzhen_Energy_Guangming_Gas_power_station"/>
    <x v="72"/>
    <s v="Shenzhen Energy Guangming Gas power station"/>
    <s v="深能光明燃机电厂"/>
    <s v="3"/>
    <s v="NG"/>
    <n v="600"/>
    <x v="1"/>
    <x v="0"/>
    <s v="Y"/>
    <m/>
    <m/>
    <m/>
    <x v="7"/>
    <m/>
    <m/>
    <m/>
    <n v="22.745533999999999"/>
    <n v="113.93593799999999"/>
    <s v="approximate"/>
    <s v="Shenzhen"/>
    <m/>
    <s v="Guangming"/>
    <s v="Guangdong"/>
    <x v="2"/>
    <s v="Eastern Asia"/>
    <m/>
    <m/>
    <m/>
    <m/>
    <m/>
    <m/>
    <m/>
    <m/>
    <s v="L405805"/>
    <s v="G410729"/>
  </r>
  <r>
    <s v="https://www.gem.wiki/Shenzhen_Energy_Hongwan_Gas_power_station"/>
    <x v="72"/>
    <s v="Shenzhen Energy Hongwan Gas power station"/>
    <s v="深能洪湾燃机电厂"/>
    <s v="2-1"/>
    <s v="NG"/>
    <n v="400"/>
    <x v="1"/>
    <x v="0"/>
    <s v="Y"/>
    <s v="not found"/>
    <s v="not found"/>
    <m/>
    <x v="7"/>
    <m/>
    <m/>
    <m/>
    <n v="22.174941"/>
    <n v="113.47290599999999"/>
    <s v="exact"/>
    <s v="Zhuhai"/>
    <m/>
    <m/>
    <s v="Guangdong"/>
    <x v="2"/>
    <s v="Eastern Asia"/>
    <m/>
    <m/>
    <s v="Zhuhai Shenneng Hongwan Electric Power"/>
    <m/>
    <m/>
    <m/>
    <s v="1140395"/>
    <n v="1315477"/>
    <s v="L405806"/>
    <s v="G405336"/>
  </r>
  <r>
    <s v="https://www.gem.wiki/Shenzhen_Energy_Hongwan_Gas_power_station"/>
    <x v="72"/>
    <s v="Shenzhen Energy Hongwan Gas power station"/>
    <s v="深能洪湾燃机电厂"/>
    <s v="2-2"/>
    <s v="NG"/>
    <n v="400"/>
    <x v="1"/>
    <x v="0"/>
    <s v="Y"/>
    <s v="not found"/>
    <s v="not found"/>
    <m/>
    <x v="7"/>
    <m/>
    <m/>
    <m/>
    <n v="22.174941"/>
    <n v="113.47290599999999"/>
    <s v="exact"/>
    <s v="Zhuhai"/>
    <m/>
    <m/>
    <s v="Guangdong"/>
    <x v="2"/>
    <s v="Eastern Asia"/>
    <m/>
    <m/>
    <s v="Zhuhai Shenneng Hongwan Electric Power"/>
    <m/>
    <m/>
    <m/>
    <s v="1140395"/>
    <n v="1315478"/>
    <s v="L405806"/>
    <s v="G405335"/>
  </r>
  <r>
    <s v="https://www.gem.wiki/Shenzhen_Energy_Hongwan_Gas_power_station"/>
    <x v="72"/>
    <s v="Shenzhen Energy Hongwan Gas power station"/>
    <s v="深能洪湾燃机电厂"/>
    <s v="4"/>
    <s v="NG"/>
    <n v="180"/>
    <x v="0"/>
    <x v="0"/>
    <s v="not found"/>
    <m/>
    <m/>
    <m/>
    <x v="21"/>
    <m/>
    <m/>
    <m/>
    <n v="22.174941"/>
    <n v="113.47290599999999"/>
    <s v="exact"/>
    <s v="Zhuhai"/>
    <m/>
    <m/>
    <s v="Guangdong"/>
    <x v="2"/>
    <s v="Eastern Asia"/>
    <m/>
    <m/>
    <s v="Zhuhai Shenneng Hongwan Electric Power"/>
    <m/>
    <m/>
    <m/>
    <s v="1140395"/>
    <n v="1315475"/>
    <s v="L405806"/>
    <s v="G405338"/>
  </r>
  <r>
    <s v="https://www.gem.wiki/Shenzhen_Energy_Hongwan_Gas_power_station"/>
    <x v="72"/>
    <s v="Shenzhen Energy Hongwan Gas power station"/>
    <s v="深能洪湾燃机电厂"/>
    <s v="5"/>
    <s v="NG"/>
    <n v="180"/>
    <x v="0"/>
    <x v="0"/>
    <s v="not found"/>
    <m/>
    <m/>
    <m/>
    <x v="21"/>
    <m/>
    <m/>
    <m/>
    <n v="22.174941"/>
    <n v="113.47290599999999"/>
    <s v="exact"/>
    <s v="Zhuhai"/>
    <m/>
    <m/>
    <s v="Guangdong"/>
    <x v="2"/>
    <s v="Eastern Asia"/>
    <m/>
    <m/>
    <s v="Zhuhai Shenneng Hongwan Electric Power"/>
    <m/>
    <m/>
    <m/>
    <s v="1140395"/>
    <n v="1315476"/>
    <s v="L405806"/>
    <s v="G405337"/>
  </r>
  <r>
    <s v="https://www.gem.wiki/Shenzhen_Energy_Hongwan_power_station"/>
    <x v="72"/>
    <s v="Shenzhen Energy Hongwan power station"/>
    <s v="洪湾二期天然气热电联产项目"/>
    <s v="2-1"/>
    <s v="NG"/>
    <n v="400"/>
    <x v="2"/>
    <x v="0"/>
    <s v="Y"/>
    <s v="not found"/>
    <m/>
    <m/>
    <x v="40"/>
    <m/>
    <m/>
    <m/>
    <n v="22.172723000000001"/>
    <n v="113.478936"/>
    <s v="exact"/>
    <s v="Zhuhai"/>
    <s v="Xianggong Road"/>
    <s v="Xiangzhou District"/>
    <s v="Guangdong"/>
    <x v="2"/>
    <s v="Eastern Asia"/>
    <m/>
    <m/>
    <m/>
    <m/>
    <m/>
    <m/>
    <m/>
    <m/>
    <s v="L408717"/>
    <s v="G412529"/>
  </r>
  <r>
    <s v="https://www.gem.wiki/Shenzhen_Energy_Hongwan_power_station"/>
    <x v="72"/>
    <s v="Shenzhen Energy Hongwan power station"/>
    <s v="洪湾二期天然气热电联产项目"/>
    <s v="2-2"/>
    <s v="NG"/>
    <n v="400"/>
    <x v="2"/>
    <x v="0"/>
    <s v="Y"/>
    <s v="not found"/>
    <m/>
    <m/>
    <x v="40"/>
    <m/>
    <m/>
    <m/>
    <n v="22.172723000000001"/>
    <n v="113.478936"/>
    <s v="exact"/>
    <s v="Zhuhai"/>
    <s v="Xianggong Road"/>
    <s v="Xiangzhou District"/>
    <s v="Guangdong"/>
    <x v="2"/>
    <s v="Eastern Asia"/>
    <m/>
    <m/>
    <m/>
    <m/>
    <m/>
    <m/>
    <m/>
    <m/>
    <s v="L408717"/>
    <s v="G412528"/>
  </r>
  <r>
    <s v="https://www.gem.wiki/Shenzhen_Energy_Shan_County_Gas_Thermal_power_station"/>
    <x v="72"/>
    <s v="Shenzhen Energy Shan County Gas Thermal power station"/>
    <s v="深能单县燃气热电厂"/>
    <s v="1"/>
    <s v="NG"/>
    <n v="400"/>
    <x v="4"/>
    <x v="0"/>
    <s v="Y"/>
    <m/>
    <m/>
    <m/>
    <x v="45"/>
    <m/>
    <m/>
    <m/>
    <n v="34.757455"/>
    <n v="116.09724300000001"/>
    <s v="approximate"/>
    <s v="Heze"/>
    <s v="Shan County"/>
    <m/>
    <s v="Shandong"/>
    <x v="2"/>
    <s v="Eastern Asia"/>
    <m/>
    <m/>
    <s v="Shenneng Danxian"/>
    <m/>
    <m/>
    <m/>
    <m/>
    <m/>
    <s v="L405807"/>
    <s v="G405642"/>
  </r>
  <r>
    <s v="https://www.gem.wiki/Shenzhen_Energy_Shan_County_Gas_Thermal_power_station"/>
    <x v="72"/>
    <s v="Shenzhen Energy Shan County Gas Thermal power station"/>
    <s v="深能单县燃气热电厂"/>
    <s v="2"/>
    <s v="NG"/>
    <n v="400"/>
    <x v="4"/>
    <x v="0"/>
    <s v="Y"/>
    <m/>
    <m/>
    <m/>
    <x v="45"/>
    <m/>
    <m/>
    <m/>
    <n v="34.757455"/>
    <n v="116.09724300000001"/>
    <s v="approximate"/>
    <s v="Heze"/>
    <s v="Shan County"/>
    <m/>
    <s v="Shandong"/>
    <x v="2"/>
    <s v="Eastern Asia"/>
    <m/>
    <m/>
    <s v="Shenneng Danxian"/>
    <m/>
    <m/>
    <m/>
    <m/>
    <m/>
    <s v="L405807"/>
    <s v="G405643"/>
  </r>
  <r>
    <s v="https://www.gem.wiki/Shenzhen_Energy_Zhangyang_Gas_power_station"/>
    <x v="72"/>
    <s v="Shenzhen Energy Zhangyang Gas power station"/>
    <s v="深能东莞樟洋燃机电厂, 樟洋电厂三期扩建项目"/>
    <s v="1-1"/>
    <s v="LNG/FO"/>
    <n v="180"/>
    <x v="0"/>
    <x v="0"/>
    <s v="Y"/>
    <m/>
    <m/>
    <m/>
    <x v="8"/>
    <m/>
    <m/>
    <m/>
    <n v="22.887915"/>
    <n v="114.09395000000001"/>
    <s v="exact"/>
    <s v="Dongguan"/>
    <s v="Zhangmutou Town"/>
    <m/>
    <s v="Guangdong"/>
    <x v="2"/>
    <s v="Eastern Asia"/>
    <m/>
    <m/>
    <s v="Shenzhen Energy Dongguan Zhangyang Gas Turbine Power Plant"/>
    <m/>
    <m/>
    <m/>
    <s v="1073185"/>
    <n v="1210758"/>
    <s v="L405808"/>
    <s v="G405316"/>
  </r>
  <r>
    <s v="https://www.gem.wiki/Shenzhen_Energy_Zhangyang_Gas_power_station"/>
    <x v="72"/>
    <s v="Shenzhen Energy Zhangyang Gas power station"/>
    <s v="深能东莞樟洋燃机电厂, 樟洋电厂三期扩建项目"/>
    <s v="1-2"/>
    <s v="LNG/FO"/>
    <n v="180"/>
    <x v="0"/>
    <x v="0"/>
    <s v="Y"/>
    <m/>
    <m/>
    <m/>
    <x v="8"/>
    <m/>
    <m/>
    <m/>
    <n v="22.887915"/>
    <n v="114.09395000000001"/>
    <s v="exact"/>
    <s v="Dongguan"/>
    <s v="Zhangmutou Town"/>
    <m/>
    <s v="Guangdong"/>
    <x v="2"/>
    <s v="Eastern Asia"/>
    <m/>
    <m/>
    <s v="Shenzhen Energy Dongguan Zhangyang Gas Turbine Power Plant"/>
    <m/>
    <m/>
    <m/>
    <s v="1073185"/>
    <n v="1210760"/>
    <s v="L405808"/>
    <s v="G405317"/>
  </r>
  <r>
    <s v="https://www.gem.wiki/Shenzhen_Energy_Zhangyang_Gas_power_station"/>
    <x v="72"/>
    <s v="Shenzhen Energy Zhangyang Gas power station"/>
    <s v="深能东莞樟洋燃机电厂, 樟洋电厂三期扩建项目"/>
    <s v="2-1"/>
    <s v="LNG"/>
    <n v="390"/>
    <x v="0"/>
    <x v="0"/>
    <s v="not found"/>
    <m/>
    <m/>
    <m/>
    <x v="30"/>
    <m/>
    <m/>
    <m/>
    <n v="22.887915"/>
    <n v="114.09395000000001"/>
    <s v="exact"/>
    <s v="Dongguan"/>
    <s v="Zhangmutou Town"/>
    <m/>
    <s v="Guangdong"/>
    <x v="2"/>
    <s v="Eastern Asia"/>
    <m/>
    <m/>
    <s v="Shenzhen Energy Dongguan Zhangyang Gas Turbine Power Plant"/>
    <m/>
    <m/>
    <m/>
    <s v="1073185"/>
    <n v="1302069"/>
    <s v="L405808"/>
    <s v="G405318"/>
  </r>
  <r>
    <s v="https://www.gem.wiki/Shenzhen_Energy_Zhangyang_Gas_power_station"/>
    <x v="72"/>
    <s v="Shenzhen Energy Zhangyang Gas power station"/>
    <s v="深能东莞樟洋燃机电厂, 樟洋电厂三期扩建项目"/>
    <s v="2-2"/>
    <s v="LNG"/>
    <n v="390"/>
    <x v="0"/>
    <x v="0"/>
    <s v="not found"/>
    <m/>
    <m/>
    <m/>
    <x v="30"/>
    <m/>
    <m/>
    <m/>
    <n v="22.887915"/>
    <n v="114.09395000000001"/>
    <s v="exact"/>
    <s v="Dongguan"/>
    <s v="Zhangmutou Town"/>
    <m/>
    <s v="Guangdong"/>
    <x v="2"/>
    <s v="Eastern Asia"/>
    <m/>
    <m/>
    <s v="Shenzhen Energy Dongguan Zhangyang Gas Turbine Power Plant"/>
    <m/>
    <m/>
    <m/>
    <s v="1073185"/>
    <n v="1302070"/>
    <s v="L405808"/>
    <s v="G405319"/>
  </r>
  <r>
    <s v="https://www.gem.wiki/Shenzhen_Energy_Zhangyang_Gas_power_station"/>
    <x v="72"/>
    <s v="Shenzhen Energy Zhangyang Gas power station"/>
    <s v="深能东莞樟洋燃机电厂, 樟洋电厂三期扩建项目"/>
    <s v="3"/>
    <s v="NG"/>
    <n v="470"/>
    <x v="3"/>
    <x v="5"/>
    <s v="not found"/>
    <s v="not found"/>
    <s v="not found"/>
    <s v="not found"/>
    <x v="40"/>
    <m/>
    <m/>
    <m/>
    <n v="22.887915"/>
    <n v="114.09395000000001"/>
    <s v="exact"/>
    <s v="Dongguan"/>
    <s v="Zhangmutou Town"/>
    <m/>
    <s v="Guangdong"/>
    <x v="2"/>
    <s v="Eastern Asia"/>
    <m/>
    <m/>
    <s v="Shenzhen Energy Dongguan Zhangyang Gas Turbine Power Plant"/>
    <m/>
    <m/>
    <m/>
    <s v="1073185"/>
    <m/>
    <s v="L405808"/>
    <s v="G412527"/>
  </r>
  <r>
    <s v="https://www.gem.wiki/Shenzhen_Meishi_Gas_power_station"/>
    <x v="72"/>
    <s v="Shenzhen Meishi Gas power station"/>
    <s v="深圳美视燃气电厂"/>
    <s v="A-1"/>
    <s v="LNG"/>
    <n v="244"/>
    <x v="0"/>
    <x v="0"/>
    <s v="not found"/>
    <m/>
    <m/>
    <m/>
    <x v="2"/>
    <m/>
    <m/>
    <m/>
    <n v="22.54909"/>
    <n v="113.99929299999999"/>
    <s v="exact"/>
    <s v="Shenzhen"/>
    <m/>
    <s v="Futian"/>
    <s v="Guangdong"/>
    <x v="2"/>
    <s v="Eastern Asia"/>
    <m/>
    <m/>
    <m/>
    <m/>
    <m/>
    <m/>
    <m/>
    <m/>
    <s v="L405809"/>
    <s v="G405308"/>
  </r>
  <r>
    <s v="https://www.gem.wiki/Shenzhen_Meishi_Gas_power_station"/>
    <x v="72"/>
    <s v="Shenzhen Meishi Gas power station"/>
    <s v="深圳美视燃气电厂"/>
    <s v="B-1"/>
    <s v="LNG"/>
    <n v="180"/>
    <x v="0"/>
    <x v="0"/>
    <s v="not found"/>
    <m/>
    <m/>
    <m/>
    <x v="4"/>
    <m/>
    <m/>
    <m/>
    <n v="22.54909"/>
    <n v="113.99929299999999"/>
    <s v="exact"/>
    <s v="Shenzhen"/>
    <m/>
    <s v="Futian"/>
    <s v="Guangdong"/>
    <x v="2"/>
    <s v="Eastern Asia"/>
    <m/>
    <m/>
    <m/>
    <m/>
    <m/>
    <m/>
    <m/>
    <m/>
    <s v="L405809"/>
    <s v="G406247"/>
  </r>
  <r>
    <s v="https://www.gem.wiki/Shenzhen_Meishi_Gas_power_station"/>
    <x v="72"/>
    <s v="Shenzhen Meishi Gas power station"/>
    <s v="深圳美视燃气电厂"/>
    <s v="B-2"/>
    <s v="LNG"/>
    <n v="260"/>
    <x v="0"/>
    <x v="0"/>
    <s v="not found"/>
    <m/>
    <m/>
    <m/>
    <x v="2"/>
    <m/>
    <m/>
    <m/>
    <n v="22.54909"/>
    <n v="113.99929299999999"/>
    <s v="exact"/>
    <s v="Shenzhen"/>
    <m/>
    <s v="Futian"/>
    <s v="Guangdong"/>
    <x v="2"/>
    <s v="Eastern Asia"/>
    <m/>
    <m/>
    <m/>
    <m/>
    <m/>
    <m/>
    <m/>
    <m/>
    <s v="L405809"/>
    <s v="G405309"/>
  </r>
  <r>
    <s v="https://www.gem.wiki/Shenzhen_Yuhu_Gas_power_station"/>
    <x v="72"/>
    <s v="Shenzhen Yuhu Gas power station"/>
    <s v="深圳钰湖燃气发电厂"/>
    <s v="1-1"/>
    <s v="NG"/>
    <n v="180"/>
    <x v="0"/>
    <x v="0"/>
    <s v="Y"/>
    <m/>
    <m/>
    <m/>
    <x v="8"/>
    <m/>
    <m/>
    <m/>
    <n v="22.716169000000001"/>
    <n v="114.13615900000001"/>
    <s v="exact"/>
    <s v="Shenzhen"/>
    <m/>
    <s v="Longgang"/>
    <s v="Guangdong"/>
    <x v="2"/>
    <s v="Eastern Asia"/>
    <m/>
    <m/>
    <m/>
    <m/>
    <m/>
    <m/>
    <s v="1073186"/>
    <s v="1210762, 1210763"/>
    <s v="L405810"/>
    <s v="G405312"/>
  </r>
  <r>
    <s v="https://www.gem.wiki/Shenzhen_Yuhu_Gas_power_station"/>
    <x v="72"/>
    <s v="Shenzhen Yuhu Gas power station"/>
    <s v="深圳钰湖燃气发电厂"/>
    <s v="1-2"/>
    <s v="NG"/>
    <n v="180"/>
    <x v="0"/>
    <x v="0"/>
    <s v="Y"/>
    <m/>
    <m/>
    <m/>
    <x v="8"/>
    <m/>
    <m/>
    <m/>
    <n v="22.716169000000001"/>
    <n v="114.13615900000001"/>
    <s v="exact"/>
    <s v="Shenzhen"/>
    <m/>
    <s v="Longgang"/>
    <s v="Guangdong"/>
    <x v="2"/>
    <s v="Eastern Asia"/>
    <m/>
    <m/>
    <m/>
    <m/>
    <m/>
    <m/>
    <s v="1073186"/>
    <s v="1258394, 1258395"/>
    <s v="L405810"/>
    <s v="G405313"/>
  </r>
  <r>
    <s v="https://www.gem.wiki/Shenzhen_Yuhu_Gas_power_station"/>
    <x v="72"/>
    <s v="Shenzhen Yuhu Gas power station"/>
    <s v="深圳钰湖燃气发电厂"/>
    <s v="2-1"/>
    <s v="NG"/>
    <n v="460"/>
    <x v="2"/>
    <x v="0"/>
    <s v="Y"/>
    <m/>
    <m/>
    <m/>
    <x v="43"/>
    <m/>
    <m/>
    <m/>
    <n v="22.716169000000001"/>
    <n v="114.13615900000001"/>
    <s v="exact"/>
    <s v="Shenzhen"/>
    <m/>
    <s v="Longgang"/>
    <s v="Guangdong"/>
    <x v="2"/>
    <s v="Eastern Asia"/>
    <m/>
    <m/>
    <m/>
    <m/>
    <m/>
    <m/>
    <s v="1073186"/>
    <n v="1258396"/>
    <s v="L405810"/>
    <s v="G405314"/>
  </r>
  <r>
    <s v="https://www.gem.wiki/Shenzhen_Yuhu_Gas_power_station"/>
    <x v="72"/>
    <s v="Shenzhen Yuhu Gas power station"/>
    <s v="深圳钰湖燃气发电厂"/>
    <s v="2-2"/>
    <s v="NG"/>
    <n v="460"/>
    <x v="2"/>
    <x v="0"/>
    <s v="Y"/>
    <m/>
    <m/>
    <m/>
    <x v="43"/>
    <m/>
    <m/>
    <m/>
    <n v="22.716169000000001"/>
    <n v="114.13615900000001"/>
    <s v="exact"/>
    <s v="Shenzhen"/>
    <m/>
    <s v="Longgang"/>
    <s v="Guangdong"/>
    <x v="2"/>
    <s v="Eastern Asia"/>
    <m/>
    <m/>
    <m/>
    <m/>
    <m/>
    <m/>
    <s v="1073186"/>
    <n v="1258397"/>
    <s v="L405810"/>
    <s v="G405315"/>
  </r>
  <r>
    <s v="https://www.gem.wiki/Shiheng_Special_Steel_Group_Co.,_Ltd._power_project"/>
    <x v="72"/>
    <s v="Shiheng Special Steel Group Co., Ltd. power project"/>
    <s v="石横特钢集团有限公司新旧动能转换泰安特种建筑用钢项目（一期）煤气发电工程"/>
    <s v="1"/>
    <s v="BFG"/>
    <n v="65"/>
    <x v="0"/>
    <x v="3"/>
    <s v="not found"/>
    <s v="not found"/>
    <s v="not found"/>
    <s v="N"/>
    <x v="30"/>
    <m/>
    <m/>
    <m/>
    <n v="36.210251"/>
    <n v="116.51476700000001"/>
    <s v="exact"/>
    <s v="Tai'an"/>
    <s v="Feicheng"/>
    <m/>
    <s v="Shandong"/>
    <x v="2"/>
    <s v="Eastern Asia"/>
    <m/>
    <m/>
    <m/>
    <m/>
    <s v="Iron &amp; Steel"/>
    <m/>
    <m/>
    <m/>
    <s v="L408719"/>
    <s v="G412526"/>
  </r>
  <r>
    <s v="https://www.gem.wiki/Shiheng_Special_Steel_Group_Co.,_Ltd._power_project"/>
    <x v="72"/>
    <s v="Shiheng Special Steel Group Co., Ltd. power project"/>
    <s v="石横特钢集团有限公司新旧动能转换泰安特种建筑用钢项目（一期）煤气发电工程"/>
    <s v="2"/>
    <s v="BFG"/>
    <n v="65"/>
    <x v="0"/>
    <x v="3"/>
    <s v="not found"/>
    <s v="not found"/>
    <s v="not found"/>
    <s v="N"/>
    <x v="30"/>
    <m/>
    <m/>
    <m/>
    <n v="36.210251"/>
    <n v="116.51476700000001"/>
    <s v="exact"/>
    <s v="Tai'an"/>
    <s v="Feicheng"/>
    <m/>
    <s v="Shandong"/>
    <x v="2"/>
    <s v="Eastern Asia"/>
    <m/>
    <m/>
    <m/>
    <m/>
    <s v="Iron &amp; Steel"/>
    <m/>
    <m/>
    <m/>
    <s v="L408719"/>
    <s v="G412525"/>
  </r>
  <r>
    <s v="https://www.gem.wiki/Shijiazhuang_Luhua_cogen_power_station"/>
    <x v="72"/>
    <s v="Shijiazhuang Luhua cogen power station"/>
    <s v="华电鹿华燃机热电厂"/>
    <s v="1"/>
    <s v="NG"/>
    <n v="400"/>
    <x v="5"/>
    <x v="0"/>
    <s v="Y"/>
    <m/>
    <m/>
    <s v="N"/>
    <x v="45"/>
    <m/>
    <m/>
    <m/>
    <n v="38.051558"/>
    <n v="114.31773800000001"/>
    <s v="exact"/>
    <s v="Shijiazhuang"/>
    <m/>
    <s v="Luquan District"/>
    <s v="Hebei"/>
    <x v="2"/>
    <s v="Eastern Asia"/>
    <m/>
    <m/>
    <s v="Huadian Luhua Thermal power station"/>
    <m/>
    <m/>
    <m/>
    <s v="1094549"/>
    <m/>
    <s v="L100566"/>
    <s v="G405437"/>
  </r>
  <r>
    <s v="https://www.gem.wiki/Shijiazhuang_Luhua_cogen_power_station"/>
    <x v="72"/>
    <s v="Shijiazhuang Luhua cogen power station"/>
    <s v="华电鹿华燃机热电厂"/>
    <s v="2"/>
    <s v="NG"/>
    <n v="400"/>
    <x v="5"/>
    <x v="0"/>
    <s v="Y"/>
    <m/>
    <m/>
    <s v="N"/>
    <x v="45"/>
    <m/>
    <m/>
    <m/>
    <n v="38.051558"/>
    <n v="114.31773800000001"/>
    <s v="exact"/>
    <s v="Shijiazhuang"/>
    <m/>
    <s v="Luquan District"/>
    <s v="Hebei"/>
    <x v="2"/>
    <s v="Eastern Asia"/>
    <m/>
    <m/>
    <s v="Huadian Luhua Thermal power station"/>
    <m/>
    <m/>
    <m/>
    <s v="1094549"/>
    <m/>
    <s v="L100566"/>
    <s v="G405438"/>
  </r>
  <r>
    <s v="https://www.gem.wiki/Shougang_Jingtang_United_Iron_&amp;_Steel_Co.,_Ltd._power_project"/>
    <x v="72"/>
    <s v="Shougang Jingtang United Iron &amp; Steel Co., Ltd. power project"/>
    <m/>
    <s v="1"/>
    <s v="BFG"/>
    <n v="100"/>
    <x v="2"/>
    <x v="3"/>
    <s v="not found"/>
    <s v="not found"/>
    <s v="not found"/>
    <s v="N"/>
    <x v="43"/>
    <m/>
    <m/>
    <m/>
    <n v="38.962477999999997"/>
    <n v="118.498333"/>
    <s v="exact"/>
    <s v="Tangshan"/>
    <m/>
    <s v="Caofeidian District"/>
    <s v="Hebei"/>
    <x v="2"/>
    <s v="Eastern Asia"/>
    <m/>
    <m/>
    <m/>
    <m/>
    <s v="Iron &amp; Steel"/>
    <m/>
    <m/>
    <m/>
    <s v="L408718"/>
    <s v="G412524"/>
  </r>
  <r>
    <s v="https://www.gem.wiki/Shunde_Jun'an_Gas_Thermal_power_station"/>
    <x v="72"/>
    <s v="Shunde Jun'an Gas Thermal power station"/>
    <s v="顺德均安片区燃气热电厂"/>
    <s v="1"/>
    <s v="NG"/>
    <n v="460"/>
    <x v="2"/>
    <x v="0"/>
    <s v="Y"/>
    <m/>
    <m/>
    <m/>
    <x v="40"/>
    <m/>
    <m/>
    <m/>
    <n v="22.703163"/>
    <n v="113.11035099999999"/>
    <s v="exact"/>
    <s v="Foshan"/>
    <m/>
    <s v="Shunde District"/>
    <s v="Guangdong"/>
    <x v="2"/>
    <s v="Eastern Asia"/>
    <m/>
    <m/>
    <m/>
    <m/>
    <m/>
    <m/>
    <m/>
    <m/>
    <s v="L405812"/>
    <s v="G405381"/>
  </r>
  <r>
    <s v="https://www.gem.wiki/Shunde_Jun'an_Gas_Thermal_power_station"/>
    <x v="72"/>
    <s v="Shunde Jun'an Gas Thermal power station"/>
    <s v="顺德均安片区燃气热电厂"/>
    <s v="2"/>
    <s v="NG"/>
    <n v="460"/>
    <x v="2"/>
    <x v="0"/>
    <s v="Y"/>
    <m/>
    <m/>
    <m/>
    <x v="40"/>
    <m/>
    <m/>
    <m/>
    <n v="22.703163"/>
    <n v="113.11035099999999"/>
    <s v="exact"/>
    <s v="Foshan"/>
    <m/>
    <s v="Shunde District"/>
    <s v="Guangdong"/>
    <x v="2"/>
    <s v="Eastern Asia"/>
    <m/>
    <m/>
    <m/>
    <m/>
    <m/>
    <m/>
    <m/>
    <m/>
    <s v="L405812"/>
    <s v="G405382"/>
  </r>
  <r>
    <s v="https://www.gem.wiki/Sichuan_Deyahng_Zhongjiang_power_station"/>
    <x v="72"/>
    <s v="Sichuan Deyahng Zhongjiang power station"/>
    <s v="德阳中江燃气发电项目"/>
    <s v="1"/>
    <s v="NG"/>
    <n v="700"/>
    <x v="1"/>
    <x v="0"/>
    <s v="not found"/>
    <m/>
    <m/>
    <m/>
    <x v="7"/>
    <m/>
    <m/>
    <m/>
    <n v="30.856556000000001"/>
    <n v="104.61032"/>
    <s v="exact"/>
    <s v="Deyang"/>
    <s v="Xinglong Town, Zhongjiang County"/>
    <m/>
    <s v="Sichuan"/>
    <x v="2"/>
    <s v="Eastern Asia"/>
    <m/>
    <m/>
    <m/>
    <m/>
    <m/>
    <m/>
    <m/>
    <m/>
    <s v="L408720"/>
    <s v="G412523"/>
  </r>
  <r>
    <s v="https://www.gem.wiki/Sichuan_Deyahng_Zhongjiang_power_station"/>
    <x v="72"/>
    <s v="Sichuan Deyahng Zhongjiang power station"/>
    <s v="德阳中江燃气发电项目"/>
    <s v="2"/>
    <s v="NG"/>
    <n v="700"/>
    <x v="1"/>
    <x v="0"/>
    <s v="not found"/>
    <m/>
    <m/>
    <m/>
    <x v="40"/>
    <m/>
    <m/>
    <m/>
    <n v="30.856556000000001"/>
    <n v="104.61032"/>
    <s v="exact"/>
    <s v="Deyang"/>
    <s v="Xinglong Town, Zhongjiang County"/>
    <m/>
    <s v="Sichuan"/>
    <x v="2"/>
    <s v="Eastern Asia"/>
    <m/>
    <m/>
    <m/>
    <m/>
    <m/>
    <m/>
    <m/>
    <m/>
    <s v="L408720"/>
    <s v="G412522"/>
  </r>
  <r>
    <s v="https://www.gem.wiki/Sichuan_Deyang_Economic_Development_Zone_Distributed_Gas_power_station"/>
    <x v="72"/>
    <s v="Sichuan Deyang Economic Development Zone Distributed Gas power station"/>
    <s v="四川德阳经开区分布式能源站"/>
    <s v="1"/>
    <s v="NG"/>
    <n v="70"/>
    <x v="1"/>
    <x v="0"/>
    <s v="Y"/>
    <m/>
    <m/>
    <m/>
    <x v="49"/>
    <m/>
    <m/>
    <m/>
    <n v="31.075493000000002"/>
    <n v="104.353167"/>
    <s v="exact"/>
    <s v="Deyang"/>
    <m/>
    <m/>
    <s v="Sichuan"/>
    <x v="2"/>
    <s v="Eastern Asia"/>
    <m/>
    <m/>
    <m/>
    <m/>
    <m/>
    <m/>
    <m/>
    <m/>
    <s v="L405813"/>
    <s v="G405680"/>
  </r>
  <r>
    <s v="https://www.gem.wiki/Sichuan_Guangyuan_Thermal_power_station"/>
    <x v="72"/>
    <s v="Sichuan Guangyuan Thermal power station"/>
    <s v="四川能投广元天然气发电厂"/>
    <s v="1"/>
    <s v="NG"/>
    <n v="700"/>
    <x v="1"/>
    <x v="0"/>
    <s v="Y"/>
    <m/>
    <m/>
    <m/>
    <x v="7"/>
    <m/>
    <m/>
    <m/>
    <n v="32.433152999999997"/>
    <n v="105.83244500000001"/>
    <s v="approximate"/>
    <s v="Guangyuan"/>
    <m/>
    <m/>
    <s v="Sichuan"/>
    <x v="2"/>
    <s v="Eastern Asia"/>
    <m/>
    <m/>
    <m/>
    <m/>
    <m/>
    <m/>
    <m/>
    <m/>
    <s v="L407576"/>
    <s v="G409869"/>
  </r>
  <r>
    <s v="https://www.gem.wiki/Sichuan_Guangyuan_Thermal_power_station"/>
    <x v="72"/>
    <s v="Sichuan Guangyuan Thermal power station"/>
    <s v="四川能投广元天然气发电厂"/>
    <s v="2"/>
    <s v="NG"/>
    <n v="700"/>
    <x v="1"/>
    <x v="0"/>
    <s v="Y"/>
    <m/>
    <m/>
    <m/>
    <x v="7"/>
    <m/>
    <m/>
    <m/>
    <n v="32.433152999999997"/>
    <n v="105.83244500000001"/>
    <s v="approximate"/>
    <s v="Guangyuan"/>
    <m/>
    <m/>
    <s v="Sichuan"/>
    <x v="2"/>
    <s v="Eastern Asia"/>
    <m/>
    <m/>
    <m/>
    <m/>
    <m/>
    <m/>
    <m/>
    <m/>
    <s v="L407576"/>
    <s v="G410622"/>
  </r>
  <r>
    <s v="https://www.gem.wiki/Sichuan_Huaneng_Wusheng_power_station"/>
    <x v="72"/>
    <s v="Sichuan Huaneng Wusheng power station"/>
    <s v="华能-武胜清洁能源项目"/>
    <s v="1"/>
    <s v="NG"/>
    <n v="700"/>
    <x v="3"/>
    <x v="0"/>
    <s v="not found"/>
    <m/>
    <m/>
    <m/>
    <x v="43"/>
    <m/>
    <m/>
    <m/>
    <n v="30.347363000000001"/>
    <n v="106.300622"/>
    <s v="approximate"/>
    <s v="Guang'an"/>
    <s v="Wusheng County"/>
    <m/>
    <s v="Sichuan"/>
    <x v="2"/>
    <s v="Eastern Asia"/>
    <m/>
    <m/>
    <m/>
    <m/>
    <m/>
    <m/>
    <m/>
    <m/>
    <s v="L408721"/>
    <s v="G412521"/>
  </r>
  <r>
    <s v="https://www.gem.wiki/Sichuan_Huaneng_Wusheng_power_station"/>
    <x v="72"/>
    <s v="Sichuan Huaneng Wusheng power station"/>
    <s v="华能-武胜清洁能源项目"/>
    <s v="2"/>
    <s v="NG"/>
    <n v="700"/>
    <x v="3"/>
    <x v="0"/>
    <s v="not found"/>
    <m/>
    <m/>
    <m/>
    <x v="43"/>
    <m/>
    <m/>
    <m/>
    <n v="30.347363000000001"/>
    <n v="106.300622"/>
    <s v="approximate"/>
    <s v="Guang'an"/>
    <s v="Wusheng County"/>
    <m/>
    <s v="Sichuan"/>
    <x v="2"/>
    <s v="Eastern Asia"/>
    <m/>
    <m/>
    <m/>
    <m/>
    <m/>
    <m/>
    <m/>
    <m/>
    <s v="L408721"/>
    <s v="G412520"/>
  </r>
  <r>
    <s v="https://www.gem.wiki/Sichuan_Investment_Group_Dazhou_Gas_power_station"/>
    <x v="72"/>
    <s v="Sichuan Investment Group Dazhou Gas power station"/>
    <s v="川投达州燃气发电站"/>
    <s v="1-1"/>
    <s v="NG"/>
    <n v="350"/>
    <x v="0"/>
    <x v="0"/>
    <s v="not found"/>
    <m/>
    <m/>
    <m/>
    <x v="13"/>
    <m/>
    <m/>
    <m/>
    <n v="31.114961999999998"/>
    <n v="107.484887"/>
    <s v="exact"/>
    <s v="Dazhou"/>
    <s v="Da County"/>
    <m/>
    <s v="Sichuan"/>
    <x v="2"/>
    <s v="Eastern Asia"/>
    <m/>
    <m/>
    <m/>
    <m/>
    <m/>
    <m/>
    <s v="1084537"/>
    <m/>
    <s v="L405814"/>
    <s v="G405681"/>
  </r>
  <r>
    <s v="https://www.gem.wiki/Sichuan_Investment_Group_Dazhou_Gas_power_station"/>
    <x v="72"/>
    <s v="Sichuan Investment Group Dazhou Gas power station"/>
    <s v="川投达州燃气发电站"/>
    <s v="1-2"/>
    <s v="NG"/>
    <n v="350"/>
    <x v="0"/>
    <x v="0"/>
    <s v="not found"/>
    <m/>
    <m/>
    <m/>
    <x v="13"/>
    <m/>
    <m/>
    <m/>
    <n v="31.114961999999998"/>
    <n v="107.484887"/>
    <s v="exact"/>
    <s v="Dazhou"/>
    <s v="Da County"/>
    <m/>
    <s v="Sichuan"/>
    <x v="2"/>
    <s v="Eastern Asia"/>
    <m/>
    <m/>
    <m/>
    <m/>
    <m/>
    <m/>
    <s v="1084537"/>
    <m/>
    <s v="L405814"/>
    <s v="G405682"/>
  </r>
  <r>
    <s v="https://www.gem.wiki/Sichuan_Investment_Group_Dazhou_Gas_power_station"/>
    <x v="72"/>
    <s v="Sichuan Investment Group Dazhou Gas power station"/>
    <s v="川投达州燃气发电站"/>
    <s v="2-1"/>
    <s v="NG"/>
    <n v="700"/>
    <x v="2"/>
    <x v="0"/>
    <s v="not found"/>
    <m/>
    <m/>
    <m/>
    <x v="7"/>
    <m/>
    <m/>
    <m/>
    <n v="31.114961999999998"/>
    <n v="107.484887"/>
    <s v="exact"/>
    <s v="Dazhou"/>
    <s v="Da County"/>
    <m/>
    <s v="Sichuan"/>
    <x v="2"/>
    <s v="Eastern Asia"/>
    <m/>
    <m/>
    <m/>
    <m/>
    <m/>
    <m/>
    <s v="1084537"/>
    <m/>
    <s v="L405814"/>
    <s v="G405683"/>
  </r>
  <r>
    <s v="https://www.gem.wiki/Sichuan_Investment_Group_Dazhou_Gas_power_station"/>
    <x v="72"/>
    <s v="Sichuan Investment Group Dazhou Gas power station"/>
    <s v="川投达州燃气发电站"/>
    <s v="2-2"/>
    <s v="NG"/>
    <n v="700"/>
    <x v="2"/>
    <x v="0"/>
    <s v="not found"/>
    <m/>
    <m/>
    <m/>
    <x v="7"/>
    <m/>
    <m/>
    <m/>
    <n v="31.114961999999998"/>
    <n v="107.484887"/>
    <s v="exact"/>
    <s v="Dazhou"/>
    <s v="Da County"/>
    <m/>
    <s v="Sichuan"/>
    <x v="2"/>
    <s v="Eastern Asia"/>
    <m/>
    <m/>
    <m/>
    <m/>
    <m/>
    <m/>
    <s v="1084537"/>
    <m/>
    <s v="L405814"/>
    <s v="G405684"/>
  </r>
  <r>
    <s v="https://www.gem.wiki/Sichuan_Investment_Group_Ziyang_power_station"/>
    <x v="72"/>
    <s v="Sichuan Investment Group Ziyang power station"/>
    <s v="川投集团资阳燃气电站, 资阳燃气电站新建工程二期"/>
    <s v="1-1"/>
    <s v="NG"/>
    <n v="700"/>
    <x v="1"/>
    <x v="0"/>
    <s v="not found"/>
    <s v="not found"/>
    <s v="not found"/>
    <m/>
    <x v="7"/>
    <m/>
    <m/>
    <m/>
    <n v="30.078213999999999"/>
    <n v="105.423753"/>
    <s v="exact"/>
    <s v="Ziyang"/>
    <s v="Anyue County, Yongshun Town"/>
    <m/>
    <s v="Sichuan"/>
    <x v="2"/>
    <s v="Eastern Asia"/>
    <m/>
    <m/>
    <m/>
    <m/>
    <m/>
    <m/>
    <s v="1141477"/>
    <n v="1317129"/>
    <s v="L407756"/>
    <s v="G410257"/>
  </r>
  <r>
    <s v="https://www.gem.wiki/Sichuan_Investment_Group_Ziyang_power_station"/>
    <x v="72"/>
    <s v="Sichuan Investment Group Ziyang power station"/>
    <s v="川投集团资阳燃气电站, 资阳燃气电站新建工程二期"/>
    <s v="1-2"/>
    <s v="NG"/>
    <n v="700"/>
    <x v="1"/>
    <x v="0"/>
    <s v="not found"/>
    <s v="not found"/>
    <s v="not found"/>
    <m/>
    <x v="7"/>
    <m/>
    <m/>
    <m/>
    <n v="30.078213999999999"/>
    <n v="105.423753"/>
    <s v="exact"/>
    <s v="Ziyang"/>
    <s v="Anyue County, Yongshun Town"/>
    <m/>
    <s v="Sichuan"/>
    <x v="2"/>
    <s v="Eastern Asia"/>
    <m/>
    <m/>
    <m/>
    <m/>
    <m/>
    <m/>
    <s v="1141477"/>
    <n v="1317130"/>
    <s v="L407756"/>
    <s v="G410256"/>
  </r>
  <r>
    <s v="https://www.gem.wiki/Sichuan_Investment_Group_Ziyang_power_station"/>
    <x v="72"/>
    <s v="Sichuan Investment Group Ziyang power station"/>
    <s v="川投集团资阳燃气电站, 资阳燃气电站新建工程二期"/>
    <s v="2-1"/>
    <s v="NG"/>
    <n v="700"/>
    <x v="2"/>
    <x v="0"/>
    <s v="not found"/>
    <m/>
    <m/>
    <m/>
    <x v="7"/>
    <m/>
    <m/>
    <m/>
    <n v="30.078213999999999"/>
    <n v="105.423753"/>
    <s v="exact"/>
    <s v="Ziyang"/>
    <s v="Anyue County, Yongshun Town"/>
    <m/>
    <s v="Sichuan"/>
    <x v="2"/>
    <s v="Eastern Asia"/>
    <m/>
    <m/>
    <m/>
    <m/>
    <m/>
    <m/>
    <s v="1141477"/>
    <m/>
    <s v="L407756"/>
    <s v="G412519"/>
  </r>
  <r>
    <s v="https://www.gem.wiki/Sichuan_Investment_Group_Ziyang_power_station"/>
    <x v="72"/>
    <s v="Sichuan Investment Group Ziyang power station"/>
    <s v="川投集团资阳燃气电站, 资阳燃气电站新建工程二期"/>
    <s v="2-2"/>
    <s v="NG"/>
    <n v="700"/>
    <x v="2"/>
    <x v="0"/>
    <s v="not found"/>
    <m/>
    <m/>
    <m/>
    <x v="7"/>
    <m/>
    <m/>
    <m/>
    <n v="30.078213999999999"/>
    <n v="105.423753"/>
    <s v="exact"/>
    <s v="Ziyang"/>
    <s v="Anyue County, Yongshun Town"/>
    <m/>
    <s v="Sichuan"/>
    <x v="2"/>
    <s v="Eastern Asia"/>
    <m/>
    <m/>
    <m/>
    <m/>
    <m/>
    <m/>
    <s v="1141477"/>
    <m/>
    <s v="L407756"/>
    <s v="G412518"/>
  </r>
  <r>
    <s v="https://www.gem.wiki/Sichuan_Renshou_Thermal_power_station"/>
    <x v="72"/>
    <s v="Sichuan Renshou Thermal power station"/>
    <s v="华能四川仁寿热电厂"/>
    <s v="1"/>
    <s v="NG"/>
    <n v="600"/>
    <x v="3"/>
    <x v="0"/>
    <s v="not found"/>
    <m/>
    <m/>
    <m/>
    <x v="43"/>
    <m/>
    <m/>
    <m/>
    <n v="29.994502000000001"/>
    <n v="104.13231"/>
    <s v="approximate"/>
    <s v="Meishan"/>
    <s v="Renshou County"/>
    <m/>
    <s v="Sichuan"/>
    <x v="2"/>
    <s v="Eastern Asia"/>
    <m/>
    <m/>
    <m/>
    <m/>
    <m/>
    <m/>
    <m/>
    <m/>
    <s v="L407575"/>
    <s v="G409871"/>
  </r>
  <r>
    <s v="https://www.gem.wiki/Sichuan_Renshou_Thermal_power_station"/>
    <x v="72"/>
    <s v="Sichuan Renshou Thermal power station"/>
    <s v="华能四川仁寿热电厂"/>
    <s v="2"/>
    <s v="NG"/>
    <n v="600"/>
    <x v="3"/>
    <x v="0"/>
    <s v="not found"/>
    <m/>
    <m/>
    <m/>
    <x v="43"/>
    <m/>
    <m/>
    <m/>
    <n v="29.994502000000001"/>
    <n v="104.13231"/>
    <s v="approximate"/>
    <s v="Meishan"/>
    <s v="Renshou County"/>
    <m/>
    <s v="Sichuan"/>
    <x v="2"/>
    <s v="Eastern Asia"/>
    <m/>
    <m/>
    <m/>
    <m/>
    <m/>
    <m/>
    <m/>
    <m/>
    <s v="L407575"/>
    <s v="G409870"/>
  </r>
  <r>
    <s v="https://www.gem.wiki/Sichuan_Suining_Anju_Natural_Gas_power_station"/>
    <x v="72"/>
    <s v="Sichuan Suining Anju Natural Gas power station"/>
    <s v="华电安居天然气发电厂"/>
    <s v="1-1"/>
    <s v="NG"/>
    <n v="600"/>
    <x v="2"/>
    <x v="0"/>
    <s v="not found"/>
    <m/>
    <m/>
    <m/>
    <x v="49"/>
    <m/>
    <m/>
    <m/>
    <n v="30.352381000000001"/>
    <n v="105.449382"/>
    <s v="approximate"/>
    <s v="Suining"/>
    <m/>
    <s v="Anju District"/>
    <s v="Sichuan"/>
    <x v="2"/>
    <s v="Eastern Asia"/>
    <m/>
    <m/>
    <m/>
    <m/>
    <m/>
    <m/>
    <m/>
    <m/>
    <s v="L407577"/>
    <s v="G409868"/>
  </r>
  <r>
    <s v="https://www.gem.wiki/Sichuan_Suining_Anju_Natural_Gas_power_station"/>
    <x v="72"/>
    <s v="Sichuan Suining Anju Natural Gas power station"/>
    <s v="华电安居天然气发电厂"/>
    <s v="1-2"/>
    <s v="NG"/>
    <n v="600"/>
    <x v="2"/>
    <x v="0"/>
    <s v="not found"/>
    <m/>
    <m/>
    <m/>
    <x v="49"/>
    <m/>
    <m/>
    <m/>
    <n v="30.352381000000001"/>
    <n v="105.449382"/>
    <s v="approximate"/>
    <s v="Suining"/>
    <m/>
    <s v="Anju District"/>
    <s v="Sichuan"/>
    <x v="2"/>
    <s v="Eastern Asia"/>
    <m/>
    <m/>
    <m/>
    <m/>
    <m/>
    <m/>
    <m/>
    <m/>
    <s v="L407577"/>
    <s v="G409867"/>
  </r>
  <r>
    <s v="https://www.gem.wiki/Sichuan_Suining_Anju_Natural_Gas_power_station"/>
    <x v="72"/>
    <s v="Sichuan Suining Anju Natural Gas power station"/>
    <s v="华电安居天然气发电厂"/>
    <s v="2-1"/>
    <s v="NG"/>
    <n v="600"/>
    <x v="2"/>
    <x v="0"/>
    <s v="not found"/>
    <m/>
    <m/>
    <m/>
    <x v="49"/>
    <m/>
    <m/>
    <m/>
    <n v="30.352381000000001"/>
    <n v="105.449382"/>
    <s v="approximate"/>
    <s v="Suining"/>
    <m/>
    <s v="Anju District"/>
    <s v="Sichuan"/>
    <x v="2"/>
    <s v="Eastern Asia"/>
    <m/>
    <m/>
    <m/>
    <m/>
    <m/>
    <m/>
    <m/>
    <m/>
    <s v="L407577"/>
    <s v="G409866"/>
  </r>
  <r>
    <s v="https://www.gem.wiki/Sichuan_Suining_Anju_Natural_Gas_power_station"/>
    <x v="72"/>
    <s v="Sichuan Suining Anju Natural Gas power station"/>
    <s v="华电安居天然气发电厂"/>
    <s v="2-2"/>
    <s v="NG"/>
    <n v="600"/>
    <x v="2"/>
    <x v="0"/>
    <s v="not found"/>
    <m/>
    <m/>
    <m/>
    <x v="49"/>
    <m/>
    <m/>
    <m/>
    <n v="30.352381000000001"/>
    <n v="105.449382"/>
    <s v="approximate"/>
    <s v="Suining"/>
    <m/>
    <s v="Anju District"/>
    <s v="Sichuan"/>
    <x v="2"/>
    <s v="Eastern Asia"/>
    <m/>
    <m/>
    <m/>
    <m/>
    <m/>
    <m/>
    <m/>
    <m/>
    <s v="L407577"/>
    <s v="G409865"/>
  </r>
  <r>
    <s v="https://www.gem.wiki/Southern_Grid_Hainan_Qinglan_Gas_power_station"/>
    <x v="72"/>
    <s v="Southern Grid Hainan Qinglan Gas power station"/>
    <s v="南方电网海南清澜电厂"/>
    <s v="1"/>
    <s v="LNG"/>
    <n v="50"/>
    <x v="0"/>
    <x v="5"/>
    <s v="not found"/>
    <m/>
    <m/>
    <m/>
    <x v="21"/>
    <m/>
    <m/>
    <m/>
    <n v="19.568646999999999"/>
    <n v="110.764405"/>
    <s v="exact"/>
    <s v="Wenchang"/>
    <m/>
    <m/>
    <s v="Hainan"/>
    <x v="2"/>
    <s v="Eastern Asia"/>
    <m/>
    <m/>
    <m/>
    <m/>
    <m/>
    <m/>
    <m/>
    <m/>
    <s v="L405815"/>
    <s v="G405417"/>
  </r>
  <r>
    <s v="https://www.gem.wiki/Southern_Grid_Hainan_Qinglan_Gas_power_station"/>
    <x v="72"/>
    <s v="Southern Grid Hainan Qinglan Gas power station"/>
    <s v="南方电网海南清澜电厂"/>
    <s v="2"/>
    <s v="LNG"/>
    <n v="50"/>
    <x v="0"/>
    <x v="5"/>
    <s v="not found"/>
    <m/>
    <m/>
    <m/>
    <x v="21"/>
    <m/>
    <m/>
    <m/>
    <n v="19.568646999999999"/>
    <n v="110.764405"/>
    <s v="exact"/>
    <s v="Wenchang"/>
    <m/>
    <m/>
    <s v="Hainan"/>
    <x v="2"/>
    <s v="Eastern Asia"/>
    <m/>
    <m/>
    <m/>
    <m/>
    <m/>
    <m/>
    <m/>
    <m/>
    <s v="L405815"/>
    <s v="G405418"/>
  </r>
  <r>
    <s v="https://www.gem.wiki/Southern_Grid_Hainan_Qinglan_Gas_power_station"/>
    <x v="72"/>
    <s v="Southern Grid Hainan Qinglan Gas power station"/>
    <s v="南方电网海南清澜电厂"/>
    <s v="3"/>
    <s v="LNG"/>
    <n v="50"/>
    <x v="0"/>
    <x v="5"/>
    <s v="not found"/>
    <m/>
    <m/>
    <m/>
    <x v="21"/>
    <m/>
    <m/>
    <m/>
    <n v="19.568646999999999"/>
    <n v="110.764405"/>
    <s v="exact"/>
    <s v="Wenchang"/>
    <m/>
    <m/>
    <s v="Hainan"/>
    <x v="2"/>
    <s v="Eastern Asia"/>
    <m/>
    <m/>
    <m/>
    <m/>
    <m/>
    <m/>
    <m/>
    <m/>
    <s v="L405815"/>
    <s v="G405419"/>
  </r>
  <r>
    <s v="https://www.gem.wiki/Southern_Grid_Hainan_Wenchang_Gas_power_station"/>
    <x v="72"/>
    <s v="Southern Grid Hainan Wenchang Gas power station"/>
    <s v="南方电网海南文昌燃气电厂"/>
    <s v="1-1"/>
    <s v="NG"/>
    <n v="460"/>
    <x v="0"/>
    <x v="0"/>
    <s v="not found"/>
    <s v="not found"/>
    <s v="not found"/>
    <s v="N"/>
    <x v="6"/>
    <m/>
    <m/>
    <m/>
    <n v="19.788535"/>
    <n v="110.716477"/>
    <s v="exact"/>
    <s v="Wenchang"/>
    <s v="Yueting Industrial Park"/>
    <m/>
    <s v="Hainan"/>
    <x v="2"/>
    <s v="Eastern Asia"/>
    <m/>
    <m/>
    <s v="Hainan Qinglan Gas Power Station extension project"/>
    <m/>
    <m/>
    <m/>
    <s v="1131849"/>
    <n v="1303429"/>
    <s v="L408886"/>
    <s v="G413083"/>
  </r>
  <r>
    <s v="https://www.gem.wiki/Southern_Grid_Hainan_Wenchang_Gas_power_station"/>
    <x v="72"/>
    <s v="Southern Grid Hainan Wenchang Gas power station"/>
    <s v="南方电网海南文昌燃气电厂"/>
    <s v="1-2"/>
    <s v="NG"/>
    <n v="460"/>
    <x v="0"/>
    <x v="0"/>
    <s v="not found"/>
    <s v="not found"/>
    <s v="not found"/>
    <s v="N"/>
    <x v="6"/>
    <m/>
    <m/>
    <m/>
    <n v="19.788535"/>
    <n v="110.716477"/>
    <s v="exact"/>
    <s v="Wenchang"/>
    <s v="Yueting Industrial Park"/>
    <m/>
    <s v="Hainan"/>
    <x v="2"/>
    <s v="Eastern Asia"/>
    <m/>
    <m/>
    <s v="Hainan Qinglan Gas Power Station extension project"/>
    <m/>
    <m/>
    <m/>
    <s v="1131849"/>
    <n v="1303430"/>
    <s v="L408886"/>
    <s v="G413082"/>
  </r>
  <r>
    <s v="https://www.gem.wiki/Southern_Grid_Hainan_Wenchang_Gas_power_station"/>
    <x v="72"/>
    <s v="Southern Grid Hainan Wenchang Gas power station"/>
    <s v="南方电网海南文昌燃气电厂"/>
    <s v="2-1"/>
    <s v="NG"/>
    <n v="460"/>
    <x v="3"/>
    <x v="0"/>
    <s v="not found"/>
    <s v="not found"/>
    <s v="not found"/>
    <s v="N"/>
    <x v="43"/>
    <m/>
    <m/>
    <m/>
    <n v="19.788535"/>
    <n v="110.716477"/>
    <s v="exact"/>
    <s v="Wenchang"/>
    <s v="Yueting Industrial Park"/>
    <m/>
    <s v="Hainan"/>
    <x v="2"/>
    <s v="Eastern Asia"/>
    <m/>
    <m/>
    <s v="Hainan Qinglan Gas Power Station extension project"/>
    <m/>
    <m/>
    <m/>
    <s v="1131849"/>
    <m/>
    <s v="L408886"/>
    <s v="G405422"/>
  </r>
  <r>
    <s v="https://www.gem.wiki/Southern_Grid_Hainan_Wenchang_Gas_power_station"/>
    <x v="72"/>
    <s v="Southern Grid Hainan Wenchang Gas power station"/>
    <s v="南方电网海南文昌燃气电厂"/>
    <s v="2-2"/>
    <s v="NG"/>
    <n v="460"/>
    <x v="3"/>
    <x v="0"/>
    <s v="not found"/>
    <s v="not found"/>
    <s v="not found"/>
    <s v="N"/>
    <x v="43"/>
    <m/>
    <m/>
    <m/>
    <n v="19.788535"/>
    <n v="110.716477"/>
    <s v="exact"/>
    <s v="Wenchang"/>
    <s v="Yueting Industrial Park"/>
    <m/>
    <s v="Hainan"/>
    <x v="2"/>
    <s v="Eastern Asia"/>
    <m/>
    <m/>
    <s v="Hainan Qinglan Gas Power Station extension project"/>
    <m/>
    <m/>
    <m/>
    <s v="1131849"/>
    <m/>
    <s v="L408886"/>
    <s v="G405423"/>
  </r>
  <r>
    <s v="https://www.gem.wiki/State_Grid_Lasa_Gas_power_station"/>
    <x v="72"/>
    <s v="State Grid Lasa Gas power station"/>
    <s v="国家电网拉萨燃机电厂"/>
    <s v="1"/>
    <s v="LNG"/>
    <n v="180"/>
    <x v="0"/>
    <x v="0"/>
    <s v="not found"/>
    <m/>
    <m/>
    <m/>
    <x v="17"/>
    <m/>
    <m/>
    <m/>
    <n v="29.651599999999998"/>
    <n v="90.959419999999994"/>
    <s v="exact"/>
    <s v="Lhasa"/>
    <s v="Dongga Town"/>
    <s v="Duilongdeqing"/>
    <s v="Tibet"/>
    <x v="2"/>
    <s v="Eastern Asia"/>
    <m/>
    <m/>
    <s v="Tibet Dongga Power Plant, Dongga Power Station"/>
    <m/>
    <m/>
    <m/>
    <m/>
    <m/>
    <s v="L405817"/>
    <s v="G405705"/>
  </r>
  <r>
    <s v="https://www.gem.wiki/Tanghe_Natural_Gas_Distributed_Energy_Station"/>
    <x v="72"/>
    <s v="Tanghe Natural Gas Distributed Energy Station"/>
    <s v="唐河天然气分布式能源站"/>
    <s v="1-1"/>
    <s v="NG"/>
    <n v="60"/>
    <x v="5"/>
    <x v="5"/>
    <s v="Y"/>
    <m/>
    <m/>
    <m/>
    <x v="45"/>
    <m/>
    <m/>
    <m/>
    <n v="32.653660000000002"/>
    <n v="112.829314"/>
    <s v="approximate"/>
    <s v="Nanyang"/>
    <m/>
    <s v="Tanghe"/>
    <s v="Henan"/>
    <x v="2"/>
    <s v="Eastern Asia"/>
    <m/>
    <m/>
    <s v="Tanghe Distributed Gas Power Station"/>
    <m/>
    <m/>
    <m/>
    <m/>
    <m/>
    <s v="L405818"/>
    <s v="G405451"/>
  </r>
  <r>
    <s v="https://www.gem.wiki/Tanghe_Natural_Gas_Distributed_Energy_Station"/>
    <x v="72"/>
    <s v="Tanghe Natural Gas Distributed Energy Station"/>
    <s v="唐河天然气分布式能源站"/>
    <s v="1-2"/>
    <s v="NG"/>
    <n v="60"/>
    <x v="5"/>
    <x v="5"/>
    <s v="Y"/>
    <m/>
    <m/>
    <m/>
    <x v="45"/>
    <m/>
    <m/>
    <m/>
    <n v="32.653660000000002"/>
    <n v="112.829314"/>
    <s v="approximate"/>
    <s v="Nanyang"/>
    <m/>
    <s v="Tanghe"/>
    <s v="Henan"/>
    <x v="2"/>
    <s v="Eastern Asia"/>
    <m/>
    <m/>
    <s v="Tanghe Distributed Gas Power Station"/>
    <m/>
    <m/>
    <m/>
    <m/>
    <m/>
    <s v="L405818"/>
    <s v="G405452"/>
  </r>
  <r>
    <s v="https://www.gem.wiki/Tanghe_Natural_Gas_Distributed_Energy_Station"/>
    <x v="72"/>
    <s v="Tanghe Natural Gas Distributed Energy Station"/>
    <s v="唐河天然气分布式能源站"/>
    <s v="2-1"/>
    <s v="NG"/>
    <n v="60"/>
    <x v="5"/>
    <x v="5"/>
    <s v="Y"/>
    <m/>
    <m/>
    <m/>
    <x v="45"/>
    <m/>
    <m/>
    <m/>
    <n v="32.653660000000002"/>
    <n v="112.829314"/>
    <s v="approximate"/>
    <s v="Nanyang"/>
    <m/>
    <s v="Tanghe"/>
    <s v="Henan"/>
    <x v="2"/>
    <s v="Eastern Asia"/>
    <m/>
    <m/>
    <s v="Tanghe Distributed Gas Power Station"/>
    <m/>
    <m/>
    <m/>
    <m/>
    <m/>
    <s v="L405818"/>
    <s v="G405453"/>
  </r>
  <r>
    <s v="https://www.gem.wiki/Tanghe_Natural_Gas_Distributed_Energy_Station"/>
    <x v="72"/>
    <s v="Tanghe Natural Gas Distributed Energy Station"/>
    <s v="唐河天然气分布式能源站"/>
    <s v="2-2"/>
    <s v="NG"/>
    <n v="60"/>
    <x v="5"/>
    <x v="5"/>
    <s v="Y"/>
    <m/>
    <m/>
    <m/>
    <x v="45"/>
    <m/>
    <m/>
    <m/>
    <n v="32.653660000000002"/>
    <n v="112.829314"/>
    <s v="approximate"/>
    <s v="Nanyang"/>
    <m/>
    <s v="Tanghe"/>
    <s v="Henan"/>
    <x v="2"/>
    <s v="Eastern Asia"/>
    <m/>
    <m/>
    <s v="Tanghe Distributed Gas Power Station"/>
    <m/>
    <m/>
    <m/>
    <m/>
    <m/>
    <s v="L405818"/>
    <s v="G405454"/>
  </r>
  <r>
    <s v="https://www.gem.wiki/Tangshan_Donghai_Iron_and_Steel_Group_Co.,_Ltd._power_project"/>
    <x v="72"/>
    <s v="Tangshan Donghai Iron and Steel Group Co., Ltd. power project"/>
    <s v="唐山东海钢铁集团有限公司50MW煤气综合利用工程"/>
    <s v="1"/>
    <s v="BFG"/>
    <n v="50"/>
    <x v="6"/>
    <x v="5"/>
    <s v="N"/>
    <s v="not found"/>
    <s v="not found"/>
    <s v="N"/>
    <x v="43"/>
    <n v="2021"/>
    <m/>
    <m/>
    <n v="39.748170999999999"/>
    <n v="118.62281900000001"/>
    <s v="exact"/>
    <s v="Tangshan"/>
    <s v="Luanzhou Economic Development Zone"/>
    <m/>
    <s v="Hebei"/>
    <x v="2"/>
    <s v="Eastern Asia"/>
    <m/>
    <m/>
    <m/>
    <m/>
    <s v="Iron &amp; Steel"/>
    <m/>
    <m/>
    <m/>
    <s v="L408736"/>
    <s v="G412304"/>
  </r>
  <r>
    <s v="https://www.gem.wiki/Tangshan_Donghai_Iron_and_Steel_Group_Co.,_Ltd._power_project"/>
    <x v="72"/>
    <s v="Tangshan Donghai Iron and Steel Group Co., Ltd. power project"/>
    <s v="唐山东海钢铁集团有限公司1x93MW煤气综合利用工程"/>
    <s v="2"/>
    <s v="BFG"/>
    <n v="93"/>
    <x v="0"/>
    <x v="3"/>
    <s v="N"/>
    <s v="not found"/>
    <s v="not found"/>
    <s v="N"/>
    <x v="30"/>
    <m/>
    <m/>
    <m/>
    <n v="39.748170999999999"/>
    <n v="118.62281900000001"/>
    <s v="exact"/>
    <s v="Tangshan"/>
    <s v="Luanzhou Economic Development Zone"/>
    <m/>
    <s v="Hebei"/>
    <x v="2"/>
    <s v="Eastern Asia"/>
    <m/>
    <m/>
    <m/>
    <m/>
    <s v="Iron &amp; Steel"/>
    <m/>
    <m/>
    <m/>
    <s v="L408736"/>
    <s v="G412303"/>
  </r>
  <r>
    <s v="https://www.gem.wiki/Tangshan_Donghai_Iron_and_Steel_Group_Co.,_Ltd._power_project"/>
    <x v="72"/>
    <s v="Tangshan Donghai Iron and Steel Group Co., Ltd. power project"/>
    <s v="东海钢铁100mw亚临界煤气发电总承包"/>
    <s v="3"/>
    <s v="BFG"/>
    <n v="100"/>
    <x v="0"/>
    <x v="3"/>
    <s v="N"/>
    <s v="not found"/>
    <s v="not found"/>
    <s v="N"/>
    <x v="3"/>
    <m/>
    <m/>
    <m/>
    <n v="39.748170999999999"/>
    <n v="118.62281900000001"/>
    <s v="exact"/>
    <s v="Tangshan"/>
    <s v="Luanzhou Economic Development Zone"/>
    <m/>
    <s v="Hebei"/>
    <x v="2"/>
    <s v="Eastern Asia"/>
    <m/>
    <m/>
    <m/>
    <m/>
    <s v="Iron &amp; Steel"/>
    <m/>
    <m/>
    <m/>
    <s v="L408736"/>
    <s v="G412302"/>
  </r>
  <r>
    <s v="https://www.gem.wiki/Tangshan_Donghua_Iron_&amp;_Steel_Enterprise_Group_Co.,_Ltd._power_project"/>
    <x v="72"/>
    <s v="Tangshan Donghua Iron &amp; Steel Enterprise Group Co., Ltd. power project"/>
    <s v="唐山东华钢铁企业集团有限公司1×80MW超高温亚临界煤气高效二期发电项目"/>
    <s v="2-1"/>
    <s v="BFG"/>
    <n v="80"/>
    <x v="0"/>
    <x v="3"/>
    <s v="not found"/>
    <s v="not found"/>
    <s v="not found"/>
    <s v="N"/>
    <x v="0"/>
    <m/>
    <m/>
    <m/>
    <n v="39.470412000000003"/>
    <n v="118.257758"/>
    <s v="exact"/>
    <s v="Tangshan"/>
    <s v="Xiaoji Town"/>
    <s v="Fengnan District"/>
    <s v="Hebei"/>
    <x v="2"/>
    <s v="Eastern Asia"/>
    <m/>
    <m/>
    <m/>
    <m/>
    <s v="Iron &amp; Steel"/>
    <m/>
    <m/>
    <m/>
    <s v="L408735"/>
    <s v="G412301"/>
  </r>
  <r>
    <s v="https://www.gem.wiki/Tangshan_Donghua_Iron_&amp;_Steel_Enterprise_Group_Co.,_Ltd._power_project"/>
    <x v="72"/>
    <s v="Tangshan Donghua Iron &amp; Steel Enterprise Group Co., Ltd. power project"/>
    <s v="唐山东华钢铁企业集团有限公司1×80MW超高温亚临界煤气高效二期发电项目"/>
    <s v="3-1"/>
    <s v="BFG"/>
    <n v="93"/>
    <x v="2"/>
    <x v="3"/>
    <s v="not found"/>
    <s v="not found"/>
    <s v="not found"/>
    <s v="N"/>
    <x v="43"/>
    <m/>
    <m/>
    <m/>
    <n v="39.470412000000003"/>
    <n v="118.257758"/>
    <s v="exact"/>
    <s v="Tangshan"/>
    <s v="Xiaoji Town"/>
    <s v="Fengnan District"/>
    <s v="Hebei"/>
    <x v="2"/>
    <s v="Eastern Asia"/>
    <m/>
    <m/>
    <m/>
    <m/>
    <s v="Iron &amp; Steel"/>
    <m/>
    <m/>
    <m/>
    <s v="L408735"/>
    <s v="G412300"/>
  </r>
  <r>
    <s v="https://www.gem.wiki/Tangshan_Donghua_Iron_&amp;_Steel_Enterprise_Group_Co.,_Ltd._power_project"/>
    <x v="72"/>
    <s v="Tangshan Donghua Iron &amp; Steel Enterprise Group Co., Ltd. power project"/>
    <s v="唐山东华钢铁企业集团有限公司1×80MW超高温亚临界煤气高效二期发电项目"/>
    <s v="3-2"/>
    <s v="BFG"/>
    <n v="93"/>
    <x v="2"/>
    <x v="3"/>
    <s v="not found"/>
    <s v="not found"/>
    <s v="not found"/>
    <s v="N"/>
    <x v="43"/>
    <m/>
    <m/>
    <m/>
    <n v="39.470412000000003"/>
    <n v="118.257758"/>
    <s v="exact"/>
    <s v="Tangshan"/>
    <s v="Xiaoji Town"/>
    <s v="Fengnan District"/>
    <s v="Hebei"/>
    <x v="2"/>
    <s v="Eastern Asia"/>
    <m/>
    <m/>
    <m/>
    <m/>
    <s v="Iron &amp; Steel"/>
    <m/>
    <m/>
    <m/>
    <s v="L408735"/>
    <s v="G412299"/>
  </r>
  <r>
    <s v="https://www.gem.wiki/Tangshan_Ganglu_Iron_&amp;_Steel_Co.,_Ltd._power_project"/>
    <x v="72"/>
    <s v="Tangshan Ganglu Iron &amp; Steel Co., Ltd. power project"/>
    <s v="唐山港陆钢铁有限公司1×135MW超超临界能源回收煤气发电项目"/>
    <s v="1"/>
    <s v="BFG"/>
    <n v="135"/>
    <x v="3"/>
    <x v="5"/>
    <s v="not found"/>
    <m/>
    <m/>
    <m/>
    <x v="43"/>
    <m/>
    <m/>
    <m/>
    <n v="40.188738000000001"/>
    <n v="118.066642"/>
    <s v="exact"/>
    <s v="Tangshan"/>
    <s v="Zunhua City"/>
    <m/>
    <s v="Hebei"/>
    <x v="2"/>
    <s v="Eastern Asia"/>
    <m/>
    <m/>
    <m/>
    <m/>
    <s v="Iron &amp; Steel"/>
    <m/>
    <m/>
    <m/>
    <s v="L408734"/>
    <s v="G412298"/>
  </r>
  <r>
    <s v="https://www.gem.wiki/Tangshan_Heavy_Plate_Co.,_Ltd._power_project"/>
    <x v="72"/>
    <s v="Tangshan Heavy Plate Co., Ltd. power project"/>
    <s v="唐山中厚板材公司2×80兆瓦发电项目"/>
    <s v="1"/>
    <s v="BFG"/>
    <n v="80"/>
    <x v="1"/>
    <x v="5"/>
    <s v="not found"/>
    <s v="not found"/>
    <s v="not found"/>
    <s v="N"/>
    <x v="43"/>
    <m/>
    <m/>
    <m/>
    <n v="39.267944"/>
    <n v="119.027402"/>
    <s v="exact"/>
    <s v="Tangshan"/>
    <s v="Laoting County"/>
    <m/>
    <s v="Hebei"/>
    <x v="2"/>
    <s v="Eastern Asia"/>
    <m/>
    <m/>
    <m/>
    <m/>
    <m/>
    <m/>
    <m/>
    <m/>
    <s v="L408733"/>
    <s v="G412297"/>
  </r>
  <r>
    <s v="https://www.gem.wiki/Tangshan_Heavy_Plate_Co.,_Ltd._power_project"/>
    <x v="72"/>
    <s v="Tangshan Heavy Plate Co., Ltd. power project"/>
    <s v="唐山中厚板材公司2×80兆瓦发电项目"/>
    <s v="2"/>
    <s v="BFG"/>
    <n v="80"/>
    <x v="1"/>
    <x v="5"/>
    <s v="not found"/>
    <s v="not found"/>
    <s v="not found"/>
    <s v="N"/>
    <x v="43"/>
    <m/>
    <m/>
    <m/>
    <n v="39.267944"/>
    <n v="119.027402"/>
    <s v="exact"/>
    <s v="Tangshan"/>
    <s v="Laoting County"/>
    <m/>
    <s v="Hebei"/>
    <x v="2"/>
    <s v="Eastern Asia"/>
    <m/>
    <m/>
    <m/>
    <m/>
    <m/>
    <m/>
    <m/>
    <m/>
    <s v="L408733"/>
    <s v="G412296"/>
  </r>
  <r>
    <s v="https://www.gem.wiki/Tangshan_Jiahua_Coal_Chemical_Co.,_Ltd._power_project"/>
    <x v="72"/>
    <s v="Tangshan Jiahua Coal Chemical Co., Ltd. power project"/>
    <s v="唐山佳华煤化工有限公司煤气综合利用发电项目"/>
    <s v="1"/>
    <s v="BFG"/>
    <n v="135"/>
    <x v="0"/>
    <x v="3"/>
    <s v="not found"/>
    <s v="not found"/>
    <s v="not found"/>
    <s v="N"/>
    <x v="30"/>
    <m/>
    <m/>
    <m/>
    <n v="39.250618000000003"/>
    <n v="119.028807"/>
    <s v="exact"/>
    <s v="Tangshan"/>
    <s v="No. 1 Road"/>
    <s v="Harbor Development Zone"/>
    <s v="Hebei"/>
    <x v="2"/>
    <s v="Eastern Asia"/>
    <m/>
    <m/>
    <m/>
    <m/>
    <m/>
    <m/>
    <m/>
    <m/>
    <s v="L408738"/>
    <s v="G412295"/>
  </r>
  <r>
    <s v="https://www.gem.wiki/Tangshan_RUIFENG_Steel_and_Iron_(GROUP)_Co.,_Ltd._power_project"/>
    <x v="72"/>
    <s v="Tangshan RUIFENG Steel and Iron (GROUP) Co., Ltd. power project"/>
    <s v="唐山瑞丰钢铁（集团）有限公司超高温亚临界煤气发电工程"/>
    <s v="1"/>
    <s v="BFG"/>
    <n v="80"/>
    <x v="0"/>
    <x v="5"/>
    <s v="not found"/>
    <s v="not found"/>
    <s v="not found"/>
    <s v="N"/>
    <x v="6"/>
    <m/>
    <m/>
    <m/>
    <n v="39.502941999999997"/>
    <n v="118.278453"/>
    <s v="exact"/>
    <s v="Tangshan"/>
    <s v="Xiaoji Industrial Park"/>
    <s v="Fengnan District"/>
    <s v="Hebei"/>
    <x v="2"/>
    <s v="Eastern Asia"/>
    <m/>
    <m/>
    <m/>
    <m/>
    <s v="Iron &amp; Steel"/>
    <m/>
    <m/>
    <m/>
    <s v="L408737"/>
    <s v="G412294"/>
  </r>
  <r>
    <s v="https://www.gem.wiki/Tangshan_RUIFENG_Steel_and_Iron_(GROUP)_Co.,_Ltd._power_project"/>
    <x v="72"/>
    <s v="Tangshan RUIFENG Steel and Iron (GROUP) Co., Ltd. power project"/>
    <s v="唐山瑞丰钢铁（集团）有限公司超高温亚临界煤气发电工程"/>
    <s v="2"/>
    <s v="BFG"/>
    <n v="80"/>
    <x v="0"/>
    <x v="5"/>
    <s v="not found"/>
    <s v="not found"/>
    <s v="not found"/>
    <s v="N"/>
    <x v="6"/>
    <m/>
    <m/>
    <m/>
    <n v="39.502941999999997"/>
    <n v="118.278453"/>
    <s v="exact"/>
    <s v="Tangshan"/>
    <s v="Xiaoji Industrial Park"/>
    <s v="Fengnan District"/>
    <s v="Hebei"/>
    <x v="2"/>
    <s v="Eastern Asia"/>
    <m/>
    <m/>
    <m/>
    <m/>
    <s v="Iron &amp; Steel"/>
    <m/>
    <m/>
    <m/>
    <s v="L408737"/>
    <s v="G412293"/>
  </r>
  <r>
    <s v="https://www.gem.wiki/Tangshan_RUIFENG_Steel_and_Iron_(GROUP)_Co.,_Ltd._power_project"/>
    <x v="72"/>
    <s v="Tangshan RUIFENG Steel and Iron (GROUP) Co., Ltd. power project"/>
    <s v="唐山瑞丰钢铁（集团）有限公司超高温亚临界煤气发电工程"/>
    <s v="3"/>
    <s v="BFG"/>
    <n v="100"/>
    <x v="0"/>
    <x v="3"/>
    <s v="not found"/>
    <s v="not found"/>
    <s v="not found"/>
    <s v="N"/>
    <x v="6"/>
    <m/>
    <m/>
    <m/>
    <n v="39.502941999999997"/>
    <n v="118.278453"/>
    <s v="exact"/>
    <s v="Tangshan"/>
    <s v="Xiaoji Industrial Park"/>
    <s v="Fengnan District"/>
    <s v="Hebei"/>
    <x v="2"/>
    <s v="Eastern Asia"/>
    <m/>
    <m/>
    <m/>
    <m/>
    <s v="Iron &amp; Steel"/>
    <m/>
    <m/>
    <m/>
    <s v="L408737"/>
    <s v="G412292"/>
  </r>
  <r>
    <s v="https://www.gem.wiki/Tangshan_Wenfeng_Special_Steel_Co.,_Ltd._power_project"/>
    <x v="72"/>
    <s v="Tangshan Wenfeng Special Steel Co., Ltd. power project"/>
    <s v="唐山文丰山川轮毂有限公司65MW超高温超高压煤气发电项目"/>
    <s v="1"/>
    <s v="BFG"/>
    <n v="65"/>
    <x v="0"/>
    <x v="3"/>
    <s v="not found"/>
    <s v="not found"/>
    <s v="not found"/>
    <s v="N"/>
    <x v="30"/>
    <m/>
    <m/>
    <m/>
    <n v="39.142225000000003"/>
    <n v="118.427274"/>
    <s v="exact"/>
    <s v="Tangshan"/>
    <m/>
    <s v="Caofeidian District"/>
    <s v="Hebei"/>
    <x v="2"/>
    <s v="Eastern Asia"/>
    <m/>
    <m/>
    <m/>
    <m/>
    <s v="Iron &amp; Steel"/>
    <m/>
    <m/>
    <m/>
    <s v="L408739"/>
    <s v="G412291"/>
  </r>
  <r>
    <s v="https://www.gem.wiki/Three_Gorges_Energy_Group_Yingkou_Gas_Thermal_power_station"/>
    <x v="72"/>
    <s v="Three Gorges Energy Group Yingkou Gas Thermal power station"/>
    <s v="三峡集团营口燃机热电厂"/>
    <s v="1"/>
    <s v="NG"/>
    <n v="500"/>
    <x v="4"/>
    <x v="0"/>
    <s v="Y"/>
    <m/>
    <m/>
    <m/>
    <x v="45"/>
    <m/>
    <m/>
    <m/>
    <n v="40.612409"/>
    <n v="122.34242"/>
    <s v="approximate"/>
    <s v="Yingkou"/>
    <m/>
    <m/>
    <s v="Liaoning"/>
    <x v="2"/>
    <s v="Eastern Asia"/>
    <m/>
    <m/>
    <m/>
    <m/>
    <m/>
    <m/>
    <m/>
    <m/>
    <s v="L405819"/>
    <s v="G405609"/>
  </r>
  <r>
    <s v="https://www.gem.wiki/Three_Gorges_Energy_Group_Yingkou_Gas_Thermal_power_station"/>
    <x v="72"/>
    <s v="Three Gorges Energy Group Yingkou Gas Thermal power station"/>
    <s v="三峡集团营口燃机热电厂"/>
    <s v="2"/>
    <s v="NG"/>
    <n v="500"/>
    <x v="4"/>
    <x v="0"/>
    <s v="Y"/>
    <m/>
    <m/>
    <m/>
    <x v="45"/>
    <m/>
    <m/>
    <m/>
    <n v="40.612409"/>
    <n v="122.34242"/>
    <s v="approximate"/>
    <s v="Yingkou"/>
    <m/>
    <m/>
    <s v="Liaoning"/>
    <x v="2"/>
    <s v="Eastern Asia"/>
    <m/>
    <m/>
    <m/>
    <m/>
    <m/>
    <m/>
    <m/>
    <m/>
    <s v="L405819"/>
    <s v="G405610"/>
  </r>
  <r>
    <s v="https://www.gem.wiki/Tianjin_Beijiao_power_station"/>
    <x v="72"/>
    <s v="Tianjin Beijiao power station"/>
    <s v="天津北郊燃气电厂"/>
    <s v="1"/>
    <s v="NG"/>
    <n v="450"/>
    <x v="2"/>
    <x v="0"/>
    <s v="not found"/>
    <s v="not found"/>
    <s v="not found"/>
    <m/>
    <x v="43"/>
    <m/>
    <m/>
    <m/>
    <n v="39.234251999999998"/>
    <n v="117.11092600000001"/>
    <s v="approximate"/>
    <s v="Beichen District"/>
    <m/>
    <m/>
    <s v="Tianjin"/>
    <x v="2"/>
    <s v="Eastern Asia"/>
    <m/>
    <m/>
    <m/>
    <m/>
    <m/>
    <m/>
    <m/>
    <m/>
    <s v="L407757"/>
    <s v="G410258"/>
  </r>
  <r>
    <s v="https://www.gem.wiki/Tianjin_Beijiao_power_station"/>
    <x v="72"/>
    <s v="Tianjin Beijiao power station"/>
    <s v="天津北郊燃气电厂"/>
    <s v="2"/>
    <s v="NG"/>
    <n v="450"/>
    <x v="2"/>
    <x v="0"/>
    <s v="not found"/>
    <s v="not found"/>
    <s v="not found"/>
    <m/>
    <x v="43"/>
    <m/>
    <m/>
    <m/>
    <n v="39.234251999999998"/>
    <n v="117.11092600000001"/>
    <s v="approximate"/>
    <s v="Beichen District"/>
    <m/>
    <m/>
    <s v="Tianjin"/>
    <x v="2"/>
    <s v="Eastern Asia"/>
    <m/>
    <m/>
    <m/>
    <m/>
    <m/>
    <m/>
    <m/>
    <m/>
    <s v="L407757"/>
    <s v="G410284"/>
  </r>
  <r>
    <s v="https://www.gem.wiki/Wangting_power_station"/>
    <x v="72"/>
    <s v="Wangting power station"/>
    <s v="华电望亭发电厂"/>
    <s v="1-1"/>
    <s v="NG"/>
    <n v="390"/>
    <x v="0"/>
    <x v="0"/>
    <s v="Y"/>
    <m/>
    <m/>
    <s v="N"/>
    <x v="21"/>
    <m/>
    <m/>
    <m/>
    <n v="31.44435"/>
    <n v="120.437"/>
    <s v="exact"/>
    <s v="Suzhou"/>
    <s v="Xiangcheng"/>
    <m/>
    <s v="Jiangsu"/>
    <x v="2"/>
    <s v="Eastern Asia"/>
    <m/>
    <m/>
    <m/>
    <m/>
    <m/>
    <m/>
    <s v="1100914"/>
    <n v="1191331"/>
    <s v="L100990"/>
    <s v="G405527"/>
  </r>
  <r>
    <s v="https://www.gem.wiki/Wangting_power_station"/>
    <x v="72"/>
    <s v="Wangting power station"/>
    <s v="华电望亭发电厂"/>
    <s v="1-2"/>
    <s v="NG"/>
    <n v="390"/>
    <x v="0"/>
    <x v="0"/>
    <s v="Y"/>
    <m/>
    <m/>
    <s v="N"/>
    <x v="21"/>
    <m/>
    <m/>
    <m/>
    <n v="31.44435"/>
    <n v="120.437"/>
    <s v="exact"/>
    <s v="Suzhou"/>
    <s v="Xiangcheng"/>
    <m/>
    <s v="Jiangsu"/>
    <x v="2"/>
    <s v="Eastern Asia"/>
    <m/>
    <m/>
    <m/>
    <m/>
    <m/>
    <m/>
    <s v="1100914"/>
    <n v="1191332"/>
    <s v="L100990"/>
    <s v="G405528"/>
  </r>
  <r>
    <s v="https://www.gem.wiki/Wangting_power_station"/>
    <x v="72"/>
    <s v="Wangting power station"/>
    <s v="华电望亭发电厂"/>
    <s v="2-1"/>
    <s v="NG"/>
    <n v="485"/>
    <x v="1"/>
    <x v="0"/>
    <s v="Y"/>
    <s v="not found"/>
    <s v="not found"/>
    <s v="N"/>
    <x v="49"/>
    <m/>
    <m/>
    <m/>
    <n v="31.44435"/>
    <n v="120.437"/>
    <s v="exact"/>
    <s v="Suzhou"/>
    <s v="Xiangcheng"/>
    <m/>
    <s v="Jiangsu"/>
    <x v="2"/>
    <s v="Eastern Asia"/>
    <m/>
    <m/>
    <m/>
    <m/>
    <m/>
    <m/>
    <s v="1100914"/>
    <n v="1316033"/>
    <s v="L100990"/>
    <s v="G405529"/>
  </r>
  <r>
    <s v="https://www.gem.wiki/Wangting_power_station"/>
    <x v="72"/>
    <s v="Wangting power station"/>
    <s v="华电望亭发电厂"/>
    <s v="2-2"/>
    <s v="NG"/>
    <n v="485"/>
    <x v="1"/>
    <x v="0"/>
    <s v="Y"/>
    <s v="not found"/>
    <s v="not found"/>
    <s v="N"/>
    <x v="49"/>
    <m/>
    <m/>
    <m/>
    <n v="31.44435"/>
    <n v="120.437"/>
    <s v="exact"/>
    <s v="Suzhou"/>
    <s v="Xiangcheng"/>
    <m/>
    <s v="Jiangsu"/>
    <x v="2"/>
    <s v="Eastern Asia"/>
    <m/>
    <m/>
    <m/>
    <m/>
    <m/>
    <m/>
    <s v="1100914"/>
    <n v="1316034"/>
    <s v="L100990"/>
    <s v="G405530"/>
  </r>
  <r>
    <s v="https://www.gem.wiki/Wanneng_Hefei_Peaking_power_station"/>
    <x v="72"/>
    <s v="Wanneng Hefei Peaking power station"/>
    <s v="皖能合肥天然气调峰电厂"/>
    <s v="1"/>
    <s v="NG"/>
    <n v="450"/>
    <x v="1"/>
    <x v="0"/>
    <s v="not found"/>
    <s v="not found"/>
    <s v="not found"/>
    <s v="N"/>
    <x v="7"/>
    <m/>
    <m/>
    <m/>
    <n v="32.132686900000003"/>
    <n v="117.1424926"/>
    <s v="approximate"/>
    <s v="Hefei"/>
    <s v="Taolou Town"/>
    <s v="Changfeng County"/>
    <s v="Anhui"/>
    <x v="2"/>
    <s v="Eastern Asia"/>
    <m/>
    <m/>
    <m/>
    <m/>
    <m/>
    <m/>
    <s v="1095973"/>
    <n v="1249902"/>
    <s v="L407739"/>
    <s v="G410215"/>
  </r>
  <r>
    <s v="https://www.gem.wiki/Wanneng_Hefei_Peaking_power_station"/>
    <x v="72"/>
    <s v="Wanneng Hefei Peaking power station"/>
    <s v="皖能合肥天然气调峰电厂"/>
    <s v="2"/>
    <s v="NG"/>
    <n v="450"/>
    <x v="1"/>
    <x v="0"/>
    <s v="not found"/>
    <s v="not found"/>
    <s v="not found"/>
    <s v="N"/>
    <x v="7"/>
    <m/>
    <m/>
    <m/>
    <n v="32.132686900000003"/>
    <n v="117.1424926"/>
    <s v="approximate"/>
    <s v="Hefei"/>
    <s v="Taolou Town"/>
    <s v="Changfeng County"/>
    <s v="Anhui"/>
    <x v="2"/>
    <s v="Eastern Asia"/>
    <m/>
    <m/>
    <m/>
    <m/>
    <m/>
    <m/>
    <s v="1095973"/>
    <n v="1249903"/>
    <s v="L407739"/>
    <s v="G410214"/>
  </r>
  <r>
    <s v="https://www.gem.wiki/Weihai_Nanhai_New_Zone_Gas_Thermal_power_station"/>
    <x v="72"/>
    <s v="Weihai Nanhai New Zone Gas Thermal power station"/>
    <s v="威海南海新区燃气热电厂（待定）"/>
    <s v="1"/>
    <s v="NG"/>
    <n v="474"/>
    <x v="3"/>
    <x v="0"/>
    <s v="Y"/>
    <m/>
    <m/>
    <m/>
    <x v="43"/>
    <m/>
    <m/>
    <m/>
    <n v="36.913392999999999"/>
    <n v="122.052635"/>
    <s v="approximate"/>
    <s v="Weihai"/>
    <m/>
    <m/>
    <s v="Shandong"/>
    <x v="2"/>
    <s v="Eastern Asia"/>
    <m/>
    <m/>
    <m/>
    <m/>
    <m/>
    <m/>
    <m/>
    <m/>
    <s v="L405824"/>
    <s v="G405635"/>
  </r>
  <r>
    <s v="https://www.gem.wiki/Weihai_Nanhai_New_Zone_Gas_Thermal_power_station"/>
    <x v="72"/>
    <s v="Weihai Nanhai New Zone Gas Thermal power station"/>
    <s v="威海南海新区燃气热电厂（待定）"/>
    <s v="2"/>
    <s v="NG"/>
    <n v="474"/>
    <x v="3"/>
    <x v="0"/>
    <s v="Y"/>
    <m/>
    <m/>
    <m/>
    <x v="43"/>
    <m/>
    <m/>
    <m/>
    <n v="36.913392999999999"/>
    <n v="122.052635"/>
    <s v="approximate"/>
    <s v="Weihai"/>
    <m/>
    <m/>
    <s v="Shandong"/>
    <x v="2"/>
    <s v="Eastern Asia"/>
    <m/>
    <m/>
    <m/>
    <m/>
    <m/>
    <m/>
    <m/>
    <m/>
    <s v="L405824"/>
    <s v="G405636"/>
  </r>
  <r>
    <s v="https://www.gem.wiki/Wenzhou_Toudong_power_station"/>
    <x v="72"/>
    <s v="Wenzhou Toudong power station"/>
    <s v="温州LNG配套电厂一期"/>
    <s v="1"/>
    <s v="LNG"/>
    <n v="780"/>
    <x v="3"/>
    <x v="0"/>
    <s v="not found"/>
    <s v="not found"/>
    <s v="not found"/>
    <s v="N"/>
    <x v="49"/>
    <m/>
    <m/>
    <m/>
    <n v="27.966270000000002"/>
    <n v="121.08571999999999"/>
    <s v="approximate"/>
    <s v="Damen Town"/>
    <s v="Toudong District"/>
    <s v="Wenzhou City"/>
    <s v="Zhejiang"/>
    <x v="2"/>
    <s v="Eastern Asia"/>
    <m/>
    <m/>
    <m/>
    <m/>
    <m/>
    <m/>
    <m/>
    <m/>
    <s v="L407892"/>
    <s v="G410664"/>
  </r>
  <r>
    <s v="https://www.gem.wiki/Wenzhou_Toudong_power_station"/>
    <x v="72"/>
    <s v="Wenzhou Toudong power station"/>
    <s v="温州LNG配套电厂一期"/>
    <s v="2"/>
    <s v="LNG"/>
    <n v="780"/>
    <x v="3"/>
    <x v="0"/>
    <s v="not found"/>
    <s v="not found"/>
    <s v="not found"/>
    <s v="N"/>
    <x v="49"/>
    <m/>
    <m/>
    <m/>
    <n v="27.966270000000002"/>
    <n v="121.08571999999999"/>
    <s v="approximate"/>
    <s v="Damen Town"/>
    <s v="Toudong District"/>
    <s v="Wenzhou City"/>
    <s v="Zhejiang"/>
    <x v="2"/>
    <s v="Eastern Asia"/>
    <m/>
    <m/>
    <m/>
    <m/>
    <m/>
    <m/>
    <m/>
    <m/>
    <s v="L407892"/>
    <s v="G410663"/>
  </r>
  <r>
    <s v="https://www.gem.wiki/Wuhan_Donghu_Gas_Thermal_power_station"/>
    <x v="72"/>
    <s v="Wuhan Donghu Gas Thermal power station"/>
    <s v="武汉东湖燃机热电厂"/>
    <s v="1"/>
    <s v="NG"/>
    <n v="185"/>
    <x v="0"/>
    <x v="0"/>
    <s v="Y"/>
    <m/>
    <m/>
    <m/>
    <x v="13"/>
    <m/>
    <m/>
    <m/>
    <n v="30.486156999999999"/>
    <n v="114.421491"/>
    <s v="exact"/>
    <s v="Wuhan"/>
    <s v="Donghu"/>
    <m/>
    <s v="Hubei"/>
    <x v="2"/>
    <s v="Eastern Asia"/>
    <m/>
    <m/>
    <m/>
    <m/>
    <m/>
    <m/>
    <m/>
    <m/>
    <s v="L405825"/>
    <s v="G405469"/>
  </r>
  <r>
    <s v="https://www.gem.wiki/Wuhan_Donghu_Gas_Thermal_power_station"/>
    <x v="72"/>
    <s v="Wuhan Donghu Gas Thermal power station"/>
    <s v="武汉东湖燃机热电厂"/>
    <s v="2"/>
    <s v="NG"/>
    <n v="185"/>
    <x v="0"/>
    <x v="0"/>
    <s v="Y"/>
    <m/>
    <m/>
    <m/>
    <x v="31"/>
    <m/>
    <m/>
    <m/>
    <n v="30.486156999999999"/>
    <n v="114.421491"/>
    <s v="exact"/>
    <s v="Wuhan"/>
    <s v="Donghu"/>
    <m/>
    <s v="Hubei"/>
    <x v="2"/>
    <s v="Eastern Asia"/>
    <m/>
    <m/>
    <m/>
    <m/>
    <m/>
    <m/>
    <m/>
    <m/>
    <s v="L405825"/>
    <s v="G405470"/>
  </r>
  <r>
    <s v="https://www.gem.wiki/Wuhan_Dongxihu_power_station"/>
    <x v="72"/>
    <s v="Wuhan Dongxihu power station"/>
    <s v="武汉东西湖燃机热电厂"/>
    <s v="1"/>
    <s v="NG"/>
    <n v="450"/>
    <x v="4"/>
    <x v="0"/>
    <s v="Y"/>
    <m/>
    <m/>
    <s v="replacement"/>
    <x v="45"/>
    <m/>
    <m/>
    <m/>
    <n v="30.486156999999999"/>
    <n v="114.421491"/>
    <s v="exact"/>
    <s v="Wuhan"/>
    <s v="Dongxihu"/>
    <m/>
    <s v="Hubei"/>
    <x v="2"/>
    <s v="Eastern Asia"/>
    <m/>
    <m/>
    <m/>
    <m/>
    <m/>
    <m/>
    <m/>
    <m/>
    <s v="L100756"/>
    <s v="G405471"/>
  </r>
  <r>
    <s v="https://www.gem.wiki/Wuhan_Dongxihu_power_station"/>
    <x v="72"/>
    <s v="Wuhan Dongxihu power station"/>
    <s v="武汉东西湖燃机热电厂"/>
    <s v="2"/>
    <s v="NG"/>
    <n v="450"/>
    <x v="4"/>
    <x v="0"/>
    <s v="Y"/>
    <m/>
    <m/>
    <s v="replacement"/>
    <x v="45"/>
    <m/>
    <m/>
    <m/>
    <n v="30.486156999999999"/>
    <n v="114.421491"/>
    <s v="exact"/>
    <s v="Wuhan"/>
    <s v="Dongxihu"/>
    <m/>
    <s v="Hubei"/>
    <x v="2"/>
    <s v="Eastern Asia"/>
    <m/>
    <m/>
    <m/>
    <m/>
    <m/>
    <m/>
    <m/>
    <m/>
    <s v="L100756"/>
    <s v="G405472"/>
  </r>
  <r>
    <s v="https://www.gem.wiki/Wuhan_Iron_and_Steel_Company_Limited_Gas_Power_Project"/>
    <x v="72"/>
    <s v="Wuhan Iron and Steel Company Limited Gas Power Project"/>
    <s v="武钢有限能环部新建2×100兆瓦亚临界燃气锅炉发电项目"/>
    <s v="1"/>
    <s v="BFG"/>
    <n v="100"/>
    <x v="0"/>
    <x v="3"/>
    <s v="not found"/>
    <s v="not found"/>
    <s v="not found"/>
    <s v="N"/>
    <x v="3"/>
    <m/>
    <m/>
    <m/>
    <n v="30.632466000000001"/>
    <n v="114.436255"/>
    <s v="exact"/>
    <s v="Wuhan"/>
    <m/>
    <s v="Qingshan District"/>
    <s v="Hubei"/>
    <x v="2"/>
    <s v="Eastern Asia"/>
    <m/>
    <m/>
    <m/>
    <m/>
    <s v="Iron &amp; Steel"/>
    <m/>
    <m/>
    <m/>
    <s v="L408670"/>
    <s v="G412283"/>
  </r>
  <r>
    <s v="https://www.gem.wiki/Wuhan_Iron_and_Steel_Company_Limited_Gas_Power_Project"/>
    <x v="72"/>
    <s v="Wuhan Iron and Steel Company Limited Gas Power Project"/>
    <s v="武钢有限能环部新建2×100兆瓦亚临界燃气锅炉发电项目"/>
    <s v="2"/>
    <s v="BFG"/>
    <n v="100"/>
    <x v="0"/>
    <x v="3"/>
    <s v="not found"/>
    <s v="not found"/>
    <s v="not found"/>
    <s v="N"/>
    <x v="3"/>
    <m/>
    <m/>
    <m/>
    <n v="30.632466000000001"/>
    <n v="114.436255"/>
    <s v="exact"/>
    <s v="Wuhan"/>
    <m/>
    <s v="Qingshan District"/>
    <s v="Hubei"/>
    <x v="2"/>
    <s v="Eastern Asia"/>
    <m/>
    <m/>
    <m/>
    <m/>
    <s v="Iron &amp; Steel"/>
    <m/>
    <m/>
    <m/>
    <s v="L408670"/>
    <s v="G412282"/>
  </r>
  <r>
    <s v="https://www.gem.wiki/Wujiang_Shengze_Gas_Thermal_power_station"/>
    <x v="72"/>
    <s v="Wujiang Shengze Gas Thermal power station"/>
    <s v="吴江盛泽燃机热电厂"/>
    <s v="1"/>
    <s v="NG"/>
    <n v="100"/>
    <x v="1"/>
    <x v="0"/>
    <s v="Y"/>
    <m/>
    <m/>
    <m/>
    <x v="49"/>
    <m/>
    <m/>
    <m/>
    <n v="30.880827"/>
    <n v="120.599227"/>
    <s v="exact"/>
    <s v="Suzhou"/>
    <s v="Shengze Town"/>
    <m/>
    <s v="Jiangsu"/>
    <x v="2"/>
    <s v="Eastern Asia"/>
    <m/>
    <m/>
    <m/>
    <m/>
    <m/>
    <m/>
    <m/>
    <m/>
    <s v="L405827"/>
    <s v="G405558"/>
  </r>
  <r>
    <s v="https://www.gem.wiki/Wujiang_Shengze_Gas_Thermal_power_station"/>
    <x v="72"/>
    <s v="Wujiang Shengze Gas Thermal power station"/>
    <s v="吴江盛泽燃机热电厂"/>
    <s v="2"/>
    <s v="NG"/>
    <n v="100"/>
    <x v="1"/>
    <x v="0"/>
    <s v="Y"/>
    <m/>
    <m/>
    <m/>
    <x v="49"/>
    <m/>
    <m/>
    <m/>
    <n v="30.880827"/>
    <n v="120.599227"/>
    <s v="exact"/>
    <s v="Suzhou"/>
    <s v="Shengze Town"/>
    <m/>
    <s v="Jiangsu"/>
    <x v="2"/>
    <s v="Eastern Asia"/>
    <m/>
    <m/>
    <m/>
    <m/>
    <m/>
    <m/>
    <m/>
    <m/>
    <s v="L405827"/>
    <s v="G405559"/>
  </r>
  <r>
    <s v="https://www.gem.wiki/Wuxi_West_Zone_Gas_Thermal_power_station"/>
    <x v="72"/>
    <s v="Wuxi West Zone Gas Thermal power station"/>
    <s v="无锡西区燃气热电厂"/>
    <s v="1"/>
    <s v="NG"/>
    <n v="400"/>
    <x v="0"/>
    <x v="0"/>
    <s v="Y"/>
    <m/>
    <m/>
    <s v="replacement"/>
    <x v="5"/>
    <m/>
    <m/>
    <m/>
    <n v="31.634457000000001"/>
    <n v="120.232722"/>
    <s v="exact"/>
    <s v="Wuxi"/>
    <s v="Qianqiao Street"/>
    <s v="Huishan"/>
    <s v="Jiangsu"/>
    <x v="2"/>
    <s v="Eastern Asia"/>
    <m/>
    <m/>
    <m/>
    <m/>
    <m/>
    <m/>
    <s v="1109791"/>
    <s v="1271909, 1271910"/>
    <s v="L405828"/>
    <s v="G405594"/>
  </r>
  <r>
    <s v="https://www.gem.wiki/Wuxi_West_Zone_Gas_Thermal_power_station"/>
    <x v="72"/>
    <s v="Wuxi West Zone Gas Thermal power station"/>
    <s v="无锡西区燃气热电厂"/>
    <s v="2"/>
    <s v="NG"/>
    <n v="450"/>
    <x v="1"/>
    <x v="0"/>
    <s v="Y"/>
    <m/>
    <m/>
    <m/>
    <x v="7"/>
    <m/>
    <m/>
    <m/>
    <n v="31.634457000000001"/>
    <n v="120.232722"/>
    <s v="exact"/>
    <s v="Wuxi"/>
    <s v="Qianqiao Street"/>
    <s v="Huishan"/>
    <s v="Jiangsu"/>
    <x v="2"/>
    <s v="Eastern Asia"/>
    <m/>
    <m/>
    <m/>
    <m/>
    <m/>
    <m/>
    <s v="1109791"/>
    <n v="1315484"/>
    <s v="L405828"/>
    <s v="G410252"/>
  </r>
  <r>
    <s v="https://www.gem.wiki/Xiamen_Dongbu_Gas_power_station"/>
    <x v="72"/>
    <s v="Xiamen Dongbu Gas power station"/>
    <s v="厦门东部燃气电厂"/>
    <s v="1"/>
    <s v="LNG"/>
    <n v="390"/>
    <x v="0"/>
    <x v="0"/>
    <s v="not found"/>
    <m/>
    <m/>
    <m/>
    <x v="9"/>
    <m/>
    <m/>
    <m/>
    <n v="24.545909999999999"/>
    <n v="118.226434"/>
    <s v="exact"/>
    <s v="Xiamen"/>
    <s v="Xindian Town"/>
    <s v="Xiang'an District"/>
    <s v="Fujian"/>
    <x v="2"/>
    <s v="Eastern Asia"/>
    <m/>
    <m/>
    <s v="Xiamen Xindian Gas Power Station, Xiamen CCGT Power Plant, Xiamen East Gas Power Plant"/>
    <m/>
    <m/>
    <m/>
    <s v="1068098"/>
    <n v="1200922"/>
    <s v="L405829"/>
    <s v="G405182"/>
  </r>
  <r>
    <s v="https://www.gem.wiki/Xiamen_Dongbu_Gas_power_station"/>
    <x v="72"/>
    <s v="Xiamen Dongbu Gas power station"/>
    <s v="厦门东部燃气电厂"/>
    <s v="2"/>
    <s v="LNG"/>
    <n v="390"/>
    <x v="0"/>
    <x v="0"/>
    <s v="not found"/>
    <m/>
    <m/>
    <m/>
    <x v="1"/>
    <m/>
    <m/>
    <m/>
    <n v="24.545909999999999"/>
    <n v="118.226434"/>
    <s v="exact"/>
    <s v="Xiamen"/>
    <s v="Xindian Town"/>
    <s v="Xiang'an District"/>
    <s v="Fujian"/>
    <x v="2"/>
    <s v="Eastern Asia"/>
    <m/>
    <m/>
    <s v="Xiamen Xindian Gas Power Station, Xiamen CCGT Power Plant, Xiamen East Gas Power Plant"/>
    <m/>
    <m/>
    <m/>
    <s v="1068098"/>
    <n v="1200923"/>
    <s v="L405829"/>
    <s v="G405183"/>
  </r>
  <r>
    <s v="https://www.gem.wiki/Xiangtou_International_Hengdong_Gas_power_station"/>
    <x v="72"/>
    <s v="Xiangtou International Hengdong Gas power station"/>
    <s v="湘投国际衡东燃气发电项目"/>
    <s v="1"/>
    <s v="NG"/>
    <n v="490"/>
    <x v="1"/>
    <x v="0"/>
    <s v="not found"/>
    <s v="not found"/>
    <s v="not found"/>
    <m/>
    <x v="49"/>
    <m/>
    <m/>
    <m/>
    <n v="26.997119999999999"/>
    <n v="112.78137"/>
    <s v="approximate"/>
    <s v="Dapu Town"/>
    <s v="Hengdong County"/>
    <s v="Hengyang City"/>
    <s v="Hunan"/>
    <x v="2"/>
    <s v="Eastern Asia"/>
    <m/>
    <m/>
    <m/>
    <m/>
    <m/>
    <m/>
    <m/>
    <m/>
    <s v="L407893"/>
    <s v="G410662"/>
  </r>
  <r>
    <s v="https://www.gem.wiki/Xiangtou_International_Hengdong_Gas_power_station"/>
    <x v="72"/>
    <s v="Xiangtou International Hengdong Gas power station"/>
    <s v="湘投国际衡东燃气发电项目"/>
    <s v="2"/>
    <s v="NG"/>
    <n v="490"/>
    <x v="1"/>
    <x v="0"/>
    <s v="not found"/>
    <s v="not found"/>
    <s v="not found"/>
    <m/>
    <x v="49"/>
    <m/>
    <m/>
    <m/>
    <n v="26.997119999999999"/>
    <n v="112.78137"/>
    <s v="approximate"/>
    <s v="Dapu Town"/>
    <s v="Hengdong County"/>
    <s v="Hengyang City"/>
    <s v="Hunan"/>
    <x v="2"/>
    <s v="Eastern Asia"/>
    <m/>
    <m/>
    <m/>
    <m/>
    <m/>
    <m/>
    <m/>
    <m/>
    <s v="L407893"/>
    <s v="G410661"/>
  </r>
  <r>
    <s v="https://www.gem.wiki/Xiangyang_GCL_Distributed_Gas_power_station"/>
    <x v="72"/>
    <s v="Xiangyang GCL Distributed Gas power station"/>
    <s v="协鑫襄阳燃气分布式能源"/>
    <s v="1"/>
    <s v="NG"/>
    <n v="75"/>
    <x v="1"/>
    <x v="0"/>
    <s v="Y"/>
    <m/>
    <m/>
    <m/>
    <x v="3"/>
    <m/>
    <m/>
    <m/>
    <n v="32.187683"/>
    <n v="112.113362"/>
    <s v="approximate"/>
    <s v="Xiangyang"/>
    <m/>
    <m/>
    <s v="Hubei"/>
    <x v="2"/>
    <s v="Eastern Asia"/>
    <m/>
    <m/>
    <m/>
    <m/>
    <m/>
    <m/>
    <m/>
    <m/>
    <s v="L405880"/>
    <s v="G405818"/>
  </r>
  <r>
    <s v="https://www.gem.wiki/Xiangyang_GCL_Distributed_Gas_power_station"/>
    <x v="72"/>
    <s v="Xiangyang GCL Distributed Gas power station"/>
    <s v="协鑫襄阳燃气分布式能源"/>
    <s v="2"/>
    <s v="NG"/>
    <n v="75"/>
    <x v="1"/>
    <x v="0"/>
    <s v="Y"/>
    <m/>
    <m/>
    <m/>
    <x v="3"/>
    <m/>
    <m/>
    <m/>
    <n v="32.187683"/>
    <n v="112.113362"/>
    <s v="approximate"/>
    <s v="Xiangyang"/>
    <m/>
    <m/>
    <s v="Hubei"/>
    <x v="2"/>
    <s v="Eastern Asia"/>
    <m/>
    <m/>
    <m/>
    <m/>
    <m/>
    <m/>
    <m/>
    <m/>
    <s v="L405880"/>
    <s v="G405819"/>
  </r>
  <r>
    <s v="https://www.gem.wiki/Xiaoshan_power_station"/>
    <x v="72"/>
    <s v="Xiaoshan power station"/>
    <s v="浙能萧山发电厂"/>
    <s v="1"/>
    <s v="NG"/>
    <n v="400"/>
    <x v="0"/>
    <x v="0"/>
    <s v="not found"/>
    <m/>
    <m/>
    <s v="replacement"/>
    <x v="47"/>
    <m/>
    <m/>
    <m/>
    <n v="30.05"/>
    <n v="120.2323"/>
    <s v="exact"/>
    <s v="Hangzhou"/>
    <m/>
    <s v="Xiaoshan District"/>
    <s v="Zhejiang"/>
    <x v="2"/>
    <s v="Eastern Asia"/>
    <m/>
    <m/>
    <s v="Zheneng Xiaoshan power station"/>
    <m/>
    <m/>
    <m/>
    <s v="1033838"/>
    <n v="1183533"/>
    <s v="L101753"/>
    <s v="G405746"/>
  </r>
  <r>
    <s v="https://www.gem.wiki/Xiaoshan_power_station"/>
    <x v="72"/>
    <s v="Xiaoshan power station"/>
    <s v="浙能萧山发电厂"/>
    <s v="2"/>
    <s v="NG"/>
    <n v="400"/>
    <x v="0"/>
    <x v="0"/>
    <s v="not found"/>
    <m/>
    <m/>
    <s v="replacement"/>
    <x v="47"/>
    <m/>
    <m/>
    <m/>
    <n v="30.05"/>
    <n v="120.2323"/>
    <s v="exact"/>
    <s v="Hangzhou"/>
    <m/>
    <s v="Xiaoshan District"/>
    <s v="Zhejiang"/>
    <x v="2"/>
    <s v="Eastern Asia"/>
    <m/>
    <m/>
    <s v="Zheneng Xiaoshan power station"/>
    <m/>
    <m/>
    <m/>
    <s v="1033838"/>
    <n v="1191061"/>
    <s v="L101753"/>
    <s v="G405747"/>
  </r>
  <r>
    <s v="https://www.gem.wiki/Xiaoshan_power_station"/>
    <x v="72"/>
    <s v="Xiaoshan power station"/>
    <s v="浙能萧山发电厂"/>
    <s v="3"/>
    <s v="NG"/>
    <n v="420"/>
    <x v="0"/>
    <x v="0"/>
    <s v="Y"/>
    <m/>
    <m/>
    <s v="replacement"/>
    <x v="39"/>
    <m/>
    <m/>
    <m/>
    <n v="30.05"/>
    <n v="120.2323"/>
    <s v="exact"/>
    <s v="Hangzhou"/>
    <m/>
    <s v="Xiaoshan District"/>
    <s v="Zhejiang"/>
    <x v="2"/>
    <s v="Eastern Asia"/>
    <m/>
    <m/>
    <s v="Zheneng Xiaoshan power station"/>
    <m/>
    <m/>
    <m/>
    <s v="1033838"/>
    <n v="1271144"/>
    <s v="L101753"/>
    <s v="G405748"/>
  </r>
  <r>
    <s v="https://www.gem.wiki/Xinji_AOSEN_Steel_Group_Co.,_Ltd._Gas_Power_Project"/>
    <x v="72"/>
    <s v="Xinji AOSEN Steel Group Co., Ltd. Gas Power Project"/>
    <s v="辛集市澳森钢铁有限公司新建1×100MW超高温亚临界煤气发电项目"/>
    <s v="1"/>
    <s v="BFG"/>
    <n v="80"/>
    <x v="0"/>
    <x v="3"/>
    <s v="not found"/>
    <s v="not found"/>
    <s v="not found"/>
    <s v="N"/>
    <x v="6"/>
    <m/>
    <m/>
    <m/>
    <n v="37.750224000000003"/>
    <n v="115.18525700000001"/>
    <s v="exact"/>
    <s v="Xinji"/>
    <s v="Nanzhiqiu Town"/>
    <m/>
    <s v="Hebei"/>
    <x v="2"/>
    <s v="Eastern Asia"/>
    <m/>
    <m/>
    <m/>
    <m/>
    <s v="Iron &amp; Steel"/>
    <m/>
    <m/>
    <m/>
    <s v="L408138"/>
    <s v="G412281"/>
  </r>
  <r>
    <s v="https://www.gem.wiki/Xinji_AOSEN_Steel_Group_Co.,_Ltd._Gas_Power_Project"/>
    <x v="72"/>
    <s v="Xinji AOSEN Steel Group Co., Ltd. Gas Power Project"/>
    <s v="辛集市澳森钢铁有限公司新建1×100MW超高温亚临界煤气发电项目"/>
    <s v="2"/>
    <s v="BFG/CM"/>
    <n v="100"/>
    <x v="0"/>
    <x v="3"/>
    <s v="not found"/>
    <s v="not found"/>
    <s v="not found"/>
    <s v="N"/>
    <x v="30"/>
    <m/>
    <m/>
    <m/>
    <n v="37.750224000000003"/>
    <n v="115.18525700000001"/>
    <s v="exact"/>
    <s v="Xinji"/>
    <s v="Nanzhiqiu Town"/>
    <m/>
    <s v="Hebei"/>
    <x v="2"/>
    <s v="Eastern Asia"/>
    <m/>
    <m/>
    <m/>
    <m/>
    <s v="Iron &amp; Steel"/>
    <m/>
    <m/>
    <m/>
    <s v="L408138"/>
    <s v="G412280"/>
  </r>
  <r>
    <s v="https://www.gem.wiki/Xinjiang_Hetian_Gas_power_station"/>
    <x v="72"/>
    <s v="Xinjiang Hetian Gas power station"/>
    <s v="新疆和田天然气电站"/>
    <s v="1"/>
    <s v="NG"/>
    <n v="50"/>
    <x v="5"/>
    <x v="5"/>
    <s v="not found"/>
    <m/>
    <m/>
    <m/>
    <x v="45"/>
    <m/>
    <m/>
    <m/>
    <n v="37.095719000000003"/>
    <n v="79.939212999999995"/>
    <s v="approximate"/>
    <s v="Hetian"/>
    <m/>
    <m/>
    <s v="Xinjiang"/>
    <x v="2"/>
    <s v="Eastern Asia"/>
    <m/>
    <m/>
    <m/>
    <m/>
    <m/>
    <m/>
    <s v="1054348"/>
    <m/>
    <s v="L405830"/>
    <s v="G405706"/>
  </r>
  <r>
    <s v="https://www.gem.wiki/Xinjiang_Kelamayi_power_station"/>
    <x v="72"/>
    <s v="Xinjiang Kelamayi power station"/>
    <s v="新疆克拉玛依电厂"/>
    <s v="1"/>
    <s v="NG"/>
    <n v="69"/>
    <x v="0"/>
    <x v="0"/>
    <s v="Y"/>
    <m/>
    <m/>
    <m/>
    <x v="29"/>
    <m/>
    <m/>
    <m/>
    <n v="45.691429999999997"/>
    <n v="85.118875000000003"/>
    <s v="exact"/>
    <s v="Kelamayi"/>
    <m/>
    <s v="Baijiantan District"/>
    <s v="Xinjiang"/>
    <x v="2"/>
    <s v="Eastern Asia"/>
    <m/>
    <m/>
    <m/>
    <m/>
    <m/>
    <m/>
    <s v="1066292"/>
    <m/>
    <s v="L405831"/>
    <s v="G405707"/>
  </r>
  <r>
    <s v="https://www.gem.wiki/Xinjiang_Kelamayi_power_station"/>
    <x v="72"/>
    <s v="Xinjiang Kelamayi power station"/>
    <s v="新疆克拉玛依电厂"/>
    <s v="2"/>
    <s v="NG"/>
    <n v="69"/>
    <x v="0"/>
    <x v="0"/>
    <s v="Y"/>
    <m/>
    <m/>
    <m/>
    <x v="44"/>
    <m/>
    <m/>
    <m/>
    <n v="45.691429999999997"/>
    <n v="85.118875000000003"/>
    <s v="exact"/>
    <s v="Kelamayi"/>
    <m/>
    <s v="Baijiantan District"/>
    <s v="Xinjiang"/>
    <x v="2"/>
    <s v="Eastern Asia"/>
    <m/>
    <m/>
    <m/>
    <m/>
    <m/>
    <m/>
    <s v="1066292"/>
    <m/>
    <s v="L405831"/>
    <s v="G405708"/>
  </r>
  <r>
    <s v="https://www.gem.wiki/Xinjiang_Kelamayi_power_station"/>
    <x v="72"/>
    <s v="Xinjiang Kelamayi power station"/>
    <s v="新疆克拉玛依电厂"/>
    <s v="3"/>
    <s v="NG"/>
    <n v="69"/>
    <x v="0"/>
    <x v="0"/>
    <s v="Y"/>
    <m/>
    <m/>
    <m/>
    <x v="8"/>
    <m/>
    <m/>
    <m/>
    <n v="45.691429999999997"/>
    <n v="85.118875000000003"/>
    <s v="exact"/>
    <s v="Kelamayi"/>
    <m/>
    <s v="Baijiantan District"/>
    <s v="Xinjiang"/>
    <x v="2"/>
    <s v="Eastern Asia"/>
    <m/>
    <m/>
    <m/>
    <m/>
    <m/>
    <m/>
    <s v="1066292"/>
    <m/>
    <s v="L405831"/>
    <s v="G405709"/>
  </r>
  <r>
    <s v="https://www.gem.wiki/Xinjiang_Kelamayi_power_station"/>
    <x v="72"/>
    <s v="Xinjiang Kelamayi power station"/>
    <s v="新疆克拉玛依电厂"/>
    <s v="4"/>
    <s v="NG"/>
    <n v="111.9"/>
    <x v="0"/>
    <x v="0"/>
    <s v="Y"/>
    <m/>
    <m/>
    <m/>
    <x v="9"/>
    <m/>
    <m/>
    <m/>
    <n v="45.691429999999997"/>
    <n v="85.118875000000003"/>
    <s v="exact"/>
    <s v="Kelamayi"/>
    <m/>
    <s v="Baijiantan District"/>
    <s v="Xinjiang"/>
    <x v="2"/>
    <s v="Eastern Asia"/>
    <m/>
    <m/>
    <m/>
    <m/>
    <m/>
    <m/>
    <s v="1066292"/>
    <m/>
    <s v="L405831"/>
    <s v="G405710"/>
  </r>
  <r>
    <s v="https://www.gem.wiki/Xinjiang_Oslanyu_Technology_Energy_Co.,_Ltd._Coal_Gas_Power_Project"/>
    <x v="72"/>
    <s v="Xinjiang Oslanyu Technology Energy Co., Ltd. Coal Gas Power Project"/>
    <s v="新疆奥斯兰宇科技能源有限公司4×135MW+50MW燃气发电装置建设项目"/>
    <s v="1"/>
    <s v="OG"/>
    <n v="135"/>
    <x v="1"/>
    <x v="3"/>
    <s v="not found"/>
    <m/>
    <m/>
    <m/>
    <x v="43"/>
    <m/>
    <m/>
    <m/>
    <n v="43.682772999999997"/>
    <n v="95.020092000000005"/>
    <s v="exact"/>
    <s v="Hami"/>
    <s v="Naomao Lake Farm Industrial Park, Yiwu County"/>
    <m/>
    <s v="Xinjiang"/>
    <x v="2"/>
    <s v="Eastern Asia"/>
    <m/>
    <m/>
    <m/>
    <m/>
    <s v="Coal Products"/>
    <m/>
    <m/>
    <m/>
    <s v="L408669"/>
    <s v="G412279"/>
  </r>
  <r>
    <s v="https://www.gem.wiki/Xinjiang_Oslanyu_Technology_Energy_Co.,_Ltd._Coal_Gas_Power_Project"/>
    <x v="72"/>
    <s v="Xinjiang Oslanyu Technology Energy Co., Ltd. Coal Gas Power Project"/>
    <s v="新疆奥斯兰宇科技能源有限公司4×135MW+50MW燃气发电装置建设项目"/>
    <s v="2"/>
    <s v="OG"/>
    <n v="135"/>
    <x v="1"/>
    <x v="3"/>
    <s v="not found"/>
    <m/>
    <m/>
    <m/>
    <x v="43"/>
    <m/>
    <m/>
    <m/>
    <n v="43.682772999999997"/>
    <n v="95.020092000000005"/>
    <s v="exact"/>
    <s v="Hami"/>
    <s v="Naomao Lake Farm Industrial Park, Yiwu County"/>
    <m/>
    <s v="Xinjiang"/>
    <x v="2"/>
    <s v="Eastern Asia"/>
    <m/>
    <m/>
    <m/>
    <m/>
    <s v="Coal Products"/>
    <m/>
    <m/>
    <m/>
    <s v="L408669"/>
    <s v="G412278"/>
  </r>
  <r>
    <s v="https://www.gem.wiki/Xinjiang_Oslanyu_Technology_Energy_Co.,_Ltd._Coal_Gas_Power_Project"/>
    <x v="72"/>
    <s v="Xinjiang Oslanyu Technology Energy Co., Ltd. Coal Gas Power Project"/>
    <s v="新疆奥斯兰宇科技能源有限公司4×135MW+50MW燃气发电装置建设项目"/>
    <s v="3"/>
    <s v="OG"/>
    <n v="135"/>
    <x v="1"/>
    <x v="3"/>
    <s v="not found"/>
    <m/>
    <m/>
    <m/>
    <x v="43"/>
    <m/>
    <m/>
    <m/>
    <n v="43.682772999999997"/>
    <n v="95.020092000000005"/>
    <s v="exact"/>
    <s v="Hami"/>
    <s v="Naomao Lake Farm Industrial Park, Yiwu County"/>
    <m/>
    <s v="Xinjiang"/>
    <x v="2"/>
    <s v="Eastern Asia"/>
    <m/>
    <m/>
    <m/>
    <m/>
    <s v="Coal Products"/>
    <m/>
    <m/>
    <m/>
    <s v="L408669"/>
    <s v="G412277"/>
  </r>
  <r>
    <s v="https://www.gem.wiki/Xinjiang_Oslanyu_Technology_Energy_Co.,_Ltd._Coal_Gas_Power_Project"/>
    <x v="72"/>
    <s v="Xinjiang Oslanyu Technology Energy Co., Ltd. Coal Gas Power Project"/>
    <s v="新疆奥斯兰宇科技能源有限公司4×135MW+50MW燃气发电装置建设项目"/>
    <s v="4"/>
    <s v="OG"/>
    <n v="135"/>
    <x v="1"/>
    <x v="3"/>
    <s v="not found"/>
    <m/>
    <m/>
    <m/>
    <x v="43"/>
    <m/>
    <m/>
    <m/>
    <n v="43.682772999999997"/>
    <n v="95.020092000000005"/>
    <s v="exact"/>
    <s v="Hami"/>
    <s v="Naomao Lake Farm Industrial Park, Yiwu County"/>
    <m/>
    <s v="Xinjiang"/>
    <x v="2"/>
    <s v="Eastern Asia"/>
    <m/>
    <m/>
    <m/>
    <m/>
    <s v="Coal Products"/>
    <m/>
    <m/>
    <m/>
    <s v="L408669"/>
    <s v="G412276"/>
  </r>
  <r>
    <s v="https://www.gem.wiki/Xinyu_Iron_&amp;_Steel_Co.,_Ltd._Gas_Power_Project"/>
    <x v="72"/>
    <s v="Xinyu Iron &amp; Steel Co., Ltd. Gas Power Project"/>
    <s v="新钢集团公司煤气综合利用高效发电项目二期工程"/>
    <s v="1"/>
    <s v="BFG"/>
    <n v="93"/>
    <x v="0"/>
    <x v="3"/>
    <s v="not found"/>
    <s v="not found"/>
    <s v="not found"/>
    <s v="N"/>
    <x v="31"/>
    <m/>
    <m/>
    <m/>
    <n v="27.780470999999999"/>
    <n v="114.920804"/>
    <s v="exact"/>
    <s v="Xinyu"/>
    <s v="Xinjiao Road"/>
    <s v="Yushui District"/>
    <s v="Jiangxi"/>
    <x v="2"/>
    <s v="Eastern Asia"/>
    <m/>
    <m/>
    <m/>
    <m/>
    <s v="Iron &amp; Steel"/>
    <m/>
    <m/>
    <m/>
    <s v="L408137"/>
    <s v="G412275"/>
  </r>
  <r>
    <s v="https://www.gem.wiki/Xinyu_Iron_&amp;_Steel_Co.,_Ltd._Gas_Power_Project"/>
    <x v="72"/>
    <s v="Xinyu Iron &amp; Steel Co., Ltd. Gas Power Project"/>
    <s v="新钢集团公司煤气综合利用高效发电项目二期工程"/>
    <s v="2"/>
    <s v="BFG"/>
    <n v="93"/>
    <x v="0"/>
    <x v="3"/>
    <s v="not found"/>
    <s v="not found"/>
    <s v="not found"/>
    <s v="N"/>
    <x v="34"/>
    <m/>
    <m/>
    <m/>
    <n v="27.780470999999999"/>
    <n v="114.920804"/>
    <s v="exact"/>
    <s v="Xinyu"/>
    <s v="Xinjiao Road"/>
    <s v="Yushui District"/>
    <s v="Jiangxi"/>
    <x v="2"/>
    <s v="Eastern Asia"/>
    <m/>
    <m/>
    <m/>
    <m/>
    <s v="Iron &amp; Steel"/>
    <m/>
    <m/>
    <m/>
    <s v="L408137"/>
    <s v="G412274"/>
  </r>
  <r>
    <s v="https://www.gem.wiki/Xinyu_Iron_&amp;_Steel_Co.,_Ltd._Gas_Power_Project"/>
    <x v="72"/>
    <s v="Xinyu Iron &amp; Steel Co., Ltd. Gas Power Project"/>
    <s v="新钢集团公司煤气综合利用高效发电项目二期工程"/>
    <s v="3"/>
    <s v="BFG/COG"/>
    <n v="93"/>
    <x v="0"/>
    <x v="3"/>
    <s v="not found"/>
    <s v="not found"/>
    <s v="not found"/>
    <s v="N"/>
    <x v="6"/>
    <m/>
    <m/>
    <m/>
    <n v="27.780470999999999"/>
    <n v="114.920804"/>
    <s v="exact"/>
    <s v="Xinyu"/>
    <s v="Xinjiao Road"/>
    <s v="Yushui District"/>
    <s v="Jiangxi"/>
    <x v="2"/>
    <s v="Eastern Asia"/>
    <m/>
    <m/>
    <m/>
    <m/>
    <s v="Iron &amp; Steel"/>
    <m/>
    <m/>
    <m/>
    <s v="L408137"/>
    <s v="G412273"/>
  </r>
  <r>
    <s v="https://www.gem.wiki/Xiyang_Coalbed_Methane_power_station"/>
    <x v="72"/>
    <s v="Xiyang Coalbed Methane power station"/>
    <s v="昔阳煤层气发电站"/>
    <s v="1"/>
    <s v="CM"/>
    <n v="144"/>
    <x v="0"/>
    <x v="0"/>
    <s v="not found"/>
    <m/>
    <m/>
    <m/>
    <x v="6"/>
    <m/>
    <m/>
    <m/>
    <n v="37.598773999999999"/>
    <n v="113.725553"/>
    <s v="exact"/>
    <s v="Jinzhong"/>
    <m/>
    <s v="Xiyang"/>
    <s v="Shanxi"/>
    <x v="2"/>
    <s v="Eastern Asia"/>
    <m/>
    <m/>
    <m/>
    <m/>
    <m/>
    <m/>
    <m/>
    <m/>
    <s v="L405881"/>
    <s v="G405823"/>
  </r>
  <r>
    <s v="https://www.gem.wiki/Xuzhou_Tongshan_Gas_Thermal_power_station"/>
    <x v="72"/>
    <s v="Xuzhou Tongshan Gas Thermal power station"/>
    <s v="徐州铜山燃气热电厂"/>
    <s v="1"/>
    <s v="NG"/>
    <n v="100"/>
    <x v="4"/>
    <x v="0"/>
    <s v="Y"/>
    <m/>
    <m/>
    <m/>
    <x v="45"/>
    <m/>
    <m/>
    <m/>
    <n v="34.136243"/>
    <n v="117.17211"/>
    <s v="approximate"/>
    <s v="Xuzhou"/>
    <m/>
    <s v="Tongshan"/>
    <s v="Jiangsu"/>
    <x v="2"/>
    <s v="Eastern Asia"/>
    <m/>
    <m/>
    <m/>
    <m/>
    <m/>
    <m/>
    <m/>
    <m/>
    <s v="L405832"/>
    <s v="G405499"/>
  </r>
  <r>
    <s v="https://www.gem.wiki/Xuzhou_Tongshan_Gas_Thermal_power_station"/>
    <x v="72"/>
    <s v="Xuzhou Tongshan Gas Thermal power station"/>
    <s v="徐州铜山燃气热电厂"/>
    <s v="2"/>
    <s v="NG"/>
    <n v="100"/>
    <x v="4"/>
    <x v="0"/>
    <s v="Y"/>
    <m/>
    <m/>
    <m/>
    <x v="45"/>
    <m/>
    <m/>
    <m/>
    <n v="34.136243"/>
    <n v="117.17211"/>
    <s v="approximate"/>
    <s v="Xuzhou"/>
    <m/>
    <s v="Tongshan"/>
    <s v="Jiangsu"/>
    <x v="2"/>
    <s v="Eastern Asia"/>
    <m/>
    <m/>
    <m/>
    <m/>
    <m/>
    <m/>
    <m/>
    <m/>
    <s v="L405832"/>
    <s v="G405500"/>
  </r>
  <r>
    <s v="https://www.gem.wiki/Yangjiang_Gaoxin_District_power_station"/>
    <x v="72"/>
    <s v="Yangjiang Gaoxin District power station"/>
    <s v="阳江高新区天然气热电联产"/>
    <s v="1"/>
    <s v="LNG"/>
    <n v="120"/>
    <x v="1"/>
    <x v="0"/>
    <s v="Y"/>
    <s v="not found"/>
    <s v="not found"/>
    <s v="N"/>
    <x v="7"/>
    <m/>
    <m/>
    <m/>
    <n v="21.763828"/>
    <n v="111.8716634"/>
    <s v="approximate"/>
    <s v="Yangjiang"/>
    <m/>
    <s v="Jiangcheng District"/>
    <s v="Guangdong"/>
    <x v="2"/>
    <s v="Eastern Asia"/>
    <m/>
    <m/>
    <m/>
    <m/>
    <m/>
    <m/>
    <m/>
    <m/>
    <s v="L407744"/>
    <s v="G410250"/>
  </r>
  <r>
    <s v="https://www.gem.wiki/Yangjiang_Gaoxin_District_power_station"/>
    <x v="72"/>
    <s v="Yangjiang Gaoxin District power station"/>
    <s v="阳江高新区天然气热电联产"/>
    <s v="2"/>
    <s v="LNG"/>
    <n v="120"/>
    <x v="1"/>
    <x v="0"/>
    <s v="Y"/>
    <s v="not found"/>
    <s v="not found"/>
    <s v="N"/>
    <x v="7"/>
    <m/>
    <m/>
    <m/>
    <n v="21.763828"/>
    <n v="111.8716634"/>
    <s v="approximate"/>
    <s v="Yangjiang"/>
    <m/>
    <s v="Jiangcheng District"/>
    <s v="Guangdong"/>
    <x v="2"/>
    <s v="Eastern Asia"/>
    <m/>
    <m/>
    <m/>
    <m/>
    <m/>
    <m/>
    <m/>
    <m/>
    <s v="L407744"/>
    <s v="G410249"/>
  </r>
  <r>
    <s v="https://www.gem.wiki/Yangzhou_Hengrun_Ocean_Heavy_Industry_Co.,_Ltd._Gas_Power_Project"/>
    <x v="72"/>
    <s v="Yangzhou Hengrun Ocean Heavy Industry Co., Ltd. Gas Power Project"/>
    <s v="扬州恒润海洋重工有限公司2×65MW 高温超高压中间再热煤气发电工程"/>
    <s v="1"/>
    <s v="BFG"/>
    <n v="65"/>
    <x v="1"/>
    <x v="3"/>
    <s v="not found"/>
    <s v="not found"/>
    <s v="not found"/>
    <s v="N"/>
    <x v="43"/>
    <m/>
    <m/>
    <m/>
    <n v="32.244782000000001"/>
    <n v="119.620862"/>
    <s v="exact"/>
    <s v="Yangzhou"/>
    <s v="Lidian Town"/>
    <s v="Guangling District"/>
    <s v="Jiangsu"/>
    <x v="2"/>
    <s v="Eastern Asia"/>
    <m/>
    <m/>
    <m/>
    <m/>
    <m/>
    <m/>
    <m/>
    <m/>
    <s v="L408136"/>
    <s v="G412272"/>
  </r>
  <r>
    <s v="https://www.gem.wiki/Yangzhou_Hengrun_Ocean_Heavy_Industry_Co.,_Ltd._Gas_Power_Project"/>
    <x v="72"/>
    <s v="Yangzhou Hengrun Ocean Heavy Industry Co., Ltd. Gas Power Project"/>
    <s v="扬州恒润海洋重工有限公司2×65MW 高温超高压中间再热煤气发电工程"/>
    <s v="2"/>
    <s v="BFG"/>
    <n v="65"/>
    <x v="1"/>
    <x v="3"/>
    <s v="not found"/>
    <s v="not found"/>
    <s v="not found"/>
    <s v="N"/>
    <x v="43"/>
    <m/>
    <m/>
    <m/>
    <n v="32.244782000000001"/>
    <n v="119.620862"/>
    <s v="exact"/>
    <s v="Yangzhou"/>
    <s v="Lidian Town"/>
    <s v="Guangling District"/>
    <s v="Jiangsu"/>
    <x v="2"/>
    <s v="Eastern Asia"/>
    <m/>
    <m/>
    <m/>
    <m/>
    <m/>
    <m/>
    <m/>
    <m/>
    <s v="L408136"/>
    <s v="G412271"/>
  </r>
  <r>
    <s v="https://www.gem.wiki/Yantai_Fushan_Jiahe_Natural_Gas_Thermal_power_station"/>
    <x v="72"/>
    <s v="Yantai Fushan Jiahe Natural Gas Thermal power station"/>
    <s v="烟台福山嘉河天然气热电厂"/>
    <s v="1"/>
    <s v="NG"/>
    <n v="400"/>
    <x v="4"/>
    <x v="0"/>
    <s v="Y"/>
    <m/>
    <m/>
    <m/>
    <x v="45"/>
    <m/>
    <m/>
    <m/>
    <n v="37.532622000000003"/>
    <n v="121.27661999999999"/>
    <s v="approximate"/>
    <s v="Yantai"/>
    <s v="Fushan"/>
    <m/>
    <s v="Shandong"/>
    <x v="2"/>
    <s v="Eastern Asia"/>
    <m/>
    <m/>
    <m/>
    <m/>
    <m/>
    <m/>
    <m/>
    <m/>
    <s v="L405833"/>
    <s v="G405621"/>
  </r>
  <r>
    <s v="https://www.gem.wiki/Yantai_Fushan_Jiahe_Natural_Gas_Thermal_power_station"/>
    <x v="72"/>
    <s v="Yantai Fushan Jiahe Natural Gas Thermal power station"/>
    <s v="烟台福山嘉河天然气热电厂"/>
    <s v="2"/>
    <s v="NG"/>
    <n v="400"/>
    <x v="4"/>
    <x v="0"/>
    <s v="Y"/>
    <m/>
    <m/>
    <m/>
    <x v="45"/>
    <m/>
    <m/>
    <m/>
    <n v="37.532622000000003"/>
    <n v="121.27661999999999"/>
    <s v="approximate"/>
    <s v="Yantai"/>
    <s v="Fushan"/>
    <m/>
    <s v="Shandong"/>
    <x v="2"/>
    <s v="Eastern Asia"/>
    <m/>
    <m/>
    <m/>
    <m/>
    <m/>
    <m/>
    <m/>
    <m/>
    <s v="L405833"/>
    <s v="G405622"/>
  </r>
  <r>
    <s v="https://www.gem.wiki/Yantai_Penglai_Natural_Gas_Thermal_power_station"/>
    <x v="72"/>
    <s v="Yantai Penglai Natural Gas Thermal power station"/>
    <s v="烟台蓬莱天然气热电厂"/>
    <s v="1"/>
    <s v="NG"/>
    <n v="480"/>
    <x v="3"/>
    <x v="0"/>
    <s v="Y"/>
    <m/>
    <m/>
    <s v="replacement"/>
    <x v="43"/>
    <m/>
    <m/>
    <m/>
    <n v="37.800697999999997"/>
    <n v="120.85213400000001"/>
    <s v="exact"/>
    <s v="Yantai"/>
    <m/>
    <s v="Penglai"/>
    <s v="Shandong"/>
    <x v="2"/>
    <s v="Eastern Asia"/>
    <m/>
    <m/>
    <m/>
    <m/>
    <m/>
    <m/>
    <m/>
    <m/>
    <s v="L405834"/>
    <s v="G405639"/>
  </r>
  <r>
    <s v="https://www.gem.wiki/Yantai_Penglai_Natural_Gas_Thermal_power_station"/>
    <x v="72"/>
    <s v="Yantai Penglai Natural Gas Thermal power station"/>
    <s v="烟台蓬莱天然气热电厂"/>
    <s v="2"/>
    <s v="NG"/>
    <n v="480"/>
    <x v="3"/>
    <x v="0"/>
    <s v="Y"/>
    <m/>
    <m/>
    <s v="replacement"/>
    <x v="43"/>
    <m/>
    <m/>
    <m/>
    <n v="37.800697999999997"/>
    <n v="120.85213400000001"/>
    <s v="exact"/>
    <s v="Yantai"/>
    <m/>
    <s v="Penglai"/>
    <s v="Shandong"/>
    <x v="2"/>
    <s v="Eastern Asia"/>
    <m/>
    <m/>
    <m/>
    <m/>
    <m/>
    <m/>
    <m/>
    <m/>
    <s v="L405834"/>
    <s v="G405640"/>
  </r>
  <r>
    <s v="https://www.gem.wiki/Yantai_Southeast_Gas_Thermal_power_station"/>
    <x v="72"/>
    <s v="Yantai Southeast Gas Thermal power station"/>
    <s v="烟台东南部天然气热电厂"/>
    <s v="1"/>
    <s v="NG"/>
    <n v="400"/>
    <x v="2"/>
    <x v="0"/>
    <s v="Y"/>
    <m/>
    <m/>
    <m/>
    <x v="43"/>
    <m/>
    <m/>
    <m/>
    <n v="37.413739"/>
    <n v="121.486949"/>
    <s v="exact"/>
    <s v="Yantai"/>
    <m/>
    <m/>
    <s v="Shandong"/>
    <x v="2"/>
    <s v="Eastern Asia"/>
    <m/>
    <m/>
    <m/>
    <m/>
    <m/>
    <m/>
    <m/>
    <m/>
    <s v="L405835"/>
    <s v="G405644"/>
  </r>
  <r>
    <s v="https://www.gem.wiki/Yantai_Southeast_Gas_Thermal_power_station"/>
    <x v="72"/>
    <s v="Yantai Southeast Gas Thermal power station"/>
    <s v="烟台东南部天然气热电厂"/>
    <s v="2"/>
    <s v="NG"/>
    <n v="400"/>
    <x v="2"/>
    <x v="0"/>
    <s v="Y"/>
    <m/>
    <m/>
    <m/>
    <x v="43"/>
    <m/>
    <m/>
    <m/>
    <n v="37.413739"/>
    <n v="121.486949"/>
    <s v="exact"/>
    <s v="Yantai"/>
    <m/>
    <m/>
    <s v="Shandong"/>
    <x v="2"/>
    <s v="Eastern Asia"/>
    <m/>
    <m/>
    <m/>
    <m/>
    <m/>
    <m/>
    <m/>
    <m/>
    <s v="L405835"/>
    <s v="G405645"/>
  </r>
  <r>
    <s v="https://www.gem.wiki/Yichang_Zhongji_Thermal_power_station"/>
    <x v="72"/>
    <s v="Yichang Zhongji Thermal power station"/>
    <s v="宜昌市夷陵区中基热电厂"/>
    <s v="1"/>
    <s v="NG"/>
    <n v="75"/>
    <x v="1"/>
    <x v="0"/>
    <s v="Y"/>
    <s v="not found"/>
    <s v="not found"/>
    <m/>
    <x v="49"/>
    <m/>
    <m/>
    <m/>
    <n v="30.768927380062799"/>
    <n v="111.319205819177"/>
    <s v="approximate"/>
    <s v="Yichang"/>
    <m/>
    <s v="Yiling District"/>
    <s v="Hubei"/>
    <x v="2"/>
    <s v="Eastern Asia"/>
    <m/>
    <m/>
    <s v="Zhongji Xiaoxita Natural gas power station"/>
    <m/>
    <m/>
    <m/>
    <m/>
    <m/>
    <s v="L407765"/>
    <s v="G410279"/>
  </r>
  <r>
    <s v="https://www.gem.wiki/Yichang_Zhongji_Thermal_power_station"/>
    <x v="72"/>
    <s v="Yichang Zhongji Thermal power station"/>
    <s v="宜昌市夷陵区中基热电厂"/>
    <s v="2"/>
    <s v="NG"/>
    <n v="75"/>
    <x v="2"/>
    <x v="0"/>
    <s v="Y"/>
    <s v="not found"/>
    <s v="not found"/>
    <m/>
    <x v="7"/>
    <m/>
    <m/>
    <m/>
    <n v="30.768927380062799"/>
    <n v="111.319205819177"/>
    <s v="approximate"/>
    <s v="Yichang"/>
    <m/>
    <s v="Yiling District"/>
    <s v="Hubei"/>
    <x v="2"/>
    <s v="Eastern Asia"/>
    <m/>
    <m/>
    <s v="Zhongji Xiaoxita Natural gas power station"/>
    <m/>
    <m/>
    <m/>
    <m/>
    <m/>
    <s v="L407765"/>
    <s v="G410278"/>
  </r>
  <r>
    <s v="https://www.gem.wiki/Yixing_Xielian_power_station"/>
    <x v="72"/>
    <s v="Yixing Xielian power station"/>
    <s v="国信协联燃气热电厂"/>
    <s v="1"/>
    <s v="NG"/>
    <n v="420"/>
    <x v="0"/>
    <x v="0"/>
    <s v="Y"/>
    <m/>
    <m/>
    <s v="replacement"/>
    <x v="13"/>
    <m/>
    <m/>
    <m/>
    <n v="31.397538000000001"/>
    <n v="119.827095"/>
    <s v="exact"/>
    <s v="Wuxi"/>
    <m/>
    <s v="Yixing"/>
    <s v="Jiangsu"/>
    <x v="2"/>
    <s v="Eastern Asia"/>
    <m/>
    <m/>
    <s v="Wuxi Union power station, Guoxin Xielian Gas Thermal power station"/>
    <m/>
    <m/>
    <m/>
    <s v="1105045"/>
    <s v="1247349, 1264439"/>
    <s v="L101050"/>
    <s v="G405562"/>
  </r>
  <r>
    <s v="https://www.gem.wiki/Yixing_Xielian_power_station"/>
    <x v="72"/>
    <s v="Yixing Xielian power station"/>
    <s v="国信协联燃气热电厂"/>
    <s v="2"/>
    <s v="NG"/>
    <n v="420"/>
    <x v="0"/>
    <x v="0"/>
    <s v="Y"/>
    <m/>
    <m/>
    <s v="replacement"/>
    <x v="13"/>
    <m/>
    <m/>
    <m/>
    <n v="31.397538000000001"/>
    <n v="119.827095"/>
    <s v="exact"/>
    <s v="Wuxi"/>
    <m/>
    <s v="Yixing"/>
    <s v="Jiangsu"/>
    <x v="2"/>
    <s v="Eastern Asia"/>
    <m/>
    <m/>
    <s v="Wuxi Union power station, Guoxin Xielian Gas Thermal power station"/>
    <m/>
    <m/>
    <m/>
    <s v="1105045"/>
    <s v="1247350, 1264440"/>
    <s v="L101050"/>
    <s v="G405563"/>
  </r>
  <r>
    <s v="https://www.gem.wiki/Yongchuan_Gangqiao_Industry_Park_Cogen_power_station"/>
    <x v="72"/>
    <s v="Yongchuan Gangqiao Industry Park Cogen power station"/>
    <s v="永川港桥工业园热电联产项目"/>
    <s v="1"/>
    <s v="NG"/>
    <n v="490"/>
    <x v="2"/>
    <x v="0"/>
    <s v="Y"/>
    <s v="not found"/>
    <s v="not found"/>
    <s v="N"/>
    <x v="49"/>
    <m/>
    <m/>
    <m/>
    <n v="29.366667"/>
    <n v="105.9"/>
    <s v="approximate"/>
    <s v="Yongchuan"/>
    <m/>
    <s v="Gangqiao Industrial Park"/>
    <s v="Chongqing"/>
    <x v="2"/>
    <s v="Eastern Asia"/>
    <m/>
    <m/>
    <m/>
    <m/>
    <m/>
    <m/>
    <m/>
    <m/>
    <s v="L100280"/>
    <s v="G410343"/>
  </r>
  <r>
    <s v="https://www.gem.wiki/Yongchuan_Gangqiao_Industry_Park_Cogen_power_station"/>
    <x v="72"/>
    <s v="Yongchuan Gangqiao Industry Park Cogen power station"/>
    <s v="永川港桥工业园热电联产项目"/>
    <s v="2"/>
    <s v="NG"/>
    <n v="490"/>
    <x v="2"/>
    <x v="0"/>
    <s v="Y"/>
    <s v="not found"/>
    <s v="not found"/>
    <s v="not found"/>
    <x v="49"/>
    <m/>
    <m/>
    <m/>
    <n v="29.366667"/>
    <n v="105.9"/>
    <s v="approximate"/>
    <s v="Yongchuan"/>
    <m/>
    <s v="Gangqiao Industrial Park"/>
    <s v="Chongqing"/>
    <x v="2"/>
    <s v="Eastern Asia"/>
    <m/>
    <m/>
    <m/>
    <m/>
    <m/>
    <m/>
    <m/>
    <m/>
    <s v="L100280"/>
    <s v="G410342"/>
  </r>
  <r>
    <s v="https://www.gem.wiki/Yudean_Dinghu_Gas_power_station"/>
    <x v="72"/>
    <s v="Yudean Dinghu Gas power station"/>
    <s v="粤电鼎湖天然气热电厂"/>
    <s v="1"/>
    <s v="NG"/>
    <n v="460"/>
    <x v="1"/>
    <x v="0"/>
    <s v="Y"/>
    <m/>
    <m/>
    <m/>
    <x v="49"/>
    <m/>
    <m/>
    <m/>
    <n v="23.180543"/>
    <n v="112.728855"/>
    <s v="exact"/>
    <s v="Zhaoqing"/>
    <m/>
    <s v="Dinhu District"/>
    <s v="Guangdong"/>
    <x v="2"/>
    <s v="Eastern Asia"/>
    <m/>
    <m/>
    <s v="Yong'an Gas Thermal Power Station"/>
    <m/>
    <m/>
    <m/>
    <s v="1136108"/>
    <s v="1309569, 1309570"/>
    <s v="L405836"/>
    <s v="G405379"/>
  </r>
  <r>
    <s v="https://www.gem.wiki/Yudean_Dinghu_Gas_power_station"/>
    <x v="72"/>
    <s v="Yudean Dinghu Gas power station"/>
    <s v="粤电鼎湖天然气热电厂"/>
    <s v="2"/>
    <s v="NG"/>
    <n v="460"/>
    <x v="1"/>
    <x v="0"/>
    <s v="Y"/>
    <m/>
    <m/>
    <m/>
    <x v="49"/>
    <m/>
    <m/>
    <m/>
    <n v="23.180543"/>
    <n v="112.728855"/>
    <s v="exact"/>
    <s v="Zhaoqing"/>
    <m/>
    <s v="Dinhu District"/>
    <s v="Guangdong"/>
    <x v="2"/>
    <s v="Eastern Asia"/>
    <m/>
    <m/>
    <s v="Yong'an Gas Thermal Power Station"/>
    <m/>
    <m/>
    <m/>
    <s v="1136108"/>
    <s v="1309571, 1309572"/>
    <s v="L405836"/>
    <s v="G405380"/>
  </r>
  <r>
    <s v="https://www.gem.wiki/Yudean_Huadu_Gas_Thermal_power_station"/>
    <x v="72"/>
    <s v="Yudean Huadu Gas Thermal power station"/>
    <s v="粤电花都天然气热电厂"/>
    <s v="1"/>
    <s v="NG"/>
    <n v="460"/>
    <x v="0"/>
    <x v="0"/>
    <s v="Y"/>
    <m/>
    <m/>
    <m/>
    <x v="3"/>
    <m/>
    <m/>
    <m/>
    <n v="23.362915000000001"/>
    <n v="113.093"/>
    <s v="exact"/>
    <s v="Guangzhou"/>
    <m/>
    <s v="Huadu District"/>
    <s v="Guangdong"/>
    <x v="2"/>
    <s v="Eastern Asia"/>
    <m/>
    <m/>
    <m/>
    <m/>
    <m/>
    <m/>
    <s v="1121829"/>
    <s v="1289827, 1289828"/>
    <s v="L405837"/>
    <s v="G405375"/>
  </r>
  <r>
    <s v="https://www.gem.wiki/Yudean_Huadu_Gas_Thermal_power_station"/>
    <x v="72"/>
    <s v="Yudean Huadu Gas Thermal power station"/>
    <s v="粤电花都天然气热电厂"/>
    <s v="2"/>
    <s v="NG"/>
    <n v="460"/>
    <x v="0"/>
    <x v="0"/>
    <s v="Y"/>
    <m/>
    <m/>
    <m/>
    <x v="3"/>
    <m/>
    <m/>
    <m/>
    <n v="23.362915000000001"/>
    <n v="113.093"/>
    <s v="exact"/>
    <s v="Guangzhou"/>
    <m/>
    <s v="Huadu District"/>
    <s v="Guangdong"/>
    <x v="2"/>
    <s v="Eastern Asia"/>
    <m/>
    <m/>
    <m/>
    <m/>
    <m/>
    <m/>
    <s v="1121829"/>
    <s v="1316321, 1316322"/>
    <s v="L405837"/>
    <s v="G405376"/>
  </r>
  <r>
    <s v="https://www.gem.wiki/Yudean_Huadu_Gas_Thermal_power_station"/>
    <x v="72"/>
    <s v="Yudean Huadu Gas Thermal power station"/>
    <s v="粤电花都天然气热电厂"/>
    <s v="3"/>
    <s v="NG"/>
    <n v="400"/>
    <x v="3"/>
    <x v="5"/>
    <s v="Y"/>
    <m/>
    <m/>
    <m/>
    <x v="43"/>
    <m/>
    <m/>
    <m/>
    <n v="23.362915000000001"/>
    <n v="113.093"/>
    <s v="exact"/>
    <s v="Guangzhou"/>
    <m/>
    <s v="Huadu District"/>
    <s v="Guangdong"/>
    <x v="2"/>
    <s v="Eastern Asia"/>
    <m/>
    <m/>
    <m/>
    <m/>
    <m/>
    <m/>
    <s v="1121829"/>
    <m/>
    <s v="L405837"/>
    <s v="G405377"/>
  </r>
  <r>
    <s v="https://www.gem.wiki/Yudean_Huadu_Gas_Thermal_power_station"/>
    <x v="72"/>
    <s v="Yudean Huadu Gas Thermal power station"/>
    <s v="粤电花都天然气热电厂"/>
    <s v="4"/>
    <s v="NG"/>
    <n v="400"/>
    <x v="3"/>
    <x v="5"/>
    <s v="Y"/>
    <m/>
    <m/>
    <m/>
    <x v="43"/>
    <m/>
    <m/>
    <m/>
    <n v="23.362915000000001"/>
    <n v="113.093"/>
    <s v="exact"/>
    <s v="Guangzhou"/>
    <m/>
    <s v="Huadu District"/>
    <s v="Guangdong"/>
    <x v="2"/>
    <s v="Eastern Asia"/>
    <m/>
    <m/>
    <m/>
    <m/>
    <m/>
    <m/>
    <s v="1121829"/>
    <m/>
    <s v="L405837"/>
    <s v="G405378"/>
  </r>
  <r>
    <s v="https://www.gem.wiki/Yudean_Huizhou_Gas_power_station"/>
    <x v="72"/>
    <s v="Yudean Huizhou Gas power station"/>
    <s v="广东惠州天然气发电厂"/>
    <s v="1-1"/>
    <s v="LNG"/>
    <n v="390"/>
    <x v="0"/>
    <x v="0"/>
    <s v="Y"/>
    <m/>
    <m/>
    <m/>
    <x v="4"/>
    <m/>
    <m/>
    <m/>
    <n v="22.759326999999999"/>
    <n v="114.613691"/>
    <s v="exact"/>
    <s v="Huizhou"/>
    <m/>
    <m/>
    <s v="Guangdong"/>
    <x v="2"/>
    <s v="Eastern Asia"/>
    <s v="WRI: WRI1061033"/>
    <m/>
    <s v="Yudean Huizhou LNG Power Station, Guangdong Huizhou Natural Gas Power Generation"/>
    <m/>
    <m/>
    <m/>
    <s v="1055700"/>
    <s v="1234614, 1182281"/>
    <s v="L405839"/>
    <s v="G405355"/>
  </r>
  <r>
    <s v="https://www.gem.wiki/Yudean_Huizhou_Gas_power_station"/>
    <x v="72"/>
    <s v="Yudean Huizhou Gas power station"/>
    <s v="广东惠州天然气发电厂"/>
    <s v="1-2"/>
    <s v="LNG"/>
    <n v="390"/>
    <x v="0"/>
    <x v="0"/>
    <s v="Y"/>
    <m/>
    <m/>
    <m/>
    <x v="4"/>
    <m/>
    <m/>
    <m/>
    <n v="22.759326999999999"/>
    <n v="114.613691"/>
    <s v="exact"/>
    <s v="Huizhou"/>
    <m/>
    <m/>
    <s v="Guangdong"/>
    <x v="2"/>
    <s v="Eastern Asia"/>
    <s v="WRI: WRI1061033"/>
    <m/>
    <s v="Yudean Huizhou LNG Power Station, Guangdong Huizhou Natural Gas Power Generation"/>
    <m/>
    <m/>
    <m/>
    <s v="1055700"/>
    <s v="1234615, 1182282"/>
    <s v="L405839"/>
    <s v="G405356"/>
  </r>
  <r>
    <s v="https://www.gem.wiki/Yudean_Huizhou_Gas_power_station"/>
    <x v="72"/>
    <s v="Yudean Huizhou Gas power station"/>
    <s v="广东惠州天然气发电厂"/>
    <s v="1-3"/>
    <s v="LNG"/>
    <n v="390"/>
    <x v="0"/>
    <x v="0"/>
    <s v="Y"/>
    <m/>
    <m/>
    <m/>
    <x v="4"/>
    <m/>
    <m/>
    <m/>
    <n v="22.759326999999999"/>
    <n v="114.613691"/>
    <s v="exact"/>
    <s v="Huizhou"/>
    <m/>
    <m/>
    <s v="Guangdong"/>
    <x v="2"/>
    <s v="Eastern Asia"/>
    <s v="WRI: WRI1061033"/>
    <m/>
    <s v="Yudean Huizhou LNG Power Station, Guangdong Huizhou Natural Gas Power Generation"/>
    <m/>
    <m/>
    <m/>
    <s v="1055700"/>
    <s v="1234616, 1182283"/>
    <s v="L405839"/>
    <s v="G405357"/>
  </r>
  <r>
    <s v="https://www.gem.wiki/Yudean_Huizhou_Gas_power_station"/>
    <x v="72"/>
    <s v="Yudean Huizhou Gas power station"/>
    <s v="广东惠州天然气发电厂"/>
    <s v="2-1"/>
    <s v="LNG"/>
    <n v="460"/>
    <x v="0"/>
    <x v="0"/>
    <s v="Y"/>
    <m/>
    <m/>
    <m/>
    <x v="0"/>
    <m/>
    <m/>
    <m/>
    <n v="22.759326999999999"/>
    <n v="114.613691"/>
    <s v="exact"/>
    <s v="Huizhou"/>
    <m/>
    <m/>
    <s v="Guangdong"/>
    <x v="2"/>
    <s v="Eastern Asia"/>
    <m/>
    <m/>
    <s v="Yudean Huizhou LNG Power Station, Guangdong Huizhou Natural Gas Power Generation"/>
    <m/>
    <m/>
    <m/>
    <s v="1055700"/>
    <s v="1234614, 1297550"/>
    <s v="L405839"/>
    <s v="G405358"/>
  </r>
  <r>
    <s v="https://www.gem.wiki/Yudean_Huizhou_Gas_power_station"/>
    <x v="72"/>
    <s v="Yudean Huizhou Gas power station"/>
    <s v="广东惠州天然气发电厂"/>
    <s v="2-2"/>
    <s v="LNG"/>
    <n v="460"/>
    <x v="0"/>
    <x v="0"/>
    <s v="Y"/>
    <m/>
    <m/>
    <m/>
    <x v="0"/>
    <m/>
    <m/>
    <m/>
    <n v="22.759326999999999"/>
    <n v="114.613691"/>
    <s v="exact"/>
    <s v="Huizhou"/>
    <m/>
    <m/>
    <s v="Guangdong"/>
    <x v="2"/>
    <s v="Eastern Asia"/>
    <m/>
    <m/>
    <s v="Yudean Huizhou LNG Power Station, Guangdong Huizhou Natural Gas Power Generation"/>
    <m/>
    <m/>
    <m/>
    <s v="1055700"/>
    <s v="1234615, 1297551"/>
    <s v="L405839"/>
    <s v="G405359"/>
  </r>
  <r>
    <s v="https://www.gem.wiki/Yudean_Huizhou_Gas_power_station"/>
    <x v="72"/>
    <s v="Yudean Huizhou Gas power station"/>
    <s v="广东惠州天然气发电厂"/>
    <s v="2-3"/>
    <s v="LNG"/>
    <n v="460"/>
    <x v="0"/>
    <x v="0"/>
    <s v="Y"/>
    <m/>
    <m/>
    <m/>
    <x v="0"/>
    <m/>
    <m/>
    <m/>
    <n v="22.759326999999999"/>
    <n v="114.613691"/>
    <s v="exact"/>
    <s v="Huizhou"/>
    <m/>
    <m/>
    <s v="Guangdong"/>
    <x v="2"/>
    <s v="Eastern Asia"/>
    <m/>
    <m/>
    <s v="Yudean Huizhou LNG Power Station, Guangdong Huizhou Natural Gas Power Generation"/>
    <m/>
    <m/>
    <m/>
    <s v="1055700"/>
    <s v="1234616, 1297552"/>
    <s v="L405839"/>
    <s v="G405360"/>
  </r>
  <r>
    <s v="https://www.gem.wiki/Yudean_Huizhou_Gas_power_station"/>
    <x v="72"/>
    <s v="Yudean Huizhou Gas power station"/>
    <s v="广东惠州天然气发电厂"/>
    <s v="3-1"/>
    <s v="LNG"/>
    <n v="175"/>
    <x v="3"/>
    <x v="0"/>
    <s v="Y"/>
    <s v="not found"/>
    <s v="not found"/>
    <s v="N"/>
    <x v="43"/>
    <m/>
    <m/>
    <m/>
    <n v="22.759326999999999"/>
    <n v="114.613691"/>
    <s v="exact"/>
    <s v="Huizhou"/>
    <m/>
    <m/>
    <s v="Guangdong"/>
    <x v="2"/>
    <s v="Eastern Asia"/>
    <m/>
    <m/>
    <s v="Yudean Huizhou LNG Power Station, Guangdong Huizhou Natural Gas Power Generation"/>
    <m/>
    <m/>
    <m/>
    <s v="1055700"/>
    <m/>
    <s v="L405839"/>
    <s v="G405361"/>
  </r>
  <r>
    <s v="https://www.gem.wiki/Yudean_Huizhou_Gas_power_station"/>
    <x v="72"/>
    <s v="Yudean Huizhou Gas power station"/>
    <s v="广东惠州天然气发电厂"/>
    <s v="3-2"/>
    <s v="LNG"/>
    <n v="175"/>
    <x v="3"/>
    <x v="0"/>
    <s v="Y"/>
    <s v="not found"/>
    <s v="not found"/>
    <s v="N"/>
    <x v="43"/>
    <m/>
    <m/>
    <m/>
    <n v="22.759326999999999"/>
    <n v="114.613691"/>
    <s v="exact"/>
    <s v="Huizhou"/>
    <m/>
    <m/>
    <s v="Guangdong"/>
    <x v="2"/>
    <s v="Eastern Asia"/>
    <m/>
    <m/>
    <s v="Yudean Huizhou LNG Power Station, Guangdong Huizhou Natural Gas Power Generation"/>
    <m/>
    <m/>
    <m/>
    <s v="1055700"/>
    <m/>
    <s v="L405839"/>
    <s v="G405362"/>
  </r>
  <r>
    <s v="https://www.gem.wiki/Yudean_Huizhou_Gas_power_station"/>
    <x v="72"/>
    <s v="Yudean Huizhou Gas power station"/>
    <s v="广东惠州天然气发电厂"/>
    <s v="3-3"/>
    <s v="LNG"/>
    <n v="175"/>
    <x v="3"/>
    <x v="0"/>
    <s v="Y"/>
    <s v="not found"/>
    <s v="not found"/>
    <s v="N"/>
    <x v="43"/>
    <m/>
    <m/>
    <m/>
    <n v="22.759326999999999"/>
    <n v="114.613691"/>
    <s v="exact"/>
    <s v="Huizhou"/>
    <m/>
    <m/>
    <s v="Guangdong"/>
    <x v="2"/>
    <s v="Eastern Asia"/>
    <m/>
    <m/>
    <s v="Yudean Huizhou LNG Power Station, Guangdong Huizhou Natural Gas Power Generation"/>
    <m/>
    <m/>
    <m/>
    <s v="1055700"/>
    <m/>
    <s v="L405839"/>
    <s v="G405363"/>
  </r>
  <r>
    <s v="https://www.gem.wiki/Yudean_Huizhou_Gas_power_station"/>
    <x v="72"/>
    <s v="Yudean Huizhou Gas power station"/>
    <s v="广东惠州天然气发电厂"/>
    <s v="3-4"/>
    <s v="LNG"/>
    <n v="175"/>
    <x v="3"/>
    <x v="0"/>
    <s v="Y"/>
    <s v="not found"/>
    <s v="not found"/>
    <s v="N"/>
    <x v="43"/>
    <m/>
    <m/>
    <m/>
    <n v="22.759326999999999"/>
    <n v="114.613691"/>
    <s v="exact"/>
    <s v="Huizhou"/>
    <m/>
    <m/>
    <s v="Guangdong"/>
    <x v="2"/>
    <s v="Eastern Asia"/>
    <m/>
    <m/>
    <s v="Yudean Huizhou LNG Power Station, Guangdong Huizhou Natural Gas Power Generation"/>
    <m/>
    <m/>
    <m/>
    <s v="1055700"/>
    <m/>
    <s v="L405839"/>
    <s v="G405364"/>
  </r>
  <r>
    <s v="https://www.gem.wiki/Yudean_Shenzhen_Qianwan_Gas_power_station"/>
    <x v="72"/>
    <s v="Yudean Shenzhen Qianwan Gas power station"/>
    <s v="粤电深圳前湾燃机电厂"/>
    <s v="1-1"/>
    <s v="LNG"/>
    <n v="390"/>
    <x v="0"/>
    <x v="0"/>
    <s v="not found"/>
    <m/>
    <m/>
    <m/>
    <x v="37"/>
    <m/>
    <m/>
    <m/>
    <n v="22.507850000000001"/>
    <n v="113.849683"/>
    <s v="exact"/>
    <s v="Shenzhen"/>
    <m/>
    <s v="Nanshan District"/>
    <s v="Guangdong"/>
    <x v="2"/>
    <s v="Eastern Asia"/>
    <s v="WRI: WRI1029829"/>
    <m/>
    <s v="Shenzhen Qianwan Gas Turbine Power Plant"/>
    <m/>
    <m/>
    <m/>
    <s v="1028631"/>
    <n v="1147447"/>
    <s v="L405840"/>
    <s v="G405367"/>
  </r>
  <r>
    <s v="https://www.gem.wiki/Yudean_Shenzhen_Qianwan_Gas_power_station"/>
    <x v="72"/>
    <s v="Yudean Shenzhen Qianwan Gas power station"/>
    <s v="粤电深圳前湾燃机电厂"/>
    <s v="1-2"/>
    <s v="LNG"/>
    <n v="390"/>
    <x v="0"/>
    <x v="0"/>
    <s v="not found"/>
    <m/>
    <m/>
    <m/>
    <x v="4"/>
    <m/>
    <m/>
    <m/>
    <n v="22.507850000000001"/>
    <n v="113.849683"/>
    <s v="exact"/>
    <s v="Shenzhen"/>
    <m/>
    <s v="Nanshan District"/>
    <s v="Guangdong"/>
    <x v="2"/>
    <s v="Eastern Asia"/>
    <s v="WRI: WRI1029829"/>
    <m/>
    <s v="Shenzhen Qianwan Gas Turbine Power Plant"/>
    <m/>
    <m/>
    <m/>
    <s v="1028631"/>
    <n v="1147448"/>
    <s v="L405840"/>
    <s v="G405368"/>
  </r>
  <r>
    <s v="https://www.gem.wiki/Yudean_Shenzhen_Qianwan_Gas_power_station"/>
    <x v="72"/>
    <s v="Yudean Shenzhen Qianwan Gas power station"/>
    <s v="粤电深圳前湾燃机电厂"/>
    <s v="1-3"/>
    <s v="LNG"/>
    <n v="390"/>
    <x v="0"/>
    <x v="0"/>
    <s v="not found"/>
    <m/>
    <m/>
    <m/>
    <x v="4"/>
    <m/>
    <m/>
    <m/>
    <n v="22.507850000000001"/>
    <n v="113.849683"/>
    <s v="exact"/>
    <s v="Shenzhen"/>
    <m/>
    <s v="Nanshan District"/>
    <s v="Guangdong"/>
    <x v="2"/>
    <s v="Eastern Asia"/>
    <s v="WRI: WRI1029829"/>
    <m/>
    <s v="Shenzhen Qianwan Gas Turbine Power Plant"/>
    <m/>
    <m/>
    <m/>
    <s v="1028631"/>
    <n v="1147449"/>
    <s v="L405840"/>
    <s v="G405369"/>
  </r>
  <r>
    <s v="https://www.gem.wiki/Yudean_Shenzhen_Qianwan_Gas_power_station"/>
    <x v="72"/>
    <s v="Yudean Shenzhen Qianwan Gas power station"/>
    <s v="粤电深圳前湾燃机电厂"/>
    <s v="2-1"/>
    <s v="LNG"/>
    <n v="390"/>
    <x v="2"/>
    <x v="0"/>
    <s v="not found"/>
    <m/>
    <m/>
    <m/>
    <x v="7"/>
    <m/>
    <m/>
    <m/>
    <n v="22.507850000000001"/>
    <n v="113.849683"/>
    <s v="exact"/>
    <s v="Shenzhen"/>
    <m/>
    <s v="Nanshan District"/>
    <s v="Guangdong"/>
    <x v="2"/>
    <s v="Eastern Asia"/>
    <s v="WRI: WRI1029829"/>
    <m/>
    <s v="Shenzhen Qianwan Gas Turbine Power Plant"/>
    <m/>
    <m/>
    <m/>
    <s v="1028631"/>
    <m/>
    <s v="L405840"/>
    <s v="G405370"/>
  </r>
  <r>
    <s v="https://www.gem.wiki/Yudean_Shenzhen_Qianwan_Gas_power_station"/>
    <x v="72"/>
    <s v="Yudean Shenzhen Qianwan Gas power station"/>
    <s v="粤电深圳前湾燃机电厂"/>
    <s v="2-2"/>
    <s v="LNG"/>
    <n v="390"/>
    <x v="2"/>
    <x v="0"/>
    <s v="not found"/>
    <m/>
    <m/>
    <m/>
    <x v="7"/>
    <m/>
    <m/>
    <m/>
    <n v="22.507850000000001"/>
    <n v="113.849683"/>
    <s v="exact"/>
    <s v="Shenzhen"/>
    <m/>
    <s v="Nanshan District"/>
    <s v="Guangdong"/>
    <x v="2"/>
    <s v="Eastern Asia"/>
    <s v="WRI: WRI1029829"/>
    <m/>
    <s v="Shenzhen Qianwan Gas Turbine Power Plant"/>
    <m/>
    <m/>
    <m/>
    <s v="1028631"/>
    <m/>
    <s v="L405840"/>
    <s v="G405371"/>
  </r>
  <r>
    <s v="https://www.gem.wiki/Yudean_Shenzhen_Qianwan_Gas_power_station"/>
    <x v="72"/>
    <s v="Yudean Shenzhen Qianwan Gas power station"/>
    <s v="粤电深圳前湾燃机电厂"/>
    <s v="2-3"/>
    <s v="LNG"/>
    <n v="390"/>
    <x v="2"/>
    <x v="0"/>
    <s v="not found"/>
    <m/>
    <m/>
    <m/>
    <x v="7"/>
    <m/>
    <m/>
    <m/>
    <n v="22.507850000000001"/>
    <n v="113.849683"/>
    <s v="exact"/>
    <s v="Shenzhen"/>
    <m/>
    <s v="Nanshan District"/>
    <s v="Guangdong"/>
    <x v="2"/>
    <s v="Eastern Asia"/>
    <s v="WRI: WRI1029829"/>
    <m/>
    <s v="Shenzhen Qianwan Gas Turbine Power Plant"/>
    <m/>
    <m/>
    <m/>
    <s v="1028631"/>
    <m/>
    <s v="L405840"/>
    <s v="G405372"/>
  </r>
  <r>
    <s v="https://www.gem.wiki/Yudean_Xinhui_Gas_power_station"/>
    <x v="72"/>
    <s v="Yudean Xinhui Gas power station"/>
    <s v="粤电新会电厂"/>
    <s v="1"/>
    <s v="LNG"/>
    <n v="390"/>
    <x v="0"/>
    <x v="0"/>
    <s v="Y"/>
    <m/>
    <m/>
    <m/>
    <x v="34"/>
    <m/>
    <m/>
    <m/>
    <n v="22.253854"/>
    <n v="113.06606499999999"/>
    <s v="exact"/>
    <s v="Jiangmen"/>
    <m/>
    <s v="Xinhui"/>
    <s v="Guangdong"/>
    <x v="2"/>
    <s v="Eastern Asia"/>
    <m/>
    <m/>
    <m/>
    <m/>
    <m/>
    <m/>
    <s v="1115255"/>
    <s v="1226632, 1226631"/>
    <s v="L405841"/>
    <s v="G405365"/>
  </r>
  <r>
    <s v="https://www.gem.wiki/Yudean_Xinhui_Gas_power_station"/>
    <x v="72"/>
    <s v="Yudean Xinhui Gas power station"/>
    <s v="粤电新会电厂"/>
    <s v="2"/>
    <s v="LNG"/>
    <n v="390"/>
    <x v="0"/>
    <x v="0"/>
    <s v="Y"/>
    <m/>
    <m/>
    <m/>
    <x v="34"/>
    <m/>
    <m/>
    <m/>
    <n v="22.253854"/>
    <n v="113.06606499999999"/>
    <s v="exact"/>
    <s v="Jiangmen"/>
    <m/>
    <s v="Xinhui"/>
    <s v="Guangdong"/>
    <x v="2"/>
    <s v="Eastern Asia"/>
    <m/>
    <m/>
    <m/>
    <m/>
    <m/>
    <m/>
    <s v="1115255"/>
    <s v="1297554, 1297553"/>
    <s v="L405841"/>
    <s v="G405366"/>
  </r>
  <r>
    <s v="https://www.gem.wiki/Yudean_Xinhui_power_station"/>
    <x v="72"/>
    <s v="Yudean Xinhui power station"/>
    <s v="粤电新会电厂二期"/>
    <s v="2-1"/>
    <s v="LNG"/>
    <n v="800"/>
    <x v="2"/>
    <x v="0"/>
    <s v="not found"/>
    <s v="not found"/>
    <s v="not found"/>
    <m/>
    <x v="40"/>
    <m/>
    <m/>
    <m/>
    <n v="22.4589475834733"/>
    <n v="113.03169685294699"/>
    <s v="approximate"/>
    <s v="Jiangmen"/>
    <m/>
    <s v="Xinhui District"/>
    <s v="Guangdong"/>
    <x v="2"/>
    <s v="Eastern Asia"/>
    <m/>
    <m/>
    <m/>
    <m/>
    <m/>
    <m/>
    <m/>
    <m/>
    <s v="L407748"/>
    <s v="G410241"/>
  </r>
  <r>
    <s v="https://www.gem.wiki/Yudean_Xinhui_power_station"/>
    <x v="72"/>
    <s v="Yudean Xinhui power station"/>
    <s v="粤电新会电厂二期"/>
    <s v="2-2"/>
    <s v="LNG"/>
    <n v="800"/>
    <x v="2"/>
    <x v="0"/>
    <s v="not found"/>
    <s v="not found"/>
    <s v="not found"/>
    <m/>
    <x v="40"/>
    <m/>
    <m/>
    <m/>
    <n v="22.4589475834733"/>
    <n v="113.03169685294699"/>
    <s v="approximate"/>
    <s v="Jiangmen"/>
    <m/>
    <s v="Xinhui District"/>
    <s v="Guangdong"/>
    <x v="2"/>
    <s v="Eastern Asia"/>
    <m/>
    <m/>
    <m/>
    <m/>
    <m/>
    <m/>
    <m/>
    <m/>
    <s v="L407748"/>
    <s v="G410240"/>
  </r>
  <r>
    <s v="https://www.gem.wiki/Yudean_Zhongshan_Sanjiao_Gas_Thermal_power_station"/>
    <x v="72"/>
    <s v="Yudean Zhongshan Sanjiao Gas Thermal power station"/>
    <s v="粤电中山三角燃机发电厂"/>
    <s v="1"/>
    <s v="LNG"/>
    <n v="460"/>
    <x v="0"/>
    <x v="0"/>
    <s v="Y"/>
    <m/>
    <m/>
    <m/>
    <x v="34"/>
    <m/>
    <m/>
    <m/>
    <n v="22.712865000000001"/>
    <n v="113.440746"/>
    <s v="exact"/>
    <s v="Zhongshan"/>
    <m/>
    <m/>
    <s v="Guangdong"/>
    <x v="2"/>
    <s v="Eastern Asia"/>
    <m/>
    <m/>
    <s v="Yudean Zhongshan Triangle Combined Cycle Cogeneration Gas Turbine Power Plant"/>
    <m/>
    <m/>
    <m/>
    <s v="1111308"/>
    <n v="1274254"/>
    <s v="L405842"/>
    <s v="G405352"/>
  </r>
  <r>
    <s v="https://www.gem.wiki/Yudean_Zhongshan_Sanjiao_Gas_Thermal_power_station"/>
    <x v="72"/>
    <s v="Yudean Zhongshan Sanjiao Gas Thermal power station"/>
    <s v="粤电中山三角燃机发电厂"/>
    <s v="2"/>
    <s v="LNG"/>
    <n v="460"/>
    <x v="0"/>
    <x v="0"/>
    <s v="Y"/>
    <m/>
    <m/>
    <m/>
    <x v="0"/>
    <m/>
    <m/>
    <m/>
    <n v="22.712865000000001"/>
    <n v="113.440746"/>
    <s v="exact"/>
    <s v="Zhongshan"/>
    <m/>
    <m/>
    <s v="Guangdong"/>
    <x v="2"/>
    <s v="Eastern Asia"/>
    <m/>
    <m/>
    <s v="Yudean Zhongshan Triangle Combined Cycle Cogeneration Gas Turbine Power Plant"/>
    <m/>
    <m/>
    <m/>
    <s v="1111308"/>
    <n v="1274255"/>
    <s v="L405842"/>
    <s v="G405353"/>
  </r>
  <r>
    <s v="https://www.gem.wiki/Yudean_Zhongshan_Sanjiao_Gas_Thermal_power_station"/>
    <x v="72"/>
    <s v="Yudean Zhongshan Sanjiao Gas Thermal power station"/>
    <s v="粤电中山三角燃机发电厂"/>
    <s v="3"/>
    <s v="LNG"/>
    <n v="460"/>
    <x v="0"/>
    <x v="0"/>
    <s v="Y"/>
    <m/>
    <m/>
    <m/>
    <x v="0"/>
    <m/>
    <m/>
    <m/>
    <n v="22.712865000000001"/>
    <n v="113.440746"/>
    <s v="exact"/>
    <s v="Zhongshan"/>
    <m/>
    <m/>
    <s v="Guangdong"/>
    <x v="2"/>
    <s v="Eastern Asia"/>
    <m/>
    <m/>
    <s v="Yudean Zhongshan Triangle Combined Cycle Cogeneration Gas Turbine Power Plant"/>
    <m/>
    <m/>
    <m/>
    <s v="1111308"/>
    <n v="1274256"/>
    <s v="L405842"/>
    <s v="G405354"/>
  </r>
  <r>
    <s v="https://www.gem.wiki/Yuehua_Huangpu_power_station"/>
    <x v="72"/>
    <s v="Yuehua Huangpu power station"/>
    <s v="粤电黄埔电厂"/>
    <s v="1"/>
    <s v="NG"/>
    <n v="423"/>
    <x v="0"/>
    <x v="0"/>
    <s v="Y"/>
    <m/>
    <m/>
    <s v="not found"/>
    <x v="6"/>
    <m/>
    <m/>
    <m/>
    <n v="23.078627000000001"/>
    <n v="113.500547"/>
    <s v="exact"/>
    <s v="Guangzhou"/>
    <m/>
    <s v="Huangpu District"/>
    <s v="Guangdong"/>
    <x v="2"/>
    <s v="Eastern Asia"/>
    <m/>
    <m/>
    <s v="Yudean Huangpu power station"/>
    <m/>
    <m/>
    <m/>
    <s v="1029572"/>
    <s v="1307089, 1307091"/>
    <s v="L100419"/>
    <s v="G405373"/>
  </r>
  <r>
    <s v="https://www.gem.wiki/Yuehua_Huangpu_power_station"/>
    <x v="72"/>
    <s v="Yuehua Huangpu power station"/>
    <s v="粤电黄埔电厂"/>
    <s v="2"/>
    <s v="NG"/>
    <n v="423"/>
    <x v="0"/>
    <x v="0"/>
    <s v="Y"/>
    <m/>
    <m/>
    <s v="not found"/>
    <x v="6"/>
    <m/>
    <m/>
    <m/>
    <n v="23.078627000000001"/>
    <n v="113.500547"/>
    <s v="exact"/>
    <s v="Guangzhou"/>
    <m/>
    <s v="Huangpu District"/>
    <s v="Guangdong"/>
    <x v="2"/>
    <s v="Eastern Asia"/>
    <m/>
    <m/>
    <s v="Yudean Huangpu power station"/>
    <m/>
    <m/>
    <m/>
    <s v="1029572"/>
    <s v="1307090, 1307092"/>
    <s v="L100419"/>
    <s v="G405374"/>
  </r>
  <r>
    <s v="https://www.gem.wiki/Yuehua_Huangpu_power_station"/>
    <x v="72"/>
    <s v="Yuehua Huangpu power station"/>
    <s v="粤电黄埔电厂"/>
    <s v="3"/>
    <s v="NG"/>
    <n v="600"/>
    <x v="1"/>
    <x v="0"/>
    <s v="N"/>
    <m/>
    <m/>
    <s v="replacement"/>
    <x v="49"/>
    <m/>
    <m/>
    <m/>
    <n v="23.078627000000001"/>
    <n v="113.500547"/>
    <s v="exact"/>
    <s v="Guangzhou"/>
    <m/>
    <s v="Huangpu District"/>
    <s v="Guangdong"/>
    <x v="2"/>
    <s v="Eastern Asia"/>
    <m/>
    <m/>
    <s v="Yudean Huangpu power station"/>
    <m/>
    <m/>
    <m/>
    <s v="1029572"/>
    <n v="1314825"/>
    <s v="L100419"/>
    <s v="G410225"/>
  </r>
  <r>
    <s v="https://www.gem.wiki/Yulin_Health_Industrial_Park_Natural_Gas_Distributed_Energy_Station"/>
    <x v="72"/>
    <s v="Yulin Health Industrial Park Natural Gas Distributed Energy Station"/>
    <s v="玉林健康产业园天然气分布式能源站"/>
    <s v="1"/>
    <s v="NG"/>
    <n v="100"/>
    <x v="5"/>
    <x v="0"/>
    <s v="Y"/>
    <m/>
    <m/>
    <m/>
    <x v="45"/>
    <m/>
    <m/>
    <m/>
    <n v="22.657724999999999"/>
    <n v="110.056727"/>
    <s v="approximate"/>
    <s v="Yulin"/>
    <m/>
    <m/>
    <s v="Guangxi"/>
    <x v="2"/>
    <s v="Eastern Asia"/>
    <m/>
    <m/>
    <m/>
    <m/>
    <m/>
    <m/>
    <m/>
    <m/>
    <s v="L405843"/>
    <s v="G405404"/>
  </r>
  <r>
    <s v="https://www.gem.wiki/Yulin_Health_Industrial_Park_Natural_Gas_Distributed_Energy_Station"/>
    <x v="72"/>
    <s v="Yulin Health Industrial Park Natural Gas Distributed Energy Station"/>
    <s v="玉林健康产业园天然气分布式能源站"/>
    <s v="2"/>
    <s v="NG"/>
    <n v="100"/>
    <x v="5"/>
    <x v="0"/>
    <s v="Y"/>
    <m/>
    <m/>
    <m/>
    <x v="45"/>
    <m/>
    <m/>
    <m/>
    <n v="22.657724999999999"/>
    <n v="110.056727"/>
    <s v="approximate"/>
    <s v="Yulin"/>
    <m/>
    <m/>
    <s v="Guangxi"/>
    <x v="2"/>
    <s v="Eastern Asia"/>
    <m/>
    <m/>
    <m/>
    <m/>
    <m/>
    <m/>
    <m/>
    <m/>
    <s v="L405843"/>
    <s v="G405405"/>
  </r>
  <r>
    <s v="https://www.gem.wiki/Yunfu_power_station"/>
    <x v="72"/>
    <s v="Yunfu power station"/>
    <s v="粤电云河发电公司天然气热电厂"/>
    <s v="7"/>
    <s v="NG"/>
    <n v="460"/>
    <x v="2"/>
    <x v="0"/>
    <s v="Y"/>
    <s v="not found"/>
    <s v="not found"/>
    <s v="N"/>
    <x v="7"/>
    <m/>
    <m/>
    <m/>
    <n v="22.984866400000001"/>
    <n v="112.10062979999999"/>
    <s v="exact"/>
    <s v="Yunfu"/>
    <m/>
    <m/>
    <s v="Guangdong"/>
    <x v="2"/>
    <s v="Eastern Asia"/>
    <m/>
    <m/>
    <s v="Yudean Yunhe Power Generation Company Natural Gas Thermal power station"/>
    <m/>
    <m/>
    <m/>
    <m/>
    <m/>
    <s v="L100421"/>
    <s v="G405808"/>
  </r>
  <r>
    <s v="https://www.gem.wiki/Yunfu_power_station"/>
    <x v="72"/>
    <s v="Yunfu power station"/>
    <s v="粤电云河发电公司天然气热电厂"/>
    <s v="8"/>
    <s v="NG"/>
    <n v="460"/>
    <x v="2"/>
    <x v="0"/>
    <s v="Y"/>
    <s v="not found"/>
    <s v="not found"/>
    <s v="N"/>
    <x v="7"/>
    <m/>
    <m/>
    <m/>
    <n v="22.984866400000001"/>
    <n v="112.10062979999999"/>
    <s v="exact"/>
    <s v="Yunfu"/>
    <m/>
    <m/>
    <s v="Guangdong"/>
    <x v="2"/>
    <s v="Eastern Asia"/>
    <m/>
    <m/>
    <s v="Yudean Yunhe Power Generation Company Natural Gas Thermal power station"/>
    <m/>
    <m/>
    <m/>
    <m/>
    <m/>
    <s v="L100421"/>
    <s v="G405809"/>
  </r>
  <r>
    <s v="https://www.gem.wiki/Zenith_Steel_Group_(Nantong)_Co.,_Ltd._Gas_power_project"/>
    <x v="72"/>
    <s v="Zenith Steel Group (Nantong) Co., Ltd. Gas power project"/>
    <s v="中天绿色精品钢（通州湾海门港片区）项目煤气综合利用发电项目"/>
    <s v="1"/>
    <s v="BFG/COG"/>
    <n v="100"/>
    <x v="0"/>
    <x v="3"/>
    <s v="not found"/>
    <s v="not found"/>
    <s v="not found"/>
    <s v="N"/>
    <x v="3"/>
    <m/>
    <m/>
    <m/>
    <n v="32.111552000000003"/>
    <n v="121.499754"/>
    <s v="exact"/>
    <s v="Nantong"/>
    <s v="Baochang Town"/>
    <s v="Haimen District"/>
    <s v="Jiangsu"/>
    <x v="2"/>
    <s v="Eastern Asia"/>
    <m/>
    <m/>
    <m/>
    <m/>
    <s v="Iron &amp; Steel"/>
    <m/>
    <m/>
    <m/>
    <s v="L408135"/>
    <s v="G412270"/>
  </r>
  <r>
    <s v="https://www.gem.wiki/Zenith_Steel_Group_(Nantong)_Co.,_Ltd._Gas_power_project"/>
    <x v="72"/>
    <s v="Zenith Steel Group (Nantong) Co., Ltd. Gas power project"/>
    <s v="中天绿色精品钢（通州湾海门港片区）项目煤气综合利用发电项目"/>
    <s v="2"/>
    <s v="BFG/COG"/>
    <n v="100"/>
    <x v="1"/>
    <x v="3"/>
    <s v="not found"/>
    <s v="not found"/>
    <s v="not found"/>
    <s v="N"/>
    <x v="43"/>
    <m/>
    <m/>
    <m/>
    <n v="32.111552000000003"/>
    <n v="121.499754"/>
    <s v="exact"/>
    <s v="Nantong"/>
    <s v="Baochang Town"/>
    <s v="Haimen District"/>
    <s v="Jiangsu"/>
    <x v="2"/>
    <s v="Eastern Asia"/>
    <m/>
    <m/>
    <m/>
    <m/>
    <s v="Iron &amp; Steel"/>
    <m/>
    <m/>
    <m/>
    <s v="L408135"/>
    <s v="G412269"/>
  </r>
  <r>
    <s v="https://www.gem.wiki/Zenith_Steel_Group_(Nantong)_Co.,_Ltd._Gas_power_project"/>
    <x v="72"/>
    <s v="Zenith Steel Group (Nantong) Co., Ltd. Gas power project"/>
    <s v="中天绿色精品钢（通州湾海门港片区）项目煤气综合利用发电项目"/>
    <s v="3"/>
    <s v="BFG/COG"/>
    <n v="100"/>
    <x v="1"/>
    <x v="3"/>
    <s v="not found"/>
    <s v="not found"/>
    <s v="not found"/>
    <s v="N"/>
    <x v="43"/>
    <m/>
    <m/>
    <m/>
    <n v="32.111552000000003"/>
    <n v="121.499754"/>
    <s v="exact"/>
    <s v="Nantong"/>
    <s v="Baochang Town"/>
    <s v="Haimen District"/>
    <s v="Jiangsu"/>
    <x v="2"/>
    <s v="Eastern Asia"/>
    <m/>
    <m/>
    <m/>
    <m/>
    <s v="Iron &amp; Steel"/>
    <m/>
    <m/>
    <m/>
    <s v="L408135"/>
    <s v="G412268"/>
  </r>
  <r>
    <s v="https://www.gem.wiki/Zenith_Steel_Group_(Nantong)_Co.,_Ltd._Gas_power_project"/>
    <x v="72"/>
    <s v="Zenith Steel Group (Nantong) Co., Ltd. Gas power project"/>
    <s v="中天绿色精品钢（通州湾海门港片区）项目煤气综合利用发电项目"/>
    <s v="4"/>
    <s v="BFG/COG"/>
    <n v="100"/>
    <x v="1"/>
    <x v="3"/>
    <s v="not found"/>
    <s v="not found"/>
    <s v="not found"/>
    <s v="N"/>
    <x v="43"/>
    <m/>
    <m/>
    <m/>
    <n v="32.111552000000003"/>
    <n v="121.499754"/>
    <s v="exact"/>
    <s v="Nantong"/>
    <s v="Baochang Town"/>
    <s v="Haimen District"/>
    <s v="Jiangsu"/>
    <x v="2"/>
    <s v="Eastern Asia"/>
    <m/>
    <m/>
    <m/>
    <m/>
    <s v="Iron &amp; Steel"/>
    <m/>
    <m/>
    <m/>
    <s v="L408135"/>
    <s v="G412267"/>
  </r>
  <r>
    <s v="https://www.gem.wiki/Zhanjiang_Disaster_Protection_power_station"/>
    <x v="72"/>
    <s v="Zhanjiang Disaster Protection power station"/>
    <s v="湛江抗灾保障电源项目"/>
    <s v="1"/>
    <s v="NG"/>
    <n v="360"/>
    <x v="3"/>
    <x v="5"/>
    <s v="not found"/>
    <m/>
    <m/>
    <m/>
    <x v="43"/>
    <m/>
    <m/>
    <m/>
    <n v="21.294708"/>
    <n v="110.340456"/>
    <s v="approximate"/>
    <s v="Zhanjiang"/>
    <m/>
    <m/>
    <s v="Guangdong"/>
    <x v="2"/>
    <s v="Eastern Asia"/>
    <m/>
    <m/>
    <m/>
    <m/>
    <m/>
    <m/>
    <m/>
    <m/>
    <s v="L408134"/>
    <s v="G412266"/>
  </r>
  <r>
    <s v="https://www.gem.wiki/Zhaoyuan_Kairun_Natural_Gas_Thermal_power_station"/>
    <x v="72"/>
    <s v="Zhaoyuan Kairun Natural Gas Thermal power station"/>
    <s v="招远凯润天然气热电厂"/>
    <s v="1"/>
    <s v="NG"/>
    <n v="400"/>
    <x v="5"/>
    <x v="0"/>
    <s v="Y"/>
    <m/>
    <m/>
    <m/>
    <x v="45"/>
    <m/>
    <m/>
    <m/>
    <n v="37.376669999999997"/>
    <n v="120.300802"/>
    <s v="exact"/>
    <s v="Yantai"/>
    <s v="Zhaoyuan"/>
    <m/>
    <s v="Shandong"/>
    <x v="2"/>
    <s v="Eastern Asia"/>
    <m/>
    <m/>
    <s v="Zhaoyuan Kairun New Energy Co., Ltd. Natural Gas Cogeneration Project"/>
    <m/>
    <m/>
    <m/>
    <m/>
    <m/>
    <s v="L405844"/>
    <s v="G405619"/>
  </r>
  <r>
    <s v="https://www.gem.wiki/Zhaoyuan_Kairun_Natural_Gas_Thermal_power_station"/>
    <x v="72"/>
    <s v="Zhaoyuan Kairun Natural Gas Thermal power station"/>
    <s v="招远凯润天然气热电厂"/>
    <s v="2"/>
    <s v="NG"/>
    <n v="400"/>
    <x v="5"/>
    <x v="0"/>
    <s v="Y"/>
    <m/>
    <m/>
    <m/>
    <x v="45"/>
    <m/>
    <m/>
    <m/>
    <n v="37.376669999999997"/>
    <n v="120.300802"/>
    <s v="exact"/>
    <s v="Yantai"/>
    <s v="Zhaoyuan"/>
    <m/>
    <s v="Shandong"/>
    <x v="2"/>
    <s v="Eastern Asia"/>
    <m/>
    <m/>
    <s v="Zhaoyuan Kairun New Energy Co., Ltd. Natural Gas Cogeneration Project"/>
    <m/>
    <m/>
    <m/>
    <m/>
    <m/>
    <s v="L405844"/>
    <s v="G405620"/>
  </r>
  <r>
    <s v="https://www.gem.wiki/Zhejiang_Zhenhai_power_plant"/>
    <x v="72"/>
    <s v="Zhejiang Zhenhai power plant"/>
    <s v="浙能镇海天然气公司燃机搬迁改造项目"/>
    <s v="1"/>
    <s v="NG"/>
    <n v="430"/>
    <x v="1"/>
    <x v="0"/>
    <s v="Y"/>
    <m/>
    <m/>
    <m/>
    <x v="7"/>
    <m/>
    <m/>
    <m/>
    <n v="30.023696000000001"/>
    <n v="121.662627"/>
    <s v="exact"/>
    <s v="Ningbo"/>
    <m/>
    <s v="Zhenhai District"/>
    <s v="Zhejiang"/>
    <x v="2"/>
    <s v="Eastern Asia"/>
    <m/>
    <m/>
    <m/>
    <m/>
    <m/>
    <m/>
    <m/>
    <m/>
    <s v="L408133"/>
    <s v="G412265"/>
  </r>
  <r>
    <s v="https://www.gem.wiki/Zhejiang_Zhenhai_power_plant"/>
    <x v="72"/>
    <s v="Zhejiang Zhenhai power plant"/>
    <s v="浙能镇海天然气公司燃机搬迁改造项目"/>
    <s v="2"/>
    <s v="NG"/>
    <n v="430"/>
    <x v="1"/>
    <x v="0"/>
    <s v="Y"/>
    <m/>
    <m/>
    <m/>
    <x v="43"/>
    <m/>
    <m/>
    <m/>
    <n v="30.023696000000001"/>
    <n v="121.662627"/>
    <s v="exact"/>
    <s v="Ningbo"/>
    <m/>
    <s v="Zhenhai District"/>
    <s v="Zhejiang"/>
    <x v="2"/>
    <s v="Eastern Asia"/>
    <m/>
    <m/>
    <m/>
    <m/>
    <m/>
    <m/>
    <m/>
    <m/>
    <s v="L408133"/>
    <s v="G412264"/>
  </r>
  <r>
    <s v="https://www.gem.wiki/Zhejiang_Zhenneng_Zhenhai_United_Power_Generation_Co.,_Ltd._power_station"/>
    <x v="72"/>
    <s v="Zhejiang Zhenneng Zhenhai United Power Generation Co., Ltd. power station"/>
    <s v="浙能镇海联合发电公司燃机异地迁建改造项目"/>
    <s v="1"/>
    <s v="NG"/>
    <n v="490"/>
    <x v="1"/>
    <x v="0"/>
    <s v="not found"/>
    <m/>
    <m/>
    <m/>
    <x v="7"/>
    <m/>
    <m/>
    <m/>
    <n v="29.070951999999998"/>
    <n v="119.58037400000001"/>
    <s v="exact"/>
    <s v="Jinhua"/>
    <s v="Dongxi Industrial Zone"/>
    <s v="Wucheng District"/>
    <s v="Zhejiang"/>
    <x v="2"/>
    <s v="Eastern Asia"/>
    <m/>
    <m/>
    <m/>
    <m/>
    <m/>
    <m/>
    <m/>
    <m/>
    <s v="L408132"/>
    <s v="G412263"/>
  </r>
  <r>
    <s v="https://www.gem.wiki/Zheneng_Changshan_Gas_power_station"/>
    <x v="72"/>
    <s v="Zheneng Changshan Gas power station"/>
    <s v="浙能常山天然气热电厂"/>
    <s v="1"/>
    <s v="NG/LNG"/>
    <n v="458"/>
    <x v="0"/>
    <x v="0"/>
    <s v="Y"/>
    <m/>
    <m/>
    <m/>
    <x v="2"/>
    <m/>
    <m/>
    <m/>
    <n v="28.925712000000001"/>
    <n v="118.462985"/>
    <s v="exact"/>
    <s v="Quzhou"/>
    <s v="Changshan County"/>
    <m/>
    <s v="Zhejiang"/>
    <x v="2"/>
    <s v="Eastern Asia"/>
    <m/>
    <m/>
    <m/>
    <m/>
    <m/>
    <m/>
    <s v="1096134"/>
    <n v="1250218"/>
    <s v="L405845"/>
    <s v="G405745"/>
  </r>
  <r>
    <s v="https://www.gem.wiki/Zheneng_Changxing_Natural_Gas_power_station"/>
    <x v="72"/>
    <s v="Zheneng Changxing Natural Gas power station"/>
    <s v="浙能长兴天然气热电厂"/>
    <s v="1"/>
    <s v="NG"/>
    <n v="435"/>
    <x v="0"/>
    <x v="0"/>
    <s v="Y"/>
    <m/>
    <m/>
    <m/>
    <x v="22"/>
    <m/>
    <m/>
    <m/>
    <n v="30.979486999999999"/>
    <n v="119.92028000000001"/>
    <s v="exact"/>
    <s v="Huzhou"/>
    <s v="Changxing County"/>
    <m/>
    <s v="Zhejiang"/>
    <x v="2"/>
    <s v="Eastern Asia"/>
    <m/>
    <m/>
    <s v="Zhejiang Changxing natural gas cogeneration project"/>
    <m/>
    <m/>
    <m/>
    <s v="1141191"/>
    <n v="1253669"/>
    <s v="L405846"/>
    <s v="G405754"/>
  </r>
  <r>
    <s v="https://www.gem.wiki/Zheneng_Changxing_Natural_Gas_power_station"/>
    <x v="72"/>
    <s v="Zheneng Changxing Natural Gas power station"/>
    <s v="浙能长兴天然气热电厂"/>
    <s v="2"/>
    <s v="NG"/>
    <n v="435"/>
    <x v="0"/>
    <x v="0"/>
    <s v="Y"/>
    <m/>
    <m/>
    <m/>
    <x v="22"/>
    <m/>
    <m/>
    <m/>
    <n v="30.979486999999999"/>
    <n v="119.92028000000001"/>
    <s v="exact"/>
    <s v="Huzhou"/>
    <s v="Changxing County"/>
    <m/>
    <s v="Zhejiang"/>
    <x v="2"/>
    <s v="Eastern Asia"/>
    <m/>
    <m/>
    <s v="Zhejiang Changxing natural gas cogeneration project"/>
    <m/>
    <m/>
    <m/>
    <s v="1141191"/>
    <n v="1253670"/>
    <s v="L405846"/>
    <s v="G405755"/>
  </r>
  <r>
    <s v="https://www.gem.wiki/Zheneng_Jinhua_Gas_power_station"/>
    <x v="72"/>
    <s v="Zheneng Jinhua Gas power station"/>
    <s v="浙能金华燃机热电厂"/>
    <s v="1"/>
    <s v="NG"/>
    <n v="186"/>
    <x v="0"/>
    <x v="0"/>
    <s v="not found"/>
    <m/>
    <m/>
    <m/>
    <x v="21"/>
    <m/>
    <m/>
    <m/>
    <n v="29.069832999999999"/>
    <n v="119.580378"/>
    <s v="exact"/>
    <s v="Jinghua"/>
    <m/>
    <s v="Wucheng District"/>
    <s v="Zhejiang"/>
    <x v="2"/>
    <s v="Eastern Asia"/>
    <m/>
    <m/>
    <m/>
    <m/>
    <m/>
    <m/>
    <m/>
    <m/>
    <s v="L405847"/>
    <s v="G405768"/>
  </r>
  <r>
    <s v="https://www.gem.wiki/Zheneng_Ningbo_Zhenhai_Power_Center_Natural_Gas_Thermal_power_station"/>
    <x v="72"/>
    <s v="Zheneng Ningbo Zhenhai Power Center Natural Gas Thermal power station"/>
    <s v="浙能宁波镇海动力中心天然气热电厂"/>
    <s v="1"/>
    <s v="LNG"/>
    <n v="350"/>
    <x v="0"/>
    <x v="0"/>
    <s v="Y"/>
    <m/>
    <m/>
    <m/>
    <x v="2"/>
    <m/>
    <m/>
    <m/>
    <n v="30.022470999999999"/>
    <n v="121.661074"/>
    <s v="exact"/>
    <s v="Ningbo"/>
    <m/>
    <s v="Zhenhai District"/>
    <s v="Zhejiang"/>
    <x v="2"/>
    <s v="Eastern Asia"/>
    <m/>
    <m/>
    <s v="Zheneng Ningbo Zhenhai Power Center Natural Gas Cogeneration Project"/>
    <m/>
    <m/>
    <m/>
    <s v="1062285"/>
    <m/>
    <s v="L405848"/>
    <s v="G405752"/>
  </r>
  <r>
    <s v="https://www.gem.wiki/Zheneng_Ningbo_Zhenhai_Power_Center_Natural_Gas_Thermal_power_station"/>
    <x v="72"/>
    <s v="Zheneng Ningbo Zhenhai Power Center Natural Gas Thermal power station"/>
    <s v="浙能宁波镇海动力中心天然气热电厂"/>
    <s v="2"/>
    <s v="LNG"/>
    <n v="350"/>
    <x v="0"/>
    <x v="0"/>
    <s v="Y"/>
    <m/>
    <m/>
    <m/>
    <x v="2"/>
    <m/>
    <m/>
    <m/>
    <n v="30.022470999999999"/>
    <n v="121.661074"/>
    <s v="exact"/>
    <s v="Ningbo"/>
    <m/>
    <s v="Zhenhai District"/>
    <s v="Zhejiang"/>
    <x v="2"/>
    <s v="Eastern Asia"/>
    <m/>
    <m/>
    <s v="Zheneng Ningbo Zhenhai Power Center Natural Gas Cogeneration Project"/>
    <m/>
    <m/>
    <m/>
    <s v="1062285"/>
    <m/>
    <s v="L405848"/>
    <s v="G405753"/>
  </r>
  <r>
    <s v="https://www.gem.wiki/Zheneng_Wenzhou_Longwan_power_station"/>
    <x v="72"/>
    <s v="Zheneng Wenzhou Longwan power station"/>
    <s v="浙能温州龙湾燃机发电厂"/>
    <s v="1"/>
    <s v="NG"/>
    <n v="342"/>
    <x v="0"/>
    <x v="0"/>
    <s v="not found"/>
    <m/>
    <m/>
    <m/>
    <x v="14"/>
    <m/>
    <m/>
    <m/>
    <n v="27.968582999999999"/>
    <n v="120.807422"/>
    <s v="exact"/>
    <s v="Wenzhou"/>
    <m/>
    <s v="Longwan District"/>
    <s v="Zhejiang"/>
    <x v="2"/>
    <s v="Eastern Asia"/>
    <m/>
    <m/>
    <s v="Wenzhou Gas Turbine Power Generation Co., Ltd."/>
    <m/>
    <m/>
    <m/>
    <m/>
    <m/>
    <s v="L405849"/>
    <s v="G405767"/>
  </r>
  <r>
    <s v="https://www.gem.wiki/Zheneng_Zhenhai_Natural_Gas_power_station"/>
    <x v="72"/>
    <s v="Zheneng Zhenhai Natural Gas power station"/>
    <s v="浙能镇海天然气发电厂"/>
    <s v="1"/>
    <s v="NG"/>
    <n v="395"/>
    <x v="0"/>
    <x v="0"/>
    <s v="not found"/>
    <m/>
    <m/>
    <m/>
    <x v="4"/>
    <m/>
    <m/>
    <m/>
    <n v="29.946169000000001"/>
    <n v="121.688796"/>
    <s v="exact"/>
    <s v="Ningbo"/>
    <m/>
    <s v="Zhenhai District"/>
    <s v="Zhejiang"/>
    <x v="2"/>
    <s v="Eastern Asia"/>
    <m/>
    <m/>
    <m/>
    <m/>
    <m/>
    <m/>
    <m/>
    <m/>
    <s v="L405851"/>
    <s v="G405749"/>
  </r>
  <r>
    <s v="https://www.gem.wiki/Zheneng_Zhenhai_Natural_Gas_power_station"/>
    <x v="72"/>
    <s v="Zheneng Zhenhai Natural Gas power station"/>
    <s v="浙能镇海天然气发电厂"/>
    <s v="2"/>
    <s v="NG"/>
    <n v="395"/>
    <x v="0"/>
    <x v="0"/>
    <s v="not found"/>
    <m/>
    <m/>
    <m/>
    <x v="4"/>
    <m/>
    <m/>
    <m/>
    <n v="29.946169000000001"/>
    <n v="121.688796"/>
    <s v="exact"/>
    <s v="Ningbo"/>
    <m/>
    <s v="Zhenhai District"/>
    <s v="Zhejiang"/>
    <x v="2"/>
    <s v="Eastern Asia"/>
    <m/>
    <m/>
    <m/>
    <m/>
    <m/>
    <m/>
    <m/>
    <m/>
    <s v="L405851"/>
    <s v="G405750"/>
  </r>
  <r>
    <s v="https://www.gem.wiki/Zheneng_Zhenhai_United_power_station"/>
    <x v="72"/>
    <s v="Zheneng Zhenhai United power station"/>
    <s v="浙能镇海联合发电厂"/>
    <s v="1"/>
    <s v="NG"/>
    <n v="344"/>
    <x v="0"/>
    <x v="0"/>
    <s v="not found"/>
    <m/>
    <m/>
    <m/>
    <x v="14"/>
    <m/>
    <m/>
    <m/>
    <n v="29.943895000000001"/>
    <n v="121.68400699999999"/>
    <s v="exact"/>
    <s v="Ningbo"/>
    <m/>
    <s v="Zhenhai District"/>
    <s v="Zhejiang"/>
    <x v="2"/>
    <s v="Eastern Asia"/>
    <m/>
    <m/>
    <m/>
    <m/>
    <m/>
    <m/>
    <m/>
    <m/>
    <s v="L405852"/>
    <s v="G405751"/>
  </r>
  <r>
    <s v="https://www.gem.wiki/Zhishicheng_Hengyun_power_station"/>
    <x v="72"/>
    <s v="Zhishicheng Hengyun power station"/>
    <s v="知识城恒运天然气热电联产项目"/>
    <s v="1"/>
    <s v="NG"/>
    <n v="460"/>
    <x v="2"/>
    <x v="0"/>
    <s v="Y"/>
    <s v="not found"/>
    <s v="not found"/>
    <m/>
    <x v="7"/>
    <m/>
    <m/>
    <m/>
    <n v="23.355235019641899"/>
    <n v="113.517932152139"/>
    <s v="approximate"/>
    <s v="Guangzhou"/>
    <m/>
    <s v="Huangpu District"/>
    <s v="Guangdong"/>
    <x v="2"/>
    <s v="Eastern Asia"/>
    <m/>
    <m/>
    <m/>
    <m/>
    <m/>
    <m/>
    <m/>
    <m/>
    <s v="L407746"/>
    <s v="G410245"/>
  </r>
  <r>
    <s v="https://www.gem.wiki/Zhishicheng_Hengyun_power_station"/>
    <x v="72"/>
    <s v="Zhishicheng Hengyun power station"/>
    <s v="知识城恒运天然气热电联产项目"/>
    <s v="2"/>
    <s v="NG"/>
    <n v="460"/>
    <x v="2"/>
    <x v="0"/>
    <s v="Y"/>
    <s v="not found"/>
    <s v="not found"/>
    <m/>
    <x v="7"/>
    <m/>
    <m/>
    <m/>
    <n v="23.355235019641899"/>
    <n v="113.517932152139"/>
    <s v="approximate"/>
    <s v="Guangzhou"/>
    <m/>
    <s v="Huangpu District"/>
    <s v="Guangdong"/>
    <x v="2"/>
    <s v="Eastern Asia"/>
    <m/>
    <m/>
    <m/>
    <m/>
    <m/>
    <m/>
    <m/>
    <m/>
    <s v="L407746"/>
    <s v="G410244"/>
  </r>
  <r>
    <s v="https://www.gem.wiki/Zhongshan_Nanlang_Gas_power_station"/>
    <x v="72"/>
    <s v="Zhongshan Nanlang Gas power station"/>
    <s v="中山南朗燃气电厂"/>
    <s v="1"/>
    <s v="LNG"/>
    <n v="180"/>
    <x v="0"/>
    <x v="0"/>
    <s v="Y"/>
    <m/>
    <m/>
    <m/>
    <x v="21"/>
    <m/>
    <m/>
    <m/>
    <n v="22.552029999999998"/>
    <n v="113.5694"/>
    <s v="exact"/>
    <s v="Zhongshan"/>
    <s v="Nanlang Town"/>
    <m/>
    <s v="Guangdong"/>
    <x v="2"/>
    <s v="Eastern Asia"/>
    <m/>
    <m/>
    <m/>
    <m/>
    <m/>
    <m/>
    <m/>
    <m/>
    <s v="L405853"/>
    <s v="G405329"/>
  </r>
  <r>
    <s v="https://www.gem.wiki/Zhongshan_Nanlang_Gas_power_station"/>
    <x v="72"/>
    <s v="Zhongshan Nanlang Gas power station"/>
    <s v="中山南朗燃气电厂"/>
    <s v="2"/>
    <s v="LNG"/>
    <n v="180"/>
    <x v="0"/>
    <x v="0"/>
    <s v="Y"/>
    <m/>
    <m/>
    <m/>
    <x v="21"/>
    <m/>
    <m/>
    <m/>
    <n v="22.552029999999998"/>
    <n v="113.5694"/>
    <s v="exact"/>
    <s v="Zhongshan"/>
    <s v="Nanlang Town"/>
    <m/>
    <s v="Guangdong"/>
    <x v="2"/>
    <s v="Eastern Asia"/>
    <m/>
    <m/>
    <m/>
    <m/>
    <m/>
    <m/>
    <m/>
    <m/>
    <s v="L405853"/>
    <s v="G405330"/>
  </r>
  <r>
    <s v="https://www.gem.wiki/Zhongshan_Yong'an_Gas_Thermal_power_station"/>
    <x v="72"/>
    <s v="Zhongshan Yong'an Gas Thermal power station"/>
    <s v="中山永安热电厂"/>
    <s v="1-1"/>
    <s v="LNG"/>
    <n v="180"/>
    <x v="0"/>
    <x v="0"/>
    <s v="Y"/>
    <m/>
    <m/>
    <m/>
    <x v="21"/>
    <m/>
    <m/>
    <m/>
    <n v="22.665361000000001"/>
    <n v="113.195853"/>
    <s v="exact"/>
    <s v="Zhongshan"/>
    <s v="Xiaolan Town"/>
    <m/>
    <s v="Guangdong"/>
    <x v="2"/>
    <s v="Eastern Asia"/>
    <m/>
    <m/>
    <m/>
    <m/>
    <m/>
    <m/>
    <m/>
    <m/>
    <s v="L405854"/>
    <s v="G405205"/>
  </r>
  <r>
    <s v="https://www.gem.wiki/Zhongshan_Yong'an_Gas_Thermal_power_station"/>
    <x v="72"/>
    <s v="Zhongshan Yong'an Gas Thermal power station"/>
    <s v="中山永安热电厂"/>
    <s v="2-1"/>
    <s v="LNG"/>
    <n v="220"/>
    <x v="1"/>
    <x v="0"/>
    <s v="Y"/>
    <s v="not found"/>
    <s v="not found"/>
    <s v="N"/>
    <x v="3"/>
    <m/>
    <m/>
    <m/>
    <n v="22.665361000000001"/>
    <n v="113.195853"/>
    <s v="exact"/>
    <s v="Zhongshan"/>
    <s v="Xiaolan Town"/>
    <m/>
    <s v="Guangdong"/>
    <x v="2"/>
    <s v="Eastern Asia"/>
    <m/>
    <m/>
    <s v="Zhongshan Xiaolan Yong‘an Phase II Natural Gas Cogeneration Project"/>
    <m/>
    <m/>
    <m/>
    <m/>
    <m/>
    <s v="L405854"/>
    <s v="G405206"/>
  </r>
  <r>
    <s v="https://www.gem.wiki/Zhongxin_Iron_and_Steel_Group_Co.,_Ltd._Gas_Power_Project"/>
    <x v="72"/>
    <s v="Zhongxin Iron and Steel Group Co., Ltd. Gas Power Project"/>
    <s v="中新钢铁集团有限公司特钢板材减量置换技改配套综合利用2×65MW发电项目"/>
    <s v="1"/>
    <s v="BFG"/>
    <n v="65"/>
    <x v="0"/>
    <x v="3"/>
    <s v="not found"/>
    <s v="not found"/>
    <s v="not found"/>
    <s v="N"/>
    <x v="30"/>
    <m/>
    <m/>
    <m/>
    <n v="34.361429000000001"/>
    <n v="118.266992"/>
    <s v="exact"/>
    <s v="Xuzhou"/>
    <s v="Xinyi Economic Development Zone"/>
    <m/>
    <s v="Jiangsu"/>
    <x v="2"/>
    <s v="Eastern Asia"/>
    <m/>
    <m/>
    <m/>
    <m/>
    <m/>
    <m/>
    <m/>
    <m/>
    <s v="L408131"/>
    <s v="G412262"/>
  </r>
  <r>
    <s v="https://www.gem.wiki/Zhongxin_Iron_and_Steel_Group_Co.,_Ltd._Gas_Power_Project"/>
    <x v="72"/>
    <s v="Zhongxin Iron and Steel Group Co., Ltd. Gas Power Project"/>
    <s v="中新钢铁集团有限公司特钢板材减量置换技改配套综合利用2×65MW发电项目"/>
    <s v="2"/>
    <s v="BFG"/>
    <n v="65"/>
    <x v="0"/>
    <x v="3"/>
    <s v="not found"/>
    <s v="not found"/>
    <s v="not found"/>
    <s v="N"/>
    <x v="30"/>
    <m/>
    <m/>
    <m/>
    <n v="34.361429000000001"/>
    <n v="118.266992"/>
    <s v="exact"/>
    <s v="Xuzhou"/>
    <s v="Xinyi Economic Development Zone"/>
    <m/>
    <s v="Jiangsu"/>
    <x v="2"/>
    <s v="Eastern Asia"/>
    <m/>
    <m/>
    <m/>
    <m/>
    <m/>
    <m/>
    <m/>
    <m/>
    <s v="L408131"/>
    <s v="G412261"/>
  </r>
  <r>
    <s v="https://www.gem.wiki/Zhoushan_Petrochemical_Base_Cogen_power_station"/>
    <x v="72"/>
    <s v="Zhoushan Petrochemical Base Cogen power station"/>
    <s v="舟山石化热电厂"/>
    <s v="1"/>
    <s v="LNG"/>
    <n v="180"/>
    <x v="2"/>
    <x v="0"/>
    <s v="Y"/>
    <s v="not found"/>
    <s v="not found"/>
    <s v="N"/>
    <x v="3"/>
    <m/>
    <m/>
    <m/>
    <n v="30.32603095"/>
    <n v="121.9582561"/>
    <s v="exact"/>
    <s v="Zhoushan"/>
    <m/>
    <s v="Daishan County"/>
    <s v="Zhejiang"/>
    <x v="2"/>
    <s v="Eastern Asia"/>
    <m/>
    <m/>
    <m/>
    <s v="both"/>
    <s v="Chemicals"/>
    <m/>
    <m/>
    <m/>
    <s v="L104914"/>
    <s v="G410338"/>
  </r>
  <r>
    <s v="https://www.gem.wiki/Zhoushan_Petrochemical_Base_Cogen_power_station"/>
    <x v="72"/>
    <s v="Zhoushan Petrochemical Base Cogen power station"/>
    <s v="舟山石化热电厂"/>
    <s v="2"/>
    <s v="LNG"/>
    <n v="180"/>
    <x v="2"/>
    <x v="0"/>
    <s v="Y"/>
    <s v="not found"/>
    <s v="not found"/>
    <s v="N"/>
    <x v="3"/>
    <m/>
    <m/>
    <m/>
    <n v="30.32603095"/>
    <n v="121.9582561"/>
    <s v="exact"/>
    <s v="Zhoushan"/>
    <m/>
    <s v="Daishan County"/>
    <s v="Zhejiang"/>
    <x v="2"/>
    <s v="Eastern Asia"/>
    <m/>
    <m/>
    <m/>
    <s v="both"/>
    <s v="Chemicals"/>
    <m/>
    <m/>
    <m/>
    <s v="L104914"/>
    <s v="G410337"/>
  </r>
  <r>
    <s v="https://www.gem.wiki/Zhoushan_Petrochemical_Base_Cogen_power_station"/>
    <x v="72"/>
    <s v="Zhoushan Petrochemical Base Cogen power station"/>
    <s v="舟山石化热电厂"/>
    <s v="3"/>
    <s v="LNG"/>
    <n v="180"/>
    <x v="2"/>
    <x v="0"/>
    <s v="Y"/>
    <s v="not found"/>
    <s v="not found"/>
    <s v="N"/>
    <x v="3"/>
    <m/>
    <m/>
    <m/>
    <n v="30.32603095"/>
    <n v="121.9582561"/>
    <s v="exact"/>
    <s v="Zhoushan"/>
    <m/>
    <s v="Daishan County"/>
    <s v="Zhejiang"/>
    <x v="2"/>
    <s v="Eastern Asia"/>
    <m/>
    <m/>
    <m/>
    <s v="both"/>
    <s v="Chemicals"/>
    <m/>
    <m/>
    <m/>
    <s v="L104914"/>
    <s v="G410336"/>
  </r>
  <r>
    <s v="https://www.gem.wiki/Dhekelia_power_station"/>
    <x v="73"/>
    <s v="Dhekelia power station"/>
    <m/>
    <s v="B1"/>
    <s v="HFO"/>
    <n v="60"/>
    <x v="0"/>
    <x v="3"/>
    <s v="Y"/>
    <m/>
    <m/>
    <m/>
    <x v="26"/>
    <m/>
    <m/>
    <m/>
    <n v="34.980400000000003"/>
    <n v="33.745699999999999"/>
    <s v="exact"/>
    <m/>
    <m/>
    <m/>
    <m/>
    <x v="2"/>
    <s v="Western Asia"/>
    <m/>
    <m/>
    <m/>
    <m/>
    <m/>
    <m/>
    <s v="1085959, 1014193"/>
    <n v="1112063"/>
    <s v="L100001000065"/>
    <s v="G100001000155"/>
  </r>
  <r>
    <s v="https://www.gem.wiki/Dhekelia_power_station"/>
    <x v="73"/>
    <s v="Dhekelia power station"/>
    <m/>
    <s v="B2"/>
    <s v="HFO"/>
    <n v="60"/>
    <x v="0"/>
    <x v="3"/>
    <s v="Y"/>
    <m/>
    <m/>
    <m/>
    <x v="27"/>
    <m/>
    <m/>
    <m/>
    <n v="34.980400000000003"/>
    <n v="33.745699999999999"/>
    <s v="exact"/>
    <m/>
    <m/>
    <m/>
    <m/>
    <x v="2"/>
    <s v="Western Asia"/>
    <m/>
    <m/>
    <m/>
    <m/>
    <m/>
    <m/>
    <s v="1085959, 1014193"/>
    <n v="1112064"/>
    <s v="L100001000065"/>
    <s v="G100001000156"/>
  </r>
  <r>
    <s v="https://www.gem.wiki/Dhekelia_power_station"/>
    <x v="73"/>
    <s v="Dhekelia power station"/>
    <m/>
    <s v="B3"/>
    <s v="HFO"/>
    <n v="60"/>
    <x v="0"/>
    <x v="3"/>
    <s v="Y"/>
    <m/>
    <m/>
    <m/>
    <x v="32"/>
    <m/>
    <m/>
    <m/>
    <n v="34.980400000000003"/>
    <n v="33.745699999999999"/>
    <s v="exact"/>
    <m/>
    <m/>
    <m/>
    <m/>
    <x v="2"/>
    <s v="Western Asia"/>
    <m/>
    <m/>
    <m/>
    <m/>
    <m/>
    <m/>
    <s v="1085959, 1014193"/>
    <n v="1112065"/>
    <s v="L100001000065"/>
    <s v="G100001000157"/>
  </r>
  <r>
    <s v="https://www.gem.wiki/Dhekelia_power_station"/>
    <x v="73"/>
    <s v="Dhekelia power station"/>
    <m/>
    <s v="B4"/>
    <s v="HFO"/>
    <n v="60"/>
    <x v="0"/>
    <x v="3"/>
    <s v="Y"/>
    <m/>
    <m/>
    <m/>
    <x v="32"/>
    <m/>
    <m/>
    <m/>
    <n v="34.980400000000003"/>
    <n v="33.745699999999999"/>
    <s v="exact"/>
    <m/>
    <m/>
    <m/>
    <m/>
    <x v="2"/>
    <s v="Western Asia"/>
    <m/>
    <m/>
    <m/>
    <m/>
    <m/>
    <m/>
    <s v="1085959, 1014193"/>
    <n v="1112066"/>
    <s v="L100001000065"/>
    <s v="G100001000158"/>
  </r>
  <r>
    <s v="https://www.gem.wiki/Dhekelia_power_station"/>
    <x v="73"/>
    <s v="Dhekelia power station"/>
    <m/>
    <s v="B5"/>
    <s v="HFO"/>
    <n v="60"/>
    <x v="0"/>
    <x v="3"/>
    <s v="Y"/>
    <m/>
    <m/>
    <m/>
    <x v="18"/>
    <m/>
    <m/>
    <m/>
    <n v="34.980400000000003"/>
    <n v="33.745699999999999"/>
    <s v="exact"/>
    <m/>
    <m/>
    <m/>
    <m/>
    <x v="2"/>
    <s v="Western Asia"/>
    <m/>
    <m/>
    <m/>
    <m/>
    <m/>
    <m/>
    <s v="1085959, 1014193"/>
    <n v="1112067"/>
    <s v="L100001000065"/>
    <s v="G100001000159"/>
  </r>
  <r>
    <s v="https://www.gem.wiki/Dhekelia_power_station"/>
    <x v="73"/>
    <s v="Dhekelia power station"/>
    <m/>
    <s v="B6"/>
    <s v="HFO"/>
    <n v="60"/>
    <x v="0"/>
    <x v="3"/>
    <s v="Y"/>
    <m/>
    <m/>
    <m/>
    <x v="19"/>
    <m/>
    <m/>
    <m/>
    <n v="34.980400000000003"/>
    <n v="33.745699999999999"/>
    <s v="exact"/>
    <m/>
    <m/>
    <m/>
    <m/>
    <x v="2"/>
    <s v="Western Asia"/>
    <m/>
    <m/>
    <m/>
    <m/>
    <m/>
    <m/>
    <s v="1085959, 1014193"/>
    <n v="1112068"/>
    <s v="L100001000065"/>
    <s v="G100001000160"/>
  </r>
  <r>
    <s v="https://www.gem.wiki/Dhekelia_power_station"/>
    <x v="73"/>
    <s v="Dhekelia power station"/>
    <m/>
    <s v="IC1-3"/>
    <s v="D/HFO"/>
    <n v="51"/>
    <x v="0"/>
    <x v="6"/>
    <m/>
    <m/>
    <m/>
    <m/>
    <x v="9"/>
    <m/>
    <m/>
    <m/>
    <n v="34.980400000000003"/>
    <n v="33.745699999999999"/>
    <s v="exact"/>
    <m/>
    <m/>
    <m/>
    <m/>
    <x v="2"/>
    <s v="Western Asia"/>
    <m/>
    <m/>
    <m/>
    <m/>
    <m/>
    <m/>
    <s v="1085959, 1014193"/>
    <n v="1232830"/>
    <s v="L100001000065"/>
    <s v="G100001000161"/>
  </r>
  <r>
    <s v="https://www.gem.wiki/Dhekelia_power_station"/>
    <x v="73"/>
    <s v="Dhekelia power station"/>
    <m/>
    <s v="IC4-6"/>
    <s v="D/HFO"/>
    <n v="51"/>
    <x v="0"/>
    <x v="6"/>
    <m/>
    <m/>
    <m/>
    <m/>
    <x v="1"/>
    <m/>
    <m/>
    <m/>
    <n v="34.980400000000003"/>
    <n v="33.745699999999999"/>
    <s v="exact"/>
    <m/>
    <m/>
    <m/>
    <m/>
    <x v="2"/>
    <s v="Western Asia"/>
    <m/>
    <m/>
    <m/>
    <m/>
    <m/>
    <m/>
    <s v="1085959, 1014193"/>
    <n v="1215415"/>
    <s v="L100001000065"/>
    <s v="G100001000162"/>
  </r>
  <r>
    <s v="https://www.gem.wiki/Kalecik_power_station"/>
    <x v="73"/>
    <s v="Kalecik power station"/>
    <m/>
    <s v="IC1-2"/>
    <s v="HFO"/>
    <n v="35"/>
    <x v="0"/>
    <x v="6"/>
    <s v="Y"/>
    <m/>
    <m/>
    <m/>
    <x v="16"/>
    <m/>
    <m/>
    <m/>
    <n v="35.328099999999999"/>
    <n v="33.994500000000002"/>
    <s v="exact"/>
    <m/>
    <m/>
    <m/>
    <m/>
    <x v="2"/>
    <s v="Western Asia"/>
    <m/>
    <m/>
    <m/>
    <m/>
    <m/>
    <m/>
    <s v="1078482"/>
    <n v="1220151"/>
    <s v="L100001000066"/>
    <s v="G100001000163"/>
  </r>
  <r>
    <s v="https://www.gem.wiki/Kalecik_power_station"/>
    <x v="73"/>
    <s v="Kalecik power station"/>
    <m/>
    <s v="IC3-6"/>
    <s v="HFO"/>
    <n v="78"/>
    <x v="0"/>
    <x v="6"/>
    <s v="Y"/>
    <m/>
    <m/>
    <m/>
    <x v="94"/>
    <m/>
    <m/>
    <m/>
    <n v="35.328099999999999"/>
    <n v="33.994500000000002"/>
    <s v="exact"/>
    <m/>
    <m/>
    <m/>
    <m/>
    <x v="2"/>
    <s v="Western Asia"/>
    <m/>
    <m/>
    <m/>
    <m/>
    <m/>
    <m/>
    <s v="1078482"/>
    <s v="1301831, 1301832, 1301798, 1301799, 1233876"/>
    <s v="L100001000066"/>
    <s v="G100001000164"/>
  </r>
  <r>
    <s v="https://www.gem.wiki/Mari_power_station"/>
    <x v="73"/>
    <s v="Mari power station"/>
    <m/>
    <s v="1"/>
    <s v="LNG"/>
    <n v="260"/>
    <x v="1"/>
    <x v="0"/>
    <s v="not found"/>
    <s v="Hydrogen capable: turbine"/>
    <m/>
    <m/>
    <x v="49"/>
    <m/>
    <m/>
    <m/>
    <n v="34.729446000000003"/>
    <n v="33.282530000000001"/>
    <s v="exact"/>
    <s v="Mari"/>
    <m/>
    <s v="Larnaca"/>
    <m/>
    <x v="2"/>
    <s v="Western Asia"/>
    <m/>
    <m/>
    <m/>
    <m/>
    <m/>
    <m/>
    <s v="1127167"/>
    <s v="1155619, 1296887, 1309709, 1296888"/>
    <s v="L100000406389"/>
    <s v="G100000406313"/>
  </r>
  <r>
    <s v="https://www.gem.wiki/Moni_power_station"/>
    <x v="73"/>
    <s v="Moni power station"/>
    <m/>
    <s v="GT1"/>
    <s v="D"/>
    <n v="37.5"/>
    <x v="0"/>
    <x v="1"/>
    <s v="Y"/>
    <m/>
    <m/>
    <m/>
    <x v="18"/>
    <m/>
    <m/>
    <m/>
    <n v="34.710500000000003"/>
    <n v="33.182499999999997"/>
    <s v="exact"/>
    <m/>
    <m/>
    <m/>
    <m/>
    <x v="2"/>
    <s v="Western Asia"/>
    <m/>
    <m/>
    <m/>
    <m/>
    <m/>
    <m/>
    <s v="1014194"/>
    <n v="1133670"/>
    <s v="L100001000067"/>
    <s v="G100001000165"/>
  </r>
  <r>
    <s v="https://www.gem.wiki/Moni_power_station"/>
    <x v="73"/>
    <s v="Moni power station"/>
    <m/>
    <s v="GT2"/>
    <s v="D"/>
    <n v="37.5"/>
    <x v="0"/>
    <x v="1"/>
    <m/>
    <m/>
    <m/>
    <m/>
    <x v="18"/>
    <m/>
    <m/>
    <m/>
    <n v="34.710500000000003"/>
    <n v="33.182499999999997"/>
    <s v="exact"/>
    <m/>
    <m/>
    <m/>
    <m/>
    <x v="2"/>
    <s v="Western Asia"/>
    <m/>
    <m/>
    <m/>
    <m/>
    <m/>
    <m/>
    <s v="1014194"/>
    <n v="1133671"/>
    <s v="L100001000067"/>
    <s v="G100001000166"/>
  </r>
  <r>
    <s v="https://www.gem.wiki/Moni_power_station"/>
    <x v="73"/>
    <s v="Moni power station"/>
    <m/>
    <s v="GT3"/>
    <s v="D"/>
    <n v="37.5"/>
    <x v="0"/>
    <x v="1"/>
    <m/>
    <m/>
    <m/>
    <m/>
    <x v="67"/>
    <m/>
    <m/>
    <m/>
    <n v="34.710500000000003"/>
    <n v="33.182499999999997"/>
    <s v="exact"/>
    <m/>
    <m/>
    <m/>
    <m/>
    <x v="2"/>
    <s v="Western Asia"/>
    <m/>
    <m/>
    <m/>
    <m/>
    <m/>
    <m/>
    <s v="1014194"/>
    <n v="1133672"/>
    <s v="L100001000067"/>
    <s v="G100001000167"/>
  </r>
  <r>
    <s v="https://www.gem.wiki/Moni_power_station"/>
    <x v="73"/>
    <s v="Moni power station"/>
    <m/>
    <s v="GT4"/>
    <s v="D"/>
    <n v="37.5"/>
    <x v="0"/>
    <x v="1"/>
    <m/>
    <m/>
    <m/>
    <m/>
    <x v="67"/>
    <m/>
    <m/>
    <m/>
    <n v="34.710500000000003"/>
    <n v="33.182499999999997"/>
    <s v="exact"/>
    <m/>
    <m/>
    <m/>
    <m/>
    <x v="2"/>
    <s v="Western Asia"/>
    <m/>
    <m/>
    <m/>
    <m/>
    <m/>
    <m/>
    <s v="1014194"/>
    <n v="1133673"/>
    <s v="L100001000067"/>
    <s v="G100001000168"/>
  </r>
  <r>
    <s v="https://www.gem.wiki/Teknecik_power_station"/>
    <x v="73"/>
    <s v="Teknecik power station"/>
    <m/>
    <s v="IC1-8"/>
    <s v="D"/>
    <n v="140"/>
    <x v="0"/>
    <x v="6"/>
    <m/>
    <m/>
    <m/>
    <m/>
    <x v="95"/>
    <m/>
    <m/>
    <m/>
    <n v="35.335000000000001"/>
    <n v="33.457700000000003"/>
    <s v="exact"/>
    <m/>
    <m/>
    <m/>
    <m/>
    <x v="2"/>
    <s v="Western Asia"/>
    <m/>
    <m/>
    <m/>
    <m/>
    <m/>
    <m/>
    <s v="1059330"/>
    <s v="1220145, 1220149"/>
    <s v="L100001000068"/>
    <s v="G100001000171"/>
  </r>
  <r>
    <s v="https://www.gem.wiki/Teknecik_power_station"/>
    <x v="73"/>
    <s v="Teknecik power station"/>
    <m/>
    <s v="ST1"/>
    <s v="HFO/NG"/>
    <n v="60"/>
    <x v="0"/>
    <x v="3"/>
    <m/>
    <m/>
    <m/>
    <m/>
    <x v="48"/>
    <m/>
    <m/>
    <m/>
    <n v="35.335000000000001"/>
    <n v="33.457700000000003"/>
    <s v="exact"/>
    <m/>
    <m/>
    <m/>
    <m/>
    <x v="2"/>
    <s v="Western Asia"/>
    <m/>
    <m/>
    <m/>
    <m/>
    <m/>
    <m/>
    <s v="1059330"/>
    <n v="1160398"/>
    <s v="L100001000068"/>
    <s v="G100001000169"/>
  </r>
  <r>
    <s v="https://www.gem.wiki/Teknecik_power_station"/>
    <x v="73"/>
    <s v="Teknecik power station"/>
    <m/>
    <s v="ST2"/>
    <s v="HFO/NG"/>
    <n v="60"/>
    <x v="0"/>
    <x v="3"/>
    <m/>
    <m/>
    <m/>
    <m/>
    <x v="67"/>
    <m/>
    <m/>
    <m/>
    <n v="35.335000000000001"/>
    <n v="33.457700000000003"/>
    <s v="exact"/>
    <m/>
    <m/>
    <m/>
    <m/>
    <x v="2"/>
    <s v="Western Asia"/>
    <m/>
    <m/>
    <m/>
    <m/>
    <m/>
    <m/>
    <s v="1059330"/>
    <n v="1160399"/>
    <s v="L100001000068"/>
    <s v="G100001000170"/>
  </r>
  <r>
    <s v="https://www.gem.wiki/Vasilikos_power_station"/>
    <x v="73"/>
    <s v="Vasilikos power station"/>
    <m/>
    <s v="CC1"/>
    <s v="D"/>
    <n v="220"/>
    <x v="0"/>
    <x v="0"/>
    <s v="Y"/>
    <m/>
    <m/>
    <m/>
    <x v="47"/>
    <m/>
    <m/>
    <m/>
    <n v="34.727127000000003"/>
    <n v="33.289861000000002"/>
    <s v="exact"/>
    <s v="Mari"/>
    <m/>
    <s v="Larnaca"/>
    <m/>
    <x v="2"/>
    <s v="Western Asia"/>
    <m/>
    <m/>
    <m/>
    <m/>
    <m/>
    <m/>
    <s v="1014195, WRI: GEODB0045552"/>
    <s v="1155617, 1187766, 1187767"/>
    <s v="L100000406388"/>
    <s v="G100001000176"/>
  </r>
  <r>
    <s v="https://www.gem.wiki/Vasilikos_power_station"/>
    <x v="73"/>
    <s v="Vasilikos power station"/>
    <m/>
    <s v="CC2"/>
    <s v="HFO"/>
    <n v="220"/>
    <x v="0"/>
    <x v="0"/>
    <s v="Y"/>
    <m/>
    <m/>
    <m/>
    <x v="39"/>
    <m/>
    <m/>
    <m/>
    <n v="34.727127000000003"/>
    <n v="33.289861000000002"/>
    <s v="exact"/>
    <s v="Mari"/>
    <m/>
    <s v="Larnaca"/>
    <m/>
    <x v="2"/>
    <s v="Western Asia"/>
    <m/>
    <m/>
    <m/>
    <m/>
    <m/>
    <m/>
    <s v="1014195, WRI: GEODB0045552"/>
    <s v="1155618, 1219319, 1219320"/>
    <s v="L100000406388"/>
    <s v="G100001000177"/>
  </r>
  <r>
    <s v="https://www.gem.wiki/Vasilikos_power_station"/>
    <x v="73"/>
    <s v="Vasilikos power station"/>
    <m/>
    <s v="CC6"/>
    <s v="NG"/>
    <n v="160"/>
    <x v="2"/>
    <x v="0"/>
    <s v="not found"/>
    <s v="Hydrogen capable: turbine"/>
    <s v="not found"/>
    <m/>
    <x v="49"/>
    <m/>
    <m/>
    <m/>
    <n v="34.727127000000003"/>
    <n v="33.289861000000002"/>
    <s v="exact"/>
    <s v="Mari"/>
    <m/>
    <s v="Larnaca"/>
    <m/>
    <x v="2"/>
    <s v="Western Asia"/>
    <m/>
    <m/>
    <m/>
    <m/>
    <m/>
    <m/>
    <s v="1014195, WRI: GEODB0045552"/>
    <s v="1308699, 1314279, 1314280"/>
    <s v="L100000406388"/>
    <s v="G100000406310"/>
  </r>
  <r>
    <s v="https://www.gem.wiki/Vasilikos_power_station"/>
    <x v="73"/>
    <s v="Vasilikos power station"/>
    <m/>
    <s v="GT1"/>
    <s v="D"/>
    <n v="38"/>
    <x v="0"/>
    <x v="1"/>
    <s v="Y"/>
    <m/>
    <m/>
    <m/>
    <x v="16"/>
    <m/>
    <m/>
    <m/>
    <n v="34.727127000000003"/>
    <n v="33.289861000000002"/>
    <s v="exact"/>
    <s v="Mari"/>
    <m/>
    <s v="Larnaca"/>
    <m/>
    <x v="2"/>
    <s v="Western Asia"/>
    <m/>
    <m/>
    <m/>
    <m/>
    <m/>
    <m/>
    <s v="1014195, WRI: GEODB0045552"/>
    <n v="1162594"/>
    <s v="L100000406388"/>
    <s v="G100001000175"/>
  </r>
  <r>
    <s v="https://www.gem.wiki/Vasilikos_power_station"/>
    <x v="73"/>
    <s v="Vasilikos power station"/>
    <m/>
    <s v="ST1"/>
    <s v="HFO"/>
    <n v="130"/>
    <x v="0"/>
    <x v="3"/>
    <s v="Y"/>
    <m/>
    <m/>
    <m/>
    <x v="10"/>
    <m/>
    <m/>
    <m/>
    <n v="34.727127000000003"/>
    <n v="33.289861000000002"/>
    <s v="exact"/>
    <s v="Mari"/>
    <m/>
    <s v="Larnaca"/>
    <m/>
    <x v="2"/>
    <s v="Western Asia"/>
    <m/>
    <m/>
    <m/>
    <m/>
    <m/>
    <m/>
    <s v="1014195, WRI: GEODB0045552"/>
    <n v="1155614"/>
    <s v="L100000406388"/>
    <s v="G100001000172"/>
  </r>
  <r>
    <s v="https://www.gem.wiki/Vasilikos_power_station"/>
    <x v="73"/>
    <s v="Vasilikos power station"/>
    <m/>
    <s v="ST2"/>
    <s v="HFO"/>
    <n v="130"/>
    <x v="0"/>
    <x v="3"/>
    <s v="Y"/>
    <m/>
    <m/>
    <m/>
    <x v="10"/>
    <m/>
    <m/>
    <m/>
    <n v="34.727127000000003"/>
    <n v="33.289861000000002"/>
    <s v="exact"/>
    <s v="Mari"/>
    <m/>
    <s v="Larnaca"/>
    <m/>
    <x v="2"/>
    <s v="Western Asia"/>
    <m/>
    <m/>
    <m/>
    <m/>
    <m/>
    <m/>
    <s v="1014195, WRI: GEODB0045552"/>
    <n v="1155615"/>
    <s v="L100000406388"/>
    <s v="G100001000173"/>
  </r>
  <r>
    <s v="https://www.gem.wiki/Vasilikos_power_station"/>
    <x v="73"/>
    <s v="Vasilikos power station"/>
    <m/>
    <s v="ST3"/>
    <s v="HFO"/>
    <n v="130"/>
    <x v="0"/>
    <x v="3"/>
    <s v="Y"/>
    <m/>
    <m/>
    <m/>
    <x v="21"/>
    <m/>
    <m/>
    <m/>
    <n v="34.727127000000003"/>
    <n v="33.289861000000002"/>
    <s v="exact"/>
    <s v="Mari"/>
    <m/>
    <s v="Larnaca"/>
    <m/>
    <x v="2"/>
    <s v="Western Asia"/>
    <m/>
    <m/>
    <m/>
    <m/>
    <m/>
    <m/>
    <s v="1014195, WRI: GEODB0045552"/>
    <n v="1155616"/>
    <s v="L100000406388"/>
    <s v="G100001000174"/>
  </r>
  <r>
    <s v="https://www.gem.wiki/Airturbine_power_station"/>
    <x v="74"/>
    <s v="Airturbine power station"/>
    <m/>
    <s v="1"/>
    <s v="NG"/>
    <n v="55"/>
    <x v="0"/>
    <x v="1"/>
    <s v="not found"/>
    <m/>
    <m/>
    <m/>
    <x v="37"/>
    <m/>
    <m/>
    <m/>
    <n v="41.479700000000001"/>
    <n v="45.068579999999997"/>
    <s v="exact"/>
    <s v="Gardabani"/>
    <m/>
    <m/>
    <s v="Kvemo Kartli"/>
    <x v="2"/>
    <s v="Western Asia"/>
    <m/>
    <m/>
    <s v="Gardabani G-Power gas turbine power plant, Gas turbine"/>
    <m/>
    <m/>
    <m/>
    <s v="1070287"/>
    <n v="1195405"/>
    <s v="L406973"/>
    <s v="G408110"/>
  </r>
  <r>
    <s v="https://www.gem.wiki/Airturbine_power_station"/>
    <x v="74"/>
    <s v="Airturbine power station"/>
    <m/>
    <s v="2"/>
    <s v="NG"/>
    <n v="55"/>
    <x v="0"/>
    <x v="1"/>
    <s v="not found"/>
    <m/>
    <m/>
    <m/>
    <x v="37"/>
    <m/>
    <m/>
    <m/>
    <n v="41.479700000000001"/>
    <n v="45.068579999999997"/>
    <s v="exact"/>
    <s v="Gardabani"/>
    <m/>
    <m/>
    <s v="Kvemo Kartli"/>
    <x v="2"/>
    <s v="Western Asia"/>
    <m/>
    <m/>
    <s v="Gardabani G-Power gas turbine power plant, Gas turbine"/>
    <m/>
    <m/>
    <m/>
    <s v="1070287"/>
    <n v="1195406"/>
    <s v="L406973"/>
    <s v="G408109"/>
  </r>
  <r>
    <s v="https://www.gem.wiki/Gardabani_Combined_Cycle_power_station"/>
    <x v="74"/>
    <s v="Gardabani Combined Cycle power station"/>
    <s v="გარდაბნის თბოელექტროსადგური"/>
    <s v="1"/>
    <s v="NG"/>
    <n v="230"/>
    <x v="0"/>
    <x v="0"/>
    <s v="not found"/>
    <m/>
    <m/>
    <m/>
    <x v="13"/>
    <m/>
    <m/>
    <m/>
    <n v="41.460003"/>
    <n v="45.053716000000001"/>
    <s v="exact"/>
    <s v="Gardabani"/>
    <m/>
    <m/>
    <s v="Kvemo Kartli"/>
    <x v="2"/>
    <s v="Western Asia"/>
    <m/>
    <m/>
    <s v="Гардабанская теплоэлектростанция 1 (Russian), Gardabani CCGT"/>
    <m/>
    <m/>
    <m/>
    <s v="1092988"/>
    <s v="1245153, 1252186, 1252187"/>
    <s v="L406972"/>
    <s v="G408108"/>
  </r>
  <r>
    <s v="https://www.gem.wiki/Gardabani_Combined_Cycle_power_station"/>
    <x v="74"/>
    <s v="Gardabani Combined Cycle power station"/>
    <s v="გარდაბნის თბოელექტროსადგური"/>
    <s v="2"/>
    <s v="NG"/>
    <n v="230"/>
    <x v="0"/>
    <x v="0"/>
    <s v="not found"/>
    <s v="not found"/>
    <m/>
    <m/>
    <x v="6"/>
    <m/>
    <m/>
    <m/>
    <n v="41.460003"/>
    <n v="45.053716000000001"/>
    <s v="exact"/>
    <s v="Gardabani"/>
    <m/>
    <m/>
    <s v="Kvemo Kartli"/>
    <x v="2"/>
    <s v="Western Asia"/>
    <m/>
    <m/>
    <s v="Гардабанская теплоэлектростанция 2"/>
    <m/>
    <m/>
    <m/>
    <s v="1092988"/>
    <s v="1276373, 1276374, 1276375"/>
    <s v="L406972"/>
    <s v="G408107"/>
  </r>
  <r>
    <s v="https://www.gem.wiki/Gardabani_Combined_Cycle_power_station"/>
    <x v="74"/>
    <s v="Gardabani Combined Cycle power station"/>
    <s v="გარდაბნის თბოელექტროსადგური"/>
    <s v="3"/>
    <s v="NG"/>
    <n v="430"/>
    <x v="2"/>
    <x v="0"/>
    <s v="not found"/>
    <s v="not found"/>
    <s v="not found"/>
    <s v="N"/>
    <x v="41"/>
    <m/>
    <m/>
    <m/>
    <n v="41.460003"/>
    <n v="45.053716000000001"/>
    <s v="exact"/>
    <s v="Gardabani"/>
    <m/>
    <m/>
    <s v="Kvemo Kartli"/>
    <x v="2"/>
    <s v="Western Asia"/>
    <m/>
    <m/>
    <s v="Gardabani 3 thermal power plant, Gardabani CCGT 2, Гардабанская теплоэлектростанция 3 (Russian)"/>
    <m/>
    <m/>
    <m/>
    <s v="1092988"/>
    <n v="1307429"/>
    <s v="L406972"/>
    <s v="G408106"/>
  </r>
  <r>
    <s v="https://www.gem.wiki/Gardabani_Combined_Cycle_power_station"/>
    <x v="74"/>
    <s v="Gardabani Combined Cycle power station"/>
    <s v="გარდაბნის თბოელექტროსადგური"/>
    <s v="4"/>
    <s v="NG"/>
    <n v="250"/>
    <x v="2"/>
    <x v="0"/>
    <s v="not found"/>
    <s v="not found"/>
    <s v="not found"/>
    <s v="N"/>
    <x v="40"/>
    <m/>
    <m/>
    <m/>
    <n v="41.460003"/>
    <n v="45.053716000000001"/>
    <s v="exact"/>
    <s v="Gardabani"/>
    <m/>
    <m/>
    <s v="Kvemo Kartli"/>
    <x v="2"/>
    <s v="Western Asia"/>
    <m/>
    <m/>
    <s v="Gardabani 4 thermal power plant, Гардабанская теплоэлектростанция 4"/>
    <m/>
    <m/>
    <m/>
    <s v="1103317"/>
    <n v="1261658"/>
    <s v="L406972"/>
    <s v="G410481"/>
  </r>
  <r>
    <s v="https://www.gem.wiki/Tbilsresi_power_station"/>
    <x v="74"/>
    <s v="Tbilsresi power station"/>
    <m/>
    <s v="10"/>
    <s v="NG/FO"/>
    <n v="300"/>
    <x v="7"/>
    <x v="3"/>
    <s v="not found"/>
    <m/>
    <m/>
    <m/>
    <x v="20"/>
    <m/>
    <m/>
    <m/>
    <n v="41.472971139999999"/>
    <n v="45.063890790000002"/>
    <s v="exact"/>
    <s v="Gardabani"/>
    <m/>
    <m/>
    <s v="Kvemo Kartli"/>
    <x v="2"/>
    <s v="Western Asia"/>
    <m/>
    <m/>
    <s v="Gardabani, Gardabani Energy Block 10"/>
    <m/>
    <m/>
    <m/>
    <s v="1052705"/>
    <n v="1151921"/>
    <s v="L406974"/>
    <s v="G408111"/>
  </r>
  <r>
    <s v="https://www.gem.wiki/Tbilsresi_power_station"/>
    <x v="74"/>
    <s v="Tbilsresi power station"/>
    <m/>
    <s v="3"/>
    <s v="NG/FO"/>
    <n v="130"/>
    <x v="0"/>
    <x v="3"/>
    <s v="not found"/>
    <s v="not found"/>
    <m/>
    <m/>
    <x v="61"/>
    <m/>
    <m/>
    <m/>
    <n v="41.472971139999999"/>
    <n v="45.063890790000002"/>
    <s v="exact"/>
    <s v="Gardabani"/>
    <m/>
    <m/>
    <s v="Kvemo Kartli"/>
    <x v="2"/>
    <s v="Western Asia"/>
    <m/>
    <m/>
    <s v="Unit №3"/>
    <m/>
    <m/>
    <m/>
    <s v="1027836"/>
    <n v="1160632"/>
    <s v="L406974"/>
    <s v="G408118"/>
  </r>
  <r>
    <s v="https://www.gem.wiki/Tbilsresi_power_station"/>
    <x v="74"/>
    <s v="Tbilsresi power station"/>
    <m/>
    <s v="4"/>
    <s v="NG/FO"/>
    <n v="142"/>
    <x v="0"/>
    <x v="3"/>
    <s v="not found"/>
    <s v="not found"/>
    <m/>
    <m/>
    <x v="61"/>
    <m/>
    <m/>
    <m/>
    <n v="41.472971139999999"/>
    <n v="45.063890790000002"/>
    <s v="exact"/>
    <s v="Gardabani"/>
    <m/>
    <m/>
    <s v="Kvemo Kartli"/>
    <x v="2"/>
    <s v="Western Asia"/>
    <m/>
    <m/>
    <s v="Unit №4"/>
    <m/>
    <m/>
    <m/>
    <s v="1027836"/>
    <n v="1160633"/>
    <s v="L406974"/>
    <s v="G408117"/>
  </r>
  <r>
    <s v="https://www.gem.wiki/Tbilsresi_power_station"/>
    <x v="74"/>
    <s v="Tbilsresi power station"/>
    <m/>
    <s v="5"/>
    <s v="NG/FO"/>
    <n v="142"/>
    <x v="7"/>
    <x v="3"/>
    <s v="not found"/>
    <m/>
    <m/>
    <m/>
    <x v="29"/>
    <m/>
    <m/>
    <m/>
    <n v="41.472971139999999"/>
    <n v="45.063890790000002"/>
    <s v="exact"/>
    <s v="Gardabani"/>
    <m/>
    <m/>
    <s v="Kvemo Kartli"/>
    <x v="2"/>
    <s v="Western Asia"/>
    <m/>
    <m/>
    <m/>
    <m/>
    <m/>
    <m/>
    <s v="1027836"/>
    <n v="1160634"/>
    <s v="L406974"/>
    <s v="G408116"/>
  </r>
  <r>
    <s v="https://www.gem.wiki/Tbilsresi_power_station"/>
    <x v="74"/>
    <s v="Tbilsresi power station"/>
    <m/>
    <s v="6"/>
    <s v="NG/FO"/>
    <n v="142"/>
    <x v="7"/>
    <x v="3"/>
    <s v="not found"/>
    <m/>
    <m/>
    <m/>
    <x v="29"/>
    <m/>
    <m/>
    <m/>
    <n v="41.472971139999999"/>
    <n v="45.063890790000002"/>
    <s v="exact"/>
    <s v="Gardabani"/>
    <m/>
    <m/>
    <s v="Kvemo Kartli"/>
    <x v="2"/>
    <s v="Western Asia"/>
    <m/>
    <m/>
    <m/>
    <m/>
    <m/>
    <m/>
    <s v="1027836"/>
    <n v="1160635"/>
    <s v="L406974"/>
    <s v="G408115"/>
  </r>
  <r>
    <s v="https://www.gem.wiki/Tbilsresi_power_station"/>
    <x v="74"/>
    <s v="Tbilsresi power station"/>
    <m/>
    <s v="7"/>
    <s v="NG/FO"/>
    <n v="142"/>
    <x v="7"/>
    <x v="3"/>
    <s v="not found"/>
    <m/>
    <m/>
    <m/>
    <x v="29"/>
    <m/>
    <m/>
    <m/>
    <n v="41.472971139999999"/>
    <n v="45.063890790000002"/>
    <s v="exact"/>
    <s v="Gardabani"/>
    <m/>
    <m/>
    <s v="Kvemo Kartli"/>
    <x v="2"/>
    <s v="Western Asia"/>
    <m/>
    <m/>
    <m/>
    <m/>
    <m/>
    <m/>
    <s v="1027836"/>
    <n v="1160636"/>
    <s v="L406974"/>
    <s v="G408114"/>
  </r>
  <r>
    <s v="https://www.gem.wiki/Tbilsresi_power_station"/>
    <x v="74"/>
    <s v="Tbilsresi power station"/>
    <m/>
    <s v="8"/>
    <s v="NG/FO"/>
    <n v="142"/>
    <x v="7"/>
    <x v="3"/>
    <s v="not found"/>
    <m/>
    <m/>
    <m/>
    <x v="70"/>
    <m/>
    <m/>
    <m/>
    <n v="41.472971139999999"/>
    <n v="45.063890790000002"/>
    <s v="exact"/>
    <s v="Gardabani"/>
    <m/>
    <m/>
    <s v="Kvemo Kartli"/>
    <x v="2"/>
    <s v="Western Asia"/>
    <m/>
    <m/>
    <m/>
    <m/>
    <m/>
    <m/>
    <s v="1027836"/>
    <n v="1151919"/>
    <s v="L406974"/>
    <s v="G408113"/>
  </r>
  <r>
    <s v="https://www.gem.wiki/Tbilsresi_power_station"/>
    <x v="74"/>
    <s v="Tbilsresi power station"/>
    <m/>
    <s v="9"/>
    <s v="NG/FO"/>
    <n v="300"/>
    <x v="0"/>
    <x v="3"/>
    <s v="not found"/>
    <m/>
    <m/>
    <m/>
    <x v="29"/>
    <m/>
    <m/>
    <m/>
    <n v="41.472971139999999"/>
    <n v="45.063890790000002"/>
    <s v="exact"/>
    <s v="Gardabani"/>
    <m/>
    <m/>
    <s v="Kvemo Kartli"/>
    <x v="2"/>
    <s v="Western Asia"/>
    <m/>
    <m/>
    <s v="Gardabani, Gardabani Energy Block 9, Unit №9"/>
    <m/>
    <m/>
    <m/>
    <s v="1052705"/>
    <n v="1151920"/>
    <s v="L406974"/>
    <s v="G408112"/>
  </r>
  <r>
    <s v="https://www.gem.wiki/Black_Point_power_station"/>
    <x v="75"/>
    <s v="Black Point power station"/>
    <s v="龍鼓灘發電廠"/>
    <s v="1"/>
    <s v="NG/D"/>
    <n v="312.5"/>
    <x v="0"/>
    <x v="0"/>
    <s v="not found"/>
    <s v="not found"/>
    <s v="not found"/>
    <m/>
    <x v="67"/>
    <m/>
    <m/>
    <s v="China Light and Power Co., Ltd.(CLP)"/>
    <n v="22.413823000000001"/>
    <n v="113.91098"/>
    <s v="exact"/>
    <s v="Lung Kwu Tan"/>
    <m/>
    <s v="Tuen Mun"/>
    <m/>
    <x v="2"/>
    <s v="Eastern Asia"/>
    <m/>
    <m/>
    <s v="Longgutan power station"/>
    <m/>
    <m/>
    <m/>
    <s v="1011681"/>
    <n v="1106200"/>
    <s v="L406847"/>
    <s v="G407303"/>
  </r>
  <r>
    <s v="https://www.gem.wiki/Black_Point_power_station"/>
    <x v="75"/>
    <s v="Black Point power station"/>
    <s v="龍鼓灘發電廠"/>
    <s v="2"/>
    <s v="NG/D"/>
    <n v="313"/>
    <x v="0"/>
    <x v="0"/>
    <s v="not found"/>
    <s v="not found"/>
    <s v="not found"/>
    <m/>
    <x v="67"/>
    <m/>
    <m/>
    <s v="China Light and Power Co., Ltd.(CLP)"/>
    <n v="22.413823000000001"/>
    <n v="113.91098"/>
    <s v="exact"/>
    <s v="Lung Kwu Tan"/>
    <m/>
    <s v="Tuen Mun"/>
    <m/>
    <x v="2"/>
    <s v="Eastern Asia"/>
    <m/>
    <m/>
    <s v="Longgutan power station"/>
    <m/>
    <m/>
    <m/>
    <s v="1011681"/>
    <n v="1106201"/>
    <s v="L406847"/>
    <s v="G407302"/>
  </r>
  <r>
    <s v="https://www.gem.wiki/Black_Point_power_station"/>
    <x v="75"/>
    <s v="Black Point power station"/>
    <s v="龍鼓灘發電廠"/>
    <s v="3"/>
    <s v="NG/D"/>
    <n v="337.5"/>
    <x v="0"/>
    <x v="0"/>
    <s v="not found"/>
    <s v="not found"/>
    <s v="not found"/>
    <m/>
    <x v="44"/>
    <m/>
    <m/>
    <s v="China Light and Power Co., Ltd.(CLP)"/>
    <n v="22.413823000000001"/>
    <n v="113.91098"/>
    <s v="exact"/>
    <s v="Lung Kwu Tan"/>
    <m/>
    <s v="Tuen Mun"/>
    <m/>
    <x v="2"/>
    <s v="Eastern Asia"/>
    <m/>
    <m/>
    <s v="Longgutan power station"/>
    <m/>
    <m/>
    <m/>
    <s v="1011681"/>
    <n v="1106202"/>
    <s v="L406847"/>
    <s v="G407301"/>
  </r>
  <r>
    <s v="https://www.gem.wiki/Black_Point_power_station"/>
    <x v="75"/>
    <s v="Black Point power station"/>
    <s v="龍鼓灘發電廠"/>
    <s v="4"/>
    <s v="NG/D"/>
    <n v="337.5"/>
    <x v="0"/>
    <x v="0"/>
    <s v="not found"/>
    <s v="not found"/>
    <s v="not found"/>
    <m/>
    <x v="44"/>
    <m/>
    <m/>
    <s v="China Light and Power Co., Ltd.(CLP)"/>
    <n v="22.413823000000001"/>
    <n v="113.91098"/>
    <s v="exact"/>
    <s v="Lung Kwu Tan"/>
    <m/>
    <s v="Tuen Mun"/>
    <m/>
    <x v="2"/>
    <s v="Eastern Asia"/>
    <m/>
    <m/>
    <s v="Longgutan power station"/>
    <m/>
    <m/>
    <m/>
    <s v="1011681"/>
    <n v="1106203"/>
    <s v="L406847"/>
    <s v="G407300"/>
  </r>
  <r>
    <s v="https://www.gem.wiki/Black_Point_power_station"/>
    <x v="75"/>
    <s v="Black Point power station"/>
    <s v="龍鼓灘發電廠"/>
    <s v="5"/>
    <s v="NG/D"/>
    <n v="337.5"/>
    <x v="0"/>
    <x v="0"/>
    <s v="not found"/>
    <s v="not found"/>
    <s v="not found"/>
    <m/>
    <x v="23"/>
    <m/>
    <m/>
    <s v="China Light and Power Co., Ltd.(CLP)"/>
    <n v="22.413823000000001"/>
    <n v="113.91098"/>
    <s v="exact"/>
    <s v="Lung Kwu Tan"/>
    <m/>
    <s v="Tuen Mun"/>
    <m/>
    <x v="2"/>
    <s v="Eastern Asia"/>
    <m/>
    <m/>
    <s v="Longgutan power station"/>
    <m/>
    <m/>
    <m/>
    <s v="1011681"/>
    <n v="1106204"/>
    <s v="L406847"/>
    <s v="G407299"/>
  </r>
  <r>
    <s v="https://www.gem.wiki/Black_Point_power_station"/>
    <x v="75"/>
    <s v="Black Point power station"/>
    <s v="龍鼓灘發電廠"/>
    <s v="6"/>
    <s v="NG/D"/>
    <n v="337.5"/>
    <x v="0"/>
    <x v="0"/>
    <s v="not found"/>
    <s v="not found"/>
    <s v="not found"/>
    <m/>
    <x v="23"/>
    <m/>
    <m/>
    <s v="China Light and Power Co., Ltd.(CLP)"/>
    <n v="22.413823000000001"/>
    <n v="113.91098"/>
    <s v="exact"/>
    <s v="Lung Kwu Tan"/>
    <m/>
    <s v="Tuen Mun"/>
    <m/>
    <x v="2"/>
    <s v="Eastern Asia"/>
    <m/>
    <m/>
    <s v="Longgutan power station"/>
    <m/>
    <m/>
    <m/>
    <s v="1011681"/>
    <n v="1106205"/>
    <s v="L406847"/>
    <s v="G407298"/>
  </r>
  <r>
    <s v="https://www.gem.wiki/Black_Point_power_station"/>
    <x v="75"/>
    <s v="Black Point power station"/>
    <s v="龍鼓灘發電廠"/>
    <s v="7"/>
    <s v="NG/D"/>
    <n v="337.5"/>
    <x v="0"/>
    <x v="0"/>
    <s v="not found"/>
    <s v="not found"/>
    <s v="not found"/>
    <m/>
    <x v="14"/>
    <m/>
    <m/>
    <s v="China Light and Power Co., Ltd.(CLP)"/>
    <n v="22.413823000000001"/>
    <n v="113.91098"/>
    <s v="exact"/>
    <s v="Lung Kwu Tan"/>
    <m/>
    <s v="Tuen Mun"/>
    <m/>
    <x v="2"/>
    <s v="Eastern Asia"/>
    <m/>
    <m/>
    <s v="Longgutan power station"/>
    <m/>
    <m/>
    <m/>
    <s v="1011681"/>
    <n v="1106206"/>
    <s v="L406847"/>
    <s v="G407297"/>
  </r>
  <r>
    <s v="https://www.gem.wiki/Black_Point_power_station"/>
    <x v="75"/>
    <s v="Black Point power station"/>
    <s v="龍鼓灘發電廠"/>
    <s v="8"/>
    <s v="NG/D"/>
    <n v="337.5"/>
    <x v="0"/>
    <x v="0"/>
    <s v="not found"/>
    <s v="not found"/>
    <s v="not found"/>
    <m/>
    <x v="14"/>
    <m/>
    <m/>
    <s v="China Light and Power Co., Ltd.(CLP)"/>
    <n v="22.413823000000001"/>
    <n v="113.91098"/>
    <s v="exact"/>
    <s v="Lung Kwu Tan"/>
    <m/>
    <s v="Tuen Mun"/>
    <m/>
    <x v="2"/>
    <s v="Eastern Asia"/>
    <m/>
    <m/>
    <s v="Longgutan power station"/>
    <m/>
    <m/>
    <m/>
    <s v="1011681"/>
    <n v="1106207"/>
    <s v="L406847"/>
    <s v="G407296"/>
  </r>
  <r>
    <s v="https://www.gem.wiki/Black_Point_power_station"/>
    <x v="75"/>
    <s v="Black Point power station"/>
    <s v="龍鼓灘發電廠"/>
    <s v="D1"/>
    <s v="NG"/>
    <n v="550"/>
    <x v="0"/>
    <x v="0"/>
    <s v="not found"/>
    <s v="not found"/>
    <s v="not found"/>
    <m/>
    <x v="6"/>
    <m/>
    <m/>
    <s v="China Light and Power Co., Ltd.(CLP)"/>
    <n v="22.413823000000001"/>
    <n v="113.91098"/>
    <s v="exact"/>
    <s v="Lung Kwu Tan"/>
    <m/>
    <s v="Tuen Mun"/>
    <m/>
    <x v="2"/>
    <s v="Eastern Asia"/>
    <m/>
    <m/>
    <s v="Longgutan power station"/>
    <m/>
    <m/>
    <m/>
    <s v="1011681"/>
    <n v="1282109"/>
    <s v="L406847"/>
    <s v="G407310"/>
  </r>
  <r>
    <s v="https://www.gem.wiki/Black_Point_power_station"/>
    <x v="75"/>
    <s v="Black Point power station"/>
    <s v="龍鼓灘發電廠"/>
    <s v="D2"/>
    <s v="NG"/>
    <n v="600"/>
    <x v="1"/>
    <x v="0"/>
    <s v="not found"/>
    <s v="not found"/>
    <s v="not found"/>
    <m/>
    <x v="49"/>
    <m/>
    <m/>
    <s v="China Light and Power Co., Ltd.(CLP)"/>
    <n v="22.413823000000001"/>
    <n v="113.91098"/>
    <s v="exact"/>
    <s v="Lung Kwu Tan"/>
    <m/>
    <s v="Tuen Mun"/>
    <m/>
    <x v="2"/>
    <s v="Eastern Asia"/>
    <m/>
    <m/>
    <s v="Longgutan power station"/>
    <m/>
    <m/>
    <m/>
    <s v="1011681"/>
    <n v="1309179"/>
    <s v="L406847"/>
    <s v="G407309"/>
  </r>
  <r>
    <s v="https://www.gem.wiki/CKI_Lamma_power_station"/>
    <x v="75"/>
    <s v="CKI Lamma power station"/>
    <s v="南丫發電廠"/>
    <s v="GT1"/>
    <s v="NG"/>
    <n v="55"/>
    <x v="0"/>
    <x v="1"/>
    <s v="not found"/>
    <s v="not found"/>
    <s v="not found"/>
    <s v="N"/>
    <x v="29"/>
    <m/>
    <m/>
    <m/>
    <n v="22.218890900000002"/>
    <n v="114.1082183"/>
    <s v="exact"/>
    <s v="Lamma Island"/>
    <m/>
    <s v="Islands District"/>
    <m/>
    <x v="2"/>
    <s v="Eastern Asia"/>
    <m/>
    <m/>
    <s v="Hong Kong Lamma power station"/>
    <m/>
    <m/>
    <m/>
    <s v="1018728"/>
    <m/>
    <s v="L102019"/>
    <s v="G412397"/>
  </r>
  <r>
    <s v="https://www.gem.wiki/CKI_Lamma_power_station"/>
    <x v="75"/>
    <s v="CKI Lamma power station"/>
    <s v="南丫發電廠"/>
    <s v="GT2"/>
    <s v="NG"/>
    <n v="125"/>
    <x v="0"/>
    <x v="1"/>
    <s v="not found"/>
    <s v="not found"/>
    <s v="not found"/>
    <s v="N"/>
    <x v="29"/>
    <m/>
    <m/>
    <m/>
    <n v="22.218890900000002"/>
    <n v="114.1082183"/>
    <s v="exact"/>
    <s v="Lamma Island"/>
    <m/>
    <s v="Islands District"/>
    <m/>
    <x v="2"/>
    <s v="Eastern Asia"/>
    <m/>
    <m/>
    <s v="Hong Kong Lamma power station"/>
    <m/>
    <m/>
    <m/>
    <s v="1018728"/>
    <m/>
    <s v="L102019"/>
    <s v="G412398"/>
  </r>
  <r>
    <s v="https://www.gem.wiki/CKI_Lamma_power_station"/>
    <x v="75"/>
    <s v="CKI Lamma power station"/>
    <s v="南丫發電廠"/>
    <s v="GT2R"/>
    <s v="NG"/>
    <n v="130"/>
    <x v="2"/>
    <x v="1"/>
    <s v="not found"/>
    <m/>
    <m/>
    <s v="N"/>
    <x v="40"/>
    <m/>
    <m/>
    <m/>
    <n v="22.218890900000002"/>
    <n v="114.1082183"/>
    <s v="exact"/>
    <s v="Lamma Island"/>
    <m/>
    <s v="Islands District"/>
    <m/>
    <x v="2"/>
    <s v="Eastern Asia"/>
    <m/>
    <m/>
    <s v="Hong Kong Lamma power station"/>
    <m/>
    <m/>
    <m/>
    <s v="1018728"/>
    <m/>
    <s v="L102019"/>
    <s v="G413120"/>
  </r>
  <r>
    <s v="https://www.gem.wiki/CKI_Lamma_power_station"/>
    <x v="75"/>
    <s v="CKI Lamma power station"/>
    <s v="南丫發電廠"/>
    <s v="GT3"/>
    <s v="NG"/>
    <n v="125"/>
    <x v="0"/>
    <x v="1"/>
    <s v="not found"/>
    <s v="not found"/>
    <s v="not found"/>
    <s v="N"/>
    <x v="29"/>
    <m/>
    <m/>
    <m/>
    <n v="22.218890900000002"/>
    <n v="114.1082183"/>
    <s v="exact"/>
    <s v="Lamma Island"/>
    <m/>
    <s v="Islands District"/>
    <m/>
    <x v="2"/>
    <s v="Eastern Asia"/>
    <m/>
    <m/>
    <s v="Hong Kong Lamma power station"/>
    <m/>
    <m/>
    <m/>
    <s v="1018728"/>
    <m/>
    <s v="L102019"/>
    <s v="G412399"/>
  </r>
  <r>
    <s v="https://www.gem.wiki/CKI_Lamma_power_station"/>
    <x v="75"/>
    <s v="CKI Lamma power station"/>
    <s v="南丫發電廠"/>
    <s v="GT3R"/>
    <s v="NG"/>
    <n v="130"/>
    <x v="2"/>
    <x v="1"/>
    <s v="not found"/>
    <m/>
    <m/>
    <s v="N"/>
    <x v="40"/>
    <m/>
    <m/>
    <m/>
    <n v="22.218890900000002"/>
    <n v="114.1082183"/>
    <s v="exact"/>
    <s v="Lamma Island"/>
    <m/>
    <s v="Islands District"/>
    <m/>
    <x v="2"/>
    <s v="Eastern Asia"/>
    <m/>
    <m/>
    <s v="Hong Kong Lamma power station"/>
    <m/>
    <m/>
    <m/>
    <s v="1018728"/>
    <m/>
    <s v="L102019"/>
    <s v="G413119"/>
  </r>
  <r>
    <s v="https://www.gem.wiki/CKI_Lamma_power_station"/>
    <x v="75"/>
    <s v="CKI Lamma power station"/>
    <s v="南丫發電廠"/>
    <s v="GT4"/>
    <s v="NG"/>
    <n v="125"/>
    <x v="0"/>
    <x v="1"/>
    <s v="not found"/>
    <s v="not found"/>
    <s v="not found"/>
    <s v="N"/>
    <x v="29"/>
    <m/>
    <m/>
    <m/>
    <n v="22.218890900000002"/>
    <n v="114.1082183"/>
    <s v="exact"/>
    <s v="Lamma Island"/>
    <m/>
    <s v="Islands District"/>
    <m/>
    <x v="2"/>
    <s v="Eastern Asia"/>
    <m/>
    <m/>
    <s v="Hong Kong Lamma power station"/>
    <m/>
    <m/>
    <m/>
    <s v="1018728"/>
    <m/>
    <s v="L102019"/>
    <s v="G412400"/>
  </r>
  <r>
    <s v="https://www.gem.wiki/CKI_Lamma_power_station"/>
    <x v="75"/>
    <s v="CKI Lamma power station"/>
    <s v="南丫發電廠"/>
    <s v="GT4R"/>
    <s v="NG"/>
    <n v="130"/>
    <x v="2"/>
    <x v="1"/>
    <s v="not found"/>
    <m/>
    <m/>
    <s v="N"/>
    <x v="40"/>
    <m/>
    <m/>
    <m/>
    <n v="22.218890900000002"/>
    <n v="114.1082183"/>
    <s v="exact"/>
    <s v="Lamma Island"/>
    <m/>
    <s v="Islands District"/>
    <m/>
    <x v="2"/>
    <s v="Eastern Asia"/>
    <m/>
    <m/>
    <s v="Hong Kong Lamma power station"/>
    <m/>
    <m/>
    <m/>
    <s v="1018728"/>
    <m/>
    <s v="L102019"/>
    <s v="G413118"/>
  </r>
  <r>
    <s v="https://www.gem.wiki/CKI_Lamma_power_station"/>
    <x v="75"/>
    <s v="CKI Lamma power station"/>
    <s v="南丫發電廠"/>
    <s v="GT57"/>
    <s v="NG/FO"/>
    <n v="365"/>
    <x v="6"/>
    <x v="0"/>
    <s v="not found"/>
    <s v="not found"/>
    <s v="not found"/>
    <s v="N"/>
    <x v="10"/>
    <n v="2022"/>
    <n v="2022"/>
    <m/>
    <n v="22.218890900000002"/>
    <n v="114.1082183"/>
    <s v="exact"/>
    <s v="Lamma Island"/>
    <m/>
    <s v="Islands District"/>
    <m/>
    <x v="2"/>
    <s v="Eastern Asia"/>
    <m/>
    <m/>
    <s v="Hong Kong Lamma power station"/>
    <m/>
    <m/>
    <m/>
    <s v="1018728"/>
    <s v="1128015, 1128017, 1174412"/>
    <s v="L102019"/>
    <s v="G407308"/>
  </r>
  <r>
    <s v="https://www.gem.wiki/CKI_Lamma_power_station"/>
    <x v="75"/>
    <s v="CKI Lamma power station"/>
    <s v="南丫發電廠"/>
    <s v="GT6"/>
    <s v="NG"/>
    <n v="125"/>
    <x v="0"/>
    <x v="1"/>
    <s v="not found"/>
    <s v="not found"/>
    <s v="not found"/>
    <s v="N"/>
    <x v="29"/>
    <m/>
    <m/>
    <m/>
    <n v="22.218890900000002"/>
    <n v="114.1082183"/>
    <s v="exact"/>
    <s v="Lamma Island"/>
    <m/>
    <s v="Islands District"/>
    <m/>
    <x v="2"/>
    <s v="Eastern Asia"/>
    <m/>
    <m/>
    <s v="Hong Kong Lamma power station"/>
    <m/>
    <m/>
    <m/>
    <s v="1018728"/>
    <m/>
    <s v="L102019"/>
    <s v="G412401"/>
  </r>
  <r>
    <s v="https://www.gem.wiki/CKI_Lamma_power_station"/>
    <x v="75"/>
    <s v="CKI Lamma power station"/>
    <s v="南丫發電廠"/>
    <s v="GT6R"/>
    <s v="NG"/>
    <n v="130"/>
    <x v="2"/>
    <x v="1"/>
    <s v="not found"/>
    <m/>
    <m/>
    <s v="N"/>
    <x v="40"/>
    <m/>
    <m/>
    <m/>
    <n v="22.218890900000002"/>
    <n v="114.1082183"/>
    <s v="exact"/>
    <s v="Lamma Island"/>
    <m/>
    <s v="Islands District"/>
    <m/>
    <x v="2"/>
    <s v="Eastern Asia"/>
    <m/>
    <m/>
    <s v="Hong Kong Lamma power station"/>
    <m/>
    <m/>
    <m/>
    <s v="1018728"/>
    <m/>
    <s v="L102019"/>
    <s v="G413117"/>
  </r>
  <r>
    <s v="https://www.gem.wiki/CKI_Lamma_power_station"/>
    <x v="75"/>
    <s v="CKI Lamma power station"/>
    <s v="南丫發電廠"/>
    <s v="L10"/>
    <s v="NG"/>
    <n v="380"/>
    <x v="0"/>
    <x v="0"/>
    <s v="not found"/>
    <s v="not found"/>
    <s v="not found"/>
    <s v="N"/>
    <x v="6"/>
    <m/>
    <m/>
    <m/>
    <n v="22.218890900000002"/>
    <n v="114.1082183"/>
    <s v="exact"/>
    <s v="Lamma Island"/>
    <m/>
    <s v="Islands District"/>
    <m/>
    <x v="2"/>
    <s v="Eastern Asia"/>
    <m/>
    <m/>
    <s v="Hong Kong Lamma power station"/>
    <m/>
    <m/>
    <m/>
    <s v="1018728"/>
    <n v="1172582"/>
    <s v="L102019"/>
    <s v="G407306"/>
  </r>
  <r>
    <s v="https://www.gem.wiki/CKI_Lamma_power_station"/>
    <x v="75"/>
    <s v="CKI Lamma power station"/>
    <s v="南丫發電廠"/>
    <s v="L11"/>
    <s v="NG"/>
    <n v="380"/>
    <x v="0"/>
    <x v="0"/>
    <s v="not found"/>
    <s v="not found"/>
    <s v="not found"/>
    <s v="N"/>
    <x v="3"/>
    <m/>
    <m/>
    <m/>
    <n v="22.218890900000002"/>
    <n v="114.1082183"/>
    <s v="exact"/>
    <s v="Lamma Island"/>
    <m/>
    <s v="Islands District"/>
    <m/>
    <x v="2"/>
    <s v="Eastern Asia"/>
    <m/>
    <m/>
    <s v="Hong Kong Lamma power station"/>
    <m/>
    <m/>
    <m/>
    <s v="1018728"/>
    <n v="1282984"/>
    <s v="L102019"/>
    <s v="G407305"/>
  </r>
  <r>
    <s v="https://www.gem.wiki/CKI_Lamma_power_station"/>
    <x v="75"/>
    <s v="CKI Lamma power station"/>
    <s v="南丫發電廠"/>
    <s v="L12"/>
    <s v="NG"/>
    <n v="380"/>
    <x v="1"/>
    <x v="0"/>
    <s v="not found"/>
    <s v="not found"/>
    <s v="not found"/>
    <s v="N"/>
    <x v="7"/>
    <m/>
    <m/>
    <m/>
    <n v="22.218890900000002"/>
    <n v="114.1082183"/>
    <s v="exact"/>
    <s v="Lamma Island"/>
    <m/>
    <s v="Islands District"/>
    <m/>
    <x v="2"/>
    <s v="Eastern Asia"/>
    <m/>
    <m/>
    <s v="Hong Kong Lamma power station"/>
    <m/>
    <m/>
    <m/>
    <s v="1018728"/>
    <n v="1293989"/>
    <s v="L102019"/>
    <s v="G407304"/>
  </r>
  <r>
    <s v="https://www.gem.wiki/CKI_Lamma_power_station"/>
    <x v="75"/>
    <s v="CKI Lamma power station"/>
    <s v="南丫發電廠"/>
    <s v="L9"/>
    <s v="NG"/>
    <n v="300"/>
    <x v="0"/>
    <x v="0"/>
    <s v="not found"/>
    <s v="not found"/>
    <s v="not found"/>
    <s v="N"/>
    <x v="37"/>
    <m/>
    <m/>
    <m/>
    <n v="22.218890900000002"/>
    <n v="114.1082183"/>
    <s v="exact"/>
    <s v="Lamma Island"/>
    <m/>
    <s v="Islands District"/>
    <m/>
    <x v="2"/>
    <s v="Eastern Asia"/>
    <m/>
    <m/>
    <s v="Hong Kong Lamma power station"/>
    <m/>
    <m/>
    <m/>
    <s v="1018728"/>
    <n v="1128018"/>
    <s v="L102019"/>
    <s v="G407307"/>
  </r>
  <r>
    <s v="https://www.gem.wiki/Penny's_Bay_power_station"/>
    <x v="75"/>
    <s v="Penny's Bay power station"/>
    <m/>
    <s v="1"/>
    <s v="CR"/>
    <n v="100"/>
    <x v="0"/>
    <x v="1"/>
    <s v="not found"/>
    <m/>
    <m/>
    <m/>
    <x v="18"/>
    <m/>
    <m/>
    <m/>
    <n v="22.3206819475086"/>
    <n v="114.041712089429"/>
    <s v="exact"/>
    <s v="Tsuen Wan District"/>
    <m/>
    <m/>
    <s v="New Territories"/>
    <x v="2"/>
    <s v="Eastern Asia"/>
    <m/>
    <m/>
    <m/>
    <m/>
    <m/>
    <m/>
    <s v="1021281"/>
    <n v="1139444"/>
    <s v="L408459"/>
    <s v="G412608"/>
  </r>
  <r>
    <s v="https://www.gem.wiki/Penny's_Bay_power_station"/>
    <x v="75"/>
    <s v="Penny's Bay power station"/>
    <m/>
    <s v="2"/>
    <s v="CR"/>
    <n v="100"/>
    <x v="0"/>
    <x v="1"/>
    <s v="not found"/>
    <m/>
    <m/>
    <m/>
    <x v="18"/>
    <m/>
    <m/>
    <m/>
    <n v="22.3206819475086"/>
    <n v="114.041712089429"/>
    <s v="exact"/>
    <s v="Tsuen Wan District"/>
    <m/>
    <m/>
    <s v="New Territories"/>
    <x v="2"/>
    <s v="Eastern Asia"/>
    <m/>
    <m/>
    <m/>
    <m/>
    <m/>
    <m/>
    <s v="1021281"/>
    <n v="1139445"/>
    <s v="L408459"/>
    <s v="G413116"/>
  </r>
  <r>
    <s v="https://www.gem.wiki/Penny's_Bay_power_station"/>
    <x v="75"/>
    <s v="Penny's Bay power station"/>
    <m/>
    <s v="3"/>
    <s v="CR"/>
    <n v="100"/>
    <x v="0"/>
    <x v="1"/>
    <s v="not found"/>
    <m/>
    <m/>
    <m/>
    <x v="18"/>
    <m/>
    <m/>
    <m/>
    <n v="22.3206819475086"/>
    <n v="114.041712089429"/>
    <s v="exact"/>
    <s v="Tsuen Wan District"/>
    <m/>
    <m/>
    <s v="New Territories"/>
    <x v="2"/>
    <s v="Eastern Asia"/>
    <m/>
    <m/>
    <m/>
    <m/>
    <m/>
    <m/>
    <s v="1021281"/>
    <n v="1139446"/>
    <s v="L408459"/>
    <s v="G413115"/>
  </r>
  <r>
    <s v="https://www.gem.wiki/Agartala_power_plant"/>
    <x v="76"/>
    <s v="Agartala power plant"/>
    <m/>
    <s v="1"/>
    <s v="NG"/>
    <n v="135"/>
    <x v="0"/>
    <x v="0"/>
    <s v="not found"/>
    <m/>
    <m/>
    <m/>
    <x v="13"/>
    <m/>
    <m/>
    <m/>
    <n v="23.825017826862101"/>
    <n v="91.2870561947136"/>
    <s v="approximate"/>
    <s v="Ramchandranagar Vill - West Tripura Dist"/>
    <m/>
    <m/>
    <s v="Tripura"/>
    <x v="2"/>
    <s v="Southern Asia"/>
    <m/>
    <m/>
    <s v="Agartala GT CCPP"/>
    <m/>
    <m/>
    <m/>
    <s v="1024373"/>
    <n v="1100541"/>
    <s v="L407594"/>
    <s v="G409910"/>
  </r>
  <r>
    <s v="https://www.gem.wiki/Ankleshwar_Caustic_Plant_power_station"/>
    <x v="76"/>
    <s v="Ankleshwar Caustic Plant power station"/>
    <m/>
    <s v="1"/>
    <s v="NG/C"/>
    <n v="50"/>
    <x v="0"/>
    <x v="0"/>
    <m/>
    <m/>
    <m/>
    <m/>
    <x v="44"/>
    <m/>
    <m/>
    <m/>
    <n v="21.638747297265699"/>
    <n v="73.182999849089995"/>
    <s v="exact"/>
    <s v="Ankaleshwar"/>
    <m/>
    <s v="Bharuch district"/>
    <s v="Gujarat"/>
    <x v="2"/>
    <s v="Southern Asia"/>
    <m/>
    <m/>
    <m/>
    <m/>
    <m/>
    <m/>
    <s v="1032516"/>
    <s v="1102256, 1102258"/>
    <s v="L408400"/>
    <s v="G411782"/>
  </r>
  <r>
    <s v="https://www.gem.wiki/Anta_power_plant"/>
    <x v="76"/>
    <s v="Anta power plant"/>
    <m/>
    <s v="1-4"/>
    <s v="NG"/>
    <n v="419.33"/>
    <x v="0"/>
    <x v="0"/>
    <s v="not found"/>
    <s v="not found"/>
    <s v="not found"/>
    <m/>
    <x v="24"/>
    <m/>
    <m/>
    <m/>
    <n v="25.1797"/>
    <n v="76.318799999999996"/>
    <s v="exact"/>
    <s v="Anta"/>
    <m/>
    <m/>
    <s v="Rajasthan"/>
    <x v="2"/>
    <s v="Southern Asia"/>
    <m/>
    <m/>
    <s v="Anta Thermal power station"/>
    <m/>
    <m/>
    <m/>
    <s v="1023635"/>
    <s v="1102331, 1102332, 1102333, 1102335"/>
    <s v="L401464"/>
    <s v="G401434"/>
  </r>
  <r>
    <s v="https://www.gem.wiki/Arkay_Energy_Rameswarm_power_station"/>
    <x v="76"/>
    <s v="Arkay Energy Rameswarm power station"/>
    <m/>
    <s v="1"/>
    <s v="NG"/>
    <n v="113"/>
    <x v="0"/>
    <x v="6"/>
    <m/>
    <m/>
    <m/>
    <m/>
    <x v="37"/>
    <m/>
    <m/>
    <m/>
    <n v="9.3285040236465093"/>
    <n v="78.923286783531495"/>
    <s v="approximate"/>
    <s v="Valantharavai"/>
    <m/>
    <s v="Ramanathapuram district"/>
    <s v="Tamil Nadu"/>
    <x v="2"/>
    <s v="Southern Asia"/>
    <m/>
    <m/>
    <m/>
    <s v="both"/>
    <m/>
    <m/>
    <s v="1060503"/>
    <s v="1189451, 1189476"/>
    <s v="L408399"/>
    <s v="G411781"/>
  </r>
  <r>
    <s v="https://www.gem.wiki/Assam_Gas_Based_power_station"/>
    <x v="76"/>
    <s v="Assam Gas Based power station"/>
    <s v="আসাম গ্যাস বেসড পাওয়ার প্ল্যান্ট"/>
    <s v="1"/>
    <s v="NG"/>
    <n v="97"/>
    <x v="0"/>
    <x v="0"/>
    <s v="not found"/>
    <m/>
    <m/>
    <m/>
    <x v="23"/>
    <m/>
    <m/>
    <m/>
    <n v="27.340995240000002"/>
    <n v="95.406384279999997"/>
    <s v="exact"/>
    <s v="Bokuloni No. 2"/>
    <m/>
    <s v="Dibrugarh"/>
    <s v="Assam"/>
    <x v="2"/>
    <s v="Southern Asia"/>
    <m/>
    <m/>
    <s v="Kathalguri"/>
    <m/>
    <m/>
    <m/>
    <s v="1024376"/>
    <m/>
    <s v="L407355"/>
    <s v="G409391"/>
  </r>
  <r>
    <s v="https://www.gem.wiki/Assam_Gas_Based_power_station"/>
    <x v="76"/>
    <s v="Assam Gas Based power station"/>
    <s v="আসাম গ্যাস বেসড পাওয়ার প্ল্যান্ট"/>
    <s v="2"/>
    <s v="NG"/>
    <n v="97"/>
    <x v="0"/>
    <x v="0"/>
    <s v="not found"/>
    <m/>
    <m/>
    <m/>
    <x v="23"/>
    <m/>
    <m/>
    <m/>
    <n v="27.340995240000002"/>
    <n v="95.406384279999997"/>
    <s v="exact"/>
    <s v="Bokuloni No. 2"/>
    <m/>
    <s v="Dibrugarh"/>
    <s v="Assam"/>
    <x v="2"/>
    <s v="Southern Asia"/>
    <m/>
    <m/>
    <s v="Kathalguri"/>
    <m/>
    <m/>
    <m/>
    <s v="1024376"/>
    <m/>
    <s v="L407355"/>
    <s v="G409390"/>
  </r>
  <r>
    <s v="https://www.gem.wiki/Assam_Gas_Based_power_station"/>
    <x v="76"/>
    <s v="Assam Gas Based power station"/>
    <s v="আসাম গ্যাস বেসড পাওয়ার প্ল্যান্ট"/>
    <s v="3"/>
    <s v="NG"/>
    <n v="97"/>
    <x v="0"/>
    <x v="0"/>
    <s v="not found"/>
    <m/>
    <m/>
    <m/>
    <x v="23"/>
    <m/>
    <m/>
    <m/>
    <n v="27.340995240000002"/>
    <n v="95.406384279999997"/>
    <s v="exact"/>
    <s v="Bokuloni No. 2"/>
    <m/>
    <s v="Dibrugarh"/>
    <s v="Assam"/>
    <x v="2"/>
    <s v="Southern Asia"/>
    <m/>
    <m/>
    <s v="Kathalguri"/>
    <m/>
    <m/>
    <m/>
    <s v="1024376"/>
    <m/>
    <s v="L407355"/>
    <s v="G409407"/>
  </r>
  <r>
    <s v="https://www.gem.wiki/Auraiya_Combined_Cycle_power_plant"/>
    <x v="76"/>
    <s v="Auraiya Combined Cycle power plant"/>
    <m/>
    <s v="1-6"/>
    <s v="NG"/>
    <n v="663"/>
    <x v="0"/>
    <x v="0"/>
    <s v="not found"/>
    <s v="not found"/>
    <s v="not found"/>
    <m/>
    <x v="25"/>
    <m/>
    <m/>
    <m/>
    <n v="26.6282"/>
    <n v="79.528599999999997"/>
    <s v="exact"/>
    <s v="Auraiya"/>
    <m/>
    <m/>
    <s v="Uttar Pradesh"/>
    <x v="2"/>
    <s v="Southern Asia"/>
    <m/>
    <m/>
    <m/>
    <m/>
    <m/>
    <m/>
    <s v="1023636"/>
    <s v="1103386, 1103387, 1103388, 1103389, 1103390, 1103391"/>
    <s v="L401466"/>
    <s v="G401436"/>
  </r>
  <r>
    <s v="https://www.gem.wiki/BCPL_Captive_power_plant"/>
    <x v="76"/>
    <s v="BCPL Captive power plant"/>
    <m/>
    <s v="1"/>
    <s v="NG"/>
    <n v="53"/>
    <x v="0"/>
    <x v="0"/>
    <s v="not found"/>
    <m/>
    <m/>
    <m/>
    <x v="43"/>
    <m/>
    <m/>
    <m/>
    <n v="27.469294994672801"/>
    <n v="94.873358662895697"/>
    <s v="exact"/>
    <s v="Lepetkata"/>
    <m/>
    <m/>
    <s v="Assam"/>
    <x v="2"/>
    <s v="Southern Asia"/>
    <m/>
    <m/>
    <m/>
    <s v="power"/>
    <s v="Chemicals"/>
    <m/>
    <s v="1090290"/>
    <n v="1240766"/>
    <s v="L407604"/>
    <s v="G409921"/>
  </r>
  <r>
    <s v="https://www.gem.wiki/BSES_Kerala_power_station"/>
    <x v="76"/>
    <s v="BSES Kerala power station"/>
    <m/>
    <s v="1"/>
    <s v="N"/>
    <n v="165"/>
    <x v="0"/>
    <x v="0"/>
    <m/>
    <m/>
    <m/>
    <m/>
    <x v="14"/>
    <m/>
    <m/>
    <m/>
    <n v="10.0745015610197"/>
    <n v="76.319108012373903"/>
    <s v="exact"/>
    <s v="Kochi"/>
    <m/>
    <s v="Ernakulam district"/>
    <s v="Kerala"/>
    <x v="2"/>
    <s v="Southern Asia"/>
    <m/>
    <m/>
    <m/>
    <m/>
    <m/>
    <m/>
    <s v="1038651"/>
    <s v="1159979, 1159980, 1159981, 1164834"/>
    <s v="L408397"/>
    <s v="G411779"/>
  </r>
  <r>
    <s v="https://www.gem.wiki/Basin_Bridge_Power_Station"/>
    <x v="76"/>
    <s v="Basin Bridge power station"/>
    <m/>
    <s v="1"/>
    <s v="LNG"/>
    <n v="730"/>
    <x v="2"/>
    <x v="0"/>
    <s v="not found"/>
    <s v="not found"/>
    <s v="not found"/>
    <m/>
    <x v="7"/>
    <m/>
    <m/>
    <m/>
    <n v="13.098919"/>
    <n v="80.270147399999999"/>
    <s v="exact"/>
    <s v="Chennai"/>
    <m/>
    <m/>
    <s v="Tamil Nadu"/>
    <x v="2"/>
    <s v="Southern Asia"/>
    <m/>
    <m/>
    <m/>
    <m/>
    <m/>
    <m/>
    <s v="1128619"/>
    <m/>
    <s v="L407124"/>
    <s v="G408627"/>
  </r>
  <r>
    <s v="https://www.gem.wiki/Basin_Bridge_Power_Station"/>
    <x v="76"/>
    <s v="Basin Bridge power station"/>
    <m/>
    <s v="2"/>
    <s v="LNG"/>
    <n v="730"/>
    <x v="2"/>
    <x v="0"/>
    <s v="not found"/>
    <s v="not found"/>
    <s v="not found"/>
    <m/>
    <x v="7"/>
    <m/>
    <m/>
    <m/>
    <n v="13.098919"/>
    <n v="80.270147399999999"/>
    <s v="exact"/>
    <s v="Chennai"/>
    <m/>
    <m/>
    <s v="Tamil Nadu"/>
    <x v="2"/>
    <s v="Southern Asia"/>
    <m/>
    <m/>
    <m/>
    <m/>
    <m/>
    <m/>
    <s v="1128619"/>
    <m/>
    <s v="L407124"/>
    <s v="G408626"/>
  </r>
  <r>
    <s v="https://www.gem.wiki/Bhander_power_station"/>
    <x v="76"/>
    <s v="Bhander power station"/>
    <m/>
    <s v="1"/>
    <s v="NG"/>
    <n v="500"/>
    <x v="0"/>
    <x v="0"/>
    <s v="not found"/>
    <m/>
    <m/>
    <m/>
    <x v="37"/>
    <m/>
    <m/>
    <m/>
    <n v="21.114424"/>
    <n v="72.656204000000002"/>
    <s v="exact"/>
    <s v="Hazira"/>
    <m/>
    <m/>
    <s v="Gujarat"/>
    <x v="2"/>
    <s v="Southern Asia"/>
    <m/>
    <m/>
    <s v="Bhander"/>
    <s v="power"/>
    <s v="Iron &amp; Steel"/>
    <m/>
    <s v="1016687"/>
    <m/>
    <s v="L407143"/>
    <s v="G408638"/>
  </r>
  <r>
    <s v="https://www.gem.wiki/Brahmapuram_Diesel_power_station"/>
    <x v="76"/>
    <s v="Brahmapuram Diesel power station"/>
    <m/>
    <s v="1"/>
    <s v="D"/>
    <n v="63.96"/>
    <x v="0"/>
    <x v="6"/>
    <s v="not found"/>
    <m/>
    <m/>
    <m/>
    <x v="44"/>
    <m/>
    <m/>
    <m/>
    <n v="9.9973994999917792"/>
    <n v="76.373165584750396"/>
    <s v="exact"/>
    <s v="Kochi"/>
    <m/>
    <m/>
    <s v="Kerala"/>
    <x v="2"/>
    <s v="Southern Asia"/>
    <m/>
    <m/>
    <m/>
    <m/>
    <m/>
    <m/>
    <s v="1020759"/>
    <n v="1106887"/>
    <s v="L408398"/>
    <s v="G411780"/>
  </r>
  <r>
    <s v="https://www.gem.wiki/DGEN_Mega_Combined_Cycle_power_plant"/>
    <x v="76"/>
    <s v="DGEN Mega Combined Cycle power plant"/>
    <m/>
    <s v="1"/>
    <s v="NG"/>
    <n v="400"/>
    <x v="0"/>
    <x v="0"/>
    <s v="not found"/>
    <m/>
    <m/>
    <m/>
    <x v="2"/>
    <m/>
    <m/>
    <m/>
    <n v="21.692299999999999"/>
    <n v="72.621499999999997"/>
    <s v="exact"/>
    <s v="Dahej"/>
    <m/>
    <m/>
    <s v="Gujarat"/>
    <x v="2"/>
    <s v="Southern Asia"/>
    <m/>
    <m/>
    <m/>
    <m/>
    <m/>
    <m/>
    <s v="1058556"/>
    <n v="1111249"/>
    <s v="L401483"/>
    <s v="G401453"/>
  </r>
  <r>
    <s v="https://www.gem.wiki/DGEN_Mega_Combined_Cycle_power_plant"/>
    <x v="76"/>
    <s v="DGEN Mega Combined Cycle power plant"/>
    <m/>
    <s v="2"/>
    <s v="NG"/>
    <n v="400"/>
    <x v="0"/>
    <x v="0"/>
    <s v="not found"/>
    <m/>
    <m/>
    <m/>
    <x v="2"/>
    <m/>
    <m/>
    <m/>
    <n v="21.692299999999999"/>
    <n v="72.621499999999997"/>
    <s v="exact"/>
    <s v="Dahej"/>
    <m/>
    <m/>
    <s v="Gujarat"/>
    <x v="2"/>
    <s v="Southern Asia"/>
    <m/>
    <m/>
    <m/>
    <m/>
    <m/>
    <m/>
    <s v="1058556"/>
    <n v="1226043"/>
    <s v="L401483"/>
    <s v="G401454"/>
  </r>
  <r>
    <s v="https://www.gem.wiki/DGEN_Mega_Combined_Cycle_power_plant"/>
    <x v="76"/>
    <s v="DGEN Mega Combined Cycle power plant"/>
    <m/>
    <s v="3"/>
    <s v="NG"/>
    <n v="400"/>
    <x v="0"/>
    <x v="0"/>
    <s v="not found"/>
    <m/>
    <m/>
    <m/>
    <x v="2"/>
    <m/>
    <m/>
    <m/>
    <n v="21.692299999999999"/>
    <n v="72.621499999999997"/>
    <s v="exact"/>
    <s v="Dahej"/>
    <m/>
    <m/>
    <s v="Gujarat"/>
    <x v="2"/>
    <s v="Southern Asia"/>
    <m/>
    <m/>
    <m/>
    <m/>
    <m/>
    <m/>
    <s v="1058556"/>
    <n v="1226044"/>
    <s v="L401483"/>
    <s v="G401455"/>
  </r>
  <r>
    <s v="https://www.gem.wiki/Dadri_Combined_Cycle_power_plant"/>
    <x v="76"/>
    <s v="Dadri Combined Cycle power plant"/>
    <m/>
    <s v="1-6"/>
    <s v="NG/D"/>
    <n v="829.78"/>
    <x v="0"/>
    <x v="0"/>
    <s v="not found"/>
    <s v="not found"/>
    <s v="not found"/>
    <m/>
    <x v="20"/>
    <m/>
    <m/>
    <m/>
    <n v="28.5932"/>
    <n v="77.610100000000003"/>
    <s v="exact"/>
    <s v="Gautam Budh Nagar"/>
    <m/>
    <m/>
    <s v="Uttar Pradesh"/>
    <x v="2"/>
    <s v="Southern Asia"/>
    <m/>
    <m/>
    <m/>
    <m/>
    <m/>
    <m/>
    <s v="1023638"/>
    <s v="1111203, 1111204, 1111205, 1111206, 1111207, 1111208"/>
    <s v="L401465"/>
    <s v="G401435"/>
  </r>
  <r>
    <s v="https://www.gem.wiki/Dahej_OPAL_Captive_power_plant"/>
    <x v="76"/>
    <s v="Dahej OPAL Captive power plant"/>
    <m/>
    <s v="1"/>
    <s v="NG"/>
    <n v="195"/>
    <x v="0"/>
    <x v="0"/>
    <s v="not found"/>
    <m/>
    <m/>
    <m/>
    <x v="31"/>
    <m/>
    <m/>
    <m/>
    <n v="21.693394300000001"/>
    <n v="72.623335299999994"/>
    <s v="exact"/>
    <s v="Dahej"/>
    <m/>
    <m/>
    <s v="Gujarat"/>
    <x v="2"/>
    <s v="Southern Asia"/>
    <m/>
    <m/>
    <m/>
    <m/>
    <m/>
    <m/>
    <s v="1088745"/>
    <n v="1237774"/>
    <s v="L407603"/>
    <s v="G409920"/>
  </r>
  <r>
    <s v="https://www.gem.wiki/Dholpur_Combined_Cycle_power_plant"/>
    <x v="76"/>
    <s v="Dholpur Combined Cycle power plant"/>
    <m/>
    <s v="1-3"/>
    <s v="NG"/>
    <n v="330"/>
    <x v="0"/>
    <x v="0"/>
    <s v="not found"/>
    <m/>
    <m/>
    <m/>
    <x v="4"/>
    <m/>
    <m/>
    <m/>
    <n v="26.7018387"/>
    <n v="77.847933499999996"/>
    <s v="exact"/>
    <s v="Dholpur City"/>
    <m/>
    <m/>
    <s v="Rajasthan"/>
    <x v="2"/>
    <s v="Southern Asia"/>
    <m/>
    <m/>
    <m/>
    <m/>
    <m/>
    <m/>
    <s v="1038413"/>
    <s v="1159800, 1174185, 1174186"/>
    <s v="L401461"/>
    <s v="G401431"/>
  </r>
  <r>
    <s v="https://www.gem.wiki/Dhuvaran_Combined_Cycle_power_plant"/>
    <x v="76"/>
    <s v="Dhuvaran Combined Cycle power plant"/>
    <m/>
    <s v="I"/>
    <s v="NG/LNG"/>
    <n v="106"/>
    <x v="0"/>
    <x v="0"/>
    <s v="not found"/>
    <m/>
    <m/>
    <m/>
    <x v="8"/>
    <m/>
    <m/>
    <m/>
    <n v="22.239599999999999"/>
    <n v="72.751999999999995"/>
    <s v="exact"/>
    <s v="Dhuvaran"/>
    <m/>
    <m/>
    <s v="Gujarat"/>
    <x v="2"/>
    <s v="Southern Asia"/>
    <m/>
    <m/>
    <m/>
    <m/>
    <m/>
    <m/>
    <s v="1017910"/>
    <s v="1174187, 1175677"/>
    <s v="L401471"/>
    <s v="G401441"/>
  </r>
  <r>
    <s v="https://www.gem.wiki/Dhuvaran_Combined_Cycle_power_plant"/>
    <x v="76"/>
    <s v="Dhuvaran Combined Cycle power plant"/>
    <m/>
    <s v="II"/>
    <s v="NG/LNG"/>
    <n v="112"/>
    <x v="0"/>
    <x v="0"/>
    <s v="not found"/>
    <m/>
    <m/>
    <m/>
    <x v="4"/>
    <m/>
    <m/>
    <m/>
    <n v="22.239599999999999"/>
    <n v="72.751999999999995"/>
    <s v="exact"/>
    <s v="Dhuvaran"/>
    <m/>
    <m/>
    <s v="Gujarat"/>
    <x v="2"/>
    <s v="Southern Asia"/>
    <m/>
    <m/>
    <m/>
    <m/>
    <m/>
    <m/>
    <s v="1017910"/>
    <s v="1186094, 1186095"/>
    <s v="L401471"/>
    <s v="G401442"/>
  </r>
  <r>
    <s v="https://www.gem.wiki/Dhuvaran_Combined_Cycle_power_plant"/>
    <x v="76"/>
    <s v="Dhuvaran Combined Cycle power plant"/>
    <m/>
    <s v="III"/>
    <s v="NG/LNG"/>
    <n v="376"/>
    <x v="0"/>
    <x v="0"/>
    <s v="not found"/>
    <m/>
    <m/>
    <m/>
    <x v="2"/>
    <m/>
    <m/>
    <m/>
    <n v="22.239599999999999"/>
    <n v="72.751999999999995"/>
    <s v="exact"/>
    <s v="Dhuvaran"/>
    <m/>
    <m/>
    <s v="Gujarat"/>
    <x v="2"/>
    <s v="Southern Asia"/>
    <m/>
    <m/>
    <m/>
    <m/>
    <m/>
    <m/>
    <s v="1017910"/>
    <n v="1220831"/>
    <s v="L401471"/>
    <s v="G401443"/>
  </r>
  <r>
    <s v="https://www.gem.wiki/Faridabad_Combined_Cycle_power_plant"/>
    <x v="76"/>
    <s v="Faridabad Combined Cycle power plant"/>
    <m/>
    <s v="1-3"/>
    <s v="NG/N/D"/>
    <n v="431.59"/>
    <x v="0"/>
    <x v="0"/>
    <s v="not found"/>
    <s v="not found"/>
    <s v="not found"/>
    <m/>
    <x v="15"/>
    <m/>
    <m/>
    <m/>
    <n v="28.346519799999999"/>
    <n v="77.359002500000003"/>
    <s v="exact"/>
    <s v="Faridabad District"/>
    <m/>
    <m/>
    <s v="Haryana"/>
    <x v="2"/>
    <s v="Southern Asia"/>
    <m/>
    <m/>
    <m/>
    <m/>
    <m/>
    <m/>
    <s v="1043930"/>
    <s v="1164709, 1164780, 1164781"/>
    <s v="L401463"/>
    <s v="G401433"/>
  </r>
  <r>
    <s v="https://www.gem.wiki/GACL_Dahej_Caustic_Captive_power_plant"/>
    <x v="76"/>
    <s v="GACL Dahej Caustic Captive power plant"/>
    <m/>
    <s v="1"/>
    <s v="NG"/>
    <n v="113"/>
    <x v="0"/>
    <x v="0"/>
    <s v="not found"/>
    <m/>
    <m/>
    <m/>
    <x v="43"/>
    <m/>
    <m/>
    <m/>
    <n v="21.709750100000001"/>
    <n v="72.690402399999996"/>
    <s v="exact"/>
    <s v="Dahej"/>
    <m/>
    <m/>
    <s v="Gujarat"/>
    <x v="2"/>
    <s v="Southern Asia"/>
    <m/>
    <m/>
    <m/>
    <s v="power"/>
    <s v="Chemicals"/>
    <m/>
    <s v="1017905"/>
    <n v="1111246"/>
    <s v="L407602"/>
    <s v="G409919"/>
  </r>
  <r>
    <s v="https://www.gem.wiki/GMR_Energy_Limited_Combined_Cycle_power_plant"/>
    <x v="76"/>
    <s v="GMR Energy Limited Combined Cycle power plant"/>
    <m/>
    <s v="1"/>
    <s v="NG"/>
    <n v="220"/>
    <x v="0"/>
    <x v="0"/>
    <s v="not found"/>
    <m/>
    <m/>
    <m/>
    <x v="11"/>
    <m/>
    <m/>
    <m/>
    <n v="16.950087199999999"/>
    <n v="82.270189500000001"/>
    <s v="exact"/>
    <s v="Kakinada"/>
    <m/>
    <m/>
    <s v="Andhra Pradesh"/>
    <x v="2"/>
    <s v="Southern Asia"/>
    <m/>
    <m/>
    <s v="Kakinada Barge"/>
    <m/>
    <m/>
    <m/>
    <s v="1045188"/>
    <s v="1166801, 1170371, 1170372, 1170373, 1170374"/>
    <s v="L401507"/>
    <s v="G401477"/>
  </r>
  <r>
    <s v="https://www.gem.wiki/GREL_Combined_Cycle_power_plant_(Rajahmundry)"/>
    <x v="76"/>
    <s v="GREL Combined Cycle power plant (Rajahmundry)"/>
    <m/>
    <s v="1"/>
    <s v="NG"/>
    <n v="384"/>
    <x v="0"/>
    <x v="0"/>
    <s v="not found"/>
    <m/>
    <m/>
    <m/>
    <x v="13"/>
    <m/>
    <m/>
    <m/>
    <n v="16.924700000000001"/>
    <n v="81.811199999999999"/>
    <s v="exact"/>
    <s v="Rajahmundry"/>
    <m/>
    <m/>
    <s v="Andhra Pradesh"/>
    <x v="2"/>
    <s v="Southern Asia"/>
    <m/>
    <m/>
    <s v="GMR-Rajamundry Energy Ltd."/>
    <m/>
    <m/>
    <m/>
    <s v="1110996"/>
    <s v="1233204, 1233206"/>
    <s v="L401508"/>
    <s v="G401478"/>
  </r>
  <r>
    <s v="https://www.gem.wiki/GREL_Combined_Cycle_power_plant_(Rajahmundry)"/>
    <x v="76"/>
    <s v="GREL Combined Cycle power plant (Rajahmundry)"/>
    <m/>
    <s v="2"/>
    <s v="NG"/>
    <n v="384"/>
    <x v="0"/>
    <x v="0"/>
    <s v="not found"/>
    <m/>
    <m/>
    <m/>
    <x v="13"/>
    <m/>
    <m/>
    <m/>
    <n v="16.924700000000001"/>
    <n v="81.811199999999999"/>
    <s v="exact"/>
    <s v="Rajahmundry"/>
    <m/>
    <m/>
    <s v="Andhra Pradesh"/>
    <x v="2"/>
    <s v="Southern Asia"/>
    <m/>
    <m/>
    <s v="GMR-Rajamundry Energy Ltd."/>
    <m/>
    <m/>
    <m/>
    <s v="1110996"/>
    <s v="1233205, 1233207"/>
    <s v="L401508"/>
    <s v="G401479"/>
  </r>
  <r>
    <s v="https://www.gem.wiki/Gautami_Combined_Cycle_power_plant"/>
    <x v="76"/>
    <s v="Gautami Combined Cycle power plant"/>
    <m/>
    <s v="1-3"/>
    <s v="NG/D"/>
    <n v="464"/>
    <x v="0"/>
    <x v="0"/>
    <s v="not found"/>
    <m/>
    <m/>
    <m/>
    <x v="9"/>
    <m/>
    <m/>
    <m/>
    <n v="17.038599999999999"/>
    <n v="82.128600000000006"/>
    <s v="exact"/>
    <s v="Peddapuram"/>
    <m/>
    <m/>
    <s v="Andhra Pradesh"/>
    <x v="2"/>
    <s v="Southern Asia"/>
    <m/>
    <m/>
    <m/>
    <m/>
    <m/>
    <m/>
    <s v="1050099"/>
    <s v="1174201, 1174202, 1174203"/>
    <s v="L401498"/>
    <s v="G401468"/>
  </r>
  <r>
    <s v="https://www.gem.wiki/Godavari_Combined_Cycle_power_plant"/>
    <x v="76"/>
    <s v="Godavari Combined Cycle power plant"/>
    <m/>
    <s v="1-4"/>
    <s v="NG"/>
    <n v="208"/>
    <x v="0"/>
    <x v="0"/>
    <s v="not found"/>
    <m/>
    <m/>
    <m/>
    <x v="23"/>
    <m/>
    <m/>
    <m/>
    <n v="17.058700000000002"/>
    <n v="82.309700000000007"/>
    <s v="exact"/>
    <s v="Subbampeta"/>
    <m/>
    <m/>
    <s v="Andhra Pradesh"/>
    <x v="2"/>
    <s v="Southern Asia"/>
    <m/>
    <m/>
    <s v="Kakinada, Godavari (Spectrum)"/>
    <m/>
    <m/>
    <m/>
    <s v="1029638"/>
    <n v="1117017"/>
    <s v="L401506"/>
    <s v="G401476"/>
  </r>
  <r>
    <s v="https://www.gem.wiki/Godhra_power_station"/>
    <x v="76"/>
    <s v="Godhra power station"/>
    <m/>
    <s v="1"/>
    <s v="NG"/>
    <n v="2000"/>
    <x v="5"/>
    <x v="0"/>
    <s v="not found"/>
    <s v="not found"/>
    <s v="not found"/>
    <m/>
    <x v="45"/>
    <m/>
    <m/>
    <m/>
    <n v="22.773567"/>
    <n v="73.617555999999993"/>
    <s v="approximate"/>
    <s v="Godhra"/>
    <m/>
    <m/>
    <s v="Gujarat"/>
    <x v="2"/>
    <s v="Southern Asia"/>
    <m/>
    <m/>
    <s v="Nana Layja Power Project"/>
    <m/>
    <m/>
    <m/>
    <m/>
    <m/>
    <s v="L407125"/>
    <s v="G408628"/>
  </r>
  <r>
    <s v="https://www.gem.wiki/Gujarat_Cement_Works_Combined_Cycle_power_station"/>
    <x v="76"/>
    <s v="Gujarat Cement Works Combined Cycle power station"/>
    <m/>
    <s v="1"/>
    <s v="N/D"/>
    <n v="50"/>
    <x v="0"/>
    <x v="0"/>
    <m/>
    <m/>
    <m/>
    <m/>
    <x v="15"/>
    <m/>
    <m/>
    <m/>
    <n v="20.910433112948301"/>
    <n v="71.458493213894002"/>
    <s v="approximate"/>
    <s v="Kovaya"/>
    <m/>
    <s v="Amreli district"/>
    <s v="Gujarat"/>
    <x v="2"/>
    <s v="Southern Asia"/>
    <m/>
    <m/>
    <m/>
    <m/>
    <m/>
    <m/>
    <s v="1021826"/>
    <s v="1159874, 1184130"/>
    <s v="L408396"/>
    <s v="G411778"/>
  </r>
  <r>
    <s v="https://www.gem.wiki/Guru_Gobind_Singh_Refinery_power_station"/>
    <x v="76"/>
    <s v="Guru Gobind Singh Refinery power station"/>
    <m/>
    <s v="1"/>
    <s v="FO"/>
    <n v="165"/>
    <x v="0"/>
    <x v="5"/>
    <m/>
    <m/>
    <m/>
    <m/>
    <x v="39"/>
    <m/>
    <m/>
    <m/>
    <n v="29.924421161097801"/>
    <n v="74.958902383888599"/>
    <s v="exact"/>
    <s v="Talwandi Sabo"/>
    <m/>
    <s v="Bathinda district"/>
    <s v="Punjab"/>
    <x v="2"/>
    <s v="Southern Asia"/>
    <m/>
    <m/>
    <m/>
    <m/>
    <m/>
    <m/>
    <s v="1045297"/>
    <s v="1166926, 1226072, 1226072, 1226074, 1226075"/>
    <s v="L408395"/>
    <s v="G411777"/>
  </r>
  <r>
    <s v="https://www.gem.wiki/HPCL_Vizag_Refinery_power_station"/>
    <x v="76"/>
    <s v="HPCL Vizag Refinery power station"/>
    <m/>
    <s v="1"/>
    <s v="not found"/>
    <n v="60"/>
    <x v="0"/>
    <x v="0"/>
    <m/>
    <m/>
    <m/>
    <m/>
    <x v="43"/>
    <m/>
    <m/>
    <m/>
    <n v="17.688580079357699"/>
    <n v="83.251943397372699"/>
    <s v="exact"/>
    <s v="Visakhapatnam"/>
    <m/>
    <m/>
    <s v="Andhra Pradesh"/>
    <x v="2"/>
    <s v="Southern Asia"/>
    <m/>
    <m/>
    <m/>
    <s v="both"/>
    <m/>
    <m/>
    <s v="1018486"/>
    <s v="1290599, 1156264"/>
    <s v="L408393"/>
    <s v="G411775"/>
  </r>
  <r>
    <s v="https://www.gem.wiki/HPL_Cogeneration_power_station"/>
    <x v="76"/>
    <s v="HPL Cogeneration power station"/>
    <m/>
    <s v="1"/>
    <s v="N/D"/>
    <n v="116"/>
    <x v="0"/>
    <x v="0"/>
    <s v="Y"/>
    <m/>
    <m/>
    <m/>
    <x v="15"/>
    <m/>
    <m/>
    <m/>
    <n v="22.651466150660099"/>
    <n v="88.086506509742406"/>
    <s v="exact"/>
    <s v="Haldia"/>
    <m/>
    <m/>
    <s v="West Bengal"/>
    <x v="2"/>
    <s v="Southern Asia"/>
    <m/>
    <m/>
    <m/>
    <s v="both"/>
    <m/>
    <m/>
    <s v="1018097"/>
    <s v="1184131, 1184131, 1118279, 1159624"/>
    <s v="L408392"/>
    <s v="G411774"/>
  </r>
  <r>
    <s v="https://www.gem.wiki/Hazira_(Essar)_power_station"/>
    <x v="76"/>
    <s v="Hazira (Essar) power station"/>
    <m/>
    <s v="1-4"/>
    <s v="NG/N/D"/>
    <n v="515"/>
    <x v="0"/>
    <x v="0"/>
    <s v="not found"/>
    <m/>
    <m/>
    <m/>
    <x v="44"/>
    <m/>
    <m/>
    <m/>
    <n v="21.110391"/>
    <n v="72.654514000000006"/>
    <s v="exact"/>
    <s v="Hazira"/>
    <m/>
    <m/>
    <s v="Gujarat"/>
    <x v="2"/>
    <s v="Southern Asia"/>
    <m/>
    <m/>
    <m/>
    <s v="both"/>
    <s v="Iron &amp; Steel"/>
    <m/>
    <s v="1016688"/>
    <s v="1118909, 1118909, 1118909, 1118909"/>
    <s v="L401479"/>
    <s v="G401449"/>
  </r>
  <r>
    <s v="https://www.gem.wiki/Hazira_(GSEG)_power_station"/>
    <x v="76"/>
    <s v="Hazira (GSEG) power station"/>
    <m/>
    <s v="1-3"/>
    <s v="NG"/>
    <n v="156"/>
    <x v="0"/>
    <x v="0"/>
    <s v="not found"/>
    <m/>
    <m/>
    <m/>
    <x v="10"/>
    <m/>
    <m/>
    <m/>
    <n v="21.165199999999999"/>
    <n v="72.661299999999997"/>
    <s v="exact"/>
    <s v="Surat"/>
    <m/>
    <m/>
    <s v="Gujarat"/>
    <x v="2"/>
    <s v="Southern Asia"/>
    <m/>
    <m/>
    <m/>
    <m/>
    <m/>
    <m/>
    <s v="1049440"/>
    <s v="1173268, 1173269, 1173270"/>
    <s v="L401467"/>
    <s v="G401437"/>
  </r>
  <r>
    <s v="https://www.gem.wiki/Hazira_(GSEG)_power_station"/>
    <x v="76"/>
    <s v="Hazira (GSEG) power station"/>
    <m/>
    <s v="EXT"/>
    <s v="NG"/>
    <n v="351"/>
    <x v="0"/>
    <x v="0"/>
    <s v="not found"/>
    <m/>
    <m/>
    <m/>
    <x v="39"/>
    <m/>
    <m/>
    <m/>
    <n v="21.165199999999999"/>
    <n v="72.661299999999997"/>
    <s v="exact"/>
    <s v="Surat"/>
    <m/>
    <m/>
    <s v="Gujarat"/>
    <x v="2"/>
    <s v="Southern Asia"/>
    <m/>
    <m/>
    <m/>
    <m/>
    <m/>
    <m/>
    <s v="1049440"/>
    <s v="1205624, 1205625"/>
    <s v="L401467"/>
    <s v="G401438"/>
  </r>
  <r>
    <s v="https://www.gem.wiki/Hazira_Gas_Processing_Complex_Captive_Power_station"/>
    <x v="76"/>
    <s v="Hazira Gas Processing Complex Captive Power station"/>
    <m/>
    <s v="1"/>
    <s v="NG"/>
    <n v="51"/>
    <x v="5"/>
    <x v="0"/>
    <s v="not found"/>
    <m/>
    <m/>
    <m/>
    <x v="45"/>
    <m/>
    <m/>
    <m/>
    <n v="21.161019766373801"/>
    <n v="72.739368975569107"/>
    <s v="exact"/>
    <s v="Hazira"/>
    <m/>
    <m/>
    <s v="Gujarat"/>
    <x v="2"/>
    <s v="Southern Asia"/>
    <m/>
    <m/>
    <m/>
    <m/>
    <m/>
    <m/>
    <m/>
    <m/>
    <s v="L407600"/>
    <s v="G409917"/>
  </r>
  <r>
    <s v="https://www.gem.wiki/Hazira_power_station_(Reliance)"/>
    <x v="76"/>
    <s v="Hazira power station (Reliance)"/>
    <m/>
    <s v="1"/>
    <s v="NG"/>
    <n v="320"/>
    <x v="0"/>
    <x v="0"/>
    <s v="not found"/>
    <m/>
    <m/>
    <s v="N"/>
    <x v="18"/>
    <m/>
    <m/>
    <m/>
    <n v="21.159200500000001"/>
    <n v="72.687126800000001"/>
    <s v="exact"/>
    <s v="Hazira"/>
    <m/>
    <m/>
    <s v="Gujarat"/>
    <x v="2"/>
    <s v="Southern Asia"/>
    <m/>
    <m/>
    <m/>
    <m/>
    <m/>
    <m/>
    <s v="1026925"/>
    <m/>
    <s v="L104861"/>
    <s v="G410169"/>
  </r>
  <r>
    <s v="https://www.gem.wiki/Hope_Town_power_station"/>
    <x v="76"/>
    <s v="Hope Town power station"/>
    <m/>
    <s v="1"/>
    <s v="LNG/D"/>
    <n v="50"/>
    <x v="3"/>
    <x v="5"/>
    <m/>
    <m/>
    <m/>
    <m/>
    <x v="43"/>
    <m/>
    <m/>
    <m/>
    <n v="11.706071952280301"/>
    <n v="92.736766273014993"/>
    <s v="approximate"/>
    <s v="Ferrargunj Tehsil"/>
    <m/>
    <s v="South Andaman district"/>
    <s v="Andaman &amp; Nicobar Is"/>
    <x v="2"/>
    <s v="Southern Asia"/>
    <m/>
    <m/>
    <m/>
    <m/>
    <m/>
    <m/>
    <s v="1133914"/>
    <n v="1289755"/>
    <s v="L408394"/>
    <s v="G411776"/>
  </r>
  <r>
    <s v="https://www.gem.wiki/IOCL_Panipat_Naphtha_Cracker_Captive_cogeneration_power_plant"/>
    <x v="76"/>
    <s v="IOCL Panipat Naphtha Cracker Captive cogeneration power plant"/>
    <m/>
    <s v="1"/>
    <s v="NG"/>
    <n v="238.35"/>
    <x v="0"/>
    <x v="0"/>
    <s v="Y"/>
    <m/>
    <m/>
    <m/>
    <x v="1"/>
    <m/>
    <m/>
    <m/>
    <n v="29.4523876322158"/>
    <n v="76.872664940321101"/>
    <s v="approximate"/>
    <s v="Panipat district"/>
    <m/>
    <m/>
    <s v="Haryana"/>
    <x v="2"/>
    <s v="Southern Asia"/>
    <m/>
    <m/>
    <m/>
    <s v="power"/>
    <s v="Oil &amp; Refining"/>
    <m/>
    <s v="1067144"/>
    <n v="1202009"/>
    <s v="L407592"/>
    <s v="G409908"/>
  </r>
  <r>
    <s v="https://www.gem.wiki/IOCL_Panipat_cogeneration_power_plant"/>
    <x v="76"/>
    <s v="IOCL Panipat cogeneration power plant"/>
    <m/>
    <s v="1"/>
    <s v="NG"/>
    <n v="110"/>
    <x v="0"/>
    <x v="0"/>
    <s v="Y"/>
    <m/>
    <m/>
    <m/>
    <x v="11"/>
    <m/>
    <m/>
    <m/>
    <n v="29.467308800000001"/>
    <n v="76.875446100000005"/>
    <s v="exact"/>
    <s v="Panipat district"/>
    <m/>
    <m/>
    <s v="Haryana"/>
    <x v="2"/>
    <s v="Southern Asia"/>
    <m/>
    <m/>
    <m/>
    <s v="power"/>
    <s v="Oil &amp; Refining"/>
    <m/>
    <s v="1019454"/>
    <n v="1184796"/>
    <s v="L407593"/>
    <s v="G409909"/>
  </r>
  <r>
    <s v="https://www.gem.wiki/Indraprastha_Gas_power_station"/>
    <x v="76"/>
    <s v="Indraprastha Gas power station"/>
    <m/>
    <s v="1"/>
    <s v="NG"/>
    <n v="270"/>
    <x v="0"/>
    <x v="0"/>
    <s v="not found"/>
    <m/>
    <m/>
    <s v="N"/>
    <x v="67"/>
    <m/>
    <m/>
    <m/>
    <n v="28.707077391333801"/>
    <n v="77.102222116726395"/>
    <s v="approximate"/>
    <s v="New Delhi"/>
    <m/>
    <m/>
    <s v="Delhi"/>
    <x v="2"/>
    <s v="Southern Asia"/>
    <m/>
    <m/>
    <m/>
    <m/>
    <m/>
    <m/>
    <s v="1013593"/>
    <n v="1174073"/>
    <s v="L407726"/>
    <s v="G409916"/>
  </r>
  <r>
    <s v="https://www.gem.wiki/Jegurupadu_Combined_Cycle_power_plant"/>
    <x v="76"/>
    <s v="Jegurupadu Combined Cycle power plant"/>
    <m/>
    <s v="Phase I"/>
    <s v="NG"/>
    <n v="235"/>
    <x v="0"/>
    <x v="0"/>
    <s v="not found"/>
    <m/>
    <m/>
    <m/>
    <x v="44"/>
    <m/>
    <m/>
    <m/>
    <n v="16.9312"/>
    <n v="81.86"/>
    <s v="exact"/>
    <s v="Jegurupadu"/>
    <m/>
    <m/>
    <s v="Andhra Pradesh"/>
    <x v="2"/>
    <s v="Southern Asia"/>
    <m/>
    <m/>
    <s v="Godavari (Jegurupadu)"/>
    <m/>
    <m/>
    <m/>
    <s v="1012899"/>
    <m/>
    <s v="L401503"/>
    <s v="G401473"/>
  </r>
  <r>
    <s v="https://www.gem.wiki/Jegurupadu_Combined_Cycle_power_plant"/>
    <x v="76"/>
    <s v="Jegurupadu Combined Cycle power plant"/>
    <m/>
    <s v="Phase II"/>
    <s v="NG"/>
    <n v="220"/>
    <x v="0"/>
    <x v="0"/>
    <s v="not found"/>
    <m/>
    <m/>
    <m/>
    <x v="21"/>
    <m/>
    <m/>
    <m/>
    <n v="16.9312"/>
    <n v="81.86"/>
    <s v="exact"/>
    <s v="Jegurupadu"/>
    <m/>
    <m/>
    <s v="Andhra Pradesh"/>
    <x v="2"/>
    <s v="Southern Asia"/>
    <m/>
    <m/>
    <s v="Godavari (Jegurupadu)"/>
    <m/>
    <m/>
    <m/>
    <s v="1012899"/>
    <m/>
    <s v="L401503"/>
    <s v="G401474"/>
  </r>
  <r>
    <s v="https://www.gem.wiki/Jhanor_Gandhar_Combined_Cycle_power_plant"/>
    <x v="76"/>
    <s v="Jhanor Gandhar Combined Cycle power plant"/>
    <m/>
    <s v="1-4"/>
    <s v="NG"/>
    <n v="657"/>
    <x v="0"/>
    <x v="0"/>
    <s v="not found"/>
    <s v="not found"/>
    <s v="not found"/>
    <m/>
    <x v="48"/>
    <m/>
    <m/>
    <m/>
    <n v="21.824200000000001"/>
    <n v="73.113600000000005"/>
    <s v="exact"/>
    <s v="Bharuch"/>
    <m/>
    <m/>
    <s v="Gujarat"/>
    <x v="2"/>
    <s v="Southern Asia"/>
    <m/>
    <m/>
    <m/>
    <m/>
    <m/>
    <m/>
    <s v="1023640"/>
    <s v="1116171, 1116172, 1116173, 1116174"/>
    <s v="L401489"/>
    <s v="G401459"/>
  </r>
  <r>
    <s v="https://www.gem.wiki/Karappur_Combined_Cycle_power_plant"/>
    <x v="76"/>
    <s v="Karappur Combined Cycle power plant"/>
    <m/>
    <s v="1"/>
    <s v="NG"/>
    <n v="120"/>
    <x v="0"/>
    <x v="0"/>
    <s v="not found"/>
    <m/>
    <m/>
    <m/>
    <x v="21"/>
    <m/>
    <m/>
    <m/>
    <n v="11.121781500000001"/>
    <n v="79.527903600000002"/>
    <s v="exact"/>
    <s v="Karuppur"/>
    <m/>
    <m/>
    <s v="Tamil Nadu"/>
    <x v="2"/>
    <s v="Southern Asia"/>
    <m/>
    <m/>
    <s v="Lanco Tanjore"/>
    <m/>
    <m/>
    <m/>
    <s v="1053468"/>
    <s v="1179124, 1181451"/>
    <s v="L401518"/>
    <s v="G401488"/>
  </r>
  <r>
    <s v="https://www.gem.wiki/Kashipur_(Gama)_power_station"/>
    <x v="76"/>
    <s v="Kashipur (Gama) power station"/>
    <m/>
    <s v="1"/>
    <s v="NG"/>
    <n v="225"/>
    <x v="0"/>
    <x v="0"/>
    <s v="not found"/>
    <m/>
    <m/>
    <m/>
    <x v="5"/>
    <m/>
    <m/>
    <m/>
    <n v="29.141711000000001"/>
    <n v="78.963497000000004"/>
    <s v="exact"/>
    <s v="Kashipur"/>
    <m/>
    <m/>
    <s v="Uttarakhan"/>
    <x v="2"/>
    <s v="Southern Asia"/>
    <m/>
    <m/>
    <m/>
    <m/>
    <m/>
    <m/>
    <s v="1083781"/>
    <m/>
    <s v="L407144"/>
    <s v="G408637"/>
  </r>
  <r>
    <s v="https://www.gem.wiki/Kashipur_Sravanthi_power_station"/>
    <x v="76"/>
    <s v="Kashipur Sravanthi power station"/>
    <m/>
    <s v="1"/>
    <s v="NG"/>
    <n v="225"/>
    <x v="0"/>
    <x v="0"/>
    <s v="not found"/>
    <m/>
    <m/>
    <m/>
    <x v="5"/>
    <m/>
    <m/>
    <m/>
    <n v="29.154720999999999"/>
    <n v="78.974029000000002"/>
    <s v="exact"/>
    <s v="Kashipur"/>
    <m/>
    <m/>
    <s v="Uttarakhan"/>
    <x v="2"/>
    <s v="Southern Asia"/>
    <m/>
    <m/>
    <m/>
    <m/>
    <m/>
    <m/>
    <s v="1085347"/>
    <m/>
    <s v="L407123"/>
    <s v="G408625"/>
  </r>
  <r>
    <s v="https://www.gem.wiki/Kashipur_Sravanthi_power_station"/>
    <x v="76"/>
    <s v="Kashipur Sravanthi power station"/>
    <m/>
    <s v="2"/>
    <s v="NG"/>
    <n v="225"/>
    <x v="1"/>
    <x v="0"/>
    <s v="not found"/>
    <m/>
    <m/>
    <m/>
    <x v="30"/>
    <m/>
    <m/>
    <m/>
    <n v="29.154720999999999"/>
    <n v="78.974029000000002"/>
    <s v="exact"/>
    <s v="Kashipur"/>
    <m/>
    <m/>
    <s v="Uttarakhan"/>
    <x v="2"/>
    <s v="Southern Asia"/>
    <m/>
    <m/>
    <m/>
    <m/>
    <m/>
    <m/>
    <s v="1085347"/>
    <m/>
    <s v="L407123"/>
    <s v="G408624"/>
  </r>
  <r>
    <s v="https://www.gem.wiki/Kattupalli_power_station"/>
    <x v="76"/>
    <s v="Kattupalli power station"/>
    <m/>
    <s v="1"/>
    <s v="LNG"/>
    <n v="750"/>
    <x v="3"/>
    <x v="0"/>
    <s v="not found"/>
    <s v="not found"/>
    <s v="not found"/>
    <s v="replacement"/>
    <x v="43"/>
    <m/>
    <m/>
    <m/>
    <n v="13.323212"/>
    <n v="80.335240999999996"/>
    <s v="approximate"/>
    <s v="Kalanji"/>
    <m/>
    <m/>
    <s v="Tamil Nadu"/>
    <x v="2"/>
    <s v="Southern Asia"/>
    <m/>
    <m/>
    <m/>
    <m/>
    <m/>
    <m/>
    <s v="1080782"/>
    <m/>
    <s v="L102556"/>
    <s v="G408630"/>
  </r>
  <r>
    <s v="https://www.gem.wiki/Kattupalli_power_station"/>
    <x v="76"/>
    <s v="Kattupalli power station"/>
    <m/>
    <s v="2"/>
    <s v="LNG"/>
    <n v="150"/>
    <x v="3"/>
    <x v="0"/>
    <s v="not found"/>
    <s v="not found"/>
    <s v="not found"/>
    <s v="replacement"/>
    <x v="43"/>
    <m/>
    <m/>
    <m/>
    <n v="13.323212"/>
    <n v="80.335240999999996"/>
    <s v="approximate"/>
    <s v="Kalanji"/>
    <m/>
    <m/>
    <s v="Tamil Nadu"/>
    <x v="2"/>
    <s v="Southern Asia"/>
    <m/>
    <m/>
    <m/>
    <m/>
    <m/>
    <m/>
    <s v="1080782"/>
    <m/>
    <s v="L102556"/>
    <s v="G408629"/>
  </r>
  <r>
    <s v="https://www.gem.wiki/Kawas_Combined_Cycle_power_plant"/>
    <x v="76"/>
    <s v="Kawas Combined Cycle power plant"/>
    <m/>
    <s v="1-6"/>
    <s v="NG"/>
    <n v="656"/>
    <x v="0"/>
    <x v="0"/>
    <s v="not found"/>
    <s v="not found"/>
    <s v="not found"/>
    <m/>
    <x v="19"/>
    <m/>
    <m/>
    <m/>
    <n v="21.175000000000001"/>
    <n v="72.687899999999999"/>
    <s v="exact"/>
    <s v="Surat"/>
    <m/>
    <m/>
    <s v="Gujarat"/>
    <x v="2"/>
    <s v="Southern Asia"/>
    <m/>
    <m/>
    <m/>
    <m/>
    <m/>
    <m/>
    <s v="1023642"/>
    <s v="1124412, 1124413, 1124414, 1124415, 1124416, 1124417"/>
    <s v="L401490"/>
    <s v="G401460"/>
  </r>
  <r>
    <s v="https://www.gem.wiki/Kayamkulam_Gas_power_plant"/>
    <x v="76"/>
    <s v="Kayamkulam Gas power plant"/>
    <m/>
    <s v="1"/>
    <s v="NG/N"/>
    <n v="350"/>
    <x v="7"/>
    <x v="0"/>
    <s v="not found"/>
    <s v="not found"/>
    <s v="not found"/>
    <m/>
    <x v="14"/>
    <m/>
    <m/>
    <m/>
    <n v="9.2071959015162097"/>
    <n v="76.434225306944796"/>
    <s v="approximate"/>
    <s v="Kayamkulam - Alappuzha Dist"/>
    <m/>
    <m/>
    <s v="Kerala"/>
    <x v="2"/>
    <s v="Southern Asia"/>
    <m/>
    <m/>
    <s v="Rajiv Gandhi CCPP"/>
    <m/>
    <m/>
    <m/>
    <s v="1019301"/>
    <n v="1164744"/>
    <s v="L407598"/>
    <s v="G409915"/>
  </r>
  <r>
    <s v="https://www.gem.wiki/Konaseema_Combined_Cycle_power_plant"/>
    <x v="76"/>
    <s v="Konaseema Combined Cycle power plant"/>
    <m/>
    <s v="Phase I"/>
    <s v="NG"/>
    <n v="445"/>
    <x v="0"/>
    <x v="0"/>
    <s v="not found"/>
    <m/>
    <m/>
    <m/>
    <x v="1"/>
    <m/>
    <m/>
    <m/>
    <n v="16.7346"/>
    <n v="81.862200000000001"/>
    <s v="exact"/>
    <s v="Devarapalli"/>
    <m/>
    <m/>
    <s v="Andhra Pradesh"/>
    <x v="2"/>
    <s v="Southern Asia"/>
    <m/>
    <m/>
    <m/>
    <m/>
    <m/>
    <m/>
    <s v="1060509"/>
    <s v="1189468, 1189469, 1189470"/>
    <s v="L401501"/>
    <s v="G401471"/>
  </r>
  <r>
    <s v="https://www.gem.wiki/Konaseema_Combined_Cycle_power_plant"/>
    <x v="76"/>
    <s v="Konaseema Combined Cycle power plant"/>
    <m/>
    <s v="Phase II-1"/>
    <s v="NG"/>
    <n v="410"/>
    <x v="5"/>
    <x v="0"/>
    <s v="not found"/>
    <m/>
    <m/>
    <m/>
    <x v="45"/>
    <m/>
    <m/>
    <m/>
    <n v="16.7346"/>
    <n v="81.862200000000001"/>
    <s v="exact"/>
    <s v="Devarapalli"/>
    <m/>
    <m/>
    <s v="Andhra Pradesh"/>
    <x v="2"/>
    <s v="Southern Asia"/>
    <m/>
    <m/>
    <m/>
    <m/>
    <m/>
    <m/>
    <s v="1060509"/>
    <m/>
    <s v="L401501"/>
    <s v="G410171"/>
  </r>
  <r>
    <s v="https://www.gem.wiki/Konaseema_Combined_Cycle_power_plant"/>
    <x v="76"/>
    <s v="Konaseema Combined Cycle power plant"/>
    <m/>
    <s v="Phase II-2"/>
    <s v="NG"/>
    <n v="410"/>
    <x v="5"/>
    <x v="0"/>
    <s v="not found"/>
    <m/>
    <m/>
    <m/>
    <x v="45"/>
    <m/>
    <m/>
    <m/>
    <n v="16.7346"/>
    <n v="81.862200000000001"/>
    <s v="exact"/>
    <s v="Devarapalli"/>
    <m/>
    <m/>
    <s v="Andhra Pradesh"/>
    <x v="2"/>
    <s v="Southern Asia"/>
    <m/>
    <m/>
    <m/>
    <m/>
    <m/>
    <m/>
    <s v="1060509"/>
    <m/>
    <s v="L401501"/>
    <s v="G410170"/>
  </r>
  <r>
    <s v="https://www.gem.wiki/Kondapalli_Combined_Cycle_power_plant"/>
    <x v="76"/>
    <s v="Kondapalli Combined Cycle power plant"/>
    <m/>
    <s v="Phase I (1-3)"/>
    <s v="NG"/>
    <n v="368"/>
    <x v="0"/>
    <x v="0"/>
    <s v="not found"/>
    <m/>
    <m/>
    <m/>
    <x v="15"/>
    <m/>
    <m/>
    <m/>
    <n v="16.64"/>
    <n v="80.550399999999996"/>
    <s v="exact"/>
    <s v="Kondapalli Industrial Development Area"/>
    <m/>
    <m/>
    <s v="Andhra Pradesh"/>
    <x v="2"/>
    <s v="Southern Asia"/>
    <m/>
    <m/>
    <m/>
    <m/>
    <m/>
    <m/>
    <s v="1039487"/>
    <s v="1160302, 1169739, 1169740"/>
    <s v="L401494"/>
    <s v="G401464"/>
  </r>
  <r>
    <s v="https://www.gem.wiki/Kondapalli_Combined_Cycle_power_plant"/>
    <x v="76"/>
    <s v="Kondapalli Combined Cycle power plant"/>
    <m/>
    <s v="Phase II (1-2)"/>
    <s v="NG"/>
    <n v="366"/>
    <x v="0"/>
    <x v="0"/>
    <s v="not found"/>
    <m/>
    <m/>
    <m/>
    <x v="1"/>
    <m/>
    <m/>
    <m/>
    <n v="16.64"/>
    <n v="80.550399999999996"/>
    <s v="exact"/>
    <s v="Kondapalli Industrial Development Area"/>
    <m/>
    <m/>
    <s v="Andhra Pradesh"/>
    <x v="2"/>
    <s v="Southern Asia"/>
    <m/>
    <m/>
    <m/>
    <m/>
    <m/>
    <m/>
    <s v="1039487"/>
    <s v="1215948, 1215949"/>
    <s v="L401494"/>
    <s v="G401465"/>
  </r>
  <r>
    <s v="https://www.gem.wiki/Kondapalli_Combined_Cycle_power_plant"/>
    <x v="76"/>
    <s v="Kondapalli Combined Cycle power plant"/>
    <m/>
    <s v="Phase III (1)"/>
    <s v="NG"/>
    <n v="371"/>
    <x v="0"/>
    <x v="0"/>
    <s v="not found"/>
    <m/>
    <m/>
    <m/>
    <x v="13"/>
    <m/>
    <m/>
    <m/>
    <n v="16.64"/>
    <n v="80.550399999999996"/>
    <s v="exact"/>
    <s v="Kondapalli Industrial Development Area"/>
    <m/>
    <m/>
    <s v="Andhra Pradesh"/>
    <x v="2"/>
    <s v="Southern Asia"/>
    <m/>
    <m/>
    <m/>
    <m/>
    <m/>
    <m/>
    <s v="1039487"/>
    <s v="1232453, 1232455"/>
    <s v="L401494"/>
    <s v="G401466"/>
  </r>
  <r>
    <s v="https://www.gem.wiki/Kondapalli_Combined_Cycle_power_plant"/>
    <x v="76"/>
    <s v="Kondapalli Combined Cycle power plant"/>
    <m/>
    <s v="Phase III (2)"/>
    <s v="NG"/>
    <n v="371"/>
    <x v="0"/>
    <x v="0"/>
    <s v="not found"/>
    <m/>
    <m/>
    <m/>
    <x v="13"/>
    <m/>
    <m/>
    <m/>
    <n v="16.64"/>
    <n v="80.550399999999996"/>
    <s v="exact"/>
    <s v="Kondapalli Industrial Development Area"/>
    <m/>
    <m/>
    <s v="Andhra Pradesh"/>
    <x v="2"/>
    <s v="Southern Asia"/>
    <m/>
    <m/>
    <m/>
    <m/>
    <m/>
    <m/>
    <s v="1039487"/>
    <s v="1232454, 1232456"/>
    <s v="L401494"/>
    <s v="G401467"/>
  </r>
  <r>
    <s v="https://www.gem.wiki/Kozhikode_Diesel_power_station"/>
    <x v="76"/>
    <s v="Kozhikode Diesel power station"/>
    <m/>
    <s v="1"/>
    <s v="D"/>
    <n v="96"/>
    <x v="7"/>
    <x v="6"/>
    <s v="not found"/>
    <m/>
    <m/>
    <m/>
    <x v="14"/>
    <m/>
    <m/>
    <m/>
    <n v="11.205247256813699"/>
    <n v="75.806959012345999"/>
    <s v="exact"/>
    <s v="Nallalam Kozhikode"/>
    <m/>
    <m/>
    <s v="Kerala"/>
    <x v="2"/>
    <s v="Southern Asia"/>
    <m/>
    <m/>
    <m/>
    <m/>
    <m/>
    <m/>
    <s v="1039489"/>
    <n v="1160304"/>
    <s v="L408391"/>
    <s v="G411773"/>
  </r>
  <r>
    <s v="https://www.gem.wiki/Kuttalam_Combined_Cycle_power_plant"/>
    <x v="76"/>
    <s v="Kuttalam Combined Cycle power plant"/>
    <m/>
    <s v="1"/>
    <s v="NG"/>
    <n v="101"/>
    <x v="0"/>
    <x v="0"/>
    <s v="not found"/>
    <s v="not found"/>
    <s v="not found"/>
    <m/>
    <x v="8"/>
    <m/>
    <m/>
    <m/>
    <n v="11.076000000000001"/>
    <n v="79.569999999999993"/>
    <s v="exact"/>
    <s v="Mayiladuthurai"/>
    <m/>
    <m/>
    <s v="Tamil Nadu"/>
    <x v="2"/>
    <s v="Southern Asia"/>
    <m/>
    <m/>
    <m/>
    <m/>
    <m/>
    <m/>
    <s v="1060531"/>
    <s v="1189520, 1189521"/>
    <s v="L401510"/>
    <s v="G401480"/>
  </r>
  <r>
    <s v="https://www.gem.wiki/Lakwa_Replacement_power_station"/>
    <x v="76"/>
    <s v="Lakwa Replacement power station"/>
    <m/>
    <s v="1"/>
    <s v="NG"/>
    <n v="69.754999999999995"/>
    <x v="0"/>
    <x v="6"/>
    <m/>
    <m/>
    <m/>
    <m/>
    <x v="34"/>
    <m/>
    <m/>
    <m/>
    <n v="26.985766021466699"/>
    <n v="94.930170441487704"/>
    <s v="exact"/>
    <s v="Maibella"/>
    <m/>
    <s v="Charaideo district"/>
    <s v="Assam"/>
    <x v="2"/>
    <s v="Southern Asia"/>
    <m/>
    <m/>
    <m/>
    <m/>
    <m/>
    <m/>
    <s v="1105040"/>
    <n v="1264419"/>
    <s v="L408390"/>
    <s v="G411772"/>
  </r>
  <r>
    <s v="https://www.gem.wiki/Manesar_Captive_power_plant"/>
    <x v="76"/>
    <s v="Manesar Captive power plant"/>
    <m/>
    <s v="1"/>
    <s v="NG"/>
    <n v="77.5"/>
    <x v="0"/>
    <x v="0"/>
    <s v="not found"/>
    <m/>
    <m/>
    <m/>
    <x v="43"/>
    <m/>
    <m/>
    <m/>
    <n v="28.366458633810499"/>
    <n v="76.890224035564302"/>
    <s v="exact"/>
    <s v="Gurgaon"/>
    <m/>
    <m/>
    <s v="Haryana"/>
    <x v="2"/>
    <s v="Southern Asia"/>
    <m/>
    <m/>
    <m/>
    <s v="power"/>
    <s v="Automobiles"/>
    <m/>
    <s v="1083823"/>
    <n v="1258764"/>
    <s v="L407596"/>
    <s v="G409912"/>
  </r>
  <r>
    <s v="https://www.gem.wiki/Mangalore_Refinery_power_plant"/>
    <x v="76"/>
    <s v="Mangalore Refinery power plant"/>
    <m/>
    <s v="1-2"/>
    <s v="NG"/>
    <n v="115"/>
    <x v="0"/>
    <x v="5"/>
    <s v="not found"/>
    <m/>
    <m/>
    <m/>
    <x v="43"/>
    <m/>
    <m/>
    <m/>
    <n v="12.983902090668201"/>
    <n v="74.844176296919997"/>
    <s v="exact"/>
    <s v="Mangalore - Dakshina Kannada Dist"/>
    <m/>
    <m/>
    <s v="Karnataka"/>
    <x v="2"/>
    <s v="Southern Asia"/>
    <m/>
    <m/>
    <m/>
    <s v="power"/>
    <s v="Oil &amp; Refining"/>
    <m/>
    <s v="1022282"/>
    <n v="1185358"/>
    <s v="L407597"/>
    <s v="G409914"/>
  </r>
  <r>
    <s v="https://www.gem.wiki/Mangalore_Refinery_power_plant"/>
    <x v="76"/>
    <s v="Mangalore Refinery power plant"/>
    <m/>
    <s v="3"/>
    <s v="NG"/>
    <n v="114"/>
    <x v="0"/>
    <x v="5"/>
    <s v="not found"/>
    <m/>
    <m/>
    <m/>
    <x v="2"/>
    <m/>
    <m/>
    <m/>
    <n v="12.983902090668201"/>
    <n v="74.844176296919997"/>
    <s v="exact"/>
    <s v="Mangalore - Dakshina Kannada Dist"/>
    <m/>
    <m/>
    <s v="Karnataka"/>
    <x v="2"/>
    <s v="Southern Asia"/>
    <m/>
    <m/>
    <m/>
    <s v="power"/>
    <s v="Oil &amp; Refining"/>
    <m/>
    <s v="1022282"/>
    <n v="1185358"/>
    <s v="L407597"/>
    <s v="G409913"/>
  </r>
  <r>
    <s v="https://www.gem.wiki/Mangaon_Combined_Cycle_power_plant"/>
    <x v="76"/>
    <s v="Mangaon Combined Cycle power plant"/>
    <m/>
    <s v="1"/>
    <s v="NG"/>
    <n v="388"/>
    <x v="0"/>
    <x v="0"/>
    <s v="not found"/>
    <m/>
    <m/>
    <m/>
    <x v="5"/>
    <m/>
    <m/>
    <m/>
    <n v="18.387899999999998"/>
    <n v="73.352900000000005"/>
    <s v="exact"/>
    <s v="Bhagad"/>
    <m/>
    <m/>
    <s v="Maharashtra"/>
    <x v="2"/>
    <s v="Southern Asia"/>
    <m/>
    <m/>
    <m/>
    <m/>
    <m/>
    <m/>
    <s v="1084296"/>
    <s v="1229809, 1262119"/>
    <s v="L401488"/>
    <s v="G401458"/>
  </r>
  <r>
    <s v="https://www.gem.wiki/Matix_Fertilisers_Captive_power_plant"/>
    <x v="76"/>
    <s v="Matix Fertilisers Captive power plant"/>
    <m/>
    <s v="1"/>
    <s v="NG"/>
    <n v="54"/>
    <x v="0"/>
    <x v="0"/>
    <s v="not found"/>
    <m/>
    <m/>
    <m/>
    <x v="43"/>
    <m/>
    <m/>
    <m/>
    <n v="23.4441396932516"/>
    <n v="87.4924638393869"/>
    <s v="exact"/>
    <s v="Panagarh - Paschim Bardhaman Dist"/>
    <m/>
    <m/>
    <s v="West Bengal"/>
    <x v="2"/>
    <s v="Southern Asia"/>
    <m/>
    <m/>
    <m/>
    <s v="power"/>
    <s v="Chemicals"/>
    <m/>
    <s v="1120618"/>
    <n v="1288132"/>
    <s v="L407595"/>
    <s v="G409911"/>
  </r>
  <r>
    <s v="https://www.gem.wiki/Monarchak_Combined_Cycle_power_plant"/>
    <x v="76"/>
    <s v="Monarchak Combined Cycle power plant"/>
    <m/>
    <s v="1"/>
    <s v="NG"/>
    <n v="101"/>
    <x v="0"/>
    <x v="0"/>
    <s v="not found"/>
    <m/>
    <m/>
    <m/>
    <x v="5"/>
    <m/>
    <m/>
    <m/>
    <n v="23.437999999999999"/>
    <n v="91.274000000000001"/>
    <s v="exact"/>
    <s v="Monarchak"/>
    <m/>
    <m/>
    <s v="Tripura"/>
    <x v="2"/>
    <s v="Southern Asia"/>
    <m/>
    <m/>
    <s v="TRIPURA GAS BASED POWER STATION"/>
    <m/>
    <m/>
    <m/>
    <s v="1055460"/>
    <s v="1181889, 1235575"/>
    <s v="L401520"/>
    <s v="G401490"/>
  </r>
  <r>
    <s v="https://www.gem.wiki/Namrup_power_station"/>
    <x v="76"/>
    <s v="Namrup power station"/>
    <m/>
    <s v="1"/>
    <s v="NG"/>
    <n v="162.4"/>
    <x v="0"/>
    <x v="0"/>
    <s v="not found"/>
    <m/>
    <m/>
    <m/>
    <x v="6"/>
    <m/>
    <m/>
    <m/>
    <n v="27.1858"/>
    <n v="95.376000000000005"/>
    <s v="exact"/>
    <s v="Namrup"/>
    <m/>
    <s v="Dibrugarh"/>
    <s v="Assam"/>
    <x v="2"/>
    <s v="Southern Asia"/>
    <m/>
    <m/>
    <s v="Namrup Replacement Power Project (NRPP), Namrup Combined Cycle Power Plant"/>
    <m/>
    <m/>
    <m/>
    <s v="1081312"/>
    <s v="not found"/>
    <s v="L401519"/>
    <s v="G401489"/>
  </r>
  <r>
    <s v="https://www.gem.wiki/P.Nallur_Combined_Cycle_power_plant"/>
    <x v="76"/>
    <s v="P.Nallur Combined Cycle power plant"/>
    <m/>
    <s v="1"/>
    <s v="NG/N"/>
    <n v="331"/>
    <x v="0"/>
    <x v="0"/>
    <s v="not found"/>
    <m/>
    <m/>
    <m/>
    <x v="11"/>
    <m/>
    <m/>
    <m/>
    <n v="11.0749"/>
    <n v="79.834000000000003"/>
    <s v="exact"/>
    <s v="Pillaiperumalnallur"/>
    <m/>
    <m/>
    <s v="Tamil Nadu"/>
    <x v="2"/>
    <s v="Southern Asia"/>
    <m/>
    <m/>
    <s v="Pillaiperumalnallur"/>
    <m/>
    <m/>
    <m/>
    <s v="1019720"/>
    <n v="1139891"/>
    <s v="L401514"/>
    <s v="G401484"/>
  </r>
  <r>
    <s v="https://www.gem.wiki/P.Nallur_Combined_Cycle_power_plant"/>
    <x v="76"/>
    <s v="P.Nallur Combined Cycle power plant"/>
    <m/>
    <s v="2"/>
    <s v="NG"/>
    <n v="360"/>
    <x v="3"/>
    <x v="0"/>
    <s v="not found"/>
    <m/>
    <m/>
    <m/>
    <x v="43"/>
    <m/>
    <m/>
    <m/>
    <n v="11.0749"/>
    <n v="79.834000000000003"/>
    <s v="exact"/>
    <s v="Pillaiperumalnallur"/>
    <m/>
    <m/>
    <s v="Tamil Nadu"/>
    <x v="2"/>
    <s v="Southern Asia"/>
    <m/>
    <m/>
    <s v="Pillaiperumalnallur"/>
    <m/>
    <m/>
    <m/>
    <s v="1019720"/>
    <m/>
    <s v="L401514"/>
    <s v="G412586"/>
  </r>
  <r>
    <s v="https://www.gem.wiki/P.Nallur_Combined_Cycle_power_plant"/>
    <x v="76"/>
    <s v="P.Nallur Combined Cycle power plant"/>
    <m/>
    <s v="3"/>
    <s v="NG"/>
    <n v="360"/>
    <x v="3"/>
    <x v="0"/>
    <s v="not found"/>
    <m/>
    <m/>
    <m/>
    <x v="43"/>
    <m/>
    <m/>
    <m/>
    <n v="11.0749"/>
    <n v="79.834000000000003"/>
    <s v="exact"/>
    <s v="Pillaiperumalnallur"/>
    <m/>
    <m/>
    <s v="Tamil Nadu"/>
    <x v="2"/>
    <s v="Southern Asia"/>
    <m/>
    <m/>
    <s v="Pillaiperumalnallur"/>
    <m/>
    <m/>
    <m/>
    <s v="1019720"/>
    <m/>
    <s v="L401514"/>
    <s v="G412585"/>
  </r>
  <r>
    <s v="https://www.gem.wiki/P.Nallur_Combined_Cycle_power_plant"/>
    <x v="76"/>
    <s v="P.Nallur Combined Cycle power plant"/>
    <m/>
    <s v="4"/>
    <s v="NG"/>
    <n v="360"/>
    <x v="3"/>
    <x v="0"/>
    <s v="not found"/>
    <m/>
    <m/>
    <m/>
    <x v="43"/>
    <m/>
    <m/>
    <m/>
    <n v="11.0749"/>
    <n v="79.834000000000003"/>
    <s v="exact"/>
    <s v="Pillaiperumalnallur"/>
    <m/>
    <m/>
    <s v="Tamil Nadu"/>
    <x v="2"/>
    <s v="Southern Asia"/>
    <m/>
    <m/>
    <s v="Pillaiperumalnallur"/>
    <m/>
    <m/>
    <m/>
    <s v="1019720"/>
    <m/>
    <s v="L401514"/>
    <s v="G412584"/>
  </r>
  <r>
    <s v="https://www.gem.wiki/Paguthan_Combined_Cycle_power_plant"/>
    <x v="76"/>
    <s v="Paguthan Combined Cycle power plant"/>
    <m/>
    <s v="1-4"/>
    <s v="NG"/>
    <n v="655"/>
    <x v="0"/>
    <x v="0"/>
    <s v="not found"/>
    <m/>
    <m/>
    <m/>
    <x v="23"/>
    <m/>
    <m/>
    <m/>
    <n v="21.78"/>
    <n v="72.978999999999999"/>
    <s v="exact"/>
    <s v="Bharuch"/>
    <m/>
    <m/>
    <s v="Gujarat"/>
    <x v="2"/>
    <s v="Southern Asia"/>
    <m/>
    <m/>
    <s v="Peguthan CCPP"/>
    <m/>
    <m/>
    <m/>
    <s v="1017939"/>
    <s v="1138452, 1138453, 1138454, 1138455"/>
    <s v="L401482"/>
    <s v="G401452"/>
  </r>
  <r>
    <s v="https://www.gem.wiki/Panduranga_power_station"/>
    <x v="76"/>
    <s v="Panduranga power station"/>
    <m/>
    <s v="1"/>
    <s v="NG"/>
    <n v="116"/>
    <x v="5"/>
    <x v="0"/>
    <s v="not found"/>
    <m/>
    <m/>
    <m/>
    <x v="45"/>
    <m/>
    <m/>
    <m/>
    <n v="17.122874325264998"/>
    <n v="81.619461998157405"/>
    <s v="approximate"/>
    <s v="Annadeverapeta"/>
    <m/>
    <m/>
    <s v="Andhra Pradesh"/>
    <x v="2"/>
    <s v="Southern Asia"/>
    <m/>
    <m/>
    <s v="Annadeverapeta CCPP"/>
    <m/>
    <m/>
    <m/>
    <s v="1109652"/>
    <n v="1271619"/>
    <s v="L407591"/>
    <s v="G409907"/>
  </r>
  <r>
    <s v="https://www.gem.wiki/Panduranga_power_station"/>
    <x v="76"/>
    <s v="Panduranga power station"/>
    <m/>
    <s v="2"/>
    <s v="NG"/>
    <n v="354"/>
    <x v="5"/>
    <x v="0"/>
    <s v="not found"/>
    <s v="not found"/>
    <s v="not found"/>
    <m/>
    <x v="45"/>
    <m/>
    <m/>
    <m/>
    <n v="17.122874325264998"/>
    <n v="81.619461998157405"/>
    <s v="approximate"/>
    <s v="Annadeverapeta"/>
    <m/>
    <m/>
    <s v="Andhra Pradesh"/>
    <x v="2"/>
    <s v="Southern Asia"/>
    <m/>
    <m/>
    <s v="Annadeverapeta CCPP"/>
    <m/>
    <m/>
    <m/>
    <s v="1109652"/>
    <n v="1271619"/>
    <s v="L407591"/>
    <s v="G409906"/>
  </r>
  <r>
    <s v="https://www.gem.wiki/Paradip_Refinery_Captive_power_station"/>
    <x v="76"/>
    <s v="Paradip Refinery Captive power station"/>
    <m/>
    <s v="1"/>
    <s v="not found"/>
    <n v="122"/>
    <x v="0"/>
    <x v="1"/>
    <m/>
    <m/>
    <m/>
    <m/>
    <x v="43"/>
    <m/>
    <m/>
    <m/>
    <n v="20.250003634860299"/>
    <n v="86.597510268565301"/>
    <s v="exact"/>
    <s v="Paradip"/>
    <m/>
    <s v="Jagatsinghpur district"/>
    <s v="Odisha"/>
    <x v="2"/>
    <s v="Southern Asia"/>
    <m/>
    <m/>
    <m/>
    <s v="both"/>
    <m/>
    <m/>
    <s v="1071697"/>
    <n v="1208005"/>
    <s v="L408389"/>
    <s v="G411771"/>
  </r>
  <r>
    <s v="https://www.gem.wiki/Paradip_Refinery_Captive_power_station"/>
    <x v="76"/>
    <s v="Paradip Refinery Captive power station"/>
    <m/>
    <s v="2"/>
    <s v="not found"/>
    <n v="122"/>
    <x v="0"/>
    <x v="1"/>
    <m/>
    <m/>
    <m/>
    <m/>
    <x v="43"/>
    <m/>
    <m/>
    <m/>
    <n v="20.250003634860299"/>
    <n v="86.597510268565301"/>
    <s v="exact"/>
    <s v="Paradip"/>
    <m/>
    <s v="Jagatsinghpur district"/>
    <s v="Odisha"/>
    <x v="2"/>
    <s v="Southern Asia"/>
    <m/>
    <m/>
    <m/>
    <s v="both"/>
    <m/>
    <m/>
    <s v="1071697"/>
    <n v="1208006"/>
    <s v="L408389"/>
    <s v="G411770"/>
  </r>
  <r>
    <s v="https://www.gem.wiki/Paradip_Refinery_Captive_power_station"/>
    <x v="76"/>
    <s v="Paradip Refinery Captive power station"/>
    <m/>
    <s v="3"/>
    <s v="not found"/>
    <n v="122"/>
    <x v="0"/>
    <x v="1"/>
    <m/>
    <m/>
    <m/>
    <m/>
    <x v="43"/>
    <m/>
    <m/>
    <m/>
    <n v="20.250003634860299"/>
    <n v="86.597510268565301"/>
    <s v="exact"/>
    <s v="Paradip"/>
    <m/>
    <s v="Jagatsinghpur district"/>
    <s v="Odisha"/>
    <x v="2"/>
    <s v="Southern Asia"/>
    <m/>
    <m/>
    <m/>
    <s v="both"/>
    <m/>
    <m/>
    <s v="1071697"/>
    <n v="1208007"/>
    <s v="L408389"/>
    <s v="G411769"/>
  </r>
  <r>
    <s v="https://www.gem.wiki/Pipavav_Combined_Cycle_power_plant"/>
    <x v="76"/>
    <s v="Pipavav Combined Cycle power plant"/>
    <m/>
    <s v="1"/>
    <s v="NG"/>
    <n v="351"/>
    <x v="0"/>
    <x v="0"/>
    <s v="not found"/>
    <m/>
    <m/>
    <m/>
    <x v="2"/>
    <m/>
    <m/>
    <m/>
    <n v="20.898599999999998"/>
    <n v="71.469259999999991"/>
    <s v="exact"/>
    <s v="Bhankodar"/>
    <m/>
    <m/>
    <s v="Gujarat"/>
    <x v="2"/>
    <s v="Southern Asia"/>
    <m/>
    <m/>
    <m/>
    <m/>
    <m/>
    <m/>
    <s v="1046463"/>
    <s v="1200353, 1200354"/>
    <s v="L401469"/>
    <s v="G401439"/>
  </r>
  <r>
    <s v="https://www.gem.wiki/Pipavav_Combined_Cycle_power_plant"/>
    <x v="76"/>
    <s v="Pipavav Combined Cycle power plant"/>
    <m/>
    <s v="2"/>
    <s v="NG"/>
    <n v="351"/>
    <x v="0"/>
    <x v="0"/>
    <s v="not found"/>
    <m/>
    <m/>
    <m/>
    <x v="22"/>
    <m/>
    <m/>
    <m/>
    <n v="20.898599999999998"/>
    <n v="71.469259999999991"/>
    <s v="exact"/>
    <s v="Bhankodar"/>
    <m/>
    <m/>
    <s v="Gujarat"/>
    <x v="2"/>
    <s v="Southern Asia"/>
    <m/>
    <m/>
    <m/>
    <m/>
    <m/>
    <m/>
    <s v="1046463"/>
    <s v="1209264, 1209265"/>
    <s v="L401469"/>
    <s v="G401440"/>
  </r>
  <r>
    <s v="https://www.gem.wiki/Pragati_Combined_Cycle_Gas_Turbine-III_power_station"/>
    <x v="76"/>
    <s v="Pragati Combined Cycle Gas Turbine-III power station"/>
    <m/>
    <s v="1"/>
    <s v="NG"/>
    <n v="750"/>
    <x v="0"/>
    <x v="0"/>
    <s v="not found"/>
    <m/>
    <m/>
    <m/>
    <x v="39"/>
    <m/>
    <m/>
    <m/>
    <n v="28.614599999999999"/>
    <n v="77.252799999999993"/>
    <s v="exact"/>
    <s v="New Delhi"/>
    <m/>
    <m/>
    <s v="Delhi"/>
    <x v="2"/>
    <s v="Southern Asia"/>
    <m/>
    <m/>
    <m/>
    <m/>
    <m/>
    <m/>
    <s v="1061488"/>
    <s v="1190889, 1203933, 1200690"/>
    <s v="L401459"/>
    <s v="G401429"/>
  </r>
  <r>
    <s v="https://www.gem.wiki/Pragati_Combined_Cycle_Gas_Turbine-III_power_station"/>
    <x v="76"/>
    <s v="Pragati Combined Cycle Gas Turbine-III power station"/>
    <m/>
    <s v="2"/>
    <s v="NG"/>
    <n v="750"/>
    <x v="0"/>
    <x v="0"/>
    <s v="not found"/>
    <m/>
    <m/>
    <m/>
    <x v="2"/>
    <m/>
    <m/>
    <m/>
    <n v="28.614599999999999"/>
    <n v="77.252799999999993"/>
    <s v="exact"/>
    <s v="New Delhi"/>
    <m/>
    <m/>
    <s v="Delhi"/>
    <x v="2"/>
    <s v="Southern Asia"/>
    <m/>
    <m/>
    <m/>
    <m/>
    <m/>
    <m/>
    <s v="1061488"/>
    <s v="1211322, 1211323, 1211324"/>
    <s v="L401459"/>
    <s v="G401430"/>
  </r>
  <r>
    <s v="https://www.gem.wiki/Pragati_Combined_Cycle_power_plant"/>
    <x v="76"/>
    <s v="Pragati Combined Cycle power plant"/>
    <m/>
    <s v="1"/>
    <s v="NG"/>
    <n v="330.4"/>
    <x v="0"/>
    <x v="0"/>
    <s v="not found"/>
    <m/>
    <m/>
    <m/>
    <x v="16"/>
    <m/>
    <m/>
    <m/>
    <n v="28.614599999999999"/>
    <n v="77.252799999999993"/>
    <s v="exact"/>
    <s v="New Delhi"/>
    <m/>
    <m/>
    <s v="Delhi"/>
    <x v="2"/>
    <s v="Southern Asia"/>
    <m/>
    <m/>
    <m/>
    <m/>
    <m/>
    <m/>
    <s v="1050093"/>
    <s v="1174180, 1174181, 1174182"/>
    <s v="L401458"/>
    <s v="G401428"/>
  </r>
  <r>
    <s v="https://www.gem.wiki/Ramgarh_Combined_Cycle_power_plant"/>
    <x v="76"/>
    <s v="Ramgarh Combined Cycle power plant"/>
    <m/>
    <s v="1"/>
    <s v="NG/D"/>
    <n v="270.5"/>
    <x v="0"/>
    <x v="0"/>
    <s v="not found"/>
    <m/>
    <m/>
    <m/>
    <x v="22"/>
    <m/>
    <m/>
    <m/>
    <n v="27.337693000000002"/>
    <n v="70.525314499999993"/>
    <s v="exact"/>
    <s v="Jaisalmer District"/>
    <m/>
    <m/>
    <s v="Rajasthan"/>
    <x v="2"/>
    <s v="Southern Asia"/>
    <m/>
    <m/>
    <m/>
    <m/>
    <m/>
    <m/>
    <s v="1026506"/>
    <s v="1225983, 1225984"/>
    <s v="L401462"/>
    <s v="G401432"/>
  </r>
  <r>
    <s v="https://www.gem.wiki/Ratnagiri_Combined_Cycle_power_plant"/>
    <x v="76"/>
    <s v="Ratnagiri Combined Cycle power plant"/>
    <m/>
    <s v="Block I"/>
    <s v="LNG"/>
    <n v="640"/>
    <x v="0"/>
    <x v="0"/>
    <s v="not found"/>
    <m/>
    <m/>
    <m/>
    <x v="23"/>
    <m/>
    <m/>
    <m/>
    <n v="17.558700000000002"/>
    <n v="73.167050000000003"/>
    <s v="exact"/>
    <s v="Peth Anjanwel"/>
    <m/>
    <m/>
    <s v="Maharashtra"/>
    <x v="2"/>
    <s v="Southern Asia"/>
    <m/>
    <m/>
    <s v="Dabhol Power Plant"/>
    <m/>
    <m/>
    <m/>
    <s v="1013446"/>
    <s v="not found"/>
    <s v="L401491"/>
    <s v="G401461"/>
  </r>
  <r>
    <s v="https://www.gem.wiki/Ratnagiri_Combined_Cycle_power_plant"/>
    <x v="76"/>
    <s v="Ratnagiri Combined Cycle power plant"/>
    <m/>
    <s v="Block II"/>
    <s v="LNG"/>
    <n v="664"/>
    <x v="0"/>
    <x v="0"/>
    <s v="not found"/>
    <m/>
    <m/>
    <m/>
    <x v="37"/>
    <m/>
    <m/>
    <m/>
    <n v="17.558700000000002"/>
    <n v="73.167050000000003"/>
    <s v="exact"/>
    <s v="Peth Anjanwel"/>
    <m/>
    <m/>
    <s v="Maharashtra"/>
    <x v="2"/>
    <s v="Southern Asia"/>
    <m/>
    <m/>
    <s v="Dabhol Power Plant"/>
    <m/>
    <m/>
    <m/>
    <s v="1013446"/>
    <s v="not found"/>
    <s v="L401491"/>
    <s v="G401462"/>
  </r>
  <r>
    <s v="https://www.gem.wiki/Ratnagiri_Combined_Cycle_power_plant"/>
    <x v="76"/>
    <s v="Ratnagiri Combined Cycle power plant"/>
    <m/>
    <s v="Block III"/>
    <s v="LNG"/>
    <n v="664"/>
    <x v="0"/>
    <x v="0"/>
    <s v="not found"/>
    <m/>
    <m/>
    <m/>
    <x v="4"/>
    <m/>
    <m/>
    <m/>
    <n v="17.558700000000002"/>
    <n v="73.167050000000003"/>
    <s v="exact"/>
    <s v="Peth Anjanwel"/>
    <m/>
    <m/>
    <s v="Maharashtra"/>
    <x v="2"/>
    <s v="Southern Asia"/>
    <m/>
    <m/>
    <s v="Dabhol Power Plant"/>
    <m/>
    <m/>
    <m/>
    <s v="1013446"/>
    <s v="not found"/>
    <s v="L401491"/>
    <s v="G401463"/>
  </r>
  <r>
    <s v="https://www.gem.wiki/Rithala_Gas_power_plant"/>
    <x v="76"/>
    <s v="Rithala Gas power plant"/>
    <m/>
    <s v="1"/>
    <s v="NG"/>
    <n v="108"/>
    <x v="0"/>
    <x v="0"/>
    <s v="not found"/>
    <m/>
    <m/>
    <m/>
    <x v="17"/>
    <m/>
    <m/>
    <m/>
    <n v="28.732700000000001"/>
    <n v="77.101600000000005"/>
    <s v="exact"/>
    <s v="Delhi"/>
    <m/>
    <m/>
    <s v="Delhi"/>
    <x v="2"/>
    <s v="Southern Asia"/>
    <m/>
    <m/>
    <m/>
    <m/>
    <m/>
    <m/>
    <s v="1071878"/>
    <n v="1224362"/>
    <s v="L407590"/>
    <s v="G409905"/>
  </r>
  <r>
    <s v="https://www.gem.wiki/Sai_Regency_Power_power_plant"/>
    <x v="76"/>
    <s v="Sai Regency Power power plant"/>
    <m/>
    <s v="1"/>
    <s v="NG"/>
    <n v="58"/>
    <x v="0"/>
    <x v="0"/>
    <s v="not found"/>
    <m/>
    <m/>
    <m/>
    <x v="4"/>
    <m/>
    <m/>
    <m/>
    <n v="9.3627029974616995"/>
    <n v="78.893265883433301"/>
    <s v="approximate"/>
    <s v="Ramanathpuram Dist"/>
    <m/>
    <m/>
    <s v="Tamil Nadu"/>
    <x v="2"/>
    <s v="Southern Asia"/>
    <m/>
    <m/>
    <m/>
    <s v="both"/>
    <m/>
    <m/>
    <s v="1062525"/>
    <n v="1192359"/>
    <s v="L407589"/>
    <s v="G409904"/>
  </r>
  <r>
    <s v="https://www.gem.wiki/Samalkot_Combined_Cycle_power_plant"/>
    <x v="76"/>
    <s v="Samalkot Combined Cycle power plant"/>
    <m/>
    <s v="1-2"/>
    <s v="NG/N"/>
    <n v="220"/>
    <x v="0"/>
    <x v="0"/>
    <s v="not found"/>
    <m/>
    <m/>
    <m/>
    <x v="10"/>
    <m/>
    <m/>
    <m/>
    <n v="17.0853"/>
    <n v="82.128299999999996"/>
    <s v="exact"/>
    <s v="Peddapuram"/>
    <m/>
    <m/>
    <s v="Andhra Pradesh"/>
    <x v="2"/>
    <s v="Southern Asia"/>
    <m/>
    <m/>
    <s v="Peddapuram CCPP"/>
    <m/>
    <m/>
    <m/>
    <s v="1050097"/>
    <s v="1174195, 1174196"/>
    <s v="L401502"/>
    <s v="G401472"/>
  </r>
  <r>
    <s v="https://www.gem.wiki/Sanghipuram_Cement_power_station"/>
    <x v="76"/>
    <s v="Sanghipuram Cement power station"/>
    <m/>
    <s v="1"/>
    <s v="FO"/>
    <n v="63"/>
    <x v="0"/>
    <x v="6"/>
    <s v="not found"/>
    <m/>
    <m/>
    <m/>
    <x v="10"/>
    <m/>
    <m/>
    <m/>
    <n v="23.401451089395501"/>
    <n v="68.569955808837307"/>
    <s v="approximate"/>
    <s v="Gunau"/>
    <m/>
    <s v="Kutch district"/>
    <s v="Gujarat"/>
    <x v="2"/>
    <s v="Southern Asia"/>
    <m/>
    <m/>
    <m/>
    <m/>
    <s v="Cement &amp; Building"/>
    <s v="power"/>
    <s v="1027956"/>
    <s v="1134016, 1215684, 1215690"/>
    <s v="L408403"/>
    <s v="G411768"/>
  </r>
  <r>
    <s v="https://www.gem.wiki/Sugen_Combined_Cycle_power_plant"/>
    <x v="76"/>
    <s v="Sugen Combined Cycle power plant"/>
    <m/>
    <s v="1"/>
    <s v="NG"/>
    <n v="383"/>
    <x v="0"/>
    <x v="0"/>
    <s v="not found"/>
    <m/>
    <m/>
    <m/>
    <x v="9"/>
    <m/>
    <m/>
    <m/>
    <n v="21.339500000000001"/>
    <n v="72.988900000000001"/>
    <s v="exact"/>
    <s v="Surat"/>
    <m/>
    <m/>
    <s v="Gujarat"/>
    <x v="2"/>
    <s v="Southern Asia"/>
    <m/>
    <m/>
    <m/>
    <m/>
    <m/>
    <m/>
    <s v="1058555"/>
    <n v="1186215"/>
    <s v="L401475"/>
    <s v="G401445"/>
  </r>
  <r>
    <s v="https://www.gem.wiki/Sugen_Combined_Cycle_power_plant"/>
    <x v="76"/>
    <s v="Sugen Combined Cycle power plant"/>
    <m/>
    <s v="2"/>
    <s v="NG"/>
    <n v="383"/>
    <x v="0"/>
    <x v="0"/>
    <s v="not found"/>
    <m/>
    <m/>
    <m/>
    <x v="9"/>
    <m/>
    <m/>
    <m/>
    <n v="21.339500000000001"/>
    <n v="72.988900000000001"/>
    <s v="exact"/>
    <s v="Surat"/>
    <m/>
    <m/>
    <s v="Gujarat"/>
    <x v="2"/>
    <s v="Southern Asia"/>
    <m/>
    <m/>
    <m/>
    <m/>
    <m/>
    <m/>
    <s v="1058555"/>
    <n v="1186216"/>
    <s v="L401475"/>
    <s v="G401446"/>
  </r>
  <r>
    <s v="https://www.gem.wiki/Sugen_Combined_Cycle_power_plant"/>
    <x v="76"/>
    <s v="Sugen Combined Cycle power plant"/>
    <m/>
    <s v="3"/>
    <s v="NG"/>
    <n v="383"/>
    <x v="0"/>
    <x v="0"/>
    <s v="not found"/>
    <m/>
    <m/>
    <m/>
    <x v="9"/>
    <m/>
    <m/>
    <m/>
    <n v="21.339500000000001"/>
    <n v="72.988900000000001"/>
    <s v="exact"/>
    <s v="Surat"/>
    <m/>
    <m/>
    <s v="Gujarat"/>
    <x v="2"/>
    <s v="Southern Asia"/>
    <m/>
    <m/>
    <m/>
    <m/>
    <m/>
    <m/>
    <s v="1058555"/>
    <n v="1186217"/>
    <s v="L401475"/>
    <s v="G401447"/>
  </r>
  <r>
    <s v="https://www.gem.wiki/Thirumakotai_Combined_Cycle_power_plant"/>
    <x v="76"/>
    <s v="Thirumakotai Combined Cycle power plant"/>
    <m/>
    <s v="1"/>
    <s v="NG"/>
    <n v="107"/>
    <x v="0"/>
    <x v="0"/>
    <s v="not found"/>
    <s v="not found"/>
    <s v="not found"/>
    <m/>
    <x v="11"/>
    <m/>
    <m/>
    <m/>
    <n v="10.541499999999999"/>
    <n v="79.450699999999998"/>
    <s v="exact"/>
    <s v="Thirumakottai"/>
    <m/>
    <m/>
    <s v="Tamil Nadu"/>
    <x v="2"/>
    <s v="Southern Asia"/>
    <m/>
    <m/>
    <s v="Kovilkalpal CCPP"/>
    <m/>
    <m/>
    <m/>
    <s v="1050067"/>
    <m/>
    <s v="L401511"/>
    <s v="G401481"/>
  </r>
  <r>
    <s v="https://www.gem.wiki/Tripura_Combined_Cycle_power_plant"/>
    <x v="76"/>
    <s v="Tripura Combined Cycle power plant"/>
    <m/>
    <s v="Block I"/>
    <s v="NG"/>
    <n v="363"/>
    <x v="0"/>
    <x v="0"/>
    <s v="not found"/>
    <m/>
    <m/>
    <m/>
    <x v="2"/>
    <m/>
    <m/>
    <m/>
    <n v="23.498699999999999"/>
    <n v="91.438500000000005"/>
    <s v="exact"/>
    <s v="Dudhpushkarini"/>
    <m/>
    <m/>
    <s v="Tripura"/>
    <x v="2"/>
    <s v="Southern Asia"/>
    <m/>
    <m/>
    <s v="Palatana CCPP"/>
    <m/>
    <m/>
    <m/>
    <s v="1062111"/>
    <s v="1191711, 1198365"/>
    <s v="L401521"/>
    <s v="G401491"/>
  </r>
  <r>
    <s v="https://www.gem.wiki/Tripura_Combined_Cycle_power_plant"/>
    <x v="76"/>
    <s v="Tripura Combined Cycle power plant"/>
    <m/>
    <s v="Block II"/>
    <s v="NG"/>
    <n v="363"/>
    <x v="0"/>
    <x v="0"/>
    <s v="not found"/>
    <m/>
    <m/>
    <m/>
    <x v="13"/>
    <m/>
    <m/>
    <m/>
    <n v="23.498699999999999"/>
    <n v="91.438500000000005"/>
    <s v="exact"/>
    <s v="Dudhpushkarini"/>
    <m/>
    <m/>
    <s v="Tripura"/>
    <x v="2"/>
    <s v="Southern Asia"/>
    <m/>
    <m/>
    <s v="Palatana CCPP"/>
    <m/>
    <m/>
    <m/>
    <s v="1062111"/>
    <s v="1213300, 1213301"/>
    <s v="L401521"/>
    <s v="G401492"/>
  </r>
  <r>
    <s v="https://www.gem.wiki/Trombay_Combined_Cycle_power_plant"/>
    <x v="76"/>
    <s v="Trombay Combined Cycle power plant"/>
    <m/>
    <s v="1-2"/>
    <s v="NG"/>
    <n v="180"/>
    <x v="0"/>
    <x v="0"/>
    <s v="not found"/>
    <m/>
    <m/>
    <m/>
    <x v="20"/>
    <m/>
    <m/>
    <m/>
    <n v="19.001799999999999"/>
    <n v="72.896699999999996"/>
    <s v="exact"/>
    <s v="Mumbai"/>
    <m/>
    <m/>
    <s v="Maharashtra"/>
    <x v="2"/>
    <s v="Southern Asia"/>
    <m/>
    <m/>
    <m/>
    <m/>
    <m/>
    <m/>
    <s v="1031024"/>
    <s v="1153945, 1153946"/>
    <s v="L401487"/>
    <s v="G401457"/>
  </r>
  <r>
    <s v="https://www.gem.wiki/Unosugen_Combined_Cycle_power_plant"/>
    <x v="76"/>
    <s v="Unosugen Combined Cycle power plant"/>
    <m/>
    <s v="1"/>
    <s v="NG"/>
    <n v="383"/>
    <x v="0"/>
    <x v="0"/>
    <s v="not found"/>
    <m/>
    <m/>
    <m/>
    <x v="22"/>
    <m/>
    <m/>
    <m/>
    <n v="21.3413"/>
    <n v="72.98899999999999"/>
    <s v="exact"/>
    <s v="Surat"/>
    <m/>
    <m/>
    <s v="Gujarat"/>
    <x v="2"/>
    <s v="Southern Asia"/>
    <m/>
    <m/>
    <m/>
    <m/>
    <m/>
    <m/>
    <s v="1058555"/>
    <n v="1219962"/>
    <s v="L401478"/>
    <s v="G401448"/>
  </r>
  <r>
    <s v="https://www.gem.wiki/Uran_Combined_Cycle_power_plant"/>
    <x v="76"/>
    <s v="Uran Combined Cycle power plant"/>
    <m/>
    <s v="5-10"/>
    <s v="NG"/>
    <n v="672"/>
    <x v="0"/>
    <x v="0"/>
    <s v="not found"/>
    <m/>
    <m/>
    <m/>
    <x v="20"/>
    <m/>
    <m/>
    <m/>
    <n v="18.88"/>
    <n v="72.971500000000006"/>
    <s v="exact"/>
    <s v="Navi Mumbai"/>
    <m/>
    <m/>
    <s v="Maharashtra"/>
    <x v="2"/>
    <s v="Southern Asia"/>
    <m/>
    <m/>
    <m/>
    <m/>
    <m/>
    <m/>
    <s v="1022217"/>
    <s v="1155054, 1155055, 1155053, 1155056, 1155057, 1155058"/>
    <s v="L401486"/>
    <s v="G401456"/>
  </r>
  <r>
    <s v="https://www.gem.wiki/Utran_Combined_Cycle_power_plant"/>
    <x v="76"/>
    <s v="Utran Combined Cycle power plant"/>
    <m/>
    <s v="5-6"/>
    <s v="NG"/>
    <n v="374"/>
    <x v="0"/>
    <x v="0"/>
    <s v="not found"/>
    <m/>
    <m/>
    <m/>
    <x v="9"/>
    <m/>
    <m/>
    <m/>
    <n v="21.2285"/>
    <n v="72.870500000000007"/>
    <s v="exact"/>
    <s v="Surat"/>
    <m/>
    <m/>
    <s v="Gujarat"/>
    <x v="2"/>
    <s v="Southern Asia"/>
    <m/>
    <m/>
    <m/>
    <m/>
    <m/>
    <m/>
    <s v="1017923"/>
    <s v="1195075, 1203589"/>
    <s v="L401474"/>
    <s v="G401444"/>
  </r>
  <r>
    <s v="https://www.gem.wiki/Vadinar_P1_power_station"/>
    <x v="76"/>
    <s v="Vadinar P1 power station"/>
    <m/>
    <s v="1"/>
    <s v="NG"/>
    <n v="380"/>
    <x v="0"/>
    <x v="0"/>
    <s v="Y"/>
    <m/>
    <m/>
    <m/>
    <x v="1"/>
    <m/>
    <m/>
    <m/>
    <n v="22.324327"/>
    <n v="69.737699000000006"/>
    <s v="exact"/>
    <s v="Kathi Devaliya"/>
    <m/>
    <m/>
    <s v="Gujarat"/>
    <x v="2"/>
    <s v="Southern Asia"/>
    <m/>
    <m/>
    <m/>
    <s v="both"/>
    <s v="Oil &amp; Refining"/>
    <m/>
    <s v="1081829"/>
    <m/>
    <s v="L407146"/>
    <s v="G408635"/>
  </r>
  <r>
    <s v="https://www.gem.wiki/Vadodara_Combined_Cycle_power_plant"/>
    <x v="76"/>
    <s v="Vadodara Combined Cycle power plant"/>
    <m/>
    <s v="I"/>
    <s v="NG"/>
    <n v="145"/>
    <x v="0"/>
    <x v="0"/>
    <s v="not found"/>
    <m/>
    <m/>
    <m/>
    <x v="18"/>
    <m/>
    <m/>
    <m/>
    <n v="22.375804899999999"/>
    <n v="73.099511300000003"/>
    <s v="exact"/>
    <s v="Baroda"/>
    <m/>
    <m/>
    <s v="Gujarat"/>
    <x v="2"/>
    <s v="Southern Asia"/>
    <m/>
    <m/>
    <s v="Baroda CCPP"/>
    <m/>
    <m/>
    <m/>
    <s v="1017929"/>
    <s v="not found"/>
    <s v="L401480"/>
    <s v="G401450"/>
  </r>
  <r>
    <s v="https://www.gem.wiki/Vadodara_Combined_Cycle_power_plant"/>
    <x v="76"/>
    <s v="Vadodara Combined Cycle power plant"/>
    <m/>
    <s v="II"/>
    <s v="NG"/>
    <n v="165"/>
    <x v="0"/>
    <x v="0"/>
    <s v="not found"/>
    <m/>
    <m/>
    <m/>
    <x v="44"/>
    <m/>
    <m/>
    <m/>
    <n v="22.375804899999999"/>
    <n v="73.099511300000003"/>
    <s v="exact"/>
    <s v="Baroda"/>
    <m/>
    <m/>
    <s v="Gujarat"/>
    <x v="2"/>
    <s v="Southern Asia"/>
    <m/>
    <m/>
    <s v="Baroda CCPP"/>
    <m/>
    <m/>
    <m/>
    <s v="1017929"/>
    <s v="1104496, 1204931"/>
    <s v="L401480"/>
    <s v="G401451"/>
  </r>
  <r>
    <s v="https://www.gem.wiki/Valantharavai_power_station"/>
    <x v="76"/>
    <s v="Valantharavai power station"/>
    <m/>
    <s v="1"/>
    <s v="NG"/>
    <n v="150"/>
    <x v="0"/>
    <x v="6"/>
    <s v="not found"/>
    <m/>
    <m/>
    <m/>
    <x v="37"/>
    <m/>
    <m/>
    <m/>
    <n v="9.3274810000000006"/>
    <n v="78.923267999999993"/>
    <s v="exact"/>
    <s v="Valantharavai"/>
    <m/>
    <m/>
    <s v="Tamil Nadu"/>
    <x v="2"/>
    <s v="Southern Asia"/>
    <m/>
    <m/>
    <m/>
    <m/>
    <m/>
    <m/>
    <s v="1060503"/>
    <n v="1189451"/>
    <s v="L407147"/>
    <s v="G408634"/>
  </r>
  <r>
    <s v="https://www.gem.wiki/Valuthur_Combined_Cycle_power_plant"/>
    <x v="76"/>
    <s v="Valuthur Combined Cycle power plant"/>
    <m/>
    <s v="Phase I"/>
    <s v="NG"/>
    <n v="95"/>
    <x v="0"/>
    <x v="0"/>
    <s v="not found"/>
    <s v="not found"/>
    <s v="not found"/>
    <m/>
    <x v="16"/>
    <m/>
    <m/>
    <m/>
    <n v="9.3483600000000013"/>
    <n v="78.923500000000004"/>
    <s v="exact"/>
    <s v="Valuthur"/>
    <m/>
    <m/>
    <s v="Tamil Nadu"/>
    <x v="2"/>
    <s v="Southern Asia"/>
    <m/>
    <m/>
    <m/>
    <m/>
    <m/>
    <m/>
    <s v="1049885"/>
    <s v="1173912, 1173913"/>
    <s v="L401512"/>
    <s v="G401482"/>
  </r>
  <r>
    <s v="https://www.gem.wiki/Valuthur_Combined_Cycle_power_plant"/>
    <x v="76"/>
    <s v="Valuthur Combined Cycle power plant"/>
    <m/>
    <s v="Phase II"/>
    <s v="NG"/>
    <n v="92"/>
    <x v="0"/>
    <x v="0"/>
    <s v="not found"/>
    <s v="not found"/>
    <s v="not found"/>
    <m/>
    <x v="47"/>
    <m/>
    <m/>
    <m/>
    <n v="9.3483600000000013"/>
    <n v="78.923500000000004"/>
    <s v="exact"/>
    <s v="Valuthur"/>
    <m/>
    <m/>
    <s v="Tamil Nadu"/>
    <x v="2"/>
    <s v="Southern Asia"/>
    <m/>
    <m/>
    <m/>
    <m/>
    <m/>
    <m/>
    <s v="1049885"/>
    <s v="1199418, 1192310"/>
    <s v="L401512"/>
    <s v="G401483"/>
  </r>
  <r>
    <s v="https://www.gem.wiki/Vemagiri_Combined_Cycle_power_plant"/>
    <x v="76"/>
    <s v="Vemagiri Combined Cycle power plant"/>
    <m/>
    <s v="1-2"/>
    <s v="NG"/>
    <n v="388"/>
    <x v="0"/>
    <x v="0"/>
    <s v="not found"/>
    <m/>
    <m/>
    <m/>
    <x v="37"/>
    <m/>
    <m/>
    <m/>
    <n v="16.9238"/>
    <n v="81.814099999999996"/>
    <s v="exact"/>
    <s v="Rajahmundry"/>
    <m/>
    <m/>
    <s v="Andhra Pradesh"/>
    <x v="2"/>
    <s v="Southern Asia"/>
    <m/>
    <m/>
    <m/>
    <m/>
    <m/>
    <m/>
    <s v="1050098"/>
    <s v="1174197, 1187584"/>
    <s v="L401505"/>
    <s v="G401475"/>
  </r>
  <r>
    <s v="https://www.gem.wiki/Vijjeswaram_Combined_Cycle_power_plant"/>
    <x v="76"/>
    <s v="Vijjeswaram Combined Cycle power plant"/>
    <m/>
    <s v="Stage I"/>
    <s v="NG/N/D"/>
    <n v="100"/>
    <x v="0"/>
    <x v="0"/>
    <s v="not found"/>
    <m/>
    <m/>
    <m/>
    <x v="25"/>
    <m/>
    <m/>
    <m/>
    <n v="16.933499999999999"/>
    <n v="81.724299999999999"/>
    <s v="exact"/>
    <s v="Vijjeswaram"/>
    <m/>
    <m/>
    <s v="Andhra Pradesh"/>
    <x v="2"/>
    <s v="Southern Asia"/>
    <m/>
    <m/>
    <s v="Vijeswaran CCPP, Vijjeswaran"/>
    <m/>
    <m/>
    <m/>
    <s v="1010170"/>
    <s v="1156064, 1156065, 1156066"/>
    <s v="L401499"/>
    <s v="G401469"/>
  </r>
  <r>
    <s v="https://www.gem.wiki/Vijjeswaram_Combined_Cycle_power_plant"/>
    <x v="76"/>
    <s v="Vijjeswaram Combined Cycle power plant"/>
    <m/>
    <s v="Stage II"/>
    <s v="NG/N/D"/>
    <n v="172"/>
    <x v="0"/>
    <x v="0"/>
    <s v="not found"/>
    <m/>
    <m/>
    <m/>
    <x v="44"/>
    <m/>
    <m/>
    <m/>
    <n v="16.933499999999999"/>
    <n v="81.724299999999999"/>
    <s v="exact"/>
    <s v="Vijjeswaram"/>
    <m/>
    <m/>
    <s v="Andhra Pradesh"/>
    <x v="2"/>
    <s v="Southern Asia"/>
    <m/>
    <m/>
    <s v="Vijeswaran CCPP, Vijjeswaran"/>
    <m/>
    <m/>
    <m/>
    <s v="1010170"/>
    <s v="1159983, 1159985"/>
    <s v="L401499"/>
    <s v="G401470"/>
  </r>
  <r>
    <s v="https://www.gem.wiki/Vizag_Steel_Plant_power_station"/>
    <x v="76"/>
    <s v="Vizag Steel Plant power station"/>
    <m/>
    <s v="1"/>
    <s v="BFG"/>
    <n v="120"/>
    <x v="0"/>
    <x v="5"/>
    <m/>
    <m/>
    <m/>
    <m/>
    <x v="13"/>
    <m/>
    <m/>
    <m/>
    <n v="17.612846000000001"/>
    <n v="83.191918000000001"/>
    <s v="exact"/>
    <s v="Visakhapatnam"/>
    <m/>
    <m/>
    <s v="Andhra Pradesh"/>
    <x v="2"/>
    <s v="Southern Asia"/>
    <m/>
    <m/>
    <m/>
    <s v="both"/>
    <s v="Iron &amp; Steel"/>
    <m/>
    <s v="1135232"/>
    <n v="1284113"/>
    <s v="L102082"/>
    <s v="G411767"/>
  </r>
  <r>
    <s v="https://www.gem.wiki/Yelahanka_Raichur_power_station"/>
    <x v="76"/>
    <s v="Yelahanka Raichur power station"/>
    <m/>
    <s v="1"/>
    <s v="NG"/>
    <n v="370"/>
    <x v="0"/>
    <x v="0"/>
    <s v="not found"/>
    <m/>
    <m/>
    <m/>
    <x v="30"/>
    <m/>
    <m/>
    <m/>
    <n v="13.117556"/>
    <n v="77.581874999999997"/>
    <s v="exact"/>
    <s v="Yelahanka"/>
    <m/>
    <s v="Bengaluru"/>
    <s v="Karnataka"/>
    <x v="2"/>
    <s v="Southern Asia"/>
    <m/>
    <m/>
    <m/>
    <m/>
    <m/>
    <m/>
    <s v="1112135"/>
    <m/>
    <s v="L407120"/>
    <s v="G408631"/>
  </r>
  <r>
    <s v="https://www.gem.wiki/Arun_I_power_station"/>
    <x v="77"/>
    <s v="Arun I power station"/>
    <m/>
    <s v="1"/>
    <s v="LNG"/>
    <n v="184.3"/>
    <x v="0"/>
    <x v="4"/>
    <s v="not found"/>
    <m/>
    <s v="not found"/>
    <m/>
    <x v="13"/>
    <m/>
    <m/>
    <m/>
    <n v="5.2156484265171601"/>
    <n v="97.090453677715999"/>
    <s v="exact"/>
    <s v="Lhokseumawe"/>
    <m/>
    <m/>
    <s v="Aceh"/>
    <x v="2"/>
    <s v="South-eastern Asia"/>
    <m/>
    <m/>
    <m/>
    <m/>
    <m/>
    <m/>
    <s v="1093788"/>
    <s v="125815, 1258152, 1258153, 1258154, 1258155, 1258156, 1258157, 1258158, 1258159, 1258160, 1258161"/>
    <s v="L408062"/>
    <s v="G411330"/>
  </r>
  <r>
    <s v="https://www.gem.wiki/Arun_II_power_station"/>
    <x v="77"/>
    <s v="Arun II power station"/>
    <m/>
    <s v="2"/>
    <s v="NG"/>
    <n v="240.5"/>
    <x v="0"/>
    <x v="4"/>
    <s v="not found"/>
    <m/>
    <s v="not found"/>
    <m/>
    <x v="30"/>
    <m/>
    <m/>
    <m/>
    <n v="5.21477384382447"/>
    <n v="97.085577473019299"/>
    <s v="exact"/>
    <s v="Lhokseumawe"/>
    <m/>
    <m/>
    <s v="Aceh"/>
    <x v="2"/>
    <s v="South-eastern Asia"/>
    <m/>
    <m/>
    <s v="PLTMG Sumbagut 2"/>
    <m/>
    <m/>
    <m/>
    <s v="1027505"/>
    <n v="1148194"/>
    <s v="L408061"/>
    <s v="G411329"/>
  </r>
  <r>
    <s v="https://www.gem.wiki/BMPP_Nusantara-1_power_station"/>
    <x v="77"/>
    <s v="BMPP Nusantara-1 power station"/>
    <m/>
    <s v="1"/>
    <s v="D/LNG"/>
    <n v="60"/>
    <x v="0"/>
    <x v="4"/>
    <s v="not found"/>
    <m/>
    <s v="not found"/>
    <m/>
    <x v="3"/>
    <m/>
    <m/>
    <m/>
    <n v="-3.5504816670283001"/>
    <n v="128.33573217301901"/>
    <s v="exact"/>
    <s v="Pulau Ambon"/>
    <m/>
    <m/>
    <s v="Maluku"/>
    <x v="2"/>
    <s v="South-eastern Asia"/>
    <m/>
    <m/>
    <m/>
    <m/>
    <m/>
    <m/>
    <s v="1139248"/>
    <n v="1313812"/>
    <s v="L408066"/>
    <s v="G411324"/>
  </r>
  <r>
    <s v="https://www.gem.wiki/Bahodopi_Vale_Nickel_Smelter_power_station"/>
    <x v="77"/>
    <s v="Bahodopi Vale Nickel Smelter power station"/>
    <m/>
    <s v="1"/>
    <s v="LNG"/>
    <n v="500"/>
    <x v="2"/>
    <x v="5"/>
    <m/>
    <m/>
    <m/>
    <m/>
    <x v="54"/>
    <m/>
    <m/>
    <m/>
    <n v="-2.7809000866931499"/>
    <n v="121.823734539418"/>
    <s v="approximate"/>
    <s v="Bahomotefe"/>
    <m/>
    <m/>
    <s v="Sulawesi"/>
    <x v="2"/>
    <s v="South-eastern Asia"/>
    <m/>
    <m/>
    <m/>
    <m/>
    <m/>
    <m/>
    <m/>
    <m/>
    <s v="L408313"/>
    <s v="G411719"/>
  </r>
  <r>
    <s v="https://www.gem.wiki/Balikpapan_Refinery_power_plant"/>
    <x v="77"/>
    <s v="Balikpapan Refinery power plant"/>
    <m/>
    <s v="1"/>
    <s v="NG"/>
    <n v="56"/>
    <x v="1"/>
    <x v="1"/>
    <s v="not found"/>
    <s v="not found"/>
    <s v="not found"/>
    <m/>
    <x v="7"/>
    <m/>
    <m/>
    <m/>
    <n v="1.5787261111798201"/>
    <n v="114.60875645423501"/>
    <s v="approximate"/>
    <s v="Balikpapan"/>
    <m/>
    <m/>
    <s v="East Kalimantan"/>
    <x v="2"/>
    <s v="South-eastern Asia"/>
    <m/>
    <m/>
    <m/>
    <m/>
    <m/>
    <m/>
    <s v="1133740"/>
    <n v="1305994"/>
    <s v="L407608"/>
    <s v="G409931"/>
  </r>
  <r>
    <s v="https://www.gem.wiki/Balikpapan_Refinery_power_plant"/>
    <x v="77"/>
    <s v="Balikpapan Refinery power plant"/>
    <m/>
    <s v="2"/>
    <s v="NG"/>
    <n v="56"/>
    <x v="1"/>
    <x v="1"/>
    <s v="not found"/>
    <s v="not found"/>
    <s v="not found"/>
    <m/>
    <x v="7"/>
    <m/>
    <m/>
    <m/>
    <n v="1.5787261111798201"/>
    <n v="114.60875645423501"/>
    <s v="approximate"/>
    <s v="Balikpapan"/>
    <m/>
    <m/>
    <s v="East Kalimantan"/>
    <x v="2"/>
    <s v="South-eastern Asia"/>
    <m/>
    <m/>
    <m/>
    <m/>
    <m/>
    <m/>
    <s v="1133740"/>
    <n v="1305995"/>
    <s v="L407608"/>
    <s v="G409930"/>
  </r>
  <r>
    <s v="https://www.gem.wiki/Balikpapan_Refinery_power_plant"/>
    <x v="77"/>
    <s v="Balikpapan Refinery power plant"/>
    <m/>
    <s v="3"/>
    <s v="NG"/>
    <n v="56"/>
    <x v="1"/>
    <x v="1"/>
    <s v="not found"/>
    <s v="not found"/>
    <s v="not found"/>
    <m/>
    <x v="7"/>
    <m/>
    <m/>
    <m/>
    <n v="1.5787261111798201"/>
    <n v="114.60875645423501"/>
    <s v="approximate"/>
    <s v="Balikpapan"/>
    <m/>
    <m/>
    <s v="East Kalimantan"/>
    <x v="2"/>
    <s v="South-eastern Asia"/>
    <m/>
    <m/>
    <m/>
    <m/>
    <m/>
    <m/>
    <s v="1133740"/>
    <n v="1305996"/>
    <s v="L407608"/>
    <s v="G409929"/>
  </r>
  <r>
    <s v="https://www.gem.wiki/Balikpapan_Refinery_power_plant"/>
    <x v="77"/>
    <s v="Balikpapan Refinery power plant"/>
    <m/>
    <s v="4"/>
    <s v="NG"/>
    <n v="56"/>
    <x v="1"/>
    <x v="1"/>
    <s v="not found"/>
    <s v="not found"/>
    <s v="not found"/>
    <m/>
    <x v="7"/>
    <m/>
    <m/>
    <m/>
    <n v="1.5787261111798201"/>
    <n v="114.60875645423501"/>
    <s v="approximate"/>
    <s v="Balikpapan"/>
    <m/>
    <m/>
    <s v="East Kalimantan"/>
    <x v="2"/>
    <s v="South-eastern Asia"/>
    <m/>
    <m/>
    <m/>
    <m/>
    <m/>
    <m/>
    <s v="1133740"/>
    <n v="1305997"/>
    <s v="L407608"/>
    <s v="G409928"/>
  </r>
  <r>
    <s v="https://www.gem.wiki/Bangkanai_I_power_station"/>
    <x v="77"/>
    <s v="Bangkanai I power station"/>
    <m/>
    <s v="1"/>
    <s v="NG"/>
    <n v="144"/>
    <x v="0"/>
    <x v="4"/>
    <s v="not found"/>
    <m/>
    <s v="not found"/>
    <m/>
    <x v="43"/>
    <m/>
    <m/>
    <m/>
    <n v="-0.62188610533504896"/>
    <n v="115.13707147301901"/>
    <s v="exact"/>
    <s v="Kab Barito Utara"/>
    <m/>
    <m/>
    <s v="Central Kalimantan"/>
    <x v="2"/>
    <s v="South-eastern Asia"/>
    <m/>
    <m/>
    <m/>
    <m/>
    <m/>
    <m/>
    <s v="1101032"/>
    <n v="1258162"/>
    <s v="L408065"/>
    <s v="G411328"/>
  </r>
  <r>
    <s v="https://www.gem.wiki/Bangkanai_II_power_station"/>
    <x v="77"/>
    <s v="Bangkanai II power station"/>
    <m/>
    <s v="1"/>
    <s v="NG"/>
    <n v="140"/>
    <x v="0"/>
    <x v="4"/>
    <s v="not found"/>
    <m/>
    <s v="not found"/>
    <m/>
    <x v="3"/>
    <m/>
    <m/>
    <m/>
    <n v="-0.62080998247965602"/>
    <n v="115.114000649659"/>
    <s v="exact"/>
    <s v="Kab Barito Utara"/>
    <m/>
    <m/>
    <s v="Central Kalimantan"/>
    <x v="2"/>
    <s v="South-eastern Asia"/>
    <m/>
    <m/>
    <m/>
    <m/>
    <m/>
    <m/>
    <s v="1101032"/>
    <n v="1283937"/>
    <s v="L408064"/>
    <s v="G411327"/>
  </r>
  <r>
    <s v="https://www.gem.wiki/Bantaeng_LNG_power_station"/>
    <x v="77"/>
    <s v="Bantaeng LNG power station"/>
    <m/>
    <s v="1"/>
    <s v="LNG"/>
    <n v="600"/>
    <x v="5"/>
    <x v="0"/>
    <s v="not found"/>
    <m/>
    <s v="not found"/>
    <m/>
    <x v="43"/>
    <m/>
    <m/>
    <m/>
    <n v="-5.4711555000000001"/>
    <n v="119.8376274"/>
    <s v="approximate"/>
    <s v="Bantaeng"/>
    <m/>
    <m/>
    <s v="South Sulawesi"/>
    <x v="2"/>
    <s v="South-eastern Asia"/>
    <m/>
    <m/>
    <m/>
    <m/>
    <m/>
    <m/>
    <s v="1117320"/>
    <n v="1283276"/>
    <s v="L405263"/>
    <s v="G400917"/>
  </r>
  <r>
    <s v="https://www.gem.wiki/Batamindo_Industrial_Park_power_station"/>
    <x v="77"/>
    <s v="Batamindo Industrial Park power station"/>
    <m/>
    <s v="1"/>
    <s v="NG/FO"/>
    <n v="114"/>
    <x v="0"/>
    <x v="4"/>
    <s v="not found"/>
    <m/>
    <s v="not found"/>
    <m/>
    <x v="37"/>
    <m/>
    <m/>
    <m/>
    <n v="1.0688680182065999"/>
    <n v="104.025192773019"/>
    <s v="approximate"/>
    <s v="Mukakuning - Pulau Batam"/>
    <m/>
    <m/>
    <s v="Riau"/>
    <x v="2"/>
    <s v="South-eastern Asia"/>
    <m/>
    <m/>
    <m/>
    <m/>
    <m/>
    <m/>
    <s v="1064214"/>
    <s v="1194897, 1194901, 1194902, 1194905, 1198095, 1246161"/>
    <s v="L408063"/>
    <s v="G411326"/>
  </r>
  <r>
    <s v="https://www.gem.wiki/Batu_Hijau_power_station"/>
    <x v="77"/>
    <s v="Batu Hijau power station"/>
    <m/>
    <s v="1"/>
    <s v="LNG"/>
    <n v="450"/>
    <x v="2"/>
    <x v="0"/>
    <s v="not found"/>
    <m/>
    <m/>
    <s v="replacement"/>
    <x v="7"/>
    <m/>
    <m/>
    <m/>
    <n v="-8.9008656977903104"/>
    <n v="116.738439024013"/>
    <s v="exact"/>
    <s v="Maluk"/>
    <m/>
    <s v="Sumbawa Barat"/>
    <s v="West Nusa Tenggara"/>
    <x v="2"/>
    <s v="South-eastern Asia"/>
    <m/>
    <m/>
    <m/>
    <m/>
    <m/>
    <m/>
    <m/>
    <m/>
    <s v="L102828"/>
    <s v="G411720"/>
  </r>
  <r>
    <s v="https://www.gem.wiki/Batubara_power_station"/>
    <x v="77"/>
    <s v="Batubara power station"/>
    <m/>
    <s v="1-1"/>
    <s v="NG"/>
    <n v="800"/>
    <x v="1"/>
    <x v="0"/>
    <s v="not found"/>
    <m/>
    <s v="not found"/>
    <m/>
    <x v="49"/>
    <m/>
    <m/>
    <m/>
    <n v="3.2855530000000002"/>
    <n v="99.508176000000006"/>
    <s v="approximate"/>
    <s v="Perupuk"/>
    <s v="Limapuluh"/>
    <s v="Batubara"/>
    <s v="North Sumatra"/>
    <x v="2"/>
    <s v="South-eastern Asia"/>
    <m/>
    <m/>
    <m/>
    <m/>
    <m/>
    <m/>
    <s v="1134734"/>
    <n v="1307469"/>
    <s v="L406379"/>
    <s v="G406293"/>
  </r>
  <r>
    <s v="https://www.gem.wiki/Batubara_power_station"/>
    <x v="77"/>
    <s v="Batubara power station"/>
    <m/>
    <s v="1-2"/>
    <s v="NG"/>
    <n v="800"/>
    <x v="1"/>
    <x v="0"/>
    <s v="not found"/>
    <m/>
    <s v="not found"/>
    <m/>
    <x v="49"/>
    <m/>
    <m/>
    <m/>
    <n v="3.2855530000000002"/>
    <n v="99.508176000000006"/>
    <s v="approximate"/>
    <s v="Perupuk"/>
    <s v="Limapuluh"/>
    <s v="Batubara"/>
    <s v="North Sumatra"/>
    <x v="2"/>
    <s v="South-eastern Asia"/>
    <m/>
    <m/>
    <m/>
    <m/>
    <m/>
    <m/>
    <s v="1134734"/>
    <n v="1311105"/>
    <s v="L406379"/>
    <s v="G406292"/>
  </r>
  <r>
    <s v="https://www.gem.wiki/Batubara_power_station"/>
    <x v="77"/>
    <s v="Batubara power station"/>
    <m/>
    <s v="2-1"/>
    <s v="NG"/>
    <n v="800"/>
    <x v="3"/>
    <x v="0"/>
    <s v="not found"/>
    <s v="not found"/>
    <s v="not found"/>
    <m/>
    <x v="43"/>
    <m/>
    <m/>
    <m/>
    <n v="3.2855530000000002"/>
    <n v="99.508176000000006"/>
    <s v="approximate"/>
    <s v="Perupuk"/>
    <s v="Limapuluh"/>
    <s v="Batubara"/>
    <s v="North Sumatra"/>
    <x v="2"/>
    <s v="South-eastern Asia"/>
    <m/>
    <m/>
    <m/>
    <m/>
    <m/>
    <m/>
    <s v="1134734"/>
    <n v="1311106"/>
    <s v="L406379"/>
    <s v="G406291"/>
  </r>
  <r>
    <s v="https://www.gem.wiki/Batubara_power_station"/>
    <x v="77"/>
    <s v="Batubara power station"/>
    <m/>
    <s v="2-2"/>
    <s v="NG"/>
    <n v="800"/>
    <x v="3"/>
    <x v="0"/>
    <s v="not found"/>
    <s v="not found"/>
    <s v="not found"/>
    <m/>
    <x v="43"/>
    <m/>
    <m/>
    <m/>
    <n v="3.2855530000000002"/>
    <n v="99.508176000000006"/>
    <s v="approximate"/>
    <s v="Perupuk"/>
    <s v="Limapuluh"/>
    <s v="Batubara"/>
    <s v="North Sumatra"/>
    <x v="2"/>
    <s v="South-eastern Asia"/>
    <m/>
    <m/>
    <m/>
    <m/>
    <m/>
    <m/>
    <s v="1134734"/>
    <n v="1311107"/>
    <s v="L406379"/>
    <s v="G406290"/>
  </r>
  <r>
    <s v="https://www.gem.wiki/Batubara_power_station"/>
    <x v="77"/>
    <s v="Batubara power station"/>
    <m/>
    <s v="3-1"/>
    <s v="NG"/>
    <n v="800"/>
    <x v="3"/>
    <x v="0"/>
    <s v="not found"/>
    <s v="not found"/>
    <s v="not found"/>
    <m/>
    <x v="43"/>
    <m/>
    <m/>
    <m/>
    <n v="3.2855530000000002"/>
    <n v="99.508176000000006"/>
    <s v="approximate"/>
    <s v="Perupuk"/>
    <s v="Limapuluh"/>
    <s v="Batubara"/>
    <s v="North Sumatra"/>
    <x v="2"/>
    <s v="South-eastern Asia"/>
    <m/>
    <m/>
    <m/>
    <m/>
    <m/>
    <m/>
    <s v="1134734"/>
    <m/>
    <s v="L406379"/>
    <s v="G406289"/>
  </r>
  <r>
    <s v="https://www.gem.wiki/Batubara_power_station"/>
    <x v="77"/>
    <s v="Batubara power station"/>
    <m/>
    <s v="3-2"/>
    <s v="NG"/>
    <n v="800"/>
    <x v="3"/>
    <x v="0"/>
    <s v="not found"/>
    <s v="not found"/>
    <s v="not found"/>
    <m/>
    <x v="43"/>
    <m/>
    <m/>
    <m/>
    <n v="3.2855530000000002"/>
    <n v="99.508176000000006"/>
    <s v="approximate"/>
    <s v="Perupuk"/>
    <s v="Limapuluh"/>
    <s v="Batubara"/>
    <s v="North Sumatra"/>
    <x v="2"/>
    <s v="South-eastern Asia"/>
    <m/>
    <m/>
    <m/>
    <m/>
    <m/>
    <m/>
    <s v="1134734"/>
    <m/>
    <s v="L406379"/>
    <s v="G406288"/>
  </r>
  <r>
    <s v="https://www.gem.wiki/Bekasi_power_station"/>
    <x v="77"/>
    <s v="Bekasi power station"/>
    <m/>
    <s v="1"/>
    <s v="NG"/>
    <n v="130"/>
    <x v="0"/>
    <x v="0"/>
    <s v="not found"/>
    <m/>
    <s v="not found"/>
    <m/>
    <x v="22"/>
    <m/>
    <m/>
    <m/>
    <n v="-6.269558"/>
    <n v="107.159678"/>
    <s v="exact"/>
    <s v="Cikarang"/>
    <m/>
    <m/>
    <s v="West Java"/>
    <x v="2"/>
    <s v="South-eastern Asia"/>
    <s v="WRI: WRI1000870"/>
    <m/>
    <m/>
    <m/>
    <m/>
    <m/>
    <s v="1075035"/>
    <s v="1214236, 1214237, 1225696"/>
    <s v="L405264"/>
    <s v="G404255"/>
  </r>
  <r>
    <s v="https://www.gem.wiki/Bekasi_power_station"/>
    <x v="77"/>
    <s v="Bekasi power station"/>
    <m/>
    <s v="2"/>
    <s v="NG"/>
    <n v="130"/>
    <x v="3"/>
    <x v="5"/>
    <s v="not found"/>
    <m/>
    <s v="not found"/>
    <m/>
    <x v="43"/>
    <m/>
    <m/>
    <m/>
    <n v="-6.269558"/>
    <n v="107.159678"/>
    <s v="exact"/>
    <s v="Cikarang"/>
    <m/>
    <m/>
    <s v="West Java"/>
    <x v="2"/>
    <s v="South-eastern Asia"/>
    <s v="WRI: WRI1000870"/>
    <m/>
    <m/>
    <m/>
    <m/>
    <m/>
    <s v="1075035"/>
    <m/>
    <s v="L405264"/>
    <s v="G404256"/>
  </r>
  <r>
    <s v="https://www.gem.wiki/Belawan_Berkat_power_station"/>
    <x v="77"/>
    <s v="Belawan Berkat power station"/>
    <m/>
    <s v="1"/>
    <s v="FO"/>
    <n v="160"/>
    <x v="0"/>
    <x v="4"/>
    <s v="not found"/>
    <m/>
    <s v="not found"/>
    <m/>
    <x v="2"/>
    <m/>
    <m/>
    <m/>
    <n v="3.7717129361115602"/>
    <n v="98.667689903711704"/>
    <s v="approximate"/>
    <s v="Kab Karo - Medan"/>
    <m/>
    <m/>
    <s v="North Sumatra"/>
    <x v="2"/>
    <s v="South-eastern Asia"/>
    <m/>
    <m/>
    <m/>
    <m/>
    <m/>
    <m/>
    <s v="1094984"/>
    <n v="1248157"/>
    <s v="L408067"/>
    <s v="G411325"/>
  </r>
  <r>
    <s v="https://www.gem.wiki/Belawan_power_station"/>
    <x v="77"/>
    <s v="Belawan power station"/>
    <m/>
    <s v="1-1"/>
    <s v="NG/FO"/>
    <n v="65"/>
    <x v="0"/>
    <x v="3"/>
    <s v="not found"/>
    <m/>
    <s v="not found"/>
    <m/>
    <x v="28"/>
    <m/>
    <m/>
    <m/>
    <n v="3.7731479999999999"/>
    <n v="98.670029"/>
    <s v="exact"/>
    <s v="Belawan"/>
    <m/>
    <m/>
    <s v="North Sumatra"/>
    <x v="2"/>
    <s v="South-eastern Asia"/>
    <s v="WRI: WRI1000817, WRI: WRI1000818"/>
    <m/>
    <s v="Belawan Thermal Power Plant"/>
    <m/>
    <m/>
    <m/>
    <s v="1026045"/>
    <m/>
    <s v="L405265"/>
    <s v="G405909"/>
  </r>
  <r>
    <s v="https://www.gem.wiki/Belawan_power_station"/>
    <x v="77"/>
    <s v="Belawan power station"/>
    <m/>
    <s v="1-2"/>
    <s v="NG/FO"/>
    <n v="65"/>
    <x v="0"/>
    <x v="3"/>
    <s v="not found"/>
    <m/>
    <s v="not found"/>
    <m/>
    <x v="28"/>
    <m/>
    <m/>
    <m/>
    <n v="3.7731479999999999"/>
    <n v="98.670029"/>
    <s v="exact"/>
    <s v="Belawan"/>
    <m/>
    <m/>
    <s v="North Sumatra"/>
    <x v="2"/>
    <s v="South-eastern Asia"/>
    <s v="WRI: WRI1000817, WRI: WRI1000818"/>
    <m/>
    <s v="Belawan Thermal Power Plant"/>
    <m/>
    <m/>
    <m/>
    <s v="1026045"/>
    <m/>
    <s v="L405265"/>
    <s v="G405910"/>
  </r>
  <r>
    <s v="https://www.gem.wiki/Belawan_power_station"/>
    <x v="77"/>
    <s v="Belawan power station"/>
    <m/>
    <s v="1-3"/>
    <s v="NG/FO"/>
    <n v="65"/>
    <x v="0"/>
    <x v="3"/>
    <s v="not found"/>
    <m/>
    <s v="not found"/>
    <m/>
    <x v="28"/>
    <m/>
    <m/>
    <m/>
    <n v="3.7731479999999999"/>
    <n v="98.670029"/>
    <s v="exact"/>
    <s v="Belawan"/>
    <m/>
    <m/>
    <s v="North Sumatra"/>
    <x v="2"/>
    <s v="South-eastern Asia"/>
    <s v="WRI: WRI1000817, WRI: WRI1000818"/>
    <m/>
    <s v="Belawan Thermal Power Plant"/>
    <m/>
    <m/>
    <m/>
    <s v="1026045"/>
    <m/>
    <s v="L405265"/>
    <s v="G405911"/>
  </r>
  <r>
    <s v="https://www.gem.wiki/Belawan_power_station"/>
    <x v="77"/>
    <s v="Belawan power station"/>
    <m/>
    <s v="1-4"/>
    <s v="NG/FO"/>
    <n v="65"/>
    <x v="0"/>
    <x v="3"/>
    <s v="not found"/>
    <m/>
    <s v="not found"/>
    <m/>
    <x v="28"/>
    <m/>
    <m/>
    <m/>
    <n v="3.7731479999999999"/>
    <n v="98.670029"/>
    <s v="exact"/>
    <s v="Belawan"/>
    <m/>
    <m/>
    <s v="North Sumatra"/>
    <x v="2"/>
    <s v="South-eastern Asia"/>
    <s v="WRI: WRI1000817, WRI: WRI1000818"/>
    <m/>
    <s v="Belawan Thermal Power Plant"/>
    <m/>
    <m/>
    <m/>
    <s v="1026045"/>
    <m/>
    <s v="L405265"/>
    <s v="G405912"/>
  </r>
  <r>
    <s v="https://www.gem.wiki/Belawan_power_station"/>
    <x v="77"/>
    <s v="Belawan power station"/>
    <m/>
    <s v="2-1"/>
    <s v="NG/D"/>
    <n v="395"/>
    <x v="0"/>
    <x v="0"/>
    <s v="not found"/>
    <m/>
    <s v="not found"/>
    <m/>
    <x v="20"/>
    <m/>
    <m/>
    <m/>
    <n v="3.7731479999999999"/>
    <n v="98.670029"/>
    <s v="exact"/>
    <s v="Belawan"/>
    <m/>
    <m/>
    <s v="North Sumatra"/>
    <x v="2"/>
    <s v="South-eastern Asia"/>
    <s v="WRI: WRI1000817, WRI: WRI1000818"/>
    <m/>
    <s v="Belawan Thermal Power Plant"/>
    <m/>
    <m/>
    <m/>
    <s v="1026045"/>
    <s v="1104994, 1104995, 1104996"/>
    <s v="L405265"/>
    <s v="G405913"/>
  </r>
  <r>
    <s v="https://www.gem.wiki/Belawan_power_station"/>
    <x v="77"/>
    <s v="Belawan power station"/>
    <m/>
    <s v="2-2"/>
    <s v="NG/D"/>
    <n v="422"/>
    <x v="0"/>
    <x v="0"/>
    <s v="not found"/>
    <m/>
    <s v="not found"/>
    <m/>
    <x v="20"/>
    <m/>
    <m/>
    <m/>
    <n v="3.7731479999999999"/>
    <n v="98.670029"/>
    <s v="exact"/>
    <s v="Belawan"/>
    <m/>
    <m/>
    <s v="North Sumatra"/>
    <x v="2"/>
    <s v="South-eastern Asia"/>
    <s v="WRI: WRI1000817, WRI: WRI1000818"/>
    <m/>
    <s v="Belawan Thermal Power Plant"/>
    <m/>
    <m/>
    <m/>
    <s v="1026045"/>
    <s v="1104997, 1104998, 1104999"/>
    <s v="L405265"/>
    <s v="G405914"/>
  </r>
  <r>
    <s v="https://www.gem.wiki/Belawan_power_station"/>
    <x v="77"/>
    <s v="Belawan power station"/>
    <m/>
    <s v="3-1"/>
    <s v="LNG"/>
    <n v="430"/>
    <x v="5"/>
    <x v="0"/>
    <s v="not found"/>
    <s v="not found"/>
    <s v="not found"/>
    <m/>
    <x v="43"/>
    <m/>
    <m/>
    <m/>
    <n v="3.7731479999999999"/>
    <n v="98.670029"/>
    <s v="exact"/>
    <s v="Belawan"/>
    <m/>
    <m/>
    <s v="North Sumatra"/>
    <x v="2"/>
    <s v="South-eastern Asia"/>
    <s v="WRI: WRI1000817, WRI: WRI1000818"/>
    <m/>
    <s v="Belawan Thermal Power Plant"/>
    <m/>
    <m/>
    <m/>
    <s v="1026045"/>
    <m/>
    <s v="L405265"/>
    <s v="G405915"/>
  </r>
  <r>
    <s v="https://www.gem.wiki/Borang_power_station"/>
    <x v="77"/>
    <s v="Borang power station"/>
    <m/>
    <s v="1"/>
    <s v="NG"/>
    <n v="100"/>
    <x v="0"/>
    <x v="0"/>
    <s v="not found"/>
    <m/>
    <s v="not found"/>
    <m/>
    <x v="43"/>
    <m/>
    <m/>
    <m/>
    <n v="-2.9234399999999998"/>
    <n v="104.87107"/>
    <s v="approximate"/>
    <s v="Perajen"/>
    <m/>
    <m/>
    <s v="South Sumatra"/>
    <x v="2"/>
    <s v="South-eastern Asia"/>
    <m/>
    <m/>
    <m/>
    <m/>
    <m/>
    <m/>
    <s v="1025874"/>
    <s v="1138557, 1161728, 1161729"/>
    <s v="L405266"/>
    <s v="G404302"/>
  </r>
  <r>
    <s v="https://www.gem.wiki/Cilegon_KDL_power_station"/>
    <x v="77"/>
    <s v="Cilegon KDL power station"/>
    <m/>
    <s v="1"/>
    <s v="NG/FO"/>
    <n v="80"/>
    <x v="0"/>
    <x v="3"/>
    <s v="not found"/>
    <m/>
    <s v="not found"/>
    <m/>
    <x v="68"/>
    <m/>
    <m/>
    <m/>
    <n v="-5.9940865283882498"/>
    <n v="105.984130619057"/>
    <s v="exact"/>
    <s v="Cilegon"/>
    <m/>
    <m/>
    <s v="Banten"/>
    <x v="2"/>
    <s v="South-eastern Asia"/>
    <m/>
    <m/>
    <m/>
    <m/>
    <m/>
    <m/>
    <s v="1050166"/>
    <n v="1174345"/>
    <s v="L408069"/>
    <s v="G411323"/>
  </r>
  <r>
    <s v="https://www.gem.wiki/Cilegon_KDL_power_station"/>
    <x v="77"/>
    <s v="Cilegon KDL power station"/>
    <m/>
    <s v="2"/>
    <s v="NG"/>
    <n v="120"/>
    <x v="0"/>
    <x v="0"/>
    <s v="not found"/>
    <m/>
    <s v="not found"/>
    <m/>
    <x v="13"/>
    <m/>
    <m/>
    <m/>
    <n v="-5.9940865283882498"/>
    <n v="105.984130619057"/>
    <s v="exact"/>
    <s v="Cilegon"/>
    <m/>
    <m/>
    <s v="Banten"/>
    <x v="2"/>
    <s v="South-eastern Asia"/>
    <m/>
    <m/>
    <m/>
    <m/>
    <m/>
    <m/>
    <s v="1050166"/>
    <s v="1233447, 1233448, 1233449"/>
    <s v="L408069"/>
    <s v="G411322"/>
  </r>
  <r>
    <s v="https://www.gem.wiki/Cilegon_KDL_power_station"/>
    <x v="77"/>
    <s v="Cilegon KDL power station"/>
    <m/>
    <s v="3"/>
    <s v="NG/FO"/>
    <n v="80"/>
    <x v="0"/>
    <x v="3"/>
    <s v="not found"/>
    <m/>
    <s v="not found"/>
    <m/>
    <x v="68"/>
    <m/>
    <m/>
    <m/>
    <n v="-5.9940865283882498"/>
    <n v="105.984130619057"/>
    <s v="exact"/>
    <s v="Cilegon"/>
    <m/>
    <m/>
    <s v="Banten"/>
    <x v="2"/>
    <s v="South-eastern Asia"/>
    <m/>
    <m/>
    <m/>
    <m/>
    <m/>
    <m/>
    <s v="1050166"/>
    <n v="1187898"/>
    <s v="L408069"/>
    <s v="G411321"/>
  </r>
  <r>
    <s v="https://www.gem.wiki/Cilegon_KDL_power_station"/>
    <x v="77"/>
    <s v="Cilegon KDL power station"/>
    <m/>
    <s v="4"/>
    <s v="NG/FO"/>
    <n v="80"/>
    <x v="0"/>
    <x v="3"/>
    <s v="not found"/>
    <m/>
    <s v="not found"/>
    <m/>
    <x v="68"/>
    <m/>
    <m/>
    <m/>
    <n v="-5.9940865283882498"/>
    <n v="105.984130619057"/>
    <s v="exact"/>
    <s v="Cilegon"/>
    <m/>
    <m/>
    <s v="Banten"/>
    <x v="2"/>
    <s v="South-eastern Asia"/>
    <m/>
    <m/>
    <m/>
    <m/>
    <m/>
    <m/>
    <s v="1050166"/>
    <n v="1187899"/>
    <s v="L408069"/>
    <s v="G411320"/>
  </r>
  <r>
    <s v="https://www.gem.wiki/Cilegon_KDL_power_station"/>
    <x v="77"/>
    <s v="Cilegon KDL power station"/>
    <m/>
    <s v="5"/>
    <s v="NG/FO"/>
    <n v="80"/>
    <x v="0"/>
    <x v="3"/>
    <s v="not found"/>
    <m/>
    <s v="not found"/>
    <m/>
    <x v="68"/>
    <m/>
    <m/>
    <m/>
    <n v="-5.9940865283882498"/>
    <n v="105.984130619057"/>
    <s v="exact"/>
    <s v="Cilegon"/>
    <m/>
    <m/>
    <s v="Banten"/>
    <x v="2"/>
    <s v="South-eastern Asia"/>
    <m/>
    <m/>
    <m/>
    <m/>
    <m/>
    <m/>
    <s v="1050166"/>
    <n v="1187900"/>
    <s v="L408069"/>
    <s v="G411319"/>
  </r>
  <r>
    <s v="https://www.gem.wiki/Cilegon_KDL_power_station"/>
    <x v="77"/>
    <s v="Cilegon KDL power station"/>
    <m/>
    <s v="6"/>
    <s v="NG/FO"/>
    <n v="80"/>
    <x v="0"/>
    <x v="3"/>
    <s v="not found"/>
    <m/>
    <s v="not found"/>
    <m/>
    <x v="68"/>
    <m/>
    <m/>
    <m/>
    <n v="-5.9940865283882498"/>
    <n v="105.984130619057"/>
    <s v="exact"/>
    <s v="Cilegon"/>
    <m/>
    <m/>
    <s v="Banten"/>
    <x v="2"/>
    <s v="South-eastern Asia"/>
    <m/>
    <m/>
    <m/>
    <m/>
    <m/>
    <m/>
    <s v="1050166"/>
    <n v="1187901"/>
    <s v="L408069"/>
    <s v="G411318"/>
  </r>
  <r>
    <s v="https://www.gem.wiki/Cilegon_power_station"/>
    <x v="77"/>
    <s v="Cilegon power station"/>
    <m/>
    <s v="1"/>
    <s v="NG"/>
    <n v="740"/>
    <x v="0"/>
    <x v="0"/>
    <s v="not found"/>
    <m/>
    <s v="not found"/>
    <m/>
    <x v="4"/>
    <m/>
    <m/>
    <m/>
    <n v="-5.9306000000000001"/>
    <n v="106.10420000000001"/>
    <s v="exact"/>
    <s v="Margasari"/>
    <m/>
    <m/>
    <s v="Banten"/>
    <x v="2"/>
    <s v="South-eastern Asia"/>
    <s v="WRI: WRI1000874"/>
    <m/>
    <m/>
    <m/>
    <m/>
    <m/>
    <s v="1059415"/>
    <s v="1187895, 1187896, 1187897"/>
    <s v="L405267"/>
    <s v="G404257"/>
  </r>
  <r>
    <s v="https://www.gem.wiki/Citeureup_Cement_Works_power_station"/>
    <x v="77"/>
    <s v="Citeureup Cement Works power station"/>
    <m/>
    <s v="1"/>
    <s v="NG"/>
    <n v="82"/>
    <x v="0"/>
    <x v="1"/>
    <s v="not found"/>
    <m/>
    <s v="not found"/>
    <m/>
    <x v="43"/>
    <m/>
    <m/>
    <m/>
    <n v="-6.4803309999999996"/>
    <n v="106.899002"/>
    <s v="exact"/>
    <s v="Bogor"/>
    <m/>
    <m/>
    <s v="West Java"/>
    <x v="2"/>
    <s v="South-eastern Asia"/>
    <m/>
    <m/>
    <m/>
    <s v="power"/>
    <s v="Cement &amp; Building"/>
    <m/>
    <s v="1025942"/>
    <s v="1110257, 1110258, 1181794"/>
    <s v="L405268"/>
    <s v="G404308"/>
  </r>
  <r>
    <s v="https://www.gem.wiki/Duri_power_station"/>
    <x v="77"/>
    <s v="Duri power station"/>
    <m/>
    <s v="1"/>
    <s v="NG"/>
    <n v="112"/>
    <x v="0"/>
    <x v="4"/>
    <s v="not found"/>
    <m/>
    <s v="not found"/>
    <m/>
    <x v="39"/>
    <m/>
    <m/>
    <m/>
    <n v="1.07123674912183"/>
    <n v="101.28154292697999"/>
    <s v="exact"/>
    <s v="Duri"/>
    <m/>
    <m/>
    <s v="Riau"/>
    <x v="2"/>
    <s v="South-eastern Asia"/>
    <m/>
    <m/>
    <m/>
    <m/>
    <m/>
    <m/>
    <s v="1092378"/>
    <n v="1244180"/>
    <s v="L408073"/>
    <s v="G411317"/>
  </r>
  <r>
    <s v="https://www.gem.wiki/Gilimanuk_power_station"/>
    <x v="77"/>
    <s v="Gilimanuk power station"/>
    <m/>
    <s v="1"/>
    <s v="NG"/>
    <n v="134"/>
    <x v="0"/>
    <x v="1"/>
    <s v="not found"/>
    <m/>
    <s v="not found"/>
    <m/>
    <x v="44"/>
    <m/>
    <m/>
    <m/>
    <n v="-8.1755549999999992"/>
    <n v="114.442718"/>
    <s v="exact"/>
    <s v="Gilimanuk"/>
    <m/>
    <m/>
    <s v="Bali"/>
    <x v="2"/>
    <s v="South-eastern Asia"/>
    <s v="WRI: WRI1000825"/>
    <m/>
    <m/>
    <m/>
    <m/>
    <m/>
    <s v="1050217"/>
    <n v="1174400"/>
    <s v="L405269"/>
    <s v="G404252"/>
  </r>
  <r>
    <s v="https://www.gem.wiki/Gorontalo_power_station"/>
    <x v="77"/>
    <s v="Gorontalo power station"/>
    <m/>
    <s v="1"/>
    <s v="NG"/>
    <n v="100"/>
    <x v="0"/>
    <x v="1"/>
    <s v="not found"/>
    <m/>
    <s v="not found"/>
    <m/>
    <x v="5"/>
    <m/>
    <m/>
    <m/>
    <n v="0.46689399999999998"/>
    <n v="122.00625700000001"/>
    <s v="exact"/>
    <s v="Maleo"/>
    <m/>
    <s v="Paguat"/>
    <s v="Gorontalo"/>
    <x v="2"/>
    <s v="South-eastern Asia"/>
    <m/>
    <m/>
    <s v="PLTG Gorontalo, Gorontalo peaker"/>
    <m/>
    <m/>
    <m/>
    <m/>
    <m/>
    <s v="L405936"/>
    <s v="G405916"/>
  </r>
  <r>
    <s v="https://www.gem.wiki/Grasberg_Mine_power_station"/>
    <x v="77"/>
    <s v="Grasberg Mine power station"/>
    <m/>
    <s v="1"/>
    <s v="BU/NG"/>
    <n v="127.96"/>
    <x v="0"/>
    <x v="4"/>
    <s v="not found"/>
    <m/>
    <s v="not found"/>
    <m/>
    <x v="3"/>
    <m/>
    <m/>
    <m/>
    <n v="-4.1467574698406899"/>
    <n v="137.09279633254701"/>
    <s v="exact"/>
    <s v="Tembagapura"/>
    <m/>
    <m/>
    <m/>
    <x v="2"/>
    <s v="South-eastern Asia"/>
    <m/>
    <m/>
    <m/>
    <m/>
    <m/>
    <m/>
    <s v="1040339"/>
    <s v="1121574, 1152134, 1152131"/>
    <s v="L408074"/>
    <s v="G411316"/>
  </r>
  <r>
    <s v="https://www.gem.wiki/Grati_power_station"/>
    <x v="77"/>
    <s v="Grati power station"/>
    <m/>
    <s v="1"/>
    <s v="NG/FO"/>
    <n v="456"/>
    <x v="0"/>
    <x v="0"/>
    <s v="not found"/>
    <m/>
    <m/>
    <m/>
    <x v="44"/>
    <m/>
    <m/>
    <m/>
    <n v="-7.6516999999999999"/>
    <n v="113.0244"/>
    <s v="exact"/>
    <s v="Pasir Panjang"/>
    <m/>
    <m/>
    <s v="East Java"/>
    <x v="2"/>
    <s v="South-eastern Asia"/>
    <m/>
    <m/>
    <s v="Perak-Grati Generation Unit"/>
    <m/>
    <m/>
    <m/>
    <s v="1026069"/>
    <m/>
    <s v="L405270"/>
    <s v="G404258"/>
  </r>
  <r>
    <s v="https://www.gem.wiki/Grati_power_station"/>
    <x v="77"/>
    <s v="Grati power station"/>
    <m/>
    <s v="2"/>
    <s v="NG"/>
    <n v="450"/>
    <x v="0"/>
    <x v="0"/>
    <s v="not found"/>
    <m/>
    <m/>
    <m/>
    <x v="6"/>
    <m/>
    <m/>
    <m/>
    <n v="-7.6516999999999999"/>
    <n v="113.0244"/>
    <s v="exact"/>
    <s v="Pasir Panjang"/>
    <m/>
    <m/>
    <s v="East Java"/>
    <x v="2"/>
    <s v="South-eastern Asia"/>
    <m/>
    <m/>
    <s v="Perak-Grati Generation Unit"/>
    <m/>
    <m/>
    <m/>
    <s v="1026069"/>
    <m/>
    <s v="L405270"/>
    <s v="G405917"/>
  </r>
  <r>
    <s v="https://www.gem.wiki/Grati_power_station"/>
    <x v="77"/>
    <s v="Grati power station"/>
    <m/>
    <s v="3-1"/>
    <s v="NG"/>
    <n v="450"/>
    <x v="0"/>
    <x v="0"/>
    <s v="not found"/>
    <m/>
    <m/>
    <m/>
    <x v="0"/>
    <m/>
    <m/>
    <m/>
    <n v="-7.6516999999999999"/>
    <n v="113.0244"/>
    <s v="exact"/>
    <s v="Pasir Panjang"/>
    <m/>
    <m/>
    <s v="East Java"/>
    <x v="2"/>
    <s v="South-eastern Asia"/>
    <m/>
    <m/>
    <s v="Perak-Grati Generation Unit"/>
    <m/>
    <m/>
    <m/>
    <s v="1026069"/>
    <s v="1260995, 1278810, 1278811"/>
    <s v="L405270"/>
    <s v="G405918"/>
  </r>
  <r>
    <s v="https://www.gem.wiki/Gresik_Akr_Estate_power_station"/>
    <x v="77"/>
    <s v="Gresik AKR Estate power station"/>
    <m/>
    <s v="2"/>
    <s v="NG"/>
    <n v="500"/>
    <x v="0"/>
    <x v="1"/>
    <s v="not found"/>
    <m/>
    <m/>
    <m/>
    <x v="6"/>
    <m/>
    <m/>
    <m/>
    <n v="-7.0890430000000002"/>
    <n v="112.606961"/>
    <s v="exact"/>
    <s v="Gresik"/>
    <m/>
    <m/>
    <s v="East Java"/>
    <x v="2"/>
    <s v="South-eastern Asia"/>
    <m/>
    <m/>
    <m/>
    <m/>
    <m/>
    <m/>
    <s v="1105957"/>
    <n v="1265862"/>
    <s v="L405271"/>
    <s v="G400918"/>
  </r>
  <r>
    <s v="https://www.gem.wiki/Gresik_power_station"/>
    <x v="77"/>
    <s v="Gresik power station"/>
    <m/>
    <s v="CC1"/>
    <s v="NG/FO"/>
    <n v="526"/>
    <x v="0"/>
    <x v="0"/>
    <s v="not found"/>
    <m/>
    <m/>
    <m/>
    <x v="19"/>
    <m/>
    <m/>
    <m/>
    <n v="-7.1632999999999996"/>
    <n v="112.6615"/>
    <s v="exact"/>
    <s v="Singosari"/>
    <m/>
    <m/>
    <s v="East Java"/>
    <x v="2"/>
    <s v="South-eastern Asia"/>
    <s v="WRI: WRI1000876"/>
    <m/>
    <m/>
    <m/>
    <m/>
    <m/>
    <s v="1026070"/>
    <s v="1117515, 1117516, 1117517, 1117518"/>
    <s v="L405272"/>
    <s v="G404265"/>
  </r>
  <r>
    <s v="https://www.gem.wiki/Gresik_power_station"/>
    <x v="77"/>
    <s v="Gresik power station"/>
    <m/>
    <s v="CC2"/>
    <s v="NG/FO"/>
    <n v="526"/>
    <x v="0"/>
    <x v="0"/>
    <s v="not found"/>
    <m/>
    <m/>
    <m/>
    <x v="19"/>
    <m/>
    <m/>
    <m/>
    <n v="-7.1632999999999996"/>
    <n v="112.6615"/>
    <s v="exact"/>
    <s v="Singosari"/>
    <m/>
    <m/>
    <s v="East Java"/>
    <x v="2"/>
    <s v="South-eastern Asia"/>
    <s v="WRI: WRI1000876"/>
    <m/>
    <m/>
    <m/>
    <m/>
    <m/>
    <s v="1026070"/>
    <s v="1117519, 1117520, 1117521, 1117522"/>
    <s v="L405272"/>
    <s v="G404266"/>
  </r>
  <r>
    <s v="https://www.gem.wiki/Gresik_power_station"/>
    <x v="77"/>
    <s v="Gresik power station"/>
    <m/>
    <s v="CC3"/>
    <s v="NG/FO"/>
    <n v="526"/>
    <x v="0"/>
    <x v="0"/>
    <s v="not found"/>
    <m/>
    <m/>
    <m/>
    <x v="19"/>
    <m/>
    <m/>
    <m/>
    <n v="-7.1632999999999996"/>
    <n v="112.6615"/>
    <s v="exact"/>
    <s v="Singosari"/>
    <m/>
    <m/>
    <s v="East Java"/>
    <x v="2"/>
    <s v="South-eastern Asia"/>
    <s v="WRI: WRI1000876"/>
    <m/>
    <m/>
    <m/>
    <m/>
    <m/>
    <s v="1026070"/>
    <s v="1117523, 1117524, 1117525, 1117526"/>
    <s v="L405272"/>
    <s v="G404267"/>
  </r>
  <r>
    <s v="https://www.gem.wiki/Gresik_power_station"/>
    <x v="77"/>
    <s v="Gresik power station"/>
    <m/>
    <s v="ST1"/>
    <s v="NG/FO"/>
    <n v="100"/>
    <x v="0"/>
    <x v="3"/>
    <s v="not found"/>
    <m/>
    <m/>
    <m/>
    <x v="51"/>
    <m/>
    <m/>
    <m/>
    <n v="-7.1632999999999996"/>
    <n v="112.6615"/>
    <s v="exact"/>
    <s v="Singosari"/>
    <m/>
    <m/>
    <s v="East Java"/>
    <x v="2"/>
    <s v="South-eastern Asia"/>
    <s v="WRI: WRI1000876"/>
    <m/>
    <m/>
    <m/>
    <m/>
    <m/>
    <s v="1026070"/>
    <s v="not found"/>
    <s v="L405272"/>
    <s v="G404268"/>
  </r>
  <r>
    <s v="https://www.gem.wiki/Gresik_power_station"/>
    <x v="77"/>
    <s v="Gresik power station"/>
    <m/>
    <s v="ST2"/>
    <s v="NG/FO"/>
    <n v="100"/>
    <x v="0"/>
    <x v="3"/>
    <s v="not found"/>
    <m/>
    <m/>
    <m/>
    <x v="60"/>
    <m/>
    <m/>
    <m/>
    <n v="-7.1632999999999996"/>
    <n v="112.6615"/>
    <s v="exact"/>
    <s v="Singosari"/>
    <m/>
    <m/>
    <s v="East Java"/>
    <x v="2"/>
    <s v="South-eastern Asia"/>
    <s v="WRI: WRI1000876"/>
    <m/>
    <m/>
    <m/>
    <m/>
    <m/>
    <s v="1026070"/>
    <s v="not found"/>
    <s v="L405272"/>
    <s v="G404269"/>
  </r>
  <r>
    <s v="https://www.gem.wiki/Gresik_power_station"/>
    <x v="77"/>
    <s v="Gresik power station"/>
    <m/>
    <s v="ST3"/>
    <s v="NG/FO"/>
    <n v="200"/>
    <x v="0"/>
    <x v="3"/>
    <s v="not found"/>
    <m/>
    <m/>
    <m/>
    <x v="12"/>
    <m/>
    <m/>
    <m/>
    <n v="-7.1632999999999996"/>
    <n v="112.6615"/>
    <s v="exact"/>
    <s v="Singosari"/>
    <m/>
    <m/>
    <s v="East Java"/>
    <x v="2"/>
    <s v="South-eastern Asia"/>
    <s v="WRI: WRI1000876"/>
    <m/>
    <m/>
    <m/>
    <m/>
    <m/>
    <s v="1026070"/>
    <s v="not found"/>
    <s v="L405272"/>
    <s v="G404270"/>
  </r>
  <r>
    <s v="https://www.gem.wiki/Gresik_power_station"/>
    <x v="77"/>
    <s v="Gresik power station"/>
    <m/>
    <s v="ST4"/>
    <s v="NG/FO"/>
    <n v="200"/>
    <x v="0"/>
    <x v="3"/>
    <s v="not found"/>
    <m/>
    <m/>
    <m/>
    <x v="12"/>
    <m/>
    <m/>
    <m/>
    <n v="-7.1632999999999996"/>
    <n v="112.6615"/>
    <s v="exact"/>
    <s v="Singosari"/>
    <m/>
    <m/>
    <s v="East Java"/>
    <x v="2"/>
    <s v="South-eastern Asia"/>
    <s v="WRI: WRI1000876"/>
    <m/>
    <m/>
    <m/>
    <m/>
    <m/>
    <s v="1026070"/>
    <s v="not found"/>
    <s v="L405272"/>
    <s v="G404271"/>
  </r>
  <r>
    <s v="https://www.gem.wiki/Gunung_Megang_power_station"/>
    <x v="77"/>
    <s v="Gunung Megang power station"/>
    <m/>
    <s v="1"/>
    <s v="NG"/>
    <n v="110"/>
    <x v="0"/>
    <x v="0"/>
    <s v="not found"/>
    <m/>
    <m/>
    <m/>
    <x v="2"/>
    <m/>
    <m/>
    <m/>
    <n v="-3.5070199999999998"/>
    <n v="103.800147"/>
    <s v="exact"/>
    <s v="Panang Jaya"/>
    <m/>
    <m/>
    <s v="South Sumatra"/>
    <x v="2"/>
    <s v="South-eastern Asia"/>
    <m/>
    <m/>
    <m/>
    <m/>
    <m/>
    <m/>
    <s v="1081076"/>
    <s v="1224476, 1224477, 1246389"/>
    <s v="L405273"/>
    <s v="G404309"/>
  </r>
  <r>
    <s v="https://www.gem.wiki/Indralaya_power_station"/>
    <x v="77"/>
    <s v="Indralaya power station"/>
    <m/>
    <s v="4"/>
    <s v="NG"/>
    <n v="124"/>
    <x v="0"/>
    <x v="0"/>
    <s v="not found"/>
    <m/>
    <m/>
    <m/>
    <x v="47"/>
    <m/>
    <m/>
    <m/>
    <n v="-3.206744"/>
    <n v="104.656385"/>
    <s v="exact"/>
    <s v="Timbangan"/>
    <m/>
    <m/>
    <s v="South Sumatra"/>
    <x v="2"/>
    <s v="South-eastern Asia"/>
    <m/>
    <m/>
    <m/>
    <m/>
    <m/>
    <m/>
    <s v="1061943"/>
    <s v="1151598, 1191466, 1201817"/>
    <s v="L405274"/>
    <s v="G404310"/>
  </r>
  <r>
    <s v="https://www.gem.wiki/Jababeka_Industrial_Estate_power_station"/>
    <x v="77"/>
    <s v="Jababeka Industrial Estate power station"/>
    <m/>
    <s v="1"/>
    <s v="NG"/>
    <n v="755"/>
    <x v="0"/>
    <x v="0"/>
    <s v="not found"/>
    <m/>
    <m/>
    <m/>
    <x v="19"/>
    <m/>
    <m/>
    <m/>
    <n v="-6.2907736999999999"/>
    <n v="107.120446"/>
    <s v="exact"/>
    <s v="Cikarang Utara"/>
    <m/>
    <m/>
    <s v="West Java"/>
    <x v="2"/>
    <s v="South-eastern Asia"/>
    <s v="WRI: WRI1000821"/>
    <m/>
    <s v="Cikarang Power Station"/>
    <m/>
    <m/>
    <m/>
    <s v="1025905"/>
    <m/>
    <s v="L405275"/>
    <s v="G404250"/>
  </r>
  <r>
    <s v="https://www.gem.wiki/Jababeka_Industrial_Estate_power_station"/>
    <x v="77"/>
    <s v="Jababeka Industrial Estate power station"/>
    <m/>
    <s v="2"/>
    <s v="NG"/>
    <n v="109"/>
    <x v="0"/>
    <x v="1"/>
    <s v="not found"/>
    <m/>
    <m/>
    <m/>
    <x v="13"/>
    <m/>
    <m/>
    <m/>
    <n v="-6.2907736999999999"/>
    <n v="107.120446"/>
    <s v="exact"/>
    <s v="Cikarang Utara"/>
    <m/>
    <m/>
    <s v="West Java"/>
    <x v="2"/>
    <s v="South-eastern Asia"/>
    <s v="WRI: WRI1000821"/>
    <m/>
    <s v="Cikarang Power Station"/>
    <m/>
    <m/>
    <m/>
    <s v="1025905"/>
    <m/>
    <s v="L405275"/>
    <s v="G404251"/>
  </r>
  <r>
    <s v="https://www.gem.wiki/Jawa-3_Combined_Cycle_power_station"/>
    <x v="77"/>
    <s v="Jawa-3 Combined Cycle power station"/>
    <m/>
    <s v="1"/>
    <s v="NG"/>
    <n v="800"/>
    <x v="3"/>
    <x v="0"/>
    <s v="not found"/>
    <m/>
    <m/>
    <m/>
    <x v="56"/>
    <m/>
    <m/>
    <m/>
    <n v="-7.1095090000000001"/>
    <n v="112.621681"/>
    <s v="approximate"/>
    <s v="not found"/>
    <m/>
    <m/>
    <s v="East Java"/>
    <x v="2"/>
    <s v="South-eastern Asia"/>
    <m/>
    <m/>
    <m/>
    <m/>
    <m/>
    <m/>
    <m/>
    <m/>
    <s v="L405937"/>
    <s v="G405919"/>
  </r>
  <r>
    <s v="https://www.gem.wiki/Jayapura_power_station"/>
    <x v="77"/>
    <s v="Jayapura power station"/>
    <m/>
    <s v="1"/>
    <s v="NG/D"/>
    <n v="57"/>
    <x v="0"/>
    <x v="4"/>
    <s v="not found"/>
    <m/>
    <s v="not found"/>
    <m/>
    <x v="31"/>
    <m/>
    <m/>
    <m/>
    <n v="-2.61636111758214"/>
    <n v="140.78929685767201"/>
    <s v="exact"/>
    <s v="Jayapura"/>
    <m/>
    <m/>
    <s v="Papua"/>
    <x v="2"/>
    <s v="South-eastern Asia"/>
    <m/>
    <m/>
    <m/>
    <m/>
    <m/>
    <m/>
    <s v="1041307"/>
    <n v="1282132"/>
    <s v="L408072"/>
    <s v="G411315"/>
  </r>
  <r>
    <s v="https://www.gem.wiki/Kalbar-2_power_station"/>
    <x v="77"/>
    <s v="Kalbar-2 power station"/>
    <m/>
    <s v="1"/>
    <s v="NG"/>
    <n v="300"/>
    <x v="3"/>
    <x v="0"/>
    <s v="not found"/>
    <s v="not found"/>
    <s v="not found"/>
    <s v="replacement"/>
    <x v="7"/>
    <m/>
    <m/>
    <m/>
    <n v="0.16835900000000001"/>
    <n v="109.30446999999999"/>
    <s v="approximate"/>
    <s v="Kubu Raya regency,"/>
    <m/>
    <m/>
    <s v="West Kalimantan"/>
    <x v="2"/>
    <s v="South-eastern Asia"/>
    <m/>
    <m/>
    <m/>
    <m/>
    <m/>
    <m/>
    <s v="1127671"/>
    <s v="1297823, 1297824"/>
    <s v="L102824"/>
    <s v="G404313"/>
  </r>
  <r>
    <s v="https://www.gem.wiki/Kalsel_1_power_station"/>
    <x v="77"/>
    <s v="Kalsel 1 power station"/>
    <m/>
    <s v="1"/>
    <s v="NG/D"/>
    <n v="100"/>
    <x v="3"/>
    <x v="0"/>
    <s v="not found"/>
    <s v="not found"/>
    <s v="not found"/>
    <m/>
    <x v="56"/>
    <m/>
    <m/>
    <m/>
    <n v="-2.7375919999999998"/>
    <n v="114.73802499999999"/>
    <s v="approximate"/>
    <s v="not found"/>
    <m/>
    <m/>
    <s v="South Kalimantan"/>
    <x v="2"/>
    <s v="South-eastern Asia"/>
    <m/>
    <m/>
    <m/>
    <m/>
    <m/>
    <m/>
    <m/>
    <m/>
    <s v="L405938"/>
    <s v="G405921"/>
  </r>
  <r>
    <s v="https://www.gem.wiki/Kaltim_power_station"/>
    <x v="77"/>
    <s v="Kaltim power station"/>
    <m/>
    <s v="1-1"/>
    <s v="NG/D"/>
    <n v="50"/>
    <x v="0"/>
    <x v="1"/>
    <s v="not found"/>
    <m/>
    <m/>
    <m/>
    <x v="22"/>
    <m/>
    <m/>
    <m/>
    <n v="-0.38436199999999998"/>
    <n v="117.051473"/>
    <s v="exact"/>
    <s v="Kutai Kartanegara regency"/>
    <m/>
    <m/>
    <s v="East Kalimantan"/>
    <x v="2"/>
    <s v="South-eastern Asia"/>
    <m/>
    <m/>
    <s v="Kaltim Peaker, Kaltim Peaker 2"/>
    <m/>
    <m/>
    <m/>
    <s v="1102749"/>
    <n v="1260904"/>
    <s v="L405940"/>
    <s v="G405923"/>
  </r>
  <r>
    <s v="https://www.gem.wiki/Kaltim_power_station"/>
    <x v="77"/>
    <s v="Kaltim power station"/>
    <m/>
    <s v="1-2"/>
    <s v="NG/D"/>
    <n v="50"/>
    <x v="0"/>
    <x v="1"/>
    <s v="not found"/>
    <m/>
    <m/>
    <m/>
    <x v="22"/>
    <m/>
    <m/>
    <m/>
    <n v="-0.38436199999999998"/>
    <n v="117.051473"/>
    <s v="exact"/>
    <s v="Kutai Kartanegara regency"/>
    <m/>
    <m/>
    <s v="East Kalimantan"/>
    <x v="2"/>
    <s v="South-eastern Asia"/>
    <m/>
    <m/>
    <s v="Kaltim Peaker, Kaltim Peaker 2"/>
    <m/>
    <m/>
    <m/>
    <s v="1102749"/>
    <n v="1260905"/>
    <s v="L405940"/>
    <s v="G405924"/>
  </r>
  <r>
    <s v="https://www.gem.wiki/Kaltim_power_station"/>
    <x v="77"/>
    <s v="Kaltim power station"/>
    <m/>
    <s v="2-0"/>
    <s v="NG"/>
    <n v="80"/>
    <x v="3"/>
    <x v="0"/>
    <s v="not found"/>
    <m/>
    <m/>
    <m/>
    <x v="54"/>
    <m/>
    <m/>
    <m/>
    <n v="-0.38436199999999998"/>
    <n v="117.051473"/>
    <s v="exact"/>
    <s v="Kutai Kartanegara regency"/>
    <m/>
    <m/>
    <s v="East Kalimantan"/>
    <x v="2"/>
    <s v="South-eastern Asia"/>
    <m/>
    <m/>
    <s v="Kaltim Peaker, Kaltim Peaker 2"/>
    <m/>
    <m/>
    <m/>
    <s v="1102749"/>
    <n v="1260906"/>
    <s v="L405940"/>
    <s v="G410639"/>
  </r>
  <r>
    <s v="https://www.gem.wiki/Kaltim_power_station"/>
    <x v="77"/>
    <s v="Kaltim power station"/>
    <m/>
    <s v="2-1"/>
    <s v="NG/D"/>
    <n v="50"/>
    <x v="2"/>
    <x v="1"/>
    <s v="not found"/>
    <m/>
    <m/>
    <m/>
    <x v="49"/>
    <m/>
    <m/>
    <m/>
    <n v="-0.38436199999999998"/>
    <n v="117.051473"/>
    <s v="exact"/>
    <s v="Kutai Kartanegara regency"/>
    <m/>
    <m/>
    <s v="East Kalimantan"/>
    <x v="2"/>
    <s v="South-eastern Asia"/>
    <m/>
    <m/>
    <s v="Kaltim Peaker, Kaltim Peaker 2"/>
    <m/>
    <m/>
    <m/>
    <s v="1102749"/>
    <n v="1260907"/>
    <s v="L405940"/>
    <s v="G405925"/>
  </r>
  <r>
    <s v="https://www.gem.wiki/Kaltim_power_station"/>
    <x v="77"/>
    <s v="Kaltim power station"/>
    <m/>
    <s v="2-2"/>
    <s v="NG/D"/>
    <n v="50"/>
    <x v="2"/>
    <x v="1"/>
    <s v="not found"/>
    <m/>
    <m/>
    <m/>
    <x v="49"/>
    <m/>
    <m/>
    <m/>
    <n v="-0.38436199999999998"/>
    <n v="117.051473"/>
    <s v="exact"/>
    <s v="Kutai Kartanegara regency"/>
    <m/>
    <m/>
    <s v="East Kalimantan"/>
    <x v="2"/>
    <s v="South-eastern Asia"/>
    <m/>
    <m/>
    <s v="Kaltim Peaker, Kaltim Peaker 2"/>
    <m/>
    <m/>
    <m/>
    <s v="1102749"/>
    <n v="1260908"/>
    <s v="L405940"/>
    <s v="G405926"/>
  </r>
  <r>
    <s v="https://www.gem.wiki/Karpowership_(Indonesia)_Onur_Sultan_power_station"/>
    <x v="77"/>
    <s v="Karpowership (Indonesia) Onur Sultan power station"/>
    <m/>
    <s v="1"/>
    <s v="NG"/>
    <n v="470"/>
    <x v="0"/>
    <x v="6"/>
    <s v="not found"/>
    <m/>
    <m/>
    <m/>
    <x v="5"/>
    <m/>
    <m/>
    <m/>
    <n v="3.775582"/>
    <n v="98.669766999999993"/>
    <s v="exact"/>
    <s v="Belawan"/>
    <m/>
    <m/>
    <s v="North Sumatra"/>
    <x v="2"/>
    <s v="South-eastern Asia"/>
    <m/>
    <m/>
    <m/>
    <m/>
    <m/>
    <m/>
    <s v="1117529"/>
    <m/>
    <s v="L407148"/>
    <s v="G408639"/>
  </r>
  <r>
    <s v="https://www.gem.wiki/Karpowership_(Indonesia)_Zeynep_Sultan_power_station"/>
    <x v="77"/>
    <s v="Karpowership (Indonesia) Zeynep Sultan power station"/>
    <m/>
    <s v="1"/>
    <s v="LNG"/>
    <n v="125"/>
    <x v="0"/>
    <x v="6"/>
    <s v="not found"/>
    <m/>
    <m/>
    <m/>
    <x v="5"/>
    <m/>
    <m/>
    <m/>
    <n v="1.1877150000000001"/>
    <n v="124.47854100000001"/>
    <s v="exact"/>
    <s v="Amurang"/>
    <m/>
    <m/>
    <s v="North Sulawesi"/>
    <x v="2"/>
    <s v="South-eastern Asia"/>
    <m/>
    <m/>
    <m/>
    <m/>
    <m/>
    <m/>
    <s v="1110238"/>
    <m/>
    <s v="L407149"/>
    <s v="G408640"/>
  </r>
  <r>
    <s v="https://www.gem.wiki/Keramasan_Asta_power_station"/>
    <x v="77"/>
    <s v="Keramasan Asta power station"/>
    <m/>
    <s v="1"/>
    <s v="NG"/>
    <n v="145"/>
    <x v="7"/>
    <x v="0"/>
    <s v="not found"/>
    <m/>
    <m/>
    <m/>
    <x v="1"/>
    <m/>
    <m/>
    <m/>
    <n v="-3.0302612999999998"/>
    <n v="104.7419807"/>
    <s v="approximate"/>
    <s v="Keramasan"/>
    <m/>
    <m/>
    <s v="Sumatra"/>
    <x v="2"/>
    <s v="South-eastern Asia"/>
    <s v="WRI: WRI1000833"/>
    <m/>
    <m/>
    <m/>
    <m/>
    <m/>
    <s v="1026111"/>
    <s v="1208497, 1239565"/>
    <s v="L405278"/>
    <s v="G404253"/>
  </r>
  <r>
    <s v="https://www.gem.wiki/Keramasan_PLN_power_station"/>
    <x v="77"/>
    <s v="Keramasan PLN power station"/>
    <m/>
    <s v="1"/>
    <s v="NG"/>
    <n v="160"/>
    <x v="0"/>
    <x v="0"/>
    <s v="not found"/>
    <m/>
    <m/>
    <m/>
    <x v="13"/>
    <m/>
    <m/>
    <m/>
    <n v="-3.0318350000000001"/>
    <n v="104.745957"/>
    <s v="exact"/>
    <s v="Palembang City"/>
    <m/>
    <m/>
    <s v="South Sumatra"/>
    <x v="2"/>
    <s v="South-eastern Asia"/>
    <s v="WRI: WRI1000834"/>
    <m/>
    <m/>
    <m/>
    <m/>
    <m/>
    <s v="1026111"/>
    <s v="1239567, 1239568, 1239569"/>
    <s v="L405279"/>
    <s v="G404254"/>
  </r>
  <r>
    <s v="https://www.gem.wiki/Krakatau_power_station"/>
    <x v="77"/>
    <s v="Krakatau power station"/>
    <m/>
    <s v="1"/>
    <s v="NG"/>
    <n v="120"/>
    <x v="0"/>
    <x v="0"/>
    <s v="not found"/>
    <m/>
    <m/>
    <m/>
    <x v="13"/>
    <m/>
    <m/>
    <m/>
    <n v="-5.9923999999999999"/>
    <n v="105.9849"/>
    <s v="exact"/>
    <s v="Samangraya"/>
    <m/>
    <m/>
    <s v="Banten"/>
    <x v="2"/>
    <s v="South-eastern Asia"/>
    <s v="WRI: WRI1000878"/>
    <m/>
    <m/>
    <m/>
    <m/>
    <m/>
    <m/>
    <m/>
    <s v="L405280"/>
    <s v="G404272"/>
  </r>
  <r>
    <s v="https://www.gem.wiki/Krakatau_power_station"/>
    <x v="77"/>
    <s v="Krakatau power station"/>
    <m/>
    <s v="2"/>
    <s v="NG"/>
    <n v="120"/>
    <x v="3"/>
    <x v="0"/>
    <s v="not found"/>
    <s v="not found"/>
    <s v="not found"/>
    <m/>
    <x v="43"/>
    <m/>
    <m/>
    <m/>
    <n v="-5.9923999999999999"/>
    <n v="105.9849"/>
    <s v="exact"/>
    <s v="Samangraya"/>
    <m/>
    <m/>
    <s v="Banten"/>
    <x v="2"/>
    <s v="South-eastern Asia"/>
    <s v="WRI: WRI1000878"/>
    <m/>
    <m/>
    <m/>
    <m/>
    <m/>
    <m/>
    <m/>
    <s v="L405280"/>
    <s v="G404273"/>
  </r>
  <r>
    <s v="https://www.gem.wiki/Lampung_Peaker_power_station"/>
    <x v="77"/>
    <s v="Lampung Peaker power station"/>
    <m/>
    <s v="1"/>
    <s v="LNG"/>
    <n v="200"/>
    <x v="5"/>
    <x v="0"/>
    <s v="not found"/>
    <m/>
    <m/>
    <m/>
    <x v="43"/>
    <m/>
    <m/>
    <m/>
    <n v="-5.5685760000000002"/>
    <n v="105.378021"/>
    <s v="approximate"/>
    <s v="not found"/>
    <m/>
    <s v="Lampung"/>
    <s v="Sumatra"/>
    <x v="2"/>
    <s v="South-eastern Asia"/>
    <m/>
    <m/>
    <m/>
    <m/>
    <m/>
    <m/>
    <m/>
    <m/>
    <s v="L405941"/>
    <s v="G405927"/>
  </r>
  <r>
    <s v="https://www.gem.wiki/Lombok_Peaker_power_station"/>
    <x v="77"/>
    <s v="Lombok Peaker power station"/>
    <m/>
    <s v="1"/>
    <s v="NG/D"/>
    <n v="135"/>
    <x v="0"/>
    <x v="6"/>
    <s v="not found"/>
    <m/>
    <m/>
    <m/>
    <x v="6"/>
    <m/>
    <m/>
    <m/>
    <n v="-8.5895799999999998"/>
    <n v="116.074409"/>
    <s v="exact"/>
    <s v="Mataram"/>
    <m/>
    <m/>
    <s v="West Nusa Tenggara"/>
    <x v="2"/>
    <s v="South-eastern Asia"/>
    <m/>
    <m/>
    <m/>
    <m/>
    <m/>
    <m/>
    <m/>
    <m/>
    <s v="L405942"/>
    <s v="G405928"/>
  </r>
  <r>
    <s v="https://www.gem.wiki/Lueng_Bata_power_station"/>
    <x v="77"/>
    <s v="Lueng Bata power station"/>
    <m/>
    <s v="1"/>
    <s v="D"/>
    <n v="58.5"/>
    <x v="0"/>
    <x v="4"/>
    <s v="not found"/>
    <m/>
    <m/>
    <m/>
    <x v="60"/>
    <m/>
    <m/>
    <m/>
    <n v="5.5403128844755098"/>
    <n v="95.341224879573403"/>
    <s v="exact"/>
    <s v="Banda Aceh"/>
    <m/>
    <m/>
    <s v="Aceh"/>
    <x v="2"/>
    <s v="South-eastern Asia"/>
    <m/>
    <m/>
    <m/>
    <m/>
    <m/>
    <m/>
    <s v="1026040"/>
    <s v="1282132, 1239491, 1104142, 1239489"/>
    <s v="L408079"/>
    <s v="G411314"/>
  </r>
  <r>
    <s v="https://www.gem.wiki/Luwuk_power_station"/>
    <x v="77"/>
    <s v="Luwuk power station"/>
    <m/>
    <s v="1"/>
    <s v="NG"/>
    <n v="150"/>
    <x v="4"/>
    <x v="0"/>
    <s v="not found"/>
    <m/>
    <m/>
    <m/>
    <x v="56"/>
    <m/>
    <m/>
    <m/>
    <n v="-1.3256410000000001"/>
    <n v="122.498276"/>
    <s v="approximate"/>
    <s v="Nonong"/>
    <m/>
    <s v="Banggai"/>
    <s v="Central Sulawesi"/>
    <x v="2"/>
    <s v="South-eastern Asia"/>
    <m/>
    <m/>
    <m/>
    <m/>
    <m/>
    <m/>
    <m/>
    <m/>
    <s v="L405943"/>
    <s v="G405929"/>
  </r>
  <r>
    <s v="https://www.gem.wiki/Madura_PTBA_power_station"/>
    <x v="77"/>
    <s v="Madura PTBA power station"/>
    <s v="Pembangkit Listrik Tenaga Gas dan Uap Madura"/>
    <s v="1"/>
    <s v="NG"/>
    <n v="300"/>
    <x v="3"/>
    <x v="0"/>
    <s v="not found"/>
    <s v="not found"/>
    <s v="not found"/>
    <s v="N"/>
    <x v="40"/>
    <m/>
    <m/>
    <m/>
    <n v="-7.1315422999999996"/>
    <n v="113.8887727"/>
    <s v="exact"/>
    <s v="Tanjung"/>
    <m/>
    <m/>
    <s v="Sumenep"/>
    <x v="2"/>
    <s v="South-eastern Asia"/>
    <m/>
    <m/>
    <m/>
    <m/>
    <m/>
    <m/>
    <m/>
    <m/>
    <s v="L102724"/>
    <s v="G404307"/>
  </r>
  <r>
    <s v="https://www.gem.wiki/Makassar_power_station"/>
    <x v="77"/>
    <s v="Makassar power station"/>
    <m/>
    <s v="1"/>
    <s v="NG"/>
    <n v="200"/>
    <x v="3"/>
    <x v="0"/>
    <s v="not found"/>
    <s v="not found"/>
    <s v="not found"/>
    <m/>
    <x v="49"/>
    <m/>
    <m/>
    <m/>
    <n v="-4.9357110000000004"/>
    <n v="119.523105"/>
    <s v="approximate"/>
    <s v="not found"/>
    <m/>
    <m/>
    <s v="South Sulawesi"/>
    <x v="2"/>
    <s v="South-eastern Asia"/>
    <m/>
    <m/>
    <m/>
    <m/>
    <m/>
    <m/>
    <m/>
    <m/>
    <s v="L405944"/>
    <s v="G405930"/>
  </r>
  <r>
    <s v="https://www.gem.wiki/Muara_Karang_power_station"/>
    <x v="77"/>
    <s v="Muara Karang power station"/>
    <m/>
    <s v="CC1"/>
    <s v="NG/D"/>
    <n v="509"/>
    <x v="0"/>
    <x v="0"/>
    <s v="not found"/>
    <m/>
    <m/>
    <m/>
    <x v="48"/>
    <m/>
    <m/>
    <m/>
    <n v="-6.1086999999999998"/>
    <n v="106.7877"/>
    <s v="exact"/>
    <s v="Pluit"/>
    <m/>
    <m/>
    <s v="Jakarta"/>
    <x v="2"/>
    <s v="South-eastern Asia"/>
    <s v="WRI: WRI1000879, WRI: WRI1000881"/>
    <m/>
    <m/>
    <m/>
    <m/>
    <m/>
    <s v="1026102"/>
    <s v="1134199, 1134200, 1134201, 1134202"/>
    <s v="L405283"/>
    <s v="G404275"/>
  </r>
  <r>
    <s v="https://www.gem.wiki/Muara_Karang_power_station"/>
    <x v="77"/>
    <s v="Muara Karang power station"/>
    <m/>
    <s v="CC2"/>
    <s v="NG"/>
    <n v="720"/>
    <x v="0"/>
    <x v="0"/>
    <s v="not found"/>
    <m/>
    <m/>
    <m/>
    <x v="17"/>
    <m/>
    <m/>
    <m/>
    <n v="-6.1086999999999998"/>
    <n v="106.7877"/>
    <s v="exact"/>
    <s v="Pluit"/>
    <m/>
    <m/>
    <s v="Jakarta"/>
    <x v="2"/>
    <s v="South-eastern Asia"/>
    <s v="WRI: WRI1000879, WRI: WRI1000881"/>
    <m/>
    <m/>
    <m/>
    <m/>
    <m/>
    <s v="1026102"/>
    <s v="1262997, 1306745"/>
    <s v="L405283"/>
    <s v="G404274"/>
  </r>
  <r>
    <s v="https://www.gem.wiki/Muara_Karang_power_station"/>
    <x v="77"/>
    <s v="Muara Karang power station"/>
    <m/>
    <s v="CC3"/>
    <s v="NG/FO"/>
    <n v="500"/>
    <x v="0"/>
    <x v="0"/>
    <s v="not found"/>
    <m/>
    <m/>
    <m/>
    <x v="30"/>
    <m/>
    <m/>
    <m/>
    <n v="-6.1086999999999998"/>
    <n v="106.7877"/>
    <s v="exact"/>
    <s v="Pluit"/>
    <m/>
    <m/>
    <s v="Jakarta"/>
    <x v="2"/>
    <s v="South-eastern Asia"/>
    <s v="WRI: WRI1000879, WRI: WRI1000881"/>
    <m/>
    <m/>
    <m/>
    <m/>
    <m/>
    <s v="1026102"/>
    <s v="1204136, 1204337, 1239703, 1239704, 1239705"/>
    <s v="L405283"/>
    <s v="G404276"/>
  </r>
  <r>
    <s v="https://www.gem.wiki/Muara_Karang_power_station"/>
    <x v="77"/>
    <s v="Muara Karang power station"/>
    <m/>
    <s v="ST1"/>
    <s v="NG"/>
    <n v="200"/>
    <x v="0"/>
    <x v="3"/>
    <s v="not found"/>
    <m/>
    <m/>
    <m/>
    <x v="60"/>
    <m/>
    <m/>
    <m/>
    <n v="-6.1086999999999998"/>
    <n v="106.7877"/>
    <s v="exact"/>
    <s v="Pluit"/>
    <m/>
    <m/>
    <s v="Jakarta"/>
    <x v="2"/>
    <s v="South-eastern Asia"/>
    <s v="WRI: WRI1000879, WRI: WRI1000881"/>
    <m/>
    <m/>
    <m/>
    <m/>
    <m/>
    <s v="1026102"/>
    <s v="1134199, 1134200, 1134201, 1134202"/>
    <s v="L405283"/>
    <s v="G410586"/>
  </r>
  <r>
    <s v="https://www.gem.wiki/Muara_Karang_power_station"/>
    <x v="77"/>
    <s v="Muara Karang power station"/>
    <m/>
    <s v="ST2"/>
    <s v="NG"/>
    <n v="200"/>
    <x v="0"/>
    <x v="3"/>
    <s v="not found"/>
    <m/>
    <m/>
    <m/>
    <x v="60"/>
    <m/>
    <m/>
    <m/>
    <n v="-6.1086999999999998"/>
    <n v="106.7877"/>
    <s v="exact"/>
    <s v="Pluit"/>
    <m/>
    <m/>
    <s v="Jakarta"/>
    <x v="2"/>
    <s v="South-eastern Asia"/>
    <s v="WRI: WRI1000879, WRI: WRI1000881"/>
    <m/>
    <m/>
    <m/>
    <m/>
    <m/>
    <s v="1026102"/>
    <s v="1134199, 1134200, 1134201, 1134202"/>
    <s v="L405283"/>
    <s v="G410587"/>
  </r>
  <r>
    <s v="https://www.gem.wiki/Muara_Tawar_power_station"/>
    <x v="77"/>
    <s v="Muara Tawar power station"/>
    <m/>
    <s v="1"/>
    <s v="NG"/>
    <n v="615"/>
    <x v="0"/>
    <x v="0"/>
    <s v="not found"/>
    <m/>
    <m/>
    <m/>
    <x v="44"/>
    <m/>
    <m/>
    <m/>
    <n v="-6.0867000000000004"/>
    <n v="106.9987"/>
    <s v="exact"/>
    <s v="Bekasi"/>
    <m/>
    <m/>
    <s v="West Java"/>
    <x v="2"/>
    <s v="South-eastern Asia"/>
    <s v="WRI: WRI1000882, WRI: WRI1000836, WRI: WRI1000837, WRI: WRI1000883"/>
    <m/>
    <m/>
    <m/>
    <m/>
    <m/>
    <s v="1026103"/>
    <s v="1134203, 1134204, 1134205, 1134206"/>
    <s v="L405284"/>
    <s v="G404277"/>
  </r>
  <r>
    <s v="https://www.gem.wiki/Muara_Tawar_power_station"/>
    <x v="77"/>
    <s v="Muara Tawar power station"/>
    <m/>
    <s v="2"/>
    <s v="NG"/>
    <n v="440"/>
    <x v="0"/>
    <x v="0"/>
    <s v="not found"/>
    <m/>
    <m/>
    <m/>
    <x v="3"/>
    <m/>
    <m/>
    <m/>
    <n v="-6.0867000000000004"/>
    <n v="106.9987"/>
    <s v="exact"/>
    <s v="Bekasi"/>
    <m/>
    <m/>
    <s v="West Java"/>
    <x v="2"/>
    <s v="South-eastern Asia"/>
    <m/>
    <m/>
    <m/>
    <m/>
    <m/>
    <m/>
    <s v="1026103"/>
    <s v="1246734, 1134207, 1134208"/>
    <s v="L405284"/>
    <s v="G404282"/>
  </r>
  <r>
    <s v="https://www.gem.wiki/Muara_Tawar_power_station"/>
    <x v="77"/>
    <s v="Muara Tawar power station"/>
    <m/>
    <s v="3-0"/>
    <s v="WSTH-NG"/>
    <n v="250"/>
    <x v="1"/>
    <x v="3"/>
    <s v="not found"/>
    <m/>
    <m/>
    <m/>
    <x v="49"/>
    <m/>
    <m/>
    <m/>
    <n v="-6.0867000000000004"/>
    <n v="106.9987"/>
    <s v="exact"/>
    <s v="Bekasi"/>
    <m/>
    <m/>
    <s v="West Java"/>
    <x v="2"/>
    <s v="South-eastern Asia"/>
    <m/>
    <m/>
    <m/>
    <m/>
    <m/>
    <m/>
    <s v="1026103"/>
    <n v="1289859"/>
    <s v="L405284"/>
    <s v="G406223"/>
  </r>
  <r>
    <s v="https://www.gem.wiki/Muara_Tawar_power_station"/>
    <x v="77"/>
    <s v="Muara Tawar power station"/>
    <m/>
    <s v="3-1"/>
    <s v="NG"/>
    <n v="140"/>
    <x v="0"/>
    <x v="1"/>
    <s v="not found"/>
    <m/>
    <m/>
    <m/>
    <x v="21"/>
    <m/>
    <m/>
    <m/>
    <n v="-6.0867000000000004"/>
    <n v="106.9987"/>
    <s v="exact"/>
    <s v="Bekasi"/>
    <m/>
    <m/>
    <s v="West Java"/>
    <x v="2"/>
    <s v="South-eastern Asia"/>
    <s v="WRI: WRI1000882, WRI: WRI1000836, WRI: WRI1000837, WRI: WRI1000883"/>
    <m/>
    <m/>
    <m/>
    <m/>
    <m/>
    <s v="1026103"/>
    <n v="1183526"/>
    <s v="L405284"/>
    <s v="G404279"/>
  </r>
  <r>
    <s v="https://www.gem.wiki/Muara_Tawar_power_station"/>
    <x v="77"/>
    <s v="Muara Tawar power station"/>
    <m/>
    <s v="3-2"/>
    <s v="NG"/>
    <n v="140"/>
    <x v="0"/>
    <x v="1"/>
    <s v="not found"/>
    <m/>
    <m/>
    <m/>
    <x v="21"/>
    <m/>
    <m/>
    <m/>
    <n v="-6.0867000000000004"/>
    <n v="106.9987"/>
    <s v="exact"/>
    <s v="Bekasi"/>
    <m/>
    <m/>
    <s v="West Java"/>
    <x v="2"/>
    <s v="South-eastern Asia"/>
    <m/>
    <m/>
    <m/>
    <m/>
    <m/>
    <m/>
    <s v="1026103"/>
    <n v="1183527"/>
    <s v="L405284"/>
    <s v="G406227"/>
  </r>
  <r>
    <s v="https://www.gem.wiki/Muara_Tawar_power_station"/>
    <x v="77"/>
    <s v="Muara Tawar power station"/>
    <m/>
    <s v="3-3"/>
    <s v="NG"/>
    <n v="140"/>
    <x v="0"/>
    <x v="1"/>
    <s v="not found"/>
    <m/>
    <m/>
    <m/>
    <x v="21"/>
    <m/>
    <m/>
    <m/>
    <n v="-6.0867000000000004"/>
    <n v="106.9987"/>
    <s v="exact"/>
    <s v="Bekasi"/>
    <m/>
    <m/>
    <s v="West Java"/>
    <x v="2"/>
    <s v="South-eastern Asia"/>
    <m/>
    <m/>
    <m/>
    <m/>
    <m/>
    <m/>
    <s v="1026103"/>
    <n v="1183528"/>
    <s v="L405284"/>
    <s v="G406226"/>
  </r>
  <r>
    <s v="https://www.gem.wiki/Muara_Tawar_power_station"/>
    <x v="77"/>
    <s v="Muara Tawar power station"/>
    <m/>
    <s v="4-0"/>
    <s v="WSTH-NG"/>
    <n v="250"/>
    <x v="1"/>
    <x v="3"/>
    <s v="not found"/>
    <m/>
    <m/>
    <m/>
    <x v="49"/>
    <m/>
    <m/>
    <m/>
    <n v="-6.0867000000000004"/>
    <n v="106.9987"/>
    <s v="exact"/>
    <s v="Bekasi"/>
    <m/>
    <m/>
    <s v="West Java"/>
    <x v="2"/>
    <s v="South-eastern Asia"/>
    <m/>
    <m/>
    <m/>
    <m/>
    <m/>
    <m/>
    <s v="1026103"/>
    <n v="1289860"/>
    <s v="L405284"/>
    <s v="G406225"/>
  </r>
  <r>
    <s v="https://www.gem.wiki/Muara_Tawar_power_station"/>
    <x v="77"/>
    <s v="Muara Tawar power station"/>
    <m/>
    <s v="4-1"/>
    <s v="NG"/>
    <n v="140"/>
    <x v="0"/>
    <x v="1"/>
    <s v="not found"/>
    <m/>
    <m/>
    <m/>
    <x v="21"/>
    <m/>
    <m/>
    <m/>
    <n v="-6.0867000000000004"/>
    <n v="106.9987"/>
    <s v="exact"/>
    <s v="Bekasi"/>
    <m/>
    <m/>
    <s v="West Java"/>
    <x v="2"/>
    <s v="South-eastern Asia"/>
    <s v="WRI: WRI1000882, WRI: WRI1000836, WRI: WRI1000837, WRI: WRI1000883"/>
    <m/>
    <m/>
    <m/>
    <m/>
    <m/>
    <s v="1026103"/>
    <n v="1183529"/>
    <s v="L405284"/>
    <s v="G404280"/>
  </r>
  <r>
    <s v="https://www.gem.wiki/Muara_Tawar_power_station"/>
    <x v="77"/>
    <s v="Muara Tawar power station"/>
    <m/>
    <s v="4-2"/>
    <s v="NG"/>
    <n v="140"/>
    <x v="0"/>
    <x v="1"/>
    <s v="not found"/>
    <m/>
    <m/>
    <m/>
    <x v="21"/>
    <m/>
    <m/>
    <m/>
    <n v="-6.0867000000000004"/>
    <n v="106.9987"/>
    <s v="exact"/>
    <s v="Bekasi"/>
    <m/>
    <m/>
    <s v="West Java"/>
    <x v="2"/>
    <s v="South-eastern Asia"/>
    <m/>
    <m/>
    <m/>
    <m/>
    <m/>
    <m/>
    <s v="1026103"/>
    <n v="1183530"/>
    <s v="L405284"/>
    <s v="G406229"/>
  </r>
  <r>
    <s v="https://www.gem.wiki/Muara_Tawar_power_station"/>
    <x v="77"/>
    <s v="Muara Tawar power station"/>
    <m/>
    <s v="4-3"/>
    <s v="NG"/>
    <n v="140"/>
    <x v="0"/>
    <x v="1"/>
    <s v="not found"/>
    <m/>
    <m/>
    <m/>
    <x v="21"/>
    <m/>
    <m/>
    <m/>
    <n v="-6.0867000000000004"/>
    <n v="106.9987"/>
    <s v="exact"/>
    <s v="Bekasi"/>
    <m/>
    <m/>
    <s v="West Java"/>
    <x v="2"/>
    <s v="South-eastern Asia"/>
    <m/>
    <m/>
    <m/>
    <m/>
    <m/>
    <m/>
    <s v="1026103"/>
    <n v="1183531"/>
    <s v="L405284"/>
    <s v="G406228"/>
  </r>
  <r>
    <s v="https://www.gem.wiki/Muara_Tawar_power_station"/>
    <x v="77"/>
    <s v="Muara Tawar power station"/>
    <m/>
    <s v="5-1"/>
    <s v="NG"/>
    <n v="384"/>
    <x v="0"/>
    <x v="0"/>
    <s v="not found"/>
    <m/>
    <m/>
    <m/>
    <x v="1"/>
    <m/>
    <m/>
    <m/>
    <n v="-6.0867000000000004"/>
    <n v="106.9987"/>
    <s v="exact"/>
    <s v="Bekasi"/>
    <m/>
    <m/>
    <s v="West Java"/>
    <x v="2"/>
    <s v="South-eastern Asia"/>
    <s v="WRI: WRI1000882, WRI: WRI1000836, WRI: WRI1000837, WRI: WRI1000883"/>
    <m/>
    <m/>
    <m/>
    <m/>
    <m/>
    <s v="1026103"/>
    <s v="1212623, 1212624"/>
    <s v="L405284"/>
    <s v="G404281"/>
  </r>
  <r>
    <s v="https://www.gem.wiki/North_Duri_cogeneration_power_station"/>
    <x v="77"/>
    <s v="North Duri cogeneration power station"/>
    <m/>
    <s v="1"/>
    <s v="NG"/>
    <n v="100"/>
    <x v="0"/>
    <x v="1"/>
    <s v="Y"/>
    <m/>
    <m/>
    <m/>
    <x v="15"/>
    <m/>
    <m/>
    <m/>
    <n v="1.3721629"/>
    <n v="101.22511799999999"/>
    <s v="exact"/>
    <s v="Bumbung"/>
    <m/>
    <m/>
    <s v="Riau"/>
    <x v="2"/>
    <s v="South-eastern Asia"/>
    <s v="WRI: WRI1000794"/>
    <m/>
    <m/>
    <m/>
    <m/>
    <m/>
    <s v="1092378"/>
    <n v="1164782"/>
    <s v="L405285"/>
    <s v="G404243"/>
  </r>
  <r>
    <s v="https://www.gem.wiki/North_Duri_cogeneration_power_station"/>
    <x v="77"/>
    <s v="North Duri cogeneration power station"/>
    <m/>
    <s v="2"/>
    <s v="NG"/>
    <n v="100"/>
    <x v="0"/>
    <x v="1"/>
    <s v="Y"/>
    <m/>
    <m/>
    <m/>
    <x v="15"/>
    <m/>
    <m/>
    <m/>
    <n v="1.3721629"/>
    <n v="101.22511799999999"/>
    <s v="exact"/>
    <s v="Bumbung"/>
    <m/>
    <m/>
    <s v="Riau"/>
    <x v="2"/>
    <s v="South-eastern Asia"/>
    <s v="WRI: WRI1000794"/>
    <m/>
    <m/>
    <m/>
    <m/>
    <m/>
    <s v="1092378"/>
    <n v="1164783"/>
    <s v="L405285"/>
    <s v="G404244"/>
  </r>
  <r>
    <s v="https://www.gem.wiki/North_Duri_cogeneration_power_station"/>
    <x v="77"/>
    <s v="North Duri cogeneration power station"/>
    <m/>
    <s v="3"/>
    <s v="NG"/>
    <n v="100"/>
    <x v="0"/>
    <x v="1"/>
    <s v="Y"/>
    <m/>
    <m/>
    <m/>
    <x v="15"/>
    <m/>
    <m/>
    <m/>
    <n v="1.3721629"/>
    <n v="101.22511799999999"/>
    <s v="exact"/>
    <s v="Bumbung"/>
    <m/>
    <m/>
    <s v="Riau"/>
    <x v="2"/>
    <s v="South-eastern Asia"/>
    <s v="WRI: WRI1000794"/>
    <m/>
    <m/>
    <m/>
    <m/>
    <m/>
    <s v="1092378"/>
    <n v="1164784"/>
    <s v="L405285"/>
    <s v="G404245"/>
  </r>
  <r>
    <s v="https://www.gem.wiki/PLTGU_Jawa-1_power_station"/>
    <x v="77"/>
    <s v="PLTGU Jawa-1 power station"/>
    <m/>
    <s v="1"/>
    <s v="LNG"/>
    <n v="880"/>
    <x v="1"/>
    <x v="0"/>
    <s v="not found"/>
    <m/>
    <m/>
    <m/>
    <x v="49"/>
    <m/>
    <m/>
    <m/>
    <n v="-6.2442320000000002"/>
    <n v="107.588132"/>
    <s v="exact"/>
    <s v="Cilamaya"/>
    <m/>
    <m/>
    <s v="West Java"/>
    <x v="2"/>
    <s v="South-eastern Asia"/>
    <m/>
    <m/>
    <m/>
    <m/>
    <m/>
    <m/>
    <s v="1087823"/>
    <s v="1236099, 1236100"/>
    <s v="L405276"/>
    <s v="G400914"/>
  </r>
  <r>
    <s v="https://www.gem.wiki/PLTGU_Jawa-1_power_station"/>
    <x v="77"/>
    <s v="PLTGU Jawa-1 power station"/>
    <m/>
    <s v="2"/>
    <s v="LNG"/>
    <n v="880"/>
    <x v="1"/>
    <x v="0"/>
    <s v="not found"/>
    <m/>
    <m/>
    <m/>
    <x v="49"/>
    <m/>
    <m/>
    <m/>
    <n v="-6.2442320000000002"/>
    <n v="107.588132"/>
    <s v="exact"/>
    <s v="Cilamaya"/>
    <m/>
    <m/>
    <s v="West Java"/>
    <x v="2"/>
    <s v="South-eastern Asia"/>
    <m/>
    <m/>
    <m/>
    <m/>
    <m/>
    <m/>
    <s v="1087823"/>
    <s v="1236099, 1236100"/>
    <s v="L405276"/>
    <s v="G410593"/>
  </r>
  <r>
    <s v="https://www.gem.wiki/Palembang_Timur_power_station"/>
    <x v="77"/>
    <s v="Palembang Timur power station"/>
    <m/>
    <s v="1"/>
    <s v="NG"/>
    <n v="150"/>
    <x v="0"/>
    <x v="0"/>
    <s v="not found"/>
    <m/>
    <m/>
    <m/>
    <x v="8"/>
    <m/>
    <m/>
    <m/>
    <n v="-2.9268174"/>
    <n v="104.8676653"/>
    <s v="exact"/>
    <s v="Perajen"/>
    <m/>
    <m/>
    <s v="South Sumatra"/>
    <x v="2"/>
    <s v="South-eastern Asia"/>
    <m/>
    <m/>
    <m/>
    <m/>
    <m/>
    <m/>
    <s v="1093452"/>
    <s v="1245885, 1245886"/>
    <s v="L405286"/>
    <s v="G404311"/>
  </r>
  <r>
    <s v="https://www.gem.wiki/Panaran_power_station"/>
    <x v="77"/>
    <s v="Panaran power station"/>
    <m/>
    <s v="1"/>
    <s v="NG"/>
    <n v="82"/>
    <x v="0"/>
    <x v="0"/>
    <s v="not found"/>
    <m/>
    <m/>
    <m/>
    <x v="5"/>
    <m/>
    <m/>
    <m/>
    <n v="1.0145329896862301"/>
    <n v="104.007077119055"/>
    <s v="exact"/>
    <s v="Batam City"/>
    <m/>
    <m/>
    <s v="Riau"/>
    <x v="2"/>
    <s v="South-eastern Asia"/>
    <m/>
    <m/>
    <m/>
    <m/>
    <m/>
    <m/>
    <s v="1060287"/>
    <s v="1204558, 1204559, 1241120"/>
    <s v="L408082"/>
    <s v="G411313"/>
  </r>
  <r>
    <s v="https://www.gem.wiki/Panaran_power_station"/>
    <x v="77"/>
    <s v="Panaran power station"/>
    <m/>
    <s v="2"/>
    <s v="NG"/>
    <n v="82.1"/>
    <x v="0"/>
    <x v="0"/>
    <s v="not found"/>
    <m/>
    <m/>
    <m/>
    <x v="1"/>
    <m/>
    <m/>
    <m/>
    <n v="1.0145329896862301"/>
    <n v="104.007077119055"/>
    <s v="exact"/>
    <s v="Batam City"/>
    <m/>
    <m/>
    <s v="Riau"/>
    <x v="2"/>
    <s v="South-eastern Asia"/>
    <m/>
    <m/>
    <m/>
    <m/>
    <m/>
    <m/>
    <s v="1060287"/>
    <s v="1189127, 1189128, 1221110"/>
    <s v="L408082"/>
    <s v="G411312"/>
  </r>
  <r>
    <s v="https://www.gem.wiki/Payo_Selincah_power_station"/>
    <x v="77"/>
    <s v="Payo Selincah power station"/>
    <m/>
    <s v="1"/>
    <s v="NG"/>
    <n v="50"/>
    <x v="0"/>
    <x v="1"/>
    <s v="not found"/>
    <m/>
    <m/>
    <m/>
    <x v="17"/>
    <m/>
    <m/>
    <m/>
    <n v="-1.5955184186107001"/>
    <n v="103.646043567332"/>
    <s v="exact"/>
    <s v="Jambi"/>
    <m/>
    <m/>
    <s v="Jambi"/>
    <x v="2"/>
    <s v="South-eastern Asia"/>
    <m/>
    <m/>
    <m/>
    <m/>
    <m/>
    <m/>
    <s v="1089185"/>
    <n v="1238773"/>
    <s v="L408080"/>
    <s v="G411311"/>
  </r>
  <r>
    <s v="https://www.gem.wiki/Payo_Selincah_power_station"/>
    <x v="77"/>
    <s v="Payo Selincah power station"/>
    <m/>
    <s v="2"/>
    <s v="NG"/>
    <n v="50"/>
    <x v="0"/>
    <x v="1"/>
    <s v="not found"/>
    <m/>
    <m/>
    <m/>
    <x v="17"/>
    <m/>
    <m/>
    <m/>
    <n v="-1.5955184186107001"/>
    <n v="103.646043567332"/>
    <s v="exact"/>
    <s v="Jambi"/>
    <m/>
    <m/>
    <s v="Jambi"/>
    <x v="2"/>
    <s v="South-eastern Asia"/>
    <m/>
    <m/>
    <m/>
    <m/>
    <m/>
    <m/>
    <s v="1089185"/>
    <n v="1238773"/>
    <s v="L408080"/>
    <s v="G411310"/>
  </r>
  <r>
    <s v="https://www.gem.wiki/Perak_power_station"/>
    <x v="77"/>
    <s v="Perak power station"/>
    <m/>
    <s v="3"/>
    <s v="NG/FO"/>
    <n v="50"/>
    <x v="0"/>
    <x v="3"/>
    <s v="not found"/>
    <m/>
    <m/>
    <m/>
    <x v="68"/>
    <m/>
    <m/>
    <m/>
    <n v="-7.209975"/>
    <n v="112.723895"/>
    <s v="exact"/>
    <s v="Surabaya City"/>
    <m/>
    <m/>
    <s v="East Java"/>
    <x v="2"/>
    <s v="South-eastern Asia"/>
    <m/>
    <m/>
    <s v="Perak-Grati Generation Unit"/>
    <m/>
    <m/>
    <m/>
    <m/>
    <m/>
    <s v="L405287"/>
    <s v="G404262"/>
  </r>
  <r>
    <s v="https://www.gem.wiki/Perak_power_station"/>
    <x v="77"/>
    <s v="Perak power station"/>
    <m/>
    <s v="4"/>
    <s v="NG/FO"/>
    <n v="50"/>
    <x v="0"/>
    <x v="3"/>
    <s v="not found"/>
    <m/>
    <m/>
    <m/>
    <x v="68"/>
    <m/>
    <m/>
    <m/>
    <n v="-7.209975"/>
    <n v="112.723895"/>
    <s v="exact"/>
    <s v="Surabaya City"/>
    <m/>
    <m/>
    <s v="East Java"/>
    <x v="2"/>
    <s v="South-eastern Asia"/>
    <m/>
    <m/>
    <s v="Perak-Grati Generation Unit"/>
    <m/>
    <m/>
    <m/>
    <m/>
    <m/>
    <s v="L405287"/>
    <s v="G404263"/>
  </r>
  <r>
    <s v="https://www.gem.wiki/Perak_power_station"/>
    <x v="77"/>
    <s v="Perak power station"/>
    <m/>
    <s v="5"/>
    <s v="NG"/>
    <n v="400"/>
    <x v="5"/>
    <x v="0"/>
    <s v="not found"/>
    <m/>
    <m/>
    <m/>
    <x v="43"/>
    <m/>
    <m/>
    <m/>
    <n v="-7.209975"/>
    <n v="112.723895"/>
    <s v="exact"/>
    <s v="Surabaya City"/>
    <m/>
    <m/>
    <s v="East Java"/>
    <x v="2"/>
    <s v="South-eastern Asia"/>
    <m/>
    <m/>
    <s v="Perak-Grati Generation Unit"/>
    <m/>
    <m/>
    <m/>
    <m/>
    <m/>
    <s v="L405287"/>
    <s v="G404264"/>
  </r>
  <r>
    <s v="https://www.gem.wiki/Pesanggaran_power_station"/>
    <x v="77"/>
    <s v="Pesanggaran power station"/>
    <m/>
    <s v="1"/>
    <s v="D/NG"/>
    <n v="199.68"/>
    <x v="0"/>
    <x v="4"/>
    <s v="not found"/>
    <m/>
    <m/>
    <m/>
    <x v="24"/>
    <m/>
    <m/>
    <m/>
    <n v="-8.7164504587233704"/>
    <n v="115.213325413021"/>
    <s v="exact"/>
    <s v="Pesanggaran"/>
    <m/>
    <s v="Denpasar"/>
    <s v="Bali"/>
    <x v="2"/>
    <s v="South-eastern Asia"/>
    <m/>
    <m/>
    <m/>
    <m/>
    <m/>
    <m/>
    <s v="1026037"/>
    <s v="1232269, 1257830"/>
    <s v="L408081"/>
    <s v="G411309"/>
  </r>
  <r>
    <s v="https://www.gem.wiki/Riau_(MRPR)_power_station"/>
    <x v="77"/>
    <s v="Riau (MRPR) power station"/>
    <m/>
    <s v="1"/>
    <s v="NG"/>
    <n v="296.23"/>
    <x v="0"/>
    <x v="0"/>
    <s v="not found"/>
    <m/>
    <m/>
    <m/>
    <x v="3"/>
    <m/>
    <m/>
    <m/>
    <n v="0.53913823999999999"/>
    <n v="101.52013100000001"/>
    <s v="exact"/>
    <s v="Pekanbaru"/>
    <m/>
    <m/>
    <s v="Central Sumatra"/>
    <x v="2"/>
    <s v="South-eastern Asia"/>
    <m/>
    <m/>
    <s v="PLTGU Tenayan, Medco Ratch Power Riau (MRPR)"/>
    <m/>
    <m/>
    <m/>
    <s v="1117739"/>
    <s v="1283940, 1309342, 1309343"/>
    <s v="L405288"/>
    <s v="G400921"/>
  </r>
  <r>
    <s v="https://www.gem.wiki/Riau_2_power_station"/>
    <x v="77"/>
    <s v="Riau 2 power station"/>
    <m/>
    <s v="1"/>
    <s v="NG"/>
    <n v="250"/>
    <x v="4"/>
    <x v="0"/>
    <s v="not found"/>
    <s v="not found"/>
    <s v="not found"/>
    <m/>
    <x v="49"/>
    <m/>
    <m/>
    <m/>
    <n v="1.63916"/>
    <n v="101.608757"/>
    <s v="approximate"/>
    <s v="not found"/>
    <m/>
    <m/>
    <s v="Riau"/>
    <x v="2"/>
    <s v="South-eastern Asia"/>
    <m/>
    <m/>
    <m/>
    <m/>
    <m/>
    <m/>
    <m/>
    <m/>
    <s v="L405948"/>
    <s v="G405934"/>
  </r>
  <r>
    <s v="https://www.gem.wiki/Riau_Peaker_power_station"/>
    <x v="77"/>
    <s v="Riau Peaker power station"/>
    <m/>
    <s v="1"/>
    <s v="LNG"/>
    <n v="200"/>
    <x v="3"/>
    <x v="4"/>
    <s v="not found"/>
    <m/>
    <m/>
    <m/>
    <x v="40"/>
    <m/>
    <m/>
    <m/>
    <n v="1.25960236359474"/>
    <n v="101.212785211511"/>
    <s v="approximate"/>
    <s v="Duri"/>
    <m/>
    <m/>
    <s v="Riau"/>
    <x v="2"/>
    <s v="South-eastern Asia"/>
    <m/>
    <m/>
    <m/>
    <m/>
    <m/>
    <m/>
    <s v="1120977"/>
    <s v="1288582, 1293255"/>
    <s v="L408084"/>
    <s v="G411308"/>
  </r>
  <r>
    <s v="https://www.gem.wiki/Rokan_Block_power_station"/>
    <x v="77"/>
    <s v="Rokan Block power station"/>
    <m/>
    <s v="1"/>
    <s v="OG"/>
    <n v="300"/>
    <x v="0"/>
    <x v="0"/>
    <s v="Y"/>
    <m/>
    <m/>
    <m/>
    <x v="43"/>
    <m/>
    <m/>
    <m/>
    <n v="0.51404911152856603"/>
    <n v="100.447118436182"/>
    <s v="approximate"/>
    <s v="Rokan Hulu"/>
    <m/>
    <m/>
    <s v="Riau"/>
    <x v="2"/>
    <s v="South-eastern Asia"/>
    <m/>
    <m/>
    <m/>
    <m/>
    <m/>
    <m/>
    <s v="1031254"/>
    <n v="1111536"/>
    <s v="L408083"/>
    <s v="G411307"/>
  </r>
  <r>
    <s v="https://www.gem.wiki/Sengkang_power_station"/>
    <x v="77"/>
    <s v="Sengkang power station"/>
    <m/>
    <s v="1-1"/>
    <s v="NG"/>
    <n v="135"/>
    <x v="0"/>
    <x v="0"/>
    <s v="not found"/>
    <m/>
    <m/>
    <m/>
    <x v="44"/>
    <m/>
    <m/>
    <m/>
    <n v="-4.1759469999999999"/>
    <n v="120.072159"/>
    <s v="exact"/>
    <s v="Sengkang"/>
    <m/>
    <m/>
    <s v="South Sulawesi"/>
    <x v="2"/>
    <s v="South-eastern Asia"/>
    <s v="WRI: WRI1000886"/>
    <m/>
    <s v="Sengkang Wajo"/>
    <m/>
    <m/>
    <m/>
    <s v="1025923"/>
    <s v="1146824, 1146825, 1146826"/>
    <s v="L405289"/>
    <s v="G404287"/>
  </r>
  <r>
    <s v="https://www.gem.wiki/Sengkang_power_station"/>
    <x v="77"/>
    <s v="Sengkang power station"/>
    <m/>
    <s v="2-1"/>
    <s v="NG"/>
    <n v="180"/>
    <x v="0"/>
    <x v="0"/>
    <s v="not found"/>
    <m/>
    <m/>
    <m/>
    <x v="22"/>
    <m/>
    <m/>
    <m/>
    <n v="-4.1759469999999999"/>
    <n v="120.072159"/>
    <s v="exact"/>
    <s v="Sengkang"/>
    <m/>
    <m/>
    <s v="South Sulawesi"/>
    <x v="2"/>
    <s v="South-eastern Asia"/>
    <s v="WRI: WRI1000886"/>
    <m/>
    <s v="Sengkang Wajo"/>
    <m/>
    <m/>
    <m/>
    <s v="1025923"/>
    <s v="1203929, 1203931, 1215889"/>
    <s v="L405289"/>
    <s v="G404288"/>
  </r>
  <r>
    <s v="https://www.gem.wiki/Senipah_power_station"/>
    <x v="77"/>
    <s v="Senipah power station"/>
    <m/>
    <s v="1"/>
    <s v="NG/D"/>
    <n v="117"/>
    <x v="0"/>
    <x v="0"/>
    <s v="not found"/>
    <m/>
    <m/>
    <m/>
    <x v="31"/>
    <m/>
    <m/>
    <m/>
    <n v="-0.98764300000000005"/>
    <n v="117.135578"/>
    <s v="exact"/>
    <s v="Kutai Regency,"/>
    <m/>
    <m/>
    <s v="East Kalimantan"/>
    <x v="2"/>
    <s v="South-eastern Asia"/>
    <m/>
    <m/>
    <m/>
    <m/>
    <m/>
    <m/>
    <s v="1088443"/>
    <s v="1237173, 1237174"/>
    <s v="L405949"/>
    <s v="G405935"/>
  </r>
  <r>
    <s v="https://www.gem.wiki/Soekarno-Hatta_Airport_power_station"/>
    <x v="77"/>
    <s v="Soekarno-Hatta Airport power station"/>
    <m/>
    <s v="1"/>
    <s v="NG"/>
    <n v="60"/>
    <x v="5"/>
    <x v="1"/>
    <s v="not found"/>
    <m/>
    <m/>
    <m/>
    <x v="43"/>
    <m/>
    <m/>
    <m/>
    <n v="-6.1275228999999998"/>
    <n v="106.65151710000001"/>
    <s v="approximate"/>
    <s v="Tangerang"/>
    <m/>
    <m/>
    <s v="Banten"/>
    <x v="2"/>
    <s v="South-eastern Asia"/>
    <m/>
    <m/>
    <m/>
    <m/>
    <m/>
    <m/>
    <s v="1112802"/>
    <n v="1276727"/>
    <s v="L405290"/>
    <s v="G400927"/>
  </r>
  <r>
    <s v="https://www.gem.wiki/Sujiawumei_LNG_power_station"/>
    <x v="77"/>
    <s v="Sujiawumei LNG power station"/>
    <m/>
    <s v="1"/>
    <s v="LNG"/>
    <n v="800"/>
    <x v="3"/>
    <x v="5"/>
    <m/>
    <m/>
    <m/>
    <m/>
    <x v="43"/>
    <m/>
    <m/>
    <m/>
    <n v="-7.0351705099913104"/>
    <n v="106.54914709629701"/>
    <s v="approximate"/>
    <m/>
    <m/>
    <m/>
    <s v="West Java"/>
    <x v="2"/>
    <s v="South-eastern Asia"/>
    <m/>
    <m/>
    <m/>
    <m/>
    <m/>
    <m/>
    <m/>
    <m/>
    <s v="L408314"/>
    <s v="G411718"/>
  </r>
  <r>
    <s v="https://www.gem.wiki/Sujiawumei_LNG_power_station"/>
    <x v="77"/>
    <s v="Sujiawumei LNG power station"/>
    <m/>
    <s v="2"/>
    <s v="LNG"/>
    <n v="800"/>
    <x v="3"/>
    <x v="5"/>
    <m/>
    <m/>
    <m/>
    <m/>
    <x v="43"/>
    <m/>
    <m/>
    <m/>
    <n v="-7.0351705099913104"/>
    <n v="106.54914709629701"/>
    <s v="approximate"/>
    <m/>
    <m/>
    <m/>
    <s v="West Java"/>
    <x v="2"/>
    <s v="South-eastern Asia"/>
    <m/>
    <m/>
    <m/>
    <m/>
    <m/>
    <m/>
    <m/>
    <m/>
    <s v="L408314"/>
    <s v="G411717"/>
  </r>
  <r>
    <s v="https://www.gem.wiki/Sujiawumei_LNG_power_station"/>
    <x v="77"/>
    <s v="Sujiawumei LNG power station"/>
    <m/>
    <s v="3"/>
    <s v="LNG"/>
    <n v="800"/>
    <x v="3"/>
    <x v="5"/>
    <m/>
    <m/>
    <m/>
    <m/>
    <x v="43"/>
    <m/>
    <m/>
    <m/>
    <n v="-7.0351705099913104"/>
    <n v="106.54914709629701"/>
    <s v="approximate"/>
    <m/>
    <m/>
    <m/>
    <s v="West Java"/>
    <x v="2"/>
    <s v="South-eastern Asia"/>
    <m/>
    <m/>
    <m/>
    <m/>
    <m/>
    <m/>
    <m/>
    <m/>
    <s v="L408314"/>
    <s v="G411716"/>
  </r>
  <r>
    <s v="https://www.gem.wiki/Sulbagut_1_Combined_Cycle_power_station"/>
    <x v="77"/>
    <s v="Sulbagut 1 Combined Cycle power station"/>
    <m/>
    <s v="1"/>
    <s v="NG/D"/>
    <n v="150"/>
    <x v="4"/>
    <x v="0"/>
    <s v="not found"/>
    <s v="not found"/>
    <s v="not found"/>
    <m/>
    <x v="54"/>
    <m/>
    <m/>
    <m/>
    <n v="1.6573869999999999"/>
    <n v="125.088874"/>
    <s v="approximate"/>
    <s v="not found"/>
    <m/>
    <m/>
    <s v="North Sulawesi"/>
    <x v="2"/>
    <s v="South-eastern Asia"/>
    <m/>
    <m/>
    <m/>
    <m/>
    <m/>
    <m/>
    <m/>
    <m/>
    <s v="L405950"/>
    <s v="G405936"/>
  </r>
  <r>
    <s v="https://www.gem.wiki/Sulsel_power_station"/>
    <x v="77"/>
    <s v="Sulsel power station"/>
    <m/>
    <s v="1"/>
    <s v="NG"/>
    <n v="450"/>
    <x v="3"/>
    <x v="0"/>
    <s v="not found"/>
    <s v="not found"/>
    <s v="not found"/>
    <m/>
    <x v="41"/>
    <m/>
    <m/>
    <m/>
    <n v="-4.9357110000000004"/>
    <n v="119.523105"/>
    <s v="approximate"/>
    <s v="not found"/>
    <m/>
    <m/>
    <s v="South Sulawesi"/>
    <x v="2"/>
    <s v="South-eastern Asia"/>
    <m/>
    <m/>
    <m/>
    <m/>
    <m/>
    <m/>
    <m/>
    <m/>
    <s v="L405951"/>
    <s v="G405937"/>
  </r>
  <r>
    <s v="https://www.gem.wiki/Sumbagut_Gas_and_Steam_power_station"/>
    <x v="77"/>
    <s v="Sumbagut Gas and Steam power station"/>
    <s v="Pembangkit Listrik Tenaga Gas dan Uap Sumbagut"/>
    <s v="1"/>
    <s v="NG"/>
    <n v="200"/>
    <x v="3"/>
    <x v="0"/>
    <s v="not found"/>
    <s v="not found"/>
    <s v="not found"/>
    <m/>
    <x v="56"/>
    <m/>
    <m/>
    <m/>
    <n v="3.7600310000000001"/>
    <n v="98.745964999999998"/>
    <s v="approximate"/>
    <s v="Medan"/>
    <m/>
    <m/>
    <s v="North Sumatra"/>
    <x v="2"/>
    <s v="South-eastern Asia"/>
    <m/>
    <m/>
    <s v="PLTGU Sumbagut wellhead"/>
    <m/>
    <m/>
    <m/>
    <m/>
    <m/>
    <s v="L405292"/>
    <s v="G404303"/>
  </r>
  <r>
    <s v="https://www.gem.wiki/Sumbagut_Gas_and_Steam_power_station"/>
    <x v="77"/>
    <s v="Sumbagut Gas and Steam power station"/>
    <s v="Pembangkit Listrik Tenaga Gas dan Uap Sumbagut"/>
    <s v="3"/>
    <s v="NG"/>
    <n v="300"/>
    <x v="3"/>
    <x v="0"/>
    <s v="not found"/>
    <s v="not found"/>
    <s v="not found"/>
    <m/>
    <x v="56"/>
    <m/>
    <m/>
    <m/>
    <n v="3.7600310000000001"/>
    <n v="98.745964999999998"/>
    <s v="approximate"/>
    <s v="Medan"/>
    <m/>
    <m/>
    <s v="North Sumatra"/>
    <x v="2"/>
    <s v="South-eastern Asia"/>
    <m/>
    <m/>
    <s v="PLTGU Sumbagut wellhead"/>
    <m/>
    <m/>
    <m/>
    <m/>
    <m/>
    <s v="L405292"/>
    <s v="G404304"/>
  </r>
  <r>
    <s v="https://www.gem.wiki/Sumbagut_Gas_and_Steam_power_station"/>
    <x v="77"/>
    <s v="Sumbagut Gas and Steam power station"/>
    <s v="Pembangkit Listrik Tenaga Gas dan Uap Sumbagut"/>
    <s v="4"/>
    <s v="NG"/>
    <n v="300"/>
    <x v="3"/>
    <x v="0"/>
    <s v="not found"/>
    <s v="not found"/>
    <s v="not found"/>
    <m/>
    <x v="56"/>
    <m/>
    <m/>
    <m/>
    <n v="3.7600310000000001"/>
    <n v="98.745964999999998"/>
    <s v="approximate"/>
    <s v="Medan"/>
    <m/>
    <m/>
    <s v="North Sumatra"/>
    <x v="2"/>
    <s v="South-eastern Asia"/>
    <m/>
    <m/>
    <s v="PLTGU Sumbagut wellhead"/>
    <m/>
    <m/>
    <m/>
    <m/>
    <m/>
    <s v="L405292"/>
    <s v="G404305"/>
  </r>
  <r>
    <s v="https://www.gem.wiki/Sungai_Gelam_power_station"/>
    <x v="77"/>
    <s v="Sungai Gelam power station"/>
    <m/>
    <s v="1"/>
    <s v="NG"/>
    <n v="110"/>
    <x v="0"/>
    <x v="4"/>
    <s v="not found"/>
    <m/>
    <m/>
    <m/>
    <x v="43"/>
    <m/>
    <m/>
    <m/>
    <n v="-1.6739061536117501"/>
    <n v="103.67808139628799"/>
    <s v="exact"/>
    <s v="Sei Gelam"/>
    <m/>
    <m/>
    <s v="Jambi"/>
    <x v="2"/>
    <s v="South-eastern Asia"/>
    <m/>
    <m/>
    <m/>
    <m/>
    <m/>
    <m/>
    <m/>
    <m/>
    <s v="L408085"/>
    <s v="G411306"/>
  </r>
  <r>
    <s v="https://www.gem.wiki/Tambak_Lorok_power_station"/>
    <x v="77"/>
    <s v="Tambak Lorok power station"/>
    <m/>
    <s v="CC1"/>
    <s v="NG/FO"/>
    <n v="517"/>
    <x v="0"/>
    <x v="0"/>
    <s v="not found"/>
    <m/>
    <m/>
    <m/>
    <x v="19"/>
    <m/>
    <m/>
    <m/>
    <n v="-6.9504999999999999"/>
    <n v="110.434"/>
    <s v="exact"/>
    <s v="Tanjung Mas"/>
    <m/>
    <m/>
    <s v="Central Java"/>
    <x v="2"/>
    <s v="South-eastern Asia"/>
    <s v="WRI: WRI1000887"/>
    <m/>
    <s v="Semarang Generation Unit, Semarang GBU, Jawa-Bali 1"/>
    <m/>
    <m/>
    <m/>
    <s v="1026156"/>
    <s v="1151437, 1151438, 115143940"/>
    <s v="L405293"/>
    <s v="G404292"/>
  </r>
  <r>
    <s v="https://www.gem.wiki/Tambak_Lorok_power_station"/>
    <x v="77"/>
    <s v="Tambak Lorok power station"/>
    <m/>
    <s v="CC2"/>
    <s v="NG/FO"/>
    <n v="517"/>
    <x v="0"/>
    <x v="0"/>
    <s v="not found"/>
    <m/>
    <m/>
    <m/>
    <x v="44"/>
    <m/>
    <m/>
    <m/>
    <n v="-6.9504999999999999"/>
    <n v="110.434"/>
    <s v="exact"/>
    <s v="Tanjung Mas"/>
    <m/>
    <m/>
    <s v="Central Java"/>
    <x v="2"/>
    <s v="South-eastern Asia"/>
    <s v="WRI: WRI1000887"/>
    <m/>
    <s v="Semarang Generation Unit, Semarang GBU, Jawa-Bali 1"/>
    <m/>
    <m/>
    <m/>
    <s v="1026156"/>
    <s v="1151441, 1151442, 1151443, 1151444"/>
    <s v="L405293"/>
    <s v="G404293"/>
  </r>
  <r>
    <s v="https://www.gem.wiki/Tambak_Lorok_power_station"/>
    <x v="77"/>
    <s v="Tambak Lorok power station"/>
    <m/>
    <s v="CC3"/>
    <s v="NG"/>
    <n v="780"/>
    <x v="1"/>
    <x v="0"/>
    <s v="not found"/>
    <m/>
    <m/>
    <m/>
    <x v="43"/>
    <m/>
    <m/>
    <m/>
    <n v="-6.9504999999999999"/>
    <n v="110.434"/>
    <s v="exact"/>
    <s v="Tanjung Mas"/>
    <m/>
    <m/>
    <s v="Central Java"/>
    <x v="2"/>
    <s v="South-eastern Asia"/>
    <s v="WRI: WRI1000887"/>
    <m/>
    <s v="Semarang Generation Unit, Semarang GBU, Jawa-Bali 1"/>
    <m/>
    <m/>
    <m/>
    <s v="1026156"/>
    <s v="1286226, 1298313"/>
    <s v="L405293"/>
    <s v="G404300"/>
  </r>
  <r>
    <s v="https://www.gem.wiki/Tambak_Lorok_power_station"/>
    <x v="77"/>
    <s v="Tambak Lorok power station"/>
    <m/>
    <s v="ST1"/>
    <s v="FO"/>
    <n v="50"/>
    <x v="0"/>
    <x v="3"/>
    <s v="not found"/>
    <m/>
    <m/>
    <m/>
    <x v="43"/>
    <m/>
    <m/>
    <m/>
    <n v="-6.9504999999999999"/>
    <n v="110.434"/>
    <s v="exact"/>
    <s v="Tanjung Mas"/>
    <m/>
    <m/>
    <s v="Central Java"/>
    <x v="2"/>
    <s v="South-eastern Asia"/>
    <s v="WRI: WRI1000887"/>
    <m/>
    <s v="Semarang Generation Unit, Semarang GBU, Jawa-Bali 1"/>
    <m/>
    <m/>
    <m/>
    <s v="1026156"/>
    <s v="1151437, 1151438, 115143940"/>
    <s v="L405293"/>
    <s v="G412583"/>
  </r>
  <r>
    <s v="https://www.gem.wiki/Tambak_Lorok_power_station"/>
    <x v="77"/>
    <s v="Tambak Lorok power station"/>
    <m/>
    <s v="ST2"/>
    <s v="FO"/>
    <n v="50"/>
    <x v="0"/>
    <x v="3"/>
    <s v="not found"/>
    <m/>
    <m/>
    <m/>
    <x v="43"/>
    <m/>
    <m/>
    <m/>
    <n v="-6.9504999999999999"/>
    <n v="110.434"/>
    <s v="exact"/>
    <s v="Tanjung Mas"/>
    <m/>
    <m/>
    <s v="Central Java"/>
    <x v="2"/>
    <s v="South-eastern Asia"/>
    <s v="WRI: WRI1000887"/>
    <m/>
    <s v="Semarang Generation Unit, Semarang GBU, Jawa-Bali 1"/>
    <m/>
    <m/>
    <m/>
    <s v="1026156"/>
    <s v="1151437, 1151438, 115143940"/>
    <s v="L405293"/>
    <s v="G412582"/>
  </r>
  <r>
    <s v="https://www.gem.wiki/Tambak_Lorok_power_station"/>
    <x v="77"/>
    <s v="Tambak Lorok power station"/>
    <m/>
    <s v="ST3"/>
    <s v="FO"/>
    <n v="200"/>
    <x v="0"/>
    <x v="3"/>
    <s v="not found"/>
    <m/>
    <m/>
    <m/>
    <x v="43"/>
    <m/>
    <m/>
    <m/>
    <n v="-6.9504999999999999"/>
    <n v="110.434"/>
    <s v="exact"/>
    <s v="Tanjung Mas"/>
    <m/>
    <m/>
    <s v="Central Java"/>
    <x v="2"/>
    <s v="South-eastern Asia"/>
    <s v="WRI: WRI1000887"/>
    <m/>
    <s v="Semarang Generation Unit, Semarang GBU, Jawa-Bali 1"/>
    <m/>
    <m/>
    <m/>
    <s v="1026156"/>
    <s v="1151437, 1151438, 115143940"/>
    <s v="L405293"/>
    <s v="G412581"/>
  </r>
  <r>
    <s v="https://www.gem.wiki/Tanjung_Batu_power_station"/>
    <x v="77"/>
    <s v="Tanjung Batu power station"/>
    <m/>
    <s v="1"/>
    <s v="NG/D"/>
    <n v="60"/>
    <x v="0"/>
    <x v="0"/>
    <s v="not found"/>
    <m/>
    <m/>
    <m/>
    <x v="44"/>
    <m/>
    <m/>
    <m/>
    <n v="-0.38135599999999997"/>
    <n v="117.051316"/>
    <s v="exact"/>
    <s v="Tenggarong Seberang"/>
    <m/>
    <m/>
    <s v="East Kalimantan"/>
    <x v="2"/>
    <s v="South-eastern Asia"/>
    <m/>
    <m/>
    <m/>
    <m/>
    <m/>
    <m/>
    <s v="1050072"/>
    <s v="1145200, 1145201, 1145202"/>
    <s v="L405952"/>
    <s v="G405938"/>
  </r>
  <r>
    <s v="https://www.gem.wiki/Tanjung_Priok_power_station"/>
    <x v="77"/>
    <s v="Tanjung Priok power station"/>
    <m/>
    <s v="1"/>
    <s v="NG/D"/>
    <n v="590"/>
    <x v="0"/>
    <x v="0"/>
    <s v="not found"/>
    <m/>
    <m/>
    <m/>
    <x v="20"/>
    <m/>
    <m/>
    <m/>
    <n v="-6.1101999999999999"/>
    <n v="106.86709999999999"/>
    <s v="exact"/>
    <s v="Ancol"/>
    <m/>
    <m/>
    <s v="Jakarta"/>
    <x v="2"/>
    <s v="South-eastern Asia"/>
    <s v="WRI: WRI1000885"/>
    <m/>
    <s v="Jawa-2, Priok"/>
    <m/>
    <m/>
    <m/>
    <s v="1026161"/>
    <s v="1151603, 1151604, 1151605, 1151606"/>
    <s v="L405294"/>
    <s v="G404283"/>
  </r>
  <r>
    <s v="https://www.gem.wiki/Tanjung_Priok_power_station"/>
    <x v="77"/>
    <s v="Tanjung Priok power station"/>
    <m/>
    <s v="2"/>
    <s v="NG/D"/>
    <n v="590"/>
    <x v="0"/>
    <x v="0"/>
    <s v="not found"/>
    <m/>
    <m/>
    <m/>
    <x v="20"/>
    <m/>
    <m/>
    <m/>
    <n v="-6.1101999999999999"/>
    <n v="106.86709999999999"/>
    <s v="exact"/>
    <s v="Ancol"/>
    <m/>
    <m/>
    <s v="Jakarta"/>
    <x v="2"/>
    <s v="South-eastern Asia"/>
    <s v="WRI: WRI1000885"/>
    <m/>
    <s v="Jawa-2, Priok"/>
    <m/>
    <m/>
    <m/>
    <s v="1026161"/>
    <s v="1151607, 1151608, 1151609, 1151610"/>
    <s v="L405294"/>
    <s v="G404284"/>
  </r>
  <r>
    <s v="https://www.gem.wiki/Tanjung_Priok_power_station"/>
    <x v="77"/>
    <s v="Tanjung Priok power station"/>
    <m/>
    <s v="3"/>
    <s v="NG"/>
    <n v="750"/>
    <x v="0"/>
    <x v="0"/>
    <s v="not found"/>
    <m/>
    <m/>
    <m/>
    <x v="39"/>
    <m/>
    <m/>
    <m/>
    <n v="-6.1101999999999999"/>
    <n v="106.86709999999999"/>
    <s v="exact"/>
    <s v="Ancol"/>
    <m/>
    <m/>
    <s v="Jakarta"/>
    <x v="2"/>
    <s v="South-eastern Asia"/>
    <s v="WRI: WRI1000885"/>
    <m/>
    <s v="Jawa-2, Priok"/>
    <m/>
    <m/>
    <m/>
    <s v="1026161"/>
    <s v="1216152, 1216153, 1180711"/>
    <s v="L405294"/>
    <s v="G404285"/>
  </r>
  <r>
    <s v="https://www.gem.wiki/Tanjung_Priok_power_station"/>
    <x v="77"/>
    <s v="Tanjung Priok power station"/>
    <m/>
    <s v="4"/>
    <s v="NG"/>
    <n v="891.87"/>
    <x v="0"/>
    <x v="0"/>
    <s v="not found"/>
    <m/>
    <m/>
    <m/>
    <x v="0"/>
    <m/>
    <m/>
    <m/>
    <n v="-6.1101999999999999"/>
    <n v="106.86709999999999"/>
    <s v="exact"/>
    <s v="Ancol"/>
    <m/>
    <m/>
    <s v="Jakarta"/>
    <x v="2"/>
    <s v="South-eastern Asia"/>
    <s v="WRI: WRI1000885"/>
    <m/>
    <s v="Jawa-2, Priok"/>
    <m/>
    <m/>
    <m/>
    <s v="1124966"/>
    <s v="1274472, 1274473"/>
    <s v="L405294"/>
    <s v="G404286"/>
  </r>
  <r>
    <s v="https://www.gem.wiki/Tanjunguncang_power_station"/>
    <x v="77"/>
    <s v="Tanjunguncang power station"/>
    <m/>
    <s v="1"/>
    <s v="NG"/>
    <n v="120"/>
    <x v="0"/>
    <x v="0"/>
    <s v="not found"/>
    <m/>
    <m/>
    <m/>
    <x v="0"/>
    <m/>
    <m/>
    <m/>
    <n v="1.0902720450415599"/>
    <n v="103.90148150285199"/>
    <s v="exact"/>
    <s v="Batam"/>
    <m/>
    <m/>
    <s v="Riau Islands"/>
    <x v="2"/>
    <s v="South-eastern Asia"/>
    <m/>
    <m/>
    <m/>
    <m/>
    <m/>
    <m/>
    <m/>
    <m/>
    <s v="L407611"/>
    <s v="G409927"/>
  </r>
  <r>
    <s v="https://www.gem.wiki/Vpower_Jambi_power_station"/>
    <x v="77"/>
    <s v="Vpower Jambi power station"/>
    <m/>
    <s v="1"/>
    <s v="NG"/>
    <n v="56.4"/>
    <x v="0"/>
    <x v="4"/>
    <s v="not found"/>
    <m/>
    <s v="not found"/>
    <m/>
    <x v="5"/>
    <m/>
    <m/>
    <m/>
    <n v="-1.59697848563805"/>
    <n v="103.64132413025099"/>
    <s v="approximate"/>
    <s v="Payo Selincah"/>
    <m/>
    <m/>
    <s v="Jambi"/>
    <x v="2"/>
    <s v="South-eastern Asia"/>
    <m/>
    <m/>
    <m/>
    <m/>
    <m/>
    <m/>
    <s v="1115105"/>
    <n v="1279981"/>
    <s v="L408071"/>
    <s v="G411305"/>
  </r>
  <r>
    <s v="https://www.gem.wiki/Vpower_Palembang_power_station"/>
    <x v="77"/>
    <s v="Vpower Palembang power station"/>
    <m/>
    <s v="1"/>
    <s v="NG"/>
    <n v="56.4"/>
    <x v="0"/>
    <x v="4"/>
    <s v="not found"/>
    <m/>
    <s v="not found"/>
    <m/>
    <x v="13"/>
    <m/>
    <m/>
    <m/>
    <n v="-2.9573655478342098"/>
    <n v="104.77634917092"/>
    <s v="approximate"/>
    <s v="Palembang"/>
    <m/>
    <m/>
    <s v="South Sumatra"/>
    <x v="2"/>
    <s v="South-eastern Asia"/>
    <m/>
    <m/>
    <m/>
    <m/>
    <m/>
    <m/>
    <s v="1115107"/>
    <n v="1279983"/>
    <s v="L408070"/>
    <s v="G411304"/>
  </r>
  <r>
    <s v="https://www.gem.wiki/Abadan_power_station"/>
    <x v="78"/>
    <s v="Abadan power station"/>
    <s v="نيروگاه سيكل تركيبي ابادان"/>
    <s v="CC"/>
    <s v="NG/FO"/>
    <n v="814"/>
    <x v="0"/>
    <x v="0"/>
    <s v="not found"/>
    <s v="not found"/>
    <s v="not found"/>
    <m/>
    <x v="2"/>
    <m/>
    <m/>
    <m/>
    <n v="30.402000000000001"/>
    <n v="48.357999999999997"/>
    <s v="exact"/>
    <s v="Abadan"/>
    <m/>
    <m/>
    <s v="Khuzestan"/>
    <x v="2"/>
    <s v="Southern Asia"/>
    <s v="WRI: WRI1008113"/>
    <m/>
    <m/>
    <m/>
    <m/>
    <s v="power"/>
    <s v="1055576"/>
    <n v="1277657"/>
    <s v="L407054"/>
    <s v="G408169"/>
  </r>
  <r>
    <s v="https://www.gem.wiki/Al-Mahdi_Smelter_power_station"/>
    <x v="78"/>
    <s v="Al-Mahdi Smelter power station"/>
    <s v="نيروگاه سيكل تركيبي مجمع الومينيم المهدي"/>
    <s v="1"/>
    <s v="NG"/>
    <n v="500"/>
    <x v="1"/>
    <x v="0"/>
    <s v="not found"/>
    <s v="not found"/>
    <s v="not found"/>
    <m/>
    <x v="7"/>
    <m/>
    <m/>
    <m/>
    <n v="27.162136"/>
    <n v="56.080615999999999"/>
    <s v="approximate"/>
    <s v="Bandar Abbas"/>
    <m/>
    <m/>
    <s v="Hormozgan"/>
    <x v="2"/>
    <s v="Southern Asia"/>
    <m/>
    <m/>
    <m/>
    <s v="power"/>
    <s v="Aluminum"/>
    <s v="power"/>
    <s v="1009995"/>
    <n v="1311337"/>
    <s v="L407053"/>
    <s v="G408170"/>
  </r>
  <r>
    <s v="https://www.gem.wiki/Aliabad_Katoul_power_station"/>
    <x v="78"/>
    <s v="Aliabad Katoul power station"/>
    <s v="نیروگاه ی علی آباد کتول"/>
    <s v="1-1"/>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3"/>
    <s v="L407052"/>
    <s v="G408179"/>
  </r>
  <r>
    <s v="https://www.gem.wiki/Aliabad_Katoul_power_station"/>
    <x v="78"/>
    <s v="Aliabad Katoul power station"/>
    <s v="نیروگاه ی علی آباد کتول"/>
    <s v="1-2"/>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4"/>
    <s v="L407052"/>
    <s v="G408178"/>
  </r>
  <r>
    <s v="https://www.gem.wiki/Aliabad_Katoul_power_station"/>
    <x v="78"/>
    <s v="Aliabad Katoul power station"/>
    <s v="نیروگاه ی علی آباد کتول"/>
    <s v="1-3"/>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5"/>
    <s v="L407052"/>
    <s v="G408177"/>
  </r>
  <r>
    <s v="https://www.gem.wiki/Aliabad_Katoul_power_station"/>
    <x v="78"/>
    <s v="Aliabad Katoul power station"/>
    <s v="نیروگاه ی علی آباد کتول"/>
    <s v="1-4"/>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6"/>
    <s v="L407052"/>
    <s v="G408176"/>
  </r>
  <r>
    <s v="https://www.gem.wiki/Aliabad_Katoul_power_station"/>
    <x v="78"/>
    <s v="Aliabad Katoul power station"/>
    <s v="نیروگاه ی علی آباد کتول"/>
    <s v="1-5"/>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7"/>
    <s v="L407052"/>
    <s v="G408175"/>
  </r>
  <r>
    <s v="https://www.gem.wiki/Aliabad_Katoul_power_station"/>
    <x v="78"/>
    <s v="Aliabad Katoul power station"/>
    <s v="نیروگاه ی علی آباد کتول"/>
    <s v="1-6"/>
    <s v="NG/FO"/>
    <n v="162"/>
    <x v="0"/>
    <x v="1"/>
    <s v="not found"/>
    <s v="not found"/>
    <s v="not found"/>
    <m/>
    <x v="1"/>
    <m/>
    <m/>
    <s v="Sana Operation and Maintenance Company"/>
    <n v="36.945495999999999"/>
    <n v="54.889223999999999"/>
    <s v="exact"/>
    <s v="Mehdiabad"/>
    <m/>
    <m/>
    <s v="Golestan"/>
    <x v="2"/>
    <s v="Southern Asia"/>
    <s v="WRI: WRI1029942"/>
    <m/>
    <s v="Aliabad Combined Cycle Power Plant"/>
    <m/>
    <m/>
    <s v="power"/>
    <s v="1063549"/>
    <n v="1193898"/>
    <s v="L407052"/>
    <s v="G408174"/>
  </r>
  <r>
    <s v="https://www.gem.wiki/Aliabad_Katoul_power_station"/>
    <x v="78"/>
    <s v="Aliabad Katoul power station"/>
    <s v="نیروگاه ی علی آباد کتول"/>
    <s v="2-1"/>
    <s v="WSTH-NG"/>
    <n v="160"/>
    <x v="5"/>
    <x v="3"/>
    <s v="not found"/>
    <s v="not found"/>
    <s v="not found"/>
    <m/>
    <x v="43"/>
    <m/>
    <m/>
    <s v="Sana Operation and Maintenance Company"/>
    <n v="36.945495999999999"/>
    <n v="54.889223999999999"/>
    <s v="exact"/>
    <s v="Mehdiabad"/>
    <m/>
    <m/>
    <s v="Golestan"/>
    <x v="2"/>
    <s v="Southern Asia"/>
    <s v="WRI: WRI1029942"/>
    <m/>
    <s v="Aliabad Combined Cycle Power Plant"/>
    <m/>
    <m/>
    <s v="power"/>
    <s v="1063549"/>
    <s v="not found"/>
    <s v="L407052"/>
    <s v="G408173"/>
  </r>
  <r>
    <s v="https://www.gem.wiki/Aliabad_Katoul_power_station"/>
    <x v="78"/>
    <s v="Aliabad Katoul power station"/>
    <s v="نیروگاه ی علی آباد کتول"/>
    <s v="2-2"/>
    <s v="WSTH-NG"/>
    <n v="160"/>
    <x v="5"/>
    <x v="3"/>
    <s v="not found"/>
    <s v="not found"/>
    <s v="not found"/>
    <m/>
    <x v="43"/>
    <m/>
    <m/>
    <s v="Sana Operation and Maintenance Company"/>
    <n v="36.945495999999999"/>
    <n v="54.889223999999999"/>
    <s v="exact"/>
    <s v="Mehdiabad"/>
    <m/>
    <m/>
    <s v="Golestan"/>
    <x v="2"/>
    <s v="Southern Asia"/>
    <s v="WRI: WRI1029942"/>
    <m/>
    <s v="Aliabad Combined Cycle Power Plant"/>
    <m/>
    <m/>
    <s v="power"/>
    <s v="1063549"/>
    <s v="not found"/>
    <s v="L407052"/>
    <s v="G408172"/>
  </r>
  <r>
    <s v="https://www.gem.wiki/Aliabad_Katoul_power_station"/>
    <x v="78"/>
    <s v="Aliabad Katoul power station"/>
    <s v="نیروگاه ی علی آباد کتول"/>
    <s v="2-3"/>
    <s v="WSTH-NG"/>
    <n v="160"/>
    <x v="5"/>
    <x v="3"/>
    <s v="not found"/>
    <s v="not found"/>
    <s v="not found"/>
    <m/>
    <x v="43"/>
    <m/>
    <m/>
    <s v="Sana Operation and Maintenance Company"/>
    <n v="36.945495999999999"/>
    <n v="54.889223999999999"/>
    <s v="exact"/>
    <s v="Mehdiabad"/>
    <m/>
    <m/>
    <s v="Golestan"/>
    <x v="2"/>
    <s v="Southern Asia"/>
    <s v="WRI: WRI1029942"/>
    <m/>
    <s v="Aliabad Combined Cycle Power Plant"/>
    <m/>
    <m/>
    <s v="power"/>
    <s v="1063549"/>
    <s v="not found"/>
    <s v="L407052"/>
    <s v="G408171"/>
  </r>
  <r>
    <s v="https://www.gem.wiki/Andimeshk-3_power_station"/>
    <x v="78"/>
    <s v="Andimeshk-3 power station"/>
    <s v="نیروگاه سیکل ترکیبی اندیمشک"/>
    <s v="1"/>
    <s v="NG"/>
    <n v="546"/>
    <x v="1"/>
    <x v="0"/>
    <s v="not found"/>
    <s v="not found"/>
    <s v="not found"/>
    <m/>
    <x v="49"/>
    <m/>
    <m/>
    <m/>
    <n v="32.494087"/>
    <n v="48.199286000000001"/>
    <s v="approximate"/>
    <s v="Andimeshk"/>
    <m/>
    <m/>
    <s v="Khuzestan"/>
    <x v="2"/>
    <s v="Southern Asia"/>
    <m/>
    <m/>
    <s v="Andimeshk-3 Combined Cycle Power Plant, Taraz Peyriz power plant"/>
    <m/>
    <m/>
    <s v="power"/>
    <s v="1139643"/>
    <s v="1314393, 1314394, 1314395"/>
    <s v="L407076"/>
    <s v="G400965"/>
  </r>
  <r>
    <s v="https://www.gem.wiki/Aras_Free_power_station"/>
    <x v="78"/>
    <s v="Aras Free power station"/>
    <m/>
    <s v="1"/>
    <s v="NG"/>
    <n v="451"/>
    <x v="1"/>
    <x v="0"/>
    <s v="not found"/>
    <s v="not found"/>
    <s v="not found"/>
    <m/>
    <x v="43"/>
    <m/>
    <m/>
    <m/>
    <n v="38.930239"/>
    <n v="45.632629899999998"/>
    <s v="approximate"/>
    <s v="Jolfa"/>
    <m/>
    <m/>
    <s v="East Azerbaijan"/>
    <x v="2"/>
    <s v="Southern Asia"/>
    <m/>
    <m/>
    <m/>
    <s v="power"/>
    <s v="Other"/>
    <m/>
    <s v="1124616"/>
    <s v="1293425, 1293427, 1293426"/>
    <s v="L407063"/>
    <s v="G400958"/>
  </r>
  <r>
    <s v="https://www.gem.wiki/Ardebil_Sabalan_power_station"/>
    <x v="78"/>
    <s v="Ardebil Sabalan power station"/>
    <s v="نيروگاه سيكل تركيبي اردبيل, نیروگاه سیکل ترکیبی سبلان"/>
    <s v="CC1"/>
    <s v="NG/FO"/>
    <n v="475"/>
    <x v="0"/>
    <x v="0"/>
    <s v="not found"/>
    <s v="not found"/>
    <s v="not found"/>
    <m/>
    <x v="30"/>
    <m/>
    <m/>
    <m/>
    <n v="38.531517000000001"/>
    <n v="48.182374000000003"/>
    <s v="exact"/>
    <s v="Mohammad Janlu"/>
    <m/>
    <m/>
    <s v="Ardebil"/>
    <x v="2"/>
    <s v="Southern Asia"/>
    <s v="WRI: WRI1029952"/>
    <m/>
    <s v="Ardabil, Sabalan Combined Cycle Power Plant"/>
    <m/>
    <m/>
    <s v="power"/>
    <s v="1010302"/>
    <s v="1102615, 1102616, 1263259"/>
    <s v="L407051"/>
    <s v="G408182"/>
  </r>
  <r>
    <s v="https://www.gem.wiki/Ardebil_Sabalan_power_station"/>
    <x v="78"/>
    <s v="Ardebil Sabalan power station"/>
    <s v="نيروگاه سيكل تركيبي اردبيل, نیروگاه سیکل ترکیبی سبلان"/>
    <s v="CC2"/>
    <s v="NG/FO"/>
    <n v="476"/>
    <x v="0"/>
    <x v="0"/>
    <s v="not found"/>
    <s v="not found"/>
    <s v="not found"/>
    <m/>
    <x v="49"/>
    <m/>
    <m/>
    <m/>
    <n v="38.531517000000001"/>
    <n v="48.182374000000003"/>
    <s v="exact"/>
    <s v="Mohammad Janlu"/>
    <m/>
    <m/>
    <s v="Ardebil"/>
    <x v="2"/>
    <s v="Southern Asia"/>
    <s v="WRI: WRI1029952"/>
    <m/>
    <s v="Ardabil, Sabalan Combined Cycle Power Plant"/>
    <m/>
    <m/>
    <s v="power"/>
    <s v="1010302"/>
    <s v="1238616, 1238617, 1263260"/>
    <s v="L407051"/>
    <s v="G408180"/>
  </r>
  <r>
    <s v="https://www.gem.wiki/Ardebil_Sabalan_power_station"/>
    <x v="78"/>
    <s v="Ardebil Sabalan power station"/>
    <s v="نيروگاه سيكل تركيبي اردبيل, نیروگاه سیکل ترکیبی سبلان"/>
    <s v="GT5"/>
    <s v="NG/FO"/>
    <n v="162"/>
    <x v="0"/>
    <x v="1"/>
    <s v="not found"/>
    <s v="not found"/>
    <s v="not found"/>
    <m/>
    <x v="47"/>
    <m/>
    <m/>
    <m/>
    <n v="38.531517000000001"/>
    <n v="48.182374000000003"/>
    <s v="exact"/>
    <s v="Mohammad Janlu"/>
    <m/>
    <m/>
    <s v="Ardebil"/>
    <x v="2"/>
    <s v="Southern Asia"/>
    <s v="WRI: WRI1029952"/>
    <m/>
    <s v="Ardabil, Sabalan Combined Cycle Power Plant"/>
    <m/>
    <m/>
    <s v="power"/>
    <s v="1010302"/>
    <n v="1284204"/>
    <s v="L407051"/>
    <s v="G411081"/>
  </r>
  <r>
    <s v="https://www.gem.wiki/Ardebil_Sabalan_power_station"/>
    <x v="78"/>
    <s v="Ardebil Sabalan power station"/>
    <s v="نيروگاه سيكل تركيبي اردبيل, نیروگاه سیکل ترکیبی سبلان"/>
    <s v="GT6"/>
    <s v="NG/FO"/>
    <n v="162"/>
    <x v="0"/>
    <x v="1"/>
    <s v="not found"/>
    <s v="not found"/>
    <s v="not found"/>
    <m/>
    <x v="47"/>
    <m/>
    <m/>
    <m/>
    <n v="38.531517000000001"/>
    <n v="48.182374000000003"/>
    <s v="exact"/>
    <s v="Mohammad Janlu"/>
    <m/>
    <m/>
    <s v="Ardebil"/>
    <x v="2"/>
    <s v="Southern Asia"/>
    <s v="WRI: WRI1029952"/>
    <m/>
    <s v="Ardabil, Sabalan Combined Cycle Power Plant"/>
    <m/>
    <m/>
    <s v="power"/>
    <s v="1010302"/>
    <n v="1284205"/>
    <s v="L407051"/>
    <s v="G411080"/>
  </r>
  <r>
    <s v="https://www.gem.wiki/Ardebil_Sabalan_power_station"/>
    <x v="78"/>
    <s v="Ardebil Sabalan power station"/>
    <s v="نيروگاه سيكل تركيبي اردبيل, نیروگاه سیکل ترکیبی سبلان"/>
    <s v="ST3"/>
    <s v="WSTH-NG"/>
    <n v="160"/>
    <x v="1"/>
    <x v="3"/>
    <s v="not found"/>
    <s v="not found"/>
    <s v="not found"/>
    <m/>
    <x v="43"/>
    <m/>
    <m/>
    <m/>
    <n v="38.531517000000001"/>
    <n v="48.182374000000003"/>
    <s v="exact"/>
    <s v="Mohammad Janlu"/>
    <m/>
    <m/>
    <s v="Ardebil"/>
    <x v="2"/>
    <s v="Southern Asia"/>
    <s v="WRI: WRI1029952"/>
    <m/>
    <s v="Ardabil, Sabalan Combined Cycle Power Plant"/>
    <m/>
    <m/>
    <s v="power"/>
    <s v="1010302"/>
    <n v="1284206"/>
    <s v="L407051"/>
    <s v="G411077"/>
  </r>
  <r>
    <s v="https://www.gem.wiki/Aryan_power_plant"/>
    <x v="78"/>
    <s v="Aryan power plant"/>
    <s v="نیروگاه سیکل ترکیبی آریان زنجان"/>
    <s v="GT1"/>
    <s v="NG"/>
    <n v="183"/>
    <x v="0"/>
    <x v="1"/>
    <s v="not found"/>
    <s v="not found"/>
    <s v="not found"/>
    <m/>
    <x v="3"/>
    <m/>
    <m/>
    <m/>
    <n v="36.683"/>
    <n v="48.508699999999997"/>
    <s v="approximate"/>
    <s v="Zanjan"/>
    <m/>
    <m/>
    <s v="Zanjan"/>
    <x v="2"/>
    <s v="Southern Asia"/>
    <m/>
    <m/>
    <s v="Zanjan II, Arian Combined Cycle Power Plant"/>
    <m/>
    <m/>
    <s v="power"/>
    <s v="1140333"/>
    <n v="1315381"/>
    <s v="L407811"/>
    <s v="G411076"/>
  </r>
  <r>
    <s v="https://www.gem.wiki/Aryan_power_plant"/>
    <x v="78"/>
    <s v="Aryan power plant"/>
    <s v="نیروگاه سیکل ترکیبی آریان زنجان"/>
    <s v="GT2"/>
    <s v="NG"/>
    <n v="183"/>
    <x v="0"/>
    <x v="1"/>
    <s v="not found"/>
    <s v="not found"/>
    <s v="not found"/>
    <m/>
    <x v="3"/>
    <m/>
    <m/>
    <m/>
    <n v="36.683"/>
    <n v="48.508699999999997"/>
    <s v="approximate"/>
    <s v="Zanjan"/>
    <m/>
    <m/>
    <s v="Zanjan"/>
    <x v="2"/>
    <s v="Southern Asia"/>
    <m/>
    <m/>
    <s v="Zanjan II, Arian Combined Cycle Power Plant"/>
    <m/>
    <m/>
    <s v="power"/>
    <s v="1140333"/>
    <n v="1315382"/>
    <s v="L407811"/>
    <s v="G411075"/>
  </r>
  <r>
    <s v="https://www.gem.wiki/Aryan_power_plant"/>
    <x v="78"/>
    <s v="Aryan power plant"/>
    <s v="نیروگاه سیکل ترکیبی آریان زنجان"/>
    <s v="ST1"/>
    <s v="WSTH-NG"/>
    <n v="180"/>
    <x v="1"/>
    <x v="3"/>
    <s v="not found"/>
    <s v="not found"/>
    <s v="not found"/>
    <m/>
    <x v="49"/>
    <m/>
    <m/>
    <m/>
    <n v="36.683"/>
    <n v="48.508699999999997"/>
    <s v="approximate"/>
    <s v="Zanjan"/>
    <m/>
    <m/>
    <s v="Zanjan"/>
    <x v="2"/>
    <s v="Southern Asia"/>
    <m/>
    <m/>
    <s v="Zanjan II, Arian Combined Cycle Power Plant"/>
    <m/>
    <m/>
    <s v="power"/>
    <s v="1140333"/>
    <n v="1315383"/>
    <s v="L407811"/>
    <s v="G411074"/>
  </r>
  <r>
    <s v="https://www.gem.wiki/Asaluyeh_power_station"/>
    <x v="78"/>
    <s v="Asaluyeh power station"/>
    <s v="نیروگاه سیکل ترکیبی عسلویه"/>
    <s v="CC1"/>
    <s v="NG/FO"/>
    <n v="474"/>
    <x v="0"/>
    <x v="0"/>
    <s v="not found"/>
    <s v="not found"/>
    <s v="not found"/>
    <m/>
    <x v="6"/>
    <m/>
    <m/>
    <m/>
    <n v="27.4068"/>
    <n v="52.781799999999997"/>
    <s v="exact"/>
    <s v="Bostanu"/>
    <m/>
    <m/>
    <s v="Bushehr"/>
    <x v="2"/>
    <s v="Southern Asia"/>
    <s v="WRI: WRI1029946, Reconnecting Asia: f7851614-075b-4c34-8c76-7b9f301b83fd"/>
    <m/>
    <s v="Assaluyeh-MAPNA, Asaluyeh Combined Cycle Power Plant"/>
    <m/>
    <m/>
    <s v="power"/>
    <s v="1061316"/>
    <s v="1212353, 1212354, 1293470"/>
    <s v="L407050"/>
    <s v="G408189"/>
  </r>
  <r>
    <s v="https://www.gem.wiki/Asaluyeh_power_station"/>
    <x v="78"/>
    <s v="Asaluyeh power station"/>
    <s v="نیروگاه سیکل ترکیبی عسلویه"/>
    <s v="CC2"/>
    <s v="NG/FO"/>
    <n v="483"/>
    <x v="0"/>
    <x v="0"/>
    <s v="not found"/>
    <s v="not found"/>
    <s v="not found"/>
    <m/>
    <x v="3"/>
    <m/>
    <m/>
    <m/>
    <n v="27.4068"/>
    <n v="52.781799999999997"/>
    <s v="exact"/>
    <s v="Bostanu"/>
    <m/>
    <m/>
    <s v="Bushehr"/>
    <x v="2"/>
    <s v="Southern Asia"/>
    <s v="WRI: WRI1029946, Reconnecting Asia: 2161f5ce-4fb3-4bfa-b57e-b38c232a5916"/>
    <m/>
    <s v="Assaluyeh-MAPNA, Asaluyeh Combined Cycle Power Plant"/>
    <m/>
    <m/>
    <s v="power"/>
    <s v="1061316"/>
    <s v="1212355, 1212356, 1293471"/>
    <s v="L407050"/>
    <s v="G408188"/>
  </r>
  <r>
    <s v="https://www.gem.wiki/Asaluyeh_power_station"/>
    <x v="78"/>
    <s v="Asaluyeh power station"/>
    <s v="نیروگاه سیکل ترکیبی عسلویه"/>
    <s v="GT5"/>
    <s v="NG/FO"/>
    <n v="166"/>
    <x v="0"/>
    <x v="1"/>
    <s v="not found"/>
    <s v="not found"/>
    <s v="not found"/>
    <m/>
    <x v="9"/>
    <m/>
    <m/>
    <m/>
    <n v="27.4068"/>
    <n v="52.781799999999997"/>
    <s v="exact"/>
    <s v="Bostanu"/>
    <m/>
    <m/>
    <s v="Bushehr"/>
    <x v="2"/>
    <s v="Southern Asia"/>
    <s v="WRI: WRI1029946, Reconnecting Asia: 93e57b04-31ac-4dd0-b0fd-125d096af641"/>
    <m/>
    <s v="Assaluyeh-MAPNA, Asaluyeh Combined Cycle Power Plant"/>
    <m/>
    <m/>
    <s v="power"/>
    <s v="1061316"/>
    <n v="1214449"/>
    <s v="L407050"/>
    <s v="G408186"/>
  </r>
  <r>
    <s v="https://www.gem.wiki/Asaluyeh_power_station"/>
    <x v="78"/>
    <s v="Asaluyeh power station"/>
    <s v="نیروگاه سیکل ترکیبی عسلویه"/>
    <s v="GT6"/>
    <s v="NG/FO"/>
    <n v="170"/>
    <x v="0"/>
    <x v="1"/>
    <s v="not found"/>
    <s v="not found"/>
    <s v="not found"/>
    <m/>
    <x v="9"/>
    <m/>
    <m/>
    <m/>
    <n v="27.4068"/>
    <n v="52.781799999999997"/>
    <s v="exact"/>
    <s v="Bostanu"/>
    <m/>
    <m/>
    <s v="Bushehr"/>
    <x v="2"/>
    <s v="Southern Asia"/>
    <s v="WRI: WRI1029946, Reconnecting Asia: f7851614-075b-4c34-8c76-7b9f301b83fd"/>
    <m/>
    <s v="Assaluyeh-MAPNA, Asaluyeh Combined Cycle Power Plant"/>
    <m/>
    <m/>
    <s v="power"/>
    <s v="1061316"/>
    <n v="1214450"/>
    <s v="L407050"/>
    <s v="G408185"/>
  </r>
  <r>
    <s v="https://www.gem.wiki/Asaluyeh_power_station"/>
    <x v="78"/>
    <s v="Asaluyeh power station"/>
    <s v="نیروگاه سیکل ترکیبی عسلویه"/>
    <s v="ST3"/>
    <s v="WSTH-NG"/>
    <n v="160"/>
    <x v="1"/>
    <x v="3"/>
    <s v="not found"/>
    <s v="not found"/>
    <s v="not found"/>
    <m/>
    <x v="49"/>
    <m/>
    <m/>
    <m/>
    <n v="27.4068"/>
    <n v="52.781799999999997"/>
    <s v="exact"/>
    <s v="Bostanu"/>
    <m/>
    <m/>
    <s v="Bushehr"/>
    <x v="2"/>
    <s v="Southern Asia"/>
    <s v="WRI: WRI1029946, Reconnecting Asia: f7851614-075b-4c34-8c76-7b9f301b83fd"/>
    <m/>
    <s v="Assaluyeh-MAPNA, Asaluyeh Combined Cycle Power Plant"/>
    <m/>
    <m/>
    <s v="power"/>
    <s v="1061316"/>
    <n v="1293472"/>
    <s v="L407050"/>
    <s v="G408183"/>
  </r>
  <r>
    <s v="https://www.gem.wiki/Bafgh_power_station"/>
    <x v="78"/>
    <s v="Bafgh power station"/>
    <m/>
    <s v="1"/>
    <s v="NG"/>
    <n v="500"/>
    <x v="5"/>
    <x v="0"/>
    <s v="not found"/>
    <s v="not found"/>
    <s v="not found"/>
    <m/>
    <x v="45"/>
    <m/>
    <m/>
    <m/>
    <n v="31.62388"/>
    <n v="55.415550000000003"/>
    <s v="approximate"/>
    <s v="Bafgh"/>
    <m/>
    <m/>
    <s v="Yazd"/>
    <x v="2"/>
    <s v="Southern Asia"/>
    <m/>
    <m/>
    <m/>
    <m/>
    <m/>
    <m/>
    <s v="1124664"/>
    <n v="1293516"/>
    <s v="L407061"/>
    <s v="G400953"/>
  </r>
  <r>
    <s v="https://www.gem.wiki/Bandar_Abbas_power_station"/>
    <x v="78"/>
    <s v="Bandar Abbas power station"/>
    <s v="نیروگاه برق بندرعباس"/>
    <s v="GT1"/>
    <s v="NG"/>
    <n v="307"/>
    <x v="0"/>
    <x v="1"/>
    <s v="not found"/>
    <s v="not found"/>
    <s v="not found"/>
    <m/>
    <x v="30"/>
    <m/>
    <m/>
    <m/>
    <n v="27.144769"/>
    <n v="56.111904000000003"/>
    <s v="exact"/>
    <s v="Bandar Abbas"/>
    <m/>
    <m/>
    <s v="Hormozgan"/>
    <x v="2"/>
    <s v="Southern Asia"/>
    <s v="WRI: WRI1008120"/>
    <m/>
    <s v="Bandar Abbas Combined Cycle Power Plant, Hengam Combined Cycle Power Plant"/>
    <m/>
    <m/>
    <s v="power"/>
    <s v="1112074"/>
    <n v="1275523"/>
    <s v="L407062"/>
    <s v="G400951"/>
  </r>
  <r>
    <s v="https://www.gem.wiki/Bandar_Abbas_power_station"/>
    <x v="78"/>
    <s v="Bandar Abbas power station"/>
    <s v="نیروگاه برق بندرعباس"/>
    <s v="GT2"/>
    <s v="NG"/>
    <n v="307"/>
    <x v="0"/>
    <x v="1"/>
    <s v="not found"/>
    <s v="not found"/>
    <s v="not found"/>
    <m/>
    <x v="30"/>
    <m/>
    <m/>
    <m/>
    <n v="27.144769"/>
    <n v="56.111904000000003"/>
    <s v="exact"/>
    <s v="Bandar Abbas"/>
    <m/>
    <m/>
    <s v="Hormozgan"/>
    <x v="2"/>
    <s v="Southern Asia"/>
    <s v="WRI: WRI1008120"/>
    <m/>
    <s v="Bandar Abbas Combined Cycle Power Plant, Hengam Combined Cycle Power Plant"/>
    <m/>
    <m/>
    <s v="power"/>
    <s v="1112074"/>
    <n v="1275524"/>
    <s v="L407062"/>
    <s v="G400952"/>
  </r>
  <r>
    <s v="https://www.gem.wiki/Bandar_Abbas_power_station"/>
    <x v="78"/>
    <s v="Bandar Abbas power station"/>
    <s v="نیروگاه برق بندرعباس"/>
    <s v="ST1"/>
    <s v="NG/FO"/>
    <n v="320"/>
    <x v="0"/>
    <x v="3"/>
    <s v="not found"/>
    <s v="not found"/>
    <s v="not found"/>
    <m/>
    <x v="32"/>
    <m/>
    <m/>
    <m/>
    <n v="27.144769"/>
    <n v="56.111904000000003"/>
    <s v="exact"/>
    <s v="Bandar Abbas"/>
    <m/>
    <m/>
    <s v="Hormozgan"/>
    <x v="2"/>
    <s v="Southern Asia"/>
    <s v="WRI: WRI1008120"/>
    <m/>
    <s v="Bandar Abbas Combined Cycle Power Plant, Hengam Combined Cycle Power Plant"/>
    <m/>
    <m/>
    <s v="power"/>
    <s v="1031055"/>
    <n v="1104114"/>
    <s v="L407062"/>
    <s v="G408145"/>
  </r>
  <r>
    <s v="https://www.gem.wiki/Bandar_Abbas_power_station"/>
    <x v="78"/>
    <s v="Bandar Abbas power station"/>
    <s v="نیروگاه برق بندرعباس"/>
    <s v="ST2"/>
    <s v="NG/FO"/>
    <n v="320"/>
    <x v="0"/>
    <x v="3"/>
    <s v="not found"/>
    <s v="not found"/>
    <s v="not found"/>
    <m/>
    <x v="32"/>
    <m/>
    <m/>
    <m/>
    <n v="27.144769"/>
    <n v="56.111904000000003"/>
    <s v="exact"/>
    <s v="Bandar Abbas"/>
    <m/>
    <m/>
    <s v="Hormozgan"/>
    <x v="2"/>
    <s v="Southern Asia"/>
    <s v="WRI: WRI1008120"/>
    <m/>
    <s v="Bandar Abbas Combined Cycle Power Plant, Hengam Combined Cycle Power Plant"/>
    <m/>
    <m/>
    <s v="power"/>
    <s v="1031055"/>
    <n v="1104115"/>
    <s v="L407062"/>
    <s v="G408144"/>
  </r>
  <r>
    <s v="https://www.gem.wiki/Bandar_Abbas_power_station"/>
    <x v="78"/>
    <s v="Bandar Abbas power station"/>
    <s v="نیروگاه برق بندرعباس"/>
    <s v="ST3"/>
    <s v="NG/FO"/>
    <n v="320"/>
    <x v="0"/>
    <x v="3"/>
    <s v="not found"/>
    <s v="not found"/>
    <s v="not found"/>
    <m/>
    <x v="32"/>
    <m/>
    <m/>
    <m/>
    <n v="27.144769"/>
    <n v="56.111904000000003"/>
    <s v="exact"/>
    <s v="Bandar Abbas"/>
    <m/>
    <m/>
    <s v="Hormozgan"/>
    <x v="2"/>
    <s v="Southern Asia"/>
    <s v="WRI: WRI1008120"/>
    <m/>
    <s v="Bandar Abbas Combined Cycle Power Plant, Hengam Combined Cycle Power Plant"/>
    <m/>
    <m/>
    <s v="power"/>
    <s v="1031055"/>
    <n v="1104116"/>
    <s v="L407062"/>
    <s v="G408143"/>
  </r>
  <r>
    <s v="https://www.gem.wiki/Bandar_Abbas_power_station"/>
    <x v="78"/>
    <s v="Bandar Abbas power station"/>
    <s v="نیروگاه برق بندرعباس"/>
    <s v="ST4"/>
    <s v="NG/FO"/>
    <n v="320"/>
    <x v="0"/>
    <x v="3"/>
    <s v="not found"/>
    <s v="not found"/>
    <s v="not found"/>
    <m/>
    <x v="32"/>
    <m/>
    <m/>
    <m/>
    <n v="27.144769"/>
    <n v="56.111904000000003"/>
    <s v="exact"/>
    <s v="Bandar Abbas"/>
    <m/>
    <m/>
    <s v="Hormozgan"/>
    <x v="2"/>
    <s v="Southern Asia"/>
    <s v="WRI: WRI1008120"/>
    <m/>
    <s v="Bandar Abbas Combined Cycle Power Plant, Hengam Combined Cycle Power Plant"/>
    <m/>
    <m/>
    <s v="power"/>
    <s v="1031055"/>
    <n v="1104117"/>
    <s v="L407062"/>
    <s v="G408142"/>
  </r>
  <r>
    <s v="https://www.gem.wiki/Bandar_Abbas_power_station"/>
    <x v="78"/>
    <s v="Bandar Abbas power station"/>
    <s v="نیروگاه برق بندرعباس"/>
    <s v="ST5"/>
    <s v="WSTH-NG"/>
    <n v="292"/>
    <x v="1"/>
    <x v="3"/>
    <s v="not found"/>
    <s v="not found"/>
    <s v="not found"/>
    <m/>
    <x v="43"/>
    <m/>
    <m/>
    <m/>
    <n v="27.144769"/>
    <n v="56.111904000000003"/>
    <s v="exact"/>
    <s v="Bandar Abbas"/>
    <m/>
    <m/>
    <s v="Hormozgan"/>
    <x v="2"/>
    <s v="Southern Asia"/>
    <s v="WRI: WRI1008120"/>
    <m/>
    <s v="Bandar Abbas Combined Cycle Power Plant, Hengam Combined Cycle Power Plant"/>
    <m/>
    <m/>
    <s v="power"/>
    <s v="1112074"/>
    <n v="1296601"/>
    <s v="L407062"/>
    <s v="G408141"/>
  </r>
  <r>
    <s v="https://www.gem.wiki/Bandar_Imam_power_station"/>
    <x v="78"/>
    <s v="Bandar Imam power station"/>
    <s v="نیروگاه برق پتروشیمی بندرامام"/>
    <s v="1"/>
    <s v="NG"/>
    <n v="82"/>
    <x v="0"/>
    <x v="1"/>
    <s v="not found"/>
    <s v="not found"/>
    <s v="not found"/>
    <m/>
    <x v="29"/>
    <m/>
    <m/>
    <m/>
    <n v="30.435872"/>
    <n v="49.108913999999999"/>
    <s v="exact"/>
    <s v="Bandar Imam Khomeini"/>
    <m/>
    <m/>
    <s v="Khuzestan"/>
    <x v="2"/>
    <s v="Southern Asia"/>
    <s v="WRI: WRI1029958"/>
    <m/>
    <s v="Bandar Emam, Bandare Emam Petrochimi"/>
    <s v="power"/>
    <s v="Oil &amp; Refining"/>
    <m/>
    <s v="1124669"/>
    <n v="1293530"/>
    <s v="L407049"/>
    <s v="G408193"/>
  </r>
  <r>
    <s v="https://www.gem.wiki/Bandar_Imam_power_station"/>
    <x v="78"/>
    <s v="Bandar Imam power station"/>
    <s v="نیروگاه برق پتروشیمی بندرامام"/>
    <s v="2"/>
    <s v="NG"/>
    <n v="82"/>
    <x v="0"/>
    <x v="1"/>
    <s v="not found"/>
    <s v="not found"/>
    <s v="not found"/>
    <m/>
    <x v="29"/>
    <m/>
    <m/>
    <m/>
    <n v="30.435872"/>
    <n v="49.108913999999999"/>
    <s v="exact"/>
    <s v="Bandar Imam Khomeini"/>
    <m/>
    <m/>
    <s v="Khuzestan"/>
    <x v="2"/>
    <s v="Southern Asia"/>
    <s v="WRI: WRI1029958"/>
    <m/>
    <s v="Bandar Emam, Bandare Emam Petrochimi"/>
    <s v="power"/>
    <s v="Oil &amp; Refining"/>
    <m/>
    <s v="1124669"/>
    <n v="1293531"/>
    <s v="L407049"/>
    <s v="G408192"/>
  </r>
  <r>
    <s v="https://www.gem.wiki/Bandar_Imam_power_station"/>
    <x v="78"/>
    <s v="Bandar Imam power station"/>
    <s v="نیروگاه برق پتروشیمی بندرامام"/>
    <s v="3"/>
    <s v="NG"/>
    <n v="82"/>
    <x v="0"/>
    <x v="1"/>
    <s v="not found"/>
    <s v="not found"/>
    <s v="not found"/>
    <m/>
    <x v="29"/>
    <m/>
    <m/>
    <m/>
    <n v="30.435872"/>
    <n v="49.108913999999999"/>
    <s v="exact"/>
    <s v="Bandar Imam Khomeini"/>
    <m/>
    <m/>
    <s v="Khuzestan"/>
    <x v="2"/>
    <s v="Southern Asia"/>
    <s v="WRI: WRI1029958"/>
    <m/>
    <s v="Bandar Emam, Bandare Emam Petrochimi"/>
    <s v="power"/>
    <s v="Oil &amp; Refining"/>
    <m/>
    <s v="1124669"/>
    <n v="1293532"/>
    <s v="L407049"/>
    <s v="G408191"/>
  </r>
  <r>
    <s v="https://www.gem.wiki/Bandar_Imam_power_station"/>
    <x v="78"/>
    <s v="Bandar Imam power station"/>
    <s v="نیروگاه برق پتروشیمی بندرامام"/>
    <s v="4"/>
    <s v="NG"/>
    <n v="82"/>
    <x v="0"/>
    <x v="1"/>
    <s v="not found"/>
    <s v="not found"/>
    <s v="not found"/>
    <m/>
    <x v="29"/>
    <m/>
    <m/>
    <m/>
    <n v="30.435872"/>
    <n v="49.108913999999999"/>
    <s v="exact"/>
    <s v="Bandar Imam Khomeini"/>
    <m/>
    <m/>
    <s v="Khuzestan"/>
    <x v="2"/>
    <s v="Southern Asia"/>
    <s v="WRI: WRI1029958"/>
    <m/>
    <s v="Bandar Emam, Bandare Emam Petrochimi"/>
    <s v="power"/>
    <s v="Oil &amp; Refining"/>
    <m/>
    <s v="1124669"/>
    <n v="1293533"/>
    <s v="L407049"/>
    <s v="G408190"/>
  </r>
  <r>
    <s v="https://www.gem.wiki/Bastami_power_station"/>
    <x v="78"/>
    <s v="Bastami power station"/>
    <s v="نیروگاه گازی شاهرود"/>
    <s v="1"/>
    <s v="NG/FO"/>
    <n v="484"/>
    <x v="0"/>
    <x v="1"/>
    <s v="not found"/>
    <s v="not found"/>
    <s v="not found"/>
    <m/>
    <x v="22"/>
    <m/>
    <m/>
    <m/>
    <n v="36.296694104973298"/>
    <n v="54.787162333799898"/>
    <s v="exact"/>
    <s v="Shahroud"/>
    <m/>
    <m/>
    <s v="Semnan"/>
    <x v="2"/>
    <s v="Southern Asia"/>
    <m/>
    <m/>
    <s v="Shahroud, Shahrud, Shahid Bastami"/>
    <m/>
    <m/>
    <s v="power"/>
    <s v="1075318"/>
    <s v="1214718, 1214719"/>
    <s v="L407048"/>
    <s v="G408195"/>
  </r>
  <r>
    <s v="https://www.gem.wiki/Behbahan_power_station"/>
    <x v="78"/>
    <s v="Behbahan power station"/>
    <s v="نیروگاه سیکل ترکیبی بهبهان"/>
    <s v="1"/>
    <s v="NG/FO"/>
    <n v="492"/>
    <x v="0"/>
    <x v="0"/>
    <s v="not found"/>
    <s v="not found"/>
    <s v="not found"/>
    <m/>
    <x v="31"/>
    <m/>
    <m/>
    <m/>
    <n v="30.719673"/>
    <n v="50.074832000000001"/>
    <s v="exact"/>
    <s v="Behbahan"/>
    <m/>
    <m/>
    <s v="Khuzestan"/>
    <x v="2"/>
    <s v="Southern Asia"/>
    <m/>
    <m/>
    <s v="Martyrs of Pirooz, Píroozan"/>
    <m/>
    <m/>
    <s v="power"/>
    <s v="1117061"/>
    <s v="1282856, 1282857, 1282858"/>
    <s v="L407047"/>
    <s v="G408197"/>
  </r>
  <r>
    <s v="https://www.gem.wiki/Behbahan_power_station"/>
    <x v="78"/>
    <s v="Behbahan power station"/>
    <s v="نیروگاه سیکل ترکیبی بهبهان"/>
    <s v="2"/>
    <s v="NG/FO"/>
    <n v="500"/>
    <x v="1"/>
    <x v="0"/>
    <s v="not found"/>
    <s v="not found"/>
    <s v="not found"/>
    <m/>
    <x v="43"/>
    <m/>
    <m/>
    <m/>
    <n v="30.719673"/>
    <n v="50.074832000000001"/>
    <s v="exact"/>
    <s v="Behbahan"/>
    <m/>
    <m/>
    <s v="Khuzestan"/>
    <x v="2"/>
    <s v="Southern Asia"/>
    <m/>
    <m/>
    <s v="Martyrs of Pirooz, Píroozan"/>
    <m/>
    <m/>
    <s v="power"/>
    <s v="1117061"/>
    <s v="not found"/>
    <s v="L407047"/>
    <s v="G408196"/>
  </r>
  <r>
    <s v="https://www.gem.wiki/Besat_power_station"/>
    <x v="78"/>
    <s v="Besat power station"/>
    <s v="نیروگاه برق بعثت"/>
    <s v="1"/>
    <s v="NG/FO"/>
    <n v="60"/>
    <x v="0"/>
    <x v="3"/>
    <s v="not found"/>
    <s v="not found"/>
    <s v="not found"/>
    <m/>
    <x v="43"/>
    <m/>
    <m/>
    <m/>
    <n v="35.642156999999997"/>
    <n v="51.427264999999998"/>
    <s v="exact"/>
    <s v="Tehran"/>
    <m/>
    <m/>
    <s v="Tehran"/>
    <x v="2"/>
    <s v="Southern Asia"/>
    <s v="WRI: WRI1008121"/>
    <m/>
    <m/>
    <m/>
    <m/>
    <s v="power"/>
    <s v="1031059"/>
    <n v="1105451"/>
    <s v="L407046"/>
    <s v="G411071"/>
  </r>
  <r>
    <s v="https://www.gem.wiki/Besat_power_station"/>
    <x v="78"/>
    <s v="Besat power station"/>
    <s v="نیروگاه برق بعثت"/>
    <s v="CC"/>
    <s v="NG"/>
    <n v="330"/>
    <x v="1"/>
    <x v="0"/>
    <s v="not found"/>
    <s v="not found"/>
    <s v="not found"/>
    <m/>
    <x v="43"/>
    <m/>
    <m/>
    <m/>
    <n v="35.642156999999997"/>
    <n v="51.427264999999998"/>
    <s v="exact"/>
    <s v="Tehran"/>
    <m/>
    <m/>
    <s v="Tehran"/>
    <x v="2"/>
    <s v="Southern Asia"/>
    <s v="WRI: WRI1008121"/>
    <m/>
    <m/>
    <m/>
    <m/>
    <s v="power"/>
    <s v="1031059"/>
    <s v="1308456, 1309746"/>
    <s v="L407046"/>
    <s v="G408201"/>
  </r>
  <r>
    <s v="https://www.gem.wiki/Besat_power_station"/>
    <x v="78"/>
    <s v="Besat power station"/>
    <s v="نیروگاه برق بعثت"/>
    <s v="ST1"/>
    <s v="NG/FO"/>
    <n v="83"/>
    <x v="0"/>
    <x v="3"/>
    <s v="not found"/>
    <s v="not found"/>
    <s v="not found"/>
    <m/>
    <x v="75"/>
    <m/>
    <m/>
    <m/>
    <n v="35.642156999999997"/>
    <n v="51.427264999999998"/>
    <s v="exact"/>
    <s v="Tehran"/>
    <m/>
    <m/>
    <s v="Tehran"/>
    <x v="2"/>
    <s v="Southern Asia"/>
    <s v="WRI: WRI1008121"/>
    <m/>
    <m/>
    <m/>
    <m/>
    <s v="power"/>
    <s v="1031059"/>
    <n v="1105448"/>
    <s v="L407046"/>
    <s v="G408200"/>
  </r>
  <r>
    <s v="https://www.gem.wiki/Besat_power_station"/>
    <x v="78"/>
    <s v="Besat power station"/>
    <s v="نیروگاه برق بعثت"/>
    <s v="ST2"/>
    <s v="NG/FO"/>
    <n v="83"/>
    <x v="0"/>
    <x v="3"/>
    <s v="not found"/>
    <s v="not found"/>
    <s v="not found"/>
    <m/>
    <x v="75"/>
    <m/>
    <m/>
    <m/>
    <n v="35.642156999999997"/>
    <n v="51.427264999999998"/>
    <s v="exact"/>
    <s v="Tehran"/>
    <m/>
    <m/>
    <s v="Tehran"/>
    <x v="2"/>
    <s v="Southern Asia"/>
    <s v="WRI: WRI1008121"/>
    <m/>
    <m/>
    <m/>
    <m/>
    <s v="power"/>
    <s v="1031059"/>
    <n v="1105449"/>
    <s v="L407046"/>
    <s v="G408199"/>
  </r>
  <r>
    <s v="https://www.gem.wiki/Besat_power_station"/>
    <x v="78"/>
    <s v="Besat power station"/>
    <s v="نیروگاه برق بعثت"/>
    <s v="ST3"/>
    <s v="NG/FO"/>
    <n v="83"/>
    <x v="0"/>
    <x v="3"/>
    <s v="not found"/>
    <s v="not found"/>
    <s v="not found"/>
    <m/>
    <x v="75"/>
    <m/>
    <m/>
    <m/>
    <n v="35.642156999999997"/>
    <n v="51.427264999999998"/>
    <s v="exact"/>
    <s v="Tehran"/>
    <m/>
    <m/>
    <s v="Tehran"/>
    <x v="2"/>
    <s v="Southern Asia"/>
    <s v="WRI: WRI1008121"/>
    <m/>
    <m/>
    <m/>
    <m/>
    <s v="power"/>
    <s v="1031059"/>
    <n v="1105450"/>
    <s v="L407046"/>
    <s v="G408198"/>
  </r>
  <r>
    <s v="https://www.gem.wiki/Bistoon_power_station"/>
    <x v="78"/>
    <s v="Bistoon power station"/>
    <s v="نیروگاه بیستون دولتی"/>
    <s v="1"/>
    <s v="NG/FO"/>
    <n v="320"/>
    <x v="0"/>
    <x v="3"/>
    <s v="not found"/>
    <s v="not found"/>
    <s v="not found"/>
    <m/>
    <x v="20"/>
    <m/>
    <m/>
    <m/>
    <n v="34.346929000000003"/>
    <n v="47.357553000000003"/>
    <s v="exact"/>
    <s v="Kermanshah"/>
    <m/>
    <m/>
    <s v="Kermanshah"/>
    <x v="2"/>
    <s v="Southern Asia"/>
    <s v="WRI: WRI1008122"/>
    <m/>
    <s v="Bistoun, Biston State Power Plant"/>
    <m/>
    <m/>
    <s v="power"/>
    <s v="1031060"/>
    <n v="1106106"/>
    <s v="L407045"/>
    <s v="G408203"/>
  </r>
  <r>
    <s v="https://www.gem.wiki/Bistoon_power_station"/>
    <x v="78"/>
    <s v="Bistoon power station"/>
    <s v="نیروگاه بیستون دولتی"/>
    <s v="2"/>
    <s v="NG/FO"/>
    <n v="320"/>
    <x v="0"/>
    <x v="3"/>
    <s v="not found"/>
    <s v="not found"/>
    <s v="not found"/>
    <m/>
    <x v="20"/>
    <m/>
    <m/>
    <m/>
    <n v="34.346929000000003"/>
    <n v="47.357553000000003"/>
    <s v="exact"/>
    <s v="Kermanshah"/>
    <m/>
    <m/>
    <s v="Kermanshah"/>
    <x v="2"/>
    <s v="Southern Asia"/>
    <s v="WRI: WRI1008122"/>
    <m/>
    <s v="Bistoun, Biston State Power Plant"/>
    <m/>
    <m/>
    <s v="power"/>
    <s v="1031060"/>
    <n v="1106107"/>
    <s v="L407045"/>
    <s v="G408202"/>
  </r>
  <r>
    <s v="https://www.gem.wiki/Borujerd_Combined-Cycle_power_plant"/>
    <x v="78"/>
    <s v="Borujerd Combined-Cycle power plant"/>
    <m/>
    <s v="CC"/>
    <s v="NG"/>
    <n v="200"/>
    <x v="1"/>
    <x v="0"/>
    <s v="not found"/>
    <s v="not found"/>
    <s v="not found"/>
    <m/>
    <x v="43"/>
    <m/>
    <m/>
    <m/>
    <n v="33.883749999999999"/>
    <n v="48.707008000000002"/>
    <s v="approximate"/>
    <s v="Borujerd"/>
    <s v="Namesake"/>
    <m/>
    <s v="Lorestan"/>
    <x v="2"/>
    <s v="Southern Asia"/>
    <m/>
    <m/>
    <m/>
    <m/>
    <m/>
    <s v="power"/>
    <m/>
    <m/>
    <s v="L408663"/>
    <s v="G412260"/>
  </r>
  <r>
    <s v="https://www.gem.wiki/Buin_Zahra_power_plant"/>
    <x v="78"/>
    <s v="Buin Zahra power plant"/>
    <s v="نیروگاه سیکل ترکیبی بوئین زهرا"/>
    <s v="1"/>
    <s v="NG"/>
    <n v="500"/>
    <x v="0"/>
    <x v="1"/>
    <s v="not found"/>
    <s v="not found"/>
    <s v="not found"/>
    <m/>
    <x v="43"/>
    <m/>
    <m/>
    <m/>
    <n v="35.7654"/>
    <n v="50.052900000000001"/>
    <s v="exact"/>
    <s v="Boon Zahra"/>
    <s v="Buin Zahra"/>
    <m/>
    <s v="Qazvin"/>
    <x v="2"/>
    <s v="Southern Asia"/>
    <m/>
    <m/>
    <m/>
    <s v="power"/>
    <m/>
    <s v="power"/>
    <m/>
    <m/>
    <s v="L407809"/>
    <s v="G411070"/>
  </r>
  <r>
    <s v="https://www.gem.wiki/Butia_power_plant"/>
    <x v="78"/>
    <s v="Butia power plant"/>
    <s v="نیروگاه سیکل‌ترکیبی فولاد بوتیای ایرانیان"/>
    <s v="GT"/>
    <s v="NG"/>
    <n v="310"/>
    <x v="0"/>
    <x v="1"/>
    <s v="not found"/>
    <s v="not found"/>
    <s v="not found"/>
    <m/>
    <x v="3"/>
    <m/>
    <m/>
    <m/>
    <n v="30.602249"/>
    <n v="56.911473000000001"/>
    <s v="approximate"/>
    <s v="Chatroud"/>
    <m/>
    <m/>
    <s v="Kerman"/>
    <x v="2"/>
    <s v="Southern Asia"/>
    <m/>
    <m/>
    <s v="Iranian Butia power plant, Butia Combined Cycle Power Plant"/>
    <s v="power"/>
    <s v="Iron &amp; Steel"/>
    <s v="power"/>
    <s v="1142126"/>
    <n v="1318173"/>
    <s v="L407801"/>
    <s v="G411069"/>
  </r>
  <r>
    <s v="https://www.gem.wiki/Butia_power_plant"/>
    <x v="78"/>
    <s v="Butia power plant"/>
    <s v="نیروگاه سیکل‌ترکیبی فولاد بوتیای ایرانیان"/>
    <s v="ST"/>
    <s v="WSTH-NG"/>
    <n v="150"/>
    <x v="1"/>
    <x v="3"/>
    <s v="not found"/>
    <s v="not found"/>
    <s v="not found"/>
    <m/>
    <x v="49"/>
    <m/>
    <m/>
    <m/>
    <n v="30.602249"/>
    <n v="56.911473000000001"/>
    <s v="approximate"/>
    <s v="Chatroud"/>
    <m/>
    <m/>
    <s v="Kerman"/>
    <x v="2"/>
    <s v="Southern Asia"/>
    <m/>
    <m/>
    <s v="Iranian Butia power plant, Butia Combined Cycle Power Plant"/>
    <s v="power"/>
    <s v="Iron &amp; Steel"/>
    <s v="power"/>
    <s v="1142126"/>
    <n v="1318174"/>
    <s v="L407801"/>
    <s v="G411068"/>
  </r>
  <r>
    <s v="https://www.gem.wiki/Caspian_(Mazandaran_West)_power_station"/>
    <x v="78"/>
    <s v="Caspian (Mazandaran West) power station"/>
    <s v="نیروگاه کاسپین"/>
    <s v="1"/>
    <s v="NG"/>
    <n v="460"/>
    <x v="0"/>
    <x v="0"/>
    <s v="not found"/>
    <s v="not found"/>
    <s v="not found"/>
    <m/>
    <x v="30"/>
    <m/>
    <m/>
    <m/>
    <n v="36.619861"/>
    <n v="51.5075"/>
    <s v="exact"/>
    <s v="Noshahr County"/>
    <m/>
    <m/>
    <s v="Mazandaran"/>
    <x v="2"/>
    <s v="Southern Asia"/>
    <m/>
    <m/>
    <m/>
    <m/>
    <m/>
    <s v="power"/>
    <s v="1124610"/>
    <n v="1291600"/>
    <s v="L407080"/>
    <s v="G400964"/>
  </r>
  <r>
    <s v="https://www.gem.wiki/Chabahar_power_station"/>
    <x v="78"/>
    <s v="Chabahar power station"/>
    <s v="نيروگاه سيكل تركيبي چابهار"/>
    <s v="1"/>
    <s v="NG/FO"/>
    <n v="575"/>
    <x v="0"/>
    <x v="0"/>
    <s v="not found"/>
    <s v="not found"/>
    <s v="not found"/>
    <m/>
    <x v="3"/>
    <m/>
    <m/>
    <m/>
    <n v="25.328319"/>
    <n v="60.786341"/>
    <s v="exact"/>
    <s v="Tiskoupan"/>
    <m/>
    <m/>
    <s v="Sistan and Baluchestan"/>
    <x v="2"/>
    <s v="Southern Asia"/>
    <m/>
    <m/>
    <m/>
    <m/>
    <m/>
    <m/>
    <s v="1031063"/>
    <s v="1212349, 1293839, 1212352"/>
    <s v="L407043"/>
    <s v="G408207"/>
  </r>
  <r>
    <s v="https://www.gem.wiki/Chadormalu_power_station"/>
    <x v="78"/>
    <s v="Chadormalu power station"/>
    <s v="نیروگاه سیکل ترکیبی چادرملو یزد"/>
    <s v="1"/>
    <s v="NG"/>
    <n v="546"/>
    <x v="1"/>
    <x v="0"/>
    <s v="not found"/>
    <s v="not found"/>
    <s v="not found"/>
    <m/>
    <x v="7"/>
    <m/>
    <m/>
    <m/>
    <n v="32.399645183373401"/>
    <n v="53.725966618233102"/>
    <s v="exact"/>
    <s v="Ardakan"/>
    <m/>
    <m/>
    <s v="Yazd"/>
    <x v="2"/>
    <s v="Southern Asia"/>
    <m/>
    <m/>
    <s v="Chadormalu Yazd, Chadormaloo CCPP"/>
    <s v="power"/>
    <s v="Other Metals &amp; Mining"/>
    <s v="power"/>
    <s v="1075407"/>
    <n v="1285911"/>
    <s v="L407041"/>
    <s v="G408208"/>
  </r>
  <r>
    <s v="https://www.gem.wiki/Chadormalu_power_station"/>
    <x v="78"/>
    <s v="Chadormalu power station"/>
    <s v="نیروگاه سیکل ترکیبی چادرملو یزد"/>
    <s v="2"/>
    <s v="NG"/>
    <n v="546"/>
    <x v="1"/>
    <x v="0"/>
    <s v="not found"/>
    <s v="not found"/>
    <s v="not found"/>
    <m/>
    <x v="7"/>
    <m/>
    <m/>
    <m/>
    <n v="32.399645183373401"/>
    <n v="53.725966618233102"/>
    <s v="exact"/>
    <s v="Ardakan"/>
    <m/>
    <m/>
    <s v="Yazd"/>
    <x v="2"/>
    <s v="Southern Asia"/>
    <m/>
    <m/>
    <s v="Chadormalu Yazd, Chadormaloo CCPP"/>
    <s v="power"/>
    <s v="Other Metals &amp; Mining"/>
    <s v="power"/>
    <s v="1075407"/>
    <n v="1285911"/>
    <s v="L407041"/>
    <s v="G408209"/>
  </r>
  <r>
    <s v="https://www.gem.wiki/Chadormalu_power_station"/>
    <x v="78"/>
    <s v="Chadormalu power station"/>
    <s v="نیروگاه سیکل ترکیبی چادرملو یزد"/>
    <s v="CC1"/>
    <s v="NG"/>
    <n v="492"/>
    <x v="0"/>
    <x v="0"/>
    <s v="not found"/>
    <s v="not found"/>
    <s v="not found"/>
    <m/>
    <x v="5"/>
    <m/>
    <m/>
    <m/>
    <n v="32.399645183373401"/>
    <n v="53.725966618233102"/>
    <s v="exact"/>
    <s v="Ardakan"/>
    <m/>
    <m/>
    <s v="Yazd"/>
    <x v="2"/>
    <s v="Southern Asia"/>
    <m/>
    <m/>
    <s v="Chadormalu Yazd, Chadormaloo CCPP"/>
    <s v="power"/>
    <s v="Other Metals &amp; Mining"/>
    <s v="power"/>
    <s v="1075407"/>
    <s v="1290252, 1290253, 1290254"/>
    <s v="L407041"/>
    <s v="G408210"/>
  </r>
  <r>
    <s v="https://www.gem.wiki/Dalahoo_power_station"/>
    <x v="78"/>
    <s v="Dalahoo power station"/>
    <s v="نیروگاه سیکل ترکیبی دالاهو"/>
    <s v="1"/>
    <s v="NG/FO"/>
    <n v="310"/>
    <x v="0"/>
    <x v="1"/>
    <s v="not found"/>
    <s v="not found"/>
    <s v="not found"/>
    <m/>
    <x v="0"/>
    <m/>
    <m/>
    <m/>
    <n v="34.127023999999999"/>
    <n v="46.576779999999999"/>
    <s v="exact"/>
    <s v="Eslamabad-e-Gharb"/>
    <m/>
    <m/>
    <s v="Kermanshah"/>
    <x v="2"/>
    <s v="Southern Asia"/>
    <m/>
    <m/>
    <s v="Dalahou"/>
    <m/>
    <m/>
    <s v="power"/>
    <s v="1062065"/>
    <n v="1191672"/>
    <s v="L407040"/>
    <s v="G408213"/>
  </r>
  <r>
    <s v="https://www.gem.wiki/Dalahoo_power_station"/>
    <x v="78"/>
    <s v="Dalahoo power station"/>
    <s v="نیروگاه سیکل ترکیبی دالاهو"/>
    <s v="2"/>
    <s v="NG/FO"/>
    <n v="310"/>
    <x v="0"/>
    <x v="1"/>
    <s v="not found"/>
    <s v="not found"/>
    <s v="not found"/>
    <m/>
    <x v="6"/>
    <m/>
    <m/>
    <m/>
    <n v="34.127023999999999"/>
    <n v="46.576779999999999"/>
    <s v="exact"/>
    <s v="Eslamabad-e-Gharb"/>
    <m/>
    <m/>
    <s v="Kermanshah"/>
    <x v="2"/>
    <s v="Southern Asia"/>
    <m/>
    <m/>
    <s v="Dalahou"/>
    <m/>
    <m/>
    <s v="power"/>
    <s v="1062065"/>
    <n v="1214712"/>
    <s v="L407040"/>
    <s v="G408212"/>
  </r>
  <r>
    <s v="https://www.gem.wiki/Dalahoo_power_station"/>
    <x v="78"/>
    <s v="Dalahoo power station"/>
    <s v="نیروگاه سیکل ترکیبی دالاهو"/>
    <s v="3"/>
    <s v="WSTH-NG"/>
    <n v="290"/>
    <x v="1"/>
    <x v="3"/>
    <s v="not found"/>
    <s v="not found"/>
    <s v="not found"/>
    <m/>
    <x v="43"/>
    <m/>
    <m/>
    <m/>
    <n v="34.127023999999999"/>
    <n v="46.576779999999999"/>
    <s v="exact"/>
    <s v="Eslamabad-e-Gharb"/>
    <m/>
    <m/>
    <s v="Kermanshah"/>
    <x v="2"/>
    <s v="Southern Asia"/>
    <m/>
    <m/>
    <s v="Dalahou"/>
    <m/>
    <m/>
    <s v="power"/>
    <s v="1062065"/>
    <n v="1214713"/>
    <s v="L407040"/>
    <s v="G408211"/>
  </r>
  <r>
    <s v="https://www.gem.wiki/Damavand_Petrochemical_power_station"/>
    <x v="78"/>
    <s v="Damavand Petrochemical power station"/>
    <m/>
    <s v="GT1"/>
    <s v="NG"/>
    <n v="162"/>
    <x v="0"/>
    <x v="1"/>
    <s v="Y"/>
    <s v="not found"/>
    <s v="not found"/>
    <m/>
    <x v="31"/>
    <m/>
    <m/>
    <m/>
    <n v="27.578211"/>
    <n v="52.530222999999999"/>
    <s v="exact"/>
    <s v="Asaluyeh"/>
    <m/>
    <m/>
    <s v="Bushehr"/>
    <x v="2"/>
    <s v="Southern Asia"/>
    <m/>
    <m/>
    <m/>
    <s v="both"/>
    <s v="Chemicals"/>
    <s v="power"/>
    <s v="1075276"/>
    <n v="1214918"/>
    <s v="L407099"/>
    <s v="G408534"/>
  </r>
  <r>
    <s v="https://www.gem.wiki/Damavand_Petrochemical_power_station"/>
    <x v="78"/>
    <s v="Damavand Petrochemical power station"/>
    <m/>
    <s v="GT2"/>
    <s v="NG"/>
    <n v="162"/>
    <x v="0"/>
    <x v="1"/>
    <s v="Y"/>
    <s v="not found"/>
    <s v="not found"/>
    <m/>
    <x v="31"/>
    <m/>
    <m/>
    <m/>
    <n v="27.578211"/>
    <n v="52.530222999999999"/>
    <s v="exact"/>
    <s v="Asaluyeh"/>
    <m/>
    <m/>
    <s v="Bushehr"/>
    <x v="2"/>
    <s v="Southern Asia"/>
    <m/>
    <m/>
    <m/>
    <s v="both"/>
    <s v="Chemicals"/>
    <s v="power"/>
    <s v="1075276"/>
    <n v="1214919"/>
    <s v="L407099"/>
    <s v="G408533"/>
  </r>
  <r>
    <s v="https://www.gem.wiki/Damavand_Petrochemical_power_station"/>
    <x v="78"/>
    <s v="Damavand Petrochemical power station"/>
    <m/>
    <s v="GT3"/>
    <s v="NG"/>
    <n v="162"/>
    <x v="0"/>
    <x v="1"/>
    <s v="Y"/>
    <s v="not found"/>
    <s v="not found"/>
    <m/>
    <x v="31"/>
    <m/>
    <m/>
    <m/>
    <n v="27.578211"/>
    <n v="52.530222999999999"/>
    <s v="exact"/>
    <s v="Asaluyeh"/>
    <m/>
    <m/>
    <s v="Bushehr"/>
    <x v="2"/>
    <s v="Southern Asia"/>
    <m/>
    <m/>
    <m/>
    <s v="both"/>
    <s v="Chemicals"/>
    <s v="power"/>
    <s v="1075276"/>
    <n v="1214920"/>
    <s v="L407099"/>
    <s v="G408532"/>
  </r>
  <r>
    <s v="https://www.gem.wiki/Damavand_Petrochemical_power_station"/>
    <x v="78"/>
    <s v="Damavand Petrochemical power station"/>
    <m/>
    <s v="GT4"/>
    <s v="NG"/>
    <n v="162"/>
    <x v="0"/>
    <x v="1"/>
    <s v="Y"/>
    <s v="not found"/>
    <s v="not found"/>
    <m/>
    <x v="31"/>
    <m/>
    <m/>
    <m/>
    <n v="27.578211"/>
    <n v="52.530222999999999"/>
    <s v="exact"/>
    <s v="Asaluyeh"/>
    <m/>
    <m/>
    <s v="Bushehr"/>
    <x v="2"/>
    <s v="Southern Asia"/>
    <m/>
    <m/>
    <m/>
    <s v="both"/>
    <s v="Chemicals"/>
    <s v="power"/>
    <s v="1075276"/>
    <n v="1214921"/>
    <s v="L407099"/>
    <s v="G408531"/>
  </r>
  <r>
    <s v="https://www.gem.wiki/Damavand_Petrochemical_power_station"/>
    <x v="78"/>
    <s v="Damavand Petrochemical power station"/>
    <m/>
    <s v="GT5"/>
    <s v="NG"/>
    <n v="162"/>
    <x v="4"/>
    <x v="1"/>
    <s v="Y"/>
    <s v="not found"/>
    <s v="not found"/>
    <m/>
    <x v="45"/>
    <m/>
    <m/>
    <m/>
    <n v="27.578211"/>
    <n v="52.530222999999999"/>
    <s v="exact"/>
    <s v="Asaluyeh"/>
    <m/>
    <m/>
    <s v="Bushehr"/>
    <x v="2"/>
    <s v="Southern Asia"/>
    <m/>
    <m/>
    <m/>
    <s v="both"/>
    <s v="Chemicals"/>
    <s v="power"/>
    <s v="1075276"/>
    <n v="1214922"/>
    <s v="L407099"/>
    <s v="G411067"/>
  </r>
  <r>
    <s v="https://www.gem.wiki/Damavand_Petrochemical_power_station"/>
    <x v="78"/>
    <s v="Damavand Petrochemical power station"/>
    <m/>
    <s v="GT6"/>
    <s v="NG"/>
    <n v="162"/>
    <x v="4"/>
    <x v="1"/>
    <s v="Y"/>
    <s v="not found"/>
    <s v="not found"/>
    <m/>
    <x v="45"/>
    <m/>
    <m/>
    <m/>
    <n v="27.578211"/>
    <n v="52.530222999999999"/>
    <s v="exact"/>
    <s v="Asaluyeh"/>
    <m/>
    <m/>
    <s v="Bushehr"/>
    <x v="2"/>
    <s v="Southern Asia"/>
    <m/>
    <m/>
    <m/>
    <s v="both"/>
    <s v="Chemicals"/>
    <s v="power"/>
    <s v="1075276"/>
    <n v="1214923"/>
    <s v="L407099"/>
    <s v="G411066"/>
  </r>
  <r>
    <s v="https://www.gem.wiki/Damavand_power_station"/>
    <x v="78"/>
    <s v="Damavand power station"/>
    <s v="نیروگاه دماوند, نيروگاه سيكل تركيبي شهداي پاكدشت(دماوند)"/>
    <s v="1"/>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182082, 1182092, 1182095"/>
    <s v="L407039"/>
    <s v="G408219"/>
  </r>
  <r>
    <s v="https://www.gem.wiki/Damavand_power_station"/>
    <x v="78"/>
    <s v="Damavand power station"/>
    <s v="نیروگاه دماوند, نيروگاه سيكل تركيبي شهداي پاكدشت(دماوند)"/>
    <s v="2"/>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182093, 1182094, 1182096"/>
    <s v="L407039"/>
    <s v="G408218"/>
  </r>
  <r>
    <s v="https://www.gem.wiki/Damavand_power_station"/>
    <x v="78"/>
    <s v="Damavand power station"/>
    <s v="نیروگاه دماوند, نيروگاه سيكل تركيبي شهداي پاكدشت(دماوند)"/>
    <s v="3"/>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185507, 1185508, 1185515"/>
    <s v="L407039"/>
    <s v="G408217"/>
  </r>
  <r>
    <s v="https://www.gem.wiki/Damavand_power_station"/>
    <x v="78"/>
    <s v="Damavand power station"/>
    <s v="نیروگاه دماوند, نيروگاه سيكل تركيبي شهداي پاكدشت(دماوند)"/>
    <s v="4"/>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185509, 1185510, 1185516"/>
    <s v="L407039"/>
    <s v="G408216"/>
  </r>
  <r>
    <s v="https://www.gem.wiki/Damavand_power_station"/>
    <x v="78"/>
    <s v="Damavand power station"/>
    <s v="نیروگاه دماوند, نيروگاه سيكل تركيبي شهداي پاكدشت(دماوند)"/>
    <s v="5"/>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185511, 1185512, 1185517"/>
    <s v="L407039"/>
    <s v="G408215"/>
  </r>
  <r>
    <s v="https://www.gem.wiki/Damavand_power_station"/>
    <x v="78"/>
    <s v="Damavand power station"/>
    <s v="نیروگاه دماوند, نيروگاه سيكل تركيبي شهداي پاكدشت(دماوند)"/>
    <s v="6"/>
    <s v="NG/D"/>
    <n v="478"/>
    <x v="0"/>
    <x v="0"/>
    <s v="not found"/>
    <s v="not found"/>
    <s v="not found"/>
    <m/>
    <x v="39"/>
    <m/>
    <m/>
    <m/>
    <n v="35.415599999999998"/>
    <n v="51.851000000000013"/>
    <s v="exact"/>
    <s v="Pakdasht"/>
    <m/>
    <m/>
    <s v="Tehran"/>
    <x v="2"/>
    <s v="Southern Asia"/>
    <s v="WRI: WRI1008128"/>
    <m/>
    <s v="Pakdasht Martyrs, Shonda-ye Pakdast, Shohadaye Pakdasht Combined Cycle Power Plant"/>
    <m/>
    <m/>
    <s v="power"/>
    <s v="1055575"/>
    <s v="1214820, 1214821, 1214822"/>
    <s v="L407039"/>
    <s v="G408214"/>
  </r>
  <r>
    <s v="https://www.gem.wiki/Dezful_power_station"/>
    <x v="78"/>
    <s v="Dezful power station"/>
    <m/>
    <s v="CC"/>
    <s v="NG"/>
    <n v="910"/>
    <x v="2"/>
    <x v="0"/>
    <s v="not found"/>
    <s v="not found"/>
    <s v="not found"/>
    <m/>
    <x v="43"/>
    <m/>
    <m/>
    <m/>
    <n v="32.400232000000003"/>
    <n v="48.564515999999998"/>
    <s v="approximate"/>
    <s v="Dezful"/>
    <m/>
    <m/>
    <s v="Khuzestan"/>
    <x v="2"/>
    <s v="Southern Asia"/>
    <m/>
    <m/>
    <s v="Dezfool, Dezfoul, Dezful Combined Cycle Power Plant"/>
    <m/>
    <m/>
    <m/>
    <s v="1120970"/>
    <s v="1288571, 1288572, 1288573"/>
    <s v="L407079"/>
    <s v="G400945"/>
  </r>
  <r>
    <s v="https://www.gem.wiki/Dokouheh_power_station"/>
    <x v="78"/>
    <s v="Dokouheh power station"/>
    <s v="نیروگاه سیکل ترکیبی دوکوهه"/>
    <s v="GT"/>
    <s v="NG"/>
    <n v="307"/>
    <x v="0"/>
    <x v="1"/>
    <s v="not found"/>
    <s v="not found"/>
    <s v="not found"/>
    <m/>
    <x v="49"/>
    <m/>
    <m/>
    <m/>
    <n v="32.521828999999997"/>
    <n v="48.220956000000001"/>
    <s v="exact"/>
    <s v="Andimeshk"/>
    <m/>
    <m/>
    <s v="Khuzestan"/>
    <x v="2"/>
    <s v="Southern Asia"/>
    <m/>
    <m/>
    <s v="Andimeshk D-Mountain Combined Cycle Power Plant, Dukoheh Andimeshk power plant,"/>
    <m/>
    <m/>
    <s v="power"/>
    <s v="1112546"/>
    <n v="1276297"/>
    <s v="L407084"/>
    <s v="G400966"/>
  </r>
  <r>
    <s v="https://www.gem.wiki/Dokouheh_power_station"/>
    <x v="78"/>
    <s v="Dokouheh power station"/>
    <s v="نیروگاه سیکل ترکیبی دوکوهه"/>
    <s v="ST"/>
    <s v="WSTH-NG"/>
    <n v="141"/>
    <x v="1"/>
    <x v="3"/>
    <s v="not found"/>
    <s v="not found"/>
    <s v="not found"/>
    <m/>
    <x v="49"/>
    <m/>
    <m/>
    <m/>
    <n v="32.521828999999997"/>
    <n v="48.220956000000001"/>
    <s v="exact"/>
    <s v="Andimeshk"/>
    <m/>
    <m/>
    <s v="Khuzestan"/>
    <x v="2"/>
    <s v="Southern Asia"/>
    <m/>
    <m/>
    <s v="Andimeshk D-Mountain Combined Cycle Power Plant, Dukoheh Andimeshk power plant,"/>
    <m/>
    <m/>
    <s v="power"/>
    <s v="1112546"/>
    <n v="1276298"/>
    <s v="L407084"/>
    <s v="G411255"/>
  </r>
  <r>
    <s v="https://www.gem.wiki/Fajr_Petrochimi_1_power_station"/>
    <x v="78"/>
    <s v="Fajr Petrochimi 1 power station"/>
    <s v="نیروگاه پتروشیمی فجر ١"/>
    <s v="1-1"/>
    <s v="NG/FO"/>
    <n v="117"/>
    <x v="0"/>
    <x v="1"/>
    <s v="Y"/>
    <s v="not found"/>
    <s v="not found"/>
    <m/>
    <x v="21"/>
    <m/>
    <m/>
    <m/>
    <n v="30.452999999999999"/>
    <n v="49.086000000000013"/>
    <s v="exact"/>
    <s v="Bandar Imam Khomeini"/>
    <s v="Mahshahr"/>
    <m/>
    <s v="Khuzestan"/>
    <x v="2"/>
    <s v="Southern Asia"/>
    <s v="WRI: WRI1008132"/>
    <m/>
    <m/>
    <s v="both"/>
    <s v="Chemicals"/>
    <s v="power"/>
    <s v="1057999"/>
    <n v="1185500"/>
    <s v="L407038"/>
    <s v="G408226"/>
  </r>
  <r>
    <s v="https://www.gem.wiki/Fajr_Petrochimi_1_power_station"/>
    <x v="78"/>
    <s v="Fajr Petrochimi 1 power station"/>
    <s v="نیروگاه پتروشیمی فجر ١"/>
    <s v="1-2"/>
    <s v="NG/FO"/>
    <n v="117"/>
    <x v="0"/>
    <x v="1"/>
    <s v="Y"/>
    <s v="not found"/>
    <s v="not found"/>
    <m/>
    <x v="21"/>
    <m/>
    <m/>
    <m/>
    <n v="30.452999999999999"/>
    <n v="49.086000000000013"/>
    <s v="exact"/>
    <s v="Bandar Imam Khomeini"/>
    <s v="Mahshahr"/>
    <m/>
    <s v="Khuzestan"/>
    <x v="2"/>
    <s v="Southern Asia"/>
    <s v="WRI: WRI1008132"/>
    <m/>
    <m/>
    <s v="both"/>
    <s v="Chemicals"/>
    <s v="power"/>
    <s v="1057999"/>
    <n v="1185501"/>
    <s v="L407038"/>
    <s v="G408225"/>
  </r>
  <r>
    <s v="https://www.gem.wiki/Fajr_Petrochimi_1_power_station"/>
    <x v="78"/>
    <s v="Fajr Petrochimi 1 power station"/>
    <s v="نیروگاه پتروشیمی فجر ١"/>
    <s v="1-3"/>
    <s v="NG/FO"/>
    <n v="117"/>
    <x v="0"/>
    <x v="1"/>
    <s v="Y"/>
    <s v="not found"/>
    <s v="not found"/>
    <m/>
    <x v="21"/>
    <m/>
    <m/>
    <m/>
    <n v="30.452999999999999"/>
    <n v="49.086000000000013"/>
    <s v="exact"/>
    <s v="Bandar Imam Khomeini"/>
    <s v="Mahshahr"/>
    <m/>
    <s v="Khuzestan"/>
    <x v="2"/>
    <s v="Southern Asia"/>
    <s v="WRI: WRI1008132"/>
    <m/>
    <m/>
    <s v="both"/>
    <s v="Chemicals"/>
    <s v="power"/>
    <s v="1057999"/>
    <n v="1185502"/>
    <s v="L407038"/>
    <s v="G408224"/>
  </r>
  <r>
    <s v="https://www.gem.wiki/Fajr_Petrochimi_1_power_station"/>
    <x v="78"/>
    <s v="Fajr Petrochimi 1 power station"/>
    <s v="نیروگاه پتروشیمی فجر ١"/>
    <s v="1-4"/>
    <s v="NG/FO"/>
    <n v="117"/>
    <x v="0"/>
    <x v="1"/>
    <s v="Y"/>
    <s v="not found"/>
    <s v="not found"/>
    <m/>
    <x v="21"/>
    <m/>
    <m/>
    <m/>
    <n v="30.452999999999999"/>
    <n v="49.086000000000013"/>
    <s v="exact"/>
    <s v="Bandar Imam Khomeini"/>
    <s v="Mahshahr"/>
    <m/>
    <s v="Khuzestan"/>
    <x v="2"/>
    <s v="Southern Asia"/>
    <s v="WRI: WRI1008132"/>
    <m/>
    <m/>
    <s v="both"/>
    <s v="Chemicals"/>
    <s v="power"/>
    <s v="1057999"/>
    <n v="1185503"/>
    <s v="L407038"/>
    <s v="G408223"/>
  </r>
  <r>
    <s v="https://www.gem.wiki/Fajr_Petrochimi_1_power_station"/>
    <x v="78"/>
    <s v="Fajr Petrochimi 1 power station"/>
    <s v="نیروگاه پتروشیمی فجر ١"/>
    <s v="1-5"/>
    <s v="NG/FO"/>
    <n v="117"/>
    <x v="0"/>
    <x v="1"/>
    <s v="Y"/>
    <s v="not found"/>
    <s v="not found"/>
    <m/>
    <x v="21"/>
    <m/>
    <m/>
    <m/>
    <n v="30.452999999999999"/>
    <n v="49.086000000000013"/>
    <s v="exact"/>
    <s v="Bandar Imam Khomeini"/>
    <s v="Mahshahr"/>
    <m/>
    <s v="Khuzestan"/>
    <x v="2"/>
    <s v="Southern Asia"/>
    <s v="WRI: WRI1008132"/>
    <m/>
    <m/>
    <s v="both"/>
    <s v="Chemicals"/>
    <s v="power"/>
    <s v="1057999"/>
    <n v="1185504"/>
    <s v="L407038"/>
    <s v="G408222"/>
  </r>
  <r>
    <s v="https://www.gem.wiki/Fajr_Petrochimi_1_power_station"/>
    <x v="78"/>
    <s v="Fajr Petrochimi 1 power station"/>
    <s v="نیروگاه پتروشیمی فجر ١"/>
    <s v="2-1"/>
    <s v="NG/FO"/>
    <n v="125"/>
    <x v="0"/>
    <x v="1"/>
    <s v="Y"/>
    <s v="not found"/>
    <s v="not found"/>
    <m/>
    <x v="17"/>
    <m/>
    <m/>
    <m/>
    <n v="30.452999999999999"/>
    <n v="49.086000000000013"/>
    <s v="exact"/>
    <s v="Bandar Imam Khomeini"/>
    <s v="Mahshahr"/>
    <m/>
    <s v="Khuzestan"/>
    <x v="2"/>
    <s v="Southern Asia"/>
    <s v="WRI: WRI1008132"/>
    <m/>
    <m/>
    <s v="both"/>
    <s v="Chemicals"/>
    <s v="power"/>
    <s v="1057999"/>
    <n v="1212377"/>
    <s v="L407038"/>
    <s v="G408221"/>
  </r>
  <r>
    <s v="https://www.gem.wiki/Fajr_Petrochimi_1_power_station"/>
    <x v="78"/>
    <s v="Fajr Petrochimi 1 power station"/>
    <s v="نیروگاه پتروشیمی فجر ١"/>
    <s v="2-2"/>
    <s v="NG/FO"/>
    <n v="125"/>
    <x v="0"/>
    <x v="1"/>
    <s v="Y"/>
    <s v="not found"/>
    <s v="not found"/>
    <m/>
    <x v="17"/>
    <m/>
    <m/>
    <m/>
    <n v="30.452999999999999"/>
    <n v="49.086000000000013"/>
    <s v="exact"/>
    <s v="Bandar Imam Khomeini"/>
    <s v="Mahshahr"/>
    <m/>
    <s v="Khuzestan"/>
    <x v="2"/>
    <s v="Southern Asia"/>
    <s v="WRI: WRI1008132"/>
    <m/>
    <m/>
    <s v="both"/>
    <s v="Chemicals"/>
    <s v="power"/>
    <s v="1057999"/>
    <n v="1212378"/>
    <s v="L407038"/>
    <s v="G408220"/>
  </r>
  <r>
    <s v="https://www.gem.wiki/Fajr_Petrochimi_2_power_station"/>
    <x v="78"/>
    <s v="Fajr Petrochimi 2 power station"/>
    <s v="نیروگاه پتروشیمی فجر ٢"/>
    <s v="1-1"/>
    <s v="NG/FO"/>
    <n v="162"/>
    <x v="0"/>
    <x v="1"/>
    <s v="Y"/>
    <s v="not found"/>
    <s v="not found"/>
    <m/>
    <x v="1"/>
    <m/>
    <m/>
    <m/>
    <n v="30.483039000000002"/>
    <n v="49.084712000000003"/>
    <s v="exact"/>
    <s v="Bandar Imam Khomeini"/>
    <s v="Mahshahr"/>
    <m/>
    <s v="Khuzestan"/>
    <x v="2"/>
    <s v="Southern Asia"/>
    <s v="WRI: WRI1008132"/>
    <m/>
    <m/>
    <s v="both"/>
    <s v="Chemicals"/>
    <s v="power"/>
    <s v="1057999"/>
    <n v="1212375"/>
    <s v="L407036"/>
    <s v="G408231"/>
  </r>
  <r>
    <s v="https://www.gem.wiki/Fajr_Petrochimi_2_power_station"/>
    <x v="78"/>
    <s v="Fajr Petrochimi 2 power station"/>
    <s v="نیروگاه پتروشیمی فجر ٢"/>
    <s v="1-2"/>
    <s v="NG/FO"/>
    <n v="162"/>
    <x v="0"/>
    <x v="1"/>
    <s v="Y"/>
    <s v="not found"/>
    <s v="not found"/>
    <m/>
    <x v="1"/>
    <m/>
    <m/>
    <m/>
    <n v="30.483039000000002"/>
    <n v="49.084712000000003"/>
    <s v="exact"/>
    <s v="Bandar Imam Khomeini"/>
    <s v="Mahshahr"/>
    <m/>
    <s v="Khuzestan"/>
    <x v="2"/>
    <s v="Southern Asia"/>
    <s v="WRI: WRI1008132"/>
    <m/>
    <m/>
    <s v="both"/>
    <s v="Chemicals"/>
    <s v="power"/>
    <s v="1057999"/>
    <n v="1212376"/>
    <s v="L407036"/>
    <s v="G408230"/>
  </r>
  <r>
    <s v="https://www.gem.wiki/Fajr_Petrochimi_2_power_station"/>
    <x v="78"/>
    <s v="Fajr Petrochimi 2 power station"/>
    <s v="نیروگاه پتروشیمی فجر ٢"/>
    <s v="1-3"/>
    <s v="NG/FO"/>
    <n v="162"/>
    <x v="0"/>
    <x v="1"/>
    <s v="Y"/>
    <s v="not found"/>
    <s v="not found"/>
    <m/>
    <x v="1"/>
    <m/>
    <m/>
    <m/>
    <n v="30.483039000000002"/>
    <n v="49.084712000000003"/>
    <s v="exact"/>
    <s v="Bandar Imam Khomeini"/>
    <s v="Mahshahr"/>
    <m/>
    <s v="Khuzestan"/>
    <x v="2"/>
    <s v="Southern Asia"/>
    <s v="WRI: WRI1008132"/>
    <m/>
    <m/>
    <s v="both"/>
    <s v="Chemicals"/>
    <s v="power"/>
    <s v="1057999"/>
    <n v="1293468"/>
    <s v="L407036"/>
    <s v="G408229"/>
  </r>
  <r>
    <s v="https://www.gem.wiki/Fajr_Petrochimi_2_power_station"/>
    <x v="78"/>
    <s v="Fajr Petrochimi 2 power station"/>
    <s v="نیروگاه پتروشیمی فجر ٢"/>
    <s v="1-4"/>
    <s v="NG/FO"/>
    <n v="162"/>
    <x v="0"/>
    <x v="1"/>
    <s v="Y"/>
    <s v="not found"/>
    <s v="not found"/>
    <m/>
    <x v="1"/>
    <m/>
    <m/>
    <m/>
    <n v="30.483039000000002"/>
    <n v="49.084712000000003"/>
    <s v="exact"/>
    <s v="Bandar Imam Khomeini"/>
    <s v="Mahshahr"/>
    <m/>
    <s v="Khuzestan"/>
    <x v="2"/>
    <s v="Southern Asia"/>
    <s v="WRI: WRI1008132"/>
    <m/>
    <m/>
    <s v="both"/>
    <s v="Chemicals"/>
    <s v="power"/>
    <s v="1057999"/>
    <n v="1293469"/>
    <s v="L407036"/>
    <s v="G408228"/>
  </r>
  <r>
    <s v="https://www.gem.wiki/Fars_power_station"/>
    <x v="78"/>
    <s v="Fars power station"/>
    <s v="نیروگاهی تجارت فارس"/>
    <s v="1"/>
    <s v="NG/D"/>
    <n v="345"/>
    <x v="0"/>
    <x v="0"/>
    <s v="not found"/>
    <s v="not found"/>
    <s v="not found"/>
    <m/>
    <x v="11"/>
    <m/>
    <m/>
    <m/>
    <n v="29.358699999999999"/>
    <n v="52.615499999999997"/>
    <s v="exact"/>
    <s v="Shiraz"/>
    <m/>
    <m/>
    <s v="Fars"/>
    <x v="2"/>
    <s v="Southern Asia"/>
    <s v="WRI: WRI1008134"/>
    <m/>
    <s v="Fars Tejarat,Fars Combined Cycle Power Plant"/>
    <m/>
    <m/>
    <m/>
    <s v="1045223"/>
    <s v="1131797, 1131798, 1131799"/>
    <s v="L407035"/>
    <s v="G408234"/>
  </r>
  <r>
    <s v="https://www.gem.wiki/Fars_power_station"/>
    <x v="78"/>
    <s v="Fars power station"/>
    <s v="نیروگاهی تجارت فارس"/>
    <s v="2"/>
    <s v="NG/D"/>
    <n v="345"/>
    <x v="0"/>
    <x v="0"/>
    <s v="not found"/>
    <s v="not found"/>
    <s v="not found"/>
    <m/>
    <x v="11"/>
    <m/>
    <m/>
    <m/>
    <n v="29.358699999999999"/>
    <n v="52.615499999999997"/>
    <s v="exact"/>
    <s v="Shiraz"/>
    <m/>
    <m/>
    <s v="Fars"/>
    <x v="2"/>
    <s v="Southern Asia"/>
    <s v="WRI: WRI1008134"/>
    <m/>
    <s v="Fars Tejarat, Fars Combined Cycle Power Plant"/>
    <m/>
    <m/>
    <m/>
    <s v="1045223"/>
    <s v="1131799, 1131800, 1170692"/>
    <s v="L407035"/>
    <s v="G408233"/>
  </r>
  <r>
    <s v="https://www.gem.wiki/Fars_power_station"/>
    <x v="78"/>
    <s v="Fars power station"/>
    <s v="نیروگاهی تجارت فارس"/>
    <s v="3"/>
    <s v="NG/D"/>
    <n v="345"/>
    <x v="0"/>
    <x v="0"/>
    <s v="not found"/>
    <s v="not found"/>
    <s v="not found"/>
    <m/>
    <x v="11"/>
    <m/>
    <m/>
    <m/>
    <n v="29.358699999999999"/>
    <n v="52.615499999999997"/>
    <s v="exact"/>
    <s v="Shiraz"/>
    <m/>
    <m/>
    <s v="Fars"/>
    <x v="2"/>
    <s v="Southern Asia"/>
    <s v="WRI: WRI1008134"/>
    <m/>
    <s v="Fars Tejarat, Fars Combined Cycle Power Plant"/>
    <m/>
    <m/>
    <m/>
    <s v="1045223"/>
    <s v="1171746, 1171747, 1171748"/>
    <s v="L407035"/>
    <s v="G408232"/>
  </r>
  <r>
    <s v="https://www.gem.wiki/Ferdosi_power_station"/>
    <x v="78"/>
    <s v="Ferdosi power station"/>
    <s v="نیروگاه فردوسی"/>
    <s v="CC1"/>
    <s v="NG/FO"/>
    <n v="478"/>
    <x v="0"/>
    <x v="0"/>
    <s v="not found"/>
    <s v="not found"/>
    <s v="not found"/>
    <m/>
    <x v="47"/>
    <m/>
    <m/>
    <m/>
    <n v="36.447935000000001"/>
    <n v="59.402631999999997"/>
    <s v="exact"/>
    <s v="Mashhad"/>
    <m/>
    <m/>
    <s v="Razavi Khorasan"/>
    <x v="2"/>
    <s v="Southern Asia"/>
    <s v="WRI: WRI1008135"/>
    <m/>
    <s v="Ferdowsi, Tous 2"/>
    <m/>
    <m/>
    <m/>
    <s v="1074042"/>
    <s v="1193899, 1193900, 1294104"/>
    <s v="L407034"/>
    <s v="G408241"/>
  </r>
  <r>
    <s v="https://www.gem.wiki/Ferdosi_power_station"/>
    <x v="78"/>
    <s v="Ferdosi power station"/>
    <s v="نیروگاه فردوسی"/>
    <s v="CC2"/>
    <s v="NG/FO"/>
    <n v="478"/>
    <x v="0"/>
    <x v="0"/>
    <s v="not found"/>
    <s v="not found"/>
    <s v="not found"/>
    <m/>
    <x v="47"/>
    <m/>
    <m/>
    <m/>
    <n v="36.447935000000001"/>
    <n v="59.402631999999997"/>
    <s v="exact"/>
    <s v="Mashhad"/>
    <m/>
    <m/>
    <s v="Razavi Khorasan"/>
    <x v="2"/>
    <s v="Southern Asia"/>
    <s v="WRI: WRI1008135"/>
    <m/>
    <s v="Ferdowsi, Tous 2"/>
    <m/>
    <m/>
    <m/>
    <s v="1074042"/>
    <s v="1193901, 1193902, 1294105"/>
    <s v="L407034"/>
    <s v="G408240"/>
  </r>
  <r>
    <s v="https://www.gem.wiki/Ferdosi_power_station"/>
    <x v="78"/>
    <s v="Ferdosi power station"/>
    <s v="نیروگاه فردوسی"/>
    <s v="CC3"/>
    <s v="NG/FO"/>
    <n v="478"/>
    <x v="0"/>
    <x v="0"/>
    <s v="not found"/>
    <s v="not found"/>
    <s v="not found"/>
    <m/>
    <x v="47"/>
    <m/>
    <m/>
    <m/>
    <n v="36.447935000000001"/>
    <n v="59.402631999999997"/>
    <s v="exact"/>
    <s v="Mashhad"/>
    <m/>
    <m/>
    <s v="Razavi Khorasan"/>
    <x v="2"/>
    <s v="Southern Asia"/>
    <s v="WRI: WRI1008135"/>
    <m/>
    <s v="Ferdowsi, Tous 2"/>
    <m/>
    <m/>
    <m/>
    <s v="1074042"/>
    <n v="1193903"/>
    <s v="L407034"/>
    <s v="G408238"/>
  </r>
  <r>
    <s v="https://www.gem.wiki/Genaveh_power_station"/>
    <x v="78"/>
    <s v="Genaveh power station"/>
    <m/>
    <s v="1"/>
    <s v="NG"/>
    <n v="484"/>
    <x v="0"/>
    <x v="0"/>
    <s v="not found"/>
    <s v="not found"/>
    <s v="not found"/>
    <m/>
    <x v="2"/>
    <m/>
    <m/>
    <m/>
    <n v="29.538701"/>
    <n v="50.715071000000002"/>
    <s v="exact"/>
    <s v="Bandar Genaveh"/>
    <m/>
    <m/>
    <s v="Bushehr"/>
    <x v="2"/>
    <s v="Southern Asia"/>
    <s v="WRI: WRI1029945"/>
    <m/>
    <m/>
    <m/>
    <m/>
    <s v="power"/>
    <s v="1074050"/>
    <s v="1212382, 1214802, 1239373"/>
    <s v="L407037"/>
    <s v="G408227"/>
  </r>
  <r>
    <s v="https://www.gem.wiki/Ghadir_Lamerd_power_station"/>
    <x v="78"/>
    <s v="Ghadir Lamerd power station"/>
    <m/>
    <s v="1"/>
    <s v="NG"/>
    <n v="913"/>
    <x v="1"/>
    <x v="0"/>
    <s v="not found"/>
    <s v="not found"/>
    <s v="not found"/>
    <m/>
    <x v="40"/>
    <m/>
    <m/>
    <m/>
    <n v="27.388715000000001"/>
    <n v="53.252209999999998"/>
    <s v="approximate"/>
    <s v="Lamerd"/>
    <m/>
    <m/>
    <s v="Fars"/>
    <x v="2"/>
    <s v="Southern Asia"/>
    <m/>
    <m/>
    <s v="Salco Aluminum power station"/>
    <s v="power"/>
    <s v="Aluminum"/>
    <s v="none"/>
    <s v="1100905"/>
    <s v="1257720, 1293420, 1293421"/>
    <s v="L407078"/>
    <s v="G400944"/>
  </r>
  <r>
    <s v="https://www.gem.wiki/Gilan_power_station"/>
    <x v="78"/>
    <s v="Gilan power station"/>
    <s v="نیروگاه سیکل ترکیبی گیلان"/>
    <s v="1"/>
    <s v="NG/FO"/>
    <n v="435"/>
    <x v="0"/>
    <x v="0"/>
    <s v="not found"/>
    <s v="not found"/>
    <s v="not found"/>
    <m/>
    <x v="44"/>
    <m/>
    <m/>
    <m/>
    <n v="37.1586"/>
    <n v="49.632899999999999"/>
    <s v="exact"/>
    <s v="Behdan"/>
    <m/>
    <s v="Sangar"/>
    <s v="Gilan"/>
    <x v="2"/>
    <s v="Southern Asia"/>
    <s v="WRI: WRI1008139"/>
    <m/>
    <s v="Gilan Combined Cycle Power Plant"/>
    <m/>
    <m/>
    <m/>
    <s v="1031152"/>
    <s v="1116805, 1116806, 1116807"/>
    <s v="L407033"/>
    <s v="G408244"/>
  </r>
  <r>
    <s v="https://www.gem.wiki/Gilan_power_station"/>
    <x v="78"/>
    <s v="Gilan power station"/>
    <s v="نیروگاه سیکل ترکیبی گیلان"/>
    <s v="2"/>
    <s v="NG/FO"/>
    <n v="435"/>
    <x v="0"/>
    <x v="0"/>
    <s v="not found"/>
    <s v="not found"/>
    <s v="not found"/>
    <m/>
    <x v="44"/>
    <m/>
    <m/>
    <m/>
    <n v="37.1586"/>
    <n v="49.632899999999999"/>
    <s v="exact"/>
    <s v="Behdan"/>
    <m/>
    <s v="Sangar"/>
    <s v="Gilan"/>
    <x v="2"/>
    <s v="Southern Asia"/>
    <s v="WRI: WRI1008139"/>
    <m/>
    <s v="Gilan Combined Cycle Power Plant"/>
    <m/>
    <m/>
    <m/>
    <s v="1031152"/>
    <s v="1116808, 1116809, 1116810"/>
    <s v="L407033"/>
    <s v="G408243"/>
  </r>
  <r>
    <s v="https://www.gem.wiki/Gilan_power_station"/>
    <x v="78"/>
    <s v="Gilan power station"/>
    <s v="نیروگاه سیکل ترکیبی گیلان"/>
    <s v="3"/>
    <s v="NG/FO"/>
    <n v="435"/>
    <x v="0"/>
    <x v="0"/>
    <s v="not found"/>
    <s v="not found"/>
    <s v="not found"/>
    <m/>
    <x v="44"/>
    <m/>
    <m/>
    <m/>
    <n v="37.1586"/>
    <n v="49.632899999999999"/>
    <s v="exact"/>
    <s v="Behdan"/>
    <m/>
    <s v="Sangar"/>
    <s v="Gilan"/>
    <x v="2"/>
    <s v="Southern Asia"/>
    <s v="WRI: WRI1008139"/>
    <m/>
    <s v="Gilan Combined Cycle Power Plant"/>
    <m/>
    <m/>
    <m/>
    <s v="1031152"/>
    <s v="1116811, 1116812, 1116813"/>
    <s v="L407033"/>
    <s v="G408242"/>
  </r>
  <r>
    <s v="https://www.gem.wiki/Golgohar_Sirjan_power_station"/>
    <x v="78"/>
    <s v="Golgohar Sirjan power station"/>
    <s v="پروژه احداث نیروگاه گهران"/>
    <s v="1"/>
    <s v="NG"/>
    <n v="492"/>
    <x v="0"/>
    <x v="0"/>
    <s v="not found"/>
    <s v="not found"/>
    <s v="not found"/>
    <m/>
    <x v="0"/>
    <m/>
    <m/>
    <m/>
    <n v="29.151985"/>
    <n v="55.367122999999999"/>
    <s v="exact"/>
    <s v="Sirjan"/>
    <m/>
    <s v="Sangar"/>
    <s v="Kerman"/>
    <x v="2"/>
    <s v="Southern Asia"/>
    <s v="WRI: WRI1008139"/>
    <m/>
    <s v="Gol Gohar Sirjan, Shahid Ahmad Kazemi, Goharan, Golgohar, Sirjan Phase 1, Sirjan Phase 2"/>
    <s v="power"/>
    <s v="Iron &amp; Steel"/>
    <s v="power"/>
    <s v="1075186"/>
    <s v="1214456, 1214457, 1267854"/>
    <s v="L407032"/>
    <s v="G408249"/>
  </r>
  <r>
    <s v="https://www.gem.wiki/Golgohar_Sirjan_power_station"/>
    <x v="78"/>
    <s v="Golgohar Sirjan power station"/>
    <s v="پروژه احداث نیروگاه گهران"/>
    <s v="2-1"/>
    <s v="NG"/>
    <n v="166"/>
    <x v="1"/>
    <x v="1"/>
    <s v="not found"/>
    <s v="not found"/>
    <s v="not found"/>
    <m/>
    <x v="7"/>
    <m/>
    <m/>
    <m/>
    <n v="29.151985"/>
    <n v="55.367122999999999"/>
    <s v="exact"/>
    <s v="Sirjan"/>
    <m/>
    <s v="Sangar"/>
    <s v="Kerman"/>
    <x v="2"/>
    <s v="Southern Asia"/>
    <s v="WRI: WRI1008139"/>
    <m/>
    <s v="Gol Gohar Sirjan, Shahid Ahmad Kazemi, Goharan, Golgohar, Sirjan Phase 1, Sirjan Phase 2"/>
    <s v="power"/>
    <s v="Iron &amp; Steel"/>
    <s v="power"/>
    <s v="1075186"/>
    <n v="1308560"/>
    <s v="L407032"/>
    <s v="G408248"/>
  </r>
  <r>
    <s v="https://www.gem.wiki/Golgohar_Sirjan_power_station"/>
    <x v="78"/>
    <s v="Golgohar Sirjan power station"/>
    <s v="پروژه احداث نیروگاه گهران"/>
    <s v="2-2"/>
    <s v="NG"/>
    <n v="166"/>
    <x v="1"/>
    <x v="1"/>
    <s v="not found"/>
    <s v="not found"/>
    <s v="not found"/>
    <m/>
    <x v="7"/>
    <m/>
    <m/>
    <m/>
    <n v="29.151985"/>
    <n v="55.367122999999999"/>
    <s v="exact"/>
    <s v="Sirjan"/>
    <m/>
    <s v="Sangar"/>
    <s v="Kerman"/>
    <x v="2"/>
    <s v="Southern Asia"/>
    <s v="WRI: WRI1008139"/>
    <m/>
    <s v="Gol Gohar Sirjan, Shahid Ahmad Kazemi, Goharan, Golgohar, Sirjan Phase 1, Sirjan Phase 2"/>
    <s v="power"/>
    <s v="Iron &amp; Steel"/>
    <s v="power"/>
    <s v="1075186"/>
    <n v="1308561"/>
    <s v="L407032"/>
    <s v="G408247"/>
  </r>
  <r>
    <s v="https://www.gem.wiki/Golgohar_Sirjan_power_station"/>
    <x v="78"/>
    <s v="Golgohar Sirjan power station"/>
    <s v="پروژه احداث نیروگاه گهران"/>
    <s v="2-3"/>
    <s v="WSTH-NG"/>
    <n v="160"/>
    <x v="1"/>
    <x v="3"/>
    <s v="not found"/>
    <s v="not found"/>
    <s v="not found"/>
    <m/>
    <x v="40"/>
    <m/>
    <m/>
    <m/>
    <n v="29.151985"/>
    <n v="55.367122999999999"/>
    <s v="exact"/>
    <s v="Sirjan"/>
    <m/>
    <s v="Sangar"/>
    <s v="Kerman"/>
    <x v="2"/>
    <s v="Southern Asia"/>
    <s v="WRI: WRI1008139"/>
    <m/>
    <s v="Gol Gohar Sirjan, Shahid Ahmad Kazemi, Goharan, Golgohar, Sirjan Phase 1, Sirjan Phase 2"/>
    <s v="power"/>
    <s v="Iron &amp; Steel"/>
    <s v="power"/>
    <s v="1075186"/>
    <n v="1308562"/>
    <s v="L407032"/>
    <s v="G408246"/>
  </r>
  <r>
    <s v="https://www.gem.wiki/Golgohar_Sirjan_power_station"/>
    <x v="78"/>
    <s v="Golgohar Sirjan power station"/>
    <s v="پروژه احداث نیروگاه گهران"/>
    <s v="3-1"/>
    <s v="NG"/>
    <n v="327"/>
    <x v="2"/>
    <x v="1"/>
    <s v="not found"/>
    <m/>
    <s v="not found"/>
    <m/>
    <x v="43"/>
    <m/>
    <m/>
    <m/>
    <n v="29.151985"/>
    <n v="55.367122999999999"/>
    <s v="exact"/>
    <s v="Sirjan"/>
    <m/>
    <s v="Sangar"/>
    <s v="Kerman"/>
    <x v="2"/>
    <s v="Southern Asia"/>
    <s v="WRI: WRI1008140"/>
    <m/>
    <s v="Gol Gohar Sirjan, Shahid Ahmad Kazemi, Goharan, Golgohar, Sirjan Phase 1, Sirjan Phase 3"/>
    <s v="power"/>
    <s v="Iron &amp; Steel"/>
    <s v="power"/>
    <s v="1075186"/>
    <m/>
    <s v="L407032"/>
    <s v="G412259"/>
  </r>
  <r>
    <s v="https://www.gem.wiki/Golgohar_Sirjan_power_station"/>
    <x v="78"/>
    <s v="Golgohar Sirjan power station"/>
    <s v="پروژه احداث نیروگاه گهران"/>
    <s v="3-2"/>
    <s v="WSTH-NG"/>
    <n v="182"/>
    <x v="2"/>
    <x v="3"/>
    <s v="not found"/>
    <m/>
    <s v="not found"/>
    <m/>
    <x v="43"/>
    <m/>
    <m/>
    <m/>
    <n v="29.151985"/>
    <n v="55.367122999999999"/>
    <s v="exact"/>
    <s v="Sirjan"/>
    <m/>
    <s v="Sangar"/>
    <s v="Kerman"/>
    <x v="2"/>
    <s v="Southern Asia"/>
    <s v="WRI: WRI1008141"/>
    <m/>
    <s v="Gol Gohar Sirjan, Shahid Ahmad Kazemi, Goharan, Golgohar, Sirjan Phase 1, Sirjan Phase 4"/>
    <s v="power"/>
    <s v="Iron &amp; Steel"/>
    <s v="power"/>
    <s v="1075186"/>
    <m/>
    <s v="L407032"/>
    <s v="G412258"/>
  </r>
  <r>
    <s v="https://www.gem.wiki/Hafez_power_station"/>
    <x v="78"/>
    <s v="Hafez power station"/>
    <s v="نیروگاه حافظ"/>
    <s v="GT1"/>
    <s v="NG/D"/>
    <n v="162"/>
    <x v="0"/>
    <x v="1"/>
    <s v="not found"/>
    <s v="not found"/>
    <s v="not found"/>
    <m/>
    <x v="39"/>
    <m/>
    <m/>
    <m/>
    <n v="29.368009000000001"/>
    <n v="52.611927999999999"/>
    <s v="exact"/>
    <s v="Shiraz"/>
    <m/>
    <m/>
    <s v="Fars"/>
    <x v="2"/>
    <s v="Southern Asia"/>
    <s v="WRI: WRI1008134"/>
    <m/>
    <s v="Fars Gas Power Plant (Hafez), Shiraz Hafez, Fars 2"/>
    <m/>
    <m/>
    <m/>
    <s v="1074046"/>
    <n v="1131797"/>
    <s v="L407031"/>
    <s v="G408255"/>
  </r>
  <r>
    <s v="https://www.gem.wiki/Hafez_power_station"/>
    <x v="78"/>
    <s v="Hafez power station"/>
    <s v="نیروگاه حافظ"/>
    <s v="GT2"/>
    <s v="NG/D"/>
    <n v="162"/>
    <x v="0"/>
    <x v="1"/>
    <s v="not found"/>
    <s v="not found"/>
    <s v="not found"/>
    <m/>
    <x v="39"/>
    <m/>
    <m/>
    <m/>
    <n v="29.368009000000001"/>
    <n v="52.611927999999999"/>
    <s v="exact"/>
    <s v="Shiraz"/>
    <m/>
    <m/>
    <s v="Fars"/>
    <x v="2"/>
    <s v="Southern Asia"/>
    <s v="WRI: WRI1008134"/>
    <m/>
    <s v="Fars Gas Power Plant (Hafez), Shiraz Hafez, Fars 2"/>
    <m/>
    <m/>
    <m/>
    <s v="1074046"/>
    <n v="1131798"/>
    <s v="L407031"/>
    <s v="G408254"/>
  </r>
  <r>
    <s v="https://www.gem.wiki/Hafez_power_station"/>
    <x v="78"/>
    <s v="Hafez power station"/>
    <s v="نیروگاه حافظ"/>
    <s v="GT3"/>
    <s v="NG/D"/>
    <n v="162"/>
    <x v="0"/>
    <x v="1"/>
    <s v="not found"/>
    <s v="not found"/>
    <s v="not found"/>
    <m/>
    <x v="39"/>
    <m/>
    <m/>
    <m/>
    <n v="29.368009000000001"/>
    <n v="52.611927999999999"/>
    <s v="exact"/>
    <s v="Shiraz"/>
    <m/>
    <m/>
    <s v="Fars"/>
    <x v="2"/>
    <s v="Southern Asia"/>
    <s v="WRI: WRI1008134"/>
    <m/>
    <s v="Fars Gas Power Plant (Hafez), Shiraz Hafez, Fars 2"/>
    <m/>
    <m/>
    <m/>
    <s v="1074046"/>
    <n v="1131799"/>
    <s v="L407031"/>
    <s v="G408253"/>
  </r>
  <r>
    <s v="https://www.gem.wiki/Hafez_power_station"/>
    <x v="78"/>
    <s v="Hafez power station"/>
    <s v="نیروگاه حافظ"/>
    <s v="GT4"/>
    <s v="NG/D"/>
    <n v="162"/>
    <x v="0"/>
    <x v="1"/>
    <s v="not found"/>
    <s v="not found"/>
    <s v="not found"/>
    <m/>
    <x v="39"/>
    <m/>
    <m/>
    <m/>
    <n v="29.368009000000001"/>
    <n v="52.611927999999999"/>
    <s v="exact"/>
    <s v="Shiraz"/>
    <m/>
    <m/>
    <s v="Fars"/>
    <x v="2"/>
    <s v="Southern Asia"/>
    <s v="WRI: WRI1008134"/>
    <m/>
    <s v="Fars Gas Power Plant (Hafez), Shiraz Hafez, Fars 2"/>
    <m/>
    <m/>
    <m/>
    <s v="1074046"/>
    <n v="1131800"/>
    <s v="L407031"/>
    <s v="G408252"/>
  </r>
  <r>
    <s v="https://www.gem.wiki/Hafez_power_station"/>
    <x v="78"/>
    <s v="Hafez power station"/>
    <s v="نیروگاه حافظ"/>
    <s v="GT5"/>
    <s v="NG/D"/>
    <n v="162"/>
    <x v="0"/>
    <x v="1"/>
    <s v="not found"/>
    <s v="not found"/>
    <s v="not found"/>
    <m/>
    <x v="39"/>
    <m/>
    <m/>
    <m/>
    <n v="29.368009000000001"/>
    <n v="52.611927999999999"/>
    <s v="exact"/>
    <s v="Shiraz"/>
    <m/>
    <m/>
    <s v="Fars"/>
    <x v="2"/>
    <s v="Southern Asia"/>
    <s v="WRI: WRI1008134"/>
    <m/>
    <s v="Fars Gas Power Plant (Hafez), Shiraz Hafez, Fars 2"/>
    <m/>
    <m/>
    <m/>
    <s v="1074046"/>
    <n v="1171746"/>
    <s v="L407031"/>
    <s v="G408251"/>
  </r>
  <r>
    <s v="https://www.gem.wiki/Hafez_power_station"/>
    <x v="78"/>
    <s v="Hafez power station"/>
    <s v="نیروگاه حافظ"/>
    <s v="GT6"/>
    <s v="NG/D"/>
    <n v="162"/>
    <x v="0"/>
    <x v="1"/>
    <s v="not found"/>
    <s v="not found"/>
    <s v="not found"/>
    <m/>
    <x v="39"/>
    <m/>
    <m/>
    <m/>
    <n v="29.368009000000001"/>
    <n v="52.611927999999999"/>
    <s v="exact"/>
    <s v="Shiraz"/>
    <m/>
    <m/>
    <s v="Fars"/>
    <x v="2"/>
    <s v="Southern Asia"/>
    <s v="WRI: WRI1008134"/>
    <m/>
    <s v="Fars Gas Power Plant (Hafez), Shiraz Hafez, Fars 2"/>
    <m/>
    <m/>
    <m/>
    <s v="1074046"/>
    <n v="1171747"/>
    <s v="L407031"/>
    <s v="G408250"/>
  </r>
  <r>
    <s v="https://www.gem.wiki/Heris_Power_Station"/>
    <x v="78"/>
    <s v="Heris power station"/>
    <s v="نیروگاه سیکل ترکیبی هریس"/>
    <s v="CC1"/>
    <s v="NG"/>
    <n v="490"/>
    <x v="0"/>
    <x v="0"/>
    <s v="not found"/>
    <s v="not found"/>
    <s v="not found"/>
    <m/>
    <x v="0"/>
    <m/>
    <m/>
    <m/>
    <n v="38.225228000000001"/>
    <n v="46.962940000000003"/>
    <s v="exact"/>
    <s v="Heris"/>
    <m/>
    <m/>
    <s v="East Azerbaijan"/>
    <x v="2"/>
    <s v="Southern Asia"/>
    <m/>
    <m/>
    <m/>
    <m/>
    <m/>
    <m/>
    <s v="1061636"/>
    <s v="1191080, 1282059"/>
    <s v="L407077"/>
    <s v="G400938"/>
  </r>
  <r>
    <s v="https://www.gem.wiki/Heris_Power_Station"/>
    <x v="78"/>
    <s v="Heris power station"/>
    <s v="نیروگاه سیکل ترکیبی هریس"/>
    <s v="CC2"/>
    <s v="NG"/>
    <n v="490"/>
    <x v="2"/>
    <x v="0"/>
    <s v="not found"/>
    <s v="not found"/>
    <s v="not found"/>
    <m/>
    <x v="43"/>
    <m/>
    <m/>
    <m/>
    <n v="38.225228000000001"/>
    <n v="46.962940000000003"/>
    <s v="exact"/>
    <s v="Heris"/>
    <m/>
    <m/>
    <s v="East Azerbaijan"/>
    <x v="2"/>
    <s v="Southern Asia"/>
    <m/>
    <m/>
    <m/>
    <m/>
    <m/>
    <m/>
    <s v="1061636"/>
    <s v="1282058, 1293419"/>
    <s v="L407077"/>
    <s v="G400939"/>
  </r>
  <r>
    <s v="https://www.gem.wiki/Hormoz_power_station"/>
    <x v="78"/>
    <s v="Hormoz power station"/>
    <m/>
    <s v="GT1"/>
    <s v="NG"/>
    <n v="160"/>
    <x v="0"/>
    <x v="1"/>
    <s v="not found"/>
    <s v="not found"/>
    <s v="not found"/>
    <m/>
    <x v="34"/>
    <m/>
    <m/>
    <m/>
    <n v="27.122019000000002"/>
    <n v="56.092492"/>
    <s v="approximate"/>
    <s v="Bandar Abbas"/>
    <m/>
    <m/>
    <s v="Hormozgan"/>
    <x v="2"/>
    <s v="Southern Asia"/>
    <m/>
    <m/>
    <m/>
    <s v="power"/>
    <s v="Aluminum"/>
    <s v="power"/>
    <s v="1124648"/>
    <n v="1293487"/>
    <s v="L407030"/>
    <s v="G408257"/>
  </r>
  <r>
    <s v="https://www.gem.wiki/Hormoz_power_station"/>
    <x v="78"/>
    <s v="Hormoz power station"/>
    <m/>
    <s v="ST1"/>
    <s v="WSTH-NG"/>
    <n v="75"/>
    <x v="1"/>
    <x v="3"/>
    <s v="not found"/>
    <s v="not found"/>
    <s v="not found"/>
    <m/>
    <x v="7"/>
    <m/>
    <m/>
    <m/>
    <n v="27.122019000000002"/>
    <n v="56.092492"/>
    <s v="approximate"/>
    <s v="Bandar Abbas"/>
    <m/>
    <m/>
    <s v="Hormozgan"/>
    <x v="2"/>
    <s v="Southern Asia"/>
    <m/>
    <m/>
    <m/>
    <s v="power"/>
    <s v="Aluminum"/>
    <s v="power"/>
    <s v="1124648"/>
    <n v="1293488"/>
    <s v="L407030"/>
    <s v="G408256"/>
  </r>
  <r>
    <s v="https://www.gem.wiki/Imidro_Azimi_power_plant"/>
    <x v="78"/>
    <s v="Imidro Azimi power plant"/>
    <m/>
    <s v="GT"/>
    <s v="NG"/>
    <n v="500"/>
    <x v="2"/>
    <x v="0"/>
    <s v="not found"/>
    <s v="not found"/>
    <s v="not found"/>
    <m/>
    <x v="7"/>
    <m/>
    <m/>
    <m/>
    <n v="35.715297999999997"/>
    <n v="51.404342999999997"/>
    <s v="approximate"/>
    <s v="Tahran"/>
    <m/>
    <m/>
    <s v="Tahran"/>
    <x v="2"/>
    <s v="Southern Asia"/>
    <m/>
    <m/>
    <m/>
    <s v="power"/>
    <s v="Other Metals &amp; Mining"/>
    <s v="power"/>
    <m/>
    <m/>
    <s v="L407808"/>
    <s v="G411062"/>
  </r>
  <r>
    <s v="https://www.gem.wiki/Iranshahr_power_station"/>
    <x v="78"/>
    <s v="Iranshahr power station"/>
    <s v="نیروگاه حرارتی ایرانشهر"/>
    <s v="1-1"/>
    <s v="NG"/>
    <n v="64"/>
    <x v="0"/>
    <x v="1"/>
    <s v="not found"/>
    <s v="not found"/>
    <s v="not found"/>
    <m/>
    <x v="48"/>
    <m/>
    <m/>
    <m/>
    <n v="27.227739320035099"/>
    <n v="60.491050585595801"/>
    <s v="exact"/>
    <s v="Iranshahr"/>
    <m/>
    <m/>
    <s v="Sistan and Baluchestan"/>
    <x v="2"/>
    <s v="Southern Asia"/>
    <s v="WRI: WRI1029948"/>
    <m/>
    <s v="Bampur, Bampour, Vam Pour"/>
    <m/>
    <m/>
    <m/>
    <s v="1028904"/>
    <n v="1166883"/>
    <s v="L407029"/>
    <s v="G408262"/>
  </r>
  <r>
    <s v="https://www.gem.wiki/Iranshahr_power_station"/>
    <x v="78"/>
    <s v="Iranshahr power station"/>
    <s v="نیروگاه حرارتی ایرانشهر"/>
    <s v="1-2"/>
    <s v="NG"/>
    <n v="64"/>
    <x v="0"/>
    <x v="1"/>
    <s v="not found"/>
    <s v="not found"/>
    <s v="not found"/>
    <m/>
    <x v="44"/>
    <m/>
    <m/>
    <m/>
    <n v="27.227739320035099"/>
    <n v="60.491050585595801"/>
    <s v="exact"/>
    <s v="Iranshahr"/>
    <m/>
    <m/>
    <s v="Sistan and Baluchestan"/>
    <x v="2"/>
    <s v="Southern Asia"/>
    <s v="WRI: WRI1029948"/>
    <m/>
    <s v="Bampur, Bampour, Vam Pour"/>
    <m/>
    <m/>
    <m/>
    <s v="1028904"/>
    <n v="1166884"/>
    <s v="L407029"/>
    <s v="G408261"/>
  </r>
  <r>
    <s v="https://www.gem.wiki/Iranshahr_power_station"/>
    <x v="78"/>
    <s v="Iranshahr power station"/>
    <s v="نیروگاه حرارتی ایرانشهر"/>
    <s v="1-3"/>
    <s v="NG"/>
    <n v="64"/>
    <x v="0"/>
    <x v="1"/>
    <s v="not found"/>
    <s v="not found"/>
    <s v="not found"/>
    <m/>
    <x v="10"/>
    <m/>
    <m/>
    <m/>
    <n v="27.227739320035099"/>
    <n v="60.491050585595801"/>
    <s v="exact"/>
    <s v="Iranshahr"/>
    <m/>
    <m/>
    <s v="Sistan and Baluchestan"/>
    <x v="2"/>
    <s v="Southern Asia"/>
    <s v="WRI: WRI1029948"/>
    <m/>
    <s v="Bampur, Bampour, Vam Pour"/>
    <m/>
    <m/>
    <m/>
    <s v="1028904"/>
    <n v="1166885"/>
    <s v="L407029"/>
    <s v="G408260"/>
  </r>
  <r>
    <s v="https://www.gem.wiki/Iranshahr_power_station"/>
    <x v="78"/>
    <s v="Iranshahr power station"/>
    <s v="نیروگاه حرارتی ایرانشهر"/>
    <s v="1-4"/>
    <s v="NG"/>
    <n v="64"/>
    <x v="0"/>
    <x v="1"/>
    <s v="not found"/>
    <s v="not found"/>
    <s v="not found"/>
    <m/>
    <x v="16"/>
    <m/>
    <m/>
    <m/>
    <n v="27.227739320035099"/>
    <n v="60.491050585595801"/>
    <s v="exact"/>
    <s v="Iranshahr"/>
    <m/>
    <m/>
    <s v="Sistan and Baluchestan"/>
    <x v="2"/>
    <s v="Southern Asia"/>
    <s v="WRI: WRI1029948"/>
    <m/>
    <s v="Bampur, Bampour, Vam Pour"/>
    <m/>
    <m/>
    <m/>
    <s v="1028904"/>
    <n v="1166886"/>
    <s v="L407029"/>
    <s v="G408259"/>
  </r>
  <r>
    <s v="https://www.gem.wiki/Iranshahr_power_station"/>
    <x v="78"/>
    <s v="Iranshahr power station"/>
    <s v="نیروگاه حرارتی ایرانشهر"/>
    <s v="2-1"/>
    <s v="NG/FO"/>
    <n v="484"/>
    <x v="0"/>
    <x v="0"/>
    <s v="not found"/>
    <s v="not found"/>
    <s v="not found"/>
    <m/>
    <x v="13"/>
    <m/>
    <m/>
    <m/>
    <n v="27.227739320035099"/>
    <n v="60.491050585595801"/>
    <s v="exact"/>
    <s v="Iranshahr"/>
    <m/>
    <m/>
    <s v="Sistan and Baluchestan"/>
    <x v="2"/>
    <s v="Southern Asia"/>
    <s v="Reconnecting Asia: b6a7360b-9118-436d-b9a4-bb01bd65181f"/>
    <m/>
    <s v="Bampur, Bampour, Vam Pour"/>
    <m/>
    <m/>
    <m/>
    <s v="1103393"/>
    <s v="1261760, 1261761, 1267135"/>
    <s v="L407029"/>
    <s v="G408258"/>
  </r>
  <r>
    <s v="https://www.gem.wiki/Isfahan_power_station"/>
    <x v="78"/>
    <s v="Isfahan power station"/>
    <s v="(اصفهان) اسلام آباد"/>
    <s v="3"/>
    <s v="NG"/>
    <n v="120"/>
    <x v="0"/>
    <x v="3"/>
    <s v="not found"/>
    <s v="not found"/>
    <s v="not found"/>
    <m/>
    <x v="35"/>
    <m/>
    <m/>
    <m/>
    <n v="32.625906999999998"/>
    <n v="51.571551999999997"/>
    <s v="exact"/>
    <s v="Isfahan"/>
    <m/>
    <m/>
    <s v="Isfahan"/>
    <x v="2"/>
    <s v="Southern Asia"/>
    <s v="WRI: WRI: WRI1029948"/>
    <m/>
    <s v="Islam Abad, Islamabad, Esfahan, Zobahan"/>
    <m/>
    <m/>
    <m/>
    <s v="1045224"/>
    <n v="1114259"/>
    <s v="L407028"/>
    <s v="G408265"/>
  </r>
  <r>
    <s v="https://www.gem.wiki/Isfahan_power_station"/>
    <x v="78"/>
    <s v="Isfahan power station"/>
    <s v="(اصفهان) اسلام آباد"/>
    <s v="4"/>
    <s v="NG"/>
    <n v="320"/>
    <x v="0"/>
    <x v="3"/>
    <s v="not found"/>
    <s v="not found"/>
    <s v="not found"/>
    <m/>
    <x v="51"/>
    <m/>
    <m/>
    <m/>
    <n v="32.625906999999998"/>
    <n v="51.571551999999997"/>
    <s v="exact"/>
    <s v="Isfahan"/>
    <m/>
    <m/>
    <s v="Isfahan"/>
    <x v="2"/>
    <s v="Southern Asia"/>
    <s v="WRI: WRI: WRI1029948"/>
    <m/>
    <s v="Islam Abad, Islamabad, Esfahan, Zobahan"/>
    <m/>
    <m/>
    <m/>
    <s v="1045224"/>
    <n v="1114264"/>
    <s v="L407028"/>
    <s v="G408264"/>
  </r>
  <r>
    <s v="https://www.gem.wiki/Isfahan_power_station"/>
    <x v="78"/>
    <s v="Isfahan power station"/>
    <s v="(اصفهان) اسلام آباد"/>
    <s v="5"/>
    <s v="NG"/>
    <n v="320"/>
    <x v="0"/>
    <x v="3"/>
    <s v="not found"/>
    <s v="not found"/>
    <s v="not found"/>
    <m/>
    <x v="12"/>
    <m/>
    <m/>
    <m/>
    <n v="32.625906999999998"/>
    <n v="51.571551999999997"/>
    <s v="exact"/>
    <s v="Isfahan"/>
    <m/>
    <m/>
    <s v="Isfahan"/>
    <x v="2"/>
    <s v="Southern Asia"/>
    <s v="WRI: WRI: WRI1029948"/>
    <m/>
    <s v="Islam Abad, Islamabad, Esfahan, Zobahan"/>
    <m/>
    <m/>
    <m/>
    <s v="1045224"/>
    <n v="1114265"/>
    <s v="L407028"/>
    <s v="G408263"/>
  </r>
  <r>
    <s v="https://www.gem.wiki/Isin_power_plant"/>
    <x v="78"/>
    <s v="Isin power plant"/>
    <s v="نیروگاه ایسین, نیروگاه گنو"/>
    <s v="GT1"/>
    <s v="NG/FO"/>
    <n v="162"/>
    <x v="0"/>
    <x v="1"/>
    <s v="not found"/>
    <s v="not found"/>
    <s v="not found"/>
    <m/>
    <x v="2"/>
    <m/>
    <m/>
    <m/>
    <n v="27.302265999999999"/>
    <n v="56.303452999999998"/>
    <s v="exact"/>
    <s v="Bandar Abbas"/>
    <m/>
    <m/>
    <s v="Hormozgan"/>
    <x v="2"/>
    <s v="Southern Asia"/>
    <m/>
    <m/>
    <s v="Esin, GNU power plant, Hormozgan Gas Power Plant"/>
    <s v="power"/>
    <s v="Agriculture"/>
    <s v="power"/>
    <m/>
    <m/>
    <s v="L407027"/>
    <s v="G408271"/>
  </r>
  <r>
    <s v="https://www.gem.wiki/Isin_power_plant"/>
    <x v="78"/>
    <s v="Isin power plant"/>
    <s v="نیروگاه ایسین, نیروگاه گنو"/>
    <s v="GT2"/>
    <s v="NG/FO"/>
    <n v="162"/>
    <x v="0"/>
    <x v="1"/>
    <s v="not found"/>
    <s v="not found"/>
    <s v="not found"/>
    <m/>
    <x v="2"/>
    <m/>
    <m/>
    <m/>
    <n v="27.302265999999999"/>
    <n v="56.303452999999998"/>
    <s v="exact"/>
    <s v="Bandar Abbas"/>
    <m/>
    <m/>
    <s v="Hormozgan"/>
    <x v="2"/>
    <s v="Southern Asia"/>
    <m/>
    <m/>
    <s v="Esin, GNU power plant, Hormozgan Gas Power Plant"/>
    <s v="power"/>
    <s v="Agriculture"/>
    <s v="power"/>
    <m/>
    <m/>
    <s v="L407027"/>
    <s v="G408270"/>
  </r>
  <r>
    <s v="https://www.gem.wiki/Isin_power_plant"/>
    <x v="78"/>
    <s v="Isin power plant"/>
    <s v="نیروگاه ایسین, نیروگاه گنو"/>
    <s v="GT3"/>
    <s v="NG/FO"/>
    <n v="162"/>
    <x v="0"/>
    <x v="1"/>
    <s v="not found"/>
    <s v="not found"/>
    <s v="not found"/>
    <m/>
    <x v="2"/>
    <m/>
    <m/>
    <m/>
    <n v="27.302265999999999"/>
    <n v="56.303452999999998"/>
    <s v="exact"/>
    <s v="Bandar Abbas"/>
    <m/>
    <m/>
    <s v="Hormozgan"/>
    <x v="2"/>
    <s v="Southern Asia"/>
    <m/>
    <m/>
    <s v="Esin, GNU power plant, Hormozgan Gas Power Plant"/>
    <s v="power"/>
    <s v="Agriculture"/>
    <s v="power"/>
    <m/>
    <m/>
    <s v="L407027"/>
    <s v="G408269"/>
  </r>
  <r>
    <s v="https://www.gem.wiki/Isin_power_plant"/>
    <x v="78"/>
    <s v="Isin power plant"/>
    <s v="نیروگاه ایسین, نیروگاه گنو"/>
    <s v="GT4"/>
    <s v="NG/FO"/>
    <n v="162"/>
    <x v="0"/>
    <x v="1"/>
    <s v="not found"/>
    <s v="not found"/>
    <s v="not found"/>
    <m/>
    <x v="2"/>
    <m/>
    <m/>
    <m/>
    <n v="27.302265999999999"/>
    <n v="56.303452999999998"/>
    <s v="exact"/>
    <s v="Bandar Abbas"/>
    <m/>
    <m/>
    <s v="Hormozgan"/>
    <x v="2"/>
    <s v="Southern Asia"/>
    <m/>
    <m/>
    <s v="Esin, GNU power plant, Hormozgan Gas Power Plant"/>
    <s v="power"/>
    <s v="Agriculture"/>
    <s v="power"/>
    <m/>
    <m/>
    <s v="L407027"/>
    <s v="G408268"/>
  </r>
  <r>
    <s v="https://www.gem.wiki/Isin_power_plant"/>
    <x v="78"/>
    <s v="Isin power plant"/>
    <s v="نیروگاه ایسین, نیروگاه گنو"/>
    <s v="ST1"/>
    <s v="WSTH-NG"/>
    <n v="176"/>
    <x v="5"/>
    <x v="3"/>
    <s v="not found"/>
    <m/>
    <m/>
    <m/>
    <x v="45"/>
    <m/>
    <m/>
    <m/>
    <n v="27.302265999999999"/>
    <n v="56.303452999999998"/>
    <s v="exact"/>
    <s v="Bandar Abbas"/>
    <m/>
    <m/>
    <s v="Hormozgan"/>
    <x v="2"/>
    <s v="Southern Asia"/>
    <m/>
    <m/>
    <s v="Esin, GNU power plant, Hormozgan Gas Power Plant"/>
    <s v="power"/>
    <s v="Agriculture"/>
    <s v="power"/>
    <m/>
    <m/>
    <s v="L407027"/>
    <s v="G408267"/>
  </r>
  <r>
    <s v="https://www.gem.wiki/Isin_power_plant"/>
    <x v="78"/>
    <s v="Isin power plant"/>
    <s v="نیروگاه ایسین, نیروگاه گنو"/>
    <s v="ST2"/>
    <s v="WSTH-NG"/>
    <n v="176"/>
    <x v="5"/>
    <x v="3"/>
    <s v="not found"/>
    <m/>
    <m/>
    <m/>
    <x v="45"/>
    <m/>
    <m/>
    <m/>
    <n v="27.302265999999999"/>
    <n v="56.303452999999998"/>
    <s v="exact"/>
    <s v="Bandar Abbas"/>
    <m/>
    <m/>
    <s v="Hormozgan"/>
    <x v="2"/>
    <s v="Southern Asia"/>
    <m/>
    <m/>
    <s v="Esin, GNU power plant, Hormozgan Gas Power Plant"/>
    <s v="power"/>
    <s v="Agriculture"/>
    <s v="power"/>
    <m/>
    <m/>
    <s v="L407027"/>
    <s v="G408266"/>
  </r>
  <r>
    <s v="https://www.gem.wiki/Jahrom_power_station"/>
    <x v="78"/>
    <s v="Jahrom power station"/>
    <s v="نیروگاه سیکل ترکیبی جهرم"/>
    <s v="CC1"/>
    <s v="NG/FO"/>
    <n v="478"/>
    <x v="0"/>
    <x v="0"/>
    <s v="not found"/>
    <s v="not found"/>
    <s v="not found"/>
    <m/>
    <x v="0"/>
    <m/>
    <m/>
    <m/>
    <n v="28.703299999999999"/>
    <n v="53.545000000000002"/>
    <s v="exact"/>
    <s v="Jahrom"/>
    <m/>
    <m/>
    <s v="Fars"/>
    <x v="2"/>
    <s v="Southern Asia"/>
    <s v="WRI: WRI1008144"/>
    <m/>
    <m/>
    <m/>
    <m/>
    <s v="power"/>
    <s v="1031079"/>
    <s v="1190287, 1190288, 1212346"/>
    <s v="L407026"/>
    <s v="G408276"/>
  </r>
  <r>
    <s v="https://www.gem.wiki/Jahrom_power_station"/>
    <x v="78"/>
    <s v="Jahrom power station"/>
    <s v="نیروگاه سیکل ترکیبی جهرم"/>
    <s v="CC2"/>
    <s v="NG/FO"/>
    <n v="478"/>
    <x v="0"/>
    <x v="0"/>
    <s v="not found"/>
    <s v="not found"/>
    <s v="not found"/>
    <m/>
    <x v="0"/>
    <m/>
    <m/>
    <m/>
    <n v="28.703299999999999"/>
    <n v="53.545000000000002"/>
    <s v="exact"/>
    <s v="Jahrom"/>
    <m/>
    <m/>
    <s v="Fars"/>
    <x v="2"/>
    <s v="Southern Asia"/>
    <s v="WRI: WRI1008144"/>
    <m/>
    <m/>
    <m/>
    <m/>
    <s v="power"/>
    <s v="1031079"/>
    <s v="1190289, 1190290,1212347"/>
    <s v="L407026"/>
    <s v="G408275"/>
  </r>
  <r>
    <s v="https://www.gem.wiki/Jahrom_power_station"/>
    <x v="78"/>
    <s v="Jahrom power station"/>
    <s v="نیروگاه سیکل ترکیبی جهرم"/>
    <s v="CC3"/>
    <s v="NG/FO"/>
    <n v="478"/>
    <x v="0"/>
    <x v="0"/>
    <s v="not found"/>
    <s v="not found"/>
    <s v="not found"/>
    <m/>
    <x v="0"/>
    <m/>
    <m/>
    <m/>
    <n v="28.703299999999999"/>
    <n v="53.545000000000002"/>
    <s v="exact"/>
    <s v="Jahrom"/>
    <m/>
    <m/>
    <s v="Fars"/>
    <x v="2"/>
    <s v="Southern Asia"/>
    <s v="WRI: WRI1008144"/>
    <m/>
    <m/>
    <m/>
    <m/>
    <s v="power"/>
    <s v="1031079"/>
    <s v="1212344, 1212345, 1212348"/>
    <s v="L407026"/>
    <s v="G408274"/>
  </r>
  <r>
    <s v="https://www.gem.wiki/Kashan_power_station"/>
    <x v="78"/>
    <s v="Kashan power station"/>
    <m/>
    <s v="1"/>
    <s v="NG"/>
    <n v="484"/>
    <x v="0"/>
    <x v="0"/>
    <s v="not found"/>
    <s v="not found"/>
    <s v="not found"/>
    <m/>
    <x v="0"/>
    <m/>
    <m/>
    <m/>
    <n v="33.866079999999997"/>
    <n v="51.694676999999999"/>
    <s v="exact"/>
    <s v="Kashan"/>
    <m/>
    <m/>
    <s v="Isfahan"/>
    <x v="2"/>
    <s v="Southern Asia"/>
    <m/>
    <m/>
    <s v="Kashan Aran"/>
    <m/>
    <m/>
    <m/>
    <s v="1074048"/>
    <s v="1212379, 1214482, 296816"/>
    <s v="L407025"/>
    <s v="G408277"/>
  </r>
  <r>
    <s v="https://www.gem.wiki/Kazeroon_power_station"/>
    <x v="78"/>
    <s v="Kazeroon power station"/>
    <s v="نیروگاه سیکل ترکیبی کازرون"/>
    <s v="1"/>
    <s v="NG/FO"/>
    <n v="416"/>
    <x v="0"/>
    <x v="0"/>
    <s v="not found"/>
    <s v="not found"/>
    <s v="not found"/>
    <m/>
    <x v="21"/>
    <m/>
    <m/>
    <m/>
    <n v="29.562836000000001"/>
    <n v="51.695856999999997"/>
    <s v="exact"/>
    <s v="Kazerun"/>
    <m/>
    <m/>
    <s v="Fars"/>
    <x v="2"/>
    <s v="Southern Asia"/>
    <s v="WRI: WRI1008152"/>
    <m/>
    <s v="Kazerun, Kazeroun"/>
    <m/>
    <m/>
    <s v="power"/>
    <s v="1031082"/>
    <s v="1124529, 1124530, 1166851"/>
    <s v="L407024"/>
    <s v="G408278"/>
  </r>
  <r>
    <s v="https://www.gem.wiki/Kazeroon_power_station"/>
    <x v="78"/>
    <s v="Kazeroon power station"/>
    <s v="نیروگاه سیکل ترکیبی کازرون"/>
    <s v="2"/>
    <s v="NG/FO"/>
    <n v="478"/>
    <x v="0"/>
    <x v="0"/>
    <s v="not found"/>
    <s v="not found"/>
    <s v="not found"/>
    <m/>
    <x v="21"/>
    <m/>
    <m/>
    <m/>
    <n v="29.562836000000001"/>
    <n v="51.695856999999997"/>
    <s v="exact"/>
    <s v="Kazerun"/>
    <m/>
    <m/>
    <s v="Fars"/>
    <x v="2"/>
    <s v="Southern Asia"/>
    <s v="WRI: WRI1008152"/>
    <m/>
    <s v="Kazerun, Kazeroun"/>
    <m/>
    <m/>
    <s v="power"/>
    <s v="1031082"/>
    <s v="1178494, 1178495, 1178498"/>
    <s v="L407024"/>
    <s v="G411254"/>
  </r>
  <r>
    <s v="https://www.gem.wiki/Kazeroon_power_station"/>
    <x v="78"/>
    <s v="Kazeroon power station"/>
    <s v="نیروگاه سیکل ترکیبی کازرون"/>
    <s v="3"/>
    <s v="NG/FO"/>
    <n v="478"/>
    <x v="0"/>
    <x v="0"/>
    <s v="not found"/>
    <s v="not found"/>
    <s v="not found"/>
    <m/>
    <x v="21"/>
    <m/>
    <m/>
    <m/>
    <n v="29.562836000000001"/>
    <n v="51.695856999999997"/>
    <s v="exact"/>
    <s v="Kazerun"/>
    <m/>
    <m/>
    <s v="Fars"/>
    <x v="2"/>
    <s v="Southern Asia"/>
    <s v="WRI: WRI1008152"/>
    <m/>
    <s v="Kazerun, Kazeroun"/>
    <m/>
    <m/>
    <s v="power"/>
    <s v="1031082"/>
    <s v="1178496, 1178497, 1178499"/>
    <s v="L407024"/>
    <s v="G411253"/>
  </r>
  <r>
    <s v="https://www.gem.wiki/Kerman_power_station"/>
    <x v="78"/>
    <s v="Kerman power station"/>
    <s v="نیروگاه برق کرمان"/>
    <s v="1"/>
    <s v="NG/D"/>
    <n v="478"/>
    <x v="0"/>
    <x v="0"/>
    <s v="not found"/>
    <s v="not found"/>
    <s v="not found"/>
    <m/>
    <x v="9"/>
    <m/>
    <m/>
    <m/>
    <n v="30.21"/>
    <n v="56.793199999999999"/>
    <s v="exact"/>
    <s v="Kerman"/>
    <m/>
    <m/>
    <s v="Kerman"/>
    <x v="2"/>
    <s v="Southern Asia"/>
    <s v="WRI: WRI1008153"/>
    <m/>
    <m/>
    <m/>
    <m/>
    <s v="power"/>
    <s v="1031083"/>
    <s v="1178488, 1178489, 1185796"/>
    <s v="L407023"/>
    <s v="G408282"/>
  </r>
  <r>
    <s v="https://www.gem.wiki/Kerman_power_station"/>
    <x v="78"/>
    <s v="Kerman power station"/>
    <s v="نیروگاه برق کرمان"/>
    <s v="2"/>
    <s v="NG/D"/>
    <n v="478"/>
    <x v="0"/>
    <x v="0"/>
    <s v="not found"/>
    <s v="not found"/>
    <s v="not found"/>
    <m/>
    <x v="9"/>
    <m/>
    <m/>
    <m/>
    <n v="30.21"/>
    <n v="56.793199999999999"/>
    <s v="exact"/>
    <s v="Kerman"/>
    <m/>
    <m/>
    <s v="Kerman"/>
    <x v="2"/>
    <s v="Southern Asia"/>
    <s v="WRI: WRI1008153"/>
    <m/>
    <m/>
    <m/>
    <m/>
    <s v="power"/>
    <s v="1031083"/>
    <s v="1185496, 1185497, 1214929"/>
    <s v="L407023"/>
    <s v="G408281"/>
  </r>
  <r>
    <s v="https://www.gem.wiki/Kerman_power_station"/>
    <x v="78"/>
    <s v="Kerman power station"/>
    <s v="نیروگاه برق کرمان"/>
    <s v="3"/>
    <s v="NG/D"/>
    <n v="478"/>
    <x v="0"/>
    <x v="0"/>
    <s v="not found"/>
    <s v="not found"/>
    <s v="not found"/>
    <m/>
    <x v="9"/>
    <m/>
    <m/>
    <m/>
    <n v="30.21"/>
    <n v="56.793199999999999"/>
    <s v="exact"/>
    <s v="Kerman"/>
    <m/>
    <m/>
    <s v="Kerman"/>
    <x v="2"/>
    <s v="Southern Asia"/>
    <s v="WRI: WRI1008153"/>
    <m/>
    <m/>
    <m/>
    <m/>
    <s v="power"/>
    <s v="1031083"/>
    <s v="1193874, 1193875, 1214930"/>
    <s v="L407023"/>
    <s v="G408280"/>
  </r>
  <r>
    <s v="https://www.gem.wiki/Kerman_power_station"/>
    <x v="78"/>
    <s v="Kerman power station"/>
    <s v="نیروگاه برق کرمان"/>
    <s v="4"/>
    <s v="NG/D"/>
    <n v="478"/>
    <x v="0"/>
    <x v="0"/>
    <s v="not found"/>
    <s v="not found"/>
    <s v="not found"/>
    <m/>
    <x v="9"/>
    <m/>
    <m/>
    <m/>
    <n v="30.21"/>
    <n v="56.793199999999999"/>
    <s v="exact"/>
    <s v="Kerman"/>
    <m/>
    <m/>
    <s v="Kerman"/>
    <x v="2"/>
    <s v="Southern Asia"/>
    <s v="WRI: WRI1008153"/>
    <m/>
    <m/>
    <m/>
    <m/>
    <s v="power"/>
    <s v="1031083"/>
    <s v="1193876, 1193877, 1185797"/>
    <s v="L407023"/>
    <s v="G408279"/>
  </r>
  <r>
    <s v="https://www.gem.wiki/Khonj_power_station"/>
    <x v="78"/>
    <s v="Khonj power station"/>
    <s v="نیروگاه سیکل ترکیبی جنوب فارس"/>
    <s v="1"/>
    <s v="NG"/>
    <n v="913"/>
    <x v="1"/>
    <x v="0"/>
    <s v="not found"/>
    <s v="not found"/>
    <s v="not found"/>
    <m/>
    <x v="43"/>
    <m/>
    <m/>
    <m/>
    <n v="27.8827043"/>
    <n v="53.4284076"/>
    <s v="approximate"/>
    <s v="Khonj"/>
    <m/>
    <m/>
    <s v="Fars"/>
    <x v="2"/>
    <s v="Southern Asia"/>
    <m/>
    <m/>
    <s v="South Fars combined cycle power plant"/>
    <m/>
    <m/>
    <m/>
    <s v="1124649"/>
    <s v="1293489, 1293490, 1293491"/>
    <s v="L407082"/>
    <s v="G400947"/>
  </r>
  <r>
    <s v="https://www.gem.wiki/Khoramabad_power_station"/>
    <x v="78"/>
    <s v="Khoramabad power station"/>
    <s v="نیروگاه سیکل ترکیبی خرم آباد"/>
    <s v="CC1"/>
    <s v="NG/D"/>
    <n v="484"/>
    <x v="0"/>
    <x v="0"/>
    <s v="not found"/>
    <s v="not found"/>
    <s v="not found"/>
    <m/>
    <x v="49"/>
    <m/>
    <m/>
    <m/>
    <n v="33.373823000000002"/>
    <n v="48.401077999999998"/>
    <s v="exact"/>
    <s v="Khoramabad"/>
    <m/>
    <m/>
    <s v="Lorestan"/>
    <x v="2"/>
    <s v="Southern Asia"/>
    <m/>
    <m/>
    <s v="Khorramabad Combined Cycle Power Plant"/>
    <m/>
    <m/>
    <s v="power"/>
    <s v="1064847"/>
    <s v="1212357, 1212358, 1282644"/>
    <s v="L407081"/>
    <s v="G400940"/>
  </r>
  <r>
    <s v="https://www.gem.wiki/Khoramabad_power_station"/>
    <x v="78"/>
    <s v="Khoramabad power station"/>
    <s v="نیروگاه سیکل ترکیبی خرم آباد"/>
    <s v="GT3"/>
    <s v="NG/D"/>
    <n v="162"/>
    <x v="1"/>
    <x v="1"/>
    <s v="not found"/>
    <s v="not found"/>
    <s v="not found"/>
    <m/>
    <x v="43"/>
    <m/>
    <m/>
    <m/>
    <n v="33.373823000000002"/>
    <n v="48.401077999999998"/>
    <s v="exact"/>
    <s v="Khoramabad"/>
    <m/>
    <m/>
    <s v="Lorestan"/>
    <x v="2"/>
    <s v="Southern Asia"/>
    <m/>
    <m/>
    <s v="Khorramabad Combined Cycle Power Plant"/>
    <m/>
    <m/>
    <s v="power"/>
    <s v="1064847"/>
    <n v="1212359"/>
    <s v="L407081"/>
    <s v="G408508"/>
  </r>
  <r>
    <s v="https://www.gem.wiki/Khoramabad_power_station"/>
    <x v="78"/>
    <s v="Khoramabad power station"/>
    <s v="نیروگاه سیکل ترکیبی خرم آباد"/>
    <s v="GT4"/>
    <s v="NG/D"/>
    <n v="162"/>
    <x v="1"/>
    <x v="1"/>
    <s v="not found"/>
    <s v="not found"/>
    <s v="not found"/>
    <m/>
    <x v="43"/>
    <m/>
    <m/>
    <m/>
    <n v="33.373823000000002"/>
    <n v="48.401077999999998"/>
    <s v="exact"/>
    <s v="Khoramabad"/>
    <m/>
    <m/>
    <s v="Lorestan"/>
    <x v="2"/>
    <s v="Southern Asia"/>
    <m/>
    <m/>
    <s v="Khorramabad Combined Cycle Power Plant"/>
    <m/>
    <m/>
    <s v="power"/>
    <s v="1064847"/>
    <n v="1212360"/>
    <s v="L407081"/>
    <s v="G408509"/>
  </r>
  <r>
    <s v="https://www.gem.wiki/Khoramabad_power_station"/>
    <x v="78"/>
    <s v="Khoramabad power station"/>
    <s v="نیروگاه سیکل ترکیبی خرم آباد"/>
    <s v="ST2"/>
    <s v="NG/D"/>
    <n v="160"/>
    <x v="1"/>
    <x v="3"/>
    <s v="not found"/>
    <s v="not found"/>
    <s v="not found"/>
    <m/>
    <x v="43"/>
    <m/>
    <m/>
    <m/>
    <n v="33.373823000000002"/>
    <n v="48.401077999999998"/>
    <s v="exact"/>
    <s v="Khoramabad"/>
    <m/>
    <m/>
    <s v="Lorestan"/>
    <x v="2"/>
    <s v="Southern Asia"/>
    <m/>
    <m/>
    <s v="Khorramabad Combined Cycle Power Plant"/>
    <m/>
    <m/>
    <s v="power"/>
    <s v="1064847"/>
    <n v="1282645"/>
    <s v="L407081"/>
    <s v="G408506"/>
  </r>
  <r>
    <s v="https://www.gem.wiki/Khorramshahr_power_station"/>
    <x v="78"/>
    <s v="Khorramshahr power station"/>
    <s v="نیروگاه سیکل ترکیبی خرمشهر"/>
    <s v="1"/>
    <s v="NG/FO"/>
    <n v="162"/>
    <x v="0"/>
    <x v="1"/>
    <s v="not found"/>
    <s v="not found"/>
    <s v="not found"/>
    <m/>
    <x v="1"/>
    <m/>
    <m/>
    <m/>
    <n v="30.482362999999999"/>
    <n v="48.248559"/>
    <s v="exact"/>
    <s v="Khorramshahr"/>
    <m/>
    <m/>
    <s v="Khuzestan"/>
    <x v="2"/>
    <s v="Southern Asia"/>
    <s v="WRI: WRI1008157"/>
    <m/>
    <s v="Koramshahr"/>
    <m/>
    <m/>
    <s v="power"/>
    <s v="1074045"/>
    <n v="1212365"/>
    <s v="L407022"/>
    <s v="G408290"/>
  </r>
  <r>
    <s v="https://www.gem.wiki/Khorramshahr_power_station"/>
    <x v="78"/>
    <s v="Khorramshahr power station"/>
    <s v="نیروگاه سیکل ترکیبی خرمشهر"/>
    <s v="2"/>
    <s v="NG/FO"/>
    <n v="162"/>
    <x v="0"/>
    <x v="1"/>
    <s v="not found"/>
    <s v="not found"/>
    <s v="not found"/>
    <m/>
    <x v="1"/>
    <m/>
    <m/>
    <m/>
    <n v="30.482362999999999"/>
    <n v="48.248559"/>
    <s v="exact"/>
    <s v="Khorramshahr"/>
    <m/>
    <m/>
    <s v="Khuzestan"/>
    <x v="2"/>
    <s v="Southern Asia"/>
    <s v="WRI: WRI1008157"/>
    <m/>
    <s v="Koramshahr"/>
    <m/>
    <m/>
    <s v="power"/>
    <s v="1074045"/>
    <n v="1212366"/>
    <s v="L407022"/>
    <s v="G408289"/>
  </r>
  <r>
    <s v="https://www.gem.wiki/Khorramshahr_power_station"/>
    <x v="78"/>
    <s v="Khorramshahr power station"/>
    <s v="نیروگاه سیکل ترکیبی خرمشهر"/>
    <s v="3"/>
    <s v="NG/FO"/>
    <n v="162"/>
    <x v="0"/>
    <x v="1"/>
    <s v="not found"/>
    <s v="not found"/>
    <s v="not found"/>
    <m/>
    <x v="1"/>
    <m/>
    <m/>
    <m/>
    <n v="30.482362999999999"/>
    <n v="48.248559"/>
    <s v="exact"/>
    <s v="Khorramshahr"/>
    <m/>
    <m/>
    <s v="Khuzestan"/>
    <x v="2"/>
    <s v="Southern Asia"/>
    <s v="WRI: WRI1008157"/>
    <m/>
    <s v="Koramshahr"/>
    <m/>
    <m/>
    <s v="power"/>
    <s v="1074045"/>
    <n v="1212367"/>
    <s v="L407022"/>
    <s v="G408288"/>
  </r>
  <r>
    <s v="https://www.gem.wiki/Khorramshahr_power_station"/>
    <x v="78"/>
    <s v="Khorramshahr power station"/>
    <s v="نیروگاه سیکل ترکیبی خرمشهر"/>
    <s v="4"/>
    <s v="NG/FO"/>
    <n v="162"/>
    <x v="0"/>
    <x v="1"/>
    <s v="not found"/>
    <s v="not found"/>
    <s v="not found"/>
    <m/>
    <x v="1"/>
    <m/>
    <m/>
    <m/>
    <n v="30.482362999999999"/>
    <n v="48.248559"/>
    <s v="exact"/>
    <s v="Khorramshahr"/>
    <m/>
    <m/>
    <s v="Khuzestan"/>
    <x v="2"/>
    <s v="Southern Asia"/>
    <s v="WRI: WRI1008157"/>
    <m/>
    <s v="Koramshahr"/>
    <m/>
    <m/>
    <s v="power"/>
    <s v="1074045"/>
    <n v="1212368"/>
    <s v="L407022"/>
    <s v="G408287"/>
  </r>
  <r>
    <s v="https://www.gem.wiki/Khorramshahr_power_station"/>
    <x v="78"/>
    <s v="Khorramshahr power station"/>
    <s v="نیروگاه سیکل ترکیبی خرمشهر"/>
    <s v="5"/>
    <s v="NG/FO"/>
    <n v="162"/>
    <x v="0"/>
    <x v="1"/>
    <s v="not found"/>
    <s v="not found"/>
    <s v="not found"/>
    <m/>
    <x v="2"/>
    <m/>
    <m/>
    <m/>
    <n v="30.482362999999999"/>
    <n v="48.248559"/>
    <s v="exact"/>
    <s v="Khorramshahr"/>
    <m/>
    <m/>
    <s v="Khuzestan"/>
    <x v="2"/>
    <s v="Southern Asia"/>
    <s v="WRI: WRI1008157"/>
    <m/>
    <s v="Koramshahr"/>
    <m/>
    <m/>
    <s v="power"/>
    <s v="1074045"/>
    <n v="1214704"/>
    <s v="L407022"/>
    <s v="G408286"/>
  </r>
  <r>
    <s v="https://www.gem.wiki/Khorramshahr_power_station"/>
    <x v="78"/>
    <s v="Khorramshahr power station"/>
    <s v="نیروگاه سیکل ترکیبی خرمشهر"/>
    <s v="6"/>
    <s v="NG/FO"/>
    <n v="162"/>
    <x v="0"/>
    <x v="1"/>
    <s v="not found"/>
    <s v="not found"/>
    <s v="not found"/>
    <m/>
    <x v="2"/>
    <m/>
    <m/>
    <m/>
    <n v="30.482362999999999"/>
    <n v="48.248559"/>
    <s v="exact"/>
    <s v="Khorramshahr"/>
    <m/>
    <m/>
    <s v="Khuzestan"/>
    <x v="2"/>
    <s v="Southern Asia"/>
    <s v="WRI: WRI1008157"/>
    <m/>
    <s v="Koramshahr"/>
    <m/>
    <m/>
    <s v="power"/>
    <s v="1074045"/>
    <n v="1214705"/>
    <s v="L407022"/>
    <s v="G408285"/>
  </r>
  <r>
    <s v="https://www.gem.wiki/Khorramshahr_power_station"/>
    <x v="78"/>
    <s v="Khorramshahr power station"/>
    <s v="نیروگاه سیکل ترکیبی خرمشهر"/>
    <s v="7"/>
    <s v="WSTH-NG"/>
    <n v="160"/>
    <x v="4"/>
    <x v="3"/>
    <s v="not found"/>
    <s v="not found"/>
    <s v="not found"/>
    <m/>
    <x v="45"/>
    <m/>
    <m/>
    <m/>
    <n v="30.482362999999999"/>
    <n v="48.248559"/>
    <s v="exact"/>
    <s v="Khorramshahr"/>
    <m/>
    <m/>
    <s v="Khuzestan"/>
    <x v="2"/>
    <s v="Southern Asia"/>
    <s v="WRI: WRI1008157"/>
    <m/>
    <s v="Koramshahr"/>
    <m/>
    <m/>
    <s v="power"/>
    <s v="1074045"/>
    <n v="1282644"/>
    <s v="L407022"/>
    <s v="G408284"/>
  </r>
  <r>
    <s v="https://www.gem.wiki/Khorramshahr_power_station"/>
    <x v="78"/>
    <s v="Khorramshahr power station"/>
    <s v="نیروگاه سیکل ترکیبی خرمشهر"/>
    <s v="8"/>
    <s v="WSTH-NG"/>
    <n v="160"/>
    <x v="4"/>
    <x v="3"/>
    <s v="not found"/>
    <s v="not found"/>
    <s v="not found"/>
    <m/>
    <x v="45"/>
    <m/>
    <m/>
    <m/>
    <n v="30.482362999999999"/>
    <n v="48.248559"/>
    <s v="exact"/>
    <s v="Khorramshahr"/>
    <m/>
    <m/>
    <s v="Khuzestan"/>
    <x v="2"/>
    <s v="Southern Asia"/>
    <s v="WRI: WRI1008157"/>
    <m/>
    <s v="Koramshahr"/>
    <m/>
    <m/>
    <s v="power"/>
    <s v="1074045"/>
    <n v="1282645"/>
    <s v="L407022"/>
    <s v="G408283"/>
  </r>
  <r>
    <s v="https://www.gem.wiki/Khoy_power_station"/>
    <x v="78"/>
    <s v="Khoy power station"/>
    <s v="نیروگاه سیکل ترکیبی خوی"/>
    <s v="1"/>
    <s v="NG"/>
    <n v="349.3"/>
    <x v="0"/>
    <x v="0"/>
    <s v="not found"/>
    <s v="not found"/>
    <s v="not found"/>
    <m/>
    <x v="10"/>
    <m/>
    <m/>
    <m/>
    <n v="38.405887999999997"/>
    <n v="44.910775999999998"/>
    <s v="exact"/>
    <s v="Khoy Industrial Town"/>
    <m/>
    <m/>
    <s v="West Azerbaijan"/>
    <x v="2"/>
    <s v="Southern Asia"/>
    <s v="WRI: WRI1008155"/>
    <m/>
    <s v="Khuy"/>
    <m/>
    <m/>
    <s v="power"/>
    <s v="1044221"/>
    <s v="1165343, 1165344, 1165993"/>
    <s v="L407021"/>
    <s v="G408291"/>
  </r>
  <r>
    <s v="https://www.gem.wiki/Mahshahr_power_station"/>
    <x v="78"/>
    <s v="Mahshahr power station"/>
    <s v="نیروگاه افق ماهشهر"/>
    <s v="GT1"/>
    <s v="NG/FO"/>
    <n v="162"/>
    <x v="0"/>
    <x v="1"/>
    <s v="not found"/>
    <s v="not found"/>
    <s v="not found"/>
    <m/>
    <x v="5"/>
    <m/>
    <m/>
    <m/>
    <n v="30.625793000000002"/>
    <n v="49.133603999999998"/>
    <s v="exact"/>
    <s v="Mah'shahr"/>
    <m/>
    <m/>
    <s v="Khuzestan"/>
    <x v="2"/>
    <s v="Southern Asia"/>
    <m/>
    <m/>
    <s v="Sarbandar, Ofogh Mahshahr power station"/>
    <m/>
    <m/>
    <m/>
    <s v="1116893"/>
    <n v="1282531"/>
    <s v="L407020"/>
    <s v="G408297"/>
  </r>
  <r>
    <s v="https://www.gem.wiki/Mahshahr_power_station"/>
    <x v="78"/>
    <s v="Mahshahr power station"/>
    <s v="نیروگاه افق ماهشهر"/>
    <s v="GT2"/>
    <s v="NG/FO"/>
    <n v="162"/>
    <x v="0"/>
    <x v="1"/>
    <s v="not found"/>
    <s v="not found"/>
    <s v="not found"/>
    <m/>
    <x v="5"/>
    <m/>
    <m/>
    <m/>
    <n v="30.625793000000002"/>
    <n v="49.133603999999998"/>
    <s v="exact"/>
    <s v="Mah'shahr"/>
    <m/>
    <m/>
    <s v="Khuzestan"/>
    <x v="2"/>
    <s v="Southern Asia"/>
    <m/>
    <m/>
    <s v="Sarbandar, Ofogh Mahshahr power station"/>
    <m/>
    <m/>
    <m/>
    <s v="1116893"/>
    <n v="1282532"/>
    <s v="L407020"/>
    <s v="G408296"/>
  </r>
  <r>
    <s v="https://www.gem.wiki/Mahshahr_power_station"/>
    <x v="78"/>
    <s v="Mahshahr power station"/>
    <s v="نیروگاه افق ماهشهر"/>
    <s v="GT3"/>
    <s v="NG/FO"/>
    <n v="162"/>
    <x v="0"/>
    <x v="1"/>
    <s v="not found"/>
    <s v="not found"/>
    <s v="not found"/>
    <m/>
    <x v="5"/>
    <m/>
    <m/>
    <m/>
    <n v="30.625793000000002"/>
    <n v="49.133603999999998"/>
    <s v="exact"/>
    <s v="Mah'shahr"/>
    <m/>
    <m/>
    <s v="Khuzestan"/>
    <x v="2"/>
    <s v="Southern Asia"/>
    <m/>
    <m/>
    <s v="Sarbandar, Ofogh Mahshahr power station"/>
    <m/>
    <m/>
    <m/>
    <s v="1116893"/>
    <n v="1282533"/>
    <s v="L407020"/>
    <s v="G408295"/>
  </r>
  <r>
    <s v="https://www.gem.wiki/Mahshahr_power_station"/>
    <x v="78"/>
    <s v="Mahshahr power station"/>
    <s v="نیروگاه افق ماهشهر"/>
    <s v="GT4"/>
    <s v="NG/FO"/>
    <n v="162"/>
    <x v="0"/>
    <x v="1"/>
    <s v="not found"/>
    <s v="not found"/>
    <s v="not found"/>
    <m/>
    <x v="5"/>
    <m/>
    <m/>
    <m/>
    <n v="30.625793000000002"/>
    <n v="49.133603999999998"/>
    <s v="exact"/>
    <s v="Mah'shahr"/>
    <m/>
    <m/>
    <s v="Khuzestan"/>
    <x v="2"/>
    <s v="Southern Asia"/>
    <m/>
    <m/>
    <s v="Sarbandar, Ofogh Mahshahr power station"/>
    <m/>
    <m/>
    <m/>
    <s v="1116893"/>
    <n v="1282534"/>
    <s v="L407020"/>
    <s v="G408294"/>
  </r>
  <r>
    <s v="https://www.gem.wiki/Mahshahr_power_station"/>
    <x v="78"/>
    <s v="Mahshahr power station"/>
    <s v="نیروگاه افق ماهشهر"/>
    <s v="ST1"/>
    <s v="NG/FO"/>
    <n v="160"/>
    <x v="5"/>
    <x v="3"/>
    <s v="not found"/>
    <s v="not found"/>
    <s v="not found"/>
    <m/>
    <x v="45"/>
    <m/>
    <m/>
    <m/>
    <n v="30.625793000000002"/>
    <n v="49.133603999999998"/>
    <s v="exact"/>
    <s v="Mah'shahr"/>
    <m/>
    <m/>
    <s v="Khuzestan"/>
    <x v="2"/>
    <s v="Southern Asia"/>
    <m/>
    <m/>
    <m/>
    <m/>
    <m/>
    <m/>
    <s v="1116893"/>
    <n v="1293492"/>
    <s v="L407020"/>
    <s v="G411687"/>
  </r>
  <r>
    <s v="https://www.gem.wiki/Mahshahr_power_station"/>
    <x v="78"/>
    <s v="Mahshahr power station"/>
    <s v="نیروگاه افق ماهشهر"/>
    <s v="ST2"/>
    <s v="NG/FO"/>
    <n v="160"/>
    <x v="5"/>
    <x v="3"/>
    <s v="not found"/>
    <s v="not found"/>
    <s v="not found"/>
    <m/>
    <x v="45"/>
    <m/>
    <m/>
    <m/>
    <n v="30.625793000000002"/>
    <n v="49.133603999999998"/>
    <s v="exact"/>
    <s v="Mah'shahr"/>
    <m/>
    <m/>
    <s v="Khuzestan"/>
    <x v="2"/>
    <s v="Southern Asia"/>
    <m/>
    <m/>
    <m/>
    <m/>
    <m/>
    <m/>
    <s v="1116893"/>
    <n v="1293493"/>
    <s v="L407020"/>
    <s v="G411686"/>
  </r>
  <r>
    <s v="https://www.gem.wiki/Maku_Combined-Cycle_Power_Plant"/>
    <x v="78"/>
    <s v="Maku Combined-Cycle Power Plant"/>
    <m/>
    <s v="CC1"/>
    <s v="NG"/>
    <n v="120"/>
    <x v="1"/>
    <x v="0"/>
    <s v="not found"/>
    <s v="not found"/>
    <s v="not found"/>
    <m/>
    <x v="43"/>
    <m/>
    <m/>
    <m/>
    <n v="39.291428000000003"/>
    <n v="44.466357000000002"/>
    <s v="exact"/>
    <s v="Maku"/>
    <m/>
    <m/>
    <s v="West Azarbaijan"/>
    <x v="2"/>
    <s v="Southern Asia"/>
    <m/>
    <m/>
    <s v="Maku Free Zone Power Plant"/>
    <s v="power"/>
    <s v="Other"/>
    <s v="power"/>
    <s v="1124663"/>
    <n v="1293513"/>
    <s v="L408181"/>
    <s v="G411685"/>
  </r>
  <r>
    <s v="https://www.gem.wiki/Maku_Combined-Cycle_Power_Plant"/>
    <x v="78"/>
    <s v="Maku Combined-Cycle Power Plant"/>
    <m/>
    <s v="CC2"/>
    <s v="NG"/>
    <n v="500"/>
    <x v="2"/>
    <x v="0"/>
    <s v="not found"/>
    <s v="not found"/>
    <s v="not found"/>
    <m/>
    <x v="43"/>
    <m/>
    <m/>
    <m/>
    <n v="39.291428000000003"/>
    <n v="44.466357000000002"/>
    <s v="exact"/>
    <s v="Maku"/>
    <m/>
    <m/>
    <s v="West Azarbaijan"/>
    <x v="2"/>
    <s v="Southern Asia"/>
    <m/>
    <m/>
    <s v="Maku Free Zone Power Plant"/>
    <s v="power"/>
    <s v="Other"/>
    <s v="power"/>
    <s v="1124663"/>
    <n v="1293514"/>
    <s v="L408181"/>
    <s v="G411684"/>
  </r>
  <r>
    <s v="https://www.gem.wiki/Malayer_power_plant"/>
    <x v="78"/>
    <s v="Malayer power plant"/>
    <s v="سيكل تركيبي در ملاير"/>
    <s v="1"/>
    <s v="NG"/>
    <n v="500"/>
    <x v="1"/>
    <x v="0"/>
    <s v="not found"/>
    <s v="not found"/>
    <s v="not found"/>
    <m/>
    <x v="43"/>
    <m/>
    <m/>
    <m/>
    <n v="34.296900000000001"/>
    <n v="48.823500000000003"/>
    <s v="exact"/>
    <s v="Malayer"/>
    <s v="Kolivand"/>
    <m/>
    <s v="Hamadan"/>
    <x v="2"/>
    <s v="Southern Asia"/>
    <m/>
    <m/>
    <m/>
    <s v="power"/>
    <s v="Chemicals"/>
    <s v="power"/>
    <m/>
    <m/>
    <s v="L407807"/>
    <s v="G411061"/>
  </r>
  <r>
    <s v="https://www.gem.wiki/Mashhad_power_station"/>
    <x v="78"/>
    <s v="Mashhad power station"/>
    <s v="نیـروگـاه مشـهد"/>
    <s v="1"/>
    <s v="NG"/>
    <n v="79"/>
    <x v="0"/>
    <x v="1"/>
    <s v="not found"/>
    <s v="not found"/>
    <s v="not found"/>
    <m/>
    <x v="68"/>
    <m/>
    <m/>
    <m/>
    <n v="36.271299999999997"/>
    <n v="59.650799999999997"/>
    <s v="exact"/>
    <s v="Mashhad"/>
    <m/>
    <m/>
    <s v="Razavi Khorasan"/>
    <x v="2"/>
    <s v="Southern Asia"/>
    <s v="WRI: WRI1008162"/>
    <m/>
    <m/>
    <s v="power"/>
    <s v="Other"/>
    <s v="power"/>
    <s v="1031090"/>
    <n v="1131796"/>
    <s v="L407019"/>
    <s v="G408301"/>
  </r>
  <r>
    <s v="https://www.gem.wiki/Mashhad_power_station"/>
    <x v="78"/>
    <s v="Mashhad power station"/>
    <s v="نیـروگـاه مشـهد"/>
    <s v="2"/>
    <s v="NG"/>
    <n v="79"/>
    <x v="0"/>
    <x v="1"/>
    <s v="not found"/>
    <s v="not found"/>
    <s v="not found"/>
    <m/>
    <x v="68"/>
    <m/>
    <m/>
    <m/>
    <n v="36.271299999999997"/>
    <n v="59.650799999999997"/>
    <s v="exact"/>
    <s v="Mashhad"/>
    <m/>
    <m/>
    <s v="Razavi Khorasan"/>
    <x v="2"/>
    <s v="Southern Asia"/>
    <s v="WRI: WRI1008162"/>
    <m/>
    <m/>
    <s v="power"/>
    <s v="Other"/>
    <s v="power"/>
    <s v="1031090"/>
    <n v="1131795"/>
    <s v="L407019"/>
    <s v="G408300"/>
  </r>
  <r>
    <s v="https://www.gem.wiki/Mashhad_power_station"/>
    <x v="78"/>
    <s v="Mashhad power station"/>
    <s v="نیـروگـاه مشـهد"/>
    <s v="3"/>
    <s v="NG"/>
    <n v="60"/>
    <x v="0"/>
    <x v="3"/>
    <s v="not found"/>
    <s v="not found"/>
    <s v="not found"/>
    <m/>
    <x v="35"/>
    <m/>
    <m/>
    <m/>
    <n v="36.271299999999997"/>
    <n v="59.650799999999997"/>
    <s v="exact"/>
    <s v="Mashhad"/>
    <m/>
    <m/>
    <s v="Razavi Khorasan"/>
    <x v="2"/>
    <s v="Southern Asia"/>
    <s v="WRI: WRI1008162"/>
    <m/>
    <m/>
    <s v="power"/>
    <s v="Other"/>
    <s v="power"/>
    <s v="1031090"/>
    <n v="1131793"/>
    <s v="L407019"/>
    <s v="G408299"/>
  </r>
  <r>
    <s v="https://www.gem.wiki/Mashhad_power_station"/>
    <x v="78"/>
    <s v="Mashhad power station"/>
    <s v="نیـروگـاه مشـهد"/>
    <s v="4"/>
    <s v="NG"/>
    <n v="60"/>
    <x v="0"/>
    <x v="3"/>
    <s v="not found"/>
    <s v="not found"/>
    <s v="not found"/>
    <m/>
    <x v="35"/>
    <m/>
    <m/>
    <m/>
    <n v="36.271299999999997"/>
    <n v="59.650799999999997"/>
    <s v="exact"/>
    <s v="Mashhad"/>
    <m/>
    <m/>
    <s v="Razavi Khorasan"/>
    <x v="2"/>
    <s v="Southern Asia"/>
    <s v="WRI: WRI1008162"/>
    <m/>
    <m/>
    <s v="power"/>
    <s v="Other"/>
    <s v="power"/>
    <s v="1031090"/>
    <n v="1131794"/>
    <s v="L407019"/>
    <s v="G408298"/>
  </r>
  <r>
    <s v="https://www.gem.wiki/Mazandaran_power_plant"/>
    <x v="78"/>
    <s v="Mazandaran power plant"/>
    <m/>
    <s v="1"/>
    <s v="NG"/>
    <n v="150"/>
    <x v="1"/>
    <x v="0"/>
    <s v="not found"/>
    <s v="not found"/>
    <s v="not found"/>
    <m/>
    <x v="43"/>
    <m/>
    <m/>
    <m/>
    <n v="36.453055999999997"/>
    <n v="51.300556"/>
    <s v="approximate"/>
    <s v="Musa Abad"/>
    <m/>
    <m/>
    <s v="Mazandaran"/>
    <x v="2"/>
    <s v="Southern Asia"/>
    <m/>
    <m/>
    <s v="Mazandaran Combined Cycle Power Plant"/>
    <m/>
    <m/>
    <m/>
    <m/>
    <m/>
    <s v="L407806"/>
    <s v="G411060"/>
  </r>
  <r>
    <s v="https://www.gem.wiki/Mobarakeh_Steel_power_station"/>
    <x v="78"/>
    <s v="Mobarakeh Steel power station"/>
    <s v="نیروگاه فولاد مبارکه, نیروگاه سیکل ترکیبی در فولاد مبارکه"/>
    <s v="1"/>
    <s v="NG"/>
    <n v="70"/>
    <x v="0"/>
    <x v="3"/>
    <s v="not found"/>
    <s v="not found"/>
    <s v="not found"/>
    <m/>
    <x v="29"/>
    <m/>
    <m/>
    <m/>
    <n v="32.244166999999997"/>
    <n v="51.426389"/>
    <s v="exact"/>
    <s v="Isfahan"/>
    <m/>
    <m/>
    <s v="Isfahan"/>
    <x v="2"/>
    <s v="Southern Asia"/>
    <m/>
    <m/>
    <s v="Foolad-Mobarake"/>
    <s v="power"/>
    <s v="Iron &amp; Steel"/>
    <s v="power"/>
    <s v="1023424"/>
    <n v="1133830"/>
    <s v="L407018"/>
    <s v="G408308"/>
  </r>
  <r>
    <s v="https://www.gem.wiki/Mobarakeh_Steel_power_station"/>
    <x v="78"/>
    <s v="Mobarakeh Steel power station"/>
    <s v="نیروگاه فولاد مبارکه, نیروگاه سیکل ترکیبی در فولاد مبارکه"/>
    <s v="2"/>
    <s v="NG"/>
    <n v="70"/>
    <x v="0"/>
    <x v="3"/>
    <s v="not found"/>
    <s v="not found"/>
    <s v="not found"/>
    <m/>
    <x v="29"/>
    <m/>
    <m/>
    <m/>
    <n v="32.244166999999997"/>
    <n v="51.426389"/>
    <s v="exact"/>
    <s v="Isfahan"/>
    <m/>
    <m/>
    <s v="Isfahan"/>
    <x v="2"/>
    <s v="Southern Asia"/>
    <m/>
    <m/>
    <s v="Foolad-Mobarake"/>
    <s v="power"/>
    <s v="Iron &amp; Steel"/>
    <s v="power"/>
    <s v="1023424"/>
    <n v="1133831"/>
    <s v="L407018"/>
    <s v="G408307"/>
  </r>
  <r>
    <s v="https://www.gem.wiki/Mobarakeh_Steel_power_station"/>
    <x v="78"/>
    <s v="Mobarakeh Steel power station"/>
    <s v="نیروگاه فولاد مبارکه, نیروگاه سیکل ترکیبی در فولاد مبارکه"/>
    <s v="3"/>
    <s v="NG"/>
    <n v="70"/>
    <x v="0"/>
    <x v="3"/>
    <s v="not found"/>
    <s v="not found"/>
    <s v="not found"/>
    <m/>
    <x v="29"/>
    <m/>
    <m/>
    <m/>
    <n v="32.244166999999997"/>
    <n v="51.426389"/>
    <s v="exact"/>
    <s v="Isfahan"/>
    <m/>
    <m/>
    <s v="Isfahan"/>
    <x v="2"/>
    <s v="Southern Asia"/>
    <m/>
    <m/>
    <s v="Foolad-Mobarake"/>
    <s v="power"/>
    <s v="Iron &amp; Steel"/>
    <s v="power"/>
    <s v="1023424"/>
    <n v="1133832"/>
    <s v="L407018"/>
    <s v="G408306"/>
  </r>
  <r>
    <s v="https://www.gem.wiki/Mobarakeh_Steel_power_station"/>
    <x v="78"/>
    <s v="Mobarakeh Steel power station"/>
    <s v="نیروگاه فولاد مبارکه, نیروگاه سیکل ترکیبی در فولاد مبارکه"/>
    <s v="4"/>
    <s v="NG"/>
    <n v="108"/>
    <x v="0"/>
    <x v="1"/>
    <s v="not found"/>
    <s v="not found"/>
    <s v="not found"/>
    <m/>
    <x v="8"/>
    <m/>
    <m/>
    <m/>
    <n v="32.244166999999997"/>
    <n v="51.426389"/>
    <s v="exact"/>
    <s v="Isfahan"/>
    <m/>
    <m/>
    <s v="Isfahan"/>
    <x v="2"/>
    <s v="Southern Asia"/>
    <m/>
    <m/>
    <s v="Foolad-Mobarake"/>
    <s v="power"/>
    <s v="Iron &amp; Steel"/>
    <s v="power"/>
    <s v="1023424"/>
    <n v="1214844"/>
    <s v="L407018"/>
    <s v="G408305"/>
  </r>
  <r>
    <s v="https://www.gem.wiki/Mobarakeh_Steel_power_station"/>
    <x v="78"/>
    <s v="Mobarakeh Steel power station"/>
    <s v="نیروگاه فولاد مبارکه, نیروگاه سیکل ترکیبی در فولاد مبارکه"/>
    <s v="CC1"/>
    <s v="NG"/>
    <n v="500"/>
    <x v="1"/>
    <x v="0"/>
    <s v="not found"/>
    <s v="not found"/>
    <s v="not found"/>
    <m/>
    <x v="7"/>
    <m/>
    <m/>
    <m/>
    <n v="32.244166999999997"/>
    <n v="51.426389"/>
    <s v="exact"/>
    <s v="Isfahan"/>
    <m/>
    <m/>
    <s v="Isfahan"/>
    <x v="2"/>
    <s v="Southern Asia"/>
    <m/>
    <m/>
    <s v="Foolad-Mobarake"/>
    <s v="power"/>
    <s v="Iron &amp; Steel"/>
    <s v="power"/>
    <s v="1023424"/>
    <n v="1311336"/>
    <s v="L407018"/>
    <s v="G408304"/>
  </r>
  <r>
    <s v="https://www.gem.wiki/Mobarakeh_Steel_power_station"/>
    <x v="78"/>
    <s v="Mobarakeh Steel power station"/>
    <s v="نیروگاه فولاد مبارکه, نیروگاه سیکل ترکیبی در فولاد مبارکه"/>
    <s v="CC2"/>
    <s v="NG"/>
    <n v="500"/>
    <x v="1"/>
    <x v="0"/>
    <s v="not found"/>
    <s v="not found"/>
    <s v="not found"/>
    <m/>
    <x v="7"/>
    <m/>
    <m/>
    <m/>
    <n v="32.244166999999997"/>
    <n v="51.426389"/>
    <s v="exact"/>
    <s v="Isfahan"/>
    <m/>
    <m/>
    <s v="Isfahan"/>
    <x v="2"/>
    <s v="Southern Asia"/>
    <m/>
    <m/>
    <s v="Foolad-Mobarake"/>
    <s v="power"/>
    <s v="Iron &amp; Steel"/>
    <s v="power"/>
    <s v="1023424"/>
    <n v="1311336"/>
    <s v="L407018"/>
    <s v="G408303"/>
  </r>
  <r>
    <s v="https://www.gem.wiki/Mobarakeh_Steel_power_station"/>
    <x v="78"/>
    <s v="Mobarakeh Steel power station"/>
    <s v="نیروگاه فولاد مبارکه, نیروگاه سیکل ترکیبی در فولاد مبارکه"/>
    <s v="CC3"/>
    <s v="NG"/>
    <n v="500"/>
    <x v="1"/>
    <x v="0"/>
    <s v="not found"/>
    <s v="not found"/>
    <s v="not found"/>
    <m/>
    <x v="7"/>
    <m/>
    <m/>
    <m/>
    <n v="32.244166999999997"/>
    <n v="51.426389"/>
    <s v="exact"/>
    <s v="Isfahan"/>
    <m/>
    <m/>
    <s v="Isfahan"/>
    <x v="2"/>
    <s v="Southern Asia"/>
    <m/>
    <m/>
    <s v="Foolad-Mobarake"/>
    <s v="power"/>
    <s v="Iron &amp; Steel"/>
    <s v="power"/>
    <s v="1023424"/>
    <n v="1311336"/>
    <s v="L407018"/>
    <s v="G408302"/>
  </r>
  <r>
    <s v="https://www.gem.wiki/Mobin_Gas_Utility_power_station"/>
    <x v="78"/>
    <s v="Mobin Gas Utility power station"/>
    <s v="نیروگاه پتروشیمی مبین"/>
    <s v="1"/>
    <s v="NG/D"/>
    <n v="123.4"/>
    <x v="0"/>
    <x v="1"/>
    <s v="Y"/>
    <s v="not found"/>
    <s v="not found"/>
    <m/>
    <x v="37"/>
    <m/>
    <m/>
    <m/>
    <n v="27.554665"/>
    <n v="52.549903"/>
    <s v="exact"/>
    <s v="Asaloyeh"/>
    <m/>
    <m/>
    <s v="Bushehr"/>
    <x v="2"/>
    <s v="Southern Asia"/>
    <s v="WRI: WRI1008165"/>
    <m/>
    <m/>
    <s v="power"/>
    <s v="Chemicals"/>
    <s v="power"/>
    <s v="1063545"/>
    <n v="1193841"/>
    <s v="L407017"/>
    <s v="G408316"/>
  </r>
  <r>
    <s v="https://www.gem.wiki/Mobin_Gas_Utility_power_station"/>
    <x v="78"/>
    <s v="Mobin Gas Utility power station"/>
    <s v="نیروگاه پتروشیمی مبین"/>
    <s v="2"/>
    <s v="NG/D"/>
    <n v="123.4"/>
    <x v="0"/>
    <x v="1"/>
    <s v="Y"/>
    <s v="not found"/>
    <s v="not found"/>
    <m/>
    <x v="37"/>
    <m/>
    <m/>
    <m/>
    <n v="27.554665"/>
    <n v="52.549903"/>
    <s v="exact"/>
    <s v="Asaloyeh"/>
    <m/>
    <m/>
    <s v="Bushehr"/>
    <x v="2"/>
    <s v="Southern Asia"/>
    <s v="WRI: WRI1008165"/>
    <m/>
    <m/>
    <s v="power"/>
    <s v="Chemicals"/>
    <s v="power"/>
    <s v="1063545"/>
    <n v="1193842"/>
    <s v="L407017"/>
    <s v="G408315"/>
  </r>
  <r>
    <s v="https://www.gem.wiki/Mobin_Gas_Utility_power_station"/>
    <x v="78"/>
    <s v="Mobin Gas Utility power station"/>
    <s v="نیروگاه پتروشیمی مبین"/>
    <s v="3"/>
    <s v="NG/D"/>
    <n v="123.4"/>
    <x v="0"/>
    <x v="1"/>
    <s v="Y"/>
    <s v="not found"/>
    <s v="not found"/>
    <m/>
    <x v="37"/>
    <m/>
    <m/>
    <m/>
    <n v="27.554665"/>
    <n v="52.549903"/>
    <s v="exact"/>
    <s v="Asaloyeh"/>
    <m/>
    <m/>
    <s v="Bushehr"/>
    <x v="2"/>
    <s v="Southern Asia"/>
    <s v="WRI: WRI1008165"/>
    <m/>
    <m/>
    <s v="power"/>
    <s v="Chemicals"/>
    <s v="power"/>
    <s v="1063545"/>
    <n v="1193843"/>
    <s v="L407017"/>
    <s v="G408314"/>
  </r>
  <r>
    <s v="https://www.gem.wiki/Mobin_Gas_Utility_power_station"/>
    <x v="78"/>
    <s v="Mobin Gas Utility power station"/>
    <s v="نیروگاه پتروشیمی مبین"/>
    <s v="4"/>
    <s v="NG/D"/>
    <n v="123.4"/>
    <x v="0"/>
    <x v="1"/>
    <s v="Y"/>
    <s v="not found"/>
    <s v="not found"/>
    <m/>
    <x v="37"/>
    <m/>
    <m/>
    <m/>
    <n v="27.554665"/>
    <n v="52.549903"/>
    <s v="exact"/>
    <s v="Asaloyeh"/>
    <m/>
    <m/>
    <s v="Bushehr"/>
    <x v="2"/>
    <s v="Southern Asia"/>
    <s v="WRI: WRI1008165"/>
    <m/>
    <m/>
    <s v="power"/>
    <s v="Chemicals"/>
    <s v="power"/>
    <s v="1063545"/>
    <n v="1193844"/>
    <s v="L407017"/>
    <s v="G408313"/>
  </r>
  <r>
    <s v="https://www.gem.wiki/Mobin_Gas_Utility_power_station"/>
    <x v="78"/>
    <s v="Mobin Gas Utility power station"/>
    <s v="نیروگاه پتروشیمی مبین"/>
    <s v="5"/>
    <s v="NG/D"/>
    <n v="123.4"/>
    <x v="0"/>
    <x v="1"/>
    <s v="Y"/>
    <s v="not found"/>
    <s v="not found"/>
    <m/>
    <x v="37"/>
    <m/>
    <m/>
    <m/>
    <n v="27.554665"/>
    <n v="52.549903"/>
    <s v="exact"/>
    <s v="Asaloyeh"/>
    <m/>
    <m/>
    <s v="Bushehr"/>
    <x v="2"/>
    <s v="Southern Asia"/>
    <s v="WRI: WRI1008165"/>
    <m/>
    <m/>
    <s v="power"/>
    <s v="Chemicals"/>
    <s v="power"/>
    <s v="1063545"/>
    <n v="1193845"/>
    <s v="L407017"/>
    <s v="G408312"/>
  </r>
  <r>
    <s v="https://www.gem.wiki/Mobin_Gas_Utility_power_station"/>
    <x v="78"/>
    <s v="Mobin Gas Utility power station"/>
    <s v="نیروگاه پتروشیمی مبین"/>
    <s v="6"/>
    <s v="NG/D"/>
    <n v="123.4"/>
    <x v="0"/>
    <x v="1"/>
    <s v="Y"/>
    <s v="not found"/>
    <s v="not found"/>
    <m/>
    <x v="37"/>
    <m/>
    <m/>
    <m/>
    <n v="27.554665"/>
    <n v="52.549903"/>
    <s v="exact"/>
    <s v="Asaloyeh"/>
    <m/>
    <m/>
    <s v="Bushehr"/>
    <x v="2"/>
    <s v="Southern Asia"/>
    <s v="WRI: WRI1008165"/>
    <m/>
    <m/>
    <s v="power"/>
    <s v="Chemicals"/>
    <s v="power"/>
    <s v="1063545"/>
    <n v="1193846"/>
    <s v="L407017"/>
    <s v="G408311"/>
  </r>
  <r>
    <s v="https://www.gem.wiki/Mobin_Gas_Utility_power_station"/>
    <x v="78"/>
    <s v="Mobin Gas Utility power station"/>
    <s v="نیروگاه پتروشیمی مبین"/>
    <s v="7"/>
    <s v="NG/D"/>
    <n v="123.4"/>
    <x v="0"/>
    <x v="1"/>
    <s v="Y"/>
    <s v="not found"/>
    <s v="not found"/>
    <m/>
    <x v="39"/>
    <m/>
    <m/>
    <m/>
    <n v="27.554665"/>
    <n v="52.549903"/>
    <s v="exact"/>
    <s v="Asaloyeh"/>
    <m/>
    <m/>
    <s v="Bushehr"/>
    <x v="2"/>
    <s v="Southern Asia"/>
    <s v="WRI: WRI1008165"/>
    <m/>
    <m/>
    <s v="power"/>
    <s v="Chemicals"/>
    <s v="power"/>
    <s v="1075428"/>
    <n v="1214927"/>
    <s v="L407017"/>
    <s v="G408310"/>
  </r>
  <r>
    <s v="https://www.gem.wiki/Mobin_Gas_Utility_power_station"/>
    <x v="78"/>
    <s v="Mobin Gas Utility power station"/>
    <s v="نیروگاه پتروشیمی مبین"/>
    <s v="8"/>
    <s v="NG/D"/>
    <n v="123.4"/>
    <x v="0"/>
    <x v="1"/>
    <s v="Y"/>
    <s v="not found"/>
    <s v="not found"/>
    <m/>
    <x v="39"/>
    <m/>
    <m/>
    <m/>
    <n v="27.554665"/>
    <n v="52.549903"/>
    <s v="exact"/>
    <s v="Asaloyeh"/>
    <m/>
    <m/>
    <s v="Bushehr"/>
    <x v="2"/>
    <s v="Southern Asia"/>
    <s v="WRI: WRI1008165"/>
    <m/>
    <m/>
    <s v="power"/>
    <s v="Chemicals"/>
    <s v="power"/>
    <s v="1075428"/>
    <n v="1214928"/>
    <s v="L407017"/>
    <s v="G408309"/>
  </r>
  <r>
    <s v="https://www.gem.wiki/Mokran_Power_and_Steam_power_plant"/>
    <x v="78"/>
    <s v="Mokran Power and Steam power plant"/>
    <m/>
    <s v="1"/>
    <s v="NG/G"/>
    <n v="170"/>
    <x v="1"/>
    <x v="1"/>
    <s v="Y"/>
    <m/>
    <s v="not found"/>
    <m/>
    <x v="43"/>
    <m/>
    <m/>
    <m/>
    <n v="25.296520999999998"/>
    <n v="60.641755000000003"/>
    <s v="exact"/>
    <s v="Chabahar"/>
    <m/>
    <m/>
    <s v="Sistan and Baluchestan"/>
    <x v="2"/>
    <s v="Southern Asia"/>
    <m/>
    <m/>
    <m/>
    <m/>
    <m/>
    <m/>
    <m/>
    <m/>
    <s v="L407985"/>
    <s v="G411059"/>
  </r>
  <r>
    <s v="https://www.gem.wiki/Mokran_Power_and_Steam_power_plant"/>
    <x v="78"/>
    <s v="Mokran Power and Steam power plant"/>
    <m/>
    <s v="2"/>
    <s v="NG/G"/>
    <n v="170"/>
    <x v="1"/>
    <x v="1"/>
    <s v="Y"/>
    <m/>
    <s v="not found"/>
    <m/>
    <x v="43"/>
    <m/>
    <m/>
    <m/>
    <n v="25.296520999999998"/>
    <n v="60.641755000000003"/>
    <s v="exact"/>
    <s v="Chabahar"/>
    <m/>
    <m/>
    <s v="Sistan and Baluchestan"/>
    <x v="2"/>
    <s v="Southern Asia"/>
    <m/>
    <m/>
    <m/>
    <m/>
    <m/>
    <m/>
    <m/>
    <m/>
    <s v="L407985"/>
    <s v="G411058"/>
  </r>
  <r>
    <s v="https://www.gem.wiki/Montazere_Ghaem_power_station"/>
    <x v="78"/>
    <s v="Montazere Ghaem power station"/>
    <m/>
    <s v="1-1"/>
    <s v="NG/FO"/>
    <n v="156.30000000000001"/>
    <x v="0"/>
    <x v="3"/>
    <s v="not found"/>
    <s v="not found"/>
    <s v="not found"/>
    <m/>
    <x v="73"/>
    <m/>
    <m/>
    <m/>
    <n v="35.730355000000003"/>
    <n v="51.002242000000003"/>
    <s v="exact"/>
    <s v="Fardis"/>
    <s v="Karaj"/>
    <m/>
    <s v="Alborz"/>
    <x v="2"/>
    <s v="Southern Asia"/>
    <s v="WRI: WRI1008167, GEO: GEO41376"/>
    <m/>
    <s v="Montazare Ghaem, Montazer Qaem, Shahid Montazere Ghaem"/>
    <m/>
    <m/>
    <s v="power"/>
    <s v="1031100"/>
    <n v="1147180"/>
    <s v="L407016"/>
    <s v="G408323"/>
  </r>
  <r>
    <s v="https://www.gem.wiki/Montazere_Ghaem_power_station"/>
    <x v="78"/>
    <s v="Montazere Ghaem power station"/>
    <m/>
    <s v="1-2"/>
    <s v="NG/FO"/>
    <n v="156.30000000000001"/>
    <x v="0"/>
    <x v="3"/>
    <s v="not found"/>
    <s v="not found"/>
    <s v="not found"/>
    <m/>
    <x v="73"/>
    <m/>
    <m/>
    <m/>
    <n v="35.730355000000003"/>
    <n v="51.002242000000003"/>
    <s v="exact"/>
    <s v="Fardis"/>
    <s v="Karaj"/>
    <m/>
    <s v="Alborz"/>
    <x v="2"/>
    <s v="Southern Asia"/>
    <s v="WRI: WRI1008167, GEO: GEO41376"/>
    <m/>
    <s v="Montazare Ghaem, Montazer Qaem, Shahid Montazere Ghaem"/>
    <m/>
    <m/>
    <s v="power"/>
    <s v="1031100"/>
    <n v="1147183"/>
    <s v="L407016"/>
    <s v="G408321"/>
  </r>
  <r>
    <s v="https://www.gem.wiki/Montazere_Ghaem_power_station"/>
    <x v="78"/>
    <s v="Montazere Ghaem power station"/>
    <m/>
    <s v="1-3"/>
    <s v="NG/FO"/>
    <n v="156.30000000000001"/>
    <x v="0"/>
    <x v="3"/>
    <s v="not found"/>
    <s v="not found"/>
    <s v="not found"/>
    <m/>
    <x v="73"/>
    <m/>
    <m/>
    <m/>
    <n v="35.730355000000003"/>
    <n v="51.002242000000003"/>
    <s v="exact"/>
    <s v="Fardis"/>
    <s v="Karaj"/>
    <m/>
    <s v="Alborz"/>
    <x v="2"/>
    <s v="Southern Asia"/>
    <s v="WRI: WRI1008167, GEO: GEO41376"/>
    <m/>
    <s v="Montazare Ghaem, Montazer Qaem, Shahid Montazere Ghaem"/>
    <m/>
    <m/>
    <s v="power"/>
    <s v="1031100"/>
    <n v="1147181"/>
    <s v="L407016"/>
    <s v="G408322"/>
  </r>
  <r>
    <s v="https://www.gem.wiki/Montazere_Ghaem_power_station"/>
    <x v="78"/>
    <s v="Montazere Ghaem power station"/>
    <m/>
    <s v="1-4"/>
    <s v="NG/FO"/>
    <n v="156.30000000000001"/>
    <x v="0"/>
    <x v="3"/>
    <s v="not found"/>
    <s v="not found"/>
    <s v="not found"/>
    <m/>
    <x v="73"/>
    <m/>
    <m/>
    <m/>
    <n v="35.730355000000003"/>
    <n v="51.002242000000003"/>
    <s v="exact"/>
    <s v="Fardis"/>
    <s v="Karaj"/>
    <m/>
    <s v="Alborz"/>
    <x v="2"/>
    <s v="Southern Asia"/>
    <s v="WRI: WRI1008167, GEO: GEO41376"/>
    <m/>
    <s v="Montazare Ghaem, Montazer Qaem, Shahid Montazere Ghaem"/>
    <m/>
    <m/>
    <s v="power"/>
    <s v="1031100"/>
    <n v="1147182"/>
    <s v="L407016"/>
    <s v="G408320"/>
  </r>
  <r>
    <s v="https://www.gem.wiki/Montazere_Ghaem_power_station"/>
    <x v="78"/>
    <s v="Montazere Ghaem power station"/>
    <m/>
    <s v="2-1"/>
    <s v="NG/FO"/>
    <n v="333"/>
    <x v="0"/>
    <x v="0"/>
    <s v="not found"/>
    <s v="not found"/>
    <s v="not found"/>
    <m/>
    <x v="15"/>
    <m/>
    <m/>
    <m/>
    <n v="35.730355000000003"/>
    <n v="51.002242000000003"/>
    <s v="exact"/>
    <s v="Fardis"/>
    <s v="Karaj"/>
    <m/>
    <s v="Alborz"/>
    <x v="2"/>
    <s v="Southern Asia"/>
    <s v="WRI: WRI1008167, GEO: GEO41376"/>
    <m/>
    <s v="Montazare Ghaem, Montazer Qaem, Shahid Montazere Ghaem"/>
    <m/>
    <m/>
    <s v="power"/>
    <s v="1031100"/>
    <s v="1147171, 1147172, 1147173"/>
    <s v="L407016"/>
    <s v="G408319"/>
  </r>
  <r>
    <s v="https://www.gem.wiki/Montazere_Ghaem_power_station"/>
    <x v="78"/>
    <s v="Montazere Ghaem power station"/>
    <m/>
    <s v="2-2"/>
    <s v="NG/FO"/>
    <n v="333"/>
    <x v="0"/>
    <x v="0"/>
    <s v="not found"/>
    <s v="not found"/>
    <s v="not found"/>
    <m/>
    <x v="15"/>
    <m/>
    <m/>
    <m/>
    <n v="35.730355000000003"/>
    <n v="51.002242000000003"/>
    <s v="exact"/>
    <s v="Fardis"/>
    <s v="Karaj"/>
    <m/>
    <s v="Alborz"/>
    <x v="2"/>
    <s v="Southern Asia"/>
    <s v="WRI: WRI1008167, GEO: GEO41376"/>
    <m/>
    <s v="Montazare Ghaem, Montazer Qaem, Shahid Montazere Ghaem"/>
    <m/>
    <m/>
    <s v="power"/>
    <s v="1031100"/>
    <s v="1147174,1147175, 1147176"/>
    <s v="L407016"/>
    <s v="G408318"/>
  </r>
  <r>
    <s v="https://www.gem.wiki/Montazere_Ghaem_power_station"/>
    <x v="78"/>
    <s v="Montazere Ghaem power station"/>
    <m/>
    <s v="2-3"/>
    <s v="NG/FO"/>
    <n v="333"/>
    <x v="0"/>
    <x v="0"/>
    <s v="not found"/>
    <s v="not found"/>
    <s v="not found"/>
    <m/>
    <x v="15"/>
    <m/>
    <m/>
    <m/>
    <n v="35.730355000000003"/>
    <n v="51.002242000000003"/>
    <s v="exact"/>
    <s v="Fardis"/>
    <s v="Karaj"/>
    <m/>
    <s v="Alborz"/>
    <x v="2"/>
    <s v="Southern Asia"/>
    <s v="WRI: WRI1008167, GEO: GEO41376"/>
    <m/>
    <s v="Montazare Ghaem, Montazer Qaem, Shahid Montazere Ghaem"/>
    <m/>
    <m/>
    <s v="power"/>
    <s v="1031100"/>
    <s v="1147177, 1147178, 1147179"/>
    <s v="L407016"/>
    <s v="G408317"/>
  </r>
  <r>
    <s v="https://www.gem.wiki/Nama_power_station"/>
    <x v="78"/>
    <s v="Nama power station"/>
    <m/>
    <s v="GT1"/>
    <s v="NG"/>
    <n v="158.30000000000001"/>
    <x v="1"/>
    <x v="1"/>
    <s v="not found"/>
    <s v="not found"/>
    <s v="not found"/>
    <m/>
    <x v="43"/>
    <m/>
    <m/>
    <m/>
    <n v="27.122723000000001"/>
    <n v="56.078448999999999"/>
    <s v="approximate"/>
    <s v="Bandar Abbas"/>
    <m/>
    <m/>
    <s v="Hormozgan"/>
    <x v="2"/>
    <s v="Southern Asia"/>
    <m/>
    <m/>
    <m/>
    <s v="power"/>
    <s v="Iron &amp; Steel"/>
    <m/>
    <s v="1065216"/>
    <n v="1196302"/>
    <s v="L407085"/>
    <s v="G400961"/>
  </r>
  <r>
    <s v="https://www.gem.wiki/Nama_power_station"/>
    <x v="78"/>
    <s v="Nama power station"/>
    <m/>
    <s v="GT2"/>
    <s v="NG"/>
    <n v="158.30000000000001"/>
    <x v="1"/>
    <x v="1"/>
    <s v="not found"/>
    <s v="not found"/>
    <s v="not found"/>
    <m/>
    <x v="43"/>
    <m/>
    <m/>
    <m/>
    <n v="27.122723000000001"/>
    <n v="56.078448999999999"/>
    <s v="approximate"/>
    <s v="Bandar Abbas"/>
    <m/>
    <m/>
    <s v="Hormozgan"/>
    <x v="2"/>
    <s v="Southern Asia"/>
    <m/>
    <m/>
    <m/>
    <s v="power"/>
    <s v="Iron &amp; Steel"/>
    <m/>
    <s v="1065216"/>
    <n v="1196303"/>
    <s v="L407085"/>
    <s v="G400962"/>
  </r>
  <r>
    <s v="https://www.gem.wiki/Nama_power_station"/>
    <x v="78"/>
    <s v="Nama power station"/>
    <m/>
    <s v="GT3"/>
    <s v="NG"/>
    <n v="158.30000000000001"/>
    <x v="1"/>
    <x v="1"/>
    <s v="not found"/>
    <s v="not found"/>
    <s v="not found"/>
    <m/>
    <x v="43"/>
    <m/>
    <m/>
    <m/>
    <n v="27.122723000000001"/>
    <n v="56.078448999999999"/>
    <s v="approximate"/>
    <s v="Bandar Abbas"/>
    <m/>
    <m/>
    <s v="Hormozgan"/>
    <x v="2"/>
    <s v="Southern Asia"/>
    <m/>
    <m/>
    <m/>
    <s v="power"/>
    <s v="Iron &amp; Steel"/>
    <m/>
    <s v="1065216"/>
    <n v="1196304"/>
    <s v="L407085"/>
    <s v="G400963"/>
  </r>
  <r>
    <s v="https://www.gem.wiki/Neishabour_power_station"/>
    <x v="78"/>
    <s v="Neishabour power station"/>
    <s v="نیروگاه سیکل ترکیبی نیشابور"/>
    <s v="1"/>
    <s v="NG/FO"/>
    <n v="347"/>
    <x v="0"/>
    <x v="0"/>
    <s v="not found"/>
    <s v="not found"/>
    <s v="not found"/>
    <m/>
    <x v="16"/>
    <m/>
    <m/>
    <m/>
    <n v="36.2804"/>
    <n v="58.7774"/>
    <s v="exact"/>
    <s v="Neyshabur"/>
    <m/>
    <m/>
    <s v="Razavi Khorasan"/>
    <x v="2"/>
    <s v="Southern Asia"/>
    <s v="WRI: WRI1008168"/>
    <m/>
    <s v="Neishaboor, Neyshabour, Khayyam"/>
    <m/>
    <m/>
    <s v="power"/>
    <s v="1045227"/>
    <s v="1166870, 1166871, 1166878"/>
    <s v="L407015"/>
    <s v="G408326"/>
  </r>
  <r>
    <s v="https://www.gem.wiki/Neishabour_power_station"/>
    <x v="78"/>
    <s v="Neishabour power station"/>
    <s v="نیروگاه سیکل ترکیبی نیشابور"/>
    <s v="2"/>
    <s v="NG/FO"/>
    <n v="347"/>
    <x v="0"/>
    <x v="0"/>
    <s v="not found"/>
    <s v="not found"/>
    <s v="not found"/>
    <m/>
    <x v="16"/>
    <m/>
    <m/>
    <m/>
    <n v="36.2804"/>
    <n v="58.7774"/>
    <s v="exact"/>
    <s v="Neyshabur"/>
    <m/>
    <m/>
    <s v="Razavi Khorasan"/>
    <x v="2"/>
    <s v="Southern Asia"/>
    <s v="WRI: WRI1008168"/>
    <m/>
    <s v="Neishaboor, Neyshabour, Khayyam"/>
    <m/>
    <m/>
    <s v="power"/>
    <s v="1045227"/>
    <s v="1166872, 1166873, 1166877"/>
    <s v="L407015"/>
    <s v="G408325"/>
  </r>
  <r>
    <s v="https://www.gem.wiki/Neishabour_power_station"/>
    <x v="78"/>
    <s v="Neishabour power station"/>
    <s v="نیروگاه سیکل ترکیبی نیشابور"/>
    <s v="3"/>
    <s v="NG/FO"/>
    <n v="347"/>
    <x v="0"/>
    <x v="0"/>
    <s v="not found"/>
    <s v="not found"/>
    <s v="not found"/>
    <m/>
    <x v="16"/>
    <m/>
    <m/>
    <m/>
    <n v="36.2804"/>
    <n v="58.7774"/>
    <s v="exact"/>
    <s v="Neyshabur"/>
    <m/>
    <m/>
    <s v="Razavi Khorasan"/>
    <x v="2"/>
    <s v="Southern Asia"/>
    <s v="WRI: WRI1008168"/>
    <m/>
    <s v="Neishaboor, Neyshabour, Khayyam"/>
    <m/>
    <m/>
    <s v="power"/>
    <s v="1045227"/>
    <s v="1166874, 1166875, 1166876"/>
    <s v="L407015"/>
    <s v="G408324"/>
  </r>
  <r>
    <s v="https://www.gem.wiki/Omidiyeh_power_station"/>
    <x v="78"/>
    <s v="Omidiyeh power station"/>
    <s v="نیروگاه سیکل ترکیبی امیدیه"/>
    <s v="1"/>
    <s v="NG"/>
    <n v="500"/>
    <x v="1"/>
    <x v="0"/>
    <s v="not found"/>
    <s v="not found"/>
    <s v="not found"/>
    <m/>
    <x v="49"/>
    <m/>
    <m/>
    <m/>
    <n v="30.760479"/>
    <n v="49.701348600000003"/>
    <s v="approximate"/>
    <s v="Omidiyeh"/>
    <m/>
    <m/>
    <s v="Khuzestan"/>
    <x v="2"/>
    <s v="Southern Asia"/>
    <m/>
    <m/>
    <s v="Omidieh combined cycle power plant"/>
    <m/>
    <m/>
    <s v="power"/>
    <s v="1064405"/>
    <n v="1195197"/>
    <s v="L407088"/>
    <s v="G400949"/>
  </r>
  <r>
    <s v="https://www.gem.wiki/PGSEZ_power_station"/>
    <x v="78"/>
    <s v="PGSEZ power station"/>
    <m/>
    <s v="1"/>
    <s v="NG"/>
    <n v="1000"/>
    <x v="1"/>
    <x v="0"/>
    <s v="not found"/>
    <s v="not found"/>
    <s v="not found"/>
    <m/>
    <x v="43"/>
    <m/>
    <m/>
    <m/>
    <n v="27.096478000000001"/>
    <n v="56.041687000000003"/>
    <s v="approximate"/>
    <s v="Bandar Abbas"/>
    <m/>
    <m/>
    <s v="Hormozgan"/>
    <x v="2"/>
    <s v="Southern Asia"/>
    <m/>
    <m/>
    <m/>
    <s v="power"/>
    <s v="Other Metals &amp; Mining"/>
    <s v="power"/>
    <s v="1137415"/>
    <n v="1311338"/>
    <s v="L407010"/>
    <s v="G408339"/>
  </r>
  <r>
    <s v="https://www.gem.wiki/PGSEZ_power_station"/>
    <x v="78"/>
    <s v="PGSEZ power station"/>
    <m/>
    <s v="2"/>
    <s v="NG"/>
    <n v="500"/>
    <x v="1"/>
    <x v="0"/>
    <s v="not found"/>
    <s v="not found"/>
    <s v="not found"/>
    <m/>
    <x v="43"/>
    <m/>
    <m/>
    <m/>
    <n v="27.096478000000001"/>
    <n v="56.041687000000003"/>
    <s v="approximate"/>
    <s v="Bandar Abbas"/>
    <m/>
    <m/>
    <s v="Hormozgan"/>
    <x v="2"/>
    <s v="Southern Asia"/>
    <m/>
    <m/>
    <m/>
    <s v="power"/>
    <s v="Other Metals &amp; Mining"/>
    <s v="power"/>
    <s v="1137415"/>
    <n v="1311338"/>
    <s v="L407010"/>
    <s v="G408338"/>
  </r>
  <r>
    <s v="https://www.gem.wiki/Parand_power_station"/>
    <x v="78"/>
    <s v="Parand power station"/>
    <s v="نيروگاه پرند"/>
    <s v="1"/>
    <s v="NG/D"/>
    <n v="500"/>
    <x v="0"/>
    <x v="0"/>
    <s v="not found"/>
    <s v="not found"/>
    <s v="not found"/>
    <m/>
    <x v="31"/>
    <m/>
    <m/>
    <m/>
    <n v="35.462011240274101"/>
    <n v="51.012413295012202"/>
    <s v="exact"/>
    <s v="Parand"/>
    <m/>
    <m/>
    <s v="Tehran"/>
    <x v="2"/>
    <s v="Southern Asia"/>
    <m/>
    <m/>
    <m/>
    <m/>
    <m/>
    <s v="power"/>
    <s v="1061078"/>
    <s v="1190277, 1190278, 1290146"/>
    <s v="L407013"/>
    <s v="G408331"/>
  </r>
  <r>
    <s v="https://www.gem.wiki/Parand_power_station"/>
    <x v="78"/>
    <s v="Parand power station"/>
    <s v="نيروگاه پرند"/>
    <s v="2"/>
    <s v="NG/D"/>
    <n v="500"/>
    <x v="0"/>
    <x v="0"/>
    <s v="not found"/>
    <s v="not found"/>
    <s v="not found"/>
    <m/>
    <x v="34"/>
    <m/>
    <m/>
    <m/>
    <n v="35.462011240274101"/>
    <n v="51.012413295012202"/>
    <s v="exact"/>
    <s v="Parand"/>
    <m/>
    <m/>
    <s v="Tehran"/>
    <x v="2"/>
    <s v="Southern Asia"/>
    <m/>
    <m/>
    <m/>
    <m/>
    <m/>
    <s v="power"/>
    <s v="1061078"/>
    <s v="1190279, 1190280, 1290147"/>
    <s v="L407013"/>
    <s v="G408330"/>
  </r>
  <r>
    <s v="https://www.gem.wiki/Parand_power_station"/>
    <x v="78"/>
    <s v="Parand power station"/>
    <s v="نيروگاه پرند"/>
    <s v="3"/>
    <s v="NG/D"/>
    <n v="500"/>
    <x v="0"/>
    <x v="0"/>
    <s v="not found"/>
    <s v="not found"/>
    <s v="not found"/>
    <m/>
    <x v="6"/>
    <m/>
    <m/>
    <m/>
    <n v="35.462011240274101"/>
    <n v="51.012413295012202"/>
    <s v="exact"/>
    <s v="Parand"/>
    <m/>
    <m/>
    <s v="Tehran"/>
    <x v="2"/>
    <s v="Southern Asia"/>
    <m/>
    <m/>
    <m/>
    <m/>
    <m/>
    <s v="power"/>
    <s v="1061078"/>
    <s v="1190281, 1190282, 1290148"/>
    <s v="L407013"/>
    <s v="G408329"/>
  </r>
  <r>
    <s v="https://www.gem.wiki/Pareh_Sar_power_station"/>
    <x v="78"/>
    <s v="Pareh Sar power station"/>
    <m/>
    <s v="1"/>
    <s v="NG"/>
    <n v="484"/>
    <x v="0"/>
    <x v="0"/>
    <s v="not found"/>
    <s v="not found"/>
    <s v="not found"/>
    <m/>
    <x v="22"/>
    <m/>
    <m/>
    <m/>
    <n v="37.639667000000003"/>
    <n v="49.086700999999998"/>
    <s v="exact"/>
    <s v="Parehsar"/>
    <m/>
    <m/>
    <s v="Gilan"/>
    <x v="2"/>
    <s v="Southern Asia"/>
    <s v="WRI: WRI1029943"/>
    <m/>
    <s v="Pareh-sar, Blade, Paresar Combined Cycle Power Plant"/>
    <m/>
    <m/>
    <s v="power"/>
    <s v="1047485"/>
    <s v="1170927, 1182110, 1182114"/>
    <s v="L407014"/>
    <s v="G408328"/>
  </r>
  <r>
    <s v="https://www.gem.wiki/Pareh_Sar_power_station"/>
    <x v="78"/>
    <s v="Pareh Sar power station"/>
    <m/>
    <s v="2"/>
    <s v="NG"/>
    <n v="484"/>
    <x v="0"/>
    <x v="0"/>
    <s v="not found"/>
    <s v="not found"/>
    <s v="not found"/>
    <m/>
    <x v="22"/>
    <m/>
    <m/>
    <m/>
    <n v="37.639667000000003"/>
    <n v="49.086700999999998"/>
    <s v="exact"/>
    <s v="Parehsar"/>
    <m/>
    <m/>
    <s v="Gilan"/>
    <x v="2"/>
    <s v="Southern Asia"/>
    <s v="WRI: WRI1029943"/>
    <m/>
    <s v="Pareh-sar, Blade, Paresar Combined Cycle Power Plant"/>
    <m/>
    <m/>
    <s v="power"/>
    <s v="1047485"/>
    <s v="1182111, 1182112, 1182113"/>
    <s v="L407014"/>
    <s v="G408327"/>
  </r>
  <r>
    <s v="https://www.gem.wiki/Persian_Gulf_power_plant"/>
    <x v="78"/>
    <s v="Persian Gulf power plant"/>
    <s v="نیروگاه برق خلیج فارس"/>
    <s v="1"/>
    <s v="NG/D"/>
    <n v="165"/>
    <x v="0"/>
    <x v="1"/>
    <s v="not found"/>
    <s v="not found"/>
    <s v="not found"/>
    <m/>
    <x v="21"/>
    <m/>
    <m/>
    <m/>
    <n v="27.421792"/>
    <n v="56.501753999999998"/>
    <s v="exact"/>
    <s v="Bandar Abbas"/>
    <m/>
    <m/>
    <s v="Hormozgan"/>
    <x v="2"/>
    <s v="Southern Asia"/>
    <s v="WRI: WRI1008141"/>
    <m/>
    <s v="Hormozgan, Khalije Gars, Khalije Fars"/>
    <m/>
    <m/>
    <s v="power"/>
    <s v="1055250"/>
    <n v="1181557"/>
    <s v="L407012"/>
    <s v="G408337"/>
  </r>
  <r>
    <s v="https://www.gem.wiki/Persian_Gulf_power_plant"/>
    <x v="78"/>
    <s v="Persian Gulf power plant"/>
    <s v="نیروگاه برق خلیج فارس"/>
    <s v="2"/>
    <s v="NG/D"/>
    <n v="165"/>
    <x v="0"/>
    <x v="1"/>
    <s v="not found"/>
    <s v="not found"/>
    <s v="not found"/>
    <m/>
    <x v="21"/>
    <m/>
    <m/>
    <m/>
    <n v="27.421792"/>
    <n v="56.501753999999998"/>
    <s v="exact"/>
    <s v="Bandar Abbas"/>
    <m/>
    <m/>
    <s v="Hormozgan"/>
    <x v="2"/>
    <s v="Southern Asia"/>
    <s v="WRI: WRI1008141"/>
    <m/>
    <s v="Hormozgan, Khalije Gars, Khalije Fars"/>
    <m/>
    <m/>
    <s v="power"/>
    <s v="1055250"/>
    <n v="1181558"/>
    <s v="L407012"/>
    <s v="G408336"/>
  </r>
  <r>
    <s v="https://www.gem.wiki/Persian_Gulf_power_plant"/>
    <x v="78"/>
    <s v="Persian Gulf power plant"/>
    <s v="نیروگاه برق خلیج فارس"/>
    <s v="3"/>
    <s v="NG/D"/>
    <n v="165"/>
    <x v="0"/>
    <x v="1"/>
    <s v="not found"/>
    <s v="not found"/>
    <s v="not found"/>
    <m/>
    <x v="21"/>
    <m/>
    <m/>
    <m/>
    <n v="27.421792"/>
    <n v="56.501753999999998"/>
    <s v="exact"/>
    <s v="Bandar Abbas"/>
    <m/>
    <m/>
    <s v="Hormozgan"/>
    <x v="2"/>
    <s v="Southern Asia"/>
    <s v="WRI: WRI1008141"/>
    <m/>
    <s v="Hormozgan, Khalije Gars, Khalije Fars"/>
    <m/>
    <m/>
    <s v="power"/>
    <s v="1055250"/>
    <n v="1181559"/>
    <s v="L407012"/>
    <s v="G408335"/>
  </r>
  <r>
    <s v="https://www.gem.wiki/Persian_Gulf_power_plant"/>
    <x v="78"/>
    <s v="Persian Gulf power plant"/>
    <s v="نیروگاه برق خلیج فارس"/>
    <s v="4"/>
    <s v="NG/D"/>
    <n v="165"/>
    <x v="0"/>
    <x v="1"/>
    <s v="not found"/>
    <s v="not found"/>
    <s v="not found"/>
    <m/>
    <x v="21"/>
    <m/>
    <m/>
    <m/>
    <n v="27.421792"/>
    <n v="56.501753999999998"/>
    <s v="exact"/>
    <s v="Bandar Abbas"/>
    <m/>
    <m/>
    <s v="Hormozgan"/>
    <x v="2"/>
    <s v="Southern Asia"/>
    <s v="WRI: WRI1008141"/>
    <m/>
    <s v="Hormozgan, Khalije Gars, Khalije Fars"/>
    <m/>
    <m/>
    <s v="power"/>
    <s v="1055250"/>
    <n v="1181560"/>
    <s v="L407012"/>
    <s v="G408334"/>
  </r>
  <r>
    <s v="https://www.gem.wiki/Persian_Gulf_power_plant"/>
    <x v="78"/>
    <s v="Persian Gulf power plant"/>
    <s v="نیروگاه برق خلیج فارس"/>
    <s v="5"/>
    <s v="NG/D"/>
    <n v="165"/>
    <x v="0"/>
    <x v="1"/>
    <s v="not found"/>
    <s v="not found"/>
    <s v="not found"/>
    <m/>
    <x v="21"/>
    <m/>
    <m/>
    <m/>
    <n v="27.421792"/>
    <n v="56.501753999999998"/>
    <s v="exact"/>
    <s v="Bandar Abbas"/>
    <m/>
    <m/>
    <s v="Hormozgan"/>
    <x v="2"/>
    <s v="Southern Asia"/>
    <s v="WRI: WRI1008141"/>
    <m/>
    <s v="Hormozgan, Khalije Gars, Khalije Fars"/>
    <m/>
    <m/>
    <s v="power"/>
    <s v="1055250"/>
    <n v="1181561"/>
    <s v="L407012"/>
    <s v="G408333"/>
  </r>
  <r>
    <s v="https://www.gem.wiki/Persian_Gulf_power_plant"/>
    <x v="78"/>
    <s v="Persian Gulf power plant"/>
    <s v="نیروگاه برق خلیج فارس"/>
    <s v="6"/>
    <s v="NG/D"/>
    <n v="165"/>
    <x v="0"/>
    <x v="1"/>
    <s v="not found"/>
    <s v="not found"/>
    <s v="not found"/>
    <m/>
    <x v="21"/>
    <m/>
    <m/>
    <m/>
    <n v="27.421792"/>
    <n v="56.501753999999998"/>
    <s v="exact"/>
    <s v="Bandar Abbas"/>
    <m/>
    <m/>
    <s v="Hormozgan"/>
    <x v="2"/>
    <s v="Southern Asia"/>
    <s v="WRI: WRI1008141"/>
    <m/>
    <s v="Hormozgan, Khalije Gars, Khalije Fars"/>
    <m/>
    <m/>
    <s v="power"/>
    <s v="1055250"/>
    <n v="1181562"/>
    <s v="L407012"/>
    <s v="G408332"/>
  </r>
  <r>
    <s v="https://www.gem.wiki/Pishva_County_power_station"/>
    <x v="78"/>
    <s v="Pishva County power station"/>
    <s v="نیروگاه سیکل ترکیبی پیشوا"/>
    <s v="1"/>
    <s v="NG"/>
    <n v="1000"/>
    <x v="4"/>
    <x v="5"/>
    <s v="not found"/>
    <m/>
    <s v="not found"/>
    <m/>
    <x v="43"/>
    <m/>
    <m/>
    <m/>
    <n v="35.307784599999998"/>
    <n v="51.730872400000003"/>
    <s v="approximate"/>
    <s v="Pishva County"/>
    <m/>
    <m/>
    <s v="Tehran"/>
    <x v="2"/>
    <s v="Southern Asia"/>
    <m/>
    <m/>
    <s v="Pishva Combined Cycle Power Plant"/>
    <m/>
    <m/>
    <m/>
    <s v="1128199"/>
    <n v="1298628"/>
    <s v="L407087"/>
    <s v="G400950"/>
  </r>
  <r>
    <s v="https://www.gem.wiki/Qeshm_(Ghadir)_power_station"/>
    <x v="78"/>
    <s v="Qeshm (Ghadir) power station"/>
    <m/>
    <s v="GT1"/>
    <s v="NG"/>
    <n v="170"/>
    <x v="0"/>
    <x v="1"/>
    <s v="not found"/>
    <s v="not found"/>
    <s v="not found"/>
    <m/>
    <x v="6"/>
    <m/>
    <m/>
    <m/>
    <n v="26.901076"/>
    <n v="55.911071"/>
    <s v="exact"/>
    <s v="Qeshm Island"/>
    <m/>
    <m/>
    <s v="Hormozgan"/>
    <x v="2"/>
    <s v="Southern Asia"/>
    <m/>
    <m/>
    <m/>
    <s v="power"/>
    <s v="Chemicals"/>
    <s v="power"/>
    <s v="1108824"/>
    <n v="1270474"/>
    <s v="L407009"/>
    <s v="G408342"/>
  </r>
  <r>
    <s v="https://www.gem.wiki/Qeshm_(Ghadir)_power_station"/>
    <x v="78"/>
    <s v="Qeshm (Ghadir) power station"/>
    <m/>
    <s v="GT2"/>
    <s v="NG"/>
    <n v="170"/>
    <x v="0"/>
    <x v="1"/>
    <s v="not found"/>
    <s v="not found"/>
    <s v="not found"/>
    <m/>
    <x v="6"/>
    <m/>
    <m/>
    <m/>
    <n v="26.901076"/>
    <n v="55.911071"/>
    <s v="exact"/>
    <s v="Qeshm Island"/>
    <m/>
    <m/>
    <s v="Hormozgan"/>
    <x v="2"/>
    <s v="Southern Asia"/>
    <m/>
    <m/>
    <m/>
    <s v="power"/>
    <s v="Chemicals"/>
    <s v="power"/>
    <s v="1108824"/>
    <n v="1270476"/>
    <s v="L407009"/>
    <s v="G408341"/>
  </r>
  <r>
    <s v="https://www.gem.wiki/Qeshm_(Ghadir)_power_station"/>
    <x v="78"/>
    <s v="Qeshm (Ghadir) power station"/>
    <m/>
    <s v="ST1"/>
    <s v="WSTH-NG"/>
    <n v="160"/>
    <x v="1"/>
    <x v="3"/>
    <s v="not found"/>
    <s v="not found"/>
    <s v="not found"/>
    <m/>
    <x v="43"/>
    <m/>
    <m/>
    <m/>
    <n v="26.901076"/>
    <n v="55.911071"/>
    <s v="exact"/>
    <s v="Qeshm Island"/>
    <m/>
    <m/>
    <s v="Hormozgan"/>
    <x v="2"/>
    <s v="Southern Asia"/>
    <m/>
    <m/>
    <m/>
    <s v="power"/>
    <s v="Chemicals"/>
    <s v="power"/>
    <s v="1108824"/>
    <n v="1270475"/>
    <s v="L407009"/>
    <s v="G408340"/>
  </r>
  <r>
    <s v="https://www.gem.wiki/Qeshm_(Pasargard)_power_station"/>
    <x v="78"/>
    <s v="Qeshm (Pasargard) power station"/>
    <m/>
    <s v="2-1"/>
    <s v="NG"/>
    <n v="320"/>
    <x v="0"/>
    <x v="1"/>
    <s v="not found"/>
    <s v="not found"/>
    <s v="not found"/>
    <m/>
    <x v="3"/>
    <m/>
    <m/>
    <m/>
    <n v="26.927900000000001"/>
    <n v="55.962899999999998"/>
    <s v="exact"/>
    <s v="Qeshm Island"/>
    <m/>
    <m/>
    <s v="Hormozgan"/>
    <x v="2"/>
    <s v="Southern Asia"/>
    <s v="WRI: WRI1029955"/>
    <m/>
    <s v="Qeshm Pasargad Class F power plant"/>
    <s v="power"/>
    <s v="Oil &amp; Refining"/>
    <s v="power"/>
    <s v="1121681"/>
    <n v="1289630"/>
    <s v="L407008"/>
    <s v="G408343"/>
  </r>
  <r>
    <s v="https://www.gem.wiki/Qeshm_(Pasargard)_power_station"/>
    <x v="78"/>
    <s v="Qeshm (Pasargard) power station"/>
    <m/>
    <s v="2-2"/>
    <s v="NG"/>
    <n v="160"/>
    <x v="4"/>
    <x v="3"/>
    <s v="not found"/>
    <s v="not found"/>
    <s v="not found"/>
    <m/>
    <x v="43"/>
    <m/>
    <m/>
    <m/>
    <n v="26.927900000000001"/>
    <n v="55.962899999999998"/>
    <s v="exact"/>
    <s v="Qeshm Island"/>
    <m/>
    <m/>
    <s v="Hormozgan"/>
    <x v="2"/>
    <s v="Southern Asia"/>
    <s v="WRI: WRI1029955"/>
    <m/>
    <m/>
    <s v="power"/>
    <s v="Oil &amp; Refining"/>
    <s v="power"/>
    <m/>
    <m/>
    <s v="L407008"/>
    <s v="G411057"/>
  </r>
  <r>
    <s v="https://www.gem.wiki/Qom_power_station"/>
    <x v="78"/>
    <s v="Qom power station"/>
    <s v="نیروگاه سیکل ترکیبی قم"/>
    <s v="1"/>
    <s v="NG/D"/>
    <n v="357"/>
    <x v="0"/>
    <x v="0"/>
    <s v="not found"/>
    <s v="not found"/>
    <s v="not found"/>
    <m/>
    <x v="23"/>
    <m/>
    <m/>
    <m/>
    <n v="34.579000000000001"/>
    <n v="50.755000000000003"/>
    <s v="exact"/>
    <s v="Qom"/>
    <m/>
    <m/>
    <s v="Qom"/>
    <x v="2"/>
    <s v="Southern Asia"/>
    <s v="WRI: WRI1008173"/>
    <m/>
    <m/>
    <s v="power"/>
    <m/>
    <s v="power"/>
    <s v="1031072"/>
    <s v="1116732, 1116733, 1116734"/>
    <s v="L407007"/>
    <s v="G408344"/>
  </r>
  <r>
    <s v="https://www.gem.wiki/Qom_power_station"/>
    <x v="78"/>
    <s v="Qom power station"/>
    <s v="نیروگاه سیکل ترکیبی قم"/>
    <s v="2"/>
    <s v="NG/D"/>
    <n v="357"/>
    <x v="0"/>
    <x v="0"/>
    <s v="not found"/>
    <s v="not found"/>
    <s v="not found"/>
    <m/>
    <x v="23"/>
    <m/>
    <m/>
    <m/>
    <n v="34.579000000000001"/>
    <n v="50.755000000000003"/>
    <s v="exact"/>
    <s v="Qom"/>
    <m/>
    <m/>
    <s v="Qom"/>
    <x v="2"/>
    <s v="Southern Asia"/>
    <s v="WRI: WRI1008173"/>
    <m/>
    <m/>
    <m/>
    <m/>
    <m/>
    <s v="1031072"/>
    <s v="1116735, 1116736, 1116737"/>
    <s v="L407007"/>
    <s v="G408345"/>
  </r>
  <r>
    <s v="https://www.gem.wiki/Ramhormoz_Combined_Cycle_power_plant"/>
    <x v="78"/>
    <s v="Ramhormoz Combined Cycle power plant"/>
    <s v="نیروگاه سیکل ترکیبی رامهرمز"/>
    <s v="1"/>
    <s v="NG/D"/>
    <n v="615"/>
    <x v="1"/>
    <x v="0"/>
    <s v="not found"/>
    <s v="not found"/>
    <s v="not found"/>
    <m/>
    <x v="43"/>
    <m/>
    <m/>
    <m/>
    <n v="31.262874"/>
    <n v="49.449899000000002"/>
    <s v="approximate"/>
    <s v="Ramhormoz"/>
    <m/>
    <m/>
    <s v="Khuzestan"/>
    <x v="2"/>
    <s v="Southern Asia"/>
    <m/>
    <m/>
    <m/>
    <m/>
    <m/>
    <m/>
    <m/>
    <m/>
    <s v="L407006"/>
    <s v="G408346"/>
  </r>
  <r>
    <s v="https://www.gem.wiki/Ramin_power_station"/>
    <x v="78"/>
    <s v="Ramin power station"/>
    <s v="نیـروگاه حرارتی رامیـن"/>
    <s v="1"/>
    <s v="NG/FO"/>
    <n v="305"/>
    <x v="0"/>
    <x v="3"/>
    <s v="not found"/>
    <s v="not found"/>
    <s v="not found"/>
    <m/>
    <x v="76"/>
    <m/>
    <m/>
    <m/>
    <n v="31.502386999999999"/>
    <n v="48.883420999999998"/>
    <s v="exact"/>
    <s v="Veys"/>
    <m/>
    <m/>
    <s v="Khuzestan"/>
    <x v="2"/>
    <s v="Southern Asia"/>
    <s v="WRI: WRI1008114"/>
    <m/>
    <s v="Ahwaz (Ramin), Ahvaz Ramin"/>
    <m/>
    <m/>
    <s v="power"/>
    <s v="1031051"/>
    <n v="1100690"/>
    <s v="L407005"/>
    <s v="G408352"/>
  </r>
  <r>
    <s v="https://www.gem.wiki/Ramin_power_station"/>
    <x v="78"/>
    <s v="Ramin power station"/>
    <s v="نیـروگاه حرارتی رامیـن"/>
    <s v="2"/>
    <s v="NG/FO"/>
    <n v="305"/>
    <x v="0"/>
    <x v="3"/>
    <s v="not found"/>
    <s v="not found"/>
    <s v="not found"/>
    <m/>
    <x v="27"/>
    <m/>
    <m/>
    <m/>
    <n v="31.502386999999999"/>
    <n v="48.883420999999998"/>
    <s v="exact"/>
    <s v="Veys"/>
    <m/>
    <m/>
    <s v="Khuzestan"/>
    <x v="2"/>
    <s v="Southern Asia"/>
    <s v="WRI: WRI1008114"/>
    <m/>
    <s v="Ahwaz (Ramin), Ahvaz Ramin"/>
    <m/>
    <m/>
    <s v="power"/>
    <s v="1031051"/>
    <n v="1100691"/>
    <s v="L407005"/>
    <s v="G408351"/>
  </r>
  <r>
    <s v="https://www.gem.wiki/Ramin_power_station"/>
    <x v="78"/>
    <s v="Ramin power station"/>
    <s v="نیـروگاه حرارتی رامیـن"/>
    <s v="3"/>
    <s v="NG/FO"/>
    <n v="305"/>
    <x v="0"/>
    <x v="3"/>
    <s v="not found"/>
    <s v="not found"/>
    <s v="not found"/>
    <m/>
    <x v="27"/>
    <m/>
    <m/>
    <m/>
    <n v="31.502386999999999"/>
    <n v="48.883420999999998"/>
    <s v="exact"/>
    <s v="Veys"/>
    <m/>
    <m/>
    <s v="Khuzestan"/>
    <x v="2"/>
    <s v="Southern Asia"/>
    <s v="WRI: WRI1008114"/>
    <m/>
    <s v="Ahwaz (Ramin), Ahvaz Ramin"/>
    <m/>
    <m/>
    <s v="power"/>
    <s v="1031051"/>
    <n v="1100692"/>
    <s v="L407005"/>
    <s v="G411056"/>
  </r>
  <r>
    <s v="https://www.gem.wiki/Ramin_power_station"/>
    <x v="78"/>
    <s v="Ramin power station"/>
    <s v="نیـروگاه حرارتی رامیـن"/>
    <s v="4"/>
    <s v="NG/FO"/>
    <n v="305"/>
    <x v="0"/>
    <x v="3"/>
    <s v="not found"/>
    <s v="not found"/>
    <s v="not found"/>
    <m/>
    <x v="48"/>
    <m/>
    <m/>
    <m/>
    <n v="31.502386999999999"/>
    <n v="48.883420999999998"/>
    <s v="exact"/>
    <s v="Veys"/>
    <m/>
    <m/>
    <s v="Khuzestan"/>
    <x v="2"/>
    <s v="Southern Asia"/>
    <s v="WRI: WRI1008114"/>
    <m/>
    <s v="Ahwaz (Ramin), Ahvaz Ramin"/>
    <m/>
    <m/>
    <s v="power"/>
    <s v="1031051"/>
    <n v="1100693"/>
    <s v="L407005"/>
    <s v="G408349"/>
  </r>
  <r>
    <s v="https://www.gem.wiki/Ramin_power_station"/>
    <x v="78"/>
    <s v="Ramin power station"/>
    <s v="نیـروگاه حرارتی رامیـن"/>
    <s v="5"/>
    <s v="NG/FO"/>
    <n v="315"/>
    <x v="0"/>
    <x v="3"/>
    <s v="not found"/>
    <s v="not found"/>
    <s v="not found"/>
    <m/>
    <x v="23"/>
    <m/>
    <m/>
    <m/>
    <n v="31.502386999999999"/>
    <n v="48.883420999999998"/>
    <s v="exact"/>
    <s v="Veys"/>
    <m/>
    <m/>
    <s v="Khuzestan"/>
    <x v="2"/>
    <s v="Southern Asia"/>
    <s v="WRI: WRI1008114"/>
    <m/>
    <s v="Ahwaz (Ramin), Ahvaz Ramin"/>
    <m/>
    <m/>
    <s v="power"/>
    <s v="1031051"/>
    <n v="1100694"/>
    <s v="L407005"/>
    <s v="G408348"/>
  </r>
  <r>
    <s v="https://www.gem.wiki/Ramin_power_station"/>
    <x v="78"/>
    <s v="Ramin power station"/>
    <s v="نیـروگاه حرارتی رامیـن"/>
    <s v="6"/>
    <s v="NG/FO"/>
    <n v="315"/>
    <x v="0"/>
    <x v="3"/>
    <s v="not found"/>
    <s v="not found"/>
    <s v="not found"/>
    <m/>
    <x v="14"/>
    <m/>
    <m/>
    <m/>
    <n v="31.502386999999999"/>
    <n v="48.883420999999998"/>
    <s v="exact"/>
    <s v="Veys"/>
    <m/>
    <m/>
    <s v="Khuzestan"/>
    <x v="2"/>
    <s v="Southern Asia"/>
    <s v="WRI: WRI1008114"/>
    <m/>
    <s v="Ahwaz (Ramin), Ahvaz Ramin"/>
    <m/>
    <m/>
    <s v="power"/>
    <s v="1031051"/>
    <n v="1175768"/>
    <s v="L407005"/>
    <s v="G408347"/>
  </r>
  <r>
    <s v="https://www.gem.wiki/Rey_power_station"/>
    <x v="78"/>
    <s v="Rey power station"/>
    <s v="نیروگاه برق ری"/>
    <s v="30"/>
    <s v="NG/FO"/>
    <n v="85"/>
    <x v="0"/>
    <x v="1"/>
    <s v="not found"/>
    <s v="not found"/>
    <s v="not found"/>
    <m/>
    <x v="68"/>
    <m/>
    <m/>
    <m/>
    <n v="35.520699999999998"/>
    <n v="51.407800000000002"/>
    <s v="exact"/>
    <s v="Tehran"/>
    <m/>
    <m/>
    <s v="Tehran"/>
    <x v="2"/>
    <s v="Southern Asia"/>
    <s v="WRI: WRI1008175"/>
    <m/>
    <s v="Tehran-Rey"/>
    <m/>
    <m/>
    <s v="power"/>
    <s v="1031110"/>
    <n v="1152059"/>
    <s v="L407004"/>
    <s v="G408356"/>
  </r>
  <r>
    <s v="https://www.gem.wiki/Rey_power_station"/>
    <x v="78"/>
    <s v="Rey power station"/>
    <s v="نیروگاه برق ری"/>
    <s v="31"/>
    <s v="NG/FO"/>
    <n v="85"/>
    <x v="0"/>
    <x v="1"/>
    <s v="not found"/>
    <s v="not found"/>
    <s v="not found"/>
    <m/>
    <x v="68"/>
    <m/>
    <m/>
    <m/>
    <n v="35.520699999999998"/>
    <n v="51.407800000000002"/>
    <s v="exact"/>
    <s v="Tehran"/>
    <m/>
    <m/>
    <s v="Tehran"/>
    <x v="2"/>
    <s v="Southern Asia"/>
    <s v="WRI: WRI1008175"/>
    <m/>
    <s v="Tehran-Rey"/>
    <m/>
    <m/>
    <s v="power"/>
    <s v="1031110"/>
    <n v="1152060"/>
    <s v="L407004"/>
    <s v="G408355"/>
  </r>
  <r>
    <s v="https://www.gem.wiki/Rey_power_station"/>
    <x v="78"/>
    <s v="Rey power station"/>
    <s v="نیروگاه برق ری"/>
    <s v="32"/>
    <s v="NG/FO"/>
    <n v="85"/>
    <x v="0"/>
    <x v="1"/>
    <s v="not found"/>
    <s v="not found"/>
    <s v="not found"/>
    <m/>
    <x v="68"/>
    <m/>
    <m/>
    <m/>
    <n v="35.520699999999998"/>
    <n v="51.407800000000002"/>
    <s v="exact"/>
    <s v="Tehran"/>
    <m/>
    <m/>
    <s v="Tehran"/>
    <x v="2"/>
    <s v="Southern Asia"/>
    <s v="WRI: WRI1008175"/>
    <m/>
    <s v="Tehran-Rey"/>
    <m/>
    <m/>
    <s v="power"/>
    <s v="1031110"/>
    <n v="1152061"/>
    <s v="L407004"/>
    <s v="G408354"/>
  </r>
  <r>
    <s v="https://www.gem.wiki/Rey_power_station"/>
    <x v="78"/>
    <s v="Rey power station"/>
    <s v="نیروگاه برق ری"/>
    <s v="GT1"/>
    <s v="NG/FO"/>
    <n v="1071"/>
    <x v="1"/>
    <x v="0"/>
    <s v="not found"/>
    <s v="not found"/>
    <s v="not found"/>
    <m/>
    <x v="7"/>
    <m/>
    <m/>
    <m/>
    <n v="35.520699999999998"/>
    <n v="51.407800000000002"/>
    <s v="exact"/>
    <s v="Tehran"/>
    <m/>
    <m/>
    <s v="Tehran"/>
    <x v="2"/>
    <s v="Southern Asia"/>
    <s v="WRI: WRI1008175"/>
    <m/>
    <s v="Tehran-Rey"/>
    <m/>
    <m/>
    <s v="power"/>
    <s v="1124653"/>
    <s v="1208244, 1208245"/>
    <s v="L407004"/>
    <s v="G408353"/>
  </r>
  <r>
    <s v="https://www.gem.wiki/Rudshur_power_station"/>
    <x v="78"/>
    <s v="Rudshur power station"/>
    <s v="پست برق رودشور"/>
    <s v="GT1"/>
    <s v="NG/FO"/>
    <n v="263"/>
    <x v="0"/>
    <x v="1"/>
    <s v="not found"/>
    <s v="not found"/>
    <s v="not found"/>
    <m/>
    <x v="21"/>
    <m/>
    <m/>
    <m/>
    <n v="35.417999999999999"/>
    <n v="50.911000000000001"/>
    <s v="exact"/>
    <s v="Tehran"/>
    <m/>
    <m/>
    <s v="Tehran"/>
    <x v="2"/>
    <s v="Southern Asia"/>
    <s v="WRI: WRI1008176"/>
    <m/>
    <s v="Roud Shour, Rud'e Shur, Rodeshor"/>
    <s v="power"/>
    <s v="Other"/>
    <s v="power"/>
    <s v="1064812"/>
    <n v="1195740"/>
    <s v="L407003"/>
    <s v="G408360"/>
  </r>
  <r>
    <s v="https://www.gem.wiki/Rudshur_power_station"/>
    <x v="78"/>
    <s v="Rudshur power station"/>
    <s v="پست برق رودشور"/>
    <s v="GT2"/>
    <s v="NG/FO"/>
    <n v="263"/>
    <x v="0"/>
    <x v="1"/>
    <s v="not found"/>
    <s v="not found"/>
    <s v="not found"/>
    <m/>
    <x v="21"/>
    <m/>
    <m/>
    <m/>
    <n v="35.417999999999999"/>
    <n v="50.911000000000001"/>
    <s v="exact"/>
    <s v="Tehran"/>
    <m/>
    <m/>
    <s v="Tehran"/>
    <x v="2"/>
    <s v="Southern Asia"/>
    <s v="WRI: WRI1008176"/>
    <m/>
    <s v="Roud Shour, Rud'e Shur, Rodeshor"/>
    <s v="power"/>
    <s v="Other"/>
    <s v="power"/>
    <s v="1064812"/>
    <n v="1195741"/>
    <s v="L407003"/>
    <s v="G408359"/>
  </r>
  <r>
    <s v="https://www.gem.wiki/Rudshur_power_station"/>
    <x v="78"/>
    <s v="Rudshur power station"/>
    <s v="پست برق رودشور"/>
    <s v="GT3"/>
    <s v="NG/FO"/>
    <n v="263"/>
    <x v="0"/>
    <x v="1"/>
    <s v="not found"/>
    <s v="not found"/>
    <s v="not found"/>
    <m/>
    <x v="21"/>
    <m/>
    <m/>
    <m/>
    <n v="35.417999999999999"/>
    <n v="50.911000000000001"/>
    <s v="exact"/>
    <s v="Tehran"/>
    <m/>
    <m/>
    <s v="Tehran"/>
    <x v="2"/>
    <s v="Southern Asia"/>
    <s v="WRI: WRI1008176"/>
    <m/>
    <s v="Roud Shour, Rud'e Shur, Rodeshor"/>
    <s v="power"/>
    <s v="Other"/>
    <s v="power"/>
    <s v="1064812"/>
    <n v="1195742"/>
    <s v="L407003"/>
    <s v="G408358"/>
  </r>
  <r>
    <s v="https://www.gem.wiki/Rudshur_power_station"/>
    <x v="78"/>
    <s v="Rudshur power station"/>
    <s v="پست برق رودشور"/>
    <s v="ST1"/>
    <s v="WSTH-NG"/>
    <n v="345"/>
    <x v="1"/>
    <x v="3"/>
    <s v="not found"/>
    <s v="not found"/>
    <s v="not found"/>
    <m/>
    <x v="43"/>
    <m/>
    <m/>
    <m/>
    <n v="35.417999999999999"/>
    <n v="50.911000000000001"/>
    <s v="exact"/>
    <s v="Tehran"/>
    <m/>
    <m/>
    <s v="Tehran"/>
    <x v="2"/>
    <s v="Southern Asia"/>
    <s v="WRI: WRI1008176"/>
    <m/>
    <s v="Roud Shour, Rud'e Shur, Rodeshor"/>
    <s v="power"/>
    <s v="Other"/>
    <s v="power"/>
    <s v="1064812"/>
    <n v="1276950"/>
    <s v="L407003"/>
    <s v="G408357"/>
  </r>
  <r>
    <s v="https://www.gem.wiki/Sabzevar_Power_Station"/>
    <x v="78"/>
    <s v="Sabzevar power station"/>
    <s v="نیروگاه گازی سبزوار"/>
    <s v="GT1"/>
    <s v="NG"/>
    <n v="183"/>
    <x v="1"/>
    <x v="1"/>
    <s v="not found"/>
    <s v="not found"/>
    <s v="not found"/>
    <m/>
    <x v="43"/>
    <m/>
    <m/>
    <m/>
    <n v="36.215182300000002"/>
    <n v="57.667822800000003"/>
    <s v="approximate"/>
    <s v="Sabzevar"/>
    <m/>
    <m/>
    <s v="Razavi Khorasan"/>
    <x v="2"/>
    <s v="Southern Asia"/>
    <m/>
    <m/>
    <m/>
    <s v="power"/>
    <s v="Other"/>
    <s v="power"/>
    <s v="1124652"/>
    <n v="1293495"/>
    <s v="L407098"/>
    <s v="G400942"/>
  </r>
  <r>
    <s v="https://www.gem.wiki/Sabzevar_Power_Station"/>
    <x v="78"/>
    <s v="Sabzevar power station"/>
    <s v="نیروگاه گازی سبزوار"/>
    <s v="GT2"/>
    <s v="NG"/>
    <n v="183"/>
    <x v="1"/>
    <x v="1"/>
    <s v="not found"/>
    <s v="not found"/>
    <s v="not found"/>
    <m/>
    <x v="43"/>
    <m/>
    <m/>
    <m/>
    <n v="36.215182300000002"/>
    <n v="57.667822800000003"/>
    <s v="approximate"/>
    <s v="Sabzevar"/>
    <m/>
    <m/>
    <s v="Razavi Khorasan"/>
    <x v="2"/>
    <s v="Southern Asia"/>
    <m/>
    <m/>
    <m/>
    <s v="power"/>
    <s v="Other"/>
    <s v="power"/>
    <s v="1124652"/>
    <n v="1293517"/>
    <s v="L407098"/>
    <s v="G411055"/>
  </r>
  <r>
    <s v="https://www.gem.wiki/Sabzevar_Power_Station"/>
    <x v="78"/>
    <s v="Sabzevar power station"/>
    <s v="نیروگاه گازی سبزوار"/>
    <s v="ST1"/>
    <s v="WSTH-NG"/>
    <n v="180"/>
    <x v="1"/>
    <x v="3"/>
    <s v="not found"/>
    <s v="not found"/>
    <s v="not found"/>
    <m/>
    <x v="43"/>
    <m/>
    <m/>
    <m/>
    <n v="36.215182300000002"/>
    <n v="57.667822800000003"/>
    <s v="approximate"/>
    <s v="Sabzevar"/>
    <m/>
    <m/>
    <s v="Razavi Khorasan"/>
    <x v="2"/>
    <s v="Southern Asia"/>
    <m/>
    <m/>
    <m/>
    <s v="power"/>
    <s v="Other"/>
    <s v="power"/>
    <s v="1124652"/>
    <n v="1293520"/>
    <s v="L407098"/>
    <s v="G411054"/>
  </r>
  <r>
    <s v="https://www.gem.wiki/Sahand_power_station"/>
    <x v="78"/>
    <s v="Sahand power station"/>
    <m/>
    <s v="CC"/>
    <s v="NG/D"/>
    <n v="451"/>
    <x v="0"/>
    <x v="0"/>
    <s v="not found"/>
    <s v="not found"/>
    <s v="not found"/>
    <m/>
    <x v="49"/>
    <m/>
    <m/>
    <m/>
    <n v="37.424404000000003"/>
    <n v="46.012774"/>
    <s v="exact"/>
    <s v="Bonab"/>
    <m/>
    <m/>
    <s v="East Azerbaijan"/>
    <x v="2"/>
    <s v="Southern Asia"/>
    <s v="WRI: WRI1008178"/>
    <m/>
    <m/>
    <m/>
    <m/>
    <s v="power"/>
    <s v="1141862"/>
    <n v="1317768"/>
    <s v="L407002"/>
    <s v="G408363"/>
  </r>
  <r>
    <s v="https://www.gem.wiki/Sahand_power_station"/>
    <x v="78"/>
    <s v="Sahand power station"/>
    <m/>
    <s v="ST1"/>
    <s v="NG/FO"/>
    <n v="325"/>
    <x v="0"/>
    <x v="3"/>
    <s v="not found"/>
    <s v="not found"/>
    <s v="not found"/>
    <m/>
    <x v="8"/>
    <m/>
    <m/>
    <m/>
    <n v="37.424404000000003"/>
    <n v="46.012774"/>
    <s v="exact"/>
    <s v="Bonab"/>
    <m/>
    <m/>
    <s v="East Azerbaijan"/>
    <x v="2"/>
    <s v="Southern Asia"/>
    <s v="WRI: WRI1008178"/>
    <m/>
    <m/>
    <m/>
    <m/>
    <s v="power"/>
    <s v="1044283"/>
    <n v="1165508"/>
    <s v="L407002"/>
    <s v="G408362"/>
  </r>
  <r>
    <s v="https://www.gem.wiki/Sahand_power_station"/>
    <x v="78"/>
    <s v="Sahand power station"/>
    <m/>
    <s v="ST2"/>
    <s v="NG/FO"/>
    <n v="325"/>
    <x v="0"/>
    <x v="3"/>
    <s v="not found"/>
    <s v="not found"/>
    <s v="not found"/>
    <m/>
    <x v="21"/>
    <m/>
    <m/>
    <m/>
    <n v="37.424404000000003"/>
    <n v="46.012774"/>
    <s v="exact"/>
    <s v="Bonab"/>
    <m/>
    <m/>
    <s v="East Azerbaijan"/>
    <x v="2"/>
    <s v="Southern Asia"/>
    <s v="WRI: WRI1008178"/>
    <m/>
    <m/>
    <m/>
    <m/>
    <s v="power"/>
    <s v="1044283"/>
    <n v="1165509"/>
    <s v="L407002"/>
    <s v="G408361"/>
  </r>
  <r>
    <s v="https://www.gem.wiki/Salafchegan_power_plant"/>
    <x v="78"/>
    <s v="Salafchegan power plant"/>
    <m/>
    <s v="GT"/>
    <s v="NG"/>
    <n v="500"/>
    <x v="4"/>
    <x v="0"/>
    <s v="not found"/>
    <s v="not found"/>
    <s v="not found"/>
    <m/>
    <x v="45"/>
    <m/>
    <m/>
    <m/>
    <n v="34.476674000000003"/>
    <n v="50.455368999999997"/>
    <s v="exact"/>
    <s v="Salafchegan"/>
    <m/>
    <m/>
    <s v="Qom"/>
    <x v="2"/>
    <s v="Southern Asia"/>
    <m/>
    <m/>
    <m/>
    <m/>
    <m/>
    <m/>
    <m/>
    <m/>
    <s v="L407805"/>
    <s v="G411052"/>
  </r>
  <r>
    <s v="https://www.gem.wiki/Samangan_power_station"/>
    <x v="78"/>
    <s v="Samangan power station"/>
    <m/>
    <s v="1"/>
    <s v="NG"/>
    <n v="492"/>
    <x v="0"/>
    <x v="0"/>
    <s v="not found"/>
    <s v="not found"/>
    <s v="not found"/>
    <m/>
    <x v="31"/>
    <m/>
    <m/>
    <m/>
    <n v="29.547048"/>
    <n v="55.766466000000001"/>
    <s v="exact"/>
    <s v="Sirjan"/>
    <m/>
    <m/>
    <s v="Kerman"/>
    <x v="2"/>
    <s v="Southern Asia"/>
    <m/>
    <m/>
    <s v="Samangan Sirjan CCPP"/>
    <s v="power"/>
    <s v="Other Metals &amp; Mining"/>
    <s v="power"/>
    <s v="1124633"/>
    <s v="1293462, 1293463, 1293464"/>
    <s v="L407001"/>
    <s v="G408364"/>
  </r>
  <r>
    <s v="https://www.gem.wiki/Sanandaj_power_station"/>
    <x v="78"/>
    <s v="Sanandaj power station"/>
    <s v="نیروگاه سیکل ترکیبی سنندج"/>
    <s v="1"/>
    <s v="NG/FO"/>
    <n v="478"/>
    <x v="0"/>
    <x v="0"/>
    <s v="not found"/>
    <s v="not found"/>
    <s v="not found"/>
    <m/>
    <x v="39"/>
    <m/>
    <m/>
    <m/>
    <n v="35.395400000000002"/>
    <n v="47.0306"/>
    <s v="exact"/>
    <s v="Dolyan"/>
    <s v="Qolyan"/>
    <m/>
    <s v="Kurdistan"/>
    <x v="2"/>
    <s v="Southern Asia"/>
    <s v="WRI: WRI1008180"/>
    <m/>
    <m/>
    <m/>
    <m/>
    <m/>
    <s v="1075320"/>
    <s v="1182088, 1182089, 1185522"/>
    <s v="L407000"/>
    <s v="G408366"/>
  </r>
  <r>
    <s v="https://www.gem.wiki/Sanandaj_power_station"/>
    <x v="78"/>
    <s v="Sanandaj power station"/>
    <s v="نیروگاه سیکل ترکیبی سنندج"/>
    <s v="2"/>
    <s v="NG/FO"/>
    <n v="478"/>
    <x v="0"/>
    <x v="0"/>
    <s v="not found"/>
    <s v="not found"/>
    <s v="not found"/>
    <m/>
    <x v="39"/>
    <m/>
    <m/>
    <m/>
    <n v="35.395400000000002"/>
    <n v="47.0306"/>
    <s v="exact"/>
    <s v="Dolyan"/>
    <s v="Qolyan"/>
    <m/>
    <s v="Kurdistan"/>
    <x v="2"/>
    <s v="Southern Asia"/>
    <s v="WRI: WRI1008180"/>
    <m/>
    <m/>
    <m/>
    <m/>
    <m/>
    <s v="1075320"/>
    <s v="1178513, 1178514, 1185523"/>
    <s v="L407000"/>
    <s v="G408365"/>
  </r>
  <r>
    <s v="https://www.gem.wiki/Sarakhs_1_power_plant"/>
    <x v="78"/>
    <s v="Sarakhs 1 power plant"/>
    <s v="نیروگاه سرخس 1"/>
    <s v="CC"/>
    <s v="NG"/>
    <n v="456"/>
    <x v="2"/>
    <x v="0"/>
    <s v="not found"/>
    <s v="not found"/>
    <s v="not found"/>
    <m/>
    <x v="43"/>
    <m/>
    <m/>
    <m/>
    <n v="36.444000000000003"/>
    <n v="61.034193999999999"/>
    <s v="exact"/>
    <s v="Sarakhs Free Zone"/>
    <s v="Sarakhs"/>
    <m/>
    <s v="Khorasan Razavi"/>
    <x v="2"/>
    <s v="Southern Asia"/>
    <m/>
    <m/>
    <m/>
    <m/>
    <m/>
    <m/>
    <s v="1100066"/>
    <s v="1256429, 1256430, 1256434"/>
    <s v="L407804"/>
    <s v="G411051"/>
  </r>
  <r>
    <s v="https://www.gem.wiki/Saveh_power_plant"/>
    <x v="78"/>
    <s v="Saveh power plant"/>
    <m/>
    <s v="CC"/>
    <s v="NG"/>
    <n v="1200"/>
    <x v="3"/>
    <x v="0"/>
    <s v="not found"/>
    <s v="not found"/>
    <s v="not found"/>
    <m/>
    <x v="43"/>
    <m/>
    <m/>
    <m/>
    <n v="35.024039999999999"/>
    <n v="50.356147"/>
    <s v="approximate"/>
    <s v="Saveh"/>
    <m/>
    <m/>
    <s v="Markazi"/>
    <x v="2"/>
    <s v="Southern Asia"/>
    <m/>
    <m/>
    <s v="Saveh Combined Cycle power plant"/>
    <m/>
    <m/>
    <m/>
    <s v="1117603"/>
    <n v="1283719"/>
    <s v="L407986"/>
    <s v="G411050"/>
  </r>
  <r>
    <s v="https://www.gem.wiki/Semnan_power_station"/>
    <x v="78"/>
    <s v="Semnan power station"/>
    <s v="نیروگاه سیکل ترکیبی قدس سمنان"/>
    <s v="GT1"/>
    <s v="NG/FO"/>
    <n v="162"/>
    <x v="0"/>
    <x v="1"/>
    <s v="not found"/>
    <s v="not found"/>
    <s v="not found"/>
    <m/>
    <x v="1"/>
    <m/>
    <m/>
    <m/>
    <n v="35.637908000000003"/>
    <n v="53.477046999999999"/>
    <s v="exact"/>
    <s v="Semnan"/>
    <m/>
    <m/>
    <s v="Semnan"/>
    <x v="2"/>
    <s v="Southern Asia"/>
    <s v="WRI: WRI1008182"/>
    <m/>
    <s v="Semnan Quds Power Plant, Shahid Bakri Power Plant of Semnan"/>
    <m/>
    <m/>
    <s v="power"/>
    <s v="1124633"/>
    <n v="11293462"/>
    <s v="L406999"/>
    <s v="G408369"/>
  </r>
  <r>
    <s v="https://www.gem.wiki/Semnan_power_station"/>
    <x v="78"/>
    <s v="Semnan power station"/>
    <s v="نیروگاه سیکل ترکیبی قدس سمنان"/>
    <s v="GT2"/>
    <s v="NG/FO"/>
    <n v="162"/>
    <x v="0"/>
    <x v="1"/>
    <s v="not found"/>
    <s v="not found"/>
    <s v="not found"/>
    <m/>
    <x v="1"/>
    <m/>
    <m/>
    <m/>
    <n v="35.637908000000003"/>
    <n v="53.477046999999999"/>
    <s v="exact"/>
    <s v="Semnan"/>
    <m/>
    <m/>
    <s v="Semnan"/>
    <x v="2"/>
    <s v="Southern Asia"/>
    <s v="WRI: WRI1008182"/>
    <m/>
    <s v="Semnan Quds Power Plant, Shahid Bakri Power Plant of Semnan"/>
    <m/>
    <m/>
    <s v="power"/>
    <s v="1124633"/>
    <n v="1293464"/>
    <s v="L406999"/>
    <s v="G408368"/>
  </r>
  <r>
    <s v="https://www.gem.wiki/Semnan_power_station"/>
    <x v="78"/>
    <s v="Semnan power station"/>
    <s v="نیروگاه سیکل ترکیبی قدس سمنان"/>
    <s v="GT3"/>
    <s v="NG/FO"/>
    <n v="183"/>
    <x v="0"/>
    <x v="1"/>
    <s v="not found"/>
    <s v="not found"/>
    <s v="not found"/>
    <m/>
    <x v="3"/>
    <m/>
    <m/>
    <m/>
    <n v="35.637908000000003"/>
    <n v="53.477046999999999"/>
    <s v="exact"/>
    <s v="Semnan"/>
    <m/>
    <m/>
    <s v="Semnan"/>
    <x v="2"/>
    <s v="Southern Asia"/>
    <s v="WRI: WRI1008182"/>
    <m/>
    <s v="Semnan Quds Power Plant, Shahid Bakri Power Plant of Semnan"/>
    <m/>
    <m/>
    <s v="power"/>
    <s v="1139644"/>
    <n v="1314397"/>
    <s v="L406999"/>
    <s v="G411049"/>
  </r>
  <r>
    <s v="https://www.gem.wiki/Semnan_power_station"/>
    <x v="78"/>
    <s v="Semnan power station"/>
    <s v="نیروگاه سیکل ترکیبی قدس سمنان"/>
    <s v="GT4"/>
    <s v="NG/FO"/>
    <n v="183"/>
    <x v="1"/>
    <x v="1"/>
    <s v="not found"/>
    <s v="not found"/>
    <s v="not found"/>
    <m/>
    <x v="43"/>
    <m/>
    <m/>
    <m/>
    <n v="35.637908000000003"/>
    <n v="53.477046999999999"/>
    <s v="exact"/>
    <s v="Semnan"/>
    <m/>
    <m/>
    <s v="Semnan"/>
    <x v="2"/>
    <s v="Southern Asia"/>
    <s v="WRI: WRI1008182"/>
    <m/>
    <s v="Semnan Quds Power Plant, Shahid Bakri Power Plant of Semnan"/>
    <m/>
    <m/>
    <s v="power"/>
    <s v="1139644"/>
    <n v="1314399"/>
    <s v="L406999"/>
    <s v="G411048"/>
  </r>
  <r>
    <s v="https://www.gem.wiki/Semnan_power_station"/>
    <x v="78"/>
    <s v="Semnan power station"/>
    <s v="نیروگاه سیکل ترکیبی قدس سمنان"/>
    <s v="GT5"/>
    <s v="NG/FO"/>
    <n v="183"/>
    <x v="1"/>
    <x v="1"/>
    <s v="not found"/>
    <s v="not found"/>
    <s v="not found"/>
    <m/>
    <x v="43"/>
    <m/>
    <m/>
    <m/>
    <n v="35.637908000000003"/>
    <n v="53.477046999999999"/>
    <s v="exact"/>
    <s v="Semnan"/>
    <m/>
    <m/>
    <s v="Semnan"/>
    <x v="2"/>
    <s v="Southern Asia"/>
    <s v="WRI: WRI1008182"/>
    <m/>
    <s v="Semnan Quds Power Plant, Shahid Bakri Power Plant of Semnan"/>
    <m/>
    <m/>
    <s v="power"/>
    <s v="1139644"/>
    <n v="1314399"/>
    <s v="L406999"/>
    <s v="G411714"/>
  </r>
  <r>
    <s v="https://www.gem.wiki/Semnan_power_station"/>
    <x v="78"/>
    <s v="Semnan power station"/>
    <s v="نیروگاه سیکل ترکیبی قدس سمنان"/>
    <s v="ST1"/>
    <s v="WSTH-NG"/>
    <n v="160"/>
    <x v="2"/>
    <x v="3"/>
    <s v="not found"/>
    <s v="not found"/>
    <s v="not found"/>
    <m/>
    <x v="43"/>
    <m/>
    <m/>
    <m/>
    <n v="35.637908000000003"/>
    <n v="53.477046999999999"/>
    <s v="exact"/>
    <s v="Semnan"/>
    <m/>
    <m/>
    <s v="Semnan"/>
    <x v="2"/>
    <s v="Southern Asia"/>
    <s v="WRI: WRI1008182"/>
    <m/>
    <s v="Semnan Quds Power Plant, Shahid Bakri Power Plant of Semnan"/>
    <m/>
    <m/>
    <s v="power"/>
    <s v="1139644"/>
    <n v="1314906"/>
    <s v="L406999"/>
    <s v="G408367"/>
  </r>
  <r>
    <s v="https://www.gem.wiki/Shahid_Beheshti_power_station"/>
    <x v="78"/>
    <s v="Shahid Beheshti power station"/>
    <s v="نیروگاه شهید بهشتی لوشان"/>
    <s v="GT1"/>
    <s v="NG/D"/>
    <n v="60"/>
    <x v="0"/>
    <x v="1"/>
    <s v="not found"/>
    <s v="not found"/>
    <s v="not found"/>
    <m/>
    <x v="79"/>
    <m/>
    <m/>
    <m/>
    <n v="36.657260999999998"/>
    <n v="49.458114999999999"/>
    <s v="exact"/>
    <s v="Lowshan"/>
    <m/>
    <m/>
    <s v="Gilan"/>
    <x v="2"/>
    <s v="Southern Asia"/>
    <s v="WRI: WRI1008159"/>
    <m/>
    <s v="Shahid Beheshti Lushan, Martyr Oshti Lushan, Loushan, Lousan, Manjil"/>
    <m/>
    <m/>
    <s v="power"/>
    <s v="1031089"/>
    <n v="1131235"/>
    <s v="L406998"/>
    <s v="G408373"/>
  </r>
  <r>
    <s v="https://www.gem.wiki/Shahid_Beheshti_power_station"/>
    <x v="78"/>
    <s v="Shahid Beheshti power station"/>
    <s v="نیروگاه شهید بهشتی لوشان"/>
    <s v="GT2"/>
    <s v="NG/D"/>
    <n v="60"/>
    <x v="0"/>
    <x v="1"/>
    <s v="not found"/>
    <s v="not found"/>
    <s v="not found"/>
    <m/>
    <x v="79"/>
    <m/>
    <m/>
    <m/>
    <n v="36.657260999999998"/>
    <n v="49.458114999999999"/>
    <s v="exact"/>
    <s v="Lowshan"/>
    <m/>
    <m/>
    <s v="Gilan"/>
    <x v="2"/>
    <s v="Southern Asia"/>
    <s v="WRI: WRI1008159"/>
    <m/>
    <s v="Shahid Beheshti Lushan, Martyr Oshti Lushan, Loushan, Lousan, Manjil"/>
    <m/>
    <m/>
    <s v="power"/>
    <s v="1031089"/>
    <n v="1131236"/>
    <s v="L406998"/>
    <s v="G408372"/>
  </r>
  <r>
    <s v="https://www.gem.wiki/Shahid_Beheshti_power_station"/>
    <x v="78"/>
    <s v="Shahid Beheshti power station"/>
    <s v="نیروگاه شهید بهشتی لوشان"/>
    <s v="ST1"/>
    <s v="NG/D"/>
    <n v="120"/>
    <x v="0"/>
    <x v="3"/>
    <s v="not found"/>
    <s v="not found"/>
    <s v="not found"/>
    <m/>
    <x v="73"/>
    <m/>
    <m/>
    <m/>
    <n v="36.657260999999998"/>
    <n v="49.458114999999999"/>
    <s v="exact"/>
    <s v="Lowshan"/>
    <m/>
    <m/>
    <s v="Gilan"/>
    <x v="2"/>
    <s v="Southern Asia"/>
    <s v="WRI: WRI1008159"/>
    <m/>
    <s v="Shahid Beheshti Lushan, Martyr Oshti Lushan, Loushan, Lousan, Manjil"/>
    <m/>
    <m/>
    <s v="power"/>
    <s v="1031089"/>
    <n v="1131233"/>
    <s v="L406998"/>
    <s v="G408371"/>
  </r>
  <r>
    <s v="https://www.gem.wiki/Shahid_Beheshti_power_station"/>
    <x v="78"/>
    <s v="Shahid Beheshti power station"/>
    <s v="نیروگاه شهید بهشتی لوشان"/>
    <s v="ST2"/>
    <s v="NG/D"/>
    <n v="120"/>
    <x v="0"/>
    <x v="3"/>
    <s v="not found"/>
    <s v="not found"/>
    <s v="not found"/>
    <m/>
    <x v="73"/>
    <m/>
    <m/>
    <m/>
    <n v="36.657260999999998"/>
    <n v="49.458114999999999"/>
    <s v="exact"/>
    <s v="Lowshan"/>
    <m/>
    <m/>
    <s v="Gilan"/>
    <x v="2"/>
    <s v="Southern Asia"/>
    <s v="WRI: WRI1008159"/>
    <m/>
    <s v="Shahid Beheshti Lushan, Martyr Oshti Lushan, Loushan, Lousan, Manjil"/>
    <m/>
    <m/>
    <s v="power"/>
    <s v="1031089"/>
    <n v="1131234"/>
    <s v="L406998"/>
    <s v="G408370"/>
  </r>
  <r>
    <s v="https://www.gem.wiki/Shahid_Kaveh_power_station"/>
    <x v="78"/>
    <s v="Shahid Kaveh power station"/>
    <s v="نیروگاه سیکل ترکیبی شهید کاوه"/>
    <s v="GT1"/>
    <s v="NG/D"/>
    <n v="159"/>
    <x v="0"/>
    <x v="1"/>
    <s v="not found"/>
    <s v="not found"/>
    <s v="not found"/>
    <m/>
    <x v="9"/>
    <m/>
    <m/>
    <m/>
    <n v="33.753312999999999"/>
    <n v="59.147036999999997"/>
    <s v="exact"/>
    <s v="Ghayen"/>
    <m/>
    <m/>
    <s v="South Khorasan"/>
    <x v="2"/>
    <s v="Southern Asia"/>
    <s v="WRI: WRI1008137"/>
    <m/>
    <s v="Qaen, Ghaen"/>
    <m/>
    <m/>
    <m/>
    <s v="1088614"/>
    <n v="1190291"/>
    <s v="L407100"/>
    <s v="G408530"/>
  </r>
  <r>
    <s v="https://www.gem.wiki/Shahid_Kaveh_power_station"/>
    <x v="78"/>
    <s v="Shahid Kaveh power station"/>
    <s v="نیروگاه سیکل ترکیبی شهید کاوه"/>
    <s v="GT2"/>
    <s v="NG/D"/>
    <n v="159"/>
    <x v="0"/>
    <x v="1"/>
    <s v="not found"/>
    <s v="not found"/>
    <s v="not found"/>
    <m/>
    <x v="9"/>
    <m/>
    <m/>
    <m/>
    <n v="33.753312999999999"/>
    <n v="59.147036999999997"/>
    <s v="exact"/>
    <s v="Ghayen"/>
    <m/>
    <m/>
    <s v="South Khorasan"/>
    <x v="2"/>
    <s v="Southern Asia"/>
    <s v="WRI: WRI1008137"/>
    <m/>
    <s v="Qaen, Ghaen"/>
    <m/>
    <m/>
    <m/>
    <s v="1088614"/>
    <n v="1190292"/>
    <s v="L407100"/>
    <s v="G408529"/>
  </r>
  <r>
    <s v="https://www.gem.wiki/Shahid_Kaveh_power_station"/>
    <x v="78"/>
    <s v="Shahid Kaveh power station"/>
    <s v="نیروگاه سیکل ترکیبی شهید کاوه"/>
    <s v="GT3"/>
    <s v="NG/D"/>
    <n v="159"/>
    <x v="0"/>
    <x v="1"/>
    <s v="not found"/>
    <s v="not found"/>
    <s v="not found"/>
    <m/>
    <x v="9"/>
    <m/>
    <m/>
    <m/>
    <n v="33.753312999999999"/>
    <n v="59.147036999999997"/>
    <s v="exact"/>
    <s v="Ghayen"/>
    <m/>
    <m/>
    <s v="South Khorasan"/>
    <x v="2"/>
    <s v="Southern Asia"/>
    <s v="WRI: WRI1008137"/>
    <m/>
    <s v="Qaen, Ghaen"/>
    <m/>
    <m/>
    <m/>
    <s v="1088614"/>
    <n v="1190293"/>
    <s v="L407100"/>
    <s v="G408528"/>
  </r>
  <r>
    <s v="https://www.gem.wiki/Shahid_Kaveh_power_station"/>
    <x v="78"/>
    <s v="Shahid Kaveh power station"/>
    <s v="نیروگاه سیکل ترکیبی شهید کاوه"/>
    <s v="GT4"/>
    <s v="NG/D"/>
    <n v="159"/>
    <x v="0"/>
    <x v="1"/>
    <s v="not found"/>
    <s v="not found"/>
    <s v="not found"/>
    <m/>
    <x v="9"/>
    <m/>
    <m/>
    <m/>
    <n v="33.753312999999999"/>
    <n v="59.147036999999997"/>
    <s v="exact"/>
    <s v="Ghayen"/>
    <m/>
    <m/>
    <s v="South Khorasan"/>
    <x v="2"/>
    <s v="Southern Asia"/>
    <s v="WRI: WRI1008137"/>
    <m/>
    <s v="Qaen, Ghaen"/>
    <m/>
    <m/>
    <m/>
    <s v="1088614"/>
    <n v="1190294"/>
    <s v="L407100"/>
    <s v="G408527"/>
  </r>
  <r>
    <s v="https://www.gem.wiki/Shahid_Mofateh_power_station"/>
    <x v="78"/>
    <s v="Shahid Mofateh power station"/>
    <s v="نیروگاه برق شهید مفتح"/>
    <s v="1"/>
    <s v="NG/FO"/>
    <n v="250"/>
    <x v="0"/>
    <x v="3"/>
    <s v="not found"/>
    <s v="not found"/>
    <s v="not found"/>
    <m/>
    <x v="20"/>
    <m/>
    <m/>
    <m/>
    <n v="35.128400999999997"/>
    <n v="48.852516999999999"/>
    <s v="exact"/>
    <s v="Rowan"/>
    <m/>
    <m/>
    <s v="Hamadan"/>
    <x v="2"/>
    <s v="Southern Asia"/>
    <s v="WRI: WRI1008185"/>
    <m/>
    <s v="Shahid Mofatteh"/>
    <m/>
    <s v="Chemicals"/>
    <s v="power"/>
    <s v="1031075"/>
    <n v="1118362"/>
    <s v="L406997"/>
    <s v="G408377"/>
  </r>
  <r>
    <s v="https://www.gem.wiki/Shahid_Mofateh_power_station"/>
    <x v="78"/>
    <s v="Shahid Mofateh power station"/>
    <s v="نیروگاه برق شهید مفتح"/>
    <s v="2"/>
    <s v="NG/FO"/>
    <n v="250"/>
    <x v="0"/>
    <x v="3"/>
    <s v="not found"/>
    <s v="not found"/>
    <s v="not found"/>
    <m/>
    <x v="20"/>
    <m/>
    <m/>
    <m/>
    <n v="35.128400999999997"/>
    <n v="48.852516999999999"/>
    <s v="exact"/>
    <s v="Rowan"/>
    <m/>
    <m/>
    <s v="Hamadan"/>
    <x v="2"/>
    <s v="Southern Asia"/>
    <s v="WRI: WRI1008185"/>
    <m/>
    <s v="Shahid Mofatteh"/>
    <m/>
    <s v="Chemicals"/>
    <s v="power"/>
    <s v="1031075"/>
    <n v="1118363"/>
    <s v="L406997"/>
    <s v="G408376"/>
  </r>
  <r>
    <s v="https://www.gem.wiki/Shahid_Mofateh_power_station"/>
    <x v="78"/>
    <s v="Shahid Mofateh power station"/>
    <s v="نیروگاه برق شهید مفتح"/>
    <s v="3"/>
    <s v="NG/FO"/>
    <n v="250"/>
    <x v="0"/>
    <x v="3"/>
    <s v="not found"/>
    <s v="not found"/>
    <s v="not found"/>
    <m/>
    <x v="20"/>
    <m/>
    <m/>
    <m/>
    <n v="35.128400999999997"/>
    <n v="48.852516999999999"/>
    <s v="exact"/>
    <s v="Rowan"/>
    <m/>
    <m/>
    <s v="Hamadan"/>
    <x v="2"/>
    <s v="Southern Asia"/>
    <s v="WRI: WRI1008185"/>
    <m/>
    <s v="Shahid Mofatteh"/>
    <m/>
    <s v="Chemicals"/>
    <s v="power"/>
    <s v="1031075"/>
    <n v="1118364"/>
    <s v="L406997"/>
    <s v="G408375"/>
  </r>
  <r>
    <s v="https://www.gem.wiki/Shahid_Mofateh_power_station"/>
    <x v="78"/>
    <s v="Shahid Mofateh power station"/>
    <s v="نیروگاه برق شهید مفتح"/>
    <s v="4"/>
    <s v="NG/FO"/>
    <n v="250"/>
    <x v="0"/>
    <x v="3"/>
    <s v="not found"/>
    <s v="not found"/>
    <s v="not found"/>
    <m/>
    <x v="20"/>
    <m/>
    <m/>
    <m/>
    <n v="35.128400999999997"/>
    <n v="48.852516999999999"/>
    <s v="exact"/>
    <s v="Rowan"/>
    <m/>
    <m/>
    <s v="Hamadan"/>
    <x v="2"/>
    <s v="Southern Asia"/>
    <s v="WRI: WRI1008185"/>
    <m/>
    <s v="Shahid Mofatteh"/>
    <m/>
    <s v="Chemicals"/>
    <s v="power"/>
    <s v="1031075"/>
    <n v="1118365"/>
    <s v="L406997"/>
    <s v="G408374"/>
  </r>
  <r>
    <s v="https://www.gem.wiki/Shahid_Montazeri_power_station"/>
    <x v="78"/>
    <s v="Shahid Montazeri power station"/>
    <s v="نیروگاه شهید محمد منتظری"/>
    <s v="1"/>
    <s v="NG"/>
    <n v="200"/>
    <x v="0"/>
    <x v="3"/>
    <s v="not found"/>
    <s v="not found"/>
    <s v="not found"/>
    <m/>
    <x v="28"/>
    <m/>
    <m/>
    <m/>
    <n v="32.797007999999998"/>
    <n v="51.495249000000001"/>
    <s v="exact"/>
    <s v="Isfahan"/>
    <m/>
    <m/>
    <s v="Isfahan"/>
    <x v="2"/>
    <s v="Southern Asia"/>
    <s v="WRI: WRI1008184"/>
    <m/>
    <m/>
    <m/>
    <m/>
    <s v="power"/>
    <s v="1031067"/>
    <n v="1114260"/>
    <s v="L407101"/>
    <s v="G408524"/>
  </r>
  <r>
    <s v="https://www.gem.wiki/Shahid_Montazeri_power_station"/>
    <x v="78"/>
    <s v="Shahid Montazeri power station"/>
    <s v="نیروگاه شهید محمد منتظری"/>
    <s v="2"/>
    <s v="NG"/>
    <n v="200"/>
    <x v="0"/>
    <x v="3"/>
    <s v="not found"/>
    <s v="not found"/>
    <s v="not found"/>
    <m/>
    <x v="28"/>
    <m/>
    <m/>
    <m/>
    <n v="32.797007999999998"/>
    <n v="51.495249000000001"/>
    <s v="exact"/>
    <s v="Isfahan"/>
    <m/>
    <m/>
    <s v="Isfahan"/>
    <x v="2"/>
    <s v="Southern Asia"/>
    <s v="WRI: WRI1008184"/>
    <m/>
    <m/>
    <m/>
    <m/>
    <s v="power"/>
    <s v="1031067"/>
    <n v="1114261"/>
    <s v="L407101"/>
    <s v="G408523"/>
  </r>
  <r>
    <s v="https://www.gem.wiki/Shahid_Montazeri_power_station"/>
    <x v="78"/>
    <s v="Shahid Montazeri power station"/>
    <s v="نیروگاه شهید محمد منتظری"/>
    <s v="3"/>
    <s v="NG"/>
    <n v="200"/>
    <x v="0"/>
    <x v="3"/>
    <s v="not found"/>
    <s v="not found"/>
    <s v="not found"/>
    <m/>
    <x v="46"/>
    <m/>
    <m/>
    <m/>
    <n v="32.797007999999998"/>
    <n v="51.495249000000001"/>
    <s v="exact"/>
    <s v="Isfahan"/>
    <m/>
    <m/>
    <s v="Isfahan"/>
    <x v="2"/>
    <s v="Southern Asia"/>
    <s v="WRI: WRI1008184"/>
    <m/>
    <m/>
    <m/>
    <m/>
    <s v="power"/>
    <s v="1031067"/>
    <n v="1114262"/>
    <s v="L407101"/>
    <s v="G408522"/>
  </r>
  <r>
    <s v="https://www.gem.wiki/Shahid_Montazeri_power_station"/>
    <x v="78"/>
    <s v="Shahid Montazeri power station"/>
    <s v="نیروگاه شهید محمد منتظری"/>
    <s v="4"/>
    <s v="NG"/>
    <n v="200"/>
    <x v="0"/>
    <x v="3"/>
    <s v="not found"/>
    <s v="not found"/>
    <s v="not found"/>
    <m/>
    <x v="24"/>
    <m/>
    <m/>
    <m/>
    <n v="32.797007999999998"/>
    <n v="51.495249000000001"/>
    <s v="exact"/>
    <s v="Isfahan"/>
    <m/>
    <m/>
    <s v="Isfahan"/>
    <x v="2"/>
    <s v="Southern Asia"/>
    <s v="WRI: WRI1008184"/>
    <m/>
    <m/>
    <m/>
    <m/>
    <s v="power"/>
    <s v="1031067"/>
    <n v="1114263"/>
    <s v="L407101"/>
    <s v="G408521"/>
  </r>
  <r>
    <s v="https://www.gem.wiki/Shahid_Montazeri_power_station"/>
    <x v="78"/>
    <s v="Shahid Montazeri power station"/>
    <s v="نیروگاه شهید محمد منتظری"/>
    <s v="5"/>
    <s v="NG"/>
    <n v="200"/>
    <x v="0"/>
    <x v="3"/>
    <s v="not found"/>
    <s v="not found"/>
    <s v="not found"/>
    <m/>
    <x v="23"/>
    <m/>
    <m/>
    <m/>
    <n v="32.797007999999998"/>
    <n v="51.495249000000001"/>
    <s v="exact"/>
    <s v="Isfahan"/>
    <m/>
    <m/>
    <s v="Isfahan"/>
    <x v="2"/>
    <s v="Southern Asia"/>
    <s v="WRI: WRI1008184"/>
    <m/>
    <m/>
    <m/>
    <m/>
    <s v="power"/>
    <s v="1031067"/>
    <n v="1166879"/>
    <s v="L407101"/>
    <s v="G408520"/>
  </r>
  <r>
    <s v="https://www.gem.wiki/Shahid_Montazeri_power_station"/>
    <x v="78"/>
    <s v="Shahid Montazeri power station"/>
    <s v="نیروگاه شهید محمد منتظری"/>
    <s v="6"/>
    <s v="NG"/>
    <n v="200"/>
    <x v="0"/>
    <x v="3"/>
    <s v="not found"/>
    <s v="not found"/>
    <s v="not found"/>
    <m/>
    <x v="23"/>
    <m/>
    <m/>
    <m/>
    <n v="32.797007999999998"/>
    <n v="51.495249000000001"/>
    <s v="exact"/>
    <s v="Isfahan"/>
    <m/>
    <m/>
    <s v="Isfahan"/>
    <x v="2"/>
    <s v="Southern Asia"/>
    <s v="WRI: WRI1008184"/>
    <m/>
    <m/>
    <m/>
    <m/>
    <s v="power"/>
    <s v="1031067"/>
    <n v="1166880"/>
    <s v="L407101"/>
    <s v="G408519"/>
  </r>
  <r>
    <s v="https://www.gem.wiki/Shahid_Montazeri_power_station"/>
    <x v="78"/>
    <s v="Shahid Montazeri power station"/>
    <s v="نیروگاه شهید محمد منتظری"/>
    <s v="7"/>
    <s v="NG"/>
    <n v="200"/>
    <x v="0"/>
    <x v="3"/>
    <s v="not found"/>
    <s v="not found"/>
    <s v="not found"/>
    <m/>
    <x v="14"/>
    <m/>
    <m/>
    <m/>
    <n v="32.797007999999998"/>
    <n v="51.495249000000001"/>
    <s v="exact"/>
    <s v="Isfahan"/>
    <m/>
    <m/>
    <s v="Isfahan"/>
    <x v="2"/>
    <s v="Southern Asia"/>
    <s v="WRI: WRI1008184"/>
    <m/>
    <m/>
    <m/>
    <m/>
    <s v="power"/>
    <s v="1031067"/>
    <n v="1166881"/>
    <s v="L407101"/>
    <s v="G408518"/>
  </r>
  <r>
    <s v="https://www.gem.wiki/Shahid_Montazeri_power_station"/>
    <x v="78"/>
    <s v="Shahid Montazeri power station"/>
    <s v="نیروگاه شهید محمد منتظری"/>
    <s v="8"/>
    <s v="NG"/>
    <n v="200"/>
    <x v="0"/>
    <x v="3"/>
    <s v="not found"/>
    <s v="not found"/>
    <s v="not found"/>
    <m/>
    <x v="14"/>
    <m/>
    <m/>
    <m/>
    <n v="32.797007999999998"/>
    <n v="51.495249000000001"/>
    <s v="exact"/>
    <s v="Isfahan"/>
    <m/>
    <m/>
    <s v="Isfahan"/>
    <x v="2"/>
    <s v="Southern Asia"/>
    <s v="WRI: WRI1008184"/>
    <m/>
    <m/>
    <m/>
    <m/>
    <s v="power"/>
    <s v="1031067"/>
    <n v="1166882"/>
    <s v="L407101"/>
    <s v="G408517"/>
  </r>
  <r>
    <s v="https://www.gem.wiki/Shahid_Rajaee_power_station"/>
    <x v="78"/>
    <s v="Shahid Rajaee power station"/>
    <s v="نیروگاه شهید رجایی"/>
    <s v="1-1"/>
    <s v="NG/FO"/>
    <n v="250"/>
    <x v="0"/>
    <x v="3"/>
    <s v="not found"/>
    <s v="not found"/>
    <s v="not found"/>
    <m/>
    <x v="18"/>
    <m/>
    <m/>
    <m/>
    <n v="36.157023000000002"/>
    <n v="50.292307999999998"/>
    <s v="exact"/>
    <s v="Qazvin"/>
    <m/>
    <m/>
    <s v="Qazvin"/>
    <x v="2"/>
    <s v="Southern Asia"/>
    <s v="WRI: WRI1008186"/>
    <m/>
    <s v="Rajaei"/>
    <m/>
    <m/>
    <s v="power"/>
    <s v="1031101"/>
    <n v="1147184"/>
    <s v="L406996"/>
    <s v="G408384"/>
  </r>
  <r>
    <s v="https://www.gem.wiki/Shahid_Rajaee_power_station"/>
    <x v="78"/>
    <s v="Shahid Rajaee power station"/>
    <s v="نیروگاه شهید رجایی"/>
    <s v="1-2"/>
    <s v="NG/FO"/>
    <n v="250"/>
    <x v="0"/>
    <x v="3"/>
    <s v="not found"/>
    <s v="not found"/>
    <s v="not found"/>
    <m/>
    <x v="19"/>
    <m/>
    <m/>
    <m/>
    <n v="36.157023000000002"/>
    <n v="50.292307999999998"/>
    <s v="exact"/>
    <s v="Qazvin"/>
    <m/>
    <m/>
    <s v="Qazvin"/>
    <x v="2"/>
    <s v="Southern Asia"/>
    <s v="WRI: WRI1008186"/>
    <m/>
    <s v="Rajaei"/>
    <m/>
    <m/>
    <s v="power"/>
    <s v="1031101"/>
    <n v="1147185"/>
    <s v="L406996"/>
    <s v="G408383"/>
  </r>
  <r>
    <s v="https://www.gem.wiki/Shahid_Rajaee_power_station"/>
    <x v="78"/>
    <s v="Shahid Rajaee power station"/>
    <s v="نیروگاه شهید رجایی"/>
    <s v="1-3"/>
    <s v="NG/FO"/>
    <n v="250"/>
    <x v="0"/>
    <x v="3"/>
    <s v="not found"/>
    <s v="not found"/>
    <s v="not found"/>
    <m/>
    <x v="19"/>
    <m/>
    <m/>
    <m/>
    <n v="36.157023000000002"/>
    <n v="50.292307999999998"/>
    <s v="exact"/>
    <s v="Qazvin"/>
    <m/>
    <m/>
    <s v="Qazvin"/>
    <x v="2"/>
    <s v="Southern Asia"/>
    <s v="WRI: WRI1008186"/>
    <m/>
    <s v="Rajaei"/>
    <m/>
    <m/>
    <s v="power"/>
    <s v="1031101"/>
    <n v="1147186"/>
    <s v="L406996"/>
    <s v="G408382"/>
  </r>
  <r>
    <s v="https://www.gem.wiki/Shahid_Rajaee_power_station"/>
    <x v="78"/>
    <s v="Shahid Rajaee power station"/>
    <s v="نیروگاه شهید رجایی"/>
    <s v="1-4"/>
    <s v="NG/FO"/>
    <n v="250"/>
    <x v="0"/>
    <x v="3"/>
    <s v="not found"/>
    <s v="not found"/>
    <s v="not found"/>
    <m/>
    <x v="20"/>
    <m/>
    <m/>
    <m/>
    <n v="36.157023000000002"/>
    <n v="50.292307999999998"/>
    <s v="exact"/>
    <s v="Qazvin"/>
    <m/>
    <m/>
    <s v="Qazvin"/>
    <x v="2"/>
    <s v="Southern Asia"/>
    <s v="WRI: WRI1008186"/>
    <m/>
    <s v="Rajaei"/>
    <m/>
    <m/>
    <s v="power"/>
    <s v="1031101"/>
    <n v="1147187"/>
    <s v="L406996"/>
    <s v="G408381"/>
  </r>
  <r>
    <s v="https://www.gem.wiki/Shahid_Rajaee_power_station"/>
    <x v="78"/>
    <s v="Shahid Rajaee power station"/>
    <s v="نیروگاه شهید رجایی"/>
    <s v="2-1"/>
    <s v="NG/FO"/>
    <n v="348"/>
    <x v="0"/>
    <x v="0"/>
    <s v="not found"/>
    <s v="not found"/>
    <s v="not found"/>
    <m/>
    <x v="11"/>
    <m/>
    <m/>
    <m/>
    <n v="36.157023000000002"/>
    <n v="50.292307999999998"/>
    <s v="exact"/>
    <s v="Qazvin"/>
    <m/>
    <m/>
    <s v="Qazvin"/>
    <x v="2"/>
    <s v="Southern Asia"/>
    <s v="WRI: WRI1008186"/>
    <m/>
    <s v="Rajaei"/>
    <m/>
    <m/>
    <s v="power"/>
    <s v="1031101"/>
    <s v="1147188, 1147189, 1166867"/>
    <s v="L406996"/>
    <s v="G408380"/>
  </r>
  <r>
    <s v="https://www.gem.wiki/Shahid_Rajaee_power_station"/>
    <x v="78"/>
    <s v="Shahid Rajaee power station"/>
    <s v="نیروگاه شهید رجایی"/>
    <s v="2-2"/>
    <s v="NG/FO"/>
    <n v="348"/>
    <x v="0"/>
    <x v="0"/>
    <s v="not found"/>
    <s v="not found"/>
    <s v="not found"/>
    <m/>
    <x v="11"/>
    <m/>
    <m/>
    <m/>
    <n v="36.157023000000002"/>
    <n v="50.292307999999998"/>
    <s v="exact"/>
    <s v="Qazvin"/>
    <m/>
    <m/>
    <s v="Qazvin"/>
    <x v="2"/>
    <s v="Southern Asia"/>
    <s v="WRI: WRI1008186"/>
    <m/>
    <s v="Rajaei"/>
    <m/>
    <m/>
    <s v="power"/>
    <s v="1031101"/>
    <s v="1147190, 1147191, 1166868"/>
    <s v="L406996"/>
    <s v="G408379"/>
  </r>
  <r>
    <s v="https://www.gem.wiki/Shahid_Rajaee_power_station"/>
    <x v="78"/>
    <s v="Shahid Rajaee power station"/>
    <s v="نیروگاه شهید رجایی"/>
    <s v="2-3"/>
    <s v="NG/FO"/>
    <n v="348"/>
    <x v="0"/>
    <x v="0"/>
    <s v="not found"/>
    <s v="not found"/>
    <s v="not found"/>
    <m/>
    <x v="11"/>
    <m/>
    <m/>
    <m/>
    <n v="36.157023000000002"/>
    <n v="50.292307999999998"/>
    <s v="exact"/>
    <s v="Qazvin"/>
    <m/>
    <m/>
    <s v="Qazvin"/>
    <x v="2"/>
    <s v="Southern Asia"/>
    <s v="WRI: WRI1008186"/>
    <m/>
    <s v="Rajaei"/>
    <m/>
    <m/>
    <s v="power"/>
    <s v="1031101"/>
    <s v="1147192, 1147193, 1166869"/>
    <s v="L406996"/>
    <s v="G408378"/>
  </r>
  <r>
    <s v="https://www.gem.wiki/Shahid_Salimi_power_station"/>
    <x v="78"/>
    <s v="Shahid Salimi power station"/>
    <s v="نیروگاه شهید سلیمی نکا"/>
    <s v="CC1"/>
    <s v="NG/FO"/>
    <n v="435"/>
    <x v="0"/>
    <x v="0"/>
    <s v="not found"/>
    <s v="not found"/>
    <s v="not found"/>
    <m/>
    <x v="37"/>
    <m/>
    <m/>
    <m/>
    <n v="36.837904000000002"/>
    <n v="53.258944"/>
    <s v="exact"/>
    <s v="Neka"/>
    <m/>
    <m/>
    <s v="Mazandaran"/>
    <x v="2"/>
    <s v="Southern Asia"/>
    <s v="WRI: WRI1008187"/>
    <m/>
    <s v="Neka combind cycle, Neka power plant, Shahid Salimi TPP"/>
    <m/>
    <m/>
    <s v="power"/>
    <s v="1031092"/>
    <s v="1185505, 1135656, 1135657"/>
    <s v="L406995"/>
    <s v="G408389"/>
  </r>
  <r>
    <s v="https://www.gem.wiki/Shahid_Salimi_power_station"/>
    <x v="78"/>
    <s v="Shahid Salimi power station"/>
    <s v="نیروگاه شهید سلیمی نکا"/>
    <s v="CC2"/>
    <s v="NG"/>
    <n v="484"/>
    <x v="1"/>
    <x v="0"/>
    <s v="not found"/>
    <s v="not found"/>
    <s v="not found"/>
    <m/>
    <x v="49"/>
    <m/>
    <m/>
    <m/>
    <n v="36.837904000000002"/>
    <n v="53.258944"/>
    <s v="exact"/>
    <s v="Neka"/>
    <m/>
    <m/>
    <s v="Mazandaran"/>
    <x v="2"/>
    <s v="Southern Asia"/>
    <s v="WRI: WRI1008187"/>
    <m/>
    <s v="Neka combind cycle, Neka power plant, Shahid Salimi TPP"/>
    <m/>
    <m/>
    <s v="power"/>
    <s v="1031092"/>
    <s v="1309963, 1309964, 1309965"/>
    <s v="L406995"/>
    <s v="G411260"/>
  </r>
  <r>
    <s v="https://www.gem.wiki/Shahid_Salimi_power_station"/>
    <x v="78"/>
    <s v="Shahid Salimi power station"/>
    <s v="نیروگاه شهید سلیمی نکا"/>
    <s v="ST1"/>
    <s v="NG/FO"/>
    <n v="440"/>
    <x v="0"/>
    <x v="3"/>
    <s v="not found"/>
    <s v="not found"/>
    <s v="not found"/>
    <m/>
    <x v="60"/>
    <m/>
    <m/>
    <m/>
    <n v="36.837904000000002"/>
    <n v="53.258944"/>
    <s v="exact"/>
    <s v="Neka"/>
    <m/>
    <m/>
    <s v="Mazandaran"/>
    <x v="2"/>
    <s v="Southern Asia"/>
    <s v="WRI: WRI1008187"/>
    <m/>
    <s v="Neka power plant, Shahid Salimi TPP"/>
    <m/>
    <m/>
    <s v="power"/>
    <s v="1031092"/>
    <n v="1135651"/>
    <s v="L406995"/>
    <s v="G408388"/>
  </r>
  <r>
    <s v="https://www.gem.wiki/Shahid_Salimi_power_station"/>
    <x v="78"/>
    <s v="Shahid Salimi power station"/>
    <s v="نیروگاه شهید سلیمی نکا"/>
    <s v="ST2"/>
    <s v="NG/FO"/>
    <n v="440"/>
    <x v="0"/>
    <x v="3"/>
    <s v="not found"/>
    <s v="not found"/>
    <s v="not found"/>
    <m/>
    <x v="60"/>
    <m/>
    <m/>
    <m/>
    <n v="36.837904000000002"/>
    <n v="53.258944"/>
    <s v="exact"/>
    <s v="Neka"/>
    <m/>
    <m/>
    <s v="Mazandaran"/>
    <x v="2"/>
    <s v="Southern Asia"/>
    <s v="WRI: WRI1008187"/>
    <m/>
    <s v="Neka power plant, Shahid Salimi TPP"/>
    <m/>
    <m/>
    <s v="power"/>
    <s v="1031092"/>
    <n v="1135652"/>
    <s v="L406995"/>
    <s v="G408387"/>
  </r>
  <r>
    <s v="https://www.gem.wiki/Shahid_Salimi_power_station"/>
    <x v="78"/>
    <s v="Shahid Salimi power station"/>
    <s v="نیروگاه شهید سلیمی نکا"/>
    <s v="ST3"/>
    <s v="NG/FO"/>
    <n v="440"/>
    <x v="0"/>
    <x v="3"/>
    <s v="not found"/>
    <s v="not found"/>
    <s v="not found"/>
    <m/>
    <x v="60"/>
    <m/>
    <m/>
    <m/>
    <n v="36.837904000000002"/>
    <n v="53.258944"/>
    <s v="exact"/>
    <s v="Neka"/>
    <m/>
    <m/>
    <s v="Mazandaran"/>
    <x v="2"/>
    <s v="Southern Asia"/>
    <s v="WRI: WRI1008187"/>
    <m/>
    <s v="Neka power plant, Shahid Salimi TPP"/>
    <m/>
    <m/>
    <s v="power"/>
    <s v="1031092"/>
    <n v="1135653"/>
    <s v="L406995"/>
    <s v="G408386"/>
  </r>
  <r>
    <s v="https://www.gem.wiki/Shahid_Salimi_power_station"/>
    <x v="78"/>
    <s v="Shahid Salimi power station"/>
    <s v="نیروگاه شهید سلیمی نکا"/>
    <s v="ST4"/>
    <s v="NG/FO"/>
    <n v="440"/>
    <x v="0"/>
    <x v="3"/>
    <s v="not found"/>
    <s v="not found"/>
    <s v="not found"/>
    <m/>
    <x v="60"/>
    <m/>
    <m/>
    <m/>
    <n v="36.837904000000002"/>
    <n v="53.258944"/>
    <s v="exact"/>
    <s v="Neka"/>
    <m/>
    <m/>
    <s v="Mazandaran"/>
    <x v="2"/>
    <s v="Southern Asia"/>
    <s v="WRI: WRI1008187"/>
    <m/>
    <s v="Neka power plant, Shahid Salimi TPP"/>
    <m/>
    <m/>
    <s v="power"/>
    <s v="1031092"/>
    <n v="1135654"/>
    <s v="L406995"/>
    <s v="G408385"/>
  </r>
  <r>
    <s v="https://www.gem.wiki/Shariati_power_station"/>
    <x v="78"/>
    <s v="Shariati power station"/>
    <s v="نیروگاه شریعتی"/>
    <s v="1"/>
    <s v="NG/FO"/>
    <n v="502"/>
    <x v="0"/>
    <x v="0"/>
    <s v="not found"/>
    <s v="not found"/>
    <s v="not found"/>
    <m/>
    <x v="16"/>
    <m/>
    <m/>
    <m/>
    <n v="36.236899999999999"/>
    <n v="59.732399999999998"/>
    <s v="exact"/>
    <s v="Mashhad"/>
    <m/>
    <m/>
    <s v="Razavi Khorasan"/>
    <x v="2"/>
    <s v="Southern Asia"/>
    <s v="WRI: WRI1008189"/>
    <m/>
    <s v="Shariati"/>
    <m/>
    <m/>
    <m/>
    <s v="1031104"/>
    <s v="1166864, 1166865, 1166866"/>
    <s v="L406994"/>
    <s v="G408390"/>
  </r>
  <r>
    <s v="https://www.gem.wiki/Shazand_power_station"/>
    <x v="78"/>
    <s v="Shazand power station"/>
    <m/>
    <s v="1"/>
    <s v="NG/FO"/>
    <n v="325"/>
    <x v="0"/>
    <x v="3"/>
    <s v="not found"/>
    <s v="not found"/>
    <s v="not found"/>
    <m/>
    <x v="11"/>
    <m/>
    <m/>
    <m/>
    <n v="33.998142000000001"/>
    <n v="49.499215"/>
    <s v="exact"/>
    <s v="Shazand"/>
    <m/>
    <m/>
    <s v="Markazi"/>
    <x v="2"/>
    <s v="Southern Asia"/>
    <m/>
    <m/>
    <m/>
    <m/>
    <m/>
    <m/>
    <s v="1031053"/>
    <n v="1102561"/>
    <s v="L406993"/>
    <s v="G408394"/>
  </r>
  <r>
    <s v="https://www.gem.wiki/Shazand_power_station"/>
    <x v="78"/>
    <s v="Shazand power station"/>
    <m/>
    <s v="2"/>
    <s v="NG/FO"/>
    <n v="325"/>
    <x v="0"/>
    <x v="3"/>
    <s v="not found"/>
    <s v="not found"/>
    <s v="not found"/>
    <m/>
    <x v="11"/>
    <m/>
    <m/>
    <m/>
    <n v="33.998142000000001"/>
    <n v="49.499215"/>
    <s v="exact"/>
    <s v="Shazand"/>
    <m/>
    <m/>
    <s v="Markazi"/>
    <x v="2"/>
    <s v="Southern Asia"/>
    <m/>
    <m/>
    <m/>
    <m/>
    <m/>
    <m/>
    <s v="1031053"/>
    <n v="1166057"/>
    <s v="L406993"/>
    <s v="G408393"/>
  </r>
  <r>
    <s v="https://www.gem.wiki/Shazand_power_station"/>
    <x v="78"/>
    <s v="Shazand power station"/>
    <m/>
    <s v="3"/>
    <s v="NG/FO"/>
    <n v="325"/>
    <x v="0"/>
    <x v="3"/>
    <s v="not found"/>
    <s v="not found"/>
    <s v="not found"/>
    <m/>
    <x v="11"/>
    <m/>
    <m/>
    <m/>
    <n v="33.998142000000001"/>
    <n v="49.499215"/>
    <s v="exact"/>
    <s v="Shazand"/>
    <m/>
    <m/>
    <s v="Markazi"/>
    <x v="2"/>
    <s v="Southern Asia"/>
    <m/>
    <m/>
    <m/>
    <m/>
    <m/>
    <m/>
    <s v="1031053"/>
    <n v="1166058"/>
    <s v="L406993"/>
    <s v="G408392"/>
  </r>
  <r>
    <s v="https://www.gem.wiki/Shazand_power_station"/>
    <x v="78"/>
    <s v="Shazand power station"/>
    <m/>
    <s v="4"/>
    <s v="NG/FO"/>
    <n v="325"/>
    <x v="0"/>
    <x v="3"/>
    <s v="not found"/>
    <s v="not found"/>
    <s v="not found"/>
    <m/>
    <x v="11"/>
    <m/>
    <m/>
    <m/>
    <n v="33.998142000000001"/>
    <n v="49.499215"/>
    <s v="exact"/>
    <s v="Shazand"/>
    <m/>
    <m/>
    <s v="Markazi"/>
    <x v="2"/>
    <s v="Southern Asia"/>
    <m/>
    <m/>
    <m/>
    <m/>
    <m/>
    <m/>
    <s v="1031053"/>
    <n v="1166059"/>
    <s v="L406993"/>
    <s v="G408391"/>
  </r>
  <r>
    <s v="https://www.gem.wiki/Shiraz_power_station"/>
    <x v="78"/>
    <s v="Shiraz power station"/>
    <m/>
    <s v="1"/>
    <s v="NG"/>
    <n v="60.8"/>
    <x v="0"/>
    <x v="1"/>
    <s v="not found"/>
    <s v="not found"/>
    <s v="not found"/>
    <m/>
    <x v="60"/>
    <m/>
    <m/>
    <m/>
    <n v="29.6036"/>
    <n v="52.538800000000002"/>
    <s v="approximate"/>
    <s v="Shiraz"/>
    <m/>
    <m/>
    <s v="Fars"/>
    <x v="2"/>
    <s v="Southern Asia"/>
    <s v="WRI: WRI1008191"/>
    <m/>
    <m/>
    <m/>
    <m/>
    <m/>
    <s v="1031105"/>
    <n v="1147949"/>
    <s v="L406992"/>
    <s v="G408395"/>
  </r>
  <r>
    <s v="https://www.gem.wiki/Shirkooh_power_station"/>
    <x v="78"/>
    <s v="Shirkooh power station"/>
    <s v="نیروگاه سیکل ترکیبی شیرکوه یزد"/>
    <s v="1"/>
    <s v="NG"/>
    <n v="484"/>
    <x v="0"/>
    <x v="0"/>
    <s v="not found"/>
    <s v="not found"/>
    <s v="not found"/>
    <m/>
    <x v="22"/>
    <m/>
    <m/>
    <m/>
    <n v="31.959918999999999"/>
    <n v="54.074595000000002"/>
    <s v="exact"/>
    <s v="Yazd"/>
    <m/>
    <m/>
    <s v="Yazd"/>
    <x v="2"/>
    <s v="Southern Asia"/>
    <s v="WRI: WRI1029954"/>
    <m/>
    <s v="Shír kooh, Yazd 2"/>
    <m/>
    <m/>
    <m/>
    <s v="1096023"/>
    <s v="1249960, 1249962,1249963"/>
    <s v="L406991"/>
    <s v="G408396"/>
  </r>
  <r>
    <s v="https://www.gem.wiki/Shirvan_power_station"/>
    <x v="78"/>
    <s v="Shirvan power station"/>
    <s v="نیروگاه سیکل ترکیبی شیروان"/>
    <s v="1"/>
    <s v="NG/D"/>
    <n v="478"/>
    <x v="0"/>
    <x v="0"/>
    <s v="not found"/>
    <s v="not found"/>
    <s v="not found"/>
    <m/>
    <x v="0"/>
    <m/>
    <m/>
    <m/>
    <n v="37.339700000000001"/>
    <n v="58.0486"/>
    <s v="exact"/>
    <s v="Shirvan"/>
    <m/>
    <m/>
    <s v="North Khorasan"/>
    <x v="2"/>
    <s v="Southern Asia"/>
    <s v="WRI: WRI1008192"/>
    <m/>
    <m/>
    <m/>
    <m/>
    <m/>
    <s v="1031106"/>
    <s v="1175406, 1175407, 1182102"/>
    <s v="L406990"/>
    <s v="G408399"/>
  </r>
  <r>
    <s v="https://www.gem.wiki/Shirvan_power_station"/>
    <x v="78"/>
    <s v="Shirvan power station"/>
    <s v="نیروگاه سیکل ترکیبی شیروان"/>
    <s v="2"/>
    <s v="NG/D"/>
    <n v="478"/>
    <x v="0"/>
    <x v="0"/>
    <s v="not found"/>
    <s v="not found"/>
    <s v="not found"/>
    <m/>
    <x v="0"/>
    <m/>
    <m/>
    <m/>
    <n v="37.339700000000001"/>
    <n v="58.0486"/>
    <s v="exact"/>
    <s v="Shirvan"/>
    <m/>
    <m/>
    <s v="North Khorasan"/>
    <x v="2"/>
    <s v="Southern Asia"/>
    <s v="WRI: WRI1008192"/>
    <m/>
    <m/>
    <m/>
    <m/>
    <m/>
    <s v="1031106"/>
    <s v="1175408, 1182101, 1182103"/>
    <s v="L406990"/>
    <s v="G408398"/>
  </r>
  <r>
    <s v="https://www.gem.wiki/Shirvan_power_station"/>
    <x v="78"/>
    <s v="Shirvan power station"/>
    <s v="نیروگاه سیکل ترکیبی شیروان"/>
    <s v="3"/>
    <s v="NG/D"/>
    <n v="478"/>
    <x v="0"/>
    <x v="0"/>
    <s v="not found"/>
    <s v="not found"/>
    <s v="not found"/>
    <m/>
    <x v="6"/>
    <m/>
    <m/>
    <m/>
    <n v="37.339700000000001"/>
    <n v="58.0486"/>
    <s v="exact"/>
    <s v="Shirvan"/>
    <m/>
    <m/>
    <s v="North Khorasan"/>
    <x v="2"/>
    <s v="Southern Asia"/>
    <s v="WRI: WRI1008192"/>
    <m/>
    <m/>
    <m/>
    <m/>
    <m/>
    <s v="1031106"/>
    <s v="1214446,1214447, 1214448"/>
    <s v="L406990"/>
    <s v="G408397"/>
  </r>
  <r>
    <s v="https://www.gem.wiki/Shobad_power_station"/>
    <x v="78"/>
    <s v="Shobad power station"/>
    <s v="نیروگاه سیکل ترکیبی شوباد کهنوج"/>
    <s v="1"/>
    <s v="NG/FO"/>
    <n v="484"/>
    <x v="0"/>
    <x v="0"/>
    <s v="not found"/>
    <s v="not found"/>
    <s v="not found"/>
    <m/>
    <x v="5"/>
    <m/>
    <m/>
    <m/>
    <n v="28.048333"/>
    <n v="57.782583000000002"/>
    <s v="exact"/>
    <s v="Kahnooj"/>
    <m/>
    <m/>
    <s v="Kerman"/>
    <x v="2"/>
    <s v="Southern Asia"/>
    <s v="WRI: WRI1029953"/>
    <m/>
    <s v="Kahnooj Shobad, Shoobad, Shubad"/>
    <m/>
    <m/>
    <m/>
    <s v="1074049"/>
    <s v="1212380, 1212381, 1214931"/>
    <s v="L406989"/>
    <s v="G408401"/>
  </r>
  <r>
    <s v="https://www.gem.wiki/Shobad_power_station"/>
    <x v="78"/>
    <s v="Shobad power station"/>
    <s v="نیروگاه سیکل ترکیبی شوباد کهنوج"/>
    <s v="GT-2"/>
    <s v="NG/FO"/>
    <n v="400"/>
    <x v="4"/>
    <x v="0"/>
    <s v="not found"/>
    <s v="not found"/>
    <s v="not found"/>
    <m/>
    <x v="45"/>
    <m/>
    <m/>
    <m/>
    <n v="28.048333"/>
    <n v="57.782583000000002"/>
    <s v="exact"/>
    <s v="Kahnooj"/>
    <m/>
    <m/>
    <s v="Kerman"/>
    <x v="2"/>
    <s v="Southern Asia"/>
    <s v="WRI: WRI1029953"/>
    <m/>
    <s v="Kahnooj Shobad, Shoobad, Shubad"/>
    <m/>
    <m/>
    <m/>
    <s v="1074049"/>
    <s v="1214454, 1214455, 1214456"/>
    <s v="L406989"/>
    <s v="G408400"/>
  </r>
  <r>
    <s v="https://www.gem.wiki/Shobad_power_station"/>
    <x v="78"/>
    <s v="Shobad power station"/>
    <s v="نیروگاه سیکل ترکیبی شوباد کهنوج"/>
    <s v="ST-2"/>
    <s v="NG/FO"/>
    <n v="200"/>
    <x v="4"/>
    <x v="0"/>
    <s v="not found"/>
    <s v="not found"/>
    <s v="not found"/>
    <m/>
    <x v="45"/>
    <m/>
    <m/>
    <m/>
    <n v="28.048333"/>
    <n v="57.782583000000002"/>
    <s v="exact"/>
    <s v="Kahnooj"/>
    <m/>
    <m/>
    <s v="Kerman"/>
    <x v="2"/>
    <s v="Southern Asia"/>
    <s v="WRI: WRI1029953"/>
    <m/>
    <s v="Kahnooj Shobad, Shoobad, Shubad"/>
    <m/>
    <m/>
    <m/>
    <s v="1074049"/>
    <n v="1214455"/>
    <s v="L406989"/>
    <s v="G411045"/>
  </r>
  <r>
    <s v="https://www.gem.wiki/Sirik_power_station"/>
    <x v="78"/>
    <s v="Sirik power station"/>
    <s v="نیروگاه حرارتی سیریک"/>
    <s v="1"/>
    <s v="NG/FO"/>
    <n v="350"/>
    <x v="1"/>
    <x v="3"/>
    <s v="not found"/>
    <s v="not found"/>
    <s v="not found"/>
    <m/>
    <x v="54"/>
    <m/>
    <m/>
    <m/>
    <n v="26.520099099999999"/>
    <n v="57.107167199999999"/>
    <s v="exact"/>
    <s v="Sirik"/>
    <m/>
    <m/>
    <s v="Hormozgan"/>
    <x v="2"/>
    <s v="Southern Asia"/>
    <m/>
    <m/>
    <m/>
    <m/>
    <m/>
    <s v="power"/>
    <s v="1114308"/>
    <n v="1278859"/>
    <s v="L407097"/>
    <s v="G400929"/>
  </r>
  <r>
    <s v="https://www.gem.wiki/Sirik_power_station"/>
    <x v="78"/>
    <s v="Sirik power station"/>
    <s v="نیروگاه حرارتی سیریک"/>
    <s v="2"/>
    <s v="NG/FO"/>
    <n v="350"/>
    <x v="1"/>
    <x v="3"/>
    <s v="not found"/>
    <s v="not found"/>
    <s v="not found"/>
    <m/>
    <x v="54"/>
    <m/>
    <m/>
    <m/>
    <n v="26.520099099999999"/>
    <n v="57.107167199999999"/>
    <s v="exact"/>
    <s v="Sirik"/>
    <m/>
    <m/>
    <s v="Hormozgan"/>
    <x v="2"/>
    <s v="Southern Asia"/>
    <m/>
    <m/>
    <m/>
    <m/>
    <m/>
    <s v="power"/>
    <s v="1114308"/>
    <n v="1278860"/>
    <s v="L407097"/>
    <s v="G400930"/>
  </r>
  <r>
    <s v="https://www.gem.wiki/Sirik_power_station"/>
    <x v="78"/>
    <s v="Sirik power station"/>
    <s v="نیروگاه حرارتی سیریک"/>
    <s v="3"/>
    <s v="NG/FO"/>
    <n v="350"/>
    <x v="1"/>
    <x v="3"/>
    <s v="not found"/>
    <s v="not found"/>
    <s v="not found"/>
    <m/>
    <x v="54"/>
    <m/>
    <m/>
    <m/>
    <n v="26.520099099999999"/>
    <n v="57.107167199999999"/>
    <s v="exact"/>
    <s v="Sirik"/>
    <m/>
    <m/>
    <s v="Hormozgan"/>
    <x v="2"/>
    <s v="Southern Asia"/>
    <m/>
    <m/>
    <m/>
    <m/>
    <m/>
    <s v="power"/>
    <s v="1114308"/>
    <n v="1278861"/>
    <s v="L407097"/>
    <s v="G400931"/>
  </r>
  <r>
    <s v="https://www.gem.wiki/Sirik_power_station"/>
    <x v="78"/>
    <s v="Sirik power station"/>
    <s v="نیروگاه حرارتی سیریک"/>
    <s v="4"/>
    <s v="NG/FO"/>
    <n v="350"/>
    <x v="1"/>
    <x v="3"/>
    <s v="not found"/>
    <s v="not found"/>
    <s v="not found"/>
    <m/>
    <x v="54"/>
    <m/>
    <m/>
    <m/>
    <n v="26.520099099999999"/>
    <n v="57.107167199999999"/>
    <s v="exact"/>
    <s v="Sirik"/>
    <m/>
    <m/>
    <s v="Hormozgan"/>
    <x v="2"/>
    <s v="Southern Asia"/>
    <m/>
    <m/>
    <m/>
    <m/>
    <m/>
    <s v="power"/>
    <s v="1114308"/>
    <n v="1278862"/>
    <s v="L407097"/>
    <s v="G400932"/>
  </r>
  <r>
    <s v="https://www.gem.wiki/Soltanieh_power_station"/>
    <x v="78"/>
    <s v="Soltanieh power station"/>
    <s v="نیروگاه سلطانیه زنجان"/>
    <s v="GT1"/>
    <s v="NG/D"/>
    <n v="162"/>
    <x v="0"/>
    <x v="1"/>
    <s v="not found"/>
    <s v="not found"/>
    <s v="not found"/>
    <m/>
    <x v="1"/>
    <m/>
    <m/>
    <m/>
    <n v="36.563814999999998"/>
    <n v="48.805734000000001"/>
    <s v="exact"/>
    <s v="Zanjan"/>
    <m/>
    <m/>
    <s v="Zanjan"/>
    <x v="2"/>
    <s v="Southern Asia"/>
    <s v="WRI: WRI1029950"/>
    <m/>
    <s v="Soltaniyeh, Zanjan III"/>
    <m/>
    <m/>
    <s v="power"/>
    <s v="1061548"/>
    <n v="1190950"/>
    <s v="L406988"/>
    <s v="G408407"/>
  </r>
  <r>
    <s v="https://www.gem.wiki/Soltanieh_power_station"/>
    <x v="78"/>
    <s v="Soltanieh power station"/>
    <s v="نیروگاه سلطانیه زنجان"/>
    <s v="GT2"/>
    <s v="NG/D"/>
    <n v="162"/>
    <x v="0"/>
    <x v="1"/>
    <s v="not found"/>
    <s v="not found"/>
    <s v="not found"/>
    <m/>
    <x v="39"/>
    <m/>
    <m/>
    <m/>
    <n v="36.563814999999998"/>
    <n v="48.805734000000001"/>
    <s v="exact"/>
    <s v="Zanjan"/>
    <m/>
    <m/>
    <s v="Zanjan"/>
    <x v="2"/>
    <s v="Southern Asia"/>
    <s v="WRI: WRI1029950"/>
    <m/>
    <s v="Soltaniyeh, Zanjan III"/>
    <m/>
    <m/>
    <s v="power"/>
    <s v="1061548"/>
    <n v="1193890"/>
    <s v="L406988"/>
    <s v="G408406"/>
  </r>
  <r>
    <s v="https://www.gem.wiki/Soltanieh_power_station"/>
    <x v="78"/>
    <s v="Soltanieh power station"/>
    <s v="نیروگاه سلطانیه زنجان"/>
    <s v="GT3"/>
    <s v="NG/D"/>
    <n v="162"/>
    <x v="0"/>
    <x v="1"/>
    <s v="not found"/>
    <s v="not found"/>
    <s v="not found"/>
    <m/>
    <x v="39"/>
    <m/>
    <m/>
    <m/>
    <n v="36.563814999999998"/>
    <n v="48.805734000000001"/>
    <s v="exact"/>
    <s v="Zanjan"/>
    <m/>
    <m/>
    <s v="Zanjan"/>
    <x v="2"/>
    <s v="Southern Asia"/>
    <s v="WRI: WRI1029950"/>
    <m/>
    <s v="Soltaniyeh, Zanjan III"/>
    <m/>
    <m/>
    <s v="power"/>
    <s v="1061548"/>
    <n v="1193891"/>
    <s v="L406988"/>
    <s v="G408405"/>
  </r>
  <r>
    <s v="https://www.gem.wiki/Soltanieh_power_station"/>
    <x v="78"/>
    <s v="Soltanieh power station"/>
    <s v="نیروگاه سلطانیه زنجان"/>
    <s v="GT4"/>
    <s v="NG/D"/>
    <n v="162"/>
    <x v="0"/>
    <x v="1"/>
    <s v="not found"/>
    <s v="not found"/>
    <s v="not found"/>
    <m/>
    <x v="39"/>
    <m/>
    <m/>
    <m/>
    <n v="36.563814999999998"/>
    <n v="48.805734000000001"/>
    <s v="exact"/>
    <s v="Zanjan"/>
    <m/>
    <m/>
    <s v="Zanjan"/>
    <x v="2"/>
    <s v="Southern Asia"/>
    <s v="WRI: WRI1029950"/>
    <m/>
    <s v="Soltaniyeh, Zanjan III"/>
    <m/>
    <m/>
    <s v="power"/>
    <s v="1061548"/>
    <n v="1193892"/>
    <s v="L406988"/>
    <s v="G408404"/>
  </r>
  <r>
    <s v="https://www.gem.wiki/Soltanieh_power_station"/>
    <x v="78"/>
    <s v="Soltanieh power station"/>
    <s v="نیروگاه سلطانیه زنجان"/>
    <s v="ST1"/>
    <s v="WSTH-NG"/>
    <n v="160"/>
    <x v="1"/>
    <x v="3"/>
    <s v="not found"/>
    <s v="not found"/>
    <s v="not found"/>
    <m/>
    <x v="43"/>
    <m/>
    <m/>
    <m/>
    <n v="36.563814999999998"/>
    <n v="48.805734000000001"/>
    <s v="exact"/>
    <s v="Zanjan"/>
    <m/>
    <m/>
    <s v="Zanjan"/>
    <x v="2"/>
    <s v="Southern Asia"/>
    <s v="WRI: WRI1029950"/>
    <m/>
    <s v="Soltaniyeh, Zanjan III"/>
    <m/>
    <m/>
    <s v="power"/>
    <s v="1061548"/>
    <n v="1193892"/>
    <s v="L406988"/>
    <s v="G408403"/>
  </r>
  <r>
    <s v="https://www.gem.wiki/Soltanieh_power_station"/>
    <x v="78"/>
    <s v="Soltanieh power station"/>
    <s v="نیروگاه سلطانیه زنجان"/>
    <s v="ST2"/>
    <s v="WSTH-NG"/>
    <n v="160"/>
    <x v="1"/>
    <x v="3"/>
    <s v="not found"/>
    <s v="not found"/>
    <s v="not found"/>
    <m/>
    <x v="43"/>
    <m/>
    <m/>
    <m/>
    <n v="36.563814999999998"/>
    <n v="48.805734000000001"/>
    <s v="exact"/>
    <s v="Zanjan"/>
    <m/>
    <m/>
    <s v="Zanjan"/>
    <x v="2"/>
    <s v="Southern Asia"/>
    <s v="WRI: WRI1029950"/>
    <m/>
    <s v="Soltaniyeh, Zanjan III"/>
    <m/>
    <m/>
    <s v="power"/>
    <s v="1061548"/>
    <n v="1193892"/>
    <s v="L406988"/>
    <s v="G408402"/>
  </r>
  <r>
    <s v="https://www.gem.wiki/South_Isfahan_power_station"/>
    <x v="78"/>
    <s v="South Isfahan power station"/>
    <s v="نیروگاه برق چهلستون, نیروگاه جنوب اصفهان"/>
    <s v="1"/>
    <s v="NG/FO"/>
    <n v="159"/>
    <x v="0"/>
    <x v="1"/>
    <s v="not found"/>
    <s v="not found"/>
    <s v="not found"/>
    <m/>
    <x v="37"/>
    <m/>
    <m/>
    <m/>
    <n v="32.258085999999999"/>
    <n v="51.527242999999999"/>
    <s v="exact"/>
    <s v="Talkhooncheh"/>
    <m/>
    <m/>
    <s v="Isfahan"/>
    <x v="2"/>
    <s v="Southern Asia"/>
    <s v="WRI: WRI1008194"/>
    <m/>
    <s v="Chehelsotun, Chelsotoon"/>
    <m/>
    <m/>
    <m/>
    <s v="1053062"/>
    <n v="1178515"/>
    <s v="L406987"/>
    <s v="G408413"/>
  </r>
  <r>
    <s v="https://www.gem.wiki/South_Isfahan_power_station"/>
    <x v="78"/>
    <s v="South Isfahan power station"/>
    <s v="نیروگاه برق چهلستون, نیروگاه جنوب اصفهان"/>
    <s v="2"/>
    <s v="NG/FO"/>
    <n v="159"/>
    <x v="0"/>
    <x v="1"/>
    <s v="not found"/>
    <s v="not found"/>
    <s v="not found"/>
    <m/>
    <x v="37"/>
    <m/>
    <m/>
    <m/>
    <n v="32.258085999999999"/>
    <n v="51.527242999999999"/>
    <s v="exact"/>
    <s v="Talkhooncheh"/>
    <m/>
    <m/>
    <s v="Isfahan"/>
    <x v="2"/>
    <s v="Southern Asia"/>
    <s v="WRI: WRI1008194"/>
    <m/>
    <s v="Chehelsotun, Chelsotoon"/>
    <m/>
    <m/>
    <m/>
    <s v="1053062"/>
    <n v="1178516"/>
    <s v="L406987"/>
    <s v="G408412"/>
  </r>
  <r>
    <s v="https://www.gem.wiki/South_Isfahan_power_station"/>
    <x v="78"/>
    <s v="South Isfahan power station"/>
    <s v="نیروگاه برق چهلستون, نیروگاه جنوب اصفهان"/>
    <s v="3"/>
    <s v="NG/FO"/>
    <n v="159"/>
    <x v="0"/>
    <x v="1"/>
    <s v="not found"/>
    <s v="not found"/>
    <s v="not found"/>
    <m/>
    <x v="37"/>
    <m/>
    <m/>
    <m/>
    <n v="32.258085999999999"/>
    <n v="51.527242999999999"/>
    <s v="exact"/>
    <s v="Talkhooncheh"/>
    <m/>
    <m/>
    <s v="Isfahan"/>
    <x v="2"/>
    <s v="Southern Asia"/>
    <s v="WRI: WRI1008194"/>
    <m/>
    <s v="Chehelsotun, Chelsotoon"/>
    <m/>
    <m/>
    <m/>
    <s v="1053062"/>
    <n v="1178517"/>
    <s v="L406987"/>
    <s v="G408411"/>
  </r>
  <r>
    <s v="https://www.gem.wiki/South_Isfahan_power_station"/>
    <x v="78"/>
    <s v="South Isfahan power station"/>
    <s v="نیروگاه برق چهلستون, نیروگاه جنوب اصفهان"/>
    <s v="4"/>
    <s v="NG/FO"/>
    <n v="159"/>
    <x v="0"/>
    <x v="1"/>
    <s v="not found"/>
    <s v="not found"/>
    <s v="not found"/>
    <m/>
    <x v="37"/>
    <m/>
    <m/>
    <m/>
    <n v="32.258085999999999"/>
    <n v="51.527242999999999"/>
    <s v="exact"/>
    <s v="Talkhooncheh"/>
    <m/>
    <m/>
    <s v="Isfahan"/>
    <x v="2"/>
    <s v="Southern Asia"/>
    <s v="WRI: WRI1008194"/>
    <m/>
    <s v="Chehelsotun, Chelsotoon"/>
    <m/>
    <m/>
    <m/>
    <s v="1053062"/>
    <n v="1178518"/>
    <s v="L406987"/>
    <s v="G408410"/>
  </r>
  <r>
    <s v="https://www.gem.wiki/South_Isfahan_power_station"/>
    <x v="78"/>
    <s v="South Isfahan power station"/>
    <s v="نیروگاه برق چهلستون, نیروگاه جنوب اصفهان"/>
    <s v="5"/>
    <s v="NG/FO"/>
    <n v="159"/>
    <x v="0"/>
    <x v="1"/>
    <s v="not found"/>
    <s v="not found"/>
    <s v="not found"/>
    <m/>
    <x v="37"/>
    <m/>
    <m/>
    <m/>
    <n v="32.258085999999999"/>
    <n v="51.527242999999999"/>
    <s v="exact"/>
    <s v="Talkhooncheh"/>
    <m/>
    <m/>
    <s v="Isfahan"/>
    <x v="2"/>
    <s v="Southern Asia"/>
    <s v="WRI: WRI1008194"/>
    <m/>
    <s v="Chehelsotun, Chelsotoon"/>
    <m/>
    <m/>
    <m/>
    <s v="1053062"/>
    <n v="1178519"/>
    <s v="L406987"/>
    <s v="G408409"/>
  </r>
  <r>
    <s v="https://www.gem.wiki/South_Isfahan_power_station"/>
    <x v="78"/>
    <s v="South Isfahan power station"/>
    <s v="نیروگاه برق چهلستون, نیروگاه جنوب اصفهان"/>
    <s v="6"/>
    <s v="NG/FO"/>
    <n v="159"/>
    <x v="0"/>
    <x v="1"/>
    <s v="not found"/>
    <s v="not found"/>
    <s v="not found"/>
    <m/>
    <x v="4"/>
    <m/>
    <m/>
    <m/>
    <n v="32.258085999999999"/>
    <n v="51.527242999999999"/>
    <s v="exact"/>
    <s v="Talkhooncheh"/>
    <m/>
    <m/>
    <s v="Isfahan"/>
    <x v="2"/>
    <s v="Southern Asia"/>
    <s v="WRI: WRI1008194"/>
    <m/>
    <s v="Chehelsotun, Chelsotoon"/>
    <m/>
    <m/>
    <m/>
    <s v="1053062"/>
    <n v="1178520"/>
    <s v="L406987"/>
    <s v="G408408"/>
  </r>
  <r>
    <s v="https://www.gem.wiki/South_Pars_Central_power_station"/>
    <x v="78"/>
    <s v="South Pars Central power station"/>
    <s v="نیروگاه مرکزی پارس جنوبی"/>
    <s v="2-1"/>
    <s v="NG"/>
    <n v="1000"/>
    <x v="4"/>
    <x v="0"/>
    <s v="not found"/>
    <s v="not found"/>
    <s v="not found"/>
    <m/>
    <x v="45"/>
    <m/>
    <m/>
    <m/>
    <n v="27.486297"/>
    <n v="52.658898999999998"/>
    <s v="exact"/>
    <s v="Bidkhoon"/>
    <m/>
    <m/>
    <s v="Bushehr"/>
    <x v="2"/>
    <s v="Southern Asia"/>
    <m/>
    <m/>
    <s v="South Pars Combined Cycle Power Plant, Pars 2 Central Power Plant (Akhtar)"/>
    <s v="power"/>
    <s v="Oil &amp; Refining"/>
    <s v="power"/>
    <s v="1067717"/>
    <n v="1293473"/>
    <s v="L406986"/>
    <s v="G408423"/>
  </r>
  <r>
    <s v="https://www.gem.wiki/South_Pars_Central_power_station"/>
    <x v="78"/>
    <s v="South Pars Central power station"/>
    <s v="نیروگاه مرکزی پارس جنوبی"/>
    <s v="CC1"/>
    <s v="NG/D"/>
    <n v="474"/>
    <x v="0"/>
    <x v="0"/>
    <s v="not found"/>
    <s v="not found"/>
    <s v="not found"/>
    <m/>
    <x v="47"/>
    <m/>
    <m/>
    <m/>
    <n v="27.486297"/>
    <n v="52.658898999999998"/>
    <s v="exact"/>
    <s v="Bidkhoon"/>
    <m/>
    <m/>
    <s v="Bushehr"/>
    <x v="2"/>
    <s v="Southern Asia"/>
    <m/>
    <m/>
    <s v="South Pars Combined Cycle Power Plant, Pars 2 Central Power Plant (Akhtar)"/>
    <s v="power"/>
    <s v="Oil &amp; Refining"/>
    <s v="power"/>
    <s v="1067717"/>
    <s v="1200249, 120025"/>
    <s v="L406986"/>
    <s v="G408422"/>
  </r>
  <r>
    <s v="https://www.gem.wiki/South_Pars_Central_power_station"/>
    <x v="78"/>
    <s v="South Pars Central power station"/>
    <s v="نیروگاه مرکزی پارس جنوبی"/>
    <s v="CC2"/>
    <s v="NG/D"/>
    <n v="474"/>
    <x v="0"/>
    <x v="1"/>
    <s v="not found"/>
    <s v="not found"/>
    <s v="not found"/>
    <m/>
    <x v="49"/>
    <m/>
    <m/>
    <m/>
    <n v="27.486297"/>
    <n v="52.658898999999998"/>
    <s v="exact"/>
    <s v="Bidkhoon"/>
    <m/>
    <m/>
    <s v="Bushehr"/>
    <x v="2"/>
    <s v="Southern Asia"/>
    <m/>
    <m/>
    <s v="South Pars Combined Cycle Power Plant, Pars 2 Central Power Plant (Akhtar)"/>
    <s v="power"/>
    <s v="Oil &amp; Refining"/>
    <s v="power"/>
    <s v="1067717"/>
    <n v="1200251"/>
    <s v="L406986"/>
    <s v="G408420"/>
  </r>
  <r>
    <s v="https://www.gem.wiki/South_Pars_Central_power_station"/>
    <x v="78"/>
    <s v="South Pars Central power station"/>
    <s v="نیروگاه مرکزی پارس جنوبی"/>
    <s v="GT5"/>
    <s v="NG/D"/>
    <n v="157"/>
    <x v="0"/>
    <x v="1"/>
    <s v="not found"/>
    <s v="not found"/>
    <s v="not found"/>
    <m/>
    <x v="9"/>
    <m/>
    <m/>
    <m/>
    <n v="27.486297"/>
    <n v="52.658898999999998"/>
    <s v="exact"/>
    <s v="Bidkhoon"/>
    <m/>
    <m/>
    <s v="Bushehr"/>
    <x v="2"/>
    <s v="Southern Asia"/>
    <m/>
    <m/>
    <s v="South Pars Combined Cycle Power Plant, Pars 2 Central Power Plant (Akhtar)"/>
    <s v="power"/>
    <s v="Oil &amp; Refining"/>
    <s v="power"/>
    <s v="1067717"/>
    <n v="1201635"/>
    <s v="L406986"/>
    <s v="G408418"/>
  </r>
  <r>
    <s v="https://www.gem.wiki/South_Pars_Central_power_station"/>
    <x v="78"/>
    <s v="South Pars Central power station"/>
    <s v="نیروگاه مرکزی پارس جنوبی"/>
    <s v="GT6"/>
    <s v="NG/D"/>
    <n v="157"/>
    <x v="0"/>
    <x v="1"/>
    <s v="not found"/>
    <s v="not found"/>
    <s v="not found"/>
    <m/>
    <x v="9"/>
    <m/>
    <m/>
    <m/>
    <n v="27.486297"/>
    <n v="52.658898999999998"/>
    <s v="exact"/>
    <s v="Bidkhoon"/>
    <m/>
    <m/>
    <s v="Bushehr"/>
    <x v="2"/>
    <s v="Southern Asia"/>
    <m/>
    <m/>
    <s v="South Pars Combined Cycle Power Plant, Pars 2 Central Power Plant (Akhtar)"/>
    <s v="power"/>
    <s v="Oil &amp; Refining"/>
    <s v="power"/>
    <s v="1067717"/>
    <n v="1201636"/>
    <s v="L406986"/>
    <s v="G408417"/>
  </r>
  <r>
    <s v="https://www.gem.wiki/South_Pars_Central_power_station"/>
    <x v="78"/>
    <s v="South Pars Central power station"/>
    <s v="نیروگاه مرکزی پارس جنوبی"/>
    <s v="ST3"/>
    <s v="WSTH-NG"/>
    <n v="160"/>
    <x v="1"/>
    <x v="3"/>
    <s v="not found"/>
    <s v="not found"/>
    <s v="not found"/>
    <m/>
    <x v="3"/>
    <m/>
    <m/>
    <m/>
    <n v="27.486297"/>
    <n v="52.658898999999998"/>
    <s v="exact"/>
    <s v="Bidkhoon"/>
    <m/>
    <m/>
    <s v="Bushehr"/>
    <x v="2"/>
    <s v="Southern Asia"/>
    <m/>
    <m/>
    <s v="South Pars Combined Cycle Power Plant, Pars 2 Central Power Plant (Akhtar)"/>
    <s v="power"/>
    <s v="Oil &amp; Refining"/>
    <s v="power"/>
    <s v="1067717"/>
    <s v="not found"/>
    <s v="L406986"/>
    <s v="G408414"/>
  </r>
  <r>
    <s v="https://www.gem.wiki/Taban_power_station"/>
    <x v="78"/>
    <s v="Taban power station"/>
    <s v="نیروگاه سیکل ترکیبی تابان"/>
    <s v="1"/>
    <s v="NG/D"/>
    <n v="484"/>
    <x v="0"/>
    <x v="0"/>
    <s v="not found"/>
    <s v="not found"/>
    <s v="not found"/>
    <m/>
    <x v="31"/>
    <m/>
    <m/>
    <m/>
    <n v="31.951231499774099"/>
    <n v="54.092926079368702"/>
    <s v="exact"/>
    <s v="Yazd"/>
    <m/>
    <m/>
    <s v="Yazd"/>
    <x v="2"/>
    <s v="Southern Asia"/>
    <m/>
    <m/>
    <s v="Taban Sadoogh Yard"/>
    <m/>
    <m/>
    <s v="power"/>
    <s v="1124618"/>
    <s v="1293429, 1293430, 1293431"/>
    <s v="L406985"/>
    <s v="G408424"/>
  </r>
  <r>
    <s v="https://www.gem.wiki/Tabriz_power_station"/>
    <x v="78"/>
    <s v="Tabriz power station"/>
    <s v="نیروگاه تبریز"/>
    <s v="1"/>
    <s v="NG/FO"/>
    <n v="368"/>
    <x v="0"/>
    <x v="3"/>
    <s v="not found"/>
    <s v="not found"/>
    <s v="not found"/>
    <m/>
    <x v="32"/>
    <m/>
    <m/>
    <m/>
    <n v="38.009300000000003"/>
    <n v="46.098100000000002"/>
    <s v="exact"/>
    <s v="Tabriz"/>
    <m/>
    <m/>
    <s v="East Azerbaijan"/>
    <x v="2"/>
    <s v="Southern Asia"/>
    <s v="WRI: WRI1008197"/>
    <m/>
    <m/>
    <m/>
    <m/>
    <m/>
    <s v="1031108"/>
    <n v="1150916"/>
    <s v="L406984"/>
    <s v="G408426"/>
  </r>
  <r>
    <s v="https://www.gem.wiki/Tabriz_power_station"/>
    <x v="78"/>
    <s v="Tabriz power station"/>
    <s v="نیروگاه تبریز"/>
    <s v="2"/>
    <s v="NG/FO"/>
    <n v="368"/>
    <x v="0"/>
    <x v="3"/>
    <s v="not found"/>
    <s v="not found"/>
    <s v="not found"/>
    <m/>
    <x v="24"/>
    <m/>
    <m/>
    <m/>
    <n v="38.009300000000003"/>
    <n v="46.098100000000002"/>
    <s v="exact"/>
    <s v="Tabriz"/>
    <m/>
    <m/>
    <s v="East Azerbaijan"/>
    <x v="2"/>
    <s v="Southern Asia"/>
    <s v="WRI: WRI1008197"/>
    <m/>
    <m/>
    <m/>
    <m/>
    <m/>
    <s v="1031108"/>
    <n v="1150917"/>
    <s v="L406984"/>
    <s v="G408425"/>
  </r>
  <r>
    <s v="https://www.gem.wiki/Tarasht_power_plant"/>
    <x v="78"/>
    <s v="Tarasht power plant"/>
    <s v="نیروگاه طرشت (شهید فیروزی)"/>
    <s v="1"/>
    <s v="NG"/>
    <n v="60"/>
    <x v="1"/>
    <x v="0"/>
    <s v="not found"/>
    <s v="not found"/>
    <s v="not found"/>
    <m/>
    <x v="43"/>
    <m/>
    <m/>
    <m/>
    <n v="35.708055999999999"/>
    <n v="51.345556000000002"/>
    <s v="exact"/>
    <s v="Tarasht"/>
    <m/>
    <m/>
    <s v="Tehran"/>
    <x v="2"/>
    <s v="Southern Asia"/>
    <s v="WRI: WRI1008200"/>
    <m/>
    <s v="Shahid Firouzi"/>
    <m/>
    <m/>
    <m/>
    <s v="1031111"/>
    <n v="1152071"/>
    <s v="L407800"/>
    <s v="G411044"/>
  </r>
  <r>
    <s v="https://www.gem.wiki/Tehran-2_power_station"/>
    <x v="78"/>
    <s v="Tehran-2 power station"/>
    <m/>
    <s v="1"/>
    <s v="NG"/>
    <n v="500"/>
    <x v="1"/>
    <x v="0"/>
    <s v="not found"/>
    <s v="not found"/>
    <s v="not found"/>
    <m/>
    <x v="7"/>
    <m/>
    <m/>
    <m/>
    <n v="35.325240700000002"/>
    <n v="51.647198699999997"/>
    <s v="approximate"/>
    <s v="Varamin"/>
    <m/>
    <m/>
    <s v="Tehran"/>
    <x v="2"/>
    <s v="Southern Asia"/>
    <m/>
    <m/>
    <m/>
    <m/>
    <m/>
    <m/>
    <s v="1124653"/>
    <n v="1208244"/>
    <s v="L407096"/>
    <s v="G400933"/>
  </r>
  <r>
    <s v="https://www.gem.wiki/Tehran-2_power_station"/>
    <x v="78"/>
    <s v="Tehran-2 power station"/>
    <m/>
    <s v="2"/>
    <s v="NG"/>
    <n v="500"/>
    <x v="1"/>
    <x v="0"/>
    <s v="not found"/>
    <s v="not found"/>
    <s v="not found"/>
    <m/>
    <x v="43"/>
    <m/>
    <m/>
    <m/>
    <n v="35.325240700000002"/>
    <n v="51.647198699999997"/>
    <s v="approximate"/>
    <s v="Varamin"/>
    <m/>
    <m/>
    <s v="Tehran"/>
    <x v="2"/>
    <s v="Southern Asia"/>
    <m/>
    <m/>
    <m/>
    <m/>
    <m/>
    <m/>
    <s v="1124653"/>
    <n v="1208245"/>
    <s v="L407096"/>
    <s v="G400934"/>
  </r>
  <r>
    <s v="https://www.gem.wiki/Tonbak_LNG_power_station"/>
    <x v="78"/>
    <s v="Tonbak LNG power station"/>
    <m/>
    <s v="GT1"/>
    <s v="NG"/>
    <n v="162"/>
    <x v="0"/>
    <x v="1"/>
    <s v="Y"/>
    <s v="not found"/>
    <s v="not found"/>
    <m/>
    <x v="1"/>
    <m/>
    <m/>
    <m/>
    <n v="27.760306"/>
    <n v="52.140439999999998"/>
    <s v="exact"/>
    <s v="Tonbak"/>
    <m/>
    <m/>
    <s v="Bushehr"/>
    <x v="2"/>
    <s v="Southern Asia"/>
    <s v="WRI: WRI1008149"/>
    <m/>
    <s v="Iran LNG Combined Cycle Power Plant, Kangan power station"/>
    <s v="power"/>
    <s v="Oil &amp; Refining"/>
    <s v="power"/>
    <s v="1075315"/>
    <n v="1214706"/>
    <s v="L407102"/>
    <s v="G408516"/>
  </r>
  <r>
    <s v="https://www.gem.wiki/Tonbak_LNG_power_station"/>
    <x v="78"/>
    <s v="Tonbak LNG power station"/>
    <m/>
    <s v="GT2"/>
    <s v="NG"/>
    <n v="162"/>
    <x v="0"/>
    <x v="1"/>
    <s v="Y"/>
    <s v="not found"/>
    <s v="not found"/>
    <m/>
    <x v="1"/>
    <m/>
    <m/>
    <m/>
    <n v="27.760306"/>
    <n v="52.140439999999998"/>
    <s v="exact"/>
    <s v="Tonbak"/>
    <m/>
    <m/>
    <s v="Bushehr"/>
    <x v="2"/>
    <s v="Southern Asia"/>
    <s v="WRI: WRI1008149"/>
    <m/>
    <s v="Iran LNG Combined Cycle Power Plant, Kangan power station"/>
    <s v="power"/>
    <s v="Oil &amp; Refining"/>
    <s v="power"/>
    <s v="1075315"/>
    <n v="1214707"/>
    <s v="L407102"/>
    <s v="G408515"/>
  </r>
  <r>
    <s v="https://www.gem.wiki/Tonbak_LNG_power_station"/>
    <x v="78"/>
    <s v="Tonbak LNG power station"/>
    <m/>
    <s v="GT3"/>
    <s v="NG"/>
    <n v="162"/>
    <x v="0"/>
    <x v="1"/>
    <s v="Y"/>
    <m/>
    <s v="not found"/>
    <m/>
    <x v="3"/>
    <m/>
    <m/>
    <m/>
    <n v="27.760306"/>
    <n v="52.140439999999998"/>
    <s v="exact"/>
    <s v="Tonbak"/>
    <m/>
    <m/>
    <s v="Bushehr"/>
    <x v="2"/>
    <s v="Southern Asia"/>
    <s v="WRI: WRI1008149"/>
    <m/>
    <s v="Iran LNG Combined Cycle Power Plant, Kangan power station"/>
    <s v="power"/>
    <s v="Oil &amp; Refining"/>
    <s v="power"/>
    <s v="1075315"/>
    <n v="1214708"/>
    <s v="L407102"/>
    <s v="G408514"/>
  </r>
  <r>
    <s v="https://www.gem.wiki/Tonbak_LNG_power_station"/>
    <x v="78"/>
    <s v="Tonbak LNG power station"/>
    <m/>
    <s v="GT4"/>
    <s v="NG"/>
    <n v="162"/>
    <x v="0"/>
    <x v="1"/>
    <s v="Y"/>
    <m/>
    <m/>
    <m/>
    <x v="3"/>
    <m/>
    <m/>
    <m/>
    <n v="27.760306"/>
    <n v="52.140439999999998"/>
    <s v="exact"/>
    <s v="Tonbak"/>
    <m/>
    <m/>
    <s v="Bushehr"/>
    <x v="2"/>
    <s v="Southern Asia"/>
    <s v="WRI: WRI1008149"/>
    <m/>
    <s v="Iran LNG Combined Cycle Power Plant, Kangan power station"/>
    <s v="power"/>
    <s v="Oil &amp; Refining"/>
    <s v="power"/>
    <s v="1075315"/>
    <n v="1214709"/>
    <s v="L407102"/>
    <s v="G408513"/>
  </r>
  <r>
    <s v="https://www.gem.wiki/Tonbak_LNG_power_station"/>
    <x v="78"/>
    <s v="Tonbak LNG power station"/>
    <m/>
    <s v="GT5"/>
    <s v="NG"/>
    <n v="162"/>
    <x v="0"/>
    <x v="1"/>
    <s v="Y"/>
    <m/>
    <m/>
    <m/>
    <x v="3"/>
    <m/>
    <m/>
    <m/>
    <n v="27.760306"/>
    <n v="52.140439999999998"/>
    <s v="exact"/>
    <s v="Tonbak"/>
    <m/>
    <m/>
    <s v="Bushehr"/>
    <x v="2"/>
    <s v="Southern Asia"/>
    <s v="WRI: WRI1008149"/>
    <m/>
    <s v="Iran LNG Combined Cycle Power Plant, Kangan power station"/>
    <s v="power"/>
    <s v="Oil &amp; Refining"/>
    <s v="power"/>
    <s v="1075315"/>
    <n v="1214710"/>
    <s v="L407102"/>
    <s v="G408512"/>
  </r>
  <r>
    <s v="https://www.gem.wiki/Tonbak_LNG_power_station"/>
    <x v="78"/>
    <s v="Tonbak LNG power station"/>
    <m/>
    <s v="ST1"/>
    <s v="WSTH-NG"/>
    <n v="160"/>
    <x v="2"/>
    <x v="3"/>
    <s v="Y"/>
    <m/>
    <m/>
    <m/>
    <x v="7"/>
    <m/>
    <m/>
    <m/>
    <n v="27.760306"/>
    <n v="52.140439999999998"/>
    <s v="exact"/>
    <s v="Tonbak"/>
    <m/>
    <m/>
    <s v="Bushehr"/>
    <x v="2"/>
    <s v="Southern Asia"/>
    <s v="WRI: WRI1008149"/>
    <m/>
    <s v="Iran LNG Combined Cycle Power Plant, Kangan power station"/>
    <s v="power"/>
    <s v="Oil &amp; Refining"/>
    <s v="power"/>
    <s v="1075315"/>
    <n v="1214916"/>
    <s v="L407102"/>
    <s v="G408511"/>
  </r>
  <r>
    <s v="https://www.gem.wiki/Tonbak_LNG_power_station"/>
    <x v="78"/>
    <s v="Tonbak LNG power station"/>
    <m/>
    <s v="ST2"/>
    <s v="WSTH-NG"/>
    <n v="160"/>
    <x v="2"/>
    <x v="3"/>
    <s v="Y"/>
    <m/>
    <m/>
    <m/>
    <x v="7"/>
    <m/>
    <m/>
    <m/>
    <n v="27.760306"/>
    <n v="52.140439999999998"/>
    <s v="exact"/>
    <s v="Tonbak"/>
    <m/>
    <m/>
    <s v="Bushehr"/>
    <x v="2"/>
    <s v="Southern Asia"/>
    <s v="WRI: WRI1008149"/>
    <m/>
    <s v="Iran LNG Combined Cycle Power Plant, Kangan power station"/>
    <s v="power"/>
    <s v="Oil &amp; Refining"/>
    <s v="power"/>
    <s v="1075315"/>
    <n v="1214917"/>
    <s v="L407102"/>
    <s v="G408510"/>
  </r>
  <r>
    <s v="https://www.gem.wiki/Torbat-Haidarieh_Combined-Cycle_power_station"/>
    <x v="78"/>
    <s v="Torbat-Haidarieh Combined-Cycle power station"/>
    <s v="نیروگاه سیکل ترکیبی راشد تربت حیدریه"/>
    <s v="2"/>
    <s v="NG"/>
    <n v="500"/>
    <x v="4"/>
    <x v="0"/>
    <s v="not found"/>
    <m/>
    <m/>
    <m/>
    <x v="45"/>
    <m/>
    <m/>
    <m/>
    <n v="35.370016"/>
    <n v="59.304785000000003"/>
    <s v="exact"/>
    <s v="Torbat-e Haidarieh"/>
    <m/>
    <m/>
    <s v="Razavi Khorasan"/>
    <x v="2"/>
    <s v="Southern Asia"/>
    <m/>
    <m/>
    <s v="Rashed Torbat-e Heydarieh Power Plant, Rashed Combined Cycle Power Plant"/>
    <m/>
    <m/>
    <s v="power"/>
    <s v="1075184"/>
    <n v="1214452"/>
    <s v="L407095"/>
    <s v="G400936"/>
  </r>
  <r>
    <s v="https://www.gem.wiki/Torbat-Haidarieh_Combined-Cycle_power_station"/>
    <x v="78"/>
    <s v="Torbat-Haidarieh Combined-Cycle power station"/>
    <s v="نیروگاه سیکل ترکیبی راشد تربت حیدریه"/>
    <s v="GT1"/>
    <s v="NG"/>
    <n v="183"/>
    <x v="0"/>
    <x v="1"/>
    <s v="not found"/>
    <s v="not found"/>
    <s v="not found"/>
    <m/>
    <x v="3"/>
    <m/>
    <m/>
    <m/>
    <n v="35.370016"/>
    <n v="59.304785000000003"/>
    <s v="exact"/>
    <s v="Torbat-e Haidarieh"/>
    <m/>
    <m/>
    <s v="Razavi Khorasan"/>
    <x v="2"/>
    <s v="Southern Asia"/>
    <m/>
    <m/>
    <s v="Rashed Torbat-e Heydarieh Power Plant, Rashed Combined Cycle Power Plant"/>
    <m/>
    <m/>
    <s v="power"/>
    <s v="1075184"/>
    <n v="1317052"/>
    <s v="L407095"/>
    <s v="G400935"/>
  </r>
  <r>
    <s v="https://www.gem.wiki/Torbat-Haidarieh_Combined-Cycle_power_station"/>
    <x v="78"/>
    <s v="Torbat-Haidarieh Combined-Cycle power station"/>
    <s v="نیروگاه سیکل ترکیبی راشد تربت حیدریه"/>
    <s v="GT2"/>
    <s v="NG"/>
    <n v="183"/>
    <x v="1"/>
    <x v="1"/>
    <s v="not found"/>
    <m/>
    <m/>
    <m/>
    <x v="49"/>
    <m/>
    <m/>
    <m/>
    <n v="35.370016"/>
    <n v="59.304785000000003"/>
    <s v="exact"/>
    <s v="Torbat-e Haidarieh"/>
    <m/>
    <m/>
    <s v="Razavi Khorasan"/>
    <x v="2"/>
    <s v="Southern Asia"/>
    <m/>
    <m/>
    <s v="Rashed Torbat-e Heydarieh Power Plant, Rashed Combined Cycle Power Plant"/>
    <m/>
    <m/>
    <s v="power"/>
    <s v="1075184"/>
    <n v="1214451"/>
    <s v="L407095"/>
    <s v="G411252"/>
  </r>
  <r>
    <s v="https://www.gem.wiki/Torbat-Haidarieh_Combined-Cycle_power_station"/>
    <x v="78"/>
    <s v="Torbat-Haidarieh Combined-Cycle power station"/>
    <s v="نیروگاه سیکل ترکیبی راشد تربت حیدریه"/>
    <s v="ST1"/>
    <s v="NG"/>
    <n v="180"/>
    <x v="1"/>
    <x v="3"/>
    <s v="not found"/>
    <m/>
    <m/>
    <m/>
    <x v="49"/>
    <m/>
    <m/>
    <m/>
    <n v="35.370016"/>
    <n v="59.304785000000003"/>
    <s v="exact"/>
    <s v="Torbat-e Haidarieh"/>
    <m/>
    <m/>
    <s v="Razavi Khorasan"/>
    <x v="2"/>
    <s v="Southern Asia"/>
    <m/>
    <m/>
    <s v="Rashed Torbat-e Heydarieh Power Plant, Rashed Combined Cycle Power Plant"/>
    <m/>
    <m/>
    <s v="power"/>
    <s v="1075184"/>
    <n v="1317053"/>
    <s v="L407095"/>
    <s v="G411251"/>
  </r>
  <r>
    <s v="https://www.gem.wiki/Touss_power_station"/>
    <x v="78"/>
    <s v="Touss power station"/>
    <s v="نیروگاه برق طوس"/>
    <s v="1"/>
    <s v="NG/D/FO"/>
    <n v="150"/>
    <x v="0"/>
    <x v="3"/>
    <s v="not found"/>
    <s v="not found"/>
    <s v="not found"/>
    <m/>
    <x v="33"/>
    <m/>
    <m/>
    <m/>
    <n v="36.446399999999997"/>
    <n v="59.411200000000001"/>
    <s v="exact"/>
    <s v="Mashhad"/>
    <m/>
    <m/>
    <s v="Razavi Khorasan"/>
    <x v="2"/>
    <s v="Southern Asia"/>
    <s v="WRI: WRI1008202"/>
    <m/>
    <s v="Tous, Toas, Toos"/>
    <m/>
    <m/>
    <s v="power"/>
    <s v="1031113"/>
    <n v="1153528"/>
    <s v="L406983"/>
    <s v="G408430"/>
  </r>
  <r>
    <s v="https://www.gem.wiki/Touss_power_station"/>
    <x v="78"/>
    <s v="Touss power station"/>
    <s v="نیروگاه برق طوس"/>
    <s v="2"/>
    <s v="NG/D/FO"/>
    <n v="150"/>
    <x v="0"/>
    <x v="3"/>
    <s v="not found"/>
    <s v="not found"/>
    <s v="not found"/>
    <m/>
    <x v="33"/>
    <m/>
    <m/>
    <m/>
    <n v="36.446399999999997"/>
    <n v="59.411200000000001"/>
    <s v="exact"/>
    <s v="Mashhad"/>
    <m/>
    <m/>
    <s v="Razavi Khorasan"/>
    <x v="2"/>
    <s v="Southern Asia"/>
    <s v="WRI: WRI1008202"/>
    <m/>
    <s v="Tous, Toas, Toos"/>
    <m/>
    <m/>
    <s v="power"/>
    <s v="1031113"/>
    <n v="1153529"/>
    <s v="L406983"/>
    <s v="G408429"/>
  </r>
  <r>
    <s v="https://www.gem.wiki/Touss_power_station"/>
    <x v="78"/>
    <s v="Touss power station"/>
    <s v="نیروگاه برق طوس"/>
    <s v="3"/>
    <s v="NG/D/FO"/>
    <n v="150"/>
    <x v="0"/>
    <x v="3"/>
    <s v="not found"/>
    <s v="not found"/>
    <s v="not found"/>
    <m/>
    <x v="33"/>
    <m/>
    <m/>
    <m/>
    <n v="36.446399999999997"/>
    <n v="59.411200000000001"/>
    <s v="exact"/>
    <s v="Mashhad"/>
    <m/>
    <m/>
    <s v="Razavi Khorasan"/>
    <x v="2"/>
    <s v="Southern Asia"/>
    <s v="WRI: WRI1008202"/>
    <m/>
    <s v="Tous, Toas, Toos"/>
    <m/>
    <m/>
    <s v="power"/>
    <s v="1031113"/>
    <n v="1153530"/>
    <s v="L406983"/>
    <s v="G408428"/>
  </r>
  <r>
    <s v="https://www.gem.wiki/Touss_power_station"/>
    <x v="78"/>
    <s v="Touss power station"/>
    <s v="نیروگاه برق طوس"/>
    <s v="4"/>
    <s v="NG/D/FO"/>
    <n v="150"/>
    <x v="0"/>
    <x v="3"/>
    <s v="not found"/>
    <s v="not found"/>
    <s v="not found"/>
    <m/>
    <x v="33"/>
    <m/>
    <m/>
    <m/>
    <n v="36.446399999999997"/>
    <n v="59.411200000000001"/>
    <s v="exact"/>
    <s v="Mashhad"/>
    <m/>
    <m/>
    <s v="Razavi Khorasan"/>
    <x v="2"/>
    <s v="Southern Asia"/>
    <s v="WRI: WRI1008202"/>
    <m/>
    <s v="Tous, Toas, Toos"/>
    <m/>
    <m/>
    <s v="power"/>
    <s v="1031113"/>
    <n v="1153531"/>
    <s v="L406983"/>
    <s v="G408427"/>
  </r>
  <r>
    <s v="https://www.gem.wiki/Urmia_power_station"/>
    <x v="78"/>
    <s v="Urmia power station"/>
    <s v="نیروگاه سیکل ترکیبی ارومیه"/>
    <s v="CC1"/>
    <s v="NG/D"/>
    <n v="475"/>
    <x v="0"/>
    <x v="0"/>
    <s v="not found"/>
    <s v="not found"/>
    <s v="not found"/>
    <m/>
    <x v="5"/>
    <m/>
    <m/>
    <m/>
    <n v="37.345700000000001"/>
    <n v="45.265099999999997"/>
    <s v="exact"/>
    <s v="Urmia"/>
    <m/>
    <m/>
    <s v="West Azerbaijan"/>
    <x v="2"/>
    <s v="Southern Asia"/>
    <s v="WRI: WRI1008170"/>
    <m/>
    <s v="Orumia, Orumiyeh, Orumieh, Urmia Combined-Cycle Power Plant"/>
    <m/>
    <m/>
    <s v="power"/>
    <s v="1010563"/>
    <s v="1190283, 1190284, 1230009"/>
    <s v="L406982"/>
    <s v="G408437"/>
  </r>
  <r>
    <s v="https://www.gem.wiki/Urmia_power_station"/>
    <x v="78"/>
    <s v="Urmia power station"/>
    <s v="نیروگاه سیکل ترکیبی ارومیه"/>
    <s v="CC2"/>
    <s v="NG/D"/>
    <n v="475"/>
    <x v="0"/>
    <x v="0"/>
    <s v="not found"/>
    <s v="not found"/>
    <s v="not found"/>
    <m/>
    <x v="30"/>
    <m/>
    <m/>
    <m/>
    <n v="37.345700000000001"/>
    <n v="45.265099999999997"/>
    <s v="exact"/>
    <s v="Urmia"/>
    <m/>
    <m/>
    <s v="West Azerbaijan"/>
    <x v="2"/>
    <s v="Southern Asia"/>
    <s v="WRI: WRI1008170"/>
    <m/>
    <s v="Orumia, Orumiyeh, Orumieh, Urmia Combined-Cycle Power Plant"/>
    <m/>
    <m/>
    <s v="power"/>
    <s v="1010563"/>
    <s v="1190285, 1190286, 1288851"/>
    <s v="L406982"/>
    <s v="G408436"/>
  </r>
  <r>
    <s v="https://www.gem.wiki/Urmia_power_station"/>
    <x v="78"/>
    <s v="Urmia power station"/>
    <s v="نیروگاه سیکل ترکیبی ارومیه"/>
    <s v="CC3"/>
    <s v="NG/D"/>
    <n v="475"/>
    <x v="0"/>
    <x v="1"/>
    <s v="not found"/>
    <s v="not found"/>
    <s v="not found"/>
    <m/>
    <x v="49"/>
    <m/>
    <m/>
    <m/>
    <n v="37.345700000000001"/>
    <n v="45.265099999999997"/>
    <s v="exact"/>
    <s v="Urmia"/>
    <m/>
    <m/>
    <s v="West Azerbaijan"/>
    <x v="2"/>
    <s v="Southern Asia"/>
    <s v="WRI: WRI1008170"/>
    <m/>
    <s v="Orumia, Orumiyeh, Orumieh, Urmia Combined-Cycle Power Plant"/>
    <m/>
    <m/>
    <s v="power"/>
    <s v="1010563"/>
    <n v="1214714"/>
    <s v="L406982"/>
    <s v="G408434"/>
  </r>
  <r>
    <s v="https://www.gem.wiki/Veys_power_station"/>
    <x v="78"/>
    <s v="Veys power station"/>
    <s v="نیروگاه سیکل ترکیبی ویس"/>
    <s v="GT1"/>
    <s v="NG/D"/>
    <n v="307"/>
    <x v="1"/>
    <x v="1"/>
    <s v="not found"/>
    <s v="not found"/>
    <s v="not found"/>
    <m/>
    <x v="3"/>
    <m/>
    <m/>
    <m/>
    <n v="31.503881"/>
    <n v="48.897410000000001"/>
    <s v="approximate"/>
    <s v="Veys"/>
    <m/>
    <m/>
    <s v="Khuzestan"/>
    <x v="2"/>
    <s v="Southern Asia"/>
    <m/>
    <m/>
    <s v="Weiss"/>
    <s v="power"/>
    <s v="Other"/>
    <s v="power"/>
    <s v="1127453"/>
    <n v="1297470"/>
    <s v="L407093"/>
    <s v="G400946"/>
  </r>
  <r>
    <s v="https://www.gem.wiki/Veys_power_station"/>
    <x v="78"/>
    <s v="Veys power station"/>
    <s v="نیروگاه سیکل ترکیبی ویس"/>
    <s v="GT2"/>
    <s v="NG/D"/>
    <n v="307"/>
    <x v="1"/>
    <x v="1"/>
    <s v="not found"/>
    <s v="not found"/>
    <s v="not found"/>
    <m/>
    <x v="3"/>
    <m/>
    <m/>
    <m/>
    <n v="31.503881"/>
    <n v="48.897410000000001"/>
    <s v="approximate"/>
    <s v="Veys"/>
    <m/>
    <m/>
    <s v="Khuzestan"/>
    <x v="2"/>
    <s v="Southern Asia"/>
    <m/>
    <m/>
    <s v="Weiss"/>
    <s v="power"/>
    <s v="Other"/>
    <s v="power"/>
    <s v="1127453"/>
    <n v="1297473"/>
    <s v="L407093"/>
    <s v="G408544"/>
  </r>
  <r>
    <s v="https://www.gem.wiki/Veys_power_station"/>
    <x v="78"/>
    <s v="Veys power station"/>
    <s v="نیروگاه سیکل ترکیبی ویس"/>
    <s v="ST1"/>
    <s v="WSTH-NG"/>
    <n v="292"/>
    <x v="1"/>
    <x v="3"/>
    <s v="not found"/>
    <s v="not found"/>
    <s v="not found"/>
    <m/>
    <x v="3"/>
    <m/>
    <m/>
    <m/>
    <n v="31.503881"/>
    <n v="48.897410000000001"/>
    <s v="approximate"/>
    <s v="Veys"/>
    <m/>
    <m/>
    <s v="Khuzestan"/>
    <x v="2"/>
    <s v="Southern Asia"/>
    <m/>
    <m/>
    <s v="Weiss"/>
    <s v="power"/>
    <s v="Other"/>
    <s v="power"/>
    <s v="1127453"/>
    <n v="1297471"/>
    <s v="L407093"/>
    <s v="G408543"/>
  </r>
  <r>
    <s v="https://www.gem.wiki/West_Karun_power_station"/>
    <x v="78"/>
    <s v="West Karun power station"/>
    <s v="نیروگاه سیکل ترکیبی غرب کارون, نیروگاه سیکل ترکیبی غرب کارون مپنا"/>
    <s v="1"/>
    <s v="NG"/>
    <n v="520"/>
    <x v="0"/>
    <x v="0"/>
    <s v="not found"/>
    <s v="not found"/>
    <s v="not found"/>
    <m/>
    <x v="0"/>
    <m/>
    <m/>
    <m/>
    <n v="31.165562999999999"/>
    <n v="48.015203"/>
    <s v="exact"/>
    <s v="Ahvaz"/>
    <m/>
    <m/>
    <s v="Khuzestan"/>
    <x v="2"/>
    <s v="Southern Asia"/>
    <m/>
    <m/>
    <m/>
    <s v="power"/>
    <s v="Oil &amp; Refining"/>
    <s v="power"/>
    <s v="1134648"/>
    <s v="1307324, 1307325, 1307326"/>
    <s v="L406981"/>
    <s v="G408438"/>
  </r>
  <r>
    <s v="https://www.gem.wiki/Yazd_ISCC_power_station"/>
    <x v="78"/>
    <s v="Yazd ISCC power station"/>
    <m/>
    <s v="1"/>
    <s v="NG/S"/>
    <n v="474"/>
    <x v="0"/>
    <x v="2"/>
    <s v="not found"/>
    <s v="not found"/>
    <s v="not found"/>
    <m/>
    <x v="22"/>
    <m/>
    <m/>
    <m/>
    <n v="31.833644"/>
    <n v="54.343819000000003"/>
    <s v="approximate"/>
    <s v="Yazd"/>
    <m/>
    <m/>
    <s v="Yazd"/>
    <x v="2"/>
    <s v="Southern Asia"/>
    <s v="WRI: WRI1008205"/>
    <m/>
    <m/>
    <m/>
    <m/>
    <s v="power"/>
    <s v="1062066"/>
    <s v="1191676, 1192015, 1192016"/>
    <s v="L406980"/>
    <s v="G408439"/>
  </r>
  <r>
    <s v="https://www.gem.wiki/Yazd_power_station"/>
    <x v="78"/>
    <s v="Yazd power station"/>
    <s v="نیروگاه سیکل ترکیبی شیرکوه یزد"/>
    <s v="CC1"/>
    <s v="NG/D"/>
    <n v="406"/>
    <x v="0"/>
    <x v="0"/>
    <s v="not found"/>
    <s v="not found"/>
    <s v="not found"/>
    <m/>
    <x v="1"/>
    <m/>
    <m/>
    <m/>
    <n v="31.954499999999999"/>
    <n v="54.065800000000003"/>
    <s v="exact"/>
    <s v="Yazd"/>
    <m/>
    <m/>
    <s v="Yazd"/>
    <x v="2"/>
    <s v="Southern Asia"/>
    <s v="WRI: WRI1008206"/>
    <m/>
    <m/>
    <m/>
    <m/>
    <s v="power"/>
    <s v="1048225"/>
    <s v="1193870, 1193871, 1185506"/>
    <s v="L406979"/>
    <s v="G408443"/>
  </r>
  <r>
    <s v="https://www.gem.wiki/Yazd_power_station"/>
    <x v="78"/>
    <s v="Yazd power station"/>
    <s v="نیروگاه سیکل ترکیبی شیرکوه یزد"/>
    <s v="CC2"/>
    <s v="NG/D"/>
    <n v="478"/>
    <x v="0"/>
    <x v="0"/>
    <s v="not found"/>
    <s v="not found"/>
    <s v="not found"/>
    <m/>
    <x v="1"/>
    <m/>
    <m/>
    <m/>
    <n v="31.954499999999999"/>
    <n v="54.065800000000003"/>
    <s v="exact"/>
    <s v="Yazd"/>
    <m/>
    <m/>
    <s v="Yazd"/>
    <x v="2"/>
    <s v="Southern Asia"/>
    <s v="WRI: WRI1008206"/>
    <m/>
    <m/>
    <m/>
    <m/>
    <s v="power"/>
    <s v="1048225"/>
    <m/>
    <s v="L406979"/>
    <s v="G408442"/>
  </r>
  <r>
    <s v="https://www.gem.wiki/Yazd_power_station"/>
    <x v="78"/>
    <s v="Yazd power station"/>
    <s v="نیروگاه سیکل ترکیبی شیرکوه یزد"/>
    <s v="GT1"/>
    <s v="NG"/>
    <n v="60"/>
    <x v="0"/>
    <x v="1"/>
    <s v="not found"/>
    <s v="not found"/>
    <s v="not found"/>
    <m/>
    <x v="23"/>
    <m/>
    <m/>
    <m/>
    <n v="31.954499999999999"/>
    <n v="54.065800000000003"/>
    <s v="exact"/>
    <s v="Yazd"/>
    <m/>
    <m/>
    <s v="Yazd"/>
    <x v="2"/>
    <s v="Southern Asia"/>
    <s v="WRI: WRI1008204"/>
    <m/>
    <m/>
    <m/>
    <m/>
    <m/>
    <s v="1048225"/>
    <n v="1171743"/>
    <s v="L406979"/>
    <s v="G408441"/>
  </r>
  <r>
    <s v="https://www.gem.wiki/Yazd_power_station"/>
    <x v="78"/>
    <s v="Yazd power station"/>
    <s v="نیروگاه سیکل ترکیبی شیرکوه یزد"/>
    <s v="GT2"/>
    <s v="NG"/>
    <n v="60"/>
    <x v="0"/>
    <x v="1"/>
    <s v="not found"/>
    <s v="not found"/>
    <s v="not found"/>
    <m/>
    <x v="23"/>
    <m/>
    <m/>
    <m/>
    <n v="31.954499999999999"/>
    <n v="54.065800000000003"/>
    <s v="exact"/>
    <s v="Yazd"/>
    <m/>
    <m/>
    <s v="Yazd"/>
    <x v="2"/>
    <s v="Southern Asia"/>
    <s v="WRI: WRI1008204"/>
    <m/>
    <m/>
    <m/>
    <m/>
    <m/>
    <s v="1048225"/>
    <n v="1171744"/>
    <s v="L406979"/>
    <s v="G408440"/>
  </r>
  <r>
    <s v="https://www.gem.wiki/Zagros_Kosar_power_station"/>
    <x v="78"/>
    <s v="Zagros Kosar power station"/>
    <s v="نیروگاه زاگرس کوثر پس"/>
    <s v="GT1"/>
    <s v="NG/D"/>
    <n v="162"/>
    <x v="0"/>
    <x v="1"/>
    <s v="not found"/>
    <s v="not found"/>
    <s v="not found"/>
    <m/>
    <x v="1"/>
    <m/>
    <m/>
    <m/>
    <n v="34.351911000000001"/>
    <n v="47.362212999999997"/>
    <s v="exact"/>
    <s v="Kermanshah"/>
    <m/>
    <m/>
    <s v="Kermanshah"/>
    <x v="2"/>
    <s v="Southern Asia"/>
    <s v="WRI: WRI1029949"/>
    <m/>
    <s v="Zagros Kermanshah"/>
    <m/>
    <m/>
    <s v="power"/>
    <s v="1075182"/>
    <n v="1214445"/>
    <s v="L406978"/>
    <s v="G408449"/>
  </r>
  <r>
    <s v="https://www.gem.wiki/Zagros_Kosar_power_station"/>
    <x v="78"/>
    <s v="Zagros Kosar power station"/>
    <s v="نیروگاه زاگرس کوثر پس"/>
    <s v="GT2"/>
    <s v="NG/D"/>
    <n v="162"/>
    <x v="0"/>
    <x v="1"/>
    <s v="not found"/>
    <s v="not found"/>
    <s v="not found"/>
    <m/>
    <x v="1"/>
    <m/>
    <m/>
    <m/>
    <n v="34.351911000000001"/>
    <n v="47.362212999999997"/>
    <s v="exact"/>
    <s v="Kermanshah"/>
    <m/>
    <m/>
    <s v="Kermanshah"/>
    <x v="2"/>
    <s v="Southern Asia"/>
    <s v="WRI: WRI1029949"/>
    <m/>
    <s v="Zagros Kermanshah"/>
    <m/>
    <m/>
    <s v="power"/>
    <s v="1075182"/>
    <n v="1234358"/>
    <s v="L406978"/>
    <s v="G408448"/>
  </r>
  <r>
    <s v="https://www.gem.wiki/Zagros_Kosar_power_station"/>
    <x v="78"/>
    <s v="Zagros Kosar power station"/>
    <s v="نیروگاه زاگرس کوثر پس"/>
    <s v="GT3"/>
    <s v="NG/D"/>
    <n v="162"/>
    <x v="0"/>
    <x v="1"/>
    <s v="not found"/>
    <s v="not found"/>
    <s v="not found"/>
    <m/>
    <x v="1"/>
    <m/>
    <m/>
    <m/>
    <n v="34.351911000000001"/>
    <n v="47.362212999999997"/>
    <s v="exact"/>
    <s v="Kermanshah"/>
    <m/>
    <m/>
    <s v="Kermanshah"/>
    <x v="2"/>
    <s v="Southern Asia"/>
    <s v="WRI: WRI1029949"/>
    <m/>
    <s v="Zagros Kermanshah"/>
    <m/>
    <m/>
    <s v="power"/>
    <s v="1075182"/>
    <n v="1234359"/>
    <s v="L406978"/>
    <s v="G408447"/>
  </r>
  <r>
    <s v="https://www.gem.wiki/Zagros_Kosar_power_station"/>
    <x v="78"/>
    <s v="Zagros Kosar power station"/>
    <s v="نیروگاه زاگرس کوثر پس"/>
    <s v="GT4"/>
    <s v="NG/D"/>
    <n v="162"/>
    <x v="0"/>
    <x v="1"/>
    <s v="not found"/>
    <s v="not found"/>
    <s v="not found"/>
    <m/>
    <x v="1"/>
    <m/>
    <m/>
    <m/>
    <n v="34.351911000000001"/>
    <n v="47.362212999999997"/>
    <s v="exact"/>
    <s v="Kermanshah"/>
    <m/>
    <m/>
    <s v="Kermanshah"/>
    <x v="2"/>
    <s v="Southern Asia"/>
    <s v="WRI: WRI1029949"/>
    <m/>
    <s v="Zagros Kermanshah"/>
    <m/>
    <m/>
    <s v="power"/>
    <s v="1075182"/>
    <n v="1234360"/>
    <s v="L406978"/>
    <s v="G408446"/>
  </r>
  <r>
    <s v="https://www.gem.wiki/Zagros_Kosar_power_station"/>
    <x v="78"/>
    <s v="Zagros Kosar power station"/>
    <s v="نیروگاه زاگرس کوثر پس"/>
    <s v="ST1"/>
    <s v="WSTH-NG"/>
    <n v="176"/>
    <x v="5"/>
    <x v="3"/>
    <s v="not found"/>
    <s v="not found"/>
    <m/>
    <m/>
    <x v="45"/>
    <m/>
    <m/>
    <m/>
    <n v="34.351911000000001"/>
    <n v="47.362212999999997"/>
    <s v="exact"/>
    <s v="Kermanshah"/>
    <m/>
    <m/>
    <s v="Kermanshah"/>
    <x v="2"/>
    <s v="Southern Asia"/>
    <s v="WRI: WRI1029949"/>
    <m/>
    <s v="Zagros Kermanshah"/>
    <m/>
    <m/>
    <s v="power"/>
    <s v="1075182"/>
    <n v="1243515"/>
    <s v="L406978"/>
    <s v="G408445"/>
  </r>
  <r>
    <s v="https://www.gem.wiki/Zagros_Kosar_power_station"/>
    <x v="78"/>
    <s v="Zagros Kosar power station"/>
    <s v="نیروگاه زاگرس کوثر پس"/>
    <s v="ST2"/>
    <s v="WSTH-NG"/>
    <n v="176"/>
    <x v="5"/>
    <x v="3"/>
    <s v="not found"/>
    <m/>
    <m/>
    <m/>
    <x v="45"/>
    <m/>
    <m/>
    <m/>
    <n v="34.351911000000001"/>
    <n v="47.362212999999997"/>
    <s v="exact"/>
    <s v="Kermanshah"/>
    <m/>
    <m/>
    <s v="Kermanshah"/>
    <x v="2"/>
    <s v="Southern Asia"/>
    <s v="WRI: WRI1029949"/>
    <m/>
    <s v="Zagros Kermanshah"/>
    <m/>
    <m/>
    <s v="power"/>
    <s v="1075182"/>
    <n v="1243516"/>
    <s v="L406978"/>
    <s v="G408444"/>
  </r>
  <r>
    <s v="https://www.gem.wiki/Zahedan_power_station"/>
    <x v="78"/>
    <s v="Zahedan power station"/>
    <m/>
    <s v="1"/>
    <s v="NG"/>
    <n v="880"/>
    <x v="5"/>
    <x v="0"/>
    <s v="not found"/>
    <m/>
    <m/>
    <m/>
    <x v="45"/>
    <m/>
    <m/>
    <m/>
    <n v="29.451926"/>
    <n v="60.884198299999902"/>
    <s v="approximate"/>
    <s v="Zahedan"/>
    <m/>
    <m/>
    <s v="Sistan &amp; Baluchestan"/>
    <x v="2"/>
    <s v="Southern Asia"/>
    <s v="WRI: WRI1008207"/>
    <m/>
    <m/>
    <m/>
    <m/>
    <m/>
    <s v="1117604"/>
    <n v="1283720"/>
    <s v="L407094"/>
    <s v="G400948"/>
  </r>
  <r>
    <s v="https://www.gem.wiki/Zarand_Tpph_power_station"/>
    <x v="78"/>
    <s v="Zarand Tpph power station"/>
    <s v="نیروگاه سیکل ترکیبی زرند"/>
    <s v="CC"/>
    <s v="NG"/>
    <n v="484"/>
    <x v="0"/>
    <x v="0"/>
    <s v="not found"/>
    <s v="not found"/>
    <s v="not found"/>
    <m/>
    <x v="49"/>
    <m/>
    <m/>
    <m/>
    <n v="30.664929000000001"/>
    <n v="56.621364999999997"/>
    <s v="exact"/>
    <s v="Zarand"/>
    <m/>
    <m/>
    <s v="Kerman"/>
    <x v="2"/>
    <s v="Southern Asia"/>
    <s v="WRI: WRI1008208"/>
    <m/>
    <s v="Mahtab Kavir power plant"/>
    <s v="power"/>
    <s v="Chemicals"/>
    <s v="power"/>
    <s v="1121672"/>
    <n v="1289619"/>
    <s v="L407090"/>
    <s v="G400960"/>
  </r>
  <r>
    <s v="https://www.gem.wiki/Zargan_power_station"/>
    <x v="78"/>
    <s v="Zargan power station"/>
    <s v="نیروگاه زرگان"/>
    <s v="CC1"/>
    <s v="NG/FO"/>
    <n v="209"/>
    <x v="0"/>
    <x v="0"/>
    <s v="not found"/>
    <s v="not found"/>
    <s v="not found"/>
    <m/>
    <x v="18"/>
    <m/>
    <m/>
    <m/>
    <n v="31.374040999999998"/>
    <n v="48.774186"/>
    <s v="exact"/>
    <s v="Zargan"/>
    <m/>
    <m/>
    <s v="Khuzestan"/>
    <x v="2"/>
    <s v="Southern Asia"/>
    <s v="WRI: WRI1008209"/>
    <m/>
    <s v="Zergan, Shahid Madhaj"/>
    <s v="power"/>
    <m/>
    <s v="power"/>
    <s v="1031050"/>
    <n v="1100688"/>
    <s v="L406977"/>
    <s v="G408451"/>
  </r>
  <r>
    <s v="https://www.gem.wiki/Zargan_power_station"/>
    <x v="78"/>
    <s v="Zargan power station"/>
    <s v="نیروگاه زرگان"/>
    <s v="CC2"/>
    <s v="NG/FO"/>
    <n v="209"/>
    <x v="0"/>
    <x v="0"/>
    <s v="not found"/>
    <s v="not found"/>
    <s v="not found"/>
    <m/>
    <x v="18"/>
    <m/>
    <m/>
    <m/>
    <n v="31.374040999999998"/>
    <n v="48.774186"/>
    <s v="exact"/>
    <s v="Zargan"/>
    <m/>
    <m/>
    <s v="Khuzestan"/>
    <x v="2"/>
    <s v="Southern Asia"/>
    <s v="WRI: WRI1008209"/>
    <m/>
    <s v="Zergan, Shahid Madhaj"/>
    <s v="power"/>
    <m/>
    <s v="power"/>
    <s v="1031050"/>
    <n v="1100689"/>
    <s v="L406977"/>
    <s v="G408450"/>
  </r>
  <r>
    <s v="https://www.gem.wiki/Zavareh_power_station"/>
    <x v="78"/>
    <s v="Zavareh power station"/>
    <s v="نیروگاه سیکل ترکیبی زواره"/>
    <s v="GT"/>
    <s v="NG"/>
    <n v="484"/>
    <x v="0"/>
    <x v="0"/>
    <s v="not found"/>
    <s v="not found"/>
    <s v="not found"/>
    <m/>
    <x v="39"/>
    <m/>
    <m/>
    <m/>
    <n v="33.397579999999998"/>
    <n v="52.576493999999997"/>
    <s v="exact"/>
    <s v="Ardestan"/>
    <m/>
    <m/>
    <s v="Isfahan"/>
    <x v="2"/>
    <s v="Southern Asia"/>
    <s v="WRI: WRI1029951"/>
    <m/>
    <s v="Isfahan II Combined Cycle power plant , Ardestan"/>
    <s v="power"/>
    <s v="Iron &amp; Steel"/>
    <s v="power"/>
    <s v="1075319"/>
    <s v="1214721, 1214722, 1214723"/>
    <s v="L406976"/>
    <s v="G408452"/>
  </r>
  <r>
    <s v="https://www.gem.wiki/AL-Shahid_Abd_Al-Abbas_Hashim"/>
    <x v="79"/>
    <s v="AL-Shahid Abd Al-Abbas Hashim"/>
    <s v="محطة ديزلات الشهيد عبد العباس هاشم، محطة كهرباء الحرية"/>
    <s v="1"/>
    <s v="HFO"/>
    <n v="62"/>
    <x v="0"/>
    <x v="4"/>
    <s v="not found"/>
    <s v="not found"/>
    <s v="not found"/>
    <m/>
    <x v="39"/>
    <m/>
    <m/>
    <m/>
    <n v="33.354427000000001"/>
    <n v="44.298606999999997"/>
    <s v="exact"/>
    <s v="Baghdad"/>
    <m/>
    <m/>
    <s v="Baghdad"/>
    <x v="2"/>
    <s v="Western Asia"/>
    <m/>
    <m/>
    <m/>
    <m/>
    <m/>
    <s v="power"/>
    <s v="1124038"/>
    <n v="1292681"/>
    <s v="L408186"/>
    <s v="G411643"/>
  </r>
  <r>
    <s v="https://www.gem.wiki/Akaz_power_station"/>
    <x v="79"/>
    <s v="Akaz power station"/>
    <s v="محطة كهرباء عكّاز, محطة كهرباء القائم"/>
    <s v="1"/>
    <s v="NG/FO"/>
    <n v="125"/>
    <x v="0"/>
    <x v="1"/>
    <s v="not found"/>
    <s v="not found"/>
    <s v="not found"/>
    <m/>
    <x v="30"/>
    <m/>
    <m/>
    <m/>
    <n v="34.316858000000003"/>
    <n v="41.160259699999997"/>
    <s v="approximate"/>
    <s v="Al-Qa'im"/>
    <m/>
    <m/>
    <s v="Anbar"/>
    <x v="2"/>
    <s v="Western Asia"/>
    <m/>
    <m/>
    <m/>
    <s v="power"/>
    <s v="Other"/>
    <s v="power"/>
    <s v="1079023"/>
    <n v="1221167"/>
    <s v="L400982"/>
    <s v="G400982"/>
  </r>
  <r>
    <s v="https://www.gem.wiki/Akaz_power_station"/>
    <x v="79"/>
    <s v="Akaz power station"/>
    <s v="محطة كهرباء عكّاز, محطة كهرباء القائم"/>
    <s v="2"/>
    <s v="NG/FO"/>
    <n v="125"/>
    <x v="0"/>
    <x v="1"/>
    <s v="not found"/>
    <s v="not found"/>
    <s v="not found"/>
    <m/>
    <x v="3"/>
    <m/>
    <m/>
    <m/>
    <n v="34.316858000000003"/>
    <n v="41.160259699999997"/>
    <s v="approximate"/>
    <s v="Al-Qa'im"/>
    <m/>
    <m/>
    <s v="Anbar"/>
    <x v="2"/>
    <s v="Western Asia"/>
    <m/>
    <m/>
    <m/>
    <s v="power"/>
    <s v="Other"/>
    <s v="power"/>
    <s v="1079023"/>
    <n v="1221168"/>
    <s v="L400982"/>
    <s v="G400983"/>
  </r>
  <r>
    <s v="https://www.gem.wiki/Akaz_power_station"/>
    <x v="79"/>
    <s v="Akaz power station"/>
    <s v="محطة كهرباء عكّاز, محطة كهرباء القائم"/>
    <s v="ST"/>
    <s v="WSTH-NG"/>
    <n v="125"/>
    <x v="2"/>
    <x v="3"/>
    <s v="not found"/>
    <s v="not found"/>
    <s v="not found"/>
    <m/>
    <x v="43"/>
    <m/>
    <m/>
    <m/>
    <n v="34.316858000000003"/>
    <n v="41.160259699999997"/>
    <s v="approximate"/>
    <s v="Al-Qa'im"/>
    <m/>
    <m/>
    <s v="Anbar"/>
    <x v="2"/>
    <s v="Western Asia"/>
    <m/>
    <m/>
    <m/>
    <s v="power"/>
    <s v="Other"/>
    <s v="power"/>
    <s v="1079023"/>
    <n v="1221169"/>
    <s v="L400982"/>
    <s v="G411043"/>
  </r>
  <r>
    <s v="https://www.gem.wiki/Al_Amarh_power_plant"/>
    <x v="79"/>
    <s v="Al Amarh power plant"/>
    <s v="محطة كهرباء العمارة المركبة"/>
    <s v="CC"/>
    <s v="NG/D"/>
    <n v="750"/>
    <x v="0"/>
    <x v="0"/>
    <s v="not found"/>
    <s v="not found"/>
    <s v="not found"/>
    <m/>
    <x v="3"/>
    <m/>
    <m/>
    <m/>
    <n v="31.696394000000002"/>
    <n v="47.254027999999998"/>
    <s v="exact"/>
    <s v="Al Kahla"/>
    <m/>
    <m/>
    <s v="Maysan"/>
    <x v="2"/>
    <s v="Western Asia"/>
    <m/>
    <m/>
    <s v="Amara"/>
    <s v="power"/>
    <m/>
    <s v="power"/>
    <s v="1086319"/>
    <n v="1233481"/>
    <s v="L406110"/>
    <s v="G407736"/>
  </r>
  <r>
    <s v="https://www.gem.wiki/Al_Dora_power_plant"/>
    <x v="79"/>
    <s v="Al Dora power plant"/>
    <s v="محطة كهرباء الدورة الحرارية"/>
    <s v="1"/>
    <s v="FO"/>
    <n v="160"/>
    <x v="0"/>
    <x v="3"/>
    <s v="not found"/>
    <s v="not found"/>
    <s v="not found"/>
    <m/>
    <x v="82"/>
    <m/>
    <m/>
    <m/>
    <n v="33.257213"/>
    <n v="44.378034"/>
    <s v="exact"/>
    <s v="Dora"/>
    <m/>
    <m/>
    <s v="Baghdad"/>
    <x v="2"/>
    <s v="Western Asia"/>
    <s v="WRI: WRI1008711"/>
    <m/>
    <s v="Dora power plan"/>
    <m/>
    <m/>
    <s v="power"/>
    <s v="1030233"/>
    <n v="1111669"/>
    <s v="L408183"/>
    <s v="G411683"/>
  </r>
  <r>
    <s v="https://www.gem.wiki/Al_Dora_power_plant"/>
    <x v="79"/>
    <s v="Al Dora power plant"/>
    <s v="محطة كهرباء الدورة الحرارية"/>
    <s v="2"/>
    <s v="FO"/>
    <n v="160"/>
    <x v="0"/>
    <x v="3"/>
    <s v="not found"/>
    <s v="not found"/>
    <s v="not found"/>
    <m/>
    <x v="82"/>
    <m/>
    <m/>
    <m/>
    <n v="33.257213"/>
    <n v="44.378034"/>
    <s v="exact"/>
    <s v="Dora"/>
    <m/>
    <m/>
    <s v="Baghdad"/>
    <x v="2"/>
    <s v="Western Asia"/>
    <s v="WRI: WRI1008711"/>
    <m/>
    <s v="Dora power plan"/>
    <m/>
    <m/>
    <s v="power"/>
    <s v="1030233"/>
    <n v="1111670"/>
    <s v="L408183"/>
    <s v="G411682"/>
  </r>
  <r>
    <s v="https://www.gem.wiki/Al_Dora_power_plant"/>
    <x v="79"/>
    <s v="Al Dora power plant"/>
    <s v="محطة كهرباء الدورة الحرارية"/>
    <s v="3"/>
    <s v="FO"/>
    <n v="160"/>
    <x v="0"/>
    <x v="3"/>
    <s v="not found"/>
    <s v="not found"/>
    <s v="not found"/>
    <m/>
    <x v="82"/>
    <m/>
    <m/>
    <m/>
    <n v="33.257213"/>
    <n v="44.378034"/>
    <s v="exact"/>
    <s v="Dora"/>
    <m/>
    <m/>
    <s v="Baghdad"/>
    <x v="2"/>
    <s v="Western Asia"/>
    <s v="WRI: WRI1008711"/>
    <m/>
    <s v="Dora power plan"/>
    <m/>
    <m/>
    <s v="power"/>
    <s v="1030233"/>
    <n v="1111667"/>
    <s v="L408183"/>
    <s v="G411681"/>
  </r>
  <r>
    <s v="https://www.gem.wiki/Al_Dora_power_plant"/>
    <x v="79"/>
    <s v="Al Dora power plant"/>
    <s v="محطة كهرباء الدورة الحرارية"/>
    <s v="4"/>
    <s v="FO"/>
    <n v="160"/>
    <x v="0"/>
    <x v="3"/>
    <s v="not found"/>
    <s v="not found"/>
    <s v="not found"/>
    <m/>
    <x v="82"/>
    <m/>
    <m/>
    <m/>
    <n v="33.257213"/>
    <n v="44.378034"/>
    <s v="exact"/>
    <s v="Dora"/>
    <m/>
    <m/>
    <s v="Baghdad"/>
    <x v="2"/>
    <s v="Western Asia"/>
    <s v="WRI: WRI1008711"/>
    <m/>
    <s v="Dora power plan"/>
    <m/>
    <m/>
    <s v="power"/>
    <s v="1030233"/>
    <n v="1111668"/>
    <s v="L408183"/>
    <s v="G411680"/>
  </r>
  <r>
    <s v="https://www.gem.wiki/Al_Dora_power_plant"/>
    <x v="79"/>
    <s v="Al Dora power plant"/>
    <s v="محطة كهرباء الدورة الحرارية"/>
    <s v="5"/>
    <s v="FO"/>
    <n v="120"/>
    <x v="0"/>
    <x v="3"/>
    <s v="not found"/>
    <s v="not found"/>
    <s v="not found"/>
    <m/>
    <x v="43"/>
    <m/>
    <m/>
    <m/>
    <n v="33.257213"/>
    <n v="44.378034"/>
    <s v="exact"/>
    <s v="Dora"/>
    <m/>
    <m/>
    <s v="Baghdad"/>
    <x v="2"/>
    <s v="Western Asia"/>
    <s v="WRI: WRI1008711"/>
    <m/>
    <s v="Dora power plan"/>
    <m/>
    <m/>
    <s v="power"/>
    <s v="1030233"/>
    <n v="1221140"/>
    <s v="L408183"/>
    <s v="G411679"/>
  </r>
  <r>
    <s v="https://www.gem.wiki/Al_Dora_power_plant"/>
    <x v="79"/>
    <s v="Al Dora power plant"/>
    <s v="محطة كهرباء الدورة الحرارية"/>
    <s v="6"/>
    <s v="FO"/>
    <n v="126"/>
    <x v="0"/>
    <x v="3"/>
    <s v="not found"/>
    <s v="not found"/>
    <s v="not found"/>
    <m/>
    <x v="43"/>
    <m/>
    <m/>
    <m/>
    <n v="33.257213"/>
    <n v="44.378034"/>
    <s v="exact"/>
    <s v="Dora"/>
    <m/>
    <m/>
    <s v="Baghdad"/>
    <x v="2"/>
    <s v="Western Asia"/>
    <s v="WRI: WRI1008711"/>
    <m/>
    <s v="Dora power plan"/>
    <m/>
    <m/>
    <s v="power"/>
    <s v="1030233"/>
    <n v="1221141"/>
    <s v="L408183"/>
    <s v="G411678"/>
  </r>
  <r>
    <s v="https://www.gem.wiki/Al_Faw_power_plant"/>
    <x v="79"/>
    <s v="Al Faw power plant"/>
    <s v="محطة الفاو الحرارية"/>
    <s v="1"/>
    <s v="FO"/>
    <n v="350"/>
    <x v="2"/>
    <x v="3"/>
    <s v="not found"/>
    <s v="not found"/>
    <s v="not found"/>
    <m/>
    <x v="43"/>
    <m/>
    <m/>
    <m/>
    <n v="29.980193"/>
    <n v="48.470317000000001"/>
    <s v="approximate"/>
    <s v="Al Faw"/>
    <m/>
    <m/>
    <s v="Basrah"/>
    <x v="2"/>
    <s v="Western Asia"/>
    <m/>
    <m/>
    <m/>
    <s v="power"/>
    <s v="Chemicals"/>
    <s v="power"/>
    <m/>
    <m/>
    <s v="L408182"/>
    <s v="G411677"/>
  </r>
  <r>
    <s v="https://www.gem.wiki/Al_Faw_power_plant"/>
    <x v="79"/>
    <s v="Al Faw power plant"/>
    <s v="محطة الفاو الحرارية"/>
    <s v="2"/>
    <s v="FO"/>
    <n v="350"/>
    <x v="2"/>
    <x v="3"/>
    <s v="not found"/>
    <s v="not found"/>
    <s v="not found"/>
    <m/>
    <x v="43"/>
    <m/>
    <m/>
    <m/>
    <n v="29.980193"/>
    <n v="48.470317000000001"/>
    <s v="approximate"/>
    <s v="Al Faw"/>
    <m/>
    <m/>
    <s v="Basrah"/>
    <x v="2"/>
    <s v="Western Asia"/>
    <m/>
    <m/>
    <m/>
    <s v="power"/>
    <s v="Chemicals"/>
    <s v="power"/>
    <m/>
    <m/>
    <s v="L408182"/>
    <s v="G411676"/>
  </r>
  <r>
    <s v="https://www.gem.wiki/Al_Faw_power_plant"/>
    <x v="79"/>
    <s v="Al Faw power plant"/>
    <s v="محطة الفاو الحرارية"/>
    <s v="3"/>
    <s v="FO"/>
    <n v="350"/>
    <x v="2"/>
    <x v="3"/>
    <s v="not found"/>
    <s v="not found"/>
    <s v="not found"/>
    <m/>
    <x v="43"/>
    <m/>
    <m/>
    <m/>
    <n v="29.980193"/>
    <n v="48.470317000000001"/>
    <s v="approximate"/>
    <s v="Al Faw"/>
    <m/>
    <m/>
    <s v="Basrah"/>
    <x v="2"/>
    <s v="Western Asia"/>
    <m/>
    <m/>
    <m/>
    <s v="power"/>
    <s v="Chemicals"/>
    <s v="power"/>
    <m/>
    <m/>
    <s v="L408182"/>
    <s v="G411675"/>
  </r>
  <r>
    <s v="https://www.gem.wiki/Al_Faw_power_plant"/>
    <x v="79"/>
    <s v="Al Faw power plant"/>
    <s v="محطة الفاو الحرارية"/>
    <s v="4"/>
    <s v="FO"/>
    <n v="350"/>
    <x v="2"/>
    <x v="3"/>
    <s v="not found"/>
    <s v="not found"/>
    <s v="not found"/>
    <m/>
    <x v="43"/>
    <m/>
    <m/>
    <m/>
    <n v="29.980193"/>
    <n v="48.470317000000001"/>
    <s v="approximate"/>
    <s v="Al Faw"/>
    <m/>
    <m/>
    <s v="Basrah"/>
    <x v="2"/>
    <s v="Western Asia"/>
    <m/>
    <m/>
    <m/>
    <s v="power"/>
    <s v="Chemicals"/>
    <s v="power"/>
    <m/>
    <m/>
    <s v="L408182"/>
    <s v="G411674"/>
  </r>
  <r>
    <s v="https://www.gem.wiki/Al_Faw_power_plant"/>
    <x v="79"/>
    <s v="Al Faw power plant"/>
    <s v="محطة الفاو الحرارية"/>
    <s v="5"/>
    <s v="FO"/>
    <n v="350"/>
    <x v="2"/>
    <x v="3"/>
    <s v="not found"/>
    <s v="not found"/>
    <s v="not found"/>
    <m/>
    <x v="43"/>
    <m/>
    <m/>
    <m/>
    <n v="29.980193"/>
    <n v="48.470317000000001"/>
    <s v="approximate"/>
    <s v="Al Faw"/>
    <m/>
    <m/>
    <s v="Basrah"/>
    <x v="2"/>
    <s v="Western Asia"/>
    <m/>
    <m/>
    <m/>
    <s v="power"/>
    <s v="Chemicals"/>
    <s v="power"/>
    <m/>
    <m/>
    <s v="L408182"/>
    <s v="G411673"/>
  </r>
  <r>
    <s v="https://www.gem.wiki/Al_Faw_power_plant"/>
    <x v="79"/>
    <s v="Al Faw power plant"/>
    <s v="محطة الفاو الحرارية"/>
    <s v="6"/>
    <s v="FO"/>
    <n v="350"/>
    <x v="2"/>
    <x v="3"/>
    <s v="not found"/>
    <s v="not found"/>
    <s v="not found"/>
    <m/>
    <x v="43"/>
    <m/>
    <m/>
    <m/>
    <n v="29.980193"/>
    <n v="48.470317000000001"/>
    <s v="approximate"/>
    <s v="Al Faw"/>
    <m/>
    <m/>
    <s v="Basrah"/>
    <x v="2"/>
    <s v="Western Asia"/>
    <m/>
    <m/>
    <m/>
    <s v="power"/>
    <s v="Chemicals"/>
    <s v="power"/>
    <m/>
    <m/>
    <s v="L408182"/>
    <s v="G411672"/>
  </r>
  <r>
    <s v="https://www.gem.wiki/Al_Faw_power_plant"/>
    <x v="79"/>
    <s v="Al Faw power plant"/>
    <s v="محطة الفاو الحرارية"/>
    <s v="7"/>
    <s v="FO"/>
    <n v="350"/>
    <x v="2"/>
    <x v="3"/>
    <s v="not found"/>
    <s v="not found"/>
    <s v="not found"/>
    <m/>
    <x v="43"/>
    <m/>
    <m/>
    <m/>
    <n v="29.980193"/>
    <n v="48.470317000000001"/>
    <s v="approximate"/>
    <s v="Al Faw"/>
    <m/>
    <m/>
    <s v="Basrah"/>
    <x v="2"/>
    <s v="Western Asia"/>
    <m/>
    <m/>
    <m/>
    <s v="power"/>
    <s v="Chemicals"/>
    <s v="power"/>
    <m/>
    <m/>
    <s v="L408182"/>
    <s v="G411671"/>
  </r>
  <r>
    <s v="https://www.gem.wiki/Al_Faw_power_plant"/>
    <x v="79"/>
    <s v="Al Faw power plant"/>
    <s v="محطة الفاو الحرارية"/>
    <s v="8"/>
    <s v="FO"/>
    <n v="350"/>
    <x v="2"/>
    <x v="3"/>
    <s v="not found"/>
    <s v="not found"/>
    <s v="not found"/>
    <m/>
    <x v="43"/>
    <m/>
    <m/>
    <m/>
    <n v="29.980193"/>
    <n v="48.470317000000001"/>
    <s v="approximate"/>
    <s v="Al Faw"/>
    <m/>
    <m/>
    <s v="Basrah"/>
    <x v="2"/>
    <s v="Western Asia"/>
    <m/>
    <m/>
    <m/>
    <s v="power"/>
    <s v="Chemicals"/>
    <s v="power"/>
    <m/>
    <m/>
    <s v="L408182"/>
    <s v="G411670"/>
  </r>
  <r>
    <s v="https://www.gem.wiki/Al_Qayyarah_power_station"/>
    <x v="79"/>
    <s v="Al Qayyarah power station"/>
    <s v="محطة كهرباء القيارة الغازية"/>
    <s v="1"/>
    <s v="NG/FO"/>
    <n v="125"/>
    <x v="0"/>
    <x v="1"/>
    <s v="not found"/>
    <s v="not found"/>
    <s v="not found"/>
    <m/>
    <x v="22"/>
    <m/>
    <m/>
    <m/>
    <n v="35.788179999999997"/>
    <n v="43.252099999999999"/>
    <s v="exact"/>
    <s v="Al Qayyarah"/>
    <m/>
    <m/>
    <s v="Nineveh"/>
    <x v="2"/>
    <s v="Western Asia"/>
    <m/>
    <m/>
    <s v="Al Qayarah, Nenawa, Nainawa, Naynawa"/>
    <m/>
    <m/>
    <s v="power"/>
    <s v="1079022"/>
    <n v="1221163"/>
    <s v="L406142"/>
    <s v="G407883"/>
  </r>
  <r>
    <s v="https://www.gem.wiki/Al_Qayyarah_power_station"/>
    <x v="79"/>
    <s v="Al Qayyarah power station"/>
    <s v="محطة كهرباء القيارة الغازية"/>
    <s v="2"/>
    <s v="NG/FO"/>
    <n v="125"/>
    <x v="0"/>
    <x v="1"/>
    <s v="not found"/>
    <s v="not found"/>
    <s v="not found"/>
    <m/>
    <x v="22"/>
    <m/>
    <m/>
    <m/>
    <n v="35.788179999999997"/>
    <n v="43.252099999999999"/>
    <s v="exact"/>
    <s v="Al Qayyarah"/>
    <m/>
    <m/>
    <s v="Nineveh"/>
    <x v="2"/>
    <s v="Western Asia"/>
    <m/>
    <m/>
    <s v="Al Qayarah, Nenawa, Nainawa, Naynawa"/>
    <m/>
    <m/>
    <s v="power"/>
    <s v="1079022"/>
    <n v="1221164"/>
    <s v="L406142"/>
    <s v="G407882"/>
  </r>
  <r>
    <s v="https://www.gem.wiki/Al_Qayyarah_power_station"/>
    <x v="79"/>
    <s v="Al Qayyarah power station"/>
    <s v="محطة كهرباء القيارة الغازية"/>
    <s v="3"/>
    <s v="NG/FO"/>
    <n v="125"/>
    <x v="0"/>
    <x v="1"/>
    <s v="not found"/>
    <s v="not found"/>
    <s v="not found"/>
    <m/>
    <x v="22"/>
    <m/>
    <m/>
    <m/>
    <n v="35.788179999999997"/>
    <n v="43.252099999999999"/>
    <s v="exact"/>
    <s v="Al Qayyarah"/>
    <m/>
    <m/>
    <s v="Nineveh"/>
    <x v="2"/>
    <s v="Western Asia"/>
    <m/>
    <m/>
    <s v="Al Qayarah, Nenawa, Nainawa, Naynawa"/>
    <m/>
    <m/>
    <s v="power"/>
    <s v="1079022"/>
    <n v="1221165"/>
    <s v="L406142"/>
    <s v="G407881"/>
  </r>
  <r>
    <s v="https://www.gem.wiki/Al_Qayyarah_power_station"/>
    <x v="79"/>
    <s v="Al Qayyarah power station"/>
    <s v="محطة كهرباء القيارة الغازية"/>
    <s v="4"/>
    <s v="NG/FO"/>
    <n v="125"/>
    <x v="0"/>
    <x v="1"/>
    <s v="not found"/>
    <s v="not found"/>
    <s v="not found"/>
    <m/>
    <x v="22"/>
    <m/>
    <m/>
    <m/>
    <n v="35.788179999999997"/>
    <n v="43.252099999999999"/>
    <s v="exact"/>
    <s v="Al Qayyarah"/>
    <m/>
    <m/>
    <s v="Nineveh"/>
    <x v="2"/>
    <s v="Western Asia"/>
    <m/>
    <m/>
    <s v="Al Qayarah, Nenawa, Nainawa, Naynawa"/>
    <m/>
    <m/>
    <s v="power"/>
    <s v="1079022"/>
    <n v="1221166"/>
    <s v="L406142"/>
    <s v="G407880"/>
  </r>
  <r>
    <s v="https://www.gem.wiki/Al_Qayyarah_power_station"/>
    <x v="79"/>
    <s v="Al Qayyarah power station"/>
    <s v="محطة كهرباء القيارة الغازية"/>
    <s v="5"/>
    <s v="NG/FO"/>
    <n v="125"/>
    <x v="0"/>
    <x v="1"/>
    <s v="not found"/>
    <s v="not found"/>
    <s v="not found"/>
    <m/>
    <x v="22"/>
    <m/>
    <m/>
    <m/>
    <n v="35.788179999999997"/>
    <n v="43.252099999999999"/>
    <s v="exact"/>
    <s v="Al Qayyarah"/>
    <m/>
    <m/>
    <s v="Nineveh"/>
    <x v="2"/>
    <s v="Western Asia"/>
    <m/>
    <m/>
    <s v="Al Qayarah, Nenawa, Nainawa, Naynawa"/>
    <m/>
    <m/>
    <s v="power"/>
    <s v="1079022"/>
    <n v="1229584"/>
    <s v="L406142"/>
    <s v="G407879"/>
  </r>
  <r>
    <s v="https://www.gem.wiki/Al_Qayyarah_power_station"/>
    <x v="79"/>
    <s v="Al Qayyarah power station"/>
    <s v="محطة كهرباء القيارة الغازية"/>
    <s v="6"/>
    <s v="NG/FO"/>
    <n v="125"/>
    <x v="0"/>
    <x v="1"/>
    <s v="not found"/>
    <s v="not found"/>
    <s v="not found"/>
    <m/>
    <x v="22"/>
    <m/>
    <m/>
    <m/>
    <n v="35.788179999999997"/>
    <n v="43.252099999999999"/>
    <s v="exact"/>
    <s v="Al Qayyarah"/>
    <m/>
    <m/>
    <s v="Nineveh"/>
    <x v="2"/>
    <s v="Western Asia"/>
    <m/>
    <m/>
    <s v="Al Qayarah, Nenawa, Nainawa, Naynawa"/>
    <m/>
    <m/>
    <s v="power"/>
    <s v="1079022"/>
    <n v="1229585"/>
    <s v="L406142"/>
    <s v="G407878"/>
  </r>
  <r>
    <s v="https://www.gem.wiki/Al_Qayyarah_power_station"/>
    <x v="79"/>
    <s v="Al Qayyarah power station"/>
    <s v="محطة كهرباء القيارة الغازية"/>
    <s v="ST"/>
    <s v="WSTH-NG"/>
    <n v="375"/>
    <x v="2"/>
    <x v="3"/>
    <s v="not found"/>
    <s v="not found"/>
    <s v="not found"/>
    <m/>
    <x v="43"/>
    <m/>
    <m/>
    <m/>
    <n v="35.788179999999997"/>
    <n v="43.252099999999999"/>
    <s v="exact"/>
    <s v="Al Qayyarah"/>
    <m/>
    <m/>
    <s v="Nineveh"/>
    <x v="2"/>
    <s v="Western Asia"/>
    <m/>
    <m/>
    <s v="Al Qayarah, Nenawa, Nainawa, Naynawa"/>
    <m/>
    <m/>
    <s v="power"/>
    <s v="1079022"/>
    <m/>
    <s v="L406142"/>
    <s v="G411042"/>
  </r>
  <r>
    <s v="https://www.gem.wiki/Al_Quds_power_station"/>
    <x v="79"/>
    <s v="Al Quds power station"/>
    <s v="محطة توليد القدس الغازية"/>
    <s v="1"/>
    <s v="NG/CR"/>
    <n v="123"/>
    <x v="0"/>
    <x v="1"/>
    <s v="not found"/>
    <m/>
    <s v="not found"/>
    <m/>
    <x v="10"/>
    <m/>
    <m/>
    <m/>
    <n v="33.49091"/>
    <n v="44.36159"/>
    <s v="exact"/>
    <s v="Alfahamat"/>
    <m/>
    <m/>
    <s v="Baghdad"/>
    <x v="2"/>
    <s v="Western Asia"/>
    <s v="WRI: WRI1008706"/>
    <m/>
    <s v="Quods, Qudis, Qudus"/>
    <s v="power"/>
    <s v="Chemicals"/>
    <s v="power"/>
    <s v="1061440"/>
    <n v="1190789"/>
    <s v="L406111"/>
    <s v="G407730"/>
  </r>
  <r>
    <s v="https://www.gem.wiki/Al_Quds_power_station"/>
    <x v="79"/>
    <s v="Al Quds power station"/>
    <s v="محطة توليد القدس الغازية"/>
    <s v="10"/>
    <s v="NG/CR"/>
    <n v="123"/>
    <x v="0"/>
    <x v="1"/>
    <s v="not found"/>
    <m/>
    <s v="not found"/>
    <m/>
    <x v="39"/>
    <m/>
    <m/>
    <m/>
    <n v="33.49091"/>
    <n v="44.36159"/>
    <s v="exact"/>
    <s v="Alfahamat"/>
    <m/>
    <m/>
    <s v="Baghdad"/>
    <x v="2"/>
    <s v="Western Asia"/>
    <s v="WRI: WRI1008706"/>
    <m/>
    <s v="Quods, Qudis, Qudus"/>
    <s v="power"/>
    <s v="Chemicals"/>
    <s v="power"/>
    <s v="1061440"/>
    <n v="1216446"/>
    <s v="L406111"/>
    <s v="G407725"/>
  </r>
  <r>
    <s v="https://www.gem.wiki/Al_Quds_power_station"/>
    <x v="79"/>
    <s v="Al Quds power station"/>
    <s v="محطة توليد القدس الغازية"/>
    <s v="11"/>
    <s v="NG/CR"/>
    <n v="125"/>
    <x v="0"/>
    <x v="1"/>
    <s v="not found"/>
    <s v="not found"/>
    <s v="not found"/>
    <m/>
    <x v="22"/>
    <m/>
    <m/>
    <m/>
    <n v="33.49091"/>
    <n v="44.36159"/>
    <s v="exact"/>
    <s v="Alfahamat"/>
    <m/>
    <m/>
    <s v="Baghdad"/>
    <x v="2"/>
    <s v="Western Asia"/>
    <s v="WRI: WRI1008706"/>
    <m/>
    <s v="Quods, Qudis, Qudus"/>
    <s v="power"/>
    <s v="Chemicals"/>
    <s v="power"/>
    <s v="1061440"/>
    <n v="1293007"/>
    <s v="L406111"/>
    <s v="G407724"/>
  </r>
  <r>
    <s v="https://www.gem.wiki/Al_Quds_power_station"/>
    <x v="79"/>
    <s v="Al Quds power station"/>
    <s v="محطة توليد القدس الغازية"/>
    <s v="12"/>
    <s v="NG/CR"/>
    <n v="125"/>
    <x v="0"/>
    <x v="1"/>
    <s v="not found"/>
    <s v="not found"/>
    <s v="not found"/>
    <m/>
    <x v="22"/>
    <m/>
    <m/>
    <m/>
    <n v="33.49091"/>
    <n v="44.36159"/>
    <s v="exact"/>
    <s v="Alfahamat"/>
    <m/>
    <m/>
    <s v="Baghdad"/>
    <x v="2"/>
    <s v="Western Asia"/>
    <s v="WRI: WRI1008706"/>
    <m/>
    <s v="Quods, Qudis, Qudus"/>
    <s v="power"/>
    <s v="Chemicals"/>
    <s v="power"/>
    <s v="1061440"/>
    <n v="1293008"/>
    <s v="L406111"/>
    <s v="G407723"/>
  </r>
  <r>
    <s v="https://www.gem.wiki/Al_Quds_power_station"/>
    <x v="79"/>
    <s v="Al Quds power station"/>
    <s v="محطة توليد القدس الغازية"/>
    <s v="13"/>
    <s v="NG/CR"/>
    <n v="125"/>
    <x v="0"/>
    <x v="1"/>
    <s v="not found"/>
    <s v="not found"/>
    <s v="not found"/>
    <m/>
    <x v="22"/>
    <m/>
    <m/>
    <m/>
    <n v="33.49091"/>
    <n v="44.36159"/>
    <s v="exact"/>
    <s v="Alfahamat"/>
    <m/>
    <m/>
    <s v="Baghdad"/>
    <x v="2"/>
    <s v="Western Asia"/>
    <s v="WRI: WRI1008706"/>
    <m/>
    <s v="Quods, Qudis, Qudus"/>
    <s v="power"/>
    <s v="Chemicals"/>
    <s v="power"/>
    <s v="1061440"/>
    <n v="1293009"/>
    <s v="L406111"/>
    <s v="G407722"/>
  </r>
  <r>
    <s v="https://www.gem.wiki/Al_Quds_power_station"/>
    <x v="79"/>
    <s v="Al Quds power station"/>
    <s v="محطة توليد القدس الغازية"/>
    <s v="14"/>
    <s v="NG/CR"/>
    <n v="125"/>
    <x v="0"/>
    <x v="1"/>
    <s v="not found"/>
    <s v="not found"/>
    <s v="not found"/>
    <m/>
    <x v="22"/>
    <m/>
    <m/>
    <m/>
    <n v="33.49091"/>
    <n v="44.36159"/>
    <s v="exact"/>
    <s v="Alfahamat"/>
    <m/>
    <m/>
    <s v="Baghdad"/>
    <x v="2"/>
    <s v="Western Asia"/>
    <s v="WRI: WRI1008706"/>
    <m/>
    <s v="Quods, Qudis, Qudus"/>
    <s v="power"/>
    <s v="Chemicals"/>
    <s v="power"/>
    <s v="1061440"/>
    <n v="1293010"/>
    <s v="L406111"/>
    <s v="G407721"/>
  </r>
  <r>
    <s v="https://www.gem.wiki/Al_Quds_power_station"/>
    <x v="79"/>
    <s v="Al Quds power station"/>
    <s v="محطة توليد القدس الغازية"/>
    <s v="15"/>
    <s v="NG/CR"/>
    <n v="125"/>
    <x v="0"/>
    <x v="1"/>
    <s v="not found"/>
    <s v="not found"/>
    <s v="not found"/>
    <m/>
    <x v="0"/>
    <m/>
    <m/>
    <m/>
    <n v="33.49091"/>
    <n v="44.36159"/>
    <s v="exact"/>
    <s v="Alfahamat"/>
    <m/>
    <m/>
    <s v="Baghdad"/>
    <x v="2"/>
    <s v="Western Asia"/>
    <s v="WRI: WRI1008706"/>
    <m/>
    <s v="Quods, Qudis, Qudus"/>
    <s v="power"/>
    <s v="Chemicals"/>
    <s v="power"/>
    <s v="1061440"/>
    <n v="1297244"/>
    <s v="L406111"/>
    <s v="G407720"/>
  </r>
  <r>
    <s v="https://www.gem.wiki/Al_Quds_power_station"/>
    <x v="79"/>
    <s v="Al Quds power station"/>
    <s v="محطة توليد القدس الغازية"/>
    <s v="2"/>
    <s v="NG/CR"/>
    <n v="125"/>
    <x v="0"/>
    <x v="1"/>
    <s v="not found"/>
    <s v="not found"/>
    <s v="not found"/>
    <m/>
    <x v="10"/>
    <m/>
    <m/>
    <m/>
    <n v="33.49091"/>
    <n v="44.36159"/>
    <s v="exact"/>
    <s v="Alfahamat"/>
    <m/>
    <m/>
    <s v="Baghdad"/>
    <x v="2"/>
    <s v="Western Asia"/>
    <s v="WRI: WRI1008706"/>
    <m/>
    <s v="Quods, Qudis, Qudus"/>
    <s v="power"/>
    <s v="Chemicals"/>
    <s v="power"/>
    <s v="1061440"/>
    <n v="1190790"/>
    <s v="L406111"/>
    <s v="G407729"/>
  </r>
  <r>
    <s v="https://www.gem.wiki/Al_Quds_power_station"/>
    <x v="79"/>
    <s v="Al Quds power station"/>
    <s v="محطة توليد القدس الغازية"/>
    <s v="3"/>
    <s v="NG/CR"/>
    <n v="123"/>
    <x v="0"/>
    <x v="1"/>
    <s v="not found"/>
    <s v="not found"/>
    <s v="not found"/>
    <m/>
    <x v="10"/>
    <m/>
    <m/>
    <m/>
    <n v="33.49091"/>
    <n v="44.36159"/>
    <s v="exact"/>
    <s v="Alfahamat"/>
    <m/>
    <m/>
    <s v="Baghdad"/>
    <x v="2"/>
    <s v="Western Asia"/>
    <s v="WRI: WRI1008706"/>
    <m/>
    <s v="Quods, Qudis, Qudus"/>
    <s v="power"/>
    <s v="Chemicals"/>
    <s v="power"/>
    <s v="1061440"/>
    <n v="1190791"/>
    <s v="L406111"/>
    <s v="G407728"/>
  </r>
  <r>
    <s v="https://www.gem.wiki/Al_Quds_power_station"/>
    <x v="79"/>
    <s v="Al Quds power station"/>
    <s v="محطة توليد القدس الغازية"/>
    <s v="4"/>
    <s v="NG/CR"/>
    <n v="123"/>
    <x v="0"/>
    <x v="1"/>
    <s v="not found"/>
    <s v="not found"/>
    <s v="not found"/>
    <m/>
    <x v="10"/>
    <m/>
    <m/>
    <m/>
    <n v="33.49091"/>
    <n v="44.36159"/>
    <s v="exact"/>
    <s v="Alfahamat"/>
    <m/>
    <m/>
    <s v="Baghdad"/>
    <x v="2"/>
    <s v="Western Asia"/>
    <s v="WRI: WRI1008706"/>
    <m/>
    <s v="Quods, Qudis, Qudus"/>
    <s v="power"/>
    <s v="Chemicals"/>
    <s v="power"/>
    <s v="1061440"/>
    <n v="1190792"/>
    <s v="L406111"/>
    <s v="G407727"/>
  </r>
  <r>
    <s v="https://www.gem.wiki/Al_Quds_power_station"/>
    <x v="79"/>
    <s v="Al Quds power station"/>
    <s v="محطة توليد القدس الغازية"/>
    <s v="9"/>
    <s v="NG/CR"/>
    <n v="123"/>
    <x v="0"/>
    <x v="1"/>
    <s v="not found"/>
    <s v="not found"/>
    <s v="not found"/>
    <m/>
    <x v="39"/>
    <m/>
    <m/>
    <m/>
    <n v="33.49091"/>
    <n v="44.36159"/>
    <s v="exact"/>
    <s v="Alfahamat"/>
    <m/>
    <m/>
    <s v="Baghdad"/>
    <x v="2"/>
    <s v="Western Asia"/>
    <s v="WRI: WRI1008706"/>
    <m/>
    <s v="Quods, Qudis, Qudus"/>
    <s v="power"/>
    <s v="Chemicals"/>
    <s v="power"/>
    <s v="1061440"/>
    <n v="1216445"/>
    <s v="L406111"/>
    <s v="G407726"/>
  </r>
  <r>
    <s v="https://www.gem.wiki/Al_Quds_power_station"/>
    <x v="79"/>
    <s v="Al Quds power station"/>
    <s v="محطة توليد القدس الغازية"/>
    <s v="ST1"/>
    <s v="WSTH-NG"/>
    <n v="250"/>
    <x v="2"/>
    <x v="3"/>
    <s v="not found"/>
    <s v="not found"/>
    <s v="not found"/>
    <m/>
    <x v="43"/>
    <m/>
    <m/>
    <m/>
    <n v="33.49091"/>
    <n v="44.36159"/>
    <s v="exact"/>
    <s v="Alfahamat"/>
    <m/>
    <m/>
    <s v="Baghdad"/>
    <x v="2"/>
    <s v="Western Asia"/>
    <s v="WRI: WRI1008706"/>
    <m/>
    <s v="Quods, Qudis, Qudus"/>
    <s v="power"/>
    <s v="Chemicals"/>
    <s v="power"/>
    <s v="1061440"/>
    <m/>
    <s v="L406111"/>
    <s v="G407719"/>
  </r>
  <r>
    <s v="https://www.gem.wiki/Al_Quds_power_station"/>
    <x v="79"/>
    <s v="Al Quds power station"/>
    <s v="محطة توليد القدس الغازية"/>
    <s v="ST2"/>
    <s v="WSTH-NG"/>
    <n v="250"/>
    <x v="2"/>
    <x v="3"/>
    <s v="not found"/>
    <s v="not found"/>
    <s v="not found"/>
    <m/>
    <x v="43"/>
    <m/>
    <m/>
    <m/>
    <n v="33.49091"/>
    <n v="44.36159"/>
    <s v="exact"/>
    <s v="Alfahamat"/>
    <m/>
    <m/>
    <s v="Baghdad"/>
    <x v="2"/>
    <s v="Western Asia"/>
    <s v="WRI: WRI1008706"/>
    <m/>
    <s v="Quods, Qudis, Qudus"/>
    <s v="power"/>
    <s v="Chemicals"/>
    <s v="power"/>
    <s v="1061440"/>
    <m/>
    <s v="L406111"/>
    <s v="G411041"/>
  </r>
  <r>
    <s v="https://www.gem.wiki/Al-_Yusufiyah_power_plant"/>
    <x v="79"/>
    <s v="Al- Yusufiyah power plant"/>
    <s v="محطة كهرباء اليوسفية الحرارية، المحطة الروسية الحرارية"/>
    <s v="1"/>
    <s v="FO"/>
    <n v="210"/>
    <x v="1"/>
    <x v="3"/>
    <s v="not found"/>
    <s v="not found"/>
    <s v="not found"/>
    <m/>
    <x v="43"/>
    <m/>
    <m/>
    <m/>
    <n v="33.091434"/>
    <n v="44.116157999999999"/>
    <s v="exact"/>
    <s v="Yusufiyah"/>
    <m/>
    <m/>
    <s v="Baghdad"/>
    <x v="2"/>
    <s v="Western Asia"/>
    <m/>
    <m/>
    <s v="Yusufiyah power plant"/>
    <m/>
    <m/>
    <s v="power"/>
    <s v="1045096"/>
    <n v="1166670"/>
    <s v="L408184"/>
    <s v="G411669"/>
  </r>
  <r>
    <s v="https://www.gem.wiki/Al-_Yusufiyah_power_plant"/>
    <x v="79"/>
    <s v="Al- Yusufiyah power plant"/>
    <s v="محطة كهرباء اليوسفية الحرارية، المحطة الروسية الحرارية"/>
    <s v="2"/>
    <s v="FO"/>
    <n v="210"/>
    <x v="1"/>
    <x v="3"/>
    <s v="not found"/>
    <s v="not found"/>
    <s v="not found"/>
    <m/>
    <x v="43"/>
    <m/>
    <m/>
    <m/>
    <n v="33.091434"/>
    <n v="44.116157999999999"/>
    <s v="exact"/>
    <s v="Yusufiyah"/>
    <m/>
    <m/>
    <s v="Baghdad"/>
    <x v="2"/>
    <s v="Western Asia"/>
    <m/>
    <m/>
    <s v="Yusufiyah power plant"/>
    <m/>
    <m/>
    <s v="power"/>
    <s v="1045096"/>
    <n v="1166671"/>
    <s v="L408184"/>
    <s v="G411668"/>
  </r>
  <r>
    <s v="https://www.gem.wiki/Al-_Yusufiyah_power_plant"/>
    <x v="79"/>
    <s v="Al- Yusufiyah power plant"/>
    <s v="محطة كهرباء اليوسفية الحرارية، المحطة الروسية الحرارية"/>
    <s v="3"/>
    <s v="FO"/>
    <n v="210"/>
    <x v="1"/>
    <x v="3"/>
    <s v="not found"/>
    <s v="not found"/>
    <s v="not found"/>
    <m/>
    <x v="43"/>
    <m/>
    <m/>
    <m/>
    <n v="33.091434"/>
    <n v="44.116157999999999"/>
    <s v="exact"/>
    <s v="Yusufiyah"/>
    <m/>
    <m/>
    <s v="Baghdad"/>
    <x v="2"/>
    <s v="Western Asia"/>
    <m/>
    <m/>
    <s v="Yusufiyah power plant"/>
    <m/>
    <m/>
    <s v="power"/>
    <s v="1045096"/>
    <n v="1166672"/>
    <s v="L408184"/>
    <s v="G411667"/>
  </r>
  <r>
    <s v="https://www.gem.wiki/Al-_Yusufiyah_power_plant"/>
    <x v="79"/>
    <s v="Al- Yusufiyah power plant"/>
    <s v="محطة كهرباء اليوسفية الحرارية، المحطة الروسية الحرارية"/>
    <s v="4"/>
    <s v="FO"/>
    <n v="210"/>
    <x v="1"/>
    <x v="3"/>
    <s v="not found"/>
    <s v="not found"/>
    <s v="not found"/>
    <m/>
    <x v="43"/>
    <m/>
    <m/>
    <m/>
    <n v="33.091434"/>
    <n v="44.116157999999999"/>
    <s v="exact"/>
    <s v="Yusufiyah"/>
    <m/>
    <m/>
    <s v="Baghdad"/>
    <x v="2"/>
    <s v="Western Asia"/>
    <m/>
    <m/>
    <s v="Yusufiyah power plant"/>
    <m/>
    <m/>
    <s v="power"/>
    <s v="1045096"/>
    <n v="1166673"/>
    <s v="L408184"/>
    <s v="G411666"/>
  </r>
  <r>
    <s v="https://www.gem.wiki/Al-_Yusufiyah_power_plant"/>
    <x v="79"/>
    <s v="Al- Yusufiyah power plant"/>
    <s v="محطة كهرباء اليوسفية الحرارية، المحطة الروسية الحرارية"/>
    <s v="5"/>
    <s v="FO"/>
    <n v="210"/>
    <x v="1"/>
    <x v="3"/>
    <s v="not found"/>
    <s v="not found"/>
    <s v="not found"/>
    <m/>
    <x v="43"/>
    <m/>
    <m/>
    <m/>
    <n v="33.091434"/>
    <n v="44.116157999999999"/>
    <s v="exact"/>
    <s v="Yusufiyah"/>
    <m/>
    <m/>
    <s v="Baghdad"/>
    <x v="2"/>
    <s v="Western Asia"/>
    <m/>
    <m/>
    <s v="Yusufiyah power plant"/>
    <m/>
    <m/>
    <s v="power"/>
    <s v="1045096"/>
    <n v="1166674"/>
    <s v="L408184"/>
    <s v="G411665"/>
  </r>
  <r>
    <s v="https://www.gem.wiki/Al-_Yusufiyah_power_plant"/>
    <x v="79"/>
    <s v="Al- Yusufiyah power plant"/>
    <s v="محطة كهرباء اليوسفية الحرارية، المحطة الروسية الحرارية"/>
    <s v="6"/>
    <s v="FO"/>
    <n v="210"/>
    <x v="1"/>
    <x v="3"/>
    <s v="not found"/>
    <s v="not found"/>
    <s v="not found"/>
    <m/>
    <x v="43"/>
    <m/>
    <m/>
    <m/>
    <n v="33.091434"/>
    <n v="44.116157999999999"/>
    <s v="exact"/>
    <s v="Yusufiyah"/>
    <m/>
    <m/>
    <s v="Baghdad"/>
    <x v="2"/>
    <s v="Western Asia"/>
    <m/>
    <m/>
    <s v="Yusufiyah power plant"/>
    <m/>
    <m/>
    <s v="power"/>
    <s v="1045096"/>
    <n v="1166675"/>
    <s v="L408184"/>
    <s v="G411664"/>
  </r>
  <r>
    <s v="https://www.gem.wiki/Al-_Yusufiyah_power_plant"/>
    <x v="79"/>
    <s v="Al- Yusufiyah power plant"/>
    <s v="محطة كهرباء اليوسفية الحرارية، المحطة الروسية الحرارية"/>
    <s v="7"/>
    <s v="FO"/>
    <n v="210"/>
    <x v="1"/>
    <x v="3"/>
    <s v="not found"/>
    <s v="not found"/>
    <s v="not found"/>
    <m/>
    <x v="43"/>
    <m/>
    <m/>
    <m/>
    <n v="33.091434"/>
    <n v="44.116157999999999"/>
    <s v="exact"/>
    <s v="Yusufiyah"/>
    <m/>
    <m/>
    <s v="Baghdad"/>
    <x v="2"/>
    <s v="Western Asia"/>
    <m/>
    <m/>
    <s v="Yusufiyah power plant"/>
    <m/>
    <m/>
    <s v="power"/>
    <s v="1045096"/>
    <n v="1201218"/>
    <s v="L408184"/>
    <s v="G411663"/>
  </r>
  <r>
    <s v="https://www.gem.wiki/Al-_Yusufiyah_power_plant"/>
    <x v="79"/>
    <s v="Al- Yusufiyah power plant"/>
    <s v="محطة كهرباء اليوسفية الحرارية، المحطة الروسية الحرارية"/>
    <s v="8"/>
    <s v="FO"/>
    <n v="210"/>
    <x v="1"/>
    <x v="3"/>
    <s v="not found"/>
    <s v="not found"/>
    <s v="not found"/>
    <m/>
    <x v="43"/>
    <m/>
    <m/>
    <m/>
    <n v="33.091434"/>
    <n v="44.116157999999999"/>
    <s v="exact"/>
    <s v="Yusufiyah"/>
    <m/>
    <m/>
    <s v="Baghdad"/>
    <x v="2"/>
    <s v="Western Asia"/>
    <m/>
    <m/>
    <s v="Yusufiyah power plant"/>
    <m/>
    <m/>
    <s v="power"/>
    <s v="1045102"/>
    <n v="1201219"/>
    <s v="L408184"/>
    <s v="G411662"/>
  </r>
  <r>
    <s v="https://www.gem.wiki/Al-Anbar_power_station"/>
    <x v="79"/>
    <s v="Al-Anbar power station"/>
    <s v="محطة كهرباء الأنبار المركّبة"/>
    <s v="CC1"/>
    <s v="NG"/>
    <n v="821"/>
    <x v="1"/>
    <x v="0"/>
    <s v="not found"/>
    <s v="not found"/>
    <s v="not found"/>
    <m/>
    <x v="40"/>
    <m/>
    <m/>
    <m/>
    <n v="33.534044000000002"/>
    <n v="43.023417000000002"/>
    <s v="exact"/>
    <s v="Hit"/>
    <m/>
    <m/>
    <s v="Anbar"/>
    <x v="2"/>
    <s v="Western Asia"/>
    <s v="WRI: WRI1008698"/>
    <m/>
    <m/>
    <s v="power"/>
    <m/>
    <s v="power"/>
    <s v="1091775"/>
    <s v="1243121, 1243122, 1243126"/>
    <s v="L407886"/>
    <s v="G411040"/>
  </r>
  <r>
    <s v="https://www.gem.wiki/Al-Anbar_power_station"/>
    <x v="79"/>
    <s v="Al-Anbar power station"/>
    <s v="محطة كهرباء الأنبار المركّبة"/>
    <s v="CC2"/>
    <s v="NG"/>
    <n v="821"/>
    <x v="1"/>
    <x v="0"/>
    <s v="not found"/>
    <s v="not found"/>
    <s v="not found"/>
    <m/>
    <x v="40"/>
    <m/>
    <m/>
    <m/>
    <n v="33.534044000000002"/>
    <n v="43.023417000000002"/>
    <s v="exact"/>
    <s v="Hit"/>
    <m/>
    <m/>
    <s v="Anbar"/>
    <x v="2"/>
    <s v="Western Asia"/>
    <s v="WRI: WRI1008698"/>
    <m/>
    <m/>
    <s v="power"/>
    <m/>
    <s v="power"/>
    <s v="1091775"/>
    <s v="1243127, 1243123, 1243125"/>
    <s v="L407886"/>
    <s v="G411039"/>
  </r>
  <r>
    <s v="https://www.gem.wiki/Al-Khairat_power_station"/>
    <x v="79"/>
    <s v="Al-Khairat power station"/>
    <s v="محطة كهرباء الخيرات الغازية"/>
    <s v="1"/>
    <s v="NG/FO"/>
    <n v="125"/>
    <x v="0"/>
    <x v="1"/>
    <s v="not found"/>
    <s v="not found"/>
    <s v="not found"/>
    <m/>
    <x v="22"/>
    <m/>
    <m/>
    <m/>
    <n v="32.428716000000001"/>
    <n v="44.278623000000003"/>
    <s v="exact"/>
    <s v="Abbud as Saghir"/>
    <m/>
    <m/>
    <s v="Kerbala"/>
    <x v="2"/>
    <s v="Western Asia"/>
    <m/>
    <m/>
    <m/>
    <m/>
    <m/>
    <s v="power"/>
    <s v="1076747"/>
    <n v="1217179"/>
    <s v="L406130"/>
    <s v="G407823"/>
  </r>
  <r>
    <s v="https://www.gem.wiki/Al-Khairat_power_station"/>
    <x v="79"/>
    <s v="Al-Khairat power station"/>
    <s v="محطة كهرباء الخيرات الغازية"/>
    <s v="10"/>
    <s v="NG/FO"/>
    <n v="125"/>
    <x v="0"/>
    <x v="1"/>
    <s v="not found"/>
    <s v="not found"/>
    <s v="not found"/>
    <m/>
    <x v="22"/>
    <m/>
    <m/>
    <m/>
    <n v="32.428716000000001"/>
    <n v="44.278623000000003"/>
    <s v="exact"/>
    <s v="Abbud as Saghir"/>
    <m/>
    <m/>
    <s v="Kerbala"/>
    <x v="2"/>
    <s v="Western Asia"/>
    <m/>
    <m/>
    <m/>
    <m/>
    <m/>
    <s v="power"/>
    <s v="1076747"/>
    <n v="1252185"/>
    <s v="L406130"/>
    <s v="G407814"/>
  </r>
  <r>
    <s v="https://www.gem.wiki/Al-Khairat_power_station"/>
    <x v="79"/>
    <s v="Al-Khairat power station"/>
    <s v="محطة كهرباء الخيرات الغازية"/>
    <s v="2"/>
    <s v="NG/FO"/>
    <n v="125"/>
    <x v="0"/>
    <x v="1"/>
    <s v="not found"/>
    <s v="not found"/>
    <s v="not found"/>
    <m/>
    <x v="22"/>
    <m/>
    <m/>
    <m/>
    <n v="32.428716000000001"/>
    <n v="44.278623000000003"/>
    <s v="exact"/>
    <s v="Abbud as Saghir"/>
    <m/>
    <m/>
    <s v="Kerbala"/>
    <x v="2"/>
    <s v="Western Asia"/>
    <m/>
    <m/>
    <m/>
    <m/>
    <m/>
    <s v="power"/>
    <s v="1076747"/>
    <n v="1217662"/>
    <s v="L406130"/>
    <s v="G407822"/>
  </r>
  <r>
    <s v="https://www.gem.wiki/Al-Khairat_power_station"/>
    <x v="79"/>
    <s v="Al-Khairat power station"/>
    <s v="محطة كهرباء الخيرات الغازية"/>
    <s v="3"/>
    <s v="NG/FO"/>
    <n v="125"/>
    <x v="0"/>
    <x v="1"/>
    <s v="not found"/>
    <s v="not found"/>
    <s v="not found"/>
    <m/>
    <x v="22"/>
    <m/>
    <m/>
    <m/>
    <n v="32.428716000000001"/>
    <n v="44.278623000000003"/>
    <s v="exact"/>
    <s v="Abbud as Saghir"/>
    <m/>
    <m/>
    <s v="Kerbala"/>
    <x v="2"/>
    <s v="Western Asia"/>
    <m/>
    <m/>
    <m/>
    <m/>
    <m/>
    <s v="power"/>
    <s v="1076747"/>
    <n v="1221159"/>
    <s v="L406130"/>
    <s v="G407821"/>
  </r>
  <r>
    <s v="https://www.gem.wiki/Al-Khairat_power_station"/>
    <x v="79"/>
    <s v="Al-Khairat power station"/>
    <s v="محطة كهرباء الخيرات الغازية"/>
    <s v="4"/>
    <s v="NG/FO"/>
    <n v="125"/>
    <x v="0"/>
    <x v="1"/>
    <s v="not found"/>
    <s v="not found"/>
    <s v="not found"/>
    <m/>
    <x v="22"/>
    <m/>
    <m/>
    <m/>
    <n v="32.428716000000001"/>
    <n v="44.278623000000003"/>
    <s v="exact"/>
    <s v="Abbud as Saghir"/>
    <m/>
    <m/>
    <s v="Kerbala"/>
    <x v="2"/>
    <s v="Western Asia"/>
    <m/>
    <m/>
    <m/>
    <m/>
    <m/>
    <s v="power"/>
    <s v="1076747"/>
    <n v="1221160"/>
    <s v="L406130"/>
    <s v="G407820"/>
  </r>
  <r>
    <s v="https://www.gem.wiki/Al-Khairat_power_station"/>
    <x v="79"/>
    <s v="Al-Khairat power station"/>
    <s v="محطة كهرباء الخيرات الغازية"/>
    <s v="5"/>
    <s v="NG/FO"/>
    <n v="125"/>
    <x v="0"/>
    <x v="1"/>
    <s v="not found"/>
    <s v="not found"/>
    <s v="not found"/>
    <m/>
    <x v="22"/>
    <m/>
    <m/>
    <m/>
    <n v="32.428716000000001"/>
    <n v="44.278623000000003"/>
    <s v="exact"/>
    <s v="Abbud as Saghir"/>
    <m/>
    <m/>
    <s v="Kerbala"/>
    <x v="2"/>
    <s v="Western Asia"/>
    <m/>
    <m/>
    <m/>
    <m/>
    <m/>
    <s v="power"/>
    <s v="1076747"/>
    <n v="1221161"/>
    <s v="L406130"/>
    <s v="G407819"/>
  </r>
  <r>
    <s v="https://www.gem.wiki/Al-Khairat_power_station"/>
    <x v="79"/>
    <s v="Al-Khairat power station"/>
    <s v="محطة كهرباء الخيرات الغازية"/>
    <s v="6"/>
    <s v="NG/FO"/>
    <n v="125"/>
    <x v="0"/>
    <x v="1"/>
    <s v="not found"/>
    <s v="not found"/>
    <s v="not found"/>
    <m/>
    <x v="22"/>
    <m/>
    <m/>
    <m/>
    <n v="32.428716000000001"/>
    <n v="44.278623000000003"/>
    <s v="exact"/>
    <s v="Abbud as Saghir"/>
    <m/>
    <m/>
    <s v="Kerbala"/>
    <x v="2"/>
    <s v="Western Asia"/>
    <m/>
    <m/>
    <m/>
    <m/>
    <m/>
    <s v="power"/>
    <s v="1076747"/>
    <n v="1221162"/>
    <s v="L406130"/>
    <s v="G407818"/>
  </r>
  <r>
    <s v="https://www.gem.wiki/Al-Khairat_power_station"/>
    <x v="79"/>
    <s v="Al-Khairat power station"/>
    <s v="محطة كهرباء الخيرات الغازية"/>
    <s v="7"/>
    <s v="NG/FO"/>
    <n v="125"/>
    <x v="0"/>
    <x v="1"/>
    <s v="not found"/>
    <s v="not found"/>
    <s v="not found"/>
    <m/>
    <x v="22"/>
    <m/>
    <m/>
    <m/>
    <n v="32.428716000000001"/>
    <n v="44.278623000000003"/>
    <s v="exact"/>
    <s v="Abbud as Saghir"/>
    <m/>
    <m/>
    <s v="Kerbala"/>
    <x v="2"/>
    <s v="Western Asia"/>
    <m/>
    <m/>
    <m/>
    <m/>
    <m/>
    <s v="power"/>
    <s v="1076747"/>
    <n v="1229580"/>
    <s v="L406130"/>
    <s v="G407817"/>
  </r>
  <r>
    <s v="https://www.gem.wiki/Al-Khairat_power_station"/>
    <x v="79"/>
    <s v="Al-Khairat power station"/>
    <s v="محطة كهرباء الخيرات الغازية"/>
    <s v="8"/>
    <s v="NG/FO"/>
    <n v="125"/>
    <x v="0"/>
    <x v="1"/>
    <s v="not found"/>
    <s v="not found"/>
    <s v="not found"/>
    <m/>
    <x v="22"/>
    <m/>
    <m/>
    <m/>
    <n v="32.428716000000001"/>
    <n v="44.278623000000003"/>
    <s v="exact"/>
    <s v="Abbud as Saghir"/>
    <m/>
    <m/>
    <s v="Kerbala"/>
    <x v="2"/>
    <s v="Western Asia"/>
    <m/>
    <m/>
    <m/>
    <m/>
    <m/>
    <s v="power"/>
    <s v="1076747"/>
    <n v="1229581"/>
    <s v="L406130"/>
    <s v="G407816"/>
  </r>
  <r>
    <s v="https://www.gem.wiki/Al-Khairat_power_station"/>
    <x v="79"/>
    <s v="Al-Khairat power station"/>
    <s v="محطة كهرباء الخيرات الغازية"/>
    <s v="9"/>
    <s v="NG/FO"/>
    <n v="125"/>
    <x v="0"/>
    <x v="1"/>
    <s v="not found"/>
    <s v="not found"/>
    <s v="not found"/>
    <m/>
    <x v="22"/>
    <m/>
    <m/>
    <m/>
    <n v="32.428716000000001"/>
    <n v="44.278623000000003"/>
    <s v="exact"/>
    <s v="Abbud as Saghir"/>
    <m/>
    <m/>
    <s v="Kerbala"/>
    <x v="2"/>
    <s v="Western Asia"/>
    <m/>
    <m/>
    <m/>
    <m/>
    <m/>
    <s v="power"/>
    <s v="1076747"/>
    <n v="1252184"/>
    <s v="L406130"/>
    <s v="G407815"/>
  </r>
  <r>
    <s v="https://www.gem.wiki/Al-Khairat_power_station"/>
    <x v="79"/>
    <s v="Al-Khairat power station"/>
    <s v="محطة كهرباء الخيرات الغازية"/>
    <s v="ST"/>
    <s v="WSTH-NG"/>
    <n v="625"/>
    <x v="2"/>
    <x v="3"/>
    <s v="not found"/>
    <s v="not found"/>
    <s v="not found"/>
    <m/>
    <x v="43"/>
    <m/>
    <m/>
    <m/>
    <n v="32.428716000000001"/>
    <n v="44.278623000000003"/>
    <s v="exact"/>
    <s v="Abbud as Saghir"/>
    <m/>
    <m/>
    <s v="Kerbala"/>
    <x v="2"/>
    <s v="Western Asia"/>
    <m/>
    <m/>
    <m/>
    <m/>
    <m/>
    <s v="power"/>
    <s v="1076747"/>
    <m/>
    <s v="L406130"/>
    <s v="G411038"/>
  </r>
  <r>
    <s v="https://www.gem.wiki/Al-Khairat-2_power_station"/>
    <x v="79"/>
    <s v="Al-Khairat-2 power station"/>
    <s v="محطة كهرباء الخيرات البخارية"/>
    <s v="1-1"/>
    <s v="FO"/>
    <n v="350"/>
    <x v="1"/>
    <x v="3"/>
    <s v="not found"/>
    <s v="not found"/>
    <s v="not found"/>
    <m/>
    <x v="43"/>
    <m/>
    <m/>
    <m/>
    <n v="32.6509711"/>
    <n v="43.981639000000001"/>
    <s v="approximate"/>
    <s v="Khairat"/>
    <m/>
    <m/>
    <s v="Kerbala"/>
    <x v="2"/>
    <s v="Western Asia"/>
    <m/>
    <m/>
    <m/>
    <s v="power"/>
    <s v="Oil &amp; Refining"/>
    <s v="power"/>
    <s v="1123527"/>
    <n v="1291994"/>
    <s v="L400970"/>
    <s v="G400970"/>
  </r>
  <r>
    <s v="https://www.gem.wiki/Al-Khairat-2_power_station"/>
    <x v="79"/>
    <s v="Al-Khairat-2 power station"/>
    <s v="محطة كهرباء الخيرات البخارية"/>
    <s v="1-2"/>
    <s v="FO"/>
    <n v="350"/>
    <x v="1"/>
    <x v="3"/>
    <s v="not found"/>
    <s v="not found"/>
    <s v="not found"/>
    <m/>
    <x v="43"/>
    <m/>
    <m/>
    <m/>
    <n v="32.6509711"/>
    <n v="43.981639000000001"/>
    <s v="approximate"/>
    <s v="Khairat"/>
    <m/>
    <m/>
    <s v="Kerbala"/>
    <x v="2"/>
    <s v="Western Asia"/>
    <m/>
    <m/>
    <m/>
    <s v="power"/>
    <s v="Oil &amp; Refining"/>
    <s v="power"/>
    <s v="1123527"/>
    <n v="1291995"/>
    <s v="L400970"/>
    <s v="G400971"/>
  </r>
  <r>
    <s v="https://www.gem.wiki/Al-Khairat-2_power_station"/>
    <x v="79"/>
    <s v="Al-Khairat-2 power station"/>
    <s v="محطة كهرباء الخيرات البخارية"/>
    <s v="1-3"/>
    <s v="FO"/>
    <n v="350"/>
    <x v="1"/>
    <x v="3"/>
    <s v="not found"/>
    <s v="not found"/>
    <s v="not found"/>
    <m/>
    <x v="43"/>
    <m/>
    <m/>
    <m/>
    <n v="32.6509711"/>
    <n v="43.981639000000001"/>
    <s v="approximate"/>
    <s v="Khairat"/>
    <m/>
    <m/>
    <s v="Kerbala"/>
    <x v="2"/>
    <s v="Western Asia"/>
    <m/>
    <m/>
    <m/>
    <s v="power"/>
    <s v="Oil &amp; Refining"/>
    <s v="power"/>
    <s v="1123527"/>
    <n v="1291996"/>
    <s v="L400970"/>
    <s v="G400972"/>
  </r>
  <r>
    <s v="https://www.gem.wiki/Al-Khairat-2_power_station"/>
    <x v="79"/>
    <s v="Al-Khairat-2 power station"/>
    <s v="محطة كهرباء الخيرات البخارية"/>
    <s v="1-4"/>
    <s v="FO"/>
    <n v="350"/>
    <x v="1"/>
    <x v="3"/>
    <s v="not found"/>
    <s v="not found"/>
    <s v="not found"/>
    <m/>
    <x v="43"/>
    <m/>
    <m/>
    <m/>
    <n v="32.6509711"/>
    <n v="43.981639000000001"/>
    <s v="approximate"/>
    <s v="Khairat"/>
    <m/>
    <m/>
    <s v="Kerbala"/>
    <x v="2"/>
    <s v="Western Asia"/>
    <m/>
    <m/>
    <m/>
    <s v="power"/>
    <s v="Oil &amp; Refining"/>
    <s v="power"/>
    <s v="1123527"/>
    <n v="1291997"/>
    <s v="L400970"/>
    <s v="G400973"/>
  </r>
  <r>
    <s v="https://www.gem.wiki/Al-Khairat-2_power_station"/>
    <x v="79"/>
    <s v="Al-Khairat-2 power station"/>
    <s v="محطة كهرباء الخيرات البخارية"/>
    <s v="2-1"/>
    <s v="FO"/>
    <n v="350"/>
    <x v="1"/>
    <x v="3"/>
    <s v="not found"/>
    <s v="not found"/>
    <s v="not found"/>
    <m/>
    <x v="43"/>
    <m/>
    <m/>
    <m/>
    <n v="32.6509711"/>
    <n v="43.981639000000001"/>
    <s v="approximate"/>
    <s v="Khairat"/>
    <m/>
    <m/>
    <s v="Kerbala"/>
    <x v="2"/>
    <s v="Western Asia"/>
    <m/>
    <m/>
    <m/>
    <s v="power"/>
    <s v="Oil &amp; Refining"/>
    <s v="power"/>
    <m/>
    <m/>
    <s v="L400970"/>
    <s v="G411661"/>
  </r>
  <r>
    <s v="https://www.gem.wiki/Al-Khairat-2_power_station"/>
    <x v="79"/>
    <s v="Al-Khairat-2 power station"/>
    <s v="محطة كهرباء الخيرات البخارية"/>
    <s v="2-2"/>
    <s v="FO"/>
    <n v="350"/>
    <x v="1"/>
    <x v="3"/>
    <s v="not found"/>
    <s v="not found"/>
    <s v="not found"/>
    <m/>
    <x v="43"/>
    <m/>
    <m/>
    <m/>
    <n v="32.6509711"/>
    <n v="43.981639000000001"/>
    <s v="approximate"/>
    <s v="Khairat"/>
    <m/>
    <m/>
    <s v="Kerbala"/>
    <x v="2"/>
    <s v="Western Asia"/>
    <m/>
    <m/>
    <m/>
    <s v="power"/>
    <s v="Oil &amp; Refining"/>
    <s v="power"/>
    <m/>
    <m/>
    <s v="L400970"/>
    <s v="G411660"/>
  </r>
  <r>
    <s v="https://www.gem.wiki/Al-Khairat-2_power_station"/>
    <x v="79"/>
    <s v="Al-Khairat-2 power station"/>
    <s v="محطة كهرباء الخيرات البخارية"/>
    <s v="2-3"/>
    <s v="FO"/>
    <n v="350"/>
    <x v="1"/>
    <x v="3"/>
    <s v="not found"/>
    <s v="not found"/>
    <s v="not found"/>
    <m/>
    <x v="43"/>
    <m/>
    <m/>
    <m/>
    <n v="32.6509711"/>
    <n v="43.981639000000001"/>
    <s v="approximate"/>
    <s v="Khairat"/>
    <m/>
    <m/>
    <s v="Kerbala"/>
    <x v="2"/>
    <s v="Western Asia"/>
    <m/>
    <m/>
    <m/>
    <s v="power"/>
    <s v="Oil &amp; Refining"/>
    <s v="power"/>
    <m/>
    <m/>
    <s v="L400970"/>
    <s v="G411659"/>
  </r>
  <r>
    <s v="https://www.gem.wiki/Al-Khairat-2_power_station"/>
    <x v="79"/>
    <s v="Al-Khairat-2 power station"/>
    <s v="محطة كهرباء الخيرات البخارية"/>
    <s v="2-4"/>
    <s v="FO"/>
    <n v="350"/>
    <x v="1"/>
    <x v="3"/>
    <s v="not found"/>
    <s v="not found"/>
    <s v="not found"/>
    <m/>
    <x v="43"/>
    <m/>
    <m/>
    <m/>
    <n v="32.6509711"/>
    <n v="43.981639000000001"/>
    <s v="approximate"/>
    <s v="Khairat"/>
    <m/>
    <m/>
    <s v="Kerbala"/>
    <x v="2"/>
    <s v="Western Asia"/>
    <m/>
    <m/>
    <m/>
    <s v="power"/>
    <s v="Oil &amp; Refining"/>
    <s v="power"/>
    <m/>
    <m/>
    <s v="L400970"/>
    <s v="G411658"/>
  </r>
  <r>
    <s v="https://www.gem.wiki/Al-Mussaib_Gas_power_plant"/>
    <x v="79"/>
    <s v="Al-Mussaib Gas power plant"/>
    <s v="محطة كهرباء المسيب الغازية"/>
    <s v="1"/>
    <s v="NG"/>
    <n v="50"/>
    <x v="0"/>
    <x v="1"/>
    <s v="not found"/>
    <s v="not found"/>
    <s v="not found"/>
    <m/>
    <x v="43"/>
    <m/>
    <m/>
    <m/>
    <n v="32.840997000000002"/>
    <n v="44.290058000000002"/>
    <s v="exact"/>
    <s v="Musayyib"/>
    <m/>
    <m/>
    <s v="Babil"/>
    <x v="2"/>
    <s v="Western Asia"/>
    <m/>
    <m/>
    <m/>
    <m/>
    <m/>
    <s v="power"/>
    <m/>
    <m/>
    <s v="L408187"/>
    <s v="G411657"/>
  </r>
  <r>
    <s v="https://www.gem.wiki/Al-Mussaib_Gas_power_plant"/>
    <x v="79"/>
    <s v="Al-Mussaib Gas power plant"/>
    <s v="محطة كهرباء المسيب الغازية"/>
    <s v="10"/>
    <s v="NG"/>
    <n v="50"/>
    <x v="0"/>
    <x v="1"/>
    <s v="not found"/>
    <s v="not found"/>
    <s v="not found"/>
    <m/>
    <x v="43"/>
    <m/>
    <m/>
    <m/>
    <n v="32.840997000000002"/>
    <n v="44.290058000000002"/>
    <s v="exact"/>
    <s v="Musayyib"/>
    <m/>
    <m/>
    <s v="Babil"/>
    <x v="2"/>
    <s v="Western Asia"/>
    <m/>
    <m/>
    <m/>
    <m/>
    <m/>
    <s v="power"/>
    <s v="1030227"/>
    <m/>
    <s v="L408187"/>
    <s v="G411656"/>
  </r>
  <r>
    <s v="https://www.gem.wiki/Al-Mussaib_Gas_power_plant"/>
    <x v="79"/>
    <s v="Al-Mussaib Gas power plant"/>
    <s v="محطة كهرباء المسيب الغازية"/>
    <s v="2"/>
    <s v="NG"/>
    <n v="50"/>
    <x v="0"/>
    <x v="1"/>
    <s v="not found"/>
    <s v="not found"/>
    <s v="not found"/>
    <m/>
    <x v="43"/>
    <m/>
    <m/>
    <m/>
    <n v="32.840997000000002"/>
    <n v="44.290058000000002"/>
    <s v="exact"/>
    <s v="Musayyib"/>
    <m/>
    <m/>
    <s v="Babil"/>
    <x v="2"/>
    <s v="Western Asia"/>
    <m/>
    <m/>
    <m/>
    <m/>
    <m/>
    <s v="power"/>
    <s v="1030227"/>
    <m/>
    <s v="L408187"/>
    <s v="G411655"/>
  </r>
  <r>
    <s v="https://www.gem.wiki/Al-Mussaib_Gas_power_plant"/>
    <x v="79"/>
    <s v="Al-Mussaib Gas power plant"/>
    <s v="محطة كهرباء المسيب الغازية"/>
    <s v="3"/>
    <s v="NG"/>
    <n v="50"/>
    <x v="0"/>
    <x v="1"/>
    <s v="not found"/>
    <s v="not found"/>
    <s v="not found"/>
    <m/>
    <x v="43"/>
    <m/>
    <m/>
    <m/>
    <n v="32.840997000000002"/>
    <n v="44.290058000000002"/>
    <s v="exact"/>
    <s v="Musayyib"/>
    <m/>
    <m/>
    <s v="Babil"/>
    <x v="2"/>
    <s v="Western Asia"/>
    <m/>
    <m/>
    <m/>
    <m/>
    <m/>
    <s v="power"/>
    <s v="1030227"/>
    <m/>
    <s v="L408187"/>
    <s v="G411654"/>
  </r>
  <r>
    <s v="https://www.gem.wiki/Al-Mussaib_Gas_power_plant"/>
    <x v="79"/>
    <s v="Al-Mussaib Gas power plant"/>
    <s v="محطة كهرباء المسيب الغازية"/>
    <s v="4"/>
    <s v="NG"/>
    <n v="50"/>
    <x v="0"/>
    <x v="1"/>
    <s v="not found"/>
    <s v="not found"/>
    <s v="not found"/>
    <m/>
    <x v="43"/>
    <m/>
    <m/>
    <m/>
    <n v="32.840997000000002"/>
    <n v="44.290058000000002"/>
    <s v="exact"/>
    <s v="Musayyib"/>
    <m/>
    <m/>
    <s v="Babil"/>
    <x v="2"/>
    <s v="Western Asia"/>
    <m/>
    <m/>
    <m/>
    <m/>
    <m/>
    <s v="power"/>
    <s v="1030227"/>
    <m/>
    <s v="L408187"/>
    <s v="G411653"/>
  </r>
  <r>
    <s v="https://www.gem.wiki/Al-Mussaib_Gas_power_plant"/>
    <x v="79"/>
    <s v="Al-Mussaib Gas power plant"/>
    <s v="محطة كهرباء المسيب الغازية"/>
    <s v="5"/>
    <s v="NG"/>
    <n v="50"/>
    <x v="0"/>
    <x v="1"/>
    <s v="not found"/>
    <s v="not found"/>
    <s v="not found"/>
    <m/>
    <x v="43"/>
    <m/>
    <m/>
    <m/>
    <n v="32.840997000000002"/>
    <n v="44.290058000000002"/>
    <s v="exact"/>
    <s v="Musayyib"/>
    <m/>
    <m/>
    <s v="Babil"/>
    <x v="2"/>
    <s v="Western Asia"/>
    <m/>
    <m/>
    <m/>
    <m/>
    <m/>
    <s v="power"/>
    <s v="1030227"/>
    <m/>
    <s v="L408187"/>
    <s v="G411652"/>
  </r>
  <r>
    <s v="https://www.gem.wiki/Al-Mussaib_Gas_power_plant"/>
    <x v="79"/>
    <s v="Al-Mussaib Gas power plant"/>
    <s v="محطة كهرباء المسيب الغازية"/>
    <s v="6"/>
    <s v="NG"/>
    <n v="50"/>
    <x v="0"/>
    <x v="1"/>
    <s v="not found"/>
    <s v="not found"/>
    <s v="not found"/>
    <m/>
    <x v="43"/>
    <m/>
    <m/>
    <m/>
    <n v="32.840997000000002"/>
    <n v="44.290058000000002"/>
    <s v="exact"/>
    <s v="Musayyib"/>
    <m/>
    <m/>
    <s v="Babil"/>
    <x v="2"/>
    <s v="Western Asia"/>
    <m/>
    <m/>
    <m/>
    <m/>
    <m/>
    <s v="power"/>
    <s v="1030227"/>
    <m/>
    <s v="L408187"/>
    <s v="G411651"/>
  </r>
  <r>
    <s v="https://www.gem.wiki/Al-Mussaib_Gas_power_plant"/>
    <x v="79"/>
    <s v="Al-Mussaib Gas power plant"/>
    <s v="محطة كهرباء المسيب الغازية"/>
    <s v="7"/>
    <s v="NG"/>
    <n v="50"/>
    <x v="0"/>
    <x v="1"/>
    <s v="not found"/>
    <s v="not found"/>
    <s v="not found"/>
    <m/>
    <x v="43"/>
    <m/>
    <m/>
    <m/>
    <n v="32.840997000000002"/>
    <n v="44.290058000000002"/>
    <s v="exact"/>
    <s v="Musayyib"/>
    <m/>
    <m/>
    <s v="Babil"/>
    <x v="2"/>
    <s v="Western Asia"/>
    <m/>
    <m/>
    <m/>
    <m/>
    <m/>
    <s v="power"/>
    <s v="1030227"/>
    <m/>
    <s v="L408187"/>
    <s v="G411650"/>
  </r>
  <r>
    <s v="https://www.gem.wiki/Al-Mussaib_Gas_power_plant"/>
    <x v="79"/>
    <s v="Al-Mussaib Gas power plant"/>
    <s v="محطة كهرباء المسيب الغازية"/>
    <s v="8"/>
    <s v="NG"/>
    <n v="50"/>
    <x v="0"/>
    <x v="1"/>
    <s v="not found"/>
    <s v="not found"/>
    <s v="not found"/>
    <m/>
    <x v="43"/>
    <m/>
    <m/>
    <m/>
    <n v="32.840997000000002"/>
    <n v="44.290058000000002"/>
    <s v="exact"/>
    <s v="Musayyib"/>
    <m/>
    <m/>
    <s v="Babil"/>
    <x v="2"/>
    <s v="Western Asia"/>
    <m/>
    <m/>
    <m/>
    <m/>
    <m/>
    <s v="power"/>
    <s v="1030227"/>
    <m/>
    <s v="L408187"/>
    <s v="G411649"/>
  </r>
  <r>
    <s v="https://www.gem.wiki/Al-Mussaib_Gas_power_plant"/>
    <x v="79"/>
    <s v="Al-Mussaib Gas power plant"/>
    <s v="محطة كهرباء المسيب الغازية"/>
    <s v="9"/>
    <s v="NG"/>
    <n v="50"/>
    <x v="0"/>
    <x v="1"/>
    <s v="not found"/>
    <s v="not found"/>
    <s v="not found"/>
    <m/>
    <x v="43"/>
    <m/>
    <m/>
    <m/>
    <n v="32.840997000000002"/>
    <n v="44.290058000000002"/>
    <s v="exact"/>
    <s v="Musayyib"/>
    <m/>
    <m/>
    <s v="Babil"/>
    <x v="2"/>
    <s v="Western Asia"/>
    <m/>
    <m/>
    <m/>
    <m/>
    <m/>
    <s v="power"/>
    <s v="1030227"/>
    <m/>
    <s v="L408187"/>
    <s v="G411648"/>
  </r>
  <r>
    <s v="https://www.gem.wiki/Al-Mussaib_Thermal_power_plant"/>
    <x v="79"/>
    <s v="Al-Mussaib Thermal power plant"/>
    <s v="محطة كهرباء المسيب الحرارية"/>
    <s v="1"/>
    <s v="FO"/>
    <n v="320"/>
    <x v="0"/>
    <x v="3"/>
    <s v="not found"/>
    <s v="not found"/>
    <s v="not found"/>
    <m/>
    <x v="27"/>
    <m/>
    <m/>
    <m/>
    <n v="32.842483000000001"/>
    <n v="44.276026999999999"/>
    <s v="exact"/>
    <s v="Musayyib"/>
    <m/>
    <m/>
    <s v="Babil"/>
    <x v="2"/>
    <s v="Western Asia"/>
    <s v="WRI: WRI1008710"/>
    <m/>
    <m/>
    <m/>
    <m/>
    <s v="power"/>
    <s v="1030227"/>
    <n v="1101003"/>
    <s v="L408280"/>
    <s v="G411647"/>
  </r>
  <r>
    <s v="https://www.gem.wiki/Al-Mussaib_Thermal_power_plant"/>
    <x v="79"/>
    <s v="Al-Mussaib Thermal power plant"/>
    <s v="محطة كهرباء المسيب الحرارية"/>
    <s v="2"/>
    <s v="FO"/>
    <n v="320"/>
    <x v="0"/>
    <x v="3"/>
    <s v="not found"/>
    <s v="not found"/>
    <s v="not found"/>
    <m/>
    <x v="27"/>
    <m/>
    <m/>
    <m/>
    <n v="32.842483000000001"/>
    <n v="44.276026999999999"/>
    <s v="exact"/>
    <s v="Musayyib"/>
    <m/>
    <m/>
    <s v="Babil"/>
    <x v="2"/>
    <s v="Western Asia"/>
    <s v="WRI: WRI1008710"/>
    <m/>
    <m/>
    <m/>
    <m/>
    <s v="power"/>
    <s v="1030227"/>
    <n v="1101004"/>
    <s v="L408280"/>
    <s v="G411646"/>
  </r>
  <r>
    <s v="https://www.gem.wiki/Al-Mussaib_Thermal_power_plant"/>
    <x v="79"/>
    <s v="Al-Mussaib Thermal power plant"/>
    <s v="محطة كهرباء المسيب الحرارية"/>
    <s v="3"/>
    <s v="FO"/>
    <n v="320"/>
    <x v="0"/>
    <x v="3"/>
    <s v="not found"/>
    <s v="not found"/>
    <s v="not found"/>
    <m/>
    <x v="27"/>
    <m/>
    <m/>
    <m/>
    <n v="32.842483000000001"/>
    <n v="44.276026999999999"/>
    <s v="exact"/>
    <s v="Musayyib"/>
    <m/>
    <m/>
    <s v="Babil"/>
    <x v="2"/>
    <s v="Western Asia"/>
    <s v="WRI: WRI1008710"/>
    <m/>
    <m/>
    <m/>
    <m/>
    <s v="power"/>
    <s v="1030227"/>
    <n v="1101005"/>
    <s v="L408280"/>
    <s v="G411645"/>
  </r>
  <r>
    <s v="https://www.gem.wiki/Al-Mussaib_Thermal_power_plant"/>
    <x v="79"/>
    <s v="Al-Mussaib Thermal power plant"/>
    <s v="محطة كهرباء المسيب الحرارية"/>
    <s v="4"/>
    <s v="FO"/>
    <n v="320"/>
    <x v="0"/>
    <x v="3"/>
    <s v="not found"/>
    <s v="not found"/>
    <s v="not found"/>
    <m/>
    <x v="27"/>
    <m/>
    <m/>
    <m/>
    <n v="32.842483000000001"/>
    <n v="44.276026999999999"/>
    <s v="exact"/>
    <s v="Musayyib"/>
    <m/>
    <m/>
    <s v="Babil"/>
    <x v="2"/>
    <s v="Western Asia"/>
    <s v="WRI: WRI1008710"/>
    <m/>
    <m/>
    <m/>
    <m/>
    <s v="power"/>
    <s v="1030227"/>
    <n v="1101006"/>
    <s v="L408280"/>
    <s v="G411644"/>
  </r>
  <r>
    <s v="https://www.gem.wiki/Al-Shemal_Thermal_power_station"/>
    <x v="79"/>
    <s v="Al-Shemal Thermal power station"/>
    <s v="محطة كهرباء الشمال الحرارية"/>
    <s v="1"/>
    <s v="FO"/>
    <n v="350"/>
    <x v="0"/>
    <x v="3"/>
    <s v="not found"/>
    <s v="not found"/>
    <s v="not found"/>
    <m/>
    <x v="43"/>
    <m/>
    <m/>
    <m/>
    <n v="36.055452000000002"/>
    <n v="43.298237"/>
    <s v="exact"/>
    <s v="Mosul"/>
    <m/>
    <m/>
    <s v="Nineveh"/>
    <x v="2"/>
    <s v="Western Asia"/>
    <s v="WRI: WRI1008714"/>
    <m/>
    <m/>
    <m/>
    <m/>
    <s v="power"/>
    <s v="1030228"/>
    <n v="1101007"/>
    <s v="L408185"/>
    <s v="G411642"/>
  </r>
  <r>
    <s v="https://www.gem.wiki/Al-Shemal_Thermal_power_station"/>
    <x v="79"/>
    <s v="Al-Shemal Thermal power station"/>
    <s v="محطة كهرباء الشمال الحرارية"/>
    <s v="2"/>
    <s v="FO"/>
    <n v="350"/>
    <x v="0"/>
    <x v="3"/>
    <s v="not found"/>
    <s v="not found"/>
    <s v="not found"/>
    <m/>
    <x v="43"/>
    <m/>
    <m/>
    <m/>
    <n v="36.055452000000002"/>
    <n v="43.298237"/>
    <s v="exact"/>
    <s v="Mosul"/>
    <m/>
    <m/>
    <s v="Nineveh"/>
    <x v="2"/>
    <s v="Western Asia"/>
    <s v="WRI: WRI1008714"/>
    <m/>
    <m/>
    <m/>
    <m/>
    <s v="power"/>
    <s v="1030228"/>
    <n v="1101008"/>
    <s v="L408185"/>
    <s v="G411641"/>
  </r>
  <r>
    <s v="https://www.gem.wiki/Al-Shemal_Thermal_power_station"/>
    <x v="79"/>
    <s v="Al-Shemal Thermal power station"/>
    <s v="محطة كهرباء الشمال الحرارية"/>
    <s v="3"/>
    <s v="FO"/>
    <n v="350"/>
    <x v="0"/>
    <x v="3"/>
    <s v="not found"/>
    <s v="not found"/>
    <s v="not found"/>
    <m/>
    <x v="43"/>
    <m/>
    <m/>
    <m/>
    <n v="36.055452000000002"/>
    <n v="43.298237"/>
    <s v="exact"/>
    <s v="Mosul"/>
    <m/>
    <m/>
    <s v="Nineveh"/>
    <x v="2"/>
    <s v="Western Asia"/>
    <s v="WRI: WRI1008714"/>
    <m/>
    <m/>
    <m/>
    <m/>
    <s v="power"/>
    <s v="1030228"/>
    <n v="1101009"/>
    <s v="L408185"/>
    <s v="G411640"/>
  </r>
  <r>
    <s v="https://www.gem.wiki/Al-Shemal_Thermal_power_station"/>
    <x v="79"/>
    <s v="Al-Shemal Thermal power station"/>
    <s v="محطة كهرباء الشمال الحرارية"/>
    <s v="4"/>
    <s v="FO"/>
    <n v="350"/>
    <x v="0"/>
    <x v="3"/>
    <s v="not found"/>
    <s v="not found"/>
    <s v="not found"/>
    <m/>
    <x v="43"/>
    <m/>
    <m/>
    <m/>
    <n v="36.055452000000002"/>
    <n v="43.298237"/>
    <s v="exact"/>
    <s v="Mosul"/>
    <m/>
    <m/>
    <s v="Nineveh"/>
    <x v="2"/>
    <s v="Western Asia"/>
    <s v="WRI: WRI1008714"/>
    <m/>
    <m/>
    <m/>
    <m/>
    <s v="power"/>
    <s v="1030228"/>
    <n v="1101010"/>
    <s v="L408185"/>
    <s v="G411639"/>
  </r>
  <r>
    <s v="https://www.gem.wiki/Ali_Saba_Diesal_power_station"/>
    <x v="79"/>
    <s v="Ali Saba Diesal power station"/>
    <s v="محطة كهرباء ديزلات الشهيد علي السبع، محطة كهرباء ديزلات شمال بغداد ٢"/>
    <s v="1"/>
    <s v="HFO"/>
    <n v="59"/>
    <x v="0"/>
    <x v="4"/>
    <s v="not found"/>
    <s v="not found"/>
    <s v="not found"/>
    <m/>
    <x v="47"/>
    <m/>
    <m/>
    <m/>
    <n v="33.418295999999998"/>
    <n v="44.312325000000001"/>
    <s v="exact"/>
    <s v="Taji"/>
    <m/>
    <m/>
    <s v="Baghdad"/>
    <x v="2"/>
    <s v="Western Asia"/>
    <m/>
    <m/>
    <s v="Baghdad North 2"/>
    <m/>
    <m/>
    <s v="power"/>
    <s v="1076062"/>
    <n v="1216018"/>
    <s v="L408189"/>
    <s v="G411638"/>
  </r>
  <r>
    <s v="https://www.gem.wiki/Baadre_power_station"/>
    <x v="79"/>
    <s v="Baadre power station"/>
    <s v="محطة كهرباء باعدري"/>
    <s v="1"/>
    <s v="NG/D/FO"/>
    <n v="143"/>
    <x v="0"/>
    <x v="4"/>
    <s v="not found"/>
    <s v="not found"/>
    <s v="not found"/>
    <m/>
    <x v="43"/>
    <m/>
    <m/>
    <m/>
    <n v="36.686332"/>
    <n v="43.348917999999998"/>
    <s v="approximate"/>
    <s v="Dohuk"/>
    <m/>
    <m/>
    <s v="Kurdistan"/>
    <x v="2"/>
    <s v="Western Asia"/>
    <m/>
    <m/>
    <m/>
    <m/>
    <m/>
    <m/>
    <m/>
    <m/>
    <s v="L408188"/>
    <s v="G411637"/>
  </r>
  <r>
    <s v="https://www.gem.wiki/Baadre_power_station"/>
    <x v="79"/>
    <s v="Baadre power station"/>
    <s v="محطة كهرباء باعدري"/>
    <s v="2"/>
    <s v="FO/D"/>
    <n v="143"/>
    <x v="0"/>
    <x v="4"/>
    <s v="not found"/>
    <s v="not found"/>
    <s v="not found"/>
    <m/>
    <x v="43"/>
    <m/>
    <m/>
    <m/>
    <n v="36.686332"/>
    <n v="43.348917999999998"/>
    <s v="approximate"/>
    <s v="Dohuk"/>
    <m/>
    <m/>
    <s v="Kurdistan"/>
    <x v="2"/>
    <s v="Western Asia"/>
    <m/>
    <m/>
    <m/>
    <m/>
    <m/>
    <m/>
    <m/>
    <m/>
    <s v="L408188"/>
    <s v="G411636"/>
  </r>
  <r>
    <s v="https://www.gem.wiki/Baghdad_South_1"/>
    <x v="79"/>
    <s v="Baghdad South 1"/>
    <s v="محطة جنوب بغداد 1"/>
    <s v="GT1"/>
    <s v="NG/FO"/>
    <n v="123"/>
    <x v="0"/>
    <x v="1"/>
    <s v="not found"/>
    <s v="not found"/>
    <s v="not found"/>
    <m/>
    <x v="43"/>
    <m/>
    <m/>
    <m/>
    <n v="33.289243200000001"/>
    <n v="44.452669800000002"/>
    <s v="exact"/>
    <s v="Baghdad"/>
    <m/>
    <m/>
    <s v="Baghdad"/>
    <x v="2"/>
    <s v="Western Asia"/>
    <m/>
    <m/>
    <s v="South Baghdad 1"/>
    <m/>
    <m/>
    <m/>
    <s v="1124037"/>
    <n v="1189791"/>
    <s v="L406112"/>
    <s v="G407764"/>
  </r>
  <r>
    <s v="https://www.gem.wiki/Baghdad_South_1"/>
    <x v="79"/>
    <s v="Baghdad South 1"/>
    <s v="محطة جنوب بغداد 1"/>
    <s v="GT2"/>
    <s v="NG/FO"/>
    <n v="123"/>
    <x v="0"/>
    <x v="1"/>
    <s v="not found"/>
    <s v="not found"/>
    <s v="not found"/>
    <m/>
    <x v="43"/>
    <m/>
    <m/>
    <m/>
    <n v="33.289243200000001"/>
    <n v="44.452669800000002"/>
    <s v="exact"/>
    <s v="Baghdad"/>
    <m/>
    <m/>
    <s v="Baghdad"/>
    <x v="2"/>
    <s v="Western Asia"/>
    <m/>
    <m/>
    <s v="South Baghdad 1"/>
    <m/>
    <m/>
    <m/>
    <s v="1124037"/>
    <n v="1189792"/>
    <s v="L406112"/>
    <s v="G407763"/>
  </r>
  <r>
    <s v="https://www.gem.wiki/Baghdad_South_1"/>
    <x v="79"/>
    <s v="Baghdad South 1"/>
    <s v="محطة جنوب بغداد 1"/>
    <s v="ST-1"/>
    <s v="WSTH-NG"/>
    <n v="125"/>
    <x v="2"/>
    <x v="3"/>
    <s v="not found"/>
    <s v="not found"/>
    <s v="not found"/>
    <m/>
    <x v="43"/>
    <m/>
    <m/>
    <m/>
    <n v="33.289243200000001"/>
    <n v="44.452669800000002"/>
    <s v="exact"/>
    <s v="Baghdad"/>
    <m/>
    <m/>
    <s v="Baghdad"/>
    <x v="2"/>
    <s v="Western Asia"/>
    <m/>
    <m/>
    <s v="South Baghdad 1"/>
    <m/>
    <m/>
    <m/>
    <s v="1124037"/>
    <m/>
    <s v="L406112"/>
    <s v="G407762"/>
  </r>
  <r>
    <s v="https://www.gem.wiki/Baghdad_South_Combined_Cycle_power_plant"/>
    <x v="79"/>
    <s v="Baghdad South Combined Cycle power plant"/>
    <s v="محطة جنوب بغداد المركبة"/>
    <s v="GT-1"/>
    <s v="NG"/>
    <n v="125"/>
    <x v="2"/>
    <x v="1"/>
    <s v="not found"/>
    <s v="not found"/>
    <s v="not found"/>
    <m/>
    <x v="7"/>
    <m/>
    <m/>
    <m/>
    <n v="33.312804999999997"/>
    <n v="44.361488000000001"/>
    <s v="approximate"/>
    <s v="Baghdad"/>
    <m/>
    <m/>
    <s v="Baghdad"/>
    <x v="2"/>
    <s v="Western Asia"/>
    <m/>
    <m/>
    <m/>
    <m/>
    <m/>
    <m/>
    <m/>
    <m/>
    <s v="L407735"/>
    <s v="G410202"/>
  </r>
  <r>
    <s v="https://www.gem.wiki/Baghdad_South_Combined_Cycle_power_plant"/>
    <x v="79"/>
    <s v="Baghdad South Combined Cycle power plant"/>
    <s v="محطة جنوب بغداد المركبة"/>
    <s v="GT-2"/>
    <s v="NG"/>
    <n v="125"/>
    <x v="1"/>
    <x v="1"/>
    <s v="not found"/>
    <s v="not found"/>
    <s v="not found"/>
    <m/>
    <x v="7"/>
    <m/>
    <m/>
    <m/>
    <n v="33.312804999999997"/>
    <n v="44.361488000000001"/>
    <s v="approximate"/>
    <s v="Baghdad"/>
    <m/>
    <m/>
    <s v="Baghdad"/>
    <x v="2"/>
    <s v="Western Asia"/>
    <m/>
    <m/>
    <m/>
    <m/>
    <m/>
    <m/>
    <m/>
    <m/>
    <s v="L407735"/>
    <s v="G411635"/>
  </r>
  <r>
    <s v="https://www.gem.wiki/Baghdad_South_Combined_Cycle_power_plant"/>
    <x v="79"/>
    <s v="Baghdad South Combined Cycle power plant"/>
    <s v="محطة جنوب بغداد المركبة"/>
    <s v="GT-3"/>
    <s v="NG"/>
    <n v="125"/>
    <x v="1"/>
    <x v="1"/>
    <s v="not found"/>
    <s v="not found"/>
    <s v="not found"/>
    <m/>
    <x v="7"/>
    <m/>
    <m/>
    <m/>
    <n v="33.312804999999997"/>
    <n v="44.361488000000001"/>
    <s v="approximate"/>
    <s v="Baghdad"/>
    <m/>
    <m/>
    <s v="Baghdad"/>
    <x v="2"/>
    <s v="Western Asia"/>
    <m/>
    <m/>
    <m/>
    <m/>
    <m/>
    <m/>
    <m/>
    <m/>
    <s v="L407735"/>
    <s v="G411634"/>
  </r>
  <r>
    <s v="https://www.gem.wiki/Baghdad_South_Combined_Cycle_power_plant"/>
    <x v="79"/>
    <s v="Baghdad South Combined Cycle power plant"/>
    <s v="محطة جنوب بغداد المركبة"/>
    <s v="GT-4"/>
    <s v="NG"/>
    <n v="125"/>
    <x v="1"/>
    <x v="1"/>
    <s v="not found"/>
    <s v="not found"/>
    <s v="not found"/>
    <m/>
    <x v="7"/>
    <m/>
    <m/>
    <m/>
    <n v="33.312804999999997"/>
    <n v="44.361488000000001"/>
    <s v="approximate"/>
    <s v="Baghdad"/>
    <m/>
    <m/>
    <s v="Baghdad"/>
    <x v="2"/>
    <s v="Western Asia"/>
    <m/>
    <m/>
    <m/>
    <m/>
    <m/>
    <m/>
    <m/>
    <m/>
    <s v="L407735"/>
    <s v="G411633"/>
  </r>
  <r>
    <s v="https://www.gem.wiki/Baghdad_South_Combined_Cycle_power_plant"/>
    <x v="79"/>
    <s v="Baghdad South Combined Cycle power plant"/>
    <s v="محطة جنوب بغداد المركبة"/>
    <s v="GT-5"/>
    <s v="NG"/>
    <n v="125"/>
    <x v="1"/>
    <x v="1"/>
    <s v="not found"/>
    <s v="not found"/>
    <s v="not found"/>
    <m/>
    <x v="7"/>
    <m/>
    <m/>
    <m/>
    <n v="33.312804999999997"/>
    <n v="44.361488000000001"/>
    <s v="approximate"/>
    <s v="Baghdad"/>
    <m/>
    <m/>
    <s v="Baghdad"/>
    <x v="2"/>
    <s v="Western Asia"/>
    <m/>
    <m/>
    <m/>
    <m/>
    <m/>
    <m/>
    <m/>
    <m/>
    <s v="L407735"/>
    <s v="G411632"/>
  </r>
  <r>
    <s v="https://www.gem.wiki/Baghdad_South_Combined_Cycle_power_plant"/>
    <x v="79"/>
    <s v="Baghdad South Combined Cycle power plant"/>
    <s v="محطة جنوب بغداد المركبة"/>
    <s v="GT-6"/>
    <s v="NG"/>
    <n v="125"/>
    <x v="1"/>
    <x v="1"/>
    <s v="not found"/>
    <s v="not found"/>
    <s v="not found"/>
    <m/>
    <x v="7"/>
    <m/>
    <m/>
    <m/>
    <n v="33.312804999999997"/>
    <n v="44.361488000000001"/>
    <s v="approximate"/>
    <s v="Baghdad"/>
    <m/>
    <m/>
    <s v="Baghdad"/>
    <x v="2"/>
    <s v="Western Asia"/>
    <m/>
    <m/>
    <m/>
    <m/>
    <m/>
    <m/>
    <m/>
    <m/>
    <s v="L407735"/>
    <s v="G411631"/>
  </r>
  <r>
    <s v="https://www.gem.wiki/Baghdad_South_Combined_Cycle_power_plant"/>
    <x v="79"/>
    <s v="Baghdad South Combined Cycle power plant"/>
    <s v="محطة جنوب بغداد المركبة"/>
    <s v="ST-1"/>
    <s v="NG"/>
    <n v="125"/>
    <x v="1"/>
    <x v="3"/>
    <s v="not found"/>
    <s v="not found"/>
    <s v="not found"/>
    <m/>
    <x v="7"/>
    <m/>
    <m/>
    <m/>
    <n v="33.312804999999997"/>
    <n v="44.361488000000001"/>
    <s v="approximate"/>
    <s v="Baghdad"/>
    <m/>
    <m/>
    <s v="Baghdad"/>
    <x v="2"/>
    <s v="Western Asia"/>
    <m/>
    <m/>
    <m/>
    <m/>
    <m/>
    <m/>
    <m/>
    <m/>
    <s v="L407735"/>
    <s v="G411630"/>
  </r>
  <r>
    <s v="https://www.gem.wiki/Baghdad_South_Combined_Cycle_power_plant"/>
    <x v="79"/>
    <s v="Baghdad South Combined Cycle power plant"/>
    <s v="محطة جنوب بغداد المركبة"/>
    <s v="ST-2"/>
    <s v="NG"/>
    <n v="125"/>
    <x v="1"/>
    <x v="3"/>
    <s v="not found"/>
    <s v="not found"/>
    <s v="not found"/>
    <m/>
    <x v="7"/>
    <m/>
    <m/>
    <m/>
    <n v="33.312804999999997"/>
    <n v="44.361488000000001"/>
    <s v="approximate"/>
    <s v="Baghdad"/>
    <m/>
    <m/>
    <s v="Baghdad"/>
    <x v="2"/>
    <s v="Western Asia"/>
    <m/>
    <m/>
    <m/>
    <m/>
    <m/>
    <m/>
    <m/>
    <m/>
    <s v="L407735"/>
    <s v="G411629"/>
  </r>
  <r>
    <s v="https://www.gem.wiki/Baiji_Gas_power_station"/>
    <x v="79"/>
    <s v="Baiji Gas power station"/>
    <s v="محطة كهرباء بيجي الغازية الأولى، محطة توليد بيجي الغازية"/>
    <s v="1-1"/>
    <s v="NG/FO"/>
    <n v="159"/>
    <x v="2"/>
    <x v="1"/>
    <s v="not found"/>
    <s v="not found"/>
    <s v="not found"/>
    <m/>
    <x v="43"/>
    <m/>
    <m/>
    <m/>
    <n v="35.029766000000002"/>
    <n v="43.559170999999999"/>
    <s v="exact"/>
    <s v="Baiji"/>
    <m/>
    <m/>
    <s v="Salah al-Din"/>
    <x v="2"/>
    <s v="Western Asia"/>
    <s v="WRI: WRI1008713"/>
    <m/>
    <s v="Biji, Bayji"/>
    <s v="power"/>
    <s v="Oil &amp; Refining"/>
    <s v="power"/>
    <s v="1030231"/>
    <n v="1183027"/>
    <s v="L406115"/>
    <s v="G407751"/>
  </r>
  <r>
    <s v="https://www.gem.wiki/Baiji_Gas_power_station"/>
    <x v="79"/>
    <s v="Baiji Gas power station"/>
    <s v="محطة كهرباء بيجي الغازية الأولى، محطة توليد بيجي الغازية"/>
    <s v="1-2"/>
    <s v="NG/FO"/>
    <n v="159"/>
    <x v="2"/>
    <x v="1"/>
    <s v="not found"/>
    <s v="not found"/>
    <s v="not found"/>
    <m/>
    <x v="43"/>
    <m/>
    <m/>
    <m/>
    <n v="35.029766000000002"/>
    <n v="43.559170999999999"/>
    <s v="exact"/>
    <s v="Baiji"/>
    <m/>
    <m/>
    <s v="Salah al-Din"/>
    <x v="2"/>
    <s v="Western Asia"/>
    <s v="WRI: WRI1008713"/>
    <m/>
    <s v="Biji, Bayji"/>
    <s v="power"/>
    <s v="Oil &amp; Refining"/>
    <s v="power"/>
    <s v="1030231"/>
    <n v="1183028"/>
    <s v="L406115"/>
    <s v="G407750"/>
  </r>
  <r>
    <s v="https://www.gem.wiki/Baiji_Gas_power_station"/>
    <x v="79"/>
    <s v="Baiji Gas power station"/>
    <s v="محطة كهرباء بيجي الغازية الأولى، محطة توليد بيجي الغازية"/>
    <s v="1-3"/>
    <s v="NG/FO"/>
    <n v="159"/>
    <x v="2"/>
    <x v="1"/>
    <s v="not found"/>
    <s v="not found"/>
    <s v="not found"/>
    <m/>
    <x v="43"/>
    <m/>
    <m/>
    <m/>
    <n v="35.029766000000002"/>
    <n v="43.559170999999999"/>
    <s v="exact"/>
    <s v="Baiji"/>
    <m/>
    <m/>
    <s v="Salah al-Din"/>
    <x v="2"/>
    <s v="Western Asia"/>
    <s v="WRI: WRI1008713"/>
    <m/>
    <s v="Biji, Bayji"/>
    <s v="power"/>
    <s v="Oil &amp; Refining"/>
    <s v="power"/>
    <s v="1030231"/>
    <n v="1183029"/>
    <s v="L406115"/>
    <s v="G407749"/>
  </r>
  <r>
    <s v="https://www.gem.wiki/Baiji_Gas_power_station"/>
    <x v="79"/>
    <s v="Baiji Gas power station"/>
    <s v="محطة كهرباء بيجي الغازية الأولى، محطة توليد بيجي الغازية"/>
    <s v="1-4"/>
    <s v="NG/FO"/>
    <n v="159"/>
    <x v="2"/>
    <x v="1"/>
    <s v="not found"/>
    <s v="not found"/>
    <s v="not found"/>
    <m/>
    <x v="43"/>
    <m/>
    <m/>
    <m/>
    <n v="35.029766000000002"/>
    <n v="43.559170999999999"/>
    <s v="exact"/>
    <s v="Baiji"/>
    <m/>
    <m/>
    <s v="Salah al-Din"/>
    <x v="2"/>
    <s v="Western Asia"/>
    <s v="WRI: WRI1008713"/>
    <m/>
    <s v="Biji, Bayji"/>
    <s v="power"/>
    <s v="Oil &amp; Refining"/>
    <s v="power"/>
    <s v="1030231"/>
    <n v="1183030"/>
    <s v="L406115"/>
    <s v="G407748"/>
  </r>
  <r>
    <s v="https://www.gem.wiki/Baiji_Gas_power_station"/>
    <x v="79"/>
    <s v="Baiji Gas power station"/>
    <s v="محطة كهرباء بيجي الغازية الأولى، محطة توليد بيجي الغازية"/>
    <s v="2-1"/>
    <s v="NG"/>
    <n v="169"/>
    <x v="2"/>
    <x v="1"/>
    <s v="not found"/>
    <s v="not found"/>
    <s v="not found"/>
    <m/>
    <x v="43"/>
    <m/>
    <m/>
    <m/>
    <n v="35.029766000000002"/>
    <n v="43.559170999999999"/>
    <s v="exact"/>
    <s v="Baiji"/>
    <m/>
    <m/>
    <s v="Salah al-Din"/>
    <x v="2"/>
    <s v="Western Asia"/>
    <s v="WRI: WRI1008713"/>
    <m/>
    <s v="Biji, Bayji"/>
    <s v="power"/>
    <s v="Oil &amp; Refining"/>
    <s v="power"/>
    <s v="1030231"/>
    <n v="1215717"/>
    <s v="L406115"/>
    <s v="G407761"/>
  </r>
  <r>
    <s v="https://www.gem.wiki/Baiji_Gas_power_station"/>
    <x v="79"/>
    <s v="Baiji Gas power station"/>
    <s v="محطة كهرباء بيجي الغازية الأولى، محطة توليد بيجي الغازية"/>
    <s v="2-2"/>
    <s v="NG"/>
    <n v="169"/>
    <x v="2"/>
    <x v="1"/>
    <s v="not found"/>
    <s v="not found"/>
    <s v="not found"/>
    <m/>
    <x v="43"/>
    <m/>
    <m/>
    <m/>
    <n v="35.029766000000002"/>
    <n v="43.559170999999999"/>
    <s v="exact"/>
    <s v="Baiji"/>
    <m/>
    <m/>
    <s v="Salah al-Din"/>
    <x v="2"/>
    <s v="Western Asia"/>
    <s v="WRI: WRI1008713"/>
    <m/>
    <s v="Biji, Bayji"/>
    <s v="power"/>
    <s v="Oil &amp; Refining"/>
    <s v="power"/>
    <s v="1030231"/>
    <n v="1215718"/>
    <s v="L406115"/>
    <s v="G407760"/>
  </r>
  <r>
    <s v="https://www.gem.wiki/Baiji_Gas_power_station"/>
    <x v="79"/>
    <s v="Baiji Gas power station"/>
    <s v="محطة كهرباء بيجي الغازية الأولى، محطة توليد بيجي الغازية"/>
    <s v="2-3"/>
    <s v="NG"/>
    <n v="169"/>
    <x v="2"/>
    <x v="1"/>
    <s v="not found"/>
    <s v="not found"/>
    <s v="not found"/>
    <m/>
    <x v="43"/>
    <m/>
    <m/>
    <m/>
    <n v="35.029766000000002"/>
    <n v="43.559170999999999"/>
    <s v="exact"/>
    <s v="Baiji"/>
    <m/>
    <m/>
    <s v="Salah al-Din"/>
    <x v="2"/>
    <s v="Western Asia"/>
    <s v="WRI: WRI1008713"/>
    <m/>
    <s v="Biji, Bayji"/>
    <s v="power"/>
    <s v="Oil &amp; Refining"/>
    <s v="power"/>
    <s v="1030231"/>
    <n v="1215719"/>
    <s v="L406115"/>
    <s v="G407759"/>
  </r>
  <r>
    <s v="https://www.gem.wiki/Baiji_Gas_power_station"/>
    <x v="79"/>
    <s v="Baiji Gas power station"/>
    <s v="محطة كهرباء بيجي الغازية الأولى، محطة توليد بيجي الغازية"/>
    <s v="2-4"/>
    <s v="NG"/>
    <n v="169"/>
    <x v="2"/>
    <x v="1"/>
    <s v="not found"/>
    <s v="not found"/>
    <s v="not found"/>
    <m/>
    <x v="43"/>
    <m/>
    <m/>
    <m/>
    <n v="35.029766000000002"/>
    <n v="43.559170999999999"/>
    <s v="exact"/>
    <s v="Baiji"/>
    <m/>
    <m/>
    <s v="Salah al-Din"/>
    <x v="2"/>
    <s v="Western Asia"/>
    <s v="WRI: WRI1008713"/>
    <m/>
    <s v="Biji, Bayji"/>
    <s v="power"/>
    <s v="Oil &amp; Refining"/>
    <s v="power"/>
    <s v="1030231"/>
    <n v="1215720"/>
    <s v="L406115"/>
    <s v="G407758"/>
  </r>
  <r>
    <s v="https://www.gem.wiki/Baiji_Gas_power_station"/>
    <x v="79"/>
    <s v="Baiji Gas power station"/>
    <s v="محطة كهرباء بيجي الغازية الأولى، محطة توليد بيجي الغازية"/>
    <s v="2-5"/>
    <s v="NG"/>
    <n v="169"/>
    <x v="2"/>
    <x v="1"/>
    <s v="not found"/>
    <s v="not found"/>
    <s v="not found"/>
    <m/>
    <x v="43"/>
    <m/>
    <m/>
    <m/>
    <n v="35.029766000000002"/>
    <n v="43.559170999999999"/>
    <s v="exact"/>
    <s v="Baiji"/>
    <m/>
    <m/>
    <s v="Salah al-Din"/>
    <x v="2"/>
    <s v="Western Asia"/>
    <s v="WRI: WRI1008713"/>
    <m/>
    <s v="Biji, Bayji"/>
    <s v="power"/>
    <s v="Oil &amp; Refining"/>
    <s v="power"/>
    <s v="1030231"/>
    <n v="1215721"/>
    <s v="L406115"/>
    <s v="G407757"/>
  </r>
  <r>
    <s v="https://www.gem.wiki/Baiji_Gas_power_station"/>
    <x v="79"/>
    <s v="Baiji Gas power station"/>
    <s v="محطة كهرباء بيجي الغازية الأولى، محطة توليد بيجي الغازية"/>
    <s v="2-6"/>
    <s v="NG"/>
    <n v="169"/>
    <x v="2"/>
    <x v="1"/>
    <s v="not found"/>
    <s v="not found"/>
    <s v="not found"/>
    <m/>
    <x v="43"/>
    <m/>
    <m/>
    <m/>
    <n v="35.029766000000002"/>
    <n v="43.559170999999999"/>
    <s v="exact"/>
    <s v="Baiji"/>
    <m/>
    <m/>
    <s v="Salah al-Din"/>
    <x v="2"/>
    <s v="Western Asia"/>
    <s v="WRI: WRI1008713"/>
    <m/>
    <s v="Biji, Bayji"/>
    <s v="power"/>
    <s v="Oil &amp; Refining"/>
    <s v="power"/>
    <s v="1030231"/>
    <n v="1215722"/>
    <s v="L406115"/>
    <s v="G407756"/>
  </r>
  <r>
    <s v="https://www.gem.wiki/Baiji_Thermal_power_station"/>
    <x v="79"/>
    <s v="Baiji Thermal power station"/>
    <s v="محطة كهرباء بيجي الحرارية"/>
    <s v="1"/>
    <s v="FO"/>
    <n v="220"/>
    <x v="0"/>
    <x v="3"/>
    <s v="not found"/>
    <s v="not found"/>
    <s v="not found"/>
    <m/>
    <x v="43"/>
    <m/>
    <m/>
    <m/>
    <n v="35.037142000000003"/>
    <n v="43.558740999999998"/>
    <s v="exact"/>
    <s v="Baiji"/>
    <m/>
    <m/>
    <s v="Salah al-Din"/>
    <x v="2"/>
    <s v="Western Asia"/>
    <s v="WRI: WRI1008712"/>
    <m/>
    <m/>
    <m/>
    <m/>
    <s v="power"/>
    <s v="1030231"/>
    <n v="1103825"/>
    <s v="L408190"/>
    <s v="G411628"/>
  </r>
  <r>
    <s v="https://www.gem.wiki/Baiji_Thermal_power_station"/>
    <x v="79"/>
    <s v="Baiji Thermal power station"/>
    <s v="محطة كهرباء بيجي الحرارية"/>
    <s v="2"/>
    <s v="FO"/>
    <n v="220"/>
    <x v="0"/>
    <x v="3"/>
    <s v="not found"/>
    <s v="not found"/>
    <s v="not found"/>
    <m/>
    <x v="43"/>
    <m/>
    <m/>
    <m/>
    <n v="35.037142000000003"/>
    <n v="43.558740999999998"/>
    <s v="exact"/>
    <s v="Baiji"/>
    <m/>
    <m/>
    <s v="Salah al-Din"/>
    <x v="2"/>
    <s v="Western Asia"/>
    <s v="WRI: WRI1008712"/>
    <m/>
    <m/>
    <m/>
    <m/>
    <s v="power"/>
    <s v="1030231"/>
    <n v="1103826"/>
    <s v="L408190"/>
    <s v="G411627"/>
  </r>
  <r>
    <s v="https://www.gem.wiki/Baiji_Thermal_power_station"/>
    <x v="79"/>
    <s v="Baiji Thermal power station"/>
    <s v="محطة كهرباء بيجي الحرارية"/>
    <s v="3"/>
    <s v="FO"/>
    <n v="220"/>
    <x v="0"/>
    <x v="3"/>
    <s v="not found"/>
    <s v="not found"/>
    <s v="not found"/>
    <m/>
    <x v="43"/>
    <m/>
    <m/>
    <m/>
    <n v="35.037142000000003"/>
    <n v="43.558740999999998"/>
    <s v="exact"/>
    <s v="Baiji"/>
    <m/>
    <m/>
    <s v="Salah al-Din"/>
    <x v="2"/>
    <s v="Western Asia"/>
    <s v="WRI: WRI1008712"/>
    <m/>
    <m/>
    <m/>
    <m/>
    <s v="power"/>
    <s v="1030231"/>
    <n v="1103827"/>
    <s v="L408190"/>
    <s v="G411626"/>
  </r>
  <r>
    <s v="https://www.gem.wiki/Baiji_Thermal_power_station"/>
    <x v="79"/>
    <s v="Baiji Thermal power station"/>
    <s v="محطة كهرباء بيجي الحرارية"/>
    <s v="4"/>
    <s v="FO"/>
    <n v="220"/>
    <x v="0"/>
    <x v="3"/>
    <s v="not found"/>
    <s v="not found"/>
    <s v="not found"/>
    <m/>
    <x v="43"/>
    <m/>
    <m/>
    <m/>
    <n v="35.037142000000003"/>
    <n v="43.558740999999998"/>
    <s v="exact"/>
    <s v="Baiji"/>
    <m/>
    <m/>
    <s v="Salah al-Din"/>
    <x v="2"/>
    <s v="Western Asia"/>
    <s v="WRI: WRI1008712"/>
    <m/>
    <m/>
    <m/>
    <m/>
    <s v="power"/>
    <s v="1030231"/>
    <n v="1103828"/>
    <s v="L408190"/>
    <s v="G411625"/>
  </r>
  <r>
    <s v="https://www.gem.wiki/Baiji_Thermal_power_station"/>
    <x v="79"/>
    <s v="Baiji Thermal power station"/>
    <s v="محطة كهرباء بيجي الحرارية"/>
    <s v="5"/>
    <s v="FO"/>
    <n v="220"/>
    <x v="0"/>
    <x v="3"/>
    <s v="not found"/>
    <s v="not found"/>
    <s v="not found"/>
    <m/>
    <x v="43"/>
    <m/>
    <m/>
    <m/>
    <n v="35.037142000000003"/>
    <n v="43.558740999999998"/>
    <s v="exact"/>
    <s v="Baiji"/>
    <m/>
    <m/>
    <s v="Salah al-Din"/>
    <x v="2"/>
    <s v="Western Asia"/>
    <s v="WRI: WRI1008712"/>
    <m/>
    <m/>
    <m/>
    <m/>
    <s v="power"/>
    <s v="1030231"/>
    <n v="1103829"/>
    <s v="L408190"/>
    <s v="G411624"/>
  </r>
  <r>
    <s v="https://www.gem.wiki/Baiji_Thermal_power_station"/>
    <x v="79"/>
    <s v="Baiji Thermal power station"/>
    <s v="محطة كهرباء بيجي الحرارية"/>
    <s v="6"/>
    <s v="FO"/>
    <n v="220"/>
    <x v="0"/>
    <x v="3"/>
    <s v="not found"/>
    <s v="not found"/>
    <s v="not found"/>
    <m/>
    <x v="43"/>
    <m/>
    <m/>
    <m/>
    <n v="35.037142000000003"/>
    <n v="43.558740999999998"/>
    <s v="exact"/>
    <s v="Baiji"/>
    <m/>
    <m/>
    <s v="Salah al-Din"/>
    <x v="2"/>
    <s v="Western Asia"/>
    <s v="WRI: WRI1008712"/>
    <m/>
    <m/>
    <m/>
    <m/>
    <s v="power"/>
    <s v="1030231"/>
    <n v="1103830"/>
    <s v="L408190"/>
    <s v="G411623"/>
  </r>
  <r>
    <s v="https://www.gem.wiki/Basrah_Steel_Plant_power_station"/>
    <x v="79"/>
    <s v="Basrah Steel Plant power station"/>
    <s v="محطة كهرباء الحديد والصلب"/>
    <s v="1-1"/>
    <s v="NG"/>
    <n v="250"/>
    <x v="1"/>
    <x v="5"/>
    <s v="not found"/>
    <s v="not found"/>
    <s v="not found"/>
    <m/>
    <x v="43"/>
    <m/>
    <m/>
    <m/>
    <n v="30.2331"/>
    <n v="47.768700000000003"/>
    <s v="exact"/>
    <s v="Khor Al Zubair"/>
    <m/>
    <m/>
    <s v="Basrah"/>
    <x v="2"/>
    <s v="Western Asia"/>
    <m/>
    <m/>
    <m/>
    <s v="power"/>
    <s v="Iron &amp; Steel"/>
    <s v="power"/>
    <s v="1080537"/>
    <n v="1223680"/>
    <s v="L406934"/>
    <s v="G400954"/>
  </r>
  <r>
    <s v="https://www.gem.wiki/Bazian_Combine_Cycle_power_plant"/>
    <x v="79"/>
    <s v="Bazian Combine Cycle power plant"/>
    <s v="محطة كهرباء بازيان المركبة"/>
    <s v="CC"/>
    <s v="NG"/>
    <n v="257"/>
    <x v="1"/>
    <x v="0"/>
    <s v="not found"/>
    <s v="Hydrogen capable: turbine"/>
    <s v="not found"/>
    <m/>
    <x v="43"/>
    <m/>
    <m/>
    <m/>
    <n v="30.2331"/>
    <n v="47.768700000000003"/>
    <s v="exact"/>
    <s v="Bazian"/>
    <m/>
    <s v="Sulaymaniyah"/>
    <s v="Kurdistan"/>
    <x v="2"/>
    <s v="Western Asia"/>
    <m/>
    <m/>
    <m/>
    <s v="power"/>
    <s v="Other"/>
    <s v="power"/>
    <m/>
    <m/>
    <s v="L407885"/>
    <s v="G411037"/>
  </r>
  <r>
    <s v="https://www.gem.wiki/Bazian_power_plant_2"/>
    <x v="79"/>
    <s v="Bazian power plant 2"/>
    <s v="محطة كهرباء بازيان ٢"/>
    <s v="1"/>
    <s v="NG"/>
    <n v="257"/>
    <x v="1"/>
    <x v="1"/>
    <s v="not found"/>
    <s v="not found"/>
    <s v="not found"/>
    <m/>
    <x v="49"/>
    <m/>
    <m/>
    <m/>
    <n v="35.591363000000001"/>
    <n v="45.139346000000003"/>
    <s v="approximate"/>
    <s v="Bazian"/>
    <m/>
    <s v="Sulaymaniyah"/>
    <s v="Kurdistan"/>
    <x v="2"/>
    <s v="Western Asia"/>
    <m/>
    <m/>
    <m/>
    <s v="power"/>
    <s v="Other"/>
    <s v="power"/>
    <s v="1141444"/>
    <n v="1317078"/>
    <s v="L407884"/>
    <s v="G411036"/>
  </r>
  <r>
    <s v="https://www.gem.wiki/Bazian_power_plant_2"/>
    <x v="79"/>
    <s v="Bazian power plant 2"/>
    <s v="محطة كهرباء بازيان ٢"/>
    <s v="2"/>
    <s v="NG"/>
    <n v="257"/>
    <x v="1"/>
    <x v="1"/>
    <s v="not found"/>
    <s v="not found"/>
    <s v="not found"/>
    <m/>
    <x v="49"/>
    <m/>
    <m/>
    <m/>
    <n v="35.591363000000001"/>
    <n v="45.139346000000003"/>
    <s v="approximate"/>
    <s v="Bazian"/>
    <m/>
    <s v="Sulaymaniyah"/>
    <s v="Kurdistan"/>
    <x v="2"/>
    <s v="Western Asia"/>
    <m/>
    <m/>
    <m/>
    <s v="power"/>
    <s v="Other"/>
    <s v="power"/>
    <s v="1141444"/>
    <n v="1317081"/>
    <s v="L407884"/>
    <s v="G411035"/>
  </r>
  <r>
    <s v="https://www.gem.wiki/Bazian_power_station"/>
    <x v="79"/>
    <s v="Bazian power station"/>
    <s v="محطة كهرباء بازيان"/>
    <s v="1-2"/>
    <s v="NG/FO"/>
    <n v="125"/>
    <x v="0"/>
    <x v="1"/>
    <s v="not found"/>
    <s v="not found"/>
    <s v="not found"/>
    <m/>
    <x v="5"/>
    <m/>
    <m/>
    <m/>
    <n v="35.606206"/>
    <n v="45.076219000000002"/>
    <s v="exact"/>
    <s v="Bazian"/>
    <m/>
    <s v="Sulaymaniyah"/>
    <s v="Kurdistan"/>
    <x v="2"/>
    <s v="Western Asia"/>
    <m/>
    <m/>
    <s v="Bazyan, Baizan"/>
    <s v="power"/>
    <s v="Other"/>
    <s v="power"/>
    <s v="1105336"/>
    <n v="1264851"/>
    <s v="L406933"/>
    <s v="G407747"/>
  </r>
  <r>
    <s v="https://www.gem.wiki/Bazian_power_station"/>
    <x v="79"/>
    <s v="Bazian power station"/>
    <s v="محطة كهرباء بازيان"/>
    <s v="2"/>
    <s v="NG/FO"/>
    <n v="125"/>
    <x v="0"/>
    <x v="1"/>
    <s v="not found"/>
    <s v="not found"/>
    <s v="not found"/>
    <m/>
    <x v="5"/>
    <m/>
    <m/>
    <m/>
    <n v="35.606206"/>
    <n v="45.076219000000002"/>
    <s v="exact"/>
    <s v="Bazian"/>
    <m/>
    <s v="Sulaymaniyah"/>
    <s v="Kurdistan"/>
    <x v="2"/>
    <s v="Western Asia"/>
    <m/>
    <m/>
    <s v="Bazyan, Baizan"/>
    <s v="power"/>
    <s v="Other"/>
    <s v="power"/>
    <s v="1105336"/>
    <n v="1264853"/>
    <s v="L406933"/>
    <s v="G407746"/>
  </r>
  <r>
    <s v="https://www.gem.wiki/Bazian_power_station"/>
    <x v="79"/>
    <s v="Bazian power station"/>
    <s v="محطة كهرباء بازيان"/>
    <s v="3"/>
    <s v="NG/FO"/>
    <n v="125"/>
    <x v="0"/>
    <x v="1"/>
    <s v="not found"/>
    <s v="not found"/>
    <s v="not found"/>
    <m/>
    <x v="5"/>
    <m/>
    <m/>
    <m/>
    <n v="35.606206"/>
    <n v="45.076219000000002"/>
    <s v="exact"/>
    <s v="Bazian"/>
    <m/>
    <s v="Sulaymaniyah"/>
    <s v="Kurdistan"/>
    <x v="2"/>
    <s v="Western Asia"/>
    <m/>
    <m/>
    <s v="Bazyan, Baizan"/>
    <s v="power"/>
    <s v="Other"/>
    <s v="power"/>
    <s v="1105336"/>
    <n v="1264854"/>
    <s v="L406933"/>
    <s v="G407745"/>
  </r>
  <r>
    <s v="https://www.gem.wiki/Bazian_power_station"/>
    <x v="79"/>
    <s v="Bazian power station"/>
    <s v="محطة كهرباء بازيان"/>
    <s v="4"/>
    <s v="NG/FO"/>
    <n v="125"/>
    <x v="0"/>
    <x v="1"/>
    <s v="not found"/>
    <s v="not found"/>
    <s v="not found"/>
    <m/>
    <x v="5"/>
    <m/>
    <m/>
    <m/>
    <n v="35.606206"/>
    <n v="45.076219000000002"/>
    <s v="exact"/>
    <s v="Bazian"/>
    <m/>
    <s v="Sulaymaniyah"/>
    <s v="Kurdistan"/>
    <x v="2"/>
    <s v="Western Asia"/>
    <m/>
    <m/>
    <s v="Bazyan, Baizan"/>
    <s v="power"/>
    <s v="Other"/>
    <s v="power"/>
    <s v="1105336"/>
    <n v="1264855"/>
    <s v="L406933"/>
    <s v="G407744"/>
  </r>
  <r>
    <s v="https://www.gem.wiki/Bazian_power_station"/>
    <x v="79"/>
    <s v="Bazian power station"/>
    <s v="محطة كهرباء بازيان"/>
    <s v="5"/>
    <s v="WSTH-NG"/>
    <n v="500"/>
    <x v="5"/>
    <x v="3"/>
    <s v="not found"/>
    <s v="not found"/>
    <s v="not found"/>
    <m/>
    <x v="45"/>
    <m/>
    <m/>
    <m/>
    <n v="35.606206"/>
    <n v="45.076219000000002"/>
    <s v="exact"/>
    <s v="Bazian"/>
    <m/>
    <s v="Sulaymaniyah"/>
    <s v="Kurdistan"/>
    <x v="2"/>
    <s v="Western Asia"/>
    <m/>
    <m/>
    <s v="Bazyan, Baizan"/>
    <s v="power"/>
    <s v="Other"/>
    <s v="power"/>
    <s v="1105336"/>
    <n v="1264852"/>
    <s v="L406933"/>
    <s v="G407743"/>
  </r>
  <r>
    <s v="https://www.gem.wiki/Besmaya_power_station"/>
    <x v="79"/>
    <s v="Besmaya power station"/>
    <s v="محطة بسماية لتوليد الطاقة, محطة كهرباء بسماية الغازية"/>
    <s v="1-1"/>
    <s v="NG/D"/>
    <n v="750"/>
    <x v="0"/>
    <x v="0"/>
    <s v="not found"/>
    <s v="not found"/>
    <s v="not found"/>
    <m/>
    <x v="31"/>
    <m/>
    <m/>
    <m/>
    <n v="33.166744000000001"/>
    <n v="44.662947000000003"/>
    <s v="exact"/>
    <s v="Al Wihda"/>
    <m/>
    <m/>
    <s v="Diyala"/>
    <x v="2"/>
    <s v="Western Asia"/>
    <m/>
    <m/>
    <s v="Bismaya, Basmayah, Baghdad Gas Power Station (BGPS)"/>
    <m/>
    <m/>
    <s v="power"/>
    <s v="1101514"/>
    <s v="1271900, 1271901, 1258959"/>
    <s v="L406118"/>
    <s v="G407742"/>
  </r>
  <r>
    <s v="https://www.gem.wiki/Besmaya_power_station"/>
    <x v="79"/>
    <s v="Besmaya power station"/>
    <s v="محطة بسماية لتوليد الطاقة, محطة كهرباء بسماية الغازية"/>
    <s v="1-2"/>
    <s v="NG/D"/>
    <n v="750"/>
    <x v="0"/>
    <x v="0"/>
    <s v="not found"/>
    <s v="not found"/>
    <s v="not found"/>
    <m/>
    <x v="31"/>
    <m/>
    <m/>
    <m/>
    <n v="33.166744000000001"/>
    <n v="44.662947000000003"/>
    <s v="exact"/>
    <s v="Al Wihda"/>
    <m/>
    <m/>
    <s v="Diyala"/>
    <x v="2"/>
    <s v="Western Asia"/>
    <m/>
    <m/>
    <s v="Bismaya, Basmayah, Baghdad Gas Power Station (BGPS)"/>
    <m/>
    <m/>
    <s v="power"/>
    <s v="1101514"/>
    <s v="1271902, 1271903, 1271904"/>
    <s v="L406118"/>
    <s v="G407741"/>
  </r>
  <r>
    <s v="https://www.gem.wiki/Besmaya_power_station"/>
    <x v="79"/>
    <s v="Besmaya power station"/>
    <s v="محطة بسماية لتوليد الطاقة, محطة كهرباء بسماية الغازية"/>
    <s v="2-1"/>
    <s v="NG/D"/>
    <n v="750"/>
    <x v="0"/>
    <x v="0"/>
    <s v="not found"/>
    <s v="not found"/>
    <s v="not found"/>
    <m/>
    <x v="6"/>
    <m/>
    <m/>
    <m/>
    <n v="33.166744000000001"/>
    <n v="44.662947000000003"/>
    <s v="exact"/>
    <s v="Al Wihda"/>
    <m/>
    <m/>
    <s v="Diyala"/>
    <x v="2"/>
    <s v="Western Asia"/>
    <m/>
    <m/>
    <s v="Bismaya, Basmayah, Baghdad Gas Power Station (BGPS)"/>
    <m/>
    <m/>
    <s v="power"/>
    <s v="1101514"/>
    <s v="1272754, 1272755, 1272758"/>
    <s v="L406118"/>
    <s v="G407740"/>
  </r>
  <r>
    <s v="https://www.gem.wiki/Besmaya_power_station"/>
    <x v="79"/>
    <s v="Besmaya power station"/>
    <s v="محطة بسماية لتوليد الطاقة, محطة كهرباء بسماية الغازية"/>
    <s v="2-2"/>
    <s v="NG/D"/>
    <n v="750"/>
    <x v="0"/>
    <x v="0"/>
    <s v="not found"/>
    <s v="not found"/>
    <s v="not found"/>
    <m/>
    <x v="6"/>
    <m/>
    <m/>
    <m/>
    <n v="33.166744000000001"/>
    <n v="44.662947000000003"/>
    <s v="exact"/>
    <s v="Al Wihda"/>
    <m/>
    <m/>
    <s v="Diyala"/>
    <x v="2"/>
    <s v="Western Asia"/>
    <m/>
    <m/>
    <s v="Bismaya, Basmayah, Baghdad Gas Power Station (BGPS)"/>
    <m/>
    <m/>
    <s v="power"/>
    <s v="1101514"/>
    <s v="1272756, 1272757, 1272759"/>
    <s v="L406118"/>
    <s v="G407739"/>
  </r>
  <r>
    <s v="https://www.gem.wiki/Besmaya_power_station"/>
    <x v="79"/>
    <s v="Besmaya power station"/>
    <s v="محطة بسماية لتوليد الطاقة, محطة كهرباء بسماية الغازية"/>
    <s v="3-1"/>
    <s v="NG/D"/>
    <n v="750"/>
    <x v="0"/>
    <x v="0"/>
    <s v="not found"/>
    <s v="not found"/>
    <s v="not found"/>
    <m/>
    <x v="3"/>
    <m/>
    <m/>
    <m/>
    <n v="33.166744000000001"/>
    <n v="44.662947000000003"/>
    <s v="exact"/>
    <s v="Al Wihda"/>
    <m/>
    <m/>
    <s v="Diyala"/>
    <x v="2"/>
    <s v="Western Asia"/>
    <m/>
    <m/>
    <s v="Bismaya, Basmayah, Baghdad Gas Power Station (BGPS)"/>
    <m/>
    <m/>
    <s v="power"/>
    <s v="1101514"/>
    <m/>
    <s v="L406118"/>
    <s v="G407738"/>
  </r>
  <r>
    <s v="https://www.gem.wiki/Besmaya_power_station"/>
    <x v="79"/>
    <s v="Besmaya power station"/>
    <s v="محطة بسماية لتوليد الطاقة, محطة كهرباء بسماية الغازية"/>
    <s v="3-2"/>
    <s v="NG/D"/>
    <n v="750"/>
    <x v="0"/>
    <x v="0"/>
    <s v="not found"/>
    <s v="not found"/>
    <s v="not found"/>
    <m/>
    <x v="3"/>
    <m/>
    <m/>
    <m/>
    <n v="33.166744000000001"/>
    <n v="44.662947000000003"/>
    <s v="exact"/>
    <s v="Al Wihda"/>
    <m/>
    <m/>
    <s v="Diyala"/>
    <x v="2"/>
    <s v="Western Asia"/>
    <m/>
    <m/>
    <s v="Bismaya, Basmayah, Baghdad Gas Power Station (BGPS)"/>
    <m/>
    <m/>
    <s v="power"/>
    <s v="1101514"/>
    <m/>
    <s v="L406118"/>
    <s v="G407791"/>
  </r>
  <r>
    <s v="https://www.gem.wiki/Buzurgan_2_power_station"/>
    <x v="79"/>
    <s v="Buzurgan 2 power station"/>
    <s v="محطة بزركان الغازية الجديدة، محطة بزركان الغازية 2"/>
    <s v="1"/>
    <s v="NG"/>
    <n v="60"/>
    <x v="0"/>
    <x v="1"/>
    <s v="not found"/>
    <s v="not found"/>
    <s v="not found"/>
    <m/>
    <x v="13"/>
    <m/>
    <m/>
    <m/>
    <n v="32.125129999999999"/>
    <n v="47.400039999999997"/>
    <s v="exact"/>
    <s v="Buzurgan Oil Field"/>
    <m/>
    <m/>
    <s v="Maysan"/>
    <x v="2"/>
    <s v="Western Asia"/>
    <m/>
    <m/>
    <s v="Bazurgan 2"/>
    <s v="power"/>
    <s v="Agriculture"/>
    <s v="power"/>
    <s v="1060638"/>
    <n v="1292715"/>
    <s v="L406119"/>
    <s v="G407788"/>
  </r>
  <r>
    <s v="https://www.gem.wiki/Buzurgan_2_power_station"/>
    <x v="79"/>
    <s v="Buzurgan 2 power station"/>
    <s v="محطة بزركان الغازية الجديدة، محطة بزركان الغازية 2"/>
    <s v="2"/>
    <s v="NG"/>
    <n v="60"/>
    <x v="0"/>
    <x v="1"/>
    <s v="not found"/>
    <s v="not found"/>
    <s v="not found"/>
    <m/>
    <x v="5"/>
    <m/>
    <m/>
    <m/>
    <n v="32.125129999999999"/>
    <n v="47.400039999999997"/>
    <s v="exact"/>
    <s v="Buzurgan Oil Field"/>
    <m/>
    <m/>
    <s v="Maysan"/>
    <x v="2"/>
    <s v="Western Asia"/>
    <m/>
    <m/>
    <s v="Bazurgan 2"/>
    <s v="power"/>
    <s v="Agriculture"/>
    <s v="power"/>
    <s v="1060638"/>
    <n v="1292716"/>
    <s v="L406119"/>
    <s v="G407787"/>
  </r>
  <r>
    <s v="https://www.gem.wiki/Dhi_Qar_power_station"/>
    <x v="79"/>
    <s v="Dhi Qar power station"/>
    <m/>
    <s v="1"/>
    <s v="NG"/>
    <n v="50"/>
    <x v="2"/>
    <x v="1"/>
    <s v="not found"/>
    <s v="not found"/>
    <s v="not found"/>
    <m/>
    <x v="43"/>
    <m/>
    <m/>
    <m/>
    <n v="31.104199999999999"/>
    <n v="46.362499999999997"/>
    <s v="approximate"/>
    <s v="Nasiriyah"/>
    <m/>
    <m/>
    <s v="Dhi Qar"/>
    <x v="2"/>
    <s v="Western Asia"/>
    <m/>
    <m/>
    <m/>
    <m/>
    <m/>
    <s v="power"/>
    <s v="1078720"/>
    <n v="1313725"/>
    <s v="L407769"/>
    <s v="G410297"/>
  </r>
  <r>
    <s v="https://www.gem.wiki/Dhi_Qar_power_station"/>
    <x v="79"/>
    <s v="Dhi Qar power station"/>
    <m/>
    <s v="2"/>
    <s v="NG"/>
    <n v="50"/>
    <x v="2"/>
    <x v="1"/>
    <s v="not found"/>
    <s v="not found"/>
    <s v="not found"/>
    <m/>
    <x v="43"/>
    <m/>
    <m/>
    <m/>
    <n v="31.104199999999999"/>
    <n v="46.362499999999997"/>
    <s v="approximate"/>
    <s v="Nasiriyah"/>
    <m/>
    <m/>
    <s v="Dhi Qar"/>
    <x v="2"/>
    <s v="Western Asia"/>
    <m/>
    <m/>
    <m/>
    <m/>
    <m/>
    <s v="power"/>
    <s v="1078720"/>
    <n v="1313726"/>
    <s v="L407769"/>
    <s v="G410296"/>
  </r>
  <r>
    <s v="https://www.gem.wiki/Dhi_Qar_power_station"/>
    <x v="79"/>
    <s v="Dhi Qar power station"/>
    <m/>
    <s v="3"/>
    <s v="NG"/>
    <n v="50"/>
    <x v="2"/>
    <x v="1"/>
    <s v="not found"/>
    <s v="not found"/>
    <s v="not found"/>
    <m/>
    <x v="43"/>
    <m/>
    <m/>
    <m/>
    <n v="31.104199999999999"/>
    <n v="46.362499999999997"/>
    <s v="approximate"/>
    <s v="Nasiriyah"/>
    <m/>
    <m/>
    <s v="Dhi Qar"/>
    <x v="2"/>
    <s v="Western Asia"/>
    <m/>
    <m/>
    <m/>
    <m/>
    <m/>
    <s v="power"/>
    <s v="1078720"/>
    <n v="1313727"/>
    <s v="L407769"/>
    <s v="G410295"/>
  </r>
  <r>
    <s v="https://www.gem.wiki/Dhi_Qar_power_station"/>
    <x v="79"/>
    <s v="Dhi Qar power station"/>
    <m/>
    <s v="4"/>
    <s v="NG"/>
    <n v="50"/>
    <x v="2"/>
    <x v="1"/>
    <s v="not found"/>
    <s v="not found"/>
    <s v="not found"/>
    <m/>
    <x v="43"/>
    <m/>
    <m/>
    <m/>
    <n v="31.104199999999999"/>
    <n v="46.362499999999997"/>
    <s v="approximate"/>
    <s v="Nasiriyah"/>
    <m/>
    <m/>
    <s v="Dhi Qar"/>
    <x v="2"/>
    <s v="Western Asia"/>
    <m/>
    <m/>
    <m/>
    <m/>
    <m/>
    <s v="power"/>
    <s v="1078720"/>
    <n v="1313728"/>
    <s v="L407769"/>
    <s v="G410294"/>
  </r>
  <r>
    <s v="https://www.gem.wiki/Dhi_Qar_power_station"/>
    <x v="79"/>
    <s v="Dhi Qar power station"/>
    <m/>
    <s v="5"/>
    <s v="NG"/>
    <n v="50"/>
    <x v="2"/>
    <x v="1"/>
    <s v="not found"/>
    <s v="not found"/>
    <s v="not found"/>
    <m/>
    <x v="43"/>
    <m/>
    <m/>
    <m/>
    <n v="31.104199999999999"/>
    <n v="46.362499999999997"/>
    <s v="approximate"/>
    <s v="Nasiriyah"/>
    <m/>
    <m/>
    <s v="Dhi Qar"/>
    <x v="2"/>
    <s v="Western Asia"/>
    <m/>
    <m/>
    <m/>
    <m/>
    <m/>
    <s v="power"/>
    <s v="1078720"/>
    <n v="1313729"/>
    <s v="L407769"/>
    <s v="G410293"/>
  </r>
  <r>
    <s v="https://www.gem.wiki/Dhi_Qar_power_station"/>
    <x v="79"/>
    <s v="Dhi Qar power station"/>
    <m/>
    <s v="6"/>
    <s v="NG"/>
    <n v="50"/>
    <x v="2"/>
    <x v="1"/>
    <s v="not found"/>
    <s v="not found"/>
    <s v="not found"/>
    <m/>
    <x v="43"/>
    <m/>
    <m/>
    <m/>
    <n v="31.104199999999999"/>
    <n v="46.362499999999997"/>
    <s v="approximate"/>
    <s v="Nasiriyah"/>
    <m/>
    <m/>
    <s v="Dhi Qar"/>
    <x v="2"/>
    <s v="Western Asia"/>
    <m/>
    <m/>
    <m/>
    <m/>
    <m/>
    <s v="power"/>
    <s v="1078720"/>
    <n v="1313730"/>
    <s v="L407769"/>
    <s v="G410292"/>
  </r>
  <r>
    <s v="https://www.gem.wiki/Dhi_Qar_power_station"/>
    <x v="79"/>
    <s v="Dhi Qar power station"/>
    <m/>
    <s v="7"/>
    <s v="NG"/>
    <n v="50"/>
    <x v="2"/>
    <x v="1"/>
    <s v="not found"/>
    <s v="not found"/>
    <s v="not found"/>
    <m/>
    <x v="43"/>
    <m/>
    <m/>
    <m/>
    <n v="31.104199999999999"/>
    <n v="46.362499999999997"/>
    <s v="approximate"/>
    <s v="Nasiriyah"/>
    <m/>
    <m/>
    <s v="Dhi Qar"/>
    <x v="2"/>
    <s v="Western Asia"/>
    <m/>
    <m/>
    <m/>
    <m/>
    <m/>
    <s v="power"/>
    <s v="1078720"/>
    <n v="1313731"/>
    <s v="L407769"/>
    <s v="G410291"/>
  </r>
  <r>
    <s v="https://www.gem.wiki/Dhi_Qar_power_station"/>
    <x v="79"/>
    <s v="Dhi Qar power station"/>
    <m/>
    <s v="8"/>
    <s v="NG"/>
    <n v="50"/>
    <x v="2"/>
    <x v="1"/>
    <s v="not found"/>
    <s v="not found"/>
    <s v="not found"/>
    <m/>
    <x v="43"/>
    <m/>
    <m/>
    <m/>
    <n v="31.104199999999999"/>
    <n v="46.362499999999997"/>
    <s v="approximate"/>
    <s v="Nasiriyah"/>
    <m/>
    <m/>
    <s v="Dhi Qar"/>
    <x v="2"/>
    <s v="Western Asia"/>
    <m/>
    <m/>
    <m/>
    <m/>
    <m/>
    <s v="power"/>
    <s v="1078720"/>
    <n v="1313732"/>
    <s v="L407769"/>
    <s v="G410290"/>
  </r>
  <r>
    <s v="https://www.gem.wiki/Dhi_Qar_power_station"/>
    <x v="79"/>
    <s v="Dhi Qar power station"/>
    <m/>
    <s v="9"/>
    <s v="NG"/>
    <n v="50"/>
    <x v="2"/>
    <x v="1"/>
    <s v="not found"/>
    <s v="not found"/>
    <s v="not found"/>
    <m/>
    <x v="43"/>
    <m/>
    <m/>
    <m/>
    <n v="31.104199999999999"/>
    <n v="46.362499999999997"/>
    <s v="approximate"/>
    <s v="Nasiriyah"/>
    <m/>
    <m/>
    <s v="Dhi Qar"/>
    <x v="2"/>
    <s v="Western Asia"/>
    <m/>
    <m/>
    <m/>
    <s v="power"/>
    <s v="Oil &amp; Refining"/>
    <s v="power"/>
    <s v="1078720"/>
    <n v="1313733"/>
    <s v="L407769"/>
    <s v="G410289"/>
  </r>
  <r>
    <s v="https://www.gem.wiki/Dibis_power_station"/>
    <x v="79"/>
    <s v="Dibis power station"/>
    <s v="محطة كهرباء الدبس الغازية"/>
    <s v="1-1"/>
    <s v="NG"/>
    <n v="169"/>
    <x v="0"/>
    <x v="1"/>
    <s v="not found"/>
    <s v="not found"/>
    <s v="not found"/>
    <m/>
    <x v="43"/>
    <m/>
    <m/>
    <m/>
    <n v="35.681507000000003"/>
    <n v="44.066305"/>
    <s v="exact"/>
    <s v="Dibis"/>
    <m/>
    <s v="Dibis"/>
    <s v="Kirkuk"/>
    <x v="2"/>
    <s v="Western Asia"/>
    <s v="WRI: WRI1008695"/>
    <m/>
    <s v="Dibs"/>
    <s v="power"/>
    <s v="Oil &amp; Refining"/>
    <s v="power"/>
    <s v="1070150"/>
    <m/>
    <s v="L406120"/>
    <s v="G407786"/>
  </r>
  <r>
    <s v="https://www.gem.wiki/Dibis_power_station"/>
    <x v="79"/>
    <s v="Dibis power station"/>
    <s v="محطة كهرباء الدبس الغازية"/>
    <s v="1-2"/>
    <s v="NG"/>
    <n v="169"/>
    <x v="0"/>
    <x v="1"/>
    <s v="not found"/>
    <s v="not found"/>
    <s v="not found"/>
    <m/>
    <x v="43"/>
    <m/>
    <m/>
    <m/>
    <n v="35.681507000000003"/>
    <n v="44.066305"/>
    <s v="exact"/>
    <s v="Dibis"/>
    <m/>
    <s v="Dibis"/>
    <s v="Kirkuk"/>
    <x v="2"/>
    <s v="Western Asia"/>
    <s v="WRI: WRI1008695"/>
    <m/>
    <s v="Dibs"/>
    <s v="power"/>
    <s v="Oil &amp; Refining"/>
    <s v="power"/>
    <s v="1070150"/>
    <m/>
    <s v="L406120"/>
    <s v="G407785"/>
  </r>
  <r>
    <s v="https://www.gem.wiki/Dibis_power_station"/>
    <x v="79"/>
    <s v="Dibis power station"/>
    <s v="محطة كهرباء الدبس الغازية"/>
    <s v="1-3"/>
    <s v="WSTH-NG"/>
    <n v="169"/>
    <x v="2"/>
    <x v="3"/>
    <s v="not found"/>
    <s v="not found"/>
    <s v="not found"/>
    <m/>
    <x v="43"/>
    <m/>
    <m/>
    <m/>
    <n v="35.681507000000003"/>
    <n v="44.066305"/>
    <s v="exact"/>
    <s v="Dibis"/>
    <m/>
    <s v="Dibis"/>
    <s v="Kirkuk"/>
    <x v="2"/>
    <s v="Western Asia"/>
    <s v="WRI: WRI1008695"/>
    <m/>
    <s v="Dibs"/>
    <s v="power"/>
    <s v="Oil &amp; Refining"/>
    <s v="power"/>
    <s v="1070150"/>
    <m/>
    <s v="L406120"/>
    <s v="G411622"/>
  </r>
  <r>
    <s v="https://www.gem.wiki/Diwaniyah_power_station"/>
    <x v="79"/>
    <s v="Diwaniyah power station"/>
    <s v="محطة كهرباء الديوانيه الغازيه"/>
    <s v="1"/>
    <s v="NG/D"/>
    <n v="125"/>
    <x v="0"/>
    <x v="1"/>
    <s v="not found"/>
    <s v="not found"/>
    <s v="not found"/>
    <m/>
    <x v="13"/>
    <m/>
    <m/>
    <m/>
    <n v="31.979510000000001"/>
    <n v="44.693280000000001"/>
    <s v="exact"/>
    <s v="Diwaniyah"/>
    <m/>
    <m/>
    <s v="Qādisiyyah"/>
    <x v="2"/>
    <s v="Western Asia"/>
    <m/>
    <m/>
    <s v="Diwaneya, Al-Diwaniya"/>
    <m/>
    <m/>
    <s v="power"/>
    <s v="1079016"/>
    <n v="1221128"/>
    <s v="L406121"/>
    <s v="G407782"/>
  </r>
  <r>
    <s v="https://www.gem.wiki/Diwaniyah_power_station"/>
    <x v="79"/>
    <s v="Diwaniyah power station"/>
    <s v="محطة كهرباء الديوانيه الغازيه"/>
    <s v="2"/>
    <s v="NG/D"/>
    <n v="125"/>
    <x v="0"/>
    <x v="1"/>
    <s v="not found"/>
    <s v="not found"/>
    <s v="not found"/>
    <m/>
    <x v="13"/>
    <m/>
    <m/>
    <m/>
    <n v="31.979510000000001"/>
    <n v="44.693280000000001"/>
    <s v="exact"/>
    <s v="Diwaniyah"/>
    <m/>
    <m/>
    <s v="Qādisiyyah"/>
    <x v="2"/>
    <s v="Western Asia"/>
    <m/>
    <m/>
    <s v="Diwaneya, Al-Diwaniya"/>
    <m/>
    <m/>
    <s v="power"/>
    <s v="1079016"/>
    <n v="1221129"/>
    <s v="L406121"/>
    <s v="G407781"/>
  </r>
  <r>
    <s v="https://www.gem.wiki/Diwaniyah_power_station"/>
    <x v="79"/>
    <s v="Diwaniyah power station"/>
    <s v="محطة كهرباء الديوانيه الغازيه"/>
    <s v="3"/>
    <s v="NG/D"/>
    <n v="125"/>
    <x v="0"/>
    <x v="1"/>
    <s v="not found"/>
    <s v="not found"/>
    <s v="not found"/>
    <m/>
    <x v="13"/>
    <m/>
    <m/>
    <m/>
    <n v="31.979510000000001"/>
    <n v="44.693280000000001"/>
    <s v="exact"/>
    <s v="Diwaniyah"/>
    <m/>
    <m/>
    <s v="Qādisiyyah"/>
    <x v="2"/>
    <s v="Western Asia"/>
    <m/>
    <m/>
    <s v="Diwaneya, Al-Diwaniya"/>
    <m/>
    <m/>
    <s v="power"/>
    <s v="1079016"/>
    <n v="1221130"/>
    <s v="L406121"/>
    <s v="G407780"/>
  </r>
  <r>
    <s v="https://www.gem.wiki/Diwaniyah_power_station"/>
    <x v="79"/>
    <s v="Diwaniyah power station"/>
    <s v="محطة كهرباء الديوانيه الغازيه"/>
    <s v="4"/>
    <s v="NG/D"/>
    <n v="125"/>
    <x v="0"/>
    <x v="1"/>
    <s v="not found"/>
    <s v="not found"/>
    <s v="not found"/>
    <m/>
    <x v="13"/>
    <m/>
    <m/>
    <m/>
    <n v="31.979510000000001"/>
    <n v="44.693280000000001"/>
    <s v="exact"/>
    <s v="Diwaniyah"/>
    <m/>
    <m/>
    <s v="Qādisiyyah"/>
    <x v="2"/>
    <s v="Western Asia"/>
    <m/>
    <m/>
    <s v="Diwaneya, Al-Diwaniya"/>
    <m/>
    <m/>
    <s v="power"/>
    <s v="1079016"/>
    <n v="1221131"/>
    <s v="L406121"/>
    <s v="G407779"/>
  </r>
  <r>
    <s v="https://www.gem.wiki/Diwaniyah_power_station"/>
    <x v="79"/>
    <s v="Diwaniyah power station"/>
    <s v="محطة كهرباء الديوانيه الغازيه"/>
    <s v="ST1"/>
    <s v="WSTH-NG"/>
    <n v="250"/>
    <x v="2"/>
    <x v="3"/>
    <s v="not found"/>
    <s v="not found"/>
    <s v="not found"/>
    <m/>
    <x v="43"/>
    <m/>
    <m/>
    <m/>
    <n v="31.979510000000001"/>
    <n v="44.693280000000001"/>
    <s v="exact"/>
    <s v="Diwaniyah"/>
    <m/>
    <m/>
    <s v="Qādisiyyah"/>
    <x v="2"/>
    <s v="Western Asia"/>
    <m/>
    <m/>
    <s v="Diwaneya, Al-Diwaniya"/>
    <m/>
    <m/>
    <s v="power"/>
    <s v="1079016"/>
    <n v="1244166"/>
    <s v="L406121"/>
    <s v="G407778"/>
  </r>
  <r>
    <s v="https://www.gem.wiki/Duhok_power_station"/>
    <x v="79"/>
    <s v="Duhok power station"/>
    <s v="محطة كهرباء دهوك الغازية، محطة كهرباء كواشي"/>
    <s v="1"/>
    <s v="NG/D"/>
    <n v="125"/>
    <x v="0"/>
    <x v="1"/>
    <s v="not found"/>
    <s v="not found"/>
    <s v="not found"/>
    <m/>
    <x v="22"/>
    <m/>
    <m/>
    <m/>
    <n v="36.946565999999997"/>
    <n v="42.781602999999997"/>
    <s v="exact"/>
    <s v="Gawasha"/>
    <m/>
    <s v="Dohuk"/>
    <s v="Kurdistan"/>
    <x v="2"/>
    <s v="Western Asia"/>
    <s v="WRI: WRI1008708"/>
    <m/>
    <s v="Dohuk, kwashe power plant"/>
    <m/>
    <m/>
    <s v="power"/>
    <s v="1078202"/>
    <n v="1219618"/>
    <s v="L406123"/>
    <s v="G407777"/>
  </r>
  <r>
    <s v="https://www.gem.wiki/Duhok_power_station"/>
    <x v="79"/>
    <s v="Duhok power station"/>
    <s v="محطة كهرباء دهوك الغازية، محطة كهرباء كواشي"/>
    <s v="2"/>
    <s v="NG/D"/>
    <n v="125"/>
    <x v="0"/>
    <x v="1"/>
    <s v="not found"/>
    <s v="not found"/>
    <s v="not found"/>
    <m/>
    <x v="22"/>
    <m/>
    <m/>
    <m/>
    <n v="36.946565999999997"/>
    <n v="42.781602999999997"/>
    <s v="exact"/>
    <s v="Gawasha"/>
    <m/>
    <s v="Dohuk"/>
    <s v="Kurdistan"/>
    <x v="2"/>
    <s v="Western Asia"/>
    <s v="WRI: WRI1008708"/>
    <m/>
    <s v="Dohuk, kwashe power plant"/>
    <m/>
    <m/>
    <s v="power"/>
    <s v="1078202"/>
    <n v="1223745"/>
    <s v="L406123"/>
    <s v="G407776"/>
  </r>
  <r>
    <s v="https://www.gem.wiki/Duhok_power_station"/>
    <x v="79"/>
    <s v="Duhok power station"/>
    <s v="محطة كهرباء دهوك الغازية، محطة كهرباء كواشي"/>
    <s v="3"/>
    <s v="NG/D"/>
    <n v="125"/>
    <x v="0"/>
    <x v="1"/>
    <s v="not found"/>
    <s v="not found"/>
    <s v="not found"/>
    <m/>
    <x v="22"/>
    <m/>
    <m/>
    <m/>
    <n v="36.946565999999997"/>
    <n v="42.781602999999997"/>
    <s v="exact"/>
    <s v="Gawasha"/>
    <m/>
    <s v="Dohuk"/>
    <s v="Kurdistan"/>
    <x v="2"/>
    <s v="Western Asia"/>
    <s v="WRI: WRI1008708"/>
    <m/>
    <s v="Dohuk, kwashe power plant"/>
    <m/>
    <m/>
    <s v="power"/>
    <s v="1078202"/>
    <n v="1223746"/>
    <s v="L406123"/>
    <s v="G407775"/>
  </r>
  <r>
    <s v="https://www.gem.wiki/Duhok_power_station"/>
    <x v="79"/>
    <s v="Duhok power station"/>
    <s v="محطة كهرباء دهوك الغازية، محطة كهرباء كواشي"/>
    <s v="4"/>
    <s v="NG/D"/>
    <n v="125"/>
    <x v="0"/>
    <x v="1"/>
    <s v="not found"/>
    <s v="not found"/>
    <s v="not found"/>
    <m/>
    <x v="22"/>
    <m/>
    <m/>
    <m/>
    <n v="36.946565999999997"/>
    <n v="42.781602999999997"/>
    <s v="exact"/>
    <s v="Gawasha"/>
    <m/>
    <s v="Dohuk"/>
    <s v="Kurdistan"/>
    <x v="2"/>
    <s v="Western Asia"/>
    <s v="WRI: WRI1008708"/>
    <m/>
    <s v="Dohuk, kwashe power plant"/>
    <m/>
    <m/>
    <s v="power"/>
    <s v="1078202"/>
    <n v="1223747"/>
    <s v="L406123"/>
    <s v="G407774"/>
  </r>
  <r>
    <s v="https://www.gem.wiki/Duhok_power_station"/>
    <x v="79"/>
    <s v="Duhok power station"/>
    <s v="محطة كهرباء دهوك الغازية، محطة كهرباء كواشي"/>
    <s v="5"/>
    <s v="NG/D"/>
    <n v="125"/>
    <x v="0"/>
    <x v="1"/>
    <s v="not found"/>
    <s v="not found"/>
    <s v="not found"/>
    <m/>
    <x v="22"/>
    <m/>
    <m/>
    <m/>
    <n v="36.946565999999997"/>
    <n v="42.781602999999997"/>
    <s v="exact"/>
    <s v="Gawasha"/>
    <m/>
    <s v="Dohuk"/>
    <s v="Kurdistan"/>
    <x v="2"/>
    <s v="Western Asia"/>
    <s v="WRI: WRI1008708"/>
    <m/>
    <s v="Dohuk, kwashe power plant"/>
    <m/>
    <m/>
    <s v="power"/>
    <s v="1078202"/>
    <n v="1280019"/>
    <s v="L406123"/>
    <s v="G407773"/>
  </r>
  <r>
    <s v="https://www.gem.wiki/Duhok_power_station"/>
    <x v="79"/>
    <s v="Duhok power station"/>
    <s v="محطة كهرباء دهوك الغازية، محطة كهرباء كواشي"/>
    <s v="6"/>
    <s v="NG/D"/>
    <n v="125"/>
    <x v="0"/>
    <x v="1"/>
    <s v="not found"/>
    <s v="not found"/>
    <s v="not found"/>
    <m/>
    <x v="22"/>
    <m/>
    <m/>
    <m/>
    <n v="36.946565999999997"/>
    <n v="42.781602999999997"/>
    <s v="exact"/>
    <s v="Gawasha"/>
    <m/>
    <s v="Dohuk"/>
    <s v="Kurdistan"/>
    <x v="2"/>
    <s v="Western Asia"/>
    <s v="WRI: WRI1008708"/>
    <m/>
    <s v="Dohuk, kwashe power plant"/>
    <m/>
    <m/>
    <s v="power"/>
    <s v="1078202"/>
    <n v="1280020"/>
    <s v="L406123"/>
    <s v="G407772"/>
  </r>
  <r>
    <s v="https://www.gem.wiki/Duhok_power_station"/>
    <x v="79"/>
    <s v="Duhok power station"/>
    <s v="محطة كهرباء دهوك الغازية، محطة كهرباء كواشي"/>
    <s v="7"/>
    <s v="NG/D"/>
    <n v="125"/>
    <x v="0"/>
    <x v="1"/>
    <s v="not found"/>
    <s v="not found"/>
    <s v="not found"/>
    <m/>
    <x v="22"/>
    <m/>
    <m/>
    <m/>
    <n v="36.946565999999997"/>
    <n v="42.781602999999997"/>
    <s v="exact"/>
    <s v="Gawasha"/>
    <m/>
    <s v="Dohuk"/>
    <s v="Kurdistan"/>
    <x v="2"/>
    <s v="Western Asia"/>
    <s v="WRI: WRI1008708"/>
    <m/>
    <s v="Dohuk, kwashe power plant"/>
    <m/>
    <m/>
    <s v="power"/>
    <s v="1078202"/>
    <n v="1280021"/>
    <s v="L406123"/>
    <s v="G407771"/>
  </r>
  <r>
    <s v="https://www.gem.wiki/Duhok_power_station"/>
    <x v="79"/>
    <s v="Duhok power station"/>
    <s v="محطة كهرباء دهوك الغازية، محطة كهرباء كواشي"/>
    <s v="8"/>
    <s v="NG/D"/>
    <n v="125"/>
    <x v="0"/>
    <x v="1"/>
    <s v="not found"/>
    <s v="not found"/>
    <s v="not found"/>
    <m/>
    <x v="22"/>
    <m/>
    <m/>
    <m/>
    <n v="36.946565999999997"/>
    <n v="42.781602999999997"/>
    <s v="exact"/>
    <s v="Gawasha"/>
    <m/>
    <s v="Dohuk"/>
    <s v="Kurdistan"/>
    <x v="2"/>
    <s v="Western Asia"/>
    <s v="WRI: WRI1008708"/>
    <m/>
    <s v="Dohuk, kwashe power plant"/>
    <m/>
    <m/>
    <s v="power"/>
    <s v="1078202"/>
    <n v="1280022"/>
    <s v="L406123"/>
    <s v="G407770"/>
  </r>
  <r>
    <s v="https://www.gem.wiki/Duhok_power_station"/>
    <x v="79"/>
    <s v="Duhok power station"/>
    <s v="محطة كهرباء دهوك الغازية، محطة كهرباء كواشي"/>
    <s v="ST1"/>
    <s v="WSTH-NG"/>
    <n v="250"/>
    <x v="5"/>
    <x v="3"/>
    <s v="not found"/>
    <s v="not found"/>
    <s v="not found"/>
    <m/>
    <x v="45"/>
    <m/>
    <m/>
    <m/>
    <n v="36.946565999999997"/>
    <n v="42.781602999999997"/>
    <s v="exact"/>
    <s v="Gawasha"/>
    <m/>
    <s v="Dohuk"/>
    <s v="Kurdistan"/>
    <x v="2"/>
    <s v="Western Asia"/>
    <s v="WRI: WRI1008708"/>
    <m/>
    <s v="Dohuk, kwashe power plant"/>
    <m/>
    <m/>
    <s v="power"/>
    <s v="1078202"/>
    <m/>
    <s v="L406123"/>
    <s v="G407769"/>
  </r>
  <r>
    <s v="https://www.gem.wiki/Duhok_power_station"/>
    <x v="79"/>
    <s v="Duhok power station"/>
    <s v="محطة كهرباء دهوك الغازية، محطة كهرباء كواشي"/>
    <s v="ST2"/>
    <s v="WSTH-NG"/>
    <n v="250"/>
    <x v="5"/>
    <x v="3"/>
    <s v="not found"/>
    <s v="not found"/>
    <s v="not found"/>
    <m/>
    <x v="45"/>
    <m/>
    <m/>
    <m/>
    <n v="36.946565999999997"/>
    <n v="42.781602999999997"/>
    <s v="exact"/>
    <s v="Gawasha"/>
    <m/>
    <s v="Dohuk"/>
    <s v="Kurdistan"/>
    <x v="2"/>
    <s v="Western Asia"/>
    <s v="WRI: WRI1008708"/>
    <m/>
    <s v="Dohuk, kwashe power plant"/>
    <m/>
    <m/>
    <s v="power"/>
    <s v="1078202"/>
    <m/>
    <s v="L406123"/>
    <s v="G411621"/>
  </r>
  <r>
    <s v="https://www.gem.wiki/East_Al_Diwaniyah_Diesel_power_station"/>
    <x v="79"/>
    <s v="East Al Diwaniyah Diesel power station"/>
    <s v="محطة كهرباء ديزلات شرق الديوانية"/>
    <s v="1"/>
    <s v="FO/D"/>
    <n v="218.4"/>
    <x v="0"/>
    <x v="4"/>
    <s v="not found"/>
    <s v="not found"/>
    <s v="not found"/>
    <m/>
    <x v="43"/>
    <m/>
    <m/>
    <m/>
    <n v="32.018588999999999"/>
    <n v="44.928891"/>
    <s v="approximate"/>
    <s v="Al Diwaniyah"/>
    <m/>
    <m/>
    <s v="Al Diwaniyah"/>
    <x v="2"/>
    <s v="Western Asia"/>
    <m/>
    <m/>
    <m/>
    <m/>
    <m/>
    <s v="power"/>
    <s v="1092363"/>
    <n v="1244165"/>
    <s v="L408192"/>
    <s v="G411620"/>
  </r>
  <r>
    <s v="https://www.gem.wiki/East_Karbla_Diesel_power_station"/>
    <x v="79"/>
    <s v="East Karbla Diesel power station"/>
    <s v="محطة كهرباء ديزلات شرق كربلاء"/>
    <s v="1"/>
    <s v="FO/D"/>
    <n v="300"/>
    <x v="0"/>
    <x v="4"/>
    <s v="not found"/>
    <s v="not found"/>
    <s v="not found"/>
    <m/>
    <x v="43"/>
    <m/>
    <m/>
    <m/>
    <n v="32.644815000000001"/>
    <n v="43.993679"/>
    <s v="approximate"/>
    <s v="Al Gamaliah"/>
    <m/>
    <m/>
    <s v="Karbala"/>
    <x v="2"/>
    <s v="Western Asia"/>
    <m/>
    <m/>
    <m/>
    <m/>
    <m/>
    <s v="power"/>
    <m/>
    <m/>
    <s v="L408191"/>
    <s v="G411619"/>
  </r>
  <r>
    <s v="https://www.gem.wiki/Erbil_power_station"/>
    <x v="79"/>
    <s v="Erbil power station"/>
    <s v="محطة كهرباء اربيل, محطة كهرباء اربيل الغازية"/>
    <s v="1"/>
    <s v="NG/D"/>
    <n v="750"/>
    <x v="0"/>
    <x v="0"/>
    <s v="not found"/>
    <s v="not found"/>
    <s v="not found"/>
    <m/>
    <x v="39"/>
    <m/>
    <m/>
    <m/>
    <n v="36.007869999999997"/>
    <n v="43.917326000000003"/>
    <s v="exact"/>
    <s v="Perdawd"/>
    <m/>
    <s v="Erbil"/>
    <s v="Kurdistan"/>
    <x v="2"/>
    <s v="Western Asia"/>
    <s v="WRI: WRI1008700"/>
    <m/>
    <m/>
    <s v="power"/>
    <m/>
    <s v="power"/>
    <s v="1075097"/>
    <s v="1214338, 1219615, 1219616, 1219617, 1235463"/>
    <s v="L406124"/>
    <s v="G407768"/>
  </r>
  <r>
    <s v="https://www.gem.wiki/Erbil_power_station"/>
    <x v="79"/>
    <s v="Erbil power station"/>
    <s v="محطة كهرباء اربيل, محطة كهرباء اربيل الغازية"/>
    <s v="2"/>
    <s v="NG/D"/>
    <n v="750"/>
    <x v="0"/>
    <x v="0"/>
    <s v="not found"/>
    <s v="not found"/>
    <s v="not found"/>
    <m/>
    <x v="39"/>
    <m/>
    <m/>
    <m/>
    <n v="36.007869999999997"/>
    <n v="43.917326000000003"/>
    <s v="exact"/>
    <s v="Perdawd"/>
    <m/>
    <s v="Erbil"/>
    <s v="Kurdistan"/>
    <x v="2"/>
    <s v="Western Asia"/>
    <s v="WRI: WRI1008700"/>
    <m/>
    <m/>
    <s v="power"/>
    <m/>
    <s v="power"/>
    <s v="1075097"/>
    <s v="1230626, 1230627, 1230628, 1235462, 1235464"/>
    <s v="L406124"/>
    <s v="G407767"/>
  </r>
  <r>
    <s v="https://www.gem.wiki/Haditha_power_station"/>
    <x v="79"/>
    <s v="Haditha power station"/>
    <s v="محطة كهرباء ديزلات حديثه , محطة كهرباء ديزلات مخلص كافي"/>
    <s v="1"/>
    <s v="HFO"/>
    <n v="230"/>
    <x v="0"/>
    <x v="4"/>
    <s v="not found"/>
    <s v="not found"/>
    <s v="not found"/>
    <m/>
    <x v="39"/>
    <m/>
    <m/>
    <m/>
    <n v="32.461722999999999"/>
    <n v="41.408647000000002"/>
    <s v="approximate"/>
    <s v="AL Anbar"/>
    <m/>
    <m/>
    <s v="AL Anbar"/>
    <x v="2"/>
    <s v="Western Asia"/>
    <m/>
    <m/>
    <s v="Mukhliss kafi power station"/>
    <m/>
    <m/>
    <s v="power"/>
    <s v="1102775"/>
    <n v="1260966"/>
    <s v="L408193"/>
    <s v="G411618"/>
  </r>
  <r>
    <s v="https://www.gem.wiki/Halfaya_power_station"/>
    <x v="79"/>
    <s v="Halfaya power station"/>
    <s v="محطة كهرباء حلفايا"/>
    <s v="1"/>
    <s v="NG"/>
    <n v="150"/>
    <x v="4"/>
    <x v="1"/>
    <s v="not found"/>
    <s v="not found"/>
    <s v="not found"/>
    <m/>
    <x v="45"/>
    <m/>
    <m/>
    <m/>
    <n v="31.827908000000001"/>
    <n v="47.422192000000003"/>
    <s v="approximate"/>
    <s v="Halfaya Oil Field"/>
    <m/>
    <m/>
    <s v="Al Amarah"/>
    <x v="2"/>
    <s v="Western Asia"/>
    <m/>
    <m/>
    <m/>
    <m/>
    <m/>
    <m/>
    <s v="1088833"/>
    <s v="1288948, 1288949, 1288950"/>
    <s v="L408279"/>
    <s v="G411617"/>
  </r>
  <r>
    <s v="https://www.gem.wiki/Haritha_power_station"/>
    <x v="79"/>
    <s v="Haritha power station"/>
    <s v="محطة كهرباء الهارثة"/>
    <s v="1"/>
    <s v="NG/CR"/>
    <n v="200"/>
    <x v="0"/>
    <x v="3"/>
    <s v="not found"/>
    <s v="not found"/>
    <s v="not found"/>
    <m/>
    <x v="76"/>
    <m/>
    <m/>
    <m/>
    <n v="30.677489999999999"/>
    <n v="47.754375000000003"/>
    <s v="exact"/>
    <s v="Al-Hartha"/>
    <m/>
    <m/>
    <s v="Basrah"/>
    <x v="2"/>
    <s v="Western Asia"/>
    <s v="WRI: WRI1008715"/>
    <m/>
    <s v="Al-Hartha, Al-Haritha Thermal Power Plant, Hartha"/>
    <s v="power"/>
    <s v="Other"/>
    <s v="power"/>
    <s v="1030237"/>
    <n v="1118717"/>
    <s v="L406125"/>
    <s v="G407766"/>
  </r>
  <r>
    <s v="https://www.gem.wiki/Haritha_power_station"/>
    <x v="79"/>
    <s v="Haritha power station"/>
    <s v="محطة كهرباء الهارثة"/>
    <s v="2"/>
    <s v="NG/CR"/>
    <n v="200"/>
    <x v="7"/>
    <x v="3"/>
    <s v="not found"/>
    <s v="not found"/>
    <s v="not found"/>
    <m/>
    <x v="76"/>
    <m/>
    <m/>
    <m/>
    <n v="30.677489999999999"/>
    <n v="47.754375000000003"/>
    <s v="exact"/>
    <s v="Al-Hartha"/>
    <m/>
    <m/>
    <s v="Basrah"/>
    <x v="2"/>
    <s v="Western Asia"/>
    <s v="WRI: WRI1008715"/>
    <m/>
    <s v="Al-Hartha, Al-Haritha Thermal Power Plant, Hartha"/>
    <s v="power"/>
    <s v="Other"/>
    <s v="power"/>
    <s v="1030237"/>
    <n v="1118718"/>
    <s v="L406125"/>
    <s v="G407765"/>
  </r>
  <r>
    <s v="https://www.gem.wiki/Haritha_power_station"/>
    <x v="79"/>
    <s v="Haritha power station"/>
    <s v="محطة كهرباء الهارثة"/>
    <s v="3"/>
    <s v="NG/CR"/>
    <n v="200"/>
    <x v="7"/>
    <x v="3"/>
    <s v="not found"/>
    <s v="not found"/>
    <s v="not found"/>
    <m/>
    <x v="76"/>
    <m/>
    <m/>
    <m/>
    <n v="30.677489999999999"/>
    <n v="47.754375000000003"/>
    <s v="exact"/>
    <s v="Al-Hartha"/>
    <m/>
    <m/>
    <s v="Basrah"/>
    <x v="2"/>
    <s v="Western Asia"/>
    <s v="WRI: WRI1008715"/>
    <m/>
    <s v="Al-Hartha, Al-Haritha Thermal Power Plant, Hartha"/>
    <s v="power"/>
    <s v="Other"/>
    <s v="power"/>
    <s v="1030237"/>
    <n v="1118719"/>
    <s v="L406125"/>
    <s v="G407806"/>
  </r>
  <r>
    <s v="https://www.gem.wiki/Haritha_power_station"/>
    <x v="79"/>
    <s v="Haritha power station"/>
    <s v="محطة كهرباء الهارثة"/>
    <s v="4"/>
    <s v="NG/CR"/>
    <n v="200"/>
    <x v="0"/>
    <x v="3"/>
    <s v="not found"/>
    <s v="not found"/>
    <s v="not found"/>
    <m/>
    <x v="76"/>
    <m/>
    <m/>
    <m/>
    <n v="30.677489999999999"/>
    <n v="47.754375000000003"/>
    <s v="exact"/>
    <s v="Al-Hartha"/>
    <m/>
    <m/>
    <s v="Basrah"/>
    <x v="2"/>
    <s v="Western Asia"/>
    <s v="WRI: WRI1008715"/>
    <m/>
    <s v="Al-Hartha, Al-Haritha Thermal Power Plant, Hartha"/>
    <s v="power"/>
    <s v="Other"/>
    <s v="power"/>
    <s v="1030237"/>
    <n v="1118720"/>
    <s v="L406125"/>
    <s v="G407805"/>
  </r>
  <r>
    <s v="https://www.gem.wiki/Haydariya_power_station"/>
    <x v="79"/>
    <s v="Haydariya power station"/>
    <s v="محطة كهرباء الحيدرية الغازية"/>
    <s v="1-1"/>
    <s v="D/NG/FO"/>
    <n v="125"/>
    <x v="0"/>
    <x v="1"/>
    <s v="not found"/>
    <s v="not found"/>
    <s v="not found"/>
    <m/>
    <x v="22"/>
    <m/>
    <m/>
    <m/>
    <n v="32.232729999999997"/>
    <n v="44.268059999999998"/>
    <s v="exact"/>
    <s v="Hayderiyh"/>
    <m/>
    <m/>
    <s v="Najaf"/>
    <x v="2"/>
    <s v="Western Asia"/>
    <m/>
    <m/>
    <s v="Al-Haydaria, Haydariyah, Heidarieh"/>
    <m/>
    <m/>
    <s v="power"/>
    <s v="1124106"/>
    <n v="1292792"/>
    <s v="L406126"/>
    <s v="G407804"/>
  </r>
  <r>
    <s v="https://www.gem.wiki/Haydariya_power_station"/>
    <x v="79"/>
    <s v="Haydariya power station"/>
    <s v="محطة كهرباء الحيدرية الغازية"/>
    <s v="1-2"/>
    <s v="D/NG/FO"/>
    <n v="125"/>
    <x v="0"/>
    <x v="1"/>
    <s v="not found"/>
    <s v="not found"/>
    <s v="not found"/>
    <m/>
    <x v="22"/>
    <m/>
    <m/>
    <m/>
    <n v="32.232729999999997"/>
    <n v="44.268059999999998"/>
    <s v="exact"/>
    <s v="Hayderiyh"/>
    <m/>
    <m/>
    <s v="Najaf"/>
    <x v="2"/>
    <s v="Western Asia"/>
    <m/>
    <m/>
    <s v="Al-Haydaria, Haydariyah, Heidarieh"/>
    <m/>
    <m/>
    <s v="power"/>
    <s v="1124106"/>
    <n v="1292793"/>
    <s v="L406126"/>
    <s v="G407803"/>
  </r>
  <r>
    <s v="https://www.gem.wiki/Haydariya_power_station"/>
    <x v="79"/>
    <s v="Haydariya power station"/>
    <s v="محطة كهرباء الحيدرية الغازية"/>
    <s v="1-3"/>
    <s v="D/NG/FO"/>
    <n v="125"/>
    <x v="0"/>
    <x v="1"/>
    <s v="not found"/>
    <s v="not found"/>
    <s v="not found"/>
    <m/>
    <x v="22"/>
    <m/>
    <m/>
    <m/>
    <n v="32.232729999999997"/>
    <n v="44.268059999999998"/>
    <s v="exact"/>
    <s v="Hayderiyh"/>
    <m/>
    <m/>
    <s v="Najaf"/>
    <x v="2"/>
    <s v="Western Asia"/>
    <m/>
    <m/>
    <s v="Al-Haydaria, Haydariyah, Heidarieh"/>
    <m/>
    <m/>
    <s v="power"/>
    <s v="1124106"/>
    <n v="1292794"/>
    <s v="L406126"/>
    <s v="G407802"/>
  </r>
  <r>
    <s v="https://www.gem.wiki/Haydariya_power_station"/>
    <x v="79"/>
    <s v="Haydariya power station"/>
    <s v="محطة كهرباء الحيدرية الغازية"/>
    <s v="1-4"/>
    <s v="D/NG/FO"/>
    <n v="125"/>
    <x v="0"/>
    <x v="1"/>
    <s v="not found"/>
    <s v="not found"/>
    <s v="not found"/>
    <m/>
    <x v="22"/>
    <m/>
    <m/>
    <m/>
    <n v="32.232729999999997"/>
    <n v="44.268059999999998"/>
    <s v="exact"/>
    <s v="Hayderiyh"/>
    <m/>
    <m/>
    <s v="Najaf"/>
    <x v="2"/>
    <s v="Western Asia"/>
    <m/>
    <m/>
    <s v="Al-Haydaria, Haydariyah, Heidarieh"/>
    <m/>
    <m/>
    <s v="power"/>
    <s v="1124106"/>
    <n v="1292795"/>
    <s v="L406126"/>
    <s v="G407801"/>
  </r>
  <r>
    <s v="https://www.gem.wiki/Haydariya_power_station"/>
    <x v="79"/>
    <s v="Haydariya power station"/>
    <s v="محطة كهرباء الحيدرية الغازية"/>
    <s v="1-5"/>
    <s v="WSTH-NG"/>
    <n v="250"/>
    <x v="3"/>
    <x v="3"/>
    <s v="not found"/>
    <s v="not found"/>
    <s v="not found"/>
    <m/>
    <x v="43"/>
    <m/>
    <m/>
    <m/>
    <n v="32.232729999999997"/>
    <n v="44.268059999999998"/>
    <s v="exact"/>
    <s v="Hayderiyh"/>
    <m/>
    <m/>
    <s v="Najaf"/>
    <x v="2"/>
    <s v="Western Asia"/>
    <m/>
    <m/>
    <s v="Al-Haydaria, Haydariyah, Heidarieh"/>
    <m/>
    <m/>
    <s v="power"/>
    <s v="1124106"/>
    <n v="1221151"/>
    <s v="L406126"/>
    <s v="G407799"/>
  </r>
  <r>
    <s v="https://www.gem.wiki/Haydariya_power_station"/>
    <x v="79"/>
    <s v="Haydariya power station"/>
    <s v="محطة كهرباء الحيدرية الغازية"/>
    <s v="2-1"/>
    <s v="D/NG/FO"/>
    <n v="162"/>
    <x v="0"/>
    <x v="1"/>
    <s v="not found"/>
    <s v="not found"/>
    <s v="not found"/>
    <m/>
    <x v="2"/>
    <m/>
    <m/>
    <m/>
    <n v="32.232729999999997"/>
    <n v="44.268059999999998"/>
    <s v="exact"/>
    <s v="Hayderiyh"/>
    <m/>
    <m/>
    <s v="Najaf"/>
    <x v="2"/>
    <s v="Western Asia"/>
    <m/>
    <m/>
    <s v="Al-Haydaria, Haydariyah, Heidarieh"/>
    <m/>
    <m/>
    <s v="power"/>
    <s v="1124106"/>
    <n v="1221150"/>
    <s v="L406126"/>
    <s v="G407800"/>
  </r>
  <r>
    <s v="https://www.gem.wiki/Hillah_2_power_station"/>
    <x v="79"/>
    <s v="Hillah 2 power station"/>
    <s v="محطة الحلة الغازية الجديدة, محطة الحلة الغازية الثانية"/>
    <s v="1"/>
    <s v="D/NG/FO"/>
    <n v="125"/>
    <x v="0"/>
    <x v="1"/>
    <s v="not found"/>
    <s v="not found"/>
    <s v="not found"/>
    <m/>
    <x v="39"/>
    <m/>
    <m/>
    <m/>
    <n v="32.543115999999998"/>
    <n v="44.322177000000003"/>
    <s v="exact"/>
    <s v="Hillah"/>
    <m/>
    <m/>
    <s v="Babylon (Babil)"/>
    <x v="2"/>
    <s v="Western Asia"/>
    <m/>
    <m/>
    <m/>
    <m/>
    <m/>
    <s v="power"/>
    <s v="1076746"/>
    <n v="1217178"/>
    <s v="L406127"/>
    <s v="G407798"/>
  </r>
  <r>
    <s v="https://www.gem.wiki/Hillah_2_power_station"/>
    <x v="79"/>
    <s v="Hillah 2 power station"/>
    <s v="محطة الحلة الغازية الجديدة, محطة الحلة الغازية الثانية"/>
    <s v="2"/>
    <s v="D/NG/FO"/>
    <n v="125"/>
    <x v="0"/>
    <x v="1"/>
    <s v="not found"/>
    <s v="not found"/>
    <s v="not found"/>
    <m/>
    <x v="39"/>
    <m/>
    <m/>
    <m/>
    <n v="32.543115999999998"/>
    <n v="44.322177000000003"/>
    <s v="exact"/>
    <s v="Hillah"/>
    <m/>
    <m/>
    <s v="Babylon (Babil)"/>
    <x v="2"/>
    <s v="Western Asia"/>
    <m/>
    <m/>
    <m/>
    <m/>
    <m/>
    <s v="power"/>
    <s v="1076746"/>
    <n v="1221119"/>
    <s v="L406127"/>
    <s v="G407797"/>
  </r>
  <r>
    <s v="https://www.gem.wiki/Hillah_2_power_station"/>
    <x v="79"/>
    <s v="Hillah 2 power station"/>
    <s v="محطة الحلة الغازية الجديدة, محطة الحلة الغازية الثانية"/>
    <s v="3"/>
    <s v="WSTH-NG"/>
    <n v="125"/>
    <x v="2"/>
    <x v="3"/>
    <s v="not found"/>
    <s v="not found"/>
    <s v="not found"/>
    <m/>
    <x v="43"/>
    <m/>
    <m/>
    <m/>
    <n v="32.543115999999998"/>
    <n v="44.322177000000003"/>
    <s v="exact"/>
    <s v="Hillah"/>
    <m/>
    <m/>
    <s v="Babylon (Babil)"/>
    <x v="2"/>
    <s v="Western Asia"/>
    <m/>
    <m/>
    <m/>
    <m/>
    <m/>
    <s v="power"/>
    <s v="1076746"/>
    <m/>
    <s v="L406127"/>
    <s v="G407796"/>
  </r>
  <r>
    <s v="https://www.gem.wiki/Karbala_Cement_Thermal_power_plant"/>
    <x v="79"/>
    <s v="Karbala Cement Thermal power plant"/>
    <s v="محطة كهرباء مصنع اسمنت كربلاء"/>
    <s v="1"/>
    <s v="FO"/>
    <n v="50"/>
    <x v="0"/>
    <x v="5"/>
    <s v="not found"/>
    <s v="not found"/>
    <s v="not found"/>
    <m/>
    <x v="43"/>
    <m/>
    <m/>
    <m/>
    <n v="32.342914"/>
    <n v="43.326774"/>
    <s v="approximate"/>
    <s v="Kerbala"/>
    <m/>
    <m/>
    <s v="Kerbala"/>
    <x v="2"/>
    <s v="Western Asia"/>
    <m/>
    <m/>
    <m/>
    <s v="power"/>
    <s v="Cement &amp; Building"/>
    <m/>
    <s v="1124034"/>
    <n v="1292660"/>
    <s v="L408194"/>
    <s v="G411616"/>
  </r>
  <r>
    <s v="https://www.gem.wiki/Karbala_Gas_power_plant"/>
    <x v="79"/>
    <s v="Karbala Gas power plant"/>
    <s v="محطة كهرباء كربلاء"/>
    <s v="GT1"/>
    <s v="D/NG/CR"/>
    <n v="125"/>
    <x v="0"/>
    <x v="1"/>
    <s v="not found"/>
    <s v="not found"/>
    <s v="not found"/>
    <m/>
    <x v="39"/>
    <m/>
    <m/>
    <m/>
    <n v="32.437631000000003"/>
    <n v="44.126918000000003"/>
    <s v="exact"/>
    <s v="Kerbala"/>
    <m/>
    <m/>
    <s v="Kerbala"/>
    <x v="2"/>
    <s v="Western Asia"/>
    <m/>
    <m/>
    <s v="Karbala City, Kerbala"/>
    <m/>
    <m/>
    <s v="power"/>
    <s v="1089601"/>
    <n v="1229582"/>
    <s v="L406128"/>
    <s v="G407795"/>
  </r>
  <r>
    <s v="https://www.gem.wiki/Karbala_Gas_power_plant"/>
    <x v="79"/>
    <s v="Karbala Gas power plant"/>
    <s v="محطة كهرباء كربلاء"/>
    <s v="GT2"/>
    <s v="D/NG/CR"/>
    <n v="125"/>
    <x v="0"/>
    <x v="1"/>
    <s v="not found"/>
    <s v="not found"/>
    <s v="not found"/>
    <m/>
    <x v="39"/>
    <m/>
    <m/>
    <m/>
    <n v="32.437631000000003"/>
    <n v="44.126918000000003"/>
    <s v="exact"/>
    <s v="Kerbala"/>
    <m/>
    <m/>
    <s v="Kerbala"/>
    <x v="2"/>
    <s v="Western Asia"/>
    <m/>
    <m/>
    <s v="Karbala City, Kerbala"/>
    <m/>
    <m/>
    <s v="power"/>
    <s v="1089601"/>
    <n v="1229583"/>
    <s v="L406128"/>
    <s v="G407794"/>
  </r>
  <r>
    <s v="https://www.gem.wiki/Karbala_Gas_power_plant"/>
    <x v="79"/>
    <s v="Karbala Gas power plant"/>
    <s v="محطة كهرباء كربلاء"/>
    <s v="ST"/>
    <s v="WSTH-NG"/>
    <n v="125"/>
    <x v="2"/>
    <x v="3"/>
    <s v="not found"/>
    <s v="not found"/>
    <s v="not found"/>
    <m/>
    <x v="43"/>
    <m/>
    <m/>
    <m/>
    <n v="32.437631000000003"/>
    <n v="44.126918000000003"/>
    <s v="exact"/>
    <s v="Kerbala"/>
    <m/>
    <m/>
    <s v="Kerbala"/>
    <x v="2"/>
    <s v="Western Asia"/>
    <m/>
    <m/>
    <s v="Karbala City, Kerbala"/>
    <m/>
    <m/>
    <s v="power"/>
    <s v="1089601"/>
    <m/>
    <s v="L406128"/>
    <s v="G407793"/>
  </r>
  <r>
    <s v="https://www.gem.wiki/Khabat_Thermal_Power_Plant"/>
    <x v="79"/>
    <s v="Khabat Thermal Power Plant"/>
    <s v="محطة كهرباء خبات البخارية"/>
    <s v="ST-1"/>
    <s v="D/FO"/>
    <n v="150"/>
    <x v="0"/>
    <x v="3"/>
    <s v="not found"/>
    <s v="not found"/>
    <s v="not found"/>
    <m/>
    <x v="6"/>
    <m/>
    <m/>
    <m/>
    <n v="36.190085000000003"/>
    <n v="43.988706000000001"/>
    <s v="approximate"/>
    <s v="Erbil"/>
    <m/>
    <m/>
    <s v="Kurdistan"/>
    <x v="2"/>
    <s v="Western Asia"/>
    <m/>
    <m/>
    <m/>
    <m/>
    <m/>
    <s v="power"/>
    <s v="1106868"/>
    <n v="1267244"/>
    <s v="L408195"/>
    <s v="G411615"/>
  </r>
  <r>
    <s v="https://www.gem.wiki/Khabat_Thermal_Power_Plant"/>
    <x v="79"/>
    <s v="Khabat Thermal Power Plant"/>
    <s v="محطة كهرباء خبات البخارية"/>
    <s v="ST-2"/>
    <s v="D/FO"/>
    <n v="150"/>
    <x v="0"/>
    <x v="3"/>
    <s v="not found"/>
    <s v="not found"/>
    <s v="not found"/>
    <m/>
    <x v="6"/>
    <m/>
    <m/>
    <m/>
    <n v="36.190085000000003"/>
    <n v="43.988706000000001"/>
    <s v="approximate"/>
    <s v="Erbil"/>
    <m/>
    <m/>
    <s v="Kurdistan"/>
    <x v="2"/>
    <s v="Western Asia"/>
    <m/>
    <m/>
    <m/>
    <m/>
    <m/>
    <s v="power"/>
    <s v="1106868"/>
    <n v="1267245"/>
    <s v="L408195"/>
    <s v="G411614"/>
  </r>
  <r>
    <s v="https://www.gem.wiki/Khor_Al_Zubayr_power_station"/>
    <x v="79"/>
    <s v="Khor Al Zubayr power station"/>
    <s v="محطة كهرباء خور الزبير الغازية"/>
    <s v="1-1"/>
    <s v="NG/FO"/>
    <n v="63"/>
    <x v="0"/>
    <x v="1"/>
    <s v="not found"/>
    <s v="not found"/>
    <s v="not found"/>
    <m/>
    <x v="79"/>
    <m/>
    <m/>
    <m/>
    <n v="30.212928999999999"/>
    <n v="47.817411"/>
    <s v="exact"/>
    <s v="Khor Al Zubair"/>
    <m/>
    <m/>
    <s v="Basrah"/>
    <x v="2"/>
    <s v="Western Asia"/>
    <s v="WRI: WRI1008696"/>
    <m/>
    <s v="Khor el Zubeir, Khor Al Zubair"/>
    <m/>
    <m/>
    <s v="power"/>
    <s v="1030240"/>
    <n v="1124992"/>
    <s v="L406131"/>
    <s v="G407813"/>
  </r>
  <r>
    <s v="https://www.gem.wiki/Khor_Al_Zubayr_power_station"/>
    <x v="79"/>
    <s v="Khor Al Zubayr power station"/>
    <s v="محطة كهرباء خور الزبير الغازية"/>
    <s v="1-2"/>
    <s v="NG/FO"/>
    <n v="63"/>
    <x v="0"/>
    <x v="1"/>
    <s v="not found"/>
    <s v="not found"/>
    <s v="not found"/>
    <m/>
    <x v="79"/>
    <m/>
    <m/>
    <m/>
    <n v="30.212928999999999"/>
    <n v="47.817411"/>
    <s v="exact"/>
    <s v="Khor Al Zubair"/>
    <m/>
    <m/>
    <s v="Basrah"/>
    <x v="2"/>
    <s v="Western Asia"/>
    <s v="WRI: WRI1008696"/>
    <m/>
    <s v="Khor el Zubeir, Khor Al Zubair"/>
    <m/>
    <m/>
    <s v="power"/>
    <s v="1030240"/>
    <n v="1124993"/>
    <s v="L406131"/>
    <s v="G407812"/>
  </r>
  <r>
    <s v="https://www.gem.wiki/Khor_Al_Zubayr_power_station"/>
    <x v="79"/>
    <s v="Khor Al Zubayr power station"/>
    <s v="محطة كهرباء خور الزبير الغازية"/>
    <s v="1-3"/>
    <s v="NG/FO"/>
    <n v="63"/>
    <x v="0"/>
    <x v="1"/>
    <s v="not found"/>
    <s v="not found"/>
    <s v="not found"/>
    <m/>
    <x v="79"/>
    <m/>
    <m/>
    <m/>
    <n v="30.212928999999999"/>
    <n v="47.817411"/>
    <s v="exact"/>
    <s v="Khor Al Zubair"/>
    <m/>
    <m/>
    <s v="Basrah"/>
    <x v="2"/>
    <s v="Western Asia"/>
    <s v="WRI: WRI1008696"/>
    <m/>
    <s v="Khor el Zubeir, Khor Al Zubair"/>
    <m/>
    <m/>
    <s v="power"/>
    <s v="1030240"/>
    <n v="1124994"/>
    <s v="L406131"/>
    <s v="G407811"/>
  </r>
  <r>
    <s v="https://www.gem.wiki/Khor_Al_Zubayr_power_station"/>
    <x v="79"/>
    <s v="Khor Al Zubayr power station"/>
    <s v="محطة كهرباء خور الزبير الغازية"/>
    <s v="1-4"/>
    <s v="NG/FO"/>
    <n v="63"/>
    <x v="0"/>
    <x v="1"/>
    <s v="not found"/>
    <s v="not found"/>
    <s v="not found"/>
    <m/>
    <x v="79"/>
    <m/>
    <m/>
    <m/>
    <n v="30.212928999999999"/>
    <n v="47.817411"/>
    <s v="exact"/>
    <s v="Khor Al Zubair"/>
    <m/>
    <m/>
    <s v="Basrah"/>
    <x v="2"/>
    <s v="Western Asia"/>
    <s v="WRI: WRI1008696"/>
    <m/>
    <s v="Khor el Zubeir, Khor Al Zubair"/>
    <m/>
    <m/>
    <s v="power"/>
    <s v="1030240"/>
    <n v="1124995"/>
    <s v="L406131"/>
    <s v="G407810"/>
  </r>
  <r>
    <s v="https://www.gem.wiki/Khor_Al_Zubayr_power_station"/>
    <x v="79"/>
    <s v="Khor Al Zubayr power station"/>
    <s v="محطة كهرباء خور الزبير الغازية"/>
    <s v="2-1"/>
    <s v="NG"/>
    <n v="125"/>
    <x v="0"/>
    <x v="1"/>
    <s v="not found"/>
    <s v="not found"/>
    <s v="not found"/>
    <m/>
    <x v="37"/>
    <m/>
    <m/>
    <m/>
    <n v="30.212928999999999"/>
    <n v="47.817411"/>
    <s v="exact"/>
    <s v="Khor Al Zubair"/>
    <m/>
    <m/>
    <s v="Basrah"/>
    <x v="2"/>
    <s v="Western Asia"/>
    <s v="WRI: WRI1008696"/>
    <m/>
    <s v="Khor el Zubeir, Khor Al Zubair"/>
    <m/>
    <m/>
    <s v="power"/>
    <s v="1030240"/>
    <n v="1198136"/>
    <s v="L406131"/>
    <s v="G407809"/>
  </r>
  <r>
    <s v="https://www.gem.wiki/Khor_Al_Zubayr_power_station"/>
    <x v="79"/>
    <s v="Khor Al Zubayr power station"/>
    <s v="محطة كهرباء خور الزبير الغازية"/>
    <s v="2-2"/>
    <s v="NG"/>
    <n v="125"/>
    <x v="0"/>
    <x v="1"/>
    <s v="not found"/>
    <s v="not found"/>
    <s v="not found"/>
    <m/>
    <x v="37"/>
    <m/>
    <m/>
    <m/>
    <n v="30.212928999999999"/>
    <n v="47.817411"/>
    <s v="exact"/>
    <s v="Khor Al Zubair"/>
    <m/>
    <m/>
    <s v="Basrah"/>
    <x v="2"/>
    <s v="Western Asia"/>
    <s v="WRI: WRI1008696"/>
    <m/>
    <s v="Khor el Zubeir, Khor Al Zubair"/>
    <m/>
    <m/>
    <s v="power"/>
    <s v="1030240"/>
    <n v="1198137"/>
    <s v="L406131"/>
    <s v="G407808"/>
  </r>
  <r>
    <s v="https://www.gem.wiki/Khor_Al_Zubayr_power_station"/>
    <x v="79"/>
    <s v="Khor Al Zubayr power station"/>
    <s v="محطة كهرباء خور الزبير الغازية"/>
    <s v="2-3"/>
    <s v="WSTH-NG"/>
    <n v="125"/>
    <x v="2"/>
    <x v="3"/>
    <s v="not found"/>
    <s v="not found"/>
    <s v="not found"/>
    <m/>
    <x v="43"/>
    <m/>
    <m/>
    <m/>
    <n v="30.212928999999999"/>
    <n v="47.817411"/>
    <s v="exact"/>
    <s v="Khor Al Zubair"/>
    <m/>
    <m/>
    <s v="Basrah"/>
    <x v="2"/>
    <s v="Western Asia"/>
    <s v="WRI: WRI1008696"/>
    <m/>
    <s v="Khor el Zubeir, Khor Al Zubair"/>
    <m/>
    <m/>
    <s v="power"/>
    <s v="1030240"/>
    <m/>
    <s v="L406131"/>
    <s v="G407807"/>
  </r>
  <r>
    <s v="https://www.gem.wiki/Khormala_power_station"/>
    <x v="79"/>
    <s v="Khormala power station"/>
    <s v="محطة كهرباء خورمالة الغازية"/>
    <s v="1-GT"/>
    <s v="NG"/>
    <n v="155"/>
    <x v="0"/>
    <x v="1"/>
    <s v="not found"/>
    <s v="not found"/>
    <s v="not found"/>
    <m/>
    <x v="31"/>
    <m/>
    <m/>
    <m/>
    <n v="35.970182000000001"/>
    <n v="43.774447000000002"/>
    <s v="exact"/>
    <s v="Erbil"/>
    <m/>
    <m/>
    <s v="Kurdistan"/>
    <x v="2"/>
    <s v="Western Asia"/>
    <m/>
    <m/>
    <s v="Khurmala"/>
    <m/>
    <m/>
    <s v="power"/>
    <s v="1092024"/>
    <n v="1243518"/>
    <s v="L406132"/>
    <s v="G407829"/>
  </r>
  <r>
    <s v="https://www.gem.wiki/Khormala_power_station"/>
    <x v="79"/>
    <s v="Khormala power station"/>
    <s v="محطة كهرباء خورمالة الغازية"/>
    <s v="2-GT"/>
    <s v="NG"/>
    <n v="155"/>
    <x v="0"/>
    <x v="1"/>
    <s v="not found"/>
    <s v="not found"/>
    <s v="not found"/>
    <m/>
    <x v="31"/>
    <m/>
    <m/>
    <m/>
    <n v="35.970182000000001"/>
    <n v="43.774447000000002"/>
    <s v="exact"/>
    <s v="Erbil"/>
    <m/>
    <m/>
    <s v="Kurdistan"/>
    <x v="2"/>
    <s v="Western Asia"/>
    <m/>
    <m/>
    <s v="Khurmala"/>
    <m/>
    <m/>
    <s v="power"/>
    <s v="1092024"/>
    <n v="1246290"/>
    <s v="L406132"/>
    <s v="G411713"/>
  </r>
  <r>
    <s v="https://www.gem.wiki/Khormala_power_station"/>
    <x v="79"/>
    <s v="Khormala power station"/>
    <s v="محطة كهرباء خورمالة الغازية"/>
    <s v="3-GT"/>
    <s v="NG"/>
    <n v="155"/>
    <x v="0"/>
    <x v="1"/>
    <s v="not found"/>
    <s v="not found"/>
    <s v="not found"/>
    <m/>
    <x v="31"/>
    <m/>
    <m/>
    <m/>
    <n v="35.970182000000001"/>
    <n v="43.774447000000002"/>
    <s v="exact"/>
    <s v="Erbil"/>
    <m/>
    <m/>
    <s v="Kurdistan"/>
    <x v="2"/>
    <s v="Western Asia"/>
    <m/>
    <m/>
    <s v="Khurmala"/>
    <m/>
    <m/>
    <s v="power"/>
    <s v="1092024"/>
    <n v="1246291"/>
    <s v="L406132"/>
    <s v="G411712"/>
  </r>
  <r>
    <s v="https://www.gem.wiki/Khormala_power_station"/>
    <x v="79"/>
    <s v="Khormala power station"/>
    <s v="محطة كهرباء خورمالة الغازية"/>
    <s v="4-GT"/>
    <s v="NG"/>
    <n v="155"/>
    <x v="0"/>
    <x v="1"/>
    <s v="not found"/>
    <s v="not found"/>
    <s v="not found"/>
    <m/>
    <x v="31"/>
    <m/>
    <m/>
    <m/>
    <n v="35.970182000000001"/>
    <n v="43.774447000000002"/>
    <s v="exact"/>
    <s v="Erbil"/>
    <m/>
    <m/>
    <s v="Kurdistan"/>
    <x v="2"/>
    <s v="Western Asia"/>
    <m/>
    <m/>
    <s v="Khurmala"/>
    <m/>
    <m/>
    <s v="power"/>
    <s v="1092024"/>
    <n v="1246292"/>
    <s v="L406132"/>
    <s v="G411711"/>
  </r>
  <r>
    <s v="https://www.gem.wiki/Khormala_power_station"/>
    <x v="79"/>
    <s v="Khormala power station"/>
    <s v="محطة كهرباء خورمالة الغازية"/>
    <s v="5-GT"/>
    <s v="NG"/>
    <n v="155"/>
    <x v="0"/>
    <x v="1"/>
    <s v="not found"/>
    <s v="not found"/>
    <s v="not found"/>
    <m/>
    <x v="31"/>
    <m/>
    <m/>
    <m/>
    <n v="35.970182000000001"/>
    <n v="43.774447000000002"/>
    <s v="exact"/>
    <s v="Erbil"/>
    <m/>
    <m/>
    <s v="Kurdistan"/>
    <x v="2"/>
    <s v="Western Asia"/>
    <m/>
    <m/>
    <s v="Khurmala"/>
    <m/>
    <m/>
    <s v="power"/>
    <s v="1092024"/>
    <n v="1287083"/>
    <s v="L406132"/>
    <s v="G411715"/>
  </r>
  <r>
    <s v="https://www.gem.wiki/Khormala_power_station"/>
    <x v="79"/>
    <s v="Khormala power station"/>
    <s v="محطة كهرباء خورمالة الغازية"/>
    <s v="6-GT"/>
    <s v="NG"/>
    <n v="155"/>
    <x v="0"/>
    <x v="1"/>
    <s v="not found"/>
    <s v="not found"/>
    <s v="not found"/>
    <m/>
    <x v="31"/>
    <m/>
    <m/>
    <m/>
    <n v="35.970182000000001"/>
    <n v="43.774447000000002"/>
    <s v="exact"/>
    <s v="Erbil"/>
    <m/>
    <m/>
    <s v="Kurdistan"/>
    <x v="2"/>
    <s v="Western Asia"/>
    <m/>
    <m/>
    <s v="Khurmala"/>
    <m/>
    <m/>
    <s v="power"/>
    <s v="1092024"/>
    <n v="1287084"/>
    <s v="L406132"/>
    <s v="G407828"/>
  </r>
  <r>
    <s v="https://www.gem.wiki/Khormala_power_station"/>
    <x v="79"/>
    <s v="Khormala power station"/>
    <s v="محطة كهرباء خورمالة الغازية"/>
    <s v="ST1"/>
    <s v="WSTH-NG"/>
    <n v="250"/>
    <x v="3"/>
    <x v="3"/>
    <s v="not found"/>
    <s v="not found"/>
    <s v="not found"/>
    <m/>
    <x v="43"/>
    <m/>
    <m/>
    <m/>
    <n v="35.970182000000001"/>
    <n v="43.774447000000002"/>
    <s v="exact"/>
    <s v="Erbil"/>
    <m/>
    <m/>
    <s v="Kurdistan"/>
    <x v="2"/>
    <s v="Western Asia"/>
    <m/>
    <m/>
    <s v="Khurmala"/>
    <m/>
    <m/>
    <s v="power"/>
    <m/>
    <m/>
    <s v="L406132"/>
    <s v="G411613"/>
  </r>
  <r>
    <s v="https://www.gem.wiki/Khormala_power_station"/>
    <x v="79"/>
    <s v="Khormala power station"/>
    <s v="محطة كهرباء خورمالة الغازية"/>
    <s v="ST2"/>
    <s v="WSTH-NG"/>
    <n v="250"/>
    <x v="3"/>
    <x v="3"/>
    <s v="not found"/>
    <s v="not found"/>
    <s v="not found"/>
    <m/>
    <x v="43"/>
    <m/>
    <m/>
    <m/>
    <n v="35.970182000000001"/>
    <n v="43.774447000000002"/>
    <s v="exact"/>
    <s v="Erbil"/>
    <m/>
    <m/>
    <s v="Kurdistan"/>
    <x v="2"/>
    <s v="Western Asia"/>
    <m/>
    <m/>
    <s v="Khurmala"/>
    <m/>
    <m/>
    <s v="power"/>
    <m/>
    <m/>
    <s v="L406132"/>
    <s v="G411612"/>
  </r>
  <r>
    <s v="https://www.gem.wiki/Kirkuk_Taza_power_station"/>
    <x v="79"/>
    <s v="Kirkuk Taza power station"/>
    <s v="محطة كهرباء كركوك، محطة تازة الكهربائية"/>
    <s v="1-1"/>
    <s v="NG"/>
    <n v="67"/>
    <x v="0"/>
    <x v="1"/>
    <s v="not found"/>
    <s v="not found"/>
    <s v="not found"/>
    <m/>
    <x v="21"/>
    <m/>
    <m/>
    <m/>
    <n v="35.328009000000002"/>
    <n v="44.321852999999997"/>
    <s v="exact"/>
    <s v="Kirkuk"/>
    <m/>
    <m/>
    <s v="Kirkuk"/>
    <x v="2"/>
    <s v="Western Asia"/>
    <m/>
    <m/>
    <s v="Kirkuk Taza, Karkouk, Taza"/>
    <m/>
    <m/>
    <s v="power"/>
    <s v="1062607"/>
    <n v="1192485"/>
    <s v="L406133"/>
    <s v="G407827"/>
  </r>
  <r>
    <s v="https://www.gem.wiki/Kirkuk_Taza_power_station"/>
    <x v="79"/>
    <s v="Kirkuk Taza power station"/>
    <s v="محطة كهرباء كركوك، محطة تازة الكهربائية"/>
    <s v="2-1"/>
    <s v="NG"/>
    <n v="260"/>
    <x v="0"/>
    <x v="1"/>
    <s v="not found"/>
    <s v="not found"/>
    <s v="not found"/>
    <m/>
    <x v="21"/>
    <m/>
    <m/>
    <m/>
    <n v="35.328009000000002"/>
    <n v="44.321852999999997"/>
    <s v="exact"/>
    <s v="Kirkuk"/>
    <m/>
    <m/>
    <s v="Kirkuk"/>
    <x v="2"/>
    <s v="Western Asia"/>
    <m/>
    <m/>
    <s v="Kirkuk Taza, Karkouk, Taza"/>
    <m/>
    <m/>
    <s v="power"/>
    <s v="1062607"/>
    <n v="1192486"/>
    <s v="L406133"/>
    <s v="G407826"/>
  </r>
  <r>
    <s v="https://www.gem.wiki/Kirkuk_Taza_power_station"/>
    <x v="79"/>
    <s v="Kirkuk Taza power station"/>
    <s v="محطة كهرباء كركوك، محطة تازة الكهربائية"/>
    <s v="2-2"/>
    <s v="NG"/>
    <n v="292"/>
    <x v="0"/>
    <x v="1"/>
    <s v="not found"/>
    <s v="not found"/>
    <s v="not found"/>
    <m/>
    <x v="22"/>
    <m/>
    <m/>
    <m/>
    <n v="35.328009000000002"/>
    <n v="44.321852999999997"/>
    <s v="exact"/>
    <s v="Kirkuk"/>
    <m/>
    <m/>
    <s v="Kirkuk"/>
    <x v="2"/>
    <s v="Western Asia"/>
    <m/>
    <m/>
    <s v="Kirkuk Taza, Karkouk, Taza"/>
    <m/>
    <m/>
    <s v="power"/>
    <s v="1062607"/>
    <n v="1215725"/>
    <s v="L406133"/>
    <s v="G407825"/>
  </r>
  <r>
    <s v="https://www.gem.wiki/Kirkuk_Taza_power_station"/>
    <x v="79"/>
    <s v="Kirkuk Taza power station"/>
    <s v="محطة كهرباء كركوك، محطة تازة الكهربائية"/>
    <s v="2-3"/>
    <s v="WSTH-NG"/>
    <n v="278"/>
    <x v="2"/>
    <x v="3"/>
    <s v="not found"/>
    <s v="not found"/>
    <s v="not found"/>
    <m/>
    <x v="40"/>
    <m/>
    <m/>
    <m/>
    <n v="35.328009000000002"/>
    <n v="44.321852999999997"/>
    <s v="exact"/>
    <s v="Kirkuk"/>
    <m/>
    <m/>
    <s v="Kirkuk"/>
    <x v="2"/>
    <s v="Western Asia"/>
    <m/>
    <m/>
    <s v="Kirkuk Taza, Karkouk, Taza"/>
    <m/>
    <m/>
    <s v="power"/>
    <s v="1062607"/>
    <m/>
    <s v="L406133"/>
    <s v="G407824"/>
  </r>
  <r>
    <s v="https://www.gem.wiki/Maisan_Oil_Energy_power_station"/>
    <x v="79"/>
    <s v="Maisan Oil Energy power station"/>
    <s v="محطة كهرباء ميسان، محطة ميسان الاستثمارية المركبة"/>
    <s v="1"/>
    <s v="NG"/>
    <n v="987"/>
    <x v="0"/>
    <x v="0"/>
    <s v="not found"/>
    <s v="not found"/>
    <s v="not found"/>
    <m/>
    <x v="3"/>
    <m/>
    <m/>
    <m/>
    <n v="31.837901200000001"/>
    <n v="47.142067500000003"/>
    <s v="approximate"/>
    <s v="Al-Amarah"/>
    <m/>
    <m/>
    <s v="Maysan"/>
    <x v="2"/>
    <s v="Western Asia"/>
    <m/>
    <m/>
    <s v="Maisan Combined Cycle Power Plant"/>
    <s v="power"/>
    <s v="Other"/>
    <s v="power"/>
    <s v="1128616"/>
    <s v="1299157, 1299159, 1299158"/>
    <s v="L400979"/>
    <s v="G400979"/>
  </r>
  <r>
    <s v="https://www.gem.wiki/Mansurya_power_station"/>
    <x v="79"/>
    <s v="Mansurya power station"/>
    <s v="محطة كهرباء المنصورية"/>
    <s v="1"/>
    <s v="NG"/>
    <n v="182"/>
    <x v="0"/>
    <x v="1"/>
    <s v="not found"/>
    <s v="not found"/>
    <s v="not found"/>
    <m/>
    <x v="2"/>
    <m/>
    <m/>
    <m/>
    <n v="34.144823000000002"/>
    <n v="44.941243"/>
    <s v="exact"/>
    <s v="Al Mansouryah"/>
    <m/>
    <m/>
    <s v="Diyala"/>
    <x v="2"/>
    <s v="Western Asia"/>
    <s v="WRI: WRI1008697"/>
    <m/>
    <s v="Al Mansuriya, Al Mansurya, Mansourieh"/>
    <s v="power"/>
    <s v="Other"/>
    <s v="power"/>
    <s v="1079021"/>
    <n v="1221154"/>
    <s v="L406134"/>
    <s v="G407860"/>
  </r>
  <r>
    <s v="https://www.gem.wiki/Mansurya_power_station"/>
    <x v="79"/>
    <s v="Mansurya power station"/>
    <s v="محطة كهرباء المنصورية"/>
    <s v="2"/>
    <s v="NG"/>
    <n v="182"/>
    <x v="0"/>
    <x v="1"/>
    <s v="not found"/>
    <s v="not found"/>
    <s v="not found"/>
    <m/>
    <x v="2"/>
    <m/>
    <m/>
    <m/>
    <n v="34.144823000000002"/>
    <n v="44.941243"/>
    <s v="exact"/>
    <s v="Al Mansouryah"/>
    <m/>
    <m/>
    <s v="Diyala"/>
    <x v="2"/>
    <s v="Western Asia"/>
    <s v="WRI: WRI1008697"/>
    <m/>
    <s v="Al Mansuriya, Al Mansurya, Mansourieh"/>
    <s v="power"/>
    <s v="Other"/>
    <s v="power"/>
    <s v="1079021"/>
    <n v="1221155"/>
    <s v="L406134"/>
    <s v="G407859"/>
  </r>
  <r>
    <s v="https://www.gem.wiki/Mansurya_power_station"/>
    <x v="79"/>
    <s v="Mansurya power station"/>
    <s v="محطة كهرباء المنصورية"/>
    <s v="3"/>
    <s v="NG"/>
    <n v="182"/>
    <x v="0"/>
    <x v="1"/>
    <s v="not found"/>
    <s v="not found"/>
    <s v="not found"/>
    <m/>
    <x v="2"/>
    <m/>
    <m/>
    <m/>
    <n v="34.144823000000002"/>
    <n v="44.941243"/>
    <s v="exact"/>
    <s v="Al Mansouryah"/>
    <m/>
    <m/>
    <s v="Diyala"/>
    <x v="2"/>
    <s v="Western Asia"/>
    <s v="WRI: WRI1008697"/>
    <m/>
    <s v="Al Mansuriya, Al Mansurya, Mansourieh"/>
    <s v="power"/>
    <s v="Other"/>
    <s v="power"/>
    <s v="1079021"/>
    <n v="1239685"/>
    <s v="L406134"/>
    <s v="G407858"/>
  </r>
  <r>
    <s v="https://www.gem.wiki/Mansurya_power_station"/>
    <x v="79"/>
    <s v="Mansurya power station"/>
    <s v="محطة كهرباء المنصورية"/>
    <s v="4"/>
    <s v="NG"/>
    <n v="182"/>
    <x v="0"/>
    <x v="1"/>
    <s v="not found"/>
    <s v="not found"/>
    <s v="not found"/>
    <m/>
    <x v="2"/>
    <m/>
    <m/>
    <m/>
    <n v="34.144823000000002"/>
    <n v="44.941243"/>
    <s v="exact"/>
    <s v="Al Mansouryah"/>
    <m/>
    <m/>
    <s v="Diyala"/>
    <x v="2"/>
    <s v="Western Asia"/>
    <s v="WRI: WRI1008697"/>
    <m/>
    <s v="Al Mansuriya, Al Mansurya, Mansourieh"/>
    <s v="power"/>
    <s v="Other"/>
    <s v="power"/>
    <s v="1079021"/>
    <n v="1239686"/>
    <s v="L406134"/>
    <s v="G407857"/>
  </r>
  <r>
    <s v="https://www.gem.wiki/Mansurya_power_station"/>
    <x v="79"/>
    <s v="Mansurya power station"/>
    <s v="محطة كهرباء المنصورية"/>
    <s v="5"/>
    <s v="WSTH-NG"/>
    <n v="181"/>
    <x v="2"/>
    <x v="3"/>
    <s v="not found"/>
    <s v="not found"/>
    <s v="not found"/>
    <m/>
    <x v="43"/>
    <m/>
    <m/>
    <m/>
    <n v="34.144823000000002"/>
    <n v="44.941243"/>
    <s v="exact"/>
    <s v="Al Mansouryah"/>
    <m/>
    <m/>
    <s v="Diyala"/>
    <x v="2"/>
    <s v="Western Asia"/>
    <s v="WRI: WRI1008697"/>
    <m/>
    <s v="Al Mansuriya, Al Mansurya, Mansourieh"/>
    <s v="power"/>
    <s v="Other"/>
    <s v="power"/>
    <s v="1079021"/>
    <m/>
    <s v="L406134"/>
    <s v="G407856"/>
  </r>
  <r>
    <s v="https://www.gem.wiki/Mansurya_power_station"/>
    <x v="79"/>
    <s v="Mansurya power station"/>
    <s v="محطة كهرباء المنصورية"/>
    <s v="6"/>
    <s v="WSTH-NG"/>
    <n v="181"/>
    <x v="2"/>
    <x v="3"/>
    <s v="not found"/>
    <s v="not found"/>
    <s v="not found"/>
    <m/>
    <x v="43"/>
    <m/>
    <m/>
    <m/>
    <n v="34.144823000000002"/>
    <n v="44.941243"/>
    <s v="exact"/>
    <s v="Al Mansouryah"/>
    <m/>
    <m/>
    <s v="Diyala"/>
    <x v="2"/>
    <s v="Western Asia"/>
    <s v="WRI: WRI1008697"/>
    <m/>
    <s v="Al Mansuriya, Al Mansurya, Mansourieh"/>
    <s v="power"/>
    <s v="Other"/>
    <s v="power"/>
    <m/>
    <m/>
    <s v="L406134"/>
    <s v="G411611"/>
  </r>
  <r>
    <s v="https://www.gem.wiki/Najaf_power_station"/>
    <x v="79"/>
    <s v="Najaf power station"/>
    <s v="محطة كهرباء النجف الجديده، محطة كهرباء النجف الغازية القديمه"/>
    <s v="1-1"/>
    <s v="NG"/>
    <n v="63"/>
    <x v="0"/>
    <x v="1"/>
    <s v="not found"/>
    <s v="not found"/>
    <s v="not found"/>
    <m/>
    <x v="79"/>
    <m/>
    <m/>
    <m/>
    <n v="31.976628999999999"/>
    <n v="44.381864999999998"/>
    <s v="exact"/>
    <s v="Najaf"/>
    <m/>
    <m/>
    <s v="Najaf"/>
    <x v="2"/>
    <s v="Western Asia"/>
    <s v="WRI: WRI1008709"/>
    <m/>
    <m/>
    <m/>
    <m/>
    <s v="power"/>
    <s v="1030247"/>
    <n v="1134901"/>
    <s v="L406137"/>
    <s v="G407852"/>
  </r>
  <r>
    <s v="https://www.gem.wiki/Najaf_power_station"/>
    <x v="79"/>
    <s v="Najaf power station"/>
    <s v="محطة كهرباء النجف الجديده، محطة كهرباء النجف الغازية القديمه"/>
    <s v="1-2"/>
    <s v="NG"/>
    <n v="63"/>
    <x v="0"/>
    <x v="1"/>
    <s v="not found"/>
    <s v="not found"/>
    <s v="not found"/>
    <m/>
    <x v="79"/>
    <m/>
    <m/>
    <m/>
    <n v="31.976628999999999"/>
    <n v="44.381864999999998"/>
    <s v="exact"/>
    <s v="Najaf"/>
    <m/>
    <m/>
    <s v="Najaf"/>
    <x v="2"/>
    <s v="Western Asia"/>
    <s v="WRI: WRI1008709"/>
    <m/>
    <m/>
    <m/>
    <m/>
    <s v="power"/>
    <s v="1030247"/>
    <n v="1134902"/>
    <s v="L406137"/>
    <s v="G407851"/>
  </r>
  <r>
    <s v="https://www.gem.wiki/Najaf_power_station"/>
    <x v="79"/>
    <s v="Najaf power station"/>
    <s v="محطة كهرباء النجف الجديده، محطة كهرباء النجف الغازية القديمه"/>
    <s v="1-3"/>
    <s v="NG"/>
    <n v="63"/>
    <x v="0"/>
    <x v="1"/>
    <s v="not found"/>
    <s v="not found"/>
    <s v="not found"/>
    <m/>
    <x v="79"/>
    <m/>
    <m/>
    <m/>
    <n v="31.976628999999999"/>
    <n v="44.381864999999998"/>
    <s v="exact"/>
    <s v="Najaf"/>
    <m/>
    <m/>
    <s v="Najaf"/>
    <x v="2"/>
    <s v="Western Asia"/>
    <s v="WRI: WRI1008709"/>
    <m/>
    <m/>
    <m/>
    <m/>
    <s v="power"/>
    <s v="1030247"/>
    <n v="1134903"/>
    <s v="L406137"/>
    <s v="G407850"/>
  </r>
  <r>
    <s v="https://www.gem.wiki/Najaf_power_station"/>
    <x v="79"/>
    <s v="Najaf power station"/>
    <s v="محطة كهرباء النجف الجديده، محطة كهرباء النجف الغازية القديمه"/>
    <s v="2-1"/>
    <s v="D/NG/CR"/>
    <n v="125"/>
    <x v="0"/>
    <x v="1"/>
    <s v="not found"/>
    <s v="not found"/>
    <s v="not found"/>
    <m/>
    <x v="1"/>
    <m/>
    <m/>
    <m/>
    <n v="31.976628999999999"/>
    <n v="44.381864999999998"/>
    <s v="exact"/>
    <s v="Najaf"/>
    <m/>
    <m/>
    <s v="Najaf"/>
    <x v="2"/>
    <s v="Western Asia"/>
    <s v="WRI: WRI1008709"/>
    <m/>
    <m/>
    <m/>
    <m/>
    <s v="power"/>
    <s v="1030247"/>
    <n v="1214163"/>
    <s v="L406137"/>
    <s v="G407855"/>
  </r>
  <r>
    <s v="https://www.gem.wiki/Najaf_power_station"/>
    <x v="79"/>
    <s v="Najaf power station"/>
    <s v="محطة كهرباء النجف الجديده، محطة كهرباء النجف الغازية القديمه"/>
    <s v="2-2"/>
    <s v="D/NG/CR"/>
    <n v="125"/>
    <x v="0"/>
    <x v="1"/>
    <s v="not found"/>
    <s v="not found"/>
    <s v="not found"/>
    <m/>
    <x v="1"/>
    <m/>
    <m/>
    <m/>
    <n v="31.976628999999999"/>
    <n v="44.381864999999998"/>
    <s v="exact"/>
    <s v="Najaf"/>
    <m/>
    <m/>
    <s v="Najaf"/>
    <x v="2"/>
    <s v="Western Asia"/>
    <s v="WRI: WRI1008709"/>
    <m/>
    <m/>
    <m/>
    <m/>
    <s v="power"/>
    <s v="1030247"/>
    <n v="1214164"/>
    <s v="L406137"/>
    <s v="G407854"/>
  </r>
  <r>
    <s v="https://www.gem.wiki/Najaf_power_station"/>
    <x v="79"/>
    <s v="Najaf power station"/>
    <s v="محطة كهرباء النجف الجديده، محطة كهرباء النجف الغازية القديمه"/>
    <s v="2-3"/>
    <s v="WSTH-NG"/>
    <n v="125"/>
    <x v="2"/>
    <x v="3"/>
    <s v="not found"/>
    <s v="not found"/>
    <s v="not found"/>
    <m/>
    <x v="43"/>
    <m/>
    <m/>
    <m/>
    <n v="31.976628999999999"/>
    <n v="44.381864999999998"/>
    <s v="exact"/>
    <s v="Najaf"/>
    <m/>
    <m/>
    <s v="Najaf"/>
    <x v="2"/>
    <s v="Western Asia"/>
    <s v="WRI: WRI1008709"/>
    <m/>
    <m/>
    <m/>
    <m/>
    <s v="power"/>
    <s v="1030247"/>
    <m/>
    <s v="L406137"/>
    <s v="G407853"/>
  </r>
  <r>
    <s v="https://www.gem.wiki/Najaf_power_station"/>
    <x v="79"/>
    <s v="Najaf power station"/>
    <s v="محطة كهرباء النجف الجديده، محطة كهرباء النجف الغازية القديمه"/>
    <s v="3-1"/>
    <s v="NG"/>
    <n v="55"/>
    <x v="0"/>
    <x v="1"/>
    <s v="not found"/>
    <s v="not found"/>
    <s v="not found"/>
    <m/>
    <x v="22"/>
    <m/>
    <m/>
    <m/>
    <n v="31.976628999999999"/>
    <n v="44.381864999999998"/>
    <s v="exact"/>
    <s v="Najaf"/>
    <m/>
    <m/>
    <s v="Najaf"/>
    <x v="2"/>
    <s v="Western Asia"/>
    <s v="WRI: WRI1008709"/>
    <m/>
    <m/>
    <m/>
    <m/>
    <s v="power"/>
    <s v="1030247"/>
    <n v="1293216"/>
    <s v="L406137"/>
    <s v="G407849"/>
  </r>
  <r>
    <s v="https://www.gem.wiki/Najibiya_Gas_power_station"/>
    <x v="79"/>
    <s v="Najibiya Gas power station"/>
    <s v="محطة كهرباء النجيبية الغازية"/>
    <s v="GT1"/>
    <s v="NG/HFO/D"/>
    <n v="125"/>
    <x v="0"/>
    <x v="1"/>
    <s v="not found"/>
    <m/>
    <s v="not found"/>
    <m/>
    <x v="5"/>
    <m/>
    <m/>
    <m/>
    <n v="30.574757999999999"/>
    <n v="47.766559000000001"/>
    <s v="exact"/>
    <s v="Al Najibiya"/>
    <m/>
    <m/>
    <s v="Basrah"/>
    <x v="2"/>
    <s v="Western Asia"/>
    <s v="WRI: WRI1008707"/>
    <m/>
    <s v="Al Najibiya, Najybia"/>
    <m/>
    <m/>
    <s v="power"/>
    <s v="1045098"/>
    <n v="1230116"/>
    <s v="L406139"/>
    <s v="G407848"/>
  </r>
  <r>
    <s v="https://www.gem.wiki/Najibiya_Gas_power_station"/>
    <x v="79"/>
    <s v="Najibiya Gas power station"/>
    <s v="محطة كهرباء النجيبية الغازية"/>
    <s v="GT2"/>
    <s v="NG/HFO/D"/>
    <n v="125"/>
    <x v="0"/>
    <x v="1"/>
    <s v="not found"/>
    <m/>
    <s v="not found"/>
    <m/>
    <x v="5"/>
    <m/>
    <m/>
    <m/>
    <n v="30.574757999999999"/>
    <n v="47.766559000000001"/>
    <s v="exact"/>
    <s v="Al Najibiya"/>
    <m/>
    <m/>
    <s v="Basrah"/>
    <x v="2"/>
    <s v="Western Asia"/>
    <s v="WRI: WRI1008707"/>
    <m/>
    <s v="Al Najibiya, Najybia"/>
    <m/>
    <m/>
    <s v="power"/>
    <s v="1045098"/>
    <n v="1230117"/>
    <s v="L406139"/>
    <s v="G407847"/>
  </r>
  <r>
    <s v="https://www.gem.wiki/Najibiya_Gas_power_station"/>
    <x v="79"/>
    <s v="Najibiya Gas power station"/>
    <s v="محطة كهرباء النجيبية الغازية"/>
    <s v="GT3"/>
    <s v="NG/HFO/D"/>
    <n v="125"/>
    <x v="0"/>
    <x v="1"/>
    <s v="not found"/>
    <m/>
    <s v="not found"/>
    <m/>
    <x v="5"/>
    <m/>
    <m/>
    <m/>
    <n v="30.574757999999999"/>
    <n v="47.766559000000001"/>
    <s v="exact"/>
    <s v="Al Najibiya"/>
    <m/>
    <m/>
    <s v="Basrah"/>
    <x v="2"/>
    <s v="Western Asia"/>
    <s v="WRI: WRI1008707"/>
    <m/>
    <s v="Al Najibiya, Najybia"/>
    <m/>
    <m/>
    <s v="power"/>
    <s v="1045098"/>
    <n v="1230118"/>
    <s v="L406139"/>
    <s v="G407846"/>
  </r>
  <r>
    <s v="https://www.gem.wiki/Najibiya_Gas_power_station"/>
    <x v="79"/>
    <s v="Najibiya Gas power station"/>
    <s v="محطة كهرباء النجيبية الغازية"/>
    <s v="GT4"/>
    <s v="NG/HFO/D"/>
    <n v="125"/>
    <x v="0"/>
    <x v="1"/>
    <s v="not found"/>
    <m/>
    <s v="not found"/>
    <m/>
    <x v="5"/>
    <m/>
    <m/>
    <m/>
    <n v="30.574757999999999"/>
    <n v="47.766559000000001"/>
    <s v="exact"/>
    <s v="Al Najibiya"/>
    <m/>
    <m/>
    <s v="Basrah"/>
    <x v="2"/>
    <s v="Western Asia"/>
    <s v="WRI: WRI1008707"/>
    <m/>
    <s v="Al Najibiya, Najybia"/>
    <m/>
    <m/>
    <s v="power"/>
    <s v="1045098"/>
    <n v="1230119"/>
    <s v="L406139"/>
    <s v="G407845"/>
  </r>
  <r>
    <s v="https://www.gem.wiki/Najibiya_Thermal_power_station"/>
    <x v="79"/>
    <s v="Najibiya Thermal power station"/>
    <s v="محطة كهرباء النجيبية الحرارية"/>
    <s v="ST1"/>
    <s v="FO"/>
    <n v="100"/>
    <x v="0"/>
    <x v="3"/>
    <s v="not found"/>
    <m/>
    <s v="not found"/>
    <m/>
    <x v="76"/>
    <m/>
    <m/>
    <m/>
    <n v="30.574757999999999"/>
    <n v="47.766559000000001"/>
    <s v="exact"/>
    <s v="Al Najibiya"/>
    <m/>
    <m/>
    <s v="Basrah"/>
    <x v="2"/>
    <s v="Western Asia"/>
    <s v="WRI: WRI1008707"/>
    <m/>
    <s v="Al Najibiya, Najybia"/>
    <m/>
    <m/>
    <s v="power"/>
    <s v="1045098"/>
    <n v="1166682"/>
    <s v="L408196"/>
    <s v="G407844"/>
  </r>
  <r>
    <s v="https://www.gem.wiki/Najibiya_Thermal_power_station"/>
    <x v="79"/>
    <s v="Najibiya Thermal power station"/>
    <s v="محطة كهرباء النجيبية الحرارية"/>
    <s v="ST2"/>
    <s v="FO"/>
    <n v="100"/>
    <x v="0"/>
    <x v="3"/>
    <s v="not found"/>
    <m/>
    <s v="not found"/>
    <m/>
    <x v="76"/>
    <m/>
    <m/>
    <m/>
    <n v="30.574757999999999"/>
    <n v="47.766559000000001"/>
    <s v="exact"/>
    <s v="Al Najibiya"/>
    <m/>
    <m/>
    <s v="Basrah"/>
    <x v="2"/>
    <s v="Western Asia"/>
    <s v="WRI: WRI1008707"/>
    <m/>
    <s v="Al Najibiya, Najybia"/>
    <m/>
    <m/>
    <s v="power"/>
    <s v="1045098"/>
    <n v="1166683"/>
    <s v="L408196"/>
    <s v="G407843"/>
  </r>
  <r>
    <s v="https://www.gem.wiki/Nasiriyah_New_power_station"/>
    <x v="79"/>
    <s v="Nasiriyah New power station"/>
    <s v="محطة ذي قار لتوليد الطاقة الكهربائية, ذي قار الغازية المركبة"/>
    <s v="1-1a"/>
    <s v="NG"/>
    <n v="125"/>
    <x v="0"/>
    <x v="1"/>
    <s v="not found"/>
    <s v="not found"/>
    <s v="not found"/>
    <m/>
    <x v="6"/>
    <m/>
    <m/>
    <m/>
    <n v="31.034427000000001"/>
    <n v="46.202402999999997"/>
    <s v="approximate"/>
    <s v="Nasiriyah"/>
    <m/>
    <m/>
    <s v="Dhi-Qar"/>
    <x v="2"/>
    <s v="Western Asia"/>
    <m/>
    <m/>
    <s v="Dhi Qar Combined Cycle Power Plant, Dhi Qar power plant"/>
    <m/>
    <m/>
    <s v="power"/>
    <s v="1078720"/>
    <n v="1220634"/>
    <s v="L406138"/>
    <s v="G407838"/>
  </r>
  <r>
    <s v="https://www.gem.wiki/Nasiriyah_New_power_station"/>
    <x v="79"/>
    <s v="Nasiriyah New power station"/>
    <s v="محطة ذي قار لتوليد الطاقة الكهربائية, ذي قار الغازية المركبة"/>
    <s v="1-1b"/>
    <s v="NG"/>
    <n v="125"/>
    <x v="0"/>
    <x v="1"/>
    <s v="not found"/>
    <s v="not found"/>
    <s v="not found"/>
    <m/>
    <x v="6"/>
    <m/>
    <m/>
    <m/>
    <n v="31.034427000000001"/>
    <n v="46.202402999999997"/>
    <s v="approximate"/>
    <s v="Nasiriyah"/>
    <m/>
    <m/>
    <s v="Dhi-Qar"/>
    <x v="2"/>
    <s v="Western Asia"/>
    <m/>
    <m/>
    <s v="Dhi Qar Combined Cycle Power Plant, Dhi Qar power plant"/>
    <m/>
    <m/>
    <s v="power"/>
    <s v="1078720"/>
    <n v="1221156"/>
    <s v="L406138"/>
    <s v="G407837"/>
  </r>
  <r>
    <s v="https://www.gem.wiki/Nasiriyah_New_power_station"/>
    <x v="79"/>
    <s v="Nasiriyah New power station"/>
    <s v="محطة ذي قار لتوليد الطاقة الكهربائية, ذي قار الغازية المركبة"/>
    <s v="1-1c"/>
    <s v="NG"/>
    <n v="125"/>
    <x v="0"/>
    <x v="1"/>
    <s v="not found"/>
    <s v="not found"/>
    <s v="not found"/>
    <m/>
    <x v="6"/>
    <m/>
    <m/>
    <m/>
    <n v="31.034427000000001"/>
    <n v="46.202402999999997"/>
    <s v="approximate"/>
    <s v="Nasiriyah"/>
    <m/>
    <m/>
    <s v="Dhi-Qar"/>
    <x v="2"/>
    <s v="Western Asia"/>
    <m/>
    <m/>
    <s v="Dhi Qar Combined Cycle Power Plant, Dhi Qar power plant"/>
    <m/>
    <m/>
    <s v="power"/>
    <s v="1078720"/>
    <n v="1221157"/>
    <s v="L406138"/>
    <s v="G407836"/>
  </r>
  <r>
    <s v="https://www.gem.wiki/Nasiriyah_New_power_station"/>
    <x v="79"/>
    <s v="Nasiriyah New power station"/>
    <s v="محطة ذي قار لتوليد الطاقة الكهربائية, ذي قار الغازية المركبة"/>
    <s v="1-1d"/>
    <s v="NG"/>
    <n v="125"/>
    <x v="0"/>
    <x v="1"/>
    <s v="not found"/>
    <s v="not found"/>
    <s v="not found"/>
    <m/>
    <x v="6"/>
    <m/>
    <m/>
    <m/>
    <n v="31.034427000000001"/>
    <n v="46.202402999999997"/>
    <s v="approximate"/>
    <s v="Nasiriyah"/>
    <m/>
    <m/>
    <s v="Dhi-Qar"/>
    <x v="2"/>
    <s v="Western Asia"/>
    <m/>
    <m/>
    <s v="Dhi Qar Combined Cycle Power Plant, Dhi Qar power plant"/>
    <m/>
    <m/>
    <s v="power"/>
    <s v="1078720"/>
    <n v="1221158"/>
    <s v="L406138"/>
    <s v="G407835"/>
  </r>
  <r>
    <s v="https://www.gem.wiki/Nasiriyah_New_power_station"/>
    <x v="79"/>
    <s v="Nasiriyah New power station"/>
    <s v="محطة ذي قار لتوليد الطاقة الكهربائية, ذي قار الغازية المركبة"/>
    <s v="1-1e"/>
    <s v="WSTH-NG"/>
    <n v="250"/>
    <x v="1"/>
    <x v="3"/>
    <s v="not found"/>
    <m/>
    <s v="not found"/>
    <m/>
    <x v="7"/>
    <m/>
    <m/>
    <m/>
    <n v="31.034427000000001"/>
    <n v="46.202402999999997"/>
    <s v="approximate"/>
    <s v="Nasiriyah"/>
    <m/>
    <m/>
    <s v="Dhi-Qar"/>
    <x v="2"/>
    <s v="Western Asia"/>
    <m/>
    <m/>
    <s v="Dhi Qar Combined Cycle Power Plant, Dhi Qar power plant"/>
    <m/>
    <m/>
    <s v="power"/>
    <s v="1078720"/>
    <s v="1282540, 1282541"/>
    <s v="L406138"/>
    <s v="G407834"/>
  </r>
  <r>
    <s v="https://www.gem.wiki/Nasiriyah_power_station"/>
    <x v="79"/>
    <s v="Nasiriyah power station"/>
    <s v="محطة كهرباء الناصرية الحرارية"/>
    <s v="1-1"/>
    <s v="HFO"/>
    <n v="210"/>
    <x v="0"/>
    <x v="3"/>
    <s v="not found"/>
    <s v="not found"/>
    <s v="not found"/>
    <m/>
    <x v="68"/>
    <m/>
    <m/>
    <m/>
    <n v="31.037046"/>
    <n v="46.195037999999997"/>
    <s v="exact"/>
    <s v="Nasiriyah"/>
    <m/>
    <m/>
    <s v="Dhi-Qar"/>
    <x v="2"/>
    <s v="Western Asia"/>
    <m/>
    <m/>
    <m/>
    <m/>
    <m/>
    <s v="power"/>
    <s v="1030248"/>
    <n v="1135361"/>
    <s v="L406140"/>
    <s v="G407842"/>
  </r>
  <r>
    <s v="https://www.gem.wiki/Nasiriyah_power_station"/>
    <x v="79"/>
    <s v="Nasiriyah power station"/>
    <s v="محطة كهرباء الناصرية الحرارية"/>
    <s v="1-2"/>
    <s v="HFO"/>
    <n v="210"/>
    <x v="0"/>
    <x v="3"/>
    <s v="not found"/>
    <s v="not found"/>
    <s v="not found"/>
    <m/>
    <x v="76"/>
    <m/>
    <m/>
    <m/>
    <n v="31.037046"/>
    <n v="46.195037999999997"/>
    <s v="exact"/>
    <s v="Nasiriyah"/>
    <m/>
    <m/>
    <s v="Dhi-Qar"/>
    <x v="2"/>
    <s v="Western Asia"/>
    <m/>
    <m/>
    <m/>
    <m/>
    <m/>
    <s v="power"/>
    <s v="1030248"/>
    <n v="1135362"/>
    <s v="L406140"/>
    <s v="G407841"/>
  </r>
  <r>
    <s v="https://www.gem.wiki/Nasiriyah_power_station"/>
    <x v="79"/>
    <s v="Nasiriyah power station"/>
    <s v="محطة كهرباء الناصرية الحرارية"/>
    <s v="1-3"/>
    <s v="HFO"/>
    <n v="210"/>
    <x v="0"/>
    <x v="3"/>
    <s v="not found"/>
    <s v="not found"/>
    <s v="not found"/>
    <m/>
    <x v="76"/>
    <m/>
    <m/>
    <m/>
    <n v="31.037046"/>
    <n v="46.195037999999997"/>
    <s v="exact"/>
    <s v="Nasiriyah"/>
    <m/>
    <m/>
    <s v="Dhi-Qar"/>
    <x v="2"/>
    <s v="Western Asia"/>
    <m/>
    <m/>
    <m/>
    <m/>
    <m/>
    <s v="power"/>
    <s v="1030248"/>
    <n v="1135363"/>
    <s v="L406140"/>
    <s v="G407840"/>
  </r>
  <r>
    <s v="https://www.gem.wiki/Nasiriyah_power_station"/>
    <x v="79"/>
    <s v="Nasiriyah power station"/>
    <s v="محطة كهرباء الناصرية الحرارية"/>
    <s v="1-4"/>
    <s v="HFO"/>
    <n v="210"/>
    <x v="0"/>
    <x v="3"/>
    <s v="not found"/>
    <s v="not found"/>
    <s v="not found"/>
    <m/>
    <x v="51"/>
    <m/>
    <m/>
    <m/>
    <n v="31.037046"/>
    <n v="46.195037999999997"/>
    <s v="exact"/>
    <s v="Nasiriyah"/>
    <m/>
    <m/>
    <s v="Dhi-Qar"/>
    <x v="2"/>
    <s v="Western Asia"/>
    <m/>
    <m/>
    <m/>
    <m/>
    <m/>
    <s v="power"/>
    <s v="1030248"/>
    <n v="1170063"/>
    <s v="L406140"/>
    <s v="G407839"/>
  </r>
  <r>
    <s v="https://www.gem.wiki/New_Dhi_Qar_power_station"/>
    <x v="79"/>
    <s v="New Dhi Qar power station"/>
    <m/>
    <s v="1"/>
    <s v="not found"/>
    <n v="3000"/>
    <x v="2"/>
    <x v="5"/>
    <s v="not found"/>
    <s v="not found"/>
    <s v="not found"/>
    <m/>
    <x v="43"/>
    <m/>
    <m/>
    <m/>
    <n v="31.004259999999999"/>
    <n v="45.917009999999998"/>
    <s v="approximate"/>
    <s v="Nasiriyah"/>
    <m/>
    <m/>
    <s v="Dhi-Qar"/>
    <x v="2"/>
    <s v="Western Asia"/>
    <m/>
    <m/>
    <m/>
    <s v="power"/>
    <s v="Other"/>
    <s v="power"/>
    <m/>
    <m/>
    <s v="L408197"/>
    <s v="G411610"/>
  </r>
  <r>
    <s v="https://www.gem.wiki/New_Dhi_Qar_power_station"/>
    <x v="79"/>
    <s v="New Dhi Qar power station"/>
    <m/>
    <s v="2"/>
    <s v="not found"/>
    <n v="3000"/>
    <x v="2"/>
    <x v="5"/>
    <s v="not found"/>
    <s v="not found"/>
    <s v="not found"/>
    <m/>
    <x v="43"/>
    <m/>
    <m/>
    <m/>
    <n v="31.004259999999999"/>
    <n v="45.917009999999998"/>
    <s v="approximate"/>
    <s v="Nasiriyah"/>
    <m/>
    <m/>
    <s v="Dhi-Qar"/>
    <x v="2"/>
    <s v="Western Asia"/>
    <m/>
    <m/>
    <m/>
    <m/>
    <m/>
    <s v="power"/>
    <m/>
    <m/>
    <s v="L408197"/>
    <s v="G411609"/>
  </r>
  <r>
    <s v="https://www.gem.wiki/New_Dibis_power_station"/>
    <x v="79"/>
    <s v="New Dibis power station"/>
    <s v="محطة كهرباء الدبس الغازية الجديدة"/>
    <s v="2-1"/>
    <s v="NG"/>
    <n v="160"/>
    <x v="1"/>
    <x v="1"/>
    <s v="not found"/>
    <s v="not found"/>
    <s v="not found"/>
    <m/>
    <x v="49"/>
    <m/>
    <m/>
    <m/>
    <n v="35.681507000000003"/>
    <n v="44.066305"/>
    <s v="exact"/>
    <s v="Dibis"/>
    <m/>
    <s v="Dibis"/>
    <s v="Kirkuk"/>
    <x v="2"/>
    <s v="Western Asia"/>
    <m/>
    <m/>
    <s v="Dibs"/>
    <m/>
    <m/>
    <s v="power"/>
    <s v="1070150"/>
    <n v="1215723"/>
    <s v="L408283"/>
    <s v="G407784"/>
  </r>
  <r>
    <s v="https://www.gem.wiki/New_Dibis_power_station"/>
    <x v="79"/>
    <s v="New Dibis power station"/>
    <s v="محطة كهرباء الدبس الغازية الجديدة"/>
    <s v="2-2"/>
    <s v="NG"/>
    <n v="160"/>
    <x v="1"/>
    <x v="1"/>
    <s v="not found"/>
    <s v="not found"/>
    <s v="not found"/>
    <m/>
    <x v="49"/>
    <m/>
    <m/>
    <m/>
    <n v="35.681507000000003"/>
    <n v="44.066305"/>
    <s v="exact"/>
    <s v="Dibis"/>
    <m/>
    <s v="Dibis"/>
    <s v="Kirkuk"/>
    <x v="2"/>
    <s v="Western Asia"/>
    <m/>
    <m/>
    <s v="Dibs"/>
    <m/>
    <m/>
    <s v="power"/>
    <s v="1070150"/>
    <n v="1215724"/>
    <s v="L408283"/>
    <s v="G407783"/>
  </r>
  <r>
    <s v="https://www.gem.wiki/New_Rumaila_power_station"/>
    <x v="79"/>
    <s v="New Rumaila power station"/>
    <s v="محطة كهرباء الرميلة الجديدة، محطة كهرباء الرميلة المستقلة"/>
    <s v="1"/>
    <s v="NG"/>
    <n v="520"/>
    <x v="0"/>
    <x v="0"/>
    <s v="not found"/>
    <s v="not found"/>
    <s v="not found"/>
    <m/>
    <x v="6"/>
    <m/>
    <m/>
    <m/>
    <n v="30.54569"/>
    <n v="47.406036999999998"/>
    <s v="exact"/>
    <s v="North Rumaila"/>
    <m/>
    <m/>
    <s v="Basrah"/>
    <x v="2"/>
    <s v="Western Asia"/>
    <m/>
    <m/>
    <m/>
    <s v="power"/>
    <s v="Oil &amp; Refining"/>
    <s v="power"/>
    <s v="1101515"/>
    <s v="1258960, 1270463, 1270464"/>
    <s v="L406932"/>
    <s v="G407872"/>
  </r>
  <r>
    <s v="https://www.gem.wiki/New_Rumaila_power_station"/>
    <x v="79"/>
    <s v="New Rumaila power station"/>
    <s v="محطة كهرباء الرميلة الجديدة، محطة كهرباء الرميلة المستقلة"/>
    <s v="2"/>
    <s v="NG"/>
    <n v="520"/>
    <x v="0"/>
    <x v="0"/>
    <s v="not found"/>
    <s v="not found"/>
    <s v="not found"/>
    <m/>
    <x v="6"/>
    <m/>
    <m/>
    <m/>
    <n v="30.54569"/>
    <n v="47.406036999999998"/>
    <s v="exact"/>
    <s v="North Rumaila"/>
    <m/>
    <m/>
    <s v="Basrah"/>
    <x v="2"/>
    <s v="Western Asia"/>
    <m/>
    <m/>
    <m/>
    <s v="power"/>
    <s v="Oil &amp; Refining"/>
    <s v="power"/>
    <s v="1101515"/>
    <s v="1270465, 1270466, 1270471"/>
    <s v="L406932"/>
    <s v="G407871"/>
  </r>
  <r>
    <s v="https://www.gem.wiki/New_Rumaila_power_station"/>
    <x v="79"/>
    <s v="New Rumaila power station"/>
    <s v="محطة كهرباء الرميلة الجديدة، محطة كهرباء الرميلة المستقلة"/>
    <s v="3"/>
    <s v="NG"/>
    <n v="520"/>
    <x v="0"/>
    <x v="0"/>
    <s v="not found"/>
    <s v="not found"/>
    <s v="not found"/>
    <m/>
    <x v="6"/>
    <m/>
    <m/>
    <m/>
    <n v="30.54569"/>
    <n v="47.406036999999998"/>
    <s v="exact"/>
    <s v="North Rumaila"/>
    <m/>
    <m/>
    <s v="Basrah"/>
    <x v="2"/>
    <s v="Western Asia"/>
    <m/>
    <m/>
    <m/>
    <s v="power"/>
    <s v="Oil &amp; Refining"/>
    <s v="power"/>
    <s v="1101515"/>
    <s v="1270467, 1270468, 1270472"/>
    <s v="L406932"/>
    <s v="G407870"/>
  </r>
  <r>
    <s v="https://www.gem.wiki/New_Rumaila_power_station"/>
    <x v="79"/>
    <s v="New Rumaila power station"/>
    <s v="محطة كهرباء الرميلة الجديدة، محطة كهرباء الرميلة المستقلة"/>
    <s v="4"/>
    <s v="NG"/>
    <n v="520"/>
    <x v="1"/>
    <x v="0"/>
    <s v="not found"/>
    <s v="not found"/>
    <s v="not found"/>
    <m/>
    <x v="57"/>
    <m/>
    <m/>
    <m/>
    <n v="30.54569"/>
    <n v="47.406036999999998"/>
    <s v="exact"/>
    <s v="North Rumaila"/>
    <m/>
    <m/>
    <s v="Basrah"/>
    <x v="2"/>
    <s v="Western Asia"/>
    <m/>
    <m/>
    <m/>
    <s v="power"/>
    <s v="Oil &amp; Refining"/>
    <s v="power"/>
    <s v="1101515"/>
    <s v="1270469, 1270470, 1270473"/>
    <s v="L406932"/>
    <s v="G407868"/>
  </r>
  <r>
    <s v="https://www.gem.wiki/New_Rumaila_power_station"/>
    <x v="79"/>
    <s v="New Rumaila power station"/>
    <s v="محطة كهرباء الرميلة الجديدة، محطة كهرباء الرميلة المستقلة"/>
    <s v="5"/>
    <s v="NG"/>
    <n v="520"/>
    <x v="1"/>
    <x v="0"/>
    <s v="not found"/>
    <s v="not found"/>
    <s v="not found"/>
    <m/>
    <x v="57"/>
    <m/>
    <m/>
    <m/>
    <n v="30.54569"/>
    <n v="47.406036999999998"/>
    <s v="exact"/>
    <s v="North Rumaila"/>
    <m/>
    <m/>
    <s v="Basrah"/>
    <x v="2"/>
    <s v="Western Asia"/>
    <m/>
    <m/>
    <m/>
    <s v="power"/>
    <s v="Oil &amp; Refining"/>
    <s v="power"/>
    <s v="1101515"/>
    <m/>
    <s v="L406932"/>
    <s v="G407867"/>
  </r>
  <r>
    <s v="https://www.gem.wiki/New_Rumaila_power_station"/>
    <x v="79"/>
    <s v="New Rumaila power station"/>
    <s v="محطة كهرباء الرميلة الجديدة، محطة كهرباء الرميلة المستقلة"/>
    <s v="6"/>
    <s v="NG"/>
    <n v="520"/>
    <x v="1"/>
    <x v="0"/>
    <s v="not found"/>
    <s v="not found"/>
    <s v="not found"/>
    <m/>
    <x v="57"/>
    <m/>
    <m/>
    <m/>
    <n v="30.54569"/>
    <n v="47.406036999999998"/>
    <s v="exact"/>
    <s v="North Rumaila"/>
    <m/>
    <m/>
    <s v="Basrah"/>
    <x v="2"/>
    <s v="Western Asia"/>
    <m/>
    <m/>
    <m/>
    <s v="power"/>
    <s v="Oil &amp; Refining"/>
    <s v="power"/>
    <s v="1101515"/>
    <m/>
    <s v="L406932"/>
    <s v="G411608"/>
  </r>
  <r>
    <s v="https://www.gem.wiki/North_Al_Amarah_Diesel_power_station"/>
    <x v="79"/>
    <s v="North Al Amarah Diesel power station"/>
    <s v="محطة كهرباء ديزلات شمال العمارة"/>
    <s v="1"/>
    <s v="HFO"/>
    <n v="201.6"/>
    <x v="0"/>
    <x v="4"/>
    <s v="not found"/>
    <s v="not found"/>
    <s v="not found"/>
    <m/>
    <x v="39"/>
    <m/>
    <m/>
    <m/>
    <n v="31.899889999999999"/>
    <n v="47.141753000000001"/>
    <s v="exact"/>
    <s v="Al-Amarah"/>
    <m/>
    <m/>
    <s v="Missan"/>
    <x v="2"/>
    <s v="Western Asia"/>
    <m/>
    <m/>
    <m/>
    <m/>
    <m/>
    <s v="power"/>
    <m/>
    <m/>
    <s v="L408202"/>
    <s v="G411607"/>
  </r>
  <r>
    <s v="https://www.gem.wiki/North_Al_Diwaniyah_Diesel_power_station"/>
    <x v="79"/>
    <s v="North Al Diwaniyah Diesel power station"/>
    <s v="محطة كهرباء ديزلات شمال الديوانية"/>
    <s v="1"/>
    <s v="HFO"/>
    <n v="201.6"/>
    <x v="0"/>
    <x v="4"/>
    <s v="not found"/>
    <s v="not found"/>
    <s v="not found"/>
    <m/>
    <x v="43"/>
    <m/>
    <m/>
    <m/>
    <n v="32.028886"/>
    <n v="44.900993999999997"/>
    <s v="exact"/>
    <s v="Al Diwaniyah"/>
    <m/>
    <m/>
    <s v="Al-Qādisiyyah"/>
    <x v="2"/>
    <s v="Western Asia"/>
    <m/>
    <m/>
    <m/>
    <m/>
    <m/>
    <s v="power"/>
    <m/>
    <m/>
    <s v="L408201"/>
    <s v="G411606"/>
  </r>
  <r>
    <s v="https://www.gem.wiki/Qurna_Diesel_power_station"/>
    <x v="79"/>
    <s v="Qurna Diesel power station"/>
    <s v="محطة كهرباء ديزلات القرنة"/>
    <s v="1"/>
    <s v="HFO"/>
    <n v="75"/>
    <x v="0"/>
    <x v="4"/>
    <s v="not found"/>
    <s v="not found"/>
    <s v="not found"/>
    <m/>
    <x v="43"/>
    <m/>
    <m/>
    <m/>
    <n v="30.983989000000001"/>
    <n v="47.425153999999999"/>
    <s v="exact"/>
    <s v="Al Sharish"/>
    <m/>
    <m/>
    <s v="Basrah"/>
    <x v="2"/>
    <s v="Western Asia"/>
    <m/>
    <m/>
    <m/>
    <m/>
    <m/>
    <s v="power"/>
    <m/>
    <m/>
    <s v="L408200"/>
    <s v="G411605"/>
  </r>
  <r>
    <s v="https://www.gem.wiki/RCMC_Baghdad_power_plant"/>
    <x v="79"/>
    <s v="RCMC Baghdad power plant"/>
    <m/>
    <s v="1"/>
    <s v="HFO/D"/>
    <n v="52.8"/>
    <x v="0"/>
    <x v="4"/>
    <s v="not found"/>
    <s v="not found"/>
    <s v="not found"/>
    <m/>
    <x v="0"/>
    <m/>
    <m/>
    <m/>
    <n v="33.314698999999997"/>
    <n v="44.359338000000001"/>
    <s v="approximate"/>
    <s v="Baghdad"/>
    <m/>
    <m/>
    <s v="Baghdad"/>
    <x v="2"/>
    <s v="Western Asia"/>
    <m/>
    <m/>
    <m/>
    <s v="power"/>
    <s v="Chemicals"/>
    <m/>
    <m/>
    <m/>
    <s v="L408199"/>
    <s v="G411604"/>
  </r>
  <r>
    <s v="https://www.gem.wiki/Rumaila_Combined_power_station"/>
    <x v="79"/>
    <s v="Rumaila Combined power station"/>
    <s v="محطة الرميلة االاستثمارية المركبة"/>
    <s v="1"/>
    <s v="NG"/>
    <n v="300"/>
    <x v="0"/>
    <x v="0"/>
    <s v="not found"/>
    <s v="not found"/>
    <s v="not found"/>
    <m/>
    <x v="30"/>
    <m/>
    <m/>
    <m/>
    <n v="30.554475"/>
    <n v="47.387954999999998"/>
    <s v="exact"/>
    <s v="North Rumaila"/>
    <m/>
    <m/>
    <s v="Basrah"/>
    <x v="2"/>
    <s v="Western Asia"/>
    <m/>
    <m/>
    <m/>
    <m/>
    <m/>
    <s v="power"/>
    <s v="1075877"/>
    <n v="1291987"/>
    <s v="L408198"/>
    <s v="G411603"/>
  </r>
  <r>
    <s v="https://www.gem.wiki/Rumaila_Combined_power_station"/>
    <x v="79"/>
    <s v="Rumaila Combined power station"/>
    <s v="محطة الرميلة االاستثمارية المركبة"/>
    <s v="2"/>
    <s v="NG"/>
    <n v="430"/>
    <x v="0"/>
    <x v="0"/>
    <s v="not found"/>
    <s v="not found"/>
    <s v="not found"/>
    <m/>
    <x v="30"/>
    <m/>
    <m/>
    <m/>
    <n v="30.554475"/>
    <n v="47.387954999999998"/>
    <s v="exact"/>
    <s v="North Rumaila"/>
    <m/>
    <m/>
    <s v="Basrah"/>
    <x v="2"/>
    <s v="Western Asia"/>
    <m/>
    <m/>
    <m/>
    <m/>
    <m/>
    <s v="power"/>
    <s v="1075877"/>
    <n v="1291988"/>
    <s v="L408198"/>
    <s v="G411602"/>
  </r>
  <r>
    <s v="https://www.gem.wiki/Rumaila_power_station"/>
    <x v="79"/>
    <s v="Rumaila power station"/>
    <s v="محطة توليد الرميله"/>
    <s v="1"/>
    <s v="NG"/>
    <n v="292"/>
    <x v="0"/>
    <x v="1"/>
    <s v="not found"/>
    <s v="not found"/>
    <s v="not found"/>
    <m/>
    <x v="22"/>
    <m/>
    <m/>
    <m/>
    <n v="30.554475"/>
    <n v="47.387954999999998"/>
    <s v="exact"/>
    <s v="North Rumaila"/>
    <m/>
    <m/>
    <s v="Basrah"/>
    <x v="2"/>
    <s v="Western Asia"/>
    <m/>
    <m/>
    <s v="Al Rumaila"/>
    <s v="power"/>
    <s v="Oil &amp; Refining"/>
    <s v="power"/>
    <s v="1075877"/>
    <n v="1215712"/>
    <s v="L406143"/>
    <s v="G407877"/>
  </r>
  <r>
    <s v="https://www.gem.wiki/Rumaila_power_station"/>
    <x v="79"/>
    <s v="Rumaila power station"/>
    <s v="محطة توليد الرميله"/>
    <s v="2"/>
    <s v="NG"/>
    <n v="292"/>
    <x v="0"/>
    <x v="1"/>
    <s v="not found"/>
    <s v="not found"/>
    <s v="not found"/>
    <m/>
    <x v="22"/>
    <m/>
    <m/>
    <m/>
    <n v="30.554475"/>
    <n v="47.387954999999998"/>
    <s v="exact"/>
    <s v="North Rumaila"/>
    <m/>
    <m/>
    <s v="Basrah"/>
    <x v="2"/>
    <s v="Western Asia"/>
    <m/>
    <m/>
    <s v="Al Rumaila"/>
    <s v="power"/>
    <s v="Oil &amp; Refining"/>
    <s v="power"/>
    <s v="1075877"/>
    <n v="1215713"/>
    <s v="L406143"/>
    <s v="G407876"/>
  </r>
  <r>
    <s v="https://www.gem.wiki/Rumaila_power_station"/>
    <x v="79"/>
    <s v="Rumaila power station"/>
    <s v="محطة توليد الرميله"/>
    <s v="3"/>
    <s v="NG"/>
    <n v="292"/>
    <x v="0"/>
    <x v="1"/>
    <s v="not found"/>
    <s v="not found"/>
    <s v="not found"/>
    <m/>
    <x v="22"/>
    <m/>
    <m/>
    <m/>
    <n v="30.554475"/>
    <n v="47.387954999999998"/>
    <s v="exact"/>
    <s v="North Rumaila"/>
    <m/>
    <m/>
    <s v="Basrah"/>
    <x v="2"/>
    <s v="Western Asia"/>
    <m/>
    <m/>
    <s v="Al Rumaila"/>
    <s v="power"/>
    <s v="Oil &amp; Refining"/>
    <s v="power"/>
    <s v="1075877"/>
    <n v="1215714"/>
    <s v="L406143"/>
    <s v="G407875"/>
  </r>
  <r>
    <s v="https://www.gem.wiki/Rumaila_power_station"/>
    <x v="79"/>
    <s v="Rumaila power station"/>
    <s v="محطة توليد الرميله"/>
    <s v="4"/>
    <s v="NG"/>
    <n v="292"/>
    <x v="0"/>
    <x v="1"/>
    <s v="not found"/>
    <s v="not found"/>
    <s v="not found"/>
    <m/>
    <x v="22"/>
    <m/>
    <m/>
    <m/>
    <n v="30.554475"/>
    <n v="47.387954999999998"/>
    <s v="exact"/>
    <s v="North Rumaila"/>
    <m/>
    <m/>
    <s v="Basrah"/>
    <x v="2"/>
    <s v="Western Asia"/>
    <m/>
    <m/>
    <s v="Al Rumaila"/>
    <s v="power"/>
    <s v="Oil &amp; Refining"/>
    <s v="power"/>
    <s v="1075877"/>
    <n v="1215715"/>
    <s v="L406143"/>
    <s v="G407874"/>
  </r>
  <r>
    <s v="https://www.gem.wiki/Rumaila_power_station"/>
    <x v="79"/>
    <s v="Rumaila power station"/>
    <s v="محطة توليد الرميله"/>
    <s v="5"/>
    <s v="NG"/>
    <n v="292"/>
    <x v="0"/>
    <x v="1"/>
    <s v="not found"/>
    <s v="not found"/>
    <s v="not found"/>
    <m/>
    <x v="22"/>
    <m/>
    <m/>
    <m/>
    <n v="30.554475"/>
    <n v="47.387954999999998"/>
    <s v="exact"/>
    <s v="North Rumaila"/>
    <m/>
    <m/>
    <s v="Basrah"/>
    <x v="2"/>
    <s v="Western Asia"/>
    <m/>
    <m/>
    <s v="Al Rumaila"/>
    <s v="power"/>
    <s v="Oil &amp; Refining"/>
    <s v="power"/>
    <s v="1075877"/>
    <n v="1215716"/>
    <s v="L406143"/>
    <s v="G407873"/>
  </r>
  <r>
    <s v="https://www.gem.wiki/Sadr_Gas_power_plant"/>
    <x v="79"/>
    <s v="Sadr Gas power plant"/>
    <s v="محطة الصدر الغازية 1"/>
    <s v="1-1"/>
    <s v="NG/D"/>
    <n v="160"/>
    <x v="0"/>
    <x v="1"/>
    <s v="not found"/>
    <s v="not found"/>
    <s v="not found"/>
    <m/>
    <x v="17"/>
    <m/>
    <m/>
    <m/>
    <n v="33.4178"/>
    <n v="44.465299999999999"/>
    <s v="exact"/>
    <s v="Sadr City"/>
    <m/>
    <m/>
    <s v="Baghdad"/>
    <x v="2"/>
    <s v="Western Asia"/>
    <s v="WRI: WRI1008705"/>
    <m/>
    <m/>
    <m/>
    <m/>
    <s v="power"/>
    <s v="1075013"/>
    <n v="1214165"/>
    <s v="L406144"/>
    <s v="G407863"/>
  </r>
  <r>
    <s v="https://www.gem.wiki/Sadr_Gas_power_plant"/>
    <x v="79"/>
    <s v="Sadr Gas power plant"/>
    <s v="محطة الصدر الغازية 1"/>
    <s v="1-2"/>
    <s v="NG/D"/>
    <n v="160"/>
    <x v="0"/>
    <x v="1"/>
    <s v="not found"/>
    <s v="not found"/>
    <s v="not found"/>
    <m/>
    <x v="17"/>
    <m/>
    <m/>
    <m/>
    <n v="33.4178"/>
    <n v="44.465299999999999"/>
    <s v="exact"/>
    <s v="Sadr City"/>
    <m/>
    <m/>
    <s v="Baghdad"/>
    <x v="2"/>
    <s v="Western Asia"/>
    <s v="WRI: WRI1008705"/>
    <m/>
    <m/>
    <m/>
    <m/>
    <s v="power"/>
    <s v="1075013"/>
    <n v="1214166"/>
    <s v="L406144"/>
    <s v="G407862"/>
  </r>
  <r>
    <s v="https://www.gem.wiki/Sadr_Gas_power_plant"/>
    <x v="79"/>
    <s v="Sadr Gas power plant"/>
    <s v="محطة الصدر الغازية 1"/>
    <s v="1-3"/>
    <s v="WSTH-NG"/>
    <n v="160"/>
    <x v="3"/>
    <x v="3"/>
    <s v="not found"/>
    <m/>
    <s v="not found"/>
    <m/>
    <x v="43"/>
    <m/>
    <m/>
    <m/>
    <n v="33.4178"/>
    <n v="44.465299999999999"/>
    <s v="exact"/>
    <s v="Sadr City"/>
    <m/>
    <m/>
    <s v="Baghdad"/>
    <x v="2"/>
    <s v="Western Asia"/>
    <s v="WRI: WRI1008705"/>
    <m/>
    <m/>
    <m/>
    <m/>
    <s v="power"/>
    <s v="1075013"/>
    <m/>
    <s v="L406144"/>
    <s v="G407861"/>
  </r>
  <r>
    <s v="https://www.gem.wiki/Sadr_Gas_power_plant"/>
    <x v="79"/>
    <s v="Sadr Gas power plant"/>
    <s v="محطة الصدر الغازية 2"/>
    <s v="2-1"/>
    <s v="NG/D"/>
    <n v="169"/>
    <x v="0"/>
    <x v="1"/>
    <s v="not found"/>
    <s v="not found"/>
    <s v="not found"/>
    <m/>
    <x v="22"/>
    <m/>
    <m/>
    <m/>
    <n v="33.4178"/>
    <n v="44.465299999999999"/>
    <s v="exact"/>
    <s v="Sadr City"/>
    <m/>
    <m/>
    <s v="Baghdad"/>
    <x v="2"/>
    <s v="Western Asia"/>
    <m/>
    <m/>
    <m/>
    <m/>
    <m/>
    <s v="power"/>
    <s v="1075013"/>
    <n v="1215710"/>
    <s v="L406144"/>
    <s v="G407866"/>
  </r>
  <r>
    <s v="https://www.gem.wiki/Sadr_Gas_power_plant"/>
    <x v="79"/>
    <s v="Sadr Gas power plant"/>
    <s v="محطة الصدر الغازية 2"/>
    <s v="2-2"/>
    <s v="NG/D"/>
    <n v="169"/>
    <x v="0"/>
    <x v="1"/>
    <s v="not found"/>
    <s v="not found"/>
    <s v="not found"/>
    <m/>
    <x v="22"/>
    <m/>
    <m/>
    <m/>
    <n v="33.4178"/>
    <n v="44.465299999999999"/>
    <s v="exact"/>
    <s v="Sadr City"/>
    <m/>
    <m/>
    <s v="Baghdad"/>
    <x v="2"/>
    <s v="Western Asia"/>
    <m/>
    <m/>
    <m/>
    <m/>
    <m/>
    <s v="power"/>
    <s v="1075013"/>
    <n v="1215711"/>
    <s v="L406144"/>
    <s v="G407865"/>
  </r>
  <r>
    <s v="https://www.gem.wiki/Sadr_Gas_power_plant"/>
    <x v="79"/>
    <s v="Sadr Gas power plant"/>
    <s v="محطة الصدر الغازية 2"/>
    <s v="2-3"/>
    <s v="WSTH-NG"/>
    <n v="169"/>
    <x v="3"/>
    <x v="3"/>
    <s v="not found"/>
    <s v="not found"/>
    <s v="not found"/>
    <m/>
    <x v="43"/>
    <m/>
    <m/>
    <m/>
    <n v="33.4178"/>
    <n v="44.465299999999999"/>
    <s v="exact"/>
    <s v="Sadr City"/>
    <m/>
    <m/>
    <s v="Baghdad"/>
    <x v="2"/>
    <s v="Western Asia"/>
    <m/>
    <m/>
    <m/>
    <m/>
    <m/>
    <s v="power"/>
    <s v="1075013"/>
    <m/>
    <s v="L406144"/>
    <s v="G407864"/>
  </r>
  <r>
    <s v="https://www.gem.wiki/Salahuddin_power_station"/>
    <x v="79"/>
    <s v="Salahuddin power station"/>
    <s v="محطة صلاح الدين الحرارية"/>
    <s v="1"/>
    <s v="FO"/>
    <n v="630"/>
    <x v="0"/>
    <x v="3"/>
    <s v="not found"/>
    <s v="not found"/>
    <s v="not found"/>
    <m/>
    <x v="43"/>
    <m/>
    <m/>
    <m/>
    <n v="34.088318000000001"/>
    <n v="43.972092000000004"/>
    <s v="exact"/>
    <s v="Samarra"/>
    <m/>
    <m/>
    <s v="Salah al-Din"/>
    <x v="2"/>
    <s v="Western Asia"/>
    <m/>
    <m/>
    <s v="Salah al-Din"/>
    <m/>
    <m/>
    <s v="power"/>
    <s v="1068297"/>
    <n v="1201208"/>
    <s v="L400974"/>
    <s v="G400974"/>
  </r>
  <r>
    <s v="https://www.gem.wiki/Salahuddin_power_station"/>
    <x v="79"/>
    <s v="Salahuddin power station"/>
    <s v="محطة صلاح الدين الحرارية"/>
    <s v="2"/>
    <s v="FO"/>
    <n v="630"/>
    <x v="1"/>
    <x v="3"/>
    <s v="not found"/>
    <s v="not found"/>
    <s v="not found"/>
    <m/>
    <x v="49"/>
    <m/>
    <m/>
    <m/>
    <n v="34.088318000000001"/>
    <n v="43.972092000000004"/>
    <s v="exact"/>
    <s v="Samarra"/>
    <m/>
    <m/>
    <s v="Salah al-Din"/>
    <x v="2"/>
    <s v="Western Asia"/>
    <m/>
    <m/>
    <s v="Salah al-Din"/>
    <m/>
    <m/>
    <s v="power"/>
    <s v="1068297"/>
    <n v="1201209"/>
    <s v="L400974"/>
    <s v="G400975"/>
  </r>
  <r>
    <s v="https://www.gem.wiki/Saman_Cement_power_plant"/>
    <x v="79"/>
    <s v="Saman Cement power plant"/>
    <m/>
    <s v="1"/>
    <s v="HFO/D"/>
    <n v="50"/>
    <x v="0"/>
    <x v="4"/>
    <s v="not found"/>
    <s v="not found"/>
    <s v="not found"/>
    <m/>
    <x v="9"/>
    <m/>
    <m/>
    <m/>
    <n v="31.225549999999998"/>
    <n v="45.002827000000003"/>
    <s v="exact"/>
    <s v="Al Khinag"/>
    <m/>
    <m/>
    <s v="Al Muthna"/>
    <x v="2"/>
    <s v="Western Asia"/>
    <m/>
    <m/>
    <m/>
    <s v="power"/>
    <s v="Cement &amp; Building"/>
    <m/>
    <s v="1124231"/>
    <n v="1292939"/>
    <s v="L408205"/>
    <s v="G411601"/>
  </r>
  <r>
    <s v="https://www.gem.wiki/Samarra_Diesel_power_plant"/>
    <x v="79"/>
    <s v="Samarra Diesel power plant"/>
    <s v="محطة كهرباء ديزلات سامراء"/>
    <s v="1"/>
    <s v="HFO"/>
    <n v="340"/>
    <x v="0"/>
    <x v="4"/>
    <s v="not found"/>
    <s v="not found"/>
    <s v="not found"/>
    <m/>
    <x v="43"/>
    <m/>
    <m/>
    <m/>
    <n v="34.090186000000003"/>
    <n v="43.985087999999998"/>
    <s v="exact"/>
    <s v="Ishaqi"/>
    <m/>
    <s v="Samarra"/>
    <s v="Salah al-Din"/>
    <x v="2"/>
    <s v="Western Asia"/>
    <m/>
    <m/>
    <m/>
    <m/>
    <m/>
    <s v="power"/>
    <s v="1059722"/>
    <s v="1188308, 1188328"/>
    <s v="L408204"/>
    <s v="G411600"/>
  </r>
  <r>
    <s v="https://www.gem.wiki/Samawah_Diesel_power_plant"/>
    <x v="79"/>
    <s v="Samawah Diesel power plant"/>
    <s v="محطة كهرباء ديزلات السماوة"/>
    <s v="1"/>
    <s v="HFO"/>
    <n v="60"/>
    <x v="7"/>
    <x v="4"/>
    <s v="not found"/>
    <s v="not found"/>
    <s v="not found"/>
    <m/>
    <x v="47"/>
    <m/>
    <m/>
    <m/>
    <n v="31.289967000000001"/>
    <n v="45.277206"/>
    <s v="exact"/>
    <s v="Samawah"/>
    <m/>
    <m/>
    <s v="Muthanna"/>
    <x v="2"/>
    <s v="Western Asia"/>
    <m/>
    <m/>
    <m/>
    <m/>
    <m/>
    <s v="power"/>
    <m/>
    <m/>
    <s v="L408203"/>
    <s v="G411599"/>
  </r>
  <r>
    <s v="https://www.gem.wiki/Samawah_power_station"/>
    <x v="79"/>
    <s v="Samawah power station"/>
    <s v="محطة كهرباء السماوة"/>
    <s v="1-1"/>
    <s v="NG/FO"/>
    <n v="125"/>
    <x v="0"/>
    <x v="1"/>
    <s v="not found"/>
    <s v="not found"/>
    <s v="not found"/>
    <m/>
    <x v="30"/>
    <m/>
    <m/>
    <m/>
    <n v="31.2229256"/>
    <n v="45.271197200000003"/>
    <s v="exact"/>
    <s v="Samawah"/>
    <m/>
    <m/>
    <s v="Muthanna"/>
    <x v="2"/>
    <s v="Western Asia"/>
    <m/>
    <m/>
    <m/>
    <m/>
    <m/>
    <s v="power"/>
    <s v="1063156"/>
    <n v="1221124"/>
    <s v="L406145"/>
    <s v="G407909"/>
  </r>
  <r>
    <s v="https://www.gem.wiki/Samawah_power_station"/>
    <x v="79"/>
    <s v="Samawah power station"/>
    <s v="محطة كهرباء السماوة"/>
    <s v="1-2"/>
    <s v="NG/FO"/>
    <n v="125"/>
    <x v="0"/>
    <x v="1"/>
    <s v="not found"/>
    <s v="not found"/>
    <s v="not found"/>
    <m/>
    <x v="30"/>
    <m/>
    <m/>
    <m/>
    <n v="31.2229256"/>
    <n v="45.271197200000003"/>
    <s v="exact"/>
    <s v="Samawah"/>
    <m/>
    <m/>
    <s v="Muthanna"/>
    <x v="2"/>
    <s v="Western Asia"/>
    <m/>
    <m/>
    <m/>
    <m/>
    <m/>
    <s v="power"/>
    <s v="1063156"/>
    <n v="1221125"/>
    <s v="L406145"/>
    <s v="G407908"/>
  </r>
  <r>
    <s v="https://www.gem.wiki/Samawah_power_station"/>
    <x v="79"/>
    <s v="Samawah power station"/>
    <s v="محطة كهرباء السماوة"/>
    <s v="1-3"/>
    <s v="NG/FO"/>
    <n v="125"/>
    <x v="0"/>
    <x v="1"/>
    <s v="not found"/>
    <s v="not found"/>
    <s v="not found"/>
    <m/>
    <x v="30"/>
    <m/>
    <m/>
    <m/>
    <n v="31.2229256"/>
    <n v="45.271197200000003"/>
    <s v="exact"/>
    <s v="Samawah"/>
    <m/>
    <m/>
    <s v="Muthanna"/>
    <x v="2"/>
    <s v="Western Asia"/>
    <m/>
    <m/>
    <m/>
    <m/>
    <m/>
    <s v="power"/>
    <s v="1063156"/>
    <n v="1221126"/>
    <s v="L406145"/>
    <s v="G407907"/>
  </r>
  <r>
    <s v="https://www.gem.wiki/Samawah_power_station"/>
    <x v="79"/>
    <s v="Samawah power station"/>
    <s v="محطة كهرباء السماوة"/>
    <s v="1-4"/>
    <s v="NG/FO"/>
    <n v="125"/>
    <x v="0"/>
    <x v="1"/>
    <s v="not found"/>
    <s v="not found"/>
    <s v="not found"/>
    <m/>
    <x v="30"/>
    <m/>
    <m/>
    <m/>
    <n v="31.2229256"/>
    <n v="45.271197200000003"/>
    <s v="exact"/>
    <s v="Samawah"/>
    <m/>
    <m/>
    <s v="Muthanna"/>
    <x v="2"/>
    <s v="Western Asia"/>
    <m/>
    <m/>
    <m/>
    <m/>
    <m/>
    <s v="power"/>
    <s v="1063156"/>
    <n v="1221127"/>
    <s v="L406145"/>
    <s v="G407906"/>
  </r>
  <r>
    <s v="https://www.gem.wiki/Samawah_power_station"/>
    <x v="79"/>
    <s v="Samawah power station"/>
    <s v="محطة كهرباء السماوة"/>
    <s v="2-1"/>
    <s v="WSTH-NG"/>
    <n v="250"/>
    <x v="1"/>
    <x v="3"/>
    <s v="not found"/>
    <s v="not found"/>
    <s v="not found"/>
    <m/>
    <x v="7"/>
    <m/>
    <m/>
    <m/>
    <n v="31.2229256"/>
    <n v="45.271197200000003"/>
    <s v="exact"/>
    <s v="Samawah"/>
    <m/>
    <m/>
    <s v="Muthanna"/>
    <x v="2"/>
    <s v="Western Asia"/>
    <m/>
    <m/>
    <m/>
    <m/>
    <m/>
    <s v="power"/>
    <s v="1063156"/>
    <s v="1282542, 1282543"/>
    <s v="L406145"/>
    <s v="G407905"/>
  </r>
  <r>
    <s v="https://www.gem.wiki/Sarqala_power_plant"/>
    <x v="79"/>
    <s v="Sarqala power plant"/>
    <s v="محطة كهرباء حقل ساكالا، محطة كهربا گرميان الغازية"/>
    <s v="GT"/>
    <s v="NG/FO"/>
    <n v="162"/>
    <x v="0"/>
    <x v="4"/>
    <s v="not found"/>
    <s v="not found"/>
    <s v="not found"/>
    <m/>
    <x v="3"/>
    <m/>
    <m/>
    <m/>
    <n v="36.410299999999999"/>
    <n v="44.3872"/>
    <s v="approximate"/>
    <s v="Sarqala"/>
    <m/>
    <m/>
    <s v="Kurdistan"/>
    <x v="2"/>
    <s v="Western Asia"/>
    <m/>
    <m/>
    <s v="Garmian power-plant"/>
    <s v="power"/>
    <s v="Oil &amp; Refining"/>
    <s v="power"/>
    <s v="1139211"/>
    <n v="1313764"/>
    <s v="L407768"/>
    <s v="G410298"/>
  </r>
  <r>
    <s v="https://www.gem.wiki/Sersink_power_plant"/>
    <x v="79"/>
    <s v="Sersink power plant"/>
    <m/>
    <s v="1"/>
    <s v="NG"/>
    <n v="300"/>
    <x v="3"/>
    <x v="1"/>
    <s v="not found"/>
    <s v="not found"/>
    <s v="not found"/>
    <m/>
    <x v="43"/>
    <m/>
    <m/>
    <m/>
    <n v="37.045884000000001"/>
    <n v="43.337218"/>
    <s v="approximate"/>
    <s v="Sersink"/>
    <m/>
    <s v="Dohuk"/>
    <s v="Kurdistan"/>
    <x v="2"/>
    <s v="Western Asia"/>
    <m/>
    <m/>
    <m/>
    <m/>
    <m/>
    <s v="power"/>
    <m/>
    <m/>
    <s v="L408206"/>
    <s v="G411598"/>
  </r>
  <r>
    <s v="https://www.gem.wiki/Shatt_Al-Basra_power_station"/>
    <x v="79"/>
    <s v="Shatt Al-Basra power station"/>
    <s v="محطة كهرباء شط البصرة الغازية، محطة كهرباء شط البصرة المركبة"/>
    <s v="CC1"/>
    <s v="NG/FO/CR"/>
    <n v="380"/>
    <x v="0"/>
    <x v="0"/>
    <s v="not found"/>
    <s v="not found"/>
    <s v="not found"/>
    <m/>
    <x v="3"/>
    <m/>
    <m/>
    <m/>
    <n v="30.477544999999999"/>
    <n v="47.734032999999997"/>
    <s v="exact"/>
    <s v="Basrah"/>
    <m/>
    <m/>
    <s v="Basrah"/>
    <x v="2"/>
    <s v="Western Asia"/>
    <s v="WRI: WRI1008699"/>
    <m/>
    <m/>
    <m/>
    <m/>
    <s v="power"/>
    <s v="1080463"/>
    <s v="1223574,1223575,1291989"/>
    <s v="L406146"/>
    <s v="G407904"/>
  </r>
  <r>
    <s v="https://www.gem.wiki/Shatt_Al-Basra_power_station"/>
    <x v="79"/>
    <s v="Shatt Al-Basra power station"/>
    <s v="محطة كهرباء شط البصرة الغازية، محطة كهرباء شط البصرة المركبة"/>
    <s v="CC2"/>
    <s v="NG/FO/CR"/>
    <n v="380"/>
    <x v="0"/>
    <x v="0"/>
    <s v="not found"/>
    <s v="not found"/>
    <s v="not found"/>
    <m/>
    <x v="49"/>
    <m/>
    <m/>
    <m/>
    <n v="30.477544999999999"/>
    <n v="47.734032999999997"/>
    <s v="exact"/>
    <s v="Basrah"/>
    <m/>
    <m/>
    <s v="Basrah"/>
    <x v="2"/>
    <s v="Western Asia"/>
    <s v="WRI: WRI1008699"/>
    <m/>
    <m/>
    <m/>
    <m/>
    <s v="power"/>
    <s v="1080463"/>
    <s v="1223576, 1223577,1291990"/>
    <s v="L406146"/>
    <s v="G407895"/>
  </r>
  <r>
    <s v="https://www.gem.wiki/Shatt_Al-Basra_power_station"/>
    <x v="79"/>
    <s v="Shatt Al-Basra power station"/>
    <s v="محطة كهرباء شط البصرة الغازية، محطة كهرباء شط البصرة المركبة"/>
    <s v="CC3"/>
    <s v="NG/FO/CR"/>
    <n v="380"/>
    <x v="0"/>
    <x v="0"/>
    <s v="not found"/>
    <s v="not found"/>
    <s v="not found"/>
    <m/>
    <x v="49"/>
    <m/>
    <m/>
    <m/>
    <n v="30.477544999999999"/>
    <n v="47.734032999999997"/>
    <s v="exact"/>
    <s v="Basrah"/>
    <m/>
    <m/>
    <s v="Basrah"/>
    <x v="2"/>
    <s v="Western Asia"/>
    <s v="WRI: WRI1008699"/>
    <m/>
    <m/>
    <m/>
    <m/>
    <s v="power"/>
    <s v="1080463"/>
    <s v="1223578, 1223579, 1291991"/>
    <s v="L406146"/>
    <s v="G407903"/>
  </r>
  <r>
    <s v="https://www.gem.wiki/Shatt_Al-Basra_power_station"/>
    <x v="79"/>
    <s v="Shatt Al-Basra power station"/>
    <s v="محطة كهرباء شط البصرة الغازية، محطة كهرباء شط البصرة المركبة"/>
    <s v="CC4"/>
    <s v="NG/FO/CR"/>
    <n v="380"/>
    <x v="0"/>
    <x v="0"/>
    <s v="not found"/>
    <s v="not found"/>
    <s v="not found"/>
    <m/>
    <x v="49"/>
    <m/>
    <m/>
    <m/>
    <n v="30.477544999999999"/>
    <n v="47.734032999999997"/>
    <s v="exact"/>
    <s v="Basrah"/>
    <m/>
    <m/>
    <s v="Basrah"/>
    <x v="2"/>
    <s v="Western Asia"/>
    <s v="WRI: WRI1008699"/>
    <m/>
    <m/>
    <m/>
    <m/>
    <s v="power"/>
    <s v="1080463"/>
    <s v="1223580, 1223581, 1291992"/>
    <s v="L406146"/>
    <s v="G407902"/>
  </r>
  <r>
    <s v="https://www.gem.wiki/Shatt_Al-Basra_power_station"/>
    <x v="79"/>
    <s v="Shatt Al-Basra power station"/>
    <s v="محطة كهرباء شط البصرة الغازية، محطة كهرباء شط البصرة المركبة"/>
    <s v="CC5"/>
    <s v="NG/FO/CR"/>
    <n v="380"/>
    <x v="0"/>
    <x v="1"/>
    <s v="not found"/>
    <s v="not found"/>
    <s v="not found"/>
    <m/>
    <x v="3"/>
    <m/>
    <m/>
    <m/>
    <n v="30.477544999999999"/>
    <n v="47.734032999999997"/>
    <s v="exact"/>
    <s v="Basrah"/>
    <m/>
    <m/>
    <s v="Basrah"/>
    <x v="2"/>
    <s v="Western Asia"/>
    <s v="WRI: WRI1008699"/>
    <m/>
    <m/>
    <m/>
    <m/>
    <s v="power"/>
    <s v="1080463"/>
    <s v="1223582, 1223583, 1291993"/>
    <s v="L406146"/>
    <s v="G407899"/>
  </r>
  <r>
    <s v="https://www.gem.wiki/South_Baghdad_Thermal_power_plant"/>
    <x v="79"/>
    <s v="South Baghdad Thermal power plant"/>
    <s v="محطة كهرباء جنوب بغداد الحرارية"/>
    <s v="1"/>
    <s v="FO"/>
    <n v="55"/>
    <x v="6"/>
    <x v="3"/>
    <s v="not found"/>
    <s v="not found"/>
    <s v="not found"/>
    <m/>
    <x v="80"/>
    <s v="not found"/>
    <m/>
    <m/>
    <n v="33.256307999999997"/>
    <n v="44.504649999999998"/>
    <s v="approximate"/>
    <s v="Al Za'franiya"/>
    <m/>
    <m/>
    <s v="Baghdad"/>
    <x v="2"/>
    <s v="Western Asia"/>
    <s v="WRI: WRI1008701"/>
    <m/>
    <m/>
    <m/>
    <m/>
    <s v="power"/>
    <s v="1030230"/>
    <n v="1103729"/>
    <s v="L408207"/>
    <s v="G411597"/>
  </r>
  <r>
    <s v="https://www.gem.wiki/South_Baghdad_Thermal_power_plant"/>
    <x v="79"/>
    <s v="South Baghdad Thermal power plant"/>
    <s v="محطة كهرباء جنوب بغداد الحرارية"/>
    <s v="1R"/>
    <s v="FO"/>
    <n v="160"/>
    <x v="3"/>
    <x v="3"/>
    <s v="not found"/>
    <s v="not found"/>
    <s v="not found"/>
    <m/>
    <x v="43"/>
    <m/>
    <m/>
    <m/>
    <n v="33.256307999999997"/>
    <n v="44.504649999999998"/>
    <s v="approximate"/>
    <s v="Al Za'franiya"/>
    <m/>
    <m/>
    <s v="Baghdad"/>
    <x v="2"/>
    <s v="Western Asia"/>
    <s v="WRI: WRI1008701"/>
    <m/>
    <m/>
    <m/>
    <m/>
    <s v="power"/>
    <s v="1030230"/>
    <m/>
    <s v="L408207"/>
    <s v="G411591"/>
  </r>
  <r>
    <s v="https://www.gem.wiki/South_Baghdad_Thermal_power_plant"/>
    <x v="79"/>
    <s v="South Baghdad Thermal power plant"/>
    <s v="محطة كهرباء جنوب بغداد الحرارية"/>
    <s v="2"/>
    <s v="FO"/>
    <n v="55"/>
    <x v="0"/>
    <x v="3"/>
    <s v="not found"/>
    <s v="not found"/>
    <s v="not found"/>
    <m/>
    <x v="80"/>
    <m/>
    <m/>
    <m/>
    <n v="33.256307999999997"/>
    <n v="44.504649999999998"/>
    <s v="approximate"/>
    <s v="Al Za'franiya"/>
    <m/>
    <m/>
    <s v="Baghdad"/>
    <x v="2"/>
    <s v="Western Asia"/>
    <s v="WRI: WRI1008701"/>
    <m/>
    <m/>
    <m/>
    <m/>
    <s v="power"/>
    <s v="1030230"/>
    <n v="1103730"/>
    <s v="L408207"/>
    <s v="G411596"/>
  </r>
  <r>
    <s v="https://www.gem.wiki/South_Baghdad_Thermal_power_plant"/>
    <x v="79"/>
    <s v="South Baghdad Thermal power plant"/>
    <s v="محطة كهرباء جنوب بغداد الحرارية"/>
    <s v="3"/>
    <s v="FO"/>
    <n v="55"/>
    <x v="0"/>
    <x v="3"/>
    <s v="not found"/>
    <s v="not found"/>
    <s v="not found"/>
    <m/>
    <x v="80"/>
    <m/>
    <m/>
    <m/>
    <n v="33.256307999999997"/>
    <n v="44.504649999999998"/>
    <s v="approximate"/>
    <s v="Al Za'franiya"/>
    <m/>
    <m/>
    <s v="Baghdad"/>
    <x v="2"/>
    <s v="Western Asia"/>
    <s v="WRI: WRI1008701"/>
    <m/>
    <m/>
    <m/>
    <m/>
    <s v="power"/>
    <s v="1030230"/>
    <n v="1103731"/>
    <s v="L408207"/>
    <s v="G411595"/>
  </r>
  <r>
    <s v="https://www.gem.wiki/South_Baghdad_Thermal_power_plant"/>
    <x v="79"/>
    <s v="South Baghdad Thermal power plant"/>
    <s v="محطة كهرباء جنوب بغداد الحرارية"/>
    <s v="4"/>
    <s v="FO"/>
    <n v="55"/>
    <x v="0"/>
    <x v="3"/>
    <s v="not found"/>
    <s v="not found"/>
    <s v="not found"/>
    <m/>
    <x v="80"/>
    <m/>
    <m/>
    <m/>
    <n v="33.256307999999997"/>
    <n v="44.504649999999998"/>
    <s v="approximate"/>
    <s v="Al Za'franiya"/>
    <m/>
    <m/>
    <s v="Baghdad"/>
    <x v="2"/>
    <s v="Western Asia"/>
    <s v="WRI: WRI1008701"/>
    <m/>
    <m/>
    <m/>
    <m/>
    <s v="power"/>
    <s v="1030230"/>
    <n v="1187607"/>
    <s v="L408207"/>
    <s v="G411594"/>
  </r>
  <r>
    <s v="https://www.gem.wiki/South_Baghdad_Thermal_power_plant"/>
    <x v="79"/>
    <s v="South Baghdad Thermal power plant"/>
    <s v="محطة كهرباء جنوب بغداد الحرارية"/>
    <s v="5"/>
    <s v="FO"/>
    <n v="67"/>
    <x v="6"/>
    <x v="3"/>
    <s v="not found"/>
    <s v="not found"/>
    <s v="not found"/>
    <m/>
    <x v="36"/>
    <s v="not found"/>
    <m/>
    <m/>
    <n v="33.256307999999997"/>
    <n v="44.504649999999998"/>
    <s v="approximate"/>
    <s v="Al Za'franiya"/>
    <m/>
    <m/>
    <s v="Baghdad"/>
    <x v="2"/>
    <s v="Western Asia"/>
    <s v="WRI: WRI1008701"/>
    <m/>
    <m/>
    <m/>
    <m/>
    <s v="power"/>
    <s v="1030230"/>
    <n v="1103728"/>
    <s v="L408207"/>
    <s v="G411593"/>
  </r>
  <r>
    <s v="https://www.gem.wiki/South_Baghdad_Thermal_power_plant"/>
    <x v="79"/>
    <s v="South Baghdad Thermal power plant"/>
    <s v="محطة كهرباء جنوب بغداد الحرارية"/>
    <s v="5R"/>
    <s v="FO"/>
    <n v="160"/>
    <x v="3"/>
    <x v="3"/>
    <s v="not found"/>
    <s v="not found"/>
    <s v="not found"/>
    <m/>
    <x v="43"/>
    <m/>
    <m/>
    <m/>
    <n v="33.256307999999997"/>
    <n v="44.504649999999998"/>
    <s v="approximate"/>
    <s v="Al Za'franiya"/>
    <m/>
    <m/>
    <s v="Baghdad"/>
    <x v="2"/>
    <s v="Western Asia"/>
    <s v="WRI: WRI1008701"/>
    <m/>
    <m/>
    <m/>
    <m/>
    <s v="power"/>
    <s v="1030230"/>
    <m/>
    <s v="L408207"/>
    <s v="G411590"/>
  </r>
  <r>
    <s v="https://www.gem.wiki/South_Baghdad_Thermal_power_plant"/>
    <x v="79"/>
    <s v="South Baghdad Thermal power plant"/>
    <s v="محطة كهرباء جنوب بغداد الحرارية"/>
    <s v="6"/>
    <s v="FO"/>
    <n v="67"/>
    <x v="6"/>
    <x v="3"/>
    <s v="not found"/>
    <s v="not found"/>
    <s v="not found"/>
    <m/>
    <x v="36"/>
    <s v="not found"/>
    <m/>
    <m/>
    <n v="33.256307999999997"/>
    <n v="44.504649999999998"/>
    <s v="approximate"/>
    <s v="Al Za'franiya"/>
    <m/>
    <m/>
    <s v="Baghdad"/>
    <x v="2"/>
    <s v="Western Asia"/>
    <s v="WRI: WRI1008701"/>
    <m/>
    <m/>
    <m/>
    <m/>
    <s v="power"/>
    <s v="1030230"/>
    <n v="1187606"/>
    <s v="L408207"/>
    <s v="G411592"/>
  </r>
  <r>
    <s v="https://www.gem.wiki/South_Baghdad_Thermal_power_plant"/>
    <x v="79"/>
    <s v="South Baghdad Thermal power plant"/>
    <s v="محطة كهرباء جنوب بغداد الحرارية"/>
    <s v="6R"/>
    <s v="FO"/>
    <n v="160"/>
    <x v="3"/>
    <x v="3"/>
    <s v="not found"/>
    <s v="not found"/>
    <s v="not found"/>
    <m/>
    <x v="43"/>
    <m/>
    <m/>
    <m/>
    <n v="33.256307999999997"/>
    <n v="44.504649999999998"/>
    <s v="approximate"/>
    <s v="Al Za'franiya"/>
    <m/>
    <m/>
    <s v="Baghdad"/>
    <x v="2"/>
    <s v="Western Asia"/>
    <s v="WRI: WRI1008701"/>
    <m/>
    <m/>
    <m/>
    <m/>
    <s v="power"/>
    <s v="1030230"/>
    <m/>
    <s v="L408207"/>
    <s v="G411589"/>
  </r>
  <r>
    <s v="https://www.gem.wiki/Sulaymaniyah_power_station"/>
    <x v="79"/>
    <s v="Sulaymaniyah power station"/>
    <s v="محطة كهرباء السليمانية"/>
    <s v="1"/>
    <s v="NG/D"/>
    <n v="750"/>
    <x v="0"/>
    <x v="0"/>
    <s v="not found"/>
    <s v="not found"/>
    <s v="not found"/>
    <m/>
    <x v="5"/>
    <m/>
    <m/>
    <m/>
    <n v="35.586688000000002"/>
    <n v="44.884351000000002"/>
    <s v="exact"/>
    <s v="Chamchamal"/>
    <m/>
    <s v="Sulaymaniyah"/>
    <s v="Kurdistan"/>
    <x v="2"/>
    <s v="Western Asia"/>
    <m/>
    <m/>
    <s v="Suleimanya Gas Power Station, Suleimaniah"/>
    <s v="power"/>
    <s v="Chemicals"/>
    <s v="power"/>
    <s v="1075014"/>
    <s v="1214167,1214168,1214169,1214170,1214171"/>
    <s v="L406148"/>
    <s v="G407889"/>
  </r>
  <r>
    <s v="https://www.gem.wiki/Sulaymaniyah_power_station"/>
    <x v="79"/>
    <s v="Sulaymaniyah power station"/>
    <s v="محطة كهرباء السليمانية"/>
    <s v="2"/>
    <s v="NG/D"/>
    <n v="750"/>
    <x v="0"/>
    <x v="0"/>
    <s v="not found"/>
    <s v="not found"/>
    <s v="not found"/>
    <m/>
    <x v="5"/>
    <m/>
    <m/>
    <m/>
    <n v="35.586688000000002"/>
    <n v="44.884351000000002"/>
    <s v="exact"/>
    <s v="Chamchamal"/>
    <m/>
    <s v="Sulaymaniyah"/>
    <s v="Kurdistan"/>
    <x v="2"/>
    <s v="Western Asia"/>
    <m/>
    <m/>
    <s v="Suleimanya Gas Power Station, Suleimaniah"/>
    <s v="power"/>
    <s v="Chemicals"/>
    <s v="power"/>
    <s v="1075014"/>
    <s v="1241843, 1241844,1241845,1241848,1241849"/>
    <s v="L406148"/>
    <s v="G407888"/>
  </r>
  <r>
    <s v="https://www.gem.wiki/Tasluja_power_station"/>
    <x v="79"/>
    <s v="Tasluja power station"/>
    <s v="محطة كهرباء طاسلوجة"/>
    <s v="1"/>
    <s v="HFO"/>
    <n v="51"/>
    <x v="0"/>
    <x v="4"/>
    <s v="not found"/>
    <s v="not found"/>
    <s v="not found"/>
    <m/>
    <x v="2"/>
    <m/>
    <m/>
    <m/>
    <n v="35.595709999999997"/>
    <n v="45.230519999999999"/>
    <s v="approximate"/>
    <s v="Tasluja"/>
    <m/>
    <s v="Sulaymaniyah"/>
    <s v="Kurdistan"/>
    <x v="2"/>
    <s v="Western Asia"/>
    <m/>
    <m/>
    <m/>
    <m/>
    <m/>
    <s v="power"/>
    <m/>
    <m/>
    <s v="L408208"/>
    <s v="G411588"/>
  </r>
  <r>
    <s v="https://www.gem.wiki/Wasset_power_station"/>
    <x v="79"/>
    <s v="Wasset power station"/>
    <s v="محطة توليد الزبيدية الحرارية, محطة توليد كهرباء واسط"/>
    <s v="1-1"/>
    <s v="NG/FO/CR"/>
    <n v="330"/>
    <x v="0"/>
    <x v="3"/>
    <s v="not found"/>
    <s v="not found"/>
    <s v="not found"/>
    <m/>
    <x v="22"/>
    <m/>
    <m/>
    <m/>
    <n v="32.774970000000003"/>
    <n v="45.08464"/>
    <s v="exact"/>
    <s v="Zubaydiyah"/>
    <m/>
    <m/>
    <s v="Wassit"/>
    <x v="2"/>
    <s v="Western Asia"/>
    <m/>
    <m/>
    <s v="Al-Zubaidah, Zubaidiya, Wassit"/>
    <m/>
    <m/>
    <s v="power"/>
    <s v="1069463"/>
    <n v="1203295"/>
    <s v="L406150"/>
    <s v="G407915"/>
  </r>
  <r>
    <s v="https://www.gem.wiki/Wasset_power_station"/>
    <x v="79"/>
    <s v="Wasset power station"/>
    <s v="محطة توليد الزبيدية الحرارية, محطة توليد كهرباء واسط"/>
    <s v="1-2"/>
    <s v="NG/FO/CR"/>
    <n v="330"/>
    <x v="0"/>
    <x v="3"/>
    <s v="not found"/>
    <s v="not found"/>
    <s v="not found"/>
    <m/>
    <x v="22"/>
    <m/>
    <m/>
    <m/>
    <n v="32.774970000000003"/>
    <n v="45.08464"/>
    <s v="exact"/>
    <s v="Zubaydiyah"/>
    <m/>
    <m/>
    <s v="Wassit"/>
    <x v="2"/>
    <s v="Western Asia"/>
    <m/>
    <m/>
    <s v="Al-Zubaidah, Zubaidiya, Wassit"/>
    <m/>
    <m/>
    <s v="power"/>
    <s v="1069463"/>
    <n v="1203299"/>
    <s v="L406150"/>
    <s v="G407914"/>
  </r>
  <r>
    <s v="https://www.gem.wiki/Wasset_power_station"/>
    <x v="79"/>
    <s v="Wasset power station"/>
    <s v="محطة توليد الزبيدية الحرارية, محطة توليد كهرباء واسط"/>
    <s v="1-3"/>
    <s v="NG/FO/CR"/>
    <n v="330"/>
    <x v="0"/>
    <x v="3"/>
    <s v="not found"/>
    <s v="not found"/>
    <s v="not found"/>
    <m/>
    <x v="22"/>
    <m/>
    <m/>
    <m/>
    <n v="32.774970000000003"/>
    <n v="45.08464"/>
    <s v="exact"/>
    <s v="Zubaydiyah"/>
    <m/>
    <m/>
    <s v="Wassit"/>
    <x v="2"/>
    <s v="Western Asia"/>
    <m/>
    <m/>
    <s v="Al-Zubaidah, Zubaidiya, Wassit"/>
    <m/>
    <m/>
    <s v="power"/>
    <s v="1069463"/>
    <n v="1203300"/>
    <s v="L406150"/>
    <s v="G407913"/>
  </r>
  <r>
    <s v="https://www.gem.wiki/Wasset_power_station"/>
    <x v="79"/>
    <s v="Wasset power station"/>
    <s v="محطة توليد الزبيدية الحرارية, محطة توليد كهرباء واسط"/>
    <s v="1-4"/>
    <s v="NG/FO/CR"/>
    <n v="330"/>
    <x v="0"/>
    <x v="3"/>
    <s v="not found"/>
    <s v="not found"/>
    <s v="not found"/>
    <m/>
    <x v="22"/>
    <m/>
    <m/>
    <m/>
    <n v="32.774970000000003"/>
    <n v="45.08464"/>
    <s v="exact"/>
    <s v="Zubaydiyah"/>
    <m/>
    <m/>
    <s v="Wassit"/>
    <x v="2"/>
    <s v="Western Asia"/>
    <m/>
    <m/>
    <s v="Al-Zubaidah, Zubaidiya, Wassit"/>
    <m/>
    <m/>
    <s v="power"/>
    <s v="1069463"/>
    <n v="1203301"/>
    <s v="L406150"/>
    <s v="G407912"/>
  </r>
  <r>
    <s v="https://www.gem.wiki/Wasset_power_station"/>
    <x v="79"/>
    <s v="Wasset power station"/>
    <s v="محطة توليد الزبيدية الحرارية, محطة توليد كهرباء واسط"/>
    <s v="2-1"/>
    <s v="NG/FO/CR"/>
    <n v="610"/>
    <x v="0"/>
    <x v="3"/>
    <s v="not found"/>
    <s v="not found"/>
    <s v="not found"/>
    <m/>
    <x v="0"/>
    <m/>
    <m/>
    <m/>
    <n v="32.774970000000003"/>
    <n v="45.08464"/>
    <s v="exact"/>
    <s v="Zubaydiyah"/>
    <m/>
    <m/>
    <s v="Wassit"/>
    <x v="2"/>
    <s v="Western Asia"/>
    <m/>
    <m/>
    <s v="Al-Zubaidah, Zubaidiya, Wassit"/>
    <m/>
    <m/>
    <s v="power"/>
    <s v="1069463"/>
    <n v="1233703"/>
    <s v="L406150"/>
    <s v="G407911"/>
  </r>
  <r>
    <s v="https://www.gem.wiki/Wasset_power_station"/>
    <x v="79"/>
    <s v="Wasset power station"/>
    <s v="محطة توليد الزبيدية الحرارية, محطة توليد كهرباء واسط"/>
    <s v="2-2"/>
    <s v="NG/FO/CR"/>
    <n v="610"/>
    <x v="0"/>
    <x v="3"/>
    <s v="not found"/>
    <s v="not found"/>
    <s v="not found"/>
    <m/>
    <x v="0"/>
    <m/>
    <m/>
    <m/>
    <n v="32.774970000000003"/>
    <n v="45.08464"/>
    <s v="exact"/>
    <s v="Zubaydiyah"/>
    <m/>
    <m/>
    <s v="Wassit"/>
    <x v="2"/>
    <s v="Western Asia"/>
    <m/>
    <m/>
    <s v="Al-Zubaidah, Zubaidiya, Wassit"/>
    <m/>
    <m/>
    <s v="power"/>
    <s v="1069463"/>
    <n v="1233704"/>
    <s v="L406150"/>
    <s v="G407910"/>
  </r>
  <r>
    <s v="https://www.gem.wiki/Zubair_Field_power_station"/>
    <x v="79"/>
    <s v="Zubair Field power station"/>
    <s v="محطة كهرباء الزبير الغازية"/>
    <s v="1"/>
    <s v="NG"/>
    <n v="185"/>
    <x v="0"/>
    <x v="1"/>
    <s v="not found"/>
    <s v="not found"/>
    <s v="not found"/>
    <m/>
    <x v="6"/>
    <m/>
    <m/>
    <m/>
    <n v="30.405653699999998"/>
    <n v="47.589106100000002"/>
    <s v="exact"/>
    <s v="Az Zubayr"/>
    <m/>
    <s v="Al-Zubair"/>
    <s v="Basrah"/>
    <x v="2"/>
    <s v="Western Asia"/>
    <m/>
    <m/>
    <m/>
    <s v="power"/>
    <s v="Oil &amp; Refining"/>
    <s v="none"/>
    <s v="1101893"/>
    <n v="1259605"/>
    <s v="L400986"/>
    <s v="G400986"/>
  </r>
  <r>
    <s v="https://www.gem.wiki/Zubair_Field_power_station"/>
    <x v="79"/>
    <s v="Zubair Field power station"/>
    <s v="محطة كهرباء الزبير الغازية"/>
    <s v="2"/>
    <s v="NG"/>
    <n v="185"/>
    <x v="0"/>
    <x v="1"/>
    <s v="not found"/>
    <s v="not found"/>
    <s v="not found"/>
    <m/>
    <x v="6"/>
    <m/>
    <m/>
    <m/>
    <n v="30.405653699999998"/>
    <n v="47.589106100000002"/>
    <s v="exact"/>
    <s v="Az Zubayr"/>
    <m/>
    <s v="Al-Zubair"/>
    <s v="Basrah"/>
    <x v="2"/>
    <s v="Western Asia"/>
    <m/>
    <m/>
    <m/>
    <s v="power"/>
    <s v="Oil &amp; Refining"/>
    <s v="none"/>
    <s v="1101893"/>
    <n v="1259606"/>
    <s v="L400986"/>
    <s v="G400987"/>
  </r>
  <r>
    <s v="https://www.gem.wiki/Zubair_Field_power_station"/>
    <x v="79"/>
    <s v="Zubair Field power station"/>
    <s v="محطة كهرباء الزبير الغازية"/>
    <s v="3"/>
    <s v="NG"/>
    <n v="185"/>
    <x v="0"/>
    <x v="1"/>
    <s v="not found"/>
    <s v="not found"/>
    <s v="not found"/>
    <m/>
    <x v="6"/>
    <m/>
    <m/>
    <m/>
    <n v="30.405653699999998"/>
    <n v="47.589106100000002"/>
    <s v="exact"/>
    <s v="Az Zubayr"/>
    <m/>
    <s v="Al-Zubair"/>
    <s v="Basrah"/>
    <x v="2"/>
    <s v="Western Asia"/>
    <m/>
    <m/>
    <m/>
    <s v="power"/>
    <s v="Oil &amp; Refining"/>
    <s v="none"/>
    <s v="1101893"/>
    <n v="1259607"/>
    <s v="L400986"/>
    <s v="G407831"/>
  </r>
  <r>
    <s v="https://www.gem.wiki/Zubair_Field_power_station"/>
    <x v="79"/>
    <s v="Zubair Field power station"/>
    <s v="محطة كهرباء الزبير الغازية"/>
    <s v="4"/>
    <s v="NG"/>
    <n v="185"/>
    <x v="0"/>
    <x v="1"/>
    <s v="not found"/>
    <s v="not found"/>
    <s v="not found"/>
    <m/>
    <x v="6"/>
    <m/>
    <m/>
    <m/>
    <n v="30.405653699999998"/>
    <n v="47.589106100000002"/>
    <s v="exact"/>
    <s v="Az Zubayr"/>
    <m/>
    <s v="Al-Zubair"/>
    <s v="Basrah"/>
    <x v="2"/>
    <s v="Western Asia"/>
    <m/>
    <m/>
    <m/>
    <s v="power"/>
    <s v="Oil &amp; Refining"/>
    <s v="none"/>
    <s v="1101893"/>
    <n v="1259608"/>
    <s v="L400986"/>
    <s v="G407830"/>
  </r>
  <r>
    <s v="https://www.gem.wiki/Alon_Tavor_cogeneration_power_station"/>
    <x v="80"/>
    <s v="Alon Tavor cogeneration power station"/>
    <s v="אלון תבור תנובה"/>
    <s v="1"/>
    <s v="NG"/>
    <n v="73"/>
    <x v="0"/>
    <x v="1"/>
    <s v="Y"/>
    <s v="not found"/>
    <s v="not found"/>
    <m/>
    <x v="34"/>
    <m/>
    <m/>
    <m/>
    <n v="32.632719999999999"/>
    <n v="35.364199999999997"/>
    <s v="exact"/>
    <s v="Alon Tavor Industrial Zone"/>
    <m/>
    <m/>
    <s v="Jezreel Valley"/>
    <x v="2"/>
    <s v="Western Asia"/>
    <m/>
    <m/>
    <s v="Sugat power plant"/>
    <s v="both"/>
    <s v="Other"/>
    <s v="power"/>
    <s v="1075304"/>
    <s v="1214677, 1261083"/>
    <s v="L405459"/>
    <s v="G405096"/>
  </r>
  <r>
    <s v="https://www.gem.wiki/Alon_Tavor_power_station"/>
    <x v="80"/>
    <s v="Alon Tavor power station"/>
    <s v="אלון תבור"/>
    <s v="CC"/>
    <s v="NG"/>
    <n v="373"/>
    <x v="0"/>
    <x v="0"/>
    <s v="not found"/>
    <s v="not found"/>
    <s v="not found"/>
    <m/>
    <x v="47"/>
    <m/>
    <m/>
    <m/>
    <n v="32.633899999999997"/>
    <n v="35.367600000000003"/>
    <s v="exact"/>
    <s v="Alon Tavor Industrial Zone"/>
    <m/>
    <m/>
    <s v="Jezreel Valley"/>
    <x v="2"/>
    <s v="Western Asia"/>
    <s v="WRI: WRI1008363"/>
    <m/>
    <m/>
    <m/>
    <s v="Other"/>
    <s v="power"/>
    <s v="1019851"/>
    <s v="1215849, 1232519"/>
    <s v="L405460"/>
    <s v="G405095"/>
  </r>
  <r>
    <s v="https://www.gem.wiki/Alon_Tavor_power_station"/>
    <x v="80"/>
    <s v="Alon Tavor power station"/>
    <s v="אלון תבור"/>
    <s v="GT1"/>
    <s v="NG"/>
    <n v="110"/>
    <x v="0"/>
    <x v="1"/>
    <s v="not found"/>
    <s v="not found"/>
    <s v="not found"/>
    <m/>
    <x v="18"/>
    <m/>
    <m/>
    <m/>
    <n v="32.633899999999997"/>
    <n v="35.367600000000003"/>
    <s v="exact"/>
    <s v="Alon Tavor Industrial Zone"/>
    <m/>
    <m/>
    <s v="Jezreel Valley"/>
    <x v="2"/>
    <s v="Western Asia"/>
    <m/>
    <m/>
    <m/>
    <m/>
    <s v="Other"/>
    <s v="power"/>
    <s v="1019851"/>
    <n v="1113440"/>
    <s v="L405460"/>
    <s v="G405093"/>
  </r>
  <r>
    <s v="https://www.gem.wiki/Alon_Tavor_power_station"/>
    <x v="80"/>
    <s v="Alon Tavor power station"/>
    <s v="אלון תבור"/>
    <s v="GT2"/>
    <s v="NG"/>
    <n v="110"/>
    <x v="0"/>
    <x v="1"/>
    <s v="not found"/>
    <s v="not found"/>
    <s v="not found"/>
    <m/>
    <x v="18"/>
    <m/>
    <m/>
    <m/>
    <n v="32.633899999999997"/>
    <n v="35.367600000000003"/>
    <s v="exact"/>
    <s v="Alon Tavor Industrial Zone"/>
    <m/>
    <m/>
    <s v="Jezreel Valley"/>
    <x v="2"/>
    <s v="Western Asia"/>
    <m/>
    <m/>
    <m/>
    <m/>
    <s v="Other"/>
    <s v="power"/>
    <s v="1019851"/>
    <n v="1113441"/>
    <s v="L405460"/>
    <s v="G405094"/>
  </r>
  <r>
    <s v="https://www.gem.wiki/Ashdod_Energy_power_station"/>
    <x v="80"/>
    <s v="Ashdod Energy power station"/>
    <s v="תחנת כוח אשדוד אנרגיה"/>
    <s v="1"/>
    <s v="NG"/>
    <n v="55"/>
    <x v="0"/>
    <x v="0"/>
    <s v="Y"/>
    <s v="not found"/>
    <s v="not found"/>
    <m/>
    <x v="13"/>
    <m/>
    <m/>
    <m/>
    <n v="31.147200000000002"/>
    <n v="34.787599999999998"/>
    <s v="exact"/>
    <s v="Ramat Hovav"/>
    <m/>
    <m/>
    <m/>
    <x v="2"/>
    <s v="Western Asia"/>
    <s v="WRI: WRI1061485"/>
    <m/>
    <m/>
    <s v="both"/>
    <s v="Chemicals"/>
    <s v="power"/>
    <s v="1066855"/>
    <n v="1198677"/>
    <s v="L405461"/>
    <s v="G405098"/>
  </r>
  <r>
    <s v="https://www.gem.wiki/Ashdod_Refinery_power_station"/>
    <x v="80"/>
    <s v="Ashdod Refinery power station"/>
    <m/>
    <s v="1"/>
    <s v="NG"/>
    <n v="60"/>
    <x v="0"/>
    <x v="1"/>
    <s v="Y"/>
    <s v="not found"/>
    <s v="not found"/>
    <m/>
    <x v="39"/>
    <m/>
    <m/>
    <m/>
    <n v="31.841736999999998"/>
    <n v="34.685616600000003"/>
    <s v="exact"/>
    <s v="Ashdod"/>
    <m/>
    <s v="Southern District"/>
    <m/>
    <x v="2"/>
    <s v="Western Asia"/>
    <m/>
    <m/>
    <m/>
    <s v="both"/>
    <s v="Oil &amp; Refining"/>
    <s v="none"/>
    <s v="1065171"/>
    <n v="1211042"/>
    <s v="L405462"/>
    <s v="G405140"/>
  </r>
  <r>
    <s v="https://www.gem.wiki/Ashkelon_Delek_power_station"/>
    <x v="80"/>
    <s v="Ashkelon Delek power station"/>
    <s v="אשקלון"/>
    <s v="1"/>
    <s v="NG"/>
    <n v="87"/>
    <x v="0"/>
    <x v="5"/>
    <s v="not found"/>
    <s v="not found"/>
    <s v="not found"/>
    <m/>
    <x v="47"/>
    <m/>
    <m/>
    <m/>
    <n v="31.635071199999999"/>
    <n v="34.524456700000002"/>
    <s v="exact"/>
    <s v="Ashkelon"/>
    <m/>
    <s v="Southern District"/>
    <m/>
    <x v="2"/>
    <s v="Western Asia"/>
    <m/>
    <m/>
    <m/>
    <m/>
    <s v="Chemicals"/>
    <s v="none"/>
    <s v="1054706"/>
    <s v="1180870, 1185750, 1185751"/>
    <s v="L405463"/>
    <s v="G405141"/>
  </r>
  <r>
    <s v="https://www.gem.wiki/Be'er_Tuvia_power_station"/>
    <x v="80"/>
    <s v="Be'er Tuvia power station"/>
    <s v="תחנת הכוח באר טוביה"/>
    <s v="1"/>
    <s v="NG"/>
    <n v="450"/>
    <x v="0"/>
    <x v="0"/>
    <s v="not found"/>
    <s v="not found"/>
    <s v="not found"/>
    <m/>
    <x v="30"/>
    <m/>
    <m/>
    <m/>
    <n v="31.721631299999999"/>
    <n v="34.752920600000003"/>
    <s v="exact"/>
    <s v="Kiryat Malakhi"/>
    <m/>
    <s v="Southern District"/>
    <m/>
    <x v="2"/>
    <s v="Western Asia"/>
    <m/>
    <m/>
    <m/>
    <m/>
    <m/>
    <s v="power"/>
    <s v="1065371"/>
    <n v="1196533"/>
    <s v="L405464"/>
    <s v="G405142"/>
  </r>
  <r>
    <s v="https://www.gem.wiki/Dead_Sea_Works_power_station"/>
    <x v="80"/>
    <s v="Dead Sea Works power station"/>
    <m/>
    <s v="1"/>
    <s v="NG"/>
    <n v="230"/>
    <x v="0"/>
    <x v="0"/>
    <s v="Y"/>
    <s v="not found"/>
    <s v="not found"/>
    <m/>
    <x v="34"/>
    <m/>
    <m/>
    <m/>
    <n v="31.0303"/>
    <n v="35.364400000000003"/>
    <s v="exact"/>
    <s v="Sodom"/>
    <m/>
    <m/>
    <s v="Dead Sea"/>
    <x v="2"/>
    <s v="Western Asia"/>
    <s v="WRI: WRI1061481"/>
    <m/>
    <m/>
    <s v="power"/>
    <s v="Chemicals"/>
    <s v="none"/>
    <s v="1013579"/>
    <s v="1282638, 1204992, 1312680"/>
    <s v="L405465"/>
    <s v="G405099"/>
  </r>
  <r>
    <s v="https://www.gem.wiki/Dorad_power_station"/>
    <x v="80"/>
    <s v="Dorad power station"/>
    <s v="דוראד אנרגיה"/>
    <s v="1"/>
    <s v="NG"/>
    <n v="430"/>
    <x v="0"/>
    <x v="0"/>
    <s v="not found"/>
    <s v="not found"/>
    <s v="not found"/>
    <m/>
    <x v="2"/>
    <m/>
    <m/>
    <m/>
    <n v="31.635964000000001"/>
    <n v="34.531123999999998"/>
    <s v="exact"/>
    <s v="Ashkelon"/>
    <m/>
    <s v="Southern District"/>
    <m/>
    <x v="2"/>
    <s v="Western Asia"/>
    <s v="WRI: WRI1008371"/>
    <m/>
    <m/>
    <m/>
    <s v="Other"/>
    <s v="power"/>
    <s v="1058111"/>
    <s v="1185682, 1230811, 1230812, 1230813, 1230814, 1230815, 1230822"/>
    <s v="L405466"/>
    <s v="G405100"/>
  </r>
  <r>
    <s v="https://www.gem.wiki/Dorad_power_station"/>
    <x v="80"/>
    <s v="Dorad power station"/>
    <s v="דוראד אנרגיה"/>
    <s v="2"/>
    <s v="NG"/>
    <n v="430"/>
    <x v="0"/>
    <x v="0"/>
    <s v="not found"/>
    <s v="not found"/>
    <s v="not found"/>
    <m/>
    <x v="2"/>
    <m/>
    <m/>
    <m/>
    <n v="31.635964000000001"/>
    <n v="34.531123999999998"/>
    <s v="exact"/>
    <s v="Ashkelon"/>
    <m/>
    <s v="Southern District"/>
    <m/>
    <x v="2"/>
    <s v="Western Asia"/>
    <s v="WRI: WRI1008371"/>
    <m/>
    <m/>
    <m/>
    <s v="Other"/>
    <s v="power"/>
    <s v="1058111"/>
    <s v="1230816, 1230817, 1230818, 1230819, 1230820, 1230821, 1230823"/>
    <s v="L405466"/>
    <s v="G405101"/>
  </r>
  <r>
    <s v="https://www.gem.wiki/Dorad_power_station"/>
    <x v="80"/>
    <s v="Dorad power station"/>
    <s v="דוראד אנרגיה"/>
    <s v="Expansion"/>
    <s v="NG"/>
    <n v="650"/>
    <x v="1"/>
    <x v="0"/>
    <s v="not found"/>
    <s v="not found"/>
    <s v="not found"/>
    <m/>
    <x v="43"/>
    <m/>
    <m/>
    <m/>
    <n v="31.635964000000001"/>
    <n v="34.531123999999998"/>
    <s v="exact"/>
    <s v="Ashkelon"/>
    <m/>
    <s v="Southern District"/>
    <m/>
    <x v="2"/>
    <s v="Western Asia"/>
    <m/>
    <m/>
    <m/>
    <m/>
    <s v="Other"/>
    <s v="power"/>
    <s v="1058111"/>
    <m/>
    <s v="L405466"/>
    <s v="G411586"/>
  </r>
  <r>
    <s v="https://www.gem.wiki/Eastern_power_station"/>
    <x v="80"/>
    <s v="Eastern power station"/>
    <s v="תחנת כוח מזרחית"/>
    <s v="1"/>
    <s v="NG"/>
    <n v="1300"/>
    <x v="2"/>
    <x v="5"/>
    <s v="not found"/>
    <s v="not found"/>
    <s v="not found"/>
    <m/>
    <x v="43"/>
    <m/>
    <m/>
    <m/>
    <n v="32.184614169689702"/>
    <n v="34.941305178156199"/>
    <s v="approximate"/>
    <s v="Kfar Saba"/>
    <m/>
    <m/>
    <s v="HaMerkaz"/>
    <x v="2"/>
    <s v="Western Asia"/>
    <m/>
    <m/>
    <s v="Reindeer Plant’ 'Hashalom\Peace Power Plant'"/>
    <m/>
    <m/>
    <s v="power"/>
    <s v="1131263"/>
    <n v="1302667"/>
    <s v="L407702"/>
    <s v="G410120"/>
  </r>
  <r>
    <s v="https://www.gem.wiki/Eilat_power_plant"/>
    <x v="80"/>
    <s v="Eilat power plant"/>
    <m/>
    <s v="1"/>
    <s v="OG"/>
    <n v="50"/>
    <x v="0"/>
    <x v="5"/>
    <s v="not found"/>
    <s v="not found"/>
    <s v="not found"/>
    <m/>
    <x v="43"/>
    <m/>
    <m/>
    <m/>
    <n v="29.574712000000002"/>
    <n v="34.946128000000002"/>
    <s v="approximate"/>
    <s v="Eilat"/>
    <m/>
    <m/>
    <s v="Eilat"/>
    <x v="2"/>
    <s v="Western Asia"/>
    <s v="WRI: WRI1008373"/>
    <m/>
    <m/>
    <m/>
    <m/>
    <s v="power"/>
    <s v="1019852"/>
    <n v="1171777"/>
    <s v="L408209"/>
    <s v="G411585"/>
  </r>
  <r>
    <s v="https://www.gem.wiki/Eshkol_power_station"/>
    <x v="80"/>
    <s v="Eshkol power station"/>
    <s v="תחנות הכוח אשכול"/>
    <s v="A"/>
    <s v="NG/FO/D"/>
    <n v="228"/>
    <x v="0"/>
    <x v="3"/>
    <s v="not found"/>
    <s v="not found"/>
    <s v="not found"/>
    <m/>
    <x v="35"/>
    <m/>
    <m/>
    <m/>
    <n v="31.838799999999999"/>
    <n v="34.655099999999997"/>
    <s v="exact"/>
    <s v="Ashdod"/>
    <m/>
    <s v="Southern District"/>
    <m/>
    <x v="2"/>
    <s v="Western Asia"/>
    <s v="WRI: WRI1008360"/>
    <m/>
    <m/>
    <s v="power"/>
    <s v="Other"/>
    <s v="power"/>
    <s v="1019853"/>
    <n v="1114275"/>
    <s v="L405467"/>
    <s v="G405102"/>
  </r>
  <r>
    <s v="https://www.gem.wiki/Eshkol_power_station"/>
    <x v="80"/>
    <s v="Eshkol power station"/>
    <s v="תחנות הכוח אשכול"/>
    <s v="B"/>
    <s v="NG/FO/D"/>
    <n v="228"/>
    <x v="0"/>
    <x v="3"/>
    <s v="not found"/>
    <s v="not found"/>
    <s v="not found"/>
    <m/>
    <x v="38"/>
    <m/>
    <m/>
    <m/>
    <n v="31.838799999999999"/>
    <n v="34.655099999999997"/>
    <s v="exact"/>
    <s v="Ashdod"/>
    <m/>
    <s v="Southern District"/>
    <m/>
    <x v="2"/>
    <s v="Western Asia"/>
    <s v="WRI: WRI1008360"/>
    <m/>
    <m/>
    <s v="power"/>
    <s v="Other"/>
    <s v="power"/>
    <s v="1019853"/>
    <n v="1114276"/>
    <s v="L405467"/>
    <s v="G405103"/>
  </r>
  <r>
    <s v="https://www.gem.wiki/Eshkol_power_station"/>
    <x v="80"/>
    <s v="Eshkol power station"/>
    <s v="תחנות הכוח אשכול"/>
    <s v="C"/>
    <s v="NG/FO/D"/>
    <n v="228"/>
    <x v="0"/>
    <x v="3"/>
    <s v="not found"/>
    <s v="not found"/>
    <s v="not found"/>
    <m/>
    <x v="68"/>
    <m/>
    <m/>
    <m/>
    <n v="31.838799999999999"/>
    <n v="34.655099999999997"/>
    <s v="exact"/>
    <s v="Ashdod"/>
    <m/>
    <s v="Southern District"/>
    <m/>
    <x v="2"/>
    <s v="Western Asia"/>
    <s v="WRI: WRI1008360"/>
    <m/>
    <m/>
    <s v="power"/>
    <s v="Other"/>
    <s v="power"/>
    <s v="1019853"/>
    <n v="1114277"/>
    <s v="L405467"/>
    <s v="G405104"/>
  </r>
  <r>
    <s v="https://www.gem.wiki/Eshkol_power_station"/>
    <x v="80"/>
    <s v="Eshkol power station"/>
    <m/>
    <s v="CC"/>
    <s v="NG/FO/D"/>
    <n v="450"/>
    <x v="3"/>
    <x v="0"/>
    <s v="not found"/>
    <s v="not found"/>
    <s v="not found"/>
    <m/>
    <x v="54"/>
    <m/>
    <m/>
    <m/>
    <n v="31.838799999999999"/>
    <n v="34.655099999999997"/>
    <s v="exact"/>
    <s v="Ashdod"/>
    <m/>
    <s v="Southern District"/>
    <m/>
    <x v="2"/>
    <s v="Western Asia"/>
    <m/>
    <m/>
    <m/>
    <s v="power"/>
    <s v="Other"/>
    <s v="power"/>
    <m/>
    <m/>
    <s v="L405467"/>
    <s v="G412257"/>
  </r>
  <r>
    <s v="https://www.gem.wiki/Eshkol_power_station"/>
    <x v="80"/>
    <s v="Eshkol power station"/>
    <m/>
    <s v="CC -Replacement of unit D"/>
    <s v="NG/FO/D"/>
    <n v="450"/>
    <x v="3"/>
    <x v="0"/>
    <s v="not found"/>
    <s v="not found"/>
    <s v="not found"/>
    <m/>
    <x v="54"/>
    <m/>
    <m/>
    <m/>
    <n v="31.838799999999999"/>
    <n v="34.655099999999997"/>
    <s v="exact"/>
    <s v="Ashdod"/>
    <m/>
    <s v="Southern District"/>
    <m/>
    <x v="2"/>
    <s v="Western Asia"/>
    <m/>
    <m/>
    <m/>
    <s v="power"/>
    <s v="Other"/>
    <s v="power"/>
    <m/>
    <m/>
    <s v="L405467"/>
    <s v="G412256"/>
  </r>
  <r>
    <s v="https://www.gem.wiki/Eshkol_power_station"/>
    <x v="80"/>
    <s v="Eshkol power station"/>
    <m/>
    <s v="CC- Replacement of unit C"/>
    <s v="NG/FO/D"/>
    <n v="450"/>
    <x v="3"/>
    <x v="0"/>
    <s v="not found"/>
    <s v="not found"/>
    <s v="not found"/>
    <m/>
    <x v="54"/>
    <m/>
    <m/>
    <m/>
    <n v="31.838799999999999"/>
    <n v="34.655099999999997"/>
    <s v="exact"/>
    <s v="Ashdod"/>
    <m/>
    <s v="Southern District"/>
    <m/>
    <x v="2"/>
    <s v="Western Asia"/>
    <m/>
    <m/>
    <m/>
    <s v="power"/>
    <s v="Other"/>
    <s v="power"/>
    <m/>
    <m/>
    <s v="L405467"/>
    <s v="G412255"/>
  </r>
  <r>
    <s v="https://www.gem.wiki/Eshkol_power_station"/>
    <x v="80"/>
    <s v="Eshkol power station"/>
    <m/>
    <s v="CC-Replacement of unit A"/>
    <s v="NG/FO/D"/>
    <n v="450"/>
    <x v="3"/>
    <x v="0"/>
    <s v="not found"/>
    <s v="not found"/>
    <s v="not found"/>
    <m/>
    <x v="54"/>
    <m/>
    <m/>
    <m/>
    <n v="31.838799999999999"/>
    <n v="34.655099999999997"/>
    <s v="exact"/>
    <s v="Ashdod"/>
    <m/>
    <s v="Southern District"/>
    <m/>
    <x v="2"/>
    <s v="Western Asia"/>
    <m/>
    <m/>
    <m/>
    <s v="power"/>
    <s v="Other"/>
    <s v="power"/>
    <m/>
    <m/>
    <s v="L405467"/>
    <s v="G412254"/>
  </r>
  <r>
    <s v="https://www.gem.wiki/Eshkol_power_station"/>
    <x v="80"/>
    <s v="Eshkol power station"/>
    <m/>
    <s v="CC-Replacement of unit B"/>
    <s v="NG/FO/D"/>
    <n v="450"/>
    <x v="3"/>
    <x v="0"/>
    <s v="not found"/>
    <s v="not found"/>
    <s v="not found"/>
    <m/>
    <x v="54"/>
    <m/>
    <m/>
    <m/>
    <n v="31.838799999999999"/>
    <n v="34.655099999999997"/>
    <s v="exact"/>
    <s v="Ashdod"/>
    <m/>
    <s v="Southern District"/>
    <m/>
    <x v="2"/>
    <s v="Western Asia"/>
    <m/>
    <m/>
    <m/>
    <s v="power"/>
    <s v="Other"/>
    <s v="power"/>
    <m/>
    <m/>
    <s v="L405467"/>
    <s v="G412253"/>
  </r>
  <r>
    <s v="https://www.gem.wiki/Eshkol_power_station"/>
    <x v="80"/>
    <s v="Eshkol power station"/>
    <s v="תחנות הכוח אשכול"/>
    <s v="CC1"/>
    <s v="NG/FO/D"/>
    <n v="377"/>
    <x v="0"/>
    <x v="0"/>
    <s v="not found"/>
    <s v="not found"/>
    <s v="not found"/>
    <m/>
    <x v="21"/>
    <m/>
    <m/>
    <m/>
    <n v="31.838799999999999"/>
    <n v="34.655099999999997"/>
    <s v="exact"/>
    <s v="Ashdod"/>
    <m/>
    <s v="Southern District"/>
    <m/>
    <x v="2"/>
    <s v="Western Asia"/>
    <s v="WRI: WRI1008360"/>
    <m/>
    <m/>
    <s v="power"/>
    <s v="Other"/>
    <s v="power"/>
    <s v="1019853"/>
    <s v="1191636, 1191637, 1223172"/>
    <s v="L405467"/>
    <s v="G405106"/>
  </r>
  <r>
    <s v="https://www.gem.wiki/Eshkol_power_station"/>
    <x v="80"/>
    <s v="Eshkol power station"/>
    <s v="תחנות הכוח אשכול"/>
    <s v="CC2"/>
    <s v="NG/FO/D"/>
    <n v="394"/>
    <x v="0"/>
    <x v="0"/>
    <s v="not found"/>
    <s v="not found"/>
    <s v="not found"/>
    <m/>
    <x v="2"/>
    <m/>
    <m/>
    <m/>
    <n v="31.838799999999999"/>
    <n v="34.655099999999997"/>
    <s v="exact"/>
    <s v="Ashdod"/>
    <m/>
    <s v="Southern District"/>
    <m/>
    <x v="2"/>
    <s v="Western Asia"/>
    <s v="WRI: WRI1008360"/>
    <m/>
    <m/>
    <s v="power"/>
    <s v="Other"/>
    <s v="power"/>
    <s v="1019853"/>
    <n v="1114278"/>
    <s v="L405467"/>
    <s v="G410182"/>
  </r>
  <r>
    <s v="https://www.gem.wiki/Eshkol_power_station"/>
    <x v="80"/>
    <s v="Eshkol power station"/>
    <s v="תחנות הכוח אשכול"/>
    <s v="D"/>
    <s v="NG/FO/D"/>
    <n v="228"/>
    <x v="0"/>
    <x v="3"/>
    <s v="not found"/>
    <s v="not found"/>
    <s v="not found"/>
    <m/>
    <x v="79"/>
    <m/>
    <m/>
    <m/>
    <n v="31.838799999999999"/>
    <n v="34.655099999999997"/>
    <s v="exact"/>
    <s v="Ashdod"/>
    <m/>
    <s v="Southern District"/>
    <m/>
    <x v="2"/>
    <s v="Western Asia"/>
    <s v="WRI: WRI1008360"/>
    <m/>
    <m/>
    <s v="power"/>
    <s v="Other"/>
    <s v="power"/>
    <s v="1019853"/>
    <n v="1114278"/>
    <s v="L405467"/>
    <s v="G405105"/>
  </r>
  <r>
    <s v="https://www.gem.wiki/Etgal_Ashdod_power_station"/>
    <x v="80"/>
    <s v="Etgal Ashdod power station"/>
    <s v="אתגל אשדוד"/>
    <s v="1"/>
    <s v="NG"/>
    <n v="186"/>
    <x v="1"/>
    <x v="1"/>
    <s v="not found"/>
    <s v="not found"/>
    <s v="not found"/>
    <m/>
    <x v="43"/>
    <m/>
    <m/>
    <m/>
    <n v="31.8266073091884"/>
    <n v="34.648599140699503"/>
    <s v="approximate"/>
    <s v="Ashdod Port"/>
    <m/>
    <m/>
    <s v="HaDarom"/>
    <x v="2"/>
    <s v="Western Asia"/>
    <m/>
    <m/>
    <m/>
    <m/>
    <m/>
    <s v="power"/>
    <s v="1132440"/>
    <s v="1304293, 1304294"/>
    <s v="L407701"/>
    <s v="G410119"/>
  </r>
  <r>
    <s v="https://www.gem.wiki/Gezer_power_station"/>
    <x v="80"/>
    <s v="Gezer power station"/>
    <s v="תחנת הכוח גזר"/>
    <s v="CC3"/>
    <s v="NG/D"/>
    <n v="370"/>
    <x v="0"/>
    <x v="0"/>
    <s v="not found"/>
    <m/>
    <m/>
    <m/>
    <x v="4"/>
    <m/>
    <m/>
    <m/>
    <n v="31.915299999999998"/>
    <n v="34.918799999999997"/>
    <s v="exact"/>
    <s v="Modi'in-Maccabim-Re'ut"/>
    <m/>
    <m/>
    <m/>
    <x v="2"/>
    <s v="Western Asia"/>
    <s v="WRI: WRI1008366"/>
    <m/>
    <m/>
    <s v="power"/>
    <s v="Other"/>
    <m/>
    <s v="1019855"/>
    <n v="1184806"/>
    <s v="L405468"/>
    <s v="G405107"/>
  </r>
  <r>
    <s v="https://www.gem.wiki/Gezer_power_station"/>
    <x v="80"/>
    <s v="Gezer power station"/>
    <s v="תחנת הכוח גזר"/>
    <s v="CC4"/>
    <s v="NG/D"/>
    <n v="370"/>
    <x v="0"/>
    <x v="0"/>
    <s v="not found"/>
    <s v="not found"/>
    <s v="not found"/>
    <m/>
    <x v="47"/>
    <m/>
    <m/>
    <m/>
    <n v="31.915299999999998"/>
    <n v="34.918799999999997"/>
    <s v="exact"/>
    <s v="Modi'in-Maccabim-Re'ut"/>
    <m/>
    <m/>
    <m/>
    <x v="2"/>
    <s v="Western Asia"/>
    <s v="WRI: WRI1008366"/>
    <m/>
    <m/>
    <s v="power"/>
    <s v="Other"/>
    <m/>
    <s v="1019855"/>
    <n v="1184807"/>
    <s v="L405468"/>
    <s v="G405108"/>
  </r>
  <r>
    <s v="https://www.gem.wiki/Gezer_power_station"/>
    <x v="80"/>
    <s v="Gezer power station"/>
    <s v="תחנת הכוח גזר"/>
    <s v="GT11"/>
    <s v="NG/D"/>
    <n v="140"/>
    <x v="0"/>
    <x v="1"/>
    <s v="not found"/>
    <s v="not found"/>
    <s v="not found"/>
    <m/>
    <x v="14"/>
    <m/>
    <m/>
    <m/>
    <n v="31.915299999999998"/>
    <n v="34.918799999999997"/>
    <s v="exact"/>
    <s v="Modi'in-Maccabim-Re'ut"/>
    <m/>
    <m/>
    <m/>
    <x v="2"/>
    <s v="Western Asia"/>
    <s v="WRI: WRI1008366"/>
    <m/>
    <m/>
    <s v="power"/>
    <s v="Other"/>
    <m/>
    <s v="1019855"/>
    <n v="1116651"/>
    <s v="L405468"/>
    <s v="G405109"/>
  </r>
  <r>
    <s v="https://www.gem.wiki/Gezer_power_station"/>
    <x v="80"/>
    <s v="Gezer power station"/>
    <s v="תחנת הכוח גזר"/>
    <s v="GT12"/>
    <s v="NG/D"/>
    <n v="140"/>
    <x v="0"/>
    <x v="1"/>
    <s v="not found"/>
    <s v="not found"/>
    <s v="not found"/>
    <m/>
    <x v="14"/>
    <m/>
    <m/>
    <m/>
    <n v="31.915299999999998"/>
    <n v="34.918799999999997"/>
    <s v="exact"/>
    <s v="Modi'in-Maccabim-Re'ut"/>
    <m/>
    <m/>
    <m/>
    <x v="2"/>
    <s v="Western Asia"/>
    <s v="WRI: WRI1008366"/>
    <m/>
    <m/>
    <s v="power"/>
    <s v="Other"/>
    <m/>
    <s v="1019855"/>
    <n v="1116652"/>
    <s v="L405468"/>
    <s v="G405110"/>
  </r>
  <r>
    <s v="https://www.gem.wiki/Gezer_power_station"/>
    <x v="80"/>
    <s v="Gezer power station"/>
    <s v="תחנת הכוח גזר"/>
    <s v="GT21"/>
    <s v="NG/D"/>
    <n v="140"/>
    <x v="0"/>
    <x v="1"/>
    <s v="not found"/>
    <s v="not found"/>
    <s v="not found"/>
    <m/>
    <x v="14"/>
    <m/>
    <m/>
    <m/>
    <n v="31.915299999999998"/>
    <n v="34.918799999999997"/>
    <s v="exact"/>
    <s v="Modi'in-Maccabim-Re'ut"/>
    <m/>
    <m/>
    <m/>
    <x v="2"/>
    <s v="Western Asia"/>
    <s v="WRI: WRI1008366"/>
    <m/>
    <m/>
    <s v="power"/>
    <s v="Other"/>
    <m/>
    <s v="1019855"/>
    <n v="1116653"/>
    <s v="L405468"/>
    <s v="G405111"/>
  </r>
  <r>
    <s v="https://www.gem.wiki/Gezer_power_station"/>
    <x v="80"/>
    <s v="Gezer power station"/>
    <s v="תחנת הכוח גזר"/>
    <s v="GT22"/>
    <s v="NG/D"/>
    <n v="140"/>
    <x v="0"/>
    <x v="1"/>
    <s v="not found"/>
    <s v="not found"/>
    <s v="not found"/>
    <m/>
    <x v="14"/>
    <m/>
    <m/>
    <m/>
    <n v="31.915299999999998"/>
    <n v="34.918799999999997"/>
    <s v="exact"/>
    <s v="Modi'in-Maccabim-Re'ut"/>
    <m/>
    <m/>
    <m/>
    <x v="2"/>
    <s v="Western Asia"/>
    <s v="WRI: WRI1008366"/>
    <m/>
    <m/>
    <s v="power"/>
    <s v="Other"/>
    <m/>
    <s v="1019855"/>
    <n v="1116654"/>
    <s v="L405468"/>
    <s v="G405112"/>
  </r>
  <r>
    <s v="https://www.gem.wiki/Hadera_OPC_power_station"/>
    <x v="80"/>
    <s v="Hadera OPC power station"/>
    <m/>
    <s v="1"/>
    <s v="NG"/>
    <n v="148"/>
    <x v="0"/>
    <x v="0"/>
    <s v="Y"/>
    <s v="not found"/>
    <s v="not found"/>
    <m/>
    <x v="6"/>
    <m/>
    <m/>
    <m/>
    <n v="32.453057200000003"/>
    <n v="34.913858699999999"/>
    <s v="exact"/>
    <s v="Hadera"/>
    <m/>
    <s v="Haifa"/>
    <m/>
    <x v="2"/>
    <s v="Western Asia"/>
    <m/>
    <m/>
    <m/>
    <s v="both"/>
    <s v="Pulp &amp; Paper"/>
    <s v="power"/>
    <s v="1109167"/>
    <s v="1184826, 1284049, 1284050"/>
    <s v="L405469"/>
    <s v="G405144"/>
  </r>
  <r>
    <s v="https://www.gem.wiki/Hadera_OPC_power_station"/>
    <x v="80"/>
    <s v="Hadera OPC power station"/>
    <m/>
    <s v="2"/>
    <s v="NG"/>
    <n v="800"/>
    <x v="4"/>
    <x v="1"/>
    <s v="not found"/>
    <s v="not found"/>
    <s v="not found"/>
    <m/>
    <x v="45"/>
    <m/>
    <m/>
    <m/>
    <n v="32.453057200000003"/>
    <n v="34.913858699999999"/>
    <s v="exact"/>
    <s v="Hadera"/>
    <m/>
    <s v="Haifa"/>
    <m/>
    <x v="2"/>
    <s v="Western Asia"/>
    <m/>
    <m/>
    <m/>
    <s v="both"/>
    <s v="Pulp &amp; Paper"/>
    <s v="power"/>
    <s v="1109167"/>
    <m/>
    <s v="L405469"/>
    <s v="G409977"/>
  </r>
  <r>
    <s v="https://www.gem.wiki/Hagit_power_station"/>
    <x v="80"/>
    <s v="Hagit power station"/>
    <s v="תחנות הכוח טורבינות גז חגית"/>
    <s v="CC1"/>
    <s v="NG/D"/>
    <n v="330"/>
    <x v="0"/>
    <x v="0"/>
    <s v="not found"/>
    <s v="not found"/>
    <s v="not found"/>
    <m/>
    <x v="10"/>
    <m/>
    <m/>
    <m/>
    <n v="32.617199999999997"/>
    <n v="35.043100000000003"/>
    <s v="exact"/>
    <s v="Bat Shlomo"/>
    <m/>
    <s v="Hof HaCarmel"/>
    <m/>
    <x v="2"/>
    <s v="Western Asia"/>
    <s v="WRI: WRI1008370"/>
    <m/>
    <m/>
    <s v="power"/>
    <m/>
    <s v="power"/>
    <s v="1019856"/>
    <s v="1191640, 1191639, 1173311"/>
    <s v="L405470"/>
    <s v="G405113"/>
  </r>
  <r>
    <s v="https://www.gem.wiki/Hagit_power_station"/>
    <x v="80"/>
    <s v="Hagit power station"/>
    <s v="תחנות הכוח טורבינות גז חגית"/>
    <s v="CC2"/>
    <s v="NG/D"/>
    <n v="330"/>
    <x v="0"/>
    <x v="0"/>
    <s v="not found"/>
    <s v="not found"/>
    <s v="not found"/>
    <m/>
    <x v="10"/>
    <m/>
    <m/>
    <m/>
    <n v="32.617199999999997"/>
    <n v="35.043100000000003"/>
    <s v="exact"/>
    <s v="Bat Shlomo"/>
    <m/>
    <s v="Hof HaCarmel"/>
    <m/>
    <x v="2"/>
    <s v="Western Asia"/>
    <s v="WRI: WRI1008370"/>
    <m/>
    <m/>
    <s v="power"/>
    <m/>
    <s v="power"/>
    <s v="1019856"/>
    <s v="1118194, 1118193, 1173312"/>
    <s v="L405470"/>
    <s v="G405114"/>
  </r>
  <r>
    <s v="https://www.gem.wiki/Hagit_power_station"/>
    <x v="80"/>
    <s v="Hagit power station"/>
    <s v="תחנות הכוח טורבינות גז חגית"/>
    <s v="CC3"/>
    <s v="NG/D"/>
    <n v="370"/>
    <x v="0"/>
    <x v="0"/>
    <s v="not found"/>
    <s v="not found"/>
    <s v="not found"/>
    <m/>
    <x v="4"/>
    <m/>
    <m/>
    <m/>
    <n v="32.617199999999997"/>
    <n v="35.043100000000003"/>
    <s v="exact"/>
    <s v="Bat Shlomo"/>
    <m/>
    <s v="Hof HaCarmel"/>
    <m/>
    <x v="2"/>
    <s v="Western Asia"/>
    <s v="WRI: WRI1008370"/>
    <m/>
    <m/>
    <s v="power"/>
    <m/>
    <s v="power"/>
    <s v="1019856"/>
    <n v="1221418"/>
    <s v="L405470"/>
    <s v="G405115"/>
  </r>
  <r>
    <s v="https://www.gem.wiki/Hagit_power_station"/>
    <x v="80"/>
    <s v="Hagit power station"/>
    <s v="תחנות הכוח טורבינות גז חגית"/>
    <s v="CT1"/>
    <s v="NG/D"/>
    <n v="372"/>
    <x v="0"/>
    <x v="1"/>
    <s v="not found"/>
    <s v="not found"/>
    <s v="not found"/>
    <m/>
    <x v="1"/>
    <m/>
    <m/>
    <m/>
    <n v="32.617199999999997"/>
    <n v="35.043100000000003"/>
    <s v="exact"/>
    <s v="Bat Shlomo"/>
    <m/>
    <s v="Hof HaCarmel"/>
    <m/>
    <x v="2"/>
    <s v="Western Asia"/>
    <s v="WRI: WRI1008370"/>
    <m/>
    <m/>
    <s v="power"/>
    <m/>
    <s v="power"/>
    <s v="1019856"/>
    <s v="1214823, 1312760"/>
    <s v="L405470"/>
    <s v="G410180"/>
  </r>
  <r>
    <s v="https://www.gem.wiki/Haifa_Refinery_power_station"/>
    <x v="80"/>
    <s v="Haifa Refinery power station"/>
    <m/>
    <s v="1"/>
    <s v="NG"/>
    <n v="118"/>
    <x v="0"/>
    <x v="5"/>
    <s v="not found"/>
    <s v="not found"/>
    <s v="not found"/>
    <m/>
    <x v="13"/>
    <m/>
    <m/>
    <m/>
    <n v="32.794356000000001"/>
    <n v="34.982615000000003"/>
    <s v="approximate"/>
    <s v="Haifa"/>
    <m/>
    <m/>
    <s v="Haifa"/>
    <x v="2"/>
    <s v="Western Asia"/>
    <m/>
    <m/>
    <m/>
    <s v="power"/>
    <s v="Oil &amp; Refining"/>
    <m/>
    <m/>
    <m/>
    <s v="L408664"/>
    <s v="G412252"/>
  </r>
  <r>
    <s v="https://www.gem.wiki/Haifa_power_station"/>
    <x v="80"/>
    <s v="Haifa power station"/>
    <s v="תחנת הכוח חיפה"/>
    <s v="CC3"/>
    <s v="NG"/>
    <n v="370"/>
    <x v="0"/>
    <x v="0"/>
    <s v="not found"/>
    <s v="not found"/>
    <s v="not found"/>
    <m/>
    <x v="17"/>
    <m/>
    <m/>
    <m/>
    <n v="32.811806799999999"/>
    <n v="35.019610700000001"/>
    <s v="exact"/>
    <s v="Haifa"/>
    <m/>
    <m/>
    <s v="Haifa"/>
    <x v="2"/>
    <s v="Western Asia"/>
    <s v="WRI: WRI1008368"/>
    <m/>
    <m/>
    <m/>
    <m/>
    <s v="power"/>
    <s v="1019857"/>
    <s v="1201771, 1214824"/>
    <s v="L405471"/>
    <s v="G405116"/>
  </r>
  <r>
    <s v="https://www.gem.wiki/Haifa_power_station"/>
    <x v="80"/>
    <s v="Haifa power station"/>
    <s v="תחנת הכוח חיפה"/>
    <s v="CC4"/>
    <s v="NG"/>
    <n v="370"/>
    <x v="0"/>
    <x v="0"/>
    <s v="not found"/>
    <s v="not found"/>
    <s v="not found"/>
    <m/>
    <x v="17"/>
    <m/>
    <m/>
    <m/>
    <n v="32.811806799999999"/>
    <n v="35.019610700000001"/>
    <s v="exact"/>
    <s v="Haifa"/>
    <m/>
    <m/>
    <s v="Haifa"/>
    <x v="2"/>
    <s v="Western Asia"/>
    <s v="WRI: WRI1008368"/>
    <m/>
    <m/>
    <m/>
    <m/>
    <s v="power"/>
    <s v="1019857"/>
    <n v="1214824"/>
    <s v="L405471"/>
    <s v="G405117"/>
  </r>
  <r>
    <s v="https://www.gem.wiki/Haifa_power_station"/>
    <x v="80"/>
    <s v="Haifa power station"/>
    <s v="תחנת הכוח חיפה"/>
    <s v="GT1"/>
    <s v="NG/FO"/>
    <n v="141"/>
    <x v="0"/>
    <x v="1"/>
    <s v="not found"/>
    <s v="not found"/>
    <s v="not found"/>
    <m/>
    <x v="4"/>
    <m/>
    <m/>
    <m/>
    <n v="32.811806799999999"/>
    <n v="35.019610700000001"/>
    <s v="exact"/>
    <s v="Haifa"/>
    <m/>
    <m/>
    <s v="Haifa"/>
    <x v="2"/>
    <s v="Western Asia"/>
    <s v="WRI: WRI1008358"/>
    <m/>
    <m/>
    <m/>
    <m/>
    <s v="power"/>
    <s v="1019857"/>
    <m/>
    <s v="L405471"/>
    <s v="G405118"/>
  </r>
  <r>
    <s v="https://www.gem.wiki/Haifa_power_station"/>
    <x v="80"/>
    <s v="Haifa power station"/>
    <s v="תחנת הכוח חיפה"/>
    <s v="GT2"/>
    <s v="NG/FO"/>
    <n v="141"/>
    <x v="0"/>
    <x v="1"/>
    <s v="not found"/>
    <s v="not found"/>
    <s v="not found"/>
    <m/>
    <x v="4"/>
    <m/>
    <m/>
    <m/>
    <n v="32.811806799999999"/>
    <n v="35.019610700000001"/>
    <s v="exact"/>
    <s v="Haifa"/>
    <m/>
    <m/>
    <s v="Haifa"/>
    <x v="2"/>
    <s v="Western Asia"/>
    <s v="WRI: WRI1008358"/>
    <m/>
    <m/>
    <m/>
    <m/>
    <s v="power"/>
    <s v="1019857"/>
    <m/>
    <s v="L405471"/>
    <s v="G405119"/>
  </r>
  <r>
    <s v="https://www.gem.wiki/Kesem_Energy_power_station"/>
    <x v="80"/>
    <s v="Kesem Energy power station"/>
    <m/>
    <s v="1"/>
    <s v="NG"/>
    <n v="780"/>
    <x v="1"/>
    <x v="5"/>
    <s v="not found"/>
    <s v="not found"/>
    <s v="not found"/>
    <m/>
    <x v="43"/>
    <m/>
    <m/>
    <m/>
    <n v="32.117490383422101"/>
    <n v="34.943217693770997"/>
    <s v="exact"/>
    <s v="Rosh Ha'ayin"/>
    <m/>
    <m/>
    <s v="HaMerkaz"/>
    <x v="2"/>
    <s v="Western Asia"/>
    <m/>
    <m/>
    <m/>
    <m/>
    <m/>
    <s v="power"/>
    <s v="1134205"/>
    <n v="1306672"/>
    <s v="L407700"/>
    <s v="G410118"/>
  </r>
  <r>
    <s v="https://www.gem.wiki/Kiryat_Gat_power_plant"/>
    <x v="80"/>
    <s v="Kiryat Gat power plant"/>
    <m/>
    <s v="1"/>
    <s v="NG"/>
    <n v="73"/>
    <x v="0"/>
    <x v="1"/>
    <s v="Y"/>
    <s v="not found"/>
    <s v="not found"/>
    <m/>
    <x v="0"/>
    <m/>
    <m/>
    <m/>
    <n v="31.598338481516901"/>
    <n v="34.779548394606699"/>
    <s v="exact"/>
    <s v="Kiryat Gat"/>
    <m/>
    <m/>
    <s v="HaDarom"/>
    <x v="2"/>
    <s v="Western Asia"/>
    <m/>
    <m/>
    <s v="Sugat power station"/>
    <s v="both"/>
    <s v="Sugar"/>
    <s v="none"/>
    <s v="1074011"/>
    <s v="1212301, 1308732"/>
    <s v="L407705"/>
    <s v="G410117"/>
  </r>
  <r>
    <s v="https://www.gem.wiki/Nesher_Ramla_power_station"/>
    <x v="80"/>
    <s v="Nesher Ramla power station"/>
    <s v="תחנת כח נשר רמלה"/>
    <s v="1"/>
    <s v="NG"/>
    <n v="120"/>
    <x v="0"/>
    <x v="0"/>
    <s v="not found"/>
    <s v="not found"/>
    <s v="not found"/>
    <m/>
    <x v="2"/>
    <m/>
    <m/>
    <m/>
    <n v="31.913799999999998"/>
    <n v="34.891199999999998"/>
    <s v="exact"/>
    <s v="Ramla"/>
    <m/>
    <m/>
    <m/>
    <x v="2"/>
    <s v="Western Asia"/>
    <s v="WRI: WRI1061490"/>
    <m/>
    <s v="Mashav power plant"/>
    <s v="power"/>
    <s v="Cement &amp; Building"/>
    <m/>
    <s v="1061781"/>
    <s v="1191231, 1298528, 1230737"/>
    <s v="L405473"/>
    <s v="G405120"/>
  </r>
  <r>
    <s v="https://www.gem.wiki/Orot_Rabin_power_station"/>
    <x v="80"/>
    <s v="Orot Rabin power station"/>
    <s v="תחנות הכוח אורות רבין"/>
    <s v="CC1"/>
    <s v="NG"/>
    <n v="630"/>
    <x v="1"/>
    <x v="0"/>
    <s v="not found"/>
    <s v="not found"/>
    <s v="not found"/>
    <s v="conversion"/>
    <x v="49"/>
    <m/>
    <m/>
    <m/>
    <n v="32.469901900000004"/>
    <n v="34.886296999999999"/>
    <s v="exact"/>
    <s v="Hadera"/>
    <m/>
    <s v="Haifa District"/>
    <m/>
    <x v="2"/>
    <s v="Western Asia"/>
    <s v="WRI: WRI1008361"/>
    <m/>
    <m/>
    <s v="power"/>
    <s v="Cement &amp; Building"/>
    <s v="power"/>
    <s v="1019862"/>
    <n v="1295858"/>
    <s v="L102838"/>
    <s v="G405137"/>
  </r>
  <r>
    <s v="https://www.gem.wiki/Orot_Rabin_power_station"/>
    <x v="80"/>
    <s v="Orot Rabin power station"/>
    <s v="תחנות הכוח אורות רבין"/>
    <s v="CC2"/>
    <s v="NG"/>
    <n v="630"/>
    <x v="1"/>
    <x v="0"/>
    <s v="not found"/>
    <s v="not found"/>
    <s v="not found"/>
    <s v="conversion"/>
    <x v="7"/>
    <m/>
    <m/>
    <m/>
    <n v="32.469901900000004"/>
    <n v="34.886296999999999"/>
    <s v="exact"/>
    <s v="Hadera"/>
    <m/>
    <s v="Haifa District"/>
    <m/>
    <x v="2"/>
    <s v="Western Asia"/>
    <s v="WRI: WRI1008361"/>
    <m/>
    <m/>
    <s v="power"/>
    <s v="Cement &amp; Building"/>
    <s v="power"/>
    <s v="1019862"/>
    <n v="1295859"/>
    <s v="L102838"/>
    <s v="G405138"/>
  </r>
  <r>
    <s v="https://www.gem.wiki/Paz_Oil_power_station"/>
    <x v="80"/>
    <s v="Paz Oil power station"/>
    <m/>
    <s v="1"/>
    <s v="NG"/>
    <n v="700"/>
    <x v="4"/>
    <x v="0"/>
    <s v="not found"/>
    <s v="not found"/>
    <s v="not found"/>
    <m/>
    <x v="45"/>
    <m/>
    <m/>
    <m/>
    <n v="31.828208400000001"/>
    <n v="34.6357882"/>
    <s v="approximate"/>
    <s v="Ashdod"/>
    <m/>
    <s v="Southern District"/>
    <m/>
    <x v="2"/>
    <s v="Western Asia"/>
    <m/>
    <m/>
    <m/>
    <m/>
    <m/>
    <m/>
    <s v="1127240"/>
    <n v="1297037"/>
    <s v="L405474"/>
    <s v="G405139"/>
  </r>
  <r>
    <s v="https://www.gem.wiki/Ramat_Gabriel_power_station"/>
    <x v="80"/>
    <s v="Ramat Gabriel power station"/>
    <s v="רמת גַבְרִיאֵל"/>
    <s v="1"/>
    <s v="NG"/>
    <n v="73"/>
    <x v="0"/>
    <x v="1"/>
    <s v="Y"/>
    <s v="not found"/>
    <s v="not found"/>
    <m/>
    <x v="34"/>
    <m/>
    <m/>
    <m/>
    <n v="32.687278999999997"/>
    <n v="35.251221999999999"/>
    <s v="exact"/>
    <s v="Migdal HaEmek"/>
    <m/>
    <m/>
    <m/>
    <x v="2"/>
    <s v="Western Asia"/>
    <m/>
    <m/>
    <m/>
    <s v="both"/>
    <s v="Other"/>
    <s v="power"/>
    <s v="1060626"/>
    <s v="1189718, 1261085"/>
    <s v="L405475"/>
    <s v="G405097"/>
  </r>
  <r>
    <s v="https://www.gem.wiki/Ramat_Hovav_power_station"/>
    <x v="80"/>
    <s v="Ramat Hovav power station"/>
    <s v="תחנת הכוח רמת חובב"/>
    <s v="1"/>
    <s v="NG/D"/>
    <n v="110"/>
    <x v="0"/>
    <x v="1"/>
    <s v="not found"/>
    <s v="not found"/>
    <s v="not found"/>
    <m/>
    <x v="24"/>
    <m/>
    <m/>
    <m/>
    <n v="31.153600000000001"/>
    <n v="34.814599999999999"/>
    <s v="exact"/>
    <s v="Azazme"/>
    <m/>
    <m/>
    <m/>
    <x v="2"/>
    <s v="Western Asia"/>
    <s v="WRI: WRI1008364"/>
    <m/>
    <m/>
    <m/>
    <m/>
    <s v="power"/>
    <s v="1019864"/>
    <n v="1142334"/>
    <s v="L405476"/>
    <s v="G405122"/>
  </r>
  <r>
    <s v="https://www.gem.wiki/Ramat_Hovav_power_station"/>
    <x v="80"/>
    <s v="Ramat Hovav power station"/>
    <s v="תחנת הכוח רמת חובב"/>
    <s v="2"/>
    <s v="NG/D"/>
    <n v="110"/>
    <x v="0"/>
    <x v="1"/>
    <s v="not found"/>
    <s v="not found"/>
    <s v="not found"/>
    <m/>
    <x v="24"/>
    <m/>
    <m/>
    <m/>
    <n v="31.153600000000001"/>
    <n v="34.814599999999999"/>
    <s v="exact"/>
    <s v="Azazme"/>
    <m/>
    <m/>
    <m/>
    <x v="2"/>
    <s v="Western Asia"/>
    <s v="WRI: WRI1008364"/>
    <m/>
    <m/>
    <m/>
    <m/>
    <s v="power"/>
    <s v="1019864"/>
    <n v="1142335"/>
    <s v="L405476"/>
    <s v="G405123"/>
  </r>
  <r>
    <s v="https://www.gem.wiki/Ramat_Hovav_power_station"/>
    <x v="80"/>
    <s v="Ramat Hovav power station"/>
    <s v="תחנת הכוח רמת חובב"/>
    <s v="6"/>
    <s v="NG/D"/>
    <n v="118"/>
    <x v="0"/>
    <x v="1"/>
    <s v="not found"/>
    <s v="not found"/>
    <s v="not found"/>
    <m/>
    <x v="9"/>
    <m/>
    <m/>
    <m/>
    <n v="31.153600000000001"/>
    <n v="34.814599999999999"/>
    <s v="exact"/>
    <s v="Azazme"/>
    <m/>
    <m/>
    <m/>
    <x v="2"/>
    <s v="Western Asia"/>
    <s v="WRI: WRI1008364"/>
    <m/>
    <m/>
    <m/>
    <m/>
    <s v="power"/>
    <s v="1019864"/>
    <n v="1223169"/>
    <s v="L405476"/>
    <s v="G405124"/>
  </r>
  <r>
    <s v="https://www.gem.wiki/Ramat_Hovav_power_station"/>
    <x v="80"/>
    <s v="Ramat Hovav power station"/>
    <s v="תחנת הכוח רמת חובב"/>
    <s v="7"/>
    <s v="NG/D"/>
    <n v="118"/>
    <x v="0"/>
    <x v="1"/>
    <s v="not found"/>
    <s v="not found"/>
    <s v="not found"/>
    <m/>
    <x v="1"/>
    <m/>
    <m/>
    <m/>
    <n v="31.153600000000001"/>
    <n v="34.814599999999999"/>
    <s v="exact"/>
    <s v="Azazme"/>
    <m/>
    <m/>
    <m/>
    <x v="2"/>
    <s v="Western Asia"/>
    <s v="WRI: WRI1008364"/>
    <m/>
    <m/>
    <m/>
    <m/>
    <s v="power"/>
    <s v="1019864"/>
    <n v="1223170"/>
    <s v="L405476"/>
    <s v="G405125"/>
  </r>
  <r>
    <s v="https://www.gem.wiki/Ramat_Hovav_power_station"/>
    <x v="80"/>
    <s v="Ramat Hovav power station"/>
    <s v="תחנת הכוח רמת חובב"/>
    <s v="CC1"/>
    <s v="NG/D"/>
    <n v="366"/>
    <x v="0"/>
    <x v="0"/>
    <s v="not found"/>
    <s v="not found"/>
    <s v="not found"/>
    <m/>
    <x v="22"/>
    <m/>
    <m/>
    <m/>
    <n v="31.153600000000001"/>
    <n v="34.814599999999999"/>
    <s v="exact"/>
    <s v="Azazme"/>
    <m/>
    <m/>
    <m/>
    <x v="2"/>
    <s v="Western Asia"/>
    <s v="WRI: WRI1008364"/>
    <m/>
    <m/>
    <m/>
    <m/>
    <s v="power"/>
    <s v="1019864"/>
    <s v="1211441,1312761"/>
    <s v="L405476"/>
    <s v="G405121"/>
  </r>
  <r>
    <s v="https://www.gem.wiki/Ramat_Hovav_power_station"/>
    <x v="80"/>
    <s v="Ramat Hovav power station"/>
    <s v="תחנת הכוח רמת חובב"/>
    <s v="CC2"/>
    <s v="NG/D"/>
    <n v="335"/>
    <x v="0"/>
    <x v="0"/>
    <s v="not found"/>
    <s v="not found"/>
    <s v="not found"/>
    <m/>
    <x v="14"/>
    <m/>
    <m/>
    <m/>
    <n v="31.153600000000001"/>
    <n v="34.814599999999999"/>
    <s v="exact"/>
    <s v="Azazme"/>
    <m/>
    <m/>
    <m/>
    <x v="2"/>
    <s v="Western Asia"/>
    <s v="WRI: WRI1008364"/>
    <m/>
    <m/>
    <m/>
    <m/>
    <s v="power"/>
    <s v="1019864"/>
    <s v="1142336, 1142337, 1160036"/>
    <s v="L405476"/>
    <s v="G410116"/>
  </r>
  <r>
    <s v="https://www.gem.wiki/Ramat_Negev_Energy_power_station"/>
    <x v="80"/>
    <s v="Ramat Negev Energy power station"/>
    <s v="רמת נגב אנרגיה"/>
    <s v="1"/>
    <s v="NG"/>
    <n v="120"/>
    <x v="0"/>
    <x v="0"/>
    <s v="Y"/>
    <s v="not found"/>
    <s v="not found"/>
    <m/>
    <x v="13"/>
    <m/>
    <m/>
    <m/>
    <n v="31.149799999999999"/>
    <n v="34.789499999999997"/>
    <s v="exact"/>
    <s v="Ramat Hovav"/>
    <m/>
    <m/>
    <m/>
    <x v="2"/>
    <s v="Western Asia"/>
    <s v="WRI: WRI1061489"/>
    <m/>
    <m/>
    <s v="power"/>
    <s v="Chemicals"/>
    <s v="none"/>
    <s v="1069522"/>
    <s v="1203391, 1282639, 1282640"/>
    <s v="L405477"/>
    <s v="G405126"/>
  </r>
  <r>
    <s v="https://www.gem.wiki/Reading_power_station"/>
    <x v="80"/>
    <s v="Reading power station"/>
    <s v="תחנות הכוח רדינג"/>
    <s v="1"/>
    <s v="NG"/>
    <n v="214"/>
    <x v="0"/>
    <x v="1"/>
    <s v="not found"/>
    <s v="not found"/>
    <s v="not found"/>
    <m/>
    <x v="21"/>
    <m/>
    <m/>
    <m/>
    <n v="32.104900000000001"/>
    <n v="34.778500000000001"/>
    <s v="exact"/>
    <s v="Tel Aviv-Yafo"/>
    <m/>
    <m/>
    <m/>
    <x v="2"/>
    <s v="Western Asia"/>
    <s v="WRI: WRI1008359"/>
    <m/>
    <s v="Redding"/>
    <m/>
    <m/>
    <s v="power"/>
    <s v="1019865"/>
    <n v="1142817"/>
    <s v="L405478"/>
    <s v="G405127"/>
  </r>
  <r>
    <s v="https://www.gem.wiki/Reading_power_station"/>
    <x v="80"/>
    <s v="Reading power station"/>
    <s v="תחנות הכוח רדינג"/>
    <s v="2"/>
    <s v="NG"/>
    <n v="214"/>
    <x v="0"/>
    <x v="1"/>
    <s v="not found"/>
    <s v="not found"/>
    <s v="not found"/>
    <m/>
    <x v="21"/>
    <m/>
    <m/>
    <m/>
    <n v="32.104900000000001"/>
    <n v="34.778500000000001"/>
    <s v="exact"/>
    <s v="Tel Aviv-Yafo"/>
    <m/>
    <m/>
    <m/>
    <x v="2"/>
    <s v="Western Asia"/>
    <s v="WRI: WRI1008359"/>
    <m/>
    <s v="Redding"/>
    <m/>
    <m/>
    <s v="power"/>
    <s v="1019865"/>
    <n v="1142818"/>
    <s v="L405478"/>
    <s v="G405128"/>
  </r>
  <r>
    <s v="https://www.gem.wiki/Rotem_OPC_power_station"/>
    <x v="80"/>
    <s v="Rotem OPC power station"/>
    <m/>
    <s v="1"/>
    <s v="NG"/>
    <n v="466"/>
    <x v="0"/>
    <x v="0"/>
    <s v="not found"/>
    <s v="not found"/>
    <s v="not found"/>
    <m/>
    <x v="22"/>
    <m/>
    <m/>
    <m/>
    <n v="31.055075899999999"/>
    <n v="35.175162499999999"/>
    <s v="exact"/>
    <s v="Dimona"/>
    <m/>
    <m/>
    <m/>
    <x v="2"/>
    <s v="Western Asia"/>
    <m/>
    <m/>
    <m/>
    <s v="power"/>
    <s v="Other"/>
    <s v="power"/>
    <s v="1045580"/>
    <n v="1232231"/>
    <s v="L405479"/>
    <s v="G405143"/>
  </r>
  <r>
    <s v="https://www.gem.wiki/Rutenberg_power_station"/>
    <x v="80"/>
    <s v="Rutenberg power station"/>
    <m/>
    <s v="1"/>
    <s v="NG"/>
    <n v="575"/>
    <x v="1"/>
    <x v="0"/>
    <s v="not found"/>
    <s v="not found"/>
    <s v="not found"/>
    <s v="conversion"/>
    <x v="7"/>
    <m/>
    <m/>
    <m/>
    <n v="31.631208999999998"/>
    <n v="34.526204"/>
    <s v="exact"/>
    <s v="Ashkelon"/>
    <m/>
    <s v="Southern District"/>
    <m/>
    <x v="2"/>
    <s v="Western Asia"/>
    <s v="WRI: WRI1008362"/>
    <m/>
    <m/>
    <m/>
    <m/>
    <s v="power"/>
    <s v="1019866"/>
    <n v="1118209"/>
    <s v="L102839"/>
    <s v="G411034"/>
  </r>
  <r>
    <s v="https://www.gem.wiki/Rutenberg_power_station"/>
    <x v="80"/>
    <s v="Rutenberg power station"/>
    <m/>
    <s v="2"/>
    <s v="NG"/>
    <n v="575"/>
    <x v="2"/>
    <x v="0"/>
    <s v="not found"/>
    <s v="not found"/>
    <s v="not found"/>
    <s v="conversion"/>
    <x v="54"/>
    <m/>
    <m/>
    <m/>
    <n v="31.631208999999998"/>
    <n v="34.526204"/>
    <s v="exact"/>
    <s v="Ashkelon"/>
    <m/>
    <s v="Southern District"/>
    <m/>
    <x v="2"/>
    <s v="Western Asia"/>
    <s v="WRI: WRI1008362"/>
    <m/>
    <m/>
    <m/>
    <m/>
    <s v="power"/>
    <s v="1019866"/>
    <n v="1118210"/>
    <s v="L102839"/>
    <s v="G411033"/>
  </r>
  <r>
    <s v="https://www.gem.wiki/Rutenberg_power_station"/>
    <x v="80"/>
    <s v="Rutenberg power station"/>
    <m/>
    <s v="3"/>
    <s v="NG"/>
    <n v="550"/>
    <x v="2"/>
    <x v="0"/>
    <s v="not found"/>
    <s v="not found"/>
    <s v="not found"/>
    <s v="conversion"/>
    <x v="54"/>
    <m/>
    <m/>
    <m/>
    <n v="31.631208999999998"/>
    <n v="34.526204"/>
    <s v="exact"/>
    <s v="Ashkelon"/>
    <m/>
    <s v="Southern District"/>
    <m/>
    <x v="2"/>
    <s v="Western Asia"/>
    <s v="WRI: WRI1008362"/>
    <m/>
    <m/>
    <m/>
    <m/>
    <s v="power"/>
    <s v="1019866"/>
    <n v="1137851"/>
    <s v="L102839"/>
    <s v="G411032"/>
  </r>
  <r>
    <s v="https://www.gem.wiki/Rutenberg_power_station"/>
    <x v="80"/>
    <s v="Rutenberg power station"/>
    <m/>
    <s v="4"/>
    <s v="NG"/>
    <n v="550"/>
    <x v="2"/>
    <x v="0"/>
    <s v="not found"/>
    <s v="not found"/>
    <s v="not found"/>
    <s v="conversion"/>
    <x v="54"/>
    <m/>
    <m/>
    <m/>
    <n v="31.631208999999998"/>
    <n v="34.526204"/>
    <s v="exact"/>
    <s v="Ashkelon"/>
    <m/>
    <s v="Southern District"/>
    <m/>
    <x v="2"/>
    <s v="Western Asia"/>
    <s v="WRI: WRI1008362"/>
    <m/>
    <m/>
    <m/>
    <m/>
    <s v="power"/>
    <s v="1019866"/>
    <n v="1221420"/>
    <s v="L102839"/>
    <s v="G411031"/>
  </r>
  <r>
    <s v="https://www.gem.wiki/Solad_power_station"/>
    <x v="80"/>
    <s v="Solad power station"/>
    <s v="סולאד אנרגיה"/>
    <s v="1"/>
    <s v="NG"/>
    <n v="77"/>
    <x v="4"/>
    <x v="0"/>
    <s v="Y"/>
    <s v="not found"/>
    <s v="not found"/>
    <m/>
    <x v="45"/>
    <m/>
    <m/>
    <m/>
    <n v="31.818663999999998"/>
    <n v="34.661181599999999"/>
    <s v="approximate"/>
    <s v="Ashdod"/>
    <m/>
    <s v="Southern District"/>
    <m/>
    <x v="2"/>
    <s v="Western Asia"/>
    <m/>
    <m/>
    <m/>
    <s v="both"/>
    <s v="Agriculture"/>
    <s v="power"/>
    <s v="1060728"/>
    <s v="1189922, 1233244"/>
    <s v="L405480"/>
    <s v="G405134"/>
  </r>
  <r>
    <s v="https://www.gem.wiki/Sorek_PPP_power_station"/>
    <x v="80"/>
    <s v="Sorek PPP power station"/>
    <m/>
    <s v="1"/>
    <s v="NG"/>
    <n v="900"/>
    <x v="2"/>
    <x v="0"/>
    <s v="not found"/>
    <s v="not found"/>
    <s v="not found"/>
    <m/>
    <x v="43"/>
    <m/>
    <m/>
    <m/>
    <n v="31.943678999999999"/>
    <n v="34.733145"/>
    <s v="exact"/>
    <s v="Palmachim"/>
    <m/>
    <m/>
    <m/>
    <x v="2"/>
    <s v="Western Asia"/>
    <m/>
    <m/>
    <m/>
    <s v="power"/>
    <s v="Other"/>
    <s v="power"/>
    <m/>
    <m/>
    <s v="L407988"/>
    <s v="G411030"/>
  </r>
  <r>
    <s v="https://www.gem.wiki/Sorek_power_station"/>
    <x v="80"/>
    <s v="Sorek power station"/>
    <s v="תחנת הכוח שורק"/>
    <s v="1"/>
    <s v="NG"/>
    <n v="140"/>
    <x v="0"/>
    <x v="0"/>
    <s v="not found"/>
    <s v="not found"/>
    <s v="not found"/>
    <m/>
    <x v="5"/>
    <m/>
    <m/>
    <m/>
    <n v="31.936699999999998"/>
    <n v="34.711799999999997"/>
    <s v="exact"/>
    <s v="Palmachim"/>
    <m/>
    <m/>
    <s v="Central"/>
    <x v="2"/>
    <s v="Western Asia"/>
    <s v="WRI: WRI1061480"/>
    <m/>
    <s v="Soreq"/>
    <m/>
    <m/>
    <s v="power"/>
    <s v="1080134"/>
    <s v="1223029, 1283436, 1283437"/>
    <s v="L405481"/>
    <s v="G405129"/>
  </r>
  <r>
    <s v="https://www.gem.wiki/Sorek-2_cogeneration_power_station"/>
    <x v="80"/>
    <s v="Sorek-2 cogeneration power station"/>
    <m/>
    <s v="1"/>
    <s v="NG"/>
    <n v="99"/>
    <x v="1"/>
    <x v="5"/>
    <s v="Y"/>
    <s v="not found"/>
    <s v="not found"/>
    <m/>
    <x v="49"/>
    <m/>
    <m/>
    <m/>
    <n v="31.9435410791774"/>
    <n v="34.732900886506201"/>
    <s v="exact"/>
    <s v="Kibbutz Palmachim"/>
    <m/>
    <m/>
    <s v="HaMerkaz"/>
    <x v="2"/>
    <s v="Western Asia"/>
    <m/>
    <m/>
    <s v="Sorek B power Plant"/>
    <s v="power"/>
    <s v="Chemicals"/>
    <s v="none"/>
    <s v="1133708"/>
    <n v="1305937"/>
    <s v="L407704"/>
    <s v="G410115"/>
  </r>
  <r>
    <s v="https://www.gem.wiki/Tzafit_(Dalia)_power_station"/>
    <x v="80"/>
    <s v="Tzafit (Dalia) power station"/>
    <s v="תחנת הכוח 'דליה'"/>
    <s v="1"/>
    <s v="NG"/>
    <n v="450"/>
    <x v="0"/>
    <x v="0"/>
    <s v="not found"/>
    <s v="not found"/>
    <s v="not found"/>
    <m/>
    <x v="13"/>
    <m/>
    <m/>
    <m/>
    <n v="31.7148"/>
    <n v="34.842199999999998"/>
    <s v="exact"/>
    <s v="Kfar Menahem"/>
    <m/>
    <m/>
    <m/>
    <x v="2"/>
    <s v="Western Asia"/>
    <s v="WRI: WRI1061491"/>
    <m/>
    <s v="Haruvit power Plant"/>
    <m/>
    <m/>
    <s v="power"/>
    <s v="1082187"/>
    <n v="1226272"/>
    <s v="L405483"/>
    <s v="G405133"/>
  </r>
  <r>
    <s v="https://www.gem.wiki/Tzafit_(Dalia)_power_station"/>
    <x v="80"/>
    <s v="Tzafit (Dalia) power station"/>
    <s v="תחנת הכוח 'דליה'"/>
    <s v="2"/>
    <s v="NG"/>
    <n v="450"/>
    <x v="0"/>
    <x v="0"/>
    <s v="not found"/>
    <s v="not found"/>
    <s v="not found"/>
    <m/>
    <x v="13"/>
    <m/>
    <m/>
    <m/>
    <n v="31.7148"/>
    <n v="34.842199999999998"/>
    <s v="exact"/>
    <s v="Kfar Menahem"/>
    <m/>
    <m/>
    <m/>
    <x v="2"/>
    <s v="Western Asia"/>
    <s v="WRI: WRI1061492"/>
    <m/>
    <s v="Haruvit power Plant"/>
    <m/>
    <m/>
    <s v="power"/>
    <s v="1082187"/>
    <n v="1232234"/>
    <s v="L405483"/>
    <s v="G410018"/>
  </r>
  <r>
    <s v="https://www.gem.wiki/Tzafit_power_station"/>
    <x v="80"/>
    <s v="Tzafit power station"/>
    <s v="תחנת הכוח צפית"/>
    <s v="CC"/>
    <s v="NG"/>
    <n v="370"/>
    <x v="0"/>
    <x v="0"/>
    <s v="not found"/>
    <s v="not found"/>
    <s v="not found"/>
    <m/>
    <x v="22"/>
    <m/>
    <m/>
    <m/>
    <n v="31.712299999999999"/>
    <n v="34.842300000000002"/>
    <s v="exact"/>
    <s v="Kfar Menahem"/>
    <m/>
    <m/>
    <m/>
    <x v="2"/>
    <s v="Western Asia"/>
    <s v="WRI: WRI1008365"/>
    <m/>
    <m/>
    <m/>
    <m/>
    <s v="power"/>
    <s v="1019869"/>
    <s v="1186066, 1187190"/>
    <s v="L405484"/>
    <s v="G405130"/>
  </r>
  <r>
    <s v="https://www.gem.wiki/Tzafit_power_station"/>
    <x v="80"/>
    <s v="Tzafit power station"/>
    <s v="תחנת הכוח צפית"/>
    <s v="GT1"/>
    <s v="NG"/>
    <n v="110"/>
    <x v="0"/>
    <x v="1"/>
    <s v="not found"/>
    <s v="not found"/>
    <s v="not found"/>
    <m/>
    <x v="25"/>
    <m/>
    <m/>
    <m/>
    <n v="31.712299999999999"/>
    <n v="34.842300000000002"/>
    <s v="exact"/>
    <s v="Kfar Menahem"/>
    <m/>
    <m/>
    <m/>
    <x v="2"/>
    <s v="Western Asia"/>
    <m/>
    <m/>
    <m/>
    <m/>
    <m/>
    <s v="power"/>
    <s v="1019869"/>
    <n v="1154515"/>
    <s v="L405484"/>
    <s v="G405131"/>
  </r>
  <r>
    <s v="https://www.gem.wiki/Tzafit_power_station"/>
    <x v="80"/>
    <s v="Tzafit power station"/>
    <s v="תחנת הכוח צפית"/>
    <s v="GT2"/>
    <s v="NG"/>
    <n v="110"/>
    <x v="0"/>
    <x v="1"/>
    <s v="not found"/>
    <s v="not found"/>
    <s v="not found"/>
    <m/>
    <x v="25"/>
    <m/>
    <m/>
    <m/>
    <n v="31.712299999999999"/>
    <n v="34.842300000000002"/>
    <s v="exact"/>
    <s v="Kfar Menahem"/>
    <m/>
    <m/>
    <m/>
    <x v="2"/>
    <s v="Western Asia"/>
    <m/>
    <m/>
    <m/>
    <m/>
    <m/>
    <s v="power"/>
    <s v="1019869"/>
    <n v="1154516"/>
    <s v="L405484"/>
    <s v="G405132"/>
  </r>
  <r>
    <s v="https://www.gem.wiki/Zomet_power_station"/>
    <x v="80"/>
    <s v="Zomet power station"/>
    <m/>
    <s v="1"/>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83904"/>
    <s v="L405485"/>
    <s v="G405145"/>
  </r>
  <r>
    <s v="https://www.gem.wiki/Zomet_power_station"/>
    <x v="80"/>
    <s v="Zomet power station"/>
    <m/>
    <s v="2"/>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94983"/>
    <s v="L405485"/>
    <s v="G405146"/>
  </r>
  <r>
    <s v="https://www.gem.wiki/Zomet_power_station"/>
    <x v="80"/>
    <s v="Zomet power station"/>
    <m/>
    <s v="3"/>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94984"/>
    <s v="L405485"/>
    <s v="G405147"/>
  </r>
  <r>
    <s v="https://www.gem.wiki/Zomet_power_station"/>
    <x v="80"/>
    <s v="Zomet power station"/>
    <m/>
    <s v="4"/>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94985"/>
    <s v="L405485"/>
    <s v="G405148"/>
  </r>
  <r>
    <s v="https://www.gem.wiki/Zomet_power_station"/>
    <x v="80"/>
    <s v="Zomet power station"/>
    <m/>
    <s v="5"/>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94986"/>
    <s v="L405485"/>
    <s v="G405149"/>
  </r>
  <r>
    <s v="https://www.gem.wiki/Zomet_power_station"/>
    <x v="80"/>
    <s v="Zomet power station"/>
    <m/>
    <s v="6"/>
    <s v="NG"/>
    <n v="67"/>
    <x v="1"/>
    <x v="1"/>
    <s v="not found"/>
    <s v="not found"/>
    <s v="not found"/>
    <m/>
    <x v="49"/>
    <m/>
    <m/>
    <m/>
    <n v="31.6096544"/>
    <n v="34.741919899999999"/>
    <s v="approximate"/>
    <s v="Kiryat Gat"/>
    <s v="Plugot Junction"/>
    <s v="Southern District"/>
    <m/>
    <x v="2"/>
    <s v="Western Asia"/>
    <m/>
    <m/>
    <s v="Tzomet power station, Plugot power station"/>
    <s v="power"/>
    <s v="Chemicals"/>
    <s v="power"/>
    <s v="1117712"/>
    <n v="1294987"/>
    <s v="L405485"/>
    <s v="G405150"/>
  </r>
  <r>
    <s v="https://www.gem.wiki/Aioi_power_station"/>
    <x v="81"/>
    <s v="Aioi power station"/>
    <m/>
    <s v="1"/>
    <s v="CR/HFO/LNG"/>
    <n v="375"/>
    <x v="0"/>
    <x v="3"/>
    <s v="not found"/>
    <m/>
    <m/>
    <m/>
    <x v="26"/>
    <m/>
    <m/>
    <m/>
    <n v="34.774809008468203"/>
    <n v="134.45724585640599"/>
    <s v="exact"/>
    <s v="Aioi"/>
    <m/>
    <s v="Hyogo"/>
    <m/>
    <x v="2"/>
    <s v="Eastern Asia"/>
    <m/>
    <m/>
    <m/>
    <m/>
    <m/>
    <m/>
    <s v="1020382"/>
    <n v="1100745"/>
    <s v="L408740"/>
    <s v="G412607"/>
  </r>
  <r>
    <s v="https://www.gem.wiki/Aioi_power_station"/>
    <x v="81"/>
    <s v="Aioi power station"/>
    <m/>
    <s v="3"/>
    <s v="CR/HFO/LNG"/>
    <n v="375"/>
    <x v="0"/>
    <x v="3"/>
    <s v="not found"/>
    <m/>
    <m/>
    <m/>
    <x v="27"/>
    <m/>
    <m/>
    <m/>
    <n v="34.774809008468203"/>
    <n v="134.45724585640599"/>
    <s v="exact"/>
    <s v="Aioi"/>
    <m/>
    <s v="Hyogo"/>
    <m/>
    <x v="2"/>
    <s v="Eastern Asia"/>
    <m/>
    <m/>
    <m/>
    <m/>
    <m/>
    <m/>
    <s v="1020382"/>
    <n v="1100747"/>
    <s v="L408740"/>
    <s v="G412606"/>
  </r>
  <r>
    <s v="https://www.gem.wiki/Akita_Thermal_power_station"/>
    <x v="81"/>
    <s v="Akita Thermal power station"/>
    <m/>
    <s v="1"/>
    <s v="CR/HFO"/>
    <n v="600"/>
    <x v="0"/>
    <x v="3"/>
    <s v="not found"/>
    <m/>
    <m/>
    <m/>
    <x v="51"/>
    <m/>
    <n v="2024"/>
    <m/>
    <n v="39.784715154992"/>
    <n v="140.04888772384399"/>
    <s v="exact"/>
    <s v="Akita"/>
    <m/>
    <s v="Akita"/>
    <m/>
    <x v="2"/>
    <s v="Eastern Asia"/>
    <m/>
    <m/>
    <m/>
    <m/>
    <m/>
    <m/>
    <s v="1031442"/>
    <n v="1100867"/>
    <s v="L408461"/>
    <s v="G412605"/>
  </r>
  <r>
    <s v="https://www.gem.wiki/Ako_power_station"/>
    <x v="81"/>
    <s v="Ako power station"/>
    <m/>
    <s v="1"/>
    <s v="CR/HFO"/>
    <n v="600"/>
    <x v="0"/>
    <x v="3"/>
    <s v="not found"/>
    <m/>
    <m/>
    <m/>
    <x v="33"/>
    <m/>
    <m/>
    <m/>
    <n v="34.741969679343597"/>
    <n v="134.37957307544599"/>
    <s v="exact"/>
    <s v="Ako"/>
    <m/>
    <s v="Hyogo"/>
    <m/>
    <x v="2"/>
    <s v="Eastern Asia"/>
    <m/>
    <m/>
    <m/>
    <m/>
    <m/>
    <m/>
    <s v="1020384"/>
    <n v="1100891"/>
    <s v="L408460"/>
    <s v="G412604"/>
  </r>
  <r>
    <s v="https://www.gem.wiki/Ako_power_station"/>
    <x v="81"/>
    <s v="Ako power station"/>
    <m/>
    <s v="2"/>
    <s v="CR/HFO"/>
    <n v="600"/>
    <x v="0"/>
    <x v="3"/>
    <s v="not found"/>
    <m/>
    <m/>
    <m/>
    <x v="33"/>
    <m/>
    <m/>
    <m/>
    <n v="34.741969679343597"/>
    <n v="134.37957307544599"/>
    <s v="exact"/>
    <s v="Ako"/>
    <m/>
    <s v="Hyogo"/>
    <m/>
    <x v="2"/>
    <s v="Eastern Asia"/>
    <m/>
    <m/>
    <m/>
    <m/>
    <m/>
    <m/>
    <s v="1020384"/>
    <n v="1100892"/>
    <s v="L408460"/>
    <s v="G412603"/>
  </r>
  <r>
    <s v="https://www.gem.wiki/Anan_power_station"/>
    <x v="81"/>
    <s v="Anan power station"/>
    <m/>
    <s v="3"/>
    <s v="HFO"/>
    <n v="450"/>
    <x v="0"/>
    <x v="3"/>
    <s v="not found"/>
    <m/>
    <m/>
    <m/>
    <x v="38"/>
    <m/>
    <m/>
    <m/>
    <n v="33.880665401128802"/>
    <n v="134.652470727561"/>
    <s v="exact"/>
    <s v="Anan"/>
    <m/>
    <s v="Tokushima"/>
    <m/>
    <x v="2"/>
    <s v="Eastern Asia"/>
    <m/>
    <m/>
    <m/>
    <m/>
    <m/>
    <m/>
    <s v="1028649"/>
    <n v="1102064"/>
    <s v="L408905"/>
    <s v="G412602"/>
  </r>
  <r>
    <s v="https://www.gem.wiki/Anan_power_station"/>
    <x v="81"/>
    <s v="Anan power station"/>
    <m/>
    <s v="4"/>
    <s v="HFO"/>
    <n v="450"/>
    <x v="0"/>
    <x v="3"/>
    <s v="not found"/>
    <m/>
    <m/>
    <m/>
    <x v="38"/>
    <m/>
    <m/>
    <m/>
    <n v="33.880665401128802"/>
    <n v="134.652470727561"/>
    <s v="exact"/>
    <s v="Anan"/>
    <m/>
    <s v="Tokushima"/>
    <m/>
    <x v="2"/>
    <s v="Eastern Asia"/>
    <m/>
    <m/>
    <m/>
    <m/>
    <m/>
    <m/>
    <s v="1028649"/>
    <n v="1102065"/>
    <s v="L408905"/>
    <s v="G412601"/>
  </r>
  <r>
    <s v="https://www.gem.wiki/Anegasaki_thermal_power_station"/>
    <x v="81"/>
    <s v="Anegasaki thermal power station"/>
    <s v="姉崎火力発電所"/>
    <s v="1"/>
    <s v="LNG"/>
    <n v="600"/>
    <x v="6"/>
    <x v="3"/>
    <s v="not found"/>
    <m/>
    <m/>
    <m/>
    <x v="74"/>
    <n v="2021"/>
    <n v="2023"/>
    <m/>
    <n v="35.484865999999997"/>
    <n v="140.01800299999999"/>
    <s v="exact"/>
    <s v="Ichihara"/>
    <m/>
    <m/>
    <s v="Chiba"/>
    <x v="2"/>
    <s v="Eastern Asia"/>
    <s v="GEO: 2117, JEPX: GB653"/>
    <m/>
    <m/>
    <m/>
    <m/>
    <m/>
    <s v="1031619"/>
    <n v="1102148"/>
    <s v="L405145"/>
    <s v="G403925"/>
  </r>
  <r>
    <s v="https://www.gem.wiki/Anegasaki_thermal_power_station"/>
    <x v="81"/>
    <s v="Anegasaki thermal power station"/>
    <s v="姉崎火力発電所"/>
    <s v="2"/>
    <s v="LNG"/>
    <n v="600"/>
    <x v="6"/>
    <x v="3"/>
    <s v="not found"/>
    <m/>
    <m/>
    <m/>
    <x v="63"/>
    <n v="2021"/>
    <n v="2023"/>
    <m/>
    <n v="35.484865999999997"/>
    <n v="140.01800299999999"/>
    <s v="exact"/>
    <s v="Ichihara"/>
    <m/>
    <m/>
    <s v="Chiba"/>
    <x v="2"/>
    <s v="Eastern Asia"/>
    <s v="GEO: 2117, JEPX: GB653"/>
    <m/>
    <m/>
    <m/>
    <m/>
    <m/>
    <s v="1031619"/>
    <n v="1102149"/>
    <s v="L405145"/>
    <s v="G403926"/>
  </r>
  <r>
    <s v="https://www.gem.wiki/Anegasaki_thermal_power_station"/>
    <x v="81"/>
    <s v="Anegasaki thermal power station"/>
    <s v="姉崎火力発電所"/>
    <s v="3"/>
    <s v="LNG/LPG"/>
    <n v="600"/>
    <x v="6"/>
    <x v="3"/>
    <s v="not found"/>
    <m/>
    <m/>
    <m/>
    <x v="62"/>
    <n v="2021"/>
    <n v="2023"/>
    <m/>
    <n v="35.484865999999997"/>
    <n v="140.01800299999999"/>
    <s v="exact"/>
    <s v="Ichihara"/>
    <m/>
    <m/>
    <s v="Chiba"/>
    <x v="2"/>
    <s v="Eastern Asia"/>
    <s v="GEO: 2117, JEPX: GB653"/>
    <m/>
    <m/>
    <m/>
    <m/>
    <m/>
    <s v="1031619"/>
    <n v="1102150"/>
    <s v="L405145"/>
    <s v="G403927"/>
  </r>
  <r>
    <s v="https://www.gem.wiki/Anegasaki_thermal_power_station"/>
    <x v="81"/>
    <s v="Anegasaki thermal power station"/>
    <s v="姉崎火力発電所"/>
    <s v="4"/>
    <s v="LNG/LPG"/>
    <n v="600"/>
    <x v="6"/>
    <x v="3"/>
    <s v="not found"/>
    <m/>
    <m/>
    <m/>
    <x v="70"/>
    <n v="2021"/>
    <n v="2023"/>
    <m/>
    <n v="35.484865999999997"/>
    <n v="140.01800299999999"/>
    <s v="exact"/>
    <s v="Ichihara"/>
    <m/>
    <m/>
    <s v="Chiba"/>
    <x v="2"/>
    <s v="Eastern Asia"/>
    <s v="GEO: 2117, JEPX: GB653"/>
    <m/>
    <m/>
    <m/>
    <m/>
    <m/>
    <s v="1031619"/>
    <n v="1102151"/>
    <s v="L405145"/>
    <s v="G403928"/>
  </r>
  <r>
    <s v="https://www.gem.wiki/Anegasaki_thermal_power_station"/>
    <x v="81"/>
    <s v="Anegasaki thermal power station"/>
    <s v="姉崎火力発電所"/>
    <s v="5"/>
    <s v="LNG/LPG"/>
    <n v="600"/>
    <x v="0"/>
    <x v="3"/>
    <s v="not found"/>
    <m/>
    <m/>
    <m/>
    <x v="79"/>
    <m/>
    <m/>
    <m/>
    <n v="35.484865999999997"/>
    <n v="140.01800299999999"/>
    <s v="exact"/>
    <s v="Ichihara"/>
    <m/>
    <m/>
    <s v="Chiba"/>
    <x v="2"/>
    <s v="Eastern Asia"/>
    <s v="GEO: 2117, JEPX: GB653"/>
    <m/>
    <m/>
    <m/>
    <m/>
    <m/>
    <s v="1031619"/>
    <n v="1102152"/>
    <s v="L405145"/>
    <s v="G403929"/>
  </r>
  <r>
    <s v="https://www.gem.wiki/Anegasaki_thermal_power_station"/>
    <x v="81"/>
    <s v="Anegasaki thermal power station"/>
    <s v="姉崎火力発電所"/>
    <s v="6"/>
    <s v="LNG/LPG"/>
    <n v="600"/>
    <x v="0"/>
    <x v="3"/>
    <s v="not found"/>
    <m/>
    <m/>
    <m/>
    <x v="76"/>
    <m/>
    <m/>
    <m/>
    <n v="35.484865999999997"/>
    <n v="140.01800299999999"/>
    <s v="exact"/>
    <s v="Ichihara"/>
    <m/>
    <m/>
    <s v="Chiba"/>
    <x v="2"/>
    <s v="Eastern Asia"/>
    <s v="GEO: 2117, JEPX: GB653"/>
    <m/>
    <m/>
    <m/>
    <m/>
    <m/>
    <s v="1031619"/>
    <n v="1102153"/>
    <s v="L405145"/>
    <s v="G403930"/>
  </r>
  <r>
    <s v="https://www.gem.wiki/Anegasaki_thermal_power_station"/>
    <x v="81"/>
    <s v="Anegasaki thermal power station"/>
    <s v="姉崎火力発電所"/>
    <s v="New 1"/>
    <s v="LNG"/>
    <n v="650"/>
    <x v="0"/>
    <x v="0"/>
    <s v="not found"/>
    <m/>
    <m/>
    <m/>
    <x v="49"/>
    <m/>
    <m/>
    <m/>
    <n v="35.484865999999997"/>
    <n v="140.01800299999999"/>
    <s v="exact"/>
    <s v="Ichihara"/>
    <m/>
    <m/>
    <s v="Chiba"/>
    <x v="2"/>
    <s v="Eastern Asia"/>
    <s v="GEO: 2117, JEPX: GB653"/>
    <m/>
    <m/>
    <m/>
    <m/>
    <m/>
    <s v="1115213"/>
    <s v="1280130, 1280131"/>
    <s v="L405145"/>
    <s v="G403922"/>
  </r>
  <r>
    <s v="https://www.gem.wiki/Anegasaki_thermal_power_station"/>
    <x v="81"/>
    <s v="Anegasaki thermal power station"/>
    <s v="姉崎火力発電所"/>
    <s v="New 2"/>
    <s v="LNG"/>
    <n v="650"/>
    <x v="0"/>
    <x v="0"/>
    <s v="not found"/>
    <m/>
    <m/>
    <m/>
    <x v="49"/>
    <m/>
    <m/>
    <m/>
    <n v="35.484865999999997"/>
    <n v="140.01800299999999"/>
    <s v="exact"/>
    <s v="Ichihara"/>
    <m/>
    <m/>
    <s v="Chiba"/>
    <x v="2"/>
    <s v="Eastern Asia"/>
    <s v="GEO: 2117, JEPX: GB653"/>
    <m/>
    <m/>
    <m/>
    <m/>
    <m/>
    <s v="1115213"/>
    <s v="1304170, 1304172"/>
    <s v="L405145"/>
    <s v="G403923"/>
  </r>
  <r>
    <s v="https://www.gem.wiki/Anegasaki_thermal_power_station"/>
    <x v="81"/>
    <s v="Anegasaki thermal power station"/>
    <s v="姉崎火力発電所"/>
    <s v="New 3"/>
    <s v="LNG"/>
    <n v="650"/>
    <x v="0"/>
    <x v="0"/>
    <s v="not found"/>
    <m/>
    <m/>
    <m/>
    <x v="49"/>
    <m/>
    <m/>
    <m/>
    <n v="35.484865999999997"/>
    <n v="140.01800299999999"/>
    <s v="exact"/>
    <s v="Ichihara"/>
    <m/>
    <m/>
    <s v="Chiba"/>
    <x v="2"/>
    <s v="Eastern Asia"/>
    <s v="GEO: 2117, JEPX: GB653"/>
    <m/>
    <m/>
    <m/>
    <m/>
    <m/>
    <s v="1115213"/>
    <s v="1304171, 1304173"/>
    <s v="L405145"/>
    <s v="G403924"/>
  </r>
  <r>
    <s v="https://www.gem.wiki/Atsumi_Thermal_power_station"/>
    <x v="81"/>
    <s v="Atsumi Thermal power station"/>
    <m/>
    <s v="3"/>
    <s v="CR/HFO"/>
    <n v="700"/>
    <x v="0"/>
    <x v="3"/>
    <s v="not found"/>
    <m/>
    <m/>
    <m/>
    <x v="60"/>
    <m/>
    <m/>
    <m/>
    <n v="34.654260000000001"/>
    <n v="137.06761"/>
    <s v="exact"/>
    <s v="Tahara"/>
    <m/>
    <s v="Aichi"/>
    <m/>
    <x v="2"/>
    <s v="Eastern Asia"/>
    <m/>
    <m/>
    <m/>
    <m/>
    <m/>
    <m/>
    <s v="1012253"/>
    <n v="1103289"/>
    <s v="L408463"/>
    <s v="G412600"/>
  </r>
  <r>
    <s v="https://www.gem.wiki/Atsumi_Thermal_power_station"/>
    <x v="81"/>
    <s v="Atsumi Thermal power station"/>
    <m/>
    <s v="4"/>
    <s v="CR/HFO"/>
    <n v="700"/>
    <x v="0"/>
    <x v="3"/>
    <s v="not found"/>
    <m/>
    <m/>
    <m/>
    <x v="60"/>
    <m/>
    <m/>
    <m/>
    <n v="34.654260000000001"/>
    <n v="137.06761"/>
    <s v="exact"/>
    <s v="Tahara"/>
    <m/>
    <s v="Aichi"/>
    <m/>
    <x v="2"/>
    <s v="Eastern Asia"/>
    <m/>
    <m/>
    <m/>
    <m/>
    <m/>
    <m/>
    <s v="1012253"/>
    <n v="1103290"/>
    <s v="L408463"/>
    <s v="G412599"/>
  </r>
  <r>
    <s v="https://www.gem.wiki/Buzen_power_station"/>
    <x v="81"/>
    <s v="Buzen power station"/>
    <m/>
    <s v="1"/>
    <s v="HFO"/>
    <n v="500"/>
    <x v="0"/>
    <x v="3"/>
    <s v="not found"/>
    <m/>
    <m/>
    <m/>
    <x v="51"/>
    <m/>
    <m/>
    <m/>
    <n v="33.626076938152799"/>
    <n v="131.118712787113"/>
    <s v="exact"/>
    <s v="Hachiya"/>
    <m/>
    <m/>
    <m/>
    <x v="2"/>
    <s v="Eastern Asia"/>
    <m/>
    <m/>
    <m/>
    <m/>
    <m/>
    <m/>
    <s v="1021598"/>
    <n v="1107842"/>
    <s v="L408462"/>
    <s v="G412598"/>
  </r>
  <r>
    <s v="https://www.gem.wiki/Buzen_power_station"/>
    <x v="81"/>
    <s v="Buzen power station"/>
    <m/>
    <s v="2"/>
    <s v="HFO"/>
    <n v="500"/>
    <x v="7"/>
    <x v="3"/>
    <s v="not found"/>
    <m/>
    <m/>
    <m/>
    <x v="51"/>
    <m/>
    <m/>
    <m/>
    <n v="33.626076938152799"/>
    <n v="131.118712787113"/>
    <s v="exact"/>
    <s v="Hachiya"/>
    <m/>
    <m/>
    <m/>
    <x v="2"/>
    <s v="Eastern Asia"/>
    <m/>
    <m/>
    <m/>
    <m/>
    <m/>
    <m/>
    <s v="1021598"/>
    <n v="1107841"/>
    <s v="L408462"/>
    <s v="G412597"/>
  </r>
  <r>
    <s v="https://www.gem.wiki/Chiba_thermal_power_station"/>
    <x v="81"/>
    <s v="Chiba thermal power station"/>
    <s v="千葉火力発電所"/>
    <s v="1-1"/>
    <s v="LNG"/>
    <n v="360"/>
    <x v="0"/>
    <x v="0"/>
    <s v="not found"/>
    <m/>
    <m/>
    <m/>
    <x v="15"/>
    <m/>
    <m/>
    <m/>
    <n v="35.564571000000001"/>
    <n v="140.10563300000001"/>
    <s v="exact"/>
    <s v="Chiba"/>
    <m/>
    <m/>
    <s v="Chiba"/>
    <x v="2"/>
    <s v="Eastern Asia"/>
    <s v="GEO: 2656, WRI: WRI1000627, JEPX: GB593"/>
    <m/>
    <m/>
    <m/>
    <m/>
    <m/>
    <s v="1031623"/>
    <n v="1109606"/>
    <s v="L405146"/>
    <s v="G403931"/>
  </r>
  <r>
    <s v="https://www.gem.wiki/Chiba_thermal_power_station"/>
    <x v="81"/>
    <s v="Chiba thermal power station"/>
    <s v="千葉火力発電所"/>
    <s v="1-2"/>
    <s v="LNG"/>
    <n v="360"/>
    <x v="0"/>
    <x v="0"/>
    <s v="not found"/>
    <m/>
    <m/>
    <m/>
    <x v="14"/>
    <m/>
    <m/>
    <m/>
    <n v="35.564571000000001"/>
    <n v="140.10563300000001"/>
    <s v="exact"/>
    <s v="Chiba"/>
    <m/>
    <m/>
    <s v="Chiba"/>
    <x v="2"/>
    <s v="Eastern Asia"/>
    <s v="GEO: 2656, WRI: WRI1000627, JEPX: GB593"/>
    <m/>
    <m/>
    <m/>
    <m/>
    <m/>
    <s v="1031623"/>
    <n v="1109607"/>
    <s v="L405146"/>
    <s v="G403932"/>
  </r>
  <r>
    <s v="https://www.gem.wiki/Chiba_thermal_power_station"/>
    <x v="81"/>
    <s v="Chiba thermal power station"/>
    <s v="千葉火力発電所"/>
    <s v="1-3"/>
    <s v="LNG"/>
    <n v="360"/>
    <x v="0"/>
    <x v="0"/>
    <s v="not found"/>
    <m/>
    <m/>
    <m/>
    <x v="14"/>
    <m/>
    <m/>
    <m/>
    <n v="35.564571000000001"/>
    <n v="140.10563300000001"/>
    <s v="exact"/>
    <s v="Chiba"/>
    <m/>
    <m/>
    <s v="Chiba"/>
    <x v="2"/>
    <s v="Eastern Asia"/>
    <s v="GEO: 2656, WRI: WRI1000627, JEPX: GB593"/>
    <m/>
    <m/>
    <m/>
    <m/>
    <m/>
    <s v="1031623"/>
    <n v="1109608"/>
    <s v="L405146"/>
    <s v="G403933"/>
  </r>
  <r>
    <s v="https://www.gem.wiki/Chiba_thermal_power_station"/>
    <x v="81"/>
    <s v="Chiba thermal power station"/>
    <s v="千葉火力発電所"/>
    <s v="1-4"/>
    <s v="LNG"/>
    <n v="360"/>
    <x v="0"/>
    <x v="0"/>
    <s v="not found"/>
    <m/>
    <m/>
    <m/>
    <x v="23"/>
    <m/>
    <m/>
    <m/>
    <n v="35.564571000000001"/>
    <n v="140.10563300000001"/>
    <s v="exact"/>
    <s v="Chiba"/>
    <m/>
    <m/>
    <s v="Chiba"/>
    <x v="2"/>
    <s v="Eastern Asia"/>
    <s v="GEO: 2656, WRI: WRI1000627, JEPX: GB593"/>
    <m/>
    <m/>
    <m/>
    <m/>
    <m/>
    <s v="1031623"/>
    <n v="1109609"/>
    <s v="L405146"/>
    <s v="G403934"/>
  </r>
  <r>
    <s v="https://www.gem.wiki/Chiba_thermal_power_station"/>
    <x v="81"/>
    <s v="Chiba thermal power station"/>
    <s v="千葉火力発電所"/>
    <s v="2-1"/>
    <s v="LNG"/>
    <n v="360"/>
    <x v="0"/>
    <x v="0"/>
    <s v="not found"/>
    <m/>
    <m/>
    <m/>
    <x v="14"/>
    <m/>
    <m/>
    <m/>
    <n v="35.564571000000001"/>
    <n v="140.10563300000001"/>
    <s v="exact"/>
    <s v="Chiba"/>
    <m/>
    <m/>
    <s v="Chiba"/>
    <x v="2"/>
    <s v="Eastern Asia"/>
    <s v="GEO: 2656, WRI: WRI1000627, JEPX: GB593"/>
    <m/>
    <m/>
    <m/>
    <m/>
    <m/>
    <s v="1031623"/>
    <n v="1109610"/>
    <s v="L405146"/>
    <s v="G403935"/>
  </r>
  <r>
    <s v="https://www.gem.wiki/Chiba_thermal_power_station"/>
    <x v="81"/>
    <s v="Chiba thermal power station"/>
    <s v="千葉火力発電所"/>
    <s v="2-2"/>
    <s v="LNG"/>
    <n v="360"/>
    <x v="0"/>
    <x v="0"/>
    <s v="not found"/>
    <m/>
    <m/>
    <m/>
    <x v="14"/>
    <m/>
    <m/>
    <m/>
    <n v="35.564571000000001"/>
    <n v="140.10563300000001"/>
    <s v="exact"/>
    <s v="Chiba"/>
    <m/>
    <m/>
    <s v="Chiba"/>
    <x v="2"/>
    <s v="Eastern Asia"/>
    <s v="GEO: 2656, WRI: WRI1000627, JEPX: GB593"/>
    <m/>
    <m/>
    <m/>
    <m/>
    <m/>
    <s v="1031623"/>
    <n v="1109611"/>
    <s v="L405146"/>
    <s v="G403936"/>
  </r>
  <r>
    <s v="https://www.gem.wiki/Chiba_thermal_power_station"/>
    <x v="81"/>
    <s v="Chiba thermal power station"/>
    <s v="千葉火力発電所"/>
    <s v="2-3"/>
    <s v="LNG"/>
    <n v="360"/>
    <x v="0"/>
    <x v="0"/>
    <s v="not found"/>
    <m/>
    <m/>
    <m/>
    <x v="15"/>
    <m/>
    <m/>
    <m/>
    <n v="35.564571000000001"/>
    <n v="140.10563300000001"/>
    <s v="exact"/>
    <s v="Chiba"/>
    <m/>
    <m/>
    <s v="Chiba"/>
    <x v="2"/>
    <s v="Eastern Asia"/>
    <s v="GEO: 2656, WRI: WRI1000627, JEPX: GB593"/>
    <m/>
    <m/>
    <m/>
    <m/>
    <m/>
    <s v="1031623"/>
    <n v="1109612"/>
    <s v="L405146"/>
    <s v="G403937"/>
  </r>
  <r>
    <s v="https://www.gem.wiki/Chiba_thermal_power_station"/>
    <x v="81"/>
    <s v="Chiba thermal power station"/>
    <s v="千葉火力発電所"/>
    <s v="2-4"/>
    <s v="LNG"/>
    <n v="360"/>
    <x v="0"/>
    <x v="0"/>
    <s v="not found"/>
    <m/>
    <m/>
    <m/>
    <x v="15"/>
    <m/>
    <m/>
    <m/>
    <n v="35.564571000000001"/>
    <n v="140.10563300000001"/>
    <s v="exact"/>
    <s v="Chiba"/>
    <m/>
    <m/>
    <s v="Chiba"/>
    <x v="2"/>
    <s v="Eastern Asia"/>
    <s v="GEO: 2656, WRI: WRI1000627, JEPX: GB593"/>
    <m/>
    <m/>
    <m/>
    <m/>
    <m/>
    <s v="1031623"/>
    <n v="1109613"/>
    <s v="L405146"/>
    <s v="G403938"/>
  </r>
  <r>
    <s v="https://www.gem.wiki/Chiba_thermal_power_station"/>
    <x v="81"/>
    <s v="Chiba thermal power station"/>
    <s v="千葉火力発電所"/>
    <s v="3-1"/>
    <s v="LNG"/>
    <n v="500"/>
    <x v="0"/>
    <x v="0"/>
    <s v="not found"/>
    <m/>
    <m/>
    <m/>
    <x v="2"/>
    <m/>
    <m/>
    <m/>
    <n v="35.564571000000001"/>
    <n v="140.10563300000001"/>
    <s v="exact"/>
    <s v="Chiba"/>
    <m/>
    <m/>
    <s v="Chiba"/>
    <x v="2"/>
    <s v="Eastern Asia"/>
    <s v="GEO: 2656, WRI: WRI1000627, JEPX: GB593"/>
    <m/>
    <m/>
    <m/>
    <m/>
    <m/>
    <s v="1031623"/>
    <s v="1235465, 1239867"/>
    <s v="L405146"/>
    <s v="G403939"/>
  </r>
  <r>
    <s v="https://www.gem.wiki/Chiba_thermal_power_station"/>
    <x v="81"/>
    <s v="Chiba thermal power station"/>
    <s v="千葉火力発電所"/>
    <s v="3-2"/>
    <s v="LNG"/>
    <n v="500"/>
    <x v="0"/>
    <x v="0"/>
    <s v="not found"/>
    <m/>
    <m/>
    <m/>
    <x v="2"/>
    <m/>
    <m/>
    <m/>
    <n v="35.564571000000001"/>
    <n v="140.10563300000001"/>
    <s v="exact"/>
    <s v="Chiba"/>
    <m/>
    <m/>
    <s v="Chiba"/>
    <x v="2"/>
    <s v="Eastern Asia"/>
    <s v="GEO: 2656, WRI: WRI1000627, JEPX: GB593"/>
    <m/>
    <m/>
    <m/>
    <m/>
    <m/>
    <s v="1031623"/>
    <s v="1235466, 1239868"/>
    <s v="L405146"/>
    <s v="G403940"/>
  </r>
  <r>
    <s v="https://www.gem.wiki/Chiba_thermal_power_station"/>
    <x v="81"/>
    <s v="Chiba thermal power station"/>
    <s v="千葉火力発電所"/>
    <s v="3-3"/>
    <s v="LNG"/>
    <n v="500"/>
    <x v="0"/>
    <x v="0"/>
    <s v="not found"/>
    <m/>
    <m/>
    <m/>
    <x v="2"/>
    <m/>
    <m/>
    <m/>
    <n v="35.564571000000001"/>
    <n v="140.10563300000001"/>
    <s v="exact"/>
    <s v="Chiba"/>
    <m/>
    <m/>
    <s v="Chiba"/>
    <x v="2"/>
    <s v="Eastern Asia"/>
    <s v="GEO: 2656, WRI: WRI1000627, JEPX: GB593"/>
    <m/>
    <m/>
    <m/>
    <m/>
    <m/>
    <s v="1031623"/>
    <s v="1235470, 1239869"/>
    <s v="L405146"/>
    <s v="G403941"/>
  </r>
  <r>
    <s v="https://www.gem.wiki/Chiba-Sodegaura_power_station"/>
    <x v="81"/>
    <s v="Chiba-Sodegaura power station"/>
    <m/>
    <s v="1"/>
    <s v="LNG"/>
    <n v="2000"/>
    <x v="4"/>
    <x v="0"/>
    <s v="not found"/>
    <s v="not found"/>
    <s v="not found"/>
    <s v="N"/>
    <x v="45"/>
    <m/>
    <m/>
    <m/>
    <n v="35.430255899999999"/>
    <n v="139.9548805"/>
    <s v="approximate"/>
    <s v="Sodegaura"/>
    <m/>
    <m/>
    <s v="Chiba"/>
    <x v="2"/>
    <s v="Eastern Asia"/>
    <m/>
    <m/>
    <m/>
    <m/>
    <m/>
    <m/>
    <s v="1129463"/>
    <n v="1296949"/>
    <s v="L102920"/>
    <s v="G403942"/>
  </r>
  <r>
    <s v="https://www.gem.wiki/Chita_Daini_thermal_power_station"/>
    <x v="81"/>
    <s v="Chita Daini thermal power station"/>
    <s v="知多第二"/>
    <s v="1"/>
    <s v="LNG"/>
    <n v="854"/>
    <x v="0"/>
    <x v="0"/>
    <s v="not found"/>
    <m/>
    <m/>
    <m/>
    <x v="20"/>
    <m/>
    <m/>
    <m/>
    <n v="35.006526999999998"/>
    <n v="136.86403999999999"/>
    <s v="exact"/>
    <s v="Chita"/>
    <m/>
    <m/>
    <s v="Aichi"/>
    <x v="2"/>
    <s v="Eastern Asia"/>
    <s v="GEO: 44903, WRI: WRI1000641"/>
    <m/>
    <s v="JERA Chita Daini Karyoku Power Station, Chita Dai-ni Karyoku Hatsudensho, Chita second thermal power plant"/>
    <m/>
    <m/>
    <m/>
    <s v="1012255"/>
    <s v="1109867, 1109869"/>
    <s v="L405148"/>
    <s v="G403949"/>
  </r>
  <r>
    <s v="https://www.gem.wiki/Chita_Daini_thermal_power_station"/>
    <x v="81"/>
    <s v="Chita Daini thermal power station"/>
    <s v="知多第二"/>
    <s v="2"/>
    <s v="LNG"/>
    <n v="854"/>
    <x v="0"/>
    <x v="0"/>
    <s v="not found"/>
    <m/>
    <m/>
    <m/>
    <x v="67"/>
    <m/>
    <m/>
    <m/>
    <n v="35.006526999999998"/>
    <n v="136.86403999999999"/>
    <s v="exact"/>
    <s v="Chita"/>
    <m/>
    <m/>
    <s v="Aichi"/>
    <x v="2"/>
    <s v="Eastern Asia"/>
    <s v="GEO: 44903, WRI: WRI1000641"/>
    <m/>
    <s v="JERA Chita Daini Karyoku Power Station, Chita Dai-ni Karyoku Hatsudensho, Chita second thermal power plant"/>
    <m/>
    <m/>
    <m/>
    <s v="1012255"/>
    <s v="1109868, 1221111"/>
    <s v="L405148"/>
    <s v="G403950"/>
  </r>
  <r>
    <s v="https://www.gem.wiki/Chita_thermal_power_station"/>
    <x v="81"/>
    <s v="Chita thermal power station"/>
    <s v="知多火力発電所"/>
    <s v="1"/>
    <s v="LNG"/>
    <n v="529"/>
    <x v="6"/>
    <x v="0"/>
    <s v="not found"/>
    <m/>
    <m/>
    <m/>
    <x v="67"/>
    <n v="2021"/>
    <m/>
    <m/>
    <n v="34.98686"/>
    <n v="136.844134"/>
    <s v="exact"/>
    <s v="Chita"/>
    <m/>
    <m/>
    <s v="Aichi"/>
    <x v="2"/>
    <s v="Eastern Asia"/>
    <s v="GEO: 44432, JEPX: 46001"/>
    <m/>
    <m/>
    <m/>
    <m/>
    <m/>
    <s v="1012254"/>
    <s v="1109859, 1221113"/>
    <s v="L405149"/>
    <s v="G403943"/>
  </r>
  <r>
    <s v="https://www.gem.wiki/Chita_thermal_power_station"/>
    <x v="81"/>
    <s v="Chita thermal power station"/>
    <s v="知多火力発電所"/>
    <s v="2"/>
    <s v="LNG"/>
    <n v="529"/>
    <x v="6"/>
    <x v="0"/>
    <s v="not found"/>
    <m/>
    <m/>
    <m/>
    <x v="48"/>
    <n v="2021"/>
    <m/>
    <m/>
    <n v="34.98686"/>
    <n v="136.844134"/>
    <s v="exact"/>
    <s v="Chita"/>
    <m/>
    <m/>
    <s v="Aichi"/>
    <x v="2"/>
    <s v="Eastern Asia"/>
    <s v="GEO: 44432, JEPX: 46119"/>
    <m/>
    <m/>
    <m/>
    <m/>
    <m/>
    <s v="1012254"/>
    <s v="1109860, 1221112"/>
    <s v="L405149"/>
    <s v="G403944"/>
  </r>
  <r>
    <s v="https://www.gem.wiki/Chita_thermal_power_station"/>
    <x v="81"/>
    <s v="Chita thermal power station"/>
    <s v="知多火力発電所"/>
    <s v="3"/>
    <s v="LNG"/>
    <n v="500"/>
    <x v="6"/>
    <x v="3"/>
    <s v="not found"/>
    <m/>
    <m/>
    <m/>
    <x v="75"/>
    <n v="2021"/>
    <m/>
    <m/>
    <n v="34.98686"/>
    <n v="136.844134"/>
    <s v="exact"/>
    <s v="Chita"/>
    <m/>
    <m/>
    <s v="Aichi"/>
    <x v="2"/>
    <s v="Eastern Asia"/>
    <s v="GEO: 44432, JEPX: 46120"/>
    <m/>
    <m/>
    <m/>
    <m/>
    <m/>
    <s v="1012254"/>
    <n v="1109861"/>
    <s v="L405149"/>
    <s v="G403945"/>
  </r>
  <r>
    <s v="https://www.gem.wiki/Chita_thermal_power_station"/>
    <x v="81"/>
    <s v="Chita thermal power station"/>
    <s v="知多火力発電所"/>
    <s v="4"/>
    <s v="LNG"/>
    <n v="700"/>
    <x v="6"/>
    <x v="3"/>
    <s v="not found"/>
    <m/>
    <m/>
    <m/>
    <x v="35"/>
    <n v="2021"/>
    <m/>
    <m/>
    <n v="34.98686"/>
    <n v="136.844134"/>
    <s v="exact"/>
    <s v="Chita"/>
    <m/>
    <m/>
    <s v="Aichi"/>
    <x v="2"/>
    <s v="Eastern Asia"/>
    <s v="GEO: 44432, JEPX: 46121"/>
    <m/>
    <m/>
    <m/>
    <m/>
    <m/>
    <s v="1012254"/>
    <n v="1109862"/>
    <s v="L405149"/>
    <s v="G403946"/>
  </r>
  <r>
    <s v="https://www.gem.wiki/Chita_thermal_power_station"/>
    <x v="81"/>
    <s v="Chita thermal power station"/>
    <s v="知多火力発電所"/>
    <s v="5"/>
    <s v="LNG"/>
    <n v="854"/>
    <x v="0"/>
    <x v="0"/>
    <s v="not found"/>
    <m/>
    <m/>
    <m/>
    <x v="48"/>
    <m/>
    <n v="2026"/>
    <m/>
    <n v="34.98686"/>
    <n v="136.844134"/>
    <s v="exact"/>
    <s v="Chita"/>
    <m/>
    <m/>
    <s v="Aichi"/>
    <x v="2"/>
    <s v="Eastern Asia"/>
    <s v="GEO: 44432, JEPX: 44001"/>
    <m/>
    <m/>
    <m/>
    <m/>
    <m/>
    <s v="1012254"/>
    <s v="1109863, 1176436"/>
    <s v="L405149"/>
    <s v="G403947"/>
  </r>
  <r>
    <s v="https://www.gem.wiki/Chita_thermal_power_station"/>
    <x v="81"/>
    <s v="Chita thermal power station"/>
    <s v="知多火力発電所"/>
    <s v="6"/>
    <s v="LNG"/>
    <n v="854"/>
    <x v="0"/>
    <x v="0"/>
    <s v="not found"/>
    <m/>
    <m/>
    <m/>
    <x v="20"/>
    <m/>
    <m/>
    <m/>
    <n v="34.98686"/>
    <n v="136.844134"/>
    <s v="exact"/>
    <s v="Chita"/>
    <m/>
    <m/>
    <s v="Aichi"/>
    <x v="2"/>
    <s v="Eastern Asia"/>
    <s v="GEO: 44432, JEPX: 44125"/>
    <m/>
    <m/>
    <m/>
    <m/>
    <m/>
    <s v="1012254"/>
    <s v="1109864, 1109877"/>
    <s v="L405149"/>
    <s v="G403948"/>
  </r>
  <r>
    <s v="https://www.gem.wiki/Chita_thermal_power_station"/>
    <x v="81"/>
    <s v="Chita thermal power station"/>
    <s v="知多火力発電所"/>
    <s v="7"/>
    <s v="LNG"/>
    <n v="650"/>
    <x v="2"/>
    <x v="0"/>
    <s v="not found"/>
    <s v="not found"/>
    <s v="not found"/>
    <m/>
    <x v="41"/>
    <m/>
    <m/>
    <m/>
    <n v="34.98686"/>
    <n v="136.844134"/>
    <s v="exact"/>
    <s v="Chita"/>
    <m/>
    <m/>
    <s v="Aichi"/>
    <x v="2"/>
    <s v="Eastern Asia"/>
    <m/>
    <m/>
    <m/>
    <m/>
    <m/>
    <m/>
    <s v="1012254"/>
    <n v="1307870"/>
    <s v="L405149"/>
    <s v="G410020"/>
  </r>
  <r>
    <s v="https://www.gem.wiki/Chita_thermal_power_station"/>
    <x v="81"/>
    <s v="Chita thermal power station"/>
    <s v="知多火力発電所"/>
    <s v="8"/>
    <s v="LNG"/>
    <n v="650"/>
    <x v="2"/>
    <x v="0"/>
    <s v="not found"/>
    <s v="not found"/>
    <s v="not found"/>
    <m/>
    <x v="41"/>
    <m/>
    <m/>
    <m/>
    <n v="34.98686"/>
    <n v="136.844134"/>
    <s v="exact"/>
    <s v="Chita"/>
    <m/>
    <m/>
    <s v="Aichi"/>
    <x v="2"/>
    <s v="Eastern Asia"/>
    <m/>
    <m/>
    <m/>
    <m/>
    <m/>
    <m/>
    <s v="1012254"/>
    <n v="1307871"/>
    <s v="L405149"/>
    <s v="G410019"/>
  </r>
  <r>
    <s v="https://www.gem.wiki/Date_power_station"/>
    <x v="81"/>
    <s v="Date power station"/>
    <m/>
    <s v="1"/>
    <s v="HFO"/>
    <n v="350"/>
    <x v="0"/>
    <x v="3"/>
    <s v="not found"/>
    <m/>
    <m/>
    <m/>
    <x v="68"/>
    <m/>
    <m/>
    <m/>
    <n v="42.483291122978898"/>
    <n v="140.82900053747301"/>
    <s v="exact"/>
    <s v="Date"/>
    <m/>
    <m/>
    <m/>
    <x v="2"/>
    <s v="Eastern Asia"/>
    <m/>
    <m/>
    <m/>
    <m/>
    <m/>
    <m/>
    <s v="1018558"/>
    <n v="1111626"/>
    <s v="L408466"/>
    <s v="G412596"/>
  </r>
  <r>
    <s v="https://www.gem.wiki/Date_power_station"/>
    <x v="81"/>
    <s v="Date power station"/>
    <m/>
    <s v="2"/>
    <s v="HFO"/>
    <n v="350"/>
    <x v="0"/>
    <x v="3"/>
    <s v="not found"/>
    <m/>
    <m/>
    <m/>
    <x v="51"/>
    <m/>
    <m/>
    <m/>
    <n v="42.483291122978898"/>
    <n v="140.82900053747301"/>
    <s v="exact"/>
    <s v="Date"/>
    <m/>
    <m/>
    <m/>
    <x v="2"/>
    <s v="Eastern Asia"/>
    <m/>
    <m/>
    <m/>
    <m/>
    <m/>
    <m/>
    <s v="1018558"/>
    <n v="1111627"/>
    <s v="L408466"/>
    <s v="G412595"/>
  </r>
  <r>
    <s v="https://www.gem.wiki/Fukui_Thermal_power_station"/>
    <x v="81"/>
    <s v="Fukui Thermal power station"/>
    <s v="福井火力"/>
    <s v="Mikuni Unit 1"/>
    <s v="HFO"/>
    <n v="250"/>
    <x v="0"/>
    <x v="3"/>
    <s v="not found"/>
    <m/>
    <m/>
    <m/>
    <x v="68"/>
    <m/>
    <m/>
    <m/>
    <n v="36.210374149820403"/>
    <n v="136.13345127473099"/>
    <s v="exact"/>
    <s v="Sakai"/>
    <m/>
    <s v="Fukui"/>
    <m/>
    <x v="2"/>
    <s v="Eastern Asia"/>
    <m/>
    <m/>
    <m/>
    <m/>
    <m/>
    <m/>
    <m/>
    <m/>
    <s v="L408465"/>
    <s v="G412594"/>
  </r>
  <r>
    <s v="https://www.gem.wiki/Fukuyama_Joint_power_station"/>
    <x v="81"/>
    <s v="Fukuyama Joint power station"/>
    <s v="福山共同発電所"/>
    <s v="1"/>
    <s v="BFG"/>
    <n v="149"/>
    <x v="0"/>
    <x v="0"/>
    <s v="not found"/>
    <m/>
    <m/>
    <m/>
    <x v="48"/>
    <m/>
    <m/>
    <m/>
    <n v="34.479416999999998"/>
    <n v="133.44205600000001"/>
    <s v="exact"/>
    <s v="Fukuyama-shi"/>
    <m/>
    <m/>
    <s v="Hiroshima"/>
    <x v="2"/>
    <s v="Eastern Asia"/>
    <m/>
    <m/>
    <m/>
    <m/>
    <m/>
    <m/>
    <s v="1017315"/>
    <n v="1115808"/>
    <s v="L408464"/>
    <s v="G412593"/>
  </r>
  <r>
    <s v="https://www.gem.wiki/Fukuyama_Joint_power_station"/>
    <x v="81"/>
    <s v="Fukuyama Joint power station"/>
    <s v="福山共同発電所"/>
    <s v="2"/>
    <s v="BFG"/>
    <n v="230"/>
    <x v="0"/>
    <x v="0"/>
    <s v="not found"/>
    <m/>
    <m/>
    <m/>
    <x v="6"/>
    <m/>
    <m/>
    <m/>
    <n v="34.479416999999998"/>
    <n v="133.44205600000001"/>
    <s v="exact"/>
    <s v="Fukuyama-shi"/>
    <m/>
    <m/>
    <s v="Hiroshima"/>
    <x v="2"/>
    <s v="Eastern Asia"/>
    <m/>
    <m/>
    <m/>
    <m/>
    <m/>
    <m/>
    <s v="1017315"/>
    <n v="1115803"/>
    <s v="L408464"/>
    <s v="G412592"/>
  </r>
  <r>
    <s v="https://www.gem.wiki/Fukuyama_Joint_power_station"/>
    <x v="81"/>
    <s v="Fukuyama Joint power station"/>
    <s v="福山共同発電所"/>
    <s v="4"/>
    <s v="BFG"/>
    <n v="163"/>
    <x v="0"/>
    <x v="3"/>
    <s v="not found"/>
    <m/>
    <m/>
    <m/>
    <x v="65"/>
    <m/>
    <m/>
    <m/>
    <n v="34.479416999999998"/>
    <n v="133.44205600000001"/>
    <s v="exact"/>
    <s v="Fukuyama-shi"/>
    <m/>
    <m/>
    <s v="Hiroshima"/>
    <x v="2"/>
    <s v="Eastern Asia"/>
    <m/>
    <m/>
    <m/>
    <m/>
    <m/>
    <m/>
    <s v="1017315"/>
    <n v="1115808"/>
    <s v="L408464"/>
    <s v="G412591"/>
  </r>
  <r>
    <s v="https://www.gem.wiki/Fukuyama_Joint_power_station"/>
    <x v="81"/>
    <s v="Fukuyama Joint power station"/>
    <s v="福山共同発電所"/>
    <s v="5"/>
    <s v="BFG"/>
    <n v="163"/>
    <x v="0"/>
    <x v="3"/>
    <s v="not found"/>
    <m/>
    <m/>
    <m/>
    <x v="62"/>
    <m/>
    <m/>
    <m/>
    <n v="34.479416999999998"/>
    <n v="133.44205600000001"/>
    <s v="exact"/>
    <s v="Fukuyama-shi"/>
    <m/>
    <m/>
    <s v="Hiroshima"/>
    <x v="2"/>
    <s v="Eastern Asia"/>
    <m/>
    <m/>
    <m/>
    <m/>
    <m/>
    <m/>
    <s v="1017315"/>
    <n v="1115808"/>
    <s v="L408464"/>
    <s v="G412590"/>
  </r>
  <r>
    <s v="https://www.gem.wiki/Fukuyama_Joint_power_station"/>
    <x v="81"/>
    <s v="Fukuyama Joint power station"/>
    <s v="福山共同発電所"/>
    <s v="6"/>
    <s v="BFG"/>
    <n v="163"/>
    <x v="0"/>
    <x v="3"/>
    <s v="not found"/>
    <m/>
    <m/>
    <m/>
    <x v="70"/>
    <m/>
    <m/>
    <m/>
    <n v="34.479416999999998"/>
    <n v="133.44205600000001"/>
    <s v="exact"/>
    <s v="Fukuyama-shi"/>
    <m/>
    <m/>
    <s v="Hiroshima"/>
    <x v="2"/>
    <s v="Eastern Asia"/>
    <m/>
    <m/>
    <m/>
    <m/>
    <m/>
    <m/>
    <s v="1017315"/>
    <n v="1115808"/>
    <s v="L408464"/>
    <s v="G412589"/>
  </r>
  <r>
    <s v="https://www.gem.wiki/Funamachi_power_plant"/>
    <x v="81"/>
    <s v="Funamachi power plant"/>
    <s v="船町発電所"/>
    <s v="1"/>
    <s v="NG"/>
    <n v="149"/>
    <x v="0"/>
    <x v="0"/>
    <s v="not found"/>
    <m/>
    <m/>
    <m/>
    <x v="14"/>
    <m/>
    <m/>
    <m/>
    <n v="34.629382999999997"/>
    <n v="135.460239"/>
    <s v="approximate"/>
    <s v="Osaka"/>
    <m/>
    <m/>
    <s v="Osaka"/>
    <x v="2"/>
    <s v="Eastern Asia"/>
    <s v="JEPX: 62A63"/>
    <m/>
    <s v="Soma Port Gas Power"/>
    <m/>
    <m/>
    <m/>
    <s v="1054316"/>
    <n v="1115841"/>
    <s v="L405150"/>
    <s v="G403953"/>
  </r>
  <r>
    <s v="https://www.gem.wiki/Futtsu_thermal_power_station"/>
    <x v="81"/>
    <s v="Futtsu thermal power station"/>
    <s v="富津火力発電所"/>
    <s v="1-1"/>
    <s v="LNG"/>
    <n v="167"/>
    <x v="0"/>
    <x v="0"/>
    <s v="not found"/>
    <m/>
    <m/>
    <m/>
    <x v="46"/>
    <m/>
    <m/>
    <m/>
    <n v="35.344714000000003"/>
    <n v="139.83485099999999"/>
    <s v="exact"/>
    <s v="Futtsu"/>
    <m/>
    <m/>
    <s v="Chiba"/>
    <x v="2"/>
    <s v="Eastern Asia"/>
    <s v="GEO: 3255, WRI: WRI1000621, JEPX: GB583"/>
    <m/>
    <m/>
    <m/>
    <m/>
    <m/>
    <s v="1031632"/>
    <n v="1115927"/>
    <s v="L405151"/>
    <s v="G403954"/>
  </r>
  <r>
    <s v="https://www.gem.wiki/Futtsu_thermal_power_station"/>
    <x v="81"/>
    <s v="Futtsu thermal power station"/>
    <s v="富津火力発電所"/>
    <s v="1-2"/>
    <s v="LNG"/>
    <n v="167"/>
    <x v="0"/>
    <x v="0"/>
    <s v="not found"/>
    <m/>
    <m/>
    <m/>
    <x v="32"/>
    <m/>
    <m/>
    <m/>
    <n v="35.344714000000003"/>
    <n v="139.83485099999999"/>
    <s v="exact"/>
    <s v="Futtsu"/>
    <m/>
    <m/>
    <s v="Chiba"/>
    <x v="2"/>
    <s v="Eastern Asia"/>
    <s v="GEO: 3255, WRI: WRI1000621, JEPX: GB583"/>
    <m/>
    <m/>
    <m/>
    <m/>
    <m/>
    <s v="1031632"/>
    <n v="1115928"/>
    <s v="L405151"/>
    <s v="G403955"/>
  </r>
  <r>
    <s v="https://www.gem.wiki/Futtsu_thermal_power_station"/>
    <x v="81"/>
    <s v="Futtsu thermal power station"/>
    <s v="富津火力発電所"/>
    <s v="1-3"/>
    <s v="LNG"/>
    <n v="167"/>
    <x v="0"/>
    <x v="0"/>
    <s v="not found"/>
    <m/>
    <m/>
    <m/>
    <x v="32"/>
    <m/>
    <m/>
    <m/>
    <n v="35.344714000000003"/>
    <n v="139.83485099999999"/>
    <s v="exact"/>
    <s v="Futtsu"/>
    <m/>
    <m/>
    <s v="Chiba"/>
    <x v="2"/>
    <s v="Eastern Asia"/>
    <s v="GEO: 3255, WRI: WRI1000621, JEPX: GB583"/>
    <m/>
    <m/>
    <m/>
    <m/>
    <m/>
    <s v="1031632"/>
    <n v="1115929"/>
    <s v="L405151"/>
    <s v="G403956"/>
  </r>
  <r>
    <s v="https://www.gem.wiki/Futtsu_thermal_power_station"/>
    <x v="81"/>
    <s v="Futtsu thermal power station"/>
    <s v="富津火力発電所"/>
    <s v="1-4"/>
    <s v="LNG"/>
    <n v="167"/>
    <x v="0"/>
    <x v="0"/>
    <s v="not found"/>
    <m/>
    <m/>
    <m/>
    <x v="32"/>
    <m/>
    <m/>
    <m/>
    <n v="35.344714000000003"/>
    <n v="139.83485099999999"/>
    <s v="exact"/>
    <s v="Futtsu"/>
    <m/>
    <m/>
    <s v="Chiba"/>
    <x v="2"/>
    <s v="Eastern Asia"/>
    <s v="GEO: 3255, WRI: WRI1000621, JEPX: GB583"/>
    <m/>
    <m/>
    <m/>
    <m/>
    <m/>
    <s v="1031632"/>
    <n v="1115930"/>
    <s v="L405151"/>
    <s v="G403957"/>
  </r>
  <r>
    <s v="https://www.gem.wiki/Futtsu_thermal_power_station"/>
    <x v="81"/>
    <s v="Futtsu thermal power station"/>
    <s v="富津火力発電所"/>
    <s v="1-5"/>
    <s v="LNG"/>
    <n v="167"/>
    <x v="0"/>
    <x v="0"/>
    <s v="not found"/>
    <m/>
    <m/>
    <m/>
    <x v="32"/>
    <m/>
    <m/>
    <m/>
    <n v="35.344714000000003"/>
    <n v="139.83485099999999"/>
    <s v="exact"/>
    <s v="Futtsu"/>
    <m/>
    <m/>
    <s v="Chiba"/>
    <x v="2"/>
    <s v="Eastern Asia"/>
    <s v="GEO: 3255, WRI: WRI1000621, JEPX: GB583"/>
    <m/>
    <m/>
    <m/>
    <m/>
    <m/>
    <s v="1031632"/>
    <n v="1115931"/>
    <s v="L405151"/>
    <s v="G403958"/>
  </r>
  <r>
    <s v="https://www.gem.wiki/Futtsu_thermal_power_station"/>
    <x v="81"/>
    <s v="Futtsu thermal power station"/>
    <s v="富津火力発電所"/>
    <s v="1-6"/>
    <s v="LNG"/>
    <n v="167"/>
    <x v="0"/>
    <x v="0"/>
    <s v="not found"/>
    <m/>
    <m/>
    <m/>
    <x v="32"/>
    <m/>
    <m/>
    <m/>
    <n v="35.344714000000003"/>
    <n v="139.83485099999999"/>
    <s v="exact"/>
    <s v="Futtsu"/>
    <m/>
    <m/>
    <s v="Chiba"/>
    <x v="2"/>
    <s v="Eastern Asia"/>
    <s v="GEO: 3255, WRI: WRI1000621, JEPX: GB583"/>
    <m/>
    <m/>
    <m/>
    <m/>
    <m/>
    <s v="1031632"/>
    <n v="1115932"/>
    <s v="L405151"/>
    <s v="G403959"/>
  </r>
  <r>
    <s v="https://www.gem.wiki/Futtsu_thermal_power_station"/>
    <x v="81"/>
    <s v="Futtsu thermal power station"/>
    <s v="富津火力発電所"/>
    <s v="1-7"/>
    <s v="LNG"/>
    <n v="165"/>
    <x v="0"/>
    <x v="0"/>
    <s v="not found"/>
    <m/>
    <m/>
    <m/>
    <x v="32"/>
    <m/>
    <m/>
    <m/>
    <n v="35.344714000000003"/>
    <n v="139.83485099999999"/>
    <s v="exact"/>
    <s v="Futtsu"/>
    <m/>
    <m/>
    <s v="Chiba"/>
    <x v="2"/>
    <s v="Eastern Asia"/>
    <s v="GEO: 3255, WRI: WRI1000621, JEPX: GB583"/>
    <m/>
    <m/>
    <m/>
    <m/>
    <m/>
    <s v="1031632"/>
    <n v="1115933"/>
    <s v="L405151"/>
    <s v="G403960"/>
  </r>
  <r>
    <s v="https://www.gem.wiki/Futtsu_thermal_power_station"/>
    <x v="81"/>
    <s v="Futtsu thermal power station"/>
    <s v="富津火力発電所"/>
    <s v="2-1"/>
    <s v="LNG"/>
    <n v="162"/>
    <x v="0"/>
    <x v="0"/>
    <s v="not found"/>
    <m/>
    <m/>
    <m/>
    <x v="33"/>
    <m/>
    <m/>
    <m/>
    <n v="35.344714000000003"/>
    <n v="139.83485099999999"/>
    <s v="exact"/>
    <s v="Futtsu"/>
    <m/>
    <m/>
    <s v="Chiba"/>
    <x v="2"/>
    <s v="Eastern Asia"/>
    <s v="GEO: 3255, WRI: WRI1000621, JEPX: GB583"/>
    <m/>
    <m/>
    <m/>
    <m/>
    <m/>
    <s v="1031632"/>
    <n v="1115934"/>
    <s v="L405151"/>
    <s v="G403961"/>
  </r>
  <r>
    <s v="https://www.gem.wiki/Futtsu_thermal_power_station"/>
    <x v="81"/>
    <s v="Futtsu thermal power station"/>
    <s v="富津火力発電所"/>
    <s v="2-2"/>
    <s v="LNG"/>
    <n v="160"/>
    <x v="0"/>
    <x v="0"/>
    <s v="not found"/>
    <m/>
    <m/>
    <m/>
    <x v="12"/>
    <m/>
    <m/>
    <m/>
    <n v="35.344714000000003"/>
    <n v="139.83485099999999"/>
    <s v="exact"/>
    <s v="Futtsu"/>
    <m/>
    <m/>
    <s v="Chiba"/>
    <x v="2"/>
    <s v="Eastern Asia"/>
    <s v="GEO: 3255, WRI: WRI1000621, JEPX: GB583"/>
    <m/>
    <m/>
    <m/>
    <m/>
    <m/>
    <s v="1031632"/>
    <n v="1115935"/>
    <s v="L405151"/>
    <s v="G403962"/>
  </r>
  <r>
    <s v="https://www.gem.wiki/Futtsu_thermal_power_station"/>
    <x v="81"/>
    <s v="Futtsu thermal power station"/>
    <s v="富津火力発電所"/>
    <s v="2-3"/>
    <s v="LNG"/>
    <n v="162"/>
    <x v="0"/>
    <x v="0"/>
    <s v="not found"/>
    <m/>
    <m/>
    <m/>
    <x v="12"/>
    <m/>
    <m/>
    <m/>
    <n v="35.344714000000003"/>
    <n v="139.83485099999999"/>
    <s v="exact"/>
    <s v="Futtsu"/>
    <m/>
    <m/>
    <s v="Chiba"/>
    <x v="2"/>
    <s v="Eastern Asia"/>
    <s v="GEO: 3255, WRI: WRI1000621, JEPX: GB583"/>
    <m/>
    <m/>
    <m/>
    <m/>
    <m/>
    <s v="1031632"/>
    <n v="1115936"/>
    <s v="L405151"/>
    <s v="G403963"/>
  </r>
  <r>
    <s v="https://www.gem.wiki/Futtsu_thermal_power_station"/>
    <x v="81"/>
    <s v="Futtsu thermal power station"/>
    <s v="富津火力発電所"/>
    <s v="2-4"/>
    <s v="LNG"/>
    <n v="160"/>
    <x v="0"/>
    <x v="0"/>
    <s v="not found"/>
    <m/>
    <m/>
    <m/>
    <x v="12"/>
    <m/>
    <m/>
    <m/>
    <n v="35.344714000000003"/>
    <n v="139.83485099999999"/>
    <s v="exact"/>
    <s v="Futtsu"/>
    <m/>
    <m/>
    <s v="Chiba"/>
    <x v="2"/>
    <s v="Eastern Asia"/>
    <s v="GEO: 3255, WRI: WRI1000621, JEPX: GB583"/>
    <m/>
    <m/>
    <m/>
    <m/>
    <m/>
    <s v="1031632"/>
    <n v="1115937"/>
    <s v="L405151"/>
    <s v="G403964"/>
  </r>
  <r>
    <s v="https://www.gem.wiki/Futtsu_thermal_power_station"/>
    <x v="81"/>
    <s v="Futtsu thermal power station"/>
    <s v="富津火力発電所"/>
    <s v="2-5"/>
    <s v="LNG"/>
    <n v="160"/>
    <x v="0"/>
    <x v="0"/>
    <s v="not found"/>
    <m/>
    <m/>
    <m/>
    <x v="12"/>
    <m/>
    <m/>
    <m/>
    <n v="35.344714000000003"/>
    <n v="139.83485099999999"/>
    <s v="exact"/>
    <s v="Futtsu"/>
    <m/>
    <m/>
    <s v="Chiba"/>
    <x v="2"/>
    <s v="Eastern Asia"/>
    <s v="GEO: 3255, WRI: WRI1000621, JEPX: GB583"/>
    <m/>
    <m/>
    <m/>
    <m/>
    <m/>
    <s v="1031632"/>
    <n v="1115938"/>
    <s v="L405151"/>
    <s v="G403965"/>
  </r>
  <r>
    <s v="https://www.gem.wiki/Futtsu_thermal_power_station"/>
    <x v="81"/>
    <s v="Futtsu thermal power station"/>
    <s v="富津火力発電所"/>
    <s v="2-6"/>
    <s v="LNG"/>
    <n v="162"/>
    <x v="0"/>
    <x v="0"/>
    <s v="not found"/>
    <m/>
    <m/>
    <m/>
    <x v="12"/>
    <m/>
    <m/>
    <m/>
    <n v="35.344714000000003"/>
    <n v="139.83485099999999"/>
    <s v="exact"/>
    <s v="Futtsu"/>
    <m/>
    <m/>
    <s v="Chiba"/>
    <x v="2"/>
    <s v="Eastern Asia"/>
    <s v="GEO: 3255, WRI: WRI1000621, JEPX: GB583"/>
    <m/>
    <m/>
    <m/>
    <m/>
    <m/>
    <s v="1031632"/>
    <n v="1115939"/>
    <s v="L405151"/>
    <s v="G403966"/>
  </r>
  <r>
    <s v="https://www.gem.wiki/Futtsu_thermal_power_station"/>
    <x v="81"/>
    <s v="Futtsu thermal power station"/>
    <s v="富津火力発電所"/>
    <s v="2-7"/>
    <s v="LNG"/>
    <n v="160"/>
    <x v="0"/>
    <x v="0"/>
    <s v="not found"/>
    <m/>
    <m/>
    <m/>
    <x v="12"/>
    <m/>
    <m/>
    <m/>
    <n v="35.344714000000003"/>
    <n v="139.83485099999999"/>
    <s v="exact"/>
    <s v="Futtsu"/>
    <m/>
    <m/>
    <s v="Chiba"/>
    <x v="2"/>
    <s v="Eastern Asia"/>
    <s v="GEO: 3255, WRI: WRI1000621, JEPX: GB583"/>
    <m/>
    <m/>
    <m/>
    <m/>
    <m/>
    <s v="1031632"/>
    <n v="1115940"/>
    <s v="L405151"/>
    <s v="G403967"/>
  </r>
  <r>
    <s v="https://www.gem.wiki/Futtsu_thermal_power_station"/>
    <x v="81"/>
    <s v="Futtsu thermal power station"/>
    <s v="富津火力発電所"/>
    <s v="3-1"/>
    <s v="LNG"/>
    <n v="380"/>
    <x v="0"/>
    <x v="0"/>
    <s v="not found"/>
    <m/>
    <m/>
    <m/>
    <x v="16"/>
    <m/>
    <m/>
    <m/>
    <n v="35.344714000000003"/>
    <n v="139.83485099999999"/>
    <s v="exact"/>
    <s v="Futtsu"/>
    <m/>
    <m/>
    <s v="Chiba"/>
    <x v="2"/>
    <s v="Eastern Asia"/>
    <s v="GEO: 3255, WRI: WRI1000621, JEPX: GB583"/>
    <m/>
    <m/>
    <m/>
    <m/>
    <m/>
    <s v="1031632"/>
    <n v="1115941"/>
    <s v="L405151"/>
    <s v="G403968"/>
  </r>
  <r>
    <s v="https://www.gem.wiki/Futtsu_thermal_power_station"/>
    <x v="81"/>
    <s v="Futtsu thermal power station"/>
    <s v="富津火力発電所"/>
    <s v="3-2"/>
    <s v="LNG"/>
    <n v="380"/>
    <x v="0"/>
    <x v="0"/>
    <s v="not found"/>
    <m/>
    <m/>
    <m/>
    <x v="16"/>
    <m/>
    <m/>
    <m/>
    <n v="35.344714000000003"/>
    <n v="139.83485099999999"/>
    <s v="exact"/>
    <s v="Futtsu"/>
    <m/>
    <m/>
    <s v="Chiba"/>
    <x v="2"/>
    <s v="Eastern Asia"/>
    <s v="GEO: 3255, WRI: WRI1000621, JEPX: GB583"/>
    <m/>
    <m/>
    <m/>
    <m/>
    <m/>
    <s v="1031632"/>
    <n v="1115942"/>
    <s v="L405151"/>
    <s v="G403969"/>
  </r>
  <r>
    <s v="https://www.gem.wiki/Futtsu_thermal_power_station"/>
    <x v="81"/>
    <s v="Futtsu thermal power station"/>
    <s v="富津火力発電所"/>
    <s v="3-3"/>
    <s v="LNG"/>
    <n v="380"/>
    <x v="0"/>
    <x v="0"/>
    <s v="not found"/>
    <m/>
    <m/>
    <m/>
    <x v="11"/>
    <m/>
    <m/>
    <m/>
    <n v="35.344714000000003"/>
    <n v="139.83485099999999"/>
    <s v="exact"/>
    <s v="Futtsu"/>
    <m/>
    <m/>
    <s v="Chiba"/>
    <x v="2"/>
    <s v="Eastern Asia"/>
    <s v="GEO: 3255, WRI: WRI1000621, JEPX: GB583"/>
    <m/>
    <m/>
    <m/>
    <m/>
    <m/>
    <s v="1031632"/>
    <n v="1115943"/>
    <s v="L405151"/>
    <s v="G403970"/>
  </r>
  <r>
    <s v="https://www.gem.wiki/Futtsu_thermal_power_station"/>
    <x v="81"/>
    <s v="Futtsu thermal power station"/>
    <s v="富津火力発電所"/>
    <s v="3-4"/>
    <s v="LNG"/>
    <n v="380"/>
    <x v="0"/>
    <x v="0"/>
    <s v="not found"/>
    <m/>
    <m/>
    <m/>
    <x v="11"/>
    <m/>
    <m/>
    <m/>
    <n v="35.344714000000003"/>
    <n v="139.83485099999999"/>
    <s v="exact"/>
    <s v="Futtsu"/>
    <m/>
    <m/>
    <s v="Chiba"/>
    <x v="2"/>
    <s v="Eastern Asia"/>
    <s v="GEO: 3255, WRI: WRI1000621, JEPX: GB583"/>
    <m/>
    <m/>
    <m/>
    <m/>
    <m/>
    <s v="1031632"/>
    <n v="1115944"/>
    <s v="L405151"/>
    <s v="G403971"/>
  </r>
  <r>
    <s v="https://www.gem.wiki/Futtsu_thermal_power_station"/>
    <x v="81"/>
    <s v="Futtsu thermal power station"/>
    <s v="富津火力発電所"/>
    <s v="4-1"/>
    <s v="LNG"/>
    <n v="507"/>
    <x v="0"/>
    <x v="0"/>
    <s v="not found"/>
    <m/>
    <m/>
    <m/>
    <x v="47"/>
    <m/>
    <m/>
    <m/>
    <n v="35.344714000000003"/>
    <n v="139.83485099999999"/>
    <s v="exact"/>
    <s v="Futtsu"/>
    <m/>
    <m/>
    <s v="Chiba"/>
    <x v="2"/>
    <s v="Eastern Asia"/>
    <s v="GEO: 3255, WRI: WRI1000621, JEPX: GB583"/>
    <m/>
    <m/>
    <m/>
    <m/>
    <m/>
    <s v="1031632"/>
    <n v="1177070"/>
    <s v="L405151"/>
    <s v="G403972"/>
  </r>
  <r>
    <s v="https://www.gem.wiki/Futtsu_thermal_power_station"/>
    <x v="81"/>
    <s v="Futtsu thermal power station"/>
    <s v="富津火力発電所"/>
    <s v="4-2"/>
    <s v="LNG"/>
    <n v="507"/>
    <x v="0"/>
    <x v="0"/>
    <s v="not found"/>
    <m/>
    <m/>
    <m/>
    <x v="9"/>
    <m/>
    <m/>
    <m/>
    <n v="35.344714000000003"/>
    <n v="139.83485099999999"/>
    <s v="exact"/>
    <s v="Futtsu"/>
    <m/>
    <m/>
    <s v="Chiba"/>
    <x v="2"/>
    <s v="Eastern Asia"/>
    <s v="GEO: 3255, WRI: WRI1000621, JEPX: GB583"/>
    <m/>
    <m/>
    <m/>
    <m/>
    <m/>
    <s v="1031632"/>
    <n v="1177071"/>
    <s v="L405151"/>
    <s v="G403973"/>
  </r>
  <r>
    <s v="https://www.gem.wiki/Futtsu_thermal_power_station"/>
    <x v="81"/>
    <s v="Futtsu thermal power station"/>
    <s v="富津火力発電所"/>
    <s v="4-3"/>
    <s v="LNG"/>
    <n v="507"/>
    <x v="0"/>
    <x v="0"/>
    <s v="not found"/>
    <m/>
    <m/>
    <m/>
    <x v="1"/>
    <m/>
    <m/>
    <m/>
    <n v="35.344714000000003"/>
    <n v="139.83485099999999"/>
    <s v="exact"/>
    <s v="Futtsu"/>
    <m/>
    <m/>
    <s v="Chiba"/>
    <x v="2"/>
    <s v="Eastern Asia"/>
    <s v="GEO: 3255, WRI: WRI1000621, JEPX: GB583"/>
    <m/>
    <m/>
    <m/>
    <m/>
    <m/>
    <s v="1031632"/>
    <n v="1177072"/>
    <s v="L405151"/>
    <s v="G403974"/>
  </r>
  <r>
    <s v="https://www.gem.wiki/Gobo_power_station"/>
    <x v="81"/>
    <s v="Gobo power station"/>
    <m/>
    <s v="1"/>
    <s v="CR/HFO"/>
    <n v="600"/>
    <x v="0"/>
    <x v="3"/>
    <s v="not found"/>
    <m/>
    <m/>
    <m/>
    <x v="28"/>
    <m/>
    <m/>
    <m/>
    <n v="33.860190074415101"/>
    <n v="135.15245439872501"/>
    <s v="exact"/>
    <s v="Gobo"/>
    <m/>
    <s v="Wakayama"/>
    <m/>
    <x v="2"/>
    <s v="Eastern Asia"/>
    <m/>
    <m/>
    <m/>
    <m/>
    <m/>
    <m/>
    <s v="1020392"/>
    <n v="1117005"/>
    <s v="L408467"/>
    <s v="G412708"/>
  </r>
  <r>
    <s v="https://www.gem.wiki/Gobo_power_station"/>
    <x v="81"/>
    <s v="Gobo power station"/>
    <m/>
    <s v="2"/>
    <s v="CR/HFO"/>
    <n v="600"/>
    <x v="0"/>
    <x v="3"/>
    <s v="not found"/>
    <m/>
    <m/>
    <m/>
    <x v="28"/>
    <m/>
    <m/>
    <m/>
    <n v="33.860190074415101"/>
    <n v="135.15245439872501"/>
    <s v="exact"/>
    <s v="Gobo"/>
    <m/>
    <s v="Wakayama"/>
    <m/>
    <x v="2"/>
    <s v="Eastern Asia"/>
    <m/>
    <m/>
    <m/>
    <m/>
    <m/>
    <m/>
    <s v="1020392"/>
    <n v="1117006"/>
    <s v="L408467"/>
    <s v="G412707"/>
  </r>
  <r>
    <s v="https://www.gem.wiki/Gobo_power_station"/>
    <x v="81"/>
    <s v="Gobo power station"/>
    <m/>
    <s v="3"/>
    <s v="CR/HFO"/>
    <n v="600"/>
    <x v="0"/>
    <x v="3"/>
    <s v="not found"/>
    <m/>
    <m/>
    <m/>
    <x v="28"/>
    <m/>
    <m/>
    <m/>
    <n v="33.860190074415101"/>
    <n v="135.15245439872501"/>
    <s v="exact"/>
    <s v="Gobo"/>
    <m/>
    <s v="Wakayama"/>
    <m/>
    <x v="2"/>
    <s v="Eastern Asia"/>
    <m/>
    <m/>
    <m/>
    <m/>
    <m/>
    <m/>
    <s v="1020392"/>
    <n v="1117007"/>
    <s v="L408467"/>
    <s v="G412706"/>
  </r>
  <r>
    <s v="https://www.gem.wiki/Hachinohe_thermal_power_station"/>
    <x v="81"/>
    <s v="Hachinohe thermal power station"/>
    <s v="八戸火力発電所"/>
    <s v="5"/>
    <s v="LNG/HFO"/>
    <n v="416"/>
    <x v="0"/>
    <x v="1"/>
    <s v="not found"/>
    <m/>
    <m/>
    <m/>
    <x v="13"/>
    <m/>
    <m/>
    <m/>
    <n v="40.534481999999997"/>
    <n v="141.506114"/>
    <s v="exact"/>
    <s v="Hachinohe"/>
    <m/>
    <m/>
    <s v="Aomori"/>
    <x v="2"/>
    <s v="Eastern Asia"/>
    <s v="GEO: 44919, JEPX: 2A129"/>
    <m/>
    <s v="Tohoku Electric Power Hachinohe Thermal Power Station"/>
    <m/>
    <m/>
    <m/>
    <s v="1031451"/>
    <s v="1234339, 1247633"/>
    <s v="L405152"/>
    <s v="G403978"/>
  </r>
  <r>
    <s v="https://www.gem.wiki/Hibiki_Natural_Gas_power_plant"/>
    <x v="81"/>
    <s v="Hibiki Natural Gas power plant"/>
    <s v="ひびき天然ガス発電所"/>
    <s v="1"/>
    <s v="LNG"/>
    <n v="620"/>
    <x v="3"/>
    <x v="0"/>
    <s v="not found"/>
    <s v="not found"/>
    <s v="not found"/>
    <m/>
    <x v="40"/>
    <m/>
    <m/>
    <m/>
    <n v="33.930500000000002"/>
    <n v="130.778885"/>
    <s v="approximate"/>
    <s v="Kitakyushu City"/>
    <m/>
    <m/>
    <s v="Fukuoka"/>
    <x v="2"/>
    <s v="Eastern Asia"/>
    <m/>
    <m/>
    <s v="Hibiki Kitakyushu"/>
    <m/>
    <m/>
    <m/>
    <s v="1101089"/>
    <n v="1258255"/>
    <s v="L405153"/>
    <s v="G403979"/>
  </r>
  <r>
    <s v="https://www.gem.wiki/Hibiki_Natural_Gas_power_plant"/>
    <x v="81"/>
    <s v="Hibiki Natural Gas power plant"/>
    <s v="ひびき天然ガス発電所"/>
    <s v="2"/>
    <s v="LNG"/>
    <n v="420"/>
    <x v="4"/>
    <x v="0"/>
    <s v="not found"/>
    <s v="not found"/>
    <s v="not found"/>
    <m/>
    <x v="45"/>
    <m/>
    <m/>
    <m/>
    <n v="33.930500000000002"/>
    <n v="130.778885"/>
    <s v="approximate"/>
    <s v="Kitakyushu City"/>
    <m/>
    <m/>
    <s v="Fukuoka"/>
    <x v="2"/>
    <s v="Eastern Asia"/>
    <m/>
    <m/>
    <s v="Hibiki Kitakyushu"/>
    <m/>
    <m/>
    <m/>
    <s v="1101089"/>
    <m/>
    <s v="L405153"/>
    <s v="G403980"/>
  </r>
  <r>
    <s v="https://www.gem.wiki/Hibiki_Natural_Gas_power_plant"/>
    <x v="81"/>
    <s v="Hibiki Natural Gas power plant"/>
    <s v="ひびき天然ガス発電所"/>
    <s v="3"/>
    <s v="LNG"/>
    <n v="420"/>
    <x v="4"/>
    <x v="0"/>
    <s v="not found"/>
    <s v="not found"/>
    <s v="not found"/>
    <m/>
    <x v="45"/>
    <m/>
    <m/>
    <m/>
    <n v="33.930500000000002"/>
    <n v="130.778885"/>
    <s v="approximate"/>
    <s v="Kitakyushu City"/>
    <m/>
    <m/>
    <s v="Fukuoka"/>
    <x v="2"/>
    <s v="Eastern Asia"/>
    <m/>
    <m/>
    <s v="Hibiki Kitakyushu"/>
    <m/>
    <m/>
    <m/>
    <s v="1101089"/>
    <m/>
    <s v="L405153"/>
    <s v="G403981"/>
  </r>
  <r>
    <s v="https://www.gem.wiki/Hibiki_Natural_Gas_power_plant"/>
    <x v="81"/>
    <s v="Hibiki Natural Gas power plant"/>
    <s v="ひびき天然ガス発電所"/>
    <s v="4"/>
    <s v="LNG"/>
    <n v="420"/>
    <x v="4"/>
    <x v="0"/>
    <s v="not found"/>
    <s v="not found"/>
    <s v="not found"/>
    <m/>
    <x v="45"/>
    <m/>
    <m/>
    <m/>
    <n v="33.930500000000002"/>
    <n v="130.778885"/>
    <s v="approximate"/>
    <s v="Kitakyushu City"/>
    <m/>
    <m/>
    <s v="Fukuoka"/>
    <x v="2"/>
    <s v="Eastern Asia"/>
    <m/>
    <m/>
    <s v="Hibiki Kitakyushu"/>
    <m/>
    <m/>
    <m/>
    <s v="1101089"/>
    <m/>
    <s v="L405153"/>
    <s v="G403982"/>
  </r>
  <r>
    <s v="https://www.gem.wiki/Higashi_Niigata_thermal_power_station"/>
    <x v="81"/>
    <s v="Higashi Niigata thermal power station"/>
    <s v="東新潟火力発電所"/>
    <s v="1"/>
    <s v="LNG/FO"/>
    <n v="600"/>
    <x v="0"/>
    <x v="3"/>
    <s v="not found"/>
    <m/>
    <m/>
    <m/>
    <x v="79"/>
    <m/>
    <m/>
    <m/>
    <n v="38.000014"/>
    <n v="139.241601"/>
    <s v="exact"/>
    <s v="Seirō"/>
    <m/>
    <m/>
    <s v="Niigata"/>
    <x v="2"/>
    <s v="Eastern Asia"/>
    <s v="GEO: 44921, WRI: WRI1020071"/>
    <m/>
    <m/>
    <m/>
    <m/>
    <m/>
    <s v="1031455"/>
    <n v="1119313"/>
    <s v="L405154"/>
    <s v="G403985"/>
  </r>
  <r>
    <s v="https://www.gem.wiki/Higashi_Niigata_thermal_power_station"/>
    <x v="81"/>
    <s v="Higashi Niigata thermal power station"/>
    <s v="東新潟火力発電所"/>
    <s v="2"/>
    <s v="LNG/FO"/>
    <n v="600"/>
    <x v="0"/>
    <x v="3"/>
    <s v="not found"/>
    <m/>
    <m/>
    <m/>
    <x v="27"/>
    <m/>
    <m/>
    <m/>
    <n v="38.000014"/>
    <n v="139.241601"/>
    <s v="exact"/>
    <s v="Seirō"/>
    <m/>
    <m/>
    <s v="Niigata"/>
    <x v="2"/>
    <s v="Eastern Asia"/>
    <s v="GEO: 44921, WRI: WRI1020071"/>
    <m/>
    <m/>
    <m/>
    <m/>
    <m/>
    <s v="1031455"/>
    <n v="1119314"/>
    <s v="L405154"/>
    <s v="G403986"/>
  </r>
  <r>
    <s v="https://www.gem.wiki/Higashi_Niigata_thermal_power_station"/>
    <x v="81"/>
    <s v="Higashi Niigata thermal power station"/>
    <s v="東新潟火力発電所"/>
    <s v="3-1"/>
    <s v="LNG"/>
    <n v="605"/>
    <x v="0"/>
    <x v="0"/>
    <s v="not found"/>
    <m/>
    <m/>
    <m/>
    <x v="28"/>
    <m/>
    <m/>
    <m/>
    <n v="38.000014"/>
    <n v="139.241601"/>
    <s v="exact"/>
    <s v="Seirō"/>
    <m/>
    <m/>
    <s v="Niigata"/>
    <x v="2"/>
    <s v="Eastern Asia"/>
    <s v="GEO: 44921, WRI: WRI1020071, JEPX: 2V402"/>
    <m/>
    <m/>
    <m/>
    <m/>
    <m/>
    <s v="1031456"/>
    <s v="1119315, 1119316, 1119317, 1119318"/>
    <s v="L405154"/>
    <s v="G403987"/>
  </r>
  <r>
    <s v="https://www.gem.wiki/Higashi_Niigata_thermal_power_station"/>
    <x v="81"/>
    <s v="Higashi Niigata thermal power station"/>
    <s v="東新潟火力発電所"/>
    <s v="3-2"/>
    <s v="LNG"/>
    <n v="605"/>
    <x v="0"/>
    <x v="0"/>
    <s v="not found"/>
    <m/>
    <m/>
    <m/>
    <x v="46"/>
    <m/>
    <m/>
    <m/>
    <n v="38.000014"/>
    <n v="139.241601"/>
    <s v="exact"/>
    <s v="Seirō"/>
    <m/>
    <m/>
    <s v="Niigata"/>
    <x v="2"/>
    <s v="Eastern Asia"/>
    <s v="GEO: 44921, WRI: WRI1020071, JEPX: 2V402"/>
    <m/>
    <m/>
    <m/>
    <m/>
    <m/>
    <s v="1031456"/>
    <s v="1119319, 1119320, 1119321, 1119322"/>
    <s v="L405154"/>
    <s v="G403988"/>
  </r>
  <r>
    <s v="https://www.gem.wiki/Higashi_Niigata_thermal_power_station"/>
    <x v="81"/>
    <s v="Higashi Niigata thermal power station"/>
    <s v="東新潟火力発電所"/>
    <s v="4-1"/>
    <s v="LNG"/>
    <n v="850"/>
    <x v="0"/>
    <x v="0"/>
    <s v="not found"/>
    <m/>
    <m/>
    <m/>
    <x v="14"/>
    <m/>
    <m/>
    <m/>
    <n v="38.000014"/>
    <n v="139.241601"/>
    <s v="exact"/>
    <s v="Seirō"/>
    <m/>
    <m/>
    <s v="Niigata"/>
    <x v="2"/>
    <s v="Eastern Asia"/>
    <s v="GEO: 44921, WRI: WRI1020071, JEPX: 2V403"/>
    <m/>
    <m/>
    <m/>
    <m/>
    <m/>
    <s v="1031456"/>
    <s v="1119323, 1119324, 1119325"/>
    <s v="L405154"/>
    <s v="G403989"/>
  </r>
  <r>
    <s v="https://www.gem.wiki/Higashi_Niigata_thermal_power_station"/>
    <x v="81"/>
    <s v="Higashi Niigata thermal power station"/>
    <s v="東新潟火力発電所"/>
    <s v="4-2"/>
    <s v="LNG"/>
    <n v="850"/>
    <x v="0"/>
    <x v="0"/>
    <s v="not found"/>
    <m/>
    <m/>
    <m/>
    <x v="37"/>
    <m/>
    <m/>
    <m/>
    <n v="38.000014"/>
    <n v="139.241601"/>
    <s v="exact"/>
    <s v="Seirō"/>
    <m/>
    <m/>
    <s v="Niigata"/>
    <x v="2"/>
    <s v="Eastern Asia"/>
    <s v="GEO: 44921, WRI: WRI1020071, JEPX: 2V403"/>
    <m/>
    <m/>
    <m/>
    <m/>
    <m/>
    <s v="1031456"/>
    <s v="1119326, 1119327, 1119328"/>
    <s v="L405154"/>
    <s v="G403990"/>
  </r>
  <r>
    <s v="https://www.gem.wiki/Higashi_Niigata_thermal_power_station"/>
    <x v="81"/>
    <s v="Higashi Niigata thermal power station"/>
    <s v="東新潟火力発電所"/>
    <s v="Minato 1"/>
    <s v="LNG/FO"/>
    <n v="350"/>
    <x v="7"/>
    <x v="3"/>
    <s v="not found"/>
    <m/>
    <m/>
    <m/>
    <x v="70"/>
    <m/>
    <m/>
    <m/>
    <n v="38.000014"/>
    <n v="139.241601"/>
    <s v="exact"/>
    <s v="Seirō"/>
    <m/>
    <m/>
    <s v="Niigata"/>
    <x v="2"/>
    <s v="Eastern Asia"/>
    <s v="GEO: 44921, WRI: WRI1020071"/>
    <m/>
    <m/>
    <m/>
    <m/>
    <m/>
    <s v="1023982"/>
    <n v="1119311"/>
    <s v="L405154"/>
    <s v="G403983"/>
  </r>
  <r>
    <s v="https://www.gem.wiki/Higashi_Niigata_thermal_power_station"/>
    <x v="81"/>
    <s v="Higashi Niigata thermal power station"/>
    <s v="東新潟火力発電所"/>
    <s v="Minato 2"/>
    <s v="LNG/FO"/>
    <n v="350"/>
    <x v="7"/>
    <x v="3"/>
    <s v="not found"/>
    <m/>
    <m/>
    <m/>
    <x v="38"/>
    <m/>
    <m/>
    <m/>
    <n v="38.000014"/>
    <n v="139.241601"/>
    <s v="exact"/>
    <s v="Seirō"/>
    <m/>
    <m/>
    <s v="Niigata"/>
    <x v="2"/>
    <s v="Eastern Asia"/>
    <s v="GEO: 44921, WRI: WRI1020071"/>
    <m/>
    <m/>
    <m/>
    <m/>
    <m/>
    <s v="1023982"/>
    <n v="1119312"/>
    <s v="L405154"/>
    <s v="G403984"/>
  </r>
  <r>
    <s v="https://www.gem.wiki/Higashi-Ohgishima_thermal_power_station"/>
    <x v="81"/>
    <s v="Higashi-Ohgishima thermal power station"/>
    <s v="東扇島火力発電所"/>
    <s v="1"/>
    <s v="LNG"/>
    <n v="1000"/>
    <x v="0"/>
    <x v="3"/>
    <s v="not found"/>
    <m/>
    <m/>
    <m/>
    <x v="33"/>
    <m/>
    <m/>
    <m/>
    <n v="35.494917999999998"/>
    <n v="139.74562700000001"/>
    <s v="exact"/>
    <s v="Kawasaki"/>
    <m/>
    <m/>
    <s v="Kanagawa"/>
    <x v="2"/>
    <s v="Eastern Asia"/>
    <s v="GEO: 3536, WRI: WRI1000629, JEPX: GB633"/>
    <m/>
    <s v="Higashi Ogishima thermal power plant"/>
    <m/>
    <m/>
    <m/>
    <s v="1031641"/>
    <n v="1119329"/>
    <s v="L405155"/>
    <s v="G403991"/>
  </r>
  <r>
    <s v="https://www.gem.wiki/Higashi-Ohgishima_thermal_power_station"/>
    <x v="81"/>
    <s v="Higashi-Ohgishima thermal power station"/>
    <s v="東扇島火力発電所"/>
    <s v="2"/>
    <s v="LNG"/>
    <n v="1000"/>
    <x v="0"/>
    <x v="3"/>
    <s v="not found"/>
    <m/>
    <m/>
    <m/>
    <x v="29"/>
    <m/>
    <m/>
    <m/>
    <n v="35.494917999999998"/>
    <n v="139.74562700000001"/>
    <s v="exact"/>
    <s v="Kawasaki"/>
    <m/>
    <m/>
    <s v="Kanagawa"/>
    <x v="2"/>
    <s v="Eastern Asia"/>
    <s v="GEO: 3536, WRI: WRI1000629, JEPX: GB633"/>
    <m/>
    <s v="Higashi Ogishima thermal power plant"/>
    <m/>
    <m/>
    <m/>
    <s v="1031641"/>
    <n v="1119330"/>
    <s v="L405155"/>
    <s v="G403992"/>
  </r>
  <r>
    <s v="https://www.gem.wiki/Himeji_Daiichi_power_station"/>
    <x v="81"/>
    <s v="Himeji Daiichi power station"/>
    <s v="姫路第一発電所"/>
    <s v="5"/>
    <s v="LNG"/>
    <n v="729"/>
    <x v="0"/>
    <x v="0"/>
    <s v="not found"/>
    <m/>
    <m/>
    <m/>
    <x v="48"/>
    <m/>
    <m/>
    <m/>
    <n v="34.773004999999998"/>
    <n v="134.66663199999999"/>
    <s v="exact"/>
    <s v="Himeji"/>
    <m/>
    <m/>
    <s v="Hyōgo"/>
    <x v="2"/>
    <s v="Eastern Asia"/>
    <s v="WRI: WRI1000654"/>
    <m/>
    <s v="Himeji No. 1"/>
    <m/>
    <m/>
    <m/>
    <s v="1020398"/>
    <s v="1119419, 1119420, 1119421, 1119422"/>
    <s v="L405156"/>
    <s v="G403993"/>
  </r>
  <r>
    <s v="https://www.gem.wiki/Himeji_Daiichi_power_station"/>
    <x v="81"/>
    <s v="Himeji Daiichi power station"/>
    <s v="姫路第一発電所"/>
    <s v="6"/>
    <s v="LNG"/>
    <n v="713"/>
    <x v="0"/>
    <x v="0"/>
    <s v="not found"/>
    <m/>
    <m/>
    <m/>
    <x v="67"/>
    <m/>
    <m/>
    <m/>
    <n v="34.773004999999998"/>
    <n v="134.66663199999999"/>
    <s v="exact"/>
    <s v="Himeji"/>
    <m/>
    <m/>
    <s v="Hyōgo"/>
    <x v="2"/>
    <s v="Eastern Asia"/>
    <s v="WRI: WRI1000654"/>
    <m/>
    <s v="Himeji No. 1"/>
    <m/>
    <m/>
    <m/>
    <s v="1020398"/>
    <s v="1119423, 1119424, 1119425, 1119426"/>
    <s v="L405156"/>
    <s v="G403994"/>
  </r>
  <r>
    <s v="https://www.gem.wiki/Himeji_Daini_power_station"/>
    <x v="81"/>
    <s v="Himeji Daini power station"/>
    <s v="姫路第二発電所"/>
    <s v="1-5"/>
    <s v="LNG"/>
    <n v="600"/>
    <x v="7"/>
    <x v="3"/>
    <s v="not found"/>
    <m/>
    <m/>
    <m/>
    <x v="73"/>
    <n v="2021"/>
    <n v="2021"/>
    <m/>
    <n v="34.772185999999998"/>
    <n v="134.68890999999999"/>
    <s v="exact"/>
    <s v="Himeji"/>
    <m/>
    <m/>
    <s v="Hyōgo"/>
    <x v="2"/>
    <s v="Eastern Asia"/>
    <s v="GEO: 44940, WRI: WRI1000653, JEPX: 68C47"/>
    <m/>
    <s v="Himeji No. 2"/>
    <m/>
    <m/>
    <m/>
    <s v="1020399"/>
    <n v="1119431"/>
    <s v="L405157"/>
    <s v="G403995"/>
  </r>
  <r>
    <s v="https://www.gem.wiki/Himeji_Daini_power_station"/>
    <x v="81"/>
    <s v="Himeji Daini power station"/>
    <s v="姫路第二発電所"/>
    <s v="1-6"/>
    <s v="LNG"/>
    <n v="600"/>
    <x v="7"/>
    <x v="3"/>
    <s v="not found"/>
    <m/>
    <m/>
    <m/>
    <x v="73"/>
    <n v="2021"/>
    <n v="2021"/>
    <m/>
    <n v="34.772185999999998"/>
    <n v="134.68890999999999"/>
    <s v="exact"/>
    <s v="Himeji"/>
    <m/>
    <m/>
    <s v="Hyōgo"/>
    <x v="2"/>
    <s v="Eastern Asia"/>
    <s v="GEO: 44940, WRI: WRI1000653, JEPX: 68C48"/>
    <m/>
    <s v="Himeji No. 2"/>
    <m/>
    <m/>
    <m/>
    <s v="1020399"/>
    <n v="1119432"/>
    <s v="L405157"/>
    <s v="G403996"/>
  </r>
  <r>
    <s v="https://www.gem.wiki/Himeji_Daini_power_station"/>
    <x v="81"/>
    <s v="Himeji Daini power station"/>
    <s v="姫路第二発電所"/>
    <s v="2-1"/>
    <s v="LNG"/>
    <n v="486.5"/>
    <x v="0"/>
    <x v="0"/>
    <s v="not found"/>
    <m/>
    <m/>
    <m/>
    <x v="22"/>
    <m/>
    <m/>
    <m/>
    <n v="34.772185999999998"/>
    <n v="134.68890999999999"/>
    <s v="exact"/>
    <s v="Himeji"/>
    <m/>
    <m/>
    <s v="Hyōgo"/>
    <x v="2"/>
    <s v="Eastern Asia"/>
    <s v="GEO: 44940, WRI: WRI1000653, JEPX: 68C41"/>
    <m/>
    <s v="Himeji No. 2"/>
    <m/>
    <m/>
    <m/>
    <s v="1020399"/>
    <n v="1226311"/>
    <s v="L405157"/>
    <s v="G403997"/>
  </r>
  <r>
    <s v="https://www.gem.wiki/Himeji_Daini_power_station"/>
    <x v="81"/>
    <s v="Himeji Daini power station"/>
    <s v="姫路第二発電所"/>
    <s v="2-2"/>
    <s v="LNG"/>
    <n v="486.5"/>
    <x v="0"/>
    <x v="0"/>
    <s v="not found"/>
    <m/>
    <m/>
    <m/>
    <x v="22"/>
    <m/>
    <m/>
    <m/>
    <n v="34.772185999999998"/>
    <n v="134.68890999999999"/>
    <s v="exact"/>
    <s v="Himeji"/>
    <m/>
    <m/>
    <s v="Hyōgo"/>
    <x v="2"/>
    <s v="Eastern Asia"/>
    <s v="GEO: 44940, WRI: WRI1000653, JEPX: 68C42"/>
    <m/>
    <s v="Himeji No. 2"/>
    <m/>
    <m/>
    <m/>
    <s v="1020399"/>
    <n v="1226312"/>
    <s v="L405157"/>
    <s v="G403998"/>
  </r>
  <r>
    <s v="https://www.gem.wiki/Himeji_Daini_power_station"/>
    <x v="81"/>
    <s v="Himeji Daini power station"/>
    <s v="姫路第二発電所"/>
    <s v="2-3"/>
    <s v="LNG"/>
    <n v="486.5"/>
    <x v="0"/>
    <x v="0"/>
    <s v="not found"/>
    <m/>
    <m/>
    <m/>
    <x v="2"/>
    <m/>
    <m/>
    <m/>
    <n v="34.772185999999998"/>
    <n v="134.68890999999999"/>
    <s v="exact"/>
    <s v="Himeji"/>
    <m/>
    <m/>
    <s v="Hyōgo"/>
    <x v="2"/>
    <s v="Eastern Asia"/>
    <s v="GEO: 44940, WRI: WRI1000653, JEPX: 68C43"/>
    <m/>
    <s v="Himeji No. 2"/>
    <m/>
    <m/>
    <m/>
    <s v="1020399"/>
    <n v="1226313"/>
    <s v="L405157"/>
    <s v="G403999"/>
  </r>
  <r>
    <s v="https://www.gem.wiki/Himeji_Daini_power_station"/>
    <x v="81"/>
    <s v="Himeji Daini power station"/>
    <s v="姫路第二発電所"/>
    <s v="2-4"/>
    <s v="LNG"/>
    <n v="486.5"/>
    <x v="0"/>
    <x v="0"/>
    <s v="not found"/>
    <m/>
    <m/>
    <m/>
    <x v="2"/>
    <m/>
    <m/>
    <m/>
    <n v="34.772185999999998"/>
    <n v="134.68890999999999"/>
    <s v="exact"/>
    <s v="Himeji"/>
    <m/>
    <m/>
    <s v="Hyōgo"/>
    <x v="2"/>
    <s v="Eastern Asia"/>
    <s v="GEO: 44940, WRI: WRI1000653, JEPX: 68C44"/>
    <m/>
    <s v="Himeji No. 2"/>
    <m/>
    <m/>
    <m/>
    <s v="1020399"/>
    <n v="1226314"/>
    <s v="L405157"/>
    <s v="G404000"/>
  </r>
  <r>
    <s v="https://www.gem.wiki/Himeji_Daini_power_station"/>
    <x v="81"/>
    <s v="Himeji Daini power station"/>
    <s v="姫路第二発電所"/>
    <s v="2-5"/>
    <s v="LNG"/>
    <n v="486.5"/>
    <x v="0"/>
    <x v="0"/>
    <s v="not found"/>
    <m/>
    <m/>
    <m/>
    <x v="2"/>
    <m/>
    <m/>
    <m/>
    <n v="34.772185999999998"/>
    <n v="134.68890999999999"/>
    <s v="exact"/>
    <s v="Himeji"/>
    <m/>
    <m/>
    <s v="Hyōgo"/>
    <x v="2"/>
    <s v="Eastern Asia"/>
    <s v="GEO: 44940, WRI: WRI1000653, JEPX: 68C45"/>
    <m/>
    <s v="Himeji No. 2"/>
    <m/>
    <m/>
    <m/>
    <s v="1020399"/>
    <n v="1226316"/>
    <s v="L405157"/>
    <s v="G404001"/>
  </r>
  <r>
    <s v="https://www.gem.wiki/Himeji_Daini_power_station"/>
    <x v="81"/>
    <s v="Himeji Daini power station"/>
    <s v="姫路第二発電所"/>
    <s v="2-6"/>
    <s v="LNG"/>
    <n v="486.5"/>
    <x v="0"/>
    <x v="0"/>
    <s v="not found"/>
    <m/>
    <m/>
    <m/>
    <x v="13"/>
    <m/>
    <m/>
    <m/>
    <n v="34.772185999999998"/>
    <n v="134.68890999999999"/>
    <s v="exact"/>
    <s v="Himeji"/>
    <m/>
    <m/>
    <s v="Hyōgo"/>
    <x v="2"/>
    <s v="Eastern Asia"/>
    <s v="GEO: 44940, WRI: WRI1000653, JEPX: 68C46"/>
    <m/>
    <s v="Himeji No. 2"/>
    <m/>
    <m/>
    <m/>
    <s v="1020399"/>
    <n v="1226315"/>
    <s v="L405157"/>
    <s v="G404002"/>
  </r>
  <r>
    <s v="https://www.gem.wiki/Himeji_Natural_Gas_power_station"/>
    <x v="81"/>
    <s v="Himeji Natural Gas power station"/>
    <m/>
    <s v="CC 1"/>
    <s v="LNG"/>
    <n v="622.6"/>
    <x v="2"/>
    <x v="0"/>
    <s v="not found"/>
    <s v="not found"/>
    <s v="not found"/>
    <m/>
    <x v="54"/>
    <m/>
    <m/>
    <m/>
    <n v="34.815417600000004"/>
    <n v="134.68555090000001"/>
    <s v="approximate"/>
    <s v="Himeji"/>
    <m/>
    <m/>
    <s v="Hyōgo"/>
    <x v="2"/>
    <s v="Eastern Asia"/>
    <m/>
    <m/>
    <m/>
    <m/>
    <m/>
    <m/>
    <s v="1112002"/>
    <n v="1275428"/>
    <s v="L405158"/>
    <s v="G404003"/>
  </r>
  <r>
    <s v="https://www.gem.wiki/Himeji_Natural_Gas_power_station"/>
    <x v="81"/>
    <s v="Himeji Natural Gas power station"/>
    <m/>
    <s v="CC 2"/>
    <s v="LNG"/>
    <n v="622.6"/>
    <x v="2"/>
    <x v="0"/>
    <s v="not found"/>
    <s v="not found"/>
    <s v="not found"/>
    <m/>
    <x v="54"/>
    <m/>
    <m/>
    <m/>
    <n v="34.815417600000004"/>
    <n v="134.68555090000001"/>
    <s v="approximate"/>
    <s v="Himeji"/>
    <m/>
    <m/>
    <s v="Hyōgo"/>
    <x v="2"/>
    <s v="Eastern Asia"/>
    <m/>
    <m/>
    <m/>
    <m/>
    <m/>
    <m/>
    <s v="1112002"/>
    <n v="1275429"/>
    <s v="L405158"/>
    <s v="G404004"/>
  </r>
  <r>
    <s v="https://www.gem.wiki/Hirono_Thermal_power_station"/>
    <x v="81"/>
    <s v="Hirono Thermal power station"/>
    <s v="広野"/>
    <s v="1"/>
    <s v="HFO"/>
    <n v="600"/>
    <x v="0"/>
    <x v="3"/>
    <s v="not found"/>
    <m/>
    <m/>
    <m/>
    <x v="51"/>
    <m/>
    <m/>
    <m/>
    <n v="37.236688487784299"/>
    <n v="141.01587092715499"/>
    <s v="exact"/>
    <s v="Hirono"/>
    <m/>
    <s v="Fukushima"/>
    <m/>
    <x v="2"/>
    <s v="Eastern Asia"/>
    <m/>
    <m/>
    <m/>
    <m/>
    <m/>
    <m/>
    <s v="1031644"/>
    <n v="1119550"/>
    <s v="L408894"/>
    <s v="G412705"/>
  </r>
  <r>
    <s v="https://www.gem.wiki/Hirono_Thermal_power_station"/>
    <x v="81"/>
    <s v="Hirono Thermal power station"/>
    <s v="広野"/>
    <s v="2"/>
    <s v="HFO"/>
    <n v="600"/>
    <x v="0"/>
    <x v="3"/>
    <s v="not found"/>
    <m/>
    <m/>
    <m/>
    <x v="51"/>
    <m/>
    <m/>
    <m/>
    <n v="37.236688487784299"/>
    <n v="141.01587092715499"/>
    <s v="exact"/>
    <s v="Hirono"/>
    <m/>
    <s v="Fukushima"/>
    <m/>
    <x v="2"/>
    <s v="Eastern Asia"/>
    <m/>
    <m/>
    <m/>
    <m/>
    <m/>
    <m/>
    <s v="1031644"/>
    <n v="1119551"/>
    <s v="L408894"/>
    <s v="G412704"/>
  </r>
  <r>
    <s v="https://www.gem.wiki/Hirono_Thermal_power_station"/>
    <x v="81"/>
    <s v="Hirono Thermal power station"/>
    <s v="広野"/>
    <s v="3"/>
    <s v="HFO"/>
    <n v="1000"/>
    <x v="0"/>
    <x v="3"/>
    <s v="not found"/>
    <m/>
    <m/>
    <m/>
    <x v="24"/>
    <m/>
    <m/>
    <m/>
    <n v="37.236688487784299"/>
    <n v="141.01587092715499"/>
    <s v="exact"/>
    <s v="Hirono"/>
    <m/>
    <s v="Fukushima"/>
    <m/>
    <x v="2"/>
    <s v="Eastern Asia"/>
    <m/>
    <m/>
    <m/>
    <m/>
    <m/>
    <m/>
    <s v="1031644"/>
    <n v="1119552"/>
    <s v="L408894"/>
    <s v="G412703"/>
  </r>
  <r>
    <s v="https://www.gem.wiki/Hirono_Thermal_power_station"/>
    <x v="81"/>
    <s v="Hirono Thermal power station"/>
    <s v="広野"/>
    <s v="4"/>
    <s v="HFO"/>
    <n v="1000"/>
    <x v="0"/>
    <x v="3"/>
    <s v="not found"/>
    <m/>
    <m/>
    <m/>
    <x v="19"/>
    <m/>
    <m/>
    <m/>
    <n v="37.236688487784299"/>
    <n v="141.01587092715499"/>
    <s v="exact"/>
    <s v="Hirono"/>
    <m/>
    <s v="Fukushima"/>
    <m/>
    <x v="2"/>
    <s v="Eastern Asia"/>
    <m/>
    <m/>
    <m/>
    <m/>
    <m/>
    <m/>
    <s v="1031644"/>
    <n v="1119553"/>
    <s v="L408894"/>
    <s v="G412702"/>
  </r>
  <r>
    <s v="https://www.gem.wiki/Ibaraki_power_plant"/>
    <x v="81"/>
    <s v="Ibaraki power plant"/>
    <s v="茨城"/>
    <s v="2"/>
    <s v="LNG"/>
    <n v="106.5"/>
    <x v="0"/>
    <x v="0"/>
    <s v="not found"/>
    <m/>
    <m/>
    <m/>
    <x v="2"/>
    <m/>
    <m/>
    <m/>
    <n v="36.538347000000002"/>
    <n v="140.38110599999999"/>
    <s v="exact"/>
    <s v="Hitachiōmiya"/>
    <m/>
    <m/>
    <s v="Ibaraki"/>
    <x v="2"/>
    <s v="Eastern Asia"/>
    <m/>
    <m/>
    <m/>
    <m/>
    <m/>
    <m/>
    <m/>
    <m/>
    <s v="L405159"/>
    <s v="G404005"/>
  </r>
  <r>
    <s v="https://www.gem.wiki/Ibaraki_power_plant"/>
    <x v="81"/>
    <s v="Ibaraki power plant"/>
    <s v="茨城"/>
    <s v="3"/>
    <s v="LNG"/>
    <n v="112.3"/>
    <x v="0"/>
    <x v="0"/>
    <s v="not found"/>
    <m/>
    <m/>
    <m/>
    <x v="39"/>
    <m/>
    <m/>
    <m/>
    <n v="36.538347000000002"/>
    <n v="140.38110599999999"/>
    <s v="exact"/>
    <s v="Hitachiōmiya"/>
    <m/>
    <m/>
    <s v="Ibaraki"/>
    <x v="2"/>
    <s v="Eastern Asia"/>
    <s v="JEPX: 5012330317"/>
    <m/>
    <m/>
    <m/>
    <m/>
    <m/>
    <m/>
    <m/>
    <s v="L405159"/>
    <s v="G404006"/>
  </r>
  <r>
    <s v="https://www.gem.wiki/Ichihara_power_plant"/>
    <x v="81"/>
    <s v="Ichihara power plant"/>
    <s v="ゼロワットパワ"/>
    <s v="1"/>
    <s v="NG"/>
    <n v="110"/>
    <x v="0"/>
    <x v="0"/>
    <s v="not found"/>
    <m/>
    <m/>
    <m/>
    <x v="8"/>
    <m/>
    <m/>
    <m/>
    <n v="35.544398999999999"/>
    <n v="140.09329199999999"/>
    <s v="exact"/>
    <s v="Ichihara"/>
    <m/>
    <m/>
    <s v="Chiba"/>
    <x v="2"/>
    <s v="Eastern Asia"/>
    <s v="JEPX: 30559"/>
    <m/>
    <m/>
    <m/>
    <m/>
    <m/>
    <s v="1063164"/>
    <s v="1193354, 1193557, 1303414"/>
    <s v="L405160"/>
    <s v="G404007"/>
  </r>
  <r>
    <s v="https://www.gem.wiki/Ishikariwan_Shinko_power_station"/>
    <x v="81"/>
    <s v="Ishikariwan Shinko power station"/>
    <s v="石狩湾新港発電所"/>
    <s v="1"/>
    <s v="LNG"/>
    <n v="569.4"/>
    <x v="0"/>
    <x v="0"/>
    <s v="not found"/>
    <m/>
    <m/>
    <m/>
    <x v="0"/>
    <m/>
    <m/>
    <m/>
    <n v="43.193153000000002"/>
    <n v="141.275971"/>
    <s v="exact"/>
    <s v="Otaru"/>
    <m/>
    <m/>
    <s v="Hokkaido"/>
    <x v="2"/>
    <s v="Eastern Asia"/>
    <s v="GEO: 45042"/>
    <m/>
    <s v="Ishikari Bay New Port Power Plant"/>
    <m/>
    <m/>
    <m/>
    <s v="1086260"/>
    <n v="1233353"/>
    <s v="L405161"/>
    <s v="G404008"/>
  </r>
  <r>
    <s v="https://www.gem.wiki/Ishikariwan_Shinko_power_station"/>
    <x v="81"/>
    <s v="Ishikariwan Shinko power station"/>
    <s v="石狩湾新港発電所"/>
    <s v="2"/>
    <s v="LNG"/>
    <n v="569.4"/>
    <x v="3"/>
    <x v="0"/>
    <s v="not found"/>
    <m/>
    <m/>
    <m/>
    <x v="49"/>
    <m/>
    <m/>
    <m/>
    <n v="43.193153000000002"/>
    <n v="141.275971"/>
    <s v="exact"/>
    <s v="Otaru"/>
    <m/>
    <m/>
    <s v="Hokkaido"/>
    <x v="2"/>
    <s v="Eastern Asia"/>
    <s v="GEO: 45042"/>
    <m/>
    <s v="Ishikari Bay New Port Power Plant"/>
    <m/>
    <m/>
    <m/>
    <s v="1086260"/>
    <n v="1256808"/>
    <s v="L405161"/>
    <s v="G404009"/>
  </r>
  <r>
    <s v="https://www.gem.wiki/Ishikariwan_Shinko_power_station"/>
    <x v="81"/>
    <s v="Ishikariwan Shinko power station"/>
    <s v="石狩湾新港発電所"/>
    <s v="3"/>
    <s v="LNG"/>
    <n v="569.4"/>
    <x v="3"/>
    <x v="0"/>
    <s v="not found"/>
    <m/>
    <m/>
    <m/>
    <x v="41"/>
    <m/>
    <m/>
    <m/>
    <n v="43.193153000000002"/>
    <n v="141.275971"/>
    <s v="exact"/>
    <s v="Otaru"/>
    <m/>
    <m/>
    <s v="Hokkaido"/>
    <x v="2"/>
    <s v="Eastern Asia"/>
    <s v="GEO: 45042"/>
    <m/>
    <s v="Ishikari Bay New Port Power Plant"/>
    <m/>
    <m/>
    <m/>
    <s v="1086260"/>
    <n v="1256809"/>
    <s v="L405161"/>
    <s v="G404010"/>
  </r>
  <r>
    <s v="https://www.gem.wiki/Ishikawa_Uruma_power_station"/>
    <x v="81"/>
    <s v="Ishikawa Uruma power station"/>
    <m/>
    <s v="1"/>
    <s v="HFO"/>
    <n v="125"/>
    <x v="0"/>
    <x v="3"/>
    <s v="not found"/>
    <m/>
    <m/>
    <m/>
    <x v="35"/>
    <m/>
    <m/>
    <m/>
    <n v="26.429482165449699"/>
    <n v="127.84033996034699"/>
    <s v="exact"/>
    <s v="Uruma"/>
    <m/>
    <s v="Ishikawa"/>
    <m/>
    <x v="2"/>
    <s v="Eastern Asia"/>
    <m/>
    <m/>
    <m/>
    <m/>
    <m/>
    <m/>
    <s v="1024776"/>
    <n v="1188583"/>
    <s v="L408469"/>
    <s v="G412701"/>
  </r>
  <r>
    <s v="https://www.gem.wiki/Ishikawa_Uruma_power_station"/>
    <x v="81"/>
    <s v="Ishikawa Uruma power station"/>
    <m/>
    <s v="2"/>
    <s v="HFO"/>
    <n v="125"/>
    <x v="0"/>
    <x v="3"/>
    <s v="not found"/>
    <m/>
    <m/>
    <m/>
    <x v="68"/>
    <m/>
    <m/>
    <m/>
    <n v="26.429482165449699"/>
    <n v="127.84033996034699"/>
    <s v="exact"/>
    <s v="Uruma"/>
    <m/>
    <s v="Ishikawa"/>
    <m/>
    <x v="2"/>
    <s v="Eastern Asia"/>
    <m/>
    <m/>
    <m/>
    <m/>
    <m/>
    <m/>
    <s v="1024776"/>
    <n v="1188584"/>
    <s v="L408469"/>
    <s v="G412700"/>
  </r>
  <r>
    <s v="https://www.gem.wiki/Iwakuni_Thermal_power_station"/>
    <x v="81"/>
    <s v="Iwakuni Thermal power station"/>
    <m/>
    <s v="1"/>
    <s v="HFO"/>
    <n v="350"/>
    <x v="6"/>
    <x v="3"/>
    <s v="not found"/>
    <m/>
    <m/>
    <m/>
    <x v="70"/>
    <n v="2020"/>
    <m/>
    <m/>
    <n v="34.118077846557199"/>
    <n v="132.201926361891"/>
    <s v="exact"/>
    <s v="Iwakuni"/>
    <m/>
    <m/>
    <m/>
    <x v="2"/>
    <s v="Eastern Asia"/>
    <m/>
    <m/>
    <m/>
    <m/>
    <m/>
    <m/>
    <s v="1012385"/>
    <n v="1121908"/>
    <s v="L408468"/>
    <s v="G412699"/>
  </r>
  <r>
    <s v="https://www.gem.wiki/Iwakuni_Thermal_power_station"/>
    <x v="81"/>
    <s v="Iwakuni Thermal power station"/>
    <m/>
    <s v="2"/>
    <s v="HFO"/>
    <n v="500"/>
    <x v="6"/>
    <x v="3"/>
    <s v="not found"/>
    <m/>
    <m/>
    <m/>
    <x v="60"/>
    <n v="2020"/>
    <m/>
    <m/>
    <n v="34.118077846557199"/>
    <n v="132.201926361891"/>
    <s v="exact"/>
    <s v="Iwakuni"/>
    <m/>
    <m/>
    <m/>
    <x v="2"/>
    <s v="Eastern Asia"/>
    <m/>
    <m/>
    <m/>
    <m/>
    <m/>
    <m/>
    <s v="1012385"/>
    <n v="1121909"/>
    <s v="L408468"/>
    <s v="G412698"/>
  </r>
  <r>
    <s v="https://www.gem.wiki/JFE_Steel_West_power_station"/>
    <x v="81"/>
    <s v="JFE Steel West power station"/>
    <s v="ＪＦＥスチール株式会社 東日本製鉄所(千葉地区) 西発電所"/>
    <s v="3"/>
    <s v="NG/BFG"/>
    <n v="138"/>
    <x v="0"/>
    <x v="3"/>
    <s v="not found"/>
    <m/>
    <m/>
    <m/>
    <x v="28"/>
    <m/>
    <m/>
    <m/>
    <n v="35.582712000000001"/>
    <n v="140.096892"/>
    <s v="exact"/>
    <s v="Chiba"/>
    <m/>
    <s v="Chiba"/>
    <s v="Kantō"/>
    <x v="2"/>
    <s v="Eastern Asia"/>
    <m/>
    <m/>
    <s v="Chiba Kawatetsu"/>
    <m/>
    <m/>
    <m/>
    <m/>
    <m/>
    <s v="L407686"/>
    <s v="G410061"/>
  </r>
  <r>
    <s v="https://www.gem.wiki/JFE_Steel_West_power_station"/>
    <x v="81"/>
    <s v="JFE Steel West power station"/>
    <s v="ＪＦＥスチール株式会社 東日本製鉄所(千葉地区) 西発電所"/>
    <s v="4"/>
    <s v="NG/BFG"/>
    <n v="143.68"/>
    <x v="0"/>
    <x v="0"/>
    <s v="not found"/>
    <m/>
    <m/>
    <m/>
    <x v="13"/>
    <m/>
    <m/>
    <m/>
    <n v="35.582712000000001"/>
    <n v="140.096892"/>
    <s v="exact"/>
    <s v="Chiba"/>
    <m/>
    <s v="Chiba"/>
    <s v="Kantō"/>
    <x v="2"/>
    <s v="Eastern Asia"/>
    <m/>
    <m/>
    <s v="Chiba Kawatetsu"/>
    <m/>
    <m/>
    <m/>
    <m/>
    <m/>
    <s v="L407686"/>
    <s v="G410060"/>
  </r>
  <r>
    <s v="https://www.gem.wiki/JR_East_Kawasaki_power_plant"/>
    <x v="81"/>
    <s v="JR East Kawasaki power plant"/>
    <s v="JR東日本川崎火力発電所"/>
    <s v="1"/>
    <s v="NG"/>
    <n v="200"/>
    <x v="0"/>
    <x v="0"/>
    <s v="not found"/>
    <m/>
    <m/>
    <m/>
    <x v="30"/>
    <m/>
    <m/>
    <m/>
    <n v="35.498136000000002"/>
    <n v="139.718851"/>
    <s v="exact"/>
    <s v="Kawasaki"/>
    <m/>
    <m/>
    <s v="Kanagawa"/>
    <x v="2"/>
    <s v="Eastern Asia"/>
    <m/>
    <m/>
    <m/>
    <m/>
    <m/>
    <m/>
    <s v="1013933"/>
    <n v="1263263"/>
    <s v="L405162"/>
    <s v="G404044"/>
  </r>
  <r>
    <s v="https://www.gem.wiki/JR_East_Kawasaki_power_plant"/>
    <x v="81"/>
    <s v="JR East Kawasaki power plant"/>
    <s v="JR東日本川崎火力発電所"/>
    <s v="2"/>
    <s v="NG"/>
    <n v="187.4"/>
    <x v="0"/>
    <x v="0"/>
    <s v="not found"/>
    <m/>
    <m/>
    <m/>
    <x v="60"/>
    <m/>
    <m/>
    <m/>
    <n v="35.498136000000002"/>
    <n v="139.718851"/>
    <s v="exact"/>
    <s v="Kawasaki"/>
    <m/>
    <m/>
    <s v="Kanagawa"/>
    <x v="2"/>
    <s v="Eastern Asia"/>
    <m/>
    <m/>
    <m/>
    <m/>
    <m/>
    <m/>
    <s v="1013933"/>
    <s v="1164672, 1164670"/>
    <s v="L405162"/>
    <s v="G404045"/>
  </r>
  <r>
    <s v="https://www.gem.wiki/JR_East_Kawasaki_power_plant"/>
    <x v="81"/>
    <s v="JR East Kawasaki power plant"/>
    <s v="JR東日本川崎火力発電所"/>
    <s v="3"/>
    <s v="NG"/>
    <n v="198.4"/>
    <x v="0"/>
    <x v="0"/>
    <s v="not found"/>
    <m/>
    <m/>
    <m/>
    <x v="60"/>
    <m/>
    <m/>
    <m/>
    <n v="35.498136000000002"/>
    <n v="139.718851"/>
    <s v="exact"/>
    <s v="Kawasaki"/>
    <m/>
    <m/>
    <s v="Kanagawa"/>
    <x v="2"/>
    <s v="Eastern Asia"/>
    <m/>
    <m/>
    <m/>
    <m/>
    <m/>
    <m/>
    <s v="1013933"/>
    <m/>
    <s v="L405162"/>
    <s v="G404046"/>
  </r>
  <r>
    <s v="https://www.gem.wiki/JR_East_Kawasaki_power_plant"/>
    <x v="81"/>
    <s v="JR East Kawasaki power plant"/>
    <s v="JR東日本川崎火力発電所"/>
    <s v="4"/>
    <s v="NG"/>
    <n v="210.6"/>
    <x v="0"/>
    <x v="0"/>
    <s v="not found"/>
    <m/>
    <m/>
    <m/>
    <x v="2"/>
    <m/>
    <m/>
    <m/>
    <n v="35.498136000000002"/>
    <n v="139.718851"/>
    <s v="exact"/>
    <s v="Kawasaki"/>
    <m/>
    <m/>
    <s v="Kanagawa"/>
    <x v="2"/>
    <s v="Eastern Asia"/>
    <m/>
    <m/>
    <m/>
    <m/>
    <m/>
    <m/>
    <s v="1013933"/>
    <m/>
    <s v="L405162"/>
    <s v="G404047"/>
  </r>
  <r>
    <s v="https://www.gem.wiki/Joetsu_Green_power_station"/>
    <x v="81"/>
    <s v="Joetsu Green power station"/>
    <m/>
    <s v="1"/>
    <s v="NG"/>
    <n v="78"/>
    <x v="0"/>
    <x v="4"/>
    <s v="not found"/>
    <m/>
    <m/>
    <m/>
    <x v="43"/>
    <m/>
    <m/>
    <m/>
    <n v="37.255317891427801"/>
    <n v="138.393474497586"/>
    <s v="approximate"/>
    <s v="Joetsu"/>
    <m/>
    <m/>
    <s v="Niigata"/>
    <x v="2"/>
    <s v="Eastern Asia"/>
    <m/>
    <m/>
    <m/>
    <m/>
    <m/>
    <m/>
    <s v="1110202"/>
    <n v="1272570"/>
    <s v="L408470"/>
    <s v="G412697"/>
  </r>
  <r>
    <s v="https://www.gem.wiki/Joetsu_power_station"/>
    <x v="81"/>
    <s v="Joetsu power station"/>
    <m/>
    <s v="1"/>
    <s v="LNG"/>
    <n v="572"/>
    <x v="0"/>
    <x v="0"/>
    <s v="not found"/>
    <m/>
    <m/>
    <m/>
    <x v="49"/>
    <m/>
    <m/>
    <m/>
    <n v="37.206141000000002"/>
    <n v="138.27845600000001"/>
    <s v="approximate"/>
    <s v="Joetsu"/>
    <m/>
    <m/>
    <s v="Niigata"/>
    <x v="2"/>
    <s v="Eastern Asia"/>
    <m/>
    <m/>
    <m/>
    <m/>
    <m/>
    <m/>
    <m/>
    <m/>
    <s v="L407833"/>
    <s v="G404011"/>
  </r>
  <r>
    <s v="https://www.gem.wiki/Joetsu_thermal_power_station"/>
    <x v="81"/>
    <s v="Joetsu thermal power station"/>
    <s v="上越火力発電所"/>
    <s v="1-1"/>
    <s v="LNG"/>
    <n v="595"/>
    <x v="0"/>
    <x v="0"/>
    <s v="not found"/>
    <m/>
    <m/>
    <m/>
    <x v="39"/>
    <m/>
    <m/>
    <m/>
    <n v="37.206141000000002"/>
    <n v="138.27845600000001"/>
    <s v="exact"/>
    <s v="Joetsu"/>
    <m/>
    <m/>
    <s v="Niigata"/>
    <x v="2"/>
    <s v="Eastern Asia"/>
    <s v="GEO: 44910, JEPX: 4B189"/>
    <m/>
    <m/>
    <m/>
    <m/>
    <m/>
    <s v="1031472"/>
    <s v="1122828, 1221098, 1221099"/>
    <s v="L405163"/>
    <s v="G404012"/>
  </r>
  <r>
    <s v="https://www.gem.wiki/Joetsu_thermal_power_station"/>
    <x v="81"/>
    <s v="Joetsu thermal power station"/>
    <s v="上越火力発電所"/>
    <s v="1-2"/>
    <s v="LNG"/>
    <n v="595"/>
    <x v="0"/>
    <x v="0"/>
    <s v="not found"/>
    <m/>
    <m/>
    <m/>
    <x v="22"/>
    <m/>
    <m/>
    <m/>
    <n v="37.206141000000002"/>
    <n v="138.27845600000001"/>
    <s v="exact"/>
    <s v="Joetsu"/>
    <m/>
    <m/>
    <s v="Niigata"/>
    <x v="2"/>
    <s v="Eastern Asia"/>
    <s v="GEO: 44910, JEPX: 4B190"/>
    <m/>
    <m/>
    <m/>
    <m/>
    <m/>
    <s v="1031472"/>
    <s v="1221101, 1221100, 1221102"/>
    <s v="L405163"/>
    <s v="G404013"/>
  </r>
  <r>
    <s v="https://www.gem.wiki/Joetsu_thermal_power_station"/>
    <x v="81"/>
    <s v="Joetsu thermal power station"/>
    <s v="上越火力発電所"/>
    <s v="2-1"/>
    <s v="LNG"/>
    <n v="595"/>
    <x v="0"/>
    <x v="0"/>
    <s v="not found"/>
    <m/>
    <m/>
    <m/>
    <x v="22"/>
    <m/>
    <m/>
    <m/>
    <n v="37.206141000000002"/>
    <n v="138.27845600000001"/>
    <s v="exact"/>
    <s v="Joetsu"/>
    <m/>
    <m/>
    <s v="Niigata"/>
    <x v="2"/>
    <s v="Eastern Asia"/>
    <s v="GEO: 44910, JEPX: 4B191"/>
    <m/>
    <m/>
    <m/>
    <m/>
    <m/>
    <s v="1031472"/>
    <s v="1221103, 1221104, 1221105"/>
    <s v="L405163"/>
    <s v="G404014"/>
  </r>
  <r>
    <s v="https://www.gem.wiki/Joetsu_thermal_power_station"/>
    <x v="81"/>
    <s v="Joetsu thermal power station"/>
    <s v="上越火力発電所"/>
    <s v="2-2"/>
    <s v="LNG"/>
    <n v="595"/>
    <x v="0"/>
    <x v="0"/>
    <s v="not found"/>
    <m/>
    <m/>
    <m/>
    <x v="2"/>
    <m/>
    <m/>
    <m/>
    <n v="37.206141000000002"/>
    <n v="138.27845600000001"/>
    <s v="exact"/>
    <s v="Joetsu"/>
    <m/>
    <m/>
    <s v="Niigata"/>
    <x v="2"/>
    <s v="Eastern Asia"/>
    <s v="GEO: 44910, JEPX: 4B192"/>
    <m/>
    <m/>
    <m/>
    <m/>
    <m/>
    <s v="1031472"/>
    <s v="1221368, 1221369, 1221370"/>
    <s v="L405163"/>
    <s v="G404015"/>
  </r>
  <r>
    <s v="https://www.gem.wiki/Kainan_power_station"/>
    <x v="81"/>
    <s v="Kainan power station"/>
    <m/>
    <s v="1"/>
    <s v="CR/HFO"/>
    <n v="450"/>
    <x v="7"/>
    <x v="3"/>
    <s v="not found"/>
    <m/>
    <m/>
    <m/>
    <x v="65"/>
    <n v="2019"/>
    <m/>
    <m/>
    <n v="34.1512148624399"/>
    <n v="135.187173346756"/>
    <s v="approximate"/>
    <s v="Kainan"/>
    <m/>
    <s v="Wakayama"/>
    <m/>
    <x v="2"/>
    <s v="Eastern Asia"/>
    <m/>
    <m/>
    <m/>
    <m/>
    <m/>
    <m/>
    <s v="1020408"/>
    <n v="1123271"/>
    <s v="L408472"/>
    <s v="G412696"/>
  </r>
  <r>
    <s v="https://www.gem.wiki/Kainan_power_station"/>
    <x v="81"/>
    <s v="Kainan power station"/>
    <m/>
    <s v="2"/>
    <s v="CR/HFO"/>
    <n v="450"/>
    <x v="7"/>
    <x v="3"/>
    <s v="not found"/>
    <m/>
    <m/>
    <m/>
    <x v="65"/>
    <n v="2019"/>
    <m/>
    <m/>
    <n v="34.1512148624399"/>
    <n v="135.187173346756"/>
    <s v="approximate"/>
    <s v="Kainan"/>
    <m/>
    <s v="Wakayama"/>
    <m/>
    <x v="2"/>
    <s v="Eastern Asia"/>
    <m/>
    <m/>
    <m/>
    <m/>
    <m/>
    <m/>
    <s v="1020408"/>
    <n v="1123272"/>
    <s v="L408472"/>
    <s v="G412695"/>
  </r>
  <r>
    <s v="https://www.gem.wiki/Kainan_power_station"/>
    <x v="81"/>
    <s v="Kainan power station"/>
    <m/>
    <s v="3"/>
    <s v="CR/HFO"/>
    <n v="600"/>
    <x v="7"/>
    <x v="3"/>
    <s v="not found"/>
    <m/>
    <m/>
    <m/>
    <x v="65"/>
    <n v="2019"/>
    <m/>
    <m/>
    <n v="34.1512148624399"/>
    <n v="135.187173346756"/>
    <s v="approximate"/>
    <s v="Kainan"/>
    <m/>
    <s v="Wakayama"/>
    <m/>
    <x v="2"/>
    <s v="Eastern Asia"/>
    <m/>
    <m/>
    <m/>
    <m/>
    <m/>
    <m/>
    <s v="1020408"/>
    <n v="1123273"/>
    <s v="L408472"/>
    <s v="G412694"/>
  </r>
  <r>
    <s v="https://www.gem.wiki/Kainan_power_station"/>
    <x v="81"/>
    <s v="Kainan power station"/>
    <m/>
    <s v="4"/>
    <s v="CR/HFO"/>
    <n v="600"/>
    <x v="7"/>
    <x v="3"/>
    <s v="not found"/>
    <m/>
    <m/>
    <m/>
    <x v="65"/>
    <n v="2019"/>
    <m/>
    <m/>
    <n v="34.1512148624399"/>
    <n v="135.187173346756"/>
    <s v="approximate"/>
    <s v="Kainan"/>
    <m/>
    <s v="Wakayama"/>
    <m/>
    <x v="2"/>
    <s v="Eastern Asia"/>
    <m/>
    <m/>
    <m/>
    <m/>
    <m/>
    <m/>
    <s v="1020408"/>
    <n v="1123274"/>
    <s v="L408472"/>
    <s v="G412693"/>
  </r>
  <r>
    <s v="https://www.gem.wiki/Kashima_Kyodo_power_station"/>
    <x v="81"/>
    <s v="Kashima Kyodo power station"/>
    <s v="鹿島"/>
    <s v="3"/>
    <s v="BFG/HFO"/>
    <n v="350"/>
    <x v="0"/>
    <x v="3"/>
    <s v="not found"/>
    <m/>
    <m/>
    <m/>
    <x v="43"/>
    <m/>
    <m/>
    <m/>
    <n v="35.941554847049098"/>
    <n v="140.68806809661899"/>
    <s v="exact"/>
    <s v="Kashima"/>
    <m/>
    <m/>
    <s v="Ibaraki"/>
    <x v="2"/>
    <s v="Eastern Asia"/>
    <m/>
    <m/>
    <m/>
    <m/>
    <m/>
    <m/>
    <s v="1020588"/>
    <m/>
    <s v="L408471"/>
    <s v="G412692"/>
  </r>
  <r>
    <s v="https://www.gem.wiki/Kashima_Kyodo_power_station"/>
    <x v="81"/>
    <s v="Kashima Kyodo power station"/>
    <s v="鹿島"/>
    <s v="4"/>
    <s v="BFG/HFO"/>
    <n v="350"/>
    <x v="0"/>
    <x v="3"/>
    <s v="not found"/>
    <m/>
    <m/>
    <m/>
    <x v="43"/>
    <m/>
    <m/>
    <m/>
    <n v="35.941554847049098"/>
    <n v="140.68806809661899"/>
    <s v="exact"/>
    <s v="Kashima"/>
    <m/>
    <m/>
    <s v="Ibaraki"/>
    <x v="2"/>
    <s v="Eastern Asia"/>
    <m/>
    <m/>
    <m/>
    <m/>
    <m/>
    <m/>
    <s v="1020588"/>
    <n v="1124164"/>
    <s v="L408471"/>
    <s v="G412691"/>
  </r>
  <r>
    <s v="https://www.gem.wiki/Kashima_Kyodo_power_station"/>
    <x v="81"/>
    <s v="Kashima Kyodo power station"/>
    <s v="鹿島"/>
    <s v="5"/>
    <s v="BFG/HFO"/>
    <n v="300"/>
    <x v="0"/>
    <x v="0"/>
    <s v="not found"/>
    <m/>
    <m/>
    <m/>
    <x v="43"/>
    <m/>
    <m/>
    <m/>
    <n v="35.941554847049098"/>
    <n v="140.68806809661899"/>
    <s v="exact"/>
    <s v="Kashima"/>
    <m/>
    <m/>
    <s v="Ibaraki"/>
    <x v="2"/>
    <s v="Eastern Asia"/>
    <m/>
    <m/>
    <m/>
    <m/>
    <m/>
    <m/>
    <s v="1020588"/>
    <n v="1302830"/>
    <s v="L408471"/>
    <s v="G412690"/>
  </r>
  <r>
    <s v="https://www.gem.wiki/Kashima_South_Joint_power_station"/>
    <x v="81"/>
    <s v="Kashima South Joint power station"/>
    <m/>
    <s v="1"/>
    <s v="NG"/>
    <n v="107"/>
    <x v="0"/>
    <x v="0"/>
    <s v="Y"/>
    <m/>
    <m/>
    <m/>
    <x v="6"/>
    <m/>
    <m/>
    <m/>
    <n v="35.916909579657997"/>
    <n v="140.70158791608401"/>
    <s v="exact"/>
    <s v="Kamisu City"/>
    <m/>
    <m/>
    <s v="Ibaraki"/>
    <x v="2"/>
    <s v="Eastern Asia"/>
    <m/>
    <m/>
    <m/>
    <m/>
    <m/>
    <m/>
    <s v="1020590"/>
    <s v="1294849, 1294850, 1294851, 1294852"/>
    <s v="L407684"/>
    <s v="G410059"/>
  </r>
  <r>
    <s v="https://www.gem.wiki/Kashima_thermal_power_station"/>
    <x v="81"/>
    <s v="Kashima thermal power station"/>
    <s v="鹿島火力発電所"/>
    <s v="1"/>
    <s v="CR/HFO"/>
    <n v="600"/>
    <x v="0"/>
    <x v="3"/>
    <s v="not found"/>
    <m/>
    <m/>
    <m/>
    <x v="62"/>
    <m/>
    <m/>
    <m/>
    <n v="35.916978999999998"/>
    <n v="140.70173"/>
    <s v="exact"/>
    <s v="Kamisu"/>
    <m/>
    <m/>
    <s v="Ibaraki"/>
    <x v="2"/>
    <s v="Eastern Asia"/>
    <s v="GEO: 3805, JEPX: GB623"/>
    <m/>
    <m/>
    <m/>
    <m/>
    <m/>
    <s v="1031663"/>
    <n v="1124165"/>
    <s v="L405164"/>
    <s v="G412689"/>
  </r>
  <r>
    <s v="https://www.gem.wiki/Kashima_thermal_power_station"/>
    <x v="81"/>
    <s v="Kashima thermal power station"/>
    <s v="鹿島火力発電所"/>
    <s v="2"/>
    <s v="CR/HFO"/>
    <n v="600"/>
    <x v="0"/>
    <x v="3"/>
    <s v="not found"/>
    <m/>
    <m/>
    <m/>
    <x v="62"/>
    <m/>
    <m/>
    <m/>
    <n v="35.916978999999998"/>
    <n v="140.70173"/>
    <s v="exact"/>
    <s v="Kamisu"/>
    <m/>
    <m/>
    <s v="Ibaraki"/>
    <x v="2"/>
    <s v="Eastern Asia"/>
    <s v="GEO: 3805, JEPX: GB623"/>
    <m/>
    <m/>
    <m/>
    <m/>
    <m/>
    <s v="1031663"/>
    <n v="1124166"/>
    <s v="L405164"/>
    <s v="G412688"/>
  </r>
  <r>
    <s v="https://www.gem.wiki/Kashima_thermal_power_station"/>
    <x v="81"/>
    <s v="Kashima thermal power station"/>
    <s v="鹿島火力発電所"/>
    <s v="3"/>
    <s v="CR/HFO"/>
    <n v="600"/>
    <x v="0"/>
    <x v="3"/>
    <s v="not found"/>
    <m/>
    <m/>
    <m/>
    <x v="70"/>
    <m/>
    <m/>
    <m/>
    <n v="35.916978999999998"/>
    <n v="140.70173"/>
    <s v="exact"/>
    <s v="Kamisu"/>
    <m/>
    <m/>
    <s v="Ibaraki"/>
    <x v="2"/>
    <s v="Eastern Asia"/>
    <s v="GEO: 3805, JEPX: GB623"/>
    <m/>
    <m/>
    <m/>
    <m/>
    <m/>
    <s v="1031663"/>
    <n v="1124167"/>
    <s v="L405164"/>
    <s v="G412687"/>
  </r>
  <r>
    <s v="https://www.gem.wiki/Kashima_thermal_power_station"/>
    <x v="81"/>
    <s v="Kashima thermal power station"/>
    <s v="鹿島火力発電所"/>
    <s v="4"/>
    <s v="CR/HFO"/>
    <n v="600"/>
    <x v="0"/>
    <x v="3"/>
    <s v="not found"/>
    <m/>
    <m/>
    <m/>
    <x v="70"/>
    <m/>
    <m/>
    <m/>
    <n v="35.916978999999998"/>
    <n v="140.70173"/>
    <s v="exact"/>
    <s v="Kamisu"/>
    <m/>
    <m/>
    <s v="Ibaraki"/>
    <x v="2"/>
    <s v="Eastern Asia"/>
    <s v="GEO: 3805, JEPX: GB623"/>
    <m/>
    <m/>
    <m/>
    <m/>
    <m/>
    <s v="1031663"/>
    <n v="1124168"/>
    <s v="L405164"/>
    <s v="G412686"/>
  </r>
  <r>
    <s v="https://www.gem.wiki/Kashima_thermal_power_station"/>
    <x v="81"/>
    <s v="Kashima thermal power station"/>
    <s v="鹿島火力発電所"/>
    <s v="5"/>
    <s v="CR/HFO"/>
    <n v="1000"/>
    <x v="0"/>
    <x v="3"/>
    <s v="not found"/>
    <m/>
    <m/>
    <m/>
    <x v="35"/>
    <m/>
    <m/>
    <m/>
    <n v="35.916978999999998"/>
    <n v="140.70173"/>
    <s v="exact"/>
    <s v="Kamisu"/>
    <m/>
    <m/>
    <s v="Ibaraki"/>
    <x v="2"/>
    <s v="Eastern Asia"/>
    <s v="GEO: 3805, JEPX: GB623"/>
    <m/>
    <m/>
    <m/>
    <m/>
    <m/>
    <s v="1031663"/>
    <n v="1124169"/>
    <s v="L405164"/>
    <s v="G412685"/>
  </r>
  <r>
    <s v="https://www.gem.wiki/Kashima_thermal_power_station"/>
    <x v="81"/>
    <s v="Kashima thermal power station"/>
    <s v="鹿島火力発電所"/>
    <s v="6"/>
    <s v="CR/HFO"/>
    <n v="1000"/>
    <x v="0"/>
    <x v="3"/>
    <s v="not found"/>
    <m/>
    <m/>
    <m/>
    <x v="38"/>
    <m/>
    <m/>
    <m/>
    <n v="35.916978999999998"/>
    <n v="140.70173"/>
    <s v="exact"/>
    <s v="Kamisu"/>
    <m/>
    <m/>
    <s v="Ibaraki"/>
    <x v="2"/>
    <s v="Eastern Asia"/>
    <s v="GEO: 3805, JEPX: GB623"/>
    <m/>
    <m/>
    <m/>
    <m/>
    <m/>
    <s v="1031663"/>
    <n v="1124170"/>
    <s v="L405164"/>
    <s v="G412684"/>
  </r>
  <r>
    <s v="https://www.gem.wiki/Kashima_thermal_power_station"/>
    <x v="81"/>
    <s v="Kashima thermal power station"/>
    <s v="鹿島火力発電所"/>
    <s v="7-1"/>
    <s v="NG"/>
    <n v="420"/>
    <x v="0"/>
    <x v="0"/>
    <s v="not found"/>
    <m/>
    <m/>
    <m/>
    <x v="2"/>
    <m/>
    <m/>
    <m/>
    <n v="35.916978999999998"/>
    <n v="140.70173"/>
    <s v="exact"/>
    <s v="Kamisu"/>
    <m/>
    <m/>
    <s v="Ibaraki"/>
    <x v="2"/>
    <s v="Eastern Asia"/>
    <s v="GEO: 3805, JEPX: GB623"/>
    <m/>
    <m/>
    <m/>
    <m/>
    <m/>
    <s v="1031663"/>
    <s v="1236074, 1240400"/>
    <s v="L405164"/>
    <s v="G404016"/>
  </r>
  <r>
    <s v="https://www.gem.wiki/Kashima_thermal_power_station"/>
    <x v="81"/>
    <s v="Kashima thermal power station"/>
    <s v="鹿島火力発電所"/>
    <s v="7-2"/>
    <s v="NG"/>
    <n v="420"/>
    <x v="0"/>
    <x v="0"/>
    <s v="not found"/>
    <m/>
    <m/>
    <m/>
    <x v="2"/>
    <m/>
    <m/>
    <m/>
    <n v="35.916978999999998"/>
    <n v="140.70173"/>
    <s v="exact"/>
    <s v="Kamisu"/>
    <m/>
    <m/>
    <s v="Ibaraki"/>
    <x v="2"/>
    <s v="Eastern Asia"/>
    <s v="GEO: 3805, JEPX: GB623"/>
    <m/>
    <m/>
    <m/>
    <m/>
    <m/>
    <s v="1031663"/>
    <s v="1236075, 1240399"/>
    <s v="L405164"/>
    <s v="G404017"/>
  </r>
  <r>
    <s v="https://www.gem.wiki/Kashima_thermal_power_station"/>
    <x v="81"/>
    <s v="Kashima thermal power station"/>
    <s v="鹿島火力発電所"/>
    <s v="7-3"/>
    <s v="NG"/>
    <n v="420"/>
    <x v="0"/>
    <x v="0"/>
    <s v="not found"/>
    <m/>
    <m/>
    <m/>
    <x v="2"/>
    <m/>
    <m/>
    <m/>
    <n v="35.916978999999998"/>
    <n v="140.70173"/>
    <s v="exact"/>
    <s v="Kamisu"/>
    <m/>
    <m/>
    <s v="Ibaraki"/>
    <x v="2"/>
    <s v="Eastern Asia"/>
    <s v="GEO: 3805, JEPX: GB623"/>
    <m/>
    <m/>
    <m/>
    <m/>
    <m/>
    <s v="1031663"/>
    <s v="1236076, 1240376"/>
    <s v="L405164"/>
    <s v="G404018"/>
  </r>
  <r>
    <s v="https://www.gem.wiki/Kawagoe_thermal_power_station"/>
    <x v="81"/>
    <s v="Kawagoe thermal power station"/>
    <s v="川越火力発電所"/>
    <s v="1"/>
    <s v="LNG"/>
    <n v="700"/>
    <x v="0"/>
    <x v="3"/>
    <s v="not found"/>
    <m/>
    <m/>
    <m/>
    <x v="24"/>
    <m/>
    <m/>
    <m/>
    <n v="35.007871999999999"/>
    <n v="136.68729500000001"/>
    <s v="exact"/>
    <s v="Kawagoe"/>
    <m/>
    <m/>
    <s v="Mie"/>
    <x v="2"/>
    <s v="Eastern Asia"/>
    <s v="GEO: 44904, WRI: WRI1000636"/>
    <m/>
    <m/>
    <m/>
    <m/>
    <m/>
    <s v="1012287"/>
    <n v="1124368"/>
    <s v="L405165"/>
    <s v="G404019"/>
  </r>
  <r>
    <s v="https://www.gem.wiki/Kawagoe_thermal_power_station"/>
    <x v="81"/>
    <s v="Kawagoe thermal power station"/>
    <s v="川越火力発電所"/>
    <s v="2"/>
    <s v="LNG"/>
    <n v="700"/>
    <x v="0"/>
    <x v="3"/>
    <s v="not found"/>
    <m/>
    <m/>
    <m/>
    <x v="25"/>
    <m/>
    <m/>
    <m/>
    <n v="35.007871999999999"/>
    <n v="136.68729500000001"/>
    <s v="exact"/>
    <s v="Kawagoe"/>
    <m/>
    <m/>
    <s v="Mie"/>
    <x v="2"/>
    <s v="Eastern Asia"/>
    <s v="GEO: 44904, WRI: WRI1000636"/>
    <m/>
    <m/>
    <m/>
    <m/>
    <m/>
    <s v="1012287"/>
    <n v="1124369"/>
    <s v="L405165"/>
    <s v="G404020"/>
  </r>
  <r>
    <s v="https://www.gem.wiki/Kawagoe_thermal_power_station"/>
    <x v="81"/>
    <s v="Kawagoe thermal power station"/>
    <s v="川越火力発電所"/>
    <s v="3-1"/>
    <s v="LNG"/>
    <n v="243"/>
    <x v="0"/>
    <x v="0"/>
    <s v="not found"/>
    <m/>
    <m/>
    <m/>
    <x v="67"/>
    <m/>
    <m/>
    <m/>
    <n v="35.007871999999999"/>
    <n v="136.68729500000001"/>
    <s v="exact"/>
    <s v="Kawagoe"/>
    <m/>
    <m/>
    <s v="Mie"/>
    <x v="2"/>
    <s v="Eastern Asia"/>
    <s v="GEO: 44904, WRI: WRI1000636"/>
    <m/>
    <m/>
    <m/>
    <m/>
    <m/>
    <s v="1012287"/>
    <n v="1124370"/>
    <s v="L405165"/>
    <s v="G404021"/>
  </r>
  <r>
    <s v="https://www.gem.wiki/Kawagoe_thermal_power_station"/>
    <x v="81"/>
    <s v="Kawagoe thermal power station"/>
    <s v="川越火力発電所"/>
    <s v="3-2"/>
    <s v="LNG"/>
    <n v="243"/>
    <x v="0"/>
    <x v="0"/>
    <s v="not found"/>
    <m/>
    <m/>
    <m/>
    <x v="67"/>
    <m/>
    <m/>
    <m/>
    <n v="35.007871999999999"/>
    <n v="136.68729500000001"/>
    <s v="exact"/>
    <s v="Kawagoe"/>
    <m/>
    <m/>
    <s v="Mie"/>
    <x v="2"/>
    <s v="Eastern Asia"/>
    <s v="GEO: 44904, WRI: WRI1000636"/>
    <m/>
    <m/>
    <m/>
    <m/>
    <m/>
    <s v="1012287"/>
    <n v="1124371"/>
    <s v="L405165"/>
    <s v="G404022"/>
  </r>
  <r>
    <s v="https://www.gem.wiki/Kawagoe_thermal_power_station"/>
    <x v="81"/>
    <s v="Kawagoe thermal power station"/>
    <s v="川越火力発電所"/>
    <s v="3-3"/>
    <s v="LNG"/>
    <n v="243"/>
    <x v="0"/>
    <x v="0"/>
    <s v="not found"/>
    <m/>
    <m/>
    <m/>
    <x v="67"/>
    <m/>
    <m/>
    <m/>
    <n v="35.007871999999999"/>
    <n v="136.68729500000001"/>
    <s v="exact"/>
    <s v="Kawagoe"/>
    <m/>
    <m/>
    <s v="Mie"/>
    <x v="2"/>
    <s v="Eastern Asia"/>
    <s v="GEO: 44904, WRI: WRI1000636"/>
    <m/>
    <m/>
    <m/>
    <m/>
    <m/>
    <s v="1012287"/>
    <n v="1124372"/>
    <s v="L405165"/>
    <s v="G404023"/>
  </r>
  <r>
    <s v="https://www.gem.wiki/Kawagoe_thermal_power_station"/>
    <x v="81"/>
    <s v="Kawagoe thermal power station"/>
    <s v="川越火力発電所"/>
    <s v="3-4"/>
    <s v="LNG"/>
    <n v="243"/>
    <x v="0"/>
    <x v="0"/>
    <s v="not found"/>
    <m/>
    <m/>
    <m/>
    <x v="67"/>
    <m/>
    <m/>
    <m/>
    <n v="35.007871999999999"/>
    <n v="136.68729500000001"/>
    <s v="exact"/>
    <s v="Kawagoe"/>
    <m/>
    <m/>
    <s v="Mie"/>
    <x v="2"/>
    <s v="Eastern Asia"/>
    <s v="GEO: 44904, WRI: WRI1000636"/>
    <m/>
    <m/>
    <m/>
    <m/>
    <m/>
    <s v="1012287"/>
    <n v="1124373"/>
    <s v="L405165"/>
    <s v="G404024"/>
  </r>
  <r>
    <s v="https://www.gem.wiki/Kawagoe_thermal_power_station"/>
    <x v="81"/>
    <s v="Kawagoe thermal power station"/>
    <s v="川越火力発電所"/>
    <s v="3-5"/>
    <s v="LNG"/>
    <n v="243"/>
    <x v="0"/>
    <x v="0"/>
    <s v="not found"/>
    <m/>
    <m/>
    <m/>
    <x v="67"/>
    <m/>
    <m/>
    <m/>
    <n v="35.007871999999999"/>
    <n v="136.68729500000001"/>
    <s v="exact"/>
    <s v="Kawagoe"/>
    <m/>
    <m/>
    <s v="Mie"/>
    <x v="2"/>
    <s v="Eastern Asia"/>
    <s v="GEO: 44904, WRI: WRI1000636"/>
    <m/>
    <m/>
    <m/>
    <m/>
    <m/>
    <s v="1012287"/>
    <n v="1124374"/>
    <s v="L405165"/>
    <s v="G404025"/>
  </r>
  <r>
    <s v="https://www.gem.wiki/Kawagoe_thermal_power_station"/>
    <x v="81"/>
    <s v="Kawagoe thermal power station"/>
    <s v="川越火力発電所"/>
    <s v="3-6"/>
    <s v="LNG"/>
    <n v="243"/>
    <x v="0"/>
    <x v="0"/>
    <s v="not found"/>
    <m/>
    <m/>
    <m/>
    <x v="67"/>
    <m/>
    <m/>
    <m/>
    <n v="35.007871999999999"/>
    <n v="136.68729500000001"/>
    <s v="exact"/>
    <s v="Kawagoe"/>
    <m/>
    <m/>
    <s v="Mie"/>
    <x v="2"/>
    <s v="Eastern Asia"/>
    <s v="GEO: 44904, WRI: WRI1000636"/>
    <m/>
    <m/>
    <m/>
    <m/>
    <m/>
    <s v="1012287"/>
    <n v="1124375"/>
    <s v="L405165"/>
    <s v="G404026"/>
  </r>
  <r>
    <s v="https://www.gem.wiki/Kawagoe_thermal_power_station"/>
    <x v="81"/>
    <s v="Kawagoe thermal power station"/>
    <s v="川越火力発電所"/>
    <s v="3-7"/>
    <s v="LNG"/>
    <n v="243"/>
    <x v="0"/>
    <x v="0"/>
    <s v="not found"/>
    <m/>
    <m/>
    <m/>
    <x v="67"/>
    <m/>
    <m/>
    <m/>
    <n v="35.007871999999999"/>
    <n v="136.68729500000001"/>
    <s v="exact"/>
    <s v="Kawagoe"/>
    <m/>
    <m/>
    <s v="Mie"/>
    <x v="2"/>
    <s v="Eastern Asia"/>
    <s v="GEO: 44904, WRI: WRI1000636"/>
    <m/>
    <m/>
    <m/>
    <m/>
    <m/>
    <s v="1012287"/>
    <n v="1124376"/>
    <s v="L405165"/>
    <s v="G404027"/>
  </r>
  <r>
    <s v="https://www.gem.wiki/Kawagoe_thermal_power_station"/>
    <x v="81"/>
    <s v="Kawagoe thermal power station"/>
    <s v="川越火力発電所"/>
    <s v="4-1"/>
    <s v="LNG"/>
    <n v="243"/>
    <x v="0"/>
    <x v="0"/>
    <s v="not found"/>
    <m/>
    <m/>
    <m/>
    <x v="44"/>
    <m/>
    <m/>
    <m/>
    <n v="35.007871999999999"/>
    <n v="136.68729500000001"/>
    <s v="exact"/>
    <s v="Kawagoe"/>
    <m/>
    <m/>
    <s v="Mie"/>
    <x v="2"/>
    <s v="Eastern Asia"/>
    <s v="GEO: 44904, WRI: WRI1000636"/>
    <m/>
    <m/>
    <m/>
    <m/>
    <m/>
    <s v="1012287"/>
    <n v="1124377"/>
    <s v="L405165"/>
    <s v="G404028"/>
  </r>
  <r>
    <s v="https://www.gem.wiki/Kawagoe_thermal_power_station"/>
    <x v="81"/>
    <s v="Kawagoe thermal power station"/>
    <s v="川越火力発電所"/>
    <s v="4-2"/>
    <s v="LNG"/>
    <n v="243"/>
    <x v="0"/>
    <x v="0"/>
    <s v="not found"/>
    <m/>
    <m/>
    <m/>
    <x v="44"/>
    <m/>
    <m/>
    <m/>
    <n v="35.007871999999999"/>
    <n v="136.68729500000001"/>
    <s v="exact"/>
    <s v="Kawagoe"/>
    <m/>
    <m/>
    <s v="Mie"/>
    <x v="2"/>
    <s v="Eastern Asia"/>
    <s v="GEO: 44904, WRI: WRI1000636"/>
    <m/>
    <m/>
    <m/>
    <m/>
    <m/>
    <s v="1012287"/>
    <n v="1124378"/>
    <s v="L405165"/>
    <s v="G404029"/>
  </r>
  <r>
    <s v="https://www.gem.wiki/Kawagoe_thermal_power_station"/>
    <x v="81"/>
    <s v="Kawagoe thermal power station"/>
    <s v="川越火力発電所"/>
    <s v="4-3"/>
    <s v="LNG"/>
    <n v="243"/>
    <x v="0"/>
    <x v="0"/>
    <s v="not found"/>
    <m/>
    <m/>
    <m/>
    <x v="44"/>
    <m/>
    <m/>
    <m/>
    <n v="35.007871999999999"/>
    <n v="136.68729500000001"/>
    <s v="exact"/>
    <s v="Kawagoe"/>
    <m/>
    <m/>
    <s v="Mie"/>
    <x v="2"/>
    <s v="Eastern Asia"/>
    <s v="GEO: 44904, WRI: WRI1000636"/>
    <m/>
    <m/>
    <m/>
    <m/>
    <m/>
    <s v="1012287"/>
    <n v="1124379"/>
    <s v="L405165"/>
    <s v="G404030"/>
  </r>
  <r>
    <s v="https://www.gem.wiki/Kawagoe_thermal_power_station"/>
    <x v="81"/>
    <s v="Kawagoe thermal power station"/>
    <s v="川越火力発電所"/>
    <s v="4-4"/>
    <s v="LNG"/>
    <n v="243"/>
    <x v="0"/>
    <x v="0"/>
    <s v="not found"/>
    <m/>
    <m/>
    <m/>
    <x v="44"/>
    <m/>
    <m/>
    <m/>
    <n v="35.007871999999999"/>
    <n v="136.68729500000001"/>
    <s v="exact"/>
    <s v="Kawagoe"/>
    <m/>
    <m/>
    <s v="Mie"/>
    <x v="2"/>
    <s v="Eastern Asia"/>
    <s v="GEO: 44904, WRI: WRI1000636"/>
    <m/>
    <m/>
    <m/>
    <m/>
    <m/>
    <s v="1012287"/>
    <n v="1124380"/>
    <s v="L405165"/>
    <s v="G404031"/>
  </r>
  <r>
    <s v="https://www.gem.wiki/Kawagoe_thermal_power_station"/>
    <x v="81"/>
    <s v="Kawagoe thermal power station"/>
    <s v="川越火力発電所"/>
    <s v="4-5"/>
    <s v="LNG"/>
    <n v="243"/>
    <x v="0"/>
    <x v="0"/>
    <s v="not found"/>
    <m/>
    <m/>
    <m/>
    <x v="44"/>
    <m/>
    <m/>
    <m/>
    <n v="35.007871999999999"/>
    <n v="136.68729500000001"/>
    <s v="exact"/>
    <s v="Kawagoe"/>
    <m/>
    <m/>
    <s v="Mie"/>
    <x v="2"/>
    <s v="Eastern Asia"/>
    <s v="GEO: 44904, WRI: WRI1000636"/>
    <m/>
    <m/>
    <m/>
    <m/>
    <m/>
    <s v="1012287"/>
    <n v="1124381"/>
    <s v="L405165"/>
    <s v="G404032"/>
  </r>
  <r>
    <s v="https://www.gem.wiki/Kawagoe_thermal_power_station"/>
    <x v="81"/>
    <s v="Kawagoe thermal power station"/>
    <s v="川越火力発電所"/>
    <s v="4-6"/>
    <s v="LNG"/>
    <n v="243"/>
    <x v="0"/>
    <x v="0"/>
    <s v="not found"/>
    <m/>
    <m/>
    <m/>
    <x v="44"/>
    <m/>
    <m/>
    <m/>
    <n v="35.007871999999999"/>
    <n v="136.68729500000001"/>
    <s v="exact"/>
    <s v="Kawagoe"/>
    <m/>
    <m/>
    <s v="Mie"/>
    <x v="2"/>
    <s v="Eastern Asia"/>
    <s v="GEO: 44904, WRI: WRI1000636"/>
    <m/>
    <m/>
    <m/>
    <m/>
    <m/>
    <s v="1012287"/>
    <n v="1124382"/>
    <s v="L405165"/>
    <s v="G404033"/>
  </r>
  <r>
    <s v="https://www.gem.wiki/Kawagoe_thermal_power_station"/>
    <x v="81"/>
    <s v="Kawagoe thermal power station"/>
    <s v="川越火力発電所"/>
    <s v="4-7"/>
    <s v="LNG"/>
    <n v="243"/>
    <x v="0"/>
    <x v="0"/>
    <s v="not found"/>
    <m/>
    <m/>
    <m/>
    <x v="44"/>
    <m/>
    <m/>
    <m/>
    <n v="35.007871999999999"/>
    <n v="136.68729500000001"/>
    <s v="exact"/>
    <s v="Kawagoe"/>
    <m/>
    <m/>
    <s v="Mie"/>
    <x v="2"/>
    <s v="Eastern Asia"/>
    <s v="GEO: 44904, WRI: WRI1000636"/>
    <m/>
    <m/>
    <m/>
    <m/>
    <m/>
    <s v="1012287"/>
    <n v="1124383"/>
    <s v="L405165"/>
    <s v="G404034"/>
  </r>
  <r>
    <s v="https://www.gem.wiki/Kawasaki_Natural_Gas_power_station"/>
    <x v="81"/>
    <s v="Kawasaki Natural Gas power station"/>
    <s v="川崎天然ガス発電"/>
    <s v="1"/>
    <s v="NG"/>
    <n v="423.7"/>
    <x v="0"/>
    <x v="0"/>
    <s v="not found"/>
    <m/>
    <m/>
    <m/>
    <x v="47"/>
    <m/>
    <m/>
    <m/>
    <n v="35.498877"/>
    <n v="139.72518400000001"/>
    <s v="exact"/>
    <s v="Kawasaki"/>
    <m/>
    <m/>
    <s v="Kanagawa"/>
    <x v="2"/>
    <s v="Eastern Asia"/>
    <m/>
    <m/>
    <s v="KNGPG"/>
    <m/>
    <m/>
    <m/>
    <s v="1065157"/>
    <n v="1179988"/>
    <s v="L405166"/>
    <s v="G404035"/>
  </r>
  <r>
    <s v="https://www.gem.wiki/Kawasaki_Natural_Gas_power_station"/>
    <x v="81"/>
    <s v="Kawasaki Natural Gas power station"/>
    <s v="川崎天然ガス発電"/>
    <s v="2"/>
    <s v="NG"/>
    <n v="423.7"/>
    <x v="0"/>
    <x v="0"/>
    <s v="not found"/>
    <m/>
    <m/>
    <m/>
    <x v="47"/>
    <m/>
    <m/>
    <m/>
    <n v="35.498877"/>
    <n v="139.72518400000001"/>
    <s v="exact"/>
    <s v="Kawasaki"/>
    <m/>
    <m/>
    <s v="Kanagawa"/>
    <x v="2"/>
    <s v="Eastern Asia"/>
    <m/>
    <m/>
    <s v="KNGPG"/>
    <m/>
    <m/>
    <m/>
    <s v="1065157"/>
    <n v="1221071"/>
    <s v="L405166"/>
    <s v="G404036"/>
  </r>
  <r>
    <s v="https://www.gem.wiki/Kawasaki_thermal_power_station"/>
    <x v="81"/>
    <s v="Kawasaki thermal power station"/>
    <s v="川崎火力発電所"/>
    <s v="1-1"/>
    <s v="LNG"/>
    <n v="500"/>
    <x v="0"/>
    <x v="0"/>
    <s v="Y"/>
    <m/>
    <m/>
    <m/>
    <x v="9"/>
    <m/>
    <m/>
    <m/>
    <n v="35.512801000000003"/>
    <n v="139.76226600000001"/>
    <s v="exact"/>
    <s v="Kawasaki"/>
    <m/>
    <m/>
    <s v="Kanagawa"/>
    <x v="2"/>
    <s v="Eastern Asia"/>
    <s v="GEO: 3810, WRI: WRI1000631, JEPX: GB573"/>
    <m/>
    <s v="Kawasaki-2 Tepco"/>
    <s v="power"/>
    <s v="Chemicals"/>
    <s v="power"/>
    <s v="1078902"/>
    <n v="1163969"/>
    <s v="L405167"/>
    <s v="G404037"/>
  </r>
  <r>
    <s v="https://www.gem.wiki/Kawasaki_thermal_power_station"/>
    <x v="81"/>
    <s v="Kawasaki thermal power station"/>
    <s v="川崎火力発電所"/>
    <s v="1-2"/>
    <s v="LNG"/>
    <n v="500"/>
    <x v="0"/>
    <x v="0"/>
    <s v="Y"/>
    <m/>
    <m/>
    <m/>
    <x v="47"/>
    <m/>
    <m/>
    <m/>
    <n v="35.512801000000003"/>
    <n v="139.76226600000001"/>
    <s v="exact"/>
    <s v="Kawasaki"/>
    <m/>
    <m/>
    <s v="Kanagawa"/>
    <x v="2"/>
    <s v="Eastern Asia"/>
    <s v="GEO: 3810, WRI: WRI1000631, JEPX: GB573"/>
    <m/>
    <s v="Kawasaki-2 Tepco"/>
    <s v="power"/>
    <s v="Chemicals"/>
    <s v="power"/>
    <s v="1078902"/>
    <n v="1211258"/>
    <s v="L405167"/>
    <s v="G404038"/>
  </r>
  <r>
    <s v="https://www.gem.wiki/Kawasaki_thermal_power_station"/>
    <x v="81"/>
    <s v="Kawasaki thermal power station"/>
    <s v="川崎火力発電所"/>
    <s v="1-3"/>
    <s v="LNG"/>
    <n v="500"/>
    <x v="0"/>
    <x v="0"/>
    <s v="Y"/>
    <m/>
    <m/>
    <m/>
    <x v="4"/>
    <m/>
    <m/>
    <m/>
    <n v="35.512801000000003"/>
    <n v="139.76226600000001"/>
    <s v="exact"/>
    <s v="Kawasaki"/>
    <m/>
    <m/>
    <s v="Kanagawa"/>
    <x v="2"/>
    <s v="Eastern Asia"/>
    <s v="GEO: 3810, WRI: WRI1000631, JEPX: GB573"/>
    <m/>
    <s v="Kawasaki-2 Tepco"/>
    <s v="power"/>
    <s v="Chemicals"/>
    <s v="power"/>
    <s v="1078902"/>
    <n v="1211259"/>
    <s v="L405167"/>
    <s v="G404039"/>
  </r>
  <r>
    <s v="https://www.gem.wiki/Kawasaki_thermal_power_station"/>
    <x v="81"/>
    <s v="Kawasaki thermal power station"/>
    <s v="川崎火力発電所"/>
    <s v="1-4"/>
    <s v="LNG"/>
    <n v="128"/>
    <x v="0"/>
    <x v="1"/>
    <s v="not found"/>
    <m/>
    <m/>
    <m/>
    <x v="43"/>
    <m/>
    <m/>
    <m/>
    <n v="35.512801000000003"/>
    <n v="139.76226600000001"/>
    <s v="exact"/>
    <s v="Kawasaki"/>
    <m/>
    <m/>
    <s v="Kanagawa"/>
    <x v="2"/>
    <s v="Eastern Asia"/>
    <s v="GEO: 3810, WRI: WRI1000631, JEPX: GB573"/>
    <m/>
    <s v="Kawasaki-2 Tepco"/>
    <s v="power"/>
    <s v="Chemicals"/>
    <s v="power"/>
    <s v="1078902"/>
    <n v="1233810"/>
    <s v="L405167"/>
    <s v="G412683"/>
  </r>
  <r>
    <s v="https://www.gem.wiki/Kawasaki_thermal_power_station"/>
    <x v="81"/>
    <s v="Kawasaki thermal power station"/>
    <s v="川崎火力発電所"/>
    <s v="2-1"/>
    <s v="LNG"/>
    <n v="500"/>
    <x v="0"/>
    <x v="0"/>
    <s v="Y"/>
    <m/>
    <m/>
    <m/>
    <x v="22"/>
    <m/>
    <m/>
    <m/>
    <n v="35.512801000000003"/>
    <n v="139.76226600000001"/>
    <s v="exact"/>
    <s v="Kawasaki"/>
    <m/>
    <m/>
    <s v="Kanagawa"/>
    <x v="2"/>
    <s v="Eastern Asia"/>
    <s v="GEO: 3810, WRI: WRI1000631, JEPX: GB573"/>
    <m/>
    <s v="Kawasaki-2 Tepco"/>
    <s v="power"/>
    <s v="Chemicals"/>
    <s v="power"/>
    <s v="1078902"/>
    <n v="1220963"/>
    <s v="L405167"/>
    <s v="G404040"/>
  </r>
  <r>
    <s v="https://www.gem.wiki/Kawasaki_thermal_power_station"/>
    <x v="81"/>
    <s v="Kawasaki thermal power station"/>
    <s v="川崎火力発電所"/>
    <s v="2-2"/>
    <s v="LNG"/>
    <n v="710"/>
    <x v="0"/>
    <x v="0"/>
    <s v="Y"/>
    <m/>
    <m/>
    <m/>
    <x v="5"/>
    <m/>
    <m/>
    <m/>
    <n v="35.512801000000003"/>
    <n v="139.76226600000001"/>
    <s v="exact"/>
    <s v="Kawasaki"/>
    <m/>
    <m/>
    <s v="Kanagawa"/>
    <x v="2"/>
    <s v="Eastern Asia"/>
    <s v="GEO: 3810, WRI: WRI1000631, JEPX: GB573"/>
    <m/>
    <s v="Kawasaki-2 Tepco"/>
    <s v="power"/>
    <s v="Chemicals"/>
    <s v="power"/>
    <s v="1078902"/>
    <n v="1220965"/>
    <s v="L405167"/>
    <s v="G404041"/>
  </r>
  <r>
    <s v="https://www.gem.wiki/Kawasaki_thermal_power_station"/>
    <x v="81"/>
    <s v="Kawasaki thermal power station"/>
    <s v="川崎火力発電所"/>
    <s v="2-3"/>
    <s v="LNG"/>
    <n v="710"/>
    <x v="0"/>
    <x v="0"/>
    <s v="Y"/>
    <m/>
    <m/>
    <m/>
    <x v="5"/>
    <m/>
    <m/>
    <m/>
    <n v="35.512801000000003"/>
    <n v="139.76226600000001"/>
    <s v="exact"/>
    <s v="Kawasaki"/>
    <m/>
    <m/>
    <s v="Kanagawa"/>
    <x v="2"/>
    <s v="Eastern Asia"/>
    <s v="GEO: 3810, WRI: WRI1000631, JEPX: GB573"/>
    <m/>
    <s v="Kawasaki-2 Tepco"/>
    <s v="power"/>
    <s v="Chemicals"/>
    <s v="power"/>
    <s v="1078902"/>
    <n v="1220964"/>
    <s v="L405167"/>
    <s v="G404042"/>
  </r>
  <r>
    <s v="https://www.gem.wiki/Kawatetsu_Chiba_Clean_power_station"/>
    <x v="81"/>
    <s v="Kawatetsu Chiba Clean power station"/>
    <m/>
    <s v="1"/>
    <s v="LNG"/>
    <n v="398"/>
    <x v="0"/>
    <x v="0"/>
    <s v="not found"/>
    <m/>
    <m/>
    <m/>
    <x v="10"/>
    <m/>
    <m/>
    <m/>
    <n v="35.578325999999997"/>
    <n v="140.0958847"/>
    <s v="approximate"/>
    <s v="Chiba"/>
    <m/>
    <m/>
    <s v="Chiba"/>
    <x v="2"/>
    <s v="Eastern Asia"/>
    <m/>
    <m/>
    <s v="JFE East Japan Works"/>
    <m/>
    <m/>
    <m/>
    <s v="1045802"/>
    <s v="1166566, 1166567"/>
    <s v="L406381"/>
    <s v="G406295"/>
  </r>
  <r>
    <s v="https://www.gem.wiki/Kimitsu_power_station"/>
    <x v="81"/>
    <s v="Kimitsu power station"/>
    <s v="君津"/>
    <s v="3"/>
    <s v="BFG/COG"/>
    <n v="350"/>
    <x v="0"/>
    <x v="3"/>
    <s v="not found"/>
    <m/>
    <m/>
    <m/>
    <x v="65"/>
    <m/>
    <m/>
    <m/>
    <n v="35.3692848489368"/>
    <n v="139.86148980400401"/>
    <s v="exact"/>
    <s v="Kimitsu"/>
    <m/>
    <m/>
    <s v="Chiba"/>
    <x v="2"/>
    <s v="Eastern Asia"/>
    <m/>
    <m/>
    <m/>
    <m/>
    <m/>
    <m/>
    <s v="1020880"/>
    <n v="1125197"/>
    <s v="L408475"/>
    <s v="G412682"/>
  </r>
  <r>
    <s v="https://www.gem.wiki/Kimitsu_power_station"/>
    <x v="81"/>
    <s v="Kimitsu power station"/>
    <s v="君津"/>
    <s v="4"/>
    <s v="BFG/COG"/>
    <n v="350"/>
    <x v="0"/>
    <x v="3"/>
    <s v="not found"/>
    <m/>
    <m/>
    <m/>
    <x v="65"/>
    <m/>
    <m/>
    <m/>
    <n v="35.3692848489368"/>
    <n v="139.86148980400401"/>
    <s v="exact"/>
    <s v="Kimitsu"/>
    <m/>
    <m/>
    <s v="Chiba"/>
    <x v="2"/>
    <s v="Eastern Asia"/>
    <m/>
    <m/>
    <m/>
    <m/>
    <m/>
    <m/>
    <s v="1020880"/>
    <n v="1125198"/>
    <s v="L408475"/>
    <s v="G412681"/>
  </r>
  <r>
    <s v="https://www.gem.wiki/Kimitsu_power_station"/>
    <x v="81"/>
    <s v="Kimitsu power station"/>
    <s v="君津"/>
    <s v="5"/>
    <s v="BFG/COG"/>
    <n v="300"/>
    <x v="0"/>
    <x v="0"/>
    <s v="not found"/>
    <m/>
    <m/>
    <m/>
    <x v="8"/>
    <m/>
    <m/>
    <m/>
    <n v="35.3692848489368"/>
    <n v="139.86148980400401"/>
    <s v="exact"/>
    <s v="Kimitsu"/>
    <m/>
    <m/>
    <s v="Chiba"/>
    <x v="2"/>
    <s v="Eastern Asia"/>
    <m/>
    <m/>
    <m/>
    <m/>
    <m/>
    <m/>
    <s v="1020880"/>
    <n v="1182935"/>
    <s v="L408475"/>
    <s v="G412680"/>
  </r>
  <r>
    <s v="https://www.gem.wiki/Kimitsu_power_station"/>
    <x v="81"/>
    <s v="Kimitsu power station"/>
    <s v="君津"/>
    <s v="6"/>
    <s v="BFG/COG"/>
    <n v="152.9"/>
    <x v="0"/>
    <x v="0"/>
    <s v="not found"/>
    <m/>
    <m/>
    <m/>
    <x v="17"/>
    <m/>
    <m/>
    <m/>
    <n v="35.3692848489368"/>
    <n v="139.86148980400401"/>
    <s v="exact"/>
    <s v="Kimitsu"/>
    <m/>
    <m/>
    <s v="Chiba"/>
    <x v="2"/>
    <s v="Eastern Asia"/>
    <m/>
    <m/>
    <m/>
    <m/>
    <m/>
    <m/>
    <s v="1020880"/>
    <n v="1239680"/>
    <s v="L408475"/>
    <s v="G412679"/>
  </r>
  <r>
    <s v="https://www.gem.wiki/Kudamatsu_Thermal_power_plant"/>
    <x v="81"/>
    <s v="Kudamatsu Thermal power plant"/>
    <m/>
    <s v="3"/>
    <s v="HFO"/>
    <n v="700"/>
    <x v="0"/>
    <x v="3"/>
    <s v="not found"/>
    <m/>
    <m/>
    <m/>
    <x v="79"/>
    <m/>
    <m/>
    <m/>
    <n v="34.011554383564999"/>
    <n v="131.85237446410201"/>
    <s v="exact"/>
    <s v="Kudamatsu"/>
    <m/>
    <s v="Yamaguchi"/>
    <m/>
    <x v="2"/>
    <s v="Eastern Asia"/>
    <m/>
    <m/>
    <m/>
    <m/>
    <m/>
    <m/>
    <s v="1012395"/>
    <n v="1126717"/>
    <s v="L408474"/>
    <s v="G412678"/>
  </r>
  <r>
    <s v="https://www.gem.wiki/Kurashiki_Joint_power_station"/>
    <x v="81"/>
    <s v="Kurashiki Joint power station"/>
    <s v="倉敷共同発電所"/>
    <s v="1New"/>
    <s v="BFG"/>
    <n v="149"/>
    <x v="0"/>
    <x v="0"/>
    <s v="not found"/>
    <m/>
    <m/>
    <m/>
    <x v="20"/>
    <m/>
    <m/>
    <m/>
    <n v="34.490034782084699"/>
    <n v="133.71910089565199"/>
    <s v="exact"/>
    <s v="Kurashiki"/>
    <m/>
    <m/>
    <s v="Okayama"/>
    <x v="2"/>
    <s v="Eastern Asia"/>
    <m/>
    <m/>
    <m/>
    <m/>
    <m/>
    <m/>
    <s v="1022983"/>
    <n v="1133297"/>
    <s v="L408473"/>
    <s v="G412677"/>
  </r>
  <r>
    <s v="https://www.gem.wiki/Kurashiki_Joint_power_station"/>
    <x v="81"/>
    <s v="Kurashiki Joint power station"/>
    <s v="倉敷共同発電所"/>
    <s v="3"/>
    <s v="BFG"/>
    <n v="156"/>
    <x v="0"/>
    <x v="3"/>
    <s v="not found"/>
    <m/>
    <m/>
    <m/>
    <x v="65"/>
    <m/>
    <m/>
    <m/>
    <n v="34.490034782084699"/>
    <n v="133.71910089565199"/>
    <s v="exact"/>
    <s v="Kurashiki"/>
    <m/>
    <m/>
    <s v="Okayama"/>
    <x v="2"/>
    <s v="Eastern Asia"/>
    <m/>
    <m/>
    <m/>
    <m/>
    <m/>
    <m/>
    <s v="1022983"/>
    <n v="1133298"/>
    <s v="L408473"/>
    <s v="G412676"/>
  </r>
  <r>
    <s v="https://www.gem.wiki/Kurashiki_Joint_power_station"/>
    <x v="81"/>
    <s v="Kurashiki Joint power station"/>
    <s v="倉敷共同発電所"/>
    <s v="4"/>
    <s v="BFG"/>
    <n v="156"/>
    <x v="0"/>
    <x v="3"/>
    <s v="not found"/>
    <m/>
    <m/>
    <m/>
    <x v="62"/>
    <m/>
    <m/>
    <m/>
    <n v="34.490034782084699"/>
    <n v="133.71910089565199"/>
    <s v="exact"/>
    <s v="Kurashiki"/>
    <m/>
    <m/>
    <s v="Okayama"/>
    <x v="2"/>
    <s v="Eastern Asia"/>
    <m/>
    <m/>
    <m/>
    <m/>
    <m/>
    <m/>
    <s v="1022983"/>
    <n v="1133299"/>
    <s v="L408473"/>
    <s v="G412675"/>
  </r>
  <r>
    <s v="https://www.gem.wiki/Kurashiki_Joint_power_station"/>
    <x v="81"/>
    <s v="Kurashiki Joint power station"/>
    <s v="倉敷共同発電所"/>
    <s v="5"/>
    <s v="BFG"/>
    <n v="156"/>
    <x v="0"/>
    <x v="3"/>
    <s v="not found"/>
    <m/>
    <m/>
    <m/>
    <x v="5"/>
    <m/>
    <m/>
    <m/>
    <n v="34.490034782084699"/>
    <n v="133.71910089565199"/>
    <s v="exact"/>
    <s v="Kurashiki"/>
    <m/>
    <m/>
    <s v="Okayama"/>
    <x v="2"/>
    <s v="Eastern Asia"/>
    <m/>
    <m/>
    <m/>
    <m/>
    <m/>
    <m/>
    <s v="1022983"/>
    <n v="1133300"/>
    <s v="L408473"/>
    <s v="G412674"/>
  </r>
  <r>
    <s v="https://www.gem.wiki/Makiminato_Thermal_power_plant"/>
    <x v="81"/>
    <s v="Makiminato Thermal power plant"/>
    <m/>
    <s v="1"/>
    <s v="KER"/>
    <n v="163"/>
    <x v="0"/>
    <x v="1"/>
    <s v="not found"/>
    <m/>
    <m/>
    <m/>
    <x v="43"/>
    <n v="2024"/>
    <m/>
    <m/>
    <n v="26.269210095664999"/>
    <n v="127.72014359336001"/>
    <s v="exact"/>
    <s v="Urasoe"/>
    <m/>
    <s v="Okinawa"/>
    <m/>
    <x v="2"/>
    <s v="Eastern Asia"/>
    <m/>
    <m/>
    <m/>
    <m/>
    <m/>
    <m/>
    <s v="1024779"/>
    <s v="1130813, 1130812"/>
    <s v="L408476"/>
    <s v="G412672"/>
  </r>
  <r>
    <s v="https://www.gem.wiki/Makiminato_Thermal_power_plant"/>
    <x v="81"/>
    <s v="Makiminato Thermal power plant"/>
    <m/>
    <s v="9"/>
    <s v="HFO"/>
    <n v="125"/>
    <x v="0"/>
    <x v="3"/>
    <s v="not found"/>
    <m/>
    <m/>
    <m/>
    <x v="60"/>
    <m/>
    <m/>
    <m/>
    <n v="26.269210095664999"/>
    <n v="127.72014359336001"/>
    <s v="exact"/>
    <s v="Urasoe"/>
    <m/>
    <s v="Okinawa"/>
    <m/>
    <x v="2"/>
    <s v="Eastern Asia"/>
    <m/>
    <m/>
    <m/>
    <m/>
    <m/>
    <m/>
    <s v="1024779"/>
    <m/>
    <s v="L408476"/>
    <s v="G412673"/>
  </r>
  <r>
    <s v="https://www.gem.wiki/Minami_Yokohama_thermal_power_station"/>
    <x v="81"/>
    <s v="Minami Yokohama thermal power station"/>
    <s v="南横浜火力発電所"/>
    <s v="1"/>
    <s v="LNG"/>
    <n v="350"/>
    <x v="0"/>
    <x v="3"/>
    <s v="not found"/>
    <m/>
    <m/>
    <m/>
    <x v="65"/>
    <m/>
    <m/>
    <m/>
    <n v="35.404352000000003"/>
    <n v="139.63721899999999"/>
    <s v="exact"/>
    <s v="Yokohama"/>
    <m/>
    <m/>
    <s v="Kanagawa"/>
    <x v="2"/>
    <s v="Eastern Asia"/>
    <s v="GEO: 4296, WRI: WRI1000632, JEPX: GB673"/>
    <m/>
    <m/>
    <m/>
    <m/>
    <m/>
    <s v="1031683"/>
    <n v="1132876"/>
    <s v="L405168"/>
    <s v="G404051"/>
  </r>
  <r>
    <s v="https://www.gem.wiki/Minami_Yokohama_thermal_power_station"/>
    <x v="81"/>
    <s v="Minami Yokohama thermal power station"/>
    <s v="南横浜火力発電所"/>
    <s v="2"/>
    <s v="LNG"/>
    <n v="350"/>
    <x v="0"/>
    <x v="3"/>
    <s v="not found"/>
    <m/>
    <m/>
    <m/>
    <x v="65"/>
    <m/>
    <m/>
    <m/>
    <n v="35.404352000000003"/>
    <n v="139.63721899999999"/>
    <s v="exact"/>
    <s v="Yokohama"/>
    <m/>
    <m/>
    <s v="Kanagawa"/>
    <x v="2"/>
    <s v="Eastern Asia"/>
    <s v="GEO: 4296, WRI: WRI1000632, JEPX: GB673"/>
    <m/>
    <m/>
    <m/>
    <m/>
    <m/>
    <s v="1031683"/>
    <n v="1132877"/>
    <s v="L405168"/>
    <s v="G404052"/>
  </r>
  <r>
    <s v="https://www.gem.wiki/Minami_Yokohama_thermal_power_station"/>
    <x v="81"/>
    <s v="Minami Yokohama thermal power station"/>
    <s v="南横浜火力発電所"/>
    <s v="3"/>
    <s v="LNG"/>
    <n v="450"/>
    <x v="0"/>
    <x v="3"/>
    <s v="not found"/>
    <m/>
    <m/>
    <m/>
    <x v="73"/>
    <m/>
    <m/>
    <m/>
    <n v="35.404352000000003"/>
    <n v="139.63721899999999"/>
    <s v="exact"/>
    <s v="Yokohama"/>
    <m/>
    <m/>
    <s v="Kanagawa"/>
    <x v="2"/>
    <s v="Eastern Asia"/>
    <s v="GEO: 4296, WRI: WRI1000632, JEPX: GB673"/>
    <m/>
    <m/>
    <m/>
    <m/>
    <m/>
    <s v="1031683"/>
    <n v="1132878"/>
    <s v="L405168"/>
    <s v="G404053"/>
  </r>
  <r>
    <s v="https://www.gem.wiki/Mizue_Thermal_power_plant"/>
    <x v="81"/>
    <s v="Mizue Thermal power plant"/>
    <m/>
    <s v="1"/>
    <s v="OG/FO"/>
    <n v="276.45"/>
    <x v="0"/>
    <x v="0"/>
    <s v="not found"/>
    <m/>
    <m/>
    <m/>
    <x v="16"/>
    <m/>
    <m/>
    <m/>
    <n v="35.5126745122827"/>
    <n v="139.73992150794001"/>
    <s v="exact"/>
    <s v="Kawasaki"/>
    <m/>
    <m/>
    <s v="Kanagawa"/>
    <x v="2"/>
    <s v="Eastern Asia"/>
    <m/>
    <m/>
    <m/>
    <s v="power"/>
    <s v="Oil &amp; Refining"/>
    <m/>
    <s v="1031407"/>
    <s v="1124450, 1302551"/>
    <s v="L408477"/>
    <s v="G412671"/>
  </r>
  <r>
    <s v="https://www.gem.wiki/Mizushima_power_plant"/>
    <x v="81"/>
    <s v="Mizushima power plant"/>
    <s v="水島発電所"/>
    <s v="1"/>
    <s v="LNG"/>
    <n v="285"/>
    <x v="0"/>
    <x v="0"/>
    <s v="not found"/>
    <m/>
    <m/>
    <m/>
    <x v="9"/>
    <m/>
    <m/>
    <m/>
    <n v="34.507990999999997"/>
    <n v="133.74624900000001"/>
    <s v="exact"/>
    <s v="Kurashiki"/>
    <m/>
    <m/>
    <s v="Okayama"/>
    <x v="2"/>
    <s v="Eastern Asia"/>
    <m/>
    <m/>
    <m/>
    <m/>
    <m/>
    <m/>
    <s v="1012406"/>
    <s v="1199165, 1216482"/>
    <s v="L407720"/>
    <s v="G404054"/>
  </r>
  <r>
    <s v="https://www.gem.wiki/Mizushima_power_plant"/>
    <x v="81"/>
    <s v="Mizushima power plant"/>
    <s v="水島発電所"/>
    <s v="3"/>
    <s v="LNG"/>
    <n v="340"/>
    <x v="0"/>
    <x v="3"/>
    <s v="not found"/>
    <m/>
    <m/>
    <m/>
    <x v="37"/>
    <m/>
    <m/>
    <m/>
    <n v="34.507990999999997"/>
    <n v="133.74624900000001"/>
    <s v="exact"/>
    <s v="Kurashiki"/>
    <m/>
    <m/>
    <s v="Okayama"/>
    <x v="2"/>
    <s v="Eastern Asia"/>
    <m/>
    <m/>
    <m/>
    <m/>
    <m/>
    <m/>
    <s v="1012406"/>
    <n v="1133292"/>
    <s v="L407720"/>
    <s v="G404055"/>
  </r>
  <r>
    <s v="https://www.gem.wiki/Moka_Power_Plant"/>
    <x v="81"/>
    <s v="Moka power plant"/>
    <s v="真岡発電所"/>
    <s v="1"/>
    <s v="NG"/>
    <n v="624.1"/>
    <x v="0"/>
    <x v="0"/>
    <s v="not found"/>
    <m/>
    <m/>
    <m/>
    <x v="0"/>
    <m/>
    <m/>
    <m/>
    <n v="36.457239999999999"/>
    <n v="139.97404700000001"/>
    <s v="exact"/>
    <s v="Moka"/>
    <m/>
    <m/>
    <s v="Tochigi"/>
    <x v="2"/>
    <s v="Eastern Asia"/>
    <s v="JEPX: 325RY"/>
    <m/>
    <m/>
    <m/>
    <m/>
    <m/>
    <s v="1096358"/>
    <s v="1250604, 1265790"/>
    <s v="L405170"/>
    <s v="G404056"/>
  </r>
  <r>
    <s v="https://www.gem.wiki/Moka_Power_Plant"/>
    <x v="81"/>
    <s v="Moka power plant"/>
    <s v="真岡発電所"/>
    <s v="2"/>
    <s v="NG"/>
    <n v="624.1"/>
    <x v="0"/>
    <x v="0"/>
    <s v="not found"/>
    <m/>
    <m/>
    <m/>
    <x v="6"/>
    <m/>
    <m/>
    <m/>
    <n v="36.457239999999999"/>
    <n v="139.97404700000001"/>
    <s v="exact"/>
    <s v="Moka"/>
    <m/>
    <m/>
    <s v="Tochigi"/>
    <x v="2"/>
    <s v="Eastern Asia"/>
    <s v="JEPX: 325RY"/>
    <m/>
    <m/>
    <m/>
    <m/>
    <m/>
    <s v="1096358"/>
    <s v="1299065, 1299066"/>
    <s v="L405170"/>
    <s v="G404057"/>
  </r>
  <r>
    <s v="https://www.gem.wiki/NSC_Muroran_Works_power_station"/>
    <x v="81"/>
    <s v="NSC Muroran Works power station"/>
    <m/>
    <s v="1"/>
    <s v="BFG/C"/>
    <n v="100"/>
    <x v="0"/>
    <x v="5"/>
    <s v="not found"/>
    <m/>
    <m/>
    <m/>
    <x v="11"/>
    <m/>
    <m/>
    <m/>
    <n v="42.343616806070003"/>
    <n v="141.00627184604599"/>
    <s v="exact"/>
    <s v="Muroran"/>
    <m/>
    <m/>
    <s v="Hokkaido"/>
    <x v="2"/>
    <s v="Eastern Asia"/>
    <m/>
    <m/>
    <m/>
    <m/>
    <m/>
    <m/>
    <s v="1024084"/>
    <n v="1255752"/>
    <s v="L102903"/>
    <s v="G412667"/>
  </r>
  <r>
    <s v="https://www.gem.wiki/Nakasode_Clean_power_station"/>
    <x v="81"/>
    <s v="Nakasode Clean power station"/>
    <s v="中袖クリーンパワー発電所"/>
    <s v="1"/>
    <s v="NG"/>
    <n v="100"/>
    <x v="0"/>
    <x v="0"/>
    <s v="not found"/>
    <m/>
    <m/>
    <m/>
    <x v="47"/>
    <m/>
    <m/>
    <m/>
    <n v="35.454217"/>
    <n v="139.98242200000001"/>
    <s v="approximate"/>
    <s v="Sodegaura"/>
    <m/>
    <m/>
    <s v="Chiba"/>
    <x v="2"/>
    <s v="Eastern Asia"/>
    <m/>
    <m/>
    <m/>
    <m/>
    <m/>
    <m/>
    <s v="1102087"/>
    <s v="1259958, 1267697, 1267698"/>
    <s v="L405171"/>
    <s v="G404058"/>
  </r>
  <r>
    <s v="https://www.gem.wiki/Nanko_power_station"/>
    <x v="81"/>
    <s v="Nanko power station"/>
    <s v="南港発電所"/>
    <s v="1"/>
    <s v="LNG"/>
    <n v="600"/>
    <x v="0"/>
    <x v="3"/>
    <s v="not found"/>
    <m/>
    <m/>
    <m/>
    <x v="25"/>
    <m/>
    <m/>
    <m/>
    <n v="34.616112000000001"/>
    <n v="135.40455700000001"/>
    <s v="exact"/>
    <s v="Osaka"/>
    <m/>
    <m/>
    <s v="Osaka"/>
    <x v="2"/>
    <s v="Eastern Asia"/>
    <s v="GEO: 44931, WRI: WRI1000651, JEPX: 62A46"/>
    <m/>
    <s v="Nanko Power Station"/>
    <m/>
    <m/>
    <m/>
    <s v="1020436"/>
    <n v="1135186"/>
    <s v="L405172"/>
    <s v="G404059"/>
  </r>
  <r>
    <s v="https://www.gem.wiki/Nanko_power_station"/>
    <x v="81"/>
    <s v="Nanko power station"/>
    <s v="南港発電所"/>
    <s v="2"/>
    <s v="LNG"/>
    <n v="600"/>
    <x v="0"/>
    <x v="3"/>
    <s v="not found"/>
    <m/>
    <m/>
    <m/>
    <x v="29"/>
    <m/>
    <m/>
    <m/>
    <n v="34.616112000000001"/>
    <n v="135.40455700000001"/>
    <s v="exact"/>
    <s v="Osaka"/>
    <m/>
    <m/>
    <s v="Osaka"/>
    <x v="2"/>
    <s v="Eastern Asia"/>
    <s v="GEO: 44931, WRI: WRI1000651, JEPX: 62A47"/>
    <m/>
    <s v="Nanko Power Station"/>
    <m/>
    <m/>
    <m/>
    <s v="1020436"/>
    <n v="1135187"/>
    <s v="L405172"/>
    <s v="G404060"/>
  </r>
  <r>
    <s v="https://www.gem.wiki/Nanko_power_station"/>
    <x v="81"/>
    <s v="Nanko power station"/>
    <s v="南港発電所"/>
    <s v="3"/>
    <s v="LNG"/>
    <n v="600"/>
    <x v="0"/>
    <x v="3"/>
    <s v="not found"/>
    <m/>
    <m/>
    <m/>
    <x v="29"/>
    <m/>
    <m/>
    <m/>
    <n v="34.616112000000001"/>
    <n v="135.40455700000001"/>
    <s v="exact"/>
    <s v="Osaka"/>
    <m/>
    <m/>
    <s v="Osaka"/>
    <x v="2"/>
    <s v="Eastern Asia"/>
    <s v="GEO: 44931, WRI: WRI1000651, JEPX: 62A48"/>
    <m/>
    <s v="Nanko Power Station"/>
    <m/>
    <m/>
    <m/>
    <s v="1020436"/>
    <n v="1135188"/>
    <s v="L405172"/>
    <s v="G404061"/>
  </r>
  <r>
    <s v="https://www.gem.wiki/Negishi_Refinery_power_station"/>
    <x v="81"/>
    <s v="Negishi Refinery power station"/>
    <m/>
    <s v="1"/>
    <s v="OG"/>
    <n v="342"/>
    <x v="0"/>
    <x v="0"/>
    <s v="not found"/>
    <m/>
    <m/>
    <m/>
    <x v="16"/>
    <m/>
    <m/>
    <m/>
    <n v="35.4151827246748"/>
    <n v="139.63754880423801"/>
    <s v="exact"/>
    <s v="Yokohama"/>
    <m/>
    <m/>
    <s v="Kanagawa"/>
    <x v="2"/>
    <s v="Eastern Asia"/>
    <m/>
    <m/>
    <m/>
    <m/>
    <m/>
    <m/>
    <s v="1024063"/>
    <n v="1180143"/>
    <s v="L408480"/>
    <s v="G412668"/>
  </r>
  <r>
    <s v="https://www.gem.wiki/Niigata_thermal_power_station"/>
    <x v="81"/>
    <s v="Niigata thermal power station"/>
    <m/>
    <s v="5"/>
    <s v="NG"/>
    <n v="109"/>
    <x v="0"/>
    <x v="0"/>
    <s v="not found"/>
    <m/>
    <m/>
    <m/>
    <x v="17"/>
    <m/>
    <m/>
    <m/>
    <n v="37.944514327244796"/>
    <n v="139.08115425361299"/>
    <s v="exact"/>
    <s v="Higashi-ku - Niigata-shi"/>
    <m/>
    <m/>
    <s v="Niigata"/>
    <x v="2"/>
    <s v="Eastern Asia"/>
    <m/>
    <m/>
    <m/>
    <m/>
    <m/>
    <m/>
    <s v="1067019"/>
    <s v="1209941, 1250544"/>
    <s v="L407683"/>
    <s v="G410058"/>
  </r>
  <r>
    <s v="https://www.gem.wiki/Niihama_Kita_thermal_power_station"/>
    <x v="81"/>
    <s v="Niihama Kita thermal power station"/>
    <m/>
    <s v="1"/>
    <s v="LNG"/>
    <n v="150"/>
    <x v="0"/>
    <x v="1"/>
    <s v="not found"/>
    <s v="not found"/>
    <s v="not found"/>
    <m/>
    <x v="3"/>
    <m/>
    <m/>
    <m/>
    <n v="33.984979000000003"/>
    <n v="133.31424100000001"/>
    <s v="exact"/>
    <s v="Niihama"/>
    <m/>
    <m/>
    <s v="Ehime"/>
    <x v="2"/>
    <s v="Eastern Asia"/>
    <m/>
    <m/>
    <m/>
    <m/>
    <m/>
    <m/>
    <s v="1107195"/>
    <n v="1303483"/>
    <s v="L407688"/>
    <s v="G410057"/>
  </r>
  <r>
    <s v="https://www.gem.wiki/Nishi-Nagoya_thermal_power_station"/>
    <x v="81"/>
    <s v="Nishi-Nagoya thermal power station"/>
    <s v="西名古屋火力発電所"/>
    <s v="7-1"/>
    <s v="LNG"/>
    <n v="1188"/>
    <x v="0"/>
    <x v="0"/>
    <s v="not found"/>
    <m/>
    <m/>
    <m/>
    <x v="31"/>
    <m/>
    <m/>
    <m/>
    <n v="35.031903999999997"/>
    <n v="136.83196599999999"/>
    <s v="exact"/>
    <s v="Tobishima"/>
    <m/>
    <m/>
    <s v="Aichi"/>
    <x v="2"/>
    <s v="Eastern Asia"/>
    <s v="GEO: 45066, JEPX: 4B193"/>
    <m/>
    <m/>
    <m/>
    <m/>
    <m/>
    <s v="1083779"/>
    <s v="1228871, 1246712, 1246713, 1245068"/>
    <s v="L405173"/>
    <s v="G404073"/>
  </r>
  <r>
    <s v="https://www.gem.wiki/Nishi-Nagoya_thermal_power_station"/>
    <x v="81"/>
    <s v="Nishi-Nagoya thermal power station"/>
    <s v="西名古屋火力発電所"/>
    <s v="7-2"/>
    <s v="LNG"/>
    <n v="1188"/>
    <x v="0"/>
    <x v="0"/>
    <s v="not found"/>
    <m/>
    <m/>
    <m/>
    <x v="34"/>
    <m/>
    <m/>
    <m/>
    <n v="35.031903999999997"/>
    <n v="136.83196599999999"/>
    <s v="exact"/>
    <s v="Tobishima"/>
    <m/>
    <m/>
    <s v="Aichi"/>
    <x v="2"/>
    <s v="Eastern Asia"/>
    <s v="GEO: 45066, JEPX: 4B193"/>
    <m/>
    <m/>
    <m/>
    <m/>
    <m/>
    <s v="1083779"/>
    <s v="1246714, 1246717, 1246718, 1246715"/>
    <s v="L405173"/>
    <s v="G404074"/>
  </r>
  <r>
    <s v="https://www.gem.wiki/Ohgishima_power_station"/>
    <x v="81"/>
    <s v="Ohgishima power station"/>
    <s v="扇島パワー"/>
    <s v="1"/>
    <s v="LNG"/>
    <n v="407.1"/>
    <x v="0"/>
    <x v="0"/>
    <s v="not found"/>
    <m/>
    <m/>
    <m/>
    <x v="1"/>
    <m/>
    <m/>
    <m/>
    <n v="35.479098999999998"/>
    <n v="139.70223799999999"/>
    <s v="exact"/>
    <s v="Yokohama"/>
    <m/>
    <m/>
    <s v="Kanagawa"/>
    <x v="2"/>
    <s v="Eastern Asia"/>
    <m/>
    <m/>
    <m/>
    <m/>
    <m/>
    <m/>
    <s v="1057695"/>
    <n v="1185048"/>
    <s v="L405174"/>
    <s v="G404075"/>
  </r>
  <r>
    <s v="https://www.gem.wiki/Ohgishima_power_station"/>
    <x v="81"/>
    <s v="Ohgishima power station"/>
    <s v="扇島パワー"/>
    <s v="2"/>
    <s v="LNG"/>
    <n v="407.1"/>
    <x v="0"/>
    <x v="0"/>
    <s v="not found"/>
    <m/>
    <m/>
    <m/>
    <x v="1"/>
    <m/>
    <m/>
    <m/>
    <n v="35.479098999999998"/>
    <n v="139.70223799999999"/>
    <s v="exact"/>
    <s v="Yokohama"/>
    <m/>
    <m/>
    <s v="Kanagawa"/>
    <x v="2"/>
    <s v="Eastern Asia"/>
    <m/>
    <m/>
    <m/>
    <m/>
    <m/>
    <m/>
    <s v="1057695"/>
    <n v="1185049"/>
    <s v="L405174"/>
    <s v="G404076"/>
  </r>
  <r>
    <s v="https://www.gem.wiki/Ohgishima_power_station"/>
    <x v="81"/>
    <s v="Ohgishima power station"/>
    <s v="扇島パワー"/>
    <s v="3"/>
    <s v="LNG"/>
    <n v="407.1"/>
    <x v="0"/>
    <x v="0"/>
    <s v="not found"/>
    <m/>
    <m/>
    <m/>
    <x v="5"/>
    <m/>
    <m/>
    <m/>
    <n v="35.479098999999998"/>
    <n v="139.70223799999999"/>
    <s v="exact"/>
    <s v="Yokohama"/>
    <m/>
    <m/>
    <s v="Kanagawa"/>
    <x v="2"/>
    <s v="Eastern Asia"/>
    <m/>
    <m/>
    <m/>
    <m/>
    <m/>
    <m/>
    <s v="1057695"/>
    <n v="1185050"/>
    <s v="L405174"/>
    <s v="G404077"/>
  </r>
  <r>
    <s v="https://www.gem.wiki/Oita_Co-operative_power_plant"/>
    <x v="81"/>
    <s v="Oita Co-operative power plant"/>
    <m/>
    <s v="1"/>
    <s v="BFG/COG/C"/>
    <n v="255"/>
    <x v="0"/>
    <x v="3"/>
    <s v="not found"/>
    <m/>
    <m/>
    <m/>
    <x v="70"/>
    <m/>
    <m/>
    <m/>
    <n v="33.271432317013598"/>
    <n v="131.70408678835801"/>
    <s v="exact"/>
    <s v="Oita City"/>
    <m/>
    <m/>
    <s v="Kyushu"/>
    <x v="2"/>
    <s v="Eastern Asia"/>
    <m/>
    <m/>
    <m/>
    <m/>
    <m/>
    <m/>
    <s v="1024731"/>
    <n v="1137282"/>
    <s v="L408483"/>
    <s v="G412665"/>
  </r>
  <r>
    <s v="https://www.gem.wiki/Oita_Co-operative_power_plant"/>
    <x v="81"/>
    <s v="Oita Co-operative power plant"/>
    <m/>
    <s v="2"/>
    <s v="BFG/COG/FO"/>
    <n v="255"/>
    <x v="0"/>
    <x v="3"/>
    <s v="not found"/>
    <m/>
    <m/>
    <m/>
    <x v="73"/>
    <m/>
    <m/>
    <m/>
    <n v="33.271432317013598"/>
    <n v="131.70408678835801"/>
    <s v="exact"/>
    <s v="Oita City"/>
    <m/>
    <m/>
    <s v="Kyushu"/>
    <x v="2"/>
    <s v="Eastern Asia"/>
    <m/>
    <m/>
    <m/>
    <m/>
    <m/>
    <m/>
    <s v="1024731"/>
    <n v="1137283"/>
    <s v="L408483"/>
    <s v="G412664"/>
  </r>
  <r>
    <s v="https://www.gem.wiki/Oita_Co-operative_power_plant"/>
    <x v="81"/>
    <s v="Oita Co-operative power plant"/>
    <m/>
    <s v="CC1"/>
    <s v="BFG/COG"/>
    <n v="147"/>
    <x v="0"/>
    <x v="0"/>
    <s v="not found"/>
    <m/>
    <m/>
    <m/>
    <x v="13"/>
    <m/>
    <m/>
    <m/>
    <n v="33.271432317013598"/>
    <n v="131.70408678835801"/>
    <s v="exact"/>
    <s v="Oita City"/>
    <m/>
    <m/>
    <s v="Kyushu"/>
    <x v="2"/>
    <s v="Eastern Asia"/>
    <m/>
    <m/>
    <m/>
    <m/>
    <m/>
    <m/>
    <s v="1024731"/>
    <n v="1271179"/>
    <s v="L408483"/>
    <s v="G412666"/>
  </r>
  <r>
    <s v="https://www.gem.wiki/Onbetsu_power_station"/>
    <x v="81"/>
    <s v="Onbetsu power station"/>
    <m/>
    <s v="1"/>
    <s v="CR"/>
    <n v="148"/>
    <x v="0"/>
    <x v="1"/>
    <s v="not found"/>
    <m/>
    <m/>
    <m/>
    <x v="68"/>
    <m/>
    <m/>
    <m/>
    <n v="42.898341708926502"/>
    <n v="143.93896418546601"/>
    <s v="exact"/>
    <s v="Kushiro"/>
    <m/>
    <s v="Kushiro"/>
    <m/>
    <x v="2"/>
    <s v="Eastern Asia"/>
    <m/>
    <m/>
    <m/>
    <m/>
    <m/>
    <m/>
    <m/>
    <m/>
    <s v="L408482"/>
    <s v="G412663"/>
  </r>
  <r>
    <s v="https://www.gem.wiki/Owase_Mita_Thermal_power_station"/>
    <x v="81"/>
    <s v="Owase Mita Thermal power station"/>
    <m/>
    <s v="1"/>
    <s v="CR/HFO"/>
    <n v="375"/>
    <x v="7"/>
    <x v="3"/>
    <s v="not found"/>
    <m/>
    <m/>
    <m/>
    <x v="45"/>
    <n v="2018"/>
    <m/>
    <m/>
    <n v="34.077347987353903"/>
    <n v="136.19088325729399"/>
    <s v="approximate"/>
    <s v="Owase"/>
    <m/>
    <s v="Mie"/>
    <m/>
    <x v="2"/>
    <s v="Eastern Asia"/>
    <m/>
    <m/>
    <m/>
    <m/>
    <m/>
    <m/>
    <s v="1012327"/>
    <n v="1138274"/>
    <s v="L408481"/>
    <s v="G412662"/>
  </r>
  <r>
    <s v="https://www.gem.wiki/Owase_Mita_Thermal_power_station"/>
    <x v="81"/>
    <s v="Owase Mita Thermal power station"/>
    <m/>
    <s v="2"/>
    <s v="CR/HFO"/>
    <n v="375"/>
    <x v="7"/>
    <x v="3"/>
    <s v="not found"/>
    <m/>
    <m/>
    <m/>
    <x v="45"/>
    <n v="2004"/>
    <m/>
    <m/>
    <n v="34.077347987353903"/>
    <n v="136.19088325729399"/>
    <s v="approximate"/>
    <s v="Owase"/>
    <m/>
    <s v="Mie"/>
    <m/>
    <x v="2"/>
    <s v="Eastern Asia"/>
    <m/>
    <m/>
    <m/>
    <m/>
    <m/>
    <m/>
    <s v="1012327"/>
    <n v="1138275"/>
    <s v="L408481"/>
    <s v="G412661"/>
  </r>
  <r>
    <s v="https://www.gem.wiki/Owase_Mita_Thermal_power_station"/>
    <x v="81"/>
    <s v="Owase Mita Thermal power station"/>
    <m/>
    <s v="3"/>
    <s v="CR/HFO"/>
    <n v="500"/>
    <x v="7"/>
    <x v="3"/>
    <s v="not found"/>
    <m/>
    <m/>
    <m/>
    <x v="45"/>
    <n v="2018"/>
    <m/>
    <m/>
    <n v="34.077347987353903"/>
    <n v="136.19088325729399"/>
    <s v="approximate"/>
    <s v="Owase"/>
    <m/>
    <s v="Mie"/>
    <m/>
    <x v="2"/>
    <s v="Eastern Asia"/>
    <m/>
    <m/>
    <m/>
    <m/>
    <m/>
    <m/>
    <s v="1012327"/>
    <n v="1138276"/>
    <s v="L408481"/>
    <s v="G412660"/>
  </r>
  <r>
    <s v="https://www.gem.wiki/Rinkai_power_station"/>
    <x v="81"/>
    <s v="Rinkai power station"/>
    <m/>
    <s v="1"/>
    <s v="D"/>
    <n v="106"/>
    <x v="0"/>
    <x v="1"/>
    <s v="Y"/>
    <m/>
    <m/>
    <m/>
    <x v="16"/>
    <m/>
    <m/>
    <m/>
    <n v="36.505275029905498"/>
    <n v="140.622167940597"/>
    <s v="exact"/>
    <s v="Hitachi"/>
    <m/>
    <s v="Ibaraki"/>
    <m/>
    <x v="2"/>
    <s v="Eastern Asia"/>
    <m/>
    <m/>
    <m/>
    <m/>
    <m/>
    <m/>
    <s v="1052283"/>
    <s v="1177417, 1177418"/>
    <s v="L408484"/>
    <s v="G412659"/>
  </r>
  <r>
    <s v="https://www.gem.wiki/Rinkai_power_station"/>
    <x v="81"/>
    <s v="Rinkai power station"/>
    <m/>
    <s v="2"/>
    <s v="D"/>
    <n v="38"/>
    <x v="0"/>
    <x v="1"/>
    <s v="Y"/>
    <m/>
    <m/>
    <m/>
    <x v="4"/>
    <m/>
    <m/>
    <m/>
    <n v="36.505275029905498"/>
    <n v="140.622167940597"/>
    <s v="exact"/>
    <s v="Hitachi"/>
    <m/>
    <s v="Ibaraki"/>
    <m/>
    <x v="2"/>
    <s v="Eastern Asia"/>
    <m/>
    <m/>
    <m/>
    <m/>
    <m/>
    <m/>
    <s v="1052283"/>
    <n v="1202168"/>
    <s v="L408484"/>
    <s v="G412658"/>
  </r>
  <r>
    <s v="https://www.gem.wiki/Rinkai_power_station"/>
    <x v="81"/>
    <s v="Rinkai power station"/>
    <m/>
    <s v="3"/>
    <s v="D"/>
    <n v="38"/>
    <x v="0"/>
    <x v="1"/>
    <s v="Y"/>
    <m/>
    <m/>
    <m/>
    <x v="4"/>
    <m/>
    <m/>
    <m/>
    <n v="36.505275029905498"/>
    <n v="140.622167940597"/>
    <s v="exact"/>
    <s v="Hitachi"/>
    <m/>
    <s v="Ibaraki"/>
    <m/>
    <x v="2"/>
    <s v="Eastern Asia"/>
    <m/>
    <m/>
    <m/>
    <m/>
    <m/>
    <m/>
    <s v="1052283"/>
    <s v="1202169, 1202170"/>
    <s v="L408484"/>
    <s v="G412657"/>
  </r>
  <r>
    <s v="https://www.gem.wiki/Sakai_Port_power_station"/>
    <x v="81"/>
    <s v="Sakai Port power station"/>
    <s v="堺港発電所"/>
    <s v="1"/>
    <s v="LNG"/>
    <n v="400"/>
    <x v="0"/>
    <x v="0"/>
    <s v="not found"/>
    <m/>
    <m/>
    <m/>
    <x v="9"/>
    <m/>
    <m/>
    <m/>
    <n v="34.570278999999999"/>
    <n v="135.441867"/>
    <s v="exact"/>
    <s v="Osaka"/>
    <m/>
    <m/>
    <s v="Osaka"/>
    <x v="2"/>
    <s v="Eastern Asia"/>
    <s v="GEO: 44930, WRI: WRI1000649, JEPX: 62A41"/>
    <m/>
    <s v="Sakaiko"/>
    <m/>
    <m/>
    <m/>
    <s v="1077566"/>
    <n v="1218578"/>
    <s v="L405175"/>
    <s v="G404095"/>
  </r>
  <r>
    <s v="https://www.gem.wiki/Sakai_Port_power_station"/>
    <x v="81"/>
    <s v="Sakai Port power station"/>
    <s v="堺港発電所"/>
    <s v="2"/>
    <s v="LNG"/>
    <n v="400"/>
    <x v="0"/>
    <x v="0"/>
    <s v="not found"/>
    <m/>
    <m/>
    <m/>
    <x v="9"/>
    <m/>
    <m/>
    <m/>
    <n v="34.570278999999999"/>
    <n v="135.441867"/>
    <s v="exact"/>
    <s v="Osaka"/>
    <m/>
    <m/>
    <s v="Osaka"/>
    <x v="2"/>
    <s v="Eastern Asia"/>
    <s v="GEO: 44930, WRI: WRI1000649, JEPX: 62A42"/>
    <m/>
    <s v="Sakaiko"/>
    <m/>
    <m/>
    <m/>
    <s v="1077566"/>
    <n v="1218579"/>
    <s v="L405175"/>
    <s v="G404096"/>
  </r>
  <r>
    <s v="https://www.gem.wiki/Sakai_Port_power_station"/>
    <x v="81"/>
    <s v="Sakai Port power station"/>
    <s v="堺港発電所"/>
    <s v="3"/>
    <s v="LNG"/>
    <n v="400"/>
    <x v="0"/>
    <x v="0"/>
    <s v="not found"/>
    <m/>
    <m/>
    <m/>
    <x v="9"/>
    <m/>
    <m/>
    <m/>
    <n v="34.570278999999999"/>
    <n v="135.441867"/>
    <s v="exact"/>
    <s v="Osaka"/>
    <m/>
    <m/>
    <s v="Osaka"/>
    <x v="2"/>
    <s v="Eastern Asia"/>
    <s v="GEO: 44930, WRI: WRI1000649, JEPX: 62A43"/>
    <m/>
    <s v="Sakaiko"/>
    <m/>
    <m/>
    <m/>
    <s v="1077566"/>
    <n v="1218580"/>
    <s v="L405175"/>
    <s v="G404097"/>
  </r>
  <r>
    <s v="https://www.gem.wiki/Sakai_Port_power_station"/>
    <x v="81"/>
    <s v="Sakai Port power station"/>
    <s v="堺港発電所"/>
    <s v="4"/>
    <s v="LNG"/>
    <n v="400"/>
    <x v="0"/>
    <x v="0"/>
    <s v="not found"/>
    <m/>
    <m/>
    <m/>
    <x v="1"/>
    <m/>
    <m/>
    <m/>
    <n v="34.570278999999999"/>
    <n v="135.441867"/>
    <s v="exact"/>
    <s v="Osaka"/>
    <m/>
    <m/>
    <s v="Osaka"/>
    <x v="2"/>
    <s v="Eastern Asia"/>
    <s v="GEO: 44930, WRI: WRI1000649, JEPX: 62A44"/>
    <m/>
    <s v="Sakaiko"/>
    <m/>
    <m/>
    <m/>
    <s v="1077566"/>
    <n v="1218581"/>
    <s v="L405175"/>
    <s v="G404098"/>
  </r>
  <r>
    <s v="https://www.gem.wiki/Sakai_Port_power_station"/>
    <x v="81"/>
    <s v="Sakai Port power station"/>
    <s v="堺港発電所"/>
    <s v="5"/>
    <s v="LNG"/>
    <n v="400"/>
    <x v="0"/>
    <x v="0"/>
    <s v="not found"/>
    <m/>
    <m/>
    <m/>
    <x v="1"/>
    <m/>
    <m/>
    <m/>
    <n v="34.570278999999999"/>
    <n v="135.441867"/>
    <s v="exact"/>
    <s v="Osaka"/>
    <m/>
    <m/>
    <s v="Osaka"/>
    <x v="2"/>
    <s v="Eastern Asia"/>
    <s v="GEO: 44930, WRI: WRI1000649, JEPX: 62A45"/>
    <m/>
    <s v="Sakaiko"/>
    <m/>
    <m/>
    <m/>
    <s v="1077566"/>
    <n v="1218582"/>
    <s v="L405175"/>
    <s v="G404099"/>
  </r>
  <r>
    <s v="https://www.gem.wiki/Sakaide_power_station"/>
    <x v="81"/>
    <s v="Sakaide power station"/>
    <s v="坂出発電所"/>
    <s v="1"/>
    <s v="LNG"/>
    <n v="296"/>
    <x v="0"/>
    <x v="0"/>
    <s v="not found"/>
    <m/>
    <m/>
    <m/>
    <x v="1"/>
    <m/>
    <m/>
    <m/>
    <n v="34.342868000000003"/>
    <n v="133.84293700000001"/>
    <s v="exact"/>
    <s v="Sakaide"/>
    <m/>
    <m/>
    <s v="Kagawa"/>
    <x v="2"/>
    <s v="Eastern Asia"/>
    <m/>
    <m/>
    <m/>
    <m/>
    <m/>
    <m/>
    <s v="1028680"/>
    <n v="1200960"/>
    <s v="L405176"/>
    <s v="G404092"/>
  </r>
  <r>
    <s v="https://www.gem.wiki/Sakaide_power_station"/>
    <x v="81"/>
    <s v="Sakaide power station"/>
    <s v="坂出発電所"/>
    <s v="2"/>
    <s v="LNG"/>
    <n v="289"/>
    <x v="0"/>
    <x v="0"/>
    <s v="not found"/>
    <m/>
    <m/>
    <m/>
    <x v="5"/>
    <m/>
    <m/>
    <m/>
    <n v="34.342868000000003"/>
    <n v="133.84293700000001"/>
    <s v="exact"/>
    <s v="Sakaide"/>
    <m/>
    <m/>
    <s v="Kagawa"/>
    <x v="2"/>
    <s v="Eastern Asia"/>
    <m/>
    <m/>
    <m/>
    <m/>
    <m/>
    <m/>
    <s v="1028680"/>
    <n v="1223471"/>
    <s v="L405176"/>
    <s v="G404093"/>
  </r>
  <r>
    <s v="https://www.gem.wiki/Sakaide_power_station"/>
    <x v="81"/>
    <s v="Sakaide power station"/>
    <s v="坂出発電所"/>
    <s v="3"/>
    <s v="HFO"/>
    <n v="450"/>
    <x v="0"/>
    <x v="3"/>
    <s v="not found"/>
    <m/>
    <m/>
    <m/>
    <x v="65"/>
    <m/>
    <m/>
    <m/>
    <n v="34.342868000000003"/>
    <n v="133.84293700000001"/>
    <s v="exact"/>
    <s v="Sakaide"/>
    <m/>
    <m/>
    <s v="Kagawa"/>
    <x v="2"/>
    <s v="Eastern Asia"/>
    <m/>
    <m/>
    <m/>
    <m/>
    <m/>
    <m/>
    <s v="1028680"/>
    <n v="1144915"/>
    <s v="L405176"/>
    <s v="G412656"/>
  </r>
  <r>
    <s v="https://www.gem.wiki/Sakaide_power_station"/>
    <x v="81"/>
    <s v="Sakaide power station"/>
    <s v="坂出発電所"/>
    <s v="4"/>
    <s v="LNG/COG"/>
    <n v="350"/>
    <x v="0"/>
    <x v="3"/>
    <s v="not found"/>
    <m/>
    <m/>
    <m/>
    <x v="1"/>
    <m/>
    <m/>
    <m/>
    <n v="34.342868000000003"/>
    <n v="133.84293700000001"/>
    <s v="exact"/>
    <s v="Sakaide"/>
    <m/>
    <m/>
    <s v="Kagawa"/>
    <x v="2"/>
    <s v="Eastern Asia"/>
    <m/>
    <m/>
    <m/>
    <m/>
    <m/>
    <m/>
    <s v="1028680"/>
    <n v="1144916"/>
    <s v="L405176"/>
    <s v="G404094"/>
  </r>
  <r>
    <s v="https://www.gem.wiki/Senboku_Natural_Gas_power_plant"/>
    <x v="81"/>
    <s v="Senboku Natural Gas power plant"/>
    <s v="泉北天然"/>
    <s v="1"/>
    <s v="LNG"/>
    <n v="277"/>
    <x v="0"/>
    <x v="0"/>
    <s v="not found"/>
    <m/>
    <m/>
    <m/>
    <x v="9"/>
    <m/>
    <m/>
    <m/>
    <n v="34.541746000000003"/>
    <n v="135.40294399999999"/>
    <s v="exact"/>
    <s v="Takaishi"/>
    <m/>
    <m/>
    <s v="Osaka"/>
    <x v="2"/>
    <s v="Eastern Asia"/>
    <s v="GEO: 46522, JEPX: 62F60"/>
    <m/>
    <m/>
    <m/>
    <m/>
    <m/>
    <s v="1064844"/>
    <n v="1180141"/>
    <s v="L405177"/>
    <s v="G404100"/>
  </r>
  <r>
    <s v="https://www.gem.wiki/Senboku_Natural_Gas_power_plant"/>
    <x v="81"/>
    <s v="Senboku Natural Gas power plant"/>
    <s v="泉北天然"/>
    <s v="2"/>
    <s v="LNG"/>
    <n v="277"/>
    <x v="0"/>
    <x v="0"/>
    <s v="not found"/>
    <m/>
    <m/>
    <m/>
    <x v="9"/>
    <m/>
    <m/>
    <m/>
    <n v="34.541746000000003"/>
    <n v="135.40294399999999"/>
    <s v="exact"/>
    <s v="Takaishi"/>
    <m/>
    <m/>
    <s v="Osaka"/>
    <x v="2"/>
    <s v="Eastern Asia"/>
    <s v="GEO: 46522, JEPX: 62F60"/>
    <m/>
    <m/>
    <m/>
    <m/>
    <m/>
    <s v="1064844"/>
    <n v="1191586"/>
    <s v="L405177"/>
    <s v="G404101"/>
  </r>
  <r>
    <s v="https://www.gem.wiki/Senboku_Natural_Gas_power_plant"/>
    <x v="81"/>
    <s v="Senboku Natural Gas power plant"/>
    <s v="泉北天然"/>
    <s v="3"/>
    <s v="LNG"/>
    <n v="277.5"/>
    <x v="0"/>
    <x v="0"/>
    <s v="not found"/>
    <m/>
    <m/>
    <m/>
    <x v="9"/>
    <m/>
    <m/>
    <m/>
    <n v="34.541746000000003"/>
    <n v="135.40294399999999"/>
    <s v="exact"/>
    <s v="Takaishi"/>
    <m/>
    <m/>
    <s v="Osaka"/>
    <x v="2"/>
    <s v="Eastern Asia"/>
    <s v="GEO: 46522, JEPX: 62F61"/>
    <m/>
    <m/>
    <m/>
    <m/>
    <m/>
    <s v="1064844"/>
    <n v="1191587"/>
    <s v="L405177"/>
    <s v="G404102"/>
  </r>
  <r>
    <s v="https://www.gem.wiki/Senboku_Natural_Gas_power_plant"/>
    <x v="81"/>
    <s v="Senboku Natural Gas power plant"/>
    <s v="泉北天然"/>
    <s v="4"/>
    <s v="LNG"/>
    <n v="277.5"/>
    <x v="0"/>
    <x v="0"/>
    <s v="not found"/>
    <m/>
    <m/>
    <m/>
    <x v="9"/>
    <m/>
    <m/>
    <m/>
    <n v="34.541746000000003"/>
    <n v="135.40294399999999"/>
    <s v="exact"/>
    <s v="Takaishi"/>
    <m/>
    <m/>
    <s v="Osaka"/>
    <x v="2"/>
    <s v="Eastern Asia"/>
    <s v="GEO: 46522, JEPX: 62F61"/>
    <m/>
    <m/>
    <m/>
    <m/>
    <m/>
    <s v="1064844"/>
    <n v="1191588"/>
    <s v="L405177"/>
    <s v="G404103"/>
  </r>
  <r>
    <s v="https://www.gem.wiki/Sendai_power_station"/>
    <x v="81"/>
    <s v="Sendai power station"/>
    <m/>
    <s v="1"/>
    <s v="HFO/CR"/>
    <n v="500"/>
    <x v="0"/>
    <x v="3"/>
    <s v="not found"/>
    <m/>
    <m/>
    <m/>
    <x v="35"/>
    <m/>
    <m/>
    <m/>
    <n v="31.857426836264501"/>
    <n v="130.20081334709599"/>
    <s v="exact"/>
    <s v="Kagoshima"/>
    <m/>
    <m/>
    <m/>
    <x v="2"/>
    <s v="Eastern Asia"/>
    <m/>
    <m/>
    <m/>
    <m/>
    <m/>
    <m/>
    <s v="1021667"/>
    <n v="1146774"/>
    <s v="L408485"/>
    <s v="G412655"/>
  </r>
  <r>
    <s v="https://www.gem.wiki/Sendai_power_station"/>
    <x v="81"/>
    <s v="Sendai power station"/>
    <m/>
    <s v="2"/>
    <s v="HFO/CR"/>
    <n v="500"/>
    <x v="0"/>
    <x v="3"/>
    <s v="not found"/>
    <m/>
    <m/>
    <m/>
    <x v="35"/>
    <m/>
    <m/>
    <m/>
    <n v="31.857426836264501"/>
    <n v="130.20081334709599"/>
    <s v="exact"/>
    <s v="Kagoshima"/>
    <m/>
    <m/>
    <m/>
    <x v="2"/>
    <s v="Eastern Asia"/>
    <m/>
    <m/>
    <m/>
    <m/>
    <m/>
    <m/>
    <s v="1021667"/>
    <n v="1146775"/>
    <s v="L408485"/>
    <s v="G412654"/>
  </r>
  <r>
    <s v="https://www.gem.wiki/Sendai_thermal_power_station"/>
    <x v="81"/>
    <s v="Sendai thermal power station"/>
    <s v="仙台火力発電所"/>
    <s v="4"/>
    <s v="NG"/>
    <n v="468"/>
    <x v="0"/>
    <x v="0"/>
    <s v="not found"/>
    <m/>
    <m/>
    <m/>
    <x v="1"/>
    <m/>
    <m/>
    <m/>
    <n v="38.317165000000003"/>
    <n v="141.07348200000001"/>
    <s v="exact"/>
    <s v="Shichigahama"/>
    <m/>
    <m/>
    <s v="Miyagi"/>
    <x v="2"/>
    <s v="Eastern Asia"/>
    <s v="JEPX: 2K218"/>
    <m/>
    <m/>
    <m/>
    <m/>
    <m/>
    <s v="1031522"/>
    <n v="1198862"/>
    <s v="L405178"/>
    <s v="G404104"/>
  </r>
  <r>
    <s v="https://www.gem.wiki/Shin_Goi_power_station"/>
    <x v="81"/>
    <s v="Shin Goi power station"/>
    <s v="新五井火力発電所"/>
    <s v="CC 1"/>
    <s v="LNG"/>
    <n v="780"/>
    <x v="1"/>
    <x v="0"/>
    <s v="not found"/>
    <s v="not found"/>
    <s v="not found"/>
    <m/>
    <x v="52"/>
    <m/>
    <m/>
    <m/>
    <n v="35.546922000000002"/>
    <n v="140.072506"/>
    <s v="exact"/>
    <s v="Ichihara"/>
    <m/>
    <m/>
    <s v="Chiba"/>
    <x v="2"/>
    <s v="Eastern Asia"/>
    <m/>
    <m/>
    <s v="Goi Thermal Power Station Replacement Plan"/>
    <m/>
    <m/>
    <m/>
    <s v="1131697"/>
    <n v="1223520"/>
    <s v="L405179"/>
    <s v="G403975"/>
  </r>
  <r>
    <s v="https://www.gem.wiki/Shin_Goi_power_station"/>
    <x v="81"/>
    <s v="Shin Goi power station"/>
    <s v="新五井火力発電所"/>
    <s v="CC 2"/>
    <s v="LNG"/>
    <n v="780"/>
    <x v="1"/>
    <x v="0"/>
    <s v="not found"/>
    <s v="not found"/>
    <s v="not found"/>
    <m/>
    <x v="52"/>
    <m/>
    <m/>
    <m/>
    <n v="35.546922000000002"/>
    <n v="140.072506"/>
    <s v="exact"/>
    <s v="Ichihara"/>
    <m/>
    <m/>
    <s v="Chiba"/>
    <x v="2"/>
    <s v="Eastern Asia"/>
    <m/>
    <m/>
    <s v="Goi Thermal Power Station Replacement Plan"/>
    <m/>
    <m/>
    <m/>
    <s v="1131697"/>
    <n v="1223521"/>
    <s v="L405179"/>
    <s v="G403976"/>
  </r>
  <r>
    <s v="https://www.gem.wiki/Shin_Goi_power_station"/>
    <x v="81"/>
    <s v="Shin Goi power station"/>
    <s v="新五井火力発電所"/>
    <s v="CC 3"/>
    <s v="LNG"/>
    <n v="780"/>
    <x v="1"/>
    <x v="0"/>
    <s v="not found"/>
    <s v="not found"/>
    <s v="not found"/>
    <m/>
    <x v="52"/>
    <m/>
    <m/>
    <m/>
    <n v="35.546922000000002"/>
    <n v="140.072506"/>
    <s v="exact"/>
    <s v="Ichihara"/>
    <m/>
    <m/>
    <s v="Chiba"/>
    <x v="2"/>
    <s v="Eastern Asia"/>
    <m/>
    <m/>
    <s v="Goi Thermal Power Station Replacement Plan"/>
    <m/>
    <m/>
    <m/>
    <s v="1131697"/>
    <n v="1223522"/>
    <s v="L405179"/>
    <s v="G403977"/>
  </r>
  <r>
    <s v="https://www.gem.wiki/Shin_Kokura_thermal_power_station"/>
    <x v="81"/>
    <s v="Shin Kokura thermal power station"/>
    <s v="新小倉発電所"/>
    <s v="3"/>
    <s v="LNG"/>
    <n v="600"/>
    <x v="0"/>
    <x v="3"/>
    <s v="not found"/>
    <m/>
    <m/>
    <m/>
    <x v="68"/>
    <m/>
    <m/>
    <m/>
    <n v="33.906635999999999"/>
    <n v="130.859892"/>
    <s v="exact"/>
    <s v="Kitakyushu"/>
    <m/>
    <m/>
    <s v="Fukuoka"/>
    <x v="2"/>
    <s v="Eastern Asia"/>
    <s v="WRI: WRI1000665"/>
    <m/>
    <m/>
    <m/>
    <m/>
    <m/>
    <s v="1021679"/>
    <n v="1147699"/>
    <s v="L405180"/>
    <s v="G404048"/>
  </r>
  <r>
    <s v="https://www.gem.wiki/Shin_Kokura_thermal_power_station"/>
    <x v="81"/>
    <s v="Shin Kokura thermal power station"/>
    <s v="新小倉発電所"/>
    <s v="4"/>
    <s v="LNG"/>
    <n v="600"/>
    <x v="6"/>
    <x v="3"/>
    <s v="not found"/>
    <m/>
    <m/>
    <m/>
    <x v="76"/>
    <n v="2022"/>
    <m/>
    <m/>
    <n v="33.906635999999999"/>
    <n v="130.859892"/>
    <s v="exact"/>
    <s v="Kitakyushu"/>
    <m/>
    <m/>
    <s v="Fukuoka"/>
    <x v="2"/>
    <s v="Eastern Asia"/>
    <s v="WRI: WRI1000665"/>
    <m/>
    <m/>
    <m/>
    <m/>
    <m/>
    <s v="1021679"/>
    <n v="1147700"/>
    <s v="L405180"/>
    <s v="G404049"/>
  </r>
  <r>
    <s v="https://www.gem.wiki/Shin_Kokura_thermal_power_station"/>
    <x v="81"/>
    <s v="Shin Kokura thermal power station"/>
    <s v="新小倉発電所"/>
    <s v="5"/>
    <s v="LNG"/>
    <n v="600"/>
    <x v="0"/>
    <x v="3"/>
    <s v="not found"/>
    <m/>
    <m/>
    <m/>
    <x v="27"/>
    <m/>
    <m/>
    <m/>
    <n v="33.906635999999999"/>
    <n v="130.859892"/>
    <s v="exact"/>
    <s v="Kitakyushu"/>
    <m/>
    <m/>
    <s v="Fukuoka"/>
    <x v="2"/>
    <s v="Eastern Asia"/>
    <s v="WRI: WRI1000665"/>
    <m/>
    <m/>
    <m/>
    <m/>
    <m/>
    <s v="1021679"/>
    <n v="1147701"/>
    <s v="L405180"/>
    <s v="G404050"/>
  </r>
  <r>
    <s v="https://www.gem.wiki/Shin_Nakasode_power_station"/>
    <x v="81"/>
    <s v="Shin Nakasode power station"/>
    <s v="新中袖発電所"/>
    <s v="1"/>
    <s v="LNG"/>
    <n v="112.4"/>
    <x v="0"/>
    <x v="0"/>
    <s v="not found"/>
    <m/>
    <m/>
    <m/>
    <x v="2"/>
    <m/>
    <m/>
    <m/>
    <n v="35.454304999999998"/>
    <n v="139.981988"/>
    <s v="exact"/>
    <s v="Sodegaura"/>
    <m/>
    <m/>
    <s v="Chiba"/>
    <x v="2"/>
    <s v="Eastern Asia"/>
    <s v="JEPX: 6467"/>
    <m/>
    <s v="Nakasode Gas Thermal Power Plant"/>
    <m/>
    <m/>
    <m/>
    <s v="1107159"/>
    <s v="1259959, 1259960"/>
    <s v="L405181"/>
    <s v="G404062"/>
  </r>
  <r>
    <s v="https://www.gem.wiki/Shin_Oita_power_station"/>
    <x v="81"/>
    <s v="Shin Oita power station"/>
    <s v="新大分発電所"/>
    <s v="1-1"/>
    <s v="LNG"/>
    <n v="120"/>
    <x v="0"/>
    <x v="0"/>
    <s v="not found"/>
    <m/>
    <m/>
    <m/>
    <x v="29"/>
    <m/>
    <m/>
    <m/>
    <n v="33.262749999999997"/>
    <n v="131.70774599999999"/>
    <s v="approximate"/>
    <s v="Ōita"/>
    <m/>
    <m/>
    <s v="Ōita"/>
    <x v="2"/>
    <s v="Eastern Asia"/>
    <s v="GEO: 44948, WRI: WRI1000664"/>
    <m/>
    <s v="New Oita"/>
    <m/>
    <m/>
    <m/>
    <s v="1021682"/>
    <n v="1255757"/>
    <s v="L405182"/>
    <s v="G404078"/>
  </r>
  <r>
    <s v="https://www.gem.wiki/Shin_Oita_power_station"/>
    <x v="81"/>
    <s v="Shin Oita power station"/>
    <s v="新大分発電所"/>
    <s v="1-2"/>
    <s v="LNG"/>
    <n v="120"/>
    <x v="0"/>
    <x v="0"/>
    <s v="not found"/>
    <m/>
    <m/>
    <m/>
    <x v="29"/>
    <m/>
    <m/>
    <m/>
    <n v="33.262749999999997"/>
    <n v="131.70774599999999"/>
    <s v="approximate"/>
    <s v="Ōita"/>
    <m/>
    <m/>
    <s v="Ōita"/>
    <x v="2"/>
    <s v="Eastern Asia"/>
    <s v="GEO: 44948, WRI: WRI1000664"/>
    <m/>
    <s v="New Oita"/>
    <m/>
    <m/>
    <m/>
    <s v="1021682"/>
    <n v="1147767"/>
    <s v="L405182"/>
    <s v="G404079"/>
  </r>
  <r>
    <s v="https://www.gem.wiki/Shin_Oita_power_station"/>
    <x v="81"/>
    <s v="Shin Oita power station"/>
    <s v="新大分発電所"/>
    <s v="1-3"/>
    <s v="LNG"/>
    <n v="120"/>
    <x v="0"/>
    <x v="0"/>
    <s v="not found"/>
    <m/>
    <m/>
    <m/>
    <x v="29"/>
    <m/>
    <m/>
    <m/>
    <n v="33.262749999999997"/>
    <n v="131.70774599999999"/>
    <s v="approximate"/>
    <s v="Ōita"/>
    <m/>
    <m/>
    <s v="Ōita"/>
    <x v="2"/>
    <s v="Eastern Asia"/>
    <s v="GEO: 44948, WRI: WRI1000664"/>
    <m/>
    <s v="New Oita"/>
    <m/>
    <m/>
    <m/>
    <s v="1021682"/>
    <n v="1147768"/>
    <s v="L405182"/>
    <s v="G404080"/>
  </r>
  <r>
    <s v="https://www.gem.wiki/Shin_Oita_power_station"/>
    <x v="81"/>
    <s v="Shin Oita power station"/>
    <s v="新大分発電所"/>
    <s v="1-4"/>
    <s v="LNG"/>
    <n v="120"/>
    <x v="0"/>
    <x v="0"/>
    <s v="not found"/>
    <m/>
    <m/>
    <m/>
    <x v="1"/>
    <m/>
    <m/>
    <m/>
    <n v="33.262749999999997"/>
    <n v="131.70774599999999"/>
    <s v="approximate"/>
    <s v="Ōita"/>
    <m/>
    <m/>
    <s v="Ōita"/>
    <x v="2"/>
    <s v="Eastern Asia"/>
    <s v="GEO: 44948, WRI: WRI1000664"/>
    <m/>
    <s v="New Oita"/>
    <m/>
    <m/>
    <m/>
    <s v="1021682"/>
    <n v="1147769"/>
    <s v="L405182"/>
    <s v="G404081"/>
  </r>
  <r>
    <s v="https://www.gem.wiki/Shin_Oita_power_station"/>
    <x v="81"/>
    <s v="Shin Oita power station"/>
    <s v="新大分発電所"/>
    <s v="1-5"/>
    <s v="LNG"/>
    <n v="120"/>
    <x v="0"/>
    <x v="0"/>
    <s v="not found"/>
    <m/>
    <m/>
    <m/>
    <x v="29"/>
    <m/>
    <m/>
    <m/>
    <n v="33.262749999999997"/>
    <n v="131.70774599999999"/>
    <s v="approximate"/>
    <s v="Ōita"/>
    <m/>
    <m/>
    <s v="Ōita"/>
    <x v="2"/>
    <s v="Eastern Asia"/>
    <s v="GEO: 44948, WRI: WRI1000664"/>
    <m/>
    <s v="New Oita"/>
    <m/>
    <m/>
    <m/>
    <s v="1021682"/>
    <n v="1147770"/>
    <s v="L405182"/>
    <s v="G404082"/>
  </r>
  <r>
    <s v="https://www.gem.wiki/Shin_Oita_power_station"/>
    <x v="81"/>
    <s v="Shin Oita power station"/>
    <s v="新大分発電所"/>
    <s v="1-6"/>
    <s v="LNG"/>
    <n v="120"/>
    <x v="0"/>
    <x v="0"/>
    <s v="not found"/>
    <m/>
    <m/>
    <m/>
    <x v="29"/>
    <m/>
    <m/>
    <m/>
    <n v="33.262749999999997"/>
    <n v="131.70774599999999"/>
    <s v="approximate"/>
    <s v="Ōita"/>
    <m/>
    <m/>
    <s v="Ōita"/>
    <x v="2"/>
    <s v="Eastern Asia"/>
    <s v="GEO: 44948, WRI: WRI1000664"/>
    <m/>
    <s v="New Oita"/>
    <m/>
    <m/>
    <m/>
    <s v="1021682"/>
    <n v="1147771"/>
    <s v="L405182"/>
    <s v="G404083"/>
  </r>
  <r>
    <s v="https://www.gem.wiki/Shin_Oita_power_station"/>
    <x v="81"/>
    <s v="Shin Oita power station"/>
    <s v="新大分発電所"/>
    <s v="2-1"/>
    <s v="LNG"/>
    <n v="230"/>
    <x v="0"/>
    <x v="0"/>
    <s v="not found"/>
    <m/>
    <m/>
    <m/>
    <x v="20"/>
    <m/>
    <m/>
    <m/>
    <n v="33.262749999999997"/>
    <n v="131.70774599999999"/>
    <s v="approximate"/>
    <s v="Ōita"/>
    <m/>
    <m/>
    <s v="Ōita"/>
    <x v="2"/>
    <s v="Eastern Asia"/>
    <s v="GEO: 44948, WRI: WRI1000664"/>
    <m/>
    <s v="New Oita"/>
    <m/>
    <m/>
    <m/>
    <s v="1021682"/>
    <n v="1147772"/>
    <s v="L405182"/>
    <s v="G404084"/>
  </r>
  <r>
    <s v="https://www.gem.wiki/Shin_Oita_power_station"/>
    <x v="81"/>
    <s v="Shin Oita power station"/>
    <s v="新大分発電所"/>
    <s v="2-2"/>
    <s v="LNG"/>
    <n v="230"/>
    <x v="0"/>
    <x v="0"/>
    <s v="not found"/>
    <m/>
    <m/>
    <m/>
    <x v="20"/>
    <m/>
    <m/>
    <m/>
    <n v="33.262749999999997"/>
    <n v="131.70774599999999"/>
    <s v="approximate"/>
    <s v="Ōita"/>
    <m/>
    <m/>
    <s v="Ōita"/>
    <x v="2"/>
    <s v="Eastern Asia"/>
    <s v="GEO: 44948, WRI: WRI1000664"/>
    <m/>
    <s v="New Oita"/>
    <m/>
    <m/>
    <m/>
    <s v="1021682"/>
    <n v="1147773"/>
    <s v="L405182"/>
    <s v="G404085"/>
  </r>
  <r>
    <s v="https://www.gem.wiki/Shin_Oita_power_station"/>
    <x v="81"/>
    <s v="Shin Oita power station"/>
    <s v="新大分発電所"/>
    <s v="2-3"/>
    <s v="LNG"/>
    <n v="230"/>
    <x v="0"/>
    <x v="0"/>
    <s v="not found"/>
    <m/>
    <m/>
    <m/>
    <x v="48"/>
    <m/>
    <m/>
    <m/>
    <n v="33.262749999999997"/>
    <n v="131.70774599999999"/>
    <s v="approximate"/>
    <s v="Ōita"/>
    <m/>
    <m/>
    <s v="Ōita"/>
    <x v="2"/>
    <s v="Eastern Asia"/>
    <s v="GEO: 44948, WRI: WRI1000664"/>
    <m/>
    <s v="New Oita"/>
    <m/>
    <m/>
    <m/>
    <s v="1021682"/>
    <n v="1147774"/>
    <s v="L405182"/>
    <s v="G404086"/>
  </r>
  <r>
    <s v="https://www.gem.wiki/Shin_Oita_power_station"/>
    <x v="81"/>
    <s v="Shin Oita power station"/>
    <s v="新大分発電所"/>
    <s v="2-4"/>
    <s v="LNG"/>
    <n v="230"/>
    <x v="0"/>
    <x v="0"/>
    <s v="not found"/>
    <m/>
    <m/>
    <m/>
    <x v="48"/>
    <m/>
    <m/>
    <m/>
    <n v="33.262749999999997"/>
    <n v="131.70774599999999"/>
    <s v="approximate"/>
    <s v="Ōita"/>
    <m/>
    <m/>
    <s v="Ōita"/>
    <x v="2"/>
    <s v="Eastern Asia"/>
    <s v="GEO: 44948, WRI: WRI1000664"/>
    <m/>
    <s v="New Oita"/>
    <m/>
    <m/>
    <m/>
    <s v="1021682"/>
    <n v="1147775"/>
    <s v="L405182"/>
    <s v="G404087"/>
  </r>
  <r>
    <s v="https://www.gem.wiki/Shin_Oita_power_station"/>
    <x v="81"/>
    <s v="Shin Oita power station"/>
    <s v="新大分発電所"/>
    <s v="3-1"/>
    <s v="LNG"/>
    <n v="245"/>
    <x v="0"/>
    <x v="0"/>
    <s v="not found"/>
    <m/>
    <m/>
    <m/>
    <x v="23"/>
    <m/>
    <m/>
    <m/>
    <n v="33.262749999999997"/>
    <n v="131.70774599999999"/>
    <s v="approximate"/>
    <s v="Ōita"/>
    <m/>
    <m/>
    <s v="Ōita"/>
    <x v="2"/>
    <s v="Eastern Asia"/>
    <s v="GEO: 44948, WRI: WRI1000664"/>
    <m/>
    <s v="New Oita"/>
    <m/>
    <m/>
    <m/>
    <s v="1021682"/>
    <n v="1147776"/>
    <s v="L405182"/>
    <s v="G404088"/>
  </r>
  <r>
    <s v="https://www.gem.wiki/Shin_Oita_power_station"/>
    <x v="81"/>
    <s v="Shin Oita power station"/>
    <s v="新大分発電所"/>
    <s v="3-2"/>
    <s v="LNG"/>
    <n v="245"/>
    <x v="0"/>
    <x v="0"/>
    <s v="not found"/>
    <m/>
    <m/>
    <m/>
    <x v="23"/>
    <m/>
    <m/>
    <m/>
    <n v="33.262749999999997"/>
    <n v="131.70774599999999"/>
    <s v="approximate"/>
    <s v="Ōita"/>
    <m/>
    <m/>
    <s v="Ōita"/>
    <x v="2"/>
    <s v="Eastern Asia"/>
    <s v="GEO: 44948, WRI: WRI1000664"/>
    <m/>
    <s v="New Oita"/>
    <m/>
    <m/>
    <m/>
    <s v="1021682"/>
    <n v="1169636"/>
    <s v="L405182"/>
    <s v="G404089"/>
  </r>
  <r>
    <s v="https://www.gem.wiki/Shin_Oita_power_station"/>
    <x v="81"/>
    <s v="Shin Oita power station"/>
    <s v="新大分発電所"/>
    <s v="3-3"/>
    <s v="LNG"/>
    <n v="245"/>
    <x v="0"/>
    <x v="0"/>
    <s v="not found"/>
    <m/>
    <m/>
    <m/>
    <x v="23"/>
    <m/>
    <m/>
    <m/>
    <n v="33.262749999999997"/>
    <n v="131.70774599999999"/>
    <s v="approximate"/>
    <s v="Ōita"/>
    <m/>
    <m/>
    <s v="Ōita"/>
    <x v="2"/>
    <s v="Eastern Asia"/>
    <s v="GEO: 44948, WRI: WRI1000664"/>
    <m/>
    <s v="New Oita"/>
    <m/>
    <m/>
    <m/>
    <s v="1021682"/>
    <n v="1169637"/>
    <s v="L405182"/>
    <s v="G404090"/>
  </r>
  <r>
    <s v="https://www.gem.wiki/Shin_Oita_power_station"/>
    <x v="81"/>
    <s v="Shin Oita power station"/>
    <s v="新大分発電所"/>
    <s v="3-4"/>
    <s v="LNG"/>
    <n v="480"/>
    <x v="0"/>
    <x v="0"/>
    <s v="not found"/>
    <m/>
    <m/>
    <m/>
    <x v="5"/>
    <m/>
    <m/>
    <m/>
    <n v="33.262749999999997"/>
    <n v="131.70774599999999"/>
    <s v="approximate"/>
    <s v="Ōita"/>
    <m/>
    <m/>
    <s v="Ōita"/>
    <x v="2"/>
    <s v="Eastern Asia"/>
    <s v="GEO: 44948, WRI: WRI1000664"/>
    <m/>
    <s v="New Oita"/>
    <m/>
    <m/>
    <m/>
    <s v="1021682"/>
    <n v="1164157"/>
    <s v="L405182"/>
    <s v="G404091"/>
  </r>
  <r>
    <s v="https://www.gem.wiki/Shin_Sendai_thermal_power_station"/>
    <x v="81"/>
    <s v="Shin Sendai thermal power station"/>
    <s v="新仙台火力発電所"/>
    <s v="3-1"/>
    <s v="LNG"/>
    <n v="523"/>
    <x v="0"/>
    <x v="0"/>
    <s v="not found"/>
    <m/>
    <m/>
    <m/>
    <x v="13"/>
    <m/>
    <m/>
    <m/>
    <n v="38.276305999999998"/>
    <n v="141.040774"/>
    <s v="exact"/>
    <s v="Minato"/>
    <m/>
    <m/>
    <s v="Miyagi"/>
    <x v="2"/>
    <s v="Eastern Asia"/>
    <s v="JEPX: 2K219"/>
    <m/>
    <m/>
    <m/>
    <m/>
    <m/>
    <s v="1031535"/>
    <n v="1198860"/>
    <s v="L405183"/>
    <s v="G404105"/>
  </r>
  <r>
    <s v="https://www.gem.wiki/Shin_Sendai_thermal_power_station"/>
    <x v="81"/>
    <s v="Shin Sendai thermal power station"/>
    <s v="新仙台火力発電所"/>
    <s v="3-2"/>
    <s v="LNG"/>
    <n v="523"/>
    <x v="0"/>
    <x v="0"/>
    <s v="not found"/>
    <m/>
    <m/>
    <m/>
    <x v="5"/>
    <m/>
    <m/>
    <m/>
    <n v="38.276305999999998"/>
    <n v="141.040774"/>
    <s v="exact"/>
    <s v="Minato"/>
    <m/>
    <m/>
    <s v="Miyagi"/>
    <x v="2"/>
    <s v="Eastern Asia"/>
    <s v="JEPX: 2K219"/>
    <m/>
    <m/>
    <m/>
    <m/>
    <m/>
    <s v="1031535"/>
    <n v="1198861"/>
    <s v="L405183"/>
    <s v="G404106"/>
  </r>
  <r>
    <s v="https://www.gem.wiki/Shin-Minato_power_station"/>
    <x v="81"/>
    <s v="Shin-Minato power station"/>
    <s v="美浜シーサイドパワー（株） 新港発電所"/>
    <s v="1"/>
    <s v="NG"/>
    <n v="104.7"/>
    <x v="0"/>
    <x v="0"/>
    <s v="not found"/>
    <m/>
    <m/>
    <m/>
    <x v="21"/>
    <m/>
    <m/>
    <s v="Mihama Seaside Power Co., Ltd."/>
    <n v="35.607286037008002"/>
    <n v="140.076328811612"/>
    <s v="exact"/>
    <s v="Minato"/>
    <m/>
    <m/>
    <s v="Chiba"/>
    <x v="2"/>
    <s v="Eastern Asia"/>
    <m/>
    <m/>
    <s v="Mihama Seaside Power"/>
    <m/>
    <m/>
    <m/>
    <s v="1061198"/>
    <s v="1190489, 1193558, 1193559"/>
    <s v="L407690"/>
    <s v="G410053"/>
  </r>
  <r>
    <s v="https://www.gem.wiki/Shin-Nagoya_thermal_power_station"/>
    <x v="81"/>
    <s v="Shin-Nagoya thermal power station"/>
    <s v="新名古屋火力発電所"/>
    <s v="7-1"/>
    <s v="LNG"/>
    <n v="243"/>
    <x v="0"/>
    <x v="0"/>
    <s v="not found"/>
    <m/>
    <m/>
    <m/>
    <x v="23"/>
    <m/>
    <m/>
    <m/>
    <n v="35.066262000000002"/>
    <n v="136.879403"/>
    <s v="exact"/>
    <s v="Nagoya"/>
    <m/>
    <m/>
    <s v="Aichi"/>
    <x v="2"/>
    <s v="Eastern Asia"/>
    <s v="WRI: WRI1000639"/>
    <m/>
    <m/>
    <m/>
    <m/>
    <m/>
    <s v="1012342"/>
    <n v="1147738"/>
    <s v="L405184"/>
    <s v="G404063"/>
  </r>
  <r>
    <s v="https://www.gem.wiki/Shin-Nagoya_thermal_power_station"/>
    <x v="81"/>
    <s v="Shin-Nagoya thermal power station"/>
    <s v="新名古屋火力発電所"/>
    <s v="7-2"/>
    <s v="LNG"/>
    <n v="243"/>
    <x v="0"/>
    <x v="0"/>
    <s v="not found"/>
    <m/>
    <m/>
    <m/>
    <x v="23"/>
    <m/>
    <m/>
    <m/>
    <n v="35.066262000000002"/>
    <n v="136.879403"/>
    <s v="exact"/>
    <s v="Nagoya"/>
    <m/>
    <m/>
    <s v="Aichi"/>
    <x v="2"/>
    <s v="Eastern Asia"/>
    <s v="WRI: WRI1000639"/>
    <m/>
    <m/>
    <m/>
    <m/>
    <m/>
    <s v="1012342"/>
    <n v="1147739"/>
    <s v="L405184"/>
    <s v="G404064"/>
  </r>
  <r>
    <s v="https://www.gem.wiki/Shin-Nagoya_thermal_power_station"/>
    <x v="81"/>
    <s v="Shin-Nagoya thermal power station"/>
    <s v="新名古屋火力発電所"/>
    <s v="7-3"/>
    <s v="LNG"/>
    <n v="243"/>
    <x v="0"/>
    <x v="0"/>
    <s v="not found"/>
    <m/>
    <m/>
    <m/>
    <x v="23"/>
    <m/>
    <m/>
    <m/>
    <n v="35.066262000000002"/>
    <n v="136.879403"/>
    <s v="exact"/>
    <s v="Nagoya"/>
    <m/>
    <m/>
    <s v="Aichi"/>
    <x v="2"/>
    <s v="Eastern Asia"/>
    <s v="WRI: WRI1000639"/>
    <m/>
    <m/>
    <m/>
    <m/>
    <m/>
    <s v="1012342"/>
    <n v="1147740"/>
    <s v="L405184"/>
    <s v="G404065"/>
  </r>
  <r>
    <s v="https://www.gem.wiki/Shin-Nagoya_thermal_power_station"/>
    <x v="81"/>
    <s v="Shin-Nagoya thermal power station"/>
    <s v="新名古屋火力発電所"/>
    <s v="7-4"/>
    <s v="LNG"/>
    <n v="243"/>
    <x v="0"/>
    <x v="0"/>
    <s v="not found"/>
    <m/>
    <m/>
    <m/>
    <x v="23"/>
    <m/>
    <m/>
    <m/>
    <n v="35.066262000000002"/>
    <n v="136.879403"/>
    <s v="exact"/>
    <s v="Nagoya"/>
    <m/>
    <m/>
    <s v="Aichi"/>
    <x v="2"/>
    <s v="Eastern Asia"/>
    <s v="WRI: WRI1000639"/>
    <m/>
    <m/>
    <m/>
    <m/>
    <m/>
    <s v="1012342"/>
    <n v="1147741"/>
    <s v="L405184"/>
    <s v="G404066"/>
  </r>
  <r>
    <s v="https://www.gem.wiki/Shin-Nagoya_thermal_power_station"/>
    <x v="81"/>
    <s v="Shin-Nagoya thermal power station"/>
    <s v="新名古屋火力発電所"/>
    <s v="7-5"/>
    <s v="LNG"/>
    <n v="243"/>
    <x v="0"/>
    <x v="0"/>
    <s v="not found"/>
    <m/>
    <m/>
    <m/>
    <x v="23"/>
    <m/>
    <m/>
    <m/>
    <n v="35.066262000000002"/>
    <n v="136.879403"/>
    <s v="exact"/>
    <s v="Nagoya"/>
    <m/>
    <m/>
    <s v="Aichi"/>
    <x v="2"/>
    <s v="Eastern Asia"/>
    <s v="WRI: WRI1000639"/>
    <m/>
    <m/>
    <m/>
    <m/>
    <m/>
    <s v="1012342"/>
    <n v="1147742"/>
    <s v="L405184"/>
    <s v="G404067"/>
  </r>
  <r>
    <s v="https://www.gem.wiki/Shin-Nagoya_thermal_power_station"/>
    <x v="81"/>
    <s v="Shin-Nagoya thermal power station"/>
    <s v="新名古屋火力発電所"/>
    <s v="7-6"/>
    <s v="LNG"/>
    <n v="243"/>
    <x v="0"/>
    <x v="0"/>
    <s v="not found"/>
    <m/>
    <m/>
    <m/>
    <x v="23"/>
    <m/>
    <m/>
    <m/>
    <n v="35.066262000000002"/>
    <n v="136.879403"/>
    <s v="exact"/>
    <s v="Nagoya"/>
    <m/>
    <m/>
    <s v="Aichi"/>
    <x v="2"/>
    <s v="Eastern Asia"/>
    <s v="WRI: WRI1000639"/>
    <m/>
    <m/>
    <m/>
    <m/>
    <m/>
    <s v="1012342"/>
    <n v="1147743"/>
    <s v="L405184"/>
    <s v="G404068"/>
  </r>
  <r>
    <s v="https://www.gem.wiki/Shin-Nagoya_thermal_power_station"/>
    <x v="81"/>
    <s v="Shin-Nagoya thermal power station"/>
    <s v="新名古屋火力発電所"/>
    <s v="8-1"/>
    <s v="LNG"/>
    <n v="400"/>
    <x v="0"/>
    <x v="0"/>
    <s v="not found"/>
    <m/>
    <m/>
    <m/>
    <x v="47"/>
    <m/>
    <m/>
    <m/>
    <n v="35.066262000000002"/>
    <n v="136.879403"/>
    <s v="exact"/>
    <s v="Nagoya"/>
    <m/>
    <m/>
    <s v="Aichi"/>
    <x v="2"/>
    <s v="Eastern Asia"/>
    <s v="WRI: WRI1000639"/>
    <m/>
    <m/>
    <m/>
    <m/>
    <m/>
    <s v="1012342"/>
    <n v="1147744"/>
    <s v="L405184"/>
    <s v="G404069"/>
  </r>
  <r>
    <s v="https://www.gem.wiki/Shin-Nagoya_thermal_power_station"/>
    <x v="81"/>
    <s v="Shin-Nagoya thermal power station"/>
    <s v="新名古屋火力発電所"/>
    <s v="8-2"/>
    <s v="LNG"/>
    <n v="400"/>
    <x v="0"/>
    <x v="0"/>
    <s v="not found"/>
    <m/>
    <m/>
    <m/>
    <x v="47"/>
    <m/>
    <m/>
    <m/>
    <n v="35.066262000000002"/>
    <n v="136.879403"/>
    <s v="exact"/>
    <s v="Nagoya"/>
    <m/>
    <m/>
    <s v="Aichi"/>
    <x v="2"/>
    <s v="Eastern Asia"/>
    <s v="WRI: WRI1000639"/>
    <m/>
    <m/>
    <m/>
    <m/>
    <m/>
    <s v="1012342"/>
    <n v="1207915"/>
    <s v="L405184"/>
    <s v="G404070"/>
  </r>
  <r>
    <s v="https://www.gem.wiki/Shin-Nagoya_thermal_power_station"/>
    <x v="81"/>
    <s v="Shin-Nagoya thermal power station"/>
    <s v="新名古屋火力発電所"/>
    <s v="8-3"/>
    <s v="LNG"/>
    <n v="400"/>
    <x v="0"/>
    <x v="0"/>
    <s v="not found"/>
    <m/>
    <m/>
    <m/>
    <x v="47"/>
    <m/>
    <m/>
    <m/>
    <n v="35.066262000000002"/>
    <n v="136.879403"/>
    <s v="exact"/>
    <s v="Nagoya"/>
    <m/>
    <m/>
    <s v="Aichi"/>
    <x v="2"/>
    <s v="Eastern Asia"/>
    <s v="WRI: WRI1000639"/>
    <m/>
    <m/>
    <m/>
    <m/>
    <m/>
    <s v="1012342"/>
    <n v="1207916"/>
    <s v="L405184"/>
    <s v="G404071"/>
  </r>
  <r>
    <s v="https://www.gem.wiki/Shin-Nagoya_thermal_power_station"/>
    <x v="81"/>
    <s v="Shin-Nagoya thermal power station"/>
    <s v="新名古屋火力発電所"/>
    <s v="8-4"/>
    <s v="LNG"/>
    <n v="400"/>
    <x v="0"/>
    <x v="0"/>
    <s v="not found"/>
    <m/>
    <m/>
    <m/>
    <x v="47"/>
    <m/>
    <m/>
    <m/>
    <n v="35.066262000000002"/>
    <n v="136.879403"/>
    <s v="exact"/>
    <s v="Nagoya"/>
    <m/>
    <m/>
    <s v="Aichi"/>
    <x v="2"/>
    <s v="Eastern Asia"/>
    <s v="WRI: WRI1000639"/>
    <m/>
    <m/>
    <m/>
    <m/>
    <m/>
    <s v="1012342"/>
    <n v="1207917"/>
    <s v="L405184"/>
    <s v="G404072"/>
  </r>
  <r>
    <s v="https://www.gem.wiki/Shinagawa_thermal_power_station"/>
    <x v="81"/>
    <s v="Shinagawa thermal power station"/>
    <s v="品川火力発電所"/>
    <s v="1-1"/>
    <s v="NG"/>
    <n v="380"/>
    <x v="0"/>
    <x v="0"/>
    <s v="not found"/>
    <m/>
    <m/>
    <m/>
    <x v="11"/>
    <m/>
    <m/>
    <m/>
    <n v="35.620564000000002"/>
    <n v="139.75643099999999"/>
    <s v="exact"/>
    <s v="Tokyo"/>
    <m/>
    <m/>
    <s v="Tokyo"/>
    <x v="2"/>
    <s v="Eastern Asia"/>
    <s v="GEO: 5379, WRI: WRI1000633, JEPX: GB613"/>
    <m/>
    <m/>
    <m/>
    <m/>
    <m/>
    <s v="1031725"/>
    <n v="1163970"/>
    <s v="L405185"/>
    <s v="G404107"/>
  </r>
  <r>
    <s v="https://www.gem.wiki/Shinagawa_thermal_power_station"/>
    <x v="81"/>
    <s v="Shinagawa thermal power station"/>
    <s v="品川火力発電所"/>
    <s v="1-2"/>
    <s v="NG"/>
    <n v="380"/>
    <x v="0"/>
    <x v="0"/>
    <s v="not found"/>
    <m/>
    <m/>
    <m/>
    <x v="10"/>
    <m/>
    <m/>
    <m/>
    <n v="35.620564000000002"/>
    <n v="139.75643099999999"/>
    <s v="exact"/>
    <s v="Tokyo"/>
    <m/>
    <m/>
    <s v="Tokyo"/>
    <x v="2"/>
    <s v="Eastern Asia"/>
    <s v="GEO: 5379, WRI: WRI1000633, JEPX: GB613"/>
    <m/>
    <m/>
    <m/>
    <m/>
    <m/>
    <s v="1031725"/>
    <n v="1163971"/>
    <s v="L405185"/>
    <s v="G404108"/>
  </r>
  <r>
    <s v="https://www.gem.wiki/Shinagawa_thermal_power_station"/>
    <x v="81"/>
    <s v="Shinagawa thermal power station"/>
    <s v="品川火力発電所"/>
    <s v="1-3"/>
    <s v="NG"/>
    <n v="380"/>
    <x v="0"/>
    <x v="0"/>
    <s v="not found"/>
    <m/>
    <m/>
    <m/>
    <x v="16"/>
    <m/>
    <m/>
    <m/>
    <n v="35.620564000000002"/>
    <n v="139.75643099999999"/>
    <s v="exact"/>
    <s v="Tokyo"/>
    <m/>
    <m/>
    <s v="Tokyo"/>
    <x v="2"/>
    <s v="Eastern Asia"/>
    <s v="GEO: 5379, WRI: WRI1000633, JEPX: GB613"/>
    <m/>
    <m/>
    <m/>
    <m/>
    <m/>
    <s v="1031725"/>
    <n v="1163972"/>
    <s v="L405185"/>
    <s v="G404109"/>
  </r>
  <r>
    <s v="https://www.gem.wiki/Shiriuchi_power_station"/>
    <x v="81"/>
    <s v="Shiriuchi power station"/>
    <s v="北海道電力(株)知内発電所"/>
    <s v="1"/>
    <s v="HFO"/>
    <n v="350"/>
    <x v="0"/>
    <x v="3"/>
    <s v="not found"/>
    <m/>
    <m/>
    <m/>
    <x v="27"/>
    <m/>
    <m/>
    <m/>
    <n v="41.582039503996803"/>
    <n v="140.42486395586201"/>
    <s v="exact"/>
    <s v="Hokkaido"/>
    <m/>
    <s v="Kamilso"/>
    <m/>
    <x v="2"/>
    <s v="Eastern Asia"/>
    <m/>
    <m/>
    <m/>
    <m/>
    <m/>
    <m/>
    <s v="1018595"/>
    <n v="1147961"/>
    <s v="L408487"/>
    <s v="G412653"/>
  </r>
  <r>
    <s v="https://www.gem.wiki/Shiriuchi_power_station"/>
    <x v="81"/>
    <s v="Shiriuchi power station"/>
    <s v="北海道電力(株)知内発電所"/>
    <s v="2"/>
    <s v="HFO"/>
    <n v="350"/>
    <x v="0"/>
    <x v="3"/>
    <s v="not found"/>
    <m/>
    <m/>
    <m/>
    <x v="23"/>
    <m/>
    <m/>
    <m/>
    <n v="41.582039503996803"/>
    <n v="140.42486395586201"/>
    <s v="exact"/>
    <s v="Hokkaido"/>
    <m/>
    <s v="Kamilso"/>
    <m/>
    <x v="2"/>
    <s v="Eastern Asia"/>
    <m/>
    <m/>
    <m/>
    <m/>
    <m/>
    <m/>
    <s v="1018595"/>
    <n v="1147962"/>
    <s v="L408487"/>
    <s v="G412652"/>
  </r>
  <r>
    <s v="https://www.gem.wiki/Sodegaura_Green_power_station"/>
    <x v="81"/>
    <s v="Sodegaura Green power station"/>
    <m/>
    <s v="1"/>
    <s v="NG"/>
    <n v="109.2"/>
    <x v="0"/>
    <x v="4"/>
    <s v="not found"/>
    <m/>
    <m/>
    <m/>
    <x v="39"/>
    <m/>
    <m/>
    <m/>
    <n v="35.412092245659601"/>
    <n v="140.00266853173099"/>
    <s v="approximate"/>
    <s v="Sodegaura"/>
    <m/>
    <m/>
    <s v="Chiba"/>
    <x v="2"/>
    <s v="Eastern Asia"/>
    <m/>
    <m/>
    <m/>
    <m/>
    <m/>
    <m/>
    <s v="1101661"/>
    <n v="1259172"/>
    <s v="L408486"/>
    <s v="G412651"/>
  </r>
  <r>
    <s v="https://www.gem.wiki/Sodegaura_thermal_power_station"/>
    <x v="81"/>
    <s v="Sodegaura thermal power station"/>
    <s v="袖ケ浦火力発電所"/>
    <s v="1"/>
    <s v="LNG"/>
    <n v="600"/>
    <x v="0"/>
    <x v="3"/>
    <s v="not found"/>
    <m/>
    <m/>
    <m/>
    <x v="35"/>
    <m/>
    <m/>
    <m/>
    <n v="35.462566000000002"/>
    <n v="139.976812"/>
    <s v="exact"/>
    <s v="Sodegaura"/>
    <m/>
    <m/>
    <s v="Chiba"/>
    <x v="2"/>
    <s v="Eastern Asia"/>
    <s v="GEO: 5444, WRI: WRI1000624, JEPX: GB643"/>
    <m/>
    <m/>
    <m/>
    <m/>
    <m/>
    <s v="1031730"/>
    <n v="1148971"/>
    <s v="L405186"/>
    <s v="G404110"/>
  </r>
  <r>
    <s v="https://www.gem.wiki/Sodegaura_thermal_power_station"/>
    <x v="81"/>
    <s v="Sodegaura thermal power station"/>
    <s v="袖ケ浦火力発電所"/>
    <s v="2"/>
    <s v="LNG"/>
    <n v="1000"/>
    <x v="0"/>
    <x v="3"/>
    <s v="not found"/>
    <m/>
    <m/>
    <m/>
    <x v="38"/>
    <m/>
    <m/>
    <m/>
    <n v="35.462566000000002"/>
    <n v="139.976812"/>
    <s v="exact"/>
    <s v="Sodegaura"/>
    <m/>
    <m/>
    <s v="Chiba"/>
    <x v="2"/>
    <s v="Eastern Asia"/>
    <s v="GEO: 5444, WRI: WRI1000624, JEPX: GB643"/>
    <m/>
    <m/>
    <m/>
    <m/>
    <m/>
    <s v="1031730"/>
    <n v="1148972"/>
    <s v="L405186"/>
    <s v="G404111"/>
  </r>
  <r>
    <s v="https://www.gem.wiki/Sodegaura_thermal_power_station"/>
    <x v="81"/>
    <s v="Sodegaura thermal power station"/>
    <s v="袖ケ浦火力発電所"/>
    <s v="3"/>
    <s v="LNG"/>
    <n v="1000"/>
    <x v="0"/>
    <x v="3"/>
    <s v="not found"/>
    <m/>
    <m/>
    <m/>
    <x v="79"/>
    <m/>
    <m/>
    <m/>
    <n v="35.462566000000002"/>
    <n v="139.976812"/>
    <s v="exact"/>
    <s v="Sodegaura"/>
    <m/>
    <m/>
    <s v="Chiba"/>
    <x v="2"/>
    <s v="Eastern Asia"/>
    <s v="GEO: 5444, WRI: WRI1000624, JEPX: GB643"/>
    <m/>
    <m/>
    <m/>
    <m/>
    <m/>
    <s v="1031730"/>
    <n v="1148973"/>
    <s v="L405186"/>
    <s v="G404112"/>
  </r>
  <r>
    <s v="https://www.gem.wiki/Sodegaura_thermal_power_station"/>
    <x v="81"/>
    <s v="Sodegaura thermal power station"/>
    <s v="袖ケ浦火力発電所"/>
    <s v="4"/>
    <s v="LNG"/>
    <n v="1000"/>
    <x v="0"/>
    <x v="3"/>
    <s v="not found"/>
    <m/>
    <m/>
    <m/>
    <x v="76"/>
    <m/>
    <m/>
    <m/>
    <n v="35.462566000000002"/>
    <n v="139.976812"/>
    <s v="exact"/>
    <s v="Sodegaura"/>
    <m/>
    <m/>
    <s v="Chiba"/>
    <x v="2"/>
    <s v="Eastern Asia"/>
    <s v="GEO: 5444, WRI: WRI1000624, JEPX: GB643"/>
    <m/>
    <m/>
    <m/>
    <m/>
    <m/>
    <s v="1031730"/>
    <n v="1148974"/>
    <s v="L405186"/>
    <s v="G404113"/>
  </r>
  <r>
    <s v="https://www.gem.wiki/Soma_Port_Gas_Power_Station"/>
    <x v="81"/>
    <s v="Soma Port Gas power station"/>
    <s v="福島ガス発電所"/>
    <s v="1"/>
    <s v="LNG"/>
    <n v="590"/>
    <x v="0"/>
    <x v="0"/>
    <s v="not found"/>
    <m/>
    <m/>
    <m/>
    <x v="6"/>
    <m/>
    <m/>
    <m/>
    <n v="37.849198000000001"/>
    <n v="140.95291399999999"/>
    <s v="exact"/>
    <s v="Shinchi"/>
    <m/>
    <m/>
    <s v="Fukushima"/>
    <x v="2"/>
    <s v="Eastern Asia"/>
    <s v="JEPX: 6AQR25002"/>
    <m/>
    <s v="Fukushima Natural Gas power plant"/>
    <m/>
    <m/>
    <m/>
    <s v="1107621"/>
    <n v="1268416"/>
    <s v="L405187"/>
    <s v="G403951"/>
  </r>
  <r>
    <s v="https://www.gem.wiki/Soma_Port_Gas_Power_Station"/>
    <x v="81"/>
    <s v="Soma Port Gas power station"/>
    <s v="福島ガス発電所"/>
    <s v="2"/>
    <s v="LNG"/>
    <n v="590"/>
    <x v="0"/>
    <x v="0"/>
    <s v="not found"/>
    <m/>
    <m/>
    <m/>
    <x v="6"/>
    <m/>
    <m/>
    <m/>
    <n v="37.849198000000001"/>
    <n v="140.95291399999999"/>
    <s v="exact"/>
    <s v="Shinchi"/>
    <m/>
    <m/>
    <s v="Fukushima"/>
    <x v="2"/>
    <s v="Eastern Asia"/>
    <s v="JEPX: 6AQR25002"/>
    <m/>
    <s v="Fukushima Natural Gas power plant"/>
    <m/>
    <m/>
    <m/>
    <s v="1107621"/>
    <n v="1268417"/>
    <s v="L405187"/>
    <s v="G403952"/>
  </r>
  <r>
    <s v="https://www.gem.wiki/Sumitomo_Chiba_Food_Complex_cogeneration_power_station"/>
    <x v="81"/>
    <s v="Sumitomo Chiba Food Complex cogeneration power station"/>
    <m/>
    <s v="1"/>
    <s v="NG"/>
    <n v="50"/>
    <x v="0"/>
    <x v="0"/>
    <s v="Y"/>
    <m/>
    <m/>
    <m/>
    <x v="8"/>
    <m/>
    <m/>
    <m/>
    <n v="35.601521715553801"/>
    <n v="140.12771341303099"/>
    <s v="approximate"/>
    <s v="Chiba"/>
    <m/>
    <m/>
    <s v="Chiba"/>
    <x v="2"/>
    <s v="Eastern Asia"/>
    <m/>
    <m/>
    <m/>
    <s v="both"/>
    <s v="Other"/>
    <s v="power"/>
    <s v="1062847"/>
    <s v="1192947, 1192948, 1192949"/>
    <s v="L407689"/>
    <s v="G410052"/>
  </r>
  <r>
    <s v="https://www.gem.wiki/T-Point_2_power_station"/>
    <x v="81"/>
    <s v="T-Point 2 power station"/>
    <s v="三菱"/>
    <s v="1"/>
    <s v="NG"/>
    <n v="566"/>
    <x v="0"/>
    <x v="0"/>
    <s v="not found"/>
    <s v="Hydrogen capable: turbine"/>
    <m/>
    <m/>
    <x v="6"/>
    <m/>
    <m/>
    <m/>
    <n v="34.746242000000002"/>
    <n v="134.78481500000001"/>
    <s v="approximate"/>
    <s v="Takasago"/>
    <m/>
    <m/>
    <s v="Hyogo"/>
    <x v="2"/>
    <s v="Eastern Asia"/>
    <s v="JEPX: 68D62"/>
    <m/>
    <s v="Tomoni Point power station"/>
    <m/>
    <m/>
    <m/>
    <s v="1127650"/>
    <s v="1297792, 1297793"/>
    <s v="L405188"/>
    <s v="G401004"/>
  </r>
  <r>
    <s v="https://www.gem.wiki/Tamashima_power_station"/>
    <x v="81"/>
    <s v="Tamashima power station"/>
    <s v="玉島発電所"/>
    <s v="1"/>
    <s v="LNG/FO"/>
    <n v="340"/>
    <x v="0"/>
    <x v="3"/>
    <s v="not found"/>
    <m/>
    <m/>
    <m/>
    <x v="2"/>
    <m/>
    <m/>
    <m/>
    <n v="34.516469999999998"/>
    <n v="133.68705299999999"/>
    <s v="exact"/>
    <s v="Kurashaki"/>
    <m/>
    <m/>
    <s v="Okayama"/>
    <x v="2"/>
    <s v="Eastern Asia"/>
    <m/>
    <m/>
    <m/>
    <m/>
    <m/>
    <m/>
    <s v="1012440"/>
    <n v="1151422"/>
    <s v="L405189"/>
    <s v="G404114"/>
  </r>
  <r>
    <s v="https://www.gem.wiki/Tamashima_power_station"/>
    <x v="81"/>
    <s v="Tamashima power station"/>
    <s v="玉島発電所"/>
    <s v="2"/>
    <s v="HFO"/>
    <n v="350"/>
    <x v="0"/>
    <x v="3"/>
    <s v="not found"/>
    <m/>
    <m/>
    <m/>
    <x v="70"/>
    <m/>
    <m/>
    <m/>
    <n v="34.516469999999998"/>
    <n v="133.68705299999999"/>
    <s v="exact"/>
    <s v="Kurashaki"/>
    <m/>
    <m/>
    <s v="Okayama"/>
    <x v="2"/>
    <s v="Eastern Asia"/>
    <m/>
    <m/>
    <m/>
    <m/>
    <m/>
    <m/>
    <s v="1012440"/>
    <n v="1151423"/>
    <s v="L405189"/>
    <s v="G412650"/>
  </r>
  <r>
    <s v="https://www.gem.wiki/Tamashima_power_station"/>
    <x v="81"/>
    <s v="Tamashima power station"/>
    <s v="玉島発電所"/>
    <s v="3"/>
    <s v="HFO"/>
    <n v="500"/>
    <x v="0"/>
    <x v="3"/>
    <s v="not found"/>
    <m/>
    <m/>
    <m/>
    <x v="35"/>
    <m/>
    <m/>
    <m/>
    <n v="34.516469999999998"/>
    <n v="133.68705299999999"/>
    <s v="exact"/>
    <s v="Kurashaki"/>
    <m/>
    <m/>
    <s v="Okayama"/>
    <x v="2"/>
    <s v="Eastern Asia"/>
    <m/>
    <m/>
    <m/>
    <m/>
    <m/>
    <m/>
    <s v="1012440"/>
    <n v="1151424"/>
    <s v="L405189"/>
    <s v="G412649"/>
  </r>
  <r>
    <s v="https://www.gem.wiki/Tanagawa_Daini_power_station"/>
    <x v="81"/>
    <s v="Tanagawa Daini power station"/>
    <m/>
    <s v="1"/>
    <s v="CR/HFO"/>
    <n v="1200"/>
    <x v="7"/>
    <x v="3"/>
    <s v="not found"/>
    <m/>
    <m/>
    <m/>
    <x v="79"/>
    <m/>
    <m/>
    <m/>
    <n v="34.321679187461498"/>
    <n v="135.12605440565699"/>
    <s v="exact"/>
    <s v="Misaki"/>
    <m/>
    <s v="Osaka"/>
    <m/>
    <x v="2"/>
    <s v="Eastern Asia"/>
    <m/>
    <m/>
    <m/>
    <m/>
    <m/>
    <m/>
    <s v="1020477"/>
    <n v="1151486"/>
    <s v="L408488"/>
    <s v="G412648"/>
  </r>
  <r>
    <s v="https://www.gem.wiki/Tanagawa_Daini_power_station"/>
    <x v="81"/>
    <s v="Tanagawa Daini power station"/>
    <m/>
    <s v="2"/>
    <s v="CR/HFO"/>
    <n v="1200"/>
    <x v="7"/>
    <x v="3"/>
    <s v="not found"/>
    <m/>
    <m/>
    <m/>
    <x v="79"/>
    <m/>
    <m/>
    <m/>
    <n v="34.321679187461498"/>
    <n v="135.12605440565699"/>
    <s v="exact"/>
    <s v="Misaki"/>
    <m/>
    <s v="Osaka"/>
    <m/>
    <x v="2"/>
    <s v="Eastern Asia"/>
    <m/>
    <m/>
    <m/>
    <m/>
    <m/>
    <m/>
    <s v="1020477"/>
    <n v="1151487"/>
    <s v="L408488"/>
    <s v="G412647"/>
  </r>
  <r>
    <s v="https://www.gem.wiki/Tobata_power_station"/>
    <x v="81"/>
    <s v="Tobata power station"/>
    <s v="戸畑共同発電所"/>
    <s v="2"/>
    <s v="C/BFG/COG"/>
    <n v="156"/>
    <x v="0"/>
    <x v="3"/>
    <s v="not found"/>
    <m/>
    <m/>
    <m/>
    <x v="62"/>
    <m/>
    <m/>
    <m/>
    <n v="33.926744999999997"/>
    <n v="130.84764000000001"/>
    <s v="exact"/>
    <s v="Kitakyushu"/>
    <m/>
    <m/>
    <s v="Fukuoka"/>
    <x v="2"/>
    <s v="Eastern Asia"/>
    <m/>
    <m/>
    <m/>
    <m/>
    <m/>
    <m/>
    <s v="1031413"/>
    <m/>
    <s v="L102945"/>
    <s v="G410056"/>
  </r>
  <r>
    <s v="https://www.gem.wiki/Tobata_power_station"/>
    <x v="81"/>
    <s v="Tobata power station"/>
    <s v="戸畑共同発電所"/>
    <s v="3"/>
    <s v="LNG/BFG/COG"/>
    <n v="250"/>
    <x v="0"/>
    <x v="3"/>
    <s v="not found"/>
    <m/>
    <m/>
    <m/>
    <x v="70"/>
    <m/>
    <m/>
    <m/>
    <n v="33.926744999999997"/>
    <n v="130.84764000000001"/>
    <s v="exact"/>
    <s v="Kitakyushu"/>
    <m/>
    <m/>
    <s v="Fukuoka"/>
    <x v="2"/>
    <s v="Eastern Asia"/>
    <m/>
    <m/>
    <m/>
    <m/>
    <m/>
    <m/>
    <s v="1031413"/>
    <m/>
    <s v="L102945"/>
    <s v="G412646"/>
  </r>
  <r>
    <s v="https://www.gem.wiki/Tobata_power_station"/>
    <x v="81"/>
    <s v="Tobata power station"/>
    <s v="戸畑共同発電所"/>
    <s v="4"/>
    <s v="LNG/BFG/COG"/>
    <n v="375"/>
    <x v="0"/>
    <x v="3"/>
    <s v="not found"/>
    <m/>
    <m/>
    <m/>
    <x v="68"/>
    <m/>
    <m/>
    <m/>
    <n v="33.926744999999997"/>
    <n v="130.84764000000001"/>
    <s v="exact"/>
    <s v="Kitakyushu"/>
    <m/>
    <m/>
    <s v="Fukuoka"/>
    <x v="2"/>
    <s v="Eastern Asia"/>
    <m/>
    <m/>
    <m/>
    <m/>
    <m/>
    <m/>
    <s v="1031413"/>
    <m/>
    <s v="L102945"/>
    <s v="G412645"/>
  </r>
  <r>
    <s v="https://www.gem.wiki/Tobata_power_station"/>
    <x v="81"/>
    <s v="Tobata power station"/>
    <s v="戸畑共同発電所"/>
    <s v="5"/>
    <s v="C/LNG"/>
    <n v="110"/>
    <x v="0"/>
    <x v="3"/>
    <s v="not found"/>
    <m/>
    <m/>
    <m/>
    <x v="1"/>
    <m/>
    <m/>
    <m/>
    <n v="33.926744999999997"/>
    <n v="130.84764000000001"/>
    <s v="exact"/>
    <s v="Kitakyushu"/>
    <m/>
    <m/>
    <s v="Fukuoka"/>
    <x v="2"/>
    <s v="Eastern Asia"/>
    <m/>
    <m/>
    <m/>
    <m/>
    <m/>
    <m/>
    <s v="1031413"/>
    <m/>
    <s v="L102945"/>
    <s v="G412644"/>
  </r>
  <r>
    <s v="https://www.gem.wiki/Tobata_power_station"/>
    <x v="81"/>
    <s v="Tobata power station"/>
    <s v="戸畑共同発電所"/>
    <s v="6"/>
    <s v="C/COG"/>
    <n v="149"/>
    <x v="0"/>
    <x v="3"/>
    <s v="not found"/>
    <m/>
    <m/>
    <m/>
    <x v="14"/>
    <m/>
    <m/>
    <m/>
    <n v="33.926744999999997"/>
    <n v="130.84764000000001"/>
    <s v="exact"/>
    <s v="Kitakyushu"/>
    <m/>
    <m/>
    <s v="Fukuoka"/>
    <x v="2"/>
    <s v="Eastern Asia"/>
    <m/>
    <m/>
    <m/>
    <m/>
    <m/>
    <m/>
    <s v="1031413"/>
    <m/>
    <s v="L102945"/>
    <s v="G412643"/>
  </r>
  <r>
    <s v="https://www.gem.wiki/Tokyo_Gas_Bay_power_station"/>
    <x v="81"/>
    <s v="Tokyo Gas Bay power station"/>
    <s v="東京ガスベイパワー"/>
    <s v="1"/>
    <s v="NG"/>
    <n v="102.89"/>
    <x v="0"/>
    <x v="0"/>
    <s v="not found"/>
    <m/>
    <m/>
    <m/>
    <x v="16"/>
    <m/>
    <m/>
    <m/>
    <n v="35.470635999999999"/>
    <n v="139.97661600000001"/>
    <s v="exact"/>
    <s v="Sodegaura"/>
    <m/>
    <m/>
    <s v="Chiba"/>
    <x v="2"/>
    <s v="Eastern Asia"/>
    <m/>
    <m/>
    <m/>
    <m/>
    <m/>
    <m/>
    <s v="1057713"/>
    <n v="1185098"/>
    <s v="L405190"/>
    <s v="G404115"/>
  </r>
  <r>
    <s v="https://www.gem.wiki/Tokyo_Gas_Yokosuka_power_station"/>
    <x v="81"/>
    <s v="Tokyo Gas Yokosuka power station"/>
    <s v="横須賀"/>
    <s v="1"/>
    <s v="NG"/>
    <n v="240"/>
    <x v="0"/>
    <x v="0"/>
    <s v="not found"/>
    <m/>
    <m/>
    <m/>
    <x v="37"/>
    <m/>
    <m/>
    <m/>
    <n v="35.249177000000003"/>
    <n v="139.65595999999999"/>
    <s v="approximate"/>
    <s v="Yokohama"/>
    <m/>
    <m/>
    <s v="Kanagawa"/>
    <x v="2"/>
    <s v="Eastern Asia"/>
    <m/>
    <m/>
    <m/>
    <m/>
    <m/>
    <m/>
    <s v="1049295"/>
    <s v="1173100, 1173101"/>
    <s v="L407691"/>
    <s v="G410054"/>
  </r>
  <r>
    <s v="https://www.gem.wiki/Tomakomai_power_station"/>
    <x v="81"/>
    <s v="Tomakomai power station"/>
    <m/>
    <s v="1"/>
    <s v="HFO/NG"/>
    <n v="250"/>
    <x v="0"/>
    <x v="3"/>
    <s v="not found"/>
    <m/>
    <m/>
    <m/>
    <x v="73"/>
    <m/>
    <m/>
    <m/>
    <n v="42.638823137352098"/>
    <n v="141.65989661584601"/>
    <s v="exact"/>
    <s v="Hokkaido"/>
    <m/>
    <s v="Tomakomai"/>
    <m/>
    <x v="2"/>
    <s v="Eastern Asia"/>
    <m/>
    <m/>
    <m/>
    <m/>
    <m/>
    <m/>
    <s v="1031813"/>
    <n v="1153204"/>
    <s v="L408489"/>
    <s v="G412642"/>
  </r>
  <r>
    <s v="https://www.gem.wiki/Torishima_Energy_Center"/>
    <x v="81"/>
    <s v="Torishima Energy Center"/>
    <s v="酉島エネルギーセンター"/>
    <s v="1"/>
    <s v="NG"/>
    <n v="135.5"/>
    <x v="0"/>
    <x v="0"/>
    <s v="not found"/>
    <m/>
    <m/>
    <m/>
    <x v="10"/>
    <m/>
    <m/>
    <m/>
    <n v="34.681756"/>
    <n v="135.43334999999999"/>
    <s v="exact"/>
    <s v="Osaka"/>
    <m/>
    <m/>
    <s v="Osaka"/>
    <x v="2"/>
    <s v="Eastern Asia"/>
    <s v="JEPX: 61L65"/>
    <m/>
    <m/>
    <m/>
    <m/>
    <m/>
    <s v="1024952"/>
    <n v="1303054"/>
    <s v="L405191"/>
    <s v="G404116"/>
  </r>
  <r>
    <s v="https://www.gem.wiki/Toyama_Shinko_power_station"/>
    <x v="81"/>
    <s v="Toyama Shinko power station"/>
    <s v="富山新港火力発電所"/>
    <s v="1"/>
    <s v="HFO/CR"/>
    <n v="240"/>
    <x v="0"/>
    <x v="3"/>
    <s v="not found"/>
    <m/>
    <m/>
    <m/>
    <x v="35"/>
    <m/>
    <m/>
    <m/>
    <n v="36.7654"/>
    <n v="137.12860000000001"/>
    <s v="exact"/>
    <s v="Imizu"/>
    <m/>
    <m/>
    <s v="Toyama"/>
    <x v="2"/>
    <s v="Eastern Asia"/>
    <s v="JEPX: 52361"/>
    <m/>
    <m/>
    <m/>
    <m/>
    <m/>
    <s v="1018696"/>
    <m/>
    <s v="L102878"/>
    <s v="G404117"/>
  </r>
  <r>
    <s v="https://www.gem.wiki/Toyama_Shinko_power_station"/>
    <x v="81"/>
    <s v="Toyama Shinko power station"/>
    <s v="富山新港火力発電所"/>
    <s v="2"/>
    <s v="HFO/CR/LNG"/>
    <n v="500"/>
    <x v="0"/>
    <x v="3"/>
    <s v="not found"/>
    <m/>
    <m/>
    <m/>
    <x v="60"/>
    <m/>
    <m/>
    <m/>
    <n v="36.7654"/>
    <n v="137.12860000000001"/>
    <s v="exact"/>
    <s v="Imizu"/>
    <m/>
    <m/>
    <s v="Toyama"/>
    <x v="2"/>
    <s v="Eastern Asia"/>
    <s v="JEPX: 52361"/>
    <m/>
    <m/>
    <m/>
    <m/>
    <m/>
    <s v="1018696"/>
    <m/>
    <s v="L102878"/>
    <s v="G412641"/>
  </r>
  <r>
    <s v="https://www.gem.wiki/Toyama_Shinko_power_station"/>
    <x v="81"/>
    <s v="Toyama Shinko power station"/>
    <s v="富山新港火力発電所"/>
    <s v="CC 1"/>
    <s v="LNG"/>
    <n v="424.7"/>
    <x v="0"/>
    <x v="0"/>
    <s v="not found"/>
    <m/>
    <m/>
    <s v="N"/>
    <x v="34"/>
    <m/>
    <m/>
    <m/>
    <n v="36.7654"/>
    <n v="137.12860000000001"/>
    <s v="exact"/>
    <s v="Imizu"/>
    <m/>
    <m/>
    <s v="Toyama"/>
    <x v="2"/>
    <s v="Eastern Asia"/>
    <s v="JEPX: 52361"/>
    <m/>
    <m/>
    <m/>
    <m/>
    <m/>
    <s v="1018696"/>
    <n v="1229978"/>
    <s v="L102878"/>
    <s v="G412640"/>
  </r>
  <r>
    <s v="https://www.gem.wiki/Toyama_Thermal_power_station"/>
    <x v="81"/>
    <s v="Toyama Thermal power station"/>
    <m/>
    <s v="1"/>
    <s v="HFO"/>
    <n v="250"/>
    <x v="0"/>
    <x v="3"/>
    <s v="not found"/>
    <m/>
    <m/>
    <m/>
    <x v="62"/>
    <m/>
    <m/>
    <m/>
    <n v="36.762991362194199"/>
    <n v="137.12705962815801"/>
    <s v="exact"/>
    <s v="Imizu"/>
    <m/>
    <m/>
    <m/>
    <x v="2"/>
    <s v="Eastern Asia"/>
    <m/>
    <m/>
    <m/>
    <m/>
    <m/>
    <m/>
    <s v="1018695"/>
    <n v="1153570"/>
    <s v="L408491"/>
    <s v="G412639"/>
  </r>
  <r>
    <s v="https://www.gem.wiki/Wakayama_Joint_power_station"/>
    <x v="81"/>
    <s v="Wakayama Joint power station"/>
    <s v="和歌山"/>
    <s v="1"/>
    <s v="BFG/COG/HFO"/>
    <n v="156"/>
    <x v="0"/>
    <x v="3"/>
    <s v="not found"/>
    <m/>
    <m/>
    <m/>
    <x v="43"/>
    <m/>
    <m/>
    <m/>
    <n v="34.2639163587518"/>
    <n v="135.063071259607"/>
    <s v="approximate"/>
    <s v="Wakayama"/>
    <m/>
    <m/>
    <s v="Kansai"/>
    <x v="2"/>
    <s v="Eastern Asia"/>
    <m/>
    <m/>
    <m/>
    <m/>
    <m/>
    <m/>
    <s v="1033153"/>
    <n v="1253842"/>
    <s v="L408490"/>
    <s v="G412637"/>
  </r>
  <r>
    <s v="https://www.gem.wiki/Wakayama_Joint_power_station"/>
    <x v="81"/>
    <s v="Wakayama Joint power station"/>
    <s v="和歌山"/>
    <s v="CC1"/>
    <s v="BFG/COG"/>
    <n v="148"/>
    <x v="0"/>
    <x v="0"/>
    <s v="not found"/>
    <m/>
    <m/>
    <m/>
    <x v="65"/>
    <m/>
    <m/>
    <m/>
    <n v="34.2639163587518"/>
    <n v="135.063071259607"/>
    <s v="approximate"/>
    <s v="Wakayama"/>
    <m/>
    <m/>
    <s v="Kansai"/>
    <x v="2"/>
    <s v="Eastern Asia"/>
    <m/>
    <m/>
    <m/>
    <m/>
    <m/>
    <m/>
    <s v="1033153"/>
    <n v="1156733"/>
    <s v="L408490"/>
    <s v="G412638"/>
  </r>
  <r>
    <s v="https://www.gem.wiki/Wakayama_power_station"/>
    <x v="81"/>
    <s v="Wakayama power station"/>
    <s v="和歌山"/>
    <s v="1"/>
    <s v="NG"/>
    <n v="3700"/>
    <x v="5"/>
    <x v="5"/>
    <s v="not found"/>
    <m/>
    <m/>
    <m/>
    <x v="45"/>
    <m/>
    <m/>
    <m/>
    <n v="34.77375"/>
    <n v="134.66697199999999"/>
    <s v="exact"/>
    <s v="Himeji"/>
    <m/>
    <m/>
    <s v="Hyōgo"/>
    <x v="2"/>
    <s v="Eastern Asia"/>
    <m/>
    <m/>
    <m/>
    <m/>
    <m/>
    <m/>
    <s v="1038425"/>
    <s v="1159809, 1159810, 1159811, 1159812,1169635"/>
    <s v="L405193"/>
    <s v="G404119"/>
  </r>
  <r>
    <s v="https://www.gem.wiki/Yanai_power_station"/>
    <x v="81"/>
    <s v="Yanai power station"/>
    <s v="柳井発電所"/>
    <s v="1-1"/>
    <s v="LNG"/>
    <n v="131"/>
    <x v="0"/>
    <x v="0"/>
    <s v="not found"/>
    <m/>
    <m/>
    <m/>
    <x v="18"/>
    <m/>
    <m/>
    <m/>
    <n v="33.953600000000002"/>
    <n v="132.12444199999999"/>
    <s v="exact"/>
    <s v="Yanai"/>
    <m/>
    <m/>
    <s v="Yamaguchi"/>
    <x v="2"/>
    <s v="Eastern Asia"/>
    <s v="GEO: 6179, WRI: WRI1000658, JEPX: 72408"/>
    <m/>
    <m/>
    <m/>
    <m/>
    <m/>
    <s v="1012446"/>
    <n v="1158255"/>
    <s v="L405194"/>
    <s v="G404120"/>
  </r>
  <r>
    <s v="https://www.gem.wiki/Yanai_power_station"/>
    <x v="81"/>
    <s v="Yanai power station"/>
    <s v="柳井発電所"/>
    <s v="1-2"/>
    <s v="LNG"/>
    <n v="131"/>
    <x v="0"/>
    <x v="0"/>
    <s v="not found"/>
    <m/>
    <m/>
    <m/>
    <x v="18"/>
    <m/>
    <m/>
    <m/>
    <n v="33.953600000000002"/>
    <n v="132.12444199999999"/>
    <s v="exact"/>
    <s v="Yanai"/>
    <m/>
    <m/>
    <s v="Yamaguchi"/>
    <x v="2"/>
    <s v="Eastern Asia"/>
    <s v="GEO: 6179, WRI: WRI1000658, JEPX: 72408"/>
    <m/>
    <m/>
    <m/>
    <m/>
    <m/>
    <s v="1012446"/>
    <n v="1158256"/>
    <s v="L405194"/>
    <s v="G404121"/>
  </r>
  <r>
    <s v="https://www.gem.wiki/Yanai_power_station"/>
    <x v="81"/>
    <s v="Yanai power station"/>
    <s v="柳井発電所"/>
    <s v="1-3"/>
    <s v="LNG"/>
    <n v="131"/>
    <x v="0"/>
    <x v="0"/>
    <s v="not found"/>
    <m/>
    <m/>
    <m/>
    <x v="18"/>
    <m/>
    <m/>
    <m/>
    <n v="33.953600000000002"/>
    <n v="132.12444199999999"/>
    <s v="exact"/>
    <s v="Yanai"/>
    <m/>
    <m/>
    <s v="Yamaguchi"/>
    <x v="2"/>
    <s v="Eastern Asia"/>
    <s v="GEO: 6179, WRI: WRI1000658, JEPX: 72408"/>
    <m/>
    <m/>
    <m/>
    <m/>
    <m/>
    <s v="1012446"/>
    <n v="1158257"/>
    <s v="L405194"/>
    <s v="G404122"/>
  </r>
  <r>
    <s v="https://www.gem.wiki/Yanai_power_station"/>
    <x v="81"/>
    <s v="Yanai power station"/>
    <s v="柳井発電所"/>
    <s v="1-4"/>
    <s v="LNG"/>
    <n v="131"/>
    <x v="0"/>
    <x v="0"/>
    <s v="not found"/>
    <m/>
    <m/>
    <m/>
    <x v="18"/>
    <m/>
    <m/>
    <m/>
    <n v="33.953600000000002"/>
    <n v="132.12444199999999"/>
    <s v="exact"/>
    <s v="Yanai"/>
    <m/>
    <m/>
    <s v="Yamaguchi"/>
    <x v="2"/>
    <s v="Eastern Asia"/>
    <s v="GEO: 6179, WRI: WRI1000658, JEPX: 72408"/>
    <m/>
    <m/>
    <m/>
    <m/>
    <m/>
    <s v="1012446"/>
    <n v="1158258"/>
    <s v="L405194"/>
    <s v="G404123"/>
  </r>
  <r>
    <s v="https://www.gem.wiki/Yanai_power_station"/>
    <x v="81"/>
    <s v="Yanai power station"/>
    <s v="柳井発電所"/>
    <s v="1-5"/>
    <s v="LNG"/>
    <n v="131"/>
    <x v="0"/>
    <x v="0"/>
    <s v="not found"/>
    <m/>
    <m/>
    <m/>
    <x v="18"/>
    <m/>
    <m/>
    <m/>
    <n v="33.953600000000002"/>
    <n v="132.12444199999999"/>
    <s v="exact"/>
    <s v="Yanai"/>
    <m/>
    <m/>
    <s v="Yamaguchi"/>
    <x v="2"/>
    <s v="Eastern Asia"/>
    <s v="GEO: 6179, WRI: WRI1000658, JEPX: 72408"/>
    <m/>
    <m/>
    <m/>
    <m/>
    <m/>
    <s v="1012446"/>
    <n v="1158259"/>
    <s v="L405194"/>
    <s v="G404124"/>
  </r>
  <r>
    <s v="https://www.gem.wiki/Yanai_power_station"/>
    <x v="81"/>
    <s v="Yanai power station"/>
    <s v="柳井発電所"/>
    <s v="1-6"/>
    <s v="LNG"/>
    <n v="131"/>
    <x v="0"/>
    <x v="0"/>
    <s v="not found"/>
    <m/>
    <m/>
    <m/>
    <x v="18"/>
    <m/>
    <m/>
    <m/>
    <n v="33.953600000000002"/>
    <n v="132.12444199999999"/>
    <s v="exact"/>
    <s v="Yanai"/>
    <m/>
    <m/>
    <s v="Yamaguchi"/>
    <x v="2"/>
    <s v="Eastern Asia"/>
    <s v="GEO: 6179, WRI: WRI1000658, JEPX: 72408"/>
    <m/>
    <m/>
    <m/>
    <m/>
    <m/>
    <s v="1012446"/>
    <n v="1158260"/>
    <s v="L405194"/>
    <s v="G404125"/>
  </r>
  <r>
    <s v="https://www.gem.wiki/Yanai_power_station"/>
    <x v="81"/>
    <s v="Yanai power station"/>
    <s v="柳井発電所"/>
    <s v="2-1"/>
    <s v="LNG"/>
    <n v="198"/>
    <x v="0"/>
    <x v="0"/>
    <s v="not found"/>
    <m/>
    <m/>
    <m/>
    <x v="67"/>
    <m/>
    <m/>
    <m/>
    <n v="33.953600000000002"/>
    <n v="132.12444199999999"/>
    <s v="exact"/>
    <s v="Yanai"/>
    <m/>
    <m/>
    <s v="Yamaguchi"/>
    <x v="2"/>
    <s v="Eastern Asia"/>
    <s v="GEO: 6179, WRI: WRI1000658, JEPX: 72410"/>
    <m/>
    <m/>
    <m/>
    <m/>
    <m/>
    <s v="1012446"/>
    <n v="1158261"/>
    <s v="L405194"/>
    <s v="G404126"/>
  </r>
  <r>
    <s v="https://www.gem.wiki/Yanai_power_station"/>
    <x v="81"/>
    <s v="Yanai power station"/>
    <s v="柳井発電所"/>
    <s v="2-2"/>
    <s v="LNG"/>
    <n v="198"/>
    <x v="0"/>
    <x v="0"/>
    <s v="not found"/>
    <m/>
    <m/>
    <m/>
    <x v="67"/>
    <m/>
    <m/>
    <m/>
    <n v="33.953600000000002"/>
    <n v="132.12444199999999"/>
    <s v="exact"/>
    <s v="Yanai"/>
    <m/>
    <m/>
    <s v="Yamaguchi"/>
    <x v="2"/>
    <s v="Eastern Asia"/>
    <s v="GEO: 6179, WRI: WRI1000658, JEPX: 72410"/>
    <m/>
    <m/>
    <m/>
    <m/>
    <m/>
    <s v="1012446"/>
    <n v="1158262"/>
    <s v="L405194"/>
    <s v="G404127"/>
  </r>
  <r>
    <s v="https://www.gem.wiki/Yanai_power_station"/>
    <x v="81"/>
    <s v="Yanai power station"/>
    <s v="柳井発電所"/>
    <s v="2-3"/>
    <s v="LNG"/>
    <n v="198"/>
    <x v="0"/>
    <x v="0"/>
    <s v="not found"/>
    <m/>
    <m/>
    <m/>
    <x v="67"/>
    <m/>
    <m/>
    <m/>
    <n v="33.953600000000002"/>
    <n v="132.12444199999999"/>
    <s v="exact"/>
    <s v="Yanai"/>
    <m/>
    <m/>
    <s v="Yamaguchi"/>
    <x v="2"/>
    <s v="Eastern Asia"/>
    <s v="GEO: 6179, WRI: WRI1000658, JEPX: 72410"/>
    <m/>
    <m/>
    <m/>
    <m/>
    <m/>
    <s v="1012446"/>
    <n v="1158263"/>
    <s v="L405194"/>
    <s v="G404128"/>
  </r>
  <r>
    <s v="https://www.gem.wiki/Yanai_power_station"/>
    <x v="81"/>
    <s v="Yanai power station"/>
    <s v="柳井発電所"/>
    <s v="2-4"/>
    <s v="LNG"/>
    <n v="198"/>
    <x v="0"/>
    <x v="0"/>
    <s v="not found"/>
    <m/>
    <m/>
    <m/>
    <x v="67"/>
    <m/>
    <m/>
    <m/>
    <n v="33.953600000000002"/>
    <n v="132.12444199999999"/>
    <s v="exact"/>
    <s v="Yanai"/>
    <m/>
    <m/>
    <s v="Yamaguchi"/>
    <x v="2"/>
    <s v="Eastern Asia"/>
    <s v="GEO: 6179, WRI: WRI1000658, JEPX: 72410"/>
    <m/>
    <m/>
    <m/>
    <m/>
    <m/>
    <s v="1012446"/>
    <n v="1176851"/>
    <s v="L405194"/>
    <s v="G404129"/>
  </r>
  <r>
    <s v="https://www.gem.wiki/Yokkaichi_Kasumi_power_station"/>
    <x v="81"/>
    <s v="Yokkaichi Kasumi power station"/>
    <m/>
    <s v="1"/>
    <s v="COKE/HFO"/>
    <n v="233"/>
    <x v="0"/>
    <x v="5"/>
    <s v="not found"/>
    <m/>
    <m/>
    <m/>
    <x v="16"/>
    <m/>
    <m/>
    <m/>
    <n v="34.980847863277504"/>
    <n v="136.66331147301401"/>
    <s v="exact"/>
    <s v="Yokkaichi"/>
    <m/>
    <m/>
    <s v="Mie"/>
    <x v="2"/>
    <s v="Eastern Asia"/>
    <m/>
    <m/>
    <m/>
    <m/>
    <m/>
    <m/>
    <s v="1059215"/>
    <n v="1187508"/>
    <s v="L408492"/>
    <s v="G412636"/>
  </r>
  <r>
    <s v="https://www.gem.wiki/Yokkaichi_thermal_power_station"/>
    <x v="81"/>
    <s v="Yokkaichi thermal power station"/>
    <s v="四日市火力発電所"/>
    <s v="4-1"/>
    <s v="LNG"/>
    <n v="117"/>
    <x v="0"/>
    <x v="0"/>
    <s v="not found"/>
    <m/>
    <m/>
    <m/>
    <x v="12"/>
    <m/>
    <m/>
    <m/>
    <n v="34.973965"/>
    <n v="136.64593199999999"/>
    <s v="exact"/>
    <s v="Yokkaichi"/>
    <m/>
    <m/>
    <s v="Mie"/>
    <x v="2"/>
    <s v="Eastern Asia"/>
    <s v="GEO: 6192, WRI: WRI1000642"/>
    <m/>
    <m/>
    <m/>
    <m/>
    <m/>
    <s v="1012362"/>
    <n v="1158577"/>
    <s v="L405195"/>
    <s v="G404130"/>
  </r>
  <r>
    <s v="https://www.gem.wiki/Yokkaichi_thermal_power_station"/>
    <x v="81"/>
    <s v="Yokkaichi thermal power station"/>
    <s v="四日市火力発電所"/>
    <s v="4-2"/>
    <s v="LNG"/>
    <n v="117"/>
    <x v="0"/>
    <x v="0"/>
    <s v="not found"/>
    <m/>
    <m/>
    <m/>
    <x v="12"/>
    <m/>
    <m/>
    <m/>
    <n v="34.973965"/>
    <n v="136.64593199999999"/>
    <s v="exact"/>
    <s v="Yokkaichi"/>
    <m/>
    <m/>
    <s v="Mie"/>
    <x v="2"/>
    <s v="Eastern Asia"/>
    <s v="GEO: 6192, WRI: WRI1000642"/>
    <m/>
    <m/>
    <m/>
    <m/>
    <m/>
    <s v="1012362"/>
    <n v="1158578"/>
    <s v="L405195"/>
    <s v="G404131"/>
  </r>
  <r>
    <s v="https://www.gem.wiki/Yokkaichi_thermal_power_station"/>
    <x v="81"/>
    <s v="Yokkaichi thermal power station"/>
    <s v="四日市火力発電所"/>
    <s v="4-3"/>
    <s v="LNG"/>
    <n v="117"/>
    <x v="0"/>
    <x v="0"/>
    <s v="not found"/>
    <m/>
    <m/>
    <m/>
    <x v="12"/>
    <m/>
    <m/>
    <m/>
    <n v="34.973965"/>
    <n v="136.64593199999999"/>
    <s v="exact"/>
    <s v="Yokkaichi"/>
    <m/>
    <m/>
    <s v="Mie"/>
    <x v="2"/>
    <s v="Eastern Asia"/>
    <s v="GEO: 6192, WRI: WRI1000642"/>
    <m/>
    <m/>
    <m/>
    <m/>
    <m/>
    <s v="1012362"/>
    <n v="1158579"/>
    <s v="L405195"/>
    <s v="G404132"/>
  </r>
  <r>
    <s v="https://www.gem.wiki/Yokkaichi_thermal_power_station"/>
    <x v="81"/>
    <s v="Yokkaichi thermal power station"/>
    <s v="四日市火力発電所"/>
    <s v="4-4"/>
    <s v="LNG"/>
    <n v="117"/>
    <x v="0"/>
    <x v="0"/>
    <s v="not found"/>
    <m/>
    <m/>
    <m/>
    <x v="12"/>
    <m/>
    <m/>
    <m/>
    <n v="34.973965"/>
    <n v="136.64593199999999"/>
    <s v="exact"/>
    <s v="Yokkaichi"/>
    <m/>
    <m/>
    <s v="Mie"/>
    <x v="2"/>
    <s v="Eastern Asia"/>
    <s v="GEO: 6192, WRI: WRI1000642"/>
    <m/>
    <m/>
    <m/>
    <m/>
    <m/>
    <s v="1012362"/>
    <n v="1158580"/>
    <s v="L405195"/>
    <s v="G404133"/>
  </r>
  <r>
    <s v="https://www.gem.wiki/Yokkaichi_thermal_power_station"/>
    <x v="81"/>
    <s v="Yokkaichi thermal power station"/>
    <s v="四日市火力発電所"/>
    <s v="4-5"/>
    <s v="LNG"/>
    <n v="117"/>
    <x v="0"/>
    <x v="0"/>
    <s v="not found"/>
    <m/>
    <m/>
    <m/>
    <x v="12"/>
    <m/>
    <m/>
    <m/>
    <n v="34.973965"/>
    <n v="136.64593199999999"/>
    <s v="exact"/>
    <s v="Yokkaichi"/>
    <m/>
    <m/>
    <s v="Mie"/>
    <x v="2"/>
    <s v="Eastern Asia"/>
    <s v="GEO: 6192, WRI: WRI1000642"/>
    <m/>
    <m/>
    <m/>
    <m/>
    <m/>
    <s v="1012362"/>
    <n v="1158581"/>
    <s v="L405195"/>
    <s v="G404134"/>
  </r>
  <r>
    <s v="https://www.gem.wiki/Yokohama_thermal_power_station"/>
    <x v="81"/>
    <s v="Yokohama thermal power station"/>
    <s v="横浜火力発電所"/>
    <s v="5"/>
    <s v="LNG"/>
    <n v="175"/>
    <x v="6"/>
    <x v="3"/>
    <s v="not found"/>
    <m/>
    <m/>
    <m/>
    <x v="82"/>
    <n v="2022"/>
    <m/>
    <m/>
    <n v="35.477024999999998"/>
    <n v="139.67793499999999"/>
    <s v="exact"/>
    <s v="Yokohama"/>
    <m/>
    <m/>
    <s v="Kanagawa"/>
    <x v="2"/>
    <s v="Eastern Asia"/>
    <s v="JEPX: GB603"/>
    <m/>
    <m/>
    <m/>
    <m/>
    <m/>
    <s v="1031746"/>
    <n v="1158613"/>
    <s v="L405196"/>
    <s v="G404135"/>
  </r>
  <r>
    <s v="https://www.gem.wiki/Yokohama_thermal_power_station"/>
    <x v="81"/>
    <s v="Yokohama thermal power station"/>
    <s v="横浜火力発電所"/>
    <s v="6"/>
    <s v="LNG"/>
    <n v="350"/>
    <x v="6"/>
    <x v="3"/>
    <s v="not found"/>
    <m/>
    <m/>
    <m/>
    <x v="75"/>
    <n v="2022"/>
    <m/>
    <m/>
    <n v="35.477024999999998"/>
    <n v="139.67793499999999"/>
    <s v="exact"/>
    <s v="Yokohama"/>
    <m/>
    <m/>
    <s v="Kanagawa"/>
    <x v="2"/>
    <s v="Eastern Asia"/>
    <s v="JEPX: GB603"/>
    <m/>
    <m/>
    <m/>
    <m/>
    <m/>
    <s v="1031746"/>
    <n v="1158614"/>
    <s v="L405196"/>
    <s v="G404136"/>
  </r>
  <r>
    <s v="https://www.gem.wiki/Yokohama_thermal_power_station"/>
    <x v="81"/>
    <s v="Yokohama thermal power station"/>
    <s v="横浜火力発電所"/>
    <s v="7-1"/>
    <s v="LNG"/>
    <n v="377"/>
    <x v="0"/>
    <x v="0"/>
    <s v="not found"/>
    <m/>
    <m/>
    <m/>
    <x v="23"/>
    <m/>
    <m/>
    <m/>
    <n v="35.477024999999998"/>
    <n v="139.67793499999999"/>
    <s v="exact"/>
    <s v="Yokohama"/>
    <m/>
    <m/>
    <s v="Kanagawa"/>
    <x v="2"/>
    <s v="Eastern Asia"/>
    <s v="JEPX: GB603"/>
    <m/>
    <m/>
    <m/>
    <m/>
    <m/>
    <s v="1031746"/>
    <n v="1158615"/>
    <s v="L405196"/>
    <s v="G404137"/>
  </r>
  <r>
    <s v="https://www.gem.wiki/Yokohama_thermal_power_station"/>
    <x v="81"/>
    <s v="Yokohama thermal power station"/>
    <s v="横浜火力発電所"/>
    <s v="7-2"/>
    <s v="LNG"/>
    <n v="377"/>
    <x v="0"/>
    <x v="0"/>
    <s v="not found"/>
    <m/>
    <m/>
    <m/>
    <x v="44"/>
    <m/>
    <m/>
    <m/>
    <n v="35.477024999999998"/>
    <n v="139.67793499999999"/>
    <s v="exact"/>
    <s v="Yokohama"/>
    <m/>
    <m/>
    <s v="Kanagawa"/>
    <x v="2"/>
    <s v="Eastern Asia"/>
    <s v="JEPX: GB603"/>
    <m/>
    <m/>
    <m/>
    <m/>
    <m/>
    <s v="1031746"/>
    <n v="1158616"/>
    <s v="L405196"/>
    <s v="G404138"/>
  </r>
  <r>
    <s v="https://www.gem.wiki/Yokohama_thermal_power_station"/>
    <x v="81"/>
    <s v="Yokohama thermal power station"/>
    <s v="横浜火力発電所"/>
    <s v="7-3"/>
    <s v="LNG"/>
    <n v="377"/>
    <x v="0"/>
    <x v="0"/>
    <s v="not found"/>
    <m/>
    <m/>
    <m/>
    <x v="44"/>
    <m/>
    <m/>
    <m/>
    <n v="35.477024999999998"/>
    <n v="139.67793499999999"/>
    <s v="exact"/>
    <s v="Yokohama"/>
    <m/>
    <m/>
    <s v="Kanagawa"/>
    <x v="2"/>
    <s v="Eastern Asia"/>
    <s v="JEPX: GB603"/>
    <m/>
    <m/>
    <m/>
    <m/>
    <m/>
    <s v="1031746"/>
    <n v="1158617"/>
    <s v="L405196"/>
    <s v="G404139"/>
  </r>
  <r>
    <s v="https://www.gem.wiki/Yokohama_thermal_power_station"/>
    <x v="81"/>
    <s v="Yokohama thermal power station"/>
    <s v="横浜火力発電所"/>
    <s v="7-4"/>
    <s v="LNG"/>
    <n v="377"/>
    <x v="0"/>
    <x v="0"/>
    <s v="not found"/>
    <m/>
    <m/>
    <m/>
    <x v="67"/>
    <m/>
    <m/>
    <m/>
    <n v="35.477024999999998"/>
    <n v="139.67793499999999"/>
    <s v="exact"/>
    <s v="Yokohama"/>
    <m/>
    <m/>
    <s v="Kanagawa"/>
    <x v="2"/>
    <s v="Eastern Asia"/>
    <s v="JEPX: GB603"/>
    <m/>
    <m/>
    <m/>
    <m/>
    <m/>
    <s v="1031746"/>
    <n v="1158618"/>
    <s v="L405196"/>
    <s v="G404140"/>
  </r>
  <r>
    <s v="https://www.gem.wiki/Yokohama_thermal_power_station"/>
    <x v="81"/>
    <s v="Yokohama thermal power station"/>
    <s v="横浜火力発電所"/>
    <s v="8-1"/>
    <s v="LNG"/>
    <n v="377"/>
    <x v="0"/>
    <x v="0"/>
    <s v="not found"/>
    <m/>
    <m/>
    <m/>
    <x v="67"/>
    <m/>
    <m/>
    <m/>
    <n v="35.477024999999998"/>
    <n v="139.67793499999999"/>
    <s v="exact"/>
    <s v="Yokohama"/>
    <m/>
    <m/>
    <s v="Kanagawa"/>
    <x v="2"/>
    <s v="Eastern Asia"/>
    <s v="JEPX: GB603"/>
    <m/>
    <m/>
    <m/>
    <m/>
    <m/>
    <s v="1031746"/>
    <n v="1158619"/>
    <s v="L405196"/>
    <s v="G404141"/>
  </r>
  <r>
    <s v="https://www.gem.wiki/Yokohama_thermal_power_station"/>
    <x v="81"/>
    <s v="Yokohama thermal power station"/>
    <s v="横浜火力発電所"/>
    <s v="8-2"/>
    <s v="LNG"/>
    <n v="377"/>
    <x v="0"/>
    <x v="0"/>
    <s v="not found"/>
    <m/>
    <m/>
    <m/>
    <x v="44"/>
    <m/>
    <m/>
    <m/>
    <n v="35.477024999999998"/>
    <n v="139.67793499999999"/>
    <s v="exact"/>
    <s v="Yokohama"/>
    <m/>
    <m/>
    <s v="Kanagawa"/>
    <x v="2"/>
    <s v="Eastern Asia"/>
    <s v="JEPX: GB603"/>
    <m/>
    <m/>
    <m/>
    <m/>
    <m/>
    <s v="1031746"/>
    <n v="1158620"/>
    <s v="L405196"/>
    <s v="G404142"/>
  </r>
  <r>
    <s v="https://www.gem.wiki/Yokohama_thermal_power_station"/>
    <x v="81"/>
    <s v="Yokohama thermal power station"/>
    <s v="横浜火力発電所"/>
    <s v="8-3"/>
    <s v="LNG"/>
    <n v="377"/>
    <x v="0"/>
    <x v="0"/>
    <s v="not found"/>
    <m/>
    <m/>
    <m/>
    <x v="44"/>
    <m/>
    <m/>
    <m/>
    <n v="35.477024999999998"/>
    <n v="139.67793499999999"/>
    <s v="exact"/>
    <s v="Yokohama"/>
    <m/>
    <m/>
    <s v="Kanagawa"/>
    <x v="2"/>
    <s v="Eastern Asia"/>
    <s v="JEPX: GB603"/>
    <m/>
    <m/>
    <m/>
    <m/>
    <m/>
    <s v="1031746"/>
    <n v="1158621"/>
    <s v="L405196"/>
    <s v="G404143"/>
  </r>
  <r>
    <s v="https://www.gem.wiki/Yokohama_thermal_power_station"/>
    <x v="81"/>
    <s v="Yokohama thermal power station"/>
    <s v="横浜火力発電所"/>
    <s v="8-4"/>
    <s v="LNG"/>
    <n v="377"/>
    <x v="0"/>
    <x v="0"/>
    <s v="not found"/>
    <m/>
    <m/>
    <m/>
    <x v="23"/>
    <m/>
    <m/>
    <m/>
    <n v="35.477024999999998"/>
    <n v="139.67793499999999"/>
    <s v="exact"/>
    <s v="Yokohama"/>
    <m/>
    <m/>
    <s v="Kanagawa"/>
    <x v="2"/>
    <s v="Eastern Asia"/>
    <s v="JEPX: GB603"/>
    <m/>
    <m/>
    <m/>
    <m/>
    <m/>
    <s v="1031746"/>
    <n v="1158622"/>
    <s v="L405196"/>
    <s v="G404144"/>
  </r>
  <r>
    <s v="https://www.gem.wiki/Yoshinoura_thermal_power_plant"/>
    <x v="81"/>
    <s v="Yoshinoura thermal power plant"/>
    <s v="吉の浦"/>
    <s v="1"/>
    <s v="LNG"/>
    <n v="251"/>
    <x v="0"/>
    <x v="0"/>
    <s v="not found"/>
    <m/>
    <m/>
    <m/>
    <x v="39"/>
    <m/>
    <m/>
    <m/>
    <n v="26.276700000000002"/>
    <n v="127.81319999999999"/>
    <s v="exact"/>
    <s v="Nakagusuku"/>
    <m/>
    <m/>
    <s v="Okinawa"/>
    <x v="2"/>
    <s v="Eastern Asia"/>
    <m/>
    <m/>
    <m/>
    <m/>
    <m/>
    <m/>
    <s v="1063054"/>
    <n v="1193237"/>
    <s v="L405197"/>
    <s v="G404145"/>
  </r>
  <r>
    <s v="https://www.gem.wiki/Yoshinoura_thermal_power_plant"/>
    <x v="81"/>
    <s v="Yoshinoura thermal power plant"/>
    <s v="吉の浦"/>
    <s v="2"/>
    <s v="LNG"/>
    <n v="251"/>
    <x v="0"/>
    <x v="0"/>
    <s v="not found"/>
    <m/>
    <m/>
    <m/>
    <x v="22"/>
    <m/>
    <m/>
    <m/>
    <n v="26.276700000000002"/>
    <n v="127.81319999999999"/>
    <s v="exact"/>
    <s v="Nakagusuku"/>
    <m/>
    <m/>
    <s v="Okinawa"/>
    <x v="2"/>
    <s v="Eastern Asia"/>
    <m/>
    <m/>
    <m/>
    <m/>
    <m/>
    <m/>
    <s v="1063054"/>
    <n v="1193238"/>
    <s v="L405197"/>
    <s v="G404146"/>
  </r>
  <r>
    <s v="https://www.gem.wiki/Al_Qatrana_Cement_power_plant"/>
    <x v="82"/>
    <s v="Al Qatrana Cement power plant"/>
    <s v="مصنع إسمنت القطرانة"/>
    <s v="1"/>
    <s v="HFO/LFO"/>
    <n v="50"/>
    <x v="0"/>
    <x v="4"/>
    <s v="not found"/>
    <s v="not found"/>
    <s v="not found"/>
    <m/>
    <x v="17"/>
    <m/>
    <m/>
    <m/>
    <n v="31.223040000000001"/>
    <n v="36.024819999999998"/>
    <s v="exact"/>
    <s v="Qatraneh"/>
    <m/>
    <m/>
    <s v="Karak"/>
    <x v="2"/>
    <s v="Western Asia"/>
    <m/>
    <m/>
    <m/>
    <s v="power"/>
    <s v="Cement &amp; Building"/>
    <m/>
    <s v="1070931"/>
    <n v="1206217"/>
    <s v="L408210"/>
    <s v="G411584"/>
  </r>
  <r>
    <s v="https://www.gem.wiki/Al_Qatrana_power_plant"/>
    <x v="82"/>
    <s v="Al Qatrana power plant"/>
    <s v="محطة القطرانة الكهربائية"/>
    <s v="1"/>
    <s v="NG/D"/>
    <n v="373"/>
    <x v="0"/>
    <x v="0"/>
    <s v="not found"/>
    <s v="not found"/>
    <s v="not found"/>
    <m/>
    <x v="39"/>
    <m/>
    <m/>
    <m/>
    <n v="31.2226"/>
    <n v="36.0197"/>
    <s v="exact"/>
    <s v="Qatraneh"/>
    <m/>
    <m/>
    <s v="Karak"/>
    <x v="2"/>
    <s v="Western Asia"/>
    <s v="WRI: GEODB0046165, GEO: GEO46165"/>
    <m/>
    <s v="Al Qatrana CCGT Power Plant Jordan"/>
    <s v="power"/>
    <m/>
    <s v="power"/>
    <s v="1074158"/>
    <s v="1212574, 1221372, 1221373"/>
    <s v="L405486"/>
    <s v="G404602"/>
  </r>
  <r>
    <s v="https://www.gem.wiki/Amman_East_power_plant"/>
    <x v="82"/>
    <s v="Amman East power plant"/>
    <s v="محطة شرق عمان للكهرباء"/>
    <s v="1"/>
    <s v="NG/CR"/>
    <n v="400"/>
    <x v="0"/>
    <x v="0"/>
    <s v="not found"/>
    <s v="not found"/>
    <s v="not found"/>
    <m/>
    <x v="9"/>
    <m/>
    <m/>
    <m/>
    <n v="31.899056000000002"/>
    <n v="36.079777999999997"/>
    <s v="exact"/>
    <s v="Amman"/>
    <m/>
    <m/>
    <s v="Amman"/>
    <x v="2"/>
    <s v="Western Asia"/>
    <s v="WRI: GEODB0002102, GEO: GEO2102"/>
    <m/>
    <s v="Amman East (AES Jordan) CCGT Power Plant Jordan, AEPP, IPP1"/>
    <s v="power"/>
    <m/>
    <s v="power"/>
    <s v="1068570"/>
    <s v="1201791, 1201792, 1201793"/>
    <s v="L405487"/>
    <s v="G404603"/>
  </r>
  <r>
    <s v="https://www.gem.wiki/Aqaba_power_plant"/>
    <x v="82"/>
    <s v="Aqaba power plant"/>
    <s v="محطة العقبة الحرارية"/>
    <s v="1"/>
    <s v="NG/FO"/>
    <n v="130"/>
    <x v="6"/>
    <x v="3"/>
    <s v="not found"/>
    <s v="not found"/>
    <s v="not found"/>
    <m/>
    <x v="46"/>
    <n v="2019"/>
    <m/>
    <m/>
    <n v="29.377777999999999"/>
    <n v="34.972777999999998"/>
    <s v="exact"/>
    <s v="Aqaba City"/>
    <m/>
    <m/>
    <s v="Aqaba"/>
    <x v="2"/>
    <s v="Western Asia"/>
    <s v="WRI: GEODB0002141, GEO: GEO2141"/>
    <m/>
    <s v="Aqaba Thermal Power Plant Jordan"/>
    <s v="power"/>
    <m/>
    <s v="power"/>
    <s v="1020186"/>
    <n v="1102514"/>
    <s v="L405488"/>
    <s v="G404604"/>
  </r>
  <r>
    <s v="https://www.gem.wiki/Aqaba_power_plant"/>
    <x v="82"/>
    <s v="Aqaba power plant"/>
    <s v="محطة العقبة الحرارية"/>
    <s v="2"/>
    <s v="NG/FO"/>
    <n v="130"/>
    <x v="6"/>
    <x v="3"/>
    <s v="not found"/>
    <s v="not found"/>
    <s v="not found"/>
    <m/>
    <x v="46"/>
    <n v="2019"/>
    <m/>
    <m/>
    <n v="29.377777999999999"/>
    <n v="34.972777999999998"/>
    <s v="exact"/>
    <s v="Aqaba City"/>
    <m/>
    <m/>
    <s v="Aqaba"/>
    <x v="2"/>
    <s v="Western Asia"/>
    <s v="WRI: GEODB0002141, GEO: GEO2141"/>
    <m/>
    <s v="Aqaba Thermal Power Plant Jordan"/>
    <s v="power"/>
    <m/>
    <s v="power"/>
    <s v="1020186"/>
    <n v="1102515"/>
    <s v="L405488"/>
    <s v="G404605"/>
  </r>
  <r>
    <s v="https://www.gem.wiki/Aqaba_power_plant"/>
    <x v="82"/>
    <s v="Aqaba power plant"/>
    <s v="محطة العقبة الحرارية"/>
    <s v="3"/>
    <s v="NG/FO"/>
    <n v="130"/>
    <x v="0"/>
    <x v="3"/>
    <s v="not found"/>
    <s v="not found"/>
    <s v="not found"/>
    <m/>
    <x v="67"/>
    <m/>
    <n v="2025"/>
    <m/>
    <n v="29.377777999999999"/>
    <n v="34.972777999999998"/>
    <s v="exact"/>
    <s v="Aqaba City"/>
    <m/>
    <m/>
    <s v="Aqaba"/>
    <x v="2"/>
    <s v="Western Asia"/>
    <s v="WRI: GEODB0002141, GEO: GEO2141"/>
    <m/>
    <s v="Aqaba Thermal Power Plant Jordan"/>
    <s v="power"/>
    <m/>
    <s v="power"/>
    <s v="1020186"/>
    <n v="1102521"/>
    <s v="L405488"/>
    <s v="G404606"/>
  </r>
  <r>
    <s v="https://www.gem.wiki/Aqaba_power_plant"/>
    <x v="82"/>
    <s v="Aqaba power plant"/>
    <s v="محطة العقبة الحرارية"/>
    <s v="4"/>
    <s v="NG/FO"/>
    <n v="130"/>
    <x v="0"/>
    <x v="3"/>
    <s v="not found"/>
    <s v="not found"/>
    <s v="not found"/>
    <m/>
    <x v="67"/>
    <m/>
    <n v="2025"/>
    <m/>
    <n v="29.377777999999999"/>
    <n v="34.972777999999998"/>
    <s v="exact"/>
    <s v="Aqaba City"/>
    <m/>
    <m/>
    <s v="Aqaba"/>
    <x v="2"/>
    <s v="Western Asia"/>
    <s v="WRI: GEODB0002141, GEO: GEO2141"/>
    <m/>
    <s v="Aqaba Thermal Power Plant Jordan"/>
    <s v="power"/>
    <m/>
    <s v="power"/>
    <s v="1020186"/>
    <n v="1102522"/>
    <s v="L405488"/>
    <s v="G404607"/>
  </r>
  <r>
    <s v="https://www.gem.wiki/Aqaba_power_plant"/>
    <x v="82"/>
    <s v="Aqaba power plant"/>
    <s v="محطة العقبة الحرارية"/>
    <s v="5"/>
    <s v="NG/FO"/>
    <n v="130"/>
    <x v="0"/>
    <x v="3"/>
    <s v="not found"/>
    <s v="not found"/>
    <s v="not found"/>
    <m/>
    <x v="67"/>
    <m/>
    <n v="2025"/>
    <m/>
    <n v="29.377777999999999"/>
    <n v="34.972777999999998"/>
    <s v="exact"/>
    <s v="Aqaba City"/>
    <m/>
    <m/>
    <s v="Aqaba"/>
    <x v="2"/>
    <s v="Western Asia"/>
    <s v="WRI: GEODB0002141, GEO: GEO2141"/>
    <m/>
    <s v="Aqaba Thermal Power Plant Jordan"/>
    <s v="power"/>
    <m/>
    <s v="power"/>
    <s v="1020186"/>
    <n v="1102523"/>
    <s v="L405488"/>
    <s v="G404608"/>
  </r>
  <r>
    <s v="https://www.gem.wiki/Attarat_power_plant"/>
    <x v="82"/>
    <s v="Attarat power plant"/>
    <s v="شركة العطارات للطاقه"/>
    <s v="1"/>
    <s v="LFO"/>
    <n v="235"/>
    <x v="0"/>
    <x v="3"/>
    <s v="not found"/>
    <s v="not found"/>
    <s v="not found"/>
    <m/>
    <x v="30"/>
    <m/>
    <m/>
    <m/>
    <n v="31.285620000000002"/>
    <n v="36.521369999999997"/>
    <s v="exact"/>
    <s v="Um Al-Rasas"/>
    <m/>
    <m/>
    <s v="Karak"/>
    <x v="2"/>
    <s v="Western Asia"/>
    <m/>
    <m/>
    <m/>
    <m/>
    <m/>
    <m/>
    <s v="1096942"/>
    <n v="1251405"/>
    <s v="L408213"/>
    <s v="G411583"/>
  </r>
  <r>
    <s v="https://www.gem.wiki/Attarat_power_plant"/>
    <x v="82"/>
    <s v="Attarat power plant"/>
    <s v="شركة العطارات للطاقه"/>
    <s v="2"/>
    <s v="LFO"/>
    <n v="235"/>
    <x v="0"/>
    <x v="3"/>
    <s v="not found"/>
    <s v="not found"/>
    <s v="not found"/>
    <m/>
    <x v="30"/>
    <m/>
    <m/>
    <m/>
    <n v="31.285620000000002"/>
    <n v="36.521369999999997"/>
    <s v="exact"/>
    <s v="Um Al-Rasas"/>
    <m/>
    <m/>
    <s v="Karak"/>
    <x v="2"/>
    <s v="Western Asia"/>
    <m/>
    <m/>
    <m/>
    <m/>
    <m/>
    <m/>
    <s v="1096942"/>
    <n v="1265281"/>
    <s v="L408213"/>
    <s v="G411582"/>
  </r>
  <r>
    <s v="https://www.gem.wiki/IPP3_ICE_power_plant"/>
    <x v="82"/>
    <s v="IPP3 ICE power plant"/>
    <m/>
    <s v="1"/>
    <s v="NG/FO/D"/>
    <n v="573.79999999999995"/>
    <x v="0"/>
    <x v="4"/>
    <s v="not found"/>
    <s v="not found"/>
    <s v="not found"/>
    <m/>
    <x v="13"/>
    <m/>
    <m/>
    <m/>
    <n v="31.955219"/>
    <n v="35.945031"/>
    <s v="approximate"/>
    <s v="Amman"/>
    <m/>
    <m/>
    <s v="Amman"/>
    <x v="2"/>
    <s v="Western Asia"/>
    <s v="WRI: GEODB0046166"/>
    <m/>
    <m/>
    <s v="power"/>
    <m/>
    <m/>
    <s v="1079243"/>
    <n v="1221545"/>
    <s v="L408212"/>
    <s v="G411581"/>
  </r>
  <r>
    <s v="https://www.gem.wiki/IPP4_Al-Manakher_power_plant"/>
    <x v="82"/>
    <s v="IPP4 Al-Manakher power plant"/>
    <s v="محطة المناخر لتوليد الطاقة، المحطة المستقلة الرابعة لتوليد الطاقة"/>
    <s v="1"/>
    <s v="NG/FO/D"/>
    <n v="240"/>
    <x v="0"/>
    <x v="4"/>
    <s v="not found"/>
    <s v="not found"/>
    <s v="not found"/>
    <m/>
    <x v="2"/>
    <m/>
    <m/>
    <m/>
    <n v="31.897120000000001"/>
    <n v="36.079673999999997"/>
    <s v="exact"/>
    <s v="Amman"/>
    <m/>
    <m/>
    <s v="Amman"/>
    <x v="2"/>
    <s v="Western Asia"/>
    <m/>
    <m/>
    <m/>
    <s v="power"/>
    <m/>
    <m/>
    <s v="1079244"/>
    <n v="1221546"/>
    <s v="L408211"/>
    <s v="G411580"/>
  </r>
  <r>
    <s v="https://www.gem.wiki/Rehab_power_plant"/>
    <x v="82"/>
    <s v="Rehab power plant"/>
    <s v="محطة رحاب لتوليد الطاقة الكهربائية"/>
    <s v="CC"/>
    <s v="NG/FO"/>
    <n v="297"/>
    <x v="0"/>
    <x v="0"/>
    <s v="not found"/>
    <s v="not found"/>
    <s v="not found"/>
    <m/>
    <x v="67"/>
    <m/>
    <m/>
    <m/>
    <n v="32.331099999999999"/>
    <n v="36.050600000000003"/>
    <s v="exact"/>
    <s v="Mafraq"/>
    <m/>
    <m/>
    <s v="Mafraq"/>
    <x v="2"/>
    <s v="Western Asia"/>
    <s v="WRI: GEODB0005053, GEO: GEO5053"/>
    <m/>
    <s v="Rehab CCGT Power Plant Jordan"/>
    <s v="power"/>
    <s v="Other"/>
    <m/>
    <s v="1020195"/>
    <s v="1142930, 1174368, 1185312"/>
    <s v="L405489"/>
    <s v="G404609"/>
  </r>
  <r>
    <s v="https://www.gem.wiki/Samra_power_plant"/>
    <x v="82"/>
    <s v="Samra power plant"/>
    <s v="شركة السمرا لتوليد الكهرباء"/>
    <s v="CC1"/>
    <s v="NG"/>
    <n v="300"/>
    <x v="0"/>
    <x v="0"/>
    <s v="not found"/>
    <s v="not found"/>
    <s v="not found"/>
    <m/>
    <x v="37"/>
    <m/>
    <m/>
    <m/>
    <n v="32.143300000000004"/>
    <n v="36.141800000000003"/>
    <s v="exact"/>
    <s v="Al Hashemiya"/>
    <m/>
    <m/>
    <s v="Zarqa"/>
    <x v="2"/>
    <s v="Western Asia"/>
    <s v="WRI: GEODB0005246, GEO: GEO5246"/>
    <m/>
    <s v="Samra CCGT Power Plant Jordan"/>
    <s v="power"/>
    <m/>
    <s v="power"/>
    <s v="1044698"/>
    <s v="1166133, 1197711, 1213814"/>
    <s v="L405490"/>
    <s v="G404612"/>
  </r>
  <r>
    <s v="https://www.gem.wiki/Samra_power_plant"/>
    <x v="82"/>
    <s v="Samra power plant"/>
    <s v="شركة السمرا لتوليد الكهرباء"/>
    <s v="CC2"/>
    <s v="NG/FO"/>
    <n v="300"/>
    <x v="0"/>
    <x v="0"/>
    <s v="not found"/>
    <s v="not found"/>
    <s v="not found"/>
    <m/>
    <x v="1"/>
    <m/>
    <m/>
    <m/>
    <n v="32.143300000000004"/>
    <n v="36.141800000000003"/>
    <s v="exact"/>
    <s v="Al Hashemiya"/>
    <m/>
    <m/>
    <s v="Zarqa"/>
    <x v="2"/>
    <s v="Western Asia"/>
    <s v="WRI: GEODB0005246, GEO: GEO5246"/>
    <m/>
    <s v="Samra CCGT Power Plant Jordan"/>
    <s v="power"/>
    <m/>
    <s v="power"/>
    <s v="1044698"/>
    <s v="1221374, 1221375, 1221376"/>
    <s v="L405490"/>
    <s v="G404613"/>
  </r>
  <r>
    <s v="https://www.gem.wiki/Samra_power_plant"/>
    <x v="82"/>
    <s v="Samra power plant"/>
    <s v="شركة السمرا لتوليد الكهرباء"/>
    <s v="CC3"/>
    <s v="NG"/>
    <n v="429"/>
    <x v="0"/>
    <x v="0"/>
    <s v="not found"/>
    <s v="not found"/>
    <s v="not found"/>
    <m/>
    <x v="13"/>
    <m/>
    <m/>
    <m/>
    <n v="32.143300000000004"/>
    <n v="36.141800000000003"/>
    <s v="exact"/>
    <s v="Al Hashemiya"/>
    <m/>
    <m/>
    <s v="Zarqa"/>
    <x v="2"/>
    <s v="Western Asia"/>
    <s v="WRI: GEODB0005246, GEO: GEO5246"/>
    <m/>
    <s v="Samra CCGT Power Plant Jordan"/>
    <s v="power"/>
    <m/>
    <s v="power"/>
    <s v="1044698"/>
    <s v="1216073, 1216074, 1246685"/>
    <s v="L405490"/>
    <s v="G404614"/>
  </r>
  <r>
    <s v="https://www.gem.wiki/Samra_power_plant"/>
    <x v="82"/>
    <s v="Samra power plant"/>
    <s v="شركة السمرا لتوليد الكهرباء"/>
    <s v="CC4"/>
    <s v="NG"/>
    <n v="212"/>
    <x v="0"/>
    <x v="0"/>
    <s v="not found"/>
    <s v="not found"/>
    <s v="not found"/>
    <m/>
    <x v="34"/>
    <m/>
    <m/>
    <m/>
    <n v="32.143300000000004"/>
    <n v="36.141800000000003"/>
    <s v="exact"/>
    <s v="Al Hashemiya"/>
    <m/>
    <m/>
    <s v="Zarqa"/>
    <x v="2"/>
    <s v="Western Asia"/>
    <s v="WRI: GEODB0005246, GEO: GEO5246"/>
    <m/>
    <s v="Samra CCGT Power Plant Jordan"/>
    <s v="power"/>
    <m/>
    <s v="power"/>
    <s v="1044698"/>
    <s v="1247465, 1278602"/>
    <s v="L405490"/>
    <s v="G404615"/>
  </r>
  <r>
    <s v="https://www.gem.wiki/Zarqa_power_plant"/>
    <x v="82"/>
    <s v="Zarqa power plant"/>
    <s v="محطة كهرباء الزرقاء"/>
    <s v="1"/>
    <s v="NG"/>
    <n v="485"/>
    <x v="0"/>
    <x v="0"/>
    <s v="not found"/>
    <s v="not found"/>
    <s v="not found"/>
    <m/>
    <x v="34"/>
    <m/>
    <m/>
    <m/>
    <n v="32.119"/>
    <n v="36.125"/>
    <s v="exact"/>
    <s v="Zarqa City"/>
    <m/>
    <m/>
    <s v="Zarqa"/>
    <x v="2"/>
    <s v="Western Asia"/>
    <s v="GEO: GEO3620"/>
    <m/>
    <s v="ACWA Power Zarqa IPP, Zarqa Combined-Cycle Power Project"/>
    <s v="power"/>
    <m/>
    <s v="power"/>
    <s v="1111665"/>
    <s v="1274771, 1281160"/>
    <s v="L405491"/>
    <s v="G404616"/>
  </r>
  <r>
    <s v="https://www.gem.wiki/Aktobe_CHP_power_station"/>
    <x v="83"/>
    <s v="Aktobe CHP power station"/>
    <s v="Актобе ТЭЦ"/>
    <s v="7"/>
    <s v="NG"/>
    <n v="57"/>
    <x v="0"/>
    <x v="0"/>
    <s v="Y"/>
    <s v="Hydrogen capable: turbine"/>
    <s v="not found"/>
    <s v="N"/>
    <x v="49"/>
    <m/>
    <m/>
    <m/>
    <n v="50.336398000000003"/>
    <n v="57.140191999999999"/>
    <s v="exact"/>
    <s v="Aktobe"/>
    <m/>
    <m/>
    <s v="Aktobe"/>
    <x v="2"/>
    <s v="Central Asia"/>
    <m/>
    <m/>
    <s v="Aktyubinskaya, Aktubinsk"/>
    <m/>
    <m/>
    <m/>
    <s v="not found"/>
    <m/>
    <s v="L406903"/>
    <s v="G407506"/>
  </r>
  <r>
    <s v="https://www.gem.wiki/Akturbo_power_station"/>
    <x v="83"/>
    <s v="Akturbo power station"/>
    <s v="ГТЭС Актурбо"/>
    <s v="1"/>
    <s v="NG"/>
    <n v="135"/>
    <x v="0"/>
    <x v="0"/>
    <s v="Y"/>
    <m/>
    <m/>
    <m/>
    <x v="67"/>
    <m/>
    <m/>
    <m/>
    <n v="50.336351547742197"/>
    <n v="57.139242699340699"/>
    <s v="exact"/>
    <s v="Aktobe"/>
    <m/>
    <m/>
    <s v="Aktobe"/>
    <x v="2"/>
    <s v="Central Asia"/>
    <m/>
    <m/>
    <s v="Aktobe Ferroalloys power plant"/>
    <m/>
    <m/>
    <m/>
    <s v="1009977"/>
    <s v="1100911, 1192815"/>
    <s v="L406902"/>
    <s v="G407505"/>
  </r>
  <r>
    <s v="https://www.gem.wiki/Almaty-1_power_station"/>
    <x v="83"/>
    <s v="Almaty-1 power station"/>
    <s v="Алматинская ТЭЦ-1 (former); АлЭС ТЭЦ-1 имени Б.Оразбаева (current)"/>
    <s v="10"/>
    <s v="NG"/>
    <n v="60"/>
    <x v="0"/>
    <x v="3"/>
    <s v="Y"/>
    <m/>
    <m/>
    <s v="conversion"/>
    <x v="31"/>
    <m/>
    <m/>
    <m/>
    <n v="43.281258999999999"/>
    <n v="76.930565000000001"/>
    <s v="exact"/>
    <s v="Almaty"/>
    <m/>
    <s v="Zhetysu"/>
    <s v="Almaty"/>
    <x v="2"/>
    <s v="Central Asia"/>
    <m/>
    <m/>
    <s v="Almaty Heat Electro Central (HEC) 1, Alma-Ata Central Power Plant"/>
    <m/>
    <m/>
    <m/>
    <s v="1031978"/>
    <n v="1101588"/>
    <s v="L104559"/>
    <s v="G407503"/>
  </r>
  <r>
    <s v="https://www.gem.wiki/Almaty-1_power_station"/>
    <x v="83"/>
    <s v="Almaty-1 power station"/>
    <s v="Алматинская ТЭЦ-1 (former); АлЭС ТЭЦ-1 имени Б.Оразбаева (current)"/>
    <s v="9"/>
    <s v="NG"/>
    <n v="60"/>
    <x v="0"/>
    <x v="3"/>
    <s v="Y"/>
    <m/>
    <m/>
    <s v="conversion"/>
    <x v="31"/>
    <m/>
    <m/>
    <m/>
    <n v="43.281258999999999"/>
    <n v="76.930565000000001"/>
    <s v="exact"/>
    <s v="Almaty"/>
    <m/>
    <s v="Zhetysu"/>
    <s v="Almaty"/>
    <x v="2"/>
    <s v="Central Asia"/>
    <m/>
    <m/>
    <s v="Almaty Heat Electro Central (HEC) 1, Alma-Ata Central Power Plant"/>
    <m/>
    <m/>
    <m/>
    <s v="1031978"/>
    <n v="1101587"/>
    <s v="L104559"/>
    <s v="G407504"/>
  </r>
  <r>
    <s v="https://www.gem.wiki/Almaty-1_power_station"/>
    <x v="83"/>
    <s v="Almaty-1 power station"/>
    <s v="Алматинская ТЭЦ-1 (former); АлЭС ТЭЦ-1 имени Б.Оразбаева (current)"/>
    <s v="CC1"/>
    <s v="NG"/>
    <n v="250"/>
    <x v="2"/>
    <x v="0"/>
    <s v="Y"/>
    <s v="not found"/>
    <s v="not found"/>
    <s v="N"/>
    <x v="42"/>
    <m/>
    <m/>
    <m/>
    <n v="43.281258999999999"/>
    <n v="76.930565000000001"/>
    <s v="exact"/>
    <s v="Almaty"/>
    <m/>
    <s v="Zhetysu"/>
    <s v="Almaty"/>
    <x v="2"/>
    <s v="Central Asia"/>
    <m/>
    <m/>
    <s v="Almaty Heat Electro Central (HEC) 1, Alma-Ata Central Power Plant"/>
    <m/>
    <m/>
    <m/>
    <s v="1031978"/>
    <s v="not found"/>
    <s v="L104559"/>
    <s v="G407502"/>
  </r>
  <r>
    <s v="https://www.gem.wiki/Almaty-2_power_station"/>
    <x v="83"/>
    <s v="Almaty-2 power station"/>
    <s v="АлматинскаяТЭЦ-2"/>
    <s v="1"/>
    <s v="NG"/>
    <n v="80"/>
    <x v="5"/>
    <x v="3"/>
    <s v="Y"/>
    <s v="not found"/>
    <s v="not found"/>
    <s v="conversion"/>
    <x v="45"/>
    <m/>
    <m/>
    <m/>
    <n v="43.292920000000002"/>
    <n v="76.798518999999999"/>
    <s v="exact"/>
    <s v="Almaty"/>
    <m/>
    <s v="Alatau"/>
    <s v="Almaty"/>
    <x v="2"/>
    <s v="Central Asia"/>
    <m/>
    <m/>
    <s v="Almaty Heat Electro Central (HEC) 2"/>
    <m/>
    <m/>
    <m/>
    <s v="1031979"/>
    <n v="1101592"/>
    <s v="L102976"/>
    <s v="G407501"/>
  </r>
  <r>
    <s v="https://www.gem.wiki/Almaty-2_power_station"/>
    <x v="83"/>
    <s v="Almaty-2 power station"/>
    <s v="АлматинскаяТЭЦ-2"/>
    <s v="2"/>
    <s v="NG"/>
    <n v="80"/>
    <x v="5"/>
    <x v="3"/>
    <s v="Y"/>
    <s v="not found"/>
    <s v="not found"/>
    <s v="conversion"/>
    <x v="45"/>
    <m/>
    <m/>
    <m/>
    <n v="43.292920000000002"/>
    <n v="76.798518999999999"/>
    <s v="exact"/>
    <s v="Almaty"/>
    <m/>
    <s v="Alatau"/>
    <s v="Almaty"/>
    <x v="2"/>
    <s v="Central Asia"/>
    <m/>
    <m/>
    <s v="Almaty Heat Electro Central (HEC) 2"/>
    <m/>
    <m/>
    <m/>
    <s v="1031979"/>
    <n v="1101590"/>
    <s v="L102976"/>
    <s v="G407500"/>
  </r>
  <r>
    <s v="https://www.gem.wiki/Almaty-2_power_station"/>
    <x v="83"/>
    <s v="Almaty-2 power station"/>
    <s v="АлматинскаяТЭЦ-2"/>
    <s v="3"/>
    <s v="NG"/>
    <n v="80"/>
    <x v="5"/>
    <x v="3"/>
    <s v="Y"/>
    <s v="not found"/>
    <s v="not found"/>
    <s v="conversion"/>
    <x v="45"/>
    <m/>
    <m/>
    <m/>
    <n v="43.292920000000002"/>
    <n v="76.798518999999999"/>
    <s v="exact"/>
    <s v="Almaty"/>
    <m/>
    <s v="Alatau"/>
    <s v="Almaty"/>
    <x v="2"/>
    <s v="Central Asia"/>
    <m/>
    <m/>
    <s v="Almaty Heat Electro Central (HEC) 2"/>
    <m/>
    <m/>
    <m/>
    <s v="1031979"/>
    <n v="1101591"/>
    <s v="L102976"/>
    <s v="G407499"/>
  </r>
  <r>
    <s v="https://www.gem.wiki/Almaty-2_power_station"/>
    <x v="83"/>
    <s v="Almaty-2 power station"/>
    <s v="АлматинскаяТЭЦ-2"/>
    <s v="4"/>
    <s v="NG"/>
    <n v="50"/>
    <x v="5"/>
    <x v="3"/>
    <s v="Y"/>
    <s v="not found"/>
    <s v="not found"/>
    <s v="conversion"/>
    <x v="45"/>
    <m/>
    <m/>
    <m/>
    <n v="43.292920000000002"/>
    <n v="76.798518999999999"/>
    <s v="exact"/>
    <s v="Almaty"/>
    <m/>
    <s v="Alatau"/>
    <s v="Almaty"/>
    <x v="2"/>
    <s v="Central Asia"/>
    <m/>
    <m/>
    <s v="Almaty Heat Electro Central (HEC) 2"/>
    <m/>
    <m/>
    <m/>
    <s v="1031979"/>
    <n v="1101589"/>
    <s v="L102976"/>
    <s v="G407498"/>
  </r>
  <r>
    <s v="https://www.gem.wiki/Almaty-2_power_station"/>
    <x v="83"/>
    <s v="Almaty-2 power station"/>
    <s v="АлматинскаяТЭЦ-2"/>
    <s v="5"/>
    <s v="NG"/>
    <n v="110"/>
    <x v="5"/>
    <x v="3"/>
    <s v="Y"/>
    <s v="not found"/>
    <s v="not found"/>
    <s v="conversion"/>
    <x v="45"/>
    <m/>
    <m/>
    <m/>
    <n v="43.292920000000002"/>
    <n v="76.798518999999999"/>
    <s v="exact"/>
    <s v="Almaty"/>
    <m/>
    <s v="Alatau"/>
    <s v="Almaty"/>
    <x v="2"/>
    <s v="Central Asia"/>
    <m/>
    <m/>
    <s v="Almaty Heat Electro Central (HEC) 2"/>
    <m/>
    <m/>
    <m/>
    <s v="1031979"/>
    <n v="1274596"/>
    <s v="L102976"/>
    <s v="G407497"/>
  </r>
  <r>
    <s v="https://www.gem.wiki/Almaty-2_power_station"/>
    <x v="83"/>
    <s v="Almaty-2 power station"/>
    <s v="АлматинскаяТЭЦ-2"/>
    <s v="6"/>
    <s v="NG"/>
    <n v="110"/>
    <x v="5"/>
    <x v="3"/>
    <s v="Y"/>
    <s v="not found"/>
    <s v="not found"/>
    <s v="conversion"/>
    <x v="45"/>
    <m/>
    <m/>
    <m/>
    <n v="43.292920000000002"/>
    <n v="76.798518999999999"/>
    <s v="exact"/>
    <s v="Almaty"/>
    <m/>
    <s v="Alatau"/>
    <s v="Almaty"/>
    <x v="2"/>
    <s v="Central Asia"/>
    <m/>
    <m/>
    <s v="Almaty Heat Electro Central (HEC) 2"/>
    <m/>
    <m/>
    <m/>
    <s v="1031979"/>
    <n v="1274597"/>
    <s v="L102976"/>
    <s v="G407496"/>
  </r>
  <r>
    <s v="https://www.gem.wiki/Almaty-2_power_station"/>
    <x v="83"/>
    <s v="Almaty-2 power station"/>
    <s v="АлматинскаяТЭЦ-2"/>
    <s v="CC1"/>
    <s v="NG"/>
    <n v="200"/>
    <x v="2"/>
    <x v="0"/>
    <s v="Y"/>
    <s v="not found"/>
    <s v="not found"/>
    <s v="replacement"/>
    <x v="54"/>
    <m/>
    <m/>
    <m/>
    <n v="43.292920000000002"/>
    <n v="76.798518999999999"/>
    <s v="exact"/>
    <s v="Almaty"/>
    <m/>
    <s v="Alatau"/>
    <s v="Almaty"/>
    <x v="2"/>
    <s v="Central Asia"/>
    <m/>
    <m/>
    <s v="Almaty Heat Electro Central (HEC) 2"/>
    <m/>
    <m/>
    <m/>
    <s v="1031979"/>
    <s v="not found"/>
    <s v="L102976"/>
    <s v="G409737"/>
  </r>
  <r>
    <s v="https://www.gem.wiki/Almaty-2_power_station"/>
    <x v="83"/>
    <s v="Almaty-2 power station"/>
    <s v="АлматинскаяТЭЦ-2"/>
    <s v="GT1"/>
    <s v="NG"/>
    <n v="179"/>
    <x v="2"/>
    <x v="1"/>
    <s v="Y"/>
    <s v="not found"/>
    <s v="not found"/>
    <s v="replacement"/>
    <x v="54"/>
    <m/>
    <m/>
    <m/>
    <n v="43.292920000000002"/>
    <n v="76.798518999999999"/>
    <s v="exact"/>
    <s v="Almaty"/>
    <m/>
    <s v="Alatau"/>
    <s v="Almaty"/>
    <x v="2"/>
    <s v="Central Asia"/>
    <m/>
    <m/>
    <s v="Almaty Heat Electro Central (HEC) 2"/>
    <m/>
    <m/>
    <m/>
    <s v="1031979"/>
    <n v="1276023"/>
    <s v="L102976"/>
    <s v="G411947"/>
  </r>
  <r>
    <s v="https://www.gem.wiki/Almaty-2_power_station"/>
    <x v="83"/>
    <s v="Almaty-2 power station"/>
    <s v="АлматинскаяТЭЦ-2"/>
    <s v="GT2"/>
    <s v="NG"/>
    <n v="179"/>
    <x v="2"/>
    <x v="1"/>
    <s v="Y"/>
    <s v="not found"/>
    <s v="not found"/>
    <s v="replacement"/>
    <x v="54"/>
    <m/>
    <m/>
    <m/>
    <n v="43.292920000000002"/>
    <n v="76.798518999999999"/>
    <s v="exact"/>
    <s v="Almaty"/>
    <m/>
    <s v="Alatau"/>
    <s v="Almaty"/>
    <x v="2"/>
    <s v="Central Asia"/>
    <m/>
    <m/>
    <s v="Almaty Heat Electro Central (HEC) 2"/>
    <m/>
    <m/>
    <m/>
    <s v="1031979"/>
    <n v="1316477"/>
    <s v="L102976"/>
    <s v="G411946"/>
  </r>
  <r>
    <s v="https://www.gem.wiki/Almaty-3_power_station"/>
    <x v="83"/>
    <s v="Almaty-3 power station"/>
    <s v="АлматинскаяТЭЦ-3"/>
    <s v="CC1"/>
    <s v="NG"/>
    <n v="270"/>
    <x v="2"/>
    <x v="0"/>
    <s v="Y"/>
    <s v="not found"/>
    <s v="not found"/>
    <s v="replacement"/>
    <x v="40"/>
    <m/>
    <m/>
    <m/>
    <n v="43.424199999999999"/>
    <n v="77.006699999999995"/>
    <s v="exact"/>
    <s v="Otegen Batyr"/>
    <m/>
    <s v="Ile"/>
    <s v="Almaty"/>
    <x v="2"/>
    <s v="Central Asia"/>
    <m/>
    <m/>
    <s v="Almaty State Regional Power Station (SRPS)"/>
    <m/>
    <m/>
    <m/>
    <s v="1031977"/>
    <s v="not found"/>
    <s v="L104560"/>
    <s v="G407494"/>
  </r>
  <r>
    <s v="https://www.gem.wiki/Almaty-3_power_station"/>
    <x v="83"/>
    <s v="Almaty-3 power station"/>
    <s v="АлматинскаяТЭЦ-3"/>
    <s v="CC2"/>
    <s v="NG"/>
    <n v="270"/>
    <x v="2"/>
    <x v="0"/>
    <s v="Y"/>
    <s v="not found"/>
    <s v="not found"/>
    <s v="replacement"/>
    <x v="40"/>
    <m/>
    <m/>
    <m/>
    <n v="43.424199999999999"/>
    <n v="77.006699999999995"/>
    <s v="exact"/>
    <s v="Otegen Batyr"/>
    <m/>
    <s v="Ile"/>
    <s v="Almaty"/>
    <x v="2"/>
    <s v="Central Asia"/>
    <m/>
    <m/>
    <s v="Almaty State Regional Power Station (SRPS)"/>
    <m/>
    <m/>
    <m/>
    <s v="1031977"/>
    <s v="not found"/>
    <s v="L104560"/>
    <s v="G411945"/>
  </r>
  <r>
    <s v="https://www.gem.wiki/Astana-3_power_station"/>
    <x v="83"/>
    <s v="Astana-3 power station"/>
    <s v="Астанинская ТЭЦ-3"/>
    <s v="1"/>
    <s v="NG/C"/>
    <n v="120"/>
    <x v="1"/>
    <x v="3"/>
    <s v="Y"/>
    <s v="not found"/>
    <s v="not found"/>
    <s v="N"/>
    <x v="49"/>
    <m/>
    <m/>
    <m/>
    <n v="51.211022"/>
    <n v="71.427932999999996"/>
    <s v="exact"/>
    <s v="Astana"/>
    <m/>
    <s v="Saryarka"/>
    <s v="Akmola"/>
    <x v="2"/>
    <s v="Central Asia"/>
    <m/>
    <m/>
    <s v="Akmola CHP-3"/>
    <m/>
    <m/>
    <m/>
    <s v="not found"/>
    <m/>
    <s v="L104835"/>
    <s v="G407917"/>
  </r>
  <r>
    <s v="https://www.gem.wiki/Astana-3_power_station"/>
    <x v="83"/>
    <s v="Astana-3 power station"/>
    <s v="Астанинская ТЭЦ-3"/>
    <s v="2"/>
    <s v="NG/C"/>
    <n v="120"/>
    <x v="1"/>
    <x v="3"/>
    <s v="Y"/>
    <s v="not found"/>
    <s v="not found"/>
    <s v="N"/>
    <x v="49"/>
    <m/>
    <m/>
    <m/>
    <n v="51.211022"/>
    <n v="71.427932999999996"/>
    <s v="exact"/>
    <s v="Astana"/>
    <m/>
    <s v="Saryarka"/>
    <s v="Akmola"/>
    <x v="2"/>
    <s v="Central Asia"/>
    <m/>
    <m/>
    <s v="Akmola CHP-3"/>
    <m/>
    <m/>
    <m/>
    <s v="not found"/>
    <m/>
    <s v="L104835"/>
    <s v="G407916"/>
  </r>
  <r>
    <s v="https://www.gem.wiki/Atyrau_CHP_power_station"/>
    <x v="83"/>
    <s v="Atyrau CHP power station"/>
    <s v="Атырауская ТЭЦ"/>
    <s v="11"/>
    <s v="NG/FO"/>
    <n v="100"/>
    <x v="0"/>
    <x v="1"/>
    <s v="Y"/>
    <m/>
    <m/>
    <m/>
    <x v="13"/>
    <m/>
    <m/>
    <m/>
    <n v="47.081772999999998"/>
    <n v="51.942245999999997"/>
    <s v="exact"/>
    <s v="Atyrau"/>
    <m/>
    <m/>
    <s v="Atyrau"/>
    <x v="2"/>
    <s v="Central Asia"/>
    <m/>
    <m/>
    <m/>
    <m/>
    <m/>
    <m/>
    <s v="1020642"/>
    <m/>
    <s v="L406900"/>
    <s v="G407484"/>
  </r>
  <r>
    <s v="https://www.gem.wiki/Atyrau_CHP_power_station"/>
    <x v="83"/>
    <s v="Atyrau CHP power station"/>
    <s v="Атырауская ТЭЦ"/>
    <s v="12"/>
    <s v="NG/FO"/>
    <n v="60"/>
    <x v="0"/>
    <x v="1"/>
    <s v="Y"/>
    <m/>
    <m/>
    <m/>
    <x v="31"/>
    <m/>
    <m/>
    <m/>
    <n v="47.081772999999998"/>
    <n v="51.942245999999997"/>
    <s v="exact"/>
    <s v="Atyrau"/>
    <m/>
    <m/>
    <s v="Atyrau"/>
    <x v="2"/>
    <s v="Central Asia"/>
    <m/>
    <m/>
    <m/>
    <m/>
    <m/>
    <m/>
    <s v="1020642"/>
    <n v="1274696"/>
    <s v="L406900"/>
    <s v="G407483"/>
  </r>
  <r>
    <s v="https://www.gem.wiki/Atyrau_CHP_power_station"/>
    <x v="83"/>
    <s v="Atyrau CHP power station"/>
    <s v="Атырауская ТЭЦ"/>
    <s v="5"/>
    <s v="NG/FO"/>
    <n v="60"/>
    <x v="0"/>
    <x v="3"/>
    <s v="Y"/>
    <m/>
    <m/>
    <m/>
    <x v="63"/>
    <m/>
    <m/>
    <m/>
    <n v="47.081772999999998"/>
    <n v="51.942245999999997"/>
    <s v="exact"/>
    <s v="Atyrau"/>
    <m/>
    <m/>
    <s v="Atyrau"/>
    <x v="2"/>
    <s v="Central Asia"/>
    <m/>
    <m/>
    <m/>
    <m/>
    <m/>
    <m/>
    <s v="1020642"/>
    <n v="1164877"/>
    <s v="L406900"/>
    <s v="G407487"/>
  </r>
  <r>
    <s v="https://www.gem.wiki/Atyrau_CHP_power_station"/>
    <x v="83"/>
    <s v="Atyrau CHP power station"/>
    <s v="Атырауская ТЭЦ"/>
    <s v="6"/>
    <s v="NG/FO"/>
    <n v="60"/>
    <x v="0"/>
    <x v="3"/>
    <s v="Y"/>
    <m/>
    <m/>
    <m/>
    <x v="51"/>
    <m/>
    <m/>
    <m/>
    <n v="47.081772999999998"/>
    <n v="51.942245999999997"/>
    <s v="exact"/>
    <s v="Atyrau"/>
    <m/>
    <m/>
    <s v="Atyrau"/>
    <x v="2"/>
    <s v="Central Asia"/>
    <m/>
    <m/>
    <m/>
    <m/>
    <m/>
    <m/>
    <s v="1020642"/>
    <n v="1164878"/>
    <s v="L406900"/>
    <s v="G407486"/>
  </r>
  <r>
    <s v="https://www.gem.wiki/Atyrau_CHP_power_station"/>
    <x v="83"/>
    <s v="Atyrau CHP power station"/>
    <s v="Атырауская ТЭЦ"/>
    <s v="7"/>
    <s v="NG/FO"/>
    <n v="55"/>
    <x v="0"/>
    <x v="3"/>
    <s v="Y"/>
    <m/>
    <m/>
    <m/>
    <x v="51"/>
    <m/>
    <m/>
    <m/>
    <n v="47.081772999999998"/>
    <n v="51.942245999999997"/>
    <s v="exact"/>
    <s v="Atyrau"/>
    <m/>
    <m/>
    <s v="Atyrau"/>
    <x v="2"/>
    <s v="Central Asia"/>
    <m/>
    <m/>
    <m/>
    <m/>
    <m/>
    <m/>
    <s v="1020642"/>
    <n v="1164879"/>
    <s v="L406900"/>
    <s v="G407485"/>
  </r>
  <r>
    <s v="https://www.gem.wiki/Karabatan_power_station"/>
    <x v="83"/>
    <s v="Karabatan power station"/>
    <s v="Электростанция комбинированного цикла Карабатан"/>
    <s v="1"/>
    <s v="NG"/>
    <n v="155"/>
    <x v="0"/>
    <x v="0"/>
    <s v="Y"/>
    <m/>
    <m/>
    <m/>
    <x v="0"/>
    <m/>
    <m/>
    <m/>
    <n v="47.34422"/>
    <n v="52.277177000000002"/>
    <s v="exact"/>
    <s v="Atyrau"/>
    <m/>
    <m/>
    <s v="Atyrau"/>
    <x v="2"/>
    <s v="Central Asia"/>
    <m/>
    <m/>
    <m/>
    <s v="both"/>
    <s v="Oil &amp; Refining"/>
    <s v="power"/>
    <s v="1106172"/>
    <s v="1266193, 1288476, 1289909"/>
    <s v="L406898"/>
    <s v="G407481"/>
  </r>
  <r>
    <s v="https://www.gem.wiki/Karabatan_power_station"/>
    <x v="83"/>
    <s v="Karabatan power station"/>
    <s v="Электростанция комбинированного цикла Карабатан"/>
    <s v="2"/>
    <s v="NG"/>
    <n v="155"/>
    <x v="0"/>
    <x v="0"/>
    <s v="Y"/>
    <m/>
    <m/>
    <m/>
    <x v="0"/>
    <m/>
    <m/>
    <m/>
    <n v="47.34422"/>
    <n v="52.277177000000002"/>
    <s v="exact"/>
    <s v="Atyrau"/>
    <m/>
    <m/>
    <s v="Atyrau"/>
    <x v="2"/>
    <s v="Central Asia"/>
    <m/>
    <m/>
    <m/>
    <s v="both"/>
    <s v="Oil &amp; Refining"/>
    <s v="power"/>
    <s v="1106172"/>
    <s v="1288477, 1288478, 1289910"/>
    <s v="L406898"/>
    <s v="G407480"/>
  </r>
  <r>
    <s v="https://www.gem.wiki/Karaganda_Steel_Works_power_station"/>
    <x v="83"/>
    <s v="Karaganda Steel Works power station"/>
    <s v="ТЭЦ-ПВС АО «АрселорМиттал Темиртау» (ТЭЦ-ПВС Карагандинского металлургического комбината)"/>
    <s v="3"/>
    <s v="NG/C/FO"/>
    <n v="65"/>
    <x v="3"/>
    <x v="3"/>
    <s v="Y"/>
    <s v="not found"/>
    <s v="not found"/>
    <s v="conversion"/>
    <x v="43"/>
    <m/>
    <m/>
    <m/>
    <n v="50.048073000000002"/>
    <n v="73.022351"/>
    <s v="exact"/>
    <s v="Termitau"/>
    <m/>
    <s v="Termitau"/>
    <s v="Karaganda"/>
    <x v="2"/>
    <s v="Central Asia"/>
    <m/>
    <m/>
    <m/>
    <s v="both"/>
    <s v="Iron &amp; Steel"/>
    <s v="none"/>
    <s v="not found"/>
    <m/>
    <s v="L104562"/>
    <s v="G409903"/>
  </r>
  <r>
    <s v="https://www.gem.wiki/Karaganda_Steel_Works_power_station"/>
    <x v="83"/>
    <s v="Karaganda Steel Works power station"/>
    <s v="ТЭЦ-ПВС АО «АрселорМиттал Темиртау» (ТЭЦ-ПВС Карагандинского металлургического комбината)"/>
    <s v="4"/>
    <s v="NG/C/FO"/>
    <n v="60"/>
    <x v="3"/>
    <x v="3"/>
    <s v="Y"/>
    <s v="not found"/>
    <s v="not found"/>
    <s v="conversion"/>
    <x v="43"/>
    <m/>
    <m/>
    <m/>
    <n v="50.048073000000002"/>
    <n v="73.022351"/>
    <s v="exact"/>
    <s v="Termitau"/>
    <m/>
    <s v="Termitau"/>
    <s v="Karaganda"/>
    <x v="2"/>
    <s v="Central Asia"/>
    <m/>
    <m/>
    <m/>
    <s v="both"/>
    <s v="Iron &amp; Steel"/>
    <s v="none"/>
    <s v="not found"/>
    <m/>
    <s v="L104562"/>
    <s v="G411103"/>
  </r>
  <r>
    <s v="https://www.gem.wiki/Karaganda_Steel_Works_power_station"/>
    <x v="83"/>
    <s v="Karaganda Steel Works power station"/>
    <s v="ТЭЦ-ПВС АО «АрселорМиттал Темиртау» (ТЭЦ-ПВС Карагандинского металлургического комбината)"/>
    <s v="5"/>
    <s v="NG/C/FO"/>
    <n v="60"/>
    <x v="3"/>
    <x v="3"/>
    <s v="Y"/>
    <s v="not found"/>
    <s v="not found"/>
    <s v="conversion"/>
    <x v="43"/>
    <m/>
    <m/>
    <m/>
    <n v="50.048073000000002"/>
    <n v="73.022351"/>
    <s v="exact"/>
    <s v="Termitau"/>
    <m/>
    <s v="Termitau"/>
    <s v="Karaganda"/>
    <x v="2"/>
    <s v="Central Asia"/>
    <m/>
    <m/>
    <m/>
    <s v="both"/>
    <s v="Iron &amp; Steel"/>
    <s v="none"/>
    <s v="not found"/>
    <m/>
    <s v="L104562"/>
    <s v="G411102"/>
  </r>
  <r>
    <s v="https://www.gem.wiki/Karaganda_TPS-2_power_station"/>
    <x v="83"/>
    <s v="Karaganda TPS-2 power station"/>
    <s v="ТЭЦ -2 АО &quot;Арселор Миттал Темиртау&quot;"/>
    <s v="1"/>
    <s v="NG/C/FO"/>
    <n v="100"/>
    <x v="3"/>
    <x v="3"/>
    <s v="Y"/>
    <s v="not found"/>
    <s v="not found"/>
    <s v="conversion"/>
    <x v="43"/>
    <m/>
    <m/>
    <m/>
    <n v="50.046669999999999"/>
    <n v="73.053235000000001"/>
    <s v="exact"/>
    <s v="Termitau"/>
    <m/>
    <s v="Termitau"/>
    <s v="Karaganda"/>
    <x v="2"/>
    <s v="Central Asia"/>
    <m/>
    <m/>
    <m/>
    <s v="both"/>
    <s v="Iron &amp; Steel"/>
    <s v="both"/>
    <s v="not found"/>
    <m/>
    <s v="L102981"/>
    <s v="G410427"/>
  </r>
  <r>
    <s v="https://www.gem.wiki/Karaganda_TPS-2_power_station"/>
    <x v="83"/>
    <s v="Karaganda TPS-2 power station"/>
    <s v="ТЭЦ -2 АО &quot;Арселор Миттал Темиртау&quot;"/>
    <s v="2"/>
    <s v="NG/C/FO"/>
    <n v="100"/>
    <x v="3"/>
    <x v="3"/>
    <s v="Y"/>
    <s v="not found"/>
    <s v="not found"/>
    <s v="conversion"/>
    <x v="43"/>
    <m/>
    <m/>
    <m/>
    <n v="50.046669999999999"/>
    <n v="73.053235000000001"/>
    <s v="exact"/>
    <s v="Termitau"/>
    <m/>
    <s v="Termitau"/>
    <s v="Karaganda"/>
    <x v="2"/>
    <s v="Central Asia"/>
    <m/>
    <m/>
    <m/>
    <s v="both"/>
    <s v="Iron &amp; Steel"/>
    <s v="both"/>
    <s v="not found"/>
    <m/>
    <s v="L102981"/>
    <s v="G411101"/>
  </r>
  <r>
    <s v="https://www.gem.wiki/Karaganda_TPS-2_power_station"/>
    <x v="83"/>
    <s v="Karaganda TPS-2 power station"/>
    <s v="ТЭЦ -2 АО &quot;Арселор Миттал Темиртау&quot;"/>
    <s v="3"/>
    <s v="NG/C/FO"/>
    <n v="100"/>
    <x v="3"/>
    <x v="3"/>
    <s v="Y"/>
    <s v="not found"/>
    <s v="not found"/>
    <s v="conversion"/>
    <x v="43"/>
    <m/>
    <m/>
    <m/>
    <n v="50.046669999999999"/>
    <n v="73.053235000000001"/>
    <s v="exact"/>
    <s v="Termitau"/>
    <m/>
    <s v="Termitau"/>
    <s v="Karaganda"/>
    <x v="2"/>
    <s v="Central Asia"/>
    <m/>
    <m/>
    <m/>
    <s v="both"/>
    <s v="Iron &amp; Steel"/>
    <s v="both"/>
    <s v="not found"/>
    <m/>
    <s v="L102981"/>
    <s v="G411100"/>
  </r>
  <r>
    <s v="https://www.gem.wiki/Karaganda_TPS-2_power_station"/>
    <x v="83"/>
    <s v="Karaganda TPS-2 power station"/>
    <s v="ТЭЦ -2 АО &quot;Арселор Миттал Темиртау&quot;"/>
    <s v="4"/>
    <s v="NG/C/FO"/>
    <n v="135"/>
    <x v="3"/>
    <x v="3"/>
    <s v="Y"/>
    <s v="not found"/>
    <s v="not found"/>
    <s v="conversion"/>
    <x v="43"/>
    <m/>
    <m/>
    <m/>
    <n v="50.046669999999999"/>
    <n v="73.053235000000001"/>
    <s v="exact"/>
    <s v="Termitau"/>
    <m/>
    <s v="Termitau"/>
    <s v="Karaganda"/>
    <x v="2"/>
    <s v="Central Asia"/>
    <m/>
    <m/>
    <m/>
    <s v="both"/>
    <s v="Iron &amp; Steel"/>
    <s v="both"/>
    <s v="not found"/>
    <m/>
    <s v="L102981"/>
    <s v="G411099"/>
  </r>
  <r>
    <s v="https://www.gem.wiki/Kashagan_power_station"/>
    <x v="83"/>
    <s v="Kashagan power station"/>
    <s v="ГТЭС Кашаган, ЭС &quot;Кашаган&quot; AGIP KCO NCOC"/>
    <s v="1"/>
    <s v="NG"/>
    <n v="119"/>
    <x v="0"/>
    <x v="0"/>
    <s v="N"/>
    <m/>
    <m/>
    <m/>
    <x v="4"/>
    <m/>
    <m/>
    <m/>
    <n v="46.205393000000001"/>
    <n v="51.693334999999998"/>
    <s v="exact"/>
    <s v="Atyrau"/>
    <m/>
    <m/>
    <s v="Atyrau"/>
    <x v="2"/>
    <s v="Central Asia"/>
    <m/>
    <m/>
    <m/>
    <s v="power"/>
    <s v="Oil &amp; Refining"/>
    <s v="none"/>
    <s v="1060629"/>
    <s v="1189726, 1202554, 1202558"/>
    <s v="L406897"/>
    <s v="G407479"/>
  </r>
  <r>
    <s v="https://www.gem.wiki/Kashagan_power_station"/>
    <x v="83"/>
    <s v="Kashagan power station"/>
    <s v="ГТЭС Кашаган, ЭС &quot;Кашаган&quot; AGIP KCO NCOC"/>
    <s v="2"/>
    <s v="NG"/>
    <n v="119"/>
    <x v="0"/>
    <x v="0"/>
    <s v="N"/>
    <m/>
    <m/>
    <m/>
    <x v="4"/>
    <m/>
    <m/>
    <m/>
    <n v="46.205393000000001"/>
    <n v="51.693334999999998"/>
    <s v="exact"/>
    <s v="Atyrau"/>
    <m/>
    <m/>
    <s v="Atyrau"/>
    <x v="2"/>
    <s v="Central Asia"/>
    <m/>
    <m/>
    <m/>
    <s v="power"/>
    <s v="Oil &amp; Refining"/>
    <s v="none"/>
    <s v="1060629"/>
    <s v="1202555, 1202556, 1202557"/>
    <s v="L406897"/>
    <s v="G407478"/>
  </r>
  <r>
    <s v="https://www.gem.wiki/Kyzylorda_CHP_power_station"/>
    <x v="83"/>
    <s v="Kyzylorda CHP power station"/>
    <m/>
    <s v="CC1"/>
    <s v="NG"/>
    <n v="120"/>
    <x v="1"/>
    <x v="0"/>
    <s v="Y"/>
    <s v="not found"/>
    <s v="not found"/>
    <m/>
    <x v="40"/>
    <m/>
    <m/>
    <m/>
    <n v="44.865748000000004"/>
    <n v="65.457220000000007"/>
    <s v="exact"/>
    <s v="Kyzylorda"/>
    <m/>
    <m/>
    <s v="Kyzylorda"/>
    <x v="2"/>
    <s v="Central Asia"/>
    <m/>
    <m/>
    <m/>
    <m/>
    <m/>
    <m/>
    <s v="1141409"/>
    <n v="1308449"/>
    <s v="L406896"/>
    <s v="G407477"/>
  </r>
  <r>
    <s v="https://www.gem.wiki/Kyzylorda_CHP_power_station"/>
    <x v="83"/>
    <s v="Kyzylorda CHP power station"/>
    <m/>
    <s v="CC2"/>
    <s v="NG"/>
    <n v="120"/>
    <x v="1"/>
    <x v="0"/>
    <s v="Y"/>
    <s v="not found"/>
    <s v="not found"/>
    <m/>
    <x v="40"/>
    <m/>
    <m/>
    <m/>
    <n v="44.865748000000004"/>
    <n v="65.457220000000007"/>
    <s v="exact"/>
    <s v="Kyzylorda"/>
    <m/>
    <m/>
    <s v="Kyzylorda"/>
    <x v="2"/>
    <s v="Central Asia"/>
    <m/>
    <m/>
    <m/>
    <m/>
    <m/>
    <m/>
    <s v="1141409"/>
    <n v="1308449"/>
    <s v="L406896"/>
    <s v="G412588"/>
  </r>
  <r>
    <s v="https://www.gem.wiki/MAEK_2_power_station"/>
    <x v="83"/>
    <s v="MAEK 2 power station"/>
    <s v="2-ЖЭО «МАЭК» ЖШС, ТЭЦ-2 ТОО «МАЭК»"/>
    <s v="CC1"/>
    <s v="NG"/>
    <n v="139"/>
    <x v="2"/>
    <x v="0"/>
    <s v="Y"/>
    <s v="not found"/>
    <s v="not found"/>
    <m/>
    <x v="54"/>
    <m/>
    <m/>
    <m/>
    <n v="43.606344"/>
    <n v="51.281216999999998"/>
    <s v="exact"/>
    <s v="Aktau"/>
    <m/>
    <m/>
    <s v="Mangistau"/>
    <x v="2"/>
    <s v="Central Asia"/>
    <m/>
    <m/>
    <s v="Mangistau Atom Electric Complex (MAEC), Mangistau CHP"/>
    <m/>
    <m/>
    <m/>
    <s v="1067945"/>
    <n v="1274900"/>
    <s v="L406895"/>
    <s v="G407476"/>
  </r>
  <r>
    <s v="https://www.gem.wiki/MAEK_2_power_station"/>
    <x v="83"/>
    <s v="MAEK 2 power station"/>
    <s v="2-ЖЭО «МАЭК» ЖШС, ТЭЦ-2 ТОО «МАЭК»"/>
    <s v="ST10"/>
    <s v="NG"/>
    <n v="80"/>
    <x v="0"/>
    <x v="3"/>
    <s v="Y"/>
    <m/>
    <m/>
    <m/>
    <x v="60"/>
    <m/>
    <m/>
    <m/>
    <n v="43.606344"/>
    <n v="51.281216999999998"/>
    <s v="exact"/>
    <s v="Aktau"/>
    <m/>
    <m/>
    <s v="Mangistau"/>
    <x v="2"/>
    <s v="Central Asia"/>
    <m/>
    <m/>
    <s v="Mangistau Atom Electric Complex (MAEC), Mangistau CHP"/>
    <m/>
    <m/>
    <m/>
    <s v="1067945"/>
    <n v="1206201"/>
    <s v="L406895"/>
    <s v="G407474"/>
  </r>
  <r>
    <s v="https://www.gem.wiki/MAEK_2_power_station"/>
    <x v="83"/>
    <s v="MAEK 2 power station"/>
    <s v="2-ЖЭО «МАЭК» ЖШС, ТЭЦ-2 ТОО «МАЭК»"/>
    <s v="ST3"/>
    <s v="NG"/>
    <n v="60"/>
    <x v="0"/>
    <x v="3"/>
    <s v="Y"/>
    <m/>
    <m/>
    <m/>
    <x v="65"/>
    <m/>
    <m/>
    <m/>
    <n v="43.606344"/>
    <n v="51.281216999999998"/>
    <s v="exact"/>
    <s v="Aktau"/>
    <m/>
    <m/>
    <s v="Mangistau"/>
    <x v="2"/>
    <s v="Central Asia"/>
    <m/>
    <m/>
    <s v="Mangistau Atom Electric Complex (MAEC), Mangistau CHP"/>
    <m/>
    <m/>
    <m/>
    <s v="1067945"/>
    <n v="1218830"/>
    <s v="L406895"/>
    <s v="G407472"/>
  </r>
  <r>
    <s v="https://www.gem.wiki/MAEK_2_power_station"/>
    <x v="83"/>
    <s v="MAEK 2 power station"/>
    <s v="2-ЖЭО «МАЭК» ЖШС, ТЭЦ-2 ТОО «МАЭК»"/>
    <s v="ST4"/>
    <s v="NG"/>
    <n v="100"/>
    <x v="0"/>
    <x v="3"/>
    <s v="Y"/>
    <m/>
    <m/>
    <m/>
    <x v="73"/>
    <m/>
    <m/>
    <m/>
    <n v="43.606344"/>
    <n v="51.281216999999998"/>
    <s v="exact"/>
    <s v="Aktau"/>
    <m/>
    <m/>
    <s v="Mangistau"/>
    <x v="2"/>
    <s v="Central Asia"/>
    <m/>
    <m/>
    <s v="Mangistau Atom Electric Complex (MAEC), Mangistau CHP"/>
    <m/>
    <m/>
    <m/>
    <s v="1067945"/>
    <n v="1218831"/>
    <s v="L406895"/>
    <s v="G407471"/>
  </r>
  <r>
    <s v="https://www.gem.wiki/MAEK_2_power_station"/>
    <x v="83"/>
    <s v="MAEK 2 power station"/>
    <s v="2-ЖЭО «МАЭК» ЖШС, ТЭЦ-2 ТОО «МАЭК»"/>
    <s v="ST5"/>
    <s v="NG"/>
    <n v="50"/>
    <x v="0"/>
    <x v="3"/>
    <s v="Y"/>
    <m/>
    <m/>
    <m/>
    <x v="73"/>
    <m/>
    <m/>
    <m/>
    <n v="43.606344"/>
    <n v="51.281216999999998"/>
    <s v="exact"/>
    <s v="Aktau"/>
    <m/>
    <m/>
    <s v="Mangistau"/>
    <x v="2"/>
    <s v="Central Asia"/>
    <m/>
    <m/>
    <s v="Mangistau Atom Electric Complex (MAEC), Mangistau CHP"/>
    <m/>
    <m/>
    <m/>
    <s v="1067945"/>
    <n v="1218832"/>
    <s v="L406895"/>
    <s v="G407470"/>
  </r>
  <r>
    <s v="https://www.gem.wiki/MAEK_2_power_station"/>
    <x v="83"/>
    <s v="MAEK 2 power station"/>
    <s v="2-ЖЭО «МАЭК» ЖШС, ТЭЦ-2 ТОО «МАЭК»"/>
    <s v="ST6"/>
    <s v="NG"/>
    <n v="50"/>
    <x v="0"/>
    <x v="3"/>
    <s v="Y"/>
    <m/>
    <m/>
    <m/>
    <x v="73"/>
    <m/>
    <m/>
    <m/>
    <n v="43.606344"/>
    <n v="51.281216999999998"/>
    <s v="exact"/>
    <s v="Aktau"/>
    <m/>
    <m/>
    <s v="Mangistau"/>
    <x v="2"/>
    <s v="Central Asia"/>
    <m/>
    <m/>
    <s v="Mangistau Atom Electric Complex (MAEC), Mangistau CHP"/>
    <m/>
    <m/>
    <m/>
    <s v="1067945"/>
    <n v="1218833"/>
    <s v="L406895"/>
    <s v="G407469"/>
  </r>
  <r>
    <s v="https://www.gem.wiki/MAEK_2_power_station"/>
    <x v="83"/>
    <s v="MAEK 2 power station"/>
    <s v="2-ЖЭО «МАЭК» ЖШС, ТЭЦ-2 ТОО «МАЭК»"/>
    <s v="ST8"/>
    <s v="NG"/>
    <n v="60"/>
    <x v="0"/>
    <x v="3"/>
    <s v="Y"/>
    <m/>
    <m/>
    <m/>
    <x v="68"/>
    <m/>
    <m/>
    <m/>
    <n v="43.606344"/>
    <n v="51.281216999999998"/>
    <s v="exact"/>
    <s v="Aktau"/>
    <m/>
    <m/>
    <s v="Mangistau"/>
    <x v="2"/>
    <s v="Central Asia"/>
    <m/>
    <m/>
    <s v="Mangistau Atom Electric Complex (MAEC), Mangistau CHP"/>
    <m/>
    <m/>
    <m/>
    <s v="1067945"/>
    <n v="1218835"/>
    <s v="L406895"/>
    <s v="G407467"/>
  </r>
  <r>
    <s v="https://www.gem.wiki/MAEK_2_power_station"/>
    <x v="83"/>
    <s v="MAEK 2 power station"/>
    <s v="2-ЖЭО «МАЭК» ЖШС, ТЭЦ-2 ТОО «МАЭК»"/>
    <s v="ST9"/>
    <s v="NG"/>
    <n v="60"/>
    <x v="0"/>
    <x v="3"/>
    <s v="Y"/>
    <m/>
    <m/>
    <m/>
    <x v="76"/>
    <m/>
    <m/>
    <m/>
    <n v="43.606344"/>
    <n v="51.281216999999998"/>
    <s v="exact"/>
    <s v="Aktau"/>
    <m/>
    <m/>
    <s v="Mangistau"/>
    <x v="2"/>
    <s v="Central Asia"/>
    <m/>
    <m/>
    <s v="Mangistau Atom Electric Complex (MAEC), Mangistau CHP"/>
    <m/>
    <m/>
    <m/>
    <s v="1067945"/>
    <n v="1218836"/>
    <s v="L406895"/>
    <s v="G407466"/>
  </r>
  <r>
    <s v="https://www.gem.wiki/MAEK_3_power_station"/>
    <x v="83"/>
    <s v="MAEK 3 power station"/>
    <s v="ТЭС-3 МАЭК"/>
    <s v="1"/>
    <s v="NG/FO"/>
    <n v="200"/>
    <x v="0"/>
    <x v="3"/>
    <s v="not found"/>
    <m/>
    <m/>
    <m/>
    <x v="27"/>
    <m/>
    <m/>
    <m/>
    <n v="43.597002000000003"/>
    <n v="51.289326000000003"/>
    <s v="exact"/>
    <s v="Aktau"/>
    <m/>
    <m/>
    <s v="Mangistau"/>
    <x v="2"/>
    <s v="Central Asia"/>
    <m/>
    <m/>
    <s v="Mangistau Atom Electric Complex (MAEC), Mangistau CHP, TPP MAEK"/>
    <m/>
    <m/>
    <m/>
    <s v="1067946"/>
    <n v="1200641"/>
    <s v="L406894"/>
    <s v="G407465"/>
  </r>
  <r>
    <s v="https://www.gem.wiki/MAEK_3_power_station"/>
    <x v="83"/>
    <s v="MAEK 3 power station"/>
    <s v="ТЭС-3 МАЭК"/>
    <s v="2"/>
    <s v="NG/FO"/>
    <n v="210"/>
    <x v="0"/>
    <x v="3"/>
    <s v="not found"/>
    <m/>
    <m/>
    <m/>
    <x v="28"/>
    <m/>
    <m/>
    <m/>
    <n v="43.597002000000003"/>
    <n v="51.289326000000003"/>
    <s v="exact"/>
    <s v="Aktau"/>
    <m/>
    <m/>
    <s v="Mangistau"/>
    <x v="2"/>
    <s v="Central Asia"/>
    <m/>
    <m/>
    <s v="Mangistau Atom Electric Complex (MAEC), Mangistau CHP, TPP MAEK"/>
    <m/>
    <m/>
    <m/>
    <s v="1067946"/>
    <n v="1200642"/>
    <s v="L406894"/>
    <s v="G407464"/>
  </r>
  <r>
    <s v="https://www.gem.wiki/MAEK_3_power_station"/>
    <x v="83"/>
    <s v="MAEK 3 power station"/>
    <s v="ТЭС-3 МАЭК"/>
    <s v="3"/>
    <s v="NG/FO"/>
    <n v="215"/>
    <x v="0"/>
    <x v="3"/>
    <s v="not found"/>
    <m/>
    <m/>
    <m/>
    <x v="29"/>
    <m/>
    <m/>
    <m/>
    <n v="43.597002000000003"/>
    <n v="51.289326000000003"/>
    <s v="exact"/>
    <s v="Aktau"/>
    <m/>
    <m/>
    <s v="Mangistau"/>
    <x v="2"/>
    <s v="Central Asia"/>
    <m/>
    <m/>
    <s v="Mangistau Atom Electric Complex (MAEC), Mangistau CHP, TPP MAEK"/>
    <m/>
    <m/>
    <m/>
    <s v="1067946"/>
    <n v="1200643"/>
    <s v="L406894"/>
    <s v="G407463"/>
  </r>
  <r>
    <s v="https://www.gem.wiki/Rudny_power_station"/>
    <x v="83"/>
    <s v="Rudny power station"/>
    <s v="Рудненская ТЭЦ"/>
    <s v="1"/>
    <s v="NG"/>
    <n v="50"/>
    <x v="4"/>
    <x v="3"/>
    <s v="Y"/>
    <s v="not found"/>
    <s v="not found"/>
    <s v="conversion"/>
    <x v="45"/>
    <m/>
    <m/>
    <m/>
    <n v="52.989600000000003"/>
    <n v="63.129800000000003"/>
    <s v="exact"/>
    <s v="Rudny"/>
    <m/>
    <m/>
    <s v="Kostanay"/>
    <x v="2"/>
    <s v="Central Asia"/>
    <m/>
    <m/>
    <s v="Rudnenskaya CHP, Rudnensk"/>
    <m/>
    <m/>
    <m/>
    <s v="1020652"/>
    <n v="1144260"/>
    <s v="L104564"/>
    <s v="G407462"/>
  </r>
  <r>
    <s v="https://www.gem.wiki/Rudny_power_station"/>
    <x v="83"/>
    <s v="Rudny power station"/>
    <s v="Рудненская ТЭЦ"/>
    <s v="2"/>
    <s v="NG"/>
    <n v="50"/>
    <x v="4"/>
    <x v="3"/>
    <s v="Y"/>
    <s v="not found"/>
    <s v="not found"/>
    <s v="conversion"/>
    <x v="45"/>
    <m/>
    <m/>
    <m/>
    <n v="52.989600000000003"/>
    <n v="63.129800000000003"/>
    <s v="exact"/>
    <s v="Rudny"/>
    <m/>
    <m/>
    <s v="Kostanay"/>
    <x v="2"/>
    <s v="Central Asia"/>
    <m/>
    <m/>
    <s v="Rudnenskaya CHP, Rudnensk"/>
    <m/>
    <m/>
    <m/>
    <s v="1020652"/>
    <n v="1164895"/>
    <s v="L104564"/>
    <s v="G407461"/>
  </r>
  <r>
    <s v="https://www.gem.wiki/Rudny_power_station"/>
    <x v="83"/>
    <s v="Rudny power station"/>
    <s v="Рудненская ТЭЦ"/>
    <s v="6"/>
    <s v="NG"/>
    <n v="63"/>
    <x v="4"/>
    <x v="3"/>
    <s v="Y"/>
    <s v="not found"/>
    <s v="not found"/>
    <s v="conversion"/>
    <x v="45"/>
    <m/>
    <m/>
    <m/>
    <n v="52.989600000000003"/>
    <n v="63.129800000000003"/>
    <s v="exact"/>
    <s v="Rudny"/>
    <m/>
    <m/>
    <s v="Kostanay"/>
    <x v="2"/>
    <s v="Central Asia"/>
    <m/>
    <m/>
    <s v="Rudnenskaya CHP, Rudnensk"/>
    <m/>
    <m/>
    <m/>
    <s v="1020652"/>
    <s v="not found"/>
    <s v="L104564"/>
    <s v="G407460"/>
  </r>
  <r>
    <s v="https://www.gem.wiki/Shalkiya_power_station"/>
    <x v="83"/>
    <s v="Shalkiya power station"/>
    <s v="газотурбинная электростанция на свинцово-цинковом месторождении Шалкия"/>
    <s v="CC1"/>
    <s v="NG"/>
    <n v="80"/>
    <x v="5"/>
    <x v="1"/>
    <s v="N"/>
    <s v="not found"/>
    <s v="not found"/>
    <s v="N"/>
    <x v="45"/>
    <m/>
    <m/>
    <m/>
    <n v="44.012397999999997"/>
    <n v="67.409558000000004"/>
    <s v="approximate"/>
    <s v="Shalkiya"/>
    <m/>
    <m/>
    <s v="Kyzylorda"/>
    <x v="2"/>
    <s v="Central Asia"/>
    <m/>
    <m/>
    <m/>
    <m/>
    <s v="Other Metals &amp; Mining"/>
    <m/>
    <s v="not found"/>
    <m/>
    <s v="L407819"/>
    <s v="G410434"/>
  </r>
  <r>
    <s v="https://www.gem.wiki/Shymkent_CHP-3_power_station"/>
    <x v="83"/>
    <s v="Shymkent CHP-3 power station"/>
    <s v="Шымкентская ТЭЦ-3, ТЭЦ АО &quot;3-Энергоорталык&quot;"/>
    <s v="CC1"/>
    <s v="NG"/>
    <n v="450"/>
    <x v="4"/>
    <x v="0"/>
    <s v="Y"/>
    <s v="not found"/>
    <s v="not found"/>
    <s v="N"/>
    <x v="45"/>
    <m/>
    <m/>
    <m/>
    <n v="42.273350000000001"/>
    <n v="69.693644000000006"/>
    <s v="exact"/>
    <s v="Shymkent"/>
    <m/>
    <s v="Sayram"/>
    <s v="Turkistan"/>
    <x v="2"/>
    <s v="Central Asia"/>
    <m/>
    <m/>
    <s v="Tchimkent; Shymkent HPP"/>
    <m/>
    <m/>
    <m/>
    <s v="1020656"/>
    <s v="not found"/>
    <s v="L406893"/>
    <s v="G407459"/>
  </r>
  <r>
    <s v="https://www.gem.wiki/Shymkent_CHP-3_power_station"/>
    <x v="83"/>
    <s v="Shymkent CHP-3 power station"/>
    <s v="Шымкентская ТЭЦ-3, ТЭЦ АО &quot;3-Энергоорталык&quot;"/>
    <s v="ST1"/>
    <s v="NG/FO"/>
    <n v="80"/>
    <x v="0"/>
    <x v="3"/>
    <s v="Y"/>
    <m/>
    <m/>
    <m/>
    <x v="51"/>
    <m/>
    <m/>
    <m/>
    <n v="42.273350000000001"/>
    <n v="69.693644000000006"/>
    <s v="exact"/>
    <s v="Shymkent"/>
    <m/>
    <s v="Sayram"/>
    <s v="Turkistan"/>
    <x v="2"/>
    <s v="Central Asia"/>
    <m/>
    <m/>
    <s v="Tchimkent; Shymkent HPP"/>
    <m/>
    <m/>
    <m/>
    <s v="1020656"/>
    <n v="1151936"/>
    <s v="L406893"/>
    <s v="G407458"/>
  </r>
  <r>
    <s v="https://www.gem.wiki/Shymkent_CHP-3_power_station"/>
    <x v="83"/>
    <s v="Shymkent CHP-3 power station"/>
    <s v="Шымкентская ТЭЦ-3, ТЭЦ АО &quot;3-Энергоорталык&quot;"/>
    <s v="ST2"/>
    <s v="NG/FO"/>
    <n v="80"/>
    <x v="0"/>
    <x v="3"/>
    <s v="Y"/>
    <m/>
    <m/>
    <m/>
    <x v="46"/>
    <m/>
    <m/>
    <m/>
    <n v="42.273350000000001"/>
    <n v="69.693644000000006"/>
    <s v="exact"/>
    <s v="Shymkent"/>
    <m/>
    <s v="Sayram"/>
    <s v="Turkistan"/>
    <x v="2"/>
    <s v="Central Asia"/>
    <m/>
    <m/>
    <s v="Tchimkent; Shymkent HPP"/>
    <m/>
    <m/>
    <m/>
    <s v="1020656"/>
    <n v="1161804"/>
    <s v="L406893"/>
    <s v="G407457"/>
  </r>
  <r>
    <s v="https://www.gem.wiki/Tengizchevroil_3_power_station"/>
    <x v="83"/>
    <s v="Tengizchevroil 3 power station"/>
    <s v="Тенгизшевройл ГТЭС 242"/>
    <s v="1"/>
    <s v="NG"/>
    <n v="121"/>
    <x v="0"/>
    <x v="1"/>
    <s v="Y"/>
    <m/>
    <m/>
    <m/>
    <x v="47"/>
    <m/>
    <m/>
    <m/>
    <n v="46.152062000000001"/>
    <n v="53.410513999999999"/>
    <s v="exact"/>
    <s v="Tengiz"/>
    <m/>
    <m/>
    <s v="Mangistau"/>
    <x v="2"/>
    <s v="Central Asia"/>
    <m/>
    <m/>
    <s v="TGTES-3, GTES-242"/>
    <s v="both"/>
    <s v="Oil &amp; Refining"/>
    <s v="none"/>
    <s v="1040696"/>
    <n v="1247314"/>
    <s v="L406892"/>
    <s v="G407456"/>
  </r>
  <r>
    <s v="https://www.gem.wiki/Tengizchevroil_3_power_station"/>
    <x v="83"/>
    <s v="Tengizchevroil 3 power station"/>
    <s v="Тенгизшевройл ГТЭС 242"/>
    <s v="2"/>
    <s v="NG"/>
    <n v="121"/>
    <x v="0"/>
    <x v="1"/>
    <s v="Y"/>
    <m/>
    <m/>
    <m/>
    <x v="47"/>
    <m/>
    <m/>
    <m/>
    <n v="46.152062000000001"/>
    <n v="53.410513999999999"/>
    <s v="exact"/>
    <s v="Tengiz"/>
    <m/>
    <m/>
    <s v="Mangistau"/>
    <x v="2"/>
    <s v="Central Asia"/>
    <m/>
    <m/>
    <s v="TGTES-3, GTES-242"/>
    <s v="both"/>
    <s v="Oil &amp; Refining"/>
    <s v="none"/>
    <s v="1040696"/>
    <n v="1247315"/>
    <s v="L406892"/>
    <s v="G407455"/>
  </r>
  <r>
    <s v="https://www.gem.wiki/Tengizchevroil_Future_Growth_Project_power_station"/>
    <x v="83"/>
    <s v="Tengizchevroil Future Growth Project power station"/>
    <s v="Проект будущего расширения - Проект управления устьевым давлением (ПБР-ПУУД) &quot;Тенгизшевройл&quot;"/>
    <s v="1"/>
    <s v="NG"/>
    <n v="130"/>
    <x v="1"/>
    <x v="1"/>
    <s v="N"/>
    <s v="N"/>
    <s v="not found"/>
    <s v="N"/>
    <x v="7"/>
    <m/>
    <m/>
    <m/>
    <n v="46.133878000000003"/>
    <n v="53.374988000000002"/>
    <s v="exact"/>
    <s v="Tengiz"/>
    <m/>
    <m/>
    <s v="Mangistau"/>
    <x v="2"/>
    <s v="Central Asia"/>
    <m/>
    <m/>
    <s v="Future Growth Project – Wellhead Pressure Management Project (FGP – WPMP), Third Generation expansion"/>
    <s v="power"/>
    <s v="Oil &amp; Refining"/>
    <s v="none"/>
    <s v="not found"/>
    <s v="not found"/>
    <s v="L406904"/>
    <s v="G407454"/>
  </r>
  <r>
    <s v="https://www.gem.wiki/Tengizchevroil_Future_Growth_Project_power_station"/>
    <x v="83"/>
    <s v="Tengizchevroil Future Growth Project power station"/>
    <s v="Проект будущего расширения - Проект управления устьевым давлением (ПБР-ПУУД) &quot;Тенгизшевройл&quot;"/>
    <s v="2"/>
    <s v="NG"/>
    <n v="130"/>
    <x v="1"/>
    <x v="1"/>
    <s v="N"/>
    <s v="N"/>
    <s v="not found"/>
    <s v="N"/>
    <x v="7"/>
    <m/>
    <m/>
    <m/>
    <n v="46.133878000000003"/>
    <n v="53.374988000000002"/>
    <s v="exact"/>
    <s v="Tengiz"/>
    <m/>
    <m/>
    <s v="Mangistau"/>
    <x v="2"/>
    <s v="Central Asia"/>
    <m/>
    <m/>
    <s v="Future Growth Project – Wellhead Pressure Management Project (FGP – WPMP), Third Generation expansion"/>
    <s v="power"/>
    <s v="Oil &amp; Refining"/>
    <s v="none"/>
    <s v="not found"/>
    <s v="not found"/>
    <s v="L406904"/>
    <s v="G407453"/>
  </r>
  <r>
    <s v="https://www.gem.wiki/Tengizchevroil_Future_Growth_Project_power_station"/>
    <x v="83"/>
    <s v="Tengizchevroil Future Growth Project power station"/>
    <s v="Проект будущего расширения - Проект управления устьевым давлением (ПБР-ПУУД) &quot;Тенгизшевройл&quot;"/>
    <s v="3"/>
    <s v="NG"/>
    <n v="130"/>
    <x v="1"/>
    <x v="1"/>
    <s v="N"/>
    <s v="N"/>
    <s v="not found"/>
    <s v="N"/>
    <x v="7"/>
    <m/>
    <m/>
    <m/>
    <n v="46.133878000000003"/>
    <n v="53.374988000000002"/>
    <s v="exact"/>
    <s v="Tengiz"/>
    <m/>
    <m/>
    <s v="Mangistau"/>
    <x v="2"/>
    <s v="Central Asia"/>
    <m/>
    <m/>
    <s v="Future Growth Project – Wellhead Pressure Management Project (FGP – WPMP), Third Generation expansion"/>
    <s v="power"/>
    <s v="Oil &amp; Refining"/>
    <s v="none"/>
    <s v="not found"/>
    <s v="not found"/>
    <s v="L406904"/>
    <s v="G407452"/>
  </r>
  <r>
    <s v="https://www.gem.wiki/Tengizchevroil_Future_Growth_Project_power_station"/>
    <x v="83"/>
    <s v="Tengizchevroil Future Growth Project power station"/>
    <s v="Проект будущего расширения - Проект управления устьевым давлением (ПБР-ПУУД) &quot;Тенгизшевройл&quot;"/>
    <s v="4"/>
    <s v="NG"/>
    <n v="130"/>
    <x v="1"/>
    <x v="1"/>
    <s v="N"/>
    <s v="N"/>
    <s v="not found"/>
    <s v="N"/>
    <x v="7"/>
    <m/>
    <m/>
    <m/>
    <n v="46.133878000000003"/>
    <n v="53.374988000000002"/>
    <s v="exact"/>
    <s v="Tengiz"/>
    <m/>
    <m/>
    <s v="Mangistau"/>
    <x v="2"/>
    <s v="Central Asia"/>
    <m/>
    <m/>
    <s v="Future Growth Project – Wellhead Pressure Management Project (FGP – WPMP), Third Generation expansion"/>
    <s v="power"/>
    <s v="Oil &amp; Refining"/>
    <s v="none"/>
    <s v="not found"/>
    <s v="not found"/>
    <s v="L406904"/>
    <s v="G407451"/>
  </r>
  <r>
    <s v="https://www.gem.wiki/Tengizchevroil_Future_Growth_Project_power_station"/>
    <x v="83"/>
    <s v="Tengizchevroil Future Growth Project power station"/>
    <s v="Проект будущего расширения - Проект управления устьевым давлением (ПБР-ПУУД) &quot;Тенгизшевройл&quot;"/>
    <s v="5"/>
    <s v="NG"/>
    <n v="130"/>
    <x v="1"/>
    <x v="1"/>
    <s v="N"/>
    <s v="N"/>
    <s v="not found"/>
    <s v="N"/>
    <x v="7"/>
    <m/>
    <m/>
    <m/>
    <n v="46.133878000000003"/>
    <n v="53.374988000000002"/>
    <s v="exact"/>
    <s v="Tengiz"/>
    <m/>
    <m/>
    <s v="Mangistau"/>
    <x v="2"/>
    <s v="Central Asia"/>
    <m/>
    <m/>
    <s v="Future Growth Project – Wellhead Pressure Management Project (FGP – WPMP), Third Generation expansion"/>
    <s v="power"/>
    <s v="Oil &amp; Refining"/>
    <s v="none"/>
    <s v="not found"/>
    <s v="not found"/>
    <s v="L406904"/>
    <s v="G407450"/>
  </r>
  <r>
    <s v="https://www.gem.wiki/Turkistan_power_station"/>
    <x v="83"/>
    <s v="Turkistan power station"/>
    <s v="ПГУ Туркестан, Түркістан ГБҚ"/>
    <s v="1"/>
    <s v="NG/D"/>
    <n v="250"/>
    <x v="2"/>
    <x v="0"/>
    <s v="N"/>
    <m/>
    <m/>
    <m/>
    <x v="41"/>
    <m/>
    <m/>
    <m/>
    <n v="43.685299999999998"/>
    <n v="73.748999999999995"/>
    <s v="approximate"/>
    <m/>
    <m/>
    <s v="Tole Bi District"/>
    <s v="Turkistan"/>
    <x v="2"/>
    <s v="Central Asia"/>
    <m/>
    <m/>
    <s v="Turkistan Combined Cycle Power Plant"/>
    <m/>
    <m/>
    <m/>
    <s v="not found"/>
    <m/>
    <s v="L407929"/>
    <s v="G411098"/>
  </r>
  <r>
    <s v="https://www.gem.wiki/Turkistan_power_station"/>
    <x v="83"/>
    <s v="Turkistan power station"/>
    <s v="ПГУ Туркестан, Түркістан ГБҚ"/>
    <s v="2"/>
    <s v="NG/D"/>
    <n v="250"/>
    <x v="2"/>
    <x v="0"/>
    <s v="N"/>
    <m/>
    <m/>
    <m/>
    <x v="41"/>
    <m/>
    <m/>
    <m/>
    <n v="43.685299999999998"/>
    <n v="73.748999999999995"/>
    <s v="approximate"/>
    <m/>
    <m/>
    <s v="Tole Bi District"/>
    <s v="Turkistan"/>
    <x v="2"/>
    <s v="Central Asia"/>
    <m/>
    <m/>
    <s v="Turkistan Combined Cycle Power Plant"/>
    <m/>
    <m/>
    <m/>
    <s v="not found"/>
    <m/>
    <s v="L407929"/>
    <s v="G411944"/>
  </r>
  <r>
    <s v="https://www.gem.wiki/Turkistan_power_station"/>
    <x v="83"/>
    <s v="Turkistan power station"/>
    <s v="ПГУ Туркестан, Түркістан ГБҚ"/>
    <s v="3"/>
    <s v="NG/D"/>
    <n v="250"/>
    <x v="2"/>
    <x v="0"/>
    <s v="N"/>
    <m/>
    <m/>
    <m/>
    <x v="41"/>
    <m/>
    <m/>
    <m/>
    <n v="43.685299999999998"/>
    <n v="73.748999999999995"/>
    <s v="approximate"/>
    <m/>
    <m/>
    <s v="Tole Bi District"/>
    <s v="Turkistan"/>
    <x v="2"/>
    <s v="Central Asia"/>
    <m/>
    <m/>
    <s v="Turkistan Combined Cycle Power Plant"/>
    <m/>
    <m/>
    <m/>
    <s v="not found"/>
    <m/>
    <s v="L407929"/>
    <s v="G411943"/>
  </r>
  <r>
    <s v="https://www.gem.wiki/Turkistan_power_station"/>
    <x v="83"/>
    <s v="Turkistan power station"/>
    <s v="ПГУ Туркестан, Түркістан ГБҚ"/>
    <s v="4"/>
    <s v="NG/D"/>
    <n v="250"/>
    <x v="2"/>
    <x v="0"/>
    <s v="N"/>
    <m/>
    <m/>
    <m/>
    <x v="41"/>
    <m/>
    <m/>
    <m/>
    <n v="43.685299999999998"/>
    <n v="73.748999999999995"/>
    <s v="approximate"/>
    <m/>
    <m/>
    <s v="Tole Bi District"/>
    <s v="Turkistan"/>
    <x v="2"/>
    <s v="Central Asia"/>
    <m/>
    <m/>
    <s v="Turkistan Combined Cycle Power Plant"/>
    <m/>
    <m/>
    <m/>
    <s v="not found"/>
    <m/>
    <s v="L407929"/>
    <s v="G411942"/>
  </r>
  <r>
    <s v="https://www.gem.wiki/Ust-Kamenogorsk_TETS_power_station"/>
    <x v="83"/>
    <s v="Ust-Kamenogorsk TETS power station"/>
    <s v="Усть-Каменогорская ТЭЦ"/>
    <s v="1"/>
    <s v="NG"/>
    <n v="308"/>
    <x v="4"/>
    <x v="5"/>
    <s v="Y"/>
    <s v="not found"/>
    <s v="not found"/>
    <s v="replacement"/>
    <x v="45"/>
    <m/>
    <m/>
    <m/>
    <n v="49.970227999999999"/>
    <n v="82.600431999999998"/>
    <s v="approximate"/>
    <s v="Ust-Kamenogorsk"/>
    <m/>
    <m/>
    <s v="East Kazakhstan"/>
    <x v="2"/>
    <s v="Central Asia"/>
    <m/>
    <m/>
    <m/>
    <s v="both"/>
    <s v="Other Metals &amp; Mining"/>
    <s v="both"/>
    <s v="not found"/>
    <s v="not found"/>
    <s v="L102978"/>
    <s v="G407449"/>
  </r>
  <r>
    <s v="https://www.gem.wiki/Zhambyl_GRES_power_station"/>
    <x v="83"/>
    <s v="Zhambyl GRES power station"/>
    <s v="Жамбылская ГРЭС, Жамбылская ГРЭС им.Т.И.Батурова"/>
    <s v="1"/>
    <s v="NG/FO"/>
    <n v="200"/>
    <x v="0"/>
    <x v="3"/>
    <s v="Y"/>
    <m/>
    <m/>
    <m/>
    <x v="74"/>
    <m/>
    <m/>
    <m/>
    <n v="42.844943000000001"/>
    <n v="71.477414999999993"/>
    <s v="exact"/>
    <s v="Taraz"/>
    <m/>
    <m/>
    <s v="Jambyl"/>
    <x v="2"/>
    <s v="Central Asia"/>
    <m/>
    <m/>
    <s v="Jambul"/>
    <m/>
    <m/>
    <m/>
    <s v="1020644"/>
    <n v="1112237"/>
    <s v="L406890"/>
    <s v="G407448"/>
  </r>
  <r>
    <s v="https://www.gem.wiki/Zhambyl_GRES_power_station"/>
    <x v="83"/>
    <s v="Zhambyl GRES power station"/>
    <s v="Жамбылская ГРЭС, Жамбылская ГРЭС им.Т.И.Батурова"/>
    <s v="2"/>
    <s v="NG/FO"/>
    <n v="200"/>
    <x v="0"/>
    <x v="3"/>
    <s v="Y"/>
    <m/>
    <m/>
    <m/>
    <x v="63"/>
    <m/>
    <m/>
    <m/>
    <n v="42.844943000000001"/>
    <n v="71.477414999999993"/>
    <s v="exact"/>
    <s v="Taraz"/>
    <m/>
    <m/>
    <s v="Jambyl"/>
    <x v="2"/>
    <s v="Central Asia"/>
    <m/>
    <m/>
    <s v="Jambul"/>
    <m/>
    <m/>
    <m/>
    <s v="1020644"/>
    <n v="1164863"/>
    <s v="L406890"/>
    <s v="G407447"/>
  </r>
  <r>
    <s v="https://www.gem.wiki/Zhambyl_GRES_power_station"/>
    <x v="83"/>
    <s v="Zhambyl GRES power station"/>
    <s v="Жамбылская ГРЭС, Жамбылская ГРЭС им.Т.И.Батурова"/>
    <s v="3"/>
    <s v="NG/FO"/>
    <n v="200"/>
    <x v="0"/>
    <x v="3"/>
    <s v="Y"/>
    <m/>
    <m/>
    <m/>
    <x v="63"/>
    <m/>
    <m/>
    <m/>
    <n v="42.844943000000001"/>
    <n v="71.477414999999993"/>
    <s v="exact"/>
    <s v="Taraz"/>
    <m/>
    <m/>
    <s v="Jambyl"/>
    <x v="2"/>
    <s v="Central Asia"/>
    <m/>
    <m/>
    <s v="Jambul"/>
    <m/>
    <m/>
    <m/>
    <s v="1020644"/>
    <n v="1164864"/>
    <s v="L406890"/>
    <s v="G407446"/>
  </r>
  <r>
    <s v="https://www.gem.wiki/Zhambyl_GRES_power_station"/>
    <x v="83"/>
    <s v="Zhambyl GRES power station"/>
    <s v="Жамбылская ГРЭС, Жамбылская ГРЭС им.Т.И.Батурова"/>
    <s v="4"/>
    <s v="NG/FO"/>
    <n v="210"/>
    <x v="0"/>
    <x v="3"/>
    <s v="Y"/>
    <m/>
    <m/>
    <m/>
    <x v="50"/>
    <m/>
    <m/>
    <m/>
    <n v="42.844943000000001"/>
    <n v="71.477414999999993"/>
    <s v="exact"/>
    <s v="Taraz"/>
    <m/>
    <m/>
    <s v="Jambyl"/>
    <x v="2"/>
    <s v="Central Asia"/>
    <m/>
    <m/>
    <s v="Jambul"/>
    <m/>
    <m/>
    <m/>
    <s v="1020644"/>
    <n v="1164865"/>
    <s v="L406890"/>
    <s v="G407445"/>
  </r>
  <r>
    <s v="https://www.gem.wiki/Zhambyl_GRES_power_station"/>
    <x v="83"/>
    <s v="Zhambyl GRES power station"/>
    <s v="Жамбылская ГРЭС, Жамбылская ГРЭС им.Т.И.Батурова"/>
    <s v="5"/>
    <s v="NG/FO"/>
    <n v="210"/>
    <x v="0"/>
    <x v="3"/>
    <s v="Y"/>
    <m/>
    <m/>
    <m/>
    <x v="50"/>
    <m/>
    <m/>
    <m/>
    <n v="42.844943000000001"/>
    <n v="71.477414999999993"/>
    <s v="exact"/>
    <s v="Taraz"/>
    <m/>
    <m/>
    <s v="Jambyl"/>
    <x v="2"/>
    <s v="Central Asia"/>
    <m/>
    <m/>
    <s v="Jambul"/>
    <m/>
    <m/>
    <m/>
    <s v="1020644"/>
    <n v="1164866"/>
    <s v="L406890"/>
    <s v="G407444"/>
  </r>
  <r>
    <s v="https://www.gem.wiki/Zhambyl_GRES_power_station"/>
    <x v="83"/>
    <s v="Zhambyl GRES power station"/>
    <s v="Жамбылская ГРЭС, Жамбылская ГРЭС им.Т.И.Батурова"/>
    <s v="6"/>
    <s v="NG/FO"/>
    <n v="210"/>
    <x v="0"/>
    <x v="3"/>
    <s v="Y"/>
    <m/>
    <m/>
    <m/>
    <x v="50"/>
    <m/>
    <m/>
    <m/>
    <n v="42.844943000000001"/>
    <n v="71.477414999999993"/>
    <s v="exact"/>
    <s v="Taraz"/>
    <m/>
    <m/>
    <s v="Jambyl"/>
    <x v="2"/>
    <s v="Central Asia"/>
    <m/>
    <m/>
    <s v="Jambul"/>
    <m/>
    <m/>
    <m/>
    <s v="1020644"/>
    <n v="1164867"/>
    <s v="L406890"/>
    <s v="G407443"/>
  </r>
  <r>
    <s v="https://www.gem.wiki/Zhanazhol_3_power_station"/>
    <x v="83"/>
    <s v="Zhanazhol 3 power station"/>
    <s v="Жанажолская ГТЭС-160, газотурбинная электростанция ГТЭС АО «СНПС «Актобемунайгаз»"/>
    <s v="1"/>
    <s v="NG"/>
    <n v="80"/>
    <x v="0"/>
    <x v="3"/>
    <s v="N"/>
    <m/>
    <m/>
    <m/>
    <x v="5"/>
    <m/>
    <m/>
    <m/>
    <n v="48.386781999999997"/>
    <n v="57.433540999999998"/>
    <s v="exact"/>
    <s v="Zarya Oktyabrya"/>
    <m/>
    <m/>
    <s v="Mugalzhar"/>
    <x v="2"/>
    <s v="Central Asia"/>
    <m/>
    <m/>
    <s v="Zhanazholskaya, PTES-160"/>
    <s v="power"/>
    <s v="Oil &amp; Refining"/>
    <s v="power"/>
    <s v="1040011"/>
    <s v="not found"/>
    <s v="L406889"/>
    <s v="G407442"/>
  </r>
  <r>
    <s v="https://www.gem.wiki/Zhanazhol_3_power_station"/>
    <x v="83"/>
    <s v="Zhanazhol 3 power station"/>
    <s v="Жанажолская ГТЭС-160, газотурбинная электростанция ГТЭС АО «СНПС «Актобемунайгаз»"/>
    <s v="2"/>
    <s v="NG"/>
    <n v="80"/>
    <x v="0"/>
    <x v="3"/>
    <s v="N"/>
    <m/>
    <m/>
    <m/>
    <x v="5"/>
    <m/>
    <m/>
    <m/>
    <n v="48.386781999999997"/>
    <n v="57.433540999999998"/>
    <s v="exact"/>
    <s v="Zarya Oktyabrya"/>
    <m/>
    <m/>
    <s v="Mugalzhar"/>
    <x v="2"/>
    <s v="Central Asia"/>
    <m/>
    <m/>
    <s v="Zhanazholskaya, PTES-160"/>
    <s v="power"/>
    <s v="Oil &amp; Refining"/>
    <s v="power"/>
    <s v="1040011"/>
    <s v="not found"/>
    <s v="L406889"/>
    <s v="G407441"/>
  </r>
  <r>
    <s v="https://www.gem.wiki/Zhezkazgan_power_station"/>
    <x v="83"/>
    <s v="Zhezkazgan power station"/>
    <s v="Жезказганская ТЭЦ ТОО &quot;Корпорация Казахмыс&quot;"/>
    <s v="4-8 New"/>
    <s v="NG"/>
    <n v="252"/>
    <x v="3"/>
    <x v="5"/>
    <s v="Y"/>
    <s v="not found"/>
    <s v="not found"/>
    <s v="conversion"/>
    <x v="54"/>
    <m/>
    <m/>
    <m/>
    <n v="47.786036000000003"/>
    <n v="67.744085999999996"/>
    <s v="exact"/>
    <s v="Jezkazgan (Zhezkazgan)"/>
    <m/>
    <s v="Jezkazgan (Zhezkazgan)"/>
    <s v="Karaganda"/>
    <x v="2"/>
    <s v="Central Asia"/>
    <m/>
    <m/>
    <m/>
    <s v="power"/>
    <s v="Other Metals &amp; Mining"/>
    <s v="both"/>
    <s v="not found"/>
    <m/>
    <s v="L102983"/>
    <s v="G409924"/>
  </r>
  <r>
    <s v="https://www.gem.wiki/Al-Khairan_power_plant"/>
    <x v="84"/>
    <s v="Al-Khairan power plant"/>
    <s v="محطة الخيران المستقلة لتوليد الطاقة الكهربائية، محطة الخيران لتوليد الطاقة الكهربائية"/>
    <s v="1-1"/>
    <s v="NG/FO"/>
    <n v="1800"/>
    <x v="2"/>
    <x v="0"/>
    <s v="Y"/>
    <s v="not found"/>
    <s v="not found"/>
    <m/>
    <x v="43"/>
    <m/>
    <m/>
    <m/>
    <n v="28.696601000000001"/>
    <n v="48.373941000000002"/>
    <s v="approximate"/>
    <s v="Al Ahmadi"/>
    <m/>
    <m/>
    <s v="Al Ahmadi"/>
    <x v="2"/>
    <s v="Western Asia"/>
    <m/>
    <m/>
    <s v="Al-Kheran, Al-Khairan IWPP, Al-Khiran IWPP"/>
    <s v="power"/>
    <s v="Chemicals"/>
    <s v="power"/>
    <s v="1090293"/>
    <n v="1240768"/>
    <s v="L405492"/>
    <s v="G404617"/>
  </r>
  <r>
    <s v="https://www.gem.wiki/Al-Khairan_power_plant"/>
    <x v="84"/>
    <s v="Al-Khairan power plant"/>
    <s v="محطة الخيران المستقلة لتوليد الطاقة الكهربائية، محطة الخيران لتوليد الطاقة الكهربائية"/>
    <s v="2-1"/>
    <s v="NG/FO"/>
    <n v="1800"/>
    <x v="2"/>
    <x v="0"/>
    <s v="Y"/>
    <s v="not found"/>
    <s v="not found"/>
    <m/>
    <x v="42"/>
    <m/>
    <m/>
    <m/>
    <n v="28.696601000000001"/>
    <n v="48.373941000000002"/>
    <s v="approximate"/>
    <s v="Al Ahmadi"/>
    <m/>
    <m/>
    <s v="Al Ahmadi"/>
    <x v="2"/>
    <s v="Western Asia"/>
    <m/>
    <m/>
    <s v="Al-Kheran, Al-Khairan IWPP, Al-Khiran IWPP"/>
    <s v="power"/>
    <s v="Chemicals"/>
    <s v="power"/>
    <s v="1090293"/>
    <n v="1258876"/>
    <s v="L405492"/>
    <s v="G404618"/>
  </r>
  <r>
    <s v="https://www.gem.wiki/Al-Khairan_power_plant"/>
    <x v="84"/>
    <s v="Al-Khairan power plant"/>
    <s v="محطة الخيران المستقلة لتوليد الطاقة الكهربائية، محطة الخيران لتوليد الطاقة الكهربائية"/>
    <s v="3-1"/>
    <s v="NG/FO"/>
    <n v="1800"/>
    <x v="2"/>
    <x v="0"/>
    <s v="Y"/>
    <s v="not found"/>
    <s v="not found"/>
    <m/>
    <x v="43"/>
    <m/>
    <m/>
    <m/>
    <n v="28.696601000000001"/>
    <n v="48.373941000000002"/>
    <s v="approximate"/>
    <s v="Al Ahmadi"/>
    <m/>
    <m/>
    <s v="Al Ahmadi"/>
    <x v="2"/>
    <s v="Western Asia"/>
    <m/>
    <m/>
    <s v="Al-Kheran, Al-Khairan IWPP, Al-Khiran IWPP"/>
    <s v="power"/>
    <s v="Chemicals"/>
    <s v="power"/>
    <s v="1090293"/>
    <n v="1258877"/>
    <s v="L405492"/>
    <s v="G404619"/>
  </r>
  <r>
    <s v="https://www.gem.wiki/Al-Nuwaiseeb_power_plant"/>
    <x v="84"/>
    <s v="Al-Nuwaiseeb power plant"/>
    <s v="محطة طاقة مجمع النويصيب , محطة النويصيب المتكاملة للمياه والطاقة"/>
    <s v="1-1"/>
    <s v="NG/FO"/>
    <n v="3600"/>
    <x v="2"/>
    <x v="0"/>
    <s v="not found"/>
    <s v="not found"/>
    <s v="not found"/>
    <m/>
    <x v="41"/>
    <m/>
    <m/>
    <m/>
    <n v="28.577428000000001"/>
    <n v="48.381681"/>
    <s v="approximate"/>
    <s v="Al-Nuwaiseeb"/>
    <m/>
    <m/>
    <s v="Al Ahmadi"/>
    <x v="2"/>
    <s v="Western Asia"/>
    <m/>
    <m/>
    <m/>
    <s v="power"/>
    <s v="Chemicals"/>
    <s v="power"/>
    <s v="1134754"/>
    <n v="1307492"/>
    <s v="L405493"/>
    <s v="G404620"/>
  </r>
  <r>
    <s v="https://www.gem.wiki/Al-Nuwaiseeb_power_plant"/>
    <x v="84"/>
    <s v="Al-Nuwaiseeb power plant"/>
    <s v="محطة طاقة مجمع النويصيب , محطة النويصيب المتكاملة للمياه والطاقة"/>
    <s v="2-1"/>
    <s v="NG/FO"/>
    <n v="3600"/>
    <x v="3"/>
    <x v="0"/>
    <s v="not found"/>
    <s v="not found"/>
    <s v="not found"/>
    <m/>
    <x v="43"/>
    <m/>
    <m/>
    <m/>
    <n v="28.577428000000001"/>
    <n v="48.381681"/>
    <s v="approximate"/>
    <s v="Al-Nuwaiseeb"/>
    <m/>
    <m/>
    <s v="Al Ahmadi"/>
    <x v="2"/>
    <s v="Western Asia"/>
    <m/>
    <m/>
    <m/>
    <s v="power"/>
    <s v="Chemicals"/>
    <s v="power"/>
    <s v="1134754"/>
    <n v="1307493"/>
    <s v="L405493"/>
    <s v="G404621"/>
  </r>
  <r>
    <s v="https://www.gem.wiki/Az_Zour_North_power_plant"/>
    <x v="84"/>
    <s v="Az Zour North power plant"/>
    <s v="محطة شمال الزور ١ المستقلة للطاقة والمياه ، محطة الزور الشمالية لتوليد الطاقة الكهربائية"/>
    <s v="CC1-1"/>
    <s v="NG/FO"/>
    <n v="929"/>
    <x v="0"/>
    <x v="0"/>
    <s v="Y"/>
    <s v="not found"/>
    <s v="not found"/>
    <m/>
    <x v="5"/>
    <m/>
    <m/>
    <m/>
    <n v="28.7135"/>
    <n v="48.380600000000001"/>
    <s v="exact"/>
    <s v="Zour"/>
    <m/>
    <m/>
    <s v="Al Ahmadi"/>
    <x v="2"/>
    <s v="Western Asia"/>
    <s v="WRI: WRI1023728"/>
    <m/>
    <m/>
    <s v="power"/>
    <s v="Chemicals"/>
    <s v="power"/>
    <s v="1021480"/>
    <s v="1189876, 1258135, 1258134,1258133"/>
    <s v="L405494"/>
    <s v="G404634"/>
  </r>
  <r>
    <s v="https://www.gem.wiki/Az_Zour_North_power_plant"/>
    <x v="84"/>
    <s v="Az Zour North power plant"/>
    <s v="محطة شمال الزور ١ المستقلة للطاقة والمياه ، محطة الزور الشمالية لتوليد الطاقة الكهربائية"/>
    <s v="CC1-2"/>
    <s v="NG/FO"/>
    <n v="703"/>
    <x v="0"/>
    <x v="0"/>
    <s v="Y"/>
    <s v="not found"/>
    <s v="not found"/>
    <m/>
    <x v="5"/>
    <m/>
    <m/>
    <m/>
    <n v="28.7135"/>
    <n v="48.380600000000001"/>
    <s v="exact"/>
    <s v="Zour"/>
    <m/>
    <m/>
    <s v="Al Ahmadi"/>
    <x v="2"/>
    <s v="Western Asia"/>
    <s v="WRI: WRI1023728"/>
    <m/>
    <m/>
    <s v="power"/>
    <s v="Chemicals"/>
    <s v="power"/>
    <s v="1021480"/>
    <s v="1258136, 1258137, 1258138"/>
    <s v="L405494"/>
    <s v="G408594"/>
  </r>
  <r>
    <s v="https://www.gem.wiki/Az_Zour_North_power_plant"/>
    <x v="84"/>
    <s v="Az Zour North power plant"/>
    <s v="محطة شمال الزور ١ المستقلة للطاقة والمياه ، محطة الزور الشمالية لتوليد الطاقة الكهربائية"/>
    <s v="CC2"/>
    <s v="NG/FO"/>
    <n v="1350"/>
    <x v="2"/>
    <x v="0"/>
    <s v="Y"/>
    <s v="not found"/>
    <s v="not found"/>
    <m/>
    <x v="43"/>
    <m/>
    <m/>
    <m/>
    <n v="28.7135"/>
    <n v="48.380600000000001"/>
    <s v="exact"/>
    <s v="Zour"/>
    <m/>
    <m/>
    <s v="Al Ahmadi"/>
    <x v="2"/>
    <s v="Western Asia"/>
    <s v="WRI: WRI1023728"/>
    <m/>
    <m/>
    <s v="power"/>
    <s v="Chemicals"/>
    <s v="power"/>
    <s v="1097476"/>
    <n v="1252289"/>
    <s v="L405494"/>
    <s v="G404635"/>
  </r>
  <r>
    <s v="https://www.gem.wiki/Az_Zour_North_power_plant"/>
    <x v="84"/>
    <s v="Az Zour North power plant"/>
    <s v="محطة شمال الزور ١ المستقلة للطاقة والمياه ، محطة الزور الشمالية لتوليد الطاقة الكهربائية"/>
    <s v="CC3"/>
    <s v="NG/FO"/>
    <n v="1350"/>
    <x v="2"/>
    <x v="0"/>
    <s v="Y"/>
    <s v="not found"/>
    <s v="not found"/>
    <m/>
    <x v="43"/>
    <m/>
    <m/>
    <m/>
    <n v="28.7135"/>
    <n v="48.380600000000001"/>
    <s v="exact"/>
    <s v="Zour"/>
    <m/>
    <m/>
    <s v="Al Ahmadi"/>
    <x v="2"/>
    <s v="Western Asia"/>
    <s v="WRI: WRI1023728"/>
    <m/>
    <m/>
    <s v="power"/>
    <s v="Chemicals"/>
    <s v="power"/>
    <s v="1101462"/>
    <n v="1252289"/>
    <s v="L405494"/>
    <s v="G404636"/>
  </r>
  <r>
    <s v="https://www.gem.wiki/Az_Zour_South_power_plant"/>
    <x v="84"/>
    <s v="Az Zour South power plant"/>
    <s v="محطة الزور الجنوبية لتوليد الطاقة الكهربائية"/>
    <s v="CC1-1"/>
    <s v="NG"/>
    <n v="800"/>
    <x v="0"/>
    <x v="0"/>
    <s v="not found"/>
    <s v="not found"/>
    <s v="not found"/>
    <m/>
    <x v="1"/>
    <m/>
    <m/>
    <m/>
    <n v="28.705483000000001"/>
    <n v="48.370116000000003"/>
    <s v="exact"/>
    <s v="Zour"/>
    <m/>
    <m/>
    <s v="Al Ahmadi"/>
    <x v="2"/>
    <s v="Western Asia"/>
    <s v="WRI: WRI1008685, GEO: GEO2213"/>
    <m/>
    <s v="ZSCC1"/>
    <s v="power"/>
    <s v="Chemicals"/>
    <s v="power"/>
    <s v="1021475"/>
    <s v="1132856, 1132857,1132858,1258880"/>
    <s v="L405495"/>
    <s v="G404631"/>
  </r>
  <r>
    <s v="https://www.gem.wiki/Az_Zour_South_power_plant"/>
    <x v="84"/>
    <s v="Az Zour South power plant"/>
    <s v="محطة الزور الجنوبية لتوليد الطاقة الكهربائية"/>
    <s v="CC1-2"/>
    <s v="NG"/>
    <n v="800"/>
    <x v="0"/>
    <x v="0"/>
    <s v="not found"/>
    <s v="not found"/>
    <s v="not found"/>
    <m/>
    <x v="1"/>
    <m/>
    <m/>
    <m/>
    <n v="28.705483000000001"/>
    <n v="48.370116000000003"/>
    <s v="exact"/>
    <s v="Zour"/>
    <m/>
    <m/>
    <s v="Al Ahmadi"/>
    <x v="2"/>
    <s v="Western Asia"/>
    <s v="WRI: WRI1008685, GEO: GEO2213"/>
    <m/>
    <s v="ZSCC1"/>
    <s v="power"/>
    <s v="Chemicals"/>
    <s v="power"/>
    <s v="1021475"/>
    <s v="1132860, 1132861, 1132862, 1132863, 1258881"/>
    <s v="L405495"/>
    <s v="G404630"/>
  </r>
  <r>
    <s v="https://www.gem.wiki/Az_Zour_South_power_plant"/>
    <x v="84"/>
    <s v="Az Zour South power plant"/>
    <s v="محطة الزور الجنوبية لتوليد الطاقة الكهربائية"/>
    <s v="CC2-1"/>
    <s v="NG"/>
    <n v="680"/>
    <x v="0"/>
    <x v="0"/>
    <s v="not found"/>
    <s v="not found"/>
    <s v="not found"/>
    <m/>
    <x v="22"/>
    <m/>
    <m/>
    <m/>
    <n v="28.705483000000001"/>
    <n v="48.370116000000003"/>
    <s v="exact"/>
    <s v="Zour"/>
    <m/>
    <m/>
    <s v="Al Ahmadi"/>
    <x v="2"/>
    <s v="Western Asia"/>
    <s v="WRI: WRI1008685, GEO: GEO2213"/>
    <m/>
    <s v="ZSCC2"/>
    <s v="power"/>
    <s v="Chemicals"/>
    <s v="power"/>
    <s v="1021475"/>
    <s v="1204056,1204057, 1204409"/>
    <s v="L405495"/>
    <s v="G408583"/>
  </r>
  <r>
    <s v="https://www.gem.wiki/Az_Zour_South_power_plant"/>
    <x v="84"/>
    <s v="Az Zour South power plant"/>
    <s v="محطة الزور الجنوبية لتوليد الطاقة الكهربائية"/>
    <s v="CC2-2"/>
    <s v="NG"/>
    <n v="515"/>
    <x v="0"/>
    <x v="0"/>
    <s v="not found"/>
    <s v="not found"/>
    <s v="not found"/>
    <m/>
    <x v="22"/>
    <m/>
    <m/>
    <m/>
    <n v="28.705483000000001"/>
    <n v="48.370116000000003"/>
    <s v="exact"/>
    <s v="Zour"/>
    <m/>
    <m/>
    <s v="Al Ahmadi"/>
    <x v="2"/>
    <s v="Western Asia"/>
    <s v="WRI: WRI1008685, GEO: GEO2213"/>
    <m/>
    <m/>
    <s v="power"/>
    <s v="Chemicals"/>
    <s v="power"/>
    <s v="1021475"/>
    <s v="1204058,1204059,1204060,1204410"/>
    <s v="L405495"/>
    <s v="G408582"/>
  </r>
  <r>
    <s v="https://www.gem.wiki/Az_Zour_South_power_plant"/>
    <x v="84"/>
    <s v="Az Zour South power plant"/>
    <s v="محطة الزور الجنوبية لتوليد الطاقة الكهربائية"/>
    <s v="CC3"/>
    <s v="NG"/>
    <n v="750"/>
    <x v="0"/>
    <x v="0"/>
    <s v="not found"/>
    <s v="not found"/>
    <s v="not found"/>
    <m/>
    <x v="13"/>
    <m/>
    <m/>
    <m/>
    <n v="28.705483000000001"/>
    <n v="48.370116000000003"/>
    <s v="exact"/>
    <s v="Zour"/>
    <m/>
    <m/>
    <s v="Al Ahmadi"/>
    <x v="2"/>
    <s v="Western Asia"/>
    <s v="WRI: WRI1008685, GEO: GEO2213"/>
    <m/>
    <s v="ZSCC 9"/>
    <s v="power"/>
    <s v="Chemicals"/>
    <s v="power"/>
    <s v="1021475"/>
    <s v="1258874, 1258875, 1284100"/>
    <s v="L405495"/>
    <s v="G404632"/>
  </r>
  <r>
    <s v="https://www.gem.wiki/Az_Zour_South_power_plant"/>
    <x v="84"/>
    <s v="Az Zour South power plant"/>
    <s v="محطة الزور الجنوبية لتوليد الطاقة الكهربائية"/>
    <s v="ST1"/>
    <s v="NG/FO/CR"/>
    <n v="300"/>
    <x v="0"/>
    <x v="3"/>
    <s v="not found"/>
    <s v="not found"/>
    <s v="not found"/>
    <m/>
    <x v="33"/>
    <m/>
    <m/>
    <m/>
    <n v="28.705483000000001"/>
    <n v="48.370116000000003"/>
    <s v="exact"/>
    <s v="Zour"/>
    <m/>
    <m/>
    <s v="Al Ahmadi"/>
    <x v="2"/>
    <s v="Western Asia"/>
    <s v="WRI: WRI1008685, GEO: GEO2213"/>
    <m/>
    <m/>
    <s v="power"/>
    <s v="Chemicals"/>
    <s v="power"/>
    <s v="1021475"/>
    <n v="1101282"/>
    <s v="L405495"/>
    <s v="G404622"/>
  </r>
  <r>
    <s v="https://www.gem.wiki/Az_Zour_South_power_plant"/>
    <x v="84"/>
    <s v="Az Zour South power plant"/>
    <s v="محطة الزور الجنوبية لتوليد الطاقة الكهربائية"/>
    <s v="ST2"/>
    <s v="NG/FO/CR"/>
    <n v="300"/>
    <x v="0"/>
    <x v="3"/>
    <s v="not found"/>
    <s v="not found"/>
    <s v="not found"/>
    <m/>
    <x v="33"/>
    <m/>
    <m/>
    <m/>
    <n v="28.705483000000001"/>
    <n v="48.370116000000003"/>
    <s v="exact"/>
    <s v="Zour"/>
    <m/>
    <m/>
    <s v="Al Ahmadi"/>
    <x v="2"/>
    <s v="Western Asia"/>
    <s v="WRI: WRI1008685, GEO: GEO2213"/>
    <m/>
    <m/>
    <s v="power"/>
    <s v="Chemicals"/>
    <s v="power"/>
    <s v="1021475"/>
    <n v="1101283"/>
    <s v="L405495"/>
    <s v="G404623"/>
  </r>
  <r>
    <s v="https://www.gem.wiki/Az_Zour_South_power_plant"/>
    <x v="84"/>
    <s v="Az Zour South power plant"/>
    <s v="محطة الزور الجنوبية لتوليد الطاقة الكهربائية"/>
    <s v="ST3"/>
    <s v="NG/FO/CR"/>
    <n v="300"/>
    <x v="0"/>
    <x v="3"/>
    <s v="not found"/>
    <s v="not found"/>
    <s v="not found"/>
    <m/>
    <x v="12"/>
    <m/>
    <m/>
    <m/>
    <n v="28.705483000000001"/>
    <n v="48.370116000000003"/>
    <s v="exact"/>
    <s v="Zour"/>
    <m/>
    <m/>
    <s v="Al Ahmadi"/>
    <x v="2"/>
    <s v="Western Asia"/>
    <s v="WRI: WRI1008685, GEO: GEO2213"/>
    <m/>
    <m/>
    <s v="power"/>
    <s v="Chemicals"/>
    <s v="power"/>
    <s v="1021475"/>
    <n v="1101284"/>
    <s v="L405495"/>
    <s v="G404624"/>
  </r>
  <r>
    <s v="https://www.gem.wiki/Az_Zour_South_power_plant"/>
    <x v="84"/>
    <s v="Az Zour South power plant"/>
    <s v="محطة الزور الجنوبية لتوليد الطاقة الكهربائية"/>
    <s v="ST4"/>
    <s v="NG/FO/CR"/>
    <n v="300"/>
    <x v="0"/>
    <x v="3"/>
    <s v="not found"/>
    <s v="not found"/>
    <s v="not found"/>
    <m/>
    <x v="12"/>
    <m/>
    <m/>
    <m/>
    <n v="28.705483000000001"/>
    <n v="48.370116000000003"/>
    <s v="exact"/>
    <s v="Zour"/>
    <m/>
    <m/>
    <s v="Al Ahmadi"/>
    <x v="2"/>
    <s v="Western Asia"/>
    <s v="WRI: WRI1008685, GEO: GEO2213"/>
    <m/>
    <m/>
    <s v="power"/>
    <s v="Chemicals"/>
    <s v="power"/>
    <s v="1021475"/>
    <n v="1101285"/>
    <s v="L405495"/>
    <s v="G404625"/>
  </r>
  <r>
    <s v="https://www.gem.wiki/Az_Zour_South_power_plant"/>
    <x v="84"/>
    <s v="Az Zour South power plant"/>
    <s v="محطة الزور الجنوبية لتوليد الطاقة الكهربائية"/>
    <s v="ST5"/>
    <s v="NG/FO/CR"/>
    <n v="300"/>
    <x v="0"/>
    <x v="3"/>
    <s v="not found"/>
    <s v="not found"/>
    <s v="not found"/>
    <m/>
    <x v="12"/>
    <m/>
    <m/>
    <m/>
    <n v="28.705483000000001"/>
    <n v="48.370116000000003"/>
    <s v="exact"/>
    <s v="Zour"/>
    <m/>
    <m/>
    <s v="Al Ahmadi"/>
    <x v="2"/>
    <s v="Western Asia"/>
    <s v="WRI: WRI1008685, GEO: GEO2213"/>
    <m/>
    <m/>
    <s v="power"/>
    <s v="Chemicals"/>
    <s v="power"/>
    <s v="1021475"/>
    <n v="1101286"/>
    <s v="L405495"/>
    <s v="G404626"/>
  </r>
  <r>
    <s v="https://www.gem.wiki/Az_Zour_South_power_plant"/>
    <x v="84"/>
    <s v="Az Zour South power plant"/>
    <s v="محطة الزور الجنوبية لتوليد الطاقة الكهربائية"/>
    <s v="ST6"/>
    <s v="NG/FO/CR"/>
    <n v="300"/>
    <x v="0"/>
    <x v="3"/>
    <s v="not found"/>
    <s v="not found"/>
    <s v="not found"/>
    <m/>
    <x v="12"/>
    <m/>
    <m/>
    <m/>
    <n v="28.705483000000001"/>
    <n v="48.370116000000003"/>
    <s v="exact"/>
    <s v="Zour"/>
    <m/>
    <m/>
    <s v="Al Ahmadi"/>
    <x v="2"/>
    <s v="Western Asia"/>
    <s v="WRI: WRI1008685, GEO: GEO2213"/>
    <m/>
    <m/>
    <s v="power"/>
    <s v="Chemicals"/>
    <s v="power"/>
    <s v="1021475"/>
    <n v="1101287"/>
    <s v="L405495"/>
    <s v="G404627"/>
  </r>
  <r>
    <s v="https://www.gem.wiki/Az_Zour_South_power_plant"/>
    <x v="84"/>
    <s v="Az Zour South power plant"/>
    <s v="محطة الزور الجنوبية لتوليد الطاقة الكهربائية"/>
    <s v="ST7"/>
    <s v="NG/FO/CR"/>
    <n v="300"/>
    <x v="0"/>
    <x v="3"/>
    <s v="not found"/>
    <s v="not found"/>
    <s v="not found"/>
    <m/>
    <x v="24"/>
    <m/>
    <m/>
    <m/>
    <n v="28.705483000000001"/>
    <n v="48.370116000000003"/>
    <s v="exact"/>
    <s v="Zour"/>
    <m/>
    <m/>
    <s v="Al Ahmadi"/>
    <x v="2"/>
    <s v="Western Asia"/>
    <s v="WRI: WRI1008685, GEO: GEO2213"/>
    <m/>
    <m/>
    <s v="power"/>
    <s v="Chemicals"/>
    <s v="power"/>
    <s v="1021475"/>
    <n v="1101288"/>
    <s v="L405495"/>
    <s v="G404628"/>
  </r>
  <r>
    <s v="https://www.gem.wiki/Az_Zour_South_power_plant"/>
    <x v="84"/>
    <s v="Az Zour South power plant"/>
    <s v="محطة الزور الجنوبية لتوليد الطاقة الكهربائية"/>
    <s v="ST8"/>
    <s v="NG/FO/CR"/>
    <n v="300"/>
    <x v="0"/>
    <x v="3"/>
    <s v="not found"/>
    <s v="not found"/>
    <s v="not found"/>
    <m/>
    <x v="24"/>
    <m/>
    <m/>
    <m/>
    <n v="28.705483000000001"/>
    <n v="48.370116000000003"/>
    <s v="exact"/>
    <s v="Zour"/>
    <m/>
    <m/>
    <s v="Al Ahmadi"/>
    <x v="2"/>
    <s v="Western Asia"/>
    <s v="WRI: WRI1008685, GEO: GEO2213"/>
    <m/>
    <m/>
    <s v="power"/>
    <s v="Chemicals"/>
    <s v="power"/>
    <s v="1021475"/>
    <n v="1101289"/>
    <s v="L405495"/>
    <s v="G404629"/>
  </r>
  <r>
    <s v="https://www.gem.wiki/Doha_East_power_plant"/>
    <x v="84"/>
    <s v="Doha East power plant"/>
    <s v="محطة الدوحة الشرقية"/>
    <s v="2-1"/>
    <s v="NG"/>
    <n v="2400"/>
    <x v="1"/>
    <x v="0"/>
    <s v="Y"/>
    <s v="not found"/>
    <s v="not found"/>
    <m/>
    <x v="7"/>
    <m/>
    <m/>
    <m/>
    <n v="29.368200000000002"/>
    <n v="47.796300000000002"/>
    <s v="exact"/>
    <s v="Jaber Al Ahmad"/>
    <m/>
    <m/>
    <s v="Al Jahra"/>
    <x v="2"/>
    <s v="Western Asia"/>
    <s v="WRI: WRI1008689"/>
    <m/>
    <m/>
    <s v="power"/>
    <s v="Chemicals"/>
    <s v="power"/>
    <s v="1021476"/>
    <s v="not found"/>
    <s v="L405496"/>
    <s v="G404644"/>
  </r>
  <r>
    <s v="https://www.gem.wiki/Doha_East_power_plant"/>
    <x v="84"/>
    <s v="Doha East power plant"/>
    <s v="محطة الدوحة الشرقية"/>
    <s v="ST1"/>
    <s v="NG/FO"/>
    <n v="150"/>
    <x v="0"/>
    <x v="3"/>
    <s v="Y"/>
    <s v="not found"/>
    <s v="not found"/>
    <m/>
    <x v="79"/>
    <m/>
    <m/>
    <m/>
    <n v="29.368200000000002"/>
    <n v="47.796300000000002"/>
    <s v="exact"/>
    <s v="Jaber Al Ahmad"/>
    <m/>
    <m/>
    <s v="Al Jahra"/>
    <x v="2"/>
    <s v="Western Asia"/>
    <s v="WRI: WRI1008689, GEO: GEO2949"/>
    <m/>
    <m/>
    <s v="power"/>
    <s v="Chemicals"/>
    <s v="power"/>
    <s v="1021476"/>
    <n v="1112397"/>
    <s v="L405496"/>
    <s v="G404637"/>
  </r>
  <r>
    <s v="https://www.gem.wiki/Doha_East_power_plant"/>
    <x v="84"/>
    <s v="Doha East power plant"/>
    <s v="محطة الدوحة الشرقية"/>
    <s v="ST2"/>
    <s v="NG/FO"/>
    <n v="150"/>
    <x v="0"/>
    <x v="3"/>
    <s v="Y"/>
    <s v="not found"/>
    <s v="not found"/>
    <m/>
    <x v="79"/>
    <m/>
    <m/>
    <m/>
    <n v="29.368200000000002"/>
    <n v="47.796300000000002"/>
    <s v="exact"/>
    <s v="Jaber Al Ahmad"/>
    <m/>
    <m/>
    <s v="Al Jahra"/>
    <x v="2"/>
    <s v="Western Asia"/>
    <s v="WRI: WRI1008689, GEO: GEO2949"/>
    <m/>
    <m/>
    <s v="power"/>
    <s v="Chemicals"/>
    <s v="power"/>
    <s v="1021476"/>
    <n v="1112398"/>
    <s v="L405496"/>
    <s v="G404638"/>
  </r>
  <r>
    <s v="https://www.gem.wiki/Doha_East_power_plant"/>
    <x v="84"/>
    <s v="Doha East power plant"/>
    <s v="محطة الدوحة الشرقية"/>
    <s v="ST3"/>
    <s v="NG/FO"/>
    <n v="150"/>
    <x v="0"/>
    <x v="3"/>
    <s v="Y"/>
    <s v="not found"/>
    <s v="not found"/>
    <m/>
    <x v="68"/>
    <m/>
    <m/>
    <m/>
    <n v="29.368200000000002"/>
    <n v="47.796300000000002"/>
    <s v="exact"/>
    <s v="Jaber Al Ahmad"/>
    <m/>
    <m/>
    <s v="Al Jahra"/>
    <x v="2"/>
    <s v="Western Asia"/>
    <s v="WRI: WRI1008689, GEO: GEO2949"/>
    <m/>
    <m/>
    <s v="power"/>
    <s v="Chemicals"/>
    <s v="power"/>
    <s v="1021476"/>
    <n v="1112399"/>
    <s v="L405496"/>
    <s v="G404639"/>
  </r>
  <r>
    <s v="https://www.gem.wiki/Doha_East_power_plant"/>
    <x v="84"/>
    <s v="Doha East power plant"/>
    <s v="محطة الدوحة الشرقية"/>
    <s v="ST4"/>
    <s v="NG/FO"/>
    <n v="150"/>
    <x v="0"/>
    <x v="3"/>
    <s v="Y"/>
    <s v="not found"/>
    <s v="not found"/>
    <m/>
    <x v="68"/>
    <m/>
    <m/>
    <m/>
    <n v="29.368200000000002"/>
    <n v="47.796300000000002"/>
    <s v="exact"/>
    <s v="Jaber Al Ahmad"/>
    <m/>
    <m/>
    <s v="Al Jahra"/>
    <x v="2"/>
    <s v="Western Asia"/>
    <s v="WRI: WRI1008689, GEO: GEO2949"/>
    <m/>
    <m/>
    <s v="power"/>
    <s v="Chemicals"/>
    <s v="power"/>
    <s v="1021476"/>
    <n v="1112400"/>
    <s v="L405496"/>
    <s v="G404640"/>
  </r>
  <r>
    <s v="https://www.gem.wiki/Doha_East_power_plant"/>
    <x v="84"/>
    <s v="Doha East power plant"/>
    <s v="محطة الدوحة الشرقية"/>
    <s v="ST5"/>
    <s v="NG/FO"/>
    <n v="150"/>
    <x v="0"/>
    <x v="3"/>
    <s v="Y"/>
    <s v="not found"/>
    <s v="not found"/>
    <m/>
    <x v="76"/>
    <m/>
    <m/>
    <m/>
    <n v="29.368200000000002"/>
    <n v="47.796300000000002"/>
    <s v="exact"/>
    <s v="Jaber Al Ahmad"/>
    <m/>
    <m/>
    <s v="Al Jahra"/>
    <x v="2"/>
    <s v="Western Asia"/>
    <s v="WRI: WRI1008689, GEO: GEO2949"/>
    <m/>
    <m/>
    <s v="power"/>
    <s v="Chemicals"/>
    <s v="power"/>
    <s v="1021476"/>
    <n v="1112401"/>
    <s v="L405496"/>
    <s v="G404641"/>
  </r>
  <r>
    <s v="https://www.gem.wiki/Doha_East_power_plant"/>
    <x v="84"/>
    <s v="Doha East power plant"/>
    <s v="محطة الدوحة الشرقية"/>
    <s v="ST6"/>
    <s v="NG/FO"/>
    <n v="150"/>
    <x v="0"/>
    <x v="3"/>
    <s v="Y"/>
    <s v="not found"/>
    <s v="not found"/>
    <m/>
    <x v="76"/>
    <m/>
    <m/>
    <m/>
    <n v="29.368200000000002"/>
    <n v="47.796300000000002"/>
    <s v="exact"/>
    <s v="Jaber Al Ahmad"/>
    <m/>
    <m/>
    <s v="Al Jahra"/>
    <x v="2"/>
    <s v="Western Asia"/>
    <s v="WRI: WRI1008689, GEO: GEO2949"/>
    <m/>
    <m/>
    <s v="power"/>
    <s v="Chemicals"/>
    <s v="power"/>
    <s v="1021476"/>
    <n v="1112402"/>
    <s v="L405496"/>
    <s v="G404642"/>
  </r>
  <r>
    <s v="https://www.gem.wiki/Doha_East_power_plant"/>
    <x v="84"/>
    <s v="Doha East power plant"/>
    <s v="محطة الدوحة الشرقية"/>
    <s v="ST7"/>
    <s v="NG/FO"/>
    <n v="150"/>
    <x v="0"/>
    <x v="3"/>
    <s v="Y"/>
    <s v="not found"/>
    <s v="not found"/>
    <m/>
    <x v="76"/>
    <m/>
    <m/>
    <m/>
    <n v="29.368200000000002"/>
    <n v="47.796300000000002"/>
    <s v="exact"/>
    <s v="Jaber Al Ahmad"/>
    <m/>
    <m/>
    <s v="Al Jahra"/>
    <x v="2"/>
    <s v="Western Asia"/>
    <s v="WRI: WRI1008689, GEO: GEO2949"/>
    <m/>
    <m/>
    <s v="power"/>
    <s v="Chemicals"/>
    <s v="power"/>
    <s v="1021476"/>
    <n v="1112403"/>
    <s v="L405496"/>
    <s v="G404643"/>
  </r>
  <r>
    <s v="https://www.gem.wiki/Doha_West_power_station"/>
    <x v="84"/>
    <s v="Doha West power station"/>
    <s v="محطة الدوحة الغربية للطاقة الكهربائية وتقطير المياة"/>
    <s v="ST1"/>
    <s v="NG/FO"/>
    <n v="300"/>
    <x v="0"/>
    <x v="3"/>
    <s v="Y"/>
    <s v="not found"/>
    <s v="not found"/>
    <m/>
    <x v="27"/>
    <m/>
    <m/>
    <m/>
    <n v="29.367799999999999"/>
    <n v="47.786499999999997"/>
    <s v="exact"/>
    <s v="Jaber Al Ahmad"/>
    <m/>
    <m/>
    <s v="Al Jahra"/>
    <x v="2"/>
    <s v="Western Asia"/>
    <s v="WRI: WRI1008690, GEO: GEO2952"/>
    <m/>
    <m/>
    <s v="power"/>
    <s v="Chemicals"/>
    <s v="power"/>
    <s v="1021478"/>
    <n v="1112416"/>
    <s v="L405497"/>
    <s v="G404645"/>
  </r>
  <r>
    <s v="https://www.gem.wiki/Doha_West_power_station"/>
    <x v="84"/>
    <s v="Doha West power station"/>
    <s v="محطة الدوحة الغربية للطاقة الكهربائية وتقطير المياة"/>
    <s v="ST2"/>
    <s v="NG/FO"/>
    <n v="300"/>
    <x v="0"/>
    <x v="3"/>
    <s v="Y"/>
    <s v="not found"/>
    <s v="not found"/>
    <m/>
    <x v="27"/>
    <m/>
    <m/>
    <m/>
    <n v="29.367799999999999"/>
    <n v="47.786499999999997"/>
    <s v="exact"/>
    <s v="Jaber Al Ahmad"/>
    <m/>
    <m/>
    <s v="Al Jahra"/>
    <x v="2"/>
    <s v="Western Asia"/>
    <s v="WRI: WRI1008690, GEO: GEO2952"/>
    <m/>
    <m/>
    <s v="power"/>
    <s v="Chemicals"/>
    <s v="power"/>
    <s v="1021478"/>
    <n v="1112417"/>
    <s v="L405497"/>
    <s v="G404646"/>
  </r>
  <r>
    <s v="https://www.gem.wiki/Doha_West_power_station"/>
    <x v="84"/>
    <s v="Doha West power station"/>
    <s v="محطة الدوحة الغربية للطاقة الكهربائية وتقطير المياة"/>
    <s v="ST3"/>
    <s v="NG/FO"/>
    <n v="300"/>
    <x v="0"/>
    <x v="3"/>
    <s v="Y"/>
    <s v="not found"/>
    <s v="not found"/>
    <m/>
    <x v="27"/>
    <m/>
    <m/>
    <m/>
    <n v="29.367799999999999"/>
    <n v="47.786499999999997"/>
    <s v="exact"/>
    <s v="Jaber Al Ahmad"/>
    <m/>
    <m/>
    <s v="Al Jahra"/>
    <x v="2"/>
    <s v="Western Asia"/>
    <s v="WRI: WRI1008690, GEO: GEO2952"/>
    <m/>
    <m/>
    <s v="power"/>
    <s v="Chemicals"/>
    <s v="power"/>
    <s v="1021478"/>
    <n v="1112418"/>
    <s v="L405497"/>
    <s v="G404647"/>
  </r>
  <r>
    <s v="https://www.gem.wiki/Doha_West_power_station"/>
    <x v="84"/>
    <s v="Doha West power station"/>
    <s v="محطة الدوحة الغربية للطاقة الكهربائية وتقطير المياة"/>
    <s v="ST4"/>
    <s v="NG/FO"/>
    <n v="300"/>
    <x v="0"/>
    <x v="3"/>
    <s v="Y"/>
    <s v="not found"/>
    <s v="not found"/>
    <m/>
    <x v="27"/>
    <m/>
    <m/>
    <m/>
    <n v="29.367799999999999"/>
    <n v="47.786499999999997"/>
    <s v="exact"/>
    <s v="Jaber Al Ahmad"/>
    <m/>
    <m/>
    <s v="Al Jahra"/>
    <x v="2"/>
    <s v="Western Asia"/>
    <s v="WRI: WRI1008690, GEO: GEO2952"/>
    <m/>
    <m/>
    <s v="power"/>
    <s v="Chemicals"/>
    <s v="power"/>
    <s v="1021478"/>
    <n v="1112419"/>
    <s v="L405497"/>
    <s v="G404648"/>
  </r>
  <r>
    <s v="https://www.gem.wiki/Doha_West_power_station"/>
    <x v="84"/>
    <s v="Doha West power station"/>
    <s v="محطة الدوحة الغربية للطاقة الكهربائية وتقطير المياة"/>
    <s v="ST5"/>
    <s v="NG/FO"/>
    <n v="300"/>
    <x v="0"/>
    <x v="3"/>
    <s v="Y"/>
    <s v="not found"/>
    <s v="not found"/>
    <m/>
    <x v="28"/>
    <m/>
    <m/>
    <m/>
    <n v="29.367799999999999"/>
    <n v="47.786499999999997"/>
    <s v="exact"/>
    <s v="Jaber Al Ahmad"/>
    <m/>
    <m/>
    <s v="Al Jahra"/>
    <x v="2"/>
    <s v="Western Asia"/>
    <s v="WRI: WRI1008690, GEO: GEO2952"/>
    <m/>
    <m/>
    <s v="power"/>
    <s v="Chemicals"/>
    <s v="power"/>
    <s v="1021478"/>
    <n v="1112420"/>
    <s v="L405497"/>
    <s v="G404649"/>
  </r>
  <r>
    <s v="https://www.gem.wiki/Doha_West_power_station"/>
    <x v="84"/>
    <s v="Doha West power station"/>
    <s v="محطة الدوحة الغربية للطاقة الكهربائية وتقطير المياة"/>
    <s v="ST6"/>
    <s v="NG/FO"/>
    <n v="300"/>
    <x v="0"/>
    <x v="3"/>
    <s v="Y"/>
    <s v="not found"/>
    <s v="not found"/>
    <m/>
    <x v="28"/>
    <m/>
    <m/>
    <m/>
    <n v="29.367799999999999"/>
    <n v="47.786499999999997"/>
    <s v="exact"/>
    <s v="Jaber Al Ahmad"/>
    <m/>
    <m/>
    <s v="Al Jahra"/>
    <x v="2"/>
    <s v="Western Asia"/>
    <s v="WRI: WRI1008690, GEO: GEO2952"/>
    <m/>
    <m/>
    <s v="power"/>
    <s v="Chemicals"/>
    <s v="power"/>
    <s v="1021478"/>
    <n v="1112421"/>
    <s v="L405497"/>
    <s v="G404650"/>
  </r>
  <r>
    <s v="https://www.gem.wiki/Doha_West_power_station"/>
    <x v="84"/>
    <s v="Doha West power station"/>
    <s v="محطة الدوحة الغربية للطاقة الكهربائية وتقطير المياة"/>
    <s v="ST7"/>
    <s v="NG/FO"/>
    <n v="300"/>
    <x v="0"/>
    <x v="3"/>
    <s v="Y"/>
    <s v="not found"/>
    <s v="not found"/>
    <m/>
    <x v="28"/>
    <m/>
    <m/>
    <m/>
    <n v="29.367799999999999"/>
    <n v="47.786499999999997"/>
    <s v="exact"/>
    <s v="Jaber Al Ahmad"/>
    <m/>
    <m/>
    <s v="Al Jahra"/>
    <x v="2"/>
    <s v="Western Asia"/>
    <s v="WRI: WRI1008690, GEO: GEO2952"/>
    <m/>
    <m/>
    <s v="power"/>
    <s v="Chemicals"/>
    <s v="power"/>
    <s v="1021478"/>
    <n v="1112422"/>
    <s v="L405497"/>
    <s v="G404651"/>
  </r>
  <r>
    <s v="https://www.gem.wiki/Doha_West_power_station"/>
    <x v="84"/>
    <s v="Doha West power station"/>
    <s v="محطة الدوحة الغربية للطاقة الكهربائية وتقطير المياة"/>
    <s v="ST8"/>
    <s v="NG/FO"/>
    <n v="300"/>
    <x v="0"/>
    <x v="3"/>
    <s v="Y"/>
    <s v="not found"/>
    <s v="not found"/>
    <m/>
    <x v="28"/>
    <m/>
    <m/>
    <m/>
    <n v="29.367799999999999"/>
    <n v="47.786499999999997"/>
    <s v="exact"/>
    <s v="Jaber Al Ahmad"/>
    <m/>
    <m/>
    <s v="Al Jahra"/>
    <x v="2"/>
    <s v="Western Asia"/>
    <s v="WRI: WRI1008690, GEO: GEO2952"/>
    <m/>
    <m/>
    <s v="power"/>
    <s v="Chemicals"/>
    <s v="power"/>
    <s v="1021478"/>
    <n v="1112423"/>
    <s v="L405497"/>
    <s v="G404652"/>
  </r>
  <r>
    <s v="https://www.gem.wiki/Sabiya_power_plant"/>
    <x v="84"/>
    <s v="Sabiya power plant"/>
    <s v="محطة الصبية لتوليد الطاقة وتقطير المياه"/>
    <s v="2-GT1"/>
    <s v="NG"/>
    <n v="62.5"/>
    <x v="0"/>
    <x v="1"/>
    <s v="not found"/>
    <s v="not found"/>
    <s v="not found"/>
    <m/>
    <x v="9"/>
    <m/>
    <m/>
    <m/>
    <n v="29.564205999999999"/>
    <n v="48.170653000000001"/>
    <s v="exact"/>
    <s v="Subiya"/>
    <m/>
    <m/>
    <s v="Al Jahra"/>
    <x v="2"/>
    <s v="Western Asia"/>
    <s v="WRI: WRI1008692, GEO: GEO42831"/>
    <m/>
    <m/>
    <s v="power"/>
    <s v="Chemicals"/>
    <s v="power"/>
    <s v="1021485"/>
    <n v="1204307"/>
    <s v="L405499"/>
    <s v="G404661"/>
  </r>
  <r>
    <s v="https://www.gem.wiki/Sabiya_power_plant"/>
    <x v="84"/>
    <s v="Sabiya power plant"/>
    <s v="محطة الصبية لتوليد الطاقة وتقطير المياه"/>
    <s v="2-GT2"/>
    <s v="NG"/>
    <n v="62.5"/>
    <x v="0"/>
    <x v="1"/>
    <s v="not found"/>
    <s v="not found"/>
    <s v="not found"/>
    <m/>
    <x v="9"/>
    <m/>
    <m/>
    <m/>
    <n v="29.564205999999999"/>
    <n v="48.170653000000001"/>
    <s v="exact"/>
    <s v="Subiya"/>
    <m/>
    <m/>
    <s v="Al Jahra"/>
    <x v="2"/>
    <s v="Western Asia"/>
    <s v="WRI: WRI1008692, GEO: GEO42831"/>
    <m/>
    <m/>
    <s v="power"/>
    <s v="Chemicals"/>
    <s v="power"/>
    <s v="1021485"/>
    <n v="1204308"/>
    <s v="L405499"/>
    <s v="G404662"/>
  </r>
  <r>
    <s v="https://www.gem.wiki/Sabiya_power_plant"/>
    <x v="84"/>
    <s v="Sabiya power plant"/>
    <s v="محطة الصبية لتوليد الطاقة وتقطير المياه"/>
    <s v="2-GT3"/>
    <s v="NG"/>
    <n v="62.5"/>
    <x v="0"/>
    <x v="1"/>
    <s v="not found"/>
    <s v="not found"/>
    <s v="not found"/>
    <m/>
    <x v="9"/>
    <m/>
    <m/>
    <m/>
    <n v="29.564205999999999"/>
    <n v="48.170653000000001"/>
    <s v="exact"/>
    <s v="Subiya"/>
    <m/>
    <m/>
    <s v="Al Jahra"/>
    <x v="2"/>
    <s v="Western Asia"/>
    <s v="WRI: WRI1008692, GEO: GEO42831"/>
    <m/>
    <m/>
    <s v="power"/>
    <s v="Chemicals"/>
    <s v="power"/>
    <s v="1021485"/>
    <n v="1204309"/>
    <s v="L405499"/>
    <s v="G404663"/>
  </r>
  <r>
    <s v="https://www.gem.wiki/Sabiya_power_plant"/>
    <x v="84"/>
    <s v="Sabiya power plant"/>
    <s v="محطة الصبية لتوليد الطاقة وتقطير المياه"/>
    <s v="2-GT4"/>
    <s v="NG"/>
    <n v="62.5"/>
    <x v="0"/>
    <x v="1"/>
    <s v="not found"/>
    <s v="not found"/>
    <s v="not found"/>
    <m/>
    <x v="9"/>
    <m/>
    <m/>
    <m/>
    <n v="29.564205999999999"/>
    <n v="48.170653000000001"/>
    <s v="exact"/>
    <s v="Subiya"/>
    <m/>
    <m/>
    <s v="Al Jahra"/>
    <x v="2"/>
    <s v="Western Asia"/>
    <s v="WRI: WRI1008692, GEO: GEO42831"/>
    <m/>
    <m/>
    <s v="power"/>
    <s v="Chemicals"/>
    <s v="power"/>
    <s v="1021485"/>
    <n v="1204310"/>
    <s v="L405499"/>
    <s v="G404664"/>
  </r>
  <r>
    <s v="https://www.gem.wiki/Sabiya_power_plant"/>
    <x v="84"/>
    <s v="Sabiya power plant"/>
    <s v="محطة الصبية لتوليد الطاقة وتقطير المياه"/>
    <s v="4-GT11"/>
    <s v="NG"/>
    <n v="250"/>
    <x v="0"/>
    <x v="1"/>
    <s v="not found"/>
    <s v="not found"/>
    <s v="not found"/>
    <m/>
    <x v="5"/>
    <m/>
    <m/>
    <m/>
    <n v="29.564205999999999"/>
    <n v="48.170653000000001"/>
    <s v="exact"/>
    <s v="Subiya"/>
    <m/>
    <m/>
    <s v="Al Jahra"/>
    <x v="2"/>
    <s v="Western Asia"/>
    <s v="WRI: WRI1008692"/>
    <m/>
    <s v="SBOC 4"/>
    <s v="power"/>
    <s v="Chemicals"/>
    <s v="power"/>
    <s v="1021485"/>
    <n v="1285882"/>
    <s v="L405499"/>
    <s v="G404668"/>
  </r>
  <r>
    <s v="https://www.gem.wiki/Sabiya_power_plant"/>
    <x v="84"/>
    <s v="Sabiya power plant"/>
    <s v="محطة الصبية لتوليد الطاقة وتقطير المياه"/>
    <s v="4-GT12"/>
    <s v="NG"/>
    <n v="250"/>
    <x v="0"/>
    <x v="1"/>
    <s v="not found"/>
    <s v="not found"/>
    <s v="not found"/>
    <m/>
    <x v="5"/>
    <m/>
    <m/>
    <m/>
    <n v="29.564205999999999"/>
    <n v="48.170653000000001"/>
    <s v="exact"/>
    <s v="Subiya"/>
    <m/>
    <m/>
    <s v="Al Jahra"/>
    <x v="2"/>
    <s v="Western Asia"/>
    <s v="WRI: WRI1008692"/>
    <m/>
    <s v="SBOC 4"/>
    <s v="power"/>
    <s v="Chemicals"/>
    <s v="power"/>
    <s v="1021485"/>
    <n v="1285883"/>
    <s v="L405499"/>
    <s v="G404669"/>
  </r>
  <r>
    <s v="https://www.gem.wiki/Sabiya_power_plant"/>
    <x v="84"/>
    <s v="Sabiya power plant"/>
    <m/>
    <s v="4-ST"/>
    <s v="NG"/>
    <n v="250"/>
    <x v="2"/>
    <x v="3"/>
    <s v="not found"/>
    <s v="not found"/>
    <s v="not found"/>
    <m/>
    <x v="43"/>
    <m/>
    <m/>
    <m/>
    <n v="29.564205999999999"/>
    <n v="48.170653000000001"/>
    <s v="exact"/>
    <s v="Subiya"/>
    <m/>
    <m/>
    <s v="Al Jahra"/>
    <x v="2"/>
    <s v="Western Asia"/>
    <s v="WRI: WRI1008692"/>
    <m/>
    <m/>
    <s v="power"/>
    <s v="Chemicals"/>
    <s v="power"/>
    <s v="1021485"/>
    <m/>
    <s v="L405499"/>
    <s v="G411579"/>
  </r>
  <r>
    <s v="https://www.gem.wiki/Sabiya_power_plant"/>
    <x v="84"/>
    <s v="Sabiya power plant"/>
    <s v="محطة الصبية لتوليد الطاقة وتقطير المياه"/>
    <s v="CC1-1"/>
    <s v="NG"/>
    <n v="656"/>
    <x v="0"/>
    <x v="0"/>
    <s v="not found"/>
    <s v="not found"/>
    <s v="not found"/>
    <m/>
    <x v="39"/>
    <m/>
    <m/>
    <m/>
    <n v="29.564205999999999"/>
    <n v="48.170653000000001"/>
    <s v="exact"/>
    <s v="Subiya"/>
    <m/>
    <m/>
    <s v="Al Jahra"/>
    <x v="2"/>
    <s v="Western Asia"/>
    <s v="WRI: WRI1008692, GEO: GEO42829"/>
    <m/>
    <s v="SBCC 1"/>
    <s v="power"/>
    <s v="Chemicals"/>
    <s v="power"/>
    <s v="1021485"/>
    <s v="1210583,1220744,1220749"/>
    <s v="L405499"/>
    <s v="G404665"/>
  </r>
  <r>
    <s v="https://www.gem.wiki/Sabiya_power_plant"/>
    <x v="84"/>
    <s v="Sabiya power plant"/>
    <s v="محطة الصبية لتوليد الطاقة وتقطير المياه"/>
    <s v="CC1-2"/>
    <s v="NG"/>
    <n v="656"/>
    <x v="0"/>
    <x v="0"/>
    <s v="not found"/>
    <s v="not found"/>
    <s v="not found"/>
    <m/>
    <x v="39"/>
    <m/>
    <m/>
    <m/>
    <n v="29.564205999999999"/>
    <n v="48.170653000000001"/>
    <s v="exact"/>
    <s v="Subiya"/>
    <m/>
    <m/>
    <s v="Al Jahra"/>
    <x v="2"/>
    <s v="Western Asia"/>
    <s v="WRI: WRI1008692"/>
    <m/>
    <s v="SBCC 1"/>
    <s v="power"/>
    <s v="Chemicals"/>
    <s v="power"/>
    <s v="1021485"/>
    <s v="1220745,1220746,1220750"/>
    <s v="L405499"/>
    <s v="G408586"/>
  </r>
  <r>
    <s v="https://www.gem.wiki/Sabiya_power_plant"/>
    <x v="84"/>
    <s v="Sabiya power plant"/>
    <s v="محطة الصبية لتوليد الطاقة وتقطير المياه"/>
    <s v="CC1-3"/>
    <s v="NG"/>
    <n v="656"/>
    <x v="0"/>
    <x v="0"/>
    <s v="not found"/>
    <s v="not found"/>
    <s v="not found"/>
    <m/>
    <x v="39"/>
    <m/>
    <m/>
    <m/>
    <n v="29.564205999999999"/>
    <n v="48.170653000000001"/>
    <s v="exact"/>
    <s v="Subiya"/>
    <m/>
    <m/>
    <s v="Al Jahra"/>
    <x v="2"/>
    <s v="Western Asia"/>
    <s v="WRI: WRI1008692"/>
    <m/>
    <s v="SBCC 1"/>
    <s v="power"/>
    <s v="Chemicals"/>
    <s v="power"/>
    <s v="1021485"/>
    <s v="1220747, 1220748,1220751"/>
    <s v="L405499"/>
    <s v="G408585"/>
  </r>
  <r>
    <s v="https://www.gem.wiki/Sabiya_power_plant"/>
    <x v="84"/>
    <s v="Sabiya power plant"/>
    <s v="محطة الصبية لتوليد الطاقة وتقطير المياه"/>
    <s v="CC4"/>
    <s v="NG"/>
    <n v="900"/>
    <x v="1"/>
    <x v="0"/>
    <s v="not found"/>
    <s v="not found"/>
    <s v="not found"/>
    <m/>
    <x v="40"/>
    <m/>
    <m/>
    <m/>
    <n v="29.564205999999999"/>
    <n v="48.170653000000001"/>
    <s v="exact"/>
    <s v="Subiya"/>
    <m/>
    <m/>
    <s v="Al Jahra"/>
    <x v="2"/>
    <s v="Western Asia"/>
    <s v="WRI: WRI1008692, GEO: GEO5204"/>
    <m/>
    <m/>
    <s v="power"/>
    <s v="Chemicals"/>
    <s v="power"/>
    <s v="1021485"/>
    <n v="1316923"/>
    <s v="L405499"/>
    <s v="G411029"/>
  </r>
  <r>
    <s v="https://www.gem.wiki/Sabiya_power_plant"/>
    <x v="84"/>
    <s v="Sabiya power plant"/>
    <s v="محطة الصبية لتوليد الطاقة وتقطير المياه"/>
    <s v="CC5-1"/>
    <s v="NG/FO"/>
    <n v="935"/>
    <x v="0"/>
    <x v="0"/>
    <s v="not found"/>
    <s v="not found"/>
    <s v="not found"/>
    <m/>
    <x v="6"/>
    <m/>
    <m/>
    <m/>
    <n v="29.564205999999999"/>
    <n v="48.170653000000001"/>
    <s v="exact"/>
    <s v="Subiya"/>
    <m/>
    <m/>
    <s v="Al Jahra"/>
    <x v="2"/>
    <s v="Western Asia"/>
    <s v="WRI: WRI1008692"/>
    <m/>
    <s v="SBOC 5"/>
    <s v="power"/>
    <s v="Chemicals"/>
    <s v="power"/>
    <s v="1021485"/>
    <s v="1285882, 1285883, 1285884"/>
    <s v="L405499"/>
    <s v="G404670"/>
  </r>
  <r>
    <s v="https://www.gem.wiki/Sabiya_power_plant"/>
    <x v="84"/>
    <s v="Sabiya power plant"/>
    <s v="محطة الصبية لتوليد الطاقة وتقطير المياه"/>
    <s v="SBOC-8"/>
    <s v="NG"/>
    <n v="750"/>
    <x v="0"/>
    <x v="0"/>
    <s v="not found"/>
    <s v="not found"/>
    <s v="not found"/>
    <m/>
    <x v="0"/>
    <m/>
    <m/>
    <m/>
    <n v="29.564205999999999"/>
    <n v="48.170653000000001"/>
    <s v="exact"/>
    <s v="Subiya"/>
    <m/>
    <m/>
    <s v="Al Jahra"/>
    <x v="2"/>
    <s v="Western Asia"/>
    <s v="WRI: WRI1008692"/>
    <m/>
    <s v="SBOC 8"/>
    <s v="power"/>
    <s v="Chemicals"/>
    <s v="power"/>
    <s v="1021485"/>
    <n v="1258872"/>
    <s v="L405499"/>
    <s v="G404666"/>
  </r>
  <r>
    <s v="https://www.gem.wiki/Sabiya_power_plant"/>
    <x v="84"/>
    <s v="Sabiya power plant"/>
    <s v="محطة الصبية لتوليد الطاقة وتقطير المياه"/>
    <s v="ST1"/>
    <s v="NG/FO/CR"/>
    <n v="300"/>
    <x v="0"/>
    <x v="3"/>
    <s v="Y"/>
    <s v="not found"/>
    <s v="not found"/>
    <m/>
    <x v="23"/>
    <m/>
    <m/>
    <m/>
    <n v="29.564205999999999"/>
    <n v="48.170653000000001"/>
    <s v="exact"/>
    <s v="Subiya"/>
    <m/>
    <m/>
    <s v="Al Jahra"/>
    <x v="2"/>
    <s v="Western Asia"/>
    <s v="WRI: WRI1008692, GEO: GEO5204"/>
    <m/>
    <m/>
    <s v="power"/>
    <s v="Chemicals"/>
    <s v="power"/>
    <s v="1021485"/>
    <n v="1150159"/>
    <s v="L405499"/>
    <s v="G404653"/>
  </r>
  <r>
    <s v="https://www.gem.wiki/Sabiya_power_plant"/>
    <x v="84"/>
    <s v="Sabiya power plant"/>
    <s v="محطة الصبية لتوليد الطاقة وتقطير المياه"/>
    <s v="ST2"/>
    <s v="NG/FO/CR"/>
    <n v="300"/>
    <x v="0"/>
    <x v="3"/>
    <s v="Y"/>
    <s v="not found"/>
    <s v="not found"/>
    <m/>
    <x v="23"/>
    <m/>
    <m/>
    <m/>
    <n v="29.564205999999999"/>
    <n v="48.170653000000001"/>
    <s v="exact"/>
    <s v="Subiya"/>
    <m/>
    <m/>
    <s v="Al Jahra"/>
    <x v="2"/>
    <s v="Western Asia"/>
    <s v="WRI: WRI1008692, GEO: GEO5204"/>
    <m/>
    <m/>
    <s v="power"/>
    <s v="Chemicals"/>
    <s v="power"/>
    <s v="1021485"/>
    <n v="1150160"/>
    <s v="L405499"/>
    <s v="G404654"/>
  </r>
  <r>
    <s v="https://www.gem.wiki/Sabiya_power_plant"/>
    <x v="84"/>
    <s v="Sabiya power plant"/>
    <s v="محطة الصبية لتوليد الطاقة وتقطير المياه"/>
    <s v="ST3"/>
    <s v="NG/FO/CR"/>
    <n v="300"/>
    <x v="0"/>
    <x v="3"/>
    <s v="Y"/>
    <s v="not found"/>
    <s v="not found"/>
    <m/>
    <x v="14"/>
    <m/>
    <m/>
    <m/>
    <n v="29.564205999999999"/>
    <n v="48.170653000000001"/>
    <s v="exact"/>
    <s v="Subiya"/>
    <m/>
    <m/>
    <s v="Al Jahra"/>
    <x v="2"/>
    <s v="Western Asia"/>
    <s v="WRI: WRI1008692, GEO: GEO5204"/>
    <m/>
    <m/>
    <s v="power"/>
    <s v="Chemicals"/>
    <s v="power"/>
    <s v="1021485"/>
    <n v="1150161"/>
    <s v="L405499"/>
    <s v="G404655"/>
  </r>
  <r>
    <s v="https://www.gem.wiki/Sabiya_power_plant"/>
    <x v="84"/>
    <s v="Sabiya power plant"/>
    <s v="محطة الصبية لتوليد الطاقة وتقطير المياه"/>
    <s v="ST4"/>
    <s v="NG/FO/CR"/>
    <n v="300"/>
    <x v="0"/>
    <x v="3"/>
    <s v="Y"/>
    <s v="not found"/>
    <s v="not found"/>
    <m/>
    <x v="14"/>
    <m/>
    <m/>
    <m/>
    <n v="29.564205999999999"/>
    <n v="48.170653000000001"/>
    <s v="exact"/>
    <s v="Subiya"/>
    <m/>
    <m/>
    <s v="Al Jahra"/>
    <x v="2"/>
    <s v="Western Asia"/>
    <s v="WRI: WRI1008692, GEO: GEO5204"/>
    <m/>
    <m/>
    <s v="power"/>
    <s v="Chemicals"/>
    <s v="power"/>
    <s v="1021485"/>
    <n v="1150162"/>
    <s v="L405499"/>
    <s v="G404656"/>
  </r>
  <r>
    <s v="https://www.gem.wiki/Sabiya_power_plant"/>
    <x v="84"/>
    <s v="Sabiya power plant"/>
    <s v="محطة الصبية لتوليد الطاقة وتقطير المياه"/>
    <s v="ST5"/>
    <s v="NG/FO/CR"/>
    <n v="300"/>
    <x v="0"/>
    <x v="3"/>
    <s v="Y"/>
    <s v="not found"/>
    <s v="not found"/>
    <m/>
    <x v="14"/>
    <m/>
    <m/>
    <m/>
    <n v="29.564205999999999"/>
    <n v="48.170653000000001"/>
    <s v="exact"/>
    <s v="Subiya"/>
    <m/>
    <m/>
    <s v="Al Jahra"/>
    <x v="2"/>
    <s v="Western Asia"/>
    <s v="WRI: WRI1008692, GEO: GEO5204"/>
    <m/>
    <m/>
    <s v="power"/>
    <s v="Chemicals"/>
    <s v="power"/>
    <s v="1021485"/>
    <n v="1150163"/>
    <s v="L405499"/>
    <s v="G404657"/>
  </r>
  <r>
    <s v="https://www.gem.wiki/Sabiya_power_plant"/>
    <x v="84"/>
    <s v="Sabiya power plant"/>
    <s v="محطة الصبية لتوليد الطاقة وتقطير المياه"/>
    <s v="ST6"/>
    <s v="NG/FO/CR"/>
    <n v="300"/>
    <x v="0"/>
    <x v="3"/>
    <s v="Y"/>
    <s v="not found"/>
    <s v="not found"/>
    <m/>
    <x v="15"/>
    <m/>
    <m/>
    <m/>
    <n v="29.564205999999999"/>
    <n v="48.170653000000001"/>
    <s v="exact"/>
    <s v="Subiya"/>
    <m/>
    <m/>
    <s v="Al Jahra"/>
    <x v="2"/>
    <s v="Western Asia"/>
    <s v="WRI: WRI1008692, GEO: GEO5204"/>
    <m/>
    <m/>
    <s v="power"/>
    <s v="Chemicals"/>
    <s v="power"/>
    <s v="1021485"/>
    <n v="1150164"/>
    <s v="L405499"/>
    <s v="G404658"/>
  </r>
  <r>
    <s v="https://www.gem.wiki/Sabiya_power_plant"/>
    <x v="84"/>
    <s v="Sabiya power plant"/>
    <s v="محطة الصبية لتوليد الطاقة وتقطير المياه"/>
    <s v="ST7"/>
    <s v="NG/FO/CR"/>
    <n v="300"/>
    <x v="0"/>
    <x v="3"/>
    <s v="Y"/>
    <s v="not found"/>
    <s v="not found"/>
    <m/>
    <x v="15"/>
    <m/>
    <m/>
    <m/>
    <n v="29.564205999999999"/>
    <n v="48.170653000000001"/>
    <s v="exact"/>
    <s v="Subiya"/>
    <m/>
    <m/>
    <s v="Al Jahra"/>
    <x v="2"/>
    <s v="Western Asia"/>
    <s v="WRI: WRI1008692, GEO: GEO5204"/>
    <m/>
    <m/>
    <s v="power"/>
    <s v="Chemicals"/>
    <s v="power"/>
    <s v="1021485"/>
    <n v="1150165"/>
    <s v="L405499"/>
    <s v="G404659"/>
  </r>
  <r>
    <s v="https://www.gem.wiki/Sabiya_power_plant"/>
    <x v="84"/>
    <s v="Sabiya power plant"/>
    <s v="محطة الصبية لتوليد الطاقة وتقطير المياه"/>
    <s v="ST8"/>
    <s v="NG/FO/CR"/>
    <n v="300"/>
    <x v="0"/>
    <x v="3"/>
    <s v="Y"/>
    <s v="not found"/>
    <s v="not found"/>
    <m/>
    <x v="15"/>
    <m/>
    <m/>
    <m/>
    <n v="29.564205999999999"/>
    <n v="48.170653000000001"/>
    <s v="exact"/>
    <s v="Subiya"/>
    <m/>
    <m/>
    <s v="Al Jahra"/>
    <x v="2"/>
    <s v="Western Asia"/>
    <s v="WRI: WRI1008692, GEO: GEO5204"/>
    <m/>
    <m/>
    <s v="power"/>
    <s v="Chemicals"/>
    <s v="power"/>
    <s v="1021485"/>
    <n v="1150166"/>
    <s v="L405499"/>
    <s v="G404660"/>
  </r>
  <r>
    <s v="https://www.gem.wiki/Shuaiba_North_power_plant"/>
    <x v="84"/>
    <s v="Shuaiba North power plant"/>
    <s v="محطة شعيبة الشمالية لتوليد الطاقة الكهربائية وتقطير المياه"/>
    <s v="2"/>
    <s v="NG/FO"/>
    <n v="875.5"/>
    <x v="0"/>
    <x v="0"/>
    <s v="Y"/>
    <s v="not found"/>
    <s v="not found"/>
    <m/>
    <x v="9"/>
    <m/>
    <m/>
    <m/>
    <n v="29.035900000000002"/>
    <n v="48.153599999999997"/>
    <s v="exact"/>
    <s v="Mina Abd Allah"/>
    <m/>
    <m/>
    <s v="Ahmadi"/>
    <x v="2"/>
    <s v="Western Asia"/>
    <s v="WRI: WRI1008688, GEO: GEO42830"/>
    <m/>
    <s v="Shuiba North CCGT, Shuaiba North (G/T) cogeneration"/>
    <s v="power"/>
    <s v="Chemicals"/>
    <s v="power"/>
    <s v="1021483"/>
    <s v="1203932, 1213187, 1213189"/>
    <s v="L405500"/>
    <s v="G404671"/>
  </r>
  <r>
    <s v="https://www.gem.wiki/Shuaiba_South_power_plant"/>
    <x v="84"/>
    <s v="Shuaiba South power plant"/>
    <s v="محطة شعيبة الجنوبية لتوليد الطاقة الكهربائية وتقطير المياه"/>
    <s v="2-1"/>
    <s v="NG"/>
    <n v="1800"/>
    <x v="2"/>
    <x v="0"/>
    <s v="Y"/>
    <s v="not found"/>
    <s v="not found"/>
    <m/>
    <x v="41"/>
    <m/>
    <m/>
    <m/>
    <n v="29.032236999999999"/>
    <n v="48.154679000000002"/>
    <s v="exact"/>
    <s v="Mina Abd Allah"/>
    <m/>
    <m/>
    <s v="Ahmadi"/>
    <x v="2"/>
    <s v="Western Asia"/>
    <s v="WRI: WRI1008687, GEO: GEO5390"/>
    <m/>
    <s v="Shuiba SPSS"/>
    <s v="power"/>
    <s v="Chemicals"/>
    <s v="power"/>
    <s v="1038624"/>
    <s v="1176944, 1176945"/>
    <s v="L405501"/>
    <s v="G404678"/>
  </r>
  <r>
    <s v="https://www.gem.wiki/Shuaiba_South_power_plant"/>
    <x v="84"/>
    <s v="Shuaiba South power plant"/>
    <s v="محطة شعيبة الجنوبية لتوليد الطاقة الكهربائية وتقطير المياه"/>
    <s v="ST1"/>
    <s v="NG"/>
    <n v="134"/>
    <x v="0"/>
    <x v="3"/>
    <s v="Y"/>
    <s v="not found"/>
    <s v="not found"/>
    <m/>
    <x v="65"/>
    <m/>
    <m/>
    <m/>
    <n v="29.032236999999999"/>
    <n v="48.154679000000002"/>
    <s v="exact"/>
    <s v="Mina Abd Allah"/>
    <m/>
    <m/>
    <s v="Ahmadi"/>
    <x v="2"/>
    <s v="Western Asia"/>
    <s v="WRI: WRI1008687, GEO: GEO5390"/>
    <m/>
    <s v="Shuiba SPSS"/>
    <s v="power"/>
    <s v="Chemicals"/>
    <s v="power"/>
    <s v="1038624"/>
    <n v="1159963"/>
    <s v="L405501"/>
    <s v="G404672"/>
  </r>
  <r>
    <s v="https://www.gem.wiki/Shuaiba_South_power_plant"/>
    <x v="84"/>
    <s v="Shuaiba South power plant"/>
    <s v="محطة شعيبة الجنوبية لتوليد الطاقة الكهربائية وتقطير المياه"/>
    <s v="ST2"/>
    <s v="NG"/>
    <n v="134"/>
    <x v="0"/>
    <x v="3"/>
    <s v="Y"/>
    <s v="not found"/>
    <s v="not found"/>
    <m/>
    <x v="62"/>
    <m/>
    <m/>
    <m/>
    <n v="29.032236999999999"/>
    <n v="48.154679000000002"/>
    <s v="exact"/>
    <s v="Mina Abd Allah"/>
    <m/>
    <m/>
    <s v="Ahmadi"/>
    <x v="2"/>
    <s v="Western Asia"/>
    <s v="WRI: WRI1008687, GEO: GEO5390"/>
    <m/>
    <s v="Shuiba SPSS"/>
    <s v="power"/>
    <s v="Chemicals"/>
    <s v="power"/>
    <s v="1038624"/>
    <n v="1148094"/>
    <s v="L405501"/>
    <s v="G404673"/>
  </r>
  <r>
    <s v="https://www.gem.wiki/Shuaiba_South_power_plant"/>
    <x v="84"/>
    <s v="Shuaiba South power plant"/>
    <s v="محطة شعيبة الجنوبية لتوليد الطاقة الكهربائية وتقطير المياه"/>
    <s v="ST3"/>
    <s v="NG"/>
    <n v="134"/>
    <x v="0"/>
    <x v="3"/>
    <s v="Y"/>
    <s v="not found"/>
    <s v="not found"/>
    <m/>
    <x v="62"/>
    <m/>
    <m/>
    <m/>
    <n v="29.032236999999999"/>
    <n v="48.154679000000002"/>
    <s v="exact"/>
    <s v="Mina Abd Allah"/>
    <m/>
    <m/>
    <s v="Ahmadi"/>
    <x v="2"/>
    <s v="Western Asia"/>
    <s v="WRI: WRI1008687, GEO: GEO5390"/>
    <m/>
    <s v="Shuiba SPSS"/>
    <s v="power"/>
    <s v="Chemicals"/>
    <s v="power"/>
    <s v="1038624"/>
    <n v="1148095"/>
    <s v="L405501"/>
    <s v="G404674"/>
  </r>
  <r>
    <s v="https://www.gem.wiki/Shuaiba_South_power_plant"/>
    <x v="84"/>
    <s v="Shuaiba South power plant"/>
    <s v="محطة شعيبة الجنوبية لتوليد الطاقة الكهربائية وتقطير المياه"/>
    <s v="ST4"/>
    <s v="NG"/>
    <n v="134"/>
    <x v="0"/>
    <x v="3"/>
    <s v="Y"/>
    <s v="not found"/>
    <s v="not found"/>
    <m/>
    <x v="70"/>
    <m/>
    <m/>
    <m/>
    <n v="29.032236999999999"/>
    <n v="48.154679000000002"/>
    <s v="exact"/>
    <s v="Mina Abd Allah"/>
    <m/>
    <m/>
    <s v="Ahmadi"/>
    <x v="2"/>
    <s v="Western Asia"/>
    <s v="WRI: WRI1008687, GEO: GEO5390"/>
    <m/>
    <s v="Shuiba SPSS"/>
    <s v="power"/>
    <s v="Chemicals"/>
    <s v="power"/>
    <s v="1038624"/>
    <n v="1148096"/>
    <s v="L405501"/>
    <s v="G404675"/>
  </r>
  <r>
    <s v="https://www.gem.wiki/Shuaiba_South_power_plant"/>
    <x v="84"/>
    <s v="Shuaiba South power plant"/>
    <s v="محطة شعيبة الجنوبية لتوليد الطاقة الكهربائية وتقطير المياه"/>
    <s v="ST5"/>
    <s v="NG"/>
    <n v="134"/>
    <x v="0"/>
    <x v="3"/>
    <s v="Y"/>
    <s v="not found"/>
    <s v="not found"/>
    <m/>
    <x v="35"/>
    <m/>
    <m/>
    <m/>
    <n v="29.032236999999999"/>
    <n v="48.154679000000002"/>
    <s v="exact"/>
    <s v="Mina Abd Allah"/>
    <m/>
    <m/>
    <s v="Ahmadi"/>
    <x v="2"/>
    <s v="Western Asia"/>
    <s v="WRI: WRI1008687, GEO: GEO5390"/>
    <m/>
    <s v="Shuiba SPSS"/>
    <s v="power"/>
    <s v="Chemicals"/>
    <s v="power"/>
    <s v="1038624"/>
    <n v="1148097"/>
    <s v="L405501"/>
    <s v="G404676"/>
  </r>
  <r>
    <s v="https://www.gem.wiki/Shuaiba_South_power_plant"/>
    <x v="84"/>
    <s v="Shuaiba South power plant"/>
    <s v="محطة شعيبة الجنوبية لتوليد الطاقة الكهربائية وتقطير المياه"/>
    <s v="ST6"/>
    <s v="NG"/>
    <n v="134"/>
    <x v="0"/>
    <x v="3"/>
    <s v="Y"/>
    <s v="not found"/>
    <s v="not found"/>
    <m/>
    <x v="35"/>
    <m/>
    <m/>
    <m/>
    <n v="29.032236999999999"/>
    <n v="48.154679000000002"/>
    <s v="exact"/>
    <s v="Mina Abd Allah"/>
    <m/>
    <m/>
    <s v="Ahmadi"/>
    <x v="2"/>
    <s v="Western Asia"/>
    <s v="WRI: WRI1008687, GEO: GEO5390"/>
    <m/>
    <s v="Shuiba SPSS"/>
    <s v="power"/>
    <s v="Chemicals"/>
    <s v="power"/>
    <s v="1038624"/>
    <n v="1148098"/>
    <s v="L405501"/>
    <s v="G404677"/>
  </r>
  <r>
    <s v="https://www.gem.wiki/Bishkek_power_station"/>
    <x v="85"/>
    <s v="Bishkek power station"/>
    <s v="Бишкекская ТЭЦ, ТЭЦ г. Бишкек"/>
    <s v="10"/>
    <s v="NG"/>
    <n v="100"/>
    <x v="3"/>
    <x v="5"/>
    <s v="Y"/>
    <s v="not found"/>
    <s v="not found"/>
    <s v="conversion"/>
    <x v="45"/>
    <m/>
    <m/>
    <m/>
    <n v="42.871746999999999"/>
    <n v="74.654956999999996"/>
    <s v="exact"/>
    <s v="Bishkek"/>
    <m/>
    <m/>
    <s v="Bishkek"/>
    <x v="2"/>
    <s v="Central Asia"/>
    <m/>
    <m/>
    <s v="Bishkek CHP power station"/>
    <m/>
    <m/>
    <m/>
    <m/>
    <m/>
    <s v="L103003"/>
    <s v="G410043"/>
  </r>
  <r>
    <s v="https://www.gem.wiki/Bishkek_power_station"/>
    <x v="85"/>
    <s v="Bishkek power station"/>
    <s v="Бишкекская ТЭЦ, ТЭЦ г. Бишкек"/>
    <s v="11"/>
    <s v="NG"/>
    <n v="90"/>
    <x v="3"/>
    <x v="5"/>
    <s v="Y"/>
    <s v="not found"/>
    <s v="not found"/>
    <s v="conversion"/>
    <x v="45"/>
    <m/>
    <m/>
    <m/>
    <n v="42.871746999999999"/>
    <n v="74.654956999999996"/>
    <s v="exact"/>
    <s v="Bishkek"/>
    <m/>
    <m/>
    <s v="Bishkek"/>
    <x v="2"/>
    <s v="Central Asia"/>
    <m/>
    <m/>
    <s v="Bishkek CHP power station"/>
    <m/>
    <m/>
    <m/>
    <m/>
    <m/>
    <s v="L103003"/>
    <s v="G410042"/>
  </r>
  <r>
    <s v="https://www.gem.wiki/Bishkek_power_station"/>
    <x v="85"/>
    <s v="Bishkek power station"/>
    <s v="Бишкекская ТЭЦ, ТЭЦ г. Бишкек"/>
    <s v="12"/>
    <s v="NG"/>
    <n v="150"/>
    <x v="3"/>
    <x v="5"/>
    <s v="Y"/>
    <s v="not found"/>
    <s v="not found"/>
    <s v="conversion"/>
    <x v="45"/>
    <m/>
    <m/>
    <m/>
    <n v="42.871746999999999"/>
    <n v="74.654956999999996"/>
    <s v="exact"/>
    <s v="Bishkek"/>
    <m/>
    <m/>
    <s v="Bishkek"/>
    <x v="2"/>
    <s v="Central Asia"/>
    <m/>
    <m/>
    <s v="Bishkek CHP power station"/>
    <m/>
    <m/>
    <m/>
    <m/>
    <m/>
    <s v="L103003"/>
    <s v="G410041"/>
  </r>
  <r>
    <s v="https://www.gem.wiki/Bishkek_power_station"/>
    <x v="85"/>
    <s v="Bishkek power station"/>
    <s v="Бишкекская ТЭЦ, ТЭЦ г. Бишкек"/>
    <s v="13"/>
    <s v="NG"/>
    <n v="150"/>
    <x v="3"/>
    <x v="5"/>
    <s v="Y"/>
    <s v="not found"/>
    <s v="not found"/>
    <s v="conversion"/>
    <x v="45"/>
    <m/>
    <m/>
    <m/>
    <n v="42.871746999999999"/>
    <n v="74.654956999999996"/>
    <s v="exact"/>
    <s v="Bishkek"/>
    <m/>
    <m/>
    <s v="Bishkek"/>
    <x v="2"/>
    <s v="Central Asia"/>
    <m/>
    <m/>
    <s v="Bishkek CHP power station"/>
    <m/>
    <m/>
    <m/>
    <m/>
    <m/>
    <s v="L103003"/>
    <s v="G410040"/>
  </r>
  <r>
    <s v="https://www.gem.wiki/Bishkek_power_station"/>
    <x v="85"/>
    <s v="Bishkek power station"/>
    <s v="Бишкекская ТЭЦ, ТЭЦ г. Бишкек"/>
    <s v="5"/>
    <s v="NG"/>
    <n v="100"/>
    <x v="3"/>
    <x v="5"/>
    <s v="Y"/>
    <s v="not found"/>
    <s v="not found"/>
    <s v="conversion"/>
    <x v="45"/>
    <m/>
    <m/>
    <m/>
    <n v="42.871746999999999"/>
    <n v="74.654956999999996"/>
    <s v="exact"/>
    <s v="Bishkek"/>
    <m/>
    <m/>
    <s v="Bishkek"/>
    <x v="2"/>
    <s v="Central Asia"/>
    <m/>
    <m/>
    <s v="Bishkek CHP power station"/>
    <m/>
    <m/>
    <m/>
    <m/>
    <m/>
    <s v="L103003"/>
    <s v="G410048"/>
  </r>
  <r>
    <s v="https://www.gem.wiki/Bishkek_power_station"/>
    <x v="85"/>
    <s v="Bishkek power station"/>
    <s v="Бишкекская ТЭЦ, ТЭЦ г. Бишкек"/>
    <s v="6"/>
    <s v="NG"/>
    <n v="100"/>
    <x v="3"/>
    <x v="5"/>
    <s v="Y"/>
    <s v="not found"/>
    <s v="not found"/>
    <s v="conversion"/>
    <x v="45"/>
    <m/>
    <m/>
    <m/>
    <n v="42.871746999999999"/>
    <n v="74.654956999999996"/>
    <s v="exact"/>
    <s v="Bishkek"/>
    <m/>
    <m/>
    <s v="Bishkek"/>
    <x v="2"/>
    <s v="Central Asia"/>
    <m/>
    <m/>
    <s v="Bishkek CHP power station"/>
    <m/>
    <m/>
    <m/>
    <m/>
    <m/>
    <s v="L103003"/>
    <s v="G410047"/>
  </r>
  <r>
    <s v="https://www.gem.wiki/Bishkek_power_station"/>
    <x v="85"/>
    <s v="Bishkek power station"/>
    <s v="Бишкекская ТЭЦ, ТЭЦ г. Бишкек"/>
    <s v="7"/>
    <s v="NG"/>
    <n v="60"/>
    <x v="3"/>
    <x v="5"/>
    <s v="Y"/>
    <s v="not found"/>
    <s v="not found"/>
    <s v="conversion"/>
    <x v="45"/>
    <m/>
    <m/>
    <m/>
    <n v="42.871746999999999"/>
    <n v="74.654956999999996"/>
    <s v="exact"/>
    <s v="Bishkek"/>
    <m/>
    <m/>
    <s v="Bishkek"/>
    <x v="2"/>
    <s v="Central Asia"/>
    <m/>
    <m/>
    <s v="Bishkek CHP power station"/>
    <m/>
    <m/>
    <m/>
    <m/>
    <m/>
    <s v="L103003"/>
    <s v="G410046"/>
  </r>
  <r>
    <s v="https://www.gem.wiki/Bishkek_power_station"/>
    <x v="85"/>
    <s v="Bishkek power station"/>
    <s v="Бишкекская ТЭЦ, ТЭЦ г. Бишкек"/>
    <s v="8"/>
    <s v="NG"/>
    <n v="60"/>
    <x v="3"/>
    <x v="5"/>
    <s v="Y"/>
    <s v="not found"/>
    <s v="not found"/>
    <s v="conversion"/>
    <x v="45"/>
    <m/>
    <m/>
    <m/>
    <n v="42.871746999999999"/>
    <n v="74.654956999999996"/>
    <s v="exact"/>
    <s v="Bishkek"/>
    <m/>
    <m/>
    <s v="Bishkek"/>
    <x v="2"/>
    <s v="Central Asia"/>
    <m/>
    <m/>
    <s v="Bishkek CHP power station"/>
    <m/>
    <m/>
    <m/>
    <m/>
    <m/>
    <s v="L103003"/>
    <s v="G410045"/>
  </r>
  <r>
    <s v="https://www.gem.wiki/Bishkek_power_station"/>
    <x v="85"/>
    <s v="Bishkek power station"/>
    <s v="Бишкекская ТЭЦ, ТЭЦ г. Бишкек"/>
    <s v="9"/>
    <s v="NG"/>
    <n v="100"/>
    <x v="3"/>
    <x v="5"/>
    <s v="Y"/>
    <s v="not found"/>
    <s v="not found"/>
    <s v="conversion"/>
    <x v="45"/>
    <m/>
    <m/>
    <m/>
    <n v="42.871746999999999"/>
    <n v="74.654956999999996"/>
    <s v="exact"/>
    <s v="Bishkek"/>
    <m/>
    <m/>
    <s v="Bishkek"/>
    <x v="2"/>
    <s v="Central Asia"/>
    <m/>
    <m/>
    <s v="Bishkek CHP power station"/>
    <m/>
    <m/>
    <m/>
    <m/>
    <m/>
    <s v="L103003"/>
    <s v="G410044"/>
  </r>
  <r>
    <s v="https://www.gem.wiki/Deir_Ammar_2_power_plant"/>
    <x v="86"/>
    <s v="Deir Ammar 2 power plant"/>
    <s v="معمل دير عمار 2"/>
    <s v="1"/>
    <s v="LNG"/>
    <n v="550"/>
    <x v="3"/>
    <x v="0"/>
    <s v="not found"/>
    <s v="not found"/>
    <s v="not found"/>
    <m/>
    <x v="43"/>
    <m/>
    <m/>
    <m/>
    <n v="34.463178999999997"/>
    <n v="35.888888999999999"/>
    <s v="approximate"/>
    <s v="Deir Ammar"/>
    <m/>
    <s v="Danniyeh"/>
    <s v="North"/>
    <x v="2"/>
    <s v="Western Asia"/>
    <s v="WRI: WRI1023661"/>
    <m/>
    <m/>
    <s v="power"/>
    <m/>
    <s v="power"/>
    <s v="1015154"/>
    <s v="1203641, 1251091, 1282573"/>
    <s v="L406961"/>
    <s v="G407984"/>
  </r>
  <r>
    <s v="https://www.gem.wiki/Deir_Ammar_power_plant"/>
    <x v="86"/>
    <s v="Deir Ammar power plant"/>
    <s v="معمل دير عمار"/>
    <s v="1"/>
    <s v="NG/D"/>
    <n v="465"/>
    <x v="0"/>
    <x v="0"/>
    <s v="not found"/>
    <s v="not found"/>
    <s v="not found"/>
    <m/>
    <x v="10"/>
    <m/>
    <m/>
    <m/>
    <n v="34.464750000000002"/>
    <n v="35.894674000000002"/>
    <s v="exact"/>
    <s v="Deir Ammar"/>
    <m/>
    <s v="Danniyeh"/>
    <s v="North"/>
    <x v="2"/>
    <s v="Western Asia"/>
    <s v="WRI: WRI1023661"/>
    <m/>
    <s v="Beddawi"/>
    <s v="power"/>
    <m/>
    <s v="power"/>
    <s v="1015154"/>
    <s v="1104874, 1104875, 1104876"/>
    <s v="L406962"/>
    <s v="G407985"/>
  </r>
  <r>
    <s v="https://www.gem.wiki/Hraishe_Power_plant"/>
    <x v="86"/>
    <s v="Hraishe Power plant"/>
    <m/>
    <s v="1"/>
    <s v="NG"/>
    <n v="300"/>
    <x v="3"/>
    <x v="1"/>
    <s v="not found"/>
    <s v="not found"/>
    <s v="not found"/>
    <m/>
    <x v="7"/>
    <m/>
    <m/>
    <m/>
    <n v="34.375179000000003"/>
    <n v="35.742448000000003"/>
    <s v="approximate"/>
    <s v="Hraiche"/>
    <m/>
    <s v="Koura"/>
    <s v="North"/>
    <x v="2"/>
    <s v="Western Asia"/>
    <m/>
    <m/>
    <m/>
    <m/>
    <m/>
    <s v="power"/>
    <m/>
    <m/>
    <s v="L408050"/>
    <s v="G411164"/>
  </r>
  <r>
    <s v="https://www.gem.wiki/Jieh_2_power_plant"/>
    <x v="86"/>
    <s v="Jieh 2 power plant"/>
    <s v="معمل الجية 2"/>
    <s v="2-1"/>
    <s v="NG"/>
    <n v="550"/>
    <x v="4"/>
    <x v="0"/>
    <s v="not found"/>
    <s v="not found"/>
    <s v="not found"/>
    <m/>
    <x v="45"/>
    <m/>
    <m/>
    <m/>
    <n v="34.375179000000003"/>
    <n v="35.409446000000003"/>
    <s v="approximate"/>
    <s v="Jieh"/>
    <m/>
    <s v="Shouf"/>
    <s v="Mount Lebanon"/>
    <x v="2"/>
    <s v="Western Asia"/>
    <m/>
    <m/>
    <m/>
    <m/>
    <m/>
    <s v="power"/>
    <s v="not found"/>
    <s v="not found"/>
    <s v="L406952"/>
    <s v="G407971"/>
  </r>
  <r>
    <s v="https://www.gem.wiki/Jieh_power_plant"/>
    <x v="86"/>
    <s v="Jieh power plant"/>
    <s v="معمل الجية"/>
    <s v="1-1"/>
    <s v="HFO"/>
    <n v="65"/>
    <x v="0"/>
    <x v="3"/>
    <s v="not found"/>
    <s v="not found"/>
    <s v="not found"/>
    <m/>
    <x v="65"/>
    <m/>
    <n v="2020"/>
    <m/>
    <n v="33.648105999999999"/>
    <n v="35.401620999999999"/>
    <s v="exact"/>
    <s v="Jieh"/>
    <m/>
    <s v="Shouf"/>
    <s v="Mount Lebanon"/>
    <x v="2"/>
    <s v="Western Asia"/>
    <m/>
    <m/>
    <m/>
    <m/>
    <m/>
    <m/>
    <s v="1015156"/>
    <n v="1108960"/>
    <s v="L406954"/>
    <s v="G411578"/>
  </r>
  <r>
    <s v="https://www.gem.wiki/Jieh_power_plant"/>
    <x v="86"/>
    <s v="Jieh power plant"/>
    <s v="معمل الجية"/>
    <s v="1-2"/>
    <s v="HFO"/>
    <n v="65"/>
    <x v="0"/>
    <x v="3"/>
    <s v="not found"/>
    <s v="not found"/>
    <s v="not found"/>
    <m/>
    <x v="65"/>
    <m/>
    <n v="2020"/>
    <m/>
    <n v="33.648105999999999"/>
    <n v="35.401620999999999"/>
    <s v="exact"/>
    <s v="Jieh"/>
    <m/>
    <s v="Shouf"/>
    <s v="Mount Lebanon"/>
    <x v="2"/>
    <s v="Western Asia"/>
    <m/>
    <m/>
    <m/>
    <m/>
    <m/>
    <m/>
    <s v="1015156"/>
    <n v="1108961"/>
    <s v="L406954"/>
    <s v="G411577"/>
  </r>
  <r>
    <s v="https://www.gem.wiki/Jieh_power_plant"/>
    <x v="86"/>
    <s v="Jieh power plant"/>
    <s v="معمل الجية"/>
    <s v="1-3"/>
    <s v="HFO"/>
    <n v="72"/>
    <x v="0"/>
    <x v="3"/>
    <s v="not found"/>
    <s v="not found"/>
    <s v="not found"/>
    <m/>
    <x v="51"/>
    <m/>
    <n v="2020"/>
    <m/>
    <n v="33.648105999999999"/>
    <n v="35.401620999999999"/>
    <s v="exact"/>
    <s v="Jieh"/>
    <m/>
    <s v="Shouf"/>
    <s v="Mount Lebanon"/>
    <x v="2"/>
    <s v="Western Asia"/>
    <m/>
    <m/>
    <m/>
    <m/>
    <m/>
    <m/>
    <s v="1015156"/>
    <n v="1108962"/>
    <s v="L406954"/>
    <s v="G411576"/>
  </r>
  <r>
    <s v="https://www.gem.wiki/Jieh_power_plant"/>
    <x v="86"/>
    <s v="Jieh power plant"/>
    <s v="معمل الجية"/>
    <s v="1-4"/>
    <s v="HFO"/>
    <n v="72"/>
    <x v="0"/>
    <x v="3"/>
    <s v="not found"/>
    <s v="not found"/>
    <s v="not found"/>
    <m/>
    <x v="60"/>
    <m/>
    <n v="2020"/>
    <m/>
    <n v="33.648105999999999"/>
    <n v="35.401620999999999"/>
    <s v="exact"/>
    <s v="Jieh"/>
    <m/>
    <s v="Shouf"/>
    <s v="Mount Lebanon"/>
    <x v="2"/>
    <s v="Western Asia"/>
    <m/>
    <m/>
    <m/>
    <m/>
    <m/>
    <m/>
    <s v="1015156"/>
    <n v="1108963"/>
    <s v="L406954"/>
    <s v="G411575"/>
  </r>
  <r>
    <s v="https://www.gem.wiki/Jieh_power_plant"/>
    <x v="86"/>
    <s v="Jieh power plant"/>
    <s v="معمل الجية"/>
    <s v="1-5"/>
    <s v="HFO"/>
    <n v="72"/>
    <x v="0"/>
    <x v="3"/>
    <s v="not found"/>
    <s v="not found"/>
    <s v="not found"/>
    <m/>
    <x v="60"/>
    <m/>
    <n v="2020"/>
    <m/>
    <n v="33.648105999999999"/>
    <n v="35.401620999999999"/>
    <s v="exact"/>
    <s v="Jieh"/>
    <m/>
    <s v="Shouf"/>
    <s v="Mount Lebanon"/>
    <x v="2"/>
    <s v="Western Asia"/>
    <m/>
    <m/>
    <m/>
    <m/>
    <m/>
    <m/>
    <s v="1015156"/>
    <n v="1108964"/>
    <s v="L406954"/>
    <s v="G411574"/>
  </r>
  <r>
    <s v="https://www.gem.wiki/Jieh_power_plant"/>
    <x v="86"/>
    <s v="Jieh power plant"/>
    <s v="معمل الجية"/>
    <s v="IC1"/>
    <s v="NG/FO"/>
    <n v="72"/>
    <x v="0"/>
    <x v="6"/>
    <s v="not found"/>
    <s v="not found"/>
    <s v="not found"/>
    <m/>
    <x v="31"/>
    <m/>
    <m/>
    <m/>
    <n v="33.648105999999999"/>
    <n v="35.401620999999999"/>
    <s v="exact"/>
    <s v="Jieh"/>
    <m/>
    <s v="Shouf"/>
    <s v="Mount Lebanon"/>
    <x v="2"/>
    <s v="Western Asia"/>
    <m/>
    <m/>
    <m/>
    <s v="power"/>
    <m/>
    <s v="power"/>
    <s v="1015156"/>
    <n v="1250736"/>
    <s v="L406954"/>
    <s v="G407974"/>
  </r>
  <r>
    <s v="https://www.gem.wiki/Karpowership_(Lebanon)_Fatmagül_Sultan_power_station"/>
    <x v="86"/>
    <s v="Karpowership (Lebanon) Fatmagül Sultan power station"/>
    <s v="باخرة الطاقة &quot;فاطمة غول سلطان&quot;"/>
    <s v="IC1"/>
    <s v="NG/FO"/>
    <n v="202"/>
    <x v="6"/>
    <x v="6"/>
    <s v="not found"/>
    <s v="not found"/>
    <s v="not found"/>
    <m/>
    <x v="22"/>
    <n v="2021"/>
    <n v="2021"/>
    <m/>
    <n v="33.972152000000001"/>
    <n v="35.601906"/>
    <s v="exact"/>
    <s v="Zouk Mikael"/>
    <m/>
    <s v="Kesserwein"/>
    <s v="Mount Lebanon"/>
    <x v="2"/>
    <s v="Western Asia"/>
    <m/>
    <m/>
    <m/>
    <s v="power"/>
    <m/>
    <s v="power"/>
    <s v="1096686"/>
    <n v="1251081"/>
    <s v="L406957"/>
    <s v="G407977"/>
  </r>
  <r>
    <s v="https://www.gem.wiki/Karpowership_(Lebanon)_Orhan_Bey_power_station"/>
    <x v="86"/>
    <s v="Karpowership (Lebanon) Orhan Bey power station"/>
    <s v="باخرة الطاقة &quot; أورهان باي&quot;"/>
    <s v="IC1"/>
    <s v="NG/FO"/>
    <n v="202"/>
    <x v="6"/>
    <x v="6"/>
    <s v="not found"/>
    <s v="not found"/>
    <s v="not found"/>
    <m/>
    <x v="22"/>
    <n v="2021"/>
    <n v="2021"/>
    <m/>
    <n v="33.649811999999997"/>
    <n v="35.402102999999997"/>
    <s v="exact"/>
    <s v="Jieh"/>
    <m/>
    <s v="Shouf"/>
    <s v="Mount Lebanon"/>
    <x v="2"/>
    <s v="Western Asia"/>
    <m/>
    <m/>
    <m/>
    <s v="power"/>
    <m/>
    <s v="power"/>
    <s v="1099235"/>
    <n v="1096686"/>
    <s v="L406955"/>
    <s v="G407975"/>
  </r>
  <r>
    <s v="https://www.gem.wiki/Salaata_IPP_power_plant"/>
    <x v="86"/>
    <s v="Salaata IPP power plant"/>
    <m/>
    <s v="1"/>
    <s v="LNG"/>
    <n v="550"/>
    <x v="4"/>
    <x v="0"/>
    <s v="not found"/>
    <s v="not found"/>
    <s v="not found"/>
    <m/>
    <x v="45"/>
    <m/>
    <m/>
    <m/>
    <n v="34.279125000000001"/>
    <n v="35.659056"/>
    <s v="approximate"/>
    <s v="Selaata"/>
    <m/>
    <m/>
    <s v="North"/>
    <x v="2"/>
    <s v="Western Asia"/>
    <m/>
    <m/>
    <m/>
    <m/>
    <m/>
    <s v="power"/>
    <s v="1133692"/>
    <n v="1305923"/>
    <s v="L406958"/>
    <s v="G407979"/>
  </r>
  <r>
    <s v="https://www.gem.wiki/Zahrani_2_power_plant"/>
    <x v="86"/>
    <s v="Zahrani 2 power plant"/>
    <s v="معمل الزهراني 2"/>
    <s v="1"/>
    <s v="LNG"/>
    <n v="550"/>
    <x v="3"/>
    <x v="0"/>
    <s v="not found"/>
    <s v="not found"/>
    <s v="not found"/>
    <m/>
    <x v="3"/>
    <m/>
    <m/>
    <m/>
    <n v="33.493943000000002"/>
    <n v="35.344554000000002"/>
    <s v="approximate"/>
    <s v="Zahrani"/>
    <m/>
    <s v="Nabatieh"/>
    <s v="South"/>
    <x v="2"/>
    <s v="Western Asia"/>
    <s v="WRI: WRI1023662"/>
    <m/>
    <m/>
    <s v="power"/>
    <m/>
    <s v="power"/>
    <s v="1015162"/>
    <n v="1305922"/>
    <s v="L406959"/>
    <s v="G407981"/>
  </r>
  <r>
    <s v="https://www.gem.wiki/Zahrani_power_plant"/>
    <x v="86"/>
    <s v="Zahrani power plant"/>
    <s v="معمل الزهراني"/>
    <s v="1"/>
    <s v="NG/D"/>
    <n v="465"/>
    <x v="0"/>
    <x v="0"/>
    <s v="not found"/>
    <s v="not found"/>
    <s v="not found"/>
    <m/>
    <x v="11"/>
    <m/>
    <m/>
    <m/>
    <n v="33.496080999999997"/>
    <n v="35.338219000000002"/>
    <s v="exact"/>
    <s v="Zahrani"/>
    <m/>
    <s v="Nabatieh"/>
    <s v="South"/>
    <x v="2"/>
    <s v="Western Asia"/>
    <s v="WRI: WRI1023662"/>
    <m/>
    <m/>
    <s v="power"/>
    <m/>
    <s v="power"/>
    <s v="1015162"/>
    <s v="1158932, 1158933, 1158934"/>
    <s v="L406960"/>
    <s v="G407982"/>
  </r>
  <r>
    <s v="https://www.gem.wiki/Zouk_2_power_plant"/>
    <x v="86"/>
    <s v="Zouk 2 power plant"/>
    <s v="معمل الذوق 2"/>
    <s v="2-1"/>
    <s v="NG"/>
    <n v="550"/>
    <x v="4"/>
    <x v="0"/>
    <s v="not found"/>
    <s v="not found"/>
    <s v="not found"/>
    <m/>
    <x v="45"/>
    <m/>
    <m/>
    <m/>
    <n v="33.967635999999999"/>
    <n v="35.604035000000003"/>
    <s v="approximate"/>
    <s v="Zouk Mikael"/>
    <m/>
    <s v="Kesserwein"/>
    <s v="Mount Lebanon"/>
    <x v="2"/>
    <s v="Western Asia"/>
    <s v="WRI: WRI1023663"/>
    <m/>
    <m/>
    <m/>
    <m/>
    <s v="power"/>
    <s v="not found"/>
    <s v="not found"/>
    <s v="L406953"/>
    <s v="G407973"/>
  </r>
  <r>
    <s v="https://www.gem.wiki/Zouk_power_plant"/>
    <x v="86"/>
    <s v="Zouk power plant"/>
    <s v="معمل الذوق"/>
    <s v="1-1"/>
    <s v="HFO"/>
    <n v="145"/>
    <x v="0"/>
    <x v="3"/>
    <s v="not found"/>
    <s v="not found"/>
    <s v="not found"/>
    <m/>
    <x v="28"/>
    <m/>
    <n v="2020"/>
    <m/>
    <n v="33.970650999999997"/>
    <n v="35.603934000000002"/>
    <s v="exact"/>
    <s v="Zouk Mikael"/>
    <m/>
    <s v="Kesserwein"/>
    <s v="Mount Lebanon"/>
    <x v="2"/>
    <s v="Western Asia"/>
    <s v="WRI: WRI1023663"/>
    <m/>
    <m/>
    <m/>
    <m/>
    <m/>
    <s v="1015163"/>
    <n v="1159421"/>
    <s v="L406956"/>
    <s v="G411573"/>
  </r>
  <r>
    <s v="https://www.gem.wiki/Zouk_power_plant"/>
    <x v="86"/>
    <s v="Zouk power plant"/>
    <s v="معمل الذوق"/>
    <s v="1-2"/>
    <s v="HFO"/>
    <n v="145"/>
    <x v="0"/>
    <x v="3"/>
    <s v="not found"/>
    <s v="not found"/>
    <s v="not found"/>
    <m/>
    <x v="46"/>
    <m/>
    <n v="2020"/>
    <m/>
    <n v="33.970650999999997"/>
    <n v="35.603934000000002"/>
    <s v="exact"/>
    <s v="Zouk Mikael"/>
    <m/>
    <s v="Kesserwein"/>
    <s v="Mount Lebanon"/>
    <x v="2"/>
    <s v="Western Asia"/>
    <s v="WRI: WRI1023663"/>
    <m/>
    <m/>
    <m/>
    <m/>
    <m/>
    <s v="1015163"/>
    <n v="1159422"/>
    <s v="L406956"/>
    <s v="G411572"/>
  </r>
  <r>
    <s v="https://www.gem.wiki/Zouk_power_plant"/>
    <x v="86"/>
    <s v="Zouk power plant"/>
    <s v="معمل الذوق"/>
    <s v="1-3"/>
    <s v="HFO"/>
    <n v="145"/>
    <x v="0"/>
    <x v="3"/>
    <s v="not found"/>
    <s v="not found"/>
    <s v="not found"/>
    <m/>
    <x v="32"/>
    <m/>
    <n v="2020"/>
    <m/>
    <n v="33.970650999999997"/>
    <n v="35.603934000000002"/>
    <s v="exact"/>
    <s v="Zouk Mikael"/>
    <m/>
    <s v="Kesserwein"/>
    <s v="Mount Lebanon"/>
    <x v="2"/>
    <s v="Western Asia"/>
    <s v="WRI: WRI1023663"/>
    <m/>
    <m/>
    <m/>
    <m/>
    <m/>
    <s v="1015163"/>
    <n v="1159423"/>
    <s v="L406956"/>
    <s v="G411571"/>
  </r>
  <r>
    <s v="https://www.gem.wiki/Zouk_power_plant"/>
    <x v="86"/>
    <s v="Zouk power plant"/>
    <s v="معمل الذوق"/>
    <s v="1-4"/>
    <s v="HFO"/>
    <n v="172"/>
    <x v="0"/>
    <x v="3"/>
    <s v="not found"/>
    <s v="not found"/>
    <s v="not found"/>
    <m/>
    <x v="33"/>
    <m/>
    <n v="2020"/>
    <m/>
    <n v="33.970650999999997"/>
    <n v="35.603934000000002"/>
    <s v="exact"/>
    <s v="Zouk Mikael"/>
    <m/>
    <s v="Kesserwein"/>
    <s v="Mount Lebanon"/>
    <x v="2"/>
    <s v="Western Asia"/>
    <s v="WRI: WRI1023663"/>
    <m/>
    <m/>
    <m/>
    <m/>
    <m/>
    <s v="1015163"/>
    <n v="1159424"/>
    <s v="L406956"/>
    <s v="G411570"/>
  </r>
  <r>
    <s v="https://www.gem.wiki/Zouk_power_plant"/>
    <x v="86"/>
    <s v="Zouk power plant"/>
    <s v="معمل الذوق"/>
    <s v="IC1"/>
    <s v="NG/FO"/>
    <n v="198"/>
    <x v="0"/>
    <x v="6"/>
    <s v="not found"/>
    <s v="not found"/>
    <s v="not found"/>
    <m/>
    <x v="31"/>
    <m/>
    <m/>
    <m/>
    <n v="33.970650999999997"/>
    <n v="35.603934000000002"/>
    <s v="exact"/>
    <s v="Zouk Mikael"/>
    <m/>
    <s v="Kesserwein"/>
    <s v="Mount Lebanon"/>
    <x v="2"/>
    <s v="Western Asia"/>
    <s v="WRI: WRI1023663"/>
    <m/>
    <m/>
    <s v="power"/>
    <m/>
    <s v="power"/>
    <s v="1015163"/>
    <n v="1250725"/>
    <s v="L406956"/>
    <s v="G407976"/>
  </r>
  <r>
    <s v="https://www.gem.wiki/Coloane_A_power_station"/>
    <x v="87"/>
    <s v="Coloane A power station"/>
    <s v="路環發電廠A廠"/>
    <s v="1"/>
    <s v="HFO"/>
    <n v="271.2"/>
    <x v="0"/>
    <x v="4"/>
    <s v="not found"/>
    <m/>
    <m/>
    <m/>
    <x v="33"/>
    <m/>
    <m/>
    <m/>
    <n v="22.13739"/>
    <n v="113.57995"/>
    <s v="exact"/>
    <s v="Coloane"/>
    <m/>
    <m/>
    <s v="Macau"/>
    <x v="2"/>
    <s v="Eastern Asia"/>
    <m/>
    <m/>
    <m/>
    <m/>
    <m/>
    <m/>
    <s v="1012507"/>
    <s v="1110505, 1110506, 1110507, 1110508, 1110509, 1110510, 1110503, 1110504"/>
    <s v="L408741"/>
    <s v="G412635"/>
  </r>
  <r>
    <s v="https://www.gem.wiki/Coloane_B_power_station"/>
    <x v="87"/>
    <s v="Coloane B power station"/>
    <s v="路環發電廠B廠"/>
    <s v="1"/>
    <s v="NG/FO"/>
    <n v="136"/>
    <x v="0"/>
    <x v="0"/>
    <s v="not found"/>
    <m/>
    <m/>
    <m/>
    <x v="16"/>
    <m/>
    <m/>
    <m/>
    <n v="22.141110999999999"/>
    <n v="113.580833"/>
    <s v="exact"/>
    <s v="Ka Ho"/>
    <m/>
    <s v="Coloane"/>
    <m/>
    <x v="2"/>
    <s v="Eastern Asia"/>
    <m/>
    <m/>
    <s v="Ka Ho"/>
    <m/>
    <m/>
    <m/>
    <s v="1012507"/>
    <s v="1168626, 1168905, 1168906"/>
    <s v="L406848"/>
    <s v="G407312"/>
  </r>
  <r>
    <s v="https://www.gem.wiki/Coloane_B_power_station"/>
    <x v="87"/>
    <s v="Coloane B power station"/>
    <s v="路環發電廠B廠"/>
    <s v="2"/>
    <s v="LNG"/>
    <n v="450"/>
    <x v="3"/>
    <x v="0"/>
    <s v="not found"/>
    <m/>
    <m/>
    <m/>
    <x v="40"/>
    <m/>
    <m/>
    <m/>
    <n v="22.141110999999999"/>
    <n v="113.580833"/>
    <s v="exact"/>
    <s v="Ka Ho"/>
    <m/>
    <s v="Coloane"/>
    <m/>
    <x v="2"/>
    <s v="Eastern Asia"/>
    <m/>
    <m/>
    <s v="Ka Ho"/>
    <m/>
    <m/>
    <m/>
    <s v="1012507"/>
    <n v="1292986"/>
    <s v="L406848"/>
    <s v="G407311"/>
  </r>
  <r>
    <s v="https://www.gem.wiki/Alor_Gajah_(Melaka)_power_station"/>
    <x v="88"/>
    <s v="Alor Gajah (Melaka) power station"/>
    <m/>
    <s v="1"/>
    <s v="NG"/>
    <n v="747.4"/>
    <x v="0"/>
    <x v="0"/>
    <s v="not found"/>
    <m/>
    <m/>
    <m/>
    <x v="30"/>
    <m/>
    <m/>
    <m/>
    <n v="2.3822109999999999"/>
    <n v="102.2115611"/>
    <s v="approximate"/>
    <s v="Alor Gajah"/>
    <m/>
    <m/>
    <s v="Melaka"/>
    <x v="2"/>
    <s v="South-eastern Asia"/>
    <m/>
    <m/>
    <s v="The Meleka Project"/>
    <m/>
    <m/>
    <m/>
    <s v="1101808"/>
    <n v="1259484"/>
    <s v="L405295"/>
    <s v="G401005"/>
  </r>
  <r>
    <s v="https://www.gem.wiki/Alor_Gajah_(Melaka)_power_station"/>
    <x v="88"/>
    <s v="Alor Gajah (Melaka) power station"/>
    <m/>
    <s v="2"/>
    <s v="NG"/>
    <n v="747.4"/>
    <x v="0"/>
    <x v="0"/>
    <s v="not found"/>
    <m/>
    <m/>
    <m/>
    <x v="30"/>
    <m/>
    <m/>
    <m/>
    <n v="2.3822109999999999"/>
    <n v="102.2115611"/>
    <s v="approximate"/>
    <s v="Alor Gajah"/>
    <m/>
    <m/>
    <s v="Melaka"/>
    <x v="2"/>
    <s v="South-eastern Asia"/>
    <m/>
    <m/>
    <s v="The Meleka Project"/>
    <m/>
    <m/>
    <m/>
    <s v="1101808"/>
    <n v="1259485"/>
    <s v="L405295"/>
    <s v="G401006"/>
  </r>
  <r>
    <s v="https://www.gem.wiki/Alor_Gajah_(Melaka)_power_station"/>
    <x v="88"/>
    <s v="Alor Gajah (Melaka) power station"/>
    <m/>
    <s v="3"/>
    <s v="NG"/>
    <n v="747.4"/>
    <x v="0"/>
    <x v="0"/>
    <s v="not found"/>
    <m/>
    <m/>
    <m/>
    <x v="30"/>
    <m/>
    <m/>
    <m/>
    <n v="2.3822109999999999"/>
    <n v="102.2115611"/>
    <s v="approximate"/>
    <s v="Alor Gajah"/>
    <m/>
    <m/>
    <s v="Melaka"/>
    <x v="2"/>
    <s v="South-eastern Asia"/>
    <m/>
    <m/>
    <s v="The Meleka Project"/>
    <m/>
    <m/>
    <m/>
    <s v="1101808"/>
    <n v="1283942"/>
    <s v="L405295"/>
    <s v="G401007"/>
  </r>
  <r>
    <s v="https://www.gem.wiki/Connaught_Bridge_power_station"/>
    <x v="88"/>
    <s v="Connaught Bridge power station"/>
    <m/>
    <s v="CC2"/>
    <s v="NG"/>
    <n v="375"/>
    <x v="0"/>
    <x v="0"/>
    <s v="not found"/>
    <m/>
    <m/>
    <m/>
    <x v="5"/>
    <m/>
    <n v="2037"/>
    <m/>
    <n v="3.0432999999999999"/>
    <n v="101.4696"/>
    <s v="exact"/>
    <s v="Klang"/>
    <m/>
    <m/>
    <s v="Selangor"/>
    <x v="2"/>
    <s v="South-eastern Asia"/>
    <s v="WRI: WRI1000246"/>
    <m/>
    <s v="Connought Bridge"/>
    <m/>
    <m/>
    <m/>
    <s v="1031177"/>
    <n v="1255321"/>
    <s v="L405297"/>
    <s v="G404319"/>
  </r>
  <r>
    <s v="https://www.gem.wiki/Connaught_Bridge_power_station"/>
    <x v="88"/>
    <s v="Connaught Bridge power station"/>
    <m/>
    <s v="CC3"/>
    <s v="NG"/>
    <n v="800"/>
    <x v="5"/>
    <x v="0"/>
    <s v="not found"/>
    <m/>
    <m/>
    <m/>
    <x v="45"/>
    <m/>
    <m/>
    <m/>
    <n v="3.0432999999999999"/>
    <n v="101.4696"/>
    <s v="exact"/>
    <s v="Klang"/>
    <m/>
    <m/>
    <s v="Selangor"/>
    <x v="2"/>
    <s v="South-eastern Asia"/>
    <s v="WRI: WRI1000246"/>
    <m/>
    <s v="Connought Bridge"/>
    <m/>
    <m/>
    <m/>
    <s v="1031177"/>
    <n v="1287342"/>
    <s v="L405297"/>
    <s v="G404320"/>
  </r>
  <r>
    <s v="https://www.gem.wiki/Gelugor_power_station"/>
    <x v="88"/>
    <s v="Gelugor power station"/>
    <m/>
    <s v="1"/>
    <s v="NG"/>
    <n v="310"/>
    <x v="0"/>
    <x v="0"/>
    <s v="not found"/>
    <m/>
    <m/>
    <m/>
    <x v="11"/>
    <m/>
    <n v="2024"/>
    <m/>
    <n v="5.3803000000000001"/>
    <n v="100.3147"/>
    <s v="exact"/>
    <s v="Jelutong"/>
    <m/>
    <m/>
    <s v="Penang"/>
    <x v="2"/>
    <s v="South-eastern Asia"/>
    <s v="WRI: WRI1000231"/>
    <m/>
    <s v="TNB Gelugor"/>
    <m/>
    <m/>
    <m/>
    <s v="1047801"/>
    <s v="1138991, 1150309, 1209467"/>
    <s v="L405298"/>
    <s v="G404322"/>
  </r>
  <r>
    <s v="https://www.gem.wiki/Kedah_(THB_Power)_power_station"/>
    <x v="88"/>
    <s v="Kedah (THB Power) power station"/>
    <m/>
    <s v="1"/>
    <s v="NG"/>
    <n v="1400"/>
    <x v="3"/>
    <x v="5"/>
    <s v="not found"/>
    <s v="not found"/>
    <s v="not found"/>
    <m/>
    <x v="43"/>
    <m/>
    <m/>
    <m/>
    <n v="5.8121720000000003"/>
    <n v="100.49547699999999"/>
    <s v="approximate"/>
    <s v="Gurun"/>
    <m/>
    <m/>
    <s v="Kedah"/>
    <x v="2"/>
    <s v="South-eastern Asia"/>
    <m/>
    <m/>
    <m/>
    <m/>
    <m/>
    <m/>
    <m/>
    <m/>
    <s v="L405953"/>
    <s v="G405939"/>
  </r>
  <r>
    <s v="https://www.gem.wiki/Kedah_Project_power_station"/>
    <x v="88"/>
    <s v="Kedah Project power station"/>
    <m/>
    <s v="1"/>
    <s v="NG"/>
    <n v="1150"/>
    <x v="2"/>
    <x v="0"/>
    <s v="not found"/>
    <m/>
    <m/>
    <m/>
    <x v="49"/>
    <m/>
    <m/>
    <m/>
    <n v="6.1183964"/>
    <n v="100.3684595"/>
    <s v="approximate"/>
    <s v="Gurun"/>
    <m/>
    <m/>
    <s v="Kedah"/>
    <x v="2"/>
    <s v="South-eastern Asia"/>
    <m/>
    <m/>
    <m/>
    <m/>
    <m/>
    <m/>
    <s v="1127362"/>
    <n v="1297314"/>
    <s v="L405299"/>
    <s v="G401014"/>
  </r>
  <r>
    <s v="https://www.gem.wiki/Kimanis_SPR_power_station"/>
    <x v="88"/>
    <s v="Kimanis SPR power station"/>
    <m/>
    <s v="1"/>
    <s v="NG"/>
    <n v="100"/>
    <x v="0"/>
    <x v="0"/>
    <s v="not found"/>
    <m/>
    <m/>
    <m/>
    <x v="2"/>
    <m/>
    <m/>
    <m/>
    <n v="5.6576550000000001"/>
    <n v="115.909262"/>
    <s v="exact"/>
    <s v="Papar"/>
    <m/>
    <m/>
    <s v="Sabah"/>
    <x v="2"/>
    <s v="South-eastern Asia"/>
    <m/>
    <m/>
    <m/>
    <m/>
    <m/>
    <m/>
    <s v="1087086"/>
    <s v="1234868, 1254161, 1254162"/>
    <s v="L405301"/>
    <s v="G404358"/>
  </r>
  <r>
    <s v="https://www.gem.wiki/Kimanis_power_station"/>
    <x v="88"/>
    <s v="Kimanis power station"/>
    <m/>
    <s v="1"/>
    <s v="NG"/>
    <n v="95"/>
    <x v="0"/>
    <x v="0"/>
    <s v="not found"/>
    <m/>
    <m/>
    <m/>
    <x v="2"/>
    <m/>
    <m/>
    <m/>
    <n v="5.6482999999999999"/>
    <n v="115.8897"/>
    <s v="exact"/>
    <s v="Papar"/>
    <m/>
    <m/>
    <s v="Sabah"/>
    <x v="2"/>
    <s v="South-eastern Asia"/>
    <m/>
    <m/>
    <m/>
    <m/>
    <m/>
    <m/>
    <s v="1075478"/>
    <s v="1215026, 1234315"/>
    <s v="L405300"/>
    <s v="G404355"/>
  </r>
  <r>
    <s v="https://www.gem.wiki/Kimanis_power_station"/>
    <x v="88"/>
    <s v="Kimanis power station"/>
    <m/>
    <s v="2"/>
    <s v="NG"/>
    <n v="95"/>
    <x v="0"/>
    <x v="0"/>
    <s v="not found"/>
    <m/>
    <m/>
    <m/>
    <x v="2"/>
    <m/>
    <m/>
    <m/>
    <n v="5.6482999999999999"/>
    <n v="115.8897"/>
    <s v="exact"/>
    <s v="Papar"/>
    <m/>
    <m/>
    <s v="Sabah"/>
    <x v="2"/>
    <s v="South-eastern Asia"/>
    <m/>
    <m/>
    <m/>
    <m/>
    <m/>
    <m/>
    <s v="1075478"/>
    <s v="1234314, 1234974"/>
    <s v="L405300"/>
    <s v="G404356"/>
  </r>
  <r>
    <s v="https://www.gem.wiki/Kimanis_power_station"/>
    <x v="88"/>
    <s v="Kimanis power station"/>
    <m/>
    <s v="3"/>
    <s v="NG"/>
    <n v="95"/>
    <x v="0"/>
    <x v="0"/>
    <s v="not found"/>
    <m/>
    <m/>
    <m/>
    <x v="2"/>
    <m/>
    <m/>
    <m/>
    <n v="5.6482999999999999"/>
    <n v="115.8897"/>
    <s v="exact"/>
    <s v="Papar"/>
    <m/>
    <m/>
    <s v="Sabah"/>
    <x v="2"/>
    <s v="South-eastern Asia"/>
    <m/>
    <m/>
    <m/>
    <m/>
    <m/>
    <m/>
    <s v="1075478"/>
    <s v="1234946, 1234975"/>
    <s v="L405300"/>
    <s v="G404357"/>
  </r>
  <r>
    <s v="https://www.gem.wiki/Kuala_Langat_power_station"/>
    <x v="88"/>
    <s v="Kuala Langat power station"/>
    <m/>
    <s v="1"/>
    <s v="NG/FO"/>
    <n v="720"/>
    <x v="0"/>
    <x v="0"/>
    <s v="Y"/>
    <m/>
    <m/>
    <m/>
    <x v="67"/>
    <m/>
    <n v="2026"/>
    <m/>
    <n v="2.7977300000000001"/>
    <n v="101.649744"/>
    <s v="exact"/>
    <s v="Kuala Langat"/>
    <m/>
    <m/>
    <s v="Selangor"/>
    <x v="2"/>
    <s v="South-eastern Asia"/>
    <m/>
    <m/>
    <s v="KLPP, Genting Sanyen"/>
    <m/>
    <m/>
    <m/>
    <s v="1017623"/>
    <s v="1126657, 1126658, 1126659, 1126660, 1126661, 1126662"/>
    <s v="L405302"/>
    <s v="G404333"/>
  </r>
  <r>
    <s v="https://www.gem.wiki/Kulim_power_station"/>
    <x v="88"/>
    <s v="Kulim power station"/>
    <m/>
    <s v="1"/>
    <s v="NG"/>
    <n v="220"/>
    <x v="0"/>
    <x v="0"/>
    <s v="not found"/>
    <m/>
    <m/>
    <m/>
    <x v="67"/>
    <m/>
    <m/>
    <m/>
    <n v="5.4311999999999996"/>
    <n v="100.6005"/>
    <s v="exact"/>
    <s v="Kulim"/>
    <m/>
    <m/>
    <s v="Kedah"/>
    <x v="2"/>
    <s v="South-eastern Asia"/>
    <m/>
    <m/>
    <m/>
    <m/>
    <m/>
    <m/>
    <s v="1024459"/>
    <s v="1126762, 1160009, 1160010, 1190606, 1190607, 1190608"/>
    <s v="L405303"/>
    <s v="G404359"/>
  </r>
  <r>
    <s v="https://www.gem.wiki/Lumut_GB3_power_station"/>
    <x v="88"/>
    <s v="Lumut GB3 power station"/>
    <m/>
    <s v="1"/>
    <s v="NG"/>
    <n v="640"/>
    <x v="0"/>
    <x v="0"/>
    <s v="not found"/>
    <m/>
    <m/>
    <m/>
    <x v="11"/>
    <m/>
    <n v="2022"/>
    <m/>
    <n v="4.3922999999999996"/>
    <n v="100.58969999999999"/>
    <s v="exact"/>
    <s v="Pantai Remis"/>
    <m/>
    <m/>
    <s v="Perak"/>
    <x v="2"/>
    <s v="South-eastern Asia"/>
    <s v="WRI: WRI1000244"/>
    <m/>
    <s v="GB3, Lumut"/>
    <m/>
    <m/>
    <m/>
    <s v="1028852"/>
    <s v="1174168, 1174169, 1174170, 1174171"/>
    <s v="L405304"/>
    <s v="G404321"/>
  </r>
  <r>
    <s v="https://www.gem.wiki/Lumut_SEV_power_station"/>
    <x v="88"/>
    <s v="Lumut SEV power station"/>
    <m/>
    <s v="1"/>
    <s v="NG"/>
    <n v="652"/>
    <x v="0"/>
    <x v="0"/>
    <s v="not found"/>
    <m/>
    <m/>
    <m/>
    <x v="67"/>
    <m/>
    <n v="2027"/>
    <m/>
    <n v="4.3907999999999996"/>
    <n v="100.5894"/>
    <s v="exact"/>
    <s v="Pantai Remis"/>
    <m/>
    <m/>
    <s v="Perak"/>
    <x v="2"/>
    <s v="South-eastern Asia"/>
    <s v="WRI: WRI1000243"/>
    <m/>
    <s v="Segari Energy Ventures (Lumut), Lumut"/>
    <m/>
    <m/>
    <m/>
    <s v="1028852"/>
    <s v="1130124, 1130125, 1130126, 1130127"/>
    <s v="L405318"/>
    <s v="G404347"/>
  </r>
  <r>
    <s v="https://www.gem.wiki/Lumut_SEV_power_station"/>
    <x v="88"/>
    <s v="Lumut SEV power station"/>
    <m/>
    <s v="2"/>
    <s v="NG"/>
    <n v="652"/>
    <x v="0"/>
    <x v="0"/>
    <s v="not found"/>
    <m/>
    <m/>
    <m/>
    <x v="44"/>
    <m/>
    <n v="2027"/>
    <m/>
    <n v="4.3907999999999996"/>
    <n v="100.5894"/>
    <s v="exact"/>
    <s v="Pantai Remis"/>
    <m/>
    <m/>
    <s v="Perak"/>
    <x v="2"/>
    <s v="South-eastern Asia"/>
    <s v="WRI: WRI1000243"/>
    <m/>
    <s v="Segari Energy Ventures (Lumut), Lumut"/>
    <m/>
    <m/>
    <m/>
    <s v="1028852"/>
    <s v="1130128, 1130129, 1130130, 1130131"/>
    <s v="L405318"/>
    <s v="G404348"/>
  </r>
  <r>
    <s v="https://www.gem.wiki/Melaka_Refinery_power_station"/>
    <x v="88"/>
    <s v="Melaka Refinery power station"/>
    <m/>
    <s v="1"/>
    <s v="NG"/>
    <n v="150"/>
    <x v="0"/>
    <x v="0"/>
    <s v="Y"/>
    <m/>
    <m/>
    <m/>
    <x v="47"/>
    <m/>
    <m/>
    <m/>
    <n v="2.2704"/>
    <n v="102.1306"/>
    <s v="exact"/>
    <s v="Sungai Udang"/>
    <m/>
    <m/>
    <s v="Malacca"/>
    <x v="2"/>
    <s v="South-eastern Asia"/>
    <m/>
    <m/>
    <m/>
    <s v="power"/>
    <s v="Oil &amp; Refining"/>
    <s v="power"/>
    <s v="1063256"/>
    <s v="1193499, 1193500, 1193501, 1193502, 1218780"/>
    <s v="L405305"/>
    <s v="G404361"/>
  </r>
  <r>
    <s v="https://www.gem.wiki/Miri_power_station"/>
    <x v="88"/>
    <s v="Miri power station"/>
    <m/>
    <s v="1"/>
    <s v="NG"/>
    <n v="104"/>
    <x v="0"/>
    <x v="1"/>
    <s v="not found"/>
    <m/>
    <m/>
    <m/>
    <x v="70"/>
    <m/>
    <m/>
    <m/>
    <n v="4.421462"/>
    <n v="114.01836"/>
    <s v="exact"/>
    <s v="Miri"/>
    <m/>
    <m/>
    <s v="Sarawak"/>
    <x v="2"/>
    <s v="South-eastern Asia"/>
    <s v="WRI: WRI1000276"/>
    <m/>
    <m/>
    <m/>
    <m/>
    <m/>
    <s v="1028047"/>
    <m/>
    <s v="L405306"/>
    <s v="G404325"/>
  </r>
  <r>
    <s v="https://www.gem.wiki/New_Kapar_power_plant"/>
    <x v="88"/>
    <s v="New Kapar power plant"/>
    <m/>
    <s v="1"/>
    <s v="NG"/>
    <n v="2100"/>
    <x v="2"/>
    <x v="0"/>
    <s v="not found"/>
    <s v="Hydrogen capable: turbine"/>
    <m/>
    <m/>
    <x v="58"/>
    <m/>
    <m/>
    <m/>
    <n v="3.1249990146542301"/>
    <n v="101.325455042295"/>
    <s v="approximate"/>
    <s v="Kapar"/>
    <m/>
    <m/>
    <s v="Selangor"/>
    <x v="2"/>
    <s v="South-eastern Asia"/>
    <m/>
    <m/>
    <m/>
    <m/>
    <m/>
    <m/>
    <m/>
    <m/>
    <s v="L407902"/>
    <s v="G410705"/>
  </r>
  <r>
    <s v="https://www.gem.wiki/Pahlawan_power_station"/>
    <x v="88"/>
    <s v="Pahlawan power station"/>
    <m/>
    <s v="1"/>
    <s v="NG"/>
    <n v="322"/>
    <x v="0"/>
    <x v="0"/>
    <s v="not found"/>
    <m/>
    <m/>
    <m/>
    <x v="14"/>
    <m/>
    <m/>
    <m/>
    <n v="2.2238000000000002"/>
    <n v="102.1519"/>
    <s v="exact"/>
    <s v="Tanjung Kling"/>
    <m/>
    <m/>
    <s v="Malacca"/>
    <x v="2"/>
    <s v="South-eastern Asia"/>
    <s v="WRI: WRI1000253"/>
    <m/>
    <s v="Tanjong Kling Power Station (TKPS)"/>
    <m/>
    <m/>
    <m/>
    <s v="1044010"/>
    <s v="1132305, 1132306, 1132308"/>
    <s v="L405307"/>
    <s v="G404327"/>
  </r>
  <r>
    <s v="https://www.gem.wiki/Paka_(YTL)_power_station"/>
    <x v="88"/>
    <s v="Paka (YTL) power station"/>
    <m/>
    <s v="1"/>
    <s v="NG"/>
    <n v="293"/>
    <x v="7"/>
    <x v="0"/>
    <s v="not found"/>
    <m/>
    <m/>
    <m/>
    <x v="48"/>
    <m/>
    <m/>
    <m/>
    <n v="4.6017000000000001"/>
    <n v="103.4495"/>
    <s v="exact"/>
    <s v="Kerteh"/>
    <m/>
    <m/>
    <s v="Terengganu"/>
    <x v="2"/>
    <s v="South-eastern Asia"/>
    <s v="WRI: WRI1000258"/>
    <m/>
    <m/>
    <m/>
    <m/>
    <m/>
    <s v="1033688"/>
    <s v="1138489, 1138490, 1138491"/>
    <s v="L405326"/>
    <s v="G404334"/>
  </r>
  <r>
    <s v="https://www.gem.wiki/Paka_(YTL)_power_station"/>
    <x v="88"/>
    <s v="Paka (YTL) power station"/>
    <m/>
    <s v="2"/>
    <s v="NG"/>
    <n v="293"/>
    <x v="7"/>
    <x v="0"/>
    <s v="not found"/>
    <m/>
    <m/>
    <m/>
    <x v="48"/>
    <m/>
    <m/>
    <m/>
    <n v="4.6017000000000001"/>
    <n v="103.4495"/>
    <s v="exact"/>
    <s v="Kerteh"/>
    <m/>
    <m/>
    <s v="Terengganu"/>
    <x v="2"/>
    <s v="South-eastern Asia"/>
    <s v="WRI: WRI1000258"/>
    <m/>
    <m/>
    <m/>
    <m/>
    <m/>
    <s v="1033688"/>
    <s v="1138492, 1138493, 1138494"/>
    <s v="L405326"/>
    <s v="G404335"/>
  </r>
  <r>
    <s v="https://www.gem.wiki/Palua_Indah_power_station"/>
    <x v="88"/>
    <s v="Palua Indah power station"/>
    <m/>
    <s v="1"/>
    <s v="NG"/>
    <n v="600"/>
    <x v="1"/>
    <x v="0"/>
    <s v="not found"/>
    <s v="Hydrogen capable: turbine"/>
    <m/>
    <m/>
    <x v="7"/>
    <m/>
    <m/>
    <m/>
    <n v="2.9402187999999998"/>
    <n v="101.2621084"/>
    <s v="approximate"/>
    <s v="Pulau Indah"/>
    <m/>
    <m/>
    <s v="Selangor"/>
    <x v="2"/>
    <s v="South-eastern Asia"/>
    <m/>
    <m/>
    <m/>
    <m/>
    <m/>
    <m/>
    <s v="1114408"/>
    <n v="1279004"/>
    <s v="L405308"/>
    <s v="G404367"/>
  </r>
  <r>
    <s v="https://www.gem.wiki/Palua_Indah_power_station"/>
    <x v="88"/>
    <s v="Palua Indah power station"/>
    <m/>
    <s v="2"/>
    <s v="NG"/>
    <n v="600"/>
    <x v="1"/>
    <x v="0"/>
    <s v="not found"/>
    <s v="Hydrogen capable: turbine"/>
    <m/>
    <m/>
    <x v="7"/>
    <m/>
    <m/>
    <m/>
    <n v="2.9402187999999998"/>
    <n v="101.2621084"/>
    <s v="approximate"/>
    <s v="Pulau Indah"/>
    <m/>
    <m/>
    <s v="Selangor"/>
    <x v="2"/>
    <s v="South-eastern Asia"/>
    <m/>
    <m/>
    <m/>
    <m/>
    <m/>
    <m/>
    <s v="1114408"/>
    <n v="1295941"/>
    <s v="L405308"/>
    <s v="G404368"/>
  </r>
  <r>
    <s v="https://www.gem.wiki/Pasir_Gudang_(TNB)_power_station"/>
    <x v="88"/>
    <s v="Pasir Gudang (TNB) power station"/>
    <m/>
    <s v="CC1"/>
    <s v="NG"/>
    <n v="275"/>
    <x v="7"/>
    <x v="0"/>
    <s v="not found"/>
    <m/>
    <m/>
    <m/>
    <x v="20"/>
    <m/>
    <n v="2022"/>
    <m/>
    <n v="1.4494"/>
    <n v="103.88120000000001"/>
    <s v="exact"/>
    <s v="Pasir Gudang"/>
    <m/>
    <m/>
    <s v="Johor"/>
    <x v="2"/>
    <s v="South-eastern Asia"/>
    <m/>
    <m/>
    <s v="Sultan Iskandar, SIPS-2"/>
    <m/>
    <m/>
    <m/>
    <s v="1031188"/>
    <s v="1138982, 1138983, 1138984"/>
    <s v="L405320"/>
    <s v="G404362"/>
  </r>
  <r>
    <s v="https://www.gem.wiki/Pasir_Gudang_(YTL)_power_station"/>
    <x v="88"/>
    <s v="Pasir Gudang (YTL) power station"/>
    <m/>
    <s v="1"/>
    <s v="NG"/>
    <n v="404"/>
    <x v="6"/>
    <x v="0"/>
    <s v="not found"/>
    <m/>
    <m/>
    <m/>
    <x v="48"/>
    <n v="2020"/>
    <m/>
    <m/>
    <n v="1.4503999999999999"/>
    <n v="103.88"/>
    <s v="exact"/>
    <s v="Pasir Gudang"/>
    <m/>
    <m/>
    <s v="Johor"/>
    <x v="2"/>
    <s v="South-eastern Asia"/>
    <m/>
    <m/>
    <m/>
    <m/>
    <m/>
    <m/>
    <s v="1033689"/>
    <s v="1138992, 1138993, 1138994"/>
    <s v="L405310"/>
    <s v="G404336"/>
  </r>
  <r>
    <s v="https://www.gem.wiki/Pasir_Gudang_Sipp_power_station"/>
    <x v="88"/>
    <s v="Pasir Gudang SIPP power station"/>
    <m/>
    <s v="1"/>
    <s v="NG"/>
    <n v="720"/>
    <x v="0"/>
    <x v="0"/>
    <s v="not found"/>
    <m/>
    <m/>
    <m/>
    <x v="30"/>
    <m/>
    <m/>
    <m/>
    <n v="1.4471111000000001"/>
    <n v="103.88314459999999"/>
    <s v="exact"/>
    <s v="Pasir Gudang"/>
    <m/>
    <m/>
    <s v="Johor"/>
    <x v="2"/>
    <s v="South-eastern Asia"/>
    <m/>
    <m/>
    <s v="Track 4A, Southern Power Generation Sdn Bhd (SPGP)"/>
    <m/>
    <m/>
    <m/>
    <s v="1102752"/>
    <n v="1260913"/>
    <s v="L405309"/>
    <s v="G401008"/>
  </r>
  <r>
    <s v="https://www.gem.wiki/Pasir_Gudang_Sipp_power_station"/>
    <x v="88"/>
    <s v="Pasir Gudang SIPP power station"/>
    <m/>
    <s v="2"/>
    <s v="NG"/>
    <n v="720"/>
    <x v="0"/>
    <x v="0"/>
    <s v="not found"/>
    <m/>
    <m/>
    <m/>
    <x v="30"/>
    <m/>
    <m/>
    <m/>
    <n v="1.4471111000000001"/>
    <n v="103.88314459999999"/>
    <s v="exact"/>
    <s v="Pasir Gudang"/>
    <m/>
    <m/>
    <s v="Johor"/>
    <x v="2"/>
    <s v="South-eastern Asia"/>
    <m/>
    <m/>
    <s v="Track 4A, Southern Power Generation Sdn Bhd (SPGP)"/>
    <m/>
    <m/>
    <m/>
    <s v="1102752"/>
    <n v="1286988"/>
    <s v="L405309"/>
    <s v="G401009"/>
  </r>
  <r>
    <s v="https://www.gem.wiki/Patau-Patau_power_station"/>
    <x v="88"/>
    <s v="Patau-Patau power station"/>
    <m/>
    <s v="1"/>
    <s v="NG"/>
    <n v="112"/>
    <x v="0"/>
    <x v="0"/>
    <s v="not found"/>
    <m/>
    <m/>
    <m/>
    <x v="18"/>
    <m/>
    <m/>
    <m/>
    <n v="5.3169395000000002"/>
    <n v="115.1427989"/>
    <s v="approximate"/>
    <s v="Labuan"/>
    <m/>
    <m/>
    <s v="Sabah"/>
    <x v="2"/>
    <s v="South-eastern Asia"/>
    <m/>
    <m/>
    <m/>
    <m/>
    <m/>
    <m/>
    <m/>
    <m/>
    <s v="L405311"/>
    <s v="G404337"/>
  </r>
  <r>
    <s v="https://www.gem.wiki/Pengerang_Co-generation_Plant"/>
    <x v="88"/>
    <s v="Pengerang Co-generation plant"/>
    <m/>
    <s v="1"/>
    <s v="NG"/>
    <n v="950"/>
    <x v="0"/>
    <x v="0"/>
    <s v="Y"/>
    <m/>
    <m/>
    <m/>
    <x v="31"/>
    <m/>
    <m/>
    <m/>
    <n v="1.3769654"/>
    <n v="104.17439640000001"/>
    <s v="exact"/>
    <s v="Pengerang"/>
    <m/>
    <m/>
    <s v="Johor"/>
    <x v="2"/>
    <s v="South-eastern Asia"/>
    <m/>
    <m/>
    <s v="Rapid Pengerang power station"/>
    <m/>
    <m/>
    <m/>
    <s v="1094142"/>
    <s v="1246953, 1261624, 1309843"/>
    <s v="L405312"/>
    <s v="G401010"/>
  </r>
  <r>
    <s v="https://www.gem.wiki/Pengerang_Co-generation_Plant"/>
    <x v="88"/>
    <s v="Pengerang Co-generation plant"/>
    <m/>
    <s v="2"/>
    <s v="NG"/>
    <n v="950"/>
    <x v="0"/>
    <x v="0"/>
    <s v="Y"/>
    <m/>
    <m/>
    <m/>
    <x v="31"/>
    <m/>
    <m/>
    <m/>
    <n v="1.3769654"/>
    <n v="104.17439640000001"/>
    <s v="exact"/>
    <s v="Pengerang"/>
    <m/>
    <m/>
    <s v="Johor"/>
    <x v="2"/>
    <s v="South-eastern Asia"/>
    <m/>
    <m/>
    <s v="Rapid Pengerang power station"/>
    <m/>
    <m/>
    <m/>
    <s v="1094142"/>
    <s v="1261625, 1261626, 1309844"/>
    <s v="L405312"/>
    <s v="G401011"/>
  </r>
  <r>
    <s v="https://www.gem.wiki/Perlis_power_station"/>
    <x v="88"/>
    <s v="Perlis power station"/>
    <m/>
    <s v="1"/>
    <s v="NG"/>
    <n v="650"/>
    <x v="0"/>
    <x v="0"/>
    <s v="not found"/>
    <m/>
    <m/>
    <m/>
    <x v="16"/>
    <m/>
    <n v="2024"/>
    <m/>
    <n v="6.3403999999999998"/>
    <n v="100.1568"/>
    <s v="exact"/>
    <s v="Simpang Ampat"/>
    <m/>
    <m/>
    <s v="Perlis"/>
    <x v="2"/>
    <s v="South-eastern Asia"/>
    <s v="WRI: WRI1000228"/>
    <m/>
    <s v="Perlis, TTPC"/>
    <m/>
    <m/>
    <m/>
    <s v="1025387"/>
    <s v="1174601, 1174603, 1174604, 1174602"/>
    <s v="L405313"/>
    <s v="G404350"/>
  </r>
  <r>
    <s v="https://www.gem.wiki/Powertek_power_station"/>
    <x v="88"/>
    <s v="Powertek power station"/>
    <m/>
    <s v="1"/>
    <s v="NG/FO"/>
    <n v="110"/>
    <x v="0"/>
    <x v="1"/>
    <s v="not found"/>
    <m/>
    <m/>
    <m/>
    <x v="48"/>
    <m/>
    <m/>
    <m/>
    <n v="2.3455865483077498"/>
    <n v="102.050543885781"/>
    <s v="approximate"/>
    <s v="Telok Gong"/>
    <m/>
    <m/>
    <s v="Malacca"/>
    <x v="2"/>
    <s v="South-eastern Asia"/>
    <m/>
    <m/>
    <s v="Telok Gong 1 power station"/>
    <m/>
    <m/>
    <m/>
    <s v="1025751"/>
    <s v="1152113, 1152114, 1152115, 1152116"/>
    <s v="L407900"/>
    <s v="G411113"/>
  </r>
  <r>
    <s v="https://www.gem.wiki/Powertek_power_station"/>
    <x v="88"/>
    <s v="Powertek power station"/>
    <m/>
    <s v="2"/>
    <s v="NG/FO"/>
    <n v="110"/>
    <x v="0"/>
    <x v="1"/>
    <s v="not found"/>
    <m/>
    <m/>
    <m/>
    <x v="48"/>
    <m/>
    <m/>
    <m/>
    <n v="2.3455865483077498"/>
    <n v="102.050543885781"/>
    <s v="approximate"/>
    <s v="Telok Gong"/>
    <m/>
    <m/>
    <s v="Malacca"/>
    <x v="2"/>
    <s v="South-eastern Asia"/>
    <m/>
    <m/>
    <s v="Telok Gong 1 power station"/>
    <m/>
    <m/>
    <m/>
    <s v="1025751"/>
    <s v="1152113, 1152114, 1152115, 1152116"/>
    <s v="L407900"/>
    <s v="G411112"/>
  </r>
  <r>
    <s v="https://www.gem.wiki/Powertek_power_station"/>
    <x v="88"/>
    <s v="Powertek power station"/>
    <m/>
    <s v="3"/>
    <s v="NG/FO"/>
    <n v="110"/>
    <x v="0"/>
    <x v="1"/>
    <s v="not found"/>
    <m/>
    <m/>
    <m/>
    <x v="48"/>
    <m/>
    <m/>
    <m/>
    <n v="2.3455865483077498"/>
    <n v="102.050543885781"/>
    <s v="approximate"/>
    <s v="Telok Gong"/>
    <m/>
    <m/>
    <s v="Malacca"/>
    <x v="2"/>
    <s v="South-eastern Asia"/>
    <m/>
    <m/>
    <s v="Telok Gong 1 power station"/>
    <m/>
    <m/>
    <m/>
    <s v="1025751"/>
    <s v="1152113, 1152114, 1152115, 1152116"/>
    <s v="L407900"/>
    <s v="G411111"/>
  </r>
  <r>
    <s v="https://www.gem.wiki/Powertek_power_station"/>
    <x v="88"/>
    <s v="Powertek power station"/>
    <m/>
    <s v="4"/>
    <s v="NG/FO"/>
    <n v="110"/>
    <x v="0"/>
    <x v="1"/>
    <s v="not found"/>
    <m/>
    <m/>
    <m/>
    <x v="48"/>
    <m/>
    <m/>
    <m/>
    <n v="2.3455865483077498"/>
    <n v="102.050543885781"/>
    <s v="approximate"/>
    <s v="Telok Gong"/>
    <m/>
    <m/>
    <s v="Malacca"/>
    <x v="2"/>
    <s v="South-eastern Asia"/>
    <m/>
    <m/>
    <s v="Telok Gong 1 power station"/>
    <m/>
    <m/>
    <m/>
    <s v="1025751"/>
    <s v="1152113, 1152114, 1152115, 1152116"/>
    <s v="L407900"/>
    <s v="G411110"/>
  </r>
  <r>
    <s v="https://www.gem.wiki/Prai_(TNB)_power_station"/>
    <x v="88"/>
    <s v="Prai (TNB) power station"/>
    <m/>
    <s v="1"/>
    <s v="NG"/>
    <n v="536"/>
    <x v="0"/>
    <x v="0"/>
    <s v="not found"/>
    <m/>
    <m/>
    <m/>
    <x v="5"/>
    <m/>
    <m/>
    <m/>
    <n v="5.3743999999999996"/>
    <n v="100.3746"/>
    <s v="exact"/>
    <s v="Perai"/>
    <m/>
    <m/>
    <s v="Penang"/>
    <x v="2"/>
    <s v="South-eastern Asia"/>
    <s v="WRI: WRI1000284"/>
    <m/>
    <m/>
    <m/>
    <m/>
    <m/>
    <s v="1031192"/>
    <n v="1247910"/>
    <s v="L405314"/>
    <s v="G404351"/>
  </r>
  <r>
    <s v="https://www.gem.wiki/Prai_(TNB)_power_station"/>
    <x v="88"/>
    <s v="Prai (TNB) power station"/>
    <m/>
    <s v="2"/>
    <s v="NG"/>
    <n v="536"/>
    <x v="0"/>
    <x v="0"/>
    <s v="not found"/>
    <m/>
    <m/>
    <m/>
    <x v="5"/>
    <m/>
    <m/>
    <m/>
    <n v="5.3743999999999996"/>
    <n v="100.3746"/>
    <s v="exact"/>
    <s v="Perai"/>
    <m/>
    <m/>
    <s v="Penang"/>
    <x v="2"/>
    <s v="South-eastern Asia"/>
    <s v="WRI: WRI1000284"/>
    <m/>
    <m/>
    <m/>
    <m/>
    <m/>
    <s v="1031192"/>
    <n v="1247911"/>
    <s v="L405314"/>
    <s v="G404352"/>
  </r>
  <r>
    <s v="https://www.gem.wiki/Prai_power_station"/>
    <x v="88"/>
    <s v="Prai power station"/>
    <m/>
    <s v="1"/>
    <s v="NG"/>
    <n v="350"/>
    <x v="0"/>
    <x v="0"/>
    <s v="not found"/>
    <m/>
    <m/>
    <m/>
    <x v="16"/>
    <m/>
    <n v="2024"/>
    <m/>
    <n v="5.3752000000000004"/>
    <n v="100.374"/>
    <s v="exact"/>
    <s v="Perai"/>
    <m/>
    <m/>
    <s v="Penang"/>
    <x v="2"/>
    <s v="South-eastern Asia"/>
    <s v="WRI: WRI1000230"/>
    <m/>
    <m/>
    <m/>
    <m/>
    <m/>
    <s v="1049615"/>
    <n v="1173552"/>
    <s v="L405315"/>
    <s v="G404338"/>
  </r>
  <r>
    <s v="https://www.gem.wiki/Pulau_Bunting_power_station"/>
    <x v="88"/>
    <s v="Pulau Bunting power station"/>
    <m/>
    <s v="1"/>
    <s v="NG"/>
    <n v="1600"/>
    <x v="3"/>
    <x v="0"/>
    <s v="not found"/>
    <m/>
    <m/>
    <m/>
    <x v="43"/>
    <m/>
    <m/>
    <m/>
    <n v="5.8011106455740098"/>
    <n v="100.372980045134"/>
    <s v="approximate"/>
    <s v="Yan"/>
    <m/>
    <m/>
    <s v="Kedah"/>
    <x v="2"/>
    <s v="South-eastern Asia"/>
    <m/>
    <m/>
    <m/>
    <m/>
    <m/>
    <m/>
    <s v="1141336"/>
    <n v="1316906"/>
    <s v="L407901"/>
    <s v="G410708"/>
  </r>
  <r>
    <s v="https://www.gem.wiki/Putrajaya_power_station"/>
    <x v="88"/>
    <s v="Putrajaya power station"/>
    <m/>
    <s v="4"/>
    <s v="NG"/>
    <n v="135"/>
    <x v="0"/>
    <x v="1"/>
    <s v="not found"/>
    <m/>
    <m/>
    <m/>
    <x v="19"/>
    <m/>
    <n v="2025"/>
    <m/>
    <n v="2.9659"/>
    <n v="101.68470000000001"/>
    <s v="exact"/>
    <s v="Serdang"/>
    <m/>
    <m/>
    <s v="Selangor"/>
    <x v="2"/>
    <s v="South-eastern Asia"/>
    <s v="WRI: WRI1000247"/>
    <m/>
    <s v="Serdang"/>
    <m/>
    <m/>
    <m/>
    <s v="1031178"/>
    <n v="1123324"/>
    <s v="L405316"/>
    <s v="G404342"/>
  </r>
  <r>
    <s v="https://www.gem.wiki/Putrajaya_power_station"/>
    <x v="88"/>
    <s v="Putrajaya power station"/>
    <m/>
    <s v="5"/>
    <s v="NG"/>
    <n v="135"/>
    <x v="0"/>
    <x v="1"/>
    <s v="not found"/>
    <m/>
    <m/>
    <m/>
    <x v="19"/>
    <m/>
    <n v="2025"/>
    <m/>
    <n v="2.9659"/>
    <n v="101.68470000000001"/>
    <s v="exact"/>
    <s v="Serdang"/>
    <m/>
    <m/>
    <s v="Selangor"/>
    <x v="2"/>
    <s v="South-eastern Asia"/>
    <s v="WRI: WRI1000247"/>
    <m/>
    <s v="Serdang"/>
    <m/>
    <m/>
    <m/>
    <s v="1031178"/>
    <n v="1123325"/>
    <s v="L405316"/>
    <s v="G404343"/>
  </r>
  <r>
    <s v="https://www.gem.wiki/Ranhill_Powertron_power_station"/>
    <x v="88"/>
    <s v="Ranhill Powertron power station"/>
    <m/>
    <s v="I"/>
    <s v="NG"/>
    <n v="190"/>
    <x v="0"/>
    <x v="0"/>
    <s v="not found"/>
    <m/>
    <m/>
    <m/>
    <x v="4"/>
    <m/>
    <m/>
    <m/>
    <n v="6.0918000000000001"/>
    <n v="116.163"/>
    <s v="exact"/>
    <s v="Kota Kinabalu"/>
    <m/>
    <m/>
    <s v="Sabah"/>
    <x v="2"/>
    <s v="South-eastern Asia"/>
    <s v="WRI: WRI1000262"/>
    <m/>
    <s v="Teluk Salut, Rugading"/>
    <m/>
    <m/>
    <m/>
    <s v="1038577"/>
    <s v="1165008, 1165009, 1188959, 1159927, 1165007, 1185891"/>
    <s v="L405317"/>
    <s v="G404345"/>
  </r>
  <r>
    <s v="https://www.gem.wiki/Ranhill_Powertron_power_station"/>
    <x v="88"/>
    <s v="Ranhill Powertron power station"/>
    <m/>
    <s v="II"/>
    <s v="NG"/>
    <n v="190"/>
    <x v="0"/>
    <x v="0"/>
    <s v="not found"/>
    <m/>
    <m/>
    <m/>
    <x v="1"/>
    <m/>
    <m/>
    <m/>
    <n v="6.0918000000000001"/>
    <n v="116.163"/>
    <s v="exact"/>
    <s v="Kota Kinabalu"/>
    <m/>
    <m/>
    <s v="Sabah"/>
    <x v="2"/>
    <s v="South-eastern Asia"/>
    <s v="WRI: WRI1000261"/>
    <m/>
    <s v="Teluk Salut, Rugading"/>
    <m/>
    <m/>
    <m/>
    <s v="1038577"/>
    <s v="1196848, 1224439, 1224440"/>
    <s v="L405317"/>
    <s v="G404346"/>
  </r>
  <r>
    <s v="https://www.gem.wiki/Sepangar_Bay_Power_Corporation_(IPP)_power_station"/>
    <x v="88"/>
    <s v="Sepangar Bay Power Corporation (IPP) power station"/>
    <m/>
    <s v="1"/>
    <s v="NG"/>
    <n v="113.8"/>
    <x v="0"/>
    <x v="0"/>
    <s v="not found"/>
    <m/>
    <m/>
    <m/>
    <x v="37"/>
    <m/>
    <m/>
    <m/>
    <n v="6.0909000000000004"/>
    <n v="116.16670000000001"/>
    <s v="exact"/>
    <s v="Kota Kinabalu"/>
    <m/>
    <m/>
    <s v="Sabah"/>
    <x v="2"/>
    <s v="South-eastern Asia"/>
    <s v="WRI: WRI1000263"/>
    <m/>
    <s v="Sepanggar"/>
    <m/>
    <m/>
    <m/>
    <s v="1064547"/>
    <s v="1195536, 1195384, 1222169"/>
    <s v="L405319"/>
    <s v="G404349"/>
  </r>
  <r>
    <s v="https://www.gem.wiki/Sultan_Aziz_Power_Station"/>
    <x v="88"/>
    <s v="Sultan Aziz power station"/>
    <m/>
    <s v="1"/>
    <s v="NG/FO"/>
    <n v="282"/>
    <x v="0"/>
    <x v="3"/>
    <s v="not found"/>
    <m/>
    <m/>
    <s v="N"/>
    <x v="46"/>
    <m/>
    <n v="2029"/>
    <m/>
    <n v="3.1166999999999998"/>
    <n v="101.32170000000001"/>
    <s v="exact"/>
    <s v="Kapar"/>
    <m/>
    <m/>
    <s v="Selangor"/>
    <x v="2"/>
    <s v="South-eastern Asia"/>
    <s v="WRI: WRI1000245"/>
    <m/>
    <s v="Kapar Energy Ventures (KEV), Kapar power plant"/>
    <m/>
    <m/>
    <m/>
    <s v="1031194"/>
    <m/>
    <s v="L103024"/>
    <s v="G406297"/>
  </r>
  <r>
    <s v="https://www.gem.wiki/Sultan_Aziz_Power_Station"/>
    <x v="88"/>
    <s v="Sultan Aziz power station"/>
    <m/>
    <s v="2"/>
    <s v="NG/FO"/>
    <n v="282"/>
    <x v="0"/>
    <x v="3"/>
    <s v="not found"/>
    <m/>
    <m/>
    <s v="N"/>
    <x v="32"/>
    <m/>
    <n v="2029"/>
    <m/>
    <n v="3.1166999999999998"/>
    <n v="101.32170000000001"/>
    <s v="exact"/>
    <s v="Kapar"/>
    <m/>
    <m/>
    <s v="Selangor"/>
    <x v="2"/>
    <s v="South-eastern Asia"/>
    <s v="WRI: WRI1000245"/>
    <m/>
    <s v="Kapar Energy Ventures (KEV), Kapar power plant"/>
    <m/>
    <m/>
    <m/>
    <s v="1031194"/>
    <m/>
    <s v="L103024"/>
    <s v="G406296"/>
  </r>
  <r>
    <s v="https://www.gem.wiki/Sultan_Ismail_power_station"/>
    <x v="88"/>
    <s v="Sultan Ismail power station"/>
    <m/>
    <s v="1R"/>
    <s v="NG"/>
    <n v="1400"/>
    <x v="6"/>
    <x v="0"/>
    <s v="not found"/>
    <s v="Hydrogen capable: turbine"/>
    <m/>
    <m/>
    <x v="33"/>
    <n v="2020"/>
    <m/>
    <m/>
    <n v="4.5971890999999996"/>
    <n v="103.4495431"/>
    <s v="exact"/>
    <s v="Paka"/>
    <m/>
    <m/>
    <s v="Terengganu"/>
    <x v="2"/>
    <s v="South-eastern Asia"/>
    <m/>
    <m/>
    <s v="SIPS"/>
    <m/>
    <m/>
    <m/>
    <s v="1141225"/>
    <n v="1316742"/>
    <s v="L406348"/>
    <s v="G406233"/>
  </r>
  <r>
    <s v="https://www.gem.wiki/Tanjung_Kidurong_power_station"/>
    <x v="88"/>
    <s v="Tanjung Kidurong power station"/>
    <m/>
    <s v="CC1"/>
    <s v="NG"/>
    <n v="317"/>
    <x v="0"/>
    <x v="0"/>
    <s v="not found"/>
    <m/>
    <m/>
    <m/>
    <x v="1"/>
    <m/>
    <m/>
    <m/>
    <n v="3.2898999999999998"/>
    <n v="113.0942"/>
    <s v="exact"/>
    <s v="Tanjung Kidurong"/>
    <m/>
    <m/>
    <s v="Sarawak"/>
    <x v="2"/>
    <s v="South-eastern Asia"/>
    <m/>
    <m/>
    <s v="Bintulu"/>
    <m/>
    <m/>
    <m/>
    <s v="1028082"/>
    <s v="1159936, 1159937, 1202396"/>
    <s v="L405321"/>
    <s v="G404326"/>
  </r>
  <r>
    <s v="https://www.gem.wiki/Tanjung_Kidurong_power_station"/>
    <x v="88"/>
    <s v="Tanjung Kidurong power station"/>
    <m/>
    <s v="CC2"/>
    <s v="NG"/>
    <n v="421"/>
    <x v="0"/>
    <x v="0"/>
    <s v="not found"/>
    <m/>
    <m/>
    <m/>
    <x v="3"/>
    <m/>
    <m/>
    <m/>
    <n v="3.2898999999999998"/>
    <n v="113.0942"/>
    <s v="exact"/>
    <s v="Tanjung Kidurong"/>
    <m/>
    <m/>
    <s v="Sarawak"/>
    <x v="2"/>
    <s v="South-eastern Asia"/>
    <m/>
    <m/>
    <s v="Extension of Bintulu: https://www.sarawakenergy.com/assets/pdf/Sarawak_Energy_Annual_Report_2018.pdf"/>
    <m/>
    <m/>
    <m/>
    <s v="1127099"/>
    <s v="1280978, 1291405"/>
    <s v="L405321"/>
    <s v="G401015"/>
  </r>
  <r>
    <s v="https://www.gem.wiki/Tanjung_Kidurong_power_station"/>
    <x v="88"/>
    <s v="Tanjung Kidurong power station"/>
    <m/>
    <s v="CC3"/>
    <s v="NG"/>
    <n v="421"/>
    <x v="0"/>
    <x v="0"/>
    <s v="not found"/>
    <m/>
    <m/>
    <m/>
    <x v="3"/>
    <m/>
    <m/>
    <m/>
    <n v="3.2898999999999998"/>
    <n v="113.0942"/>
    <s v="exact"/>
    <s v="Tanjung Kidurong"/>
    <m/>
    <m/>
    <s v="Sarawak"/>
    <x v="2"/>
    <s v="South-eastern Asia"/>
    <m/>
    <m/>
    <s v="Extension of Bintulu: https://www.sarawakenergy.com/assets/pdf/Sarawak_Energy_Annual_Report_2018.pdf"/>
    <m/>
    <m/>
    <m/>
    <s v="1127099"/>
    <s v="1296795, 1296796"/>
    <s v="L405321"/>
    <s v="G401016"/>
  </r>
  <r>
    <s v="https://www.gem.wiki/Telok_Gong_2_power_station"/>
    <x v="88"/>
    <s v="Telok Gong 2 power station"/>
    <m/>
    <s v="1"/>
    <s v="NG/FO"/>
    <n v="720"/>
    <x v="0"/>
    <x v="0"/>
    <s v="not found"/>
    <m/>
    <m/>
    <m/>
    <x v="10"/>
    <m/>
    <n v="2023"/>
    <m/>
    <n v="2.3461810000000001"/>
    <n v="102.050754"/>
    <s v="exact"/>
    <s v="Telok Gong"/>
    <m/>
    <m/>
    <s v="Malacca"/>
    <x v="2"/>
    <s v="South-eastern Asia"/>
    <m/>
    <m/>
    <s v="Panglima Power, TGPS2"/>
    <m/>
    <m/>
    <m/>
    <s v="1025751"/>
    <s v="1174874, 1174934, 1174935"/>
    <s v="L405323"/>
    <s v="G404332"/>
  </r>
  <r>
    <s v="https://www.gem.wiki/Tuanku_Jaafar_power_station"/>
    <x v="88"/>
    <s v="Tuanku Jaafar power station"/>
    <m/>
    <s v="1"/>
    <s v="NG"/>
    <n v="750"/>
    <x v="0"/>
    <x v="0"/>
    <s v="not found"/>
    <m/>
    <m/>
    <m/>
    <x v="21"/>
    <m/>
    <n v="2028"/>
    <m/>
    <n v="2.5329999999999999"/>
    <n v="101.7912"/>
    <s v="exact"/>
    <s v="Port Dickson"/>
    <m/>
    <m/>
    <s v="Negeri Sembilan"/>
    <x v="2"/>
    <s v="South-eastern Asia"/>
    <s v="WRI: WRI1000250"/>
    <m/>
    <s v="PDI"/>
    <m/>
    <m/>
    <m/>
    <s v="1031214"/>
    <s v="1177205, 1178045, 1178046"/>
    <s v="L405324"/>
    <s v="G404353"/>
  </r>
  <r>
    <s v="https://www.gem.wiki/Tuanku_Jaafar_power_station"/>
    <x v="88"/>
    <s v="Tuanku Jaafar power station"/>
    <m/>
    <s v="2"/>
    <s v="NG"/>
    <n v="750"/>
    <x v="0"/>
    <x v="0"/>
    <s v="not found"/>
    <m/>
    <m/>
    <m/>
    <x v="9"/>
    <m/>
    <n v="2030"/>
    <m/>
    <n v="2.5329999999999999"/>
    <n v="101.7912"/>
    <s v="exact"/>
    <s v="Port Dickson"/>
    <m/>
    <m/>
    <s v="Negeri Sembilan"/>
    <x v="2"/>
    <s v="South-eastern Asia"/>
    <m/>
    <m/>
    <s v="PDI"/>
    <m/>
    <m/>
    <m/>
    <s v="1031214"/>
    <s v="1177206, 1191668, 1191669"/>
    <s v="L405324"/>
    <s v="G404354"/>
  </r>
  <r>
    <s v="https://www.gem.wiki/Ahlone_(Toyo_Thai)_power_station"/>
    <x v="89"/>
    <s v="Ahlone (Toyo Thai) power station"/>
    <m/>
    <s v="1-1"/>
    <s v="NG"/>
    <n v="121"/>
    <x v="0"/>
    <x v="0"/>
    <s v="not found"/>
    <m/>
    <m/>
    <m/>
    <x v="22"/>
    <m/>
    <m/>
    <m/>
    <n v="16.778586700000002"/>
    <n v="96.130801199999993"/>
    <s v="exact"/>
    <s v="Ahlone"/>
    <m/>
    <m/>
    <s v="Yangon"/>
    <x v="2"/>
    <s v="South-eastern Asia"/>
    <m/>
    <m/>
    <s v="Toyo Thai power station, Alone Thermal Power Plant"/>
    <m/>
    <m/>
    <m/>
    <s v="1094968"/>
    <s v="1248106, 1248107, 1251637"/>
    <s v="L405327"/>
    <s v="G404370"/>
  </r>
  <r>
    <s v="https://www.gem.wiki/Ahlone_(Toyo_Thai)_power_station"/>
    <x v="89"/>
    <s v="Ahlone (Toyo Thai) power station"/>
    <m/>
    <s v="2-1"/>
    <s v="LNG"/>
    <n v="388"/>
    <x v="1"/>
    <x v="0"/>
    <s v="not found"/>
    <m/>
    <m/>
    <m/>
    <x v="7"/>
    <m/>
    <m/>
    <m/>
    <n v="16.778586700000002"/>
    <n v="96.130801199999993"/>
    <s v="exact"/>
    <s v="Ahlone"/>
    <m/>
    <m/>
    <s v="Yangon"/>
    <x v="2"/>
    <s v="South-eastern Asia"/>
    <m/>
    <m/>
    <s v="Toyo Thai power station, Alone Thermal Power Plant"/>
    <m/>
    <m/>
    <m/>
    <s v="1094968"/>
    <n v="1290164"/>
    <s v="L405327"/>
    <s v="G405940"/>
  </r>
  <r>
    <s v="https://www.gem.wiki/Ahlone_power_station"/>
    <x v="89"/>
    <s v="Ahlone power station"/>
    <m/>
    <s v="1"/>
    <s v="NG"/>
    <n v="151.54"/>
    <x v="0"/>
    <x v="0"/>
    <s v="not found"/>
    <m/>
    <m/>
    <m/>
    <x v="6"/>
    <m/>
    <m/>
    <m/>
    <n v="16.776499999999999"/>
    <n v="96.130600000000001"/>
    <s v="exact"/>
    <s v="Ahlone"/>
    <m/>
    <m/>
    <s v="Yangon"/>
    <x v="2"/>
    <s v="South-eastern Asia"/>
    <s v="WRI: WRI1061349"/>
    <m/>
    <s v="A Nong, Anong, Anhui"/>
    <m/>
    <m/>
    <m/>
    <s v="1023224"/>
    <s v="1184623, 1184624, 1184625, 1184626"/>
    <s v="L405328"/>
    <s v="G404369"/>
  </r>
  <r>
    <s v="https://www.gem.wiki/Danson_Bay_power_station"/>
    <x v="89"/>
    <s v="Danson Bay power station"/>
    <m/>
    <s v="1"/>
    <s v="NG"/>
    <n v="4000"/>
    <x v="2"/>
    <x v="5"/>
    <s v="not found"/>
    <s v="not found"/>
    <s v="not found"/>
    <m/>
    <x v="7"/>
    <m/>
    <m/>
    <m/>
    <n v="17.092308299999999"/>
    <n v="94.024705600000004"/>
    <s v="approximate"/>
    <s v="not found"/>
    <m/>
    <m/>
    <s v="Ayeyarwady"/>
    <x v="2"/>
    <s v="South-eastern Asia"/>
    <m/>
    <m/>
    <m/>
    <m/>
    <m/>
    <m/>
    <s v="not found"/>
    <s v="not found"/>
    <s v="L405329"/>
    <s v="G404384"/>
  </r>
  <r>
    <s v="https://www.gem.wiki/Dawei_power_station"/>
    <x v="89"/>
    <s v="Dawei power station"/>
    <m/>
    <s v="1"/>
    <s v="NG"/>
    <n v="450"/>
    <x v="5"/>
    <x v="5"/>
    <s v="not found"/>
    <m/>
    <m/>
    <s v="conversion"/>
    <x v="45"/>
    <m/>
    <m/>
    <m/>
    <n v="14.082422134856801"/>
    <n v="98.194255157339398"/>
    <s v="approximate"/>
    <s v="Dawei"/>
    <m/>
    <m/>
    <s v="Tanintharyi"/>
    <x v="2"/>
    <s v="South-eastern Asia"/>
    <m/>
    <m/>
    <m/>
    <m/>
    <m/>
    <m/>
    <m/>
    <m/>
    <s v="L103075"/>
    <s v="G410588"/>
  </r>
  <r>
    <s v="https://www.gem.wiki/Hlawga_power_station"/>
    <x v="89"/>
    <s v="Hlawga power station"/>
    <m/>
    <s v="1"/>
    <s v="NG"/>
    <n v="154.19999999999999"/>
    <x v="0"/>
    <x v="0"/>
    <s v="not found"/>
    <m/>
    <m/>
    <m/>
    <x v="48"/>
    <m/>
    <m/>
    <m/>
    <n v="16.98"/>
    <n v="96.125"/>
    <s v="exact"/>
    <s v="Yangon"/>
    <m/>
    <m/>
    <s v="Yangon"/>
    <x v="2"/>
    <s v="South-eastern Asia"/>
    <s v="WRI: WRI1061352"/>
    <m/>
    <m/>
    <m/>
    <m/>
    <m/>
    <s v="1109529"/>
    <s v="1119657, 1119658, 1119659, 1119660"/>
    <s v="L405330"/>
    <s v="G404371"/>
  </r>
  <r>
    <s v="https://www.gem.wiki/Kanbauk_(UPA)_power_station"/>
    <x v="89"/>
    <s v="Kanbauk (UPA) power station"/>
    <m/>
    <s v="1"/>
    <s v="NG"/>
    <n v="200"/>
    <x v="5"/>
    <x v="0"/>
    <s v="not found"/>
    <m/>
    <m/>
    <m/>
    <x v="45"/>
    <m/>
    <m/>
    <m/>
    <n v="14.59421"/>
    <n v="98.031201999999993"/>
    <s v="approximate"/>
    <s v="Kanbauk"/>
    <m/>
    <m/>
    <s v="Tanintharyi"/>
    <x v="2"/>
    <s v="South-eastern Asia"/>
    <m/>
    <m/>
    <m/>
    <m/>
    <m/>
    <m/>
    <s v="not found"/>
    <m/>
    <s v="L405954"/>
    <s v="G405941"/>
  </r>
  <r>
    <s v="https://www.gem.wiki/Kanbauk_power_station"/>
    <x v="89"/>
    <s v="Kanbauk power station"/>
    <m/>
    <s v="1"/>
    <s v="LNG"/>
    <n v="615"/>
    <x v="4"/>
    <x v="0"/>
    <s v="not found"/>
    <s v="not found"/>
    <s v="not found"/>
    <m/>
    <x v="49"/>
    <m/>
    <m/>
    <m/>
    <n v="14.5938207"/>
    <n v="98.028988499999997"/>
    <s v="approximate"/>
    <s v="Kanbauk"/>
    <m/>
    <m/>
    <s v="Tanintharyi"/>
    <x v="2"/>
    <s v="South-eastern Asia"/>
    <m/>
    <m/>
    <m/>
    <m/>
    <m/>
    <m/>
    <s v="1122079"/>
    <n v="1290161"/>
    <s v="L405331"/>
    <s v="G404380"/>
  </r>
  <r>
    <s v="https://www.gem.wiki/Kanbauk_power_station"/>
    <x v="89"/>
    <s v="Kanbauk power station"/>
    <m/>
    <s v="2"/>
    <s v="LNG"/>
    <n v="615"/>
    <x v="4"/>
    <x v="0"/>
    <s v="not found"/>
    <s v="not found"/>
    <s v="not found"/>
    <m/>
    <x v="49"/>
    <m/>
    <m/>
    <m/>
    <n v="14.5938207"/>
    <n v="98.028988499999997"/>
    <s v="approximate"/>
    <s v="Kanbauk"/>
    <m/>
    <m/>
    <s v="Tanintharyi"/>
    <x v="2"/>
    <s v="South-eastern Asia"/>
    <m/>
    <m/>
    <m/>
    <m/>
    <m/>
    <m/>
    <s v="1122079"/>
    <n v="1290162"/>
    <s v="L405331"/>
    <s v="G404381"/>
  </r>
  <r>
    <s v="https://www.gem.wiki/Kyaiklat_power_station"/>
    <x v="89"/>
    <s v="Kyaiklat power station"/>
    <m/>
    <s v="1"/>
    <s v="NG"/>
    <n v="600"/>
    <x v="2"/>
    <x v="0"/>
    <s v="not found"/>
    <s v="not found"/>
    <s v="not found"/>
    <m/>
    <x v="54"/>
    <m/>
    <m/>
    <m/>
    <n v="16.459955000000001"/>
    <n v="95.707513000000006"/>
    <s v="approximate"/>
    <s v="Kyaiklat"/>
    <m/>
    <s v="Pyapon"/>
    <s v="Ayeyarwady"/>
    <x v="2"/>
    <s v="South-eastern Asia"/>
    <m/>
    <m/>
    <m/>
    <m/>
    <m/>
    <m/>
    <s v="1136981"/>
    <n v="1310753"/>
    <s v="L405955"/>
    <s v="G405942"/>
  </r>
  <r>
    <s v="https://www.gem.wiki/Kyauk_Phyu_III_power_station"/>
    <x v="89"/>
    <s v="Kyauk Phyu III power station"/>
    <m/>
    <s v="1"/>
    <s v="NG"/>
    <n v="172.2"/>
    <x v="0"/>
    <x v="4"/>
    <m/>
    <m/>
    <m/>
    <m/>
    <x v="43"/>
    <m/>
    <m/>
    <m/>
    <n v="19.403492894928501"/>
    <n v="93.498700319582198"/>
    <s v="exact"/>
    <s v="Kyaukphyu"/>
    <m/>
    <m/>
    <s v="Rakhine"/>
    <x v="2"/>
    <s v="South-eastern Asia"/>
    <m/>
    <m/>
    <m/>
    <m/>
    <m/>
    <m/>
    <m/>
    <m/>
    <s v="L408089"/>
    <s v="G411303"/>
  </r>
  <r>
    <s v="https://www.gem.wiki/Kyaukphu_(PowerChina)_power_station"/>
    <x v="89"/>
    <s v="Kyaukphu (PowerChina) power station"/>
    <m/>
    <s v="1"/>
    <s v="LNG"/>
    <n v="135"/>
    <x v="0"/>
    <x v="0"/>
    <s v="not found"/>
    <m/>
    <m/>
    <m/>
    <x v="3"/>
    <m/>
    <m/>
    <m/>
    <n v="19.422155199999999"/>
    <n v="93.526482400000006"/>
    <s v="approximate"/>
    <s v="Kyaukphyu"/>
    <m/>
    <m/>
    <s v="Rakhine"/>
    <x v="2"/>
    <s v="South-eastern Asia"/>
    <m/>
    <m/>
    <s v="Kyauk Phyu"/>
    <m/>
    <m/>
    <m/>
    <s v="1122081"/>
    <n v="1290165"/>
    <s v="L405332"/>
    <s v="G404386"/>
  </r>
  <r>
    <s v="https://www.gem.wiki/Kyaukse_(PowerGen)_power_plant"/>
    <x v="89"/>
    <s v="Kyaukse (PowerGen) power plant"/>
    <m/>
    <s v="1"/>
    <s v="NG"/>
    <n v="145"/>
    <x v="0"/>
    <x v="4"/>
    <s v="not found"/>
    <m/>
    <m/>
    <m/>
    <x v="0"/>
    <m/>
    <m/>
    <m/>
    <n v="21.667690945901001"/>
    <n v="96.152934863852096"/>
    <s v="exact"/>
    <s v="Kyaukse"/>
    <m/>
    <m/>
    <s v="Mandalay"/>
    <x v="2"/>
    <s v="South-eastern Asia"/>
    <m/>
    <m/>
    <m/>
    <m/>
    <m/>
    <m/>
    <m/>
    <m/>
    <s v="L408087"/>
    <s v="G411302"/>
  </r>
  <r>
    <s v="https://www.gem.wiki/Kyaukse_power_plant"/>
    <x v="89"/>
    <s v="Kyaukse power plant"/>
    <m/>
    <s v="1"/>
    <s v="NG"/>
    <n v="110.25"/>
    <x v="0"/>
    <x v="4"/>
    <s v="not found"/>
    <m/>
    <m/>
    <m/>
    <x v="13"/>
    <m/>
    <m/>
    <m/>
    <n v="21.6077396145104"/>
    <n v="96.137409202540596"/>
    <s v="approximate"/>
    <s v="Kyaukse"/>
    <m/>
    <m/>
    <s v="Mandalay"/>
    <x v="2"/>
    <s v="South-eastern Asia"/>
    <m/>
    <m/>
    <m/>
    <m/>
    <m/>
    <m/>
    <m/>
    <m/>
    <s v="L408088"/>
    <s v="G411301"/>
  </r>
  <r>
    <s v="https://www.gem.wiki/Mawlamyine_power_station"/>
    <x v="89"/>
    <s v="Mawlamyine power station"/>
    <m/>
    <s v="1"/>
    <s v="NG"/>
    <n v="230"/>
    <x v="0"/>
    <x v="0"/>
    <s v="not found"/>
    <m/>
    <m/>
    <m/>
    <x v="2"/>
    <m/>
    <m/>
    <m/>
    <n v="16.466439999999999"/>
    <n v="97.653661999999997"/>
    <s v="exact"/>
    <s v="Mawlamyine"/>
    <m/>
    <m/>
    <s v="Mandalay"/>
    <x v="2"/>
    <s v="South-eastern Asia"/>
    <m/>
    <m/>
    <s v="Ngam Tae"/>
    <m/>
    <m/>
    <m/>
    <s v="1138305"/>
    <s v="1312485, 1312486, 1312487, 1312481, 1312488"/>
    <s v="L405333"/>
    <s v="G404374"/>
  </r>
  <r>
    <s v="https://www.gem.wiki/Max_Power_(Thakayta)_power_station"/>
    <x v="89"/>
    <s v="Max Power (Thakayta) power station"/>
    <m/>
    <s v="1"/>
    <s v="NG"/>
    <n v="50"/>
    <x v="0"/>
    <x v="4"/>
    <m/>
    <m/>
    <m/>
    <m/>
    <x v="22"/>
    <m/>
    <m/>
    <m/>
    <n v="16.811621970114501"/>
    <n v="96.226605872420606"/>
    <s v="exact"/>
    <s v="Yangon"/>
    <m/>
    <m/>
    <s v="Yangon"/>
    <x v="2"/>
    <s v="South-eastern Asia"/>
    <m/>
    <m/>
    <m/>
    <m/>
    <m/>
    <m/>
    <m/>
    <m/>
    <s v="L408086"/>
    <s v="G411300"/>
  </r>
  <r>
    <s v="https://www.gem.wiki/Mee_Laung_Gyaing_power_station"/>
    <x v="89"/>
    <s v="Mee Laung Gyaing power station"/>
    <m/>
    <s v="1"/>
    <s v="LNG"/>
    <n v="1390"/>
    <x v="2"/>
    <x v="0"/>
    <s v="not found"/>
    <s v="not found"/>
    <s v="not found"/>
    <m/>
    <x v="7"/>
    <m/>
    <m/>
    <m/>
    <n v="17.098851799999998"/>
    <n v="94.477526499999996"/>
    <s v="approximate"/>
    <s v="Pathein"/>
    <m/>
    <m/>
    <s v="Ayeyarwady"/>
    <x v="2"/>
    <s v="South-eastern Asia"/>
    <m/>
    <m/>
    <s v="Milaunggyaik, Mee Linn Gyaing"/>
    <m/>
    <m/>
    <m/>
    <s v="1122080"/>
    <n v="1290163"/>
    <s v="L405334"/>
    <s v="G404382"/>
  </r>
  <r>
    <s v="https://www.gem.wiki/Myeik_Township_power_station"/>
    <x v="89"/>
    <s v="Myeik Township power station"/>
    <m/>
    <s v="1"/>
    <s v="NG"/>
    <n v="610"/>
    <x v="4"/>
    <x v="5"/>
    <s v="not found"/>
    <s v="not found"/>
    <s v="not found"/>
    <m/>
    <x v="43"/>
    <m/>
    <m/>
    <m/>
    <n v="12.4520544"/>
    <n v="98.586308799999998"/>
    <s v="approximate"/>
    <s v="Myeik"/>
    <m/>
    <m/>
    <s v="Tanintharyi"/>
    <x v="2"/>
    <s v="South-eastern Asia"/>
    <m/>
    <m/>
    <m/>
    <m/>
    <s v="Agriculture"/>
    <m/>
    <s v="1105219"/>
    <n v="1264722"/>
    <s v="L405335"/>
    <s v="G404383"/>
  </r>
  <r>
    <s v="https://www.gem.wiki/Myingyan_II_power_station"/>
    <x v="89"/>
    <s v="Myingyan II power station"/>
    <m/>
    <s v="1"/>
    <s v="NG"/>
    <n v="109.7"/>
    <x v="0"/>
    <x v="4"/>
    <m/>
    <m/>
    <m/>
    <m/>
    <x v="0"/>
    <m/>
    <m/>
    <m/>
    <n v="21.389597836717801"/>
    <n v="95.375904342686994"/>
    <s v="exact"/>
    <s v="Myingyan"/>
    <m/>
    <m/>
    <s v="Mandalay"/>
    <x v="2"/>
    <s v="South-eastern Asia"/>
    <m/>
    <m/>
    <m/>
    <m/>
    <m/>
    <m/>
    <m/>
    <m/>
    <s v="L408090"/>
    <s v="G411299"/>
  </r>
  <r>
    <s v="https://www.gem.wiki/Myingyan_power_station"/>
    <x v="89"/>
    <s v="Myingyan power station"/>
    <m/>
    <s v="1"/>
    <s v="NG"/>
    <n v="225"/>
    <x v="0"/>
    <x v="0"/>
    <s v="not found"/>
    <m/>
    <m/>
    <m/>
    <x v="34"/>
    <m/>
    <m/>
    <m/>
    <n v="21.386872"/>
    <n v="95.376655999999997"/>
    <s v="exact"/>
    <s v="Myingyan"/>
    <m/>
    <m/>
    <s v="Mandalay"/>
    <x v="2"/>
    <s v="South-eastern Asia"/>
    <m/>
    <m/>
    <m/>
    <m/>
    <m/>
    <m/>
    <s v="1107607"/>
    <s v="1271164, 1271165, 1268378"/>
    <s v="L405336"/>
    <s v="G404372"/>
  </r>
  <r>
    <s v="https://www.gem.wiki/Thaketa_(U_Energy)_power_station"/>
    <x v="89"/>
    <s v="Thaketa (U Energy) power station"/>
    <m/>
    <s v="1"/>
    <s v="NG"/>
    <n v="106"/>
    <x v="0"/>
    <x v="0"/>
    <s v="not found"/>
    <m/>
    <m/>
    <m/>
    <x v="34"/>
    <m/>
    <m/>
    <m/>
    <n v="16.812192"/>
    <n v="96.226074999999994"/>
    <s v="exact"/>
    <s v="Yangon"/>
    <m/>
    <m/>
    <s v="Yangon"/>
    <x v="2"/>
    <s v="South-eastern Asia"/>
    <m/>
    <m/>
    <s v="Thakayta Thilawa, Tharkayta"/>
    <m/>
    <m/>
    <m/>
    <s v="1109587"/>
    <s v="1250965, 1282557"/>
    <s v="L405337"/>
    <s v="G404385"/>
  </r>
  <r>
    <s v="https://www.gem.wiki/Thaketa_LNG_power_station"/>
    <x v="89"/>
    <s v="Thaketa LNG power station"/>
    <m/>
    <s v="1"/>
    <s v="LNG"/>
    <n v="477"/>
    <x v="7"/>
    <x v="4"/>
    <s v="not found"/>
    <s v="not found"/>
    <s v="not found"/>
    <m/>
    <x v="6"/>
    <m/>
    <m/>
    <m/>
    <n v="16.8247255494535"/>
    <n v="96.224450041027495"/>
    <s v="exact"/>
    <s v="Yangon"/>
    <m/>
    <m/>
    <s v="Yangon"/>
    <x v="2"/>
    <s v="South-eastern Asia"/>
    <m/>
    <m/>
    <m/>
    <m/>
    <m/>
    <m/>
    <m/>
    <m/>
    <s v="L407849"/>
    <s v="G410485"/>
  </r>
  <r>
    <s v="https://www.gem.wiki/Thaketa_power_station"/>
    <x v="89"/>
    <s v="Thaketa power station"/>
    <m/>
    <s v="1"/>
    <s v="NG"/>
    <n v="92"/>
    <x v="0"/>
    <x v="0"/>
    <s v="not found"/>
    <m/>
    <m/>
    <m/>
    <x v="44"/>
    <m/>
    <m/>
    <m/>
    <n v="16.809999999999999"/>
    <n v="96.225999999999999"/>
    <s v="exact"/>
    <s v="Yangon"/>
    <m/>
    <m/>
    <s v="Yangon"/>
    <x v="2"/>
    <s v="South-eastern Asia"/>
    <s v="WRI: WRI1061369"/>
    <m/>
    <s v="Thakayta, Tharkayta"/>
    <m/>
    <m/>
    <m/>
    <s v="1023266"/>
    <s v="1152412, 1152413, 1152414, 1152415"/>
    <s v="L405338"/>
    <s v="G404373"/>
  </r>
  <r>
    <s v="https://www.gem.wiki/Thanlyin_power_station"/>
    <x v="89"/>
    <s v="Thanlyin power station"/>
    <m/>
    <s v="1"/>
    <s v="LNG"/>
    <n v="350"/>
    <x v="7"/>
    <x v="4"/>
    <s v="not found"/>
    <m/>
    <m/>
    <m/>
    <x v="5"/>
    <m/>
    <m/>
    <m/>
    <n v="16.664256399999999"/>
    <n v="96.264736799999994"/>
    <s v="exact"/>
    <s v="Thilawa"/>
    <m/>
    <m/>
    <s v="Yangon"/>
    <x v="2"/>
    <s v="South-eastern Asia"/>
    <m/>
    <m/>
    <s v="Thanlyin"/>
    <m/>
    <m/>
    <m/>
    <s v="1094227"/>
    <m/>
    <s v="L405957"/>
    <s v="G405944"/>
  </r>
  <r>
    <s v="https://www.gem.wiki/Thaton_power_station"/>
    <x v="89"/>
    <s v="Thaton power station"/>
    <m/>
    <s v="1"/>
    <s v="NG"/>
    <n v="119"/>
    <x v="0"/>
    <x v="0"/>
    <s v="not found"/>
    <m/>
    <m/>
    <m/>
    <x v="0"/>
    <m/>
    <m/>
    <m/>
    <n v="16.964053"/>
    <n v="97.406649999999999"/>
    <s v="exact"/>
    <s v="Thaton"/>
    <m/>
    <m/>
    <s v="Mon"/>
    <x v="2"/>
    <s v="South-eastern Asia"/>
    <s v="WRI: WRI1061371"/>
    <m/>
    <s v="Thaton New"/>
    <m/>
    <m/>
    <m/>
    <s v="1101441"/>
    <s v="1255658, 1262122, 1262123"/>
    <s v="L405339"/>
    <s v="G404375"/>
  </r>
  <r>
    <s v="https://www.gem.wiki/Thilawa_(Sumitomo)_power_station"/>
    <x v="89"/>
    <s v="Thilawa (Sumitomo) power station"/>
    <m/>
    <s v="1"/>
    <s v="LNG"/>
    <n v="1250"/>
    <x v="2"/>
    <x v="0"/>
    <s v="not found"/>
    <s v="not found"/>
    <s v="not found"/>
    <m/>
    <x v="7"/>
    <m/>
    <m/>
    <m/>
    <n v="16.658501999999999"/>
    <n v="96.262303000000003"/>
    <s v="approximate"/>
    <s v="Thilawa"/>
    <m/>
    <m/>
    <s v="Yangon"/>
    <x v="2"/>
    <s v="South-eastern Asia"/>
    <m/>
    <m/>
    <m/>
    <m/>
    <m/>
    <m/>
    <s v="1134351"/>
    <n v="1306892"/>
    <s v="L405956"/>
    <s v="G405943"/>
  </r>
  <r>
    <s v="https://www.gem.wiki/Yangon_Amata_Smart_City_power_station"/>
    <x v="89"/>
    <s v="Yangon Amata Smart City power station"/>
    <m/>
    <s v="1"/>
    <s v="NG"/>
    <n v="600"/>
    <x v="3"/>
    <x v="5"/>
    <s v="not found"/>
    <s v="not found"/>
    <s v="not found"/>
    <m/>
    <x v="43"/>
    <m/>
    <m/>
    <m/>
    <n v="17.002855302393101"/>
    <n v="96.301238473969605"/>
    <s v="approximate"/>
    <s v="Yangon"/>
    <m/>
    <m/>
    <s v="Yangon"/>
    <x v="2"/>
    <s v="South-eastern Asia"/>
    <m/>
    <m/>
    <m/>
    <m/>
    <m/>
    <m/>
    <s v="1131832"/>
    <n v="1303401"/>
    <s v="L407659"/>
    <s v="G409994"/>
  </r>
  <r>
    <s v="https://www.gem.wiki/Ywama_power_station"/>
    <x v="89"/>
    <s v="Ywama power station"/>
    <m/>
    <s v="1"/>
    <s v="NG"/>
    <n v="52"/>
    <x v="0"/>
    <x v="4"/>
    <s v="not found"/>
    <m/>
    <m/>
    <m/>
    <x v="2"/>
    <m/>
    <m/>
    <m/>
    <n v="16.899999999999999"/>
    <n v="96.088999999999999"/>
    <s v="exact"/>
    <s v="Yangon"/>
    <m/>
    <m/>
    <s v="Yangon"/>
    <x v="2"/>
    <s v="South-eastern Asia"/>
    <m/>
    <m/>
    <m/>
    <m/>
    <m/>
    <m/>
    <s v="1023271"/>
    <s v="not found"/>
    <s v="L405340"/>
    <s v="G404376"/>
  </r>
  <r>
    <s v="https://www.gem.wiki/Ywama_power_station"/>
    <x v="89"/>
    <s v="Ywama power station"/>
    <m/>
    <s v="CC2"/>
    <s v="NG"/>
    <n v="300"/>
    <x v="4"/>
    <x v="0"/>
    <s v="not found"/>
    <s v="not found"/>
    <s v="not found"/>
    <m/>
    <x v="3"/>
    <m/>
    <m/>
    <m/>
    <n v="16.899999999999999"/>
    <n v="96.088999999999999"/>
    <s v="exact"/>
    <s v="Yangon"/>
    <m/>
    <m/>
    <s v="Yangon"/>
    <x v="2"/>
    <s v="South-eastern Asia"/>
    <s v="WRI: WRI1061375"/>
    <m/>
    <m/>
    <m/>
    <m/>
    <m/>
    <s v="1023271"/>
    <s v="not found"/>
    <s v="L405340"/>
    <s v="G404379"/>
  </r>
  <r>
    <s v="https://www.gem.wiki/Ywama_power_station"/>
    <x v="89"/>
    <s v="Ywama power station"/>
    <m/>
    <s v="GT1"/>
    <s v="NG"/>
    <n v="120"/>
    <x v="0"/>
    <x v="1"/>
    <s v="not found"/>
    <m/>
    <m/>
    <m/>
    <x v="2"/>
    <m/>
    <m/>
    <m/>
    <n v="16.899999999999999"/>
    <n v="96.088999999999999"/>
    <s v="exact"/>
    <s v="Yangon"/>
    <m/>
    <m/>
    <s v="Yangon"/>
    <x v="2"/>
    <s v="South-eastern Asia"/>
    <m/>
    <m/>
    <m/>
    <m/>
    <m/>
    <m/>
    <s v="1023271"/>
    <n v="1259443"/>
    <s v="L405340"/>
    <s v="G404377"/>
  </r>
  <r>
    <s v="https://www.gem.wiki/Ywama_power_station"/>
    <x v="89"/>
    <s v="Ywama power station"/>
    <m/>
    <s v="GT2"/>
    <s v="NG"/>
    <n v="120"/>
    <x v="0"/>
    <x v="1"/>
    <s v="not found"/>
    <m/>
    <m/>
    <m/>
    <x v="2"/>
    <m/>
    <m/>
    <m/>
    <n v="16.899999999999999"/>
    <n v="96.088999999999999"/>
    <s v="exact"/>
    <s v="Yangon"/>
    <m/>
    <m/>
    <s v="Yangon"/>
    <x v="2"/>
    <s v="South-eastern Asia"/>
    <m/>
    <m/>
    <m/>
    <m/>
    <m/>
    <m/>
    <s v="1023271"/>
    <n v="1259444"/>
    <s v="L405340"/>
    <s v="G404378"/>
  </r>
  <r>
    <s v="https://www.gem.wiki/Al_Kamil_power_plant"/>
    <x v="90"/>
    <s v="Al Kamil power plant"/>
    <s v="محطة الكامل للطاقة الكهربائية"/>
    <s v="GT1"/>
    <s v="NG/FO"/>
    <n v="95"/>
    <x v="7"/>
    <x v="1"/>
    <s v="not found"/>
    <s v="not found"/>
    <s v="not found"/>
    <m/>
    <x v="16"/>
    <n v="2023"/>
    <m/>
    <m/>
    <n v="22.3903"/>
    <n v="59.069499999999998"/>
    <s v="exact"/>
    <s v="Al Kamil"/>
    <m/>
    <m/>
    <s v="Al Sharqiyah"/>
    <x v="2"/>
    <s v="Western Asia"/>
    <s v="WRI: WRI1023726"/>
    <m/>
    <m/>
    <s v="power"/>
    <m/>
    <s v="power"/>
    <s v="1046212"/>
    <n v="1168768"/>
    <s v="L405503"/>
    <s v="G404682"/>
  </r>
  <r>
    <s v="https://www.gem.wiki/Al_Kamil_power_plant"/>
    <x v="90"/>
    <s v="Al Kamil power plant"/>
    <s v="محطة الكامل للطاقة الكهربائية"/>
    <s v="GT2"/>
    <s v="NG/FO"/>
    <n v="95"/>
    <x v="7"/>
    <x v="1"/>
    <s v="not found"/>
    <s v="not found"/>
    <s v="not found"/>
    <m/>
    <x v="16"/>
    <n v="2023"/>
    <m/>
    <m/>
    <n v="22.3903"/>
    <n v="59.069499999999998"/>
    <s v="exact"/>
    <s v="Al Kamil"/>
    <m/>
    <m/>
    <s v="Al Sharqiyah"/>
    <x v="2"/>
    <s v="Western Asia"/>
    <s v="WRI: WRI1023726"/>
    <m/>
    <m/>
    <s v="power"/>
    <m/>
    <s v="power"/>
    <s v="1046212"/>
    <n v="1173562"/>
    <s v="L405503"/>
    <s v="G404683"/>
  </r>
  <r>
    <s v="https://www.gem.wiki/Al_Kamil_power_plant"/>
    <x v="90"/>
    <s v="Al Kamil power plant"/>
    <s v="محطة الكامل للطاقة الكهربائية"/>
    <s v="GT3"/>
    <s v="NG/FO"/>
    <n v="95"/>
    <x v="7"/>
    <x v="1"/>
    <s v="not found"/>
    <s v="not found"/>
    <s v="not found"/>
    <m/>
    <x v="16"/>
    <n v="2023"/>
    <m/>
    <m/>
    <n v="22.3903"/>
    <n v="59.069499999999998"/>
    <s v="exact"/>
    <s v="Al Kamil"/>
    <m/>
    <m/>
    <s v="Al Sharqiyah"/>
    <x v="2"/>
    <s v="Western Asia"/>
    <s v="WRI: WRI1023726"/>
    <m/>
    <m/>
    <s v="power"/>
    <m/>
    <s v="power"/>
    <s v="1046212"/>
    <n v="1173563"/>
    <s v="L405503"/>
    <s v="G404684"/>
  </r>
  <r>
    <s v="https://www.gem.wiki/Amal_power_plant"/>
    <x v="90"/>
    <s v="Amal power plant"/>
    <s v="Amal Pdo"/>
    <s v="1"/>
    <s v="NG"/>
    <n v="126"/>
    <x v="0"/>
    <x v="1"/>
    <s v="not found"/>
    <s v="not found"/>
    <s v="not found"/>
    <m/>
    <x v="39"/>
    <m/>
    <m/>
    <m/>
    <n v="18.556473"/>
    <n v="55.861606999999999"/>
    <s v="exact"/>
    <s v="Nimr"/>
    <m/>
    <m/>
    <s v="Dhofar"/>
    <x v="2"/>
    <s v="Western Asia"/>
    <m/>
    <m/>
    <m/>
    <s v="power"/>
    <s v="Oil &amp; Refining"/>
    <s v="power"/>
    <s v="1077663"/>
    <n v="1218725"/>
    <s v="L405504"/>
    <s v="G404708"/>
  </r>
  <r>
    <s v="https://www.gem.wiki/Amal_power_plant"/>
    <x v="90"/>
    <s v="Amal power plant"/>
    <s v="Amal Pdo"/>
    <s v="2"/>
    <s v="NG"/>
    <n v="126"/>
    <x v="0"/>
    <x v="1"/>
    <s v="not found"/>
    <s v="not found"/>
    <s v="not found"/>
    <m/>
    <x v="39"/>
    <m/>
    <m/>
    <m/>
    <n v="18.556473"/>
    <n v="55.861606999999999"/>
    <s v="exact"/>
    <s v="Nimr"/>
    <m/>
    <m/>
    <s v="Dhofar"/>
    <x v="2"/>
    <s v="Western Asia"/>
    <m/>
    <m/>
    <m/>
    <s v="power"/>
    <s v="Oil &amp; Refining"/>
    <s v="power"/>
    <s v="1077663"/>
    <n v="1218726"/>
    <s v="L405504"/>
    <s v="G404709"/>
  </r>
  <r>
    <s v="https://www.gem.wiki/Amal_power_plant"/>
    <x v="90"/>
    <s v="Amal power plant"/>
    <s v="Amal Pdo"/>
    <s v="3"/>
    <s v="NG"/>
    <n v="132"/>
    <x v="1"/>
    <x v="1"/>
    <s v="not found"/>
    <s v="not found"/>
    <s v="not found"/>
    <m/>
    <x v="43"/>
    <m/>
    <m/>
    <m/>
    <n v="18.556473"/>
    <n v="55.861606999999999"/>
    <s v="exact"/>
    <s v="Nimr"/>
    <m/>
    <m/>
    <s v="Dhofar"/>
    <x v="2"/>
    <s v="Western Asia"/>
    <m/>
    <m/>
    <m/>
    <s v="power"/>
    <s v="Oil &amp; Refining"/>
    <s v="power"/>
    <s v="1077663"/>
    <m/>
    <s v="L405504"/>
    <s v="G404710"/>
  </r>
  <r>
    <s v="https://www.gem.wiki/Barka_I_Independent_Water_and_power_plant"/>
    <x v="90"/>
    <s v="Barka I Independent Water and power plant"/>
    <s v="محطة بركاء 1 المستقلة لإنتاج الماء والكهرباء"/>
    <s v="1"/>
    <s v="NG/FO"/>
    <n v="427"/>
    <x v="0"/>
    <x v="0"/>
    <s v="not found"/>
    <s v="not found"/>
    <s v="not found"/>
    <m/>
    <x v="16"/>
    <m/>
    <m/>
    <m/>
    <n v="23.7073"/>
    <n v="57.984499999999997"/>
    <s v="exact"/>
    <s v="Ar Rumays"/>
    <s v="Barka"/>
    <m/>
    <s v="Al Batinah South"/>
    <x v="2"/>
    <s v="Western Asia"/>
    <s v="WRI: WRI1023723, GEO: GEO1989"/>
    <m/>
    <s v="AES Barka I CCGT Power and Desalination Plant Oman, ACWA Barka"/>
    <s v="power"/>
    <s v="Chemicals"/>
    <s v="power"/>
    <s v="1024813"/>
    <s v="1104506, 1175129, 1175130"/>
    <s v="L405505"/>
    <s v="G404685"/>
  </r>
  <r>
    <s v="https://www.gem.wiki/Barka_II_Independent_Water_and_power_plant"/>
    <x v="90"/>
    <s v="Barka II Independent Water and power plant"/>
    <s v="محطة بركاء 2"/>
    <s v="1"/>
    <s v="NG/FO"/>
    <n v="688"/>
    <x v="0"/>
    <x v="0"/>
    <s v="Y"/>
    <s v="not found"/>
    <s v="not found"/>
    <m/>
    <x v="9"/>
    <m/>
    <m/>
    <m/>
    <n v="23.707000000000001"/>
    <n v="57.9816"/>
    <s v="exact"/>
    <s v="Ar Rumays"/>
    <s v="Barka"/>
    <m/>
    <s v="Al Batinah South"/>
    <x v="2"/>
    <s v="Western Asia"/>
    <s v="WRI: WRI1023724, GEO: GEO2247"/>
    <m/>
    <s v="Barka II CCGT Power and Desalination Plant, Barka II IWPP"/>
    <s v="power"/>
    <s v="Chemicals"/>
    <s v="power"/>
    <s v="1045215"/>
    <s v="1166845, 1201794, 1201795, 1201796"/>
    <s v="L405518"/>
    <s v="G404686"/>
  </r>
  <r>
    <s v="https://www.gem.wiki/Barka_III_Independent_power_plant"/>
    <x v="90"/>
    <s v="Barka III Independent power plant"/>
    <s v="محطة بركاء 3"/>
    <s v="1"/>
    <s v="NG/FO"/>
    <n v="766"/>
    <x v="0"/>
    <x v="0"/>
    <s v="not found"/>
    <s v="not found"/>
    <s v="not found"/>
    <m/>
    <x v="22"/>
    <m/>
    <m/>
    <m/>
    <n v="23.707374999999999"/>
    <n v="57.977055"/>
    <s v="exact"/>
    <s v="Ar Rumays"/>
    <s v="Barka"/>
    <m/>
    <s v="Al Batinah South"/>
    <x v="2"/>
    <s v="Western Asia"/>
    <m/>
    <m/>
    <s v="Barka-3 IPP"/>
    <s v="power"/>
    <s v="Chemicals"/>
    <s v="power"/>
    <s v="1077403"/>
    <s v="1218326, 1229224, 1229225"/>
    <s v="L405506"/>
    <s v="G404687"/>
  </r>
  <r>
    <s v="https://www.gem.wiki/Duqm_Independent_Water_and_power_plant"/>
    <x v="90"/>
    <s v="Duqm Independent Water and power plant"/>
    <s v="محطة الكهرباء والمياه في الدقم"/>
    <s v="1"/>
    <s v="NG"/>
    <n v="326"/>
    <x v="0"/>
    <x v="0"/>
    <s v="not found"/>
    <s v="not found"/>
    <s v="not found"/>
    <m/>
    <x v="30"/>
    <m/>
    <m/>
    <m/>
    <n v="19.530360999999999"/>
    <n v="57.615727999999997"/>
    <s v="approximate"/>
    <s v="Duqm"/>
    <m/>
    <m/>
    <s v="Al Wusta"/>
    <x v="2"/>
    <s v="Western Asia"/>
    <m/>
    <m/>
    <m/>
    <s v="power"/>
    <s v="Oil &amp; Refining"/>
    <s v="none"/>
    <s v="1118239"/>
    <s v="1280393, 1280394, 1280395, 1296939, 1296936, 1296940, 1296937, 1296941, 1296938, 1296942"/>
    <s v="L405507"/>
    <s v="G404711"/>
  </r>
  <r>
    <s v="https://www.gem.wiki/Haima_West_power_station"/>
    <x v="90"/>
    <s v="Haima West power station"/>
    <m/>
    <s v="GT1"/>
    <s v="NG"/>
    <n v="67"/>
    <x v="0"/>
    <x v="1"/>
    <s v="not found"/>
    <s v="not found"/>
    <s v="not found"/>
    <m/>
    <x v="10"/>
    <m/>
    <m/>
    <m/>
    <n v="19.954732"/>
    <n v="56.267660999999997"/>
    <s v="approximate"/>
    <s v="Haima"/>
    <m/>
    <m/>
    <s v="Al Wusta"/>
    <x v="2"/>
    <s v="Western Asia"/>
    <m/>
    <m/>
    <m/>
    <m/>
    <m/>
    <m/>
    <s v="1051514"/>
    <n v="1173905"/>
    <s v="L407105"/>
    <s v="G408542"/>
  </r>
  <r>
    <s v="https://www.gem.wiki/Ibri_Independent_power_plant"/>
    <x v="90"/>
    <s v="Ibri Independent power plant"/>
    <s v="محطة كهرباء عبري"/>
    <s v="1"/>
    <s v="NG/FO"/>
    <n v="1509"/>
    <x v="0"/>
    <x v="0"/>
    <s v="not found"/>
    <s v="not found"/>
    <s v="not found"/>
    <m/>
    <x v="0"/>
    <m/>
    <m/>
    <m/>
    <n v="23.365562000000001"/>
    <n v="56.283718"/>
    <s v="exact"/>
    <s v="Ibri"/>
    <m/>
    <m/>
    <s v="Ad Dahahirah"/>
    <x v="2"/>
    <s v="Western Asia"/>
    <m/>
    <m/>
    <m/>
    <s v="power"/>
    <m/>
    <s v="power"/>
    <s v="1103460"/>
    <s v="1261866, 1261876, 1261880, 1261877, 1261878, 1261879"/>
    <s v="L405508"/>
    <s v="G404688"/>
  </r>
  <r>
    <s v="https://www.gem.wiki/Khasab_New_power_plant"/>
    <x v="90"/>
    <s v="Khasab New power plant"/>
    <s v="محطة كهرباء خصب الجديدة"/>
    <s v="1"/>
    <s v="D"/>
    <n v="84"/>
    <x v="0"/>
    <x v="4"/>
    <s v="not found"/>
    <s v="not found"/>
    <s v="not found"/>
    <m/>
    <x v="34"/>
    <m/>
    <m/>
    <m/>
    <n v="26.0883"/>
    <n v="56.23274"/>
    <s v="exact"/>
    <s v="Khasab"/>
    <m/>
    <m/>
    <s v="Musandam"/>
    <x v="2"/>
    <s v="Western Asia"/>
    <m/>
    <m/>
    <m/>
    <m/>
    <m/>
    <s v="power"/>
    <m/>
    <m/>
    <s v="L408238"/>
    <s v="G411534"/>
  </r>
  <r>
    <s v="https://www.gem.wiki/Lekhwair_power_station"/>
    <x v="90"/>
    <s v="Lekhwair power station"/>
    <s v="محطة الخويرللطاقة الكهربائية"/>
    <s v="CC1"/>
    <s v="NG"/>
    <n v="110"/>
    <x v="0"/>
    <x v="0"/>
    <s v="not found"/>
    <s v="not found"/>
    <s v="not found"/>
    <m/>
    <x v="6"/>
    <m/>
    <m/>
    <m/>
    <n v="22.842127999999999"/>
    <n v="55.402099999999997"/>
    <s v="exact"/>
    <s v="Lekhwair"/>
    <m/>
    <m/>
    <s v="Ad Dahahirah"/>
    <x v="2"/>
    <s v="Western Asia"/>
    <m/>
    <m/>
    <m/>
    <m/>
    <m/>
    <m/>
    <s v="1049937"/>
    <s v="1291104, 1291105"/>
    <s v="L405509"/>
    <s v="G404714"/>
  </r>
  <r>
    <s v="https://www.gem.wiki/Manah_power_plant"/>
    <x v="90"/>
    <s v="Manah power plant"/>
    <s v="محطة كهرباء منح"/>
    <s v="2-1"/>
    <s v="NG"/>
    <n v="90"/>
    <x v="0"/>
    <x v="1"/>
    <s v="not found"/>
    <s v="not found"/>
    <s v="not found"/>
    <m/>
    <x v="15"/>
    <m/>
    <m/>
    <m/>
    <n v="22.706700000000001"/>
    <n v="57.5779"/>
    <s v="exact"/>
    <s v="Manah"/>
    <m/>
    <m/>
    <s v="Ad Dakhiliyah"/>
    <x v="2"/>
    <s v="Western Asia"/>
    <s v="WRI: WRI1023721, GEO: GEO4154"/>
    <m/>
    <s v="Manah Power Plant (MPP)"/>
    <s v="power"/>
    <s v="Chemicals"/>
    <s v="power"/>
    <s v="1032517"/>
    <n v="1168398"/>
    <s v="L405510"/>
    <s v="G404689"/>
  </r>
  <r>
    <s v="https://www.gem.wiki/Manah_power_plant"/>
    <x v="90"/>
    <s v="Manah power plant"/>
    <s v="محطة كهرباء منح"/>
    <s v="2-2"/>
    <s v="NG"/>
    <n v="90"/>
    <x v="0"/>
    <x v="1"/>
    <s v="not found"/>
    <s v="not found"/>
    <s v="not found"/>
    <m/>
    <x v="15"/>
    <m/>
    <m/>
    <m/>
    <n v="22.706700000000001"/>
    <n v="57.5779"/>
    <s v="exact"/>
    <s v="Manah"/>
    <m/>
    <m/>
    <s v="Ad Dakhiliyah"/>
    <x v="2"/>
    <s v="Western Asia"/>
    <s v="WRI: WRI1023721, GEO: GEO4154"/>
    <m/>
    <s v="Manah Power Plant (MPP)"/>
    <s v="power"/>
    <s v="Chemicals"/>
    <s v="power"/>
    <s v="1032517"/>
    <n v="1168399"/>
    <s v="L405510"/>
    <s v="G404690"/>
  </r>
  <r>
    <s v="https://www.gem.wiki/Masirah_New_power_plant"/>
    <x v="90"/>
    <s v="Masirah New power plant"/>
    <s v="محطة كهرباء مصيرة الجديدة"/>
    <s v="1"/>
    <s v="D/FO"/>
    <n v="56"/>
    <x v="0"/>
    <x v="4"/>
    <s v="not found"/>
    <s v="not found"/>
    <s v="not found"/>
    <m/>
    <x v="43"/>
    <m/>
    <m/>
    <m/>
    <n v="20.467862"/>
    <n v="58.801623999999997"/>
    <s v="exact"/>
    <s v="Masirah Island"/>
    <m/>
    <m/>
    <s v="Masirah"/>
    <x v="2"/>
    <s v="Western Asia"/>
    <m/>
    <m/>
    <m/>
    <s v="power"/>
    <s v="Other"/>
    <s v="power"/>
    <m/>
    <m/>
    <s v="L408235"/>
    <s v="G411533"/>
  </r>
  <r>
    <s v="https://www.gem.wiki/Misfah_Independent_power_plant"/>
    <x v="90"/>
    <s v="Misfah Independent power plant"/>
    <m/>
    <s v="1"/>
    <s v="NG"/>
    <n v="800"/>
    <x v="5"/>
    <x v="0"/>
    <s v="not found"/>
    <s v="not found"/>
    <s v="not found"/>
    <m/>
    <x v="45"/>
    <m/>
    <m/>
    <m/>
    <n v="23.601728999999999"/>
    <n v="58.287010000000002"/>
    <s v="approximate"/>
    <s v="Misfah"/>
    <m/>
    <m/>
    <s v="Muscat"/>
    <x v="2"/>
    <s v="Western Asia"/>
    <m/>
    <m/>
    <m/>
    <m/>
    <m/>
    <m/>
    <s v="not found"/>
    <s v="not found"/>
    <s v="L405511"/>
    <s v="G404691"/>
  </r>
  <r>
    <s v="https://www.gem.wiki/Mukhaizna_power_plant"/>
    <x v="90"/>
    <s v="Mukhaizna power plant"/>
    <m/>
    <s v="1"/>
    <s v="NG"/>
    <n v="126"/>
    <x v="0"/>
    <x v="1"/>
    <s v="Y"/>
    <s v="not found"/>
    <m/>
    <m/>
    <x v="4"/>
    <m/>
    <m/>
    <m/>
    <n v="19.342199999999998"/>
    <n v="56.461109"/>
    <s v="exact"/>
    <s v="Mukhaizna Oil Field"/>
    <m/>
    <m/>
    <s v="Al Wusta"/>
    <x v="2"/>
    <s v="Western Asia"/>
    <m/>
    <m/>
    <m/>
    <s v="power"/>
    <s v="Oil &amp; Refining"/>
    <s v="power"/>
    <s v="1063619"/>
    <n v="1194051"/>
    <s v="L405512"/>
    <s v="G404715"/>
  </r>
  <r>
    <s v="https://www.gem.wiki/Mukhaizna_power_plant"/>
    <x v="90"/>
    <s v="Mukhaizna power plant"/>
    <m/>
    <s v="2"/>
    <s v="NG"/>
    <n v="126"/>
    <x v="0"/>
    <x v="1"/>
    <s v="Y"/>
    <s v="not found"/>
    <m/>
    <m/>
    <x v="4"/>
    <m/>
    <m/>
    <m/>
    <n v="19.342199999999998"/>
    <n v="56.461109"/>
    <s v="exact"/>
    <s v="Mukhaizna Oil Field"/>
    <m/>
    <m/>
    <s v="Al Wusta"/>
    <x v="2"/>
    <s v="Western Asia"/>
    <m/>
    <m/>
    <m/>
    <s v="power"/>
    <s v="Oil &amp; Refining"/>
    <s v="power"/>
    <s v="1063619"/>
    <n v="1194052"/>
    <s v="L405512"/>
    <s v="G404716"/>
  </r>
  <r>
    <s v="https://www.gem.wiki/Musandam_power_plant"/>
    <x v="90"/>
    <s v="Musandam power plant"/>
    <s v="محطة كهرباء مسند"/>
    <s v="1"/>
    <s v="NG"/>
    <n v="120"/>
    <x v="0"/>
    <x v="0"/>
    <s v="not found"/>
    <s v="not found"/>
    <s v="not found"/>
    <m/>
    <x v="31"/>
    <m/>
    <m/>
    <m/>
    <n v="26.056121000000001"/>
    <n v="56.089117999999999"/>
    <s v="exact"/>
    <s v="Musandam"/>
    <m/>
    <m/>
    <s v="Musandam"/>
    <x v="2"/>
    <s v="Western Asia"/>
    <m/>
    <m/>
    <m/>
    <s v="power"/>
    <s v="Other"/>
    <s v="power"/>
    <s v="not found"/>
    <m/>
    <s v="L407856"/>
    <s v="G410539"/>
  </r>
  <r>
    <s v="https://www.gem.wiki/New_Qalhat_LNG_power_station"/>
    <x v="90"/>
    <s v="New Qalhat LNG power station"/>
    <s v="محطة كهرباء قلهات الجديدة"/>
    <s v="1"/>
    <s v="LNG"/>
    <n v="119.7"/>
    <x v="0"/>
    <x v="4"/>
    <s v="not found"/>
    <s v="not found"/>
    <s v="not found"/>
    <m/>
    <x v="30"/>
    <m/>
    <m/>
    <m/>
    <n v="22.65971"/>
    <n v="59.405566999999998"/>
    <s v="exact"/>
    <s v="Qalhat"/>
    <m/>
    <m/>
    <s v="Ash Sharqiyah North"/>
    <x v="2"/>
    <s v="Western Asia"/>
    <m/>
    <m/>
    <m/>
    <s v="power"/>
    <s v="Oil &amp; Refining"/>
    <m/>
    <m/>
    <m/>
    <s v="L408234"/>
    <s v="G411532"/>
  </r>
  <r>
    <s v="https://www.gem.wiki/Qalhat_LNG_power_station"/>
    <x v="90"/>
    <s v="Qalhat LNG power station"/>
    <s v="محطة قلهات لتوليد الكهرباء"/>
    <s v="1"/>
    <s v="LNG"/>
    <n v="280"/>
    <x v="0"/>
    <x v="1"/>
    <s v="not found"/>
    <s v="not found"/>
    <s v="not found"/>
    <m/>
    <x v="21"/>
    <m/>
    <m/>
    <m/>
    <n v="22.65971"/>
    <n v="59.405566999999998"/>
    <s v="exact"/>
    <s v="Qalhat"/>
    <m/>
    <m/>
    <s v="Ash Sharqiyah North"/>
    <x v="2"/>
    <s v="Western Asia"/>
    <m/>
    <m/>
    <m/>
    <s v="power"/>
    <s v="Oil &amp; Refining"/>
    <m/>
    <s v="1044062"/>
    <s v="1165015,1165016"/>
    <s v="L407694"/>
    <s v="G410072"/>
  </r>
  <r>
    <s v="https://www.gem.wiki/Qarn_Alam_power_plant"/>
    <x v="90"/>
    <s v="Qarn Alam power plant"/>
    <s v="محطة كهرباء قرن العلم"/>
    <s v="1"/>
    <s v="NG"/>
    <n v="70"/>
    <x v="0"/>
    <x v="1"/>
    <s v="not found"/>
    <s v="not found"/>
    <s v="not found"/>
    <m/>
    <x v="8"/>
    <m/>
    <m/>
    <m/>
    <n v="21.297364000000002"/>
    <n v="57.098022"/>
    <s v="exact"/>
    <s v="Qarn al Alam"/>
    <m/>
    <m/>
    <s v="Ad Dakhiliyah"/>
    <x v="2"/>
    <s v="Western Asia"/>
    <m/>
    <m/>
    <m/>
    <s v="heat"/>
    <s v="Oil &amp; Refining"/>
    <m/>
    <s v="1054111"/>
    <n v="1180019"/>
    <s v="L405515"/>
    <s v="G404717"/>
  </r>
  <r>
    <s v="https://www.gem.wiki/Qarn_Alam_power_plant"/>
    <x v="90"/>
    <s v="Qarn Alam power plant"/>
    <s v="محطة كهرباء قرن العلم"/>
    <s v="2"/>
    <s v="NG"/>
    <n v="70"/>
    <x v="0"/>
    <x v="1"/>
    <s v="not found"/>
    <s v="not found"/>
    <s v="not found"/>
    <m/>
    <x v="8"/>
    <m/>
    <m/>
    <m/>
    <n v="21.297364000000002"/>
    <n v="57.098022"/>
    <s v="exact"/>
    <s v="Qarn al Alam"/>
    <m/>
    <m/>
    <s v="Ad Dakhiliyah"/>
    <x v="2"/>
    <s v="Western Asia"/>
    <m/>
    <m/>
    <m/>
    <s v="heat"/>
    <s v="Oil &amp; Refining"/>
    <m/>
    <s v="1054111"/>
    <n v="1180020"/>
    <s v="L405515"/>
    <s v="G404718"/>
  </r>
  <r>
    <s v="https://www.gem.wiki/Qarn_Alam_power_plant"/>
    <x v="90"/>
    <s v="Qarn Alam power plant"/>
    <s v="محطة كهرباء قرن العلم"/>
    <s v="3"/>
    <s v="NG"/>
    <n v="125"/>
    <x v="0"/>
    <x v="1"/>
    <s v="not found"/>
    <s v="not found"/>
    <s v="not found"/>
    <m/>
    <x v="8"/>
    <m/>
    <m/>
    <m/>
    <n v="21.297364000000002"/>
    <n v="57.098022"/>
    <s v="exact"/>
    <s v="Qarn al Alam"/>
    <m/>
    <m/>
    <s v="Ad Dakhiliyah"/>
    <x v="2"/>
    <s v="Western Asia"/>
    <m/>
    <m/>
    <m/>
    <s v="heat"/>
    <s v="Oil &amp; Refining"/>
    <m/>
    <s v="1054111"/>
    <n v="1194050"/>
    <s v="L405515"/>
    <s v="G404719"/>
  </r>
  <r>
    <s v="https://www.gem.wiki/Qarn_Alam_power_plant"/>
    <x v="90"/>
    <s v="Qarn Alam power plant"/>
    <s v="محطة كهرباء قرن العلم"/>
    <s v="4"/>
    <s v="NG"/>
    <n v="126"/>
    <x v="0"/>
    <x v="1"/>
    <s v="not found"/>
    <s v="not found"/>
    <s v="not found"/>
    <m/>
    <x v="39"/>
    <m/>
    <m/>
    <m/>
    <n v="21.297364000000002"/>
    <n v="57.098022"/>
    <s v="exact"/>
    <s v="Qarn al Alam"/>
    <m/>
    <m/>
    <s v="Ad Dakhiliyah"/>
    <x v="2"/>
    <s v="Western Asia"/>
    <m/>
    <m/>
    <m/>
    <s v="heat"/>
    <s v="Oil &amp; Refining"/>
    <m/>
    <s v="1054111"/>
    <n v="1221760"/>
    <s v="L405515"/>
    <s v="G404720"/>
  </r>
  <r>
    <s v="https://www.gem.wiki/Qarn_Alam_power_plant"/>
    <x v="90"/>
    <s v="Qarn Alam power plant"/>
    <s v="محطة كهرباء قرن العلم"/>
    <s v="5"/>
    <s v="NG"/>
    <n v="132"/>
    <x v="1"/>
    <x v="1"/>
    <s v="not found"/>
    <s v="not found"/>
    <s v="not found"/>
    <m/>
    <x v="43"/>
    <m/>
    <m/>
    <m/>
    <n v="21.297364000000002"/>
    <n v="57.098022"/>
    <s v="exact"/>
    <s v="Qarn al Alam"/>
    <m/>
    <m/>
    <s v="Ad Dakhiliyah"/>
    <x v="2"/>
    <s v="Western Asia"/>
    <m/>
    <m/>
    <m/>
    <s v="heat"/>
    <s v="Oil &amp; Refining"/>
    <m/>
    <s v="1054111"/>
    <n v="1260300"/>
    <s v="L405515"/>
    <s v="G404721"/>
  </r>
  <r>
    <s v="https://www.gem.wiki/Rabab_Harweel_Project_power_plant"/>
    <x v="90"/>
    <s v="Rabab Harweel Project power plant"/>
    <s v="محطة كهرباء رباب هرويل"/>
    <s v="1"/>
    <s v="NG"/>
    <n v="75"/>
    <x v="0"/>
    <x v="1"/>
    <s v="Y"/>
    <s v="not found"/>
    <s v="not found"/>
    <m/>
    <x v="0"/>
    <m/>
    <m/>
    <m/>
    <n v="18.028623"/>
    <n v="54.640977999999997"/>
    <s v="exact"/>
    <s v="Rabab Harweel Oil Field"/>
    <m/>
    <m/>
    <s v="Dhofar"/>
    <x v="2"/>
    <s v="Western Asia"/>
    <m/>
    <m/>
    <m/>
    <s v="power"/>
    <s v="Oil &amp; Refining"/>
    <m/>
    <s v="1122784"/>
    <n v="1291106"/>
    <s v="L405516"/>
    <s v="G404723"/>
  </r>
  <r>
    <s v="https://www.gem.wiki/Rabab_Harweel_Project_power_plant"/>
    <x v="90"/>
    <s v="Rabab Harweel Project power plant"/>
    <s v="محطة كهرباء رباب هرويل"/>
    <s v="2"/>
    <s v="NG"/>
    <n v="75"/>
    <x v="0"/>
    <x v="1"/>
    <s v="Y"/>
    <s v="not found"/>
    <s v="not found"/>
    <m/>
    <x v="0"/>
    <m/>
    <m/>
    <m/>
    <n v="18.028623"/>
    <n v="54.640977999999997"/>
    <s v="exact"/>
    <s v="Rabab Harweel Oil Field"/>
    <m/>
    <m/>
    <s v="Dhofar"/>
    <x v="2"/>
    <s v="Western Asia"/>
    <m/>
    <m/>
    <m/>
    <s v="power"/>
    <s v="Oil &amp; Refining"/>
    <m/>
    <s v="1122784"/>
    <n v="1291107"/>
    <s v="L405516"/>
    <s v="G404724"/>
  </r>
  <r>
    <s v="https://www.gem.wiki/Rusail_power_plant"/>
    <x v="90"/>
    <s v="Rusail power plant"/>
    <s v="محطة كهرباء الرسيل"/>
    <s v="1"/>
    <s v="NG/FO"/>
    <n v="80"/>
    <x v="0"/>
    <x v="1"/>
    <s v="not found"/>
    <s v="not found"/>
    <s v="not found"/>
    <m/>
    <x v="28"/>
    <m/>
    <m/>
    <m/>
    <n v="23.554200000000002"/>
    <n v="58.199300000000001"/>
    <s v="exact"/>
    <s v="Rusayl"/>
    <m/>
    <m/>
    <s v="Muscat"/>
    <x v="2"/>
    <s v="Western Asia"/>
    <s v="WRI: WRI1023720"/>
    <m/>
    <m/>
    <s v="power"/>
    <s v="Chemicals"/>
    <s v="power"/>
    <s v="1024821"/>
    <n v="1144331"/>
    <s v="L405517"/>
    <s v="G404692"/>
  </r>
  <r>
    <s v="https://www.gem.wiki/Rusail_power_plant"/>
    <x v="90"/>
    <s v="Rusail power plant"/>
    <s v="محطة كهرباء الرسيل"/>
    <s v="2"/>
    <s v="NG/FO"/>
    <n v="80"/>
    <x v="0"/>
    <x v="1"/>
    <s v="not found"/>
    <s v="not found"/>
    <s v="not found"/>
    <m/>
    <x v="28"/>
    <m/>
    <m/>
    <m/>
    <n v="23.554200000000002"/>
    <n v="58.199300000000001"/>
    <s v="exact"/>
    <s v="Rusayl"/>
    <m/>
    <m/>
    <s v="Muscat"/>
    <x v="2"/>
    <s v="Western Asia"/>
    <s v="WRI: WRI1023720"/>
    <m/>
    <m/>
    <s v="power"/>
    <s v="Chemicals"/>
    <s v="power"/>
    <s v="1024821"/>
    <n v="1144332"/>
    <s v="L405517"/>
    <s v="G404693"/>
  </r>
  <r>
    <s v="https://www.gem.wiki/Rusail_power_plant"/>
    <x v="90"/>
    <s v="Rusail power plant"/>
    <s v="محطة كهرباء الرسيل"/>
    <s v="3"/>
    <s v="NG/FO"/>
    <n v="80"/>
    <x v="0"/>
    <x v="1"/>
    <s v="not found"/>
    <s v="not found"/>
    <s v="not found"/>
    <m/>
    <x v="28"/>
    <m/>
    <m/>
    <m/>
    <n v="23.554200000000002"/>
    <n v="58.199300000000001"/>
    <s v="exact"/>
    <s v="Rusayl"/>
    <m/>
    <m/>
    <s v="Muscat"/>
    <x v="2"/>
    <s v="Western Asia"/>
    <s v="WRI: WRI1023720"/>
    <m/>
    <m/>
    <s v="power"/>
    <s v="Chemicals"/>
    <s v="power"/>
    <s v="1024821"/>
    <n v="1144333"/>
    <s v="L405517"/>
    <s v="G404694"/>
  </r>
  <r>
    <s v="https://www.gem.wiki/Rusail_power_plant"/>
    <x v="90"/>
    <s v="Rusail power plant"/>
    <s v="محطة كهرباء الرسيل"/>
    <s v="4"/>
    <s v="NG/FO"/>
    <n v="80"/>
    <x v="0"/>
    <x v="1"/>
    <s v="not found"/>
    <s v="not found"/>
    <s v="not found"/>
    <m/>
    <x v="33"/>
    <m/>
    <m/>
    <m/>
    <n v="23.554200000000002"/>
    <n v="58.199300000000001"/>
    <s v="exact"/>
    <s v="Rusayl"/>
    <m/>
    <m/>
    <s v="Muscat"/>
    <x v="2"/>
    <s v="Western Asia"/>
    <s v="WRI: WRI1023720"/>
    <m/>
    <m/>
    <s v="power"/>
    <s v="Chemicals"/>
    <s v="power"/>
    <s v="1024821"/>
    <n v="1144334"/>
    <s v="L405517"/>
    <s v="G404695"/>
  </r>
  <r>
    <s v="https://www.gem.wiki/Rusail_power_plant"/>
    <x v="90"/>
    <s v="Rusail power plant"/>
    <s v="محطة كهرباء الرسيل"/>
    <s v="5"/>
    <s v="NG/FO"/>
    <n v="80"/>
    <x v="0"/>
    <x v="1"/>
    <s v="not found"/>
    <s v="not found"/>
    <s v="not found"/>
    <m/>
    <x v="33"/>
    <m/>
    <m/>
    <m/>
    <n v="23.554200000000002"/>
    <n v="58.199300000000001"/>
    <s v="exact"/>
    <s v="Rusayl"/>
    <m/>
    <m/>
    <s v="Muscat"/>
    <x v="2"/>
    <s v="Western Asia"/>
    <s v="WRI: WRI1023720"/>
    <m/>
    <m/>
    <s v="power"/>
    <s v="Chemicals"/>
    <s v="power"/>
    <s v="1024821"/>
    <n v="1144335"/>
    <s v="L405517"/>
    <s v="G404696"/>
  </r>
  <r>
    <s v="https://www.gem.wiki/Rusail_power_plant"/>
    <x v="90"/>
    <s v="Rusail power plant"/>
    <s v="محطة كهرباء الرسيل"/>
    <s v="6"/>
    <s v="NG/FO"/>
    <n v="80"/>
    <x v="0"/>
    <x v="1"/>
    <s v="not found"/>
    <s v="not found"/>
    <s v="not found"/>
    <m/>
    <x v="33"/>
    <m/>
    <m/>
    <m/>
    <n v="23.554200000000002"/>
    <n v="58.199300000000001"/>
    <s v="exact"/>
    <s v="Rusayl"/>
    <m/>
    <m/>
    <s v="Muscat"/>
    <x v="2"/>
    <s v="Western Asia"/>
    <s v="WRI: WRI1023720"/>
    <m/>
    <m/>
    <s v="power"/>
    <s v="Chemicals"/>
    <s v="power"/>
    <s v="1024821"/>
    <n v="1144336"/>
    <s v="L405517"/>
    <s v="G404697"/>
  </r>
  <r>
    <s v="https://www.gem.wiki/Rusail_power_plant"/>
    <x v="90"/>
    <s v="Rusail power plant"/>
    <s v="محطة كهرباء الرسيل"/>
    <s v="7"/>
    <s v="NG/FO"/>
    <n v="93"/>
    <x v="0"/>
    <x v="1"/>
    <s v="not found"/>
    <s v="not found"/>
    <s v="not found"/>
    <m/>
    <x v="44"/>
    <m/>
    <m/>
    <m/>
    <n v="23.554200000000002"/>
    <n v="58.199300000000001"/>
    <s v="exact"/>
    <s v="Rusayl"/>
    <m/>
    <m/>
    <s v="Muscat"/>
    <x v="2"/>
    <s v="Western Asia"/>
    <s v="WRI: WRI1023720"/>
    <m/>
    <m/>
    <s v="power"/>
    <s v="Chemicals"/>
    <s v="power"/>
    <s v="1024821"/>
    <n v="1164094"/>
    <s v="L405517"/>
    <s v="G404698"/>
  </r>
  <r>
    <s v="https://www.gem.wiki/Rusail_power_plant"/>
    <x v="90"/>
    <s v="Rusail power plant"/>
    <s v="محطة كهرباء الرسيل"/>
    <s v="8"/>
    <s v="NG/FO"/>
    <n v="93"/>
    <x v="0"/>
    <x v="1"/>
    <s v="not found"/>
    <s v="not found"/>
    <s v="not found"/>
    <m/>
    <x v="15"/>
    <m/>
    <m/>
    <m/>
    <n v="23.554200000000002"/>
    <n v="58.199300000000001"/>
    <s v="exact"/>
    <s v="Rusayl"/>
    <m/>
    <m/>
    <s v="Muscat"/>
    <x v="2"/>
    <s v="Western Asia"/>
    <s v="WRI: WRI1023720"/>
    <m/>
    <m/>
    <s v="power"/>
    <s v="Chemicals"/>
    <s v="power"/>
    <s v="1024821"/>
    <n v="1173910"/>
    <s v="L405517"/>
    <s v="G404699"/>
  </r>
  <r>
    <s v="https://www.gem.wiki/Saih_Rawl_power_plant"/>
    <x v="90"/>
    <s v="Saih Rawl power plant"/>
    <s v="محطة سيح الرول للكهرباء"/>
    <s v="CC1"/>
    <s v="NG"/>
    <n v="185"/>
    <x v="0"/>
    <x v="0"/>
    <s v="not found"/>
    <s v="not found"/>
    <s v="not found"/>
    <m/>
    <x v="0"/>
    <m/>
    <m/>
    <m/>
    <n v="21.359442999999999"/>
    <n v="56.731777999999998"/>
    <s v="exact"/>
    <s v="Qarn al Alam"/>
    <m/>
    <m/>
    <s v="Ad Dakhiliyah"/>
    <x v="2"/>
    <s v="Western Asia"/>
    <m/>
    <m/>
    <m/>
    <s v="heat"/>
    <s v="Oil &amp; Refining"/>
    <m/>
    <s v="1067142"/>
    <s v="1199216, 1291103"/>
    <s v="L405519"/>
    <s v="G404722"/>
  </r>
  <r>
    <s v="https://www.gem.wiki/Salalah_2_Independent_power_plant"/>
    <x v="90"/>
    <s v="Salalah 2 Independent power plant"/>
    <s v="محطة صلالة 2 المستقلة لإنتاج الطاقة"/>
    <s v="CC1"/>
    <s v="NG/FO"/>
    <n v="225"/>
    <x v="0"/>
    <x v="0"/>
    <s v="not found"/>
    <s v="not found"/>
    <s v="not found"/>
    <m/>
    <x v="34"/>
    <m/>
    <m/>
    <m/>
    <n v="16.938682"/>
    <n v="53.972467000000002"/>
    <s v="exact"/>
    <s v="Raysut"/>
    <m/>
    <m/>
    <s v="Dhofar"/>
    <x v="2"/>
    <s v="Western Asia"/>
    <m/>
    <m/>
    <m/>
    <s v="power"/>
    <s v="Other"/>
    <s v="power"/>
    <s v="1107291"/>
    <s v="1267892, 1280290, 1280294,"/>
    <s v="L405520"/>
    <s v="G404702"/>
  </r>
  <r>
    <s v="https://www.gem.wiki/Salalah_2_Independent_power_plant"/>
    <x v="90"/>
    <s v="Salalah 2 Independent power plant"/>
    <s v="محطة صلالة 2 المستقلة لإنتاج الطاقة"/>
    <s v="CC2"/>
    <s v="NG/FO"/>
    <n v="225"/>
    <x v="0"/>
    <x v="0"/>
    <s v="not found"/>
    <s v="not found"/>
    <s v="not found"/>
    <m/>
    <x v="34"/>
    <m/>
    <m/>
    <m/>
    <n v="16.938682"/>
    <n v="53.972467000000002"/>
    <s v="exact"/>
    <s v="Raysut"/>
    <m/>
    <m/>
    <s v="Dhofar"/>
    <x v="2"/>
    <s v="Western Asia"/>
    <m/>
    <m/>
    <m/>
    <s v="power"/>
    <s v="Other"/>
    <s v="power"/>
    <s v="1107291"/>
    <s v="1280291, 1280292, 1280293"/>
    <s v="L405520"/>
    <s v="G411169"/>
  </r>
  <r>
    <s v="https://www.gem.wiki/Salalah_Independent_Water_and_power_plant"/>
    <x v="90"/>
    <s v="Salalah Independent Water and power plant"/>
    <s v="محطة صلالة المستقلة لإنتاج الطاقة، محطة كهرباء مرباط"/>
    <s v="CC1"/>
    <s v="NG"/>
    <n v="445"/>
    <x v="0"/>
    <x v="0"/>
    <s v="not found"/>
    <s v="not found"/>
    <s v="not found"/>
    <m/>
    <x v="39"/>
    <m/>
    <m/>
    <m/>
    <n v="17.038657000000001"/>
    <n v="54.490113000000001"/>
    <s v="exact"/>
    <s v="Taqa"/>
    <m/>
    <m/>
    <s v="Dhofar"/>
    <x v="2"/>
    <s v="Western Asia"/>
    <m/>
    <m/>
    <m/>
    <s v="power"/>
    <s v="Other"/>
    <s v="power"/>
    <s v="1073636"/>
    <s v="1211589, 1224406, 1224407, 1224408, 1224409, 1224410, 1224411"/>
    <s v="L405521"/>
    <s v="G404700"/>
  </r>
  <r>
    <s v="https://www.gem.wiki/Sohar_Aluminum_power_plant"/>
    <x v="90"/>
    <s v="Sohar Aluminum power plant"/>
    <s v="صحار المنيوم"/>
    <s v="1"/>
    <s v="NG"/>
    <n v="500"/>
    <x v="0"/>
    <x v="0"/>
    <s v="not found"/>
    <s v="not found"/>
    <s v="not found"/>
    <m/>
    <x v="47"/>
    <m/>
    <m/>
    <m/>
    <n v="24.467949000000001"/>
    <n v="56.637836"/>
    <s v="exact"/>
    <s v="Sohar Port"/>
    <s v="Liwa"/>
    <m/>
    <s v="Al Batinah North"/>
    <x v="2"/>
    <s v="Western Asia"/>
    <s v="WRI: WRI1023727, GEO: GEO5445"/>
    <m/>
    <m/>
    <s v="power"/>
    <s v="Aluminum"/>
    <s v="power"/>
    <s v="1061756"/>
    <s v="1191209, 1195713, 1195716,"/>
    <s v="L405522"/>
    <s v="G404703"/>
  </r>
  <r>
    <s v="https://www.gem.wiki/Sohar_Aluminum_power_plant"/>
    <x v="90"/>
    <s v="Sohar Aluminum power plant"/>
    <s v="صحار المنيوم"/>
    <s v="2"/>
    <s v="NG"/>
    <n v="500"/>
    <x v="0"/>
    <x v="0"/>
    <s v="not found"/>
    <s v="not found"/>
    <s v="not found"/>
    <m/>
    <x v="47"/>
    <m/>
    <m/>
    <m/>
    <n v="24.467949000000001"/>
    <n v="56.637836"/>
    <s v="exact"/>
    <s v="Sohar Port"/>
    <s v="Liwa"/>
    <m/>
    <s v="Al Batinah North"/>
    <x v="2"/>
    <s v="Western Asia"/>
    <s v="WRI: WRI1023727, GEO: GEO5445"/>
    <m/>
    <m/>
    <s v="power"/>
    <s v="Aluminum"/>
    <s v="power"/>
    <s v="1061756"/>
    <s v="1195714, 1195715, 1195717"/>
    <s v="L405522"/>
    <s v="G411168"/>
  </r>
  <r>
    <s v="https://www.gem.wiki/Sohar_II_power_plant"/>
    <x v="90"/>
    <s v="Sohar II power plant"/>
    <s v="محطة صحار للكهرباء وتحلية المياه، محطة صحار 2 المستقلة لإنتاج الطاقة"/>
    <s v="1"/>
    <s v="NG/FO"/>
    <n v="766"/>
    <x v="0"/>
    <x v="0"/>
    <s v="not found"/>
    <s v="not found"/>
    <s v="not found"/>
    <m/>
    <x v="22"/>
    <m/>
    <m/>
    <m/>
    <n v="24.470496000000001"/>
    <n v="56.634901999999997"/>
    <s v="exact"/>
    <s v="Sohar Port"/>
    <s v="Liwa"/>
    <m/>
    <s v="Al Batinah North"/>
    <x v="2"/>
    <s v="Western Asia"/>
    <s v="WRI: WRI1023725, GEO: GEO5446"/>
    <m/>
    <m/>
    <s v="power"/>
    <s v="Chemicals"/>
    <s v="power"/>
    <s v="1077402"/>
    <s v="1218325, 1229226, 1229227"/>
    <s v="L405523"/>
    <s v="G404705"/>
  </r>
  <r>
    <s v="https://www.gem.wiki/Sohar_III_power_plant"/>
    <x v="90"/>
    <s v="Sohar III power plant"/>
    <s v="محطة صحار للكهرباء وتحلية المياه، محطة صحار 3 المستقلة لإنتاج الطاقة"/>
    <s v="1"/>
    <s v="NG/FO"/>
    <n v="855"/>
    <x v="0"/>
    <x v="0"/>
    <s v="not found"/>
    <s v="not found"/>
    <s v="not found"/>
    <m/>
    <x v="0"/>
    <m/>
    <m/>
    <m/>
    <n v="24.488499999999998"/>
    <n v="56.613500000000002"/>
    <s v="exact"/>
    <s v="Liwa Province"/>
    <m/>
    <m/>
    <s v="Al Batinah North"/>
    <x v="2"/>
    <s v="Western Asia"/>
    <s v="WRI: WRI1023725, GEO: GEO5446"/>
    <m/>
    <m/>
    <s v="power"/>
    <s v="Chemicals"/>
    <s v="power"/>
    <s v="1091292"/>
    <s v="1278881, 1278884, 1278883"/>
    <s v="L405524"/>
    <s v="G404706"/>
  </r>
  <r>
    <s v="https://www.gem.wiki/Sohar_III_power_plant"/>
    <x v="90"/>
    <s v="Sohar III power plant"/>
    <s v="محطة صحار للكهرباء وتحلية المياه، محطة صحار 3 المستقلة لإنتاج الطاقة"/>
    <s v="2"/>
    <s v="NG/FO"/>
    <n v="855"/>
    <x v="0"/>
    <x v="0"/>
    <s v="not found"/>
    <s v="not found"/>
    <s v="not found"/>
    <m/>
    <x v="0"/>
    <m/>
    <m/>
    <m/>
    <n v="24.488499999999998"/>
    <n v="56.613500000000002"/>
    <s v="exact"/>
    <s v="Liwa Province"/>
    <m/>
    <m/>
    <s v="Al Batinah North"/>
    <x v="2"/>
    <s v="Western Asia"/>
    <s v="WRI: WRI1023725, GEO: GEO5446"/>
    <m/>
    <m/>
    <s v="power"/>
    <s v="Chemicals"/>
    <s v="power"/>
    <s v="1091292"/>
    <s v="1278885, 1278886, 1278887"/>
    <s v="L405524"/>
    <s v="G411167"/>
  </r>
  <r>
    <s v="https://www.gem.wiki/Sohar_power_plant"/>
    <x v="90"/>
    <s v="Sohar power plant"/>
    <s v="محطة صحار للكهرباء وتحلية المياه"/>
    <s v="1"/>
    <s v="NG/FO"/>
    <n v="597"/>
    <x v="0"/>
    <x v="0"/>
    <s v="not found"/>
    <s v="not found"/>
    <s v="not found"/>
    <m/>
    <x v="4"/>
    <m/>
    <m/>
    <m/>
    <n v="24.472185"/>
    <n v="56.633203000000002"/>
    <s v="exact"/>
    <s v="Sohar Port"/>
    <s v="Liwa"/>
    <m/>
    <s v="Al Batinah North"/>
    <x v="2"/>
    <s v="Western Asia"/>
    <s v="WRI: WRI1023725, GEO: GEO5446"/>
    <m/>
    <m/>
    <s v="power"/>
    <s v="Chemicals"/>
    <s v="power"/>
    <s v="1057568"/>
    <s v="1184889, 1191981, 1191982, 1190251"/>
    <s v="L405525"/>
    <s v="G404704"/>
  </r>
  <r>
    <s v="https://www.gem.wiki/Sur_Independent_power_plant"/>
    <x v="90"/>
    <s v="Sur Independent power plant"/>
    <s v="محطة صور لتوليد الكهرباء"/>
    <s v="1"/>
    <s v="NG/FO"/>
    <n v="800"/>
    <x v="0"/>
    <x v="0"/>
    <s v="not found"/>
    <s v="not found"/>
    <s v="not found"/>
    <m/>
    <x v="2"/>
    <m/>
    <m/>
    <m/>
    <n v="22.655898000000001"/>
    <n v="59.416961000000001"/>
    <s v="exact"/>
    <s v="Sur"/>
    <m/>
    <m/>
    <s v="Ash Sharqiyah North"/>
    <x v="2"/>
    <s v="Western Asia"/>
    <m/>
    <m/>
    <m/>
    <s v="power"/>
    <s v="Chemicals"/>
    <s v="power"/>
    <s v="1079821"/>
    <s v="1242519, 1242521, 1222472"/>
    <s v="L405526"/>
    <s v="G404707"/>
  </r>
  <r>
    <s v="https://www.gem.wiki/Sur_Independent_power_plant"/>
    <x v="90"/>
    <s v="Sur Independent power plant"/>
    <s v="محطة صور لتوليد الكهرباء"/>
    <s v="2"/>
    <s v="NG/FO"/>
    <n v="800"/>
    <x v="0"/>
    <x v="0"/>
    <s v="not found"/>
    <s v="not found"/>
    <s v="not found"/>
    <m/>
    <x v="2"/>
    <m/>
    <m/>
    <m/>
    <n v="22.655898000000001"/>
    <n v="59.416961000000001"/>
    <s v="exact"/>
    <s v="Sur"/>
    <m/>
    <m/>
    <s v="Ash Sharqiyah North"/>
    <x v="2"/>
    <s v="Western Asia"/>
    <m/>
    <m/>
    <m/>
    <s v="power"/>
    <s v="Chemicals"/>
    <s v="power"/>
    <s v="1079821"/>
    <s v="1242516, 1227602, 1242517"/>
    <s v="L405526"/>
    <s v="G411166"/>
  </r>
  <r>
    <s v="https://www.gem.wiki/Sur_Independent_power_plant"/>
    <x v="90"/>
    <s v="Sur Independent power plant"/>
    <s v="محطة صور لتوليد الكهرباء"/>
    <s v="3"/>
    <s v="NG/FO"/>
    <n v="400"/>
    <x v="0"/>
    <x v="0"/>
    <s v="not found"/>
    <s v="not found"/>
    <s v="not found"/>
    <m/>
    <x v="2"/>
    <m/>
    <m/>
    <m/>
    <n v="22.655898000000001"/>
    <n v="59.416961000000001"/>
    <s v="exact"/>
    <s v="Sur"/>
    <m/>
    <m/>
    <s v="Ash Sharqiyah North"/>
    <x v="2"/>
    <s v="Western Asia"/>
    <m/>
    <m/>
    <m/>
    <s v="power"/>
    <s v="Chemicals"/>
    <s v="power"/>
    <s v="1079821"/>
    <s v="1242518, 1242520"/>
    <s v="L405526"/>
    <s v="G411165"/>
  </r>
  <r>
    <s v="https://www.gem.wiki/Atlas_Power_Limited_power_station"/>
    <x v="91"/>
    <s v="Atlas Power Limited power station"/>
    <m/>
    <s v="12"/>
    <s v="HFO"/>
    <n v="10"/>
    <x v="0"/>
    <x v="3"/>
    <s v="Y"/>
    <m/>
    <m/>
    <m/>
    <x v="9"/>
    <m/>
    <m/>
    <m/>
    <n v="31.678405060390499"/>
    <n v="74.083767687888695"/>
    <s v="exact"/>
    <s v="Lahore"/>
    <m/>
    <m/>
    <m/>
    <x v="2"/>
    <s v="Southern Asia"/>
    <m/>
    <m/>
    <m/>
    <m/>
    <m/>
    <m/>
    <s v="1067348"/>
    <n v="1199586"/>
    <s v="L408402"/>
    <s v="G411765"/>
  </r>
  <r>
    <s v="https://www.gem.wiki/Atlas_Power_Limited_power_station"/>
    <x v="91"/>
    <s v="Atlas Power Limited power station"/>
    <m/>
    <s v="1:11"/>
    <s v="HFO"/>
    <n v="214.5"/>
    <x v="0"/>
    <x v="4"/>
    <s v="Y"/>
    <m/>
    <m/>
    <m/>
    <x v="9"/>
    <m/>
    <m/>
    <m/>
    <n v="31.678405060390499"/>
    <n v="74.083767687888695"/>
    <s v="exact"/>
    <s v="Lahore"/>
    <m/>
    <m/>
    <m/>
    <x v="2"/>
    <s v="Southern Asia"/>
    <m/>
    <m/>
    <m/>
    <m/>
    <m/>
    <m/>
    <s v="1067348"/>
    <n v="1199586"/>
    <s v="L408402"/>
    <s v="G411766"/>
  </r>
  <r>
    <s v="https://www.gem.wiki/Attock_Gen_Limited_power_station_(AGL)"/>
    <x v="91"/>
    <s v="Attock Gen Limited power station (AGL)"/>
    <m/>
    <s v="11"/>
    <s v="HFO"/>
    <n v="11.5"/>
    <x v="0"/>
    <x v="3"/>
    <s v="Y"/>
    <m/>
    <m/>
    <m/>
    <x v="9"/>
    <m/>
    <m/>
    <m/>
    <n v="33.556330533632703"/>
    <n v="73.073258853838396"/>
    <s v="exact"/>
    <s v="Morgah"/>
    <m/>
    <m/>
    <m/>
    <x v="2"/>
    <s v="Southern Asia"/>
    <m/>
    <m/>
    <m/>
    <m/>
    <m/>
    <m/>
    <s v="1062606"/>
    <n v="1192484"/>
    <s v="L408401"/>
    <s v="G411763"/>
  </r>
  <r>
    <s v="https://www.gem.wiki/Attock_Gen_Limited_power_station_(AGL)"/>
    <x v="91"/>
    <s v="Attock Gen Limited power station (AGL)"/>
    <m/>
    <s v="1:10"/>
    <s v="HFO"/>
    <n v="165"/>
    <x v="0"/>
    <x v="4"/>
    <s v="Y"/>
    <m/>
    <m/>
    <m/>
    <x v="9"/>
    <m/>
    <m/>
    <m/>
    <n v="33.556330533632703"/>
    <n v="73.073258853838396"/>
    <s v="exact"/>
    <s v="Morgah"/>
    <m/>
    <m/>
    <m/>
    <x v="2"/>
    <s v="Southern Asia"/>
    <m/>
    <m/>
    <m/>
    <m/>
    <m/>
    <m/>
    <s v="1062606"/>
    <s v="1192484, 1204334"/>
    <s v="L408401"/>
    <s v="G411764"/>
  </r>
  <r>
    <s v="https://www.gem.wiki/Balloki_power_station"/>
    <x v="91"/>
    <s v="Balloki power station"/>
    <m/>
    <s v="1"/>
    <s v="LNG"/>
    <n v="1320"/>
    <x v="0"/>
    <x v="0"/>
    <s v="not found"/>
    <m/>
    <m/>
    <m/>
    <x v="34"/>
    <m/>
    <m/>
    <m/>
    <n v="31.036966"/>
    <n v="73.926698999999999"/>
    <s v="exact"/>
    <s v="Chunian"/>
    <m/>
    <s v="Kasur"/>
    <s v="Punjab"/>
    <x v="2"/>
    <s v="Southern Asia"/>
    <m/>
    <m/>
    <m/>
    <m/>
    <m/>
    <m/>
    <s v="1107654"/>
    <s v="1274137, 1274139, 1274138"/>
    <s v="L406008"/>
    <s v="G406065"/>
  </r>
  <r>
    <s v="https://www.gem.wiki/Bhikki_power_station"/>
    <x v="91"/>
    <s v="Bhikki power station"/>
    <m/>
    <s v="1"/>
    <s v="LNG"/>
    <n v="1180"/>
    <x v="0"/>
    <x v="0"/>
    <s v="not found"/>
    <m/>
    <m/>
    <m/>
    <x v="34"/>
    <m/>
    <m/>
    <m/>
    <n v="31.603650999999999"/>
    <n v="73.904604000000006"/>
    <s v="exact"/>
    <s v="Sheikhupura"/>
    <m/>
    <m/>
    <s v="Punjab"/>
    <x v="2"/>
    <s v="Southern Asia"/>
    <m/>
    <m/>
    <m/>
    <m/>
    <m/>
    <m/>
    <s v="1107655"/>
    <s v="1268470, 1271922, 1271923"/>
    <s v="L406009"/>
    <s v="G406066"/>
  </r>
  <r>
    <s v="https://www.gem.wiki/Bin_Qasim_power_station"/>
    <x v="91"/>
    <s v="Bin Qasim power station"/>
    <m/>
    <s v="1-1"/>
    <s v="NG/FO"/>
    <n v="210"/>
    <x v="0"/>
    <x v="3"/>
    <s v="not found"/>
    <m/>
    <m/>
    <s v="N"/>
    <x v="27"/>
    <m/>
    <m/>
    <m/>
    <n v="24.785291000000001"/>
    <n v="67.360260999999994"/>
    <s v="exact"/>
    <s v="Bin Qasim Town"/>
    <s v="Karachi"/>
    <m/>
    <s v="Sindh"/>
    <x v="2"/>
    <s v="Southern Asia"/>
    <m/>
    <m/>
    <m/>
    <m/>
    <m/>
    <m/>
    <s v="1020510"/>
    <n v="1105983"/>
    <s v="L103139"/>
    <s v="G406067"/>
  </r>
  <r>
    <s v="https://www.gem.wiki/Bin_Qasim_power_station"/>
    <x v="91"/>
    <s v="Bin Qasim power station"/>
    <m/>
    <s v="1-2"/>
    <s v="NG/FO"/>
    <n v="210"/>
    <x v="0"/>
    <x v="3"/>
    <s v="not found"/>
    <m/>
    <m/>
    <s v="N"/>
    <x v="28"/>
    <m/>
    <m/>
    <m/>
    <n v="24.785291000000001"/>
    <n v="67.360260999999994"/>
    <s v="exact"/>
    <s v="Bin Qasim Town"/>
    <s v="Karachi"/>
    <m/>
    <s v="Sindh"/>
    <x v="2"/>
    <s v="Southern Asia"/>
    <m/>
    <m/>
    <m/>
    <m/>
    <m/>
    <m/>
    <s v="1020510"/>
    <n v="1105984"/>
    <s v="L103139"/>
    <s v="G406068"/>
  </r>
  <r>
    <s v="https://www.gem.wiki/Bin_Qasim_power_station"/>
    <x v="91"/>
    <s v="Bin Qasim power station"/>
    <m/>
    <s v="1-3"/>
    <s v="NG/FO"/>
    <n v="210"/>
    <x v="0"/>
    <x v="3"/>
    <s v="not found"/>
    <m/>
    <m/>
    <s v="N"/>
    <x v="24"/>
    <m/>
    <m/>
    <m/>
    <n v="24.785291000000001"/>
    <n v="67.360260999999994"/>
    <s v="exact"/>
    <s v="Bin Qasim Town"/>
    <s v="Karachi"/>
    <m/>
    <s v="Sindh"/>
    <x v="2"/>
    <s v="Southern Asia"/>
    <m/>
    <m/>
    <m/>
    <m/>
    <m/>
    <m/>
    <s v="1020510"/>
    <m/>
    <s v="L103139"/>
    <s v="G406069"/>
  </r>
  <r>
    <s v="https://www.gem.wiki/Bin_Qasim_power_station"/>
    <x v="91"/>
    <s v="Bin Qasim power station"/>
    <m/>
    <s v="1-4"/>
    <s v="NG/FO"/>
    <n v="210"/>
    <x v="0"/>
    <x v="3"/>
    <s v="not found"/>
    <m/>
    <m/>
    <s v="N"/>
    <x v="25"/>
    <m/>
    <m/>
    <m/>
    <n v="24.785291000000001"/>
    <n v="67.360260999999994"/>
    <s v="exact"/>
    <s v="Bin Qasim Town"/>
    <s v="Karachi"/>
    <m/>
    <s v="Sindh"/>
    <x v="2"/>
    <s v="Southern Asia"/>
    <m/>
    <m/>
    <m/>
    <m/>
    <m/>
    <m/>
    <s v="1020510"/>
    <m/>
    <s v="L103139"/>
    <s v="G406070"/>
  </r>
  <r>
    <s v="https://www.gem.wiki/Bin_Qasim_power_station"/>
    <x v="91"/>
    <s v="Bin Qasim power station"/>
    <m/>
    <s v="1-5"/>
    <s v="NG/FO"/>
    <n v="210"/>
    <x v="0"/>
    <x v="3"/>
    <s v="not found"/>
    <m/>
    <m/>
    <s v="N"/>
    <x v="29"/>
    <m/>
    <m/>
    <m/>
    <n v="24.785291000000001"/>
    <n v="67.360260999999994"/>
    <s v="exact"/>
    <s v="Bin Qasim Town"/>
    <s v="Karachi"/>
    <m/>
    <s v="Sindh"/>
    <x v="2"/>
    <s v="Southern Asia"/>
    <m/>
    <m/>
    <m/>
    <m/>
    <m/>
    <m/>
    <s v="1020510"/>
    <n v="1105987"/>
    <s v="L103139"/>
    <s v="G406071"/>
  </r>
  <r>
    <s v="https://www.gem.wiki/Bin_Qasim_power_station"/>
    <x v="91"/>
    <s v="Bin Qasim power station"/>
    <m/>
    <s v="1-6"/>
    <s v="NG/FO"/>
    <n v="210"/>
    <x v="0"/>
    <x v="3"/>
    <s v="not found"/>
    <m/>
    <m/>
    <s v="N"/>
    <x v="44"/>
    <m/>
    <m/>
    <m/>
    <n v="24.785291000000001"/>
    <n v="67.360260999999994"/>
    <s v="exact"/>
    <s v="Bin Qasim Town"/>
    <s v="Karachi"/>
    <m/>
    <s v="Sindh"/>
    <x v="2"/>
    <s v="Southern Asia"/>
    <m/>
    <m/>
    <m/>
    <m/>
    <m/>
    <m/>
    <s v="1020510"/>
    <m/>
    <s v="L103139"/>
    <s v="G406072"/>
  </r>
  <r>
    <s v="https://www.gem.wiki/Bin_Qasim_power_station"/>
    <x v="91"/>
    <s v="Bin Qasim power station"/>
    <m/>
    <s v="2-1"/>
    <s v="NG/FO"/>
    <n v="572"/>
    <x v="0"/>
    <x v="0"/>
    <s v="not found"/>
    <m/>
    <m/>
    <s v="N"/>
    <x v="39"/>
    <m/>
    <m/>
    <m/>
    <n v="24.785291000000001"/>
    <n v="67.360260999999994"/>
    <s v="exact"/>
    <s v="Bin Qasim Town"/>
    <s v="Karachi"/>
    <m/>
    <s v="Sindh"/>
    <x v="2"/>
    <s v="Southern Asia"/>
    <m/>
    <m/>
    <m/>
    <m/>
    <m/>
    <m/>
    <s v="1020510"/>
    <s v="1201818, 1201819, 1218426, 1201820"/>
    <s v="L103139"/>
    <s v="G406073"/>
  </r>
  <r>
    <s v="https://www.gem.wiki/Bin_Qasim_power_station"/>
    <x v="91"/>
    <s v="Bin Qasim power station"/>
    <m/>
    <s v="3-1"/>
    <s v="LNG"/>
    <n v="450"/>
    <x v="0"/>
    <x v="0"/>
    <s v="not found"/>
    <m/>
    <m/>
    <s v="N"/>
    <x v="3"/>
    <m/>
    <m/>
    <m/>
    <n v="24.785291000000001"/>
    <n v="67.360260999999994"/>
    <s v="exact"/>
    <s v="Bin Qasim Town"/>
    <s v="Karachi"/>
    <m/>
    <s v="Sindh"/>
    <x v="2"/>
    <s v="Southern Asia"/>
    <m/>
    <m/>
    <m/>
    <m/>
    <m/>
    <m/>
    <s v="1020510"/>
    <n v="1284211"/>
    <s v="L103139"/>
    <s v="G406074"/>
  </r>
  <r>
    <s v="https://www.gem.wiki/Bin_Qasim_power_station"/>
    <x v="91"/>
    <s v="Bin Qasim power station"/>
    <m/>
    <s v="3-2"/>
    <s v="LNG"/>
    <n v="450"/>
    <x v="0"/>
    <x v="0"/>
    <s v="not found"/>
    <m/>
    <m/>
    <s v="N"/>
    <x v="3"/>
    <m/>
    <m/>
    <m/>
    <n v="24.785291000000001"/>
    <n v="67.360260999999994"/>
    <s v="exact"/>
    <s v="Bin Qasim Town"/>
    <s v="Karachi"/>
    <m/>
    <s v="Sindh"/>
    <x v="2"/>
    <s v="Southern Asia"/>
    <m/>
    <m/>
    <m/>
    <m/>
    <m/>
    <m/>
    <s v="1020510"/>
    <n v="1301650"/>
    <s v="L103139"/>
    <s v="G406075"/>
  </r>
  <r>
    <s v="https://www.gem.wiki/Daraband_power_station"/>
    <x v="91"/>
    <s v="Daraband power station"/>
    <m/>
    <s v="1"/>
    <s v="NG"/>
    <n v="225"/>
    <x v="5"/>
    <x v="0"/>
    <s v="not found"/>
    <s v="not found"/>
    <s v="not found"/>
    <m/>
    <x v="45"/>
    <m/>
    <m/>
    <m/>
    <n v="31.744019537338801"/>
    <n v="70.334782507186503"/>
    <s v="approximate"/>
    <s v="Dera Ismail Khan"/>
    <m/>
    <m/>
    <s v="Khyber Pakhtunkhwa"/>
    <x v="2"/>
    <s v="Southern Asia"/>
    <m/>
    <m/>
    <m/>
    <m/>
    <m/>
    <m/>
    <s v="1123191"/>
    <n v="1291556"/>
    <s v="L407798"/>
    <s v="G410372"/>
  </r>
  <r>
    <s v="https://www.gem.wiki/Engro_power_station"/>
    <x v="91"/>
    <s v="Engro power station"/>
    <m/>
    <s v="1"/>
    <s v="NG/D"/>
    <n v="227"/>
    <x v="0"/>
    <x v="0"/>
    <s v="not found"/>
    <m/>
    <m/>
    <m/>
    <x v="1"/>
    <m/>
    <m/>
    <m/>
    <n v="28.026070000000001"/>
    <n v="69.364930999999999"/>
    <s v="exact"/>
    <s v="Qadirpur"/>
    <m/>
    <s v="Ghotki"/>
    <s v="Sindh"/>
    <x v="2"/>
    <s v="Southern Asia"/>
    <m/>
    <m/>
    <s v="Engro Powergen Qadirpur Limited"/>
    <m/>
    <m/>
    <m/>
    <s v="1071695"/>
    <s v="1208001, 1219022"/>
    <s v="L406011"/>
    <s v="G406076"/>
  </r>
  <r>
    <s v="https://www.gem.wiki/Fauji_Kabirwala_power_station"/>
    <x v="91"/>
    <s v="Fauji Kabirwala power station"/>
    <m/>
    <s v="1"/>
    <s v="NG/D"/>
    <n v="170"/>
    <x v="0"/>
    <x v="0"/>
    <s v="not found"/>
    <m/>
    <m/>
    <m/>
    <x v="14"/>
    <m/>
    <m/>
    <m/>
    <n v="30.523444300000001"/>
    <n v="71.954846099999997"/>
    <s v="exact"/>
    <s v="Kabirwala"/>
    <m/>
    <s v="Khanewal"/>
    <s v="Punjab"/>
    <x v="2"/>
    <s v="Southern Asia"/>
    <m/>
    <m/>
    <m/>
    <m/>
    <m/>
    <m/>
    <s v="1016940"/>
    <s v="1123130, 1123131, 1123132"/>
    <s v="L406012"/>
    <s v="G406077"/>
  </r>
  <r>
    <s v="https://www.gem.wiki/Foundation_power_station"/>
    <x v="91"/>
    <s v="Foundation power station"/>
    <m/>
    <s v="1"/>
    <s v="NG"/>
    <n v="185"/>
    <x v="0"/>
    <x v="0"/>
    <s v="not found"/>
    <m/>
    <m/>
    <m/>
    <x v="17"/>
    <m/>
    <m/>
    <m/>
    <n v="27.980481999999999"/>
    <n v="69.673620999999997"/>
    <s v="exact"/>
    <s v="Daharki"/>
    <m/>
    <s v="Ghotki"/>
    <s v="Sindh"/>
    <x v="2"/>
    <s v="Southern Asia"/>
    <m/>
    <m/>
    <s v="Daharki power project"/>
    <m/>
    <m/>
    <m/>
    <s v="1058024"/>
    <s v="1185576, 1209211"/>
    <s v="L406013"/>
    <s v="G406078"/>
  </r>
  <r>
    <s v="https://www.gem.wiki/GTPS_Faisalabad_power_station"/>
    <x v="91"/>
    <s v="GTPS Faisalabad power station"/>
    <m/>
    <s v="1-1"/>
    <s v="NG/D"/>
    <n v="144"/>
    <x v="0"/>
    <x v="0"/>
    <s v="not found"/>
    <m/>
    <m/>
    <m/>
    <x v="96"/>
    <m/>
    <m/>
    <m/>
    <n v="31.444351999999999"/>
    <n v="73.133493000000001"/>
    <s v="exact"/>
    <s v="Faisalabad"/>
    <m/>
    <m/>
    <s v="Punjab"/>
    <x v="2"/>
    <s v="Southern Asia"/>
    <m/>
    <m/>
    <m/>
    <m/>
    <m/>
    <m/>
    <s v="1033198"/>
    <s v="1114558, 1114559, 1114560, 1114561, 1114562"/>
    <s v="L406014"/>
    <s v="G406079"/>
  </r>
  <r>
    <s v="https://www.gem.wiki/GTPS_Faisalabad_power_station"/>
    <x v="91"/>
    <s v="GTPS Faisalabad power station"/>
    <m/>
    <s v="1-2"/>
    <s v="NG/D"/>
    <n v="100"/>
    <x v="7"/>
    <x v="1"/>
    <s v="not found"/>
    <m/>
    <m/>
    <m/>
    <x v="38"/>
    <m/>
    <m/>
    <m/>
    <n v="31.444351999999999"/>
    <n v="73.133493000000001"/>
    <s v="exact"/>
    <s v="Faisalabad"/>
    <m/>
    <m/>
    <s v="Punjab"/>
    <x v="2"/>
    <s v="Southern Asia"/>
    <m/>
    <m/>
    <m/>
    <m/>
    <m/>
    <m/>
    <s v="1033198"/>
    <s v="1114554, 1114555, 1114556, 1114557"/>
    <s v="L406014"/>
    <s v="G406080"/>
  </r>
  <r>
    <s v="https://www.gem.wiki/Guddu_power_station"/>
    <x v="91"/>
    <s v="Guddu power station"/>
    <m/>
    <s v="1"/>
    <s v="NG"/>
    <n v="110"/>
    <x v="7"/>
    <x v="3"/>
    <s v="not found"/>
    <m/>
    <m/>
    <m/>
    <x v="35"/>
    <m/>
    <m/>
    <m/>
    <n v="28.424883999999999"/>
    <n v="69.700892999999994"/>
    <s v="exact"/>
    <s v="Kashmore"/>
    <m/>
    <m/>
    <s v="Sindh"/>
    <x v="2"/>
    <s v="Southern Asia"/>
    <m/>
    <m/>
    <m/>
    <m/>
    <m/>
    <m/>
    <s v="1033201"/>
    <n v="1117842"/>
    <s v="L406015"/>
    <s v="G406085"/>
  </r>
  <r>
    <s v="https://www.gem.wiki/Guddu_power_station"/>
    <x v="91"/>
    <s v="Guddu power station"/>
    <m/>
    <s v="11-12"/>
    <s v="NG"/>
    <n v="272"/>
    <x v="0"/>
    <x v="1"/>
    <s v="not found"/>
    <m/>
    <m/>
    <m/>
    <x v="18"/>
    <m/>
    <m/>
    <m/>
    <n v="28.424883999999999"/>
    <n v="69.700892999999994"/>
    <s v="exact"/>
    <s v="Kashmore"/>
    <m/>
    <m/>
    <s v="Sindh"/>
    <x v="2"/>
    <s v="Southern Asia"/>
    <m/>
    <m/>
    <m/>
    <m/>
    <m/>
    <m/>
    <s v="1033201"/>
    <s v="1117846, 1117847"/>
    <s v="L406015"/>
    <s v="G406081"/>
  </r>
  <r>
    <s v="https://www.gem.wiki/Guddu_power_station"/>
    <x v="91"/>
    <s v="Guddu power station"/>
    <m/>
    <s v="13"/>
    <s v="NG"/>
    <n v="143"/>
    <x v="0"/>
    <x v="0"/>
    <s v="not found"/>
    <m/>
    <m/>
    <m/>
    <x v="18"/>
    <m/>
    <m/>
    <m/>
    <n v="28.424883999999999"/>
    <n v="69.700892999999994"/>
    <s v="exact"/>
    <s v="Kashmore"/>
    <m/>
    <m/>
    <s v="Sindh"/>
    <x v="2"/>
    <s v="Southern Asia"/>
    <m/>
    <m/>
    <m/>
    <m/>
    <m/>
    <m/>
    <s v="1033201"/>
    <n v="1117848"/>
    <s v="L406015"/>
    <s v="G410651"/>
  </r>
  <r>
    <s v="https://www.gem.wiki/Guddu_power_station"/>
    <x v="91"/>
    <s v="Guddu power station"/>
    <m/>
    <s v="14-16"/>
    <s v="NG/D"/>
    <n v="747"/>
    <x v="0"/>
    <x v="0"/>
    <s v="not found"/>
    <m/>
    <m/>
    <m/>
    <x v="2"/>
    <m/>
    <m/>
    <m/>
    <n v="28.424883999999999"/>
    <n v="69.700892999999994"/>
    <s v="exact"/>
    <s v="Kashmore"/>
    <m/>
    <m/>
    <s v="Sindh"/>
    <x v="2"/>
    <s v="Southern Asia"/>
    <m/>
    <m/>
    <m/>
    <m/>
    <m/>
    <m/>
    <s v="1033201"/>
    <s v="1218860, 1222273, 1222274"/>
    <s v="L406015"/>
    <s v="G406087"/>
  </r>
  <r>
    <s v="https://www.gem.wiki/Guddu_power_station"/>
    <x v="91"/>
    <s v="Guddu power station"/>
    <m/>
    <s v="2"/>
    <s v="NG"/>
    <n v="110"/>
    <x v="7"/>
    <x v="3"/>
    <s v="not found"/>
    <m/>
    <m/>
    <m/>
    <x v="35"/>
    <m/>
    <m/>
    <m/>
    <n v="28.424883999999999"/>
    <n v="69.700892999999994"/>
    <s v="exact"/>
    <s v="Kashmore"/>
    <m/>
    <m/>
    <s v="Sindh"/>
    <x v="2"/>
    <s v="Southern Asia"/>
    <m/>
    <m/>
    <m/>
    <m/>
    <m/>
    <m/>
    <s v="1033201"/>
    <n v="1117843"/>
    <s v="L406015"/>
    <s v="G406086"/>
  </r>
  <r>
    <s v="https://www.gem.wiki/Guddu_power_station"/>
    <x v="91"/>
    <s v="Guddu power station"/>
    <m/>
    <s v="3"/>
    <s v="NG/FO"/>
    <n v="210"/>
    <x v="7"/>
    <x v="3"/>
    <s v="not found"/>
    <m/>
    <m/>
    <m/>
    <x v="51"/>
    <m/>
    <m/>
    <m/>
    <n v="28.424883999999999"/>
    <n v="69.700892999999994"/>
    <s v="exact"/>
    <s v="Kashmore"/>
    <m/>
    <m/>
    <s v="Sindh"/>
    <x v="2"/>
    <s v="Southern Asia"/>
    <m/>
    <m/>
    <m/>
    <m/>
    <m/>
    <m/>
    <s v="1033201"/>
    <n v="1117844"/>
    <s v="L406015"/>
    <s v="G406083"/>
  </r>
  <r>
    <s v="https://www.gem.wiki/Guddu_power_station"/>
    <x v="91"/>
    <s v="Guddu power station"/>
    <m/>
    <s v="4"/>
    <s v="NG/FO"/>
    <n v="210"/>
    <x v="7"/>
    <x v="3"/>
    <s v="not found"/>
    <m/>
    <m/>
    <m/>
    <x v="46"/>
    <m/>
    <m/>
    <m/>
    <n v="28.424883999999999"/>
    <n v="69.700892999999994"/>
    <s v="exact"/>
    <s v="Kashmore"/>
    <m/>
    <m/>
    <s v="Sindh"/>
    <x v="2"/>
    <s v="Southern Asia"/>
    <m/>
    <m/>
    <m/>
    <m/>
    <m/>
    <m/>
    <s v="1033201"/>
    <n v="1117845"/>
    <s v="L406015"/>
    <s v="G406084"/>
  </r>
  <r>
    <s v="https://www.gem.wiki/Guddu_power_station"/>
    <x v="91"/>
    <s v="Guddu power station"/>
    <m/>
    <s v="5-6"/>
    <s v="NG"/>
    <n v="200"/>
    <x v="0"/>
    <x v="0"/>
    <s v="not found"/>
    <m/>
    <m/>
    <m/>
    <x v="33"/>
    <m/>
    <m/>
    <m/>
    <n v="28.424883999999999"/>
    <n v="69.700892999999994"/>
    <s v="exact"/>
    <s v="Kashmore"/>
    <m/>
    <m/>
    <s v="Sindh"/>
    <x v="2"/>
    <s v="Southern Asia"/>
    <m/>
    <m/>
    <m/>
    <m/>
    <m/>
    <m/>
    <s v="1033201"/>
    <s v="1117853, 1117854"/>
    <s v="L406015"/>
    <s v="G406082"/>
  </r>
  <r>
    <s v="https://www.gem.wiki/Guddu_power_station"/>
    <x v="91"/>
    <s v="Guddu power station"/>
    <m/>
    <s v="7-10"/>
    <s v="NG"/>
    <n v="400"/>
    <x v="0"/>
    <x v="1"/>
    <s v="not found"/>
    <m/>
    <m/>
    <m/>
    <x v="33"/>
    <m/>
    <m/>
    <m/>
    <n v="28.424883999999999"/>
    <n v="69.700892999999994"/>
    <s v="exact"/>
    <s v="Kashmore"/>
    <m/>
    <m/>
    <s v="Sindh"/>
    <x v="2"/>
    <s v="Southern Asia"/>
    <m/>
    <m/>
    <m/>
    <m/>
    <m/>
    <m/>
    <s v="1033201"/>
    <m/>
    <s v="L406015"/>
    <s v="G410650"/>
  </r>
  <r>
    <s v="https://www.gem.wiki/Gul_Ahmed_Power_Project_power_plant"/>
    <x v="91"/>
    <s v="Gul Ahmed Power Project power plant"/>
    <m/>
    <s v="1:9"/>
    <s v="HFO"/>
    <n v="135.9"/>
    <x v="0"/>
    <x v="4"/>
    <s v="not found"/>
    <m/>
    <m/>
    <m/>
    <x v="44"/>
    <m/>
    <m/>
    <m/>
    <n v="24.850612984351201"/>
    <n v="67.146332240747398"/>
    <s v="exact"/>
    <s v="Landhi Town"/>
    <m/>
    <m/>
    <m/>
    <x v="2"/>
    <s v="Southern Asia"/>
    <m/>
    <m/>
    <m/>
    <m/>
    <m/>
    <m/>
    <m/>
    <m/>
    <s v="L408405"/>
    <s v="G411762"/>
  </r>
  <r>
    <s v="https://www.gem.wiki/Habibullah_Coastal_power_station"/>
    <x v="91"/>
    <s v="Habibullah Coastal power station"/>
    <m/>
    <s v="1"/>
    <s v="NG/D"/>
    <n v="140"/>
    <x v="7"/>
    <x v="0"/>
    <s v="not found"/>
    <m/>
    <m/>
    <m/>
    <x v="14"/>
    <m/>
    <m/>
    <m/>
    <n v="30.2699362"/>
    <n v="66.964979200000002"/>
    <s v="exact"/>
    <s v="Quetta"/>
    <m/>
    <m/>
    <s v="Balochistan"/>
    <x v="2"/>
    <s v="Southern Asia"/>
    <m/>
    <m/>
    <m/>
    <m/>
    <m/>
    <m/>
    <s v="1012929"/>
    <s v="1142051, 1164512, 1164531, 1142053"/>
    <s v="L406016"/>
    <s v="G406088"/>
  </r>
  <r>
    <s v="https://www.gem.wiki/Halmore_power_station"/>
    <x v="91"/>
    <s v="Halmore power station"/>
    <m/>
    <s v="1"/>
    <s v="NG/D"/>
    <n v="225"/>
    <x v="0"/>
    <x v="0"/>
    <s v="not found"/>
    <m/>
    <m/>
    <m/>
    <x v="17"/>
    <m/>
    <m/>
    <m/>
    <n v="30.277757699999999"/>
    <n v="66.972639599999994"/>
    <s v="exact"/>
    <s v="Sheikhupura"/>
    <m/>
    <s v="Bhikki"/>
    <s v="Punjab"/>
    <x v="2"/>
    <s v="Southern Asia"/>
    <m/>
    <m/>
    <m/>
    <m/>
    <m/>
    <m/>
    <s v="1056127"/>
    <s v="1183000, 1224923, 1224924"/>
    <s v="L406017"/>
    <s v="G406089"/>
  </r>
  <r>
    <s v="https://www.gem.wiki/Haveli_Bahadur_Shah_(HBS)_power_station"/>
    <x v="91"/>
    <s v="Haveli Bahadur Shah (HBS) power station"/>
    <m/>
    <s v="1"/>
    <s v="LNG"/>
    <n v="1230"/>
    <x v="0"/>
    <x v="0"/>
    <s v="not found"/>
    <m/>
    <m/>
    <m/>
    <x v="34"/>
    <m/>
    <m/>
    <m/>
    <n v="31.127192000000001"/>
    <n v="72.189402000000001"/>
    <s v="exact"/>
    <s v="Pattoki"/>
    <m/>
    <s v="Kasur"/>
    <s v="Punjab"/>
    <x v="2"/>
    <s v="Southern Asia"/>
    <m/>
    <m/>
    <m/>
    <m/>
    <m/>
    <m/>
    <s v="1107656"/>
    <s v="1268471, 1274785, 1274786"/>
    <s v="L406018"/>
    <s v="G406090"/>
  </r>
  <r>
    <s v="https://www.gem.wiki/Hub_power_plant"/>
    <x v="91"/>
    <s v="Hub power plant"/>
    <m/>
    <s v="1"/>
    <s v="HFO"/>
    <n v="323"/>
    <x v="0"/>
    <x v="3"/>
    <s v="not found"/>
    <m/>
    <m/>
    <m/>
    <x v="44"/>
    <m/>
    <m/>
    <m/>
    <n v="24.906246567847301"/>
    <n v="66.694615070322996"/>
    <s v="exact"/>
    <s v="Las Bela"/>
    <m/>
    <m/>
    <s v="Balochistan"/>
    <x v="2"/>
    <s v="Southern Asia"/>
    <m/>
    <m/>
    <m/>
    <m/>
    <m/>
    <m/>
    <s v="1018926"/>
    <n v="1120444"/>
    <s v="L408404"/>
    <s v="G411761"/>
  </r>
  <r>
    <s v="https://www.gem.wiki/Hub_power_plant"/>
    <x v="91"/>
    <s v="Hub power plant"/>
    <m/>
    <s v="2"/>
    <s v="HFO"/>
    <n v="323"/>
    <x v="0"/>
    <x v="3"/>
    <s v="not found"/>
    <m/>
    <m/>
    <m/>
    <x v="44"/>
    <m/>
    <m/>
    <m/>
    <n v="24.906246567847301"/>
    <n v="66.694615070322996"/>
    <s v="exact"/>
    <s v="Las Bela"/>
    <m/>
    <m/>
    <s v="Balochistan"/>
    <x v="2"/>
    <s v="Southern Asia"/>
    <m/>
    <m/>
    <m/>
    <m/>
    <m/>
    <m/>
    <s v="1018926"/>
    <n v="1120445"/>
    <s v="L408404"/>
    <s v="G411760"/>
  </r>
  <r>
    <s v="https://www.gem.wiki/Hub_power_plant"/>
    <x v="91"/>
    <s v="Hub power plant"/>
    <m/>
    <s v="3"/>
    <s v="HFO"/>
    <n v="323"/>
    <x v="0"/>
    <x v="3"/>
    <s v="not found"/>
    <m/>
    <m/>
    <m/>
    <x v="44"/>
    <m/>
    <m/>
    <m/>
    <n v="24.906246567847301"/>
    <n v="66.694615070322996"/>
    <s v="exact"/>
    <s v="Las Bela"/>
    <m/>
    <m/>
    <s v="Balochistan"/>
    <x v="2"/>
    <s v="Southern Asia"/>
    <m/>
    <m/>
    <m/>
    <m/>
    <m/>
    <m/>
    <s v="1018926"/>
    <n v="1120446"/>
    <s v="L408404"/>
    <s v="G411759"/>
  </r>
  <r>
    <s v="https://www.gem.wiki/Hub_power_plant"/>
    <x v="91"/>
    <s v="Hub power plant"/>
    <m/>
    <s v="4"/>
    <s v="HFO"/>
    <n v="323"/>
    <x v="0"/>
    <x v="3"/>
    <s v="not found"/>
    <m/>
    <m/>
    <m/>
    <x v="44"/>
    <m/>
    <m/>
    <m/>
    <n v="24.906246567847301"/>
    <n v="66.694615070322996"/>
    <s v="exact"/>
    <s v="Las Bela"/>
    <m/>
    <m/>
    <s v="Balochistan"/>
    <x v="2"/>
    <s v="Southern Asia"/>
    <m/>
    <m/>
    <m/>
    <m/>
    <m/>
    <m/>
    <s v="1018926"/>
    <n v="1120447"/>
    <s v="L408404"/>
    <s v="G411758"/>
  </r>
  <r>
    <s v="https://www.gem.wiki/Jamshoro_power_station"/>
    <x v="91"/>
    <s v="Jamshoro power station"/>
    <m/>
    <s v="1-1"/>
    <s v="FO"/>
    <n v="250"/>
    <x v="0"/>
    <x v="3"/>
    <s v="not found"/>
    <m/>
    <m/>
    <s v="N"/>
    <x v="25"/>
    <m/>
    <m/>
    <m/>
    <n v="25.472716999999999"/>
    <n v="68.265810999999999"/>
    <s v="exact"/>
    <s v="Jamshoro"/>
    <m/>
    <m/>
    <s v="Sindh"/>
    <x v="2"/>
    <s v="Southern Asia"/>
    <m/>
    <m/>
    <m/>
    <m/>
    <m/>
    <m/>
    <s v="1033204"/>
    <n v="1122219"/>
    <s v="L103142"/>
    <s v="G406091"/>
  </r>
  <r>
    <s v="https://www.gem.wiki/Jamshoro_power_station"/>
    <x v="91"/>
    <s v="Jamshoro power station"/>
    <m/>
    <s v="2-1"/>
    <s v="NG/FO"/>
    <n v="200"/>
    <x v="0"/>
    <x v="3"/>
    <s v="not found"/>
    <m/>
    <m/>
    <s v="N"/>
    <x v="24"/>
    <m/>
    <m/>
    <m/>
    <n v="25.472716999999999"/>
    <n v="68.265810999999999"/>
    <s v="exact"/>
    <s v="Jamshoro"/>
    <m/>
    <m/>
    <s v="Sindh"/>
    <x v="2"/>
    <s v="Southern Asia"/>
    <m/>
    <m/>
    <m/>
    <m/>
    <m/>
    <m/>
    <s v="1033204"/>
    <n v="1122220"/>
    <s v="L103142"/>
    <s v="G413087"/>
  </r>
  <r>
    <s v="https://www.gem.wiki/Jamshoro_power_station"/>
    <x v="91"/>
    <s v="Jamshoro power station"/>
    <m/>
    <s v="2-2"/>
    <s v="NG/FO"/>
    <n v="200"/>
    <x v="0"/>
    <x v="3"/>
    <s v="not found"/>
    <m/>
    <m/>
    <s v="N"/>
    <x v="25"/>
    <m/>
    <m/>
    <m/>
    <n v="25.472716999999999"/>
    <n v="68.265810999999999"/>
    <s v="exact"/>
    <s v="Jamshoro"/>
    <m/>
    <m/>
    <s v="Sindh"/>
    <x v="2"/>
    <s v="Southern Asia"/>
    <m/>
    <m/>
    <m/>
    <m/>
    <m/>
    <m/>
    <s v="1033204"/>
    <n v="1122221"/>
    <s v="L103142"/>
    <s v="G406092"/>
  </r>
  <r>
    <s v="https://www.gem.wiki/Jamshoro_power_station"/>
    <x v="91"/>
    <s v="Jamshoro power station"/>
    <m/>
    <s v="2-3"/>
    <s v="NG/FO"/>
    <n v="200"/>
    <x v="0"/>
    <x v="3"/>
    <s v="not found"/>
    <m/>
    <m/>
    <s v="N"/>
    <x v="29"/>
    <m/>
    <m/>
    <m/>
    <n v="25.472716999999999"/>
    <n v="68.265810999999999"/>
    <s v="exact"/>
    <s v="Jamshoro"/>
    <m/>
    <m/>
    <s v="Sindh"/>
    <x v="2"/>
    <s v="Southern Asia"/>
    <m/>
    <m/>
    <m/>
    <m/>
    <m/>
    <m/>
    <s v="1033204"/>
    <n v="1122222"/>
    <s v="L103142"/>
    <s v="G406093"/>
  </r>
  <r>
    <s v="https://www.gem.wiki/Japan_Power_Generation_power_plant"/>
    <x v="91"/>
    <s v="Japan Power Generation power plant"/>
    <m/>
    <s v="1:24"/>
    <s v="HFO"/>
    <n v="120"/>
    <x v="6"/>
    <x v="4"/>
    <s v="not found"/>
    <m/>
    <m/>
    <m/>
    <x v="15"/>
    <n v="2017"/>
    <m/>
    <m/>
    <n v="31.3257632378869"/>
    <n v="74.262283411471103"/>
    <s v="exact"/>
    <s v="Khanepal"/>
    <m/>
    <m/>
    <m/>
    <x v="2"/>
    <s v="Southern Asia"/>
    <m/>
    <m/>
    <s v="JPGL"/>
    <m/>
    <m/>
    <m/>
    <s v="1039212"/>
    <s v="1160053, 1160054, 1160055, 1160056, 1160057, 1160058, 1160059, 1160060, 1160061, 1160062, 1160063, 1160064, 1160065, 1160066, 1160067, 1160068, 1160069, 1160070, 1160071, 1160072, 1160073, 1160074, 1160075, 1160076"/>
    <s v="L408408"/>
    <s v="G411757"/>
  </r>
  <r>
    <s v="https://www.gem.wiki/KAPCO_power_station"/>
    <x v="91"/>
    <s v="KAPCO power station"/>
    <m/>
    <s v="1"/>
    <s v="NG/FO/D"/>
    <n v="533"/>
    <x v="0"/>
    <x v="0"/>
    <s v="not found"/>
    <m/>
    <m/>
    <m/>
    <x v="67"/>
    <m/>
    <m/>
    <m/>
    <n v="30.445841099999999"/>
    <n v="70.982274000000004"/>
    <s v="exact"/>
    <s v="Kot Addu"/>
    <m/>
    <s v="Muzaffargarh"/>
    <s v="Punjab"/>
    <x v="2"/>
    <s v="Southern Asia"/>
    <m/>
    <m/>
    <s v="Kot Addu Power"/>
    <m/>
    <m/>
    <m/>
    <s v="1033207"/>
    <m/>
    <s v="L406020"/>
    <s v="G406094"/>
  </r>
  <r>
    <s v="https://www.gem.wiki/KAPCO_power_station"/>
    <x v="91"/>
    <s v="KAPCO power station"/>
    <m/>
    <s v="2"/>
    <s v="NG/FO/D"/>
    <n v="533"/>
    <x v="0"/>
    <x v="0"/>
    <s v="not found"/>
    <m/>
    <m/>
    <m/>
    <x v="67"/>
    <m/>
    <m/>
    <m/>
    <n v="30.445841099999999"/>
    <n v="70.982274000000004"/>
    <s v="exact"/>
    <s v="Kot Addu"/>
    <m/>
    <s v="Muzaffargarh"/>
    <s v="Punjab"/>
    <x v="2"/>
    <s v="Southern Asia"/>
    <m/>
    <m/>
    <s v="Kot Addu Power"/>
    <m/>
    <m/>
    <m/>
    <s v="1033207"/>
    <m/>
    <s v="L406020"/>
    <s v="G410595"/>
  </r>
  <r>
    <s v="https://www.gem.wiki/KAPCO_power_station"/>
    <x v="91"/>
    <s v="KAPCO power station"/>
    <m/>
    <s v="3"/>
    <s v="NG/FO/D"/>
    <n v="534"/>
    <x v="0"/>
    <x v="0"/>
    <s v="not found"/>
    <m/>
    <m/>
    <m/>
    <x v="67"/>
    <m/>
    <m/>
    <m/>
    <n v="30.445841099999999"/>
    <n v="70.982274000000004"/>
    <s v="exact"/>
    <s v="Kot Addu"/>
    <m/>
    <s v="Muzaffargarh"/>
    <s v="Punjab"/>
    <x v="2"/>
    <s v="Southern Asia"/>
    <m/>
    <m/>
    <s v="Kot Addu Power"/>
    <m/>
    <m/>
    <m/>
    <s v="1033207"/>
    <m/>
    <s v="L406020"/>
    <s v="G410596"/>
  </r>
  <r>
    <s v="https://www.gem.wiki/Khalifa_Refinery_power_station"/>
    <x v="91"/>
    <s v="Khalifa Refinery power station"/>
    <m/>
    <s v="1:12"/>
    <s v="HFO/LFO"/>
    <n v="115.5"/>
    <x v="0"/>
    <x v="4"/>
    <s v="not found"/>
    <m/>
    <m/>
    <m/>
    <x v="3"/>
    <m/>
    <m/>
    <m/>
    <n v="24.999975785444999"/>
    <n v="66.907277416247396"/>
    <s v="exact"/>
    <s v="Khalifa"/>
    <m/>
    <m/>
    <m/>
    <x v="2"/>
    <s v="Southern Asia"/>
    <m/>
    <m/>
    <m/>
    <m/>
    <m/>
    <m/>
    <s v="1030257"/>
    <n v="1121534"/>
    <s v="L408407"/>
    <s v="G411756"/>
  </r>
  <r>
    <s v="https://www.gem.wiki/Kohinoor_Energy_Limited_power_plant"/>
    <x v="91"/>
    <s v="Kohinoor Energy Limited power plant"/>
    <m/>
    <s v="1:8"/>
    <s v="HFO"/>
    <n v="120"/>
    <x v="0"/>
    <x v="4"/>
    <s v="Y"/>
    <m/>
    <m/>
    <m/>
    <x v="20"/>
    <m/>
    <m/>
    <m/>
    <n v="31.263346216172"/>
    <n v="74.187707103530101"/>
    <s v="exact"/>
    <s v="Raiwind"/>
    <m/>
    <m/>
    <m/>
    <x v="2"/>
    <s v="Southern Asia"/>
    <m/>
    <m/>
    <m/>
    <m/>
    <m/>
    <m/>
    <s v="1021027"/>
    <s v="1125705, 1125706, 1125707, 1125708, 1125709, 1125710, 1125711, 1125712"/>
    <s v="L408406"/>
    <s v="G411754"/>
  </r>
  <r>
    <s v="https://www.gem.wiki/Kohinoor_Energy_Limited_power_plant"/>
    <x v="91"/>
    <s v="Kohinoor Energy Limited power plant"/>
    <m/>
    <s v="9"/>
    <s v="HFO"/>
    <n v="8"/>
    <x v="0"/>
    <x v="3"/>
    <s v="Y"/>
    <m/>
    <m/>
    <m/>
    <x v="20"/>
    <m/>
    <m/>
    <m/>
    <n v="31.263346216172"/>
    <n v="74.187707103530101"/>
    <s v="exact"/>
    <s v="Raiwind"/>
    <m/>
    <m/>
    <m/>
    <x v="2"/>
    <s v="Southern Asia"/>
    <m/>
    <m/>
    <m/>
    <m/>
    <m/>
    <m/>
    <s v="1021027"/>
    <m/>
    <s v="L408406"/>
    <s v="G411755"/>
  </r>
  <r>
    <s v="https://www.gem.wiki/Korangi_Creek_Industrial_power_station"/>
    <x v="91"/>
    <s v="Korangi Creek Industrial power station"/>
    <m/>
    <s v="1"/>
    <s v="NG"/>
    <n v="54"/>
    <x v="4"/>
    <x v="0"/>
    <s v="not found"/>
    <s v="not found"/>
    <s v="not found"/>
    <m/>
    <x v="45"/>
    <m/>
    <m/>
    <m/>
    <n v="24.803243336574699"/>
    <n v="67.102045923299102"/>
    <s v="approximate"/>
    <s v="Karachi"/>
    <m/>
    <m/>
    <s v="Punjab"/>
    <x v="2"/>
    <s v="Southern Asia"/>
    <m/>
    <m/>
    <m/>
    <m/>
    <m/>
    <m/>
    <s v="1127195"/>
    <n v="1296953"/>
    <s v="L407658"/>
    <s v="G409992"/>
  </r>
  <r>
    <s v="https://www.gem.wiki/Korangi_Town_power_station"/>
    <x v="91"/>
    <s v="Korangi Town power station"/>
    <m/>
    <s v="1"/>
    <s v="NG/LNG"/>
    <n v="87.647999999999996"/>
    <x v="0"/>
    <x v="4"/>
    <s v="not found"/>
    <m/>
    <m/>
    <m/>
    <x v="9"/>
    <m/>
    <m/>
    <m/>
    <n v="24.858608415008401"/>
    <n v="67.131254668035197"/>
    <s v="approximate"/>
    <s v="Karachi"/>
    <m/>
    <m/>
    <s v="Sindh"/>
    <x v="2"/>
    <s v="Southern Asia"/>
    <m/>
    <m/>
    <m/>
    <m/>
    <m/>
    <m/>
    <s v="1020513"/>
    <n v="1215368"/>
    <s v="L408412"/>
    <s v="G411753"/>
  </r>
  <r>
    <s v="https://www.gem.wiki/Korangi_power_station"/>
    <x v="91"/>
    <s v="Korangi power station"/>
    <m/>
    <s v="1"/>
    <s v="NG/D"/>
    <n v="248"/>
    <x v="0"/>
    <x v="0"/>
    <s v="not found"/>
    <m/>
    <m/>
    <m/>
    <x v="13"/>
    <m/>
    <m/>
    <m/>
    <n v="24.785528899999999"/>
    <n v="67.137678899999997"/>
    <s v="exact"/>
    <s v="Karachi"/>
    <m/>
    <m/>
    <s v="Sindh"/>
    <x v="2"/>
    <s v="Southern Asia"/>
    <m/>
    <m/>
    <s v="Korangi power complex (KPC), Korangi Combined Cycle Power Plant (KCCPP), KPC II"/>
    <m/>
    <m/>
    <m/>
    <s v="1084534"/>
    <s v="1198927, 1198928, 1198929, 1198930, 1199213"/>
    <s v="L406021"/>
    <s v="G406095"/>
  </r>
  <r>
    <s v="https://www.gem.wiki/Korangi_power_station"/>
    <x v="91"/>
    <s v="Korangi power station"/>
    <m/>
    <s v="2"/>
    <s v="NG/FO"/>
    <n v="250"/>
    <x v="5"/>
    <x v="0"/>
    <s v="not found"/>
    <m/>
    <m/>
    <m/>
    <x v="45"/>
    <m/>
    <m/>
    <m/>
    <n v="24.785528899999999"/>
    <n v="67.137678899999997"/>
    <s v="exact"/>
    <s v="Karachi"/>
    <m/>
    <m/>
    <s v="Sindh"/>
    <x v="2"/>
    <s v="Southern Asia"/>
    <m/>
    <m/>
    <s v="Korangi power complex (KPC), Korangi Combined Cycle Power Plant (KCCPP), KPC II"/>
    <m/>
    <m/>
    <m/>
    <s v="1084534"/>
    <m/>
    <s v="L406021"/>
    <s v="G406096"/>
  </r>
  <r>
    <s v="https://www.gem.wiki/Kotri_power_station"/>
    <x v="91"/>
    <s v="Kotri power station"/>
    <m/>
    <s v="1"/>
    <s v="NG/D"/>
    <n v="144"/>
    <x v="6"/>
    <x v="0"/>
    <s v="not found"/>
    <m/>
    <m/>
    <m/>
    <x v="76"/>
    <n v="2020"/>
    <m/>
    <m/>
    <n v="25.340931999999999"/>
    <n v="68.255925000000005"/>
    <s v="exact"/>
    <s v="Kotri"/>
    <m/>
    <m/>
    <s v="Sindh"/>
    <x v="2"/>
    <s v="Southern Asia"/>
    <m/>
    <m/>
    <s v="Jamshoro Block-III / Jamshoro Block 3"/>
    <m/>
    <m/>
    <m/>
    <s v="1033208"/>
    <s v="1126271, 1126272, 1126273, 1126274, 1126276"/>
    <s v="L406024"/>
    <s v="G406102"/>
  </r>
  <r>
    <s v="https://www.gem.wiki/Lalpir_Power_Limited_power_station"/>
    <x v="91"/>
    <s v="Lalpir Power Limited power station"/>
    <m/>
    <s v="1"/>
    <s v="HFO/D"/>
    <n v="326"/>
    <x v="0"/>
    <x v="3"/>
    <s v="not found"/>
    <m/>
    <m/>
    <m/>
    <x v="20"/>
    <m/>
    <m/>
    <m/>
    <n v="30.172244836944401"/>
    <n v="70.993562859332997"/>
    <s v="exact"/>
    <s v="Muzaffargarh"/>
    <m/>
    <m/>
    <m/>
    <x v="2"/>
    <s v="Southern Asia"/>
    <m/>
    <m/>
    <m/>
    <m/>
    <m/>
    <m/>
    <s v="1009785"/>
    <n v="1127936"/>
    <s v="L408410"/>
    <s v="G411751"/>
  </r>
  <r>
    <s v="https://www.gem.wiki/Liberty_Power_Tech_power_station"/>
    <x v="91"/>
    <s v="Liberty Power Tech power station"/>
    <m/>
    <s v="1-11"/>
    <s v="HFO"/>
    <n v="185.9"/>
    <x v="0"/>
    <x v="4"/>
    <s v="Y"/>
    <m/>
    <m/>
    <m/>
    <x v="17"/>
    <m/>
    <m/>
    <m/>
    <n v="31.698556920216902"/>
    <n v="73.208358817030003"/>
    <s v="exact"/>
    <s v="Kamalpur"/>
    <m/>
    <m/>
    <m/>
    <x v="2"/>
    <s v="Southern Asia"/>
    <m/>
    <m/>
    <m/>
    <m/>
    <m/>
    <m/>
    <s v="1076819"/>
    <s v="1217323, 1217326, 1217327, 1217328, 1217329, 1217330, 1217331, 1217332, 1217333, 1217334, 1217335"/>
    <s v="L408409"/>
    <s v="G411750"/>
  </r>
  <r>
    <s v="https://www.gem.wiki/Liberty_Power_Tech_power_station"/>
    <x v="91"/>
    <s v="Liberty Power Tech power station"/>
    <m/>
    <s v="12"/>
    <s v="HFO"/>
    <n v="14"/>
    <x v="0"/>
    <x v="3"/>
    <s v="Y"/>
    <m/>
    <m/>
    <m/>
    <x v="17"/>
    <m/>
    <m/>
    <m/>
    <n v="31.698556920216902"/>
    <n v="73.208358817030003"/>
    <s v="exact"/>
    <s v="Kamalpur"/>
    <m/>
    <m/>
    <m/>
    <x v="2"/>
    <s v="Southern Asia"/>
    <m/>
    <m/>
    <m/>
    <m/>
    <m/>
    <m/>
    <s v="1076819"/>
    <n v="1217325"/>
    <s v="L408409"/>
    <s v="G411749"/>
  </r>
  <r>
    <s v="https://www.gem.wiki/Liberty_power_station"/>
    <x v="91"/>
    <s v="Liberty power station"/>
    <m/>
    <s v="1"/>
    <s v="NG/D"/>
    <n v="235"/>
    <x v="0"/>
    <x v="0"/>
    <s v="not found"/>
    <m/>
    <m/>
    <m/>
    <x v="11"/>
    <m/>
    <m/>
    <m/>
    <n v="28.032141899999999"/>
    <n v="69.633707999999999"/>
    <s v="exact"/>
    <s v="Daharki"/>
    <m/>
    <s v="Ghotki"/>
    <s v="Sindh"/>
    <x v="2"/>
    <s v="Southern Asia"/>
    <m/>
    <m/>
    <s v="TNB Liberty power"/>
    <m/>
    <m/>
    <m/>
    <s v="1138686"/>
    <s v="1112056, 1112057"/>
    <s v="L406025"/>
    <s v="G406103"/>
  </r>
  <r>
    <s v="https://www.gem.wiki/Muzaffargarh_power_station"/>
    <x v="91"/>
    <s v="Muzaffargarh power station"/>
    <m/>
    <s v="1"/>
    <s v="NG/FO"/>
    <n v="210"/>
    <x v="0"/>
    <x v="3"/>
    <s v="not found"/>
    <m/>
    <m/>
    <s v="N"/>
    <x v="19"/>
    <m/>
    <m/>
    <m/>
    <n v="30.1042153"/>
    <n v="71.1587064"/>
    <s v="exact"/>
    <s v="Muzaffargarh"/>
    <m/>
    <m/>
    <s v="Punjab"/>
    <x v="2"/>
    <s v="Southern Asia"/>
    <m/>
    <m/>
    <m/>
    <m/>
    <m/>
    <m/>
    <s v="1033215"/>
    <n v="1134630"/>
    <s v="L103129"/>
    <s v="G406107"/>
  </r>
  <r>
    <s v="https://www.gem.wiki/Muzaffargarh_power_station"/>
    <x v="91"/>
    <s v="Muzaffargarh power station"/>
    <m/>
    <s v="2"/>
    <s v="NG/FO"/>
    <n v="210"/>
    <x v="0"/>
    <x v="3"/>
    <s v="not found"/>
    <m/>
    <m/>
    <s v="N"/>
    <x v="20"/>
    <m/>
    <m/>
    <m/>
    <n v="30.1042153"/>
    <n v="71.1587064"/>
    <s v="exact"/>
    <s v="Muzaffargarh"/>
    <m/>
    <m/>
    <s v="Punjab"/>
    <x v="2"/>
    <s v="Southern Asia"/>
    <m/>
    <m/>
    <m/>
    <m/>
    <m/>
    <m/>
    <s v="1033215"/>
    <n v="1134631"/>
    <s v="L103129"/>
    <s v="G406108"/>
  </r>
  <r>
    <s v="https://www.gem.wiki/Muzaffargarh_power_station"/>
    <x v="91"/>
    <s v="Muzaffargarh power station"/>
    <m/>
    <s v="3"/>
    <s v="NG/FO"/>
    <n v="210"/>
    <x v="0"/>
    <x v="3"/>
    <s v="not found"/>
    <m/>
    <m/>
    <s v="N"/>
    <x v="48"/>
    <m/>
    <m/>
    <m/>
    <n v="30.1042153"/>
    <n v="71.1587064"/>
    <s v="exact"/>
    <s v="Muzaffargarh"/>
    <m/>
    <m/>
    <s v="Punjab"/>
    <x v="2"/>
    <s v="Southern Asia"/>
    <m/>
    <m/>
    <m/>
    <m/>
    <m/>
    <m/>
    <s v="1033215"/>
    <n v="1134632"/>
    <s v="L103129"/>
    <s v="G406109"/>
  </r>
  <r>
    <s v="https://www.gem.wiki/Muzaffargarh_power_station"/>
    <x v="91"/>
    <s v="Muzaffargarh power station"/>
    <m/>
    <s v="4"/>
    <s v="NG/FO"/>
    <n v="200"/>
    <x v="0"/>
    <x v="3"/>
    <s v="not found"/>
    <m/>
    <m/>
    <s v="N"/>
    <x v="48"/>
    <m/>
    <m/>
    <m/>
    <n v="30.1042153"/>
    <n v="71.1587064"/>
    <s v="exact"/>
    <s v="Muzaffargarh"/>
    <m/>
    <m/>
    <s v="Punjab"/>
    <x v="2"/>
    <s v="Southern Asia"/>
    <m/>
    <m/>
    <m/>
    <m/>
    <m/>
    <m/>
    <s v="1033215"/>
    <n v="1134633"/>
    <s v="L103129"/>
    <s v="G406111"/>
  </r>
  <r>
    <s v="https://www.gem.wiki/Muzaffargarh_power_station"/>
    <x v="91"/>
    <s v="Muzaffargarh power station"/>
    <m/>
    <s v="5"/>
    <s v="NG/FO"/>
    <n v="200"/>
    <x v="0"/>
    <x v="3"/>
    <s v="not found"/>
    <m/>
    <m/>
    <s v="N"/>
    <x v="48"/>
    <m/>
    <m/>
    <m/>
    <n v="30.1042153"/>
    <n v="71.1587064"/>
    <s v="exact"/>
    <s v="Muzaffargarh"/>
    <m/>
    <m/>
    <s v="Punjab"/>
    <x v="2"/>
    <s v="Southern Asia"/>
    <m/>
    <m/>
    <m/>
    <m/>
    <m/>
    <m/>
    <s v="1033215"/>
    <n v="1134634"/>
    <s v="L103129"/>
    <s v="G406112"/>
  </r>
  <r>
    <s v="https://www.gem.wiki/Muzaffargarh_power_station"/>
    <x v="91"/>
    <s v="Muzaffargarh power station"/>
    <m/>
    <s v="6"/>
    <s v="NG/FO"/>
    <n v="320"/>
    <x v="0"/>
    <x v="3"/>
    <s v="not found"/>
    <m/>
    <m/>
    <s v="N"/>
    <x v="44"/>
    <m/>
    <m/>
    <m/>
    <n v="30.1042153"/>
    <n v="71.1587064"/>
    <s v="exact"/>
    <s v="Muzaffargarh"/>
    <m/>
    <m/>
    <s v="Punjab"/>
    <x v="2"/>
    <s v="Southern Asia"/>
    <m/>
    <m/>
    <m/>
    <m/>
    <m/>
    <m/>
    <s v="1033215"/>
    <n v="1134635"/>
    <s v="L103129"/>
    <s v="G406110"/>
  </r>
  <r>
    <s v="https://www.gem.wiki/Nandipur_power_station"/>
    <x v="91"/>
    <s v="Nandipur power station"/>
    <m/>
    <s v="1"/>
    <s v="LNG"/>
    <n v="567"/>
    <x v="0"/>
    <x v="0"/>
    <s v="not found"/>
    <m/>
    <m/>
    <m/>
    <x v="2"/>
    <m/>
    <m/>
    <m/>
    <n v="32.242593200000002"/>
    <n v="74.266934000000006"/>
    <s v="exact"/>
    <s v="Nandipur"/>
    <m/>
    <s v="Gujranwala"/>
    <s v="Punjab"/>
    <x v="2"/>
    <s v="Southern Asia"/>
    <m/>
    <m/>
    <m/>
    <m/>
    <m/>
    <m/>
    <s v="1072521"/>
    <s v="1209354, 1217311, 1217312, 1217313"/>
    <s v="L406028"/>
    <s v="G406113"/>
  </r>
  <r>
    <s v="https://www.gem.wiki/Narowal_power_plant"/>
    <x v="91"/>
    <s v="Narowal power plant"/>
    <m/>
    <s v="12"/>
    <s v="HFO"/>
    <n v="16.5"/>
    <x v="0"/>
    <x v="3"/>
    <s v="Y"/>
    <m/>
    <m/>
    <m/>
    <x v="39"/>
    <m/>
    <m/>
    <m/>
    <n v="32.0592456496761"/>
    <n v="74.781682493752896"/>
    <s v="exact"/>
    <s v="Narowal"/>
    <m/>
    <m/>
    <m/>
    <x v="2"/>
    <s v="Southern Asia"/>
    <m/>
    <m/>
    <m/>
    <m/>
    <m/>
    <m/>
    <s v="1069520"/>
    <n v="1211790"/>
    <s v="L408414"/>
    <s v="G411747"/>
  </r>
  <r>
    <s v="https://www.gem.wiki/Narowal_power_plant"/>
    <x v="91"/>
    <s v="Narowal power plant"/>
    <m/>
    <s v="1:11"/>
    <s v="HFO"/>
    <n v="202.4"/>
    <x v="0"/>
    <x v="4"/>
    <s v="Y"/>
    <m/>
    <m/>
    <m/>
    <x v="39"/>
    <m/>
    <m/>
    <m/>
    <n v="32.0592456496761"/>
    <n v="74.781682493752896"/>
    <s v="exact"/>
    <s v="Narowal"/>
    <m/>
    <m/>
    <m/>
    <x v="2"/>
    <s v="Southern Asia"/>
    <m/>
    <m/>
    <m/>
    <m/>
    <m/>
    <m/>
    <s v="1069520"/>
    <n v="1211790"/>
    <s v="L408414"/>
    <s v="G411748"/>
  </r>
  <r>
    <s v="https://www.gem.wiki/Nishat_Chunian_power_station"/>
    <x v="91"/>
    <s v="Nishat Chunian power station"/>
    <m/>
    <s v="12"/>
    <s v="HFO/D"/>
    <n v="14"/>
    <x v="0"/>
    <x v="3"/>
    <s v="Y"/>
    <m/>
    <m/>
    <m/>
    <x v="1"/>
    <m/>
    <m/>
    <m/>
    <n v="31.123728886115799"/>
    <n v="73.901665827551895"/>
    <s v="exact"/>
    <s v="Jamber"/>
    <m/>
    <m/>
    <m/>
    <x v="2"/>
    <s v="Southern Asia"/>
    <m/>
    <m/>
    <m/>
    <m/>
    <m/>
    <m/>
    <s v="1074917"/>
    <n v="1214017"/>
    <s v="L408413"/>
    <s v="G411745"/>
  </r>
  <r>
    <s v="https://www.gem.wiki/Nishat_Chunian_power_station"/>
    <x v="91"/>
    <s v="Nishat Chunian power station"/>
    <m/>
    <s v="1:11"/>
    <s v="HFO/D"/>
    <n v="185.9"/>
    <x v="0"/>
    <x v="4"/>
    <s v="Y"/>
    <m/>
    <m/>
    <m/>
    <x v="1"/>
    <m/>
    <m/>
    <m/>
    <n v="31.123728886115799"/>
    <n v="73.901665827551895"/>
    <s v="exact"/>
    <s v="Jamber"/>
    <m/>
    <m/>
    <m/>
    <x v="2"/>
    <s v="Southern Asia"/>
    <m/>
    <m/>
    <m/>
    <m/>
    <m/>
    <m/>
    <s v="1074917"/>
    <n v="1214017"/>
    <s v="L408413"/>
    <s v="G411746"/>
  </r>
  <r>
    <s v="https://www.gem.wiki/Nishat_Power_Limited_power_plant"/>
    <x v="91"/>
    <s v="Nishat Power Limited power plant"/>
    <m/>
    <s v="12"/>
    <s v="HFO"/>
    <n v="14"/>
    <x v="0"/>
    <x v="3"/>
    <s v="Y"/>
    <m/>
    <m/>
    <m/>
    <x v="1"/>
    <m/>
    <m/>
    <m/>
    <n v="31.123728886115799"/>
    <n v="73.901665827551895"/>
    <s v="exact"/>
    <s v="Jamber"/>
    <m/>
    <m/>
    <m/>
    <x v="2"/>
    <s v="Southern Asia"/>
    <m/>
    <m/>
    <m/>
    <m/>
    <m/>
    <m/>
    <s v="1072721"/>
    <n v="1209763"/>
    <s v="L408425"/>
    <s v="G411743"/>
  </r>
  <r>
    <s v="https://www.gem.wiki/Nishat_Power_Limited_power_plant"/>
    <x v="91"/>
    <s v="Nishat Power Limited power plant"/>
    <m/>
    <s v="1:11"/>
    <s v="HFO"/>
    <n v="185.9"/>
    <x v="0"/>
    <x v="4"/>
    <s v="Y"/>
    <m/>
    <m/>
    <m/>
    <x v="1"/>
    <m/>
    <m/>
    <m/>
    <n v="31.123728886115799"/>
    <n v="73.901665827551895"/>
    <s v="exact"/>
    <s v="Jamber"/>
    <m/>
    <m/>
    <m/>
    <x v="2"/>
    <s v="Southern Asia"/>
    <m/>
    <m/>
    <m/>
    <m/>
    <m/>
    <m/>
    <s v="1072721"/>
    <n v="1209763"/>
    <s v="L408425"/>
    <s v="G411744"/>
  </r>
  <r>
    <s v="https://www.gem.wiki/Nooriabad_power_plant"/>
    <x v="91"/>
    <s v="Nooriabad power plant"/>
    <m/>
    <s v="1"/>
    <s v="NG"/>
    <n v="50"/>
    <x v="0"/>
    <x v="0"/>
    <s v="not found"/>
    <m/>
    <m/>
    <m/>
    <x v="31"/>
    <m/>
    <m/>
    <m/>
    <n v="25.274037848524198"/>
    <n v="68.486457478427397"/>
    <s v="approximate"/>
    <s v="Nooriabad"/>
    <m/>
    <m/>
    <s v="Sindh"/>
    <x v="2"/>
    <s v="Southern Asia"/>
    <m/>
    <m/>
    <m/>
    <m/>
    <m/>
    <m/>
    <m/>
    <m/>
    <s v="L407799"/>
    <s v="G410374"/>
  </r>
  <r>
    <s v="https://www.gem.wiki/Nooriabad_power_plant"/>
    <x v="91"/>
    <s v="Nooriabad power plant"/>
    <m/>
    <s v="2"/>
    <s v="NG"/>
    <n v="50"/>
    <x v="0"/>
    <x v="0"/>
    <s v="not found"/>
    <m/>
    <m/>
    <m/>
    <x v="31"/>
    <m/>
    <m/>
    <m/>
    <n v="25.274037848524198"/>
    <n v="68.486457478427397"/>
    <s v="approximate"/>
    <s v="Nooriabad"/>
    <m/>
    <m/>
    <s v="Sindh"/>
    <x v="2"/>
    <s v="Southern Asia"/>
    <m/>
    <m/>
    <m/>
    <m/>
    <m/>
    <m/>
    <m/>
    <m/>
    <s v="L407799"/>
    <s v="G410373"/>
  </r>
  <r>
    <s v="https://www.gem.wiki/Orient_power_station"/>
    <x v="91"/>
    <s v="Orient power station"/>
    <m/>
    <s v="1"/>
    <s v="NG/D"/>
    <n v="225"/>
    <x v="0"/>
    <x v="0"/>
    <s v="not found"/>
    <m/>
    <m/>
    <m/>
    <x v="1"/>
    <m/>
    <m/>
    <m/>
    <n v="31.188005199999999"/>
    <n v="73.887916700000005"/>
    <s v="exact"/>
    <s v="Phool Nagur"/>
    <m/>
    <s v="Kasur"/>
    <s v="Punjab"/>
    <x v="2"/>
    <s v="Southern Asia"/>
    <m/>
    <m/>
    <m/>
    <m/>
    <m/>
    <m/>
    <s v="1067143"/>
    <s v="1199217, 1202022, 1202023"/>
    <s v="L406029"/>
    <s v="G406114"/>
  </r>
  <r>
    <s v="https://www.gem.wiki/Pakgen_Power_Limited_power_plant"/>
    <x v="91"/>
    <s v="Pakgen Power Limited power plant"/>
    <m/>
    <s v="1"/>
    <s v="HFO/D"/>
    <n v="365"/>
    <x v="0"/>
    <x v="3"/>
    <s v="not found"/>
    <m/>
    <m/>
    <m/>
    <x v="48"/>
    <m/>
    <m/>
    <m/>
    <n v="30.172870929686201"/>
    <n v="70.993444843625596"/>
    <s v="exact"/>
    <s v="Muzaffargarh"/>
    <m/>
    <m/>
    <m/>
    <x v="2"/>
    <s v="Southern Asia"/>
    <m/>
    <m/>
    <m/>
    <m/>
    <m/>
    <m/>
    <s v="1009786"/>
    <n v="1127937"/>
    <s v="L408424"/>
    <s v="G411742"/>
  </r>
  <r>
    <s v="https://www.gem.wiki/Reshma_power_station"/>
    <x v="91"/>
    <s v="Reshma power station"/>
    <m/>
    <s v="1"/>
    <s v="FO"/>
    <n v="97"/>
    <x v="0"/>
    <x v="4"/>
    <m/>
    <m/>
    <m/>
    <m/>
    <x v="43"/>
    <m/>
    <m/>
    <m/>
    <n v="31.246327107982701"/>
    <n v="74.177838466992597"/>
    <s v="exact"/>
    <s v="Raiwind"/>
    <m/>
    <s v="Kasur"/>
    <s v="Punjab"/>
    <x v="2"/>
    <s v="Southern Asia"/>
    <m/>
    <m/>
    <m/>
    <m/>
    <m/>
    <m/>
    <s v="1085036"/>
    <n v="1231119"/>
    <s v="L408423"/>
    <s v="G411741"/>
  </r>
  <r>
    <s v="https://www.gem.wiki/Rousch_power_station"/>
    <x v="91"/>
    <s v="Rousch power station"/>
    <m/>
    <s v="1"/>
    <s v="NG/D"/>
    <n v="450"/>
    <x v="0"/>
    <x v="0"/>
    <s v="not found"/>
    <m/>
    <m/>
    <m/>
    <x v="14"/>
    <m/>
    <m/>
    <m/>
    <n v="30.568648"/>
    <n v="72.139604000000006"/>
    <s v="exact"/>
    <s v="Abdul Hakeem"/>
    <m/>
    <s v="Khanewal"/>
    <s v="Punjab"/>
    <x v="2"/>
    <s v="Southern Asia"/>
    <m/>
    <m/>
    <m/>
    <m/>
    <m/>
    <m/>
    <s v="1027580"/>
    <s v="1144147, 1144148, 1144149"/>
    <s v="L406030"/>
    <s v="G406115"/>
  </r>
  <r>
    <s v="https://www.gem.wiki/SPS_Faisalabad_power_station"/>
    <x v="91"/>
    <s v="SPS Faisalabad power station"/>
    <m/>
    <s v="1-1"/>
    <s v="NG/FO"/>
    <n v="66"/>
    <x v="6"/>
    <x v="3"/>
    <s v="not found"/>
    <m/>
    <m/>
    <m/>
    <x v="74"/>
    <n v="2020"/>
    <m/>
    <m/>
    <n v="31.445653"/>
    <n v="73.138346999999996"/>
    <s v="exact"/>
    <s v="Faisalabad"/>
    <m/>
    <m/>
    <s v="Punjab"/>
    <x v="2"/>
    <s v="Southern Asia"/>
    <m/>
    <m/>
    <m/>
    <m/>
    <m/>
    <m/>
    <s v="1033198"/>
    <n v="1114552"/>
    <s v="L406035"/>
    <s v="G406120"/>
  </r>
  <r>
    <s v="https://www.gem.wiki/SPS_Faisalabad_power_station"/>
    <x v="91"/>
    <s v="SPS Faisalabad power station"/>
    <m/>
    <s v="1-2"/>
    <s v="NG/FO"/>
    <n v="66"/>
    <x v="6"/>
    <x v="3"/>
    <s v="not found"/>
    <m/>
    <m/>
    <m/>
    <x v="74"/>
    <n v="2020"/>
    <m/>
    <m/>
    <n v="31.445653"/>
    <n v="73.138346999999996"/>
    <s v="exact"/>
    <s v="Faisalabad"/>
    <m/>
    <m/>
    <s v="Punjab"/>
    <x v="2"/>
    <s v="Southern Asia"/>
    <m/>
    <m/>
    <m/>
    <m/>
    <m/>
    <m/>
    <s v="1033198"/>
    <n v="1114553"/>
    <s v="L406035"/>
    <s v="G406121"/>
  </r>
  <r>
    <s v="https://www.gem.wiki/Saba_Power_power_plant"/>
    <x v="91"/>
    <s v="Saba Power power plant"/>
    <m/>
    <s v="1"/>
    <s v="HFO"/>
    <n v="134"/>
    <x v="0"/>
    <x v="3"/>
    <s v="Y"/>
    <m/>
    <m/>
    <m/>
    <x v="14"/>
    <m/>
    <m/>
    <m/>
    <n v="31.7328362060878"/>
    <n v="73.875051040313906"/>
    <s v="exact"/>
    <s v="Dhantpura"/>
    <m/>
    <m/>
    <m/>
    <x v="2"/>
    <s v="Southern Asia"/>
    <m/>
    <m/>
    <m/>
    <m/>
    <m/>
    <m/>
    <s v="1012930"/>
    <n v="1144516"/>
    <s v="L408422"/>
    <s v="G411740"/>
  </r>
  <r>
    <s v="https://www.gem.wiki/Saif_power_station"/>
    <x v="91"/>
    <s v="Saif power station"/>
    <m/>
    <s v="1"/>
    <s v="NG/D"/>
    <n v="225"/>
    <x v="0"/>
    <x v="0"/>
    <s v="not found"/>
    <m/>
    <m/>
    <m/>
    <x v="1"/>
    <m/>
    <m/>
    <m/>
    <n v="30.696186399999998"/>
    <n v="73.259363300000004"/>
    <s v="exact"/>
    <s v="Sahiwal"/>
    <m/>
    <s v="Sahiwal"/>
    <s v="Punjab"/>
    <x v="2"/>
    <s v="Southern Asia"/>
    <m/>
    <m/>
    <m/>
    <m/>
    <m/>
    <m/>
    <s v="1066450"/>
    <s v="1198045, 1209349, 1207398"/>
    <s v="L406031"/>
    <s v="G406116"/>
  </r>
  <r>
    <s v="https://www.gem.wiki/Sapphire_Electric_power_station"/>
    <x v="91"/>
    <s v="Sapphire Electric power station"/>
    <m/>
    <s v="1"/>
    <s v="NG/D"/>
    <n v="225"/>
    <x v="0"/>
    <x v="0"/>
    <s v="not found"/>
    <m/>
    <m/>
    <m/>
    <x v="1"/>
    <m/>
    <m/>
    <m/>
    <n v="31.761001"/>
    <n v="74.035548000000006"/>
    <s v="exact"/>
    <s v="Muridke"/>
    <m/>
    <s v="Sheikhupura"/>
    <s v="Punjab"/>
    <x v="2"/>
    <s v="Southern Asia"/>
    <m/>
    <m/>
    <m/>
    <m/>
    <m/>
    <m/>
    <s v="1066449"/>
    <s v="1198046, 1217828, 1217829"/>
    <s v="L406032"/>
    <s v="G406117"/>
  </r>
  <r>
    <s v="https://www.gem.wiki/Site_gas_power_station"/>
    <x v="91"/>
    <s v="Site gas power station"/>
    <m/>
    <s v="1"/>
    <s v="NG/LNG"/>
    <n v="87.647999999999996"/>
    <x v="0"/>
    <x v="4"/>
    <s v="not found"/>
    <m/>
    <m/>
    <m/>
    <x v="9"/>
    <m/>
    <m/>
    <m/>
    <n v="24.904918510827599"/>
    <n v="66.975936249472298"/>
    <s v="approximate"/>
    <s v="Karachi"/>
    <m/>
    <m/>
    <s v="Sindh"/>
    <x v="2"/>
    <s v="Southern Asia"/>
    <m/>
    <m/>
    <m/>
    <m/>
    <m/>
    <m/>
    <s v="1020514"/>
    <s v="1215367, 1220159"/>
    <s v="L408411"/>
    <s v="G411752"/>
  </r>
  <r>
    <s v="https://www.gem.wiki/Southern_Electric_Power_Project_power_plant"/>
    <x v="91"/>
    <s v="Southern Electric Power Project power plant"/>
    <m/>
    <s v="1:5"/>
    <s v="HFO"/>
    <n v="117"/>
    <x v="0"/>
    <x v="4"/>
    <s v="not found"/>
    <m/>
    <m/>
    <m/>
    <x v="14"/>
    <m/>
    <m/>
    <m/>
    <n v="31.291980876053401"/>
    <n v="74.248690705381506"/>
    <s v="exact"/>
    <s v="Jia Bagga"/>
    <m/>
    <m/>
    <m/>
    <x v="2"/>
    <s v="Southern Asia"/>
    <m/>
    <m/>
    <m/>
    <m/>
    <m/>
    <m/>
    <s v="1038339"/>
    <s v="1159931, 1159930, 1159929, 1159928, 1159737"/>
    <s v="L408421"/>
    <s v="G411739"/>
  </r>
  <r>
    <s v="https://www.gem.wiki/Tapal_Energy_Power_Project_power_plant"/>
    <x v="91"/>
    <s v="Tapal Energy Power Project power plant"/>
    <m/>
    <s v="1:12"/>
    <s v="HFO"/>
    <n v="126"/>
    <x v="0"/>
    <x v="4"/>
    <s v="not found"/>
    <m/>
    <m/>
    <m/>
    <x v="44"/>
    <m/>
    <m/>
    <m/>
    <n v="25.000136209217999"/>
    <n v="66.907711937825397"/>
    <s v="exact"/>
    <s v="Keamari"/>
    <m/>
    <m/>
    <m/>
    <x v="2"/>
    <s v="Southern Asia"/>
    <m/>
    <m/>
    <m/>
    <m/>
    <m/>
    <m/>
    <m/>
    <m/>
    <s v="L408420"/>
    <s v="G411738"/>
  </r>
  <r>
    <s v="https://www.gem.wiki/Trimmu_power_station"/>
    <x v="91"/>
    <s v="Trimmu power station"/>
    <m/>
    <s v="1"/>
    <s v="LNG"/>
    <n v="1263"/>
    <x v="0"/>
    <x v="0"/>
    <s v="not found"/>
    <m/>
    <m/>
    <m/>
    <x v="3"/>
    <m/>
    <m/>
    <m/>
    <n v="31.116942999999999"/>
    <n v="72.188502"/>
    <s v="exact"/>
    <s v="Jhang"/>
    <m/>
    <m/>
    <s v="Punjab"/>
    <x v="2"/>
    <s v="Southern Asia"/>
    <m/>
    <m/>
    <m/>
    <m/>
    <m/>
    <m/>
    <s v="1120577"/>
    <s v="1288054, 1288122, 1288123"/>
    <s v="L406036"/>
    <s v="G406122"/>
  </r>
  <r>
    <s v="https://www.gem.wiki/Uch_power_station"/>
    <x v="91"/>
    <s v="Uch power station"/>
    <m/>
    <s v="1"/>
    <s v="NG/D"/>
    <n v="586"/>
    <x v="0"/>
    <x v="0"/>
    <s v="not found"/>
    <m/>
    <m/>
    <m/>
    <x v="15"/>
    <m/>
    <m/>
    <m/>
    <n v="28.582708"/>
    <n v="68.176209"/>
    <s v="exact"/>
    <s v="Dera Murad Jamali"/>
    <m/>
    <s v="Nasirabad District"/>
    <s v="Balochistan"/>
    <x v="2"/>
    <s v="Southern Asia"/>
    <m/>
    <m/>
    <m/>
    <m/>
    <m/>
    <m/>
    <s v="1032275"/>
    <s v="1154570, 1154571, 1154572, 1154573"/>
    <s v="L406037"/>
    <s v="G406123"/>
  </r>
  <r>
    <s v="https://www.gem.wiki/Uch_power_station"/>
    <x v="91"/>
    <s v="Uch power station"/>
    <m/>
    <s v="2"/>
    <s v="NG/D"/>
    <n v="404"/>
    <x v="0"/>
    <x v="0"/>
    <s v="not found"/>
    <m/>
    <m/>
    <m/>
    <x v="2"/>
    <m/>
    <m/>
    <m/>
    <n v="28.582708"/>
    <n v="68.176209"/>
    <s v="exact"/>
    <s v="Dera Murad Jamali"/>
    <m/>
    <s v="Nasirabad District"/>
    <s v="Balochistan"/>
    <x v="2"/>
    <s v="Southern Asia"/>
    <m/>
    <m/>
    <m/>
    <m/>
    <m/>
    <m/>
    <s v="1032275"/>
    <s v="1231648, 1193268, 1231649"/>
    <s v="L406037"/>
    <s v="G406124"/>
  </r>
  <r>
    <s v="https://www.gem.wiki/Jenin_power_plant"/>
    <x v="92"/>
    <s v="Jenin power plant"/>
    <s v="محطة جنين لتوليد الكهرباء"/>
    <s v="1"/>
    <s v="NG"/>
    <n v="250"/>
    <x v="1"/>
    <x v="0"/>
    <s v="not found"/>
    <s v="not found"/>
    <s v="not found"/>
    <m/>
    <x v="49"/>
    <m/>
    <m/>
    <m/>
    <n v="32.4572845"/>
    <n v="35.284704400000003"/>
    <s v="approximate"/>
    <s v="Jenin"/>
    <m/>
    <m/>
    <s v="West Bank"/>
    <x v="2"/>
    <s v="Western Asia"/>
    <m/>
    <m/>
    <m/>
    <m/>
    <m/>
    <s v="power"/>
    <s v="1123621"/>
    <n v="1292110"/>
    <s v="L405527"/>
    <s v="G405151"/>
  </r>
  <r>
    <s v="https://www.gem.wiki/Jenin_power_plant"/>
    <x v="92"/>
    <s v="Jenin power plant"/>
    <s v="محطة جنين لتوليد الكهرباء"/>
    <s v="2"/>
    <s v="NG"/>
    <n v="200"/>
    <x v="1"/>
    <x v="0"/>
    <s v="not found"/>
    <s v="not found"/>
    <s v="not found"/>
    <m/>
    <x v="49"/>
    <m/>
    <m/>
    <m/>
    <n v="32.4572845"/>
    <n v="35.284704400000003"/>
    <s v="approximate"/>
    <s v="Jenin"/>
    <m/>
    <m/>
    <s v="West Bank"/>
    <x v="2"/>
    <s v="Western Asia"/>
    <m/>
    <m/>
    <m/>
    <m/>
    <m/>
    <s v="power"/>
    <s v="1123621"/>
    <n v="1292110"/>
    <s v="L405527"/>
    <s v="G411147"/>
  </r>
  <r>
    <s v="https://www.gem.wiki/Nusseirat_power_station"/>
    <x v="92"/>
    <s v="Nusseirat power station"/>
    <s v="محطة توليد كهرباء غزة, محطة كهرباء النصيرات"/>
    <s v="1"/>
    <s v="NG/D"/>
    <n v="140"/>
    <x v="0"/>
    <x v="0"/>
    <s v="not found"/>
    <s v="not found"/>
    <s v="not found"/>
    <m/>
    <x v="14"/>
    <m/>
    <m/>
    <m/>
    <n v="31.4553978"/>
    <n v="34.399537799999997"/>
    <s v="exact"/>
    <s v="Gaza"/>
    <m/>
    <m/>
    <s v="Gaza"/>
    <x v="2"/>
    <s v="Western Asia"/>
    <m/>
    <m/>
    <s v="Nuseirat, Gaza Power Plant"/>
    <m/>
    <m/>
    <s v="power"/>
    <s v="1046277"/>
    <s v="1168878, 1170831, 1170835, 1170832, 1170833, 1170834, 1263741, 1138579"/>
    <s v="L405528"/>
    <s v="G405152"/>
  </r>
  <r>
    <s v="https://www.gem.wiki/Aboitiz_LNG_power_station"/>
    <x v="93"/>
    <s v="Aboitiz LNG power station"/>
    <m/>
    <s v="1"/>
    <s v="LNG"/>
    <n v="150"/>
    <x v="3"/>
    <x v="5"/>
    <s v="not found"/>
    <m/>
    <s v="not found"/>
    <m/>
    <x v="41"/>
    <m/>
    <m/>
    <m/>
    <n v="10.2182029704902"/>
    <n v="123.72441952703799"/>
    <s v="approximate"/>
    <s v="Naga"/>
    <m/>
    <m/>
    <s v="Cebu"/>
    <x v="2"/>
    <s v="South-eastern Asia"/>
    <m/>
    <m/>
    <m/>
    <m/>
    <m/>
    <m/>
    <s v="not found"/>
    <m/>
    <s v="L408899"/>
    <s v="G411259"/>
  </r>
  <r>
    <s v="https://www.gem.wiki/Aboitiz_Luzon_LNG_power_station"/>
    <x v="93"/>
    <s v="Aboitiz Luzon LNG power station"/>
    <m/>
    <s v="1"/>
    <s v="LNG"/>
    <n v="1200"/>
    <x v="3"/>
    <x v="5"/>
    <s v="not found"/>
    <m/>
    <s v="not found"/>
    <m/>
    <x v="56"/>
    <m/>
    <m/>
    <m/>
    <n v="13.98526"/>
    <n v="121.74016"/>
    <s v="approximate"/>
    <s v="Pagbilao"/>
    <m/>
    <m/>
    <s v="Quezon"/>
    <x v="2"/>
    <s v="South-eastern Asia"/>
    <m/>
    <m/>
    <m/>
    <m/>
    <m/>
    <m/>
    <s v="not found"/>
    <m/>
    <s v="L408100"/>
    <s v="G411298"/>
  </r>
  <r>
    <s v="https://www.gem.wiki/Atimonan_power_station"/>
    <x v="93"/>
    <s v="Atimonan power station"/>
    <m/>
    <s v="1"/>
    <s v="LNG"/>
    <n v="640"/>
    <x v="2"/>
    <x v="0"/>
    <s v="not found"/>
    <s v="not found"/>
    <s v="not found"/>
    <m/>
    <x v="54"/>
    <m/>
    <m/>
    <m/>
    <n v="14.056900000000001"/>
    <n v="121.86168000000001"/>
    <s v="approximate"/>
    <m/>
    <s v="Barangay Villa Ibaba"/>
    <s v="Atimonan"/>
    <s v="Quezon"/>
    <x v="2"/>
    <s v="South-eastern Asia"/>
    <m/>
    <m/>
    <m/>
    <m/>
    <m/>
    <m/>
    <s v="not found"/>
    <m/>
    <s v="L103162"/>
    <s v="G411297"/>
  </r>
  <r>
    <s v="https://www.gem.wiki/Atimonan_power_station"/>
    <x v="93"/>
    <s v="Atimonan power station"/>
    <m/>
    <s v="2"/>
    <s v="LNG"/>
    <n v="640"/>
    <x v="2"/>
    <x v="0"/>
    <s v="not found"/>
    <s v="not found"/>
    <s v="not found"/>
    <m/>
    <x v="54"/>
    <m/>
    <m/>
    <m/>
    <n v="14.056900000000001"/>
    <n v="121.86168000000001"/>
    <s v="approximate"/>
    <m/>
    <s v="Barangay Villa Ibaba"/>
    <s v="Atimonan"/>
    <s v="Quezon"/>
    <x v="2"/>
    <s v="South-eastern Asia"/>
    <m/>
    <m/>
    <m/>
    <m/>
    <m/>
    <m/>
    <s v="not found"/>
    <m/>
    <s v="L103162"/>
    <s v="G411296"/>
  </r>
  <r>
    <s v="https://www.gem.wiki/Atimonan_power_station"/>
    <x v="93"/>
    <s v="Atimonan power station"/>
    <m/>
    <s v="3"/>
    <s v="LNG"/>
    <n v="600"/>
    <x v="3"/>
    <x v="0"/>
    <s v="not found"/>
    <s v="not found"/>
    <s v="not found"/>
    <m/>
    <x v="43"/>
    <m/>
    <m/>
    <m/>
    <n v="14.056900000000001"/>
    <n v="121.86168000000001"/>
    <s v="approximate"/>
    <m/>
    <s v="Barangay Villa Ibaba"/>
    <s v="Atimonan"/>
    <s v="Quezon"/>
    <x v="2"/>
    <s v="South-eastern Asia"/>
    <m/>
    <m/>
    <m/>
    <m/>
    <m/>
    <m/>
    <s v="not found"/>
    <m/>
    <s v="L103162"/>
    <s v="G411295"/>
  </r>
  <r>
    <s v="https://www.gem.wiki/Atimonan_power_station"/>
    <x v="93"/>
    <s v="Atimonan power station"/>
    <m/>
    <s v="4"/>
    <s v="LNG"/>
    <n v="600"/>
    <x v="3"/>
    <x v="0"/>
    <s v="not found"/>
    <s v="not found"/>
    <s v="not found"/>
    <m/>
    <x v="43"/>
    <m/>
    <m/>
    <m/>
    <n v="14.056900000000001"/>
    <n v="121.86168000000001"/>
    <s v="approximate"/>
    <m/>
    <s v="Barangay Villa Ibaba"/>
    <s v="Atimonan"/>
    <s v="Quezon"/>
    <x v="2"/>
    <s v="South-eastern Asia"/>
    <m/>
    <m/>
    <m/>
    <m/>
    <m/>
    <m/>
    <s v="not found"/>
    <m/>
    <s v="L103162"/>
    <s v="G411294"/>
  </r>
  <r>
    <s v="https://www.gem.wiki/Bataan_power_station"/>
    <x v="93"/>
    <s v="Bataan power station"/>
    <m/>
    <s v="A"/>
    <s v="D"/>
    <n v="270"/>
    <x v="0"/>
    <x v="0"/>
    <s v="not found"/>
    <s v="not found"/>
    <s v="not found"/>
    <m/>
    <x v="47"/>
    <m/>
    <m/>
    <m/>
    <n v="14.551030000000001"/>
    <n v="120.59753000000001"/>
    <s v="approximate"/>
    <m/>
    <s v="Barangay Luz"/>
    <s v="Limay"/>
    <s v="Bataan"/>
    <x v="2"/>
    <s v="South-eastern Asia"/>
    <m/>
    <m/>
    <s v="Bataan Combined Cycle Power Plant (BCCPP), Limay CCPP"/>
    <m/>
    <m/>
    <m/>
    <s v="1023520"/>
    <s v="1129145, 1129146, 1129147, 1129148"/>
    <s v="L408075"/>
    <s v="G411293"/>
  </r>
  <r>
    <s v="https://www.gem.wiki/Bataan_power_station"/>
    <x v="93"/>
    <s v="Bataan power station"/>
    <m/>
    <s v="B"/>
    <s v="D"/>
    <n v="270"/>
    <x v="0"/>
    <x v="0"/>
    <s v="not found"/>
    <s v="not found"/>
    <s v="not found"/>
    <m/>
    <x v="47"/>
    <m/>
    <m/>
    <m/>
    <n v="14.551030000000001"/>
    <n v="120.59753000000001"/>
    <s v="approximate"/>
    <m/>
    <s v="Barangay Luz"/>
    <s v="Limay"/>
    <s v="Bataan"/>
    <x v="2"/>
    <s v="South-eastern Asia"/>
    <m/>
    <m/>
    <s v="Bataan Combined Cycle Power Plant (BCCPP), LImay CCPP"/>
    <m/>
    <m/>
    <m/>
    <s v="1023520"/>
    <s v="1129149, 1129150, 1129151, 1129152"/>
    <s v="L408075"/>
    <s v="G411292"/>
  </r>
  <r>
    <s v="https://www.gem.wiki/Batangas_(Millenium)_power_station"/>
    <x v="93"/>
    <s v="Batangas (Millenium) power station"/>
    <m/>
    <s v="1"/>
    <s v="LNG"/>
    <n v="1700"/>
    <x v="4"/>
    <x v="0"/>
    <s v="not found"/>
    <s v="not found"/>
    <s v="not found"/>
    <m/>
    <x v="7"/>
    <m/>
    <m/>
    <m/>
    <n v="13.628766000000001"/>
    <n v="121.082334"/>
    <s v="approximate"/>
    <s v="Dela Paz Proper and Ilijan"/>
    <m/>
    <s v="Batangas"/>
    <s v="Calabarzon"/>
    <x v="2"/>
    <s v="South-eastern Asia"/>
    <m/>
    <m/>
    <m/>
    <m/>
    <m/>
    <m/>
    <s v="not found"/>
    <m/>
    <s v="L407368"/>
    <s v="G409424"/>
  </r>
  <r>
    <s v="https://www.gem.wiki/Batangas_Clean_Energy_power_station"/>
    <x v="93"/>
    <s v="Batangas Clean Energy power station"/>
    <m/>
    <s v="1"/>
    <s v="LNG"/>
    <n v="1100"/>
    <x v="2"/>
    <x v="0"/>
    <s v="not found"/>
    <s v="Hydrogen capable: turbine"/>
    <s v="not found"/>
    <m/>
    <x v="41"/>
    <m/>
    <m/>
    <m/>
    <n v="13.684733"/>
    <n v="121.052646"/>
    <s v="approximate"/>
    <s v="Batangas"/>
    <s v="Pinamucan Ibaba and Pinamucan Proper"/>
    <m/>
    <s v="Batangas"/>
    <x v="2"/>
    <s v="South-eastern Asia"/>
    <m/>
    <m/>
    <m/>
    <m/>
    <m/>
    <m/>
    <s v="1131482"/>
    <s v="1302928, 1312827"/>
    <s v="L405959"/>
    <s v="G405947"/>
  </r>
  <r>
    <s v="https://www.gem.wiki/Batangas_Combined_Cycle_power_plant"/>
    <x v="93"/>
    <s v="Batangas Combined Cycle power plant"/>
    <m/>
    <s v="1-1"/>
    <s v="LNG"/>
    <n v="437.5"/>
    <x v="1"/>
    <x v="0"/>
    <s v="not found"/>
    <s v="not found"/>
    <s v="not found"/>
    <m/>
    <x v="7"/>
    <m/>
    <m/>
    <m/>
    <n v="13.622"/>
    <n v="121.0795"/>
    <s v="exact"/>
    <s v="Batangas"/>
    <m/>
    <s v="Batangas"/>
    <s v="Calabarzon"/>
    <x v="2"/>
    <s v="South-eastern Asia"/>
    <m/>
    <m/>
    <m/>
    <m/>
    <m/>
    <m/>
    <s v="1020748"/>
    <s v="1302927, 1309011"/>
    <s v="L407927"/>
    <s v="G405950"/>
  </r>
  <r>
    <s v="https://www.gem.wiki/Batangas_Combined_Cycle_power_plant"/>
    <x v="93"/>
    <s v="Batangas Combined Cycle power plant"/>
    <m/>
    <s v="1-2"/>
    <s v="LNG"/>
    <n v="437.5"/>
    <x v="1"/>
    <x v="0"/>
    <s v="not found"/>
    <s v="not found"/>
    <s v="not found"/>
    <m/>
    <x v="7"/>
    <m/>
    <m/>
    <m/>
    <n v="13.622"/>
    <n v="121.0795"/>
    <s v="exact"/>
    <s v="Batangas"/>
    <m/>
    <s v="Batangas"/>
    <s v="Calabarzon"/>
    <x v="2"/>
    <s v="South-eastern Asia"/>
    <m/>
    <m/>
    <m/>
    <m/>
    <m/>
    <m/>
    <s v="1020748"/>
    <s v="1310226, 1310225"/>
    <s v="L407927"/>
    <s v="G405951"/>
  </r>
  <r>
    <s v="https://www.gem.wiki/Batangas_Combined_Cycle_power_plant"/>
    <x v="93"/>
    <s v="Batangas Combined Cycle power plant"/>
    <m/>
    <s v="1-3"/>
    <s v="LNG"/>
    <n v="437.5"/>
    <x v="1"/>
    <x v="0"/>
    <s v="not found"/>
    <s v="not found"/>
    <s v="not found"/>
    <m/>
    <x v="7"/>
    <m/>
    <m/>
    <m/>
    <n v="13.622"/>
    <n v="121.0795"/>
    <s v="exact"/>
    <s v="Batangas"/>
    <m/>
    <s v="Batangas"/>
    <s v="Calabarzon"/>
    <x v="2"/>
    <s v="South-eastern Asia"/>
    <m/>
    <m/>
    <m/>
    <m/>
    <m/>
    <m/>
    <s v="1020748"/>
    <s v="1310224, 1310228"/>
    <s v="L407927"/>
    <s v="G410630"/>
  </r>
  <r>
    <s v="https://www.gem.wiki/Batangas_Combined_Cycle_power_plant"/>
    <x v="93"/>
    <s v="Batangas Combined Cycle power plant"/>
    <m/>
    <s v="2-1"/>
    <s v="LNG"/>
    <n v="437.5"/>
    <x v="1"/>
    <x v="0"/>
    <s v="not found"/>
    <s v="not found"/>
    <s v="not found"/>
    <m/>
    <x v="7"/>
    <m/>
    <m/>
    <m/>
    <n v="13.622"/>
    <n v="121.0795"/>
    <s v="exact"/>
    <s v="Batangas"/>
    <m/>
    <s v="Batangas"/>
    <s v="Calabarzon"/>
    <x v="2"/>
    <s v="South-eastern Asia"/>
    <m/>
    <m/>
    <m/>
    <m/>
    <m/>
    <m/>
    <s v="1020748"/>
    <s v="1310227, 1310229"/>
    <s v="L407927"/>
    <s v="G410631"/>
  </r>
  <r>
    <s v="https://www.gem.wiki/Bauang_La_Union_Diesel_power_plant"/>
    <x v="93"/>
    <s v="Bauang La Union Diesel power plant"/>
    <m/>
    <s v="1"/>
    <s v="D"/>
    <n v="235.2"/>
    <x v="0"/>
    <x v="4"/>
    <s v="not found"/>
    <m/>
    <m/>
    <m/>
    <x v="20"/>
    <m/>
    <m/>
    <m/>
    <n v="16.4905129766336"/>
    <n v="120.327103046018"/>
    <s v="exact"/>
    <s v="Bauang"/>
    <m/>
    <m/>
    <m/>
    <x v="2"/>
    <s v="South-eastern Asia"/>
    <m/>
    <m/>
    <m/>
    <m/>
    <m/>
    <m/>
    <s v="1010796"/>
    <n v="1127627"/>
    <s v="L408099"/>
    <s v="G411291"/>
  </r>
  <r>
    <s v="https://www.gem.wiki/Bulacan_Bunker_C-fired_diesel_power_station"/>
    <x v="93"/>
    <s v="Bulacan Bunker C-fired diesel power station"/>
    <m/>
    <s v="1"/>
    <s v="D"/>
    <n v="54.5"/>
    <x v="0"/>
    <x v="4"/>
    <s v="not found"/>
    <m/>
    <m/>
    <m/>
    <x v="44"/>
    <m/>
    <m/>
    <m/>
    <n v="14.89569"/>
    <n v="121.07597"/>
    <s v="exact"/>
    <m/>
    <s v="Barangay Matictic"/>
    <s v="Norzagaray"/>
    <s v="Bulacan"/>
    <x v="2"/>
    <s v="South-eastern Asia"/>
    <m/>
    <m/>
    <m/>
    <m/>
    <s v="Cement &amp; Building"/>
    <m/>
    <s v="1031986"/>
    <n v="1131255"/>
    <s v="L408078"/>
    <s v="G411290"/>
  </r>
  <r>
    <s v="https://www.gem.wiki/Cebu_LNG_power_station"/>
    <x v="93"/>
    <s v="Cebu LNG power station"/>
    <m/>
    <s v="1"/>
    <s v="LNG"/>
    <n v="120"/>
    <x v="4"/>
    <x v="0"/>
    <s v="not found"/>
    <m/>
    <m/>
    <m/>
    <x v="45"/>
    <m/>
    <m/>
    <m/>
    <n v="9.909103"/>
    <n v="123.4820548"/>
    <s v="approximate"/>
    <s v="Argao"/>
    <m/>
    <s v="Cebu"/>
    <s v="Central Visayas"/>
    <x v="2"/>
    <s v="South-eastern Asia"/>
    <m/>
    <m/>
    <m/>
    <m/>
    <m/>
    <m/>
    <s v="1123304"/>
    <s v="1291728, 1311984"/>
    <s v="L405341"/>
    <s v="G404396"/>
  </r>
  <r>
    <s v="https://www.gem.wiki/Energies_PH_Camarines_Norte_power_station"/>
    <x v="93"/>
    <s v="Energies PH Camarines Norte power station"/>
    <m/>
    <s v="1"/>
    <s v="LNG"/>
    <n v="300"/>
    <x v="3"/>
    <x v="0"/>
    <s v="not found"/>
    <m/>
    <s v="not found"/>
    <m/>
    <x v="43"/>
    <m/>
    <m/>
    <m/>
    <n v="14.28363"/>
    <n v="122.69799999999999"/>
    <s v="approximate"/>
    <m/>
    <s v="Barangay Osmena"/>
    <s v="Jose Panganiban"/>
    <s v="Camarines Norte"/>
    <x v="2"/>
    <s v="South-eastern Asia"/>
    <m/>
    <m/>
    <m/>
    <m/>
    <m/>
    <m/>
    <s v="not found"/>
    <m/>
    <s v="L408098"/>
    <s v="G411289"/>
  </r>
  <r>
    <s v="https://www.gem.wiki/Energies_PH_Quezon_power_station"/>
    <x v="93"/>
    <s v="Energies PH Quezon power station"/>
    <m/>
    <s v="1"/>
    <s v="LNG"/>
    <n v="1200"/>
    <x v="3"/>
    <x v="0"/>
    <s v="not found"/>
    <m/>
    <s v="not found"/>
    <m/>
    <x v="43"/>
    <m/>
    <m/>
    <m/>
    <n v="13.940519999999999"/>
    <n v="122.48921"/>
    <s v="approximate"/>
    <m/>
    <s v="Barangay Candalapdap"/>
    <s v="Tagkawayan"/>
    <s v="Queson"/>
    <x v="2"/>
    <s v="South-eastern Asia"/>
    <m/>
    <m/>
    <m/>
    <m/>
    <m/>
    <m/>
    <s v="not found"/>
    <m/>
    <s v="L408097"/>
    <s v="G411288"/>
  </r>
  <r>
    <s v="https://www.gem.wiki/Iligan_Diesel_power_plant"/>
    <x v="93"/>
    <s v="Iligan Diesel power plant"/>
    <m/>
    <s v="1"/>
    <s v="D"/>
    <n v="113.4"/>
    <x v="0"/>
    <x v="4"/>
    <s v="not found"/>
    <m/>
    <m/>
    <m/>
    <x v="22"/>
    <m/>
    <m/>
    <m/>
    <n v="8.3276634111022503"/>
    <n v="124.255275086277"/>
    <s v="exact"/>
    <s v="Lligan City"/>
    <m/>
    <m/>
    <m/>
    <x v="2"/>
    <s v="South-eastern Asia"/>
    <m/>
    <m/>
    <m/>
    <m/>
    <m/>
    <m/>
    <s v="1024433"/>
    <m/>
    <s v="L408096"/>
    <s v="G411287"/>
  </r>
  <r>
    <s v="https://www.gem.wiki/Ilijan_power_station"/>
    <x v="93"/>
    <s v="Ilijan power station"/>
    <m/>
    <s v="1-1"/>
    <s v="NG"/>
    <n v="625.5"/>
    <x v="7"/>
    <x v="0"/>
    <s v="not found"/>
    <m/>
    <m/>
    <m/>
    <x v="10"/>
    <m/>
    <m/>
    <m/>
    <n v="13.622"/>
    <n v="121.0795"/>
    <s v="exact"/>
    <s v="Batangas"/>
    <m/>
    <s v="Batangas"/>
    <s v="Calabarzon"/>
    <x v="2"/>
    <s v="South-eastern Asia"/>
    <m/>
    <m/>
    <m/>
    <m/>
    <m/>
    <m/>
    <s v="1020748"/>
    <s v="1121057, 1159671, 1168710"/>
    <s v="L405342"/>
    <s v="G404387"/>
  </r>
  <r>
    <s v="https://www.gem.wiki/Ilijan_power_station"/>
    <x v="93"/>
    <s v="Ilijan power station"/>
    <m/>
    <s v="1-2"/>
    <s v="NG"/>
    <n v="625.5"/>
    <x v="7"/>
    <x v="0"/>
    <s v="not found"/>
    <m/>
    <m/>
    <m/>
    <x v="10"/>
    <m/>
    <m/>
    <m/>
    <n v="13.622"/>
    <n v="121.0795"/>
    <s v="exact"/>
    <s v="Batangas"/>
    <m/>
    <s v="Batangas"/>
    <s v="Calabarzon"/>
    <x v="2"/>
    <s v="South-eastern Asia"/>
    <m/>
    <m/>
    <m/>
    <m/>
    <m/>
    <m/>
    <s v="1020748"/>
    <s v="1168708, 1168709, 1168711"/>
    <s v="L405342"/>
    <s v="G404388"/>
  </r>
  <r>
    <s v="https://www.gem.wiki/Ingrid_power_station"/>
    <x v="93"/>
    <s v="Ingrid power station"/>
    <m/>
    <s v="1"/>
    <s v="D"/>
    <n v="150.66"/>
    <x v="0"/>
    <x v="4"/>
    <s v="not found"/>
    <m/>
    <m/>
    <m/>
    <x v="30"/>
    <m/>
    <m/>
    <m/>
    <n v="14.3927562117618"/>
    <n v="121.333657545701"/>
    <s v="exact"/>
    <m/>
    <s v="Pililla"/>
    <m/>
    <m/>
    <x v="2"/>
    <s v="South-eastern Asia"/>
    <m/>
    <m/>
    <m/>
    <m/>
    <m/>
    <m/>
    <s v="1121898"/>
    <n v="1289920"/>
    <s v="L408095"/>
    <s v="G411286"/>
  </r>
  <r>
    <s v="https://www.gem.wiki/Kauswagan_LNG_Combined_Cycle_power_plant"/>
    <x v="93"/>
    <s v="Kauswagan LNG Combined Cycle power plant"/>
    <m/>
    <s v="1"/>
    <s v="LNG"/>
    <n v="600"/>
    <x v="3"/>
    <x v="0"/>
    <s v="not found"/>
    <s v="not found"/>
    <s v="not found"/>
    <m/>
    <x v="42"/>
    <m/>
    <m/>
    <m/>
    <n v="8.1858509999999995"/>
    <n v="124.11200700000001"/>
    <s v="approximate"/>
    <s v="Tacub"/>
    <s v="Kauswagan"/>
    <s v="Lanao del Norte"/>
    <s v="Northern Mindanao"/>
    <x v="2"/>
    <s v="South-eastern Asia"/>
    <m/>
    <m/>
    <m/>
    <m/>
    <m/>
    <m/>
    <s v="not found"/>
    <m/>
    <s v="L407365"/>
    <s v="G409421"/>
  </r>
  <r>
    <s v="https://www.gem.wiki/La_Union_power_station"/>
    <x v="93"/>
    <s v="La Union power station"/>
    <m/>
    <s v="1"/>
    <s v="LNG"/>
    <n v="1100"/>
    <x v="2"/>
    <x v="0"/>
    <s v="not found"/>
    <m/>
    <s v="not found"/>
    <s v="replacement"/>
    <x v="56"/>
    <m/>
    <m/>
    <m/>
    <n v="16.835881000000001"/>
    <n v="120.342465"/>
    <s v="approximate"/>
    <s v="Luna"/>
    <m/>
    <s v="La Union"/>
    <s v="Luzon"/>
    <x v="2"/>
    <s v="South-eastern Asia"/>
    <m/>
    <m/>
    <s v="GELDC Luna Coal Power Plant"/>
    <m/>
    <m/>
    <m/>
    <s v="not found"/>
    <m/>
    <s v="L103189"/>
    <s v="G410634"/>
  </r>
  <r>
    <s v="https://www.gem.wiki/Lloyds_Energy_power_station"/>
    <x v="93"/>
    <s v="Lloyds Energy power station"/>
    <m/>
    <s v="1"/>
    <s v="LNG"/>
    <n v="1200"/>
    <x v="4"/>
    <x v="5"/>
    <s v="not found"/>
    <s v="not found"/>
    <s v="not found"/>
    <m/>
    <x v="45"/>
    <m/>
    <m/>
    <m/>
    <n v="13.774431"/>
    <n v="121.024546"/>
    <s v="approximate"/>
    <s v="San Pascual"/>
    <m/>
    <s v="Batangas"/>
    <s v="Calabarzon"/>
    <x v="2"/>
    <s v="South-eastern Asia"/>
    <m/>
    <m/>
    <m/>
    <m/>
    <m/>
    <m/>
    <m/>
    <m/>
    <s v="L405960"/>
    <s v="G405948"/>
  </r>
  <r>
    <s v="https://www.gem.wiki/Lucidum_LNG_power_station"/>
    <x v="93"/>
    <s v="Lucidum LNG power station"/>
    <m/>
    <s v="1"/>
    <s v="LNG"/>
    <n v="300"/>
    <x v="4"/>
    <x v="5"/>
    <s v="not found"/>
    <s v="not found"/>
    <s v="not found"/>
    <m/>
    <x v="45"/>
    <m/>
    <m/>
    <m/>
    <n v="14.766085"/>
    <n v="120.13651400000001"/>
    <s v="approximate"/>
    <s v="Silanguin Bay"/>
    <m/>
    <s v="Zambales"/>
    <s v="Central Luzon"/>
    <x v="2"/>
    <s v="South-eastern Asia"/>
    <m/>
    <m/>
    <m/>
    <m/>
    <m/>
    <m/>
    <m/>
    <m/>
    <s v="L405961"/>
    <s v="G405949"/>
  </r>
  <r>
    <s v="https://www.gem.wiki/Malaya_Thermal_power_station"/>
    <x v="93"/>
    <s v="Malaya Thermal power station"/>
    <m/>
    <s v="1"/>
    <s v="HFO"/>
    <n v="325"/>
    <x v="0"/>
    <x v="3"/>
    <s v="not found"/>
    <m/>
    <m/>
    <m/>
    <x v="38"/>
    <m/>
    <m/>
    <m/>
    <n v="14.3957776964731"/>
    <n v="121.3334483334"/>
    <s v="exact"/>
    <m/>
    <s v="Pililla"/>
    <m/>
    <m/>
    <x v="2"/>
    <s v="South-eastern Asia"/>
    <m/>
    <m/>
    <m/>
    <m/>
    <m/>
    <m/>
    <s v="1023523"/>
    <n v="1130903"/>
    <s v="L408094"/>
    <s v="G411285"/>
  </r>
  <r>
    <s v="https://www.gem.wiki/Malaya_Thermal_power_station"/>
    <x v="93"/>
    <s v="Malaya Thermal power station"/>
    <m/>
    <s v="2"/>
    <s v="HFO"/>
    <n v="325"/>
    <x v="0"/>
    <x v="3"/>
    <s v="not found"/>
    <m/>
    <m/>
    <m/>
    <x v="38"/>
    <m/>
    <m/>
    <m/>
    <n v="14.3957776964731"/>
    <n v="121.3334483334"/>
    <s v="exact"/>
    <m/>
    <s v="Pililla"/>
    <m/>
    <m/>
    <x v="2"/>
    <s v="South-eastern Asia"/>
    <m/>
    <m/>
    <m/>
    <m/>
    <m/>
    <m/>
    <s v="1023523"/>
    <n v="1130904"/>
    <s v="L408094"/>
    <s v="G411284"/>
  </r>
  <r>
    <s v="https://www.gem.wiki/Mariveles_LNG_power_station"/>
    <x v="93"/>
    <s v="Mariveles LNG power station"/>
    <m/>
    <s v="1"/>
    <s v="LNG"/>
    <n v="1200"/>
    <x v="3"/>
    <x v="0"/>
    <s v="not found"/>
    <s v="not found"/>
    <s v="not found"/>
    <m/>
    <x v="41"/>
    <m/>
    <m/>
    <m/>
    <n v="14.453473000000001"/>
    <n v="120.44127400000001"/>
    <s v="approximate"/>
    <s v="Biaan"/>
    <s v="Mariveles"/>
    <s v="Bataan"/>
    <s v="Central Luzon"/>
    <x v="2"/>
    <s v="South-eastern Asia"/>
    <m/>
    <m/>
    <s v="Mariveles Gas to Power Project (Mariveles LNG)"/>
    <m/>
    <m/>
    <m/>
    <s v="not found"/>
    <m/>
    <s v="L407367"/>
    <s v="G409423"/>
  </r>
  <r>
    <s v="https://www.gem.wiki/Millennium_Gas_Turbine_Power_Plant"/>
    <x v="93"/>
    <s v="Millennium Gas Turbine Power Plant"/>
    <m/>
    <s v="1"/>
    <s v="D"/>
    <n v="100"/>
    <x v="0"/>
    <x v="1"/>
    <s v="not found"/>
    <s v="not found"/>
    <s v="not found"/>
    <m/>
    <x v="13"/>
    <m/>
    <m/>
    <m/>
    <n v="14.67333"/>
    <n v="120.95753999999999"/>
    <s v="exact"/>
    <s v="Navotas"/>
    <m/>
    <m/>
    <s v="Metro Manila"/>
    <x v="2"/>
    <s v="South-eastern Asia"/>
    <m/>
    <m/>
    <s v="Millennium Gas Turbine Power Plant (MGTPP)"/>
    <m/>
    <m/>
    <m/>
    <s v="1018747"/>
    <n v="1135441"/>
    <s v="L408077"/>
    <s v="G411283"/>
  </r>
  <r>
    <s v="https://www.gem.wiki/Millennium_Gas_Turbine_Power_Plant"/>
    <x v="93"/>
    <s v="Millennium Gas Turbine Power Plant"/>
    <m/>
    <s v="2"/>
    <s v="NG/D"/>
    <n v="342"/>
    <x v="3"/>
    <x v="1"/>
    <s v="not found"/>
    <s v="not found"/>
    <s v="not found"/>
    <m/>
    <x v="43"/>
    <m/>
    <m/>
    <m/>
    <n v="14.67333"/>
    <n v="120.95753999999999"/>
    <s v="exact"/>
    <s v="Navotas"/>
    <m/>
    <m/>
    <s v="Metro Manila"/>
    <x v="2"/>
    <s v="South-eastern Asia"/>
    <m/>
    <m/>
    <s v="Millennium Gas Turbine Power Plant (MGTPP)"/>
    <m/>
    <m/>
    <m/>
    <s v="not found"/>
    <m/>
    <s v="L408077"/>
    <s v="G411282"/>
  </r>
  <r>
    <s v="https://www.gem.wiki/Mobile_4_bunker-fired_diesel_power_station"/>
    <x v="93"/>
    <s v="Mobile 4 bunker-fired diesel power station"/>
    <m/>
    <s v="1"/>
    <s v="D"/>
    <n v="56"/>
    <x v="0"/>
    <x v="4"/>
    <s v="not found"/>
    <m/>
    <m/>
    <m/>
    <x v="43"/>
    <m/>
    <m/>
    <m/>
    <n v="14.6362648613995"/>
    <n v="120.949955830322"/>
    <s v="exact"/>
    <s v="Navotas City"/>
    <m/>
    <m/>
    <m/>
    <x v="2"/>
    <s v="South-eastern Asia"/>
    <m/>
    <m/>
    <m/>
    <m/>
    <m/>
    <m/>
    <s v="not found"/>
    <m/>
    <s v="L408104"/>
    <s v="G411281"/>
  </r>
  <r>
    <s v="https://www.gem.wiki/Mobile_5_bunker-fired_diesel_power_station"/>
    <x v="93"/>
    <s v="Mobile 5 bunker-fired diesel power station"/>
    <m/>
    <s v="2"/>
    <s v="D"/>
    <n v="24"/>
    <x v="0"/>
    <x v="4"/>
    <s v="not found"/>
    <m/>
    <m/>
    <m/>
    <x v="43"/>
    <m/>
    <m/>
    <m/>
    <n v="14.6362648613995"/>
    <n v="120.949955830322"/>
    <s v="exact"/>
    <s v="Navotas City"/>
    <m/>
    <m/>
    <m/>
    <x v="2"/>
    <s v="South-eastern Asia"/>
    <m/>
    <m/>
    <m/>
    <m/>
    <m/>
    <m/>
    <s v="not found"/>
    <m/>
    <s v="L408103"/>
    <s v="G411280"/>
  </r>
  <r>
    <s v="https://www.gem.wiki/Mobile_5_bunker-fired_diesel_power_station"/>
    <x v="93"/>
    <s v="Mobile 5 bunker-fired diesel power station"/>
    <m/>
    <s v="3"/>
    <s v="D"/>
    <n v="36"/>
    <x v="0"/>
    <x v="4"/>
    <s v="not found"/>
    <m/>
    <m/>
    <m/>
    <x v="43"/>
    <m/>
    <m/>
    <m/>
    <n v="14.6362648613995"/>
    <n v="120.949955830322"/>
    <s v="exact"/>
    <s v="Navotas City"/>
    <m/>
    <m/>
    <m/>
    <x v="2"/>
    <s v="South-eastern Asia"/>
    <m/>
    <m/>
    <m/>
    <m/>
    <m/>
    <m/>
    <s v="not found"/>
    <m/>
    <s v="L408103"/>
    <s v="G411279"/>
  </r>
  <r>
    <s v="https://www.gem.wiki/Mobile_6_bunker-fired_diesel_power_station"/>
    <x v="93"/>
    <s v="Mobile 6 bunker-fired diesel power station"/>
    <m/>
    <s v="4"/>
    <s v="D"/>
    <n v="57.2"/>
    <x v="0"/>
    <x v="4"/>
    <s v="not found"/>
    <m/>
    <m/>
    <m/>
    <x v="43"/>
    <m/>
    <m/>
    <m/>
    <n v="14.6362648613995"/>
    <n v="120.949955830322"/>
    <s v="exact"/>
    <s v="Navotas City"/>
    <m/>
    <m/>
    <m/>
    <x v="2"/>
    <s v="South-eastern Asia"/>
    <m/>
    <m/>
    <m/>
    <m/>
    <m/>
    <m/>
    <s v="not found"/>
    <m/>
    <s v="L408102"/>
    <s v="G411278"/>
  </r>
  <r>
    <s v="https://www.gem.wiki/Navotas_LNG_power_station"/>
    <x v="93"/>
    <s v="Navotas LNG power station"/>
    <m/>
    <s v="1"/>
    <s v="LNG"/>
    <n v="6491"/>
    <x v="3"/>
    <x v="5"/>
    <s v="not found"/>
    <m/>
    <s v="not found"/>
    <m/>
    <x v="43"/>
    <m/>
    <m/>
    <m/>
    <n v="14.702032402881001"/>
    <n v="120.91575260053099"/>
    <s v="approximate"/>
    <s v="Barangay Tanza"/>
    <m/>
    <s v="Navotas"/>
    <s v="Metro Manila"/>
    <x v="2"/>
    <s v="South-eastern Asia"/>
    <m/>
    <m/>
    <m/>
    <m/>
    <m/>
    <m/>
    <s v="not found"/>
    <m/>
    <s v="L407925"/>
    <s v="G410635"/>
  </r>
  <r>
    <s v="https://www.gem.wiki/Pagbilao_Combined_Cycle_power_station"/>
    <x v="93"/>
    <s v="Pagbilao Combined Cycle power station"/>
    <m/>
    <s v="1"/>
    <s v="LNG"/>
    <n v="650"/>
    <x v="1"/>
    <x v="0"/>
    <s v="not found"/>
    <m/>
    <s v="not found"/>
    <m/>
    <x v="43"/>
    <m/>
    <m/>
    <m/>
    <n v="13.8949"/>
    <n v="121.752369"/>
    <s v="exact"/>
    <s v="Pagbilao"/>
    <m/>
    <s v="Quezon"/>
    <s v="Calabarzon"/>
    <x v="2"/>
    <s v="South-eastern Asia"/>
    <m/>
    <m/>
    <s v="Grande Island, EWC CCGT Power Plant"/>
    <m/>
    <m/>
    <m/>
    <s v="1078638"/>
    <s v="1220491, 1233061"/>
    <s v="L405343"/>
    <s v="G404397"/>
  </r>
  <r>
    <s v="https://www.gem.wiki/Pagbilao_power_station"/>
    <x v="93"/>
    <s v="Pagbilao power station"/>
    <m/>
    <s v="4"/>
    <s v="LNG"/>
    <n v="655"/>
    <x v="3"/>
    <x v="0"/>
    <s v="not found"/>
    <s v="not found"/>
    <s v="not found"/>
    <m/>
    <x v="53"/>
    <m/>
    <m/>
    <m/>
    <n v="13.90784"/>
    <n v="121.76179999999999"/>
    <s v="approximate"/>
    <m/>
    <s v="Ibabang Polo Barangay"/>
    <s v="Pagbilao"/>
    <s v="Quezon"/>
    <x v="2"/>
    <s v="South-eastern Asia"/>
    <m/>
    <m/>
    <m/>
    <m/>
    <m/>
    <m/>
    <s v="not found"/>
    <m/>
    <s v="L103166"/>
    <s v="G411277"/>
  </r>
  <r>
    <s v="https://www.gem.wiki/Pagbilao_power_station"/>
    <x v="93"/>
    <s v="Pagbilao power station"/>
    <m/>
    <s v="5"/>
    <s v="LNG"/>
    <n v="655"/>
    <x v="3"/>
    <x v="0"/>
    <s v="not found"/>
    <s v="not found"/>
    <s v="not found"/>
    <m/>
    <x v="53"/>
    <m/>
    <m/>
    <m/>
    <n v="13.90784"/>
    <n v="121.76179999999999"/>
    <s v="approximate"/>
    <m/>
    <s v="Ibabang Polo Barangay"/>
    <s v="Pagbilao"/>
    <s v="Quezon"/>
    <x v="2"/>
    <s v="South-eastern Asia"/>
    <m/>
    <m/>
    <m/>
    <m/>
    <m/>
    <m/>
    <s v="not found"/>
    <m/>
    <s v="L103166"/>
    <s v="G411276"/>
  </r>
  <r>
    <s v="https://www.gem.wiki/Panasia_Energy_power_station"/>
    <x v="93"/>
    <s v="Panasia Energy power station"/>
    <m/>
    <s v="1"/>
    <s v="LNG"/>
    <n v="638"/>
    <x v="3"/>
    <x v="0"/>
    <s v="not found"/>
    <s v="not found"/>
    <s v="not found"/>
    <m/>
    <x v="43"/>
    <m/>
    <m/>
    <m/>
    <n v="14.551030000000001"/>
    <n v="120.59753000000001"/>
    <s v="approximate"/>
    <m/>
    <s v="Barangay Luz"/>
    <s v="Limay"/>
    <s v="Bataan"/>
    <x v="2"/>
    <s v="South-eastern Asia"/>
    <m/>
    <m/>
    <m/>
    <m/>
    <m/>
    <m/>
    <s v="1232105"/>
    <n v="1232105"/>
    <s v="L408076"/>
    <s v="G411275"/>
  </r>
  <r>
    <s v="https://www.gem.wiki/SMC_Cebu_power_station"/>
    <x v="93"/>
    <s v="SMC Cebu power station"/>
    <m/>
    <s v="1"/>
    <s v="LNG"/>
    <n v="600"/>
    <x v="4"/>
    <x v="0"/>
    <s v="not found"/>
    <s v="not found"/>
    <s v="not found"/>
    <m/>
    <x v="7"/>
    <m/>
    <m/>
    <m/>
    <n v="10.325837376321999"/>
    <n v="123.965577990197"/>
    <s v="approximate"/>
    <s v="Lapu-Lapu City"/>
    <m/>
    <s v="Cebu"/>
    <s v="Central Visayas"/>
    <x v="2"/>
    <s v="South-eastern Asia"/>
    <m/>
    <m/>
    <s v="SMC – Converge LNG Plan"/>
    <m/>
    <m/>
    <m/>
    <s v="1123304"/>
    <s v="1291728, 1311984"/>
    <s v="L407802"/>
    <s v="G410393"/>
  </r>
  <r>
    <s v="https://www.gem.wiki/SMC_Leyte_power_station"/>
    <x v="93"/>
    <s v="SMC Leyte power station"/>
    <m/>
    <s v="1"/>
    <s v="LNG"/>
    <n v="600"/>
    <x v="4"/>
    <x v="0"/>
    <s v="not found"/>
    <s v="not found"/>
    <s v="not found"/>
    <m/>
    <x v="40"/>
    <m/>
    <m/>
    <m/>
    <n v="11.32996850474"/>
    <n v="124.346440138622"/>
    <s v="approximate"/>
    <s v="Tugas"/>
    <m/>
    <s v="Tabango"/>
    <s v="Leyte"/>
    <x v="2"/>
    <s v="South-eastern Asia"/>
    <m/>
    <m/>
    <m/>
    <m/>
    <m/>
    <m/>
    <s v="1139792"/>
    <n v="1314609"/>
    <s v="L407857"/>
    <s v="G410540"/>
  </r>
  <r>
    <s v="https://www.gem.wiki/Saint_Joseph_Batangas_power_station"/>
    <x v="93"/>
    <s v="Saint Joseph Batangas power station"/>
    <m/>
    <s v="1"/>
    <s v="LNG"/>
    <n v="600"/>
    <x v="4"/>
    <x v="0"/>
    <s v="not found"/>
    <s v="not found"/>
    <s v="not found"/>
    <m/>
    <x v="45"/>
    <m/>
    <m/>
    <m/>
    <n v="13.883937100000001"/>
    <n v="120.69816"/>
    <s v="approximate"/>
    <s v="not found"/>
    <m/>
    <s v="Batangas"/>
    <s v="Calabarzon"/>
    <x v="2"/>
    <s v="South-eastern Asia"/>
    <m/>
    <m/>
    <m/>
    <m/>
    <m/>
    <m/>
    <s v="1117253"/>
    <n v="1283146"/>
    <s v="L405344"/>
    <s v="G404398"/>
  </r>
  <r>
    <s v="https://www.gem.wiki/San_Carlos_Power_Station"/>
    <x v="93"/>
    <s v="San Carlos Power Station"/>
    <m/>
    <s v="1"/>
    <s v="LNG"/>
    <n v="300"/>
    <x v="4"/>
    <x v="0"/>
    <s v="not found"/>
    <s v="not found"/>
    <s v="not found"/>
    <s v="conversion"/>
    <x v="7"/>
    <m/>
    <m/>
    <m/>
    <n v="10.482699200000001"/>
    <n v="123.413725"/>
    <s v="approximate"/>
    <s v="San Carlos"/>
    <m/>
    <m/>
    <s v="Negros Occidental"/>
    <x v="2"/>
    <s v="South-eastern Asia"/>
    <m/>
    <m/>
    <s v="SMC global negros power station"/>
    <m/>
    <m/>
    <m/>
    <s v="1139730"/>
    <s v="1314520, 1314521, 1314522, 1314523"/>
    <s v="L104541"/>
    <s v="G409419"/>
  </r>
  <r>
    <s v="https://www.gem.wiki/San_Francisco_power_station"/>
    <x v="93"/>
    <s v="San Francisco power station"/>
    <m/>
    <s v="1"/>
    <s v="NG"/>
    <n v="1200"/>
    <x v="3"/>
    <x v="0"/>
    <s v="not found"/>
    <s v="not found"/>
    <s v="not found"/>
    <m/>
    <x v="54"/>
    <m/>
    <m/>
    <m/>
    <n v="14.21921"/>
    <n v="121.74899000000001"/>
    <s v="approximate"/>
    <m/>
    <s v="Barangays Cagslay 1, Cagslay 2"/>
    <s v="Mauban"/>
    <s v="Queson"/>
    <x v="2"/>
    <s v="South-eastern Asia"/>
    <m/>
    <m/>
    <m/>
    <m/>
    <m/>
    <m/>
    <s v="not found"/>
    <m/>
    <s v="L408113"/>
    <s v="G411274"/>
  </r>
  <r>
    <s v="https://www.gem.wiki/San_Gabriel_power_station"/>
    <x v="93"/>
    <s v="San Gabriel power station"/>
    <m/>
    <s v="1"/>
    <s v="NG"/>
    <n v="420"/>
    <x v="0"/>
    <x v="0"/>
    <s v="not found"/>
    <m/>
    <m/>
    <m/>
    <x v="5"/>
    <m/>
    <m/>
    <m/>
    <n v="13.7765285"/>
    <n v="121.030688"/>
    <s v="exact"/>
    <s v="Santa Rita"/>
    <m/>
    <s v="Batangas"/>
    <s v="Calabarzon"/>
    <x v="2"/>
    <s v="South-eastern Asia"/>
    <m/>
    <m/>
    <m/>
    <m/>
    <m/>
    <m/>
    <s v="1066595"/>
    <n v="1250553"/>
    <s v="L405345"/>
    <s v="G404389"/>
  </r>
  <r>
    <s v="https://www.gem.wiki/San_Lorenzo_power_station"/>
    <x v="93"/>
    <s v="San Lorenzo power station"/>
    <m/>
    <s v="1"/>
    <s v="NG"/>
    <n v="275"/>
    <x v="0"/>
    <x v="0"/>
    <s v="not found"/>
    <m/>
    <m/>
    <m/>
    <x v="10"/>
    <m/>
    <m/>
    <m/>
    <n v="13.770403"/>
    <n v="121.033528"/>
    <s v="exact"/>
    <s v="San Pascual"/>
    <m/>
    <s v="Batangas"/>
    <s v="Calabarzon"/>
    <x v="2"/>
    <s v="South-eastern Asia"/>
    <m/>
    <m/>
    <m/>
    <m/>
    <m/>
    <m/>
    <s v="1017046"/>
    <n v="1108814"/>
    <s v="L405346"/>
    <s v="G404390"/>
  </r>
  <r>
    <s v="https://www.gem.wiki/San_Lorenzo_power_station"/>
    <x v="93"/>
    <s v="San Lorenzo power station"/>
    <m/>
    <s v="2"/>
    <s v="NG"/>
    <n v="275"/>
    <x v="0"/>
    <x v="0"/>
    <s v="not found"/>
    <m/>
    <m/>
    <m/>
    <x v="10"/>
    <m/>
    <m/>
    <m/>
    <n v="13.770403"/>
    <n v="121.033528"/>
    <s v="exact"/>
    <s v="San Pascual"/>
    <m/>
    <s v="Batangas"/>
    <s v="Calabarzon"/>
    <x v="2"/>
    <s v="South-eastern Asia"/>
    <m/>
    <m/>
    <m/>
    <m/>
    <m/>
    <m/>
    <s v="1017046"/>
    <n v="1108815"/>
    <s v="L405346"/>
    <s v="G404391"/>
  </r>
  <r>
    <s v="https://www.gem.wiki/San_Miguel_Navotas_power_station"/>
    <x v="93"/>
    <s v="San Miguel Navotas power station"/>
    <m/>
    <s v="1"/>
    <s v="NG"/>
    <n v="438"/>
    <x v="3"/>
    <x v="0"/>
    <s v="not found"/>
    <m/>
    <s v="not found"/>
    <m/>
    <x v="43"/>
    <m/>
    <m/>
    <m/>
    <n v="14.70045"/>
    <n v="120.91240999999999"/>
    <s v="approximate"/>
    <s v="Barangay Tanza"/>
    <m/>
    <s v="Navotas"/>
    <s v="Metro Manila"/>
    <x v="2"/>
    <s v="South-eastern Asia"/>
    <m/>
    <m/>
    <m/>
    <m/>
    <m/>
    <m/>
    <s v="not found"/>
    <m/>
    <s v="L408112"/>
    <s v="G411273"/>
  </r>
  <r>
    <s v="https://www.gem.wiki/San_Miguel_Navotas_power_station"/>
    <x v="93"/>
    <s v="San Miguel Navotas power station"/>
    <m/>
    <s v="2"/>
    <s v="NG"/>
    <n v="438"/>
    <x v="3"/>
    <x v="0"/>
    <s v="not found"/>
    <m/>
    <s v="not found"/>
    <m/>
    <x v="43"/>
    <m/>
    <m/>
    <m/>
    <n v="14.70045"/>
    <n v="120.91240999999999"/>
    <s v="approximate"/>
    <s v="Barangay Tanza"/>
    <m/>
    <s v="Navotas"/>
    <s v="Metro Manila"/>
    <x v="2"/>
    <s v="South-eastern Asia"/>
    <m/>
    <m/>
    <m/>
    <m/>
    <m/>
    <m/>
    <s v="not found"/>
    <m/>
    <s v="L408112"/>
    <s v="G411272"/>
  </r>
  <r>
    <s v="https://www.gem.wiki/Sangali_LNG_power_station"/>
    <x v="93"/>
    <s v="Sangali LNG power station"/>
    <m/>
    <s v="1"/>
    <s v="LNG"/>
    <n v="300"/>
    <x v="3"/>
    <x v="5"/>
    <s v="not found"/>
    <m/>
    <s v="not found"/>
    <m/>
    <x v="43"/>
    <m/>
    <m/>
    <m/>
    <n v="6.9208143956663797"/>
    <n v="122.082361406834"/>
    <s v="approximate"/>
    <s v="Zamboanga"/>
    <m/>
    <m/>
    <s v="Zamboanga Peninsula"/>
    <x v="2"/>
    <s v="South-eastern Asia"/>
    <m/>
    <m/>
    <m/>
    <m/>
    <m/>
    <m/>
    <s v="not found"/>
    <m/>
    <s v="L407924"/>
    <s v="G410636"/>
  </r>
  <r>
    <s v="https://www.gem.wiki/Sangali_diesel_power_station"/>
    <x v="93"/>
    <s v="Sangali diesel power station"/>
    <m/>
    <s v="1"/>
    <s v="D"/>
    <n v="56"/>
    <x v="1"/>
    <x v="1"/>
    <s v="not found"/>
    <m/>
    <s v="not found"/>
    <m/>
    <x v="7"/>
    <m/>
    <m/>
    <m/>
    <n v="6.9208143956663797"/>
    <n v="122.082361406834"/>
    <s v="approximate"/>
    <s v="Zamboanga"/>
    <m/>
    <m/>
    <s v="Zamboanga Peninsula"/>
    <x v="2"/>
    <s v="South-eastern Asia"/>
    <m/>
    <m/>
    <m/>
    <m/>
    <m/>
    <m/>
    <s v="not found"/>
    <m/>
    <s v="L408111"/>
    <s v="G411271"/>
  </r>
  <r>
    <s v="https://www.gem.wiki/Santa_Maria_Batangas_power_station"/>
    <x v="93"/>
    <s v="Santa Maria Batangas power station"/>
    <m/>
    <s v="1"/>
    <s v="LNG"/>
    <n v="630"/>
    <x v="2"/>
    <x v="0"/>
    <s v="not found"/>
    <s v="not found"/>
    <s v="not found"/>
    <m/>
    <x v="7"/>
    <m/>
    <m/>
    <m/>
    <n v="13.883937100000001"/>
    <n v="120.69816"/>
    <s v="approximate"/>
    <s v="Batangas"/>
    <m/>
    <s v="Batangas"/>
    <s v="Calabarzon"/>
    <x v="2"/>
    <s v="South-eastern Asia"/>
    <m/>
    <m/>
    <m/>
    <m/>
    <m/>
    <m/>
    <s v="1017048"/>
    <n v="1149339"/>
    <s v="L405347"/>
    <s v="G404399"/>
  </r>
  <r>
    <s v="https://www.gem.wiki/Santa_Maria_Batangas_power_station"/>
    <x v="93"/>
    <s v="Santa Maria Batangas power station"/>
    <m/>
    <s v="2"/>
    <s v="LNG"/>
    <n v="630"/>
    <x v="2"/>
    <x v="0"/>
    <s v="not found"/>
    <s v="not found"/>
    <s v="not found"/>
    <m/>
    <x v="7"/>
    <m/>
    <m/>
    <m/>
    <n v="13.883937100000001"/>
    <n v="120.69816"/>
    <s v="approximate"/>
    <s v="Batangas"/>
    <m/>
    <s v="Batangas"/>
    <s v="Calabarzon"/>
    <x v="2"/>
    <s v="South-eastern Asia"/>
    <m/>
    <m/>
    <m/>
    <m/>
    <m/>
    <m/>
    <s v="1017048"/>
    <s v="not found"/>
    <s v="L405347"/>
    <s v="G406243"/>
  </r>
  <r>
    <s v="https://www.gem.wiki/Santa_Rita_power_station"/>
    <x v="93"/>
    <s v="Santa Rita power station"/>
    <m/>
    <s v="1"/>
    <s v="NG"/>
    <n v="273.7"/>
    <x v="0"/>
    <x v="0"/>
    <s v="not found"/>
    <m/>
    <m/>
    <m/>
    <x v="15"/>
    <m/>
    <m/>
    <m/>
    <n v="13.770391"/>
    <n v="121.035276"/>
    <s v="exact"/>
    <s v="San Pascual"/>
    <m/>
    <s v="Batangas"/>
    <s v="Calabarzon"/>
    <x v="2"/>
    <s v="South-eastern Asia"/>
    <m/>
    <m/>
    <m/>
    <m/>
    <m/>
    <m/>
    <s v="1017047"/>
    <n v="1145776"/>
    <s v="L405348"/>
    <s v="G404392"/>
  </r>
  <r>
    <s v="https://www.gem.wiki/Santa_Rita_power_station"/>
    <x v="93"/>
    <s v="Santa Rita power station"/>
    <m/>
    <s v="2"/>
    <s v="NG"/>
    <n v="273.7"/>
    <x v="0"/>
    <x v="0"/>
    <s v="not found"/>
    <m/>
    <m/>
    <m/>
    <x v="15"/>
    <m/>
    <m/>
    <m/>
    <n v="13.770391"/>
    <n v="121.035276"/>
    <s v="exact"/>
    <s v="San Pascual"/>
    <m/>
    <s v="Batangas"/>
    <s v="Calabarzon"/>
    <x v="2"/>
    <s v="South-eastern Asia"/>
    <m/>
    <m/>
    <m/>
    <m/>
    <m/>
    <m/>
    <s v="1017047"/>
    <n v="1145777"/>
    <s v="L405348"/>
    <s v="G404393"/>
  </r>
  <r>
    <s v="https://www.gem.wiki/Santa_Rita_power_station"/>
    <x v="93"/>
    <s v="Santa Rita power station"/>
    <m/>
    <s v="3"/>
    <s v="NG"/>
    <n v="273.7"/>
    <x v="0"/>
    <x v="0"/>
    <s v="not found"/>
    <m/>
    <m/>
    <m/>
    <x v="11"/>
    <m/>
    <m/>
    <m/>
    <n v="13.770391"/>
    <n v="121.035276"/>
    <s v="exact"/>
    <s v="San Pascual"/>
    <m/>
    <s v="Batangas"/>
    <s v="Calabarzon"/>
    <x v="2"/>
    <s v="South-eastern Asia"/>
    <m/>
    <m/>
    <m/>
    <m/>
    <m/>
    <m/>
    <s v="1017047"/>
    <n v="1145778"/>
    <s v="L405348"/>
    <s v="G404394"/>
  </r>
  <r>
    <s v="https://www.gem.wiki/Santa_Rita_power_station"/>
    <x v="93"/>
    <s v="Santa Rita power station"/>
    <m/>
    <s v="4"/>
    <s v="NG"/>
    <n v="273.7"/>
    <x v="0"/>
    <x v="0"/>
    <s v="not found"/>
    <m/>
    <m/>
    <m/>
    <x v="11"/>
    <m/>
    <m/>
    <m/>
    <n v="13.770391"/>
    <n v="121.035276"/>
    <s v="exact"/>
    <s v="San Pascual"/>
    <m/>
    <s v="Batangas"/>
    <s v="Calabarzon"/>
    <x v="2"/>
    <s v="South-eastern Asia"/>
    <m/>
    <m/>
    <m/>
    <m/>
    <m/>
    <m/>
    <s v="1017047"/>
    <n v="1145779"/>
    <s v="L405348"/>
    <s v="G404395"/>
  </r>
  <r>
    <s v="https://www.gem.wiki/Sisiman_LNG_Combined_Cycle_power_plant"/>
    <x v="93"/>
    <s v="Sisiman LNG Combined Cycle power plant"/>
    <m/>
    <s v="1"/>
    <s v="LNG/D"/>
    <n v="1200"/>
    <x v="3"/>
    <x v="0"/>
    <s v="not found"/>
    <s v="not found"/>
    <s v="not found"/>
    <m/>
    <x v="42"/>
    <m/>
    <m/>
    <m/>
    <n v="14.431609999999999"/>
    <n v="120.528046"/>
    <s v="approximate"/>
    <s v="Alas-asin and Sisiman"/>
    <s v="Mariveles"/>
    <s v="Bataan"/>
    <s v="Central Luzon"/>
    <x v="2"/>
    <s v="South-eastern Asia"/>
    <m/>
    <m/>
    <m/>
    <m/>
    <m/>
    <m/>
    <s v="not found"/>
    <m/>
    <s v="L407364"/>
    <s v="G409420"/>
  </r>
  <r>
    <s v="https://www.gem.wiki/Stellar_power_station"/>
    <x v="93"/>
    <s v="Stellar power station"/>
    <m/>
    <s v="1"/>
    <s v="NG/D"/>
    <n v="1250"/>
    <x v="3"/>
    <x v="1"/>
    <s v="not found"/>
    <s v="not found"/>
    <s v="not found"/>
    <m/>
    <x v="7"/>
    <m/>
    <m/>
    <m/>
    <n v="13.743004000000001"/>
    <n v="121.060776"/>
    <s v="approximate"/>
    <s v="Libjo and Malitam"/>
    <m/>
    <s v="Batangas"/>
    <s v="Calabarzon"/>
    <x v="2"/>
    <s v="South-eastern Asia"/>
    <m/>
    <m/>
    <m/>
    <m/>
    <m/>
    <m/>
    <s v="not found"/>
    <m/>
    <s v="L407366"/>
    <s v="G409422"/>
  </r>
  <r>
    <s v="https://www.gem.wiki/Subic_diesel_power_station"/>
    <x v="93"/>
    <s v="Subic diesel power station"/>
    <m/>
    <s v="1"/>
    <s v="D"/>
    <n v="120"/>
    <x v="0"/>
    <x v="4"/>
    <s v="not found"/>
    <m/>
    <m/>
    <m/>
    <x v="2"/>
    <m/>
    <m/>
    <m/>
    <n v="14.817278447472599"/>
    <n v="120.299933252413"/>
    <s v="exact"/>
    <s v="Subic Bay"/>
    <m/>
    <m/>
    <m/>
    <x v="2"/>
    <s v="South-eastern Asia"/>
    <m/>
    <m/>
    <m/>
    <m/>
    <m/>
    <m/>
    <s v="1016536"/>
    <m/>
    <s v="L408109"/>
    <s v="G411270"/>
  </r>
  <r>
    <s v="https://www.gem.wiki/Tagkawayan_Power_Station"/>
    <x v="93"/>
    <s v="Tagkawayan Power Station"/>
    <m/>
    <s v="1"/>
    <s v="NG"/>
    <n v="1200"/>
    <x v="3"/>
    <x v="0"/>
    <s v="not found"/>
    <s v="not found"/>
    <s v="not found"/>
    <m/>
    <x v="54"/>
    <m/>
    <m/>
    <m/>
    <n v="13.94197"/>
    <n v="122.50794999999999"/>
    <s v="approximate"/>
    <m/>
    <s v="Barangay Laurel"/>
    <m/>
    <s v="Queson"/>
    <x v="2"/>
    <s v="South-eastern Asia"/>
    <m/>
    <m/>
    <m/>
    <m/>
    <m/>
    <m/>
    <s v="not found"/>
    <m/>
    <s v="L104540"/>
    <s v="G411269"/>
  </r>
  <r>
    <s v="https://www.gem.wiki/Tanglawan_power_station"/>
    <x v="93"/>
    <s v="Tanglawan power station"/>
    <m/>
    <s v="1"/>
    <s v="LNG"/>
    <n v="1000"/>
    <x v="4"/>
    <x v="5"/>
    <s v="not found"/>
    <m/>
    <m/>
    <m/>
    <x v="45"/>
    <m/>
    <m/>
    <m/>
    <n v="13.773723"/>
    <n v="121.024505"/>
    <s v="approximate"/>
    <s v="San Pascual"/>
    <m/>
    <s v="Batangas"/>
    <s v="Calabarzon"/>
    <x v="2"/>
    <s v="South-eastern Asia"/>
    <m/>
    <m/>
    <m/>
    <m/>
    <m/>
    <m/>
    <m/>
    <m/>
    <s v="L405964"/>
    <s v="G405958"/>
  </r>
  <r>
    <s v="https://www.gem.wiki/Therma_Marine_Inc_(TMI)_1_power_barge_power_station"/>
    <x v="93"/>
    <s v="Therma Marine Inc (TMI) 1 power barge power station"/>
    <m/>
    <s v="1"/>
    <s v="HFO/D"/>
    <n v="100"/>
    <x v="0"/>
    <x v="4"/>
    <s v="not found"/>
    <m/>
    <m/>
    <m/>
    <x v="20"/>
    <m/>
    <m/>
    <m/>
    <n v="7.3500060048806199"/>
    <n v="125.853288069549"/>
    <s v="exact"/>
    <s v="Maco"/>
    <m/>
    <m/>
    <m/>
    <x v="2"/>
    <s v="South-eastern Asia"/>
    <m/>
    <m/>
    <m/>
    <m/>
    <m/>
    <m/>
    <s v="1023562"/>
    <n v="1141047"/>
    <s v="L408107"/>
    <s v="G411268"/>
  </r>
  <r>
    <s v="https://www.gem.wiki/Therma_Marine_Inc_(TMI)_2_power_barge_power_station"/>
    <x v="93"/>
    <s v="Therma Marine Inc (TMI) 2 power barge power station"/>
    <m/>
    <s v="2"/>
    <s v="HFO/D"/>
    <n v="100"/>
    <x v="0"/>
    <x v="4"/>
    <s v="not found"/>
    <m/>
    <m/>
    <m/>
    <x v="20"/>
    <m/>
    <m/>
    <m/>
    <n v="8.9780441416945909"/>
    <n v="125.33164245866099"/>
    <s v="exact"/>
    <s v="Nasipit"/>
    <m/>
    <m/>
    <m/>
    <x v="2"/>
    <s v="South-eastern Asia"/>
    <m/>
    <m/>
    <m/>
    <m/>
    <m/>
    <m/>
    <s v="1023561"/>
    <n v="1141044"/>
    <s v="L408106"/>
    <s v="G411267"/>
  </r>
  <r>
    <s v="https://www.gem.wiki/Therma_Mobile,_Inc._(TMO)_power_station"/>
    <x v="93"/>
    <s v="Therma Mobile, Inc. (TMO) power station"/>
    <m/>
    <s v="1"/>
    <s v="HFO/D"/>
    <n v="242"/>
    <x v="7"/>
    <x v="4"/>
    <s v="not found"/>
    <m/>
    <m/>
    <m/>
    <x v="22"/>
    <m/>
    <m/>
    <m/>
    <n v="14.6362648613995"/>
    <n v="120.949955830322"/>
    <s v="exact"/>
    <s v="Navotas City"/>
    <m/>
    <m/>
    <m/>
    <x v="2"/>
    <s v="South-eastern Asia"/>
    <m/>
    <m/>
    <m/>
    <m/>
    <m/>
    <m/>
    <m/>
    <m/>
    <s v="L408105"/>
    <s v="G411266"/>
  </r>
  <r>
    <s v="https://www.gem.wiki/Vires_Energy_floating_power_plant"/>
    <x v="93"/>
    <s v="Vires Energy floating power plant"/>
    <m/>
    <s v="1"/>
    <s v="LNG"/>
    <n v="450"/>
    <x v="2"/>
    <x v="5"/>
    <s v="not found"/>
    <s v="not found"/>
    <s v="not found"/>
    <m/>
    <x v="41"/>
    <m/>
    <m/>
    <m/>
    <n v="13.7273381238615"/>
    <n v="120.996086717555"/>
    <s v="approximate"/>
    <s v="Batangas Bay"/>
    <m/>
    <s v="Batangas"/>
    <s v="Central Luzon"/>
    <x v="2"/>
    <s v="South-eastern Asia"/>
    <m/>
    <m/>
    <m/>
    <m/>
    <m/>
    <m/>
    <s v="1136589"/>
    <n v="1310223"/>
    <s v="L407803"/>
    <s v="G410394"/>
  </r>
  <r>
    <s v="https://www.gem.wiki/Western_Mindanao_Power_Corporation_(WMPC)_Zamboanga_power_station"/>
    <x v="93"/>
    <s v="Western Mindanao Power Corporation (WMPC) Zamboanga power station"/>
    <m/>
    <s v="1"/>
    <s v="D"/>
    <n v="112"/>
    <x v="0"/>
    <x v="4"/>
    <s v="not found"/>
    <m/>
    <m/>
    <m/>
    <x v="44"/>
    <m/>
    <m/>
    <m/>
    <n v="7.0817884668931503"/>
    <n v="122.214202105512"/>
    <s v="exact"/>
    <s v="Zamboanga"/>
    <m/>
    <m/>
    <m/>
    <x v="2"/>
    <s v="South-eastern Asia"/>
    <m/>
    <m/>
    <m/>
    <m/>
    <m/>
    <m/>
    <s v="1033310"/>
    <n v="1145630"/>
    <s v="L408110"/>
    <s v="G411265"/>
  </r>
  <r>
    <s v="https://www.gem.wiki/Al_Saliyah_GT_power_plant"/>
    <x v="94"/>
    <s v="Al Saliyah GT power plant"/>
    <s v="محطة كهرباء السيليه المركزية"/>
    <s v="1"/>
    <s v="NG"/>
    <n v="67"/>
    <x v="0"/>
    <x v="1"/>
    <s v="not found"/>
    <s v="not found"/>
    <s v="not found"/>
    <m/>
    <x v="51"/>
    <m/>
    <m/>
    <m/>
    <n v="25.204063999999999"/>
    <n v="51.359321000000001"/>
    <s v="exact"/>
    <s v="Al Sailiya"/>
    <m/>
    <m/>
    <s v="Al Rayyan"/>
    <x v="2"/>
    <s v="Western Asia"/>
    <m/>
    <m/>
    <s v="Electricity Central Station Saliyah"/>
    <m/>
    <m/>
    <s v="power"/>
    <s v="1026418"/>
    <n v="1145032"/>
    <s v="L408039"/>
    <s v="G411021"/>
  </r>
  <r>
    <s v="https://www.gem.wiki/Al_Saliyah_GT_power_plant"/>
    <x v="94"/>
    <s v="Al Saliyah GT power plant"/>
    <s v="محطة كهرباء السيليه المركزية"/>
    <s v="2"/>
    <s v="NG"/>
    <n v="67"/>
    <x v="0"/>
    <x v="1"/>
    <s v="not found"/>
    <s v="not found"/>
    <s v="not found"/>
    <m/>
    <x v="51"/>
    <m/>
    <m/>
    <m/>
    <n v="25.204063999999999"/>
    <n v="51.359321000000001"/>
    <s v="exact"/>
    <s v="Al Sailiya"/>
    <m/>
    <m/>
    <s v="Al Rayyan"/>
    <x v="2"/>
    <s v="Western Asia"/>
    <m/>
    <m/>
    <s v="Electricity Central Station Saliyah"/>
    <m/>
    <m/>
    <s v="power"/>
    <s v="1026418"/>
    <n v="1145033"/>
    <s v="L408039"/>
    <s v="G411020"/>
  </r>
  <r>
    <s v="https://www.gem.wiki/Al_Wajbha_GT_Power_Plant_Qatar"/>
    <x v="94"/>
    <s v="Al Wajbha GT Power Plant Qatar"/>
    <s v="محطة الوجبة"/>
    <s v="1"/>
    <s v="NG"/>
    <n v="301"/>
    <x v="0"/>
    <x v="1"/>
    <s v="not found"/>
    <s v="not found"/>
    <s v="not found"/>
    <m/>
    <x v="18"/>
    <m/>
    <m/>
    <m/>
    <n v="25.291668999999999"/>
    <n v="51.385142000000002"/>
    <s v="approximate"/>
    <s v="Al Wajba"/>
    <m/>
    <m/>
    <s v="Al Rayyan"/>
    <x v="2"/>
    <s v="Western Asia"/>
    <s v="WRI: GEODB0002019"/>
    <m/>
    <m/>
    <m/>
    <m/>
    <s v="power"/>
    <m/>
    <m/>
    <s v="L408233"/>
    <s v="G411531"/>
  </r>
  <r>
    <s v="https://www.gem.wiki/Mesaieed_CCGT_power_station"/>
    <x v="94"/>
    <s v="Mesaieed CCGT power station"/>
    <s v="محطة مسيعيد للطاقة"/>
    <s v="1"/>
    <s v="NG"/>
    <n v="669"/>
    <x v="0"/>
    <x v="0"/>
    <s v="not found"/>
    <s v="not found"/>
    <s v="not found"/>
    <m/>
    <x v="1"/>
    <m/>
    <m/>
    <m/>
    <n v="24.975300000000001"/>
    <n v="51.578299999999999"/>
    <s v="exact"/>
    <s v="Mesaieed"/>
    <s v="Zone 92"/>
    <m/>
    <s v="Al Wakrah"/>
    <x v="2"/>
    <s v="Western Asia"/>
    <s v="WRI: GEODB0042859, GEO: GEO42859"/>
    <m/>
    <m/>
    <m/>
    <m/>
    <m/>
    <s v="1069561"/>
    <s v="1203448, 1203449, 1203454"/>
    <s v="L405529"/>
    <s v="G404744"/>
  </r>
  <r>
    <s v="https://www.gem.wiki/Mesaieed_CCGT_power_station"/>
    <x v="94"/>
    <s v="Mesaieed CCGT power station"/>
    <s v="محطة مسيعيد للطاقة"/>
    <s v="2"/>
    <s v="NG"/>
    <n v="669"/>
    <x v="0"/>
    <x v="0"/>
    <s v="not found"/>
    <s v="not found"/>
    <s v="not found"/>
    <m/>
    <x v="1"/>
    <m/>
    <m/>
    <m/>
    <n v="24.975300000000001"/>
    <n v="51.578299999999999"/>
    <s v="exact"/>
    <s v="Mesaieed"/>
    <s v="Zone 92"/>
    <m/>
    <s v="Al Wakrah"/>
    <x v="2"/>
    <s v="Western Asia"/>
    <s v="WRI: GEODB0042859, GEO: GEO42859"/>
    <m/>
    <m/>
    <m/>
    <m/>
    <m/>
    <s v="1069561"/>
    <s v="1203450, 1203451, 1203455"/>
    <s v="L405529"/>
    <s v="G404745"/>
  </r>
  <r>
    <s v="https://www.gem.wiki/Mesaieed_CCGT_power_station"/>
    <x v="94"/>
    <s v="Mesaieed CCGT power station"/>
    <s v="محطة مسيعيد للطاقة"/>
    <s v="3"/>
    <s v="NG"/>
    <n v="669"/>
    <x v="0"/>
    <x v="0"/>
    <s v="not found"/>
    <s v="not found"/>
    <s v="not found"/>
    <m/>
    <x v="1"/>
    <m/>
    <m/>
    <m/>
    <n v="24.975300000000001"/>
    <n v="51.578299999999999"/>
    <s v="exact"/>
    <s v="Mesaieed"/>
    <s v="Zone 92"/>
    <m/>
    <s v="Al Wakrah"/>
    <x v="2"/>
    <s v="Western Asia"/>
    <s v="WRI: GEODB0042859, GEO: GEO42859"/>
    <m/>
    <m/>
    <m/>
    <m/>
    <m/>
    <s v="1069561"/>
    <s v="1203452, 1203453, 1203456"/>
    <s v="L405529"/>
    <s v="G404746"/>
  </r>
  <r>
    <s v="https://www.gem.wiki/Qafco-V_power_plant"/>
    <x v="94"/>
    <s v="Qafco-V power plant"/>
    <m/>
    <s v="1"/>
    <s v="NG"/>
    <n v="200"/>
    <x v="0"/>
    <x v="0"/>
    <s v="Y"/>
    <s v="not found"/>
    <s v="not found"/>
    <m/>
    <x v="17"/>
    <m/>
    <m/>
    <m/>
    <n v="24.930809"/>
    <n v="51.544246000000001"/>
    <s v="exact"/>
    <s v="Mesaieed"/>
    <s v="Zone 92"/>
    <m/>
    <s v="Al Wakrah"/>
    <x v="2"/>
    <s v="Western Asia"/>
    <m/>
    <m/>
    <m/>
    <m/>
    <m/>
    <m/>
    <s v="1098419"/>
    <s v="1200028, 1208116, 1208117, 1208118, 1253778"/>
    <s v="L405530"/>
    <s v="G404747"/>
  </r>
  <r>
    <s v="https://www.gem.wiki/Qatalum_CCGT_power_station"/>
    <x v="94"/>
    <s v="Qatalum CCGT power station"/>
    <s v="محطة كهرباء المونيوم قطر"/>
    <s v="1"/>
    <s v="NG"/>
    <n v="675"/>
    <x v="0"/>
    <x v="0"/>
    <s v="not found"/>
    <s v="not found"/>
    <s v="not found"/>
    <m/>
    <x v="17"/>
    <m/>
    <m/>
    <m/>
    <n v="24.971299999999999"/>
    <n v="51.581099999999999"/>
    <s v="exact"/>
    <s v="Mesaieed"/>
    <s v="Zone 92"/>
    <m/>
    <s v="Al Wakrah"/>
    <x v="2"/>
    <s v="Western Asia"/>
    <s v="WRI: GEODB0045477, GEO: GEO45477"/>
    <m/>
    <m/>
    <s v="power"/>
    <s v="Aluminum"/>
    <s v="none"/>
    <s v="1061995"/>
    <s v="1191540, 1204254, 1199872"/>
    <s v="L405531"/>
    <s v="G404725"/>
  </r>
  <r>
    <s v="https://www.gem.wiki/Qatalum_CCGT_power_station"/>
    <x v="94"/>
    <s v="Qatalum CCGT power station"/>
    <s v="محطة كهرباء المونيوم قطر"/>
    <s v="2"/>
    <s v="NG"/>
    <n v="675"/>
    <x v="0"/>
    <x v="0"/>
    <s v="not found"/>
    <s v="not found"/>
    <s v="not found"/>
    <m/>
    <x v="17"/>
    <m/>
    <m/>
    <m/>
    <n v="24.971299999999999"/>
    <n v="51.581099999999999"/>
    <s v="exact"/>
    <s v="Mesaieed"/>
    <s v="Zone 92"/>
    <m/>
    <s v="Al Wakrah"/>
    <x v="2"/>
    <s v="Western Asia"/>
    <s v="WRI: GEODB0045477, GEO: GEO45477"/>
    <m/>
    <m/>
    <s v="power"/>
    <s v="Aluminum"/>
    <s v="none"/>
    <s v="1061995"/>
    <s v="1204255, 1204256, 1204257"/>
    <s v="L405531"/>
    <s v="G404726"/>
  </r>
  <r>
    <s v="https://www.gem.wiki/Ras_Abu_Fontas_(A)_power_plant"/>
    <x v="94"/>
    <s v="Ras Abu Fontas (A) power plant"/>
    <s v="محطة راس أبو فنطاس (أ) للكهرباء"/>
    <s v="New 1"/>
    <s v="NG"/>
    <n v="2600"/>
    <x v="2"/>
    <x v="0"/>
    <s v="not found"/>
    <s v="not found"/>
    <s v="not found"/>
    <m/>
    <x v="40"/>
    <m/>
    <m/>
    <m/>
    <n v="25.2058"/>
    <n v="51.617400000000004"/>
    <s v="approximate"/>
    <s v="Al Wakrah"/>
    <s v="Zone 92"/>
    <m/>
    <s v="Al Wakrah"/>
    <x v="2"/>
    <s v="Western Asia"/>
    <s v="WRI: GEODB0005018, GEO: GEO5018"/>
    <m/>
    <m/>
    <s v="power"/>
    <s v="Chemicals"/>
    <s v="power"/>
    <s v="1026417"/>
    <n v="1142502"/>
    <s v="L405532"/>
    <s v="G404750"/>
  </r>
  <r>
    <s v="https://www.gem.wiki/Ras_Abu_Fontas_power_plant"/>
    <x v="94"/>
    <s v="Ras Abu Fontas power plant"/>
    <s v="محطة رأس أبو فنطاس (ب) للطاقة وتحلية المياه"/>
    <s v="B-GT1"/>
    <s v="NG/FO"/>
    <n v="121.8"/>
    <x v="0"/>
    <x v="1"/>
    <s v="Y"/>
    <s v="not found"/>
    <s v="not found"/>
    <m/>
    <x v="48"/>
    <m/>
    <m/>
    <m/>
    <n v="25.198212000000002"/>
    <n v="51.617610999999997"/>
    <s v="exact"/>
    <s v="Al Wakrah"/>
    <s v="Zone 92"/>
    <m/>
    <s v="Al Wakrah"/>
    <x v="2"/>
    <s v="Western Asia"/>
    <s v="WRI: GEODB0005019, GEO: GEO5019"/>
    <m/>
    <m/>
    <s v="power"/>
    <s v="Chemicals"/>
    <s v="power"/>
    <s v="1042798"/>
    <n v="1142504"/>
    <s v="L405533"/>
    <s v="G404727"/>
  </r>
  <r>
    <s v="https://www.gem.wiki/Ras_Abu_Fontas_power_plant"/>
    <x v="94"/>
    <s v="Ras Abu Fontas power plant"/>
    <s v="محطة رأس أبو فنطاس (ب) للطاقة وتحلية المياه"/>
    <s v="B-GT2"/>
    <s v="NG"/>
    <n v="121.8"/>
    <x v="0"/>
    <x v="1"/>
    <s v="Y"/>
    <s v="not found"/>
    <s v="not found"/>
    <m/>
    <x v="48"/>
    <m/>
    <m/>
    <m/>
    <n v="25.198212000000002"/>
    <n v="51.617610999999997"/>
    <s v="exact"/>
    <s v="Al Wakrah"/>
    <s v="Zone 92"/>
    <m/>
    <s v="Al Wakrah"/>
    <x v="2"/>
    <s v="Western Asia"/>
    <s v="WRI: GEODB0005019, GEO: GEO5019"/>
    <m/>
    <m/>
    <s v="power"/>
    <s v="Chemicals"/>
    <s v="power"/>
    <s v="1042798"/>
    <n v="1142505"/>
    <s v="L405533"/>
    <s v="G404728"/>
  </r>
  <r>
    <s v="https://www.gem.wiki/Ras_Abu_Fontas_power_plant"/>
    <x v="94"/>
    <s v="Ras Abu Fontas power plant"/>
    <s v="محطة رأس أبو فنطاس (ب) للطاقة وتحلية المياه"/>
    <s v="B-GT3"/>
    <s v="NG"/>
    <n v="121.8"/>
    <x v="0"/>
    <x v="1"/>
    <s v="Y"/>
    <s v="not found"/>
    <s v="not found"/>
    <m/>
    <x v="67"/>
    <m/>
    <m/>
    <m/>
    <n v="25.198212000000002"/>
    <n v="51.617610999999997"/>
    <s v="exact"/>
    <s v="Al Wakrah"/>
    <s v="Zone 92"/>
    <m/>
    <s v="Al Wakrah"/>
    <x v="2"/>
    <s v="Western Asia"/>
    <s v="WRI: GEODB0005019, GEO: GEO5019"/>
    <m/>
    <m/>
    <s v="power"/>
    <s v="Chemicals"/>
    <s v="power"/>
    <s v="1042798"/>
    <n v="1142506"/>
    <s v="L405533"/>
    <s v="G404729"/>
  </r>
  <r>
    <s v="https://www.gem.wiki/Ras_Abu_Fontas_power_plant"/>
    <x v="94"/>
    <s v="Ras Abu Fontas power plant"/>
    <s v="محطة رأس أبو فنطاس (ب) للطاقة وتحلية المياه"/>
    <s v="B-GT4"/>
    <s v="NG"/>
    <n v="121.8"/>
    <x v="0"/>
    <x v="1"/>
    <s v="Y"/>
    <s v="not found"/>
    <s v="not found"/>
    <m/>
    <x v="67"/>
    <m/>
    <m/>
    <m/>
    <n v="25.198212000000002"/>
    <n v="51.617610999999997"/>
    <s v="exact"/>
    <s v="Al Wakrah"/>
    <s v="Zone 92"/>
    <m/>
    <s v="Al Wakrah"/>
    <x v="2"/>
    <s v="Western Asia"/>
    <s v="WRI: GEODB0005019, GEO: GEO5019"/>
    <m/>
    <m/>
    <s v="power"/>
    <s v="Chemicals"/>
    <s v="power"/>
    <s v="1042798"/>
    <n v="1142507"/>
    <s v="L405533"/>
    <s v="G404730"/>
  </r>
  <r>
    <s v="https://www.gem.wiki/Ras_Abu_Fontas_power_plant"/>
    <x v="94"/>
    <s v="Ras Abu Fontas power plant"/>
    <s v="محطة رأس أبو فنطاس (ب) للطاقة وتحلية المياه"/>
    <s v="B-GT5"/>
    <s v="NG"/>
    <n v="121.8"/>
    <x v="0"/>
    <x v="1"/>
    <s v="Y"/>
    <s v="not found"/>
    <s v="not found"/>
    <m/>
    <x v="67"/>
    <m/>
    <m/>
    <m/>
    <n v="25.198212000000002"/>
    <n v="51.617610999999997"/>
    <s v="exact"/>
    <s v="Al Wakrah"/>
    <s v="Zone 92"/>
    <m/>
    <s v="Al Wakrah"/>
    <x v="2"/>
    <s v="Western Asia"/>
    <s v="WRI: GEODB0005019, GEO: GEO5019"/>
    <m/>
    <m/>
    <s v="power"/>
    <s v="Chemicals"/>
    <s v="power"/>
    <s v="1042798"/>
    <n v="1142508"/>
    <s v="L405533"/>
    <s v="G404731"/>
  </r>
  <r>
    <s v="https://www.gem.wiki/Ras_Abu_Fontas_power_plant"/>
    <x v="94"/>
    <s v="Ras Abu Fontas power plant"/>
    <s v="محطة رأس أبو فنطاس (ب) للطاقة وتحلية المياه"/>
    <s v="B1-GT1"/>
    <s v="NG"/>
    <n v="125.5"/>
    <x v="0"/>
    <x v="1"/>
    <s v="Y"/>
    <s v="not found"/>
    <s v="not found"/>
    <m/>
    <x v="10"/>
    <m/>
    <m/>
    <m/>
    <n v="25.198212000000002"/>
    <n v="51.617610999999997"/>
    <s v="exact"/>
    <s v="Al Wakrah"/>
    <s v="Zone 92"/>
    <m/>
    <s v="Al Wakrah"/>
    <x v="2"/>
    <s v="Western Asia"/>
    <s v="WRI: GEODB0005020, GEO: GEO5020"/>
    <m/>
    <m/>
    <s v="power"/>
    <s v="Chemicals"/>
    <s v="power"/>
    <s v="1042798"/>
    <n v="1174376"/>
    <s v="L405533"/>
    <s v="G404732"/>
  </r>
  <r>
    <s v="https://www.gem.wiki/Ras_Abu_Fontas_power_plant"/>
    <x v="94"/>
    <s v="Ras Abu Fontas power plant"/>
    <s v="محطة رأس أبو فنطاس (ب) للطاقة وتحلية المياه"/>
    <s v="B1-GT2"/>
    <s v="NG"/>
    <n v="125.5"/>
    <x v="0"/>
    <x v="1"/>
    <s v="Y"/>
    <s v="not found"/>
    <s v="not found"/>
    <m/>
    <x v="10"/>
    <m/>
    <m/>
    <m/>
    <n v="25.198212000000002"/>
    <n v="51.617610999999997"/>
    <s v="exact"/>
    <s v="Al Wakrah"/>
    <s v="Zone 92"/>
    <m/>
    <s v="Al Wakrah"/>
    <x v="2"/>
    <s v="Western Asia"/>
    <s v="WRI: GEODB0005020, GEO: GEO5020"/>
    <m/>
    <m/>
    <s v="power"/>
    <s v="Chemicals"/>
    <s v="power"/>
    <s v="1042798"/>
    <n v="1174377"/>
    <s v="L405533"/>
    <s v="G404733"/>
  </r>
  <r>
    <s v="https://www.gem.wiki/Ras_Abu_Fontas_power_plant"/>
    <x v="94"/>
    <s v="Ras Abu Fontas power plant"/>
    <s v="محطة رأس أبو فنطاس (ب) للطاقة وتحلية المياه"/>
    <s v="B1-GT3"/>
    <s v="NG"/>
    <n v="125.5"/>
    <x v="0"/>
    <x v="1"/>
    <s v="Y"/>
    <s v="not found"/>
    <s v="not found"/>
    <m/>
    <x v="10"/>
    <m/>
    <m/>
    <m/>
    <n v="25.198212000000002"/>
    <n v="51.617610999999997"/>
    <s v="exact"/>
    <s v="Al Wakrah"/>
    <s v="Zone 92"/>
    <m/>
    <s v="Al Wakrah"/>
    <x v="2"/>
    <s v="Western Asia"/>
    <s v="WRI: GEODB0005020, GEO: GEO5020"/>
    <m/>
    <m/>
    <s v="power"/>
    <s v="Chemicals"/>
    <s v="power"/>
    <s v="1042798"/>
    <n v="1174378"/>
    <s v="L405533"/>
    <s v="G404734"/>
  </r>
  <r>
    <s v="https://www.gem.wiki/Ras_Abu_Fontas_power_plant"/>
    <x v="94"/>
    <s v="Ras Abu Fontas power plant"/>
    <s v="محطة رأس أبو فنطاس (ب) للطاقة وتحلية المياه"/>
    <s v="B2-GT1"/>
    <s v="NG"/>
    <n v="189"/>
    <x v="0"/>
    <x v="1"/>
    <s v="Y"/>
    <s v="not found"/>
    <s v="not found"/>
    <m/>
    <x v="4"/>
    <m/>
    <m/>
    <m/>
    <n v="25.198212000000002"/>
    <n v="51.617610999999997"/>
    <s v="exact"/>
    <s v="Al Wakrah"/>
    <s v="Zone 92"/>
    <m/>
    <s v="Al Wakrah"/>
    <x v="2"/>
    <s v="Western Asia"/>
    <s v="WRI: GEODB0005021, GEO: GEO5021"/>
    <m/>
    <m/>
    <s v="power"/>
    <s v="Chemicals"/>
    <s v="power"/>
    <s v="1064659"/>
    <n v="1195520"/>
    <s v="L405533"/>
    <s v="G404735"/>
  </r>
  <r>
    <s v="https://www.gem.wiki/Ras_Abu_Fontas_power_plant"/>
    <x v="94"/>
    <s v="Ras Abu Fontas power plant"/>
    <s v="محطة رأس أبو فنطاس (ب) للطاقة وتحلية المياه"/>
    <s v="B2-GT2"/>
    <s v="NG"/>
    <n v="189"/>
    <x v="0"/>
    <x v="1"/>
    <s v="Y"/>
    <s v="not found"/>
    <s v="not found"/>
    <m/>
    <x v="4"/>
    <m/>
    <m/>
    <m/>
    <n v="25.198212000000002"/>
    <n v="51.617610999999997"/>
    <s v="exact"/>
    <s v="Al Wakrah"/>
    <s v="Zone 92"/>
    <m/>
    <s v="Al Wakrah"/>
    <x v="2"/>
    <s v="Western Asia"/>
    <s v="WRI: GEODB0005021, GEO: GEO5021"/>
    <m/>
    <m/>
    <s v="power"/>
    <s v="Chemicals"/>
    <s v="power"/>
    <s v="1064659"/>
    <n v="1195521"/>
    <s v="L405533"/>
    <s v="G404736"/>
  </r>
  <r>
    <s v="https://www.gem.wiki/Ras_Abu_Fontas_power_plant"/>
    <x v="94"/>
    <s v="Ras Abu Fontas power plant"/>
    <s v="محطة رأس أبو فنطاس (ب) للطاقة وتحلية المياه"/>
    <s v="B2-GT3"/>
    <s v="NG"/>
    <n v="189"/>
    <x v="0"/>
    <x v="1"/>
    <s v="Y"/>
    <s v="not found"/>
    <s v="not found"/>
    <m/>
    <x v="4"/>
    <m/>
    <m/>
    <m/>
    <n v="25.198212000000002"/>
    <n v="51.617610999999997"/>
    <s v="exact"/>
    <s v="Al Wakrah"/>
    <s v="Zone 92"/>
    <m/>
    <s v="Al Wakrah"/>
    <x v="2"/>
    <s v="Western Asia"/>
    <s v="WRI: GEODB0005021, GEO: GEO5021"/>
    <m/>
    <m/>
    <s v="power"/>
    <s v="Chemicals"/>
    <s v="power"/>
    <s v="1064659"/>
    <n v="1195522"/>
    <s v="L405533"/>
    <s v="G404737"/>
  </r>
  <r>
    <s v="https://www.gem.wiki/Ras_Laffan_A_power_plant"/>
    <x v="94"/>
    <s v="Ras Laffan A power plant"/>
    <s v="محطة رأس لفان للطاقة"/>
    <s v="CC1"/>
    <s v="NG"/>
    <n v="756"/>
    <x v="0"/>
    <x v="0"/>
    <s v="Y"/>
    <s v="not found"/>
    <s v="not found"/>
    <m/>
    <x v="8"/>
    <m/>
    <m/>
    <m/>
    <n v="25.922799999999999"/>
    <n v="51.545200000000001"/>
    <s v="exact"/>
    <s v="Ras Laffan Industrial city"/>
    <s v="Zone 75"/>
    <m/>
    <s v="Al Khor"/>
    <x v="2"/>
    <s v="Western Asia"/>
    <s v="WRI: GEODB0005022, GEO: GEO5022"/>
    <m/>
    <s v="Ras Laffan Power Company Power Plant"/>
    <s v="power"/>
    <s v="Chemicals"/>
    <s v="power"/>
    <s v="1050795"/>
    <s v="1174379, 1175969, 1175970"/>
    <s v="L405534"/>
    <s v="G404738"/>
  </r>
  <r>
    <s v="https://www.gem.wiki/Ras_Laffan_B_power_plant"/>
    <x v="94"/>
    <s v="Ras Laffan B power plant"/>
    <s v="محطة رأس لفان &quot;ب&quot; لتوليد الطاقة وتحلية المياه"/>
    <s v="1"/>
    <s v="NG"/>
    <n v="1025"/>
    <x v="0"/>
    <x v="0"/>
    <s v="not found"/>
    <s v="not found"/>
    <s v="not found"/>
    <m/>
    <x v="47"/>
    <m/>
    <m/>
    <m/>
    <n v="25.924330000000001"/>
    <n v="51.54815"/>
    <s v="exact"/>
    <s v="Ras Laffan Industrial City"/>
    <s v="Zone 75"/>
    <m/>
    <s v="Al Khor"/>
    <x v="2"/>
    <s v="Western Asia"/>
    <s v="WRI: GEODB0005023"/>
    <m/>
    <s v="Q-POWER (RL-B)"/>
    <s v="power"/>
    <s v="Chemicals"/>
    <s v="power"/>
    <s v="1061757"/>
    <s v="1191212, 1193295, 1193296, 1193294, 1193297"/>
    <s v="L405535"/>
    <s v="G404739"/>
  </r>
  <r>
    <s v="https://www.gem.wiki/Ras_Laffan_C_power_plant"/>
    <x v="94"/>
    <s v="Ras Laffan C power plant"/>
    <s v="محطة رأس لفان &quot;س&quot; لتوليد الطاقة وتحلية المياه"/>
    <s v="1"/>
    <s v="NG"/>
    <n v="683"/>
    <x v="0"/>
    <x v="0"/>
    <s v="not found"/>
    <s v="not found"/>
    <s v="not found"/>
    <m/>
    <x v="17"/>
    <m/>
    <m/>
    <m/>
    <n v="25.936944"/>
    <n v="51.522221999999999"/>
    <s v="exact"/>
    <s v="Ras Laffan Industrial City"/>
    <s v="Zone 75"/>
    <m/>
    <s v="Al Khor"/>
    <x v="2"/>
    <s v="Western Asia"/>
    <s v="WRI: GEODB0042860"/>
    <m/>
    <s v="Ras Qartas Energy Plant, Ras Laffan C power and desalination plant"/>
    <s v="power"/>
    <s v="Chemicals"/>
    <s v="power"/>
    <s v="1069993"/>
    <s v="1209946, 1213454, 1204383"/>
    <s v="L405536"/>
    <s v="G404740"/>
  </r>
  <r>
    <s v="https://www.gem.wiki/Ras_Laffan_C_power_plant"/>
    <x v="94"/>
    <s v="Ras Laffan C power plant"/>
    <s v="محطة رأس لفان &quot;س&quot; لتوليد الطاقة وتحلية المياه"/>
    <s v="2"/>
    <s v="NG"/>
    <n v="683"/>
    <x v="0"/>
    <x v="0"/>
    <s v="not found"/>
    <s v="not found"/>
    <s v="not found"/>
    <m/>
    <x v="17"/>
    <m/>
    <m/>
    <m/>
    <n v="25.936944"/>
    <n v="51.522221999999999"/>
    <s v="exact"/>
    <s v="Ras Laffan Industrial City"/>
    <s v="Zone 75"/>
    <m/>
    <s v="Al Khor"/>
    <x v="2"/>
    <s v="Western Asia"/>
    <s v="WRI: GEODB0042860"/>
    <m/>
    <s v="Ras Qartas Energy Plant, Ras Laffan C power and desalination plant"/>
    <s v="power"/>
    <s v="Chemicals"/>
    <s v="power"/>
    <s v="1069993"/>
    <s v="1213455, 1213456, 1213461"/>
    <s v="L405536"/>
    <s v="G404741"/>
  </r>
  <r>
    <s v="https://www.gem.wiki/Ras_Laffan_C_power_plant"/>
    <x v="94"/>
    <s v="Ras Laffan C power plant"/>
    <s v="محطة رأس لفان &quot;س&quot; لتوليد الطاقة وتحلية المياه"/>
    <s v="3"/>
    <s v="NG"/>
    <n v="683"/>
    <x v="0"/>
    <x v="0"/>
    <s v="not found"/>
    <s v="not found"/>
    <s v="not found"/>
    <m/>
    <x v="17"/>
    <m/>
    <m/>
    <m/>
    <n v="25.936944"/>
    <n v="51.522221999999999"/>
    <s v="exact"/>
    <s v="Ras Laffan Industrial City"/>
    <s v="Zone 75"/>
    <m/>
    <s v="Al Khor"/>
    <x v="2"/>
    <s v="Western Asia"/>
    <s v="WRI: GEODB0042860"/>
    <m/>
    <s v="Ras Qartas Energy Plant, Ras Laffan C power and desalination plant"/>
    <s v="power"/>
    <s v="Chemicals"/>
    <s v="power"/>
    <s v="1069993"/>
    <s v="1213457, 1213458, 1213462"/>
    <s v="L405536"/>
    <s v="G404742"/>
  </r>
  <r>
    <s v="https://www.gem.wiki/Ras_Laffan_C_power_plant"/>
    <x v="94"/>
    <s v="Ras Laffan C power plant"/>
    <s v="محطة رأس لفان &quot;س&quot; لتوليد الطاقة وتحلية المياه"/>
    <s v="4"/>
    <s v="NG"/>
    <n v="683"/>
    <x v="0"/>
    <x v="0"/>
    <s v="not found"/>
    <s v="not found"/>
    <s v="not found"/>
    <m/>
    <x v="17"/>
    <m/>
    <m/>
    <m/>
    <n v="25.936944"/>
    <n v="51.522221999999999"/>
    <s v="exact"/>
    <s v="Ras Laffan Industrial City"/>
    <s v="Zone 75"/>
    <m/>
    <s v="Al Khor"/>
    <x v="2"/>
    <s v="Western Asia"/>
    <s v="WRI: GEODB0042860"/>
    <m/>
    <s v="Ras Qartas Energy Plant, Ras Laffan C power and desalination plant"/>
    <s v="power"/>
    <s v="Chemicals"/>
    <s v="power"/>
    <s v="1069993"/>
    <s v="1213459, 1213460, 1213463"/>
    <s v="L405536"/>
    <s v="G404743"/>
  </r>
  <r>
    <s v="https://www.gem.wiki/Ras_Rakan_power_plant"/>
    <x v="94"/>
    <s v="Ras Rakan power plant"/>
    <m/>
    <s v="1"/>
    <s v="NG"/>
    <n v="2300"/>
    <x v="1"/>
    <x v="0"/>
    <s v="Y"/>
    <s v="not found"/>
    <s v="not found"/>
    <m/>
    <x v="7"/>
    <m/>
    <m/>
    <m/>
    <n v="26.150379999999998"/>
    <n v="51.238771"/>
    <s v="approximate"/>
    <s v="Khasooma"/>
    <s v="Zone 74"/>
    <m/>
    <s v="Al Shamal"/>
    <x v="2"/>
    <s v="Western Asia"/>
    <m/>
    <m/>
    <s v="Facility E project, Facility E IWPP، Facility E Integrated Water and Power Plant (IWPP)"/>
    <s v="power"/>
    <s v="Chemicals"/>
    <s v="power"/>
    <s v="1118161"/>
    <n v="1284614"/>
    <s v="L405537"/>
    <s v="G404748"/>
  </r>
  <r>
    <s v="https://www.gem.wiki/Umm_Al_Houl_power_plant"/>
    <x v="94"/>
    <s v="Umm Al Houl power plant"/>
    <s v="محطة أم الحول المستقلة للطاقة وتحلية المياه"/>
    <s v="1"/>
    <s v="NG"/>
    <n v="1260"/>
    <x v="0"/>
    <x v="0"/>
    <s v="not found"/>
    <s v="not found"/>
    <s v="not found"/>
    <m/>
    <x v="31"/>
    <m/>
    <m/>
    <m/>
    <n v="25.115086000000002"/>
    <n v="51.613097000000003"/>
    <s v="exact"/>
    <s v="Umm Al Houl"/>
    <m/>
    <m/>
    <s v="Al Wakrah"/>
    <x v="2"/>
    <s v="Western Asia"/>
    <m/>
    <m/>
    <m/>
    <s v="power"/>
    <s v="Chemicals"/>
    <s v="power"/>
    <s v="1108322"/>
    <s v="1273093, 1273092, 1273094, 1269704, 1273095"/>
    <s v="L405538"/>
    <s v="G404749"/>
  </r>
  <r>
    <s v="https://www.gem.wiki/Umm_Al_Houl_power_plant"/>
    <x v="94"/>
    <s v="Umm Al Houl power plant"/>
    <s v="محطة أم الحول المستقلة للطاقة وتحلية المياه"/>
    <s v="2"/>
    <s v="NG"/>
    <n v="1260"/>
    <x v="0"/>
    <x v="0"/>
    <s v="not found"/>
    <s v="not found"/>
    <s v="not found"/>
    <m/>
    <x v="34"/>
    <m/>
    <m/>
    <m/>
    <n v="25.115086000000002"/>
    <n v="51.613097000000003"/>
    <s v="exact"/>
    <s v="Umm Al Houl"/>
    <m/>
    <m/>
    <s v="Al Wakrah"/>
    <x v="2"/>
    <s v="Western Asia"/>
    <m/>
    <m/>
    <m/>
    <s v="power"/>
    <s v="Chemicals"/>
    <s v="power"/>
    <s v="1108322"/>
    <s v="1273096, 1273097, 1273098, 1273099, 1273100"/>
    <s v="L405538"/>
    <s v="G410062"/>
  </r>
  <r>
    <s v="https://www.gem.wiki/Abqaiq_Cogeneration_power_station"/>
    <x v="95"/>
    <s v="Abqaiq cogeneration power station"/>
    <s v="محطة بقيق لتوليد الطاقة"/>
    <s v="1"/>
    <s v="NG"/>
    <n v="180"/>
    <x v="0"/>
    <x v="1"/>
    <s v="Y"/>
    <s v="not found"/>
    <s v="not found"/>
    <m/>
    <x v="31"/>
    <m/>
    <m/>
    <m/>
    <n v="25.931134"/>
    <n v="49.684401000000001"/>
    <s v="exact"/>
    <s v="Abqaiq"/>
    <m/>
    <m/>
    <s v="Ash Sharqiyah"/>
    <x v="2"/>
    <s v="Western Asia"/>
    <s v="WRI: WRI1030636"/>
    <m/>
    <m/>
    <s v="both"/>
    <s v="Oil &amp; Refining"/>
    <s v="none"/>
    <s v="1099225"/>
    <n v="1255061"/>
    <s v="L401090"/>
    <s v="G401090"/>
  </r>
  <r>
    <s v="https://www.gem.wiki/Abqaiq_Cogeneration_power_station"/>
    <x v="95"/>
    <s v="Abqaiq cogeneration power station"/>
    <s v="محطة بقيق لتوليد الطاقة"/>
    <s v="2"/>
    <s v="NG"/>
    <n v="180"/>
    <x v="0"/>
    <x v="1"/>
    <s v="Y"/>
    <s v="not found"/>
    <s v="not found"/>
    <m/>
    <x v="31"/>
    <m/>
    <m/>
    <m/>
    <n v="25.931134"/>
    <n v="49.684401000000001"/>
    <s v="exact"/>
    <s v="Abqaiq"/>
    <m/>
    <m/>
    <s v="Ash Sharqiyah"/>
    <x v="2"/>
    <s v="Western Asia"/>
    <s v="WRI: WRI1030636"/>
    <m/>
    <m/>
    <s v="both"/>
    <s v="Oil &amp; Refining"/>
    <s v="none"/>
    <s v="1099225"/>
    <n v="1310420"/>
    <s v="L401090"/>
    <s v="G406249"/>
  </r>
  <r>
    <s v="https://www.gem.wiki/Al_Qurayyat_power_plant"/>
    <x v="95"/>
    <s v="Al Qurayyat power plant"/>
    <s v="محطة كهرباء القريات, محطة توليد القريات"/>
    <s v="1"/>
    <s v="NG"/>
    <n v="70"/>
    <x v="0"/>
    <x v="1"/>
    <s v="not found"/>
    <s v="not found"/>
    <s v="not found"/>
    <m/>
    <x v="39"/>
    <m/>
    <m/>
    <m/>
    <n v="31.254163999999999"/>
    <n v="37.430210000000002"/>
    <s v="exact"/>
    <s v="Al Qurayyat"/>
    <m/>
    <m/>
    <s v="Al Jawf"/>
    <x v="2"/>
    <s v="Western Asia"/>
    <m/>
    <m/>
    <s v="Alquriyat Power Plant"/>
    <s v="power"/>
    <m/>
    <s v="power"/>
    <s v="1009997"/>
    <n v="1227600"/>
    <s v="L407826"/>
    <s v="G410449"/>
  </r>
  <r>
    <s v="https://www.gem.wiki/Al_Qurayyat_power_plant"/>
    <x v="95"/>
    <s v="Al Qurayyat power plant"/>
    <s v="محطة كهرباء القريات, محطة توليد القريات"/>
    <s v="2"/>
    <s v="NG"/>
    <n v="70"/>
    <x v="0"/>
    <x v="1"/>
    <s v="not found"/>
    <s v="not found"/>
    <s v="not found"/>
    <m/>
    <x v="39"/>
    <m/>
    <m/>
    <m/>
    <n v="31.254163999999999"/>
    <n v="37.430210000000002"/>
    <s v="exact"/>
    <s v="Al Qurayyat"/>
    <m/>
    <m/>
    <s v="Al Jawf"/>
    <x v="2"/>
    <s v="Western Asia"/>
    <m/>
    <m/>
    <s v="Alquriyat Power Plant"/>
    <s v="power"/>
    <m/>
    <s v="power"/>
    <s v="1009997"/>
    <n v="1227601"/>
    <s v="L407826"/>
    <s v="G410448"/>
  </r>
  <r>
    <s v="https://www.gem.wiki/Al_Qurayyat_power_plant"/>
    <x v="95"/>
    <s v="Al Qurayyat power plant"/>
    <s v="محطة كهرباء القريات, محطة توليد القريات"/>
    <s v="3"/>
    <s v="NG"/>
    <n v="77"/>
    <x v="0"/>
    <x v="1"/>
    <s v="not found"/>
    <s v="not found"/>
    <s v="not found"/>
    <m/>
    <x v="13"/>
    <m/>
    <m/>
    <m/>
    <n v="31.254163999999999"/>
    <n v="37.430210000000002"/>
    <s v="exact"/>
    <s v="Al Qurayyat"/>
    <m/>
    <m/>
    <s v="Al Jawf"/>
    <x v="2"/>
    <s v="Western Asia"/>
    <m/>
    <m/>
    <s v="Alquriyat Power Plant"/>
    <s v="power"/>
    <m/>
    <s v="power"/>
    <s v="1009997"/>
    <n v="1239410"/>
    <s v="L407826"/>
    <s v="G410447"/>
  </r>
  <r>
    <s v="https://www.gem.wiki/Al_Qurayyat_power_plant"/>
    <x v="95"/>
    <s v="Al Qurayyat power plant"/>
    <s v="محطة كهرباء القريات, محطة توليد القريات"/>
    <s v="4"/>
    <s v="NG"/>
    <n v="77"/>
    <x v="0"/>
    <x v="1"/>
    <s v="not found"/>
    <s v="not found"/>
    <s v="not found"/>
    <m/>
    <x v="13"/>
    <m/>
    <m/>
    <m/>
    <n v="31.254163999999999"/>
    <n v="37.430210000000002"/>
    <s v="exact"/>
    <s v="Al Qurayyat"/>
    <m/>
    <m/>
    <s v="Al Jawf"/>
    <x v="2"/>
    <s v="Western Asia"/>
    <m/>
    <m/>
    <s v="Alquriyat Power Plant"/>
    <s v="power"/>
    <m/>
    <s v="power"/>
    <s v="1009997"/>
    <n v="1239411"/>
    <s v="L407826"/>
    <s v="G410446"/>
  </r>
  <r>
    <s v="https://www.gem.wiki/Al_Wajh_power_station"/>
    <x v="95"/>
    <s v="Al Wajh power station"/>
    <s v="محطة كهرباء الوجه"/>
    <s v="1"/>
    <s v="NG"/>
    <n v="60"/>
    <x v="0"/>
    <x v="1"/>
    <s v="not found"/>
    <s v="not found"/>
    <s v="not found"/>
    <m/>
    <x v="22"/>
    <m/>
    <m/>
    <m/>
    <n v="26.223500000000001"/>
    <n v="36.49315"/>
    <s v="exact"/>
    <s v="Al Wajh"/>
    <m/>
    <m/>
    <s v="Tabouk"/>
    <x v="2"/>
    <s v="Western Asia"/>
    <s v="WRI: WRI1030641"/>
    <m/>
    <m/>
    <s v="power"/>
    <m/>
    <s v="power"/>
    <s v="1028197"/>
    <n v="1239418"/>
    <s v="L407994"/>
    <s v="G411012"/>
  </r>
  <r>
    <s v="https://www.gem.wiki/Al_Wajh_power_station"/>
    <x v="95"/>
    <s v="Al Wajh power station"/>
    <s v="محطة كهرباء الوجه"/>
    <s v="2"/>
    <s v="NG"/>
    <n v="60"/>
    <x v="0"/>
    <x v="1"/>
    <s v="not found"/>
    <s v="not found"/>
    <s v="not found"/>
    <m/>
    <x v="22"/>
    <m/>
    <m/>
    <m/>
    <n v="26.223500000000001"/>
    <n v="36.49315"/>
    <s v="exact"/>
    <s v="Al Wajh"/>
    <m/>
    <m/>
    <s v="Tabouk"/>
    <x v="2"/>
    <s v="Western Asia"/>
    <s v="WRI: WRI1030641"/>
    <m/>
    <m/>
    <s v="power"/>
    <m/>
    <s v="power"/>
    <s v="1028197"/>
    <n v="1239419"/>
    <s v="L407994"/>
    <s v="G411011"/>
  </r>
  <r>
    <s v="https://www.gem.wiki/Al_Wajh_power_station"/>
    <x v="95"/>
    <s v="Al Wajh power station"/>
    <s v="محطة كهرباء الوجه"/>
    <s v="3"/>
    <s v="NG"/>
    <n v="60"/>
    <x v="0"/>
    <x v="1"/>
    <s v="not found"/>
    <s v="not found"/>
    <s v="not found"/>
    <m/>
    <x v="22"/>
    <m/>
    <m/>
    <m/>
    <n v="26.223500000000001"/>
    <n v="36.49315"/>
    <s v="exact"/>
    <s v="Al Wajh"/>
    <m/>
    <m/>
    <s v="Tabouk"/>
    <x v="2"/>
    <s v="Western Asia"/>
    <s v="WRI: WRI1030641"/>
    <m/>
    <m/>
    <s v="power"/>
    <m/>
    <s v="power"/>
    <s v="1028197"/>
    <m/>
    <s v="L407994"/>
    <s v="G411010"/>
  </r>
  <r>
    <s v="https://www.gem.wiki/Al-Jouf_power_plant"/>
    <x v="95"/>
    <s v="Al-Jouf power plant"/>
    <s v="محطة كهرباء الجوف"/>
    <s v="1"/>
    <s v="NG"/>
    <n v="60"/>
    <x v="0"/>
    <x v="1"/>
    <s v="not found"/>
    <s v="not found"/>
    <s v="not found"/>
    <m/>
    <x v="47"/>
    <m/>
    <m/>
    <m/>
    <n v="29.775534"/>
    <n v="40.009985"/>
    <s v="exact"/>
    <s v="Sakaka"/>
    <m/>
    <m/>
    <s v="Al Jawf"/>
    <x v="2"/>
    <s v="Western Asia"/>
    <s v="WRI: WRI1030640"/>
    <m/>
    <m/>
    <s v="power"/>
    <s v="Other"/>
    <s v="power"/>
    <s v="1009994"/>
    <n v="1211120"/>
    <s v="L407989"/>
    <s v="G411019"/>
  </r>
  <r>
    <s v="https://www.gem.wiki/Al-Jouf_power_plant"/>
    <x v="95"/>
    <s v="Al-Jouf power plant"/>
    <s v="محطة كهرباء الجوف"/>
    <s v="2"/>
    <s v="NG"/>
    <n v="60"/>
    <x v="0"/>
    <x v="1"/>
    <s v="not found"/>
    <s v="not found"/>
    <s v="not found"/>
    <m/>
    <x v="47"/>
    <m/>
    <m/>
    <m/>
    <n v="29.775534"/>
    <n v="40.009985"/>
    <s v="exact"/>
    <s v="Sakaka"/>
    <m/>
    <m/>
    <s v="Al Jawf"/>
    <x v="2"/>
    <s v="Western Asia"/>
    <s v="WRI: WRI1030640"/>
    <m/>
    <m/>
    <s v="power"/>
    <s v="Other"/>
    <s v="power"/>
    <s v="1009994"/>
    <n v="1211121"/>
    <s v="L407989"/>
    <s v="G411018"/>
  </r>
  <r>
    <s v="https://www.gem.wiki/Al-Jouf_power_plant"/>
    <x v="95"/>
    <s v="Al-Jouf power plant"/>
    <s v="محطة كهرباء الجوف"/>
    <s v="3"/>
    <s v="NG"/>
    <n v="60"/>
    <x v="0"/>
    <x v="1"/>
    <s v="not found"/>
    <s v="not found"/>
    <s v="not found"/>
    <m/>
    <x v="39"/>
    <m/>
    <m/>
    <m/>
    <n v="29.775534"/>
    <n v="40.009985"/>
    <s v="exact"/>
    <s v="Sakaka"/>
    <m/>
    <m/>
    <s v="Al Jawf"/>
    <x v="2"/>
    <s v="Western Asia"/>
    <s v="WRI: WRI1030640"/>
    <m/>
    <m/>
    <s v="power"/>
    <s v="Other"/>
    <s v="power"/>
    <s v="1009994"/>
    <m/>
    <s v="L407989"/>
    <s v="G411017"/>
  </r>
  <r>
    <s v="https://www.gem.wiki/Al-Qassim_IPP_power_plant"/>
    <x v="95"/>
    <s v="Al-Qassim IPP power plant"/>
    <s v="محطة توليد شمال القصيم"/>
    <s v="1"/>
    <s v="NG"/>
    <n v="1800"/>
    <x v="1"/>
    <x v="0"/>
    <s v="not found"/>
    <s v="not found"/>
    <s v="not found"/>
    <m/>
    <x v="40"/>
    <m/>
    <m/>
    <m/>
    <n v="25.796883999999999"/>
    <n v="42.620843000000001"/>
    <s v="approximate"/>
    <s v="Taibah"/>
    <m/>
    <m/>
    <s v="Al Qassim"/>
    <x v="2"/>
    <s v="Western Asia"/>
    <m/>
    <m/>
    <m/>
    <m/>
    <m/>
    <m/>
    <s v="1142386"/>
    <n v="1318536"/>
    <s v="L407992"/>
    <s v="G411016"/>
  </r>
  <r>
    <s v="https://www.gem.wiki/Al-Qassim_IPP_power_plant"/>
    <x v="95"/>
    <s v="Al-Qassim IPP power plant"/>
    <s v="محطة توليد شمال القصيم"/>
    <s v="2"/>
    <s v="NG"/>
    <n v="1800"/>
    <x v="1"/>
    <x v="0"/>
    <s v="not found"/>
    <s v="not found"/>
    <s v="not found"/>
    <m/>
    <x v="40"/>
    <m/>
    <m/>
    <m/>
    <n v="25.796883999999999"/>
    <n v="42.620843000000001"/>
    <s v="approximate"/>
    <s v="Taibah"/>
    <m/>
    <m/>
    <s v="Al Qassim"/>
    <x v="2"/>
    <s v="Western Asia"/>
    <m/>
    <m/>
    <m/>
    <m/>
    <m/>
    <m/>
    <s v="1142388"/>
    <n v="1318538"/>
    <s v="L407992"/>
    <s v="G411530"/>
  </r>
  <r>
    <s v="https://www.gem.wiki/Al-Qassim_power_plant"/>
    <x v="95"/>
    <s v="Al-Qassim power plant"/>
    <s v="توسعة محطة توليد كهرباء القصيم المركزية الثالثة"/>
    <s v="2-1"/>
    <s v="NG"/>
    <n v="350"/>
    <x v="0"/>
    <x v="0"/>
    <s v="not found"/>
    <s v="not found"/>
    <s v="not found"/>
    <m/>
    <x v="31"/>
    <m/>
    <m/>
    <m/>
    <n v="26.206261000000001"/>
    <n v="44.009158999999997"/>
    <s v="exact"/>
    <s v="Buraydah"/>
    <m/>
    <m/>
    <s v="Al Qassim"/>
    <x v="2"/>
    <s v="Western Asia"/>
    <m/>
    <m/>
    <m/>
    <s v="power"/>
    <m/>
    <s v="power"/>
    <s v="1136778"/>
    <s v="1223081, 1223082, 1223083, 1223084, 1268564"/>
    <s v="L407990"/>
    <s v="G411015"/>
  </r>
  <r>
    <s v="https://www.gem.wiki/Al-Qassim_power_plant"/>
    <x v="95"/>
    <s v="Al-Qassim power plant"/>
    <s v="توسعة محطة توليد كهرباء القصيم المركزية الثالثة"/>
    <s v="3-1"/>
    <s v="NG"/>
    <n v="365"/>
    <x v="0"/>
    <x v="0"/>
    <s v="not found"/>
    <s v="not found"/>
    <s v="not found"/>
    <m/>
    <x v="31"/>
    <m/>
    <m/>
    <m/>
    <n v="26.206261000000001"/>
    <n v="44.009158999999997"/>
    <s v="exact"/>
    <s v="Buraydah"/>
    <m/>
    <m/>
    <s v="Al Qassim"/>
    <x v="2"/>
    <s v="Western Asia"/>
    <m/>
    <m/>
    <m/>
    <s v="power"/>
    <m/>
    <s v="power"/>
    <s v="1136778"/>
    <s v="1230316, 1233776, 1233777, 1233778, 1268565"/>
    <s v="L407990"/>
    <s v="G411014"/>
  </r>
  <r>
    <s v="https://www.gem.wiki/Al-Qassim_power_plant"/>
    <x v="95"/>
    <s v="Al-Qassim power plant"/>
    <s v="توسعة محطة توليد كهرباء القصيم المركزية الثالثة"/>
    <s v="3-2"/>
    <s v="NG"/>
    <n v="365"/>
    <x v="0"/>
    <x v="0"/>
    <s v="not found"/>
    <s v="not found"/>
    <s v="not found"/>
    <m/>
    <x v="34"/>
    <m/>
    <m/>
    <m/>
    <n v="26.206261000000001"/>
    <n v="44.009158999999997"/>
    <s v="exact"/>
    <s v="Buraydah"/>
    <m/>
    <m/>
    <s v="Al Qassim"/>
    <x v="2"/>
    <s v="Western Asia"/>
    <m/>
    <m/>
    <m/>
    <s v="power"/>
    <m/>
    <s v="power"/>
    <s v="1136778"/>
    <s v="1233779, 1233780, 1233781, 1233782, 1293280"/>
    <s v="L407990"/>
    <s v="G411013"/>
  </r>
  <r>
    <s v="https://www.gem.wiki/Alkhobar_power_plant"/>
    <x v="95"/>
    <s v="Alkhobar power plant"/>
    <s v="محطة توليد كهرباء الخبر"/>
    <s v="2-1"/>
    <s v="NG/FO"/>
    <n v="142"/>
    <x v="0"/>
    <x v="3"/>
    <s v="not found"/>
    <s v="not found"/>
    <s v="not found"/>
    <m/>
    <x v="26"/>
    <m/>
    <n v="2024"/>
    <m/>
    <n v="26.18"/>
    <n v="50.209000000000003"/>
    <s v="exact"/>
    <s v="Al Khobar"/>
    <m/>
    <m/>
    <s v="Eastern"/>
    <x v="2"/>
    <s v="Western Asia"/>
    <s v="WRI: WRI1030641"/>
    <m/>
    <m/>
    <s v="power"/>
    <s v="Chemicals"/>
    <m/>
    <s v="1027861"/>
    <n v="1101121"/>
    <s v="L405539"/>
    <s v="G404777"/>
  </r>
  <r>
    <s v="https://www.gem.wiki/Alkhobar_power_plant"/>
    <x v="95"/>
    <s v="Alkhobar power plant"/>
    <s v="محطة توليد كهرباء الخبر"/>
    <s v="2-2"/>
    <s v="NG/FO"/>
    <n v="142"/>
    <x v="0"/>
    <x v="3"/>
    <s v="not found"/>
    <s v="not found"/>
    <s v="not found"/>
    <m/>
    <x v="26"/>
    <m/>
    <n v="2024"/>
    <m/>
    <n v="26.18"/>
    <n v="50.209000000000003"/>
    <s v="exact"/>
    <s v="Al Khobar"/>
    <m/>
    <m/>
    <s v="Eastern"/>
    <x v="2"/>
    <s v="Western Asia"/>
    <s v="WRI: WRI1030641"/>
    <m/>
    <m/>
    <s v="power"/>
    <s v="Chemicals"/>
    <m/>
    <s v="1027861"/>
    <n v="1101122"/>
    <s v="L405539"/>
    <s v="G404778"/>
  </r>
  <r>
    <s v="https://www.gem.wiki/Alkhobar_power_plant"/>
    <x v="95"/>
    <s v="Alkhobar power plant"/>
    <s v="محطة توليد كهرباء الخبر"/>
    <s v="2-3"/>
    <s v="NG/FO"/>
    <n v="142"/>
    <x v="0"/>
    <x v="3"/>
    <s v="not found"/>
    <s v="not found"/>
    <s v="not found"/>
    <m/>
    <x v="26"/>
    <m/>
    <n v="2024"/>
    <m/>
    <n v="26.18"/>
    <n v="50.209000000000003"/>
    <s v="exact"/>
    <s v="Al Khobar"/>
    <m/>
    <m/>
    <s v="Eastern"/>
    <x v="2"/>
    <s v="Western Asia"/>
    <s v="WRI: WRI1030641"/>
    <m/>
    <m/>
    <s v="power"/>
    <s v="Chemicals"/>
    <m/>
    <s v="1027861"/>
    <n v="1101123"/>
    <s v="L405539"/>
    <s v="G404779"/>
  </r>
  <r>
    <s v="https://www.gem.wiki/Alkhobar_power_plant"/>
    <x v="95"/>
    <s v="Alkhobar power plant"/>
    <s v="محطة توليد كهرباء الخبر"/>
    <s v="2-4"/>
    <s v="NG/FO"/>
    <n v="142"/>
    <x v="0"/>
    <x v="3"/>
    <s v="not found"/>
    <s v="not found"/>
    <s v="not found"/>
    <m/>
    <x v="26"/>
    <m/>
    <n v="2024"/>
    <m/>
    <n v="26.18"/>
    <n v="50.209000000000003"/>
    <s v="exact"/>
    <s v="Al Khobar"/>
    <m/>
    <m/>
    <s v="Eastern"/>
    <x v="2"/>
    <s v="Western Asia"/>
    <s v="WRI: WRI1030638"/>
    <m/>
    <m/>
    <s v="power"/>
    <s v="Chemicals"/>
    <m/>
    <s v="1027861"/>
    <n v="1101124"/>
    <s v="L405539"/>
    <s v="G404780"/>
  </r>
  <r>
    <s v="https://www.gem.wiki/Alkhobar_power_plant"/>
    <x v="95"/>
    <s v="Alkhobar power plant"/>
    <s v="محطة توليد كهرباء الخبر"/>
    <s v="2-5"/>
    <s v="NG/FO"/>
    <n v="142"/>
    <x v="0"/>
    <x v="3"/>
    <s v="not found"/>
    <s v="not found"/>
    <s v="not found"/>
    <m/>
    <x v="26"/>
    <m/>
    <n v="2024"/>
    <m/>
    <n v="26.18"/>
    <n v="50.209000000000003"/>
    <s v="exact"/>
    <s v="Al Khobar"/>
    <m/>
    <m/>
    <s v="Eastern"/>
    <x v="2"/>
    <s v="Western Asia"/>
    <s v="WRI: WRI1030638"/>
    <m/>
    <m/>
    <s v="power"/>
    <s v="Chemicals"/>
    <m/>
    <s v="1027861"/>
    <n v="1101124"/>
    <s v="L405539"/>
    <s v="G411529"/>
  </r>
  <r>
    <s v="https://www.gem.wiki/Alkhobar_power_plant"/>
    <x v="95"/>
    <s v="Alkhobar power plant"/>
    <s v="محطة توليد كهرباء الخبر"/>
    <s v="3-1"/>
    <s v="NG/FO"/>
    <n v="120"/>
    <x v="0"/>
    <x v="3"/>
    <s v="not found"/>
    <s v="not found"/>
    <s v="not found"/>
    <m/>
    <x v="10"/>
    <m/>
    <m/>
    <m/>
    <n v="26.18"/>
    <n v="50.209000000000003"/>
    <s v="exact"/>
    <s v="Al Khobar"/>
    <m/>
    <m/>
    <s v="Eastern"/>
    <x v="2"/>
    <s v="Western Asia"/>
    <s v="WRI: WRI1030641"/>
    <m/>
    <m/>
    <s v="power"/>
    <s v="Chemicals"/>
    <m/>
    <s v="1027861"/>
    <m/>
    <s v="L405539"/>
    <s v="G411528"/>
  </r>
  <r>
    <s v="https://www.gem.wiki/Alkhobar_power_plant"/>
    <x v="95"/>
    <s v="Alkhobar power plant"/>
    <s v="محطة توليد كهرباء الخبر"/>
    <s v="3-2"/>
    <s v="NG/FO"/>
    <n v="120"/>
    <x v="0"/>
    <x v="3"/>
    <s v="not found"/>
    <s v="not found"/>
    <s v="not found"/>
    <m/>
    <x v="10"/>
    <m/>
    <m/>
    <m/>
    <n v="26.18"/>
    <n v="50.209000000000003"/>
    <s v="exact"/>
    <s v="Al Khobar"/>
    <m/>
    <m/>
    <s v="Eastern"/>
    <x v="2"/>
    <s v="Western Asia"/>
    <s v="WRI: WRI1030641"/>
    <m/>
    <m/>
    <s v="power"/>
    <s v="Chemicals"/>
    <m/>
    <s v="1027861"/>
    <m/>
    <s v="L405539"/>
    <s v="G411527"/>
  </r>
  <r>
    <s v="https://www.gem.wiki/Alkhobar_power_plant"/>
    <x v="95"/>
    <s v="Alkhobar power plant"/>
    <s v="محطة توليد كهرباء الخبر"/>
    <s v="3-3"/>
    <s v="NG/FO"/>
    <n v="120"/>
    <x v="0"/>
    <x v="3"/>
    <s v="not found"/>
    <s v="not found"/>
    <s v="not found"/>
    <m/>
    <x v="10"/>
    <m/>
    <m/>
    <m/>
    <n v="26.18"/>
    <n v="50.209000000000003"/>
    <s v="exact"/>
    <s v="Al Khobar"/>
    <m/>
    <m/>
    <s v="Eastern"/>
    <x v="2"/>
    <s v="Western Asia"/>
    <s v="WRI: WRI1030641"/>
    <m/>
    <m/>
    <s v="power"/>
    <s v="Chemicals"/>
    <m/>
    <s v="1027861"/>
    <m/>
    <s v="L405539"/>
    <s v="G411526"/>
  </r>
  <r>
    <s v="https://www.gem.wiki/Alkhobar_power_plant"/>
    <x v="95"/>
    <s v="Alkhobar power plant"/>
    <s v="محطة توليد كهرباء الخبر"/>
    <s v="3-4"/>
    <s v="NG/FO"/>
    <n v="120"/>
    <x v="0"/>
    <x v="3"/>
    <s v="not found"/>
    <s v="not found"/>
    <s v="not found"/>
    <m/>
    <x v="10"/>
    <m/>
    <m/>
    <m/>
    <n v="26.18"/>
    <n v="50.209000000000003"/>
    <s v="exact"/>
    <s v="Al Khobar"/>
    <m/>
    <m/>
    <s v="Eastern"/>
    <x v="2"/>
    <s v="Western Asia"/>
    <s v="WRI: WRI1030641"/>
    <m/>
    <m/>
    <s v="power"/>
    <s v="Chemicals"/>
    <m/>
    <s v="1027861"/>
    <m/>
    <s v="L405539"/>
    <s v="G411525"/>
  </r>
  <r>
    <s v="https://www.gem.wiki/Arar_power_plant"/>
    <x v="95"/>
    <s v="Arar power plant"/>
    <s v="محطة كهرباء عرعر"/>
    <s v="1"/>
    <s v="NG"/>
    <n v="60"/>
    <x v="0"/>
    <x v="1"/>
    <s v="not found"/>
    <s v="not found"/>
    <s v="not found"/>
    <m/>
    <x v="37"/>
    <m/>
    <m/>
    <m/>
    <n v="30.927980000000002"/>
    <n v="41.059330000000003"/>
    <s v="exact"/>
    <s v="Arar"/>
    <m/>
    <m/>
    <s v="Northern Border"/>
    <x v="2"/>
    <s v="Western Asia"/>
    <m/>
    <m/>
    <m/>
    <s v="power"/>
    <m/>
    <s v="power"/>
    <s v="1010276"/>
    <n v="1206108"/>
    <s v="L407993"/>
    <s v="G411009"/>
  </r>
  <r>
    <s v="https://www.gem.wiki/Arar_power_plant"/>
    <x v="95"/>
    <s v="Arar power plant"/>
    <s v="محطة كهرباء عرعر"/>
    <s v="2"/>
    <s v="NG"/>
    <n v="60"/>
    <x v="0"/>
    <x v="1"/>
    <s v="not found"/>
    <s v="not found"/>
    <s v="not found"/>
    <m/>
    <x v="37"/>
    <m/>
    <m/>
    <m/>
    <n v="30.927980000000002"/>
    <n v="41.059330000000003"/>
    <s v="exact"/>
    <s v="Arar"/>
    <m/>
    <m/>
    <s v="Northern Border"/>
    <x v="2"/>
    <s v="Western Asia"/>
    <m/>
    <m/>
    <m/>
    <s v="power"/>
    <m/>
    <s v="power"/>
    <s v="1010276"/>
    <n v="1206109"/>
    <s v="L407993"/>
    <s v="G411008"/>
  </r>
  <r>
    <s v="https://www.gem.wiki/Arar_power_plant"/>
    <x v="95"/>
    <s v="Arar power plant"/>
    <s v="محطة كهرباء عرعر"/>
    <s v="3"/>
    <s v="NG"/>
    <n v="77"/>
    <x v="0"/>
    <x v="1"/>
    <s v="not found"/>
    <s v="not found"/>
    <s v="not found"/>
    <m/>
    <x v="13"/>
    <m/>
    <m/>
    <m/>
    <n v="30.927980000000002"/>
    <n v="41.059330000000003"/>
    <s v="exact"/>
    <s v="Arar"/>
    <m/>
    <m/>
    <s v="Northern Border"/>
    <x v="2"/>
    <s v="Western Asia"/>
    <m/>
    <m/>
    <m/>
    <s v="power"/>
    <m/>
    <s v="power"/>
    <s v="1010276"/>
    <n v="1252610"/>
    <s v="L407993"/>
    <s v="G411007"/>
  </r>
  <r>
    <s v="https://www.gem.wiki/Arar_power_plant"/>
    <x v="95"/>
    <s v="Arar power plant"/>
    <s v="محطة كهرباء عرعر"/>
    <s v="4"/>
    <s v="NG"/>
    <n v="77"/>
    <x v="0"/>
    <x v="1"/>
    <s v="not found"/>
    <s v="not found"/>
    <s v="not found"/>
    <m/>
    <x v="13"/>
    <m/>
    <m/>
    <m/>
    <n v="30.927980000000002"/>
    <n v="41.059330000000003"/>
    <s v="exact"/>
    <s v="Arar"/>
    <m/>
    <m/>
    <s v="Northern Border"/>
    <x v="2"/>
    <s v="Western Asia"/>
    <m/>
    <m/>
    <m/>
    <s v="power"/>
    <m/>
    <s v="power"/>
    <s v="1010276"/>
    <n v="1252611"/>
    <s v="L407993"/>
    <s v="G411006"/>
  </r>
  <r>
    <s v="https://www.gem.wiki/Asir_Central_power_plant"/>
    <x v="95"/>
    <s v="Asir Central power plant"/>
    <s v="محطة كهرباء عسير المركزية"/>
    <s v="1-1"/>
    <s v="NG"/>
    <n v="55"/>
    <x v="0"/>
    <x v="1"/>
    <s v="not found"/>
    <s v="not found"/>
    <s v="not found"/>
    <m/>
    <x v="16"/>
    <m/>
    <m/>
    <m/>
    <n v="18.276050000000001"/>
    <n v="42.537954999999997"/>
    <s v="approximate"/>
    <s v="Abha"/>
    <m/>
    <m/>
    <s v="Asir"/>
    <x v="2"/>
    <s v="Western Asia"/>
    <m/>
    <m/>
    <m/>
    <m/>
    <m/>
    <m/>
    <s v="1028180"/>
    <n v="1212394"/>
    <s v="L407995"/>
    <s v="G411005"/>
  </r>
  <r>
    <s v="https://www.gem.wiki/Asir_Central_power_plant"/>
    <x v="95"/>
    <s v="Asir Central power plant"/>
    <s v="محطة كهرباء عسير المركزية"/>
    <s v="1-2"/>
    <s v="NG"/>
    <n v="50"/>
    <x v="0"/>
    <x v="1"/>
    <s v="not found"/>
    <s v="not found"/>
    <s v="not found"/>
    <m/>
    <x v="16"/>
    <m/>
    <m/>
    <m/>
    <n v="18.276050000000001"/>
    <n v="42.537954999999997"/>
    <s v="approximate"/>
    <s v="Abha"/>
    <m/>
    <m/>
    <s v="Asir"/>
    <x v="2"/>
    <s v="Western Asia"/>
    <m/>
    <m/>
    <m/>
    <m/>
    <m/>
    <m/>
    <s v="1028180"/>
    <n v="1103039"/>
    <s v="L407995"/>
    <s v="G411524"/>
  </r>
  <r>
    <s v="https://www.gem.wiki/Asir_Central_power_plant"/>
    <x v="95"/>
    <s v="Asir Central power plant"/>
    <s v="محطة كهرباء عسير المركزية"/>
    <s v="1-3"/>
    <s v="NG"/>
    <n v="55"/>
    <x v="0"/>
    <x v="1"/>
    <s v="not found"/>
    <s v="not found"/>
    <s v="not found"/>
    <m/>
    <x v="16"/>
    <m/>
    <m/>
    <m/>
    <n v="18.276050000000001"/>
    <n v="42.537954999999997"/>
    <s v="approximate"/>
    <s v="Abha"/>
    <m/>
    <m/>
    <s v="Asir"/>
    <x v="2"/>
    <s v="Western Asia"/>
    <m/>
    <m/>
    <m/>
    <m/>
    <m/>
    <m/>
    <s v="1028180"/>
    <n v="1212395"/>
    <s v="L407995"/>
    <s v="G411523"/>
  </r>
  <r>
    <s v="https://www.gem.wiki/Asir_Central_power_plant"/>
    <x v="95"/>
    <s v="Asir Central power plant"/>
    <s v="محطة كهرباء عسير المركزية"/>
    <s v="1-4"/>
    <s v="NG"/>
    <n v="66"/>
    <x v="0"/>
    <x v="1"/>
    <s v="not found"/>
    <s v="not found"/>
    <s v="not found"/>
    <m/>
    <x v="16"/>
    <m/>
    <m/>
    <m/>
    <n v="18.276050000000001"/>
    <n v="42.537954999999997"/>
    <s v="approximate"/>
    <s v="Abha"/>
    <m/>
    <m/>
    <s v="Asir"/>
    <x v="2"/>
    <s v="Western Asia"/>
    <m/>
    <m/>
    <m/>
    <m/>
    <m/>
    <m/>
    <s v="1028180"/>
    <n v="1212393"/>
    <s v="L407995"/>
    <s v="G411522"/>
  </r>
  <r>
    <s v="https://www.gem.wiki/Asir_Central_power_plant"/>
    <x v="95"/>
    <s v="Asir Central power plant"/>
    <s v="محطة كهرباء عسير المركزية"/>
    <s v="2-1"/>
    <s v="NG"/>
    <n v="66"/>
    <x v="0"/>
    <x v="1"/>
    <s v="not found"/>
    <s v="not found"/>
    <s v="not found"/>
    <m/>
    <x v="8"/>
    <m/>
    <m/>
    <m/>
    <n v="18.276050000000001"/>
    <n v="42.537954999999997"/>
    <s v="approximate"/>
    <s v="Abha"/>
    <m/>
    <m/>
    <s v="Asir"/>
    <x v="2"/>
    <s v="Western Asia"/>
    <m/>
    <m/>
    <m/>
    <m/>
    <m/>
    <m/>
    <s v="1028180"/>
    <n v="1212394"/>
    <s v="L407995"/>
    <s v="G411004"/>
  </r>
  <r>
    <s v="https://www.gem.wiki/Asir_Central_power_plant"/>
    <x v="95"/>
    <s v="Asir Central power plant"/>
    <s v="محطة كهرباء عسير المركزية"/>
    <s v="2-2"/>
    <s v="NG"/>
    <n v="70"/>
    <x v="0"/>
    <x v="1"/>
    <s v="not found"/>
    <s v="not found"/>
    <s v="not found"/>
    <m/>
    <x v="21"/>
    <m/>
    <m/>
    <m/>
    <n v="18.276050000000001"/>
    <n v="42.537954999999997"/>
    <s v="approximate"/>
    <s v="Abha"/>
    <m/>
    <m/>
    <s v="Asir"/>
    <x v="2"/>
    <s v="Western Asia"/>
    <m/>
    <m/>
    <m/>
    <m/>
    <m/>
    <m/>
    <s v="1028180"/>
    <n v="1190104"/>
    <s v="L407995"/>
    <s v="G411003"/>
  </r>
  <r>
    <s v="https://www.gem.wiki/Asir_Central_power_plant"/>
    <x v="95"/>
    <s v="Asir Central power plant"/>
    <s v="محطة كهرباء عسير المركزية"/>
    <s v="2-3"/>
    <s v="NG"/>
    <n v="70"/>
    <x v="0"/>
    <x v="1"/>
    <s v="not found"/>
    <s v="not found"/>
    <s v="not found"/>
    <m/>
    <x v="37"/>
    <m/>
    <m/>
    <m/>
    <n v="18.276050000000001"/>
    <n v="42.537954999999997"/>
    <s v="approximate"/>
    <s v="Abha"/>
    <m/>
    <m/>
    <s v="Asir"/>
    <x v="2"/>
    <s v="Western Asia"/>
    <m/>
    <m/>
    <m/>
    <m/>
    <m/>
    <m/>
    <s v="1028180"/>
    <n v="1206114"/>
    <s v="L407995"/>
    <s v="G411002"/>
  </r>
  <r>
    <s v="https://www.gem.wiki/Beri_(SEC)_power_plant"/>
    <x v="95"/>
    <s v="Beri (SEC) power plant"/>
    <s v="معمل غاز البري"/>
    <s v="1"/>
    <s v="NG"/>
    <n v="65"/>
    <x v="6"/>
    <x v="1"/>
    <s v="not found"/>
    <s v="not found"/>
    <s v="not found"/>
    <m/>
    <x v="79"/>
    <n v="2014"/>
    <m/>
    <m/>
    <n v="26.957733000000001"/>
    <n v="49.590364999999998"/>
    <s v="exact"/>
    <s v="Al-Jubail"/>
    <m/>
    <m/>
    <s v="Eastern"/>
    <x v="2"/>
    <s v="Western Asia"/>
    <s v="WRI: WRI1030646"/>
    <m/>
    <m/>
    <m/>
    <m/>
    <m/>
    <s v="1028165"/>
    <n v="1105397"/>
    <s v="L405540"/>
    <s v="G404847"/>
  </r>
  <r>
    <s v="https://www.gem.wiki/Beri_(SEC)_power_plant"/>
    <x v="95"/>
    <s v="Beri (SEC) power plant"/>
    <s v="معمل غاز البري"/>
    <s v="2"/>
    <s v="NG"/>
    <n v="65"/>
    <x v="6"/>
    <x v="1"/>
    <s v="not found"/>
    <s v="not found"/>
    <s v="not found"/>
    <m/>
    <x v="79"/>
    <n v="2014"/>
    <m/>
    <m/>
    <n v="26.957733000000001"/>
    <n v="49.590364999999998"/>
    <s v="exact"/>
    <s v="Al-Jubail"/>
    <m/>
    <m/>
    <s v="Eastern"/>
    <x v="2"/>
    <s v="Western Asia"/>
    <s v="WRI: WRI1030646"/>
    <m/>
    <m/>
    <m/>
    <m/>
    <m/>
    <s v="1028165"/>
    <n v="1105398"/>
    <s v="L405540"/>
    <s v="G404848"/>
  </r>
  <r>
    <s v="https://www.gem.wiki/Beri_(SEC)_power_plant"/>
    <x v="95"/>
    <s v="Beri (SEC) power plant"/>
    <s v="معمل غاز البري"/>
    <s v="3"/>
    <s v="NG"/>
    <n v="65"/>
    <x v="6"/>
    <x v="1"/>
    <s v="not found"/>
    <s v="not found"/>
    <s v="not found"/>
    <m/>
    <x v="79"/>
    <n v="2015"/>
    <m/>
    <m/>
    <n v="26.957733000000001"/>
    <n v="49.590364999999998"/>
    <s v="exact"/>
    <s v="Al-Jubail"/>
    <m/>
    <m/>
    <s v="Eastern"/>
    <x v="2"/>
    <s v="Western Asia"/>
    <s v="WRI: WRI1030646"/>
    <m/>
    <m/>
    <m/>
    <m/>
    <m/>
    <s v="1028165"/>
    <n v="1105399"/>
    <s v="L405540"/>
    <s v="G404849"/>
  </r>
  <r>
    <s v="https://www.gem.wiki/Berri_Gas_power_plant"/>
    <x v="95"/>
    <s v="Berri Gas power plant"/>
    <s v="معمل غاز البري"/>
    <s v="1"/>
    <s v="NG"/>
    <n v="149"/>
    <x v="0"/>
    <x v="1"/>
    <s v="not found"/>
    <s v="not found"/>
    <s v="not found"/>
    <m/>
    <x v="21"/>
    <m/>
    <m/>
    <m/>
    <n v="26.96"/>
    <n v="49.594999999999999"/>
    <s v="exact"/>
    <s v="Al-Jubail"/>
    <m/>
    <m/>
    <s v="Eastern"/>
    <x v="2"/>
    <s v="Western Asia"/>
    <s v="WRI: WRI1030647"/>
    <m/>
    <s v="Beri Gas Plant"/>
    <s v="both"/>
    <s v="Oil &amp; Refining"/>
    <s v="none"/>
    <s v="1057522"/>
    <n v="1184793"/>
    <s v="L405541"/>
    <s v="G404809"/>
  </r>
  <r>
    <s v="https://www.gem.wiki/Berri_Gas_power_plant"/>
    <x v="95"/>
    <s v="Berri Gas power plant"/>
    <s v="معمل غاز البري"/>
    <s v="2"/>
    <s v="NG"/>
    <n v="149"/>
    <x v="0"/>
    <x v="1"/>
    <s v="not found"/>
    <s v="not found"/>
    <s v="not found"/>
    <m/>
    <x v="21"/>
    <m/>
    <m/>
    <m/>
    <n v="26.96"/>
    <n v="49.594999999999999"/>
    <s v="exact"/>
    <s v="Al-Jubail"/>
    <m/>
    <m/>
    <s v="Eastern"/>
    <x v="2"/>
    <s v="Western Asia"/>
    <s v="WRI: WRI1030647"/>
    <m/>
    <s v="Beri Gas Plant"/>
    <s v="both"/>
    <s v="Oil &amp; Refining"/>
    <s v="none"/>
    <s v="1057522"/>
    <n v="1184794"/>
    <s v="L405541"/>
    <s v="G404810"/>
  </r>
  <r>
    <s v="https://www.gem.wiki/Bisha_Central_power_plant"/>
    <x v="95"/>
    <s v="Bisha Central power plant"/>
    <s v="محطة توليد بيشة"/>
    <s v="1"/>
    <s v="NG"/>
    <n v="73"/>
    <x v="0"/>
    <x v="1"/>
    <s v="not found"/>
    <s v="not found"/>
    <s v="not found"/>
    <m/>
    <x v="21"/>
    <m/>
    <m/>
    <m/>
    <n v="19.986265"/>
    <n v="42.393766999999997"/>
    <s v="exact"/>
    <s v="Bisha"/>
    <m/>
    <m/>
    <s v="Asir"/>
    <x v="2"/>
    <s v="Western Asia"/>
    <m/>
    <m/>
    <m/>
    <m/>
    <m/>
    <m/>
    <s v="1028181"/>
    <n v="1190102"/>
    <s v="L407997"/>
    <s v="G411001"/>
  </r>
  <r>
    <s v="https://www.gem.wiki/Bisha_Central_power_plant"/>
    <x v="95"/>
    <s v="Bisha Central power plant"/>
    <s v="محطة توليد بيشة"/>
    <s v="2"/>
    <s v="NG"/>
    <n v="73"/>
    <x v="0"/>
    <x v="1"/>
    <s v="not found"/>
    <s v="not found"/>
    <s v="not found"/>
    <m/>
    <x v="21"/>
    <m/>
    <m/>
    <m/>
    <n v="19.986265"/>
    <n v="42.393766999999997"/>
    <s v="exact"/>
    <s v="Bisha"/>
    <m/>
    <m/>
    <s v="Asir"/>
    <x v="2"/>
    <s v="Western Asia"/>
    <m/>
    <m/>
    <m/>
    <m/>
    <m/>
    <m/>
    <s v="1028181"/>
    <n v="1190103"/>
    <s v="L407997"/>
    <s v="G411000"/>
  </r>
  <r>
    <s v="https://www.gem.wiki/Bisha_Central_power_plant"/>
    <x v="95"/>
    <s v="Bisha Central power plant"/>
    <s v="محطة توليد بيشة"/>
    <s v="3"/>
    <s v="NG"/>
    <n v="73"/>
    <x v="0"/>
    <x v="1"/>
    <s v="not found"/>
    <s v="not found"/>
    <s v="not found"/>
    <m/>
    <x v="37"/>
    <m/>
    <m/>
    <m/>
    <n v="19.986265"/>
    <n v="42.393766999999997"/>
    <s v="exact"/>
    <s v="Bisha"/>
    <m/>
    <m/>
    <s v="Asir"/>
    <x v="2"/>
    <s v="Western Asia"/>
    <m/>
    <m/>
    <m/>
    <m/>
    <m/>
    <m/>
    <s v="1028181"/>
    <n v="1206112"/>
    <s v="L407997"/>
    <s v="G410999"/>
  </r>
  <r>
    <s v="https://www.gem.wiki/Fadhili_cogeneration_power_plant"/>
    <x v="95"/>
    <s v="Fadhili cogeneration power plant"/>
    <s v="محطة الفاضلي لتوليد الطاقة المزدوج"/>
    <s v="1"/>
    <s v="NG"/>
    <n v="1520"/>
    <x v="0"/>
    <x v="0"/>
    <s v="Y"/>
    <s v="not found"/>
    <s v="not found"/>
    <m/>
    <x v="6"/>
    <m/>
    <m/>
    <m/>
    <n v="27.112269999999999"/>
    <n v="49.071351999999997"/>
    <s v="exact"/>
    <s v="Jubail Industrial City"/>
    <m/>
    <m/>
    <s v="Eastern"/>
    <x v="2"/>
    <s v="Western Asia"/>
    <m/>
    <m/>
    <m/>
    <s v="both"/>
    <s v="Oil &amp; Refining"/>
    <s v="power"/>
    <s v="1111849"/>
    <s v="1275124, 1283139, 1283140, 1283141, 1283142, 1306652, 1306653"/>
    <s v="L405542"/>
    <s v="G404751"/>
  </r>
  <r>
    <s v="https://www.gem.wiki/Faras_power_plant"/>
    <x v="95"/>
    <s v="Faras power plant"/>
    <s v="محطة فرس الغازية"/>
    <s v="1-1"/>
    <s v="NG"/>
    <n v="75"/>
    <x v="0"/>
    <x v="1"/>
    <s v="not found"/>
    <s v="not found"/>
    <s v="not found"/>
    <m/>
    <x v="9"/>
    <m/>
    <m/>
    <m/>
    <n v="25.210557999999999"/>
    <n v="49.290263000000003"/>
    <s v="exact"/>
    <s v="Al Qar'aa"/>
    <m/>
    <m/>
    <s v="Eastern"/>
    <x v="2"/>
    <s v="Western Asia"/>
    <m/>
    <m/>
    <m/>
    <m/>
    <m/>
    <m/>
    <s v="1028168"/>
    <n v="1114656"/>
    <s v="L405543"/>
    <s v="G410114"/>
  </r>
  <r>
    <s v="https://www.gem.wiki/Faras_power_plant"/>
    <x v="95"/>
    <s v="Faras power plant"/>
    <s v="محطة فرس الغازية"/>
    <s v="1-10"/>
    <s v="NG"/>
    <n v="90"/>
    <x v="0"/>
    <x v="1"/>
    <s v="not found"/>
    <s v="not found"/>
    <s v="not found"/>
    <m/>
    <x v="9"/>
    <m/>
    <m/>
    <m/>
    <n v="25.210557999999999"/>
    <n v="49.290263000000003"/>
    <s v="exact"/>
    <s v="Al Qar'aa"/>
    <m/>
    <m/>
    <s v="Eastern"/>
    <x v="2"/>
    <s v="Western Asia"/>
    <s v="WRI: WRI1030652"/>
    <m/>
    <m/>
    <m/>
    <m/>
    <m/>
    <s v="1028168"/>
    <n v="1114665"/>
    <s v="L405543"/>
    <s v="G404856"/>
  </r>
  <r>
    <s v="https://www.gem.wiki/Faras_power_plant"/>
    <x v="95"/>
    <s v="Faras power plant"/>
    <s v="محطة فرس الغازية"/>
    <s v="1-11"/>
    <s v="NG"/>
    <n v="90"/>
    <x v="0"/>
    <x v="1"/>
    <s v="not found"/>
    <s v="not found"/>
    <s v="not found"/>
    <m/>
    <x v="9"/>
    <m/>
    <m/>
    <m/>
    <n v="25.210557999999999"/>
    <n v="49.290263000000003"/>
    <s v="exact"/>
    <s v="Al Qar'aa"/>
    <m/>
    <m/>
    <s v="Eastern"/>
    <x v="2"/>
    <s v="Western Asia"/>
    <s v="WRI: WRI1030652"/>
    <m/>
    <m/>
    <m/>
    <m/>
    <m/>
    <s v="1028168"/>
    <n v="1114666"/>
    <s v="L405543"/>
    <s v="G404857"/>
  </r>
  <r>
    <s v="https://www.gem.wiki/Faras_power_plant"/>
    <x v="95"/>
    <s v="Faras power plant"/>
    <s v="محطة فرس الغازية"/>
    <s v="1-12"/>
    <s v="NG"/>
    <n v="90"/>
    <x v="0"/>
    <x v="1"/>
    <s v="not found"/>
    <s v="not found"/>
    <s v="not found"/>
    <m/>
    <x v="9"/>
    <m/>
    <m/>
    <m/>
    <n v="25.210557999999999"/>
    <n v="49.290263000000003"/>
    <s v="exact"/>
    <s v="Al Qar'aa"/>
    <m/>
    <m/>
    <s v="Eastern"/>
    <x v="2"/>
    <s v="Western Asia"/>
    <s v="WRI: WRI1030652"/>
    <m/>
    <m/>
    <m/>
    <m/>
    <m/>
    <s v="1028168"/>
    <n v="1114667"/>
    <s v="L405543"/>
    <s v="G404858"/>
  </r>
  <r>
    <s v="https://www.gem.wiki/Faras_power_plant"/>
    <x v="95"/>
    <s v="Faras power plant"/>
    <s v="محطة فرس الغازية"/>
    <s v="1-2"/>
    <s v="NG"/>
    <n v="75"/>
    <x v="0"/>
    <x v="1"/>
    <s v="not found"/>
    <s v="not found"/>
    <s v="not found"/>
    <m/>
    <x v="9"/>
    <m/>
    <m/>
    <m/>
    <n v="25.210557999999999"/>
    <n v="49.290263000000003"/>
    <s v="exact"/>
    <s v="Al Qar'aa"/>
    <m/>
    <m/>
    <s v="Eastern"/>
    <x v="2"/>
    <s v="Western Asia"/>
    <m/>
    <m/>
    <m/>
    <m/>
    <m/>
    <m/>
    <s v="1028168"/>
    <n v="1114657"/>
    <s v="L405543"/>
    <s v="G410113"/>
  </r>
  <r>
    <s v="https://www.gem.wiki/Faras_power_plant"/>
    <x v="95"/>
    <s v="Faras power plant"/>
    <s v="محطة فرس الغازية"/>
    <s v="1-3"/>
    <s v="NG"/>
    <n v="75"/>
    <x v="0"/>
    <x v="1"/>
    <s v="not found"/>
    <s v="not found"/>
    <s v="not found"/>
    <m/>
    <x v="9"/>
    <m/>
    <m/>
    <m/>
    <n v="25.210557999999999"/>
    <n v="49.290263000000003"/>
    <s v="exact"/>
    <s v="Al Qar'aa"/>
    <m/>
    <m/>
    <s v="Eastern"/>
    <x v="2"/>
    <s v="Western Asia"/>
    <m/>
    <m/>
    <m/>
    <m/>
    <m/>
    <m/>
    <s v="1028168"/>
    <n v="1114658"/>
    <s v="L405543"/>
    <s v="G410112"/>
  </r>
  <r>
    <s v="https://www.gem.wiki/Faras_power_plant"/>
    <x v="95"/>
    <s v="Faras power plant"/>
    <s v="محطة فرس الغازية"/>
    <s v="1-4"/>
    <s v="NG"/>
    <n v="75"/>
    <x v="0"/>
    <x v="1"/>
    <s v="not found"/>
    <s v="not found"/>
    <s v="not found"/>
    <m/>
    <x v="9"/>
    <m/>
    <m/>
    <m/>
    <n v="25.210557999999999"/>
    <n v="49.290263000000003"/>
    <s v="exact"/>
    <s v="Al Qar'aa"/>
    <m/>
    <m/>
    <s v="Eastern"/>
    <x v="2"/>
    <s v="Western Asia"/>
    <s v="WRI: WRI1030652"/>
    <m/>
    <m/>
    <m/>
    <m/>
    <m/>
    <s v="1028168"/>
    <n v="1114659"/>
    <s v="L405543"/>
    <s v="G404850"/>
  </r>
  <r>
    <s v="https://www.gem.wiki/Faras_power_plant"/>
    <x v="95"/>
    <s v="Faras power plant"/>
    <s v="محطة فرس الغازية"/>
    <s v="1-5"/>
    <s v="NG"/>
    <n v="75"/>
    <x v="0"/>
    <x v="1"/>
    <s v="not found"/>
    <s v="not found"/>
    <s v="not found"/>
    <m/>
    <x v="9"/>
    <m/>
    <m/>
    <m/>
    <n v="25.210557999999999"/>
    <n v="49.290263000000003"/>
    <s v="exact"/>
    <s v="Al Qar'aa"/>
    <m/>
    <m/>
    <s v="Eastern"/>
    <x v="2"/>
    <s v="Western Asia"/>
    <s v="WRI: WRI1030652"/>
    <m/>
    <m/>
    <m/>
    <m/>
    <m/>
    <s v="1028168"/>
    <n v="1114660"/>
    <s v="L405543"/>
    <s v="G404851"/>
  </r>
  <r>
    <s v="https://www.gem.wiki/Faras_power_plant"/>
    <x v="95"/>
    <s v="Faras power plant"/>
    <s v="محطة فرس الغازية"/>
    <s v="1-6"/>
    <s v="NG"/>
    <n v="75"/>
    <x v="0"/>
    <x v="1"/>
    <s v="not found"/>
    <s v="not found"/>
    <s v="not found"/>
    <m/>
    <x v="9"/>
    <m/>
    <m/>
    <m/>
    <n v="25.210557999999999"/>
    <n v="49.290263000000003"/>
    <s v="exact"/>
    <s v="Al Qar'aa"/>
    <m/>
    <m/>
    <s v="Eastern"/>
    <x v="2"/>
    <s v="Western Asia"/>
    <s v="WRI: WRI1030652"/>
    <m/>
    <m/>
    <m/>
    <m/>
    <m/>
    <s v="1028168"/>
    <n v="1114661"/>
    <s v="L405543"/>
    <s v="G404852"/>
  </r>
  <r>
    <s v="https://www.gem.wiki/Faras_power_plant"/>
    <x v="95"/>
    <s v="Faras power plant"/>
    <s v="محطة فرس الغازية"/>
    <s v="1-7"/>
    <s v="NG"/>
    <n v="75"/>
    <x v="0"/>
    <x v="1"/>
    <s v="not found"/>
    <s v="not found"/>
    <s v="not found"/>
    <m/>
    <x v="9"/>
    <m/>
    <m/>
    <m/>
    <n v="25.210557999999999"/>
    <n v="49.290263000000003"/>
    <s v="exact"/>
    <s v="Al Qar'aa"/>
    <m/>
    <m/>
    <s v="Eastern"/>
    <x v="2"/>
    <s v="Western Asia"/>
    <s v="WRI: WRI1030652"/>
    <m/>
    <m/>
    <m/>
    <m/>
    <m/>
    <s v="1028168"/>
    <n v="1114662"/>
    <s v="L405543"/>
    <s v="G404853"/>
  </r>
  <r>
    <s v="https://www.gem.wiki/Faras_power_plant"/>
    <x v="95"/>
    <s v="Faras power plant"/>
    <s v="محطة فرس الغازية"/>
    <s v="1-8"/>
    <s v="NG"/>
    <n v="75"/>
    <x v="0"/>
    <x v="1"/>
    <s v="not found"/>
    <s v="not found"/>
    <s v="not found"/>
    <m/>
    <x v="9"/>
    <m/>
    <m/>
    <m/>
    <n v="25.210557999999999"/>
    <n v="49.290263000000003"/>
    <s v="exact"/>
    <s v="Al Qar'aa"/>
    <m/>
    <m/>
    <s v="Eastern"/>
    <x v="2"/>
    <s v="Western Asia"/>
    <s v="WRI: WRI1030652"/>
    <m/>
    <m/>
    <m/>
    <m/>
    <m/>
    <s v="1028168"/>
    <n v="1114663"/>
    <s v="L405543"/>
    <s v="G404854"/>
  </r>
  <r>
    <s v="https://www.gem.wiki/Faras_power_plant"/>
    <x v="95"/>
    <s v="Faras power plant"/>
    <s v="محطة فرس الغازية"/>
    <s v="1-9"/>
    <s v="NG"/>
    <n v="90"/>
    <x v="0"/>
    <x v="1"/>
    <s v="not found"/>
    <s v="not found"/>
    <s v="not found"/>
    <m/>
    <x v="9"/>
    <m/>
    <m/>
    <m/>
    <n v="25.210557999999999"/>
    <n v="49.290263000000003"/>
    <s v="exact"/>
    <s v="Al Qar'aa"/>
    <m/>
    <m/>
    <s v="Eastern"/>
    <x v="2"/>
    <s v="Western Asia"/>
    <s v="WRI: WRI1030652"/>
    <m/>
    <m/>
    <m/>
    <m/>
    <m/>
    <s v="1028168"/>
    <n v="1114664"/>
    <s v="L405543"/>
    <s v="G404855"/>
  </r>
  <r>
    <s v="https://www.gem.wiki/Faras_power_plant"/>
    <x v="95"/>
    <s v="Faras power plant"/>
    <s v="محطة فرس الغازية"/>
    <s v="13"/>
    <s v="NG"/>
    <n v="90"/>
    <x v="0"/>
    <x v="1"/>
    <s v="not found"/>
    <s v="not found"/>
    <s v="not found"/>
    <m/>
    <x v="9"/>
    <m/>
    <m/>
    <m/>
    <n v="25.210557999999999"/>
    <n v="49.290263000000003"/>
    <s v="exact"/>
    <s v="Al Qar'aa"/>
    <m/>
    <m/>
    <s v="Eastern"/>
    <x v="2"/>
    <s v="Western Asia"/>
    <s v="WRI: WRI1030652"/>
    <m/>
    <m/>
    <m/>
    <m/>
    <m/>
    <s v="1028168"/>
    <n v="1114668"/>
    <s v="L405543"/>
    <s v="G404859"/>
  </r>
  <r>
    <s v="https://www.gem.wiki/Faras_power_plant"/>
    <x v="95"/>
    <s v="Faras power plant"/>
    <s v="محطة فرس الغازية"/>
    <s v="2-1"/>
    <s v="NG"/>
    <n v="120"/>
    <x v="0"/>
    <x v="1"/>
    <s v="not found"/>
    <s v="not found"/>
    <s v="not found"/>
    <m/>
    <x v="9"/>
    <m/>
    <m/>
    <m/>
    <n v="25.210557999999999"/>
    <n v="49.290263000000003"/>
    <s v="exact"/>
    <s v="Al Qar'aa"/>
    <m/>
    <m/>
    <s v="Eastern"/>
    <x v="2"/>
    <s v="Western Asia"/>
    <s v="WRI: WRI1030652"/>
    <m/>
    <m/>
    <m/>
    <m/>
    <m/>
    <s v="1028168"/>
    <n v="1200727"/>
    <s v="L405543"/>
    <s v="G404860"/>
  </r>
  <r>
    <s v="https://www.gem.wiki/Faras_power_plant"/>
    <x v="95"/>
    <s v="Faras power plant"/>
    <s v="محطة فرس الغازية"/>
    <s v="2-2"/>
    <s v="NG"/>
    <n v="120"/>
    <x v="0"/>
    <x v="1"/>
    <s v="not found"/>
    <s v="not found"/>
    <s v="not found"/>
    <m/>
    <x v="9"/>
    <m/>
    <m/>
    <m/>
    <n v="25.210557999999999"/>
    <n v="49.290263000000003"/>
    <s v="exact"/>
    <s v="Al Qar'aa"/>
    <m/>
    <m/>
    <s v="Eastern"/>
    <x v="2"/>
    <s v="Western Asia"/>
    <s v="WRI: WRI1030652"/>
    <m/>
    <m/>
    <m/>
    <m/>
    <m/>
    <s v="1028168"/>
    <n v="1200728"/>
    <s v="L405543"/>
    <s v="G404861"/>
  </r>
  <r>
    <s v="https://www.gem.wiki/Faras_power_plant"/>
    <x v="95"/>
    <s v="Faras power plant"/>
    <s v="محطة فرس الغازية"/>
    <s v="2-3"/>
    <s v="NG"/>
    <n v="120"/>
    <x v="0"/>
    <x v="1"/>
    <s v="not found"/>
    <s v="not found"/>
    <s v="not found"/>
    <m/>
    <x v="9"/>
    <m/>
    <m/>
    <m/>
    <n v="25.210557999999999"/>
    <n v="49.290263000000003"/>
    <s v="exact"/>
    <s v="Al Qar'aa"/>
    <m/>
    <m/>
    <s v="Eastern"/>
    <x v="2"/>
    <s v="Western Asia"/>
    <s v="WRI: WRI1030652"/>
    <m/>
    <m/>
    <m/>
    <m/>
    <m/>
    <s v="1028168"/>
    <n v="1200729"/>
    <s v="L405543"/>
    <s v="G404862"/>
  </r>
  <r>
    <s v="https://www.gem.wiki/Faras_power_plant"/>
    <x v="95"/>
    <s v="Faras power plant"/>
    <s v="محطة فرس الغازية"/>
    <s v="2-4"/>
    <s v="NG"/>
    <n v="120"/>
    <x v="0"/>
    <x v="1"/>
    <s v="not found"/>
    <s v="not found"/>
    <s v="not found"/>
    <m/>
    <x v="9"/>
    <m/>
    <m/>
    <m/>
    <n v="25.210557999999999"/>
    <n v="49.290263000000003"/>
    <s v="exact"/>
    <s v="Al Qar'aa"/>
    <m/>
    <m/>
    <s v="Eastern"/>
    <x v="2"/>
    <s v="Western Asia"/>
    <s v="WRI: WRI1030652"/>
    <m/>
    <m/>
    <m/>
    <m/>
    <m/>
    <s v="1028168"/>
    <n v="1200730"/>
    <s v="L405543"/>
    <s v="G404863"/>
  </r>
  <r>
    <s v="https://www.gem.wiki/Ghazlan_power_plant"/>
    <x v="95"/>
    <s v="Ghazlan power plant"/>
    <s v="محطة غزلان البخارية"/>
    <s v="1"/>
    <s v="NG"/>
    <n v="400"/>
    <x v="0"/>
    <x v="3"/>
    <s v="not found"/>
    <s v="not found"/>
    <s v="not found"/>
    <m/>
    <x v="51"/>
    <m/>
    <m/>
    <m/>
    <n v="26.854149468566"/>
    <n v="49.897649288177007"/>
    <s v="exact"/>
    <s v="Al Juaima'h"/>
    <m/>
    <m/>
    <s v="Eastern"/>
    <x v="2"/>
    <s v="Western Asia"/>
    <s v="WRI: WRI1030653, GEO: GEO3282"/>
    <m/>
    <m/>
    <s v="power"/>
    <s v="Oil &amp; Refining"/>
    <s v="power"/>
    <s v="1028170"/>
    <n v="1116721"/>
    <s v="L405544"/>
    <s v="G404864"/>
  </r>
  <r>
    <s v="https://www.gem.wiki/Ghazlan_power_plant"/>
    <x v="95"/>
    <s v="Ghazlan power plant"/>
    <s v="محطة غزلان البخارية"/>
    <s v="2"/>
    <s v="NG"/>
    <n v="400"/>
    <x v="0"/>
    <x v="3"/>
    <s v="not found"/>
    <s v="not found"/>
    <s v="not found"/>
    <m/>
    <x v="51"/>
    <m/>
    <m/>
    <m/>
    <n v="26.854149468566"/>
    <n v="49.897649288177007"/>
    <s v="exact"/>
    <s v="Al Juaima'h"/>
    <m/>
    <m/>
    <s v="Eastern"/>
    <x v="2"/>
    <s v="Western Asia"/>
    <s v="WRI: WRI1030653, GEO: GEO3282"/>
    <m/>
    <m/>
    <s v="power"/>
    <s v="Oil &amp; Refining"/>
    <s v="power"/>
    <s v="1028170"/>
    <n v="1116722"/>
    <s v="L405544"/>
    <s v="G404865"/>
  </r>
  <r>
    <s v="https://www.gem.wiki/Ghazlan_power_plant"/>
    <x v="95"/>
    <s v="Ghazlan power plant"/>
    <s v="محطة غزلان البخارية"/>
    <s v="3"/>
    <s v="NG"/>
    <n v="400"/>
    <x v="0"/>
    <x v="3"/>
    <s v="not found"/>
    <s v="not found"/>
    <s v="not found"/>
    <m/>
    <x v="60"/>
    <m/>
    <m/>
    <m/>
    <n v="26.854149468566"/>
    <n v="49.897649288177007"/>
    <s v="exact"/>
    <s v="Al Juaima'h"/>
    <m/>
    <m/>
    <s v="Eastern"/>
    <x v="2"/>
    <s v="Western Asia"/>
    <s v="WRI: WRI1030653, GEO: GEO3282"/>
    <m/>
    <m/>
    <s v="power"/>
    <s v="Oil &amp; Refining"/>
    <s v="power"/>
    <s v="1028170"/>
    <n v="1116723"/>
    <s v="L405544"/>
    <s v="G404866"/>
  </r>
  <r>
    <s v="https://www.gem.wiki/Ghazlan_power_plant"/>
    <x v="95"/>
    <s v="Ghazlan power plant"/>
    <s v="محطة غزلان البخارية"/>
    <s v="4"/>
    <s v="NG"/>
    <n v="400"/>
    <x v="0"/>
    <x v="3"/>
    <s v="not found"/>
    <s v="not found"/>
    <s v="not found"/>
    <m/>
    <x v="26"/>
    <m/>
    <m/>
    <m/>
    <n v="26.854149468566"/>
    <n v="49.897649288177007"/>
    <s v="exact"/>
    <s v="Al Juaima'h"/>
    <m/>
    <m/>
    <s v="Eastern"/>
    <x v="2"/>
    <s v="Western Asia"/>
    <s v="WRI: WRI1030653, GEO: GEO3282"/>
    <m/>
    <m/>
    <s v="power"/>
    <s v="Oil &amp; Refining"/>
    <s v="power"/>
    <s v="1028170"/>
    <n v="1116724"/>
    <s v="L405544"/>
    <s v="G404867"/>
  </r>
  <r>
    <s v="https://www.gem.wiki/Ghazlan_power_plant"/>
    <x v="95"/>
    <s v="Ghazlan power plant"/>
    <s v="محطة غزلان البخارية"/>
    <s v="5"/>
    <s v="NG"/>
    <n v="664"/>
    <x v="0"/>
    <x v="3"/>
    <s v="not found"/>
    <s v="not found"/>
    <s v="not found"/>
    <m/>
    <x v="11"/>
    <m/>
    <m/>
    <m/>
    <n v="26.854149468566"/>
    <n v="49.897649288177007"/>
    <s v="exact"/>
    <s v="Al Juaima'h"/>
    <m/>
    <m/>
    <s v="Eastern"/>
    <x v="2"/>
    <s v="Western Asia"/>
    <s v="WRI: WRI1030653, GEO: GEO3282"/>
    <m/>
    <m/>
    <s v="power"/>
    <s v="Oil &amp; Refining"/>
    <s v="power"/>
    <s v="1028170"/>
    <n v="1116725"/>
    <s v="L405544"/>
    <s v="G404868"/>
  </r>
  <r>
    <s v="https://www.gem.wiki/Ghazlan_power_plant"/>
    <x v="95"/>
    <s v="Ghazlan power plant"/>
    <s v="محطة غزلان البخارية"/>
    <s v="6"/>
    <s v="NG"/>
    <n v="664"/>
    <x v="0"/>
    <x v="3"/>
    <s v="not found"/>
    <s v="not found"/>
    <s v="not found"/>
    <m/>
    <x v="10"/>
    <m/>
    <m/>
    <m/>
    <n v="26.854149468566"/>
    <n v="49.897649288177007"/>
    <s v="exact"/>
    <s v="Al Juaima'h"/>
    <m/>
    <m/>
    <s v="Eastern"/>
    <x v="2"/>
    <s v="Western Asia"/>
    <s v="WRI: WRI1030653, GEO: GEO3282"/>
    <m/>
    <m/>
    <s v="power"/>
    <s v="Oil &amp; Refining"/>
    <s v="power"/>
    <s v="1028170"/>
    <n v="1116726"/>
    <s v="L405544"/>
    <s v="G404869"/>
  </r>
  <r>
    <s v="https://www.gem.wiki/Ghazlan_power_plant"/>
    <x v="95"/>
    <s v="Ghazlan power plant"/>
    <s v="محطة غزلان البخارية"/>
    <s v="7"/>
    <s v="NG"/>
    <n v="664"/>
    <x v="0"/>
    <x v="3"/>
    <s v="not found"/>
    <s v="not found"/>
    <s v="not found"/>
    <m/>
    <x v="10"/>
    <m/>
    <m/>
    <m/>
    <n v="26.854149468566"/>
    <n v="49.897649288177007"/>
    <s v="exact"/>
    <s v="Al Juaima'h"/>
    <m/>
    <m/>
    <s v="Eastern"/>
    <x v="2"/>
    <s v="Western Asia"/>
    <s v="WRI: WRI1030653, GEO: GEO3282"/>
    <m/>
    <m/>
    <s v="power"/>
    <s v="Oil &amp; Refining"/>
    <s v="power"/>
    <s v="1028170"/>
    <n v="1116727"/>
    <s v="L405544"/>
    <s v="G404870"/>
  </r>
  <r>
    <s v="https://www.gem.wiki/Ghazlan_power_plant"/>
    <x v="95"/>
    <s v="Ghazlan power plant"/>
    <s v="محطة غزلان البخارية"/>
    <s v="8"/>
    <s v="NG"/>
    <n v="664"/>
    <x v="0"/>
    <x v="3"/>
    <s v="not found"/>
    <s v="not found"/>
    <s v="not found"/>
    <m/>
    <x v="16"/>
    <m/>
    <m/>
    <m/>
    <n v="26.854149468566"/>
    <n v="49.897649288177007"/>
    <s v="exact"/>
    <s v="Al Juaima'h"/>
    <m/>
    <m/>
    <s v="Eastern"/>
    <x v="2"/>
    <s v="Western Asia"/>
    <s v="WRI: WRI1030653, GEO: GEO3282"/>
    <m/>
    <m/>
    <s v="power"/>
    <s v="Oil &amp; Refining"/>
    <s v="power"/>
    <s v="1028170"/>
    <n v="1116728"/>
    <s v="L405544"/>
    <s v="G404871"/>
  </r>
  <r>
    <s v="https://www.gem.wiki/Green_Duba_ISCC_power_plant"/>
    <x v="95"/>
    <s v="Green Duba ISCC power plant"/>
    <s v="محطة ضباء الخضراء لتوليد الطاقة"/>
    <s v="1"/>
    <s v="NG"/>
    <n v="550"/>
    <x v="1"/>
    <x v="2"/>
    <s v="not found"/>
    <s v="not found"/>
    <s v="not found"/>
    <m/>
    <x v="49"/>
    <m/>
    <m/>
    <m/>
    <n v="27.750957"/>
    <n v="35.443314000000001"/>
    <s v="exact"/>
    <s v="Tabuk"/>
    <m/>
    <m/>
    <s v="Tabuk"/>
    <x v="2"/>
    <s v="Western Asia"/>
    <s v="WRI: WKS0071081"/>
    <m/>
    <s v="Duba 1 ISCC"/>
    <s v="power"/>
    <s v="Other"/>
    <s v="power"/>
    <s v="1106169"/>
    <s v="1310470, 1257397, 1266194, 1266195,"/>
    <s v="L405545"/>
    <s v="G404872"/>
  </r>
  <r>
    <s v="https://www.gem.wiki/Hail_Cement_Company_power_plant"/>
    <x v="95"/>
    <s v="Hail Cement Company power plant"/>
    <s v="مصنع أسمنت حائل"/>
    <s v="1"/>
    <s v="HFO/LFO"/>
    <n v="51.8"/>
    <x v="0"/>
    <x v="4"/>
    <s v="N"/>
    <s v="not found"/>
    <s v="not found"/>
    <m/>
    <x v="22"/>
    <m/>
    <m/>
    <m/>
    <n v="28.294689999999999"/>
    <n v="43.371720000000003"/>
    <s v="exact"/>
    <s v="Hail"/>
    <m/>
    <m/>
    <s v="Hail"/>
    <x v="2"/>
    <s v="Western Asia"/>
    <m/>
    <m/>
    <m/>
    <s v="power"/>
    <s v="Cement &amp; Building"/>
    <s v="power"/>
    <s v="1087251"/>
    <n v="1235140"/>
    <s v="L408232"/>
    <s v="G411521"/>
  </r>
  <r>
    <s v="https://www.gem.wiki/Hail-2_power_plant"/>
    <x v="95"/>
    <s v="Hail-2 power plant"/>
    <s v="محطة توليد حائل ٢"/>
    <s v="2-1"/>
    <s v="NG/FO"/>
    <n v="64"/>
    <x v="0"/>
    <x v="1"/>
    <s v="not found"/>
    <s v="not found"/>
    <s v="not found"/>
    <m/>
    <x v="17"/>
    <m/>
    <m/>
    <m/>
    <n v="27.470486999999999"/>
    <n v="41.741056999999998"/>
    <s v="exact"/>
    <s v="Hail"/>
    <m/>
    <m/>
    <s v="Hail"/>
    <x v="2"/>
    <s v="Western Asia"/>
    <m/>
    <m/>
    <m/>
    <s v="power"/>
    <s v="Other"/>
    <s v="power"/>
    <s v="1030722"/>
    <n v="1118077"/>
    <s v="L407999"/>
    <s v="G410998"/>
  </r>
  <r>
    <s v="https://www.gem.wiki/Hail-2_power_plant"/>
    <x v="95"/>
    <s v="Hail-2 power plant"/>
    <s v="محطة توليد حائل ٢"/>
    <s v="2-2"/>
    <s v="NG/FO"/>
    <n v="64"/>
    <x v="0"/>
    <x v="1"/>
    <s v="not found"/>
    <s v="not found"/>
    <s v="not found"/>
    <m/>
    <x v="17"/>
    <m/>
    <m/>
    <m/>
    <n v="27.470486999999999"/>
    <n v="41.741056999999998"/>
    <s v="exact"/>
    <s v="Hail"/>
    <m/>
    <m/>
    <s v="Hail"/>
    <x v="2"/>
    <s v="Western Asia"/>
    <m/>
    <m/>
    <m/>
    <s v="power"/>
    <s v="Other"/>
    <s v="power"/>
    <s v="1030722"/>
    <n v="1118078"/>
    <s v="L407999"/>
    <s v="G410997"/>
  </r>
  <r>
    <s v="https://www.gem.wiki/Hail-2_power_plant"/>
    <x v="95"/>
    <s v="Hail-2 power plant"/>
    <s v="محطة توليد حائل ٢"/>
    <s v="3-1"/>
    <s v="NG/FO"/>
    <n v="60"/>
    <x v="0"/>
    <x v="1"/>
    <s v="not found"/>
    <s v="not found"/>
    <s v="not found"/>
    <m/>
    <x v="39"/>
    <m/>
    <m/>
    <m/>
    <n v="27.470486999999999"/>
    <n v="41.741056999999998"/>
    <s v="exact"/>
    <s v="Hail"/>
    <m/>
    <m/>
    <s v="Hail"/>
    <x v="2"/>
    <s v="Western Asia"/>
    <m/>
    <m/>
    <m/>
    <s v="power"/>
    <s v="Other"/>
    <s v="power"/>
    <s v="1030722"/>
    <n v="1118079"/>
    <s v="L407999"/>
    <s v="G410996"/>
  </r>
  <r>
    <s v="https://www.gem.wiki/Hail-2_power_plant"/>
    <x v="95"/>
    <s v="Hail-2 power plant"/>
    <s v="محطة توليد حائل ٢"/>
    <s v="3-2"/>
    <s v="NG/FO"/>
    <n v="60"/>
    <x v="0"/>
    <x v="1"/>
    <s v="not found"/>
    <s v="not found"/>
    <s v="not found"/>
    <m/>
    <x v="39"/>
    <m/>
    <m/>
    <m/>
    <n v="27.470486999999999"/>
    <n v="41.741056999999998"/>
    <s v="exact"/>
    <s v="Hail"/>
    <m/>
    <m/>
    <s v="Hail"/>
    <x v="2"/>
    <s v="Western Asia"/>
    <m/>
    <m/>
    <m/>
    <s v="power"/>
    <s v="Other"/>
    <s v="power"/>
    <s v="1030722"/>
    <n v="1118080"/>
    <s v="L407999"/>
    <s v="G410995"/>
  </r>
  <r>
    <s v="https://www.gem.wiki/Hail-2_power_plant"/>
    <x v="95"/>
    <s v="Hail-2 power plant"/>
    <s v="محطة توليد حائل ٢"/>
    <s v="3-3"/>
    <s v="NG/FO"/>
    <n v="60"/>
    <x v="0"/>
    <x v="1"/>
    <s v="not found"/>
    <s v="not found"/>
    <s v="not found"/>
    <m/>
    <x v="39"/>
    <m/>
    <m/>
    <m/>
    <n v="27.470486999999999"/>
    <n v="41.741056999999998"/>
    <s v="exact"/>
    <s v="Hail"/>
    <m/>
    <m/>
    <s v="Hail"/>
    <x v="2"/>
    <s v="Western Asia"/>
    <m/>
    <m/>
    <m/>
    <s v="power"/>
    <s v="Other"/>
    <s v="power"/>
    <s v="1030722"/>
    <m/>
    <s v="L407999"/>
    <s v="G410994"/>
  </r>
  <r>
    <s v="https://www.gem.wiki/Hail-2_power_plant"/>
    <x v="95"/>
    <s v="Hail-2 power plant"/>
    <s v="محطة توليد حائل ٢"/>
    <s v="3-4"/>
    <s v="NG/FO"/>
    <n v="60"/>
    <x v="0"/>
    <x v="1"/>
    <s v="not found"/>
    <s v="not found"/>
    <s v="not found"/>
    <m/>
    <x v="39"/>
    <m/>
    <m/>
    <m/>
    <n v="27.470486999999999"/>
    <n v="41.741056999999998"/>
    <s v="exact"/>
    <s v="Hail"/>
    <m/>
    <m/>
    <s v="Hail"/>
    <x v="2"/>
    <s v="Western Asia"/>
    <m/>
    <m/>
    <m/>
    <s v="power"/>
    <s v="Other"/>
    <s v="power"/>
    <s v="1030722"/>
    <m/>
    <s v="L407999"/>
    <s v="G410993"/>
  </r>
  <r>
    <s v="https://www.gem.wiki/Hail-2_power_plant"/>
    <x v="95"/>
    <s v="Hail-2 power plant"/>
    <s v="محطة توليد حائل ٢"/>
    <s v="3-5"/>
    <s v="NG/FO"/>
    <n v="55.5"/>
    <x v="0"/>
    <x v="1"/>
    <s v="not found"/>
    <s v="not found"/>
    <s v="not found"/>
    <m/>
    <x v="4"/>
    <m/>
    <m/>
    <m/>
    <n v="27.470486999999999"/>
    <n v="41.741056999999998"/>
    <s v="exact"/>
    <s v="Hail"/>
    <m/>
    <m/>
    <s v="Hail"/>
    <x v="2"/>
    <s v="Western Asia"/>
    <m/>
    <m/>
    <m/>
    <s v="power"/>
    <s v="Other"/>
    <s v="power"/>
    <s v="1030722"/>
    <m/>
    <s v="L407999"/>
    <s v="G410992"/>
  </r>
  <r>
    <s v="https://www.gem.wiki/Hail-2_power_plant"/>
    <x v="95"/>
    <s v="Hail-2 power plant"/>
    <s v="محطة توليد حائل ٢"/>
    <s v="4-1"/>
    <s v="NG/FO"/>
    <n v="148"/>
    <x v="0"/>
    <x v="0"/>
    <s v="not found"/>
    <s v="not found"/>
    <s v="not found"/>
    <m/>
    <x v="34"/>
    <m/>
    <m/>
    <m/>
    <n v="27.470486999999999"/>
    <n v="41.741056999999998"/>
    <s v="exact"/>
    <s v="Hail"/>
    <m/>
    <m/>
    <s v="Hail"/>
    <x v="2"/>
    <s v="Western Asia"/>
    <m/>
    <m/>
    <m/>
    <s v="power"/>
    <s v="Other"/>
    <s v="power"/>
    <s v="1030723"/>
    <n v="1233724"/>
    <s v="L407999"/>
    <s v="G411520"/>
  </r>
  <r>
    <s v="https://www.gem.wiki/Hawiyah_Cogeneration_power_station"/>
    <x v="95"/>
    <s v="Hawiyah cogeneration power station"/>
    <s v="محطة توليد الحوية"/>
    <s v="1"/>
    <s v="NG"/>
    <n v="80"/>
    <x v="0"/>
    <x v="1"/>
    <s v="Y"/>
    <s v="not found"/>
    <s v="not found"/>
    <m/>
    <x v="5"/>
    <m/>
    <m/>
    <m/>
    <n v="24.803778000000001"/>
    <n v="49.352635999999997"/>
    <s v="exact"/>
    <s v="Al-Hawiyah"/>
    <m/>
    <m/>
    <s v="Makkah"/>
    <x v="2"/>
    <s v="Western Asia"/>
    <m/>
    <m/>
    <m/>
    <s v="both"/>
    <s v="Oil &amp; Refining"/>
    <s v="none"/>
    <s v="1099226"/>
    <n v="1255062"/>
    <s v="L401091"/>
    <s v="G401091"/>
  </r>
  <r>
    <s v="https://www.gem.wiki/Hawiyah_Cogeneration_power_station"/>
    <x v="95"/>
    <s v="Hawiyah cogeneration power station"/>
    <s v="محطة توليد الحوية"/>
    <s v="2"/>
    <s v="NG"/>
    <n v="80"/>
    <x v="0"/>
    <x v="1"/>
    <s v="Y"/>
    <s v="not found"/>
    <s v="not found"/>
    <m/>
    <x v="5"/>
    <m/>
    <m/>
    <m/>
    <n v="24.803778000000001"/>
    <n v="49.352635999999997"/>
    <s v="exact"/>
    <s v="Al-Hawiyah"/>
    <m/>
    <m/>
    <s v="Makkah"/>
    <x v="2"/>
    <s v="Western Asia"/>
    <m/>
    <m/>
    <m/>
    <s v="both"/>
    <s v="Oil &amp; Refining"/>
    <s v="none"/>
    <s v="1099226"/>
    <n v="1310421"/>
    <s v="L401091"/>
    <s v="G406250"/>
  </r>
  <r>
    <s v="https://www.gem.wiki/Hofuf_(KSA)_Captive_power_plant"/>
    <x v="95"/>
    <s v="Hofuf (KSA) Captive power plant"/>
    <m/>
    <s v="1"/>
    <s v="NG/HFO/D"/>
    <n v="36"/>
    <x v="0"/>
    <x v="1"/>
    <s v="not found"/>
    <s v="not found"/>
    <s v="not found"/>
    <m/>
    <x v="47"/>
    <m/>
    <m/>
    <m/>
    <n v="25.684274897440702"/>
    <n v="49.5135194053749"/>
    <s v="exact"/>
    <s v="Alhufuf"/>
    <m/>
    <m/>
    <m/>
    <x v="2"/>
    <s v="Western Asia"/>
    <m/>
    <m/>
    <m/>
    <m/>
    <m/>
    <m/>
    <s v="1028115"/>
    <n v="1271422"/>
    <s v="L408002"/>
    <s v="G410991"/>
  </r>
  <r>
    <s v="https://www.gem.wiki/Hofuf_(KSA)_Captive_power_plant"/>
    <x v="95"/>
    <s v="Hofuf (KSA) Captive power plant"/>
    <m/>
    <s v="2"/>
    <s v="NG/HFO/D"/>
    <n v="36"/>
    <x v="0"/>
    <x v="1"/>
    <s v="not found"/>
    <s v="not found"/>
    <s v="not found"/>
    <m/>
    <x v="47"/>
    <m/>
    <m/>
    <m/>
    <n v="25.684274897440702"/>
    <n v="49.5135194053749"/>
    <s v="exact"/>
    <s v="Alhufuf"/>
    <m/>
    <m/>
    <m/>
    <x v="2"/>
    <s v="Western Asia"/>
    <m/>
    <m/>
    <m/>
    <m/>
    <m/>
    <m/>
    <s v="1028115"/>
    <n v="1271423"/>
    <s v="L408002"/>
    <s v="G410990"/>
  </r>
  <r>
    <s v="https://www.gem.wiki/Hofuf_(KSA)_Captive_power_plant"/>
    <x v="95"/>
    <s v="Hofuf (KSA) Captive power plant"/>
    <m/>
    <s v="3"/>
    <s v="NG/HFO/D"/>
    <n v="36"/>
    <x v="0"/>
    <x v="1"/>
    <s v="not found"/>
    <s v="not found"/>
    <s v="not found"/>
    <m/>
    <x v="47"/>
    <m/>
    <m/>
    <m/>
    <n v="25.684274897440702"/>
    <n v="49.5135194053749"/>
    <s v="exact"/>
    <s v="Alhufuf"/>
    <m/>
    <m/>
    <m/>
    <x v="2"/>
    <s v="Western Asia"/>
    <m/>
    <m/>
    <m/>
    <m/>
    <m/>
    <m/>
    <s v="1028115"/>
    <n v="1271424"/>
    <s v="L408002"/>
    <s v="G410989"/>
  </r>
  <r>
    <s v="https://www.gem.wiki/Jafurah_Cogeneration_power_plant"/>
    <x v="95"/>
    <s v="Jafurah Cogeneration power plant"/>
    <s v="محطة كهرباء الجافورة"/>
    <s v="1"/>
    <s v="NG"/>
    <n v="320"/>
    <x v="2"/>
    <x v="3"/>
    <s v="Y"/>
    <s v="not found"/>
    <s v="not found"/>
    <m/>
    <x v="7"/>
    <m/>
    <m/>
    <m/>
    <n v="24.507914"/>
    <n v="45.885536999999999"/>
    <s v="exact"/>
    <s v="Jafurah"/>
    <m/>
    <m/>
    <s v="Eastern"/>
    <x v="2"/>
    <s v="Western Asia"/>
    <m/>
    <m/>
    <m/>
    <s v="power"/>
    <s v="Oil &amp; Refining"/>
    <s v="power"/>
    <s v="1140785"/>
    <n v="1315984"/>
    <s v="L408001"/>
    <s v="G410988"/>
  </r>
  <r>
    <s v="https://www.gem.wiki/Jeddah_PP3_power_plant"/>
    <x v="95"/>
    <s v="Jeddah PP3 power plant"/>
    <s v="محطة توليد الكهرباء الثالثة جدة"/>
    <s v="1"/>
    <s v="NG"/>
    <n v="60"/>
    <x v="0"/>
    <x v="1"/>
    <s v="not found"/>
    <s v="not found"/>
    <s v="not found"/>
    <m/>
    <x v="21"/>
    <m/>
    <m/>
    <m/>
    <n v="21.433094000000001"/>
    <n v="39.203892000000003"/>
    <s v="exact"/>
    <s v="Jeddah"/>
    <m/>
    <m/>
    <s v="Jeddah"/>
    <x v="2"/>
    <s v="Western Asia"/>
    <m/>
    <m/>
    <m/>
    <m/>
    <m/>
    <s v="power"/>
    <s v="1028201"/>
    <n v="1187152"/>
    <s v="L408000"/>
    <s v="G410987"/>
  </r>
  <r>
    <s v="https://www.gem.wiki/Jeddah_PP3_power_plant"/>
    <x v="95"/>
    <s v="Jeddah PP3 power plant"/>
    <s v="محطة توليد الكهرباء الثالثة جدة"/>
    <s v="2"/>
    <s v="NG"/>
    <n v="60"/>
    <x v="0"/>
    <x v="1"/>
    <s v="not found"/>
    <s v="not found"/>
    <s v="not found"/>
    <m/>
    <x v="21"/>
    <m/>
    <m/>
    <m/>
    <n v="21.433094000000001"/>
    <n v="39.203892000000003"/>
    <s v="exact"/>
    <s v="Jeddah"/>
    <m/>
    <m/>
    <s v="Jeddah"/>
    <x v="2"/>
    <s v="Western Asia"/>
    <m/>
    <m/>
    <m/>
    <m/>
    <m/>
    <s v="power"/>
    <s v="1028201"/>
    <n v="1187153"/>
    <s v="L408000"/>
    <s v="G410986"/>
  </r>
  <r>
    <s v="https://www.gem.wiki/Jeddah_PP3_power_plant"/>
    <x v="95"/>
    <s v="Jeddah PP3 power plant"/>
    <s v="محطة توليد الكهرباء الثالثة جدة"/>
    <s v="3"/>
    <s v="NG"/>
    <n v="60"/>
    <x v="0"/>
    <x v="1"/>
    <s v="not found"/>
    <s v="not found"/>
    <s v="not found"/>
    <m/>
    <x v="21"/>
    <m/>
    <m/>
    <m/>
    <n v="21.433094000000001"/>
    <n v="39.203892000000003"/>
    <s v="exact"/>
    <s v="Jeddah"/>
    <m/>
    <m/>
    <s v="Jeddah"/>
    <x v="2"/>
    <s v="Western Asia"/>
    <m/>
    <m/>
    <m/>
    <m/>
    <m/>
    <s v="power"/>
    <s v="1028201"/>
    <n v="1187154"/>
    <s v="L408000"/>
    <s v="G410985"/>
  </r>
  <r>
    <s v="https://www.gem.wiki/Jeddah_PP3_power_plant"/>
    <x v="95"/>
    <s v="Jeddah PP3 power plant"/>
    <s v="محطة توليد الكهرباء الثالثة جدة"/>
    <s v="4"/>
    <s v="NG"/>
    <n v="60"/>
    <x v="0"/>
    <x v="1"/>
    <s v="not found"/>
    <s v="not found"/>
    <s v="not found"/>
    <m/>
    <x v="21"/>
    <m/>
    <m/>
    <m/>
    <n v="21.433094000000001"/>
    <n v="39.203892000000003"/>
    <s v="exact"/>
    <s v="Jeddah"/>
    <m/>
    <m/>
    <s v="Jeddah"/>
    <x v="2"/>
    <s v="Western Asia"/>
    <m/>
    <m/>
    <m/>
    <m/>
    <m/>
    <s v="power"/>
    <s v="1028201"/>
    <n v="1187155"/>
    <s v="L408000"/>
    <s v="G410984"/>
  </r>
  <r>
    <s v="https://www.gem.wiki/Jeddah_PP3_power_plant"/>
    <x v="95"/>
    <s v="Jeddah PP3 power plant"/>
    <s v="محطة توليد الكهرباء الثالثة جدة"/>
    <s v="5"/>
    <s v="NG"/>
    <n v="60"/>
    <x v="0"/>
    <x v="1"/>
    <s v="not found"/>
    <s v="not found"/>
    <s v="not found"/>
    <m/>
    <x v="21"/>
    <m/>
    <m/>
    <m/>
    <n v="21.433094000000001"/>
    <n v="39.203892000000003"/>
    <s v="exact"/>
    <s v="Jeddah"/>
    <m/>
    <m/>
    <s v="Jeddah"/>
    <x v="2"/>
    <s v="Western Asia"/>
    <m/>
    <m/>
    <m/>
    <m/>
    <m/>
    <s v="power"/>
    <s v="1028201"/>
    <n v="1187156"/>
    <s v="L408000"/>
    <s v="G410983"/>
  </r>
  <r>
    <s v="https://www.gem.wiki/Jeddah_PP3_power_plant"/>
    <x v="95"/>
    <s v="Jeddah PP3 power plant"/>
    <s v="محطة توليد الكهرباء الثالثة جدة"/>
    <s v="6"/>
    <s v="NG"/>
    <n v="60"/>
    <x v="0"/>
    <x v="1"/>
    <s v="not found"/>
    <s v="not found"/>
    <s v="not found"/>
    <m/>
    <x v="21"/>
    <m/>
    <m/>
    <m/>
    <n v="21.433094000000001"/>
    <n v="39.203892000000003"/>
    <s v="exact"/>
    <s v="Jeddah"/>
    <m/>
    <m/>
    <s v="Jeddah"/>
    <x v="2"/>
    <s v="Western Asia"/>
    <m/>
    <m/>
    <m/>
    <m/>
    <m/>
    <s v="power"/>
    <s v="1028201"/>
    <n v="1187157"/>
    <s v="L408000"/>
    <s v="G410982"/>
  </r>
  <r>
    <s v="https://www.gem.wiki/Jeddah_PP3_power_plant"/>
    <x v="95"/>
    <s v="Jeddah PP3 power plant"/>
    <s v="محطة توليد الكهرباء الثالثة جدة"/>
    <s v="7"/>
    <s v="NG"/>
    <n v="60"/>
    <x v="0"/>
    <x v="1"/>
    <s v="not found"/>
    <s v="not found"/>
    <s v="not found"/>
    <m/>
    <x v="21"/>
    <m/>
    <m/>
    <m/>
    <n v="21.433094000000001"/>
    <n v="39.203892000000003"/>
    <s v="exact"/>
    <s v="Jeddah"/>
    <m/>
    <m/>
    <s v="Jeddah"/>
    <x v="2"/>
    <s v="Western Asia"/>
    <m/>
    <m/>
    <m/>
    <m/>
    <m/>
    <s v="power"/>
    <s v="1028201"/>
    <n v="1187158"/>
    <s v="L408000"/>
    <s v="G410981"/>
  </r>
  <r>
    <s v="https://www.gem.wiki/Jeddah_PP3_power_plant"/>
    <x v="95"/>
    <s v="Jeddah PP3 power plant"/>
    <s v="محطة توليد الكهرباء الثالثة جدة"/>
    <s v="8"/>
    <s v="NG"/>
    <n v="60"/>
    <x v="0"/>
    <x v="1"/>
    <s v="not found"/>
    <s v="not found"/>
    <s v="not found"/>
    <m/>
    <x v="21"/>
    <m/>
    <m/>
    <m/>
    <n v="21.433094000000001"/>
    <n v="39.203892000000003"/>
    <s v="exact"/>
    <s v="Jeddah"/>
    <m/>
    <m/>
    <s v="Jeddah"/>
    <x v="2"/>
    <s v="Western Asia"/>
    <m/>
    <m/>
    <m/>
    <m/>
    <m/>
    <s v="power"/>
    <s v="1028201"/>
    <n v="1187159"/>
    <s v="L408000"/>
    <s v="G410980"/>
  </r>
  <r>
    <s v="https://www.gem.wiki/Jeddah_South_power_plant"/>
    <x v="95"/>
    <s v="Jeddah South power plant"/>
    <s v="محطة توليد جنوب جدة البخارية"/>
    <s v="1"/>
    <s v="CR"/>
    <n v="660"/>
    <x v="0"/>
    <x v="3"/>
    <s v="Y"/>
    <s v="not found"/>
    <s v="not found"/>
    <m/>
    <x v="5"/>
    <m/>
    <m/>
    <m/>
    <n v="21.212100634349699"/>
    <n v="39.177278784955099"/>
    <s v="exact"/>
    <s v="Jeddah"/>
    <m/>
    <s v="Hegaz"/>
    <s v="Red Sea Cost"/>
    <x v="2"/>
    <s v="Western Asia"/>
    <m/>
    <m/>
    <m/>
    <m/>
    <m/>
    <m/>
    <s v="1079062"/>
    <n v="1221216"/>
    <s v="L408227"/>
    <s v="G411519"/>
  </r>
  <r>
    <s v="https://www.gem.wiki/Jeddah_South_power_plant"/>
    <x v="95"/>
    <s v="Jeddah South power plant"/>
    <s v="محطة توليد جنوب جدة البخارية"/>
    <s v="2"/>
    <s v="CR"/>
    <n v="660"/>
    <x v="0"/>
    <x v="3"/>
    <s v="Y"/>
    <s v="not found"/>
    <s v="not found"/>
    <m/>
    <x v="5"/>
    <m/>
    <m/>
    <m/>
    <n v="21.212100634349699"/>
    <n v="39.177278784955099"/>
    <s v="exact"/>
    <s v="Jeddah"/>
    <m/>
    <s v="Hegaz"/>
    <s v="Red Sea Cost"/>
    <x v="2"/>
    <s v="Western Asia"/>
    <m/>
    <m/>
    <m/>
    <m/>
    <m/>
    <m/>
    <s v="1079062"/>
    <n v="1247047"/>
    <s v="L408227"/>
    <s v="G411518"/>
  </r>
  <r>
    <s v="https://www.gem.wiki/Jeddah_South_power_plant"/>
    <x v="95"/>
    <s v="Jeddah South power plant"/>
    <s v="محطة توليد جنوب جدة البخارية"/>
    <s v="3"/>
    <s v="CR"/>
    <n v="660"/>
    <x v="0"/>
    <x v="3"/>
    <s v="Y"/>
    <s v="not found"/>
    <s v="not found"/>
    <m/>
    <x v="5"/>
    <m/>
    <m/>
    <m/>
    <n v="21.212100634349699"/>
    <n v="39.177278784955099"/>
    <s v="exact"/>
    <s v="Jeddah"/>
    <m/>
    <s v="Hegaz"/>
    <s v="Red Sea Cost"/>
    <x v="2"/>
    <s v="Western Asia"/>
    <m/>
    <m/>
    <m/>
    <m/>
    <m/>
    <m/>
    <s v="1079062"/>
    <n v="1247048"/>
    <s v="L408227"/>
    <s v="G411517"/>
  </r>
  <r>
    <s v="https://www.gem.wiki/Jeddah_South_power_plant"/>
    <x v="95"/>
    <s v="Jeddah South power plant"/>
    <s v="محطة توليد جنوب جدة البخارية"/>
    <s v="4"/>
    <s v="CR"/>
    <n v="660"/>
    <x v="0"/>
    <x v="3"/>
    <s v="Y"/>
    <s v="not found"/>
    <s v="not found"/>
    <m/>
    <x v="5"/>
    <m/>
    <m/>
    <m/>
    <n v="21.212100634349699"/>
    <n v="39.177278784955099"/>
    <s v="exact"/>
    <s v="Jeddah"/>
    <m/>
    <s v="Hegaz"/>
    <s v="Red Sea Cost"/>
    <x v="2"/>
    <s v="Western Asia"/>
    <m/>
    <m/>
    <m/>
    <m/>
    <m/>
    <m/>
    <s v="1079062"/>
    <n v="1247049"/>
    <s v="L408227"/>
    <s v="G411516"/>
  </r>
  <r>
    <s v="https://www.gem.wiki/Jizan_Cement_Company_power_plant"/>
    <x v="95"/>
    <s v="Jizan Cement Company power plant"/>
    <s v="شركة أسمنت المنطقة الجنوبية - مصنع جازان"/>
    <s v="1"/>
    <s v="HFO"/>
    <n v="58"/>
    <x v="0"/>
    <x v="4"/>
    <s v="N"/>
    <s v="not found"/>
    <m/>
    <m/>
    <x v="51"/>
    <m/>
    <m/>
    <m/>
    <n v="16.75497"/>
    <n v="43.04627"/>
    <s v="exact"/>
    <s v="Jizan"/>
    <m/>
    <m/>
    <s v="Jizan"/>
    <x v="2"/>
    <s v="Western Asia"/>
    <m/>
    <m/>
    <m/>
    <s v="both"/>
    <s v="Cement &amp; Building"/>
    <m/>
    <s v="1017664"/>
    <n v="1116897"/>
    <s v="L408226"/>
    <s v="G411515"/>
  </r>
  <r>
    <s v="https://www.gem.wiki/Jizan_Central_power_plant"/>
    <x v="95"/>
    <s v="Jizan Central power plant"/>
    <s v="محطة جازان المركزية"/>
    <s v="1"/>
    <s v="NG"/>
    <n v="60"/>
    <x v="0"/>
    <x v="1"/>
    <s v="not found"/>
    <s v="not found"/>
    <s v="not found"/>
    <m/>
    <x v="16"/>
    <m/>
    <m/>
    <m/>
    <n v="16.963186"/>
    <n v="42.546475999999998"/>
    <s v="exact"/>
    <s v="Jizan"/>
    <m/>
    <m/>
    <s v="Jizan"/>
    <x v="2"/>
    <s v="Western Asia"/>
    <m/>
    <m/>
    <m/>
    <m/>
    <m/>
    <m/>
    <s v="1028183"/>
    <n v="1202481"/>
    <s v="L408003"/>
    <s v="G411514"/>
  </r>
  <r>
    <s v="https://www.gem.wiki/Jizan_Central_power_plant"/>
    <x v="95"/>
    <s v="Jizan Central power plant"/>
    <s v="محطة جازان المركزية"/>
    <s v="10"/>
    <s v="NG"/>
    <n v="66"/>
    <x v="0"/>
    <x v="1"/>
    <s v="not found"/>
    <s v="not found"/>
    <s v="not found"/>
    <m/>
    <x v="9"/>
    <m/>
    <m/>
    <m/>
    <n v="16.963186"/>
    <n v="42.546475999999998"/>
    <s v="exact"/>
    <s v="Jizan"/>
    <m/>
    <m/>
    <s v="Jizan"/>
    <x v="2"/>
    <s v="Western Asia"/>
    <m/>
    <m/>
    <m/>
    <m/>
    <m/>
    <m/>
    <s v="1028183"/>
    <n v="1211114"/>
    <s v="L408003"/>
    <s v="G410977"/>
  </r>
  <r>
    <s v="https://www.gem.wiki/Jizan_Central_power_plant"/>
    <x v="95"/>
    <s v="Jizan Central power plant"/>
    <s v="محطة جازان المركزية"/>
    <s v="11"/>
    <s v="NG"/>
    <n v="66"/>
    <x v="0"/>
    <x v="1"/>
    <s v="not found"/>
    <s v="not found"/>
    <s v="not found"/>
    <m/>
    <x v="9"/>
    <m/>
    <m/>
    <m/>
    <n v="16.963186"/>
    <n v="42.546475999999998"/>
    <s v="exact"/>
    <s v="Jizan"/>
    <m/>
    <m/>
    <s v="Jizan"/>
    <x v="2"/>
    <s v="Western Asia"/>
    <m/>
    <m/>
    <m/>
    <m/>
    <m/>
    <m/>
    <s v="1028183"/>
    <n v="1211115"/>
    <s v="L408003"/>
    <s v="G410976"/>
  </r>
  <r>
    <s v="https://www.gem.wiki/Jizan_Central_power_plant"/>
    <x v="95"/>
    <s v="Jizan Central power plant"/>
    <s v="محطة جازان المركزية"/>
    <s v="12"/>
    <s v="NG"/>
    <n v="66"/>
    <x v="0"/>
    <x v="1"/>
    <s v="not found"/>
    <s v="not found"/>
    <s v="not found"/>
    <m/>
    <x v="9"/>
    <m/>
    <m/>
    <m/>
    <n v="16.963186"/>
    <n v="42.546475999999998"/>
    <s v="exact"/>
    <s v="Jizan"/>
    <m/>
    <m/>
    <s v="Jizan"/>
    <x v="2"/>
    <s v="Western Asia"/>
    <m/>
    <m/>
    <m/>
    <m/>
    <m/>
    <m/>
    <s v="1028183"/>
    <n v="1211116"/>
    <s v="L408003"/>
    <s v="G410975"/>
  </r>
  <r>
    <s v="https://www.gem.wiki/Jizan_Central_power_plant"/>
    <x v="95"/>
    <s v="Jizan Central power plant"/>
    <s v="محطة جازان المركزية"/>
    <s v="2"/>
    <s v="NG"/>
    <n v="66"/>
    <x v="0"/>
    <x v="1"/>
    <s v="not found"/>
    <s v="not found"/>
    <s v="not found"/>
    <m/>
    <x v="21"/>
    <m/>
    <m/>
    <m/>
    <n v="16.963186"/>
    <n v="42.546475999999998"/>
    <s v="exact"/>
    <s v="Jizan"/>
    <m/>
    <m/>
    <s v="Jizan"/>
    <x v="2"/>
    <s v="Western Asia"/>
    <m/>
    <m/>
    <m/>
    <m/>
    <m/>
    <m/>
    <s v="1028183"/>
    <n v="1212410"/>
    <s v="L408003"/>
    <s v="G411513"/>
  </r>
  <r>
    <s v="https://www.gem.wiki/Jizan_Central_power_plant"/>
    <x v="95"/>
    <s v="Jizan Central power plant"/>
    <s v="محطة جازان المركزية"/>
    <s v="3"/>
    <s v="NG"/>
    <n v="66"/>
    <x v="0"/>
    <x v="1"/>
    <s v="not found"/>
    <s v="not found"/>
    <s v="not found"/>
    <m/>
    <x v="21"/>
    <m/>
    <m/>
    <m/>
    <n v="16.963186"/>
    <n v="42.546475999999998"/>
    <s v="exact"/>
    <s v="Jizan"/>
    <m/>
    <m/>
    <s v="Jizan"/>
    <x v="2"/>
    <s v="Western Asia"/>
    <m/>
    <m/>
    <m/>
    <m/>
    <m/>
    <m/>
    <s v="1028183"/>
    <n v="1212411"/>
    <s v="L408003"/>
    <s v="G411512"/>
  </r>
  <r>
    <s v="https://www.gem.wiki/Jizan_Central_power_plant"/>
    <x v="95"/>
    <s v="Jizan Central power plant"/>
    <s v="محطة جازان المركزية"/>
    <s v="4"/>
    <s v="NG"/>
    <n v="66"/>
    <x v="0"/>
    <x v="1"/>
    <s v="not found"/>
    <s v="not found"/>
    <s v="not found"/>
    <m/>
    <x v="37"/>
    <m/>
    <m/>
    <m/>
    <n v="16.963186"/>
    <n v="42.546475999999998"/>
    <s v="exact"/>
    <s v="Jizan"/>
    <m/>
    <m/>
    <s v="Jizan"/>
    <x v="2"/>
    <s v="Western Asia"/>
    <m/>
    <m/>
    <m/>
    <m/>
    <m/>
    <m/>
    <s v="1028183"/>
    <n v="1200047"/>
    <s v="L408003"/>
    <s v="G411511"/>
  </r>
  <r>
    <s v="https://www.gem.wiki/Jizan_Central_power_plant"/>
    <x v="95"/>
    <s v="Jizan Central power plant"/>
    <s v="محطة جازان المركزية"/>
    <s v="5"/>
    <s v="NG"/>
    <n v="66"/>
    <x v="0"/>
    <x v="1"/>
    <s v="not found"/>
    <s v="not found"/>
    <s v="not found"/>
    <m/>
    <x v="37"/>
    <m/>
    <m/>
    <m/>
    <n v="16.963186"/>
    <n v="42.546475999999998"/>
    <s v="exact"/>
    <s v="Jizan"/>
    <m/>
    <m/>
    <s v="Jizan"/>
    <x v="2"/>
    <s v="Western Asia"/>
    <m/>
    <m/>
    <m/>
    <m/>
    <m/>
    <m/>
    <s v="1028183"/>
    <n v="1200048"/>
    <s v="L408003"/>
    <s v="G411510"/>
  </r>
  <r>
    <s v="https://www.gem.wiki/Jizan_Central_power_plant"/>
    <x v="95"/>
    <s v="Jizan Central power plant"/>
    <s v="محطة جازان المركزية"/>
    <s v="6"/>
    <s v="NG"/>
    <n v="60"/>
    <x v="0"/>
    <x v="1"/>
    <s v="not found"/>
    <s v="not found"/>
    <s v="not found"/>
    <m/>
    <x v="4"/>
    <m/>
    <m/>
    <m/>
    <n v="16.963186"/>
    <n v="42.546475999999998"/>
    <s v="exact"/>
    <s v="Jizan"/>
    <m/>
    <m/>
    <s v="Jizan"/>
    <x v="2"/>
    <s v="Western Asia"/>
    <m/>
    <m/>
    <m/>
    <m/>
    <m/>
    <m/>
    <s v="1028183"/>
    <n v="1212413"/>
    <s v="L408003"/>
    <s v="G411509"/>
  </r>
  <r>
    <s v="https://www.gem.wiki/Jizan_Central_power_plant"/>
    <x v="95"/>
    <s v="Jizan Central power plant"/>
    <s v="محطة جازان المركزية"/>
    <s v="7"/>
    <s v="NG"/>
    <n v="60"/>
    <x v="0"/>
    <x v="1"/>
    <s v="not found"/>
    <s v="not found"/>
    <s v="not found"/>
    <m/>
    <x v="4"/>
    <m/>
    <m/>
    <m/>
    <n v="16.963186"/>
    <n v="42.546475999999998"/>
    <s v="exact"/>
    <s v="Jizan"/>
    <m/>
    <m/>
    <s v="Jizan"/>
    <x v="2"/>
    <s v="Western Asia"/>
    <m/>
    <m/>
    <m/>
    <m/>
    <m/>
    <m/>
    <s v="1028183"/>
    <n v="1212414"/>
    <s v="L408003"/>
    <s v="G411508"/>
  </r>
  <r>
    <s v="https://www.gem.wiki/Jizan_Central_power_plant"/>
    <x v="95"/>
    <s v="Jizan Central power plant"/>
    <s v="محطة جازان المركزية"/>
    <s v="8"/>
    <s v="NG"/>
    <n v="66"/>
    <x v="0"/>
    <x v="1"/>
    <s v="not found"/>
    <s v="not found"/>
    <s v="not found"/>
    <m/>
    <x v="47"/>
    <m/>
    <m/>
    <m/>
    <n v="16.963186"/>
    <n v="42.546475999999998"/>
    <s v="exact"/>
    <s v="Jizan"/>
    <m/>
    <m/>
    <s v="Jizan"/>
    <x v="2"/>
    <s v="Western Asia"/>
    <m/>
    <m/>
    <m/>
    <m/>
    <m/>
    <m/>
    <s v="1028183"/>
    <n v="1212412"/>
    <s v="L408003"/>
    <s v="G410979"/>
  </r>
  <r>
    <s v="https://www.gem.wiki/Jizan_Central_power_plant"/>
    <x v="95"/>
    <s v="Jizan Central power plant"/>
    <s v="محطة جازان المركزية"/>
    <s v="9"/>
    <s v="NG"/>
    <n v="66"/>
    <x v="0"/>
    <x v="1"/>
    <s v="not found"/>
    <s v="not found"/>
    <s v="not found"/>
    <m/>
    <x v="47"/>
    <m/>
    <m/>
    <m/>
    <n v="16.963186"/>
    <n v="42.546475999999998"/>
    <s v="exact"/>
    <s v="Jizan"/>
    <m/>
    <m/>
    <s v="Jizan"/>
    <x v="2"/>
    <s v="Western Asia"/>
    <m/>
    <m/>
    <m/>
    <m/>
    <m/>
    <m/>
    <s v="1028183"/>
    <n v="1212415"/>
    <s v="L408003"/>
    <s v="G410978"/>
  </r>
  <r>
    <s v="https://www.gem.wiki/Jizan_IGCC_power_plant"/>
    <x v="95"/>
    <s v="Jizan IGCC power plant"/>
    <s v="مجمّع جازان للتغويز وإنتاج الطاقة"/>
    <s v="1"/>
    <s v="NG"/>
    <n v="770"/>
    <x v="0"/>
    <x v="0"/>
    <s v="not found"/>
    <s v="not found"/>
    <s v="not found"/>
    <m/>
    <x v="3"/>
    <m/>
    <m/>
    <m/>
    <n v="17.338929"/>
    <n v="42.386941"/>
    <s v="exact"/>
    <s v="Jizan Economic City"/>
    <m/>
    <m/>
    <s v="Jizan"/>
    <x v="2"/>
    <s v="Western Asia"/>
    <m/>
    <m/>
    <s v="Jazan IGCC"/>
    <s v="power"/>
    <s v="Oil &amp; Refining"/>
    <s v="power"/>
    <s v="1094787"/>
    <s v="1247871, 1254442, 1254453"/>
    <s v="L407706"/>
    <s v="G410974"/>
  </r>
  <r>
    <s v="https://www.gem.wiki/Jizan_IGCC_power_plant"/>
    <x v="95"/>
    <s v="Jizan IGCC power plant"/>
    <s v="مجمّع جازان للتغويز وإنتاج الطاقة"/>
    <s v="2"/>
    <s v="NG"/>
    <n v="770"/>
    <x v="0"/>
    <x v="0"/>
    <s v="not found"/>
    <s v="not found"/>
    <s v="not found"/>
    <m/>
    <x v="6"/>
    <m/>
    <m/>
    <m/>
    <n v="17.338929"/>
    <n v="42.386941"/>
    <s v="exact"/>
    <s v="Jizan Economic City"/>
    <m/>
    <m/>
    <s v="Jizan"/>
    <x v="2"/>
    <s v="Western Asia"/>
    <m/>
    <m/>
    <s v="Jazan IGCC"/>
    <s v="power"/>
    <s v="Oil &amp; Refining"/>
    <s v="power"/>
    <s v="1094787"/>
    <s v="1254443, 1254444, 1254454"/>
    <s v="L407706"/>
    <s v="G410973"/>
  </r>
  <r>
    <s v="https://www.gem.wiki/Jizan_IGCC_power_plant"/>
    <x v="95"/>
    <s v="Jizan IGCC power plant"/>
    <s v="مجمّع جازان للتغويز وإنتاج الطاقة"/>
    <s v="3"/>
    <s v="NG"/>
    <n v="770"/>
    <x v="0"/>
    <x v="0"/>
    <s v="not found"/>
    <s v="not found"/>
    <s v="not found"/>
    <m/>
    <x v="3"/>
    <m/>
    <m/>
    <m/>
    <n v="17.338929"/>
    <n v="42.386941"/>
    <s v="exact"/>
    <s v="Jizan Economic City"/>
    <m/>
    <m/>
    <s v="Jizan"/>
    <x v="2"/>
    <s v="Western Asia"/>
    <m/>
    <m/>
    <s v="Jazan IGCC"/>
    <s v="power"/>
    <s v="Oil &amp; Refining"/>
    <s v="power"/>
    <s v="1094787"/>
    <s v="1254445, 1254446, 1254455"/>
    <s v="L407706"/>
    <s v="G410972"/>
  </r>
  <r>
    <s v="https://www.gem.wiki/Jizan_IGCC_power_plant"/>
    <x v="95"/>
    <s v="Jizan IGCC power plant"/>
    <s v="مجمّع جازان للتغويز وإنتاج الطاقة"/>
    <s v="4"/>
    <s v="NG"/>
    <n v="770"/>
    <x v="0"/>
    <x v="0"/>
    <s v="not found"/>
    <s v="not found"/>
    <s v="not found"/>
    <m/>
    <x v="3"/>
    <m/>
    <m/>
    <m/>
    <n v="17.338929"/>
    <n v="42.386941"/>
    <s v="exact"/>
    <s v="Jizan Economic City"/>
    <m/>
    <m/>
    <s v="Jizan"/>
    <x v="2"/>
    <s v="Western Asia"/>
    <m/>
    <m/>
    <s v="Jazan IGCC"/>
    <s v="power"/>
    <s v="Oil &amp; Refining"/>
    <s v="power"/>
    <s v="1094787"/>
    <s v="1254457, 1254452, 1254451"/>
    <s v="L407706"/>
    <s v="G410971"/>
  </r>
  <r>
    <s v="https://www.gem.wiki/Jizan_IGCC_power_plant"/>
    <x v="95"/>
    <s v="Jizan IGCC power plant"/>
    <s v="مجمّع جازان للتغويز وإنتاج الطاقة"/>
    <s v="5"/>
    <s v="NG"/>
    <n v="770"/>
    <x v="0"/>
    <x v="0"/>
    <s v="not found"/>
    <s v="not found"/>
    <s v="not found"/>
    <m/>
    <x v="3"/>
    <m/>
    <m/>
    <m/>
    <n v="17.338929"/>
    <n v="42.386941"/>
    <s v="exact"/>
    <s v="Jizan Economic City"/>
    <m/>
    <m/>
    <s v="Jizan"/>
    <x v="2"/>
    <s v="Western Asia"/>
    <m/>
    <m/>
    <s v="Jazan IGCC"/>
    <s v="power"/>
    <s v="Oil &amp; Refining"/>
    <s v="power"/>
    <s v="1094787"/>
    <s v="1254458, 1254450, 1254449"/>
    <s v="L407706"/>
    <s v="G410970"/>
  </r>
  <r>
    <s v="https://www.gem.wiki/Juaymah_cogeneration_Gas_power_plant"/>
    <x v="95"/>
    <s v="Juaymah cogeneration Gas power plant"/>
    <s v="محطة الجعيمة لتوليد الكهرباء"/>
    <s v="GT1"/>
    <s v="NG"/>
    <n v="155"/>
    <x v="0"/>
    <x v="1"/>
    <s v="Y"/>
    <m/>
    <s v="not found"/>
    <m/>
    <x v="37"/>
    <m/>
    <m/>
    <m/>
    <n v="27.019634"/>
    <n v="49.578392000000001"/>
    <s v="approximate"/>
    <s v="Jubail"/>
    <m/>
    <m/>
    <s v="Eastern"/>
    <x v="2"/>
    <s v="Western Asia"/>
    <s v="WRI: WRI1030664"/>
    <m/>
    <s v="Ju'Aymah, Juymah"/>
    <s v="both"/>
    <s v="Oil &amp; Refining"/>
    <s v="none"/>
    <s v="1056637"/>
    <n v="1189840"/>
    <s v="L405546"/>
    <s v="G404984"/>
  </r>
  <r>
    <s v="https://www.gem.wiki/Juaymah_cogeneration_Gas_power_plant"/>
    <x v="95"/>
    <s v="Juaymah cogeneration Gas power plant"/>
    <s v="محطة الجعيمة لتوليد الكهرباء"/>
    <s v="GT2"/>
    <s v="NG"/>
    <n v="155"/>
    <x v="0"/>
    <x v="1"/>
    <s v="Y"/>
    <m/>
    <s v="not found"/>
    <m/>
    <x v="37"/>
    <m/>
    <m/>
    <m/>
    <n v="27.019634"/>
    <n v="49.578392000000001"/>
    <s v="approximate"/>
    <s v="Jubail"/>
    <m/>
    <m/>
    <s v="Eastern"/>
    <x v="2"/>
    <s v="Western Asia"/>
    <s v="WRI: WRI1030664"/>
    <m/>
    <s v="Ju'Aymah, Juymah"/>
    <s v="both"/>
    <s v="Oil &amp; Refining"/>
    <s v="none"/>
    <s v="1056637"/>
    <n v="1183611"/>
    <s v="L405546"/>
    <s v="G404985"/>
  </r>
  <r>
    <s v="https://www.gem.wiki/Juaymah_cogeneration_Gas_power_plant"/>
    <x v="95"/>
    <s v="Juaymah cogeneration Gas power plant"/>
    <s v="محطة الجعيمة لتوليد الكهرباء"/>
    <s v="GT3"/>
    <s v="NG"/>
    <n v="186.7"/>
    <x v="0"/>
    <x v="1"/>
    <s v="Y"/>
    <m/>
    <s v="not found"/>
    <m/>
    <x v="13"/>
    <m/>
    <m/>
    <m/>
    <n v="27.019634"/>
    <n v="49.578392000000001"/>
    <s v="approximate"/>
    <s v="Jubail"/>
    <m/>
    <m/>
    <s v="Eastern"/>
    <x v="2"/>
    <s v="Western Asia"/>
    <s v="WRI: WRI1030664"/>
    <m/>
    <s v="Ju'Aymah, Juymah"/>
    <s v="both"/>
    <s v="Oil &amp; Refining"/>
    <s v="none"/>
    <s v="1056637"/>
    <n v="1242647"/>
    <s v="L405546"/>
    <s v="G404983"/>
  </r>
  <r>
    <s v="https://www.gem.wiki/Juba_power_plant"/>
    <x v="95"/>
    <s v="Juba power plant"/>
    <s v="محطة كهرباء الجوبة"/>
    <s v="1"/>
    <s v="NG"/>
    <n v="55"/>
    <x v="0"/>
    <x v="1"/>
    <s v="not found"/>
    <s v="not found"/>
    <s v="not found"/>
    <m/>
    <x v="1"/>
    <m/>
    <m/>
    <m/>
    <n v="20.231672"/>
    <n v="44.911517000000003"/>
    <s v="approximate"/>
    <s v="Juba"/>
    <m/>
    <m/>
    <s v="Wadi ad-Dawasir"/>
    <x v="2"/>
    <s v="Western Asia"/>
    <m/>
    <m/>
    <s v="Wadi Al-Dawasir Power Plant"/>
    <m/>
    <m/>
    <s v="power"/>
    <s v="1021972"/>
    <n v="1189137"/>
    <s v="L408004"/>
    <s v="G410969"/>
  </r>
  <r>
    <s v="https://www.gem.wiki/Juba_power_plant"/>
    <x v="95"/>
    <s v="Juba power plant"/>
    <s v="محطة كهرباء الجوبة"/>
    <s v="2"/>
    <s v="NG"/>
    <n v="55"/>
    <x v="0"/>
    <x v="1"/>
    <s v="not found"/>
    <s v="not found"/>
    <s v="not found"/>
    <m/>
    <x v="9"/>
    <m/>
    <m/>
    <m/>
    <n v="20.231672"/>
    <n v="44.911517000000003"/>
    <s v="approximate"/>
    <s v="Juba"/>
    <m/>
    <m/>
    <s v="Wadi ad-Dawasir"/>
    <x v="2"/>
    <s v="Western Asia"/>
    <m/>
    <m/>
    <s v="Wadi Al-Dawasir Power Plant"/>
    <m/>
    <m/>
    <s v="power"/>
    <s v="1021972"/>
    <n v="1228939"/>
    <s v="L408004"/>
    <s v="G410968"/>
  </r>
  <r>
    <s v="https://www.gem.wiki/Juba_power_plant"/>
    <x v="95"/>
    <s v="Juba power plant"/>
    <s v="محطة كهرباء الجوبة"/>
    <s v="3"/>
    <s v="NG"/>
    <n v="62"/>
    <x v="0"/>
    <x v="1"/>
    <s v="not found"/>
    <s v="not found"/>
    <s v="not found"/>
    <m/>
    <x v="22"/>
    <m/>
    <m/>
    <m/>
    <n v="20.231672"/>
    <n v="44.911517000000003"/>
    <s v="approximate"/>
    <s v="Juba"/>
    <m/>
    <m/>
    <s v="Wadi ad-Dawasir"/>
    <x v="2"/>
    <s v="Western Asia"/>
    <m/>
    <m/>
    <s v="Wadi Al-Dawasir Power Plant"/>
    <m/>
    <m/>
    <s v="power"/>
    <s v="1021972"/>
    <m/>
    <s v="L408004"/>
    <s v="G411507"/>
  </r>
  <r>
    <s v="https://www.gem.wiki/Juba_power_plant"/>
    <x v="95"/>
    <s v="Juba power plant"/>
    <s v="محطة كهرباء الجوبة"/>
    <s v="4"/>
    <s v="NG"/>
    <n v="62"/>
    <x v="0"/>
    <x v="1"/>
    <s v="not found"/>
    <s v="not found"/>
    <s v="not found"/>
    <m/>
    <x v="22"/>
    <m/>
    <m/>
    <m/>
    <n v="20.231672"/>
    <n v="44.911517000000003"/>
    <s v="approximate"/>
    <s v="Juba"/>
    <m/>
    <m/>
    <s v="Wadi ad-Dawasir"/>
    <x v="2"/>
    <s v="Western Asia"/>
    <m/>
    <m/>
    <s v="Wadi Al-Dawasir Power Plant"/>
    <m/>
    <m/>
    <s v="power"/>
    <s v="1021972"/>
    <m/>
    <s v="L408004"/>
    <s v="G411506"/>
  </r>
  <r>
    <s v="https://www.gem.wiki/Jubail_(SWCC)_Power_Station"/>
    <x v="95"/>
    <s v="Jubail (SWCC) power station"/>
    <s v="محطة الجبيل المتكاملة لتحلية المياه وتوليد الكهرباء"/>
    <s v="1-1"/>
    <s v="NG"/>
    <n v="60"/>
    <x v="0"/>
    <x v="3"/>
    <s v="not found"/>
    <m/>
    <m/>
    <m/>
    <x v="51"/>
    <m/>
    <n v="2024"/>
    <m/>
    <n v="26.896567000000001"/>
    <n v="49.776873999999999"/>
    <s v="exact"/>
    <s v="Al-Jubail"/>
    <m/>
    <m/>
    <s v="Ash Sharqiyah"/>
    <x v="2"/>
    <s v="Western Asia"/>
    <s v="WRI: WRI1030666"/>
    <m/>
    <s v="Jubail Plant, Jubail Phase 3 power station"/>
    <s v="both"/>
    <s v="Chemicals"/>
    <s v="none"/>
    <s v="1027857"/>
    <n v="1101090"/>
    <s v="L401074"/>
    <s v="G404795"/>
  </r>
  <r>
    <s v="https://www.gem.wiki/Jubail_(SWCC)_Power_Station"/>
    <x v="95"/>
    <s v="Jubail (SWCC) power station"/>
    <s v="محطة الجبيل المتكاملة لتحلية المياه وتوليد الكهرباء"/>
    <s v="1-2"/>
    <s v="NG"/>
    <n v="60"/>
    <x v="0"/>
    <x v="3"/>
    <s v="not found"/>
    <m/>
    <m/>
    <m/>
    <x v="51"/>
    <m/>
    <n v="2024"/>
    <m/>
    <n v="26.896567000000001"/>
    <n v="49.776873999999999"/>
    <s v="exact"/>
    <s v="Al-Jubail"/>
    <m/>
    <m/>
    <s v="Ash Sharqiyah"/>
    <x v="2"/>
    <s v="Western Asia"/>
    <s v="WRI: WRI1030666"/>
    <m/>
    <s v="Jubail Plant, Jubail Phase 3 power station"/>
    <s v="both"/>
    <s v="Chemicals"/>
    <s v="none"/>
    <s v="1027857"/>
    <n v="1101091"/>
    <s v="L401074"/>
    <s v="G404796"/>
  </r>
  <r>
    <s v="https://www.gem.wiki/Jubail_(SWCC)_Power_Station"/>
    <x v="95"/>
    <s v="Jubail (SWCC) power station"/>
    <s v="محطة الجبيل المتكاملة لتحلية المياه وتوليد الكهرباء"/>
    <s v="1-3"/>
    <s v="NG"/>
    <n v="60"/>
    <x v="0"/>
    <x v="3"/>
    <s v="not found"/>
    <m/>
    <m/>
    <m/>
    <x v="51"/>
    <m/>
    <n v="2024"/>
    <m/>
    <n v="26.896567000000001"/>
    <n v="49.776873999999999"/>
    <s v="exact"/>
    <s v="Al-Jubail"/>
    <m/>
    <m/>
    <s v="Ash Sharqiyah"/>
    <x v="2"/>
    <s v="Western Asia"/>
    <s v="WRI: WRI1030666"/>
    <m/>
    <s v="Jubail Plant, Jubail Phase 3 power station"/>
    <s v="both"/>
    <s v="Chemicals"/>
    <s v="none"/>
    <s v="1027857"/>
    <n v="1101092"/>
    <s v="L401074"/>
    <s v="G404797"/>
  </r>
  <r>
    <s v="https://www.gem.wiki/Jubail_(SWCC)_Power_Station"/>
    <x v="95"/>
    <s v="Jubail (SWCC) power station"/>
    <s v="محطة الجبيل المتكاملة لتحلية المياه وتوليد الكهرباء"/>
    <s v="1-4"/>
    <s v="NG"/>
    <n v="60"/>
    <x v="0"/>
    <x v="3"/>
    <s v="not found"/>
    <m/>
    <m/>
    <m/>
    <x v="51"/>
    <m/>
    <n v="2024"/>
    <m/>
    <n v="26.896567000000001"/>
    <n v="49.776873999999999"/>
    <s v="exact"/>
    <s v="Al-Jubail"/>
    <m/>
    <m/>
    <s v="Ash Sharqiyah"/>
    <x v="2"/>
    <s v="Western Asia"/>
    <s v="WRI: WRI1030666"/>
    <m/>
    <s v="Jubail Plant, Jubail Phase 3 power station"/>
    <s v="both"/>
    <s v="Chemicals"/>
    <s v="none"/>
    <s v="1027857"/>
    <n v="1101093"/>
    <s v="L401074"/>
    <s v="G404798"/>
  </r>
  <r>
    <s v="https://www.gem.wiki/Jubail_(SWCC)_Power_Station"/>
    <x v="95"/>
    <s v="Jubail (SWCC) power station"/>
    <s v="محطة الجبيل المتكاملة لتحلية المياه وتوليد الكهرباء"/>
    <s v="1-5"/>
    <s v="NG"/>
    <n v="60"/>
    <x v="0"/>
    <x v="3"/>
    <s v="not found"/>
    <m/>
    <m/>
    <m/>
    <x v="51"/>
    <m/>
    <n v="2024"/>
    <m/>
    <n v="26.896567000000001"/>
    <n v="49.776873999999999"/>
    <s v="exact"/>
    <s v="Al-Jubail"/>
    <m/>
    <m/>
    <s v="Ash Sharqiyah"/>
    <x v="2"/>
    <s v="Western Asia"/>
    <s v="WRI: WRI1030666"/>
    <m/>
    <s v="Jubail Plant, Jubail Phase 3 power station"/>
    <s v="both"/>
    <s v="Chemicals"/>
    <s v="none"/>
    <s v="1027857"/>
    <n v="1101094"/>
    <s v="L401074"/>
    <s v="G404799"/>
  </r>
  <r>
    <s v="https://www.gem.wiki/Jubail_(SWCC)_Power_Station"/>
    <x v="95"/>
    <s v="Jubail (SWCC) power station"/>
    <s v="محطة الجبيل المتكاملة لتحلية المياه وتوليد الكهرباء"/>
    <s v="1-6"/>
    <s v="NG"/>
    <n v="60"/>
    <x v="0"/>
    <x v="3"/>
    <s v="not found"/>
    <m/>
    <m/>
    <m/>
    <x v="51"/>
    <m/>
    <n v="2024"/>
    <m/>
    <n v="26.896567000000001"/>
    <n v="49.776873999999999"/>
    <s v="exact"/>
    <s v="Al-Jubail"/>
    <m/>
    <m/>
    <s v="Ash Sharqiyah"/>
    <x v="2"/>
    <s v="Western Asia"/>
    <s v="WRI: WRI1030666"/>
    <m/>
    <s v="Jubail Plant, Jubail Phase 3 power station"/>
    <s v="both"/>
    <s v="Chemicals"/>
    <s v="none"/>
    <s v="1027857"/>
    <n v="1101095"/>
    <s v="L401074"/>
    <s v="G404800"/>
  </r>
  <r>
    <s v="https://www.gem.wiki/Jubail_(SWCC)_Power_Station"/>
    <x v="95"/>
    <s v="Jubail (SWCC) power station"/>
    <s v="محطة الجبيل المتكاملة لتحلية المياه وتوليد الكهرباء"/>
    <s v="2-1"/>
    <s v="NG"/>
    <n v="121"/>
    <x v="0"/>
    <x v="3"/>
    <s v="not found"/>
    <m/>
    <m/>
    <m/>
    <x v="26"/>
    <m/>
    <n v="2024"/>
    <m/>
    <n v="26.896567000000001"/>
    <n v="49.776873999999999"/>
    <s v="exact"/>
    <s v="Al-Jubail"/>
    <m/>
    <m/>
    <s v="Ash Sharqiyah"/>
    <x v="2"/>
    <s v="Western Asia"/>
    <s v="WRI: WRI1030666"/>
    <m/>
    <s v="Jubail Plant, Jubail Phase 3 power station"/>
    <s v="both"/>
    <s v="Chemicals"/>
    <s v="none"/>
    <s v="1027857"/>
    <n v="1101096"/>
    <s v="L401074"/>
    <s v="G404786"/>
  </r>
  <r>
    <s v="https://www.gem.wiki/Jubail_(SWCC)_Power_Station"/>
    <x v="95"/>
    <s v="Jubail (SWCC) power station"/>
    <s v="محطة الجبيل المتكاملة لتحلية المياه وتوليد الكهرباء"/>
    <s v="2-10"/>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6"/>
    <s v="L401074"/>
    <s v="G404794"/>
  </r>
  <r>
    <s v="https://www.gem.wiki/Jubail_(SWCC)_Power_Station"/>
    <x v="95"/>
    <s v="Jubail (SWCC) power station"/>
    <s v="محطة الجبيل المتكاملة لتحلية المياه وتوليد الكهرباء"/>
    <s v="2-2"/>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7"/>
    <s v="L401074"/>
    <s v="G404801"/>
  </r>
  <r>
    <s v="https://www.gem.wiki/Jubail_(SWCC)_Power_Station"/>
    <x v="95"/>
    <s v="Jubail (SWCC) power station"/>
    <s v="محطة الجبيل المتكاملة لتحلية المياه وتوليد الكهرباء"/>
    <s v="2-3"/>
    <s v="NG"/>
    <n v="121"/>
    <x v="0"/>
    <x v="3"/>
    <s v="not found"/>
    <m/>
    <m/>
    <m/>
    <x v="26"/>
    <m/>
    <n v="2024"/>
    <m/>
    <n v="26.896567000000001"/>
    <n v="49.776873999999999"/>
    <s v="exact"/>
    <s v="Al-Jubail"/>
    <m/>
    <m/>
    <s v="Ash Sharqiyah"/>
    <x v="2"/>
    <s v="Western Asia"/>
    <s v="WRI: WRI1030666"/>
    <m/>
    <s v="Jubail Plant, Jubail Phase 3 power station"/>
    <s v="both"/>
    <s v="Chemicals"/>
    <s v="none"/>
    <s v="1027857"/>
    <n v="1101097"/>
    <s v="L401074"/>
    <s v="G404787"/>
  </r>
  <r>
    <s v="https://www.gem.wiki/Jubail_(SWCC)_Power_Station"/>
    <x v="95"/>
    <s v="Jubail (SWCC) power station"/>
    <s v="محطة الجبيل المتكاملة لتحلية المياه وتوليد الكهرباء"/>
    <s v="2-4"/>
    <s v="NG"/>
    <n v="121"/>
    <x v="0"/>
    <x v="3"/>
    <s v="not found"/>
    <m/>
    <m/>
    <m/>
    <x v="26"/>
    <m/>
    <n v="2024"/>
    <m/>
    <n v="26.896567000000001"/>
    <n v="49.776873999999999"/>
    <s v="exact"/>
    <s v="Al-Jubail"/>
    <m/>
    <m/>
    <s v="Ash Sharqiyah"/>
    <x v="2"/>
    <s v="Western Asia"/>
    <s v="WRI: WRI1030666"/>
    <m/>
    <s v="Jubail Plant, Jubail Phase 3 power station"/>
    <s v="both"/>
    <s v="Chemicals"/>
    <s v="none"/>
    <s v="1027857"/>
    <n v="1101098"/>
    <s v="L401074"/>
    <s v="G404788"/>
  </r>
  <r>
    <s v="https://www.gem.wiki/Jubail_(SWCC)_Power_Station"/>
    <x v="95"/>
    <s v="Jubail (SWCC) power station"/>
    <s v="محطة الجبيل المتكاملة لتحلية المياه وتوليد الكهرباء"/>
    <s v="2-5"/>
    <s v="NG"/>
    <n v="121"/>
    <x v="0"/>
    <x v="3"/>
    <s v="not found"/>
    <m/>
    <m/>
    <m/>
    <x v="26"/>
    <m/>
    <n v="2024"/>
    <m/>
    <n v="26.896567000000001"/>
    <n v="49.776873999999999"/>
    <s v="exact"/>
    <s v="Al-Jubail"/>
    <m/>
    <m/>
    <s v="Ash Sharqiyah"/>
    <x v="2"/>
    <s v="Western Asia"/>
    <s v="WRI: WRI1030666"/>
    <m/>
    <s v="Jubail Plant, Jubail Phase 3 power station"/>
    <s v="both"/>
    <s v="Chemicals"/>
    <s v="none"/>
    <s v="1027857"/>
    <n v="1101099"/>
    <s v="L401074"/>
    <s v="G404789"/>
  </r>
  <r>
    <s v="https://www.gem.wiki/Jubail_(SWCC)_Power_Station"/>
    <x v="95"/>
    <s v="Jubail (SWCC) power station"/>
    <s v="محطة الجبيل المتكاملة لتحلية المياه وتوليد الكهرباء"/>
    <s v="2-6"/>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2"/>
    <s v="L401074"/>
    <s v="G404790"/>
  </r>
  <r>
    <s v="https://www.gem.wiki/Jubail_(SWCC)_Power_Station"/>
    <x v="95"/>
    <s v="Jubail (SWCC) power station"/>
    <s v="محطة الجبيل المتكاملة لتحلية المياه وتوليد الكهرباء"/>
    <s v="2-7"/>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3"/>
    <s v="L401074"/>
    <s v="G404791"/>
  </r>
  <r>
    <s v="https://www.gem.wiki/Jubail_(SWCC)_Power_Station"/>
    <x v="95"/>
    <s v="Jubail (SWCC) power station"/>
    <s v="محطة الجبيل المتكاملة لتحلية المياه وتوليد الكهرباء"/>
    <s v="2-8"/>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4"/>
    <s v="L401074"/>
    <s v="G404792"/>
  </r>
  <r>
    <s v="https://www.gem.wiki/Jubail_(SWCC)_Power_Station"/>
    <x v="95"/>
    <s v="Jubail (SWCC) power station"/>
    <s v="محطة الجبيل المتكاملة لتحلية المياه وتوليد الكهرباء"/>
    <s v="2-9"/>
    <s v="NG"/>
    <n v="121"/>
    <x v="0"/>
    <x v="3"/>
    <s v="not found"/>
    <m/>
    <m/>
    <m/>
    <x v="26"/>
    <m/>
    <n v="2024"/>
    <m/>
    <n v="26.896567000000001"/>
    <n v="49.776873999999999"/>
    <s v="exact"/>
    <s v="Al-Jubail"/>
    <m/>
    <m/>
    <s v="Ash Sharqiyah"/>
    <x v="2"/>
    <s v="Western Asia"/>
    <s v="WRI: WRI1030666"/>
    <m/>
    <s v="Jubail Plant, Jubail Phase 3 power station"/>
    <s v="both"/>
    <s v="Chemicals"/>
    <s v="none"/>
    <s v="1027857"/>
    <n v="1101105"/>
    <s v="L401074"/>
    <s v="G404793"/>
  </r>
  <r>
    <s v="https://www.gem.wiki/Jubail_(SWCC)_Power_Station"/>
    <x v="95"/>
    <s v="Jubail (SWCC) power station"/>
    <s v="محطة الجبيل المتكاملة لتحلية المياه وتوليد الكهرباء"/>
    <s v="CC1"/>
    <s v="NG"/>
    <n v="3000"/>
    <x v="5"/>
    <x v="0"/>
    <s v="not found"/>
    <s v="not found"/>
    <m/>
    <m/>
    <x v="45"/>
    <m/>
    <m/>
    <m/>
    <n v="26.896567000000001"/>
    <n v="49.776873999999999"/>
    <s v="exact"/>
    <s v="Al-Jubail"/>
    <m/>
    <m/>
    <s v="Ash Sharqiyah"/>
    <x v="2"/>
    <s v="Western Asia"/>
    <s v="WRI: WRI1030666"/>
    <m/>
    <s v="Jubail Plant, Jubail Phase 3 power station"/>
    <s v="both"/>
    <s v="Chemicals"/>
    <s v="none"/>
    <s v="1063703"/>
    <n v="1190305"/>
    <s v="L401074"/>
    <s v="G401074"/>
  </r>
  <r>
    <s v="https://www.gem.wiki/Jubail_cogeneration_power_plant"/>
    <x v="95"/>
    <s v="Jubail cogeneration power plant"/>
    <s v="محطة صدف لتوليد الكهرباء"/>
    <s v="1"/>
    <s v="NG"/>
    <n v="125"/>
    <x v="0"/>
    <x v="1"/>
    <s v="Y"/>
    <m/>
    <m/>
    <m/>
    <x v="21"/>
    <m/>
    <m/>
    <m/>
    <n v="27.025656000000001"/>
    <n v="49.520108"/>
    <s v="exact"/>
    <s v="Jubail"/>
    <m/>
    <m/>
    <s v="Ash Sharqiyah"/>
    <x v="2"/>
    <s v="Western Asia"/>
    <s v="WRI: WRI1030667"/>
    <m/>
    <s v="Sadaf cogeneration, JEC"/>
    <s v="power"/>
    <s v="Chemicals"/>
    <s v="none"/>
    <s v="1050918"/>
    <n v="1175260"/>
    <s v="L405547"/>
    <s v="G404782"/>
  </r>
  <r>
    <s v="https://www.gem.wiki/Jubail_cogeneration_power_plant"/>
    <x v="95"/>
    <s v="Jubail cogeneration power plant"/>
    <s v="محطة صدف لتوليد الكهرباء"/>
    <s v="2"/>
    <s v="NG"/>
    <n v="125"/>
    <x v="0"/>
    <x v="1"/>
    <s v="Y"/>
    <m/>
    <m/>
    <m/>
    <x v="21"/>
    <m/>
    <m/>
    <m/>
    <n v="27.025656000000001"/>
    <n v="49.520108"/>
    <s v="exact"/>
    <s v="Jubail"/>
    <m/>
    <m/>
    <s v="Ash Sharqiyah"/>
    <x v="2"/>
    <s v="Western Asia"/>
    <s v="WRI: WRI1030667"/>
    <m/>
    <s v="Sadaf cogeneration, JEC"/>
    <s v="power"/>
    <s v="Chemicals"/>
    <s v="none"/>
    <s v="1050918"/>
    <n v="1185186"/>
    <s v="L405547"/>
    <s v="G404783"/>
  </r>
  <r>
    <s v="https://www.gem.wiki/Karan_Gas_power_plant"/>
    <x v="95"/>
    <s v="Karan Gas power plant"/>
    <s v="محطة كران لتوليد الكهرباء"/>
    <s v="1"/>
    <s v="NG"/>
    <n v="150"/>
    <x v="0"/>
    <x v="1"/>
    <s v="Y"/>
    <m/>
    <m/>
    <m/>
    <x v="39"/>
    <m/>
    <m/>
    <m/>
    <n v="27.15"/>
    <n v="49.207000000000001"/>
    <s v="approximate"/>
    <s v="Jubail"/>
    <m/>
    <m/>
    <s v="Ash Sharqiyah"/>
    <x v="2"/>
    <s v="Western Asia"/>
    <m/>
    <m/>
    <m/>
    <s v="power"/>
    <s v="Oil &amp; Refining"/>
    <s v="none"/>
    <s v="1075666"/>
    <n v="1215373"/>
    <s v="L405548"/>
    <s v="G404811"/>
  </r>
  <r>
    <s v="https://www.gem.wiki/Khursaniyah_power_plant"/>
    <x v="95"/>
    <s v="Khursaniyah power plant"/>
    <s v="محطة توليد الخرسانية"/>
    <s v="1"/>
    <s v="NG"/>
    <n v="185"/>
    <x v="0"/>
    <x v="1"/>
    <s v="Y"/>
    <m/>
    <m/>
    <m/>
    <x v="47"/>
    <m/>
    <m/>
    <m/>
    <n v="27.15"/>
    <n v="49.207000000000001"/>
    <s v="exact"/>
    <s v="Jubail"/>
    <m/>
    <m/>
    <s v="Ash Sharqiyah"/>
    <x v="2"/>
    <s v="Western Asia"/>
    <s v="WRI: WRI1030671"/>
    <m/>
    <s v="Kharsaniya"/>
    <s v="power"/>
    <s v="Oil &amp; Refining"/>
    <s v="none"/>
    <s v="1075665"/>
    <n v="1215371"/>
    <s v="L405549"/>
    <s v="G404812"/>
  </r>
  <r>
    <s v="https://www.gem.wiki/Khursaniyah_power_plant"/>
    <x v="95"/>
    <s v="Khursaniyah power plant"/>
    <s v="محطة توليد الخرسانية"/>
    <s v="2"/>
    <s v="NG"/>
    <n v="185"/>
    <x v="0"/>
    <x v="1"/>
    <s v="Y"/>
    <m/>
    <m/>
    <m/>
    <x v="47"/>
    <m/>
    <m/>
    <m/>
    <n v="27.15"/>
    <n v="49.207000000000001"/>
    <s v="exact"/>
    <s v="Jubail"/>
    <m/>
    <m/>
    <s v="Ash Sharqiyah"/>
    <x v="2"/>
    <s v="Western Asia"/>
    <s v="WRI: WRI1030671"/>
    <m/>
    <s v="Kharsaniya"/>
    <s v="power"/>
    <s v="Oil &amp; Refining"/>
    <s v="none"/>
    <s v="1075665"/>
    <n v="1215372"/>
    <s v="L405549"/>
    <s v="G404813"/>
  </r>
  <r>
    <s v="https://www.gem.wiki/MARAFIQ_Independent_Water_and_power_plant"/>
    <x v="95"/>
    <s v="MARAFIQ Independent Water and power plant"/>
    <s v="مشروع مرافق المستقل لإنتاج المياه والكهرباء"/>
    <s v="1"/>
    <s v="NG"/>
    <n v="686"/>
    <x v="0"/>
    <x v="0"/>
    <s v="not found"/>
    <s v="not found"/>
    <s v="not found"/>
    <m/>
    <x v="1"/>
    <m/>
    <m/>
    <m/>
    <n v="26.896567000000001"/>
    <n v="49.776873999999999"/>
    <s v="exact"/>
    <s v="Al-Jubail"/>
    <m/>
    <m/>
    <s v="Ash Sharqiyah"/>
    <x v="2"/>
    <s v="Western Asia"/>
    <s v="WRI: WRI1030677, GEO: GEO45475"/>
    <m/>
    <s v="Jubail IWPP Plant"/>
    <s v="both"/>
    <s v="Chemicals"/>
    <s v="power"/>
    <s v="1067849"/>
    <s v="1200477, 1203499, 1203500, 1201336"/>
    <s v="L405550"/>
    <s v="G404784"/>
  </r>
  <r>
    <s v="https://www.gem.wiki/MARAFIQ_Independent_Water_and_power_plant"/>
    <x v="95"/>
    <s v="MARAFIQ Independent Water and power plant"/>
    <s v="مشروع مرافق المستقل لإنتاج المياه والكهرباء"/>
    <s v="2"/>
    <s v="NG"/>
    <n v="686"/>
    <x v="0"/>
    <x v="0"/>
    <s v="not found"/>
    <s v="not found"/>
    <s v="not found"/>
    <m/>
    <x v="1"/>
    <m/>
    <m/>
    <m/>
    <n v="26.896567000000001"/>
    <n v="49.776873999999999"/>
    <s v="exact"/>
    <s v="Al-Jubail"/>
    <m/>
    <m/>
    <s v="Ash Sharqiyah"/>
    <x v="2"/>
    <s v="Western Asia"/>
    <s v="WRI: WRI1030677, GEO: GEO45475"/>
    <m/>
    <s v="Jubail IWPP Plant"/>
    <s v="both"/>
    <s v="Chemicals"/>
    <s v="power"/>
    <s v="1067849"/>
    <s v="1203501, 1203502, 1203503, 1203510"/>
    <s v="L405550"/>
    <s v="G410111"/>
  </r>
  <r>
    <s v="https://www.gem.wiki/MARAFIQ_Independent_Water_and_power_plant"/>
    <x v="95"/>
    <s v="MARAFIQ Independent Water and power plant"/>
    <s v="مشروع مرافق المستقل لإنتاج المياه والكهرباء"/>
    <s v="3"/>
    <s v="NG"/>
    <n v="686"/>
    <x v="0"/>
    <x v="0"/>
    <s v="not found"/>
    <s v="not found"/>
    <s v="not found"/>
    <m/>
    <x v="1"/>
    <m/>
    <m/>
    <m/>
    <n v="26.896567000000001"/>
    <n v="49.776873999999999"/>
    <s v="exact"/>
    <s v="Al-Jubail"/>
    <m/>
    <m/>
    <s v="Ash Sharqiyah"/>
    <x v="2"/>
    <s v="Western Asia"/>
    <s v="WRI: WRI1030677, GEO: GEO45475"/>
    <m/>
    <s v="Jubail IWPP Plant"/>
    <s v="both"/>
    <s v="Chemicals"/>
    <s v="power"/>
    <s v="1067849"/>
    <s v="1203504, 1203505, 1203506, 1203511"/>
    <s v="L405550"/>
    <s v="G410110"/>
  </r>
  <r>
    <s v="https://www.gem.wiki/MARAFIQ_Independent_Water_and_power_plant"/>
    <x v="95"/>
    <s v="MARAFIQ Independent Water and power plant"/>
    <s v="مشروع مرافق المستقل لإنتاج المياه والكهرباء"/>
    <s v="4"/>
    <s v="NG"/>
    <n v="686"/>
    <x v="0"/>
    <x v="0"/>
    <s v="not found"/>
    <s v="not found"/>
    <s v="not found"/>
    <m/>
    <x v="1"/>
    <m/>
    <m/>
    <m/>
    <n v="26.896567000000001"/>
    <n v="49.776873999999999"/>
    <s v="exact"/>
    <s v="Al-Jubail"/>
    <m/>
    <m/>
    <s v="Ash Sharqiyah"/>
    <x v="2"/>
    <s v="Western Asia"/>
    <s v="WRI: WRI1030677, GEO: GEO45475"/>
    <m/>
    <s v="Jubail IWPP Plant"/>
    <s v="both"/>
    <s v="Chemicals"/>
    <s v="power"/>
    <s v="1067849"/>
    <s v="1203507, 1203508, 1203509, 1203512"/>
    <s v="L405550"/>
    <s v="G404785"/>
  </r>
  <r>
    <s v="https://www.gem.wiki/Manifa_cogeneration_power_plant"/>
    <x v="95"/>
    <s v="Manifa cogeneration power plant"/>
    <s v="معمل منيفة"/>
    <s v="1"/>
    <s v="NG"/>
    <n v="420"/>
    <x v="0"/>
    <x v="0"/>
    <s v="Y"/>
    <m/>
    <s v="not found"/>
    <m/>
    <x v="2"/>
    <m/>
    <m/>
    <m/>
    <n v="27.587374000000001"/>
    <n v="48.972835000000003"/>
    <s v="approximate"/>
    <s v="Manifa"/>
    <m/>
    <m/>
    <s v="Ash Sharqiyah"/>
    <x v="2"/>
    <s v="Western Asia"/>
    <s v="WRI: WRI1030676"/>
    <m/>
    <s v="Manifa Field"/>
    <s v="power"/>
    <s v="Oil &amp; Refining"/>
    <s v="none"/>
    <s v="1075664"/>
    <m/>
    <s v="L405551"/>
    <s v="G404815"/>
  </r>
  <r>
    <s v="https://www.gem.wiki/Mansourah_Massarah_power_plant"/>
    <x v="95"/>
    <s v="Mansourah Massarah power plant"/>
    <s v="منجم منصورة ومسرة"/>
    <s v="1"/>
    <s v="CR"/>
    <n v="57.6"/>
    <x v="0"/>
    <x v="4"/>
    <s v="not found"/>
    <s v="not found"/>
    <m/>
    <m/>
    <x v="3"/>
    <m/>
    <m/>
    <m/>
    <n v="22.702870000000001"/>
    <n v="42.699730000000002"/>
    <s v="exact"/>
    <s v="Al-Khurma"/>
    <m/>
    <m/>
    <s v="Makkah"/>
    <x v="2"/>
    <s v="Western Asia"/>
    <m/>
    <m/>
    <m/>
    <s v="power"/>
    <s v="Other Metals &amp; Mining"/>
    <m/>
    <s v="1132616"/>
    <n v="1304579"/>
    <s v="L408241"/>
    <s v="G411505"/>
  </r>
  <r>
    <s v="https://www.gem.wiki/Najran_power_plant"/>
    <x v="95"/>
    <s v="Najran power plant"/>
    <s v="محطة كهرباء نجران"/>
    <s v="1"/>
    <s v="NG"/>
    <n v="52"/>
    <x v="0"/>
    <x v="1"/>
    <s v="not found"/>
    <s v="not found"/>
    <s v="not found"/>
    <m/>
    <x v="37"/>
    <m/>
    <m/>
    <m/>
    <n v="17.537863000000002"/>
    <n v="44.199728"/>
    <s v="approximate"/>
    <s v="Najran"/>
    <m/>
    <m/>
    <s v="Najran"/>
    <x v="2"/>
    <s v="Western Asia"/>
    <m/>
    <m/>
    <m/>
    <m/>
    <m/>
    <m/>
    <s v="1028186"/>
    <n v="1212405"/>
    <s v="L408005"/>
    <s v="G410967"/>
  </r>
  <r>
    <s v="https://www.gem.wiki/Najran_power_plant"/>
    <x v="95"/>
    <s v="Najran power plant"/>
    <s v="محطة كهرباء نجران"/>
    <s v="2"/>
    <s v="NG"/>
    <n v="51.5"/>
    <x v="0"/>
    <x v="1"/>
    <s v="not found"/>
    <s v="not found"/>
    <s v="not found"/>
    <m/>
    <x v="47"/>
    <m/>
    <m/>
    <m/>
    <n v="17.537863000000002"/>
    <n v="44.199728"/>
    <s v="approximate"/>
    <s v="Najran"/>
    <m/>
    <m/>
    <s v="Najran"/>
    <x v="2"/>
    <s v="Western Asia"/>
    <m/>
    <m/>
    <m/>
    <m/>
    <m/>
    <m/>
    <s v="1028186"/>
    <n v="1212406"/>
    <s v="L408005"/>
    <s v="G411504"/>
  </r>
  <r>
    <s v="https://www.gem.wiki/Najran_power_plant"/>
    <x v="95"/>
    <s v="Najran power plant"/>
    <s v="محطة كهرباء نجران"/>
    <s v="3"/>
    <s v="NG"/>
    <n v="56"/>
    <x v="0"/>
    <x v="1"/>
    <s v="not found"/>
    <s v="not found"/>
    <s v="not found"/>
    <m/>
    <x v="22"/>
    <m/>
    <m/>
    <m/>
    <n v="17.537863000000002"/>
    <n v="44.199728"/>
    <s v="approximate"/>
    <s v="Najran"/>
    <m/>
    <m/>
    <s v="Najran"/>
    <x v="2"/>
    <s v="Western Asia"/>
    <m/>
    <m/>
    <m/>
    <m/>
    <m/>
    <m/>
    <s v="1028186"/>
    <n v="1239412"/>
    <s v="L408005"/>
    <s v="G410966"/>
  </r>
  <r>
    <s v="https://www.gem.wiki/Najran_power_plant"/>
    <x v="95"/>
    <s v="Najran power plant"/>
    <s v="محطة كهرباء نجران"/>
    <s v="4"/>
    <s v="NG"/>
    <n v="56"/>
    <x v="0"/>
    <x v="1"/>
    <s v="not found"/>
    <s v="not found"/>
    <s v="not found"/>
    <m/>
    <x v="22"/>
    <m/>
    <m/>
    <m/>
    <n v="17.537863000000002"/>
    <n v="44.199728"/>
    <s v="approximate"/>
    <s v="Najran"/>
    <m/>
    <m/>
    <s v="Najran"/>
    <x v="2"/>
    <s v="Western Asia"/>
    <m/>
    <m/>
    <m/>
    <m/>
    <m/>
    <m/>
    <s v="1028186"/>
    <n v="1239413"/>
    <s v="L408005"/>
    <s v="G410965"/>
  </r>
  <r>
    <s v="https://www.gem.wiki/Petro-Rabigh_Independent_Water_Steam_and_Power_Project"/>
    <x v="95"/>
    <s v="Petro-Rabigh Independent Water Steam and Power Project"/>
    <s v="محطة بيترو رابغ المستقلة للمياه والبخار والكهرباء"/>
    <s v="1-1"/>
    <s v="HFO"/>
    <n v="118"/>
    <x v="0"/>
    <x v="3"/>
    <s v="Y"/>
    <s v="not found"/>
    <s v="not found"/>
    <m/>
    <x v="47"/>
    <m/>
    <m/>
    <m/>
    <n v="22.705291984915"/>
    <n v="39.019974115826201"/>
    <s v="exact"/>
    <s v="Rabigh"/>
    <m/>
    <m/>
    <s v="Makkah"/>
    <x v="2"/>
    <s v="Western Asia"/>
    <m/>
    <m/>
    <s v="Petro-Rabigh IWSPP"/>
    <s v="both"/>
    <s v="Chemicals"/>
    <s v="power"/>
    <s v="1063829"/>
    <n v="1194402"/>
    <s v="L408229"/>
    <s v="G411503"/>
  </r>
  <r>
    <s v="https://www.gem.wiki/Petro-Rabigh_Independent_Water_Steam_and_Power_Project"/>
    <x v="95"/>
    <s v="Petro-Rabigh Independent Water Steam and Power Project"/>
    <s v="محطة بيترو رابغ المستقلة للمياه والبخار والكهرباء"/>
    <s v="1-2"/>
    <s v="HFO"/>
    <n v="118"/>
    <x v="0"/>
    <x v="3"/>
    <s v="Y"/>
    <s v="not found"/>
    <s v="not found"/>
    <m/>
    <x v="47"/>
    <m/>
    <m/>
    <m/>
    <n v="22.705291984915"/>
    <n v="39.019974115826201"/>
    <s v="exact"/>
    <s v="Rabigh"/>
    <m/>
    <m/>
    <s v="Makkah"/>
    <x v="2"/>
    <s v="Western Asia"/>
    <m/>
    <m/>
    <s v="Petro-Rabigh IWSPP"/>
    <s v="both"/>
    <s v="Chemicals"/>
    <s v="power"/>
    <s v="1063829"/>
    <n v="1194729"/>
    <s v="L408229"/>
    <s v="G411502"/>
  </r>
  <r>
    <s v="https://www.gem.wiki/Petro-Rabigh_Independent_Water_Steam_and_Power_Project"/>
    <x v="95"/>
    <s v="Petro-Rabigh Independent Water Steam and Power Project"/>
    <s v="محطة بيترو رابغ المستقلة للمياه والبخار والكهرباء"/>
    <s v="1-3"/>
    <s v="HFO"/>
    <n v="118"/>
    <x v="0"/>
    <x v="3"/>
    <s v="Y"/>
    <s v="not found"/>
    <s v="not found"/>
    <m/>
    <x v="47"/>
    <m/>
    <m/>
    <m/>
    <n v="22.705291984915"/>
    <n v="39.019974115826201"/>
    <s v="exact"/>
    <s v="Rabigh"/>
    <m/>
    <m/>
    <s v="Makkah"/>
    <x v="2"/>
    <s v="Western Asia"/>
    <m/>
    <m/>
    <s v="Petro-Rabigh IWSPP"/>
    <s v="both"/>
    <s v="Chemicals"/>
    <s v="power"/>
    <s v="1063829"/>
    <n v="1194730"/>
    <s v="L408229"/>
    <s v="G411501"/>
  </r>
  <r>
    <s v="https://www.gem.wiki/Petro-Rabigh_Independent_Water_Steam_and_Power_Project"/>
    <x v="95"/>
    <s v="Petro-Rabigh Independent Water Steam and Power Project"/>
    <s v="محطة بيترو رابغ المستقلة للمياه والبخار والكهرباء"/>
    <s v="1-4"/>
    <s v="HFO"/>
    <n v="118"/>
    <x v="0"/>
    <x v="3"/>
    <s v="Y"/>
    <s v="not found"/>
    <s v="not found"/>
    <m/>
    <x v="47"/>
    <m/>
    <m/>
    <m/>
    <n v="22.705291984915"/>
    <n v="39.019974115826201"/>
    <s v="exact"/>
    <s v="Rabigh"/>
    <m/>
    <m/>
    <s v="Makkah"/>
    <x v="2"/>
    <s v="Western Asia"/>
    <m/>
    <m/>
    <s v="Petro-Rabigh IWSPP"/>
    <s v="both"/>
    <s v="Chemicals"/>
    <s v="power"/>
    <s v="1063829"/>
    <n v="1194731"/>
    <s v="L408229"/>
    <s v="G411500"/>
  </r>
  <r>
    <s v="https://www.gem.wiki/Petro-Rabigh_Independent_Water_Steam_and_Power_Project"/>
    <x v="95"/>
    <s v="Petro-Rabigh Independent Water Steam and Power Project"/>
    <s v="محطة بيترو رابغ المستقلة للمياه والبخار والكهرباء"/>
    <s v="1-5"/>
    <s v="HFO"/>
    <n v="118"/>
    <x v="0"/>
    <x v="3"/>
    <s v="Y"/>
    <s v="not found"/>
    <s v="not found"/>
    <m/>
    <x v="47"/>
    <m/>
    <m/>
    <m/>
    <n v="22.705291984915"/>
    <n v="39.019974115826201"/>
    <s v="exact"/>
    <s v="Rabigh"/>
    <m/>
    <m/>
    <s v="Makkah"/>
    <x v="2"/>
    <s v="Western Asia"/>
    <m/>
    <m/>
    <s v="Petro-Rabigh IWSPP"/>
    <s v="both"/>
    <s v="Chemicals"/>
    <s v="power"/>
    <s v="1063829"/>
    <n v="1194732"/>
    <s v="L408229"/>
    <s v="G411499"/>
  </r>
  <r>
    <s v="https://www.gem.wiki/Petro-Rabigh_Independent_Water_Steam_and_Power_Project"/>
    <x v="95"/>
    <s v="Petro-Rabigh Independent Water Steam and Power Project"/>
    <s v="محطة بيترو رابغ المستقلة للمياه والبخار والكهرباء 2"/>
    <s v="2-1"/>
    <s v="HFO"/>
    <n v="120"/>
    <x v="0"/>
    <x v="3"/>
    <s v="Y"/>
    <s v="not found"/>
    <s v="not found"/>
    <m/>
    <x v="34"/>
    <m/>
    <m/>
    <m/>
    <n v="22.705291984915"/>
    <n v="39.019974115826201"/>
    <s v="exact"/>
    <s v="Rabigh"/>
    <m/>
    <m/>
    <s v="Makkah"/>
    <x v="2"/>
    <s v="Western Asia"/>
    <m/>
    <m/>
    <s v="Petro-Rabigh IWSPP"/>
    <s v="both"/>
    <s v="Chemicals"/>
    <s v="power"/>
    <s v="1063829"/>
    <n v="1310428"/>
    <s v="L408229"/>
    <s v="G411498"/>
  </r>
  <r>
    <s v="https://www.gem.wiki/Petro-Rabigh_Independent_Water_Steam_and_Power_Project"/>
    <x v="95"/>
    <s v="Petro-Rabigh Independent Water Steam and Power Project"/>
    <s v="محطة بيترو رابغ المستقلة للمياه والبخار والكهرباء 2"/>
    <s v="2-2"/>
    <s v="HFO"/>
    <n v="120"/>
    <x v="0"/>
    <x v="3"/>
    <s v="Y"/>
    <s v="not found"/>
    <s v="not found"/>
    <m/>
    <x v="34"/>
    <m/>
    <m/>
    <m/>
    <n v="22.705291984915"/>
    <n v="39.019974115826201"/>
    <s v="exact"/>
    <s v="Rabigh"/>
    <m/>
    <m/>
    <s v="Makkah"/>
    <x v="2"/>
    <s v="Western Asia"/>
    <m/>
    <m/>
    <s v="Petro-Rabigh IWSPP"/>
    <s v="both"/>
    <s v="Chemicals"/>
    <s v="power"/>
    <s v="1063829"/>
    <n v="1310429"/>
    <s v="L408229"/>
    <s v="G411497"/>
  </r>
  <r>
    <s v="https://www.gem.wiki/Qatif_G-1_power_plant"/>
    <x v="95"/>
    <s v="Qatif G-1 power plant"/>
    <s v="محطة كهرباء القطيف"/>
    <s v="1"/>
    <s v="NG"/>
    <n v="72"/>
    <x v="0"/>
    <x v="1"/>
    <s v="not found"/>
    <m/>
    <s v="not found"/>
    <m/>
    <x v="8"/>
    <m/>
    <m/>
    <m/>
    <n v="26.55"/>
    <n v="49.932000000000002"/>
    <s v="approximate"/>
    <s v="Al-Awjam"/>
    <m/>
    <m/>
    <s v="Safwa"/>
    <x v="2"/>
    <s v="Western Asia"/>
    <s v="WRI: WRI1030693"/>
    <m/>
    <m/>
    <s v="power"/>
    <s v="Oil &amp; Refining"/>
    <m/>
    <m/>
    <m/>
    <s v="L405552"/>
    <s v="G404818"/>
  </r>
  <r>
    <s v="https://www.gem.wiki/Qatif_G-1_power_plant"/>
    <x v="95"/>
    <s v="Qatif G-1 power plant"/>
    <s v="محطة كهرباء القطيف"/>
    <s v="2"/>
    <s v="NG"/>
    <n v="72"/>
    <x v="0"/>
    <x v="1"/>
    <s v="not found"/>
    <m/>
    <s v="not found"/>
    <m/>
    <x v="8"/>
    <m/>
    <m/>
    <m/>
    <n v="26.55"/>
    <n v="49.932000000000002"/>
    <s v="approximate"/>
    <s v="Al-Awjam"/>
    <m/>
    <m/>
    <s v="Safwa"/>
    <x v="2"/>
    <s v="Western Asia"/>
    <s v="WRI: WRI1030693"/>
    <m/>
    <m/>
    <s v="power"/>
    <s v="Oil &amp; Refining"/>
    <m/>
    <m/>
    <m/>
    <s v="L405552"/>
    <s v="G404819"/>
  </r>
  <r>
    <s v="https://www.gem.wiki/Qurayyah_CC_power_plant"/>
    <x v="95"/>
    <s v="Qurayyah CC power plant"/>
    <s v="مشروع القُريَّة المستقل لإنتاج الكهرباء، محطة كهرباء القرية ، محطة كهرباء القرية المركبة"/>
    <s v="1"/>
    <s v="NG/FO"/>
    <n v="683"/>
    <x v="0"/>
    <x v="0"/>
    <s v="not found"/>
    <s v="not found"/>
    <s v="not found"/>
    <m/>
    <x v="2"/>
    <m/>
    <m/>
    <m/>
    <n v="25.827373000000001"/>
    <n v="50.133522999999997"/>
    <s v="exact"/>
    <s v="Al-Khobar"/>
    <m/>
    <m/>
    <s v="Eastern"/>
    <x v="2"/>
    <s v="Western Asia"/>
    <s v="WRI: WRI1030656, GEO: GEO43689"/>
    <m/>
    <s v="Al-Qurayyah IPP, Hajr for Electricity Production Co. Station, Steam Village Station"/>
    <s v="power"/>
    <s v="Chemicals"/>
    <s v="power"/>
    <s v="1078196"/>
    <s v="1219600, 1239433, 1236961"/>
    <s v="L405553"/>
    <s v="G404756"/>
  </r>
  <r>
    <s v="https://www.gem.wiki/Qurayyah_CC_power_plant"/>
    <x v="95"/>
    <s v="Qurayyah CC power plant"/>
    <s v="مشروع القُريَّة المستقل لإنتاج الكهرباء، محطة كهرباء القرية ، محطة كهرباء القرية المركبة"/>
    <s v="2"/>
    <s v="NG/FO"/>
    <n v="683"/>
    <x v="0"/>
    <x v="0"/>
    <s v="not found"/>
    <s v="not found"/>
    <s v="not found"/>
    <m/>
    <x v="2"/>
    <m/>
    <m/>
    <m/>
    <n v="25.827373000000001"/>
    <n v="50.133522999999997"/>
    <s v="exact"/>
    <s v="Al-Khobar"/>
    <m/>
    <m/>
    <s v="Eastern"/>
    <x v="2"/>
    <s v="Western Asia"/>
    <s v="WRI: WRI1030656, GEO: GEO43689"/>
    <m/>
    <s v="Al-Qurayyah IPP, Hajr for Electricity Production Co. Station, Steam Village Station"/>
    <s v="power"/>
    <s v="Chemicals"/>
    <s v="power"/>
    <s v="1078196"/>
    <s v="1239435, 1239434, 1239444"/>
    <s v="L405553"/>
    <s v="G404757"/>
  </r>
  <r>
    <s v="https://www.gem.wiki/Qurayyah_CC_power_plant"/>
    <x v="95"/>
    <s v="Qurayyah CC power plant"/>
    <s v="مشروع القُريَّة المستقل لإنتاج الكهرباء، محطة كهرباء القرية ، محطة كهرباء القرية المركبة"/>
    <s v="3"/>
    <s v="NG/FO"/>
    <n v="683"/>
    <x v="0"/>
    <x v="0"/>
    <s v="not found"/>
    <s v="not found"/>
    <s v="not found"/>
    <m/>
    <x v="2"/>
    <m/>
    <m/>
    <m/>
    <n v="25.827373000000001"/>
    <n v="50.133522999999997"/>
    <s v="exact"/>
    <s v="Al-Khobar"/>
    <m/>
    <m/>
    <s v="Eastern"/>
    <x v="2"/>
    <s v="Western Asia"/>
    <s v="WRI: WRI1030656, GEO: GEO43689"/>
    <m/>
    <s v="Al-Qurayyah IPP, Hajr for Electricity Production Co. Station, Steam Village Station"/>
    <s v="power"/>
    <s v="Chemicals"/>
    <s v="power"/>
    <s v="1078196"/>
    <s v="1239436, 1239437, 1239445"/>
    <s v="L405553"/>
    <s v="G404758"/>
  </r>
  <r>
    <s v="https://www.gem.wiki/Qurayyah_CC_power_plant"/>
    <x v="95"/>
    <s v="Qurayyah CC power plant"/>
    <s v="مشروع القُريَّة المستقل لإنتاج الكهرباء، محطة كهرباء القرية ، محطة كهرباء القرية المركبة"/>
    <s v="4"/>
    <s v="NG/FO"/>
    <n v="683"/>
    <x v="0"/>
    <x v="0"/>
    <s v="not found"/>
    <s v="not found"/>
    <s v="not found"/>
    <m/>
    <x v="2"/>
    <m/>
    <m/>
    <m/>
    <n v="25.827373000000001"/>
    <n v="50.133522999999997"/>
    <s v="exact"/>
    <s v="Al-Khobar"/>
    <m/>
    <m/>
    <s v="Eastern"/>
    <x v="2"/>
    <s v="Western Asia"/>
    <s v="WRI: WRI1030656, GEO: GEO43689"/>
    <m/>
    <s v="Al-Qurayyah IPP, Hajr for Electricity Production Co. Station, Steam Village Station"/>
    <s v="power"/>
    <s v="Chemicals"/>
    <s v="power"/>
    <s v="1078196"/>
    <s v="1240302, 1239438, 1239446"/>
    <s v="L405553"/>
    <s v="G404759"/>
  </r>
  <r>
    <s v="https://www.gem.wiki/Qurayyah_CC_power_plant"/>
    <x v="95"/>
    <s v="Qurayyah CC power plant"/>
    <s v="مشروع القُريَّة المستقل لإنتاج الكهرباء، محطة كهرباء القرية ، محطة كهرباء القرية المركبة"/>
    <s v="5"/>
    <s v="NG/FO"/>
    <n v="683"/>
    <x v="0"/>
    <x v="0"/>
    <s v="not found"/>
    <s v="not found"/>
    <s v="not found"/>
    <m/>
    <x v="2"/>
    <m/>
    <m/>
    <m/>
    <n v="25.827373000000001"/>
    <n v="50.133522999999997"/>
    <s v="exact"/>
    <s v="Al-Khobar"/>
    <m/>
    <m/>
    <s v="Eastern"/>
    <x v="2"/>
    <s v="Western Asia"/>
    <s v="WRI: WRI1030656, GEO: GEO43689"/>
    <m/>
    <s v="Al-Qurayyah IPP, Hajr for Electricity Production Co. Station, Steam Village Station"/>
    <s v="power"/>
    <s v="Chemicals"/>
    <s v="power"/>
    <s v="1078196"/>
    <s v="1239440, 1239441, 1239447"/>
    <s v="L405553"/>
    <s v="G404760"/>
  </r>
  <r>
    <s v="https://www.gem.wiki/Qurayyah_CC_power_plant"/>
    <x v="95"/>
    <s v="Qurayyah CC power plant"/>
    <s v="مشروع القُريَّة المستقل لإنتاج الكهرباء، محطة كهرباء القرية ، محطة كهرباء القرية المركبة"/>
    <s v="6"/>
    <s v="NG/FO"/>
    <n v="683"/>
    <x v="0"/>
    <x v="0"/>
    <s v="not found"/>
    <s v="not found"/>
    <s v="not found"/>
    <m/>
    <x v="13"/>
    <m/>
    <m/>
    <m/>
    <n v="25.827373000000001"/>
    <n v="50.133522999999997"/>
    <s v="exact"/>
    <s v="Al-Khobar"/>
    <m/>
    <m/>
    <s v="Eastern"/>
    <x v="2"/>
    <s v="Western Asia"/>
    <s v="WRI: WRI1030656, GEO: GEO43689"/>
    <m/>
    <s v="Al-Qurayyah IPP, Hajr for Electricity Production Co. Station, Steam Village Station"/>
    <s v="power"/>
    <s v="Chemicals"/>
    <s v="power"/>
    <s v="1078196"/>
    <s v="1239442, 1239443, 1239448"/>
    <s v="L405553"/>
    <s v="G404761"/>
  </r>
  <r>
    <s v="https://www.gem.wiki/Qurayyah_Thermal_power_plant"/>
    <x v="95"/>
    <s v="Qurayyah Thermal power plant"/>
    <s v="محطة القرية البخارية"/>
    <s v="1"/>
    <s v="NG/CR"/>
    <n v="625"/>
    <x v="0"/>
    <x v="3"/>
    <s v="not found"/>
    <s v="not found"/>
    <s v="not found"/>
    <m/>
    <x v="12"/>
    <m/>
    <m/>
    <m/>
    <n v="25.859179999999999"/>
    <n v="50.117829999999998"/>
    <s v="exact"/>
    <s v="Al-Qurayyah"/>
    <m/>
    <m/>
    <s v="Eastern"/>
    <x v="2"/>
    <s v="Western Asia"/>
    <s v="GEO: GEO4983"/>
    <m/>
    <m/>
    <s v="power"/>
    <s v="Chemicals"/>
    <s v="power"/>
    <s v="1028161"/>
    <n v="1101203"/>
    <s v="L405554"/>
    <s v="G404879"/>
  </r>
  <r>
    <s v="https://www.gem.wiki/Qurayyah_Thermal_power_plant"/>
    <x v="95"/>
    <s v="Qurayyah Thermal power plant"/>
    <s v="محطة القرية البخارية"/>
    <s v="2"/>
    <s v="NG/CR"/>
    <n v="625"/>
    <x v="0"/>
    <x v="3"/>
    <s v="not found"/>
    <s v="not found"/>
    <s v="not found"/>
    <m/>
    <x v="24"/>
    <m/>
    <m/>
    <m/>
    <n v="25.859179999999999"/>
    <n v="50.117829999999998"/>
    <s v="exact"/>
    <s v="Al-Qurayyah"/>
    <m/>
    <m/>
    <s v="Eastern"/>
    <x v="2"/>
    <s v="Western Asia"/>
    <s v="GEO: GEO4983"/>
    <m/>
    <m/>
    <s v="power"/>
    <s v="Chemicals"/>
    <s v="power"/>
    <s v="1028161"/>
    <n v="1101204"/>
    <s v="L405554"/>
    <s v="G404880"/>
  </r>
  <r>
    <s v="https://www.gem.wiki/Qurayyah_Thermal_power_plant"/>
    <x v="95"/>
    <s v="Qurayyah Thermal power plant"/>
    <s v="محطة القرية البخارية"/>
    <s v="3"/>
    <s v="NG/CR"/>
    <n v="625"/>
    <x v="0"/>
    <x v="3"/>
    <s v="not found"/>
    <s v="not found"/>
    <s v="not found"/>
    <m/>
    <x v="18"/>
    <m/>
    <m/>
    <m/>
    <n v="25.859179999999999"/>
    <n v="50.117829999999998"/>
    <s v="exact"/>
    <s v="Al-Qurayyah"/>
    <m/>
    <m/>
    <s v="Eastern"/>
    <x v="2"/>
    <s v="Western Asia"/>
    <s v="GEO: GEO4983"/>
    <m/>
    <m/>
    <s v="power"/>
    <s v="Chemicals"/>
    <s v="power"/>
    <s v="1028161"/>
    <n v="1101205"/>
    <s v="L405554"/>
    <s v="G404881"/>
  </r>
  <r>
    <s v="https://www.gem.wiki/Qurayyah_Thermal_power_plant"/>
    <x v="95"/>
    <s v="Qurayyah Thermal power plant"/>
    <s v="محطة القرية البخارية"/>
    <s v="4"/>
    <s v="NG/CR"/>
    <n v="625"/>
    <x v="0"/>
    <x v="3"/>
    <s v="not found"/>
    <s v="not found"/>
    <s v="not found"/>
    <m/>
    <x v="18"/>
    <m/>
    <m/>
    <m/>
    <n v="25.859179999999999"/>
    <n v="50.117829999999998"/>
    <s v="exact"/>
    <s v="Al-Qurayyah"/>
    <m/>
    <m/>
    <s v="Eastern"/>
    <x v="2"/>
    <s v="Western Asia"/>
    <s v="GEO: GEO4983"/>
    <m/>
    <m/>
    <s v="power"/>
    <s v="Chemicals"/>
    <s v="power"/>
    <s v="1028161"/>
    <n v="1101206"/>
    <s v="L405554"/>
    <s v="G404882"/>
  </r>
  <r>
    <s v="https://www.gem.wiki/Qurayyah_ll_power_plant"/>
    <x v="95"/>
    <s v="Qurayyah ll power plant"/>
    <s v="محطة كهرباء القرية ، محطة كهرباء القرية المركبة"/>
    <s v="CC1"/>
    <s v="NG"/>
    <n v="629"/>
    <x v="0"/>
    <x v="0"/>
    <s v="not found"/>
    <s v="not found"/>
    <s v="not found"/>
    <m/>
    <x v="39"/>
    <m/>
    <m/>
    <m/>
    <n v="25.825500000000002"/>
    <n v="50.133699999999997"/>
    <s v="exact"/>
    <s v="Al-Qurayyah"/>
    <s v="Al-Ahsa"/>
    <m/>
    <s v="Eastern"/>
    <x v="2"/>
    <s v="Western Asia"/>
    <m/>
    <m/>
    <m/>
    <s v="power"/>
    <s v="Chemicals"/>
    <s v="power"/>
    <s v="1028161"/>
    <s v="1200731, 1200732, 1200733, 1220899"/>
    <s v="L405555"/>
    <s v="G404873"/>
  </r>
  <r>
    <s v="https://www.gem.wiki/Qurayyah_ll_power_plant"/>
    <x v="95"/>
    <s v="Qurayyah ll power plant"/>
    <s v="محطة كهرباء القرية ، محطة كهرباء القرية المركبة"/>
    <s v="CC2"/>
    <s v="NG"/>
    <n v="629"/>
    <x v="0"/>
    <x v="0"/>
    <s v="not found"/>
    <s v="not found"/>
    <s v="not found"/>
    <m/>
    <x v="39"/>
    <m/>
    <m/>
    <m/>
    <n v="25.825500000000002"/>
    <n v="50.133699999999997"/>
    <s v="exact"/>
    <s v="Al-Qurayyah"/>
    <s v="Al-Ahsa"/>
    <m/>
    <s v="Eastern"/>
    <x v="2"/>
    <s v="Western Asia"/>
    <m/>
    <m/>
    <m/>
    <s v="power"/>
    <s v="Chemicals"/>
    <s v="power"/>
    <s v="1028161"/>
    <s v="1200734, 1200735, 1200736, 1220900"/>
    <s v="L405555"/>
    <s v="G404874"/>
  </r>
  <r>
    <s v="https://www.gem.wiki/Qurayyah_ll_power_plant"/>
    <x v="95"/>
    <s v="Qurayyah ll power plant"/>
    <s v="محطة كهرباء القرية ، محطة كهرباء القرية المركبة"/>
    <s v="CC3"/>
    <s v="NG"/>
    <n v="629"/>
    <x v="0"/>
    <x v="0"/>
    <s v="not found"/>
    <s v="not found"/>
    <s v="not found"/>
    <m/>
    <x v="22"/>
    <m/>
    <m/>
    <m/>
    <n v="25.825500000000002"/>
    <n v="50.133699999999997"/>
    <s v="exact"/>
    <s v="Al-Qurayyah"/>
    <s v="Al-Ahsa"/>
    <m/>
    <s v="Eastern"/>
    <x v="2"/>
    <s v="Western Asia"/>
    <m/>
    <m/>
    <m/>
    <s v="power"/>
    <s v="Chemicals"/>
    <s v="power"/>
    <s v="1028161"/>
    <s v="1200737, 1200738, 1200739, 1220901"/>
    <s v="L405555"/>
    <s v="G404875"/>
  </r>
  <r>
    <s v="https://www.gem.wiki/Qurayyah_ll_power_plant"/>
    <x v="95"/>
    <s v="Qurayyah ll power plant"/>
    <s v="محطة كهرباء القرية ، محطة كهرباء القرية المركبة"/>
    <s v="CC4"/>
    <s v="NG"/>
    <n v="629"/>
    <x v="0"/>
    <x v="0"/>
    <s v="not found"/>
    <s v="not found"/>
    <s v="not found"/>
    <m/>
    <x v="22"/>
    <m/>
    <m/>
    <m/>
    <n v="25.825500000000002"/>
    <n v="50.133699999999997"/>
    <s v="exact"/>
    <s v="Al-Qurayyah"/>
    <s v="Al-Ahsa"/>
    <m/>
    <s v="Eastern"/>
    <x v="2"/>
    <s v="Western Asia"/>
    <m/>
    <m/>
    <m/>
    <s v="power"/>
    <s v="Chemicals"/>
    <s v="power"/>
    <s v="1028161"/>
    <s v="1200740, 1200741, 1200742, 1220902"/>
    <s v="L405555"/>
    <s v="G404876"/>
  </r>
  <r>
    <s v="https://www.gem.wiki/Qurayyah_ll_power_plant"/>
    <x v="95"/>
    <s v="Qurayyah ll power plant"/>
    <s v="محطة كهرباء القرية ، محطة كهرباء القرية المركبة"/>
    <s v="CC5"/>
    <s v="NG"/>
    <n v="629"/>
    <x v="0"/>
    <x v="0"/>
    <s v="not found"/>
    <s v="not found"/>
    <s v="not found"/>
    <m/>
    <x v="22"/>
    <m/>
    <m/>
    <m/>
    <n v="25.825500000000002"/>
    <n v="50.133699999999997"/>
    <s v="exact"/>
    <s v="Al-Qurayyah"/>
    <s v="Al-Ahsa"/>
    <m/>
    <s v="Eastern"/>
    <x v="2"/>
    <s v="Western Asia"/>
    <m/>
    <m/>
    <m/>
    <s v="power"/>
    <s v="Chemicals"/>
    <s v="power"/>
    <s v="1028161"/>
    <s v="1200743, 1200744, 1220898, 1220903"/>
    <s v="L405555"/>
    <s v="G404877"/>
  </r>
  <r>
    <s v="https://www.gem.wiki/Qurayyah_ll_power_plant"/>
    <x v="95"/>
    <s v="Qurayyah ll power plant"/>
    <s v="محطة كهرباء القرية ، محطة كهرباء القرية المركبة"/>
    <s v="CC6"/>
    <s v="NG"/>
    <n v="629"/>
    <x v="0"/>
    <x v="0"/>
    <s v="not found"/>
    <s v="not found"/>
    <s v="not found"/>
    <m/>
    <x v="22"/>
    <m/>
    <m/>
    <m/>
    <n v="25.825500000000002"/>
    <n v="50.133699999999997"/>
    <s v="exact"/>
    <s v="Al-Qurayyah"/>
    <s v="Al-Ahsa"/>
    <m/>
    <s v="Eastern"/>
    <x v="2"/>
    <s v="Western Asia"/>
    <m/>
    <m/>
    <m/>
    <s v="power"/>
    <s v="Chemicals"/>
    <s v="power"/>
    <s v="1028161"/>
    <s v="1233761, 1233762, 1233763, 1233764"/>
    <s v="L405555"/>
    <s v="G404878"/>
  </r>
  <r>
    <s v="https://www.gem.wiki/Rabigh_2_IPP_power_station"/>
    <x v="95"/>
    <s v="Rabigh 2 IPP power station"/>
    <s v="محطة رابغ ٢, محطة المرجان المستقل للكهرباء"/>
    <s v="1"/>
    <s v="NG"/>
    <n v="686.5"/>
    <x v="0"/>
    <x v="0"/>
    <s v="not found"/>
    <s v="not found"/>
    <s v="not found"/>
    <m/>
    <x v="34"/>
    <m/>
    <m/>
    <m/>
    <n v="22.628931000000001"/>
    <n v="39.046689000000001"/>
    <s v="exact"/>
    <s v="Rabigh"/>
    <m/>
    <m/>
    <s v="Ar Riyad"/>
    <x v="2"/>
    <s v="Western Asia"/>
    <s v="WRI: WRI1030726"/>
    <m/>
    <s v="Rabigh II independent power plant (R2IPP)"/>
    <s v="power"/>
    <m/>
    <s v="power"/>
    <s v="1090406"/>
    <s v="1241006, 1259741, 1257384"/>
    <s v="L401075"/>
    <s v="G401075"/>
  </r>
  <r>
    <s v="https://www.gem.wiki/Rabigh_2_IPP_power_station"/>
    <x v="95"/>
    <s v="Rabigh 2 IPP power station"/>
    <s v="محطة رابغ ٢, محطة المرجان المستقل للكهرباء"/>
    <s v="2"/>
    <s v="NG"/>
    <n v="686.5"/>
    <x v="0"/>
    <x v="0"/>
    <s v="not found"/>
    <s v="not found"/>
    <s v="not found"/>
    <m/>
    <x v="34"/>
    <m/>
    <m/>
    <m/>
    <n v="22.628931000000001"/>
    <n v="39.046689000000001"/>
    <s v="exact"/>
    <s v="Rabigh"/>
    <m/>
    <m/>
    <s v="Ar Riyad"/>
    <x v="2"/>
    <s v="Western Asia"/>
    <s v="WRI: WRI1030726"/>
    <m/>
    <s v="Rabigh II independent power plant (R2IPP)"/>
    <s v="power"/>
    <m/>
    <s v="power"/>
    <s v="1090406"/>
    <s v="1259742, 1259743, 1259744"/>
    <s v="L401075"/>
    <s v="G401076"/>
  </r>
  <r>
    <s v="https://www.gem.wiki/Rabigh_2_IPP_power_station"/>
    <x v="95"/>
    <s v="Rabigh 2 IPP power station"/>
    <s v="محطة رابغ ٢, محطة المرجان المستقل للكهرباء"/>
    <s v="3"/>
    <s v="NG"/>
    <n v="686.5"/>
    <x v="0"/>
    <x v="0"/>
    <s v="not found"/>
    <s v="not found"/>
    <s v="not found"/>
    <m/>
    <x v="34"/>
    <m/>
    <m/>
    <m/>
    <n v="22.628931000000001"/>
    <n v="39.046689000000001"/>
    <s v="exact"/>
    <s v="Rabigh"/>
    <m/>
    <m/>
    <s v="Ar Riyad"/>
    <x v="2"/>
    <s v="Western Asia"/>
    <s v="WRI: WRI1030726"/>
    <m/>
    <s v="Rabigh II independent power plant (R2IPP)"/>
    <s v="power"/>
    <m/>
    <s v="power"/>
    <s v="1090406"/>
    <s v="1259745, 1259746, 1259747"/>
    <s v="L401075"/>
    <s v="G406254"/>
  </r>
  <r>
    <s v="https://www.gem.wiki/Rabigh_IPP_power_station"/>
    <x v="95"/>
    <s v="Rabigh IPP power station"/>
    <s v="محطة توليد رابغ المستقلة للكهرباء"/>
    <s v="1"/>
    <s v="HFO"/>
    <n v="602"/>
    <x v="0"/>
    <x v="3"/>
    <s v="not found"/>
    <s v="not found"/>
    <s v="not found"/>
    <m/>
    <x v="22"/>
    <m/>
    <m/>
    <m/>
    <n v="22.663575326645901"/>
    <n v="39.036656130846197"/>
    <s v="exact"/>
    <s v="Rabigh"/>
    <m/>
    <m/>
    <s v="Makkah"/>
    <x v="2"/>
    <s v="Western Asia"/>
    <m/>
    <m/>
    <m/>
    <m/>
    <m/>
    <m/>
    <s v="1071670"/>
    <n v="1207942"/>
    <s v="L408240"/>
    <s v="G411496"/>
  </r>
  <r>
    <s v="https://www.gem.wiki/Rabigh_IPP_power_station"/>
    <x v="95"/>
    <s v="Rabigh IPP power station"/>
    <s v="محطة توليد رابغ المستقلة للكهرباء"/>
    <s v="2"/>
    <s v="HFO"/>
    <n v="602"/>
    <x v="0"/>
    <x v="3"/>
    <s v="not found"/>
    <s v="not found"/>
    <s v="not found"/>
    <m/>
    <x v="22"/>
    <m/>
    <m/>
    <m/>
    <n v="22.663575326645901"/>
    <n v="39.036656130846197"/>
    <s v="exact"/>
    <s v="Rabigh"/>
    <m/>
    <m/>
    <s v="Makkah"/>
    <x v="2"/>
    <s v="Western Asia"/>
    <m/>
    <m/>
    <m/>
    <m/>
    <m/>
    <m/>
    <s v="1071670"/>
    <n v="1219465"/>
    <s v="L408240"/>
    <s v="G411495"/>
  </r>
  <r>
    <s v="https://www.gem.wiki/Rabigh_power_plant"/>
    <x v="95"/>
    <s v="Rabigh power plant"/>
    <s v="محطة توليد رابغ الغازية"/>
    <s v="1-1"/>
    <s v="NG"/>
    <n v="60"/>
    <x v="0"/>
    <x v="1"/>
    <s v="not found"/>
    <s v="not found"/>
    <s v="not found"/>
    <m/>
    <x v="9"/>
    <m/>
    <m/>
    <m/>
    <n v="22.67022"/>
    <n v="39.058489999999999"/>
    <s v="exact"/>
    <s v="Rabigh"/>
    <m/>
    <m/>
    <s v="Makkah"/>
    <x v="2"/>
    <s v="Western Asia"/>
    <m/>
    <m/>
    <m/>
    <m/>
    <m/>
    <m/>
    <s v="1028210"/>
    <n v="1208026"/>
    <s v="L408239"/>
    <s v="G411494"/>
  </r>
  <r>
    <s v="https://www.gem.wiki/Rabigh_power_plant"/>
    <x v="95"/>
    <s v="Rabigh power plant"/>
    <s v="محطة توليد رابغ الغازية"/>
    <s v="1-10"/>
    <s v="NG"/>
    <n v="60"/>
    <x v="0"/>
    <x v="1"/>
    <s v="not found"/>
    <s v="not found"/>
    <s v="not found"/>
    <m/>
    <x v="9"/>
    <m/>
    <m/>
    <m/>
    <n v="22.67022"/>
    <n v="39.058489999999999"/>
    <s v="exact"/>
    <s v="Rabigh"/>
    <m/>
    <m/>
    <s v="Makkah"/>
    <x v="2"/>
    <s v="Western Asia"/>
    <m/>
    <m/>
    <m/>
    <m/>
    <m/>
    <m/>
    <s v="1028210"/>
    <n v="1208035"/>
    <s v="L408239"/>
    <s v="G411493"/>
  </r>
  <r>
    <s v="https://www.gem.wiki/Rabigh_power_plant"/>
    <x v="95"/>
    <s v="Rabigh power plant"/>
    <s v="محطة توليد رابغ الغازية"/>
    <s v="1-11"/>
    <s v="NG"/>
    <n v="60"/>
    <x v="0"/>
    <x v="1"/>
    <s v="not found"/>
    <s v="not found"/>
    <s v="not found"/>
    <m/>
    <x v="9"/>
    <m/>
    <m/>
    <m/>
    <n v="22.67022"/>
    <n v="39.058489999999999"/>
    <s v="exact"/>
    <s v="Rabigh"/>
    <m/>
    <m/>
    <s v="Makkah"/>
    <x v="2"/>
    <s v="Western Asia"/>
    <m/>
    <m/>
    <m/>
    <m/>
    <m/>
    <m/>
    <s v="1028210"/>
    <n v="1208036"/>
    <s v="L408239"/>
    <s v="G411492"/>
  </r>
  <r>
    <s v="https://www.gem.wiki/Rabigh_power_plant"/>
    <x v="95"/>
    <s v="Rabigh power plant"/>
    <s v="محطة توليد رابغ الغازية"/>
    <s v="1-12"/>
    <s v="NG"/>
    <n v="60"/>
    <x v="0"/>
    <x v="1"/>
    <s v="not found"/>
    <s v="not found"/>
    <s v="not found"/>
    <m/>
    <x v="9"/>
    <m/>
    <m/>
    <m/>
    <n v="22.67022"/>
    <n v="39.058489999999999"/>
    <s v="exact"/>
    <s v="Rabigh"/>
    <m/>
    <m/>
    <s v="Makkah"/>
    <x v="2"/>
    <s v="Western Asia"/>
    <m/>
    <m/>
    <m/>
    <m/>
    <m/>
    <m/>
    <s v="1028210"/>
    <n v="1208037"/>
    <s v="L408239"/>
    <s v="G411491"/>
  </r>
  <r>
    <s v="https://www.gem.wiki/Rabigh_power_plant"/>
    <x v="95"/>
    <s v="Rabigh power plant"/>
    <s v="محطة توليد رابغ الغازية"/>
    <s v="1-2"/>
    <s v="NG"/>
    <n v="60"/>
    <x v="0"/>
    <x v="1"/>
    <s v="not found"/>
    <s v="not found"/>
    <s v="not found"/>
    <m/>
    <x v="9"/>
    <m/>
    <m/>
    <m/>
    <n v="22.67022"/>
    <n v="39.058489999999999"/>
    <s v="exact"/>
    <s v="Rabigh"/>
    <m/>
    <m/>
    <s v="Makkah"/>
    <x v="2"/>
    <s v="Western Asia"/>
    <m/>
    <m/>
    <m/>
    <m/>
    <m/>
    <m/>
    <s v="1028210"/>
    <n v="1208027"/>
    <s v="L408239"/>
    <s v="G411490"/>
  </r>
  <r>
    <s v="https://www.gem.wiki/Rabigh_power_plant"/>
    <x v="95"/>
    <s v="Rabigh power plant"/>
    <s v="محطة توليد رابغ الغازية"/>
    <s v="1-3"/>
    <s v="NG"/>
    <n v="60"/>
    <x v="0"/>
    <x v="1"/>
    <s v="not found"/>
    <s v="not found"/>
    <s v="not found"/>
    <m/>
    <x v="9"/>
    <m/>
    <m/>
    <m/>
    <n v="22.67022"/>
    <n v="39.058489999999999"/>
    <s v="exact"/>
    <s v="Rabigh"/>
    <m/>
    <m/>
    <s v="Makkah"/>
    <x v="2"/>
    <s v="Western Asia"/>
    <m/>
    <m/>
    <m/>
    <m/>
    <m/>
    <m/>
    <s v="1028210"/>
    <n v="1208028"/>
    <s v="L408239"/>
    <s v="G411489"/>
  </r>
  <r>
    <s v="https://www.gem.wiki/Rabigh_power_plant"/>
    <x v="95"/>
    <s v="Rabigh power plant"/>
    <s v="محطة توليد رابغ الغازية"/>
    <s v="1-4"/>
    <s v="NG"/>
    <n v="60"/>
    <x v="0"/>
    <x v="1"/>
    <s v="not found"/>
    <s v="not found"/>
    <s v="not found"/>
    <m/>
    <x v="9"/>
    <m/>
    <m/>
    <m/>
    <n v="22.67022"/>
    <n v="39.058489999999999"/>
    <s v="exact"/>
    <s v="Rabigh"/>
    <m/>
    <m/>
    <s v="Makkah"/>
    <x v="2"/>
    <s v="Western Asia"/>
    <m/>
    <m/>
    <m/>
    <m/>
    <m/>
    <m/>
    <s v="1028210"/>
    <n v="1208029"/>
    <s v="L408239"/>
    <s v="G411488"/>
  </r>
  <r>
    <s v="https://www.gem.wiki/Rabigh_power_plant"/>
    <x v="95"/>
    <s v="Rabigh power plant"/>
    <s v="محطة توليد رابغ الغازية"/>
    <s v="1-5"/>
    <s v="NG"/>
    <n v="60"/>
    <x v="0"/>
    <x v="1"/>
    <s v="not found"/>
    <s v="not found"/>
    <s v="not found"/>
    <m/>
    <x v="9"/>
    <m/>
    <m/>
    <m/>
    <n v="22.67022"/>
    <n v="39.058489999999999"/>
    <s v="exact"/>
    <s v="Rabigh"/>
    <m/>
    <m/>
    <s v="Makkah"/>
    <x v="2"/>
    <s v="Western Asia"/>
    <m/>
    <m/>
    <m/>
    <m/>
    <m/>
    <m/>
    <s v="1028210"/>
    <n v="1208030"/>
    <s v="L408239"/>
    <s v="G411487"/>
  </r>
  <r>
    <s v="https://www.gem.wiki/Rabigh_power_plant"/>
    <x v="95"/>
    <s v="Rabigh power plant"/>
    <s v="محطة توليد رابغ الغازية"/>
    <s v="1-6"/>
    <s v="NG"/>
    <n v="60"/>
    <x v="0"/>
    <x v="1"/>
    <s v="not found"/>
    <s v="not found"/>
    <s v="not found"/>
    <m/>
    <x v="9"/>
    <m/>
    <m/>
    <m/>
    <n v="22.67022"/>
    <n v="39.058489999999999"/>
    <s v="exact"/>
    <s v="Rabigh"/>
    <m/>
    <m/>
    <s v="Makkah"/>
    <x v="2"/>
    <s v="Western Asia"/>
    <m/>
    <m/>
    <m/>
    <m/>
    <m/>
    <m/>
    <s v="1028210"/>
    <n v="1208031"/>
    <s v="L408239"/>
    <s v="G411486"/>
  </r>
  <r>
    <s v="https://www.gem.wiki/Rabigh_power_plant"/>
    <x v="95"/>
    <s v="Rabigh power plant"/>
    <s v="محطة توليد رابغ الغازية"/>
    <s v="1-7"/>
    <s v="NG"/>
    <n v="60"/>
    <x v="0"/>
    <x v="1"/>
    <s v="not found"/>
    <s v="not found"/>
    <s v="not found"/>
    <m/>
    <x v="9"/>
    <m/>
    <m/>
    <m/>
    <n v="22.67022"/>
    <n v="39.058489999999999"/>
    <s v="exact"/>
    <s v="Rabigh"/>
    <m/>
    <m/>
    <s v="Makkah"/>
    <x v="2"/>
    <s v="Western Asia"/>
    <m/>
    <m/>
    <m/>
    <m/>
    <m/>
    <m/>
    <s v="1028210"/>
    <n v="1208032"/>
    <s v="L408239"/>
    <s v="G411485"/>
  </r>
  <r>
    <s v="https://www.gem.wiki/Rabigh_power_plant"/>
    <x v="95"/>
    <s v="Rabigh power plant"/>
    <s v="محطة توليد رابغ الغازية"/>
    <s v="1-8"/>
    <s v="NG"/>
    <n v="60"/>
    <x v="0"/>
    <x v="1"/>
    <s v="not found"/>
    <s v="not found"/>
    <s v="not found"/>
    <m/>
    <x v="9"/>
    <m/>
    <m/>
    <m/>
    <n v="22.67022"/>
    <n v="39.058489999999999"/>
    <s v="exact"/>
    <s v="Rabigh"/>
    <m/>
    <m/>
    <s v="Makkah"/>
    <x v="2"/>
    <s v="Western Asia"/>
    <m/>
    <m/>
    <m/>
    <m/>
    <m/>
    <m/>
    <s v="1028210"/>
    <n v="1208033"/>
    <s v="L408239"/>
    <s v="G411484"/>
  </r>
  <r>
    <s v="https://www.gem.wiki/Rabigh_power_plant"/>
    <x v="95"/>
    <s v="Rabigh power plant"/>
    <s v="محطة توليد رابغ الغازية"/>
    <s v="1-9"/>
    <s v="NG"/>
    <n v="60"/>
    <x v="0"/>
    <x v="1"/>
    <s v="not found"/>
    <s v="not found"/>
    <s v="not found"/>
    <m/>
    <x v="9"/>
    <m/>
    <m/>
    <m/>
    <n v="22.67022"/>
    <n v="39.058489999999999"/>
    <s v="exact"/>
    <s v="Rabigh"/>
    <m/>
    <m/>
    <s v="Makkah"/>
    <x v="2"/>
    <s v="Western Asia"/>
    <m/>
    <m/>
    <m/>
    <m/>
    <m/>
    <m/>
    <s v="1028210"/>
    <n v="1208034"/>
    <s v="L408239"/>
    <s v="G411483"/>
  </r>
  <r>
    <s v="https://www.gem.wiki/Rabigh_power_plant"/>
    <x v="95"/>
    <s v="Rabigh power plant"/>
    <s v="محطة توليد رابغ الغازية"/>
    <s v="2-1"/>
    <s v="NG"/>
    <n v="60"/>
    <x v="0"/>
    <x v="1"/>
    <s v="not found"/>
    <s v="not found"/>
    <s v="not found"/>
    <m/>
    <x v="1"/>
    <m/>
    <m/>
    <m/>
    <n v="22.67022"/>
    <n v="39.058489999999999"/>
    <s v="exact"/>
    <s v="Rabigh"/>
    <m/>
    <m/>
    <s v="Makkah"/>
    <x v="2"/>
    <s v="Western Asia"/>
    <m/>
    <m/>
    <m/>
    <m/>
    <m/>
    <m/>
    <s v="1028210"/>
    <n v="1208039"/>
    <s v="L408239"/>
    <s v="G411482"/>
  </r>
  <r>
    <s v="https://www.gem.wiki/Rabigh_power_plant"/>
    <x v="95"/>
    <s v="Rabigh power plant"/>
    <s v="محطة توليد رابغ الغازية"/>
    <s v="2-10"/>
    <s v="NG"/>
    <n v="60"/>
    <x v="0"/>
    <x v="1"/>
    <s v="not found"/>
    <s v="not found"/>
    <s v="not found"/>
    <m/>
    <x v="1"/>
    <m/>
    <m/>
    <m/>
    <n v="22.67022"/>
    <n v="39.058489999999999"/>
    <s v="exact"/>
    <s v="Rabigh"/>
    <m/>
    <m/>
    <s v="Makkah"/>
    <x v="2"/>
    <s v="Western Asia"/>
    <m/>
    <m/>
    <m/>
    <m/>
    <m/>
    <m/>
    <s v="1028210"/>
    <n v="1225105"/>
    <s v="L408239"/>
    <s v="G411481"/>
  </r>
  <r>
    <s v="https://www.gem.wiki/Rabigh_power_plant"/>
    <x v="95"/>
    <s v="Rabigh power plant"/>
    <s v="محطة توليد رابغ الغازية"/>
    <s v="2-11"/>
    <s v="NG"/>
    <n v="60"/>
    <x v="0"/>
    <x v="1"/>
    <s v="not found"/>
    <s v="not found"/>
    <s v="not found"/>
    <m/>
    <x v="1"/>
    <m/>
    <m/>
    <m/>
    <n v="22.67022"/>
    <n v="39.058489999999999"/>
    <s v="exact"/>
    <s v="Rabigh"/>
    <m/>
    <m/>
    <s v="Makkah"/>
    <x v="2"/>
    <s v="Western Asia"/>
    <m/>
    <m/>
    <m/>
    <m/>
    <m/>
    <m/>
    <s v="1028210"/>
    <n v="1225106"/>
    <s v="L408239"/>
    <s v="G411480"/>
  </r>
  <r>
    <s v="https://www.gem.wiki/Rabigh_power_plant"/>
    <x v="95"/>
    <s v="Rabigh power plant"/>
    <s v="محطة توليد رابغ الغازية"/>
    <s v="2-12"/>
    <s v="NG"/>
    <n v="60"/>
    <x v="0"/>
    <x v="1"/>
    <s v="not found"/>
    <s v="not found"/>
    <s v="not found"/>
    <m/>
    <x v="1"/>
    <m/>
    <m/>
    <m/>
    <n v="22.67022"/>
    <n v="39.058489999999999"/>
    <s v="exact"/>
    <s v="Rabigh"/>
    <m/>
    <m/>
    <s v="Makkah"/>
    <x v="2"/>
    <s v="Western Asia"/>
    <m/>
    <m/>
    <m/>
    <m/>
    <m/>
    <m/>
    <s v="1028210"/>
    <n v="1225107"/>
    <s v="L408239"/>
    <s v="G411479"/>
  </r>
  <r>
    <s v="https://www.gem.wiki/Rabigh_power_plant"/>
    <x v="95"/>
    <s v="Rabigh power plant"/>
    <s v="محطة توليد رابغ الغازية"/>
    <s v="2-13"/>
    <s v="NG"/>
    <n v="60"/>
    <x v="0"/>
    <x v="1"/>
    <s v="not found"/>
    <s v="not found"/>
    <s v="not found"/>
    <m/>
    <x v="1"/>
    <m/>
    <m/>
    <m/>
    <n v="22.67022"/>
    <n v="39.058489999999999"/>
    <s v="exact"/>
    <s v="Rabigh"/>
    <m/>
    <m/>
    <s v="Makkah"/>
    <x v="2"/>
    <s v="Western Asia"/>
    <m/>
    <m/>
    <m/>
    <m/>
    <m/>
    <m/>
    <s v="1028210"/>
    <n v="1225108"/>
    <s v="L408239"/>
    <s v="G411478"/>
  </r>
  <r>
    <s v="https://www.gem.wiki/Rabigh_power_plant"/>
    <x v="95"/>
    <s v="Rabigh power plant"/>
    <s v="محطة توليد رابغ الغازية"/>
    <s v="2-14"/>
    <s v="NG"/>
    <n v="60"/>
    <x v="0"/>
    <x v="1"/>
    <s v="not found"/>
    <s v="not found"/>
    <s v="not found"/>
    <m/>
    <x v="1"/>
    <m/>
    <m/>
    <m/>
    <n v="22.67022"/>
    <n v="39.058489999999999"/>
    <s v="exact"/>
    <s v="Rabigh"/>
    <m/>
    <m/>
    <s v="Makkah"/>
    <x v="2"/>
    <s v="Western Asia"/>
    <m/>
    <m/>
    <m/>
    <m/>
    <m/>
    <m/>
    <s v="1028210"/>
    <n v="1225109"/>
    <s v="L408239"/>
    <s v="G411477"/>
  </r>
  <r>
    <s v="https://www.gem.wiki/Rabigh_power_plant"/>
    <x v="95"/>
    <s v="Rabigh power plant"/>
    <s v="محطة توليد رابغ الغازية"/>
    <s v="2-15"/>
    <s v="NG"/>
    <n v="60"/>
    <x v="0"/>
    <x v="1"/>
    <s v="not found"/>
    <s v="not found"/>
    <s v="not found"/>
    <m/>
    <x v="1"/>
    <m/>
    <m/>
    <m/>
    <n v="22.67022"/>
    <n v="39.058489999999999"/>
    <s v="exact"/>
    <s v="Rabigh"/>
    <m/>
    <m/>
    <s v="Makkah"/>
    <x v="2"/>
    <s v="Western Asia"/>
    <m/>
    <m/>
    <m/>
    <m/>
    <m/>
    <m/>
    <s v="1028210"/>
    <m/>
    <s v="L408239"/>
    <s v="G411476"/>
  </r>
  <r>
    <s v="https://www.gem.wiki/Rabigh_power_plant"/>
    <x v="95"/>
    <s v="Rabigh power plant"/>
    <s v="محطة توليد رابغ الغازية"/>
    <s v="2-16"/>
    <s v="NG"/>
    <n v="60"/>
    <x v="0"/>
    <x v="1"/>
    <s v="not found"/>
    <s v="not found"/>
    <s v="not found"/>
    <m/>
    <x v="1"/>
    <m/>
    <m/>
    <m/>
    <n v="22.67022"/>
    <n v="39.058489999999999"/>
    <s v="exact"/>
    <s v="Rabigh"/>
    <m/>
    <m/>
    <s v="Makkah"/>
    <x v="2"/>
    <s v="Western Asia"/>
    <m/>
    <m/>
    <m/>
    <m/>
    <m/>
    <m/>
    <s v="1028210"/>
    <m/>
    <s v="L408239"/>
    <s v="G411475"/>
  </r>
  <r>
    <s v="https://www.gem.wiki/Rabigh_power_plant"/>
    <x v="95"/>
    <s v="Rabigh power plant"/>
    <s v="محطة توليد رابغ الغازية"/>
    <s v="2-2"/>
    <s v="NG"/>
    <n v="60"/>
    <x v="0"/>
    <x v="1"/>
    <s v="not found"/>
    <s v="not found"/>
    <s v="not found"/>
    <m/>
    <x v="1"/>
    <m/>
    <m/>
    <m/>
    <n v="22.67022"/>
    <n v="39.058489999999999"/>
    <s v="exact"/>
    <s v="Rabigh"/>
    <m/>
    <m/>
    <s v="Makkah"/>
    <x v="2"/>
    <s v="Western Asia"/>
    <m/>
    <m/>
    <m/>
    <m/>
    <m/>
    <m/>
    <s v="1028210"/>
    <n v="1208040"/>
    <s v="L408239"/>
    <s v="G411474"/>
  </r>
  <r>
    <s v="https://www.gem.wiki/Rabigh_power_plant"/>
    <x v="95"/>
    <s v="Rabigh power plant"/>
    <s v="محطة توليد رابغ الغازية"/>
    <s v="2-3"/>
    <s v="NG"/>
    <n v="60"/>
    <x v="0"/>
    <x v="1"/>
    <s v="not found"/>
    <s v="not found"/>
    <s v="not found"/>
    <m/>
    <x v="1"/>
    <m/>
    <m/>
    <m/>
    <n v="22.67022"/>
    <n v="39.058489999999999"/>
    <s v="exact"/>
    <s v="Rabigh"/>
    <m/>
    <m/>
    <s v="Makkah"/>
    <x v="2"/>
    <s v="Western Asia"/>
    <m/>
    <m/>
    <m/>
    <m/>
    <m/>
    <m/>
    <s v="1028210"/>
    <n v="1208041"/>
    <s v="L408239"/>
    <s v="G411473"/>
  </r>
  <r>
    <s v="https://www.gem.wiki/Rabigh_power_plant"/>
    <x v="95"/>
    <s v="Rabigh power plant"/>
    <s v="محطة توليد رابغ الغازية"/>
    <s v="2-4"/>
    <s v="NG"/>
    <n v="60"/>
    <x v="0"/>
    <x v="1"/>
    <s v="not found"/>
    <s v="not found"/>
    <s v="not found"/>
    <m/>
    <x v="1"/>
    <m/>
    <m/>
    <m/>
    <n v="22.67022"/>
    <n v="39.058489999999999"/>
    <s v="exact"/>
    <s v="Rabigh"/>
    <m/>
    <m/>
    <s v="Makkah"/>
    <x v="2"/>
    <s v="Western Asia"/>
    <m/>
    <m/>
    <m/>
    <m/>
    <m/>
    <m/>
    <s v="1028210"/>
    <n v="1225099"/>
    <s v="L408239"/>
    <s v="G411472"/>
  </r>
  <r>
    <s v="https://www.gem.wiki/Rabigh_power_plant"/>
    <x v="95"/>
    <s v="Rabigh power plant"/>
    <s v="محطة توليد رابغ الغازية"/>
    <s v="2-5"/>
    <s v="NG"/>
    <n v="60"/>
    <x v="0"/>
    <x v="1"/>
    <s v="not found"/>
    <s v="not found"/>
    <s v="not found"/>
    <m/>
    <x v="1"/>
    <m/>
    <m/>
    <m/>
    <n v="22.67022"/>
    <n v="39.058489999999999"/>
    <s v="exact"/>
    <s v="Rabigh"/>
    <m/>
    <m/>
    <s v="Makkah"/>
    <x v="2"/>
    <s v="Western Asia"/>
    <m/>
    <m/>
    <m/>
    <m/>
    <m/>
    <m/>
    <s v="1028210"/>
    <n v="1225100"/>
    <s v="L408239"/>
    <s v="G411471"/>
  </r>
  <r>
    <s v="https://www.gem.wiki/Rabigh_power_plant"/>
    <x v="95"/>
    <s v="Rabigh power plant"/>
    <s v="محطة توليد رابغ الغازية"/>
    <s v="2-6"/>
    <s v="NG"/>
    <n v="60"/>
    <x v="0"/>
    <x v="1"/>
    <s v="not found"/>
    <s v="not found"/>
    <s v="not found"/>
    <m/>
    <x v="1"/>
    <m/>
    <m/>
    <m/>
    <n v="22.67022"/>
    <n v="39.058489999999999"/>
    <s v="exact"/>
    <s v="Rabigh"/>
    <m/>
    <m/>
    <s v="Makkah"/>
    <x v="2"/>
    <s v="Western Asia"/>
    <m/>
    <m/>
    <m/>
    <m/>
    <m/>
    <m/>
    <s v="1028210"/>
    <n v="1225101"/>
    <s v="L408239"/>
    <s v="G411470"/>
  </r>
  <r>
    <s v="https://www.gem.wiki/Rabigh_power_plant"/>
    <x v="95"/>
    <s v="Rabigh power plant"/>
    <s v="محطة توليد رابغ الغازية"/>
    <s v="2-7"/>
    <s v="NG"/>
    <n v="60"/>
    <x v="0"/>
    <x v="1"/>
    <s v="not found"/>
    <s v="not found"/>
    <s v="not found"/>
    <m/>
    <x v="1"/>
    <m/>
    <m/>
    <m/>
    <n v="22.67022"/>
    <n v="39.058489999999999"/>
    <s v="exact"/>
    <s v="Rabigh"/>
    <m/>
    <m/>
    <s v="Makkah"/>
    <x v="2"/>
    <s v="Western Asia"/>
    <m/>
    <m/>
    <m/>
    <m/>
    <m/>
    <m/>
    <s v="1028210"/>
    <n v="1225102"/>
    <s v="L408239"/>
    <s v="G411469"/>
  </r>
  <r>
    <s v="https://www.gem.wiki/Rabigh_power_plant"/>
    <x v="95"/>
    <s v="Rabigh power plant"/>
    <s v="محطة توليد رابغ الغازية"/>
    <s v="2-8"/>
    <s v="NG"/>
    <n v="60"/>
    <x v="0"/>
    <x v="1"/>
    <s v="not found"/>
    <s v="not found"/>
    <s v="not found"/>
    <m/>
    <x v="1"/>
    <m/>
    <m/>
    <m/>
    <n v="22.67022"/>
    <n v="39.058489999999999"/>
    <s v="exact"/>
    <s v="Rabigh"/>
    <m/>
    <m/>
    <s v="Makkah"/>
    <x v="2"/>
    <s v="Western Asia"/>
    <m/>
    <m/>
    <m/>
    <m/>
    <m/>
    <m/>
    <s v="1028210"/>
    <n v="1225103"/>
    <s v="L408239"/>
    <s v="G411468"/>
  </r>
  <r>
    <s v="https://www.gem.wiki/Rabigh_power_plant"/>
    <x v="95"/>
    <s v="Rabigh power plant"/>
    <s v="محطة توليد رابغ الغازية"/>
    <s v="2-9"/>
    <s v="NG"/>
    <n v="60"/>
    <x v="0"/>
    <x v="1"/>
    <s v="not found"/>
    <s v="not found"/>
    <s v="not found"/>
    <m/>
    <x v="1"/>
    <m/>
    <m/>
    <m/>
    <n v="22.67022"/>
    <n v="39.058489999999999"/>
    <s v="exact"/>
    <s v="Rabigh"/>
    <m/>
    <m/>
    <s v="Makkah"/>
    <x v="2"/>
    <s v="Western Asia"/>
    <m/>
    <m/>
    <m/>
    <m/>
    <m/>
    <m/>
    <s v="1028210"/>
    <n v="1225104"/>
    <s v="L408239"/>
    <s v="G411467"/>
  </r>
  <r>
    <s v="https://www.gem.wiki/Rabigh_power_plant"/>
    <x v="95"/>
    <s v="Rabigh power plant"/>
    <s v="محطة توليد رابغ الغازية"/>
    <s v="3-1"/>
    <s v="HFO"/>
    <n v="700"/>
    <x v="0"/>
    <x v="3"/>
    <m/>
    <s v="not found"/>
    <s v="not found"/>
    <m/>
    <x v="2"/>
    <m/>
    <m/>
    <m/>
    <n v="22.67022"/>
    <n v="39.058489999999999"/>
    <s v="exact"/>
    <s v="Rabigh"/>
    <m/>
    <m/>
    <s v="Makkah"/>
    <x v="2"/>
    <s v="Western Asia"/>
    <m/>
    <m/>
    <m/>
    <m/>
    <m/>
    <m/>
    <s v="1083799"/>
    <n v="1228911"/>
    <s v="L408239"/>
    <s v="G411466"/>
  </r>
  <r>
    <s v="https://www.gem.wiki/Rabigh_power_plant"/>
    <x v="95"/>
    <s v="Rabigh power plant"/>
    <s v="محطة توليد رابغ الغازية"/>
    <s v="3-2"/>
    <s v="HFO"/>
    <n v="700"/>
    <x v="0"/>
    <x v="3"/>
    <m/>
    <s v="not found"/>
    <s v="not found"/>
    <m/>
    <x v="2"/>
    <m/>
    <m/>
    <m/>
    <n v="22.67022"/>
    <n v="39.058489999999999"/>
    <s v="exact"/>
    <s v="Rabigh"/>
    <m/>
    <m/>
    <s v="Makkah"/>
    <x v="2"/>
    <s v="Western Asia"/>
    <m/>
    <m/>
    <m/>
    <m/>
    <m/>
    <m/>
    <s v="1083799"/>
    <n v="1228912"/>
    <s v="L408239"/>
    <s v="G411465"/>
  </r>
  <r>
    <s v="https://www.gem.wiki/Rabigh_power_plant"/>
    <x v="95"/>
    <s v="Rabigh power plant"/>
    <s v="محطة توليد رابغ الغازية"/>
    <s v="3-3"/>
    <s v="HFO"/>
    <n v="700"/>
    <x v="0"/>
    <x v="3"/>
    <m/>
    <s v="not found"/>
    <s v="not found"/>
    <m/>
    <x v="2"/>
    <m/>
    <m/>
    <m/>
    <n v="22.67022"/>
    <n v="39.058489999999999"/>
    <s v="exact"/>
    <s v="Rabigh"/>
    <m/>
    <m/>
    <s v="Makkah"/>
    <x v="2"/>
    <s v="Western Asia"/>
    <m/>
    <m/>
    <m/>
    <m/>
    <m/>
    <m/>
    <s v="1083799"/>
    <n v="1228913"/>
    <s v="L408239"/>
    <s v="G411464"/>
  </r>
  <r>
    <s v="https://www.gem.wiki/Rabigh_power_plant"/>
    <x v="95"/>
    <s v="Rabigh power plant"/>
    <s v="محطة توليد رابغ الغازية"/>
    <s v="3-4"/>
    <s v="HFO"/>
    <n v="700"/>
    <x v="0"/>
    <x v="3"/>
    <m/>
    <s v="not found"/>
    <s v="not found"/>
    <m/>
    <x v="13"/>
    <m/>
    <m/>
    <m/>
    <n v="22.67022"/>
    <n v="39.058489999999999"/>
    <s v="exact"/>
    <s v="Rabigh"/>
    <m/>
    <m/>
    <s v="Makkah"/>
    <x v="2"/>
    <s v="Western Asia"/>
    <m/>
    <m/>
    <m/>
    <m/>
    <m/>
    <m/>
    <s v="1083799"/>
    <n v="1241005"/>
    <s v="L408239"/>
    <s v="G411463"/>
  </r>
  <r>
    <s v="https://www.gem.wiki/Rafha_power_plant"/>
    <x v="95"/>
    <s v="Rafha power plant"/>
    <s v="محطة توليد كهرباء رفحاء"/>
    <s v="2-1"/>
    <s v="NG"/>
    <n v="69"/>
    <x v="0"/>
    <x v="1"/>
    <s v="not found"/>
    <s v="not found"/>
    <s v="not found"/>
    <m/>
    <x v="39"/>
    <m/>
    <m/>
    <m/>
    <n v="29.484076999999999"/>
    <n v="43.540078000000001"/>
    <s v="approximate"/>
    <s v="Rafha"/>
    <m/>
    <m/>
    <s v="Northen Borders"/>
    <x v="2"/>
    <s v="Western Asia"/>
    <m/>
    <m/>
    <m/>
    <s v="power"/>
    <m/>
    <s v="power"/>
    <m/>
    <m/>
    <s v="L408008"/>
    <s v="G410964"/>
  </r>
  <r>
    <s v="https://www.gem.wiki/Rafha_power_plant"/>
    <x v="95"/>
    <s v="Rafha power plant"/>
    <s v="محطة توليد كهرباء رفحاء"/>
    <s v="2-2"/>
    <s v="NG"/>
    <n v="69"/>
    <x v="0"/>
    <x v="1"/>
    <s v="not found"/>
    <s v="not found"/>
    <s v="not found"/>
    <m/>
    <x v="39"/>
    <m/>
    <m/>
    <m/>
    <n v="29.484076999999999"/>
    <n v="43.540078000000001"/>
    <s v="approximate"/>
    <s v="Rafha"/>
    <m/>
    <m/>
    <s v="Northen Borders"/>
    <x v="2"/>
    <s v="Western Asia"/>
    <m/>
    <m/>
    <m/>
    <s v="power"/>
    <m/>
    <s v="power"/>
    <m/>
    <m/>
    <s v="L408008"/>
    <s v="G410963"/>
  </r>
  <r>
    <s v="https://www.gem.wiki/Rafha_power_plant"/>
    <x v="95"/>
    <s v="Rafha power plant"/>
    <s v="محطة توليد كهرباء رفحاء"/>
    <s v="3"/>
    <s v="NG"/>
    <n v="77.5"/>
    <x v="0"/>
    <x v="1"/>
    <s v="not found"/>
    <s v="not found"/>
    <s v="not found"/>
    <m/>
    <x v="13"/>
    <m/>
    <m/>
    <m/>
    <n v="29.484076999999999"/>
    <n v="43.540078000000001"/>
    <s v="approximate"/>
    <s v="Rafha"/>
    <m/>
    <m/>
    <s v="Northen Borders"/>
    <x v="2"/>
    <s v="Western Asia"/>
    <m/>
    <m/>
    <m/>
    <s v="power"/>
    <m/>
    <s v="power"/>
    <s v="1026476"/>
    <n v="1252604"/>
    <s v="L408008"/>
    <s v="G410962"/>
  </r>
  <r>
    <s v="https://www.gem.wiki/Rafha_power_plant"/>
    <x v="95"/>
    <s v="Rafha power plant"/>
    <s v="محطة توليد كهرباء رفحاء"/>
    <s v="4"/>
    <s v="NG"/>
    <n v="70"/>
    <x v="0"/>
    <x v="1"/>
    <s v="not found"/>
    <s v="not found"/>
    <s v="not found"/>
    <m/>
    <x v="5"/>
    <m/>
    <m/>
    <m/>
    <n v="29.484076999999999"/>
    <n v="43.540078000000001"/>
    <s v="approximate"/>
    <s v="Rafha"/>
    <m/>
    <m/>
    <s v="Northen Borders"/>
    <x v="2"/>
    <s v="Western Asia"/>
    <m/>
    <m/>
    <m/>
    <s v="power"/>
    <m/>
    <s v="power"/>
    <s v="1026476"/>
    <n v="1252605"/>
    <s v="L408008"/>
    <s v="G410961"/>
  </r>
  <r>
    <s v="https://www.gem.wiki/Ras_Al-Khair_power_plant"/>
    <x v="95"/>
    <s v="Ras Al-Khair power plant"/>
    <s v="محطة رأس الخير لتحلية المياه وإنتاج الطاقة"/>
    <s v="1"/>
    <s v="NG/FO"/>
    <n v="450"/>
    <x v="0"/>
    <x v="0"/>
    <s v="Y"/>
    <s v="not found"/>
    <s v="not found"/>
    <m/>
    <x v="2"/>
    <m/>
    <m/>
    <m/>
    <n v="27.5367"/>
    <n v="49.1389"/>
    <s v="exact"/>
    <s v="Ras Al Khair"/>
    <m/>
    <m/>
    <s v="Eastern"/>
    <x v="2"/>
    <s v="Western Asia"/>
    <s v="WRI: WRI1030700"/>
    <m/>
    <m/>
    <s v="power"/>
    <s v="Chemicals"/>
    <s v="power"/>
    <s v="1061089"/>
    <s v="1190304, 1232893, 1232904"/>
    <s v="L405556"/>
    <s v="G404802"/>
  </r>
  <r>
    <s v="https://www.gem.wiki/Ras_Al-Khair_power_plant"/>
    <x v="95"/>
    <s v="Ras Al-Khair power plant"/>
    <s v="محطة رأس الخير لتحلية المياه وإنتاج الطاقة"/>
    <s v="2"/>
    <s v="NG/FO"/>
    <n v="450"/>
    <x v="0"/>
    <x v="0"/>
    <s v="Y"/>
    <s v="not found"/>
    <s v="not found"/>
    <m/>
    <x v="2"/>
    <m/>
    <m/>
    <m/>
    <n v="27.5367"/>
    <n v="49.1389"/>
    <s v="exact"/>
    <s v="Ras Al Khair"/>
    <m/>
    <m/>
    <s v="Eastern"/>
    <x v="2"/>
    <s v="Western Asia"/>
    <s v="WRI: WRI1030700"/>
    <m/>
    <m/>
    <s v="power"/>
    <s v="Chemicals"/>
    <s v="power"/>
    <s v="1061089"/>
    <s v="1232894, 1232895, 1232905"/>
    <s v="L405556"/>
    <s v="G404803"/>
  </r>
  <r>
    <s v="https://www.gem.wiki/Ras_Al-Khair_power_plant"/>
    <x v="95"/>
    <s v="Ras Al-Khair power plant"/>
    <s v="محطة رأس الخير لتحلية المياه وإنتاج الطاقة"/>
    <s v="3"/>
    <s v="NG/FO"/>
    <n v="450"/>
    <x v="0"/>
    <x v="0"/>
    <s v="Y"/>
    <s v="not found"/>
    <s v="not found"/>
    <m/>
    <x v="2"/>
    <m/>
    <m/>
    <m/>
    <n v="27.5367"/>
    <n v="49.1389"/>
    <s v="exact"/>
    <s v="Ras Al Khair"/>
    <m/>
    <m/>
    <s v="Eastern"/>
    <x v="2"/>
    <s v="Western Asia"/>
    <s v="WRI: WRI1030700"/>
    <m/>
    <m/>
    <s v="power"/>
    <s v="Chemicals"/>
    <s v="power"/>
    <s v="1061089"/>
    <s v="1232896, 1232897, 1232906"/>
    <s v="L405556"/>
    <s v="G404804"/>
  </r>
  <r>
    <s v="https://www.gem.wiki/Ras_Al-Khair_power_plant"/>
    <x v="95"/>
    <s v="Ras Al-Khair power plant"/>
    <s v="محطة رأس الخير لتحلية المياه وإنتاج الطاقة"/>
    <s v="4"/>
    <s v="NG/FO"/>
    <n v="450"/>
    <x v="0"/>
    <x v="0"/>
    <s v="Y"/>
    <s v="not found"/>
    <s v="not found"/>
    <m/>
    <x v="2"/>
    <m/>
    <m/>
    <m/>
    <n v="27.5367"/>
    <n v="49.1389"/>
    <s v="exact"/>
    <s v="Ras Al Khair"/>
    <m/>
    <m/>
    <s v="Eastern"/>
    <x v="2"/>
    <s v="Western Asia"/>
    <s v="WRI: WRI1030700"/>
    <m/>
    <m/>
    <s v="power"/>
    <s v="Chemicals"/>
    <s v="power"/>
    <s v="1061089"/>
    <s v="1232898, 1232899, 1232907"/>
    <s v="L405556"/>
    <s v="G404805"/>
  </r>
  <r>
    <s v="https://www.gem.wiki/Ras_Al-Khair_power_plant"/>
    <x v="95"/>
    <s v="Ras Al-Khair power plant"/>
    <s v="محطة رأس الخير لتحلية المياه وإنتاج الطاقة"/>
    <s v="5"/>
    <s v="NG/FO"/>
    <n v="450"/>
    <x v="0"/>
    <x v="0"/>
    <s v="Y"/>
    <s v="not found"/>
    <s v="not found"/>
    <m/>
    <x v="2"/>
    <m/>
    <m/>
    <m/>
    <n v="27.5367"/>
    <n v="49.1389"/>
    <s v="exact"/>
    <s v="Ras Al Khair"/>
    <m/>
    <m/>
    <s v="Eastern"/>
    <x v="2"/>
    <s v="Western Asia"/>
    <s v="WRI: WRI1030700"/>
    <m/>
    <m/>
    <s v="power"/>
    <s v="Chemicals"/>
    <s v="power"/>
    <s v="1061089"/>
    <s v="1232900, 1232901, 1232908"/>
    <s v="L405556"/>
    <s v="G404806"/>
  </r>
  <r>
    <s v="https://www.gem.wiki/Ras_Al-Khair_power_plant"/>
    <x v="95"/>
    <s v="Ras Al-Khair power plant"/>
    <s v="محطة رأس الخير لتحلية المياه وإنتاج الطاقة"/>
    <s v="6-GT1"/>
    <s v="NG/FO"/>
    <n v="220"/>
    <x v="0"/>
    <x v="1"/>
    <s v="N"/>
    <s v="not found"/>
    <s v="not found"/>
    <m/>
    <x v="2"/>
    <m/>
    <m/>
    <m/>
    <n v="27.5367"/>
    <n v="49.1389"/>
    <s v="exact"/>
    <s v="Ras Al Khair"/>
    <m/>
    <m/>
    <s v="Eastern"/>
    <x v="2"/>
    <s v="Western Asia"/>
    <s v="WRI: WRI1030700"/>
    <m/>
    <m/>
    <s v="power"/>
    <s v="Chemicals"/>
    <s v="power"/>
    <s v="1061089"/>
    <n v="1232902"/>
    <s v="L405556"/>
    <s v="G404807"/>
  </r>
  <r>
    <s v="https://www.gem.wiki/Ras_Al-Khair_power_plant"/>
    <x v="95"/>
    <s v="Ras Al-Khair power plant"/>
    <s v="محطة رأس الخير لتحلية المياه وإنتاج الطاقة"/>
    <s v="6-GT2"/>
    <s v="NG/FO"/>
    <n v="220"/>
    <x v="0"/>
    <x v="1"/>
    <s v="N"/>
    <s v="not found"/>
    <s v="not found"/>
    <m/>
    <x v="2"/>
    <m/>
    <m/>
    <m/>
    <n v="27.5367"/>
    <n v="49.1389"/>
    <s v="exact"/>
    <s v="Ras Al Khair"/>
    <m/>
    <m/>
    <s v="Eastern"/>
    <x v="2"/>
    <s v="Western Asia"/>
    <s v="WRI: WRI1030700"/>
    <m/>
    <m/>
    <s v="power"/>
    <s v="Chemicals"/>
    <s v="power"/>
    <s v="1061089"/>
    <n v="1232903"/>
    <s v="L405556"/>
    <s v="G404808"/>
  </r>
  <r>
    <s v="https://www.gem.wiki/Ras_Tanura_Tihama_power_station"/>
    <x v="95"/>
    <s v="Ras Tanura Tihama power station"/>
    <s v="محطة توليد رأس تنورة"/>
    <s v="1"/>
    <s v="NG"/>
    <n v="75"/>
    <x v="0"/>
    <x v="1"/>
    <s v="Y"/>
    <s v="not found"/>
    <s v="not found"/>
    <m/>
    <x v="37"/>
    <m/>
    <m/>
    <m/>
    <n v="26.8003"/>
    <n v="50.003900000000002"/>
    <s v="exact"/>
    <s v="Ras Tanura"/>
    <m/>
    <m/>
    <s v="Ash Sharqiyah"/>
    <x v="2"/>
    <s v="Western Asia"/>
    <m/>
    <m/>
    <m/>
    <s v="both"/>
    <s v="Oil &amp; Refining"/>
    <s v="none"/>
    <s v="1058965"/>
    <n v="1183608"/>
    <s v="L407703"/>
    <s v="G410109"/>
  </r>
  <r>
    <s v="https://www.gem.wiki/Ras_Tanura_Tihama_power_station"/>
    <x v="95"/>
    <s v="Ras Tanura Tihama power station"/>
    <s v="محطة توليد رأس تنورة"/>
    <s v="2"/>
    <s v="NG"/>
    <n v="75"/>
    <x v="0"/>
    <x v="1"/>
    <s v="Y"/>
    <s v="not found"/>
    <s v="not found"/>
    <m/>
    <x v="37"/>
    <m/>
    <m/>
    <m/>
    <n v="26.8003"/>
    <n v="50.003900000000002"/>
    <s v="exact"/>
    <s v="Ras Tanura"/>
    <m/>
    <m/>
    <s v="Ash Sharqiyah"/>
    <x v="2"/>
    <s v="Western Asia"/>
    <m/>
    <m/>
    <m/>
    <s v="both"/>
    <s v="Oil &amp; Refining"/>
    <s v="none"/>
    <s v="1058965"/>
    <n v="1189841"/>
    <s v="L407703"/>
    <s v="G410108"/>
  </r>
  <r>
    <s v="https://www.gem.wiki/Ras_Tanura_Cogeneration_power_station"/>
    <x v="95"/>
    <s v="Ras Tanura cogeneration power station"/>
    <s v="محطة توليد رأس تنورة الجديدة"/>
    <s v="1"/>
    <s v="NG"/>
    <n v="178"/>
    <x v="0"/>
    <x v="1"/>
    <s v="Y"/>
    <s v="not found"/>
    <s v="not found"/>
    <m/>
    <x v="31"/>
    <m/>
    <m/>
    <m/>
    <n v="26.693580000000001"/>
    <n v="50.103257999999997"/>
    <s v="exact"/>
    <s v="Ras Tanura"/>
    <m/>
    <m/>
    <s v="Ash Sharqiyah"/>
    <x v="2"/>
    <s v="Western Asia"/>
    <s v="WRI: WRI1030701"/>
    <m/>
    <m/>
    <s v="both"/>
    <s v="Oil &amp; Refining"/>
    <s v="none"/>
    <s v="1099227"/>
    <n v="1255063"/>
    <s v="L401092"/>
    <s v="G401092"/>
  </r>
  <r>
    <s v="https://www.gem.wiki/Ras_Tanura_Cogeneration_power_station"/>
    <x v="95"/>
    <s v="Ras Tanura cogeneration power station"/>
    <s v="محطة توليد رأس تنورة الجديدة"/>
    <s v="2"/>
    <s v="NG"/>
    <n v="178"/>
    <x v="0"/>
    <x v="1"/>
    <s v="Y"/>
    <s v="not found"/>
    <s v="not found"/>
    <m/>
    <x v="31"/>
    <m/>
    <m/>
    <m/>
    <n v="26.693580000000001"/>
    <n v="50.103257999999997"/>
    <s v="exact"/>
    <s v="Ras Tanura"/>
    <m/>
    <m/>
    <s v="Ash Sharqiyah"/>
    <x v="2"/>
    <s v="Western Asia"/>
    <s v="WRI: WRI1030701"/>
    <m/>
    <m/>
    <s v="both"/>
    <s v="Oil &amp; Refining"/>
    <s v="none"/>
    <s v="1099227"/>
    <n v="1310422"/>
    <s v="L401092"/>
    <s v="G406257"/>
  </r>
  <r>
    <s v="https://www.gem.wiki/Riyadh_10_power_plant"/>
    <x v="95"/>
    <s v="Riyadh 10 power plant"/>
    <s v="محطة توليد الكهرباء العاشرة"/>
    <s v="CC1"/>
    <s v="NG/FO"/>
    <n v="352"/>
    <x v="0"/>
    <x v="0"/>
    <s v="not found"/>
    <s v="not found"/>
    <s v="not found"/>
    <m/>
    <x v="13"/>
    <m/>
    <m/>
    <m/>
    <n v="24.420611000000001"/>
    <n v="47.019477000000002"/>
    <s v="exact"/>
    <s v="Riyadh"/>
    <m/>
    <m/>
    <s v="Riyadh"/>
    <x v="2"/>
    <s v="Western Asia"/>
    <s v="WRI: WRI1030682"/>
    <m/>
    <s v="PP10"/>
    <s v="power"/>
    <m/>
    <s v="power"/>
    <s v="1047712"/>
    <s v="1171294, 1216668, 1216669, 1216670, 1237822"/>
    <s v="L408009"/>
    <s v="G410960"/>
  </r>
  <r>
    <s v="https://www.gem.wiki/Riyadh_10_power_plant"/>
    <x v="95"/>
    <s v="Riyadh 10 power plant"/>
    <s v="محطة توليد الكهرباء العاشرة"/>
    <s v="CC10"/>
    <s v="NG/FO"/>
    <n v="352"/>
    <x v="0"/>
    <x v="0"/>
    <s v="not found"/>
    <s v="not found"/>
    <s v="not found"/>
    <m/>
    <x v="5"/>
    <m/>
    <m/>
    <m/>
    <n v="24.420611000000001"/>
    <n v="47.019477000000002"/>
    <s v="exact"/>
    <s v="Riyadh"/>
    <m/>
    <m/>
    <s v="Riyadh"/>
    <x v="2"/>
    <s v="Western Asia"/>
    <s v="WRI: WRI1030682"/>
    <m/>
    <s v="PP10"/>
    <s v="power"/>
    <m/>
    <s v="power"/>
    <s v="1047712"/>
    <s v="1233772, 1233773, 1233774, 1233775, 1237831"/>
    <s v="L408009"/>
    <s v="G410924"/>
  </r>
  <r>
    <s v="https://www.gem.wiki/Riyadh_10_power_plant"/>
    <x v="95"/>
    <s v="Riyadh 10 power plant"/>
    <s v="محطة توليد الكهرباء العاشرة"/>
    <s v="CC2"/>
    <s v="NG/FO"/>
    <n v="352"/>
    <x v="0"/>
    <x v="0"/>
    <s v="not found"/>
    <s v="not found"/>
    <s v="not found"/>
    <m/>
    <x v="13"/>
    <m/>
    <m/>
    <m/>
    <n v="24.420611000000001"/>
    <n v="47.019477000000002"/>
    <s v="exact"/>
    <s v="Riyadh"/>
    <m/>
    <m/>
    <s v="Riyadh"/>
    <x v="2"/>
    <s v="Western Asia"/>
    <s v="WRI: WRI1030682"/>
    <m/>
    <s v="PP10"/>
    <s v="power"/>
    <m/>
    <s v="power"/>
    <s v="1047712"/>
    <s v="1216671, 1216672, 1216673, 1216674, 1237824"/>
    <s v="L408009"/>
    <s v="G410956"/>
  </r>
  <r>
    <s v="https://www.gem.wiki/Riyadh_10_power_plant"/>
    <x v="95"/>
    <s v="Riyadh 10 power plant"/>
    <s v="محطة توليد الكهرباء العاشرة"/>
    <s v="CC3"/>
    <s v="NG/FO"/>
    <n v="352"/>
    <x v="0"/>
    <x v="0"/>
    <s v="not found"/>
    <s v="not found"/>
    <s v="not found"/>
    <m/>
    <x v="13"/>
    <m/>
    <m/>
    <m/>
    <n v="24.420611000000001"/>
    <n v="47.019477000000002"/>
    <s v="exact"/>
    <s v="Riyadh"/>
    <m/>
    <m/>
    <s v="Riyadh"/>
    <x v="2"/>
    <s v="Western Asia"/>
    <s v="WRI: WRI1030682"/>
    <m/>
    <s v="PP10"/>
    <s v="power"/>
    <m/>
    <s v="power"/>
    <s v="1047712"/>
    <s v="1216675, 1216676, 1216677, 1216678, 1237823"/>
    <s v="L408009"/>
    <s v="G410952"/>
  </r>
  <r>
    <s v="https://www.gem.wiki/Riyadh_10_power_plant"/>
    <x v="95"/>
    <s v="Riyadh 10 power plant"/>
    <s v="محطة توليد الكهرباء العاشرة"/>
    <s v="CC4"/>
    <s v="NG/FO"/>
    <n v="352"/>
    <x v="0"/>
    <x v="0"/>
    <s v="not found"/>
    <s v="not found"/>
    <s v="not found"/>
    <m/>
    <x v="5"/>
    <m/>
    <m/>
    <m/>
    <n v="24.420611000000001"/>
    <n v="47.019477000000002"/>
    <s v="exact"/>
    <s v="Riyadh"/>
    <m/>
    <m/>
    <s v="Riyadh"/>
    <x v="2"/>
    <s v="Western Asia"/>
    <s v="WRI: WRI1030682"/>
    <m/>
    <s v="PP10"/>
    <s v="power"/>
    <m/>
    <s v="power"/>
    <s v="1047712"/>
    <s v="1216679, 1216680, 1216681, 1216682, 1237825"/>
    <s v="L408009"/>
    <s v="G410948"/>
  </r>
  <r>
    <s v="https://www.gem.wiki/Riyadh_10_power_plant"/>
    <x v="95"/>
    <s v="Riyadh 10 power plant"/>
    <s v="محطة توليد الكهرباء العاشرة"/>
    <s v="CC5"/>
    <s v="NG/FO"/>
    <n v="352"/>
    <x v="0"/>
    <x v="0"/>
    <s v="not found"/>
    <s v="not found"/>
    <s v="not found"/>
    <m/>
    <x v="34"/>
    <m/>
    <m/>
    <m/>
    <n v="24.420611000000001"/>
    <n v="47.019477000000002"/>
    <s v="exact"/>
    <s v="Riyadh"/>
    <m/>
    <m/>
    <s v="Riyadh"/>
    <x v="2"/>
    <s v="Western Asia"/>
    <s v="WRI: WRI1030682"/>
    <m/>
    <s v="PP10"/>
    <s v="power"/>
    <m/>
    <s v="power"/>
    <s v="1047712"/>
    <s v="1216683, 1216684, 1216685, 1216686, 1237826"/>
    <s v="L408009"/>
    <s v="G410944"/>
  </r>
  <r>
    <s v="https://www.gem.wiki/Riyadh_10_power_plant"/>
    <x v="95"/>
    <s v="Riyadh 10 power plant"/>
    <s v="محطة توليد الكهرباء العاشرة"/>
    <s v="CC6"/>
    <s v="NG/FO"/>
    <n v="352"/>
    <x v="0"/>
    <x v="0"/>
    <s v="not found"/>
    <s v="not found"/>
    <s v="not found"/>
    <m/>
    <x v="5"/>
    <m/>
    <m/>
    <m/>
    <n v="24.420611000000001"/>
    <n v="47.019477000000002"/>
    <s v="exact"/>
    <s v="Riyadh"/>
    <m/>
    <m/>
    <s v="Riyadh"/>
    <x v="2"/>
    <s v="Western Asia"/>
    <s v="WRI: WRI1030682"/>
    <m/>
    <s v="PP10"/>
    <s v="power"/>
    <m/>
    <s v="power"/>
    <s v="1047712"/>
    <s v="1216687, 1216688, 1216689, 1216690, 1237827"/>
    <s v="L408009"/>
    <s v="G410940"/>
  </r>
  <r>
    <s v="https://www.gem.wiki/Riyadh_10_power_plant"/>
    <x v="95"/>
    <s v="Riyadh 10 power plant"/>
    <s v="محطة توليد الكهرباء العاشرة"/>
    <s v="CC7"/>
    <s v="NG/FO"/>
    <n v="352"/>
    <x v="0"/>
    <x v="0"/>
    <s v="not found"/>
    <s v="not found"/>
    <s v="not found"/>
    <m/>
    <x v="5"/>
    <m/>
    <m/>
    <m/>
    <n v="24.420611000000001"/>
    <n v="47.019477000000002"/>
    <s v="exact"/>
    <s v="Riyadh"/>
    <m/>
    <m/>
    <s v="Riyadh"/>
    <x v="2"/>
    <s v="Western Asia"/>
    <s v="WRI: WRI1030682"/>
    <m/>
    <s v="PP10"/>
    <s v="power"/>
    <m/>
    <s v="power"/>
    <s v="1047712"/>
    <s v="1216691, 1216692, 1216693, 1216694, 1237828"/>
    <s v="L408009"/>
    <s v="G410936"/>
  </r>
  <r>
    <s v="https://www.gem.wiki/Riyadh_10_power_plant"/>
    <x v="95"/>
    <s v="Riyadh 10 power plant"/>
    <s v="محطة توليد الكهرباء العاشرة"/>
    <s v="CC8"/>
    <s v="NG/FO"/>
    <n v="352"/>
    <x v="0"/>
    <x v="0"/>
    <s v="not found"/>
    <s v="not found"/>
    <s v="not found"/>
    <m/>
    <x v="5"/>
    <m/>
    <m/>
    <m/>
    <n v="24.420611000000001"/>
    <n v="47.019477000000002"/>
    <s v="exact"/>
    <s v="Riyadh"/>
    <m/>
    <m/>
    <s v="Riyadh"/>
    <x v="2"/>
    <s v="Western Asia"/>
    <s v="WRI: WRI1030682"/>
    <m/>
    <s v="PP10"/>
    <s v="power"/>
    <m/>
    <s v="power"/>
    <s v="1047712"/>
    <s v="1216695, 1216696, 1233766, 1233767, 1237829"/>
    <s v="L408009"/>
    <s v="G410932"/>
  </r>
  <r>
    <s v="https://www.gem.wiki/Riyadh_10_power_plant"/>
    <x v="95"/>
    <s v="Riyadh 10 power plant"/>
    <s v="محطة توليد الكهرباء العاشرة"/>
    <s v="CC9"/>
    <s v="NG/FO"/>
    <n v="352"/>
    <x v="0"/>
    <x v="0"/>
    <s v="not found"/>
    <s v="not found"/>
    <s v="not found"/>
    <m/>
    <x v="5"/>
    <m/>
    <m/>
    <m/>
    <n v="24.420611000000001"/>
    <n v="47.019477000000002"/>
    <s v="exact"/>
    <s v="Riyadh"/>
    <m/>
    <m/>
    <s v="Riyadh"/>
    <x v="2"/>
    <s v="Western Asia"/>
    <s v="WRI: WRI1030682"/>
    <m/>
    <s v="PP10"/>
    <s v="power"/>
    <m/>
    <s v="power"/>
    <s v="1047712"/>
    <s v="1233768, 1233769, 1233770, 1233771, 1237830"/>
    <s v="L408009"/>
    <s v="G410928"/>
  </r>
  <r>
    <s v="https://www.gem.wiki/Riyadh_12_power_plant"/>
    <x v="95"/>
    <s v="Riyadh 12 power plant"/>
    <s v="المحطة الثانية عشر"/>
    <s v="A"/>
    <s v="NG"/>
    <n v="1087.5"/>
    <x v="0"/>
    <x v="0"/>
    <s v="not found"/>
    <s v="not found"/>
    <s v="not found"/>
    <m/>
    <x v="5"/>
    <m/>
    <m/>
    <m/>
    <n v="24.783726999999999"/>
    <n v="45.605283"/>
    <s v="exact"/>
    <s v="Riyadh"/>
    <m/>
    <m/>
    <s v="Riyadh"/>
    <x v="2"/>
    <s v="Western Asia"/>
    <s v="WRI: WRI1030684"/>
    <m/>
    <s v="PP12"/>
    <s v="power"/>
    <m/>
    <s v="power"/>
    <s v="1091774"/>
    <s v="1243120, 1244474, 1244475, 1244476, 1244482"/>
    <s v="L405557"/>
    <s v="G404883"/>
  </r>
  <r>
    <s v="https://www.gem.wiki/Riyadh_12_power_plant"/>
    <x v="95"/>
    <s v="Riyadh 12 power plant"/>
    <s v="المحطة الثانية عشر"/>
    <s v="B"/>
    <s v="NG/D"/>
    <n v="1087.5"/>
    <x v="0"/>
    <x v="0"/>
    <s v="not found"/>
    <s v="not found"/>
    <s v="not found"/>
    <m/>
    <x v="13"/>
    <m/>
    <m/>
    <m/>
    <n v="24.783726999999999"/>
    <n v="45.605283"/>
    <s v="exact"/>
    <s v="Riyadh"/>
    <m/>
    <m/>
    <s v="Riyadh"/>
    <x v="2"/>
    <s v="Western Asia"/>
    <s v="WRI: WRI1030684"/>
    <m/>
    <s v="PP12"/>
    <s v="power"/>
    <m/>
    <s v="power"/>
    <s v="1091774"/>
    <s v="1244477, 1244478, 1244479, 1244480, 1244481"/>
    <s v="L405557"/>
    <s v="G404884"/>
  </r>
  <r>
    <s v="https://www.gem.wiki/Riyadh_7_power_plant"/>
    <x v="95"/>
    <s v="Riyadh 7 power plant"/>
    <s v="محطة الكهرباء السابعة ، محطة التوليد السابعة"/>
    <s v="GT01"/>
    <s v="NG"/>
    <n v="50"/>
    <x v="0"/>
    <x v="1"/>
    <s v="not found"/>
    <m/>
    <m/>
    <m/>
    <x v="51"/>
    <m/>
    <m/>
    <m/>
    <n v="24.57"/>
    <n v="46.883000000000003"/>
    <s v="exact"/>
    <s v="Riyadh"/>
    <m/>
    <m/>
    <s v="Riyadh"/>
    <x v="2"/>
    <s v="Western Asia"/>
    <s v="WRI: WRI1030688"/>
    <m/>
    <s v="Seventh Power Plant, PP7"/>
    <s v="power"/>
    <m/>
    <s v="power"/>
    <s v="1028156"/>
    <n v="1143625"/>
    <s v="L405559"/>
    <s v="G404895"/>
  </r>
  <r>
    <s v="https://www.gem.wiki/Riyadh_7_power_plant"/>
    <x v="95"/>
    <s v="Riyadh 7 power plant"/>
    <s v="محطة الكهرباء السابعة ، محطة التوليد السابعة"/>
    <s v="GT02"/>
    <s v="NG"/>
    <n v="50"/>
    <x v="0"/>
    <x v="1"/>
    <s v="not found"/>
    <m/>
    <m/>
    <m/>
    <x v="51"/>
    <m/>
    <m/>
    <m/>
    <n v="24.57"/>
    <n v="46.883000000000003"/>
    <s v="exact"/>
    <s v="Riyadh"/>
    <m/>
    <m/>
    <s v="Riyadh"/>
    <x v="2"/>
    <s v="Western Asia"/>
    <s v="WRI: WRI1030688"/>
    <m/>
    <s v="Seventh Power Plant, PP7"/>
    <s v="power"/>
    <m/>
    <s v="power"/>
    <s v="1028156"/>
    <n v="1143626"/>
    <s v="L405559"/>
    <s v="G404896"/>
  </r>
  <r>
    <s v="https://www.gem.wiki/Riyadh_7_power_plant"/>
    <x v="95"/>
    <s v="Riyadh 7 power plant"/>
    <s v="محطة الكهرباء السابعة ، محطة التوليد السابعة"/>
    <s v="GT03"/>
    <s v="NG"/>
    <n v="50"/>
    <x v="0"/>
    <x v="1"/>
    <s v="not found"/>
    <m/>
    <m/>
    <m/>
    <x v="51"/>
    <m/>
    <m/>
    <m/>
    <n v="24.57"/>
    <n v="46.883000000000003"/>
    <s v="exact"/>
    <s v="Riyadh"/>
    <m/>
    <m/>
    <s v="Riyadh"/>
    <x v="2"/>
    <s v="Western Asia"/>
    <s v="WRI: WRI1030688"/>
    <m/>
    <s v="Seventh Power Plant, PP7"/>
    <s v="power"/>
    <m/>
    <s v="power"/>
    <s v="1028156"/>
    <n v="1143627"/>
    <s v="L405559"/>
    <s v="G404897"/>
  </r>
  <r>
    <s v="https://www.gem.wiki/Riyadh_7_power_plant"/>
    <x v="95"/>
    <s v="Riyadh 7 power plant"/>
    <s v="محطة الكهرباء السابعة ، محطة التوليد السابعة"/>
    <s v="GT04"/>
    <s v="NG"/>
    <n v="50"/>
    <x v="0"/>
    <x v="1"/>
    <s v="not found"/>
    <m/>
    <m/>
    <m/>
    <x v="51"/>
    <m/>
    <m/>
    <m/>
    <n v="24.57"/>
    <n v="46.883000000000003"/>
    <s v="exact"/>
    <s v="Riyadh"/>
    <m/>
    <m/>
    <s v="Riyadh"/>
    <x v="2"/>
    <s v="Western Asia"/>
    <s v="WRI: WRI1030688"/>
    <m/>
    <s v="Seventh Power Plant, PP7"/>
    <s v="power"/>
    <m/>
    <s v="power"/>
    <s v="1028156"/>
    <n v="1143628"/>
    <s v="L405559"/>
    <s v="G404898"/>
  </r>
  <r>
    <s v="https://www.gem.wiki/Riyadh_7_power_plant"/>
    <x v="95"/>
    <s v="Riyadh 7 power plant"/>
    <s v="محطة الكهرباء السابعة ، محطة التوليد السابعة"/>
    <s v="GT05"/>
    <s v="NG"/>
    <n v="50"/>
    <x v="0"/>
    <x v="1"/>
    <s v="not found"/>
    <m/>
    <m/>
    <m/>
    <x v="51"/>
    <m/>
    <m/>
    <m/>
    <n v="24.57"/>
    <n v="46.883000000000003"/>
    <s v="exact"/>
    <s v="Riyadh"/>
    <m/>
    <m/>
    <s v="Riyadh"/>
    <x v="2"/>
    <s v="Western Asia"/>
    <s v="WRI: WRI1030688"/>
    <m/>
    <s v="Seventh Power Plant, PP7"/>
    <s v="power"/>
    <m/>
    <s v="power"/>
    <s v="1028156"/>
    <n v="1143629"/>
    <s v="L405559"/>
    <s v="G404899"/>
  </r>
  <r>
    <s v="https://www.gem.wiki/Riyadh_7_power_plant"/>
    <x v="95"/>
    <s v="Riyadh 7 power plant"/>
    <s v="محطة الكهرباء السابعة ، محطة التوليد السابعة"/>
    <s v="GT06"/>
    <s v="NG"/>
    <n v="50"/>
    <x v="0"/>
    <x v="1"/>
    <s v="not found"/>
    <m/>
    <m/>
    <m/>
    <x v="51"/>
    <m/>
    <m/>
    <m/>
    <n v="24.57"/>
    <n v="46.883000000000003"/>
    <s v="exact"/>
    <s v="Riyadh"/>
    <m/>
    <m/>
    <s v="Riyadh"/>
    <x v="2"/>
    <s v="Western Asia"/>
    <s v="WRI: WRI1030688"/>
    <m/>
    <s v="Seventh Power Plant, PP7"/>
    <s v="power"/>
    <m/>
    <s v="power"/>
    <s v="1028156"/>
    <n v="1143630"/>
    <s v="L405559"/>
    <s v="G404900"/>
  </r>
  <r>
    <s v="https://www.gem.wiki/Riyadh_7_power_plant"/>
    <x v="95"/>
    <s v="Riyadh 7 power plant"/>
    <s v="محطة الكهرباء السابعة ، محطة التوليد السابعة"/>
    <s v="GT07"/>
    <s v="NG"/>
    <n v="50"/>
    <x v="0"/>
    <x v="1"/>
    <s v="not found"/>
    <m/>
    <m/>
    <m/>
    <x v="51"/>
    <m/>
    <m/>
    <m/>
    <n v="24.57"/>
    <n v="46.883000000000003"/>
    <s v="exact"/>
    <s v="Riyadh"/>
    <m/>
    <m/>
    <s v="Riyadh"/>
    <x v="2"/>
    <s v="Western Asia"/>
    <s v="WRI: WRI1030688"/>
    <m/>
    <s v="Seventh Power Plant, PP7"/>
    <s v="power"/>
    <m/>
    <s v="power"/>
    <s v="1028156"/>
    <n v="1143631"/>
    <s v="L405559"/>
    <s v="G404901"/>
  </r>
  <r>
    <s v="https://www.gem.wiki/Riyadh_7_power_plant"/>
    <x v="95"/>
    <s v="Riyadh 7 power plant"/>
    <s v="محطة الكهرباء السابعة ، محطة التوليد السابعة"/>
    <s v="GT08"/>
    <s v="NG"/>
    <n v="50"/>
    <x v="0"/>
    <x v="1"/>
    <s v="not found"/>
    <m/>
    <m/>
    <m/>
    <x v="51"/>
    <m/>
    <m/>
    <m/>
    <n v="24.57"/>
    <n v="46.883000000000003"/>
    <s v="exact"/>
    <s v="Riyadh"/>
    <m/>
    <m/>
    <s v="Riyadh"/>
    <x v="2"/>
    <s v="Western Asia"/>
    <s v="WRI: WRI1030688"/>
    <m/>
    <s v="Seventh Power Plant, PP7"/>
    <s v="power"/>
    <m/>
    <s v="power"/>
    <s v="1028156"/>
    <n v="1143632"/>
    <s v="L405559"/>
    <s v="G404902"/>
  </r>
  <r>
    <s v="https://www.gem.wiki/Riyadh_7_power_plant"/>
    <x v="95"/>
    <s v="Riyadh 7 power plant"/>
    <s v="محطة الكهرباء السابعة ، محطة التوليد السابعة"/>
    <s v="GT09"/>
    <s v="NG"/>
    <n v="50"/>
    <x v="0"/>
    <x v="1"/>
    <s v="not found"/>
    <m/>
    <m/>
    <m/>
    <x v="60"/>
    <m/>
    <m/>
    <m/>
    <n v="24.57"/>
    <n v="46.883000000000003"/>
    <s v="exact"/>
    <s v="Riyadh"/>
    <m/>
    <m/>
    <s v="Riyadh"/>
    <x v="2"/>
    <s v="Western Asia"/>
    <s v="WRI: WRI1030688"/>
    <m/>
    <s v="Seventh Power Plant, PP7"/>
    <s v="power"/>
    <m/>
    <s v="power"/>
    <s v="1028156"/>
    <n v="1143633"/>
    <s v="L405559"/>
    <s v="G404903"/>
  </r>
  <r>
    <s v="https://www.gem.wiki/Riyadh_7_power_plant"/>
    <x v="95"/>
    <s v="Riyadh 7 power plant"/>
    <s v="محطة الكهرباء السابعة ، محطة التوليد السابعة"/>
    <s v="GT10"/>
    <s v="NG"/>
    <n v="50"/>
    <x v="0"/>
    <x v="1"/>
    <s v="not found"/>
    <m/>
    <m/>
    <m/>
    <x v="60"/>
    <m/>
    <m/>
    <m/>
    <n v="24.57"/>
    <n v="46.883000000000003"/>
    <s v="exact"/>
    <s v="Riyadh"/>
    <m/>
    <m/>
    <s v="Riyadh"/>
    <x v="2"/>
    <s v="Western Asia"/>
    <s v="WRI: WRI1030688"/>
    <m/>
    <s v="Seventh Power Plant, PP7"/>
    <s v="power"/>
    <m/>
    <s v="power"/>
    <s v="1028156"/>
    <n v="1143634"/>
    <s v="L405559"/>
    <s v="G404904"/>
  </r>
  <r>
    <s v="https://www.gem.wiki/Riyadh_7_power_plant"/>
    <x v="95"/>
    <s v="Riyadh 7 power plant"/>
    <s v="محطة الكهرباء السابعة ، محطة التوليد السابعة"/>
    <s v="GT11"/>
    <s v="NG"/>
    <n v="50"/>
    <x v="0"/>
    <x v="1"/>
    <s v="not found"/>
    <m/>
    <m/>
    <m/>
    <x v="60"/>
    <m/>
    <m/>
    <m/>
    <n v="24.57"/>
    <n v="46.883000000000003"/>
    <s v="exact"/>
    <s v="Riyadh"/>
    <m/>
    <m/>
    <s v="Riyadh"/>
    <x v="2"/>
    <s v="Western Asia"/>
    <s v="WRI: WRI1030688"/>
    <m/>
    <s v="Seventh Power Plant, PP7"/>
    <s v="power"/>
    <m/>
    <s v="power"/>
    <s v="1028156"/>
    <n v="1143635"/>
    <s v="L405559"/>
    <s v="G404905"/>
  </r>
  <r>
    <s v="https://www.gem.wiki/Riyadh_7_power_plant"/>
    <x v="95"/>
    <s v="Riyadh 7 power plant"/>
    <s v="محطة الكهرباء السابعة ، محطة التوليد السابعة"/>
    <s v="GT12"/>
    <s v="NG"/>
    <n v="50"/>
    <x v="0"/>
    <x v="1"/>
    <s v="not found"/>
    <m/>
    <m/>
    <m/>
    <x v="60"/>
    <m/>
    <m/>
    <m/>
    <n v="24.57"/>
    <n v="46.883000000000003"/>
    <s v="exact"/>
    <s v="Riyadh"/>
    <m/>
    <m/>
    <s v="Riyadh"/>
    <x v="2"/>
    <s v="Western Asia"/>
    <s v="WRI: WRI1030688"/>
    <m/>
    <s v="Seventh Power Plant, PP7"/>
    <s v="power"/>
    <m/>
    <s v="power"/>
    <s v="1028156"/>
    <n v="1143636"/>
    <s v="L405559"/>
    <s v="G404906"/>
  </r>
  <r>
    <s v="https://www.gem.wiki/Riyadh_7_power_plant"/>
    <x v="95"/>
    <s v="Riyadh 7 power plant"/>
    <s v="محطة الكهرباء السابعة ، محطة التوليد السابعة"/>
    <s v="GT13"/>
    <s v="NG"/>
    <n v="50"/>
    <x v="0"/>
    <x v="1"/>
    <s v="not found"/>
    <m/>
    <m/>
    <m/>
    <x v="60"/>
    <m/>
    <m/>
    <m/>
    <n v="24.57"/>
    <n v="46.883000000000003"/>
    <s v="exact"/>
    <s v="Riyadh"/>
    <m/>
    <m/>
    <s v="Riyadh"/>
    <x v="2"/>
    <s v="Western Asia"/>
    <s v="WRI: WRI1030688"/>
    <m/>
    <s v="Seventh Power Plant, PP7"/>
    <s v="power"/>
    <m/>
    <s v="power"/>
    <s v="1028156"/>
    <n v="1143637"/>
    <s v="L405559"/>
    <s v="G404907"/>
  </r>
  <r>
    <s v="https://www.gem.wiki/Riyadh_7_power_plant"/>
    <x v="95"/>
    <s v="Riyadh 7 power plant"/>
    <s v="محطة الكهرباء السابعة ، محطة التوليد السابعة"/>
    <s v="GT14"/>
    <s v="NG"/>
    <n v="50"/>
    <x v="0"/>
    <x v="1"/>
    <s v="not found"/>
    <m/>
    <m/>
    <m/>
    <x v="60"/>
    <m/>
    <m/>
    <m/>
    <n v="24.57"/>
    <n v="46.883000000000003"/>
    <s v="exact"/>
    <s v="Riyadh"/>
    <m/>
    <m/>
    <s v="Riyadh"/>
    <x v="2"/>
    <s v="Western Asia"/>
    <s v="WRI: WRI1030688"/>
    <m/>
    <s v="Seventh Power Plant, PP7"/>
    <s v="power"/>
    <m/>
    <s v="power"/>
    <s v="1028156"/>
    <n v="1143638"/>
    <s v="L405559"/>
    <s v="G404908"/>
  </r>
  <r>
    <s v="https://www.gem.wiki/Riyadh_7_power_plant"/>
    <x v="95"/>
    <s v="Riyadh 7 power plant"/>
    <s v="محطة الكهرباء السابعة ، محطة التوليد السابعة"/>
    <s v="GT15"/>
    <s v="NG"/>
    <n v="50"/>
    <x v="0"/>
    <x v="1"/>
    <s v="not found"/>
    <m/>
    <m/>
    <m/>
    <x v="60"/>
    <m/>
    <m/>
    <m/>
    <n v="24.57"/>
    <n v="46.883000000000003"/>
    <s v="exact"/>
    <s v="Riyadh"/>
    <m/>
    <m/>
    <s v="Riyadh"/>
    <x v="2"/>
    <s v="Western Asia"/>
    <s v="WRI: WRI1030688"/>
    <m/>
    <s v="Seventh Power Plant, PP7"/>
    <s v="power"/>
    <m/>
    <s v="power"/>
    <s v="1028156"/>
    <n v="1143639"/>
    <s v="L405559"/>
    <s v="G404909"/>
  </r>
  <r>
    <s v="https://www.gem.wiki/Riyadh_7_power_plant"/>
    <x v="95"/>
    <s v="Riyadh 7 power plant"/>
    <s v="محطة الكهرباء السابعة ، محطة التوليد السابعة"/>
    <s v="GT16"/>
    <s v="NG"/>
    <n v="50"/>
    <x v="0"/>
    <x v="1"/>
    <s v="not found"/>
    <m/>
    <m/>
    <m/>
    <x v="60"/>
    <m/>
    <m/>
    <m/>
    <n v="24.57"/>
    <n v="46.883000000000003"/>
    <s v="exact"/>
    <s v="Riyadh"/>
    <m/>
    <m/>
    <s v="Riyadh"/>
    <x v="2"/>
    <s v="Western Asia"/>
    <s v="WRI: WRI1030688"/>
    <m/>
    <s v="Seventh Power Plant, PP7"/>
    <s v="power"/>
    <m/>
    <s v="power"/>
    <s v="1028156"/>
    <n v="1143640"/>
    <s v="L405559"/>
    <s v="G404910"/>
  </r>
  <r>
    <s v="https://www.gem.wiki/Riyadh_7_power_plant"/>
    <x v="95"/>
    <s v="Riyadh 7 power plant"/>
    <s v="محطة الكهرباء السابعة ، محطة التوليد السابعة"/>
    <s v="GT17"/>
    <s v="NG"/>
    <n v="57.6"/>
    <x v="0"/>
    <x v="1"/>
    <s v="not found"/>
    <m/>
    <m/>
    <m/>
    <x v="20"/>
    <m/>
    <m/>
    <m/>
    <n v="24.57"/>
    <n v="46.883000000000003"/>
    <s v="exact"/>
    <s v="Riyadh"/>
    <m/>
    <m/>
    <s v="Riyadh"/>
    <x v="2"/>
    <s v="Western Asia"/>
    <s v="WRI: WRI1030688"/>
    <m/>
    <s v="Seventh Power Plant, PP7"/>
    <s v="power"/>
    <m/>
    <s v="power"/>
    <s v="1028156"/>
    <n v="1143641"/>
    <s v="L405559"/>
    <s v="G404911"/>
  </r>
  <r>
    <s v="https://www.gem.wiki/Riyadh_7_power_plant"/>
    <x v="95"/>
    <s v="Riyadh 7 power plant"/>
    <s v="محطة الكهرباء السابعة ، محطة التوليد السابعة"/>
    <s v="GT18"/>
    <s v="NG"/>
    <n v="57.6"/>
    <x v="0"/>
    <x v="1"/>
    <s v="not found"/>
    <m/>
    <m/>
    <m/>
    <x v="20"/>
    <m/>
    <m/>
    <m/>
    <n v="24.57"/>
    <n v="46.883000000000003"/>
    <s v="exact"/>
    <s v="Riyadh"/>
    <m/>
    <m/>
    <s v="Riyadh"/>
    <x v="2"/>
    <s v="Western Asia"/>
    <s v="WRI: WRI1030688"/>
    <m/>
    <s v="Seventh Power Plant, PP7"/>
    <s v="power"/>
    <m/>
    <s v="power"/>
    <s v="1028156"/>
    <n v="1143642"/>
    <s v="L405559"/>
    <s v="G404912"/>
  </r>
  <r>
    <s v="https://www.gem.wiki/Riyadh_7_power_plant"/>
    <x v="95"/>
    <s v="Riyadh 7 power plant"/>
    <s v="محطة الكهرباء السابعة ، محطة التوليد السابعة"/>
    <s v="GT19"/>
    <s v="NG"/>
    <n v="57.6"/>
    <x v="0"/>
    <x v="1"/>
    <s v="not found"/>
    <m/>
    <m/>
    <m/>
    <x v="20"/>
    <m/>
    <m/>
    <m/>
    <n v="24.57"/>
    <n v="46.883000000000003"/>
    <s v="exact"/>
    <s v="Riyadh"/>
    <m/>
    <m/>
    <s v="Riyadh"/>
    <x v="2"/>
    <s v="Western Asia"/>
    <s v="WRI: WRI1030688"/>
    <m/>
    <s v="Seventh Power Plant, PP7"/>
    <s v="power"/>
    <m/>
    <s v="power"/>
    <s v="1028156"/>
    <n v="1143643"/>
    <s v="L405559"/>
    <s v="G404913"/>
  </r>
  <r>
    <s v="https://www.gem.wiki/Riyadh_7_power_plant"/>
    <x v="95"/>
    <s v="Riyadh 7 power plant"/>
    <s v="محطة الكهرباء السابعة ، محطة التوليد السابعة"/>
    <s v="GT20"/>
    <s v="NG"/>
    <n v="57.6"/>
    <x v="0"/>
    <x v="1"/>
    <s v="not found"/>
    <m/>
    <m/>
    <m/>
    <x v="20"/>
    <m/>
    <m/>
    <m/>
    <n v="24.57"/>
    <n v="46.883000000000003"/>
    <s v="exact"/>
    <s v="Riyadh"/>
    <m/>
    <m/>
    <s v="Riyadh"/>
    <x v="2"/>
    <s v="Western Asia"/>
    <s v="WRI: WRI1030688"/>
    <m/>
    <s v="Seventh Power Plant, PP7"/>
    <s v="power"/>
    <m/>
    <s v="power"/>
    <s v="1028156"/>
    <n v="1143644"/>
    <s v="L405559"/>
    <s v="G404914"/>
  </r>
  <r>
    <s v="https://www.gem.wiki/Riyadh_7_power_plant"/>
    <x v="95"/>
    <s v="Riyadh 7 power plant"/>
    <s v="محطة الكهرباء السابعة ، محطة التوليد السابعة"/>
    <s v="GT21"/>
    <s v="NG"/>
    <n v="57.6"/>
    <x v="0"/>
    <x v="1"/>
    <s v="not found"/>
    <m/>
    <m/>
    <m/>
    <x v="20"/>
    <m/>
    <m/>
    <m/>
    <n v="24.57"/>
    <n v="46.883000000000003"/>
    <s v="exact"/>
    <s v="Riyadh"/>
    <m/>
    <m/>
    <s v="Riyadh"/>
    <x v="2"/>
    <s v="Western Asia"/>
    <s v="WRI: WRI1030688"/>
    <m/>
    <s v="Seventh Power Plant, PP7"/>
    <s v="power"/>
    <m/>
    <s v="power"/>
    <s v="1028156"/>
    <n v="1143645"/>
    <s v="L405559"/>
    <s v="G404915"/>
  </r>
  <r>
    <s v="https://www.gem.wiki/Riyadh_7_power_plant"/>
    <x v="95"/>
    <s v="Riyadh 7 power plant"/>
    <s v="محطة الكهرباء السابعة ، محطة التوليد السابعة"/>
    <s v="GT22"/>
    <s v="NG"/>
    <n v="57.6"/>
    <x v="0"/>
    <x v="1"/>
    <s v="not found"/>
    <m/>
    <m/>
    <m/>
    <x v="20"/>
    <m/>
    <m/>
    <m/>
    <n v="24.57"/>
    <n v="46.883000000000003"/>
    <s v="exact"/>
    <s v="Riyadh"/>
    <m/>
    <m/>
    <s v="Riyadh"/>
    <x v="2"/>
    <s v="Western Asia"/>
    <s v="WRI: WRI1030688"/>
    <m/>
    <s v="Seventh Power Plant, PP7"/>
    <s v="power"/>
    <m/>
    <s v="power"/>
    <s v="1028156"/>
    <n v="1143646"/>
    <s v="L405559"/>
    <s v="G404916"/>
  </r>
  <r>
    <s v="https://www.gem.wiki/Riyadh_7_power_plant"/>
    <x v="95"/>
    <s v="Riyadh 7 power plant"/>
    <s v="محطة الكهرباء السابعة ، محطة التوليد السابعة"/>
    <s v="GT23"/>
    <s v="NG"/>
    <n v="85"/>
    <x v="0"/>
    <x v="1"/>
    <s v="not found"/>
    <m/>
    <m/>
    <m/>
    <x v="21"/>
    <m/>
    <m/>
    <m/>
    <n v="24.57"/>
    <n v="46.883000000000003"/>
    <s v="exact"/>
    <s v="Riyadh"/>
    <m/>
    <m/>
    <s v="Riyadh"/>
    <x v="2"/>
    <s v="Western Asia"/>
    <s v="WRI: WRI1030688"/>
    <m/>
    <s v="Seventh Power Plant, PP7"/>
    <s v="power"/>
    <m/>
    <s v="power"/>
    <s v="1028156"/>
    <n v="1171293"/>
    <s v="L405559"/>
    <s v="G404917"/>
  </r>
  <r>
    <s v="https://www.gem.wiki/Riyadh_7_power_plant"/>
    <x v="95"/>
    <s v="Riyadh 7 power plant"/>
    <s v="محطة الكهرباء السابعة ، محطة التوليد السابعة"/>
    <s v="GT24"/>
    <s v="NG"/>
    <n v="85"/>
    <x v="0"/>
    <x v="1"/>
    <s v="not found"/>
    <m/>
    <m/>
    <m/>
    <x v="21"/>
    <m/>
    <m/>
    <m/>
    <n v="24.57"/>
    <n v="46.883000000000003"/>
    <s v="exact"/>
    <s v="Riyadh"/>
    <m/>
    <m/>
    <s v="Riyadh"/>
    <x v="2"/>
    <s v="Western Asia"/>
    <s v="WRI: WRI1030688"/>
    <m/>
    <s v="Seventh Power Plant, PP7"/>
    <s v="power"/>
    <m/>
    <s v="power"/>
    <s v="1028156"/>
    <n v="1190101"/>
    <s v="L405559"/>
    <s v="G404918"/>
  </r>
  <r>
    <s v="https://www.gem.wiki/Riyadh_8_power_plant"/>
    <x v="95"/>
    <s v="Riyadh 8 power plant"/>
    <s v="محطة الكهرباء الثامنة"/>
    <s v="1"/>
    <s v="NG"/>
    <n v="50"/>
    <x v="0"/>
    <x v="1"/>
    <s v="not found"/>
    <m/>
    <m/>
    <m/>
    <x v="27"/>
    <m/>
    <m/>
    <m/>
    <n v="24.594560000000001"/>
    <n v="46.571840000000002"/>
    <s v="exact"/>
    <s v="Riyadh"/>
    <m/>
    <m/>
    <s v="Riyadh"/>
    <x v="2"/>
    <s v="Western Asia"/>
    <s v="WRI: WRI1030689, GEO: GEO5128"/>
    <m/>
    <s v="Riyadh PP8"/>
    <m/>
    <m/>
    <m/>
    <s v="1028157"/>
    <n v="1143667"/>
    <s v="L405560"/>
    <s v="G404919"/>
  </r>
  <r>
    <s v="https://www.gem.wiki/Riyadh_8_power_plant"/>
    <x v="95"/>
    <s v="Riyadh 8 power plant"/>
    <s v="محطة الكهرباء الثامنة"/>
    <s v="10"/>
    <s v="NG"/>
    <n v="50"/>
    <x v="0"/>
    <x v="1"/>
    <s v="not found"/>
    <m/>
    <m/>
    <m/>
    <x v="27"/>
    <m/>
    <m/>
    <m/>
    <n v="24.594560000000001"/>
    <n v="46.571840000000002"/>
    <s v="exact"/>
    <s v="Riyadh"/>
    <m/>
    <m/>
    <s v="Riyadh"/>
    <x v="2"/>
    <s v="Western Asia"/>
    <s v="WRI: WRI1030689, GEO: GEO5128"/>
    <m/>
    <s v="Riyadh PP8"/>
    <m/>
    <m/>
    <m/>
    <s v="1028157"/>
    <n v="1143676"/>
    <s v="L405560"/>
    <s v="G404928"/>
  </r>
  <r>
    <s v="https://www.gem.wiki/Riyadh_8_power_plant"/>
    <x v="95"/>
    <s v="Riyadh 8 power plant"/>
    <s v="محطة الكهرباء الثامنة"/>
    <s v="11"/>
    <s v="NG"/>
    <n v="50"/>
    <x v="0"/>
    <x v="1"/>
    <s v="not found"/>
    <m/>
    <m/>
    <m/>
    <x v="27"/>
    <m/>
    <m/>
    <m/>
    <n v="24.594560000000001"/>
    <n v="46.571840000000002"/>
    <s v="exact"/>
    <s v="Riyadh"/>
    <m/>
    <m/>
    <s v="Riyadh"/>
    <x v="2"/>
    <s v="Western Asia"/>
    <s v="WRI: WRI1030689, GEO: GEO5128"/>
    <m/>
    <s v="Riyadh PP8"/>
    <m/>
    <m/>
    <m/>
    <s v="1028157"/>
    <n v="1143647"/>
    <s v="L405560"/>
    <s v="G410107"/>
  </r>
  <r>
    <s v="https://www.gem.wiki/Riyadh_8_power_plant"/>
    <x v="95"/>
    <s v="Riyadh 8 power plant"/>
    <s v="محطة الكهرباء الثامنة"/>
    <s v="12"/>
    <s v="NG"/>
    <n v="50"/>
    <x v="0"/>
    <x v="1"/>
    <s v="not found"/>
    <m/>
    <m/>
    <m/>
    <x v="27"/>
    <m/>
    <m/>
    <m/>
    <n v="24.594560000000001"/>
    <n v="46.571840000000002"/>
    <s v="exact"/>
    <s v="Riyadh"/>
    <m/>
    <m/>
    <s v="Riyadh"/>
    <x v="2"/>
    <s v="Western Asia"/>
    <s v="WRI: WRI1030689, GEO: GEO5128"/>
    <m/>
    <s v="Riyadh PP8"/>
    <m/>
    <m/>
    <m/>
    <s v="1028157"/>
    <n v="1143648"/>
    <s v="L405560"/>
    <s v="G410106"/>
  </r>
  <r>
    <s v="https://www.gem.wiki/Riyadh_8_power_plant"/>
    <x v="95"/>
    <s v="Riyadh 8 power plant"/>
    <s v="محطة الكهرباء الثامنة"/>
    <s v="13"/>
    <s v="NG"/>
    <n v="50"/>
    <x v="0"/>
    <x v="1"/>
    <s v="not found"/>
    <m/>
    <m/>
    <m/>
    <x v="27"/>
    <m/>
    <m/>
    <m/>
    <n v="24.594560000000001"/>
    <n v="46.571840000000002"/>
    <s v="exact"/>
    <s v="Riyadh"/>
    <m/>
    <m/>
    <s v="Riyadh"/>
    <x v="2"/>
    <s v="Western Asia"/>
    <s v="WRI: WRI1030689, GEO: GEO5128"/>
    <m/>
    <s v="Riyadh PP8"/>
    <m/>
    <m/>
    <m/>
    <s v="1028157"/>
    <n v="1143649"/>
    <s v="L405560"/>
    <s v="G410105"/>
  </r>
  <r>
    <s v="https://www.gem.wiki/Riyadh_8_power_plant"/>
    <x v="95"/>
    <s v="Riyadh 8 power plant"/>
    <s v="محطة الكهرباء الثامنة"/>
    <s v="14"/>
    <s v="NG"/>
    <n v="50"/>
    <x v="0"/>
    <x v="1"/>
    <s v="not found"/>
    <m/>
    <m/>
    <m/>
    <x v="27"/>
    <m/>
    <m/>
    <m/>
    <n v="24.594560000000001"/>
    <n v="46.571840000000002"/>
    <s v="exact"/>
    <s v="Riyadh"/>
    <m/>
    <m/>
    <s v="Riyadh"/>
    <x v="2"/>
    <s v="Western Asia"/>
    <s v="WRI: WRI1030689, GEO: GEO5128"/>
    <m/>
    <s v="Riyadh PP8"/>
    <m/>
    <m/>
    <m/>
    <s v="1028157"/>
    <n v="1143650"/>
    <s v="L405560"/>
    <s v="G410104"/>
  </r>
  <r>
    <s v="https://www.gem.wiki/Riyadh_8_power_plant"/>
    <x v="95"/>
    <s v="Riyadh 8 power plant"/>
    <s v="محطة الكهرباء الثامنة"/>
    <s v="15"/>
    <s v="NG"/>
    <n v="50"/>
    <x v="0"/>
    <x v="1"/>
    <s v="not found"/>
    <m/>
    <m/>
    <m/>
    <x v="27"/>
    <m/>
    <m/>
    <m/>
    <n v="24.594560000000001"/>
    <n v="46.571840000000002"/>
    <s v="exact"/>
    <s v="Riyadh"/>
    <m/>
    <m/>
    <s v="Riyadh"/>
    <x v="2"/>
    <s v="Western Asia"/>
    <s v="WRI: WRI1030689, GEO: GEO5128"/>
    <m/>
    <s v="Riyadh PP8"/>
    <m/>
    <m/>
    <m/>
    <s v="1028157"/>
    <n v="1143651"/>
    <s v="L405560"/>
    <s v="G410103"/>
  </r>
  <r>
    <s v="https://www.gem.wiki/Riyadh_8_power_plant"/>
    <x v="95"/>
    <s v="Riyadh 8 power plant"/>
    <s v="محطة الكهرباء الثامنة"/>
    <s v="16"/>
    <s v="NG"/>
    <n v="50"/>
    <x v="0"/>
    <x v="1"/>
    <s v="not found"/>
    <m/>
    <m/>
    <m/>
    <x v="27"/>
    <m/>
    <m/>
    <m/>
    <n v="24.594560000000001"/>
    <n v="46.571840000000002"/>
    <s v="exact"/>
    <s v="Riyadh"/>
    <m/>
    <m/>
    <s v="Riyadh"/>
    <x v="2"/>
    <s v="Western Asia"/>
    <s v="WRI: WRI1030689, GEO: GEO5128"/>
    <m/>
    <s v="Riyadh PP8"/>
    <m/>
    <m/>
    <m/>
    <s v="1028157"/>
    <n v="1143652"/>
    <s v="L405560"/>
    <s v="G410102"/>
  </r>
  <r>
    <s v="https://www.gem.wiki/Riyadh_8_power_plant"/>
    <x v="95"/>
    <s v="Riyadh 8 power plant"/>
    <s v="محطة الكهرباء الثامنة"/>
    <s v="17"/>
    <s v="NG"/>
    <n v="50"/>
    <x v="0"/>
    <x v="1"/>
    <s v="not found"/>
    <m/>
    <m/>
    <m/>
    <x v="27"/>
    <m/>
    <m/>
    <m/>
    <n v="24.594560000000001"/>
    <n v="46.571840000000002"/>
    <s v="exact"/>
    <s v="Riyadh"/>
    <m/>
    <m/>
    <s v="Riyadh"/>
    <x v="2"/>
    <s v="Western Asia"/>
    <s v="WRI: WRI1030689, GEO: GEO5128"/>
    <m/>
    <s v="Riyadh PP8"/>
    <m/>
    <m/>
    <m/>
    <s v="1028157"/>
    <n v="1143653"/>
    <s v="L405560"/>
    <s v="G410101"/>
  </r>
  <r>
    <s v="https://www.gem.wiki/Riyadh_8_power_plant"/>
    <x v="95"/>
    <s v="Riyadh 8 power plant"/>
    <s v="محطة الكهرباء الثامنة"/>
    <s v="18"/>
    <s v="NG"/>
    <n v="50"/>
    <x v="0"/>
    <x v="1"/>
    <s v="not found"/>
    <m/>
    <m/>
    <m/>
    <x v="27"/>
    <m/>
    <m/>
    <m/>
    <n v="24.594560000000001"/>
    <n v="46.571840000000002"/>
    <s v="exact"/>
    <s v="Riyadh"/>
    <m/>
    <m/>
    <s v="Riyadh"/>
    <x v="2"/>
    <s v="Western Asia"/>
    <s v="WRI: WRI1030689, GEO: GEO5128"/>
    <m/>
    <s v="Riyadh PP8"/>
    <m/>
    <m/>
    <m/>
    <s v="1028157"/>
    <n v="1143654"/>
    <s v="L405560"/>
    <s v="G410100"/>
  </r>
  <r>
    <s v="https://www.gem.wiki/Riyadh_8_power_plant"/>
    <x v="95"/>
    <s v="Riyadh 8 power plant"/>
    <s v="محطة الكهرباء الثامنة"/>
    <s v="19"/>
    <s v="NG"/>
    <n v="50"/>
    <x v="0"/>
    <x v="1"/>
    <s v="not found"/>
    <m/>
    <m/>
    <m/>
    <x v="27"/>
    <m/>
    <m/>
    <m/>
    <n v="24.594560000000001"/>
    <n v="46.571840000000002"/>
    <s v="exact"/>
    <s v="Riyadh"/>
    <m/>
    <m/>
    <s v="Riyadh"/>
    <x v="2"/>
    <s v="Western Asia"/>
    <s v="WRI: WRI1030689, GEO: GEO5128"/>
    <m/>
    <s v="Riyadh PP8"/>
    <m/>
    <m/>
    <m/>
    <s v="1028157"/>
    <n v="1143655"/>
    <s v="L405560"/>
    <s v="G410099"/>
  </r>
  <r>
    <s v="https://www.gem.wiki/Riyadh_8_power_plant"/>
    <x v="95"/>
    <s v="Riyadh 8 power plant"/>
    <s v="محطة الكهرباء الثامنة"/>
    <s v="2"/>
    <s v="NG"/>
    <n v="50"/>
    <x v="0"/>
    <x v="1"/>
    <s v="not found"/>
    <m/>
    <m/>
    <m/>
    <x v="27"/>
    <m/>
    <m/>
    <m/>
    <n v="24.594560000000001"/>
    <n v="46.571840000000002"/>
    <s v="exact"/>
    <s v="Riyadh"/>
    <m/>
    <m/>
    <s v="Riyadh"/>
    <x v="2"/>
    <s v="Western Asia"/>
    <s v="WRI: WRI1030689, GEO: GEO5128"/>
    <m/>
    <s v="Riyadh PP8"/>
    <m/>
    <m/>
    <m/>
    <s v="1028157"/>
    <n v="1143668"/>
    <s v="L405560"/>
    <s v="G404920"/>
  </r>
  <r>
    <s v="https://www.gem.wiki/Riyadh_8_power_plant"/>
    <x v="95"/>
    <s v="Riyadh 8 power plant"/>
    <s v="محطة الكهرباء الثامنة"/>
    <s v="20"/>
    <s v="NG"/>
    <n v="59"/>
    <x v="0"/>
    <x v="1"/>
    <s v="not found"/>
    <m/>
    <m/>
    <m/>
    <x v="27"/>
    <m/>
    <m/>
    <m/>
    <n v="24.594560000000001"/>
    <n v="46.571840000000002"/>
    <s v="exact"/>
    <s v="Riyadh"/>
    <m/>
    <m/>
    <s v="Riyadh"/>
    <x v="2"/>
    <s v="Western Asia"/>
    <s v="WRI: WRI1030689, GEO: GEO5128"/>
    <m/>
    <s v="Riyadh PP8"/>
    <m/>
    <m/>
    <m/>
    <s v="1028157"/>
    <n v="1143656"/>
    <s v="L405560"/>
    <s v="G410098"/>
  </r>
  <r>
    <s v="https://www.gem.wiki/Riyadh_8_power_plant"/>
    <x v="95"/>
    <s v="Riyadh 8 power plant"/>
    <s v="محطة الكهرباء الثامنة"/>
    <s v="21"/>
    <s v="NG"/>
    <n v="59"/>
    <x v="0"/>
    <x v="1"/>
    <s v="not found"/>
    <m/>
    <m/>
    <m/>
    <x v="20"/>
    <m/>
    <m/>
    <m/>
    <n v="24.594560000000001"/>
    <n v="46.571840000000002"/>
    <s v="exact"/>
    <s v="Riyadh"/>
    <m/>
    <m/>
    <s v="Riyadh"/>
    <x v="2"/>
    <s v="Western Asia"/>
    <s v="WRI: WRI1030689, GEO: GEO5128"/>
    <m/>
    <s v="Riyadh PP8"/>
    <m/>
    <m/>
    <m/>
    <s v="1028157"/>
    <n v="1143657"/>
    <s v="L405560"/>
    <s v="G410097"/>
  </r>
  <r>
    <s v="https://www.gem.wiki/Riyadh_8_power_plant"/>
    <x v="95"/>
    <s v="Riyadh 8 power plant"/>
    <s v="محطة الكهرباء الثامنة"/>
    <s v="22"/>
    <s v="NG"/>
    <n v="59"/>
    <x v="0"/>
    <x v="1"/>
    <s v="not found"/>
    <m/>
    <m/>
    <m/>
    <x v="20"/>
    <m/>
    <m/>
    <m/>
    <n v="24.594560000000001"/>
    <n v="46.571840000000002"/>
    <s v="exact"/>
    <s v="Riyadh"/>
    <m/>
    <m/>
    <s v="Riyadh"/>
    <x v="2"/>
    <s v="Western Asia"/>
    <s v="WRI: WRI1030689, GEO: GEO5128"/>
    <m/>
    <s v="Riyadh PP8"/>
    <m/>
    <m/>
    <m/>
    <s v="1028157"/>
    <n v="1143658"/>
    <s v="L405560"/>
    <s v="G410096"/>
  </r>
  <r>
    <s v="https://www.gem.wiki/Riyadh_8_power_plant"/>
    <x v="95"/>
    <s v="Riyadh 8 power plant"/>
    <s v="محطة الكهرباء الثامنة"/>
    <s v="23"/>
    <s v="NG"/>
    <n v="59"/>
    <x v="0"/>
    <x v="1"/>
    <s v="not found"/>
    <m/>
    <m/>
    <m/>
    <x v="20"/>
    <m/>
    <m/>
    <m/>
    <n v="24.594560000000001"/>
    <n v="46.571840000000002"/>
    <s v="exact"/>
    <s v="Riyadh"/>
    <m/>
    <m/>
    <s v="Riyadh"/>
    <x v="2"/>
    <s v="Western Asia"/>
    <s v="WRI: WRI1030689, GEO: GEO5128"/>
    <m/>
    <s v="Riyadh PP8"/>
    <m/>
    <m/>
    <m/>
    <s v="1028157"/>
    <n v="1143659"/>
    <s v="L405560"/>
    <s v="G410095"/>
  </r>
  <r>
    <s v="https://www.gem.wiki/Riyadh_8_power_plant"/>
    <x v="95"/>
    <s v="Riyadh 8 power plant"/>
    <s v="محطة الكهرباء الثامنة"/>
    <s v="24"/>
    <s v="NG"/>
    <n v="59"/>
    <x v="0"/>
    <x v="1"/>
    <s v="not found"/>
    <m/>
    <m/>
    <m/>
    <x v="20"/>
    <m/>
    <m/>
    <m/>
    <n v="24.594560000000001"/>
    <n v="46.571840000000002"/>
    <s v="exact"/>
    <s v="Riyadh"/>
    <m/>
    <m/>
    <s v="Riyadh"/>
    <x v="2"/>
    <s v="Western Asia"/>
    <s v="WRI: WRI1030689, GEO: GEO5128"/>
    <m/>
    <s v="Riyadh PP8"/>
    <m/>
    <m/>
    <m/>
    <s v="1028157"/>
    <n v="1143660"/>
    <s v="L405560"/>
    <s v="G410094"/>
  </r>
  <r>
    <s v="https://www.gem.wiki/Riyadh_8_power_plant"/>
    <x v="95"/>
    <s v="Riyadh 8 power plant"/>
    <s v="محطة الكهرباء الثامنة"/>
    <s v="25"/>
    <s v="NG"/>
    <n v="59"/>
    <x v="0"/>
    <x v="1"/>
    <s v="not found"/>
    <m/>
    <m/>
    <m/>
    <x v="20"/>
    <m/>
    <m/>
    <m/>
    <n v="24.594560000000001"/>
    <n v="46.571840000000002"/>
    <s v="exact"/>
    <s v="Riyadh"/>
    <m/>
    <m/>
    <s v="Riyadh"/>
    <x v="2"/>
    <s v="Western Asia"/>
    <s v="WRI: WRI1030689, GEO: GEO5128"/>
    <m/>
    <s v="Riyadh PP8"/>
    <m/>
    <m/>
    <m/>
    <s v="1028157"/>
    <n v="1143661"/>
    <s v="L405560"/>
    <s v="G410093"/>
  </r>
  <r>
    <s v="https://www.gem.wiki/Riyadh_8_power_plant"/>
    <x v="95"/>
    <s v="Riyadh 8 power plant"/>
    <s v="محطة الكهرباء الثامنة"/>
    <s v="26"/>
    <s v="NG"/>
    <n v="59"/>
    <x v="0"/>
    <x v="1"/>
    <s v="not found"/>
    <m/>
    <m/>
    <m/>
    <x v="20"/>
    <m/>
    <m/>
    <m/>
    <n v="24.594560000000001"/>
    <n v="46.571840000000002"/>
    <s v="exact"/>
    <s v="Riyadh"/>
    <m/>
    <m/>
    <s v="Riyadh"/>
    <x v="2"/>
    <s v="Western Asia"/>
    <s v="WRI: WRI1030689, GEO: GEO5128"/>
    <m/>
    <s v="Riyadh PP8"/>
    <m/>
    <m/>
    <m/>
    <s v="1028157"/>
    <n v="1143662"/>
    <s v="L405560"/>
    <s v="G410092"/>
  </r>
  <r>
    <s v="https://www.gem.wiki/Riyadh_8_power_plant"/>
    <x v="95"/>
    <s v="Riyadh 8 power plant"/>
    <s v="محطة الكهرباء الثامنة"/>
    <s v="27"/>
    <s v="NG"/>
    <n v="59"/>
    <x v="0"/>
    <x v="1"/>
    <s v="not found"/>
    <m/>
    <m/>
    <m/>
    <x v="48"/>
    <m/>
    <m/>
    <m/>
    <n v="24.594560000000001"/>
    <n v="46.571840000000002"/>
    <s v="exact"/>
    <s v="Riyadh"/>
    <m/>
    <m/>
    <s v="Riyadh"/>
    <x v="2"/>
    <s v="Western Asia"/>
    <s v="WRI: WRI1030689, GEO: GEO5128"/>
    <m/>
    <s v="Riyadh PP8"/>
    <m/>
    <m/>
    <m/>
    <s v="1028157"/>
    <n v="1143663"/>
    <s v="L405560"/>
    <s v="G410132"/>
  </r>
  <r>
    <s v="https://www.gem.wiki/Riyadh_8_power_plant"/>
    <x v="95"/>
    <s v="Riyadh 8 power plant"/>
    <s v="محطة الكهرباء الثامنة"/>
    <s v="28"/>
    <s v="NG"/>
    <n v="59"/>
    <x v="0"/>
    <x v="1"/>
    <s v="not found"/>
    <m/>
    <m/>
    <m/>
    <x v="48"/>
    <m/>
    <m/>
    <m/>
    <n v="24.594560000000001"/>
    <n v="46.571840000000002"/>
    <s v="exact"/>
    <s v="Riyadh"/>
    <m/>
    <m/>
    <s v="Riyadh"/>
    <x v="2"/>
    <s v="Western Asia"/>
    <s v="WRI: WRI1030689, GEO: GEO5128"/>
    <m/>
    <s v="Riyadh PP8"/>
    <m/>
    <m/>
    <m/>
    <s v="1028157"/>
    <n v="1143664"/>
    <s v="L405560"/>
    <s v="G410131"/>
  </r>
  <r>
    <s v="https://www.gem.wiki/Riyadh_8_power_plant"/>
    <x v="95"/>
    <s v="Riyadh 8 power plant"/>
    <s v="محطة الكهرباء الثامنة"/>
    <s v="29"/>
    <s v="NG"/>
    <n v="59"/>
    <x v="0"/>
    <x v="1"/>
    <s v="not found"/>
    <m/>
    <m/>
    <m/>
    <x v="48"/>
    <m/>
    <m/>
    <m/>
    <n v="24.594560000000001"/>
    <n v="46.571840000000002"/>
    <s v="exact"/>
    <s v="Riyadh"/>
    <m/>
    <m/>
    <s v="Riyadh"/>
    <x v="2"/>
    <s v="Western Asia"/>
    <s v="WRI: WRI1030689, GEO: GEO5128"/>
    <m/>
    <s v="Riyadh PP8"/>
    <m/>
    <m/>
    <m/>
    <s v="1028157"/>
    <n v="1143665"/>
    <s v="L405560"/>
    <s v="G410130"/>
  </r>
  <r>
    <s v="https://www.gem.wiki/Riyadh_8_power_plant"/>
    <x v="95"/>
    <s v="Riyadh 8 power plant"/>
    <s v="محطة الكهرباء الثامنة"/>
    <s v="3"/>
    <s v="NG"/>
    <n v="50"/>
    <x v="0"/>
    <x v="1"/>
    <s v="not found"/>
    <m/>
    <m/>
    <m/>
    <x v="27"/>
    <m/>
    <m/>
    <m/>
    <n v="24.594560000000001"/>
    <n v="46.571840000000002"/>
    <s v="exact"/>
    <s v="Riyadh"/>
    <m/>
    <m/>
    <s v="Riyadh"/>
    <x v="2"/>
    <s v="Western Asia"/>
    <s v="WRI: WRI1030689, GEO: GEO5128"/>
    <m/>
    <s v="Riyadh PP8"/>
    <m/>
    <m/>
    <m/>
    <s v="1028157"/>
    <n v="1143669"/>
    <s v="L405560"/>
    <s v="G404921"/>
  </r>
  <r>
    <s v="https://www.gem.wiki/Riyadh_8_power_plant"/>
    <x v="95"/>
    <s v="Riyadh 8 power plant"/>
    <s v="محطة الكهرباء الثامنة"/>
    <s v="30"/>
    <s v="NG"/>
    <n v="59"/>
    <x v="0"/>
    <x v="1"/>
    <s v="not found"/>
    <m/>
    <m/>
    <m/>
    <x v="48"/>
    <m/>
    <m/>
    <m/>
    <n v="24.594560000000001"/>
    <n v="46.571840000000002"/>
    <s v="exact"/>
    <s v="Riyadh"/>
    <m/>
    <m/>
    <s v="Riyadh"/>
    <x v="2"/>
    <s v="Western Asia"/>
    <s v="WRI: WRI1030689, GEO: GEO5128"/>
    <m/>
    <s v="Riyadh PP8"/>
    <m/>
    <m/>
    <m/>
    <s v="1028157"/>
    <n v="1143666"/>
    <s v="L405560"/>
    <s v="G410129"/>
  </r>
  <r>
    <s v="https://www.gem.wiki/Riyadh_8_power_plant"/>
    <x v="95"/>
    <s v="Riyadh 8 power plant"/>
    <s v="محطة الكهرباء الثامنة"/>
    <s v="4"/>
    <s v="NG"/>
    <n v="50"/>
    <x v="0"/>
    <x v="1"/>
    <s v="not found"/>
    <m/>
    <m/>
    <m/>
    <x v="27"/>
    <m/>
    <m/>
    <m/>
    <n v="24.594560000000001"/>
    <n v="46.571840000000002"/>
    <s v="exact"/>
    <s v="Riyadh"/>
    <m/>
    <m/>
    <s v="Riyadh"/>
    <x v="2"/>
    <s v="Western Asia"/>
    <s v="WRI: WRI1030689, GEO: GEO5128"/>
    <m/>
    <s v="Riyadh PP8"/>
    <m/>
    <m/>
    <m/>
    <s v="1028157"/>
    <n v="1143670"/>
    <s v="L405560"/>
    <s v="G404922"/>
  </r>
  <r>
    <s v="https://www.gem.wiki/Riyadh_8_power_plant"/>
    <x v="95"/>
    <s v="Riyadh 8 power plant"/>
    <s v="محطة الكهرباء الثامنة"/>
    <s v="5"/>
    <s v="NG"/>
    <n v="50"/>
    <x v="0"/>
    <x v="1"/>
    <s v="not found"/>
    <m/>
    <m/>
    <m/>
    <x v="27"/>
    <m/>
    <m/>
    <m/>
    <n v="24.594560000000001"/>
    <n v="46.571840000000002"/>
    <s v="exact"/>
    <s v="Riyadh"/>
    <m/>
    <m/>
    <s v="Riyadh"/>
    <x v="2"/>
    <s v="Western Asia"/>
    <s v="WRI: WRI1030689, GEO: GEO5128"/>
    <m/>
    <s v="Riyadh PP8"/>
    <m/>
    <m/>
    <m/>
    <s v="1028157"/>
    <n v="1143671"/>
    <s v="L405560"/>
    <s v="G404923"/>
  </r>
  <r>
    <s v="https://www.gem.wiki/Riyadh_8_power_plant"/>
    <x v="95"/>
    <s v="Riyadh 8 power plant"/>
    <s v="محطة الكهرباء الثامنة"/>
    <s v="6"/>
    <s v="NG"/>
    <n v="50"/>
    <x v="0"/>
    <x v="1"/>
    <s v="not found"/>
    <m/>
    <m/>
    <m/>
    <x v="27"/>
    <m/>
    <m/>
    <m/>
    <n v="24.594560000000001"/>
    <n v="46.571840000000002"/>
    <s v="exact"/>
    <s v="Riyadh"/>
    <m/>
    <m/>
    <s v="Riyadh"/>
    <x v="2"/>
    <s v="Western Asia"/>
    <s v="WRI: WRI1030689, GEO: GEO5128"/>
    <m/>
    <s v="Riyadh PP8"/>
    <m/>
    <m/>
    <m/>
    <s v="1028157"/>
    <n v="1143672"/>
    <s v="L405560"/>
    <s v="G404924"/>
  </r>
  <r>
    <s v="https://www.gem.wiki/Riyadh_8_power_plant"/>
    <x v="95"/>
    <s v="Riyadh 8 power plant"/>
    <s v="محطة الكهرباء الثامنة"/>
    <s v="7"/>
    <s v="NG"/>
    <n v="50"/>
    <x v="0"/>
    <x v="1"/>
    <s v="not found"/>
    <m/>
    <m/>
    <m/>
    <x v="27"/>
    <m/>
    <m/>
    <m/>
    <n v="24.594560000000001"/>
    <n v="46.571840000000002"/>
    <s v="exact"/>
    <s v="Riyadh"/>
    <m/>
    <m/>
    <s v="Riyadh"/>
    <x v="2"/>
    <s v="Western Asia"/>
    <s v="WRI: WRI1030689, GEO: GEO5128"/>
    <m/>
    <s v="Riyadh PP8"/>
    <m/>
    <m/>
    <m/>
    <s v="1028157"/>
    <n v="1143673"/>
    <s v="L405560"/>
    <s v="G404925"/>
  </r>
  <r>
    <s v="https://www.gem.wiki/Riyadh_8_power_plant"/>
    <x v="95"/>
    <s v="Riyadh 8 power plant"/>
    <s v="محطة الكهرباء الثامنة"/>
    <s v="8"/>
    <s v="NG"/>
    <n v="50"/>
    <x v="0"/>
    <x v="1"/>
    <s v="not found"/>
    <m/>
    <m/>
    <m/>
    <x v="27"/>
    <m/>
    <m/>
    <m/>
    <n v="24.594560000000001"/>
    <n v="46.571840000000002"/>
    <s v="exact"/>
    <s v="Riyadh"/>
    <m/>
    <m/>
    <s v="Riyadh"/>
    <x v="2"/>
    <s v="Western Asia"/>
    <s v="WRI: WRI1030689, GEO: GEO5128"/>
    <m/>
    <s v="Riyadh PP8"/>
    <m/>
    <m/>
    <m/>
    <s v="1028157"/>
    <n v="1143674"/>
    <s v="L405560"/>
    <s v="G404926"/>
  </r>
  <r>
    <s v="https://www.gem.wiki/Riyadh_8_power_plant"/>
    <x v="95"/>
    <s v="Riyadh 8 power plant"/>
    <s v="محطة الكهرباء الثامنة"/>
    <s v="9"/>
    <s v="NG"/>
    <n v="50"/>
    <x v="0"/>
    <x v="1"/>
    <s v="not found"/>
    <m/>
    <m/>
    <m/>
    <x v="27"/>
    <m/>
    <m/>
    <m/>
    <n v="24.594560000000001"/>
    <n v="46.571840000000002"/>
    <s v="exact"/>
    <s v="Riyadh"/>
    <m/>
    <m/>
    <s v="Riyadh"/>
    <x v="2"/>
    <s v="Western Asia"/>
    <s v="WRI: WRI1030689, GEO: GEO5128"/>
    <m/>
    <s v="Riyadh PP8"/>
    <m/>
    <m/>
    <m/>
    <s v="1028157"/>
    <n v="1143675"/>
    <s v="L405560"/>
    <s v="G404927"/>
  </r>
  <r>
    <s v="https://www.gem.wiki/Riyadh_8_power_plant"/>
    <x v="95"/>
    <s v="Riyadh 8 power plant"/>
    <s v="محطة الكهرباء الثامنة"/>
    <s v="CGT1"/>
    <s v="NG"/>
    <n v="122.73"/>
    <x v="0"/>
    <x v="1"/>
    <s v="not found"/>
    <s v="not found"/>
    <s v="not found"/>
    <m/>
    <x v="47"/>
    <m/>
    <m/>
    <m/>
    <n v="24.594560000000001"/>
    <n v="46.571840000000002"/>
    <s v="exact"/>
    <s v="Riyadh"/>
    <m/>
    <m/>
    <s v="Riyadh"/>
    <x v="2"/>
    <s v="Western Asia"/>
    <s v="WRI: WRI1030689, GEO: GEO45471"/>
    <m/>
    <s v="Riyadh PP8"/>
    <m/>
    <m/>
    <m/>
    <s v="1028157"/>
    <n v="1200723"/>
    <s v="L405560"/>
    <s v="G404929"/>
  </r>
  <r>
    <s v="https://www.gem.wiki/Riyadh_8_power_plant"/>
    <x v="95"/>
    <s v="Riyadh 8 power plant"/>
    <s v="محطة الكهرباء الثامنة"/>
    <s v="CGT2"/>
    <s v="NG"/>
    <n v="122.73"/>
    <x v="0"/>
    <x v="1"/>
    <s v="not found"/>
    <s v="not found"/>
    <s v="not found"/>
    <m/>
    <x v="47"/>
    <m/>
    <m/>
    <m/>
    <n v="24.594560000000001"/>
    <n v="46.571840000000002"/>
    <s v="exact"/>
    <s v="Riyadh"/>
    <m/>
    <m/>
    <s v="Riyadh"/>
    <x v="2"/>
    <s v="Western Asia"/>
    <s v="WRI: WRI1030689, GEO: GEO45471"/>
    <m/>
    <s v="Riyadh PP8"/>
    <m/>
    <m/>
    <m/>
    <s v="1028157"/>
    <n v="1200724"/>
    <s v="L405560"/>
    <s v="G404930"/>
  </r>
  <r>
    <s v="https://www.gem.wiki/Riyadh_8_power_plant"/>
    <x v="95"/>
    <s v="Riyadh 8 power plant"/>
    <s v="محطة الكهرباء الثامنة"/>
    <s v="CGT3"/>
    <s v="NG"/>
    <n v="122.73"/>
    <x v="0"/>
    <x v="1"/>
    <s v="not found"/>
    <s v="not found"/>
    <s v="not found"/>
    <m/>
    <x v="47"/>
    <m/>
    <m/>
    <m/>
    <n v="24.594560000000001"/>
    <n v="46.571840000000002"/>
    <s v="exact"/>
    <s v="Riyadh"/>
    <m/>
    <m/>
    <s v="Riyadh"/>
    <x v="2"/>
    <s v="Western Asia"/>
    <s v="WRI: WRI1030689, GEO: GEO45471"/>
    <m/>
    <s v="Riyadh PP8"/>
    <m/>
    <m/>
    <m/>
    <s v="1028157"/>
    <n v="1200725"/>
    <s v="L405560"/>
    <s v="G404931"/>
  </r>
  <r>
    <s v="https://www.gem.wiki/Riyadh_8_power_plant"/>
    <x v="95"/>
    <s v="Riyadh 8 power plant"/>
    <s v="محطة الكهرباء الثامنة"/>
    <s v="CGT4"/>
    <s v="NG"/>
    <n v="122.73"/>
    <x v="0"/>
    <x v="1"/>
    <s v="not found"/>
    <s v="not found"/>
    <s v="not found"/>
    <m/>
    <x v="47"/>
    <m/>
    <m/>
    <m/>
    <n v="24.594560000000001"/>
    <n v="46.571840000000002"/>
    <s v="exact"/>
    <s v="Riyadh"/>
    <m/>
    <m/>
    <s v="Riyadh"/>
    <x v="2"/>
    <s v="Western Asia"/>
    <s v="WRI: WRI1030689, GEO: GEO45471"/>
    <m/>
    <s v="Riyadh PP8"/>
    <m/>
    <m/>
    <m/>
    <s v="1028157"/>
    <n v="1200726"/>
    <s v="L405560"/>
    <s v="G404932"/>
  </r>
  <r>
    <s v="https://www.gem.wiki/Riyadh_9_power_plant"/>
    <x v="95"/>
    <s v="Riyadh 9 power plant"/>
    <s v="محطة الكهرباء التاسعة"/>
    <s v="A1"/>
    <s v="NG"/>
    <n v="340"/>
    <x v="0"/>
    <x v="0"/>
    <s v="not found"/>
    <s v="not found"/>
    <s v="not found"/>
    <m/>
    <x v="44"/>
    <m/>
    <m/>
    <m/>
    <n v="24.95"/>
    <n v="47.064999999999998"/>
    <s v="exact"/>
    <s v="Riyadh"/>
    <m/>
    <m/>
    <s v="Riyadh"/>
    <x v="2"/>
    <s v="Western Asia"/>
    <s v="WRI: WRI1030690, GEO: GEO5131"/>
    <m/>
    <s v="PP9"/>
    <m/>
    <m/>
    <m/>
    <s v="1028158"/>
    <s v="1143679, 1143680, 1143681, 1143682, 1143683"/>
    <s v="L405561"/>
    <s v="G411203"/>
  </r>
  <r>
    <s v="https://www.gem.wiki/Riyadh_9_power_plant"/>
    <x v="95"/>
    <s v="Riyadh 9 power plant"/>
    <s v="محطة الكهرباء التاسعة"/>
    <s v="A2"/>
    <s v="NG"/>
    <n v="340"/>
    <x v="0"/>
    <x v="0"/>
    <s v="not found"/>
    <s v="not found"/>
    <s v="not found"/>
    <m/>
    <x v="23"/>
    <m/>
    <m/>
    <m/>
    <n v="24.95"/>
    <n v="47.064999999999998"/>
    <s v="exact"/>
    <s v="Riyadh"/>
    <m/>
    <m/>
    <s v="Riyadh"/>
    <x v="2"/>
    <s v="Western Asia"/>
    <s v="WRI: WRI1030690, GEO: GEO5131"/>
    <m/>
    <s v="PP9"/>
    <m/>
    <m/>
    <m/>
    <s v="1028158"/>
    <s v="1143684, 1143685, 1143686, 1143687, 1143688"/>
    <s v="L405561"/>
    <s v="G411202"/>
  </r>
  <r>
    <s v="https://www.gem.wiki/Riyadh_9_power_plant"/>
    <x v="95"/>
    <s v="Riyadh 9 power plant"/>
    <s v="محطة الكهرباء التاسعة"/>
    <s v="B1"/>
    <s v="NG"/>
    <n v="340"/>
    <x v="0"/>
    <x v="0"/>
    <s v="not found"/>
    <s v="not found"/>
    <s v="not found"/>
    <m/>
    <x v="14"/>
    <m/>
    <m/>
    <m/>
    <n v="24.95"/>
    <n v="47.064999999999998"/>
    <s v="exact"/>
    <s v="Riyadh"/>
    <m/>
    <m/>
    <s v="Riyadh"/>
    <x v="2"/>
    <s v="Western Asia"/>
    <s v="WRI: WRI1030690, GEO: GEO5131"/>
    <m/>
    <s v="PP9"/>
    <m/>
    <m/>
    <m/>
    <s v="1028158"/>
    <s v="1143689, 1143690, 1143691, 1143692, 1143693"/>
    <s v="L405561"/>
    <s v="G411201"/>
  </r>
  <r>
    <s v="https://www.gem.wiki/Riyadh_9_power_plant"/>
    <x v="95"/>
    <s v="Riyadh 9 power plant"/>
    <s v="محطة الكهرباء التاسعة"/>
    <s v="B2"/>
    <s v="NG"/>
    <n v="340"/>
    <x v="0"/>
    <x v="0"/>
    <s v="not found"/>
    <s v="not found"/>
    <s v="not found"/>
    <m/>
    <x v="15"/>
    <m/>
    <m/>
    <m/>
    <n v="24.95"/>
    <n v="47.064999999999998"/>
    <s v="exact"/>
    <s v="Riyadh"/>
    <m/>
    <m/>
    <s v="Riyadh"/>
    <x v="2"/>
    <s v="Western Asia"/>
    <s v="WRI: WRI1030690, GEO: GEO5131"/>
    <m/>
    <s v="PP9"/>
    <m/>
    <m/>
    <m/>
    <s v="1028158"/>
    <s v="1143694, 1143695, 1143696, 1143697, 1143698"/>
    <s v="L405561"/>
    <s v="G411200"/>
  </r>
  <r>
    <s v="https://www.gem.wiki/Riyadh_9_power_plant"/>
    <x v="95"/>
    <s v="Riyadh 9 power plant"/>
    <s v="محطة الكهرباء التاسعة"/>
    <s v="C-1"/>
    <s v="NG"/>
    <n v="60"/>
    <x v="0"/>
    <x v="1"/>
    <s v="not found"/>
    <m/>
    <m/>
    <m/>
    <x v="4"/>
    <m/>
    <m/>
    <m/>
    <n v="24.95"/>
    <n v="47.064999999999998"/>
    <s v="exact"/>
    <s v="Riyadh"/>
    <m/>
    <m/>
    <s v="Riyadh"/>
    <x v="2"/>
    <s v="Western Asia"/>
    <s v="WRI: WRI1030690, GEO: GEO5131"/>
    <m/>
    <s v="PP9"/>
    <m/>
    <m/>
    <m/>
    <s v="1078886"/>
    <n v="1220928"/>
    <s v="L405561"/>
    <s v="G404933"/>
  </r>
  <r>
    <s v="https://www.gem.wiki/Riyadh_9_power_plant"/>
    <x v="95"/>
    <s v="Riyadh 9 power plant"/>
    <s v="محطة الكهرباء التاسعة"/>
    <s v="C-10"/>
    <s v="NG"/>
    <n v="60"/>
    <x v="0"/>
    <x v="1"/>
    <s v="not found"/>
    <m/>
    <m/>
    <m/>
    <x v="4"/>
    <m/>
    <m/>
    <m/>
    <n v="24.95"/>
    <n v="47.064999999999998"/>
    <s v="exact"/>
    <s v="Riyadh"/>
    <m/>
    <m/>
    <s v="Riyadh"/>
    <x v="2"/>
    <s v="Western Asia"/>
    <s v="WRI: WRI1030690, GEO: GEO5131"/>
    <m/>
    <s v="PP9"/>
    <m/>
    <m/>
    <m/>
    <s v="1078886"/>
    <n v="1220937"/>
    <s v="L405561"/>
    <s v="G404942"/>
  </r>
  <r>
    <s v="https://www.gem.wiki/Riyadh_9_power_plant"/>
    <x v="95"/>
    <s v="Riyadh 9 power plant"/>
    <s v="محطة الكهرباء التاسعة"/>
    <s v="C-2"/>
    <s v="NG"/>
    <n v="60"/>
    <x v="0"/>
    <x v="1"/>
    <s v="not found"/>
    <m/>
    <m/>
    <m/>
    <x v="4"/>
    <m/>
    <m/>
    <m/>
    <n v="24.95"/>
    <n v="47.064999999999998"/>
    <s v="exact"/>
    <s v="Riyadh"/>
    <m/>
    <m/>
    <s v="Riyadh"/>
    <x v="2"/>
    <s v="Western Asia"/>
    <s v="WRI: WRI1030690, GEO: GEO5131"/>
    <m/>
    <s v="PP9"/>
    <m/>
    <m/>
    <m/>
    <s v="1078886"/>
    <n v="1220929"/>
    <s v="L405561"/>
    <s v="G404934"/>
  </r>
  <r>
    <s v="https://www.gem.wiki/Riyadh_9_power_plant"/>
    <x v="95"/>
    <s v="Riyadh 9 power plant"/>
    <s v="محطة الكهرباء التاسعة"/>
    <s v="C-3"/>
    <s v="NG"/>
    <n v="60"/>
    <x v="0"/>
    <x v="1"/>
    <s v="not found"/>
    <m/>
    <m/>
    <m/>
    <x v="4"/>
    <m/>
    <m/>
    <m/>
    <n v="24.95"/>
    <n v="47.064999999999998"/>
    <s v="exact"/>
    <s v="Riyadh"/>
    <m/>
    <m/>
    <s v="Riyadh"/>
    <x v="2"/>
    <s v="Western Asia"/>
    <s v="WRI: WRI1030690, GEO: GEO5131"/>
    <m/>
    <s v="PP9"/>
    <m/>
    <m/>
    <m/>
    <s v="1078886"/>
    <n v="1220930"/>
    <s v="L405561"/>
    <s v="G404935"/>
  </r>
  <r>
    <s v="https://www.gem.wiki/Riyadh_9_power_plant"/>
    <x v="95"/>
    <s v="Riyadh 9 power plant"/>
    <s v="محطة الكهرباء التاسعة"/>
    <s v="C-4"/>
    <s v="NG"/>
    <n v="60"/>
    <x v="0"/>
    <x v="1"/>
    <s v="not found"/>
    <m/>
    <m/>
    <m/>
    <x v="4"/>
    <m/>
    <m/>
    <m/>
    <n v="24.95"/>
    <n v="47.064999999999998"/>
    <s v="exact"/>
    <s v="Riyadh"/>
    <m/>
    <m/>
    <s v="Riyadh"/>
    <x v="2"/>
    <s v="Western Asia"/>
    <s v="WRI: WRI1030690, GEO: GEO5131"/>
    <m/>
    <s v="PP9"/>
    <m/>
    <m/>
    <m/>
    <s v="1078886"/>
    <n v="1220931"/>
    <s v="L405561"/>
    <s v="G404936"/>
  </r>
  <r>
    <s v="https://www.gem.wiki/Riyadh_9_power_plant"/>
    <x v="95"/>
    <s v="Riyadh 9 power plant"/>
    <s v="محطة الكهرباء التاسعة"/>
    <s v="C-5"/>
    <s v="NG"/>
    <n v="60"/>
    <x v="0"/>
    <x v="1"/>
    <s v="not found"/>
    <m/>
    <m/>
    <m/>
    <x v="4"/>
    <m/>
    <m/>
    <m/>
    <n v="24.95"/>
    <n v="47.064999999999998"/>
    <s v="exact"/>
    <s v="Riyadh"/>
    <m/>
    <m/>
    <s v="Riyadh"/>
    <x v="2"/>
    <s v="Western Asia"/>
    <s v="WRI: WRI1030690, GEO: GEO5131"/>
    <m/>
    <s v="PP9"/>
    <m/>
    <m/>
    <m/>
    <s v="1078886"/>
    <n v="1220932"/>
    <s v="L405561"/>
    <s v="G404937"/>
  </r>
  <r>
    <s v="https://www.gem.wiki/Riyadh_9_power_plant"/>
    <x v="95"/>
    <s v="Riyadh 9 power plant"/>
    <s v="محطة الكهرباء التاسعة"/>
    <s v="C-6"/>
    <s v="NG"/>
    <n v="60"/>
    <x v="0"/>
    <x v="1"/>
    <s v="not found"/>
    <m/>
    <m/>
    <m/>
    <x v="4"/>
    <m/>
    <m/>
    <m/>
    <n v="24.95"/>
    <n v="47.064999999999998"/>
    <s v="exact"/>
    <s v="Riyadh"/>
    <m/>
    <m/>
    <s v="Riyadh"/>
    <x v="2"/>
    <s v="Western Asia"/>
    <s v="WRI: WRI1030690, GEO: GEO5131"/>
    <m/>
    <s v="PP9"/>
    <m/>
    <m/>
    <m/>
    <s v="1078886"/>
    <n v="1220933"/>
    <s v="L405561"/>
    <s v="G404938"/>
  </r>
  <r>
    <s v="https://www.gem.wiki/Riyadh_9_power_plant"/>
    <x v="95"/>
    <s v="Riyadh 9 power plant"/>
    <s v="محطة الكهرباء التاسعة"/>
    <s v="C-7"/>
    <s v="NG"/>
    <n v="60"/>
    <x v="0"/>
    <x v="1"/>
    <s v="not found"/>
    <m/>
    <m/>
    <m/>
    <x v="4"/>
    <m/>
    <m/>
    <m/>
    <n v="24.95"/>
    <n v="47.064999999999998"/>
    <s v="exact"/>
    <s v="Riyadh"/>
    <m/>
    <m/>
    <s v="Riyadh"/>
    <x v="2"/>
    <s v="Western Asia"/>
    <s v="WRI: WRI1030690, GEO: GEO5131"/>
    <m/>
    <s v="PP9"/>
    <m/>
    <m/>
    <m/>
    <s v="1078886"/>
    <n v="1220934"/>
    <s v="L405561"/>
    <s v="G404939"/>
  </r>
  <r>
    <s v="https://www.gem.wiki/Riyadh_9_power_plant"/>
    <x v="95"/>
    <s v="Riyadh 9 power plant"/>
    <s v="محطة الكهرباء التاسعة"/>
    <s v="C-8"/>
    <s v="NG"/>
    <n v="60"/>
    <x v="0"/>
    <x v="1"/>
    <s v="not found"/>
    <m/>
    <m/>
    <m/>
    <x v="4"/>
    <m/>
    <m/>
    <m/>
    <n v="24.95"/>
    <n v="47.064999999999998"/>
    <s v="exact"/>
    <s v="Riyadh"/>
    <m/>
    <m/>
    <s v="Riyadh"/>
    <x v="2"/>
    <s v="Western Asia"/>
    <s v="WRI: WRI1030690, GEO: GEO5131"/>
    <m/>
    <s v="PP9"/>
    <m/>
    <m/>
    <m/>
    <s v="1078886"/>
    <n v="1220935"/>
    <s v="L405561"/>
    <s v="G404940"/>
  </r>
  <r>
    <s v="https://www.gem.wiki/Riyadh_9_power_plant"/>
    <x v="95"/>
    <s v="Riyadh 9 power plant"/>
    <s v="محطة الكهرباء التاسعة"/>
    <s v="C-9"/>
    <s v="NG"/>
    <n v="60"/>
    <x v="0"/>
    <x v="1"/>
    <s v="not found"/>
    <m/>
    <m/>
    <m/>
    <x v="4"/>
    <m/>
    <m/>
    <m/>
    <n v="24.95"/>
    <n v="47.064999999999998"/>
    <s v="exact"/>
    <s v="Riyadh"/>
    <m/>
    <m/>
    <s v="Riyadh"/>
    <x v="2"/>
    <s v="Western Asia"/>
    <s v="WRI: WRI1030690, GEO: GEO5131"/>
    <m/>
    <s v="PP9"/>
    <m/>
    <m/>
    <m/>
    <s v="1078886"/>
    <n v="1220936"/>
    <s v="L405561"/>
    <s v="G404941"/>
  </r>
  <r>
    <s v="https://www.gem.wiki/Riyadh_9_power_plant"/>
    <x v="95"/>
    <s v="Riyadh 9 power plant"/>
    <s v="محطة الكهرباء التاسعة"/>
    <s v="D-1"/>
    <s v="NG"/>
    <n v="60"/>
    <x v="0"/>
    <x v="1"/>
    <s v="not found"/>
    <m/>
    <m/>
    <m/>
    <x v="4"/>
    <m/>
    <m/>
    <m/>
    <n v="24.95"/>
    <n v="47.064999999999998"/>
    <s v="exact"/>
    <s v="Riyadh"/>
    <m/>
    <m/>
    <s v="Riyadh"/>
    <x v="2"/>
    <s v="Western Asia"/>
    <s v="WRI: WRI1030690, GEO: GEO5131"/>
    <m/>
    <s v="PP9"/>
    <m/>
    <m/>
    <m/>
    <s v="1078884"/>
    <n v="1220910"/>
    <s v="L405561"/>
    <s v="G404943"/>
  </r>
  <r>
    <s v="https://www.gem.wiki/Riyadh_9_power_plant"/>
    <x v="95"/>
    <s v="Riyadh 9 power plant"/>
    <s v="محطة الكهرباء التاسعة"/>
    <s v="D-10"/>
    <s v="NG"/>
    <n v="60"/>
    <x v="0"/>
    <x v="1"/>
    <s v="not found"/>
    <m/>
    <m/>
    <m/>
    <x v="4"/>
    <m/>
    <m/>
    <m/>
    <n v="24.95"/>
    <n v="47.064999999999998"/>
    <s v="exact"/>
    <s v="Riyadh"/>
    <m/>
    <m/>
    <s v="Riyadh"/>
    <x v="2"/>
    <s v="Western Asia"/>
    <s v="WRI: WRI1030690, GEO: GEO5131"/>
    <m/>
    <s v="PP9"/>
    <m/>
    <m/>
    <m/>
    <s v="1078884"/>
    <n v="1220919"/>
    <s v="L405561"/>
    <s v="G411194"/>
  </r>
  <r>
    <s v="https://www.gem.wiki/Riyadh_9_power_plant"/>
    <x v="95"/>
    <s v="Riyadh 9 power plant"/>
    <s v="محطة الكهرباء التاسعة"/>
    <s v="D-2"/>
    <s v="NG"/>
    <n v="60"/>
    <x v="0"/>
    <x v="1"/>
    <s v="not found"/>
    <m/>
    <m/>
    <m/>
    <x v="4"/>
    <m/>
    <m/>
    <m/>
    <n v="24.95"/>
    <n v="47.064999999999998"/>
    <s v="exact"/>
    <s v="Riyadh"/>
    <m/>
    <m/>
    <s v="Riyadh"/>
    <x v="2"/>
    <s v="Western Asia"/>
    <s v="WRI: WRI1030690, GEO: GEO5131"/>
    <m/>
    <s v="PP9"/>
    <m/>
    <m/>
    <m/>
    <s v="1078884"/>
    <n v="1220911"/>
    <s v="L405561"/>
    <s v="G404944"/>
  </r>
  <r>
    <s v="https://www.gem.wiki/Riyadh_9_power_plant"/>
    <x v="95"/>
    <s v="Riyadh 9 power plant"/>
    <s v="محطة الكهرباء التاسعة"/>
    <s v="D-3"/>
    <s v="NG"/>
    <n v="60"/>
    <x v="0"/>
    <x v="1"/>
    <s v="not found"/>
    <m/>
    <m/>
    <m/>
    <x v="4"/>
    <m/>
    <m/>
    <m/>
    <n v="24.95"/>
    <n v="47.064999999999998"/>
    <s v="exact"/>
    <s v="Riyadh"/>
    <m/>
    <m/>
    <s v="Riyadh"/>
    <x v="2"/>
    <s v="Western Asia"/>
    <s v="WRI: WRI1030690, GEO: GEO5131"/>
    <m/>
    <s v="PP9"/>
    <m/>
    <m/>
    <m/>
    <s v="1078884"/>
    <n v="1220912"/>
    <s v="L405561"/>
    <s v="G404945"/>
  </r>
  <r>
    <s v="https://www.gem.wiki/Riyadh_9_power_plant"/>
    <x v="95"/>
    <s v="Riyadh 9 power plant"/>
    <s v="محطة الكهرباء التاسعة"/>
    <s v="D-4"/>
    <s v="NG"/>
    <n v="60"/>
    <x v="0"/>
    <x v="1"/>
    <s v="not found"/>
    <m/>
    <m/>
    <m/>
    <x v="4"/>
    <m/>
    <m/>
    <m/>
    <n v="24.95"/>
    <n v="47.064999999999998"/>
    <s v="exact"/>
    <s v="Riyadh"/>
    <m/>
    <m/>
    <s v="Riyadh"/>
    <x v="2"/>
    <s v="Western Asia"/>
    <s v="WRI: WRI1030690, GEO: GEO5131"/>
    <m/>
    <s v="PP9"/>
    <m/>
    <m/>
    <m/>
    <s v="1078884"/>
    <n v="1220913"/>
    <s v="L405561"/>
    <s v="G404946"/>
  </r>
  <r>
    <s v="https://www.gem.wiki/Riyadh_9_power_plant"/>
    <x v="95"/>
    <s v="Riyadh 9 power plant"/>
    <s v="محطة الكهرباء التاسعة"/>
    <s v="D-5"/>
    <s v="NG"/>
    <n v="60"/>
    <x v="0"/>
    <x v="1"/>
    <s v="not found"/>
    <m/>
    <m/>
    <m/>
    <x v="4"/>
    <m/>
    <m/>
    <m/>
    <n v="24.95"/>
    <n v="47.064999999999998"/>
    <s v="exact"/>
    <s v="Riyadh"/>
    <m/>
    <m/>
    <s v="Riyadh"/>
    <x v="2"/>
    <s v="Western Asia"/>
    <s v="WRI: WRI1030690, GEO: GEO5131"/>
    <m/>
    <s v="PP9"/>
    <m/>
    <m/>
    <m/>
    <s v="1078884"/>
    <n v="1220914"/>
    <s v="L405561"/>
    <s v="G411199"/>
  </r>
  <r>
    <s v="https://www.gem.wiki/Riyadh_9_power_plant"/>
    <x v="95"/>
    <s v="Riyadh 9 power plant"/>
    <s v="محطة الكهرباء التاسعة"/>
    <s v="D-6"/>
    <s v="NG"/>
    <n v="60"/>
    <x v="0"/>
    <x v="1"/>
    <s v="not found"/>
    <m/>
    <m/>
    <m/>
    <x v="4"/>
    <m/>
    <m/>
    <m/>
    <n v="24.95"/>
    <n v="47.064999999999998"/>
    <s v="exact"/>
    <s v="Riyadh"/>
    <m/>
    <m/>
    <s v="Riyadh"/>
    <x v="2"/>
    <s v="Western Asia"/>
    <s v="WRI: WRI1030690, GEO: GEO5131"/>
    <m/>
    <s v="PP9"/>
    <m/>
    <m/>
    <m/>
    <s v="1078884"/>
    <n v="1220915"/>
    <s v="L405561"/>
    <s v="G411198"/>
  </r>
  <r>
    <s v="https://www.gem.wiki/Riyadh_9_power_plant"/>
    <x v="95"/>
    <s v="Riyadh 9 power plant"/>
    <s v="محطة الكهرباء التاسعة"/>
    <s v="D-7"/>
    <s v="NG"/>
    <n v="60"/>
    <x v="0"/>
    <x v="1"/>
    <s v="not found"/>
    <m/>
    <m/>
    <m/>
    <x v="4"/>
    <m/>
    <m/>
    <m/>
    <n v="24.95"/>
    <n v="47.064999999999998"/>
    <s v="exact"/>
    <s v="Riyadh"/>
    <m/>
    <m/>
    <s v="Riyadh"/>
    <x v="2"/>
    <s v="Western Asia"/>
    <s v="WRI: WRI1030690, GEO: GEO5131"/>
    <m/>
    <s v="PP9"/>
    <m/>
    <m/>
    <m/>
    <s v="1078884"/>
    <n v="1220916"/>
    <s v="L405561"/>
    <s v="G411197"/>
  </r>
  <r>
    <s v="https://www.gem.wiki/Riyadh_9_power_plant"/>
    <x v="95"/>
    <s v="Riyadh 9 power plant"/>
    <s v="محطة الكهرباء التاسعة"/>
    <s v="D-8"/>
    <s v="NG"/>
    <n v="60"/>
    <x v="0"/>
    <x v="1"/>
    <s v="not found"/>
    <m/>
    <m/>
    <m/>
    <x v="4"/>
    <m/>
    <m/>
    <m/>
    <n v="24.95"/>
    <n v="47.064999999999998"/>
    <s v="exact"/>
    <s v="Riyadh"/>
    <m/>
    <m/>
    <s v="Riyadh"/>
    <x v="2"/>
    <s v="Western Asia"/>
    <s v="WRI: WRI1030690, GEO: GEO5131"/>
    <m/>
    <s v="PP9"/>
    <m/>
    <m/>
    <m/>
    <s v="1078884"/>
    <n v="1220917"/>
    <s v="L405561"/>
    <s v="G411196"/>
  </r>
  <r>
    <s v="https://www.gem.wiki/Riyadh_9_power_plant"/>
    <x v="95"/>
    <s v="Riyadh 9 power plant"/>
    <s v="محطة الكهرباء التاسعة"/>
    <s v="D-9"/>
    <s v="NG"/>
    <n v="60"/>
    <x v="0"/>
    <x v="1"/>
    <s v="not found"/>
    <m/>
    <m/>
    <m/>
    <x v="4"/>
    <m/>
    <m/>
    <m/>
    <n v="24.95"/>
    <n v="47.064999999999998"/>
    <s v="exact"/>
    <s v="Riyadh"/>
    <m/>
    <m/>
    <s v="Riyadh"/>
    <x v="2"/>
    <s v="Western Asia"/>
    <s v="WRI: WRI1030690, GEO: GEO5131"/>
    <m/>
    <s v="PP9"/>
    <m/>
    <m/>
    <m/>
    <s v="1078884"/>
    <n v="1220918"/>
    <s v="L405561"/>
    <s v="G411195"/>
  </r>
  <r>
    <s v="https://www.gem.wiki/Riyadh_9_power_plant"/>
    <x v="95"/>
    <s v="Riyadh 9 power plant"/>
    <s v="محطة الكهرباء التاسعة"/>
    <s v="E-1"/>
    <s v="NG"/>
    <n v="60"/>
    <x v="0"/>
    <x v="1"/>
    <s v="not found"/>
    <m/>
    <m/>
    <m/>
    <x v="8"/>
    <m/>
    <m/>
    <m/>
    <n v="24.95"/>
    <n v="47.064999999999998"/>
    <s v="exact"/>
    <s v="Riyadh"/>
    <m/>
    <m/>
    <s v="Riyadh"/>
    <x v="2"/>
    <s v="Western Asia"/>
    <s v="WRI: WRI1030690, GEO: GEO5131"/>
    <m/>
    <s v="PP9"/>
    <m/>
    <m/>
    <m/>
    <s v="1078885"/>
    <n v="1220920"/>
    <s v="L405561"/>
    <s v="G404947"/>
  </r>
  <r>
    <s v="https://www.gem.wiki/Riyadh_9_power_plant"/>
    <x v="95"/>
    <s v="Riyadh 9 power plant"/>
    <s v="محطة الكهرباء التاسعة"/>
    <s v="E-2"/>
    <s v="NG"/>
    <n v="60"/>
    <x v="0"/>
    <x v="1"/>
    <s v="not found"/>
    <m/>
    <m/>
    <m/>
    <x v="8"/>
    <m/>
    <m/>
    <m/>
    <n v="24.95"/>
    <n v="47.064999999999998"/>
    <s v="exact"/>
    <s v="Riyadh"/>
    <m/>
    <m/>
    <s v="Riyadh"/>
    <x v="2"/>
    <s v="Western Asia"/>
    <s v="WRI: WRI1030690, GEO: GEO5131"/>
    <m/>
    <s v="PP9"/>
    <m/>
    <m/>
    <m/>
    <s v="1078885"/>
    <n v="1220921"/>
    <s v="L405561"/>
    <s v="G404948"/>
  </r>
  <r>
    <s v="https://www.gem.wiki/Riyadh_9_power_plant"/>
    <x v="95"/>
    <s v="Riyadh 9 power plant"/>
    <s v="محطة الكهرباء التاسعة"/>
    <s v="E-3"/>
    <s v="NG"/>
    <n v="60"/>
    <x v="0"/>
    <x v="1"/>
    <s v="not found"/>
    <m/>
    <m/>
    <m/>
    <x v="8"/>
    <m/>
    <m/>
    <m/>
    <n v="24.95"/>
    <n v="47.064999999999998"/>
    <s v="exact"/>
    <s v="Riyadh"/>
    <m/>
    <m/>
    <s v="Riyadh"/>
    <x v="2"/>
    <s v="Western Asia"/>
    <s v="WRI: WRI1030690, GEO: GEO5131"/>
    <m/>
    <s v="PP9"/>
    <m/>
    <m/>
    <m/>
    <s v="1078885"/>
    <n v="1220922"/>
    <s v="L405561"/>
    <s v="G404949"/>
  </r>
  <r>
    <s v="https://www.gem.wiki/Riyadh_9_power_plant"/>
    <x v="95"/>
    <s v="Riyadh 9 power plant"/>
    <s v="محطة الكهرباء التاسعة"/>
    <s v="E-4"/>
    <s v="NG"/>
    <n v="60"/>
    <x v="0"/>
    <x v="1"/>
    <s v="not found"/>
    <m/>
    <m/>
    <m/>
    <x v="8"/>
    <m/>
    <m/>
    <m/>
    <n v="24.95"/>
    <n v="47.064999999999998"/>
    <s v="exact"/>
    <s v="Riyadh"/>
    <m/>
    <m/>
    <s v="Riyadh"/>
    <x v="2"/>
    <s v="Western Asia"/>
    <s v="WRI: WRI1030690, GEO: GEO5131"/>
    <m/>
    <s v="PP9"/>
    <m/>
    <m/>
    <m/>
    <s v="1078885"/>
    <n v="1220923"/>
    <s v="L405561"/>
    <s v="G404950"/>
  </r>
  <r>
    <s v="https://www.gem.wiki/Riyadh_9_power_plant"/>
    <x v="95"/>
    <s v="Riyadh 9 power plant"/>
    <s v="محطة الكهرباء التاسعة"/>
    <s v="E-5"/>
    <s v="NG"/>
    <n v="60"/>
    <x v="0"/>
    <x v="1"/>
    <s v="not found"/>
    <m/>
    <m/>
    <m/>
    <x v="8"/>
    <m/>
    <m/>
    <m/>
    <n v="24.95"/>
    <n v="47.064999999999998"/>
    <s v="exact"/>
    <s v="Riyadh"/>
    <m/>
    <m/>
    <s v="Riyadh"/>
    <x v="2"/>
    <s v="Western Asia"/>
    <s v="WRI: WRI1030690, GEO: GEO5131"/>
    <m/>
    <s v="PP9"/>
    <m/>
    <m/>
    <m/>
    <s v="1078885"/>
    <n v="1220924"/>
    <s v="L405561"/>
    <s v="G404951"/>
  </r>
  <r>
    <s v="https://www.gem.wiki/Riyadh_9_power_plant"/>
    <x v="95"/>
    <s v="Riyadh 9 power plant"/>
    <s v="محطة الكهرباء التاسعة"/>
    <s v="E-6"/>
    <s v="NG"/>
    <n v="60"/>
    <x v="0"/>
    <x v="1"/>
    <s v="not found"/>
    <m/>
    <m/>
    <m/>
    <x v="8"/>
    <m/>
    <m/>
    <m/>
    <n v="24.95"/>
    <n v="47.064999999999998"/>
    <s v="exact"/>
    <s v="Riyadh"/>
    <m/>
    <m/>
    <s v="Riyadh"/>
    <x v="2"/>
    <s v="Western Asia"/>
    <s v="WRI: WRI1030690, GEO: GEO5131"/>
    <m/>
    <s v="PP9"/>
    <m/>
    <m/>
    <m/>
    <s v="1078885"/>
    <n v="1220925"/>
    <s v="L405561"/>
    <s v="G404952"/>
  </r>
  <r>
    <s v="https://www.gem.wiki/Riyadh_9_power_plant"/>
    <x v="95"/>
    <s v="Riyadh 9 power plant"/>
    <s v="محطة الكهرباء التاسعة"/>
    <s v="E-7"/>
    <s v="NG"/>
    <n v="60"/>
    <x v="0"/>
    <x v="1"/>
    <s v="not found"/>
    <m/>
    <m/>
    <m/>
    <x v="8"/>
    <m/>
    <m/>
    <m/>
    <n v="24.95"/>
    <n v="47.064999999999998"/>
    <s v="exact"/>
    <s v="Riyadh"/>
    <m/>
    <m/>
    <s v="Riyadh"/>
    <x v="2"/>
    <s v="Western Asia"/>
    <s v="WRI: WRI1030690, GEO: GEO5131"/>
    <m/>
    <s v="PP9"/>
    <m/>
    <m/>
    <m/>
    <s v="1078885"/>
    <n v="1220926"/>
    <s v="L405561"/>
    <s v="G404953"/>
  </r>
  <r>
    <s v="https://www.gem.wiki/Riyadh_9_power_plant"/>
    <x v="95"/>
    <s v="Riyadh 9 power plant"/>
    <s v="محطة الكهرباء التاسعة"/>
    <s v="E-8"/>
    <s v="NG"/>
    <n v="60"/>
    <x v="0"/>
    <x v="1"/>
    <s v="not found"/>
    <m/>
    <m/>
    <m/>
    <x v="8"/>
    <m/>
    <m/>
    <m/>
    <n v="24.95"/>
    <n v="47.064999999999998"/>
    <s v="exact"/>
    <s v="Riyadh"/>
    <m/>
    <m/>
    <s v="Riyadh"/>
    <x v="2"/>
    <s v="Western Asia"/>
    <s v="WRI: WRI1030690, GEO: GEO5131"/>
    <m/>
    <s v="PP9"/>
    <m/>
    <m/>
    <m/>
    <s v="1078885"/>
    <n v="1220927"/>
    <s v="L405561"/>
    <s v="G404954"/>
  </r>
  <r>
    <s v="https://www.gem.wiki/Riyadh_9_power_plant"/>
    <x v="95"/>
    <s v="Riyadh 9 power plant"/>
    <s v="محطة الكهرباء التاسعة"/>
    <s v="F-1"/>
    <s v="NG"/>
    <n v="60"/>
    <x v="0"/>
    <x v="1"/>
    <s v="not found"/>
    <m/>
    <m/>
    <m/>
    <x v="9"/>
    <m/>
    <m/>
    <m/>
    <n v="24.95"/>
    <n v="47.064999999999998"/>
    <s v="exact"/>
    <s v="Riyadh"/>
    <m/>
    <m/>
    <s v="Riyadh"/>
    <x v="2"/>
    <s v="Western Asia"/>
    <s v="WRI: WRI1030690, GEO: GEO5131"/>
    <m/>
    <s v="PP9"/>
    <m/>
    <m/>
    <m/>
    <s v="1068358"/>
    <n v="1201339"/>
    <s v="L405561"/>
    <s v="G411193"/>
  </r>
  <r>
    <s v="https://www.gem.wiki/Riyadh_9_power_plant"/>
    <x v="95"/>
    <s v="Riyadh 9 power plant"/>
    <s v="محطة الكهرباء التاسعة"/>
    <s v="F-10"/>
    <s v="NG"/>
    <n v="60"/>
    <x v="0"/>
    <x v="1"/>
    <s v="not found"/>
    <m/>
    <m/>
    <m/>
    <x v="9"/>
    <m/>
    <m/>
    <m/>
    <n v="24.95"/>
    <n v="47.064999999999998"/>
    <s v="exact"/>
    <s v="Riyadh"/>
    <m/>
    <m/>
    <s v="Riyadh"/>
    <x v="2"/>
    <s v="Western Asia"/>
    <s v="WRI: WRI1030690, GEO: GEO5131"/>
    <m/>
    <s v="PP9"/>
    <m/>
    <m/>
    <m/>
    <s v="1068358"/>
    <n v="1220905"/>
    <s v="L405561"/>
    <s v="G411184"/>
  </r>
  <r>
    <s v="https://www.gem.wiki/Riyadh_9_power_plant"/>
    <x v="95"/>
    <s v="Riyadh 9 power plant"/>
    <s v="محطة الكهرباء التاسعة"/>
    <s v="F-11"/>
    <s v="NG"/>
    <n v="60"/>
    <x v="0"/>
    <x v="1"/>
    <s v="not found"/>
    <m/>
    <m/>
    <m/>
    <x v="9"/>
    <m/>
    <m/>
    <m/>
    <n v="24.95"/>
    <n v="47.064999999999998"/>
    <s v="exact"/>
    <s v="Riyadh"/>
    <m/>
    <m/>
    <s v="Riyadh"/>
    <x v="2"/>
    <s v="Western Asia"/>
    <s v="WRI: WRI1030690, GEO: GEO5131"/>
    <m/>
    <s v="PP9"/>
    <m/>
    <m/>
    <m/>
    <s v="1068358"/>
    <n v="1220906"/>
    <s v="L405561"/>
    <s v="G411183"/>
  </r>
  <r>
    <s v="https://www.gem.wiki/Riyadh_9_power_plant"/>
    <x v="95"/>
    <s v="Riyadh 9 power plant"/>
    <s v="محطة الكهرباء التاسعة"/>
    <s v="F-12"/>
    <s v="NG"/>
    <n v="60"/>
    <x v="0"/>
    <x v="1"/>
    <s v="not found"/>
    <m/>
    <m/>
    <m/>
    <x v="9"/>
    <m/>
    <m/>
    <m/>
    <n v="24.95"/>
    <n v="47.064999999999998"/>
    <s v="exact"/>
    <s v="Riyadh"/>
    <m/>
    <m/>
    <s v="Riyadh"/>
    <x v="2"/>
    <s v="Western Asia"/>
    <s v="WRI: WRI1030690, GEO: GEO5131"/>
    <m/>
    <s v="PP9"/>
    <m/>
    <m/>
    <m/>
    <s v="1068358"/>
    <n v="1220907"/>
    <s v="L405561"/>
    <s v="G411182"/>
  </r>
  <r>
    <s v="https://www.gem.wiki/Riyadh_9_power_plant"/>
    <x v="95"/>
    <s v="Riyadh 9 power plant"/>
    <s v="محطة الكهرباء التاسعة"/>
    <s v="F-2"/>
    <s v="NG"/>
    <n v="60"/>
    <x v="0"/>
    <x v="1"/>
    <s v="not found"/>
    <m/>
    <m/>
    <m/>
    <x v="9"/>
    <m/>
    <m/>
    <m/>
    <n v="24.95"/>
    <n v="47.064999999999998"/>
    <s v="exact"/>
    <s v="Riyadh"/>
    <m/>
    <m/>
    <s v="Riyadh"/>
    <x v="2"/>
    <s v="Western Asia"/>
    <s v="WRI: WRI1030690, GEO: GEO5131"/>
    <m/>
    <s v="PP9"/>
    <m/>
    <m/>
    <m/>
    <s v="1068358"/>
    <n v="1201340"/>
    <s v="L405561"/>
    <s v="G411192"/>
  </r>
  <r>
    <s v="https://www.gem.wiki/Riyadh_9_power_plant"/>
    <x v="95"/>
    <s v="Riyadh 9 power plant"/>
    <s v="محطة الكهرباء التاسعة"/>
    <s v="F-3"/>
    <s v="NG"/>
    <n v="60"/>
    <x v="0"/>
    <x v="1"/>
    <s v="not found"/>
    <m/>
    <m/>
    <m/>
    <x v="9"/>
    <m/>
    <m/>
    <m/>
    <n v="24.95"/>
    <n v="47.064999999999998"/>
    <s v="exact"/>
    <s v="Riyadh"/>
    <m/>
    <m/>
    <s v="Riyadh"/>
    <x v="2"/>
    <s v="Western Asia"/>
    <s v="WRI: WRI1030690, GEO: GEO5131"/>
    <m/>
    <s v="PP9"/>
    <m/>
    <m/>
    <m/>
    <s v="1068358"/>
    <n v="1201341"/>
    <s v="L405561"/>
    <s v="G411191"/>
  </r>
  <r>
    <s v="https://www.gem.wiki/Riyadh_9_power_plant"/>
    <x v="95"/>
    <s v="Riyadh 9 power plant"/>
    <s v="محطة الكهرباء التاسعة"/>
    <s v="F-4"/>
    <s v="NG"/>
    <n v="60"/>
    <x v="0"/>
    <x v="1"/>
    <s v="not found"/>
    <m/>
    <m/>
    <m/>
    <x v="9"/>
    <m/>
    <m/>
    <m/>
    <n v="24.95"/>
    <n v="47.064999999999998"/>
    <s v="exact"/>
    <s v="Riyadh"/>
    <m/>
    <m/>
    <s v="Riyadh"/>
    <x v="2"/>
    <s v="Western Asia"/>
    <s v="WRI: WRI1030690, GEO: GEO5131"/>
    <m/>
    <s v="PP9"/>
    <m/>
    <m/>
    <m/>
    <s v="1068358"/>
    <n v="1201342"/>
    <s v="L405561"/>
    <s v="G411190"/>
  </r>
  <r>
    <s v="https://www.gem.wiki/Riyadh_9_power_plant"/>
    <x v="95"/>
    <s v="Riyadh 9 power plant"/>
    <s v="محطة الكهرباء التاسعة"/>
    <s v="F-5"/>
    <s v="NG"/>
    <n v="60"/>
    <x v="0"/>
    <x v="1"/>
    <s v="not found"/>
    <m/>
    <m/>
    <m/>
    <x v="9"/>
    <m/>
    <m/>
    <m/>
    <n v="24.95"/>
    <n v="47.064999999999998"/>
    <s v="exact"/>
    <s v="Riyadh"/>
    <m/>
    <m/>
    <s v="Riyadh"/>
    <x v="2"/>
    <s v="Western Asia"/>
    <s v="WRI: WRI1030690, GEO: GEO5131"/>
    <m/>
    <s v="PP9"/>
    <m/>
    <m/>
    <m/>
    <s v="1068358"/>
    <n v="1201343"/>
    <s v="L405561"/>
    <s v="G411189"/>
  </r>
  <r>
    <s v="https://www.gem.wiki/Riyadh_9_power_plant"/>
    <x v="95"/>
    <s v="Riyadh 9 power plant"/>
    <s v="محطة الكهرباء التاسعة"/>
    <s v="F-6"/>
    <s v="NG"/>
    <n v="60"/>
    <x v="0"/>
    <x v="1"/>
    <s v="not found"/>
    <m/>
    <m/>
    <m/>
    <x v="9"/>
    <m/>
    <m/>
    <m/>
    <n v="24.95"/>
    <n v="47.064999999999998"/>
    <s v="exact"/>
    <s v="Riyadh"/>
    <m/>
    <m/>
    <s v="Riyadh"/>
    <x v="2"/>
    <s v="Western Asia"/>
    <s v="WRI: WRI1030690, GEO: GEO5131"/>
    <m/>
    <s v="PP9"/>
    <m/>
    <m/>
    <m/>
    <s v="1068358"/>
    <n v="1201344"/>
    <s v="L405561"/>
    <s v="G411188"/>
  </r>
  <r>
    <s v="https://www.gem.wiki/Riyadh_9_power_plant"/>
    <x v="95"/>
    <s v="Riyadh 9 power plant"/>
    <s v="محطة الكهرباء التاسعة"/>
    <s v="F-7"/>
    <s v="NG"/>
    <n v="60"/>
    <x v="0"/>
    <x v="1"/>
    <s v="not found"/>
    <m/>
    <m/>
    <m/>
    <x v="9"/>
    <m/>
    <m/>
    <m/>
    <n v="24.95"/>
    <n v="47.064999999999998"/>
    <s v="exact"/>
    <s v="Riyadh"/>
    <m/>
    <m/>
    <s v="Riyadh"/>
    <x v="2"/>
    <s v="Western Asia"/>
    <s v="WRI: WRI1030690, GEO: GEO5131"/>
    <m/>
    <s v="PP9"/>
    <m/>
    <m/>
    <m/>
    <s v="1068358"/>
    <n v="1201345"/>
    <s v="L405561"/>
    <s v="G411187"/>
  </r>
  <r>
    <s v="https://www.gem.wiki/Riyadh_9_power_plant"/>
    <x v="95"/>
    <s v="Riyadh 9 power plant"/>
    <s v="محطة الكهرباء التاسعة"/>
    <s v="F-8"/>
    <s v="NG"/>
    <n v="60"/>
    <x v="0"/>
    <x v="1"/>
    <s v="not found"/>
    <m/>
    <m/>
    <m/>
    <x v="9"/>
    <m/>
    <m/>
    <m/>
    <n v="24.95"/>
    <n v="47.064999999999998"/>
    <s v="exact"/>
    <s v="Riyadh"/>
    <m/>
    <m/>
    <s v="Riyadh"/>
    <x v="2"/>
    <s v="Western Asia"/>
    <s v="WRI: WRI1030690, GEO: GEO5131"/>
    <m/>
    <s v="PP9"/>
    <m/>
    <m/>
    <m/>
    <s v="1068358"/>
    <n v="1201346"/>
    <s v="L405561"/>
    <s v="G411186"/>
  </r>
  <r>
    <s v="https://www.gem.wiki/Riyadh_9_power_plant"/>
    <x v="95"/>
    <s v="Riyadh 9 power plant"/>
    <s v="محطة الكهرباء التاسعة"/>
    <s v="F-9"/>
    <s v="NG"/>
    <n v="60"/>
    <x v="0"/>
    <x v="1"/>
    <s v="not found"/>
    <m/>
    <m/>
    <m/>
    <x v="9"/>
    <m/>
    <m/>
    <m/>
    <n v="24.95"/>
    <n v="47.064999999999998"/>
    <s v="exact"/>
    <s v="Riyadh"/>
    <m/>
    <m/>
    <s v="Riyadh"/>
    <x v="2"/>
    <s v="Western Asia"/>
    <s v="WRI: WRI1030690, GEO: GEO5131"/>
    <m/>
    <s v="PP9"/>
    <m/>
    <m/>
    <m/>
    <s v="1068358"/>
    <n v="1220904"/>
    <s v="L405561"/>
    <s v="G411185"/>
  </r>
  <r>
    <s v="https://www.gem.wiki/Riyadh_Cement_Company_power_plant"/>
    <x v="95"/>
    <s v="Riyadh Cement Company power plant"/>
    <s v="محطة اسمنت الرياض لتوليد الكهرباء"/>
    <s v="1"/>
    <s v="HFO"/>
    <n v="96.96"/>
    <x v="0"/>
    <x v="4"/>
    <s v="not found"/>
    <s v="not found"/>
    <m/>
    <m/>
    <x v="21"/>
    <m/>
    <m/>
    <m/>
    <n v="24.31129"/>
    <n v="46.296210000000002"/>
    <s v="exact"/>
    <s v="Riyadh"/>
    <m/>
    <m/>
    <s v="Riyadh"/>
    <x v="2"/>
    <s v="Western Asia"/>
    <m/>
    <m/>
    <m/>
    <s v="power"/>
    <s v="Cement &amp; Building"/>
    <m/>
    <s v="1063669"/>
    <n v="1194115"/>
    <s v="L408237"/>
    <s v="G411462"/>
  </r>
  <r>
    <s v="https://www.gem.wiki/Riyadh_City-13_power_station"/>
    <x v="95"/>
    <s v="Riyadh City-13 power station"/>
    <m/>
    <s v="A"/>
    <s v="NG"/>
    <n v="900"/>
    <x v="0"/>
    <x v="0"/>
    <s v="not found"/>
    <m/>
    <m/>
    <m/>
    <x v="6"/>
    <m/>
    <m/>
    <m/>
    <n v="24.785024"/>
    <n v="45.621535000000002"/>
    <s v="exact"/>
    <s v="Dhurma - Riyadh"/>
    <m/>
    <m/>
    <s v="Ar Riyad"/>
    <x v="2"/>
    <s v="Western Asia"/>
    <m/>
    <m/>
    <m/>
    <m/>
    <m/>
    <m/>
    <s v="1097477"/>
    <s v="1256610, 1256612, 1256613, 1256611"/>
    <s v="L401078"/>
    <s v="G401078"/>
  </r>
  <r>
    <s v="https://www.gem.wiki/Riyadh_City-13_power_station"/>
    <x v="95"/>
    <s v="Riyadh City-13 power station"/>
    <m/>
    <s v="B"/>
    <s v="NG"/>
    <n v="900"/>
    <x v="0"/>
    <x v="0"/>
    <s v="not found"/>
    <m/>
    <m/>
    <m/>
    <x v="6"/>
    <m/>
    <m/>
    <m/>
    <n v="24.785024"/>
    <n v="45.621535000000002"/>
    <s v="exact"/>
    <s v="Dhurma - Riyadh"/>
    <m/>
    <m/>
    <s v="Ar Riyad"/>
    <x v="2"/>
    <s v="Western Asia"/>
    <m/>
    <m/>
    <m/>
    <m/>
    <m/>
    <m/>
    <s v="1097477"/>
    <s v="1256614, 1256615, 1256616, 1256617"/>
    <s v="L401078"/>
    <s v="G401079"/>
  </r>
  <r>
    <s v="https://www.gem.wiki/Riyadh_City-14_power_station"/>
    <x v="95"/>
    <s v="Riyadh City-14 power station"/>
    <m/>
    <s v="1"/>
    <s v="NG"/>
    <n v="990"/>
    <x v="0"/>
    <x v="0"/>
    <s v="not found"/>
    <m/>
    <m/>
    <m/>
    <x v="0"/>
    <m/>
    <m/>
    <m/>
    <n v="24.612437499999999"/>
    <n v="46.151785799999999"/>
    <s v="approximate"/>
    <s v="Dhurma - Riyadh"/>
    <m/>
    <m/>
    <s v="Ar Riyad"/>
    <x v="2"/>
    <s v="Western Asia"/>
    <m/>
    <m/>
    <m/>
    <m/>
    <m/>
    <m/>
    <s v="1097478"/>
    <s v="1256618, 1256620, 1256621, 1256619"/>
    <s v="L401080"/>
    <s v="G401080"/>
  </r>
  <r>
    <s v="https://www.gem.wiki/Riyadh_City-14_power_station"/>
    <x v="95"/>
    <s v="Riyadh City-14 power station"/>
    <m/>
    <s v="2"/>
    <s v="NG"/>
    <n v="990"/>
    <x v="0"/>
    <x v="0"/>
    <s v="not found"/>
    <m/>
    <m/>
    <m/>
    <x v="0"/>
    <m/>
    <m/>
    <m/>
    <n v="24.612437499999999"/>
    <n v="46.151785799999999"/>
    <s v="approximate"/>
    <s v="Dhurma - Riyadh"/>
    <m/>
    <m/>
    <s v="Ar Riyad"/>
    <x v="2"/>
    <s v="Western Asia"/>
    <m/>
    <m/>
    <m/>
    <m/>
    <m/>
    <m/>
    <s v="1097478"/>
    <s v="1256622, 1256623, 1256624, 1256625"/>
    <s v="L401080"/>
    <s v="G401081"/>
  </r>
  <r>
    <s v="https://www.gem.wiki/Riyadh_PP11_IPP_power_station"/>
    <x v="95"/>
    <s v="Riyadh PP11 IPP power station"/>
    <m/>
    <s v="1"/>
    <s v="NG/LFO"/>
    <n v="981"/>
    <x v="0"/>
    <x v="0"/>
    <s v="N"/>
    <m/>
    <m/>
    <m/>
    <x v="22"/>
    <m/>
    <m/>
    <m/>
    <n v="24.773394"/>
    <n v="46.656281"/>
    <s v="exact"/>
    <s v="Dhurma - Riyadh"/>
    <m/>
    <m/>
    <s v="Ar Riyad"/>
    <x v="2"/>
    <s v="Western Asia"/>
    <m/>
    <m/>
    <m/>
    <m/>
    <m/>
    <m/>
    <s v="1077304"/>
    <s v="1218150, 1229240, 1229241, 1219599"/>
    <s v="L407708"/>
    <s v="G410128"/>
  </r>
  <r>
    <s v="https://www.gem.wiki/Riyadh_PP11_IPP_power_station"/>
    <x v="95"/>
    <s v="Riyadh PP11 IPP power station"/>
    <m/>
    <s v="2"/>
    <s v="NG/LFO"/>
    <n v="824"/>
    <x v="0"/>
    <x v="0"/>
    <s v="N"/>
    <m/>
    <m/>
    <m/>
    <x v="22"/>
    <m/>
    <m/>
    <m/>
    <n v="24.773394"/>
    <n v="46.656281"/>
    <s v="exact"/>
    <s v="Dhurma - Riyadh"/>
    <m/>
    <m/>
    <s v="Ar Riyad"/>
    <x v="2"/>
    <s v="Western Asia"/>
    <s v="WRI: WRI1030690, GEO: GEO5131"/>
    <m/>
    <m/>
    <m/>
    <m/>
    <m/>
    <s v="1077304"/>
    <s v="1229242, 1229243, 1229244, 1229245, 1229246"/>
    <s v="L407708"/>
    <s v="G410127"/>
  </r>
  <r>
    <s v="https://www.gem.wiki/Sharurah_power_plant"/>
    <x v="95"/>
    <s v="Sharurah power plant"/>
    <m/>
    <s v="1"/>
    <s v="NG"/>
    <n v="64"/>
    <x v="0"/>
    <x v="1"/>
    <s v="not found"/>
    <m/>
    <m/>
    <m/>
    <x v="2"/>
    <m/>
    <m/>
    <m/>
    <n v="17.479299999999999"/>
    <n v="47.108849999999997"/>
    <s v="exact"/>
    <s v="Sharurah"/>
    <m/>
    <m/>
    <s v="Najran"/>
    <x v="2"/>
    <s v="Western Asia"/>
    <m/>
    <m/>
    <m/>
    <m/>
    <m/>
    <m/>
    <s v="1028188"/>
    <n v="1307878"/>
    <s v="L408245"/>
    <s v="G411461"/>
  </r>
  <r>
    <s v="https://www.gem.wiki/Sharurah_power_plant"/>
    <x v="95"/>
    <s v="Sharurah power plant"/>
    <m/>
    <s v="2"/>
    <s v="NG"/>
    <n v="64"/>
    <x v="0"/>
    <x v="1"/>
    <s v="not found"/>
    <s v="not found"/>
    <m/>
    <m/>
    <x v="2"/>
    <m/>
    <m/>
    <m/>
    <n v="17.479299999999999"/>
    <n v="47.108849999999997"/>
    <s v="exact"/>
    <s v="Sharurah"/>
    <m/>
    <m/>
    <s v="Najran"/>
    <x v="2"/>
    <s v="Western Asia"/>
    <m/>
    <m/>
    <m/>
    <m/>
    <m/>
    <m/>
    <s v="1028188"/>
    <n v="1239417"/>
    <s v="L408245"/>
    <s v="G411460"/>
  </r>
  <r>
    <s v="https://www.gem.wiki/Shaybah_Gas_power_plant"/>
    <x v="95"/>
    <s v="Shaybah Gas power plant"/>
    <m/>
    <s v="1"/>
    <s v="NG"/>
    <n v="750"/>
    <x v="0"/>
    <x v="0"/>
    <s v="not found"/>
    <s v="not found"/>
    <m/>
    <m/>
    <x v="34"/>
    <m/>
    <m/>
    <m/>
    <n v="22.6061613"/>
    <n v="54.071082599999997"/>
    <s v="exact"/>
    <s v="Shaybah"/>
    <m/>
    <m/>
    <s v="Ash Sharqiyah"/>
    <x v="2"/>
    <s v="Western Asia"/>
    <s v="WRI: WRI1030690, GEO: GEO5131"/>
    <m/>
    <m/>
    <s v="power"/>
    <s v="Oil &amp; Refining"/>
    <s v="none"/>
    <s v="1044055"/>
    <m/>
    <s v="L405563"/>
    <s v="G404820"/>
  </r>
  <r>
    <s v="https://www.gem.wiki/Shaybah_Gas_power_plant"/>
    <x v="95"/>
    <s v="Shaybah Gas power plant"/>
    <m/>
    <s v="2"/>
    <s v="NG"/>
    <n v="750"/>
    <x v="0"/>
    <x v="0"/>
    <s v="not found"/>
    <m/>
    <m/>
    <m/>
    <x v="34"/>
    <m/>
    <m/>
    <m/>
    <n v="22.6061613"/>
    <n v="54.071082599999997"/>
    <s v="exact"/>
    <s v="Shaybah"/>
    <m/>
    <m/>
    <s v="Ash Sharqiyah"/>
    <x v="2"/>
    <s v="Western Asia"/>
    <s v="WRI: WRI1030690, GEO: GEO5131"/>
    <m/>
    <m/>
    <s v="power"/>
    <s v="Oil &amp; Refining"/>
    <s v="none"/>
    <s v="1044055"/>
    <m/>
    <s v="L405563"/>
    <s v="G404821"/>
  </r>
  <r>
    <s v="https://www.gem.wiki/Shedgum_cogeneration_Gas_power_plant"/>
    <x v="95"/>
    <s v="Shedgum cogeneration Gas power plant"/>
    <m/>
    <s v="GT1"/>
    <s v="NG"/>
    <n v="155"/>
    <x v="0"/>
    <x v="1"/>
    <s v="Y"/>
    <m/>
    <m/>
    <m/>
    <x v="37"/>
    <m/>
    <m/>
    <m/>
    <n v="25.6515606"/>
    <n v="49.385487500000004"/>
    <s v="exact"/>
    <s v="Al Ahsa"/>
    <m/>
    <m/>
    <s v="Eastern"/>
    <x v="2"/>
    <s v="Western Asia"/>
    <s v="WRI: WRI1030708"/>
    <m/>
    <s v="Shedgum Aramco"/>
    <s v="both"/>
    <s v="Oil &amp; Refining"/>
    <s v="none"/>
    <s v="1056635"/>
    <n v="1183609"/>
    <s v="L405564"/>
    <s v="G404986"/>
  </r>
  <r>
    <s v="https://www.gem.wiki/Shedgum_cogeneration_Gas_power_plant"/>
    <x v="95"/>
    <s v="Shedgum cogeneration Gas power plant"/>
    <m/>
    <s v="GT2"/>
    <s v="NG"/>
    <n v="155"/>
    <x v="0"/>
    <x v="1"/>
    <s v="Y"/>
    <m/>
    <m/>
    <m/>
    <x v="37"/>
    <m/>
    <m/>
    <m/>
    <n v="25.6515606"/>
    <n v="49.385487500000004"/>
    <s v="exact"/>
    <s v="Al Ahsa"/>
    <m/>
    <m/>
    <s v="Eastern"/>
    <x v="2"/>
    <s v="Western Asia"/>
    <s v="WRI: WRI1030708"/>
    <m/>
    <s v="Shedgum Aramco"/>
    <s v="both"/>
    <s v="Oil &amp; Refining"/>
    <s v="none"/>
    <s v="1056635"/>
    <n v="1189842"/>
    <s v="L405564"/>
    <s v="G404987"/>
  </r>
  <r>
    <s v="https://www.gem.wiki/Shedgum_cogeneration_Gas_power_plant"/>
    <x v="95"/>
    <s v="Shedgum cogeneration Gas power plant"/>
    <m/>
    <s v="GT3"/>
    <s v="NG"/>
    <n v="186.7"/>
    <x v="0"/>
    <x v="1"/>
    <s v="Y"/>
    <m/>
    <m/>
    <m/>
    <x v="13"/>
    <m/>
    <m/>
    <m/>
    <n v="25.6515606"/>
    <n v="49.385487500000004"/>
    <s v="exact"/>
    <s v="Al Ahsa"/>
    <m/>
    <m/>
    <s v="Eastern"/>
    <x v="2"/>
    <s v="Western Asia"/>
    <s v="WRI: WRI1030708"/>
    <m/>
    <s v="Shedgum Aramco"/>
    <s v="both"/>
    <s v="Oil &amp; Refining"/>
    <s v="none"/>
    <s v="1056635"/>
    <n v="1242648"/>
    <s v="L405564"/>
    <s v="G404988"/>
  </r>
  <r>
    <s v="https://www.gem.wiki/Shedgum_power_plant"/>
    <x v="95"/>
    <s v="Shedgum power plant"/>
    <s v="محطة توليد شدقم"/>
    <s v="GT1"/>
    <s v="NG"/>
    <n v="68.5"/>
    <x v="0"/>
    <x v="1"/>
    <s v="not found"/>
    <m/>
    <m/>
    <m/>
    <x v="27"/>
    <m/>
    <m/>
    <m/>
    <n v="25.652145000000001"/>
    <n v="49.391452999999998"/>
    <s v="approximate"/>
    <s v="Shedgum"/>
    <m/>
    <m/>
    <s v="Ash Sharqiyah"/>
    <x v="2"/>
    <s v="Western Asia"/>
    <s v="WRI: WRI1030707"/>
    <m/>
    <m/>
    <m/>
    <m/>
    <m/>
    <s v="1028174"/>
    <n v="1147370"/>
    <s v="L405565"/>
    <s v="G404957"/>
  </r>
  <r>
    <s v="https://www.gem.wiki/Shedgum_power_plant"/>
    <x v="95"/>
    <s v="Shedgum power plant"/>
    <s v="محطة توليد شدقم"/>
    <s v="GT10"/>
    <s v="NG"/>
    <n v="60.5"/>
    <x v="0"/>
    <x v="1"/>
    <s v="not found"/>
    <m/>
    <m/>
    <m/>
    <x v="51"/>
    <m/>
    <m/>
    <m/>
    <n v="25.652145000000001"/>
    <n v="49.391452999999998"/>
    <s v="approximate"/>
    <s v="Shedgum"/>
    <m/>
    <m/>
    <s v="Ash Sharqiyah"/>
    <x v="2"/>
    <s v="Western Asia"/>
    <s v="WRI: WRI1030707"/>
    <m/>
    <m/>
    <m/>
    <m/>
    <m/>
    <s v="1028174"/>
    <n v="1147371"/>
    <s v="L405565"/>
    <s v="G404966"/>
  </r>
  <r>
    <s v="https://www.gem.wiki/Shedgum_power_plant"/>
    <x v="95"/>
    <s v="Shedgum power plant"/>
    <s v="محطة توليد شدقم"/>
    <s v="GT11"/>
    <s v="NG"/>
    <n v="60.5"/>
    <x v="0"/>
    <x v="1"/>
    <s v="not found"/>
    <m/>
    <m/>
    <m/>
    <x v="51"/>
    <m/>
    <m/>
    <m/>
    <n v="25.652145000000001"/>
    <n v="49.391452999999998"/>
    <s v="approximate"/>
    <s v="Shedgum"/>
    <m/>
    <m/>
    <s v="Ash Sharqiyah"/>
    <x v="2"/>
    <s v="Western Asia"/>
    <s v="WRI: WRI1030707"/>
    <m/>
    <m/>
    <m/>
    <m/>
    <m/>
    <s v="1028174"/>
    <n v="1147372"/>
    <s v="L405565"/>
    <s v="G404967"/>
  </r>
  <r>
    <s v="https://www.gem.wiki/Shedgum_power_plant"/>
    <x v="95"/>
    <s v="Shedgum power plant"/>
    <s v="محطة توليد شدقم"/>
    <s v="GT12"/>
    <s v="NG"/>
    <n v="60.5"/>
    <x v="0"/>
    <x v="1"/>
    <s v="not found"/>
    <m/>
    <m/>
    <m/>
    <x v="51"/>
    <m/>
    <m/>
    <m/>
    <n v="25.652145000000001"/>
    <n v="49.391452999999998"/>
    <s v="approximate"/>
    <s v="Shedgum"/>
    <m/>
    <m/>
    <s v="Ash Sharqiyah"/>
    <x v="2"/>
    <s v="Western Asia"/>
    <s v="WRI: WRI1030707"/>
    <m/>
    <m/>
    <m/>
    <m/>
    <m/>
    <s v="1028174"/>
    <n v="1147373"/>
    <s v="L405565"/>
    <s v="G404968"/>
  </r>
  <r>
    <s v="https://www.gem.wiki/Shedgum_power_plant"/>
    <x v="95"/>
    <s v="Shedgum power plant"/>
    <s v="محطة توليد شدقم"/>
    <s v="GT13"/>
    <s v="NG"/>
    <n v="68.5"/>
    <x v="0"/>
    <x v="1"/>
    <s v="not found"/>
    <m/>
    <m/>
    <m/>
    <x v="76"/>
    <m/>
    <m/>
    <m/>
    <n v="25.652145000000001"/>
    <n v="49.391452999999998"/>
    <s v="approximate"/>
    <s v="Shedgum"/>
    <m/>
    <m/>
    <s v="Ash Sharqiyah"/>
    <x v="2"/>
    <s v="Western Asia"/>
    <s v="WRI: WRI1030707"/>
    <m/>
    <m/>
    <m/>
    <m/>
    <m/>
    <s v="1028174"/>
    <n v="1147374"/>
    <s v="L405565"/>
    <s v="G404969"/>
  </r>
  <r>
    <s v="https://www.gem.wiki/Shedgum_power_plant"/>
    <x v="95"/>
    <s v="Shedgum power plant"/>
    <s v="محطة توليد شدقم"/>
    <s v="GT14"/>
    <s v="NG"/>
    <n v="60.5"/>
    <x v="0"/>
    <x v="1"/>
    <s v="not found"/>
    <m/>
    <m/>
    <m/>
    <x v="68"/>
    <m/>
    <m/>
    <m/>
    <n v="25.652145000000001"/>
    <n v="49.391452999999998"/>
    <s v="approximate"/>
    <s v="Shedgum"/>
    <m/>
    <m/>
    <s v="Ash Sharqiyah"/>
    <x v="2"/>
    <s v="Western Asia"/>
    <s v="WRI: WRI1030707"/>
    <m/>
    <m/>
    <m/>
    <m/>
    <m/>
    <s v="1028174"/>
    <n v="1147375"/>
    <s v="L405565"/>
    <s v="G404970"/>
  </r>
  <r>
    <s v="https://www.gem.wiki/Shedgum_power_plant"/>
    <x v="95"/>
    <s v="Shedgum power plant"/>
    <s v="محطة توليد شدقم"/>
    <s v="GT15"/>
    <s v="NG"/>
    <n v="60.5"/>
    <x v="0"/>
    <x v="1"/>
    <s v="not found"/>
    <m/>
    <m/>
    <m/>
    <x v="68"/>
    <m/>
    <m/>
    <m/>
    <n v="25.652145000000001"/>
    <n v="49.391452999999998"/>
    <s v="approximate"/>
    <s v="Shedgum"/>
    <m/>
    <m/>
    <s v="Ash Sharqiyah"/>
    <x v="2"/>
    <s v="Western Asia"/>
    <s v="WRI: WRI1030707"/>
    <m/>
    <m/>
    <m/>
    <m/>
    <m/>
    <s v="1028174"/>
    <n v="1147376"/>
    <s v="L405565"/>
    <s v="G404971"/>
  </r>
  <r>
    <s v="https://www.gem.wiki/Shedgum_power_plant"/>
    <x v="95"/>
    <s v="Shedgum power plant"/>
    <s v="محطة توليد شدقم"/>
    <s v="GT16"/>
    <s v="NG"/>
    <n v="60.5"/>
    <x v="0"/>
    <x v="1"/>
    <s v="not found"/>
    <m/>
    <m/>
    <m/>
    <x v="68"/>
    <m/>
    <m/>
    <m/>
    <n v="25.652145000000001"/>
    <n v="49.391452999999998"/>
    <s v="approximate"/>
    <s v="Shedgum"/>
    <m/>
    <m/>
    <s v="Ash Sharqiyah"/>
    <x v="2"/>
    <s v="Western Asia"/>
    <s v="WRI: WRI1030707"/>
    <m/>
    <m/>
    <m/>
    <m/>
    <m/>
    <s v="1028174"/>
    <n v="1147377"/>
    <s v="L405565"/>
    <s v="G404972"/>
  </r>
  <r>
    <s v="https://www.gem.wiki/Shedgum_power_plant"/>
    <x v="95"/>
    <s v="Shedgum power plant"/>
    <s v="محطة توليد شدقم"/>
    <s v="GT17"/>
    <s v="NG"/>
    <n v="60.5"/>
    <x v="0"/>
    <x v="1"/>
    <s v="not found"/>
    <m/>
    <m/>
    <m/>
    <x v="68"/>
    <m/>
    <m/>
    <m/>
    <n v="25.652145000000001"/>
    <n v="49.391452999999998"/>
    <s v="approximate"/>
    <s v="Shedgum"/>
    <m/>
    <m/>
    <s v="Ash Sharqiyah"/>
    <x v="2"/>
    <s v="Western Asia"/>
    <s v="WRI: WRI1030707"/>
    <m/>
    <m/>
    <m/>
    <m/>
    <m/>
    <s v="1028174"/>
    <n v="1147378"/>
    <s v="L405565"/>
    <s v="G404973"/>
  </r>
  <r>
    <s v="https://www.gem.wiki/Shedgum_power_plant"/>
    <x v="95"/>
    <s v="Shedgum power plant"/>
    <s v="محطة توليد شدقم"/>
    <s v="GT2"/>
    <s v="NG"/>
    <n v="68.5"/>
    <x v="0"/>
    <x v="1"/>
    <s v="not found"/>
    <m/>
    <m/>
    <m/>
    <x v="26"/>
    <m/>
    <m/>
    <m/>
    <n v="25.652145000000001"/>
    <n v="49.391452999999998"/>
    <s v="approximate"/>
    <s v="Shedgum"/>
    <m/>
    <m/>
    <s v="Ash Sharqiyah"/>
    <x v="2"/>
    <s v="Western Asia"/>
    <s v="WRI: WRI1030707"/>
    <m/>
    <m/>
    <m/>
    <m/>
    <m/>
    <s v="1028174"/>
    <n v="1147379"/>
    <s v="L405565"/>
    <s v="G404958"/>
  </r>
  <r>
    <s v="https://www.gem.wiki/Shedgum_power_plant"/>
    <x v="95"/>
    <s v="Shedgum power plant"/>
    <s v="محطة توليد شدقم"/>
    <s v="GT3"/>
    <s v="NG"/>
    <n v="68.5"/>
    <x v="0"/>
    <x v="1"/>
    <s v="not found"/>
    <m/>
    <m/>
    <m/>
    <x v="26"/>
    <m/>
    <m/>
    <m/>
    <n v="25.652145000000001"/>
    <n v="49.391452999999998"/>
    <s v="approximate"/>
    <s v="Shedgum"/>
    <m/>
    <m/>
    <s v="Ash Sharqiyah"/>
    <x v="2"/>
    <s v="Western Asia"/>
    <s v="WRI: WRI1030707"/>
    <m/>
    <m/>
    <m/>
    <m/>
    <m/>
    <s v="1028174"/>
    <n v="1147380"/>
    <s v="L405565"/>
    <s v="G404959"/>
  </r>
  <r>
    <s v="https://www.gem.wiki/Shedgum_power_plant"/>
    <x v="95"/>
    <s v="Shedgum power plant"/>
    <s v="محطة توليد شدقم"/>
    <s v="GT4"/>
    <s v="NG"/>
    <n v="68.5"/>
    <x v="0"/>
    <x v="1"/>
    <s v="not found"/>
    <m/>
    <m/>
    <m/>
    <x v="26"/>
    <m/>
    <m/>
    <m/>
    <n v="25.652145000000001"/>
    <n v="49.391452999999998"/>
    <s v="approximate"/>
    <s v="Shedgum"/>
    <m/>
    <m/>
    <s v="Ash Sharqiyah"/>
    <x v="2"/>
    <s v="Western Asia"/>
    <s v="WRI: WRI1030707"/>
    <m/>
    <m/>
    <m/>
    <m/>
    <m/>
    <s v="1028174"/>
    <n v="1147381"/>
    <s v="L405565"/>
    <s v="G404960"/>
  </r>
  <r>
    <s v="https://www.gem.wiki/Shedgum_power_plant"/>
    <x v="95"/>
    <s v="Shedgum power plant"/>
    <s v="محطة توليد شدقم"/>
    <s v="GT5"/>
    <s v="NG"/>
    <n v="68.5"/>
    <x v="0"/>
    <x v="1"/>
    <s v="not found"/>
    <m/>
    <m/>
    <m/>
    <x v="26"/>
    <m/>
    <m/>
    <m/>
    <n v="25.652145000000001"/>
    <n v="49.391452999999998"/>
    <s v="approximate"/>
    <s v="Shedgum"/>
    <m/>
    <m/>
    <s v="Ash Sharqiyah"/>
    <x v="2"/>
    <s v="Western Asia"/>
    <s v="WRI: WRI1030707"/>
    <m/>
    <m/>
    <m/>
    <m/>
    <m/>
    <s v="1028174"/>
    <n v="1147382"/>
    <s v="L405565"/>
    <s v="G404961"/>
  </r>
  <r>
    <s v="https://www.gem.wiki/Shedgum_power_plant"/>
    <x v="95"/>
    <s v="Shedgum power plant"/>
    <s v="محطة توليد شدقم"/>
    <s v="GT6"/>
    <s v="NG"/>
    <n v="68.5"/>
    <x v="0"/>
    <x v="1"/>
    <s v="not found"/>
    <m/>
    <m/>
    <m/>
    <x v="26"/>
    <m/>
    <m/>
    <m/>
    <n v="25.652145000000001"/>
    <n v="49.391452999999998"/>
    <s v="approximate"/>
    <s v="Shedgum"/>
    <m/>
    <m/>
    <s v="Ash Sharqiyah"/>
    <x v="2"/>
    <s v="Western Asia"/>
    <s v="WRI: WRI1030707"/>
    <m/>
    <m/>
    <m/>
    <m/>
    <m/>
    <s v="1028174"/>
    <n v="1147383"/>
    <s v="L405565"/>
    <s v="G404962"/>
  </r>
  <r>
    <s v="https://www.gem.wiki/Shedgum_power_plant"/>
    <x v="95"/>
    <s v="Shedgum power plant"/>
    <s v="محطة توليد شدقم"/>
    <s v="GT7"/>
    <s v="NG"/>
    <n v="68.5"/>
    <x v="0"/>
    <x v="1"/>
    <s v="not found"/>
    <m/>
    <m/>
    <m/>
    <x v="26"/>
    <m/>
    <m/>
    <m/>
    <n v="25.652145000000001"/>
    <n v="49.391452999999998"/>
    <s v="approximate"/>
    <s v="Shedgum"/>
    <m/>
    <m/>
    <s v="Ash Sharqiyah"/>
    <x v="2"/>
    <s v="Western Asia"/>
    <s v="WRI: WRI1030707"/>
    <m/>
    <m/>
    <m/>
    <m/>
    <m/>
    <s v="1028174"/>
    <n v="1147384"/>
    <s v="L405565"/>
    <s v="G404963"/>
  </r>
  <r>
    <s v="https://www.gem.wiki/Shedgum_power_plant"/>
    <x v="95"/>
    <s v="Shedgum power plant"/>
    <s v="محطة توليد شدقم"/>
    <s v="GT8"/>
    <s v="NG"/>
    <n v="68.5"/>
    <x v="0"/>
    <x v="1"/>
    <s v="not found"/>
    <m/>
    <m/>
    <m/>
    <x v="26"/>
    <m/>
    <m/>
    <m/>
    <n v="25.652145000000001"/>
    <n v="49.391452999999998"/>
    <s v="approximate"/>
    <s v="Shedgum"/>
    <m/>
    <m/>
    <s v="Ash Sharqiyah"/>
    <x v="2"/>
    <s v="Western Asia"/>
    <s v="WRI: WRI1030707"/>
    <m/>
    <m/>
    <m/>
    <m/>
    <m/>
    <s v="1028174"/>
    <n v="1147385"/>
    <s v="L405565"/>
    <s v="G404964"/>
  </r>
  <r>
    <s v="https://www.gem.wiki/Shedgum_power_plant"/>
    <x v="95"/>
    <s v="Shedgum power plant"/>
    <s v="محطة توليد شدقم"/>
    <s v="GT9"/>
    <s v="NG"/>
    <n v="60.5"/>
    <x v="0"/>
    <x v="1"/>
    <s v="not found"/>
    <m/>
    <m/>
    <m/>
    <x v="60"/>
    <m/>
    <m/>
    <m/>
    <n v="25.652145000000001"/>
    <n v="49.391452999999998"/>
    <s v="approximate"/>
    <s v="Shedgum"/>
    <m/>
    <m/>
    <s v="Ash Sharqiyah"/>
    <x v="2"/>
    <s v="Western Asia"/>
    <s v="WRI: WRI1030707"/>
    <m/>
    <m/>
    <m/>
    <m/>
    <m/>
    <s v="1028174"/>
    <n v="1147386"/>
    <s v="L405565"/>
    <s v="G404965"/>
  </r>
  <r>
    <s v="https://www.gem.wiki/Shoaiba_II_CCPP_Project"/>
    <x v="95"/>
    <s v="Shoaiba II CCPP Project"/>
    <s v="محطة الشعيبة للطاقة وتحلية المياه"/>
    <s v="1"/>
    <s v="CR"/>
    <n v="600"/>
    <x v="0"/>
    <x v="0"/>
    <s v="Y"/>
    <m/>
    <m/>
    <m/>
    <x v="2"/>
    <m/>
    <m/>
    <m/>
    <n v="20.629909139264299"/>
    <n v="39.562491971487098"/>
    <s v="exact"/>
    <s v="Mastabah"/>
    <m/>
    <m/>
    <s v="Red Sea Coast"/>
    <x v="2"/>
    <s v="Western Asia"/>
    <m/>
    <m/>
    <s v="Shoaiba II power plant"/>
    <m/>
    <m/>
    <m/>
    <s v="1124489"/>
    <s v="1238373, 1242913, 1242914, 1242915, 1242916, 1240075"/>
    <s v="L408243"/>
    <s v="G411459"/>
  </r>
  <r>
    <s v="https://www.gem.wiki/Shoaiba_II_CCPP_Project"/>
    <x v="95"/>
    <s v="Shoaiba II CCPP Project"/>
    <s v="محطة الشعيبة للطاقة وتحلية المياه"/>
    <s v="2"/>
    <s v="CR"/>
    <n v="600"/>
    <x v="0"/>
    <x v="0"/>
    <s v="Y"/>
    <m/>
    <m/>
    <m/>
    <x v="2"/>
    <m/>
    <m/>
    <m/>
    <n v="20.629909139264299"/>
    <n v="39.562491971487098"/>
    <s v="exact"/>
    <s v="Mastabah"/>
    <m/>
    <m/>
    <s v="Red Sea Coast"/>
    <x v="2"/>
    <s v="Western Asia"/>
    <m/>
    <m/>
    <s v="Shoaiba II power plant"/>
    <m/>
    <m/>
    <m/>
    <s v="1124489"/>
    <s v="1242917, 1242918, 1242919, 1242920, 1242921, 1242922"/>
    <s v="L408243"/>
    <s v="G411458"/>
  </r>
  <r>
    <s v="https://www.gem.wiki/Shoaiba_power_plant"/>
    <x v="95"/>
    <s v="Shoaiba power plant"/>
    <s v="محطة شعيبة لتوليد الكهرباء"/>
    <s v="1"/>
    <s v="CR"/>
    <n v="1440"/>
    <x v="0"/>
    <x v="0"/>
    <s v="not found"/>
    <m/>
    <m/>
    <m/>
    <x v="4"/>
    <m/>
    <m/>
    <m/>
    <n v="20.680084000000001"/>
    <n v="39.523232999999998"/>
    <s v="approximate"/>
    <s v="Jeddah"/>
    <m/>
    <m/>
    <s v="Eastern"/>
    <x v="2"/>
    <s v="Western Asia"/>
    <m/>
    <m/>
    <m/>
    <s v="power"/>
    <s v="Chemicals"/>
    <s v="none"/>
    <s v="1041696"/>
    <n v="1188233"/>
    <s v="L408244"/>
    <s v="G411455"/>
  </r>
  <r>
    <s v="https://www.gem.wiki/Shoaiba_power_plant"/>
    <x v="95"/>
    <s v="Shoaiba power plant"/>
    <s v="محطة شعيبة لتوليد الكهرباء"/>
    <s v="2"/>
    <s v="CR"/>
    <n v="1200"/>
    <x v="0"/>
    <x v="0"/>
    <s v="not found"/>
    <m/>
    <m/>
    <m/>
    <x v="16"/>
    <m/>
    <m/>
    <m/>
    <n v="20.680084000000001"/>
    <n v="39.523232999999998"/>
    <s v="approximate"/>
    <s v="Jeddah"/>
    <m/>
    <m/>
    <s v="Eastern"/>
    <x v="2"/>
    <s v="Western Asia"/>
    <m/>
    <m/>
    <m/>
    <s v="power"/>
    <s v="Chemicals"/>
    <s v="none"/>
    <s v="1041696"/>
    <n v="1162147"/>
    <s v="L408244"/>
    <s v="G411457"/>
  </r>
  <r>
    <s v="https://www.gem.wiki/Shoaiba_power_plant"/>
    <x v="95"/>
    <s v="Shoaiba power plant"/>
    <s v="محطة شعيبة لتوليد الكهرباء"/>
    <s v="3"/>
    <s v="CR"/>
    <n v="1200"/>
    <x v="0"/>
    <x v="0"/>
    <s v="not found"/>
    <m/>
    <m/>
    <m/>
    <x v="39"/>
    <m/>
    <m/>
    <m/>
    <n v="20.680084000000001"/>
    <n v="39.523232999999998"/>
    <s v="approximate"/>
    <s v="Jeddah"/>
    <m/>
    <m/>
    <s v="Eastern"/>
    <x v="2"/>
    <s v="Western Asia"/>
    <m/>
    <m/>
    <m/>
    <s v="power"/>
    <s v="Chemicals"/>
    <s v="none"/>
    <s v="1041696"/>
    <n v="1212013"/>
    <s v="L408244"/>
    <s v="G411456"/>
  </r>
  <r>
    <s v="https://www.gem.wiki/Shuaiba_SWCC_power_plant"/>
    <x v="95"/>
    <s v="Shuaiba SWCC power plant"/>
    <s v="الشعيبة المرحلة األولى"/>
    <s v="1-1"/>
    <s v="CR"/>
    <n v="62"/>
    <x v="0"/>
    <x v="3"/>
    <s v="not found"/>
    <s v="not found"/>
    <m/>
    <m/>
    <x v="12"/>
    <m/>
    <m/>
    <m/>
    <n v="20.67998"/>
    <n v="39.52478"/>
    <s v="exact"/>
    <s v="Shoaiba"/>
    <m/>
    <m/>
    <s v="Makkah"/>
    <x v="2"/>
    <s v="Western Asia"/>
    <m/>
    <m/>
    <m/>
    <s v="power"/>
    <s v="Chemicals"/>
    <s v="none"/>
    <s v="1027868"/>
    <n v="1130847"/>
    <s v="L408242"/>
    <s v="G411454"/>
  </r>
  <r>
    <s v="https://www.gem.wiki/Shuaiba_SWCC_power_plant"/>
    <x v="95"/>
    <s v="Shuaiba SWCC power plant"/>
    <s v="الشعيبة المرحلة األولى"/>
    <s v="1-2"/>
    <s v="CR"/>
    <n v="62"/>
    <x v="0"/>
    <x v="3"/>
    <s v="not found"/>
    <s v="not found"/>
    <m/>
    <m/>
    <x v="12"/>
    <m/>
    <m/>
    <m/>
    <n v="20.67998"/>
    <n v="39.52478"/>
    <s v="exact"/>
    <s v="Shoaiba"/>
    <m/>
    <m/>
    <s v="Makkah"/>
    <x v="2"/>
    <s v="Western Asia"/>
    <m/>
    <m/>
    <m/>
    <s v="power"/>
    <s v="Chemicals"/>
    <s v="none"/>
    <s v="1027868"/>
    <n v="1130847"/>
    <s v="L408242"/>
    <s v="G411453"/>
  </r>
  <r>
    <s v="https://www.gem.wiki/Shuaiba_SWCC_power_plant"/>
    <x v="95"/>
    <s v="Shuaiba SWCC power plant"/>
    <s v="الشعيبة المرحلة األولى"/>
    <s v="1-3"/>
    <s v="CR"/>
    <n v="62"/>
    <x v="0"/>
    <x v="3"/>
    <s v="not found"/>
    <s v="not found"/>
    <m/>
    <m/>
    <x v="12"/>
    <m/>
    <m/>
    <m/>
    <n v="20.67998"/>
    <n v="39.52478"/>
    <s v="exact"/>
    <s v="Shoaiba"/>
    <m/>
    <m/>
    <s v="Makkah"/>
    <x v="2"/>
    <s v="Western Asia"/>
    <m/>
    <m/>
    <m/>
    <s v="power"/>
    <s v="Chemicals"/>
    <s v="none"/>
    <s v="1027868"/>
    <n v="1130847"/>
    <s v="L408242"/>
    <s v="G411452"/>
  </r>
  <r>
    <s v="https://www.gem.wiki/Shuaiba_SWCC_power_plant"/>
    <x v="95"/>
    <s v="Shuaiba SWCC power plant"/>
    <s v="الشعيبة المرحلة األولى"/>
    <s v="1-4"/>
    <s v="CR"/>
    <n v="62"/>
    <x v="0"/>
    <x v="3"/>
    <s v="not found"/>
    <s v="not found"/>
    <m/>
    <m/>
    <x v="12"/>
    <m/>
    <m/>
    <m/>
    <n v="20.67998"/>
    <n v="39.52478"/>
    <s v="exact"/>
    <s v="Shoaiba"/>
    <m/>
    <m/>
    <s v="Makkah"/>
    <x v="2"/>
    <s v="Western Asia"/>
    <m/>
    <m/>
    <m/>
    <s v="power"/>
    <s v="Chemicals"/>
    <s v="none"/>
    <s v="1027868"/>
    <n v="1130847"/>
    <s v="L408242"/>
    <s v="G411451"/>
  </r>
  <r>
    <s v="https://www.gem.wiki/Shuaiba_SWCC_power_plant"/>
    <x v="95"/>
    <s v="Shuaiba SWCC power plant"/>
    <s v="الشعيبة المرحلة األولى"/>
    <s v="1-5"/>
    <s v="CR"/>
    <n v="62"/>
    <x v="0"/>
    <x v="3"/>
    <s v="not found"/>
    <s v="not found"/>
    <m/>
    <m/>
    <x v="12"/>
    <m/>
    <m/>
    <m/>
    <n v="20.67998"/>
    <n v="39.52478"/>
    <s v="exact"/>
    <s v="Shoaiba"/>
    <m/>
    <m/>
    <s v="Makkah"/>
    <x v="2"/>
    <s v="Western Asia"/>
    <m/>
    <m/>
    <m/>
    <s v="power"/>
    <s v="Chemicals"/>
    <s v="none"/>
    <s v="1027868"/>
    <n v="1130847"/>
    <s v="L408242"/>
    <s v="G411450"/>
  </r>
  <r>
    <s v="https://www.gem.wiki/Shuaiba_SWCC_power_plant"/>
    <x v="95"/>
    <s v="Shuaiba SWCC power plant"/>
    <s v="محطة الشعيبة المرحلة الثانية"/>
    <s v="2-1"/>
    <s v="CR"/>
    <n v="100"/>
    <x v="0"/>
    <x v="3"/>
    <s v="not found"/>
    <s v="not found"/>
    <m/>
    <m/>
    <x v="16"/>
    <m/>
    <m/>
    <m/>
    <n v="20.67998"/>
    <n v="39.52478"/>
    <s v="exact"/>
    <s v="Shoaiba"/>
    <m/>
    <m/>
    <s v="Makkah"/>
    <x v="2"/>
    <s v="Western Asia"/>
    <m/>
    <m/>
    <m/>
    <s v="power"/>
    <s v="Chemicals"/>
    <s v="none"/>
    <s v="1027868"/>
    <n v="1164515"/>
    <s v="L408242"/>
    <s v="G411449"/>
  </r>
  <r>
    <s v="https://www.gem.wiki/Shuaiba_SWCC_power_plant"/>
    <x v="95"/>
    <s v="Shuaiba SWCC power plant"/>
    <s v="محطة الشعيبة المرحلة الثانية"/>
    <s v="2-2"/>
    <s v="CR"/>
    <n v="100"/>
    <x v="0"/>
    <x v="3"/>
    <s v="not found"/>
    <s v="not found"/>
    <m/>
    <m/>
    <x v="16"/>
    <m/>
    <m/>
    <m/>
    <n v="20.67998"/>
    <n v="39.52478"/>
    <s v="exact"/>
    <s v="Shoaiba"/>
    <m/>
    <m/>
    <s v="Makkah"/>
    <x v="2"/>
    <s v="Western Asia"/>
    <m/>
    <m/>
    <m/>
    <s v="power"/>
    <s v="Chemicals"/>
    <s v="none"/>
    <s v="1027868"/>
    <n v="1164515"/>
    <s v="L408242"/>
    <s v="G411448"/>
  </r>
  <r>
    <s v="https://www.gem.wiki/Shuaiba_SWCC_power_plant"/>
    <x v="95"/>
    <s v="Shuaiba SWCC power plant"/>
    <s v="محطة الشعيبة المرحلة الثانية"/>
    <s v="2-3"/>
    <s v="CR"/>
    <n v="100"/>
    <x v="0"/>
    <x v="3"/>
    <s v="not found"/>
    <s v="not found"/>
    <m/>
    <m/>
    <x v="16"/>
    <m/>
    <m/>
    <m/>
    <n v="20.67998"/>
    <n v="39.52478"/>
    <s v="exact"/>
    <s v="Shoaiba"/>
    <m/>
    <m/>
    <s v="Makkah"/>
    <x v="2"/>
    <s v="Western Asia"/>
    <m/>
    <m/>
    <m/>
    <s v="power"/>
    <s v="Chemicals"/>
    <s v="none"/>
    <s v="1027868"/>
    <n v="1164515"/>
    <s v="L408242"/>
    <s v="G411447"/>
  </r>
  <r>
    <s v="https://www.gem.wiki/Shuaiba_SWCC_power_plant"/>
    <x v="95"/>
    <s v="Shuaiba SWCC power plant"/>
    <s v="محطة الشعيبة المرحلة الثانية"/>
    <s v="2-4"/>
    <s v="CR"/>
    <n v="100"/>
    <x v="0"/>
    <x v="3"/>
    <s v="not found"/>
    <s v="not found"/>
    <m/>
    <m/>
    <x v="16"/>
    <m/>
    <m/>
    <m/>
    <n v="20.67998"/>
    <n v="39.52478"/>
    <s v="exact"/>
    <s v="Shoaiba"/>
    <m/>
    <m/>
    <s v="Makkah"/>
    <x v="2"/>
    <s v="Western Asia"/>
    <m/>
    <m/>
    <m/>
    <s v="power"/>
    <s v="Chemicals"/>
    <s v="none"/>
    <s v="1027868"/>
    <n v="1164515"/>
    <s v="L408242"/>
    <s v="G411446"/>
  </r>
  <r>
    <s v="https://www.gem.wiki/Shuaiba_SWCC_power_plant"/>
    <x v="95"/>
    <s v="Shuaiba SWCC power plant"/>
    <s v="محطة الشعيبة المرحلة الثانية"/>
    <s v="2-5"/>
    <s v="CR"/>
    <n v="100"/>
    <x v="0"/>
    <x v="3"/>
    <s v="not found"/>
    <s v="not found"/>
    <m/>
    <m/>
    <x v="16"/>
    <m/>
    <m/>
    <m/>
    <n v="20.67998"/>
    <n v="39.52478"/>
    <s v="exact"/>
    <s v="Shoaiba"/>
    <m/>
    <m/>
    <s v="Makkah"/>
    <x v="2"/>
    <s v="Western Asia"/>
    <m/>
    <m/>
    <m/>
    <s v="power"/>
    <s v="Chemicals"/>
    <s v="none"/>
    <s v="1027868"/>
    <n v="1164515"/>
    <s v="L408242"/>
    <s v="G411445"/>
  </r>
  <r>
    <s v="https://www.gem.wiki/Shuaibah_Independent_Water_and_Power_Project"/>
    <x v="95"/>
    <s v="Shuaibah Independent Water and Power Project"/>
    <s v="محطة كهرباء الشعيبة المستقلة"/>
    <s v="1"/>
    <s v="CR"/>
    <n v="400"/>
    <x v="0"/>
    <x v="3"/>
    <s v="not found"/>
    <m/>
    <m/>
    <m/>
    <x v="1"/>
    <m/>
    <n v="2025"/>
    <m/>
    <n v="20.6842888141706"/>
    <n v="39.521389581617797"/>
    <s v="exact"/>
    <s v="Shoaiba"/>
    <m/>
    <m/>
    <s v="Makkah"/>
    <x v="2"/>
    <s v="Western Asia"/>
    <m/>
    <m/>
    <s v="Shuaibah IWPP"/>
    <s v="power"/>
    <s v="Chemicals"/>
    <s v="none"/>
    <s v="1063702"/>
    <n v="1194163"/>
    <s v="L408246"/>
    <s v="G411444"/>
  </r>
  <r>
    <s v="https://www.gem.wiki/Shuaibah_Independent_Water_and_Power_Project"/>
    <x v="95"/>
    <s v="Shuaibah Independent Water and Power Project"/>
    <s v="محطة كهرباء الشعيبة المستقلة"/>
    <s v="2"/>
    <s v="CR"/>
    <n v="400"/>
    <x v="0"/>
    <x v="3"/>
    <s v="not found"/>
    <m/>
    <m/>
    <m/>
    <x v="1"/>
    <m/>
    <n v="2025"/>
    <m/>
    <n v="20.6842888141706"/>
    <n v="39.521389581617797"/>
    <s v="exact"/>
    <s v="Shoaiba"/>
    <m/>
    <m/>
    <s v="Makkah"/>
    <x v="2"/>
    <s v="Western Asia"/>
    <m/>
    <m/>
    <s v="Shuaibah IWPP"/>
    <s v="power"/>
    <s v="Chemicals"/>
    <s v="none"/>
    <s v="1063702"/>
    <n v="1195777"/>
    <s v="L408246"/>
    <s v="G411443"/>
  </r>
  <r>
    <s v="https://www.gem.wiki/Shuaibah_Independent_Water_and_Power_Project"/>
    <x v="95"/>
    <s v="Shuaibah Independent Water and Power Project"/>
    <s v="محطة كهرباء الشعيبة المستقلة"/>
    <s v="3"/>
    <s v="CR"/>
    <n v="400"/>
    <x v="0"/>
    <x v="3"/>
    <s v="not found"/>
    <m/>
    <m/>
    <m/>
    <x v="1"/>
    <m/>
    <n v="2025"/>
    <m/>
    <n v="20.6842888141706"/>
    <n v="39.521389581617797"/>
    <s v="exact"/>
    <s v="Shoaiba"/>
    <m/>
    <m/>
    <s v="Makkah"/>
    <x v="2"/>
    <s v="Western Asia"/>
    <m/>
    <m/>
    <s v="Shuaibah IWPP"/>
    <s v="power"/>
    <s v="Chemicals"/>
    <s v="none"/>
    <s v="1063702"/>
    <n v="1195778"/>
    <s v="L408246"/>
    <s v="G411442"/>
  </r>
  <r>
    <s v="https://www.gem.wiki/Shuqaiq_2_Independent_Water_and_Power_Project"/>
    <x v="95"/>
    <s v="Shuqaiq 2 Independent Water and Power Project"/>
    <s v="محطة كهرباء الشقيق المستقلة"/>
    <s v="1"/>
    <s v="HFO"/>
    <n v="340"/>
    <x v="0"/>
    <x v="3"/>
    <s v="not found"/>
    <s v="not found"/>
    <m/>
    <m/>
    <x v="1"/>
    <m/>
    <m/>
    <m/>
    <n v="17.6596010175072"/>
    <n v="42.076080059672101"/>
    <s v="exact"/>
    <s v="Al Shuqaiq"/>
    <m/>
    <m/>
    <s v="Jizan"/>
    <x v="2"/>
    <s v="Western Asia"/>
    <m/>
    <m/>
    <s v="Shuqaiq 2 IWPP"/>
    <s v="both"/>
    <s v="Chemicals"/>
    <s v="power"/>
    <s v="1063701"/>
    <n v="1190303"/>
    <s v="L408248"/>
    <s v="G411441"/>
  </r>
  <r>
    <s v="https://www.gem.wiki/Shuqaiq_2_Independent_Water_and_Power_Project"/>
    <x v="95"/>
    <s v="Shuqaiq 2 Independent Water and Power Project"/>
    <s v="محطة كهرباء الشقيق المستقلة"/>
    <s v="2"/>
    <s v="HFO"/>
    <n v="340"/>
    <x v="0"/>
    <x v="3"/>
    <s v="not found"/>
    <s v="not found"/>
    <m/>
    <m/>
    <x v="1"/>
    <m/>
    <m/>
    <m/>
    <n v="17.6596010175072"/>
    <n v="42.076080059672101"/>
    <s v="exact"/>
    <s v="Al Shuqaiq"/>
    <m/>
    <m/>
    <s v="Jizan"/>
    <x v="2"/>
    <s v="Western Asia"/>
    <m/>
    <m/>
    <s v="Shuqaiq 2 IWPP"/>
    <s v="both"/>
    <s v="Chemicals"/>
    <s v="power"/>
    <s v="1063701"/>
    <n v="1202061"/>
    <s v="L408248"/>
    <s v="G411440"/>
  </r>
  <r>
    <s v="https://www.gem.wiki/Shuqaiq_2_Independent_Water_and_Power_Project"/>
    <x v="95"/>
    <s v="Shuqaiq 2 Independent Water and Power Project"/>
    <s v="محطة كهرباء الشقيق المستقلة"/>
    <s v="3"/>
    <s v="HFO"/>
    <n v="340"/>
    <x v="0"/>
    <x v="3"/>
    <s v="not found"/>
    <s v="not found"/>
    <m/>
    <m/>
    <x v="1"/>
    <m/>
    <m/>
    <m/>
    <n v="17.6596010175072"/>
    <n v="42.076080059672101"/>
    <s v="exact"/>
    <s v="Al Shuqaiq"/>
    <m/>
    <m/>
    <s v="Jizan"/>
    <x v="2"/>
    <s v="Western Asia"/>
    <m/>
    <m/>
    <s v="Shuqaiq 2 IWPP"/>
    <s v="both"/>
    <s v="Chemicals"/>
    <s v="power"/>
    <s v="1063701"/>
    <n v="1202062"/>
    <s v="L408248"/>
    <s v="G411439"/>
  </r>
  <r>
    <s v="https://www.gem.wiki/Shuqaiq_SWCC_power_plant"/>
    <x v="95"/>
    <s v="Shuqaiq SWCC power plant"/>
    <s v="محطة الشقيق المرحلة الأولى"/>
    <s v="1"/>
    <s v="CR"/>
    <n v="54"/>
    <x v="0"/>
    <x v="3"/>
    <s v="not found"/>
    <s v="not found"/>
    <m/>
    <m/>
    <x v="24"/>
    <m/>
    <m/>
    <m/>
    <n v="17.720649999999999"/>
    <n v="42.029519999999998"/>
    <s v="approximate"/>
    <s v="Al Shuqaiq"/>
    <m/>
    <m/>
    <s v="Jizan"/>
    <x v="2"/>
    <s v="Western Asia"/>
    <m/>
    <m/>
    <m/>
    <s v="power"/>
    <s v="Chemicals"/>
    <s v="none"/>
    <s v="1044046"/>
    <n v="1164983"/>
    <s v="L408251"/>
    <s v="G411434"/>
  </r>
  <r>
    <s v="https://www.gem.wiki/Shuqaiq_SWCC_power_plant"/>
    <x v="95"/>
    <s v="Shuqaiq SWCC power plant"/>
    <s v="محطة الشقيق المرحلة الأولى"/>
    <s v="2"/>
    <s v="CR"/>
    <n v="54"/>
    <x v="0"/>
    <x v="3"/>
    <s v="not found"/>
    <s v="not found"/>
    <m/>
    <m/>
    <x v="24"/>
    <m/>
    <m/>
    <m/>
    <n v="17.720649999999999"/>
    <n v="42.029519999999998"/>
    <s v="approximate"/>
    <s v="Al Shuqaiq"/>
    <m/>
    <m/>
    <s v="Jizan"/>
    <x v="2"/>
    <s v="Western Asia"/>
    <m/>
    <m/>
    <m/>
    <s v="power"/>
    <s v="Chemicals"/>
    <s v="none"/>
    <s v="1044046"/>
    <n v="1164984"/>
    <s v="L408251"/>
    <s v="G411433"/>
  </r>
  <r>
    <s v="https://www.gem.wiki/Shuqaiq_Steam_Power_Plant"/>
    <x v="95"/>
    <s v="Shuqaiq Steam Power Plant"/>
    <s v="محطة توليد الشقيق البخارية"/>
    <s v="1"/>
    <s v="CR"/>
    <n v="660"/>
    <x v="0"/>
    <x v="3"/>
    <s v="not found"/>
    <s v="not found"/>
    <m/>
    <m/>
    <x v="0"/>
    <m/>
    <m/>
    <m/>
    <n v="16.912929999999999"/>
    <n v="42.57884"/>
    <s v="approximate"/>
    <s v="Al Shuqaiq"/>
    <m/>
    <m/>
    <s v="Jizan"/>
    <x v="2"/>
    <s v="Western Asia"/>
    <m/>
    <m/>
    <m/>
    <m/>
    <m/>
    <m/>
    <s v="1028175"/>
    <n v="1148162"/>
    <s v="L408247"/>
    <s v="G411438"/>
  </r>
  <r>
    <s v="https://www.gem.wiki/Shuqaiq_Steam_Power_Plant"/>
    <x v="95"/>
    <s v="Shuqaiq Steam Power Plant"/>
    <s v="محطة توليد الشقيق البخارية"/>
    <s v="2"/>
    <s v="CR"/>
    <n v="660"/>
    <x v="0"/>
    <x v="3"/>
    <s v="not found"/>
    <s v="not found"/>
    <m/>
    <m/>
    <x v="0"/>
    <m/>
    <m/>
    <m/>
    <n v="16.912929999999999"/>
    <n v="42.57884"/>
    <s v="approximate"/>
    <s v="Al Shuqaiq"/>
    <m/>
    <m/>
    <s v="Jizan"/>
    <x v="2"/>
    <s v="Western Asia"/>
    <m/>
    <m/>
    <m/>
    <m/>
    <m/>
    <m/>
    <s v="1028175"/>
    <n v="1148163"/>
    <s v="L408247"/>
    <s v="G411437"/>
  </r>
  <r>
    <s v="https://www.gem.wiki/Shuqaiq_Steam_Power_Plant"/>
    <x v="95"/>
    <s v="Shuqaiq Steam Power Plant"/>
    <s v="محطة توليد الشقيق البخارية"/>
    <s v="3"/>
    <s v="CR"/>
    <n v="660"/>
    <x v="0"/>
    <x v="3"/>
    <s v="not found"/>
    <s v="not found"/>
    <m/>
    <m/>
    <x v="0"/>
    <m/>
    <m/>
    <m/>
    <n v="16.912929999999999"/>
    <n v="42.57884"/>
    <s v="approximate"/>
    <s v="Al Shuqaiq"/>
    <m/>
    <m/>
    <s v="Jizan"/>
    <x v="2"/>
    <s v="Western Asia"/>
    <m/>
    <m/>
    <m/>
    <m/>
    <m/>
    <m/>
    <s v="1028175"/>
    <n v="1148164"/>
    <s v="L408247"/>
    <s v="G411436"/>
  </r>
  <r>
    <s v="https://www.gem.wiki/Shuqaiq_Steam_Power_Plant"/>
    <x v="95"/>
    <s v="Shuqaiq Steam Power Plant"/>
    <s v="محطة توليد الشقيق البخارية"/>
    <s v="4"/>
    <s v="CR"/>
    <n v="660"/>
    <x v="0"/>
    <x v="3"/>
    <s v="not found"/>
    <s v="not found"/>
    <m/>
    <m/>
    <x v="0"/>
    <m/>
    <m/>
    <m/>
    <n v="16.912929999999999"/>
    <n v="42.57884"/>
    <s v="approximate"/>
    <s v="Al Shuqaiq"/>
    <m/>
    <m/>
    <s v="Jizan"/>
    <x v="2"/>
    <s v="Western Asia"/>
    <m/>
    <m/>
    <m/>
    <m/>
    <m/>
    <m/>
    <s v="1028175"/>
    <n v="1148165"/>
    <s v="L408247"/>
    <s v="G411435"/>
  </r>
  <r>
    <s v="https://www.gem.wiki/Tabuk_PP2_power_plant"/>
    <x v="95"/>
    <s v="Tabuk PP2 power plant"/>
    <s v="محطة كهرباء تبوك ٢"/>
    <s v="1"/>
    <s v="NG"/>
    <n v="60"/>
    <x v="0"/>
    <x v="1"/>
    <s v="not found"/>
    <s v="not found"/>
    <s v="not found"/>
    <m/>
    <x v="21"/>
    <m/>
    <m/>
    <m/>
    <n v="28.470690773670601"/>
    <n v="36.519112999999997"/>
    <s v="exact"/>
    <s v="Tabuk"/>
    <m/>
    <m/>
    <s v="Tabuk"/>
    <x v="2"/>
    <s v="Western Asia"/>
    <m/>
    <m/>
    <m/>
    <m/>
    <m/>
    <s v="power"/>
    <s v="1030726"/>
    <m/>
    <s v="L408012"/>
    <s v="G410907"/>
  </r>
  <r>
    <s v="https://www.gem.wiki/Tabuk_PP2_power_plant"/>
    <x v="95"/>
    <s v="Tabuk PP2 power plant"/>
    <s v="محطة كهرباء تبوك ٢"/>
    <s v="10"/>
    <s v="NG"/>
    <n v="62"/>
    <x v="0"/>
    <x v="1"/>
    <s v="not found"/>
    <s v="not found"/>
    <s v="not found"/>
    <m/>
    <x v="22"/>
    <m/>
    <m/>
    <m/>
    <n v="28.470690773670601"/>
    <n v="36.519112999999997"/>
    <s v="exact"/>
    <s v="Tabuk"/>
    <m/>
    <m/>
    <s v="Tabuk"/>
    <x v="2"/>
    <s v="Western Asia"/>
    <m/>
    <m/>
    <m/>
    <m/>
    <m/>
    <s v="power"/>
    <s v="1030726"/>
    <n v="1239408"/>
    <s v="L408012"/>
    <s v="G410901"/>
  </r>
  <r>
    <s v="https://www.gem.wiki/Tabuk_PP2_power_plant"/>
    <x v="95"/>
    <s v="Tabuk PP2 power plant"/>
    <s v="محطة كهرباء تبوك ٢"/>
    <s v="11"/>
    <s v="NG"/>
    <n v="62"/>
    <x v="0"/>
    <x v="1"/>
    <s v="not found"/>
    <s v="not found"/>
    <s v="not found"/>
    <m/>
    <x v="22"/>
    <m/>
    <m/>
    <m/>
    <n v="28.470690773670601"/>
    <n v="36.519112999999997"/>
    <s v="exact"/>
    <s v="Tabuk"/>
    <m/>
    <m/>
    <s v="Tabuk"/>
    <x v="2"/>
    <s v="Western Asia"/>
    <m/>
    <m/>
    <m/>
    <m/>
    <m/>
    <s v="power"/>
    <s v="1030726"/>
    <n v="1239409"/>
    <s v="L408012"/>
    <s v="G410900"/>
  </r>
  <r>
    <s v="https://www.gem.wiki/Tabuk_PP2_power_plant"/>
    <x v="95"/>
    <s v="Tabuk PP2 power plant"/>
    <s v="محطة كهرباء تبوك ٢"/>
    <s v="2"/>
    <s v="NG"/>
    <n v="60"/>
    <x v="0"/>
    <x v="1"/>
    <s v="not found"/>
    <s v="not found"/>
    <s v="not found"/>
    <m/>
    <x v="21"/>
    <m/>
    <m/>
    <m/>
    <n v="28.470690773670601"/>
    <n v="36.519112999999997"/>
    <s v="exact"/>
    <s v="Tabuk"/>
    <m/>
    <m/>
    <s v="Tabuk"/>
    <x v="2"/>
    <s v="Western Asia"/>
    <m/>
    <m/>
    <m/>
    <m/>
    <m/>
    <s v="power"/>
    <s v="1030726"/>
    <m/>
    <s v="L408012"/>
    <s v="G410906"/>
  </r>
  <r>
    <s v="https://www.gem.wiki/Tabuk_PP2_power_plant"/>
    <x v="95"/>
    <s v="Tabuk PP2 power plant"/>
    <s v="محطة كهرباء تبوك ٢"/>
    <s v="3"/>
    <s v="NG"/>
    <n v="60"/>
    <x v="0"/>
    <x v="1"/>
    <s v="not found"/>
    <s v="not found"/>
    <s v="not found"/>
    <m/>
    <x v="47"/>
    <m/>
    <m/>
    <m/>
    <n v="28.470690773670601"/>
    <n v="36.519112999999997"/>
    <s v="exact"/>
    <s v="Tabuk"/>
    <m/>
    <m/>
    <s v="Tabuk"/>
    <x v="2"/>
    <s v="Western Asia"/>
    <m/>
    <m/>
    <m/>
    <m/>
    <m/>
    <m/>
    <s v="1030726"/>
    <n v="1211122"/>
    <s v="L408012"/>
    <s v="G411432"/>
  </r>
  <r>
    <s v="https://www.gem.wiki/Tabuk_PP2_power_plant"/>
    <x v="95"/>
    <s v="Tabuk PP2 power plant"/>
    <s v="محطة كهرباء تبوك ٢"/>
    <s v="4"/>
    <s v="NG"/>
    <n v="60"/>
    <x v="0"/>
    <x v="1"/>
    <s v="not found"/>
    <s v="not found"/>
    <s v="not found"/>
    <m/>
    <x v="47"/>
    <m/>
    <m/>
    <m/>
    <n v="28.470690773670601"/>
    <n v="36.519112999999997"/>
    <s v="exact"/>
    <s v="Tabuk"/>
    <m/>
    <m/>
    <s v="Tabuk"/>
    <x v="2"/>
    <s v="Western Asia"/>
    <m/>
    <m/>
    <m/>
    <m/>
    <m/>
    <m/>
    <s v="1030726"/>
    <n v="1211123"/>
    <s v="L408012"/>
    <s v="G411431"/>
  </r>
  <r>
    <s v="https://www.gem.wiki/Tabuk_PP2_power_plant"/>
    <x v="95"/>
    <s v="Tabuk PP2 power plant"/>
    <s v="محطة كهرباء تبوك ٢"/>
    <s v="5"/>
    <s v="NG"/>
    <n v="60"/>
    <x v="0"/>
    <x v="1"/>
    <s v="not found"/>
    <s v="not found"/>
    <s v="not found"/>
    <m/>
    <x v="47"/>
    <m/>
    <m/>
    <m/>
    <n v="28.470690773670601"/>
    <n v="36.519112999999997"/>
    <s v="exact"/>
    <s v="Tabuk"/>
    <m/>
    <m/>
    <s v="Tabuk"/>
    <x v="2"/>
    <s v="Western Asia"/>
    <m/>
    <m/>
    <m/>
    <m/>
    <m/>
    <m/>
    <s v="1030726"/>
    <n v="1211124"/>
    <s v="L408012"/>
    <s v="G411430"/>
  </r>
  <r>
    <s v="https://www.gem.wiki/Tabuk_PP2_power_plant"/>
    <x v="95"/>
    <s v="Tabuk PP2 power plant"/>
    <s v="محطة كهرباء تبوك ٢"/>
    <s v="6"/>
    <s v="NG"/>
    <n v="78"/>
    <x v="0"/>
    <x v="1"/>
    <s v="not found"/>
    <s v="not found"/>
    <s v="not found"/>
    <m/>
    <x v="17"/>
    <m/>
    <m/>
    <m/>
    <n v="28.470690773670601"/>
    <n v="36.519112999999997"/>
    <s v="exact"/>
    <s v="Tabuk"/>
    <m/>
    <m/>
    <s v="Tabuk"/>
    <x v="2"/>
    <s v="Western Asia"/>
    <m/>
    <m/>
    <m/>
    <m/>
    <m/>
    <s v="power"/>
    <s v="1030726"/>
    <m/>
    <s v="L408012"/>
    <s v="G410905"/>
  </r>
  <r>
    <s v="https://www.gem.wiki/Tabuk_PP2_power_plant"/>
    <x v="95"/>
    <s v="Tabuk PP2 power plant"/>
    <s v="محطة كهرباء تبوك ٢"/>
    <s v="7"/>
    <s v="NG"/>
    <n v="78"/>
    <x v="0"/>
    <x v="1"/>
    <s v="not found"/>
    <s v="not found"/>
    <s v="not found"/>
    <m/>
    <x v="17"/>
    <m/>
    <m/>
    <m/>
    <n v="28.470690773670601"/>
    <n v="36.519112999999997"/>
    <s v="exact"/>
    <s v="Tabuk"/>
    <m/>
    <m/>
    <s v="Tabuk"/>
    <x v="2"/>
    <s v="Western Asia"/>
    <m/>
    <m/>
    <m/>
    <m/>
    <m/>
    <s v="power"/>
    <s v="1030726"/>
    <m/>
    <s v="L408012"/>
    <s v="G410904"/>
  </r>
  <r>
    <s v="https://www.gem.wiki/Tabuk_PP2_power_plant"/>
    <x v="95"/>
    <s v="Tabuk PP2 power plant"/>
    <s v="محطة كهرباء تبوك ٢"/>
    <s v="8"/>
    <s v="NG"/>
    <n v="62"/>
    <x v="0"/>
    <x v="1"/>
    <s v="not found"/>
    <s v="not found"/>
    <s v="not found"/>
    <m/>
    <x v="39"/>
    <m/>
    <m/>
    <m/>
    <n v="28.470690773670601"/>
    <n v="36.519112999999997"/>
    <s v="exact"/>
    <s v="Tabuk"/>
    <m/>
    <m/>
    <s v="Tabuk"/>
    <x v="2"/>
    <s v="Western Asia"/>
    <m/>
    <m/>
    <m/>
    <m/>
    <m/>
    <s v="power"/>
    <s v="1030726"/>
    <n v="1233783"/>
    <s v="L408012"/>
    <s v="G410903"/>
  </r>
  <r>
    <s v="https://www.gem.wiki/Tabuk_PP2_power_plant"/>
    <x v="95"/>
    <s v="Tabuk PP2 power plant"/>
    <s v="محطة كهرباء تبوك ٢"/>
    <s v="9"/>
    <s v="NG"/>
    <n v="62"/>
    <x v="0"/>
    <x v="1"/>
    <s v="not found"/>
    <s v="not found"/>
    <s v="not found"/>
    <m/>
    <x v="39"/>
    <m/>
    <m/>
    <m/>
    <n v="28.470690773670601"/>
    <n v="36.519112999999997"/>
    <s v="exact"/>
    <s v="Tabuk"/>
    <m/>
    <m/>
    <s v="Tabuk"/>
    <x v="2"/>
    <s v="Western Asia"/>
    <m/>
    <m/>
    <m/>
    <m/>
    <m/>
    <s v="power"/>
    <s v="1030726"/>
    <n v="1233784"/>
    <s v="L408012"/>
    <s v="G410902"/>
  </r>
  <r>
    <s v="https://www.gem.wiki/Taiba_Independent_Power_Plant"/>
    <x v="95"/>
    <s v="Taiba Independent Power Plant"/>
    <s v="محطة توليد طيبة للإنتاج المستقل"/>
    <s v="1"/>
    <s v="NG"/>
    <n v="1800"/>
    <x v="2"/>
    <x v="0"/>
    <s v="not found"/>
    <s v="not found"/>
    <s v="not found"/>
    <m/>
    <x v="7"/>
    <m/>
    <m/>
    <m/>
    <n v="24.427059"/>
    <n v="39.724634000000002"/>
    <s v="approximate"/>
    <s v="Medina"/>
    <m/>
    <m/>
    <s v="Western Region"/>
    <x v="2"/>
    <s v="Western Asia"/>
    <m/>
    <m/>
    <m/>
    <s v="power"/>
    <s v="Other"/>
    <s v="power"/>
    <s v="1142387"/>
    <n v="1318537"/>
    <s v="L408013"/>
    <s v="G410894"/>
  </r>
  <r>
    <s v="https://www.gem.wiki/Taiba_Independent_Power_Plant"/>
    <x v="95"/>
    <s v="Taiba Independent Power Plant"/>
    <s v="محطة توليد طيبة للإنتاج المستقل"/>
    <s v="2"/>
    <s v="NG"/>
    <n v="1800"/>
    <x v="2"/>
    <x v="0"/>
    <s v="not found"/>
    <s v="not found"/>
    <s v="not found"/>
    <m/>
    <x v="7"/>
    <m/>
    <m/>
    <m/>
    <n v="24.427059"/>
    <n v="39.724634000000002"/>
    <s v="approximate"/>
    <s v="Medina"/>
    <m/>
    <m/>
    <s v="Western Region"/>
    <x v="2"/>
    <s v="Western Asia"/>
    <m/>
    <m/>
    <m/>
    <s v="power"/>
    <s v="Other"/>
    <s v="power"/>
    <s v="1142389"/>
    <n v="1318539"/>
    <s v="L408013"/>
    <s v="G411429"/>
  </r>
  <r>
    <s v="https://www.gem.wiki/Tanajib_Cogeneration_and_Desalination_power_plant"/>
    <x v="95"/>
    <s v="Tanajib Cogeneration and Desalination power plant"/>
    <s v="تناجيب للإنتاج المشترك وتحلية المياه"/>
    <s v="CC"/>
    <s v="NG"/>
    <n v="940"/>
    <x v="2"/>
    <x v="0"/>
    <s v="not found"/>
    <s v="not found"/>
    <s v="not found"/>
    <m/>
    <x v="40"/>
    <m/>
    <m/>
    <m/>
    <n v="27.770295999999998"/>
    <n v="48.874834999999997"/>
    <s v="exact"/>
    <s v="Tanajib"/>
    <m/>
    <m/>
    <s v="Eastern"/>
    <x v="2"/>
    <s v="Western Asia"/>
    <m/>
    <m/>
    <m/>
    <s v="power"/>
    <s v="Machinery"/>
    <s v="power"/>
    <m/>
    <m/>
    <s v="L408011"/>
    <s v="G410899"/>
  </r>
  <r>
    <s v="https://www.gem.wiki/Tehama_Cement_Power_Plant"/>
    <x v="95"/>
    <s v="Tehama Cement Power Plant"/>
    <s v="شركة اسمنت المنطقة الجنوبية - مصنع تهامة"/>
    <s v="1"/>
    <s v="D"/>
    <n v="65.97"/>
    <x v="0"/>
    <x v="4"/>
    <s v="not found"/>
    <s v="not found"/>
    <s v="not found"/>
    <m/>
    <x v="51"/>
    <m/>
    <m/>
    <m/>
    <n v="19.284300000000002"/>
    <n v="41.747280000000003"/>
    <s v="exact"/>
    <s v="Qarn Quraish"/>
    <m/>
    <m/>
    <s v="Southern Region"/>
    <x v="2"/>
    <s v="Western Asia"/>
    <m/>
    <m/>
    <m/>
    <s v="power"/>
    <s v="Cement &amp; Building"/>
    <m/>
    <s v="1104542"/>
    <n v="1263545"/>
    <s v="L408249"/>
    <s v="G411428"/>
  </r>
  <r>
    <s v="https://www.gem.wiki/Tehama_Cement_Power_Plant"/>
    <x v="95"/>
    <s v="Tehama Cement Power Plant"/>
    <s v="شركة اسمنت المنطقة الجنوبية - مصنع تهامة"/>
    <s v="2"/>
    <s v="D"/>
    <n v="32"/>
    <x v="0"/>
    <x v="4"/>
    <s v="not found"/>
    <s v="not found"/>
    <s v="not found"/>
    <m/>
    <x v="22"/>
    <m/>
    <m/>
    <m/>
    <n v="19.284300000000002"/>
    <n v="41.747280000000003"/>
    <s v="exact"/>
    <s v="Qarn Quraish"/>
    <m/>
    <m/>
    <s v="Southern Region"/>
    <x v="2"/>
    <s v="Western Asia"/>
    <m/>
    <m/>
    <m/>
    <s v="power"/>
    <s v="Cement &amp; Building"/>
    <m/>
    <m/>
    <m/>
    <s v="L408249"/>
    <s v="G411427"/>
  </r>
  <r>
    <s v="https://www.gem.wiki/Tehama_Central_power_station_x000a_power_station"/>
    <x v="95"/>
    <s v="Tehama Central power station_x000a_power station"/>
    <s v="محطة كهرباء تهامة المركزية"/>
    <s v="GT1"/>
    <s v="CR/D"/>
    <n v="60"/>
    <x v="0"/>
    <x v="1"/>
    <s v="not found"/>
    <s v="not found"/>
    <s v="not found"/>
    <m/>
    <x v="4"/>
    <m/>
    <m/>
    <m/>
    <n v="19.099353000000001"/>
    <n v="41.158411000000001"/>
    <s v="exact"/>
    <s v="Al Qunfudhah"/>
    <m/>
    <m/>
    <s v="Southern Region"/>
    <x v="2"/>
    <s v="Western Asia"/>
    <m/>
    <m/>
    <m/>
    <m/>
    <m/>
    <m/>
    <s v="1028190"/>
    <m/>
    <s v="L408010"/>
    <s v="G410898"/>
  </r>
  <r>
    <s v="https://www.gem.wiki/Tehama_Central_power_station_x000a_power_station"/>
    <x v="95"/>
    <s v="Tehama Central power station_x000a_power station"/>
    <s v="محطة كهرباء تهامة المركزية"/>
    <s v="GT2"/>
    <s v="CR/D"/>
    <n v="60"/>
    <x v="0"/>
    <x v="1"/>
    <s v="not found"/>
    <s v="not found"/>
    <s v="not found"/>
    <m/>
    <x v="4"/>
    <m/>
    <m/>
    <m/>
    <n v="19.099353000000001"/>
    <n v="41.158411000000001"/>
    <s v="exact"/>
    <s v="Al Qunfudhah"/>
    <m/>
    <m/>
    <s v="Southern Region"/>
    <x v="2"/>
    <s v="Western Asia"/>
    <m/>
    <m/>
    <m/>
    <m/>
    <m/>
    <m/>
    <s v="1028190"/>
    <m/>
    <s v="L408010"/>
    <s v="G410897"/>
  </r>
  <r>
    <s v="https://www.gem.wiki/Tehama_Central_power_station_x000a_power_station"/>
    <x v="95"/>
    <s v="Tehama Central power station_x000a_power station"/>
    <s v="محطة كهرباء تهامة المركزية"/>
    <s v="GT3"/>
    <s v="CR/D"/>
    <n v="60"/>
    <x v="0"/>
    <x v="1"/>
    <s v="not found"/>
    <s v="not found"/>
    <s v="not found"/>
    <m/>
    <x v="9"/>
    <m/>
    <m/>
    <m/>
    <n v="19.099353000000001"/>
    <n v="41.158411000000001"/>
    <s v="exact"/>
    <s v="Al Qunfudhah"/>
    <m/>
    <m/>
    <s v="Southern Region"/>
    <x v="2"/>
    <s v="Western Asia"/>
    <m/>
    <m/>
    <m/>
    <m/>
    <m/>
    <m/>
    <s v="1028190"/>
    <n v="1228940"/>
    <s v="L408010"/>
    <s v="G410896"/>
  </r>
  <r>
    <s v="https://www.gem.wiki/Tehama_Central_power_station_x000a_power_station"/>
    <x v="95"/>
    <s v="Tehama Central power station_x000a_power station"/>
    <s v="محطة كهرباء تهامة المركزية"/>
    <s v="GT4"/>
    <s v="CR/D"/>
    <n v="60"/>
    <x v="0"/>
    <x v="1"/>
    <s v="not found"/>
    <s v="not found"/>
    <s v="not found"/>
    <m/>
    <x v="9"/>
    <m/>
    <m/>
    <m/>
    <n v="19.099353000000001"/>
    <n v="41.158411000000001"/>
    <s v="exact"/>
    <s v="Al Qunfudhah"/>
    <m/>
    <m/>
    <s v="Southern Region"/>
    <x v="2"/>
    <s v="Western Asia"/>
    <m/>
    <m/>
    <m/>
    <m/>
    <m/>
    <m/>
    <s v="1028190"/>
    <m/>
    <s v="L408010"/>
    <s v="G410895"/>
  </r>
  <r>
    <s v="https://www.gem.wiki/Umm_Wu'al_power_plant"/>
    <x v="95"/>
    <s v="Umm Wu'al power plant"/>
    <s v="مشروع أم وعال"/>
    <s v="1"/>
    <s v="CR"/>
    <n v="76"/>
    <x v="0"/>
    <x v="3"/>
    <s v="not found"/>
    <s v="not found"/>
    <s v="not found"/>
    <m/>
    <x v="31"/>
    <m/>
    <m/>
    <m/>
    <n v="31.828679999999999"/>
    <n v="39.354109999999999"/>
    <s v="approximate"/>
    <s v="Turaif"/>
    <m/>
    <m/>
    <s v="Northern Region"/>
    <x v="2"/>
    <s v="Western Asia"/>
    <m/>
    <m/>
    <m/>
    <s v="power"/>
    <s v="Other Metals &amp; Mining"/>
    <m/>
    <s v="1101215"/>
    <n v="1170246"/>
    <s v="L408250"/>
    <s v="G411426"/>
  </r>
  <r>
    <s v="https://www.gem.wiki/Umm_Wu'al_power_plant"/>
    <x v="95"/>
    <s v="Umm Wu'al power plant"/>
    <s v="مشروع أم وعال"/>
    <s v="2"/>
    <s v="CR"/>
    <n v="76"/>
    <x v="0"/>
    <x v="3"/>
    <s v="not found"/>
    <s v="not found"/>
    <s v="not found"/>
    <m/>
    <x v="31"/>
    <m/>
    <m/>
    <m/>
    <n v="31.828679999999999"/>
    <n v="39.354109999999999"/>
    <s v="approximate"/>
    <s v="Turaif"/>
    <m/>
    <m/>
    <s v="Northern Region"/>
    <x v="2"/>
    <s v="Western Asia"/>
    <m/>
    <m/>
    <m/>
    <s v="power"/>
    <s v="Other Metals &amp; Mining"/>
    <m/>
    <s v="1101215"/>
    <n v="1258434"/>
    <s v="L408250"/>
    <s v="G411425"/>
  </r>
  <r>
    <s v="https://www.gem.wiki/Uthmaniyah_cogeneration_Gas_power_plant"/>
    <x v="95"/>
    <s v="Uthmaniyah cogeneration Gas power plant"/>
    <s v="محطة توليد العثمانية"/>
    <s v="GT1"/>
    <s v="NG"/>
    <n v="155"/>
    <x v="0"/>
    <x v="1"/>
    <s v="Y"/>
    <s v="not found"/>
    <s v="not found"/>
    <m/>
    <x v="37"/>
    <m/>
    <m/>
    <m/>
    <n v="25.19"/>
    <n v="49.307000000000002"/>
    <s v="exact"/>
    <s v="Uthmaniyah"/>
    <m/>
    <m/>
    <s v="Eastern"/>
    <x v="2"/>
    <s v="Western Asia"/>
    <s v="WRI: WRI1030719"/>
    <m/>
    <m/>
    <s v="both"/>
    <s v="Oil &amp; Refining"/>
    <s v="none"/>
    <s v="1056636"/>
    <n v="1183610"/>
    <s v="L405566"/>
    <s v="G404980"/>
  </r>
  <r>
    <s v="https://www.gem.wiki/Uthmaniyah_cogeneration_Gas_power_plant"/>
    <x v="95"/>
    <s v="Uthmaniyah cogeneration Gas power plant"/>
    <s v="محطة توليد العثمانية"/>
    <s v="GT2"/>
    <s v="NG"/>
    <n v="155"/>
    <x v="0"/>
    <x v="1"/>
    <s v="Y"/>
    <s v="not found"/>
    <s v="not found"/>
    <m/>
    <x v="37"/>
    <m/>
    <m/>
    <m/>
    <n v="25.19"/>
    <n v="49.307000000000002"/>
    <s v="exact"/>
    <s v="Uthmaniyah"/>
    <m/>
    <m/>
    <s v="Eastern"/>
    <x v="2"/>
    <s v="Western Asia"/>
    <s v="WRI: WRI1030719"/>
    <m/>
    <m/>
    <s v="both"/>
    <s v="Oil &amp; Refining"/>
    <s v="none"/>
    <s v="1056636"/>
    <n v="1184226"/>
    <s v="L405566"/>
    <s v="G404981"/>
  </r>
  <r>
    <s v="https://www.gem.wiki/Uthmaniyah_cogeneration_Gas_power_plant"/>
    <x v="95"/>
    <s v="Uthmaniyah cogeneration Gas power plant"/>
    <s v="محطة توليد العثمانية"/>
    <s v="GT3"/>
    <s v="NG"/>
    <n v="186.7"/>
    <x v="0"/>
    <x v="1"/>
    <s v="Y"/>
    <s v="not found"/>
    <s v="not found"/>
    <m/>
    <x v="13"/>
    <m/>
    <m/>
    <m/>
    <n v="25.19"/>
    <n v="49.307000000000002"/>
    <s v="exact"/>
    <s v="Uthmaniyah"/>
    <m/>
    <m/>
    <s v="Eastern"/>
    <x v="2"/>
    <s v="Western Asia"/>
    <s v="WRI: WRI1030719"/>
    <m/>
    <m/>
    <s v="both"/>
    <s v="Oil &amp; Refining"/>
    <s v="none"/>
    <s v="1056636"/>
    <n v="1242649"/>
    <s v="L405566"/>
    <s v="G404982"/>
  </r>
  <r>
    <s v="https://www.gem.wiki/Uthmaniyah_power_station"/>
    <x v="95"/>
    <s v="Uthmaniyah power station"/>
    <s v="محطة توليد العثمانية"/>
    <s v="GT1"/>
    <s v="NG"/>
    <n v="51.1"/>
    <x v="0"/>
    <x v="1"/>
    <s v="not found"/>
    <s v="not found"/>
    <s v="not found"/>
    <m/>
    <x v="38"/>
    <m/>
    <m/>
    <m/>
    <n v="25.19"/>
    <n v="49.311999999999998"/>
    <s v="exact"/>
    <s v="Uthmaniyah"/>
    <m/>
    <m/>
    <s v="Eastern"/>
    <x v="2"/>
    <s v="Western Asia"/>
    <s v="WRI: WRI1030718"/>
    <m/>
    <m/>
    <s v="power"/>
    <m/>
    <s v="power"/>
    <s v="1074053"/>
    <n v="1212420"/>
    <s v="L405567"/>
    <s v="G404974"/>
  </r>
  <r>
    <s v="https://www.gem.wiki/Uthmaniyah_power_station"/>
    <x v="95"/>
    <s v="Uthmaniyah power station"/>
    <s v="محطة توليد العثمانية"/>
    <s v="GT2"/>
    <s v="NG"/>
    <n v="51.1"/>
    <x v="0"/>
    <x v="1"/>
    <s v="not found"/>
    <s v="not found"/>
    <s v="not found"/>
    <m/>
    <x v="38"/>
    <m/>
    <m/>
    <m/>
    <n v="25.19"/>
    <n v="49.311999999999998"/>
    <s v="exact"/>
    <s v="Uthmaniyah"/>
    <m/>
    <m/>
    <s v="Eastern"/>
    <x v="2"/>
    <s v="Western Asia"/>
    <s v="WRI: WRI1030718"/>
    <m/>
    <m/>
    <s v="power"/>
    <m/>
    <s v="power"/>
    <s v="1074053"/>
    <n v="1212421"/>
    <s v="L405567"/>
    <s v="G404975"/>
  </r>
  <r>
    <s v="https://www.gem.wiki/Uthmaniyah_power_station"/>
    <x v="95"/>
    <s v="Uthmaniyah power station"/>
    <s v="محطة توليد العثمانية"/>
    <s v="GT3"/>
    <s v="NG"/>
    <n v="51.1"/>
    <x v="0"/>
    <x v="1"/>
    <s v="not found"/>
    <s v="not found"/>
    <s v="not found"/>
    <m/>
    <x v="38"/>
    <m/>
    <m/>
    <m/>
    <n v="25.19"/>
    <n v="49.311999999999998"/>
    <s v="exact"/>
    <s v="Uthmaniyah"/>
    <m/>
    <m/>
    <s v="Eastern"/>
    <x v="2"/>
    <s v="Western Asia"/>
    <s v="WRI: WRI1030718"/>
    <m/>
    <m/>
    <s v="power"/>
    <m/>
    <s v="power"/>
    <s v="1074053"/>
    <n v="1212422"/>
    <s v="L405567"/>
    <s v="G404976"/>
  </r>
  <r>
    <s v="https://www.gem.wiki/Uthmaniyah_power_station"/>
    <x v="95"/>
    <s v="Uthmaniyah power station"/>
    <s v="محطة توليد العثمانية"/>
    <s v="GT4"/>
    <s v="NG"/>
    <n v="51.1"/>
    <x v="0"/>
    <x v="1"/>
    <s v="not found"/>
    <s v="not found"/>
    <s v="not found"/>
    <m/>
    <x v="38"/>
    <m/>
    <m/>
    <m/>
    <n v="25.19"/>
    <n v="49.311999999999998"/>
    <s v="exact"/>
    <s v="Uthmaniyah"/>
    <m/>
    <m/>
    <s v="Eastern"/>
    <x v="2"/>
    <s v="Western Asia"/>
    <s v="WRI: WRI1030718"/>
    <m/>
    <m/>
    <s v="power"/>
    <m/>
    <s v="power"/>
    <s v="1074053"/>
    <n v="1212423"/>
    <s v="L405567"/>
    <s v="G404977"/>
  </r>
  <r>
    <s v="https://www.gem.wiki/Uthmaniyah_power_station"/>
    <x v="95"/>
    <s v="Uthmaniyah power station"/>
    <s v="محطة توليد العثمانية"/>
    <s v="GT5"/>
    <s v="NG"/>
    <n v="51.1"/>
    <x v="0"/>
    <x v="1"/>
    <s v="not found"/>
    <s v="not found"/>
    <s v="not found"/>
    <m/>
    <x v="35"/>
    <m/>
    <m/>
    <m/>
    <n v="25.19"/>
    <n v="49.311999999999998"/>
    <s v="exact"/>
    <s v="Uthmaniyah"/>
    <m/>
    <m/>
    <s v="Eastern"/>
    <x v="2"/>
    <s v="Western Asia"/>
    <s v="WRI: WRI1030718"/>
    <m/>
    <m/>
    <s v="power"/>
    <m/>
    <s v="power"/>
    <s v="1074053"/>
    <n v="1212424"/>
    <s v="L405567"/>
    <s v="G404978"/>
  </r>
  <r>
    <s v="https://www.gem.wiki/Waad_Al_Shamal_power_station"/>
    <x v="95"/>
    <s v="Waad Al Shamal power station"/>
    <s v="محطة وعد الشمال"/>
    <s v="1"/>
    <s v="NG/S"/>
    <n v="1390"/>
    <x v="0"/>
    <x v="2"/>
    <s v="not found"/>
    <s v="not found"/>
    <s v="not found"/>
    <m/>
    <x v="34"/>
    <m/>
    <m/>
    <m/>
    <n v="27.536535000000001"/>
    <n v="49.186523999999999"/>
    <s v="approximate"/>
    <s v="Ras Al Khair"/>
    <m/>
    <m/>
    <s v="Eastern"/>
    <x v="2"/>
    <s v="Western Asia"/>
    <m/>
    <m/>
    <m/>
    <s v="power"/>
    <s v="Other"/>
    <s v="power"/>
    <s v="1079063"/>
    <s v="1221217, 1274281, 1274282, 1274283, 1274284"/>
    <s v="L405568"/>
    <s v="G404979"/>
  </r>
  <r>
    <s v="https://www.gem.wiki/Wasit_Gas_power_plant"/>
    <x v="95"/>
    <s v="Wasit Gas power plant"/>
    <s v="معمل واسط"/>
    <s v="1"/>
    <s v="NG"/>
    <n v="75"/>
    <x v="0"/>
    <x v="1"/>
    <s v="Y"/>
    <s v="not found"/>
    <s v="not found"/>
    <m/>
    <x v="2"/>
    <m/>
    <m/>
    <m/>
    <n v="27.11"/>
    <n v="49.311999999999998"/>
    <s v="exact"/>
    <s v="Al-Jubail"/>
    <m/>
    <m/>
    <s v="Eastern"/>
    <x v="2"/>
    <s v="Western Asia"/>
    <s v="WRI: WRI1030720"/>
    <m/>
    <m/>
    <s v="both"/>
    <s v="Oil &amp; Refining"/>
    <s v="power"/>
    <s v="1085623"/>
    <m/>
    <s v="L405569"/>
    <s v="G404839"/>
  </r>
  <r>
    <s v="https://www.gem.wiki/Wasit_Gas_power_plant"/>
    <x v="95"/>
    <s v="Wasit Gas power plant"/>
    <s v="معمل واسط"/>
    <s v="2"/>
    <s v="NG"/>
    <n v="75"/>
    <x v="0"/>
    <x v="1"/>
    <s v="Y"/>
    <s v="not found"/>
    <s v="not found"/>
    <m/>
    <x v="13"/>
    <m/>
    <m/>
    <m/>
    <n v="27.11"/>
    <n v="49.311999999999998"/>
    <s v="exact"/>
    <s v="Al-Jubail"/>
    <m/>
    <m/>
    <s v="Eastern"/>
    <x v="2"/>
    <s v="Western Asia"/>
    <s v="WRI: WRI1030720"/>
    <m/>
    <m/>
    <s v="both"/>
    <s v="Oil &amp; Refining"/>
    <s v="power"/>
    <s v="1085623"/>
    <m/>
    <s v="L405569"/>
    <s v="G404840"/>
  </r>
  <r>
    <s v="https://www.gem.wiki/Wasit_Gas_power_plant"/>
    <x v="95"/>
    <s v="Wasit Gas power plant"/>
    <s v="معمل واسط"/>
    <s v="3"/>
    <s v="NG"/>
    <n v="139"/>
    <x v="0"/>
    <x v="1"/>
    <s v="Y"/>
    <s v="not found"/>
    <s v="not found"/>
    <m/>
    <x v="5"/>
    <m/>
    <m/>
    <m/>
    <n v="27.11"/>
    <n v="49.311999999999998"/>
    <s v="exact"/>
    <s v="Al-Jubail"/>
    <m/>
    <m/>
    <s v="Eastern"/>
    <x v="2"/>
    <s v="Western Asia"/>
    <s v="WRI: WRI1030720"/>
    <m/>
    <m/>
    <s v="both"/>
    <s v="Oil &amp; Refining"/>
    <s v="power"/>
    <s v="1085623"/>
    <m/>
    <s v="L405569"/>
    <s v="G404841"/>
  </r>
  <r>
    <s v="https://www.gem.wiki/Wasit_Gas_power_plant"/>
    <x v="95"/>
    <s v="Wasit Gas power plant"/>
    <s v="معمل واسط"/>
    <s v="4"/>
    <s v="NG"/>
    <n v="139"/>
    <x v="0"/>
    <x v="1"/>
    <s v="Y"/>
    <s v="not found"/>
    <s v="not found"/>
    <m/>
    <x v="5"/>
    <m/>
    <m/>
    <m/>
    <n v="27.11"/>
    <n v="49.311999999999998"/>
    <s v="exact"/>
    <s v="Al-Jubail"/>
    <m/>
    <m/>
    <s v="Eastern"/>
    <x v="2"/>
    <s v="Western Asia"/>
    <s v="WRI: WRI1030720"/>
    <m/>
    <m/>
    <s v="both"/>
    <s v="Oil &amp; Refining"/>
    <s v="power"/>
    <s v="1085623"/>
    <m/>
    <s v="L405569"/>
    <s v="G404842"/>
  </r>
  <r>
    <s v="https://www.gem.wiki/Wasit_Gas_power_plant"/>
    <x v="95"/>
    <s v="Wasit Gas power plant"/>
    <s v="معمل واسط"/>
    <s v="5"/>
    <s v="NG"/>
    <n v="139"/>
    <x v="0"/>
    <x v="1"/>
    <s v="Y"/>
    <s v="not found"/>
    <s v="not found"/>
    <m/>
    <x v="5"/>
    <m/>
    <m/>
    <m/>
    <n v="27.11"/>
    <n v="49.311999999999998"/>
    <s v="exact"/>
    <s v="Al-Jubail"/>
    <m/>
    <m/>
    <s v="Eastern"/>
    <x v="2"/>
    <s v="Western Asia"/>
    <s v="WRI: WRI1030720"/>
    <m/>
    <m/>
    <s v="both"/>
    <s v="Oil &amp; Refining"/>
    <s v="power"/>
    <s v="1085623"/>
    <m/>
    <s v="L405569"/>
    <s v="G404843"/>
  </r>
  <r>
    <s v="https://www.gem.wiki/Wasit_Gas_power_plant"/>
    <x v="95"/>
    <s v="Wasit Gas power plant"/>
    <s v="معمل واسط"/>
    <s v="6"/>
    <s v="NG"/>
    <n v="139"/>
    <x v="0"/>
    <x v="1"/>
    <s v="Y"/>
    <s v="not found"/>
    <s v="not found"/>
    <m/>
    <x v="5"/>
    <m/>
    <m/>
    <m/>
    <n v="27.11"/>
    <n v="49.311999999999998"/>
    <s v="exact"/>
    <s v="Al-Jubail"/>
    <m/>
    <m/>
    <s v="Eastern"/>
    <x v="2"/>
    <s v="Western Asia"/>
    <s v="WRI: WRI1030720"/>
    <m/>
    <m/>
    <s v="both"/>
    <s v="Oil &amp; Refining"/>
    <s v="power"/>
    <s v="1085623"/>
    <m/>
    <s v="L405569"/>
    <s v="G404844"/>
  </r>
  <r>
    <s v="https://www.gem.wiki/Wasit_Gas_power_plant"/>
    <x v="95"/>
    <s v="Wasit Gas power plant"/>
    <s v="معمل واسط"/>
    <s v="7"/>
    <s v="NG"/>
    <n v="75"/>
    <x v="0"/>
    <x v="1"/>
    <s v="Y"/>
    <s v="not found"/>
    <s v="not found"/>
    <m/>
    <x v="5"/>
    <m/>
    <m/>
    <m/>
    <n v="27.11"/>
    <n v="49.311999999999998"/>
    <s v="exact"/>
    <s v="Al-Jubail"/>
    <m/>
    <m/>
    <s v="Eastern"/>
    <x v="2"/>
    <s v="Western Asia"/>
    <s v="WRI: WRI1030720"/>
    <m/>
    <m/>
    <s v="both"/>
    <s v="Oil &amp; Refining"/>
    <s v="power"/>
    <s v="1085623"/>
    <m/>
    <s v="L405569"/>
    <s v="G404845"/>
  </r>
  <r>
    <s v="https://www.gem.wiki/Wasit_Gas_power_plant"/>
    <x v="95"/>
    <s v="Wasit Gas power plant"/>
    <s v="معمل واسط"/>
    <s v="8"/>
    <s v="NG"/>
    <n v="75"/>
    <x v="0"/>
    <x v="1"/>
    <s v="Y"/>
    <s v="not found"/>
    <s v="not found"/>
    <m/>
    <x v="5"/>
    <m/>
    <m/>
    <m/>
    <n v="27.11"/>
    <n v="49.311999999999998"/>
    <s v="exact"/>
    <s v="Al-Jubail"/>
    <m/>
    <m/>
    <s v="Eastern"/>
    <x v="2"/>
    <s v="Western Asia"/>
    <s v="WRI: WRI1030720"/>
    <m/>
    <m/>
    <s v="both"/>
    <s v="Oil &amp; Refining"/>
    <s v="power"/>
    <s v="1085623"/>
    <m/>
    <s v="L405569"/>
    <s v="G404846"/>
  </r>
  <r>
    <s v="https://www.gem.wiki/Yamama_power_plant"/>
    <x v="95"/>
    <s v="Yamama power plant"/>
    <s v="شركة أسمنت يمامة الجديدة"/>
    <s v="1"/>
    <s v="NG/FO"/>
    <n v="161"/>
    <x v="0"/>
    <x v="0"/>
    <s v="not found"/>
    <s v="not found"/>
    <s v="not found"/>
    <m/>
    <x v="0"/>
    <m/>
    <m/>
    <m/>
    <n v="24.702297000000002"/>
    <n v="47.531163999999997"/>
    <s v="exact"/>
    <s v="Riyadh"/>
    <m/>
    <m/>
    <s v="Ar Riyad"/>
    <x v="2"/>
    <s v="Western Asia"/>
    <m/>
    <m/>
    <m/>
    <s v="power"/>
    <s v="Cement &amp; Building"/>
    <s v="none"/>
    <s v="1033582"/>
    <n v="1278142"/>
    <s v="L407707"/>
    <s v="G410126"/>
  </r>
  <r>
    <s v="https://www.gem.wiki/Yanbu_1_power_plant"/>
    <x v="95"/>
    <s v="Yanbu 1 power plant"/>
    <s v="محطة توليد كهرباء ينبع 1، معمل مرافق ١"/>
    <s v="1"/>
    <s v="NG/FO"/>
    <n v="301"/>
    <x v="0"/>
    <x v="0"/>
    <s v="not found"/>
    <s v="not found"/>
    <s v="not found"/>
    <m/>
    <x v="26"/>
    <m/>
    <m/>
    <m/>
    <n v="23.910399999999999"/>
    <n v="38.321550000000002"/>
    <s v="exact"/>
    <s v="Yanbu"/>
    <m/>
    <s v="Al Madinah"/>
    <s v="Yanbu Al Bahr"/>
    <x v="2"/>
    <s v="Western Asia"/>
    <m/>
    <m/>
    <s v="Marafiq plant 1"/>
    <s v="power"/>
    <s v="Chemicals"/>
    <s v="power"/>
    <s v="1027594"/>
    <m/>
    <s v="L408255"/>
    <s v="G411424"/>
  </r>
  <r>
    <s v="https://www.gem.wiki/Yanbu_1_power_plant"/>
    <x v="95"/>
    <s v="Yanbu 1 power plant"/>
    <s v="محطة توليد كهرباء ينبع 1، معمل مرافق ١"/>
    <s v="2"/>
    <s v="NG/FO"/>
    <n v="424"/>
    <x v="0"/>
    <x v="0"/>
    <s v="not found"/>
    <s v="not found"/>
    <s v="not found"/>
    <m/>
    <x v="26"/>
    <m/>
    <m/>
    <m/>
    <n v="23.910399999999999"/>
    <n v="38.321550000000002"/>
    <s v="exact"/>
    <s v="Yanbu"/>
    <m/>
    <s v="Al Madinah"/>
    <s v="Yanbu Al Bahr"/>
    <x v="2"/>
    <s v="Western Asia"/>
    <m/>
    <m/>
    <s v="Marafiq plant 1"/>
    <s v="power"/>
    <s v="Chemicals"/>
    <s v="power"/>
    <s v="1027594"/>
    <m/>
    <s v="L408255"/>
    <s v="G411423"/>
  </r>
  <r>
    <s v="https://www.gem.wiki/Yanbu_1_power_plant"/>
    <x v="95"/>
    <s v="Yanbu 1 power plant"/>
    <s v="محطة توليد كهرباء ينبع 1، معمل مرافق ١"/>
    <s v="3"/>
    <s v="NG/FO"/>
    <n v="424"/>
    <x v="0"/>
    <x v="0"/>
    <s v="not found"/>
    <s v="not found"/>
    <s v="not found"/>
    <m/>
    <x v="26"/>
    <m/>
    <m/>
    <m/>
    <n v="23.910399999999999"/>
    <n v="38.321550000000002"/>
    <s v="exact"/>
    <s v="Yanbu"/>
    <m/>
    <s v="Al Madinah"/>
    <s v="Yanbu Al Bahr"/>
    <x v="2"/>
    <s v="Western Asia"/>
    <m/>
    <m/>
    <s v="Marafiq plant 1"/>
    <s v="power"/>
    <s v="Chemicals"/>
    <s v="power"/>
    <s v="1027594"/>
    <m/>
    <s v="L408255"/>
    <s v="G411422"/>
  </r>
  <r>
    <s v="https://www.gem.wiki/Yanbu_2_SWCC_power_plant"/>
    <x v="95"/>
    <s v="Yanbu 2 SWCC power plant"/>
    <s v="محطة توليد كهرباء ينبع المرحلة الثانية"/>
    <s v="ST1"/>
    <s v="NG"/>
    <n v="75"/>
    <x v="0"/>
    <x v="3"/>
    <s v="not found"/>
    <s v="not found"/>
    <s v="not found"/>
    <m/>
    <x v="15"/>
    <m/>
    <m/>
    <m/>
    <n v="23.865500000000001"/>
    <n v="38.379820000000002"/>
    <s v="exact"/>
    <s v="Yanbu"/>
    <m/>
    <s v="Al Madinah"/>
    <s v="Al Madina"/>
    <x v="2"/>
    <s v="Western Asia"/>
    <m/>
    <m/>
    <m/>
    <s v="power"/>
    <s v="Chemicals"/>
    <s v="power"/>
    <s v="1027866"/>
    <n v="1132178"/>
    <s v="L408253"/>
    <s v="G411418"/>
  </r>
  <r>
    <s v="https://www.gem.wiki/Yanbu_2_SWCC_power_plant"/>
    <x v="95"/>
    <s v="Yanbu 2 SWCC power plant"/>
    <s v="محطة توليد كهرباء ينبع المرحلة الثانية"/>
    <s v="ST2"/>
    <s v="NG"/>
    <n v="75"/>
    <x v="0"/>
    <x v="3"/>
    <s v="not found"/>
    <s v="not found"/>
    <s v="not found"/>
    <m/>
    <x v="15"/>
    <m/>
    <m/>
    <m/>
    <n v="23.865500000000001"/>
    <n v="38.379820000000002"/>
    <s v="exact"/>
    <s v="Yanbu"/>
    <m/>
    <s v="Al Madinah"/>
    <s v="Al Madina"/>
    <x v="2"/>
    <s v="Western Asia"/>
    <m/>
    <m/>
    <m/>
    <s v="power"/>
    <s v="Chemicals"/>
    <s v="power"/>
    <s v="1027866"/>
    <n v="1132178"/>
    <s v="L408253"/>
    <s v="G411417"/>
  </r>
  <r>
    <s v="https://www.gem.wiki/Yanbu_2_power_plant"/>
    <x v="95"/>
    <s v="Yanbu 2 power plant"/>
    <s v="محطة توليد كهرباء ينبع 2، معمل مرافق 2"/>
    <s v="1"/>
    <s v="NG"/>
    <n v="275"/>
    <x v="0"/>
    <x v="3"/>
    <s v="not found"/>
    <s v="not found"/>
    <s v="not found"/>
    <m/>
    <x v="39"/>
    <m/>
    <m/>
    <m/>
    <n v="23.910399999999999"/>
    <n v="38.381448632727697"/>
    <s v="exact"/>
    <s v="Yanbu"/>
    <m/>
    <s v="Al Madinah"/>
    <s v="Al Madina"/>
    <x v="2"/>
    <s v="Western Asia"/>
    <m/>
    <m/>
    <s v="Marafiq plant 2"/>
    <s v="power"/>
    <s v="Chemicals"/>
    <s v="power"/>
    <s v="1070899"/>
    <n v="1206079"/>
    <s v="L408254"/>
    <s v="G411421"/>
  </r>
  <r>
    <s v="https://www.gem.wiki/Yanbu_2_power_plant"/>
    <x v="95"/>
    <s v="Yanbu 2 power plant"/>
    <s v="محطة توليد كهرباء ينبع 2، معمل مرافق 2"/>
    <s v="2"/>
    <s v="NG"/>
    <n v="275"/>
    <x v="0"/>
    <x v="3"/>
    <s v="not found"/>
    <s v="not found"/>
    <s v="not found"/>
    <m/>
    <x v="39"/>
    <m/>
    <m/>
    <m/>
    <n v="23.910399999999999"/>
    <n v="38.381448632727697"/>
    <s v="exact"/>
    <s v="Yanbu"/>
    <m/>
    <s v="Al Madinah"/>
    <s v="Al Madina"/>
    <x v="2"/>
    <s v="Western Asia"/>
    <m/>
    <m/>
    <s v="Marafiq plant 2"/>
    <s v="power"/>
    <s v="Chemicals"/>
    <s v="power"/>
    <s v="1070899"/>
    <n v="1233701"/>
    <s v="L408254"/>
    <s v="G411420"/>
  </r>
  <r>
    <s v="https://www.gem.wiki/Yanbu_2_power_plant"/>
    <x v="95"/>
    <s v="Yanbu 2 power plant"/>
    <s v="محطة توليد كهرباء ينبع 2، معمل مرافق 2"/>
    <s v="3"/>
    <s v="NG"/>
    <n v="275"/>
    <x v="0"/>
    <x v="3"/>
    <s v="not found"/>
    <s v="not found"/>
    <s v="not found"/>
    <m/>
    <x v="39"/>
    <m/>
    <m/>
    <m/>
    <n v="23.910399999999999"/>
    <n v="38.381448632727697"/>
    <s v="exact"/>
    <s v="Yanbu"/>
    <m/>
    <s v="Al Madinah"/>
    <s v="Al Madina"/>
    <x v="2"/>
    <s v="Western Asia"/>
    <m/>
    <m/>
    <s v="Marafiq plant 2"/>
    <s v="power"/>
    <s v="Chemicals"/>
    <s v="power"/>
    <s v="1070899"/>
    <n v="1233702"/>
    <s v="L408254"/>
    <s v="G411419"/>
  </r>
  <r>
    <s v="https://www.gem.wiki/Yanbu_3_power_plant"/>
    <x v="95"/>
    <s v="Yanbu 3 power plant"/>
    <s v="محطة توليد كهرباء ينبع ٣"/>
    <s v="ST1"/>
    <s v="HFO/NG"/>
    <n v="627"/>
    <x v="0"/>
    <x v="3"/>
    <s v="not found"/>
    <s v="not found"/>
    <s v="not found"/>
    <m/>
    <x v="0"/>
    <m/>
    <m/>
    <m/>
    <n v="23.974499999999999"/>
    <n v="38.214799999999997"/>
    <s v="approximate"/>
    <s v="Yanbu"/>
    <m/>
    <s v="Al Madinah"/>
    <s v="Yanbu Al Bahr"/>
    <x v="2"/>
    <s v="Western Asia"/>
    <m/>
    <m/>
    <s v="Yanbu 3 SWCC plant"/>
    <s v="power"/>
    <s v="Chemicals"/>
    <s v="power"/>
    <s v="1095141"/>
    <n v="1228921"/>
    <s v="L408049"/>
    <s v="G410893"/>
  </r>
  <r>
    <s v="https://www.gem.wiki/Yanbu_3_power_plant"/>
    <x v="95"/>
    <s v="Yanbu 3 power plant"/>
    <s v="محطة توليد كهرباء ينبع ٣"/>
    <s v="ST2"/>
    <s v="HFO/NG"/>
    <n v="627"/>
    <x v="0"/>
    <x v="3"/>
    <s v="not found"/>
    <s v="not found"/>
    <s v="not found"/>
    <m/>
    <x v="0"/>
    <m/>
    <m/>
    <m/>
    <n v="23.974499999999999"/>
    <n v="38.214799999999997"/>
    <s v="approximate"/>
    <s v="Yanbu"/>
    <m/>
    <s v="Al Madinah"/>
    <s v="Yanbu Al Bahr"/>
    <x v="2"/>
    <s v="Western Asia"/>
    <m/>
    <m/>
    <s v="Yanbu 3 SWCC plant"/>
    <s v="power"/>
    <s v="Chemicals"/>
    <s v="power"/>
    <s v="1095141"/>
    <n v="1228922"/>
    <s v="L408049"/>
    <s v="G410892"/>
  </r>
  <r>
    <s v="https://www.gem.wiki/Yanbu_3_power_plant"/>
    <x v="95"/>
    <s v="Yanbu 3 power plant"/>
    <s v="محطة توليد كهرباء ينبع ٣"/>
    <s v="ST3"/>
    <s v="HFO/NG"/>
    <n v="627"/>
    <x v="0"/>
    <x v="3"/>
    <s v="not found"/>
    <s v="not found"/>
    <s v="not found"/>
    <m/>
    <x v="0"/>
    <m/>
    <m/>
    <m/>
    <n v="23.974499999999999"/>
    <n v="38.214799999999997"/>
    <s v="approximate"/>
    <s v="Yanbu"/>
    <m/>
    <s v="Al Madinah"/>
    <s v="Yanbu Al Bahr"/>
    <x v="2"/>
    <s v="Western Asia"/>
    <m/>
    <m/>
    <s v="Yanbu 3 SWCC plant"/>
    <s v="power"/>
    <s v="Chemicals"/>
    <s v="power"/>
    <s v="1095141"/>
    <n v="1228923"/>
    <s v="L408049"/>
    <s v="G410891"/>
  </r>
  <r>
    <s v="https://www.gem.wiki/Yanbu_3_power_plant"/>
    <x v="95"/>
    <s v="Yanbu 3 power plant"/>
    <s v="محطة توليد كهرباء ينبع ٣"/>
    <s v="ST4"/>
    <s v="HFO/NG"/>
    <n v="627"/>
    <x v="0"/>
    <x v="3"/>
    <s v="not found"/>
    <s v="not found"/>
    <s v="not found"/>
    <m/>
    <x v="6"/>
    <m/>
    <m/>
    <m/>
    <n v="23.974499999999999"/>
    <n v="38.214799999999997"/>
    <s v="approximate"/>
    <s v="Yanbu"/>
    <m/>
    <s v="Al Madinah"/>
    <s v="Yanbu Al Bahr"/>
    <x v="2"/>
    <s v="Western Asia"/>
    <m/>
    <m/>
    <s v="Yanbu 3 SWCC plant"/>
    <s v="power"/>
    <s v="Chemicals"/>
    <s v="power"/>
    <s v="1095141"/>
    <n v="1248436"/>
    <s v="L408049"/>
    <s v="G410890"/>
  </r>
  <r>
    <s v="https://www.gem.wiki/Yanbu_3_power_plant"/>
    <x v="95"/>
    <s v="Yanbu 3 power plant"/>
    <s v="محطة توليد كهرباء ينبع ٣"/>
    <s v="ST5"/>
    <s v="HFO/NG"/>
    <n v="627"/>
    <x v="0"/>
    <x v="3"/>
    <s v="not found"/>
    <s v="not found"/>
    <s v="not found"/>
    <m/>
    <x v="6"/>
    <m/>
    <m/>
    <m/>
    <n v="23.974499999999999"/>
    <n v="38.214799999999997"/>
    <s v="approximate"/>
    <s v="Yanbu"/>
    <m/>
    <s v="Al Madinah"/>
    <s v="Yanbu Al Bahr"/>
    <x v="2"/>
    <s v="Western Asia"/>
    <m/>
    <m/>
    <s v="Yanbu 3 SWCC plant"/>
    <s v="power"/>
    <s v="Chemicals"/>
    <s v="power"/>
    <s v="1095141"/>
    <n v="1248437"/>
    <s v="L408049"/>
    <s v="G410889"/>
  </r>
  <r>
    <s v="https://www.gem.wiki/Yanbu_Cement_power_plant"/>
    <x v="95"/>
    <s v="Yanbu Cement power plant"/>
    <s v="شركة إسمنت ينبع"/>
    <s v="1"/>
    <s v="D"/>
    <n v="93.6"/>
    <x v="0"/>
    <x v="4"/>
    <s v="not found"/>
    <s v="not found"/>
    <s v="not found"/>
    <m/>
    <x v="48"/>
    <m/>
    <m/>
    <m/>
    <n v="24.282579999999999"/>
    <n v="37.563769999999998"/>
    <s v="exact"/>
    <s v="Yanbu"/>
    <m/>
    <s v="Al Madinah"/>
    <s v="Yanbu Al Bahr"/>
    <x v="2"/>
    <s v="Western Asia"/>
    <m/>
    <m/>
    <m/>
    <s v="power"/>
    <s v="Cement &amp; Building"/>
    <m/>
    <s v="1033604"/>
    <n v="1158294"/>
    <s v="L408259"/>
    <s v="G411416"/>
  </r>
  <r>
    <s v="https://www.gem.wiki/Jurong_Island_power_station"/>
    <x v="96"/>
    <s v="Jurong Island power station"/>
    <m/>
    <s v="1"/>
    <s v="LNG"/>
    <n v="400"/>
    <x v="0"/>
    <x v="0"/>
    <s v="not found"/>
    <m/>
    <m/>
    <m/>
    <x v="22"/>
    <m/>
    <m/>
    <m/>
    <n v="1.2835014"/>
    <n v="103.7192302"/>
    <s v="exact"/>
    <s v="Jurong Rise"/>
    <m/>
    <m/>
    <s v="Jurong Island"/>
    <x v="2"/>
    <s v="South-eastern Asia"/>
    <m/>
    <m/>
    <s v="Island Power"/>
    <m/>
    <m/>
    <m/>
    <s v="1054199"/>
    <n v="1180147"/>
    <s v="L405349"/>
    <s v="G404558"/>
  </r>
  <r>
    <s v="https://www.gem.wiki/Jurong_Island_power_station"/>
    <x v="96"/>
    <s v="Jurong Island power station"/>
    <m/>
    <s v="2"/>
    <s v="LNG"/>
    <n v="400"/>
    <x v="0"/>
    <x v="0"/>
    <s v="not found"/>
    <m/>
    <m/>
    <m/>
    <x v="22"/>
    <m/>
    <m/>
    <m/>
    <n v="1.2835014"/>
    <n v="103.7192302"/>
    <s v="exact"/>
    <s v="Jurong Rise"/>
    <m/>
    <m/>
    <s v="Jurong Island"/>
    <x v="2"/>
    <s v="South-eastern Asia"/>
    <m/>
    <m/>
    <s v="Island Power"/>
    <m/>
    <m/>
    <m/>
    <s v="1054199"/>
    <n v="1204055"/>
    <s v="L405349"/>
    <s v="G404559"/>
  </r>
  <r>
    <s v="https://www.gem.wiki/Keppel_Merlimau_cogeneration_power_station"/>
    <x v="96"/>
    <s v="Keppel Merlimau cogeneration power station"/>
    <m/>
    <s v="1"/>
    <s v="NG"/>
    <n v="500"/>
    <x v="0"/>
    <x v="0"/>
    <s v="Y"/>
    <s v="Hydrogen capable: turbine"/>
    <m/>
    <m/>
    <x v="4"/>
    <m/>
    <m/>
    <m/>
    <n v="1.2824"/>
    <n v="103.675"/>
    <s v="exact"/>
    <s v="Tembusu"/>
    <m/>
    <m/>
    <s v="Jurong Island"/>
    <x v="2"/>
    <s v="South-eastern Asia"/>
    <m/>
    <m/>
    <s v="Pulau Merlimau power station"/>
    <s v="both"/>
    <s v="Other"/>
    <s v="power"/>
    <s v="1057473"/>
    <s v="1184709, 1193013, 1193014"/>
    <s v="L405350"/>
    <s v="G404560"/>
  </r>
  <r>
    <s v="https://www.gem.wiki/Keppel_Merlimau_cogeneration_power_station"/>
    <x v="96"/>
    <s v="Keppel Merlimau cogeneration power station"/>
    <m/>
    <s v="2"/>
    <s v="NG"/>
    <n v="400"/>
    <x v="0"/>
    <x v="0"/>
    <s v="Y"/>
    <s v="Hydrogen capable: turbine"/>
    <m/>
    <m/>
    <x v="22"/>
    <m/>
    <m/>
    <m/>
    <n v="1.2824"/>
    <n v="103.675"/>
    <s v="exact"/>
    <s v="Tembusu"/>
    <m/>
    <m/>
    <s v="Jurong Island"/>
    <x v="2"/>
    <s v="South-eastern Asia"/>
    <m/>
    <m/>
    <s v="Pulau Merlimau power station"/>
    <s v="both"/>
    <s v="Other"/>
    <s v="power"/>
    <s v="1057473"/>
    <n v="1198818"/>
    <s v="L405350"/>
    <s v="G404561"/>
  </r>
  <r>
    <s v="https://www.gem.wiki/Keppel_Merlimau_cogeneration_power_station"/>
    <x v="96"/>
    <s v="Keppel Merlimau cogeneration power station"/>
    <m/>
    <s v="3"/>
    <s v="NG"/>
    <n v="400"/>
    <x v="0"/>
    <x v="0"/>
    <s v="Y"/>
    <s v="Hydrogen capable: turbine"/>
    <m/>
    <m/>
    <x v="22"/>
    <m/>
    <m/>
    <m/>
    <n v="1.2824"/>
    <n v="103.675"/>
    <s v="exact"/>
    <s v="Tembusu"/>
    <m/>
    <m/>
    <s v="Jurong Island"/>
    <x v="2"/>
    <s v="South-eastern Asia"/>
    <m/>
    <m/>
    <s v="Pulau Merlimau power station"/>
    <s v="both"/>
    <s v="Other"/>
    <s v="power"/>
    <s v="1057473"/>
    <n v="1229705"/>
    <s v="L405350"/>
    <s v="G404562"/>
  </r>
  <r>
    <s v="https://www.gem.wiki/Keppel_Sakra_cogeneration_power_station"/>
    <x v="96"/>
    <s v="Keppel Sakra cogeneration power station"/>
    <m/>
    <s v="1"/>
    <s v="NG"/>
    <n v="600"/>
    <x v="3"/>
    <x v="0"/>
    <s v="Y"/>
    <s v="Hydrogen capable: progress"/>
    <m/>
    <m/>
    <x v="54"/>
    <m/>
    <m/>
    <m/>
    <n v="1.2592315896205699"/>
    <n v="103.703477201346"/>
    <s v="approximate"/>
    <s v="Pulau Sakra"/>
    <m/>
    <m/>
    <s v="Jurong Island"/>
    <x v="2"/>
    <s v="South-eastern Asia"/>
    <m/>
    <m/>
    <m/>
    <m/>
    <m/>
    <m/>
    <s v="1141320"/>
    <n v="1316871"/>
    <s v="L407981"/>
    <s v="G410589"/>
  </r>
  <r>
    <s v="https://www.gem.wiki/Pulau_Sakra_power_station"/>
    <x v="96"/>
    <s v="Pulau Sakra power station"/>
    <m/>
    <s v="1"/>
    <s v="NG"/>
    <n v="785"/>
    <x v="0"/>
    <x v="0"/>
    <s v="Y"/>
    <m/>
    <m/>
    <m/>
    <x v="11"/>
    <m/>
    <m/>
    <m/>
    <n v="1.2540054"/>
    <n v="103.7004113"/>
    <s v="exact"/>
    <s v="Pulau Sakra"/>
    <m/>
    <m/>
    <s v="Jurong Island"/>
    <x v="2"/>
    <s v="South-eastern Asia"/>
    <m/>
    <m/>
    <s v="Banyan Sakra power station"/>
    <s v="heat"/>
    <m/>
    <s v="power"/>
    <s v="1028437"/>
    <s v="1141655, 1165882, 1165883"/>
    <s v="L405351"/>
    <s v="G404569"/>
  </r>
  <r>
    <s v="https://www.gem.wiki/Pulau_Sakra_power_station"/>
    <x v="96"/>
    <s v="Pulau Sakra power station"/>
    <m/>
    <s v="2"/>
    <s v="NG"/>
    <n v="404"/>
    <x v="0"/>
    <x v="0"/>
    <s v="Y"/>
    <m/>
    <m/>
    <m/>
    <x v="2"/>
    <m/>
    <m/>
    <m/>
    <n v="1.2540054"/>
    <n v="103.7004113"/>
    <s v="exact"/>
    <s v="Pulau Sakra"/>
    <m/>
    <m/>
    <s v="Jurong Island"/>
    <x v="2"/>
    <s v="South-eastern Asia"/>
    <m/>
    <m/>
    <s v="Banyan Sakra power station"/>
    <s v="heat"/>
    <m/>
    <s v="power"/>
    <s v="1028437"/>
    <n v="1225215"/>
    <s v="L405351"/>
    <s v="G404570"/>
  </r>
  <r>
    <s v="https://www.gem.wiki/Pulau_Sakra_power_station"/>
    <x v="96"/>
    <s v="Pulau Sakra power station"/>
    <m/>
    <s v="2-2"/>
    <s v="NG"/>
    <n v="400"/>
    <x v="5"/>
    <x v="0"/>
    <s v="Y"/>
    <s v="not found"/>
    <s v="not found"/>
    <m/>
    <x v="45"/>
    <m/>
    <m/>
    <m/>
    <n v="1.2540054"/>
    <n v="103.7004113"/>
    <s v="exact"/>
    <s v="Pulau Sakra"/>
    <m/>
    <m/>
    <s v="Jurong Island"/>
    <x v="2"/>
    <s v="South-eastern Asia"/>
    <m/>
    <m/>
    <s v="Banyan Sakra power station"/>
    <s v="heat"/>
    <m/>
    <s v="power"/>
    <s v="1028437"/>
    <n v="1225215"/>
    <s v="L405351"/>
    <s v="G409993"/>
  </r>
  <r>
    <s v="https://www.gem.wiki/Pulau_Seraya_power_station"/>
    <x v="96"/>
    <s v="Pulau Seraya power station"/>
    <m/>
    <s v="CC1"/>
    <s v="NG"/>
    <n v="370"/>
    <x v="0"/>
    <x v="0"/>
    <s v="not found"/>
    <m/>
    <m/>
    <m/>
    <x v="10"/>
    <m/>
    <m/>
    <m/>
    <n v="1.279379"/>
    <n v="103.727125"/>
    <s v="exact"/>
    <s v="Pulau Seraya"/>
    <m/>
    <m/>
    <s v="Jurong Island"/>
    <x v="2"/>
    <s v="South-eastern Asia"/>
    <m/>
    <m/>
    <s v="Palau Seraya power station"/>
    <s v="heat"/>
    <s v="Chemicals"/>
    <s v="power"/>
    <s v="1025750"/>
    <n v="1173766"/>
    <s v="L405352"/>
    <s v="G404565"/>
  </r>
  <r>
    <s v="https://www.gem.wiki/Pulau_Seraya_power_station"/>
    <x v="96"/>
    <s v="Pulau Seraya power station"/>
    <m/>
    <s v="CC2"/>
    <s v="NG"/>
    <n v="370"/>
    <x v="0"/>
    <x v="0"/>
    <s v="not found"/>
    <m/>
    <m/>
    <m/>
    <x v="10"/>
    <m/>
    <m/>
    <m/>
    <n v="1.279379"/>
    <n v="103.727125"/>
    <s v="exact"/>
    <s v="Pulau Seraya"/>
    <m/>
    <m/>
    <s v="Jurong Island"/>
    <x v="2"/>
    <s v="South-eastern Asia"/>
    <m/>
    <m/>
    <s v="Palau Seraya power station"/>
    <s v="heat"/>
    <s v="Chemicals"/>
    <s v="power"/>
    <s v="1025750"/>
    <n v="1173767"/>
    <s v="L405352"/>
    <s v="G404566"/>
  </r>
  <r>
    <s v="https://www.gem.wiki/Pulau_Seraya_power_station"/>
    <x v="96"/>
    <s v="Pulau Seraya power station"/>
    <m/>
    <s v="CC3"/>
    <s v="NG"/>
    <n v="400"/>
    <x v="0"/>
    <x v="0"/>
    <s v="Y"/>
    <m/>
    <m/>
    <m/>
    <x v="1"/>
    <m/>
    <m/>
    <m/>
    <n v="1.279379"/>
    <n v="103.727125"/>
    <s v="exact"/>
    <s v="Pulau Seraya"/>
    <m/>
    <m/>
    <s v="Jurong Island"/>
    <x v="2"/>
    <s v="South-eastern Asia"/>
    <m/>
    <m/>
    <s v="Palau Seraya power station"/>
    <s v="heat"/>
    <s v="Chemicals"/>
    <s v="power"/>
    <s v="1025750"/>
    <n v="1204669"/>
    <s v="L405352"/>
    <s v="G404567"/>
  </r>
  <r>
    <s v="https://www.gem.wiki/Pulau_Seraya_power_station"/>
    <x v="96"/>
    <s v="Pulau Seraya power station"/>
    <m/>
    <s v="CC4"/>
    <s v="NG"/>
    <n v="400"/>
    <x v="0"/>
    <x v="0"/>
    <s v="Y"/>
    <m/>
    <m/>
    <m/>
    <x v="1"/>
    <m/>
    <m/>
    <m/>
    <n v="1.279379"/>
    <n v="103.727125"/>
    <s v="exact"/>
    <s v="Pulau Seraya"/>
    <m/>
    <m/>
    <s v="Jurong Island"/>
    <x v="2"/>
    <s v="South-eastern Asia"/>
    <m/>
    <m/>
    <s v="Palau Seraya power station"/>
    <s v="heat"/>
    <s v="Chemicals"/>
    <s v="power"/>
    <s v="1025750"/>
    <n v="1204670"/>
    <s v="L405352"/>
    <s v="G404568"/>
  </r>
  <r>
    <s v="https://www.gem.wiki/Senoko_power_station"/>
    <x v="96"/>
    <s v="Senoko power station"/>
    <m/>
    <s v="1"/>
    <s v="NG"/>
    <n v="425"/>
    <x v="0"/>
    <x v="0"/>
    <s v="not found"/>
    <m/>
    <m/>
    <m/>
    <x v="67"/>
    <m/>
    <m/>
    <m/>
    <n v="1.4655"/>
    <n v="103.7996"/>
    <s v="exact"/>
    <s v="Sembawang"/>
    <m/>
    <m/>
    <s v="North Region"/>
    <x v="2"/>
    <s v="South-eastern Asia"/>
    <m/>
    <m/>
    <m/>
    <m/>
    <m/>
    <m/>
    <s v="1025695"/>
    <n v="1146856"/>
    <s v="L405353"/>
    <s v="G404571"/>
  </r>
  <r>
    <s v="https://www.gem.wiki/Senoko_power_station"/>
    <x v="96"/>
    <s v="Senoko power station"/>
    <m/>
    <s v="2"/>
    <s v="NG"/>
    <n v="425"/>
    <x v="0"/>
    <x v="0"/>
    <s v="not found"/>
    <m/>
    <m/>
    <m/>
    <x v="67"/>
    <m/>
    <m/>
    <m/>
    <n v="1.4655"/>
    <n v="103.7996"/>
    <s v="exact"/>
    <s v="Sembawang"/>
    <m/>
    <m/>
    <s v="North Region"/>
    <x v="2"/>
    <s v="South-eastern Asia"/>
    <m/>
    <m/>
    <m/>
    <m/>
    <m/>
    <m/>
    <s v="1025695"/>
    <n v="1146857"/>
    <s v="L405353"/>
    <s v="G404572"/>
  </r>
  <r>
    <s v="https://www.gem.wiki/Senoko_power_station"/>
    <x v="96"/>
    <s v="Senoko power station"/>
    <m/>
    <s v="3"/>
    <s v="NG"/>
    <n v="360"/>
    <x v="0"/>
    <x v="0"/>
    <s v="not found"/>
    <m/>
    <m/>
    <m/>
    <x v="10"/>
    <m/>
    <m/>
    <m/>
    <n v="1.4655"/>
    <n v="103.7996"/>
    <s v="exact"/>
    <s v="Sembawang"/>
    <m/>
    <m/>
    <s v="North Region"/>
    <x v="2"/>
    <s v="South-eastern Asia"/>
    <m/>
    <m/>
    <m/>
    <m/>
    <m/>
    <m/>
    <s v="1025695"/>
    <s v="1167065, 1190634"/>
    <s v="L405353"/>
    <s v="G404573"/>
  </r>
  <r>
    <s v="https://www.gem.wiki/Senoko_power_station"/>
    <x v="96"/>
    <s v="Senoko power station"/>
    <m/>
    <s v="4"/>
    <s v="NG"/>
    <n v="360"/>
    <x v="0"/>
    <x v="0"/>
    <s v="not found"/>
    <m/>
    <m/>
    <m/>
    <x v="8"/>
    <m/>
    <m/>
    <m/>
    <n v="1.4655"/>
    <n v="103.7996"/>
    <s v="exact"/>
    <s v="Sembawang"/>
    <m/>
    <m/>
    <s v="North Region"/>
    <x v="2"/>
    <s v="South-eastern Asia"/>
    <m/>
    <m/>
    <m/>
    <m/>
    <m/>
    <m/>
    <s v="1025695"/>
    <s v="1178294, 1190635"/>
    <s v="L405353"/>
    <s v="G404574"/>
  </r>
  <r>
    <s v="https://www.gem.wiki/Senoko_power_station"/>
    <x v="96"/>
    <s v="Senoko power station"/>
    <m/>
    <s v="5"/>
    <s v="NG"/>
    <n v="360"/>
    <x v="0"/>
    <x v="0"/>
    <s v="not found"/>
    <m/>
    <m/>
    <m/>
    <x v="8"/>
    <m/>
    <m/>
    <m/>
    <n v="1.4655"/>
    <n v="103.7996"/>
    <s v="exact"/>
    <s v="Sembawang"/>
    <m/>
    <m/>
    <s v="North Region"/>
    <x v="2"/>
    <s v="South-eastern Asia"/>
    <m/>
    <m/>
    <m/>
    <m/>
    <m/>
    <m/>
    <s v="1025695"/>
    <s v="1178295, 1190636"/>
    <s v="L405353"/>
    <s v="G404575"/>
  </r>
  <r>
    <s v="https://www.gem.wiki/Senoko_power_station"/>
    <x v="96"/>
    <s v="Senoko power station"/>
    <m/>
    <s v="6"/>
    <s v="NG"/>
    <n v="431"/>
    <x v="0"/>
    <x v="0"/>
    <s v="not found"/>
    <m/>
    <m/>
    <m/>
    <x v="22"/>
    <m/>
    <m/>
    <m/>
    <n v="1.4655"/>
    <n v="103.7996"/>
    <s v="exact"/>
    <s v="Sembawang"/>
    <m/>
    <m/>
    <s v="North Region"/>
    <x v="2"/>
    <s v="South-eastern Asia"/>
    <m/>
    <m/>
    <m/>
    <m/>
    <m/>
    <m/>
    <s v="1025695"/>
    <s v="1214081, 1235480"/>
    <s v="L405353"/>
    <s v="G404576"/>
  </r>
  <r>
    <s v="https://www.gem.wiki/Senoko_power_station"/>
    <x v="96"/>
    <s v="Senoko power station"/>
    <m/>
    <s v="7"/>
    <s v="NG"/>
    <n v="431"/>
    <x v="0"/>
    <x v="0"/>
    <s v="not found"/>
    <m/>
    <m/>
    <m/>
    <x v="22"/>
    <m/>
    <m/>
    <m/>
    <n v="1.4655"/>
    <n v="103.7996"/>
    <s v="exact"/>
    <s v="Sembawang"/>
    <m/>
    <m/>
    <s v="North Region"/>
    <x v="2"/>
    <s v="South-eastern Asia"/>
    <m/>
    <m/>
    <m/>
    <m/>
    <m/>
    <m/>
    <s v="1025695"/>
    <s v="1214082, 1235481"/>
    <s v="L405353"/>
    <s v="G404577"/>
  </r>
  <r>
    <s v="https://www.gem.wiki/Singapore_Chemical_power_station"/>
    <x v="96"/>
    <s v="Singapore Chemical power station"/>
    <m/>
    <s v="1"/>
    <s v="NG"/>
    <n v="360"/>
    <x v="0"/>
    <x v="5"/>
    <s v="Y"/>
    <m/>
    <m/>
    <m/>
    <x v="43"/>
    <m/>
    <m/>
    <m/>
    <n v="1.2680013999999999"/>
    <n v="103.68898009999999"/>
    <s v="exact"/>
    <s v="Jurong"/>
    <m/>
    <m/>
    <s v="Jurong Island"/>
    <x v="2"/>
    <s v="South-eastern Asia"/>
    <m/>
    <m/>
    <m/>
    <s v="both"/>
    <s v="Chemicals"/>
    <s v="none"/>
    <s v="1050387"/>
    <s v="1174588, 1179206, 1205407, 1229098, 1269510, 1288333"/>
    <s v="L405354"/>
    <s v="G404578"/>
  </r>
  <r>
    <s v="https://www.gem.wiki/Singapore_Chemical_power_station"/>
    <x v="96"/>
    <s v="Singapore Chemical power station"/>
    <m/>
    <s v="2"/>
    <s v="NG"/>
    <n v="84"/>
    <x v="0"/>
    <x v="0"/>
    <s v="Y"/>
    <m/>
    <m/>
    <m/>
    <x v="31"/>
    <m/>
    <m/>
    <m/>
    <n v="1.2680013999999999"/>
    <n v="103.68898009999999"/>
    <s v="exact"/>
    <s v="Jurong"/>
    <m/>
    <m/>
    <s v="Jurong Island"/>
    <x v="2"/>
    <s v="South-eastern Asia"/>
    <m/>
    <m/>
    <m/>
    <s v="both"/>
    <s v="Chemicals"/>
    <s v="none"/>
    <s v="1050387"/>
    <s v="1269510, 1288333"/>
    <s v="L405354"/>
    <s v="G405960"/>
  </r>
  <r>
    <s v="https://www.gem.wiki/Tuas_power_station"/>
    <x v="96"/>
    <s v="Tuas power station"/>
    <m/>
    <s v="CC1"/>
    <s v="NG"/>
    <n v="368"/>
    <x v="0"/>
    <x v="0"/>
    <s v="not found"/>
    <m/>
    <m/>
    <m/>
    <x v="11"/>
    <m/>
    <m/>
    <m/>
    <n v="1.288767845283"/>
    <n v="103.64141464233001"/>
    <s v="exact"/>
    <s v="Tuas"/>
    <m/>
    <m/>
    <s v="West Region"/>
    <x v="2"/>
    <s v="South-eastern Asia"/>
    <m/>
    <m/>
    <m/>
    <m/>
    <m/>
    <m/>
    <s v="1032064"/>
    <n v="1154090"/>
    <s v="L405355"/>
    <s v="G404579"/>
  </r>
  <r>
    <s v="https://www.gem.wiki/Tuas_power_station"/>
    <x v="96"/>
    <s v="Tuas power station"/>
    <m/>
    <s v="CC2"/>
    <s v="NG"/>
    <n v="368"/>
    <x v="0"/>
    <x v="0"/>
    <s v="not found"/>
    <m/>
    <m/>
    <m/>
    <x v="10"/>
    <m/>
    <m/>
    <m/>
    <n v="1.288767845283"/>
    <n v="103.64141464233001"/>
    <s v="exact"/>
    <s v="Tuas"/>
    <m/>
    <m/>
    <s v="West Region"/>
    <x v="2"/>
    <s v="South-eastern Asia"/>
    <m/>
    <m/>
    <m/>
    <m/>
    <m/>
    <m/>
    <s v="1032064"/>
    <n v="1170196"/>
    <s v="L405355"/>
    <s v="G404580"/>
  </r>
  <r>
    <s v="https://www.gem.wiki/Tuas_power_station"/>
    <x v="96"/>
    <s v="Tuas power station"/>
    <m/>
    <s v="CC3"/>
    <s v="NG"/>
    <n v="368"/>
    <x v="0"/>
    <x v="0"/>
    <s v="not found"/>
    <m/>
    <m/>
    <m/>
    <x v="21"/>
    <m/>
    <m/>
    <m/>
    <n v="1.288767845283"/>
    <n v="103.64141464233001"/>
    <s v="exact"/>
    <s v="Tuas"/>
    <m/>
    <m/>
    <s v="West Region"/>
    <x v="2"/>
    <s v="South-eastern Asia"/>
    <m/>
    <m/>
    <m/>
    <m/>
    <m/>
    <m/>
    <s v="1032064"/>
    <n v="1173260"/>
    <s v="L405355"/>
    <s v="G404581"/>
  </r>
  <r>
    <s v="https://www.gem.wiki/Tuas_power_station"/>
    <x v="96"/>
    <s v="Tuas power station"/>
    <m/>
    <s v="CC4"/>
    <s v="NG"/>
    <n v="368"/>
    <x v="0"/>
    <x v="0"/>
    <s v="not found"/>
    <m/>
    <m/>
    <m/>
    <x v="21"/>
    <m/>
    <m/>
    <m/>
    <n v="1.288767845283"/>
    <n v="103.64141464233001"/>
    <s v="exact"/>
    <s v="Tuas"/>
    <m/>
    <m/>
    <s v="West Region"/>
    <x v="2"/>
    <s v="South-eastern Asia"/>
    <m/>
    <m/>
    <m/>
    <m/>
    <m/>
    <m/>
    <s v="1032064"/>
    <n v="1173261"/>
    <s v="L405355"/>
    <s v="G404582"/>
  </r>
  <r>
    <s v="https://www.gem.wiki/Tuas_power_station"/>
    <x v="96"/>
    <s v="Tuas power station"/>
    <m/>
    <s v="CC5"/>
    <s v="NG"/>
    <n v="406"/>
    <x v="0"/>
    <x v="0"/>
    <s v="not found"/>
    <m/>
    <m/>
    <m/>
    <x v="2"/>
    <m/>
    <m/>
    <m/>
    <n v="1.288767845283"/>
    <n v="103.64141464233001"/>
    <s v="exact"/>
    <s v="Tuas"/>
    <m/>
    <m/>
    <s v="West Region"/>
    <x v="2"/>
    <s v="South-eastern Asia"/>
    <m/>
    <m/>
    <m/>
    <m/>
    <m/>
    <m/>
    <s v="1032064"/>
    <n v="1229706"/>
    <s v="L405355"/>
    <s v="G404583"/>
  </r>
  <r>
    <s v="https://www.gem.wiki/Tuaspring_Desalinisation_power_station"/>
    <x v="96"/>
    <s v="Tuaspring Desalinisation power station"/>
    <m/>
    <s v="1"/>
    <s v="NG"/>
    <n v="411"/>
    <x v="0"/>
    <x v="0"/>
    <s v="N"/>
    <m/>
    <m/>
    <m/>
    <x v="22"/>
    <m/>
    <m/>
    <m/>
    <n v="1.3014501000000001"/>
    <n v="103.6214915"/>
    <s v="exact"/>
    <s v="Tuas"/>
    <m/>
    <m/>
    <s v="West Region"/>
    <x v="2"/>
    <s v="South-eastern Asia"/>
    <m/>
    <m/>
    <m/>
    <s v="power"/>
    <s v="Other"/>
    <s v="power"/>
    <s v="1087440"/>
    <n v="1235550"/>
    <s v="L405356"/>
    <s v="G404585"/>
  </r>
  <r>
    <s v="https://www.gem.wiki/Andong_power_station"/>
    <x v="97"/>
    <s v="Andong power station"/>
    <s v="안동C/C"/>
    <s v="1"/>
    <s v="LNG"/>
    <n v="417"/>
    <x v="0"/>
    <x v="0"/>
    <s v="N"/>
    <m/>
    <m/>
    <m/>
    <x v="2"/>
    <m/>
    <m/>
    <m/>
    <n v="36.595905999999999"/>
    <n v="128.54129800000001"/>
    <s v="exact"/>
    <s v="Andong"/>
    <m/>
    <m/>
    <s v="Gyeongsangbuk-do"/>
    <x v="2"/>
    <s v="Eastern Asia"/>
    <m/>
    <m/>
    <m/>
    <m/>
    <m/>
    <m/>
    <s v="1080406"/>
    <n v="1223481"/>
    <s v="L401350"/>
    <s v="G401351"/>
  </r>
  <r>
    <s v="https://www.gem.wiki/Ansan_Urban_Development_CHP_power_station"/>
    <x v="97"/>
    <s v="Ansan Urban Development CHP power station"/>
    <s v="안산도시개발열병합"/>
    <s v="1"/>
    <s v="LNG"/>
    <n v="62.6"/>
    <x v="0"/>
    <x v="3"/>
    <s v="Y"/>
    <m/>
    <m/>
    <m/>
    <x v="43"/>
    <m/>
    <m/>
    <m/>
    <n v="37.295452674640302"/>
    <n v="126.79475335319999"/>
    <s v="exact"/>
    <s v="Ansan-si"/>
    <m/>
    <m/>
    <s v="Gyeonggi-do"/>
    <x v="2"/>
    <s v="Eastern Asia"/>
    <m/>
    <m/>
    <m/>
    <m/>
    <m/>
    <m/>
    <m/>
    <m/>
    <s v="L408742"/>
    <s v="G412634"/>
  </r>
  <r>
    <s v="https://www.gem.wiki/Ansan_power_station"/>
    <x v="97"/>
    <s v="Ansan power station"/>
    <s v="안산C/C"/>
    <s v="1"/>
    <s v="LNG"/>
    <n v="834"/>
    <x v="0"/>
    <x v="0"/>
    <s v="Y"/>
    <m/>
    <m/>
    <m/>
    <x v="2"/>
    <m/>
    <m/>
    <m/>
    <n v="37.295200000000001"/>
    <n v="126.7788"/>
    <s v="exact"/>
    <s v="Ansan-si"/>
    <m/>
    <m/>
    <s v="Gyeonggi-do"/>
    <x v="2"/>
    <s v="Eastern Asia"/>
    <m/>
    <m/>
    <m/>
    <m/>
    <m/>
    <m/>
    <s v="1090681"/>
    <s v="1241399, 1241400, 1241401"/>
    <s v="L401351"/>
    <s v="G401352"/>
  </r>
  <r>
    <s v="https://www.gem.wiki/Anyang_CHP_power_station"/>
    <x v="97"/>
    <s v="Anyang CHP power station"/>
    <m/>
    <s v="2-1"/>
    <s v="LNG"/>
    <n v="480"/>
    <x v="0"/>
    <x v="0"/>
    <s v="Y"/>
    <m/>
    <m/>
    <m/>
    <x v="34"/>
    <m/>
    <m/>
    <m/>
    <n v="37.405538"/>
    <n v="126.928479"/>
    <s v="approximate"/>
    <s v="Anyang"/>
    <m/>
    <m/>
    <s v="Gyeonggi-do"/>
    <x v="2"/>
    <s v="Eastern Asia"/>
    <m/>
    <m/>
    <m/>
    <m/>
    <m/>
    <m/>
    <s v="1021133"/>
    <n v="1270145"/>
    <s v="L406309"/>
    <s v="G406126"/>
  </r>
  <r>
    <s v="https://www.gem.wiki/Anyang_CHP_power_station"/>
    <x v="97"/>
    <s v="Anyang CHP power station"/>
    <m/>
    <s v="2-2"/>
    <s v="LNG"/>
    <n v="480"/>
    <x v="0"/>
    <x v="0"/>
    <s v="Y"/>
    <m/>
    <m/>
    <m/>
    <x v="30"/>
    <m/>
    <m/>
    <m/>
    <n v="37.405538"/>
    <n v="126.928479"/>
    <s v="approximate"/>
    <s v="Anyang"/>
    <m/>
    <m/>
    <s v="Gyeonggi-do"/>
    <x v="2"/>
    <s v="Eastern Asia"/>
    <m/>
    <m/>
    <m/>
    <m/>
    <m/>
    <m/>
    <s v="1021133"/>
    <n v="1293450"/>
    <s v="L406309"/>
    <s v="G406127"/>
  </r>
  <r>
    <s v="https://www.gem.wiki/Asan_Baebang_power_station"/>
    <x v="97"/>
    <s v="Asan Baebang power station"/>
    <m/>
    <s v="1"/>
    <s v="NG"/>
    <n v="114"/>
    <x v="0"/>
    <x v="0"/>
    <s v="Y"/>
    <m/>
    <m/>
    <m/>
    <x v="4"/>
    <m/>
    <m/>
    <m/>
    <n v="36.791522155695802"/>
    <n v="127.00167329671901"/>
    <s v="approximate"/>
    <s v="Asan-si"/>
    <m/>
    <m/>
    <s v="Chungcheongnam-do"/>
    <x v="2"/>
    <s v="Eastern Asia"/>
    <m/>
    <m/>
    <m/>
    <m/>
    <m/>
    <m/>
    <s v="1071162"/>
    <n v="1206902"/>
    <s v="L407873"/>
    <s v="G410617"/>
  </r>
  <r>
    <s v="https://www.gem.wiki/Boryeong_power_station"/>
    <x v="97"/>
    <s v="Boryeong power station"/>
    <s v="보령C/C"/>
    <s v="CC1"/>
    <s v="LNG"/>
    <n v="450"/>
    <x v="0"/>
    <x v="0"/>
    <s v="N"/>
    <m/>
    <m/>
    <s v="N"/>
    <x v="10"/>
    <m/>
    <m/>
    <m/>
    <n v="36.400853099999999"/>
    <n v="126.4908314"/>
    <s v="exact"/>
    <s v="Boryeong-si"/>
    <m/>
    <m/>
    <s v="Chungcheongnam-do"/>
    <x v="2"/>
    <s v="Eastern Asia"/>
    <m/>
    <m/>
    <s v="Poryong"/>
    <m/>
    <m/>
    <m/>
    <s v="1021169"/>
    <s v="1141003, 1141004, 1141005"/>
    <s v="L103477"/>
    <s v="G401387"/>
  </r>
  <r>
    <s v="https://www.gem.wiki/Boryeong_power_station"/>
    <x v="97"/>
    <s v="Boryeong power station"/>
    <s v="보령C/C"/>
    <s v="CC2"/>
    <s v="LNG"/>
    <n v="450"/>
    <x v="0"/>
    <x v="0"/>
    <s v="N"/>
    <m/>
    <m/>
    <s v="N"/>
    <x v="10"/>
    <m/>
    <m/>
    <m/>
    <n v="36.400853099999999"/>
    <n v="126.4908314"/>
    <s v="exact"/>
    <s v="Boryeong-si"/>
    <m/>
    <m/>
    <s v="Chungcheongnam-do"/>
    <x v="2"/>
    <s v="Eastern Asia"/>
    <m/>
    <m/>
    <s v="Poryong"/>
    <m/>
    <m/>
    <m/>
    <s v="1021169"/>
    <s v="1141006, 1141007, 1141008"/>
    <s v="L103477"/>
    <s v="G401388"/>
  </r>
  <r>
    <s v="https://www.gem.wiki/Boryeong_power_station"/>
    <x v="97"/>
    <s v="Boryeong power station"/>
    <s v="보령C/C"/>
    <s v="CC3"/>
    <s v="LNG"/>
    <n v="450"/>
    <x v="0"/>
    <x v="0"/>
    <s v="N"/>
    <m/>
    <m/>
    <s v="N"/>
    <x v="10"/>
    <m/>
    <m/>
    <m/>
    <n v="36.400853099999999"/>
    <n v="126.4908314"/>
    <s v="exact"/>
    <s v="Boryeong-si"/>
    <m/>
    <m/>
    <s v="Chungcheongnam-do"/>
    <x v="2"/>
    <s v="Eastern Asia"/>
    <m/>
    <m/>
    <s v="Poryong"/>
    <m/>
    <m/>
    <m/>
    <s v="1021169"/>
    <s v="1141009, 1141010, 1141011"/>
    <s v="L103477"/>
    <s v="G401389"/>
  </r>
  <r>
    <s v="https://www.gem.wiki/Boryeong_power_station"/>
    <x v="97"/>
    <s v="Boryeong power station"/>
    <s v="보령C/C"/>
    <s v="CC5"/>
    <s v="LNG"/>
    <n v="500"/>
    <x v="3"/>
    <x v="5"/>
    <s v="not found"/>
    <s v="not found"/>
    <s v="not found"/>
    <s v="replacement"/>
    <x v="40"/>
    <m/>
    <m/>
    <m/>
    <n v="36.400853099999999"/>
    <n v="126.4908314"/>
    <s v="exact"/>
    <s v="Boryeong-si"/>
    <m/>
    <m/>
    <s v="Chungcheongnam-do"/>
    <x v="2"/>
    <s v="Eastern Asia"/>
    <m/>
    <m/>
    <s v="Poryong"/>
    <m/>
    <m/>
    <m/>
    <s v="1021169"/>
    <s v="not found"/>
    <s v="L103477"/>
    <s v="G406128"/>
  </r>
  <r>
    <s v="https://www.gem.wiki/Boryeong_power_station"/>
    <x v="97"/>
    <s v="Boryeong power station"/>
    <s v="보령C/C"/>
    <s v="CC6"/>
    <s v="LNG"/>
    <n v="500"/>
    <x v="3"/>
    <x v="5"/>
    <s v="not found"/>
    <s v="not found"/>
    <s v="not found"/>
    <s v="replacement"/>
    <x v="40"/>
    <m/>
    <m/>
    <m/>
    <n v="36.400853099999999"/>
    <n v="126.4908314"/>
    <s v="exact"/>
    <s v="Boryeong-si"/>
    <m/>
    <m/>
    <s v="Chungcheongnam-do"/>
    <x v="2"/>
    <s v="Eastern Asia"/>
    <m/>
    <m/>
    <s v="Poryong"/>
    <m/>
    <m/>
    <m/>
    <s v="1021169"/>
    <s v="not found"/>
    <s v="L103477"/>
    <s v="G406129"/>
  </r>
  <r>
    <s v="https://www.gem.wiki/Bucheon_power_station"/>
    <x v="97"/>
    <s v="Bucheon power station"/>
    <m/>
    <s v="1"/>
    <s v="LNG"/>
    <n v="450"/>
    <x v="0"/>
    <x v="0"/>
    <s v="Y"/>
    <m/>
    <m/>
    <m/>
    <x v="19"/>
    <m/>
    <m/>
    <m/>
    <n v="37.522500000000001"/>
    <n v="126.764"/>
    <s v="exact"/>
    <s v="Bucheon-si"/>
    <m/>
    <m/>
    <s v="Gyeonggi-do"/>
    <x v="2"/>
    <s v="Eastern Asia"/>
    <m/>
    <m/>
    <m/>
    <m/>
    <m/>
    <m/>
    <s v="1021135"/>
    <s v="1107429, 1107430, 1107431, 1107432"/>
    <s v="L401352"/>
    <s v="G401353"/>
  </r>
  <r>
    <s v="https://www.gem.wiki/Bucheon_power_station"/>
    <x v="97"/>
    <s v="Bucheon power station"/>
    <m/>
    <s v="2"/>
    <s v="LNG"/>
    <n v="498"/>
    <x v="3"/>
    <x v="0"/>
    <s v="not found"/>
    <s v="not found"/>
    <s v="not found"/>
    <m/>
    <x v="40"/>
    <m/>
    <m/>
    <m/>
    <n v="37.522500000000001"/>
    <n v="126.764"/>
    <s v="exact"/>
    <s v="Bucheon-si"/>
    <m/>
    <m/>
    <s v="Gyeonggi-do"/>
    <x v="2"/>
    <s v="Eastern Asia"/>
    <m/>
    <m/>
    <m/>
    <m/>
    <m/>
    <m/>
    <s v="1021135"/>
    <s v="1107429, 1107430, 1107431, 1107432"/>
    <s v="L401352"/>
    <s v="G410547"/>
  </r>
  <r>
    <s v="https://www.gem.wiki/Bucheon_power_station"/>
    <x v="97"/>
    <s v="Bucheon power station"/>
    <m/>
    <s v="3"/>
    <s v="LNG"/>
    <n v="498"/>
    <x v="3"/>
    <x v="0"/>
    <s v="not found"/>
    <s v="not found"/>
    <s v="not found"/>
    <m/>
    <x v="53"/>
    <m/>
    <m/>
    <m/>
    <n v="37.522500000000001"/>
    <n v="126.764"/>
    <s v="exact"/>
    <s v="Bucheon-si"/>
    <m/>
    <m/>
    <s v="Gyeonggi-do"/>
    <x v="2"/>
    <s v="Eastern Asia"/>
    <m/>
    <m/>
    <m/>
    <m/>
    <m/>
    <m/>
    <s v="1021135"/>
    <s v="1107429, 1107430, 1107431, 1107432"/>
    <s v="L401352"/>
    <s v="G410546"/>
  </r>
  <r>
    <s v="https://www.gem.wiki/Bundang_power_station"/>
    <x v="97"/>
    <s v="Bundang power station"/>
    <s v="분당C/C"/>
    <s v="1"/>
    <s v="LNG"/>
    <n v="574"/>
    <x v="0"/>
    <x v="0"/>
    <s v="Y"/>
    <m/>
    <m/>
    <m/>
    <x v="19"/>
    <m/>
    <m/>
    <m/>
    <n v="37.364199999999997"/>
    <n v="127.1482"/>
    <s v="exact"/>
    <s v="Seongnam-si"/>
    <m/>
    <m/>
    <s v="Gyeonggi-do"/>
    <x v="2"/>
    <s v="Eastern Asia"/>
    <m/>
    <m/>
    <m/>
    <m/>
    <m/>
    <m/>
    <s v="1021137"/>
    <s v="1107607, 1107608, 1107609, 1107610, 1107611, 1107612"/>
    <s v="L401353"/>
    <s v="G401354"/>
  </r>
  <r>
    <s v="https://www.gem.wiki/Bundang_power_station"/>
    <x v="97"/>
    <s v="Bundang power station"/>
    <s v="분당C/C"/>
    <s v="2"/>
    <s v="LNG"/>
    <n v="348"/>
    <x v="0"/>
    <x v="0"/>
    <s v="Y"/>
    <m/>
    <m/>
    <m/>
    <x v="44"/>
    <m/>
    <m/>
    <m/>
    <n v="37.364199999999997"/>
    <n v="127.1482"/>
    <s v="exact"/>
    <s v="Seongnam-si"/>
    <m/>
    <m/>
    <s v="Gyeonggi-do"/>
    <x v="2"/>
    <s v="Eastern Asia"/>
    <m/>
    <m/>
    <m/>
    <m/>
    <m/>
    <m/>
    <s v="1021137"/>
    <s v="1107613, 1107614, 1107615, 1107616"/>
    <s v="L401353"/>
    <s v="G401355"/>
  </r>
  <r>
    <s v="https://www.gem.wiki/Busan_power_station"/>
    <x v="97"/>
    <s v="Busan power station"/>
    <s v="부산C/C"/>
    <s v="1"/>
    <s v="LNG"/>
    <n v="450"/>
    <x v="0"/>
    <x v="0"/>
    <s v="N"/>
    <m/>
    <m/>
    <m/>
    <x v="11"/>
    <m/>
    <m/>
    <m/>
    <n v="35.085099999999997"/>
    <n v="129.00030000000001"/>
    <s v="exact"/>
    <s v="Busan-si"/>
    <m/>
    <m/>
    <s v="Busan"/>
    <x v="2"/>
    <s v="Eastern Asia"/>
    <m/>
    <m/>
    <s v="Pusan"/>
    <m/>
    <m/>
    <m/>
    <s v="1021171"/>
    <s v="1141787, 1165022, 1165023"/>
    <s v="L401355"/>
    <s v="G401356"/>
  </r>
  <r>
    <s v="https://www.gem.wiki/Busan_power_station"/>
    <x v="97"/>
    <s v="Busan power station"/>
    <s v="부산C/C"/>
    <s v="2"/>
    <s v="LNG"/>
    <n v="450"/>
    <x v="0"/>
    <x v="0"/>
    <s v="N"/>
    <m/>
    <m/>
    <m/>
    <x v="10"/>
    <m/>
    <m/>
    <m/>
    <n v="35.085099999999997"/>
    <n v="129.00030000000001"/>
    <s v="exact"/>
    <s v="Busan-si"/>
    <m/>
    <m/>
    <s v="Busan"/>
    <x v="2"/>
    <s v="Eastern Asia"/>
    <m/>
    <m/>
    <s v="Pusan"/>
    <m/>
    <m/>
    <m/>
    <s v="1021171"/>
    <s v="1165024, 1165025, 1165026"/>
    <s v="L401355"/>
    <s v="G401357"/>
  </r>
  <r>
    <s v="https://www.gem.wiki/Busan_power_station"/>
    <x v="97"/>
    <s v="Busan power station"/>
    <s v="부산C/C"/>
    <s v="3"/>
    <s v="LNG"/>
    <n v="450"/>
    <x v="0"/>
    <x v="0"/>
    <s v="N"/>
    <m/>
    <m/>
    <m/>
    <x v="16"/>
    <m/>
    <m/>
    <m/>
    <n v="35.085099999999997"/>
    <n v="129.00030000000001"/>
    <s v="exact"/>
    <s v="Busan-si"/>
    <m/>
    <m/>
    <s v="Busan"/>
    <x v="2"/>
    <s v="Eastern Asia"/>
    <m/>
    <m/>
    <s v="Pusan"/>
    <m/>
    <m/>
    <m/>
    <s v="1021171"/>
    <s v="1165027, 1165028, 1165029"/>
    <s v="L401355"/>
    <s v="G401358"/>
  </r>
  <r>
    <s v="https://www.gem.wiki/Busan_power_station"/>
    <x v="97"/>
    <s v="Busan power station"/>
    <s v="부산C/C"/>
    <s v="4"/>
    <s v="LNG"/>
    <n v="450"/>
    <x v="0"/>
    <x v="0"/>
    <s v="N"/>
    <m/>
    <m/>
    <m/>
    <x v="8"/>
    <m/>
    <m/>
    <m/>
    <n v="35.085099999999997"/>
    <n v="129.00030000000001"/>
    <s v="exact"/>
    <s v="Busan-si"/>
    <m/>
    <m/>
    <s v="Busan"/>
    <x v="2"/>
    <s v="Eastern Asia"/>
    <m/>
    <m/>
    <s v="Pusan"/>
    <m/>
    <m/>
    <m/>
    <s v="1021171"/>
    <s v="1165030, 1165031, 1165032"/>
    <s v="L401355"/>
    <s v="G401359"/>
  </r>
  <r>
    <s v="https://www.gem.wiki/Byeollae_CHP_power_station"/>
    <x v="97"/>
    <s v="Byeollae CHP power station"/>
    <m/>
    <s v="1"/>
    <s v="LNG"/>
    <n v="115"/>
    <x v="0"/>
    <x v="0"/>
    <s v="Y"/>
    <m/>
    <m/>
    <m/>
    <x v="39"/>
    <m/>
    <m/>
    <m/>
    <n v="37.654336999999998"/>
    <n v="127.113123"/>
    <s v="approximate"/>
    <s v="Byeollae"/>
    <s v="Namyangju"/>
    <m/>
    <s v="Gyeonggi-do"/>
    <x v="2"/>
    <s v="Eastern Asia"/>
    <m/>
    <m/>
    <s v="namyangju byeollae"/>
    <m/>
    <m/>
    <m/>
    <s v="1079959"/>
    <m/>
    <s v="L406310"/>
    <s v="G406130"/>
  </r>
  <r>
    <s v="https://www.gem.wiki/Cheongju_CHP_plant"/>
    <x v="97"/>
    <s v="Cheongju CHP plant"/>
    <s v="청주열병합"/>
    <s v="1"/>
    <s v="HFO"/>
    <n v="58.3"/>
    <x v="0"/>
    <x v="5"/>
    <s v="Y"/>
    <m/>
    <m/>
    <m/>
    <x v="43"/>
    <m/>
    <m/>
    <m/>
    <n v="36.604953934527799"/>
    <n v="127.443222575004"/>
    <s v="exact"/>
    <s v="Cheongju"/>
    <m/>
    <m/>
    <s v="Chungcheongbuk-do"/>
    <x v="2"/>
    <s v="Eastern Asia"/>
    <m/>
    <m/>
    <m/>
    <m/>
    <m/>
    <m/>
    <m/>
    <m/>
    <s v="L408493"/>
    <s v="G412633"/>
  </r>
  <r>
    <s v="https://www.gem.wiki/Cheongju_CHP_plant"/>
    <x v="97"/>
    <s v="Cheongju CHP plant"/>
    <s v="청주열병합"/>
    <s v="1R"/>
    <s v="LNG"/>
    <n v="167"/>
    <x v="1"/>
    <x v="1"/>
    <s v="Y"/>
    <m/>
    <m/>
    <m/>
    <x v="49"/>
    <m/>
    <m/>
    <m/>
    <n v="36.604953934527799"/>
    <n v="127.443222575004"/>
    <s v="exact"/>
    <s v="Cheongju"/>
    <m/>
    <m/>
    <s v="Chungcheongbuk-do"/>
    <x v="2"/>
    <s v="Eastern Asia"/>
    <m/>
    <m/>
    <m/>
    <m/>
    <m/>
    <m/>
    <m/>
    <m/>
    <s v="L408493"/>
    <s v="G412632"/>
  </r>
  <r>
    <s v="https://www.gem.wiki/Cheongju_CHP_plant"/>
    <x v="97"/>
    <s v="Cheongju CHP plant"/>
    <s v="청주열병합"/>
    <s v="3"/>
    <s v="LNG"/>
    <n v="103"/>
    <x v="1"/>
    <x v="3"/>
    <s v="Y"/>
    <m/>
    <m/>
    <m/>
    <x v="49"/>
    <m/>
    <m/>
    <m/>
    <n v="36.604953934527799"/>
    <n v="127.443222575004"/>
    <s v="exact"/>
    <s v="Cheongju"/>
    <m/>
    <m/>
    <s v="Chungcheongbuk-do"/>
    <x v="2"/>
    <s v="Eastern Asia"/>
    <m/>
    <m/>
    <m/>
    <m/>
    <m/>
    <m/>
    <m/>
    <m/>
    <s v="L408493"/>
    <s v="G412631"/>
  </r>
  <r>
    <s v="https://www.gem.wiki/Chuncheon_CHP_power_station"/>
    <x v="97"/>
    <s v="Chuncheon CHP power station"/>
    <m/>
    <s v="1"/>
    <s v="LNG"/>
    <n v="470"/>
    <x v="0"/>
    <x v="0"/>
    <s v="Y"/>
    <m/>
    <m/>
    <m/>
    <x v="31"/>
    <m/>
    <m/>
    <m/>
    <n v="37.875852999999999"/>
    <n v="127.710374"/>
    <s v="approximate"/>
    <s v="Chuncheon"/>
    <m/>
    <m/>
    <s v="Gangwon-do"/>
    <x v="2"/>
    <s v="Eastern Asia"/>
    <m/>
    <m/>
    <m/>
    <m/>
    <m/>
    <m/>
    <s v="1128746"/>
    <n v="1299329"/>
    <s v="L406311"/>
    <s v="G406131"/>
  </r>
  <r>
    <s v="https://www.gem.wiki/Daegu_CHP_power_station"/>
    <x v="97"/>
    <s v="Daegu CHP power station"/>
    <m/>
    <s v="1"/>
    <s v="LNG"/>
    <n v="415"/>
    <x v="0"/>
    <x v="0"/>
    <s v="Y"/>
    <m/>
    <m/>
    <m/>
    <x v="2"/>
    <m/>
    <m/>
    <m/>
    <n v="35.874687000000002"/>
    <n v="128.612188"/>
    <s v="approximate"/>
    <s v="Daegu"/>
    <m/>
    <m/>
    <m/>
    <x v="2"/>
    <s v="Eastern Asia"/>
    <m/>
    <m/>
    <s v="Daegu Innovation City CHPP"/>
    <m/>
    <m/>
    <m/>
    <s v="1084603"/>
    <n v="1230342"/>
    <s v="L406312"/>
    <s v="G406132"/>
  </r>
  <r>
    <s v="https://www.gem.wiki/Daesan_Complex_power_station"/>
    <x v="97"/>
    <s v="Daesan Complex power station"/>
    <s v="대산복합"/>
    <s v="CC1"/>
    <s v="HFO"/>
    <n v="465"/>
    <x v="0"/>
    <x v="0"/>
    <s v="N"/>
    <m/>
    <m/>
    <m/>
    <x v="44"/>
    <m/>
    <m/>
    <m/>
    <n v="36.997163220700401"/>
    <n v="126.365229597712"/>
    <s v="exact"/>
    <s v="Seosan"/>
    <m/>
    <m/>
    <s v="Chungcheongnam-do"/>
    <x v="2"/>
    <s v="Eastern Asia"/>
    <m/>
    <m/>
    <m/>
    <m/>
    <m/>
    <m/>
    <s v="1090554"/>
    <n v="1111222"/>
    <s v="L401408"/>
    <s v="G401409"/>
  </r>
  <r>
    <s v="https://www.gem.wiki/Daesan_Complex_power_station"/>
    <x v="97"/>
    <s v="Daesan Complex power station"/>
    <s v="대산복합"/>
    <s v="CC2"/>
    <s v="NG"/>
    <n v="512"/>
    <x v="3"/>
    <x v="0"/>
    <s v="N"/>
    <m/>
    <m/>
    <m/>
    <x v="54"/>
    <m/>
    <m/>
    <m/>
    <n v="36.997163220700401"/>
    <n v="126.365229597712"/>
    <s v="exact"/>
    <s v="Seosan"/>
    <m/>
    <m/>
    <s v="Chungcheongnam-do"/>
    <x v="2"/>
    <s v="Eastern Asia"/>
    <m/>
    <m/>
    <m/>
    <m/>
    <m/>
    <m/>
    <s v="1090554"/>
    <n v="1111223"/>
    <s v="L401408"/>
    <s v="G412630"/>
  </r>
  <r>
    <s v="https://www.gem.wiki/Daesan_Refinery_power_station"/>
    <x v="97"/>
    <s v="Daesan Refinery power station"/>
    <m/>
    <s v="1"/>
    <s v="LNG"/>
    <n v="290"/>
    <x v="3"/>
    <x v="0"/>
    <s v="Y"/>
    <s v="Hydrogen capable: progress"/>
    <m/>
    <m/>
    <x v="43"/>
    <m/>
    <m/>
    <m/>
    <n v="37.004491312610497"/>
    <n v="126.414957843634"/>
    <s v="exact"/>
    <s v="Daesan"/>
    <m/>
    <m/>
    <s v="Chungcheongbuk-do"/>
    <x v="2"/>
    <s v="Eastern Asia"/>
    <m/>
    <m/>
    <m/>
    <m/>
    <m/>
    <m/>
    <s v="1021423"/>
    <n v="1313364"/>
    <s v="L407874"/>
    <s v="G410618"/>
  </r>
  <r>
    <s v="https://www.gem.wiki/Dangjin_Combined_Cycle_power_station"/>
    <x v="97"/>
    <s v="Dangjin Combined Cycle power station"/>
    <s v="당진C/C"/>
    <s v="1"/>
    <s v="LNG"/>
    <n v="538"/>
    <x v="0"/>
    <x v="0"/>
    <s v="N"/>
    <m/>
    <m/>
    <m/>
    <x v="11"/>
    <m/>
    <m/>
    <m/>
    <n v="36.959000000000003"/>
    <n v="126.7825"/>
    <s v="exact"/>
    <s v="Dangjin-si"/>
    <m/>
    <m/>
    <s v="Chungcheongbuk-do"/>
    <x v="2"/>
    <s v="Eastern Asia"/>
    <m/>
    <m/>
    <s v="Bugok, Bugok"/>
    <m/>
    <m/>
    <m/>
    <s v="1021916"/>
    <s v="1128990, 1159886, 1159887"/>
    <s v="L401359"/>
    <s v="G401360"/>
  </r>
  <r>
    <s v="https://www.gem.wiki/Dangjin_Combined_Cycle_power_station"/>
    <x v="97"/>
    <s v="Dangjin Combined Cycle power station"/>
    <s v="당진C/C"/>
    <s v="2"/>
    <s v="LNG"/>
    <n v="550"/>
    <x v="0"/>
    <x v="0"/>
    <s v="N"/>
    <m/>
    <m/>
    <m/>
    <x v="47"/>
    <m/>
    <m/>
    <m/>
    <n v="36.959000000000003"/>
    <n v="126.7825"/>
    <s v="exact"/>
    <s v="Dangjin-si"/>
    <m/>
    <m/>
    <s v="Chungcheongbuk-do"/>
    <x v="2"/>
    <s v="Eastern Asia"/>
    <m/>
    <m/>
    <s v="Bugok, Bugok"/>
    <m/>
    <m/>
    <m/>
    <s v="1021916"/>
    <s v="1197025, 1197026, 1197027"/>
    <s v="L401359"/>
    <s v="G401361"/>
  </r>
  <r>
    <s v="https://www.gem.wiki/Dangjin_Combined_Cycle_power_station"/>
    <x v="97"/>
    <s v="Dangjin Combined Cycle power station"/>
    <s v="당진C/C"/>
    <s v="3"/>
    <s v="LNG"/>
    <n v="415"/>
    <x v="0"/>
    <x v="0"/>
    <s v="N"/>
    <m/>
    <m/>
    <m/>
    <x v="22"/>
    <m/>
    <m/>
    <m/>
    <n v="36.959000000000003"/>
    <n v="126.7825"/>
    <s v="exact"/>
    <s v="Dangjin-si"/>
    <m/>
    <m/>
    <s v="Chungcheongbuk-do"/>
    <x v="2"/>
    <s v="Eastern Asia"/>
    <m/>
    <m/>
    <s v="Bugok, Bugok"/>
    <m/>
    <m/>
    <m/>
    <s v="1021916"/>
    <n v="1231370"/>
    <s v="L401359"/>
    <s v="G401362"/>
  </r>
  <r>
    <s v="https://www.gem.wiki/Dangjin_Combined_Cycle_power_station"/>
    <x v="97"/>
    <s v="Dangjin Combined Cycle power station"/>
    <s v="당진C/C"/>
    <s v="4"/>
    <s v="LNG"/>
    <n v="903"/>
    <x v="0"/>
    <x v="0"/>
    <s v="N"/>
    <m/>
    <m/>
    <m/>
    <x v="31"/>
    <m/>
    <m/>
    <m/>
    <n v="36.959000000000003"/>
    <n v="126.7825"/>
    <s v="exact"/>
    <s v="Dangjin-si"/>
    <m/>
    <m/>
    <s v="Chungcheongbuk-do"/>
    <x v="2"/>
    <s v="Eastern Asia"/>
    <m/>
    <m/>
    <s v="Bugok, Bugok"/>
    <m/>
    <m/>
    <m/>
    <s v="1021916"/>
    <s v="1239166, 1263744, 1239167"/>
    <s v="L401359"/>
    <s v="G401363"/>
  </r>
  <r>
    <s v="https://www.gem.wiki/Dangjin_Eco_Ulsan_power_station"/>
    <x v="97"/>
    <s v="Dangjin Eco Ulsan power station"/>
    <m/>
    <s v="1"/>
    <s v="LNG/LPG"/>
    <n v="1000"/>
    <x v="3"/>
    <x v="0"/>
    <s v="N"/>
    <s v="not found"/>
    <s v="not found"/>
    <s v="replacement"/>
    <x v="42"/>
    <m/>
    <m/>
    <m/>
    <n v="35.5622483"/>
    <n v="129.2114133"/>
    <s v="approximate"/>
    <s v="Ulsan"/>
    <m/>
    <m/>
    <s v="Gyeongsangbuk-do"/>
    <x v="2"/>
    <s v="Eastern Asia"/>
    <m/>
    <m/>
    <m/>
    <m/>
    <m/>
    <m/>
    <s v="1124018"/>
    <n v="1292638"/>
    <s v="L401364"/>
    <s v="G401365"/>
  </r>
  <r>
    <s v="https://www.gem.wiki/Dongducheon_power_station"/>
    <x v="97"/>
    <s v="Dongducheon power station"/>
    <s v="동두천C/C"/>
    <s v="1"/>
    <s v="LNG"/>
    <n v="858"/>
    <x v="0"/>
    <x v="0"/>
    <s v="N"/>
    <m/>
    <m/>
    <m/>
    <x v="13"/>
    <m/>
    <m/>
    <m/>
    <n v="37.902999999999999"/>
    <n v="127.09"/>
    <s v="exact"/>
    <s v="Dongducheon-si"/>
    <m/>
    <m/>
    <s v="Gyeonggi-do"/>
    <x v="2"/>
    <s v="Eastern Asia"/>
    <m/>
    <m/>
    <m/>
    <m/>
    <m/>
    <m/>
    <s v="1086713"/>
    <s v="1241196, 1241197, 1234201"/>
    <s v="L401365"/>
    <s v="G401366"/>
  </r>
  <r>
    <s v="https://www.gem.wiki/Dongducheon_power_station"/>
    <x v="97"/>
    <s v="Dongducheon power station"/>
    <s v="동두천C/C"/>
    <s v="2"/>
    <s v="LNG"/>
    <n v="858"/>
    <x v="0"/>
    <x v="0"/>
    <s v="N"/>
    <m/>
    <m/>
    <m/>
    <x v="13"/>
    <m/>
    <m/>
    <m/>
    <n v="37.902999999999999"/>
    <n v="127.09"/>
    <s v="exact"/>
    <s v="Dongducheon-si"/>
    <m/>
    <m/>
    <s v="Gyeonggi-do"/>
    <x v="2"/>
    <s v="Eastern Asia"/>
    <m/>
    <m/>
    <m/>
    <m/>
    <m/>
    <m/>
    <s v="1086713"/>
    <s v="1241198, 1241199, 1234202"/>
    <s v="L401365"/>
    <s v="G401367"/>
  </r>
  <r>
    <s v="https://www.gem.wiki/Dongtan_CHP_power_station"/>
    <x v="97"/>
    <s v="Dongtan CHP power station"/>
    <s v="동탄열병합"/>
    <s v="1"/>
    <s v="LNG"/>
    <n v="400"/>
    <x v="0"/>
    <x v="0"/>
    <s v="Y"/>
    <m/>
    <m/>
    <m/>
    <x v="31"/>
    <m/>
    <m/>
    <m/>
    <n v="37.1755"/>
    <n v="127.09269999999999"/>
    <s v="exact"/>
    <s v="Hwaseong"/>
    <m/>
    <m/>
    <s v="Gyeonggi-do"/>
    <x v="2"/>
    <s v="Eastern Asia"/>
    <m/>
    <m/>
    <m/>
    <m/>
    <m/>
    <m/>
    <s v="1107397"/>
    <n v="1268061"/>
    <s v="L406313"/>
    <s v="G406133"/>
  </r>
  <r>
    <s v="https://www.gem.wiki/Dongtan_CHP_power_station"/>
    <x v="97"/>
    <s v="Dongtan CHP power station"/>
    <s v="동탄열병합"/>
    <s v="2"/>
    <s v="LNG"/>
    <n v="400"/>
    <x v="0"/>
    <x v="0"/>
    <s v="Y"/>
    <m/>
    <m/>
    <m/>
    <x v="31"/>
    <m/>
    <m/>
    <m/>
    <n v="37.1755"/>
    <n v="127.09269999999999"/>
    <s v="exact"/>
    <s v="Hwaseong"/>
    <m/>
    <m/>
    <s v="Gyeonggi-do"/>
    <x v="2"/>
    <s v="Eastern Asia"/>
    <m/>
    <m/>
    <m/>
    <m/>
    <m/>
    <m/>
    <s v="1107397"/>
    <n v="1268062"/>
    <s v="L406313"/>
    <s v="G406134"/>
  </r>
  <r>
    <s v="https://www.gem.wiki/Eumseong_power_station"/>
    <x v="97"/>
    <s v="Eumseong power station"/>
    <m/>
    <s v="CC1"/>
    <s v="LNG/LPG"/>
    <n v="561"/>
    <x v="1"/>
    <x v="0"/>
    <s v="N"/>
    <s v="Hydrogen capable: turbine"/>
    <s v="not found"/>
    <s v="replacement"/>
    <x v="54"/>
    <m/>
    <m/>
    <m/>
    <n v="36.941815370101303"/>
    <n v="127.65462108055399"/>
    <s v="approximate"/>
    <s v="Eumseong-eup"/>
    <m/>
    <s v="Eumseong-gun"/>
    <s v="Chungcheongbuk-do"/>
    <x v="2"/>
    <s v="Eastern Asia"/>
    <m/>
    <m/>
    <m/>
    <m/>
    <m/>
    <m/>
    <s v="1124019"/>
    <n v="1292639"/>
    <s v="L401363"/>
    <s v="G401364"/>
  </r>
  <r>
    <s v="https://www.gem.wiki/Eumseong_power_station"/>
    <x v="97"/>
    <s v="Eumseong power station"/>
    <m/>
    <s v="CC2"/>
    <s v="LNG"/>
    <n v="561"/>
    <x v="1"/>
    <x v="0"/>
    <s v="N"/>
    <s v="Hydrogen capable: turbine"/>
    <m/>
    <s v="replacement"/>
    <x v="54"/>
    <m/>
    <m/>
    <m/>
    <n v="36.941815370101303"/>
    <n v="127.65462108055399"/>
    <s v="approximate"/>
    <s v="Eumseong-eup"/>
    <m/>
    <s v="Eumseong-gun"/>
    <s v="Chungcheongbuk-do"/>
    <x v="2"/>
    <s v="Eastern Asia"/>
    <m/>
    <m/>
    <m/>
    <m/>
    <m/>
    <m/>
    <m/>
    <m/>
    <s v="L401363"/>
    <s v="G412629"/>
  </r>
  <r>
    <s v="https://www.gem.wiki/Gimpo_CHP_power_station"/>
    <x v="97"/>
    <s v="Gimpo CHP power station"/>
    <m/>
    <s v="1"/>
    <s v="LNG"/>
    <n v="270"/>
    <x v="1"/>
    <x v="1"/>
    <s v="Y"/>
    <m/>
    <m/>
    <m/>
    <x v="40"/>
    <m/>
    <m/>
    <m/>
    <n v="37.649810000000002"/>
    <n v="126.638319"/>
    <s v="approximate"/>
    <s v="Gimpo"/>
    <m/>
    <m/>
    <s v="Gyeonggi-do"/>
    <x v="2"/>
    <s v="Eastern Asia"/>
    <m/>
    <m/>
    <m/>
    <m/>
    <m/>
    <m/>
    <s v="1131509"/>
    <n v="1302965"/>
    <s v="L406314"/>
    <s v="G406135"/>
  </r>
  <r>
    <s v="https://www.gem.wiki/Gimpo_CHP_power_station"/>
    <x v="97"/>
    <s v="Gimpo CHP power station"/>
    <m/>
    <s v="2"/>
    <s v="LNG"/>
    <n v="225"/>
    <x v="1"/>
    <x v="3"/>
    <s v="Y"/>
    <m/>
    <m/>
    <m/>
    <x v="40"/>
    <m/>
    <m/>
    <m/>
    <n v="37.649810000000002"/>
    <n v="126.638319"/>
    <s v="approximate"/>
    <s v="Gimpo"/>
    <m/>
    <m/>
    <s v="Gyeonggi-do"/>
    <x v="2"/>
    <s v="Eastern Asia"/>
    <m/>
    <m/>
    <m/>
    <m/>
    <m/>
    <m/>
    <m/>
    <m/>
    <s v="L406314"/>
    <s v="G412628"/>
  </r>
  <r>
    <s v="https://www.gem.wiki/Gumi_Combined_Cycle_power_plant"/>
    <x v="97"/>
    <s v="Gumi Combined Cycle power plant"/>
    <m/>
    <s v="1"/>
    <s v="LNG"/>
    <n v="501"/>
    <x v="3"/>
    <x v="0"/>
    <s v="not found"/>
    <s v="not found"/>
    <s v="not found"/>
    <m/>
    <x v="40"/>
    <m/>
    <m/>
    <m/>
    <n v="36.207349999999998"/>
    <n v="128.35550000000001"/>
    <s v="approximate"/>
    <s v="Haepyeong-myeon - Gumi-si"/>
    <m/>
    <m/>
    <s v="Gyeongsangbuk-do"/>
    <x v="2"/>
    <s v="Eastern Asia"/>
    <m/>
    <m/>
    <m/>
    <m/>
    <m/>
    <m/>
    <s v="1139733"/>
    <n v="1314526"/>
    <s v="L407738"/>
    <s v="G410206"/>
  </r>
  <r>
    <s v="https://www.gem.wiki/Gunsan_CC_power_station"/>
    <x v="97"/>
    <s v="Gunsan CC power station"/>
    <s v="군산C/C"/>
    <s v="1"/>
    <s v="LNG"/>
    <n v="718"/>
    <x v="0"/>
    <x v="0"/>
    <s v="N"/>
    <m/>
    <m/>
    <m/>
    <x v="1"/>
    <m/>
    <m/>
    <m/>
    <n v="35.983600000000003"/>
    <n v="126.7307"/>
    <s v="exact"/>
    <s v="Gunsan-si"/>
    <m/>
    <m/>
    <s v="Jeollabuk-do"/>
    <x v="2"/>
    <s v="Eastern Asia"/>
    <m/>
    <m/>
    <m/>
    <m/>
    <m/>
    <m/>
    <s v="1021161"/>
    <s v="1202686, 1202687, 1202688"/>
    <s v="L401367"/>
    <s v="G401368"/>
  </r>
  <r>
    <s v="https://www.gem.wiki/Gwanggyo_CHP_power_station"/>
    <x v="97"/>
    <s v="Gwanggyo CHP power station"/>
    <s v="광교열병합, 수원광교열병합"/>
    <s v="1"/>
    <s v="LNG"/>
    <n v="145"/>
    <x v="0"/>
    <x v="5"/>
    <s v="Y"/>
    <m/>
    <m/>
    <m/>
    <x v="17"/>
    <m/>
    <m/>
    <m/>
    <n v="37.299683000000002"/>
    <n v="127.057892"/>
    <s v="exact"/>
    <s v="Suwon"/>
    <m/>
    <m/>
    <s v="Gyeonggi-do"/>
    <x v="2"/>
    <s v="Eastern Asia"/>
    <m/>
    <m/>
    <s v="Gwangju, gwanju, Kwanggyo"/>
    <m/>
    <m/>
    <m/>
    <s v="1084320"/>
    <m/>
    <s v="L406315"/>
    <s v="G406136"/>
  </r>
  <r>
    <s v="https://www.gem.wiki/Gwangyang_power_station"/>
    <x v="97"/>
    <s v="Gwangyang power station"/>
    <s v="광양C/C"/>
    <s v="1"/>
    <s v="LNG"/>
    <n v="563"/>
    <x v="0"/>
    <x v="0"/>
    <s v="N"/>
    <m/>
    <m/>
    <m/>
    <x v="37"/>
    <m/>
    <m/>
    <m/>
    <n v="34.889499999999998"/>
    <n v="127.7747"/>
    <s v="exact"/>
    <s v="Gwangyang"/>
    <m/>
    <m/>
    <s v="Jeollanam-do"/>
    <x v="2"/>
    <s v="Eastern Asia"/>
    <m/>
    <m/>
    <s v="K-Power"/>
    <m/>
    <m/>
    <m/>
    <s v="1056107"/>
    <s v="1127124, 1182977, 1182976"/>
    <s v="L401368"/>
    <s v="G401369"/>
  </r>
  <r>
    <s v="https://www.gem.wiki/Gwangyang_power_station"/>
    <x v="97"/>
    <s v="Gwangyang power station"/>
    <s v="광양C/C"/>
    <s v="2"/>
    <s v="LNG"/>
    <n v="563"/>
    <x v="0"/>
    <x v="0"/>
    <s v="N"/>
    <m/>
    <m/>
    <m/>
    <x v="37"/>
    <m/>
    <m/>
    <m/>
    <n v="34.889499999999998"/>
    <n v="127.7747"/>
    <s v="exact"/>
    <s v="Gwangyang"/>
    <m/>
    <m/>
    <s v="Jeollanam-do"/>
    <x v="2"/>
    <s v="Eastern Asia"/>
    <m/>
    <m/>
    <s v="K-Power"/>
    <m/>
    <m/>
    <m/>
    <s v="1056107"/>
    <s v="1182979, 1182978, 1182980"/>
    <s v="L401368"/>
    <s v="G401370"/>
  </r>
  <r>
    <s v="https://www.gem.wiki/Gwangyang_steelworks_power_station"/>
    <x v="97"/>
    <s v="Gwangyang steelworks power station"/>
    <m/>
    <s v="1"/>
    <s v="BFG"/>
    <n v="500"/>
    <x v="0"/>
    <x v="0"/>
    <s v="not found"/>
    <m/>
    <m/>
    <m/>
    <x v="14"/>
    <m/>
    <m/>
    <m/>
    <n v="34.931800000000003"/>
    <n v="127.726052"/>
    <s v="approximate"/>
    <s v="Gwangyang"/>
    <m/>
    <m/>
    <s v="Jeollanam-do"/>
    <x v="2"/>
    <s v="Eastern Asia"/>
    <m/>
    <m/>
    <m/>
    <m/>
    <m/>
    <m/>
    <s v="1025642"/>
    <m/>
    <s v="L406316"/>
    <s v="G406137"/>
  </r>
  <r>
    <s v="https://www.gem.wiki/Hadong_power_station"/>
    <x v="97"/>
    <s v="Hadong power station"/>
    <m/>
    <s v="1"/>
    <s v="LNG"/>
    <n v="500"/>
    <x v="3"/>
    <x v="5"/>
    <s v="not found"/>
    <s v="not found"/>
    <s v="not found"/>
    <s v="replacement"/>
    <x v="54"/>
    <m/>
    <m/>
    <m/>
    <n v="34.952354"/>
    <n v="127.819851"/>
    <s v="exact"/>
    <s v="Gyeongjesaneop"/>
    <s v="Geumseong"/>
    <s v="Hadong"/>
    <s v="Gyeongsangnam-do"/>
    <x v="2"/>
    <s v="Eastern Asia"/>
    <m/>
    <m/>
    <m/>
    <m/>
    <m/>
    <m/>
    <s v="1021147"/>
    <s v="not found"/>
    <s v="L103485"/>
    <s v="G406138"/>
  </r>
  <r>
    <s v="https://www.gem.wiki/Hadong_power_station"/>
    <x v="97"/>
    <s v="Hadong power station"/>
    <m/>
    <s v="2"/>
    <s v="LNG"/>
    <n v="500"/>
    <x v="3"/>
    <x v="5"/>
    <s v="not found"/>
    <s v="not found"/>
    <s v="not found"/>
    <s v="replacement"/>
    <x v="41"/>
    <m/>
    <m/>
    <m/>
    <n v="34.952354"/>
    <n v="127.819851"/>
    <s v="exact"/>
    <s v="Gyeongjesaneop"/>
    <s v="Geumseong"/>
    <s v="Hadong"/>
    <s v="Gyeongsangnam-do"/>
    <x v="2"/>
    <s v="Eastern Asia"/>
    <m/>
    <m/>
    <m/>
    <m/>
    <m/>
    <m/>
    <s v="1021147"/>
    <s v="not found"/>
    <s v="L103485"/>
    <s v="G406139"/>
  </r>
  <r>
    <s v="https://www.gem.wiki/Hadong_power_station"/>
    <x v="97"/>
    <s v="Hadong power station"/>
    <m/>
    <s v="3"/>
    <s v="LNG"/>
    <n v="500"/>
    <x v="3"/>
    <x v="5"/>
    <s v="not found"/>
    <s v="not found"/>
    <s v="not found"/>
    <s v="replacement"/>
    <x v="53"/>
    <m/>
    <m/>
    <m/>
    <n v="34.952354"/>
    <n v="127.819851"/>
    <s v="exact"/>
    <s v="Gyeongjesaneop"/>
    <s v="Geumseong"/>
    <s v="Hadong"/>
    <s v="Gyeongsangnam-do"/>
    <x v="2"/>
    <s v="Eastern Asia"/>
    <m/>
    <m/>
    <m/>
    <m/>
    <m/>
    <m/>
    <s v="1021147"/>
    <s v="not found"/>
    <s v="L103485"/>
    <s v="G406140"/>
  </r>
  <r>
    <s v="https://www.gem.wiki/Hadong_power_station"/>
    <x v="97"/>
    <s v="Hadong power station"/>
    <m/>
    <s v="4"/>
    <s v="LNG"/>
    <n v="500"/>
    <x v="3"/>
    <x v="5"/>
    <s v="not found"/>
    <s v="not found"/>
    <s v="not found"/>
    <s v="replacement"/>
    <x v="53"/>
    <m/>
    <m/>
    <m/>
    <n v="34.952354"/>
    <n v="127.819851"/>
    <s v="exact"/>
    <s v="Gyeongjesaneop"/>
    <s v="Geumseong"/>
    <s v="Hadong"/>
    <s v="Gyeongsangnam-do"/>
    <x v="2"/>
    <s v="Eastern Asia"/>
    <m/>
    <m/>
    <m/>
    <m/>
    <m/>
    <m/>
    <s v="1021147"/>
    <s v="not found"/>
    <s v="L103485"/>
    <s v="G406141"/>
  </r>
  <r>
    <s v="https://www.gem.wiki/Hadong_power_station"/>
    <x v="97"/>
    <s v="Hadong power station"/>
    <m/>
    <s v="5"/>
    <s v="LNG"/>
    <n v="500"/>
    <x v="3"/>
    <x v="5"/>
    <s v="not found"/>
    <s v="not found"/>
    <s v="not found"/>
    <s v="replacement"/>
    <x v="58"/>
    <m/>
    <m/>
    <m/>
    <n v="34.952354"/>
    <n v="127.819851"/>
    <s v="exact"/>
    <s v="Gyeongjesaneop"/>
    <s v="Geumseong"/>
    <s v="Hadong"/>
    <s v="Gyeongsangnam-do"/>
    <x v="2"/>
    <s v="Eastern Asia"/>
    <m/>
    <m/>
    <m/>
    <m/>
    <m/>
    <m/>
    <s v="1021147"/>
    <s v="not found"/>
    <s v="L103485"/>
    <s v="G406142"/>
  </r>
  <r>
    <s v="https://www.gem.wiki/Hadong_power_station"/>
    <x v="97"/>
    <s v="Hadong power station"/>
    <m/>
    <s v="6"/>
    <s v="LNG"/>
    <n v="500"/>
    <x v="3"/>
    <x v="5"/>
    <s v="not found"/>
    <s v="not found"/>
    <s v="not found"/>
    <s v="replacement"/>
    <x v="58"/>
    <m/>
    <m/>
    <m/>
    <n v="34.952354"/>
    <n v="127.819851"/>
    <s v="exact"/>
    <s v="Gyeongjesaneop"/>
    <s v="Geumseong"/>
    <s v="Hadong"/>
    <s v="Gyeongsangnam-do"/>
    <x v="2"/>
    <s v="Eastern Asia"/>
    <m/>
    <m/>
    <m/>
    <m/>
    <m/>
    <m/>
    <s v="1021147"/>
    <s v="not found"/>
    <s v="L103485"/>
    <s v="G406143"/>
  </r>
  <r>
    <s v="https://www.gem.wiki/Hallim_Complex_power_station"/>
    <x v="97"/>
    <s v="Hallim Complex power station"/>
    <s v="한림복합"/>
    <s v="1"/>
    <s v="LNG"/>
    <n v="105"/>
    <x v="0"/>
    <x v="0"/>
    <s v="not found"/>
    <m/>
    <m/>
    <m/>
    <x v="44"/>
    <m/>
    <m/>
    <m/>
    <n v="33.402795936718803"/>
    <n v="126.27209598418099"/>
    <s v="exact"/>
    <s v="Hallim"/>
    <m/>
    <s v="Jeju-si"/>
    <s v="Jeju-do"/>
    <x v="2"/>
    <s v="Eastern Asia"/>
    <m/>
    <m/>
    <s v="Hanlim"/>
    <m/>
    <m/>
    <m/>
    <m/>
    <m/>
    <s v="L408494"/>
    <s v="G412627"/>
  </r>
  <r>
    <s v="https://www.gem.wiki/Hanam_CHP_power_station"/>
    <x v="97"/>
    <s v="Hanam CHP power station"/>
    <s v="하남열병합"/>
    <s v="1"/>
    <s v="LNG"/>
    <n v="399"/>
    <x v="0"/>
    <x v="0"/>
    <s v="Y"/>
    <m/>
    <m/>
    <m/>
    <x v="13"/>
    <m/>
    <m/>
    <m/>
    <n v="37.551527244368501"/>
    <n v="127.185941741592"/>
    <s v="exact"/>
    <s v="Hanam"/>
    <m/>
    <m/>
    <s v="Gyeonggi-do"/>
    <x v="2"/>
    <s v="Eastern Asia"/>
    <m/>
    <m/>
    <m/>
    <m/>
    <m/>
    <m/>
    <s v="1119935"/>
    <m/>
    <s v="L406317"/>
    <s v="G406144"/>
  </r>
  <r>
    <s v="https://www.gem.wiki/Hwasung_power_station"/>
    <x v="97"/>
    <s v="Hwasung power station"/>
    <s v="화성열병합"/>
    <s v="1"/>
    <s v="LNG"/>
    <n v="512.29999999999995"/>
    <x v="0"/>
    <x v="0"/>
    <s v="Y"/>
    <m/>
    <m/>
    <m/>
    <x v="47"/>
    <m/>
    <m/>
    <m/>
    <n v="37.215499999999999"/>
    <n v="127.0778"/>
    <s v="approximate"/>
    <s v="Hwaseong"/>
    <m/>
    <m/>
    <s v="Gyeonggi-do"/>
    <x v="2"/>
    <s v="Eastern Asia"/>
    <m/>
    <m/>
    <s v="Hwaseong"/>
    <m/>
    <m/>
    <m/>
    <s v="1059727"/>
    <m/>
    <s v="L406318"/>
    <s v="G406145"/>
  </r>
  <r>
    <s v="https://www.gem.wiki/Hyundai_Ulsan_Factory_power_plant"/>
    <x v="97"/>
    <s v="Hyundai Ulsan Factory power plant"/>
    <m/>
    <s v="1"/>
    <s v="LNG"/>
    <n v="184"/>
    <x v="3"/>
    <x v="5"/>
    <s v="Y"/>
    <m/>
    <m/>
    <m/>
    <x v="40"/>
    <m/>
    <m/>
    <m/>
    <n v="38.536503928061599"/>
    <n v="129.492188007934"/>
    <s v="approximate"/>
    <s v="Buk-gu - Ulsan-si"/>
    <m/>
    <m/>
    <s v="Ulsan"/>
    <x v="2"/>
    <s v="Eastern Asia"/>
    <m/>
    <m/>
    <m/>
    <m/>
    <m/>
    <m/>
    <s v="1140274"/>
    <n v="1315302"/>
    <s v="L407872"/>
    <s v="G410616"/>
  </r>
  <r>
    <s v="https://www.gem.wiki/Ilsan_power_station"/>
    <x v="97"/>
    <s v="Ilsan power station"/>
    <m/>
    <s v="1"/>
    <s v="LNG"/>
    <n v="630"/>
    <x v="0"/>
    <x v="0"/>
    <s v="Y"/>
    <m/>
    <m/>
    <m/>
    <x v="19"/>
    <m/>
    <m/>
    <m/>
    <n v="37.647871000000002"/>
    <n v="126.797366"/>
    <s v="exact"/>
    <s v="Goyang"/>
    <m/>
    <m/>
    <s v="Gyeonggi-do"/>
    <x v="2"/>
    <s v="Eastern Asia"/>
    <m/>
    <m/>
    <m/>
    <m/>
    <m/>
    <m/>
    <s v="1021153"/>
    <m/>
    <s v="L406319"/>
    <s v="G406146"/>
  </r>
  <r>
    <s v="https://www.gem.wiki/Ilsan_power_station"/>
    <x v="97"/>
    <s v="Ilsan power station"/>
    <m/>
    <s v="2"/>
    <s v="LNG"/>
    <n v="300"/>
    <x v="0"/>
    <x v="0"/>
    <s v="Y"/>
    <m/>
    <m/>
    <m/>
    <x v="67"/>
    <m/>
    <m/>
    <m/>
    <n v="37.647871000000002"/>
    <n v="126.797366"/>
    <s v="exact"/>
    <s v="Goyang"/>
    <m/>
    <m/>
    <s v="Gyeonggi-do"/>
    <x v="2"/>
    <s v="Eastern Asia"/>
    <m/>
    <m/>
    <m/>
    <m/>
    <m/>
    <m/>
    <s v="1021153"/>
    <m/>
    <s v="L406319"/>
    <s v="G406147"/>
  </r>
  <r>
    <s v="https://www.gem.wiki/Incheon_Airport_CHP_power_station"/>
    <x v="97"/>
    <s v="Incheon Airport CHP power station"/>
    <s v="인천공항복합"/>
    <s v="1"/>
    <s v="LNG"/>
    <n v="127"/>
    <x v="0"/>
    <x v="0"/>
    <s v="Y"/>
    <m/>
    <m/>
    <m/>
    <x v="11"/>
    <m/>
    <m/>
    <m/>
    <n v="37.494413615868503"/>
    <n v="126.475520074172"/>
    <s v="exact"/>
    <s v="Incheon-si"/>
    <m/>
    <m/>
    <s v="Gyeonggi-do"/>
    <x v="2"/>
    <s v="Eastern Asia"/>
    <m/>
    <m/>
    <m/>
    <m/>
    <m/>
    <m/>
    <m/>
    <m/>
    <s v="L408495"/>
    <s v="G412626"/>
  </r>
  <r>
    <s v="https://www.gem.wiki/Jeju_Thermal_Power_Station"/>
    <x v="97"/>
    <s v="Jeju thermal power station"/>
    <m/>
    <s v="1"/>
    <s v="HFO"/>
    <n v="40"/>
    <x v="6"/>
    <x v="4"/>
    <s v="N"/>
    <m/>
    <m/>
    <m/>
    <x v="21"/>
    <n v="2022"/>
    <m/>
    <m/>
    <n v="33.534542299999998"/>
    <n v="126.59330199999999"/>
    <s v="exact"/>
    <s v="Jeju-si"/>
    <m/>
    <m/>
    <s v="Jeju-do"/>
    <x v="2"/>
    <s v="Eastern Asia"/>
    <m/>
    <m/>
    <s v="Bukjeju"/>
    <m/>
    <m/>
    <m/>
    <s v="1021136"/>
    <m/>
    <s v="L401414"/>
    <s v="G412625"/>
  </r>
  <r>
    <s v="https://www.gem.wiki/Jeju_Thermal_Power_Station"/>
    <x v="97"/>
    <s v="Jeju thermal power station"/>
    <m/>
    <s v="2"/>
    <s v="HFO"/>
    <n v="40"/>
    <x v="0"/>
    <x v="4"/>
    <s v="N"/>
    <m/>
    <m/>
    <m/>
    <x v="9"/>
    <n v="2023"/>
    <m/>
    <m/>
    <n v="33.534542299999998"/>
    <n v="126.59330199999999"/>
    <s v="exact"/>
    <s v="Jeju-si"/>
    <m/>
    <m/>
    <s v="Jeju-do"/>
    <x v="2"/>
    <s v="Eastern Asia"/>
    <m/>
    <m/>
    <s v="Bukjeju"/>
    <m/>
    <m/>
    <m/>
    <m/>
    <m/>
    <s v="L401414"/>
    <s v="G412624"/>
  </r>
  <r>
    <s v="https://www.gem.wiki/Jeju_Thermal_Power_Station"/>
    <x v="97"/>
    <s v="Jeju thermal power station"/>
    <m/>
    <s v="CC1"/>
    <s v="LNG"/>
    <n v="114"/>
    <x v="0"/>
    <x v="0"/>
    <s v="N"/>
    <m/>
    <m/>
    <m/>
    <x v="34"/>
    <m/>
    <m/>
    <m/>
    <n v="33.534542299999998"/>
    <n v="126.59330199999999"/>
    <s v="exact"/>
    <s v="Jeju-si"/>
    <m/>
    <m/>
    <s v="Jeju-do"/>
    <x v="2"/>
    <s v="Eastern Asia"/>
    <m/>
    <m/>
    <s v="Bukjeju"/>
    <m/>
    <m/>
    <m/>
    <s v="not found"/>
    <s v="not found"/>
    <s v="L401414"/>
    <s v="G401415"/>
  </r>
  <r>
    <s v="https://www.gem.wiki/Jeju_Thermal_Power_Station"/>
    <x v="97"/>
    <s v="Jeju thermal power station"/>
    <m/>
    <s v="CC2"/>
    <s v="LNG"/>
    <n v="114"/>
    <x v="0"/>
    <x v="0"/>
    <s v="N"/>
    <m/>
    <m/>
    <m/>
    <x v="34"/>
    <m/>
    <m/>
    <m/>
    <n v="33.534542299999998"/>
    <n v="126.59330199999999"/>
    <s v="exact"/>
    <s v="Jeju-si"/>
    <m/>
    <m/>
    <s v="Jeju-do"/>
    <x v="2"/>
    <s v="Eastern Asia"/>
    <m/>
    <m/>
    <s v="Bukjeju"/>
    <m/>
    <m/>
    <m/>
    <s v="not found"/>
    <s v="not found"/>
    <s v="L401414"/>
    <s v="G401416"/>
  </r>
  <r>
    <s v="https://www.gem.wiki/KOMIPO_Incheon_power_station"/>
    <x v="97"/>
    <s v="KOMIPO Incheon power station"/>
    <s v="인천C/C"/>
    <s v="1"/>
    <s v="LNG"/>
    <n v="504"/>
    <x v="0"/>
    <x v="0"/>
    <s v="Y"/>
    <m/>
    <m/>
    <m/>
    <x v="21"/>
    <m/>
    <m/>
    <m/>
    <n v="37.510899999999999"/>
    <n v="126.60899999999999"/>
    <s v="exact"/>
    <s v="Incheon-si"/>
    <m/>
    <m/>
    <s v="Incheon"/>
    <x v="2"/>
    <s v="Eastern Asia"/>
    <m/>
    <m/>
    <m/>
    <m/>
    <m/>
    <m/>
    <s v="1021155"/>
    <s v="1148955, 1148956, 1148957"/>
    <s v="L401370"/>
    <s v="G401371"/>
  </r>
  <r>
    <s v="https://www.gem.wiki/KOMIPO_Incheon_power_station"/>
    <x v="97"/>
    <s v="KOMIPO Incheon power station"/>
    <s v="인천C/C"/>
    <s v="2"/>
    <s v="LNG"/>
    <n v="509"/>
    <x v="0"/>
    <x v="0"/>
    <s v="Y"/>
    <m/>
    <m/>
    <m/>
    <x v="9"/>
    <m/>
    <m/>
    <m/>
    <n v="37.510899999999999"/>
    <n v="126.60899999999999"/>
    <s v="exact"/>
    <s v="Incheon-si"/>
    <m/>
    <m/>
    <s v="Incheon"/>
    <x v="2"/>
    <s v="Eastern Asia"/>
    <m/>
    <m/>
    <m/>
    <m/>
    <m/>
    <m/>
    <s v="1021155"/>
    <s v="1202747, 1202748, 1202749"/>
    <s v="L401370"/>
    <s v="G401372"/>
  </r>
  <r>
    <s v="https://www.gem.wiki/KOMIPO_Incheon_power_station"/>
    <x v="97"/>
    <s v="KOMIPO Incheon power station"/>
    <s v="인천C/C"/>
    <s v="3"/>
    <s v="LNG"/>
    <n v="450"/>
    <x v="0"/>
    <x v="0"/>
    <s v="Y"/>
    <m/>
    <m/>
    <m/>
    <x v="39"/>
    <m/>
    <m/>
    <m/>
    <n v="37.510899999999999"/>
    <n v="126.60899999999999"/>
    <s v="exact"/>
    <s v="Incheon-si"/>
    <m/>
    <m/>
    <s v="Incheon"/>
    <x v="2"/>
    <s v="Eastern Asia"/>
    <m/>
    <m/>
    <m/>
    <m/>
    <m/>
    <m/>
    <s v="1021155"/>
    <s v="1263754, 1263756, 1263755"/>
    <s v="L401370"/>
    <s v="G401373"/>
  </r>
  <r>
    <s v="https://www.gem.wiki/Naepo_Green_Energy_power_station"/>
    <x v="97"/>
    <s v="Naepo Green Energy power station"/>
    <m/>
    <s v="1"/>
    <s v="NG"/>
    <n v="500"/>
    <x v="1"/>
    <x v="0"/>
    <s v="Y"/>
    <m/>
    <m/>
    <m/>
    <x v="49"/>
    <m/>
    <m/>
    <m/>
    <n v="36.654944"/>
    <n v="126.6765"/>
    <s v="approximate"/>
    <s v="Naepo"/>
    <m/>
    <m/>
    <s v="Chungcheongnam-do"/>
    <x v="2"/>
    <s v="Eastern Asia"/>
    <m/>
    <m/>
    <m/>
    <m/>
    <m/>
    <m/>
    <s v="not found"/>
    <m/>
    <s v="L406320"/>
    <s v="G406148"/>
  </r>
  <r>
    <s v="https://www.gem.wiki/Namjeju_Power_Complex"/>
    <x v="97"/>
    <s v="Namjeju Power Complex"/>
    <s v="남제주복합"/>
    <s v="1"/>
    <s v="LNG"/>
    <n v="150"/>
    <x v="0"/>
    <x v="0"/>
    <s v="N"/>
    <m/>
    <m/>
    <m/>
    <x v="6"/>
    <m/>
    <m/>
    <m/>
    <n v="33.236765786237903"/>
    <n v="126.340478074229"/>
    <s v="exact"/>
    <s v="Seogwipo"/>
    <m/>
    <m/>
    <s v="Jeju-do"/>
    <x v="2"/>
    <s v="Eastern Asia"/>
    <m/>
    <m/>
    <s v="KOSPO Namjeju Power Plant"/>
    <m/>
    <m/>
    <m/>
    <s v="1021165"/>
    <n v="1297643"/>
    <s v="L406380"/>
    <s v="G406294"/>
  </r>
  <r>
    <s v="https://www.gem.wiki/Namjeju_Power_Complex"/>
    <x v="97"/>
    <s v="Namjeju Power Complex"/>
    <s v="남제주복합"/>
    <s v="2"/>
    <s v="D"/>
    <n v="146.24"/>
    <x v="0"/>
    <x v="0"/>
    <s v="N"/>
    <m/>
    <m/>
    <m/>
    <x v="6"/>
    <m/>
    <m/>
    <m/>
    <n v="33.236765786237903"/>
    <n v="126.340478074229"/>
    <s v="exact"/>
    <s v="Seogwipo"/>
    <m/>
    <m/>
    <s v="Jeju-do"/>
    <x v="2"/>
    <s v="Eastern Asia"/>
    <m/>
    <m/>
    <s v="KOSPO Namjeju Power Plant"/>
    <m/>
    <m/>
    <m/>
    <s v="1021136"/>
    <m/>
    <s v="L406380"/>
    <s v="G412623"/>
  </r>
  <r>
    <s v="https://www.gem.wiki/Onsan_Smelter_power_station"/>
    <x v="97"/>
    <s v="Onsan Smelter power station"/>
    <m/>
    <s v="1"/>
    <s v="LNG"/>
    <n v="270"/>
    <x v="1"/>
    <x v="0"/>
    <s v="N"/>
    <m/>
    <m/>
    <m/>
    <x v="43"/>
    <m/>
    <m/>
    <m/>
    <n v="35.432712600000002"/>
    <n v="129.26542620000001"/>
    <s v="approximate"/>
    <s v="Onsan"/>
    <m/>
    <m/>
    <s v="Ulsan"/>
    <x v="2"/>
    <s v="Eastern Asia"/>
    <m/>
    <m/>
    <s v="Korea Zinc"/>
    <m/>
    <m/>
    <m/>
    <s v="1021215"/>
    <s v="1296366, 1296367, 1296365"/>
    <s v="L401380"/>
    <s v="G401381"/>
  </r>
  <r>
    <s v="https://www.gem.wiki/Osan_CHP_power_station"/>
    <x v="97"/>
    <s v="Osan CHP power station"/>
    <s v="명품오산열병합"/>
    <s v="1"/>
    <s v="NG"/>
    <n v="474"/>
    <x v="0"/>
    <x v="0"/>
    <s v="Y"/>
    <m/>
    <m/>
    <m/>
    <x v="5"/>
    <m/>
    <m/>
    <m/>
    <n v="37.139904872444802"/>
    <n v="127.05561941124201"/>
    <s v="exact"/>
    <s v="Osan"/>
    <m/>
    <m/>
    <s v="Gyeonggi-do"/>
    <x v="2"/>
    <s v="Eastern Asia"/>
    <m/>
    <m/>
    <s v="Myeongpyeong Osan Cogeneration"/>
    <m/>
    <m/>
    <m/>
    <s v="1128744"/>
    <m/>
    <s v="L406321"/>
    <s v="G406149"/>
  </r>
  <r>
    <s v="https://www.gem.wiki/Oseong_power_station"/>
    <x v="97"/>
    <s v="Oseong power station"/>
    <s v="오성C/C"/>
    <s v="1"/>
    <s v="NG"/>
    <n v="833"/>
    <x v="0"/>
    <x v="0"/>
    <s v="Y"/>
    <m/>
    <m/>
    <m/>
    <x v="22"/>
    <m/>
    <m/>
    <m/>
    <n v="37.025399999999998"/>
    <n v="127.0027"/>
    <s v="exact"/>
    <s v="Pyeongtaek"/>
    <m/>
    <m/>
    <s v="Gyeonggi-do"/>
    <x v="2"/>
    <s v="Eastern Asia"/>
    <m/>
    <m/>
    <s v="Ohseong Complex"/>
    <m/>
    <m/>
    <m/>
    <s v="1084104"/>
    <s v="1229506, 1229507, 1229508, 1229509"/>
    <s v="L401381"/>
    <s v="G401382"/>
  </r>
  <r>
    <s v="https://www.gem.wiki/POSCO_Incheon_power_station"/>
    <x v="97"/>
    <s v="POSCO Incheon power station"/>
    <s v="포스코에너지C/C"/>
    <s v="3"/>
    <s v="LNG"/>
    <n v="450"/>
    <x v="0"/>
    <x v="0"/>
    <s v="N"/>
    <m/>
    <m/>
    <m/>
    <x v="14"/>
    <m/>
    <m/>
    <m/>
    <n v="37.5089471"/>
    <n v="126.61674499999999"/>
    <s v="exact"/>
    <s v="Seo-gu"/>
    <m/>
    <m/>
    <s v="Incheon"/>
    <x v="2"/>
    <s v="Eastern Asia"/>
    <m/>
    <m/>
    <m/>
    <m/>
    <m/>
    <m/>
    <s v="1063178"/>
    <s v="1121206, 1121207, 1121208, 1176999"/>
    <s v="L401373"/>
    <s v="G401374"/>
  </r>
  <r>
    <s v="https://www.gem.wiki/POSCO_Incheon_power_station"/>
    <x v="97"/>
    <s v="POSCO Incheon power station"/>
    <s v="포스코에너지C/C"/>
    <s v="4"/>
    <s v="LNG"/>
    <n v="450"/>
    <x v="0"/>
    <x v="0"/>
    <s v="N"/>
    <m/>
    <m/>
    <m/>
    <x v="11"/>
    <m/>
    <m/>
    <m/>
    <n v="37.5089471"/>
    <n v="126.61674499999999"/>
    <s v="exact"/>
    <s v="Seo-gu"/>
    <m/>
    <m/>
    <s v="Incheon"/>
    <x v="2"/>
    <s v="Eastern Asia"/>
    <m/>
    <m/>
    <m/>
    <m/>
    <m/>
    <m/>
    <s v="1063178"/>
    <s v="1121209, 1121210, 1121211, 1177000"/>
    <s v="L401373"/>
    <s v="G401375"/>
  </r>
  <r>
    <s v="https://www.gem.wiki/POSCO_Incheon_power_station"/>
    <x v="97"/>
    <s v="POSCO Incheon power station"/>
    <s v="포스코에너지C/C"/>
    <s v="5"/>
    <s v="LNG"/>
    <n v="626"/>
    <x v="0"/>
    <x v="0"/>
    <s v="N"/>
    <m/>
    <m/>
    <m/>
    <x v="17"/>
    <m/>
    <m/>
    <m/>
    <n v="37.5089471"/>
    <n v="126.61674499999999"/>
    <s v="exact"/>
    <s v="Seo-gu"/>
    <m/>
    <m/>
    <s v="Incheon"/>
    <x v="2"/>
    <s v="Eastern Asia"/>
    <m/>
    <m/>
    <m/>
    <m/>
    <m/>
    <m/>
    <s v="1063178"/>
    <s v="1210833, 1210834, 1210837"/>
    <s v="L401373"/>
    <s v="G401376"/>
  </r>
  <r>
    <s v="https://www.gem.wiki/POSCO_Incheon_power_station"/>
    <x v="97"/>
    <s v="POSCO Incheon power station"/>
    <s v="포스코에너지C/C"/>
    <s v="6"/>
    <s v="LNG"/>
    <n v="626"/>
    <x v="0"/>
    <x v="0"/>
    <s v="N"/>
    <m/>
    <m/>
    <m/>
    <x v="17"/>
    <m/>
    <m/>
    <m/>
    <n v="37.5089471"/>
    <n v="126.61674499999999"/>
    <s v="exact"/>
    <s v="Seo-gu"/>
    <m/>
    <m/>
    <s v="Incheon"/>
    <x v="2"/>
    <s v="Eastern Asia"/>
    <m/>
    <m/>
    <m/>
    <m/>
    <m/>
    <m/>
    <s v="1063178"/>
    <s v="1210835, 1210836, 1210838"/>
    <s v="L401373"/>
    <s v="G401377"/>
  </r>
  <r>
    <s v="https://www.gem.wiki/POSCO_Incheon_power_station"/>
    <x v="97"/>
    <s v="POSCO Incheon power station"/>
    <s v="포스코에너지C/C"/>
    <s v="7"/>
    <s v="LNG"/>
    <n v="420"/>
    <x v="0"/>
    <x v="0"/>
    <s v="N"/>
    <m/>
    <m/>
    <m/>
    <x v="2"/>
    <m/>
    <m/>
    <m/>
    <n v="37.5089471"/>
    <n v="126.61674499999999"/>
    <s v="exact"/>
    <s v="Seo-gu"/>
    <m/>
    <m/>
    <s v="Incheon"/>
    <x v="2"/>
    <s v="Eastern Asia"/>
    <m/>
    <m/>
    <m/>
    <m/>
    <m/>
    <m/>
    <s v="1063178"/>
    <n v="1244957"/>
    <s v="L401373"/>
    <s v="G401378"/>
  </r>
  <r>
    <s v="https://www.gem.wiki/POSCO_Incheon_power_station"/>
    <x v="97"/>
    <s v="POSCO Incheon power station"/>
    <s v="포스코에너지C/C"/>
    <s v="8"/>
    <s v="LNG"/>
    <n v="420"/>
    <x v="0"/>
    <x v="0"/>
    <s v="N"/>
    <m/>
    <m/>
    <m/>
    <x v="2"/>
    <m/>
    <m/>
    <m/>
    <n v="37.5089471"/>
    <n v="126.61674499999999"/>
    <s v="exact"/>
    <s v="Seo-gu"/>
    <m/>
    <m/>
    <s v="Incheon"/>
    <x v="2"/>
    <s v="Eastern Asia"/>
    <m/>
    <m/>
    <m/>
    <m/>
    <m/>
    <m/>
    <s v="1063178"/>
    <n v="1244958"/>
    <s v="L401373"/>
    <s v="G401379"/>
  </r>
  <r>
    <s v="https://www.gem.wiki/POSCO_Incheon_power_station"/>
    <x v="97"/>
    <s v="POSCO Incheon power station"/>
    <s v="포스코에너지C/C"/>
    <s v="9"/>
    <s v="LNG"/>
    <n v="420"/>
    <x v="0"/>
    <x v="0"/>
    <s v="N"/>
    <m/>
    <m/>
    <m/>
    <x v="13"/>
    <m/>
    <m/>
    <m/>
    <n v="37.5089471"/>
    <n v="126.61674499999999"/>
    <s v="exact"/>
    <s v="Seo-gu"/>
    <m/>
    <m/>
    <s v="Incheon"/>
    <x v="2"/>
    <s v="Eastern Asia"/>
    <m/>
    <m/>
    <m/>
    <m/>
    <m/>
    <m/>
    <s v="1063178"/>
    <n v="1244959"/>
    <s v="L401373"/>
    <s v="G401380"/>
  </r>
  <r>
    <s v="https://www.gem.wiki/Paju_(KDHC)_power_station"/>
    <x v="97"/>
    <s v="Paju (KDHC) power station"/>
    <m/>
    <s v="1"/>
    <s v="LNG"/>
    <n v="515"/>
    <x v="0"/>
    <x v="0"/>
    <s v="Y"/>
    <m/>
    <m/>
    <m/>
    <x v="1"/>
    <m/>
    <m/>
    <m/>
    <n v="37.758291"/>
    <n v="126.781498"/>
    <s v="approximate"/>
    <s v="Paju"/>
    <m/>
    <m/>
    <s v="Gyeonggi-do"/>
    <x v="2"/>
    <s v="Eastern Asia"/>
    <m/>
    <m/>
    <m/>
    <m/>
    <m/>
    <m/>
    <s v="1065196"/>
    <m/>
    <s v="L406322"/>
    <s v="G406150"/>
  </r>
  <r>
    <s v="https://www.gem.wiki/Paju_power_station"/>
    <x v="97"/>
    <s v="Paju power station"/>
    <s v="파주문산C/C"/>
    <s v="1"/>
    <s v="LNG"/>
    <n v="848"/>
    <x v="0"/>
    <x v="0"/>
    <s v="N"/>
    <m/>
    <m/>
    <m/>
    <x v="31"/>
    <m/>
    <m/>
    <m/>
    <n v="37.761532600000002"/>
    <n v="126.7585904"/>
    <s v="approximate"/>
    <s v="Paju-si"/>
    <m/>
    <m/>
    <s v="Gyeonggi-do"/>
    <x v="2"/>
    <s v="Eastern Asia"/>
    <m/>
    <m/>
    <s v="Jangmun, Jangsan, Changmun"/>
    <m/>
    <m/>
    <m/>
    <s v="1104658"/>
    <s v="1263746, 1264272, 1263747"/>
    <s v="L401382"/>
    <s v="G401383"/>
  </r>
  <r>
    <s v="https://www.gem.wiki/Paju_power_station"/>
    <x v="97"/>
    <s v="Paju power station"/>
    <s v="파주문산C/C"/>
    <s v="2"/>
    <s v="LNG"/>
    <n v="848"/>
    <x v="0"/>
    <x v="0"/>
    <s v="N"/>
    <m/>
    <m/>
    <m/>
    <x v="31"/>
    <m/>
    <m/>
    <m/>
    <n v="37.761532600000002"/>
    <n v="126.7585904"/>
    <s v="approximate"/>
    <s v="Paju-si"/>
    <m/>
    <m/>
    <s v="Gyeonggi-do"/>
    <x v="2"/>
    <s v="Eastern Asia"/>
    <m/>
    <m/>
    <s v="Jangmun, Jangsan, Changmun"/>
    <m/>
    <m/>
    <m/>
    <s v="1104658"/>
    <s v="1264273, 1264274, 1264275"/>
    <s v="L401382"/>
    <s v="G401384"/>
  </r>
  <r>
    <s v="https://www.gem.wiki/Pangyo_CHP_power_station"/>
    <x v="97"/>
    <s v="Pangyo CHP power station"/>
    <s v="판교열병합"/>
    <s v="1"/>
    <s v="LNG"/>
    <n v="145"/>
    <x v="0"/>
    <x v="0"/>
    <s v="Y"/>
    <m/>
    <m/>
    <m/>
    <x v="1"/>
    <m/>
    <m/>
    <m/>
    <n v="37.3918058"/>
    <n v="127.1033508"/>
    <s v="approximate"/>
    <s v="Baekhyeon"/>
    <s v="Bundang"/>
    <s v="Seongnam"/>
    <s v="Gyeonggi-do"/>
    <x v="2"/>
    <s v="Eastern Asia"/>
    <m/>
    <m/>
    <m/>
    <m/>
    <m/>
    <m/>
    <s v="1065197"/>
    <m/>
    <s v="L406323"/>
    <s v="G406151"/>
  </r>
  <r>
    <s v="https://www.gem.wiki/Pocheon_IPP_power_station"/>
    <x v="97"/>
    <s v="Pocheon IPP power station"/>
    <s v="포천천연C/C"/>
    <s v="1"/>
    <s v="LNG"/>
    <n v="900"/>
    <x v="0"/>
    <x v="0"/>
    <s v="N"/>
    <m/>
    <m/>
    <m/>
    <x v="31"/>
    <m/>
    <m/>
    <m/>
    <n v="37.8972166"/>
    <n v="127.1926452"/>
    <s v="approximate"/>
    <s v="Pocheon City"/>
    <m/>
    <m/>
    <s v="Gyeonggi-do"/>
    <x v="2"/>
    <s v="Eastern Asia"/>
    <m/>
    <m/>
    <m/>
    <m/>
    <m/>
    <m/>
    <s v="not found"/>
    <s v="not found"/>
    <s v="L401416"/>
    <s v="G401417"/>
  </r>
  <r>
    <s v="https://www.gem.wiki/Pocheon_power_station"/>
    <x v="97"/>
    <s v="Pocheon power station"/>
    <s v="포천C/C"/>
    <s v="1"/>
    <s v="LNG"/>
    <n v="780"/>
    <x v="0"/>
    <x v="0"/>
    <s v="N"/>
    <m/>
    <m/>
    <m/>
    <x v="2"/>
    <m/>
    <m/>
    <m/>
    <n v="37.9465"/>
    <n v="127.16889999999999"/>
    <s v="exact"/>
    <s v="Pocheon-si"/>
    <m/>
    <m/>
    <s v="Gyeonggi-do"/>
    <x v="2"/>
    <s v="Eastern Asia"/>
    <m/>
    <m/>
    <m/>
    <m/>
    <m/>
    <m/>
    <s v="1086411"/>
    <s v="1263218, 1263219, 1263220"/>
    <s v="L401384"/>
    <s v="G401385"/>
  </r>
  <r>
    <s v="https://www.gem.wiki/Pocheon_power_station"/>
    <x v="97"/>
    <s v="Pocheon power station"/>
    <s v="포천C/C"/>
    <s v="2"/>
    <s v="LNG"/>
    <n v="780"/>
    <x v="0"/>
    <x v="0"/>
    <s v="N"/>
    <m/>
    <m/>
    <m/>
    <x v="2"/>
    <m/>
    <m/>
    <m/>
    <n v="37.9465"/>
    <n v="127.16889999999999"/>
    <s v="exact"/>
    <s v="Pocheon-si"/>
    <m/>
    <m/>
    <s v="Gyeonggi-do"/>
    <x v="2"/>
    <s v="Eastern Asia"/>
    <m/>
    <m/>
    <m/>
    <m/>
    <m/>
    <m/>
    <s v="1086411"/>
    <s v="1233719, 1233720, 1261258"/>
    <s v="L401384"/>
    <s v="G401386"/>
  </r>
  <r>
    <s v="https://www.gem.wiki/Pohang_steel_works_power_station"/>
    <x v="97"/>
    <s v="Pohang steel works power station"/>
    <m/>
    <s v="1"/>
    <s v="BFG/COG/OG"/>
    <n v="145"/>
    <x v="0"/>
    <x v="0"/>
    <s v="not found"/>
    <m/>
    <m/>
    <m/>
    <x v="4"/>
    <m/>
    <m/>
    <m/>
    <n v="36.035200000000003"/>
    <n v="129.40110000000001"/>
    <s v="approximate"/>
    <s v="Pohang-si"/>
    <m/>
    <m/>
    <s v="Gyeongsangbuk-do"/>
    <x v="2"/>
    <s v="Eastern Asia"/>
    <m/>
    <m/>
    <m/>
    <m/>
    <m/>
    <m/>
    <m/>
    <m/>
    <s v="L406324"/>
    <s v="G412621"/>
  </r>
  <r>
    <s v="https://www.gem.wiki/Pohang_steel_works_power_station"/>
    <x v="97"/>
    <s v="Pohang steel works power station"/>
    <m/>
    <s v="2"/>
    <s v="BFG/COG/OG"/>
    <n v="145"/>
    <x v="0"/>
    <x v="0"/>
    <s v="not found"/>
    <m/>
    <m/>
    <m/>
    <x v="4"/>
    <m/>
    <m/>
    <m/>
    <n v="36.035200000000003"/>
    <n v="129.40110000000001"/>
    <s v="approximate"/>
    <s v="Pohang-si"/>
    <m/>
    <m/>
    <s v="Gyeongsangbuk-do"/>
    <x v="2"/>
    <s v="Eastern Asia"/>
    <m/>
    <m/>
    <m/>
    <m/>
    <m/>
    <m/>
    <s v="1025596"/>
    <m/>
    <s v="L406324"/>
    <s v="G406152"/>
  </r>
  <r>
    <s v="https://www.gem.wiki/Pyeongtaek_power_station"/>
    <x v="97"/>
    <s v="Pyeongtaek power station"/>
    <m/>
    <s v="1"/>
    <s v="LNG"/>
    <n v="350"/>
    <x v="0"/>
    <x v="3"/>
    <s v="N"/>
    <m/>
    <m/>
    <m/>
    <x v="51"/>
    <m/>
    <m/>
    <m/>
    <n v="37.005802444282502"/>
    <n v="126.79841032338901"/>
    <s v="exact"/>
    <s v="Pyeongtaek"/>
    <m/>
    <m/>
    <s v="Gyeonggi-do"/>
    <x v="2"/>
    <s v="Eastern Asia"/>
    <m/>
    <m/>
    <m/>
    <m/>
    <m/>
    <m/>
    <s v="1021172"/>
    <m/>
    <s v="L401389"/>
    <s v="G406153"/>
  </r>
  <r>
    <s v="https://www.gem.wiki/Pyeongtaek_power_station"/>
    <x v="97"/>
    <s v="Pyeongtaek power station"/>
    <m/>
    <s v="2"/>
    <s v="LNG"/>
    <n v="350"/>
    <x v="0"/>
    <x v="3"/>
    <s v="N"/>
    <m/>
    <m/>
    <m/>
    <x v="51"/>
    <m/>
    <m/>
    <m/>
    <n v="37.005802444282502"/>
    <n v="126.79841032338901"/>
    <s v="exact"/>
    <s v="Pyeongtaek"/>
    <m/>
    <m/>
    <s v="Gyeonggi-do"/>
    <x v="2"/>
    <s v="Eastern Asia"/>
    <m/>
    <m/>
    <m/>
    <m/>
    <m/>
    <m/>
    <s v="1021172"/>
    <m/>
    <s v="L401389"/>
    <s v="G412620"/>
  </r>
  <r>
    <s v="https://www.gem.wiki/Pyeongtaek_power_station"/>
    <x v="97"/>
    <s v="Pyeongtaek power station"/>
    <m/>
    <s v="3"/>
    <s v="LNG"/>
    <n v="350"/>
    <x v="0"/>
    <x v="3"/>
    <s v="N"/>
    <m/>
    <m/>
    <m/>
    <x v="27"/>
    <m/>
    <m/>
    <m/>
    <n v="37.005802444282502"/>
    <n v="126.79841032338901"/>
    <s v="exact"/>
    <s v="Pyeongtaek"/>
    <m/>
    <m/>
    <s v="Gyeonggi-do"/>
    <x v="2"/>
    <s v="Eastern Asia"/>
    <m/>
    <m/>
    <m/>
    <m/>
    <m/>
    <m/>
    <s v="1021172"/>
    <m/>
    <s v="L401389"/>
    <s v="G412619"/>
  </r>
  <r>
    <s v="https://www.gem.wiki/Pyeongtaek_power_station"/>
    <x v="97"/>
    <s v="Pyeongtaek power station"/>
    <m/>
    <s v="4"/>
    <s v="LNG"/>
    <n v="350"/>
    <x v="0"/>
    <x v="3"/>
    <s v="N"/>
    <m/>
    <m/>
    <m/>
    <x v="27"/>
    <m/>
    <m/>
    <m/>
    <n v="37.005802444282502"/>
    <n v="126.79841032338901"/>
    <s v="exact"/>
    <s v="Pyeongtaek"/>
    <m/>
    <m/>
    <s v="Gyeonggi-do"/>
    <x v="2"/>
    <s v="Eastern Asia"/>
    <m/>
    <m/>
    <m/>
    <m/>
    <m/>
    <m/>
    <s v="1021172"/>
    <m/>
    <s v="L401389"/>
    <s v="G412618"/>
  </r>
  <r>
    <s v="https://www.gem.wiki/Pyeongtaek_power_station"/>
    <x v="97"/>
    <s v="Pyeongtaek power station"/>
    <m/>
    <s v="CC2"/>
    <s v="LNG"/>
    <n v="868"/>
    <x v="0"/>
    <x v="0"/>
    <s v="N"/>
    <m/>
    <m/>
    <m/>
    <x v="2"/>
    <m/>
    <m/>
    <m/>
    <n v="37.005802444282502"/>
    <n v="126.79841032338901"/>
    <s v="exact"/>
    <s v="Pyeongtaek"/>
    <m/>
    <m/>
    <s v="Gyeonggi-do"/>
    <x v="2"/>
    <s v="Eastern Asia"/>
    <m/>
    <m/>
    <m/>
    <m/>
    <m/>
    <m/>
    <s v="1021172"/>
    <s v="1241202, 1241203, 1241204"/>
    <s v="L401389"/>
    <s v="G401390"/>
  </r>
  <r>
    <s v="https://www.gem.wiki/Samchonpo_power_station"/>
    <x v="97"/>
    <s v="Samchonpo power station"/>
    <m/>
    <s v="CC3"/>
    <s v="LNG"/>
    <n v="560"/>
    <x v="3"/>
    <x v="5"/>
    <s v="not found"/>
    <s v="not found"/>
    <s v="not found"/>
    <s v="replacement"/>
    <x v="7"/>
    <m/>
    <m/>
    <m/>
    <n v="34.906220599999997"/>
    <n v="128.10307280000001"/>
    <s v="exact"/>
    <s v="Deokho"/>
    <s v="Hai"/>
    <s v="Goseong"/>
    <s v="Gyeongsangnam-do"/>
    <x v="2"/>
    <s v="Eastern Asia"/>
    <m/>
    <m/>
    <s v="Samcheonpo power station"/>
    <m/>
    <m/>
    <m/>
    <s v="1021173"/>
    <s v="not found"/>
    <s v="L103487"/>
    <s v="G406154"/>
  </r>
  <r>
    <s v="https://www.gem.wiki/Samchonpo_power_station"/>
    <x v="97"/>
    <s v="Samchonpo power station"/>
    <m/>
    <s v="CC4"/>
    <s v="LNG"/>
    <n v="560"/>
    <x v="3"/>
    <x v="5"/>
    <s v="not found"/>
    <s v="not found"/>
    <s v="not found"/>
    <s v="replacement"/>
    <x v="7"/>
    <m/>
    <m/>
    <m/>
    <n v="34.906220599999997"/>
    <n v="128.10307280000001"/>
    <s v="exact"/>
    <s v="Deokho"/>
    <s v="Hai"/>
    <s v="Goseong"/>
    <s v="Gyeongsangnam-do"/>
    <x v="2"/>
    <s v="Eastern Asia"/>
    <m/>
    <m/>
    <s v="Samcheonpo power station"/>
    <m/>
    <m/>
    <m/>
    <s v="1021173"/>
    <s v="not found"/>
    <s v="L103487"/>
    <s v="G406155"/>
  </r>
  <r>
    <s v="https://www.gem.wiki/Samchonpo_power_station"/>
    <x v="97"/>
    <s v="Samchonpo power station"/>
    <m/>
    <s v="CC5"/>
    <s v="LNG"/>
    <n v="500"/>
    <x v="3"/>
    <x v="5"/>
    <s v="not found"/>
    <s v="not found"/>
    <s v="not found"/>
    <s v="replacement"/>
    <x v="41"/>
    <m/>
    <m/>
    <m/>
    <n v="34.906220599999997"/>
    <n v="128.10307280000001"/>
    <s v="exact"/>
    <s v="Deokho"/>
    <s v="Hai"/>
    <s v="Goseong"/>
    <s v="Gyeongsangnam-do"/>
    <x v="2"/>
    <s v="Eastern Asia"/>
    <m/>
    <m/>
    <s v="Samcheonpo power station"/>
    <m/>
    <m/>
    <m/>
    <s v="1021173"/>
    <s v="not found"/>
    <s v="L103487"/>
    <s v="G406156"/>
  </r>
  <r>
    <s v="https://www.gem.wiki/Samchonpo_power_station"/>
    <x v="97"/>
    <s v="Samchonpo power station"/>
    <m/>
    <s v="CC6"/>
    <s v="LNG"/>
    <n v="500"/>
    <x v="3"/>
    <x v="5"/>
    <s v="not found"/>
    <s v="not found"/>
    <s v="not found"/>
    <s v="replacement"/>
    <x v="53"/>
    <m/>
    <m/>
    <m/>
    <n v="34.906220599999997"/>
    <n v="128.10307280000001"/>
    <s v="exact"/>
    <s v="Deokho"/>
    <s v="Hai"/>
    <s v="Goseong"/>
    <s v="Gyeongsangnam-do"/>
    <x v="2"/>
    <s v="Eastern Asia"/>
    <m/>
    <m/>
    <s v="Samcheonpo power station"/>
    <m/>
    <m/>
    <m/>
    <s v="1021173"/>
    <s v="not found"/>
    <s v="L103487"/>
    <s v="G406157"/>
  </r>
  <r>
    <s v="https://www.gem.wiki/Samsong_CHP_power_station"/>
    <x v="97"/>
    <s v="Samsong CHP power station"/>
    <m/>
    <s v="1"/>
    <s v="LNG"/>
    <n v="99"/>
    <x v="0"/>
    <x v="0"/>
    <s v="Y"/>
    <m/>
    <m/>
    <m/>
    <x v="17"/>
    <m/>
    <m/>
    <m/>
    <n v="37.658391015641001"/>
    <n v="126.831616685789"/>
    <s v="approximate"/>
    <s v="Goyang-si"/>
    <m/>
    <m/>
    <s v="Gyeonggi-do"/>
    <x v="2"/>
    <s v="Eastern Asia"/>
    <m/>
    <m/>
    <m/>
    <m/>
    <m/>
    <m/>
    <s v="1084321"/>
    <n v="1222684"/>
    <s v="L407875"/>
    <s v="G410619"/>
  </r>
  <r>
    <s v="https://www.gem.wiki/Sejong_(KOMIPO)_power_station"/>
    <x v="97"/>
    <s v="Sejong (KOMIPO) power station"/>
    <m/>
    <s v="1"/>
    <s v="LNG"/>
    <n v="530"/>
    <x v="0"/>
    <x v="0"/>
    <s v="Y"/>
    <m/>
    <m/>
    <m/>
    <x v="22"/>
    <m/>
    <m/>
    <m/>
    <n v="36.468637000000001"/>
    <n v="127.24713730000001"/>
    <s v="exact"/>
    <s v="Sejong"/>
    <s v="Songwan"/>
    <m/>
    <s v="Chungcheongnam-do"/>
    <x v="2"/>
    <s v="Eastern Asia"/>
    <m/>
    <m/>
    <m/>
    <m/>
    <m/>
    <m/>
    <s v="1084403"/>
    <m/>
    <s v="L406325"/>
    <s v="G406158"/>
  </r>
  <r>
    <s v="https://www.gem.wiki/Seoincheon_KOWEPO_power_station"/>
    <x v="97"/>
    <s v="Seoincheon KOWEPO power station"/>
    <s v="서인천C/C"/>
    <s v="1"/>
    <s v="LNG"/>
    <n v="225"/>
    <x v="0"/>
    <x v="0"/>
    <s v="N"/>
    <m/>
    <m/>
    <m/>
    <x v="18"/>
    <m/>
    <m/>
    <m/>
    <n v="37.536299999999997"/>
    <n v="126.6027"/>
    <s v="exact"/>
    <s v="Seo-gu"/>
    <m/>
    <m/>
    <s v="Incheon"/>
    <x v="2"/>
    <s v="Eastern Asia"/>
    <m/>
    <m/>
    <m/>
    <m/>
    <m/>
    <m/>
    <s v="1021177"/>
    <n v="1146871"/>
    <s v="L401390"/>
    <s v="G401391"/>
  </r>
  <r>
    <s v="https://www.gem.wiki/Seoincheon_KOWEPO_power_station"/>
    <x v="97"/>
    <s v="Seoincheon KOWEPO power station"/>
    <s v="서인천C/C"/>
    <s v="2"/>
    <s v="LNG"/>
    <n v="225"/>
    <x v="0"/>
    <x v="0"/>
    <s v="N"/>
    <m/>
    <m/>
    <m/>
    <x v="18"/>
    <m/>
    <m/>
    <m/>
    <n v="37.536299999999997"/>
    <n v="126.6027"/>
    <s v="exact"/>
    <s v="Seo-gu"/>
    <m/>
    <m/>
    <s v="Incheon"/>
    <x v="2"/>
    <s v="Eastern Asia"/>
    <m/>
    <m/>
    <m/>
    <m/>
    <m/>
    <m/>
    <s v="1021177"/>
    <n v="1146872"/>
    <s v="L401390"/>
    <s v="G401392"/>
  </r>
  <r>
    <s v="https://www.gem.wiki/Seoincheon_KOWEPO_power_station"/>
    <x v="97"/>
    <s v="Seoincheon KOWEPO power station"/>
    <s v="서인천C/C"/>
    <s v="3"/>
    <s v="LNG"/>
    <n v="225"/>
    <x v="0"/>
    <x v="0"/>
    <s v="N"/>
    <m/>
    <m/>
    <m/>
    <x v="18"/>
    <m/>
    <m/>
    <m/>
    <n v="37.536299999999997"/>
    <n v="126.6027"/>
    <s v="exact"/>
    <s v="Seo-gu"/>
    <m/>
    <m/>
    <s v="Incheon"/>
    <x v="2"/>
    <s v="Eastern Asia"/>
    <m/>
    <m/>
    <m/>
    <m/>
    <m/>
    <m/>
    <s v="1021177"/>
    <n v="1146873"/>
    <s v="L401390"/>
    <s v="G401393"/>
  </r>
  <r>
    <s v="https://www.gem.wiki/Seoincheon_KOWEPO_power_station"/>
    <x v="97"/>
    <s v="Seoincheon KOWEPO power station"/>
    <s v="서인천C/C"/>
    <s v="4"/>
    <s v="LNG"/>
    <n v="225"/>
    <x v="0"/>
    <x v="0"/>
    <s v="N"/>
    <m/>
    <m/>
    <m/>
    <x v="18"/>
    <m/>
    <m/>
    <m/>
    <n v="37.536299999999997"/>
    <n v="126.6027"/>
    <s v="exact"/>
    <s v="Seo-gu"/>
    <m/>
    <m/>
    <s v="Incheon"/>
    <x v="2"/>
    <s v="Eastern Asia"/>
    <m/>
    <m/>
    <m/>
    <m/>
    <m/>
    <m/>
    <s v="1021177"/>
    <n v="1146874"/>
    <s v="L401390"/>
    <s v="G401394"/>
  </r>
  <r>
    <s v="https://www.gem.wiki/Seoincheon_KOWEPO_power_station"/>
    <x v="97"/>
    <s v="Seoincheon KOWEPO power station"/>
    <s v="서인천C/C"/>
    <s v="5"/>
    <s v="LNG"/>
    <n v="225"/>
    <x v="0"/>
    <x v="0"/>
    <s v="N"/>
    <m/>
    <m/>
    <m/>
    <x v="18"/>
    <m/>
    <m/>
    <m/>
    <n v="37.536299999999997"/>
    <n v="126.6027"/>
    <s v="exact"/>
    <s v="Seo-gu"/>
    <m/>
    <m/>
    <s v="Incheon"/>
    <x v="2"/>
    <s v="Eastern Asia"/>
    <m/>
    <m/>
    <m/>
    <m/>
    <m/>
    <m/>
    <s v="1021177"/>
    <n v="1146875"/>
    <s v="L401390"/>
    <s v="G401395"/>
  </r>
  <r>
    <s v="https://www.gem.wiki/Seoincheon_KOWEPO_power_station"/>
    <x v="97"/>
    <s v="Seoincheon KOWEPO power station"/>
    <s v="서인천C/C"/>
    <s v="6"/>
    <s v="LNG"/>
    <n v="225"/>
    <x v="0"/>
    <x v="0"/>
    <s v="N"/>
    <m/>
    <m/>
    <m/>
    <x v="18"/>
    <m/>
    <m/>
    <m/>
    <n v="37.536299999999997"/>
    <n v="126.6027"/>
    <s v="exact"/>
    <s v="Seo-gu"/>
    <m/>
    <m/>
    <s v="Incheon"/>
    <x v="2"/>
    <s v="Eastern Asia"/>
    <m/>
    <m/>
    <m/>
    <m/>
    <m/>
    <m/>
    <s v="1021177"/>
    <n v="1146876"/>
    <s v="L401390"/>
    <s v="G401396"/>
  </r>
  <r>
    <s v="https://www.gem.wiki/Seoincheon_KOWEPO_power_station"/>
    <x v="97"/>
    <s v="Seoincheon KOWEPO power station"/>
    <s v="서인천C/C"/>
    <s v="7"/>
    <s v="LNG"/>
    <n v="225"/>
    <x v="0"/>
    <x v="0"/>
    <s v="N"/>
    <m/>
    <m/>
    <m/>
    <x v="18"/>
    <m/>
    <m/>
    <m/>
    <n v="37.536299999999997"/>
    <n v="126.6027"/>
    <s v="exact"/>
    <s v="Seo-gu"/>
    <m/>
    <m/>
    <s v="Incheon"/>
    <x v="2"/>
    <s v="Eastern Asia"/>
    <m/>
    <m/>
    <m/>
    <m/>
    <m/>
    <m/>
    <s v="1021177"/>
    <n v="1146877"/>
    <s v="L401390"/>
    <s v="G401397"/>
  </r>
  <r>
    <s v="https://www.gem.wiki/Seoincheon_KOWEPO_power_station"/>
    <x v="97"/>
    <s v="Seoincheon KOWEPO power station"/>
    <s v="서인천C/C"/>
    <s v="8"/>
    <s v="LNG"/>
    <n v="225"/>
    <x v="0"/>
    <x v="0"/>
    <s v="N"/>
    <m/>
    <m/>
    <m/>
    <x v="18"/>
    <m/>
    <m/>
    <m/>
    <n v="37.536299999999997"/>
    <n v="126.6027"/>
    <s v="exact"/>
    <s v="Seo-gu"/>
    <m/>
    <m/>
    <s v="Incheon"/>
    <x v="2"/>
    <s v="Eastern Asia"/>
    <m/>
    <m/>
    <m/>
    <m/>
    <m/>
    <m/>
    <s v="1021177"/>
    <n v="1146878"/>
    <s v="L401390"/>
    <s v="G401398"/>
  </r>
  <r>
    <s v="https://www.gem.wiki/Seoul_power_station"/>
    <x v="97"/>
    <s v="Seoul power station"/>
    <m/>
    <s v="1"/>
    <s v="LNG"/>
    <n v="400"/>
    <x v="0"/>
    <x v="0"/>
    <s v="N"/>
    <m/>
    <m/>
    <m/>
    <x v="0"/>
    <m/>
    <m/>
    <m/>
    <n v="37.544245559837002"/>
    <n v="126.91986143589"/>
    <s v="exact"/>
    <s v="Seoul"/>
    <m/>
    <m/>
    <s v="Gyeonggi-do"/>
    <x v="2"/>
    <s v="Eastern Asia"/>
    <m/>
    <m/>
    <m/>
    <m/>
    <m/>
    <m/>
    <s v="1021178"/>
    <n v="1250981"/>
    <s v="L401398"/>
    <s v="G401399"/>
  </r>
  <r>
    <s v="https://www.gem.wiki/Seoul_power_station"/>
    <x v="97"/>
    <s v="Seoul power station"/>
    <m/>
    <s v="2"/>
    <s v="LNG"/>
    <n v="400"/>
    <x v="0"/>
    <x v="0"/>
    <s v="N"/>
    <m/>
    <m/>
    <m/>
    <x v="0"/>
    <m/>
    <m/>
    <m/>
    <n v="37.544245559837002"/>
    <n v="126.91986143589"/>
    <s v="exact"/>
    <s v="Seoul"/>
    <m/>
    <m/>
    <s v="Gyeonggi-do"/>
    <x v="2"/>
    <s v="Eastern Asia"/>
    <m/>
    <m/>
    <m/>
    <m/>
    <m/>
    <m/>
    <s v="1021178"/>
    <n v="1250982"/>
    <s v="L401398"/>
    <s v="G401400"/>
  </r>
  <r>
    <s v="https://www.gem.wiki/Shin_Pyeongtaek_power_station"/>
    <x v="97"/>
    <s v="Shin Pyeongtaek power station"/>
    <s v="신평택복합"/>
    <s v="CC1"/>
    <s v="LNG"/>
    <n v="950"/>
    <x v="0"/>
    <x v="0"/>
    <s v="N"/>
    <m/>
    <m/>
    <m/>
    <x v="0"/>
    <m/>
    <m/>
    <m/>
    <n v="37.003843369745802"/>
    <n v="126.794635234685"/>
    <s v="exact"/>
    <s v="Pyeongtaek"/>
    <m/>
    <m/>
    <s v="Gyeonggi-do"/>
    <x v="2"/>
    <s v="Eastern Asia"/>
    <m/>
    <m/>
    <s v="Shin Pyeongtaek"/>
    <m/>
    <m/>
    <m/>
    <s v="1107918"/>
    <s v="1268892, 1268894, 1268893"/>
    <s v="L408898"/>
    <s v="G401401"/>
  </r>
  <r>
    <s v="https://www.gem.wiki/Shinincheon_power_station"/>
    <x v="97"/>
    <s v="Shinincheon power station"/>
    <s v="신인천C/C"/>
    <s v="1"/>
    <s v="LNG"/>
    <n v="450"/>
    <x v="0"/>
    <x v="0"/>
    <s v="N"/>
    <m/>
    <m/>
    <m/>
    <x v="44"/>
    <m/>
    <m/>
    <m/>
    <n v="37.508000000000003"/>
    <n v="126.6159"/>
    <s v="exact"/>
    <s v="Seo-gu"/>
    <m/>
    <m/>
    <s v="Incheon"/>
    <x v="2"/>
    <s v="Eastern Asia"/>
    <m/>
    <m/>
    <s v="Seoinchon KOSPA, Seoincheon KOSPO, New Incheon Complex"/>
    <m/>
    <m/>
    <m/>
    <s v="1052921"/>
    <m/>
    <s v="L401409"/>
    <s v="G401410"/>
  </r>
  <r>
    <s v="https://www.gem.wiki/Shinincheon_power_station"/>
    <x v="97"/>
    <s v="Shinincheon power station"/>
    <s v="신인천C/C"/>
    <s v="2"/>
    <s v="LNG"/>
    <n v="450"/>
    <x v="0"/>
    <x v="0"/>
    <s v="N"/>
    <m/>
    <m/>
    <m/>
    <x v="44"/>
    <m/>
    <m/>
    <m/>
    <n v="37.508000000000003"/>
    <n v="126.6159"/>
    <s v="exact"/>
    <s v="Seo-gu"/>
    <m/>
    <m/>
    <s v="Incheon"/>
    <x v="2"/>
    <s v="Eastern Asia"/>
    <m/>
    <m/>
    <s v="Seoinchon KOSPA, Seoincheon KOSPO, New Incheon Complex"/>
    <m/>
    <m/>
    <m/>
    <s v="1052921"/>
    <m/>
    <s v="L401409"/>
    <s v="G401411"/>
  </r>
  <r>
    <s v="https://www.gem.wiki/Shinincheon_power_station"/>
    <x v="97"/>
    <s v="Shinincheon power station"/>
    <s v="신인천C/C"/>
    <s v="3"/>
    <s v="LNG"/>
    <n v="450"/>
    <x v="0"/>
    <x v="0"/>
    <s v="N"/>
    <m/>
    <m/>
    <m/>
    <x v="44"/>
    <m/>
    <m/>
    <m/>
    <n v="37.508000000000003"/>
    <n v="126.6159"/>
    <s v="exact"/>
    <s v="Seo-gu"/>
    <m/>
    <m/>
    <s v="Incheon"/>
    <x v="2"/>
    <s v="Eastern Asia"/>
    <m/>
    <m/>
    <s v="Seoinchon KOSPA, Seoincheon KOSPO, New Incheon Complex"/>
    <m/>
    <m/>
    <m/>
    <s v="1052921"/>
    <m/>
    <s v="L401409"/>
    <s v="G401412"/>
  </r>
  <r>
    <s v="https://www.gem.wiki/Shinincheon_power_station"/>
    <x v="97"/>
    <s v="Shinincheon power station"/>
    <s v="신인천C/C"/>
    <s v="4"/>
    <s v="LNG"/>
    <n v="450"/>
    <x v="0"/>
    <x v="0"/>
    <s v="N"/>
    <m/>
    <m/>
    <m/>
    <x v="44"/>
    <m/>
    <m/>
    <m/>
    <n v="37.508000000000003"/>
    <n v="126.6159"/>
    <s v="exact"/>
    <s v="Seo-gu"/>
    <m/>
    <m/>
    <s v="Incheon"/>
    <x v="2"/>
    <s v="Eastern Asia"/>
    <m/>
    <m/>
    <s v="Seoinchon KOSPA, Seoincheon KOSPO, New Incheon Complex"/>
    <m/>
    <m/>
    <m/>
    <s v="1052921"/>
    <m/>
    <s v="L401409"/>
    <s v="G401413"/>
  </r>
  <r>
    <s v="https://www.gem.wiki/Shinsejong_power_station"/>
    <x v="97"/>
    <s v="Shinsejong power station"/>
    <m/>
    <s v="1"/>
    <s v="NG"/>
    <n v="630"/>
    <x v="1"/>
    <x v="0"/>
    <s v="Y"/>
    <m/>
    <m/>
    <m/>
    <x v="7"/>
    <m/>
    <m/>
    <m/>
    <n v="36.527332999999999"/>
    <n v="127.29662500000001"/>
    <s v="approximate"/>
    <s v="Sejong"/>
    <s v="Nuri-Ri"/>
    <s v="Yeongi-Myeon"/>
    <s v="Chungcheongnam-do"/>
    <x v="2"/>
    <s v="Eastern Asia"/>
    <m/>
    <m/>
    <s v="Shinsejong"/>
    <m/>
    <m/>
    <m/>
    <s v="1135453"/>
    <m/>
    <s v="L406326"/>
    <s v="G406159"/>
  </r>
  <r>
    <s v="https://www.gem.wiki/Smart_Energy_Center_(Cheongju)_power_station"/>
    <x v="97"/>
    <s v="Smart Energy Center (Cheongju) power station"/>
    <m/>
    <s v="1"/>
    <s v="LNG"/>
    <n v="585"/>
    <x v="1"/>
    <x v="5"/>
    <s v="Y"/>
    <s v="not found"/>
    <s v="not found"/>
    <s v="N"/>
    <x v="7"/>
    <m/>
    <m/>
    <m/>
    <n v="36.649269799999999"/>
    <n v="127.4221799"/>
    <s v="approximate"/>
    <s v="Cheongju"/>
    <m/>
    <m/>
    <s v="Chungcheongbuk-do"/>
    <x v="2"/>
    <s v="Eastern Asia"/>
    <m/>
    <m/>
    <s v="Chungju"/>
    <m/>
    <m/>
    <m/>
    <s v="1128719"/>
    <m/>
    <s v="L406332"/>
    <s v="G406173"/>
  </r>
  <r>
    <s v="https://www.gem.wiki/Smart_Energy_Center_(Icheon)_power_station"/>
    <x v="97"/>
    <s v="Smart Energy Center (Icheon) power station"/>
    <m/>
    <s v="1"/>
    <s v="LNG"/>
    <n v="190"/>
    <x v="0"/>
    <x v="5"/>
    <s v="Y"/>
    <m/>
    <m/>
    <m/>
    <x v="3"/>
    <m/>
    <m/>
    <m/>
    <n v="37.250287235000101"/>
    <n v="127.483654530313"/>
    <s v="approximate"/>
    <s v="Icheon"/>
    <m/>
    <m/>
    <s v="Gyeonggi-do"/>
    <x v="2"/>
    <s v="Eastern Asia"/>
    <m/>
    <m/>
    <m/>
    <m/>
    <m/>
    <m/>
    <m/>
    <m/>
    <s v="L408496"/>
    <s v="G412617"/>
  </r>
  <r>
    <s v="https://www.gem.wiki/Smart_Energy_Center_(Icheon)_power_station"/>
    <x v="97"/>
    <s v="Smart Energy Center (Icheon) power station"/>
    <m/>
    <s v="2"/>
    <s v="LNG"/>
    <n v="190"/>
    <x v="0"/>
    <x v="5"/>
    <s v="Y"/>
    <m/>
    <m/>
    <m/>
    <x v="3"/>
    <m/>
    <m/>
    <m/>
    <n v="37.250287235000101"/>
    <n v="127.483654530313"/>
    <s v="approximate"/>
    <s v="Icheon"/>
    <m/>
    <m/>
    <s v="Gyeonggi-do"/>
    <x v="2"/>
    <s v="Eastern Asia"/>
    <m/>
    <m/>
    <m/>
    <m/>
    <m/>
    <m/>
    <m/>
    <m/>
    <s v="L408496"/>
    <s v="G412616"/>
  </r>
  <r>
    <s v="https://www.gem.wiki/Smart_Energy_Center_(Icheon)_power_station"/>
    <x v="97"/>
    <s v="Smart Energy Center (Icheon) power station"/>
    <m/>
    <s v="3"/>
    <s v="LNG"/>
    <n v="190"/>
    <x v="0"/>
    <x v="5"/>
    <s v="Y"/>
    <m/>
    <m/>
    <m/>
    <x v="3"/>
    <m/>
    <m/>
    <m/>
    <n v="37.250287235000101"/>
    <n v="127.483654530313"/>
    <s v="approximate"/>
    <s v="Icheon"/>
    <m/>
    <m/>
    <s v="Gyeonggi-do"/>
    <x v="2"/>
    <s v="Eastern Asia"/>
    <m/>
    <m/>
    <m/>
    <m/>
    <m/>
    <m/>
    <m/>
    <m/>
    <s v="L408496"/>
    <s v="G412615"/>
  </r>
  <r>
    <s v="https://www.gem.wiki/Songdo_CHP_power_station"/>
    <x v="97"/>
    <s v="Songdo CHP power station"/>
    <m/>
    <s v="1"/>
    <s v="LNG"/>
    <n v="207"/>
    <x v="0"/>
    <x v="5"/>
    <s v="Y"/>
    <m/>
    <m/>
    <m/>
    <x v="4"/>
    <m/>
    <m/>
    <m/>
    <n v="37.369922000000003"/>
    <n v="126.640165"/>
    <s v="exact"/>
    <s v="Songdo"/>
    <s v="Yeonsu-gu"/>
    <m/>
    <s v="Incheon"/>
    <x v="2"/>
    <s v="Eastern Asia"/>
    <m/>
    <m/>
    <s v="Incheon Total Energy"/>
    <m/>
    <m/>
    <m/>
    <s v="1069230"/>
    <m/>
    <s v="L406327"/>
    <s v="G406160"/>
  </r>
  <r>
    <s v="https://www.gem.wiki/Suwan_CHP_plant"/>
    <x v="97"/>
    <s v="Suwan CHP plant"/>
    <s v="수완열병합"/>
    <s v="1"/>
    <s v="LNG"/>
    <n v="118"/>
    <x v="0"/>
    <x v="0"/>
    <s v="Y"/>
    <m/>
    <m/>
    <m/>
    <x v="47"/>
    <m/>
    <m/>
    <m/>
    <n v="35.196120080908301"/>
    <n v="126.83009824898799"/>
    <s v="exact"/>
    <s v="Gwangju"/>
    <m/>
    <m/>
    <s v="Gwangju"/>
    <x v="2"/>
    <s v="Eastern Asia"/>
    <m/>
    <m/>
    <m/>
    <m/>
    <m/>
    <m/>
    <m/>
    <m/>
    <s v="L408497"/>
    <s v="G412614"/>
  </r>
  <r>
    <s v="https://www.gem.wiki/Taean_power_station"/>
    <x v="97"/>
    <s v="Taean power station"/>
    <m/>
    <s v="1"/>
    <s v="LNG"/>
    <n v="500"/>
    <x v="3"/>
    <x v="5"/>
    <s v="not found"/>
    <s v="not found"/>
    <s v="not found"/>
    <s v="replacement"/>
    <x v="40"/>
    <m/>
    <m/>
    <m/>
    <n v="36.905568100000004"/>
    <n v="126.2346268"/>
    <s v="exact"/>
    <s v="Bangal"/>
    <s v="Wonbuk"/>
    <s v="Taean"/>
    <s v="Chungcheongnam-do"/>
    <x v="2"/>
    <s v="Eastern Asia"/>
    <m/>
    <m/>
    <m/>
    <m/>
    <m/>
    <m/>
    <s v="1026046"/>
    <s v="not found"/>
    <s v="L103483"/>
    <s v="G406161"/>
  </r>
  <r>
    <s v="https://www.gem.wiki/Taean_power_station"/>
    <x v="97"/>
    <s v="Taean power station"/>
    <m/>
    <s v="2"/>
    <s v="LNG"/>
    <n v="500"/>
    <x v="3"/>
    <x v="5"/>
    <s v="not found"/>
    <s v="not found"/>
    <s v="not found"/>
    <s v="replacement"/>
    <x v="40"/>
    <m/>
    <m/>
    <m/>
    <n v="36.905568100000004"/>
    <n v="126.2346268"/>
    <s v="exact"/>
    <s v="Bangal"/>
    <s v="Wonbuk"/>
    <s v="Taean"/>
    <s v="Chungcheongnam-do"/>
    <x v="2"/>
    <s v="Eastern Asia"/>
    <m/>
    <m/>
    <m/>
    <m/>
    <m/>
    <m/>
    <s v="1026046"/>
    <s v="not found"/>
    <s v="L103483"/>
    <s v="G406162"/>
  </r>
  <r>
    <s v="https://www.gem.wiki/Taean_power_station"/>
    <x v="97"/>
    <s v="Taean power station"/>
    <m/>
    <s v="3"/>
    <s v="LNG"/>
    <n v="500"/>
    <x v="3"/>
    <x v="5"/>
    <s v="not found"/>
    <s v="not found"/>
    <s v="not found"/>
    <s v="replacement"/>
    <x v="53"/>
    <m/>
    <m/>
    <m/>
    <n v="36.905568100000004"/>
    <n v="126.2346268"/>
    <s v="exact"/>
    <s v="Bangal"/>
    <s v="Wonbuk"/>
    <s v="Taean"/>
    <s v="Chungcheongnam-do"/>
    <x v="2"/>
    <s v="Eastern Asia"/>
    <m/>
    <m/>
    <m/>
    <m/>
    <m/>
    <m/>
    <s v="1026046"/>
    <s v="not found"/>
    <s v="L103483"/>
    <s v="G406163"/>
  </r>
  <r>
    <s v="https://www.gem.wiki/Taean_power_station"/>
    <x v="97"/>
    <s v="Taean power station"/>
    <m/>
    <s v="4"/>
    <s v="LNG"/>
    <n v="500"/>
    <x v="3"/>
    <x v="5"/>
    <s v="not found"/>
    <s v="not found"/>
    <s v="not found"/>
    <s v="replacement"/>
    <x v="42"/>
    <m/>
    <m/>
    <m/>
    <n v="36.905568100000004"/>
    <n v="126.2346268"/>
    <s v="exact"/>
    <s v="Bangal"/>
    <s v="Wonbuk"/>
    <s v="Taean"/>
    <s v="Chungcheongnam-do"/>
    <x v="2"/>
    <s v="Eastern Asia"/>
    <m/>
    <m/>
    <m/>
    <m/>
    <m/>
    <m/>
    <s v="1026046"/>
    <s v="not found"/>
    <s v="L103483"/>
    <s v="G406164"/>
  </r>
  <r>
    <s v="https://www.gem.wiki/Taean_power_station"/>
    <x v="97"/>
    <s v="Taean power station"/>
    <m/>
    <s v="5"/>
    <s v="LNG"/>
    <n v="500"/>
    <x v="3"/>
    <x v="5"/>
    <s v="not found"/>
    <s v="not found"/>
    <s v="not found"/>
    <s v="replacement"/>
    <x v="59"/>
    <m/>
    <m/>
    <m/>
    <n v="36.905568100000004"/>
    <n v="126.2346268"/>
    <s v="exact"/>
    <s v="Bangal"/>
    <s v="Wonbuk"/>
    <s v="Taean"/>
    <s v="Chungcheongnam-do"/>
    <x v="2"/>
    <s v="Eastern Asia"/>
    <m/>
    <m/>
    <m/>
    <m/>
    <m/>
    <m/>
    <s v="1026046"/>
    <s v="not found"/>
    <s v="L103483"/>
    <s v="G406165"/>
  </r>
  <r>
    <s v="https://www.gem.wiki/Taean_power_station"/>
    <x v="97"/>
    <s v="Taean power station"/>
    <m/>
    <s v="6"/>
    <s v="LNG"/>
    <n v="500"/>
    <x v="3"/>
    <x v="5"/>
    <s v="not found"/>
    <s v="not found"/>
    <s v="not found"/>
    <s v="replacement"/>
    <x v="59"/>
    <m/>
    <m/>
    <m/>
    <n v="36.905568100000004"/>
    <n v="126.2346268"/>
    <s v="exact"/>
    <s v="Bangal"/>
    <s v="Wonbuk"/>
    <s v="Taean"/>
    <s v="Chungcheongnam-do"/>
    <x v="2"/>
    <s v="Eastern Asia"/>
    <m/>
    <m/>
    <m/>
    <m/>
    <m/>
    <m/>
    <s v="1026046"/>
    <s v="not found"/>
    <s v="L103483"/>
    <s v="G406166"/>
  </r>
  <r>
    <s v="https://www.gem.wiki/Tongyeong_power_station"/>
    <x v="97"/>
    <s v="Tongyeong power station"/>
    <m/>
    <s v="1"/>
    <s v="LNG"/>
    <n v="1000"/>
    <x v="1"/>
    <x v="0"/>
    <s v="not found"/>
    <m/>
    <m/>
    <m/>
    <x v="7"/>
    <m/>
    <m/>
    <m/>
    <n v="34.953769999999999"/>
    <n v="128.426434"/>
    <s v="approximate"/>
    <s v="Tongyeong"/>
    <m/>
    <s v="Gwangdo-myeon"/>
    <s v="Gyeongsangnam-do"/>
    <x v="2"/>
    <s v="Eastern Asia"/>
    <m/>
    <m/>
    <m/>
    <m/>
    <m/>
    <m/>
    <s v="1095525"/>
    <m/>
    <s v="L406328"/>
    <s v="G406167"/>
  </r>
  <r>
    <s v="https://www.gem.wiki/Ulsan_GPS_power_station"/>
    <x v="97"/>
    <s v="Ulsan GPS power station"/>
    <m/>
    <s v="1"/>
    <s v="LNG/LPG"/>
    <n v="1122"/>
    <x v="1"/>
    <x v="0"/>
    <s v="not found"/>
    <m/>
    <m/>
    <m/>
    <x v="7"/>
    <m/>
    <m/>
    <m/>
    <n v="35.501181000000003"/>
    <n v="129.334363"/>
    <s v="approximate"/>
    <s v="Bugok"/>
    <m/>
    <m/>
    <s v="Ulsan"/>
    <x v="2"/>
    <s v="Eastern Asia"/>
    <m/>
    <m/>
    <m/>
    <m/>
    <m/>
    <m/>
    <s v="not found"/>
    <s v="not found"/>
    <s v="L406333"/>
    <s v="G406174"/>
  </r>
  <r>
    <s v="https://www.gem.wiki/Ulsan_Hanju_power_station"/>
    <x v="97"/>
    <s v="Ulsan Hanju power station"/>
    <m/>
    <s v="1"/>
    <s v="LNG"/>
    <n v="144"/>
    <x v="4"/>
    <x v="0"/>
    <s v="Y"/>
    <s v="not found"/>
    <s v="not found"/>
    <s v="conversion"/>
    <x v="45"/>
    <m/>
    <m/>
    <m/>
    <n v="35.492127000000004"/>
    <n v="129.329544"/>
    <s v="approximate"/>
    <s v="Nam-gu - Ulsan-si"/>
    <m/>
    <m/>
    <s v="Ulsan"/>
    <x v="2"/>
    <s v="Eastern Asia"/>
    <m/>
    <m/>
    <m/>
    <m/>
    <m/>
    <m/>
    <s v="1018141"/>
    <n v="1314650"/>
    <s v="L103490"/>
    <s v="G410205"/>
  </r>
  <r>
    <s v="https://www.gem.wiki/Ulsan_power_station"/>
    <x v="97"/>
    <s v="Ulsan power station"/>
    <m/>
    <s v="1"/>
    <s v="LNG"/>
    <n v="300"/>
    <x v="0"/>
    <x v="0"/>
    <s v="N"/>
    <m/>
    <m/>
    <m/>
    <x v="48"/>
    <m/>
    <m/>
    <m/>
    <n v="35.476990000000001"/>
    <n v="129.3826"/>
    <s v="exact"/>
    <s v="Ulsan"/>
    <m/>
    <m/>
    <s v="Ulsan"/>
    <x v="2"/>
    <s v="Eastern Asia"/>
    <m/>
    <m/>
    <m/>
    <m/>
    <m/>
    <m/>
    <s v="1021188"/>
    <s v="1154767, 1154768, 1154769"/>
    <s v="L401401"/>
    <s v="G401403"/>
  </r>
  <r>
    <s v="https://www.gem.wiki/Ulsan_power_station"/>
    <x v="97"/>
    <s v="Ulsan power station"/>
    <m/>
    <s v="2"/>
    <s v="LNG"/>
    <n v="450"/>
    <x v="0"/>
    <x v="0"/>
    <s v="N"/>
    <m/>
    <m/>
    <m/>
    <x v="44"/>
    <m/>
    <m/>
    <m/>
    <n v="35.476990000000001"/>
    <n v="129.3826"/>
    <s v="exact"/>
    <s v="Ulsan"/>
    <m/>
    <m/>
    <s v="Ulsan"/>
    <x v="2"/>
    <s v="Eastern Asia"/>
    <m/>
    <m/>
    <m/>
    <m/>
    <m/>
    <m/>
    <s v="1021188"/>
    <s v="1219153, 1219154, 1219155"/>
    <s v="L401401"/>
    <s v="G401404"/>
  </r>
  <r>
    <s v="https://www.gem.wiki/Ulsan_power_station"/>
    <x v="97"/>
    <s v="Ulsan power station"/>
    <m/>
    <s v="3"/>
    <s v="LNG"/>
    <n v="300"/>
    <x v="0"/>
    <x v="0"/>
    <s v="N"/>
    <m/>
    <m/>
    <m/>
    <x v="44"/>
    <m/>
    <m/>
    <m/>
    <n v="35.476990000000001"/>
    <n v="129.3826"/>
    <s v="exact"/>
    <s v="Ulsan"/>
    <m/>
    <m/>
    <s v="Ulsan"/>
    <x v="2"/>
    <s v="Eastern Asia"/>
    <m/>
    <m/>
    <m/>
    <m/>
    <m/>
    <m/>
    <m/>
    <m/>
    <s v="L401401"/>
    <s v="G412613"/>
  </r>
  <r>
    <s v="https://www.gem.wiki/Ulsan_power_station"/>
    <x v="97"/>
    <s v="Ulsan power station"/>
    <m/>
    <s v="4"/>
    <s v="LNG"/>
    <n v="948"/>
    <x v="0"/>
    <x v="0"/>
    <s v="N"/>
    <m/>
    <m/>
    <m/>
    <x v="2"/>
    <m/>
    <m/>
    <m/>
    <n v="35.476990000000001"/>
    <n v="129.3826"/>
    <s v="exact"/>
    <s v="Ulsan"/>
    <m/>
    <m/>
    <s v="Ulsan"/>
    <x v="2"/>
    <s v="Eastern Asia"/>
    <m/>
    <m/>
    <m/>
    <m/>
    <m/>
    <m/>
    <s v="1021188"/>
    <s v="1241200, 1241201, 1219152"/>
    <s v="L401401"/>
    <s v="G401402"/>
  </r>
  <r>
    <s v="https://www.gem.wiki/Wirye_CHP_power_station"/>
    <x v="97"/>
    <s v="Wirye CHP power station"/>
    <s v="위례열병합"/>
    <s v="1"/>
    <s v="LNG"/>
    <n v="412"/>
    <x v="0"/>
    <x v="0"/>
    <s v="Y"/>
    <m/>
    <m/>
    <m/>
    <x v="22"/>
    <m/>
    <m/>
    <m/>
    <n v="37.481405774890199"/>
    <n v="127.151457175367"/>
    <s v="exact"/>
    <s v="Hanam"/>
    <m/>
    <m/>
    <s v="Gyeonggi-do"/>
    <x v="2"/>
    <s v="Eastern Asia"/>
    <m/>
    <m/>
    <m/>
    <m/>
    <m/>
    <m/>
    <s v="1107021"/>
    <m/>
    <s v="L406329"/>
    <s v="G406168"/>
  </r>
  <r>
    <s v="https://www.gem.wiki/Yangju_CHP_power_station"/>
    <x v="97"/>
    <s v="Yangju CHP power station"/>
    <m/>
    <s v="1"/>
    <s v="NG"/>
    <n v="524"/>
    <x v="0"/>
    <x v="0"/>
    <s v="Y"/>
    <m/>
    <m/>
    <m/>
    <x v="22"/>
    <m/>
    <m/>
    <m/>
    <n v="37.824984999999998"/>
    <n v="127.07059"/>
    <s v="approximate"/>
    <s v="Okjeong"/>
    <s v="Yangju"/>
    <m/>
    <s v="Gyeonggi-do"/>
    <x v="2"/>
    <s v="Eastern Asia"/>
    <m/>
    <m/>
    <m/>
    <m/>
    <m/>
    <m/>
    <s v="1087997"/>
    <m/>
    <s v="L406330"/>
    <s v="G406169"/>
  </r>
  <r>
    <s v="https://www.gem.wiki/Yeoju_Complex_power_station"/>
    <x v="97"/>
    <s v="Yeoju Complex power station"/>
    <s v="여주천연가스발전소"/>
    <s v="1"/>
    <s v="LNG"/>
    <n v="1000"/>
    <x v="0"/>
    <x v="0"/>
    <s v="N"/>
    <m/>
    <m/>
    <m/>
    <x v="3"/>
    <m/>
    <m/>
    <m/>
    <n v="37.288928499999997"/>
    <n v="127.44165959999999"/>
    <s v="approximate"/>
    <s v="Yeoju-gun"/>
    <m/>
    <m/>
    <s v="Gyeonggi-do"/>
    <x v="2"/>
    <s v="Eastern Asia"/>
    <m/>
    <m/>
    <m/>
    <m/>
    <m/>
    <m/>
    <s v="1095524"/>
    <n v="1215578"/>
    <s v="L401404"/>
    <s v="G401405"/>
  </r>
  <r>
    <s v="https://www.gem.wiki/Yeongheung_power_station"/>
    <x v="97"/>
    <s v="Yeongheung power station"/>
    <m/>
    <s v="1"/>
    <s v="LNG"/>
    <n v="800"/>
    <x v="3"/>
    <x v="5"/>
    <s v="not found"/>
    <s v="not found"/>
    <s v="not found"/>
    <s v="replacement"/>
    <x v="57"/>
    <m/>
    <m/>
    <m/>
    <n v="37.236939918506998"/>
    <n v="126.43609285354999"/>
    <s v="exact"/>
    <s v="Oe-ri"/>
    <s v="Yeongheung"/>
    <s v="Ongjin"/>
    <s v="Incheon"/>
    <x v="2"/>
    <s v="Eastern Asia"/>
    <m/>
    <m/>
    <s v="Yonghungdo"/>
    <m/>
    <m/>
    <m/>
    <s v="1021197"/>
    <s v="not found"/>
    <s v="L103466"/>
    <s v="G406170"/>
  </r>
  <r>
    <s v="https://www.gem.wiki/Yeongheung_power_station"/>
    <x v="97"/>
    <s v="Yeongheung power station"/>
    <m/>
    <s v="2"/>
    <s v="LNG"/>
    <n v="800"/>
    <x v="3"/>
    <x v="5"/>
    <s v="not found"/>
    <s v="not found"/>
    <s v="not found"/>
    <s v="replacement"/>
    <x v="57"/>
    <m/>
    <m/>
    <m/>
    <n v="37.236939918506998"/>
    <n v="126.43609285354999"/>
    <s v="exact"/>
    <s v="Oe-ri"/>
    <s v="Yeongheung"/>
    <s v="Ongjin"/>
    <s v="Incheon"/>
    <x v="2"/>
    <s v="Eastern Asia"/>
    <m/>
    <m/>
    <s v="Yonghungdo"/>
    <m/>
    <m/>
    <m/>
    <s v="1021197"/>
    <s v="not found"/>
    <s v="L103466"/>
    <s v="G406171"/>
  </r>
  <r>
    <s v="https://www.gem.wiki/Yeongnam_power_station"/>
    <x v="97"/>
    <s v="Yeongnam power station"/>
    <s v="영남파워"/>
    <s v="1"/>
    <s v="NG"/>
    <n v="476"/>
    <x v="0"/>
    <x v="0"/>
    <s v="N"/>
    <m/>
    <m/>
    <m/>
    <x v="34"/>
    <m/>
    <m/>
    <m/>
    <n v="35.513987899999997"/>
    <n v="129.38338999999999"/>
    <s v="exact"/>
    <s v="Nam-gu"/>
    <m/>
    <m/>
    <s v="Ulsan"/>
    <x v="2"/>
    <s v="Eastern Asia"/>
    <m/>
    <m/>
    <m/>
    <m/>
    <m/>
    <m/>
    <s v="1128708"/>
    <n v="1299276"/>
    <s v="L401413"/>
    <s v="G401414"/>
  </r>
  <r>
    <s v="https://www.gem.wiki/Yeongwol_power_station"/>
    <x v="97"/>
    <s v="Yeongwol power station"/>
    <m/>
    <s v="1"/>
    <s v="LNG"/>
    <n v="848"/>
    <x v="0"/>
    <x v="0"/>
    <s v="N"/>
    <m/>
    <m/>
    <m/>
    <x v="1"/>
    <m/>
    <m/>
    <m/>
    <n v="37.162939000000001"/>
    <n v="128.49227500000001"/>
    <s v="exact"/>
    <s v="Youngwol-si"/>
    <m/>
    <m/>
    <s v="Gyeongsangbuk-do"/>
    <x v="2"/>
    <s v="Eastern Asia"/>
    <m/>
    <m/>
    <s v="Yong-Wol"/>
    <m/>
    <m/>
    <m/>
    <s v="1021199"/>
    <s v="1199600, 1211448, 1211449, 1211450"/>
    <s v="L401405"/>
    <s v="G401406"/>
  </r>
  <r>
    <s v="https://www.gem.wiki/Yulchon_power_station"/>
    <x v="97"/>
    <s v="Yulchon power station"/>
    <m/>
    <s v="1"/>
    <s v="LNG"/>
    <n v="577"/>
    <x v="0"/>
    <x v="0"/>
    <s v="N"/>
    <m/>
    <m/>
    <m/>
    <x v="21"/>
    <m/>
    <m/>
    <m/>
    <n v="34.912999999999997"/>
    <n v="127.593"/>
    <s v="exact"/>
    <s v="Suncheon-si"/>
    <m/>
    <m/>
    <s v="Jeollanam-do"/>
    <x v="2"/>
    <s v="Eastern Asia"/>
    <m/>
    <m/>
    <m/>
    <m/>
    <m/>
    <m/>
    <s v="1019056"/>
    <s v="1120748, 1162060, 1162061"/>
    <s v="L401406"/>
    <s v="G401407"/>
  </r>
  <r>
    <s v="https://www.gem.wiki/Yulchon_power_station"/>
    <x v="97"/>
    <s v="Yulchon power station"/>
    <m/>
    <s v="2"/>
    <s v="LNG"/>
    <n v="946"/>
    <x v="0"/>
    <x v="0"/>
    <s v="N"/>
    <m/>
    <m/>
    <m/>
    <x v="2"/>
    <m/>
    <m/>
    <m/>
    <n v="34.912999999999997"/>
    <n v="127.593"/>
    <s v="exact"/>
    <s v="Suncheon-si"/>
    <m/>
    <m/>
    <s v="Jeollanam-do"/>
    <x v="2"/>
    <s v="Eastern Asia"/>
    <m/>
    <m/>
    <m/>
    <m/>
    <m/>
    <m/>
    <s v="1019056"/>
    <s v="1241205, 1241207, 1241206"/>
    <s v="L401406"/>
    <s v="G401408"/>
  </r>
  <r>
    <s v="https://www.gem.wiki/Ace_Embilipitiya_power_station"/>
    <x v="98"/>
    <s v="Ace Embilipitiya power station"/>
    <m/>
    <s v="1:14"/>
    <s v="HFO"/>
    <n v="105"/>
    <x v="0"/>
    <x v="4"/>
    <s v="not found"/>
    <m/>
    <m/>
    <m/>
    <x v="21"/>
    <m/>
    <m/>
    <m/>
    <n v="6.28502864688007"/>
    <n v="80.849307978174906"/>
    <s v="exact"/>
    <s v="Embilipitiya"/>
    <m/>
    <m/>
    <m/>
    <x v="2"/>
    <s v="Southern Asia"/>
    <m/>
    <m/>
    <m/>
    <m/>
    <m/>
    <m/>
    <s v="1057715"/>
    <n v="1185100"/>
    <s v="L408419"/>
    <s v="G411737"/>
  </r>
  <r>
    <s v="https://www.gem.wiki/Colombo_Port_Power_Station"/>
    <x v="98"/>
    <s v="Colombo Port Power Station"/>
    <m/>
    <s v="1"/>
    <s v="HFO"/>
    <n v="60"/>
    <x v="0"/>
    <x v="4"/>
    <s v="not found"/>
    <s v="not found"/>
    <m/>
    <m/>
    <x v="13"/>
    <m/>
    <m/>
    <m/>
    <n v="6.9538007927066596"/>
    <n v="79.855857797325697"/>
    <s v="exact"/>
    <s v="Colombo"/>
    <m/>
    <m/>
    <s v="Western Region"/>
    <x v="2"/>
    <s v="Southern Asia"/>
    <m/>
    <m/>
    <m/>
    <m/>
    <m/>
    <m/>
    <s v="1039867"/>
    <n v="1160667"/>
    <s v="L408093"/>
    <s v="G411264"/>
  </r>
  <r>
    <s v="https://www.gem.wiki/Colombo_Port_power_station"/>
    <x v="98"/>
    <s v="Colombo Port power station"/>
    <m/>
    <s v="1"/>
    <s v="HFO"/>
    <n v="62.4"/>
    <x v="0"/>
    <x v="4"/>
    <s v="not found"/>
    <s v="not found"/>
    <m/>
    <m/>
    <x v="13"/>
    <m/>
    <m/>
    <m/>
    <n v="6.9538007927066596"/>
    <n v="79.855857797325697"/>
    <s v="exact"/>
    <s v="Colombo"/>
    <m/>
    <m/>
    <s v="Western Region"/>
    <x v="2"/>
    <s v="Southern Asia"/>
    <m/>
    <m/>
    <m/>
    <m/>
    <m/>
    <m/>
    <s v="1039867"/>
    <n v="1160667"/>
    <s v="L408418"/>
    <s v="G411736"/>
  </r>
  <r>
    <s v="https://www.gem.wiki/Hambantota_power_station"/>
    <x v="98"/>
    <s v="Hambantota power station"/>
    <m/>
    <s v="1"/>
    <s v="LNG"/>
    <n v="400"/>
    <x v="3"/>
    <x v="5"/>
    <s v="not found"/>
    <s v="not found"/>
    <s v="not found"/>
    <m/>
    <x v="43"/>
    <m/>
    <m/>
    <m/>
    <n v="6.1236819999999996"/>
    <n v="81.089302000000004"/>
    <s v="approximate"/>
    <s v="Hambantota"/>
    <m/>
    <s v="Hambantota"/>
    <s v="Southern"/>
    <x v="2"/>
    <s v="Southern Asia"/>
    <m/>
    <m/>
    <m/>
    <m/>
    <m/>
    <m/>
    <s v="1121200"/>
    <n v="1288880"/>
    <s v="L406861"/>
    <s v="G407333"/>
  </r>
  <r>
    <s v="https://www.gem.wiki/Kelanitissa_Combined_Cycle_power_plant"/>
    <x v="98"/>
    <s v="Kelanitissa Combined Cycle power plant"/>
    <m/>
    <s v="1"/>
    <s v="HFO/D"/>
    <n v="100"/>
    <x v="0"/>
    <x v="3"/>
    <s v="Y"/>
    <m/>
    <m/>
    <m/>
    <x v="10"/>
    <m/>
    <m/>
    <m/>
    <n v="6.9527693994014896"/>
    <n v="79.879101339800002"/>
    <s v="exact"/>
    <s v="Columbo"/>
    <m/>
    <m/>
    <m/>
    <x v="2"/>
    <s v="Southern Asia"/>
    <m/>
    <m/>
    <m/>
    <m/>
    <m/>
    <m/>
    <s v="1012082"/>
    <n v="1124625"/>
    <s v="L408417"/>
    <s v="G411735"/>
  </r>
  <r>
    <s v="https://www.gem.wiki/Kelanitissa_Combined_Cycle_power_plant"/>
    <x v="98"/>
    <s v="Kelanitissa Combined Cycle power plant"/>
    <m/>
    <s v="2"/>
    <s v="HFO/D"/>
    <n v="65"/>
    <x v="0"/>
    <x v="3"/>
    <s v="Y"/>
    <m/>
    <m/>
    <m/>
    <x v="16"/>
    <m/>
    <m/>
    <m/>
    <n v="6.9527693994014896"/>
    <n v="79.879101339800002"/>
    <s v="exact"/>
    <s v="Columbo"/>
    <m/>
    <m/>
    <m/>
    <x v="2"/>
    <s v="Southern Asia"/>
    <m/>
    <m/>
    <m/>
    <m/>
    <m/>
    <m/>
    <s v="1012082"/>
    <n v="1124626"/>
    <s v="L408417"/>
    <s v="G411734"/>
  </r>
  <r>
    <s v="https://www.gem.wiki/Kelanitissa_LNG_power_station"/>
    <x v="98"/>
    <s v="Kelanitissa LNG power station"/>
    <m/>
    <s v="1"/>
    <s v="LNG"/>
    <n v="500"/>
    <x v="3"/>
    <x v="5"/>
    <s v="not found"/>
    <s v="not found"/>
    <s v="not found"/>
    <m/>
    <x v="40"/>
    <m/>
    <m/>
    <m/>
    <n v="6.9544090000000001"/>
    <n v="79.877894999999995"/>
    <s v="approximate"/>
    <s v="Kelanitissa"/>
    <m/>
    <s v="Colombo"/>
    <s v="Western"/>
    <x v="2"/>
    <s v="Southern Asia"/>
    <m/>
    <m/>
    <m/>
    <m/>
    <m/>
    <m/>
    <s v="not found"/>
    <m/>
    <s v="L406857"/>
    <s v="G407327"/>
  </r>
  <r>
    <s v="https://www.gem.wiki/Kelanitissa_power_station"/>
    <x v="98"/>
    <s v="Kelanitissa power station"/>
    <m/>
    <s v="1-1"/>
    <s v="HFO/D"/>
    <n v="20"/>
    <x v="0"/>
    <x v="1"/>
    <s v="Y"/>
    <m/>
    <m/>
    <m/>
    <x v="16"/>
    <m/>
    <m/>
    <m/>
    <n v="6.9527693994014896"/>
    <n v="79.879101339800002"/>
    <s v="exact"/>
    <s v="Columbo"/>
    <m/>
    <m/>
    <m/>
    <x v="2"/>
    <s v="Southern Asia"/>
    <m/>
    <m/>
    <m/>
    <m/>
    <m/>
    <m/>
    <s v="1012082"/>
    <n v="1124628"/>
    <s v="L408416"/>
    <s v="G411733"/>
  </r>
  <r>
    <s v="https://www.gem.wiki/Kelanitissa_power_station"/>
    <x v="98"/>
    <s v="Kelanitissa power station"/>
    <m/>
    <s v="1-2"/>
    <s v="HFO/D"/>
    <n v="20"/>
    <x v="0"/>
    <x v="1"/>
    <s v="Y"/>
    <m/>
    <m/>
    <m/>
    <x v="16"/>
    <m/>
    <m/>
    <m/>
    <n v="6.9527693994014896"/>
    <n v="79.879101339800002"/>
    <s v="exact"/>
    <s v="Columbo"/>
    <m/>
    <m/>
    <m/>
    <x v="2"/>
    <s v="Southern Asia"/>
    <m/>
    <m/>
    <m/>
    <m/>
    <m/>
    <m/>
    <s v="1012082"/>
    <n v="1124629"/>
    <s v="L408416"/>
    <s v="G411732"/>
  </r>
  <r>
    <s v="https://www.gem.wiki/Kelanitissa_power_station"/>
    <x v="98"/>
    <s v="Kelanitissa power station"/>
    <m/>
    <s v="1-3"/>
    <s v="HFO/D"/>
    <n v="20"/>
    <x v="0"/>
    <x v="1"/>
    <s v="Y"/>
    <m/>
    <m/>
    <m/>
    <x v="16"/>
    <m/>
    <m/>
    <m/>
    <n v="6.9527693994014896"/>
    <n v="79.879101339800002"/>
    <s v="exact"/>
    <s v="Columbo"/>
    <m/>
    <m/>
    <m/>
    <x v="2"/>
    <s v="Southern Asia"/>
    <m/>
    <m/>
    <m/>
    <m/>
    <m/>
    <m/>
    <s v="1012082"/>
    <n v="1124630"/>
    <s v="L408416"/>
    <s v="G411731"/>
  </r>
  <r>
    <s v="https://www.gem.wiki/Kelanitissa_power_station"/>
    <x v="98"/>
    <s v="Kelanitissa power station"/>
    <m/>
    <s v="2-1"/>
    <s v="HFO/D"/>
    <n v="20"/>
    <x v="0"/>
    <x v="1"/>
    <s v="Y"/>
    <m/>
    <m/>
    <m/>
    <x v="16"/>
    <m/>
    <m/>
    <m/>
    <n v="6.9527693994014896"/>
    <n v="79.879101339800002"/>
    <s v="exact"/>
    <s v="Columbo"/>
    <m/>
    <m/>
    <m/>
    <x v="2"/>
    <s v="Southern Asia"/>
    <m/>
    <m/>
    <m/>
    <m/>
    <m/>
    <m/>
    <s v="1012082"/>
    <n v="1124631"/>
    <s v="L408416"/>
    <s v="G411730"/>
  </r>
  <r>
    <s v="https://www.gem.wiki/Kelanitissa_power_station"/>
    <x v="98"/>
    <s v="Kelanitissa power station"/>
    <m/>
    <s v="2-2"/>
    <s v="HFO/D"/>
    <n v="20"/>
    <x v="0"/>
    <x v="1"/>
    <s v="Y"/>
    <m/>
    <m/>
    <m/>
    <x v="16"/>
    <m/>
    <m/>
    <m/>
    <n v="6.9527693994014896"/>
    <n v="79.879101339800002"/>
    <s v="exact"/>
    <s v="Columbo"/>
    <m/>
    <m/>
    <m/>
    <x v="2"/>
    <s v="Southern Asia"/>
    <m/>
    <m/>
    <m/>
    <m/>
    <m/>
    <m/>
    <s v="1012082"/>
    <n v="1124632"/>
    <s v="L408416"/>
    <s v="G411729"/>
  </r>
  <r>
    <s v="https://www.gem.wiki/Kelanitissa_power_station"/>
    <x v="98"/>
    <s v="Kelanitissa power station"/>
    <m/>
    <s v="2-3"/>
    <s v="HFO/D"/>
    <n v="20"/>
    <x v="0"/>
    <x v="1"/>
    <s v="Y"/>
    <m/>
    <m/>
    <m/>
    <x v="16"/>
    <m/>
    <m/>
    <m/>
    <n v="6.9527693994014896"/>
    <n v="79.879101339800002"/>
    <s v="exact"/>
    <s v="Columbo"/>
    <m/>
    <m/>
    <m/>
    <x v="2"/>
    <s v="Southern Asia"/>
    <m/>
    <m/>
    <m/>
    <m/>
    <m/>
    <m/>
    <s v="1012082"/>
    <n v="1124633"/>
    <s v="L408416"/>
    <s v="G411728"/>
  </r>
  <r>
    <s v="https://www.gem.wiki/Kelanitissa_power_station"/>
    <x v="98"/>
    <s v="Kelanitissa power station"/>
    <m/>
    <s v="3-1"/>
    <s v="HFO/D"/>
    <n v="25"/>
    <x v="6"/>
    <x v="1"/>
    <s v="not found"/>
    <m/>
    <m/>
    <m/>
    <x v="82"/>
    <n v="2002"/>
    <m/>
    <m/>
    <n v="6.9527693994014896"/>
    <n v="79.879101339800002"/>
    <s v="exact"/>
    <s v="Columbo"/>
    <m/>
    <m/>
    <m/>
    <x v="2"/>
    <s v="Southern Asia"/>
    <m/>
    <m/>
    <m/>
    <m/>
    <m/>
    <m/>
    <s v="1012082"/>
    <m/>
    <s v="L408416"/>
    <s v="G411727"/>
  </r>
  <r>
    <s v="https://www.gem.wiki/Kelanitissa_power_station"/>
    <x v="98"/>
    <s v="Kelanitissa power station"/>
    <m/>
    <s v="3-2"/>
    <s v="HFO/D"/>
    <n v="25"/>
    <x v="6"/>
    <x v="1"/>
    <s v="not found"/>
    <m/>
    <m/>
    <m/>
    <x v="82"/>
    <n v="2002"/>
    <m/>
    <m/>
    <n v="6.9527693994014896"/>
    <n v="79.879101339800002"/>
    <s v="exact"/>
    <s v="Columbo"/>
    <m/>
    <m/>
    <m/>
    <x v="2"/>
    <s v="Southern Asia"/>
    <m/>
    <m/>
    <m/>
    <m/>
    <m/>
    <m/>
    <s v="1012082"/>
    <m/>
    <s v="L408416"/>
    <s v="G411726"/>
  </r>
  <r>
    <s v="https://www.gem.wiki/Kerawalapitiya_LNG_power_station"/>
    <x v="98"/>
    <s v="Kerawalapitiya LNG power station"/>
    <m/>
    <s v="1"/>
    <s v="LNG"/>
    <n v="300"/>
    <x v="3"/>
    <x v="0"/>
    <s v="not found"/>
    <s v="not found"/>
    <s v="not found"/>
    <m/>
    <x v="7"/>
    <m/>
    <m/>
    <m/>
    <n v="6.9915469999999997"/>
    <n v="79.869995000000003"/>
    <s v="approximate"/>
    <s v="Kerawalapitiya"/>
    <m/>
    <s v="Gampaha"/>
    <s v="Western"/>
    <x v="2"/>
    <s v="Southern Asia"/>
    <m/>
    <m/>
    <m/>
    <m/>
    <m/>
    <m/>
    <s v="1067277"/>
    <n v="1199507"/>
    <s v="L406856"/>
    <s v="G407326"/>
  </r>
  <r>
    <s v="https://www.gem.wiki/Sapugaskanda_power_station"/>
    <x v="98"/>
    <s v="Sapugaskanda power station"/>
    <m/>
    <s v="1-1:4"/>
    <s v="D"/>
    <n v="80"/>
    <x v="0"/>
    <x v="4"/>
    <s v="not found"/>
    <m/>
    <m/>
    <m/>
    <x v="28"/>
    <m/>
    <m/>
    <m/>
    <n v="6.9612864549242399"/>
    <n v="79.961319499736803"/>
    <s v="exact"/>
    <s v="Gonawala"/>
    <m/>
    <m/>
    <m/>
    <x v="2"/>
    <s v="Southern Asia"/>
    <m/>
    <m/>
    <m/>
    <m/>
    <m/>
    <m/>
    <s v="1012088"/>
    <n v="1145949"/>
    <s v="L408415"/>
    <s v="G411725"/>
  </r>
  <r>
    <s v="https://www.gem.wiki/Sapugaskanda_power_station"/>
    <x v="98"/>
    <s v="Sapugaskanda power station"/>
    <m/>
    <s v="2-1:8"/>
    <s v="D"/>
    <n v="80"/>
    <x v="0"/>
    <x v="4"/>
    <s v="not found"/>
    <m/>
    <m/>
    <m/>
    <x v="44"/>
    <m/>
    <m/>
    <m/>
    <n v="6.9612864549242399"/>
    <n v="79.961319499736803"/>
    <s v="exact"/>
    <s v="Gonawala"/>
    <m/>
    <m/>
    <m/>
    <x v="2"/>
    <s v="Southern Asia"/>
    <m/>
    <m/>
    <m/>
    <m/>
    <m/>
    <m/>
    <s v="1012088"/>
    <n v="1145953"/>
    <s v="L408415"/>
    <s v="G411724"/>
  </r>
  <r>
    <s v="https://www.gem.wiki/Sojitz_Kelanitissa_power_station"/>
    <x v="98"/>
    <s v="Sojitz Kelanitissa power station"/>
    <m/>
    <s v="1"/>
    <s v="NG"/>
    <n v="163"/>
    <x v="3"/>
    <x v="0"/>
    <s v="not found"/>
    <s v="not found"/>
    <s v="not found"/>
    <m/>
    <x v="7"/>
    <m/>
    <m/>
    <m/>
    <n v="6.9528652438245002"/>
    <n v="79.878580999607905"/>
    <s v="exact"/>
    <s v="Columbo"/>
    <m/>
    <s v="Colombo"/>
    <s v="Northern"/>
    <x v="2"/>
    <s v="Southern Asia"/>
    <m/>
    <m/>
    <m/>
    <m/>
    <m/>
    <m/>
    <s v="1012082"/>
    <m/>
    <s v="L407660"/>
    <s v="G409995"/>
  </r>
  <r>
    <s v="https://www.gem.wiki/Sojitz_Kelanitissa_power_station"/>
    <x v="98"/>
    <s v="Sojitz Kelanitissa power station"/>
    <m/>
    <s v="2-1:3"/>
    <s v="HFO/D"/>
    <n v="60"/>
    <x v="0"/>
    <x v="4"/>
    <s v="not found"/>
    <m/>
    <m/>
    <m/>
    <x v="51"/>
    <m/>
    <n v="2023"/>
    <m/>
    <n v="6.9528652438245002"/>
    <n v="79.878580999607905"/>
    <s v="exact"/>
    <s v="Columbo"/>
    <m/>
    <s v="Colombo"/>
    <s v="Northern"/>
    <x v="2"/>
    <s v="Southern Asia"/>
    <m/>
    <m/>
    <m/>
    <m/>
    <m/>
    <m/>
    <s v="1012082"/>
    <n v="1124628"/>
    <s v="L407660"/>
    <s v="G411722"/>
  </r>
  <r>
    <s v="https://www.gem.wiki/Sojitz_Kelanitissa_power_station"/>
    <x v="98"/>
    <s v="Sojitz Kelanitissa power station"/>
    <m/>
    <s v="3-1:3"/>
    <s v="HFO/D"/>
    <n v="60"/>
    <x v="0"/>
    <x v="4"/>
    <s v="not found"/>
    <m/>
    <m/>
    <m/>
    <x v="60"/>
    <m/>
    <n v="2023"/>
    <m/>
    <n v="6.9528652438245002"/>
    <n v="79.878580999607905"/>
    <s v="exact"/>
    <s v="Columbo"/>
    <m/>
    <s v="Colombo"/>
    <s v="Northern"/>
    <x v="2"/>
    <s v="Southern Asia"/>
    <m/>
    <m/>
    <m/>
    <m/>
    <m/>
    <m/>
    <s v="1012082"/>
    <n v="1124631"/>
    <s v="L407660"/>
    <s v="G411721"/>
  </r>
  <r>
    <s v="https://www.gem.wiki/Sojitz_Kelanitissa_power_station"/>
    <x v="98"/>
    <s v="Sojitz Kelanitissa power station"/>
    <m/>
    <s v="4"/>
    <s v="HFO/D"/>
    <n v="115"/>
    <x v="0"/>
    <x v="1"/>
    <s v="not found"/>
    <m/>
    <m/>
    <m/>
    <x v="44"/>
    <m/>
    <m/>
    <m/>
    <n v="6.9528652438245002"/>
    <n v="79.878580999607905"/>
    <s v="exact"/>
    <s v="Columbo"/>
    <m/>
    <s v="Colombo"/>
    <s v="Northern"/>
    <x v="2"/>
    <s v="Southern Asia"/>
    <m/>
    <m/>
    <m/>
    <m/>
    <m/>
    <m/>
    <s v="1012082"/>
    <n v="1124627"/>
    <s v="L407660"/>
    <s v="G411723"/>
  </r>
  <r>
    <s v="https://www.gem.wiki/Yugadanavi_power_station"/>
    <x v="98"/>
    <s v="Yugadanavi power station"/>
    <m/>
    <s v="1"/>
    <s v="LNG/FO/D"/>
    <n v="300"/>
    <x v="0"/>
    <x v="0"/>
    <s v="not found"/>
    <m/>
    <m/>
    <m/>
    <x v="30"/>
    <m/>
    <m/>
    <m/>
    <n v="7.0108800000000002"/>
    <n v="79.874379000000005"/>
    <s v="exact"/>
    <s v="Kerawalapitiya"/>
    <m/>
    <s v="Gampaha"/>
    <s v="Western"/>
    <x v="2"/>
    <s v="Southern Asia"/>
    <m/>
    <m/>
    <m/>
    <m/>
    <m/>
    <m/>
    <s v="1053869"/>
    <m/>
    <s v="L406858"/>
    <s v="G407328"/>
  </r>
  <r>
    <s v="https://www.gem.wiki/AS-Suwayda_power_plant"/>
    <x v="99"/>
    <s v="AS-Suwayda power plant"/>
    <s v="محطة كهرباء السويدية المركبة"/>
    <s v="CC"/>
    <s v="not found"/>
    <n v="450"/>
    <x v="3"/>
    <x v="0"/>
    <s v="not found"/>
    <s v="not found"/>
    <s v="not found"/>
    <m/>
    <x v="43"/>
    <m/>
    <m/>
    <m/>
    <n v="36.954183999999998"/>
    <n v="42.160738000000002"/>
    <s v="approximate"/>
    <s v="AS-Suwayda"/>
    <m/>
    <m/>
    <s v="Al Hasakah"/>
    <x v="2"/>
    <s v="Western Asia"/>
    <m/>
    <m/>
    <m/>
    <m/>
    <m/>
    <m/>
    <s v="1080460"/>
    <n v="1223569"/>
    <s v="L408265"/>
    <s v="G411396"/>
  </r>
  <r>
    <s v="https://www.gem.wiki/Al-Zara_power_plant"/>
    <x v="99"/>
    <s v="Al-Zara power plant"/>
    <s v="محطة كهرباء الزارة ، محطة توليد الزارة الحرارية"/>
    <s v="1"/>
    <s v="NG/CR"/>
    <n v="220"/>
    <x v="0"/>
    <x v="3"/>
    <s v="not found"/>
    <s v="not found"/>
    <s v="not found"/>
    <m/>
    <x v="15"/>
    <m/>
    <m/>
    <m/>
    <n v="34.959189000000002"/>
    <n v="36.661889000000002"/>
    <s v="exact"/>
    <s v="Al Rastan"/>
    <m/>
    <m/>
    <s v="Homs"/>
    <x v="2"/>
    <s v="Western Asia"/>
    <s v="WRI: GEODB0041655"/>
    <m/>
    <s v="Al-Zala"/>
    <s v="power"/>
    <m/>
    <s v="power"/>
    <s v="1016706"/>
    <n v="1101275"/>
    <s v="L407065"/>
    <s v="G408135"/>
  </r>
  <r>
    <s v="https://www.gem.wiki/Al-Zara_power_plant"/>
    <x v="99"/>
    <s v="Al-Zara power plant"/>
    <s v="محطة كهرباء الزارة ، محطة توليد الزارة الحرارية"/>
    <s v="2"/>
    <s v="NG/CR"/>
    <n v="220"/>
    <x v="0"/>
    <x v="3"/>
    <s v="not found"/>
    <s v="not found"/>
    <s v="not found"/>
    <m/>
    <x v="15"/>
    <m/>
    <m/>
    <m/>
    <n v="34.959189000000002"/>
    <n v="36.661889000000002"/>
    <s v="exact"/>
    <s v="Al Rastan"/>
    <m/>
    <m/>
    <s v="Homs"/>
    <x v="2"/>
    <s v="Western Asia"/>
    <s v="WRI: GEODB0041655"/>
    <m/>
    <s v="Al-Zala"/>
    <s v="power"/>
    <m/>
    <s v="power"/>
    <s v="1016706"/>
    <n v="1101276"/>
    <s v="L407065"/>
    <s v="G408134"/>
  </r>
  <r>
    <s v="https://www.gem.wiki/Al-Zara_power_plant"/>
    <x v="99"/>
    <s v="Al-Zara power plant"/>
    <s v="محطة كهرباء الزارة ، محطة توليد الزارة الحرارية"/>
    <s v="3"/>
    <s v="NG/CR"/>
    <n v="220"/>
    <x v="0"/>
    <x v="3"/>
    <s v="not found"/>
    <s v="not found"/>
    <s v="not found"/>
    <m/>
    <x v="15"/>
    <m/>
    <m/>
    <m/>
    <n v="34.959189000000002"/>
    <n v="36.661889000000002"/>
    <s v="exact"/>
    <s v="Al Rastan"/>
    <m/>
    <m/>
    <s v="Homs"/>
    <x v="2"/>
    <s v="Western Asia"/>
    <s v="WRI: GEODB0041655"/>
    <m/>
    <s v="Al-Zala"/>
    <s v="power"/>
    <m/>
    <s v="power"/>
    <s v="1016706"/>
    <n v="1101277"/>
    <s v="L407065"/>
    <s v="G408133"/>
  </r>
  <r>
    <s v="https://www.gem.wiki/Al-Zara_power_plant"/>
    <x v="99"/>
    <s v="Al-Zara power plant"/>
    <s v="محطة كهرباء الزارة ، محطة توليد الزارة الحرارية"/>
    <s v="EXT 1"/>
    <s v="NG/CR"/>
    <n v="250"/>
    <x v="3"/>
    <x v="3"/>
    <s v="not found"/>
    <s v="not found"/>
    <s v="not found"/>
    <m/>
    <x v="43"/>
    <m/>
    <m/>
    <m/>
    <n v="34.959189000000002"/>
    <n v="36.661889000000002"/>
    <s v="exact"/>
    <s v="Al Rastan"/>
    <m/>
    <m/>
    <s v="Homs"/>
    <x v="2"/>
    <s v="Western Asia"/>
    <m/>
    <m/>
    <s v="Al-Zala"/>
    <s v="power"/>
    <m/>
    <s v="power"/>
    <s v="1016706"/>
    <m/>
    <s v="L407065"/>
    <s v="G411154"/>
  </r>
  <r>
    <s v="https://www.gem.wiki/Aleppo_Steam_power_plant"/>
    <x v="99"/>
    <s v="Aleppo Steam power plant"/>
    <s v="محطة حلب البخارية"/>
    <s v="ST"/>
    <s v="not found"/>
    <n v="300"/>
    <x v="2"/>
    <x v="3"/>
    <s v="not found"/>
    <s v="not found"/>
    <s v="not found"/>
    <m/>
    <x v="43"/>
    <m/>
    <m/>
    <m/>
    <n v="36.200893999999998"/>
    <n v="37.148927999999998"/>
    <s v="approximate"/>
    <s v="Aleppo"/>
    <m/>
    <m/>
    <s v="Aleppo"/>
    <x v="2"/>
    <s v="Western Asia"/>
    <m/>
    <m/>
    <m/>
    <m/>
    <m/>
    <m/>
    <m/>
    <m/>
    <s v="L408266"/>
    <s v="G411397"/>
  </r>
  <r>
    <s v="https://www.gem.wiki/Aleppo_power_plant"/>
    <x v="99"/>
    <s v="Aleppo power plant"/>
    <s v="محطة حلب الحرارية"/>
    <s v="ST1"/>
    <s v="NG/FO"/>
    <n v="213"/>
    <x v="0"/>
    <x v="3"/>
    <s v="not found"/>
    <s v="not found"/>
    <s v="not found"/>
    <m/>
    <x v="44"/>
    <m/>
    <m/>
    <m/>
    <n v="36.175527000000002"/>
    <n v="37.437828000000003"/>
    <s v="exact"/>
    <s v="Jibrin"/>
    <m/>
    <m/>
    <s v="Aleppo"/>
    <x v="2"/>
    <s v="Western Asia"/>
    <s v="WRI: GEODB0041658"/>
    <m/>
    <m/>
    <s v="power"/>
    <m/>
    <s v="power"/>
    <s v="1016707"/>
    <n v="1101444"/>
    <s v="L407068"/>
    <s v="G408130"/>
  </r>
  <r>
    <s v="https://www.gem.wiki/Aleppo_power_plant"/>
    <x v="99"/>
    <s v="Aleppo power plant"/>
    <s v="محطة حلب الحرارية"/>
    <s v="ST2"/>
    <s v="NG/FO"/>
    <n v="213"/>
    <x v="1"/>
    <x v="3"/>
    <s v="not found"/>
    <s v="not found"/>
    <s v="not found"/>
    <m/>
    <x v="44"/>
    <m/>
    <m/>
    <m/>
    <n v="36.175527000000002"/>
    <n v="37.437828000000003"/>
    <s v="exact"/>
    <s v="Jibrin"/>
    <m/>
    <m/>
    <s v="Aleppo"/>
    <x v="2"/>
    <s v="Western Asia"/>
    <s v="WRI: GEODB0041658"/>
    <m/>
    <m/>
    <s v="power"/>
    <m/>
    <s v="power"/>
    <s v="1016707"/>
    <n v="1101445"/>
    <s v="L407068"/>
    <s v="G408553"/>
  </r>
  <r>
    <s v="https://www.gem.wiki/Aleppo_power_plant"/>
    <x v="99"/>
    <s v="Aleppo power plant"/>
    <s v="محطة حلب الحرارية"/>
    <s v="ST3"/>
    <s v="NG/FO"/>
    <n v="213"/>
    <x v="1"/>
    <x v="3"/>
    <s v="not found"/>
    <s v="not found"/>
    <s v="not found"/>
    <m/>
    <x v="44"/>
    <m/>
    <m/>
    <m/>
    <n v="36.175527000000002"/>
    <n v="37.437828000000003"/>
    <s v="exact"/>
    <s v="Jibrin"/>
    <m/>
    <m/>
    <s v="Aleppo"/>
    <x v="2"/>
    <s v="Western Asia"/>
    <s v="WRI: GEODB0041658"/>
    <m/>
    <m/>
    <s v="power"/>
    <m/>
    <s v="power"/>
    <s v="1016707"/>
    <n v="1101446"/>
    <s v="L407068"/>
    <s v="G408552"/>
  </r>
  <r>
    <s v="https://www.gem.wiki/Aleppo_power_plant"/>
    <x v="99"/>
    <s v="Aleppo power plant"/>
    <s v="محطة حلب الحرارية"/>
    <s v="ST4"/>
    <s v="NG/FO"/>
    <n v="213"/>
    <x v="1"/>
    <x v="3"/>
    <s v="not found"/>
    <s v="not found"/>
    <s v="not found"/>
    <m/>
    <x v="44"/>
    <m/>
    <m/>
    <m/>
    <n v="36.175527000000002"/>
    <n v="37.437828000000003"/>
    <s v="exact"/>
    <s v="Jibrin"/>
    <m/>
    <m/>
    <s v="Aleppo"/>
    <x v="2"/>
    <s v="Western Asia"/>
    <s v="WRI: GEODB0041658"/>
    <m/>
    <m/>
    <s v="power"/>
    <m/>
    <s v="power"/>
    <s v="1016707"/>
    <n v="1101447"/>
    <s v="L407068"/>
    <s v="G408551"/>
  </r>
  <r>
    <s v="https://www.gem.wiki/Aleppo_power_plant"/>
    <x v="99"/>
    <s v="Aleppo power plant"/>
    <s v="محطة حلب الحرارية"/>
    <s v="ST5"/>
    <s v="NG/FO"/>
    <n v="213"/>
    <x v="0"/>
    <x v="3"/>
    <s v="not found"/>
    <s v="not found"/>
    <s v="not found"/>
    <m/>
    <x v="44"/>
    <m/>
    <m/>
    <m/>
    <n v="36.175527000000002"/>
    <n v="37.437828000000003"/>
    <s v="exact"/>
    <s v="Jibrin"/>
    <m/>
    <m/>
    <s v="Aleppo"/>
    <x v="2"/>
    <s v="Western Asia"/>
    <s v="WRI: GEODB0041658"/>
    <m/>
    <m/>
    <s v="power"/>
    <m/>
    <s v="power"/>
    <s v="1016707"/>
    <n v="1101448"/>
    <s v="L407068"/>
    <s v="G408550"/>
  </r>
  <r>
    <s v="https://www.gem.wiki/Banias_Thermal_power_plant"/>
    <x v="99"/>
    <s v="Banias Thermal power plant"/>
    <s v="محطة كهرباء بانياس الحرارية"/>
    <s v="ST1"/>
    <s v="FO"/>
    <n v="170"/>
    <x v="0"/>
    <x v="3"/>
    <s v="not found"/>
    <s v="not found"/>
    <s v="not found"/>
    <m/>
    <x v="33"/>
    <m/>
    <m/>
    <m/>
    <n v="35.171222999999998"/>
    <n v="35.928151"/>
    <s v="exact"/>
    <s v="Baniyas"/>
    <m/>
    <m/>
    <s v="Tartus"/>
    <x v="2"/>
    <s v="Western Asia"/>
    <s v="WRI: GEODB0041657"/>
    <m/>
    <m/>
    <m/>
    <m/>
    <s v="power"/>
    <s v="1016709"/>
    <n v="1104267"/>
    <s v="L408264"/>
    <s v="G411395"/>
  </r>
  <r>
    <s v="https://www.gem.wiki/Banias_Thermal_power_plant"/>
    <x v="99"/>
    <s v="Banias Thermal power plant"/>
    <s v="محطة كهرباء بانياس الحرارية"/>
    <s v="ST1- Replacement"/>
    <s v="FO"/>
    <n v="300"/>
    <x v="3"/>
    <x v="3"/>
    <s v="not found"/>
    <s v="not found"/>
    <s v="not found"/>
    <m/>
    <x v="43"/>
    <m/>
    <m/>
    <m/>
    <n v="35.171222999999998"/>
    <n v="35.928151"/>
    <s v="exact"/>
    <s v="Baniyas"/>
    <m/>
    <m/>
    <s v="Tartus"/>
    <x v="2"/>
    <s v="Western Asia"/>
    <m/>
    <m/>
    <m/>
    <m/>
    <m/>
    <s v="power"/>
    <m/>
    <m/>
    <s v="L408264"/>
    <s v="G411394"/>
  </r>
  <r>
    <s v="https://www.gem.wiki/Banias_Thermal_power_plant"/>
    <x v="99"/>
    <s v="Banias Thermal power plant"/>
    <s v="محطة كهرباء بانياس الحرارية"/>
    <s v="ST2"/>
    <s v="FO"/>
    <n v="170"/>
    <x v="0"/>
    <x v="3"/>
    <s v="not found"/>
    <s v="not found"/>
    <s v="not found"/>
    <m/>
    <x v="33"/>
    <m/>
    <m/>
    <m/>
    <n v="35.171222999999998"/>
    <n v="35.928151"/>
    <s v="exact"/>
    <s v="Baniyas"/>
    <m/>
    <m/>
    <s v="Tartus"/>
    <x v="2"/>
    <s v="Western Asia"/>
    <s v="WRI: GEODB0041657"/>
    <m/>
    <m/>
    <m/>
    <m/>
    <s v="power"/>
    <s v="1016709"/>
    <n v="1104268"/>
    <s v="L408264"/>
    <s v="G411392"/>
  </r>
  <r>
    <s v="https://www.gem.wiki/Banias_Thermal_power_plant"/>
    <x v="99"/>
    <s v="Banias Thermal power plant"/>
    <s v="محطة كهرباء بانياس الحرارية"/>
    <s v="ST2- Replacement"/>
    <s v="FO"/>
    <n v="300"/>
    <x v="3"/>
    <x v="3"/>
    <s v="not found"/>
    <s v="not found"/>
    <s v="not found"/>
    <m/>
    <x v="43"/>
    <m/>
    <m/>
    <m/>
    <n v="35.171222999999998"/>
    <n v="35.928151"/>
    <s v="exact"/>
    <s v="Baniyas"/>
    <m/>
    <m/>
    <s v="Tartus"/>
    <x v="2"/>
    <s v="Western Asia"/>
    <m/>
    <m/>
    <m/>
    <m/>
    <m/>
    <s v="power"/>
    <m/>
    <m/>
    <s v="L408264"/>
    <s v="G411393"/>
  </r>
  <r>
    <s v="https://www.gem.wiki/Banias_Thermal_power_plant"/>
    <x v="99"/>
    <s v="Banias Thermal power plant"/>
    <s v="محطة كهرباء بانياس الحرارية"/>
    <s v="ST3"/>
    <s v="FO"/>
    <n v="170"/>
    <x v="0"/>
    <x v="3"/>
    <s v="not found"/>
    <s v="not found"/>
    <s v="not found"/>
    <m/>
    <x v="33"/>
    <m/>
    <m/>
    <m/>
    <n v="35.171222999999998"/>
    <n v="35.928151"/>
    <s v="exact"/>
    <s v="Baniyas"/>
    <m/>
    <m/>
    <s v="Tartus"/>
    <x v="2"/>
    <s v="Western Asia"/>
    <s v="WRI: GEODB0041657"/>
    <m/>
    <m/>
    <m/>
    <m/>
    <s v="power"/>
    <s v="1016709"/>
    <n v="1104269"/>
    <s v="L408264"/>
    <s v="G411391"/>
  </r>
  <r>
    <s v="https://www.gem.wiki/Banias_Thermal_power_plant"/>
    <x v="99"/>
    <s v="Banias Thermal power plant"/>
    <s v="محطة كهرباء بانياس الحرارية"/>
    <s v="ST4"/>
    <s v="FO"/>
    <n v="170"/>
    <x v="0"/>
    <x v="3"/>
    <s v="not found"/>
    <s v="not found"/>
    <s v="not found"/>
    <m/>
    <x v="33"/>
    <m/>
    <m/>
    <m/>
    <n v="35.171222999999998"/>
    <n v="35.928151"/>
    <s v="exact"/>
    <s v="Baniyas"/>
    <m/>
    <m/>
    <s v="Tartus"/>
    <x v="2"/>
    <s v="Western Asia"/>
    <s v="WRI: GEODB0041657"/>
    <m/>
    <m/>
    <m/>
    <m/>
    <s v="power"/>
    <s v="1016709"/>
    <n v="1104270"/>
    <s v="L408264"/>
    <s v="G411390"/>
  </r>
  <r>
    <s v="https://www.gem.wiki/Banias_power_plant"/>
    <x v="99"/>
    <s v="Banias power plant"/>
    <s v="محطة توليد بانياس,محطة توسع بانياس"/>
    <s v="EXT1"/>
    <s v="NG"/>
    <n v="138"/>
    <x v="0"/>
    <x v="1"/>
    <s v="not found"/>
    <s v="not found"/>
    <s v="not found"/>
    <m/>
    <x v="1"/>
    <m/>
    <m/>
    <m/>
    <n v="35.171559000000002"/>
    <n v="35.927567000000003"/>
    <s v="exact"/>
    <s v="Baniyas"/>
    <m/>
    <m/>
    <s v="Tartus"/>
    <x v="2"/>
    <s v="Western Asia"/>
    <m/>
    <m/>
    <m/>
    <m/>
    <m/>
    <s v="power"/>
    <s v="1016709"/>
    <n v="1286745"/>
    <s v="L407067"/>
    <s v="G408132"/>
  </r>
  <r>
    <s v="https://www.gem.wiki/Banias_power_plant"/>
    <x v="99"/>
    <s v="Banias power plant"/>
    <s v="محطة توليد بانياس,محطة توسع بانياس"/>
    <s v="EXT2"/>
    <s v="NG"/>
    <n v="138"/>
    <x v="0"/>
    <x v="1"/>
    <s v="not found"/>
    <s v="not found"/>
    <s v="not found"/>
    <m/>
    <x v="1"/>
    <m/>
    <m/>
    <m/>
    <n v="35.171559000000002"/>
    <n v="35.927567000000003"/>
    <s v="exact"/>
    <s v="Baniyas"/>
    <m/>
    <m/>
    <s v="Tartus"/>
    <x v="2"/>
    <s v="Western Asia"/>
    <m/>
    <m/>
    <m/>
    <m/>
    <m/>
    <s v="power"/>
    <s v="1016709"/>
    <n v="1286746"/>
    <s v="L407067"/>
    <s v="G408554"/>
  </r>
  <r>
    <s v="https://www.gem.wiki/Coastal_Region_power_plant"/>
    <x v="99"/>
    <s v="Coastal Region power plant"/>
    <m/>
    <s v="CC"/>
    <s v="not found"/>
    <n v="350"/>
    <x v="3"/>
    <x v="0"/>
    <s v="not found"/>
    <s v="not found"/>
    <s v="not found"/>
    <m/>
    <x v="43"/>
    <m/>
    <m/>
    <m/>
    <n v="35.24718"/>
    <n v="36.011713"/>
    <s v="approximate"/>
    <m/>
    <s v="Coastal Region"/>
    <m/>
    <s v="Mediterranean Coast"/>
    <x v="2"/>
    <s v="Western Asia"/>
    <m/>
    <m/>
    <m/>
    <m/>
    <m/>
    <m/>
    <m/>
    <m/>
    <s v="L408271"/>
    <s v="G411389"/>
  </r>
  <r>
    <s v="https://www.gem.wiki/Deir_Ali_power_station"/>
    <x v="99"/>
    <s v="Deir Ali power station"/>
    <s v="محطة توليد دير علي"/>
    <s v="CC1"/>
    <s v="NG"/>
    <n v="750"/>
    <x v="0"/>
    <x v="0"/>
    <s v="not found"/>
    <s v="not found"/>
    <s v="not found"/>
    <m/>
    <x v="9"/>
    <m/>
    <m/>
    <m/>
    <n v="33.268416000000002"/>
    <n v="36.328777000000002"/>
    <s v="exact"/>
    <s v="Deir Ali"/>
    <m/>
    <m/>
    <s v="Rif-Dimashq"/>
    <x v="2"/>
    <s v="Western Asia"/>
    <m/>
    <m/>
    <m/>
    <s v="power"/>
    <m/>
    <s v="power"/>
    <s v="1061782"/>
    <s v="1191232,1191233,1191234"/>
    <s v="L406164"/>
    <s v="G408455"/>
  </r>
  <r>
    <s v="https://www.gem.wiki/Deir_Ali_power_station"/>
    <x v="99"/>
    <s v="Deir Ali power station"/>
    <s v="محطة توليد دير علي"/>
    <s v="CC2"/>
    <s v="NG"/>
    <n v="750"/>
    <x v="0"/>
    <x v="0"/>
    <s v="not found"/>
    <s v="not found"/>
    <s v="not found"/>
    <m/>
    <x v="22"/>
    <m/>
    <m/>
    <m/>
    <n v="33.268416000000002"/>
    <n v="36.328777000000002"/>
    <s v="exact"/>
    <s v="Deir Ali"/>
    <m/>
    <m/>
    <s v="Rif-Dimashq"/>
    <x v="2"/>
    <s v="Western Asia"/>
    <m/>
    <m/>
    <m/>
    <s v="power"/>
    <m/>
    <s v="power"/>
    <s v="1061782"/>
    <s v="1213450, 1213456 , 1213457"/>
    <s v="L406164"/>
    <s v="G408555"/>
  </r>
  <r>
    <s v="https://www.gem.wiki/Deir_Ali_power_station"/>
    <x v="99"/>
    <s v="Deir Ali power station"/>
    <s v="محطة توليد دير علي"/>
    <s v="CC3- EXT1"/>
    <s v="NG"/>
    <n v="750"/>
    <x v="1"/>
    <x v="0"/>
    <s v="not found"/>
    <s v="not found"/>
    <s v="not found"/>
    <m/>
    <x v="54"/>
    <m/>
    <m/>
    <m/>
    <n v="33.268416000000002"/>
    <n v="36.328777000000002"/>
    <s v="exact"/>
    <s v="Deir Ali"/>
    <m/>
    <m/>
    <s v="Rif-Dimashq"/>
    <x v="2"/>
    <s v="Western Asia"/>
    <m/>
    <m/>
    <m/>
    <s v="power"/>
    <m/>
    <s v="power"/>
    <m/>
    <m/>
    <s v="L406164"/>
    <s v="G408454"/>
  </r>
  <r>
    <s v="https://www.gem.wiki/Deir_El_Zor_power_plant"/>
    <x v="99"/>
    <s v="Deir El Zor power plant"/>
    <s v="محطة توليد دير الزور"/>
    <s v="1"/>
    <s v="NG/FO"/>
    <n v="300"/>
    <x v="2"/>
    <x v="3"/>
    <s v="not found"/>
    <s v="not found"/>
    <s v="not found"/>
    <m/>
    <x v="43"/>
    <m/>
    <m/>
    <m/>
    <n v="35.338836000000001"/>
    <n v="40.131667"/>
    <s v="approximate"/>
    <s v="Deir El Zor"/>
    <m/>
    <m/>
    <s v="Deir El Zor"/>
    <x v="2"/>
    <s v="Western Asia"/>
    <m/>
    <m/>
    <m/>
    <m/>
    <m/>
    <s v="power"/>
    <s v="1068589"/>
    <m/>
    <s v="L407103"/>
    <s v="G408535"/>
  </r>
  <r>
    <s v="https://www.gem.wiki/Deir_El_Zor_power_plant"/>
    <x v="99"/>
    <s v="Deir El Zor power plant"/>
    <s v="محطة توليد دير الزور المركبة، محطة التوسع الثاني لدير علي"/>
    <s v="Deir Ali- Ext 2"/>
    <s v="NG"/>
    <n v="750"/>
    <x v="1"/>
    <x v="0"/>
    <s v="not found"/>
    <s v="not found"/>
    <s v="not found"/>
    <m/>
    <x v="43"/>
    <m/>
    <m/>
    <m/>
    <n v="35.338836000000001"/>
    <n v="40.131667"/>
    <s v="approximate"/>
    <s v="Deir El Zor"/>
    <m/>
    <m/>
    <s v="Deir El Zor"/>
    <x v="2"/>
    <s v="Western Asia"/>
    <m/>
    <m/>
    <m/>
    <m/>
    <m/>
    <s v="power"/>
    <s v="1068589"/>
    <s v="1213457, 1201825, 1201826"/>
    <s v="L407103"/>
    <s v="G411388"/>
  </r>
  <r>
    <s v="https://www.gem.wiki/El_Tarifawi_power_plant"/>
    <x v="99"/>
    <s v="El Tarifawi power plant"/>
    <s v="محطة توليد الطريفاوي, محطة توليد حلب (الطريفاوي) البخارية"/>
    <s v="1"/>
    <s v="NG/FO"/>
    <n v="300"/>
    <x v="2"/>
    <x v="3"/>
    <s v="not found"/>
    <s v="not found"/>
    <s v="not found"/>
    <m/>
    <x v="43"/>
    <m/>
    <m/>
    <m/>
    <n v="36.178911999999997"/>
    <n v="37.155422000000002"/>
    <s v="approximate"/>
    <s v="Aleppo"/>
    <m/>
    <m/>
    <s v="Aleppo"/>
    <x v="2"/>
    <s v="Western Asia"/>
    <m/>
    <m/>
    <m/>
    <s v="power"/>
    <s v="Other"/>
    <s v="power"/>
    <m/>
    <m/>
    <s v="L407104"/>
    <s v="G408536"/>
  </r>
  <r>
    <s v="https://www.gem.wiki/El_Tarifawi_power_plant"/>
    <x v="99"/>
    <s v="El Tarifawi power plant"/>
    <s v="محطة توليد الطريفاوي, محطة توليد حلب (الطريفاوي) البخارية"/>
    <s v="2"/>
    <s v="NG/FO"/>
    <n v="300"/>
    <x v="2"/>
    <x v="3"/>
    <s v="not found"/>
    <s v="not found"/>
    <s v="not found"/>
    <m/>
    <x v="43"/>
    <m/>
    <m/>
    <m/>
    <n v="36.178911999999997"/>
    <n v="37.155422000000002"/>
    <s v="approximate"/>
    <s v="Aleppo"/>
    <m/>
    <m/>
    <s v="Aleppo"/>
    <x v="2"/>
    <s v="Western Asia"/>
    <m/>
    <m/>
    <m/>
    <s v="power"/>
    <s v="Other"/>
    <s v="power"/>
    <m/>
    <m/>
    <s v="L407104"/>
    <s v="G411387"/>
  </r>
  <r>
    <s v="https://www.gem.wiki/Jandar_Gas_power_plant"/>
    <x v="99"/>
    <s v="Jandar Gas power plant"/>
    <s v="محطة كهرباء جندر"/>
    <s v="1"/>
    <s v="NG/FO"/>
    <n v="703"/>
    <x v="0"/>
    <x v="0"/>
    <s v="not found"/>
    <s v="not found"/>
    <s v="not found"/>
    <m/>
    <x v="48"/>
    <m/>
    <m/>
    <m/>
    <n v="34.465977000000002"/>
    <n v="36.783315999999999"/>
    <s v="exact"/>
    <s v="Jandar"/>
    <m/>
    <m/>
    <s v="Homs"/>
    <x v="2"/>
    <s v="Western Asia"/>
    <s v="WRI: GEODB0041654"/>
    <m/>
    <m/>
    <s v="power"/>
    <s v="Other"/>
    <s v="power"/>
    <s v="1016711"/>
    <s v="1122230, 1122231, 1122232, 1122233, 1122234, 1122235"/>
    <s v="L407075"/>
    <s v="G408122"/>
  </r>
  <r>
    <s v="https://www.gem.wiki/Jandar_Gas_power_plant"/>
    <x v="99"/>
    <s v="Jandar Gas power plant"/>
    <s v="محطة كهرباء جندر"/>
    <s v="EXT1"/>
    <s v="NG"/>
    <n v="480"/>
    <x v="0"/>
    <x v="0"/>
    <s v="not found"/>
    <s v="not found"/>
    <s v="not found"/>
    <m/>
    <x v="17"/>
    <m/>
    <m/>
    <m/>
    <n v="34.465977000000002"/>
    <n v="36.783315999999999"/>
    <s v="exact"/>
    <s v="Jandar"/>
    <m/>
    <m/>
    <s v="Homs"/>
    <x v="2"/>
    <s v="Western Asia"/>
    <m/>
    <m/>
    <m/>
    <s v="power"/>
    <s v="Other"/>
    <s v="power"/>
    <s v="1016711"/>
    <s v="1222507, 1239371, 1239372"/>
    <s v="L407075"/>
    <s v="G408123"/>
  </r>
  <r>
    <s v="https://www.gem.wiki/Jandar_Gas_power_plant"/>
    <x v="99"/>
    <s v="Jandar Gas power plant"/>
    <s v="محطة كهرباء جندر"/>
    <s v="EXT2"/>
    <s v="NG"/>
    <n v="450"/>
    <x v="1"/>
    <x v="0"/>
    <s v="not found"/>
    <s v="not found"/>
    <s v="not found"/>
    <m/>
    <x v="49"/>
    <m/>
    <m/>
    <m/>
    <n v="34.465977000000002"/>
    <n v="36.783315999999999"/>
    <s v="exact"/>
    <s v="Jandar"/>
    <m/>
    <m/>
    <s v="Homs"/>
    <x v="2"/>
    <s v="Western Asia"/>
    <m/>
    <m/>
    <m/>
    <s v="power"/>
    <s v="Other"/>
    <s v="power"/>
    <s v="1016711"/>
    <m/>
    <s v="L407075"/>
    <s v="G411152"/>
  </r>
  <r>
    <s v="https://www.gem.wiki/Jandar_Gas_power_plant"/>
    <x v="99"/>
    <s v="Jandar Gas power plant"/>
    <s v="محطة كهرباء جندر"/>
    <s v="EXT3"/>
    <s v="NG"/>
    <n v="350"/>
    <x v="3"/>
    <x v="0"/>
    <s v="not found"/>
    <s v="not found"/>
    <s v="not found"/>
    <m/>
    <x v="43"/>
    <m/>
    <m/>
    <m/>
    <n v="34.465977000000002"/>
    <n v="36.783315999999999"/>
    <s v="exact"/>
    <s v="Jandar"/>
    <m/>
    <m/>
    <s v="Homs"/>
    <x v="2"/>
    <s v="Western Asia"/>
    <m/>
    <m/>
    <m/>
    <s v="power"/>
    <s v="Other"/>
    <s v="power"/>
    <s v="1016711"/>
    <m/>
    <s v="L407075"/>
    <s v="G411386"/>
  </r>
  <r>
    <s v="https://www.gem.wiki/Latakia_Steam_power_station"/>
    <x v="99"/>
    <s v="Latakia Steam power station"/>
    <m/>
    <s v="ST1"/>
    <s v="not found"/>
    <n v="150"/>
    <x v="3"/>
    <x v="3"/>
    <s v="not found"/>
    <s v="not found"/>
    <s v="not found"/>
    <m/>
    <x v="43"/>
    <m/>
    <m/>
    <m/>
    <n v="35.540751999999998"/>
    <n v="35.795411000000001"/>
    <s v="approximate"/>
    <s v="Latakia"/>
    <m/>
    <m/>
    <s v="Latakia"/>
    <x v="2"/>
    <s v="Western Asia"/>
    <m/>
    <m/>
    <m/>
    <m/>
    <m/>
    <m/>
    <m/>
    <m/>
    <s v="L408270"/>
    <s v="G411383"/>
  </r>
  <r>
    <s v="https://www.gem.wiki/Latakia_Steam_power_station"/>
    <x v="99"/>
    <s v="Latakia Steam power station"/>
    <m/>
    <s v="ST2"/>
    <s v="not found"/>
    <n v="150"/>
    <x v="3"/>
    <x v="3"/>
    <s v="not found"/>
    <s v="not found"/>
    <s v="not found"/>
    <m/>
    <x v="43"/>
    <m/>
    <m/>
    <m/>
    <n v="35.540751999999998"/>
    <n v="35.795411000000001"/>
    <s v="approximate"/>
    <s v="Latakia"/>
    <m/>
    <m/>
    <s v="Latakia"/>
    <x v="2"/>
    <s v="Western Asia"/>
    <m/>
    <m/>
    <m/>
    <m/>
    <m/>
    <m/>
    <m/>
    <m/>
    <s v="L408270"/>
    <s v="G411382"/>
  </r>
  <r>
    <s v="https://www.gem.wiki/Latakia_power_station"/>
    <x v="99"/>
    <s v="Latakia power station"/>
    <s v="محطة توليد اللاذقية, محطة توليد كهرباء الرستين"/>
    <s v="CC"/>
    <s v="NG"/>
    <n v="526"/>
    <x v="3"/>
    <x v="0"/>
    <s v="not found"/>
    <s v="not found"/>
    <s v="not found"/>
    <m/>
    <x v="43"/>
    <m/>
    <m/>
    <m/>
    <n v="35.532671999999998"/>
    <n v="35.799197999999997"/>
    <s v="approximate"/>
    <s v="Ar Rastan"/>
    <m/>
    <m/>
    <s v="Latakia"/>
    <x v="2"/>
    <s v="Western Asia"/>
    <m/>
    <m/>
    <m/>
    <s v="power"/>
    <s v="Other"/>
    <s v="power"/>
    <s v="1125889"/>
    <m/>
    <s v="L407074"/>
    <s v="G411151"/>
  </r>
  <r>
    <s v="https://www.gem.wiki/Latakia_power_station"/>
    <x v="99"/>
    <s v="Latakia power station"/>
    <s v="محطة توليد اللاذقية, محطة توليد كهرباء الرستين"/>
    <s v="GT1"/>
    <s v="NG"/>
    <n v="183"/>
    <x v="1"/>
    <x v="1"/>
    <s v="not found"/>
    <s v="not found"/>
    <s v="not found"/>
    <m/>
    <x v="49"/>
    <m/>
    <m/>
    <m/>
    <n v="35.532671999999998"/>
    <n v="35.799197999999997"/>
    <s v="approximate"/>
    <s v="Ar Rastan"/>
    <m/>
    <m/>
    <s v="Latakia"/>
    <x v="2"/>
    <s v="Western Asia"/>
    <m/>
    <m/>
    <m/>
    <s v="power"/>
    <s v="Other"/>
    <s v="power"/>
    <s v="1125889"/>
    <n v="1295121"/>
    <s v="L407074"/>
    <s v="G408124"/>
  </r>
  <r>
    <s v="https://www.gem.wiki/Latakia_power_station"/>
    <x v="99"/>
    <s v="Latakia power station"/>
    <s v="محطة توليد اللاذقية, محطة توليد كهرباء الرستين"/>
    <s v="GT2"/>
    <s v="NG"/>
    <n v="183"/>
    <x v="1"/>
    <x v="1"/>
    <s v="not found"/>
    <s v="not found"/>
    <s v="not found"/>
    <m/>
    <x v="49"/>
    <m/>
    <m/>
    <m/>
    <n v="35.532671999999998"/>
    <n v="35.799197999999997"/>
    <s v="approximate"/>
    <s v="Ar Rastan"/>
    <m/>
    <m/>
    <s v="Latakia"/>
    <x v="2"/>
    <s v="Western Asia"/>
    <m/>
    <m/>
    <m/>
    <m/>
    <m/>
    <s v="power"/>
    <s v="1125889"/>
    <n v="1295125"/>
    <s v="L407074"/>
    <s v="G411385"/>
  </r>
  <r>
    <s v="https://www.gem.wiki/Latakia_power_station"/>
    <x v="99"/>
    <s v="Latakia power station"/>
    <s v="محطة توليد اللاذقية, محطة توليد كهرباء الرستين"/>
    <s v="ST1"/>
    <s v="NG"/>
    <n v="160"/>
    <x v="1"/>
    <x v="3"/>
    <s v="not found"/>
    <s v="not found"/>
    <s v="not found"/>
    <m/>
    <x v="49"/>
    <m/>
    <m/>
    <m/>
    <n v="35.532671999999998"/>
    <n v="35.799197999999997"/>
    <s v="approximate"/>
    <s v="Ar Rastan"/>
    <m/>
    <m/>
    <s v="Latakia"/>
    <x v="2"/>
    <s v="Western Asia"/>
    <m/>
    <m/>
    <m/>
    <m/>
    <m/>
    <s v="power"/>
    <s v="1125889"/>
    <n v="1295126"/>
    <s v="L407074"/>
    <s v="G411384"/>
  </r>
  <r>
    <s v="https://www.gem.wiki/Mehardeh_power_plant"/>
    <x v="99"/>
    <s v="Mehardeh power plant"/>
    <s v="محطة توليد كهرباء محردة"/>
    <s v="ST1"/>
    <s v="NG/FO"/>
    <n v="165"/>
    <x v="0"/>
    <x v="3"/>
    <s v="not found"/>
    <s v="not found"/>
    <s v="not found"/>
    <m/>
    <x v="12"/>
    <m/>
    <m/>
    <m/>
    <n v="35.263249000000002"/>
    <n v="36.584817000000001"/>
    <s v="exact"/>
    <s v="Muhradeh"/>
    <m/>
    <m/>
    <s v="Hamah"/>
    <x v="2"/>
    <s v="Western Asia"/>
    <s v="WRI: GEODB0041656"/>
    <m/>
    <m/>
    <m/>
    <m/>
    <s v="power"/>
    <s v="1016712"/>
    <n v="1132231"/>
    <s v="L407073"/>
    <s v="G408125"/>
  </r>
  <r>
    <s v="https://www.gem.wiki/Mehardeh_power_plant"/>
    <x v="99"/>
    <s v="Mehardeh power plant"/>
    <s v="محطة توليد كهرباء محردة"/>
    <s v="ST2"/>
    <s v="NG/FO"/>
    <n v="165"/>
    <x v="0"/>
    <x v="3"/>
    <s v="not found"/>
    <s v="not found"/>
    <s v="not found"/>
    <m/>
    <x v="12"/>
    <m/>
    <m/>
    <m/>
    <n v="35.263249000000002"/>
    <n v="36.584817000000001"/>
    <s v="exact"/>
    <s v="Muhradeh"/>
    <m/>
    <m/>
    <s v="Hamah"/>
    <x v="2"/>
    <s v="Western Asia"/>
    <s v="WRI: GEODB0041656"/>
    <m/>
    <m/>
    <m/>
    <m/>
    <s v="power"/>
    <s v="1016712"/>
    <n v="1132232"/>
    <s v="L407073"/>
    <s v="G408547"/>
  </r>
  <r>
    <s v="https://www.gem.wiki/Mehardeh_power_plant"/>
    <x v="99"/>
    <s v="Mehardeh power plant"/>
    <s v="محطة توليد كهرباء محردة"/>
    <s v="ST3"/>
    <s v="NG/FO"/>
    <n v="150"/>
    <x v="0"/>
    <x v="3"/>
    <s v="not found"/>
    <s v="not found"/>
    <s v="not found"/>
    <m/>
    <x v="12"/>
    <m/>
    <m/>
    <m/>
    <n v="35.263249000000002"/>
    <n v="36.584817000000001"/>
    <s v="exact"/>
    <s v="Muhradeh"/>
    <m/>
    <m/>
    <s v="Hamah"/>
    <x v="2"/>
    <s v="Western Asia"/>
    <s v="WRI: GEODB0041656"/>
    <m/>
    <m/>
    <m/>
    <m/>
    <s v="power"/>
    <s v="1016712"/>
    <n v="1132233"/>
    <s v="L407073"/>
    <s v="G408546"/>
  </r>
  <r>
    <s v="https://www.gem.wiki/Mehardeh_power_plant"/>
    <x v="99"/>
    <s v="Mehardeh power plant"/>
    <s v="محطة توليد كهرباء محردة"/>
    <s v="ST4"/>
    <s v="NG/FO"/>
    <n v="150"/>
    <x v="0"/>
    <x v="3"/>
    <s v="not found"/>
    <s v="not found"/>
    <s v="not found"/>
    <m/>
    <x v="12"/>
    <m/>
    <m/>
    <m/>
    <n v="35.263249000000002"/>
    <n v="36.584817000000001"/>
    <s v="exact"/>
    <s v="Muhradeh"/>
    <m/>
    <m/>
    <s v="Hamah"/>
    <x v="2"/>
    <s v="Western Asia"/>
    <s v="WRI: GEODB0041656"/>
    <m/>
    <m/>
    <m/>
    <m/>
    <s v="power"/>
    <s v="1016712"/>
    <n v="1132234"/>
    <s v="L407073"/>
    <s v="G408545"/>
  </r>
  <r>
    <s v="https://www.gem.wiki/Nasrieh_Gas_power_plant"/>
    <x v="99"/>
    <s v="Nasrieh Gas power plant"/>
    <s v="محطة توليد الناصرية"/>
    <s v="1"/>
    <s v="NG"/>
    <n v="487.5"/>
    <x v="0"/>
    <x v="0"/>
    <s v="not found"/>
    <s v="not found"/>
    <s v="not found"/>
    <m/>
    <x v="4"/>
    <m/>
    <m/>
    <m/>
    <n v="33.801408000000002"/>
    <n v="36.682850999999999"/>
    <s v="exact"/>
    <s v="Jayrud"/>
    <m/>
    <m/>
    <s v="Rif-Dimashq"/>
    <x v="2"/>
    <s v="Western Asia"/>
    <s v="WRI: GEODB0041668"/>
    <m/>
    <s v="Al Nasrieh, Nassrieh"/>
    <s v="power"/>
    <s v="Other"/>
    <s v="power"/>
    <s v="1016705"/>
    <s v="1101182, 1101183, 1101184, 1101160"/>
    <s v="L407066"/>
    <s v="G408136"/>
  </r>
  <r>
    <s v="https://www.gem.wiki/Nasrieh_Gas_power_plant"/>
    <x v="99"/>
    <s v="Nasrieh Gas power plant"/>
    <s v="محطة توليد الناصرية"/>
    <s v="2"/>
    <s v="NG"/>
    <n v="350"/>
    <x v="2"/>
    <x v="0"/>
    <s v="not found"/>
    <s v="not found"/>
    <s v="not found"/>
    <m/>
    <x v="43"/>
    <m/>
    <m/>
    <m/>
    <n v="33.801408000000002"/>
    <n v="36.682850999999999"/>
    <s v="exact"/>
    <s v="Jayrud"/>
    <m/>
    <m/>
    <s v="Rif-Dimashq"/>
    <x v="2"/>
    <s v="Western Asia"/>
    <m/>
    <m/>
    <s v="Al Nasrieh, Nassrieh"/>
    <s v="power"/>
    <s v="Other"/>
    <s v="power"/>
    <s v="1016705"/>
    <m/>
    <s v="L407066"/>
    <s v="G411150"/>
  </r>
  <r>
    <s v="https://www.gem.wiki/Teshreen_power_station"/>
    <x v="99"/>
    <s v="Teshreen power station"/>
    <s v="محطة تشرين الحرارية, توسيع محطة توليد تشرين, محطة توسع تشرين, محطة تشرين الغازية"/>
    <s v="CC1"/>
    <s v="NG"/>
    <n v="450"/>
    <x v="0"/>
    <x v="0"/>
    <s v="not found"/>
    <s v="not found"/>
    <s v="not found"/>
    <m/>
    <x v="9"/>
    <m/>
    <m/>
    <m/>
    <n v="33.419449999999998"/>
    <n v="36.688721999999999"/>
    <s v="exact"/>
    <s v="Teshreen"/>
    <m/>
    <m/>
    <s v="Rif-Dimashq"/>
    <x v="2"/>
    <s v="Western Asia"/>
    <m/>
    <m/>
    <m/>
    <s v="power"/>
    <s v="Other"/>
    <s v="power"/>
    <s v="1016718"/>
    <s v="1214479, 1214480, 1214481"/>
    <s v="L407071"/>
    <s v="G408126"/>
  </r>
  <r>
    <s v="https://www.gem.wiki/Teshreen_power_station"/>
    <x v="99"/>
    <s v="Teshreen power station"/>
    <s v="محطة تشرين الحرارية, توسيع محطة توليد تشرين, محطة توسع تشرين, محطة تشرين الغازية"/>
    <s v="GT1"/>
    <s v="NG/FO"/>
    <n v="113"/>
    <x v="0"/>
    <x v="1"/>
    <s v="not found"/>
    <s v="not found"/>
    <s v="not found"/>
    <m/>
    <x v="48"/>
    <m/>
    <m/>
    <m/>
    <n v="33.419449999999998"/>
    <n v="36.688721999999999"/>
    <s v="exact"/>
    <s v="Teshreen"/>
    <m/>
    <m/>
    <s v="Rif-Dimashq"/>
    <x v="2"/>
    <s v="Western Asia"/>
    <s v="WRI: GEODB0041667"/>
    <m/>
    <m/>
    <s v="power"/>
    <s v="Other"/>
    <s v="power"/>
    <s v="1016718"/>
    <n v="1152834"/>
    <s v="L407071"/>
    <s v="G408127"/>
  </r>
  <r>
    <s v="https://www.gem.wiki/Teshreen_power_station"/>
    <x v="99"/>
    <s v="Teshreen power station"/>
    <s v="محطة تشرين الحرارية, توسيع محطة توليد تشرين, محطة توسع تشرين, محطة تشرين الغازية"/>
    <s v="GT2"/>
    <s v="NG/FO"/>
    <n v="113"/>
    <x v="0"/>
    <x v="1"/>
    <s v="not found"/>
    <s v="not found"/>
    <s v="not found"/>
    <m/>
    <x v="48"/>
    <m/>
    <m/>
    <m/>
    <n v="33.419449999999998"/>
    <n v="36.688721999999999"/>
    <s v="exact"/>
    <s v="Teshreen"/>
    <m/>
    <m/>
    <s v="Rif-Dimashq"/>
    <x v="2"/>
    <s v="Western Asia"/>
    <s v="WRI: GEODB0041667"/>
    <m/>
    <m/>
    <s v="power"/>
    <s v="Other"/>
    <s v="power"/>
    <s v="1016718"/>
    <n v="1152835"/>
    <s v="L407071"/>
    <s v="G408548"/>
  </r>
  <r>
    <s v="https://www.gem.wiki/Teshreen_power_station"/>
    <x v="99"/>
    <s v="Teshreen power station"/>
    <s v="محطة تشرين الحرارية, توسيع محطة توليد تشرين, محطة توسع تشرين, محطة تشرين الغازية"/>
    <s v="ST1"/>
    <s v="NG/FO"/>
    <n v="200"/>
    <x v="0"/>
    <x v="3"/>
    <s v="not found"/>
    <s v="not found"/>
    <s v="not found"/>
    <m/>
    <x v="20"/>
    <m/>
    <m/>
    <m/>
    <n v="33.419449999999998"/>
    <n v="36.688721999999999"/>
    <s v="exact"/>
    <s v="Teshreen"/>
    <m/>
    <m/>
    <s v="Rif-Dimashq"/>
    <x v="2"/>
    <s v="Western Asia"/>
    <s v="WRI: GEODB0041666"/>
    <m/>
    <m/>
    <s v="power"/>
    <s v="Other"/>
    <s v="power"/>
    <s v="1016718"/>
    <n v="1152832"/>
    <s v="L407071"/>
    <s v="G408549"/>
  </r>
  <r>
    <s v="https://www.gem.wiki/Teshreen_power_station"/>
    <x v="99"/>
    <s v="Teshreen power station"/>
    <s v="محطة تشرين الحرارية, توسيع محطة توليد تشرين, محطة توسع تشرين, محطة تشرين الغازية"/>
    <s v="ST2"/>
    <s v="NG/FO"/>
    <n v="200"/>
    <x v="0"/>
    <x v="3"/>
    <s v="not found"/>
    <s v="not found"/>
    <s v="not found"/>
    <m/>
    <x v="20"/>
    <m/>
    <m/>
    <m/>
    <n v="33.419449999999998"/>
    <n v="36.688721999999999"/>
    <s v="exact"/>
    <s v="Teshreen"/>
    <m/>
    <m/>
    <s v="Rif-Dimashq"/>
    <x v="2"/>
    <s v="Western Asia"/>
    <s v="WRI: GEODB0041666"/>
    <m/>
    <m/>
    <s v="power"/>
    <s v="Other"/>
    <s v="power"/>
    <s v="1016718"/>
    <n v="1152833"/>
    <s v="L407071"/>
    <s v="G408128"/>
  </r>
  <r>
    <s v="https://www.gem.wiki/Teshreen_power_station"/>
    <x v="99"/>
    <s v="Teshreen power station"/>
    <s v="محطة تشرين الحرارية, توسيع محطة توليد تشرين, محطة توسع تشرين, محطة تشرين الغازية"/>
    <s v="ST3"/>
    <s v="NG"/>
    <n v="200"/>
    <x v="1"/>
    <x v="3"/>
    <s v="not found"/>
    <s v="not found"/>
    <s v="not found"/>
    <m/>
    <x v="43"/>
    <m/>
    <m/>
    <m/>
    <n v="33.419449999999998"/>
    <n v="36.688721999999999"/>
    <s v="exact"/>
    <s v="Teshreen"/>
    <m/>
    <m/>
    <s v="Rif-Dimashq"/>
    <x v="2"/>
    <s v="Western Asia"/>
    <m/>
    <m/>
    <m/>
    <s v="power"/>
    <s v="Other"/>
    <s v="power"/>
    <s v="1016718"/>
    <n v="1198881"/>
    <s v="L407071"/>
    <s v="G408538"/>
  </r>
  <r>
    <s v="https://www.gem.wiki/Teshreen_power_station"/>
    <x v="99"/>
    <s v="Teshreen power station"/>
    <s v="محطة تشرين الحرارية, توسيع محطة توليد تشرين, محطة توسع تشرين, محطة تشرين الغازية"/>
    <s v="ST4"/>
    <s v="NG"/>
    <n v="200"/>
    <x v="1"/>
    <x v="3"/>
    <s v="not found"/>
    <s v="not found"/>
    <s v="not found"/>
    <m/>
    <x v="43"/>
    <m/>
    <m/>
    <m/>
    <n v="33.419449999999998"/>
    <n v="36.688721999999999"/>
    <s v="exact"/>
    <s v="Teshreen"/>
    <m/>
    <m/>
    <s v="Rif-Dimashq"/>
    <x v="2"/>
    <s v="Western Asia"/>
    <m/>
    <m/>
    <m/>
    <s v="power"/>
    <s v="Other"/>
    <s v="power"/>
    <s v="1016718"/>
    <n v="1198882"/>
    <s v="L407071"/>
    <s v="G408537"/>
  </r>
  <r>
    <s v="https://www.gem.wiki/Zayzoun_CCGT_power_plant"/>
    <x v="99"/>
    <s v="Zayzoun CCGT power plant"/>
    <s v="محطة زيزون الحرارية"/>
    <s v="CC"/>
    <s v="NG"/>
    <n v="488"/>
    <x v="7"/>
    <x v="0"/>
    <s v="not found"/>
    <s v="not found"/>
    <s v="not found"/>
    <m/>
    <x v="4"/>
    <m/>
    <m/>
    <m/>
    <n v="35.932215999999997"/>
    <n v="36.633550999999997"/>
    <s v="approximate"/>
    <s v="Idleb"/>
    <m/>
    <m/>
    <s v="Idleb"/>
    <x v="2"/>
    <s v="Western Asia"/>
    <s v="WRI: GEODB0041670"/>
    <m/>
    <m/>
    <m/>
    <m/>
    <s v="power"/>
    <s v="1016721"/>
    <s v="1159147, 1159148, 1159149, 1194177"/>
    <s v="L408043"/>
    <s v="G411149"/>
  </r>
  <r>
    <s v="https://www.gem.wiki/Chang-Bin_power_station"/>
    <x v="100"/>
    <s v="Chang-Bin power station"/>
    <s v="星能電廠/彰濱電廠"/>
    <s v="1"/>
    <s v="LNG"/>
    <n v="490"/>
    <x v="0"/>
    <x v="0"/>
    <s v="not found"/>
    <m/>
    <m/>
    <m/>
    <x v="8"/>
    <m/>
    <m/>
    <m/>
    <n v="24.126382599999999"/>
    <n v="120.43104750000001"/>
    <s v="exact"/>
    <s v="Xianxi"/>
    <m/>
    <s v="Changhua"/>
    <m/>
    <x v="2"/>
    <s v="Eastern Asia"/>
    <m/>
    <m/>
    <s v="Hsingneng power station, Zhangbin power station"/>
    <m/>
    <m/>
    <m/>
    <s v="1030760"/>
    <s v="1109217, 1182901, 1182902"/>
    <s v="L406345"/>
    <s v="G406213"/>
  </r>
  <r>
    <s v="https://www.gem.wiki/Chia-Hui_3_power_station"/>
    <x v="100"/>
    <s v="Chia-Hui 3 power station"/>
    <s v="嘉惠三期電廠"/>
    <s v="1"/>
    <s v="LNG"/>
    <n v="1100"/>
    <x v="3"/>
    <x v="5"/>
    <s v="not found"/>
    <s v="not found"/>
    <s v="not found"/>
    <s v="N"/>
    <x v="41"/>
    <m/>
    <m/>
    <m/>
    <n v="23.531780900000001"/>
    <n v="120.4727159"/>
    <s v="approximate"/>
    <s v="Minxiong"/>
    <m/>
    <s v="Chiayi"/>
    <m/>
    <x v="2"/>
    <s v="Eastern Asia"/>
    <m/>
    <m/>
    <s v="Jiahui"/>
    <m/>
    <m/>
    <m/>
    <s v="1012173"/>
    <m/>
    <s v="L407868"/>
    <s v="G410598"/>
  </r>
  <r>
    <s v="https://www.gem.wiki/Chia-Hui_power_station"/>
    <x v="100"/>
    <s v="Chia-Hui power station"/>
    <s v="嘉惠電廠"/>
    <s v="1"/>
    <s v="LNG"/>
    <n v="700"/>
    <x v="0"/>
    <x v="0"/>
    <s v="not found"/>
    <m/>
    <m/>
    <m/>
    <x v="16"/>
    <m/>
    <n v="2027"/>
    <m/>
    <n v="23.531780900000001"/>
    <n v="120.4727159"/>
    <s v="exact"/>
    <s v="Minxiong"/>
    <m/>
    <s v="Chiayi"/>
    <m/>
    <x v="2"/>
    <s v="Eastern Asia"/>
    <m/>
    <m/>
    <s v="Jiahui"/>
    <m/>
    <m/>
    <m/>
    <s v="1012173"/>
    <s v="1109594, 1178982, 1178983, 1178981"/>
    <s v="L406346"/>
    <s v="G406218"/>
  </r>
  <r>
    <s v="https://www.gem.wiki/Chia-Hui_power_station"/>
    <x v="100"/>
    <s v="Chia-Hui power station"/>
    <s v="嘉惠電廠"/>
    <s v="2"/>
    <s v="LNG"/>
    <n v="510"/>
    <x v="0"/>
    <x v="0"/>
    <s v="Y"/>
    <m/>
    <m/>
    <m/>
    <x v="30"/>
    <m/>
    <m/>
    <m/>
    <n v="23.531780900000001"/>
    <n v="120.4727159"/>
    <s v="exact"/>
    <s v="Minxiong"/>
    <m/>
    <s v="Chiayi"/>
    <m/>
    <x v="2"/>
    <s v="Eastern Asia"/>
    <m/>
    <m/>
    <s v="Jiahui"/>
    <m/>
    <m/>
    <m/>
    <s v="1012173"/>
    <s v="1296175, 1306873"/>
    <s v="L406346"/>
    <s v="G406219"/>
  </r>
  <r>
    <s v="https://www.gem.wiki/Chienshan_power_plant"/>
    <x v="100"/>
    <s v="Chienshan power plant"/>
    <s v="尖山電廠七彩煙囪"/>
    <s v="1"/>
    <s v="HFO"/>
    <n v="88"/>
    <x v="0"/>
    <x v="4"/>
    <s v="not found"/>
    <m/>
    <m/>
    <m/>
    <x v="10"/>
    <m/>
    <m/>
    <m/>
    <n v="23.563779705534198"/>
    <n v="119.658660699476"/>
    <s v="exact"/>
    <s v="Huxi Township"/>
    <m/>
    <m/>
    <m/>
    <x v="2"/>
    <s v="Eastern Asia"/>
    <m/>
    <m/>
    <m/>
    <m/>
    <m/>
    <m/>
    <s v="1053483"/>
    <n v="1179165"/>
    <s v="L408903"/>
    <s v="G413110"/>
  </r>
  <r>
    <s v="https://www.gem.wiki/Chienshan_power_plant"/>
    <x v="100"/>
    <s v="Chienshan power plant"/>
    <s v="尖山電廠七彩煙囪"/>
    <s v="2"/>
    <s v="HFO"/>
    <n v="41.6"/>
    <x v="0"/>
    <x v="4"/>
    <s v="not found"/>
    <m/>
    <m/>
    <m/>
    <x v="15"/>
    <m/>
    <m/>
    <m/>
    <n v="23.563779705534198"/>
    <n v="119.658660699476"/>
    <s v="exact"/>
    <s v="Huxi Township"/>
    <m/>
    <m/>
    <m/>
    <x v="2"/>
    <s v="Eastern Asia"/>
    <m/>
    <m/>
    <m/>
    <m/>
    <m/>
    <m/>
    <s v="1053483"/>
    <n v="1179161"/>
    <s v="L408903"/>
    <s v="G413109"/>
  </r>
  <r>
    <s v="https://www.gem.wiki/Chungchia_power_station"/>
    <x v="100"/>
    <s v="Chungchia power station"/>
    <s v="中佳電廠"/>
    <s v="1"/>
    <s v="LNG"/>
    <n v="610"/>
    <x v="2"/>
    <x v="0"/>
    <s v="not found"/>
    <s v="not found"/>
    <s v="not found"/>
    <m/>
    <x v="40"/>
    <m/>
    <m/>
    <m/>
    <n v="24.227391000000001"/>
    <n v="120.4699"/>
    <s v="approximate"/>
    <s v="Longjing"/>
    <m/>
    <s v="Taichung"/>
    <m/>
    <x v="2"/>
    <s v="Eastern Asia"/>
    <m/>
    <m/>
    <m/>
    <m/>
    <m/>
    <m/>
    <m/>
    <m/>
    <s v="L407867"/>
    <s v="G410599"/>
  </r>
  <r>
    <s v="https://www.gem.wiki/Datan_power_station"/>
    <x v="100"/>
    <s v="Datan power station"/>
    <s v="大潭發電廠"/>
    <s v="1"/>
    <s v="LNG/FO"/>
    <n v="743"/>
    <x v="0"/>
    <x v="0"/>
    <s v="not found"/>
    <m/>
    <m/>
    <s v="N"/>
    <x v="37"/>
    <m/>
    <m/>
    <m/>
    <n v="25.029685499999999"/>
    <n v="121.0482196"/>
    <s v="exact"/>
    <s v="Taoyuan"/>
    <s v="Guanyin"/>
    <s v="Taoyuan"/>
    <m/>
    <x v="2"/>
    <s v="Eastern Asia"/>
    <m/>
    <m/>
    <s v="Tatan, Dah-Tarn, Ta-Tan"/>
    <m/>
    <m/>
    <m/>
    <s v="1030844"/>
    <s v="1151807, 1184956, 1184957, 1184958"/>
    <s v="L406335"/>
    <s v="G406182"/>
  </r>
  <r>
    <s v="https://www.gem.wiki/Datan_power_station"/>
    <x v="100"/>
    <s v="Datan power station"/>
    <s v="大潭發電廠"/>
    <s v="2"/>
    <s v="LNG/FO"/>
    <n v="743"/>
    <x v="0"/>
    <x v="0"/>
    <s v="not found"/>
    <m/>
    <m/>
    <s v="N"/>
    <x v="37"/>
    <m/>
    <m/>
    <m/>
    <n v="25.029685499999999"/>
    <n v="121.0482196"/>
    <s v="exact"/>
    <s v="Taoyuan"/>
    <s v="Guanyin"/>
    <s v="Taoyuan"/>
    <m/>
    <x v="2"/>
    <s v="Eastern Asia"/>
    <m/>
    <m/>
    <s v="Tatan, Dah-Tarn, Ta-Tan"/>
    <m/>
    <m/>
    <m/>
    <s v="1030844"/>
    <s v="1184959, 1184960, 1184961, 1184962"/>
    <s v="L406335"/>
    <s v="G406183"/>
  </r>
  <r>
    <s v="https://www.gem.wiki/Datan_power_station"/>
    <x v="100"/>
    <s v="Datan power station"/>
    <s v="大潭發電廠"/>
    <s v="3"/>
    <s v="LNG"/>
    <n v="723"/>
    <x v="0"/>
    <x v="0"/>
    <s v="not found"/>
    <m/>
    <m/>
    <s v="N"/>
    <x v="4"/>
    <m/>
    <m/>
    <m/>
    <n v="25.029685499999999"/>
    <n v="121.0482196"/>
    <s v="exact"/>
    <s v="Taoyuan"/>
    <s v="Guanyin"/>
    <s v="Taoyuan"/>
    <m/>
    <x v="2"/>
    <s v="Eastern Asia"/>
    <m/>
    <m/>
    <s v="Tatan, Dah-Tarn, Ta-Tan"/>
    <m/>
    <m/>
    <m/>
    <s v="1030844"/>
    <s v="1184963, 1184964, 1184965"/>
    <s v="L406335"/>
    <s v="G406184"/>
  </r>
  <r>
    <s v="https://www.gem.wiki/Datan_power_station"/>
    <x v="100"/>
    <s v="Datan power station"/>
    <s v="大潭發電廠"/>
    <s v="4"/>
    <s v="LNG"/>
    <n v="723"/>
    <x v="0"/>
    <x v="0"/>
    <s v="not found"/>
    <m/>
    <m/>
    <s v="N"/>
    <x v="4"/>
    <m/>
    <m/>
    <m/>
    <n v="25.029685499999999"/>
    <n v="121.0482196"/>
    <s v="exact"/>
    <s v="Taoyuan"/>
    <s v="Guanyin"/>
    <s v="Taoyuan"/>
    <m/>
    <x v="2"/>
    <s v="Eastern Asia"/>
    <m/>
    <m/>
    <s v="Tatan, Dah-Tarn, Ta-Tan"/>
    <m/>
    <m/>
    <m/>
    <s v="1030844"/>
    <s v="1184966, 1184967, 1184968"/>
    <s v="L406335"/>
    <s v="G406185"/>
  </r>
  <r>
    <s v="https://www.gem.wiki/Datan_power_station"/>
    <x v="100"/>
    <s v="Datan power station"/>
    <s v="大潭發電廠"/>
    <s v="5"/>
    <s v="LNG"/>
    <n v="723"/>
    <x v="0"/>
    <x v="0"/>
    <s v="not found"/>
    <m/>
    <m/>
    <s v="N"/>
    <x v="47"/>
    <m/>
    <m/>
    <m/>
    <n v="25.029685499999999"/>
    <n v="121.0482196"/>
    <s v="exact"/>
    <s v="Taoyuan"/>
    <s v="Guanyin"/>
    <s v="Taoyuan"/>
    <m/>
    <x v="2"/>
    <s v="Eastern Asia"/>
    <m/>
    <m/>
    <s v="Tatan, Dah-Tarn, Ta-Tan"/>
    <m/>
    <m/>
    <m/>
    <s v="1030844"/>
    <s v="1184971, 1184972, 1184969"/>
    <s v="L406335"/>
    <s v="G406186"/>
  </r>
  <r>
    <s v="https://www.gem.wiki/Datan_power_station"/>
    <x v="100"/>
    <s v="Datan power station"/>
    <s v="大潭發電廠"/>
    <s v="6"/>
    <s v="LNG"/>
    <n v="723"/>
    <x v="0"/>
    <x v="0"/>
    <s v="not found"/>
    <m/>
    <m/>
    <s v="N"/>
    <x v="9"/>
    <m/>
    <m/>
    <m/>
    <n v="25.029685499999999"/>
    <n v="121.0482196"/>
    <s v="exact"/>
    <s v="Taoyuan"/>
    <s v="Guanyin"/>
    <s v="Taoyuan"/>
    <m/>
    <x v="2"/>
    <s v="Eastern Asia"/>
    <m/>
    <m/>
    <s v="Tatan, Dah-Tarn, Ta-Tan"/>
    <m/>
    <m/>
    <m/>
    <s v="1030844"/>
    <s v="1184973, 1184974, 1184970"/>
    <s v="L406335"/>
    <s v="G406187"/>
  </r>
  <r>
    <s v="https://www.gem.wiki/Datan_power_station"/>
    <x v="100"/>
    <s v="Datan power station"/>
    <s v="大潭發電廠"/>
    <s v="7-1"/>
    <s v="LNG"/>
    <n v="300"/>
    <x v="0"/>
    <x v="1"/>
    <s v="not found"/>
    <m/>
    <m/>
    <m/>
    <x v="34"/>
    <m/>
    <n v="2023"/>
    <m/>
    <n v="25.029685499999999"/>
    <n v="121.0482196"/>
    <s v="exact"/>
    <s v="Taoyuan"/>
    <s v="Guanyin"/>
    <s v="Taoyuan"/>
    <m/>
    <x v="2"/>
    <s v="Eastern Asia"/>
    <m/>
    <m/>
    <s v="Tatan, Dah-Tarn, Ta-Tan"/>
    <m/>
    <m/>
    <m/>
    <s v="1030844"/>
    <n v="1201806"/>
    <s v="L406335"/>
    <s v="G406188"/>
  </r>
  <r>
    <s v="https://www.gem.wiki/Datan_power_station"/>
    <x v="100"/>
    <s v="Datan power station"/>
    <s v="大潭發電廠"/>
    <s v="7-2"/>
    <s v="LNG"/>
    <n v="300"/>
    <x v="0"/>
    <x v="1"/>
    <s v="not found"/>
    <m/>
    <m/>
    <m/>
    <x v="34"/>
    <m/>
    <n v="2023"/>
    <m/>
    <n v="25.029685499999999"/>
    <n v="121.0482196"/>
    <s v="exact"/>
    <s v="Taoyuan"/>
    <s v="Guanyin"/>
    <s v="Taoyuan"/>
    <m/>
    <x v="2"/>
    <s v="Eastern Asia"/>
    <m/>
    <m/>
    <s v="Tatan, Dah-Tarn, Ta-Tan"/>
    <m/>
    <m/>
    <m/>
    <s v="1030844"/>
    <n v="1289091"/>
    <s v="L406335"/>
    <s v="G406189"/>
  </r>
  <r>
    <s v="https://www.gem.wiki/Datan_power_station"/>
    <x v="100"/>
    <s v="Datan power station"/>
    <s v="大潭發電廠"/>
    <s v="7-3"/>
    <s v="WSTH-NG"/>
    <n v="300"/>
    <x v="1"/>
    <x v="3"/>
    <s v="not found"/>
    <m/>
    <m/>
    <m/>
    <x v="7"/>
    <m/>
    <m/>
    <m/>
    <n v="25.029685499999999"/>
    <n v="121.0482196"/>
    <s v="exact"/>
    <s v="Taoyuan"/>
    <s v="Guanyin"/>
    <s v="Taoyuan"/>
    <m/>
    <x v="2"/>
    <s v="Eastern Asia"/>
    <m/>
    <m/>
    <s v="Tatan, Dah-Tarn, Ta-Tan"/>
    <m/>
    <m/>
    <m/>
    <s v="1030844"/>
    <n v="1304981"/>
    <s v="L406335"/>
    <s v="G406190"/>
  </r>
  <r>
    <s v="https://www.gem.wiki/Datan_power_station"/>
    <x v="100"/>
    <s v="Datan power station"/>
    <s v="大潭發電廠"/>
    <s v="8"/>
    <s v="LNG"/>
    <n v="1124"/>
    <x v="0"/>
    <x v="0"/>
    <s v="not found"/>
    <m/>
    <m/>
    <s v="N"/>
    <x v="49"/>
    <m/>
    <m/>
    <m/>
    <n v="25.029685499999999"/>
    <n v="121.0482196"/>
    <s v="exact"/>
    <s v="Taoyuan"/>
    <s v="Guanyin"/>
    <s v="Taoyuan"/>
    <m/>
    <x v="2"/>
    <s v="Eastern Asia"/>
    <m/>
    <m/>
    <s v="Tatan, Dah-Tarn, Ta-Tan"/>
    <m/>
    <m/>
    <m/>
    <s v="1030844"/>
    <s v="1201807, 1305156, 1297323"/>
    <s v="L406335"/>
    <s v="G406191"/>
  </r>
  <r>
    <s v="https://www.gem.wiki/Datan_power_station"/>
    <x v="100"/>
    <s v="Datan power station"/>
    <s v="大潭發電廠"/>
    <s v="9"/>
    <s v="LNG"/>
    <n v="1124"/>
    <x v="1"/>
    <x v="0"/>
    <s v="not found"/>
    <m/>
    <m/>
    <s v="N"/>
    <x v="49"/>
    <m/>
    <m/>
    <m/>
    <n v="25.029685499999999"/>
    <n v="121.0482196"/>
    <s v="exact"/>
    <s v="Taoyuan"/>
    <s v="Guanyin"/>
    <s v="Taoyuan"/>
    <m/>
    <x v="2"/>
    <s v="Eastern Asia"/>
    <m/>
    <m/>
    <s v="Tatan, Dah-Tarn, Ta-Tan"/>
    <m/>
    <m/>
    <m/>
    <s v="1030844"/>
    <s v="1305157, 1305159, 1305158"/>
    <s v="L406335"/>
    <s v="G406192"/>
  </r>
  <r>
    <s v="https://www.gem.wiki/Fong_Der_power_station"/>
    <x v="100"/>
    <s v="Fong Der power station"/>
    <s v="森霸電力 | 豐德天然氣發電廠"/>
    <s v="1-1"/>
    <s v="LNG"/>
    <n v="490"/>
    <x v="0"/>
    <x v="0"/>
    <s v="not found"/>
    <m/>
    <m/>
    <m/>
    <x v="8"/>
    <m/>
    <m/>
    <m/>
    <n v="23.661411699999999"/>
    <n v="120.5304967"/>
    <s v="exact"/>
    <s v="Tainan"/>
    <s v="Shanshang"/>
    <s v="Tainan"/>
    <m/>
    <x v="2"/>
    <s v="Eastern Asia"/>
    <m/>
    <m/>
    <s v="Sun Ba Power Plant"/>
    <m/>
    <m/>
    <m/>
    <s v="1049078"/>
    <s v="1182903, 1182905, 1182904"/>
    <s v="L406341"/>
    <s v="G406211"/>
  </r>
  <r>
    <s v="https://www.gem.wiki/Fong_Der_power_station"/>
    <x v="100"/>
    <s v="Fong Der power station"/>
    <s v="森霸電力 | 豐德天然氣發電廠"/>
    <s v="1-2"/>
    <s v="LNG"/>
    <n v="490"/>
    <x v="0"/>
    <x v="0"/>
    <s v="not found"/>
    <m/>
    <m/>
    <m/>
    <x v="8"/>
    <m/>
    <m/>
    <m/>
    <n v="23.661411699999999"/>
    <n v="120.5304967"/>
    <s v="exact"/>
    <s v="Tainan"/>
    <s v="Shanshang"/>
    <s v="Tainan"/>
    <m/>
    <x v="2"/>
    <s v="Eastern Asia"/>
    <m/>
    <m/>
    <s v="Sun Ba Power Plant"/>
    <m/>
    <m/>
    <m/>
    <s v="1049078"/>
    <s v="1182906, 1182907, 1182908"/>
    <s v="L406341"/>
    <s v="G406212"/>
  </r>
  <r>
    <s v="https://www.gem.wiki/Fong_Der_power_station"/>
    <x v="100"/>
    <s v="Fong Der power station"/>
    <s v="森霸電力 | 豐德天然氣發電廠"/>
    <s v="2-1"/>
    <s v="LNG"/>
    <n v="1100"/>
    <x v="1"/>
    <x v="0"/>
    <s v="not found"/>
    <m/>
    <m/>
    <m/>
    <x v="7"/>
    <m/>
    <m/>
    <m/>
    <n v="23.661411699999999"/>
    <n v="120.5304967"/>
    <s v="exact"/>
    <s v="Tainan"/>
    <s v="Shanshang"/>
    <s v="Tainan"/>
    <m/>
    <x v="2"/>
    <s v="Eastern Asia"/>
    <m/>
    <m/>
    <s v="Sun Ba Power Plant"/>
    <m/>
    <m/>
    <m/>
    <s v="1049078"/>
    <s v="1311920, 1311918, 1311919"/>
    <s v="L406341"/>
    <s v="G409389"/>
  </r>
  <r>
    <s v="https://www.gem.wiki/Hai-Fu_power_station"/>
    <x v="100"/>
    <s v="Hai-Fu power station"/>
    <s v="海湖發電廠/長生電廠, 長生電力二期更新改建發電"/>
    <s v="1"/>
    <s v="LNG"/>
    <n v="536"/>
    <x v="0"/>
    <x v="0"/>
    <s v="not found"/>
    <m/>
    <m/>
    <m/>
    <x v="14"/>
    <m/>
    <n v="2025"/>
    <m/>
    <n v="25.116522700000001"/>
    <n v="121.2562928"/>
    <s v="exact"/>
    <s v="Taoyuan"/>
    <s v="Luzhu"/>
    <s v="Taoyuan"/>
    <m/>
    <x v="2"/>
    <s v="Eastern Asia"/>
    <m/>
    <m/>
    <s v="Ever Power, changsheng"/>
    <m/>
    <m/>
    <m/>
    <s v="1012112"/>
    <s v="1151644, 1163186, 1163187"/>
    <s v="L406342"/>
    <s v="G406216"/>
  </r>
  <r>
    <s v="https://www.gem.wiki/Hai-Fu_power_station"/>
    <x v="100"/>
    <s v="Hai-Fu power station"/>
    <s v="海湖發電廠/長生電廠, 長生電力二期更新改建發電"/>
    <s v="2"/>
    <s v="LNG"/>
    <n v="536"/>
    <x v="0"/>
    <x v="0"/>
    <s v="not found"/>
    <m/>
    <m/>
    <m/>
    <x v="14"/>
    <m/>
    <n v="2026"/>
    <m/>
    <n v="25.116522700000001"/>
    <n v="121.2562928"/>
    <s v="exact"/>
    <s v="Taoyuan"/>
    <s v="Luzhu"/>
    <s v="Taoyuan"/>
    <m/>
    <x v="2"/>
    <s v="Eastern Asia"/>
    <m/>
    <m/>
    <s v="Ever Power, changsheng"/>
    <m/>
    <m/>
    <m/>
    <s v="1012112"/>
    <s v="1163188, 1163189, 1163190"/>
    <s v="L406342"/>
    <s v="G406217"/>
  </r>
  <r>
    <s v="https://www.gem.wiki/Hai-Fu_power_station"/>
    <x v="100"/>
    <s v="Hai-Fu power station"/>
    <s v="海湖發電廠/長生電廠, 長生電力二期更新改建發電"/>
    <s v="New 1"/>
    <s v="LNG"/>
    <n v="1100"/>
    <x v="2"/>
    <x v="0"/>
    <s v="not found"/>
    <s v="not found"/>
    <s v="not found"/>
    <s v="N"/>
    <x v="41"/>
    <m/>
    <m/>
    <m/>
    <n v="25.116522700000001"/>
    <n v="121.2562928"/>
    <s v="exact"/>
    <s v="Taoyuan"/>
    <s v="Luzhu"/>
    <s v="Taoyuan"/>
    <m/>
    <x v="2"/>
    <s v="Eastern Asia"/>
    <m/>
    <m/>
    <s v="Ever Power phase 2, changsheng II"/>
    <m/>
    <m/>
    <m/>
    <s v="1012112"/>
    <m/>
    <s v="L406342"/>
    <s v="G410606"/>
  </r>
  <r>
    <s v="https://www.gem.wiki/Hsieh-Ho_power_station"/>
    <x v="100"/>
    <s v="Hsieh-Ho power station"/>
    <s v="協和發電廠"/>
    <s v="1"/>
    <s v="LNG"/>
    <n v="1300"/>
    <x v="2"/>
    <x v="0"/>
    <s v="not found"/>
    <s v="not found"/>
    <s v="not found"/>
    <s v="replacement"/>
    <x v="41"/>
    <m/>
    <m/>
    <m/>
    <n v="25.157226999999999"/>
    <n v="121.73974"/>
    <s v="exact"/>
    <s v="Keelung"/>
    <s v="Zhongshan"/>
    <s v="Taipei"/>
    <s v="Keelung"/>
    <x v="2"/>
    <s v="Eastern Asia"/>
    <m/>
    <m/>
    <s v="Xiehe"/>
    <m/>
    <m/>
    <m/>
    <s v="1030801"/>
    <m/>
    <s v="L406340"/>
    <s v="G406209"/>
  </r>
  <r>
    <s v="https://www.gem.wiki/Hsieh-Ho_power_station"/>
    <x v="100"/>
    <s v="Hsieh-Ho power station"/>
    <s v="協和發電廠"/>
    <s v="2"/>
    <s v="LNG"/>
    <n v="1300"/>
    <x v="2"/>
    <x v="0"/>
    <s v="not found"/>
    <s v="not found"/>
    <s v="not found"/>
    <s v="replacement"/>
    <x v="56"/>
    <m/>
    <m/>
    <m/>
    <n v="25.157226999999999"/>
    <n v="121.73974"/>
    <s v="exact"/>
    <s v="Keelung"/>
    <s v="Zhongshan"/>
    <s v="Taipei"/>
    <s v="Keelung"/>
    <x v="2"/>
    <s v="Eastern Asia"/>
    <m/>
    <m/>
    <s v="Xiehe"/>
    <m/>
    <m/>
    <m/>
    <s v="1030801"/>
    <m/>
    <s v="L406340"/>
    <s v="G406210"/>
  </r>
  <r>
    <s v="https://www.gem.wiki/Hsieh-Ho_power_station"/>
    <x v="100"/>
    <s v="Hsieh-Ho power station"/>
    <s v="協和發電廠"/>
    <s v="3"/>
    <s v="HFO"/>
    <n v="500"/>
    <x v="0"/>
    <x v="3"/>
    <s v="not found"/>
    <m/>
    <m/>
    <m/>
    <x v="65"/>
    <m/>
    <n v="2024"/>
    <m/>
    <n v="25.157226999999999"/>
    <n v="121.73974"/>
    <s v="exact"/>
    <s v="Keelung"/>
    <s v="Zhongshan"/>
    <s v="Taipei"/>
    <s v="Keelung"/>
    <x v="2"/>
    <s v="Eastern Asia"/>
    <m/>
    <m/>
    <s v="Xiehe"/>
    <m/>
    <m/>
    <m/>
    <s v="1030801"/>
    <n v="1120232"/>
    <s v="L406340"/>
    <s v="G412612"/>
  </r>
  <r>
    <s v="https://www.gem.wiki/Hsieh-Ho_power_station"/>
    <x v="100"/>
    <s v="Hsieh-Ho power station"/>
    <s v="協和發電廠"/>
    <s v="4"/>
    <s v="HFO"/>
    <n v="500"/>
    <x v="0"/>
    <x v="3"/>
    <s v="not found"/>
    <m/>
    <m/>
    <m/>
    <x v="65"/>
    <m/>
    <n v="2024"/>
    <m/>
    <n v="25.157226999999999"/>
    <n v="121.73974"/>
    <s v="exact"/>
    <s v="Keelung"/>
    <s v="Zhongshan"/>
    <s v="Taipei"/>
    <s v="Keelung"/>
    <x v="2"/>
    <s v="Eastern Asia"/>
    <m/>
    <m/>
    <s v="Xiehe"/>
    <m/>
    <m/>
    <m/>
    <s v="1030801"/>
    <n v="1120233"/>
    <s v="L406340"/>
    <s v="G413114"/>
  </r>
  <r>
    <s v="https://www.gem.wiki/Hsin_Tao_power_station"/>
    <x v="100"/>
    <s v="Hsin Tao power station"/>
    <s v="新桃電廠"/>
    <s v="1"/>
    <s v="LNG"/>
    <n v="600"/>
    <x v="0"/>
    <x v="0"/>
    <s v="not found"/>
    <s v="Hydrogen capable: turbine"/>
    <m/>
    <m/>
    <x v="10"/>
    <m/>
    <m/>
    <m/>
    <n v="24.814156000000001"/>
    <n v="121.1978"/>
    <s v="exact"/>
    <s v="Guanxi"/>
    <s v="Guanxi Town, Xinzhu County"/>
    <s v="Hsinchu"/>
    <m/>
    <x v="2"/>
    <s v="Eastern Asia"/>
    <m/>
    <m/>
    <s v="Xintao power station"/>
    <m/>
    <m/>
    <m/>
    <s v="1018893"/>
    <s v="1126667, 1126668, 1126669, 1169878"/>
    <s v="L406347"/>
    <s v="G406220"/>
  </r>
  <r>
    <s v="https://www.gem.wiki/Hsin_Yu_cogeneration_power_station"/>
    <x v="100"/>
    <s v="Hsin Yu cogeneration power station"/>
    <s v="新宇熱電聯產電站"/>
    <s v="1"/>
    <s v="LNG"/>
    <n v="155"/>
    <x v="0"/>
    <x v="0"/>
    <s v="not found"/>
    <m/>
    <m/>
    <m/>
    <x v="14"/>
    <m/>
    <m/>
    <m/>
    <n v="24.782386800000001"/>
    <n v="121.00587729999999"/>
    <s v="approximate"/>
    <s v="Hsinchu"/>
    <m/>
    <m/>
    <m/>
    <x v="2"/>
    <s v="Eastern Asia"/>
    <m/>
    <m/>
    <s v="Science Park Cogeneration Plant"/>
    <m/>
    <m/>
    <m/>
    <s v="1037930"/>
    <s v="1159668, 1159669, 1159670, 1174599"/>
    <s v="L407624"/>
    <s v="G409951"/>
  </r>
  <r>
    <s v="https://www.gem.wiki/Hsinta_power_station"/>
    <x v="100"/>
    <s v="Hsinta power station"/>
    <s v="興達發電廠"/>
    <s v="CC1"/>
    <s v="LNG"/>
    <n v="442"/>
    <x v="0"/>
    <x v="0"/>
    <s v="not found"/>
    <s v="not found"/>
    <s v="not found"/>
    <s v="N"/>
    <x v="23"/>
    <m/>
    <n v="2027"/>
    <m/>
    <n v="22.856179000000001"/>
    <n v="120.19743800000001"/>
    <s v="exact"/>
    <s v="Kaohsiung"/>
    <s v="Yongan"/>
    <s v="Kaohsiung"/>
    <m/>
    <x v="2"/>
    <s v="Eastern Asia"/>
    <m/>
    <m/>
    <s v="Hsing-ta"/>
    <m/>
    <m/>
    <m/>
    <s v="1030802"/>
    <s v="1120241, 1120242, 1120243, 1120244"/>
    <s v="L103539"/>
    <s v="G406193"/>
  </r>
  <r>
    <s v="https://www.gem.wiki/Hsinta_power_station"/>
    <x v="100"/>
    <s v="Hsinta power station"/>
    <s v="興達發電廠"/>
    <s v="CC2"/>
    <s v="LNG"/>
    <n v="442"/>
    <x v="0"/>
    <x v="0"/>
    <s v="not found"/>
    <s v="not found"/>
    <s v="not found"/>
    <s v="N"/>
    <x v="23"/>
    <m/>
    <n v="2027"/>
    <m/>
    <n v="22.856179000000001"/>
    <n v="120.19743800000001"/>
    <s v="exact"/>
    <s v="Kaohsiung"/>
    <s v="Yongan"/>
    <s v="Kaohsiung"/>
    <m/>
    <x v="2"/>
    <s v="Eastern Asia"/>
    <m/>
    <m/>
    <s v="Hsing-ta"/>
    <m/>
    <m/>
    <m/>
    <s v="1030802"/>
    <s v="1120245, 1120246, 1120247, 1120248"/>
    <s v="L103539"/>
    <s v="G406194"/>
  </r>
  <r>
    <s v="https://www.gem.wiki/Hsinta_power_station"/>
    <x v="100"/>
    <s v="Hsinta power station"/>
    <s v="興達發電廠"/>
    <s v="CC3"/>
    <s v="LNG"/>
    <n v="442"/>
    <x v="0"/>
    <x v="0"/>
    <s v="not found"/>
    <s v="not found"/>
    <s v="not found"/>
    <s v="N"/>
    <x v="23"/>
    <m/>
    <n v="2027"/>
    <m/>
    <n v="22.856179000000001"/>
    <n v="120.19743800000001"/>
    <s v="exact"/>
    <s v="Kaohsiung"/>
    <s v="Yongan"/>
    <s v="Kaohsiung"/>
    <m/>
    <x v="2"/>
    <s v="Eastern Asia"/>
    <m/>
    <m/>
    <s v="Hsing-ta"/>
    <m/>
    <m/>
    <m/>
    <s v="1030802"/>
    <s v="1120249, 1120250, 1120251, 1120252"/>
    <s v="L103539"/>
    <s v="G406195"/>
  </r>
  <r>
    <s v="https://www.gem.wiki/Hsinta_power_station"/>
    <x v="100"/>
    <s v="Hsinta power station"/>
    <s v="興達發電廠"/>
    <s v="CC4"/>
    <s v="LNG"/>
    <n v="442"/>
    <x v="0"/>
    <x v="0"/>
    <s v="not found"/>
    <s v="not found"/>
    <s v="not found"/>
    <s v="N"/>
    <x v="23"/>
    <m/>
    <n v="2027"/>
    <m/>
    <n v="22.856179000000001"/>
    <n v="120.19743800000001"/>
    <s v="exact"/>
    <s v="Kaohsiung"/>
    <s v="Yongan"/>
    <s v="Kaohsiung"/>
    <m/>
    <x v="2"/>
    <s v="Eastern Asia"/>
    <m/>
    <m/>
    <s v="Hsing-ta"/>
    <m/>
    <m/>
    <m/>
    <s v="1030802"/>
    <s v="1120253, 1120254, 1120255, 1120256"/>
    <s v="L103539"/>
    <s v="G406196"/>
  </r>
  <r>
    <s v="https://www.gem.wiki/Hsinta_power_station"/>
    <x v="100"/>
    <s v="Hsinta power station"/>
    <s v="興達發電廠"/>
    <s v="CC5"/>
    <s v="LNG"/>
    <n v="442"/>
    <x v="0"/>
    <x v="0"/>
    <s v="not found"/>
    <s v="not found"/>
    <s v="not found"/>
    <s v="N"/>
    <x v="14"/>
    <m/>
    <n v="2027"/>
    <m/>
    <n v="22.856179000000001"/>
    <n v="120.19743800000001"/>
    <s v="exact"/>
    <s v="Kaohsiung"/>
    <s v="Yongan"/>
    <s v="Kaohsiung"/>
    <m/>
    <x v="2"/>
    <s v="Eastern Asia"/>
    <m/>
    <m/>
    <s v="Hsing-ta"/>
    <m/>
    <m/>
    <m/>
    <s v="1030802"/>
    <s v="1120257, 1120258, 1120259, 1120260"/>
    <s v="L103539"/>
    <s v="G406197"/>
  </r>
  <r>
    <s v="https://www.gem.wiki/Hsinta_power_station"/>
    <x v="100"/>
    <s v="Hsinta power station"/>
    <s v="興達發電廠"/>
    <s v="New 1"/>
    <s v="LNG"/>
    <n v="1300"/>
    <x v="1"/>
    <x v="0"/>
    <s v="not found"/>
    <s v="not found"/>
    <s v="not found"/>
    <s v="replacement"/>
    <x v="49"/>
    <m/>
    <m/>
    <m/>
    <n v="22.856179000000001"/>
    <n v="120.19743800000001"/>
    <s v="exact"/>
    <s v="Kaohsiung"/>
    <s v="Yongan"/>
    <s v="Kaohsiung"/>
    <m/>
    <x v="2"/>
    <s v="Eastern Asia"/>
    <m/>
    <m/>
    <s v="Hsing-ta"/>
    <m/>
    <m/>
    <m/>
    <s v="1063371"/>
    <s v="1203421, 1307556, 1290082"/>
    <s v="L103539"/>
    <s v="G406198"/>
  </r>
  <r>
    <s v="https://www.gem.wiki/Hsinta_power_station"/>
    <x v="100"/>
    <s v="Hsinta power station"/>
    <s v="興達發電廠"/>
    <s v="New 2"/>
    <s v="LNG"/>
    <n v="1300"/>
    <x v="1"/>
    <x v="0"/>
    <s v="not found"/>
    <s v="not found"/>
    <s v="not found"/>
    <s v="replacement"/>
    <x v="7"/>
    <m/>
    <m/>
    <m/>
    <n v="22.856179000000001"/>
    <n v="120.19743800000001"/>
    <s v="exact"/>
    <s v="Kaohsiung"/>
    <s v="Yongan"/>
    <s v="Kaohsiung"/>
    <m/>
    <x v="2"/>
    <s v="Eastern Asia"/>
    <m/>
    <m/>
    <s v="Hsing-ta"/>
    <m/>
    <m/>
    <m/>
    <s v="1063371"/>
    <s v="1307558, 1307557, 1307561"/>
    <s v="L103539"/>
    <s v="G406199"/>
  </r>
  <r>
    <s v="https://www.gem.wiki/Hsinta_power_station"/>
    <x v="100"/>
    <s v="Hsinta power station"/>
    <s v="興達發電廠"/>
    <s v="New 3"/>
    <s v="LNG"/>
    <n v="1300"/>
    <x v="1"/>
    <x v="0"/>
    <s v="not found"/>
    <s v="not found"/>
    <s v="not found"/>
    <s v="replacement"/>
    <x v="7"/>
    <m/>
    <m/>
    <m/>
    <n v="22.856179000000001"/>
    <n v="120.19743800000001"/>
    <s v="exact"/>
    <s v="Kaohsiung"/>
    <s v="Yongan"/>
    <s v="Kaohsiung"/>
    <m/>
    <x v="2"/>
    <s v="Eastern Asia"/>
    <m/>
    <m/>
    <s v="Hsing-ta"/>
    <m/>
    <m/>
    <m/>
    <s v="1063371"/>
    <s v="1307559, 1307560, 1307562"/>
    <s v="L103539"/>
    <s v="G406200"/>
  </r>
  <r>
    <s v="https://www.gem.wiki/Kuo_Kuang_power_station"/>
    <x v="100"/>
    <s v="Kuo Kuang power station"/>
    <s v="國光發電廠"/>
    <s v="1"/>
    <s v="LNG"/>
    <n v="480"/>
    <x v="0"/>
    <x v="0"/>
    <s v="not found"/>
    <m/>
    <m/>
    <m/>
    <x v="16"/>
    <m/>
    <m/>
    <m/>
    <n v="25.042751800000001"/>
    <n v="121.3421355"/>
    <s v="exact"/>
    <s v="Taoyuan"/>
    <s v="Guishan"/>
    <s v="Taoyuan"/>
    <m/>
    <x v="2"/>
    <s v="Eastern Asia"/>
    <m/>
    <m/>
    <m/>
    <m/>
    <m/>
    <m/>
    <s v="1049318"/>
    <s v="1173132, 1176796, 1176797"/>
    <s v="L406343"/>
    <s v="G406215"/>
  </r>
  <r>
    <s v="https://www.gem.wiki/Mailiao_power_station"/>
    <x v="100"/>
    <s v="Mailiao power station"/>
    <s v="麥寮發電廠"/>
    <s v="1"/>
    <s v="LNG"/>
    <n v="2400"/>
    <x v="2"/>
    <x v="0"/>
    <s v="not found"/>
    <s v="not found"/>
    <s v="not found"/>
    <s v="replacement"/>
    <x v="53"/>
    <m/>
    <m/>
    <m/>
    <n v="23.7945566"/>
    <n v="120.19726300000001"/>
    <s v="approximate"/>
    <s v="Yunlin"/>
    <m/>
    <s v="Mailiao"/>
    <m/>
    <x v="2"/>
    <s v="Eastern Asia"/>
    <m/>
    <m/>
    <m/>
    <m/>
    <m/>
    <m/>
    <m/>
    <m/>
    <s v="L103557"/>
    <s v="G409950"/>
  </r>
  <r>
    <s v="https://www.gem.wiki/Mailiao_power_station"/>
    <x v="100"/>
    <s v="Mailiao power station"/>
    <s v="麥寮發電廠"/>
    <s v="2"/>
    <s v="LNG"/>
    <n v="2400"/>
    <x v="2"/>
    <x v="0"/>
    <s v="not found"/>
    <s v="not found"/>
    <s v="not found"/>
    <s v="replacement"/>
    <x v="53"/>
    <m/>
    <m/>
    <m/>
    <n v="23.7945566"/>
    <n v="120.19726300000001"/>
    <s v="approximate"/>
    <s v="Yunlin"/>
    <m/>
    <s v="Mailiao"/>
    <m/>
    <x v="2"/>
    <s v="Eastern Asia"/>
    <m/>
    <m/>
    <m/>
    <m/>
    <m/>
    <m/>
    <m/>
    <m/>
    <s v="L103557"/>
    <s v="G410185"/>
  </r>
  <r>
    <s v="https://www.gem.wiki/NanPu_power_station"/>
    <x v="100"/>
    <s v="NanPu power station"/>
    <s v="南部發電廠, 南火電廠"/>
    <s v="1"/>
    <s v="LNG"/>
    <n v="289"/>
    <x v="0"/>
    <x v="0"/>
    <s v="not found"/>
    <m/>
    <m/>
    <m/>
    <x v="48"/>
    <m/>
    <m/>
    <m/>
    <n v="22.600760999999999"/>
    <n v="120.299218"/>
    <s v="exact"/>
    <s v="Kaohsiung"/>
    <s v="Gushan"/>
    <s v="Kaohsiung"/>
    <m/>
    <x v="2"/>
    <s v="Eastern Asia"/>
    <m/>
    <m/>
    <s v="Nan Pu, South Area, Southern"/>
    <m/>
    <m/>
    <m/>
    <s v="1030821"/>
    <n v="1135085"/>
    <s v="L406338"/>
    <s v="G406203"/>
  </r>
  <r>
    <s v="https://www.gem.wiki/NanPu_power_station"/>
    <x v="100"/>
    <s v="NanPu power station"/>
    <s v="南部發電廠, 南火電廠"/>
    <s v="2"/>
    <s v="LNG"/>
    <n v="289"/>
    <x v="0"/>
    <x v="0"/>
    <s v="not found"/>
    <m/>
    <m/>
    <m/>
    <x v="48"/>
    <m/>
    <m/>
    <m/>
    <n v="22.600760999999999"/>
    <n v="120.299218"/>
    <s v="exact"/>
    <s v="Kaohsiung"/>
    <s v="Gushan"/>
    <s v="Kaohsiung"/>
    <m/>
    <x v="2"/>
    <s v="Eastern Asia"/>
    <m/>
    <m/>
    <s v="Nan Pu, South Area, Southern"/>
    <m/>
    <m/>
    <m/>
    <s v="1030821"/>
    <n v="1135088"/>
    <s v="L406338"/>
    <s v="G406204"/>
  </r>
  <r>
    <s v="https://www.gem.wiki/NanPu_power_station"/>
    <x v="100"/>
    <s v="NanPu power station"/>
    <s v="南部發電廠, 南火電廠"/>
    <s v="3"/>
    <s v="LNG"/>
    <n v="289"/>
    <x v="0"/>
    <x v="0"/>
    <s v="not found"/>
    <m/>
    <m/>
    <m/>
    <x v="67"/>
    <m/>
    <m/>
    <m/>
    <n v="22.600760999999999"/>
    <n v="120.299218"/>
    <s v="exact"/>
    <s v="Kaohsiung"/>
    <s v="Gushan"/>
    <s v="Kaohsiung"/>
    <m/>
    <x v="2"/>
    <s v="Eastern Asia"/>
    <m/>
    <m/>
    <s v="Nan Pu, South Area, Southern"/>
    <m/>
    <m/>
    <m/>
    <s v="1030821"/>
    <n v="1135091"/>
    <s v="L406338"/>
    <s v="G406205"/>
  </r>
  <r>
    <s v="https://www.gem.wiki/NanPu_power_station"/>
    <x v="100"/>
    <s v="NanPu power station"/>
    <s v="南部發電廠, 南火電廠"/>
    <s v="4"/>
    <s v="LNG"/>
    <n v="251"/>
    <x v="0"/>
    <x v="0"/>
    <s v="not found"/>
    <m/>
    <m/>
    <m/>
    <x v="16"/>
    <m/>
    <m/>
    <m/>
    <n v="22.600760999999999"/>
    <n v="120.299218"/>
    <s v="exact"/>
    <s v="Kaohsiung"/>
    <s v="Gushan"/>
    <s v="Kaohsiung"/>
    <m/>
    <x v="2"/>
    <s v="Eastern Asia"/>
    <m/>
    <m/>
    <s v="Nan Pu, South Area, Southern"/>
    <m/>
    <m/>
    <m/>
    <s v="1030821"/>
    <n v="1135092"/>
    <s v="L406338"/>
    <s v="G406206"/>
  </r>
  <r>
    <s v="https://www.gem.wiki/Star_Buck_power_station"/>
    <x v="100"/>
    <s v="Star Buck power station"/>
    <s v="星元電廠"/>
    <s v="1"/>
    <s v="LNG"/>
    <n v="490"/>
    <x v="0"/>
    <x v="0"/>
    <s v="not found"/>
    <m/>
    <m/>
    <m/>
    <x v="9"/>
    <m/>
    <m/>
    <m/>
    <n v="24.129191599999999"/>
    <n v="120.4221419"/>
    <s v="exact"/>
    <s v="Xianxi"/>
    <s v="Xianxi Township, Zhanghua County"/>
    <s v="Changhua"/>
    <m/>
    <x v="2"/>
    <s v="Eastern Asia"/>
    <m/>
    <m/>
    <s v="Hsingyuan power station, Xingyuan power station"/>
    <m/>
    <m/>
    <m/>
    <s v="1069476"/>
    <s v="1203322, 1203324, 1203323"/>
    <s v="L406344"/>
    <s v="G406214"/>
  </r>
  <r>
    <s v="https://www.gem.wiki/Taichung_power_station"/>
    <x v="100"/>
    <s v="Taichung power station"/>
    <s v="台中發電廠"/>
    <s v="1"/>
    <s v="LFO"/>
    <n v="70"/>
    <x v="0"/>
    <x v="1"/>
    <s v="not found"/>
    <m/>
    <m/>
    <m/>
    <x v="51"/>
    <m/>
    <n v="2028"/>
    <m/>
    <n v="24.212264999999999"/>
    <n v="120.48545900000001"/>
    <s v="exact"/>
    <s v="Taichung"/>
    <s v="Longjing"/>
    <s v="Taichung"/>
    <s v="Taichung"/>
    <x v="2"/>
    <s v="Eastern Asia"/>
    <m/>
    <m/>
    <m/>
    <m/>
    <m/>
    <m/>
    <s v="1030835"/>
    <n v="1151049"/>
    <s v="L103546"/>
    <s v="G412611"/>
  </r>
  <r>
    <s v="https://www.gem.wiki/Taichung_power_station"/>
    <x v="100"/>
    <s v="Taichung power station"/>
    <s v="台中發電廠"/>
    <s v="2"/>
    <s v="LFO"/>
    <n v="70"/>
    <x v="0"/>
    <x v="1"/>
    <s v="not found"/>
    <m/>
    <m/>
    <m/>
    <x v="51"/>
    <m/>
    <n v="2028"/>
    <m/>
    <n v="24.212264999999999"/>
    <n v="120.48545900000001"/>
    <s v="exact"/>
    <s v="Taichung"/>
    <s v="Longjing"/>
    <s v="Taichung"/>
    <s v="Taichung"/>
    <x v="2"/>
    <s v="Eastern Asia"/>
    <m/>
    <m/>
    <m/>
    <m/>
    <m/>
    <m/>
    <s v="1030835"/>
    <n v="1151050"/>
    <s v="L103546"/>
    <s v="G413113"/>
  </r>
  <r>
    <s v="https://www.gem.wiki/Taichung_power_station"/>
    <x v="100"/>
    <s v="Taichung power station"/>
    <s v="台中發電廠"/>
    <s v="3"/>
    <s v="LFO"/>
    <n v="70"/>
    <x v="0"/>
    <x v="1"/>
    <s v="not found"/>
    <m/>
    <m/>
    <m/>
    <x v="51"/>
    <m/>
    <n v="2028"/>
    <m/>
    <n v="24.212264999999999"/>
    <n v="120.48545900000001"/>
    <s v="exact"/>
    <s v="Taichung"/>
    <s v="Longjing"/>
    <s v="Taichung"/>
    <s v="Taichung"/>
    <x v="2"/>
    <s v="Eastern Asia"/>
    <m/>
    <m/>
    <m/>
    <m/>
    <m/>
    <m/>
    <s v="1030835"/>
    <n v="1151051"/>
    <s v="L103546"/>
    <s v="G413112"/>
  </r>
  <r>
    <s v="https://www.gem.wiki/Taichung_power_station"/>
    <x v="100"/>
    <s v="Taichung power station"/>
    <s v="台中發電廠"/>
    <s v="4"/>
    <s v="LFO"/>
    <n v="70"/>
    <x v="0"/>
    <x v="1"/>
    <s v="not found"/>
    <m/>
    <m/>
    <m/>
    <x v="51"/>
    <m/>
    <n v="2028"/>
    <m/>
    <n v="24.212264999999999"/>
    <n v="120.48545900000001"/>
    <s v="exact"/>
    <s v="Taichung"/>
    <s v="Longjing"/>
    <s v="Taichung"/>
    <s v="Taichung"/>
    <x v="2"/>
    <s v="Eastern Asia"/>
    <m/>
    <m/>
    <m/>
    <m/>
    <m/>
    <m/>
    <s v="1030835"/>
    <n v="1151052"/>
    <s v="L103546"/>
    <s v="G413111"/>
  </r>
  <r>
    <s v="https://www.gem.wiki/Taichung_power_station"/>
    <x v="100"/>
    <s v="Taichung power station"/>
    <s v="台中發電廠"/>
    <s v="CC1"/>
    <s v="LNG"/>
    <n v="1300"/>
    <x v="1"/>
    <x v="0"/>
    <s v="not found"/>
    <s v="not found"/>
    <s v="not found"/>
    <s v="replacement"/>
    <x v="40"/>
    <m/>
    <m/>
    <m/>
    <n v="24.212264999999999"/>
    <n v="120.48545900000001"/>
    <s v="exact"/>
    <s v="Taichung"/>
    <s v="Longjing"/>
    <s v="Taichung"/>
    <s v="Taichung"/>
    <x v="2"/>
    <s v="Eastern Asia"/>
    <m/>
    <m/>
    <m/>
    <m/>
    <m/>
    <m/>
    <s v="1030835"/>
    <s v="1307563, 1307565, 1307564"/>
    <s v="L103546"/>
    <s v="G406201"/>
  </r>
  <r>
    <s v="https://www.gem.wiki/Taichung_power_station"/>
    <x v="100"/>
    <s v="Taichung power station"/>
    <s v="台中發電廠"/>
    <s v="CC2"/>
    <s v="LNG"/>
    <n v="1300"/>
    <x v="1"/>
    <x v="0"/>
    <s v="not found"/>
    <s v="not found"/>
    <s v="not found"/>
    <s v="replacement"/>
    <x v="54"/>
    <m/>
    <m/>
    <m/>
    <n v="24.212264999999999"/>
    <n v="120.48545900000001"/>
    <s v="exact"/>
    <s v="Taichung"/>
    <s v="Longjing"/>
    <s v="Taichung"/>
    <s v="Taichung"/>
    <x v="2"/>
    <s v="Eastern Asia"/>
    <m/>
    <m/>
    <m/>
    <m/>
    <m/>
    <m/>
    <s v="1030835"/>
    <s v="1307567, 1307566, 1307568"/>
    <s v="L103546"/>
    <s v="G406202"/>
  </r>
  <r>
    <s v="https://www.gem.wiki/Talin_power_station"/>
    <x v="100"/>
    <s v="Talin power station"/>
    <s v="大林發電廠"/>
    <s v="5"/>
    <s v="LNG"/>
    <n v="500"/>
    <x v="6"/>
    <x v="0"/>
    <s v="not found"/>
    <m/>
    <m/>
    <m/>
    <x v="38"/>
    <n v="2022"/>
    <n v="2022"/>
    <m/>
    <n v="22.5370831"/>
    <n v="120.3287967"/>
    <s v="exact"/>
    <s v="Kaohsiung"/>
    <s v="Xiaogang"/>
    <s v="Kaohsiung"/>
    <m/>
    <x v="2"/>
    <s v="Eastern Asia"/>
    <m/>
    <m/>
    <s v="Dalin"/>
    <m/>
    <m/>
    <m/>
    <s v="1030842"/>
    <n v="1151348"/>
    <s v="L103542"/>
    <s v="G406207"/>
  </r>
  <r>
    <s v="https://www.gem.wiki/Talin_power_station"/>
    <x v="100"/>
    <s v="Talin power station"/>
    <s v="大林發電廠"/>
    <s v="6"/>
    <s v="LNG"/>
    <n v="500"/>
    <x v="0"/>
    <x v="0"/>
    <s v="not found"/>
    <m/>
    <m/>
    <m/>
    <x v="67"/>
    <m/>
    <m/>
    <m/>
    <n v="22.5370831"/>
    <n v="120.3287967"/>
    <s v="exact"/>
    <s v="Kaohsiung"/>
    <s v="Xiaogang"/>
    <s v="Kaohsiung"/>
    <m/>
    <x v="2"/>
    <s v="Eastern Asia"/>
    <m/>
    <m/>
    <s v="Dalin"/>
    <m/>
    <m/>
    <m/>
    <s v="1030842"/>
    <n v="1151349"/>
    <s v="L103542"/>
    <s v="G406208"/>
  </r>
  <r>
    <s v="https://www.gem.wiki/Talin_power_station"/>
    <x v="100"/>
    <s v="Talin power station"/>
    <s v="大林發電廠"/>
    <s v="7"/>
    <s v="LNG"/>
    <n v="700"/>
    <x v="2"/>
    <x v="0"/>
    <s v="not found"/>
    <s v="not found"/>
    <s v="not found"/>
    <m/>
    <x v="41"/>
    <m/>
    <m/>
    <m/>
    <n v="22.5370831"/>
    <n v="120.3287967"/>
    <s v="exact"/>
    <s v="Kaohsiung"/>
    <s v="Xiaogang"/>
    <s v="Kaohsiung"/>
    <m/>
    <x v="2"/>
    <s v="Eastern Asia"/>
    <m/>
    <m/>
    <s v="Dalin"/>
    <m/>
    <m/>
    <m/>
    <m/>
    <m/>
    <s v="L103542"/>
    <s v="G411231"/>
  </r>
  <r>
    <s v="https://www.gem.wiki/Talin_power_station"/>
    <x v="100"/>
    <s v="Talin power station"/>
    <s v="大林發電廠"/>
    <s v="8"/>
    <s v="LNG"/>
    <n v="700"/>
    <x v="2"/>
    <x v="0"/>
    <s v="not found"/>
    <s v="not found"/>
    <s v="not found"/>
    <m/>
    <x v="41"/>
    <m/>
    <m/>
    <m/>
    <n v="22.5370831"/>
    <n v="120.3287967"/>
    <s v="exact"/>
    <s v="Kaohsiung"/>
    <s v="Xiaogang"/>
    <s v="Kaohsiung"/>
    <m/>
    <x v="2"/>
    <s v="Eastern Asia"/>
    <m/>
    <m/>
    <s v="Dalin"/>
    <m/>
    <m/>
    <m/>
    <m/>
    <m/>
    <s v="L103542"/>
    <s v="G411230"/>
  </r>
  <r>
    <s v="https://www.gem.wiki/Tashan_power_plant"/>
    <x v="100"/>
    <s v="Tashan power plant"/>
    <s v="塔山發電廠"/>
    <s v="Chilin #7"/>
    <s v="HFO"/>
    <n v="1"/>
    <x v="0"/>
    <x v="4"/>
    <s v="not found"/>
    <m/>
    <m/>
    <m/>
    <x v="10"/>
    <m/>
    <m/>
    <m/>
    <n v="24.413730230573599"/>
    <n v="118.281358408112"/>
    <s v="exact"/>
    <s v="Jincheng Township"/>
    <m/>
    <m/>
    <m/>
    <x v="2"/>
    <s v="Eastern Asia"/>
    <m/>
    <m/>
    <m/>
    <m/>
    <m/>
    <m/>
    <s v="1046006"/>
    <m/>
    <s v="L408901"/>
    <s v="G413108"/>
  </r>
  <r>
    <s v="https://www.gem.wiki/Tashan_power_plant"/>
    <x v="100"/>
    <s v="Tashan power plant"/>
    <s v="塔山發電廠"/>
    <s v="Chilin #8"/>
    <s v="HFO"/>
    <n v="1"/>
    <x v="0"/>
    <x v="4"/>
    <s v="not found"/>
    <m/>
    <m/>
    <m/>
    <x v="10"/>
    <m/>
    <m/>
    <m/>
    <n v="24.413730230573599"/>
    <n v="118.281358408112"/>
    <s v="exact"/>
    <s v="Jincheng Township"/>
    <m/>
    <m/>
    <m/>
    <x v="2"/>
    <s v="Eastern Asia"/>
    <m/>
    <m/>
    <m/>
    <m/>
    <m/>
    <m/>
    <s v="1046006"/>
    <m/>
    <s v="L408901"/>
    <s v="G413107"/>
  </r>
  <r>
    <s v="https://www.gem.wiki/Tashan_power_plant"/>
    <x v="100"/>
    <s v="Tashan power plant"/>
    <s v="塔山發電廠"/>
    <s v="Chilin #9"/>
    <s v="HFO"/>
    <n v="1"/>
    <x v="0"/>
    <x v="4"/>
    <s v="not found"/>
    <m/>
    <m/>
    <m/>
    <x v="37"/>
    <m/>
    <m/>
    <m/>
    <n v="24.413730230573599"/>
    <n v="118.281358408112"/>
    <s v="exact"/>
    <s v="Jincheng Township"/>
    <m/>
    <m/>
    <m/>
    <x v="2"/>
    <s v="Eastern Asia"/>
    <m/>
    <m/>
    <m/>
    <m/>
    <m/>
    <m/>
    <s v="1046006"/>
    <m/>
    <s v="L408901"/>
    <s v="G413106"/>
  </r>
  <r>
    <s v="https://www.gem.wiki/Tashan_power_plant"/>
    <x v="100"/>
    <s v="Tashan power plant"/>
    <s v="塔山發電廠"/>
    <s v="Chilin 5:6"/>
    <s v="HFO"/>
    <n v="3.08"/>
    <x v="0"/>
    <x v="4"/>
    <s v="not found"/>
    <m/>
    <m/>
    <m/>
    <x v="29"/>
    <m/>
    <m/>
    <m/>
    <n v="24.413730230573599"/>
    <n v="118.281358408112"/>
    <s v="exact"/>
    <s v="Jincheng Township"/>
    <m/>
    <m/>
    <m/>
    <x v="2"/>
    <s v="Eastern Asia"/>
    <m/>
    <m/>
    <m/>
    <m/>
    <m/>
    <m/>
    <s v="1046006"/>
    <m/>
    <s v="L408901"/>
    <s v="G413105"/>
  </r>
  <r>
    <s v="https://www.gem.wiki/Tashan_power_plant"/>
    <x v="100"/>
    <s v="Tashan power plant"/>
    <s v="塔山發電廠"/>
    <s v="Hsiahsing 1:2"/>
    <s v="HFO"/>
    <n v="6.4"/>
    <x v="0"/>
    <x v="4"/>
    <s v="not found"/>
    <m/>
    <m/>
    <m/>
    <x v="26"/>
    <m/>
    <m/>
    <m/>
    <n v="24.413730230573599"/>
    <n v="118.281358408112"/>
    <s v="exact"/>
    <s v="Jincheng Township"/>
    <m/>
    <m/>
    <m/>
    <x v="2"/>
    <s v="Eastern Asia"/>
    <m/>
    <m/>
    <m/>
    <m/>
    <m/>
    <m/>
    <s v="1046006"/>
    <m/>
    <s v="L408901"/>
    <s v="G413104"/>
  </r>
  <r>
    <s v="https://www.gem.wiki/Tashan_power_plant"/>
    <x v="100"/>
    <s v="Tashan power plant"/>
    <s v="塔山發電廠"/>
    <s v="Hsiahsing 3:6"/>
    <s v="HFO"/>
    <n v="14"/>
    <x v="0"/>
    <x v="4"/>
    <s v="not found"/>
    <m/>
    <m/>
    <m/>
    <x v="24"/>
    <m/>
    <m/>
    <m/>
    <n v="24.413730230573599"/>
    <n v="118.281358408112"/>
    <s v="exact"/>
    <s v="Jincheng Township"/>
    <m/>
    <m/>
    <m/>
    <x v="2"/>
    <s v="Eastern Asia"/>
    <m/>
    <m/>
    <m/>
    <m/>
    <m/>
    <m/>
    <s v="1046006"/>
    <m/>
    <s v="L408901"/>
    <s v="G413103"/>
  </r>
  <r>
    <s v="https://www.gem.wiki/Tashan_power_plant"/>
    <x v="100"/>
    <s v="Tashan power plant"/>
    <s v="塔山發電廠"/>
    <s v="Tashan 1:4"/>
    <s v="HFO"/>
    <n v="31.6"/>
    <x v="0"/>
    <x v="4"/>
    <s v="not found"/>
    <m/>
    <m/>
    <m/>
    <x v="15"/>
    <m/>
    <m/>
    <m/>
    <n v="24.413730230573599"/>
    <n v="118.281358408112"/>
    <s v="exact"/>
    <s v="Jincheng Township"/>
    <m/>
    <m/>
    <m/>
    <x v="2"/>
    <s v="Eastern Asia"/>
    <m/>
    <m/>
    <m/>
    <m/>
    <m/>
    <m/>
    <s v="1046006"/>
    <n v="1168483"/>
    <s v="L408901"/>
    <s v="G413102"/>
  </r>
  <r>
    <s v="https://www.gem.wiki/Tashan_power_plant"/>
    <x v="100"/>
    <s v="Tashan power plant"/>
    <s v="塔山發電廠"/>
    <s v="Tashan 5:8"/>
    <s v="HFO"/>
    <n v="33"/>
    <x v="0"/>
    <x v="4"/>
    <s v="not found"/>
    <m/>
    <m/>
    <m/>
    <x v="16"/>
    <m/>
    <m/>
    <m/>
    <n v="24.413730230573599"/>
    <n v="118.281358408112"/>
    <s v="exact"/>
    <s v="Jincheng Township"/>
    <m/>
    <m/>
    <m/>
    <x v="2"/>
    <s v="Eastern Asia"/>
    <m/>
    <m/>
    <m/>
    <m/>
    <m/>
    <m/>
    <s v="1046006"/>
    <m/>
    <s v="L408901"/>
    <s v="G413101"/>
  </r>
  <r>
    <s v="https://www.gem.wiki/Tashan_power_plant"/>
    <x v="100"/>
    <s v="Tashan power plant"/>
    <s v="塔山發電廠"/>
    <s v="Tashan 9:10"/>
    <s v="HFO"/>
    <n v="22.2"/>
    <x v="0"/>
    <x v="4"/>
    <s v="not found"/>
    <m/>
    <m/>
    <m/>
    <x v="6"/>
    <m/>
    <m/>
    <m/>
    <n v="24.413730230573599"/>
    <n v="118.281358408112"/>
    <s v="exact"/>
    <s v="Jincheng Township"/>
    <m/>
    <m/>
    <m/>
    <x v="2"/>
    <s v="Eastern Asia"/>
    <m/>
    <m/>
    <m/>
    <m/>
    <m/>
    <m/>
    <s v="1046006"/>
    <m/>
    <s v="L408901"/>
    <s v="G413100"/>
  </r>
  <r>
    <s v="https://www.gem.wiki/Tunghsiao_power_station"/>
    <x v="100"/>
    <s v="Tunghsiao power station"/>
    <s v="通霄發電廠, 通霄電廠更新擴建"/>
    <s v="4"/>
    <s v="LNG"/>
    <n v="386"/>
    <x v="0"/>
    <x v="0"/>
    <s v="not found"/>
    <m/>
    <m/>
    <m/>
    <x v="44"/>
    <m/>
    <n v="2024"/>
    <m/>
    <n v="24.490013000000001"/>
    <n v="120.67350500000001"/>
    <s v="exact"/>
    <s v="Tongxiao"/>
    <m/>
    <s v="Miaoli"/>
    <m/>
    <x v="2"/>
    <s v="Eastern Asia"/>
    <m/>
    <m/>
    <s v="Tongxiao"/>
    <m/>
    <m/>
    <m/>
    <s v="1030856"/>
    <s v="1154256, 1154257, 1154258, 1154259"/>
    <s v="L406334"/>
    <s v="G406176"/>
  </r>
  <r>
    <s v="https://www.gem.wiki/Tunghsiao_power_station"/>
    <x v="100"/>
    <s v="Tunghsiao power station"/>
    <s v="通霄發電廠, 通霄電廠更新擴建"/>
    <s v="5"/>
    <s v="LNG"/>
    <n v="386"/>
    <x v="0"/>
    <x v="0"/>
    <s v="not found"/>
    <m/>
    <m/>
    <m/>
    <x v="44"/>
    <m/>
    <n v="2024"/>
    <m/>
    <n v="24.490013000000001"/>
    <n v="120.67350500000001"/>
    <s v="exact"/>
    <s v="Tongxiao"/>
    <m/>
    <s v="Miaoli"/>
    <m/>
    <x v="2"/>
    <s v="Eastern Asia"/>
    <m/>
    <m/>
    <s v="Tongxiao"/>
    <m/>
    <m/>
    <m/>
    <s v="1030856"/>
    <s v="1154260, 1154261, 1154262, 1154263"/>
    <s v="L406334"/>
    <s v="G406177"/>
  </r>
  <r>
    <s v="https://www.gem.wiki/Tunghsiao_power_station"/>
    <x v="100"/>
    <s v="Tunghsiao power station"/>
    <s v="通霄發電廠, 通霄電廠更新擴建"/>
    <s v="6"/>
    <s v="LNG"/>
    <n v="320"/>
    <x v="0"/>
    <x v="0"/>
    <s v="not found"/>
    <m/>
    <m/>
    <m/>
    <x v="15"/>
    <m/>
    <n v="2029"/>
    <m/>
    <n v="24.490013000000001"/>
    <n v="120.67350500000001"/>
    <s v="exact"/>
    <s v="Tongxiao"/>
    <m/>
    <s v="Miaoli"/>
    <m/>
    <x v="2"/>
    <s v="Eastern Asia"/>
    <m/>
    <m/>
    <s v="Tongxiao"/>
    <m/>
    <m/>
    <m/>
    <s v="1030856"/>
    <s v="1154264, 1154265, 1154266"/>
    <s v="L406334"/>
    <s v="G406178"/>
  </r>
  <r>
    <s v="https://www.gem.wiki/Tunghsiao_power_station"/>
    <x v="100"/>
    <s v="Tunghsiao power station"/>
    <s v="通霄發電廠, 通霄電廠更新擴建"/>
    <s v="Expansion 1"/>
    <s v="LNG"/>
    <n v="180"/>
    <x v="2"/>
    <x v="1"/>
    <s v="not found"/>
    <s v="not found"/>
    <s v="not found"/>
    <m/>
    <x v="49"/>
    <m/>
    <m/>
    <m/>
    <n v="24.490013000000001"/>
    <n v="120.67350500000001"/>
    <s v="exact"/>
    <s v="Tongxiao"/>
    <m/>
    <s v="Miaoli"/>
    <m/>
    <x v="2"/>
    <s v="Eastern Asia"/>
    <m/>
    <m/>
    <s v="Tongxiao"/>
    <m/>
    <m/>
    <m/>
    <s v="1030856"/>
    <m/>
    <s v="L406334"/>
    <s v="G410605"/>
  </r>
  <r>
    <s v="https://www.gem.wiki/Tunghsiao_power_station"/>
    <x v="100"/>
    <s v="Tunghsiao power station"/>
    <s v="通霄發電廠, 通霄電廠更新擴建"/>
    <s v="New 1"/>
    <s v="LNG"/>
    <n v="893"/>
    <x v="0"/>
    <x v="0"/>
    <s v="not found"/>
    <m/>
    <m/>
    <m/>
    <x v="34"/>
    <m/>
    <m/>
    <m/>
    <n v="24.490013000000001"/>
    <n v="120.67350500000001"/>
    <s v="exact"/>
    <s v="Tongxiao"/>
    <m/>
    <s v="Miaoli"/>
    <m/>
    <x v="2"/>
    <s v="Eastern Asia"/>
    <m/>
    <m/>
    <s v="Tongxiao"/>
    <m/>
    <m/>
    <m/>
    <s v="1030856"/>
    <s v="1255085, 1255088, 1255087"/>
    <s v="L406334"/>
    <s v="G406179"/>
  </r>
  <r>
    <s v="https://www.gem.wiki/Tunghsiao_power_station"/>
    <x v="100"/>
    <s v="Tunghsiao power station"/>
    <s v="通霄發電廠, 通霄電廠更新擴建"/>
    <s v="New 2"/>
    <s v="LNG"/>
    <n v="893"/>
    <x v="0"/>
    <x v="0"/>
    <s v="not found"/>
    <m/>
    <m/>
    <m/>
    <x v="0"/>
    <m/>
    <m/>
    <m/>
    <n v="24.490013000000001"/>
    <n v="120.67350500000001"/>
    <s v="exact"/>
    <s v="Tongxiao"/>
    <m/>
    <s v="Miaoli"/>
    <m/>
    <x v="2"/>
    <s v="Eastern Asia"/>
    <m/>
    <m/>
    <s v="Tongxiao"/>
    <m/>
    <m/>
    <m/>
    <s v="1030856"/>
    <s v="1255089, 1255090, 1255091"/>
    <s v="L406334"/>
    <s v="G406180"/>
  </r>
  <r>
    <s v="https://www.gem.wiki/Tunghsiao_power_station"/>
    <x v="100"/>
    <s v="Tunghsiao power station"/>
    <s v="通霄發電廠, 通霄電廠更新擴建"/>
    <s v="New 3"/>
    <s v="LNG"/>
    <n v="893"/>
    <x v="0"/>
    <x v="0"/>
    <s v="not found"/>
    <m/>
    <m/>
    <m/>
    <x v="6"/>
    <m/>
    <m/>
    <m/>
    <n v="24.490013000000001"/>
    <n v="120.67350500000001"/>
    <s v="exact"/>
    <s v="Tongxiao"/>
    <m/>
    <s v="Miaoli"/>
    <m/>
    <x v="2"/>
    <s v="Eastern Asia"/>
    <m/>
    <m/>
    <s v="Tongxiao"/>
    <m/>
    <m/>
    <m/>
    <s v="1030856"/>
    <s v="1255092, 1255093, 1255094"/>
    <s v="L406334"/>
    <s v="G406181"/>
  </r>
  <r>
    <s v="https://www.gem.wiki/Tunghsiao_power_station"/>
    <x v="100"/>
    <s v="Tunghsiao power station"/>
    <s v="通霄發電廠, 通霄電廠更新擴建"/>
    <s v="New 4"/>
    <s v="LNG"/>
    <n v="660"/>
    <x v="2"/>
    <x v="0"/>
    <s v="not found"/>
    <s v="not found"/>
    <s v="not found"/>
    <m/>
    <x v="42"/>
    <m/>
    <m/>
    <m/>
    <n v="24.490013000000001"/>
    <n v="120.67350500000001"/>
    <s v="exact"/>
    <s v="Tongxiao"/>
    <m/>
    <s v="Miaoli"/>
    <m/>
    <x v="2"/>
    <s v="Eastern Asia"/>
    <m/>
    <m/>
    <s v="Tongxiao"/>
    <m/>
    <m/>
    <m/>
    <s v="1030856"/>
    <m/>
    <s v="L406334"/>
    <s v="G410604"/>
  </r>
  <r>
    <s v="https://www.gem.wiki/Tunghsiao_power_station"/>
    <x v="100"/>
    <s v="Tunghsiao power station"/>
    <s v="通霄發電廠, 通霄電廠更新擴建"/>
    <s v="New 5"/>
    <s v="LNG"/>
    <n v="660"/>
    <x v="2"/>
    <x v="0"/>
    <s v="not found"/>
    <s v="not found"/>
    <s v="not found"/>
    <m/>
    <x v="42"/>
    <m/>
    <m/>
    <m/>
    <n v="24.490013000000001"/>
    <n v="120.67350500000001"/>
    <s v="exact"/>
    <s v="Tongxiao"/>
    <m/>
    <s v="Miaoli"/>
    <m/>
    <x v="2"/>
    <s v="Eastern Asia"/>
    <m/>
    <m/>
    <s v="Tongxiao"/>
    <m/>
    <m/>
    <m/>
    <s v="1030856"/>
    <m/>
    <s v="L406334"/>
    <s v="G410603"/>
  </r>
  <r>
    <s v="https://www.gem.wiki/Tunghsiao_power_station"/>
    <x v="100"/>
    <s v="Tunghsiao power station"/>
    <s v="通霄發電廠, 通霄電廠更新擴建"/>
    <s v="New 6"/>
    <s v="LNG"/>
    <n v="660"/>
    <x v="2"/>
    <x v="0"/>
    <s v="not found"/>
    <s v="not found"/>
    <s v="not found"/>
    <m/>
    <x v="42"/>
    <m/>
    <m/>
    <m/>
    <n v="24.490013000000001"/>
    <n v="120.67350500000001"/>
    <s v="exact"/>
    <s v="Tongxiao"/>
    <m/>
    <s v="Miaoli"/>
    <m/>
    <x v="2"/>
    <s v="Eastern Asia"/>
    <m/>
    <m/>
    <s v="Tongxiao"/>
    <m/>
    <m/>
    <m/>
    <s v="1030856"/>
    <m/>
    <s v="L406334"/>
    <s v="G410602"/>
  </r>
  <r>
    <s v="https://www.gem.wiki/Tunghsiao_power_station"/>
    <x v="100"/>
    <s v="Tunghsiao power station"/>
    <s v="通霄發電廠, 通霄電廠更新擴建"/>
    <s v="New 7"/>
    <s v="LNG"/>
    <n v="660"/>
    <x v="2"/>
    <x v="0"/>
    <s v="not found"/>
    <s v="not found"/>
    <s v="not found"/>
    <m/>
    <x v="42"/>
    <m/>
    <m/>
    <m/>
    <n v="24.490013000000001"/>
    <n v="120.67350500000001"/>
    <s v="exact"/>
    <s v="Tongxiao"/>
    <m/>
    <s v="Miaoli"/>
    <m/>
    <x v="2"/>
    <s v="Eastern Asia"/>
    <m/>
    <m/>
    <s v="Tongxiao"/>
    <m/>
    <m/>
    <m/>
    <s v="1030856"/>
    <m/>
    <s v="L406334"/>
    <s v="G410601"/>
  </r>
  <r>
    <s v="https://www.gem.wiki/Tunghsiao_power_station"/>
    <x v="100"/>
    <s v="Tunghsiao power station"/>
    <s v="通霄發電廠, 通霄電廠更新擴建"/>
    <s v="New 8"/>
    <s v="LNG"/>
    <n v="660"/>
    <x v="2"/>
    <x v="0"/>
    <s v="not found"/>
    <s v="not found"/>
    <s v="not found"/>
    <m/>
    <x v="42"/>
    <m/>
    <m/>
    <m/>
    <n v="24.490013000000001"/>
    <n v="120.67350500000001"/>
    <s v="exact"/>
    <s v="Tongxiao"/>
    <m/>
    <s v="Miaoli"/>
    <m/>
    <x v="2"/>
    <s v="Eastern Asia"/>
    <m/>
    <m/>
    <s v="Tongxiao"/>
    <m/>
    <m/>
    <m/>
    <s v="1030856"/>
    <m/>
    <s v="L406334"/>
    <s v="G410600"/>
  </r>
  <r>
    <s v="https://www.gem.wiki/Zhongjia_power_station"/>
    <x v="100"/>
    <s v="Zhongjia power station"/>
    <s v="南丫发电厂"/>
    <s v="1"/>
    <s v="NG"/>
    <n v="611"/>
    <x v="2"/>
    <x v="0"/>
    <s v="not found"/>
    <s v="not found"/>
    <s v="not found"/>
    <s v="N"/>
    <x v="40"/>
    <m/>
    <m/>
    <m/>
    <n v="24.201837000000001"/>
    <n v="120.502634"/>
    <s v="approximate"/>
    <s v="Taizhong"/>
    <m/>
    <s v="Longjing District"/>
    <s v="Taiwan"/>
    <x v="2"/>
    <s v="Eastern Asia"/>
    <m/>
    <m/>
    <m/>
    <m/>
    <m/>
    <m/>
    <m/>
    <m/>
    <s v="L408729"/>
    <s v="G412305"/>
  </r>
  <r>
    <s v="https://www.gem.wiki/Dushanbe-1_power_station"/>
    <x v="101"/>
    <s v="Dushanbe-1 power station"/>
    <m/>
    <s v="3"/>
    <s v="NG/FO"/>
    <n v="86"/>
    <x v="0"/>
    <x v="5"/>
    <s v="Y"/>
    <s v="not found"/>
    <s v="not found"/>
    <m/>
    <x v="64"/>
    <m/>
    <m/>
    <m/>
    <n v="38.556420000000003"/>
    <n v="68.775919000000002"/>
    <s v="exact"/>
    <s v="Dushanbe"/>
    <m/>
    <m/>
    <s v="Dushanbe"/>
    <x v="2"/>
    <s v="Central Asia"/>
    <m/>
    <m/>
    <s v="Душанбинская ТЭЦ-1"/>
    <m/>
    <m/>
    <m/>
    <s v="1019496"/>
    <n v="1113062"/>
    <s v="L406888"/>
    <s v="G407440"/>
  </r>
  <r>
    <s v="https://www.gem.wiki/Yavan_power_station"/>
    <x v="101"/>
    <s v="Yavan power station"/>
    <m/>
    <s v="1"/>
    <s v="NG/FO"/>
    <n v="60"/>
    <x v="7"/>
    <x v="5"/>
    <s v="Y"/>
    <s v="not found"/>
    <s v="not found"/>
    <m/>
    <x v="65"/>
    <m/>
    <m/>
    <m/>
    <n v="38.296559999999999"/>
    <n v="68.931589000000002"/>
    <s v="exact"/>
    <s v="Yavon"/>
    <m/>
    <m/>
    <s v="Khatlon"/>
    <x v="2"/>
    <s v="Central Asia"/>
    <m/>
    <m/>
    <s v="Yavanskaya CHPP, Яванская ТЭЦ"/>
    <m/>
    <m/>
    <m/>
    <s v="1019512"/>
    <n v="1275558"/>
    <s v="L406887"/>
    <s v="G407438"/>
  </r>
  <r>
    <s v="https://www.gem.wiki/Yavan_power_station"/>
    <x v="101"/>
    <s v="Yavan power station"/>
    <m/>
    <s v="2"/>
    <s v="NG/FO"/>
    <n v="60"/>
    <x v="7"/>
    <x v="5"/>
    <s v="Y"/>
    <s v="not found"/>
    <s v="not found"/>
    <m/>
    <x v="65"/>
    <m/>
    <m/>
    <m/>
    <n v="38.296559999999999"/>
    <n v="68.931589000000002"/>
    <s v="exact"/>
    <s v="Yavon"/>
    <m/>
    <m/>
    <s v="Khatlon"/>
    <x v="2"/>
    <s v="Central Asia"/>
    <m/>
    <m/>
    <s v="Yavanskaya CHPP, Яванская ТЭЦ"/>
    <m/>
    <m/>
    <m/>
    <s v="1019512"/>
    <n v="1158460"/>
    <s v="L406887"/>
    <s v="G407437"/>
  </r>
  <r>
    <s v="https://www.gem.wiki/Amata_(Chonburi)_power_station"/>
    <x v="102"/>
    <s v="Amata (Chonburi) power station"/>
    <m/>
    <s v="1"/>
    <s v="NG"/>
    <n v="166"/>
    <x v="0"/>
    <x v="0"/>
    <s v="Y"/>
    <m/>
    <m/>
    <m/>
    <x v="23"/>
    <m/>
    <m/>
    <m/>
    <n v="13.4191"/>
    <n v="101.02719999999999"/>
    <s v="exact"/>
    <s v="Chon Buri"/>
    <m/>
    <m/>
    <s v="Chon Buri"/>
    <x v="2"/>
    <s v="South-eastern Asia"/>
    <s v="WRI: WRI1019486"/>
    <m/>
    <s v="Amata Nakorn"/>
    <m/>
    <m/>
    <m/>
    <s v="1010099"/>
    <s v="1104209, 1104210, 1104211"/>
    <s v="L405357"/>
    <s v="G404400"/>
  </r>
  <r>
    <s v="https://www.gem.wiki/Amata_(Chonburi)_power_station"/>
    <x v="102"/>
    <s v="Amata (Chonburi) power station"/>
    <m/>
    <s v="2"/>
    <s v="NG"/>
    <n v="171"/>
    <x v="0"/>
    <x v="0"/>
    <s v="Y"/>
    <m/>
    <m/>
    <m/>
    <x v="11"/>
    <m/>
    <m/>
    <m/>
    <n v="13.4191"/>
    <n v="101.02719999999999"/>
    <s v="exact"/>
    <s v="Chon Buri"/>
    <m/>
    <m/>
    <s v="Chon Buri"/>
    <x v="2"/>
    <s v="South-eastern Asia"/>
    <m/>
    <m/>
    <s v="Amata Nakorn"/>
    <m/>
    <m/>
    <m/>
    <s v="1010099"/>
    <s v="1104212, 1170244, 1170245 1243370, 1243371"/>
    <s v="L405357"/>
    <s v="G404401"/>
  </r>
  <r>
    <s v="https://www.gem.wiki/Amata_(Chonburi)_power_station"/>
    <x v="102"/>
    <s v="Amata (Chonburi) power station"/>
    <m/>
    <s v="3"/>
    <s v="NG"/>
    <n v="133"/>
    <x v="0"/>
    <x v="0"/>
    <s v="Y"/>
    <m/>
    <m/>
    <m/>
    <x v="39"/>
    <m/>
    <m/>
    <m/>
    <n v="13.4191"/>
    <n v="101.02719999999999"/>
    <s v="exact"/>
    <s v="Chon Buri"/>
    <m/>
    <m/>
    <s v="Chon Buri"/>
    <x v="2"/>
    <s v="South-eastern Asia"/>
    <m/>
    <m/>
    <s v="Amata Nakorn"/>
    <m/>
    <m/>
    <m/>
    <s v="1010099"/>
    <s v="1229610, 1215746, 1229611"/>
    <s v="L405357"/>
    <s v="G404402"/>
  </r>
  <r>
    <s v="https://www.gem.wiki/Amata_(Chonburi)_power_station"/>
    <x v="102"/>
    <s v="Amata (Chonburi) power station"/>
    <m/>
    <s v="4"/>
    <s v="NG"/>
    <n v="131"/>
    <x v="0"/>
    <x v="0"/>
    <s v="Y"/>
    <m/>
    <m/>
    <m/>
    <x v="13"/>
    <m/>
    <m/>
    <m/>
    <n v="13.4191"/>
    <n v="101.02719999999999"/>
    <s v="exact"/>
    <s v="Chon Buri"/>
    <m/>
    <m/>
    <s v="Chon Buri"/>
    <x v="2"/>
    <s v="South-eastern Asia"/>
    <m/>
    <m/>
    <s v="Amata Nakorn"/>
    <m/>
    <m/>
    <m/>
    <s v="1010099"/>
    <s v="1256382, 1256383, 1215747"/>
    <s v="L405357"/>
    <s v="G404403"/>
  </r>
  <r>
    <s v="https://www.gem.wiki/Amata_(Chonburi)_power_station"/>
    <x v="102"/>
    <s v="Amata (Chonburi) power station"/>
    <m/>
    <s v="5"/>
    <s v="NG"/>
    <n v="131"/>
    <x v="0"/>
    <x v="0"/>
    <s v="Y"/>
    <m/>
    <m/>
    <m/>
    <x v="5"/>
    <m/>
    <m/>
    <m/>
    <n v="13.4191"/>
    <n v="101.02719999999999"/>
    <s v="exact"/>
    <s v="Chon Buri"/>
    <m/>
    <m/>
    <s v="Chon Buri"/>
    <x v="2"/>
    <s v="South-eastern Asia"/>
    <m/>
    <m/>
    <s v="Amata Nakorn"/>
    <m/>
    <m/>
    <m/>
    <s v="1010099"/>
    <s v="1256388, 1256389, 1246698"/>
    <s v="L405357"/>
    <s v="G404404"/>
  </r>
  <r>
    <s v="https://www.gem.wiki/Amata_(Rayong)_power_station"/>
    <x v="102"/>
    <s v="Amata (Rayong) power station"/>
    <m/>
    <s v="1"/>
    <s v="NG"/>
    <n v="123"/>
    <x v="0"/>
    <x v="0"/>
    <s v="Y"/>
    <m/>
    <m/>
    <m/>
    <x v="22"/>
    <m/>
    <m/>
    <m/>
    <n v="12.968021999999999"/>
    <n v="101.11826499999999"/>
    <s v="exact"/>
    <s v="Map Yang Phon"/>
    <m/>
    <m/>
    <s v="Rayong"/>
    <x v="2"/>
    <s v="South-eastern Asia"/>
    <m/>
    <m/>
    <s v="Amata City"/>
    <m/>
    <m/>
    <m/>
    <s v="1073620"/>
    <s v="1211566, 1234948, 1218890"/>
    <s v="L405358"/>
    <s v="G404405"/>
  </r>
  <r>
    <s v="https://www.gem.wiki/Amata_(Rayong)_power_station"/>
    <x v="102"/>
    <s v="Amata (Rayong) power station"/>
    <m/>
    <s v="2"/>
    <s v="NG"/>
    <n v="124"/>
    <x v="0"/>
    <x v="0"/>
    <s v="Y"/>
    <m/>
    <m/>
    <m/>
    <x v="22"/>
    <m/>
    <m/>
    <m/>
    <n v="12.968021999999999"/>
    <n v="101.11826499999999"/>
    <s v="exact"/>
    <s v="Map Yang Phon"/>
    <m/>
    <m/>
    <s v="Rayong"/>
    <x v="2"/>
    <s v="South-eastern Asia"/>
    <m/>
    <m/>
    <s v="Amata City"/>
    <m/>
    <m/>
    <m/>
    <s v="1073620"/>
    <s v="1234949, 1234950, 1234951"/>
    <s v="L405358"/>
    <s v="G404406"/>
  </r>
  <r>
    <s v="https://www.gem.wiki/Amata_(Rayong)_power_station"/>
    <x v="102"/>
    <s v="Amata (Rayong) power station"/>
    <m/>
    <s v="3"/>
    <s v="NG"/>
    <n v="133"/>
    <x v="0"/>
    <x v="0"/>
    <s v="Y"/>
    <m/>
    <m/>
    <m/>
    <x v="34"/>
    <m/>
    <m/>
    <m/>
    <n v="12.968021999999999"/>
    <n v="101.11826499999999"/>
    <s v="exact"/>
    <s v="Map Yang Phon"/>
    <m/>
    <m/>
    <s v="Rayong"/>
    <x v="2"/>
    <s v="South-eastern Asia"/>
    <m/>
    <m/>
    <s v="Amata City"/>
    <m/>
    <m/>
    <m/>
    <s v="1073620"/>
    <s v="1256403, 1256404, 1246701"/>
    <s v="L405358"/>
    <s v="G404407"/>
  </r>
  <r>
    <s v="https://www.gem.wiki/Amata_(Rayong)_power_station"/>
    <x v="102"/>
    <s v="Amata (Rayong) power station"/>
    <m/>
    <s v="4"/>
    <s v="NG"/>
    <n v="133"/>
    <x v="0"/>
    <x v="0"/>
    <s v="Y"/>
    <m/>
    <m/>
    <m/>
    <x v="34"/>
    <m/>
    <m/>
    <m/>
    <n v="12.968021999999999"/>
    <n v="101.11826499999999"/>
    <s v="exact"/>
    <s v="Map Yang Phon"/>
    <m/>
    <m/>
    <s v="Rayong"/>
    <x v="2"/>
    <s v="South-eastern Asia"/>
    <m/>
    <m/>
    <s v="Amata City"/>
    <m/>
    <m/>
    <m/>
    <s v="1073620"/>
    <s v="1246702, 1246703, 1256407"/>
    <s v="L405358"/>
    <s v="G404408"/>
  </r>
  <r>
    <s v="https://www.gem.wiki/Amata_(Rayong)_power_station"/>
    <x v="102"/>
    <s v="Amata (Rayong) power station"/>
    <m/>
    <s v="5"/>
    <s v="NG"/>
    <n v="133"/>
    <x v="0"/>
    <x v="0"/>
    <s v="Y"/>
    <m/>
    <m/>
    <m/>
    <x v="34"/>
    <m/>
    <m/>
    <m/>
    <n v="12.968021999999999"/>
    <n v="101.11826499999999"/>
    <s v="exact"/>
    <s v="Map Yang Phon"/>
    <m/>
    <m/>
    <s v="Rayong"/>
    <x v="2"/>
    <s v="South-eastern Asia"/>
    <m/>
    <m/>
    <s v="Amata City"/>
    <m/>
    <m/>
    <m/>
    <s v="1073620"/>
    <s v="1256409, 1256410, 1256408"/>
    <s v="L405358"/>
    <s v="G404409"/>
  </r>
  <r>
    <s v="https://www.gem.wiki/Bang_Bo_power_station"/>
    <x v="102"/>
    <s v="Bang Bo power station"/>
    <m/>
    <s v="1"/>
    <s v="NG"/>
    <n v="240"/>
    <x v="0"/>
    <x v="0"/>
    <s v="not found"/>
    <m/>
    <m/>
    <m/>
    <x v="16"/>
    <m/>
    <m/>
    <m/>
    <n v="13.492000000000001"/>
    <n v="100.8416"/>
    <s v="exact"/>
    <s v="Khlong Dan"/>
    <m/>
    <m/>
    <s v="Samut Prakan"/>
    <x v="2"/>
    <s v="South-eastern Asia"/>
    <s v="WRI: WRI1019483"/>
    <m/>
    <m/>
    <m/>
    <m/>
    <m/>
    <s v="1043155"/>
    <n v="1163952"/>
    <s v="L405361"/>
    <s v="G404412"/>
  </r>
  <r>
    <s v="https://www.gem.wiki/Bang_Pakong_power_station"/>
    <x v="102"/>
    <s v="Bang Pakong power station"/>
    <s v="โรงไฟฟ้าบางปะกง"/>
    <s v="CC1"/>
    <s v="NG/D"/>
    <n v="704"/>
    <x v="0"/>
    <x v="0"/>
    <s v="not found"/>
    <m/>
    <m/>
    <m/>
    <x v="3"/>
    <m/>
    <m/>
    <m/>
    <n v="13.500999999999999"/>
    <n v="101.0253"/>
    <s v="exact"/>
    <s v="Tha Kham"/>
    <m/>
    <m/>
    <s v="Chachoengsao"/>
    <x v="2"/>
    <s v="South-eastern Asia"/>
    <m/>
    <m/>
    <m/>
    <m/>
    <m/>
    <m/>
    <s v="1014230"/>
    <m/>
    <s v="L405362"/>
    <s v="G405963"/>
  </r>
  <r>
    <s v="https://www.gem.wiki/Bang_Pakong_power_station"/>
    <x v="102"/>
    <s v="Bang Pakong power station"/>
    <s v="โรงไฟฟ้าบางปะกง"/>
    <s v="CC2"/>
    <s v="NG/D"/>
    <n v="704"/>
    <x v="0"/>
    <x v="0"/>
    <s v="not found"/>
    <m/>
    <m/>
    <m/>
    <x v="3"/>
    <m/>
    <m/>
    <m/>
    <n v="13.500999999999999"/>
    <n v="101.0253"/>
    <s v="exact"/>
    <s v="Tha Kham"/>
    <m/>
    <m/>
    <s v="Chachoengsao"/>
    <x v="2"/>
    <s v="South-eastern Asia"/>
    <m/>
    <m/>
    <m/>
    <m/>
    <m/>
    <m/>
    <s v="1014230"/>
    <m/>
    <s v="L405362"/>
    <s v="G405964"/>
  </r>
  <r>
    <s v="https://www.gem.wiki/Bang_Pakong_power_station"/>
    <x v="102"/>
    <s v="Bang Pakong power station"/>
    <s v="โรงไฟฟ้าบางปะกง"/>
    <s v="CC3"/>
    <s v="NG/D"/>
    <n v="314"/>
    <x v="7"/>
    <x v="0"/>
    <s v="not found"/>
    <m/>
    <m/>
    <m/>
    <x v="29"/>
    <m/>
    <m/>
    <m/>
    <n v="13.500999999999999"/>
    <n v="101.0253"/>
    <s v="exact"/>
    <s v="Tha Kham"/>
    <m/>
    <m/>
    <s v="Chachoengsao"/>
    <x v="2"/>
    <s v="South-eastern Asia"/>
    <m/>
    <m/>
    <m/>
    <m/>
    <m/>
    <m/>
    <s v="1014230"/>
    <s v="1104200, 1104201, 1104202"/>
    <s v="L405362"/>
    <s v="G404415"/>
  </r>
  <r>
    <s v="https://www.gem.wiki/Bang_Pakong_power_station"/>
    <x v="102"/>
    <s v="Bang Pakong power station"/>
    <s v="โรงไฟฟ้าบางปะกง"/>
    <s v="CC4"/>
    <s v="NG/D"/>
    <n v="314"/>
    <x v="7"/>
    <x v="0"/>
    <s v="not found"/>
    <m/>
    <m/>
    <m/>
    <x v="29"/>
    <m/>
    <m/>
    <m/>
    <n v="13.500999999999999"/>
    <n v="101.0253"/>
    <s v="exact"/>
    <s v="Tha Kham"/>
    <m/>
    <m/>
    <s v="Chachoengsao"/>
    <x v="2"/>
    <s v="South-eastern Asia"/>
    <m/>
    <m/>
    <m/>
    <m/>
    <m/>
    <m/>
    <s v="1014230"/>
    <s v="1104203, 1104204, 1104205"/>
    <s v="L405362"/>
    <s v="G404416"/>
  </r>
  <r>
    <s v="https://www.gem.wiki/Bang_Pakong_power_station"/>
    <x v="102"/>
    <s v="Bang Pakong power station"/>
    <s v="โรงไฟฟ้าบางปะกง"/>
    <s v="CC5"/>
    <s v="NG/D"/>
    <n v="710"/>
    <x v="0"/>
    <x v="0"/>
    <s v="not found"/>
    <m/>
    <m/>
    <m/>
    <x v="9"/>
    <m/>
    <n v="2035"/>
    <m/>
    <n v="13.500999999999999"/>
    <n v="101.0253"/>
    <s v="exact"/>
    <s v="Tha Kham"/>
    <m/>
    <m/>
    <s v="Chachoengsao"/>
    <x v="2"/>
    <s v="South-eastern Asia"/>
    <m/>
    <m/>
    <m/>
    <m/>
    <m/>
    <m/>
    <s v="1014230"/>
    <s v="1185319, 1200080, 1200081"/>
    <s v="L405362"/>
    <s v="G404417"/>
  </r>
  <r>
    <s v="https://www.gem.wiki/Bang_Pakong_power_station"/>
    <x v="102"/>
    <s v="Bang Pakong power station"/>
    <s v="โรงไฟฟ้าบางปะกง"/>
    <s v="ST3"/>
    <s v="NG/FO"/>
    <n v="576"/>
    <x v="0"/>
    <x v="3"/>
    <s v="not found"/>
    <m/>
    <m/>
    <m/>
    <x v="18"/>
    <m/>
    <n v="2027"/>
    <m/>
    <n v="13.500999999999999"/>
    <n v="101.0253"/>
    <s v="exact"/>
    <s v="Tha Kham"/>
    <m/>
    <m/>
    <s v="Chachoengsao"/>
    <x v="2"/>
    <s v="South-eastern Asia"/>
    <s v="WRI: WRI1000161"/>
    <m/>
    <m/>
    <m/>
    <m/>
    <m/>
    <s v="1014230"/>
    <n v="1104188"/>
    <s v="L405362"/>
    <s v="G404413"/>
  </r>
  <r>
    <s v="https://www.gem.wiki/Bang_Pakong_power_station"/>
    <x v="102"/>
    <s v="Bang Pakong power station"/>
    <s v="โรงไฟฟ้าบางปะกง"/>
    <s v="ST4"/>
    <s v="NG/FO"/>
    <n v="576"/>
    <x v="0"/>
    <x v="3"/>
    <s v="not found"/>
    <m/>
    <m/>
    <m/>
    <x v="18"/>
    <m/>
    <n v="2028"/>
    <m/>
    <n v="13.500999999999999"/>
    <n v="101.0253"/>
    <s v="exact"/>
    <s v="Tha Kham"/>
    <m/>
    <m/>
    <s v="Chachoengsao"/>
    <x v="2"/>
    <s v="South-eastern Asia"/>
    <m/>
    <m/>
    <m/>
    <m/>
    <m/>
    <m/>
    <s v="1014230"/>
    <n v="1104189"/>
    <s v="L405362"/>
    <s v="G404414"/>
  </r>
  <r>
    <s v="https://www.gem.wiki/Bangkadi_Industrial_Park_power_station"/>
    <x v="102"/>
    <s v="Bangkadi Industrial Park power station"/>
    <m/>
    <s v="1"/>
    <s v="NG"/>
    <n v="115"/>
    <x v="0"/>
    <x v="0"/>
    <s v="Y"/>
    <m/>
    <m/>
    <m/>
    <x v="13"/>
    <m/>
    <m/>
    <m/>
    <n v="13.974500000000001"/>
    <n v="100.56489999999999"/>
    <s v="exact"/>
    <s v="Ban Mai"/>
    <m/>
    <m/>
    <s v="Pathum Thani"/>
    <x v="2"/>
    <s v="South-eastern Asia"/>
    <s v="WRI: WRI1019488"/>
    <m/>
    <s v="B.Grimm BIP Power 1 Limited"/>
    <m/>
    <m/>
    <m/>
    <s v="1075887"/>
    <s v="1215748, 1246700"/>
    <s v="L405363"/>
    <s v="G404410"/>
  </r>
  <r>
    <s v="https://www.gem.wiki/Bangkadi_Industrial_Park_power_station"/>
    <x v="102"/>
    <s v="Bangkadi Industrial Park power station"/>
    <m/>
    <s v="2"/>
    <s v="NG"/>
    <n v="115"/>
    <x v="0"/>
    <x v="0"/>
    <s v="Y"/>
    <m/>
    <m/>
    <m/>
    <x v="5"/>
    <m/>
    <m/>
    <m/>
    <n v="13.974500000000001"/>
    <n v="100.56489999999999"/>
    <s v="exact"/>
    <s v="Ban Mai"/>
    <m/>
    <m/>
    <s v="Pathum Thani"/>
    <x v="2"/>
    <s v="South-eastern Asia"/>
    <m/>
    <m/>
    <s v="B.Grimm BIP Power 2 Limited"/>
    <m/>
    <m/>
    <m/>
    <s v="1075887"/>
    <s v="1275092, 1275093"/>
    <s v="L405363"/>
    <s v="G404411"/>
  </r>
  <r>
    <s v="https://www.gem.wiki/Bangpa-in_power_station"/>
    <x v="102"/>
    <s v="Bangpa-in power station"/>
    <m/>
    <s v="1"/>
    <s v="NG"/>
    <n v="117"/>
    <x v="0"/>
    <x v="0"/>
    <s v="Y"/>
    <m/>
    <m/>
    <m/>
    <x v="22"/>
    <m/>
    <m/>
    <m/>
    <n v="14.198073600000001"/>
    <n v="100.5821565"/>
    <s v="approximate"/>
    <s v="Khlong Chik"/>
    <m/>
    <m/>
    <s v="Phra Nakhon Si Ayutthaya"/>
    <x v="2"/>
    <s v="South-eastern Asia"/>
    <m/>
    <m/>
    <m/>
    <m/>
    <m/>
    <m/>
    <s v="1094443"/>
    <s v="1247345, 1254687, 1276456"/>
    <s v="L405364"/>
    <s v="G404457"/>
  </r>
  <r>
    <s v="https://www.gem.wiki/Bangpa-in_power_station"/>
    <x v="102"/>
    <s v="Bangpa-in power station"/>
    <m/>
    <s v="2"/>
    <s v="NG"/>
    <n v="117"/>
    <x v="0"/>
    <x v="0"/>
    <s v="Y"/>
    <m/>
    <m/>
    <m/>
    <x v="31"/>
    <m/>
    <m/>
    <m/>
    <n v="14.198073600000001"/>
    <n v="100.5821565"/>
    <s v="approximate"/>
    <s v="Khlong Chik"/>
    <m/>
    <m/>
    <s v="Phra Nakhon Si Ayutthaya"/>
    <x v="2"/>
    <s v="South-eastern Asia"/>
    <m/>
    <m/>
    <m/>
    <m/>
    <m/>
    <m/>
    <s v="1094443"/>
    <s v="1271767, 1271768, 1254686"/>
    <s v="L405364"/>
    <s v="G404458"/>
  </r>
  <r>
    <s v="https://www.gem.wiki/Bangpoo_cogeneration_power_station"/>
    <x v="102"/>
    <s v="Bangpoo cogeneration power station"/>
    <s v="โรงไฟฟ้าบางปู"/>
    <s v="1-1"/>
    <s v="NG"/>
    <n v="120"/>
    <x v="0"/>
    <x v="0"/>
    <s v="Y"/>
    <m/>
    <m/>
    <m/>
    <x v="5"/>
    <m/>
    <m/>
    <m/>
    <n v="13.533182999999999"/>
    <n v="100.65138399999999"/>
    <s v="exact"/>
    <s v="Phraeksa"/>
    <m/>
    <m/>
    <s v="Samut Prakan"/>
    <x v="2"/>
    <s v="South-eastern Asia"/>
    <m/>
    <m/>
    <m/>
    <m/>
    <m/>
    <m/>
    <s v="1100047"/>
    <s v="1256391, 1256393, 1256392"/>
    <s v="L405365"/>
    <s v="G404484"/>
  </r>
  <r>
    <s v="https://www.gem.wiki/Bangpoo_cogeneration_power_station"/>
    <x v="102"/>
    <s v="Bangpoo cogeneration power station"/>
    <s v="โรงไฟฟ้าบางปู"/>
    <s v="2-1"/>
    <s v="NG"/>
    <n v="120"/>
    <x v="0"/>
    <x v="0"/>
    <s v="Y"/>
    <m/>
    <m/>
    <m/>
    <x v="5"/>
    <m/>
    <m/>
    <m/>
    <n v="13.533182999999999"/>
    <n v="100.65138399999999"/>
    <s v="exact"/>
    <s v="Phraeksa"/>
    <m/>
    <m/>
    <s v="Samut Prakan"/>
    <x v="2"/>
    <s v="South-eastern Asia"/>
    <m/>
    <m/>
    <m/>
    <m/>
    <m/>
    <m/>
    <s v="1100047"/>
    <s v="1256395, 1256396, 1256394"/>
    <s v="L405365"/>
    <s v="G404485"/>
  </r>
  <r>
    <s v="https://www.gem.wiki/Banpong_power_station"/>
    <x v="102"/>
    <s v="Banpong power station"/>
    <s v="บ้านโป่งรงไฟฟ้า"/>
    <s v="1"/>
    <s v="NG"/>
    <n v="128"/>
    <x v="0"/>
    <x v="0"/>
    <s v="Y"/>
    <m/>
    <m/>
    <m/>
    <x v="31"/>
    <m/>
    <m/>
    <m/>
    <n v="13.858877"/>
    <n v="99.855818999999997"/>
    <s v="exact"/>
    <s v="Tha Pha"/>
    <m/>
    <m/>
    <s v="Ratchaburi"/>
    <x v="2"/>
    <s v="South-eastern Asia"/>
    <m/>
    <m/>
    <s v="TP Cogeneration (Banpong)"/>
    <m/>
    <m/>
    <m/>
    <s v="1089866"/>
    <m/>
    <s v="L405366"/>
    <s v="G404433"/>
  </r>
  <r>
    <s v="https://www.gem.wiki/Banpong_power_station"/>
    <x v="102"/>
    <s v="Banpong power station"/>
    <s v="บ้านโป่งรงไฟฟ้า"/>
    <s v="2"/>
    <s v="NG"/>
    <n v="128"/>
    <x v="0"/>
    <x v="0"/>
    <s v="Y"/>
    <m/>
    <m/>
    <m/>
    <x v="31"/>
    <m/>
    <m/>
    <m/>
    <n v="13.858877"/>
    <n v="99.855818999999997"/>
    <s v="exact"/>
    <s v="Tha Pha"/>
    <m/>
    <m/>
    <s v="Ratchaburi"/>
    <x v="2"/>
    <s v="South-eastern Asia"/>
    <m/>
    <m/>
    <s v="TP Cogeneration (Banpong)"/>
    <m/>
    <m/>
    <m/>
    <s v="1089866"/>
    <m/>
    <s v="L405366"/>
    <s v="G405840"/>
  </r>
  <r>
    <s v="https://www.gem.wiki/Berkprai_cogeneration_power_station"/>
    <x v="102"/>
    <s v="Berkprai cogeneration power station"/>
    <m/>
    <s v="1"/>
    <s v="NG"/>
    <n v="99"/>
    <x v="0"/>
    <x v="0"/>
    <s v="not found"/>
    <m/>
    <m/>
    <m/>
    <x v="0"/>
    <m/>
    <m/>
    <m/>
    <n v="13.8461824"/>
    <n v="99.653583400000002"/>
    <s v="approximate"/>
    <s v="Berkprai"/>
    <m/>
    <m/>
    <s v="Ratchaburi"/>
    <x v="2"/>
    <s v="South-eastern Asia"/>
    <m/>
    <m/>
    <m/>
    <m/>
    <m/>
    <m/>
    <s v="1128265"/>
    <n v="1298709"/>
    <s v="L405367"/>
    <s v="G404479"/>
  </r>
  <r>
    <s v="https://www.gem.wiki/Burapa_power_station"/>
    <x v="102"/>
    <s v="Burapa power station"/>
    <m/>
    <s v="1"/>
    <s v="NG"/>
    <n v="540"/>
    <x v="2"/>
    <x v="0"/>
    <s v="not found"/>
    <s v="not found"/>
    <s v="not found"/>
    <m/>
    <x v="41"/>
    <m/>
    <m/>
    <m/>
    <n v="13.749028600000001"/>
    <n v="101.4357703"/>
    <s v="approximate"/>
    <s v="Phanom Sarakham"/>
    <m/>
    <m/>
    <s v="Chachoengsao"/>
    <x v="2"/>
    <s v="South-eastern Asia"/>
    <m/>
    <m/>
    <m/>
    <m/>
    <m/>
    <m/>
    <s v="1131682"/>
    <n v="1303204"/>
    <s v="L405368"/>
    <s v="G404442"/>
  </r>
  <r>
    <s v="https://www.gem.wiki/Chachoengsao_NNK_cogeneration_power_station"/>
    <x v="102"/>
    <s v="Chachoengsao NNK cogeneration power station"/>
    <m/>
    <s v="1"/>
    <s v="NG"/>
    <n v="110"/>
    <x v="0"/>
    <x v="0"/>
    <s v="not found"/>
    <m/>
    <m/>
    <m/>
    <x v="22"/>
    <m/>
    <m/>
    <m/>
    <n v="13.736129"/>
    <n v="101.01632499999999"/>
    <s v="exact"/>
    <s v="Khlong Nakhon Nueang Khet"/>
    <m/>
    <m/>
    <s v="Chachoengsao"/>
    <x v="2"/>
    <s v="South-eastern Asia"/>
    <m/>
    <m/>
    <m/>
    <m/>
    <m/>
    <m/>
    <s v="1080199"/>
    <s v="1223136, 1250269, 1250270"/>
    <s v="L405369"/>
    <s v="G404486"/>
  </r>
  <r>
    <s v="https://www.gem.wiki/Chaiyo_power_station"/>
    <x v="102"/>
    <s v="Chaiyo power station"/>
    <m/>
    <s v="1"/>
    <s v="NG"/>
    <n v="123"/>
    <x v="0"/>
    <x v="0"/>
    <s v="Y"/>
    <m/>
    <m/>
    <m/>
    <x v="5"/>
    <m/>
    <m/>
    <m/>
    <n v="14.693350199999999"/>
    <n v="100.4584153"/>
    <s v="exact"/>
    <s v="Chaiyo"/>
    <m/>
    <m/>
    <s v="Angthong"/>
    <x v="2"/>
    <s v="South-eastern Asia"/>
    <m/>
    <m/>
    <s v="Angthong Power Plant, B.Grimm Power (Angthong) 1"/>
    <m/>
    <m/>
    <m/>
    <s v="1132356"/>
    <s v="1304178,1304179,1304180"/>
    <s v="L405370"/>
    <s v="G404513"/>
  </r>
  <r>
    <s v="https://www.gem.wiki/Chana_power_station"/>
    <x v="102"/>
    <s v="Chana power station"/>
    <s v="โรงไฟฟ้าจะนะ"/>
    <s v="1"/>
    <s v="NG/D"/>
    <n v="710"/>
    <x v="0"/>
    <x v="0"/>
    <s v="not found"/>
    <m/>
    <m/>
    <m/>
    <x v="47"/>
    <m/>
    <n v="2034"/>
    <m/>
    <n v="6.9553000000000003"/>
    <n v="100.7076"/>
    <s v="exact"/>
    <s v="Khlong Pia"/>
    <m/>
    <m/>
    <s v="Songkhla"/>
    <x v="2"/>
    <s v="South-eastern Asia"/>
    <s v="WRI: WRI1000167"/>
    <m/>
    <m/>
    <m/>
    <m/>
    <m/>
    <s v="1014292"/>
    <s v="1149340, 1193915, 1193916"/>
    <s v="L405371"/>
    <s v="G404418"/>
  </r>
  <r>
    <s v="https://www.gem.wiki/Chana_power_station"/>
    <x v="102"/>
    <s v="Chana power station"/>
    <s v="โรงไฟฟ้าจะนะ"/>
    <s v="2"/>
    <s v="NG/D"/>
    <n v="766"/>
    <x v="0"/>
    <x v="0"/>
    <s v="not found"/>
    <m/>
    <m/>
    <m/>
    <x v="2"/>
    <m/>
    <m/>
    <m/>
    <n v="6.9553000000000003"/>
    <n v="100.7076"/>
    <s v="exact"/>
    <s v="Khlong Pia"/>
    <m/>
    <m/>
    <s v="Songkhla"/>
    <x v="2"/>
    <s v="South-eastern Asia"/>
    <s v="WRI: WRI1000167"/>
    <m/>
    <m/>
    <m/>
    <m/>
    <m/>
    <s v="1014292"/>
    <s v="1235152, 1236449"/>
    <s v="L405371"/>
    <s v="G404419"/>
  </r>
  <r>
    <s v="https://www.gem.wiki/Chonburi_Ng_Project_power_station"/>
    <x v="102"/>
    <s v="Chonburi Ng Project power station"/>
    <m/>
    <s v="1"/>
    <s v="NG"/>
    <n v="625"/>
    <x v="0"/>
    <x v="0"/>
    <s v="N"/>
    <m/>
    <m/>
    <m/>
    <x v="30"/>
    <m/>
    <m/>
    <m/>
    <n v="13.049968"/>
    <n v="101.193335"/>
    <s v="exact"/>
    <s v="Khao Khansong"/>
    <s v="Sriracha District"/>
    <m/>
    <s v="Chonburi"/>
    <x v="2"/>
    <s v="South-eastern Asia"/>
    <m/>
    <m/>
    <s v="Gulf SRC, GSRC, Gulf Sriracha"/>
    <m/>
    <m/>
    <m/>
    <s v="1122222"/>
    <n v="1290397"/>
    <s v="L405372"/>
    <s v="G401094"/>
  </r>
  <r>
    <s v="https://www.gem.wiki/Chonburi_Ng_Project_power_station"/>
    <x v="102"/>
    <s v="Chonburi Ng Project power station"/>
    <m/>
    <s v="2"/>
    <s v="NG"/>
    <n v="625"/>
    <x v="0"/>
    <x v="0"/>
    <s v="N"/>
    <m/>
    <m/>
    <m/>
    <x v="30"/>
    <m/>
    <m/>
    <m/>
    <n v="13.049968"/>
    <n v="101.193335"/>
    <s v="exact"/>
    <s v="Khao Khansong"/>
    <s v="Sriracha District"/>
    <m/>
    <s v="Chonburi"/>
    <x v="2"/>
    <s v="South-eastern Asia"/>
    <m/>
    <m/>
    <s v="Gulf SRC, GSRC, Gulf Sriracha"/>
    <m/>
    <m/>
    <m/>
    <s v="1122222"/>
    <n v="1290398"/>
    <s v="L405372"/>
    <s v="G401095"/>
  </r>
  <r>
    <s v="https://www.gem.wiki/Chonburi_Ng_Project_power_station"/>
    <x v="102"/>
    <s v="Chonburi Ng Project power station"/>
    <m/>
    <s v="3"/>
    <s v="NG"/>
    <n v="625"/>
    <x v="0"/>
    <x v="0"/>
    <s v="N"/>
    <m/>
    <m/>
    <m/>
    <x v="3"/>
    <m/>
    <m/>
    <m/>
    <n v="13.049968"/>
    <n v="101.193335"/>
    <s v="exact"/>
    <s v="Khao Khansong"/>
    <s v="Sriracha District"/>
    <m/>
    <s v="Chonburi"/>
    <x v="2"/>
    <s v="South-eastern Asia"/>
    <m/>
    <m/>
    <s v="Gulf SRC, GSRC, Gulf Sriracha"/>
    <m/>
    <m/>
    <m/>
    <s v="1122222"/>
    <n v="1290399"/>
    <s v="L405372"/>
    <s v="G401096"/>
  </r>
  <r>
    <s v="https://www.gem.wiki/Chonburi_Ng_Project_power_station"/>
    <x v="102"/>
    <s v="Chonburi Ng Project power station"/>
    <m/>
    <s v="4"/>
    <s v="NG"/>
    <n v="625"/>
    <x v="0"/>
    <x v="0"/>
    <s v="N"/>
    <m/>
    <m/>
    <m/>
    <x v="3"/>
    <m/>
    <m/>
    <m/>
    <n v="13.049968"/>
    <n v="101.193335"/>
    <s v="exact"/>
    <s v="Khao Khansong"/>
    <s v="Sriracha District"/>
    <m/>
    <s v="Chonburi"/>
    <x v="2"/>
    <s v="South-eastern Asia"/>
    <m/>
    <m/>
    <s v="Gulf SRC, GSRC, Gulf Sriracha"/>
    <m/>
    <m/>
    <m/>
    <s v="1122222"/>
    <n v="1290400"/>
    <s v="L405372"/>
    <s v="G401097"/>
  </r>
  <r>
    <s v="https://www.gem.wiki/EGCO_cogeneration_(Rayong)_power_station"/>
    <x v="102"/>
    <s v="EGCO cogeneration (Rayong) power station"/>
    <m/>
    <s v="1"/>
    <s v="NG"/>
    <n v="117"/>
    <x v="0"/>
    <x v="0"/>
    <s v="Y"/>
    <m/>
    <m/>
    <m/>
    <x v="16"/>
    <m/>
    <m/>
    <m/>
    <n v="12.794063"/>
    <n v="101.199347"/>
    <s v="exact"/>
    <s v="Map Kha"/>
    <m/>
    <m/>
    <s v="Rayong"/>
    <x v="2"/>
    <s v="South-eastern Asia"/>
    <s v="WRI: WRI1019467"/>
    <m/>
    <s v="Rayong TLP"/>
    <m/>
    <m/>
    <m/>
    <s v="1040507"/>
    <s v="1160999, 1176808, 1219980"/>
    <s v="L405373"/>
    <s v="G404422"/>
  </r>
  <r>
    <s v="https://www.gem.wiki/Global_Power_Synergy_Central_Utility_Plant_1"/>
    <x v="102"/>
    <s v="Global Power Synergy Central Utility Plant 1"/>
    <m/>
    <s v="1"/>
    <s v="NG"/>
    <n v="226"/>
    <x v="0"/>
    <x v="0"/>
    <s v="Y"/>
    <m/>
    <m/>
    <m/>
    <x v="37"/>
    <m/>
    <m/>
    <m/>
    <n v="12.7014"/>
    <n v="101.1258"/>
    <s v="exact"/>
    <s v="Huai Pong"/>
    <m/>
    <m/>
    <s v="Rayong"/>
    <x v="2"/>
    <s v="South-eastern Asia"/>
    <s v="WRI: WRI1019463"/>
    <m/>
    <s v="Rayong CUP 1"/>
    <m/>
    <m/>
    <m/>
    <s v="1112644"/>
    <m/>
    <s v="L405374"/>
    <s v="G404420"/>
  </r>
  <r>
    <s v="https://www.gem.wiki/Global_Power_Synergy_Central_Utility_Plant_2"/>
    <x v="102"/>
    <s v="Global Power Synergy Central Utility Plant 2"/>
    <m/>
    <s v="2"/>
    <s v="NG"/>
    <n v="113"/>
    <x v="0"/>
    <x v="0"/>
    <s v="Y"/>
    <m/>
    <m/>
    <m/>
    <x v="47"/>
    <m/>
    <m/>
    <m/>
    <n v="12.7547"/>
    <n v="101.16370000000001"/>
    <s v="exact"/>
    <s v="Map Ta Phut"/>
    <m/>
    <m/>
    <s v="Rayong"/>
    <x v="2"/>
    <s v="South-eastern Asia"/>
    <s v="WRI: WRI1019464"/>
    <m/>
    <s v="Rayong CUP 2"/>
    <m/>
    <m/>
    <m/>
    <s v="1112645"/>
    <s v="1276470, 1276472, 1276471"/>
    <s v="L405375"/>
    <s v="G404421"/>
  </r>
  <r>
    <s v="https://www.gem.wiki/Glow_Energy_Phase_2_Power_Station"/>
    <x v="102"/>
    <s v="Glow Energy Phase 2 Power Station"/>
    <m/>
    <s v="1"/>
    <s v="NG"/>
    <n v="281"/>
    <x v="0"/>
    <x v="0"/>
    <s v="Y"/>
    <m/>
    <m/>
    <m/>
    <x v="67"/>
    <m/>
    <m/>
    <m/>
    <n v="12.694000000000001"/>
    <n v="101.1452"/>
    <s v="exact"/>
    <s v="Map Ta Phut"/>
    <m/>
    <m/>
    <s v="Rayong"/>
    <x v="2"/>
    <s v="South-eastern Asia"/>
    <s v="WRI: WRI1019479"/>
    <m/>
    <m/>
    <m/>
    <m/>
    <m/>
    <s v="1049850"/>
    <m/>
    <s v="L407721"/>
    <s v="G410155"/>
  </r>
  <r>
    <s v="https://www.gem.wiki/Glow_Energy_Phase_4_Power_Plant"/>
    <x v="102"/>
    <s v="Glow Energy Phase 4 Power Plant"/>
    <m/>
    <s v="1"/>
    <s v="NG"/>
    <n v="77"/>
    <x v="0"/>
    <x v="1"/>
    <s v="Y"/>
    <m/>
    <m/>
    <m/>
    <x v="21"/>
    <m/>
    <m/>
    <m/>
    <n v="12.693315401061801"/>
    <n v="101.144813579981"/>
    <s v="approximate"/>
    <s v="Map Ta Phut"/>
    <m/>
    <m/>
    <s v="Rayong"/>
    <x v="2"/>
    <s v="South-eastern Asia"/>
    <m/>
    <m/>
    <m/>
    <m/>
    <m/>
    <m/>
    <m/>
    <m/>
    <s v="L407871"/>
    <s v="G410615"/>
  </r>
  <r>
    <s v="https://www.gem.wiki/Glow_Energy_Phase_5_power_station"/>
    <x v="102"/>
    <s v="Glow Energy Phase 5 power station"/>
    <m/>
    <s v="1"/>
    <s v="NG"/>
    <n v="328"/>
    <x v="0"/>
    <x v="0"/>
    <s v="Y"/>
    <m/>
    <m/>
    <m/>
    <x v="17"/>
    <m/>
    <m/>
    <m/>
    <n v="12.677899999999999"/>
    <n v="101.1356"/>
    <s v="exact"/>
    <s v="Map Ta Phut"/>
    <m/>
    <m/>
    <s v="Rayong"/>
    <x v="2"/>
    <s v="South-eastern Asia"/>
    <s v="WRI: WRI1019460"/>
    <m/>
    <m/>
    <m/>
    <m/>
    <m/>
    <s v="1012951"/>
    <m/>
    <s v="L405376"/>
    <s v="G404423"/>
  </r>
  <r>
    <s v="https://www.gem.wiki/Glow_Energy_power_complex"/>
    <x v="102"/>
    <s v="Glow Energy power complex"/>
    <m/>
    <s v="1"/>
    <s v="NG/C"/>
    <n v="222"/>
    <x v="0"/>
    <x v="0"/>
    <s v="Y"/>
    <m/>
    <m/>
    <s v="N"/>
    <x v="14"/>
    <m/>
    <m/>
    <m/>
    <n v="12.675773"/>
    <n v="101.135243"/>
    <s v="exact"/>
    <s v="Map Ta Phut"/>
    <m/>
    <m/>
    <s v="Rayong"/>
    <x v="2"/>
    <s v="South-eastern Asia"/>
    <m/>
    <m/>
    <s v="Glow SPP2 / Glow SPP3 Power Plant (Phase 3)"/>
    <m/>
    <m/>
    <m/>
    <s v="1012951"/>
    <m/>
    <s v="L103583"/>
    <s v="G410154"/>
  </r>
  <r>
    <s v="https://www.gem.wiki/Glow_Energy_power_complex"/>
    <x v="102"/>
    <s v="Glow Energy power complex"/>
    <m/>
    <s v="2"/>
    <s v="NG/C"/>
    <n v="222"/>
    <x v="0"/>
    <x v="0"/>
    <s v="Y"/>
    <m/>
    <m/>
    <s v="N"/>
    <x v="14"/>
    <m/>
    <m/>
    <m/>
    <n v="12.675773"/>
    <n v="101.135243"/>
    <s v="exact"/>
    <s v="Map Ta Phut"/>
    <m/>
    <m/>
    <s v="Rayong"/>
    <x v="2"/>
    <s v="South-eastern Asia"/>
    <m/>
    <m/>
    <s v="Glow SPP2 / Glow SPP3 Power Plant (Phase 3)"/>
    <m/>
    <m/>
    <m/>
    <s v="1012951"/>
    <m/>
    <s v="L103583"/>
    <s v="G410153"/>
  </r>
  <r>
    <s v="https://www.gem.wiki/Glow_IPP_power_station"/>
    <x v="102"/>
    <s v="Glow IPP power station"/>
    <m/>
    <s v="1"/>
    <s v="NG/D"/>
    <n v="357"/>
    <x v="0"/>
    <x v="0"/>
    <s v="Y"/>
    <m/>
    <m/>
    <m/>
    <x v="16"/>
    <m/>
    <n v="2028"/>
    <m/>
    <n v="13.053599999999999"/>
    <n v="101.0857"/>
    <s v="exact"/>
    <s v="Bo Win"/>
    <m/>
    <m/>
    <s v="Chon Buri"/>
    <x v="2"/>
    <s v="South-eastern Asia"/>
    <s v="WRI: WRI1019459"/>
    <m/>
    <s v="Bowin"/>
    <m/>
    <m/>
    <m/>
    <s v="1011243"/>
    <n v="1106813"/>
    <s v="L405377"/>
    <s v="G404424"/>
  </r>
  <r>
    <s v="https://www.gem.wiki/Glow_IPP_power_station"/>
    <x v="102"/>
    <s v="Glow IPP power station"/>
    <m/>
    <s v="2"/>
    <s v="NG/D"/>
    <n v="357"/>
    <x v="0"/>
    <x v="0"/>
    <s v="Y"/>
    <m/>
    <m/>
    <m/>
    <x v="16"/>
    <m/>
    <n v="2028"/>
    <m/>
    <n v="13.053599999999999"/>
    <n v="101.0857"/>
    <s v="exact"/>
    <s v="Bo Win"/>
    <m/>
    <m/>
    <s v="Chon Buri"/>
    <x v="2"/>
    <s v="South-eastern Asia"/>
    <s v="WRI: WRI1019459"/>
    <m/>
    <s v="Bowin"/>
    <m/>
    <m/>
    <m/>
    <s v="1011243"/>
    <n v="1171709"/>
    <s v="L405377"/>
    <s v="G406244"/>
  </r>
  <r>
    <s v="https://www.gem.wiki/Glow_SPP_1_power_station"/>
    <x v="102"/>
    <s v="Glow SPP 1 power station"/>
    <s v="บริษัท โกลว์ เอสพีพี 1"/>
    <s v="1"/>
    <s v="NG"/>
    <n v="124"/>
    <x v="0"/>
    <x v="0"/>
    <s v="Y"/>
    <m/>
    <m/>
    <m/>
    <x v="23"/>
    <m/>
    <m/>
    <m/>
    <n v="12.695363"/>
    <n v="101.1288449"/>
    <s v="approximate"/>
    <s v="Map Ta Phut"/>
    <m/>
    <m/>
    <s v="Rayong"/>
    <x v="2"/>
    <s v="South-eastern Asia"/>
    <m/>
    <m/>
    <s v="Glow Demineralized Water Plant, WHA Eastern Industrial Estate power station, B.Grimm Power (AIE-MTP) power station"/>
    <m/>
    <m/>
    <m/>
    <m/>
    <m/>
    <s v="L405378"/>
    <s v="G404439"/>
  </r>
  <r>
    <s v="https://www.gem.wiki/Glow_SPP_1_power_station"/>
    <x v="102"/>
    <s v="Glow SPP 1 power station"/>
    <s v="บริษัท โกลว์ เอสพีพี 1"/>
    <s v="2"/>
    <s v="NG"/>
    <n v="124"/>
    <x v="0"/>
    <x v="0"/>
    <s v="Y"/>
    <m/>
    <m/>
    <m/>
    <x v="43"/>
    <m/>
    <m/>
    <m/>
    <n v="12.695363"/>
    <n v="101.1288449"/>
    <s v="approximate"/>
    <s v="Map Ta Phut"/>
    <m/>
    <m/>
    <s v="Rayong"/>
    <x v="2"/>
    <s v="South-eastern Asia"/>
    <m/>
    <m/>
    <s v="Glow Demineralized Water Plant, WHA Eastern Industrial Estate power station, B.Grimm Power (AIE-MTP) power station"/>
    <m/>
    <m/>
    <m/>
    <m/>
    <m/>
    <s v="L405378"/>
    <s v="G410594"/>
  </r>
  <r>
    <s v="https://www.gem.wiki/Glow_SPP_11_power_station"/>
    <x v="102"/>
    <s v="Glow SPP 11 power station"/>
    <m/>
    <s v="1-1"/>
    <s v="NG"/>
    <n v="120"/>
    <x v="0"/>
    <x v="0"/>
    <s v="Y"/>
    <m/>
    <m/>
    <m/>
    <x v="15"/>
    <m/>
    <m/>
    <m/>
    <n v="13.007400000000001"/>
    <n v="101.137"/>
    <s v="exact"/>
    <s v="Map Yang Phon"/>
    <m/>
    <m/>
    <s v="Rayong"/>
    <x v="2"/>
    <s v="South-eastern Asia"/>
    <s v="WRI: WRI1019462"/>
    <m/>
    <s v="Pluak Daeng"/>
    <m/>
    <m/>
    <m/>
    <s v="1090495"/>
    <s v="1165890, 1166597, 1166598"/>
    <s v="L405379"/>
    <s v="G404425"/>
  </r>
  <r>
    <s v="https://www.gem.wiki/Glow_SPP_11_power_station"/>
    <x v="102"/>
    <s v="Glow SPP 11 power station"/>
    <m/>
    <s v="2-1"/>
    <s v="NG"/>
    <n v="110"/>
    <x v="0"/>
    <x v="0"/>
    <s v="Y"/>
    <m/>
    <m/>
    <m/>
    <x v="39"/>
    <m/>
    <m/>
    <m/>
    <n v="13.007400000000001"/>
    <n v="101.137"/>
    <s v="exact"/>
    <s v="Map Yang Phon"/>
    <m/>
    <m/>
    <s v="Rayong"/>
    <x v="2"/>
    <s v="South-eastern Asia"/>
    <m/>
    <m/>
    <s v="Pluak Daeng"/>
    <m/>
    <m/>
    <m/>
    <s v="1090495"/>
    <s v="1223400, 1223401, 1223402"/>
    <s v="L405379"/>
    <s v="G404426"/>
  </r>
  <r>
    <s v="https://www.gem.wiki/Gulf_BL_power_station"/>
    <x v="102"/>
    <s v="Gulf BL power station"/>
    <m/>
    <s v="1"/>
    <s v="NG"/>
    <n v="127"/>
    <x v="0"/>
    <x v="0"/>
    <s v="Y"/>
    <m/>
    <m/>
    <m/>
    <x v="34"/>
    <m/>
    <m/>
    <m/>
    <n v="14.252758"/>
    <n v="100.58884500000001"/>
    <s v="exact"/>
    <s v="Ban Pho"/>
    <m/>
    <m/>
    <s v="Phra Nakhon Si Ayutthaya"/>
    <x v="2"/>
    <s v="South-eastern Asia"/>
    <m/>
    <m/>
    <m/>
    <m/>
    <m/>
    <m/>
    <s v="1107373"/>
    <s v="1271512, 1271515, 1271514"/>
    <s v="L405381"/>
    <s v="G404487"/>
  </r>
  <r>
    <s v="https://www.gem.wiki/Gulf_BP_power_station"/>
    <x v="102"/>
    <s v="Gulf BP power station"/>
    <s v="โรงไฟฟ้าบ้านโพธิ์"/>
    <s v="1"/>
    <s v="NG"/>
    <n v="127"/>
    <x v="0"/>
    <x v="0"/>
    <s v="Y"/>
    <m/>
    <m/>
    <m/>
    <x v="34"/>
    <m/>
    <m/>
    <m/>
    <n v="14.25334"/>
    <n v="100.602789"/>
    <s v="exact"/>
    <s v="Ban Pho"/>
    <m/>
    <m/>
    <s v="Phra Nakhon Si Ayutthaya"/>
    <x v="2"/>
    <s v="South-eastern Asia"/>
    <m/>
    <m/>
    <s v="Ban Pho Power Plant"/>
    <m/>
    <m/>
    <m/>
    <s v="1107374"/>
    <s v="1271516, 1271518, 1271517"/>
    <s v="L405382"/>
    <s v="G404488"/>
  </r>
  <r>
    <s v="https://www.gem.wiki/Gulf_CRN_power_station"/>
    <x v="102"/>
    <s v="Gulf CRN power station"/>
    <s v="โรงไฟฟ้าเชียงรากน้อย"/>
    <s v="1"/>
    <s v="NG"/>
    <n v="125.9"/>
    <x v="0"/>
    <x v="0"/>
    <s v="Y"/>
    <m/>
    <m/>
    <m/>
    <x v="22"/>
    <m/>
    <m/>
    <m/>
    <n v="14.097682000000001"/>
    <n v="100.57257799999999"/>
    <s v="exact"/>
    <s v="Chiang Rak Noi"/>
    <m/>
    <m/>
    <s v="Pathum Thani"/>
    <x v="2"/>
    <s v="South-eastern Asia"/>
    <m/>
    <m/>
    <s v="Pathum Thani CRN power station, Chiang Rak Noi power station"/>
    <m/>
    <m/>
    <m/>
    <s v="1080200"/>
    <s v="1223137, 1232215, 1232216"/>
    <s v="L405383"/>
    <s v="G404501"/>
  </r>
  <r>
    <s v="https://www.gem.wiki/Gulf_KP1_&amp;_2_power_station"/>
    <x v="102"/>
    <s v="Gulf KP1 &amp; 2 power station"/>
    <s v="โรงไฟฟ้าโคกแย้ 1 &amp; 2"/>
    <s v="1"/>
    <s v="NG"/>
    <n v="110"/>
    <x v="0"/>
    <x v="0"/>
    <s v="Y"/>
    <m/>
    <m/>
    <m/>
    <x v="22"/>
    <m/>
    <m/>
    <m/>
    <n v="14.387465799999999"/>
    <n v="100.9091859"/>
    <s v="exact"/>
    <s v="Khok Yae"/>
    <m/>
    <m/>
    <s v="Saraburi"/>
    <x v="2"/>
    <s v="South-eastern Asia"/>
    <m/>
    <m/>
    <s v="Saraburi KP1 &amp; KP2 power station, Khok Yae Power Plant 1 &amp; 2"/>
    <m/>
    <m/>
    <m/>
    <s v="1080195"/>
    <s v="1223131, 1223132, 1232211"/>
    <s v="L405384"/>
    <s v="G404497"/>
  </r>
  <r>
    <s v="https://www.gem.wiki/Gulf_KP1_&amp;_2_power_station"/>
    <x v="102"/>
    <s v="Gulf KP1 &amp; 2 power station"/>
    <s v="โรงไฟฟ้าโคกแย้ 1 &amp; 2"/>
    <s v="2"/>
    <s v="NG"/>
    <n v="110"/>
    <x v="0"/>
    <x v="0"/>
    <s v="Y"/>
    <m/>
    <m/>
    <m/>
    <x v="22"/>
    <m/>
    <m/>
    <m/>
    <n v="14.387465799999999"/>
    <n v="100.9091859"/>
    <s v="exact"/>
    <s v="Khok Yae"/>
    <m/>
    <m/>
    <s v="Saraburi"/>
    <x v="2"/>
    <s v="South-eastern Asia"/>
    <m/>
    <m/>
    <s v="Saraburi KP1 &amp; KP2 power station, Khok Yae Power Plant 1 &amp; 2"/>
    <m/>
    <m/>
    <m/>
    <s v="1096165"/>
    <s v="1232209, 1232210, 1232212"/>
    <s v="L405384"/>
    <s v="G404498"/>
  </r>
  <r>
    <s v="https://www.gem.wiki/Gulf_NC_power_station"/>
    <x v="102"/>
    <s v="Gulf NC power station"/>
    <m/>
    <s v="1"/>
    <s v="NG"/>
    <n v="126.5"/>
    <x v="0"/>
    <x v="0"/>
    <s v="Y"/>
    <m/>
    <m/>
    <m/>
    <x v="34"/>
    <m/>
    <m/>
    <m/>
    <n v="14.032235999999999"/>
    <n v="101.71099820000001"/>
    <s v="exact"/>
    <s v="Nonsi"/>
    <m/>
    <m/>
    <s v="Prachin Buri"/>
    <x v="2"/>
    <s v="South-eastern Asia"/>
    <m/>
    <m/>
    <m/>
    <m/>
    <m/>
    <m/>
    <s v="1107372"/>
    <s v="1271535, 1271537, 1271536"/>
    <s v="L405385"/>
    <s v="G404489"/>
  </r>
  <r>
    <s v="https://www.gem.wiki/Gulf_NK2_power_station"/>
    <x v="102"/>
    <s v="Gulf NK2 power station"/>
    <s v="โรงไฟฟ้าหนองแค2"/>
    <s v="1"/>
    <s v="NG"/>
    <n v="133"/>
    <x v="0"/>
    <x v="0"/>
    <s v="Y"/>
    <m/>
    <m/>
    <m/>
    <x v="22"/>
    <m/>
    <m/>
    <m/>
    <n v="14.368055"/>
    <n v="100.835808"/>
    <s v="exact"/>
    <s v="Nong Pling"/>
    <m/>
    <m/>
    <s v="Saraburi"/>
    <x v="2"/>
    <s v="South-eastern Asia"/>
    <m/>
    <m/>
    <s v="Saraburi NK2 power station, Nong Khae Power Plant 2"/>
    <m/>
    <m/>
    <m/>
    <s v="1080198"/>
    <s v="1232220, 1232221, 1232219"/>
    <s v="L405386"/>
    <s v="G404499"/>
  </r>
  <r>
    <s v="https://www.gem.wiki/Gulf_NLL_power_station"/>
    <x v="102"/>
    <s v="Gulf NLL power station"/>
    <m/>
    <s v="1"/>
    <s v="NG"/>
    <n v="123"/>
    <x v="0"/>
    <x v="0"/>
    <s v="Y"/>
    <m/>
    <m/>
    <m/>
    <x v="22"/>
    <m/>
    <m/>
    <m/>
    <n v="12.825592"/>
    <n v="101.248684"/>
    <s v="exact"/>
    <s v="Nong Lalok"/>
    <m/>
    <m/>
    <s v="Rayong"/>
    <x v="2"/>
    <s v="South-eastern Asia"/>
    <m/>
    <m/>
    <m/>
    <m/>
    <m/>
    <m/>
    <s v="1080197"/>
    <s v="1223134, 1232213, 1232214"/>
    <s v="L405387"/>
    <s v="G404490"/>
  </r>
  <r>
    <s v="https://www.gem.wiki/Gulf_NLL_power_station"/>
    <x v="102"/>
    <s v="Gulf NLL power station"/>
    <m/>
    <s v="2"/>
    <s v="NG"/>
    <n v="127"/>
    <x v="0"/>
    <x v="0"/>
    <s v="Y"/>
    <m/>
    <m/>
    <m/>
    <x v="0"/>
    <m/>
    <m/>
    <m/>
    <n v="12.825592"/>
    <n v="101.248684"/>
    <s v="exact"/>
    <s v="Nong Lalok"/>
    <m/>
    <m/>
    <s v="Rayong"/>
    <x v="2"/>
    <s v="South-eastern Asia"/>
    <m/>
    <m/>
    <m/>
    <m/>
    <m/>
    <m/>
    <s v="1107375"/>
    <s v="1271520, 1271522, 1271521"/>
    <s v="L405387"/>
    <s v="G404491"/>
  </r>
  <r>
    <s v="https://www.gem.wiki/Gulf_NPM_power_station"/>
    <x v="102"/>
    <s v="Gulf NPM power station"/>
    <m/>
    <s v="CC1"/>
    <s v="NG"/>
    <n v="135"/>
    <x v="0"/>
    <x v="0"/>
    <s v="Y"/>
    <m/>
    <m/>
    <m/>
    <x v="0"/>
    <m/>
    <m/>
    <m/>
    <n v="14.36647"/>
    <n v="100.836403"/>
    <s v="exact"/>
    <s v="Hemaraj SIL - Nong Khae District"/>
    <m/>
    <m/>
    <s v="Saraburi"/>
    <x v="2"/>
    <s v="South-eastern Asia"/>
    <m/>
    <m/>
    <m/>
    <m/>
    <m/>
    <m/>
    <s v="1107376"/>
    <n v="1268031"/>
    <s v="L405389"/>
    <s v="G401103"/>
  </r>
  <r>
    <s v="https://www.gem.wiki/Gulf_NRV_power_station"/>
    <x v="102"/>
    <s v="Gulf NRV power station"/>
    <m/>
    <s v="1"/>
    <s v="NG"/>
    <n v="128"/>
    <x v="0"/>
    <x v="0"/>
    <s v="Y"/>
    <m/>
    <m/>
    <m/>
    <x v="0"/>
    <m/>
    <m/>
    <m/>
    <n v="14.928799"/>
    <n v="102.177099"/>
    <s v="exact"/>
    <s v="Nong Ra Viang"/>
    <m/>
    <m/>
    <s v="Nakhon Ratchasima"/>
    <x v="2"/>
    <s v="South-eastern Asia"/>
    <m/>
    <m/>
    <s v="Nong Ra Viang power station, Nong Rawi power station"/>
    <m/>
    <m/>
    <m/>
    <s v="1107377"/>
    <s v="1248757, 1295918, 1295919"/>
    <s v="L405390"/>
    <s v="G401104"/>
  </r>
  <r>
    <s v="https://www.gem.wiki/Gulf_NRV_power_station"/>
    <x v="102"/>
    <s v="Gulf NRV power station"/>
    <m/>
    <s v="2"/>
    <s v="NG"/>
    <n v="128"/>
    <x v="0"/>
    <x v="0"/>
    <s v="Y"/>
    <m/>
    <m/>
    <m/>
    <x v="0"/>
    <m/>
    <m/>
    <m/>
    <n v="14.928799"/>
    <n v="102.177099"/>
    <s v="exact"/>
    <s v="Nong Ra Viang"/>
    <m/>
    <m/>
    <s v="Nakhon Ratchasima"/>
    <x v="2"/>
    <s v="South-eastern Asia"/>
    <m/>
    <m/>
    <s v="Nong Ra Viang power station, Nong Rawi power station"/>
    <m/>
    <m/>
    <m/>
    <s v="1107378"/>
    <s v="1248754, 1295920, 1295921"/>
    <s v="L405390"/>
    <s v="G401105"/>
  </r>
  <r>
    <s v="https://www.gem.wiki/Gulf_TLC_power_station"/>
    <x v="102"/>
    <s v="Gulf TLC power station"/>
    <m/>
    <s v="1"/>
    <s v="NG"/>
    <n v="114"/>
    <x v="0"/>
    <x v="0"/>
    <s v="Y"/>
    <m/>
    <m/>
    <m/>
    <x v="22"/>
    <m/>
    <m/>
    <m/>
    <n v="14.558472"/>
    <n v="100.96457700000001"/>
    <s v="exact"/>
    <s v="Taling Chan"/>
    <m/>
    <m/>
    <s v="Saraburi"/>
    <x v="2"/>
    <s v="South-eastern Asia"/>
    <m/>
    <m/>
    <s v="Saraburi TLC power station"/>
    <m/>
    <m/>
    <m/>
    <s v="1080196"/>
    <s v="1223133, 1232217, 1232218"/>
    <s v="L405391"/>
    <s v="G404500"/>
  </r>
  <r>
    <s v="https://www.gem.wiki/Gulf_Tasit_1_&amp;_2_power_station"/>
    <x v="102"/>
    <s v="Gulf Tasit 1 &amp; 2 power station"/>
    <s v="โรงไฟฟ้าตาสิทธิ์ 1 &amp; 2"/>
    <s v="1"/>
    <s v="NG"/>
    <n v="138.30000000000001"/>
    <x v="0"/>
    <x v="0"/>
    <s v="Y"/>
    <m/>
    <m/>
    <m/>
    <x v="31"/>
    <m/>
    <m/>
    <m/>
    <n v="13.0173851"/>
    <n v="101.19273320000001"/>
    <s v="exact"/>
    <s v="Ta Sit"/>
    <m/>
    <m/>
    <s v="Rayong"/>
    <x v="2"/>
    <s v="South-eastern Asia"/>
    <m/>
    <m/>
    <m/>
    <m/>
    <m/>
    <m/>
    <s v="1107368"/>
    <s v="1271523, 1271525, 1271524"/>
    <s v="L405392"/>
    <s v="G404492"/>
  </r>
  <r>
    <s v="https://www.gem.wiki/Gulf_Tasit_1_&amp;_2_power_station"/>
    <x v="102"/>
    <s v="Gulf Tasit 1 &amp; 2 power station"/>
    <s v="โรงไฟฟ้าตาสิทธิ์ 1 &amp; 2"/>
    <s v="2"/>
    <s v="NG"/>
    <n v="138.30000000000001"/>
    <x v="0"/>
    <x v="0"/>
    <s v="Y"/>
    <m/>
    <m/>
    <m/>
    <x v="31"/>
    <m/>
    <m/>
    <m/>
    <n v="13.0173851"/>
    <n v="101.19273320000001"/>
    <s v="exact"/>
    <s v="Ta Sit"/>
    <m/>
    <m/>
    <s v="Rayong"/>
    <x v="2"/>
    <s v="South-eastern Asia"/>
    <m/>
    <m/>
    <m/>
    <m/>
    <m/>
    <m/>
    <s v="1107369"/>
    <s v="1271526, 1271528, 1271527"/>
    <s v="L405392"/>
    <s v="G404493"/>
  </r>
  <r>
    <s v="https://www.gem.wiki/Gulf_Tasit_3_&amp;_4_power_station"/>
    <x v="102"/>
    <s v="Gulf Tasit 3 &amp; 4 power station"/>
    <s v="โรงไฟฟ้าตาสิทธิ์ 3 &amp; 4"/>
    <s v="1"/>
    <s v="NG"/>
    <n v="130"/>
    <x v="0"/>
    <x v="0"/>
    <s v="Y"/>
    <m/>
    <m/>
    <m/>
    <x v="31"/>
    <m/>
    <m/>
    <m/>
    <n v="13.0648859"/>
    <n v="101.1851982"/>
    <s v="exact"/>
    <s v="Ta Sit"/>
    <m/>
    <m/>
    <s v="Rayong"/>
    <x v="2"/>
    <s v="South-eastern Asia"/>
    <m/>
    <m/>
    <m/>
    <m/>
    <m/>
    <m/>
    <s v="1107370"/>
    <s v="1271529, 1271531, 1271530"/>
    <s v="L405393"/>
    <s v="G404494"/>
  </r>
  <r>
    <s v="https://www.gem.wiki/Gulf_Tasit_3_&amp;_4_power_station"/>
    <x v="102"/>
    <s v="Gulf Tasit 3 &amp; 4 power station"/>
    <s v="โรงไฟฟ้าตาสิทธิ์ 3 &amp; 4"/>
    <s v="2"/>
    <s v="NG"/>
    <n v="130"/>
    <x v="0"/>
    <x v="0"/>
    <s v="Y"/>
    <m/>
    <m/>
    <m/>
    <x v="34"/>
    <m/>
    <m/>
    <m/>
    <n v="13.0648859"/>
    <n v="101.1851982"/>
    <s v="exact"/>
    <s v="Ta Sit"/>
    <m/>
    <m/>
    <s v="Rayong"/>
    <x v="2"/>
    <s v="South-eastern Asia"/>
    <m/>
    <m/>
    <m/>
    <m/>
    <m/>
    <m/>
    <s v="1107371"/>
    <s v="1271532, 1271534, 1271533"/>
    <s v="L405393"/>
    <s v="G404495"/>
  </r>
  <r>
    <s v="https://www.gem.wiki/Gulf_VTP_power_station"/>
    <x v="102"/>
    <s v="Gulf VTP power station"/>
    <s v="โรงไฟฟ้าวังตาผิน"/>
    <s v="1"/>
    <s v="NG"/>
    <n v="137"/>
    <x v="0"/>
    <x v="0"/>
    <s v="Y"/>
    <m/>
    <m/>
    <m/>
    <x v="31"/>
    <m/>
    <m/>
    <m/>
    <n v="13.003965000000001"/>
    <n v="101.172476"/>
    <s v="exact"/>
    <s v="Pluak Daeng"/>
    <m/>
    <m/>
    <s v="Rayong"/>
    <x v="2"/>
    <s v="South-eastern Asia"/>
    <m/>
    <m/>
    <m/>
    <m/>
    <m/>
    <m/>
    <s v="1107367"/>
    <s v="1268021, 1271510, 1271511"/>
    <s v="L405394"/>
    <s v="G404496"/>
  </r>
  <r>
    <s v="https://www.gem.wiki/Hemaraj_Industrial_Estate_power_station"/>
    <x v="102"/>
    <s v="Hemaraj Industrial Estate power station"/>
    <m/>
    <s v="1"/>
    <s v="NG"/>
    <n v="130"/>
    <x v="0"/>
    <x v="0"/>
    <s v="Y"/>
    <m/>
    <m/>
    <m/>
    <x v="31"/>
    <m/>
    <m/>
    <m/>
    <n v="13.0505"/>
    <n v="101.0859"/>
    <s v="exact"/>
    <s v="Bo Win"/>
    <m/>
    <m/>
    <s v="Chon Buri"/>
    <x v="2"/>
    <s v="South-eastern Asia"/>
    <m/>
    <m/>
    <s v="BGWHA, B.Grimm Power-WHA power station"/>
    <m/>
    <m/>
    <m/>
    <s v="1093960"/>
    <s v="1246704, 1284633, 1284634"/>
    <s v="L405395"/>
    <s v="G404438"/>
  </r>
  <r>
    <s v="https://www.gem.wiki/Hin_Kong_power_plant"/>
    <x v="102"/>
    <s v="Hin Kong power plant"/>
    <m/>
    <s v="1"/>
    <s v="LNG"/>
    <n v="700"/>
    <x v="1"/>
    <x v="0"/>
    <s v="not found"/>
    <m/>
    <m/>
    <m/>
    <x v="7"/>
    <m/>
    <m/>
    <m/>
    <n v="13.536"/>
    <n v="99.742999999999995"/>
    <s v="exact"/>
    <s v="Hin Kong"/>
    <m/>
    <m/>
    <s v="Ratchaburi"/>
    <x v="2"/>
    <s v="South-eastern Asia"/>
    <m/>
    <m/>
    <s v="Tri Energy"/>
    <m/>
    <m/>
    <m/>
    <s v="1128704"/>
    <n v="1298499"/>
    <s v="L407498"/>
    <s v="G404476"/>
  </r>
  <r>
    <s v="https://www.gem.wiki/Hin_Kong_power_plant"/>
    <x v="102"/>
    <s v="Hin Kong power plant"/>
    <m/>
    <s v="2"/>
    <s v="LNG"/>
    <n v="700"/>
    <x v="1"/>
    <x v="0"/>
    <s v="not found"/>
    <m/>
    <m/>
    <m/>
    <x v="40"/>
    <m/>
    <m/>
    <m/>
    <n v="13.536"/>
    <n v="99.742999999999995"/>
    <s v="exact"/>
    <s v="Hin Kong"/>
    <m/>
    <m/>
    <s v="Ratchaburi"/>
    <x v="2"/>
    <s v="South-eastern Asia"/>
    <m/>
    <m/>
    <s v="Tri Energy"/>
    <m/>
    <m/>
    <m/>
    <s v="1128704"/>
    <n v="1299266"/>
    <s v="L407498"/>
    <s v="G404477"/>
  </r>
  <r>
    <s v="https://www.gem.wiki/IRPC_Industrial_Zone_Clean_power_station"/>
    <x v="102"/>
    <s v="IRPC Industrial Zone Clean power station"/>
    <m/>
    <s v="1"/>
    <s v="NG"/>
    <n v="120"/>
    <x v="0"/>
    <x v="0"/>
    <s v="Y"/>
    <m/>
    <m/>
    <m/>
    <x v="31"/>
    <m/>
    <m/>
    <m/>
    <n v="12.675409"/>
    <n v="101.325686"/>
    <s v="exact"/>
    <s v="Ban Laeng"/>
    <m/>
    <m/>
    <s v="Rayong"/>
    <x v="2"/>
    <s v="South-eastern Asia"/>
    <m/>
    <m/>
    <s v="Muang Cogeneration power station"/>
    <m/>
    <m/>
    <m/>
    <s v="1100048"/>
    <s v="1256397, 1256399, 1256398"/>
    <s v="L405397"/>
    <s v="G404459"/>
  </r>
  <r>
    <s v="https://www.gem.wiki/IRPC_Industrial_Zone_Clean_power_station"/>
    <x v="102"/>
    <s v="IRPC Industrial Zone Clean power station"/>
    <m/>
    <s v="2"/>
    <s v="NG"/>
    <n v="120"/>
    <x v="0"/>
    <x v="0"/>
    <s v="Y"/>
    <m/>
    <m/>
    <m/>
    <x v="31"/>
    <m/>
    <m/>
    <m/>
    <n v="12.675409"/>
    <n v="101.325686"/>
    <s v="exact"/>
    <s v="Ban Laeng"/>
    <m/>
    <m/>
    <s v="Rayong"/>
    <x v="2"/>
    <s v="South-eastern Asia"/>
    <m/>
    <m/>
    <s v="Muang Cogeneration power station"/>
    <m/>
    <m/>
    <m/>
    <s v="1100048"/>
    <s v="1256400, 1256401, 1256402"/>
    <s v="L405397"/>
    <s v="G404460"/>
  </r>
  <r>
    <s v="https://www.gem.wiki/Kaeng_Khoi_2_power_station"/>
    <x v="102"/>
    <s v="Kaeng Khoi 2 power station"/>
    <s v="โรงไฟฟ้าแก่งคอย 2"/>
    <s v="1"/>
    <s v="NG"/>
    <n v="734"/>
    <x v="0"/>
    <x v="0"/>
    <s v="not found"/>
    <m/>
    <m/>
    <m/>
    <x v="4"/>
    <m/>
    <m/>
    <m/>
    <n v="14.605"/>
    <n v="101.02589999999999"/>
    <s v="exact"/>
    <s v="Ban Pa"/>
    <m/>
    <m/>
    <s v="Saraburi"/>
    <x v="2"/>
    <s v="South-eastern Asia"/>
    <s v="WRI: WRI1019482"/>
    <m/>
    <m/>
    <m/>
    <m/>
    <m/>
    <s v="1063241"/>
    <s v="1190263, 1190768, 1191634"/>
    <s v="L405399"/>
    <s v="G404427"/>
  </r>
  <r>
    <s v="https://www.gem.wiki/Kaeng_Khoi_2_power_station"/>
    <x v="102"/>
    <s v="Kaeng Khoi 2 power station"/>
    <s v="โรงไฟฟ้าแก่งคอย 2"/>
    <s v="2"/>
    <s v="NG"/>
    <n v="734"/>
    <x v="0"/>
    <x v="0"/>
    <s v="not found"/>
    <m/>
    <m/>
    <m/>
    <x v="47"/>
    <m/>
    <m/>
    <m/>
    <n v="14.605"/>
    <n v="101.02589999999999"/>
    <s v="exact"/>
    <s v="Ban Pa"/>
    <m/>
    <m/>
    <s v="Saraburi"/>
    <x v="2"/>
    <s v="South-eastern Asia"/>
    <m/>
    <m/>
    <m/>
    <m/>
    <m/>
    <m/>
    <s v="1063241"/>
    <s v="1191632, 1191633, 1191635"/>
    <s v="L405399"/>
    <s v="G404428"/>
  </r>
  <r>
    <s v="https://www.gem.wiki/Khanom_power_station"/>
    <x v="102"/>
    <s v="Khanom power station"/>
    <s v="ไฟฟ้าพลังความร้อนขนอมเป็นโรงไ"/>
    <s v="CC4"/>
    <s v="NG"/>
    <n v="970"/>
    <x v="0"/>
    <x v="0"/>
    <s v="not found"/>
    <m/>
    <m/>
    <m/>
    <x v="5"/>
    <m/>
    <m/>
    <m/>
    <n v="9.2356999999999996"/>
    <n v="99.859300000000005"/>
    <s v="exact"/>
    <s v="Thong Nian"/>
    <m/>
    <m/>
    <s v="Nakhon Si Thammarat"/>
    <x v="2"/>
    <s v="South-eastern Asia"/>
    <s v="WRI: WRI1019468"/>
    <m/>
    <m/>
    <m/>
    <m/>
    <m/>
    <s v="1015287"/>
    <m/>
    <s v="L405400"/>
    <s v="G404431"/>
  </r>
  <r>
    <s v="https://www.gem.wiki/Klong_Luang_power_station"/>
    <x v="102"/>
    <s v="Klong Luang power station"/>
    <s v="โรงไฟฟ้าคลองหลวง"/>
    <s v="1"/>
    <s v="NG"/>
    <n v="122"/>
    <x v="0"/>
    <x v="0"/>
    <s v="Y"/>
    <m/>
    <m/>
    <m/>
    <x v="31"/>
    <m/>
    <m/>
    <m/>
    <n v="14.022190999999999"/>
    <n v="100.614683"/>
    <s v="exact"/>
    <s v="Khlong Nueng"/>
    <m/>
    <m/>
    <s v="Pathum Thani"/>
    <x v="2"/>
    <s v="South-eastern Asia"/>
    <m/>
    <m/>
    <s v="TJ Cogeneration"/>
    <m/>
    <m/>
    <m/>
    <s v="1085207"/>
    <s v="1231470, 1267376, 1267377"/>
    <s v="L405401"/>
    <s v="G404432"/>
  </r>
  <r>
    <s v="https://www.gem.wiki/Koh_Khanun_power_station"/>
    <x v="102"/>
    <s v="Koh Khanun power station"/>
    <m/>
    <s v="1"/>
    <s v="NG"/>
    <n v="114"/>
    <x v="0"/>
    <x v="5"/>
    <s v="Y"/>
    <m/>
    <m/>
    <m/>
    <x v="31"/>
    <m/>
    <m/>
    <m/>
    <n v="13.693364900000001"/>
    <n v="101.41797099999999"/>
    <s v="exact"/>
    <s v="Hua Samrong Dist"/>
    <m/>
    <m/>
    <s v="Chachoengsao"/>
    <x v="2"/>
    <s v="South-eastern Asia"/>
    <m/>
    <m/>
    <m/>
    <m/>
    <m/>
    <m/>
    <s v="1129140"/>
    <n v="1299883"/>
    <s v="L407520"/>
    <s v="G409727"/>
  </r>
  <r>
    <s v="https://www.gem.wiki/Krabi_power_station"/>
    <x v="102"/>
    <s v="Krabi power station"/>
    <s v="โรงไฟฟ้ากระบี่"/>
    <s v="1"/>
    <s v="NG/FO"/>
    <n v="315"/>
    <x v="0"/>
    <x v="3"/>
    <s v="not found"/>
    <m/>
    <m/>
    <s v="N"/>
    <x v="8"/>
    <m/>
    <m/>
    <m/>
    <n v="7.9934000000000003"/>
    <n v="99.048199999999994"/>
    <s v="exact"/>
    <s v="Khlong Khanan"/>
    <m/>
    <m/>
    <s v="Krabi"/>
    <x v="2"/>
    <s v="South-eastern Asia"/>
    <s v="WRI: WRI1000163"/>
    <m/>
    <m/>
    <m/>
    <m/>
    <m/>
    <s v="1014255"/>
    <n v="1126384"/>
    <s v="L103575"/>
    <s v="G404435"/>
  </r>
  <r>
    <s v="https://www.gem.wiki/Laem_Chabang_power_station"/>
    <x v="102"/>
    <s v="Laem Chabang power station"/>
    <m/>
    <s v="1"/>
    <s v="NG"/>
    <n v="140"/>
    <x v="0"/>
    <x v="0"/>
    <s v="Y"/>
    <m/>
    <m/>
    <m/>
    <x v="3"/>
    <m/>
    <m/>
    <m/>
    <n v="13.0913"/>
    <n v="100.8943"/>
    <s v="exact"/>
    <s v="Laem Chabang"/>
    <m/>
    <m/>
    <s v="Chon Buri"/>
    <x v="2"/>
    <s v="South-eastern Asia"/>
    <s v="WRI: WRI1019487"/>
    <m/>
    <m/>
    <m/>
    <m/>
    <m/>
    <s v="1044243"/>
    <s v="1165371, 1174476, 1174475"/>
    <s v="L405402"/>
    <s v="G404436"/>
  </r>
  <r>
    <s v="https://www.gem.wiki/Laem_Chabang_power_station"/>
    <x v="102"/>
    <s v="Laem Chabang power station"/>
    <m/>
    <s v="2"/>
    <s v="NG"/>
    <n v="56"/>
    <x v="0"/>
    <x v="0"/>
    <s v="Y"/>
    <m/>
    <m/>
    <m/>
    <x v="9"/>
    <m/>
    <m/>
    <m/>
    <n v="13.0913"/>
    <n v="100.8943"/>
    <s v="exact"/>
    <s v="Laem Chabang"/>
    <m/>
    <m/>
    <s v="Chon Buri"/>
    <x v="2"/>
    <s v="South-eastern Asia"/>
    <m/>
    <m/>
    <m/>
    <m/>
    <m/>
    <m/>
    <s v="1111693"/>
    <s v="1197614, 1261472"/>
    <s v="L405402"/>
    <s v="G404437"/>
  </r>
  <r>
    <s v="https://www.gem.wiki/Lat_Krabang_power_station"/>
    <x v="102"/>
    <s v="Lat Krabang power station"/>
    <m/>
    <s v="1"/>
    <s v="NG"/>
    <n v="120"/>
    <x v="0"/>
    <x v="0"/>
    <s v="Y"/>
    <m/>
    <m/>
    <m/>
    <x v="5"/>
    <m/>
    <m/>
    <m/>
    <n v="13.759803"/>
    <n v="100.78908800000001"/>
    <s v="exact"/>
    <s v="Lat Krabang"/>
    <m/>
    <m/>
    <s v="Bangkok"/>
    <x v="2"/>
    <s v="South-eastern Asia"/>
    <m/>
    <m/>
    <m/>
    <m/>
    <m/>
    <m/>
    <s v="1100046"/>
    <s v="1256390, 1256387, 1256386"/>
    <s v="L405403"/>
    <s v="G404503"/>
  </r>
  <r>
    <s v="https://www.gem.wiki/Map_Ta_Phut_BKK_power_station"/>
    <x v="102"/>
    <s v="Map Ta Phut BKK power station"/>
    <m/>
    <s v="1"/>
    <s v="NG"/>
    <n v="112"/>
    <x v="0"/>
    <x v="0"/>
    <s v="Y"/>
    <m/>
    <m/>
    <m/>
    <x v="23"/>
    <m/>
    <m/>
    <m/>
    <n v="12.706284999999999"/>
    <n v="101.151363"/>
    <s v="exact"/>
    <s v="Map Ta Phut"/>
    <m/>
    <m/>
    <s v="Rayong"/>
    <x v="2"/>
    <s v="South-eastern Asia"/>
    <m/>
    <m/>
    <s v="Bangkok Cogeneration power station"/>
    <m/>
    <m/>
    <m/>
    <s v="1010703"/>
    <s v="1131404, 1165002"/>
    <s v="L405404"/>
    <s v="G404504"/>
  </r>
  <r>
    <s v="https://www.gem.wiki/Nam_Phong_power_station"/>
    <x v="102"/>
    <s v="Nam Phong power station"/>
    <s v="โรงไฟฟ้าน้ำพอง"/>
    <s v="1"/>
    <s v="NG/D"/>
    <n v="355"/>
    <x v="0"/>
    <x v="0"/>
    <s v="not found"/>
    <m/>
    <m/>
    <m/>
    <x v="18"/>
    <m/>
    <n v="2025"/>
    <m/>
    <n v="16.681999999999999"/>
    <n v="102.7422"/>
    <s v="exact"/>
    <s v="Kut Nam Sai"/>
    <m/>
    <m/>
    <s v="Khon Kaen"/>
    <x v="2"/>
    <s v="South-eastern Asia"/>
    <s v="WRI: WRI1000165"/>
    <m/>
    <m/>
    <m/>
    <m/>
    <m/>
    <s v="1014275"/>
    <s v="1135016, 1135017, 1135018"/>
    <s v="L405405"/>
    <s v="G404443"/>
  </r>
  <r>
    <s v="https://www.gem.wiki/Nam_Phong_power_station"/>
    <x v="102"/>
    <s v="Nam Phong power station"/>
    <s v="โรงไฟฟ้าน้ำพอง"/>
    <s v="2"/>
    <s v="NG/D"/>
    <n v="355"/>
    <x v="0"/>
    <x v="0"/>
    <s v="not found"/>
    <m/>
    <m/>
    <m/>
    <x v="20"/>
    <m/>
    <n v="2025"/>
    <m/>
    <n v="16.681999999999999"/>
    <n v="102.7422"/>
    <s v="exact"/>
    <s v="Kut Nam Sai"/>
    <m/>
    <m/>
    <s v="Khon Kaen"/>
    <x v="2"/>
    <s v="South-eastern Asia"/>
    <s v="WRI: WRI1000165"/>
    <m/>
    <m/>
    <m/>
    <m/>
    <m/>
    <s v="1014275"/>
    <s v="1135019, 1135020, 1135021"/>
    <s v="L405405"/>
    <s v="G404444"/>
  </r>
  <r>
    <s v="https://www.gem.wiki/Nam_Phong_power_station"/>
    <x v="102"/>
    <s v="Nam Phong power station"/>
    <s v="โรงไฟฟ้าน้ำพอง"/>
    <s v="3"/>
    <s v="NG/D"/>
    <n v="650"/>
    <x v="2"/>
    <x v="0"/>
    <s v="not found"/>
    <s v="not found"/>
    <s v="not found"/>
    <m/>
    <x v="40"/>
    <m/>
    <m/>
    <m/>
    <n v="16.681999999999999"/>
    <n v="102.7422"/>
    <s v="exact"/>
    <s v="Kut Nam Sai"/>
    <m/>
    <m/>
    <s v="Khon Kaen"/>
    <x v="2"/>
    <s v="South-eastern Asia"/>
    <m/>
    <m/>
    <m/>
    <m/>
    <m/>
    <m/>
    <s v="1014275"/>
    <m/>
    <s v="L405405"/>
    <s v="G405967"/>
  </r>
  <r>
    <s v="https://www.gem.wiki/Nava_Nakorn_power_station"/>
    <x v="102"/>
    <s v="Nava Nakorn power station"/>
    <s v="โรงไฟฟ้านวนคร"/>
    <s v="1"/>
    <s v="NG"/>
    <n v="139"/>
    <x v="0"/>
    <x v="0"/>
    <s v="Y"/>
    <m/>
    <m/>
    <m/>
    <x v="5"/>
    <m/>
    <m/>
    <m/>
    <n v="14.129484"/>
    <n v="100.596772"/>
    <s v="exact"/>
    <s v="Khlong Nueng"/>
    <m/>
    <m/>
    <s v="Pathum Thani"/>
    <x v="2"/>
    <s v="South-eastern Asia"/>
    <m/>
    <m/>
    <m/>
    <m/>
    <m/>
    <m/>
    <s v="1079540"/>
    <s v="1222014, 1240553, 1240554"/>
    <s v="L405406"/>
    <s v="G404461"/>
  </r>
  <r>
    <s v="https://www.gem.wiki/Nava_Nakorn_power_station"/>
    <x v="102"/>
    <s v="Nava Nakorn power station"/>
    <s v="โรงไฟฟ้านวนคร"/>
    <s v="2"/>
    <s v="NG"/>
    <n v="60"/>
    <x v="0"/>
    <x v="0"/>
    <s v="Y"/>
    <m/>
    <m/>
    <m/>
    <x v="6"/>
    <m/>
    <m/>
    <m/>
    <n v="14.129484"/>
    <n v="100.596772"/>
    <s v="exact"/>
    <s v="Khlong Nueng"/>
    <m/>
    <m/>
    <s v="Pathum Thani"/>
    <x v="2"/>
    <s v="South-eastern Asia"/>
    <m/>
    <m/>
    <m/>
    <m/>
    <m/>
    <m/>
    <s v="1079540"/>
    <m/>
    <s v="L405406"/>
    <s v="G409728"/>
  </r>
  <r>
    <s v="https://www.gem.wiki/Nexif_Rayong_power_station"/>
    <x v="102"/>
    <s v="Nexif Rayong power station"/>
    <m/>
    <s v="1"/>
    <s v="NG"/>
    <n v="92"/>
    <x v="0"/>
    <x v="0"/>
    <s v="Y"/>
    <m/>
    <m/>
    <m/>
    <x v="3"/>
    <m/>
    <m/>
    <m/>
    <n v="12.791122"/>
    <n v="101.246287"/>
    <s v="exact"/>
    <s v="Nong Lalok"/>
    <s v="Ban Khai District"/>
    <m/>
    <s v="Rayong"/>
    <x v="2"/>
    <s v="South-eastern Asia"/>
    <m/>
    <m/>
    <m/>
    <m/>
    <m/>
    <m/>
    <s v="1121744"/>
    <s v="1289701, 1289702"/>
    <s v="L405407"/>
    <s v="G401110"/>
  </r>
  <r>
    <s v="https://www.gem.wiki/Nong_Khae_power_station"/>
    <x v="102"/>
    <s v="Nong Khae power station"/>
    <s v="โรงไฟฟ้าหนองแค"/>
    <s v="1"/>
    <s v="NG"/>
    <n v="113"/>
    <x v="0"/>
    <x v="0"/>
    <s v="Y"/>
    <m/>
    <m/>
    <m/>
    <x v="15"/>
    <m/>
    <m/>
    <m/>
    <n v="14.378885"/>
    <n v="100.837149"/>
    <s v="exact"/>
    <s v="Nong Pling"/>
    <m/>
    <m/>
    <s v="Saraburi"/>
    <x v="2"/>
    <s v="South-eastern Asia"/>
    <s v="WRI: WRI1019481"/>
    <m/>
    <m/>
    <m/>
    <m/>
    <m/>
    <s v="1043259"/>
    <s v="1164000, 1180369, 1180370"/>
    <s v="L405408"/>
    <s v="G404445"/>
  </r>
  <r>
    <s v="https://www.gem.wiki/Nong_Saeng_power_station"/>
    <x v="102"/>
    <s v="Nong Saeng power station"/>
    <m/>
    <s v="1"/>
    <s v="NG"/>
    <n v="800"/>
    <x v="0"/>
    <x v="0"/>
    <s v="not found"/>
    <m/>
    <m/>
    <m/>
    <x v="2"/>
    <m/>
    <m/>
    <m/>
    <n v="14.441700000000001"/>
    <n v="100.7756"/>
    <s v="exact"/>
    <s v="Nong Kop"/>
    <m/>
    <m/>
    <s v="Saraburi"/>
    <x v="2"/>
    <s v="South-eastern Asia"/>
    <s v="WRI: WRI1019484"/>
    <m/>
    <m/>
    <m/>
    <m/>
    <m/>
    <s v="1071703"/>
    <s v="1208023, 1229230, 1208024"/>
    <s v="L405409"/>
    <s v="G404446"/>
  </r>
  <r>
    <s v="https://www.gem.wiki/Nong_Saeng_power_station"/>
    <x v="102"/>
    <s v="Nong Saeng power station"/>
    <m/>
    <s v="2"/>
    <s v="NG"/>
    <n v="800"/>
    <x v="0"/>
    <x v="0"/>
    <s v="not found"/>
    <m/>
    <m/>
    <m/>
    <x v="2"/>
    <m/>
    <m/>
    <m/>
    <n v="14.441700000000001"/>
    <n v="100.7756"/>
    <s v="exact"/>
    <s v="Nong Kop"/>
    <m/>
    <m/>
    <s v="Saraburi"/>
    <x v="2"/>
    <s v="South-eastern Asia"/>
    <m/>
    <m/>
    <m/>
    <m/>
    <m/>
    <m/>
    <s v="1071703"/>
    <s v="1229231, 1229232, 1229233"/>
    <s v="L405409"/>
    <s v="G404447"/>
  </r>
  <r>
    <s v="https://www.gem.wiki/North_Bangkok_power_station"/>
    <x v="102"/>
    <s v="North Bangkok power station"/>
    <s v="โรงไฟฟ้าพระนครเหนือ"/>
    <s v="1"/>
    <s v="NG"/>
    <n v="670"/>
    <x v="0"/>
    <x v="0"/>
    <s v="not found"/>
    <m/>
    <m/>
    <m/>
    <x v="1"/>
    <m/>
    <m/>
    <m/>
    <n v="13.812900000000001"/>
    <n v="100.50920000000001"/>
    <s v="exact"/>
    <s v="Bang Kruai"/>
    <m/>
    <m/>
    <s v="Nonthaburi,"/>
    <x v="2"/>
    <s v="South-eastern Asia"/>
    <s v="WRI: WRI1000162"/>
    <m/>
    <m/>
    <m/>
    <m/>
    <m/>
    <s v="1014280"/>
    <s v="1185320, 1202318, 1202319"/>
    <s v="L405410"/>
    <s v="G404448"/>
  </r>
  <r>
    <s v="https://www.gem.wiki/North_Bangkok_power_station"/>
    <x v="102"/>
    <s v="North Bangkok power station"/>
    <s v="โรงไฟฟ้าพระนครเหนือ"/>
    <s v="2"/>
    <s v="NG"/>
    <n v="828"/>
    <x v="0"/>
    <x v="0"/>
    <s v="not found"/>
    <m/>
    <m/>
    <m/>
    <x v="5"/>
    <m/>
    <m/>
    <m/>
    <n v="13.812900000000001"/>
    <n v="100.50920000000001"/>
    <s v="exact"/>
    <s v="Bang Kruai"/>
    <m/>
    <m/>
    <s v="Nonthaburi,"/>
    <x v="2"/>
    <s v="South-eastern Asia"/>
    <m/>
    <m/>
    <m/>
    <m/>
    <m/>
    <m/>
    <s v="1014280"/>
    <s v="1229049, 1249665"/>
    <s v="L405410"/>
    <s v="G404449"/>
  </r>
  <r>
    <s v="https://www.gem.wiki/North_Bangkok_power_station"/>
    <x v="102"/>
    <s v="North Bangkok power station"/>
    <s v="โรงไฟฟ้าพระนครเหนือ"/>
    <s v="3"/>
    <s v="NG"/>
    <n v="700"/>
    <x v="2"/>
    <x v="0"/>
    <s v="not found"/>
    <s v="not found"/>
    <s v="not found"/>
    <m/>
    <x v="53"/>
    <m/>
    <m/>
    <m/>
    <n v="13.812900000000001"/>
    <n v="100.50920000000001"/>
    <s v="exact"/>
    <s v="Bang Kruai"/>
    <m/>
    <m/>
    <s v="Nonthaburi,"/>
    <x v="2"/>
    <s v="South-eastern Asia"/>
    <m/>
    <m/>
    <m/>
    <m/>
    <m/>
    <m/>
    <s v="1014280"/>
    <m/>
    <s v="L405410"/>
    <s v="G405974"/>
  </r>
  <r>
    <s v="https://www.gem.wiki/North_Bangkok_power_station"/>
    <x v="102"/>
    <s v="North Bangkok power station"/>
    <s v="โรงไฟฟ้าพระนครเหนือ"/>
    <s v="4"/>
    <s v="NG"/>
    <n v="700"/>
    <x v="2"/>
    <x v="0"/>
    <s v="not found"/>
    <s v="not found"/>
    <s v="not found"/>
    <m/>
    <x v="87"/>
    <m/>
    <m/>
    <m/>
    <n v="13.812900000000001"/>
    <n v="100.50920000000001"/>
    <s v="exact"/>
    <s v="Bang Kruai"/>
    <m/>
    <m/>
    <s v="Nonthaburi,"/>
    <x v="2"/>
    <s v="South-eastern Asia"/>
    <m/>
    <m/>
    <m/>
    <m/>
    <m/>
    <m/>
    <s v="1014280"/>
    <m/>
    <s v="L405410"/>
    <s v="G405975"/>
  </r>
  <r>
    <s v="https://www.gem.wiki/Ratchaburi_(B.Grimm)_power_station"/>
    <x v="102"/>
    <s v="Ratchaburi (B.Grimm) power station"/>
    <m/>
    <s v="1"/>
    <s v="NG"/>
    <n v="140"/>
    <x v="1"/>
    <x v="0"/>
    <s v="Y"/>
    <m/>
    <m/>
    <m/>
    <x v="49"/>
    <m/>
    <m/>
    <m/>
    <n v="13.5472038"/>
    <n v="99.338006399999998"/>
    <s v="approximate"/>
    <s v="V.R.M. Industrial Estate"/>
    <m/>
    <m/>
    <s v="Ratchaburi"/>
    <x v="2"/>
    <s v="South-eastern Asia"/>
    <m/>
    <m/>
    <s v="B.Grimm Power (Angthong) 2"/>
    <m/>
    <m/>
    <m/>
    <s v="1136339"/>
    <n v="1309873"/>
    <s v="L405411"/>
    <s v="G404440"/>
  </r>
  <r>
    <s v="https://www.gem.wiki/Ratchaburi_(B.Grimm)_power_station"/>
    <x v="102"/>
    <s v="Ratchaburi (B.Grimm) power station"/>
    <m/>
    <s v="2"/>
    <s v="NG"/>
    <n v="140"/>
    <x v="1"/>
    <x v="0"/>
    <s v="Y"/>
    <m/>
    <m/>
    <m/>
    <x v="49"/>
    <m/>
    <m/>
    <m/>
    <n v="13.5472038"/>
    <n v="99.338006399999998"/>
    <s v="approximate"/>
    <s v="V.R.M. Industrial Estate"/>
    <m/>
    <m/>
    <s v="Ratchaburi"/>
    <x v="2"/>
    <s v="South-eastern Asia"/>
    <m/>
    <m/>
    <s v="B.Grimm Power (Angthong) 3"/>
    <m/>
    <m/>
    <m/>
    <s v="1136339"/>
    <n v="1309874"/>
    <s v="L405411"/>
    <s v="G404441"/>
  </r>
  <r>
    <s v="https://www.gem.wiki/Ratchaburi_(RATCHGEN)_power_station"/>
    <x v="102"/>
    <s v="Ratchaburi (RATCHGEN) power station"/>
    <m/>
    <s v="1"/>
    <s v="NG/D"/>
    <n v="725"/>
    <x v="0"/>
    <x v="0"/>
    <s v="not found"/>
    <m/>
    <m/>
    <m/>
    <x v="10"/>
    <m/>
    <m/>
    <m/>
    <n v="13.597899999999999"/>
    <n v="99.884100000000004"/>
    <s v="exact"/>
    <s v="Ban Rai"/>
    <m/>
    <m/>
    <s v="Ratchaburi"/>
    <x v="2"/>
    <s v="South-eastern Asia"/>
    <s v="WRI: WRI1000157"/>
    <m/>
    <m/>
    <m/>
    <m/>
    <m/>
    <s v="1014284"/>
    <s v="1142600, 1142601, 1142602"/>
    <s v="L405412"/>
    <s v="G404450"/>
  </r>
  <r>
    <s v="https://www.gem.wiki/Ratchaburi_(RATCHGEN)_power_station"/>
    <x v="102"/>
    <s v="Ratchaburi (RATCHGEN) power station"/>
    <m/>
    <s v="2"/>
    <s v="NG/D"/>
    <n v="725"/>
    <x v="0"/>
    <x v="0"/>
    <s v="not found"/>
    <m/>
    <m/>
    <m/>
    <x v="10"/>
    <m/>
    <m/>
    <m/>
    <n v="13.597899999999999"/>
    <n v="99.884100000000004"/>
    <s v="exact"/>
    <s v="Ban Rai"/>
    <m/>
    <m/>
    <s v="Ratchaburi"/>
    <x v="2"/>
    <s v="South-eastern Asia"/>
    <m/>
    <m/>
    <m/>
    <m/>
    <m/>
    <m/>
    <s v="1014284"/>
    <s v="1142603, 1142604, 1142605"/>
    <s v="L405412"/>
    <s v="G404451"/>
  </r>
  <r>
    <s v="https://www.gem.wiki/Ratchaburi_(RATCHGEN)_power_station"/>
    <x v="102"/>
    <s v="Ratchaburi (RATCHGEN) power station"/>
    <m/>
    <s v="3"/>
    <s v="NG/D"/>
    <n v="725"/>
    <x v="0"/>
    <x v="0"/>
    <s v="not found"/>
    <m/>
    <m/>
    <m/>
    <x v="10"/>
    <m/>
    <m/>
    <m/>
    <n v="13.597899999999999"/>
    <n v="99.884100000000004"/>
    <s v="exact"/>
    <s v="Ban Rai"/>
    <m/>
    <m/>
    <s v="Ratchaburi"/>
    <x v="2"/>
    <s v="South-eastern Asia"/>
    <m/>
    <m/>
    <m/>
    <m/>
    <m/>
    <m/>
    <s v="1014284"/>
    <s v="1142606, 1142607, 1142608"/>
    <s v="L405412"/>
    <s v="G404452"/>
  </r>
  <r>
    <s v="https://www.gem.wiki/Ratchaburi_(RATCHGEN)_power_station"/>
    <x v="102"/>
    <s v="Ratchaburi (RATCHGEN) power station"/>
    <m/>
    <s v="4"/>
    <s v="NG/FO"/>
    <n v="735"/>
    <x v="0"/>
    <x v="1"/>
    <s v="not found"/>
    <m/>
    <m/>
    <m/>
    <x v="47"/>
    <m/>
    <m/>
    <m/>
    <n v="13.597899999999999"/>
    <n v="99.884100000000004"/>
    <s v="exact"/>
    <s v="Ban Rai"/>
    <m/>
    <m/>
    <s v="Ratchaburi"/>
    <x v="2"/>
    <s v="South-eastern Asia"/>
    <m/>
    <m/>
    <m/>
    <m/>
    <m/>
    <m/>
    <s v="1014284"/>
    <n v="1142596"/>
    <s v="L405412"/>
    <s v="G404453"/>
  </r>
  <r>
    <s v="https://www.gem.wiki/Ratchaburi_(RATCHGEN)_power_station"/>
    <x v="102"/>
    <s v="Ratchaburi (RATCHGEN) power station"/>
    <m/>
    <s v="5"/>
    <s v="NG/FO"/>
    <n v="735"/>
    <x v="0"/>
    <x v="1"/>
    <s v="not found"/>
    <m/>
    <m/>
    <m/>
    <x v="47"/>
    <m/>
    <m/>
    <m/>
    <n v="13.597899999999999"/>
    <n v="99.884100000000004"/>
    <s v="exact"/>
    <s v="Ban Rai"/>
    <m/>
    <m/>
    <s v="Ratchaburi"/>
    <x v="2"/>
    <s v="South-eastern Asia"/>
    <m/>
    <m/>
    <m/>
    <m/>
    <m/>
    <m/>
    <s v="1014284"/>
    <n v="1142597"/>
    <s v="L405412"/>
    <s v="G404454"/>
  </r>
  <r>
    <s v="https://www.gem.wiki/Ratchaburi_Power_(RPCL)_power_station"/>
    <x v="102"/>
    <s v="Ratchaburi Power (RPCL) power station"/>
    <s v="โรงไฟฟ้าราชบุรีเพาเวอร์"/>
    <s v="1"/>
    <s v="NG"/>
    <n v="700"/>
    <x v="0"/>
    <x v="0"/>
    <s v="Y"/>
    <m/>
    <m/>
    <m/>
    <x v="47"/>
    <m/>
    <m/>
    <m/>
    <n v="13.6068"/>
    <n v="99.890199999999993"/>
    <s v="exact"/>
    <s v="Ban Rai"/>
    <m/>
    <m/>
    <s v="Ratchaburi"/>
    <x v="2"/>
    <s v="South-eastern Asia"/>
    <s v="WRI: WRI1000155"/>
    <m/>
    <m/>
    <m/>
    <m/>
    <m/>
    <s v="1059695"/>
    <s v="1188269, 1193222, 1188270"/>
    <s v="L405413"/>
    <s v="G404455"/>
  </r>
  <r>
    <s v="https://www.gem.wiki/Ratchaburi_Power_(RPCL)_power_station"/>
    <x v="102"/>
    <s v="Ratchaburi Power (RPCL) power station"/>
    <s v="โรงไฟฟ้าราชบุรีเพาเวอร์"/>
    <s v="2"/>
    <s v="NG"/>
    <n v="700"/>
    <x v="0"/>
    <x v="0"/>
    <s v="Y"/>
    <m/>
    <m/>
    <m/>
    <x v="47"/>
    <m/>
    <m/>
    <m/>
    <n v="13.6068"/>
    <n v="99.890199999999993"/>
    <s v="exact"/>
    <s v="Ban Rai"/>
    <m/>
    <m/>
    <s v="Ratchaburi"/>
    <x v="2"/>
    <s v="South-eastern Asia"/>
    <m/>
    <m/>
    <m/>
    <m/>
    <m/>
    <m/>
    <s v="1059695"/>
    <s v="1193223, 1193224, 1193225"/>
    <s v="L405413"/>
    <s v="G404456"/>
  </r>
  <r>
    <s v="https://www.gem.wiki/Ratchaburi_World_cogeneration_power_station"/>
    <x v="102"/>
    <s v="Ratchaburi World cogeneration power station"/>
    <s v="บริษัท ราชบุรีเวอลด์โคเจนเนอเรชั่น จำกัด"/>
    <s v="1"/>
    <s v="NG"/>
    <n v="234"/>
    <x v="0"/>
    <x v="0"/>
    <s v="Y"/>
    <m/>
    <m/>
    <m/>
    <x v="13"/>
    <m/>
    <m/>
    <m/>
    <n v="13.650941"/>
    <n v="99.846812"/>
    <s v="exact"/>
    <s v="Ched-Samian"/>
    <m/>
    <m/>
    <s v="Ratchaburi"/>
    <x v="2"/>
    <s v="South-eastern Asia"/>
    <m/>
    <m/>
    <m/>
    <m/>
    <m/>
    <m/>
    <s v="1085142"/>
    <s v="1264521, 1264522"/>
    <s v="L405414"/>
    <s v="G404478"/>
  </r>
  <r>
    <s v="https://www.gem.wiki/Rayong_Gulf_PD_power_station"/>
    <x v="102"/>
    <s v="Rayong Gulf PD power station"/>
    <m/>
    <s v="1"/>
    <s v="NG"/>
    <n v="625"/>
    <x v="0"/>
    <x v="0"/>
    <s v="N"/>
    <m/>
    <m/>
    <m/>
    <x v="49"/>
    <m/>
    <m/>
    <m/>
    <n v="12.950169000000001"/>
    <n v="101.156081"/>
    <s v="exact"/>
    <s v="Map Yang Phon"/>
    <s v="Pluak Dieng District"/>
    <m/>
    <s v="Rayong"/>
    <x v="2"/>
    <s v="South-eastern Asia"/>
    <m/>
    <m/>
    <m/>
    <m/>
    <m/>
    <m/>
    <s v="1122221"/>
    <n v="1290393"/>
    <s v="L405416"/>
    <s v="G401098"/>
  </r>
  <r>
    <s v="https://www.gem.wiki/Rayong_Gulf_PD_power_station"/>
    <x v="102"/>
    <s v="Rayong Gulf PD power station"/>
    <m/>
    <s v="2"/>
    <s v="NG"/>
    <n v="625"/>
    <x v="1"/>
    <x v="0"/>
    <s v="N"/>
    <m/>
    <m/>
    <m/>
    <x v="49"/>
    <m/>
    <m/>
    <m/>
    <n v="12.950169000000001"/>
    <n v="101.156081"/>
    <s v="exact"/>
    <s v="Map Yang Phon"/>
    <s v="Pluak Dieng District"/>
    <m/>
    <s v="Rayong"/>
    <x v="2"/>
    <s v="South-eastern Asia"/>
    <m/>
    <m/>
    <m/>
    <m/>
    <m/>
    <m/>
    <s v="1122221"/>
    <n v="1290394"/>
    <s v="L405416"/>
    <s v="G401099"/>
  </r>
  <r>
    <s v="https://www.gem.wiki/Rayong_Gulf_PD_power_station"/>
    <x v="102"/>
    <s v="Rayong Gulf PD power station"/>
    <m/>
    <s v="3"/>
    <s v="NG"/>
    <n v="625"/>
    <x v="1"/>
    <x v="0"/>
    <s v="N"/>
    <m/>
    <m/>
    <m/>
    <x v="7"/>
    <m/>
    <m/>
    <m/>
    <n v="12.950169000000001"/>
    <n v="101.156081"/>
    <s v="exact"/>
    <s v="Map Yang Phon"/>
    <s v="Pluak Dieng District"/>
    <m/>
    <s v="Rayong"/>
    <x v="2"/>
    <s v="South-eastern Asia"/>
    <m/>
    <m/>
    <m/>
    <m/>
    <m/>
    <m/>
    <s v="1122221"/>
    <n v="1290395"/>
    <s v="L405416"/>
    <s v="G401100"/>
  </r>
  <r>
    <s v="https://www.gem.wiki/Rayong_Gulf_PD_power_station"/>
    <x v="102"/>
    <s v="Rayong Gulf PD power station"/>
    <m/>
    <s v="4"/>
    <s v="NG"/>
    <n v="625"/>
    <x v="1"/>
    <x v="0"/>
    <s v="N"/>
    <m/>
    <m/>
    <m/>
    <x v="7"/>
    <m/>
    <m/>
    <m/>
    <n v="12.950169000000001"/>
    <n v="101.156081"/>
    <s v="exact"/>
    <s v="Map Yang Phon"/>
    <s v="Pluak Dieng District"/>
    <m/>
    <s v="Rayong"/>
    <x v="2"/>
    <s v="South-eastern Asia"/>
    <m/>
    <m/>
    <m/>
    <m/>
    <m/>
    <m/>
    <s v="1122221"/>
    <n v="1290396"/>
    <s v="L405416"/>
    <s v="G401101"/>
  </r>
  <r>
    <s v="https://www.gem.wiki/Rayong_Sipco_power_station"/>
    <x v="102"/>
    <s v="Rayong Sipco power station"/>
    <m/>
    <s v="1"/>
    <s v="NG"/>
    <n v="160"/>
    <x v="0"/>
    <x v="0"/>
    <s v="not found"/>
    <m/>
    <m/>
    <m/>
    <x v="4"/>
    <m/>
    <m/>
    <m/>
    <n v="12.790557"/>
    <n v="101.24585999999999"/>
    <s v="exact"/>
    <s v="Nong Lalok"/>
    <m/>
    <m/>
    <s v="Rayong"/>
    <x v="2"/>
    <s v="South-eastern Asia"/>
    <m/>
    <m/>
    <m/>
    <m/>
    <m/>
    <m/>
    <s v="1028803"/>
    <s v="1142731, 1142733"/>
    <s v="L405417"/>
    <s v="G404505"/>
  </r>
  <r>
    <s v="https://www.gem.wiki/Rojana_power_station"/>
    <x v="102"/>
    <s v="Rojana power station"/>
    <m/>
    <s v="1"/>
    <s v="NG"/>
    <n v="275"/>
    <x v="0"/>
    <x v="0"/>
    <s v="Y"/>
    <m/>
    <m/>
    <m/>
    <x v="13"/>
    <m/>
    <m/>
    <m/>
    <n v="14.3324"/>
    <n v="100.6382"/>
    <s v="exact"/>
    <s v="Khan Ham"/>
    <m/>
    <m/>
    <s v="Phra Nakhon Si Ayutthaya"/>
    <x v="2"/>
    <s v="South-eastern Asia"/>
    <s v="WRI: WRI1019485"/>
    <m/>
    <m/>
    <m/>
    <m/>
    <m/>
    <s v="1027545"/>
    <s v="not found"/>
    <s v="L405420"/>
    <s v="G404462"/>
  </r>
  <r>
    <s v="https://www.gem.wiki/Saha_Patana_power_station"/>
    <x v="102"/>
    <s v="Saha Patana power station"/>
    <m/>
    <s v="1"/>
    <s v="NG"/>
    <n v="174"/>
    <x v="0"/>
    <x v="0"/>
    <s v="Y"/>
    <m/>
    <m/>
    <m/>
    <x v="14"/>
    <m/>
    <m/>
    <m/>
    <n v="13.098800000000001"/>
    <n v="100.9606"/>
    <s v="exact"/>
    <s v="Nong Kham"/>
    <m/>
    <m/>
    <s v="Chon Buri"/>
    <x v="2"/>
    <s v="South-eastern Asia"/>
    <s v="WRI: WRI1019493"/>
    <m/>
    <m/>
    <m/>
    <m/>
    <m/>
    <s v="1038510"/>
    <s v="1159872, 1159879, 1189687, 1159873"/>
    <s v="L405421"/>
    <s v="G404467"/>
  </r>
  <r>
    <s v="https://www.gem.wiki/Samutprakarn_power_station"/>
    <x v="102"/>
    <s v="Samutprakarn power station"/>
    <m/>
    <s v="1"/>
    <s v="NG"/>
    <n v="220"/>
    <x v="7"/>
    <x v="0"/>
    <s v="Y"/>
    <m/>
    <m/>
    <m/>
    <x v="31"/>
    <m/>
    <m/>
    <m/>
    <n v="13.538429499999999"/>
    <n v="100.6372148"/>
    <s v="exact"/>
    <s v="Bang Pu Mai"/>
    <m/>
    <m/>
    <s v="Samut Prakan"/>
    <x v="2"/>
    <s v="South-eastern Asia"/>
    <m/>
    <m/>
    <s v="Bangpu Power Plant (โรงไฟฟ้าบางปู)"/>
    <m/>
    <m/>
    <m/>
    <s v="1050040"/>
    <s v="1174112, 1180371, 1180372"/>
    <s v="L405422"/>
    <s v="G404434"/>
  </r>
  <r>
    <s v="https://www.gem.wiki/Siam_Pure_Rice_Combined_Cycle_power_station"/>
    <x v="102"/>
    <s v="Siam Pure Rice Combined Cycle power station"/>
    <m/>
    <s v="1"/>
    <s v="NG"/>
    <n v="120"/>
    <x v="0"/>
    <x v="0"/>
    <s v="Y"/>
    <m/>
    <m/>
    <m/>
    <x v="5"/>
    <m/>
    <m/>
    <m/>
    <n v="14.849077784827999"/>
    <n v="100.444793481253"/>
    <s v="approximate"/>
    <s v="Phrom Buri"/>
    <m/>
    <m/>
    <s v="Singburi"/>
    <x v="2"/>
    <s v="South-eastern Asia"/>
    <m/>
    <m/>
    <m/>
    <m/>
    <m/>
    <m/>
    <s v="1095315"/>
    <n v="1248752"/>
    <s v="L407980"/>
    <s v="G410590"/>
  </r>
  <r>
    <s v="https://www.gem.wiki/Songkhla_Chana_power_station"/>
    <x v="102"/>
    <s v="Songkhla Chana power station"/>
    <m/>
    <s v="1"/>
    <s v="LNG"/>
    <n v="1700"/>
    <x v="3"/>
    <x v="0"/>
    <s v="not found"/>
    <s v="not found"/>
    <s v="not found"/>
    <m/>
    <x v="43"/>
    <m/>
    <m/>
    <m/>
    <n v="7.3123675221824103"/>
    <n v="100.674046269261"/>
    <s v="approximate"/>
    <s v="Chana Dist"/>
    <m/>
    <m/>
    <s v="Songkhla"/>
    <x v="2"/>
    <s v="South-eastern Asia"/>
    <m/>
    <m/>
    <m/>
    <m/>
    <m/>
    <m/>
    <s v="1136172"/>
    <n v="1309675"/>
    <s v="L407521"/>
    <s v="G409726"/>
  </r>
  <r>
    <s v="https://www.gem.wiki/South_Bangkok_International_Airport_(SBIA)_power_station"/>
    <x v="102"/>
    <s v="South Bangkok International Airport (SBIA) power station"/>
    <m/>
    <s v="1"/>
    <s v="NG"/>
    <n v="55"/>
    <x v="0"/>
    <x v="0"/>
    <s v="Y"/>
    <m/>
    <m/>
    <m/>
    <x v="37"/>
    <m/>
    <m/>
    <m/>
    <n v="13.6940905"/>
    <n v="100.7327317"/>
    <s v="approximate"/>
    <s v="Nong Prue"/>
    <m/>
    <m/>
    <s v="Samut Prakan"/>
    <x v="2"/>
    <s v="South-eastern Asia"/>
    <m/>
    <m/>
    <m/>
    <m/>
    <m/>
    <m/>
    <s v="1052144"/>
    <s v="1276458, 1276459, 1187593"/>
    <s v="L405423"/>
    <s v="G404507"/>
  </r>
  <r>
    <s v="https://www.gem.wiki/South_Bangkok_power_station"/>
    <x v="102"/>
    <s v="South Bangkok power station"/>
    <s v="โรงไฟฟ้าพระนครใต้"/>
    <s v="CC1"/>
    <s v="NG/D"/>
    <n v="300"/>
    <x v="6"/>
    <x v="0"/>
    <s v="not found"/>
    <m/>
    <m/>
    <m/>
    <x v="20"/>
    <n v="2020"/>
    <n v="2020"/>
    <m/>
    <n v="13.617000000000001"/>
    <n v="100.559"/>
    <s v="exact"/>
    <s v="Bang Prong"/>
    <m/>
    <m/>
    <s v="Samut Prakan"/>
    <x v="2"/>
    <s v="South-eastern Asia"/>
    <s v="WRI: WRI1000164"/>
    <m/>
    <m/>
    <m/>
    <m/>
    <m/>
    <s v="1014291"/>
    <s v="1149256, 1149257, 1149258"/>
    <s v="L405424"/>
    <s v="G404468"/>
  </r>
  <r>
    <s v="https://www.gem.wiki/South_Bangkok_power_station"/>
    <x v="102"/>
    <s v="South Bangkok power station"/>
    <s v="โรงไฟฟ้าพระนครใต้"/>
    <s v="CC2"/>
    <s v="NG"/>
    <n v="562"/>
    <x v="0"/>
    <x v="0"/>
    <s v="not found"/>
    <m/>
    <m/>
    <m/>
    <x v="23"/>
    <m/>
    <m/>
    <m/>
    <n v="13.617000000000001"/>
    <n v="100.559"/>
    <s v="exact"/>
    <s v="Bang Prong"/>
    <m/>
    <m/>
    <s v="Samut Prakan"/>
    <x v="2"/>
    <s v="South-eastern Asia"/>
    <m/>
    <m/>
    <m/>
    <m/>
    <m/>
    <m/>
    <s v="1014291"/>
    <s v="1149259, 1149260, 1149261"/>
    <s v="L405424"/>
    <s v="G404469"/>
  </r>
  <r>
    <s v="https://www.gem.wiki/South_Bangkok_power_station"/>
    <x v="102"/>
    <s v="South Bangkok power station"/>
    <s v="โรงไฟฟ้าพระนครใต้"/>
    <s v="CC3"/>
    <s v="NG"/>
    <n v="710"/>
    <x v="0"/>
    <x v="0"/>
    <s v="not found"/>
    <m/>
    <m/>
    <m/>
    <x v="9"/>
    <m/>
    <n v="2035"/>
    <m/>
    <n v="13.617000000000001"/>
    <n v="100.559"/>
    <s v="exact"/>
    <s v="Bang Prong"/>
    <m/>
    <m/>
    <s v="Samut Prakan"/>
    <x v="2"/>
    <s v="South-eastern Asia"/>
    <m/>
    <m/>
    <m/>
    <m/>
    <m/>
    <m/>
    <s v="1014291"/>
    <s v="1196855, 1185318, 1196857"/>
    <s v="L405424"/>
    <s v="G404470"/>
  </r>
  <r>
    <s v="https://www.gem.wiki/South_Bangkok_power_station"/>
    <x v="102"/>
    <s v="South Bangkok power station"/>
    <s v="โรงไฟฟ้าพระนครใต้"/>
    <s v="CC4"/>
    <s v="NG/D"/>
    <n v="1220"/>
    <x v="0"/>
    <x v="0"/>
    <s v="not found"/>
    <m/>
    <m/>
    <m/>
    <x v="6"/>
    <m/>
    <m/>
    <m/>
    <n v="13.617000000000001"/>
    <n v="100.559"/>
    <s v="exact"/>
    <s v="Bang Prong"/>
    <m/>
    <m/>
    <s v="Samut Prakan"/>
    <x v="2"/>
    <s v="South-eastern Asia"/>
    <m/>
    <m/>
    <m/>
    <m/>
    <m/>
    <m/>
    <s v="1014291"/>
    <m/>
    <s v="L405424"/>
    <s v="G404471"/>
  </r>
  <r>
    <s v="https://www.gem.wiki/South_Bangkok_power_station"/>
    <x v="102"/>
    <s v="South Bangkok power station"/>
    <s v="โรงไฟฟ้าพระนครใต้"/>
    <s v="CC5"/>
    <s v="LNG/D"/>
    <n v="700"/>
    <x v="3"/>
    <x v="0"/>
    <s v="not found"/>
    <s v="not found"/>
    <s v="not found"/>
    <m/>
    <x v="54"/>
    <m/>
    <m/>
    <m/>
    <n v="13.617000000000001"/>
    <n v="100.559"/>
    <s v="exact"/>
    <s v="Bang Prong"/>
    <m/>
    <m/>
    <s v="Samut Prakan"/>
    <x v="2"/>
    <s v="South-eastern Asia"/>
    <m/>
    <m/>
    <m/>
    <m/>
    <m/>
    <m/>
    <s v="1014291"/>
    <m/>
    <s v="L405424"/>
    <s v="G405977"/>
  </r>
  <r>
    <s v="https://www.gem.wiki/South_Bangkok_power_station"/>
    <x v="102"/>
    <s v="South Bangkok power station"/>
    <s v="โรงไฟฟ้าพระนครใต้"/>
    <s v="CC6"/>
    <s v="LNG/D"/>
    <n v="700"/>
    <x v="3"/>
    <x v="0"/>
    <s v="not found"/>
    <s v="not found"/>
    <s v="not found"/>
    <m/>
    <x v="41"/>
    <m/>
    <m/>
    <m/>
    <n v="13.617000000000001"/>
    <n v="100.559"/>
    <s v="exact"/>
    <s v="Bang Prong"/>
    <m/>
    <m/>
    <s v="Samut Prakan"/>
    <x v="2"/>
    <s v="South-eastern Asia"/>
    <m/>
    <m/>
    <m/>
    <m/>
    <m/>
    <m/>
    <s v="1014291"/>
    <m/>
    <s v="L405424"/>
    <s v="G405978"/>
  </r>
  <r>
    <s v="https://www.gem.wiki/South_Bangkok_power_station"/>
    <x v="102"/>
    <s v="South Bangkok power station"/>
    <s v="โรงไฟฟ้าพระนครใต้"/>
    <s v="CC7"/>
    <s v="LNG/D"/>
    <n v="700"/>
    <x v="3"/>
    <x v="0"/>
    <s v="not found"/>
    <s v="not found"/>
    <s v="not found"/>
    <m/>
    <x v="41"/>
    <m/>
    <m/>
    <m/>
    <n v="13.617000000000001"/>
    <n v="100.559"/>
    <s v="exact"/>
    <s v="Bang Prong"/>
    <m/>
    <m/>
    <s v="Samut Prakan"/>
    <x v="2"/>
    <s v="South-eastern Asia"/>
    <m/>
    <m/>
    <m/>
    <m/>
    <m/>
    <m/>
    <s v="1014291"/>
    <m/>
    <s v="L405424"/>
    <s v="G405979"/>
  </r>
  <r>
    <s v="https://www.gem.wiki/Sriracha_Thai_Oil_Company_power_station"/>
    <x v="102"/>
    <s v="Sriracha Thai Oil Company power station"/>
    <m/>
    <s v="1"/>
    <s v="NG"/>
    <n v="119.5"/>
    <x v="0"/>
    <x v="0"/>
    <s v="Y"/>
    <m/>
    <m/>
    <m/>
    <x v="5"/>
    <m/>
    <m/>
    <m/>
    <n v="13.167316899999999"/>
    <n v="100.9071881"/>
    <s v="approximate"/>
    <s v="Sriracha"/>
    <m/>
    <m/>
    <s v="Chonburi"/>
    <x v="2"/>
    <s v="South-eastern Asia"/>
    <m/>
    <m/>
    <m/>
    <s v="both"/>
    <s v="Oil &amp; Refining"/>
    <s v="power"/>
    <s v="1060042"/>
    <s v="1188749, 1283783, 1283782"/>
    <s v="L405426"/>
    <s v="G404511"/>
  </r>
  <r>
    <s v="https://www.gem.wiki/Sriracha_Thai_Oil_Company_power_station"/>
    <x v="102"/>
    <s v="Sriracha Thai Oil Company power station"/>
    <m/>
    <s v="2"/>
    <s v="NG"/>
    <n v="119.5"/>
    <x v="0"/>
    <x v="0"/>
    <s v="Y"/>
    <m/>
    <m/>
    <m/>
    <x v="5"/>
    <m/>
    <m/>
    <m/>
    <n v="13.167316899999999"/>
    <n v="100.9071881"/>
    <s v="approximate"/>
    <s v="Sriracha"/>
    <m/>
    <m/>
    <s v="Chonburi"/>
    <x v="2"/>
    <s v="South-eastern Asia"/>
    <m/>
    <m/>
    <m/>
    <s v="both"/>
    <s v="Oil &amp; Refining"/>
    <s v="power"/>
    <s v="1060042"/>
    <s v="1283784, 1283785, 1283786"/>
    <s v="L405426"/>
    <s v="G404512"/>
  </r>
  <r>
    <s v="https://www.gem.wiki/Sriracha_power_station"/>
    <x v="102"/>
    <s v="Sriracha power station"/>
    <m/>
    <s v="1"/>
    <s v="NG/D"/>
    <n v="700"/>
    <x v="0"/>
    <x v="0"/>
    <s v="Y"/>
    <m/>
    <m/>
    <m/>
    <x v="15"/>
    <m/>
    <m/>
    <m/>
    <n v="13.1128"/>
    <n v="100.9085"/>
    <s v="exact"/>
    <s v="Laem Chabang"/>
    <m/>
    <m/>
    <s v="Chon Buri"/>
    <x v="2"/>
    <s v="South-eastern Asia"/>
    <s v="WRI: WRI1019465"/>
    <m/>
    <m/>
    <m/>
    <m/>
    <m/>
    <s v="1019439"/>
    <s v="1149506, 1149507, 1149508"/>
    <s v="L405427"/>
    <s v="G404472"/>
  </r>
  <r>
    <s v="https://www.gem.wiki/Surat_Thani_power_station"/>
    <x v="102"/>
    <s v="Surat Thani power station"/>
    <s v="โรงไฟฟ้าสุราษฎร์ธานี"/>
    <s v="CC1"/>
    <s v="NG/D"/>
    <n v="700"/>
    <x v="2"/>
    <x v="0"/>
    <s v="not found"/>
    <s v="not found"/>
    <s v="not found"/>
    <m/>
    <x v="40"/>
    <m/>
    <m/>
    <m/>
    <n v="9.0714419999999993"/>
    <n v="99.225492000000003"/>
    <s v="exact"/>
    <s v="Khao Hua Khwai"/>
    <m/>
    <s v="Phunphin District"/>
    <s v="Surat Thani"/>
    <x v="2"/>
    <s v="South-eastern Asia"/>
    <m/>
    <m/>
    <m/>
    <m/>
    <m/>
    <m/>
    <s v="1014294"/>
    <n v="1296908"/>
    <s v="L405428"/>
    <s v="G405985"/>
  </r>
  <r>
    <s v="https://www.gem.wiki/Surat_Thani_power_station"/>
    <x v="102"/>
    <s v="Surat Thani power station"/>
    <s v="โรงไฟฟ้าสุราษฎร์ธานี"/>
    <s v="CC2"/>
    <s v="NG/D"/>
    <n v="700"/>
    <x v="2"/>
    <x v="0"/>
    <s v="not found"/>
    <s v="not found"/>
    <s v="not found"/>
    <m/>
    <x v="54"/>
    <m/>
    <m/>
    <m/>
    <n v="9.0714419999999993"/>
    <n v="99.225492000000003"/>
    <s v="exact"/>
    <s v="Khao Hua Khwai"/>
    <m/>
    <s v="Phunphin District"/>
    <s v="Surat Thani"/>
    <x v="2"/>
    <s v="South-eastern Asia"/>
    <m/>
    <m/>
    <m/>
    <m/>
    <m/>
    <m/>
    <s v="1014294"/>
    <n v="1313756"/>
    <s v="L405428"/>
    <s v="G405986"/>
  </r>
  <r>
    <s v="https://www.gem.wiki/Surat_Thani_power_station"/>
    <x v="102"/>
    <s v="Surat Thani power station"/>
    <s v="โรงไฟฟ้าสุราษฎร์ธานี"/>
    <s v="GT1"/>
    <s v="NG/D"/>
    <n v="122"/>
    <x v="0"/>
    <x v="1"/>
    <s v="not found"/>
    <m/>
    <m/>
    <m/>
    <x v="11"/>
    <m/>
    <m/>
    <m/>
    <n v="9.0714419999999993"/>
    <n v="99.225492000000003"/>
    <s v="exact"/>
    <s v="Khao Hua Khwai"/>
    <m/>
    <s v="Phunphin District"/>
    <s v="Surat Thani"/>
    <x v="2"/>
    <s v="South-eastern Asia"/>
    <s v="WRI: WRI1000166"/>
    <m/>
    <m/>
    <m/>
    <m/>
    <m/>
    <s v="1014294"/>
    <n v="1144730"/>
    <s v="L405428"/>
    <s v="G404473"/>
  </r>
  <r>
    <s v="https://www.gem.wiki/Surat_Thani_power_station"/>
    <x v="102"/>
    <s v="Surat Thani power station"/>
    <s v="โรงไฟฟ้าสุราษฎร์ธานี"/>
    <s v="GT2"/>
    <s v="NG/D"/>
    <n v="122"/>
    <x v="0"/>
    <x v="1"/>
    <s v="not found"/>
    <m/>
    <m/>
    <m/>
    <x v="11"/>
    <m/>
    <m/>
    <m/>
    <n v="9.0714419999999993"/>
    <n v="99.225492000000003"/>
    <s v="exact"/>
    <s v="Khao Hua Khwai"/>
    <m/>
    <s v="Phunphin District"/>
    <s v="Surat Thani"/>
    <x v="2"/>
    <s v="South-eastern Asia"/>
    <s v="WRI: WRI1000166"/>
    <m/>
    <m/>
    <m/>
    <m/>
    <m/>
    <s v="1014294"/>
    <n v="1144731"/>
    <s v="L405428"/>
    <s v="G404474"/>
  </r>
  <r>
    <s v="https://www.gem.wiki/Thai_Oil_Company_Sriracha_Refinery_power_station"/>
    <x v="102"/>
    <s v="Thai Oil Company Sriracha Refinery power station"/>
    <m/>
    <s v="1"/>
    <s v="NG"/>
    <n v="118"/>
    <x v="0"/>
    <x v="0"/>
    <s v="Y"/>
    <m/>
    <m/>
    <m/>
    <x v="44"/>
    <m/>
    <m/>
    <m/>
    <n v="13.1103842"/>
    <n v="100.9049167"/>
    <s v="exact"/>
    <s v="Laem Chabang"/>
    <m/>
    <m/>
    <s v="Chon Buri"/>
    <x v="2"/>
    <s v="South-eastern Asia"/>
    <m/>
    <m/>
    <m/>
    <s v="both"/>
    <s v="Oil &amp; Refining"/>
    <s v="power"/>
    <s v="1031269"/>
    <s v="1152985, 1152986, 1174546"/>
    <s v="L405429"/>
    <s v="G404510"/>
  </r>
  <r>
    <s v="https://www.gem.wiki/Tri_Energy_power_station"/>
    <x v="102"/>
    <s v="Tri Energy power station"/>
    <m/>
    <s v="1"/>
    <s v="NG"/>
    <n v="720"/>
    <x v="6"/>
    <x v="0"/>
    <s v="not found"/>
    <m/>
    <m/>
    <m/>
    <x v="15"/>
    <n v="2020"/>
    <m/>
    <m/>
    <n v="13.536"/>
    <n v="99.742999999999995"/>
    <s v="exact"/>
    <s v="Hin Kong"/>
    <m/>
    <m/>
    <s v="Ratchaburi"/>
    <x v="2"/>
    <s v="South-eastern Asia"/>
    <s v="WRI: WRI1000156"/>
    <m/>
    <s v="Hin Kong"/>
    <m/>
    <m/>
    <m/>
    <s v="1032005"/>
    <m/>
    <s v="L405430"/>
    <s v="G404475"/>
  </r>
  <r>
    <s v="https://www.gem.wiki/U-Tapao_Hybrid_power_station"/>
    <x v="102"/>
    <s v="U-Tapao Hybrid power station"/>
    <m/>
    <s v="1"/>
    <s v="NG"/>
    <n v="80"/>
    <x v="2"/>
    <x v="0"/>
    <s v="Y"/>
    <m/>
    <m/>
    <m/>
    <x v="7"/>
    <m/>
    <m/>
    <m/>
    <n v="12.674704036705"/>
    <n v="100.997983339294"/>
    <s v="exact"/>
    <s v="Ban Chang District"/>
    <m/>
    <m/>
    <s v="Rayong"/>
    <x v="2"/>
    <s v="South-eastern Asia"/>
    <m/>
    <m/>
    <m/>
    <m/>
    <m/>
    <m/>
    <m/>
    <m/>
    <s v="L407870"/>
    <s v="G410614"/>
  </r>
  <r>
    <s v="https://www.gem.wiki/U-Thai_power_station"/>
    <x v="102"/>
    <s v="U-Thai power station"/>
    <s v="โรงไฟฟ้าอุทัย"/>
    <s v="1"/>
    <s v="NG/D"/>
    <n v="800"/>
    <x v="0"/>
    <x v="0"/>
    <s v="not found"/>
    <m/>
    <m/>
    <m/>
    <x v="5"/>
    <m/>
    <m/>
    <m/>
    <n v="14.331652999999999"/>
    <n v="100.69591"/>
    <s v="exact"/>
    <s v="Uthai"/>
    <m/>
    <m/>
    <s v="Ayutthaya"/>
    <x v="2"/>
    <s v="South-eastern Asia"/>
    <m/>
    <m/>
    <m/>
    <m/>
    <m/>
    <m/>
    <s v="1071702"/>
    <s v="1229234, 1229236, 1229235"/>
    <s v="L405431"/>
    <s v="G404508"/>
  </r>
  <r>
    <s v="https://www.gem.wiki/U-Thai_power_station"/>
    <x v="102"/>
    <s v="U-Thai power station"/>
    <s v="โรงไฟฟ้าอุทัย"/>
    <s v="2"/>
    <s v="NG/D"/>
    <n v="800"/>
    <x v="0"/>
    <x v="0"/>
    <s v="not found"/>
    <m/>
    <m/>
    <m/>
    <x v="5"/>
    <m/>
    <m/>
    <m/>
    <n v="14.331652999999999"/>
    <n v="100.69591"/>
    <s v="exact"/>
    <s v="Uthai"/>
    <m/>
    <m/>
    <s v="Ayutthaya"/>
    <x v="2"/>
    <s v="South-eastern Asia"/>
    <m/>
    <m/>
    <m/>
    <m/>
    <m/>
    <m/>
    <s v="1071702"/>
    <s v="1229237, 1229238, 1229239"/>
    <s v="L405431"/>
    <s v="G404509"/>
  </r>
  <r>
    <s v="https://www.gem.wiki/Wang_Noi_power_station"/>
    <x v="102"/>
    <s v="Wang Noi power station"/>
    <s v="โรงไฟฟ้าวังน้อย"/>
    <s v="1"/>
    <s v="NG/D"/>
    <n v="612"/>
    <x v="7"/>
    <x v="0"/>
    <s v="not found"/>
    <m/>
    <m/>
    <m/>
    <x v="44"/>
    <m/>
    <n v="2019"/>
    <m/>
    <n v="14.2324"/>
    <n v="100.7805"/>
    <s v="exact"/>
    <s v="Khao Ngam"/>
    <m/>
    <m/>
    <s v="Phra Nakhon Si Ayutthaya"/>
    <x v="2"/>
    <s v="South-eastern Asia"/>
    <s v="WRI: WRI1000169"/>
    <m/>
    <m/>
    <m/>
    <m/>
    <m/>
    <s v="1014299"/>
    <s v="1156858, 1156859, 1156860"/>
    <s v="L405432"/>
    <s v="G404480"/>
  </r>
  <r>
    <s v="https://www.gem.wiki/Wang_Noi_power_station"/>
    <x v="102"/>
    <s v="Wang Noi power station"/>
    <s v="โรงไฟฟ้าวังน้อย"/>
    <s v="2"/>
    <s v="NG/D"/>
    <n v="612"/>
    <x v="7"/>
    <x v="0"/>
    <s v="not found"/>
    <m/>
    <m/>
    <m/>
    <x v="44"/>
    <m/>
    <n v="2019"/>
    <m/>
    <n v="14.2324"/>
    <n v="100.7805"/>
    <s v="exact"/>
    <s v="Khao Ngam"/>
    <m/>
    <m/>
    <s v="Phra Nakhon Si Ayutthaya"/>
    <x v="2"/>
    <s v="South-eastern Asia"/>
    <m/>
    <m/>
    <m/>
    <m/>
    <m/>
    <m/>
    <s v="1014299"/>
    <s v="1156861, 1156862, 1156863"/>
    <s v="L405432"/>
    <s v="G404481"/>
  </r>
  <r>
    <s v="https://www.gem.wiki/Wang_Noi_power_station"/>
    <x v="102"/>
    <s v="Wang Noi power station"/>
    <s v="โรงไฟฟ้าวังน้อย"/>
    <s v="3"/>
    <s v="NG/D"/>
    <n v="686"/>
    <x v="0"/>
    <x v="0"/>
    <s v="not found"/>
    <m/>
    <m/>
    <m/>
    <x v="23"/>
    <m/>
    <n v="2023"/>
    <m/>
    <n v="14.2324"/>
    <n v="100.7805"/>
    <s v="exact"/>
    <s v="Khao Ngam"/>
    <m/>
    <m/>
    <s v="Phra Nakhon Si Ayutthaya"/>
    <x v="2"/>
    <s v="South-eastern Asia"/>
    <m/>
    <m/>
    <m/>
    <m/>
    <m/>
    <m/>
    <s v="1014299"/>
    <s v="1156864, 1156865, 1156866"/>
    <s v="L405432"/>
    <s v="G404482"/>
  </r>
  <r>
    <s v="https://www.gem.wiki/Wang_Noi_power_station"/>
    <x v="102"/>
    <s v="Wang Noi power station"/>
    <s v="โรงไฟฟ้าวังน้อย"/>
    <s v="4"/>
    <s v="NG/D"/>
    <n v="750"/>
    <x v="0"/>
    <x v="0"/>
    <s v="not found"/>
    <m/>
    <m/>
    <m/>
    <x v="2"/>
    <m/>
    <m/>
    <m/>
    <n v="14.2324"/>
    <n v="100.7805"/>
    <s v="exact"/>
    <s v="Khao Ngam"/>
    <m/>
    <m/>
    <s v="Phra Nakhon Si Ayutthaya"/>
    <x v="2"/>
    <s v="South-eastern Asia"/>
    <m/>
    <m/>
    <m/>
    <m/>
    <m/>
    <m/>
    <s v="1014299"/>
    <s v="1235154, 1235155, 1200691"/>
    <s v="L405432"/>
    <s v="G404483"/>
  </r>
  <r>
    <s v="https://www.gem.wiki/Wang_Noi_power_station"/>
    <x v="102"/>
    <s v="Wang Noi power station"/>
    <s v="โรงไฟฟ้าวังน้อย"/>
    <s v="5"/>
    <s v="NG/D"/>
    <n v="1470"/>
    <x v="3"/>
    <x v="0"/>
    <s v="not found"/>
    <s v="not found"/>
    <s v="not found"/>
    <m/>
    <x v="49"/>
    <m/>
    <m/>
    <m/>
    <n v="14.2324"/>
    <n v="100.7805"/>
    <s v="exact"/>
    <s v="Khao Ngam"/>
    <m/>
    <m/>
    <s v="Phra Nakhon Si Ayutthaya"/>
    <x v="2"/>
    <s v="South-eastern Asia"/>
    <m/>
    <m/>
    <m/>
    <m/>
    <m/>
    <m/>
    <s v="1014299"/>
    <m/>
    <s v="L405432"/>
    <s v="G405987"/>
  </r>
  <r>
    <s v="https://www.gem.wiki/Betano_power_station"/>
    <x v="103"/>
    <s v="Betano power station"/>
    <m/>
    <s v="1"/>
    <s v="D"/>
    <n v="136"/>
    <x v="0"/>
    <x v="4"/>
    <s v="not found"/>
    <s v="not found"/>
    <m/>
    <m/>
    <x v="22"/>
    <m/>
    <m/>
    <m/>
    <n v="-9.15359623116397"/>
    <n v="125.735452130322"/>
    <s v="exact"/>
    <s v="Betano"/>
    <m/>
    <m/>
    <m/>
    <x v="2"/>
    <s v="South-eastern Asia"/>
    <m/>
    <m/>
    <m/>
    <m/>
    <m/>
    <m/>
    <s v="1057134"/>
    <n v="1231307"/>
    <s v="L408092"/>
    <s v="G411263"/>
  </r>
  <r>
    <s v="https://www.gem.wiki/Hera_power_station"/>
    <x v="103"/>
    <s v="Hera power station"/>
    <m/>
    <s v="1"/>
    <s v="D"/>
    <n v="119"/>
    <x v="0"/>
    <x v="4"/>
    <s v="not found"/>
    <s v="not found"/>
    <m/>
    <m/>
    <x v="39"/>
    <m/>
    <m/>
    <m/>
    <n v="-8.5403882744299402"/>
    <n v="125.69074051312001"/>
    <s v="exact"/>
    <s v="Hera"/>
    <m/>
    <m/>
    <m/>
    <x v="2"/>
    <s v="South-eastern Asia"/>
    <m/>
    <m/>
    <m/>
    <m/>
    <m/>
    <m/>
    <s v="1077332"/>
    <n v="1231315"/>
    <s v="L408091"/>
    <s v="G411262"/>
  </r>
  <r>
    <s v="https://www.gem.wiki/Abadan_State_power_station"/>
    <x v="104"/>
    <s v="Abadan State power station"/>
    <s v="Абаданская государственная электростанция, Абаданская ГЭС"/>
    <s v="2-1"/>
    <s v="NG"/>
    <n v="123"/>
    <x v="0"/>
    <x v="1"/>
    <s v="N"/>
    <m/>
    <m/>
    <m/>
    <x v="23"/>
    <m/>
    <m/>
    <m/>
    <n v="38.059377380000001"/>
    <n v="58.165242620000001"/>
    <s v="exact"/>
    <s v="Abadan"/>
    <m/>
    <m/>
    <s v="Ahal"/>
    <x v="2"/>
    <s v="Central Asia"/>
    <m/>
    <m/>
    <s v="Büzmeýin Döwlet Elektrik Stansiýasy, Buzmeyin State Power Station, Bezmeinskaya, Бюзмейинская государственная электростанция"/>
    <m/>
    <m/>
    <m/>
    <s v="1060198"/>
    <n v="1107845"/>
    <s v="L406931"/>
    <s v="G407717"/>
  </r>
  <r>
    <s v="https://www.gem.wiki/Abadan_State_power_station"/>
    <x v="104"/>
    <s v="Abadan State power station"/>
    <s v="Абаданская государственная электростанция, Абаданская ГЭС"/>
    <s v="2-2"/>
    <s v="NG"/>
    <n v="123"/>
    <x v="0"/>
    <x v="1"/>
    <s v="N"/>
    <m/>
    <m/>
    <m/>
    <x v="16"/>
    <m/>
    <m/>
    <m/>
    <n v="38.059377380000001"/>
    <n v="58.165242620000001"/>
    <s v="exact"/>
    <s v="Abadan"/>
    <m/>
    <m/>
    <s v="Ahal"/>
    <x v="2"/>
    <s v="Central Asia"/>
    <m/>
    <m/>
    <s v="Büzmeýin Döwlet Elektrik Stansiýasy, Buzmeyin State Power Station, Bezmeinskaya, Бюзмейинская государственная электростанция"/>
    <m/>
    <m/>
    <m/>
    <s v="1060198"/>
    <n v="1168395"/>
    <s v="L406931"/>
    <s v="G407715"/>
  </r>
  <r>
    <s v="https://www.gem.wiki/Akhal_power_station"/>
    <x v="104"/>
    <s v="Akhal power station"/>
    <s v="Ахалская ГЭС"/>
    <s v="1-1"/>
    <s v="NG/D"/>
    <n v="127"/>
    <x v="0"/>
    <x v="1"/>
    <s v="not found"/>
    <m/>
    <m/>
    <m/>
    <x v="1"/>
    <m/>
    <m/>
    <m/>
    <n v="37.941980000000001"/>
    <n v="58.562429999999999"/>
    <s v="exact"/>
    <s v="Annau"/>
    <m/>
    <m/>
    <s v="Ahal"/>
    <x v="2"/>
    <s v="Central Asia"/>
    <m/>
    <m/>
    <s v="Ahal"/>
    <m/>
    <m/>
    <m/>
    <s v="1089115"/>
    <n v="1238581"/>
    <s v="L406929"/>
    <s v="G407711"/>
  </r>
  <r>
    <s v="https://www.gem.wiki/Akhal_power_station"/>
    <x v="104"/>
    <s v="Akhal power station"/>
    <s v="Ахалская ГЭС"/>
    <s v="1-2"/>
    <s v="NG/D"/>
    <n v="127"/>
    <x v="0"/>
    <x v="1"/>
    <s v="not found"/>
    <m/>
    <m/>
    <m/>
    <x v="1"/>
    <m/>
    <m/>
    <m/>
    <n v="37.941980000000001"/>
    <n v="58.562429999999999"/>
    <s v="exact"/>
    <s v="Annau"/>
    <m/>
    <m/>
    <s v="Ahal"/>
    <x v="2"/>
    <s v="Central Asia"/>
    <m/>
    <m/>
    <s v="Ahal"/>
    <m/>
    <m/>
    <m/>
    <s v="1089115"/>
    <n v="1238582"/>
    <s v="L406929"/>
    <s v="G407710"/>
  </r>
  <r>
    <s v="https://www.gem.wiki/Akhal_power_station"/>
    <x v="104"/>
    <s v="Akhal power station"/>
    <s v="Ахалская ГЭС"/>
    <s v="2-1"/>
    <s v="NG/D"/>
    <n v="126"/>
    <x v="0"/>
    <x v="1"/>
    <s v="not found"/>
    <m/>
    <m/>
    <m/>
    <x v="2"/>
    <m/>
    <m/>
    <m/>
    <n v="37.941980000000001"/>
    <n v="58.562429999999999"/>
    <s v="exact"/>
    <s v="Annau"/>
    <m/>
    <m/>
    <s v="Ahal"/>
    <x v="2"/>
    <s v="Central Asia"/>
    <m/>
    <m/>
    <s v="Ahal"/>
    <m/>
    <m/>
    <m/>
    <s v="1089115"/>
    <n v="1269702"/>
    <s v="L406929"/>
    <s v="G407708"/>
  </r>
  <r>
    <s v="https://www.gem.wiki/Akhal_power_station"/>
    <x v="104"/>
    <s v="Akhal power station"/>
    <s v="Ахалская ГЭС"/>
    <s v="2-2"/>
    <s v="NG/D"/>
    <n v="126"/>
    <x v="0"/>
    <x v="1"/>
    <s v="not found"/>
    <m/>
    <m/>
    <m/>
    <x v="2"/>
    <m/>
    <m/>
    <m/>
    <n v="37.941980000000001"/>
    <n v="58.562429999999999"/>
    <s v="exact"/>
    <s v="Annau"/>
    <m/>
    <m/>
    <s v="Ahal"/>
    <x v="2"/>
    <s v="Central Asia"/>
    <m/>
    <m/>
    <s v="Ahal"/>
    <m/>
    <m/>
    <m/>
    <s v="1089115"/>
    <n v="1269703"/>
    <s v="L406929"/>
    <s v="G407707"/>
  </r>
  <r>
    <s v="https://www.gem.wiki/Ashgabat_State_power_station"/>
    <x v="104"/>
    <s v="Ashgabat State power station"/>
    <s v="Ашхабадская государственная электростанция, Ашхабадская ГЭС"/>
    <s v="1"/>
    <s v="NG"/>
    <n v="127"/>
    <x v="0"/>
    <x v="1"/>
    <s v="N"/>
    <m/>
    <m/>
    <m/>
    <x v="37"/>
    <m/>
    <m/>
    <m/>
    <n v="37.828679960000002"/>
    <n v="58.383855910000001"/>
    <s v="exact"/>
    <s v="Ashgabat"/>
    <m/>
    <m/>
    <s v="Ahal"/>
    <x v="2"/>
    <s v="Central Asia"/>
    <m/>
    <m/>
    <m/>
    <m/>
    <m/>
    <m/>
    <s v="1045412"/>
    <n v="1167043"/>
    <s v="L406930"/>
    <s v="G407714"/>
  </r>
  <r>
    <s v="https://www.gem.wiki/Ashgabat_State_power_station"/>
    <x v="104"/>
    <s v="Ashgabat State power station"/>
    <s v="Ашхабадская государственная электростанция, Ашхабадская ГЭС"/>
    <s v="2"/>
    <s v="NG"/>
    <n v="127"/>
    <x v="0"/>
    <x v="1"/>
    <s v="N"/>
    <m/>
    <m/>
    <m/>
    <x v="37"/>
    <m/>
    <m/>
    <m/>
    <n v="37.828679960000002"/>
    <n v="58.383855910000001"/>
    <s v="exact"/>
    <s v="Ashgabat"/>
    <m/>
    <m/>
    <s v="Ahal"/>
    <x v="2"/>
    <s v="Central Asia"/>
    <m/>
    <m/>
    <m/>
    <m/>
    <m/>
    <m/>
    <s v="1045412"/>
    <n v="1168392"/>
    <s v="L406930"/>
    <s v="G407713"/>
  </r>
  <r>
    <s v="https://www.gem.wiki/Avazin_power_station"/>
    <x v="104"/>
    <s v="Avazin power station"/>
    <s v="Авазинская государственная электростанция, Авазинская ГЭС"/>
    <s v="1"/>
    <s v="NG/D"/>
    <n v="127"/>
    <x v="0"/>
    <x v="1"/>
    <s v="N"/>
    <m/>
    <m/>
    <m/>
    <x v="1"/>
    <m/>
    <m/>
    <m/>
    <n v="40.011027660000003"/>
    <n v="52.845721230000002"/>
    <s v="exact"/>
    <s v="Awaza"/>
    <m/>
    <m/>
    <s v="Balkan"/>
    <x v="2"/>
    <s v="Central Asia"/>
    <m/>
    <m/>
    <s v="Avazinskoy, Avaza, Awaza"/>
    <m/>
    <m/>
    <m/>
    <s v="1089121"/>
    <n v="1238595"/>
    <s v="L406928"/>
    <s v="G407706"/>
  </r>
  <r>
    <s v="https://www.gem.wiki/Avazin_power_station"/>
    <x v="104"/>
    <s v="Avazin power station"/>
    <s v="Авазинская государственная электростанция, Авазинская ГЭС"/>
    <s v="2"/>
    <s v="NG/D"/>
    <n v="127"/>
    <x v="0"/>
    <x v="1"/>
    <s v="N"/>
    <m/>
    <m/>
    <m/>
    <x v="1"/>
    <m/>
    <m/>
    <m/>
    <n v="40.011027660000003"/>
    <n v="52.845721230000002"/>
    <s v="exact"/>
    <s v="Awaza"/>
    <m/>
    <m/>
    <s v="Balkan"/>
    <x v="2"/>
    <s v="Central Asia"/>
    <m/>
    <m/>
    <s v="Avazinskoy, Avaza, Awaza"/>
    <m/>
    <m/>
    <m/>
    <s v="1089121"/>
    <n v="1238596"/>
    <s v="L406928"/>
    <s v="G407705"/>
  </r>
  <r>
    <s v="https://www.gem.wiki/Balkan_power_station"/>
    <x v="104"/>
    <s v="Balkan power station"/>
    <m/>
    <s v="CC1"/>
    <s v="NG"/>
    <n v="1574"/>
    <x v="3"/>
    <x v="0"/>
    <s v="not found"/>
    <m/>
    <m/>
    <s v="N"/>
    <x v="43"/>
    <m/>
    <m/>
    <m/>
    <n v="39.835549999999998"/>
    <n v="54.852269999999997"/>
    <s v="approximate"/>
    <m/>
    <m/>
    <m/>
    <s v="Balkan"/>
    <x v="2"/>
    <s v="Central Asia"/>
    <m/>
    <m/>
    <m/>
    <m/>
    <m/>
    <m/>
    <s v="not found"/>
    <m/>
    <s v="L408453"/>
    <s v="G411941"/>
  </r>
  <r>
    <s v="https://www.gem.wiki/Balkanabad_power_station"/>
    <x v="104"/>
    <s v="Balkanabad power station"/>
    <s v="Балканабадская ГЭС"/>
    <s v="3-1"/>
    <s v="NG"/>
    <n v="127"/>
    <x v="0"/>
    <x v="1"/>
    <s v="N"/>
    <m/>
    <m/>
    <m/>
    <x v="1"/>
    <m/>
    <m/>
    <m/>
    <n v="39.5105"/>
    <n v="54.327300000000001"/>
    <s v="exact"/>
    <s v="Balkanbat"/>
    <m/>
    <m/>
    <s v="Balkan"/>
    <x v="2"/>
    <s v="Central Asia"/>
    <m/>
    <m/>
    <s v="Balkanabat, Nebitdag"/>
    <m/>
    <m/>
    <m/>
    <s v="1059994"/>
    <n v="1215408"/>
    <s v="L406927"/>
    <s v="G407703"/>
  </r>
  <r>
    <s v="https://www.gem.wiki/Balkanabad_power_station"/>
    <x v="104"/>
    <s v="Balkanabad power station"/>
    <s v="Балканабадская ГЭС"/>
    <s v="3-2"/>
    <s v="NG"/>
    <n v="127"/>
    <x v="0"/>
    <x v="1"/>
    <s v="N"/>
    <m/>
    <m/>
    <m/>
    <x v="1"/>
    <m/>
    <m/>
    <m/>
    <n v="39.5105"/>
    <n v="54.327300000000001"/>
    <s v="exact"/>
    <s v="Balkanbat"/>
    <m/>
    <m/>
    <s v="Balkan"/>
    <x v="2"/>
    <s v="Central Asia"/>
    <m/>
    <m/>
    <s v="Balkanabat, Nebitdag"/>
    <m/>
    <m/>
    <m/>
    <s v="1059994"/>
    <n v="1215409"/>
    <s v="L406927"/>
    <s v="G407702"/>
  </r>
  <r>
    <s v="https://www.gem.wiki/Dashoguz_State_power_station"/>
    <x v="104"/>
    <s v="Dashoguz State power station"/>
    <s v="Дашогузская ГЭС"/>
    <s v="1"/>
    <s v="NG"/>
    <n v="127"/>
    <x v="0"/>
    <x v="1"/>
    <s v="N"/>
    <m/>
    <m/>
    <m/>
    <x v="4"/>
    <m/>
    <m/>
    <m/>
    <n v="41.858483999999997"/>
    <n v="59.912416999999998"/>
    <s v="exact"/>
    <s v="Dashoguz"/>
    <m/>
    <m/>
    <s v="Dasoguz"/>
    <x v="2"/>
    <s v="Central Asia"/>
    <m/>
    <m/>
    <m/>
    <m/>
    <m/>
    <m/>
    <s v="1066323"/>
    <n v="1197868"/>
    <s v="L406926"/>
    <s v="G407699"/>
  </r>
  <r>
    <s v="https://www.gem.wiki/Dashoguz_State_power_station"/>
    <x v="104"/>
    <s v="Dashoguz State power station"/>
    <s v="Дашогузская ГЭС"/>
    <s v="2"/>
    <s v="NG"/>
    <n v="127"/>
    <x v="0"/>
    <x v="1"/>
    <s v="N"/>
    <m/>
    <m/>
    <m/>
    <x v="4"/>
    <m/>
    <m/>
    <m/>
    <n v="41.858483999999997"/>
    <n v="59.912416999999998"/>
    <s v="exact"/>
    <s v="Dashoguz"/>
    <m/>
    <m/>
    <s v="Dasoguz"/>
    <x v="2"/>
    <s v="Central Asia"/>
    <m/>
    <m/>
    <m/>
    <m/>
    <m/>
    <m/>
    <s v="1066323"/>
    <n v="1197869"/>
    <s v="L406926"/>
    <s v="G407698"/>
  </r>
  <r>
    <s v="https://www.gem.wiki/Dashoguz_State_power_station"/>
    <x v="104"/>
    <s v="Dashoguz State power station"/>
    <s v="Дашогузская ГЭС"/>
    <s v="3"/>
    <s v="WSTH-NG"/>
    <n v="127"/>
    <x v="5"/>
    <x v="3"/>
    <s v="N"/>
    <m/>
    <m/>
    <m/>
    <x v="45"/>
    <m/>
    <m/>
    <m/>
    <n v="41.858483999999997"/>
    <n v="59.912416999999998"/>
    <s v="exact"/>
    <s v="Dashoguz"/>
    <m/>
    <m/>
    <s v="Dasoguz"/>
    <x v="2"/>
    <s v="Central Asia"/>
    <m/>
    <m/>
    <m/>
    <m/>
    <m/>
    <m/>
    <s v="1066323"/>
    <s v="not found"/>
    <s v="L406926"/>
    <s v="G407697"/>
  </r>
  <r>
    <s v="https://www.gem.wiki/Dervezin_State_power_station"/>
    <x v="104"/>
    <s v="Dervezin State power station"/>
    <s v="Дервезинская государственная электростанция"/>
    <s v="1"/>
    <s v="NG/D"/>
    <n v="126"/>
    <x v="0"/>
    <x v="1"/>
    <s v="N"/>
    <m/>
    <m/>
    <m/>
    <x v="13"/>
    <m/>
    <m/>
    <m/>
    <n v="38.150399999999998"/>
    <n v="58.393700000000003"/>
    <s v="exact"/>
    <s v="Cheltek"/>
    <m/>
    <s v="Derweze"/>
    <s v="Ahal"/>
    <x v="2"/>
    <s v="Central Asia"/>
    <m/>
    <m/>
    <s v="Derweze"/>
    <m/>
    <m/>
    <m/>
    <s v="1109732"/>
    <n v="1271746"/>
    <s v="L406925"/>
    <s v="G407696"/>
  </r>
  <r>
    <s v="https://www.gem.wiki/Dervezin_State_power_station"/>
    <x v="104"/>
    <s v="Dervezin State power station"/>
    <s v="Дервезинская государственная электростанция"/>
    <s v="2"/>
    <s v="NG/D"/>
    <n v="126"/>
    <x v="0"/>
    <x v="1"/>
    <s v="N"/>
    <m/>
    <m/>
    <m/>
    <x v="13"/>
    <m/>
    <m/>
    <m/>
    <n v="38.150399999999998"/>
    <n v="58.393700000000003"/>
    <s v="exact"/>
    <s v="Cheltek"/>
    <m/>
    <s v="Derweze"/>
    <s v="Ahal"/>
    <x v="2"/>
    <s v="Central Asia"/>
    <m/>
    <m/>
    <s v="Derweze"/>
    <m/>
    <m/>
    <m/>
    <s v="1109732"/>
    <n v="1271747"/>
    <s v="L406925"/>
    <s v="G407695"/>
  </r>
  <r>
    <s v="https://www.gem.wiki/Dervezin_State_power_station"/>
    <x v="104"/>
    <s v="Dervezin State power station"/>
    <s v="Дервезинская государственная электростанция"/>
    <s v="3"/>
    <s v="NG/D"/>
    <n v="126"/>
    <x v="0"/>
    <x v="1"/>
    <s v="N"/>
    <m/>
    <m/>
    <m/>
    <x v="13"/>
    <m/>
    <m/>
    <m/>
    <n v="38.150399999999998"/>
    <n v="58.393700000000003"/>
    <s v="exact"/>
    <s v="Cheltek"/>
    <m/>
    <s v="Derweze"/>
    <s v="Ahal"/>
    <x v="2"/>
    <s v="Central Asia"/>
    <m/>
    <m/>
    <s v="Derweze"/>
    <m/>
    <m/>
    <m/>
    <s v="1109732"/>
    <n v="1271748"/>
    <s v="L406925"/>
    <s v="G407694"/>
  </r>
  <r>
    <s v="https://www.gem.wiki/Dervezin_State_power_station"/>
    <x v="104"/>
    <s v="Dervezin State power station"/>
    <s v="Дервезинская государственная электростанция"/>
    <s v="4"/>
    <s v="NG/D"/>
    <n v="126"/>
    <x v="0"/>
    <x v="1"/>
    <s v="N"/>
    <m/>
    <m/>
    <m/>
    <x v="13"/>
    <m/>
    <m/>
    <m/>
    <n v="38.150399999999998"/>
    <n v="58.393700000000003"/>
    <s v="exact"/>
    <s v="Cheltek"/>
    <m/>
    <s v="Derweze"/>
    <s v="Ahal"/>
    <x v="2"/>
    <s v="Central Asia"/>
    <m/>
    <m/>
    <s v="Derweze"/>
    <m/>
    <m/>
    <m/>
    <s v="1109732"/>
    <n v="1271749"/>
    <s v="L406925"/>
    <s v="G407693"/>
  </r>
  <r>
    <s v="https://www.gem.wiki/Lebap_power_station"/>
    <x v="104"/>
    <s v="Lebap power station"/>
    <s v="Лебапская ГЭС"/>
    <s v="1"/>
    <s v="NG"/>
    <n v="50"/>
    <x v="0"/>
    <x v="1"/>
    <s v="N"/>
    <m/>
    <m/>
    <m/>
    <x v="2"/>
    <m/>
    <m/>
    <m/>
    <n v="38.976307730000002"/>
    <n v="63.466095180000003"/>
    <s v="exact"/>
    <s v="Turkmenabat"/>
    <m/>
    <m/>
    <s v="Lebap"/>
    <x v="2"/>
    <s v="Central Asia"/>
    <m/>
    <m/>
    <m/>
    <m/>
    <m/>
    <m/>
    <s v="1099341"/>
    <n v="1255289"/>
    <s v="L406920"/>
    <s v="G407672"/>
  </r>
  <r>
    <s v="https://www.gem.wiki/Lebap_power_station"/>
    <x v="104"/>
    <s v="Lebap power station"/>
    <s v="Лебапская ГЭС"/>
    <s v="2"/>
    <s v="NG"/>
    <n v="50"/>
    <x v="0"/>
    <x v="1"/>
    <s v="N"/>
    <m/>
    <m/>
    <m/>
    <x v="2"/>
    <m/>
    <m/>
    <m/>
    <n v="38.976307730000002"/>
    <n v="63.466095180000003"/>
    <s v="exact"/>
    <s v="Turkmenabat"/>
    <m/>
    <m/>
    <s v="Lebap"/>
    <x v="2"/>
    <s v="Central Asia"/>
    <m/>
    <m/>
    <m/>
    <m/>
    <m/>
    <m/>
    <s v="1099341"/>
    <n v="1255290"/>
    <s v="L406920"/>
    <s v="G407671"/>
  </r>
  <r>
    <s v="https://www.gem.wiki/Lebap_power_station"/>
    <x v="104"/>
    <s v="Lebap power station"/>
    <s v="Лебапская ГЭС"/>
    <s v="3"/>
    <s v="NG"/>
    <n v="50"/>
    <x v="0"/>
    <x v="1"/>
    <s v="N"/>
    <m/>
    <m/>
    <m/>
    <x v="2"/>
    <m/>
    <m/>
    <m/>
    <n v="38.976307730000002"/>
    <n v="63.466095180000003"/>
    <s v="exact"/>
    <s v="Turkmenabat"/>
    <m/>
    <m/>
    <s v="Lebap"/>
    <x v="2"/>
    <s v="Central Asia"/>
    <m/>
    <m/>
    <m/>
    <m/>
    <m/>
    <m/>
    <s v="1099341"/>
    <n v="1255291"/>
    <s v="L406920"/>
    <s v="G407670"/>
  </r>
  <r>
    <s v="https://www.gem.wiki/Mary_power_station"/>
    <x v="104"/>
    <s v="Mary power station"/>
    <s v="Марыйская государственная электростанция, Марыйская ГЭС, Мары ГРЭС"/>
    <s v="1-1"/>
    <s v="NG"/>
    <n v="210"/>
    <x v="0"/>
    <x v="3"/>
    <s v="N"/>
    <m/>
    <m/>
    <m/>
    <x v="73"/>
    <m/>
    <m/>
    <m/>
    <n v="37.550344420000002"/>
    <n v="61.841214909999998"/>
    <s v="exact"/>
    <s v="Karaba-Akhun"/>
    <m/>
    <m/>
    <s v="Mary"/>
    <x v="2"/>
    <s v="Central Asia"/>
    <m/>
    <m/>
    <m/>
    <m/>
    <m/>
    <m/>
    <s v="1032228"/>
    <n v="1131755"/>
    <s v="L406924"/>
    <s v="G407692"/>
  </r>
  <r>
    <s v="https://www.gem.wiki/Mary_power_station"/>
    <x v="104"/>
    <s v="Mary power station"/>
    <s v="Марыйская государственная электростанция, Марыйская ГЭС, Мары ГРЭС"/>
    <s v="1-2"/>
    <s v="NG"/>
    <n v="210"/>
    <x v="0"/>
    <x v="3"/>
    <s v="N"/>
    <m/>
    <m/>
    <m/>
    <x v="33"/>
    <m/>
    <m/>
    <m/>
    <n v="37.550344420000002"/>
    <n v="61.841214909999998"/>
    <s v="exact"/>
    <s v="Karaba-Akhun"/>
    <m/>
    <m/>
    <s v="Mary"/>
    <x v="2"/>
    <s v="Central Asia"/>
    <m/>
    <m/>
    <m/>
    <m/>
    <m/>
    <m/>
    <s v="1032228"/>
    <n v="1131756"/>
    <s v="L406924"/>
    <s v="G407691"/>
  </r>
  <r>
    <s v="https://www.gem.wiki/Mary_power_station"/>
    <x v="104"/>
    <s v="Mary power station"/>
    <s v="Марыйская государственная электростанция, Марыйская ГЭС, Мары ГРЭС"/>
    <s v="1-3"/>
    <s v="NG"/>
    <n v="210"/>
    <x v="0"/>
    <x v="3"/>
    <s v="N"/>
    <m/>
    <m/>
    <m/>
    <x v="33"/>
    <m/>
    <m/>
    <m/>
    <n v="37.550344420000002"/>
    <n v="61.841214909999998"/>
    <s v="exact"/>
    <s v="Karaba-Akhun"/>
    <m/>
    <m/>
    <s v="Mary"/>
    <x v="2"/>
    <s v="Central Asia"/>
    <m/>
    <m/>
    <m/>
    <m/>
    <m/>
    <m/>
    <s v="1032228"/>
    <n v="1131757"/>
    <s v="L406924"/>
    <s v="G407690"/>
  </r>
  <r>
    <s v="https://www.gem.wiki/Mary_power_station"/>
    <x v="104"/>
    <s v="Mary power station"/>
    <s v="Марыйская государственная электростанция, Марыйская ГЭС, Мары ГРЭС"/>
    <s v="1-4"/>
    <s v="NG"/>
    <n v="210"/>
    <x v="0"/>
    <x v="3"/>
    <s v="N"/>
    <m/>
    <m/>
    <m/>
    <x v="33"/>
    <m/>
    <m/>
    <m/>
    <n v="37.550344420000002"/>
    <n v="61.841214909999998"/>
    <s v="exact"/>
    <s v="Karaba-Akhun"/>
    <m/>
    <m/>
    <s v="Mary"/>
    <x v="2"/>
    <s v="Central Asia"/>
    <m/>
    <m/>
    <m/>
    <m/>
    <m/>
    <m/>
    <s v="1032228"/>
    <n v="1131758"/>
    <s v="L406924"/>
    <s v="G407689"/>
  </r>
  <r>
    <s v="https://www.gem.wiki/Mary_power_station"/>
    <x v="104"/>
    <s v="Mary power station"/>
    <s v="Марыйская государственная электростанция, Марыйская ГЭС, Мары ГРЭС"/>
    <s v="1-5"/>
    <s v="NG"/>
    <n v="210"/>
    <x v="0"/>
    <x v="3"/>
    <s v="N"/>
    <m/>
    <m/>
    <m/>
    <x v="33"/>
    <m/>
    <m/>
    <m/>
    <n v="37.550344420000002"/>
    <n v="61.841214909999998"/>
    <s v="exact"/>
    <s v="Karaba-Akhun"/>
    <m/>
    <m/>
    <s v="Mary"/>
    <x v="2"/>
    <s v="Central Asia"/>
    <m/>
    <m/>
    <m/>
    <m/>
    <m/>
    <m/>
    <s v="1032228"/>
    <n v="1131759"/>
    <s v="L406924"/>
    <s v="G407688"/>
  </r>
  <r>
    <s v="https://www.gem.wiki/Mary_power_station"/>
    <x v="104"/>
    <s v="Mary power station"/>
    <s v="Марыйская государственная электростанция, Марыйская ГЭС, Мары ГРЭС"/>
    <s v="1-6"/>
    <s v="NG"/>
    <n v="210"/>
    <x v="0"/>
    <x v="3"/>
    <s v="N"/>
    <m/>
    <m/>
    <m/>
    <x v="33"/>
    <m/>
    <m/>
    <m/>
    <n v="37.550344420000002"/>
    <n v="61.841214909999998"/>
    <s v="exact"/>
    <s v="Karaba-Akhun"/>
    <m/>
    <m/>
    <s v="Mary"/>
    <x v="2"/>
    <s v="Central Asia"/>
    <m/>
    <m/>
    <m/>
    <m/>
    <m/>
    <m/>
    <s v="1032228"/>
    <n v="1131760"/>
    <s v="L406924"/>
    <s v="G407687"/>
  </r>
  <r>
    <s v="https://www.gem.wiki/Mary_power_station"/>
    <x v="104"/>
    <s v="Mary power station"/>
    <s v="Марыйская государственная электростанция, Марыйская ГЭС, Мары ГРЭС"/>
    <s v="1-7"/>
    <s v="NG"/>
    <n v="210"/>
    <x v="0"/>
    <x v="3"/>
    <s v="N"/>
    <m/>
    <m/>
    <m/>
    <x v="33"/>
    <m/>
    <m/>
    <m/>
    <n v="37.550344420000002"/>
    <n v="61.841214909999998"/>
    <s v="exact"/>
    <s v="Karaba-Akhun"/>
    <m/>
    <m/>
    <s v="Mary"/>
    <x v="2"/>
    <s v="Central Asia"/>
    <m/>
    <m/>
    <m/>
    <m/>
    <m/>
    <m/>
    <s v="1032228"/>
    <n v="1182780"/>
    <s v="L406924"/>
    <s v="G407686"/>
  </r>
  <r>
    <s v="https://www.gem.wiki/Mary_power_station"/>
    <x v="104"/>
    <s v="Mary power station"/>
    <s v="Марыйская государственная электростанция, Марыйская ГЭС, Мары ГРЭС"/>
    <s v="1-8"/>
    <s v="NG"/>
    <n v="215"/>
    <x v="0"/>
    <x v="3"/>
    <s v="N"/>
    <m/>
    <m/>
    <m/>
    <x v="33"/>
    <m/>
    <m/>
    <m/>
    <n v="37.550344420000002"/>
    <n v="61.841214909999998"/>
    <s v="exact"/>
    <s v="Karaba-Akhun"/>
    <m/>
    <m/>
    <s v="Mary"/>
    <x v="2"/>
    <s v="Central Asia"/>
    <m/>
    <m/>
    <m/>
    <m/>
    <m/>
    <m/>
    <s v="1032228"/>
    <n v="1182781"/>
    <s v="L406924"/>
    <s v="G407685"/>
  </r>
  <r>
    <s v="https://www.gem.wiki/Mary_power_station"/>
    <x v="104"/>
    <s v="Mary power station"/>
    <s v="Марыйская государственная электростанция, Марыйская ГЭС, Мары ГРЭС"/>
    <s v="CC1"/>
    <s v="NG"/>
    <n v="787"/>
    <x v="0"/>
    <x v="0"/>
    <s v="N"/>
    <m/>
    <m/>
    <m/>
    <x v="34"/>
    <m/>
    <m/>
    <m/>
    <n v="37.550344420000002"/>
    <n v="61.841214909999998"/>
    <s v="exact"/>
    <s v="Karaba-Akhun"/>
    <m/>
    <m/>
    <s v="Mary"/>
    <x v="2"/>
    <s v="Central Asia"/>
    <m/>
    <m/>
    <s v="Mary-3 Combined Cycle Power Plant"/>
    <m/>
    <m/>
    <m/>
    <s v="1032228"/>
    <s v="1271954, 1271955, 1271958"/>
    <s v="L406924"/>
    <s v="G407684"/>
  </r>
  <r>
    <s v="https://www.gem.wiki/Mary_power_station"/>
    <x v="104"/>
    <s v="Mary power station"/>
    <s v="Марыйская государственная электростанция, Марыйская ГЭС, Мары ГРЭС"/>
    <s v="CC2"/>
    <s v="NG"/>
    <n v="787"/>
    <x v="0"/>
    <x v="0"/>
    <s v="N"/>
    <m/>
    <m/>
    <m/>
    <x v="34"/>
    <m/>
    <m/>
    <m/>
    <n v="37.550344420000002"/>
    <n v="61.841214909999998"/>
    <s v="exact"/>
    <s v="Karaba-Akhun"/>
    <m/>
    <m/>
    <s v="Mary"/>
    <x v="2"/>
    <s v="Central Asia"/>
    <m/>
    <m/>
    <s v="Mary-3 Combined Cycle Power Plant"/>
    <m/>
    <m/>
    <m/>
    <s v="1032228"/>
    <s v="1271956, 1271957, 1271959"/>
    <s v="L406924"/>
    <s v="G407683"/>
  </r>
  <r>
    <s v="https://www.gem.wiki/Seydi_CHP_power_station"/>
    <x v="104"/>
    <s v="Seydi CHP power station"/>
    <s v="Сейдинская тепловая электроцентраль, Сейдинская ТЭЦ"/>
    <s v="1"/>
    <s v="NG"/>
    <n v="80"/>
    <x v="0"/>
    <x v="3"/>
    <s v="Y"/>
    <m/>
    <m/>
    <m/>
    <x v="18"/>
    <m/>
    <m/>
    <m/>
    <n v="39.429400000000001"/>
    <n v="62.854999999999997"/>
    <s v="exact"/>
    <s v="Seydi"/>
    <m/>
    <m/>
    <s v="Lebap"/>
    <x v="2"/>
    <s v="Central Asia"/>
    <m/>
    <m/>
    <s v="Seidi, Seidinskaya"/>
    <s v="power"/>
    <s v="Oil &amp; Refining"/>
    <m/>
    <s v="1056018"/>
    <n v="1182809"/>
    <s v="L406923"/>
    <s v="G407682"/>
  </r>
  <r>
    <s v="https://www.gem.wiki/Seydi_CHP_power_station"/>
    <x v="104"/>
    <s v="Seydi CHP power station"/>
    <s v="Сейдинская тепловая электроцентраль, Сейдинская ТЭЦ"/>
    <s v="2"/>
    <s v="NG"/>
    <n v="80"/>
    <x v="0"/>
    <x v="3"/>
    <s v="Y"/>
    <m/>
    <m/>
    <m/>
    <x v="8"/>
    <m/>
    <m/>
    <m/>
    <n v="39.429400000000001"/>
    <n v="62.854999999999997"/>
    <s v="exact"/>
    <s v="Seydi"/>
    <m/>
    <m/>
    <s v="Lebap"/>
    <x v="2"/>
    <s v="Central Asia"/>
    <m/>
    <m/>
    <s v="Seidi, Seidinskaya"/>
    <s v="power"/>
    <s v="Oil &amp; Refining"/>
    <m/>
    <s v="1056018"/>
    <n v="1182810"/>
    <s v="L406923"/>
    <s v="G407681"/>
  </r>
  <r>
    <s v="https://www.gem.wiki/Turkmenbashi_CHP_power_station"/>
    <x v="104"/>
    <s v="Turkmenbashi CHP power station"/>
    <s v="Туркменбашинская тепловая электроцентраль, Туркменбашинская ТЭЦ, Красноводская ТЭЦ"/>
    <s v="4"/>
    <s v="LNG"/>
    <n v="210"/>
    <x v="0"/>
    <x v="3"/>
    <s v="Y"/>
    <m/>
    <m/>
    <m/>
    <x v="28"/>
    <m/>
    <m/>
    <m/>
    <n v="40.009874000000003"/>
    <n v="52.927034999999997"/>
    <s v="exact"/>
    <s v="Turkmenbashi"/>
    <m/>
    <m/>
    <s v="Balkan"/>
    <x v="2"/>
    <s v="Central Asia"/>
    <m/>
    <m/>
    <s v="Turkmenbashy, Krasnovodskaya, Turkmenbashy Refinery Simple Cycle Power Plant"/>
    <m/>
    <m/>
    <m/>
    <s v="1032227"/>
    <n v="1126461"/>
    <s v="L406922"/>
    <s v="G407677"/>
  </r>
  <r>
    <s v="https://www.gem.wiki/Turkmenbashi_CHP_power_station"/>
    <x v="104"/>
    <s v="Turkmenbashi CHP power station"/>
    <s v="Туркменбашинская тепловая электроцентраль, Туркменбашинская ТЭЦ, Красноводская ТЭЦ"/>
    <s v="5"/>
    <s v="LNG"/>
    <n v="210"/>
    <x v="0"/>
    <x v="3"/>
    <s v="Y"/>
    <m/>
    <m/>
    <m/>
    <x v="32"/>
    <m/>
    <m/>
    <m/>
    <n v="40.009874000000003"/>
    <n v="52.927034999999997"/>
    <s v="exact"/>
    <s v="Turkmenbashi"/>
    <m/>
    <m/>
    <s v="Balkan"/>
    <x v="2"/>
    <s v="Central Asia"/>
    <m/>
    <m/>
    <s v="Turkmenbashy, Krasnovodskaya, Turkmenbashy Refinery Simple Cycle Power Plant"/>
    <m/>
    <m/>
    <m/>
    <s v="1032227"/>
    <n v="1126462"/>
    <s v="L406922"/>
    <s v="G407676"/>
  </r>
  <r>
    <s v="https://www.gem.wiki/Turkmenbashi_oil_processing_complex_power_station"/>
    <x v="104"/>
    <s v="Turkmenbashi oil processing complex power station"/>
    <s v="Электростанция Туркменбашинского комплекса нефтеперерабатывающих заводов, электростанция ТКНПЗ (Russian)"/>
    <s v="1"/>
    <s v="NG"/>
    <n v="70"/>
    <x v="3"/>
    <x v="1"/>
    <s v="N"/>
    <m/>
    <m/>
    <m/>
    <x v="49"/>
    <m/>
    <m/>
    <m/>
    <n v="40.02169"/>
    <n v="52.96461"/>
    <s v="exact"/>
    <s v="Turkmenbashi"/>
    <m/>
    <m/>
    <s v="Balkan"/>
    <x v="2"/>
    <s v="Central Asia"/>
    <m/>
    <m/>
    <s v="Turkmenbashi Oil Refinery OCGT Power Plant, TKNPZ power station, TOPC power station"/>
    <s v="power"/>
    <s v="Oil &amp; Refining"/>
    <s v="none"/>
    <s v="1109806"/>
    <s v="not found"/>
    <s v="L408454"/>
    <s v="G411940"/>
  </r>
  <r>
    <s v="https://www.gem.wiki/Turkmenbashi_oil_processing_complex_power_station"/>
    <x v="104"/>
    <s v="Turkmenbashi oil processing complex power station"/>
    <s v="Электростанция Туркменбашинского комплекса нефтеперерабатывающих заводов, электростанция ТКНПЗ (Russian)"/>
    <s v="2"/>
    <s v="NG"/>
    <n v="70"/>
    <x v="3"/>
    <x v="1"/>
    <s v="N"/>
    <m/>
    <m/>
    <m/>
    <x v="49"/>
    <m/>
    <m/>
    <m/>
    <n v="40.02169"/>
    <n v="52.96461"/>
    <s v="exact"/>
    <s v="Turkmenbashi"/>
    <m/>
    <m/>
    <s v="Balkan"/>
    <x v="2"/>
    <s v="Central Asia"/>
    <m/>
    <m/>
    <s v="Turkmenbashi Oil Refinery OCGT Power Plant, TKNPZ power station, TOPC power station"/>
    <s v="power"/>
    <s v="Oil &amp; Refining"/>
    <s v="none"/>
    <s v="1109806"/>
    <s v="not found"/>
    <s v="L408454"/>
    <s v="G411939"/>
  </r>
  <r>
    <s v="https://www.gem.wiki/Watan_power_station"/>
    <x v="104"/>
    <s v="Watan power station"/>
    <s v="Электростанция Ватан"/>
    <s v="1"/>
    <s v="NG"/>
    <n v="127"/>
    <x v="0"/>
    <x v="1"/>
    <s v="N"/>
    <m/>
    <m/>
    <m/>
    <x v="5"/>
    <m/>
    <m/>
    <m/>
    <n v="37.930342199999998"/>
    <n v="65.640553199999999"/>
    <s v="exact"/>
    <s v="Vatan"/>
    <m/>
    <s v="Dovletli"/>
    <s v="Lebap"/>
    <x v="2"/>
    <s v="Central Asia"/>
    <m/>
    <m/>
    <s v="Vatan"/>
    <m/>
    <m/>
    <m/>
    <s v="1109731"/>
    <n v="1271744"/>
    <s v="L406919"/>
    <s v="G407669"/>
  </r>
  <r>
    <s v="https://www.gem.wiki/Watan_power_station"/>
    <x v="104"/>
    <s v="Watan power station"/>
    <s v="Электростанция Ватан"/>
    <s v="2"/>
    <s v="NG"/>
    <n v="127"/>
    <x v="0"/>
    <x v="1"/>
    <s v="N"/>
    <m/>
    <m/>
    <m/>
    <x v="5"/>
    <m/>
    <m/>
    <m/>
    <n v="37.930342199999998"/>
    <n v="65.640553199999999"/>
    <s v="exact"/>
    <s v="Vatan"/>
    <m/>
    <s v="Dovletli"/>
    <s v="Lebap"/>
    <x v="2"/>
    <s v="Central Asia"/>
    <m/>
    <m/>
    <s v="Vatan"/>
    <m/>
    <m/>
    <m/>
    <s v="1109731"/>
    <n v="1271745"/>
    <s v="L406919"/>
    <s v="G407668"/>
  </r>
  <r>
    <s v="https://www.gem.wiki/Zerger_power_station"/>
    <x v="104"/>
    <s v="Zerger power station"/>
    <s v="Электростанция Зергер"/>
    <s v="1"/>
    <s v="NG/D"/>
    <n v="144"/>
    <x v="0"/>
    <x v="1"/>
    <s v="N"/>
    <m/>
    <m/>
    <m/>
    <x v="30"/>
    <m/>
    <m/>
    <m/>
    <n v="38.976749781209797"/>
    <n v="63.464743349999999"/>
    <s v="exact"/>
    <s v="Turkmenabat"/>
    <m/>
    <m/>
    <s v="Lebap"/>
    <x v="2"/>
    <s v="Central Asia"/>
    <m/>
    <m/>
    <m/>
    <m/>
    <m/>
    <m/>
    <s v="1110562"/>
    <n v="1273126"/>
    <s v="L406921"/>
    <s v="G407675"/>
  </r>
  <r>
    <s v="https://www.gem.wiki/Zerger_power_station"/>
    <x v="104"/>
    <s v="Zerger power station"/>
    <s v="Электростанция Зергер"/>
    <s v="2"/>
    <s v="NG/D"/>
    <n v="144"/>
    <x v="0"/>
    <x v="1"/>
    <s v="N"/>
    <m/>
    <m/>
    <m/>
    <x v="30"/>
    <m/>
    <m/>
    <m/>
    <n v="38.976749781209797"/>
    <n v="63.464743349999999"/>
    <s v="exact"/>
    <s v="Turkmenabat"/>
    <m/>
    <m/>
    <s v="Lebap"/>
    <x v="2"/>
    <s v="Central Asia"/>
    <m/>
    <m/>
    <m/>
    <m/>
    <m/>
    <m/>
    <s v="1110562"/>
    <n v="1275922"/>
    <s v="L406921"/>
    <s v="G407674"/>
  </r>
  <r>
    <s v="https://www.gem.wiki/Zerger_power_station"/>
    <x v="104"/>
    <s v="Zerger power station"/>
    <s v="Электростанция Зергер"/>
    <s v="3"/>
    <s v="NG/D"/>
    <n v="144"/>
    <x v="0"/>
    <x v="1"/>
    <s v="N"/>
    <m/>
    <m/>
    <m/>
    <x v="30"/>
    <m/>
    <m/>
    <m/>
    <n v="38.976749781209797"/>
    <n v="63.464743349999999"/>
    <s v="exact"/>
    <s v="Turkmenabat"/>
    <m/>
    <m/>
    <s v="Lebap"/>
    <x v="2"/>
    <s v="Central Asia"/>
    <m/>
    <m/>
    <m/>
    <m/>
    <m/>
    <m/>
    <s v="1110562"/>
    <n v="1275923"/>
    <s v="L406921"/>
    <s v="G407673"/>
  </r>
  <r>
    <s v="https://www.gem.wiki/Adana_power_station"/>
    <x v="105"/>
    <s v="Adana power station"/>
    <m/>
    <s v="1"/>
    <s v="NG"/>
    <n v="131"/>
    <x v="0"/>
    <x v="0"/>
    <s v="Y"/>
    <m/>
    <m/>
    <m/>
    <x v="11"/>
    <m/>
    <m/>
    <m/>
    <n v="36.988152999999997"/>
    <n v="35.204129000000002"/>
    <s v="exact"/>
    <s v="Yolgeçen"/>
    <m/>
    <m/>
    <s v="Adana"/>
    <x v="2"/>
    <s v="Western Asia"/>
    <s v="Bloomberg: 1007866,"/>
    <m/>
    <m/>
    <s v="both"/>
    <s v="Textiles"/>
    <m/>
    <s v="1050752"/>
    <s v="1174927, 1176135, 1177818"/>
    <s v="L405888"/>
    <s v="G405841"/>
  </r>
  <r>
    <s v="https://www.gem.wiki/Aksa_Akrilik_power_station"/>
    <x v="105"/>
    <s v="Aksa Akrilik power station"/>
    <m/>
    <s v="1"/>
    <s v="NG/HFO"/>
    <n v="45"/>
    <x v="0"/>
    <x v="0"/>
    <s v="Y"/>
    <m/>
    <m/>
    <m/>
    <x v="45"/>
    <m/>
    <m/>
    <m/>
    <n v="40.68927"/>
    <n v="29.404949999999999"/>
    <s v="approximate"/>
    <s v="Çiftlikköy"/>
    <m/>
    <m/>
    <s v="Taşköprü"/>
    <x v="2"/>
    <s v="Western Asia"/>
    <m/>
    <m/>
    <m/>
    <m/>
    <m/>
    <m/>
    <s v="1009945"/>
    <s v="1158148, 1164519, 1173107, 1173108"/>
    <s v="L103717"/>
    <s v="G410036"/>
  </r>
  <r>
    <s v="https://www.gem.wiki/Aksa_Antalya_power_station"/>
    <x v="105"/>
    <s v="Aksa Antalya power station"/>
    <s v="Aksa Antalya Doğalgaz Santrali, Antalya Enerji Santralı"/>
    <s v="1"/>
    <s v="NG"/>
    <n v="250"/>
    <x v="7"/>
    <x v="0"/>
    <s v="N"/>
    <s v="Hydrogen capable: turbine"/>
    <s v="not found"/>
    <m/>
    <x v="9"/>
    <m/>
    <m/>
    <m/>
    <n v="37.1203"/>
    <n v="30.601600000000001"/>
    <s v="exact"/>
    <s v="Selimiye"/>
    <m/>
    <m/>
    <s v="Döşemealtı/Antalya"/>
    <x v="2"/>
    <s v="Western Asia"/>
    <s v="Bloomberg: 1009488, WRI: WRI1018754"/>
    <m/>
    <s v="Ali Metin Kazancı Antalya Combined Cycle Natural GPP"/>
    <m/>
    <m/>
    <m/>
    <s v="1070117"/>
    <s v="1208014, 1211668, 1217300, 1211669, 1211670, 1217301"/>
    <s v="L405889"/>
    <s v="G405842"/>
  </r>
  <r>
    <s v="https://www.gem.wiki/Aksa_Antalya_power_station"/>
    <x v="105"/>
    <s v="Aksa Antalya power station"/>
    <s v="Aksa Antalya Doğalgaz Santrali, Antalya Enerji Santralı"/>
    <s v="2"/>
    <s v="NG"/>
    <n v="900"/>
    <x v="0"/>
    <x v="0"/>
    <s v="N"/>
    <s v="Hydrogen capable: turbine"/>
    <s v="not found"/>
    <m/>
    <x v="17"/>
    <m/>
    <m/>
    <m/>
    <n v="37.1203"/>
    <n v="30.601600000000001"/>
    <s v="exact"/>
    <s v="Selimiye"/>
    <m/>
    <m/>
    <s v="Döşemealtı/Antalya"/>
    <x v="2"/>
    <s v="Western Asia"/>
    <s v="Bloomberg: 1009488, WRI: WRI1018754"/>
    <m/>
    <s v="Ali Metin Kazancı Antalya Combined Cycle Natural GPP"/>
    <m/>
    <m/>
    <m/>
    <s v="1070117"/>
    <s v="1204574, 1208013, 1237202"/>
    <s v="L405889"/>
    <s v="G405843"/>
  </r>
  <r>
    <s v="https://www.gem.wiki/Aliaga_Alosbi_power_station"/>
    <x v="105"/>
    <s v="Aliaga Alosbi power station"/>
    <m/>
    <s v="CC1"/>
    <s v="NG"/>
    <n v="68"/>
    <x v="0"/>
    <x v="6"/>
    <s v="Y"/>
    <m/>
    <m/>
    <m/>
    <x v="4"/>
    <m/>
    <m/>
    <m/>
    <n v="38.814700000000002"/>
    <n v="27.064399999999999"/>
    <s v="exact"/>
    <s v="Aliaga"/>
    <m/>
    <m/>
    <s v="İzmir"/>
    <x v="2"/>
    <s v="Western Asia"/>
    <m/>
    <m/>
    <m/>
    <m/>
    <m/>
    <m/>
    <s v="1078552"/>
    <n v="1220256"/>
    <s v="L408823"/>
    <s v="G413014"/>
  </r>
  <r>
    <s v="https://www.gem.wiki/Aliaga_Alosbi_power_station"/>
    <x v="105"/>
    <s v="Aliaga Alosbi power station"/>
    <m/>
    <s v="CC2"/>
    <s v="NG"/>
    <n v="270"/>
    <x v="0"/>
    <x v="6"/>
    <s v="Y"/>
    <m/>
    <m/>
    <m/>
    <x v="1"/>
    <m/>
    <m/>
    <m/>
    <n v="38.814700000000002"/>
    <n v="27.064399999999999"/>
    <s v="exact"/>
    <s v="Aliaga"/>
    <m/>
    <m/>
    <s v="İzmir"/>
    <x v="2"/>
    <s v="Western Asia"/>
    <m/>
    <m/>
    <m/>
    <m/>
    <m/>
    <m/>
    <s v="1080045"/>
    <s v="1222871, 1222899, 1222900"/>
    <s v="L408823"/>
    <s v="G413013"/>
  </r>
  <r>
    <s v="https://www.gem.wiki/Aliaga_EUAS_power_station"/>
    <x v="105"/>
    <s v="Aliaga EUAS power station"/>
    <m/>
    <s v="CC"/>
    <s v="NG"/>
    <n v="180"/>
    <x v="0"/>
    <x v="0"/>
    <s v="Y"/>
    <m/>
    <m/>
    <m/>
    <x v="9"/>
    <m/>
    <m/>
    <m/>
    <n v="38.798699999999997"/>
    <n v="26.945"/>
    <s v="approximate"/>
    <s v="Aliaga"/>
    <m/>
    <m/>
    <s v="İzmir"/>
    <x v="2"/>
    <s v="Western Asia"/>
    <m/>
    <m/>
    <m/>
    <m/>
    <m/>
    <m/>
    <s v="1032095"/>
    <s v="1101514, 1101515, 1101516, 1101517, 1101518, 1101519"/>
    <s v="L408835"/>
    <s v="G413012"/>
  </r>
  <r>
    <s v="https://www.gem.wiki/Aliaga_Energy_power_station"/>
    <x v="105"/>
    <s v="Aliaga Energy power station"/>
    <m/>
    <s v="1"/>
    <s v="NG"/>
    <n v="800"/>
    <x v="0"/>
    <x v="0"/>
    <s v="not found"/>
    <m/>
    <m/>
    <m/>
    <x v="34"/>
    <m/>
    <m/>
    <m/>
    <n v="38.742202300000002"/>
    <n v="26.9430865"/>
    <s v="exact"/>
    <s v="Bozköy"/>
    <m/>
    <m/>
    <s v="İzmir"/>
    <x v="2"/>
    <s v="Western Asia"/>
    <m/>
    <m/>
    <m/>
    <m/>
    <m/>
    <m/>
    <s v="1103376"/>
    <s v="1261723, 1271912, 1271911"/>
    <s v="L405890"/>
    <s v="G405844"/>
  </r>
  <r>
    <s v="https://www.gem.wiki/Aliaga_Habas_power_station"/>
    <x v="105"/>
    <s v="Aliaga Habas power station"/>
    <m/>
    <s v="1"/>
    <s v="NG"/>
    <n v="240"/>
    <x v="0"/>
    <x v="0"/>
    <s v="Y"/>
    <m/>
    <m/>
    <m/>
    <x v="8"/>
    <m/>
    <m/>
    <m/>
    <n v="38.742202300000002"/>
    <n v="26.9430865"/>
    <s v="exact"/>
    <s v="Bozköy"/>
    <m/>
    <m/>
    <s v="İzmir"/>
    <x v="2"/>
    <s v="Western Asia"/>
    <m/>
    <m/>
    <m/>
    <m/>
    <m/>
    <m/>
    <s v="1061382"/>
    <s v="1190725, 1190726, 1190729, 1190727, 1190728, 1190730"/>
    <s v="L405891"/>
    <s v="G405845"/>
  </r>
  <r>
    <s v="https://www.gem.wiki/Aliaga_Habas_power_station"/>
    <x v="105"/>
    <s v="Aliaga Habas power station"/>
    <m/>
    <s v="CHP"/>
    <s v="NG/HFO"/>
    <n v="54"/>
    <x v="0"/>
    <x v="1"/>
    <s v="Y"/>
    <m/>
    <m/>
    <m/>
    <x v="10"/>
    <m/>
    <m/>
    <m/>
    <n v="38.742202300000002"/>
    <n v="26.9430865"/>
    <s v="exact"/>
    <s v="Bozköy"/>
    <m/>
    <m/>
    <s v="İzmir"/>
    <x v="2"/>
    <s v="Western Asia"/>
    <m/>
    <m/>
    <m/>
    <m/>
    <m/>
    <m/>
    <s v="1053325"/>
    <n v="1178895"/>
    <s v="L405891"/>
    <s v="G413011"/>
  </r>
  <r>
    <s v="https://www.gem.wiki/Ambarlı_A_power_station"/>
    <x v="105"/>
    <s v="Ambarlı A power station"/>
    <s v="İstanbul Doğal Gaz Kombine Çevrim Santralı (A)"/>
    <s v="1"/>
    <s v="NG/FO"/>
    <n v="451"/>
    <x v="0"/>
    <x v="0"/>
    <s v="not found"/>
    <m/>
    <m/>
    <m/>
    <x v="12"/>
    <m/>
    <m/>
    <m/>
    <n v="40.983400000000003"/>
    <n v="28.6921"/>
    <s v="exact"/>
    <s v="Ambarlı"/>
    <m/>
    <m/>
    <s v="Istanbul"/>
    <x v="2"/>
    <s v="Western Asia"/>
    <s v="WRI: WRI1018760"/>
    <m/>
    <s v="Istanbul A"/>
    <m/>
    <m/>
    <m/>
    <s v="1032099"/>
    <s v="1101867, 1101868, 1101869"/>
    <s v="L405892"/>
    <s v="G405846"/>
  </r>
  <r>
    <s v="https://www.gem.wiki/Ambarlı_A_power_station"/>
    <x v="105"/>
    <s v="Ambarlı A power station"/>
    <s v="İstanbul Doğal Gaz Kombine Çevrim Santralı (A)"/>
    <s v="2"/>
    <s v="NG/FO"/>
    <n v="451"/>
    <x v="0"/>
    <x v="0"/>
    <s v="not found"/>
    <m/>
    <m/>
    <m/>
    <x v="12"/>
    <m/>
    <m/>
    <m/>
    <n v="40.983400000000003"/>
    <n v="28.6921"/>
    <s v="exact"/>
    <s v="Ambarlı"/>
    <m/>
    <m/>
    <s v="Istanbul"/>
    <x v="2"/>
    <s v="Western Asia"/>
    <s v="WRI: WRI1018760"/>
    <m/>
    <s v="Istanbul A"/>
    <m/>
    <m/>
    <m/>
    <s v="1032099"/>
    <s v="1101870, 1101871, 1101872"/>
    <s v="L405892"/>
    <s v="G405847"/>
  </r>
  <r>
    <s v="https://www.gem.wiki/Ambarlı_A_power_station"/>
    <x v="105"/>
    <s v="Ambarlı A power station"/>
    <s v="İstanbul Doğal Gaz Kombine Çevrim Santralı (A)"/>
    <s v="3"/>
    <s v="NG/FO"/>
    <n v="451"/>
    <x v="0"/>
    <x v="0"/>
    <s v="not found"/>
    <m/>
    <m/>
    <m/>
    <x v="12"/>
    <m/>
    <m/>
    <m/>
    <n v="40.983400000000003"/>
    <n v="28.6921"/>
    <s v="exact"/>
    <s v="Ambarlı"/>
    <m/>
    <m/>
    <s v="Istanbul"/>
    <x v="2"/>
    <s v="Western Asia"/>
    <s v="WRI: WRI1018760"/>
    <m/>
    <s v="Istanbul A"/>
    <m/>
    <m/>
    <m/>
    <s v="1032099"/>
    <s v="1101873, 1101874, 1101875"/>
    <s v="L405892"/>
    <s v="G405848"/>
  </r>
  <r>
    <s v="https://www.gem.wiki/Ambarlı_B_power_station"/>
    <x v="105"/>
    <s v="Ambarlı B power station"/>
    <s v="İstanbul Doğal Gaz Kombine Çevrim Santralı (B), İstanbul Fuel Oil ve Doğal Gaz Kom. Çev. Sant. (B)"/>
    <s v="1"/>
    <s v="NG/FO"/>
    <n v="816"/>
    <x v="0"/>
    <x v="0"/>
    <s v="not found"/>
    <m/>
    <m/>
    <m/>
    <x v="22"/>
    <m/>
    <m/>
    <m/>
    <n v="40.979300000000002"/>
    <n v="28.699400000000001"/>
    <s v="exact"/>
    <s v="Yakuplu"/>
    <m/>
    <m/>
    <s v="Istanbul"/>
    <x v="2"/>
    <s v="Western Asia"/>
    <s v="WRI: WRI1018760"/>
    <m/>
    <s v="Istanbul Fuel Oil and Natural Gas Com. Trans. Sant. (B), Istanbul B"/>
    <m/>
    <m/>
    <m/>
    <s v="1032098"/>
    <s v="1218918, 1218916, 1218919, 1218917"/>
    <s v="L405893"/>
    <s v="G405849"/>
  </r>
  <r>
    <s v="https://www.gem.wiki/Bandırma_power_station"/>
    <x v="105"/>
    <s v="Bandırma power station"/>
    <s v="Bandırma Doğalgaz Kombine Çevrim Santralı"/>
    <s v="1"/>
    <s v="NG"/>
    <n v="936.18"/>
    <x v="0"/>
    <x v="0"/>
    <s v="not found"/>
    <s v="not found"/>
    <m/>
    <m/>
    <x v="1"/>
    <m/>
    <m/>
    <m/>
    <n v="40.308349999999997"/>
    <n v="27.768630000000002"/>
    <s v="exact"/>
    <s v="Bandirma"/>
    <m/>
    <m/>
    <s v="Balikesir"/>
    <x v="2"/>
    <s v="Western Asia"/>
    <s v="Bloomberg: 1027277, WRI: WRI1018755"/>
    <m/>
    <s v="Bandırma Doğalgaz Santrali"/>
    <m/>
    <m/>
    <m/>
    <s v="1070774"/>
    <s v="1205831, 1211598, 1211599"/>
    <s v="L405895"/>
    <s v="G405851"/>
  </r>
  <r>
    <s v="https://www.gem.wiki/Bandırma_power_station"/>
    <x v="105"/>
    <s v="Bandırma power station"/>
    <s v="Bandırma Doğalgaz Kombine Çevrim Santralı"/>
    <s v="2"/>
    <s v="NG"/>
    <n v="607.20000000000005"/>
    <x v="0"/>
    <x v="0"/>
    <s v="not found"/>
    <s v="Hydrogen capable: turbine"/>
    <s v="not found"/>
    <m/>
    <x v="5"/>
    <m/>
    <m/>
    <m/>
    <n v="40.308349999999997"/>
    <n v="27.768630000000002"/>
    <s v="exact"/>
    <s v="Bandirma"/>
    <m/>
    <m/>
    <s v="Balikesir"/>
    <x v="2"/>
    <s v="Western Asia"/>
    <s v="Bloomberg: 1012862, WRI: WRI1018764"/>
    <m/>
    <s v="Bandırma Doğalgaz Santrali"/>
    <m/>
    <m/>
    <m/>
    <s v="1070774"/>
    <n v="1230449"/>
    <s v="L405895"/>
    <s v="G405852"/>
  </r>
  <r>
    <s v="https://www.gem.wiki/Baymina_Ankara_power_station"/>
    <x v="105"/>
    <s v="Baymina Ankara power station"/>
    <s v="Ankara DGKÇ Santrali"/>
    <s v="1"/>
    <s v="NG"/>
    <n v="770"/>
    <x v="0"/>
    <x v="0"/>
    <s v="not found"/>
    <m/>
    <m/>
    <m/>
    <x v="8"/>
    <m/>
    <m/>
    <m/>
    <n v="39.777299999999997"/>
    <n v="32.402200000000001"/>
    <s v="exact"/>
    <s v="Malıköy"/>
    <m/>
    <m/>
    <s v="Ankara"/>
    <x v="2"/>
    <s v="Western Asia"/>
    <s v="WRI: WRI1018761"/>
    <m/>
    <m/>
    <m/>
    <m/>
    <m/>
    <s v="1032101"/>
    <s v="1102263, 1177819, 1177820"/>
    <s v="L405896"/>
    <s v="G405853"/>
  </r>
  <r>
    <s v="https://www.gem.wiki/Bilecik_power_station"/>
    <x v="105"/>
    <s v="Bilecik power station"/>
    <m/>
    <s v="CC1"/>
    <s v="NG"/>
    <n v="143"/>
    <x v="0"/>
    <x v="0"/>
    <s v="Y"/>
    <m/>
    <m/>
    <m/>
    <x v="45"/>
    <m/>
    <m/>
    <m/>
    <n v="40.004289999999997"/>
    <n v="29.922270000000001"/>
    <s v="exact"/>
    <s v="Pazaryeri"/>
    <m/>
    <m/>
    <s v="Marmara"/>
    <x v="2"/>
    <s v="Western Asia"/>
    <m/>
    <m/>
    <m/>
    <m/>
    <m/>
    <m/>
    <s v="1100951"/>
    <n v="1257785"/>
    <s v="L408834"/>
    <s v="G413010"/>
  </r>
  <r>
    <s v="https://www.gem.wiki/Bilgin_Samsun_gas_power_station"/>
    <x v="105"/>
    <s v="Bilgin Samsun gas power station"/>
    <s v="Bilgin Samsun Doğalgaz Kombine Çevrim Santrali"/>
    <s v="1"/>
    <s v="NG"/>
    <n v="445"/>
    <x v="0"/>
    <x v="0"/>
    <s v="not found"/>
    <m/>
    <m/>
    <m/>
    <x v="22"/>
    <m/>
    <m/>
    <m/>
    <n v="41.145429999999998"/>
    <n v="37.156370000000003"/>
    <s v="exact"/>
    <s v="Tekkeköy"/>
    <m/>
    <m/>
    <s v="Samsun"/>
    <x v="2"/>
    <s v="Western Asia"/>
    <s v="Bloomberg: 1009496, WRI: WRI1018757"/>
    <m/>
    <s v="OMV Samsun power station"/>
    <m/>
    <m/>
    <m/>
    <s v="1071664"/>
    <n v="1207926"/>
    <s v="L405927"/>
    <s v="G405896"/>
  </r>
  <r>
    <s v="https://www.gem.wiki/Bilgin_Samsun_gas_power_station"/>
    <x v="105"/>
    <s v="Bilgin Samsun gas power station"/>
    <s v="Bilgin Samsun Doğalgaz Kombine Çevrim Santrali"/>
    <s v="2"/>
    <s v="NG"/>
    <n v="445"/>
    <x v="0"/>
    <x v="0"/>
    <s v="not found"/>
    <m/>
    <m/>
    <m/>
    <x v="22"/>
    <m/>
    <m/>
    <m/>
    <n v="41.145429999999998"/>
    <n v="37.156370000000003"/>
    <s v="exact"/>
    <s v="Tekkeköy"/>
    <m/>
    <m/>
    <s v="Samsun"/>
    <x v="2"/>
    <s v="Western Asia"/>
    <s v="Bloomberg: 1009496, WRI: WRI1018757"/>
    <m/>
    <s v="OMV Samsun power station"/>
    <m/>
    <m/>
    <m/>
    <s v="1071664"/>
    <n v="1222293"/>
    <s v="L405927"/>
    <s v="G405897"/>
  </r>
  <r>
    <s v="https://www.gem.wiki/Bilkent_University_power_station"/>
    <x v="105"/>
    <s v="Bilkent University power station"/>
    <m/>
    <s v="CC"/>
    <s v="NG"/>
    <n v="36.5"/>
    <x v="0"/>
    <x v="0"/>
    <s v="Y"/>
    <m/>
    <m/>
    <m/>
    <x v="19"/>
    <m/>
    <m/>
    <m/>
    <n v="39.866599999999998"/>
    <n v="32.756300000000003"/>
    <s v="approximate"/>
    <s v="Cankaya"/>
    <m/>
    <m/>
    <s v="Anatolia"/>
    <x v="2"/>
    <s v="Western Asia"/>
    <m/>
    <m/>
    <m/>
    <m/>
    <m/>
    <m/>
    <s v="1000915"/>
    <s v="1154950, 1161783, 1179128, 1220550"/>
    <s v="L408833"/>
    <s v="G413009"/>
  </r>
  <r>
    <s v="https://www.gem.wiki/Bosen_Bursa_power_station"/>
    <x v="105"/>
    <s v="Bosen Bursa power station"/>
    <m/>
    <s v="1"/>
    <s v="NG"/>
    <n v="79"/>
    <x v="0"/>
    <x v="0"/>
    <s v="not found"/>
    <m/>
    <m/>
    <m/>
    <x v="15"/>
    <m/>
    <m/>
    <m/>
    <n v="40.237699999999997"/>
    <n v="28.953399999999998"/>
    <s v="exact"/>
    <s v="Nilüfer"/>
    <m/>
    <m/>
    <s v="Bursa"/>
    <x v="2"/>
    <s v="Western Asia"/>
    <s v="WRI: WRI1018770"/>
    <m/>
    <m/>
    <m/>
    <m/>
    <m/>
    <s v="1053474"/>
    <s v="1235552, 1235553"/>
    <s v="L405897"/>
    <s v="G405854"/>
  </r>
  <r>
    <s v="https://www.gem.wiki/Bosen_Bursa_power_station"/>
    <x v="105"/>
    <s v="Bosen Bursa power station"/>
    <m/>
    <s v="2"/>
    <s v="NG"/>
    <n v="64"/>
    <x v="0"/>
    <x v="0"/>
    <s v="not found"/>
    <m/>
    <m/>
    <m/>
    <x v="37"/>
    <m/>
    <m/>
    <m/>
    <n v="40.237699999999997"/>
    <n v="28.953399999999998"/>
    <s v="exact"/>
    <s v="Nilüfer"/>
    <m/>
    <m/>
    <s v="Bursa"/>
    <x v="2"/>
    <s v="Western Asia"/>
    <s v="WRI: WRI1018770"/>
    <m/>
    <m/>
    <m/>
    <m/>
    <m/>
    <s v="1053474"/>
    <s v="1107761, 1165045"/>
    <s v="L405897"/>
    <s v="G405855"/>
  </r>
  <r>
    <s v="https://www.gem.wiki/Bosen_Bursa_power_station"/>
    <x v="105"/>
    <s v="Bosen Bursa power station"/>
    <m/>
    <s v="3"/>
    <s v="NG"/>
    <n v="120"/>
    <x v="0"/>
    <x v="0"/>
    <s v="not found"/>
    <m/>
    <m/>
    <m/>
    <x v="17"/>
    <m/>
    <m/>
    <m/>
    <n v="40.237699999999997"/>
    <n v="28.953399999999998"/>
    <s v="exact"/>
    <s v="Nilüfer"/>
    <m/>
    <m/>
    <s v="Bursa"/>
    <x v="2"/>
    <s v="Western Asia"/>
    <s v="WRI: WRI1018770"/>
    <m/>
    <m/>
    <m/>
    <m/>
    <m/>
    <s v="1053474"/>
    <s v="1235551, 1235554, 1235555"/>
    <s v="L405897"/>
    <s v="G405856"/>
  </r>
  <r>
    <s v="https://www.gem.wiki/Bozüyük_power_station"/>
    <x v="105"/>
    <s v="Bozüyük power station"/>
    <m/>
    <s v="1"/>
    <s v="NG"/>
    <n v="132"/>
    <x v="7"/>
    <x v="5"/>
    <s v="not found"/>
    <m/>
    <m/>
    <m/>
    <x v="44"/>
    <m/>
    <m/>
    <m/>
    <n v="40.1515222952073"/>
    <n v="29.981798422066699"/>
    <s v="approximate"/>
    <s v="Bilecik"/>
    <m/>
    <m/>
    <s v="Bilecik"/>
    <x v="2"/>
    <s v="Western Asia"/>
    <s v="Bloomberg: 1008820,"/>
    <m/>
    <m/>
    <m/>
    <m/>
    <m/>
    <s v="1040058"/>
    <s v="1160742, 1160743, 1164465"/>
    <s v="L407677"/>
    <s v="G410035"/>
  </r>
  <r>
    <s v="https://www.gem.wiki/Bursa_-_Bis_Energi_power_station"/>
    <x v="105"/>
    <s v="Bursa - Bis Energi power station"/>
    <m/>
    <s v="1"/>
    <s v="NG"/>
    <n v="180"/>
    <x v="7"/>
    <x v="0"/>
    <s v="Y"/>
    <m/>
    <m/>
    <m/>
    <x v="14"/>
    <m/>
    <m/>
    <m/>
    <n v="40.239400000000003"/>
    <n v="28.951799999999999"/>
    <s v="exact"/>
    <s v="Nilüfer"/>
    <m/>
    <m/>
    <s v="Bursa"/>
    <x v="2"/>
    <s v="Western Asia"/>
    <s v="WRI: WRI1018751"/>
    <m/>
    <m/>
    <s v="both"/>
    <s v="Automobiles"/>
    <s v="power"/>
    <s v="1078725"/>
    <s v="1220641, 1107762, 1220637, 1220645"/>
    <s v="L405898"/>
    <s v="G405857"/>
  </r>
  <r>
    <s v="https://www.gem.wiki/Bursa_-_Bis_Energi_power_station"/>
    <x v="105"/>
    <s v="Bursa - Bis Energi power station"/>
    <m/>
    <s v="2"/>
    <s v="NG"/>
    <n v="183"/>
    <x v="7"/>
    <x v="0"/>
    <s v="Y"/>
    <m/>
    <m/>
    <m/>
    <x v="47"/>
    <m/>
    <m/>
    <m/>
    <n v="40.239400000000003"/>
    <n v="28.951799999999999"/>
    <s v="exact"/>
    <s v="Nilüfer"/>
    <m/>
    <m/>
    <s v="Bursa"/>
    <x v="2"/>
    <s v="Western Asia"/>
    <s v="WRI: WRI1018751"/>
    <m/>
    <m/>
    <s v="both"/>
    <s v="Automobiles"/>
    <s v="power"/>
    <s v="1078725"/>
    <s v="1220639, 1220640, 1220643, 1220646"/>
    <s v="L405898"/>
    <s v="G405858"/>
  </r>
  <r>
    <s v="https://www.gem.wiki/Bursa_-_Bis_Energi_power_station"/>
    <x v="105"/>
    <s v="Bursa - Bis Energi power station"/>
    <m/>
    <s v="3"/>
    <s v="NG"/>
    <n v="124"/>
    <x v="7"/>
    <x v="0"/>
    <s v="Y"/>
    <m/>
    <m/>
    <m/>
    <x v="22"/>
    <m/>
    <m/>
    <m/>
    <n v="40.239400000000003"/>
    <n v="28.951799999999999"/>
    <s v="exact"/>
    <s v="Nilüfer"/>
    <m/>
    <m/>
    <s v="Bursa"/>
    <x v="2"/>
    <s v="Western Asia"/>
    <s v="WRI: WRI1018751"/>
    <m/>
    <m/>
    <s v="both"/>
    <s v="Automobiles"/>
    <s v="power"/>
    <s v="1078725"/>
    <s v="1220644, 1239816, 1239817"/>
    <s v="L405898"/>
    <s v="G405859"/>
  </r>
  <r>
    <s v="https://www.gem.wiki/Bursa_B_power_station"/>
    <x v="105"/>
    <s v="Bursa B power station"/>
    <m/>
    <s v="1"/>
    <s v="NG"/>
    <n v="716"/>
    <x v="0"/>
    <x v="0"/>
    <s v="not found"/>
    <m/>
    <m/>
    <m/>
    <x v="23"/>
    <m/>
    <m/>
    <m/>
    <n v="40.295200000000001"/>
    <n v="29.073599999999999"/>
    <s v="exact"/>
    <s v="Alaşarköy"/>
    <m/>
    <m/>
    <s v="Osmangazi/Bursa"/>
    <x v="2"/>
    <s v="Western Asia"/>
    <s v="WRI: WRI1018766"/>
    <m/>
    <m/>
    <m/>
    <m/>
    <m/>
    <s v="1032117"/>
    <s v="1107769, 1107770, 1107773"/>
    <s v="L405899"/>
    <s v="G405860"/>
  </r>
  <r>
    <s v="https://www.gem.wiki/Bursa_B_power_station"/>
    <x v="105"/>
    <s v="Bursa B power station"/>
    <m/>
    <s v="2"/>
    <s v="NG"/>
    <n v="716"/>
    <x v="0"/>
    <x v="0"/>
    <s v="not found"/>
    <m/>
    <m/>
    <m/>
    <x v="14"/>
    <m/>
    <m/>
    <m/>
    <n v="40.295200000000001"/>
    <n v="29.073599999999999"/>
    <s v="exact"/>
    <s v="Alaşarköy"/>
    <m/>
    <m/>
    <s v="Osmangazi/Bursa"/>
    <x v="2"/>
    <s v="Western Asia"/>
    <s v="WRI: WRI1018766"/>
    <m/>
    <m/>
    <m/>
    <m/>
    <m/>
    <s v="1032117"/>
    <s v="1107771, 1107772, 1107774"/>
    <s v="L405899"/>
    <s v="G405861"/>
  </r>
  <r>
    <s v="https://www.gem.wiki/Bursa_Korteks_power_station"/>
    <x v="105"/>
    <s v="Bursa Korteks power station"/>
    <m/>
    <s v="CC"/>
    <s v="HFO"/>
    <n v="90"/>
    <x v="0"/>
    <x v="0"/>
    <s v="Y"/>
    <m/>
    <m/>
    <m/>
    <x v="48"/>
    <m/>
    <m/>
    <m/>
    <n v="40.270499999999998"/>
    <n v="29.073899999999998"/>
    <s v="approximate"/>
    <s v="Bursa"/>
    <m/>
    <m/>
    <s v="Marmara"/>
    <x v="2"/>
    <s v="Western Asia"/>
    <m/>
    <m/>
    <m/>
    <s v="both"/>
    <s v="Textiles"/>
    <m/>
    <s v="1038513"/>
    <s v="1159883, 1163192, 1163193, 1235556"/>
    <s v="L408832"/>
    <s v="G413008"/>
  </r>
  <r>
    <s v="https://www.gem.wiki/Cay_power_station"/>
    <x v="105"/>
    <s v="Cay power station"/>
    <m/>
    <s v="CC2"/>
    <s v="NG"/>
    <n v="143"/>
    <x v="0"/>
    <x v="0"/>
    <s v="Y"/>
    <m/>
    <m/>
    <m/>
    <x v="45"/>
    <m/>
    <m/>
    <m/>
    <n v="38.593910000000001"/>
    <n v="31.04345"/>
    <s v="approximate"/>
    <s v="Cay"/>
    <m/>
    <m/>
    <s v="Aegean"/>
    <x v="2"/>
    <s v="Western Asia"/>
    <m/>
    <m/>
    <m/>
    <m/>
    <m/>
    <m/>
    <s v="1100952"/>
    <n v="1257797"/>
    <s v="L408831"/>
    <s v="G413007"/>
  </r>
  <r>
    <s v="https://www.gem.wiki/Cengiz_Enerji_Samsun_power_station"/>
    <x v="105"/>
    <s v="Cengiz Enerji Samsun power station"/>
    <m/>
    <s v="1"/>
    <s v="HFO"/>
    <n v="132"/>
    <x v="0"/>
    <x v="6"/>
    <s v="Y"/>
    <m/>
    <m/>
    <m/>
    <x v="45"/>
    <m/>
    <m/>
    <m/>
    <n v="41.2393"/>
    <n v="36.479900000000001"/>
    <s v="exact"/>
    <s v="Tekkeköy"/>
    <m/>
    <m/>
    <s v="Samsun"/>
    <x v="2"/>
    <s v="Western Asia"/>
    <m/>
    <m/>
    <m/>
    <m/>
    <m/>
    <m/>
    <s v="1073873"/>
    <s v="1212103, 1212104, 1212105, 1212106, 1212107, 1212108, 1212109, 1229048, 1212110"/>
    <s v="L405900"/>
    <s v="G413006"/>
  </r>
  <r>
    <s v="https://www.gem.wiki/Cengiz_Enerji_Samsun_power_station"/>
    <x v="105"/>
    <s v="Cengiz Enerji Samsun power station"/>
    <m/>
    <s v="2A"/>
    <s v="HFO"/>
    <n v="132"/>
    <x v="0"/>
    <x v="6"/>
    <s v="Y"/>
    <m/>
    <m/>
    <m/>
    <x v="43"/>
    <m/>
    <m/>
    <m/>
    <n v="41.2393"/>
    <n v="36.479900000000001"/>
    <s v="exact"/>
    <s v="Tekkeköy"/>
    <m/>
    <m/>
    <s v="Samsun"/>
    <x v="2"/>
    <s v="Western Asia"/>
    <m/>
    <m/>
    <m/>
    <m/>
    <m/>
    <m/>
    <s v="1073874"/>
    <s v="1212111, 1212112"/>
    <s v="L405900"/>
    <s v="G413005"/>
  </r>
  <r>
    <s v="https://www.gem.wiki/Cengiz_Enerji_Samsun_power_station"/>
    <x v="105"/>
    <s v="Cengiz Enerji Samsun power station"/>
    <m/>
    <s v="2B"/>
    <s v="NG"/>
    <n v="238.9"/>
    <x v="0"/>
    <x v="0"/>
    <s v="not found"/>
    <m/>
    <m/>
    <m/>
    <x v="1"/>
    <m/>
    <m/>
    <m/>
    <n v="41.2393"/>
    <n v="36.479900000000001"/>
    <s v="exact"/>
    <s v="Tekkeköy"/>
    <m/>
    <m/>
    <s v="Samsun"/>
    <x v="2"/>
    <s v="Western Asia"/>
    <s v="WRI: WRI1018759"/>
    <m/>
    <s v="Cengiz Enerji Samsun Termik Santrali"/>
    <m/>
    <m/>
    <m/>
    <s v="1100770"/>
    <s v="1257469, 1257470, 1257471"/>
    <s v="L405900"/>
    <s v="G405862"/>
  </r>
  <r>
    <s v="https://www.gem.wiki/Cengiz_Enerji_Samsun_power_station"/>
    <x v="105"/>
    <s v="Cengiz Enerji Samsun power station"/>
    <m/>
    <s v="3"/>
    <s v="NG"/>
    <n v="610"/>
    <x v="0"/>
    <x v="0"/>
    <s v="not found"/>
    <m/>
    <m/>
    <m/>
    <x v="2"/>
    <m/>
    <m/>
    <m/>
    <n v="41.2393"/>
    <n v="36.479900000000001"/>
    <s v="exact"/>
    <s v="Tekkeköy"/>
    <m/>
    <m/>
    <s v="Samsun"/>
    <x v="2"/>
    <s v="Western Asia"/>
    <s v="WRI: WRI1018759"/>
    <m/>
    <s v="Cengiz Enerji Samsun Termik Santrali"/>
    <m/>
    <m/>
    <m/>
    <s v="1078414"/>
    <n v="1220020"/>
    <s v="L405900"/>
    <s v="G405863"/>
  </r>
  <r>
    <s v="https://www.gem.wiki/Cerkezkoy_Ugur_power_station"/>
    <x v="105"/>
    <s v="Cerkezkoy Ugur power station"/>
    <m/>
    <s v="1"/>
    <s v="NG"/>
    <n v="60.2"/>
    <x v="0"/>
    <x v="0"/>
    <s v="not found"/>
    <m/>
    <m/>
    <m/>
    <x v="1"/>
    <m/>
    <m/>
    <m/>
    <n v="41.292718999999998"/>
    <n v="27.956254999999999"/>
    <s v="exact"/>
    <s v="Karaağaç"/>
    <m/>
    <m/>
    <s v="Çerkezköy/Tekirdağ"/>
    <x v="2"/>
    <s v="Western Asia"/>
    <m/>
    <m/>
    <s v="Çerkezköy Production Plant"/>
    <m/>
    <m/>
    <m/>
    <s v="1078691"/>
    <s v="1220577, 1243352"/>
    <s v="L405901"/>
    <s v="G405864"/>
  </r>
  <r>
    <s v="https://www.gem.wiki/Cigli_Ataer_power_station"/>
    <x v="105"/>
    <s v="Cigli Ataer power station"/>
    <m/>
    <s v="1"/>
    <s v="NG"/>
    <n v="125"/>
    <x v="0"/>
    <x v="0"/>
    <s v="not found"/>
    <m/>
    <m/>
    <m/>
    <x v="1"/>
    <m/>
    <m/>
    <m/>
    <n v="38.476301499999998"/>
    <n v="27.028606199999999"/>
    <s v="exact"/>
    <s v="Atatürk"/>
    <m/>
    <m/>
    <s v="Izmir"/>
    <x v="2"/>
    <s v="Western Asia"/>
    <m/>
    <m/>
    <m/>
    <m/>
    <m/>
    <m/>
    <s v="1038512"/>
    <s v="1159880, 1243354, 1159882"/>
    <s v="L405902"/>
    <s v="G405865"/>
  </r>
  <r>
    <s v="https://www.gem.wiki/Cine_Ales_power_station"/>
    <x v="105"/>
    <s v="Cine Ales power station"/>
    <s v="Ales DKÇS"/>
    <s v="1"/>
    <s v="NG"/>
    <n v="63"/>
    <x v="0"/>
    <x v="0"/>
    <s v="Y"/>
    <s v="Hydrogen capable: turbine"/>
    <m/>
    <m/>
    <x v="39"/>
    <m/>
    <m/>
    <m/>
    <n v="37.636975999999997"/>
    <n v="27.974789000000001"/>
    <s v="exact"/>
    <s v="Yürükler"/>
    <m/>
    <m/>
    <s v="Çine"/>
    <x v="2"/>
    <s v="Western Asia"/>
    <m/>
    <m/>
    <m/>
    <m/>
    <m/>
    <m/>
    <s v="1085954"/>
    <s v="1232824, 1232825"/>
    <s v="L405903"/>
    <s v="G405866"/>
  </r>
  <r>
    <s v="https://www.gem.wiki/Corlu_CHP_power_station"/>
    <x v="105"/>
    <s v="Corlu CHP power station"/>
    <m/>
    <s v="CC"/>
    <s v="NG"/>
    <n v="56"/>
    <x v="7"/>
    <x v="0"/>
    <s v="Y"/>
    <m/>
    <m/>
    <m/>
    <x v="4"/>
    <m/>
    <m/>
    <m/>
    <n v="41.137999999999998"/>
    <n v="27.865300000000001"/>
    <s v="approximate"/>
    <s v="Corlu"/>
    <m/>
    <m/>
    <s v="Marmara"/>
    <x v="2"/>
    <s v="Western Asia"/>
    <m/>
    <m/>
    <m/>
    <m/>
    <m/>
    <m/>
    <s v="1053398"/>
    <s v="1220326, 1220407"/>
    <s v="L408830"/>
    <s v="G413004"/>
  </r>
  <r>
    <s v="https://www.gem.wiki/Delta_Enerji_power_station"/>
    <x v="105"/>
    <s v="Delta Enerji power station"/>
    <m/>
    <s v="1"/>
    <s v="NG"/>
    <n v="61"/>
    <x v="0"/>
    <x v="0"/>
    <s v="not found"/>
    <s v="Hydrogen capable: turbine"/>
    <m/>
    <m/>
    <x v="9"/>
    <m/>
    <m/>
    <m/>
    <n v="41.291516999999999"/>
    <n v="27.561278999999999"/>
    <s v="exact"/>
    <s v="Buyukkaristiren"/>
    <m/>
    <m/>
    <s v="Kirklareli"/>
    <x v="2"/>
    <s v="Western Asia"/>
    <m/>
    <m/>
    <s v="Trakya Delta Gas Power Plant"/>
    <m/>
    <m/>
    <m/>
    <s v="1076835"/>
    <s v="1217365, 1218034"/>
    <s v="L405904"/>
    <s v="G405867"/>
  </r>
  <r>
    <s v="https://www.gem.wiki/Denizli_Honaz_power_station"/>
    <x v="105"/>
    <s v="Denizli Honaz power station"/>
    <m/>
    <s v="1"/>
    <s v="NG"/>
    <n v="63"/>
    <x v="0"/>
    <x v="0"/>
    <s v="not found"/>
    <s v="Hydrogen capable: turbine"/>
    <m/>
    <m/>
    <x v="22"/>
    <m/>
    <m/>
    <m/>
    <n v="37.808974999999997"/>
    <n v="29.257712999999999"/>
    <s v="exact"/>
    <s v="Gürleyik"/>
    <m/>
    <m/>
    <s v="Denizli"/>
    <x v="2"/>
    <s v="Western Asia"/>
    <m/>
    <m/>
    <m/>
    <m/>
    <m/>
    <m/>
    <s v="1087181"/>
    <s v="1235031, 1252558"/>
    <s v="L405905"/>
    <s v="G405868"/>
  </r>
  <r>
    <s v="https://www.gem.wiki/Denizli_Saraykoy_power_station"/>
    <x v="105"/>
    <s v="Denizli Saraykoy power station"/>
    <s v="AGE DGKÇS I"/>
    <s v="1"/>
    <s v="NG"/>
    <n v="205.5"/>
    <x v="0"/>
    <x v="0"/>
    <s v="not found"/>
    <m/>
    <m/>
    <m/>
    <x v="22"/>
    <m/>
    <m/>
    <m/>
    <n v="37.913637000000001"/>
    <n v="28.904767"/>
    <s v="exact"/>
    <s v="Sarayköy"/>
    <m/>
    <m/>
    <s v="Denizli"/>
    <x v="2"/>
    <s v="Western Asia"/>
    <m/>
    <m/>
    <s v="AGE gas power plant I"/>
    <m/>
    <m/>
    <m/>
    <s v="1091631"/>
    <s v="1242898, 1242899, 1242900, 1242901"/>
    <s v="L405906"/>
    <s v="G405869"/>
  </r>
  <r>
    <s v="https://www.gem.wiki/Enka_Adapazarı_power_station"/>
    <x v="105"/>
    <s v="Enka Adapazarı power station"/>
    <s v="Adapazarı Doğalgaz Kombine Çevrim Santrali"/>
    <s v="1"/>
    <s v="NG"/>
    <n v="820"/>
    <x v="0"/>
    <x v="0"/>
    <s v="not found"/>
    <m/>
    <m/>
    <m/>
    <x v="10"/>
    <m/>
    <m/>
    <m/>
    <n v="40.866"/>
    <n v="30.3873"/>
    <s v="exact"/>
    <s v="Taşkısığı"/>
    <m/>
    <m/>
    <s v="Adapazarı"/>
    <x v="2"/>
    <s v="Western Asia"/>
    <s v="WRI: WRI1018762"/>
    <m/>
    <m/>
    <m/>
    <m/>
    <m/>
    <s v="1042639"/>
    <s v="1163122, 1171647, 1171648"/>
    <s v="L405907"/>
    <s v="G405870"/>
  </r>
  <r>
    <s v="https://www.gem.wiki/Enka_Gebze_power_station"/>
    <x v="105"/>
    <s v="Enka Gebze power station"/>
    <s v="Enka Gebze Doğalgaz Santrali"/>
    <s v="1"/>
    <s v="NG"/>
    <n v="770"/>
    <x v="0"/>
    <x v="0"/>
    <s v="not found"/>
    <m/>
    <m/>
    <m/>
    <x v="10"/>
    <m/>
    <m/>
    <m/>
    <n v="40.867057000000003"/>
    <n v="30.38757"/>
    <s v="exact"/>
    <s v="Taşkısığı"/>
    <m/>
    <m/>
    <s v="Adapazarı"/>
    <x v="2"/>
    <s v="Western Asia"/>
    <s v="Bloomberg: 1006550, WRI: WRI1018749"/>
    <m/>
    <m/>
    <m/>
    <m/>
    <m/>
    <s v="1042640"/>
    <s v="1163123, 1170919, 1170922"/>
    <s v="L405908"/>
    <s v="G405871"/>
  </r>
  <r>
    <s v="https://www.gem.wiki/Enka_Gebze_power_station"/>
    <x v="105"/>
    <s v="Enka Gebze power station"/>
    <s v="Enka Gebze Doğalgaz Santrali"/>
    <s v="2"/>
    <s v="NG"/>
    <n v="770"/>
    <x v="0"/>
    <x v="0"/>
    <s v="not found"/>
    <m/>
    <m/>
    <m/>
    <x v="10"/>
    <m/>
    <m/>
    <m/>
    <n v="40.867057000000003"/>
    <n v="30.38757"/>
    <s v="exact"/>
    <s v="Taşkısığı"/>
    <m/>
    <m/>
    <s v="Adapazarı"/>
    <x v="2"/>
    <s v="Western Asia"/>
    <s v="Bloomberg: 1006550, WRI: WRI1018749"/>
    <m/>
    <m/>
    <m/>
    <m/>
    <m/>
    <s v="1042640"/>
    <s v="1170920, 1170921, 1170923"/>
    <s v="L405908"/>
    <s v="G405872"/>
  </r>
  <r>
    <s v="https://www.gem.wiki/Enka_İzmir_power_station"/>
    <x v="105"/>
    <s v="Enka İzmir power station"/>
    <s v="Enka İzmir Doğalgaz Santrali"/>
    <s v="1"/>
    <s v="NG"/>
    <n v="760"/>
    <x v="0"/>
    <x v="0"/>
    <s v="not found"/>
    <m/>
    <m/>
    <m/>
    <x v="16"/>
    <m/>
    <m/>
    <m/>
    <n v="38.746699999999997"/>
    <n v="26.956299999999999"/>
    <s v="exact"/>
    <s v="Horozgediği"/>
    <m/>
    <m/>
    <s v="Izmir"/>
    <x v="2"/>
    <s v="Western Asia"/>
    <s v="WRI: WRI1018750"/>
    <m/>
    <m/>
    <m/>
    <m/>
    <m/>
    <s v="1042641"/>
    <s v="1163124, 1171642, 1171645"/>
    <s v="L405909"/>
    <s v="G405873"/>
  </r>
  <r>
    <s v="https://www.gem.wiki/Enka_İzmir_power_station"/>
    <x v="105"/>
    <s v="Enka İzmir power station"/>
    <s v="Enka İzmir Doğalgaz Santrali"/>
    <s v="2"/>
    <s v="NG"/>
    <n v="760"/>
    <x v="0"/>
    <x v="0"/>
    <s v="not found"/>
    <m/>
    <m/>
    <m/>
    <x v="16"/>
    <m/>
    <m/>
    <m/>
    <n v="38.746699999999997"/>
    <n v="26.956299999999999"/>
    <s v="exact"/>
    <s v="Horozgediği"/>
    <m/>
    <m/>
    <s v="Izmir"/>
    <x v="2"/>
    <s v="Western Asia"/>
    <s v="WRI: WRI1018750"/>
    <m/>
    <m/>
    <m/>
    <m/>
    <m/>
    <s v="1042641"/>
    <s v="1171643, 1171644, 1171646"/>
    <s v="L405909"/>
    <s v="G405874"/>
  </r>
  <r>
    <s v="https://www.gem.wiki/Erzin_power_station"/>
    <x v="105"/>
    <s v="Erzin power station"/>
    <s v="Erzin Doğalgaz Kombine Çevrim Santrali"/>
    <s v="1"/>
    <s v="NG"/>
    <n v="904"/>
    <x v="0"/>
    <x v="0"/>
    <s v="not found"/>
    <m/>
    <m/>
    <m/>
    <x v="2"/>
    <m/>
    <m/>
    <m/>
    <n v="36.927100000000003"/>
    <n v="36.053400000000003"/>
    <s v="exact"/>
    <s v="Aşağıburnaz"/>
    <m/>
    <m/>
    <s v="Erzin"/>
    <x v="2"/>
    <s v="Western Asia"/>
    <s v="WRI: WRI1018756"/>
    <m/>
    <s v="Egemer"/>
    <m/>
    <m/>
    <m/>
    <s v="1081415"/>
    <s v="1225057, 1239536, 1239537"/>
    <s v="L405910"/>
    <s v="G405875"/>
  </r>
  <r>
    <s v="https://www.gem.wiki/Esenyurt_power_station"/>
    <x v="105"/>
    <s v="Esenyurt power station"/>
    <m/>
    <s v="1"/>
    <s v="NG"/>
    <n v="200"/>
    <x v="0"/>
    <x v="0"/>
    <s v="Y"/>
    <m/>
    <m/>
    <m/>
    <x v="14"/>
    <m/>
    <m/>
    <m/>
    <n v="41.065154"/>
    <n v="28.668154000000001"/>
    <s v="exact"/>
    <s v="Esenyurt"/>
    <m/>
    <m/>
    <s v="Istanbul"/>
    <x v="2"/>
    <s v="Western Asia"/>
    <s v="Bloomberg: 1014958,"/>
    <m/>
    <m/>
    <m/>
    <m/>
    <m/>
    <s v="1013728"/>
    <s v="1164472, 1164473, 1164474, 1164475"/>
    <s v="L405911"/>
    <s v="G405876"/>
  </r>
  <r>
    <s v="https://www.gem.wiki/Eskisehir_Endustriyel_power_station"/>
    <x v="105"/>
    <s v="Eskisehir Endustriyel power station"/>
    <m/>
    <s v="1"/>
    <s v="NG"/>
    <n v="55.5"/>
    <x v="0"/>
    <x v="0"/>
    <s v="not found"/>
    <m/>
    <m/>
    <m/>
    <x v="11"/>
    <m/>
    <m/>
    <m/>
    <n v="39.7566025"/>
    <n v="30.622158800000001"/>
    <s v="exact"/>
    <s v="Odunpazarı"/>
    <m/>
    <m/>
    <s v="Eskişehir"/>
    <x v="2"/>
    <s v="Western Asia"/>
    <m/>
    <m/>
    <m/>
    <s v="both"/>
    <s v="Other"/>
    <m/>
    <s v="1078678"/>
    <s v="not found"/>
    <s v="L405912"/>
    <s v="G405877"/>
  </r>
  <r>
    <s v="https://www.gem.wiki/Gaziantip_Industrial_power_station"/>
    <x v="105"/>
    <s v="Gaziantip Industrial power station"/>
    <m/>
    <s v="GT1"/>
    <s v="NG"/>
    <n v="112"/>
    <x v="0"/>
    <x v="0"/>
    <s v="not found"/>
    <m/>
    <m/>
    <m/>
    <x v="1"/>
    <m/>
    <m/>
    <m/>
    <n v="36.995699999999999"/>
    <n v="37.384099999999997"/>
    <s v="exact"/>
    <s v="Baglabarsi"/>
    <m/>
    <m/>
    <s v="Gaziantip"/>
    <x v="2"/>
    <s v="Western Asia"/>
    <m/>
    <m/>
    <m/>
    <s v="both"/>
    <s v="Textiles"/>
    <m/>
    <s v="not found"/>
    <s v="not found"/>
    <s v="L407791"/>
    <s v="G410362"/>
  </r>
  <r>
    <s v="https://www.gem.wiki/Gebze_Dilovasi_power_station"/>
    <x v="105"/>
    <s v="Gebze Dilovasi power station"/>
    <s v="Gebze Dilovası Doğalgaz Kombine Çevrim Santrali, Gebze-Dilovası DGKÇ Santrali"/>
    <s v="1"/>
    <s v="NG"/>
    <n v="253.4"/>
    <x v="0"/>
    <x v="0"/>
    <s v="not found"/>
    <m/>
    <m/>
    <m/>
    <x v="31"/>
    <m/>
    <m/>
    <m/>
    <n v="40.801514400000002"/>
    <n v="29.551807799999999"/>
    <s v="exact"/>
    <s v="Dilovası"/>
    <m/>
    <m/>
    <s v="Kocaeli"/>
    <x v="2"/>
    <s v="Western Asia"/>
    <m/>
    <m/>
    <m/>
    <s v="both"/>
    <s v="Chemicals"/>
    <m/>
    <s v="1066755"/>
    <s v="1116380, 1116381, 1116382"/>
    <s v="L405913"/>
    <s v="G405878"/>
  </r>
  <r>
    <s v="https://www.gem.wiki/Gebze_Yeni_power_station"/>
    <x v="105"/>
    <s v="Gebze Yeni power station"/>
    <m/>
    <s v="1"/>
    <s v="NG"/>
    <n v="865"/>
    <x v="0"/>
    <x v="0"/>
    <s v="N"/>
    <s v="Hydrogen capable: turbine"/>
    <m/>
    <m/>
    <x v="22"/>
    <m/>
    <m/>
    <m/>
    <n v="40.816549999999999"/>
    <n v="29.57319"/>
    <s v="exact"/>
    <s v="Dilovası"/>
    <m/>
    <m/>
    <s v="Kocaeli"/>
    <x v="2"/>
    <s v="Western Asia"/>
    <m/>
    <m/>
    <m/>
    <m/>
    <m/>
    <m/>
    <s v="1086175"/>
    <s v="1233168, 1235657, 1235658"/>
    <s v="L405914"/>
    <s v="G405879"/>
  </r>
  <r>
    <s v="https://www.gem.wiki/Gediz_power_station"/>
    <x v="105"/>
    <s v="Gediz power station"/>
    <m/>
    <s v="CC"/>
    <s v="NG"/>
    <n v="57"/>
    <x v="0"/>
    <x v="0"/>
    <s v="Y"/>
    <m/>
    <m/>
    <m/>
    <x v="22"/>
    <m/>
    <m/>
    <m/>
    <n v="38.965200000000003"/>
    <n v="29.365300000000001"/>
    <s v="exact"/>
    <s v="Gediz"/>
    <m/>
    <m/>
    <s v="Aegean"/>
    <x v="2"/>
    <s v="Western Asia"/>
    <m/>
    <m/>
    <m/>
    <m/>
    <m/>
    <m/>
    <s v="1080022"/>
    <s v="1222831, 1289947"/>
    <s v="L408829"/>
    <s v="G413003"/>
  </r>
  <r>
    <s v="https://www.gem.wiki/Hamitabat_power_station"/>
    <x v="105"/>
    <s v="Hamitabat power station"/>
    <s v="Hamitabat Termik Santrali"/>
    <s v="1"/>
    <s v="NG"/>
    <n v="600"/>
    <x v="0"/>
    <x v="0"/>
    <s v="not found"/>
    <s v="Hydrogen capable: turbine"/>
    <m/>
    <m/>
    <x v="31"/>
    <m/>
    <m/>
    <m/>
    <n v="41.482700000000001"/>
    <n v="27.336600000000001"/>
    <s v="exact"/>
    <s v="Tatarköy"/>
    <m/>
    <m/>
    <s v="Kırklareli"/>
    <x v="2"/>
    <s v="Western Asia"/>
    <s v="Bloomberg: 1027899, WRI: WRI1018753"/>
    <m/>
    <m/>
    <m/>
    <m/>
    <m/>
    <s v="1032152"/>
    <n v="1250538"/>
    <s v="L405915"/>
    <s v="G405880"/>
  </r>
  <r>
    <s v="https://www.gem.wiki/Hamitabat_power_station"/>
    <x v="105"/>
    <s v="Hamitabat power station"/>
    <s v="Hamitabat Termik Santrali"/>
    <s v="2"/>
    <s v="NG"/>
    <n v="600"/>
    <x v="0"/>
    <x v="0"/>
    <s v="not found"/>
    <s v="Hydrogen capable: turbine"/>
    <m/>
    <m/>
    <x v="31"/>
    <m/>
    <m/>
    <m/>
    <n v="41.482700000000001"/>
    <n v="27.336600000000001"/>
    <s v="exact"/>
    <s v="Tatarköy"/>
    <m/>
    <m/>
    <s v="Kırklareli"/>
    <x v="2"/>
    <s v="Western Asia"/>
    <s v="Bloomberg: 1027899, WRI: WRI1018753"/>
    <m/>
    <m/>
    <m/>
    <m/>
    <m/>
    <s v="1032152"/>
    <n v="1267241"/>
    <s v="L405915"/>
    <s v="G405881"/>
  </r>
  <r>
    <s v="https://www.gem.wiki/Hereke_Cement_Works_power_station"/>
    <x v="105"/>
    <s v="Hereke Cement Works power station"/>
    <m/>
    <s v="1"/>
    <s v="NG"/>
    <n v="38"/>
    <x v="0"/>
    <x v="0"/>
    <s v="Y"/>
    <m/>
    <m/>
    <m/>
    <x v="15"/>
    <m/>
    <m/>
    <m/>
    <n v="40.781999999999996"/>
    <n v="29.602499999999999"/>
    <s v="exact"/>
    <s v="Hereke"/>
    <m/>
    <m/>
    <s v="Kocaeli"/>
    <x v="2"/>
    <s v="Western Asia"/>
    <m/>
    <m/>
    <m/>
    <s v="both"/>
    <s v="Cement &amp; Building"/>
    <s v="power"/>
    <s v="1039400"/>
    <n v="1160238"/>
    <s v="L408828"/>
    <s v="G413002"/>
  </r>
  <r>
    <s v="https://www.gem.wiki/Hereke_Cement_Works_power_station"/>
    <x v="105"/>
    <s v="Hereke Cement Works power station"/>
    <m/>
    <s v="2-1"/>
    <s v="NG"/>
    <n v="60"/>
    <x v="0"/>
    <x v="0"/>
    <s v="Y"/>
    <m/>
    <m/>
    <m/>
    <x v="8"/>
    <m/>
    <m/>
    <m/>
    <n v="40.781999999999996"/>
    <n v="29.602499999999999"/>
    <s v="exact"/>
    <s v="Hereke"/>
    <m/>
    <m/>
    <s v="Kocaeli"/>
    <x v="2"/>
    <s v="Western Asia"/>
    <m/>
    <m/>
    <m/>
    <s v="both"/>
    <s v="Cement &amp; Building"/>
    <s v="power"/>
    <s v="1039400"/>
    <n v="1200268"/>
    <s v="L408828"/>
    <s v="G413001"/>
  </r>
  <r>
    <s v="https://www.gem.wiki/Hereke_Cement_Works_power_station"/>
    <x v="105"/>
    <s v="Hereke Cement Works power station"/>
    <m/>
    <s v="2-2"/>
    <s v="NG"/>
    <n v="60"/>
    <x v="0"/>
    <x v="0"/>
    <s v="Y"/>
    <m/>
    <m/>
    <m/>
    <x v="47"/>
    <m/>
    <m/>
    <m/>
    <n v="40.781999999999996"/>
    <n v="29.602499999999999"/>
    <s v="exact"/>
    <s v="Hereke"/>
    <m/>
    <m/>
    <s v="Kocaeli"/>
    <x v="2"/>
    <s v="Western Asia"/>
    <m/>
    <m/>
    <m/>
    <s v="both"/>
    <s v="Cement &amp; Building"/>
    <s v="power"/>
    <s v="1039400"/>
    <n v="1200269"/>
    <s v="L408828"/>
    <s v="G413000"/>
  </r>
  <r>
    <s v="https://www.gem.wiki/Hereke_Cement_Works_power_station"/>
    <x v="105"/>
    <s v="Hereke Cement Works power station"/>
    <m/>
    <s v="3"/>
    <s v="NG"/>
    <n v="40"/>
    <x v="0"/>
    <x v="1"/>
    <s v="not found"/>
    <m/>
    <m/>
    <m/>
    <x v="21"/>
    <m/>
    <m/>
    <m/>
    <n v="40.781999999999996"/>
    <n v="29.602499999999999"/>
    <s v="exact"/>
    <s v="Hereke"/>
    <m/>
    <m/>
    <s v="Kocaeli"/>
    <x v="2"/>
    <s v="Western Asia"/>
    <m/>
    <m/>
    <m/>
    <s v="both"/>
    <s v="Cement &amp; Building"/>
    <s v="power"/>
    <s v="1039400"/>
    <m/>
    <s v="L408828"/>
    <s v="G412999"/>
  </r>
  <r>
    <s v="https://www.gem.wiki/Hereke_Cement_Works_power_station"/>
    <x v="105"/>
    <s v="Hereke Cement Works power station"/>
    <m/>
    <s v="4"/>
    <s v="WSTH-NG"/>
    <n v="30"/>
    <x v="2"/>
    <x v="0"/>
    <s v="Y"/>
    <m/>
    <m/>
    <m/>
    <x v="49"/>
    <m/>
    <m/>
    <m/>
    <n v="40.781999999999996"/>
    <n v="29.602499999999999"/>
    <s v="exact"/>
    <s v="Hereke"/>
    <m/>
    <m/>
    <s v="Kocaeli"/>
    <x v="2"/>
    <s v="Western Asia"/>
    <m/>
    <m/>
    <m/>
    <s v="both"/>
    <s v="Cement &amp; Building"/>
    <s v="power"/>
    <s v="1039400"/>
    <n v="1200270"/>
    <s v="L408828"/>
    <s v="G412998"/>
  </r>
  <r>
    <s v="https://www.gem.wiki/Izmir_Cement_Factory_power_station"/>
    <x v="105"/>
    <s v="Izmir Cement Factory power station"/>
    <m/>
    <s v="CC"/>
    <s v="NG/OG"/>
    <n v="45"/>
    <x v="0"/>
    <x v="0"/>
    <s v="Y"/>
    <m/>
    <m/>
    <m/>
    <x v="17"/>
    <m/>
    <m/>
    <m/>
    <n v="38.426699999999997"/>
    <n v="27.216899999999999"/>
    <s v="exact"/>
    <s v="Izmir"/>
    <m/>
    <m/>
    <s v="Aegean"/>
    <x v="2"/>
    <s v="Western Asia"/>
    <m/>
    <m/>
    <m/>
    <s v="both"/>
    <s v="Cement &amp; Building"/>
    <m/>
    <s v="1066648"/>
    <s v="1198339, 1198340, 1198341, 1198342, 1198343, 1198344, 1198345"/>
    <s v="L408837"/>
    <s v="G412997"/>
  </r>
  <r>
    <s v="https://www.gem.wiki/Izmir_Refinery_power_station"/>
    <x v="105"/>
    <s v="Izmir Refinery power station"/>
    <m/>
    <s v="GT1"/>
    <s v="NG/HFO/D"/>
    <n v="56"/>
    <x v="0"/>
    <x v="1"/>
    <s v="Y"/>
    <m/>
    <m/>
    <m/>
    <x v="4"/>
    <m/>
    <m/>
    <m/>
    <n v="40.763300000000001"/>
    <n v="29.7624"/>
    <s v="exact"/>
    <s v="Kocaeli"/>
    <m/>
    <m/>
    <s v="Marmara"/>
    <x v="2"/>
    <s v="Western Asia"/>
    <m/>
    <m/>
    <m/>
    <s v="both"/>
    <s v="Oil &amp; Refining"/>
    <m/>
    <s v="1090100"/>
    <n v="1232401"/>
    <s v="L408836"/>
    <s v="G412996"/>
  </r>
  <r>
    <s v="https://www.gem.wiki/Izmir_Refinery_power_station"/>
    <x v="105"/>
    <s v="Izmir Refinery power station"/>
    <m/>
    <s v="GT2"/>
    <s v="NG/D"/>
    <n v="26"/>
    <x v="0"/>
    <x v="1"/>
    <s v="Y"/>
    <m/>
    <m/>
    <m/>
    <x v="17"/>
    <m/>
    <m/>
    <m/>
    <n v="40.763300000000001"/>
    <n v="29.7624"/>
    <s v="exact"/>
    <s v="Kocaeli"/>
    <m/>
    <m/>
    <s v="Marmara"/>
    <x v="2"/>
    <s v="Western Asia"/>
    <m/>
    <m/>
    <m/>
    <s v="both"/>
    <s v="Oil &amp; Refining"/>
    <m/>
    <s v="1090100"/>
    <n v="1242902"/>
    <s v="L408836"/>
    <s v="G412995"/>
  </r>
  <r>
    <s v="https://www.gem.wiki/Izmit_Refinery_power_station"/>
    <x v="105"/>
    <s v="Izmit Refinery power station"/>
    <m/>
    <s v="CC"/>
    <s v="HFO/NG"/>
    <n v="120"/>
    <x v="0"/>
    <x v="0"/>
    <s v="Y"/>
    <m/>
    <m/>
    <m/>
    <x v="2"/>
    <m/>
    <m/>
    <m/>
    <n v="40.747700000000002"/>
    <n v="29.771699999999999"/>
    <s v="exact"/>
    <s v="Izmit"/>
    <m/>
    <m/>
    <s v="Kocaeli"/>
    <x v="2"/>
    <s v="Western Asia"/>
    <m/>
    <m/>
    <m/>
    <s v="both"/>
    <s v="Oil &amp; Refining"/>
    <m/>
    <s v="1019934"/>
    <s v="1250017, 1250018, 1250019"/>
    <s v="L408904"/>
    <s v="G412994"/>
  </r>
  <r>
    <s v="https://www.gem.wiki/Karadeniz_Ereğli_Zonguldak_power_station"/>
    <x v="105"/>
    <s v="Karadeniz Ereğli Zonguldak power station"/>
    <s v="Karadeniz Ereğli-Zonguldak"/>
    <s v="1"/>
    <s v="NG/BFG"/>
    <n v="191.1"/>
    <x v="0"/>
    <x v="0"/>
    <s v="Y"/>
    <m/>
    <m/>
    <m/>
    <x v="67"/>
    <m/>
    <m/>
    <m/>
    <n v="41.261468999999998"/>
    <n v="31.420106000000001"/>
    <s v="exact"/>
    <s v="Ereğli"/>
    <m/>
    <m/>
    <s v="Zonguldak"/>
    <x v="2"/>
    <s v="Western Asia"/>
    <m/>
    <m/>
    <m/>
    <s v="both"/>
    <s v="Iron &amp; Steel"/>
    <m/>
    <s v="1016608"/>
    <s v="1114095, 1114096"/>
    <s v="L407676"/>
    <s v="G410034"/>
  </r>
  <r>
    <s v="https://www.gem.wiki/Kayseri_Metalworks_power_station"/>
    <x v="105"/>
    <s v="Kayseri Metalworks power station"/>
    <m/>
    <s v="1"/>
    <s v="HFO"/>
    <n v="30"/>
    <x v="0"/>
    <x v="4"/>
    <s v="Y"/>
    <m/>
    <m/>
    <m/>
    <x v="43"/>
    <m/>
    <m/>
    <m/>
    <n v="38.710700000000003"/>
    <n v="35.332799999999999"/>
    <s v="approximate"/>
    <s v="Kayseri"/>
    <m/>
    <m/>
    <s v="Central Anatolia"/>
    <x v="2"/>
    <s v="Western Asia"/>
    <m/>
    <m/>
    <m/>
    <s v="both"/>
    <s v="Iron &amp; Steel"/>
    <m/>
    <s v="1053306"/>
    <n v="1178859"/>
    <s v="L408840"/>
    <s v="G412993"/>
  </r>
  <r>
    <s v="https://www.gem.wiki/Kazan_Soda_Elektrik_power_station"/>
    <x v="105"/>
    <s v="Kazan Soda Elektrik power station"/>
    <m/>
    <s v="1"/>
    <s v="NG"/>
    <n v="380"/>
    <x v="0"/>
    <x v="0"/>
    <s v="Y"/>
    <m/>
    <m/>
    <m/>
    <x v="34"/>
    <m/>
    <m/>
    <m/>
    <n v="40.104893199999999"/>
    <n v="32.501232199999997"/>
    <s v="exact"/>
    <s v="İncirlik"/>
    <m/>
    <m/>
    <s v="Ankara"/>
    <x v="2"/>
    <s v="Western Asia"/>
    <m/>
    <m/>
    <m/>
    <s v="both"/>
    <s v="Chemicals"/>
    <s v="none"/>
    <s v="1095243"/>
    <s v="1248667, 1248668"/>
    <s v="L405918"/>
    <s v="G405885"/>
  </r>
  <r>
    <s v="https://www.gem.wiki/Kentsa_power_station"/>
    <x v="105"/>
    <s v="Kentsa power station"/>
    <m/>
    <s v="CC"/>
    <s v="NG"/>
    <n v="40"/>
    <x v="0"/>
    <x v="0"/>
    <s v="Y"/>
    <m/>
    <m/>
    <m/>
    <x v="44"/>
    <m/>
    <m/>
    <m/>
    <n v="40.764000000000003"/>
    <n v="29.990100000000002"/>
    <s v="exact"/>
    <s v="Izmit"/>
    <m/>
    <m/>
    <s v="Kocaeli"/>
    <x v="2"/>
    <s v="Western Asia"/>
    <m/>
    <m/>
    <m/>
    <m/>
    <m/>
    <m/>
    <s v="1040060"/>
    <s v="1160745, 1177027, 1171877"/>
    <s v="L405919"/>
    <s v="G405886"/>
  </r>
  <r>
    <s v="https://www.gem.wiki/Kirklareli_power_station"/>
    <x v="105"/>
    <s v="Kirklareli power station"/>
    <m/>
    <s v="CC"/>
    <s v="NG"/>
    <n v="890"/>
    <x v="2"/>
    <x v="0"/>
    <s v="not found"/>
    <m/>
    <m/>
    <m/>
    <x v="43"/>
    <m/>
    <m/>
    <m/>
    <n v="41.756500000000003"/>
    <n v="27.213999999999999"/>
    <s v="approximate"/>
    <s v="Kirklareli"/>
    <m/>
    <m/>
    <s v="Marmara"/>
    <x v="2"/>
    <s v="Western Asia"/>
    <m/>
    <m/>
    <m/>
    <m/>
    <m/>
    <m/>
    <s v="1142021"/>
    <n v="1318016"/>
    <s v="L408839"/>
    <s v="G412992"/>
  </r>
  <r>
    <s v="https://www.gem.wiki/Kirsehir_Kanyon_power_station"/>
    <x v="105"/>
    <s v="Kirsehir Kanyon power station"/>
    <m/>
    <s v="1"/>
    <s v="NG"/>
    <n v="600"/>
    <x v="5"/>
    <x v="0"/>
    <s v="not found"/>
    <s v="not found"/>
    <s v="not found"/>
    <m/>
    <x v="45"/>
    <m/>
    <m/>
    <m/>
    <n v="39.133699999999997"/>
    <n v="34.150500000000001"/>
    <s v="approximate"/>
    <s v="Kirsehir"/>
    <m/>
    <m/>
    <s v="Kirsehir"/>
    <x v="2"/>
    <s v="Western Asia"/>
    <m/>
    <m/>
    <m/>
    <m/>
    <m/>
    <m/>
    <s v="1090095"/>
    <n v="1240415"/>
    <s v="L407790"/>
    <s v="G410361"/>
  </r>
  <r>
    <s v="https://www.gem.wiki/Kiyikoy_power_station"/>
    <x v="105"/>
    <s v="Kiyikoy power station"/>
    <m/>
    <s v="1"/>
    <s v="NG"/>
    <n v="1176"/>
    <x v="5"/>
    <x v="0"/>
    <s v="not found"/>
    <s v="not found"/>
    <s v="not found"/>
    <m/>
    <x v="45"/>
    <m/>
    <m/>
    <m/>
    <n v="41.638615565545699"/>
    <n v="28.090531151079801"/>
    <s v="approximate"/>
    <s v="Kıyıköy"/>
    <m/>
    <m/>
    <s v="Kırklareli"/>
    <x v="2"/>
    <s v="Western Asia"/>
    <m/>
    <m/>
    <m/>
    <m/>
    <m/>
    <m/>
    <s v="1109356"/>
    <n v="1271153"/>
    <s v="L407675"/>
    <s v="G410033"/>
  </r>
  <r>
    <s v="https://www.gem.wiki/Kırkgöz_power_station"/>
    <x v="105"/>
    <s v="Kırkgöz power station"/>
    <m/>
    <s v="1"/>
    <s v="NG"/>
    <n v="33"/>
    <x v="0"/>
    <x v="1"/>
    <s v="Y"/>
    <m/>
    <m/>
    <m/>
    <x v="2"/>
    <m/>
    <m/>
    <m/>
    <n v="41.236199999999997"/>
    <n v="27.6904"/>
    <s v="exact"/>
    <s v="Kırkgöz"/>
    <m/>
    <m/>
    <s v="Tekirdağ"/>
    <x v="2"/>
    <s v="Western Asia"/>
    <m/>
    <m/>
    <m/>
    <s v="both"/>
    <s v="Pulp &amp; Paper"/>
    <m/>
    <s v="1098961"/>
    <s v="1220285, 1254563"/>
    <s v="L408838"/>
    <s v="G412991"/>
  </r>
  <r>
    <s v="https://www.gem.wiki/Kırkgöz_power_station"/>
    <x v="105"/>
    <s v="Kırkgöz power station"/>
    <m/>
    <s v="2"/>
    <s v="NG"/>
    <n v="33"/>
    <x v="0"/>
    <x v="1"/>
    <s v="Y"/>
    <m/>
    <m/>
    <m/>
    <x v="2"/>
    <m/>
    <m/>
    <m/>
    <n v="41.236199999999997"/>
    <n v="27.6904"/>
    <s v="exact"/>
    <s v="Kırkgöz"/>
    <m/>
    <m/>
    <s v="Tekirdağ"/>
    <x v="2"/>
    <s v="Western Asia"/>
    <m/>
    <m/>
    <m/>
    <s v="both"/>
    <s v="Pulp &amp; Paper"/>
    <m/>
    <s v="1053397"/>
    <s v="1171781, 1254562"/>
    <s v="L408838"/>
    <s v="G412990"/>
  </r>
  <r>
    <s v="https://www.gem.wiki/Kırkgöz_power_station"/>
    <x v="105"/>
    <s v="Kırkgöz power station"/>
    <m/>
    <s v="3"/>
    <s v="NG"/>
    <n v="34"/>
    <x v="0"/>
    <x v="1"/>
    <s v="Y"/>
    <m/>
    <m/>
    <m/>
    <x v="2"/>
    <m/>
    <m/>
    <m/>
    <n v="41.236199999999997"/>
    <n v="27.6904"/>
    <s v="exact"/>
    <s v="Kırkgöz"/>
    <m/>
    <m/>
    <s v="Tekirdağ"/>
    <x v="2"/>
    <s v="Western Asia"/>
    <m/>
    <m/>
    <m/>
    <s v="both"/>
    <s v="Pulp &amp; Paper"/>
    <m/>
    <s v="1053397"/>
    <s v="1174863, 1174863"/>
    <s v="L408838"/>
    <s v="G412989"/>
  </r>
  <r>
    <s v="https://www.gem.wiki/Kırklareli_Alarko_power_station"/>
    <x v="105"/>
    <s v="Kırklareli Alarko power station"/>
    <s v="Kırklareli Termik Santrali"/>
    <s v="1"/>
    <s v="NG"/>
    <n v="82"/>
    <x v="0"/>
    <x v="0"/>
    <s v="not found"/>
    <m/>
    <m/>
    <m/>
    <x v="1"/>
    <m/>
    <m/>
    <m/>
    <n v="41.778100000000002"/>
    <n v="27.1921"/>
    <s v="exact"/>
    <s v="Merkez"/>
    <m/>
    <m/>
    <s v="Kırklareli"/>
    <x v="2"/>
    <s v="Western Asia"/>
    <s v="Bloomberg: 1009240,"/>
    <m/>
    <m/>
    <m/>
    <m/>
    <m/>
    <s v="1043707"/>
    <s v="not found"/>
    <s v="L405921"/>
    <s v="G405887"/>
  </r>
  <r>
    <s v="https://www.gem.wiki/Luleburgaz_Zorlu_power_station"/>
    <x v="105"/>
    <s v="Luleburgaz Zorlu power station"/>
    <m/>
    <s v="1"/>
    <s v="NG"/>
    <n v="133.19"/>
    <x v="0"/>
    <x v="0"/>
    <s v="Y"/>
    <m/>
    <m/>
    <m/>
    <x v="1"/>
    <m/>
    <m/>
    <m/>
    <n v="41.277524"/>
    <n v="27.588235999999998"/>
    <s v="exact"/>
    <s v="Buyukkaristiren"/>
    <m/>
    <m/>
    <s v="Kırklareli"/>
    <x v="2"/>
    <s v="Western Asia"/>
    <m/>
    <m/>
    <m/>
    <s v="both"/>
    <s v="Textiles"/>
    <s v="power"/>
    <s v="1033869"/>
    <s v="1219727, 1237518, 1107199, 1107200, 1163193, 1237517"/>
    <s v="L405922"/>
    <s v="G405890"/>
  </r>
  <r>
    <s v="https://www.gem.wiki/Manisa_OSB_cogeneration_power_station"/>
    <x v="105"/>
    <s v="Manisa OSB cogeneration power station"/>
    <m/>
    <s v="1"/>
    <s v="NG/HFO"/>
    <n v="140"/>
    <x v="0"/>
    <x v="1"/>
    <s v="Y"/>
    <m/>
    <m/>
    <m/>
    <x v="21"/>
    <m/>
    <m/>
    <m/>
    <n v="38.616891000000003"/>
    <n v="27.344618000000001"/>
    <s v="exact"/>
    <s v="Keçiliköy Osb"/>
    <m/>
    <m/>
    <s v="Manisa"/>
    <x v="2"/>
    <s v="Western Asia"/>
    <s v="Bloomberg: 1009490,"/>
    <m/>
    <m/>
    <s v="both"/>
    <s v="Other"/>
    <s v="none"/>
    <s v="1044602"/>
    <s v="not found"/>
    <s v="L405924"/>
    <s v="G405892"/>
  </r>
  <r>
    <s v="https://www.gem.wiki/Marmara_Pamuklu_power_station"/>
    <x v="105"/>
    <s v="Marmara Pamuklu power station"/>
    <m/>
    <s v="IC1"/>
    <s v="NG"/>
    <n v="44"/>
    <x v="0"/>
    <x v="6"/>
    <s v="Y"/>
    <m/>
    <m/>
    <m/>
    <x v="43"/>
    <m/>
    <m/>
    <m/>
    <n v="39.616709999999998"/>
    <n v="27.882200000000001"/>
    <s v="exact"/>
    <s v="Balikesir"/>
    <m/>
    <m/>
    <s v="Marmara"/>
    <x v="2"/>
    <s v="Western Asia"/>
    <m/>
    <m/>
    <m/>
    <s v="both"/>
    <s v="Pulp &amp; Paper"/>
    <s v="power"/>
    <s v="1078629"/>
    <n v="1220416"/>
    <s v="L408851"/>
    <s v="G412988"/>
  </r>
  <r>
    <s v="https://www.gem.wiki/Marmara_Pamuklu_power_station"/>
    <x v="105"/>
    <s v="Marmara Pamuklu power station"/>
    <m/>
    <s v="IC2"/>
    <s v="NG"/>
    <n v="26"/>
    <x v="0"/>
    <x v="6"/>
    <s v="Y"/>
    <m/>
    <m/>
    <m/>
    <x v="1"/>
    <m/>
    <m/>
    <m/>
    <n v="39.616709999999998"/>
    <n v="27.882200000000001"/>
    <s v="exact"/>
    <s v="Balikesir"/>
    <m/>
    <m/>
    <s v="Marmara"/>
    <x v="2"/>
    <s v="Western Asia"/>
    <m/>
    <m/>
    <m/>
    <s v="both"/>
    <s v="Pulp &amp; Paper"/>
    <s v="power"/>
    <s v="1078629"/>
    <n v="1222826"/>
    <s v="L408851"/>
    <s v="G412987"/>
  </r>
  <r>
    <s v="https://www.gem.wiki/Marmara_Çebi_power_station"/>
    <x v="105"/>
    <s v="Marmara Çebi power station"/>
    <m/>
    <s v="1"/>
    <s v="NG"/>
    <n v="65"/>
    <x v="0"/>
    <x v="0"/>
    <s v="not found"/>
    <m/>
    <m/>
    <m/>
    <x v="16"/>
    <m/>
    <m/>
    <m/>
    <n v="41.020090799999998"/>
    <n v="29.0460478"/>
    <s v="exact"/>
    <s v="Üsküdar"/>
    <m/>
    <m/>
    <s v="Istanbul"/>
    <x v="2"/>
    <s v="Western Asia"/>
    <s v="WRI: WRI1018768"/>
    <m/>
    <m/>
    <m/>
    <m/>
    <m/>
    <s v="1059914"/>
    <s v="1188570, 1188571"/>
    <s v="L405925"/>
    <s v="G405893"/>
  </r>
  <r>
    <s v="https://www.gem.wiki/Mersin_Camis_power_station"/>
    <x v="105"/>
    <s v="Mersin Camis power station"/>
    <s v="Mersin"/>
    <s v="1"/>
    <s v="NG"/>
    <n v="125"/>
    <x v="0"/>
    <x v="1"/>
    <s v="Y"/>
    <m/>
    <m/>
    <m/>
    <x v="37"/>
    <m/>
    <m/>
    <m/>
    <n v="36.814450999999998"/>
    <n v="34.734962000000003"/>
    <s v="exact"/>
    <s v="Akdeniz"/>
    <m/>
    <m/>
    <s v="Mersin"/>
    <x v="2"/>
    <s v="Western Asia"/>
    <m/>
    <m/>
    <m/>
    <s v="both"/>
    <s v="Chemicals"/>
    <s v="none"/>
    <s v="1064650"/>
    <n v="1195500"/>
    <s v="L405926"/>
    <s v="G405894"/>
  </r>
  <r>
    <s v="https://www.gem.wiki/Mersin_Camis_power_station"/>
    <x v="105"/>
    <s v="Mersin Camis power station"/>
    <s v="Mersin"/>
    <s v="2"/>
    <s v="NG"/>
    <n v="125"/>
    <x v="0"/>
    <x v="1"/>
    <s v="Y"/>
    <m/>
    <m/>
    <m/>
    <x v="9"/>
    <m/>
    <m/>
    <m/>
    <n v="36.814450999999998"/>
    <n v="34.734962000000003"/>
    <s v="exact"/>
    <s v="Akdeniz"/>
    <m/>
    <m/>
    <s v="Mersin"/>
    <x v="2"/>
    <s v="Western Asia"/>
    <m/>
    <m/>
    <m/>
    <s v="both"/>
    <s v="Chemicals"/>
    <s v="none"/>
    <s v="1064650"/>
    <n v="1229586"/>
    <s v="L405926"/>
    <s v="G405895"/>
  </r>
  <r>
    <s v="https://www.gem.wiki/Mersin_Soda_Sanayi_power_station"/>
    <x v="105"/>
    <s v="Mersin Soda Sanayi power station"/>
    <m/>
    <s v="CC"/>
    <s v="NG/OG"/>
    <n v="135"/>
    <x v="0"/>
    <x v="1"/>
    <s v="Y"/>
    <m/>
    <m/>
    <m/>
    <x v="2"/>
    <m/>
    <m/>
    <m/>
    <n v="36.809019999999997"/>
    <n v="34.705939999999998"/>
    <s v="exact"/>
    <s v="Mersin"/>
    <m/>
    <m/>
    <s v="Mersin"/>
    <x v="2"/>
    <s v="Western Asia"/>
    <m/>
    <m/>
    <m/>
    <s v="both"/>
    <s v="Chemicals"/>
    <m/>
    <s v="1090968"/>
    <n v="1241896"/>
    <s v="L408849"/>
    <s v="G412985"/>
  </r>
  <r>
    <s v="https://www.gem.wiki/Mersin_power_station"/>
    <x v="105"/>
    <s v="Mersin power station"/>
    <m/>
    <s v="CC"/>
    <s v="NG"/>
    <n v="65"/>
    <x v="0"/>
    <x v="0"/>
    <s v="Y"/>
    <m/>
    <m/>
    <m/>
    <x v="17"/>
    <m/>
    <m/>
    <m/>
    <n v="36.868099999999998"/>
    <n v="34.754899999999999"/>
    <s v="exact"/>
    <s v="Akdeniz"/>
    <m/>
    <m/>
    <s v="Mersin"/>
    <x v="2"/>
    <s v="Western Asia"/>
    <m/>
    <m/>
    <m/>
    <s v="both"/>
    <s v="Cement &amp; Building"/>
    <m/>
    <s v="1050754"/>
    <s v="1174928, 1177901"/>
    <s v="L408850"/>
    <s v="G412986"/>
  </r>
  <r>
    <s v="https://www.gem.wiki/OSTIM_Industrial_Zone_power_station"/>
    <x v="105"/>
    <s v="OSTIM Industrial Zone power station"/>
    <m/>
    <s v="1"/>
    <s v="NG"/>
    <n v="54"/>
    <x v="0"/>
    <x v="0"/>
    <s v="Y"/>
    <m/>
    <m/>
    <m/>
    <x v="8"/>
    <m/>
    <m/>
    <m/>
    <n v="39.969099999999997"/>
    <n v="32.748800000000003"/>
    <s v="exact"/>
    <s v="Yenimahalle"/>
    <m/>
    <m/>
    <s v="Ankara"/>
    <x v="2"/>
    <s v="Western Asia"/>
    <m/>
    <m/>
    <m/>
    <s v="both"/>
    <s v="Other"/>
    <m/>
    <s v="1057394"/>
    <s v="1184590, 1184591"/>
    <s v="L408847"/>
    <s v="G412983"/>
  </r>
  <r>
    <s v="https://www.gem.wiki/Odas_power_station"/>
    <x v="105"/>
    <s v="Odas power station"/>
    <m/>
    <s v="CC"/>
    <s v="NG"/>
    <n v="140"/>
    <x v="0"/>
    <x v="0"/>
    <s v="not found"/>
    <m/>
    <m/>
    <m/>
    <x v="17"/>
    <m/>
    <m/>
    <m/>
    <n v="37.19509"/>
    <n v="38.888489999999997"/>
    <s v="exact"/>
    <s v="Sanliurfa"/>
    <m/>
    <m/>
    <s v="Anatolia"/>
    <x v="2"/>
    <s v="Western Asia"/>
    <m/>
    <m/>
    <m/>
    <m/>
    <m/>
    <m/>
    <s v="1085773"/>
    <s v="1232486, 1258180"/>
    <s v="L408848"/>
    <s v="G412984"/>
  </r>
  <r>
    <s v="https://www.gem.wiki/Pancar_power_station"/>
    <x v="105"/>
    <s v="Pancar power station"/>
    <m/>
    <s v="IC1-4"/>
    <s v="NG"/>
    <n v="40"/>
    <x v="0"/>
    <x v="6"/>
    <s v="Y"/>
    <m/>
    <m/>
    <m/>
    <x v="2"/>
    <m/>
    <m/>
    <m/>
    <n v="38.213200000000001"/>
    <n v="27.249700000000001"/>
    <s v="exact"/>
    <s v="Torbali"/>
    <m/>
    <m/>
    <s v="Izmir"/>
    <x v="2"/>
    <s v="Western Asia"/>
    <m/>
    <m/>
    <m/>
    <m/>
    <m/>
    <m/>
    <s v="1121919"/>
    <s v="1289948, 1289949"/>
    <s v="L408846"/>
    <s v="G412982"/>
  </r>
  <r>
    <s v="https://www.gem.wiki/Petkim_power_station"/>
    <x v="105"/>
    <s v="Petkim power station"/>
    <m/>
    <s v="1"/>
    <s v="NG"/>
    <n v="226"/>
    <x v="0"/>
    <x v="1"/>
    <s v="Y"/>
    <m/>
    <m/>
    <s v="N"/>
    <x v="16"/>
    <m/>
    <m/>
    <m/>
    <n v="38.8044662"/>
    <n v="26.926306400000001"/>
    <s v="approximate"/>
    <s v="Aliaga"/>
    <m/>
    <m/>
    <s v="Izmir"/>
    <x v="2"/>
    <s v="Western Asia"/>
    <m/>
    <m/>
    <m/>
    <s v="both"/>
    <s v="Oil &amp; Refining"/>
    <s v="none"/>
    <s v="1025413"/>
    <n v="1237512"/>
    <s v="L103671"/>
    <s v="G405898"/>
  </r>
  <r>
    <s v="https://www.gem.wiki/Silopi_power_station"/>
    <x v="105"/>
    <s v="Silopi power station"/>
    <m/>
    <s v="CC"/>
    <s v="HFO/LFO/D"/>
    <n v="182"/>
    <x v="0"/>
    <x v="6"/>
    <s v="Y"/>
    <m/>
    <m/>
    <m/>
    <x v="4"/>
    <m/>
    <m/>
    <m/>
    <n v="37.241549999999997"/>
    <n v="42.414900000000003"/>
    <s v="approximate"/>
    <s v="Silopi"/>
    <m/>
    <m/>
    <s v="Southeastern Anatolia"/>
    <x v="2"/>
    <s v="Western Asia"/>
    <m/>
    <m/>
    <m/>
    <m/>
    <m/>
    <m/>
    <s v="1051789"/>
    <s v="1176626, 1176684, 1172601, 1220413"/>
    <s v="L408845"/>
    <s v="G412981"/>
  </r>
  <r>
    <s v="https://www.gem.wiki/Tahah_power_station"/>
    <x v="105"/>
    <s v="Tahah power station"/>
    <m/>
    <s v="1"/>
    <s v="NG"/>
    <n v="200"/>
    <x v="0"/>
    <x v="0"/>
    <s v="not found"/>
    <m/>
    <m/>
    <m/>
    <x v="31"/>
    <m/>
    <m/>
    <m/>
    <n v="37.3118819736532"/>
    <n v="40.733016972660103"/>
    <s v="approximate"/>
    <s v="Mardin"/>
    <m/>
    <m/>
    <s v="Mardin"/>
    <x v="2"/>
    <s v="Western Asia"/>
    <m/>
    <m/>
    <m/>
    <m/>
    <m/>
    <m/>
    <s v="not found"/>
    <s v="not found"/>
    <s v="L407678"/>
    <s v="G410027"/>
  </r>
  <r>
    <s v="https://www.gem.wiki/Tekirdag_CHP_power_station"/>
    <x v="105"/>
    <s v="Tekirdag CHP power station"/>
    <m/>
    <s v="CC"/>
    <s v="NG"/>
    <n v="48"/>
    <x v="0"/>
    <x v="6"/>
    <s v="Y"/>
    <m/>
    <m/>
    <m/>
    <x v="1"/>
    <m/>
    <m/>
    <m/>
    <n v="41.000619999999998"/>
    <n v="27.505420000000001"/>
    <s v="exact"/>
    <s v="Tekirdağ"/>
    <m/>
    <m/>
    <s v="Marmara Ereğlisi"/>
    <x v="2"/>
    <s v="Western Asia"/>
    <m/>
    <m/>
    <m/>
    <m/>
    <m/>
    <m/>
    <s v="1124716"/>
    <s v="1179036, 1293619, 1293620"/>
    <s v="L408844"/>
    <s v="G412980"/>
  </r>
  <r>
    <s v="https://www.gem.wiki/Tekirdağ_power_station"/>
    <x v="105"/>
    <s v="Tekirdağ power station"/>
    <m/>
    <s v="A"/>
    <s v="NG"/>
    <n v="478"/>
    <x v="0"/>
    <x v="0"/>
    <s v="not found"/>
    <m/>
    <m/>
    <m/>
    <x v="14"/>
    <m/>
    <m/>
    <m/>
    <n v="41.007199999999997"/>
    <n v="27.973600000000001"/>
    <s v="exact"/>
    <s v="Tekirdağ"/>
    <m/>
    <m/>
    <s v="Marmara Ereğlisi"/>
    <x v="2"/>
    <s v="Western Asia"/>
    <m/>
    <m/>
    <s v="Unimar Marmara Ereğlisi power station"/>
    <m/>
    <m/>
    <m/>
    <s v="1032357"/>
    <s v="1131652, 1131653, 1131654"/>
    <s v="L405930"/>
    <s v="G405902"/>
  </r>
  <r>
    <s v="https://www.gem.wiki/Tekirdağ_power_station"/>
    <x v="105"/>
    <s v="Tekirdağ power station"/>
    <m/>
    <s v="B"/>
    <s v="NG"/>
    <n v="478"/>
    <x v="0"/>
    <x v="0"/>
    <s v="not found"/>
    <m/>
    <m/>
    <m/>
    <x v="15"/>
    <m/>
    <m/>
    <m/>
    <n v="41.007199999999997"/>
    <n v="27.973600000000001"/>
    <s v="exact"/>
    <s v="Tekirdağ"/>
    <m/>
    <m/>
    <s v="Marmara Ereğlisi"/>
    <x v="2"/>
    <s v="Western Asia"/>
    <m/>
    <m/>
    <s v="Unimar Marmara Ereğlisi power station"/>
    <m/>
    <m/>
    <m/>
    <s v="1032357"/>
    <m/>
    <s v="L405930"/>
    <s v="G410026"/>
  </r>
  <r>
    <s v="https://www.gem.wiki/Tire_power_station"/>
    <x v="105"/>
    <s v="Tire power station"/>
    <m/>
    <s v="CC"/>
    <s v="NG"/>
    <n v="58"/>
    <x v="7"/>
    <x v="6"/>
    <s v="Y"/>
    <m/>
    <m/>
    <m/>
    <x v="8"/>
    <m/>
    <m/>
    <m/>
    <n v="38.1248"/>
    <n v="27.708500000000001"/>
    <s v="exact"/>
    <s v="Tire"/>
    <m/>
    <m/>
    <s v="Izmir"/>
    <x v="2"/>
    <s v="Western Asia"/>
    <m/>
    <m/>
    <m/>
    <s v="both"/>
    <s v="Automobiles"/>
    <m/>
    <s v="1092032"/>
    <n v="1243542"/>
    <s v="L408843"/>
    <s v="G412979"/>
  </r>
  <r>
    <s v="https://www.gem.wiki/Trakya_power_station"/>
    <x v="105"/>
    <s v="Trakya power station"/>
    <m/>
    <s v="1"/>
    <s v="NG"/>
    <n v="1200"/>
    <x v="0"/>
    <x v="0"/>
    <s v="not found"/>
    <m/>
    <m/>
    <m/>
    <x v="14"/>
    <m/>
    <m/>
    <m/>
    <n v="40.997500000000002"/>
    <n v="27.979600000000001"/>
    <s v="exact"/>
    <s v="Marmara Ereğlisi"/>
    <m/>
    <m/>
    <s v="Tekirdağ"/>
    <x v="2"/>
    <s v="Western Asia"/>
    <s v="Bloomberg: 1023803,"/>
    <m/>
    <m/>
    <m/>
    <m/>
    <m/>
    <s v="1016532"/>
    <s v="1114015, 1114016, 1114017"/>
    <s v="L405928"/>
    <s v="G405900"/>
  </r>
  <r>
    <s v="https://www.gem.wiki/Turcas_Denizli_Doğalgaz_S._power_station"/>
    <x v="105"/>
    <s v="Turcas Denizli Doğalgaz S. power station"/>
    <m/>
    <s v="1"/>
    <s v="NG"/>
    <n v="797.4"/>
    <x v="0"/>
    <x v="0"/>
    <s v="not found"/>
    <s v="Hydrogen capable: turbine"/>
    <m/>
    <m/>
    <x v="22"/>
    <m/>
    <m/>
    <m/>
    <n v="37.8504"/>
    <n v="29.415199999999999"/>
    <s v="exact"/>
    <s v="Kaklık"/>
    <m/>
    <m/>
    <s v="Denizli"/>
    <x v="2"/>
    <s v="Western Asia"/>
    <s v="Bloomberg: 1014690, WRI: WRI1018763"/>
    <m/>
    <m/>
    <m/>
    <m/>
    <m/>
    <s v="1070116"/>
    <s v="1204573, 1221805, 1221806"/>
    <s v="L405929"/>
    <s v="G405901"/>
  </r>
  <r>
    <s v="https://www.gem.wiki/Usak_power_station"/>
    <x v="105"/>
    <s v="Usak power station"/>
    <m/>
    <s v="IC1-4"/>
    <s v="NG"/>
    <n v="35"/>
    <x v="0"/>
    <x v="6"/>
    <s v="Y"/>
    <m/>
    <m/>
    <m/>
    <x v="48"/>
    <m/>
    <m/>
    <m/>
    <n v="38.6267"/>
    <n v="29.475100000000001"/>
    <s v="approximate"/>
    <s v="Usak"/>
    <m/>
    <m/>
    <s v="Aegean"/>
    <x v="2"/>
    <s v="Western Asia"/>
    <m/>
    <m/>
    <m/>
    <m/>
    <m/>
    <m/>
    <s v="1075915"/>
    <n v="1215777"/>
    <s v="L408842"/>
    <s v="G412978"/>
  </r>
  <r>
    <s v="https://www.gem.wiki/Van_CCGE_power_station"/>
    <x v="105"/>
    <s v="Van CCGE power station"/>
    <m/>
    <s v="1"/>
    <s v="NG"/>
    <n v="115"/>
    <x v="0"/>
    <x v="6"/>
    <s v="not found"/>
    <m/>
    <m/>
    <m/>
    <x v="1"/>
    <m/>
    <m/>
    <m/>
    <n v="38.573745000000002"/>
    <n v="43.311897999999999"/>
    <s v="exact"/>
    <s v="Van"/>
    <s v="Tuşba"/>
    <m/>
    <s v="Van"/>
    <x v="2"/>
    <s v="Western Asia"/>
    <m/>
    <m/>
    <m/>
    <m/>
    <m/>
    <m/>
    <s v="1078657"/>
    <s v="1220529, 1237218"/>
    <s v="L405931"/>
    <s v="G405903"/>
  </r>
  <r>
    <s v="https://www.gem.wiki/Yahsihan_power_station"/>
    <x v="105"/>
    <s v="Yahsihan power station"/>
    <m/>
    <s v="1"/>
    <s v="NG"/>
    <n v="927.4"/>
    <x v="0"/>
    <x v="0"/>
    <s v="not found"/>
    <m/>
    <m/>
    <m/>
    <x v="31"/>
    <m/>
    <m/>
    <s v="NOMAC Turkey"/>
    <n v="39.841978599999997"/>
    <n v="33.4879879"/>
    <s v="exact"/>
    <s v="Kırıkkale"/>
    <m/>
    <m/>
    <s v="Kirikkale"/>
    <x v="2"/>
    <s v="Western Asia"/>
    <m/>
    <m/>
    <s v="ACWA Power Kırıkkale Natural Gas, Kirikkale CCGT IPP"/>
    <m/>
    <m/>
    <m/>
    <s v="1105067"/>
    <s v="1264471, 1264472, 1264473"/>
    <s v="L405932"/>
    <s v="G405904"/>
  </r>
  <r>
    <s v="https://www.gem.wiki/Yesilyurt_power_station"/>
    <x v="105"/>
    <s v="Yesilyurt power station"/>
    <m/>
    <s v="IC1-12"/>
    <s v="NG"/>
    <n v="162"/>
    <x v="0"/>
    <x v="6"/>
    <s v="Y"/>
    <m/>
    <m/>
    <m/>
    <x v="22"/>
    <m/>
    <m/>
    <m/>
    <n v="41.2363"/>
    <n v="36.441600000000001"/>
    <s v="exact"/>
    <s v="Samsun"/>
    <m/>
    <m/>
    <s v="Black Sea"/>
    <x v="2"/>
    <s v="Western Asia"/>
    <m/>
    <m/>
    <m/>
    <m/>
    <m/>
    <m/>
    <s v="1088738"/>
    <s v="1237752, 1237759"/>
    <s v="L408841"/>
    <s v="G412977"/>
  </r>
  <r>
    <s v="https://www.gem.wiki/Yesilyurt_power_station"/>
    <x v="105"/>
    <s v="Yesilyurt power station"/>
    <m/>
    <s v="IC13-17"/>
    <s v="NG"/>
    <n v="72"/>
    <x v="0"/>
    <x v="6"/>
    <s v="Y"/>
    <m/>
    <m/>
    <m/>
    <x v="31"/>
    <m/>
    <m/>
    <m/>
    <n v="41.2363"/>
    <n v="36.441600000000001"/>
    <s v="exact"/>
    <s v="Samsun"/>
    <m/>
    <m/>
    <s v="Black Sea"/>
    <x v="2"/>
    <s v="Western Asia"/>
    <m/>
    <m/>
    <m/>
    <m/>
    <m/>
    <m/>
    <s v="1088738"/>
    <n v="1284285"/>
    <s v="L408841"/>
    <s v="G412976"/>
  </r>
  <r>
    <s v="https://www.gem.wiki/İzmit-Köseköy_power_station"/>
    <x v="105"/>
    <s v="İzmit-Köseköy power station"/>
    <s v="Kocaeli Doğal Gaz Çevrim Santrali"/>
    <s v="1"/>
    <s v="NG"/>
    <n v="157"/>
    <x v="0"/>
    <x v="0"/>
    <s v="Y"/>
    <s v="Hydrogen capable: turbine"/>
    <m/>
    <m/>
    <x v="9"/>
    <m/>
    <m/>
    <m/>
    <n v="40.773054972879599"/>
    <n v="29.9469596306059"/>
    <s v="exact"/>
    <s v="İzmit"/>
    <m/>
    <m/>
    <s v="Kocaeli"/>
    <x v="2"/>
    <s v="Western Asia"/>
    <m/>
    <m/>
    <s v="Kocaeli power station"/>
    <m/>
    <m/>
    <m/>
    <s v="1032087"/>
    <s v="1122008, 1176213, 1191479, 1191478, 1217302"/>
    <s v="L405920"/>
    <s v="G405889"/>
  </r>
  <r>
    <s v="https://www.gem.wiki/İç_Anadolu_power_station"/>
    <x v="105"/>
    <s v="İç Anadolu power station"/>
    <m/>
    <s v="1"/>
    <s v="NG"/>
    <n v="853"/>
    <x v="0"/>
    <x v="0"/>
    <s v="not found"/>
    <m/>
    <m/>
    <m/>
    <x v="5"/>
    <m/>
    <m/>
    <m/>
    <n v="39.7575"/>
    <n v="33.448"/>
    <s v="exact"/>
    <s v="Doğanay"/>
    <m/>
    <m/>
    <s v="Kırıkkale"/>
    <x v="2"/>
    <s v="Western Asia"/>
    <s v="WRI: WRI1018765"/>
    <m/>
    <s v="Central Anatolia Natural Gas Combined Cycle Power Plant"/>
    <m/>
    <m/>
    <m/>
    <s v="1086290"/>
    <s v="1233395, 1258260, 1233396"/>
    <s v="L405933"/>
    <s v="G405883"/>
  </r>
  <r>
    <s v="https://www.gem.wiki/Şanlıurfa_OSB_power_station"/>
    <x v="105"/>
    <s v="Şanlıurfa OSB power station"/>
    <s v="Şanlıurfa OSB Enerji Santrali"/>
    <s v="1"/>
    <s v="NG"/>
    <n v="147.07"/>
    <x v="0"/>
    <x v="0"/>
    <s v="Y"/>
    <m/>
    <m/>
    <m/>
    <x v="17"/>
    <m/>
    <m/>
    <m/>
    <n v="37.110300000000002"/>
    <n v="38.652000000000001"/>
    <s v="exact"/>
    <s v="Sanliurfa"/>
    <m/>
    <m/>
    <s v="Şanlıurfa"/>
    <x v="2"/>
    <s v="Western Asia"/>
    <s v="Bloomberg: 1009494, WRI: WRI1018779"/>
    <m/>
    <s v="Şanlıurfa industrial park power plant"/>
    <s v="both"/>
    <s v="Textiles"/>
    <m/>
    <s v="1087705"/>
    <s v="1235917, 1252207"/>
    <s v="L407673"/>
    <s v="G410028"/>
  </r>
  <r>
    <s v="https://www.gem.wiki/Al_Aweer_H_Power_and_Desalination_Station"/>
    <x v="106"/>
    <s v="Al Aweer H Power and Desalination Station"/>
    <s v="العوير لتوليد الكهرباء (المحطة &quot;H&quot; )"/>
    <s v="1-GT1"/>
    <s v="NG/D"/>
    <n v="101.16"/>
    <x v="0"/>
    <x v="1"/>
    <s v="Y"/>
    <s v="not found"/>
    <s v="not found"/>
    <m/>
    <x v="23"/>
    <m/>
    <m/>
    <m/>
    <n v="25.1493"/>
    <n v="55.4268"/>
    <s v="exact"/>
    <s v="Dubai"/>
    <m/>
    <m/>
    <s v="Dubai"/>
    <x v="2"/>
    <s v="Western Asia"/>
    <s v="WRI: WRI1008724, GEO: GEO2092"/>
    <m/>
    <s v="DEWA H Station"/>
    <s v="power"/>
    <s v="Chemicals"/>
    <s v="power"/>
    <s v="1013866"/>
    <n v="1122391"/>
    <s v="L405573"/>
    <s v="G404995"/>
  </r>
  <r>
    <s v="https://www.gem.wiki/Al_Aweer_H_Power_and_Desalination_Station"/>
    <x v="106"/>
    <s v="Al Aweer H Power and Desalination Station"/>
    <s v="العوير لتوليد الكهرباء (المحطة &quot;H&quot; )"/>
    <s v="1-GT2"/>
    <s v="NG/D"/>
    <n v="101.16"/>
    <x v="0"/>
    <x v="1"/>
    <s v="Y"/>
    <s v="not found"/>
    <s v="not found"/>
    <m/>
    <x v="23"/>
    <m/>
    <m/>
    <m/>
    <n v="25.1493"/>
    <n v="55.4268"/>
    <s v="exact"/>
    <s v="Dubai"/>
    <m/>
    <m/>
    <s v="Dubai"/>
    <x v="2"/>
    <s v="Western Asia"/>
    <s v="WRI: WRI1008724, GEO: GEO2092"/>
    <m/>
    <s v="DEWA H Station"/>
    <s v="power"/>
    <s v="Chemicals"/>
    <s v="power"/>
    <s v="1013866"/>
    <n v="1122392"/>
    <s v="L405573"/>
    <s v="G404996"/>
  </r>
  <r>
    <s v="https://www.gem.wiki/Al_Aweer_H_Power_and_Desalination_Station"/>
    <x v="106"/>
    <s v="Al Aweer H Power and Desalination Station"/>
    <s v="العوير لتوليد الكهرباء (المحطة &quot;H&quot; )"/>
    <s v="1-GT3"/>
    <s v="NG/D"/>
    <n v="101.16"/>
    <x v="0"/>
    <x v="1"/>
    <s v="Y"/>
    <s v="not found"/>
    <s v="not found"/>
    <m/>
    <x v="23"/>
    <m/>
    <m/>
    <m/>
    <n v="25.1493"/>
    <n v="55.4268"/>
    <s v="exact"/>
    <s v="Dubai"/>
    <m/>
    <m/>
    <s v="Dubai"/>
    <x v="2"/>
    <s v="Western Asia"/>
    <s v="WRI: WRI1008724, GEO: GEO2092"/>
    <m/>
    <s v="DEWA H Station"/>
    <s v="power"/>
    <s v="Chemicals"/>
    <s v="power"/>
    <s v="1013866"/>
    <n v="1122393"/>
    <s v="L405573"/>
    <s v="G404997"/>
  </r>
  <r>
    <s v="https://www.gem.wiki/Al_Aweer_H_Power_and_Desalination_Station"/>
    <x v="106"/>
    <s v="Al Aweer H Power and Desalination Station"/>
    <s v="العوير لتوليد الكهرباء (المحطة &quot;H&quot; )"/>
    <s v="1-GT4"/>
    <s v="NG/D"/>
    <n v="101.16"/>
    <x v="0"/>
    <x v="1"/>
    <s v="Y"/>
    <s v="not found"/>
    <s v="not found"/>
    <m/>
    <x v="23"/>
    <m/>
    <m/>
    <m/>
    <n v="25.1493"/>
    <n v="55.4268"/>
    <s v="exact"/>
    <s v="Dubai"/>
    <m/>
    <m/>
    <s v="Dubai"/>
    <x v="2"/>
    <s v="Western Asia"/>
    <s v="WRI: WRI1008724, GEO: GEO2092"/>
    <m/>
    <s v="DEWA H Station"/>
    <s v="power"/>
    <s v="Chemicals"/>
    <s v="power"/>
    <s v="1013866"/>
    <n v="1179284"/>
    <s v="L405573"/>
    <s v="G404998"/>
  </r>
  <r>
    <s v="https://www.gem.wiki/Al_Aweer_H_Power_and_Desalination_Station"/>
    <x v="106"/>
    <s v="Al Aweer H Power and Desalination Station"/>
    <s v="العوير لتوليد الكهرباء (المحطة &quot;H&quot; )"/>
    <s v="1-GT5"/>
    <s v="NG/D"/>
    <n v="101.16"/>
    <x v="0"/>
    <x v="1"/>
    <s v="Y"/>
    <s v="not found"/>
    <s v="not found"/>
    <m/>
    <x v="23"/>
    <m/>
    <m/>
    <m/>
    <n v="25.1493"/>
    <n v="55.4268"/>
    <s v="exact"/>
    <s v="Dubai"/>
    <m/>
    <m/>
    <s v="Dubai"/>
    <x v="2"/>
    <s v="Western Asia"/>
    <s v="WRI: WRI1008724, GEO: GEO2092"/>
    <m/>
    <s v="DEWA H Station"/>
    <s v="power"/>
    <s v="Chemicals"/>
    <s v="power"/>
    <s v="1013866"/>
    <n v="1179285"/>
    <s v="L405573"/>
    <s v="G404999"/>
  </r>
  <r>
    <s v="https://www.gem.wiki/Al_Aweer_H_Power_and_Desalination_Station"/>
    <x v="106"/>
    <s v="Al Aweer H Power and Desalination Station"/>
    <s v="العوير لتوليد الكهرباء (المحطة &quot;H&quot; )"/>
    <s v="1-GT6"/>
    <s v="NG/D"/>
    <n v="101.16"/>
    <x v="0"/>
    <x v="1"/>
    <s v="Y"/>
    <s v="not found"/>
    <s v="not found"/>
    <m/>
    <x v="23"/>
    <m/>
    <m/>
    <m/>
    <n v="25.1493"/>
    <n v="55.4268"/>
    <s v="exact"/>
    <s v="Dubai"/>
    <m/>
    <m/>
    <s v="Dubai"/>
    <x v="2"/>
    <s v="Western Asia"/>
    <s v="WRI: WRI1008724, GEO: GEO2092"/>
    <m/>
    <s v="DEWA H Station"/>
    <s v="power"/>
    <s v="Chemicals"/>
    <s v="power"/>
    <s v="1013866"/>
    <n v="1179286"/>
    <s v="L405573"/>
    <s v="G405000"/>
  </r>
  <r>
    <s v="https://www.gem.wiki/Al_Aweer_H_Power_and_Desalination_Station"/>
    <x v="106"/>
    <s v="Al Aweer H Power and Desalination Station"/>
    <s v="العوير لتوليد الكهرباء (المحطة &quot;H&quot; )"/>
    <s v="2-GT1"/>
    <s v="NG/D"/>
    <n v="140.30000000000001"/>
    <x v="0"/>
    <x v="1"/>
    <s v="Y"/>
    <s v="not found"/>
    <s v="not found"/>
    <m/>
    <x v="37"/>
    <m/>
    <m/>
    <m/>
    <n v="25.1493"/>
    <n v="55.4268"/>
    <s v="exact"/>
    <s v="Dubai"/>
    <m/>
    <m/>
    <s v="Dubai"/>
    <x v="2"/>
    <s v="Western Asia"/>
    <s v="WRI: WRI1008724, GEO: GEO2092"/>
    <m/>
    <s v="DEWA H Station"/>
    <s v="power"/>
    <s v="Chemicals"/>
    <s v="power"/>
    <s v="1013866"/>
    <n v="1193560"/>
    <s v="L405573"/>
    <s v="G405001"/>
  </r>
  <r>
    <s v="https://www.gem.wiki/Al_Aweer_H_Power_and_Desalination_Station"/>
    <x v="106"/>
    <s v="Al Aweer H Power and Desalination Station"/>
    <s v="العوير لتوليد الكهرباء (المحطة &quot;H&quot; )"/>
    <s v="2-GT2"/>
    <s v="NG/D"/>
    <n v="140.30000000000001"/>
    <x v="0"/>
    <x v="1"/>
    <s v="Y"/>
    <s v="not found"/>
    <s v="not found"/>
    <m/>
    <x v="37"/>
    <m/>
    <m/>
    <m/>
    <n v="25.1493"/>
    <n v="55.4268"/>
    <s v="exact"/>
    <s v="Dubai"/>
    <m/>
    <m/>
    <s v="Dubai"/>
    <x v="2"/>
    <s v="Western Asia"/>
    <s v="WRI: WRI1008724, GEO: GEO2092"/>
    <m/>
    <s v="DEWA H Station"/>
    <s v="power"/>
    <s v="Chemicals"/>
    <s v="power"/>
    <s v="1013866"/>
    <n v="1193561"/>
    <s v="L405573"/>
    <s v="G405002"/>
  </r>
  <r>
    <s v="https://www.gem.wiki/Al_Aweer_H_Power_and_Desalination_Station"/>
    <x v="106"/>
    <s v="Al Aweer H Power and Desalination Station"/>
    <s v="العوير لتوليد الكهرباء (المحطة &quot;H&quot; )"/>
    <s v="2-GT3"/>
    <s v="NG/D"/>
    <n v="140.30000000000001"/>
    <x v="0"/>
    <x v="1"/>
    <s v="Y"/>
    <s v="not found"/>
    <s v="not found"/>
    <m/>
    <x v="37"/>
    <m/>
    <m/>
    <m/>
    <n v="25.1493"/>
    <n v="55.4268"/>
    <s v="exact"/>
    <s v="Dubai"/>
    <m/>
    <m/>
    <s v="Dubai"/>
    <x v="2"/>
    <s v="Western Asia"/>
    <s v="WRI: WRI1008724, GEO: GEO2092"/>
    <m/>
    <s v="DEWA H Station"/>
    <s v="power"/>
    <s v="Chemicals"/>
    <s v="power"/>
    <s v="1013866"/>
    <n v="1193562"/>
    <s v="L405573"/>
    <s v="G405003"/>
  </r>
  <r>
    <s v="https://www.gem.wiki/Al_Aweer_H_Power_and_Desalination_Station"/>
    <x v="106"/>
    <s v="Al Aweer H Power and Desalination Station"/>
    <s v="العوير لتوليد الكهرباء (المحطة &quot;H&quot; )"/>
    <s v="3-GT1"/>
    <s v="NG/D"/>
    <n v="242"/>
    <x v="0"/>
    <x v="1"/>
    <s v="Y"/>
    <s v="not found"/>
    <s v="not found"/>
    <m/>
    <x v="47"/>
    <m/>
    <m/>
    <m/>
    <n v="25.1493"/>
    <n v="55.4268"/>
    <s v="exact"/>
    <s v="Dubai"/>
    <m/>
    <m/>
    <s v="Dubai"/>
    <x v="2"/>
    <s v="Western Asia"/>
    <s v="WRI: WRI1008726, GEO: GEO2092"/>
    <m/>
    <s v="DEWA H Station"/>
    <s v="power"/>
    <s v="Chemicals"/>
    <s v="power"/>
    <s v="1013866"/>
    <n v="1101034"/>
    <s v="L405573"/>
    <s v="G405004"/>
  </r>
  <r>
    <s v="https://www.gem.wiki/Al_Aweer_H_Power_and_Desalination_Station"/>
    <x v="106"/>
    <s v="Al Aweer H Power and Desalination Station"/>
    <s v="العوير لتوليد الكهرباء (المحطة &quot;H&quot; )"/>
    <s v="3-GT2"/>
    <s v="NG/D"/>
    <n v="242"/>
    <x v="0"/>
    <x v="1"/>
    <s v="Y"/>
    <s v="not found"/>
    <s v="not found"/>
    <m/>
    <x v="47"/>
    <m/>
    <m/>
    <m/>
    <n v="25.1493"/>
    <n v="55.4268"/>
    <s v="exact"/>
    <s v="Dubai"/>
    <m/>
    <m/>
    <s v="Dubai"/>
    <x v="2"/>
    <s v="Western Asia"/>
    <s v="WRI: WRI1008726, GEO: GEO2092"/>
    <m/>
    <s v="DEWA H Station"/>
    <s v="power"/>
    <s v="Chemicals"/>
    <s v="power"/>
    <s v="1013866"/>
    <n v="1101035"/>
    <s v="L405573"/>
    <s v="G405005"/>
  </r>
  <r>
    <s v="https://www.gem.wiki/Al_Aweer_H_Power_and_Desalination_Station"/>
    <x v="106"/>
    <s v="Al Aweer H Power and Desalination Station"/>
    <s v="العوير لتوليد الكهرباء (المحطة &quot;H&quot; )"/>
    <s v="3-GT3"/>
    <s v="NG/D"/>
    <n v="242"/>
    <x v="0"/>
    <x v="1"/>
    <s v="Y"/>
    <s v="not found"/>
    <s v="not found"/>
    <m/>
    <x v="47"/>
    <m/>
    <m/>
    <m/>
    <n v="25.1493"/>
    <n v="55.4268"/>
    <s v="exact"/>
    <s v="Dubai"/>
    <m/>
    <m/>
    <s v="Dubai"/>
    <x v="2"/>
    <s v="Western Asia"/>
    <s v="WRI: WRI1008726, GEO: GEO2092"/>
    <m/>
    <s v="DEWA H Station"/>
    <s v="power"/>
    <s v="Chemicals"/>
    <s v="power"/>
    <s v="1013866"/>
    <n v="1101036"/>
    <s v="L405573"/>
    <s v="G405006"/>
  </r>
  <r>
    <s v="https://www.gem.wiki/Al_Aweer_H_Power_and_Desalination_Station"/>
    <x v="106"/>
    <s v="Al Aweer H Power and Desalination Station"/>
    <s v="العوير لتوليد الكهرباء (المحطة &quot;H&quot; )"/>
    <s v="3-GT4"/>
    <s v="NG/D"/>
    <n v="242"/>
    <x v="0"/>
    <x v="1"/>
    <s v="Y"/>
    <s v="not found"/>
    <s v="not found"/>
    <m/>
    <x v="47"/>
    <m/>
    <m/>
    <m/>
    <n v="25.1493"/>
    <n v="55.4268"/>
    <s v="exact"/>
    <s v="Dubai"/>
    <m/>
    <m/>
    <s v="Dubai"/>
    <x v="2"/>
    <s v="Western Asia"/>
    <s v="WRI: WRI1008726, GEO: GEO2092"/>
    <m/>
    <s v="DEWA H Station"/>
    <s v="power"/>
    <s v="Chemicals"/>
    <s v="power"/>
    <s v="1013866"/>
    <s v="1101037, 1101038"/>
    <s v="L405573"/>
    <s v="G405007"/>
  </r>
  <r>
    <s v="https://www.gem.wiki/Al_Aweer_H_Power_and_Desalination_Station"/>
    <x v="106"/>
    <s v="Al Aweer H Power and Desalination Station"/>
    <s v="العوير لتوليد الكهرباء (المحطة &quot;H&quot; )"/>
    <s v="4-GT1"/>
    <s v="NG"/>
    <n v="271.66000000000003"/>
    <x v="1"/>
    <x v="1"/>
    <s v="Y"/>
    <s v="not found"/>
    <s v="not found"/>
    <m/>
    <x v="49"/>
    <m/>
    <m/>
    <m/>
    <n v="25.1493"/>
    <n v="55.4268"/>
    <s v="exact"/>
    <s v="Dubai"/>
    <m/>
    <m/>
    <s v="Dubai"/>
    <x v="2"/>
    <s v="Western Asia"/>
    <s v="WRI: WRI1008726"/>
    <m/>
    <s v="DEWA H Station"/>
    <s v="power"/>
    <s v="Chemicals"/>
    <s v="power"/>
    <s v="1013866"/>
    <n v="1267165"/>
    <s v="L405573"/>
    <s v="G405008"/>
  </r>
  <r>
    <s v="https://www.gem.wiki/Al_Aweer_H_Power_and_Desalination_Station"/>
    <x v="106"/>
    <s v="Al Aweer H Power and Desalination Station"/>
    <s v="العوير لتوليد الكهرباء (المحطة &quot;H&quot; )"/>
    <s v="4-GT2"/>
    <s v="NG"/>
    <n v="271.66000000000003"/>
    <x v="1"/>
    <x v="1"/>
    <s v="Y"/>
    <s v="not found"/>
    <s v="not found"/>
    <m/>
    <x v="49"/>
    <m/>
    <m/>
    <m/>
    <n v="25.1493"/>
    <n v="55.4268"/>
    <s v="exact"/>
    <s v="Dubai"/>
    <m/>
    <m/>
    <s v="Dubai"/>
    <x v="2"/>
    <s v="Western Asia"/>
    <s v="WRI: WRI1008726"/>
    <m/>
    <s v="DEWA H Station"/>
    <s v="power"/>
    <s v="Chemicals"/>
    <s v="power"/>
    <s v="1013866"/>
    <n v="1279366"/>
    <s v="L405573"/>
    <s v="G405009"/>
  </r>
  <r>
    <s v="https://www.gem.wiki/Al_Aweer_H_Power_and_Desalination_Station"/>
    <x v="106"/>
    <s v="Al Aweer H Power and Desalination Station"/>
    <s v="العوير لتوليد الكهرباء (المحطة &quot;H&quot; )"/>
    <s v="4-GT3"/>
    <s v="NG"/>
    <n v="271.66000000000003"/>
    <x v="1"/>
    <x v="1"/>
    <s v="Y"/>
    <s v="not found"/>
    <s v="not found"/>
    <m/>
    <x v="49"/>
    <m/>
    <m/>
    <m/>
    <n v="25.1493"/>
    <n v="55.4268"/>
    <s v="exact"/>
    <s v="Dubai"/>
    <m/>
    <m/>
    <s v="Dubai"/>
    <x v="2"/>
    <s v="Western Asia"/>
    <s v="WRI: WRI1008726"/>
    <m/>
    <s v="DEWA H Station"/>
    <s v="power"/>
    <s v="Chemicals"/>
    <s v="power"/>
    <s v="1013866"/>
    <n v="1279367"/>
    <s v="L405573"/>
    <s v="G405010"/>
  </r>
  <r>
    <s v="https://www.gem.wiki/Al_Mirfa_Power_Company_power_plant"/>
    <x v="106"/>
    <s v="Al Mirfa Power Company power plant"/>
    <s v="محطة المرفأ للطاقة"/>
    <s v="1-GT5"/>
    <s v="NG/FO"/>
    <n v="100"/>
    <x v="0"/>
    <x v="1"/>
    <s v="Y"/>
    <s v="not found"/>
    <s v="not found"/>
    <m/>
    <x v="23"/>
    <m/>
    <m/>
    <m/>
    <n v="24.120999999999999"/>
    <n v="53.447000000000003"/>
    <s v="exact"/>
    <s v="Al Marfa"/>
    <m/>
    <m/>
    <s v="Abu Dhabi"/>
    <x v="2"/>
    <s v="Western Asia"/>
    <s v="WRI: WRI1008727"/>
    <m/>
    <m/>
    <s v="power"/>
    <s v="Chemicals"/>
    <s v="power"/>
    <s v="1009646"/>
    <n v="1250832"/>
    <s v="L405574"/>
    <s v="G404989"/>
  </r>
  <r>
    <s v="https://www.gem.wiki/Al_Mirfa_Power_Company_power_plant"/>
    <x v="106"/>
    <s v="Al Mirfa Power Company power plant"/>
    <s v="محطة المرفأ للطاقة"/>
    <s v="1-GT6"/>
    <s v="NG/FO"/>
    <n v="100"/>
    <x v="0"/>
    <x v="1"/>
    <s v="Y"/>
    <s v="not found"/>
    <s v="not found"/>
    <m/>
    <x v="23"/>
    <m/>
    <m/>
    <m/>
    <n v="24.120999999999999"/>
    <n v="53.447000000000003"/>
    <s v="exact"/>
    <s v="Al Marfa"/>
    <m/>
    <m/>
    <s v="Abu Dhabi"/>
    <x v="2"/>
    <s v="Western Asia"/>
    <s v="WRI: WRI1008727"/>
    <m/>
    <m/>
    <s v="power"/>
    <s v="Chemicals"/>
    <s v="power"/>
    <s v="1009646"/>
    <n v="1250833"/>
    <s v="L405574"/>
    <s v="G404990"/>
  </r>
  <r>
    <s v="https://www.gem.wiki/Al_Mirfa_Power_Company_power_plant"/>
    <x v="106"/>
    <s v="Al Mirfa Power Company power plant"/>
    <s v="محطة المرفأ للطاقة"/>
    <s v="1-GT7"/>
    <s v="NG/FO"/>
    <n v="100"/>
    <x v="0"/>
    <x v="1"/>
    <s v="Y"/>
    <s v="not found"/>
    <s v="not found"/>
    <m/>
    <x v="23"/>
    <m/>
    <m/>
    <m/>
    <n v="24.120999999999999"/>
    <n v="53.447000000000003"/>
    <s v="exact"/>
    <s v="Al Marfa"/>
    <m/>
    <m/>
    <s v="Abu Dhabi"/>
    <x v="2"/>
    <s v="Western Asia"/>
    <s v="WRI: WRI1008727"/>
    <m/>
    <m/>
    <s v="power"/>
    <s v="Chemicals"/>
    <s v="power"/>
    <s v="1009646"/>
    <n v="1250834"/>
    <s v="L405574"/>
    <s v="G404991"/>
  </r>
  <r>
    <s v="https://www.gem.wiki/Al_Mirfa_Power_Company_power_plant"/>
    <x v="106"/>
    <s v="Al Mirfa Power Company power plant"/>
    <s v="محطة المرفأ للطاقة"/>
    <s v="1-GT8"/>
    <s v="NG/FO"/>
    <n v="100"/>
    <x v="0"/>
    <x v="1"/>
    <s v="Y"/>
    <s v="not found"/>
    <s v="not found"/>
    <m/>
    <x v="23"/>
    <m/>
    <m/>
    <m/>
    <n v="24.120999999999999"/>
    <n v="53.447000000000003"/>
    <s v="exact"/>
    <s v="Al Marfa"/>
    <m/>
    <m/>
    <s v="Abu Dhabi"/>
    <x v="2"/>
    <s v="Western Asia"/>
    <s v="WRI: WRI1008727"/>
    <m/>
    <m/>
    <s v="power"/>
    <s v="Chemicals"/>
    <s v="power"/>
    <s v="1009646"/>
    <n v="1250835"/>
    <s v="L405574"/>
    <s v="G404992"/>
  </r>
  <r>
    <s v="https://www.gem.wiki/Al_Nakheel_power_station"/>
    <x v="106"/>
    <s v="Al Nakheel power station"/>
    <m/>
    <s v="1"/>
    <s v="NG"/>
    <n v="187"/>
    <x v="0"/>
    <x v="1"/>
    <s v="not found"/>
    <s v="not found"/>
    <s v="not found"/>
    <m/>
    <x v="16"/>
    <m/>
    <m/>
    <m/>
    <n v="25.796913"/>
    <n v="55.956614999999999"/>
    <s v="exact"/>
    <s v="Ras Al Selaab"/>
    <m/>
    <m/>
    <s v="Ras al Khaymah"/>
    <x v="2"/>
    <s v="Western Asia"/>
    <m/>
    <m/>
    <m/>
    <s v="power"/>
    <s v="Chemicals"/>
    <s v="power"/>
    <s v="1022685"/>
    <s v="1101179, 1101180, 1101181, 1170422"/>
    <s v="L408268"/>
    <s v="G411381"/>
  </r>
  <r>
    <s v="https://www.gem.wiki/Al_Nakheel_power_station"/>
    <x v="106"/>
    <s v="Al Nakheel power station"/>
    <m/>
    <s v="2"/>
    <s v="NG"/>
    <n v="100"/>
    <x v="0"/>
    <x v="1"/>
    <s v="not found"/>
    <s v="not found"/>
    <s v="not found"/>
    <m/>
    <x v="16"/>
    <m/>
    <m/>
    <m/>
    <n v="25.796913"/>
    <n v="55.956614999999999"/>
    <s v="exact"/>
    <s v="Ras Al Selaab"/>
    <m/>
    <m/>
    <s v="Ras al Khaymah"/>
    <x v="2"/>
    <s v="Western Asia"/>
    <m/>
    <m/>
    <m/>
    <s v="power"/>
    <s v="Chemicals"/>
    <s v="power"/>
    <s v="1022685"/>
    <n v="1182081"/>
    <s v="L408268"/>
    <s v="G411710"/>
  </r>
  <r>
    <s v="https://www.gem.wiki/Al_Nakheel_power_station"/>
    <x v="106"/>
    <s v="Al Nakheel power station"/>
    <m/>
    <s v="3"/>
    <s v="NG"/>
    <n v="100"/>
    <x v="0"/>
    <x v="1"/>
    <s v="not found"/>
    <s v="not found"/>
    <s v="not found"/>
    <m/>
    <x v="4"/>
    <m/>
    <m/>
    <m/>
    <n v="25.796913"/>
    <n v="55.956614999999999"/>
    <s v="exact"/>
    <s v="Ras Al Selaab"/>
    <m/>
    <m/>
    <s v="Ras al Khaymah"/>
    <x v="2"/>
    <s v="Western Asia"/>
    <m/>
    <m/>
    <m/>
    <s v="power"/>
    <s v="Chemicals"/>
    <s v="power"/>
    <s v="1022685"/>
    <n v="1286315"/>
    <s v="L408268"/>
    <s v="G411709"/>
  </r>
  <r>
    <s v="https://www.gem.wiki/Al-Zawra_power_plant"/>
    <x v="106"/>
    <s v="Al-Zawra power plant"/>
    <s v="محطة الزوراء للطاقة"/>
    <s v="2-GT1"/>
    <s v="NG"/>
    <n v="100"/>
    <x v="0"/>
    <x v="1"/>
    <s v="Y"/>
    <s v="not found"/>
    <s v="not found"/>
    <m/>
    <x v="51"/>
    <m/>
    <m/>
    <m/>
    <n v="25.447778"/>
    <n v="55.474722"/>
    <s v="exact"/>
    <s v="Ajman"/>
    <m/>
    <m/>
    <s v="Ajman"/>
    <x v="2"/>
    <s v="Western Asia"/>
    <s v="WRI: WRI1023590"/>
    <m/>
    <m/>
    <s v="power"/>
    <s v="Chemicals"/>
    <s v="power"/>
    <s v="1009635"/>
    <n v="1190172"/>
    <s v="L405575"/>
    <s v="G404993"/>
  </r>
  <r>
    <s v="https://www.gem.wiki/Al-Zawra_power_plant"/>
    <x v="106"/>
    <s v="Al-Zawra power plant"/>
    <s v="محطة الزوراء للطاقة"/>
    <s v="2-GT2"/>
    <s v="NG"/>
    <n v="100"/>
    <x v="0"/>
    <x v="1"/>
    <s v="Y"/>
    <s v="not found"/>
    <s v="not found"/>
    <m/>
    <x v="51"/>
    <m/>
    <m/>
    <m/>
    <n v="25.447778"/>
    <n v="55.474722"/>
    <s v="exact"/>
    <s v="Ajman"/>
    <m/>
    <m/>
    <s v="Ajman"/>
    <x v="2"/>
    <s v="Western Asia"/>
    <s v="WRI: WRI1023590"/>
    <m/>
    <m/>
    <s v="power"/>
    <s v="Chemicals"/>
    <s v="power"/>
    <s v="1009635"/>
    <n v="1211436"/>
    <s v="L405575"/>
    <s v="G404994"/>
  </r>
  <r>
    <s v="https://www.gem.wiki/Emirates_Aluminum_Smelter_Complex_power_station"/>
    <x v="106"/>
    <s v="Emirates Aluminum Smelter Complex power station"/>
    <m/>
    <s v="1-1"/>
    <s v="NG/FO"/>
    <n v="265"/>
    <x v="0"/>
    <x v="1"/>
    <s v="not found"/>
    <s v="Hydrogen capable: turbine"/>
    <m/>
    <m/>
    <x v="9"/>
    <m/>
    <m/>
    <m/>
    <n v="24.726727"/>
    <n v="54.680249000000003"/>
    <s v="approximate"/>
    <s v="Al Taweelah"/>
    <m/>
    <m/>
    <s v="Abu Dhabi"/>
    <x v="2"/>
    <s v="Western Asia"/>
    <m/>
    <m/>
    <s v="EMAL Smelter"/>
    <s v="power"/>
    <s v="Aluminum"/>
    <s v="none"/>
    <s v="1069554"/>
    <n v="1208306"/>
    <s v="L407699"/>
    <s v="G410084"/>
  </r>
  <r>
    <s v="https://www.gem.wiki/Emirates_Aluminum_Smelter_Complex_power_station"/>
    <x v="106"/>
    <s v="Emirates Aluminum Smelter Complex power station"/>
    <m/>
    <s v="1-2"/>
    <s v="NG/FO"/>
    <n v="265"/>
    <x v="0"/>
    <x v="1"/>
    <s v="not found"/>
    <s v="Hydrogen capable: turbine"/>
    <m/>
    <m/>
    <x v="9"/>
    <m/>
    <m/>
    <m/>
    <n v="24.726727"/>
    <n v="54.680249000000003"/>
    <s v="approximate"/>
    <s v="Al Taweelah"/>
    <m/>
    <m/>
    <s v="Abu Dhabi"/>
    <x v="2"/>
    <s v="Western Asia"/>
    <m/>
    <m/>
    <s v="EMAL Smelter"/>
    <s v="power"/>
    <s v="Aluminum"/>
    <s v="none"/>
    <s v="1069554"/>
    <n v="1208308"/>
    <s v="L407699"/>
    <s v="G410083"/>
  </r>
  <r>
    <s v="https://www.gem.wiki/Emirates_Aluminum_Smelter_Complex_power_station"/>
    <x v="106"/>
    <s v="Emirates Aluminum Smelter Complex power station"/>
    <m/>
    <s v="2-1"/>
    <s v="NG/FO"/>
    <n v="1550"/>
    <x v="0"/>
    <x v="0"/>
    <s v="not found"/>
    <s v="Hydrogen capable: turbine"/>
    <m/>
    <m/>
    <x v="22"/>
    <m/>
    <m/>
    <m/>
    <n v="24.726727"/>
    <n v="54.680249000000003"/>
    <s v="approximate"/>
    <s v="Al Taweelah"/>
    <m/>
    <m/>
    <s v="Abu Dhabi"/>
    <x v="2"/>
    <s v="Western Asia"/>
    <m/>
    <m/>
    <s v="EMAL Smelter"/>
    <s v="power"/>
    <s v="Aluminum"/>
    <s v="none"/>
    <s v="1069554"/>
    <s v="1250512,1250513, 1250514, 1250515,1237194"/>
    <s v="L407699"/>
    <s v="G410082"/>
  </r>
  <r>
    <s v="https://www.gem.wiki/Emirates_Aluminum_Smelter_Complex_power_station"/>
    <x v="106"/>
    <s v="Emirates Aluminum Smelter Complex power station"/>
    <m/>
    <s v="CC1"/>
    <s v="NG/FO"/>
    <n v="825"/>
    <x v="0"/>
    <x v="0"/>
    <s v="not found"/>
    <s v="Hydrogen capable: turbine"/>
    <m/>
    <m/>
    <x v="9"/>
    <m/>
    <m/>
    <m/>
    <n v="24.726727"/>
    <n v="54.680249000000003"/>
    <s v="approximate"/>
    <s v="Al Taweelah"/>
    <m/>
    <m/>
    <s v="Abu Dhabi"/>
    <x v="2"/>
    <s v="Western Asia"/>
    <m/>
    <m/>
    <s v="EMAL Smelter"/>
    <s v="power"/>
    <s v="Aluminum"/>
    <s v="none"/>
    <s v="1069554"/>
    <s v="1208305, 1208303, 1203432"/>
    <s v="L407699"/>
    <s v="G410086"/>
  </r>
  <r>
    <s v="https://www.gem.wiki/Emirates_Aluminum_Smelter_Complex_power_station"/>
    <x v="106"/>
    <s v="Emirates Aluminum Smelter Complex power station"/>
    <m/>
    <s v="CC2"/>
    <s v="NG/FO"/>
    <n v="825"/>
    <x v="0"/>
    <x v="0"/>
    <s v="not found"/>
    <s v="Hydrogen capable: turbine"/>
    <m/>
    <m/>
    <x v="9"/>
    <m/>
    <m/>
    <m/>
    <n v="24.726727"/>
    <n v="54.680249000000003"/>
    <s v="approximate"/>
    <s v="Al Taweelah"/>
    <m/>
    <m/>
    <s v="Abu Dhabi"/>
    <x v="2"/>
    <s v="Western Asia"/>
    <m/>
    <m/>
    <s v="EMAL Smelter"/>
    <s v="power"/>
    <s v="Aluminum"/>
    <s v="none"/>
    <s v="1069554"/>
    <s v="1208307, 1208309, 1208304"/>
    <s v="L407699"/>
    <s v="G410085"/>
  </r>
  <r>
    <s v="https://www.gem.wiki/Emirates_Global_Aluminum_Smelter_power_station"/>
    <x v="106"/>
    <s v="Emirates Global Aluminum Smelter power station"/>
    <s v="محطة كهرباء الإمارات العالمية للألمنيوم"/>
    <s v="1"/>
    <s v="NG/FO"/>
    <n v="2350"/>
    <x v="0"/>
    <x v="0"/>
    <s v="not found"/>
    <s v="Hydrogen capable: turbine"/>
    <m/>
    <m/>
    <x v="76"/>
    <m/>
    <m/>
    <m/>
    <n v="25.044801036625199"/>
    <n v="55.155846344724999"/>
    <s v="exact"/>
    <s v="Jebel Ali"/>
    <m/>
    <m/>
    <s v="Dubai"/>
    <x v="2"/>
    <s v="Western Asia"/>
    <m/>
    <m/>
    <s v="EGA Aluminum Smelter, Dubai Smelter, DUBAL Power Plant"/>
    <s v="power"/>
    <s v="Aluminum"/>
    <s v="none"/>
    <s v="1013863, 1013864"/>
    <s v="1112838, 1112839, 1112840, 1112841, 1112842, 1112843, 1112844, 1112845, 1112855, 1112856, 1112857, 1112858, 1112859, 1112869, 1112870, 1204391, 1112867, 1112868, 1112864, 1112865, 1164096, 1112866, 1164095, 1179277, 1196453, 1196454, 1196455"/>
    <s v="L407698"/>
    <s v="G410081"/>
  </r>
  <r>
    <s v="https://www.gem.wiki/Emirates_Global_Aluminum_Smelter_power_station"/>
    <x v="106"/>
    <s v="Emirates Global Aluminum Smelter power station"/>
    <s v="محطة كهرباء الإمارات العالمية للألمنيوم"/>
    <s v="H"/>
    <s v="NG"/>
    <n v="640"/>
    <x v="0"/>
    <x v="0"/>
    <s v="not found"/>
    <s v="Hydrogen capable: turbine"/>
    <m/>
    <m/>
    <x v="30"/>
    <m/>
    <m/>
    <m/>
    <n v="25.044801036625199"/>
    <n v="55.155846344724999"/>
    <s v="exact"/>
    <s v="Jebel Ali"/>
    <m/>
    <m/>
    <s v="Dubai"/>
    <x v="2"/>
    <s v="Western Asia"/>
    <m/>
    <m/>
    <s v="EGA Aluminum Smelter, Dubai Smelter, DUBAL Power Plant"/>
    <s v="power"/>
    <s v="Aluminum"/>
    <s v="none"/>
    <s v="1126958"/>
    <n v="1292074"/>
    <s v="L407698"/>
    <s v="G410080"/>
  </r>
  <r>
    <s v="https://www.gem.wiki/Fujairah_F1_Integrated_Water_and_power_plant"/>
    <x v="106"/>
    <s v="Fujairah F1 Integrated Water and power plant"/>
    <s v="محطة الفجيرة F1"/>
    <s v="1"/>
    <s v="NG"/>
    <n v="882"/>
    <x v="0"/>
    <x v="0"/>
    <s v="Y"/>
    <s v="not found"/>
    <s v="not found"/>
    <m/>
    <x v="8"/>
    <m/>
    <n v="2029"/>
    <m/>
    <n v="25.314160000000001"/>
    <n v="56.372799999999998"/>
    <s v="exact"/>
    <s v="Qifda"/>
    <m/>
    <m/>
    <s v="Fujairah"/>
    <x v="2"/>
    <s v="Western Asia"/>
    <s v="WRI: WRI1008730, GEO: GEO3246"/>
    <m/>
    <s v="ESWPC (Fuj F1), Fujairah F1 Independent Water and Power Plant, Qidfa ESWPC"/>
    <s v="power"/>
    <s v="Chemicals"/>
    <s v="power"/>
    <s v="1053120"/>
    <s v="1178127, 1182135, 1182136, 1182137, 1182134, 1182138, 1199581, 1199582"/>
    <s v="L405576"/>
    <s v="G405011"/>
  </r>
  <r>
    <s v="https://www.gem.wiki/Fujairah_F2_Integrated_Water_and_power_plant"/>
    <x v="106"/>
    <s v="Fujairah F2 Integrated Water and power plant"/>
    <s v="محطة الفجيرة F2"/>
    <s v="1"/>
    <s v="NG"/>
    <n v="867"/>
    <x v="0"/>
    <x v="0"/>
    <s v="Y"/>
    <s v="not found"/>
    <s v="not found"/>
    <m/>
    <x v="17"/>
    <m/>
    <n v="2031"/>
    <m/>
    <n v="25.301931"/>
    <n v="56.370353000000001"/>
    <s v="exact"/>
    <s v="Qidfa"/>
    <m/>
    <m/>
    <s v="Fujairah"/>
    <x v="2"/>
    <s v="Western Asia"/>
    <s v="WRI: WRI1008731"/>
    <m/>
    <s v="FAPCO (Fuj F2), Qidfa F2 Gas Power Plant"/>
    <s v="power"/>
    <s v="Chemicals"/>
    <s v="power"/>
    <s v="1067344"/>
    <s v="1194750, 1204387, 1204389"/>
    <s v="L405577"/>
    <s v="G405012"/>
  </r>
  <r>
    <s v="https://www.gem.wiki/Fujairah_F2_Integrated_Water_and_power_plant"/>
    <x v="106"/>
    <s v="Fujairah F2 Integrated Water and power plant"/>
    <s v="محطة الفجيرة F2"/>
    <s v="2"/>
    <s v="NG"/>
    <n v="432"/>
    <x v="0"/>
    <x v="0"/>
    <s v="Y"/>
    <s v="not found"/>
    <s v="not found"/>
    <m/>
    <x v="17"/>
    <m/>
    <n v="2031"/>
    <m/>
    <n v="25.301931"/>
    <n v="56.370353000000001"/>
    <s v="exact"/>
    <s v="Qidfa"/>
    <m/>
    <m/>
    <s v="Fujairah"/>
    <x v="2"/>
    <s v="Western Asia"/>
    <s v="WRI: WRI1008731"/>
    <m/>
    <s v="FAPCO (Fuj F2), Qidfa F2 Gas Power Plant"/>
    <s v="power"/>
    <s v="Chemicals"/>
    <s v="power"/>
    <s v="1067344"/>
    <s v="1204388, 1228382"/>
    <s v="L405577"/>
    <s v="G405013"/>
  </r>
  <r>
    <s v="https://www.gem.wiki/Fujairah_F2_Integrated_Water_and_power_plant"/>
    <x v="106"/>
    <s v="Fujairah F2 Integrated Water and power plant"/>
    <s v="محطة الفجيرة F2"/>
    <s v="3"/>
    <s v="NG"/>
    <n v="867"/>
    <x v="0"/>
    <x v="0"/>
    <s v="Y"/>
    <s v="not found"/>
    <s v="not found"/>
    <m/>
    <x v="17"/>
    <m/>
    <n v="2031"/>
    <m/>
    <n v="25.301931"/>
    <n v="56.370353000000001"/>
    <s v="exact"/>
    <s v="Qidfa"/>
    <m/>
    <m/>
    <s v="Fujairah"/>
    <x v="2"/>
    <s v="Western Asia"/>
    <s v="WRI: WRI1008731"/>
    <m/>
    <s v="FAPCO (Fuj F2), Qidfa F2 Gas Power Plant"/>
    <s v="power"/>
    <s v="Chemicals"/>
    <s v="power"/>
    <s v="1067344"/>
    <s v="1204966, 1204967, 1204390"/>
    <s v="L405577"/>
    <s v="G405014"/>
  </r>
  <r>
    <s v="https://www.gem.wiki/Fujairah_F3_Integrated_Water_and_power_plant"/>
    <x v="106"/>
    <s v="Fujairah F3 Integrated Water and power plant"/>
    <s v="محطة الفجيرة F3"/>
    <s v="1"/>
    <s v="NG"/>
    <n v="2400"/>
    <x v="1"/>
    <x v="0"/>
    <s v="Y"/>
    <s v="Hydrogen capable: turbine"/>
    <s v="not found"/>
    <m/>
    <x v="49"/>
    <m/>
    <m/>
    <m/>
    <n v="25.301931"/>
    <n v="56.370353000000001"/>
    <s v="approximate"/>
    <s v="Qidfa"/>
    <m/>
    <m/>
    <s v="Fujairah"/>
    <x v="2"/>
    <s v="Western Asia"/>
    <m/>
    <m/>
    <m/>
    <s v="power"/>
    <s v="Chemicals"/>
    <s v="power"/>
    <s v="1127194"/>
    <s v="1296948, 1306455,1306456 ,1306457,1307300, 1307301"/>
    <s v="L405578"/>
    <s v="G405015"/>
  </r>
  <r>
    <s v="https://www.gem.wiki/Hamriyah_IPP_power_station"/>
    <x v="106"/>
    <s v="Hamriyah IPP power station"/>
    <s v="محطة الحمرية المستقلة للطاقة"/>
    <s v="1"/>
    <s v="NG"/>
    <n v="600"/>
    <x v="0"/>
    <x v="0"/>
    <s v="Y"/>
    <s v="Hydrogen capable: turbine"/>
    <s v="not found"/>
    <m/>
    <x v="30"/>
    <m/>
    <m/>
    <m/>
    <n v="25.459488"/>
    <n v="55.478473000000001"/>
    <s v="exact"/>
    <s v="Sharjah"/>
    <m/>
    <m/>
    <s v="Sharjah"/>
    <x v="2"/>
    <s v="Western Asia"/>
    <m/>
    <m/>
    <s v="Al-Hamriyah IPP, Hamriyah Independent Power Plant, Hamriyah CCGT Power Plant, Sharjah Hamriyah Independent power plant"/>
    <s v="power"/>
    <s v="Chemicals"/>
    <s v="power"/>
    <s v="1121510"/>
    <s v="1209161, 1296929"/>
    <s v="L405579"/>
    <s v="G405045"/>
  </r>
  <r>
    <s v="https://www.gem.wiki/Hamriyah_IPP_power_station"/>
    <x v="106"/>
    <s v="Hamriyah IPP power station"/>
    <s v="محطة الحمرية المستقلة للطاقة"/>
    <s v="2"/>
    <s v="NG"/>
    <n v="600"/>
    <x v="1"/>
    <x v="0"/>
    <s v="Y"/>
    <s v="Hydrogen capable: turbine"/>
    <s v="not found"/>
    <m/>
    <x v="49"/>
    <m/>
    <m/>
    <m/>
    <n v="25.459488"/>
    <n v="55.478473000000001"/>
    <s v="exact"/>
    <s v="Sharjah"/>
    <m/>
    <m/>
    <s v="Sharjah"/>
    <x v="2"/>
    <s v="Western Asia"/>
    <m/>
    <m/>
    <s v="Al-Hamriyah IPP, Hamriyah Independent Power Plant, Hamriyah CCGT Power Plant, Sharjah Hamriyah Independent power plant"/>
    <s v="power"/>
    <s v="Chemicals"/>
    <s v="power"/>
    <s v="1121510"/>
    <s v="1296930, 1296932"/>
    <s v="L405579"/>
    <s v="G405046"/>
  </r>
  <r>
    <s v="https://www.gem.wiki/Hamriyah_IPP_power_station"/>
    <x v="106"/>
    <s v="Hamriyah IPP power station"/>
    <s v="محطة الحمرية المستقلة للطاقة"/>
    <s v="3"/>
    <s v="NG"/>
    <n v="600"/>
    <x v="1"/>
    <x v="0"/>
    <s v="Y"/>
    <s v="Hydrogen capable: turbine"/>
    <s v="not found"/>
    <m/>
    <x v="49"/>
    <m/>
    <m/>
    <m/>
    <n v="25.459488"/>
    <n v="55.478473000000001"/>
    <s v="exact"/>
    <s v="Sharjah"/>
    <m/>
    <m/>
    <s v="Sharjah"/>
    <x v="2"/>
    <s v="Western Asia"/>
    <m/>
    <m/>
    <s v="Al-Hamriyah IPP, Hamriyah Independent Power Plant, Hamriyah CCGT Power Plant, Sharjah Hamriyah Independent power plant"/>
    <s v="power"/>
    <s v="Chemicals"/>
    <s v="power"/>
    <s v="1121510"/>
    <s v="1296931, 1296933"/>
    <s v="L405579"/>
    <s v="G405047"/>
  </r>
  <r>
    <s v="https://www.gem.wiki/Hamriyah_power_station"/>
    <x v="106"/>
    <s v="Hamriyah power station"/>
    <s v="الحمرية للطاقة"/>
    <s v="1"/>
    <s v="NG"/>
    <n v="250"/>
    <x v="0"/>
    <x v="1"/>
    <s v="Y"/>
    <s v="not found"/>
    <s v="not found"/>
    <m/>
    <x v="37"/>
    <m/>
    <m/>
    <m/>
    <n v="25.459488"/>
    <n v="55.478473000000001"/>
    <s v="exact"/>
    <s v="Sharjah"/>
    <m/>
    <m/>
    <s v="Sharjah"/>
    <x v="2"/>
    <s v="Western Asia"/>
    <s v="WRI: WRI1023581"/>
    <m/>
    <s v="Al-Hamriyah IWPP"/>
    <s v="power"/>
    <s v="Chemicals"/>
    <s v="power"/>
    <s v="1065311"/>
    <s v="1196458, 1196459"/>
    <s v="L408276"/>
    <s v="G405016"/>
  </r>
  <r>
    <s v="https://www.gem.wiki/Hamriyah_power_station"/>
    <x v="106"/>
    <s v="Hamriyah power station"/>
    <s v="الحمرية للطاقة"/>
    <s v="2"/>
    <s v="NG"/>
    <n v="250"/>
    <x v="0"/>
    <x v="1"/>
    <s v="Y"/>
    <s v="not found"/>
    <s v="not found"/>
    <m/>
    <x v="4"/>
    <m/>
    <m/>
    <m/>
    <n v="25.459488"/>
    <n v="55.478473000000001"/>
    <s v="exact"/>
    <s v="Sharjah"/>
    <m/>
    <m/>
    <s v="Sharjah"/>
    <x v="2"/>
    <s v="Western Asia"/>
    <s v="WRI: WRI1023581"/>
    <m/>
    <s v="Al-Hamriyah IWPP"/>
    <s v="power"/>
    <s v="Chemicals"/>
    <s v="power"/>
    <s v="1065311"/>
    <s v="1196460, 1196461"/>
    <s v="L408276"/>
    <s v="G405017"/>
  </r>
  <r>
    <s v="https://www.gem.wiki/Hassyan_Clean-Coal_Power_Project"/>
    <x v="106"/>
    <s v="Hassyan Clean-Coal Power Project"/>
    <s v="محطة حصيان للطاقة، مجمع حصيان لإنتاج الطاقة"/>
    <s v="1"/>
    <s v="NG"/>
    <n v="600"/>
    <x v="0"/>
    <x v="1"/>
    <s v="not found"/>
    <s v="not found"/>
    <s v="not found"/>
    <s v="conversion"/>
    <x v="6"/>
    <m/>
    <m/>
    <m/>
    <n v="25.204799999999999"/>
    <n v="55.270800000000001"/>
    <s v="approximate"/>
    <s v="Dubai"/>
    <m/>
    <m/>
    <s v="Dubai"/>
    <x v="2"/>
    <s v="Western Asia"/>
    <m/>
    <m/>
    <s v="HASSYAN IPP , Hassyan Energy power plant, Hassyan Power Complex"/>
    <s v="power"/>
    <s v="Chemicals"/>
    <s v="power"/>
    <s v="1087435"/>
    <n v="1235542"/>
    <s v="L103749"/>
    <s v="G410462"/>
  </r>
  <r>
    <s v="https://www.gem.wiki/Hassyan_Clean-Coal_Power_Project"/>
    <x v="106"/>
    <s v="Hassyan Clean-Coal Power Project"/>
    <s v="محطة حصيان للطاقة، مجمع حصيان لإنتاج الطاقة"/>
    <s v="2"/>
    <s v="NG"/>
    <n v="600"/>
    <x v="0"/>
    <x v="1"/>
    <s v="not found"/>
    <s v="not found"/>
    <s v="not found"/>
    <s v="conversion"/>
    <x v="30"/>
    <m/>
    <m/>
    <m/>
    <n v="25.204799999999999"/>
    <n v="55.270800000000001"/>
    <s v="approximate"/>
    <s v="Dubai"/>
    <m/>
    <m/>
    <s v="Dubai"/>
    <x v="2"/>
    <s v="Western Asia"/>
    <m/>
    <m/>
    <s v="HASSYAN IPP , Hassyan Energy power plant, Hassyan Power Complex"/>
    <s v="power"/>
    <s v="Chemicals"/>
    <s v="power"/>
    <s v="1087435"/>
    <n v="1235543"/>
    <s v="L103749"/>
    <s v="G410461"/>
  </r>
  <r>
    <s v="https://www.gem.wiki/Hassyan_Clean-Coal_Power_Project"/>
    <x v="106"/>
    <s v="Hassyan Clean-Coal Power Project"/>
    <s v="محطة حصيان للطاقة، مجمع حصيان لإنتاج الطاقة"/>
    <s v="3"/>
    <s v="NG"/>
    <n v="600"/>
    <x v="0"/>
    <x v="1"/>
    <s v="not found"/>
    <s v="not found"/>
    <s v="not found"/>
    <s v="conversion"/>
    <x v="3"/>
    <m/>
    <m/>
    <m/>
    <n v="25.204799999999999"/>
    <n v="55.270800000000001"/>
    <s v="approximate"/>
    <s v="Dubai"/>
    <m/>
    <m/>
    <s v="Dubai"/>
    <x v="2"/>
    <s v="Western Asia"/>
    <m/>
    <m/>
    <s v="HASSYAN IPP , Hassyan Energy power plant, Hassyan Power Complex"/>
    <s v="power"/>
    <s v="Chemicals"/>
    <s v="power"/>
    <s v="1087435"/>
    <n v="1282074"/>
    <s v="L103749"/>
    <s v="G410460"/>
  </r>
  <r>
    <s v="https://www.gem.wiki/Hassyan_Clean-Coal_Power_Project"/>
    <x v="106"/>
    <s v="Hassyan Clean-Coal Power Project"/>
    <s v="محطة حصيان للطاقة، مجمع حصيان لإنتاج الطاقة"/>
    <s v="4"/>
    <s v="NG"/>
    <n v="600"/>
    <x v="1"/>
    <x v="1"/>
    <s v="not found"/>
    <s v="not found"/>
    <s v="not found"/>
    <s v="conversion"/>
    <x v="49"/>
    <m/>
    <m/>
    <m/>
    <n v="25.204799999999999"/>
    <n v="55.270800000000001"/>
    <s v="approximate"/>
    <s v="Dubai"/>
    <m/>
    <m/>
    <s v="Dubai"/>
    <x v="2"/>
    <s v="Western Asia"/>
    <m/>
    <m/>
    <s v="HASSYAN IPP , Hassyan Energy power plant, Hassyan Power Complex"/>
    <s v="power"/>
    <s v="Chemicals"/>
    <s v="power"/>
    <s v="1087435"/>
    <n v="1282075"/>
    <s v="L103749"/>
    <s v="G410459"/>
  </r>
  <r>
    <s v="https://www.gem.wiki/Jebel_Ali_D_Power_and_Desalination_Station"/>
    <x v="106"/>
    <s v="Jebel Ali D Power and Desalination Station"/>
    <s v="محطة كهرباء وتحلية مياه جبل علي&quot;D&quot;"/>
    <s v="1"/>
    <s v="NG"/>
    <n v="1027"/>
    <x v="0"/>
    <x v="0"/>
    <s v="Y"/>
    <s v="not found"/>
    <s v="not found"/>
    <m/>
    <x v="15"/>
    <m/>
    <m/>
    <m/>
    <n v="25.065899999999999"/>
    <n v="55.1235"/>
    <s v="exact"/>
    <s v="Dubai"/>
    <m/>
    <m/>
    <s v="Dubai"/>
    <x v="2"/>
    <s v="Western Asia"/>
    <s v="WRI: WRI1008732"/>
    <m/>
    <m/>
    <s v="power"/>
    <s v="Chemicals"/>
    <s v="power"/>
    <s v="1013870"/>
    <s v="1166583, 1286312, 1170426, 1170426, 1170428, 1286314"/>
    <s v="L405580"/>
    <s v="G405018"/>
  </r>
  <r>
    <s v="https://www.gem.wiki/Jebel_Ali_E_Power_and_Desalination_Station"/>
    <x v="106"/>
    <s v="Jebel Ali E Power and Desalination Station"/>
    <s v="محطة كهرباء وتحلية مياه جبل علي &quot;E&quot;"/>
    <s v="1"/>
    <s v="NG/FO/D"/>
    <n v="616"/>
    <x v="0"/>
    <x v="0"/>
    <s v="Y"/>
    <s v="not found"/>
    <s v="not found"/>
    <m/>
    <x v="24"/>
    <m/>
    <m/>
    <m/>
    <n v="25.064109999999999"/>
    <n v="55.120330000000003"/>
    <s v="exact"/>
    <s v="Dubai"/>
    <m/>
    <m/>
    <s v="Dubai"/>
    <x v="2"/>
    <s v="Western Asia"/>
    <s v="WRI: WRI1008733"/>
    <m/>
    <m/>
    <s v="power"/>
    <s v="Chemicals"/>
    <s v="power"/>
    <s v="1013870"/>
    <s v="1122394, 1122395, 1122396"/>
    <s v="L405581"/>
    <s v="G405019"/>
  </r>
  <r>
    <s v="https://www.gem.wiki/Jebel_Ali_G_Power_and_Desalination_Station"/>
    <x v="106"/>
    <s v="Jebel Ali G Power and Desalination Station"/>
    <s v="محطة كهرباء وتحلية مياه جبل علي &quot;G&quot;"/>
    <s v="1"/>
    <s v="NG"/>
    <n v="818"/>
    <x v="0"/>
    <x v="1"/>
    <s v="Y"/>
    <s v="not found"/>
    <s v="not found"/>
    <m/>
    <x v="19"/>
    <m/>
    <m/>
    <m/>
    <n v="25.055299999999999"/>
    <n v="55.115099999999998"/>
    <s v="exact"/>
    <s v="Dubai"/>
    <m/>
    <m/>
    <s v="Dubai"/>
    <x v="2"/>
    <s v="Western Asia"/>
    <s v="WRI: WRI1008734"/>
    <m/>
    <m/>
    <s v="power"/>
    <s v="Chemicals"/>
    <s v="power"/>
    <s v="1013870"/>
    <s v="1122398, 1122399, 1122400, 1179280, 1179278, 1179279"/>
    <s v="L405582"/>
    <s v="G405020"/>
  </r>
  <r>
    <s v="https://www.gem.wiki/Jebel_Ali_K_Power_and_Desalination_Station"/>
    <x v="106"/>
    <s v="Jebel Ali K Power and Desalination Station"/>
    <s v="محطة كهرباء وتحلية مياه جبل علي &quot;K&quot;"/>
    <s v="1"/>
    <s v="NG/D"/>
    <n v="948"/>
    <x v="0"/>
    <x v="0"/>
    <s v="Y"/>
    <s v="not found"/>
    <s v="not found"/>
    <m/>
    <x v="10"/>
    <m/>
    <m/>
    <m/>
    <n v="25.058700000000002"/>
    <n v="55.116799999999998"/>
    <s v="approximate"/>
    <s v="Dubai"/>
    <m/>
    <m/>
    <s v="Dubai"/>
    <x v="2"/>
    <s v="Western Asia"/>
    <s v="WRI: WRI1008735"/>
    <m/>
    <m/>
    <s v="power"/>
    <s v="Chemicals"/>
    <s v="power"/>
    <s v="1118261"/>
    <s v="1166584, 1174449, 1174450, 1174930, 1174931"/>
    <s v="L405583"/>
    <s v="G405021"/>
  </r>
  <r>
    <s v="https://www.gem.wiki/Jebel_Ali_K_Power_and_Desalination_Station"/>
    <x v="106"/>
    <s v="Jebel Ali K Power and Desalination Station"/>
    <s v="محطة كهرباء وتحلية مياه جبل علي &quot;K&quot;"/>
    <s v="3-GT1"/>
    <s v="NG"/>
    <n v="290"/>
    <x v="1"/>
    <x v="1"/>
    <s v="Y"/>
    <s v="not found"/>
    <s v="not found"/>
    <m/>
    <x v="43"/>
    <m/>
    <m/>
    <m/>
    <n v="25.058700000000002"/>
    <n v="55.116799999999998"/>
    <s v="approximate"/>
    <s v="Dubai"/>
    <m/>
    <m/>
    <s v="Dubai"/>
    <x v="2"/>
    <s v="Western Asia"/>
    <s v="WRI: WRI1008735"/>
    <m/>
    <m/>
    <s v="power"/>
    <s v="Chemicals"/>
    <s v="power"/>
    <s v="1118261"/>
    <n v="1284760"/>
    <s v="L405583"/>
    <s v="G405022"/>
  </r>
  <r>
    <s v="https://www.gem.wiki/Jebel_Ali_K_Power_and_Desalination_Station"/>
    <x v="106"/>
    <s v="Jebel Ali K Power and Desalination Station"/>
    <s v="محطة كهرباء وتحلية مياه جبل علي &quot;K&quot;"/>
    <s v="3-GT2"/>
    <s v="NG"/>
    <n v="290"/>
    <x v="1"/>
    <x v="1"/>
    <s v="Y"/>
    <s v="not found"/>
    <s v="not found"/>
    <m/>
    <x v="43"/>
    <m/>
    <m/>
    <m/>
    <n v="25.058700000000002"/>
    <n v="55.116799999999998"/>
    <s v="approximate"/>
    <s v="Dubai"/>
    <m/>
    <m/>
    <s v="Dubai"/>
    <x v="2"/>
    <s v="Western Asia"/>
    <s v="WRI: WRI1008735"/>
    <m/>
    <m/>
    <s v="power"/>
    <s v="Chemicals"/>
    <s v="power"/>
    <s v="1118261"/>
    <n v="1284761"/>
    <s v="L405583"/>
    <s v="G405023"/>
  </r>
  <r>
    <s v="https://www.gem.wiki/Jebel_Ali_L_Power_and_Desalination_Station"/>
    <x v="106"/>
    <s v="Jebel Ali L Power and Desalination Station"/>
    <s v="محطة كهرباء وتحلية مياه جبل علي &quot;L &quot;"/>
    <s v="1"/>
    <s v="NG/D"/>
    <n v="969"/>
    <x v="0"/>
    <x v="0"/>
    <s v="Y"/>
    <s v="not found"/>
    <s v="not found"/>
    <m/>
    <x v="21"/>
    <m/>
    <m/>
    <m/>
    <n v="25.049299999999999"/>
    <n v="55.111600000000003"/>
    <s v="exact"/>
    <s v="Dubai"/>
    <m/>
    <m/>
    <s v="Dubai"/>
    <x v="2"/>
    <s v="Western Asia"/>
    <s v="WRI: WRI1008736"/>
    <m/>
    <m/>
    <s v="power"/>
    <s v="Chemicals"/>
    <s v="power"/>
    <s v="1068475"/>
    <s v="1187120, 1187133, 1187134, 1187135, 1187136"/>
    <s v="L405584"/>
    <s v="G405024"/>
  </r>
  <r>
    <s v="https://www.gem.wiki/Jebel_Ali_L_Power_and_Desalination_Station"/>
    <x v="106"/>
    <s v="Jebel Ali L Power and Desalination Station"/>
    <s v="محطة كهرباء وتحلية مياه جبل علي &quot;L &quot;"/>
    <s v="2"/>
    <s v="NG/D"/>
    <n v="1432"/>
    <x v="0"/>
    <x v="0"/>
    <s v="Y"/>
    <s v="not found"/>
    <s v="not found"/>
    <m/>
    <x v="4"/>
    <m/>
    <m/>
    <m/>
    <n v="25.049299999999999"/>
    <n v="55.111600000000003"/>
    <s v="exact"/>
    <s v="Dubai"/>
    <m/>
    <m/>
    <s v="Dubai"/>
    <x v="2"/>
    <s v="Western Asia"/>
    <s v="WRI: WRI1008737"/>
    <m/>
    <m/>
    <s v="power"/>
    <s v="Chemicals"/>
    <s v="power"/>
    <s v="1068475"/>
    <s v="1211205, 1211206, 1211207, 1211208, 1211209, 1211210"/>
    <s v="L405584"/>
    <s v="G405025"/>
  </r>
  <r>
    <s v="https://www.gem.wiki/Jebel_Ali_M_Power_and_Desalination_Station"/>
    <x v="106"/>
    <s v="Jebel Ali M Power and Desalination Station"/>
    <s v="محطة كهرباء وتحلية مياه جبل علي &quot;M&quot;"/>
    <s v="1"/>
    <s v="NG"/>
    <n v="728.3"/>
    <x v="0"/>
    <x v="0"/>
    <s v="Y"/>
    <s v="not found"/>
    <s v="not found"/>
    <m/>
    <x v="22"/>
    <m/>
    <m/>
    <m/>
    <n v="25.046427000000001"/>
    <n v="55.105556999999997"/>
    <s v="exact"/>
    <s v="Dubai"/>
    <m/>
    <m/>
    <s v="Dubai"/>
    <x v="2"/>
    <s v="Western Asia"/>
    <s v="WRI: WRI1008738"/>
    <m/>
    <m/>
    <s v="power"/>
    <s v="Chemicals"/>
    <s v="power"/>
    <s v="1067345"/>
    <s v="1203769, 1209530, 1203770"/>
    <s v="L405585"/>
    <s v="G405026"/>
  </r>
  <r>
    <s v="https://www.gem.wiki/Jebel_Ali_M_Power_and_Desalination_Station"/>
    <x v="106"/>
    <s v="Jebel Ali M Power and Desalination Station"/>
    <s v="محطة كهرباء وتحلية مياه جبل علي &quot;M&quot;"/>
    <s v="2"/>
    <s v="NG"/>
    <n v="728"/>
    <x v="0"/>
    <x v="0"/>
    <s v="Y"/>
    <s v="not found"/>
    <s v="not found"/>
    <m/>
    <x v="22"/>
    <m/>
    <m/>
    <m/>
    <n v="25.046427000000001"/>
    <n v="55.105556999999997"/>
    <s v="exact"/>
    <s v="Dubai"/>
    <m/>
    <m/>
    <s v="Dubai"/>
    <x v="2"/>
    <s v="Western Asia"/>
    <s v="WRI: WRI1008738"/>
    <m/>
    <m/>
    <s v="power"/>
    <s v="Chemicals"/>
    <s v="power"/>
    <s v="1067345"/>
    <s v="1209531, 1209532, 1209535"/>
    <s v="L405585"/>
    <s v="G405027"/>
  </r>
  <r>
    <s v="https://www.gem.wiki/Jebel_Ali_M_Power_and_Desalination_Station"/>
    <x v="106"/>
    <s v="Jebel Ali M Power and Desalination Station"/>
    <s v="محطة كهرباء وتحلية مياه جبل علي &quot;M&quot;"/>
    <s v="3"/>
    <s v="NG"/>
    <n v="728.3"/>
    <x v="0"/>
    <x v="0"/>
    <s v="Y"/>
    <s v="not found"/>
    <s v="not found"/>
    <m/>
    <x v="22"/>
    <m/>
    <m/>
    <m/>
    <n v="25.046427000000001"/>
    <n v="55.105556999999997"/>
    <s v="exact"/>
    <s v="Dubai"/>
    <m/>
    <m/>
    <s v="Dubai"/>
    <x v="2"/>
    <s v="Western Asia"/>
    <s v="WRI: WRI1008738"/>
    <m/>
    <m/>
    <s v="power"/>
    <s v="Chemicals"/>
    <s v="power"/>
    <s v="1067345"/>
    <s v="1209533, 1209534, 1209536"/>
    <s v="L405585"/>
    <s v="G405028"/>
  </r>
  <r>
    <s v="https://www.gem.wiki/Jebel_Ali_M_Power_and_Desalination_Station"/>
    <x v="106"/>
    <s v="Jebel Ali M Power and Desalination Station"/>
    <s v="محطة كهرباء وتحلية مياه جبل علي &quot;M&quot;"/>
    <s v="4"/>
    <s v="NG"/>
    <n v="700"/>
    <x v="0"/>
    <x v="0"/>
    <s v="Y"/>
    <s v="not found"/>
    <s v="not found"/>
    <m/>
    <x v="0"/>
    <m/>
    <m/>
    <m/>
    <n v="25.046427000000001"/>
    <n v="55.105556999999997"/>
    <s v="exact"/>
    <s v="Dubai"/>
    <m/>
    <m/>
    <s v="Dubai"/>
    <x v="2"/>
    <s v="Western Asia"/>
    <s v="WRI: WRI1008738"/>
    <m/>
    <m/>
    <s v="power"/>
    <s v="Chemicals"/>
    <s v="power"/>
    <s v="1067345"/>
    <s v="1283901, 1283902, 1283903"/>
    <s v="L405585"/>
    <s v="G405029"/>
  </r>
  <r>
    <s v="https://www.gem.wiki/Layyah_power_station"/>
    <x v="106"/>
    <s v="Layyah power station"/>
    <s v="محطة كهرباء اللية , محطة اللية لتوليد الطاقة"/>
    <s v="CC-Phase 1"/>
    <s v="NG"/>
    <n v="345"/>
    <x v="0"/>
    <x v="0"/>
    <s v="Y"/>
    <s v="Hydrogen capable: turbine"/>
    <s v="not found"/>
    <m/>
    <x v="30"/>
    <m/>
    <m/>
    <m/>
    <n v="25.352699999999999"/>
    <n v="55.3705"/>
    <s v="exact"/>
    <s v="Sharjah"/>
    <m/>
    <m/>
    <s v="Sharjah"/>
    <x v="2"/>
    <s v="Western Asia"/>
    <s v="WRI: WRI1023584"/>
    <m/>
    <s v="Al Layyah power plant"/>
    <s v="power"/>
    <s v="Chemicals"/>
    <s v="power"/>
    <s v="1028585"/>
    <n v="1297773"/>
    <s v="L405587"/>
    <s v="G405037"/>
  </r>
  <r>
    <s v="https://www.gem.wiki/Layyah_power_station"/>
    <x v="106"/>
    <s v="Layyah power station"/>
    <s v="محطة كهرباء اللية , محطة اللية لتوليد الطاقة"/>
    <s v="CC-Phase 2"/>
    <s v="NG"/>
    <n v="345"/>
    <x v="0"/>
    <x v="0"/>
    <s v="Y"/>
    <s v="Hydrogen capable: turbine"/>
    <s v="not found"/>
    <m/>
    <x v="3"/>
    <m/>
    <m/>
    <m/>
    <n v="25.352699999999999"/>
    <n v="55.3705"/>
    <s v="exact"/>
    <s v="Sharjah"/>
    <m/>
    <m/>
    <s v="Sharjah"/>
    <x v="2"/>
    <s v="Western Asia"/>
    <s v="WRI: WRI1023584"/>
    <m/>
    <s v="Al Layyah power plant"/>
    <s v="power"/>
    <s v="Chemicals"/>
    <s v="power"/>
    <s v="1028585"/>
    <n v="1297775"/>
    <s v="L405587"/>
    <s v="G410091"/>
  </r>
  <r>
    <s v="https://www.gem.wiki/Layyah_power_station"/>
    <x v="106"/>
    <s v="Layyah power station"/>
    <s v="محطة كهرباء اللية , محطة اللية لتوليد الطاقة"/>
    <s v="CC-Phase 3"/>
    <s v="WSTH-NG"/>
    <n v="336"/>
    <x v="1"/>
    <x v="3"/>
    <s v="Y"/>
    <s v="Hydrogen capable: turbine"/>
    <s v="not found"/>
    <m/>
    <x v="43"/>
    <m/>
    <m/>
    <m/>
    <n v="25.352699999999999"/>
    <n v="55.3705"/>
    <s v="exact"/>
    <s v="Sharjah"/>
    <m/>
    <m/>
    <s v="Sharjah"/>
    <x v="2"/>
    <s v="Western Asia"/>
    <s v="WRI: WRI1023584"/>
    <m/>
    <s v="Al Layyah power plant"/>
    <s v="power"/>
    <s v="Chemicals"/>
    <s v="power"/>
    <s v="1028585"/>
    <n v="1297774"/>
    <s v="L405587"/>
    <s v="G410090"/>
  </r>
  <r>
    <s v="https://www.gem.wiki/Layyah_power_station"/>
    <x v="106"/>
    <s v="Layyah power station"/>
    <s v="محطة كهرباء اللية , محطة اللية لتوليد الطاقة"/>
    <s v="GT-H"/>
    <s v="NG"/>
    <n v="123"/>
    <x v="0"/>
    <x v="1"/>
    <s v="Y"/>
    <s v="not found"/>
    <s v="not found"/>
    <m/>
    <x v="67"/>
    <m/>
    <m/>
    <m/>
    <n v="25.352699999999999"/>
    <n v="55.3705"/>
    <s v="exact"/>
    <s v="Sharjah"/>
    <m/>
    <m/>
    <s v="Sharjah"/>
    <x v="2"/>
    <s v="Western Asia"/>
    <s v="WRI: WRI1023584"/>
    <m/>
    <s v="Al Layyah power plant"/>
    <s v="power"/>
    <s v="Chemicals"/>
    <s v="power"/>
    <s v="1028584"/>
    <n v="1128486"/>
    <s v="L405587"/>
    <s v="G405031"/>
  </r>
  <r>
    <s v="https://www.gem.wiki/Layyah_power_station"/>
    <x v="106"/>
    <s v="Layyah power station"/>
    <s v="محطة كهرباء اللية , محطة اللية لتوليد الطاقة"/>
    <s v="GT-K"/>
    <s v="NG"/>
    <n v="123"/>
    <x v="0"/>
    <x v="1"/>
    <s v="Y"/>
    <s v="not found"/>
    <s v="not found"/>
    <m/>
    <x v="20"/>
    <m/>
    <m/>
    <m/>
    <n v="25.352699999999999"/>
    <n v="55.3705"/>
    <s v="exact"/>
    <s v="Sharjah"/>
    <m/>
    <m/>
    <s v="Sharjah"/>
    <x v="2"/>
    <s v="Western Asia"/>
    <s v="WRI: WRI1023584"/>
    <m/>
    <s v="Al Layyah power plant"/>
    <s v="power"/>
    <s v="Chemicals"/>
    <s v="power"/>
    <s v="1028584"/>
    <n v="1128487"/>
    <s v="L405587"/>
    <s v="G405032"/>
  </r>
  <r>
    <s v="https://www.gem.wiki/Layyah_power_station"/>
    <x v="106"/>
    <s v="Layyah power station"/>
    <s v="محطة كهرباء اللية , محطة اللية لتوليد الطاقة"/>
    <s v="ST1"/>
    <s v="NG"/>
    <n v="75"/>
    <x v="0"/>
    <x v="3"/>
    <s v="Y"/>
    <s v="not found"/>
    <s v="not found"/>
    <m/>
    <x v="60"/>
    <m/>
    <m/>
    <m/>
    <n v="25.352699999999999"/>
    <n v="55.3705"/>
    <s v="exact"/>
    <s v="Sharjah"/>
    <m/>
    <m/>
    <s v="Sharjah"/>
    <x v="2"/>
    <s v="Western Asia"/>
    <s v="WRI: WRI1023584"/>
    <m/>
    <s v="Al Layyah power plant"/>
    <s v="power"/>
    <s v="Chemicals"/>
    <s v="power"/>
    <s v="1028585"/>
    <n v="1128492"/>
    <s v="L405587"/>
    <s v="G405033"/>
  </r>
  <r>
    <s v="https://www.gem.wiki/Layyah_power_station"/>
    <x v="106"/>
    <s v="Layyah power station"/>
    <s v="محطة كهرباء اللية , محطة اللية لتوليد الطاقة"/>
    <s v="ST2"/>
    <s v="NG"/>
    <n v="75"/>
    <x v="0"/>
    <x v="3"/>
    <s v="Y"/>
    <s v="not found"/>
    <s v="not found"/>
    <m/>
    <x v="26"/>
    <m/>
    <m/>
    <m/>
    <n v="25.352699999999999"/>
    <n v="55.3705"/>
    <s v="exact"/>
    <s v="Sharjah"/>
    <m/>
    <m/>
    <s v="Sharjah"/>
    <x v="2"/>
    <s v="Western Asia"/>
    <s v="WRI: WRI1023584"/>
    <m/>
    <s v="Al Layyah power plant"/>
    <s v="power"/>
    <s v="Chemicals"/>
    <s v="power"/>
    <s v="1028585"/>
    <n v="1128493"/>
    <s v="L405587"/>
    <s v="G405034"/>
  </r>
  <r>
    <s v="https://www.gem.wiki/Layyah_power_station"/>
    <x v="106"/>
    <s v="Layyah power station"/>
    <s v="محطة كهرباء اللية , محطة اللية لتوليد الطاقة"/>
    <s v="ST3"/>
    <s v="NG"/>
    <n v="75"/>
    <x v="0"/>
    <x v="3"/>
    <s v="Y"/>
    <s v="not found"/>
    <s v="not found"/>
    <m/>
    <x v="46"/>
    <m/>
    <m/>
    <m/>
    <n v="25.352699999999999"/>
    <n v="55.3705"/>
    <s v="exact"/>
    <s v="Sharjah"/>
    <m/>
    <m/>
    <s v="Sharjah"/>
    <x v="2"/>
    <s v="Western Asia"/>
    <s v="WRI: WRI1023584"/>
    <m/>
    <s v="Al Layyah power plant"/>
    <s v="power"/>
    <s v="Chemicals"/>
    <s v="power"/>
    <s v="1028585"/>
    <n v="1128494"/>
    <s v="L405587"/>
    <s v="G405035"/>
  </r>
  <r>
    <s v="https://www.gem.wiki/Layyah_power_station"/>
    <x v="106"/>
    <s v="Layyah power station"/>
    <s v="محطة كهرباء اللية , محطة اللية لتوليد الطاقة"/>
    <s v="ST4"/>
    <s v="NG"/>
    <n v="75"/>
    <x v="0"/>
    <x v="3"/>
    <s v="Y"/>
    <s v="not found"/>
    <s v="not found"/>
    <m/>
    <x v="46"/>
    <m/>
    <m/>
    <m/>
    <n v="25.352699999999999"/>
    <n v="55.3705"/>
    <s v="exact"/>
    <s v="Sharjah"/>
    <m/>
    <m/>
    <s v="Sharjah"/>
    <x v="2"/>
    <s v="Western Asia"/>
    <s v="WRI: WRI1023584"/>
    <m/>
    <s v="Al Layyah power plant"/>
    <s v="power"/>
    <s v="Chemicals"/>
    <s v="power"/>
    <s v="1028585"/>
    <n v="1128495"/>
    <s v="L405587"/>
    <s v="G405036"/>
  </r>
  <r>
    <s v="https://www.gem.wiki/Mirfa_Independent_Water_and_Power_Project"/>
    <x v="106"/>
    <s v="Mirfa Independent Water and Power Project"/>
    <s v="محطة المرفأ للمنتج المستقل٫ محطة المرفأ الجديدة, محطة ميبكو"/>
    <s v="1"/>
    <s v="NG"/>
    <n v="90"/>
    <x v="0"/>
    <x v="1"/>
    <s v="not found"/>
    <s v="not found"/>
    <s v="not found"/>
    <m/>
    <x v="31"/>
    <m/>
    <n v="2042"/>
    <m/>
    <n v="24.120999999999999"/>
    <n v="53.447000000000003"/>
    <s v="exact"/>
    <s v="Al Mirfa"/>
    <m/>
    <m/>
    <s v="Abu Dhabi"/>
    <x v="2"/>
    <s v="Western Asia"/>
    <s v="WRI: WRI1008727"/>
    <m/>
    <s v="MIPCO, New Mifrah, New Al Mirfa Power Plant"/>
    <s v="power"/>
    <s v="Chemicals"/>
    <s v="power"/>
    <s v="not found"/>
    <s v="not found"/>
    <s v="L405588"/>
    <s v="G405039"/>
  </r>
  <r>
    <s v="https://www.gem.wiki/Mirfa_Independent_Water_and_Power_Project"/>
    <x v="106"/>
    <s v="Mirfa Independent Water and Power Project"/>
    <s v="محطة المرفأ للمنتج المستقل٫ محطة المرفأ الجديدة, محطة ميبكو"/>
    <s v="2"/>
    <s v="NG"/>
    <n v="90"/>
    <x v="0"/>
    <x v="1"/>
    <s v="not found"/>
    <s v="not found"/>
    <s v="not found"/>
    <m/>
    <x v="31"/>
    <m/>
    <n v="2042"/>
    <m/>
    <n v="24.120999999999999"/>
    <n v="53.447000000000003"/>
    <s v="exact"/>
    <s v="Al Mirfa"/>
    <m/>
    <m/>
    <s v="Abu Dhabi"/>
    <x v="2"/>
    <s v="Western Asia"/>
    <s v="WRI: WRI1008727"/>
    <m/>
    <s v="MIPCO, New Mifrah, New Al Mirfa Power Plant"/>
    <s v="power"/>
    <s v="Chemicals"/>
    <s v="power"/>
    <s v="not found"/>
    <s v="not found"/>
    <s v="L405588"/>
    <s v="G405040"/>
  </r>
  <r>
    <s v="https://www.gem.wiki/Mirfa_Independent_Water_and_Power_Project"/>
    <x v="106"/>
    <s v="Mirfa Independent Water and Power Project"/>
    <s v="محطة المرفأ للمنتج المستقل٫ محطة المرفأ الجديدة, محطة ميبكو"/>
    <s v="3"/>
    <s v="NG"/>
    <n v="90"/>
    <x v="0"/>
    <x v="1"/>
    <s v="not found"/>
    <s v="not found"/>
    <s v="not found"/>
    <m/>
    <x v="31"/>
    <m/>
    <n v="2042"/>
    <m/>
    <n v="24.120999999999999"/>
    <n v="53.447000000000003"/>
    <s v="exact"/>
    <s v="Al Mirfa"/>
    <m/>
    <m/>
    <s v="Abu Dhabi"/>
    <x v="2"/>
    <s v="Western Asia"/>
    <s v="WRI: WRI1008727"/>
    <m/>
    <s v="MIPCO, New Mifrah, New Al Mirfa Power Plant"/>
    <s v="power"/>
    <s v="Chemicals"/>
    <s v="power"/>
    <s v="not found"/>
    <s v="not found"/>
    <s v="L405588"/>
    <s v="G405041"/>
  </r>
  <r>
    <s v="https://www.gem.wiki/Mirfa_Independent_Water_and_Power_Project"/>
    <x v="106"/>
    <s v="Mirfa Independent Water and Power Project"/>
    <s v="محطة المرفأ للمنتج المستقل٫ محطة المرفأ الجديدة, محطة ميبكو"/>
    <s v="4"/>
    <s v="NG"/>
    <n v="90"/>
    <x v="0"/>
    <x v="1"/>
    <s v="not found"/>
    <s v="not found"/>
    <s v="not found"/>
    <m/>
    <x v="31"/>
    <m/>
    <n v="2042"/>
    <m/>
    <n v="24.120999999999999"/>
    <n v="53.447000000000003"/>
    <s v="exact"/>
    <s v="Al Mirfa"/>
    <m/>
    <m/>
    <s v="Abu Dhabi"/>
    <x v="2"/>
    <s v="Western Asia"/>
    <s v="WRI: WRI1008727"/>
    <m/>
    <s v="MIPCO, New Mifrah, New Al Mirfa Power Plant"/>
    <s v="power"/>
    <s v="Chemicals"/>
    <s v="power"/>
    <s v="not found"/>
    <s v="not found"/>
    <s v="L405588"/>
    <s v="G405042"/>
  </r>
  <r>
    <s v="https://www.gem.wiki/Mirfa_Independent_Water_and_Power_Project"/>
    <x v="106"/>
    <s v="Mirfa Independent Water and Power Project"/>
    <s v="محطة المرفأ للمنتج المستقل٫ محطة المرفأ الجديدة, محطة ميبكو"/>
    <s v="CC"/>
    <s v="NG"/>
    <n v="1337"/>
    <x v="0"/>
    <x v="0"/>
    <s v="not found"/>
    <s v="not found"/>
    <s v="not found"/>
    <m/>
    <x v="31"/>
    <m/>
    <n v="2042"/>
    <m/>
    <n v="24.120999999999999"/>
    <n v="53.447000000000003"/>
    <s v="exact"/>
    <s v="Al Mirfa"/>
    <m/>
    <m/>
    <s v="Abu Dhabi"/>
    <x v="2"/>
    <s v="Western Asia"/>
    <s v="WRI: WRI1023586"/>
    <m/>
    <s v="MIPCO, New Mifrah, New Al Mirfa Power Plant"/>
    <s v="power"/>
    <s v="Chemicals"/>
    <s v="power"/>
    <s v="1103380"/>
    <s v="1166581, 1286309, 1286310, 1270518, 1286311"/>
    <s v="L405588"/>
    <s v="G405038"/>
  </r>
  <r>
    <s v="https://www.gem.wiki/Ruwais_General_Utilities_Plant"/>
    <x v="106"/>
    <s v="Ruwais General Utilities Plant"/>
    <s v="الرويس لتوليد الطاقة الكهربائية"/>
    <s v="1"/>
    <s v="NG/FO"/>
    <n v="162.5"/>
    <x v="0"/>
    <x v="1"/>
    <s v="Y"/>
    <s v="not found"/>
    <s v="not found"/>
    <m/>
    <x v="11"/>
    <m/>
    <m/>
    <m/>
    <n v="24.134969999999999"/>
    <n v="52.731810000000003"/>
    <s v="exact"/>
    <s v="Al Ruwais"/>
    <m/>
    <m/>
    <s v="Abu Dhabi"/>
    <x v="2"/>
    <s v="Western Asia"/>
    <m/>
    <m/>
    <s v="Ruwais (Takreer) cogeneration Power Plant"/>
    <s v="power"/>
    <s v="Oil &amp; Refining"/>
    <s v="power"/>
    <s v="1009627"/>
    <n v="1162506"/>
    <s v="L405589"/>
    <s v="G405043"/>
  </r>
  <r>
    <s v="https://www.gem.wiki/Ruwais_General_Utilities_Plant"/>
    <x v="106"/>
    <s v="Ruwais General Utilities Plant"/>
    <s v="الرويس لتوليد الطاقة الكهربائية"/>
    <s v="2"/>
    <s v="NG/FO"/>
    <n v="162.5"/>
    <x v="0"/>
    <x v="1"/>
    <s v="Y"/>
    <s v="not found"/>
    <s v="not found"/>
    <m/>
    <x v="11"/>
    <m/>
    <m/>
    <m/>
    <n v="24.134969999999999"/>
    <n v="52.731810000000003"/>
    <s v="exact"/>
    <s v="Al Ruwais"/>
    <m/>
    <m/>
    <s v="Abu Dhabi"/>
    <x v="2"/>
    <s v="Western Asia"/>
    <m/>
    <m/>
    <s v="Ruwais (Takreer) cogeneration Power Plant"/>
    <s v="power"/>
    <s v="Oil &amp; Refining"/>
    <s v="power"/>
    <s v="1009627"/>
    <n v="1162507"/>
    <s v="L405589"/>
    <s v="G405044"/>
  </r>
  <r>
    <s v="https://www.gem.wiki/Ruwais_General_Utilities_Plant"/>
    <x v="106"/>
    <s v="Ruwais General Utilities Plant"/>
    <s v="الرويس لتوليد الطاقة الكهربائية"/>
    <s v="3"/>
    <s v="NG/FO"/>
    <n v="162.5"/>
    <x v="0"/>
    <x v="1"/>
    <s v="Y"/>
    <s v="not found"/>
    <s v="not found"/>
    <m/>
    <x v="11"/>
    <m/>
    <m/>
    <m/>
    <n v="24.134969999999999"/>
    <n v="52.731810000000003"/>
    <s v="exact"/>
    <s v="Al Ruwais"/>
    <m/>
    <m/>
    <s v="Abu Dhabi"/>
    <x v="2"/>
    <s v="Western Asia"/>
    <m/>
    <m/>
    <s v="Ruwais (Takreer) cogeneration Power Plant"/>
    <s v="power"/>
    <s v="Oil &amp; Refining"/>
    <s v="power"/>
    <s v="1009627"/>
    <n v="1162508"/>
    <s v="L405589"/>
    <s v="G410089"/>
  </r>
  <r>
    <s v="https://www.gem.wiki/Ruwais_General_Utilities_Plant"/>
    <x v="106"/>
    <s v="Ruwais General Utilities Plant"/>
    <s v="الرويس لتوليد الطاقة الكهربائية"/>
    <s v="4"/>
    <s v="NG/FO"/>
    <n v="162.5"/>
    <x v="0"/>
    <x v="1"/>
    <s v="Y"/>
    <s v="not found"/>
    <s v="not found"/>
    <m/>
    <x v="11"/>
    <m/>
    <m/>
    <m/>
    <n v="24.134969999999999"/>
    <n v="52.731810000000003"/>
    <s v="exact"/>
    <s v="Al Ruwais"/>
    <m/>
    <m/>
    <s v="Abu Dhabi"/>
    <x v="2"/>
    <s v="Western Asia"/>
    <m/>
    <m/>
    <s v="Ruwais (Takreer) cogeneration Power Plant"/>
    <s v="power"/>
    <s v="Oil &amp; Refining"/>
    <s v="power"/>
    <s v="1009627"/>
    <n v="1162509"/>
    <s v="L405589"/>
    <s v="G410088"/>
  </r>
  <r>
    <s v="https://www.gem.wiki/Ruwais_General_Utilities_Plant"/>
    <x v="106"/>
    <s v="Ruwais General Utilities Plant"/>
    <s v="الرويس لتوليد الطاقة الكهربائية"/>
    <s v="CC"/>
    <s v="WSTH-NG"/>
    <n v="230"/>
    <x v="1"/>
    <x v="3"/>
    <s v="Y"/>
    <s v="not found"/>
    <s v="not found"/>
    <m/>
    <x v="49"/>
    <m/>
    <m/>
    <m/>
    <n v="24.134969999999999"/>
    <n v="52.731810000000003"/>
    <s v="exact"/>
    <s v="Al Ruwais"/>
    <m/>
    <m/>
    <s v="Abu Dhabi"/>
    <x v="2"/>
    <s v="Western Asia"/>
    <m/>
    <m/>
    <s v="Ruwais (Takreer) cogeneration Power Plant"/>
    <s v="power"/>
    <s v="Oil &amp; Refining"/>
    <s v="power"/>
    <s v="1009627"/>
    <n v="1294598"/>
    <s v="L405589"/>
    <s v="G410087"/>
  </r>
  <r>
    <s v="https://www.gem.wiki/Shuweihat_S1_power_plant"/>
    <x v="106"/>
    <s v="Shuweihat S1 power plant"/>
    <s v="مجمع الشويهات للطاقة والمياه, محطة الشويهات S1 المستقلة للمياه والطاقة"/>
    <s v="1"/>
    <s v="NG"/>
    <n v="1615"/>
    <x v="0"/>
    <x v="0"/>
    <s v="Y"/>
    <s v="not found"/>
    <s v="not found"/>
    <m/>
    <x v="8"/>
    <m/>
    <n v="2025"/>
    <m/>
    <n v="24.165085000000001"/>
    <n v="52.569724000000001"/>
    <s v="exact"/>
    <s v="Jebel Dhanna"/>
    <m/>
    <m/>
    <s v="Abu Dhabi"/>
    <x v="2"/>
    <s v="Western Asia"/>
    <s v="WRI: WRI1008743, GEO: GEO5392"/>
    <m/>
    <m/>
    <s v="power"/>
    <s v="Chemicals"/>
    <s v="power"/>
    <s v="1046213"/>
    <s v="1178181, 1178182, 1178183, 1178184, 1178185, 1168769, 1168770"/>
    <s v="L405592"/>
    <s v="G405048"/>
  </r>
  <r>
    <s v="https://www.gem.wiki/Shuweihat_S2_power_plant"/>
    <x v="106"/>
    <s v="Shuweihat S2 power plant"/>
    <s v="مجمع الشويهات للطاقة والمياه, محطة الشويهات S2 المستقلة للمياه والطاقة"/>
    <s v="1"/>
    <s v="NG/FO"/>
    <n v="820.5"/>
    <x v="0"/>
    <x v="0"/>
    <s v="Y"/>
    <s v="Hydrogen capable: turbine"/>
    <s v="not found"/>
    <m/>
    <x v="17"/>
    <m/>
    <n v="2036"/>
    <m/>
    <n v="24.156936000000002"/>
    <n v="52.569198999999998"/>
    <s v="exact"/>
    <s v="Jebel Dhanna"/>
    <m/>
    <m/>
    <s v="Abu Dhabi"/>
    <x v="2"/>
    <s v="Western Asia"/>
    <s v="WRI: WRI1008743"/>
    <m/>
    <m/>
    <s v="power"/>
    <s v="Chemicals"/>
    <s v="power"/>
    <s v="1074188"/>
    <s v="1212622, 1216723, 1216726"/>
    <s v="L405593"/>
    <s v="G405049"/>
  </r>
  <r>
    <s v="https://www.gem.wiki/Shuweihat_S2_power_plant"/>
    <x v="106"/>
    <s v="Shuweihat S2 power plant"/>
    <s v="مجمع الشويهات للطاقة والمياه, محطة الشويهات S2 المستقلة للمياه والطاقة"/>
    <s v="2"/>
    <s v="NG/FO"/>
    <n v="820.5"/>
    <x v="0"/>
    <x v="0"/>
    <s v="Y"/>
    <s v="Hydrogen capable: turbine"/>
    <s v="not found"/>
    <m/>
    <x v="39"/>
    <m/>
    <n v="2036"/>
    <m/>
    <n v="24.156936000000002"/>
    <n v="52.569198999999998"/>
    <s v="exact"/>
    <s v="Jebel Dhanna"/>
    <m/>
    <m/>
    <s v="Abu Dhabi"/>
    <x v="2"/>
    <s v="Western Asia"/>
    <s v="WRI: WRI1008743"/>
    <m/>
    <m/>
    <s v="power"/>
    <s v="Chemicals"/>
    <s v="power"/>
    <s v="1074188"/>
    <s v="1216724, 1216725, 1216727"/>
    <s v="L405593"/>
    <s v="G405050"/>
  </r>
  <r>
    <s v="https://www.gem.wiki/Shuweihat_S3_power_plant"/>
    <x v="106"/>
    <s v="Shuweihat S3 power plant"/>
    <s v="مجمع الشويهات للطاقة والمياه, محطة الشويهات S3 المستقلة للمياه والطاقة"/>
    <s v="1"/>
    <s v="NG"/>
    <n v="823.5"/>
    <x v="0"/>
    <x v="0"/>
    <s v="Y"/>
    <s v="not found"/>
    <s v="not found"/>
    <m/>
    <x v="2"/>
    <m/>
    <n v="2039"/>
    <s v="Shuweihat Asia Power Company"/>
    <n v="24.153500000000001"/>
    <n v="52.566208000000003"/>
    <s v="approximate"/>
    <s v="Jebel Dhanna"/>
    <m/>
    <m/>
    <s v="Abu Dhabi"/>
    <x v="2"/>
    <s v="Western Asia"/>
    <m/>
    <m/>
    <m/>
    <m/>
    <m/>
    <s v="power"/>
    <s v="1079552"/>
    <s v="1222029, 1233179, 1233182"/>
    <s v="L405594"/>
    <s v="G405051"/>
  </r>
  <r>
    <s v="https://www.gem.wiki/Shuweihat_S3_power_plant"/>
    <x v="106"/>
    <s v="Shuweihat S3 power plant"/>
    <s v="مجمع الشويهات للطاقة والمياه, محطة الشويهات S3 المستقلة للمياه والطاقة"/>
    <s v="2"/>
    <s v="NG"/>
    <n v="823.5"/>
    <x v="0"/>
    <x v="0"/>
    <s v="Y"/>
    <s v="not found"/>
    <s v="not found"/>
    <m/>
    <x v="2"/>
    <m/>
    <n v="2039"/>
    <s v="Shuweihat Asia Power Company"/>
    <n v="24.153500000000001"/>
    <n v="52.566208000000003"/>
    <s v="approximate"/>
    <s v="Jebel Dhanna"/>
    <m/>
    <m/>
    <s v="Abu Dhabi"/>
    <x v="2"/>
    <s v="Western Asia"/>
    <m/>
    <m/>
    <m/>
    <m/>
    <m/>
    <s v="power"/>
    <s v="1079552"/>
    <s v="1233180, 1233181, 1233183"/>
    <s v="L405594"/>
    <s v="G405052"/>
  </r>
  <r>
    <s v="https://www.gem.wiki/Taweelah_A1_power_plant"/>
    <x v="106"/>
    <s v="Taweelah A1 power plant"/>
    <s v="محطة الطويلة A1"/>
    <s v="1"/>
    <s v="NG"/>
    <n v="1672.5"/>
    <x v="0"/>
    <x v="0"/>
    <s v="Y"/>
    <s v="not found"/>
    <s v="not found"/>
    <m/>
    <x v="9"/>
    <m/>
    <n v="2029"/>
    <m/>
    <n v="24.760380999999999"/>
    <n v="54.679743999999999"/>
    <s v="exact"/>
    <s v="Al Taweelah"/>
    <m/>
    <m/>
    <s v="Abu Dhabi"/>
    <x v="2"/>
    <s v="Western Asia"/>
    <s v="GEO: GEO5665"/>
    <m/>
    <s v="Taweelah A1 Integrated Water and Power Plant"/>
    <s v="power"/>
    <s v="Chemicals"/>
    <s v="power"/>
    <s v="1049365"/>
    <s v="1173178, 1174504, 1174505, 1174506, 1174507, 1174511, 1174512, 1174513, 1211451, 1211539"/>
    <s v="L405595"/>
    <s v="G405053"/>
  </r>
  <r>
    <s v="https://www.gem.wiki/Taweelah_A2_power_plant"/>
    <x v="106"/>
    <s v="Taweelah A2 power plant"/>
    <s v="محطة الطويلة A2"/>
    <s v="2"/>
    <s v="NG"/>
    <n v="710"/>
    <x v="0"/>
    <x v="0"/>
    <s v="Y"/>
    <s v="not found"/>
    <s v="not found"/>
    <m/>
    <x v="11"/>
    <m/>
    <m/>
    <m/>
    <n v="24.761042"/>
    <n v="54.682575999999997"/>
    <s v="exact"/>
    <s v="Al Taweelah"/>
    <m/>
    <m/>
    <s v="Abu Dhabi"/>
    <x v="2"/>
    <s v="Western Asia"/>
    <s v="WRI: WRI1008745, GEO: GEO5666"/>
    <m/>
    <s v="Taweelah A2 Integrated Water and Power Plant"/>
    <s v="power"/>
    <s v="Chemicals"/>
    <s v="power"/>
    <s v="1043968"/>
    <s v="1164774, 1164775, 1164776, 1164777, 1164778"/>
    <s v="L405596"/>
    <s v="G405054"/>
  </r>
  <r>
    <s v="https://www.gem.wiki/Taweelah_B_Power_and_Desalination_Station"/>
    <x v="106"/>
    <s v="Taweelah B Power and Desalination Station"/>
    <s v="محطة الطويلة B"/>
    <s v="Initial B EXT"/>
    <s v="NG"/>
    <n v="337.9"/>
    <x v="0"/>
    <x v="0"/>
    <s v="Y"/>
    <s v="not found"/>
    <s v="not found"/>
    <m/>
    <x v="11"/>
    <m/>
    <m/>
    <m/>
    <n v="24.765809999999998"/>
    <n v="54.686593999999999"/>
    <s v="exact"/>
    <s v="Al Taweelah"/>
    <m/>
    <m/>
    <s v="Abu Dhabi"/>
    <x v="2"/>
    <s v="Western Asia"/>
    <s v="GEO: GEO5667"/>
    <m/>
    <s v="Taweelah B Integrated Water and Power Plant"/>
    <s v="power"/>
    <s v="Chemicals"/>
    <s v="power"/>
    <s v="1009638"/>
    <s v="1159631, 1162150, 1162151"/>
    <s v="L405597"/>
    <s v="G405055"/>
  </r>
  <r>
    <s v="https://www.gem.wiki/Taweelah_B_Power_and_Desalination_Station"/>
    <x v="106"/>
    <s v="Taweelah B Power and Desalination Station"/>
    <s v="محطة الطويلة B"/>
    <s v="New B EXT"/>
    <s v="NG"/>
    <n v="1041"/>
    <x v="0"/>
    <x v="0"/>
    <s v="Y"/>
    <s v="not found"/>
    <s v="not found"/>
    <m/>
    <x v="47"/>
    <m/>
    <m/>
    <m/>
    <n v="24.765809999999998"/>
    <n v="54.686593999999999"/>
    <s v="exact"/>
    <s v="Al Taweelah"/>
    <m/>
    <m/>
    <s v="Abu Dhabi"/>
    <x v="2"/>
    <s v="Western Asia"/>
    <s v="GEO: GEO5667"/>
    <m/>
    <s v="Taweelah B Integrated Water and Power Plant"/>
    <s v="power"/>
    <s v="Chemicals"/>
    <s v="power"/>
    <s v="1009638"/>
    <s v="1192577, 1192579, 1192580, 1192578"/>
    <s v="L405597"/>
    <s v="G405062"/>
  </r>
  <r>
    <s v="https://www.gem.wiki/Taweelah_B_Power_and_Desalination_Station"/>
    <x v="106"/>
    <s v="Taweelah B Power and Desalination Station"/>
    <s v="محطة الطويلة B"/>
    <s v="ST1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19"/>
    <s v="L405597"/>
    <s v="G405056"/>
  </r>
  <r>
    <s v="https://www.gem.wiki/Taweelah_B_Power_and_Desalination_Station"/>
    <x v="106"/>
    <s v="Taweelah B Power and Desalination Station"/>
    <s v="محطة الطويلة B"/>
    <s v="ST2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20"/>
    <s v="L405597"/>
    <s v="G405057"/>
  </r>
  <r>
    <s v="https://www.gem.wiki/Taweelah_B_Power_and_Desalination_Station"/>
    <x v="106"/>
    <s v="Taweelah B Power and Desalination Station"/>
    <s v="محطة الطويلة B"/>
    <s v="ST3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21"/>
    <s v="L405597"/>
    <s v="G405058"/>
  </r>
  <r>
    <s v="https://www.gem.wiki/Taweelah_B_Power_and_Desalination_Station"/>
    <x v="106"/>
    <s v="Taweelah B Power and Desalination Station"/>
    <s v="محطة الطويلة B"/>
    <s v="ST4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22"/>
    <s v="L405597"/>
    <s v="G405059"/>
  </r>
  <r>
    <s v="https://www.gem.wiki/Taweelah_B_Power_and_Desalination_Station"/>
    <x v="106"/>
    <s v="Taweelah B Power and Desalination Station"/>
    <s v="محطة الطويلة B"/>
    <s v="ST5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23"/>
    <s v="L405597"/>
    <s v="G405060"/>
  </r>
  <r>
    <s v="https://www.gem.wiki/Taweelah_B_Power_and_Desalination_Station"/>
    <x v="106"/>
    <s v="Taweelah B Power and Desalination Station"/>
    <s v="محطة الطويلة B"/>
    <s v="ST61"/>
    <s v="NG"/>
    <n v="146"/>
    <x v="0"/>
    <x v="3"/>
    <s v="Y"/>
    <s v="not found"/>
    <s v="not found"/>
    <m/>
    <x v="44"/>
    <m/>
    <m/>
    <m/>
    <n v="24.765809999999998"/>
    <n v="54.686593999999999"/>
    <s v="exact"/>
    <s v="Al Taweelah"/>
    <m/>
    <m/>
    <s v="Abu Dhabi"/>
    <x v="2"/>
    <s v="Western Asia"/>
    <s v="GEO: GEO5667"/>
    <m/>
    <s v="Taweelah B Integrated Water and Power Plant"/>
    <s v="power"/>
    <s v="Chemicals"/>
    <s v="power"/>
    <s v="1009638"/>
    <n v="1101024"/>
    <s v="L405597"/>
    <s v="G405061"/>
  </r>
  <r>
    <s v="https://www.gem.wiki/Umm_Al_Nar_West_and_East_Integrated_Water_and_power_plant"/>
    <x v="106"/>
    <s v="Umm Al Nar West and East Integrated Water and power plant"/>
    <s v="محطة أم النار الغربية للطاقة"/>
    <s v="CC"/>
    <s v="NG"/>
    <n v="2300"/>
    <x v="0"/>
    <x v="0"/>
    <s v="not found"/>
    <s v="not found"/>
    <s v="not found"/>
    <m/>
    <x v="4"/>
    <m/>
    <n v="2027"/>
    <m/>
    <n v="24.434803591809001"/>
    <n v="54.487617015839"/>
    <s v="exact"/>
    <s v="Abu Dhabi"/>
    <m/>
    <m/>
    <s v="Abu Dhabi"/>
    <x v="2"/>
    <s v="Western Asia"/>
    <s v="WRI: WRI1008747"/>
    <m/>
    <s v="Umm Al Nar Gas Thermal IWPP Project, New Umm Al Nar plant, UAN (Sas Al Nakhl) cogeneration CCGT, Sas Al Nakheel (SASN) power station"/>
    <s v="power"/>
    <s v="Chemicals"/>
    <s v="power"/>
    <s v="1009649"/>
    <s v="1178292, 11184751, 11184752, 1184753,1184754,1184755, 1184756"/>
    <s v="L405598"/>
    <s v="G410458"/>
  </r>
  <r>
    <s v="https://www.gem.wiki/Umm_Al_Nar_West_and_East_Integrated_Water_and_power_plant"/>
    <x v="106"/>
    <s v="Umm Al Nar West and East Integrated Water and power plant"/>
    <s v="محطة أم النار الغربية للطاقة"/>
    <s v="GT01"/>
    <s v="NG/FO"/>
    <n v="59"/>
    <x v="0"/>
    <x v="1"/>
    <s v="Y"/>
    <s v="not found"/>
    <s v="not found"/>
    <m/>
    <x v="76"/>
    <m/>
    <m/>
    <m/>
    <n v="24.434803591809001"/>
    <n v="54.487617015839"/>
    <s v="exact"/>
    <s v="Abu Dhabi"/>
    <m/>
    <m/>
    <s v="Abu Dhabi"/>
    <x v="2"/>
    <s v="Western Asia"/>
    <s v="GEO: GEO5827"/>
    <m/>
    <s v="Umm Al Nar East plant, UAN East, Umm Al Nar West cogeneration plant"/>
    <s v="power"/>
    <s v="Chemicals"/>
    <s v="power"/>
    <s v="1009648"/>
    <n v="1154833"/>
    <s v="L405598"/>
    <s v="G405072"/>
  </r>
  <r>
    <s v="https://www.gem.wiki/Umm_Al_Nar_West_and_East_Integrated_Water_and_power_plant"/>
    <x v="106"/>
    <s v="Umm Al Nar West and East Integrated Water and power plant"/>
    <s v="محطة أم النار الغربية للطاقة"/>
    <s v="GT02"/>
    <s v="NG/FO"/>
    <n v="59"/>
    <x v="0"/>
    <x v="1"/>
    <s v="Y"/>
    <s v="not found"/>
    <s v="not found"/>
    <m/>
    <x v="76"/>
    <m/>
    <m/>
    <m/>
    <n v="24.434803591809001"/>
    <n v="54.487617015839"/>
    <s v="exact"/>
    <s v="Abu Dhabi"/>
    <m/>
    <m/>
    <s v="Abu Dhabi"/>
    <x v="2"/>
    <s v="Western Asia"/>
    <s v="GEO: GEO5827"/>
    <m/>
    <s v="Umm Al Nar East plant, UAN East, Umm Al Nar West cogeneration plant"/>
    <s v="power"/>
    <s v="Chemicals"/>
    <s v="power"/>
    <s v="1009648"/>
    <n v="1154834"/>
    <s v="L405598"/>
    <s v="G405073"/>
  </r>
  <r>
    <s v="https://www.gem.wiki/Umm_Al_Nar_West_and_East_Integrated_Water_and_power_plant"/>
    <x v="106"/>
    <s v="Umm Al Nar West and East Integrated Water and power plant"/>
    <s v="محطة أم النار الغربية للطاقة"/>
    <s v="ST1"/>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37"/>
    <s v="L405598"/>
    <s v="G405064"/>
  </r>
  <r>
    <s v="https://www.gem.wiki/Umm_Al_Nar_West_and_East_Integrated_Water_and_power_plant"/>
    <x v="106"/>
    <s v="Umm Al Nar West and East Integrated Water and power plant"/>
    <s v="محطة أم النار الغربية للطاقة"/>
    <s v="ST2"/>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38"/>
    <s v="L405598"/>
    <s v="G405065"/>
  </r>
  <r>
    <s v="https://www.gem.wiki/Umm_Al_Nar_West_and_East_Integrated_Water_and_power_plant"/>
    <x v="106"/>
    <s v="Umm Al Nar West and East Integrated Water and power plant"/>
    <s v="محطة أم النار الغربية للطاقة"/>
    <s v="ST3"/>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39"/>
    <s v="L405598"/>
    <s v="G405066"/>
  </r>
  <r>
    <s v="https://www.gem.wiki/Umm_Al_Nar_West_and_East_Integrated_Water_and_power_plant"/>
    <x v="106"/>
    <s v="Umm Al Nar West and East Integrated Water and power plant"/>
    <s v="محطة أم النار الغربية للطاقة"/>
    <s v="ST4"/>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40"/>
    <s v="L405598"/>
    <s v="G405067"/>
  </r>
  <r>
    <s v="https://www.gem.wiki/Umm_Al_Nar_West_and_East_Integrated_Water_and_power_plant"/>
    <x v="106"/>
    <s v="Umm Al Nar West and East Integrated Water and power plant"/>
    <s v="محطة أم النار الغربية للطاقة"/>
    <s v="ST5"/>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41"/>
    <s v="L405598"/>
    <s v="G405068"/>
  </r>
  <r>
    <s v="https://www.gem.wiki/Umm_Al_Nar_West_and_East_Integrated_Water_and_power_plant"/>
    <x v="106"/>
    <s v="Umm Al Nar West and East Integrated Water and power plant"/>
    <s v="محطة أم النار الغربية للطاقة"/>
    <s v="ST6"/>
    <s v="NG/FO"/>
    <n v="60"/>
    <x v="0"/>
    <x v="3"/>
    <s v="not found"/>
    <s v="not found"/>
    <s v="not found"/>
    <m/>
    <x v="60"/>
    <m/>
    <m/>
    <m/>
    <n v="24.434803591809001"/>
    <n v="54.487617015839"/>
    <s v="exact"/>
    <s v="Abu Dhabi"/>
    <m/>
    <m/>
    <s v="Abu Dhabi"/>
    <x v="2"/>
    <s v="Western Asia"/>
    <s v="GEO: GEO5828"/>
    <m/>
    <s v="Umm Al Nar East plant, UAN East, Umm Al Nar West cogeneration plant"/>
    <s v="power"/>
    <s v="Chemicals"/>
    <s v="power"/>
    <s v="1009649"/>
    <n v="1154842"/>
    <s v="L405598"/>
    <s v="G405069"/>
  </r>
  <r>
    <s v="https://www.gem.wiki/Umm_Al_Nar_West_and_East_Integrated_Water_and_power_plant"/>
    <x v="106"/>
    <s v="Umm Al Nar West and East Integrated Water and power plant"/>
    <s v="محطة أم النار الغربية للطاقة"/>
    <s v="ST7"/>
    <s v="NG/FO"/>
    <n v="150"/>
    <x v="0"/>
    <x v="3"/>
    <s v="not found"/>
    <s v="not found"/>
    <s v="not found"/>
    <m/>
    <x v="23"/>
    <m/>
    <m/>
    <m/>
    <n v="24.434803591809001"/>
    <n v="54.487617015839"/>
    <s v="exact"/>
    <s v="Abu Dhabi"/>
    <m/>
    <m/>
    <s v="Abu Dhabi"/>
    <x v="2"/>
    <s v="Western Asia"/>
    <s v="GEO: GEO5828"/>
    <m/>
    <s v="Umm Al Nar East plant, UAN East, Umm Al Nar West cogeneration plant"/>
    <s v="power"/>
    <s v="Chemicals"/>
    <s v="power"/>
    <s v="1009649"/>
    <n v="1154843"/>
    <s v="L405598"/>
    <s v="G405070"/>
  </r>
  <r>
    <s v="https://www.gem.wiki/Umm_Al_Nar_West_and_East_Integrated_Water_and_power_plant"/>
    <x v="106"/>
    <s v="Umm Al Nar West and East Integrated Water and power plant"/>
    <s v="محطة أم النار الغربية للطاقة"/>
    <s v="ST8"/>
    <s v="NG/FO"/>
    <n v="150"/>
    <x v="0"/>
    <x v="3"/>
    <s v="not found"/>
    <s v="not found"/>
    <s v="not found"/>
    <m/>
    <x v="23"/>
    <m/>
    <m/>
    <m/>
    <n v="24.434803591809001"/>
    <n v="54.487617015839"/>
    <s v="exact"/>
    <s v="Abu Dhabi"/>
    <m/>
    <m/>
    <s v="Abu Dhabi"/>
    <x v="2"/>
    <s v="Western Asia"/>
    <s v="GEO: GEO5828"/>
    <m/>
    <s v="Umm Al Nar East plant, UAN East, Umm Al Nar West cogeneration plant"/>
    <s v="power"/>
    <s v="Chemicals"/>
    <s v="power"/>
    <s v="1009649"/>
    <n v="1154844"/>
    <s v="L405598"/>
    <s v="G405071"/>
  </r>
  <r>
    <s v="https://www.gem.wiki/Wasit_power_station"/>
    <x v="106"/>
    <s v="Wasit power station"/>
    <s v="محطة واسط للطاقة"/>
    <s v="GT 1"/>
    <s v="NG"/>
    <n v="92.6"/>
    <x v="0"/>
    <x v="1"/>
    <s v="not found"/>
    <s v="not found"/>
    <s v="not found"/>
    <m/>
    <x v="23"/>
    <m/>
    <m/>
    <m/>
    <n v="25.373200000000001"/>
    <n v="55.461100000000002"/>
    <s v="exact"/>
    <s v="Sharjah"/>
    <m/>
    <m/>
    <s v="Sharjah"/>
    <x v="2"/>
    <s v="Western Asia"/>
    <s v="WRI: WRI1023589"/>
    <m/>
    <m/>
    <s v="power"/>
    <s v="Other"/>
    <s v="power"/>
    <s v="1043358"/>
    <n v="1164088"/>
    <s v="L405599"/>
    <s v="G405074"/>
  </r>
  <r>
    <s v="https://www.gem.wiki/Wasit_power_station"/>
    <x v="106"/>
    <s v="Wasit power station"/>
    <s v="محطة واسط للطاقة"/>
    <s v="GT 2"/>
    <s v="NG"/>
    <n v="92.6"/>
    <x v="0"/>
    <x v="1"/>
    <s v="not found"/>
    <s v="not found"/>
    <s v="not found"/>
    <m/>
    <x v="11"/>
    <m/>
    <m/>
    <m/>
    <n v="25.373200000000001"/>
    <n v="55.461100000000002"/>
    <s v="exact"/>
    <s v="Sharjah"/>
    <m/>
    <m/>
    <s v="Sharjah"/>
    <x v="2"/>
    <s v="Western Asia"/>
    <s v="WRI: WRI1023589"/>
    <m/>
    <m/>
    <s v="power"/>
    <s v="Other"/>
    <s v="power"/>
    <s v="1043358"/>
    <n v="1164089"/>
    <s v="L405599"/>
    <s v="G405075"/>
  </r>
  <r>
    <s v="https://www.gem.wiki/Wasit_power_station"/>
    <x v="106"/>
    <s v="Wasit power station"/>
    <s v="محطة واسط للطاقة"/>
    <s v="GT 3"/>
    <s v="NG"/>
    <n v="92.6"/>
    <x v="0"/>
    <x v="1"/>
    <s v="not found"/>
    <s v="not found"/>
    <s v="not found"/>
    <m/>
    <x v="11"/>
    <m/>
    <m/>
    <m/>
    <n v="25.373200000000001"/>
    <n v="55.461100000000002"/>
    <s v="exact"/>
    <s v="Sharjah"/>
    <m/>
    <m/>
    <s v="Sharjah"/>
    <x v="2"/>
    <s v="Western Asia"/>
    <s v="WRI: WRI1023589"/>
    <m/>
    <m/>
    <s v="power"/>
    <s v="Other"/>
    <s v="power"/>
    <s v="1043358"/>
    <n v="1181500"/>
    <s v="L405599"/>
    <s v="G405076"/>
  </r>
  <r>
    <s v="https://www.gem.wiki/Wasit_power_station"/>
    <x v="106"/>
    <s v="Wasit power station"/>
    <s v="محطة واسط للطاقة"/>
    <s v="GT 4"/>
    <s v="NG"/>
    <n v="92.6"/>
    <x v="0"/>
    <x v="1"/>
    <s v="not found"/>
    <s v="not found"/>
    <s v="not found"/>
    <m/>
    <x v="11"/>
    <m/>
    <m/>
    <m/>
    <n v="25.373200000000001"/>
    <n v="55.461100000000002"/>
    <s v="exact"/>
    <s v="Sharjah"/>
    <m/>
    <m/>
    <s v="Sharjah"/>
    <x v="2"/>
    <s v="Western Asia"/>
    <s v="WRI: WRI1023589"/>
    <m/>
    <m/>
    <s v="power"/>
    <s v="Other"/>
    <s v="power"/>
    <s v="1043358"/>
    <n v="1181501"/>
    <s v="L405599"/>
    <s v="G405077"/>
  </r>
  <r>
    <s v="https://www.gem.wiki/Wasit_power_station"/>
    <x v="106"/>
    <s v="Wasit power station"/>
    <s v="محطة واسط للطاقة"/>
    <s v="GT 5"/>
    <s v="NG"/>
    <n v="92.6"/>
    <x v="0"/>
    <x v="1"/>
    <s v="not found"/>
    <s v="not found"/>
    <s v="not found"/>
    <m/>
    <x v="11"/>
    <m/>
    <m/>
    <m/>
    <n v="25.373200000000001"/>
    <n v="55.461100000000002"/>
    <s v="exact"/>
    <s v="Sharjah"/>
    <m/>
    <m/>
    <s v="Sharjah"/>
    <x v="2"/>
    <s v="Western Asia"/>
    <s v="WRI: WRI1023589"/>
    <m/>
    <m/>
    <s v="power"/>
    <s v="Other"/>
    <s v="power"/>
    <s v="1043358"/>
    <n v="1181502"/>
    <s v="L405599"/>
    <s v="G405078"/>
  </r>
  <r>
    <s v="https://www.gem.wiki/Wasit_power_station"/>
    <x v="106"/>
    <s v="Wasit power station"/>
    <s v="محطة واسط للطاقة"/>
    <s v="GT 6"/>
    <s v="NG"/>
    <n v="92.6"/>
    <x v="0"/>
    <x v="1"/>
    <s v="not found"/>
    <s v="not found"/>
    <s v="not found"/>
    <m/>
    <x v="11"/>
    <m/>
    <m/>
    <m/>
    <n v="25.373200000000001"/>
    <n v="55.461100000000002"/>
    <s v="exact"/>
    <s v="Sharjah"/>
    <m/>
    <m/>
    <s v="Sharjah"/>
    <x v="2"/>
    <s v="Western Asia"/>
    <s v="WRI: WRI1023589"/>
    <m/>
    <m/>
    <s v="power"/>
    <s v="Other"/>
    <s v="power"/>
    <s v="1043358"/>
    <n v="1181503"/>
    <s v="L405599"/>
    <s v="G405079"/>
  </r>
  <r>
    <s v="https://www.gem.wiki/Wasit_power_station"/>
    <x v="106"/>
    <s v="Wasit power station"/>
    <s v="محطة واسط للطاقة"/>
    <s v="GT 7"/>
    <s v="NG"/>
    <n v="100"/>
    <x v="0"/>
    <x v="1"/>
    <s v="not found"/>
    <s v="not found"/>
    <s v="not found"/>
    <m/>
    <x v="16"/>
    <m/>
    <m/>
    <m/>
    <n v="25.373200000000001"/>
    <n v="55.461100000000002"/>
    <s v="exact"/>
    <s v="Sharjah"/>
    <m/>
    <m/>
    <s v="Sharjah"/>
    <x v="2"/>
    <s v="Western Asia"/>
    <s v="WRI: WRI1023589"/>
    <m/>
    <m/>
    <s v="power"/>
    <s v="Other"/>
    <s v="power"/>
    <s v="1043358"/>
    <n v="1196462"/>
    <s v="L405599"/>
    <s v="G405080"/>
  </r>
  <r>
    <s v="https://www.gem.wiki/Wasit_power_station"/>
    <x v="106"/>
    <s v="Wasit power station"/>
    <s v="محطة واسط للطاقة"/>
    <s v="GT 8"/>
    <s v="NG"/>
    <n v="100"/>
    <x v="0"/>
    <x v="1"/>
    <s v="not found"/>
    <s v="not found"/>
    <s v="not found"/>
    <m/>
    <x v="16"/>
    <m/>
    <m/>
    <m/>
    <n v="25.373200000000001"/>
    <n v="55.461100000000002"/>
    <s v="exact"/>
    <s v="Sharjah"/>
    <m/>
    <m/>
    <s v="Sharjah"/>
    <x v="2"/>
    <s v="Western Asia"/>
    <s v="WRI: WRI1023589"/>
    <m/>
    <m/>
    <s v="power"/>
    <s v="Other"/>
    <s v="power"/>
    <s v="1043358"/>
    <n v="1194057"/>
    <s v="L405599"/>
    <s v="G405081"/>
  </r>
  <r>
    <s v="https://www.gem.wiki/Wasit_power_station"/>
    <x v="106"/>
    <s v="Wasit power station"/>
    <s v="محطة واسط للطاقة"/>
    <s v="GT 9"/>
    <s v="NG"/>
    <n v="100"/>
    <x v="0"/>
    <x v="1"/>
    <s v="not found"/>
    <s v="not found"/>
    <s v="not found"/>
    <m/>
    <x v="16"/>
    <m/>
    <m/>
    <m/>
    <n v="25.373200000000001"/>
    <n v="55.461100000000002"/>
    <s v="exact"/>
    <s v="Sharjah"/>
    <m/>
    <m/>
    <s v="Sharjah"/>
    <x v="2"/>
    <s v="Western Asia"/>
    <s v="WRI: WRI1023589"/>
    <m/>
    <m/>
    <s v="power"/>
    <s v="Other"/>
    <s v="power"/>
    <s v="1043358"/>
    <m/>
    <s v="L405599"/>
    <s v="G405082"/>
  </r>
  <r>
    <s v="https://www.gem.wiki/Zirku_ADMA-OPCO_power_station"/>
    <x v="106"/>
    <s v="Zirku ADMA-OPCO power station"/>
    <s v="محطة جزيرة زركوه"/>
    <s v="1"/>
    <s v="NG/FO"/>
    <n v="66"/>
    <x v="0"/>
    <x v="1"/>
    <s v="not found"/>
    <s v="not found"/>
    <s v="not found"/>
    <m/>
    <x v="34"/>
    <m/>
    <m/>
    <m/>
    <n v="24.890060999999999"/>
    <n v="53.065688000000002"/>
    <s v="approximate"/>
    <s v="Zirku Island"/>
    <m/>
    <m/>
    <s v="Abu Dhabi"/>
    <x v="2"/>
    <s v="Western Asia"/>
    <s v="WRI: WRI1023590"/>
    <m/>
    <m/>
    <s v="power"/>
    <s v="Oil &amp; Refining"/>
    <s v="none"/>
    <s v="1112764"/>
    <n v="1276642"/>
    <s v="L407697"/>
    <s v="G410079"/>
  </r>
  <r>
    <s v="https://www.gem.wiki/Zirku_ADMA-OPCO_power_station"/>
    <x v="106"/>
    <s v="Zirku ADMA-OPCO power station"/>
    <s v="محطة جزيرة زركوه"/>
    <s v="2"/>
    <s v="NG/FO"/>
    <n v="66"/>
    <x v="0"/>
    <x v="1"/>
    <s v="not found"/>
    <s v="not found"/>
    <s v="not found"/>
    <m/>
    <x v="34"/>
    <m/>
    <m/>
    <m/>
    <n v="24.890060999999999"/>
    <n v="53.065688000000002"/>
    <s v="approximate"/>
    <s v="Zirku Island"/>
    <m/>
    <m/>
    <s v="Abu Dhabi"/>
    <x v="2"/>
    <s v="Western Asia"/>
    <s v="WRI: WRI1023590"/>
    <m/>
    <m/>
    <s v="power"/>
    <s v="Oil &amp; Refining"/>
    <s v="none"/>
    <s v="1112764"/>
    <n v="1276643"/>
    <s v="L407697"/>
    <s v="G410078"/>
  </r>
  <r>
    <s v="https://www.gem.wiki/Zirku_ADMA-OPCO_power_station"/>
    <x v="106"/>
    <s v="Zirku ADMA-OPCO power station"/>
    <s v="محطة جزيرة زركوه"/>
    <s v="3"/>
    <s v="NG/FO"/>
    <n v="66"/>
    <x v="0"/>
    <x v="1"/>
    <s v="not found"/>
    <s v="not found"/>
    <s v="not found"/>
    <m/>
    <x v="34"/>
    <m/>
    <m/>
    <m/>
    <n v="24.890060999999999"/>
    <n v="53.065688000000002"/>
    <s v="approximate"/>
    <s v="Zirku Island"/>
    <m/>
    <m/>
    <s v="Abu Dhabi"/>
    <x v="2"/>
    <s v="Western Asia"/>
    <s v="WRI: WRI1023590"/>
    <m/>
    <m/>
    <s v="power"/>
    <s v="Oil &amp; Refining"/>
    <s v="none"/>
    <s v="1112764"/>
    <n v="1276644"/>
    <s v="L407697"/>
    <s v="G410077"/>
  </r>
  <r>
    <s v="https://www.gem.wiki/Zirku_ADMA-OPCO_power_station"/>
    <x v="106"/>
    <s v="Zirku ADMA-OPCO power station"/>
    <s v="محطة جزيرة زركوه"/>
    <s v="4"/>
    <s v="NG"/>
    <n v="66"/>
    <x v="0"/>
    <x v="1"/>
    <s v="not found"/>
    <s v="not found"/>
    <s v="not found"/>
    <m/>
    <x v="0"/>
    <m/>
    <m/>
    <m/>
    <n v="24.890060999999999"/>
    <n v="53.065688000000002"/>
    <s v="approximate"/>
    <s v="Zirku Island"/>
    <m/>
    <m/>
    <s v="Abu Dhabi"/>
    <x v="2"/>
    <s v="Western Asia"/>
    <s v="WRI: WRI1023590"/>
    <m/>
    <m/>
    <s v="power"/>
    <s v="Oil &amp; Refining"/>
    <s v="none"/>
    <s v="1112764"/>
    <n v="1276645"/>
    <s v="L407697"/>
    <s v="G410076"/>
  </r>
  <r>
    <s v="https://www.gem.wiki/Zirku_ADMA-OPCO_power_station"/>
    <x v="106"/>
    <s v="Zirku ADMA-OPCO power station"/>
    <s v="محطة جزيرة زركوه"/>
    <s v="5"/>
    <s v="NG"/>
    <n v="66"/>
    <x v="0"/>
    <x v="1"/>
    <s v="not found"/>
    <s v="not found"/>
    <s v="not found"/>
    <m/>
    <x v="0"/>
    <m/>
    <m/>
    <m/>
    <n v="24.890060999999999"/>
    <n v="53.065688000000002"/>
    <s v="approximate"/>
    <s v="Zirku Island"/>
    <m/>
    <m/>
    <s v="Abu Dhabi"/>
    <x v="2"/>
    <s v="Western Asia"/>
    <s v="WRI: WRI1023590"/>
    <m/>
    <m/>
    <s v="power"/>
    <s v="Oil &amp; Refining"/>
    <s v="none"/>
    <s v="1112764"/>
    <n v="1276646"/>
    <s v="L407697"/>
    <s v="G410075"/>
  </r>
  <r>
    <s v="https://www.gem.wiki/Bukhara_power_station"/>
    <x v="107"/>
    <s v="Bukhara power station"/>
    <s v="ТЭС в Бухарской области, ТЭС Aksa Enerji"/>
    <s v="1"/>
    <s v="NG"/>
    <n v="270"/>
    <x v="0"/>
    <x v="0"/>
    <s v="N"/>
    <s v="not found"/>
    <s v="not found"/>
    <s v="N"/>
    <x v="30"/>
    <m/>
    <m/>
    <m/>
    <n v="39.766944000000002"/>
    <n v="64.311966999999996"/>
    <s v="exact"/>
    <s v="Auganon"/>
    <m/>
    <s v="Bukhara"/>
    <s v="Bukhara"/>
    <x v="2"/>
    <s v="Central Asia"/>
    <m/>
    <m/>
    <m/>
    <m/>
    <m/>
    <m/>
    <s v="not found"/>
    <m/>
    <s v="L406874"/>
    <s v="G407372"/>
  </r>
  <r>
    <s v="https://www.gem.wiki/Cengiz_Energji_Jizzakh_CHP_power_station"/>
    <x v="107"/>
    <s v="Cengiz Energji Jizzakh CHP power station"/>
    <s v="парогазовой теплоэлектростанция мощностью в Джизакской области (Russian)"/>
    <s v="1"/>
    <s v="NG"/>
    <n v="400"/>
    <x v="2"/>
    <x v="0"/>
    <s v="not found"/>
    <s v="not found"/>
    <s v="not found"/>
    <m/>
    <x v="43"/>
    <m/>
    <m/>
    <m/>
    <n v="40.124940000000002"/>
    <n v="67.873620000000003"/>
    <s v="approximate"/>
    <m/>
    <m/>
    <m/>
    <s v="Jizzakh"/>
    <x v="2"/>
    <s v="Central Asia"/>
    <m/>
    <m/>
    <m/>
    <m/>
    <m/>
    <m/>
    <s v="not found"/>
    <m/>
    <s v="L408456"/>
    <s v="G411938"/>
  </r>
  <r>
    <s v="https://www.gem.wiki/Cengiz_Enerji_Syrdarya_power_station"/>
    <x v="107"/>
    <s v="Cengiz Enerji Syrdarya power station"/>
    <s v="газопоршневая ТЭС в Сырдарьинской области (Russian)"/>
    <s v="1"/>
    <s v="NG"/>
    <n v="450"/>
    <x v="3"/>
    <x v="4"/>
    <s v="not found"/>
    <s v="not found"/>
    <s v="not found"/>
    <m/>
    <x v="43"/>
    <m/>
    <m/>
    <m/>
    <n v="40.425319999999999"/>
    <n v="68.655529999999999"/>
    <s v="approximate"/>
    <m/>
    <m/>
    <m/>
    <s v="Syrdaryo"/>
    <x v="2"/>
    <s v="Central Asia"/>
    <m/>
    <m/>
    <m/>
    <m/>
    <m/>
    <m/>
    <s v="not found"/>
    <m/>
    <s v="L408455"/>
    <s v="G411937"/>
  </r>
  <r>
    <s v="https://www.gem.wiki/Fergana_power_station"/>
    <x v="107"/>
    <s v="Fergana power station"/>
    <s v="Ферганская ТЭЦ (Russian)"/>
    <s v="3"/>
    <s v="NG/FO"/>
    <n v="60"/>
    <x v="0"/>
    <x v="3"/>
    <s v="Y"/>
    <m/>
    <m/>
    <m/>
    <x v="64"/>
    <m/>
    <m/>
    <m/>
    <n v="40.449089000000001"/>
    <n v="71.781868000000003"/>
    <s v="exact"/>
    <s v="Kirgili"/>
    <m/>
    <m/>
    <s v="Fergana"/>
    <x v="2"/>
    <s v="Central Asia"/>
    <m/>
    <m/>
    <s v="Ferghana"/>
    <m/>
    <m/>
    <m/>
    <s v="1056030"/>
    <m/>
    <s v="L406877"/>
    <s v="G407380"/>
  </r>
  <r>
    <s v="https://www.gem.wiki/Fergana_power_station"/>
    <x v="107"/>
    <s v="Fergana power station"/>
    <s v="Ферганская ТЭЦ (Russian)"/>
    <s v="4"/>
    <s v="NG/FO"/>
    <n v="60"/>
    <x v="0"/>
    <x v="3"/>
    <s v="Y"/>
    <m/>
    <m/>
    <m/>
    <x v="84"/>
    <m/>
    <m/>
    <m/>
    <n v="40.449089000000001"/>
    <n v="71.781868000000003"/>
    <s v="exact"/>
    <s v="Kirgili"/>
    <m/>
    <m/>
    <s v="Fergana"/>
    <x v="2"/>
    <s v="Central Asia"/>
    <m/>
    <m/>
    <s v="Ferghana"/>
    <m/>
    <m/>
    <m/>
    <s v="1056030"/>
    <m/>
    <s v="L406877"/>
    <s v="G407379"/>
  </r>
  <r>
    <s v="https://www.gem.wiki/Fergana_power_station"/>
    <x v="107"/>
    <s v="Fergana power station"/>
    <s v="Ферганская ТЭЦ (Russian)"/>
    <s v="5"/>
    <s v="NG/FO"/>
    <n v="50"/>
    <x v="0"/>
    <x v="3"/>
    <s v="Y"/>
    <m/>
    <m/>
    <m/>
    <x v="74"/>
    <m/>
    <m/>
    <m/>
    <n v="40.449089000000001"/>
    <n v="71.781868000000003"/>
    <s v="exact"/>
    <s v="Kirgili"/>
    <m/>
    <m/>
    <s v="Fergana"/>
    <x v="2"/>
    <s v="Central Asia"/>
    <m/>
    <m/>
    <s v="Ferghana"/>
    <m/>
    <m/>
    <m/>
    <s v="1056030"/>
    <m/>
    <s v="L406877"/>
    <s v="G407378"/>
  </r>
  <r>
    <s v="https://www.gem.wiki/Fergana_power_station"/>
    <x v="107"/>
    <s v="Fergana power station"/>
    <s v="Ферганская ТЭЦ (Russian)"/>
    <s v="6"/>
    <s v="NG/FO"/>
    <n v="55"/>
    <x v="0"/>
    <x v="3"/>
    <s v="Y"/>
    <m/>
    <m/>
    <m/>
    <x v="79"/>
    <m/>
    <m/>
    <m/>
    <n v="40.449089000000001"/>
    <n v="71.781868000000003"/>
    <s v="exact"/>
    <s v="Kirgili"/>
    <m/>
    <m/>
    <s v="Fergana"/>
    <x v="2"/>
    <s v="Central Asia"/>
    <m/>
    <m/>
    <s v="Ferghana"/>
    <m/>
    <m/>
    <m/>
    <s v="1056030"/>
    <m/>
    <s v="L406877"/>
    <s v="G407377"/>
  </r>
  <r>
    <s v="https://www.gem.wiki/Fergana_power_station"/>
    <x v="107"/>
    <s v="Fergana power station"/>
    <s v="Ферганская ТЭЦ (Russian)"/>
    <s v="7"/>
    <s v="NG/FO"/>
    <n v="55"/>
    <x v="0"/>
    <x v="3"/>
    <s v="Y"/>
    <m/>
    <m/>
    <m/>
    <x v="76"/>
    <m/>
    <m/>
    <m/>
    <n v="40.449089000000001"/>
    <n v="71.781868000000003"/>
    <s v="exact"/>
    <s v="Kirgili"/>
    <m/>
    <m/>
    <s v="Fergana"/>
    <x v="2"/>
    <s v="Central Asia"/>
    <m/>
    <m/>
    <s v="Ferghana"/>
    <m/>
    <m/>
    <m/>
    <s v="1056030"/>
    <m/>
    <s v="L406877"/>
    <s v="G407381"/>
  </r>
  <r>
    <s v="https://www.gem.wiki/Mubarek_power_station"/>
    <x v="107"/>
    <s v="Mubarek power station"/>
    <s v="Мубарекская ТЭЦ (Russian)"/>
    <s v="3"/>
    <s v="NG"/>
    <n v="60"/>
    <x v="0"/>
    <x v="1"/>
    <s v="Y"/>
    <m/>
    <m/>
    <m/>
    <x v="46"/>
    <m/>
    <m/>
    <m/>
    <n v="39.183979000000001"/>
    <n v="65.287496000000004"/>
    <s v="exact"/>
    <s v="Mubarek"/>
    <m/>
    <m/>
    <s v="Qashqadaryo"/>
    <x v="2"/>
    <s v="Central Asia"/>
    <m/>
    <m/>
    <s v="Mubarak"/>
    <m/>
    <m/>
    <m/>
    <s v="1032627"/>
    <s v="not found"/>
    <s v="L406875"/>
    <s v="G407375"/>
  </r>
  <r>
    <s v="https://www.gem.wiki/Mubarek_power_station"/>
    <x v="107"/>
    <s v="Mubarek power station"/>
    <s v="Мубарекская ТЭЦ (Russian)"/>
    <s v="4"/>
    <s v="NG"/>
    <n v="60"/>
    <x v="0"/>
    <x v="1"/>
    <s v="Y"/>
    <m/>
    <m/>
    <m/>
    <x v="46"/>
    <m/>
    <m/>
    <m/>
    <n v="39.183979000000001"/>
    <n v="65.287496000000004"/>
    <s v="exact"/>
    <s v="Mubarek"/>
    <m/>
    <m/>
    <s v="Qashqadaryo"/>
    <x v="2"/>
    <s v="Central Asia"/>
    <m/>
    <m/>
    <s v="Mubarak"/>
    <m/>
    <m/>
    <m/>
    <s v="1032627"/>
    <s v="not found"/>
    <s v="L406875"/>
    <s v="G407374"/>
  </r>
  <r>
    <s v="https://www.gem.wiki/Mubarek_power_station"/>
    <x v="107"/>
    <s v="Mubarek power station"/>
    <s v="Мубарекская ТЭЦ (Russian)"/>
    <s v="CC1"/>
    <s v="NG"/>
    <n v="140"/>
    <x v="5"/>
    <x v="0"/>
    <s v="Y"/>
    <s v="not found"/>
    <s v="not found"/>
    <s v="N"/>
    <x v="45"/>
    <m/>
    <m/>
    <m/>
    <n v="39.183979000000001"/>
    <n v="65.287496000000004"/>
    <s v="exact"/>
    <s v="Mubarek"/>
    <m/>
    <m/>
    <s v="Qashqadaryo"/>
    <x v="2"/>
    <s v="Central Asia"/>
    <m/>
    <m/>
    <s v="Mubarak"/>
    <m/>
    <m/>
    <m/>
    <s v="1032627"/>
    <n v="1301712"/>
    <s v="L406875"/>
    <s v="G407373"/>
  </r>
  <r>
    <s v="https://www.gem.wiki/Navoi_power_station"/>
    <x v="107"/>
    <s v="Navoi power station"/>
    <s v="Навоийская ТЭС (Russian), Navoiy IES (Uzbek)"/>
    <s v="CC1"/>
    <s v="NG"/>
    <n v="478"/>
    <x v="0"/>
    <x v="0"/>
    <s v="Y"/>
    <m/>
    <m/>
    <m/>
    <x v="39"/>
    <m/>
    <m/>
    <m/>
    <n v="40.158459000000001"/>
    <n v="65.311909"/>
    <s v="exact"/>
    <s v="Navoi"/>
    <m/>
    <s v="Karmana"/>
    <s v="Navoiy"/>
    <x v="2"/>
    <s v="Central Asia"/>
    <m/>
    <m/>
    <m/>
    <m/>
    <m/>
    <m/>
    <s v="1032628"/>
    <s v="1220340, 1222182"/>
    <s v="L406883"/>
    <s v="G407422"/>
  </r>
  <r>
    <s v="https://www.gem.wiki/Navoi_power_station"/>
    <x v="107"/>
    <s v="Navoi power station"/>
    <s v="Навоийская ТЭС (Russian), Navoiy IES (Uzbek)"/>
    <s v="CC2"/>
    <s v="NG"/>
    <n v="450"/>
    <x v="0"/>
    <x v="0"/>
    <s v="Y"/>
    <m/>
    <m/>
    <m/>
    <x v="6"/>
    <m/>
    <m/>
    <m/>
    <n v="40.158459000000001"/>
    <n v="65.311909"/>
    <s v="exact"/>
    <s v="Navoi"/>
    <m/>
    <s v="Karmana"/>
    <s v="Navoiy"/>
    <x v="2"/>
    <s v="Central Asia"/>
    <m/>
    <m/>
    <m/>
    <m/>
    <m/>
    <m/>
    <s v="1032628"/>
    <s v="1280587, 1250871"/>
    <s v="L406883"/>
    <s v="G407421"/>
  </r>
  <r>
    <s v="https://www.gem.wiki/Navoi_power_station"/>
    <x v="107"/>
    <s v="Navoi power station"/>
    <s v="Навоийская ТЭС (Russian), Navoiy IES (Uzbek)"/>
    <s v="CC3"/>
    <s v="NG"/>
    <n v="650"/>
    <x v="2"/>
    <x v="0"/>
    <s v="not found"/>
    <s v="not found"/>
    <s v="not found"/>
    <s v="N"/>
    <x v="7"/>
    <m/>
    <m/>
    <m/>
    <n v="40.158459000000001"/>
    <n v="65.311909"/>
    <s v="exact"/>
    <s v="Navoi"/>
    <m/>
    <s v="Karmana"/>
    <s v="Navoiy"/>
    <x v="2"/>
    <s v="Central Asia"/>
    <m/>
    <m/>
    <m/>
    <m/>
    <m/>
    <m/>
    <s v="1032628"/>
    <n v="1290080"/>
    <s v="L406883"/>
    <s v="G407420"/>
  </r>
  <r>
    <s v="https://www.gem.wiki/Navoi_power_station"/>
    <x v="107"/>
    <s v="Navoi power station"/>
    <s v="Навоийская ТЭС (Russian), Navoiy IES (Uzbek)"/>
    <s v="CC4"/>
    <s v="NG"/>
    <n v="650"/>
    <x v="3"/>
    <x v="0"/>
    <s v="not found"/>
    <s v="not found"/>
    <s v="not found"/>
    <s v="N"/>
    <x v="52"/>
    <m/>
    <m/>
    <m/>
    <n v="40.158459000000001"/>
    <n v="65.311909"/>
    <s v="exact"/>
    <s v="Navoi"/>
    <m/>
    <s v="Karmana"/>
    <s v="Navoiy"/>
    <x v="2"/>
    <s v="Central Asia"/>
    <m/>
    <m/>
    <m/>
    <m/>
    <m/>
    <m/>
    <s v="1032628"/>
    <s v="not found"/>
    <s v="L406883"/>
    <s v="G407419"/>
  </r>
  <r>
    <s v="https://www.gem.wiki/Navoi_power_station"/>
    <x v="107"/>
    <s v="Navoi power station"/>
    <s v="Навоийская ТЭС (Russian), Navoiy IES (Uzbek)"/>
    <s v="ST11"/>
    <s v="NG"/>
    <n v="210"/>
    <x v="0"/>
    <x v="3"/>
    <s v="Y"/>
    <m/>
    <m/>
    <m/>
    <x v="51"/>
    <m/>
    <m/>
    <m/>
    <n v="40.158459000000001"/>
    <n v="65.311909"/>
    <s v="exact"/>
    <s v="Navoi"/>
    <m/>
    <s v="Karmana"/>
    <s v="Navoiy"/>
    <x v="2"/>
    <s v="Central Asia"/>
    <m/>
    <m/>
    <m/>
    <m/>
    <m/>
    <m/>
    <s v="1032628"/>
    <n v="1135435"/>
    <s v="L406883"/>
    <s v="G407418"/>
  </r>
  <r>
    <s v="https://www.gem.wiki/Navoi_power_station"/>
    <x v="107"/>
    <s v="Navoi power station"/>
    <s v="Навоийская ТЭС (Russian), Navoiy IES (Uzbek)"/>
    <s v="ST12"/>
    <s v="NG"/>
    <n v="210"/>
    <x v="0"/>
    <x v="3"/>
    <s v="Y"/>
    <m/>
    <m/>
    <m/>
    <x v="60"/>
    <m/>
    <m/>
    <m/>
    <n v="40.158459000000001"/>
    <n v="65.311909"/>
    <s v="exact"/>
    <s v="Navoi"/>
    <m/>
    <s v="Karmana"/>
    <s v="Navoiy"/>
    <x v="2"/>
    <s v="Central Asia"/>
    <m/>
    <m/>
    <m/>
    <m/>
    <m/>
    <m/>
    <s v="1032628"/>
    <n v="1135436"/>
    <s v="L406883"/>
    <s v="G407417"/>
  </r>
  <r>
    <s v="https://www.gem.wiki/Navoi_power_station"/>
    <x v="107"/>
    <s v="Navoi power station"/>
    <s v="Навоийская ТЭС (Russian), Navoiy IES (Uzbek)"/>
    <s v="ST3"/>
    <s v="NG"/>
    <n v="150"/>
    <x v="0"/>
    <x v="3"/>
    <s v="Y"/>
    <m/>
    <m/>
    <m/>
    <x v="82"/>
    <m/>
    <m/>
    <m/>
    <n v="40.158459000000001"/>
    <n v="65.311909"/>
    <s v="exact"/>
    <s v="Navoi"/>
    <m/>
    <s v="Karmana"/>
    <s v="Navoiy"/>
    <x v="2"/>
    <s v="Central Asia"/>
    <m/>
    <m/>
    <m/>
    <m/>
    <m/>
    <m/>
    <s v="1032628"/>
    <n v="1135434"/>
    <s v="L406883"/>
    <s v="G407416"/>
  </r>
  <r>
    <s v="https://www.gem.wiki/Navoi_power_station"/>
    <x v="107"/>
    <s v="Navoi power station"/>
    <s v="Навоийская ТЭС (Russian), Navoiy IES (Uzbek)"/>
    <s v="ST4"/>
    <s v="NG"/>
    <n v="150"/>
    <x v="0"/>
    <x v="3"/>
    <s v="Y"/>
    <m/>
    <m/>
    <m/>
    <x v="36"/>
    <m/>
    <m/>
    <m/>
    <n v="40.158459000000001"/>
    <n v="65.311909"/>
    <s v="exact"/>
    <s v="Navoi"/>
    <m/>
    <s v="Karmana"/>
    <s v="Navoiy"/>
    <x v="2"/>
    <s v="Central Asia"/>
    <m/>
    <m/>
    <m/>
    <m/>
    <m/>
    <m/>
    <s v="1032628"/>
    <n v="1192750"/>
    <s v="L406883"/>
    <s v="G407415"/>
  </r>
  <r>
    <s v="https://www.gem.wiki/Navoi_power_station"/>
    <x v="107"/>
    <s v="Navoi power station"/>
    <s v="Навоийская ТЭС (Russian), Navoiy IES (Uzbek)"/>
    <s v="ST5"/>
    <s v="NG"/>
    <n v="50"/>
    <x v="0"/>
    <x v="3"/>
    <s v="Y"/>
    <m/>
    <m/>
    <m/>
    <x v="84"/>
    <m/>
    <m/>
    <m/>
    <n v="40.158459000000001"/>
    <n v="65.311909"/>
    <s v="exact"/>
    <s v="Navoi"/>
    <m/>
    <s v="Karmana"/>
    <s v="Navoiy"/>
    <x v="2"/>
    <s v="Central Asia"/>
    <m/>
    <m/>
    <m/>
    <m/>
    <m/>
    <m/>
    <s v="1032628"/>
    <n v="1182784"/>
    <s v="L406883"/>
    <s v="G407414"/>
  </r>
  <r>
    <s v="https://www.gem.wiki/Navoi_power_station"/>
    <x v="107"/>
    <s v="Navoi power station"/>
    <s v="Навоийская ТЭС (Russian), Navoiy IES (Uzbek)"/>
    <s v="ST6"/>
    <s v="NG"/>
    <n v="60"/>
    <x v="0"/>
    <x v="3"/>
    <s v="Y"/>
    <m/>
    <m/>
    <m/>
    <x v="74"/>
    <m/>
    <m/>
    <m/>
    <n v="40.158459000000001"/>
    <n v="65.311909"/>
    <s v="exact"/>
    <s v="Navoi"/>
    <m/>
    <s v="Karmana"/>
    <s v="Navoiy"/>
    <x v="2"/>
    <s v="Central Asia"/>
    <m/>
    <m/>
    <m/>
    <m/>
    <m/>
    <m/>
    <s v="1032628"/>
    <n v="1182786"/>
    <s v="L406883"/>
    <s v="G407413"/>
  </r>
  <r>
    <s v="https://www.gem.wiki/Navoi_power_station"/>
    <x v="107"/>
    <s v="Navoi power station"/>
    <s v="Навоийская ТЭС (Russian), Navoiy IES (Uzbek)"/>
    <s v="ST7"/>
    <s v="NG"/>
    <n v="50"/>
    <x v="0"/>
    <x v="3"/>
    <s v="Y"/>
    <m/>
    <m/>
    <m/>
    <x v="62"/>
    <m/>
    <m/>
    <m/>
    <n v="40.158459000000001"/>
    <n v="65.311909"/>
    <s v="exact"/>
    <s v="Navoi"/>
    <m/>
    <s v="Karmana"/>
    <s v="Navoiy"/>
    <x v="2"/>
    <s v="Central Asia"/>
    <m/>
    <m/>
    <m/>
    <m/>
    <m/>
    <m/>
    <s v="1032628"/>
    <n v="1182785"/>
    <s v="L406883"/>
    <s v="G407412"/>
  </r>
  <r>
    <s v="https://www.gem.wiki/Navoi_power_station"/>
    <x v="107"/>
    <s v="Navoi power station"/>
    <s v="Навоийская ТЭС (Russian), Navoiy IES (Uzbek)"/>
    <s v="ST8"/>
    <s v="NG"/>
    <n v="160"/>
    <x v="0"/>
    <x v="3"/>
    <s v="Y"/>
    <m/>
    <m/>
    <m/>
    <x v="75"/>
    <m/>
    <m/>
    <m/>
    <n v="40.158459000000001"/>
    <n v="65.311909"/>
    <s v="exact"/>
    <s v="Navoi"/>
    <m/>
    <s v="Karmana"/>
    <s v="Navoiy"/>
    <x v="2"/>
    <s v="Central Asia"/>
    <m/>
    <m/>
    <m/>
    <m/>
    <m/>
    <m/>
    <s v="1032628"/>
    <n v="1192751"/>
    <s v="L406883"/>
    <s v="G407411"/>
  </r>
  <r>
    <s v="https://www.gem.wiki/Navoi_power_station"/>
    <x v="107"/>
    <s v="Navoi power station"/>
    <s v="Навоийская ТЭС (Russian), Navoiy IES (Uzbek)"/>
    <s v="ST9"/>
    <s v="NG"/>
    <n v="160"/>
    <x v="0"/>
    <x v="3"/>
    <s v="Y"/>
    <m/>
    <m/>
    <m/>
    <x v="63"/>
    <m/>
    <m/>
    <m/>
    <n v="40.158459000000001"/>
    <n v="65.311909"/>
    <s v="exact"/>
    <s v="Navoi"/>
    <m/>
    <s v="Karmana"/>
    <s v="Navoiy"/>
    <x v="2"/>
    <s v="Central Asia"/>
    <m/>
    <m/>
    <m/>
    <m/>
    <m/>
    <m/>
    <s v="1032628"/>
    <n v="1192752"/>
    <s v="L406883"/>
    <s v="G407410"/>
  </r>
  <r>
    <s v="https://www.gem.wiki/Surkhandarya_power_station"/>
    <x v="107"/>
    <s v="Surkhandarya power station"/>
    <s v="ТЭС в Сурхандарьинской области, Сурхандарьинская ПГУ (Russian)"/>
    <s v="CC1"/>
    <s v="NG/FO"/>
    <n v="1600"/>
    <x v="1"/>
    <x v="0"/>
    <s v="not found"/>
    <s v="not found"/>
    <s v="N"/>
    <s v="N"/>
    <x v="40"/>
    <m/>
    <m/>
    <s v="Stone City Energy"/>
    <n v="37.376786410749098"/>
    <n v="67.252093837800103"/>
    <s v="exact"/>
    <s v="Angor"/>
    <m/>
    <s v="Angor"/>
    <s v="Surkhandarya"/>
    <x v="2"/>
    <s v="Central Asia"/>
    <m/>
    <m/>
    <s v="Surkhandarya Combined Cycle Power Plant"/>
    <m/>
    <m/>
    <m/>
    <s v="1136537"/>
    <s v="1310149, 1317044"/>
    <s v="L406876"/>
    <s v="G407376"/>
  </r>
  <r>
    <s v="https://www.gem.wiki/Syrdarya_I_power_station"/>
    <x v="107"/>
    <s v="Syrdarya I power station"/>
    <s v="Сырдарьинская ТЭС,ТЭС «ACWA Power Сырдарья» (Russian)"/>
    <s v="1A"/>
    <s v="NG"/>
    <n v="750"/>
    <x v="1"/>
    <x v="0"/>
    <s v="not found"/>
    <s v="not found"/>
    <s v="not found"/>
    <s v="N"/>
    <x v="49"/>
    <m/>
    <m/>
    <m/>
    <n v="40.237698999999999"/>
    <n v="69.111536999999998"/>
    <s v="exact"/>
    <s v="Shirin"/>
    <m/>
    <s v="Bayaut"/>
    <s v="Sirdaryo"/>
    <x v="2"/>
    <s v="Central Asia"/>
    <m/>
    <m/>
    <m/>
    <m/>
    <m/>
    <m/>
    <s v="1141445"/>
    <s v="1317082, 1317083"/>
    <s v="L406885"/>
    <s v="G407425"/>
  </r>
  <r>
    <s v="https://www.gem.wiki/Syrdarya_I_power_station"/>
    <x v="107"/>
    <s v="Syrdarya I power station"/>
    <s v="Сырдарьинская ТЭС,ТЭС «ACWA Power Сырдарья» (Russian)"/>
    <s v="1B"/>
    <s v="NG"/>
    <n v="750"/>
    <x v="1"/>
    <x v="0"/>
    <s v="not found"/>
    <s v="not found"/>
    <s v="not found"/>
    <s v="N"/>
    <x v="49"/>
    <m/>
    <m/>
    <m/>
    <n v="40.237698999999999"/>
    <n v="69.111536999999998"/>
    <s v="exact"/>
    <s v="Shirin"/>
    <m/>
    <s v="Bayaut"/>
    <s v="Sirdaryo"/>
    <x v="2"/>
    <s v="Central Asia"/>
    <m/>
    <m/>
    <m/>
    <m/>
    <m/>
    <m/>
    <s v="1141445"/>
    <s v="1317084, 1317083"/>
    <s v="L406885"/>
    <s v="G407424"/>
  </r>
  <r>
    <s v="https://www.gem.wiki/Syrdarya_II_power_station"/>
    <x v="107"/>
    <s v="Syrdarya II power station"/>
    <s v="ТЭС «Сырдарья-2», (Russian)"/>
    <s v="1"/>
    <s v="NG"/>
    <n v="1573"/>
    <x v="2"/>
    <x v="0"/>
    <s v="not found"/>
    <s v="not found"/>
    <s v="not found"/>
    <s v="N"/>
    <x v="54"/>
    <m/>
    <m/>
    <s v="ENERSOK"/>
    <n v="40.242114999999998"/>
    <n v="69.105429999999998"/>
    <s v="exact"/>
    <s v="Shirin"/>
    <m/>
    <s v="Bayaut"/>
    <s v="Sirdaryo"/>
    <x v="2"/>
    <s v="Central Asia"/>
    <m/>
    <m/>
    <m/>
    <m/>
    <m/>
    <m/>
    <s v="1132023"/>
    <s v="1303672, 1303673"/>
    <s v="L406884"/>
    <s v="G407423"/>
  </r>
  <r>
    <s v="https://www.gem.wiki/Syrdarya_power_station"/>
    <x v="107"/>
    <s v="Syrdarya power station"/>
    <s v="Сырдарьинская ТЭС (Russian)"/>
    <s v="1"/>
    <s v="NG/FO"/>
    <n v="325"/>
    <x v="0"/>
    <x v="3"/>
    <s v="N"/>
    <m/>
    <m/>
    <m/>
    <x v="70"/>
    <m/>
    <m/>
    <m/>
    <n v="40.229621999999999"/>
    <n v="69.099801999999997"/>
    <s v="exact"/>
    <s v="Shirin"/>
    <m/>
    <m/>
    <s v="Sirdaryo"/>
    <x v="2"/>
    <s v="Central Asia"/>
    <m/>
    <m/>
    <m/>
    <m/>
    <m/>
    <m/>
    <s v="1032638"/>
    <n v="1150831"/>
    <s v="L406886"/>
    <s v="G407435"/>
  </r>
  <r>
    <s v="https://www.gem.wiki/Syrdarya_power_station"/>
    <x v="107"/>
    <s v="Syrdarya power station"/>
    <s v="Сырдарьинская ТЭС (Russian)"/>
    <s v="10"/>
    <s v="NG/FO"/>
    <n v="325"/>
    <x v="0"/>
    <x v="3"/>
    <s v="N"/>
    <m/>
    <m/>
    <m/>
    <x v="60"/>
    <m/>
    <m/>
    <m/>
    <n v="40.229621999999999"/>
    <n v="69.099801999999997"/>
    <s v="exact"/>
    <s v="Shirin"/>
    <m/>
    <m/>
    <s v="Sirdaryo"/>
    <x v="2"/>
    <s v="Central Asia"/>
    <m/>
    <m/>
    <m/>
    <m/>
    <m/>
    <m/>
    <s v="1032638"/>
    <n v="1150840"/>
    <s v="L406886"/>
    <s v="G407426"/>
  </r>
  <r>
    <s v="https://www.gem.wiki/Syrdarya_power_station"/>
    <x v="107"/>
    <s v="Syrdarya power station"/>
    <s v="Сырдарьинская ТЭС (Russian)"/>
    <s v="2"/>
    <s v="NG/FO"/>
    <n v="325"/>
    <x v="0"/>
    <x v="3"/>
    <s v="N"/>
    <m/>
    <m/>
    <m/>
    <x v="73"/>
    <m/>
    <m/>
    <m/>
    <n v="40.229621999999999"/>
    <n v="69.099801999999997"/>
    <s v="exact"/>
    <s v="Shirin"/>
    <m/>
    <m/>
    <s v="Sirdaryo"/>
    <x v="2"/>
    <s v="Central Asia"/>
    <m/>
    <m/>
    <m/>
    <m/>
    <m/>
    <m/>
    <s v="1032638"/>
    <n v="1150832"/>
    <s v="L406886"/>
    <s v="G407434"/>
  </r>
  <r>
    <s v="https://www.gem.wiki/Syrdarya_power_station"/>
    <x v="107"/>
    <s v="Syrdarya power station"/>
    <s v="Сырдарьинская ТЭС (Russian)"/>
    <s v="3"/>
    <s v="NG/FO"/>
    <n v="325"/>
    <x v="0"/>
    <x v="3"/>
    <s v="N"/>
    <m/>
    <m/>
    <m/>
    <x v="35"/>
    <m/>
    <m/>
    <m/>
    <n v="40.229621999999999"/>
    <n v="69.099801999999997"/>
    <s v="exact"/>
    <s v="Shirin"/>
    <m/>
    <m/>
    <s v="Sirdaryo"/>
    <x v="2"/>
    <s v="Central Asia"/>
    <m/>
    <m/>
    <m/>
    <m/>
    <m/>
    <m/>
    <s v="1032638"/>
    <n v="1150833"/>
    <s v="L406886"/>
    <s v="G407433"/>
  </r>
  <r>
    <s v="https://www.gem.wiki/Syrdarya_power_station"/>
    <x v="107"/>
    <s v="Syrdarya power station"/>
    <s v="Сырдарьинская ТЭС (Russian)"/>
    <s v="4"/>
    <s v="NG/FO"/>
    <n v="325"/>
    <x v="0"/>
    <x v="3"/>
    <s v="N"/>
    <m/>
    <m/>
    <m/>
    <x v="50"/>
    <m/>
    <m/>
    <m/>
    <n v="40.229621999999999"/>
    <n v="69.099801999999997"/>
    <s v="exact"/>
    <s v="Shirin"/>
    <m/>
    <m/>
    <s v="Sirdaryo"/>
    <x v="2"/>
    <s v="Central Asia"/>
    <m/>
    <m/>
    <m/>
    <m/>
    <m/>
    <m/>
    <s v="1032638"/>
    <n v="1150834"/>
    <s v="L406886"/>
    <s v="G407432"/>
  </r>
  <r>
    <s v="https://www.gem.wiki/Syrdarya_power_station"/>
    <x v="107"/>
    <s v="Syrdarya power station"/>
    <s v="Сырдарьинская ТЭС (Russian)"/>
    <s v="5"/>
    <s v="NG/FO"/>
    <n v="325"/>
    <x v="0"/>
    <x v="3"/>
    <s v="N"/>
    <m/>
    <m/>
    <m/>
    <x v="50"/>
    <m/>
    <m/>
    <m/>
    <n v="40.229621999999999"/>
    <n v="69.099801999999997"/>
    <s v="exact"/>
    <s v="Shirin"/>
    <m/>
    <m/>
    <s v="Sirdaryo"/>
    <x v="2"/>
    <s v="Central Asia"/>
    <m/>
    <m/>
    <m/>
    <m/>
    <m/>
    <m/>
    <s v="1032638"/>
    <n v="1150835"/>
    <s v="L406886"/>
    <s v="G407431"/>
  </r>
  <r>
    <s v="https://www.gem.wiki/Syrdarya_power_station"/>
    <x v="107"/>
    <s v="Syrdarya power station"/>
    <s v="Сырдарьинская ТЭС (Russian)"/>
    <s v="6"/>
    <s v="NG/FO"/>
    <n v="325"/>
    <x v="0"/>
    <x v="3"/>
    <s v="N"/>
    <m/>
    <m/>
    <m/>
    <x v="50"/>
    <m/>
    <m/>
    <m/>
    <n v="40.229621999999999"/>
    <n v="69.099801999999997"/>
    <s v="exact"/>
    <s v="Shirin"/>
    <m/>
    <m/>
    <s v="Sirdaryo"/>
    <x v="2"/>
    <s v="Central Asia"/>
    <m/>
    <m/>
    <m/>
    <m/>
    <m/>
    <m/>
    <s v="1032638"/>
    <n v="1150836"/>
    <s v="L406886"/>
    <s v="G407430"/>
  </r>
  <r>
    <s v="https://www.gem.wiki/Syrdarya_power_station"/>
    <x v="107"/>
    <s v="Syrdarya power station"/>
    <s v="Сырдарьинская ТЭС (Russian)"/>
    <s v="7"/>
    <s v="NG/FO"/>
    <n v="300"/>
    <x v="0"/>
    <x v="3"/>
    <s v="N"/>
    <m/>
    <m/>
    <m/>
    <x v="79"/>
    <m/>
    <n v="2024"/>
    <m/>
    <n v="40.229621999999999"/>
    <n v="69.099801999999997"/>
    <s v="exact"/>
    <s v="Shirin"/>
    <m/>
    <m/>
    <s v="Sirdaryo"/>
    <x v="2"/>
    <s v="Central Asia"/>
    <m/>
    <m/>
    <m/>
    <m/>
    <m/>
    <m/>
    <s v="1032638"/>
    <n v="1150837"/>
    <s v="L406886"/>
    <s v="G407429"/>
  </r>
  <r>
    <s v="https://www.gem.wiki/Syrdarya_power_station"/>
    <x v="107"/>
    <s v="Syrdarya power station"/>
    <s v="Сырдарьинская ТЭС (Russian)"/>
    <s v="8"/>
    <s v="NG/FO"/>
    <n v="300"/>
    <x v="0"/>
    <x v="3"/>
    <s v="N"/>
    <m/>
    <m/>
    <m/>
    <x v="68"/>
    <m/>
    <n v="2024"/>
    <m/>
    <n v="40.229621999999999"/>
    <n v="69.099801999999997"/>
    <s v="exact"/>
    <s v="Shirin"/>
    <m/>
    <m/>
    <s v="Sirdaryo"/>
    <x v="2"/>
    <s v="Central Asia"/>
    <m/>
    <m/>
    <m/>
    <m/>
    <m/>
    <m/>
    <s v="1032638"/>
    <n v="1150838"/>
    <s v="L406886"/>
    <s v="G407428"/>
  </r>
  <r>
    <s v="https://www.gem.wiki/Syrdarya_power_station"/>
    <x v="107"/>
    <s v="Syrdarya power station"/>
    <s v="Сырдарьинская ТЭС (Russian)"/>
    <s v="9"/>
    <s v="NG/FO"/>
    <n v="325"/>
    <x v="0"/>
    <x v="3"/>
    <s v="N"/>
    <m/>
    <m/>
    <m/>
    <x v="76"/>
    <m/>
    <m/>
    <m/>
    <n v="40.229621999999999"/>
    <n v="69.099801999999997"/>
    <s v="exact"/>
    <s v="Shirin"/>
    <m/>
    <m/>
    <s v="Sirdaryo"/>
    <x v="2"/>
    <s v="Central Asia"/>
    <m/>
    <m/>
    <m/>
    <m/>
    <m/>
    <m/>
    <s v="1032638"/>
    <n v="1150839"/>
    <s v="L406886"/>
    <s v="G407427"/>
  </r>
  <r>
    <s v="https://www.gem.wiki/Takhiatash_power_station"/>
    <x v="107"/>
    <s v="Takhiatash power station"/>
    <s v="Тахиаташская ТЭС (Russian)"/>
    <s v="2"/>
    <s v="NG/FO"/>
    <n v="100"/>
    <x v="0"/>
    <x v="3"/>
    <s v="Y"/>
    <m/>
    <m/>
    <m/>
    <x v="63"/>
    <m/>
    <m/>
    <m/>
    <n v="42.315235999999999"/>
    <n v="59.554755999999998"/>
    <s v="exact"/>
    <s v="Takhiatash"/>
    <m/>
    <m/>
    <s v="Republic of Karakalpakstan"/>
    <x v="2"/>
    <s v="Central Asia"/>
    <m/>
    <m/>
    <s v="Tahiyatosh IES"/>
    <m/>
    <m/>
    <m/>
    <s v="1032639"/>
    <n v="1182789"/>
    <s v="L406881"/>
    <s v="G407403"/>
  </r>
  <r>
    <s v="https://www.gem.wiki/Takhiatash_power_station"/>
    <x v="107"/>
    <s v="Takhiatash power station"/>
    <s v="Тахиаташская ТЭС (Russian)"/>
    <s v="3"/>
    <s v="NG/FO"/>
    <n v="110"/>
    <x v="0"/>
    <x v="3"/>
    <s v="Y"/>
    <m/>
    <m/>
    <m/>
    <x v="35"/>
    <m/>
    <m/>
    <m/>
    <n v="42.315235999999999"/>
    <n v="59.554755999999998"/>
    <s v="exact"/>
    <s v="Takhiatash"/>
    <m/>
    <m/>
    <s v="Republic of Karakalpakstan"/>
    <x v="2"/>
    <s v="Central Asia"/>
    <m/>
    <m/>
    <s v="Tahiyatosh IES"/>
    <m/>
    <m/>
    <m/>
    <s v="1032639"/>
    <n v="1182790"/>
    <s v="L406881"/>
    <s v="G407402"/>
  </r>
  <r>
    <s v="https://www.gem.wiki/Takhiatash_power_station"/>
    <x v="107"/>
    <s v="Takhiatash power station"/>
    <s v="Тахиаташская ТЭС (Russian)"/>
    <s v="7"/>
    <s v="NG/FO"/>
    <n v="210"/>
    <x v="0"/>
    <x v="3"/>
    <s v="Y"/>
    <m/>
    <m/>
    <m/>
    <x v="33"/>
    <m/>
    <m/>
    <m/>
    <n v="42.315235999999999"/>
    <n v="59.554755999999998"/>
    <s v="exact"/>
    <s v="Takhiatash"/>
    <m/>
    <m/>
    <s v="Republic of Karakalpakstan"/>
    <x v="2"/>
    <s v="Central Asia"/>
    <m/>
    <m/>
    <s v="Tahiyatosh IES"/>
    <m/>
    <m/>
    <m/>
    <s v="1032639"/>
    <n v="1151272"/>
    <s v="L406881"/>
    <s v="G407401"/>
  </r>
  <r>
    <s v="https://www.gem.wiki/Takhiatash_power_station"/>
    <x v="107"/>
    <s v="Takhiatash power station"/>
    <s v="Тахиаташская ТЭС (Russian)"/>
    <s v="8"/>
    <s v="NG/FO"/>
    <n v="210"/>
    <x v="0"/>
    <x v="3"/>
    <s v="Y"/>
    <m/>
    <m/>
    <m/>
    <x v="25"/>
    <m/>
    <m/>
    <m/>
    <n v="42.315235999999999"/>
    <n v="59.554755999999998"/>
    <s v="exact"/>
    <s v="Takhiatash"/>
    <m/>
    <m/>
    <s v="Republic of Karakalpakstan"/>
    <x v="2"/>
    <s v="Central Asia"/>
    <m/>
    <m/>
    <s v="Tahiyatosh IES"/>
    <m/>
    <m/>
    <m/>
    <s v="1032639"/>
    <n v="1151273"/>
    <s v="L406881"/>
    <s v="G407400"/>
  </r>
  <r>
    <s v="https://www.gem.wiki/Takhiatash_power_station"/>
    <x v="107"/>
    <s v="Takhiatash power station"/>
    <s v="Тахиаташская ТЭС (Russian)"/>
    <s v="CC1"/>
    <s v="NG"/>
    <n v="280"/>
    <x v="0"/>
    <x v="0"/>
    <s v="N"/>
    <m/>
    <m/>
    <m/>
    <x v="6"/>
    <m/>
    <m/>
    <m/>
    <n v="42.315235999999999"/>
    <n v="59.554755999999998"/>
    <s v="exact"/>
    <s v="Takhiatash"/>
    <m/>
    <m/>
    <s v="Republic of Karakalpakstan"/>
    <x v="2"/>
    <s v="Central Asia"/>
    <m/>
    <m/>
    <s v="Tahiyatosh IES"/>
    <m/>
    <m/>
    <m/>
    <s v="1032639"/>
    <n v="1247343"/>
    <s v="L406881"/>
    <s v="G407399"/>
  </r>
  <r>
    <s v="https://www.gem.wiki/Takhiatash_power_station"/>
    <x v="107"/>
    <s v="Takhiatash power station"/>
    <s v="Тахиаташская ТЭС (Russian)"/>
    <s v="CC2"/>
    <s v="NG"/>
    <n v="280"/>
    <x v="0"/>
    <x v="0"/>
    <s v="N"/>
    <m/>
    <m/>
    <m/>
    <x v="6"/>
    <m/>
    <m/>
    <m/>
    <n v="42.315235999999999"/>
    <n v="59.554755999999998"/>
    <s v="exact"/>
    <s v="Takhiatash"/>
    <m/>
    <m/>
    <s v="Republic of Karakalpakstan"/>
    <x v="2"/>
    <s v="Central Asia"/>
    <m/>
    <m/>
    <s v="Tahiyatosh IES"/>
    <m/>
    <m/>
    <m/>
    <s v="1032639"/>
    <n v="1306386"/>
    <s v="L406881"/>
    <s v="G407398"/>
  </r>
  <r>
    <s v="https://www.gem.wiki/Talimarjan_power_station"/>
    <x v="107"/>
    <s v="Talimarjan power station"/>
    <s v="Талимарджанская ТЭС (Russian)"/>
    <s v="CC1"/>
    <s v="NG"/>
    <n v="450"/>
    <x v="0"/>
    <x v="0"/>
    <s v="not found"/>
    <m/>
    <m/>
    <m/>
    <x v="5"/>
    <m/>
    <m/>
    <m/>
    <n v="38.481231999999999"/>
    <n v="65.629769999999994"/>
    <s v="exact"/>
    <s v="Nuristan"/>
    <m/>
    <s v="Nishon"/>
    <s v="Qashqadaryo"/>
    <x v="2"/>
    <s v="Central Asia"/>
    <m/>
    <m/>
    <s v="Tolimarjon"/>
    <m/>
    <m/>
    <m/>
    <s v="1032642"/>
    <s v="1225477, 1225478"/>
    <s v="L406882"/>
    <s v="G407406"/>
  </r>
  <r>
    <s v="https://www.gem.wiki/Talimarjan_power_station"/>
    <x v="107"/>
    <s v="Talimarjan power station"/>
    <s v="Талимарджанская ТЭС (Russian)"/>
    <s v="CC2"/>
    <s v="NG"/>
    <n v="450"/>
    <x v="0"/>
    <x v="0"/>
    <s v="not found"/>
    <m/>
    <m/>
    <m/>
    <x v="31"/>
    <m/>
    <m/>
    <m/>
    <n v="38.481231999999999"/>
    <n v="65.629769999999994"/>
    <s v="exact"/>
    <s v="Nuristan"/>
    <m/>
    <s v="Nishon"/>
    <s v="Qashqadaryo"/>
    <x v="2"/>
    <s v="Central Asia"/>
    <m/>
    <m/>
    <s v="Tolimarjon"/>
    <m/>
    <m/>
    <m/>
    <s v="1032642"/>
    <s v="1287590, 1287591"/>
    <s v="L406882"/>
    <s v="G407405"/>
  </r>
  <r>
    <s v="https://www.gem.wiki/Talimarjan_power_station"/>
    <x v="107"/>
    <s v="Talimarjan power station"/>
    <s v="Талимарджанская ТЭС (Russian)"/>
    <s v="CC3"/>
    <s v="NG"/>
    <n v="450"/>
    <x v="1"/>
    <x v="0"/>
    <s v="not found"/>
    <s v="not found"/>
    <s v="not found"/>
    <s v="N"/>
    <x v="40"/>
    <m/>
    <m/>
    <m/>
    <n v="38.481231999999999"/>
    <n v="65.629769999999994"/>
    <s v="exact"/>
    <s v="Nuristan"/>
    <m/>
    <s v="Nishon"/>
    <s v="Qashqadaryo"/>
    <x v="2"/>
    <s v="Central Asia"/>
    <m/>
    <m/>
    <s v="Tolimarjon"/>
    <m/>
    <m/>
    <m/>
    <s v="1032642"/>
    <n v="1289409"/>
    <s v="L406882"/>
    <s v="G407408"/>
  </r>
  <r>
    <s v="https://www.gem.wiki/Talimarjan_power_station"/>
    <x v="107"/>
    <s v="Talimarjan power station"/>
    <s v="Талимарджанская ТЭС (Russian)"/>
    <s v="CC4"/>
    <s v="NG"/>
    <n v="450"/>
    <x v="1"/>
    <x v="0"/>
    <s v="not found"/>
    <s v="not found"/>
    <s v="not found"/>
    <s v="N"/>
    <x v="40"/>
    <m/>
    <m/>
    <m/>
    <n v="38.481231999999999"/>
    <n v="65.629769999999994"/>
    <s v="exact"/>
    <s v="Nuristan"/>
    <m/>
    <s v="Nishon"/>
    <s v="Qashqadaryo"/>
    <x v="2"/>
    <s v="Central Asia"/>
    <m/>
    <m/>
    <s v="Tolimarjon"/>
    <m/>
    <m/>
    <m/>
    <s v="1032642"/>
    <n v="1289410"/>
    <s v="L406882"/>
    <s v="G407407"/>
  </r>
  <r>
    <s v="https://www.gem.wiki/Talimarjan_power_station"/>
    <x v="107"/>
    <s v="Talimarjan power station"/>
    <s v="Талимарджанская ТЭС (Russian)"/>
    <s v="ST1"/>
    <s v="NG"/>
    <n v="800"/>
    <x v="0"/>
    <x v="3"/>
    <s v="not found"/>
    <m/>
    <m/>
    <m/>
    <x v="21"/>
    <m/>
    <m/>
    <m/>
    <n v="38.481231999999999"/>
    <n v="65.629769999999994"/>
    <s v="exact"/>
    <s v="Nuristan"/>
    <m/>
    <s v="Nishon"/>
    <s v="Qashqadaryo"/>
    <x v="2"/>
    <s v="Central Asia"/>
    <m/>
    <m/>
    <s v="Tolimarjon"/>
    <m/>
    <m/>
    <m/>
    <s v="1032642"/>
    <n v="1151340"/>
    <s v="L406882"/>
    <s v="G407409"/>
  </r>
  <r>
    <s v="https://www.gem.wiki/Tashkent_(Aksa)_power_station"/>
    <x v="107"/>
    <s v="Tashkent (Aksa) power station"/>
    <s v="ТЭС в Кибрайском районе Ташкентской области"/>
    <s v="1"/>
    <s v="NG"/>
    <n v="240"/>
    <x v="0"/>
    <x v="0"/>
    <s v="N"/>
    <s v="not found"/>
    <s v="not found"/>
    <s v="N"/>
    <x v="3"/>
    <m/>
    <m/>
    <m/>
    <n v="41.383017000000002"/>
    <n v="69.361198000000002"/>
    <s v="exact"/>
    <s v="Tashkent"/>
    <m/>
    <s v="Kibray"/>
    <s v="Tashkent"/>
    <x v="2"/>
    <s v="Central Asia"/>
    <m/>
    <m/>
    <m/>
    <m/>
    <m/>
    <m/>
    <s v="not found"/>
    <m/>
    <s v="L406878"/>
    <s v="G407383"/>
  </r>
  <r>
    <s v="https://www.gem.wiki/Tashkent_(Aksa)_power_station"/>
    <x v="107"/>
    <s v="Tashkent (Aksa) power station"/>
    <s v="ТЭС в Кибрайском районе Ташкентской области"/>
    <s v="2"/>
    <s v="NG"/>
    <n v="230"/>
    <x v="0"/>
    <x v="0"/>
    <s v="not found"/>
    <s v="not found"/>
    <s v="not found"/>
    <s v="N"/>
    <x v="3"/>
    <m/>
    <m/>
    <m/>
    <n v="41.383017000000002"/>
    <n v="69.361198000000002"/>
    <s v="exact"/>
    <s v="Tashkent"/>
    <m/>
    <s v="Kibray"/>
    <s v="Tashkent"/>
    <x v="2"/>
    <s v="Central Asia"/>
    <m/>
    <m/>
    <m/>
    <m/>
    <m/>
    <m/>
    <s v="not found"/>
    <m/>
    <s v="L406878"/>
    <s v="G407382"/>
  </r>
  <r>
    <s v="https://www.gem.wiki/Tashkent_(Cenergo)_power_station"/>
    <x v="107"/>
    <s v="Tashkent (Cenergo) power station"/>
    <s v="ТЭС в Кибрайском районе Ташкентской области"/>
    <s v="1"/>
    <s v="NG"/>
    <n v="240"/>
    <x v="0"/>
    <x v="0"/>
    <s v="N"/>
    <m/>
    <s v="not found"/>
    <s v="N"/>
    <x v="3"/>
    <m/>
    <m/>
    <m/>
    <n v="41.449351"/>
    <n v="69.503406999999996"/>
    <s v="approximate"/>
    <s v="Tashkent"/>
    <m/>
    <s v="Kibray"/>
    <s v="Tashkent"/>
    <x v="2"/>
    <s v="Central Asia"/>
    <m/>
    <m/>
    <s v="Cenergo Tashkent"/>
    <m/>
    <m/>
    <m/>
    <s v="1127527"/>
    <s v="1297623, 1297624, 1297625"/>
    <s v="L406879"/>
    <s v="G407384"/>
  </r>
  <r>
    <s v="https://www.gem.wiki/Tashkent_power_station"/>
    <x v="107"/>
    <s v="Tashkent power station"/>
    <s v="Ташкентская ТЭС (Russian)"/>
    <s v="1"/>
    <s v="NG/FO"/>
    <n v="150"/>
    <x v="0"/>
    <x v="3"/>
    <s v="Y"/>
    <m/>
    <m/>
    <m/>
    <x v="61"/>
    <m/>
    <m/>
    <m/>
    <n v="41.379600000000003"/>
    <n v="69.370216999999997"/>
    <s v="exact"/>
    <s v="Salar"/>
    <m/>
    <m/>
    <s v="Tashkent"/>
    <x v="2"/>
    <s v="Central Asia"/>
    <m/>
    <m/>
    <m/>
    <m/>
    <m/>
    <m/>
    <s v="1032643"/>
    <n v="1151785"/>
    <s v="L406880"/>
    <s v="G407397"/>
  </r>
  <r>
    <s v="https://www.gem.wiki/Tashkent_power_station"/>
    <x v="107"/>
    <s v="Tashkent power station"/>
    <s v="Ташкентская ТЭС (Russian)"/>
    <s v="10"/>
    <s v="NG/FO"/>
    <n v="165"/>
    <x v="0"/>
    <x v="3"/>
    <s v="Y"/>
    <m/>
    <m/>
    <m/>
    <x v="65"/>
    <m/>
    <m/>
    <m/>
    <n v="41.379600000000003"/>
    <n v="69.370216999999997"/>
    <s v="exact"/>
    <s v="Salar"/>
    <m/>
    <m/>
    <s v="Tashkent"/>
    <x v="2"/>
    <s v="Central Asia"/>
    <m/>
    <m/>
    <m/>
    <m/>
    <m/>
    <m/>
    <s v="1032643"/>
    <n v="1182490"/>
    <s v="L406880"/>
    <s v="G407388"/>
  </r>
  <r>
    <s v="https://www.gem.wiki/Tashkent_power_station"/>
    <x v="107"/>
    <s v="Tashkent power station"/>
    <s v="Ташкентская ТЭС (Russian)"/>
    <s v="11"/>
    <s v="NG/FO"/>
    <n v="155"/>
    <x v="0"/>
    <x v="3"/>
    <s v="Y"/>
    <m/>
    <m/>
    <m/>
    <x v="62"/>
    <m/>
    <m/>
    <m/>
    <n v="41.379600000000003"/>
    <n v="69.370216999999997"/>
    <s v="exact"/>
    <s v="Salar"/>
    <m/>
    <m/>
    <s v="Tashkent"/>
    <x v="2"/>
    <s v="Central Asia"/>
    <m/>
    <m/>
    <m/>
    <m/>
    <m/>
    <m/>
    <s v="1032643"/>
    <n v="1182491"/>
    <s v="L406880"/>
    <s v="G407387"/>
  </r>
  <r>
    <s v="https://www.gem.wiki/Tashkent_power_station"/>
    <x v="107"/>
    <s v="Tashkent power station"/>
    <s v="Ташкентская ТЭС (Russian)"/>
    <s v="12"/>
    <s v="NG/FO"/>
    <n v="155"/>
    <x v="0"/>
    <x v="3"/>
    <s v="Y"/>
    <m/>
    <m/>
    <m/>
    <x v="62"/>
    <m/>
    <m/>
    <m/>
    <n v="41.379600000000003"/>
    <n v="69.370216999999997"/>
    <s v="exact"/>
    <s v="Salar"/>
    <m/>
    <m/>
    <s v="Tashkent"/>
    <x v="2"/>
    <s v="Central Asia"/>
    <m/>
    <m/>
    <m/>
    <m/>
    <m/>
    <m/>
    <s v="1032643"/>
    <n v="1182492"/>
    <s v="L406880"/>
    <s v="G407386"/>
  </r>
  <r>
    <s v="https://www.gem.wiki/Tashkent_power_station"/>
    <x v="107"/>
    <s v="Tashkent power station"/>
    <s v="Ташкентская ТЭС (Russian)"/>
    <s v="13"/>
    <s v="NG/FO"/>
    <n v="370"/>
    <x v="0"/>
    <x v="0"/>
    <s v="Y"/>
    <m/>
    <m/>
    <m/>
    <x v="13"/>
    <m/>
    <m/>
    <m/>
    <n v="41.379600000000003"/>
    <n v="69.370216999999997"/>
    <s v="exact"/>
    <s v="Salar"/>
    <m/>
    <m/>
    <s v="Tashkent"/>
    <x v="2"/>
    <s v="Central Asia"/>
    <m/>
    <m/>
    <m/>
    <m/>
    <m/>
    <m/>
    <s v="1032643"/>
    <s v="1187072, 1198052"/>
    <s v="L406880"/>
    <s v="G407385"/>
  </r>
  <r>
    <s v="https://www.gem.wiki/Tashkent_power_station"/>
    <x v="107"/>
    <s v="Tashkent power station"/>
    <s v="Ташкентская ТЭС (Russian)"/>
    <s v="2"/>
    <s v="NG/FO"/>
    <n v="150"/>
    <x v="0"/>
    <x v="3"/>
    <s v="Y"/>
    <m/>
    <m/>
    <m/>
    <x v="82"/>
    <m/>
    <m/>
    <m/>
    <n v="41.379600000000003"/>
    <n v="69.370216999999997"/>
    <s v="exact"/>
    <s v="Salar"/>
    <m/>
    <m/>
    <s v="Tashkent"/>
    <x v="2"/>
    <s v="Central Asia"/>
    <m/>
    <m/>
    <m/>
    <m/>
    <m/>
    <m/>
    <s v="1032643"/>
    <n v="1182482"/>
    <s v="L406880"/>
    <s v="G407396"/>
  </r>
  <r>
    <s v="https://www.gem.wiki/Tashkent_power_station"/>
    <x v="107"/>
    <s v="Tashkent power station"/>
    <s v="Ташкентская ТЭС (Russian)"/>
    <s v="3"/>
    <s v="NG/FO"/>
    <n v="150"/>
    <x v="0"/>
    <x v="3"/>
    <s v="Y"/>
    <m/>
    <m/>
    <m/>
    <x v="36"/>
    <m/>
    <m/>
    <m/>
    <n v="41.379600000000003"/>
    <n v="69.370216999999997"/>
    <s v="exact"/>
    <s v="Salar"/>
    <m/>
    <m/>
    <s v="Tashkent"/>
    <x v="2"/>
    <s v="Central Asia"/>
    <m/>
    <m/>
    <m/>
    <m/>
    <m/>
    <m/>
    <s v="1032643"/>
    <n v="1182483"/>
    <s v="L406880"/>
    <s v="G407395"/>
  </r>
  <r>
    <s v="https://www.gem.wiki/Tashkent_power_station"/>
    <x v="107"/>
    <s v="Tashkent power station"/>
    <s v="Ташкентская ТЭС (Russian)"/>
    <s v="4"/>
    <s v="NG/FO"/>
    <n v="150"/>
    <x v="0"/>
    <x v="3"/>
    <s v="Y"/>
    <m/>
    <m/>
    <m/>
    <x v="36"/>
    <m/>
    <m/>
    <m/>
    <n v="41.379600000000003"/>
    <n v="69.370216999999997"/>
    <s v="exact"/>
    <s v="Salar"/>
    <m/>
    <m/>
    <s v="Tashkent"/>
    <x v="2"/>
    <s v="Central Asia"/>
    <m/>
    <m/>
    <m/>
    <m/>
    <m/>
    <m/>
    <s v="1032643"/>
    <n v="1182484"/>
    <s v="L406880"/>
    <s v="G407394"/>
  </r>
  <r>
    <s v="https://www.gem.wiki/Tashkent_power_station"/>
    <x v="107"/>
    <s v="Tashkent power station"/>
    <s v="Ташкентская ТЭС (Russian)"/>
    <s v="5"/>
    <s v="NG/FO"/>
    <n v="150"/>
    <x v="0"/>
    <x v="3"/>
    <s v="Y"/>
    <m/>
    <m/>
    <m/>
    <x v="84"/>
    <m/>
    <m/>
    <m/>
    <n v="41.379600000000003"/>
    <n v="69.370216999999997"/>
    <s v="exact"/>
    <s v="Salar"/>
    <m/>
    <m/>
    <s v="Tashkent"/>
    <x v="2"/>
    <s v="Central Asia"/>
    <m/>
    <m/>
    <m/>
    <m/>
    <m/>
    <m/>
    <s v="1032643"/>
    <n v="1182485"/>
    <s v="L406880"/>
    <s v="G407393"/>
  </r>
  <r>
    <s v="https://www.gem.wiki/Tashkent_power_station"/>
    <x v="107"/>
    <s v="Tashkent power station"/>
    <s v="Ташкентская ТЭС (Russian)"/>
    <s v="6"/>
    <s v="NG/FO"/>
    <n v="155"/>
    <x v="0"/>
    <x v="3"/>
    <s v="Y"/>
    <m/>
    <m/>
    <m/>
    <x v="74"/>
    <m/>
    <m/>
    <m/>
    <n v="41.379600000000003"/>
    <n v="69.370216999999997"/>
    <s v="exact"/>
    <s v="Salar"/>
    <m/>
    <m/>
    <s v="Tashkent"/>
    <x v="2"/>
    <s v="Central Asia"/>
    <m/>
    <m/>
    <m/>
    <m/>
    <m/>
    <m/>
    <s v="1032643"/>
    <n v="1182486"/>
    <s v="L406880"/>
    <s v="G407392"/>
  </r>
  <r>
    <s v="https://www.gem.wiki/Tashkent_power_station"/>
    <x v="107"/>
    <s v="Tashkent power station"/>
    <s v="Ташкентская ТЭС (Russian)"/>
    <s v="7"/>
    <s v="NG/FO"/>
    <n v="165"/>
    <x v="0"/>
    <x v="3"/>
    <s v="Y"/>
    <m/>
    <m/>
    <m/>
    <x v="74"/>
    <m/>
    <m/>
    <m/>
    <n v="41.379600000000003"/>
    <n v="69.370216999999997"/>
    <s v="exact"/>
    <s v="Salar"/>
    <m/>
    <m/>
    <s v="Tashkent"/>
    <x v="2"/>
    <s v="Central Asia"/>
    <m/>
    <m/>
    <m/>
    <m/>
    <m/>
    <m/>
    <s v="1032643"/>
    <n v="1182487"/>
    <s v="L406880"/>
    <s v="G407391"/>
  </r>
  <r>
    <s v="https://www.gem.wiki/Tashkent_power_station"/>
    <x v="107"/>
    <s v="Tashkent power station"/>
    <s v="Ташкентская ТЭС (Russian)"/>
    <s v="8"/>
    <s v="NG/FO"/>
    <n v="165"/>
    <x v="0"/>
    <x v="3"/>
    <s v="Y"/>
    <m/>
    <m/>
    <m/>
    <x v="75"/>
    <m/>
    <m/>
    <m/>
    <n v="41.379600000000003"/>
    <n v="69.370216999999997"/>
    <s v="exact"/>
    <s v="Salar"/>
    <m/>
    <m/>
    <s v="Tashkent"/>
    <x v="2"/>
    <s v="Central Asia"/>
    <m/>
    <m/>
    <m/>
    <m/>
    <m/>
    <m/>
    <s v="1032643"/>
    <n v="1182488"/>
    <s v="L406880"/>
    <s v="G407390"/>
  </r>
  <r>
    <s v="https://www.gem.wiki/Tashkent_power_station"/>
    <x v="107"/>
    <s v="Tashkent power station"/>
    <s v="Ташкентская ТЭС (Russian)"/>
    <s v="9"/>
    <s v="NG/FO"/>
    <n v="150"/>
    <x v="0"/>
    <x v="3"/>
    <s v="Y"/>
    <m/>
    <m/>
    <m/>
    <x v="63"/>
    <m/>
    <m/>
    <m/>
    <n v="41.379600000000003"/>
    <n v="69.370216999999997"/>
    <s v="exact"/>
    <s v="Salar"/>
    <m/>
    <m/>
    <s v="Tashkent"/>
    <x v="2"/>
    <s v="Central Asia"/>
    <m/>
    <m/>
    <m/>
    <m/>
    <m/>
    <m/>
    <s v="1032643"/>
    <n v="1182489"/>
    <s v="L406880"/>
    <s v="G407389"/>
  </r>
  <r>
    <s v="https://www.gem.wiki/Turakurgan_power_station"/>
    <x v="107"/>
    <s v="Turakurgan power station"/>
    <s v="Туракурганская ТЭС (Russian)"/>
    <s v="1"/>
    <s v="NG"/>
    <n v="450"/>
    <x v="0"/>
    <x v="0"/>
    <s v="N"/>
    <m/>
    <m/>
    <m/>
    <x v="0"/>
    <m/>
    <m/>
    <m/>
    <n v="40.997051999999996"/>
    <n v="71.458275999999998"/>
    <s v="exact"/>
    <s v="Turakurgon"/>
    <m/>
    <m/>
    <s v="Namangan"/>
    <x v="2"/>
    <s v="Central Asia"/>
    <m/>
    <m/>
    <m/>
    <m/>
    <m/>
    <m/>
    <s v="1099244"/>
    <n v="1255095"/>
    <s v="L406873"/>
    <s v="G407371"/>
  </r>
  <r>
    <s v="https://www.gem.wiki/Turakurgan_power_station"/>
    <x v="107"/>
    <s v="Turakurgan power station"/>
    <s v="Туракурганская ТЭС (Russian)"/>
    <s v="2"/>
    <s v="NG"/>
    <n v="450"/>
    <x v="0"/>
    <x v="0"/>
    <s v="N"/>
    <m/>
    <m/>
    <m/>
    <x v="6"/>
    <m/>
    <m/>
    <m/>
    <n v="40.997051999999996"/>
    <n v="71.458275999999998"/>
    <s v="exact"/>
    <s v="Turakurgon"/>
    <m/>
    <m/>
    <s v="Namangan"/>
    <x v="2"/>
    <s v="Central Asia"/>
    <m/>
    <m/>
    <m/>
    <m/>
    <m/>
    <m/>
    <s v="1099244"/>
    <n v="1255096"/>
    <s v="L406873"/>
    <s v="G407370"/>
  </r>
  <r>
    <s v="https://www.gem.wiki/Yangiaryk_power_station"/>
    <x v="107"/>
    <s v="Yangiaryk power station"/>
    <s v="ТЭС в Янгиарикском районе Хорезмской области"/>
    <s v="1"/>
    <s v="NG"/>
    <n v="174"/>
    <x v="0"/>
    <x v="0"/>
    <s v="N"/>
    <s v="not found"/>
    <s v="not found"/>
    <s v="N"/>
    <x v="3"/>
    <m/>
    <m/>
    <m/>
    <n v="41.349815225616297"/>
    <n v="60.593367877535698"/>
    <s v="approximate"/>
    <s v="Yangiariq"/>
    <m/>
    <s v="Yangiariq"/>
    <s v="Khorezm/Xorazm"/>
    <x v="2"/>
    <s v="Central Asia"/>
    <m/>
    <m/>
    <s v="Khorezm NGPP, Plant in Yangiariq district of Khorezm region"/>
    <m/>
    <m/>
    <m/>
    <s v="1136938"/>
    <n v="1310669"/>
    <s v="L407518"/>
    <s v="G409725"/>
  </r>
  <r>
    <s v="https://www.gem.wiki/Yangiyer_power_station"/>
    <x v="107"/>
    <s v="Yangiyer power station"/>
    <s v="ТЭС в г. Янгиер Сырдарьинской области"/>
    <s v="1"/>
    <s v="NG"/>
    <n v="220"/>
    <x v="0"/>
    <x v="4"/>
    <s v="Y"/>
    <s v="not found"/>
    <s v="not found"/>
    <s v="N"/>
    <x v="3"/>
    <m/>
    <m/>
    <m/>
    <n v="40.284821360654497"/>
    <n v="68.834221951263899"/>
    <s v="approximate"/>
    <s v="Yangiyer"/>
    <m/>
    <m/>
    <s v="Sirdaryo"/>
    <x v="2"/>
    <s v="Central Asia"/>
    <m/>
    <m/>
    <s v="Khavast power station"/>
    <m/>
    <m/>
    <m/>
    <s v="1139981"/>
    <n v="1314852"/>
    <s v="L407519"/>
    <s v="G409724"/>
  </r>
  <r>
    <s v="https://www.gem.wiki/Ba_Ria_power_station"/>
    <x v="108"/>
    <s v="Ba Ria power station"/>
    <m/>
    <s v="1"/>
    <s v="NG"/>
    <n v="389"/>
    <x v="0"/>
    <x v="0"/>
    <s v="not found"/>
    <m/>
    <m/>
    <m/>
    <x v="14"/>
    <m/>
    <m/>
    <m/>
    <n v="10.489019000000001"/>
    <n v="107.16646799999999"/>
    <s v="exact"/>
    <s v="Long Hương"/>
    <m/>
    <m/>
    <s v="Ba Ria - Vung Tau"/>
    <x v="2"/>
    <s v="South-eastern Asia"/>
    <s v="WRI: WRI1030736"/>
    <m/>
    <m/>
    <m/>
    <m/>
    <m/>
    <s v="1025670"/>
    <s v="1103609, 1103610, 1103611"/>
    <s v="L405433"/>
    <s v="G404514"/>
  </r>
  <r>
    <s v="https://www.gem.wiki/Ba_Ria_power_station"/>
    <x v="108"/>
    <s v="Ba Ria power station"/>
    <m/>
    <s v="2"/>
    <s v="LNG"/>
    <n v="1200"/>
    <x v="4"/>
    <x v="5"/>
    <s v="not found"/>
    <m/>
    <m/>
    <m/>
    <x v="45"/>
    <m/>
    <m/>
    <m/>
    <n v="10.489019000000001"/>
    <n v="107.16646799999999"/>
    <s v="exact"/>
    <s v="Long Hương"/>
    <m/>
    <m/>
    <s v="Ba Ria - Vung Tau"/>
    <x v="2"/>
    <s v="South-eastern Asia"/>
    <m/>
    <m/>
    <m/>
    <m/>
    <m/>
    <m/>
    <s v="1025670"/>
    <m/>
    <s v="L405433"/>
    <s v="G408648"/>
  </r>
  <r>
    <s v="https://www.gem.wiki/Bac_Lieu_Project_power_station"/>
    <x v="108"/>
    <s v="Bac Lieu Project power station"/>
    <m/>
    <s v="CC1"/>
    <s v="LNG"/>
    <n v="800"/>
    <x v="2"/>
    <x v="0"/>
    <s v="N"/>
    <s v="not found"/>
    <s v="not found"/>
    <m/>
    <x v="7"/>
    <m/>
    <m/>
    <m/>
    <n v="9.3057812112113893"/>
    <n v="105.720515635868"/>
    <s v="exact"/>
    <s v="Hoa Binh"/>
    <m/>
    <m/>
    <s v="Bac Lieu"/>
    <x v="2"/>
    <s v="South-eastern Asia"/>
    <m/>
    <m/>
    <m/>
    <m/>
    <m/>
    <m/>
    <s v="1121141"/>
    <n v="1292334"/>
    <s v="L405434"/>
    <s v="G401314"/>
  </r>
  <r>
    <s v="https://www.gem.wiki/Bac_Lieu_Project_power_station"/>
    <x v="108"/>
    <s v="Bac Lieu Project power station"/>
    <m/>
    <s v="CC2"/>
    <s v="LNG"/>
    <n v="800"/>
    <x v="2"/>
    <x v="0"/>
    <s v="N"/>
    <s v="not found"/>
    <s v="not found"/>
    <m/>
    <x v="7"/>
    <m/>
    <m/>
    <m/>
    <n v="9.3057812112113893"/>
    <n v="105.720515635868"/>
    <s v="exact"/>
    <s v="Hoa Binh"/>
    <m/>
    <m/>
    <s v="Bac Lieu"/>
    <x v="2"/>
    <s v="South-eastern Asia"/>
    <m/>
    <m/>
    <m/>
    <m/>
    <m/>
    <m/>
    <s v="1121141"/>
    <s v="not found"/>
    <s v="L405434"/>
    <s v="G401315"/>
  </r>
  <r>
    <s v="https://www.gem.wiki/Bac_Lieu_Project_power_station"/>
    <x v="108"/>
    <s v="Bac Lieu Project power station"/>
    <m/>
    <s v="CC3"/>
    <s v="LNG"/>
    <n v="800"/>
    <x v="2"/>
    <x v="0"/>
    <s v="N"/>
    <s v="not found"/>
    <s v="not found"/>
    <m/>
    <x v="7"/>
    <m/>
    <m/>
    <m/>
    <n v="9.3057812112113893"/>
    <n v="105.720515635868"/>
    <s v="exact"/>
    <s v="Hoa Binh"/>
    <m/>
    <m/>
    <s v="Bac Lieu"/>
    <x v="2"/>
    <s v="South-eastern Asia"/>
    <m/>
    <m/>
    <m/>
    <m/>
    <m/>
    <m/>
    <s v="1121141"/>
    <s v="not found"/>
    <s v="L405434"/>
    <s v="G404515"/>
  </r>
  <r>
    <s v="https://www.gem.wiki/Bac_Lieu_Project_power_station"/>
    <x v="108"/>
    <s v="Bac Lieu Project power station"/>
    <m/>
    <s v="CC4"/>
    <s v="LNG"/>
    <n v="800"/>
    <x v="2"/>
    <x v="0"/>
    <s v="N"/>
    <s v="not found"/>
    <s v="not found"/>
    <m/>
    <x v="7"/>
    <m/>
    <m/>
    <m/>
    <n v="9.3057812112113893"/>
    <n v="105.720515635868"/>
    <s v="exact"/>
    <s v="Hoa Binh"/>
    <m/>
    <m/>
    <s v="Bac Lieu"/>
    <x v="2"/>
    <s v="South-eastern Asia"/>
    <m/>
    <m/>
    <m/>
    <m/>
    <m/>
    <m/>
    <s v="1121141"/>
    <s v="not found"/>
    <s v="L405434"/>
    <s v="G404516"/>
  </r>
  <r>
    <s v="https://www.gem.wiki/Ca_Mau_power_station"/>
    <x v="108"/>
    <s v="Ca Mau power station"/>
    <m/>
    <s v="1"/>
    <s v="NG/FO"/>
    <n v="750"/>
    <x v="0"/>
    <x v="0"/>
    <s v="not found"/>
    <m/>
    <m/>
    <m/>
    <x v="47"/>
    <m/>
    <m/>
    <m/>
    <n v="9.2420000000000009"/>
    <n v="105.06"/>
    <s v="exact"/>
    <s v="Khánh An"/>
    <m/>
    <m/>
    <s v="Ca Mau"/>
    <x v="2"/>
    <s v="South-eastern Asia"/>
    <s v="WRI: WRI1030730"/>
    <m/>
    <m/>
    <m/>
    <m/>
    <m/>
    <s v="1053560"/>
    <s v="1179310, 1195425, 1195426"/>
    <s v="L405435"/>
    <s v="G404517"/>
  </r>
  <r>
    <s v="https://www.gem.wiki/Ca_Mau_power_station"/>
    <x v="108"/>
    <s v="Ca Mau power station"/>
    <m/>
    <s v="2"/>
    <s v="NG/FO"/>
    <n v="750"/>
    <x v="0"/>
    <x v="0"/>
    <s v="not found"/>
    <m/>
    <m/>
    <m/>
    <x v="47"/>
    <m/>
    <m/>
    <m/>
    <n v="9.2420000000000009"/>
    <n v="105.06"/>
    <s v="exact"/>
    <s v="Khánh An"/>
    <m/>
    <m/>
    <s v="Ca Mau"/>
    <x v="2"/>
    <s v="South-eastern Asia"/>
    <m/>
    <m/>
    <m/>
    <m/>
    <m/>
    <m/>
    <s v="1053560"/>
    <s v="1196394, 1196395, 1180006"/>
    <s v="L405435"/>
    <s v="G404518"/>
  </r>
  <r>
    <s v="https://www.gem.wiki/Ca_Mau_power_station"/>
    <x v="108"/>
    <s v="Ca Mau power station"/>
    <m/>
    <s v="3"/>
    <s v="LNG"/>
    <n v="1500"/>
    <x v="5"/>
    <x v="0"/>
    <s v="not found"/>
    <s v="not found"/>
    <s v="not found"/>
    <m/>
    <x v="45"/>
    <m/>
    <m/>
    <m/>
    <n v="9.2420000000000009"/>
    <n v="105.06"/>
    <s v="exact"/>
    <s v="Khánh An"/>
    <m/>
    <m/>
    <s v="Ca Mau"/>
    <x v="2"/>
    <s v="South-eastern Asia"/>
    <m/>
    <m/>
    <m/>
    <m/>
    <m/>
    <m/>
    <s v="1053560"/>
    <m/>
    <s v="L405435"/>
    <s v="G404519"/>
  </r>
  <r>
    <s v="https://www.gem.wiki/Ca_Na_power_station"/>
    <x v="108"/>
    <s v="Ca Na power station"/>
    <m/>
    <s v="1"/>
    <s v="LNG"/>
    <n v="1500"/>
    <x v="2"/>
    <x v="0"/>
    <s v="not found"/>
    <s v="not found"/>
    <s v="not found"/>
    <m/>
    <x v="54"/>
    <m/>
    <m/>
    <m/>
    <n v="11.3355911"/>
    <n v="108.88906009999999"/>
    <s v="approximate"/>
    <s v="Ca Na"/>
    <m/>
    <m/>
    <s v="Ninh Thuan"/>
    <x v="2"/>
    <s v="South-eastern Asia"/>
    <m/>
    <m/>
    <s v="Ninh Hoa power plant"/>
    <m/>
    <m/>
    <m/>
    <s v="1135592"/>
    <m/>
    <s v="L405436"/>
    <s v="G404548"/>
  </r>
  <r>
    <s v="https://www.gem.wiki/Ca_Na_power_station"/>
    <x v="108"/>
    <s v="Ca Na power station"/>
    <m/>
    <s v="2"/>
    <s v="LNG"/>
    <n v="1500"/>
    <x v="5"/>
    <x v="0"/>
    <s v="not found"/>
    <m/>
    <m/>
    <m/>
    <x v="45"/>
    <m/>
    <m/>
    <m/>
    <n v="11.3355911"/>
    <n v="108.88906009999999"/>
    <s v="approximate"/>
    <s v="Ca Na"/>
    <m/>
    <m/>
    <s v="Ninh Thuan"/>
    <x v="2"/>
    <s v="South-eastern Asia"/>
    <m/>
    <m/>
    <s v="Ninh Hoa power plant"/>
    <m/>
    <m/>
    <m/>
    <s v="1135592"/>
    <m/>
    <s v="L405436"/>
    <s v="G404549"/>
  </r>
  <r>
    <s v="https://www.gem.wiki/Ca_Na_power_station"/>
    <x v="108"/>
    <s v="Ca Na power station"/>
    <m/>
    <s v="3"/>
    <s v="LNG"/>
    <n v="1500"/>
    <x v="5"/>
    <x v="0"/>
    <s v="not found"/>
    <m/>
    <m/>
    <m/>
    <x v="45"/>
    <m/>
    <m/>
    <m/>
    <n v="11.3355911"/>
    <n v="108.88906009999999"/>
    <s v="approximate"/>
    <s v="Ca Na"/>
    <m/>
    <m/>
    <s v="Ninh Thuan"/>
    <x v="2"/>
    <s v="South-eastern Asia"/>
    <m/>
    <m/>
    <s v="Ninh Hoa power plant"/>
    <m/>
    <m/>
    <m/>
    <s v="1135592"/>
    <m/>
    <s v="L405436"/>
    <s v="G404550"/>
  </r>
  <r>
    <s v="https://www.gem.wiki/Ca_Na_power_station"/>
    <x v="108"/>
    <s v="Ca Na power station"/>
    <m/>
    <s v="4"/>
    <s v="LNG"/>
    <n v="1500"/>
    <x v="5"/>
    <x v="0"/>
    <s v="not found"/>
    <m/>
    <m/>
    <m/>
    <x v="45"/>
    <m/>
    <m/>
    <m/>
    <n v="11.3355911"/>
    <n v="108.88906009999999"/>
    <s v="approximate"/>
    <s v="Ca Na"/>
    <m/>
    <m/>
    <s v="Ninh Thuan"/>
    <x v="2"/>
    <s v="South-eastern Asia"/>
    <m/>
    <m/>
    <s v="Ninh Hoa power plant"/>
    <m/>
    <m/>
    <m/>
    <s v="1135592"/>
    <m/>
    <s v="L405436"/>
    <s v="G404551"/>
  </r>
  <r>
    <s v="https://www.gem.wiki/Cai_Mep_Ha_power_station"/>
    <x v="108"/>
    <s v="Cai Mep Ha power station"/>
    <m/>
    <s v="1"/>
    <s v="LNG"/>
    <n v="6000"/>
    <x v="5"/>
    <x v="5"/>
    <s v="not found"/>
    <s v="not found"/>
    <s v="not found"/>
    <m/>
    <x v="45"/>
    <m/>
    <m/>
    <m/>
    <n v="10.554277000000001"/>
    <n v="107.015867"/>
    <s v="approximate"/>
    <s v="Phu My"/>
    <m/>
    <m/>
    <s v="Ba Ria - Vung Tau"/>
    <x v="2"/>
    <s v="South-eastern Asia"/>
    <m/>
    <m/>
    <m/>
    <m/>
    <m/>
    <m/>
    <s v="not found"/>
    <m/>
    <s v="L405972"/>
    <s v="G405989"/>
  </r>
  <r>
    <s v="https://www.gem.wiki/Cai_Trap_Island_power_station"/>
    <x v="108"/>
    <s v="Cai Trap Island power station"/>
    <m/>
    <s v="1-1"/>
    <s v="LNG"/>
    <n v="800"/>
    <x v="5"/>
    <x v="0"/>
    <s v="not found"/>
    <m/>
    <m/>
    <m/>
    <x v="45"/>
    <m/>
    <m/>
    <m/>
    <n v="20.814458999999999"/>
    <n v="106.91797699999999"/>
    <s v="approximate"/>
    <s v="Hai Phong"/>
    <s v="Cát Hải"/>
    <m/>
    <s v="Hai Phong"/>
    <x v="2"/>
    <s v="South-eastern Asia"/>
    <m/>
    <m/>
    <s v="Hai Phong 2"/>
    <m/>
    <m/>
    <m/>
    <s v="not found"/>
    <m/>
    <s v="L405973"/>
    <s v="G405990"/>
  </r>
  <r>
    <s v="https://www.gem.wiki/Cai_Trap_Island_power_station"/>
    <x v="108"/>
    <s v="Cai Trap Island power station"/>
    <m/>
    <s v="1-2"/>
    <s v="LNG"/>
    <n v="800"/>
    <x v="5"/>
    <x v="0"/>
    <s v="not found"/>
    <m/>
    <m/>
    <m/>
    <x v="45"/>
    <m/>
    <m/>
    <m/>
    <n v="20.814458999999999"/>
    <n v="106.91797699999999"/>
    <s v="approximate"/>
    <s v="Hai Phong"/>
    <s v="Cát Hải"/>
    <m/>
    <s v="Hai Phong"/>
    <x v="2"/>
    <s v="South-eastern Asia"/>
    <m/>
    <m/>
    <s v="Hai Phong 2"/>
    <m/>
    <m/>
    <m/>
    <s v="not found"/>
    <m/>
    <s v="L405973"/>
    <s v="G405991"/>
  </r>
  <r>
    <s v="https://www.gem.wiki/Chan_May_power_station"/>
    <x v="108"/>
    <s v="Chan May power station"/>
    <m/>
    <s v="1-1"/>
    <s v="LNG"/>
    <n v="1500"/>
    <x v="5"/>
    <x v="5"/>
    <s v="not found"/>
    <s v="not found"/>
    <s v="not found"/>
    <m/>
    <x v="45"/>
    <m/>
    <m/>
    <m/>
    <n v="16.331091000000001"/>
    <n v="108.022009"/>
    <s v="approximate"/>
    <s v="not found"/>
    <m/>
    <m/>
    <s v="Thua Thien Hue"/>
    <x v="2"/>
    <s v="South-eastern Asia"/>
    <s v="IJ Global: 47819"/>
    <m/>
    <s v="Chan May-Lang"/>
    <m/>
    <m/>
    <m/>
    <s v="not found"/>
    <m/>
    <s v="L405974"/>
    <s v="G405992"/>
  </r>
  <r>
    <s v="https://www.gem.wiki/Cong_Thanh_power_station"/>
    <x v="108"/>
    <s v="Cong Thanh power station"/>
    <m/>
    <s v="1"/>
    <s v="LNG"/>
    <n v="600"/>
    <x v="5"/>
    <x v="5"/>
    <s v="not found"/>
    <m/>
    <m/>
    <s v="replacement"/>
    <x v="45"/>
    <m/>
    <m/>
    <m/>
    <n v="19.358000000000001"/>
    <n v="105.779"/>
    <s v="approximate"/>
    <s v="Nghi Son Economic Zone"/>
    <m/>
    <s v="Tĩnh Gia district"/>
    <s v="Thanh Hóa"/>
    <x v="2"/>
    <s v="South-eastern Asia"/>
    <m/>
    <m/>
    <m/>
    <m/>
    <m/>
    <m/>
    <s v="not found"/>
    <s v="not found"/>
    <s v="L104344"/>
    <s v="G411261"/>
  </r>
  <r>
    <s v="https://www.gem.wiki/Dung_Quat_power_station"/>
    <x v="108"/>
    <s v="Dung Quat power station"/>
    <m/>
    <s v="CC1"/>
    <s v="NG"/>
    <n v="750"/>
    <x v="3"/>
    <x v="0"/>
    <s v="not found"/>
    <s v="not found"/>
    <s v="not found"/>
    <s v="replacement"/>
    <x v="56"/>
    <m/>
    <m/>
    <m/>
    <n v="15.378140999999999"/>
    <n v="108.75372400000001"/>
    <s v="exact"/>
    <s v="Dung Quat Economic Zone"/>
    <m/>
    <s v="Bình Sơn"/>
    <s v="Quảng Ngãi"/>
    <x v="2"/>
    <s v="South-eastern Asia"/>
    <m/>
    <m/>
    <m/>
    <m/>
    <m/>
    <m/>
    <s v="1127396"/>
    <s v="not found"/>
    <s v="L104330"/>
    <s v="G401303"/>
  </r>
  <r>
    <s v="https://www.gem.wiki/Dung_Quat_power_station"/>
    <x v="108"/>
    <s v="Dung Quat power station"/>
    <m/>
    <s v="CC2"/>
    <s v="NG"/>
    <n v="750"/>
    <x v="3"/>
    <x v="0"/>
    <s v="not found"/>
    <s v="not found"/>
    <s v="not found"/>
    <s v="replacement"/>
    <x v="56"/>
    <m/>
    <m/>
    <m/>
    <n v="15.378140999999999"/>
    <n v="108.75372400000001"/>
    <s v="exact"/>
    <s v="Dung Quat Economic Zone"/>
    <m/>
    <s v="Bình Sơn"/>
    <s v="Quảng Ngãi"/>
    <x v="2"/>
    <s v="South-eastern Asia"/>
    <m/>
    <m/>
    <m/>
    <m/>
    <m/>
    <m/>
    <s v="1091358"/>
    <s v="not found"/>
    <s v="L104330"/>
    <s v="G401304"/>
  </r>
  <r>
    <s v="https://www.gem.wiki/Dung_Quat_power_station"/>
    <x v="108"/>
    <s v="Dung Quat power station"/>
    <m/>
    <s v="CC3"/>
    <s v="NG"/>
    <n v="750"/>
    <x v="3"/>
    <x v="0"/>
    <s v="not found"/>
    <s v="not found"/>
    <s v="not found"/>
    <s v="replacement"/>
    <x v="56"/>
    <m/>
    <m/>
    <m/>
    <n v="15.378140999999999"/>
    <n v="108.75372400000001"/>
    <s v="exact"/>
    <s v="Dung Quat Economic Zone"/>
    <m/>
    <s v="Bình Sơn"/>
    <s v="Quảng Ngãi"/>
    <x v="2"/>
    <s v="South-eastern Asia"/>
    <m/>
    <m/>
    <m/>
    <m/>
    <m/>
    <m/>
    <s v="1127396"/>
    <s v="not found"/>
    <s v="L104330"/>
    <s v="G401305"/>
  </r>
  <r>
    <s v="https://www.gem.wiki/Embark-Quantum_power_station"/>
    <x v="108"/>
    <s v="Embark-Quantum power station"/>
    <m/>
    <s v="1"/>
    <s v="LNG"/>
    <n v="6000"/>
    <x v="3"/>
    <x v="5"/>
    <s v="not found"/>
    <s v="not found"/>
    <s v="not found"/>
    <m/>
    <x v="43"/>
    <m/>
    <m/>
    <m/>
    <n v="12.492914000000001"/>
    <n v="109.30009200000001"/>
    <s v="approximate"/>
    <s v="Ninh Hoa"/>
    <s v="Van Phong"/>
    <m/>
    <s v="Khanh Hoa"/>
    <x v="2"/>
    <s v="South-eastern Asia"/>
    <m/>
    <m/>
    <m/>
    <m/>
    <m/>
    <m/>
    <s v="not found"/>
    <m/>
    <s v="L405975"/>
    <s v="G405994"/>
  </r>
  <r>
    <s v="https://www.gem.wiki/Ha_Tinh_Formosa_Plastics_Steel_Complex_power_station"/>
    <x v="108"/>
    <s v="Ha Tinh Formosa Plastics Steel Complex power station"/>
    <s v="Nhà máy nhiệt điện Formosa"/>
    <s v="2-1"/>
    <s v="NG"/>
    <n v="600"/>
    <x v="5"/>
    <x v="5"/>
    <s v="not found"/>
    <s v="not found"/>
    <s v="not found"/>
    <s v="N"/>
    <x v="45"/>
    <m/>
    <m/>
    <m/>
    <n v="18.028829999999999"/>
    <n v="106.44555"/>
    <s v="exact"/>
    <s v="Kỳ Phương"/>
    <m/>
    <s v="Kỳ Anh"/>
    <s v="Ha Tinh"/>
    <x v="2"/>
    <s v="South-eastern Asia"/>
    <m/>
    <m/>
    <s v="Ha Tinh"/>
    <s v="both"/>
    <s v="Iron &amp; Steel"/>
    <m/>
    <s v="1059004"/>
    <m/>
    <s v="L104309"/>
    <s v="G408647"/>
  </r>
  <r>
    <s v="https://www.gem.wiki/Hai_Lang_power_station"/>
    <x v="108"/>
    <s v="Hai Lang power station"/>
    <m/>
    <s v="1-1"/>
    <s v="LNG"/>
    <n v="1500"/>
    <x v="3"/>
    <x v="0"/>
    <s v="not found"/>
    <s v="not found"/>
    <s v="not found"/>
    <m/>
    <x v="56"/>
    <m/>
    <m/>
    <m/>
    <n v="16.994429"/>
    <n v="107.11536099999999"/>
    <s v="approximate"/>
    <s v="not found"/>
    <m/>
    <m/>
    <s v="Quảng Trị"/>
    <x v="2"/>
    <s v="South-eastern Asia"/>
    <m/>
    <m/>
    <m/>
    <m/>
    <m/>
    <m/>
    <s v="not found"/>
    <m/>
    <s v="L405976"/>
    <s v="G405995"/>
  </r>
  <r>
    <s v="https://www.gem.wiki/Hai_Lang_power_station"/>
    <x v="108"/>
    <s v="Hai Lang power station"/>
    <m/>
    <s v="1-2"/>
    <s v="LNG"/>
    <n v="1500"/>
    <x v="5"/>
    <x v="0"/>
    <s v="not found"/>
    <s v="not found"/>
    <s v="not found"/>
    <m/>
    <x v="45"/>
    <m/>
    <m/>
    <m/>
    <n v="16.994429"/>
    <n v="107.11536099999999"/>
    <s v="approximate"/>
    <s v="not found"/>
    <m/>
    <m/>
    <s v="Quảng Trị"/>
    <x v="2"/>
    <s v="South-eastern Asia"/>
    <m/>
    <m/>
    <m/>
    <m/>
    <m/>
    <m/>
    <s v="not found"/>
    <m/>
    <s v="L405976"/>
    <s v="G405996"/>
  </r>
  <r>
    <s v="https://www.gem.wiki/Hiep_Phuoc_power_station"/>
    <x v="108"/>
    <s v="Hiep Phuoc power station"/>
    <m/>
    <s v="1-1"/>
    <s v="NG"/>
    <n v="125"/>
    <x v="0"/>
    <x v="3"/>
    <s v="not found"/>
    <m/>
    <m/>
    <m/>
    <x v="23"/>
    <m/>
    <m/>
    <m/>
    <n v="10.6416766"/>
    <n v="106.7456021"/>
    <s v="approximate"/>
    <s v="Phuoc Kien"/>
    <m/>
    <m/>
    <s v="Ho Chi Minh City"/>
    <x v="2"/>
    <s v="South-eastern Asia"/>
    <m/>
    <m/>
    <m/>
    <m/>
    <m/>
    <m/>
    <s v="1011933"/>
    <m/>
    <s v="L405437"/>
    <s v="G404524"/>
  </r>
  <r>
    <s v="https://www.gem.wiki/Hiep_Phuoc_power_station"/>
    <x v="108"/>
    <s v="Hiep Phuoc power station"/>
    <m/>
    <s v="1-2"/>
    <s v="NG"/>
    <n v="125"/>
    <x v="0"/>
    <x v="3"/>
    <s v="not found"/>
    <m/>
    <m/>
    <m/>
    <x v="23"/>
    <m/>
    <m/>
    <m/>
    <n v="10.6416766"/>
    <n v="106.7456021"/>
    <s v="approximate"/>
    <s v="Phuoc Kien"/>
    <m/>
    <m/>
    <s v="Ho Chi Minh City"/>
    <x v="2"/>
    <s v="South-eastern Asia"/>
    <m/>
    <m/>
    <m/>
    <m/>
    <m/>
    <m/>
    <s v="1011933"/>
    <m/>
    <s v="L405437"/>
    <s v="G404525"/>
  </r>
  <r>
    <s v="https://www.gem.wiki/Hiep_Phuoc_power_station"/>
    <x v="108"/>
    <s v="Hiep Phuoc power station"/>
    <m/>
    <s v="1-3"/>
    <s v="NG"/>
    <n v="125"/>
    <x v="0"/>
    <x v="3"/>
    <s v="not found"/>
    <m/>
    <m/>
    <m/>
    <x v="23"/>
    <m/>
    <m/>
    <m/>
    <n v="10.6416766"/>
    <n v="106.7456021"/>
    <s v="approximate"/>
    <s v="Phuoc Kien"/>
    <m/>
    <m/>
    <s v="Ho Chi Minh City"/>
    <x v="2"/>
    <s v="South-eastern Asia"/>
    <m/>
    <m/>
    <m/>
    <m/>
    <m/>
    <m/>
    <s v="1011933"/>
    <m/>
    <s v="L405437"/>
    <s v="G404526"/>
  </r>
  <r>
    <s v="https://www.gem.wiki/Hiep_Phuoc_power_station"/>
    <x v="108"/>
    <s v="Hiep Phuoc power station"/>
    <m/>
    <s v="1-4"/>
    <s v="LNG"/>
    <n v="1200"/>
    <x v="2"/>
    <x v="0"/>
    <s v="not found"/>
    <s v="not found"/>
    <s v="not found"/>
    <m/>
    <x v="56"/>
    <m/>
    <m/>
    <m/>
    <n v="10.6416766"/>
    <n v="106.7456021"/>
    <s v="approximate"/>
    <s v="Phuoc Kien"/>
    <m/>
    <m/>
    <s v="Ho Chi Minh City"/>
    <x v="2"/>
    <s v="South-eastern Asia"/>
    <m/>
    <m/>
    <m/>
    <m/>
    <m/>
    <m/>
    <s v="1011933"/>
    <m/>
    <s v="L405437"/>
    <s v="G404527"/>
  </r>
  <r>
    <s v="https://www.gem.wiki/Ka_Ga_power_station"/>
    <x v="108"/>
    <s v="Ka Ga power station"/>
    <m/>
    <s v="1"/>
    <s v="LNG"/>
    <n v="3600"/>
    <x v="5"/>
    <x v="5"/>
    <s v="not found"/>
    <m/>
    <m/>
    <m/>
    <x v="45"/>
    <m/>
    <m/>
    <m/>
    <n v="10.703131000000001"/>
    <n v="107.98916"/>
    <s v="approximate"/>
    <s v="Mũi Kê Gà"/>
    <m/>
    <m/>
    <s v="Bình Thuận"/>
    <x v="2"/>
    <s v="South-eastern Asia"/>
    <m/>
    <m/>
    <s v="Mui Ke Ga power station"/>
    <m/>
    <m/>
    <m/>
    <s v="not found"/>
    <m/>
    <s v="L405977"/>
    <s v="G405997"/>
  </r>
  <r>
    <s v="https://www.gem.wiki/Kien_Giang_power_station"/>
    <x v="108"/>
    <s v="Kien Giang power station"/>
    <s v="Nhà máy điện Kiên Giang I"/>
    <s v="1"/>
    <s v="LNG"/>
    <n v="750"/>
    <x v="5"/>
    <x v="0"/>
    <s v="not found"/>
    <m/>
    <m/>
    <m/>
    <x v="45"/>
    <m/>
    <m/>
    <m/>
    <n v="9.8555267999999998"/>
    <n v="105.1040855"/>
    <s v="exact"/>
    <s v="Hưng Yên"/>
    <m/>
    <m/>
    <s v="Kiên Giang"/>
    <x v="2"/>
    <s v="South-eastern Asia"/>
    <m/>
    <m/>
    <m/>
    <m/>
    <m/>
    <m/>
    <s v="not found"/>
    <s v="not found"/>
    <s v="L405438"/>
    <s v="G404542"/>
  </r>
  <r>
    <s v="https://www.gem.wiki/Kien_Giang_power_station"/>
    <x v="108"/>
    <s v="Kien Giang power station"/>
    <s v="Nhà máy điện Kiên Giang I"/>
    <s v="2"/>
    <s v="LNG"/>
    <n v="750"/>
    <x v="5"/>
    <x v="0"/>
    <s v="not found"/>
    <m/>
    <m/>
    <m/>
    <x v="45"/>
    <m/>
    <m/>
    <m/>
    <n v="9.8555267999999998"/>
    <n v="105.1040855"/>
    <s v="exact"/>
    <s v="Hưng Yên"/>
    <m/>
    <m/>
    <s v="Kiên Giang"/>
    <x v="2"/>
    <s v="South-eastern Asia"/>
    <m/>
    <m/>
    <m/>
    <m/>
    <m/>
    <m/>
    <s v="not found"/>
    <s v="not found"/>
    <s v="L405438"/>
    <s v="G404543"/>
  </r>
  <r>
    <s v="https://www.gem.wiki/Long_An_power_station"/>
    <x v="108"/>
    <s v="Long An power station"/>
    <m/>
    <s v="1"/>
    <s v="LNG"/>
    <n v="1500"/>
    <x v="3"/>
    <x v="5"/>
    <s v="not found"/>
    <s v="not found"/>
    <s v="not found"/>
    <s v="replacement"/>
    <x v="56"/>
    <m/>
    <m/>
    <m/>
    <n v="10.5716"/>
    <n v="106.73406"/>
    <s v="exact"/>
    <s v="Cần Giuộc"/>
    <m/>
    <m/>
    <s v="Long An"/>
    <x v="2"/>
    <s v="South-eastern Asia"/>
    <m/>
    <m/>
    <m/>
    <m/>
    <m/>
    <m/>
    <s v="1136301"/>
    <n v="1309823"/>
    <s v="L104322"/>
    <s v="G404528"/>
  </r>
  <r>
    <s v="https://www.gem.wiki/Long_An_power_station"/>
    <x v="108"/>
    <s v="Long An power station"/>
    <m/>
    <s v="2"/>
    <s v="LNG"/>
    <n v="1500"/>
    <x v="3"/>
    <x v="5"/>
    <s v="not found"/>
    <s v="not found"/>
    <s v="not found"/>
    <s v="replacement"/>
    <x v="87"/>
    <m/>
    <m/>
    <m/>
    <n v="10.5716"/>
    <n v="106.73406"/>
    <s v="exact"/>
    <s v="Cần Giuộc"/>
    <m/>
    <m/>
    <s v="Long An"/>
    <x v="2"/>
    <s v="South-eastern Asia"/>
    <m/>
    <m/>
    <m/>
    <m/>
    <m/>
    <m/>
    <s v="1136301"/>
    <n v="1309824"/>
    <s v="L104322"/>
    <s v="G405998"/>
  </r>
  <r>
    <s v="https://www.gem.wiki/Long_Son_power_station"/>
    <x v="108"/>
    <s v="Long Son power station"/>
    <m/>
    <s v="CC1"/>
    <s v="LNG"/>
    <n v="750"/>
    <x v="3"/>
    <x v="0"/>
    <s v="not found"/>
    <s v="not found"/>
    <s v="not found"/>
    <m/>
    <x v="56"/>
    <m/>
    <m/>
    <m/>
    <n v="10.4527333"/>
    <n v="107.0893798"/>
    <s v="approximate"/>
    <s v="Long Son Commune"/>
    <s v="Vung Tau"/>
    <m/>
    <s v="Ba Ria - Vung Tau"/>
    <x v="2"/>
    <s v="South-eastern Asia"/>
    <m/>
    <m/>
    <m/>
    <m/>
    <m/>
    <m/>
    <s v="1118833"/>
    <n v="1285455"/>
    <s v="L405440"/>
    <s v="G401308"/>
  </r>
  <r>
    <s v="https://www.gem.wiki/Long_Son_power_station"/>
    <x v="108"/>
    <s v="Long Son power station"/>
    <m/>
    <s v="CC2"/>
    <s v="LNG"/>
    <n v="750"/>
    <x v="3"/>
    <x v="0"/>
    <s v="not found"/>
    <s v="not found"/>
    <s v="not found"/>
    <m/>
    <x v="56"/>
    <m/>
    <m/>
    <m/>
    <n v="10.4527333"/>
    <n v="107.0893798"/>
    <s v="approximate"/>
    <s v="Long Son Commune"/>
    <s v="Vung Tau"/>
    <m/>
    <s v="Ba Ria - Vung Tau"/>
    <x v="2"/>
    <s v="South-eastern Asia"/>
    <m/>
    <m/>
    <m/>
    <m/>
    <m/>
    <m/>
    <s v="1118833"/>
    <n v="1285456"/>
    <s v="L405440"/>
    <s v="G401309"/>
  </r>
  <r>
    <s v="https://www.gem.wiki/Long_Son_power_station"/>
    <x v="108"/>
    <s v="Long Son power station"/>
    <m/>
    <s v="CC3"/>
    <s v="LNG"/>
    <n v="600"/>
    <x v="5"/>
    <x v="0"/>
    <s v="not found"/>
    <m/>
    <m/>
    <m/>
    <x v="45"/>
    <m/>
    <m/>
    <m/>
    <n v="10.4527333"/>
    <n v="107.0893798"/>
    <s v="approximate"/>
    <s v="Long Son Commune"/>
    <s v="Vung Tau"/>
    <m/>
    <s v="Ba Ria - Vung Tau"/>
    <x v="2"/>
    <s v="South-eastern Asia"/>
    <m/>
    <m/>
    <m/>
    <m/>
    <m/>
    <m/>
    <s v="1118833"/>
    <n v="1308377"/>
    <s v="L405440"/>
    <s v="G401310"/>
  </r>
  <r>
    <s v="https://www.gem.wiki/Long_Son_power_station"/>
    <x v="108"/>
    <s v="Long Son power station"/>
    <m/>
    <s v="CC4"/>
    <s v="LNG"/>
    <n v="600"/>
    <x v="5"/>
    <x v="0"/>
    <s v="not found"/>
    <m/>
    <m/>
    <m/>
    <x v="45"/>
    <m/>
    <m/>
    <m/>
    <n v="10.4527333"/>
    <n v="107.0893798"/>
    <s v="approximate"/>
    <s v="Long Son Commune"/>
    <s v="Vung Tau"/>
    <m/>
    <s v="Ba Ria - Vung Tau"/>
    <x v="2"/>
    <s v="South-eastern Asia"/>
    <m/>
    <m/>
    <m/>
    <m/>
    <m/>
    <m/>
    <s v="1118833"/>
    <n v="1308378"/>
    <s v="L405440"/>
    <s v="G401311"/>
  </r>
  <r>
    <s v="https://www.gem.wiki/Long_Son_power_station"/>
    <x v="108"/>
    <s v="Long Son power station"/>
    <m/>
    <s v="CC5"/>
    <s v="LNG"/>
    <n v="600"/>
    <x v="5"/>
    <x v="0"/>
    <s v="not found"/>
    <m/>
    <m/>
    <m/>
    <x v="45"/>
    <m/>
    <m/>
    <m/>
    <n v="10.4527333"/>
    <n v="107.0893798"/>
    <s v="approximate"/>
    <s v="Long Son Commune"/>
    <s v="Vung Tau"/>
    <m/>
    <s v="Ba Ria - Vung Tau"/>
    <x v="2"/>
    <s v="South-eastern Asia"/>
    <m/>
    <m/>
    <m/>
    <m/>
    <m/>
    <m/>
    <s v="1118833"/>
    <n v="1308379"/>
    <s v="L405440"/>
    <s v="G401312"/>
  </r>
  <r>
    <s v="https://www.gem.wiki/Long_Son_power_station"/>
    <x v="108"/>
    <s v="Long Son power station"/>
    <m/>
    <s v="CC6"/>
    <s v="LNG"/>
    <n v="600"/>
    <x v="5"/>
    <x v="0"/>
    <s v="not found"/>
    <m/>
    <m/>
    <m/>
    <x v="45"/>
    <m/>
    <m/>
    <m/>
    <n v="10.4527333"/>
    <n v="107.0893798"/>
    <s v="approximate"/>
    <s v="Long Son Commune"/>
    <s v="Vung Tau"/>
    <m/>
    <s v="Ba Ria - Vung Tau"/>
    <x v="2"/>
    <s v="South-eastern Asia"/>
    <m/>
    <m/>
    <m/>
    <m/>
    <m/>
    <m/>
    <s v="1118833"/>
    <n v="1308380"/>
    <s v="L405440"/>
    <s v="G401313"/>
  </r>
  <r>
    <s v="https://www.gem.wiki/Mien_Trung_power_station"/>
    <x v="108"/>
    <s v="Mien Trung power station"/>
    <s v="Nhà máy điện Miền Trung"/>
    <s v="1"/>
    <s v="NG"/>
    <n v="750"/>
    <x v="3"/>
    <x v="0"/>
    <s v="not found"/>
    <s v="not found"/>
    <s v="not found"/>
    <m/>
    <x v="56"/>
    <m/>
    <m/>
    <m/>
    <n v="15.440467999999999"/>
    <n v="108.61837199999999"/>
    <s v="approximate"/>
    <s v="Chu Lai Industrial Zone - Tam Quang Commune"/>
    <m/>
    <s v="Nui Thanh"/>
    <s v="Quang Nam"/>
    <x v="2"/>
    <s v="South-eastern Asia"/>
    <m/>
    <m/>
    <s v="Central Region I"/>
    <m/>
    <m/>
    <m/>
    <s v="1118502"/>
    <n v="1285079"/>
    <s v="L405441"/>
    <s v="G401306"/>
  </r>
  <r>
    <s v="https://www.gem.wiki/Mien_Trung_power_station"/>
    <x v="108"/>
    <s v="Mien Trung power station"/>
    <s v="Nhà máy điện Miền Trung"/>
    <s v="2"/>
    <s v="NG"/>
    <n v="750"/>
    <x v="3"/>
    <x v="0"/>
    <s v="not found"/>
    <s v="not found"/>
    <s v="not found"/>
    <m/>
    <x v="56"/>
    <m/>
    <m/>
    <m/>
    <n v="15.440467999999999"/>
    <n v="108.61837199999999"/>
    <s v="approximate"/>
    <s v="Chu Lai Industrial Zone - Tam Quang Commune"/>
    <m/>
    <s v="Nui Thanh"/>
    <s v="Quang Nam"/>
    <x v="2"/>
    <s v="South-eastern Asia"/>
    <m/>
    <m/>
    <s v="Central Region II"/>
    <m/>
    <m/>
    <m/>
    <s v="1118502"/>
    <n v="1285080"/>
    <s v="L405441"/>
    <s v="G401307"/>
  </r>
  <r>
    <s v="https://www.gem.wiki/Millenium_power_station"/>
    <x v="108"/>
    <s v="Millenium power station"/>
    <m/>
    <s v="1"/>
    <s v="LNG"/>
    <n v="2400"/>
    <x v="3"/>
    <x v="0"/>
    <s v="not found"/>
    <s v="not found"/>
    <s v="not found"/>
    <m/>
    <x v="41"/>
    <m/>
    <m/>
    <m/>
    <n v="12.589316999999999"/>
    <n v="109.22839500000001"/>
    <s v="approximate"/>
    <s v="Ninh Hoa"/>
    <s v="Van Phong"/>
    <m/>
    <s v="Khanh Hoa"/>
    <x v="2"/>
    <s v="South-eastern Asia"/>
    <s v="IJ Global: 48603"/>
    <m/>
    <s v="South Von Phong LNG-to-power"/>
    <m/>
    <m/>
    <m/>
    <s v="not found"/>
    <m/>
    <s v="L405978"/>
    <s v="G405999"/>
  </r>
  <r>
    <s v="https://www.gem.wiki/Millenium_power_station"/>
    <x v="108"/>
    <s v="Millenium power station"/>
    <m/>
    <s v="2"/>
    <s v="LNG"/>
    <n v="2400"/>
    <x v="3"/>
    <x v="0"/>
    <s v="not found"/>
    <s v="not found"/>
    <s v="not found"/>
    <m/>
    <x v="56"/>
    <m/>
    <m/>
    <m/>
    <n v="12.589316999999999"/>
    <n v="109.22839500000001"/>
    <s v="approximate"/>
    <s v="Ninh Hoa"/>
    <s v="Van Phong"/>
    <m/>
    <s v="Khanh Hoa"/>
    <x v="2"/>
    <s v="South-eastern Asia"/>
    <s v="IJ Global: 48603"/>
    <m/>
    <s v="South Von Phong LNG-to-power"/>
    <m/>
    <m/>
    <m/>
    <s v="not found"/>
    <m/>
    <s v="L405978"/>
    <s v="G406000"/>
  </r>
  <r>
    <s v="https://www.gem.wiki/My_Giang_power_station"/>
    <x v="108"/>
    <s v="My Giang power station"/>
    <m/>
    <s v="1"/>
    <s v="NG"/>
    <n v="1500"/>
    <x v="5"/>
    <x v="0"/>
    <s v="not found"/>
    <m/>
    <m/>
    <m/>
    <x v="45"/>
    <m/>
    <m/>
    <m/>
    <n v="12.3194857"/>
    <n v="108.50866980000001"/>
    <s v="approximate"/>
    <s v="not found"/>
    <m/>
    <m/>
    <s v="Đắk Lắk"/>
    <x v="2"/>
    <s v="South-eastern Asia"/>
    <m/>
    <m/>
    <m/>
    <m/>
    <m/>
    <m/>
    <s v="not found"/>
    <s v="not found"/>
    <s v="L405442"/>
    <s v="G404552"/>
  </r>
  <r>
    <s v="https://www.gem.wiki/My_Giang_power_station"/>
    <x v="108"/>
    <s v="My Giang power station"/>
    <m/>
    <s v="2"/>
    <s v="NG"/>
    <n v="1500"/>
    <x v="5"/>
    <x v="0"/>
    <s v="not found"/>
    <m/>
    <m/>
    <m/>
    <x v="45"/>
    <m/>
    <m/>
    <m/>
    <n v="12.3194857"/>
    <n v="108.50866980000001"/>
    <s v="approximate"/>
    <s v="not found"/>
    <m/>
    <m/>
    <s v="Đắk Lắk"/>
    <x v="2"/>
    <s v="South-eastern Asia"/>
    <m/>
    <m/>
    <m/>
    <m/>
    <m/>
    <m/>
    <s v="not found"/>
    <s v="not found"/>
    <s v="L405442"/>
    <s v="G404553"/>
  </r>
  <r>
    <s v="https://www.gem.wiki/My_Giang_power_station"/>
    <x v="108"/>
    <s v="My Giang power station"/>
    <m/>
    <s v="3"/>
    <s v="NG"/>
    <n v="1500"/>
    <x v="5"/>
    <x v="0"/>
    <s v="not found"/>
    <m/>
    <m/>
    <m/>
    <x v="45"/>
    <m/>
    <m/>
    <m/>
    <n v="12.3194857"/>
    <n v="108.50866980000001"/>
    <s v="approximate"/>
    <s v="not found"/>
    <m/>
    <m/>
    <s v="Đắk Lắk"/>
    <x v="2"/>
    <s v="South-eastern Asia"/>
    <m/>
    <m/>
    <m/>
    <m/>
    <m/>
    <m/>
    <s v="not found"/>
    <s v="not found"/>
    <s v="L405442"/>
    <s v="G404554"/>
  </r>
  <r>
    <s v="https://www.gem.wiki/My_Giang_power_station"/>
    <x v="108"/>
    <s v="My Giang power station"/>
    <m/>
    <s v="4"/>
    <s v="NG"/>
    <n v="1500"/>
    <x v="5"/>
    <x v="0"/>
    <s v="not found"/>
    <m/>
    <m/>
    <m/>
    <x v="45"/>
    <m/>
    <m/>
    <m/>
    <n v="12.3194857"/>
    <n v="108.50866980000001"/>
    <s v="approximate"/>
    <s v="not found"/>
    <m/>
    <m/>
    <s v="Đắk Lắk"/>
    <x v="2"/>
    <s v="South-eastern Asia"/>
    <m/>
    <m/>
    <m/>
    <m/>
    <m/>
    <m/>
    <s v="not found"/>
    <s v="not found"/>
    <s v="L405442"/>
    <s v="G404555"/>
  </r>
  <r>
    <s v="https://www.gem.wiki/Nghi_Son_Power_Station"/>
    <x v="108"/>
    <s v="Nghi Son Power Station"/>
    <m/>
    <s v="1"/>
    <s v="LNG"/>
    <n v="750"/>
    <x v="3"/>
    <x v="0"/>
    <s v="not found"/>
    <s v="not found"/>
    <s v="not found"/>
    <s v="N"/>
    <x v="56"/>
    <m/>
    <m/>
    <m/>
    <n v="19.4377926685485"/>
    <n v="105.76809090270901"/>
    <s v="approximate"/>
    <s v="Nghi Sơn"/>
    <m/>
    <m/>
    <s v="Thanh Hóa"/>
    <x v="2"/>
    <s v="South-eastern Asia"/>
    <m/>
    <m/>
    <m/>
    <m/>
    <m/>
    <m/>
    <m/>
    <m/>
    <s v="L407815"/>
    <s v="G411109"/>
  </r>
  <r>
    <s v="https://www.gem.wiki/Nghi_Son_Power_Station"/>
    <x v="108"/>
    <s v="Nghi Son Power Station"/>
    <m/>
    <s v="2"/>
    <s v="LNG"/>
    <n v="750"/>
    <x v="3"/>
    <x v="0"/>
    <s v="not found"/>
    <s v="not found"/>
    <s v="not found"/>
    <s v="N"/>
    <x v="56"/>
    <m/>
    <m/>
    <m/>
    <n v="19.4377926685485"/>
    <n v="105.76809090270901"/>
    <s v="approximate"/>
    <s v="Nghi Sơn"/>
    <m/>
    <m/>
    <s v="Thanh Hóa"/>
    <x v="2"/>
    <s v="South-eastern Asia"/>
    <m/>
    <m/>
    <m/>
    <m/>
    <m/>
    <m/>
    <m/>
    <m/>
    <s v="L407815"/>
    <s v="G410425"/>
  </r>
  <r>
    <s v="https://www.gem.wiki/Nghi_Son_Power_Station"/>
    <x v="108"/>
    <s v="Nghi Son Power Station"/>
    <m/>
    <s v="3"/>
    <s v="LNG"/>
    <n v="800"/>
    <x v="5"/>
    <x v="0"/>
    <s v="not found"/>
    <s v="not found"/>
    <s v="not found"/>
    <s v="N"/>
    <x v="45"/>
    <m/>
    <m/>
    <m/>
    <n v="19.4377926685485"/>
    <n v="105.76809090270901"/>
    <s v="approximate"/>
    <s v="Nghi Sơn"/>
    <m/>
    <m/>
    <s v="Thanh Hóa"/>
    <x v="2"/>
    <s v="South-eastern Asia"/>
    <m/>
    <m/>
    <m/>
    <m/>
    <m/>
    <m/>
    <m/>
    <m/>
    <s v="L407815"/>
    <s v="G410424"/>
  </r>
  <r>
    <s v="https://www.gem.wiki/Nghi_Son_Power_Station"/>
    <x v="108"/>
    <s v="Nghi Son Power Station"/>
    <m/>
    <s v="4"/>
    <s v="LNG"/>
    <n v="800"/>
    <x v="5"/>
    <x v="0"/>
    <s v="not found"/>
    <s v="not found"/>
    <s v="not found"/>
    <s v="N"/>
    <x v="45"/>
    <m/>
    <m/>
    <m/>
    <n v="19.4377926685485"/>
    <n v="105.76809090270901"/>
    <s v="approximate"/>
    <s v="Nghi Sơn"/>
    <m/>
    <m/>
    <s v="Thanh Hóa"/>
    <x v="2"/>
    <s v="South-eastern Asia"/>
    <m/>
    <m/>
    <m/>
    <m/>
    <m/>
    <m/>
    <m/>
    <m/>
    <s v="L407815"/>
    <s v="G410423"/>
  </r>
  <r>
    <s v="https://www.gem.wiki/Nghi_Son_Power_Station"/>
    <x v="108"/>
    <s v="Nghi Son Power Station"/>
    <m/>
    <s v="5"/>
    <s v="LNG"/>
    <n v="800"/>
    <x v="5"/>
    <x v="0"/>
    <s v="not found"/>
    <s v="not found"/>
    <s v="not found"/>
    <s v="N"/>
    <x v="45"/>
    <m/>
    <m/>
    <m/>
    <n v="19.4377926685485"/>
    <n v="105.76809090270901"/>
    <s v="approximate"/>
    <s v="Nghi Sơn"/>
    <m/>
    <m/>
    <s v="Thanh Hóa"/>
    <x v="2"/>
    <s v="South-eastern Asia"/>
    <m/>
    <m/>
    <m/>
    <m/>
    <m/>
    <m/>
    <m/>
    <m/>
    <s v="L407815"/>
    <s v="G410422"/>
  </r>
  <r>
    <s v="https://www.gem.wiki/Nghi_Son_Power_Station"/>
    <x v="108"/>
    <s v="Nghi Son Power Station"/>
    <m/>
    <s v="6"/>
    <s v="LNG"/>
    <n v="800"/>
    <x v="5"/>
    <x v="0"/>
    <s v="not found"/>
    <s v="not found"/>
    <s v="not found"/>
    <s v="N"/>
    <x v="45"/>
    <m/>
    <m/>
    <m/>
    <n v="19.4377926685485"/>
    <n v="105.76809090270901"/>
    <s v="approximate"/>
    <s v="Nghi Sơn"/>
    <m/>
    <m/>
    <s v="Thanh Hóa"/>
    <x v="2"/>
    <s v="South-eastern Asia"/>
    <m/>
    <m/>
    <m/>
    <m/>
    <m/>
    <m/>
    <m/>
    <m/>
    <s v="L407815"/>
    <s v="G410421"/>
  </r>
  <r>
    <s v="https://www.gem.wiki/Nhon_Hoi_Refinery_power_station"/>
    <x v="108"/>
    <s v="Nhon Hoi Refinery power station"/>
    <m/>
    <s v="1"/>
    <s v="NG"/>
    <n v="700"/>
    <x v="5"/>
    <x v="0"/>
    <s v="not found"/>
    <m/>
    <m/>
    <m/>
    <x v="45"/>
    <m/>
    <m/>
    <m/>
    <n v="13.838366000000001"/>
    <n v="109.271338"/>
    <s v="exact"/>
    <s v="Nhon Hoi Economic Zone"/>
    <s v="Phu Cat District"/>
    <m/>
    <s v="Binh Dinh"/>
    <x v="2"/>
    <s v="South-eastern Asia"/>
    <m/>
    <m/>
    <m/>
    <m/>
    <m/>
    <m/>
    <s v="1088016"/>
    <n v="1236457"/>
    <s v="L406355"/>
    <s v="G401321"/>
  </r>
  <r>
    <s v="https://www.gem.wiki/Nhon_Trach_power_station"/>
    <x v="108"/>
    <s v="Nhon Trach power station"/>
    <s v="Điện lực Dầu khí Nhơn Trạch"/>
    <s v="1"/>
    <s v="NG"/>
    <n v="465"/>
    <x v="0"/>
    <x v="0"/>
    <s v="not found"/>
    <m/>
    <m/>
    <m/>
    <x v="9"/>
    <m/>
    <m/>
    <m/>
    <n v="10.642799999999999"/>
    <n v="106.84"/>
    <s v="exact"/>
    <s v="Phước Khánh"/>
    <m/>
    <m/>
    <s v="Dong Nai"/>
    <x v="2"/>
    <s v="South-eastern Asia"/>
    <s v="WRI: WRI1030745"/>
    <m/>
    <m/>
    <m/>
    <m/>
    <m/>
    <s v="1065826"/>
    <s v="1197151, 1199870, 1199871"/>
    <s v="L405443"/>
    <s v="G404520"/>
  </r>
  <r>
    <s v="https://www.gem.wiki/Nhon_Trach_power_station"/>
    <x v="108"/>
    <s v="Nhon Trach power station"/>
    <s v="Điện lực Dầu khí Nhơn Trạch"/>
    <s v="2"/>
    <s v="NG"/>
    <n v="750"/>
    <x v="0"/>
    <x v="0"/>
    <s v="not found"/>
    <m/>
    <m/>
    <m/>
    <x v="17"/>
    <m/>
    <m/>
    <m/>
    <n v="10.642799999999999"/>
    <n v="106.84"/>
    <s v="exact"/>
    <s v="Phước Khánh"/>
    <m/>
    <m/>
    <s v="Dong Nai"/>
    <x v="2"/>
    <s v="South-eastern Asia"/>
    <m/>
    <m/>
    <m/>
    <m/>
    <m/>
    <m/>
    <s v="1065826"/>
    <s v="1210549, 1210550, 1210548"/>
    <s v="L405443"/>
    <s v="G404521"/>
  </r>
  <r>
    <s v="https://www.gem.wiki/Nhon_Trach_power_station"/>
    <x v="108"/>
    <s v="Nhon Trach power station"/>
    <s v="Điện lực Dầu khí Nhơn Trạch"/>
    <s v="3"/>
    <s v="LNG"/>
    <n v="812"/>
    <x v="2"/>
    <x v="0"/>
    <s v="not found"/>
    <s v="not found"/>
    <s v="not found"/>
    <m/>
    <x v="7"/>
    <m/>
    <m/>
    <m/>
    <n v="10.642799999999999"/>
    <n v="106.84"/>
    <s v="exact"/>
    <s v="Phước Khánh"/>
    <m/>
    <m/>
    <s v="Dong Nai"/>
    <x v="2"/>
    <s v="South-eastern Asia"/>
    <m/>
    <m/>
    <m/>
    <m/>
    <m/>
    <m/>
    <s v="1065826"/>
    <n v="1292815"/>
    <s v="L405443"/>
    <s v="G404522"/>
  </r>
  <r>
    <s v="https://www.gem.wiki/Nhon_Trach_power_station"/>
    <x v="108"/>
    <s v="Nhon Trach power station"/>
    <s v="Điện lực Dầu khí Nhơn Trạch"/>
    <s v="4"/>
    <s v="LNG"/>
    <n v="812"/>
    <x v="2"/>
    <x v="0"/>
    <s v="not found"/>
    <s v="not found"/>
    <s v="not found"/>
    <m/>
    <x v="40"/>
    <m/>
    <m/>
    <m/>
    <n v="10.642799999999999"/>
    <n v="106.84"/>
    <s v="exact"/>
    <s v="Phước Khánh"/>
    <m/>
    <m/>
    <s v="Dong Nai"/>
    <x v="2"/>
    <s v="South-eastern Asia"/>
    <m/>
    <m/>
    <m/>
    <m/>
    <m/>
    <m/>
    <s v="1065826"/>
    <n v="1231472"/>
    <s v="L405443"/>
    <s v="G404523"/>
  </r>
  <r>
    <s v="https://www.gem.wiki/O_Mon_Power_Complex"/>
    <x v="108"/>
    <s v="O Mon Power Complex"/>
    <s v="Nhà Máy Nhiệt Điện Ô Môn"/>
    <s v="1-1"/>
    <s v="NG/FO"/>
    <n v="330"/>
    <x v="0"/>
    <x v="3"/>
    <s v="not found"/>
    <m/>
    <m/>
    <m/>
    <x v="9"/>
    <m/>
    <m/>
    <m/>
    <n v="10.134916"/>
    <n v="105.669325"/>
    <s v="exact"/>
    <s v="O Mon"/>
    <m/>
    <m/>
    <s v="Can Tho"/>
    <x v="2"/>
    <s v="South-eastern Asia"/>
    <m/>
    <m/>
    <m/>
    <m/>
    <m/>
    <m/>
    <s v="1043130"/>
    <n v="1163937"/>
    <s v="L405444"/>
    <s v="G404529"/>
  </r>
  <r>
    <s v="https://www.gem.wiki/O_Mon_Power_Complex"/>
    <x v="108"/>
    <s v="O Mon Power Complex"/>
    <s v="Nhà Máy Nhiệt Điện Ô Môn"/>
    <s v="1-2"/>
    <s v="NG/FO"/>
    <n v="330"/>
    <x v="0"/>
    <x v="3"/>
    <s v="not found"/>
    <m/>
    <m/>
    <m/>
    <x v="13"/>
    <m/>
    <m/>
    <m/>
    <n v="10.134916"/>
    <n v="105.669325"/>
    <s v="exact"/>
    <s v="O Mon"/>
    <m/>
    <m/>
    <s v="Can Tho"/>
    <x v="2"/>
    <s v="South-eastern Asia"/>
    <m/>
    <m/>
    <m/>
    <m/>
    <m/>
    <m/>
    <s v="1043130"/>
    <n v="1190530"/>
    <s v="L405444"/>
    <s v="G404530"/>
  </r>
  <r>
    <s v="https://www.gem.wiki/O_Mon_Power_Complex"/>
    <x v="108"/>
    <s v="O Mon Power Complex"/>
    <s v="Nhà Máy Nhiệt Điện Ô Môn"/>
    <s v="2"/>
    <s v="NG"/>
    <n v="1050"/>
    <x v="2"/>
    <x v="0"/>
    <s v="not found"/>
    <s v="not found"/>
    <s v="not found"/>
    <m/>
    <x v="56"/>
    <m/>
    <m/>
    <m/>
    <n v="10.134916"/>
    <n v="105.669325"/>
    <s v="exact"/>
    <s v="O Mon"/>
    <m/>
    <m/>
    <s v="Can Tho"/>
    <x v="2"/>
    <s v="South-eastern Asia"/>
    <m/>
    <m/>
    <m/>
    <m/>
    <m/>
    <m/>
    <s v="1067765"/>
    <s v="1230206, 1230208, 1230207"/>
    <s v="L405444"/>
    <s v="G401318"/>
  </r>
  <r>
    <s v="https://www.gem.wiki/O_Mon_Power_Complex"/>
    <x v="108"/>
    <s v="O Mon Power Complex"/>
    <s v="Nhà Máy Nhiệt Điện Ô Môn"/>
    <s v="3"/>
    <s v="NG"/>
    <n v="1050"/>
    <x v="2"/>
    <x v="0"/>
    <s v="not found"/>
    <s v="not found"/>
    <s v="not found"/>
    <m/>
    <x v="56"/>
    <m/>
    <m/>
    <m/>
    <n v="10.134916"/>
    <n v="105.669325"/>
    <s v="exact"/>
    <s v="O Mon"/>
    <m/>
    <m/>
    <s v="Can Tho"/>
    <x v="2"/>
    <s v="South-eastern Asia"/>
    <m/>
    <m/>
    <m/>
    <m/>
    <m/>
    <m/>
    <s v="1067766"/>
    <s v="1230209, 1230211, 1230210"/>
    <s v="L405444"/>
    <s v="G401319"/>
  </r>
  <r>
    <s v="https://www.gem.wiki/O_Mon_Power_Complex"/>
    <x v="108"/>
    <s v="O Mon Power Complex"/>
    <s v="Nhà Máy Nhiệt Điện Ô Môn"/>
    <s v="4"/>
    <s v="NG"/>
    <n v="1050"/>
    <x v="2"/>
    <x v="0"/>
    <s v="not found"/>
    <s v="not found"/>
    <s v="not found"/>
    <m/>
    <x v="56"/>
    <m/>
    <m/>
    <m/>
    <n v="10.134916"/>
    <n v="105.669325"/>
    <s v="exact"/>
    <s v="O Mon"/>
    <m/>
    <m/>
    <s v="Can Tho"/>
    <x v="2"/>
    <s v="South-eastern Asia"/>
    <m/>
    <m/>
    <m/>
    <m/>
    <m/>
    <m/>
    <s v="1067765"/>
    <s v="not found"/>
    <s v="L405444"/>
    <s v="G401320"/>
  </r>
  <r>
    <s v="https://www.gem.wiki/One_Asia_Quang_Tri_power_station"/>
    <x v="108"/>
    <s v="One Asia Quang Tri power station"/>
    <m/>
    <s v="1"/>
    <s v="NG"/>
    <n v="1200"/>
    <x v="5"/>
    <x v="5"/>
    <s v="not found"/>
    <m/>
    <m/>
    <m/>
    <x v="45"/>
    <m/>
    <m/>
    <m/>
    <n v="19.744246542167499"/>
    <n v="105.695483118848"/>
    <s v="approximate"/>
    <s v="Dong Nam Zone"/>
    <m/>
    <m/>
    <s v="Quang Tri"/>
    <x v="2"/>
    <s v="South-eastern Asia"/>
    <m/>
    <m/>
    <m/>
    <m/>
    <m/>
    <m/>
    <s v="1109157"/>
    <n v="1270916"/>
    <s v="L406351"/>
    <s v="G406237"/>
  </r>
  <r>
    <s v="https://www.gem.wiki/Phu_My_1_Thermal_power_station"/>
    <x v="108"/>
    <s v="Phu My 1 Thermal power station"/>
    <s v="Nhà Máy Nhiệt Điện Phú Mỹ 1"/>
    <s v="1"/>
    <s v="NG"/>
    <n v="1118"/>
    <x v="0"/>
    <x v="0"/>
    <s v="not found"/>
    <m/>
    <m/>
    <m/>
    <x v="15"/>
    <m/>
    <m/>
    <m/>
    <n v="10.605605300000001"/>
    <n v="107.03451130000001"/>
    <s v="exact"/>
    <s v="Phú Mỹ"/>
    <m/>
    <m/>
    <s v="Ba Ria - Vung Tau"/>
    <x v="2"/>
    <s v="South-eastern Asia"/>
    <s v="WRI: WRI1030742"/>
    <m/>
    <m/>
    <m/>
    <m/>
    <m/>
    <s v="1025680"/>
    <s v="1161721, 1174083, 1174084, 1174085"/>
    <s v="L405445"/>
    <s v="G404531"/>
  </r>
  <r>
    <s v="https://www.gem.wiki/Phu_My_2.1_Thermal_power_station"/>
    <x v="108"/>
    <s v="Phu My 2.1 Thermal power station"/>
    <s v="Nhà Máy Nhiệt Điện Phú Mỹ 2"/>
    <s v="1"/>
    <s v="NG"/>
    <n v="473"/>
    <x v="0"/>
    <x v="0"/>
    <s v="not found"/>
    <m/>
    <m/>
    <m/>
    <x v="16"/>
    <m/>
    <m/>
    <m/>
    <n v="10.604100000000001"/>
    <n v="107.04"/>
    <s v="exact"/>
    <s v="Phú Mỹ"/>
    <m/>
    <m/>
    <s v="Ba Ria - Vung Tau"/>
    <x v="2"/>
    <s v="South-eastern Asia"/>
    <s v="WRI: WRI1030741"/>
    <m/>
    <m/>
    <m/>
    <m/>
    <m/>
    <s v="1034645"/>
    <s v="1139773, 1139774, 1161720"/>
    <s v="L405446"/>
    <s v="G404532"/>
  </r>
  <r>
    <s v="https://www.gem.wiki/Phu_My_2.1_Thermal_power_station"/>
    <x v="108"/>
    <s v="Phu My 2.1 Thermal power station"/>
    <s v="Nhà Máy Nhiệt Điện Phú Mỹ 2"/>
    <s v="2"/>
    <s v="NG"/>
    <n v="473"/>
    <x v="0"/>
    <x v="0"/>
    <s v="not found"/>
    <m/>
    <m/>
    <m/>
    <x v="4"/>
    <m/>
    <m/>
    <m/>
    <n v="10.604100000000001"/>
    <n v="107.04"/>
    <s v="exact"/>
    <s v="Phú Mỹ"/>
    <m/>
    <m/>
    <s v="Ba Ria - Vung Tau"/>
    <x v="2"/>
    <s v="South-eastern Asia"/>
    <m/>
    <m/>
    <m/>
    <m/>
    <m/>
    <m/>
    <s v="1034645"/>
    <s v="1187537, 1187538, 1187591"/>
    <s v="L405446"/>
    <s v="G404533"/>
  </r>
  <r>
    <s v="https://www.gem.wiki/Phu_My_2.2_Thermal_power_station"/>
    <x v="108"/>
    <s v="Phu My 2.2 Thermal power station"/>
    <s v="Nhà Máy Nhiệt Điện Phú Mỹ 2.2"/>
    <s v="1"/>
    <s v="NG"/>
    <n v="733"/>
    <x v="0"/>
    <x v="0"/>
    <s v="not found"/>
    <m/>
    <m/>
    <m/>
    <x v="21"/>
    <m/>
    <m/>
    <m/>
    <n v="10.603"/>
    <n v="107.04"/>
    <s v="exact"/>
    <s v="Phú Mỹ"/>
    <m/>
    <m/>
    <s v="Ba Ria - Vung Tau"/>
    <x v="2"/>
    <s v="South-eastern Asia"/>
    <s v="WRI: WRI1030740"/>
    <m/>
    <m/>
    <m/>
    <m/>
    <m/>
    <s v="1052143"/>
    <s v="1180286, 1182952, 1182953"/>
    <s v="L405447"/>
    <s v="G404534"/>
  </r>
  <r>
    <s v="https://www.gem.wiki/Phu_My_3_Thermal_power_station"/>
    <x v="108"/>
    <s v="Phu My 3 Thermal power station"/>
    <s v="Nhà Máy Nhiệt Điện Phú Mỹ 3"/>
    <s v="1"/>
    <s v="NG"/>
    <n v="733"/>
    <x v="0"/>
    <x v="0"/>
    <s v="not found"/>
    <m/>
    <m/>
    <m/>
    <x v="8"/>
    <m/>
    <m/>
    <m/>
    <n v="10.5975"/>
    <n v="107.0352"/>
    <s v="exact"/>
    <s v="Phú Mỹ"/>
    <m/>
    <m/>
    <s v="Ba Ria - Vung Tau"/>
    <x v="2"/>
    <s v="South-eastern Asia"/>
    <s v="WRI: WRI1030739"/>
    <m/>
    <m/>
    <m/>
    <m/>
    <m/>
    <s v="1034646"/>
    <s v="1139778, 1169633, 1169634"/>
    <s v="L405448"/>
    <s v="G404535"/>
  </r>
  <r>
    <s v="https://www.gem.wiki/Phu_My_3.1_Thermal_power_station"/>
    <x v="108"/>
    <s v="Phu My 3.1 Thermal power station"/>
    <m/>
    <s v="1"/>
    <s v="LNG"/>
    <n v="850"/>
    <x v="5"/>
    <x v="0"/>
    <s v="not found"/>
    <m/>
    <m/>
    <m/>
    <x v="45"/>
    <m/>
    <m/>
    <m/>
    <n v="10.597621"/>
    <n v="107.03216399999999"/>
    <s v="approximate"/>
    <s v="Phú Mỹ"/>
    <m/>
    <m/>
    <s v="Ba Ria - Vung Tau"/>
    <x v="2"/>
    <s v="South-eastern Asia"/>
    <m/>
    <m/>
    <m/>
    <m/>
    <m/>
    <m/>
    <s v="not found"/>
    <m/>
    <s v="L407153"/>
    <s v="G408645"/>
  </r>
  <r>
    <s v="https://www.gem.wiki/Phu_My_4_Thermal_power_station"/>
    <x v="108"/>
    <s v="Phu My 4 Thermal power station"/>
    <s v="Nhà Máy Nhiệt Điện Phú Mỹ 4"/>
    <s v="1"/>
    <s v="NG"/>
    <n v="477"/>
    <x v="0"/>
    <x v="0"/>
    <s v="not found"/>
    <m/>
    <m/>
    <m/>
    <x v="8"/>
    <m/>
    <m/>
    <m/>
    <n v="10.603999999999999"/>
    <n v="107.03700000000001"/>
    <s v="exact"/>
    <s v="Phú Mỹ"/>
    <m/>
    <m/>
    <s v="Ba Ria - Vung Tau"/>
    <x v="2"/>
    <s v="South-eastern Asia"/>
    <s v="WRI: WRI1030738"/>
    <m/>
    <m/>
    <m/>
    <m/>
    <m/>
    <s v="1034647"/>
    <s v="1139779, 1180287, 1180288"/>
    <s v="L405449"/>
    <s v="G404536"/>
  </r>
  <r>
    <s v="https://www.gem.wiki/Quang_Ninh_Combined_Cycle_power_station"/>
    <x v="108"/>
    <s v="Quang Ninh Combined Cycle power station"/>
    <m/>
    <s v="1"/>
    <s v="LNG"/>
    <n v="1500"/>
    <x v="2"/>
    <x v="0"/>
    <s v="not found"/>
    <s v="not found"/>
    <s v="not found"/>
    <m/>
    <x v="54"/>
    <m/>
    <m/>
    <m/>
    <n v="21.004545"/>
    <n v="107.35511"/>
    <s v="approximate"/>
    <s v="Cam Pha"/>
    <s v="Cam Thinh"/>
    <m/>
    <s v="Quang Ninh"/>
    <x v="2"/>
    <s v="South-eastern Asia"/>
    <m/>
    <m/>
    <m/>
    <m/>
    <m/>
    <m/>
    <s v="1135110"/>
    <m/>
    <s v="L405979"/>
    <s v="G406001"/>
  </r>
  <r>
    <s v="https://www.gem.wiki/Quang_Trach_Power_Center"/>
    <x v="108"/>
    <s v="Quang Trach Power Center"/>
    <m/>
    <s v="2"/>
    <s v="LNG"/>
    <n v="1500"/>
    <x v="3"/>
    <x v="5"/>
    <s v="not found"/>
    <m/>
    <m/>
    <s v="replacement"/>
    <x v="56"/>
    <m/>
    <m/>
    <m/>
    <n v="17.950399999999998"/>
    <n v="106.50425"/>
    <s v="exact"/>
    <s v="Quảng Trạch"/>
    <m/>
    <m/>
    <s v="Quảng Bình"/>
    <x v="2"/>
    <s v="South-eastern Asia"/>
    <m/>
    <m/>
    <m/>
    <m/>
    <m/>
    <m/>
    <m/>
    <m/>
    <s v="L104328"/>
    <s v="G410613"/>
  </r>
  <r>
    <s v="https://www.gem.wiki/Quang_Tri_Combined_Cycle_power_station"/>
    <x v="108"/>
    <s v="Quang Tri Combined Cycle power station"/>
    <s v="Nhà máy Nhiệt điện khí Quảng Trị"/>
    <s v="1"/>
    <s v="NG"/>
    <n v="340"/>
    <x v="3"/>
    <x v="0"/>
    <s v="not found"/>
    <s v="not found"/>
    <s v="not found"/>
    <m/>
    <x v="56"/>
    <m/>
    <m/>
    <m/>
    <n v="16.777535100000001"/>
    <n v="107.3279113"/>
    <s v="approximate"/>
    <s v="Hai An"/>
    <m/>
    <m/>
    <s v="Quảng Trị"/>
    <x v="2"/>
    <s v="South-eastern Asia"/>
    <m/>
    <m/>
    <m/>
    <m/>
    <m/>
    <m/>
    <s v="1132968"/>
    <m/>
    <s v="L405450"/>
    <s v="G404541"/>
  </r>
  <r>
    <s v="https://www.gem.wiki/Quynh_Lap_power_station"/>
    <x v="108"/>
    <s v="Quynh Lap power station"/>
    <m/>
    <s v="1"/>
    <s v="LNG"/>
    <n v="1500"/>
    <x v="3"/>
    <x v="5"/>
    <s v="not found"/>
    <m/>
    <m/>
    <s v="replacement"/>
    <x v="56"/>
    <m/>
    <m/>
    <m/>
    <n v="19.27563"/>
    <n v="105.78019"/>
    <s v="approximate"/>
    <s v="Quỳnh Lập"/>
    <m/>
    <m/>
    <s v="Nghệ An"/>
    <x v="2"/>
    <s v="South-eastern Asia"/>
    <m/>
    <m/>
    <m/>
    <m/>
    <m/>
    <m/>
    <m/>
    <m/>
    <s v="L104324"/>
    <s v="G410612"/>
  </r>
  <r>
    <s v="https://www.gem.wiki/Son_My_I_power_station"/>
    <x v="108"/>
    <s v="Son My I power station"/>
    <s v="Nhà máy Nhiệt điện Sơn Mỹ 1"/>
    <s v="1"/>
    <s v="LNG"/>
    <n v="2250"/>
    <x v="3"/>
    <x v="0"/>
    <s v="not found"/>
    <s v="not found"/>
    <s v="not found"/>
    <m/>
    <x v="56"/>
    <m/>
    <m/>
    <m/>
    <n v="10.650080000000001"/>
    <n v="107.68464"/>
    <s v="approximate"/>
    <s v="Ham Tan"/>
    <m/>
    <m/>
    <s v="Binh Thuan"/>
    <x v="2"/>
    <s v="South-eastern Asia"/>
    <m/>
    <m/>
    <m/>
    <m/>
    <m/>
    <m/>
    <s v="1081801"/>
    <m/>
    <s v="L405451"/>
    <s v="G404544"/>
  </r>
  <r>
    <s v="https://www.gem.wiki/Son_My_II_power_station"/>
    <x v="108"/>
    <s v="Son My II power station"/>
    <s v="Nhà máy Nhiệt điện Sơn Mỹ 2"/>
    <s v="1"/>
    <s v="LNG"/>
    <n v="750"/>
    <x v="2"/>
    <x v="0"/>
    <s v="not found"/>
    <s v="not found"/>
    <s v="not found"/>
    <m/>
    <x v="40"/>
    <m/>
    <m/>
    <m/>
    <n v="10.655773999999999"/>
    <n v="107.6467244"/>
    <s v="approximate"/>
    <s v="Ham Tan"/>
    <m/>
    <m/>
    <s v="Binh Thuan"/>
    <x v="2"/>
    <s v="South-eastern Asia"/>
    <m/>
    <m/>
    <m/>
    <m/>
    <m/>
    <m/>
    <s v="1081801"/>
    <m/>
    <s v="L405452"/>
    <s v="G404545"/>
  </r>
  <r>
    <s v="https://www.gem.wiki/Son_My_II_power_station"/>
    <x v="108"/>
    <s v="Son My II power station"/>
    <s v="Nhà máy Nhiệt điện Sơn Mỹ 2"/>
    <s v="2"/>
    <s v="LNG"/>
    <n v="750"/>
    <x v="2"/>
    <x v="0"/>
    <s v="not found"/>
    <s v="not found"/>
    <s v="not found"/>
    <m/>
    <x v="40"/>
    <m/>
    <m/>
    <m/>
    <n v="10.655773999999999"/>
    <n v="107.6467244"/>
    <s v="approximate"/>
    <s v="Ham Tan"/>
    <m/>
    <m/>
    <s v="Binh Thuan"/>
    <x v="2"/>
    <s v="South-eastern Asia"/>
    <m/>
    <m/>
    <m/>
    <m/>
    <m/>
    <m/>
    <s v="1081801"/>
    <m/>
    <s v="L405452"/>
    <s v="G404546"/>
  </r>
  <r>
    <s v="https://www.gem.wiki/Son_My_II_power_station"/>
    <x v="108"/>
    <s v="Son My II power station"/>
    <s v="Nhà máy Nhiệt điện Sơn Mỹ 2"/>
    <s v="3"/>
    <s v="LNG"/>
    <n v="750"/>
    <x v="2"/>
    <x v="0"/>
    <s v="not found"/>
    <s v="not found"/>
    <s v="not found"/>
    <m/>
    <x v="40"/>
    <m/>
    <m/>
    <m/>
    <n v="10.655773999999999"/>
    <n v="107.6467244"/>
    <s v="approximate"/>
    <s v="Ham Tan"/>
    <m/>
    <m/>
    <s v="Binh Thuan"/>
    <x v="2"/>
    <s v="South-eastern Asia"/>
    <m/>
    <m/>
    <m/>
    <m/>
    <m/>
    <m/>
    <s v="1081801"/>
    <m/>
    <s v="L405452"/>
    <s v="G404547"/>
  </r>
  <r>
    <s v="https://www.gem.wiki/Tan_Phuoc_power_station"/>
    <x v="108"/>
    <s v="Tan Phuoc power station"/>
    <m/>
    <s v="1"/>
    <s v="LNG"/>
    <n v="800"/>
    <x v="5"/>
    <x v="0"/>
    <s v="not found"/>
    <m/>
    <m/>
    <s v="replacement"/>
    <x v="45"/>
    <m/>
    <m/>
    <m/>
    <n v="10.5090611"/>
    <n v="106.1496248"/>
    <s v="approximate"/>
    <s v="Tan Phuoc"/>
    <m/>
    <m/>
    <s v="Tien Giang"/>
    <x v="2"/>
    <s v="South-eastern Asia"/>
    <m/>
    <m/>
    <m/>
    <m/>
    <m/>
    <m/>
    <s v="not found"/>
    <m/>
    <s v="L104346"/>
    <s v="G404537"/>
  </r>
  <r>
    <s v="https://www.gem.wiki/Tan_Phuoc_power_station"/>
    <x v="108"/>
    <s v="Tan Phuoc power station"/>
    <m/>
    <s v="2"/>
    <s v="LNG"/>
    <n v="750"/>
    <x v="5"/>
    <x v="0"/>
    <s v="not found"/>
    <m/>
    <m/>
    <s v="replacement"/>
    <x v="45"/>
    <m/>
    <m/>
    <m/>
    <n v="10.5090611"/>
    <n v="106.1496248"/>
    <s v="approximate"/>
    <s v="Tan Phuoc"/>
    <m/>
    <m/>
    <s v="Tien Giang"/>
    <x v="2"/>
    <s v="South-eastern Asia"/>
    <m/>
    <m/>
    <m/>
    <m/>
    <m/>
    <m/>
    <s v="not found"/>
    <m/>
    <s v="L104346"/>
    <s v="G404538"/>
  </r>
  <r>
    <s v="https://www.gem.wiki/Tan_Phuoc_power_station"/>
    <x v="108"/>
    <s v="Tan Phuoc power station"/>
    <m/>
    <s v="3"/>
    <s v="LNG"/>
    <n v="1000"/>
    <x v="5"/>
    <x v="0"/>
    <s v="not found"/>
    <m/>
    <m/>
    <s v="not found"/>
    <x v="45"/>
    <m/>
    <m/>
    <m/>
    <n v="10.5090611"/>
    <n v="106.1496248"/>
    <s v="approximate"/>
    <s v="Tan Phuoc"/>
    <m/>
    <m/>
    <s v="Tien Giang"/>
    <x v="2"/>
    <s v="South-eastern Asia"/>
    <m/>
    <m/>
    <m/>
    <m/>
    <m/>
    <m/>
    <s v="not found"/>
    <m/>
    <s v="L104346"/>
    <s v="G404539"/>
  </r>
  <r>
    <s v="https://www.gem.wiki/Tan_Phuoc_power_station"/>
    <x v="108"/>
    <s v="Tan Phuoc power station"/>
    <m/>
    <s v="4"/>
    <s v="LNG"/>
    <n v="1000"/>
    <x v="5"/>
    <x v="0"/>
    <s v="not found"/>
    <m/>
    <m/>
    <s v="not found"/>
    <x v="45"/>
    <m/>
    <m/>
    <m/>
    <n v="10.5090611"/>
    <n v="106.1496248"/>
    <s v="approximate"/>
    <s v="Tan Phuoc"/>
    <m/>
    <m/>
    <s v="Tien Giang"/>
    <x v="2"/>
    <s v="South-eastern Asia"/>
    <m/>
    <m/>
    <m/>
    <m/>
    <m/>
    <m/>
    <s v="not found"/>
    <m/>
    <s v="L104346"/>
    <s v="G404540"/>
  </r>
  <r>
    <s v="https://www.gem.wiki/Thai_Binh_Combined_Cycle_power_station"/>
    <x v="108"/>
    <s v="Thai Binh Combined Cycle power station"/>
    <m/>
    <s v="1"/>
    <s v="LNG"/>
    <n v="750"/>
    <x v="3"/>
    <x v="0"/>
    <s v="not found"/>
    <s v="not found"/>
    <s v="not found"/>
    <m/>
    <x v="56"/>
    <m/>
    <m/>
    <m/>
    <n v="20.447935000000001"/>
    <n v="106.356951"/>
    <s v="approximate"/>
    <s v="Thai Binh"/>
    <m/>
    <m/>
    <s v="Thai Binh"/>
    <x v="2"/>
    <s v="South-eastern Asia"/>
    <s v="IJ Global: 48677"/>
    <m/>
    <m/>
    <m/>
    <m/>
    <m/>
    <s v="not found"/>
    <m/>
    <s v="L405980"/>
    <s v="G406002"/>
  </r>
  <r>
    <s v="https://www.gem.wiki/Thai_Binh_Combined_Cycle_power_station"/>
    <x v="108"/>
    <s v="Thai Binh Combined Cycle power station"/>
    <m/>
    <s v="2"/>
    <s v="LNG"/>
    <n v="750"/>
    <x v="3"/>
    <x v="0"/>
    <s v="not found"/>
    <s v="not found"/>
    <s v="not found"/>
    <m/>
    <x v="56"/>
    <m/>
    <m/>
    <m/>
    <n v="20.447935000000001"/>
    <n v="106.356951"/>
    <s v="approximate"/>
    <s v="Thai Binh"/>
    <m/>
    <m/>
    <s v="Thai Binh"/>
    <x v="2"/>
    <s v="South-eastern Asia"/>
    <s v="IJ Global: 48677"/>
    <m/>
    <m/>
    <m/>
    <m/>
    <m/>
    <s v="not found"/>
    <m/>
    <s v="L405980"/>
    <s v="G410611"/>
  </r>
  <r>
    <s v="https://www.gem.wiki/Thai_Binh_Combined_Cycle_power_station"/>
    <x v="108"/>
    <s v="Thai Binh Combined Cycle power station"/>
    <m/>
    <s v="3"/>
    <s v="LNG"/>
    <n v="750"/>
    <x v="5"/>
    <x v="0"/>
    <s v="not found"/>
    <s v="not found"/>
    <s v="not found"/>
    <m/>
    <x v="45"/>
    <m/>
    <m/>
    <m/>
    <n v="20.447935000000001"/>
    <n v="106.356951"/>
    <s v="approximate"/>
    <s v="Thai Binh"/>
    <m/>
    <m/>
    <s v="Thai Binh"/>
    <x v="2"/>
    <s v="South-eastern Asia"/>
    <s v="IJ Global: 48677"/>
    <m/>
    <m/>
    <m/>
    <m/>
    <m/>
    <s v="not found"/>
    <m/>
    <s v="L405980"/>
    <s v="G410610"/>
  </r>
  <r>
    <s v="https://www.gem.wiki/Thai_Binh_Combined_Cycle_power_station"/>
    <x v="108"/>
    <s v="Thai Binh Combined Cycle power station"/>
    <m/>
    <s v="4"/>
    <s v="LNG"/>
    <n v="750"/>
    <x v="5"/>
    <x v="0"/>
    <s v="not found"/>
    <s v="not found"/>
    <s v="not found"/>
    <m/>
    <x v="45"/>
    <m/>
    <m/>
    <m/>
    <n v="20.447935000000001"/>
    <n v="106.356951"/>
    <s v="approximate"/>
    <s v="Thai Binh"/>
    <m/>
    <m/>
    <s v="Thai Binh"/>
    <x v="2"/>
    <s v="South-eastern Asia"/>
    <s v="IJ Global: 48677"/>
    <m/>
    <m/>
    <m/>
    <m/>
    <m/>
    <s v="not found"/>
    <m/>
    <s v="L405980"/>
    <s v="G410609"/>
  </r>
  <r>
    <s v="https://www.gem.wiki/Thai_Binh_Combined_Cycle_power_station"/>
    <x v="108"/>
    <s v="Thai Binh Combined Cycle power station"/>
    <m/>
    <s v="5"/>
    <s v="LNG"/>
    <n v="750"/>
    <x v="5"/>
    <x v="0"/>
    <s v="not found"/>
    <s v="not found"/>
    <s v="not found"/>
    <m/>
    <x v="45"/>
    <m/>
    <m/>
    <m/>
    <n v="20.447935000000001"/>
    <n v="106.356951"/>
    <s v="approximate"/>
    <s v="Thai Binh"/>
    <m/>
    <m/>
    <s v="Thai Binh"/>
    <x v="2"/>
    <s v="South-eastern Asia"/>
    <s v="IJ Global: 48677"/>
    <m/>
    <m/>
    <m/>
    <m/>
    <m/>
    <s v="not found"/>
    <m/>
    <s v="L405980"/>
    <s v="G410608"/>
  </r>
  <r>
    <s v="https://www.gem.wiki/Thai_Binh_Combined_Cycle_power_station"/>
    <x v="108"/>
    <s v="Thai Binh Combined Cycle power station"/>
    <m/>
    <s v="6"/>
    <s v="LNG"/>
    <n v="750"/>
    <x v="5"/>
    <x v="0"/>
    <s v="not found"/>
    <s v="not found"/>
    <s v="not found"/>
    <m/>
    <x v="45"/>
    <m/>
    <m/>
    <m/>
    <n v="20.447935000000001"/>
    <n v="106.356951"/>
    <s v="approximate"/>
    <s v="Thai Binh"/>
    <m/>
    <m/>
    <s v="Thai Binh"/>
    <x v="2"/>
    <s v="South-eastern Asia"/>
    <s v="IJ Global: 48677"/>
    <m/>
    <m/>
    <m/>
    <m/>
    <m/>
    <s v="not found"/>
    <m/>
    <s v="L405980"/>
    <s v="G410607"/>
  </r>
  <r>
    <s v="https://www.gem.wiki/Thanh_Hoa_Power_Station"/>
    <x v="108"/>
    <s v="Thanh Hoa Power Station"/>
    <m/>
    <s v="1"/>
    <s v="LNG"/>
    <n v="800"/>
    <x v="5"/>
    <x v="0"/>
    <s v="not found"/>
    <s v="not found"/>
    <s v="not found"/>
    <s v="N"/>
    <x v="45"/>
    <m/>
    <m/>
    <m/>
    <n v="19.779962033976801"/>
    <n v="105.744363106503"/>
    <s v="approximate"/>
    <s v="Thanh Hóa"/>
    <m/>
    <m/>
    <s v="Thanh Hóa"/>
    <x v="2"/>
    <s v="South-eastern Asia"/>
    <m/>
    <m/>
    <m/>
    <m/>
    <m/>
    <m/>
    <m/>
    <m/>
    <s v="L407814"/>
    <s v="G410420"/>
  </r>
  <r>
    <s v="https://www.gem.wiki/Thanh_Hoa_Power_Station"/>
    <x v="108"/>
    <s v="Thanh Hoa Power Station"/>
    <m/>
    <s v="2"/>
    <s v="LNG"/>
    <n v="800"/>
    <x v="5"/>
    <x v="0"/>
    <s v="not found"/>
    <s v="not found"/>
    <s v="not found"/>
    <s v="N"/>
    <x v="45"/>
    <m/>
    <m/>
    <m/>
    <n v="19.779962033976801"/>
    <n v="105.744363106503"/>
    <s v="approximate"/>
    <s v="Thanh Hóa"/>
    <m/>
    <m/>
    <s v="Thanh Hóa"/>
    <x v="2"/>
    <s v="South-eastern Asia"/>
    <m/>
    <m/>
    <m/>
    <m/>
    <m/>
    <m/>
    <m/>
    <m/>
    <s v="L407814"/>
    <s v="G410419"/>
  </r>
  <r>
    <s v="https://www.gem.wiki/Thanh_Hoa_Power_Station"/>
    <x v="108"/>
    <s v="Thanh Hoa Power Station"/>
    <m/>
    <s v="3"/>
    <s v="LNG"/>
    <n v="800"/>
    <x v="5"/>
    <x v="0"/>
    <s v="not found"/>
    <s v="not found"/>
    <s v="not found"/>
    <s v="N"/>
    <x v="45"/>
    <m/>
    <m/>
    <m/>
    <n v="19.779962033976801"/>
    <n v="105.744363106503"/>
    <s v="approximate"/>
    <s v="Thanh Hóa"/>
    <m/>
    <m/>
    <s v="Thanh Hóa"/>
    <x v="2"/>
    <s v="South-eastern Asia"/>
    <m/>
    <m/>
    <m/>
    <m/>
    <m/>
    <m/>
    <m/>
    <m/>
    <s v="L407814"/>
    <s v="G410418"/>
  </r>
  <r>
    <s v="https://www.gem.wiki/Thanh_Hoa_Power_Station"/>
    <x v="108"/>
    <s v="Thanh Hoa Power Station"/>
    <m/>
    <s v="4"/>
    <s v="LNG"/>
    <n v="800"/>
    <x v="5"/>
    <x v="0"/>
    <s v="not found"/>
    <s v="not found"/>
    <s v="not found"/>
    <s v="N"/>
    <x v="45"/>
    <m/>
    <m/>
    <m/>
    <n v="19.779962033976801"/>
    <n v="105.744363106503"/>
    <s v="approximate"/>
    <s v="Thanh Hóa"/>
    <m/>
    <m/>
    <s v="Thanh Hóa"/>
    <x v="2"/>
    <s v="South-eastern Asia"/>
    <m/>
    <m/>
    <m/>
    <m/>
    <m/>
    <m/>
    <m/>
    <m/>
    <s v="L407814"/>
    <s v="G410417"/>
  </r>
  <r>
    <s v="https://www.gem.wiki/Thanh_Hoa_Power_Station"/>
    <x v="108"/>
    <s v="Thanh Hoa Power Station"/>
    <m/>
    <s v="5"/>
    <s v="LNG"/>
    <n v="800"/>
    <x v="5"/>
    <x v="0"/>
    <s v="not found"/>
    <s v="not found"/>
    <s v="not found"/>
    <s v="N"/>
    <x v="45"/>
    <m/>
    <m/>
    <m/>
    <n v="19.779962033976801"/>
    <n v="105.744363106503"/>
    <s v="approximate"/>
    <s v="Thanh Hóa"/>
    <m/>
    <m/>
    <s v="Thanh Hóa"/>
    <x v="2"/>
    <s v="South-eastern Asia"/>
    <m/>
    <m/>
    <m/>
    <m/>
    <m/>
    <m/>
    <m/>
    <m/>
    <s v="L407814"/>
    <s v="G410416"/>
  </r>
  <r>
    <s v="https://www.gem.wiki/Thanh_Hoa_Power_Station"/>
    <x v="108"/>
    <s v="Thanh Hoa Power Station"/>
    <m/>
    <s v="6"/>
    <s v="LNG"/>
    <n v="800"/>
    <x v="5"/>
    <x v="0"/>
    <s v="not found"/>
    <s v="not found"/>
    <s v="not found"/>
    <s v="N"/>
    <x v="45"/>
    <m/>
    <m/>
    <m/>
    <n v="19.779962033976801"/>
    <n v="105.744363106503"/>
    <s v="approximate"/>
    <s v="Thanh Hóa"/>
    <m/>
    <m/>
    <s v="Thanh Hóa"/>
    <x v="2"/>
    <s v="South-eastern Asia"/>
    <m/>
    <m/>
    <m/>
    <m/>
    <m/>
    <m/>
    <m/>
    <m/>
    <s v="L407814"/>
    <s v="G410415"/>
  </r>
  <r>
    <s v="https://www.gem.wiki/Tien_Lang_power_station"/>
    <x v="108"/>
    <s v="Tien Lang power station"/>
    <m/>
    <s v="1-1"/>
    <s v="LNG"/>
    <n v="750"/>
    <x v="5"/>
    <x v="0"/>
    <s v="not found"/>
    <s v="not found"/>
    <s v="not found"/>
    <m/>
    <x v="45"/>
    <m/>
    <m/>
    <m/>
    <n v="20.741565000000001"/>
    <n v="106.568259"/>
    <s v="approximate"/>
    <s v="Hai Phong"/>
    <s v="Tiên Lãng"/>
    <m/>
    <s v="Hai Phong"/>
    <x v="2"/>
    <s v="South-eastern Asia"/>
    <s v="IJ Global: 48539"/>
    <m/>
    <s v="Hai Phong 1"/>
    <m/>
    <m/>
    <m/>
    <s v="1134986"/>
    <m/>
    <s v="L405981"/>
    <s v="G406003"/>
  </r>
  <r>
    <s v="https://www.gem.wiki/Tien_Lang_power_station"/>
    <x v="108"/>
    <s v="Tien Lang power station"/>
    <m/>
    <s v="1-2"/>
    <s v="LNG"/>
    <n v="750"/>
    <x v="5"/>
    <x v="0"/>
    <s v="not found"/>
    <s v="not found"/>
    <s v="not found"/>
    <m/>
    <x v="45"/>
    <m/>
    <m/>
    <m/>
    <n v="20.741565000000001"/>
    <n v="106.568259"/>
    <s v="approximate"/>
    <s v="Hai Phong"/>
    <s v="Tiên Lãng"/>
    <m/>
    <s v="Hai Phong"/>
    <x v="2"/>
    <s v="South-eastern Asia"/>
    <s v="IJ Global: 48539"/>
    <m/>
    <s v="Hai Phong 1"/>
    <m/>
    <m/>
    <m/>
    <s v="1134986"/>
    <m/>
    <s v="L405981"/>
    <s v="G406004"/>
  </r>
  <r>
    <s v="https://www.gem.wiki/Tien_Lang_power_station"/>
    <x v="108"/>
    <s v="Tien Lang power station"/>
    <m/>
    <s v="2-1"/>
    <s v="LNG"/>
    <n v="750"/>
    <x v="5"/>
    <x v="0"/>
    <s v="not found"/>
    <s v="not found"/>
    <s v="not found"/>
    <m/>
    <x v="45"/>
    <m/>
    <m/>
    <m/>
    <n v="20.741565000000001"/>
    <n v="106.568259"/>
    <s v="approximate"/>
    <s v="Hai Phong"/>
    <s v="Tiên Lãng"/>
    <m/>
    <s v="Hai Phong"/>
    <x v="2"/>
    <s v="South-eastern Asia"/>
    <s v="IJ Global: 48539"/>
    <m/>
    <s v="Hai Phong 1"/>
    <m/>
    <m/>
    <m/>
    <s v="1134986"/>
    <m/>
    <s v="L405981"/>
    <s v="G406005"/>
  </r>
  <r>
    <s v="https://www.gem.wiki/Tien_Lang_power_station"/>
    <x v="108"/>
    <s v="Tien Lang power station"/>
    <m/>
    <s v="2-2"/>
    <s v="LNG"/>
    <n v="750"/>
    <x v="5"/>
    <x v="0"/>
    <s v="not found"/>
    <s v="not found"/>
    <s v="not found"/>
    <m/>
    <x v="45"/>
    <m/>
    <m/>
    <m/>
    <n v="20.741565000000001"/>
    <n v="106.568259"/>
    <s v="approximate"/>
    <s v="Hai Phong"/>
    <s v="Tiên Lãng"/>
    <m/>
    <s v="Hai Phong"/>
    <x v="2"/>
    <s v="South-eastern Asia"/>
    <s v="IJ Global: 48541"/>
    <m/>
    <s v="Hai Phong 1"/>
    <m/>
    <m/>
    <m/>
    <s v="1134986"/>
    <m/>
    <s v="L405981"/>
    <s v="G406006"/>
  </r>
  <r>
    <s v="https://www.gem.wiki/Tien_Lang_power_station"/>
    <x v="108"/>
    <s v="Tien Lang power station"/>
    <m/>
    <s v="3-1"/>
    <s v="LNG"/>
    <n v="750"/>
    <x v="5"/>
    <x v="0"/>
    <s v="not found"/>
    <s v="not found"/>
    <s v="not found"/>
    <m/>
    <x v="45"/>
    <m/>
    <m/>
    <m/>
    <n v="20.741565000000001"/>
    <n v="106.568259"/>
    <s v="approximate"/>
    <s v="Hai Phong"/>
    <s v="Tiên Lãng"/>
    <m/>
    <s v="Hai Phong"/>
    <x v="2"/>
    <s v="South-eastern Asia"/>
    <s v="IJ Global: 48541"/>
    <m/>
    <s v="Hai Phong 1"/>
    <m/>
    <m/>
    <m/>
    <s v="1134986"/>
    <m/>
    <s v="L405981"/>
    <s v="G406007"/>
  </r>
  <r>
    <s v="https://www.gem.wiki/Tien_Lang_power_station"/>
    <x v="108"/>
    <s v="Tien Lang power station"/>
    <m/>
    <s v="3-2"/>
    <s v="LNG"/>
    <n v="750"/>
    <x v="5"/>
    <x v="0"/>
    <s v="not found"/>
    <s v="not found"/>
    <s v="not found"/>
    <m/>
    <x v="45"/>
    <m/>
    <m/>
    <m/>
    <n v="20.741565000000001"/>
    <n v="106.568259"/>
    <s v="approximate"/>
    <s v="Hai Phong"/>
    <s v="Tiên Lãng"/>
    <m/>
    <s v="Hai Phong"/>
    <x v="2"/>
    <s v="South-eastern Asia"/>
    <s v="IJ Global: 48541"/>
    <m/>
    <s v="Hai Phong 1"/>
    <m/>
    <m/>
    <m/>
    <s v="1134986"/>
    <m/>
    <s v="L405981"/>
    <s v="G406008"/>
  </r>
  <r>
    <s v="https://www.gem.wiki/Van_Phong_Combined_Cycle_power_station"/>
    <x v="108"/>
    <s v="Van Phong Combined Cycle power station"/>
    <m/>
    <s v="1"/>
    <s v="LNG"/>
    <n v="1500"/>
    <x v="5"/>
    <x v="0"/>
    <s v="not found"/>
    <s v="not found"/>
    <s v="not found"/>
    <m/>
    <x v="45"/>
    <m/>
    <m/>
    <m/>
    <n v="12.505546000000001"/>
    <n v="109.24635600000001"/>
    <s v="approximate"/>
    <s v="Ninh Thuy"/>
    <s v="Van Phong"/>
    <m/>
    <s v="Khanh Hoa"/>
    <x v="2"/>
    <s v="South-eastern Asia"/>
    <m/>
    <m/>
    <m/>
    <m/>
    <m/>
    <m/>
    <s v="1135261"/>
    <m/>
    <s v="L405982"/>
    <s v="G406009"/>
  </r>
  <r>
    <s v="https://www.gem.wiki/Van_Phong_Combined_Cycle_power_station"/>
    <x v="108"/>
    <s v="Van Phong Combined Cycle power station"/>
    <m/>
    <s v="2"/>
    <s v="LNG"/>
    <n v="1500"/>
    <x v="5"/>
    <x v="0"/>
    <s v="not found"/>
    <s v="not found"/>
    <s v="not found"/>
    <m/>
    <x v="45"/>
    <m/>
    <m/>
    <m/>
    <n v="12.505546000000001"/>
    <n v="109.24635600000001"/>
    <s v="approximate"/>
    <s v="Ninh Thuy"/>
    <s v="Van Phong"/>
    <m/>
    <s v="Khanh Hoa"/>
    <x v="2"/>
    <s v="South-eastern Asia"/>
    <m/>
    <m/>
    <m/>
    <m/>
    <m/>
    <m/>
    <s v="1135261"/>
    <m/>
    <s v="L405982"/>
    <s v="G406010"/>
  </r>
  <r>
    <s v="https://www.gem.wiki/Vung_Ang_power_station"/>
    <x v="108"/>
    <s v="Vung Ang power station"/>
    <m/>
    <s v="3-CC1"/>
    <s v="LNG"/>
    <n v="4800"/>
    <x v="5"/>
    <x v="5"/>
    <s v="not found"/>
    <s v="not found"/>
    <s v="not found"/>
    <s v="replacement"/>
    <x v="45"/>
    <m/>
    <m/>
    <m/>
    <n v="18.097919999999998"/>
    <n v="106.38123"/>
    <s v="exact"/>
    <s v="Kỳ Lợi"/>
    <m/>
    <s v="Kỳ Anh"/>
    <s v="Ha Tinh"/>
    <x v="2"/>
    <s v="South-eastern Asia"/>
    <m/>
    <m/>
    <m/>
    <m/>
    <m/>
    <m/>
    <s v="not found"/>
    <m/>
    <s v="L104310"/>
    <s v="G408644"/>
  </r>
  <r>
    <s v="https://www.gem.wiki/Aden_power_station"/>
    <x v="109"/>
    <s v="Aden power station"/>
    <s v="محطة الرئيس ، محطة كهرباء عدن الجديدة"/>
    <s v="1-1"/>
    <s v="NG"/>
    <n v="132"/>
    <x v="0"/>
    <x v="1"/>
    <s v="not found"/>
    <s v="not found"/>
    <s v="not found"/>
    <m/>
    <x v="30"/>
    <m/>
    <m/>
    <m/>
    <n v="12.824678150741001"/>
    <n v="44.919037960334897"/>
    <s v="exact"/>
    <s v="Aden"/>
    <m/>
    <m/>
    <s v="Aden"/>
    <x v="2"/>
    <s v="Western Asia"/>
    <m/>
    <m/>
    <m/>
    <s v="power"/>
    <m/>
    <s v="power"/>
    <s v="1135871"/>
    <n v="1309158"/>
    <s v="L407692"/>
    <s v="G410064"/>
  </r>
  <r>
    <s v="https://www.gem.wiki/Aden_power_station"/>
    <x v="109"/>
    <s v="Aden power station"/>
    <s v="محطة الرئيس ، محطة كهرباء عدن الجديدة"/>
    <s v="1-2"/>
    <s v="NG"/>
    <n v="132"/>
    <x v="0"/>
    <x v="1"/>
    <s v="not found"/>
    <s v="not found"/>
    <s v="not found"/>
    <m/>
    <x v="3"/>
    <m/>
    <m/>
    <m/>
    <n v="12.824678150741001"/>
    <n v="44.919037960334897"/>
    <s v="exact"/>
    <s v="Aden"/>
    <m/>
    <m/>
    <s v="Aden"/>
    <x v="2"/>
    <s v="Western Asia"/>
    <m/>
    <m/>
    <m/>
    <s v="power"/>
    <m/>
    <s v="power"/>
    <s v="1135871"/>
    <n v="1309159"/>
    <s v="L407692"/>
    <s v="G410063"/>
  </r>
  <r>
    <s v="https://www.gem.wiki/Aden_power_station"/>
    <x v="109"/>
    <s v="Aden power station"/>
    <s v="محطة الرئيس ، محطة كهرباء عدن الجديدة"/>
    <s v="2"/>
    <s v="NG"/>
    <n v="236"/>
    <x v="3"/>
    <x v="1"/>
    <s v="not found"/>
    <s v="not found"/>
    <s v="not found"/>
    <m/>
    <x v="7"/>
    <m/>
    <m/>
    <m/>
    <n v="12.824678150741001"/>
    <n v="44.919037960334897"/>
    <s v="exact"/>
    <s v="Aden"/>
    <m/>
    <m/>
    <s v="Aden"/>
    <x v="2"/>
    <s v="Western Asia"/>
    <m/>
    <m/>
    <m/>
    <s v="power"/>
    <m/>
    <s v="power"/>
    <m/>
    <m/>
    <s v="L407692"/>
    <s v="G411090"/>
  </r>
  <r>
    <s v="https://www.gem.wiki/Al-Hiswa_power_station"/>
    <x v="109"/>
    <s v="Al-Hiswa power station"/>
    <s v="محطة الحسوة الكهرو حرارية"/>
    <s v="1"/>
    <s v="CR"/>
    <n v="60"/>
    <x v="0"/>
    <x v="3"/>
    <s v="not found"/>
    <s v="not found"/>
    <s v="not found"/>
    <m/>
    <x v="47"/>
    <m/>
    <m/>
    <m/>
    <n v="12.8271"/>
    <n v="44.922699999999999"/>
    <s v="exact"/>
    <s v="Aden"/>
    <m/>
    <m/>
    <s v="Aden"/>
    <x v="2"/>
    <s v="Western Asia"/>
    <m/>
    <m/>
    <m/>
    <s v="power"/>
    <m/>
    <s v="power"/>
    <s v="1026264"/>
    <n v="1233023"/>
    <s v="L408269"/>
    <s v="G411708"/>
  </r>
  <r>
    <s v="https://www.gem.wiki/Marib_power_station"/>
    <x v="109"/>
    <s v="Marib power station"/>
    <s v="محطة مأرب الغازية الثانبة ، محطة &quot; مأرب ، محطة مأرب الغازية"/>
    <s v="1-GT1"/>
    <s v="NG"/>
    <n v="114"/>
    <x v="0"/>
    <x v="1"/>
    <s v="not found"/>
    <s v="not found"/>
    <s v="not found"/>
    <m/>
    <x v="1"/>
    <m/>
    <m/>
    <m/>
    <n v="15.552"/>
    <n v="45.771700000000003"/>
    <s v="exact"/>
    <s v="Marib"/>
    <m/>
    <m/>
    <s v="Marib"/>
    <x v="2"/>
    <s v="Western Asia"/>
    <s v="WRI: WRI1022447"/>
    <m/>
    <s v="Ma'rib Power Station"/>
    <s v="power"/>
    <s v="Other"/>
    <s v="power"/>
    <s v="1046495"/>
    <n v="1169264"/>
    <s v="L405600"/>
    <s v="G405086"/>
  </r>
  <r>
    <s v="https://www.gem.wiki/Marib_power_station"/>
    <x v="109"/>
    <s v="Marib power station"/>
    <s v="محطة مأرب الغازية الثانبة ، محطة &quot; مأرب ، محطة مأرب الغازية"/>
    <s v="1-GT2"/>
    <s v="NG"/>
    <n v="114"/>
    <x v="0"/>
    <x v="1"/>
    <s v="not found"/>
    <s v="not found"/>
    <s v="not found"/>
    <m/>
    <x v="1"/>
    <m/>
    <m/>
    <m/>
    <n v="15.552"/>
    <n v="45.771700000000003"/>
    <s v="exact"/>
    <s v="Marib"/>
    <m/>
    <m/>
    <s v="Marib"/>
    <x v="2"/>
    <s v="Western Asia"/>
    <s v="WRI: WRI1022447"/>
    <m/>
    <s v="Ma'rib Power Station"/>
    <s v="power"/>
    <s v="Other"/>
    <s v="power"/>
    <s v="1046495"/>
    <n v="1192563"/>
    <s v="L405600"/>
    <s v="G405087"/>
  </r>
  <r>
    <s v="https://www.gem.wiki/Marib_power_station"/>
    <x v="109"/>
    <s v="Marib power station"/>
    <s v="محطة مأرب الغازية الثانبة ، محطة &quot; مأرب ، محطة مأرب الغازية"/>
    <s v="1-GT3"/>
    <s v="NG"/>
    <n v="114"/>
    <x v="0"/>
    <x v="1"/>
    <s v="not found"/>
    <s v="not found"/>
    <s v="not found"/>
    <m/>
    <x v="1"/>
    <m/>
    <m/>
    <m/>
    <n v="15.552"/>
    <n v="45.771700000000003"/>
    <s v="exact"/>
    <s v="Marib"/>
    <m/>
    <m/>
    <s v="Marib"/>
    <x v="2"/>
    <s v="Western Asia"/>
    <s v="WRI: WRI1022447"/>
    <m/>
    <s v="Ma'rib Power Station"/>
    <s v="power"/>
    <s v="Other"/>
    <s v="power"/>
    <s v="1046495"/>
    <n v="1192564"/>
    <s v="L405600"/>
    <s v="G405088"/>
  </r>
  <r>
    <s v="https://www.gem.wiki/Marib_power_station"/>
    <x v="109"/>
    <s v="Marib power station"/>
    <s v="محطة مأرب الغازية الثانبة ، محطة &quot; مأرب ، محطة مأرب الغازية"/>
    <s v="2-GT1"/>
    <s v="NG"/>
    <n v="126"/>
    <x v="0"/>
    <x v="1"/>
    <s v="not found"/>
    <s v="not found"/>
    <s v="not found"/>
    <m/>
    <x v="3"/>
    <m/>
    <m/>
    <m/>
    <n v="15.552"/>
    <n v="45.771700000000003"/>
    <s v="exact"/>
    <s v="Marib"/>
    <m/>
    <m/>
    <s v="Marib"/>
    <x v="2"/>
    <s v="Western Asia"/>
    <s v="WRI: WRI1022447"/>
    <m/>
    <s v="Ma'rib Power Station"/>
    <s v="power"/>
    <s v="Other"/>
    <s v="power"/>
    <s v="1046495"/>
    <n v="1192566"/>
    <s v="L405600"/>
    <s v="G405089"/>
  </r>
  <r>
    <s v="https://www.gem.wiki/Marib_power_station"/>
    <x v="109"/>
    <s v="Marib power station"/>
    <s v="محطة مأرب الغازية الثانبة ، محطة &quot; مأرب ، محطة مأرب الغازية"/>
    <s v="2-GT2"/>
    <s v="NG"/>
    <n v="100"/>
    <x v="1"/>
    <x v="1"/>
    <s v="not found"/>
    <s v="not found"/>
    <s v="not found"/>
    <m/>
    <x v="43"/>
    <m/>
    <m/>
    <m/>
    <n v="15.552"/>
    <n v="45.771700000000003"/>
    <s v="exact"/>
    <s v="Marib"/>
    <m/>
    <m/>
    <s v="Marib"/>
    <x v="2"/>
    <s v="Western Asia"/>
    <s v="WRI: WRI1022447"/>
    <m/>
    <s v="Ma'rib Power Station"/>
    <s v="power"/>
    <s v="Other"/>
    <s v="power"/>
    <s v="1046495"/>
    <n v="1227178"/>
    <s v="L405600"/>
    <s v="G405090"/>
  </r>
  <r>
    <s v="https://www.gem.wiki/Marib_power_station"/>
    <x v="109"/>
    <s v="Marib power station"/>
    <s v="محطة مأرب الغازية الثانبة ، محطة &quot; مأرب ، محطة مأرب الغازية"/>
    <s v="2-GT3"/>
    <s v="NG"/>
    <n v="100"/>
    <x v="1"/>
    <x v="1"/>
    <s v="not found"/>
    <s v="not found"/>
    <s v="not found"/>
    <m/>
    <x v="43"/>
    <m/>
    <m/>
    <m/>
    <n v="15.552"/>
    <n v="45.771700000000003"/>
    <s v="exact"/>
    <s v="Marib"/>
    <m/>
    <m/>
    <s v="Marib"/>
    <x v="2"/>
    <s v="Western Asia"/>
    <s v="WRI: WRI1022447"/>
    <m/>
    <s v="Ma'rib Power Station"/>
    <s v="power"/>
    <s v="Other"/>
    <s v="power"/>
    <s v="1046495"/>
    <n v="1227179"/>
    <s v="L405600"/>
    <s v="G405091"/>
  </r>
  <r>
    <s v="https://www.gem.wiki/Marib_power_station"/>
    <x v="109"/>
    <s v="Marib power station"/>
    <s v="محطة مأرب الغازية الثانبة ، محطة &quot; مأرب ، محطة مأرب الغازية"/>
    <s v="2-GT4"/>
    <s v="NG"/>
    <n v="100"/>
    <x v="1"/>
    <x v="1"/>
    <s v="not found"/>
    <s v="not found"/>
    <s v="not found"/>
    <m/>
    <x v="43"/>
    <m/>
    <m/>
    <m/>
    <n v="15.552"/>
    <n v="45.771700000000003"/>
    <s v="exact"/>
    <s v="Marib"/>
    <m/>
    <m/>
    <s v="Marib"/>
    <x v="2"/>
    <s v="Western Asia"/>
    <s v="WRI: WRI1022447"/>
    <m/>
    <s v="Ma'rib Power Station"/>
    <s v="power"/>
    <s v="Other"/>
    <s v="power"/>
    <s v="1046495"/>
    <n v="1227180"/>
    <s v="L405600"/>
    <s v="G405092"/>
  </r>
  <r>
    <s v="https://www.gem.wiki/Shabwa_power_station"/>
    <x v="109"/>
    <s v="Shabwa power station"/>
    <s v="محطة شبوة الغازية"/>
    <s v="1"/>
    <s v="NG"/>
    <n v="60"/>
    <x v="3"/>
    <x v="1"/>
    <s v="not found"/>
    <s v="not found"/>
    <s v="not found"/>
    <m/>
    <x v="43"/>
    <m/>
    <m/>
    <m/>
    <n v="16.05"/>
    <n v="48.533299999999997"/>
    <s v="exact"/>
    <s v="Shabwa"/>
    <s v="Al 'Uqlah"/>
    <m/>
    <s v="Shabwa"/>
    <x v="2"/>
    <s v="Western Asia"/>
    <m/>
    <m/>
    <s v="Al uqlah power plant"/>
    <s v="power"/>
    <m/>
    <s v="power"/>
    <m/>
    <m/>
    <s v="L407860"/>
    <s v="G411089"/>
  </r>
  <r>
    <s v="https://www.gem.wiki/UAE-Aden_power_station"/>
    <x v="109"/>
    <s v="UAE-Aden power station"/>
    <s v="محطة الهبة الإماراتية"/>
    <s v="1"/>
    <s v="NG"/>
    <n v="60"/>
    <x v="4"/>
    <x v="1"/>
    <s v="not found"/>
    <s v="not found"/>
    <s v="not found"/>
    <m/>
    <x v="45"/>
    <m/>
    <m/>
    <m/>
    <n v="12.824678150741001"/>
    <n v="44.919037960334897"/>
    <s v="exact"/>
    <s v="Aden"/>
    <m/>
    <m/>
    <s v="Aden"/>
    <x v="2"/>
    <s v="Western Asia"/>
    <m/>
    <m/>
    <m/>
    <s v="power"/>
    <m/>
    <s v="power"/>
    <m/>
    <m/>
    <s v="L407859"/>
    <s v="G410555"/>
  </r>
  <r>
    <s v="https://www.gem.wiki/UAE-Aden_power_station"/>
    <x v="109"/>
    <s v="UAE-Aden power station"/>
    <s v="محطة الهبة الإماراتية"/>
    <s v="2"/>
    <s v="NG"/>
    <n v="60"/>
    <x v="4"/>
    <x v="1"/>
    <s v="not found"/>
    <s v="not found"/>
    <s v="not found"/>
    <m/>
    <x v="45"/>
    <m/>
    <m/>
    <m/>
    <n v="12.824678150741001"/>
    <n v="44.919037960334897"/>
    <s v="exact"/>
    <s v="Aden"/>
    <m/>
    <m/>
    <s v="Aden"/>
    <x v="2"/>
    <s v="Western Asia"/>
    <m/>
    <m/>
    <m/>
    <s v="power"/>
    <m/>
    <s v="power"/>
    <m/>
    <m/>
    <s v="L407859"/>
    <s v="G410554"/>
  </r>
  <r>
    <s v="https://www.gem.wiki/Wadi_Hadramawt_power_station"/>
    <x v="109"/>
    <s v="Wadi Hadramawt power station"/>
    <s v="محطة وادي حضرموت"/>
    <s v="1"/>
    <s v="NG"/>
    <n v="150"/>
    <x v="3"/>
    <x v="1"/>
    <s v="not found"/>
    <s v="not found"/>
    <s v="not found"/>
    <m/>
    <x v="43"/>
    <m/>
    <m/>
    <m/>
    <n v="15.760619"/>
    <n v="48.002014000000003"/>
    <s v="approximate"/>
    <s v="Wadi Hadramawt"/>
    <m/>
    <m/>
    <s v="Hadramawt"/>
    <x v="2"/>
    <s v="Western Asia"/>
    <m/>
    <m/>
    <m/>
    <s v="power"/>
    <m/>
    <s v="power"/>
    <m/>
    <m/>
    <s v="L407861"/>
    <s v="G411088"/>
  </r>
  <r>
    <s v="https://www.gem.wiki/Kucova_power_station"/>
    <x v="110"/>
    <s v="Kucova power station"/>
    <m/>
    <s v="1"/>
    <s v="NG"/>
    <s v="not found"/>
    <x v="5"/>
    <x v="5"/>
    <s v="not found"/>
    <s v="not found"/>
    <s v="not found"/>
    <m/>
    <x v="45"/>
    <m/>
    <m/>
    <m/>
    <n v="40.793225999999997"/>
    <n v="19.905003000000001"/>
    <s v="approximate"/>
    <s v="Kuçovë"/>
    <m/>
    <m/>
    <s v="Berat"/>
    <x v="3"/>
    <s v="Southern Europe"/>
    <m/>
    <m/>
    <m/>
    <m/>
    <m/>
    <m/>
    <s v="not found"/>
    <s v="not found"/>
    <s v="L406419"/>
    <s v="G406381"/>
  </r>
  <r>
    <s v="https://www.gem.wiki/Roskovec_power_station"/>
    <x v="110"/>
    <s v="Roskovec power station"/>
    <m/>
    <s v="1"/>
    <s v="NG"/>
    <n v="170"/>
    <x v="3"/>
    <x v="5"/>
    <m/>
    <s v="not found"/>
    <s v="not found"/>
    <m/>
    <x v="45"/>
    <m/>
    <m/>
    <m/>
    <n v="40.7378193860077"/>
    <n v="19.703410869045701"/>
    <s v="approximate"/>
    <s v="Roskovec"/>
    <m/>
    <m/>
    <s v="Fier"/>
    <x v="3"/>
    <s v="Southern Europe"/>
    <m/>
    <m/>
    <m/>
    <m/>
    <m/>
    <m/>
    <m/>
    <m/>
    <s v="L408827"/>
    <s v="G413019"/>
  </r>
  <r>
    <s v="https://www.gem.wiki/Tiger_I_power_station"/>
    <x v="110"/>
    <s v="Tiger I power station"/>
    <m/>
    <s v="1"/>
    <s v="HFO/NG"/>
    <n v="52.2"/>
    <x v="7"/>
    <x v="4"/>
    <m/>
    <s v="N"/>
    <s v="N"/>
    <m/>
    <x v="49"/>
    <m/>
    <m/>
    <s v="Renco S.p.A."/>
    <n v="40.473318759877799"/>
    <n v="19.445376367794601"/>
    <s v="approximate"/>
    <s v="Vlorë"/>
    <m/>
    <m/>
    <s v="Vlorë"/>
    <x v="3"/>
    <s v="Southern Europe"/>
    <m/>
    <m/>
    <s v="Tigri 1"/>
    <m/>
    <m/>
    <m/>
    <m/>
    <m/>
    <s v="L408826"/>
    <s v="G413018"/>
  </r>
  <r>
    <s v="https://www.gem.wiki/Tiger_III_power_station"/>
    <x v="110"/>
    <s v="Tiger III power station"/>
    <m/>
    <s v="1"/>
    <s v="HFO/NG"/>
    <n v="58"/>
    <x v="7"/>
    <x v="4"/>
    <m/>
    <s v="N"/>
    <s v="N"/>
    <m/>
    <x v="49"/>
    <m/>
    <m/>
    <s v="Renco S.p.A."/>
    <n v="40.473318759877799"/>
    <n v="19.445376367794601"/>
    <s v="approximate"/>
    <s v="Vlorë"/>
    <m/>
    <m/>
    <s v="Vlorë"/>
    <x v="3"/>
    <s v="Southern Europe"/>
    <m/>
    <m/>
    <s v="Tigri 2"/>
    <m/>
    <m/>
    <m/>
    <m/>
    <m/>
    <s v="L408825"/>
    <s v="G413017"/>
  </r>
  <r>
    <s v="https://www.gem.wiki/Vlora_power_station"/>
    <x v="110"/>
    <s v="Vlora power station"/>
    <s v="Влёрская тепловая электростанция (ТЭС) (Russian)"/>
    <s v="1"/>
    <s v="LNG/G"/>
    <n v="97"/>
    <x v="2"/>
    <x v="0"/>
    <s v="Y"/>
    <s v="not found"/>
    <s v="not found"/>
    <m/>
    <x v="17"/>
    <m/>
    <m/>
    <m/>
    <n v="40.490183000000002"/>
    <n v="19.435490999999999"/>
    <s v="exact"/>
    <s v="Vlorë"/>
    <m/>
    <m/>
    <s v="Vlorë"/>
    <x v="3"/>
    <s v="Southern Europe"/>
    <m/>
    <m/>
    <s v="TEC Vlora"/>
    <m/>
    <m/>
    <m/>
    <s v="1021244"/>
    <n v="1156336"/>
    <s v="L406417"/>
    <s v="G406378"/>
  </r>
  <r>
    <s v="https://www.gem.wiki/Donaustadt_power_station"/>
    <x v="111"/>
    <s v="Donaustadt power station"/>
    <m/>
    <s v="1"/>
    <s v="NG"/>
    <n v="395"/>
    <x v="0"/>
    <x v="1"/>
    <s v="Y"/>
    <m/>
    <m/>
    <m/>
    <x v="11"/>
    <m/>
    <m/>
    <m/>
    <n v="48.2"/>
    <n v="16.4633"/>
    <s v="exact"/>
    <s v="Vienna"/>
    <m/>
    <m/>
    <s v="Vienna"/>
    <x v="3"/>
    <s v="Western Europe"/>
    <s v="ENTSO-E: 14W-PROD-DO----O"/>
    <s v="ENTSO-E: 14W-GEN-DO3----F"/>
    <m/>
    <m/>
    <m/>
    <m/>
    <s v="1033341"/>
    <n v="1165135"/>
    <s v="L100000400000"/>
    <s v="G100000400000"/>
  </r>
  <r>
    <s v="https://www.gem.wiki/Gratkorn_Mill_power_station"/>
    <x v="111"/>
    <s v="Gratkorn Mill power station"/>
    <m/>
    <s v="1"/>
    <s v="NG"/>
    <n v="42"/>
    <x v="0"/>
    <x v="0"/>
    <s v="Y"/>
    <m/>
    <m/>
    <m/>
    <x v="31"/>
    <m/>
    <m/>
    <m/>
    <n v="47.13505"/>
    <n v="15.33541"/>
    <s v="exact"/>
    <s v="Gratkorn"/>
    <m/>
    <m/>
    <s v="Styria"/>
    <x v="3"/>
    <s v="Western Europe"/>
    <m/>
    <m/>
    <m/>
    <s v="both"/>
    <s v="Pulp &amp; Paper"/>
    <s v="heat"/>
    <s v="1020979"/>
    <s v="1128971, 1128972, 1200635"/>
    <s v="L100000400001"/>
    <s v="G100000400001"/>
  </r>
  <r>
    <s v="https://www.gem.wiki/Graz_power_station"/>
    <x v="111"/>
    <s v="Graz power station"/>
    <m/>
    <s v="ST1"/>
    <s v="NG/HFO"/>
    <n v="280"/>
    <x v="0"/>
    <x v="3"/>
    <s v="Y"/>
    <s v="not found"/>
    <s v="not found"/>
    <m/>
    <x v="45"/>
    <m/>
    <m/>
    <m/>
    <n v="47.048409999999997"/>
    <n v="15.4367"/>
    <s v="exact"/>
    <s v="Graz"/>
    <m/>
    <m/>
    <s v="Styria"/>
    <x v="3"/>
    <s v="Western Europe"/>
    <s v="nan"/>
    <s v="nan"/>
    <m/>
    <m/>
    <m/>
    <m/>
    <m/>
    <m/>
    <s v="L100000407823"/>
    <s v="G100000410440"/>
  </r>
  <r>
    <s v="https://www.gem.wiki/Korneuberg_power_station"/>
    <x v="111"/>
    <s v="Korneuberg power station"/>
    <m/>
    <s v="1"/>
    <s v="NG"/>
    <n v="158"/>
    <x v="0"/>
    <x v="0"/>
    <s v="not found"/>
    <s v="not found"/>
    <s v="not found"/>
    <m/>
    <x v="27"/>
    <m/>
    <m/>
    <m/>
    <n v="48.332500000000003"/>
    <n v="16.34"/>
    <s v="exact"/>
    <s v="Korneuburg"/>
    <m/>
    <m/>
    <s v="Lower Austria"/>
    <x v="3"/>
    <s v="Western Europe"/>
    <m/>
    <m/>
    <m/>
    <m/>
    <m/>
    <m/>
    <s v="1032912"/>
    <s v="1126087, 1200393"/>
    <s v="L100000407822"/>
    <s v="G100000410439"/>
  </r>
  <r>
    <s v="https://www.gem.wiki/Krems_Industriepark_power_station"/>
    <x v="111"/>
    <s v="Krems Industriepark power station"/>
    <m/>
    <s v="IC1-4"/>
    <s v="NG"/>
    <n v="41"/>
    <x v="0"/>
    <x v="6"/>
    <m/>
    <m/>
    <m/>
    <m/>
    <x v="18"/>
    <m/>
    <m/>
    <m/>
    <n v="48.407380000000003"/>
    <n v="15.635770000000001"/>
    <s v="exact"/>
    <m/>
    <m/>
    <m/>
    <m/>
    <x v="3"/>
    <s v="Western Europe"/>
    <s v="nan"/>
    <m/>
    <m/>
    <s v="both"/>
    <s v="Chemicals"/>
    <m/>
    <m/>
    <n v="1160400"/>
    <s v="L100001000037"/>
    <s v="G100001000103"/>
  </r>
  <r>
    <s v="https://www.gem.wiki/Laakirchen_Paper_Mill_power_station"/>
    <x v="111"/>
    <s v="Laakirchen Paper Mill power station"/>
    <m/>
    <s v="1"/>
    <s v="NG"/>
    <n v="60"/>
    <x v="0"/>
    <x v="0"/>
    <s v="Y"/>
    <m/>
    <m/>
    <m/>
    <x v="45"/>
    <m/>
    <m/>
    <m/>
    <n v="47.981879999999997"/>
    <n v="13.82166"/>
    <s v="exact"/>
    <s v="Laakirchen"/>
    <m/>
    <m/>
    <s v="Oberösterreich"/>
    <x v="3"/>
    <s v="Western Europe"/>
    <m/>
    <m/>
    <m/>
    <s v="both"/>
    <s v="Pulp &amp; Paper"/>
    <m/>
    <s v="1024846"/>
    <s v="1127668, 1162214, 1126088"/>
    <s v="L100000400002"/>
    <s v="G100000400002"/>
  </r>
  <r>
    <s v="https://www.gem.wiki/Lenzing_Energy_power_station"/>
    <x v="111"/>
    <s v="Lenzing Energy power station"/>
    <m/>
    <s v="1"/>
    <s v="NG/BU"/>
    <n v="70"/>
    <x v="0"/>
    <x v="0"/>
    <s v="Y"/>
    <s v="not found"/>
    <s v="not found"/>
    <m/>
    <x v="14"/>
    <m/>
    <m/>
    <m/>
    <n v="47.976709999999997"/>
    <n v="13.6195"/>
    <s v="exact"/>
    <s v="Lenzing"/>
    <m/>
    <m/>
    <s v="Upper Austria"/>
    <x v="3"/>
    <s v="Western Europe"/>
    <m/>
    <m/>
    <m/>
    <s v="both"/>
    <s v="Pulp &amp; Paper"/>
    <m/>
    <s v="1012155"/>
    <s v="1217143, 1217144, 1217145"/>
    <s v="L100000407821"/>
    <s v="G100000410438"/>
  </r>
  <r>
    <s v="https://www.gem.wiki/Leopoldau_power_station"/>
    <x v="111"/>
    <s v="Leopoldau power station"/>
    <m/>
    <s v="1"/>
    <s v="NG"/>
    <n v="140"/>
    <x v="0"/>
    <x v="0"/>
    <s v="Y"/>
    <m/>
    <m/>
    <m/>
    <x v="38"/>
    <m/>
    <m/>
    <m/>
    <n v="48.276699999999998"/>
    <n v="16.433900000000001"/>
    <s v="exact"/>
    <s v="Vienna"/>
    <m/>
    <m/>
    <s v="Vienna"/>
    <x v="3"/>
    <s v="Western Europe"/>
    <m/>
    <s v="ENTSO-E: 14W-GEN-LAU----Z"/>
    <m/>
    <m/>
    <m/>
    <m/>
    <s v="1033344"/>
    <s v="1128824, 1128825"/>
    <s v="L100000400003"/>
    <s v="G100000400003"/>
  </r>
  <r>
    <s v="https://www.gem.wiki/Linz_Mitte_power_station"/>
    <x v="111"/>
    <s v="Linz Mitte power station"/>
    <m/>
    <s v="1a"/>
    <s v="NG"/>
    <n v="103"/>
    <x v="0"/>
    <x v="0"/>
    <s v="Y"/>
    <m/>
    <m/>
    <m/>
    <x v="8"/>
    <m/>
    <m/>
    <m/>
    <n v="48.299219999999998"/>
    <n v="14.322939999999999"/>
    <s v="exact"/>
    <s v="Linz"/>
    <m/>
    <m/>
    <s v="Oberösterreich"/>
    <x v="3"/>
    <s v="Western Europe"/>
    <m/>
    <m/>
    <m/>
    <m/>
    <m/>
    <m/>
    <s v="1021986"/>
    <s v="1184062, 1184063"/>
    <s v="L100000400004"/>
    <s v="G100000400004"/>
  </r>
  <r>
    <s v="https://www.gem.wiki/Linz_Mitte_power_station"/>
    <x v="111"/>
    <s v="Linz Mitte power station"/>
    <m/>
    <s v="1b"/>
    <s v="NG"/>
    <n v="114"/>
    <x v="0"/>
    <x v="0"/>
    <s v="Y"/>
    <m/>
    <m/>
    <m/>
    <x v="1"/>
    <m/>
    <m/>
    <m/>
    <n v="48.299219999999998"/>
    <n v="14.322939999999999"/>
    <s v="exact"/>
    <s v="Linz"/>
    <m/>
    <m/>
    <s v="Oberösterreich"/>
    <x v="3"/>
    <s v="Western Europe"/>
    <m/>
    <m/>
    <m/>
    <m/>
    <m/>
    <m/>
    <s v="1021986"/>
    <s v="1204153, 1267194"/>
    <s v="L100000400004"/>
    <s v="G100000400005"/>
  </r>
  <r>
    <s v="https://www.gem.wiki/Linz_Süd_power_station"/>
    <x v="111"/>
    <s v="Linz Süd power station"/>
    <m/>
    <s v="1 &amp; 2"/>
    <s v="NG"/>
    <n v="172"/>
    <x v="0"/>
    <x v="0"/>
    <s v="Y"/>
    <m/>
    <m/>
    <m/>
    <x v="15"/>
    <m/>
    <m/>
    <m/>
    <n v="48.267890000000001"/>
    <n v="14.3469"/>
    <s v="exact"/>
    <s v="Linz"/>
    <m/>
    <m/>
    <s v="Oberösterreich"/>
    <x v="3"/>
    <s v="Western Europe"/>
    <m/>
    <m/>
    <m/>
    <m/>
    <m/>
    <m/>
    <s v="1021987"/>
    <s v="1129305, 1129306, 1164787, 1168897, 1129304"/>
    <s v="L100000400006"/>
    <s v="G100000400006"/>
  </r>
  <r>
    <s v="https://www.gem.wiki/Magna_Steyr_power_station"/>
    <x v="111"/>
    <s v="Magna Steyr power station"/>
    <m/>
    <s v="CHP1"/>
    <s v="NG"/>
    <n v="30"/>
    <x v="0"/>
    <x v="3"/>
    <s v="Y"/>
    <s v="not found"/>
    <s v="not found"/>
    <m/>
    <x v="44"/>
    <m/>
    <m/>
    <m/>
    <n v="47.021000000000001"/>
    <n v="15.478400000000001"/>
    <s v="exact"/>
    <s v="Graz"/>
    <m/>
    <m/>
    <s v="Styria"/>
    <x v="3"/>
    <s v="Western Europe"/>
    <m/>
    <m/>
    <m/>
    <s v="heat"/>
    <s v="Automobiles"/>
    <m/>
    <s v="1012954"/>
    <n v="1117436"/>
    <s v="L100000407824"/>
    <s v="G100000410441"/>
  </r>
  <r>
    <s v="https://www.gem.wiki/Mellach_power_station"/>
    <x v="111"/>
    <s v="Mellach power station"/>
    <m/>
    <s v="10"/>
    <s v="NG"/>
    <n v="421"/>
    <x v="0"/>
    <x v="0"/>
    <s v="Y"/>
    <s v="Hydrogen capable: progress"/>
    <m/>
    <m/>
    <x v="39"/>
    <m/>
    <m/>
    <m/>
    <n v="46.908189999999998"/>
    <n v="15.49231"/>
    <s v="exact"/>
    <s v="Neudorf ob Wildon"/>
    <m/>
    <m/>
    <s v="Steiermark"/>
    <x v="3"/>
    <s v="Western Europe"/>
    <s v="ENTSO-E: 14W-WGM-KW-----J"/>
    <s v="ENTSO-E: 14W-WGM1-M1----5"/>
    <m/>
    <m/>
    <m/>
    <m/>
    <s v="1030376"/>
    <n v="1191490"/>
    <s v="L100000100047"/>
    <s v="G100000400007"/>
  </r>
  <r>
    <s v="https://www.gem.wiki/Mellach_power_station"/>
    <x v="111"/>
    <s v="Mellach power station"/>
    <m/>
    <s v="20"/>
    <s v="NG"/>
    <n v="417"/>
    <x v="0"/>
    <x v="0"/>
    <s v="Y"/>
    <s v="Hydrogen capable: progress"/>
    <m/>
    <m/>
    <x v="39"/>
    <m/>
    <m/>
    <m/>
    <n v="46.908189999999998"/>
    <n v="15.49231"/>
    <s v="exact"/>
    <s v="Neudorf ob Wildon"/>
    <m/>
    <m/>
    <s v="Steiermark"/>
    <x v="3"/>
    <s v="Western Europe"/>
    <s v="ENTSO-E: 14W-WGM-KW-----J"/>
    <s v="ENTSO-E: 14W-WGM2-M1----X"/>
    <m/>
    <m/>
    <m/>
    <m/>
    <s v="1030376"/>
    <n v="1202473"/>
    <s v="L100000100047"/>
    <s v="G100000400008"/>
  </r>
  <r>
    <s v="https://www.gem.wiki/Mellach_power_station"/>
    <x v="111"/>
    <s v="Mellach power station"/>
    <m/>
    <s v="3"/>
    <s v="NG/C"/>
    <n v="165"/>
    <x v="0"/>
    <x v="1"/>
    <m/>
    <m/>
    <m/>
    <m/>
    <x v="6"/>
    <m/>
    <m/>
    <m/>
    <n v="46.908189999999998"/>
    <n v="15.49231"/>
    <s v="exact"/>
    <s v="Neudorf ob Wildon"/>
    <m/>
    <m/>
    <s v="Steiermark"/>
    <x v="3"/>
    <s v="Western Europe"/>
    <s v="ENTSO-E: 14W-WGM-KW-----J"/>
    <s v="ENTSO-E: 14W-WML-M1-----G"/>
    <m/>
    <m/>
    <m/>
    <m/>
    <s v="1030376"/>
    <m/>
    <s v="L100000100047"/>
    <s v="G100001000106"/>
  </r>
  <r>
    <s v="https://www.gem.wiki/Salzburg_Mitte_power_station"/>
    <x v="111"/>
    <s v="Salzburg Mitte power station"/>
    <m/>
    <s v="1"/>
    <s v="NG"/>
    <n v="84"/>
    <x v="0"/>
    <x v="0"/>
    <s v="Y"/>
    <m/>
    <m/>
    <m/>
    <x v="11"/>
    <m/>
    <m/>
    <m/>
    <n v="47.809289999999997"/>
    <n v="13.03819"/>
    <s v="exact"/>
    <s v="Salzburg"/>
    <m/>
    <m/>
    <s v="Salzburg"/>
    <x v="3"/>
    <s v="Western Europe"/>
    <m/>
    <m/>
    <m/>
    <m/>
    <m/>
    <m/>
    <s v="1030071"/>
    <s v="1176891, 1177728"/>
    <s v="L100000400009"/>
    <s v="G100000400009"/>
  </r>
  <r>
    <s v="https://www.gem.wiki/Schwechat_Refinery_power_station"/>
    <x v="111"/>
    <s v="Schwechat Refinery power station"/>
    <m/>
    <s v="ST1-8"/>
    <s v="HFO"/>
    <n v="170"/>
    <x v="0"/>
    <x v="3"/>
    <s v="Y"/>
    <m/>
    <m/>
    <m/>
    <x v="97"/>
    <m/>
    <m/>
    <m/>
    <n v="48.1434"/>
    <n v="16.498100000000001"/>
    <s v="exact"/>
    <m/>
    <m/>
    <m/>
    <m/>
    <x v="3"/>
    <s v="Western Europe"/>
    <m/>
    <s v="nan"/>
    <m/>
    <s v="both"/>
    <s v="Oil &amp; Refining"/>
    <m/>
    <s v="1024847"/>
    <m/>
    <s v="L100001000039"/>
    <s v="G100001000104"/>
  </r>
  <r>
    <s v="https://www.gem.wiki/Simmering_power_station"/>
    <x v="111"/>
    <s v="Simmering power station"/>
    <m/>
    <s v="Sim1"/>
    <s v="NG"/>
    <n v="840"/>
    <x v="0"/>
    <x v="0"/>
    <s v="Y"/>
    <m/>
    <m/>
    <m/>
    <x v="9"/>
    <m/>
    <m/>
    <m/>
    <n v="48.1815"/>
    <n v="16.433399999999999"/>
    <s v="exact"/>
    <s v="Vienna"/>
    <m/>
    <m/>
    <s v="Vienna"/>
    <x v="3"/>
    <s v="Western Europe"/>
    <s v="ENTSO-E: 14W-PROD-SIM---P"/>
    <m/>
    <m/>
    <m/>
    <m/>
    <m/>
    <s v="1033346"/>
    <s v="1202268, 1202269, 1220204"/>
    <s v="L100000400010"/>
    <s v="G100000400010"/>
  </r>
  <r>
    <s v="https://www.gem.wiki/Simmering_power_station"/>
    <x v="111"/>
    <s v="Simmering power station"/>
    <m/>
    <s v="Sim2"/>
    <s v="HFO"/>
    <n v="60"/>
    <x v="0"/>
    <x v="3"/>
    <s v="Y"/>
    <m/>
    <m/>
    <m/>
    <x v="9"/>
    <m/>
    <n v="2022"/>
    <m/>
    <n v="48.1815"/>
    <n v="16.433399999999999"/>
    <s v="exact"/>
    <s v="Vienna"/>
    <m/>
    <m/>
    <s v="Vienna"/>
    <x v="3"/>
    <s v="Western Europe"/>
    <s v="ENTSO-E: 14W-PROD-SIM---P"/>
    <m/>
    <m/>
    <m/>
    <m/>
    <m/>
    <s v="1033346"/>
    <n v="1148401"/>
    <s v="L100000400010"/>
    <s v="G100001000105"/>
  </r>
  <r>
    <s v="https://www.gem.wiki/Simmering_power_station"/>
    <x v="111"/>
    <s v="Simmering power station"/>
    <m/>
    <s v="Sim3"/>
    <s v="NG"/>
    <n v="340"/>
    <x v="0"/>
    <x v="0"/>
    <s v="Y"/>
    <m/>
    <m/>
    <m/>
    <x v="9"/>
    <m/>
    <m/>
    <m/>
    <n v="48.1815"/>
    <n v="16.433399999999999"/>
    <s v="exact"/>
    <s v="Vienna"/>
    <m/>
    <m/>
    <s v="Vienna"/>
    <x v="3"/>
    <s v="Western Europe"/>
    <s v="ENTSO-E: 14W-PROD-SIM---P"/>
    <s v="ENTSO-E: 14W-GEN-SIM3---P"/>
    <m/>
    <m/>
    <m/>
    <m/>
    <s v="1033346"/>
    <n v="1148400"/>
    <s v="L100000400010"/>
    <s v="G100000400011"/>
  </r>
  <r>
    <s v="https://www.gem.wiki/Steyrermuhl_Paper_Mill_power_station"/>
    <x v="111"/>
    <s v="Steyrermuhl Paper Mill power station"/>
    <m/>
    <s v="1"/>
    <s v="NG"/>
    <n v="40"/>
    <x v="0"/>
    <x v="5"/>
    <s v="Y"/>
    <s v="not found"/>
    <s v="not found"/>
    <m/>
    <x v="45"/>
    <m/>
    <m/>
    <m/>
    <n v="47.97963"/>
    <n v="13.816140000000001"/>
    <s v="exact"/>
    <s v="Steyrermuhl"/>
    <m/>
    <m/>
    <s v="Upper Austria"/>
    <x v="3"/>
    <s v="Western Europe"/>
    <m/>
    <m/>
    <m/>
    <s v="both"/>
    <s v="Pulp &amp; Paper"/>
    <m/>
    <s v="1025237"/>
    <n v="1160387"/>
    <s v="L100000407825"/>
    <s v="G100000410442"/>
  </r>
  <r>
    <s v="https://www.gem.wiki/Theiss_power_station"/>
    <x v="111"/>
    <s v="Theiss power station"/>
    <m/>
    <s v="B1"/>
    <s v="NG"/>
    <n v="260"/>
    <x v="0"/>
    <x v="0"/>
    <s v="Y"/>
    <m/>
    <m/>
    <m/>
    <x v="16"/>
    <m/>
    <m/>
    <m/>
    <n v="48.394860000000001"/>
    <n v="15.710150000000001"/>
    <s v="exact"/>
    <s v="Gedersdorf"/>
    <m/>
    <m/>
    <s v="Niederösterreich"/>
    <x v="3"/>
    <s v="Western Europe"/>
    <s v="ENTSO-E: 14W-KW-THE-EVN-7"/>
    <s v="ENTSO-E: 14W-KW-THE--M3-U"/>
    <s v="KW Theiß"/>
    <m/>
    <m/>
    <m/>
    <s v="1016341"/>
    <n v="1152435"/>
    <s v="L100000400012"/>
    <s v="G100000400012"/>
  </r>
  <r>
    <s v="https://www.gem.wiki/Theiss_power_station"/>
    <x v="111"/>
    <s v="Theiss power station"/>
    <m/>
    <s v="B2"/>
    <s v="NG"/>
    <n v="225"/>
    <x v="0"/>
    <x v="0"/>
    <s v="Y"/>
    <m/>
    <m/>
    <m/>
    <x v="16"/>
    <m/>
    <m/>
    <m/>
    <n v="48.394860000000001"/>
    <n v="15.710150000000001"/>
    <s v="exact"/>
    <s v="Gedersdorf"/>
    <m/>
    <m/>
    <s v="Niederösterreich"/>
    <x v="3"/>
    <s v="Western Europe"/>
    <s v="ENTSO-E: 14W-KW-THE-EVN-7"/>
    <s v="ENTSO-E: 14W-KW-THE--M5-O"/>
    <s v="KW Theiß"/>
    <m/>
    <m/>
    <m/>
    <s v="1016341"/>
    <n v="1267447"/>
    <s v="L100000400012"/>
    <s v="G100000410145"/>
  </r>
  <r>
    <s v="https://www.gem.wiki/Theiss_power_station"/>
    <x v="111"/>
    <s v="Theiss power station"/>
    <m/>
    <s v="E"/>
    <s v="NG"/>
    <n v="240"/>
    <x v="7"/>
    <x v="0"/>
    <s v="Y"/>
    <s v="not found"/>
    <s v="not found"/>
    <m/>
    <x v="6"/>
    <m/>
    <m/>
    <m/>
    <n v="48.394860000000001"/>
    <n v="15.710150000000001"/>
    <s v="exact"/>
    <s v="Gedersdorf"/>
    <m/>
    <m/>
    <s v="Niederösterreich"/>
    <x v="3"/>
    <s v="Western Europe"/>
    <s v="ENTSO-E: 14W-KW-THE-EVN-7"/>
    <s v="nan"/>
    <s v="KW Theiß"/>
    <m/>
    <m/>
    <m/>
    <s v="1016341"/>
    <m/>
    <s v="L100000400012"/>
    <s v="G100000410471"/>
  </r>
  <r>
    <s v="https://www.gem.wiki/Timelkam_power_station"/>
    <x v="111"/>
    <s v="Timelkam power station"/>
    <m/>
    <s v="1"/>
    <s v="NG"/>
    <n v="400"/>
    <x v="0"/>
    <x v="0"/>
    <s v="Y"/>
    <m/>
    <m/>
    <m/>
    <x v="47"/>
    <m/>
    <m/>
    <m/>
    <n v="48.0122"/>
    <n v="13.589499999999999"/>
    <s v="exact"/>
    <s v="Timelkam"/>
    <m/>
    <m/>
    <s v="Upper Austria"/>
    <x v="3"/>
    <s v="Western Europe"/>
    <s v="ENTSO-E: 14WENERGIE--WT02"/>
    <s v="ENTSO-E: 14WENERGIEAGWT4S"/>
    <m/>
    <m/>
    <m/>
    <m/>
    <s v="1024642"/>
    <n v="1192316"/>
    <s v="L100000100052"/>
    <s v="G100000400013"/>
  </r>
  <r>
    <s v="https://www.gem.wiki/Wels_District_Heating_power_station"/>
    <x v="111"/>
    <s v="Wels District Heating power station"/>
    <m/>
    <s v="1"/>
    <s v="NG"/>
    <n v="43"/>
    <x v="6"/>
    <x v="0"/>
    <s v="Y"/>
    <m/>
    <m/>
    <m/>
    <x v="15"/>
    <n v="2022"/>
    <m/>
    <m/>
    <n v="48.151739999999997"/>
    <n v="14.00752"/>
    <s v="exact"/>
    <s v="Wels"/>
    <m/>
    <m/>
    <s v="Oberösterreich"/>
    <x v="3"/>
    <s v="Western Europe"/>
    <m/>
    <m/>
    <m/>
    <m/>
    <m/>
    <m/>
    <s v="1119712"/>
    <s v="1166113, 1166114, 1173216"/>
    <s v="L100000400014"/>
    <s v="G100000400014"/>
  </r>
  <r>
    <s v="https://www.gem.wiki/Werk_Linz_power_station"/>
    <x v="111"/>
    <s v="Werk Linz power station"/>
    <m/>
    <s v="Block 7"/>
    <s v="NG"/>
    <n v="153"/>
    <x v="0"/>
    <x v="1"/>
    <s v="Y"/>
    <m/>
    <m/>
    <m/>
    <x v="48"/>
    <m/>
    <m/>
    <m/>
    <n v="48.298999999999999"/>
    <n v="14.324"/>
    <s v="exact"/>
    <s v="Linz"/>
    <m/>
    <m/>
    <s v="Oberösterreich"/>
    <x v="3"/>
    <s v="Western Europe"/>
    <s v="ENTSO-E: 14W-VOEST-KW---0"/>
    <s v="ENTSO-E: 14W-BLOCK07-L--J"/>
    <m/>
    <s v="both"/>
    <s v="Iron &amp; Steel"/>
    <m/>
    <s v="1032905"/>
    <n v="1203587"/>
    <s v="L100000400015"/>
    <s v="G100000400015"/>
  </r>
  <r>
    <s v="https://www.gem.wiki/Berezovskaya_(Belarus)_power_station"/>
    <x v="112"/>
    <s v="Berezovskaya (Belarus) power station"/>
    <s v="Березовская ГРЭС, пиково-резервный энергоисточник (ПРЭИ)"/>
    <s v="CC3"/>
    <s v="NG/FO"/>
    <n v="215"/>
    <x v="0"/>
    <x v="0"/>
    <s v="Y"/>
    <m/>
    <m/>
    <m/>
    <x v="21"/>
    <m/>
    <n v="2025"/>
    <m/>
    <n v="52.453862999999998"/>
    <n v="25.193031000000001"/>
    <s v="exact"/>
    <s v="Beloozersk"/>
    <m/>
    <m/>
    <s v="Brest"/>
    <x v="3"/>
    <s v="Eastern Europe"/>
    <m/>
    <m/>
    <m/>
    <s v="both"/>
    <m/>
    <s v="both"/>
    <s v="1010892"/>
    <s v="1161793, 1181693, 1181694"/>
    <s v="L406702"/>
    <s v="G407056"/>
  </r>
  <r>
    <s v="https://www.gem.wiki/Berezovskaya_(Belarus)_power_station"/>
    <x v="112"/>
    <s v="Berezovskaya (Belarus) power station"/>
    <s v="Березовская ГРЭС, пиково-резервный энергоисточник (ПРЭИ)"/>
    <s v="CC4"/>
    <s v="NG/FO"/>
    <n v="215"/>
    <x v="0"/>
    <x v="0"/>
    <s v="Y"/>
    <m/>
    <m/>
    <m/>
    <x v="16"/>
    <m/>
    <n v="2025"/>
    <m/>
    <n v="52.453862999999998"/>
    <n v="25.193031000000001"/>
    <s v="exact"/>
    <s v="Beloozersk"/>
    <m/>
    <m/>
    <s v="Brest"/>
    <x v="3"/>
    <s v="Eastern Europe"/>
    <m/>
    <m/>
    <m/>
    <s v="both"/>
    <m/>
    <s v="both"/>
    <s v="1010892"/>
    <s v="1105274, 1181691, 1181692"/>
    <s v="L406702"/>
    <s v="G407055"/>
  </r>
  <r>
    <s v="https://www.gem.wiki/Berezovskaya_(Belarus)_power_station"/>
    <x v="112"/>
    <s v="Berezovskaya (Belarus) power station"/>
    <s v="Березовская ГРЭС, пиково-резервный энергоисточник (ПРЭИ)"/>
    <s v="CC5"/>
    <s v="NG/FO"/>
    <n v="238"/>
    <x v="0"/>
    <x v="0"/>
    <s v="Y"/>
    <m/>
    <m/>
    <m/>
    <x v="47"/>
    <m/>
    <m/>
    <m/>
    <n v="52.453862999999998"/>
    <n v="25.193031000000001"/>
    <s v="exact"/>
    <s v="Beloozersk"/>
    <m/>
    <m/>
    <s v="Brest"/>
    <x v="3"/>
    <s v="Eastern Europe"/>
    <m/>
    <m/>
    <m/>
    <s v="both"/>
    <m/>
    <s v="both"/>
    <s v="1010892"/>
    <s v="1162145, 1224036, 1224037"/>
    <s v="L406702"/>
    <s v="G407054"/>
  </r>
  <r>
    <s v="https://www.gem.wiki/Berezovskaya_(Belarus)_power_station"/>
    <x v="112"/>
    <s v="Berezovskaya (Belarus) power station"/>
    <s v="Березовская ГРЭС, пиково-резервный энергоисточник (ПРЭИ)"/>
    <s v="CC7"/>
    <s v="NG/FO"/>
    <n v="427"/>
    <x v="0"/>
    <x v="0"/>
    <s v="Y"/>
    <m/>
    <m/>
    <m/>
    <x v="2"/>
    <m/>
    <m/>
    <m/>
    <n v="52.453862999999998"/>
    <n v="25.193031000000001"/>
    <s v="exact"/>
    <s v="Beloozersk"/>
    <m/>
    <m/>
    <s v="Brest"/>
    <x v="3"/>
    <s v="Eastern Europe"/>
    <m/>
    <m/>
    <m/>
    <s v="both"/>
    <m/>
    <s v="both"/>
    <s v="1010892"/>
    <s v="1275004, 1275005"/>
    <s v="L406702"/>
    <s v="G407053"/>
  </r>
  <r>
    <s v="https://www.gem.wiki/Berezovskaya_(Belarus)_power_station"/>
    <x v="112"/>
    <s v="Berezovskaya (Belarus) power station"/>
    <s v="Березовская ГРЭС, пиково-резервный энергоисточник (ПРЭИ)"/>
    <s v="GT1"/>
    <s v="NG"/>
    <n v="57"/>
    <x v="1"/>
    <x v="1"/>
    <s v="Y"/>
    <s v="Hydrogen capable: turbine"/>
    <s v="not found"/>
    <s v="N"/>
    <x v="49"/>
    <m/>
    <m/>
    <m/>
    <n v="52.453862999999998"/>
    <n v="25.193031000000001"/>
    <s v="exact"/>
    <s v="Beloozersk"/>
    <m/>
    <m/>
    <s v="Brest"/>
    <x v="3"/>
    <s v="Eastern Europe"/>
    <m/>
    <m/>
    <m/>
    <s v="both"/>
    <m/>
    <s v="both"/>
    <s v="1010892"/>
    <n v="1303710"/>
    <s v="L406702"/>
    <s v="G407052"/>
  </r>
  <r>
    <s v="https://www.gem.wiki/Berezovskaya_(Belarus)_power_station"/>
    <x v="112"/>
    <s v="Berezovskaya (Belarus) power station"/>
    <s v="Березовская ГРЭС, пиково-резервный энергоисточник (ПРЭИ)"/>
    <s v="GT2"/>
    <s v="NG"/>
    <n v="57"/>
    <x v="1"/>
    <x v="1"/>
    <s v="Y"/>
    <s v="Hydrogen capable: turbine"/>
    <s v="not found"/>
    <s v="N"/>
    <x v="49"/>
    <m/>
    <m/>
    <m/>
    <n v="52.453862999999998"/>
    <n v="25.193031000000001"/>
    <s v="exact"/>
    <s v="Beloozersk"/>
    <m/>
    <m/>
    <s v="Brest"/>
    <x v="3"/>
    <s v="Eastern Europe"/>
    <m/>
    <m/>
    <m/>
    <s v="both"/>
    <m/>
    <s v="both"/>
    <s v="1010892"/>
    <n v="1304132"/>
    <s v="L406702"/>
    <s v="G407051"/>
  </r>
  <r>
    <s v="https://www.gem.wiki/Berezovskaya_(Belarus)_power_station"/>
    <x v="112"/>
    <s v="Berezovskaya (Belarus) power station"/>
    <s v="Березовская ГРЭС, пиково-резервный энергоисточник (ПРЭИ)"/>
    <s v="GT3"/>
    <s v="NG"/>
    <n v="57"/>
    <x v="1"/>
    <x v="1"/>
    <s v="Y"/>
    <s v="Hydrogen capable: turbine"/>
    <s v="not found"/>
    <s v="N"/>
    <x v="49"/>
    <m/>
    <m/>
    <m/>
    <n v="52.453862999999998"/>
    <n v="25.193031000000001"/>
    <s v="exact"/>
    <s v="Beloozersk"/>
    <m/>
    <m/>
    <s v="Brest"/>
    <x v="3"/>
    <s v="Eastern Europe"/>
    <m/>
    <m/>
    <m/>
    <s v="both"/>
    <m/>
    <s v="both"/>
    <s v="1010892"/>
    <n v="1304133"/>
    <s v="L406702"/>
    <s v="G407050"/>
  </r>
  <r>
    <s v="https://www.gem.wiki/Berezovskaya_(Belarus)_power_station"/>
    <x v="112"/>
    <s v="Berezovskaya (Belarus) power station"/>
    <s v="Березовская ГРЭС, пиково-резервный энергоисточник (ПРЭИ)"/>
    <s v="GT4"/>
    <s v="NG"/>
    <n v="57"/>
    <x v="1"/>
    <x v="1"/>
    <s v="Y"/>
    <s v="Hydrogen capable: turbine"/>
    <s v="not found"/>
    <s v="N"/>
    <x v="49"/>
    <m/>
    <m/>
    <m/>
    <n v="52.453862999999998"/>
    <n v="25.193031000000001"/>
    <s v="exact"/>
    <s v="Beloozersk"/>
    <m/>
    <m/>
    <s v="Brest"/>
    <x v="3"/>
    <s v="Eastern Europe"/>
    <m/>
    <m/>
    <m/>
    <s v="both"/>
    <m/>
    <s v="both"/>
    <s v="1010892"/>
    <n v="1304134"/>
    <s v="L406702"/>
    <s v="G407049"/>
  </r>
  <r>
    <s v="https://www.gem.wiki/Berezovskaya_(Belarus)_power_station"/>
    <x v="112"/>
    <s v="Berezovskaya (Belarus) power station"/>
    <s v="Березовская ГРЭС, пиково-резервный энергоисточник (ПРЭИ)"/>
    <s v="GT5"/>
    <s v="NG"/>
    <n v="57"/>
    <x v="1"/>
    <x v="1"/>
    <s v="Y"/>
    <s v="Hydrogen capable: turbine"/>
    <s v="not found"/>
    <s v="N"/>
    <x v="49"/>
    <m/>
    <m/>
    <m/>
    <n v="52.453862999999998"/>
    <n v="25.193031000000001"/>
    <s v="exact"/>
    <s v="Beloozersk"/>
    <m/>
    <m/>
    <s v="Brest"/>
    <x v="3"/>
    <s v="Eastern Europe"/>
    <m/>
    <m/>
    <m/>
    <s v="both"/>
    <m/>
    <s v="both"/>
    <s v="1010892"/>
    <n v="1304135"/>
    <s v="L406702"/>
    <s v="G407048"/>
  </r>
  <r>
    <s v="https://www.gem.wiki/Bobruisk_CHP-2_power_station"/>
    <x v="112"/>
    <s v="Bobruisk CHP-2 power station"/>
    <s v="Бобруйская ТЭЦ-2"/>
    <s v="1"/>
    <s v="NG/FO"/>
    <n v="60"/>
    <x v="0"/>
    <x v="3"/>
    <s v="Y"/>
    <m/>
    <m/>
    <m/>
    <x v="65"/>
    <m/>
    <m/>
    <m/>
    <n v="53.189503999999999"/>
    <n v="29.205753000000001"/>
    <s v="exact"/>
    <s v="Bobruisk"/>
    <m/>
    <m/>
    <s v="Mogilev"/>
    <x v="3"/>
    <s v="Eastern Europe"/>
    <m/>
    <m/>
    <m/>
    <m/>
    <m/>
    <m/>
    <s v="1069452"/>
    <n v="1203283"/>
    <s v="L406703"/>
    <s v="G407047"/>
  </r>
  <r>
    <s v="https://www.gem.wiki/Bobruisk_CHP-2_power_station"/>
    <x v="112"/>
    <s v="Bobruisk CHP-2 power station"/>
    <s v="Бобруйская ТЭЦ-2"/>
    <s v="2"/>
    <s v="NG/FO"/>
    <n v="60"/>
    <x v="0"/>
    <x v="3"/>
    <s v="Y"/>
    <m/>
    <m/>
    <m/>
    <x v="29"/>
    <m/>
    <m/>
    <m/>
    <n v="53.189503999999999"/>
    <n v="29.205753000000001"/>
    <s v="exact"/>
    <s v="Bobruisk"/>
    <m/>
    <m/>
    <s v="Mogilev"/>
    <x v="3"/>
    <s v="Eastern Europe"/>
    <m/>
    <m/>
    <m/>
    <m/>
    <m/>
    <m/>
    <s v="1069452"/>
    <n v="1224192"/>
    <s v="L406703"/>
    <s v="G407046"/>
  </r>
  <r>
    <s v="https://www.gem.wiki/Bobruisk_CHP-2_power_station"/>
    <x v="112"/>
    <s v="Bobruisk CHP-2 power station"/>
    <s v="Бобруйская ТЭЦ-2"/>
    <s v="3"/>
    <s v="NG/FO"/>
    <n v="60"/>
    <x v="0"/>
    <x v="3"/>
    <s v="Y"/>
    <m/>
    <m/>
    <m/>
    <x v="29"/>
    <m/>
    <m/>
    <m/>
    <n v="53.189503999999999"/>
    <n v="29.205753000000001"/>
    <s v="exact"/>
    <s v="Bobruisk"/>
    <m/>
    <m/>
    <s v="Mogilev"/>
    <x v="3"/>
    <s v="Eastern Europe"/>
    <m/>
    <m/>
    <m/>
    <m/>
    <m/>
    <m/>
    <s v="1069452"/>
    <n v="1224191"/>
    <s v="L406703"/>
    <s v="G407045"/>
  </r>
  <r>
    <s v="https://www.gem.wiki/Borisov_CHP_power_station"/>
    <x v="112"/>
    <s v="Borisov CHP power station"/>
    <s v="Борисовская ТЭЦ"/>
    <s v="1"/>
    <s v="NG"/>
    <n v="65"/>
    <x v="0"/>
    <x v="0"/>
    <s v="Y"/>
    <m/>
    <m/>
    <m/>
    <x v="2"/>
    <m/>
    <m/>
    <m/>
    <n v="54.1900482"/>
    <n v="28.486290799999999"/>
    <s v="exact"/>
    <s v="Borisov"/>
    <m/>
    <m/>
    <s v="Minsk"/>
    <x v="3"/>
    <s v="Eastern Europe"/>
    <m/>
    <m/>
    <s v="Borisovskaya"/>
    <m/>
    <m/>
    <m/>
    <s v="1111784"/>
    <n v="1218749"/>
    <s v="L406705"/>
    <s v="G407044"/>
  </r>
  <r>
    <s v="https://www.gem.wiki/Gomel_CHP-2_power_station"/>
    <x v="112"/>
    <s v="Gomel CHP-2 power station"/>
    <s v="Гомельская ТЭЦ-2"/>
    <s v="1"/>
    <s v="NG/FO"/>
    <n v="180"/>
    <x v="0"/>
    <x v="0"/>
    <s v="Y"/>
    <m/>
    <m/>
    <m/>
    <x v="32"/>
    <m/>
    <m/>
    <m/>
    <n v="52.449302000000003"/>
    <n v="30.817934000000001"/>
    <s v="exact"/>
    <s v="Gomel"/>
    <m/>
    <m/>
    <s v="Gomel"/>
    <x v="3"/>
    <s v="Eastern Europe"/>
    <m/>
    <m/>
    <m/>
    <m/>
    <m/>
    <m/>
    <s v="1010896"/>
    <n v="1117137"/>
    <s v="L406704"/>
    <s v="G407043"/>
  </r>
  <r>
    <s v="https://www.gem.wiki/Gomel_CHP-2_power_station"/>
    <x v="112"/>
    <s v="Gomel CHP-2 power station"/>
    <s v="Гомельская ТЭЦ-2"/>
    <s v="2"/>
    <s v="NG/FO"/>
    <n v="180"/>
    <x v="0"/>
    <x v="0"/>
    <s v="Y"/>
    <m/>
    <m/>
    <m/>
    <x v="12"/>
    <m/>
    <m/>
    <m/>
    <n v="52.449302000000003"/>
    <n v="30.817934000000001"/>
    <s v="exact"/>
    <s v="Gomel"/>
    <m/>
    <m/>
    <s v="Gomel"/>
    <x v="3"/>
    <s v="Eastern Europe"/>
    <m/>
    <m/>
    <m/>
    <m/>
    <m/>
    <m/>
    <s v="1010896"/>
    <n v="1117138"/>
    <s v="L406704"/>
    <s v="G407042"/>
  </r>
  <r>
    <s v="https://www.gem.wiki/Gomel_CHP-2_power_station"/>
    <x v="112"/>
    <s v="Gomel CHP-2 power station"/>
    <s v="Гомельская ТЭЦ-2"/>
    <s v="3"/>
    <s v="NG/FO"/>
    <n v="184"/>
    <x v="0"/>
    <x v="0"/>
    <s v="Y"/>
    <m/>
    <m/>
    <m/>
    <x v="48"/>
    <m/>
    <m/>
    <m/>
    <n v="52.449302000000003"/>
    <n v="30.817934000000001"/>
    <s v="exact"/>
    <s v="Gomel"/>
    <m/>
    <m/>
    <s v="Gomel"/>
    <x v="3"/>
    <s v="Eastern Europe"/>
    <m/>
    <m/>
    <m/>
    <m/>
    <m/>
    <m/>
    <s v="1010896"/>
    <n v="1203278"/>
    <s v="L406704"/>
    <s v="G407041"/>
  </r>
  <r>
    <s v="https://www.gem.wiki/Grodno_CHP-2_power_station"/>
    <x v="112"/>
    <s v="Grodno CHP-2 power station"/>
    <s v="Гродненская ТЭЦ-2"/>
    <s v="1"/>
    <s v="NG/FO"/>
    <n v="70"/>
    <x v="0"/>
    <x v="3"/>
    <s v="Y"/>
    <m/>
    <m/>
    <m/>
    <x v="4"/>
    <m/>
    <m/>
    <m/>
    <n v="53.667259999999999"/>
    <n v="23.927655999999999"/>
    <s v="exact"/>
    <s v="Grodno"/>
    <m/>
    <m/>
    <s v="Grodno"/>
    <x v="3"/>
    <s v="Eastern Europe"/>
    <m/>
    <m/>
    <s v="Grodnenskaya"/>
    <s v="both"/>
    <s v="Chemicals"/>
    <s v="heat"/>
    <s v="1010897"/>
    <n v="1275001"/>
    <s v="L406706"/>
    <s v="G407040"/>
  </r>
  <r>
    <s v="https://www.gem.wiki/Grodno_CHP-2_power_station"/>
    <x v="112"/>
    <s v="Grodno CHP-2 power station"/>
    <s v="Гродненская ТЭЦ-2"/>
    <s v="2"/>
    <s v="NG/FO"/>
    <n v="70"/>
    <x v="0"/>
    <x v="3"/>
    <s v="Y"/>
    <m/>
    <m/>
    <m/>
    <x v="0"/>
    <m/>
    <m/>
    <m/>
    <n v="53.667259999999999"/>
    <n v="23.927655999999999"/>
    <s v="exact"/>
    <s v="Grodno"/>
    <m/>
    <m/>
    <s v="Grodno"/>
    <x v="3"/>
    <s v="Eastern Europe"/>
    <m/>
    <m/>
    <s v="Grodnenskaya"/>
    <s v="both"/>
    <s v="Chemicals"/>
    <s v="heat"/>
    <s v="1010897"/>
    <n v="1275002"/>
    <s v="L406706"/>
    <s v="G407039"/>
  </r>
  <r>
    <s v="https://www.gem.wiki/Grodno_CHP-2_power_station"/>
    <x v="112"/>
    <s v="Grodno CHP-2 power station"/>
    <s v="Гродненская ТЭЦ-2"/>
    <s v="3"/>
    <s v="NG/FO"/>
    <n v="50"/>
    <x v="0"/>
    <x v="3"/>
    <s v="Y"/>
    <m/>
    <m/>
    <m/>
    <x v="38"/>
    <m/>
    <m/>
    <m/>
    <n v="53.667259999999999"/>
    <n v="23.927655999999999"/>
    <s v="exact"/>
    <s v="Grodno"/>
    <m/>
    <m/>
    <s v="Grodno"/>
    <x v="3"/>
    <s v="Eastern Europe"/>
    <m/>
    <m/>
    <s v="Grodnenskaya"/>
    <s v="both"/>
    <s v="Chemicals"/>
    <s v="heat"/>
    <s v="1010897"/>
    <n v="1275003"/>
    <s v="L406706"/>
    <s v="G410813"/>
  </r>
  <r>
    <s v="https://www.gem.wiki/Grodno_CHP-2_power_station"/>
    <x v="112"/>
    <s v="Grodno CHP-2 power station"/>
    <s v="Гродненская ТЭЦ-2"/>
    <s v="4"/>
    <s v="NG"/>
    <n v="122"/>
    <x v="0"/>
    <x v="1"/>
    <s v="Y"/>
    <m/>
    <m/>
    <m/>
    <x v="22"/>
    <m/>
    <m/>
    <m/>
    <n v="53.667259999999999"/>
    <n v="23.927655999999999"/>
    <s v="exact"/>
    <s v="Grodno"/>
    <m/>
    <m/>
    <s v="Grodno"/>
    <x v="3"/>
    <s v="Eastern Europe"/>
    <m/>
    <m/>
    <s v="Grodnenskaya"/>
    <s v="both"/>
    <s v="Chemicals"/>
    <s v="heat"/>
    <s v="1010897"/>
    <n v="1221236"/>
    <s v="L406706"/>
    <s v="G407038"/>
  </r>
  <r>
    <s v="https://www.gem.wiki/Lukoml_GRES_power_station"/>
    <x v="112"/>
    <s v="Lukoml GRES power station"/>
    <s v="Лукомльская ГРЭС, пиково-резервный энергоисточник (ПРЭИ)"/>
    <s v="1"/>
    <s v="NG/FO"/>
    <n v="315"/>
    <x v="0"/>
    <x v="3"/>
    <s v="Y"/>
    <m/>
    <m/>
    <m/>
    <x v="10"/>
    <m/>
    <m/>
    <m/>
    <n v="54.679952999999998"/>
    <n v="29.133310000000002"/>
    <s v="exact"/>
    <s v="Novalukomĺ"/>
    <m/>
    <m/>
    <s v="Vitebsk"/>
    <x v="3"/>
    <s v="Eastern Europe"/>
    <m/>
    <m/>
    <s v="Lukomlskaya"/>
    <m/>
    <m/>
    <m/>
    <s v="1010899"/>
    <n v="1130110"/>
    <s v="L406707"/>
    <s v="G407037"/>
  </r>
  <r>
    <s v="https://www.gem.wiki/Lukoml_GRES_power_station"/>
    <x v="112"/>
    <s v="Lukoml GRES power station"/>
    <s v="Лукомльская ГРЭС, пиково-резервный энергоисточник (ПРЭИ)"/>
    <s v="10"/>
    <s v="NG"/>
    <n v="52"/>
    <x v="1"/>
    <x v="1"/>
    <s v="N"/>
    <s v="Hydrogen capable: turbine"/>
    <s v="not found"/>
    <s v="N"/>
    <x v="49"/>
    <m/>
    <m/>
    <m/>
    <n v="54.679952999999998"/>
    <n v="29.133310000000002"/>
    <s v="exact"/>
    <s v="Novalukomĺ"/>
    <m/>
    <m/>
    <s v="Vitebsk"/>
    <x v="3"/>
    <s v="Eastern Europe"/>
    <m/>
    <m/>
    <s v="Lukomlskaya"/>
    <m/>
    <m/>
    <m/>
    <s v="1010899"/>
    <n v="1302470"/>
    <s v="L406707"/>
    <s v="G407028"/>
  </r>
  <r>
    <s v="https://www.gem.wiki/Lukoml_GRES_power_station"/>
    <x v="112"/>
    <s v="Lukoml GRES power station"/>
    <s v="Лукомльская ГРЭС, пиково-резервный энергоисточник (ПРЭИ)"/>
    <s v="11"/>
    <s v="NG"/>
    <n v="52"/>
    <x v="1"/>
    <x v="1"/>
    <s v="N"/>
    <s v="Hydrogen capable: turbine"/>
    <s v="not found"/>
    <s v="N"/>
    <x v="49"/>
    <m/>
    <m/>
    <m/>
    <n v="54.679952999999998"/>
    <n v="29.133310000000002"/>
    <s v="exact"/>
    <s v="Novalukomĺ"/>
    <m/>
    <m/>
    <s v="Vitebsk"/>
    <x v="3"/>
    <s v="Eastern Europe"/>
    <m/>
    <m/>
    <s v="Lukomlskaya"/>
    <m/>
    <m/>
    <m/>
    <s v="1010899"/>
    <n v="1302471"/>
    <s v="L406707"/>
    <s v="G407027"/>
  </r>
  <r>
    <s v="https://www.gem.wiki/Lukoml_GRES_power_station"/>
    <x v="112"/>
    <s v="Lukoml GRES power station"/>
    <s v="Лукомльская ГРЭС, пиково-резервный энергоисточник (ПРЭИ)"/>
    <s v="12"/>
    <s v="NG"/>
    <n v="52"/>
    <x v="1"/>
    <x v="1"/>
    <s v="N"/>
    <s v="Hydrogen capable: turbine"/>
    <s v="not found"/>
    <s v="N"/>
    <x v="49"/>
    <m/>
    <m/>
    <m/>
    <n v="54.679952999999998"/>
    <n v="29.133310000000002"/>
    <s v="exact"/>
    <s v="Novalukomĺ"/>
    <m/>
    <m/>
    <s v="Vitebsk"/>
    <x v="3"/>
    <s v="Eastern Europe"/>
    <m/>
    <m/>
    <s v="Lukomlskaya"/>
    <m/>
    <m/>
    <m/>
    <s v="1010899"/>
    <n v="1302472"/>
    <s v="L406707"/>
    <s v="G407026"/>
  </r>
  <r>
    <s v="https://www.gem.wiki/Lukoml_GRES_power_station"/>
    <x v="112"/>
    <s v="Lukoml GRES power station"/>
    <s v="Лукомльская ГРЭС, пиково-резервный энергоисточник (ПРЭИ)"/>
    <s v="2"/>
    <s v="NG/FO"/>
    <n v="315"/>
    <x v="0"/>
    <x v="3"/>
    <s v="Y"/>
    <m/>
    <m/>
    <m/>
    <x v="10"/>
    <m/>
    <m/>
    <m/>
    <n v="54.679952999999998"/>
    <n v="29.133310000000002"/>
    <s v="exact"/>
    <s v="Novalukomĺ"/>
    <m/>
    <m/>
    <s v="Vitebsk"/>
    <x v="3"/>
    <s v="Eastern Europe"/>
    <m/>
    <m/>
    <s v="Lukomlskaya"/>
    <m/>
    <m/>
    <m/>
    <s v="1010899"/>
    <n v="1170133"/>
    <s v="L406707"/>
    <s v="G407036"/>
  </r>
  <r>
    <s v="https://www.gem.wiki/Lukoml_GRES_power_station"/>
    <x v="112"/>
    <s v="Lukoml GRES power station"/>
    <s v="Лукомльская ГРЭС, пиково-резервный энергоисточник (ПРЭИ)"/>
    <s v="3"/>
    <s v="NG/FO"/>
    <n v="310"/>
    <x v="0"/>
    <x v="3"/>
    <s v="Y"/>
    <m/>
    <m/>
    <m/>
    <x v="10"/>
    <m/>
    <m/>
    <m/>
    <n v="54.679952999999998"/>
    <n v="29.133310000000002"/>
    <s v="exact"/>
    <s v="Novalukomĺ"/>
    <m/>
    <m/>
    <s v="Vitebsk"/>
    <x v="3"/>
    <s v="Eastern Europe"/>
    <m/>
    <m/>
    <s v="Lukomlskaya"/>
    <m/>
    <m/>
    <m/>
    <s v="1010899"/>
    <n v="1170134"/>
    <s v="L406707"/>
    <s v="G407035"/>
  </r>
  <r>
    <s v="https://www.gem.wiki/Lukoml_GRES_power_station"/>
    <x v="112"/>
    <s v="Lukoml GRES power station"/>
    <s v="Лукомльская ГРЭС, пиково-резервный энергоисточник (ПРЭИ)"/>
    <s v="4"/>
    <s v="NG/FO"/>
    <n v="315"/>
    <x v="0"/>
    <x v="3"/>
    <s v="Y"/>
    <m/>
    <m/>
    <m/>
    <x v="10"/>
    <m/>
    <m/>
    <m/>
    <n v="54.679952999999998"/>
    <n v="29.133310000000002"/>
    <s v="exact"/>
    <s v="Novalukomĺ"/>
    <m/>
    <m/>
    <s v="Vitebsk"/>
    <x v="3"/>
    <s v="Eastern Europe"/>
    <m/>
    <m/>
    <s v="Lukomlskaya"/>
    <m/>
    <m/>
    <m/>
    <s v="1010899"/>
    <n v="1170135"/>
    <s v="L406707"/>
    <s v="G407034"/>
  </r>
  <r>
    <s v="https://www.gem.wiki/Lukoml_GRES_power_station"/>
    <x v="112"/>
    <s v="Lukoml GRES power station"/>
    <s v="Лукомльская ГРЭС, пиково-резервный энергоисточник (ПРЭИ)"/>
    <s v="5"/>
    <s v="NG/FO"/>
    <n v="300"/>
    <x v="0"/>
    <x v="3"/>
    <s v="Y"/>
    <m/>
    <m/>
    <m/>
    <x v="70"/>
    <m/>
    <n v="2024"/>
    <m/>
    <n v="54.679952999999998"/>
    <n v="29.133310000000002"/>
    <s v="exact"/>
    <s v="Novalukomĺ"/>
    <m/>
    <m/>
    <s v="Vitebsk"/>
    <x v="3"/>
    <s v="Eastern Europe"/>
    <m/>
    <m/>
    <s v="Lukomlskaya"/>
    <m/>
    <m/>
    <m/>
    <s v="1010899"/>
    <n v="1170136"/>
    <s v="L406707"/>
    <s v="G407033"/>
  </r>
  <r>
    <s v="https://www.gem.wiki/Lukoml_GRES_power_station"/>
    <x v="112"/>
    <s v="Lukoml GRES power station"/>
    <s v="Лукомльская ГРЭС, пиково-резервный энергоисточник (ПРЭИ)"/>
    <s v="6"/>
    <s v="NG/FO"/>
    <n v="300"/>
    <x v="0"/>
    <x v="3"/>
    <s v="Y"/>
    <m/>
    <m/>
    <m/>
    <x v="73"/>
    <m/>
    <m/>
    <m/>
    <n v="54.679952999999998"/>
    <n v="29.133310000000002"/>
    <s v="exact"/>
    <s v="Novalukomĺ"/>
    <m/>
    <m/>
    <s v="Vitebsk"/>
    <x v="3"/>
    <s v="Eastern Europe"/>
    <m/>
    <m/>
    <s v="Lukomlskaya"/>
    <m/>
    <m/>
    <m/>
    <s v="1010899"/>
    <n v="1170137"/>
    <s v="L406707"/>
    <s v="G407032"/>
  </r>
  <r>
    <s v="https://www.gem.wiki/Lukoml_GRES_power_station"/>
    <x v="112"/>
    <s v="Lukoml GRES power station"/>
    <s v="Лукомльская ГРЭС, пиково-резервный энергоисточник (ПРЭИ)"/>
    <s v="7"/>
    <s v="NG/FO"/>
    <n v="300"/>
    <x v="0"/>
    <x v="3"/>
    <s v="Y"/>
    <m/>
    <m/>
    <m/>
    <x v="73"/>
    <m/>
    <m/>
    <m/>
    <n v="54.679952999999998"/>
    <n v="29.133310000000002"/>
    <s v="exact"/>
    <s v="Novalukomĺ"/>
    <m/>
    <m/>
    <s v="Vitebsk"/>
    <x v="3"/>
    <s v="Eastern Europe"/>
    <m/>
    <m/>
    <s v="Lukomlskaya"/>
    <m/>
    <m/>
    <m/>
    <s v="1010899"/>
    <n v="1170138"/>
    <s v="L406707"/>
    <s v="G407031"/>
  </r>
  <r>
    <s v="https://www.gem.wiki/Lukoml_GRES_power_station"/>
    <x v="112"/>
    <s v="Lukoml GRES power station"/>
    <s v="Лукомльская ГРЭС, пиково-резервный энергоисточник (ПРЭИ)"/>
    <s v="8"/>
    <s v="NG/FO"/>
    <n v="300"/>
    <x v="0"/>
    <x v="3"/>
    <s v="Y"/>
    <m/>
    <m/>
    <m/>
    <x v="35"/>
    <m/>
    <n v="2025"/>
    <m/>
    <n v="54.679952999999998"/>
    <n v="29.133310000000002"/>
    <s v="exact"/>
    <s v="Novalukomĺ"/>
    <m/>
    <m/>
    <s v="Vitebsk"/>
    <x v="3"/>
    <s v="Eastern Europe"/>
    <m/>
    <m/>
    <s v="Lukomlskaya"/>
    <m/>
    <m/>
    <m/>
    <s v="1010899"/>
    <n v="1170139"/>
    <s v="L406707"/>
    <s v="G407030"/>
  </r>
  <r>
    <s v="https://www.gem.wiki/Lukoml_GRES_power_station"/>
    <x v="112"/>
    <s v="Lukoml GRES power station"/>
    <s v="Лукомльская ГРЭС, пиково-резервный энергоисточник (ПРЭИ)"/>
    <s v="9"/>
    <s v="NG"/>
    <n v="427"/>
    <x v="0"/>
    <x v="0"/>
    <s v="not found"/>
    <m/>
    <m/>
    <m/>
    <x v="2"/>
    <m/>
    <m/>
    <m/>
    <n v="54.679952999999998"/>
    <n v="29.133310000000002"/>
    <s v="exact"/>
    <s v="Novalukomĺ"/>
    <m/>
    <m/>
    <s v="Vitebsk"/>
    <x v="3"/>
    <s v="Eastern Europe"/>
    <m/>
    <m/>
    <s v="Lukomlskaya"/>
    <m/>
    <m/>
    <m/>
    <s v="1010899"/>
    <n v="1225733"/>
    <s v="L406707"/>
    <s v="G407029"/>
  </r>
  <r>
    <s v="https://www.gem.wiki/Minsk_CHP-2_power_station"/>
    <x v="112"/>
    <s v="Minsk CHP-2 power station"/>
    <s v="Минская ТЭЦ-2"/>
    <s v="CC1"/>
    <s v="NG/FO"/>
    <n v="65"/>
    <x v="0"/>
    <x v="0"/>
    <s v="Y"/>
    <m/>
    <m/>
    <m/>
    <x v="17"/>
    <m/>
    <m/>
    <m/>
    <n v="53.883434800000003"/>
    <n v="27.574413700000001"/>
    <s v="exact"/>
    <s v="Minsk"/>
    <m/>
    <m/>
    <s v="Minsk"/>
    <x v="3"/>
    <s v="Eastern Europe"/>
    <m/>
    <m/>
    <s v="Minskaya 2"/>
    <m/>
    <m/>
    <m/>
    <s v="1022840"/>
    <s v="1208114, 1208115, 1224337"/>
    <s v="L406709"/>
    <s v="G407025"/>
  </r>
  <r>
    <s v="https://www.gem.wiki/Minsk_CHP-3_power_station"/>
    <x v="112"/>
    <s v="Minsk CHP-3 power station"/>
    <s v="Минская ТЭЦ-3"/>
    <s v="3"/>
    <s v="NG"/>
    <n v="222"/>
    <x v="0"/>
    <x v="0"/>
    <s v="Y"/>
    <s v="Hydrogen capable: turbine"/>
    <s v="not found"/>
    <m/>
    <x v="9"/>
    <m/>
    <m/>
    <m/>
    <n v="53.880102000000001"/>
    <n v="27.649027"/>
    <s v="exact"/>
    <s v="Minsk"/>
    <m/>
    <m/>
    <s v="Minsk"/>
    <x v="3"/>
    <s v="Eastern Europe"/>
    <m/>
    <m/>
    <m/>
    <m/>
    <m/>
    <m/>
    <s v="1022841"/>
    <s v="1188366, 1198425"/>
    <s v="L406708"/>
    <s v="G407023"/>
  </r>
  <r>
    <s v="https://www.gem.wiki/Minsk_CHP-3_power_station"/>
    <x v="112"/>
    <s v="Minsk CHP-3 power station"/>
    <s v="Минская ТЭЦ-3"/>
    <s v="5"/>
    <s v="NG"/>
    <n v="60"/>
    <x v="0"/>
    <x v="3"/>
    <s v="Y"/>
    <m/>
    <m/>
    <m/>
    <x v="85"/>
    <m/>
    <n v="2023"/>
    <m/>
    <n v="53.880102000000001"/>
    <n v="27.649027"/>
    <s v="exact"/>
    <s v="Minsk"/>
    <m/>
    <m/>
    <s v="Minsk"/>
    <x v="3"/>
    <s v="Eastern Europe"/>
    <m/>
    <m/>
    <m/>
    <m/>
    <m/>
    <m/>
    <s v="1022841"/>
    <s v="not found"/>
    <s v="L406708"/>
    <s v="G410812"/>
  </r>
  <r>
    <s v="https://www.gem.wiki/Minsk_CHP-3_power_station"/>
    <x v="112"/>
    <s v="Minsk CHP-3 power station"/>
    <s v="Минская ТЭЦ-3"/>
    <s v="6"/>
    <s v="NG"/>
    <n v="60"/>
    <x v="0"/>
    <x v="3"/>
    <s v="Y"/>
    <m/>
    <m/>
    <m/>
    <x v="85"/>
    <m/>
    <m/>
    <m/>
    <n v="53.880102000000001"/>
    <n v="27.649027"/>
    <s v="exact"/>
    <s v="Minsk"/>
    <m/>
    <m/>
    <s v="Minsk"/>
    <x v="3"/>
    <s v="Eastern Europe"/>
    <m/>
    <m/>
    <m/>
    <m/>
    <m/>
    <m/>
    <s v="1022841"/>
    <s v="not found"/>
    <s v="L406708"/>
    <s v="G410811"/>
  </r>
  <r>
    <s v="https://www.gem.wiki/Minsk_CHP-3_power_station"/>
    <x v="112"/>
    <s v="Minsk CHP-3 power station"/>
    <s v="Минская ТЭЦ-3"/>
    <s v="7"/>
    <s v="NG"/>
    <n v="115"/>
    <x v="0"/>
    <x v="3"/>
    <s v="Y"/>
    <s v="not found"/>
    <s v="not found"/>
    <s v="N"/>
    <x v="3"/>
    <m/>
    <m/>
    <m/>
    <n v="53.880102000000001"/>
    <n v="27.649027"/>
    <s v="exact"/>
    <s v="Minsk"/>
    <m/>
    <m/>
    <s v="Minsk"/>
    <x v="3"/>
    <s v="Eastern Europe"/>
    <m/>
    <m/>
    <m/>
    <m/>
    <m/>
    <m/>
    <s v="1022841"/>
    <s v="not found"/>
    <s v="L406708"/>
    <s v="G409632"/>
  </r>
  <r>
    <s v="https://www.gem.wiki/Minsk_CHP-3_power_station"/>
    <x v="112"/>
    <s v="Minsk CHP-3 power station"/>
    <s v="Минская ТЭЦ-3"/>
    <s v="8"/>
    <s v="NG"/>
    <n v="115"/>
    <x v="0"/>
    <x v="3"/>
    <s v="Y"/>
    <s v="not found"/>
    <s v="not found"/>
    <s v="N"/>
    <x v="49"/>
    <m/>
    <m/>
    <m/>
    <n v="53.880102000000001"/>
    <n v="27.649027"/>
    <s v="exact"/>
    <s v="Minsk"/>
    <m/>
    <m/>
    <s v="Minsk"/>
    <x v="3"/>
    <s v="Eastern Europe"/>
    <m/>
    <m/>
    <m/>
    <m/>
    <m/>
    <m/>
    <s v="1022841"/>
    <s v="not found"/>
    <s v="L406708"/>
    <s v="G409614"/>
  </r>
  <r>
    <s v="https://www.gem.wiki/Minsk_CHP-4_power_station"/>
    <x v="112"/>
    <s v="Minsk CHP-4 power station"/>
    <s v="Минская ТЭЦ-4"/>
    <s v="1"/>
    <s v="NG/FO"/>
    <n v="60"/>
    <x v="0"/>
    <x v="3"/>
    <s v="Y"/>
    <m/>
    <m/>
    <m/>
    <x v="79"/>
    <m/>
    <n v="2023"/>
    <m/>
    <n v="53.871934000000003"/>
    <n v="27.402339000000001"/>
    <s v="exact"/>
    <s v="Minsk"/>
    <m/>
    <m/>
    <s v="Minsk"/>
    <x v="3"/>
    <s v="Eastern Europe"/>
    <m/>
    <m/>
    <m/>
    <m/>
    <m/>
    <m/>
    <s v="1022842"/>
    <n v="1132972"/>
    <s v="L406710"/>
    <s v="G407022"/>
  </r>
  <r>
    <s v="https://www.gem.wiki/Minsk_CHP-4_power_station"/>
    <x v="112"/>
    <s v="Minsk CHP-4 power station"/>
    <s v="Минская ТЭЦ-4"/>
    <s v="1R"/>
    <s v="NG/FO"/>
    <n v="60"/>
    <x v="4"/>
    <x v="5"/>
    <s v="not found"/>
    <s v="not found"/>
    <s v="not found"/>
    <s v="N"/>
    <x v="45"/>
    <m/>
    <m/>
    <m/>
    <n v="53.871934000000003"/>
    <n v="27.402339000000001"/>
    <s v="exact"/>
    <s v="Minsk"/>
    <m/>
    <m/>
    <s v="Minsk"/>
    <x v="3"/>
    <s v="Eastern Europe"/>
    <m/>
    <m/>
    <m/>
    <m/>
    <m/>
    <m/>
    <s v="1022842"/>
    <s v="not found"/>
    <s v="L406710"/>
    <s v="G409617"/>
  </r>
  <r>
    <s v="https://www.gem.wiki/Minsk_CHP-4_power_station"/>
    <x v="112"/>
    <s v="Minsk CHP-4 power station"/>
    <s v="Минская ТЭЦ-4"/>
    <s v="2"/>
    <s v="NG/FO"/>
    <n v="110"/>
    <x v="0"/>
    <x v="3"/>
    <s v="Y"/>
    <m/>
    <m/>
    <m/>
    <x v="79"/>
    <m/>
    <m/>
    <m/>
    <n v="53.871934000000003"/>
    <n v="27.402339000000001"/>
    <s v="exact"/>
    <s v="Minsk"/>
    <m/>
    <m/>
    <s v="Minsk"/>
    <x v="3"/>
    <s v="Eastern Europe"/>
    <m/>
    <m/>
    <m/>
    <m/>
    <m/>
    <m/>
    <s v="1022842"/>
    <n v="1132973"/>
    <s v="L406710"/>
    <s v="G409631"/>
  </r>
  <r>
    <s v="https://www.gem.wiki/Minsk_CHP-4_power_station"/>
    <x v="112"/>
    <s v="Minsk CHP-4 power station"/>
    <s v="Минская ТЭЦ-4"/>
    <s v="3"/>
    <s v="NG/FO"/>
    <n v="110"/>
    <x v="0"/>
    <x v="3"/>
    <s v="Y"/>
    <m/>
    <m/>
    <m/>
    <x v="79"/>
    <m/>
    <m/>
    <m/>
    <n v="53.871934000000003"/>
    <n v="27.402339000000001"/>
    <s v="exact"/>
    <s v="Minsk"/>
    <m/>
    <m/>
    <s v="Minsk"/>
    <x v="3"/>
    <s v="Eastern Europe"/>
    <m/>
    <m/>
    <m/>
    <m/>
    <m/>
    <m/>
    <s v="1022842"/>
    <n v="1132974"/>
    <s v="L406710"/>
    <s v="G409630"/>
  </r>
  <r>
    <s v="https://www.gem.wiki/Minsk_CHP-4_power_station"/>
    <x v="112"/>
    <s v="Minsk CHP-4 power station"/>
    <s v="Минская ТЭЦ-4"/>
    <s v="4"/>
    <s v="NG/FO"/>
    <n v="250"/>
    <x v="0"/>
    <x v="3"/>
    <s v="Y"/>
    <m/>
    <m/>
    <m/>
    <x v="79"/>
    <m/>
    <m/>
    <m/>
    <n v="53.871934000000003"/>
    <n v="27.402339000000001"/>
    <s v="exact"/>
    <s v="Minsk"/>
    <m/>
    <m/>
    <s v="Minsk"/>
    <x v="3"/>
    <s v="Eastern Europe"/>
    <m/>
    <m/>
    <m/>
    <m/>
    <m/>
    <m/>
    <s v="1022842"/>
    <n v="1132975"/>
    <s v="L406710"/>
    <s v="G407021"/>
  </r>
  <r>
    <s v="https://www.gem.wiki/Minsk_CHP-4_power_station"/>
    <x v="112"/>
    <s v="Minsk CHP-4 power station"/>
    <s v="Минская ТЭЦ-4"/>
    <s v="5"/>
    <s v="NG/FO"/>
    <n v="250"/>
    <x v="0"/>
    <x v="3"/>
    <s v="Y"/>
    <m/>
    <m/>
    <m/>
    <x v="79"/>
    <m/>
    <m/>
    <m/>
    <n v="53.871934000000003"/>
    <n v="27.402339000000001"/>
    <s v="exact"/>
    <s v="Minsk"/>
    <m/>
    <m/>
    <s v="Minsk"/>
    <x v="3"/>
    <s v="Eastern Europe"/>
    <m/>
    <m/>
    <m/>
    <m/>
    <m/>
    <m/>
    <s v="1022842"/>
    <n v="1132976"/>
    <s v="L406710"/>
    <s v="G407020"/>
  </r>
  <r>
    <s v="https://www.gem.wiki/Minsk_CHP-4_power_station"/>
    <x v="112"/>
    <s v="Minsk CHP-4 power station"/>
    <s v="Минская ТЭЦ-4"/>
    <s v="6"/>
    <s v="NG/FO"/>
    <n v="250"/>
    <x v="0"/>
    <x v="3"/>
    <s v="Y"/>
    <m/>
    <m/>
    <m/>
    <x v="79"/>
    <m/>
    <m/>
    <m/>
    <n v="53.871934000000003"/>
    <n v="27.402339000000001"/>
    <s v="exact"/>
    <s v="Minsk"/>
    <m/>
    <m/>
    <s v="Minsk"/>
    <x v="3"/>
    <s v="Eastern Europe"/>
    <m/>
    <m/>
    <m/>
    <m/>
    <m/>
    <m/>
    <s v="1022842"/>
    <n v="1192771"/>
    <s v="L406710"/>
    <s v="G407019"/>
  </r>
  <r>
    <s v="https://www.gem.wiki/Minsk_CHP-5_power_station"/>
    <x v="112"/>
    <s v="Minsk CHP-5 power station"/>
    <s v="Минская ТЭЦ-5, пиково-резервный энергоисточник (ПРЭИ)"/>
    <s v="CC2"/>
    <s v="NG/D"/>
    <n v="400"/>
    <x v="0"/>
    <x v="0"/>
    <s v="N"/>
    <m/>
    <m/>
    <m/>
    <x v="39"/>
    <m/>
    <m/>
    <m/>
    <n v="53.610836999999997"/>
    <n v="27.952824"/>
    <s v="exact"/>
    <s v="Druzhny"/>
    <m/>
    <s v="Pukhovichi"/>
    <s v="Minsk"/>
    <x v="3"/>
    <s v="Eastern Europe"/>
    <m/>
    <m/>
    <m/>
    <m/>
    <m/>
    <m/>
    <s v="1047030"/>
    <n v="1216291"/>
    <s v="L406711"/>
    <s v="G407018"/>
  </r>
  <r>
    <s v="https://www.gem.wiki/Minsk_CHP-5_power_station"/>
    <x v="112"/>
    <s v="Minsk CHP-5 power station"/>
    <s v="Минская ТЭЦ-5, пиково-резервный энергоисточник (ПРЭИ)"/>
    <s v="GT1"/>
    <s v="NG"/>
    <n v="54"/>
    <x v="1"/>
    <x v="1"/>
    <s v="N"/>
    <s v="Hydrogen capable: turbine"/>
    <s v="not found"/>
    <s v="N"/>
    <x v="49"/>
    <m/>
    <m/>
    <m/>
    <n v="53.610836999999997"/>
    <n v="27.952824"/>
    <s v="exact"/>
    <s v="Druzhny"/>
    <m/>
    <s v="Pukhovichi"/>
    <s v="Minsk"/>
    <x v="3"/>
    <s v="Eastern Europe"/>
    <m/>
    <m/>
    <m/>
    <m/>
    <m/>
    <m/>
    <s v="1132058"/>
    <n v="1303705"/>
    <s v="L406711"/>
    <s v="G407017"/>
  </r>
  <r>
    <s v="https://www.gem.wiki/Minsk_CHP-5_power_station"/>
    <x v="112"/>
    <s v="Minsk CHP-5 power station"/>
    <s v="Минская ТЭЦ-5, пиково-резервный энергоисточник (ПРЭИ)"/>
    <s v="GT2"/>
    <s v="NG"/>
    <n v="54"/>
    <x v="1"/>
    <x v="1"/>
    <s v="N"/>
    <s v="Hydrogen capable: turbine"/>
    <s v="not found"/>
    <s v="N"/>
    <x v="49"/>
    <m/>
    <m/>
    <m/>
    <n v="53.610836999999997"/>
    <n v="27.952824"/>
    <s v="exact"/>
    <s v="Druzhny"/>
    <m/>
    <s v="Pukhovichi"/>
    <s v="Minsk"/>
    <x v="3"/>
    <s v="Eastern Europe"/>
    <m/>
    <m/>
    <m/>
    <m/>
    <m/>
    <m/>
    <s v="1132058"/>
    <n v="1303706"/>
    <s v="L406711"/>
    <s v="G407016"/>
  </r>
  <r>
    <s v="https://www.gem.wiki/Minsk_CHP-5_power_station"/>
    <x v="112"/>
    <s v="Minsk CHP-5 power station"/>
    <s v="Минская ТЭЦ-5, пиково-резервный энергоисточник (ПРЭИ)"/>
    <s v="GT3"/>
    <s v="NG"/>
    <n v="54"/>
    <x v="1"/>
    <x v="1"/>
    <s v="N"/>
    <s v="Hydrogen capable: turbine"/>
    <s v="not found"/>
    <s v="N"/>
    <x v="49"/>
    <m/>
    <m/>
    <m/>
    <n v="53.610836999999997"/>
    <n v="27.952824"/>
    <s v="exact"/>
    <s v="Druzhny"/>
    <m/>
    <s v="Pukhovichi"/>
    <s v="Minsk"/>
    <x v="3"/>
    <s v="Eastern Europe"/>
    <m/>
    <m/>
    <m/>
    <m/>
    <m/>
    <m/>
    <s v="1132058"/>
    <n v="1303707"/>
    <s v="L406711"/>
    <s v="G407015"/>
  </r>
  <r>
    <s v="https://www.gem.wiki/Minsk_CHP-5_power_station"/>
    <x v="112"/>
    <s v="Minsk CHP-5 power station"/>
    <s v="Минская ТЭЦ-5, пиково-резервный энергоисточник (ПРЭИ)"/>
    <s v="GT4"/>
    <s v="NG"/>
    <n v="54"/>
    <x v="1"/>
    <x v="1"/>
    <s v="N"/>
    <s v="Hydrogen capable: turbine"/>
    <s v="not found"/>
    <s v="N"/>
    <x v="49"/>
    <m/>
    <m/>
    <m/>
    <n v="53.610836999999997"/>
    <n v="27.952824"/>
    <s v="exact"/>
    <s v="Druzhny"/>
    <m/>
    <s v="Pukhovichi"/>
    <s v="Minsk"/>
    <x v="3"/>
    <s v="Eastern Europe"/>
    <m/>
    <m/>
    <m/>
    <m/>
    <m/>
    <m/>
    <s v="1132058"/>
    <n v="1303708"/>
    <s v="L406711"/>
    <s v="G407014"/>
  </r>
  <r>
    <s v="https://www.gem.wiki/Minsk_CHP-5_power_station"/>
    <x v="112"/>
    <s v="Minsk CHP-5 power station"/>
    <s v="Минская ТЭЦ-5, пиково-резервный энергоисточник (ПРЭИ)"/>
    <s v="GT5"/>
    <s v="NG"/>
    <n v="54"/>
    <x v="1"/>
    <x v="1"/>
    <s v="N"/>
    <s v="Hydrogen capable: turbine"/>
    <s v="not found"/>
    <s v="N"/>
    <x v="49"/>
    <m/>
    <m/>
    <m/>
    <n v="53.610836999999997"/>
    <n v="27.952824"/>
    <s v="exact"/>
    <s v="Druzhny"/>
    <m/>
    <s v="Pukhovichi"/>
    <s v="Minsk"/>
    <x v="3"/>
    <s v="Eastern Europe"/>
    <m/>
    <m/>
    <m/>
    <m/>
    <m/>
    <m/>
    <s v="1132058"/>
    <n v="1303709"/>
    <s v="L406711"/>
    <s v="G407013"/>
  </r>
  <r>
    <s v="https://www.gem.wiki/Minsk_CHP-5_power_station"/>
    <x v="112"/>
    <s v="Minsk CHP-5 power station"/>
    <s v="Минская ТЭЦ-5, пиково-резервный энергоисточник (ПРЭИ)"/>
    <s v="GT6"/>
    <s v="NG"/>
    <n v="54"/>
    <x v="1"/>
    <x v="1"/>
    <s v="N"/>
    <s v="Hydrogen capable: turbine"/>
    <s v="not found"/>
    <s v="N"/>
    <x v="49"/>
    <m/>
    <m/>
    <m/>
    <n v="53.610836999999997"/>
    <n v="27.952824"/>
    <s v="exact"/>
    <s v="Druzhny"/>
    <m/>
    <s v="Pukhovichi"/>
    <s v="Minsk"/>
    <x v="3"/>
    <s v="Eastern Europe"/>
    <m/>
    <m/>
    <m/>
    <m/>
    <m/>
    <m/>
    <s v="1132058"/>
    <s v="not found"/>
    <s v="L406711"/>
    <s v="G407012"/>
  </r>
  <r>
    <s v="https://www.gem.wiki/Minsk_CHP-5_power_station"/>
    <x v="112"/>
    <s v="Minsk CHP-5 power station"/>
    <s v="Минская ТЭЦ-5, пиково-резервный энергоисточник (ПРЭИ)"/>
    <s v="ST1"/>
    <s v="NG/FO"/>
    <n v="320"/>
    <x v="0"/>
    <x v="3"/>
    <s v="Y"/>
    <m/>
    <m/>
    <m/>
    <x v="14"/>
    <m/>
    <m/>
    <m/>
    <n v="53.610836999999997"/>
    <n v="27.952824"/>
    <s v="exact"/>
    <s v="Druzhny"/>
    <m/>
    <s v="Pukhovichi"/>
    <s v="Minsk"/>
    <x v="3"/>
    <s v="Eastern Europe"/>
    <m/>
    <m/>
    <m/>
    <m/>
    <m/>
    <m/>
    <s v="1047030"/>
    <n v="1170141"/>
    <s v="L406711"/>
    <s v="G407011"/>
  </r>
  <r>
    <s v="https://www.gem.wiki/Mogilev_CHP-2_power_station"/>
    <x v="112"/>
    <s v="Mogilev CHP-2 power station"/>
    <s v="Могилевская ТЭЦ-2"/>
    <s v="1"/>
    <s v="NG/FO"/>
    <n v="60"/>
    <x v="0"/>
    <x v="3"/>
    <s v="Y"/>
    <s v="not found"/>
    <m/>
    <m/>
    <x v="62"/>
    <m/>
    <m/>
    <m/>
    <n v="53.812496000000003"/>
    <n v="30.341175"/>
    <s v="exact"/>
    <s v="Mogilev"/>
    <m/>
    <m/>
    <s v="Mogilev"/>
    <x v="3"/>
    <s v="Eastern Europe"/>
    <m/>
    <m/>
    <m/>
    <m/>
    <m/>
    <m/>
    <s v="1010901"/>
    <n v="1133502"/>
    <s v="L406712"/>
    <s v="G407010"/>
  </r>
  <r>
    <s v="https://www.gem.wiki/Mogilev_CHP-2_power_station"/>
    <x v="112"/>
    <s v="Mogilev CHP-2 power station"/>
    <s v="Могилевская ТЭЦ-2"/>
    <s v="2"/>
    <s v="NG/FO"/>
    <n v="50"/>
    <x v="0"/>
    <x v="3"/>
    <s v="Y"/>
    <s v="not found"/>
    <m/>
    <m/>
    <x v="62"/>
    <m/>
    <m/>
    <m/>
    <n v="53.812496000000003"/>
    <n v="30.341175"/>
    <s v="exact"/>
    <s v="Mogilev"/>
    <m/>
    <m/>
    <s v="Mogilev"/>
    <x v="3"/>
    <s v="Eastern Europe"/>
    <m/>
    <m/>
    <m/>
    <m/>
    <m/>
    <m/>
    <s v="1010901"/>
    <n v="1202146"/>
    <s v="L406712"/>
    <s v="G409629"/>
  </r>
  <r>
    <s v="https://www.gem.wiki/Mogilev_CHP-2_power_station"/>
    <x v="112"/>
    <s v="Mogilev CHP-2 power station"/>
    <s v="Могилевская ТЭЦ-2"/>
    <s v="3"/>
    <s v="NG/FO"/>
    <n v="50"/>
    <x v="6"/>
    <x v="3"/>
    <s v="Y"/>
    <s v="not found"/>
    <m/>
    <m/>
    <x v="62"/>
    <n v="2020"/>
    <m/>
    <m/>
    <n v="53.812496000000003"/>
    <n v="30.341175"/>
    <s v="exact"/>
    <s v="Mogilev"/>
    <m/>
    <m/>
    <s v="Mogilev"/>
    <x v="3"/>
    <s v="Eastern Europe"/>
    <m/>
    <m/>
    <m/>
    <m/>
    <m/>
    <m/>
    <s v="1010901"/>
    <n v="1175780"/>
    <s v="L406712"/>
    <s v="G409628"/>
  </r>
  <r>
    <s v="https://www.gem.wiki/Mogilev_CHP-2_power_station"/>
    <x v="112"/>
    <s v="Mogilev CHP-2 power station"/>
    <s v="Могилевская ТЭЦ-2"/>
    <s v="4"/>
    <s v="NG/FO"/>
    <n v="50"/>
    <x v="0"/>
    <x v="3"/>
    <s v="Y"/>
    <s v="not found"/>
    <m/>
    <m/>
    <x v="62"/>
    <m/>
    <m/>
    <m/>
    <n v="53.812496000000003"/>
    <n v="30.341175"/>
    <s v="exact"/>
    <s v="Mogilev"/>
    <m/>
    <m/>
    <s v="Mogilev"/>
    <x v="3"/>
    <s v="Eastern Europe"/>
    <m/>
    <m/>
    <m/>
    <m/>
    <m/>
    <m/>
    <s v="1010901"/>
    <n v="1175062"/>
    <s v="L406712"/>
    <s v="G409627"/>
  </r>
  <r>
    <s v="https://www.gem.wiki/Mogilev_CHP-2_power_station"/>
    <x v="112"/>
    <s v="Mogilev CHP-2 power station"/>
    <s v="Могилевская ТЭЦ-2"/>
    <s v="5"/>
    <s v="NG/FO"/>
    <n v="135"/>
    <x v="0"/>
    <x v="3"/>
    <s v="Y"/>
    <s v="not found"/>
    <m/>
    <m/>
    <x v="62"/>
    <m/>
    <m/>
    <m/>
    <n v="53.812496000000003"/>
    <n v="30.341175"/>
    <s v="exact"/>
    <s v="Mogilev"/>
    <m/>
    <m/>
    <s v="Mogilev"/>
    <x v="3"/>
    <s v="Eastern Europe"/>
    <m/>
    <m/>
    <m/>
    <m/>
    <m/>
    <m/>
    <s v="1010901"/>
    <n v="1192739"/>
    <s v="L406712"/>
    <s v="G409626"/>
  </r>
  <r>
    <s v="https://www.gem.wiki/Mozyr_CHP_power_station"/>
    <x v="112"/>
    <s v="Mozyr CHP power station"/>
    <s v="Мозырская ТЭЦ"/>
    <s v="1"/>
    <s v="NG/FO"/>
    <n v="70"/>
    <x v="0"/>
    <x v="3"/>
    <s v="Y"/>
    <m/>
    <m/>
    <m/>
    <x v="34"/>
    <m/>
    <m/>
    <m/>
    <n v="51.904409000000001"/>
    <n v="29.314637000000001"/>
    <s v="exact"/>
    <s v="Mikhalki"/>
    <m/>
    <m/>
    <s v="Gomel"/>
    <x v="3"/>
    <s v="Eastern Europe"/>
    <m/>
    <m/>
    <m/>
    <m/>
    <m/>
    <m/>
    <s v="1010902"/>
    <s v="not found"/>
    <s v="L406713"/>
    <s v="G407009"/>
  </r>
  <r>
    <s v="https://www.gem.wiki/Mozyr_CHP_power_station"/>
    <x v="112"/>
    <s v="Mozyr CHP power station"/>
    <s v="Мозырская ТЭЦ"/>
    <s v="2"/>
    <s v="NG/FO"/>
    <n v="135"/>
    <x v="0"/>
    <x v="3"/>
    <s v="Y"/>
    <m/>
    <m/>
    <m/>
    <x v="38"/>
    <m/>
    <m/>
    <m/>
    <n v="51.904409000000001"/>
    <n v="29.314637000000001"/>
    <s v="exact"/>
    <s v="Mikhalki"/>
    <m/>
    <m/>
    <s v="Gomel"/>
    <x v="3"/>
    <s v="Eastern Europe"/>
    <m/>
    <m/>
    <m/>
    <m/>
    <m/>
    <m/>
    <s v="1010902"/>
    <n v="1134161"/>
    <s v="L406713"/>
    <s v="G407008"/>
  </r>
  <r>
    <s v="https://www.gem.wiki/Novopolotsk_CHP_power_station"/>
    <x v="112"/>
    <s v="Novopolotsk CHP power station"/>
    <s v="Новополоцкая ТЭЦ, пиково-резервный энергоисточник (ПРЭИ)"/>
    <s v="1"/>
    <s v="NG/FO"/>
    <n v="60"/>
    <x v="0"/>
    <x v="3"/>
    <s v="Y"/>
    <m/>
    <m/>
    <m/>
    <x v="26"/>
    <m/>
    <n v="2025"/>
    <m/>
    <n v="55.526434999999999"/>
    <n v="28.549775"/>
    <s v="exact"/>
    <s v="Navapolatsk"/>
    <m/>
    <m/>
    <s v="Vitebsk"/>
    <x v="3"/>
    <s v="Eastern Europe"/>
    <m/>
    <m/>
    <s v="Novopolotskaya, Navapolatsk"/>
    <s v="heat"/>
    <s v="Chemicals"/>
    <s v="both"/>
    <s v="1010908"/>
    <n v="1140465"/>
    <s v="L406714"/>
    <s v="G407007"/>
  </r>
  <r>
    <s v="https://www.gem.wiki/Novopolotsk_CHP_power_station"/>
    <x v="112"/>
    <s v="Novopolotsk CHP power station"/>
    <s v="Новополоцкая ТЭЦ, пиково-резервный энергоисточник (ПРЭИ)"/>
    <s v="10"/>
    <s v="NG"/>
    <n v="50"/>
    <x v="1"/>
    <x v="1"/>
    <s v="Y"/>
    <s v="Hydrogen capable: turbine"/>
    <s v="not found"/>
    <s v="N"/>
    <x v="49"/>
    <m/>
    <m/>
    <m/>
    <n v="55.526434999999999"/>
    <n v="28.549775"/>
    <s v="exact"/>
    <s v="Navapolatsk"/>
    <m/>
    <m/>
    <s v="Vitebsk"/>
    <x v="3"/>
    <s v="Eastern Europe"/>
    <m/>
    <m/>
    <s v="Novopolotskaya, Navapolatsk"/>
    <s v="heat"/>
    <s v="Chemicals"/>
    <s v="both"/>
    <s v="1010908"/>
    <n v="1302474"/>
    <s v="L406714"/>
    <s v="G407004"/>
  </r>
  <r>
    <s v="https://www.gem.wiki/Novopolotsk_CHP_power_station"/>
    <x v="112"/>
    <s v="Novopolotsk CHP power station"/>
    <s v="Новополоцкая ТЭЦ, пиково-резервный энергоисточник (ПРЭИ)"/>
    <s v="11"/>
    <s v="not found"/>
    <n v="50"/>
    <x v="3"/>
    <x v="5"/>
    <s v="Y"/>
    <m/>
    <m/>
    <m/>
    <x v="40"/>
    <m/>
    <m/>
    <m/>
    <n v="55.526434999999999"/>
    <n v="28.549775"/>
    <s v="exact"/>
    <s v="Navapolatsk"/>
    <m/>
    <m/>
    <s v="Vitebsk"/>
    <x v="3"/>
    <s v="Eastern Europe"/>
    <m/>
    <m/>
    <s v="Novopolotskaya, Navapolatsk"/>
    <s v="heat"/>
    <s v="Chemicals"/>
    <s v="both"/>
    <s v="1010908"/>
    <s v="not found"/>
    <s v="L406714"/>
    <s v="G413016"/>
  </r>
  <r>
    <s v="https://www.gem.wiki/Novopolotsk_CHP_power_station"/>
    <x v="112"/>
    <s v="Novopolotsk CHP power station"/>
    <s v="Новополоцкая ТЭЦ, пиково-резервный энергоисточник (ПРЭИ)"/>
    <s v="2"/>
    <s v="NG/FO"/>
    <n v="60"/>
    <x v="0"/>
    <x v="3"/>
    <s v="Y"/>
    <m/>
    <m/>
    <m/>
    <x v="26"/>
    <m/>
    <m/>
    <m/>
    <n v="55.526434999999999"/>
    <n v="28.549775"/>
    <s v="exact"/>
    <s v="Navapolatsk"/>
    <m/>
    <m/>
    <s v="Vitebsk"/>
    <x v="3"/>
    <s v="Eastern Europe"/>
    <m/>
    <m/>
    <s v="Novopolotskaya, Navapolatsk"/>
    <s v="heat"/>
    <s v="Chemicals"/>
    <s v="both"/>
    <s v="1010908"/>
    <n v="1210134"/>
    <s v="L406714"/>
    <s v="G407006"/>
  </r>
  <r>
    <s v="https://www.gem.wiki/Novopolotsk_CHP_power_station"/>
    <x v="112"/>
    <s v="Novopolotsk CHP power station"/>
    <s v="Новополоцкая ТЭЦ, пиково-резервный энергоисточник (ПРЭИ)"/>
    <s v="3"/>
    <s v="NG/FO"/>
    <n v="50"/>
    <x v="6"/>
    <x v="3"/>
    <s v="Y"/>
    <m/>
    <m/>
    <m/>
    <x v="84"/>
    <s v="not found"/>
    <m/>
    <m/>
    <n v="55.526434999999999"/>
    <n v="28.549775"/>
    <s v="exact"/>
    <s v="Navapolatsk"/>
    <m/>
    <m/>
    <s v="Vitebsk"/>
    <x v="3"/>
    <s v="Eastern Europe"/>
    <m/>
    <m/>
    <s v="Novopolotskaya, Navapolatsk"/>
    <s v="heat"/>
    <s v="Chemicals"/>
    <s v="both"/>
    <s v="1010908"/>
    <n v="1210135"/>
    <s v="L406714"/>
    <s v="G409624"/>
  </r>
  <r>
    <s v="https://www.gem.wiki/Novopolotsk_CHP_power_station"/>
    <x v="112"/>
    <s v="Novopolotsk CHP power station"/>
    <s v="Новополоцкая ТЭЦ, пиково-резервный энергоисточник (ПРЭИ)"/>
    <s v="4"/>
    <s v="NG/FO"/>
    <n v="50"/>
    <x v="0"/>
    <x v="3"/>
    <s v="Y"/>
    <m/>
    <m/>
    <m/>
    <x v="26"/>
    <m/>
    <n v="2023"/>
    <m/>
    <n v="55.526434999999999"/>
    <n v="28.549775"/>
    <s v="exact"/>
    <s v="Navapolatsk"/>
    <m/>
    <m/>
    <s v="Vitebsk"/>
    <x v="3"/>
    <s v="Eastern Europe"/>
    <m/>
    <m/>
    <s v="Novopolotskaya, Navapolatsk"/>
    <s v="heat"/>
    <s v="Chemicals"/>
    <s v="both"/>
    <s v="1010908"/>
    <n v="1210136"/>
    <s v="L406714"/>
    <s v="G409623"/>
  </r>
  <r>
    <s v="https://www.gem.wiki/Novopolotsk_CHP_power_station"/>
    <x v="112"/>
    <s v="Novopolotsk CHP power station"/>
    <s v="Новополоцкая ТЭЦ, пиково-резервный энергоисточник (ПРЭИ)"/>
    <s v="5"/>
    <s v="NG/FO"/>
    <n v="50"/>
    <x v="0"/>
    <x v="3"/>
    <s v="Y"/>
    <m/>
    <m/>
    <m/>
    <x v="26"/>
    <m/>
    <m/>
    <m/>
    <n v="55.526434999999999"/>
    <n v="28.549775"/>
    <s v="exact"/>
    <s v="Navapolatsk"/>
    <m/>
    <m/>
    <s v="Vitebsk"/>
    <x v="3"/>
    <s v="Eastern Europe"/>
    <m/>
    <m/>
    <s v="Novopolotskaya, Navapolatsk"/>
    <s v="heat"/>
    <s v="Chemicals"/>
    <s v="both"/>
    <s v="1010908"/>
    <n v="1210137"/>
    <s v="L406714"/>
    <s v="G409622"/>
  </r>
  <r>
    <s v="https://www.gem.wiki/Novopolotsk_CHP_power_station"/>
    <x v="112"/>
    <s v="Novopolotsk CHP power station"/>
    <s v="Новополоцкая ТЭЦ, пиково-резервный энергоисточник (ПРЭИ)"/>
    <s v="6"/>
    <s v="NG/FO"/>
    <n v="50"/>
    <x v="0"/>
    <x v="3"/>
    <s v="Y"/>
    <m/>
    <m/>
    <m/>
    <x v="26"/>
    <m/>
    <m/>
    <m/>
    <n v="55.526434999999999"/>
    <n v="28.549775"/>
    <s v="exact"/>
    <s v="Navapolatsk"/>
    <m/>
    <m/>
    <s v="Vitebsk"/>
    <x v="3"/>
    <s v="Eastern Europe"/>
    <m/>
    <m/>
    <s v="Novopolotskaya, Navapolatsk"/>
    <s v="heat"/>
    <s v="Chemicals"/>
    <s v="both"/>
    <s v="1010908"/>
    <n v="1210138"/>
    <s v="L406714"/>
    <s v="G409621"/>
  </r>
  <r>
    <s v="https://www.gem.wiki/Novopolotsk_CHP_power_station"/>
    <x v="112"/>
    <s v="Novopolotsk CHP power station"/>
    <s v="Новополоцкая ТЭЦ, пиково-резервный энергоисточник (ПРЭИ)"/>
    <s v="9"/>
    <s v="NG"/>
    <n v="50"/>
    <x v="1"/>
    <x v="1"/>
    <s v="Y"/>
    <s v="Hydrogen capable: turbine"/>
    <s v="not found"/>
    <s v="N"/>
    <x v="49"/>
    <m/>
    <m/>
    <m/>
    <n v="55.526434999999999"/>
    <n v="28.549775"/>
    <s v="exact"/>
    <s v="Navapolatsk"/>
    <m/>
    <m/>
    <s v="Vitebsk"/>
    <x v="3"/>
    <s v="Eastern Europe"/>
    <m/>
    <m/>
    <s v="Novopolotskaya, Navapolatsk"/>
    <s v="heat"/>
    <s v="Chemicals"/>
    <s v="both"/>
    <s v="1010908"/>
    <n v="1302473"/>
    <s v="L406714"/>
    <s v="G407005"/>
  </r>
  <r>
    <s v="https://www.gem.wiki/Orsha_CHP_power_station"/>
    <x v="112"/>
    <s v="Orsha CHP power station"/>
    <s v="Оршанская ТЭЦ"/>
    <s v="1"/>
    <s v="NG"/>
    <n v="67"/>
    <x v="0"/>
    <x v="0"/>
    <s v="Y"/>
    <m/>
    <m/>
    <m/>
    <x v="23"/>
    <m/>
    <m/>
    <m/>
    <n v="54.480488000000001"/>
    <n v="30.392643"/>
    <s v="exact"/>
    <s v="Orsha"/>
    <m/>
    <m/>
    <s v="Vitebsk"/>
    <x v="3"/>
    <s v="Eastern Europe"/>
    <m/>
    <m/>
    <m/>
    <m/>
    <m/>
    <m/>
    <s v="1010904"/>
    <s v="1010904, 1010904, 1010904"/>
    <s v="L406719"/>
    <s v="G407003"/>
  </r>
  <r>
    <s v="https://www.gem.wiki/Svetlogorsk_CHP_power_station"/>
    <x v="112"/>
    <s v="Svetlogorsk CHP power station"/>
    <s v="Светлогорская ТЭЦ, Василевичская ГРЭС (old name)"/>
    <s v="2"/>
    <s v="NG/FO"/>
    <n v="50"/>
    <x v="0"/>
    <x v="3"/>
    <s v="Y"/>
    <m/>
    <m/>
    <m/>
    <x v="80"/>
    <m/>
    <m/>
    <m/>
    <n v="52.627746999999999"/>
    <n v="29.769967999999999"/>
    <s v="exact"/>
    <s v="Svietlahorsk"/>
    <m/>
    <m/>
    <s v="Gomel"/>
    <x v="3"/>
    <s v="Eastern Europe"/>
    <m/>
    <m/>
    <s v="Svetlogorskaya, Vasilevichskaya"/>
    <m/>
    <m/>
    <m/>
    <s v="1010910"/>
    <n v="1224117"/>
    <s v="L406718"/>
    <s v="G409618"/>
  </r>
  <r>
    <s v="https://www.gem.wiki/Svetlogorsk_CHP_power_station"/>
    <x v="112"/>
    <s v="Svetlogorsk CHP power station"/>
    <s v="Светлогорская ТЭЦ, Василевичская ГРЭС (old name)"/>
    <s v="4"/>
    <s v="NG/FO"/>
    <n v="60"/>
    <x v="0"/>
    <x v="3"/>
    <s v="Y"/>
    <m/>
    <m/>
    <m/>
    <x v="80"/>
    <m/>
    <m/>
    <m/>
    <n v="52.627746999999999"/>
    <n v="29.769967999999999"/>
    <s v="exact"/>
    <s v="Svietlahorsk"/>
    <m/>
    <m/>
    <s v="Gomel"/>
    <x v="3"/>
    <s v="Eastern Europe"/>
    <m/>
    <m/>
    <s v="Svetlogorskaya, Vasilevichskaya"/>
    <m/>
    <m/>
    <m/>
    <s v="1010910"/>
    <n v="1224116"/>
    <s v="L406718"/>
    <s v="G407002"/>
  </r>
  <r>
    <s v="https://www.gem.wiki/Aalst_Syral_power_station"/>
    <x v="113"/>
    <s v="Aalst Syral power station"/>
    <m/>
    <s v="1"/>
    <s v="NG"/>
    <n v="48"/>
    <x v="0"/>
    <x v="0"/>
    <s v="Y"/>
    <m/>
    <m/>
    <m/>
    <x v="15"/>
    <m/>
    <m/>
    <m/>
    <n v="50.935470000000002"/>
    <n v="4.0451600000000001"/>
    <s v="exact"/>
    <s v="Aalst"/>
    <m/>
    <m/>
    <s v="East Flanders"/>
    <x v="3"/>
    <s v="Western Europe"/>
    <m/>
    <m/>
    <m/>
    <m/>
    <m/>
    <m/>
    <s v="1039909"/>
    <s v="1160681, 1174676"/>
    <s v="L100000400016"/>
    <s v="G100000400016"/>
  </r>
  <r>
    <s v="https://www.gem.wiki/Amercoeur_power_station"/>
    <x v="113"/>
    <s v="Amercoeur power station"/>
    <m/>
    <s v="1"/>
    <s v="NG"/>
    <n v="451"/>
    <x v="0"/>
    <x v="0"/>
    <s v="not found"/>
    <m/>
    <m/>
    <m/>
    <x v="1"/>
    <m/>
    <m/>
    <m/>
    <n v="50.430399999999999"/>
    <n v="4.3955000000000002"/>
    <s v="exact"/>
    <s v="Roux"/>
    <m/>
    <m/>
    <s v="Hainaut"/>
    <x v="3"/>
    <s v="Western Europe"/>
    <s v="ENTSO-E: 22WAMERCO000010Y"/>
    <s v="ENTSO-E: 22WAMERCO000008L"/>
    <m/>
    <m/>
    <m/>
    <m/>
    <s v="1014399"/>
    <s v="1194745, 1194746"/>
    <s v="L100000100087"/>
    <s v="G100000400017"/>
  </r>
  <r>
    <s v="https://www.gem.wiki/Amercoeur_power_station"/>
    <x v="113"/>
    <s v="Amercoeur power station"/>
    <m/>
    <s v="2"/>
    <s v="NG"/>
    <n v="320"/>
    <x v="2"/>
    <x v="1"/>
    <s v="not found"/>
    <s v="not found"/>
    <s v="not found"/>
    <m/>
    <x v="45"/>
    <m/>
    <m/>
    <m/>
    <n v="50.430399999999999"/>
    <n v="4.3955000000000002"/>
    <s v="exact"/>
    <s v="Roux"/>
    <m/>
    <m/>
    <s v="Hainaut"/>
    <x v="3"/>
    <s v="Western Europe"/>
    <s v="ENTSO-E: 22WAMERCO000010Y"/>
    <s v="ENTSO-E: 22WAMERCO000009J"/>
    <m/>
    <m/>
    <m/>
    <m/>
    <s v="1014399"/>
    <n v="1235380"/>
    <s v="L100000100087"/>
    <s v="G100000406282"/>
  </r>
  <r>
    <s v="https://www.gem.wiki/Angleur_power_station"/>
    <x v="113"/>
    <s v="Angleur power station"/>
    <m/>
    <s v="31"/>
    <s v="NG/FO"/>
    <n v="25"/>
    <x v="0"/>
    <x v="1"/>
    <s v="N"/>
    <m/>
    <m/>
    <m/>
    <x v="68"/>
    <m/>
    <m/>
    <m/>
    <n v="50.617699999999999"/>
    <n v="5.5837000000000003"/>
    <s v="exact"/>
    <s v="Angleur"/>
    <m/>
    <m/>
    <s v="Liege"/>
    <x v="3"/>
    <s v="Western Europe"/>
    <s v="ENTSO-E: 22WAMERCO000010Y"/>
    <s v="nan"/>
    <m/>
    <m/>
    <m/>
    <m/>
    <s v="1029386, WRI: WRI1002208"/>
    <m/>
    <s v="L100000400018"/>
    <s v="G100000400018"/>
  </r>
  <r>
    <s v="https://www.gem.wiki/Angleur_power_station"/>
    <x v="113"/>
    <s v="Angleur power station"/>
    <m/>
    <s v="32"/>
    <s v="NG"/>
    <n v="25"/>
    <x v="0"/>
    <x v="1"/>
    <s v="N"/>
    <m/>
    <m/>
    <m/>
    <x v="68"/>
    <m/>
    <m/>
    <m/>
    <n v="50.617699999999999"/>
    <n v="5.5837000000000003"/>
    <s v="exact"/>
    <s v="Angleur"/>
    <m/>
    <m/>
    <s v="Liege"/>
    <x v="3"/>
    <s v="Western Europe"/>
    <s v="ENTSO-E: 22WAMERCO000010Y"/>
    <s v="nan"/>
    <m/>
    <m/>
    <m/>
    <m/>
    <s v="1029386, WRI: WRI1002208"/>
    <m/>
    <s v="L100000400018"/>
    <s v="G100000400019"/>
  </r>
  <r>
    <s v="https://www.gem.wiki/Angleur_power_station"/>
    <x v="113"/>
    <s v="Angleur power station"/>
    <m/>
    <s v="41"/>
    <s v="NG"/>
    <n v="64"/>
    <x v="0"/>
    <x v="1"/>
    <s v="N"/>
    <m/>
    <m/>
    <m/>
    <x v="47"/>
    <m/>
    <m/>
    <m/>
    <n v="50.617699999999999"/>
    <n v="5.5837000000000003"/>
    <s v="exact"/>
    <s v="Angleur"/>
    <m/>
    <m/>
    <s v="Liege"/>
    <x v="3"/>
    <s v="Western Europe"/>
    <s v="ENTSO-E: 22WAMERCO000010Y"/>
    <s v="ENTSO-E: 22W2019061513--D"/>
    <m/>
    <m/>
    <m/>
    <m/>
    <s v="1029386, WRI: WRI1002208"/>
    <n v="1211659"/>
    <s v="L100000400018"/>
    <s v="G100000400020"/>
  </r>
  <r>
    <s v="https://www.gem.wiki/Angleur_power_station"/>
    <x v="113"/>
    <s v="Angleur power station"/>
    <m/>
    <s v="42"/>
    <s v="NG"/>
    <n v="64"/>
    <x v="0"/>
    <x v="1"/>
    <s v="N"/>
    <m/>
    <m/>
    <m/>
    <x v="47"/>
    <m/>
    <m/>
    <m/>
    <n v="50.617699999999999"/>
    <n v="5.5837000000000003"/>
    <s v="exact"/>
    <s v="Angleur"/>
    <m/>
    <m/>
    <s v="Liege"/>
    <x v="3"/>
    <s v="Western Europe"/>
    <s v="ENTSO-E: 22WAMERCO000010Y"/>
    <s v="ENTSO-E: 22W2019061515--5"/>
    <m/>
    <m/>
    <m/>
    <m/>
    <s v="1029386, WRI: WRI1002208"/>
    <n v="1211660"/>
    <s v="L100000400018"/>
    <s v="G100000400021"/>
  </r>
  <r>
    <s v="https://www.gem.wiki/BASF_Antwerp_power_station"/>
    <x v="113"/>
    <s v="BASF Antwerp power station"/>
    <m/>
    <s v="1"/>
    <s v="NG"/>
    <n v="850"/>
    <x v="5"/>
    <x v="0"/>
    <s v="not found"/>
    <m/>
    <m/>
    <m/>
    <x v="45"/>
    <m/>
    <m/>
    <m/>
    <n v="51.365437"/>
    <n v="4.2706749999999998"/>
    <s v="approximate"/>
    <s v="Antwerp"/>
    <m/>
    <m/>
    <s v="Antwerp"/>
    <x v="3"/>
    <s v="Western Europe"/>
    <s v="nan"/>
    <s v="nan"/>
    <m/>
    <m/>
    <m/>
    <m/>
    <m/>
    <m/>
    <s v="L100000406399"/>
    <s v="G100000406335"/>
  </r>
  <r>
    <s v="https://www.gem.wiki/Beerse_power_station"/>
    <x v="113"/>
    <s v="Beerse power station"/>
    <m/>
    <s v="IC"/>
    <s v="HFO"/>
    <n v="33"/>
    <x v="0"/>
    <x v="6"/>
    <m/>
    <m/>
    <m/>
    <m/>
    <x v="45"/>
    <m/>
    <m/>
    <m/>
    <n v="51.326129999999999"/>
    <n v="4.8529999999999998"/>
    <s v="exact"/>
    <m/>
    <m/>
    <m/>
    <m/>
    <x v="3"/>
    <s v="Western Europe"/>
    <s v="nan"/>
    <s v="nan"/>
    <m/>
    <m/>
    <m/>
    <m/>
    <m/>
    <m/>
    <s v="L100001000036"/>
    <s v="G100001000101"/>
  </r>
  <r>
    <s v="https://www.gem.wiki/Beveren_Ineos_Phenolchemie_power_station"/>
    <x v="113"/>
    <s v="Beveren Ineos Phenolchemie power station"/>
    <m/>
    <s v="1"/>
    <s v="NG"/>
    <n v="23.8"/>
    <x v="0"/>
    <x v="1"/>
    <s v="Y"/>
    <s v="Hydrogen capable: progress"/>
    <m/>
    <m/>
    <x v="19"/>
    <m/>
    <m/>
    <m/>
    <n v="51.290909999999997"/>
    <n v="4.2702499999999999"/>
    <s v="exact"/>
    <s v="Beveren"/>
    <m/>
    <m/>
    <s v="East Flanders"/>
    <x v="3"/>
    <s v="Western Europe"/>
    <m/>
    <m/>
    <m/>
    <s v="both"/>
    <s v="Chemicals"/>
    <m/>
    <s v="1014405"/>
    <n v="1105478"/>
    <s v="L100000400023"/>
    <s v="G100000400023"/>
  </r>
  <r>
    <s v="https://www.gem.wiki/Clabecq_Steel_Works_power_station"/>
    <x v="113"/>
    <s v="Clabecq Steel Works power station"/>
    <m/>
    <s v="CC1"/>
    <s v="HFO/NG"/>
    <n v="40"/>
    <x v="7"/>
    <x v="0"/>
    <s v="Y"/>
    <m/>
    <m/>
    <m/>
    <x v="98"/>
    <m/>
    <m/>
    <m/>
    <n v="50.6813"/>
    <n v="4.2187999999999999"/>
    <s v="exact"/>
    <m/>
    <m/>
    <m/>
    <m/>
    <x v="3"/>
    <s v="Western Europe"/>
    <m/>
    <m/>
    <m/>
    <s v="both"/>
    <s v="Iron &amp; Steel"/>
    <m/>
    <s v="1017108"/>
    <n v="1110269"/>
    <s v="L100001000035"/>
    <s v="G100001000099"/>
  </r>
  <r>
    <s v="https://www.gem.wiki/Covestro_Oorderen_power_station"/>
    <x v="113"/>
    <s v="Covestro Oorderen power station"/>
    <m/>
    <s v="1"/>
    <s v="NG"/>
    <n v="43"/>
    <x v="0"/>
    <x v="1"/>
    <s v="Y"/>
    <m/>
    <m/>
    <m/>
    <x v="45"/>
    <m/>
    <m/>
    <m/>
    <n v="51.297024"/>
    <n v="4.3190650000000002"/>
    <s v="approximate"/>
    <s v="Antwerp"/>
    <m/>
    <m/>
    <s v="Antwerp"/>
    <x v="3"/>
    <s v="Western Europe"/>
    <m/>
    <m/>
    <s v="Antwerp Bayer; Oorderen Bayer"/>
    <m/>
    <m/>
    <m/>
    <s v="1095024"/>
    <n v="1163883"/>
    <s v="L100000406369"/>
    <s v="G100000406275"/>
  </r>
  <r>
    <s v="https://www.gem.wiki/Dils_Energie_power_station"/>
    <x v="113"/>
    <s v="Dils Energie power station"/>
    <m/>
    <s v="1"/>
    <s v="NG"/>
    <n v="920"/>
    <x v="5"/>
    <x v="0"/>
    <s v="not found"/>
    <s v="not found"/>
    <s v="not found"/>
    <m/>
    <x v="45"/>
    <m/>
    <m/>
    <m/>
    <n v="51.052854000000004"/>
    <n v="5.741282"/>
    <s v="approximate"/>
    <s v="Rotem"/>
    <m/>
    <m/>
    <s v="Limburg"/>
    <x v="3"/>
    <s v="Western Europe"/>
    <s v="Bloomberg: 1012838"/>
    <m/>
    <m/>
    <m/>
    <m/>
    <m/>
    <s v="1087362"/>
    <s v="1235378, 1235379"/>
    <s v="L100000407651"/>
    <s v="G100000409990"/>
  </r>
  <r>
    <s v="https://www.gem.wiki/Drogenbos_power_station"/>
    <x v="113"/>
    <s v="Drogenbos power station"/>
    <m/>
    <s v="1"/>
    <s v="NG"/>
    <n v="460"/>
    <x v="0"/>
    <x v="0"/>
    <s v="not found"/>
    <m/>
    <m/>
    <m/>
    <x v="19"/>
    <m/>
    <m/>
    <m/>
    <n v="50.802300000000002"/>
    <n v="4.2990000000000004"/>
    <s v="exact"/>
    <s v="Drogenbos"/>
    <m/>
    <m/>
    <s v="Flemish Brabant"/>
    <x v="3"/>
    <s v="Western Europe"/>
    <m/>
    <m/>
    <m/>
    <m/>
    <m/>
    <m/>
    <s v="1014414"/>
    <s v="1112790, 1112791, 1112792"/>
    <s v="L100000400024"/>
    <s v="G100000400024"/>
  </r>
  <r>
    <s v="https://www.gem.wiki/Drogenbos_power_station"/>
    <x v="113"/>
    <s v="Drogenbos power station"/>
    <m/>
    <s v="ST"/>
    <s v="HFO"/>
    <n v="112"/>
    <x v="7"/>
    <x v="3"/>
    <m/>
    <m/>
    <m/>
    <m/>
    <x v="14"/>
    <m/>
    <m/>
    <m/>
    <n v="50.802300000000002"/>
    <n v="4.2990000000000004"/>
    <s v="exact"/>
    <s v="Drogenbos"/>
    <m/>
    <m/>
    <s v="Flemish Brabant"/>
    <x v="3"/>
    <s v="Western Europe"/>
    <m/>
    <m/>
    <m/>
    <m/>
    <m/>
    <m/>
    <s v="1014414"/>
    <s v="1112788, 1112789"/>
    <s v="L100000400024"/>
    <s v="G100001000100"/>
  </r>
  <r>
    <s v="https://www.gem.wiki/Geel_power_station"/>
    <x v="113"/>
    <s v="Geel power station"/>
    <m/>
    <s v="CHP"/>
    <s v="NG"/>
    <n v="43"/>
    <x v="0"/>
    <x v="1"/>
    <s v="Y"/>
    <m/>
    <m/>
    <m/>
    <x v="14"/>
    <m/>
    <m/>
    <m/>
    <n v="51.112400000000001"/>
    <n v="5.0087000000000002"/>
    <s v="exact"/>
    <m/>
    <m/>
    <m/>
    <m/>
    <x v="3"/>
    <s v="Western Europe"/>
    <m/>
    <m/>
    <s v="Amoco"/>
    <s v="both"/>
    <s v="Chemicals"/>
    <m/>
    <s v="1041418"/>
    <n v="1161537"/>
    <s v="L100001000034"/>
    <s v="G100001000098"/>
  </r>
  <r>
    <s v="https://www.gem.wiki/Ham_(Gent)_power_station"/>
    <x v="113"/>
    <s v="Ham (Gent) power station"/>
    <m/>
    <s v="1"/>
    <s v="NG"/>
    <n v="43"/>
    <x v="0"/>
    <x v="0"/>
    <s v="Y"/>
    <m/>
    <m/>
    <m/>
    <x v="19"/>
    <m/>
    <m/>
    <m/>
    <n v="51.059600000000003"/>
    <n v="3.7364000000000002"/>
    <s v="exact"/>
    <s v="Gent"/>
    <m/>
    <m/>
    <s v="East Flanders"/>
    <x v="3"/>
    <s v="Western Europe"/>
    <m/>
    <m/>
    <m/>
    <m/>
    <m/>
    <m/>
    <s v="1029632"/>
    <s v="1116533, 1116534"/>
    <s v="L100000400025"/>
    <s v="G100000406272"/>
  </r>
  <r>
    <s v="https://www.gem.wiki/Ham_(Gent)_power_station"/>
    <x v="113"/>
    <s v="Ham (Gent) power station"/>
    <m/>
    <s v="31"/>
    <s v="NG"/>
    <n v="58"/>
    <x v="0"/>
    <x v="1"/>
    <s v="Y"/>
    <m/>
    <m/>
    <m/>
    <x v="37"/>
    <m/>
    <m/>
    <m/>
    <n v="51.059600000000003"/>
    <n v="3.7364000000000002"/>
    <s v="exact"/>
    <s v="Gent"/>
    <m/>
    <m/>
    <s v="East Flanders"/>
    <x v="3"/>
    <s v="Western Europe"/>
    <m/>
    <m/>
    <m/>
    <m/>
    <m/>
    <m/>
    <s v="1029632"/>
    <n v="1202595"/>
    <s v="L100000400025"/>
    <s v="G100000400025"/>
  </r>
  <r>
    <s v="https://www.gem.wiki/Ham_(Gent)_power_station"/>
    <x v="113"/>
    <s v="Ham (Gent) power station"/>
    <m/>
    <s v="32"/>
    <s v="NG"/>
    <n v="58"/>
    <x v="0"/>
    <x v="1"/>
    <s v="Y"/>
    <m/>
    <m/>
    <m/>
    <x v="37"/>
    <m/>
    <m/>
    <m/>
    <n v="51.059600000000003"/>
    <n v="3.7364000000000002"/>
    <s v="exact"/>
    <s v="Gent"/>
    <m/>
    <m/>
    <s v="East Flanders"/>
    <x v="3"/>
    <s v="Western Europe"/>
    <m/>
    <m/>
    <m/>
    <m/>
    <m/>
    <m/>
    <s v="1029632"/>
    <n v="1202596"/>
    <s v="L100000400025"/>
    <s v="G100000400026"/>
  </r>
  <r>
    <s v="https://www.gem.wiki/Herdersbrug_power_station"/>
    <x v="113"/>
    <s v="Herdersbrug power station"/>
    <m/>
    <s v="1"/>
    <s v="NG"/>
    <n v="465"/>
    <x v="0"/>
    <x v="0"/>
    <s v="N"/>
    <m/>
    <m/>
    <m/>
    <x v="23"/>
    <m/>
    <m/>
    <m/>
    <n v="51.262900000000002"/>
    <n v="3.2111999999999998"/>
    <s v="exact"/>
    <s v="Brugge"/>
    <m/>
    <m/>
    <s v="West Flanders"/>
    <x v="3"/>
    <s v="Western Europe"/>
    <m/>
    <m/>
    <m/>
    <m/>
    <m/>
    <m/>
    <s v="1014407"/>
    <s v="1107312, 1107313, 1107314"/>
    <s v="L100000400027"/>
    <s v="G100000400027"/>
  </r>
  <r>
    <s v="https://www.gem.wiki/Inesco_power_station"/>
    <x v="113"/>
    <s v="Inesco power station"/>
    <m/>
    <s v="1"/>
    <s v="NG"/>
    <n v="138"/>
    <x v="0"/>
    <x v="0"/>
    <s v="Y"/>
    <m/>
    <m/>
    <m/>
    <x v="47"/>
    <m/>
    <m/>
    <m/>
    <n v="51.241250000000001"/>
    <n v="4.3256699999999997"/>
    <s v="exact"/>
    <s v="Zwijndrecht"/>
    <m/>
    <m/>
    <s v="Antwerp"/>
    <x v="3"/>
    <s v="Western Europe"/>
    <m/>
    <s v="ENTSO-E: 22WINESCO150149P"/>
    <m/>
    <s v="both"/>
    <s v="Chemicals"/>
    <m/>
    <s v="1056631"/>
    <s v="1183604, 1189903, 1189904"/>
    <s v="L100000400028"/>
    <s v="G100000400028"/>
  </r>
  <r>
    <s v="https://www.gem.wiki/Izegem_power_station"/>
    <x v="113"/>
    <s v="Izegem power station"/>
    <m/>
    <s v="1"/>
    <s v="NG"/>
    <n v="20"/>
    <x v="0"/>
    <x v="1"/>
    <s v="Y"/>
    <s v="Hydrogen capable: turbine"/>
    <m/>
    <m/>
    <x v="48"/>
    <m/>
    <m/>
    <m/>
    <n v="50.923777999999999"/>
    <n v="3.2129789999999998"/>
    <s v="exact"/>
    <s v="Izegem"/>
    <m/>
    <m/>
    <s v="West Flanders"/>
    <x v="3"/>
    <s v="Western Europe"/>
    <s v="Bloomberg: 1000994"/>
    <m/>
    <m/>
    <s v="both"/>
    <s v="Agriculture"/>
    <m/>
    <s v="1024803"/>
    <n v="1121987"/>
    <s v="L100000406372"/>
    <s v="G100000406280"/>
  </r>
  <r>
    <s v="https://www.gem.wiki/Jemeppe-sur-Sambre_power_station"/>
    <x v="113"/>
    <s v="Jemeppe-sur-Sambre power station"/>
    <m/>
    <s v="1"/>
    <s v="NG"/>
    <n v="106"/>
    <x v="0"/>
    <x v="0"/>
    <s v="Y"/>
    <m/>
    <m/>
    <m/>
    <x v="15"/>
    <m/>
    <m/>
    <m/>
    <n v="50.447719999999997"/>
    <n v="4.6612200000000001"/>
    <s v="exact"/>
    <s v="Jemeppe-sur-Sambre"/>
    <m/>
    <m/>
    <s v="Namur"/>
    <x v="3"/>
    <s v="Western Europe"/>
    <s v="Bloomberg: 1001030"/>
    <m/>
    <s v="Jemeppe-Solvay"/>
    <s v="heat"/>
    <s v="Chemicals"/>
    <s v="both"/>
    <s v="1044073"/>
    <s v="1168048, 1168049, 1166728"/>
    <s v="L100000400029"/>
    <s v="G100000400029"/>
  </r>
  <r>
    <s v="https://www.gem.wiki/Les_Awirs_power_station"/>
    <x v="113"/>
    <s v="Les Awirs power station"/>
    <m/>
    <s v="CC1"/>
    <s v="NG"/>
    <n v="875"/>
    <x v="2"/>
    <x v="0"/>
    <s v="not found"/>
    <s v="Hydrogen capable: turbine"/>
    <s v="not found"/>
    <m/>
    <x v="40"/>
    <m/>
    <m/>
    <m/>
    <n v="50.585627000000002"/>
    <n v="5.4168700000000003"/>
    <s v="exact"/>
    <s v="Flémalle"/>
    <m/>
    <m/>
    <s v="Liege"/>
    <x v="3"/>
    <s v="Western Europe"/>
    <m/>
    <m/>
    <s v="Centrale des Awirs"/>
    <m/>
    <m/>
    <m/>
    <s v="1014424"/>
    <n v="1312593"/>
    <s v="L100000406373"/>
    <s v="G100000406281"/>
  </r>
  <r>
    <s v="https://www.gem.wiki/Lillo_Degussa_power_station"/>
    <x v="113"/>
    <s v="Lillo Degussa power station"/>
    <m/>
    <s v="1"/>
    <s v="NG"/>
    <n v="42"/>
    <x v="0"/>
    <x v="0"/>
    <s v="Y"/>
    <m/>
    <m/>
    <m/>
    <x v="14"/>
    <m/>
    <m/>
    <m/>
    <n v="51.309530000000002"/>
    <n v="4.3040200000000004"/>
    <s v="exact"/>
    <s v="Antwerp"/>
    <m/>
    <m/>
    <s v="Antwerp"/>
    <x v="3"/>
    <s v="Western Europe"/>
    <s v="Bloomberg: 1000978"/>
    <m/>
    <s v="Evonik Degussa"/>
    <m/>
    <m/>
    <m/>
    <s v="1043048"/>
    <s v="1163882, 1204964, 1242620"/>
    <s v="L100000400030"/>
    <s v="G100000400030"/>
  </r>
  <r>
    <s v="https://www.gem.wiki/Lillo_Degussa_power_station"/>
    <x v="113"/>
    <s v="Lillo Degussa power station"/>
    <m/>
    <s v="2"/>
    <s v="NG"/>
    <n v="43"/>
    <x v="0"/>
    <x v="0"/>
    <s v="Y"/>
    <s v="not found"/>
    <s v="not found"/>
    <m/>
    <x v="17"/>
    <m/>
    <m/>
    <m/>
    <n v="51.309530000000002"/>
    <n v="4.3040200000000004"/>
    <s v="exact"/>
    <s v="Antwerp"/>
    <m/>
    <m/>
    <s v="Antwerp"/>
    <x v="3"/>
    <s v="Western Europe"/>
    <s v="Bloomberg: 1000978"/>
    <m/>
    <s v="Evonik Degussa"/>
    <m/>
    <m/>
    <m/>
    <s v="1043048"/>
    <s v="1163882, 1204964, 1242620"/>
    <s v="L100000400030"/>
    <s v="G100000410396"/>
  </r>
  <r>
    <s v="https://www.gem.wiki/Manage_Seneffe_power_station"/>
    <x v="113"/>
    <s v="Manage Seneffe power station"/>
    <m/>
    <s v="1"/>
    <s v="NG"/>
    <n v="870"/>
    <x v="2"/>
    <x v="0"/>
    <s v="not found"/>
    <s v="Hydrogen capable: turbine"/>
    <s v="not found"/>
    <m/>
    <x v="45"/>
    <m/>
    <m/>
    <m/>
    <n v="50.509808999999997"/>
    <n v="4.2537310000000002"/>
    <s v="approximate"/>
    <s v="Manage"/>
    <m/>
    <m/>
    <s v="Hainaut"/>
    <x v="3"/>
    <s v="Western Europe"/>
    <m/>
    <m/>
    <s v="Manage gas power plant"/>
    <m/>
    <m/>
    <m/>
    <s v="1067400"/>
    <n v="1199723"/>
    <s v="L100000407650"/>
    <s v="G100000409989"/>
  </r>
  <r>
    <s v="https://www.gem.wiki/Marcinelle_Energie_(Carsid)_power_station"/>
    <x v="113"/>
    <s v="Marcinelle Energie (Carsid) power station"/>
    <m/>
    <s v="1"/>
    <s v="NG"/>
    <n v="413"/>
    <x v="0"/>
    <x v="0"/>
    <s v="N"/>
    <m/>
    <m/>
    <m/>
    <x v="17"/>
    <m/>
    <m/>
    <m/>
    <n v="50.413800000000002"/>
    <n v="4.4066999999999998"/>
    <s v="exact"/>
    <s v="Charleroi"/>
    <m/>
    <m/>
    <s v="Hainaut"/>
    <x v="3"/>
    <s v="Western Europe"/>
    <m/>
    <s v="ENTSO-E: 22WMARCIN150179H"/>
    <m/>
    <m/>
    <m/>
    <m/>
    <s v="1068823"/>
    <n v="1202185"/>
    <s v="L100000400031"/>
    <s v="G100000400031"/>
  </r>
  <r>
    <s v="https://www.gem.wiki/Monsanto_Oud-Lillo_power_station"/>
    <x v="113"/>
    <s v="Monsanto Oud-Lillo power station"/>
    <m/>
    <s v="1"/>
    <s v="NG"/>
    <n v="43"/>
    <x v="0"/>
    <x v="5"/>
    <s v="Y"/>
    <m/>
    <m/>
    <m/>
    <x v="45"/>
    <m/>
    <m/>
    <m/>
    <n v="51.315531"/>
    <n v="4.2896130000000001"/>
    <s v="approximate"/>
    <s v="Antwerp"/>
    <m/>
    <m/>
    <s v="Antwerp"/>
    <x v="3"/>
    <s v="Western Europe"/>
    <s v="Bloomberg: 1001006"/>
    <m/>
    <s v="Oud-Lillo Monsanto; Gasturbine Oud-Lillo"/>
    <s v="both"/>
    <s v="Chemicals"/>
    <m/>
    <s v="1044071"/>
    <n v="1170945"/>
    <s v="L100000406368"/>
    <s v="G100000406274"/>
  </r>
  <r>
    <s v="https://www.gem.wiki/Ringvaart_power_station"/>
    <x v="113"/>
    <s v="Ringvaart power station"/>
    <m/>
    <s v="1"/>
    <s v="NG"/>
    <n v="385"/>
    <x v="0"/>
    <x v="0"/>
    <s v="N"/>
    <s v="Hydrogen capable: turbine"/>
    <m/>
    <m/>
    <x v="23"/>
    <m/>
    <m/>
    <m/>
    <n v="51.104900000000001"/>
    <n v="3.7256999999999998"/>
    <s v="exact"/>
    <s v="Gent"/>
    <m/>
    <m/>
    <s v="East Flanders"/>
    <x v="3"/>
    <s v="Western Europe"/>
    <m/>
    <s v="ENTSO-E: 22WRINGVA150209C"/>
    <m/>
    <m/>
    <m/>
    <m/>
    <s v="1029634"/>
    <n v="1143383"/>
    <s v="L100000400032"/>
    <s v="G100000400032"/>
  </r>
  <r>
    <s v="https://www.gem.wiki/Ringvaart_power_station"/>
    <x v="113"/>
    <s v="Ringvaart power station"/>
    <m/>
    <s v="2"/>
    <s v="NG"/>
    <n v="235"/>
    <x v="5"/>
    <x v="1"/>
    <s v="N"/>
    <s v="not found"/>
    <s v="not found"/>
    <m/>
    <x v="45"/>
    <m/>
    <m/>
    <m/>
    <n v="51.104900000000001"/>
    <n v="3.7256999999999998"/>
    <s v="exact"/>
    <s v="Gent"/>
    <m/>
    <m/>
    <s v="East Flanders"/>
    <x v="3"/>
    <s v="Western Europe"/>
    <m/>
    <s v="ENTSO-E: 22WRINGVA150209C"/>
    <m/>
    <m/>
    <m/>
    <m/>
    <s v="1029634"/>
    <m/>
    <s v="L100000400032"/>
    <s v="G100000410395"/>
  </r>
  <r>
    <s v="https://www.gem.wiki/Saint-Ghislain_power_station"/>
    <x v="113"/>
    <s v="Saint-Ghislain power station"/>
    <m/>
    <s v="1"/>
    <s v="NG"/>
    <n v="350"/>
    <x v="0"/>
    <x v="0"/>
    <s v="N"/>
    <m/>
    <m/>
    <m/>
    <x v="11"/>
    <m/>
    <m/>
    <m/>
    <n v="50.471899999999998"/>
    <n v="3.8248000000000002"/>
    <s v="exact"/>
    <s v="Baudour"/>
    <m/>
    <m/>
    <s v="Hainaut"/>
    <x v="3"/>
    <s v="Western Europe"/>
    <m/>
    <s v="ENTSO-E: 22WSAINT-150221B"/>
    <m/>
    <m/>
    <m/>
    <m/>
    <s v="1050465"/>
    <s v="1104767, 1160334"/>
    <s v="L100000400033"/>
    <s v="G100000400033"/>
  </r>
  <r>
    <s v="https://www.gem.wiki/Sappi_Lanaken_power_station"/>
    <x v="113"/>
    <s v="Sappi Lanaken power station"/>
    <m/>
    <s v="1"/>
    <s v="NG"/>
    <n v="43"/>
    <x v="0"/>
    <x v="5"/>
    <s v="Y"/>
    <m/>
    <m/>
    <m/>
    <x v="45"/>
    <m/>
    <m/>
    <m/>
    <n v="50.8827"/>
    <n v="5.6419499999999996"/>
    <s v="exact"/>
    <s v="Lanaken"/>
    <m/>
    <m/>
    <s v="Limburg Province"/>
    <x v="3"/>
    <s v="Western Europe"/>
    <s v="Bloomberg: 1001024"/>
    <m/>
    <m/>
    <s v="both"/>
    <s v="Pulp &amp; Paper"/>
    <s v="none"/>
    <s v="1020978"/>
    <n v="1128053"/>
    <s v="L100000406370"/>
    <s v="G100000406276"/>
  </r>
  <r>
    <s v="https://www.gem.wiki/Scheldelaan_Exxonmobil_power_station"/>
    <x v="113"/>
    <s v="Scheldelaan Exxonmobil power station"/>
    <m/>
    <s v="1"/>
    <s v="NG"/>
    <n v="140"/>
    <x v="0"/>
    <x v="5"/>
    <s v="Y"/>
    <m/>
    <m/>
    <m/>
    <x v="9"/>
    <m/>
    <m/>
    <m/>
    <n v="51.253999999999998"/>
    <n v="4.3339999999999996"/>
    <s v="exact"/>
    <s v="Antwerp"/>
    <m/>
    <m/>
    <s v="Antwerp"/>
    <x v="3"/>
    <s v="Western Europe"/>
    <m/>
    <s v="ENTSO-E: 22WSCHELD1502261"/>
    <m/>
    <s v="heat"/>
    <s v="Oil &amp; Refining"/>
    <s v="power"/>
    <s v="1071823"/>
    <n v="1208236"/>
    <s v="L100000400034"/>
    <s v="G100000400034"/>
  </r>
  <r>
    <s v="https://www.gem.wiki/Seraing_power_station"/>
    <x v="113"/>
    <s v="Seraing power station"/>
    <m/>
    <s v="1"/>
    <s v="NG"/>
    <n v="470"/>
    <x v="0"/>
    <x v="0"/>
    <s v="N"/>
    <m/>
    <m/>
    <m/>
    <x v="20"/>
    <m/>
    <m/>
    <m/>
    <n v="50.603000000000002"/>
    <n v="5.4916999999999998"/>
    <s v="exact"/>
    <s v="Seraing"/>
    <m/>
    <m/>
    <s v="Liege"/>
    <x v="3"/>
    <s v="Western Europe"/>
    <m/>
    <m/>
    <m/>
    <m/>
    <m/>
    <m/>
    <s v="1029635"/>
    <s v="1146907, 1146908, 1146909"/>
    <s v="L100000400035"/>
    <s v="G100000400035"/>
  </r>
  <r>
    <s v="https://www.gem.wiki/Seraing_power_station"/>
    <x v="113"/>
    <s v="Seraing power station"/>
    <m/>
    <s v="2"/>
    <s v="NG"/>
    <n v="870"/>
    <x v="2"/>
    <x v="0"/>
    <s v="N"/>
    <s v="not found"/>
    <s v="not found"/>
    <m/>
    <x v="40"/>
    <m/>
    <m/>
    <m/>
    <n v="50.603000000000002"/>
    <n v="5.4916999999999998"/>
    <s v="exact"/>
    <s v="Seraing"/>
    <m/>
    <m/>
    <s v="Liege"/>
    <x v="3"/>
    <s v="Western Europe"/>
    <m/>
    <m/>
    <m/>
    <m/>
    <m/>
    <m/>
    <s v="1029635"/>
    <n v="1303227"/>
    <s v="L100000400035"/>
    <s v="G100000406271"/>
  </r>
  <r>
    <s v="https://www.gem.wiki/T-power_Beringen_power_station"/>
    <x v="113"/>
    <s v="T-power Beringen power station"/>
    <m/>
    <s v="1"/>
    <s v="NG"/>
    <n v="422"/>
    <x v="0"/>
    <x v="0"/>
    <s v="N"/>
    <m/>
    <m/>
    <m/>
    <x v="17"/>
    <m/>
    <m/>
    <m/>
    <n v="51.058599999999998"/>
    <n v="5.1055999999999999"/>
    <s v="exact"/>
    <s v="Tessenderlo"/>
    <m/>
    <m/>
    <s v="Limburg"/>
    <x v="3"/>
    <s v="Western Europe"/>
    <m/>
    <s v="ENTSO-E: 22WT-POWE150244W"/>
    <m/>
    <m/>
    <m/>
    <m/>
    <s v="1064184"/>
    <n v="1194847"/>
    <s v="L100000400036"/>
    <s v="G100000400036"/>
  </r>
  <r>
    <s v="https://www.gem.wiki/T-power_Beringen_power_station"/>
    <x v="113"/>
    <s v="T-power Beringen power station"/>
    <m/>
    <s v="2"/>
    <s v="NG"/>
    <n v="900"/>
    <x v="2"/>
    <x v="5"/>
    <s v="not found"/>
    <s v="not found"/>
    <s v="not found"/>
    <m/>
    <x v="40"/>
    <m/>
    <m/>
    <m/>
    <n v="51.058599999999998"/>
    <n v="5.1055999999999999"/>
    <s v="exact"/>
    <s v="Tessenderlo"/>
    <m/>
    <m/>
    <s v="Limburg"/>
    <x v="3"/>
    <s v="Western Europe"/>
    <m/>
    <s v="nan"/>
    <m/>
    <m/>
    <m/>
    <m/>
    <s v="1064184"/>
    <m/>
    <s v="L100000400036"/>
    <s v="G100000409991"/>
  </r>
  <r>
    <s v="https://www.gem.wiki/Vilvoorde_power_station"/>
    <x v="113"/>
    <s v="Vilvoorde power station"/>
    <m/>
    <s v="1"/>
    <s v="NG"/>
    <n v="255"/>
    <x v="0"/>
    <x v="1"/>
    <s v="N"/>
    <m/>
    <m/>
    <m/>
    <x v="11"/>
    <m/>
    <m/>
    <m/>
    <n v="50.941400000000002"/>
    <n v="4.4245999999999999"/>
    <s v="exact"/>
    <s v="Vilvoorde"/>
    <m/>
    <m/>
    <s v="Flemish Brabant"/>
    <x v="3"/>
    <s v="Western Europe"/>
    <m/>
    <s v="ENTSO-E: 22W20181015PU--J"/>
    <m/>
    <m/>
    <m/>
    <m/>
    <s v="1078236"/>
    <n v="1164203"/>
    <s v="L100000400037"/>
    <s v="G100000400037"/>
  </r>
  <r>
    <s v="https://www.gem.wiki/Vilvoorde_power_station"/>
    <x v="113"/>
    <s v="Vilvoorde power station"/>
    <m/>
    <s v="2"/>
    <s v="NG"/>
    <n v="870"/>
    <x v="2"/>
    <x v="0"/>
    <s v="N"/>
    <s v="not found"/>
    <s v="not found"/>
    <m/>
    <x v="40"/>
    <m/>
    <m/>
    <m/>
    <n v="50.941400000000002"/>
    <n v="4.4245999999999999"/>
    <s v="exact"/>
    <s v="Vilvoorde"/>
    <m/>
    <m/>
    <s v="Flemish Brabant"/>
    <x v="3"/>
    <s v="Western Europe"/>
    <m/>
    <m/>
    <m/>
    <m/>
    <m/>
    <m/>
    <s v="1078236"/>
    <n v="1304615"/>
    <s v="L100000400037"/>
    <s v="G100000406273"/>
  </r>
  <r>
    <s v="https://www.gem.wiki/Wilmarsdonk_Total_power_station"/>
    <x v="113"/>
    <s v="Wilmarsdonk Total power station"/>
    <m/>
    <s v="1"/>
    <s v="NG"/>
    <n v="43"/>
    <x v="0"/>
    <x v="1"/>
    <s v="Y"/>
    <m/>
    <m/>
    <m/>
    <x v="45"/>
    <m/>
    <m/>
    <m/>
    <n v="51.271661000000002"/>
    <n v="4.3262020000000003"/>
    <s v="exact"/>
    <s v="Antwerp"/>
    <m/>
    <m/>
    <s v="Antwerp"/>
    <x v="3"/>
    <s v="Western Europe"/>
    <s v="Bloomberg: 1001042"/>
    <m/>
    <m/>
    <m/>
    <m/>
    <m/>
    <s v="1040171"/>
    <n v="1160809"/>
    <s v="L100000406371"/>
    <s v="G100000406279"/>
  </r>
  <r>
    <s v="https://www.gem.wiki/Wilmarsdonk_Total_power_station"/>
    <x v="113"/>
    <s v="Wilmarsdonk Total power station"/>
    <m/>
    <s v="2"/>
    <s v="NG"/>
    <n v="43"/>
    <x v="0"/>
    <x v="1"/>
    <s v="Y"/>
    <m/>
    <m/>
    <m/>
    <x v="45"/>
    <m/>
    <m/>
    <m/>
    <n v="51.271661000000002"/>
    <n v="4.3262020000000003"/>
    <s v="exact"/>
    <s v="Antwerp"/>
    <m/>
    <m/>
    <s v="Antwerp"/>
    <x v="3"/>
    <s v="Western Europe"/>
    <s v="Bloomberg: 1001042"/>
    <m/>
    <m/>
    <m/>
    <m/>
    <m/>
    <s v="1040171"/>
    <n v="1160810"/>
    <s v="L100000406371"/>
    <s v="G100000406278"/>
  </r>
  <r>
    <s v="https://www.gem.wiki/Wilmarsdonk_Total_power_station"/>
    <x v="113"/>
    <s v="Wilmarsdonk Total power station"/>
    <m/>
    <s v="3"/>
    <s v="NG"/>
    <n v="43"/>
    <x v="0"/>
    <x v="1"/>
    <s v="Y"/>
    <m/>
    <m/>
    <m/>
    <x v="45"/>
    <m/>
    <m/>
    <m/>
    <n v="51.271661000000002"/>
    <n v="4.3262020000000003"/>
    <s v="exact"/>
    <s v="Antwerp"/>
    <m/>
    <m/>
    <s v="Antwerp"/>
    <x v="3"/>
    <s v="Western Europe"/>
    <s v="Bloomberg: 1001042"/>
    <m/>
    <m/>
    <m/>
    <m/>
    <m/>
    <s v="1040171"/>
    <n v="1160811"/>
    <s v="L100000406371"/>
    <s v="G100000406277"/>
  </r>
  <r>
    <s v="https://www.gem.wiki/Zandvliet_Power_Station"/>
    <x v="113"/>
    <s v="Zandvliet power station"/>
    <m/>
    <s v="1"/>
    <s v="NG"/>
    <n v="386.2"/>
    <x v="0"/>
    <x v="0"/>
    <s v="Y"/>
    <m/>
    <m/>
    <m/>
    <x v="21"/>
    <m/>
    <m/>
    <m/>
    <n v="51.368949999999998"/>
    <n v="4.2641900000000001"/>
    <s v="exact"/>
    <s v="Antwerp"/>
    <m/>
    <m/>
    <s v="Antwerp"/>
    <x v="3"/>
    <s v="Western Europe"/>
    <m/>
    <s v="ENTSO-E: 22WZANDVL150255D"/>
    <m/>
    <m/>
    <m/>
    <m/>
    <s v="1045340"/>
    <n v="1166980"/>
    <s v="L100000400038"/>
    <s v="G100000400038"/>
  </r>
  <r>
    <s v="https://www.gem.wiki/Zeebrugge_2_Fluxys_power_station"/>
    <x v="113"/>
    <s v="Zeebrugge 2 Fluxys power station"/>
    <m/>
    <s v="1"/>
    <s v="NG"/>
    <n v="40"/>
    <x v="0"/>
    <x v="1"/>
    <s v="Y"/>
    <m/>
    <m/>
    <m/>
    <x v="33"/>
    <m/>
    <m/>
    <m/>
    <n v="51.351819999999996"/>
    <n v="3.2086899999999998"/>
    <s v="exact"/>
    <s v="Bruges"/>
    <m/>
    <m/>
    <s v="West Flanders"/>
    <x v="3"/>
    <s v="Western Europe"/>
    <m/>
    <m/>
    <m/>
    <s v="both"/>
    <s v="Oil &amp; Refining"/>
    <m/>
    <s v="1014449"/>
    <n v="1159048"/>
    <s v="L100000400039"/>
    <s v="G100000400039"/>
  </r>
  <r>
    <s v="https://www.gem.wiki/Zelzate_2_Knippegroen_power_station"/>
    <x v="113"/>
    <s v="Zelzate 2 Knippegroen power station"/>
    <m/>
    <s v="1"/>
    <s v="NG/BFG"/>
    <n v="315"/>
    <x v="0"/>
    <x v="3"/>
    <s v="N"/>
    <m/>
    <m/>
    <m/>
    <x v="1"/>
    <m/>
    <m/>
    <m/>
    <n v="51.158700000000003"/>
    <n v="3.8068"/>
    <s v="exact"/>
    <s v="Gent"/>
    <m/>
    <m/>
    <s v="East Flanders"/>
    <x v="3"/>
    <s v="Western Europe"/>
    <m/>
    <s v="ENTSO-E: 22WZELZAT1502618"/>
    <m/>
    <s v="power"/>
    <s v="Iron &amp; Steel"/>
    <s v="none"/>
    <s v="1061812"/>
    <n v="1190722"/>
    <s v="L100000407649"/>
    <s v="G100000409988"/>
  </r>
  <r>
    <s v="https://www.gem.wiki/Zwijndrecht_Lanxess_power_station"/>
    <x v="113"/>
    <s v="Zwijndrecht Lanxess power station"/>
    <m/>
    <s v="1"/>
    <s v="NG"/>
    <n v="58"/>
    <x v="0"/>
    <x v="0"/>
    <s v="Y"/>
    <m/>
    <m/>
    <m/>
    <x v="1"/>
    <m/>
    <m/>
    <m/>
    <n v="51.238199999999999"/>
    <n v="4.3407999999999998"/>
    <s v="exact"/>
    <s v="Zwijndrecht"/>
    <m/>
    <m/>
    <s v="Antwerp"/>
    <x v="3"/>
    <s v="Western Europe"/>
    <m/>
    <m/>
    <m/>
    <s v="both"/>
    <s v="rubber"/>
    <m/>
    <s v="1066845"/>
    <s v="1198640, 1249781"/>
    <s v="L100000400040"/>
    <s v="G100000400040"/>
  </r>
  <r>
    <s v="https://www.gem.wiki/Banja_Luka_power_station"/>
    <x v="114"/>
    <s v="Banja Luka power station"/>
    <m/>
    <s v="1"/>
    <s v="NG"/>
    <n v="600"/>
    <x v="3"/>
    <x v="5"/>
    <s v="not found"/>
    <m/>
    <m/>
    <m/>
    <x v="43"/>
    <m/>
    <m/>
    <m/>
    <n v="44.769309470944997"/>
    <n v="17.173893320052098"/>
    <s v="approximate"/>
    <s v="Banja Luka"/>
    <m/>
    <m/>
    <s v="Srpska"/>
    <x v="3"/>
    <s v="Southern Europe"/>
    <m/>
    <m/>
    <m/>
    <m/>
    <m/>
    <m/>
    <s v="1140700"/>
    <n v="1315883"/>
    <s v="L407978"/>
    <s v="G410808"/>
  </r>
  <r>
    <s v="https://www.gem.wiki/Bosanski_Brod_power_station"/>
    <x v="114"/>
    <s v="Bosanski Brod power station"/>
    <m/>
    <s v="1"/>
    <s v="NG"/>
    <n v="100"/>
    <x v="3"/>
    <x v="5"/>
    <s v="Y"/>
    <m/>
    <m/>
    <m/>
    <x v="43"/>
    <m/>
    <m/>
    <m/>
    <n v="45.137406387347397"/>
    <n v="17.983214492375101"/>
    <s v="exact"/>
    <s v="Brod"/>
    <m/>
    <m/>
    <s v="Srpska"/>
    <x v="3"/>
    <s v="Southern Europe"/>
    <m/>
    <m/>
    <m/>
    <m/>
    <m/>
    <m/>
    <s v="1011231"/>
    <n v="1316300"/>
    <s v="L407977"/>
    <s v="G410810"/>
  </r>
  <r>
    <s v="https://www.gem.wiki/ERS_Gas-Fired_CHP_power_station"/>
    <x v="114"/>
    <s v="ERS Gas-Fired CHP power station"/>
    <m/>
    <s v="1"/>
    <s v="NG"/>
    <n v="200"/>
    <x v="4"/>
    <x v="5"/>
    <s v="Y"/>
    <s v="not found"/>
    <s v="not found"/>
    <m/>
    <x v="45"/>
    <m/>
    <m/>
    <m/>
    <n v="44.095393344370599"/>
    <n v="18.115155199414801"/>
    <s v="approximate"/>
    <s v="Catici"/>
    <m/>
    <m/>
    <s v="Zenica-Doboj"/>
    <x v="3"/>
    <s v="Southern Europe"/>
    <m/>
    <m/>
    <m/>
    <m/>
    <m/>
    <m/>
    <s v="1020233"/>
    <n v="1232130"/>
    <s v="L406716"/>
    <s v="G407000"/>
  </r>
  <r>
    <s v="https://www.gem.wiki/KTG_Zenica_power_station"/>
    <x v="114"/>
    <s v="KTG Zenica power station"/>
    <m/>
    <s v="1"/>
    <s v="NG"/>
    <n v="390"/>
    <x v="5"/>
    <x v="0"/>
    <s v="Y"/>
    <s v="not found"/>
    <s v="not found"/>
    <m/>
    <x v="45"/>
    <m/>
    <m/>
    <m/>
    <n v="44.202511000000001"/>
    <n v="17.914541"/>
    <s v="approximate"/>
    <s v="Zenica"/>
    <m/>
    <m/>
    <s v="Zenica-Doboj"/>
    <x v="3"/>
    <s v="Southern Europe"/>
    <m/>
    <m/>
    <m/>
    <m/>
    <m/>
    <m/>
    <s v="1076912"/>
    <s v="1217465; 1226563; 1226564"/>
    <s v="L406715"/>
    <s v="G406999"/>
  </r>
  <r>
    <s v="https://www.gem.wiki/Prijedor_power_station"/>
    <x v="114"/>
    <s v="Prijedor power station"/>
    <m/>
    <s v="1"/>
    <s v="NG"/>
    <n v="600"/>
    <x v="3"/>
    <x v="5"/>
    <s v="not found"/>
    <m/>
    <m/>
    <m/>
    <x v="43"/>
    <m/>
    <m/>
    <m/>
    <n v="44.9886023156755"/>
    <n v="16.709153386514402"/>
    <s v="approximate"/>
    <s v="Prijedor"/>
    <m/>
    <m/>
    <s v="Srpska"/>
    <x v="3"/>
    <s v="Southern Europe"/>
    <m/>
    <m/>
    <m/>
    <m/>
    <m/>
    <m/>
    <s v="1140701"/>
    <n v="1315884"/>
    <s v="L407979"/>
    <s v="G410809"/>
  </r>
  <r>
    <s v="https://www.gem.wiki/Bobov_Dol_Power_Station"/>
    <x v="115"/>
    <s v="Bobov Dol power station"/>
    <s v="ТЕЦ Бобов Дол"/>
    <s v="6"/>
    <s v="NG"/>
    <n v="180"/>
    <x v="2"/>
    <x v="0"/>
    <s v="not found"/>
    <s v="Hydrogen capable: progress"/>
    <s v="not found"/>
    <s v="change of plans"/>
    <x v="40"/>
    <m/>
    <m/>
    <m/>
    <n v="42.285817999999999"/>
    <n v="23.032830000000001"/>
    <s v="exact"/>
    <s v="Golemo Selo"/>
    <m/>
    <m/>
    <s v="Kyustendil"/>
    <x v="3"/>
    <s v="Eastern Europe"/>
    <m/>
    <m/>
    <m/>
    <m/>
    <m/>
    <m/>
    <s v="1023672"/>
    <s v="not found"/>
    <s v="L100137"/>
    <s v="G407336"/>
  </r>
  <r>
    <s v="https://www.gem.wiki/Maritsa_Itzok-2_power_station"/>
    <x v="115"/>
    <s v="Maritsa Itzok-2 power station"/>
    <m/>
    <s v="1"/>
    <s v="NG/H"/>
    <n v="1000"/>
    <x v="4"/>
    <x v="5"/>
    <s v="not found"/>
    <s v="Hydrogen capable: turbine"/>
    <s v="not found"/>
    <s v="replacement"/>
    <x v="45"/>
    <m/>
    <m/>
    <m/>
    <n v="42.254052999999999"/>
    <n v="26.134007"/>
    <s v="exact"/>
    <s v="Kovachevo"/>
    <m/>
    <m/>
    <s v="Galabovo"/>
    <x v="3"/>
    <s v="Eastern Europe"/>
    <m/>
    <m/>
    <m/>
    <m/>
    <m/>
    <m/>
    <m/>
    <m/>
    <s v="L100143"/>
    <s v="G410443"/>
  </r>
  <r>
    <s v="https://www.gem.wiki/Neftochim_Refinery_power_station"/>
    <x v="115"/>
    <s v="Neftochim Refinery power station"/>
    <m/>
    <s v="1"/>
    <s v="NG"/>
    <n v="25"/>
    <x v="0"/>
    <x v="3"/>
    <s v="Y"/>
    <s v="Hydrogen capable: progress"/>
    <m/>
    <m/>
    <x v="72"/>
    <m/>
    <m/>
    <m/>
    <n v="42.541289999999996"/>
    <n v="27.338750000000001"/>
    <s v="exact"/>
    <s v="Burgas"/>
    <m/>
    <m/>
    <s v="Burgas"/>
    <x v="3"/>
    <s v="Eastern Europe"/>
    <s v="Bloomberg: 1010606"/>
    <m/>
    <s v="Neftohim Refinery, LUKOIL Neftohim Burgas"/>
    <s v="both"/>
    <s v="Oil &amp; Refining"/>
    <m/>
    <s v="1040588"/>
    <n v="1177079"/>
    <s v="L400041"/>
    <s v="G400041"/>
  </r>
  <r>
    <s v="https://www.gem.wiki/Neftochim_Refinery_power_station"/>
    <x v="115"/>
    <s v="Neftochim Refinery power station"/>
    <m/>
    <s v="2R"/>
    <s v="NG"/>
    <n v="65"/>
    <x v="0"/>
    <x v="3"/>
    <s v="Y"/>
    <s v="Hydrogen capable: progress"/>
    <m/>
    <m/>
    <x v="50"/>
    <m/>
    <m/>
    <m/>
    <n v="42.541289999999996"/>
    <n v="27.338750000000001"/>
    <s v="exact"/>
    <s v="Burgas"/>
    <m/>
    <m/>
    <s v="Burgas"/>
    <x v="3"/>
    <s v="Eastern Europe"/>
    <m/>
    <m/>
    <s v="Neftohim Refinery, LUKOIL Neftohim Burgas"/>
    <s v="both"/>
    <s v="Oil &amp; Refining"/>
    <m/>
    <s v="1040588"/>
    <n v="1161058"/>
    <s v="L400041"/>
    <s v="G400042"/>
  </r>
  <r>
    <s v="https://www.gem.wiki/Neftochim_Refinery_power_station"/>
    <x v="115"/>
    <s v="Neftochim Refinery power station"/>
    <m/>
    <s v="3"/>
    <s v="NG"/>
    <n v="63"/>
    <x v="0"/>
    <x v="3"/>
    <s v="Y"/>
    <s v="Hydrogen capable: progress"/>
    <m/>
    <m/>
    <x v="79"/>
    <m/>
    <m/>
    <m/>
    <n v="42.541289999999996"/>
    <n v="27.338750000000001"/>
    <s v="exact"/>
    <s v="Burgas"/>
    <m/>
    <m/>
    <s v="Burgas"/>
    <x v="3"/>
    <s v="Eastern Europe"/>
    <m/>
    <m/>
    <s v="Neftohim Refinery, LUKOIL Neftohim Burgas"/>
    <s v="both"/>
    <s v="Oil &amp; Refining"/>
    <m/>
    <s v="1040588"/>
    <n v="1192788"/>
    <s v="L400041"/>
    <s v="G400043"/>
  </r>
  <r>
    <s v="https://www.gem.wiki/Neftochim_Refinery_power_station"/>
    <x v="115"/>
    <s v="Neftochim Refinery power station"/>
    <m/>
    <s v="4"/>
    <s v="NG"/>
    <n v="63"/>
    <x v="0"/>
    <x v="3"/>
    <s v="Y"/>
    <s v="Hydrogen capable: progress"/>
    <m/>
    <m/>
    <x v="68"/>
    <m/>
    <m/>
    <m/>
    <n v="42.541289999999996"/>
    <n v="27.338750000000001"/>
    <s v="exact"/>
    <s v="Burgas"/>
    <m/>
    <m/>
    <s v="Burgas"/>
    <x v="3"/>
    <s v="Eastern Europe"/>
    <m/>
    <m/>
    <s v="Neftohim Refinery, LUKOIL Neftohim Burgas"/>
    <s v="both"/>
    <s v="Oil &amp; Refining"/>
    <m/>
    <s v="1040588"/>
    <n v="1192789"/>
    <s v="L400041"/>
    <s v="G400044"/>
  </r>
  <r>
    <s v="https://www.gem.wiki/Plovdiv_North_power_station"/>
    <x v="115"/>
    <s v="Plovdiv North power station"/>
    <m/>
    <s v="1"/>
    <s v="NG"/>
    <n v="50"/>
    <x v="0"/>
    <x v="0"/>
    <s v="Y"/>
    <m/>
    <m/>
    <m/>
    <x v="17"/>
    <m/>
    <m/>
    <m/>
    <n v="42.183030000000002"/>
    <n v="24.741379999999999"/>
    <s v="exact"/>
    <s v="Plovdiv"/>
    <m/>
    <m/>
    <s v="Plovdiv"/>
    <x v="3"/>
    <s v="Eastern Europe"/>
    <s v="Bloomberg: 1010610"/>
    <m/>
    <s v="EVN Когенерация"/>
    <m/>
    <m/>
    <m/>
    <s v="1077958"/>
    <s v="1219179, 1226066"/>
    <s v="L400045"/>
    <s v="G400045"/>
  </r>
  <r>
    <s v="https://www.gem.wiki/Rupite_power_station"/>
    <x v="115"/>
    <s v="Rupite power station"/>
    <m/>
    <s v="1"/>
    <s v="NG"/>
    <n v="276"/>
    <x v="3"/>
    <x v="0"/>
    <s v="not found"/>
    <m/>
    <m/>
    <m/>
    <x v="43"/>
    <m/>
    <m/>
    <m/>
    <n v="41.442154199999997"/>
    <n v="23.241363499999999"/>
    <s v="approximate"/>
    <s v="Rupite"/>
    <m/>
    <m/>
    <s v="Blagoevgrad"/>
    <x v="3"/>
    <s v="Eastern Europe"/>
    <m/>
    <m/>
    <m/>
    <m/>
    <m/>
    <m/>
    <m/>
    <m/>
    <s v="L408020"/>
    <s v="G410801"/>
  </r>
  <r>
    <s v="https://www.gem.wiki/Sofia_Iztok_power_station"/>
    <x v="115"/>
    <s v="Sofia Iztok power station"/>
    <m/>
    <s v="1"/>
    <s v="NG"/>
    <n v="186"/>
    <x v="0"/>
    <x v="0"/>
    <s v="Y"/>
    <m/>
    <m/>
    <m/>
    <x v="82"/>
    <m/>
    <m/>
    <m/>
    <n v="42.651519999999998"/>
    <n v="23.41722"/>
    <s v="exact"/>
    <s v="Sofia City"/>
    <m/>
    <m/>
    <s v="Sofia"/>
    <x v="3"/>
    <s v="Eastern Europe"/>
    <m/>
    <m/>
    <s v="Sofia Iztok Power Plant, Sofia East"/>
    <m/>
    <m/>
    <m/>
    <s v="1023696"/>
    <s v="1153671, 1153672, 1238045, 1238046, 1153673"/>
    <s v="L400048"/>
    <s v="G400048"/>
  </r>
  <r>
    <s v="https://www.gem.wiki/Sofia_Iztok_power_station"/>
    <x v="115"/>
    <s v="Sofia Iztok power station"/>
    <m/>
    <s v="CC1"/>
    <s v="NG"/>
    <n v="240"/>
    <x v="2"/>
    <x v="0"/>
    <s v="Y"/>
    <s v="not found"/>
    <s v="not found"/>
    <m/>
    <x v="7"/>
    <m/>
    <m/>
    <m/>
    <n v="42.651519999999998"/>
    <n v="23.41722"/>
    <s v="exact"/>
    <s v="Sofia City"/>
    <m/>
    <m/>
    <s v="Sofia"/>
    <x v="3"/>
    <s v="Eastern Europe"/>
    <s v="Bloomberg: 1005428,"/>
    <m/>
    <s v="Sofia Iztok Power Plant, Sofia East"/>
    <m/>
    <m/>
    <m/>
    <s v="1023696"/>
    <s v="1153671, 1153672, 1238045, 1238046, 1153673"/>
    <s v="L400048"/>
    <s v="G410436"/>
  </r>
  <r>
    <s v="https://www.gem.wiki/Sofia_power_station"/>
    <x v="115"/>
    <s v="Sofia power station"/>
    <m/>
    <s v="6"/>
    <s v="NG"/>
    <n v="50"/>
    <x v="0"/>
    <x v="3"/>
    <s v="Y"/>
    <m/>
    <m/>
    <m/>
    <x v="72"/>
    <m/>
    <m/>
    <m/>
    <n v="42.718890000000002"/>
    <n v="23.320869999999999"/>
    <s v="exact"/>
    <s v="Sofia City"/>
    <m/>
    <m/>
    <s v="Sofia"/>
    <x v="3"/>
    <s v="Eastern Europe"/>
    <m/>
    <m/>
    <m/>
    <m/>
    <m/>
    <m/>
    <s v="1070461"/>
    <n v="1261158"/>
    <s v="L400046"/>
    <s v="G400046"/>
  </r>
  <r>
    <s v="https://www.gem.wiki/Sofia_power_station"/>
    <x v="115"/>
    <s v="Sofia power station"/>
    <m/>
    <s v="8"/>
    <s v="NG"/>
    <n v="25"/>
    <x v="0"/>
    <x v="3"/>
    <s v="Y"/>
    <m/>
    <m/>
    <m/>
    <x v="46"/>
    <m/>
    <m/>
    <m/>
    <n v="42.718890000000002"/>
    <n v="23.320869999999999"/>
    <s v="exact"/>
    <s v="Sofia City"/>
    <m/>
    <m/>
    <s v="Sofia"/>
    <x v="3"/>
    <s v="Eastern Europe"/>
    <s v="Bloomberg: 1005426"/>
    <m/>
    <m/>
    <m/>
    <m/>
    <m/>
    <s v="1070461"/>
    <n v="1261159"/>
    <s v="L400046"/>
    <s v="G400047"/>
  </r>
  <r>
    <s v="https://www.gem.wiki/Sofia_power_station"/>
    <x v="115"/>
    <s v="Sofia power station"/>
    <m/>
    <s v="CC1"/>
    <s v="NG"/>
    <n v="240"/>
    <x v="2"/>
    <x v="0"/>
    <s v="Y"/>
    <s v="not found"/>
    <s v="not found"/>
    <m/>
    <x v="7"/>
    <m/>
    <m/>
    <m/>
    <n v="42.718890000000002"/>
    <n v="23.320869999999999"/>
    <s v="exact"/>
    <s v="Sofia City"/>
    <m/>
    <m/>
    <s v="Sofia"/>
    <x v="3"/>
    <s v="Eastern Europe"/>
    <m/>
    <m/>
    <m/>
    <m/>
    <m/>
    <m/>
    <s v="1070461"/>
    <m/>
    <s v="L400046"/>
    <s v="G410437"/>
  </r>
  <r>
    <s v="https://www.gem.wiki/Toplofikacia_Pleven_power_station"/>
    <x v="115"/>
    <s v="Toplofikacia Pleven power station"/>
    <m/>
    <s v="1"/>
    <s v="NG"/>
    <n v="43"/>
    <x v="0"/>
    <x v="0"/>
    <s v="Y"/>
    <m/>
    <m/>
    <m/>
    <x v="4"/>
    <m/>
    <m/>
    <m/>
    <n v="43.421166999999997"/>
    <n v="24.625313999999999"/>
    <s v="exact"/>
    <s v="Pleven"/>
    <m/>
    <m/>
    <s v="Pleven"/>
    <x v="3"/>
    <s v="Eastern Europe"/>
    <s v="Bloomberg: 1010608"/>
    <m/>
    <m/>
    <m/>
    <m/>
    <m/>
    <s v="1067959"/>
    <n v="1200671"/>
    <s v="L406397"/>
    <s v="G406328"/>
  </r>
  <r>
    <s v="https://www.gem.wiki/Varna_power_station"/>
    <x v="115"/>
    <s v="Varna power station"/>
    <s v="ТЕЦ Варна"/>
    <s v="4"/>
    <s v="NG"/>
    <n v="210"/>
    <x v="7"/>
    <x v="3"/>
    <s v="not found"/>
    <m/>
    <m/>
    <s v="N"/>
    <x v="79"/>
    <m/>
    <m/>
    <m/>
    <n v="43.194769999999998"/>
    <n v="27.765471999999999"/>
    <s v="exact"/>
    <s v="Varna"/>
    <m/>
    <m/>
    <s v="Varna"/>
    <x v="3"/>
    <s v="Eastern Europe"/>
    <s v="ENTSOE: 32W0011001002199"/>
    <s v="ENTSOE: 32W001100100030T"/>
    <m/>
    <m/>
    <m/>
    <m/>
    <s v="1023697"/>
    <n v="1155570"/>
    <s v="L100145"/>
    <s v="G406327"/>
  </r>
  <r>
    <s v="https://www.gem.wiki/Varna_power_station"/>
    <x v="115"/>
    <s v="Varna power station"/>
    <s v="ТЕЦ Варна"/>
    <s v="5"/>
    <s v="NG"/>
    <n v="210"/>
    <x v="7"/>
    <x v="3"/>
    <s v="not found"/>
    <m/>
    <m/>
    <s v="N"/>
    <x v="68"/>
    <m/>
    <m/>
    <m/>
    <n v="43.194769999999998"/>
    <n v="27.765471999999999"/>
    <s v="exact"/>
    <s v="Varna"/>
    <m/>
    <m/>
    <s v="Varna"/>
    <x v="3"/>
    <s v="Eastern Europe"/>
    <s v="ENTSOE: 32W0011001002199"/>
    <s v="ENTSOE: 32W001100100031R"/>
    <m/>
    <m/>
    <m/>
    <m/>
    <s v="1023697"/>
    <n v="1155571"/>
    <s v="L100145"/>
    <s v="G406326"/>
  </r>
  <r>
    <s v="https://www.gem.wiki/Varna_power_station"/>
    <x v="115"/>
    <s v="Varna power station"/>
    <s v="ТЕЦ Варна"/>
    <s v="6"/>
    <s v="NG"/>
    <n v="210"/>
    <x v="0"/>
    <x v="3"/>
    <s v="not found"/>
    <m/>
    <m/>
    <s v="N"/>
    <x v="76"/>
    <m/>
    <m/>
    <m/>
    <n v="43.194769999999998"/>
    <n v="27.765471999999999"/>
    <s v="exact"/>
    <s v="Varna"/>
    <m/>
    <m/>
    <s v="Varna"/>
    <x v="3"/>
    <s v="Eastern Europe"/>
    <s v="ENTSOE: 32W0011001002199"/>
    <s v="ENTSOE: 32W001100100032P"/>
    <m/>
    <m/>
    <m/>
    <m/>
    <s v="1023697"/>
    <n v="1155572"/>
    <s v="L100145"/>
    <s v="G406325"/>
  </r>
  <r>
    <s v="https://www.gem.wiki/Varna_power_station"/>
    <x v="115"/>
    <s v="Varna power station"/>
    <s v="ТЕЦ Варна"/>
    <s v="7"/>
    <s v="NG"/>
    <n v="275"/>
    <x v="2"/>
    <x v="0"/>
    <s v="not found"/>
    <s v="Hydrogen capable: turbine"/>
    <s v="not found"/>
    <s v="replacement"/>
    <x v="40"/>
    <m/>
    <m/>
    <m/>
    <n v="43.194769999999998"/>
    <n v="27.765471999999999"/>
    <s v="exact"/>
    <s v="Varna"/>
    <m/>
    <m/>
    <s v="Varna"/>
    <x v="3"/>
    <s v="Eastern Europe"/>
    <m/>
    <m/>
    <m/>
    <m/>
    <m/>
    <m/>
    <s v="1023697"/>
    <s v="1217790, 1310750"/>
    <s v="L100145"/>
    <s v="G407335"/>
  </r>
  <r>
    <s v="https://www.gem.wiki/Varna_power_station"/>
    <x v="115"/>
    <s v="Varna power station"/>
    <s v="ТЕЦ Варна"/>
    <s v="8"/>
    <s v="NG"/>
    <n v="275"/>
    <x v="2"/>
    <x v="0"/>
    <s v="not found"/>
    <s v="Hydrogen capable: turbine"/>
    <s v="not found"/>
    <s v="replacement"/>
    <x v="40"/>
    <m/>
    <m/>
    <m/>
    <n v="43.194769999999998"/>
    <n v="27.765471999999999"/>
    <s v="exact"/>
    <s v="Varna"/>
    <m/>
    <m/>
    <s v="Varna"/>
    <x v="3"/>
    <s v="Eastern Europe"/>
    <m/>
    <m/>
    <m/>
    <m/>
    <m/>
    <m/>
    <s v="1023697"/>
    <s v="1310751, 1310752"/>
    <s v="L100145"/>
    <s v="G407334"/>
  </r>
  <r>
    <s v="https://www.gem.wiki/Crodux_Slavonski_Brod_power_station"/>
    <x v="116"/>
    <s v="Crodux Slavonski Brod power station"/>
    <m/>
    <s v="Phase I"/>
    <s v="NG"/>
    <n v="250"/>
    <x v="1"/>
    <x v="0"/>
    <s v="Y"/>
    <s v="Hydrogen capable: progress"/>
    <s v="Y"/>
    <m/>
    <x v="7"/>
    <m/>
    <m/>
    <m/>
    <n v="45.140560000000001"/>
    <n v="18.006029999999999"/>
    <s v="approximate"/>
    <s v="Slavonski Brod"/>
    <m/>
    <m/>
    <s v="Slavonski Brod-Posavina"/>
    <x v="3"/>
    <s v="Southern Europe"/>
    <m/>
    <m/>
    <m/>
    <m/>
    <m/>
    <m/>
    <s v="1095207"/>
    <m/>
    <s v="L401425"/>
    <s v="G400866"/>
  </r>
  <r>
    <s v="https://www.gem.wiki/Crodux_Slavonski_Brod_power_station"/>
    <x v="116"/>
    <s v="Crodux Slavonski Brod power station"/>
    <m/>
    <s v="Phase II"/>
    <s v="NG"/>
    <n v="250"/>
    <x v="1"/>
    <x v="0"/>
    <s v="Y"/>
    <s v="Hydrogen capable: progress"/>
    <s v="Y"/>
    <m/>
    <x v="7"/>
    <m/>
    <m/>
    <m/>
    <n v="45.140560000000001"/>
    <n v="18.006029999999999"/>
    <s v="approximate"/>
    <s v="Slavonski Brod"/>
    <m/>
    <m/>
    <s v="Slavonski Brod-Posavina"/>
    <x v="3"/>
    <s v="Southern Europe"/>
    <m/>
    <m/>
    <m/>
    <m/>
    <m/>
    <m/>
    <s v="1095207"/>
    <s v="1248546, 1248547"/>
    <s v="L401425"/>
    <s v="G400865"/>
  </r>
  <r>
    <s v="https://www.gem.wiki/El-To_Zagreb_power_station"/>
    <x v="116"/>
    <s v="El-To Zagreb power station"/>
    <m/>
    <s v="CC1"/>
    <s v="NG"/>
    <n v="47.8"/>
    <x v="0"/>
    <x v="0"/>
    <s v="Y"/>
    <s v="not found"/>
    <s v="not found"/>
    <m/>
    <x v="23"/>
    <m/>
    <m/>
    <m/>
    <n v="45.808059999999998"/>
    <n v="15.94819"/>
    <s v="exact"/>
    <s v="Zagreb"/>
    <m/>
    <m/>
    <s v="Zagreb"/>
    <x v="3"/>
    <s v="Southern Europe"/>
    <s v="Bloomberg: 1014736, WRI: GEODB0044824"/>
    <m/>
    <m/>
    <m/>
    <m/>
    <m/>
    <s v="1018889"/>
    <n v="1112912"/>
    <s v="L400049"/>
    <s v="G400050"/>
  </r>
  <r>
    <s v="https://www.gem.wiki/El-To_Zagreb_power_station"/>
    <x v="116"/>
    <s v="El-To Zagreb power station"/>
    <m/>
    <s v="CC2"/>
    <s v="NG"/>
    <n v="150"/>
    <x v="1"/>
    <x v="0"/>
    <s v="Y"/>
    <s v="not found"/>
    <s v="not found"/>
    <m/>
    <x v="49"/>
    <m/>
    <m/>
    <m/>
    <n v="45.808059999999998"/>
    <n v="15.94819"/>
    <s v="exact"/>
    <s v="Zagreb"/>
    <m/>
    <m/>
    <s v="Zagreb"/>
    <x v="3"/>
    <s v="Southern Europe"/>
    <s v="Bloomberg: 1014736, WRI: GEODB0044824"/>
    <m/>
    <m/>
    <m/>
    <m/>
    <m/>
    <s v="1018889"/>
    <s v="1243632, 1294051, 1294052"/>
    <s v="L400049"/>
    <s v="G400049"/>
  </r>
  <r>
    <s v="https://www.gem.wiki/Jertovec_power_station"/>
    <x v="116"/>
    <s v="Jertovec power station"/>
    <m/>
    <s v="1"/>
    <s v="NG"/>
    <n v="78"/>
    <x v="0"/>
    <x v="0"/>
    <s v="N"/>
    <m/>
    <m/>
    <m/>
    <x v="51"/>
    <m/>
    <m/>
    <m/>
    <n v="46.038760000000003"/>
    <n v="16.179290000000002"/>
    <s v="exact"/>
    <s v="Jertovec"/>
    <m/>
    <m/>
    <s v="Krapinsko-Zagorska"/>
    <x v="3"/>
    <s v="Southern Europe"/>
    <s v="Bloomberg: 1014738, WRI: GEODB0044825"/>
    <m/>
    <m/>
    <m/>
    <m/>
    <m/>
    <s v="1018865"/>
    <s v="1122519, 1122520, 1122517, 1122518"/>
    <s v="L400052"/>
    <s v="G400052"/>
  </r>
  <r>
    <s v="https://www.gem.wiki/Legrad_Hybrid_Power_Project"/>
    <x v="116"/>
    <s v="Legrad Hybrid Power Project"/>
    <m/>
    <s v="CC1"/>
    <s v="NG"/>
    <n v="483"/>
    <x v="2"/>
    <x v="0"/>
    <s v="not found"/>
    <s v="not found"/>
    <s v="not found"/>
    <m/>
    <x v="43"/>
    <m/>
    <m/>
    <m/>
    <n v="46.282499999999999"/>
    <n v="16.782299999999999"/>
    <s v="exact"/>
    <s v="Legrad"/>
    <m/>
    <m/>
    <s v="Koprivnica-Križevci"/>
    <x v="3"/>
    <s v="Southern Europe"/>
    <m/>
    <m/>
    <m/>
    <m/>
    <m/>
    <m/>
    <m/>
    <m/>
    <s v="L806232"/>
    <s v="G410484"/>
  </r>
  <r>
    <s v="https://www.gem.wiki/Osijek_power_station"/>
    <x v="116"/>
    <s v="Osijek power station"/>
    <m/>
    <s v="A"/>
    <s v="LFO/NG"/>
    <n v="45"/>
    <x v="0"/>
    <x v="1"/>
    <s v="Y"/>
    <m/>
    <m/>
    <m/>
    <x v="46"/>
    <m/>
    <m/>
    <m/>
    <n v="45.542000000000002"/>
    <n v="18.744900000000001"/>
    <s v="exact"/>
    <s v="Osijek"/>
    <m/>
    <m/>
    <s v="Osijek-Baranja"/>
    <x v="3"/>
    <s v="Southern Europe"/>
    <s v="WRI: GEODB0044826"/>
    <m/>
    <m/>
    <m/>
    <m/>
    <m/>
    <s v="1018871"/>
    <n v="1138024"/>
    <s v="L400053"/>
    <s v="G400053"/>
  </r>
  <r>
    <s v="https://www.gem.wiki/Osijek_power_station"/>
    <x v="116"/>
    <s v="Osijek power station"/>
    <m/>
    <s v="B1"/>
    <s v="LFO/NG"/>
    <n v="25"/>
    <x v="0"/>
    <x v="1"/>
    <s v="Y"/>
    <m/>
    <m/>
    <m/>
    <x v="50"/>
    <m/>
    <m/>
    <m/>
    <n v="45.542000000000002"/>
    <n v="18.744900000000001"/>
    <s v="exact"/>
    <s v="Osijek"/>
    <m/>
    <m/>
    <s v="Osijek-Baranja"/>
    <x v="3"/>
    <s v="Southern Europe"/>
    <s v="WRI: GEODB0044826"/>
    <m/>
    <m/>
    <m/>
    <m/>
    <m/>
    <s v="1018871"/>
    <n v="1138025"/>
    <s v="L400053"/>
    <s v="G400054"/>
  </r>
  <r>
    <s v="https://www.gem.wiki/Osijek_power_station"/>
    <x v="116"/>
    <s v="Osijek power station"/>
    <m/>
    <s v="B2"/>
    <s v="LFO/NG"/>
    <n v="25"/>
    <x v="0"/>
    <x v="1"/>
    <s v="Y"/>
    <m/>
    <m/>
    <m/>
    <x v="50"/>
    <m/>
    <m/>
    <m/>
    <n v="45.542000000000002"/>
    <n v="18.744900000000001"/>
    <s v="exact"/>
    <s v="Osijek"/>
    <m/>
    <m/>
    <s v="Osijek-Baranja"/>
    <x v="3"/>
    <s v="Southern Europe"/>
    <s v="WRI: GEODB0044826"/>
    <m/>
    <m/>
    <m/>
    <m/>
    <m/>
    <s v="1018871"/>
    <n v="1138026"/>
    <s v="L400053"/>
    <s v="G410800"/>
  </r>
  <r>
    <s v="https://www.gem.wiki/Osijek_power_station"/>
    <x v="116"/>
    <s v="Osijek power station"/>
    <m/>
    <s v="New"/>
    <s v="NG"/>
    <n v="85"/>
    <x v="2"/>
    <x v="0"/>
    <s v="Y"/>
    <s v="not found"/>
    <s v="not found"/>
    <m/>
    <x v="43"/>
    <m/>
    <m/>
    <m/>
    <n v="45.542000000000002"/>
    <n v="18.744900000000001"/>
    <s v="exact"/>
    <s v="Osijek"/>
    <m/>
    <m/>
    <s v="Osijek-Baranja"/>
    <x v="3"/>
    <s v="Southern Europe"/>
    <s v="WRI: GEODB0044826"/>
    <m/>
    <m/>
    <m/>
    <m/>
    <m/>
    <s v="1018871"/>
    <n v="1305443"/>
    <s v="L400053"/>
    <s v="G410799"/>
  </r>
  <r>
    <s v="https://www.gem.wiki/Petrokemija_Kutina_power_station"/>
    <x v="116"/>
    <s v="Petrokemija Kutina power station"/>
    <m/>
    <s v="1"/>
    <s v="NG"/>
    <n v="35"/>
    <x v="0"/>
    <x v="3"/>
    <s v="Y"/>
    <m/>
    <m/>
    <m/>
    <x v="27"/>
    <m/>
    <m/>
    <m/>
    <n v="45.471290000000003"/>
    <n v="16.79232"/>
    <s v="exact"/>
    <s v="Kutina"/>
    <m/>
    <m/>
    <s v="Sisak-Moslavina County"/>
    <x v="3"/>
    <s v="Southern Europe"/>
    <m/>
    <m/>
    <m/>
    <s v="both"/>
    <s v="Chemicals"/>
    <m/>
    <s v="1021471"/>
    <n v="1127045"/>
    <s v="L400055"/>
    <s v="G400055"/>
  </r>
  <r>
    <s v="https://www.gem.wiki/Sisak_power_station"/>
    <x v="116"/>
    <s v="Sisak power station"/>
    <m/>
    <s v="C"/>
    <s v="LFO/NG"/>
    <n v="235"/>
    <x v="0"/>
    <x v="0"/>
    <s v="Y"/>
    <m/>
    <m/>
    <m/>
    <x v="31"/>
    <m/>
    <m/>
    <m/>
    <n v="45.454270000000001"/>
    <n v="16.41461"/>
    <s v="exact"/>
    <s v="Sisak"/>
    <m/>
    <m/>
    <s v="Sisacko-Moslavacka"/>
    <x v="3"/>
    <s v="Southern Europe"/>
    <s v="Bloomberg: 1014746"/>
    <m/>
    <m/>
    <m/>
    <m/>
    <m/>
    <s v="1018879"/>
    <s v="1188371, 1188372"/>
    <s v="L400056"/>
    <s v="G400056"/>
  </r>
  <r>
    <s v="https://www.gem.wiki/Te-To_Zagreb_power_station"/>
    <x v="116"/>
    <s v="Te-To Zagreb power station"/>
    <m/>
    <s v="C"/>
    <s v="NG"/>
    <n v="120"/>
    <x v="6"/>
    <x v="0"/>
    <s v="Y"/>
    <m/>
    <m/>
    <m/>
    <x v="76"/>
    <n v="2009"/>
    <m/>
    <m/>
    <n v="45.782130000000002"/>
    <n v="16.01632"/>
    <s v="exact"/>
    <s v="Zagreb"/>
    <m/>
    <m/>
    <s v="Zagreb"/>
    <x v="3"/>
    <s v="Southern Europe"/>
    <s v="Bloomberg: 1014748, WRI: GEODB0044823"/>
    <m/>
    <m/>
    <m/>
    <m/>
    <m/>
    <s v="1018888"/>
    <n v="1158912"/>
    <s v="L400057"/>
    <s v="G400057"/>
  </r>
  <r>
    <s v="https://www.gem.wiki/Te-To_Zagreb_power_station"/>
    <x v="116"/>
    <s v="Te-To Zagreb power station"/>
    <m/>
    <s v="K"/>
    <s v="LFO/NG"/>
    <n v="200"/>
    <x v="0"/>
    <x v="0"/>
    <s v="Y"/>
    <m/>
    <m/>
    <m/>
    <x v="16"/>
    <m/>
    <m/>
    <m/>
    <n v="45.782130000000002"/>
    <n v="16.01632"/>
    <s v="exact"/>
    <s v="Zagreb"/>
    <m/>
    <m/>
    <s v="Zagreb"/>
    <x v="3"/>
    <s v="Southern Europe"/>
    <s v="Bloomberg: 1014748, WRI: GEODB0044823"/>
    <m/>
    <m/>
    <m/>
    <m/>
    <m/>
    <s v="1018888"/>
    <s v="1170022, 1171355, 1171356"/>
    <s v="L400057"/>
    <s v="G400058"/>
  </r>
  <r>
    <s v="https://www.gem.wiki/Te-To_Zagreb_power_station"/>
    <x v="116"/>
    <s v="Te-To Zagreb power station"/>
    <m/>
    <s v="L"/>
    <s v="LFO/NG"/>
    <n v="100"/>
    <x v="0"/>
    <x v="0"/>
    <s v="Y"/>
    <m/>
    <m/>
    <m/>
    <x v="9"/>
    <m/>
    <m/>
    <m/>
    <n v="45.782130000000002"/>
    <n v="16.01632"/>
    <s v="exact"/>
    <s v="Zagreb"/>
    <m/>
    <m/>
    <s v="Zagreb"/>
    <x v="3"/>
    <s v="Southern Europe"/>
    <s v="Bloomberg: 1014748, WRI: GEODB0044823"/>
    <m/>
    <m/>
    <m/>
    <m/>
    <m/>
    <s v="1018888"/>
    <s v="1192885, 1192886"/>
    <s v="L400057"/>
    <s v="G400059"/>
  </r>
  <r>
    <s v="https://www.gem.wiki/Cerveny_Mlyn_power_station"/>
    <x v="117"/>
    <s v="Cerveny Mlyn power station"/>
    <m/>
    <s v="1"/>
    <s v="NG"/>
    <n v="98"/>
    <x v="0"/>
    <x v="0"/>
    <s v="Y"/>
    <m/>
    <m/>
    <m/>
    <x v="23"/>
    <m/>
    <m/>
    <m/>
    <n v="49.216169999999998"/>
    <n v="16.60633"/>
    <s v="exact"/>
    <s v="Brno"/>
    <m/>
    <m/>
    <s v="Jihomoravsky"/>
    <x v="3"/>
    <s v="Eastern Europe"/>
    <s v="Bloomberg: 1004738"/>
    <m/>
    <m/>
    <m/>
    <m/>
    <m/>
    <s v="1037052"/>
    <s v="1159545, 1166736"/>
    <s v="L400060"/>
    <s v="G400060"/>
  </r>
  <r>
    <s v="https://www.gem.wiki/Detmarovice_Power_Station"/>
    <x v="117"/>
    <s v="Detmarovice power station"/>
    <m/>
    <s v="GT1"/>
    <s v="NG"/>
    <n v="45"/>
    <x v="2"/>
    <x v="5"/>
    <s v="Y"/>
    <s v="not found"/>
    <s v="not found"/>
    <s v="replacement"/>
    <x v="43"/>
    <m/>
    <m/>
    <m/>
    <n v="49.907184000000001"/>
    <n v="18.464559000000001"/>
    <s v="exact"/>
    <s v="Dětmarovice"/>
    <m/>
    <m/>
    <s v="Jihomoravsky"/>
    <x v="3"/>
    <s v="Eastern Europe"/>
    <m/>
    <m/>
    <m/>
    <m/>
    <m/>
    <m/>
    <s v="1012006"/>
    <m/>
    <s v="L101786"/>
    <s v="G406329"/>
  </r>
  <r>
    <s v="https://www.gem.wiki/Detmarovice_Power_Station"/>
    <x v="117"/>
    <s v="Detmarovice power station"/>
    <m/>
    <s v="GT2"/>
    <s v="NG"/>
    <n v="45"/>
    <x v="2"/>
    <x v="5"/>
    <s v="Y"/>
    <s v="not found"/>
    <s v="not found"/>
    <s v="replacement"/>
    <x v="43"/>
    <m/>
    <m/>
    <m/>
    <n v="49.907184000000001"/>
    <n v="18.464559000000001"/>
    <s v="exact"/>
    <s v="Dětmarovice"/>
    <m/>
    <m/>
    <s v="Jihomoravsky"/>
    <x v="3"/>
    <s v="Eastern Europe"/>
    <m/>
    <m/>
    <m/>
    <m/>
    <m/>
    <m/>
    <s v="1012006"/>
    <m/>
    <s v="L101786"/>
    <s v="G410798"/>
  </r>
  <r>
    <s v="https://www.gem.wiki/Detmarovice_Power_Station"/>
    <x v="117"/>
    <s v="Detmarovice power station"/>
    <m/>
    <s v="GT3"/>
    <s v="NG"/>
    <n v="45"/>
    <x v="2"/>
    <x v="5"/>
    <s v="Y"/>
    <s v="not found"/>
    <s v="not found"/>
    <s v="replacement"/>
    <x v="43"/>
    <m/>
    <m/>
    <m/>
    <n v="49.907184000000001"/>
    <n v="18.464559000000001"/>
    <s v="exact"/>
    <s v="Dětmarovice"/>
    <m/>
    <m/>
    <s v="Jihomoravsky"/>
    <x v="3"/>
    <s v="Eastern Europe"/>
    <m/>
    <m/>
    <m/>
    <m/>
    <m/>
    <m/>
    <s v="1012006"/>
    <m/>
    <s v="L101786"/>
    <s v="G410797"/>
  </r>
  <r>
    <s v="https://www.gem.wiki/Detmarovice_Power_Station"/>
    <x v="117"/>
    <s v="Detmarovice power station"/>
    <m/>
    <s v="GT4"/>
    <s v="NG"/>
    <n v="45"/>
    <x v="2"/>
    <x v="5"/>
    <s v="Y"/>
    <s v="not found"/>
    <s v="not found"/>
    <s v="replacement"/>
    <x v="43"/>
    <m/>
    <m/>
    <m/>
    <n v="49.907184000000001"/>
    <n v="18.464559000000001"/>
    <s v="exact"/>
    <s v="Dětmarovice"/>
    <m/>
    <m/>
    <s v="Jihomoravsky"/>
    <x v="3"/>
    <s v="Eastern Europe"/>
    <m/>
    <m/>
    <m/>
    <m/>
    <m/>
    <m/>
    <s v="1012006"/>
    <m/>
    <s v="L101786"/>
    <s v="G410796"/>
  </r>
  <r>
    <s v="https://www.gem.wiki/Kladno_power_station"/>
    <x v="117"/>
    <s v="Kladno power station"/>
    <m/>
    <s v="GT1"/>
    <s v="NG/BU"/>
    <n v="51"/>
    <x v="0"/>
    <x v="1"/>
    <s v="Y"/>
    <m/>
    <m/>
    <s v="N"/>
    <x v="37"/>
    <m/>
    <m/>
    <m/>
    <n v="50.153500000000001"/>
    <n v="14.128579999999999"/>
    <s v="exact"/>
    <s v="Kladno"/>
    <m/>
    <m/>
    <s v="Stredocesky"/>
    <x v="3"/>
    <s v="Eastern Europe"/>
    <s v="WRI: WRI1019208"/>
    <m/>
    <m/>
    <m/>
    <m/>
    <m/>
    <s v="1016238"/>
    <n v="1194147"/>
    <s v="L101799"/>
    <s v="G400061"/>
  </r>
  <r>
    <s v="https://www.gem.wiki/Komorany_power_station"/>
    <x v="117"/>
    <s v="Komorany power station"/>
    <m/>
    <s v="1"/>
    <s v="NG"/>
    <n v="41"/>
    <x v="3"/>
    <x v="0"/>
    <s v="Y"/>
    <m/>
    <m/>
    <s v="replacement"/>
    <x v="7"/>
    <m/>
    <m/>
    <m/>
    <n v="50.522288000000003"/>
    <n v="13.572101999999999"/>
    <s v="exact"/>
    <s v="Most"/>
    <m/>
    <m/>
    <s v="Ústí nad Labem"/>
    <x v="3"/>
    <s v="Eastern Europe"/>
    <m/>
    <m/>
    <m/>
    <m/>
    <m/>
    <m/>
    <m/>
    <m/>
    <s v="L101802"/>
    <s v="G410754"/>
  </r>
  <r>
    <s v="https://www.gem.wiki/Komorany_power_station"/>
    <x v="117"/>
    <s v="Komorany power station"/>
    <m/>
    <s v="2"/>
    <s v="NG"/>
    <n v="44"/>
    <x v="3"/>
    <x v="0"/>
    <s v="Y"/>
    <m/>
    <m/>
    <s v="replacement"/>
    <x v="40"/>
    <m/>
    <m/>
    <m/>
    <n v="50.522288000000003"/>
    <n v="13.572101999999999"/>
    <s v="exact"/>
    <s v="Most"/>
    <m/>
    <m/>
    <s v="Ústí nad Labem"/>
    <x v="3"/>
    <s v="Eastern Europe"/>
    <m/>
    <m/>
    <m/>
    <m/>
    <m/>
    <m/>
    <m/>
    <m/>
    <s v="L101802"/>
    <s v="G410753"/>
  </r>
  <r>
    <s v="https://www.gem.wiki/Komorany_power_station"/>
    <x v="117"/>
    <s v="Komorany power station"/>
    <m/>
    <s v="K7"/>
    <s v="NG"/>
    <n v="35"/>
    <x v="3"/>
    <x v="1"/>
    <s v="not found"/>
    <m/>
    <m/>
    <s v="replacement"/>
    <x v="7"/>
    <m/>
    <m/>
    <m/>
    <n v="50.522288000000003"/>
    <n v="13.572101999999999"/>
    <s v="exact"/>
    <s v="Most"/>
    <m/>
    <m/>
    <s v="Ústí nad Labem"/>
    <x v="3"/>
    <s v="Eastern Europe"/>
    <m/>
    <m/>
    <m/>
    <m/>
    <m/>
    <m/>
    <m/>
    <m/>
    <s v="L101802"/>
    <s v="G410756"/>
  </r>
  <r>
    <s v="https://www.gem.wiki/Komorany_power_station"/>
    <x v="117"/>
    <s v="Komorany power station"/>
    <m/>
    <s v="K8"/>
    <s v="NG"/>
    <n v="36"/>
    <x v="3"/>
    <x v="1"/>
    <s v="not found"/>
    <m/>
    <m/>
    <s v="replacement"/>
    <x v="7"/>
    <m/>
    <m/>
    <m/>
    <n v="50.522288000000003"/>
    <n v="13.572101999999999"/>
    <s v="exact"/>
    <s v="Most"/>
    <m/>
    <m/>
    <s v="Ústí nad Labem"/>
    <x v="3"/>
    <s v="Eastern Europe"/>
    <m/>
    <m/>
    <m/>
    <m/>
    <m/>
    <m/>
    <m/>
    <m/>
    <s v="L101802"/>
    <s v="G410755"/>
  </r>
  <r>
    <s v="https://www.gem.wiki/Kralupy_Plant_power_station"/>
    <x v="117"/>
    <s v="Kralupy Plant power station"/>
    <m/>
    <s v="S1"/>
    <s v="NG"/>
    <n v="33"/>
    <x v="0"/>
    <x v="3"/>
    <s v="Y"/>
    <m/>
    <m/>
    <m/>
    <x v="19"/>
    <m/>
    <m/>
    <m/>
    <n v="50.258769999999998"/>
    <n v="14.3207"/>
    <s v="exact"/>
    <s v="Kralupy nad Vltavou"/>
    <m/>
    <m/>
    <s v="Stredocesky"/>
    <x v="3"/>
    <s v="Eastern Europe"/>
    <m/>
    <m/>
    <s v="formerly known as Synthos Kralupy power plant"/>
    <s v="both"/>
    <s v="Chemicals"/>
    <m/>
    <s v="1068730"/>
    <n v="1251532"/>
    <s v="L400062"/>
    <s v="G400062"/>
  </r>
  <r>
    <s v="https://www.gem.wiki/Kralupy_Plant_power_station"/>
    <x v="117"/>
    <s v="Kralupy Plant power station"/>
    <m/>
    <s v="S2"/>
    <s v="NG"/>
    <n v="33"/>
    <x v="0"/>
    <x v="3"/>
    <s v="Y"/>
    <m/>
    <m/>
    <m/>
    <x v="19"/>
    <m/>
    <m/>
    <m/>
    <n v="50.258769999999998"/>
    <n v="14.3207"/>
    <s v="exact"/>
    <s v="Kralupy nad Vltavou"/>
    <m/>
    <m/>
    <s v="Stredocesky"/>
    <x v="3"/>
    <s v="Eastern Europe"/>
    <m/>
    <m/>
    <s v="formerly known as Synthos Kralupy power plant"/>
    <s v="both"/>
    <s v="Chemicals"/>
    <m/>
    <s v="1068730"/>
    <n v="1251533"/>
    <s v="L400062"/>
    <s v="G400063"/>
  </r>
  <r>
    <s v="https://www.gem.wiki/Kralupy_Plant_power_station"/>
    <x v="117"/>
    <s v="Kralupy Plant power station"/>
    <m/>
    <s v="S3"/>
    <s v="NG"/>
    <n v="35"/>
    <x v="0"/>
    <x v="3"/>
    <s v="Y"/>
    <m/>
    <m/>
    <m/>
    <x v="2"/>
    <m/>
    <m/>
    <m/>
    <n v="50.258769999999998"/>
    <n v="14.3207"/>
    <s v="exact"/>
    <s v="Kralupy nad Vltavou"/>
    <m/>
    <m/>
    <s v="Stredocesky"/>
    <x v="3"/>
    <s v="Eastern Europe"/>
    <m/>
    <m/>
    <s v="formerly known as Synthos Kralupy power plant"/>
    <s v="both"/>
    <s v="Chemicals"/>
    <m/>
    <s v="1068730"/>
    <n v="1251534"/>
    <s v="L400062"/>
    <s v="G400064"/>
  </r>
  <r>
    <s v="https://www.gem.wiki/Kyjov_CHP_power_station"/>
    <x v="117"/>
    <s v="Kyjov CHP power station"/>
    <m/>
    <s v="1"/>
    <s v="NG"/>
    <n v="23"/>
    <x v="0"/>
    <x v="0"/>
    <s v="Y"/>
    <m/>
    <m/>
    <m/>
    <x v="11"/>
    <m/>
    <m/>
    <m/>
    <n v="49.004620000000003"/>
    <n v="17.128820000000001"/>
    <s v="approximate"/>
    <s v="Kyjov"/>
    <m/>
    <m/>
    <s v="Jihomoravsky"/>
    <x v="3"/>
    <s v="Eastern Europe"/>
    <m/>
    <m/>
    <m/>
    <m/>
    <m/>
    <m/>
    <s v="1049271"/>
    <s v="1173056, 1180082, 1180083"/>
    <s v="L400065"/>
    <s v="G400065"/>
  </r>
  <r>
    <s v="https://www.gem.wiki/Melnik_Power_Station"/>
    <x v="117"/>
    <s v="Melnik power station"/>
    <m/>
    <s v="GT"/>
    <s v="NG"/>
    <n v="200"/>
    <x v="2"/>
    <x v="0"/>
    <s v="Y"/>
    <s v="not found"/>
    <s v="not found"/>
    <s v="replacement"/>
    <x v="7"/>
    <m/>
    <m/>
    <m/>
    <n v="50.413131999999997"/>
    <n v="14.41582"/>
    <s v="exact"/>
    <s v="Hodonin"/>
    <m/>
    <m/>
    <s v="Melnik"/>
    <x v="3"/>
    <s v="Eastern Europe"/>
    <m/>
    <m/>
    <m/>
    <m/>
    <m/>
    <m/>
    <s v="1077326"/>
    <n v="1218197"/>
    <s v="L101800"/>
    <s v="G410473"/>
  </r>
  <r>
    <s v="https://www.gem.wiki/Pocerady_power_station"/>
    <x v="117"/>
    <s v="Pocerady power station"/>
    <m/>
    <s v="GT1"/>
    <s v="NG"/>
    <n v="847"/>
    <x v="0"/>
    <x v="0"/>
    <s v="Y"/>
    <m/>
    <m/>
    <s v="N"/>
    <x v="2"/>
    <m/>
    <m/>
    <m/>
    <n v="50.426699999999997"/>
    <n v="13.6747"/>
    <s v="exact"/>
    <s v="Pocerady"/>
    <m/>
    <m/>
    <s v="Ustecky"/>
    <x v="3"/>
    <s v="Eastern Europe"/>
    <s v="WRI: WRI1019205, Bloomberg: 1012886, ENTSOE: 27W-PU-EPC2----S"/>
    <s v="ENTSOE: 27W-GU-EPC2B21-L"/>
    <m/>
    <m/>
    <m/>
    <m/>
    <s v="1012041"/>
    <s v="1192428, 1219023, 1203911"/>
    <s v="L101804"/>
    <s v="G400066"/>
  </r>
  <r>
    <s v="https://www.gem.wiki/Prost%C4%9Bjov_power_station"/>
    <x v="117"/>
    <s v="Prostějov power station"/>
    <m/>
    <s v="1"/>
    <s v="NG"/>
    <n v="58"/>
    <x v="0"/>
    <x v="1"/>
    <s v="N"/>
    <m/>
    <m/>
    <m/>
    <x v="22"/>
    <m/>
    <m/>
    <m/>
    <n v="49.462471000000001"/>
    <n v="17.143523999999999"/>
    <s v="exact"/>
    <s v="Prostějov"/>
    <m/>
    <m/>
    <s v="Olomouc"/>
    <x v="3"/>
    <s v="Eastern Europe"/>
    <m/>
    <m/>
    <m/>
    <m/>
    <m/>
    <m/>
    <s v="1075188"/>
    <n v="1214462"/>
    <s v="L406390"/>
    <s v="G406314"/>
  </r>
  <r>
    <s v="https://www.gem.wiki/Vřesová_power_station"/>
    <x v="117"/>
    <s v="Vřesová power station"/>
    <m/>
    <s v="1"/>
    <s v="NG/OG"/>
    <n v="200"/>
    <x v="0"/>
    <x v="0"/>
    <s v="Y"/>
    <m/>
    <m/>
    <m/>
    <x v="67"/>
    <m/>
    <m/>
    <m/>
    <n v="50.256480000000003"/>
    <n v="12.690799999999999"/>
    <s v="exact"/>
    <s v="Vřesová"/>
    <s v="Sokolov"/>
    <m/>
    <s v="Karlovy Vary"/>
    <x v="3"/>
    <s v="Eastern Europe"/>
    <m/>
    <m/>
    <m/>
    <m/>
    <m/>
    <m/>
    <s v="1029421"/>
    <s v="1156520, 1194848"/>
    <s v="L408021"/>
    <s v="G411133"/>
  </r>
  <r>
    <s v="https://www.gem.wiki/Vřesová_power_station"/>
    <x v="117"/>
    <s v="Vřesová power station"/>
    <m/>
    <s v="2"/>
    <s v="NG/OG"/>
    <n v="200"/>
    <x v="0"/>
    <x v="0"/>
    <s v="Y"/>
    <m/>
    <m/>
    <m/>
    <x v="67"/>
    <m/>
    <m/>
    <m/>
    <n v="50.256480000000003"/>
    <n v="12.690799999999999"/>
    <s v="exact"/>
    <s v="Vřesová"/>
    <s v="Sokolov"/>
    <m/>
    <s v="Karlovy Vary"/>
    <x v="3"/>
    <s v="Eastern Europe"/>
    <m/>
    <m/>
    <m/>
    <m/>
    <m/>
    <m/>
    <s v="1029421"/>
    <s v="1156521, 1194849"/>
    <s v="L408021"/>
    <s v="G411132"/>
  </r>
  <r>
    <s v="https://www.gem.wiki/%C5%A0pit%C3%A1lka_power_station"/>
    <x v="117"/>
    <s v="Špitálka power station"/>
    <m/>
    <s v="1"/>
    <s v="NG"/>
    <n v="81"/>
    <x v="0"/>
    <x v="3"/>
    <s v="Y"/>
    <m/>
    <m/>
    <m/>
    <x v="99"/>
    <m/>
    <m/>
    <m/>
    <n v="49.196429999999999"/>
    <n v="16.622565999999999"/>
    <s v="exact"/>
    <s v="Brno"/>
    <m/>
    <m/>
    <s v="South Moravian"/>
    <x v="3"/>
    <s v="Eastern Europe"/>
    <s v="Bloomberg: 1004768"/>
    <m/>
    <m/>
    <s v="both"/>
    <s v="Other"/>
    <s v="both"/>
    <s v="not found"/>
    <s v="not found"/>
    <s v="L406392"/>
    <s v="G406316"/>
  </r>
  <r>
    <s v="https://www.gem.wiki/Akzo_Mariager_power_station"/>
    <x v="118"/>
    <s v="Akzo Mariager power station"/>
    <m/>
    <s v="1"/>
    <s v="NG/BU"/>
    <n v="25"/>
    <x v="0"/>
    <x v="0"/>
    <s v="Y"/>
    <s v="not found"/>
    <s v="not found"/>
    <m/>
    <x v="14"/>
    <m/>
    <m/>
    <m/>
    <n v="56.681336999999999"/>
    <n v="10.042185999999999"/>
    <s v="exact"/>
    <s v="Mariager"/>
    <m/>
    <m/>
    <s v="Nordjylland"/>
    <x v="3"/>
    <s v="Northern Europe"/>
    <m/>
    <m/>
    <m/>
    <s v="both"/>
    <s v="Chemicals"/>
    <m/>
    <s v="1040180"/>
    <s v="1160824, 1169876"/>
    <s v="L100000407843"/>
    <s v="G100000410478"/>
  </r>
  <r>
    <s v="https://www.gem.wiki/Avedore_power_station"/>
    <x v="118"/>
    <s v="Avedore power station"/>
    <m/>
    <s v="CC"/>
    <s v="NG/HFO/BU"/>
    <n v="585"/>
    <x v="0"/>
    <x v="0"/>
    <s v="Y"/>
    <m/>
    <m/>
    <m/>
    <x v="11"/>
    <m/>
    <m/>
    <m/>
    <n v="55.602159999999998"/>
    <n v="12.479063999999999"/>
    <s v="exact"/>
    <m/>
    <m/>
    <m/>
    <m/>
    <x v="3"/>
    <s v="Northern Europe"/>
    <m/>
    <m/>
    <m/>
    <m/>
    <m/>
    <m/>
    <s v="1028924"/>
    <s v="1164456, 1164455"/>
    <s v="L100001000069"/>
    <s v="G100001000178"/>
  </r>
  <r>
    <s v="https://www.gem.wiki/DTU_Cogeneration_power_station"/>
    <x v="118"/>
    <s v="DTU Cogeneration power station"/>
    <m/>
    <s v="1"/>
    <s v="NG"/>
    <n v="38"/>
    <x v="0"/>
    <x v="0"/>
    <s v="Y"/>
    <m/>
    <m/>
    <m/>
    <x v="23"/>
    <m/>
    <m/>
    <m/>
    <n v="55.784689999999998"/>
    <n v="12.52276"/>
    <s v="exact"/>
    <s v="Lyngby"/>
    <m/>
    <m/>
    <s v="Hovedstaden"/>
    <x v="3"/>
    <s v="Northern Europe"/>
    <m/>
    <m/>
    <m/>
    <s v="both"/>
    <s v="Other"/>
    <m/>
    <s v="1028941"/>
    <s v="1160235, 1173771"/>
    <s v="L100000400067"/>
    <s v="G100000400067"/>
  </r>
  <r>
    <s v="https://www.gem.wiki/Esbjerg_Reserve_power_station"/>
    <x v="118"/>
    <s v="Esbjerg Reserve power station"/>
    <m/>
    <s v="1"/>
    <s v="NG"/>
    <n v="25"/>
    <x v="0"/>
    <x v="1"/>
    <s v="N"/>
    <m/>
    <m/>
    <m/>
    <x v="21"/>
    <m/>
    <m/>
    <m/>
    <n v="55.46181"/>
    <n v="8.4656199999999995"/>
    <s v="approximate"/>
    <s v="Esbjerg"/>
    <m/>
    <m/>
    <s v="Syddanmark"/>
    <x v="3"/>
    <s v="Northern Europe"/>
    <m/>
    <m/>
    <m/>
    <m/>
    <m/>
    <m/>
    <s v="1120153"/>
    <n v="1287471"/>
    <s v="L100000400068"/>
    <s v="G100000400068"/>
  </r>
  <r>
    <s v="https://www.gem.wiki/Fyns_power_station"/>
    <x v="118"/>
    <s v="Fyns power station"/>
    <m/>
    <s v="7"/>
    <s v="NG/BU"/>
    <n v="362"/>
    <x v="2"/>
    <x v="1"/>
    <s v="not found"/>
    <s v="not found"/>
    <s v="not found"/>
    <m/>
    <x v="7"/>
    <m/>
    <m/>
    <m/>
    <n v="55.429411999999999"/>
    <n v="10.410212"/>
    <s v="exact"/>
    <s v="Odense"/>
    <m/>
    <m/>
    <s v="Syddanmark"/>
    <x v="3"/>
    <s v="Northern Europe"/>
    <m/>
    <m/>
    <m/>
    <m/>
    <m/>
    <m/>
    <s v="1017364"/>
    <n v="1115978"/>
    <s v="L100000101821"/>
    <s v="G100000102874"/>
  </r>
  <r>
    <s v="https://www.gem.wiki/Grenaa_Reserve_power_station"/>
    <x v="118"/>
    <s v="Grenaa Reserve power station"/>
    <m/>
    <s v="1"/>
    <s v="NG"/>
    <n v="25"/>
    <x v="0"/>
    <x v="1"/>
    <s v="N"/>
    <m/>
    <m/>
    <m/>
    <x v="47"/>
    <m/>
    <m/>
    <m/>
    <n v="56.421810000000001"/>
    <n v="10.89476"/>
    <s v="exact"/>
    <s v="Grenaa"/>
    <m/>
    <m/>
    <s v="Midtjylland"/>
    <x v="3"/>
    <s v="Northern Europe"/>
    <m/>
    <m/>
    <m/>
    <m/>
    <m/>
    <m/>
    <s v="1120152"/>
    <n v="1287470"/>
    <s v="L100000400069"/>
    <s v="G100000400069"/>
  </r>
  <r>
    <s v="https://www.gem.wiki/H.C._Ørsted_Works_power_station"/>
    <x v="118"/>
    <s v="H.C. Ørsted Works power station"/>
    <m/>
    <s v="CHP"/>
    <s v="NG/BU"/>
    <n v="273"/>
    <x v="0"/>
    <x v="0"/>
    <s v="Y"/>
    <m/>
    <m/>
    <m/>
    <x v="16"/>
    <m/>
    <m/>
    <m/>
    <n v="55.650523"/>
    <n v="12.533431999999999"/>
    <s v="approximate"/>
    <s v="Copenhagen"/>
    <m/>
    <m/>
    <s v="Copenhagen"/>
    <x v="3"/>
    <s v="Northern Europe"/>
    <m/>
    <s v="nan"/>
    <m/>
    <m/>
    <m/>
    <m/>
    <s v="1021001"/>
    <m/>
    <s v="L100000408017"/>
    <s v="G100000410795"/>
  </r>
  <r>
    <s v="https://www.gem.wiki/H.C._Ørsted_power_station"/>
    <x v="118"/>
    <s v="H.C. Ørsted power station"/>
    <m/>
    <s v="1"/>
    <s v="NG"/>
    <n v="67"/>
    <x v="0"/>
    <x v="3"/>
    <s v="Y"/>
    <m/>
    <m/>
    <m/>
    <x v="16"/>
    <m/>
    <m/>
    <m/>
    <n v="55.656849999999999"/>
    <n v="12.55696"/>
    <s v="exact"/>
    <s v="Kobenhavn SV"/>
    <m/>
    <m/>
    <s v="Hovedstaden"/>
    <x v="3"/>
    <s v="Northern Europe"/>
    <m/>
    <s v="nan"/>
    <m/>
    <m/>
    <m/>
    <m/>
    <s v="1021001"/>
    <m/>
    <s v="L100000400070"/>
    <s v="G100000400070"/>
  </r>
  <r>
    <s v="https://www.gem.wiki/Hillerød_power_station"/>
    <x v="118"/>
    <s v="Hillerød power station"/>
    <m/>
    <s v="1"/>
    <s v="NG"/>
    <n v="75"/>
    <x v="0"/>
    <x v="0"/>
    <s v="Y"/>
    <m/>
    <m/>
    <m/>
    <x v="29"/>
    <m/>
    <m/>
    <m/>
    <n v="55.906759999999998"/>
    <n v="12.312049999999999"/>
    <s v="exact"/>
    <s v="Hillerød"/>
    <m/>
    <m/>
    <s v="Hovedstaden"/>
    <x v="3"/>
    <s v="Northern Europe"/>
    <m/>
    <m/>
    <m/>
    <m/>
    <m/>
    <m/>
    <s v="1028931"/>
    <s v="1119400, 1119401"/>
    <s v="L100000400071"/>
    <s v="G100000400071"/>
  </r>
  <r>
    <s v="https://www.gem.wiki/Hjørring_Cogeneration_power_station"/>
    <x v="118"/>
    <s v="Hjørring Cogeneration power station"/>
    <m/>
    <s v="1"/>
    <s v="NG"/>
    <n v="59"/>
    <x v="0"/>
    <x v="0"/>
    <s v="Y"/>
    <m/>
    <m/>
    <m/>
    <x v="67"/>
    <m/>
    <m/>
    <m/>
    <n v="57.464170000000003"/>
    <n v="9.9822900000000008"/>
    <s v="exact"/>
    <s v="Hjørring"/>
    <m/>
    <m/>
    <s v="Nordjylland"/>
    <x v="3"/>
    <s v="Northern Europe"/>
    <m/>
    <m/>
    <m/>
    <m/>
    <m/>
    <m/>
    <s v="1018519"/>
    <s v="1119629, 1169598"/>
    <s v="L100000400072"/>
    <s v="G100000400072"/>
  </r>
  <r>
    <s v="https://www.gem.wiki/Horsens_power_station"/>
    <x v="118"/>
    <s v="Horsens power station"/>
    <m/>
    <s v="1"/>
    <s v="NG/BU"/>
    <n v="34"/>
    <x v="0"/>
    <x v="0"/>
    <s v="Y"/>
    <s v="not found"/>
    <s v="not found"/>
    <m/>
    <x v="29"/>
    <m/>
    <m/>
    <m/>
    <n v="55.851905000000002"/>
    <n v="9.8576639999999998"/>
    <s v="exact"/>
    <s v="Horsens"/>
    <m/>
    <m/>
    <s v="Midtjylland"/>
    <x v="3"/>
    <s v="Northern Europe"/>
    <m/>
    <m/>
    <m/>
    <m/>
    <m/>
    <m/>
    <s v="1028947"/>
    <n v="1120095"/>
    <s v="L100000407844"/>
    <s v="G100000410477"/>
  </r>
  <r>
    <s v="https://www.gem.wiki/Kyndby_power_station"/>
    <x v="118"/>
    <s v="Kyndby power station"/>
    <m/>
    <s v="Blok 21"/>
    <s v="HFO"/>
    <n v="260"/>
    <x v="0"/>
    <x v="0"/>
    <s v="Y"/>
    <m/>
    <m/>
    <m/>
    <x v="35"/>
    <m/>
    <n v="2024"/>
    <m/>
    <n v="55.812399999999997"/>
    <n v="11.879300000000001"/>
    <s v="exact"/>
    <m/>
    <m/>
    <m/>
    <m/>
    <x v="3"/>
    <s v="Northern Europe"/>
    <m/>
    <m/>
    <s v="Kyndbyværket"/>
    <m/>
    <m/>
    <m/>
    <s v="1028932"/>
    <n v="1127179"/>
    <s v="L100001000070"/>
    <s v="G100001000181"/>
  </r>
  <r>
    <s v="https://www.gem.wiki/Kyndby_power_station"/>
    <x v="118"/>
    <s v="Kyndby power station"/>
    <m/>
    <s v="Blok 22"/>
    <s v="HFO"/>
    <n v="260"/>
    <x v="7"/>
    <x v="0"/>
    <s v="Y"/>
    <m/>
    <m/>
    <m/>
    <x v="50"/>
    <m/>
    <n v="2024"/>
    <m/>
    <n v="55.812399999999997"/>
    <n v="11.879300000000001"/>
    <s v="exact"/>
    <m/>
    <m/>
    <m/>
    <m/>
    <x v="3"/>
    <s v="Northern Europe"/>
    <m/>
    <m/>
    <s v="Kyndbyværket"/>
    <m/>
    <m/>
    <m/>
    <s v="1028932"/>
    <n v="1127180"/>
    <s v="L100001000070"/>
    <s v="G100001000182"/>
  </r>
  <r>
    <s v="https://www.gem.wiki/Kyndby_power_station"/>
    <x v="118"/>
    <s v="Kyndby power station"/>
    <m/>
    <s v="GT51"/>
    <s v="LFO"/>
    <n v="63"/>
    <x v="0"/>
    <x v="1"/>
    <m/>
    <m/>
    <m/>
    <m/>
    <x v="73"/>
    <m/>
    <m/>
    <m/>
    <n v="55.812399999999997"/>
    <n v="11.879300000000001"/>
    <s v="exact"/>
    <m/>
    <m/>
    <m/>
    <m/>
    <x v="3"/>
    <s v="Northern Europe"/>
    <m/>
    <m/>
    <s v="Kyndbyværket"/>
    <m/>
    <m/>
    <m/>
    <s v="1028932"/>
    <n v="1127181"/>
    <s v="L100001000070"/>
    <s v="G100001000179"/>
  </r>
  <r>
    <s v="https://www.gem.wiki/Kyndby_power_station"/>
    <x v="118"/>
    <s v="Kyndby power station"/>
    <m/>
    <s v="GT52"/>
    <s v="LFO"/>
    <n v="63"/>
    <x v="0"/>
    <x v="1"/>
    <m/>
    <m/>
    <m/>
    <m/>
    <x v="73"/>
    <m/>
    <m/>
    <m/>
    <n v="55.812399999999997"/>
    <n v="11.879300000000001"/>
    <s v="exact"/>
    <m/>
    <m/>
    <m/>
    <m/>
    <x v="3"/>
    <s v="Northern Europe"/>
    <m/>
    <m/>
    <s v="Kyndbyværket"/>
    <m/>
    <m/>
    <m/>
    <s v="1028932"/>
    <n v="1127182"/>
    <s v="L100001000070"/>
    <s v="G100001000180"/>
  </r>
  <r>
    <s v="https://www.gem.wiki/Silkeborgvaerket_power_station"/>
    <x v="118"/>
    <s v="Silkeborgvaerket power station"/>
    <m/>
    <s v="1"/>
    <s v="NG"/>
    <n v="108.2"/>
    <x v="0"/>
    <x v="0"/>
    <s v="Y"/>
    <m/>
    <m/>
    <m/>
    <x v="48"/>
    <m/>
    <m/>
    <m/>
    <n v="56.201000000000001"/>
    <n v="9.5579999999999998"/>
    <s v="exact"/>
    <s v="Silkeborg"/>
    <m/>
    <m/>
    <s v="Midtjylland"/>
    <x v="3"/>
    <s v="Northern Europe"/>
    <s v="ENTSO-E: 45W000000000099Y"/>
    <m/>
    <m/>
    <m/>
    <m/>
    <m/>
    <s v="1022599"/>
    <s v="1148347, 1148348, 1148349"/>
    <s v="L100000400073"/>
    <s v="G100000400073"/>
  </r>
  <r>
    <s v="https://www.gem.wiki/S%C3%B8nderborg_Kraftvarmev%C3%A6rk_CHP_power_station"/>
    <x v="118"/>
    <s v="Sønderborg Kraftvarmeværk CHP power station"/>
    <m/>
    <s v="GT1"/>
    <s v="NG"/>
    <n v="52"/>
    <x v="0"/>
    <x v="1"/>
    <s v="Y"/>
    <m/>
    <m/>
    <m/>
    <x v="45"/>
    <m/>
    <m/>
    <m/>
    <n v="54.930276999999997"/>
    <n v="9.7819079999999996"/>
    <s v="exact"/>
    <s v="Sønderborg"/>
    <m/>
    <m/>
    <s v="Syddanmark"/>
    <x v="3"/>
    <s v="Northern Europe"/>
    <m/>
    <m/>
    <m/>
    <m/>
    <m/>
    <m/>
    <s v="1029471"/>
    <n v="1149101"/>
    <s v="L100000407356"/>
    <s v="G100000409393"/>
  </r>
  <r>
    <s v="https://www.gem.wiki/Viborg_power_station"/>
    <x v="118"/>
    <s v="Viborg power station"/>
    <m/>
    <s v="1"/>
    <s v="NG"/>
    <n v="55"/>
    <x v="0"/>
    <x v="0"/>
    <s v="Y"/>
    <m/>
    <m/>
    <m/>
    <x v="67"/>
    <m/>
    <m/>
    <m/>
    <n v="56.473770000000002"/>
    <n v="9.4126200000000004"/>
    <s v="exact"/>
    <s v="Viborg"/>
    <m/>
    <m/>
    <s v="Midtjylland"/>
    <x v="3"/>
    <s v="Northern Europe"/>
    <m/>
    <m/>
    <m/>
    <m/>
    <m/>
    <m/>
    <s v="1033004"/>
    <s v="1155957, 1249981"/>
    <s v="L100000400074"/>
    <s v="G100000400074"/>
  </r>
  <r>
    <s v="https://www.gem.wiki/IRU_Elektrijaam_power_station"/>
    <x v="119"/>
    <s v="IRU Elektrijaam power station"/>
    <s v="Iru elektrijaam"/>
    <s v="1"/>
    <s v="NG"/>
    <n v="173"/>
    <x v="0"/>
    <x v="0"/>
    <s v="Y"/>
    <s v="not found"/>
    <m/>
    <m/>
    <x v="26"/>
    <m/>
    <m/>
    <m/>
    <n v="59.4514"/>
    <n v="24.924600000000002"/>
    <s v="exact"/>
    <s v="Maardu"/>
    <m/>
    <m/>
    <s v="Harju"/>
    <x v="3"/>
    <s v="Northern Europe"/>
    <s v="Bloomberg: 1005354, WRI: WRI1022396"/>
    <m/>
    <m/>
    <m/>
    <m/>
    <m/>
    <s v="1014068"/>
    <s v="1121632, 1121631"/>
    <s v="L400075"/>
    <s v="G400075"/>
  </r>
  <r>
    <s v="https://www.gem.wiki/Kiisa_ERPP_power_station"/>
    <x v="119"/>
    <s v="Kiisa ERPP power station"/>
    <m/>
    <s v="1 &amp; 2"/>
    <s v="LNG/LFO"/>
    <n v="216"/>
    <x v="0"/>
    <x v="4"/>
    <s v="not found"/>
    <s v="not found"/>
    <m/>
    <m/>
    <x v="22"/>
    <m/>
    <m/>
    <m/>
    <n v="59.246005172836597"/>
    <n v="24.707426709047802"/>
    <s v="exact"/>
    <s v="Kiisa"/>
    <m/>
    <m/>
    <s v="Harju"/>
    <x v="3"/>
    <s v="Northern Europe"/>
    <m/>
    <m/>
    <m/>
    <m/>
    <m/>
    <m/>
    <s v="1087072"/>
    <n v="1234843"/>
    <s v="L408763"/>
    <s v="G412942"/>
  </r>
  <r>
    <s v="https://www.gem.wiki/Anjalankoski_Mill_power_station"/>
    <x v="120"/>
    <s v="Anjalankoski Mill power station"/>
    <m/>
    <s v="CC1"/>
    <s v="NG/BU"/>
    <n v="161"/>
    <x v="0"/>
    <x v="0"/>
    <s v="Y"/>
    <s v="not found"/>
    <s v="not found"/>
    <m/>
    <x v="45"/>
    <m/>
    <m/>
    <m/>
    <n v="60.68694"/>
    <n v="26.816590000000001"/>
    <s v="approximate"/>
    <s v="Anjalankoski"/>
    <m/>
    <m/>
    <s v="Southern Finland"/>
    <x v="3"/>
    <s v="Northern Europe"/>
    <m/>
    <m/>
    <m/>
    <s v="both"/>
    <s v="Pulp &amp; Paper"/>
    <m/>
    <s v="1044980"/>
    <s v="1166521, 1179952"/>
    <s v="L100000407832"/>
    <s v="G100000410456"/>
  </r>
  <r>
    <s v="https://www.gem.wiki/Forssa_power_station"/>
    <x v="120"/>
    <s v="Forssa power station"/>
    <m/>
    <s v="GT1"/>
    <s v="HFO"/>
    <n v="160"/>
    <x v="0"/>
    <x v="1"/>
    <m/>
    <m/>
    <m/>
    <m/>
    <x v="22"/>
    <m/>
    <m/>
    <m/>
    <n v="60.803400000000003"/>
    <n v="23.5642"/>
    <s v="exact"/>
    <m/>
    <m/>
    <m/>
    <m/>
    <x v="3"/>
    <s v="Northern Europe"/>
    <m/>
    <m/>
    <m/>
    <m/>
    <m/>
    <m/>
    <s v="1083753"/>
    <n v="1228826"/>
    <s v="L100001000053"/>
    <s v="G100001000132"/>
  </r>
  <r>
    <s v="https://www.gem.wiki/Forssa_power_station"/>
    <x v="120"/>
    <s v="Forssa power station"/>
    <m/>
    <s v="GT2"/>
    <s v="HFO"/>
    <n v="160"/>
    <x v="0"/>
    <x v="1"/>
    <m/>
    <m/>
    <m/>
    <m/>
    <x v="22"/>
    <m/>
    <m/>
    <m/>
    <n v="60.803400000000003"/>
    <n v="23.5642"/>
    <s v="exact"/>
    <m/>
    <m/>
    <m/>
    <m/>
    <x v="3"/>
    <s v="Northern Europe"/>
    <m/>
    <m/>
    <m/>
    <m/>
    <m/>
    <m/>
    <s v="1083753"/>
    <n v="1228827"/>
    <s v="L100001000053"/>
    <s v="G100001000133"/>
  </r>
  <r>
    <s v="https://www.gem.wiki/Hinkismäki_power_station"/>
    <x v="120"/>
    <s v="Hinkismäki power station"/>
    <m/>
    <s v="1"/>
    <s v="NG"/>
    <n v="45"/>
    <x v="0"/>
    <x v="1"/>
    <s v="Y"/>
    <m/>
    <m/>
    <m/>
    <x v="12"/>
    <m/>
    <m/>
    <s v="Fingrid Oyj"/>
    <n v="60.87189"/>
    <n v="26.701360000000001"/>
    <s v="exact"/>
    <s v="Kouvola"/>
    <m/>
    <m/>
    <s v="Kymenlaakso"/>
    <x v="3"/>
    <s v="Northern Europe"/>
    <m/>
    <m/>
    <m/>
    <m/>
    <m/>
    <m/>
    <s v="1019392"/>
    <n v="1126311"/>
    <s v="L100000400077"/>
    <s v="G100000400077"/>
  </r>
  <r>
    <s v="https://www.gem.wiki/Huutokoski_power_station"/>
    <x v="120"/>
    <s v="Huutokoski power station"/>
    <m/>
    <s v="GT1"/>
    <s v="HFO"/>
    <n v="30"/>
    <x v="0"/>
    <x v="1"/>
    <m/>
    <m/>
    <m/>
    <m/>
    <x v="62"/>
    <m/>
    <m/>
    <m/>
    <n v="62.211599999999997"/>
    <n v="27.675599999999999"/>
    <s v="exact"/>
    <m/>
    <m/>
    <m/>
    <m/>
    <x v="3"/>
    <s v="Northern Europe"/>
    <m/>
    <m/>
    <m/>
    <m/>
    <m/>
    <m/>
    <s v="1019380"/>
    <n v="1120673"/>
    <s v="L100001000054"/>
    <s v="G100001000134"/>
  </r>
  <r>
    <s v="https://www.gem.wiki/Huutokoski_power_station"/>
    <x v="120"/>
    <s v="Huutokoski power station"/>
    <m/>
    <s v="GT2"/>
    <s v="HFO"/>
    <n v="30"/>
    <x v="0"/>
    <x v="1"/>
    <m/>
    <m/>
    <m/>
    <m/>
    <x v="62"/>
    <m/>
    <m/>
    <m/>
    <n v="62.211599999999997"/>
    <n v="27.675599999999999"/>
    <s v="exact"/>
    <m/>
    <m/>
    <m/>
    <m/>
    <x v="3"/>
    <s v="Northern Europe"/>
    <m/>
    <m/>
    <m/>
    <m/>
    <m/>
    <m/>
    <s v="1019380"/>
    <n v="1120674"/>
    <s v="L100001000054"/>
    <s v="G100001000135"/>
  </r>
  <r>
    <s v="https://www.gem.wiki/Huutokoski_power_station"/>
    <x v="120"/>
    <s v="Huutokoski power station"/>
    <m/>
    <s v="GT3"/>
    <s v="HFO"/>
    <n v="30"/>
    <x v="0"/>
    <x v="1"/>
    <m/>
    <m/>
    <m/>
    <m/>
    <x v="62"/>
    <m/>
    <m/>
    <m/>
    <n v="62.211599999999997"/>
    <n v="27.675599999999999"/>
    <s v="exact"/>
    <m/>
    <m/>
    <m/>
    <m/>
    <x v="3"/>
    <s v="Northern Europe"/>
    <m/>
    <m/>
    <m/>
    <m/>
    <m/>
    <m/>
    <s v="1019380"/>
    <n v="1120675"/>
    <s v="L100001000054"/>
    <s v="G100001000136"/>
  </r>
  <r>
    <s v="https://www.gem.wiki/Huutokoski_power_station"/>
    <x v="120"/>
    <s v="Huutokoski power station"/>
    <m/>
    <s v="GT4"/>
    <s v="HFO"/>
    <n v="30"/>
    <x v="0"/>
    <x v="1"/>
    <m/>
    <m/>
    <m/>
    <m/>
    <x v="73"/>
    <m/>
    <m/>
    <m/>
    <n v="62.211599999999997"/>
    <n v="27.675599999999999"/>
    <s v="exact"/>
    <m/>
    <m/>
    <m/>
    <m/>
    <x v="3"/>
    <s v="Northern Europe"/>
    <m/>
    <m/>
    <m/>
    <m/>
    <m/>
    <m/>
    <s v="1019380"/>
    <n v="1120676"/>
    <s v="L100001000054"/>
    <s v="G100001000137"/>
  </r>
  <r>
    <s v="https://www.gem.wiki/Huutokoski_power_station"/>
    <x v="120"/>
    <s v="Huutokoski power station"/>
    <m/>
    <s v="GT5"/>
    <s v="HFO"/>
    <n v="30"/>
    <x v="0"/>
    <x v="1"/>
    <m/>
    <m/>
    <m/>
    <m/>
    <x v="73"/>
    <m/>
    <m/>
    <m/>
    <n v="62.211599999999997"/>
    <n v="27.675599999999999"/>
    <s v="exact"/>
    <m/>
    <m/>
    <m/>
    <m/>
    <x v="3"/>
    <s v="Northern Europe"/>
    <m/>
    <m/>
    <m/>
    <m/>
    <m/>
    <m/>
    <s v="1019380"/>
    <n v="1120677"/>
    <s v="L100001000054"/>
    <s v="G100001000138"/>
  </r>
  <r>
    <s v="https://www.gem.wiki/Huutokoski_power_station"/>
    <x v="120"/>
    <s v="Huutokoski power station"/>
    <m/>
    <s v="GT6"/>
    <s v="HFO"/>
    <n v="30"/>
    <x v="0"/>
    <x v="1"/>
    <m/>
    <m/>
    <m/>
    <m/>
    <x v="73"/>
    <m/>
    <m/>
    <m/>
    <n v="62.211599999999997"/>
    <n v="27.675599999999999"/>
    <s v="exact"/>
    <m/>
    <m/>
    <m/>
    <m/>
    <x v="3"/>
    <s v="Northern Europe"/>
    <m/>
    <m/>
    <m/>
    <m/>
    <m/>
    <m/>
    <s v="1019380"/>
    <n v="1120678"/>
    <s v="L100001000054"/>
    <s v="G100001000139"/>
  </r>
  <r>
    <s v="https://www.gem.wiki/Hämeenlinna_power_station"/>
    <x v="120"/>
    <s v="Hämeenlinna power station"/>
    <m/>
    <s v="1"/>
    <s v="NG/BU"/>
    <n v="65"/>
    <x v="0"/>
    <x v="1"/>
    <s v="Y"/>
    <m/>
    <m/>
    <m/>
    <x v="26"/>
    <m/>
    <m/>
    <m/>
    <n v="60.92924"/>
    <n v="24.6343"/>
    <s v="exact"/>
    <s v="Janakkala"/>
    <m/>
    <m/>
    <s v="Southern Finland"/>
    <x v="3"/>
    <s v="Northern Europe"/>
    <m/>
    <m/>
    <m/>
    <m/>
    <m/>
    <m/>
    <s v="1137739"/>
    <n v="1155516"/>
    <s v="L100000400076"/>
    <s v="G100000400076"/>
  </r>
  <r>
    <s v="https://www.gem.wiki/Kellosaari_power_station"/>
    <x v="120"/>
    <s v="Kellosaari power station"/>
    <m/>
    <s v="GT1"/>
    <s v="LFO"/>
    <n v="60"/>
    <x v="0"/>
    <x v="1"/>
    <m/>
    <m/>
    <m/>
    <m/>
    <x v="35"/>
    <m/>
    <m/>
    <s v="Fingrid Oyj"/>
    <n v="60.161879999999996"/>
    <n v="24.908719999999999"/>
    <s v="exact"/>
    <m/>
    <m/>
    <m/>
    <m/>
    <x v="3"/>
    <s v="Northern Europe"/>
    <m/>
    <m/>
    <m/>
    <m/>
    <m/>
    <m/>
    <s v="1018284"/>
    <n v="1124648"/>
    <s v="L100001000061"/>
    <s v="G100001000151"/>
  </r>
  <r>
    <s v="https://www.gem.wiki/Kellosaari_power_station"/>
    <x v="120"/>
    <s v="Kellosaari power station"/>
    <m/>
    <s v="GT2"/>
    <s v="LFO"/>
    <n v="60"/>
    <x v="0"/>
    <x v="1"/>
    <m/>
    <m/>
    <m/>
    <m/>
    <x v="35"/>
    <m/>
    <m/>
    <s v="Fingrid Oyj"/>
    <n v="60.161879999999996"/>
    <n v="24.908719999999999"/>
    <s v="exact"/>
    <m/>
    <m/>
    <m/>
    <m/>
    <x v="3"/>
    <s v="Northern Europe"/>
    <m/>
    <m/>
    <m/>
    <m/>
    <m/>
    <m/>
    <s v="1018284"/>
    <n v="1124649"/>
    <s v="L100001000061"/>
    <s v="G100001000152"/>
  </r>
  <r>
    <s v="https://www.gem.wiki/Kirkniemi_Mill_power_station"/>
    <x v="120"/>
    <s v="Kirkniemi Mill power station"/>
    <m/>
    <s v="1"/>
    <s v="NG/BU"/>
    <n v="128"/>
    <x v="0"/>
    <x v="0"/>
    <s v="Y"/>
    <m/>
    <m/>
    <m/>
    <x v="44"/>
    <m/>
    <m/>
    <m/>
    <n v="60.190919999999998"/>
    <n v="23.943650000000002"/>
    <s v="exact"/>
    <s v="Kirkniemi"/>
    <m/>
    <m/>
    <s v="Uusimaa"/>
    <x v="3"/>
    <s v="Northern Europe"/>
    <m/>
    <m/>
    <m/>
    <s v="both"/>
    <s v="Pulp &amp; Paper"/>
    <m/>
    <s v="1019387"/>
    <s v="1125364, 1125365"/>
    <s v="L100000400078"/>
    <s v="G100000400078"/>
  </r>
  <r>
    <s v="https://www.gem.wiki/Kotkamills_power_station"/>
    <x v="120"/>
    <s v="Kotkamills power station"/>
    <m/>
    <s v="1"/>
    <s v="NG/BU"/>
    <n v="70"/>
    <x v="0"/>
    <x v="0"/>
    <s v="Y"/>
    <m/>
    <m/>
    <m/>
    <x v="18"/>
    <m/>
    <m/>
    <m/>
    <n v="60.467564000000003"/>
    <n v="26.956606000000001"/>
    <s v="exact"/>
    <s v="Kotka"/>
    <m/>
    <m/>
    <s v="Kymenlaakso"/>
    <x v="3"/>
    <s v="Northern Europe"/>
    <m/>
    <m/>
    <m/>
    <s v="both"/>
    <s v="Pulp &amp; Paper"/>
    <m/>
    <s v="1019391"/>
    <n v="1126247"/>
    <s v="L100000406393"/>
    <s v="G100000406317"/>
  </r>
  <r>
    <s v="https://www.gem.wiki/Kotkan_Hovinsaari_power_station"/>
    <x v="120"/>
    <s v="Kotkan Hovinsaari power station"/>
    <m/>
    <s v="1"/>
    <s v="NG/BU"/>
    <n v="46"/>
    <x v="0"/>
    <x v="1"/>
    <s v="Y"/>
    <s v="not found"/>
    <s v="not found"/>
    <m/>
    <x v="9"/>
    <m/>
    <m/>
    <m/>
    <n v="60.471600000000002"/>
    <n v="26.935870000000001"/>
    <s v="exact"/>
    <s v="Hovinsaari"/>
    <m/>
    <m/>
    <s v="Southern Finland"/>
    <x v="3"/>
    <s v="Northern Europe"/>
    <m/>
    <m/>
    <m/>
    <m/>
    <m/>
    <m/>
    <s v="1021269"/>
    <n v="1160339"/>
    <s v="L100000407830"/>
    <s v="G100000410454"/>
  </r>
  <r>
    <s v="https://www.gem.wiki/Kristiina_Reserve_power_station"/>
    <x v="120"/>
    <s v="Kristiina Reserve power station"/>
    <m/>
    <s v="GT1"/>
    <s v="HFO"/>
    <n v="30"/>
    <x v="0"/>
    <x v="1"/>
    <m/>
    <m/>
    <m/>
    <m/>
    <x v="45"/>
    <m/>
    <m/>
    <m/>
    <n v="62.256999999999998"/>
    <n v="21.3262"/>
    <s v="exact"/>
    <m/>
    <m/>
    <m/>
    <m/>
    <x v="3"/>
    <s v="Northern Europe"/>
    <m/>
    <m/>
    <m/>
    <m/>
    <m/>
    <m/>
    <s v="1057644"/>
    <n v="1126571"/>
    <s v="L100001000055"/>
    <s v="G100001000140"/>
  </r>
  <r>
    <s v="https://www.gem.wiki/Kristiina_Reserve_power_station"/>
    <x v="120"/>
    <s v="Kristiina Reserve power station"/>
    <m/>
    <s v="GT2"/>
    <s v="HFO"/>
    <n v="30"/>
    <x v="0"/>
    <x v="1"/>
    <m/>
    <m/>
    <m/>
    <m/>
    <x v="45"/>
    <m/>
    <m/>
    <m/>
    <n v="62.256999999999998"/>
    <n v="21.3262"/>
    <s v="exact"/>
    <m/>
    <m/>
    <m/>
    <m/>
    <x v="3"/>
    <s v="Northern Europe"/>
    <m/>
    <m/>
    <m/>
    <m/>
    <m/>
    <m/>
    <s v="1057644"/>
    <n v="1126572"/>
    <s v="L100001000055"/>
    <s v="G100001000141"/>
  </r>
  <r>
    <s v="https://www.gem.wiki/Kymijarvi_power_station"/>
    <x v="120"/>
    <s v="Kymijarvi power station"/>
    <m/>
    <s v="GT1"/>
    <s v="BU/NG"/>
    <n v="76"/>
    <x v="0"/>
    <x v="1"/>
    <s v="Y"/>
    <s v="not found"/>
    <s v="not found"/>
    <m/>
    <x v="39"/>
    <m/>
    <m/>
    <m/>
    <n v="60.993200000000002"/>
    <n v="25.7193"/>
    <s v="exact"/>
    <s v="Kymijarvi"/>
    <m/>
    <m/>
    <s v="Southern Finland"/>
    <x v="3"/>
    <s v="Northern Europe"/>
    <m/>
    <m/>
    <m/>
    <m/>
    <m/>
    <m/>
    <s v="1021749"/>
    <n v="1127883"/>
    <s v="L100000101840"/>
    <s v="G100000410453"/>
  </r>
  <r>
    <s v="https://www.gem.wiki/Lielahti_power_station"/>
    <x v="120"/>
    <s v="Lielahti power station"/>
    <m/>
    <s v="1"/>
    <s v="NG/FO"/>
    <n v="147"/>
    <x v="0"/>
    <x v="0"/>
    <s v="Y"/>
    <m/>
    <m/>
    <m/>
    <x v="12"/>
    <m/>
    <m/>
    <m/>
    <n v="61.510420000000003"/>
    <n v="23.675229999999999"/>
    <s v="exact"/>
    <s v="Tampere"/>
    <m/>
    <m/>
    <s v="Tampere Region"/>
    <x v="3"/>
    <s v="Northern Europe"/>
    <m/>
    <m/>
    <m/>
    <m/>
    <m/>
    <m/>
    <s v="1030967"/>
    <s v="1129089, 1129090, 1129091"/>
    <s v="L100000400079"/>
    <s v="G100000400079"/>
  </r>
  <r>
    <s v="https://www.gem.wiki/Mertaniemi_power_station"/>
    <x v="120"/>
    <s v="Mertaniemi power station"/>
    <m/>
    <s v="1 &amp; 2"/>
    <s v="NG/LFO"/>
    <n v="102"/>
    <x v="0"/>
    <x v="1"/>
    <s v="Y"/>
    <s v="not found"/>
    <s v="not found"/>
    <m/>
    <x v="100"/>
    <m/>
    <m/>
    <m/>
    <n v="61.080849999999998"/>
    <n v="28.171710000000001"/>
    <s v="exact"/>
    <s v="Mertaniemenkatu"/>
    <m/>
    <m/>
    <s v="Southern Finland"/>
    <x v="3"/>
    <s v="Northern Europe"/>
    <m/>
    <m/>
    <m/>
    <m/>
    <m/>
    <m/>
    <s v="1021821"/>
    <s v="1132517, 1132518"/>
    <s v="L100000407829"/>
    <s v="G100000410452"/>
  </r>
  <r>
    <s v="https://www.gem.wiki/Naantali_Reserve_power_station"/>
    <x v="120"/>
    <s v="Naantali Reserve power station"/>
    <m/>
    <s v="GT1"/>
    <s v="HFO"/>
    <n v="20"/>
    <x v="0"/>
    <x v="1"/>
    <m/>
    <m/>
    <m/>
    <m/>
    <x v="45"/>
    <m/>
    <m/>
    <m/>
    <n v="60.459400000000002"/>
    <n v="22.045500000000001"/>
    <s v="exact"/>
    <m/>
    <m/>
    <m/>
    <m/>
    <x v="3"/>
    <s v="Northern Europe"/>
    <m/>
    <m/>
    <m/>
    <m/>
    <m/>
    <m/>
    <s v="1044250"/>
    <n v="1134721"/>
    <s v="L100001000056"/>
    <s v="G100001000142"/>
  </r>
  <r>
    <s v="https://www.gem.wiki/Naantali_Reserve_power_station"/>
    <x v="120"/>
    <s v="Naantali Reserve power station"/>
    <m/>
    <s v="GT2"/>
    <s v="HFO"/>
    <n v="20"/>
    <x v="0"/>
    <x v="1"/>
    <m/>
    <m/>
    <m/>
    <m/>
    <x v="45"/>
    <m/>
    <m/>
    <m/>
    <n v="60.459400000000002"/>
    <n v="22.045500000000001"/>
    <s v="exact"/>
    <m/>
    <m/>
    <m/>
    <m/>
    <x v="3"/>
    <s v="Northern Europe"/>
    <m/>
    <m/>
    <m/>
    <m/>
    <m/>
    <m/>
    <s v="1044250"/>
    <n v="1134722"/>
    <s v="L100001000056"/>
    <s v="G100001000143"/>
  </r>
  <r>
    <s v="https://www.gem.wiki/Naistenlahti_power_station"/>
    <x v="120"/>
    <s v="Naistenlahti power station"/>
    <m/>
    <s v="1"/>
    <s v="NG"/>
    <n v="129"/>
    <x v="0"/>
    <x v="0"/>
    <s v="Y"/>
    <m/>
    <m/>
    <m/>
    <x v="62"/>
    <m/>
    <m/>
    <m/>
    <n v="61.509749999999997"/>
    <n v="23.777519999999999"/>
    <s v="exact"/>
    <s v="Tampere"/>
    <m/>
    <m/>
    <s v="Pirkanmaa"/>
    <x v="3"/>
    <s v="Northern Europe"/>
    <m/>
    <s v="nan"/>
    <m/>
    <m/>
    <m/>
    <m/>
    <s v="1030968"/>
    <m/>
    <s v="L100000400080"/>
    <s v="G100000400080"/>
  </r>
  <r>
    <s v="https://www.gem.wiki/Naistenlahti_power_station"/>
    <x v="120"/>
    <s v="Naistenlahti power station"/>
    <m/>
    <s v="2"/>
    <s v="NG/BU"/>
    <n v="60"/>
    <x v="6"/>
    <x v="0"/>
    <s v="Y"/>
    <m/>
    <m/>
    <m/>
    <x v="79"/>
    <n v="2022"/>
    <m/>
    <m/>
    <n v="61.509749999999997"/>
    <n v="23.777519999999999"/>
    <s v="exact"/>
    <s v="Tampere"/>
    <m/>
    <m/>
    <s v="Pirkanmaa"/>
    <x v="3"/>
    <s v="Northern Europe"/>
    <m/>
    <m/>
    <m/>
    <m/>
    <m/>
    <m/>
    <s v="1030968"/>
    <n v="1185261"/>
    <s v="L100000400080"/>
    <s v="G100000410792"/>
  </r>
  <r>
    <s v="https://www.gem.wiki/Nokia_kombi_power_station"/>
    <x v="120"/>
    <s v="Nokia kombi power station"/>
    <m/>
    <s v="1"/>
    <s v="NG"/>
    <n v="72"/>
    <x v="0"/>
    <x v="0"/>
    <s v="Y"/>
    <m/>
    <m/>
    <m/>
    <x v="44"/>
    <m/>
    <m/>
    <m/>
    <n v="61.474319999999999"/>
    <n v="23.496600000000001"/>
    <s v="exact"/>
    <s v="Nokia"/>
    <m/>
    <m/>
    <s v="Tampere Region"/>
    <x v="3"/>
    <s v="Northern Europe"/>
    <m/>
    <m/>
    <m/>
    <m/>
    <m/>
    <m/>
    <s v="1024190"/>
    <s v="1136369, 1179954"/>
    <s v="L100000400081"/>
    <s v="G100000400081"/>
  </r>
  <r>
    <s v="https://www.gem.wiki/Olkiluoto_Reserve_power_station"/>
    <x v="120"/>
    <s v="Olkiluoto Reserve power station"/>
    <m/>
    <s v="GT1"/>
    <s v="HFO"/>
    <n v="50"/>
    <x v="0"/>
    <x v="1"/>
    <m/>
    <m/>
    <m/>
    <m/>
    <x v="45"/>
    <m/>
    <m/>
    <m/>
    <n v="61.239570000000001"/>
    <n v="21.447959999999998"/>
    <s v="exact"/>
    <m/>
    <m/>
    <m/>
    <m/>
    <x v="3"/>
    <s v="Northern Europe"/>
    <s v="nan"/>
    <m/>
    <m/>
    <m/>
    <m/>
    <m/>
    <m/>
    <n v="1189299"/>
    <s v="L100001000057"/>
    <s v="G100001000144"/>
  </r>
  <r>
    <s v="https://www.gem.wiki/Olkiluoto_Reserve_power_station"/>
    <x v="120"/>
    <s v="Olkiluoto Reserve power station"/>
    <m/>
    <s v="GT2"/>
    <s v="HFO"/>
    <n v="50"/>
    <x v="0"/>
    <x v="1"/>
    <m/>
    <m/>
    <m/>
    <m/>
    <x v="45"/>
    <m/>
    <m/>
    <m/>
    <n v="61.239570000000001"/>
    <n v="21.447959999999998"/>
    <s v="exact"/>
    <m/>
    <m/>
    <m/>
    <m/>
    <x v="3"/>
    <s v="Northern Europe"/>
    <s v="nan"/>
    <s v="nan"/>
    <m/>
    <m/>
    <m/>
    <m/>
    <m/>
    <m/>
    <s v="L100001000057"/>
    <s v="G100001000145"/>
  </r>
  <r>
    <s v="https://www.gem.wiki/Porvoo_Refinery_power_station"/>
    <x v="120"/>
    <s v="Porvoo Refinery power station"/>
    <m/>
    <s v="1"/>
    <s v="NG"/>
    <n v="48"/>
    <x v="0"/>
    <x v="3"/>
    <s v="Y"/>
    <m/>
    <m/>
    <m/>
    <x v="34"/>
    <m/>
    <m/>
    <m/>
    <n v="60.307340000000003"/>
    <n v="25.497039999999998"/>
    <s v="exact"/>
    <s v="Kilpilahti"/>
    <m/>
    <m/>
    <s v="Porvoo"/>
    <x v="3"/>
    <s v="Northern Europe"/>
    <m/>
    <s v="nan"/>
    <m/>
    <s v="both"/>
    <s v="Oil &amp; Refining"/>
    <m/>
    <s v="1111234"/>
    <m/>
    <s v="L100000400082"/>
    <s v="G100000400083"/>
  </r>
  <r>
    <s v="https://www.gem.wiki/Porvoo_Refinery_power_station"/>
    <x v="120"/>
    <s v="Porvoo Refinery power station"/>
    <m/>
    <s v="2 &amp; 3"/>
    <s v="FO/NG"/>
    <n v="121"/>
    <x v="0"/>
    <x v="0"/>
    <s v="Y"/>
    <m/>
    <m/>
    <m/>
    <x v="45"/>
    <m/>
    <m/>
    <m/>
    <n v="60.307340000000003"/>
    <n v="25.497039999999998"/>
    <s v="exact"/>
    <s v="Kilpilahti"/>
    <m/>
    <m/>
    <s v="Porvoo"/>
    <x v="3"/>
    <s v="Northern Europe"/>
    <m/>
    <s v="nan"/>
    <m/>
    <s v="both"/>
    <s v="Oil &amp; Refining"/>
    <m/>
    <s v="1111234"/>
    <m/>
    <s v="L100000400082"/>
    <s v="G100000400082"/>
  </r>
  <r>
    <s v="https://www.gem.wiki/Porvoo_Refinery_power_station"/>
    <x v="120"/>
    <s v="Porvoo Refinery power station"/>
    <m/>
    <s v="4"/>
    <s v="NG/BU"/>
    <n v="30"/>
    <x v="2"/>
    <x v="5"/>
    <s v="Y"/>
    <s v="Hydrogen capable: progress"/>
    <m/>
    <m/>
    <x v="49"/>
    <m/>
    <m/>
    <m/>
    <n v="60.307340000000003"/>
    <n v="25.497039999999998"/>
    <s v="exact"/>
    <s v="Kilpilahti"/>
    <m/>
    <m/>
    <s v="Porvoo"/>
    <x v="3"/>
    <s v="Northern Europe"/>
    <m/>
    <m/>
    <m/>
    <s v="both"/>
    <s v="Oil &amp; Refining"/>
    <m/>
    <s v="1111234"/>
    <n v="1140989"/>
    <s v="L100000400082"/>
    <s v="G100000410791"/>
  </r>
  <r>
    <s v="https://www.gem.wiki/Porvoo_power_station"/>
    <x v="120"/>
    <s v="Porvoo power station"/>
    <m/>
    <s v="1"/>
    <s v="NG"/>
    <n v="70"/>
    <x v="0"/>
    <x v="1"/>
    <s v="not found"/>
    <s v="not found"/>
    <s v="not found"/>
    <m/>
    <x v="23"/>
    <m/>
    <m/>
    <m/>
    <n v="60.3125"/>
    <n v="25.524799999999999"/>
    <s v="exact"/>
    <s v="Kilpilahti"/>
    <m/>
    <m/>
    <s v="Porvoo"/>
    <x v="3"/>
    <s v="Northern Europe"/>
    <m/>
    <m/>
    <m/>
    <m/>
    <m/>
    <m/>
    <s v="1023871"/>
    <n v="1140995"/>
    <s v="L100000407828"/>
    <s v="G100000410451"/>
  </r>
  <r>
    <s v="https://www.gem.wiki/Raahen_Voima_power_station"/>
    <x v="120"/>
    <s v="Raahen Voima power station"/>
    <m/>
    <s v="1"/>
    <s v="BFG/LNG/NG/LFO"/>
    <n v="125"/>
    <x v="0"/>
    <x v="0"/>
    <m/>
    <m/>
    <m/>
    <m/>
    <x v="5"/>
    <m/>
    <m/>
    <m/>
    <n v="64.652199999999993"/>
    <n v="24.4252"/>
    <s v="exact"/>
    <m/>
    <m/>
    <m/>
    <m/>
    <x v="3"/>
    <s v="Northern Europe"/>
    <m/>
    <m/>
    <m/>
    <s v="both"/>
    <s v="Iron &amp; Steel"/>
    <s v="both"/>
    <s v="1026847"/>
    <n v="1165280"/>
    <s v="L100001000062"/>
    <s v="G100001000153"/>
  </r>
  <r>
    <s v="https://www.gem.wiki/Suomenoja_power_station"/>
    <x v="120"/>
    <s v="Suomenoja power station"/>
    <m/>
    <s v="2"/>
    <s v="NG"/>
    <n v="234"/>
    <x v="0"/>
    <x v="0"/>
    <s v="Y"/>
    <m/>
    <m/>
    <m/>
    <x v="9"/>
    <m/>
    <m/>
    <m/>
    <n v="60.14913"/>
    <n v="24.71837"/>
    <s v="exact"/>
    <s v="Espoo"/>
    <m/>
    <m/>
    <s v="Uusimaa"/>
    <x v="3"/>
    <s v="Northern Europe"/>
    <s v="ENTSO-E: 44W-T-YT-1000158"/>
    <m/>
    <m/>
    <m/>
    <m/>
    <m/>
    <s v="1016682"/>
    <s v="1203028, 1203662"/>
    <s v="L100000101848"/>
    <s v="G100000400084"/>
  </r>
  <r>
    <s v="https://www.gem.wiki/Suomenoja_power_station"/>
    <x v="120"/>
    <s v="Suomenoja power station"/>
    <m/>
    <s v="6"/>
    <s v="NG"/>
    <n v="45"/>
    <x v="0"/>
    <x v="1"/>
    <s v="Y"/>
    <m/>
    <m/>
    <m/>
    <x v="24"/>
    <m/>
    <m/>
    <m/>
    <n v="60.14913"/>
    <n v="24.71837"/>
    <s v="exact"/>
    <s v="Espoo"/>
    <m/>
    <m/>
    <s v="Uusimaa"/>
    <x v="3"/>
    <s v="Northern Europe"/>
    <s v="ENTSO-E: 44W-T-YT-1000158"/>
    <s v="nan"/>
    <m/>
    <m/>
    <m/>
    <m/>
    <s v="1016682"/>
    <m/>
    <s v="L100000101848"/>
    <s v="G100000400085"/>
  </r>
  <r>
    <s v="https://www.gem.wiki/Tahkoluoto_power_station"/>
    <x v="120"/>
    <s v="Tahkoluoto power station"/>
    <m/>
    <s v="GT1"/>
    <s v="HFO"/>
    <n v="26"/>
    <x v="0"/>
    <x v="1"/>
    <m/>
    <m/>
    <m/>
    <m/>
    <x v="45"/>
    <m/>
    <m/>
    <m/>
    <n v="61.631900000000002"/>
    <n v="21.4069"/>
    <s v="exact"/>
    <m/>
    <m/>
    <m/>
    <m/>
    <x v="3"/>
    <s v="Northern Europe"/>
    <m/>
    <m/>
    <m/>
    <m/>
    <m/>
    <m/>
    <s v="1044318"/>
    <n v="1151033"/>
    <s v="L100001000058"/>
    <s v="G100001000146"/>
  </r>
  <r>
    <s v="https://www.gem.wiki/Tahkoluoto_power_station"/>
    <x v="120"/>
    <s v="Tahkoluoto power station"/>
    <m/>
    <s v="GT2"/>
    <s v="HFO"/>
    <n v="26"/>
    <x v="0"/>
    <x v="1"/>
    <m/>
    <m/>
    <m/>
    <m/>
    <x v="45"/>
    <m/>
    <m/>
    <m/>
    <n v="61.631900000000002"/>
    <n v="21.4069"/>
    <s v="exact"/>
    <m/>
    <m/>
    <m/>
    <m/>
    <x v="3"/>
    <s v="Northern Europe"/>
    <m/>
    <s v="nan"/>
    <m/>
    <m/>
    <m/>
    <m/>
    <s v="1044318"/>
    <m/>
    <s v="L100001000058"/>
    <s v="G100001000147"/>
  </r>
  <r>
    <s v="https://www.gem.wiki/Tervasaari_power_station"/>
    <x v="120"/>
    <s v="Tervasaari power station"/>
    <m/>
    <s v="CHP"/>
    <s v="NG/BU"/>
    <n v="25"/>
    <x v="0"/>
    <x v="3"/>
    <s v="Y"/>
    <m/>
    <m/>
    <m/>
    <x v="45"/>
    <m/>
    <m/>
    <m/>
    <n v="61.264600000000002"/>
    <n v="24.023499999999999"/>
    <s v="approximate"/>
    <s v="Valkeakoski"/>
    <m/>
    <m/>
    <s v="Tampere Region"/>
    <x v="3"/>
    <s v="Northern Europe"/>
    <m/>
    <m/>
    <m/>
    <s v="both"/>
    <s v="Pulp &amp; Paper"/>
    <s v="both"/>
    <s v="1033639"/>
    <n v="1152319"/>
    <s v="L100000408019"/>
    <s v="G100000410790"/>
  </r>
  <r>
    <s v="https://www.gem.wiki/Tolkkinen_power_station"/>
    <x v="120"/>
    <s v="Tolkkinen power station"/>
    <m/>
    <s v="GT1"/>
    <s v="HFO"/>
    <n v="20"/>
    <x v="0"/>
    <x v="1"/>
    <m/>
    <m/>
    <m/>
    <m/>
    <x v="45"/>
    <m/>
    <m/>
    <m/>
    <n v="60.325200000000002"/>
    <n v="25.578900000000001"/>
    <s v="approximate"/>
    <m/>
    <m/>
    <m/>
    <m/>
    <x v="3"/>
    <s v="Northern Europe"/>
    <m/>
    <m/>
    <m/>
    <m/>
    <m/>
    <m/>
    <s v="1109376"/>
    <n v="1153184"/>
    <s v="L100001000059"/>
    <s v="G100001000148"/>
  </r>
  <r>
    <s v="https://www.gem.wiki/Tolkkinen_power_station"/>
    <x v="120"/>
    <s v="Tolkkinen power station"/>
    <m/>
    <s v="GT2"/>
    <s v="HFO"/>
    <n v="20"/>
    <x v="0"/>
    <x v="1"/>
    <m/>
    <m/>
    <m/>
    <m/>
    <x v="45"/>
    <m/>
    <m/>
    <m/>
    <n v="60.325200000000002"/>
    <n v="25.578900000000001"/>
    <s v="approximate"/>
    <m/>
    <m/>
    <m/>
    <m/>
    <x v="3"/>
    <s v="Northern Europe"/>
    <m/>
    <m/>
    <m/>
    <m/>
    <m/>
    <m/>
    <s v="1109376"/>
    <n v="1153185"/>
    <s v="L100001000059"/>
    <s v="G100001000149"/>
  </r>
  <r>
    <s v="https://www.gem.wiki/Vanaja_power_station"/>
    <x v="120"/>
    <s v="Vanaja power station"/>
    <m/>
    <s v="GT1"/>
    <s v="HFO"/>
    <n v="50"/>
    <x v="0"/>
    <x v="1"/>
    <m/>
    <m/>
    <m/>
    <m/>
    <x v="45"/>
    <m/>
    <m/>
    <m/>
    <n v="60.974600000000002"/>
    <n v="24.505199999999999"/>
    <s v="exact"/>
    <m/>
    <m/>
    <m/>
    <m/>
    <x v="3"/>
    <s v="Northern Europe"/>
    <m/>
    <m/>
    <m/>
    <m/>
    <m/>
    <m/>
    <s v="1044251"/>
    <n v="1155515"/>
    <s v="L100001000060"/>
    <s v="G100001000150"/>
  </r>
  <r>
    <s v="https://www.gem.wiki/Vaskiluotos_power_station"/>
    <x v="120"/>
    <s v="Vaskiluotos power station"/>
    <m/>
    <s v="GT1"/>
    <s v="HFO"/>
    <n v="162"/>
    <x v="0"/>
    <x v="1"/>
    <m/>
    <m/>
    <m/>
    <m/>
    <x v="70"/>
    <m/>
    <n v="2022"/>
    <m/>
    <n v="63.090259000000003"/>
    <n v="21.552824999999999"/>
    <s v="exact"/>
    <m/>
    <m/>
    <m/>
    <m/>
    <x v="3"/>
    <s v="Northern Europe"/>
    <m/>
    <m/>
    <m/>
    <m/>
    <m/>
    <m/>
    <s v="1032742"/>
    <n v="1155620"/>
    <s v="L100001000064"/>
    <s v="G100001000154"/>
  </r>
  <r>
    <s v="https://www.gem.wiki/Vuosaari_power_station"/>
    <x v="120"/>
    <s v="Vuosaari power station"/>
    <m/>
    <s v="A"/>
    <s v="NG"/>
    <n v="163"/>
    <x v="0"/>
    <x v="0"/>
    <s v="Y"/>
    <m/>
    <m/>
    <m/>
    <x v="29"/>
    <m/>
    <m/>
    <m/>
    <n v="60.220320000000001"/>
    <n v="25.16966"/>
    <s v="exact"/>
    <s v="Helsinki"/>
    <m/>
    <m/>
    <s v="Uusimaa"/>
    <x v="3"/>
    <s v="Northern Europe"/>
    <m/>
    <m/>
    <m/>
    <m/>
    <m/>
    <m/>
    <s v="1018289"/>
    <s v="1156564, 1156565, 1156566"/>
    <s v="L100000101852"/>
    <s v="G100000400086"/>
  </r>
  <r>
    <s v="https://www.gem.wiki/Vuosaari_power_station"/>
    <x v="120"/>
    <s v="Vuosaari power station"/>
    <m/>
    <s v="B"/>
    <s v="NG"/>
    <n v="485"/>
    <x v="0"/>
    <x v="0"/>
    <s v="Y"/>
    <m/>
    <m/>
    <m/>
    <x v="44"/>
    <m/>
    <m/>
    <m/>
    <n v="60.220320000000001"/>
    <n v="25.16966"/>
    <s v="exact"/>
    <s v="Helsinki"/>
    <m/>
    <m/>
    <s v="Uusimaa"/>
    <x v="3"/>
    <s v="Northern Europe"/>
    <m/>
    <m/>
    <m/>
    <m/>
    <m/>
    <m/>
    <s v="1018289"/>
    <s v="1156567, 1156568, 1156569"/>
    <s v="L100000101852"/>
    <s v="G100000400087"/>
  </r>
  <r>
    <s v="https://www.gem.wiki/Amfard_power_station"/>
    <x v="121"/>
    <s v="Amfard power station"/>
    <m/>
    <s v="14"/>
    <s v="NG"/>
    <n v="120"/>
    <x v="0"/>
    <x v="0"/>
    <s v="Y"/>
    <m/>
    <m/>
    <m/>
    <x v="8"/>
    <m/>
    <m/>
    <m/>
    <n v="49.48"/>
    <n v="0.22"/>
    <s v="exact"/>
    <s v="Gonfreville-l'Orcher"/>
    <m/>
    <m/>
    <s v="Seine-Maritime"/>
    <x v="3"/>
    <s v="Western Europe"/>
    <s v="ENTSOE: 17W100P100P03477"/>
    <s v="RNE: 17W100P100P03477"/>
    <s v="Total Gonfreville"/>
    <s v="both"/>
    <s v="Oil &amp; Refining"/>
    <m/>
    <s v="1031884"/>
    <n v="1164014"/>
    <s v="L400088"/>
    <s v="G400088"/>
  </r>
  <r>
    <s v="https://www.gem.wiki/Amfard_power_station"/>
    <x v="121"/>
    <s v="Amfard power station"/>
    <m/>
    <s v="15"/>
    <s v="NG"/>
    <n v="120"/>
    <x v="0"/>
    <x v="0"/>
    <s v="Y"/>
    <m/>
    <m/>
    <m/>
    <x v="8"/>
    <m/>
    <m/>
    <m/>
    <n v="49.48"/>
    <n v="0.22"/>
    <s v="exact"/>
    <s v="Gonfreville-l'Orcher"/>
    <m/>
    <m/>
    <s v="Seine-Maritime"/>
    <x v="3"/>
    <s v="Western Europe"/>
    <s v="ENTSOE: 17W100P100P03485"/>
    <s v="RNE: 17W100P100P03485"/>
    <s v="Total Gonfreville"/>
    <s v="both"/>
    <s v="Oil &amp; Refining"/>
    <m/>
    <s v="1031884"/>
    <n v="1178525"/>
    <s v="L400088"/>
    <s v="G400089"/>
  </r>
  <r>
    <s v="https://www.gem.wiki/Arjowiggins_Mill_power_station"/>
    <x v="121"/>
    <s v="Arjowiggins Mill power station"/>
    <m/>
    <s v="1"/>
    <s v="NG"/>
    <n v="43"/>
    <x v="0"/>
    <x v="0"/>
    <s v="Y"/>
    <m/>
    <m/>
    <m/>
    <x v="15"/>
    <m/>
    <m/>
    <m/>
    <n v="47.824820000000003"/>
    <n v="0.74739999999999995"/>
    <s v="exact"/>
    <s v="Arjowiggins"/>
    <m/>
    <m/>
    <s v="Besse-sur-Braye"/>
    <x v="3"/>
    <s v="Western Europe"/>
    <m/>
    <m/>
    <m/>
    <s v="both"/>
    <s v="Pulp &amp; Paper"/>
    <m/>
    <s v="1048257"/>
    <s v="1171797,1203080"/>
    <s v="L407938"/>
    <s v="G410789"/>
  </r>
  <r>
    <s v="https://www.gem.wiki/Bassens_power_station"/>
    <x v="121"/>
    <s v="Bassens power station"/>
    <m/>
    <s v="1"/>
    <s v="NG"/>
    <n v="42"/>
    <x v="0"/>
    <x v="1"/>
    <s v="Y"/>
    <s v="Hydrogen capable: turbine"/>
    <m/>
    <m/>
    <x v="23"/>
    <m/>
    <m/>
    <s v="Michelin"/>
    <n v="44.916513999999999"/>
    <n v="-0.52685099999999996"/>
    <s v="exact"/>
    <s v="Bassens"/>
    <m/>
    <m/>
    <s v="Nouvelle-Aquitaine"/>
    <x v="3"/>
    <s v="Western Europe"/>
    <m/>
    <m/>
    <m/>
    <s v="heat"/>
    <s v="rubber"/>
    <s v="power"/>
    <s v="1046501"/>
    <n v="1162114"/>
    <s v="L407672"/>
    <s v="G410025"/>
  </r>
  <r>
    <s v="https://www.gem.wiki/Bayet_Combined_Cycle_power_station"/>
    <x v="121"/>
    <s v="Bayet Combined Cycle power station"/>
    <m/>
    <s v="1"/>
    <s v="NG"/>
    <n v="401"/>
    <x v="0"/>
    <x v="0"/>
    <s v="N"/>
    <m/>
    <m/>
    <m/>
    <x v="17"/>
    <m/>
    <m/>
    <m/>
    <n v="46.273099999999999"/>
    <n v="3.3007"/>
    <s v="exact"/>
    <s v="Bayet"/>
    <m/>
    <m/>
    <s v="Allier"/>
    <x v="3"/>
    <s v="Western Europe"/>
    <s v="ENTSOE: 17W100P100P00122"/>
    <s v="RNE: 17W100P100P15068"/>
    <s v="La Centrale Thermique de Morandes, Morant1"/>
    <m/>
    <m/>
    <m/>
    <s v="1067962"/>
    <n v="1200676"/>
    <s v="L400090"/>
    <s v="G400090"/>
  </r>
  <r>
    <s v="https://www.gem.wiki/Bl%C3%A9nod_power_station"/>
    <x v="121"/>
    <s v="Blénod power station"/>
    <m/>
    <s v="5"/>
    <s v="NG"/>
    <n v="427"/>
    <x v="0"/>
    <x v="0"/>
    <s v="N"/>
    <m/>
    <m/>
    <s v="replacement"/>
    <x v="17"/>
    <m/>
    <m/>
    <m/>
    <n v="48.868980000000001"/>
    <n v="6.0841500000000002"/>
    <s v="exact"/>
    <s v="Blenod-les-Pont-a-Mousson, Meurthe-et-Moselle"/>
    <m/>
    <m/>
    <s v="Meurthe-et-Moselle"/>
    <x v="3"/>
    <s v="Western Europe"/>
    <s v="ENTSOE: 17W100P100P0173E"/>
    <s v="RNE: 17W100P100P04740, RNE: 17W100P100P2608W"/>
    <m/>
    <m/>
    <m/>
    <m/>
    <s v="1014666"/>
    <n v="1203655"/>
    <s v="L101857"/>
    <s v="G400091"/>
  </r>
  <r>
    <s v="https://www.gem.wiki/Bouchain_power_station"/>
    <x v="121"/>
    <s v="Bouchain power station"/>
    <m/>
    <s v="7"/>
    <s v="NG"/>
    <n v="585"/>
    <x v="0"/>
    <x v="0"/>
    <s v="N"/>
    <s v="Hydrogen capable: turbine"/>
    <m/>
    <s v="replacement"/>
    <x v="5"/>
    <m/>
    <m/>
    <m/>
    <n v="50.298699999999997"/>
    <n v="3.3155999999999999"/>
    <s v="exact"/>
    <s v="Bouchain"/>
    <m/>
    <m/>
    <s v="Nord"/>
    <x v="3"/>
    <s v="Western Europe"/>
    <s v="ENTSOE: 17W100P100P01768"/>
    <s v="RNE: 17W100P100P01768"/>
    <m/>
    <m/>
    <m/>
    <m/>
    <s v="1014675"/>
    <n v="1239533"/>
    <s v="L101860"/>
    <s v="G400092"/>
  </r>
  <r>
    <s v="https://www.gem.wiki/Brennilis_power_station"/>
    <x v="121"/>
    <s v="Brennilis power station"/>
    <m/>
    <s v="GT1"/>
    <s v="HFO"/>
    <n v="92"/>
    <x v="0"/>
    <x v="1"/>
    <s v="Y"/>
    <m/>
    <m/>
    <m/>
    <x v="51"/>
    <m/>
    <m/>
    <m/>
    <n v="48.357030000000002"/>
    <n v="-3.8691599999999999"/>
    <s v="exact"/>
    <s v="Brennilis"/>
    <m/>
    <m/>
    <s v="Brittany"/>
    <x v="3"/>
    <s v="Western Europe"/>
    <m/>
    <s v="RNE: 17W100P100P02578"/>
    <m/>
    <m/>
    <m/>
    <m/>
    <s v="1014685"/>
    <n v="1107085"/>
    <s v="L408805"/>
    <s v="G412941"/>
  </r>
  <r>
    <s v="https://www.gem.wiki/Brennilis_power_station"/>
    <x v="121"/>
    <s v="Brennilis power station"/>
    <m/>
    <s v="GT2"/>
    <s v="HFO"/>
    <n v="92"/>
    <x v="0"/>
    <x v="1"/>
    <s v="Y"/>
    <m/>
    <m/>
    <m/>
    <x v="44"/>
    <m/>
    <m/>
    <m/>
    <n v="48.357030000000002"/>
    <n v="-3.8691599999999999"/>
    <s v="exact"/>
    <s v="Brennilis"/>
    <m/>
    <m/>
    <s v="Brittany"/>
    <x v="3"/>
    <s v="Western Europe"/>
    <m/>
    <s v="RNE: 17W100P100P02594"/>
    <m/>
    <m/>
    <m/>
    <m/>
    <s v="1014685"/>
    <n v="1107086"/>
    <s v="L408805"/>
    <s v="G412940"/>
  </r>
  <r>
    <s v="https://www.gem.wiki/Brennilis_power_station"/>
    <x v="121"/>
    <s v="Brennilis power station"/>
    <m/>
    <s v="GT3"/>
    <s v="HFO"/>
    <n v="140"/>
    <x v="0"/>
    <x v="1"/>
    <s v="Y"/>
    <m/>
    <m/>
    <m/>
    <x v="60"/>
    <m/>
    <m/>
    <m/>
    <n v="48.357030000000002"/>
    <n v="-3.8691599999999999"/>
    <s v="exact"/>
    <s v="Brennilis"/>
    <m/>
    <m/>
    <s v="Brittany"/>
    <x v="3"/>
    <s v="Western Europe"/>
    <m/>
    <s v="RNE: 17W100P100P0033U"/>
    <m/>
    <m/>
    <m/>
    <m/>
    <s v="1014685"/>
    <n v="1107087"/>
    <s v="L408805"/>
    <s v="G412939"/>
  </r>
  <r>
    <s v="https://www.gem.wiki/Chambière_power_station"/>
    <x v="121"/>
    <s v="Chambière power station"/>
    <s v="UEM Centrale de Chambière; Metz-Chambière"/>
    <s v="1"/>
    <s v="NG"/>
    <n v="45"/>
    <x v="0"/>
    <x v="1"/>
    <s v="Y"/>
    <m/>
    <m/>
    <s v="replacement"/>
    <x v="18"/>
    <m/>
    <m/>
    <m/>
    <n v="49.129261899390698"/>
    <n v="6.1835680917342204"/>
    <s v="exact"/>
    <s v="Metz"/>
    <m/>
    <m/>
    <s v="Moselle"/>
    <x v="3"/>
    <s v="Western Europe"/>
    <m/>
    <s v="RNE: 17W000000922978D"/>
    <m/>
    <m/>
    <m/>
    <m/>
    <s v="1032285"/>
    <n v="1109142"/>
    <s v="L407648"/>
    <s v="G409987"/>
  </r>
  <r>
    <s v="https://www.gem.wiki/Combigolfe_power_station"/>
    <x v="121"/>
    <s v="Combigolfe power station"/>
    <s v="GRACIT01 - GROUPE 01 DE LA CENTRALE THERMIQUE DE GRACIEUSE (LA)"/>
    <s v="1"/>
    <s v="NG"/>
    <n v="425"/>
    <x v="0"/>
    <x v="0"/>
    <s v="N"/>
    <m/>
    <m/>
    <m/>
    <x v="1"/>
    <m/>
    <m/>
    <m/>
    <n v="43.407200000000003"/>
    <n v="4.8676000000000004"/>
    <s v="exact"/>
    <s v="Fos-sur-Mer"/>
    <m/>
    <m/>
    <s v="Bouches-du-Rhone"/>
    <x v="3"/>
    <s v="Western Europe"/>
    <s v="ENTSOE: 17W100P100P01679"/>
    <s v="RNE: 17W100P100P01679"/>
    <m/>
    <m/>
    <m/>
    <m/>
    <s v="1065077"/>
    <n v="1196079"/>
    <s v="L400093"/>
    <s v="G400093"/>
  </r>
  <r>
    <s v="https://www.gem.wiki/Condat-Le-Lardin_power_station"/>
    <x v="121"/>
    <s v="Condat-Le-Lardin power station"/>
    <m/>
    <s v="1"/>
    <s v="NG"/>
    <n v="43.6"/>
    <x v="0"/>
    <x v="3"/>
    <s v="Y"/>
    <m/>
    <m/>
    <m/>
    <x v="16"/>
    <m/>
    <m/>
    <s v="Cofely Services"/>
    <n v="45.126714"/>
    <n v="1.2301120000000001"/>
    <s v="exact"/>
    <s v="Le Lardin-Saint-Lazare"/>
    <m/>
    <m/>
    <s v="Nouvelle-Aquitaine"/>
    <x v="3"/>
    <s v="Western Europe"/>
    <m/>
    <s v="RNE: 17W100P100P12646"/>
    <m/>
    <s v="both"/>
    <s v="Pulp &amp; Paper"/>
    <m/>
    <s v="1048251"/>
    <n v="1171791"/>
    <s v="L407647"/>
    <s v="G409986"/>
  </r>
  <r>
    <s v="https://www.gem.wiki/Condat-Le-Lardin_power_station"/>
    <x v="121"/>
    <s v="Condat-Le-Lardin power station"/>
    <m/>
    <s v="2"/>
    <s v="NG"/>
    <n v="43.6"/>
    <x v="0"/>
    <x v="3"/>
    <s v="Y"/>
    <m/>
    <m/>
    <m/>
    <x v="16"/>
    <m/>
    <m/>
    <s v="Cofely Services"/>
    <n v="45.126714"/>
    <n v="1.2301120000000001"/>
    <s v="exact"/>
    <s v="Le Lardin-Saint-Lazare"/>
    <m/>
    <m/>
    <s v="Nouvelle-Aquitaine"/>
    <x v="3"/>
    <s v="Western Europe"/>
    <m/>
    <s v="RNE: 17W100P100P12654"/>
    <m/>
    <s v="both"/>
    <s v="Pulp &amp; Paper"/>
    <m/>
    <s v="1048251"/>
    <n v="1174218"/>
    <s v="L407647"/>
    <s v="G409985"/>
  </r>
  <r>
    <s v="https://www.gem.wiki/Croix-de-Metz_(Toul)_power_station"/>
    <x v="121"/>
    <s v="Croix-de-Metz (Toul) power station"/>
    <m/>
    <s v="1"/>
    <s v="NG"/>
    <n v="413"/>
    <x v="0"/>
    <x v="0"/>
    <s v="N"/>
    <m/>
    <m/>
    <m/>
    <x v="39"/>
    <m/>
    <m/>
    <m/>
    <n v="48.693359999999998"/>
    <n v="5.9146799999999997"/>
    <s v="exact"/>
    <s v="Toul"/>
    <m/>
    <m/>
    <s v="Meurthe-et-Moselle"/>
    <x v="3"/>
    <s v="Western Europe"/>
    <s v="ENTSOE: 17W100P100P00123"/>
    <s v="RNE: 17W100P100P29828"/>
    <m/>
    <m/>
    <m/>
    <m/>
    <s v="1073539"/>
    <n v="1211454"/>
    <s v="L400094"/>
    <s v="G400094"/>
  </r>
  <r>
    <s v="https://www.gem.wiki/Cycofos_power_station"/>
    <x v="121"/>
    <s v="Cycofos power station"/>
    <m/>
    <s v="1"/>
    <s v="NG"/>
    <n v="428"/>
    <x v="0"/>
    <x v="0"/>
    <s v="N"/>
    <m/>
    <m/>
    <m/>
    <x v="9"/>
    <m/>
    <m/>
    <m/>
    <n v="43.42801"/>
    <n v="4.88652"/>
    <s v="exact"/>
    <s v="Fos-sur-Mer"/>
    <m/>
    <m/>
    <s v="Bouches-du-Rhone"/>
    <x v="3"/>
    <s v="Western Europe"/>
    <s v="ENTSOE: 17W100P100P03388"/>
    <m/>
    <m/>
    <m/>
    <m/>
    <m/>
    <s v="1065076"/>
    <n v="1196078"/>
    <s v="L400095"/>
    <s v="G400095"/>
  </r>
  <r>
    <s v="https://www.gem.wiki/DK6_(Dunkerque)_power_station"/>
    <x v="121"/>
    <s v="DK6 (Dunkerque) power station"/>
    <s v="La Centrale Thermique de Braek"/>
    <s v="1"/>
    <s v="NG"/>
    <n v="404"/>
    <x v="0"/>
    <x v="0"/>
    <s v="Y"/>
    <m/>
    <m/>
    <m/>
    <x v="21"/>
    <m/>
    <m/>
    <m/>
    <n v="51.048200000000001"/>
    <n v="2.3254999999999999"/>
    <s v="exact"/>
    <s v="Dunkerque"/>
    <m/>
    <m/>
    <s v="Nord"/>
    <x v="3"/>
    <s v="Western Europe"/>
    <m/>
    <s v="RNE: 17W100P100P0331M, RNE: 17W100P100P0330O"/>
    <m/>
    <m/>
    <m/>
    <m/>
    <s v="1053922"/>
    <n v="1174060"/>
    <s v="L400096"/>
    <s v="G400096"/>
  </r>
  <r>
    <s v="https://www.gem.wiki/DK6_(Dunkerque)_power_station"/>
    <x v="121"/>
    <s v="DK6 (Dunkerque) power station"/>
    <s v="La Centrale Thermique de Braek"/>
    <s v="2"/>
    <s v="NG"/>
    <n v="404"/>
    <x v="0"/>
    <x v="0"/>
    <s v="Y"/>
    <m/>
    <m/>
    <m/>
    <x v="21"/>
    <m/>
    <m/>
    <m/>
    <n v="51.048200000000001"/>
    <n v="2.3254999999999999"/>
    <s v="exact"/>
    <s v="Dunkerque"/>
    <m/>
    <m/>
    <s v="Nord"/>
    <x v="3"/>
    <s v="Western Europe"/>
    <m/>
    <s v="RNE: 17W100P100P0332K, RNE: 17W100P100P0333I"/>
    <m/>
    <m/>
    <m/>
    <m/>
    <s v="1053922"/>
    <n v="1179794"/>
    <s v="L400096"/>
    <s v="G400097"/>
  </r>
  <r>
    <s v="https://www.gem.wiki/Dirinon_power_station"/>
    <x v="121"/>
    <s v="Dirinon power station"/>
    <m/>
    <s v="GT1"/>
    <s v="HFO"/>
    <n v="92"/>
    <x v="0"/>
    <x v="1"/>
    <s v="Y"/>
    <m/>
    <m/>
    <m/>
    <x v="51"/>
    <m/>
    <m/>
    <m/>
    <n v="48.389859999999999"/>
    <n v="4.2623300000000004"/>
    <s v="exact"/>
    <s v="Dirinon"/>
    <m/>
    <m/>
    <s v="Brittany"/>
    <x v="3"/>
    <s v="Western Europe"/>
    <m/>
    <s v="RNE: 17W100P100P0262F"/>
    <m/>
    <m/>
    <m/>
    <m/>
    <s v="1014752"/>
    <n v="1112217"/>
    <s v="L408745"/>
    <s v="G412938"/>
  </r>
  <r>
    <s v="https://www.gem.wiki/Dirinon_power_station"/>
    <x v="121"/>
    <s v="Dirinon power station"/>
    <m/>
    <s v="GT2"/>
    <s v="HFO"/>
    <n v="92"/>
    <x v="0"/>
    <x v="1"/>
    <s v="Y"/>
    <m/>
    <m/>
    <m/>
    <x v="60"/>
    <m/>
    <m/>
    <m/>
    <n v="48.389859999999999"/>
    <n v="4.2623300000000004"/>
    <s v="exact"/>
    <s v="Dirinon"/>
    <m/>
    <m/>
    <s v="Brittany"/>
    <x v="3"/>
    <s v="Western Europe"/>
    <m/>
    <s v="RNE: 17W100P100P0264B"/>
    <m/>
    <m/>
    <m/>
    <m/>
    <s v="1014752"/>
    <n v="1112218"/>
    <s v="L408745"/>
    <s v="G412937"/>
  </r>
  <r>
    <s v="https://www.gem.wiki/Dombasle_power_station"/>
    <x v="121"/>
    <s v="Dombasle power station"/>
    <m/>
    <s v="GT1"/>
    <s v="NG/HFO"/>
    <n v="46"/>
    <x v="0"/>
    <x v="1"/>
    <s v="Y"/>
    <m/>
    <m/>
    <m/>
    <x v="43"/>
    <m/>
    <m/>
    <m/>
    <n v="48.627800000000001"/>
    <n v="6.3338999999999999"/>
    <s v="exact"/>
    <s v="Nancy"/>
    <m/>
    <m/>
    <s v="Meurthe-et-Moselle"/>
    <x v="3"/>
    <s v="Western Europe"/>
    <m/>
    <s v="RNE: 17W100P100P1315F"/>
    <m/>
    <s v="both"/>
    <s v="Chemicals"/>
    <m/>
    <s v="1029449"/>
    <n v="1174217"/>
    <s v="L408744"/>
    <s v="G412936"/>
  </r>
  <r>
    <s v="https://www.gem.wiki/Emile_Huchet_power_station"/>
    <x v="121"/>
    <s v="Emile Huchet power station"/>
    <m/>
    <s v="7"/>
    <s v="NG"/>
    <n v="440"/>
    <x v="0"/>
    <x v="0"/>
    <s v="N"/>
    <m/>
    <m/>
    <s v="replacement"/>
    <x v="1"/>
    <m/>
    <m/>
    <m/>
    <n v="49.1526"/>
    <n v="6.7018000000000004"/>
    <s v="exact"/>
    <s v="Saint-Avold"/>
    <m/>
    <m/>
    <s v="Moselle"/>
    <x v="3"/>
    <s v="Western Europe"/>
    <s v="ENTSOE: 17W100P100P00105"/>
    <s v="RNE: 17W100P100P13464"/>
    <m/>
    <m/>
    <m/>
    <m/>
    <s v="1053901"/>
    <n v="1179766"/>
    <s v="L400098"/>
    <s v="G400098"/>
  </r>
  <r>
    <s v="https://www.gem.wiki/Emile_Huchet_power_station"/>
    <x v="121"/>
    <s v="Emile Huchet power station"/>
    <m/>
    <s v="8"/>
    <s v="NG"/>
    <n v="440"/>
    <x v="0"/>
    <x v="0"/>
    <s v="N"/>
    <m/>
    <m/>
    <s v="replacement"/>
    <x v="1"/>
    <m/>
    <m/>
    <m/>
    <n v="49.1526"/>
    <n v="6.7018000000000004"/>
    <s v="exact"/>
    <s v="Saint-Avold"/>
    <m/>
    <m/>
    <s v="Moselle"/>
    <x v="3"/>
    <s v="Western Europe"/>
    <s v="ENTSOE: 17W100P100P00113"/>
    <s v="RNE: 17W100P100P00113"/>
    <m/>
    <m/>
    <m/>
    <m/>
    <s v="1053901"/>
    <n v="1179767"/>
    <s v="L400098"/>
    <s v="G400099"/>
  </r>
  <r>
    <s v="https://www.gem.wiki/Fos-sur-Mer_power_station"/>
    <x v="121"/>
    <s v="Fos-sur-Mer power station"/>
    <s v="Gloria"/>
    <s v="CHP"/>
    <s v="NG"/>
    <n v="45"/>
    <x v="0"/>
    <x v="1"/>
    <s v="Y"/>
    <m/>
    <m/>
    <m/>
    <x v="14"/>
    <m/>
    <m/>
    <m/>
    <n v="43.425600000000003"/>
    <n v="4.8452000000000002"/>
    <s v="exact"/>
    <s v="Fos-sur-Mer"/>
    <m/>
    <m/>
    <s v="Bouches-du-Rhone"/>
    <x v="3"/>
    <s v="Western Europe"/>
    <m/>
    <s v="RNE: 17W100P100P1386T"/>
    <m/>
    <s v="both"/>
    <s v="Chemicals"/>
    <m/>
    <s v="1046686"/>
    <n v="1169575"/>
    <s v="L407936"/>
    <s v="G410787"/>
  </r>
  <r>
    <s v="https://www.gem.wiki/Fos-sur-Mer_steel_plant_power_station"/>
    <x v="121"/>
    <s v="Fos-sur-Mer steel plant power station"/>
    <m/>
    <s v="1"/>
    <s v="BFG/HFO"/>
    <n v="27"/>
    <x v="0"/>
    <x v="3"/>
    <s v="Y"/>
    <m/>
    <m/>
    <m/>
    <x v="43"/>
    <m/>
    <m/>
    <m/>
    <n v="43.437600000000003"/>
    <n v="4.8918999999999997"/>
    <s v="exact"/>
    <s v="Fos-sur-Mer"/>
    <m/>
    <m/>
    <s v="Provence-Alpes-Côte d'Azur"/>
    <x v="3"/>
    <s v="Western Europe"/>
    <m/>
    <s v="RNE: 17W100P100P11488"/>
    <m/>
    <s v="both"/>
    <s v="Iron &amp; Steel"/>
    <m/>
    <s v="1029423"/>
    <m/>
    <s v="L408743"/>
    <s v="G412935"/>
  </r>
  <r>
    <s v="https://www.gem.wiki/Fos-sur-Mer_steel_plant_power_station"/>
    <x v="121"/>
    <s v="Fos-sur-Mer steel plant power station"/>
    <m/>
    <s v="2"/>
    <s v="BFG/HFO"/>
    <n v="27"/>
    <x v="0"/>
    <x v="3"/>
    <s v="Y"/>
    <m/>
    <m/>
    <m/>
    <x v="43"/>
    <m/>
    <m/>
    <m/>
    <n v="43.437600000000003"/>
    <n v="4.8918999999999997"/>
    <s v="exact"/>
    <s v="Fos-sur-Mer"/>
    <m/>
    <m/>
    <s v="Provence-Alpes-Côte d'Azur"/>
    <x v="3"/>
    <s v="Western Europe"/>
    <m/>
    <s v="RNE: 17W100P100P11496"/>
    <m/>
    <s v="both"/>
    <s v="Iron &amp; Steel"/>
    <m/>
    <s v="1029423"/>
    <m/>
    <s v="L408743"/>
    <s v="G412934"/>
  </r>
  <r>
    <s v="https://www.gem.wiki/Fos-sur-Mer_steel_plant_power_station"/>
    <x v="121"/>
    <s v="Fos-sur-Mer steel plant power station"/>
    <m/>
    <s v="3"/>
    <s v="BFG/HFO"/>
    <n v="48"/>
    <x v="0"/>
    <x v="3"/>
    <s v="Y"/>
    <m/>
    <m/>
    <m/>
    <x v="73"/>
    <m/>
    <m/>
    <m/>
    <n v="43.437600000000003"/>
    <n v="4.8918999999999997"/>
    <s v="exact"/>
    <s v="Fos-sur-Mer"/>
    <m/>
    <m/>
    <s v="Provence-Alpes-Côte d'Azur"/>
    <x v="3"/>
    <s v="Western Europe"/>
    <m/>
    <s v="RNE: 17W100P100P1146C"/>
    <m/>
    <s v="both"/>
    <s v="Iron &amp; Steel"/>
    <m/>
    <s v="1029423"/>
    <n v="1115340"/>
    <s v="L408743"/>
    <s v="G412933"/>
  </r>
  <r>
    <s v="https://www.gem.wiki/Fos-sur-Mer_steel_plant_power_station"/>
    <x v="121"/>
    <s v="Fos-sur-Mer steel plant power station"/>
    <m/>
    <s v="4"/>
    <s v="BFG/HFO"/>
    <n v="48"/>
    <x v="0"/>
    <x v="3"/>
    <s v="Y"/>
    <m/>
    <m/>
    <m/>
    <x v="73"/>
    <m/>
    <m/>
    <m/>
    <n v="43.437600000000003"/>
    <n v="4.8918999999999997"/>
    <s v="exact"/>
    <s v="Fos-sur-Mer"/>
    <m/>
    <m/>
    <s v="Provence-Alpes-Côte d'Azur"/>
    <x v="3"/>
    <s v="Western Europe"/>
    <m/>
    <s v="RNE: 17W100P100P1144G"/>
    <m/>
    <s v="both"/>
    <s v="Iron &amp; Steel"/>
    <m/>
    <s v="1029423"/>
    <n v="1115341"/>
    <s v="L408743"/>
    <s v="G412932"/>
  </r>
  <r>
    <s v="https://www.gem.wiki/Gennevilliers_power_station"/>
    <x v="121"/>
    <s v="Gennevilliers power station"/>
    <m/>
    <s v="1"/>
    <s v="NG"/>
    <n v="203"/>
    <x v="0"/>
    <x v="1"/>
    <s v="N"/>
    <m/>
    <m/>
    <m/>
    <x v="20"/>
    <m/>
    <m/>
    <m/>
    <n v="48.936990000000002"/>
    <n v="2.2614399999999999"/>
    <s v="exact"/>
    <s v="Gennevilliers"/>
    <m/>
    <m/>
    <s v="Hauts-de-Siene"/>
    <x v="3"/>
    <s v="Western Europe"/>
    <s v="ENTSOE: 17W100P100P0037M"/>
    <s v="RNE: 17W100P100P1385V"/>
    <m/>
    <m/>
    <m/>
    <m/>
    <s v="1014791"/>
    <n v="1116503"/>
    <s v="L400101"/>
    <s v="G400101"/>
  </r>
  <r>
    <s v="https://www.gem.wiki/Ilot_(haubourdin)_power_station"/>
    <x v="121"/>
    <s v="Ilot (haubourdin) power station"/>
    <s v="CENTRALE THERMIQUE DE HAUBOURDIN"/>
    <s v="1"/>
    <s v="NG"/>
    <n v="47"/>
    <x v="0"/>
    <x v="5"/>
    <s v="Y"/>
    <m/>
    <m/>
    <m/>
    <x v="11"/>
    <m/>
    <m/>
    <m/>
    <n v="50.606265"/>
    <n v="2.9832459999999998"/>
    <s v="exact"/>
    <s v="Haubourdin"/>
    <m/>
    <m/>
    <s v="Hauts-de-France"/>
    <x v="3"/>
    <s v="Western Europe"/>
    <m/>
    <s v="RNE: 17W100P100P14185"/>
    <m/>
    <m/>
    <s v="Agriculture"/>
    <m/>
    <s v="1011986"/>
    <n v="1169146"/>
    <s v="L407657"/>
    <s v="G409984"/>
  </r>
  <r>
    <s v="https://www.gem.wiki/La_Madeleine_power_station"/>
    <x v="121"/>
    <s v="La Madeleine power station"/>
    <m/>
    <s v="GT1"/>
    <s v="NG/HFO"/>
    <n v="48"/>
    <x v="0"/>
    <x v="1"/>
    <s v="Y"/>
    <m/>
    <m/>
    <m/>
    <x v="43"/>
    <m/>
    <m/>
    <m/>
    <n v="48.637659999999997"/>
    <n v="6.2646699999999997"/>
    <s v="exact"/>
    <s v="Laneuveville"/>
    <m/>
    <m/>
    <s v="Meurthe-et-Moselle"/>
    <x v="3"/>
    <s v="Western Europe"/>
    <m/>
    <s v="RNE: 17W100P100P1483V"/>
    <s v="Laneuveville-devant-Nancy power plant, Novacarb power station"/>
    <s v="both"/>
    <s v="Chemicals"/>
    <m/>
    <s v="1046504"/>
    <n v="1169271"/>
    <s v="L408766"/>
    <s v="G412931"/>
  </r>
  <r>
    <s v="https://www.gem.wiki/La_Madeleine_power_station"/>
    <x v="121"/>
    <s v="La Madeleine power station"/>
    <m/>
    <s v="GT2"/>
    <s v="NG/HFO"/>
    <n v="48"/>
    <x v="0"/>
    <x v="1"/>
    <s v="Y"/>
    <m/>
    <m/>
    <m/>
    <x v="43"/>
    <m/>
    <m/>
    <m/>
    <n v="48.637659999999997"/>
    <n v="6.2646699999999997"/>
    <s v="exact"/>
    <s v="Laneuveville"/>
    <m/>
    <m/>
    <s v="Meurthe-et-Moselle"/>
    <x v="3"/>
    <s v="Western Europe"/>
    <m/>
    <s v="RNE: 17W100P100P1482X"/>
    <s v="Laneuveville-devant-Nancy power plant, Novacarb power station"/>
    <s v="both"/>
    <s v="Chemicals"/>
    <m/>
    <s v="1046504"/>
    <n v="1169272"/>
    <s v="L408766"/>
    <s v="G412930"/>
  </r>
  <r>
    <s v="https://www.gem.wiki/Lacq_power_station"/>
    <x v="121"/>
    <s v="Lacq power station"/>
    <m/>
    <s v="GT1"/>
    <s v="HFO"/>
    <n v="35"/>
    <x v="0"/>
    <x v="1"/>
    <s v="Y"/>
    <m/>
    <s v="Y"/>
    <m/>
    <x v="1"/>
    <m/>
    <m/>
    <m/>
    <n v="43.4071"/>
    <n v="-0.64449999999999996"/>
    <s v="approximate"/>
    <s v="Lacq"/>
    <m/>
    <m/>
    <s v="Nouvelle-Aquitane"/>
    <x v="3"/>
    <s v="Western Europe"/>
    <m/>
    <s v="RNE: 17W100P100P14517, RNE: 17W100P100P14509"/>
    <m/>
    <m/>
    <m/>
    <m/>
    <m/>
    <m/>
    <s v="L408765"/>
    <s v="G412929"/>
  </r>
  <r>
    <s v="https://www.gem.wiki/Landivisiau_power_station"/>
    <x v="121"/>
    <s v="Landivisiau power station"/>
    <m/>
    <s v="CC"/>
    <s v="NG"/>
    <n v="446"/>
    <x v="0"/>
    <x v="0"/>
    <s v="N"/>
    <s v="Hydrogen capable: turbine"/>
    <m/>
    <m/>
    <x v="3"/>
    <m/>
    <m/>
    <s v="Siemens AG"/>
    <n v="48.522195199999999"/>
    <n v="-4.0716595"/>
    <s v="exact"/>
    <s v="Landivisiu"/>
    <m/>
    <m/>
    <s v="Finistere"/>
    <x v="3"/>
    <s v="Western Europe"/>
    <m/>
    <s v="RNE: 17W000001034986G"/>
    <m/>
    <m/>
    <m/>
    <m/>
    <s v="1087400"/>
    <n v="1235441"/>
    <s v="L401426"/>
    <s v="G400882"/>
  </r>
  <r>
    <s v="https://www.gem.wiki/Lavera_power_station"/>
    <x v="121"/>
    <s v="Lavera power station"/>
    <m/>
    <s v="1"/>
    <s v="NG"/>
    <n v="28"/>
    <x v="0"/>
    <x v="0"/>
    <s v="Y"/>
    <m/>
    <m/>
    <m/>
    <x v="11"/>
    <m/>
    <m/>
    <m/>
    <n v="43.391153299999999"/>
    <n v="4.9968880000000002"/>
    <s v="approximate"/>
    <s v="Lavera"/>
    <m/>
    <m/>
    <s v="Martigues"/>
    <x v="3"/>
    <s v="Western Europe"/>
    <m/>
    <s v="RNE: 17W100P100P1474W"/>
    <m/>
    <s v="both"/>
    <s v="Chemicals"/>
    <m/>
    <s v="1091130"/>
    <n v="1242033"/>
    <s v="L406386"/>
    <s v="G406309"/>
  </r>
  <r>
    <s v="https://www.gem.wiki/Lestrem_power_station"/>
    <x v="121"/>
    <s v="Lestrem power station"/>
    <m/>
    <s v="GT1"/>
    <s v="NG/HFO/OG"/>
    <n v="40"/>
    <x v="0"/>
    <x v="1"/>
    <s v="Y"/>
    <m/>
    <m/>
    <m/>
    <x v="13"/>
    <m/>
    <m/>
    <m/>
    <n v="49.398159999999997"/>
    <n v="3.1069399999999998"/>
    <s v="exact"/>
    <s v="Roquette"/>
    <m/>
    <m/>
    <s v="Hauts-de-France"/>
    <x v="3"/>
    <s v="Western Europe"/>
    <m/>
    <s v="RNE: 17W100P100P1478O"/>
    <s v="Roquette power station"/>
    <s v="both"/>
    <s v="Oil &amp; Refining"/>
    <m/>
    <m/>
    <m/>
    <s v="L408764"/>
    <s v="G412928"/>
  </r>
  <r>
    <s v="https://www.gem.wiki/Lestrem_power_station"/>
    <x v="121"/>
    <s v="Lestrem power station"/>
    <m/>
    <s v="GT2"/>
    <s v="NG/HFO/OG"/>
    <n v="40"/>
    <x v="0"/>
    <x v="1"/>
    <s v="Y"/>
    <m/>
    <m/>
    <m/>
    <x v="13"/>
    <m/>
    <m/>
    <m/>
    <n v="49.398159999999997"/>
    <n v="3.1069399999999998"/>
    <s v="exact"/>
    <s v="Roquette"/>
    <m/>
    <m/>
    <s v="Hauts-de-France"/>
    <x v="3"/>
    <s v="Western Europe"/>
    <m/>
    <s v="RNE: 17W100P100P1478O"/>
    <s v="Roquette power station"/>
    <s v="both"/>
    <s v="Oil &amp; Refining"/>
    <m/>
    <m/>
    <m/>
    <s v="L408764"/>
    <s v="G412927"/>
  </r>
  <r>
    <s v="https://www.gem.wiki/Lille_power_station"/>
    <x v="121"/>
    <s v="Lille power station"/>
    <m/>
    <s v="CHP"/>
    <s v="NG"/>
    <n v="46"/>
    <x v="0"/>
    <x v="1"/>
    <s v="Y"/>
    <m/>
    <m/>
    <s v="replacement"/>
    <x v="37"/>
    <m/>
    <m/>
    <m/>
    <n v="50.624299999999998"/>
    <n v="3.0068000000000001"/>
    <s v="approximate"/>
    <s v="Lille"/>
    <m/>
    <m/>
    <s v="Hauts-de-France"/>
    <x v="3"/>
    <s v="Western Europe"/>
    <m/>
    <s v="RNE: 17W100P100P1512D"/>
    <m/>
    <m/>
    <m/>
    <m/>
    <s v="1051553"/>
    <n v="1176206"/>
    <s v="L407937"/>
    <s v="G410788"/>
  </r>
  <r>
    <s v="https://www.gem.wiki/Lucciana_power_station"/>
    <x v="121"/>
    <s v="Lucciana power station"/>
    <m/>
    <s v="GT1"/>
    <s v="HFO"/>
    <n v="20"/>
    <x v="0"/>
    <x v="1"/>
    <s v="Y"/>
    <m/>
    <m/>
    <m/>
    <x v="18"/>
    <m/>
    <m/>
    <m/>
    <n v="42.528419999999997"/>
    <n v="9.4469999999999992"/>
    <s v="exact"/>
    <s v="Lucciana"/>
    <m/>
    <m/>
    <s v="Corsica"/>
    <x v="3"/>
    <s v="Western Europe"/>
    <m/>
    <s v="RNE: 17W000000034358G"/>
    <m/>
    <m/>
    <m/>
    <m/>
    <m/>
    <m/>
    <s v="L408774"/>
    <s v="G412926"/>
  </r>
  <r>
    <s v="https://www.gem.wiki/Lucciana_power_station"/>
    <x v="121"/>
    <s v="Lucciana power station"/>
    <m/>
    <s v="GT2"/>
    <s v="HFO"/>
    <n v="20"/>
    <x v="0"/>
    <x v="1"/>
    <s v="Y"/>
    <m/>
    <m/>
    <m/>
    <x v="18"/>
    <m/>
    <m/>
    <m/>
    <n v="42.528419999999997"/>
    <n v="9.4469999999999992"/>
    <s v="exact"/>
    <s v="Lucciana"/>
    <m/>
    <m/>
    <s v="Corsica"/>
    <x v="3"/>
    <s v="Western Europe"/>
    <m/>
    <s v="RNE: 17W000000032045A"/>
    <m/>
    <m/>
    <m/>
    <m/>
    <m/>
    <m/>
    <s v="L408774"/>
    <s v="G412925"/>
  </r>
  <r>
    <s v="https://www.gem.wiki/Lucciana_power_station"/>
    <x v="121"/>
    <s v="Lucciana power station"/>
    <m/>
    <s v="GT3"/>
    <s v="HFO"/>
    <n v="25"/>
    <x v="0"/>
    <x v="1"/>
    <s v="Y"/>
    <m/>
    <m/>
    <m/>
    <x v="19"/>
    <m/>
    <m/>
    <m/>
    <n v="42.528419999999997"/>
    <n v="9.4469999999999992"/>
    <s v="exact"/>
    <s v="Lucciana"/>
    <m/>
    <m/>
    <s v="Corsica"/>
    <x v="3"/>
    <s v="Western Europe"/>
    <m/>
    <s v="RNE: 17W000000036123X"/>
    <m/>
    <m/>
    <m/>
    <m/>
    <m/>
    <m/>
    <s v="L408774"/>
    <s v="G412924"/>
  </r>
  <r>
    <s v="https://www.gem.wiki/Lucciana_power_station"/>
    <x v="121"/>
    <s v="Lucciana power station"/>
    <m/>
    <s v="GT4"/>
    <s v="HFO"/>
    <n v="40"/>
    <x v="0"/>
    <x v="1"/>
    <s v="Y"/>
    <m/>
    <m/>
    <m/>
    <x v="47"/>
    <m/>
    <m/>
    <m/>
    <n v="42.528419999999997"/>
    <n v="9.4469999999999992"/>
    <s v="exact"/>
    <s v="Lucciana"/>
    <m/>
    <m/>
    <s v="Corsica"/>
    <x v="3"/>
    <s v="Western Europe"/>
    <m/>
    <s v="RNE: 17W000000036245J"/>
    <m/>
    <m/>
    <m/>
    <m/>
    <m/>
    <m/>
    <s v="L408774"/>
    <s v="G412923"/>
  </r>
  <r>
    <s v="https://www.gem.wiki/Lucciana_power_station"/>
    <x v="121"/>
    <s v="Lucciana power station"/>
    <m/>
    <s v="IC1-7"/>
    <s v="D/NG"/>
    <n v="126"/>
    <x v="0"/>
    <x v="6"/>
    <s v="Y"/>
    <m/>
    <m/>
    <m/>
    <x v="2"/>
    <m/>
    <m/>
    <m/>
    <n v="42.528419999999997"/>
    <n v="9.4469999999999992"/>
    <s v="exact"/>
    <s v="Lucciana"/>
    <m/>
    <m/>
    <s v="Corsica"/>
    <x v="3"/>
    <s v="Western Europe"/>
    <m/>
    <s v="RNE: 17W000000036885K"/>
    <m/>
    <m/>
    <m/>
    <m/>
    <m/>
    <m/>
    <s v="L408774"/>
    <s v="G412922"/>
  </r>
  <r>
    <s v="https://www.gem.wiki/Martigues-Ponteau_power_station"/>
    <x v="121"/>
    <s v="Martigues-Ponteau power station"/>
    <m/>
    <s v="5"/>
    <s v="NG"/>
    <n v="499"/>
    <x v="0"/>
    <x v="0"/>
    <s v="N"/>
    <m/>
    <m/>
    <m/>
    <x v="39"/>
    <m/>
    <m/>
    <m/>
    <n v="43.358220000000003"/>
    <n v="5.0211199999999998"/>
    <s v="exact"/>
    <s v="Martigues"/>
    <m/>
    <m/>
    <s v="Bouches-du-Rhône"/>
    <x v="3"/>
    <s v="Western Europe"/>
    <s v="ENTSOE: 17W100P100P0174C"/>
    <s v="RNE: 17W100P100P2114K, RNE: 17W100P100P2115I"/>
    <s v="La Centrale Thermique de Martigues"/>
    <m/>
    <m/>
    <m/>
    <s v="1014933"/>
    <s v="1203656, 1222987"/>
    <s v="L400102"/>
    <s v="G400102"/>
  </r>
  <r>
    <s v="https://www.gem.wiki/Martigues-Ponteau_power_station"/>
    <x v="121"/>
    <s v="Martigues-Ponteau power station"/>
    <m/>
    <s v="6"/>
    <s v="NG"/>
    <n v="499"/>
    <x v="0"/>
    <x v="0"/>
    <s v="N"/>
    <m/>
    <m/>
    <m/>
    <x v="22"/>
    <m/>
    <m/>
    <m/>
    <n v="43.358220000000003"/>
    <n v="5.0211199999999998"/>
    <s v="exact"/>
    <s v="Martigues"/>
    <m/>
    <m/>
    <s v="Bouches-du-Rhône"/>
    <x v="3"/>
    <s v="Western Europe"/>
    <s v="ENTSOE: 17W100P100P0175A"/>
    <s v="RNE: 17W100P100P2116G, RNE: 17W100P100P2117E"/>
    <s v="La Centrale Thermique de Martigues"/>
    <m/>
    <m/>
    <m/>
    <s v="1014933"/>
    <s v="1203657, 1222988"/>
    <s v="L400102"/>
    <s v="G400103"/>
  </r>
  <r>
    <s v="https://www.gem.wiki/Meaux_power_station"/>
    <x v="121"/>
    <s v="Meaux power station"/>
    <m/>
    <s v="GT1"/>
    <s v="NG"/>
    <n v="30"/>
    <x v="0"/>
    <x v="1"/>
    <s v="Y"/>
    <m/>
    <m/>
    <m/>
    <x v="15"/>
    <m/>
    <m/>
    <m/>
    <n v="48.952810254963701"/>
    <n v="2.9070688679288601"/>
    <s v="approximate"/>
    <s v="Meaux"/>
    <m/>
    <m/>
    <s v="Ile-de-France"/>
    <x v="3"/>
    <s v="Western Europe"/>
    <m/>
    <s v="RNE: 17W100P100P1487N"/>
    <m/>
    <m/>
    <m/>
    <m/>
    <s v="1131004"/>
    <n v="1302325"/>
    <s v="L407934"/>
    <s v="G410785"/>
  </r>
  <r>
    <s v="https://www.gem.wiki/Montereau_power_station"/>
    <x v="121"/>
    <s v="Montereau power station"/>
    <m/>
    <s v="5"/>
    <s v="NG/FO"/>
    <n v="200"/>
    <x v="0"/>
    <x v="1"/>
    <s v="Y"/>
    <m/>
    <m/>
    <m/>
    <x v="1"/>
    <m/>
    <m/>
    <m/>
    <n v="48.380254000000001"/>
    <n v="2.8512599999999999"/>
    <s v="exact"/>
    <s v="Vernou-la-Celle-sur-Seine"/>
    <m/>
    <m/>
    <s v="Seine-et-Marne"/>
    <x v="3"/>
    <s v="Western Europe"/>
    <m/>
    <s v="RNE: 17W100P100P0040X"/>
    <s v="Centrale Thermique de Montereau"/>
    <m/>
    <m/>
    <m/>
    <s v="1014945"/>
    <n v="1203748"/>
    <s v="L406384"/>
    <s v="G406305"/>
  </r>
  <r>
    <s v="https://www.gem.wiki/Montereau_power_station"/>
    <x v="121"/>
    <s v="Montereau power station"/>
    <m/>
    <s v="6"/>
    <s v="NG/FO"/>
    <n v="200"/>
    <x v="0"/>
    <x v="1"/>
    <s v="Y"/>
    <m/>
    <m/>
    <m/>
    <x v="1"/>
    <m/>
    <m/>
    <m/>
    <n v="48.380254000000001"/>
    <n v="2.8512599999999999"/>
    <s v="exact"/>
    <s v="Vernou-la-Celle-sur-Seine"/>
    <m/>
    <m/>
    <s v="Seine-et-Marne"/>
    <x v="3"/>
    <s v="Western Europe"/>
    <m/>
    <s v="RNE: 17W100P100P0041V"/>
    <s v="Centrale Thermique de Montereau"/>
    <m/>
    <m/>
    <m/>
    <s v="1014945"/>
    <n v="1208457"/>
    <s v="L406384"/>
    <s v="G406304"/>
  </r>
  <r>
    <s v="https://www.gem.wiki/Montoir-De-Bretagne_power_station"/>
    <x v="121"/>
    <s v="Montoir-De-Bretagne power station"/>
    <m/>
    <s v="1"/>
    <s v="NG"/>
    <n v="435"/>
    <x v="0"/>
    <x v="0"/>
    <s v="N"/>
    <m/>
    <m/>
    <m/>
    <x v="1"/>
    <m/>
    <m/>
    <m/>
    <n v="47.307209999999998"/>
    <n v="-2.1371600000000002"/>
    <s v="exact"/>
    <s v="Montoir-de-Bretagne"/>
    <m/>
    <m/>
    <s v="Loire-Atlantique"/>
    <x v="3"/>
    <s v="Western Europe"/>
    <s v="ENTSOE: 17W100P100P0171I"/>
    <s v="RNE: 17W100P100P1407A"/>
    <s v="SPEM, La Centrale Thermique de Grandes-Rivieres"/>
    <m/>
    <m/>
    <m/>
    <s v="1068971"/>
    <n v="1202397"/>
    <s v="L400104"/>
    <s v="G400104"/>
  </r>
  <r>
    <s v="https://www.gem.wiki/Pont_sur_sambre_power_station"/>
    <x v="121"/>
    <s v="Pont sur sambre power station"/>
    <s v="Centrale Thermique de Quartes"/>
    <s v="1"/>
    <s v="NG"/>
    <n v="412"/>
    <x v="0"/>
    <x v="0"/>
    <s v="N"/>
    <m/>
    <m/>
    <m/>
    <x v="9"/>
    <m/>
    <m/>
    <m/>
    <n v="50.229149999999997"/>
    <n v="3.8680699999999999"/>
    <s v="exact"/>
    <s v="Pont-sur-Sambre"/>
    <m/>
    <m/>
    <s v="Nord"/>
    <x v="3"/>
    <s v="Western Europe"/>
    <s v="ENTSOE: 17W100P100P00016"/>
    <s v="RNE: 17W100P100P2118C"/>
    <m/>
    <m/>
    <m/>
    <m/>
    <s v="1063666"/>
    <n v="1194112"/>
    <s v="L400105"/>
    <s v="G400105"/>
  </r>
  <r>
    <s v="https://www.gem.wiki/Pont-de-Claix_power_station"/>
    <x v="121"/>
    <s v="Pont-de-Claix power station"/>
    <m/>
    <s v="10"/>
    <s v="NG"/>
    <n v="26"/>
    <x v="0"/>
    <x v="1"/>
    <s v="Y"/>
    <m/>
    <m/>
    <m/>
    <x v="70"/>
    <m/>
    <m/>
    <m/>
    <n v="45.134949344217098"/>
    <n v="5.7032754578038203"/>
    <s v="approximate"/>
    <s v="Le Pont-de-Claix"/>
    <m/>
    <m/>
    <s v="Auvergne-Rhône-Alpes"/>
    <x v="3"/>
    <s v="Western Europe"/>
    <s v="ENTSOE: 17W100P100P15440"/>
    <s v="RNE: 17W100P100P1547V"/>
    <m/>
    <s v="both"/>
    <s v="Chemicals"/>
    <s v="heat"/>
    <s v="1027454"/>
    <n v="1140534"/>
    <s v="L407633"/>
    <s v="G409963"/>
  </r>
  <r>
    <s v="https://www.gem.wiki/Pont-de-Claix_power_station"/>
    <x v="121"/>
    <s v="Pont-de-Claix power station"/>
    <m/>
    <s v="8"/>
    <s v="NG"/>
    <n v="26"/>
    <x v="0"/>
    <x v="1"/>
    <s v="Y"/>
    <m/>
    <m/>
    <m/>
    <x v="63"/>
    <m/>
    <m/>
    <m/>
    <n v="45.134949344217098"/>
    <n v="5.7032754578038203"/>
    <s v="approximate"/>
    <s v="Le Pont-de-Claix"/>
    <m/>
    <m/>
    <s v="Auvergne-Rhône-Alpes"/>
    <x v="3"/>
    <s v="Western Europe"/>
    <s v="ENTSOE: 17W100P100P1547V"/>
    <s v="RNE: 17W100P100P15440"/>
    <m/>
    <s v="both"/>
    <s v="Chemicals"/>
    <s v="heat"/>
    <s v="1027454"/>
    <n v="1140532"/>
    <s v="L407633"/>
    <s v="G409965"/>
  </r>
  <r>
    <s v="https://www.gem.wiki/Pont-de-Claix_power_station"/>
    <x v="121"/>
    <s v="Pont-de-Claix power station"/>
    <m/>
    <s v="9"/>
    <s v="NG"/>
    <n v="26"/>
    <x v="0"/>
    <x v="1"/>
    <s v="Y"/>
    <m/>
    <m/>
    <m/>
    <x v="70"/>
    <m/>
    <m/>
    <m/>
    <n v="45.134949344217098"/>
    <n v="5.7032754578038203"/>
    <s v="approximate"/>
    <s v="Le Pont-de-Claix"/>
    <m/>
    <m/>
    <s v="Auvergne-Rhône-Alpes"/>
    <x v="3"/>
    <s v="Western Europe"/>
    <s v="ENTSOE: 17W100P100P1545Z"/>
    <s v="RNE: 17W100P100P1545Z"/>
    <m/>
    <s v="both"/>
    <s v="Chemicals"/>
    <s v="heat"/>
    <s v="1027454"/>
    <n v="1140533"/>
    <s v="L407633"/>
    <s v="G409964"/>
  </r>
  <r>
    <s v="https://www.gem.wiki/Ruhbogen_power_station"/>
    <x v="121"/>
    <s v="Ruhbogen power station"/>
    <m/>
    <s v="1"/>
    <s v="HFO/NG"/>
    <n v="50"/>
    <x v="0"/>
    <x v="1"/>
    <s v="Y"/>
    <m/>
    <m/>
    <m/>
    <x v="6"/>
    <m/>
    <m/>
    <m/>
    <n v="48.166899999999998"/>
    <n v="7.5979000000000001"/>
    <s v="approximate"/>
    <s v="Marckolsheim"/>
    <m/>
    <m/>
    <s v="Grand Est"/>
    <x v="3"/>
    <s v="Western Europe"/>
    <m/>
    <s v="RNE: 17W000001023697Y"/>
    <m/>
    <m/>
    <m/>
    <m/>
    <m/>
    <m/>
    <s v="L408773"/>
    <s v="G412921"/>
  </r>
  <r>
    <s v="https://www.gem.wiki/SPEM_Pointe_power_station"/>
    <x v="121"/>
    <s v="SPEM Pointe power station"/>
    <m/>
    <s v="1"/>
    <s v="HFO"/>
    <n v="46"/>
    <x v="0"/>
    <x v="1"/>
    <s v="Y"/>
    <m/>
    <m/>
    <m/>
    <x v="13"/>
    <m/>
    <m/>
    <m/>
    <n v="47.305840000000003"/>
    <n v="-2.1382099999999999"/>
    <s v="exact"/>
    <m/>
    <m/>
    <m/>
    <m/>
    <x v="3"/>
    <s v="Western Europe"/>
    <m/>
    <s v="RNE: 17W100P100P11844"/>
    <m/>
    <m/>
    <m/>
    <m/>
    <m/>
    <m/>
    <s v="L408772"/>
    <s v="G412919"/>
  </r>
  <r>
    <s v="https://www.gem.wiki/Saint_Denis_power_station"/>
    <x v="121"/>
    <s v="Saint Denis power station"/>
    <m/>
    <s v="CHP"/>
    <s v="NG"/>
    <n v="42"/>
    <x v="0"/>
    <x v="1"/>
    <s v="Y"/>
    <m/>
    <m/>
    <m/>
    <x v="11"/>
    <m/>
    <m/>
    <m/>
    <n v="48.9313"/>
    <n v="2.3608600000000002"/>
    <s v="approximate"/>
    <s v="Saint Denis"/>
    <m/>
    <m/>
    <s v="Ile-de-France"/>
    <x v="3"/>
    <s v="Western Europe"/>
    <m/>
    <m/>
    <m/>
    <m/>
    <m/>
    <m/>
    <s v="1051556"/>
    <n v="1176209"/>
    <s v="L407932"/>
    <s v="G410783"/>
  </r>
  <r>
    <s v="https://www.gem.wiki/Saint_Fons_power_station"/>
    <x v="121"/>
    <s v="Saint Fons power station"/>
    <m/>
    <s v="1"/>
    <s v="NG"/>
    <n v="43"/>
    <x v="0"/>
    <x v="1"/>
    <s v="Y"/>
    <m/>
    <m/>
    <m/>
    <x v="14"/>
    <m/>
    <m/>
    <m/>
    <n v="45.686399999999999"/>
    <n v="4.8407099999999996"/>
    <s v="exact"/>
    <s v="Saint Fons"/>
    <m/>
    <m/>
    <s v="Auvergne-Rhône-Alpes"/>
    <x v="3"/>
    <s v="Western Europe"/>
    <m/>
    <s v="RNE: 17W100P100P1655S"/>
    <m/>
    <s v="both"/>
    <s v="Textiles"/>
    <m/>
    <s v="1042643"/>
    <n v="1163126"/>
    <s v="L407933"/>
    <s v="G410784"/>
  </r>
  <r>
    <s v="https://www.gem.wiki/Saint_Fons_power_station"/>
    <x v="121"/>
    <s v="Saint Fons power station"/>
    <m/>
    <s v="2"/>
    <s v="HFO/NG"/>
    <n v="43"/>
    <x v="0"/>
    <x v="1"/>
    <s v="Y"/>
    <m/>
    <m/>
    <m/>
    <x v="8"/>
    <m/>
    <m/>
    <m/>
    <n v="45.686399999999999"/>
    <n v="4.8407099999999996"/>
    <s v="exact"/>
    <s v="Saint Fons"/>
    <m/>
    <m/>
    <s v="Auvergne-Rhône-Alpes"/>
    <x v="3"/>
    <s v="Western Europe"/>
    <m/>
    <s v="RNE: 17W100P100P1620A"/>
    <m/>
    <s v="both"/>
    <s v="Textiles"/>
    <m/>
    <s v="1042643"/>
    <n v="1163126"/>
    <s v="L407933"/>
    <s v="G412920"/>
  </r>
  <r>
    <s v="https://www.gem.wiki/Saint-Ouen-sur-Seine_power_station"/>
    <x v="121"/>
    <s v="Saint-Ouen-sur-Seine power station"/>
    <s v="CENTRALE THERMIQUE DE BATELIERS"/>
    <s v="1"/>
    <s v="NG"/>
    <n v="128"/>
    <x v="0"/>
    <x v="1"/>
    <s v="Y"/>
    <m/>
    <m/>
    <m/>
    <x v="11"/>
    <m/>
    <m/>
    <m/>
    <n v="48.911740000000002"/>
    <n v="2.3276400000000002"/>
    <s v="exact"/>
    <s v="Saint-Ouen-sur-Seine"/>
    <m/>
    <m/>
    <s v="Ile-de-France"/>
    <x v="3"/>
    <s v="Western Europe"/>
    <m/>
    <m/>
    <m/>
    <m/>
    <m/>
    <m/>
    <s v="1013402"/>
    <n v="1166732"/>
    <s v="L407655"/>
    <s v="G409982"/>
  </r>
  <r>
    <s v="https://www.gem.wiki/Saint-Étienne-du-Rouvray_power_station"/>
    <x v="121"/>
    <s v="Saint-Étienne-du-Rouvray power station"/>
    <m/>
    <s v="8–11"/>
    <s v="NG"/>
    <n v="132"/>
    <x v="0"/>
    <x v="0"/>
    <s v="Y"/>
    <m/>
    <m/>
    <m/>
    <x v="15"/>
    <m/>
    <m/>
    <m/>
    <n v="49.365220000000001"/>
    <n v="1.11589"/>
    <s v="exact"/>
    <s v="Saint-Étienne-du-Rouvray"/>
    <m/>
    <m/>
    <s v="Seine-Maritime"/>
    <x v="3"/>
    <s v="Western Europe"/>
    <m/>
    <s v="RNE: 17W100P100P2914P, RNE: 17W100P100P12387, RNE: 17W100P100P1241I, RNE: 17W100P100P1240K"/>
    <s v="Chapelle D'Arblay, Taranis du Rouvray"/>
    <m/>
    <m/>
    <m/>
    <s v="1055037"/>
    <s v="1181234, 1181235, 1181236"/>
    <s v="L400106"/>
    <s v="G400107"/>
  </r>
  <r>
    <s v="https://www.gem.wiki/Sethelec_D'Arles_power_station"/>
    <x v="121"/>
    <s v="Sethelec D'Arles power station"/>
    <m/>
    <s v="1"/>
    <s v="NG"/>
    <n v="44"/>
    <x v="0"/>
    <x v="1"/>
    <s v="Y"/>
    <m/>
    <m/>
    <m/>
    <x v="10"/>
    <m/>
    <m/>
    <m/>
    <n v="43.673549999999999"/>
    <n v="4.6087199999999999"/>
    <s v="exact"/>
    <s v="Arles"/>
    <m/>
    <m/>
    <s v="Provence-Alpes-Côte d'Azur"/>
    <x v="3"/>
    <s v="Western Europe"/>
    <m/>
    <s v="RNE: 17W100P100P15513"/>
    <m/>
    <m/>
    <m/>
    <m/>
    <s v="1130740"/>
    <n v="1176810"/>
    <s v="L407634"/>
    <s v="G409962"/>
  </r>
  <r>
    <s v="https://www.gem.wiki/Sethelec_Saillat_power_station"/>
    <x v="121"/>
    <s v="Sethelec Saillat power station"/>
    <m/>
    <s v="1"/>
    <s v="NG"/>
    <n v="33"/>
    <x v="0"/>
    <x v="5"/>
    <s v="Y"/>
    <m/>
    <m/>
    <m/>
    <x v="43"/>
    <m/>
    <m/>
    <m/>
    <n v="45.871426380265802"/>
    <n v="0.83580359180542596"/>
    <s v="approximate"/>
    <s v="Saillat-sur-Vienne"/>
    <m/>
    <m/>
    <s v="Haute-Vienne"/>
    <x v="3"/>
    <s v="Western Europe"/>
    <m/>
    <m/>
    <m/>
    <m/>
    <m/>
    <m/>
    <s v="1130739"/>
    <n v="1171710"/>
    <s v="L407654"/>
    <s v="G409981"/>
  </r>
  <r>
    <s v="https://www.gem.wiki/Solvay_Chalampe_power_station"/>
    <x v="121"/>
    <s v="Solvay Chalampe power station"/>
    <s v="CENTRALE THERMIQUE DE CHALAMPE"/>
    <s v="1"/>
    <s v="NG"/>
    <n v="50"/>
    <x v="0"/>
    <x v="1"/>
    <s v="Y"/>
    <m/>
    <m/>
    <m/>
    <x v="11"/>
    <m/>
    <m/>
    <m/>
    <n v="47.807594979140703"/>
    <n v="7.5338502428394403"/>
    <s v="exact"/>
    <s v="Bantzenheim"/>
    <m/>
    <m/>
    <s v="Grand Est"/>
    <x v="3"/>
    <s v="Western Europe"/>
    <m/>
    <m/>
    <m/>
    <s v="both"/>
    <s v="Chemicals"/>
    <m/>
    <s v="1027461"/>
    <n v="1176208"/>
    <s v="L407653"/>
    <s v="G409980"/>
  </r>
  <r>
    <s v="https://www.gem.wiki/Tavaux_Works_power_station"/>
    <x v="121"/>
    <s v="Tavaux Works power station"/>
    <m/>
    <s v="2-1"/>
    <s v="NG"/>
    <n v="48"/>
    <x v="0"/>
    <x v="6"/>
    <s v="Y"/>
    <m/>
    <m/>
    <m/>
    <x v="13"/>
    <m/>
    <m/>
    <m/>
    <n v="47.054693071173702"/>
    <n v="5.4086003439780699"/>
    <s v="exact"/>
    <s v="Tavaux"/>
    <m/>
    <m/>
    <s v="Bourgogne-Franche-Comté"/>
    <x v="3"/>
    <s v="Western Europe"/>
    <m/>
    <s v="RNE: 17W100P100P17125"/>
    <m/>
    <s v="both"/>
    <s v="Chemicals"/>
    <m/>
    <s v="1029451"/>
    <n v="1168047"/>
    <s v="L407652"/>
    <s v="G412918"/>
  </r>
  <r>
    <s v="https://www.gem.wiki/Tavaux_Works_power_station"/>
    <x v="121"/>
    <s v="Tavaux Works power station"/>
    <m/>
    <s v="2-2"/>
    <s v="NG"/>
    <n v="48"/>
    <x v="0"/>
    <x v="6"/>
    <s v="Y"/>
    <m/>
    <m/>
    <m/>
    <x v="13"/>
    <m/>
    <m/>
    <m/>
    <n v="47.054693071173702"/>
    <n v="5.4086003439780699"/>
    <s v="exact"/>
    <s v="Tavaux"/>
    <m/>
    <m/>
    <s v="Bourgogne-Franche-Comté"/>
    <x v="3"/>
    <s v="Western Europe"/>
    <m/>
    <s v="RNE: 17W100P100P17117"/>
    <m/>
    <s v="both"/>
    <s v="Chemicals"/>
    <m/>
    <s v="1029451"/>
    <n v="1168046"/>
    <s v="L407652"/>
    <s v="G412917"/>
  </r>
  <r>
    <s v="https://www.gem.wiki/Tavaux_Works_power_station"/>
    <x v="121"/>
    <s v="Tavaux Works power station"/>
    <m/>
    <s v="7"/>
    <s v="HFO"/>
    <n v="22.5"/>
    <x v="0"/>
    <x v="3"/>
    <s v="Y"/>
    <m/>
    <m/>
    <m/>
    <x v="15"/>
    <m/>
    <m/>
    <m/>
    <n v="47.054693071173702"/>
    <n v="5.4086003439780699"/>
    <s v="exact"/>
    <s v="Tavaux"/>
    <m/>
    <m/>
    <s v="Bourgogne-Franche-Comté"/>
    <x v="3"/>
    <s v="Western Europe"/>
    <m/>
    <s v="RNE: 17W100P100P1707Z"/>
    <m/>
    <s v="both"/>
    <s v="Chemicals"/>
    <m/>
    <s v="1029451"/>
    <n v="1151859"/>
    <s v="L407652"/>
    <s v="G409979"/>
  </r>
  <r>
    <s v="https://www.gem.wiki/Tavaux_Works_power_station"/>
    <x v="121"/>
    <s v="Tavaux Works power station"/>
    <m/>
    <s v="8"/>
    <s v="HFO"/>
    <n v="22.5"/>
    <x v="0"/>
    <x v="3"/>
    <s v="Y"/>
    <m/>
    <m/>
    <m/>
    <x v="15"/>
    <m/>
    <m/>
    <m/>
    <n v="47.054693071173702"/>
    <n v="5.4086003439780699"/>
    <s v="exact"/>
    <s v="Tavaux"/>
    <m/>
    <m/>
    <s v="Bourgogne-Franche-Comté"/>
    <x v="3"/>
    <s v="Western Europe"/>
    <m/>
    <s v="RNE: 17W100P100P1708X"/>
    <m/>
    <s v="both"/>
    <s v="Chemicals"/>
    <m/>
    <s v="1029451"/>
    <n v="1151860"/>
    <s v="L407652"/>
    <s v="G409978"/>
  </r>
  <r>
    <s v="https://www.gem.wiki/Vaires_power_station"/>
    <x v="121"/>
    <s v="Vaires power station"/>
    <m/>
    <s v="1"/>
    <s v="HFO"/>
    <n v="200"/>
    <x v="0"/>
    <x v="0"/>
    <s v="Y"/>
    <m/>
    <m/>
    <m/>
    <x v="47"/>
    <m/>
    <m/>
    <m/>
    <n v="48.873643000000001"/>
    <n v="2.6558510000000002"/>
    <s v="exact"/>
    <s v="Vaires-sur-Marne"/>
    <m/>
    <m/>
    <s v="Seine-et-Marne"/>
    <x v="3"/>
    <s v="Western Europe"/>
    <m/>
    <s v="RNE: 17W100P100P21564"/>
    <m/>
    <m/>
    <m/>
    <m/>
    <m/>
    <m/>
    <s v="L104715"/>
    <s v="G412916"/>
  </r>
  <r>
    <s v="https://www.gem.wiki/Vaires_power_station"/>
    <x v="121"/>
    <s v="Vaires power station"/>
    <m/>
    <s v="2"/>
    <s v="HFO"/>
    <n v="200"/>
    <x v="0"/>
    <x v="0"/>
    <s v="Y"/>
    <m/>
    <m/>
    <m/>
    <x v="47"/>
    <m/>
    <m/>
    <m/>
    <n v="48.873643000000001"/>
    <n v="2.6558510000000002"/>
    <s v="exact"/>
    <s v="Vaires-sur-Marne"/>
    <m/>
    <m/>
    <s v="Seine-et-Marne"/>
    <x v="3"/>
    <s v="Western Europe"/>
    <m/>
    <s v="RNE: 17W100P100P21572"/>
    <m/>
    <m/>
    <m/>
    <m/>
    <m/>
    <m/>
    <s v="L104715"/>
    <s v="G412915"/>
  </r>
  <r>
    <s v="https://www.gem.wiki/Vaires_power_station"/>
    <x v="121"/>
    <s v="Vaires power station"/>
    <m/>
    <s v="3"/>
    <s v="HFO"/>
    <n v="200"/>
    <x v="0"/>
    <x v="0"/>
    <s v="Y"/>
    <m/>
    <m/>
    <m/>
    <x v="9"/>
    <m/>
    <m/>
    <m/>
    <n v="48.873643000000001"/>
    <n v="2.6558510000000002"/>
    <s v="exact"/>
    <s v="Vaires-sur-Marne"/>
    <m/>
    <m/>
    <s v="Seine-et-Marne"/>
    <x v="3"/>
    <s v="Western Europe"/>
    <m/>
    <s v="RNE: 17W100P100P21580"/>
    <m/>
    <m/>
    <m/>
    <m/>
    <m/>
    <m/>
    <s v="L104715"/>
    <s v="G412914"/>
  </r>
  <r>
    <s v="https://www.gem.wiki/Varengeville_power_station"/>
    <x v="121"/>
    <s v="Varengeville power station"/>
    <m/>
    <s v="CHP"/>
    <s v="NG"/>
    <n v="43"/>
    <x v="0"/>
    <x v="1"/>
    <s v="Y"/>
    <s v="Hydrogen capable: turbine"/>
    <m/>
    <s v="N"/>
    <x v="23"/>
    <m/>
    <m/>
    <m/>
    <n v="49.902500000000003"/>
    <n v="1.002"/>
    <s v="approximate"/>
    <s v="Varengeville-sur-Mer"/>
    <m/>
    <m/>
    <s v="Haute-Normandy"/>
    <x v="3"/>
    <s v="Western Europe"/>
    <m/>
    <m/>
    <m/>
    <m/>
    <m/>
    <m/>
    <s v="1042645"/>
    <n v="1163127"/>
    <s v="L407931"/>
    <s v="G410782"/>
  </r>
  <r>
    <s v="https://www.gem.wiki/Vazzio_power_station"/>
    <x v="121"/>
    <s v="Vazzio power station"/>
    <m/>
    <s v="GT1"/>
    <s v="NG"/>
    <n v="20"/>
    <x v="0"/>
    <x v="1"/>
    <s v="N"/>
    <s v="not found"/>
    <s v="not found"/>
    <m/>
    <x v="4"/>
    <m/>
    <m/>
    <m/>
    <n v="41.932090000000002"/>
    <n v="8.72044"/>
    <s v="exact"/>
    <s v="Ajaccio"/>
    <m/>
    <m/>
    <s v="Corsica"/>
    <x v="3"/>
    <s v="Western Europe"/>
    <m/>
    <s v="RNE: 17W000000032203I"/>
    <s v="Ricanto"/>
    <m/>
    <m/>
    <m/>
    <s v="1014605"/>
    <m/>
    <s v="L400109"/>
    <s v="G412913"/>
  </r>
  <r>
    <s v="https://www.gem.wiki/Vazzio_power_station"/>
    <x v="121"/>
    <s v="Vazzio power station"/>
    <m/>
    <s v="IC1"/>
    <s v="HFO"/>
    <n v="133"/>
    <x v="0"/>
    <x v="6"/>
    <s v="N"/>
    <s v="not found"/>
    <s v="not found"/>
    <m/>
    <x v="60"/>
    <m/>
    <m/>
    <m/>
    <n v="41.932090000000002"/>
    <n v="8.72044"/>
    <s v="exact"/>
    <s v="Ajaccio"/>
    <m/>
    <m/>
    <s v="Corsica"/>
    <x v="3"/>
    <s v="Western Europe"/>
    <m/>
    <s v="RNE: 17W000000033248S"/>
    <s v="Ricanto"/>
    <m/>
    <m/>
    <m/>
    <s v="1014605"/>
    <n v="1100777"/>
    <s v="L400109"/>
    <s v="G412912"/>
  </r>
  <r>
    <s v="https://www.gem.wiki/Vazzio_power_station"/>
    <x v="121"/>
    <s v="Vazzio power station"/>
    <m/>
    <s v="IC2"/>
    <s v="NG"/>
    <n v="125"/>
    <x v="2"/>
    <x v="6"/>
    <s v="N"/>
    <s v="not found"/>
    <s v="not found"/>
    <m/>
    <x v="54"/>
    <m/>
    <m/>
    <m/>
    <n v="41.932090000000002"/>
    <n v="8.72044"/>
    <s v="exact"/>
    <s v="Ajaccio"/>
    <m/>
    <m/>
    <s v="Corsica"/>
    <x v="3"/>
    <s v="Western Europe"/>
    <m/>
    <m/>
    <s v="Ricanto"/>
    <m/>
    <m/>
    <m/>
    <s v="1014605"/>
    <n v="1214224"/>
    <s v="L400109"/>
    <s v="G400109"/>
  </r>
  <r>
    <s v="https://www.gem.wiki/Vitry-Arrighi_power_station"/>
    <x v="121"/>
    <s v="Vitry-Arrighi power station"/>
    <m/>
    <s v="1"/>
    <s v="HFO/NG"/>
    <n v="125"/>
    <x v="0"/>
    <x v="1"/>
    <s v="not found"/>
    <m/>
    <m/>
    <m/>
    <x v="44"/>
    <m/>
    <m/>
    <m/>
    <n v="48.786485999999996"/>
    <n v="2.4187919999999998"/>
    <s v="exact"/>
    <s v="Vitry-sur-Seine"/>
    <m/>
    <m/>
    <s v="Val-de-Marne"/>
    <x v="3"/>
    <s v="Western Europe"/>
    <m/>
    <s v="RNE: 17W100P100P14096"/>
    <s v="Centrale thermique à fioul de Vitry-Arrighi"/>
    <m/>
    <m/>
    <m/>
    <s v="1015137"/>
    <n v="1208458"/>
    <s v="L406382"/>
    <s v="G406300"/>
  </r>
  <r>
    <s v="https://www.gem.wiki/Vitry-Arrighi_power_station"/>
    <x v="121"/>
    <s v="Vitry-Arrighi power station"/>
    <m/>
    <s v="2"/>
    <s v="HFO/NG"/>
    <n v="125"/>
    <x v="0"/>
    <x v="1"/>
    <s v="not found"/>
    <m/>
    <m/>
    <m/>
    <x v="4"/>
    <m/>
    <m/>
    <m/>
    <n v="48.786485999999996"/>
    <n v="2.4187919999999998"/>
    <s v="exact"/>
    <s v="Vitry-sur-Seine"/>
    <m/>
    <m/>
    <s v="Val-de-Marne"/>
    <x v="3"/>
    <s v="Western Europe"/>
    <m/>
    <s v="RNE: 17W100P100P0031Y"/>
    <s v="Centrale thermique à fioul de Vitry-Arrighi"/>
    <m/>
    <m/>
    <m/>
    <s v="1015137"/>
    <n v="1156308"/>
    <s v="L406382"/>
    <s v="G406299"/>
  </r>
  <r>
    <s v="https://www.gem.wiki/Vitry-sur-Seine_cogeneration_power_station"/>
    <x v="121"/>
    <s v="Vitry-sur-Seine cogeneration power station"/>
    <m/>
    <s v="1"/>
    <s v="NG"/>
    <n v="125"/>
    <x v="0"/>
    <x v="1"/>
    <s v="Y"/>
    <m/>
    <m/>
    <m/>
    <x v="11"/>
    <m/>
    <m/>
    <m/>
    <n v="48.789237999999997"/>
    <n v="2.4173079999999998"/>
    <s v="exact"/>
    <s v="Vitry-sur-Seine"/>
    <m/>
    <m/>
    <s v="Val-de-Marne"/>
    <x v="3"/>
    <s v="Western Europe"/>
    <m/>
    <s v="RNE: 17W100P100P0032W"/>
    <m/>
    <m/>
    <m/>
    <m/>
    <s v="1049667"/>
    <n v="1173618"/>
    <s v="L406385"/>
    <s v="G406298"/>
  </r>
  <r>
    <s v="https://www.gem.wiki/AOS_GmbH_power_station"/>
    <x v="122"/>
    <s v="AOS GmbH power station"/>
    <m/>
    <s v="1"/>
    <s v="NG"/>
    <n v="31"/>
    <x v="0"/>
    <x v="1"/>
    <s v="Y"/>
    <s v="not found"/>
    <s v="not found"/>
    <m/>
    <x v="39"/>
    <m/>
    <m/>
    <m/>
    <n v="53.657499999999999"/>
    <n v="9.5020000000000007"/>
    <s v="exact"/>
    <s v="Stade- Bützfleth"/>
    <m/>
    <m/>
    <s v="Niedersachsen"/>
    <x v="3"/>
    <s v="Western Europe"/>
    <s v="BNA: BNA1437"/>
    <m/>
    <m/>
    <s v="both"/>
    <s v="Other Metals &amp; Mining"/>
    <m/>
    <s v="1077392"/>
    <s v="1218307, 1242637"/>
    <s v="L400113"/>
    <s v="G400113"/>
  </r>
  <r>
    <s v="https://www.gem.wiki/Aalen_power_station"/>
    <x v="122"/>
    <s v="Aalen power station"/>
    <m/>
    <s v="CC"/>
    <s v="NG/HFO"/>
    <n v="77"/>
    <x v="0"/>
    <x v="0"/>
    <s v="Y"/>
    <m/>
    <m/>
    <m/>
    <x v="30"/>
    <m/>
    <m/>
    <m/>
    <n v="48.821109999999997"/>
    <n v="10.1181"/>
    <s v="exact"/>
    <s v="Aalen"/>
    <m/>
    <m/>
    <s v="Baden-Württemberg"/>
    <x v="3"/>
    <s v="Western Europe"/>
    <m/>
    <m/>
    <m/>
    <s v="both"/>
    <s v="Pulp &amp; Paper"/>
    <s v="heat"/>
    <m/>
    <m/>
    <s v="L408771"/>
    <s v="G412911"/>
  </r>
  <r>
    <s v="https://www.gem.wiki/Ahrensfelde_power_station"/>
    <x v="122"/>
    <s v="Ahrensfelde power station"/>
    <s v="Gasturbinenkraftwerk Ahrensfelde"/>
    <s v="A"/>
    <s v="NG"/>
    <n v="37.5"/>
    <x v="0"/>
    <x v="1"/>
    <s v="N"/>
    <s v="not found"/>
    <s v="not found"/>
    <m/>
    <x v="25"/>
    <m/>
    <m/>
    <m/>
    <n v="52.589599999999997"/>
    <n v="13.5586"/>
    <s v="exact"/>
    <s v="Ahrensfelde"/>
    <m/>
    <m/>
    <s v="Brandenburg"/>
    <x v="3"/>
    <s v="Western Europe"/>
    <s v="BNA: BNA0005"/>
    <m/>
    <m/>
    <m/>
    <m/>
    <m/>
    <s v="1032913"/>
    <n v="1100680"/>
    <s v="L407526"/>
    <s v="G409746"/>
  </r>
  <r>
    <s v="https://www.gem.wiki/Ahrensfelde_power_station"/>
    <x v="122"/>
    <s v="Ahrensfelde power station"/>
    <s v="Gasturbinenkraftwerk Ahrensfelde"/>
    <s v="B"/>
    <s v="NG"/>
    <n v="37.5"/>
    <x v="0"/>
    <x v="1"/>
    <s v="N"/>
    <s v="not found"/>
    <s v="not found"/>
    <m/>
    <x v="25"/>
    <m/>
    <m/>
    <m/>
    <n v="52.589599999999997"/>
    <n v="13.5586"/>
    <s v="exact"/>
    <s v="Ahrensfelde"/>
    <m/>
    <m/>
    <s v="Brandenburg"/>
    <x v="3"/>
    <s v="Western Europe"/>
    <s v="BNA: BNA0006"/>
    <m/>
    <m/>
    <m/>
    <m/>
    <m/>
    <s v="1032913"/>
    <n v="1159455"/>
    <s v="L407526"/>
    <s v="G409745"/>
  </r>
  <r>
    <s v="https://www.gem.wiki/Ahrensfelde_power_station"/>
    <x v="122"/>
    <s v="Ahrensfelde power station"/>
    <s v="Gasturbinenkraftwerk Ahrensfelde"/>
    <s v="C"/>
    <s v="NG"/>
    <n v="37.5"/>
    <x v="0"/>
    <x v="1"/>
    <s v="N"/>
    <s v="not found"/>
    <s v="not found"/>
    <m/>
    <x v="25"/>
    <m/>
    <m/>
    <m/>
    <n v="52.589599999999997"/>
    <n v="13.5586"/>
    <s v="exact"/>
    <s v="Ahrensfelde"/>
    <m/>
    <m/>
    <s v="Brandenburg"/>
    <x v="3"/>
    <s v="Western Europe"/>
    <s v="BNA: BNA0007"/>
    <m/>
    <m/>
    <m/>
    <m/>
    <m/>
    <s v="1032913"/>
    <n v="1159456"/>
    <s v="L407526"/>
    <s v="G409744"/>
  </r>
  <r>
    <s v="https://www.gem.wiki/Ahrensfelde_power_station"/>
    <x v="122"/>
    <s v="Ahrensfelde power station"/>
    <s v="Gasturbinenkraftwerk Ahrensfelde"/>
    <s v="D"/>
    <s v="NG"/>
    <n v="37.5"/>
    <x v="0"/>
    <x v="1"/>
    <s v="N"/>
    <s v="not found"/>
    <s v="not found"/>
    <m/>
    <x v="25"/>
    <m/>
    <m/>
    <m/>
    <n v="52.589599999999997"/>
    <n v="13.5586"/>
    <s v="exact"/>
    <s v="Ahrensfelde"/>
    <m/>
    <m/>
    <s v="Brandenburg"/>
    <x v="3"/>
    <s v="Western Europe"/>
    <s v="BNA: BNA0008"/>
    <m/>
    <m/>
    <m/>
    <m/>
    <m/>
    <s v="1032913"/>
    <n v="1159457"/>
    <s v="L407526"/>
    <s v="G409743"/>
  </r>
  <r>
    <s v="https://www.gem.wiki/Akzo_Obernburg_power_station"/>
    <x v="122"/>
    <s v="Akzo Obernburg power station"/>
    <m/>
    <s v="1"/>
    <s v="NG"/>
    <n v="116"/>
    <x v="0"/>
    <x v="0"/>
    <s v="Y"/>
    <s v="not found"/>
    <s v="not found"/>
    <m/>
    <x v="48"/>
    <m/>
    <m/>
    <m/>
    <n v="49.829349999999998"/>
    <n v="9.1482399999999995"/>
    <s v="exact"/>
    <s v="Erlenbach am Main"/>
    <m/>
    <m/>
    <s v="Lower Franconia"/>
    <x v="3"/>
    <s v="Western Europe"/>
    <m/>
    <s v="BNA: BNA0755a, BNA: BNA0755b"/>
    <m/>
    <s v="both"/>
    <s v="Chemicals"/>
    <m/>
    <s v="1009985"/>
    <s v="1100942, 1100943"/>
    <s v="L400110"/>
    <s v="G400110"/>
  </r>
  <r>
    <s v="https://www.gem.wiki/Altbach_power_station"/>
    <x v="122"/>
    <s v="Altbach power station"/>
    <m/>
    <s v="GT A"/>
    <s v="NG/FO"/>
    <n v="50"/>
    <x v="0"/>
    <x v="1"/>
    <s v="N"/>
    <s v="not found"/>
    <s v="not found"/>
    <s v="N"/>
    <x v="62"/>
    <m/>
    <m/>
    <m/>
    <n v="48.717190000000002"/>
    <n v="9.3707899999999995"/>
    <s v="exact"/>
    <s v="Altbach"/>
    <m/>
    <s v="Esslingen"/>
    <s v="Baden-Württemberg"/>
    <x v="3"/>
    <s v="Western Europe"/>
    <s v="BNA: BNA0016"/>
    <m/>
    <m/>
    <m/>
    <m/>
    <m/>
    <s v="1023740"/>
    <n v="1101686"/>
    <s v="L101873"/>
    <s v="G401324"/>
  </r>
  <r>
    <s v="https://www.gem.wiki/Altbach_power_station"/>
    <x v="122"/>
    <s v="Altbach power station"/>
    <m/>
    <s v="GT B"/>
    <s v="NG/FO"/>
    <n v="60"/>
    <x v="0"/>
    <x v="1"/>
    <s v="N"/>
    <s v="not found"/>
    <s v="not found"/>
    <s v="N"/>
    <x v="73"/>
    <m/>
    <m/>
    <m/>
    <n v="48.717190000000002"/>
    <n v="9.3707899999999995"/>
    <s v="exact"/>
    <s v="Altbach"/>
    <m/>
    <s v="Esslingen"/>
    <s v="Baden-Württemberg"/>
    <x v="3"/>
    <s v="Western Europe"/>
    <s v="BNA: BNA0017"/>
    <m/>
    <m/>
    <m/>
    <m/>
    <m/>
    <s v="1023740"/>
    <n v="1101685"/>
    <s v="L101873"/>
    <s v="G401325"/>
  </r>
  <r>
    <s v="https://www.gem.wiki/Altbach_power_station"/>
    <x v="122"/>
    <s v="Altbach power station"/>
    <m/>
    <s v="GT C"/>
    <s v="NG/FO"/>
    <n v="87"/>
    <x v="0"/>
    <x v="1"/>
    <s v="N"/>
    <s v="not found"/>
    <s v="not found"/>
    <s v="N"/>
    <x v="38"/>
    <m/>
    <m/>
    <m/>
    <n v="48.717190000000002"/>
    <n v="9.3707899999999995"/>
    <s v="exact"/>
    <s v="Altbach"/>
    <m/>
    <s v="Esslingen"/>
    <s v="Baden-Württemberg"/>
    <x v="3"/>
    <s v="Western Europe"/>
    <s v="BNA: BNA0018"/>
    <m/>
    <m/>
    <m/>
    <m/>
    <m/>
    <s v="1023740"/>
    <n v="1274344"/>
    <s v="L101873"/>
    <s v="G401326"/>
  </r>
  <r>
    <s v="https://www.gem.wiki/Altbach_power_station"/>
    <x v="122"/>
    <s v="Altbach power station"/>
    <m/>
    <s v="GT E"/>
    <s v="NG"/>
    <n v="65"/>
    <x v="0"/>
    <x v="0"/>
    <s v="Y"/>
    <s v="not found"/>
    <s v="not found"/>
    <s v="replacement"/>
    <x v="44"/>
    <m/>
    <m/>
    <m/>
    <n v="48.717190000000002"/>
    <n v="9.3707899999999995"/>
    <s v="exact"/>
    <s v="Altbach"/>
    <m/>
    <s v="Esslingen"/>
    <s v="Baden-Württemberg"/>
    <x v="3"/>
    <s v="Western Europe"/>
    <s v="BNA: BNA0015"/>
    <m/>
    <m/>
    <m/>
    <m/>
    <m/>
    <s v="1023740"/>
    <n v="1101689"/>
    <s v="L101873"/>
    <s v="G401323"/>
  </r>
  <r>
    <s v="https://www.gem.wiki/Altbach_power_station"/>
    <x v="122"/>
    <s v="Altbach power station"/>
    <m/>
    <s v="HKW3"/>
    <s v="NG"/>
    <n v="750"/>
    <x v="2"/>
    <x v="0"/>
    <s v="Y"/>
    <s v="Hydrogen capable: turbine"/>
    <s v="not found"/>
    <s v="replacement"/>
    <x v="54"/>
    <m/>
    <m/>
    <m/>
    <n v="48.717190000000002"/>
    <n v="9.3707899999999995"/>
    <s v="exact"/>
    <s v="Altbach"/>
    <m/>
    <s v="Esslingen"/>
    <s v="Baden-Württemberg"/>
    <x v="3"/>
    <s v="Western Europe"/>
    <s v="BNA: BNA0015"/>
    <m/>
    <m/>
    <m/>
    <m/>
    <m/>
    <s v="1023740"/>
    <n v="1315635"/>
    <s v="L101873"/>
    <s v="G410325"/>
  </r>
  <r>
    <s v="https://www.gem.wiki/Altchemnitz_power_station"/>
    <x v="122"/>
    <s v="Altchemnitz power station"/>
    <m/>
    <s v="IC1-5"/>
    <s v="NG"/>
    <n v="63"/>
    <x v="0"/>
    <x v="6"/>
    <s v="Y"/>
    <m/>
    <m/>
    <m/>
    <x v="49"/>
    <m/>
    <m/>
    <m/>
    <n v="50.793480000000002"/>
    <n v="12.91865"/>
    <s v="approximate"/>
    <s v="Chemnitz"/>
    <m/>
    <m/>
    <s v="Sachsen"/>
    <x v="3"/>
    <s v="Western Europe"/>
    <m/>
    <m/>
    <m/>
    <m/>
    <m/>
    <m/>
    <s v="1129432"/>
    <n v="1300254"/>
    <s v="L408770"/>
    <s v="G412910"/>
  </r>
  <r>
    <s v="https://www.gem.wiki/Anlage_Krefeld_DT_power_station"/>
    <x v="122"/>
    <s v="Anlage Krefeld DT power station"/>
    <m/>
    <s v="1"/>
    <s v="NG"/>
    <n v="41"/>
    <x v="0"/>
    <x v="6"/>
    <s v="Y"/>
    <s v="not found"/>
    <s v="not found"/>
    <m/>
    <x v="14"/>
    <m/>
    <m/>
    <m/>
    <n v="51.339199999999998"/>
    <n v="6.6642000000000001"/>
    <s v="exact"/>
    <s v="Krefeld"/>
    <m/>
    <m/>
    <s v="Nordrhein-Westfalen"/>
    <x v="3"/>
    <s v="Western Europe"/>
    <s v="BNA: BNA0556b, BNA: BNA0556a"/>
    <m/>
    <m/>
    <m/>
    <m/>
    <m/>
    <s v="1011989"/>
    <n v="1218793"/>
    <s v="L400111"/>
    <s v="G400111"/>
  </r>
  <r>
    <s v="https://www.gem.wiki/Anlage_Rüsselsheim_power_station"/>
    <x v="122"/>
    <s v="Anlage Rüsselsheim power station"/>
    <m/>
    <s v="1"/>
    <s v="NG"/>
    <n v="112"/>
    <x v="0"/>
    <x v="0"/>
    <s v="Y"/>
    <s v="not found"/>
    <s v="not found"/>
    <m/>
    <x v="14"/>
    <m/>
    <m/>
    <m/>
    <n v="49.995449999999998"/>
    <n v="8.3944500000000009"/>
    <s v="exact"/>
    <s v="Russelsheim"/>
    <m/>
    <m/>
    <s v="Hessen"/>
    <x v="3"/>
    <s v="Western Europe"/>
    <s v="BNA: BNA0857"/>
    <m/>
    <m/>
    <s v="both"/>
    <s v="Automobiles"/>
    <m/>
    <s v="1119168"/>
    <s v="1159630, 1160682"/>
    <s v="L400112"/>
    <s v="G400112"/>
  </r>
  <r>
    <s v="https://www.gem.wiki/Audorf_power_station"/>
    <x v="122"/>
    <s v="Audorf power station"/>
    <m/>
    <s v="IC1-6"/>
    <s v="HFO"/>
    <n v="88.8"/>
    <x v="0"/>
    <x v="6"/>
    <s v="Y"/>
    <m/>
    <m/>
    <m/>
    <x v="73"/>
    <m/>
    <m/>
    <m/>
    <n v="54.29027"/>
    <n v="9.7227300000000003"/>
    <s v="exact"/>
    <s v="Osterrönfeld"/>
    <m/>
    <m/>
    <s v="Schleswig-Holstein"/>
    <x v="3"/>
    <s v="Western Europe"/>
    <m/>
    <m/>
    <m/>
    <m/>
    <m/>
    <m/>
    <m/>
    <m/>
    <s v="L408769"/>
    <s v="G412909"/>
  </r>
  <r>
    <s v="https://www.gem.wiki/Augsburg_Mill_power_station"/>
    <x v="122"/>
    <s v="Augsburg Mill power station"/>
    <m/>
    <s v="3"/>
    <s v="NG"/>
    <n v="32"/>
    <x v="7"/>
    <x v="3"/>
    <s v="Y"/>
    <s v="not found"/>
    <s v="not found"/>
    <m/>
    <x v="74"/>
    <m/>
    <m/>
    <m/>
    <n v="48.3797671637398"/>
    <n v="10.9017756508178"/>
    <s v="exact"/>
    <s v="Augsburg"/>
    <m/>
    <m/>
    <s v="Bavaria"/>
    <x v="3"/>
    <s v="Western Europe"/>
    <s v="BNA: BNA1103"/>
    <m/>
    <m/>
    <s v="heat"/>
    <s v="Pulp &amp; Paper"/>
    <s v="none"/>
    <s v="1035703"/>
    <n v="1190649"/>
    <s v="L407631"/>
    <s v="G409959"/>
  </r>
  <r>
    <s v="https://www.gem.wiki/Barmen_power_station"/>
    <x v="122"/>
    <s v="Barmen power station"/>
    <m/>
    <s v="CC1"/>
    <s v="NG"/>
    <n v="88"/>
    <x v="0"/>
    <x v="0"/>
    <s v="Y"/>
    <m/>
    <m/>
    <m/>
    <x v="21"/>
    <m/>
    <m/>
    <m/>
    <n v="51.268900000000002"/>
    <n v="7.2003000000000004"/>
    <s v="exact"/>
    <s v="Wuppertal"/>
    <m/>
    <m/>
    <s v="Nordrhein-Westfalen"/>
    <x v="3"/>
    <s v="Western Europe"/>
    <s v="BNA: BNA1082"/>
    <m/>
    <s v="Wuppertal-Barmen"/>
    <m/>
    <m/>
    <m/>
    <s v="1033521"/>
    <s v="1190598, 1190599, 1195760"/>
    <s v="L400114"/>
    <s v="G400114"/>
  </r>
  <r>
    <s v="https://www.gem.wiki/Barmen_power_station"/>
    <x v="122"/>
    <s v="Barmen power station"/>
    <m/>
    <s v="GT1"/>
    <s v="NG/HFO"/>
    <n v="34"/>
    <x v="7"/>
    <x v="1"/>
    <s v="Y"/>
    <m/>
    <m/>
    <m/>
    <x v="68"/>
    <m/>
    <m/>
    <m/>
    <n v="51.268900000000002"/>
    <n v="7.2003000000000004"/>
    <s v="exact"/>
    <s v="Wuppertal"/>
    <m/>
    <m/>
    <s v="Nordrhein-Westfalen"/>
    <x v="3"/>
    <s v="Western Europe"/>
    <s v="BNA: BNA1082"/>
    <m/>
    <s v="Wuppertal-Barmen"/>
    <m/>
    <m/>
    <m/>
    <s v="1033521"/>
    <n v="1104475"/>
    <s v="L400114"/>
    <s v="G412908"/>
  </r>
  <r>
    <s v="https://www.gem.wiki/Barmen_power_station"/>
    <x v="122"/>
    <s v="Barmen power station"/>
    <m/>
    <s v="GT2"/>
    <s v="NG/HFO"/>
    <n v="34"/>
    <x v="7"/>
    <x v="1"/>
    <s v="Y"/>
    <m/>
    <m/>
    <m/>
    <x v="68"/>
    <m/>
    <m/>
    <m/>
    <n v="51.268900000000002"/>
    <n v="7.2003000000000004"/>
    <s v="exact"/>
    <s v="Wuppertal"/>
    <m/>
    <m/>
    <s v="Nordrhein-Westfalen"/>
    <x v="3"/>
    <s v="Western Europe"/>
    <s v="BNA: BNA1082"/>
    <m/>
    <s v="Wuppertal-Barmen"/>
    <m/>
    <m/>
    <m/>
    <s v="1033521"/>
    <n v="1104476"/>
    <s v="L400114"/>
    <s v="G412907"/>
  </r>
  <r>
    <s v="https://www.gem.wiki/Basell_Polyolefine_power_station"/>
    <x v="122"/>
    <s v="Basell Polyolefine power station"/>
    <m/>
    <s v="1"/>
    <s v="NG"/>
    <n v="52"/>
    <x v="0"/>
    <x v="0"/>
    <s v="Y"/>
    <m/>
    <m/>
    <m/>
    <x v="67"/>
    <m/>
    <m/>
    <m/>
    <n v="50.832850000000001"/>
    <n v="6.9653400000000003"/>
    <s v="exact"/>
    <s v="Wesseling"/>
    <m/>
    <m/>
    <s v="Nordrhein-Westfalen"/>
    <x v="3"/>
    <s v="Western Europe"/>
    <s v="BNA: BNA1279"/>
    <m/>
    <m/>
    <s v="both"/>
    <s v="Chemicals"/>
    <m/>
    <s v="1010769"/>
    <n v="1165603"/>
    <s v="L400115"/>
    <s v="G400115"/>
  </r>
  <r>
    <s v="https://www.gem.wiki/Bayernoil_Refinery_power_station"/>
    <x v="122"/>
    <s v="Bayernoil Refinery power station"/>
    <m/>
    <s v="1"/>
    <s v="NG"/>
    <n v="29"/>
    <x v="0"/>
    <x v="3"/>
    <s v="Y"/>
    <m/>
    <m/>
    <m/>
    <x v="67"/>
    <m/>
    <m/>
    <m/>
    <n v="48.787889999999997"/>
    <n v="11.756169999999999"/>
    <s v="exact"/>
    <s v="Neustadt"/>
    <m/>
    <m/>
    <s v="Bayern"/>
    <x v="3"/>
    <s v="Western Europe"/>
    <s v="BNA: BNA0702"/>
    <m/>
    <m/>
    <s v="both"/>
    <s v="Oil &amp; Refining"/>
    <m/>
    <s v="1116214"/>
    <n v="1281563"/>
    <s v="L400116"/>
    <s v="G400116"/>
  </r>
  <r>
    <s v="https://www.gem.wiki/Berlin_Mitte_power_station"/>
    <x v="122"/>
    <s v="Berlin Mitte power station"/>
    <m/>
    <s v="GuD Mitte"/>
    <s v="NG"/>
    <n v="461"/>
    <x v="0"/>
    <x v="0"/>
    <s v="Y"/>
    <m/>
    <m/>
    <m/>
    <x v="67"/>
    <m/>
    <m/>
    <m/>
    <n v="52.511719999999997"/>
    <n v="13.420920000000001"/>
    <s v="exact"/>
    <s v="Berlin"/>
    <m/>
    <m/>
    <s v="Berlin"/>
    <x v="3"/>
    <s v="Western Europe"/>
    <s v="BNA: BNA0073, ENTSOE: 11WD8MITT5GGUD-8"/>
    <m/>
    <m/>
    <m/>
    <m/>
    <m/>
    <s v="1016388"/>
    <s v="1105351, 1105352, 1105353"/>
    <s v="L400117"/>
    <s v="G400117"/>
  </r>
  <r>
    <s v="https://www.gem.wiki/Berlin-Klingenberg_power_station"/>
    <x v="122"/>
    <s v="Berlin-Klingenberg power station"/>
    <m/>
    <s v="4"/>
    <s v="NG"/>
    <n v="188"/>
    <x v="0"/>
    <x v="3"/>
    <s v="Y"/>
    <m/>
    <m/>
    <s v="conversion"/>
    <x v="31"/>
    <m/>
    <m/>
    <m/>
    <n v="52.488900000000001"/>
    <n v="13.4968"/>
    <s v="exact"/>
    <s v="Berlin"/>
    <m/>
    <m/>
    <s v="Berlin"/>
    <x v="3"/>
    <s v="Western Europe"/>
    <s v="BNA: BNA0081, ENTSOE: 11WD8KLIN5G--13E"/>
    <m/>
    <m/>
    <m/>
    <m/>
    <m/>
    <s v="1016390"/>
    <s v="1125549, 1125550, 1125551"/>
    <s v="L101886"/>
    <s v="G100766"/>
  </r>
  <r>
    <s v="https://www.gem.wiki/Berlin-Marzahn_power_station"/>
    <x v="122"/>
    <s v="Berlin-Marzahn power station"/>
    <m/>
    <s v="1"/>
    <s v="NG"/>
    <n v="267"/>
    <x v="0"/>
    <x v="0"/>
    <s v="Y"/>
    <s v="Hydrogen capable: turbine"/>
    <s v="not found"/>
    <m/>
    <x v="6"/>
    <m/>
    <m/>
    <m/>
    <n v="52.518619999999999"/>
    <n v="13.376189999999999"/>
    <s v="exact"/>
    <s v="Berlin"/>
    <m/>
    <m/>
    <s v="Berlin"/>
    <x v="3"/>
    <s v="Western Europe"/>
    <s v="ENTSOE: 11W0-0000-0104-6, BNA: BNA1950"/>
    <m/>
    <m/>
    <m/>
    <m/>
    <m/>
    <s v="1016391"/>
    <s v="1235377, 1284283"/>
    <s v="L401427"/>
    <s v="G400883"/>
  </r>
  <r>
    <s v="https://www.gem.wiki/Berlin-Reuter-West_power_station"/>
    <x v="122"/>
    <s v="Berlin-Reuter-West power station"/>
    <m/>
    <s v="1"/>
    <s v="NG"/>
    <n v="647"/>
    <x v="2"/>
    <x v="5"/>
    <s v="Y"/>
    <s v="Hydrogen capable: progress"/>
    <s v="not found"/>
    <s v="replacement"/>
    <x v="56"/>
    <m/>
    <m/>
    <m/>
    <n v="52.532470000000004"/>
    <n v="13.246589999999999"/>
    <s v="exact"/>
    <s v="Berlin"/>
    <m/>
    <m/>
    <s v="Berlin"/>
    <x v="3"/>
    <s v="Western Europe"/>
    <m/>
    <m/>
    <m/>
    <m/>
    <m/>
    <m/>
    <m/>
    <m/>
    <s v="L101889"/>
    <s v="G410780"/>
  </r>
  <r>
    <s v="https://www.gem.wiki/Bernburg_Alkali_power_station"/>
    <x v="122"/>
    <s v="Bernburg Alkali power station"/>
    <m/>
    <s v="1"/>
    <s v="NG"/>
    <n v="231"/>
    <x v="0"/>
    <x v="0"/>
    <s v="Y"/>
    <s v="not found"/>
    <s v="not found"/>
    <m/>
    <x v="20"/>
    <m/>
    <m/>
    <m/>
    <n v="51.802610000000001"/>
    <n v="11.75151"/>
    <s v="exact"/>
    <s v="Bernburg"/>
    <m/>
    <m/>
    <s v="Sachsen-Anhalt"/>
    <x v="3"/>
    <s v="Western Europe"/>
    <s v="BNA: BNA0088a, BNA: BNA0088b"/>
    <m/>
    <m/>
    <s v="both"/>
    <s v="Other"/>
    <m/>
    <s v="1029445"/>
    <s v="1105384, 1105385, 1105386"/>
    <s v="L400119"/>
    <s v="G400119"/>
  </r>
  <r>
    <s v="https://www.gem.wiki/Biblis_power_station"/>
    <x v="122"/>
    <s v="Biblis power station"/>
    <m/>
    <s v="1"/>
    <s v="NG"/>
    <n v="34"/>
    <x v="0"/>
    <x v="1"/>
    <s v="not found"/>
    <s v="Hydrogen capable: turbine"/>
    <s v="not found"/>
    <m/>
    <x v="49"/>
    <m/>
    <m/>
    <m/>
    <n v="49.709206399999999"/>
    <n v="8.4069763000000002"/>
    <s v="approximate"/>
    <s v="Biblis"/>
    <m/>
    <m/>
    <s v="Hessen"/>
    <x v="3"/>
    <s v="Western Europe"/>
    <m/>
    <m/>
    <m/>
    <m/>
    <m/>
    <m/>
    <s v="1135294"/>
    <n v="1308306"/>
    <s v="L406367"/>
    <s v="G406270"/>
  </r>
  <r>
    <s v="https://www.gem.wiki/Biblis_power_station"/>
    <x v="122"/>
    <s v="Biblis power station"/>
    <m/>
    <s v="10"/>
    <s v="NG"/>
    <n v="34"/>
    <x v="0"/>
    <x v="1"/>
    <s v="not found"/>
    <s v="Hydrogen capable: turbine"/>
    <s v="not found"/>
    <m/>
    <x v="49"/>
    <m/>
    <m/>
    <m/>
    <n v="49.709206399999999"/>
    <n v="8.4069763000000002"/>
    <s v="approximate"/>
    <s v="Biblis"/>
    <m/>
    <m/>
    <s v="Hessen"/>
    <x v="3"/>
    <s v="Western Europe"/>
    <m/>
    <m/>
    <m/>
    <m/>
    <m/>
    <m/>
    <s v="1135294"/>
    <n v="1308315"/>
    <s v="L406367"/>
    <s v="G406261"/>
  </r>
  <r>
    <s v="https://www.gem.wiki/Biblis_power_station"/>
    <x v="122"/>
    <s v="Biblis power station"/>
    <m/>
    <s v="11"/>
    <s v="NG"/>
    <n v="34"/>
    <x v="0"/>
    <x v="1"/>
    <s v="not found"/>
    <s v="Hydrogen capable: turbine"/>
    <s v="not found"/>
    <m/>
    <x v="49"/>
    <m/>
    <m/>
    <m/>
    <n v="49.709206399999999"/>
    <n v="8.4069763000000002"/>
    <s v="approximate"/>
    <s v="Biblis"/>
    <m/>
    <m/>
    <s v="Hessen"/>
    <x v="3"/>
    <s v="Western Europe"/>
    <m/>
    <m/>
    <m/>
    <m/>
    <m/>
    <m/>
    <s v="1135294"/>
    <n v="1308316"/>
    <s v="L406367"/>
    <s v="G406260"/>
  </r>
  <r>
    <s v="https://www.gem.wiki/Biblis_power_station"/>
    <x v="122"/>
    <s v="Biblis power station"/>
    <m/>
    <s v="2"/>
    <s v="NG"/>
    <n v="34"/>
    <x v="0"/>
    <x v="1"/>
    <s v="not found"/>
    <s v="Hydrogen capable: turbine"/>
    <s v="not found"/>
    <m/>
    <x v="49"/>
    <m/>
    <m/>
    <m/>
    <n v="49.709206399999999"/>
    <n v="8.4069763000000002"/>
    <s v="approximate"/>
    <s v="Biblis"/>
    <m/>
    <m/>
    <s v="Hessen"/>
    <x v="3"/>
    <s v="Western Europe"/>
    <m/>
    <m/>
    <m/>
    <m/>
    <m/>
    <m/>
    <s v="1135294"/>
    <n v="1308307"/>
    <s v="L406367"/>
    <s v="G406269"/>
  </r>
  <r>
    <s v="https://www.gem.wiki/Biblis_power_station"/>
    <x v="122"/>
    <s v="Biblis power station"/>
    <m/>
    <s v="3"/>
    <s v="NG"/>
    <n v="34"/>
    <x v="0"/>
    <x v="1"/>
    <s v="not found"/>
    <s v="Hydrogen capable: turbine"/>
    <s v="not found"/>
    <m/>
    <x v="49"/>
    <m/>
    <m/>
    <m/>
    <n v="49.709206399999999"/>
    <n v="8.4069763000000002"/>
    <s v="approximate"/>
    <s v="Biblis"/>
    <m/>
    <m/>
    <s v="Hessen"/>
    <x v="3"/>
    <s v="Western Europe"/>
    <m/>
    <m/>
    <m/>
    <m/>
    <m/>
    <m/>
    <s v="1135294"/>
    <n v="1308308"/>
    <s v="L406367"/>
    <s v="G406268"/>
  </r>
  <r>
    <s v="https://www.gem.wiki/Biblis_power_station"/>
    <x v="122"/>
    <s v="Biblis power station"/>
    <m/>
    <s v="4"/>
    <s v="NG"/>
    <n v="34"/>
    <x v="0"/>
    <x v="1"/>
    <s v="not found"/>
    <s v="Hydrogen capable: turbine"/>
    <s v="not found"/>
    <m/>
    <x v="49"/>
    <m/>
    <m/>
    <m/>
    <n v="49.709206399999999"/>
    <n v="8.4069763000000002"/>
    <s v="approximate"/>
    <s v="Biblis"/>
    <m/>
    <m/>
    <s v="Hessen"/>
    <x v="3"/>
    <s v="Western Europe"/>
    <m/>
    <m/>
    <m/>
    <m/>
    <m/>
    <m/>
    <s v="1135294"/>
    <n v="1308309"/>
    <s v="L406367"/>
    <s v="G406267"/>
  </r>
  <r>
    <s v="https://www.gem.wiki/Biblis_power_station"/>
    <x v="122"/>
    <s v="Biblis power station"/>
    <m/>
    <s v="5"/>
    <s v="NG"/>
    <n v="34"/>
    <x v="0"/>
    <x v="1"/>
    <s v="not found"/>
    <s v="Hydrogen capable: turbine"/>
    <s v="not found"/>
    <m/>
    <x v="49"/>
    <m/>
    <m/>
    <m/>
    <n v="49.709206399999999"/>
    <n v="8.4069763000000002"/>
    <s v="approximate"/>
    <s v="Biblis"/>
    <m/>
    <m/>
    <s v="Hessen"/>
    <x v="3"/>
    <s v="Western Europe"/>
    <m/>
    <m/>
    <m/>
    <m/>
    <m/>
    <m/>
    <s v="1135294"/>
    <n v="1308310"/>
    <s v="L406367"/>
    <s v="G406266"/>
  </r>
  <r>
    <s v="https://www.gem.wiki/Biblis_power_station"/>
    <x v="122"/>
    <s v="Biblis power station"/>
    <m/>
    <s v="6"/>
    <s v="NG"/>
    <n v="34"/>
    <x v="0"/>
    <x v="1"/>
    <s v="not found"/>
    <s v="Hydrogen capable: turbine"/>
    <s v="not found"/>
    <m/>
    <x v="49"/>
    <m/>
    <m/>
    <m/>
    <n v="49.709206399999999"/>
    <n v="8.4069763000000002"/>
    <s v="approximate"/>
    <s v="Biblis"/>
    <m/>
    <m/>
    <s v="Hessen"/>
    <x v="3"/>
    <s v="Western Europe"/>
    <m/>
    <m/>
    <m/>
    <m/>
    <m/>
    <m/>
    <s v="1135294"/>
    <n v="1308311"/>
    <s v="L406367"/>
    <s v="G406265"/>
  </r>
  <r>
    <s v="https://www.gem.wiki/Biblis_power_station"/>
    <x v="122"/>
    <s v="Biblis power station"/>
    <m/>
    <s v="7"/>
    <s v="NG"/>
    <n v="34"/>
    <x v="0"/>
    <x v="1"/>
    <s v="not found"/>
    <s v="Hydrogen capable: turbine"/>
    <s v="not found"/>
    <m/>
    <x v="49"/>
    <m/>
    <m/>
    <m/>
    <n v="49.709206399999999"/>
    <n v="8.4069763000000002"/>
    <s v="approximate"/>
    <s v="Biblis"/>
    <m/>
    <m/>
    <s v="Hessen"/>
    <x v="3"/>
    <s v="Western Europe"/>
    <m/>
    <m/>
    <m/>
    <m/>
    <m/>
    <m/>
    <s v="1135294"/>
    <n v="1308312"/>
    <s v="L406367"/>
    <s v="G406264"/>
  </r>
  <r>
    <s v="https://www.gem.wiki/Biblis_power_station"/>
    <x v="122"/>
    <s v="Biblis power station"/>
    <m/>
    <s v="8"/>
    <s v="NG"/>
    <n v="34"/>
    <x v="0"/>
    <x v="1"/>
    <s v="not found"/>
    <s v="Hydrogen capable: turbine"/>
    <s v="not found"/>
    <m/>
    <x v="49"/>
    <m/>
    <m/>
    <m/>
    <n v="49.709206399999999"/>
    <n v="8.4069763000000002"/>
    <s v="approximate"/>
    <s v="Biblis"/>
    <m/>
    <m/>
    <s v="Hessen"/>
    <x v="3"/>
    <s v="Western Europe"/>
    <m/>
    <m/>
    <m/>
    <m/>
    <m/>
    <m/>
    <s v="1135294"/>
    <n v="1308313"/>
    <s v="L406367"/>
    <s v="G406263"/>
  </r>
  <r>
    <s v="https://www.gem.wiki/Biblis_power_station"/>
    <x v="122"/>
    <s v="Biblis power station"/>
    <m/>
    <s v="9"/>
    <s v="NG"/>
    <n v="34"/>
    <x v="0"/>
    <x v="1"/>
    <s v="not found"/>
    <s v="Hydrogen capable: turbine"/>
    <s v="not found"/>
    <m/>
    <x v="49"/>
    <m/>
    <m/>
    <m/>
    <n v="49.709206399999999"/>
    <n v="8.4069763000000002"/>
    <s v="approximate"/>
    <s v="Biblis"/>
    <m/>
    <m/>
    <s v="Hessen"/>
    <x v="3"/>
    <s v="Western Europe"/>
    <m/>
    <m/>
    <m/>
    <m/>
    <m/>
    <m/>
    <s v="1135294"/>
    <n v="1308314"/>
    <s v="L406367"/>
    <s v="G406262"/>
  </r>
  <r>
    <s v="https://www.gem.wiki/Bitterfeld_power_station"/>
    <x v="122"/>
    <s v="Bitterfeld power station"/>
    <m/>
    <s v="1"/>
    <s v="NG"/>
    <n v="112"/>
    <x v="0"/>
    <x v="0"/>
    <s v="Y"/>
    <s v="not found"/>
    <s v="not found"/>
    <m/>
    <x v="15"/>
    <m/>
    <m/>
    <m/>
    <n v="51.624870000000001"/>
    <n v="12.30705"/>
    <s v="exact"/>
    <s v="Bitterfeld"/>
    <m/>
    <m/>
    <s v="Sachsen-Anhalt"/>
    <x v="3"/>
    <s v="Western Europe"/>
    <s v="BNA: BNA0105"/>
    <m/>
    <m/>
    <m/>
    <m/>
    <m/>
    <s v="1059320"/>
    <s v="1187752, 1187753"/>
    <s v="L400120"/>
    <s v="G400120"/>
  </r>
  <r>
    <s v="https://www.gem.wiki/Brandenburg_Havel_power_station"/>
    <x v="122"/>
    <s v="Brandenburg Havel power station"/>
    <m/>
    <s v="1"/>
    <s v="NG"/>
    <n v="36"/>
    <x v="0"/>
    <x v="3"/>
    <s v="Y"/>
    <m/>
    <m/>
    <m/>
    <x v="44"/>
    <m/>
    <m/>
    <m/>
    <n v="51.5122"/>
    <n v="13.9711"/>
    <s v="exact"/>
    <s v="Senftenberg"/>
    <m/>
    <m/>
    <s v="Brandenburg"/>
    <x v="3"/>
    <s v="Western Europe"/>
    <s v="BNA: BNA0129"/>
    <m/>
    <m/>
    <m/>
    <m/>
    <m/>
    <s v="1029705"/>
    <s v="1106932, 1106933"/>
    <s v="L400121"/>
    <s v="G400121"/>
  </r>
  <r>
    <s v="https://www.gem.wiki/Braunschweig_Mitte_power_station"/>
    <x v="122"/>
    <s v="Braunschweig Mitte power station"/>
    <m/>
    <s v="Block 12"/>
    <s v="NG"/>
    <n v="20"/>
    <x v="0"/>
    <x v="0"/>
    <s v="Y"/>
    <m/>
    <m/>
    <s v="replacement"/>
    <x v="62"/>
    <m/>
    <m/>
    <m/>
    <n v="52.27861"/>
    <n v="10.514720000000001"/>
    <s v="exact"/>
    <s v="Braunschweig"/>
    <m/>
    <m/>
    <s v="Niedersachsen"/>
    <x v="3"/>
    <s v="Western Europe"/>
    <s v="BNA: BNA0135"/>
    <m/>
    <m/>
    <m/>
    <m/>
    <m/>
    <s v="1029775"/>
    <s v="not found"/>
    <s v="L101910"/>
    <s v="G400122"/>
  </r>
  <r>
    <s v="https://www.gem.wiki/Braunschweig_Mitte_power_station"/>
    <x v="122"/>
    <s v="Braunschweig Mitte power station"/>
    <m/>
    <s v="GuD"/>
    <s v="NG"/>
    <n v="75"/>
    <x v="0"/>
    <x v="0"/>
    <s v="Y"/>
    <m/>
    <m/>
    <s v="replacement"/>
    <x v="1"/>
    <m/>
    <m/>
    <m/>
    <n v="52.27861"/>
    <n v="10.514720000000001"/>
    <s v="exact"/>
    <s v="Braunschweig"/>
    <m/>
    <m/>
    <s v="Niedersachsen"/>
    <x v="3"/>
    <s v="Western Europe"/>
    <s v="BNA: BNA0136"/>
    <m/>
    <m/>
    <m/>
    <m/>
    <m/>
    <s v="1029775"/>
    <s v="1214364, 1225998"/>
    <s v="L101910"/>
    <s v="G400123"/>
  </r>
  <r>
    <s v="https://www.gem.wiki/Braunschweig_Nord_power_station"/>
    <x v="122"/>
    <s v="Braunschweig Nord power station"/>
    <m/>
    <s v="1"/>
    <s v="NG"/>
    <n v="25"/>
    <x v="0"/>
    <x v="1"/>
    <s v="Y"/>
    <m/>
    <m/>
    <m/>
    <x v="36"/>
    <m/>
    <m/>
    <m/>
    <n v="52.27861"/>
    <n v="10.514720000000001"/>
    <s v="exact"/>
    <s v="Braunschweig"/>
    <m/>
    <m/>
    <s v="Niedersachsen"/>
    <x v="3"/>
    <s v="Western Europe"/>
    <s v="BNA: BNA0137"/>
    <m/>
    <m/>
    <m/>
    <m/>
    <m/>
    <s v="1029774"/>
    <n v="1209460"/>
    <s v="L400124"/>
    <s v="G400124"/>
  </r>
  <r>
    <s v="https://www.gem.wiki/Buchmann_Karton_Paper_Mill_power_station"/>
    <x v="122"/>
    <s v="Buchmann Karton Paper Mill power station"/>
    <m/>
    <s v="KWK Anlage"/>
    <s v="NG/FO"/>
    <n v="21"/>
    <x v="0"/>
    <x v="1"/>
    <s v="Y"/>
    <s v="not found"/>
    <m/>
    <m/>
    <x v="1"/>
    <m/>
    <m/>
    <m/>
    <n v="49.204841523995903"/>
    <n v="7.944"/>
    <s v="approximate"/>
    <s v="Annweiler"/>
    <m/>
    <m/>
    <m/>
    <x v="3"/>
    <s v="Western Europe"/>
    <s v="BNA: BNA1458"/>
    <m/>
    <m/>
    <s v="both"/>
    <s v="Pulp &amp; Paper"/>
    <m/>
    <m/>
    <m/>
    <s v="L407944"/>
    <s v="G410781"/>
  </r>
  <r>
    <s v="https://www.gem.wiki/Burghausen_power_station"/>
    <x v="122"/>
    <s v="Burghausen power station"/>
    <m/>
    <s v="12"/>
    <s v="NG"/>
    <n v="141"/>
    <x v="0"/>
    <x v="0"/>
    <s v="Y"/>
    <m/>
    <m/>
    <m/>
    <x v="11"/>
    <m/>
    <m/>
    <m/>
    <n v="48.186210000000003"/>
    <n v="12.84577"/>
    <s v="exact"/>
    <s v="Burghausen"/>
    <m/>
    <m/>
    <s v="Bayern"/>
    <x v="3"/>
    <s v="Western Europe"/>
    <s v="BNA: BNA0172a, ENTSOE: 11WD2BURG000145R"/>
    <m/>
    <m/>
    <s v="both"/>
    <s v="Chemicals"/>
    <m/>
    <s v="1033139"/>
    <s v="1171901, 1172036"/>
    <s v="L400125"/>
    <s v="G400125"/>
  </r>
  <r>
    <s v="https://www.gem.wiki/Burghausen_power_station"/>
    <x v="122"/>
    <s v="Burghausen power station"/>
    <m/>
    <s v="9-10"/>
    <s v="NG"/>
    <n v="97"/>
    <x v="0"/>
    <x v="0"/>
    <s v="Y"/>
    <m/>
    <m/>
    <m/>
    <x v="33"/>
    <m/>
    <m/>
    <m/>
    <n v="48.186210000000003"/>
    <n v="12.84577"/>
    <s v="exact"/>
    <s v="Burghausen"/>
    <m/>
    <m/>
    <s v="Bayern"/>
    <x v="3"/>
    <s v="Western Europe"/>
    <s v="BNA: BNA0172b, ENTSOE: 11WD2BURG000145R"/>
    <m/>
    <m/>
    <s v="both"/>
    <s v="Chemicals"/>
    <m/>
    <s v="1033139"/>
    <s v="1171901, 1172036"/>
    <s v="L400125"/>
    <s v="G412906"/>
  </r>
  <r>
    <s v="https://www.gem.wiki/Charlottenburg_power_station"/>
    <x v="122"/>
    <s v="Charlottenburg power station"/>
    <s v="Kraftwerk Charlottenburg"/>
    <s v="1"/>
    <s v="NG"/>
    <n v="72"/>
    <x v="0"/>
    <x v="1"/>
    <s v="Y"/>
    <m/>
    <m/>
    <m/>
    <x v="38"/>
    <m/>
    <m/>
    <m/>
    <n v="52.521900000000002"/>
    <n v="13.3111"/>
    <s v="exact"/>
    <s v="Berlin"/>
    <m/>
    <m/>
    <s v="Berlin"/>
    <x v="3"/>
    <s v="Western Europe"/>
    <s v="ENTSOE: 11WD8CHAR5G---41, BNA: BNA0074"/>
    <m/>
    <m/>
    <m/>
    <m/>
    <m/>
    <s v="1010988"/>
    <n v="1109299"/>
    <s v="L400126"/>
    <s v="G400126"/>
  </r>
  <r>
    <s v="https://www.gem.wiki/Charlottenburg_power_station"/>
    <x v="122"/>
    <s v="Charlottenburg power station"/>
    <s v="Kraftwerk Charlottenburg"/>
    <s v="2"/>
    <s v="NG"/>
    <n v="72"/>
    <x v="0"/>
    <x v="1"/>
    <s v="Y"/>
    <m/>
    <m/>
    <m/>
    <x v="38"/>
    <m/>
    <m/>
    <m/>
    <n v="52.521900000000002"/>
    <n v="13.3111"/>
    <s v="exact"/>
    <s v="Berlin"/>
    <m/>
    <m/>
    <s v="Berlin"/>
    <x v="3"/>
    <s v="Western Europe"/>
    <s v="ENTSOE: 1WD8CHAR5G--5-U, BNA: BNA0074"/>
    <m/>
    <m/>
    <m/>
    <m/>
    <m/>
    <s v="1010988"/>
    <n v="1109300"/>
    <s v="L400126"/>
    <s v="G409766"/>
  </r>
  <r>
    <s v="https://www.gem.wiki/Charlottenburg_power_station"/>
    <x v="122"/>
    <s v="Charlottenburg power station"/>
    <s v="Kraftwerk Charlottenburg"/>
    <s v="GT 6"/>
    <s v="NG"/>
    <n v="67"/>
    <x v="6"/>
    <x v="1"/>
    <s v="not found"/>
    <m/>
    <m/>
    <m/>
    <x v="43"/>
    <n v="2021"/>
    <m/>
    <m/>
    <n v="52.521900000000002"/>
    <n v="13.3111"/>
    <s v="exact"/>
    <s v="Berlin"/>
    <m/>
    <m/>
    <s v="Berlin"/>
    <x v="3"/>
    <s v="Western Europe"/>
    <m/>
    <m/>
    <m/>
    <m/>
    <m/>
    <m/>
    <s v="1010988"/>
    <m/>
    <s v="L400126"/>
    <s v="G409765"/>
  </r>
  <r>
    <s v="https://www.gem.wiki/Chemiepark_Marl_power_station"/>
    <x v="122"/>
    <s v="Chemiepark Marl power station"/>
    <m/>
    <s v="310"/>
    <s v="NG"/>
    <n v="36"/>
    <x v="0"/>
    <x v="3"/>
    <s v="Y"/>
    <m/>
    <m/>
    <m/>
    <x v="73"/>
    <m/>
    <m/>
    <m/>
    <n v="51.680399999999999"/>
    <n v="7.0968999999999998"/>
    <s v="exact"/>
    <s v="Marl"/>
    <m/>
    <m/>
    <s v="Nordrhein-Westfalen"/>
    <x v="3"/>
    <s v="Western Europe"/>
    <s v="BNA: BNA1676"/>
    <m/>
    <s v="Marl Chemical Park power station"/>
    <s v="both"/>
    <s v="Chemicals"/>
    <s v="both"/>
    <s v="1018947"/>
    <m/>
    <s v="L101928"/>
    <s v="G412905"/>
  </r>
  <r>
    <s v="https://www.gem.wiki/Chemiepark_Marl_power_station"/>
    <x v="122"/>
    <s v="Chemiepark Marl power station"/>
    <m/>
    <s v="311"/>
    <s v="NG"/>
    <n v="63"/>
    <x v="0"/>
    <x v="0"/>
    <s v="Y"/>
    <m/>
    <m/>
    <s v="N"/>
    <x v="73"/>
    <m/>
    <m/>
    <m/>
    <n v="51.680399999999999"/>
    <n v="7.0968999999999998"/>
    <s v="exact"/>
    <s v="Marl"/>
    <m/>
    <m/>
    <s v="Nordrhein-Westfalen"/>
    <x v="3"/>
    <s v="Western Europe"/>
    <s v="BNA: BNA0658"/>
    <m/>
    <s v="Marl Chemical Park power station"/>
    <s v="both"/>
    <s v="Chemicals"/>
    <s v="both"/>
    <s v="1018947"/>
    <n v="1157148"/>
    <s v="L101928"/>
    <s v="G400128"/>
  </r>
  <r>
    <s v="https://www.gem.wiki/Chemiepark_Marl_power_station"/>
    <x v="122"/>
    <s v="Chemiepark Marl power station"/>
    <m/>
    <s v="312"/>
    <s v="NG"/>
    <n v="80"/>
    <x v="0"/>
    <x v="0"/>
    <s v="Y"/>
    <m/>
    <m/>
    <s v="N"/>
    <x v="35"/>
    <m/>
    <m/>
    <m/>
    <n v="51.680399999999999"/>
    <n v="7.0968999999999998"/>
    <s v="exact"/>
    <s v="Marl"/>
    <m/>
    <m/>
    <s v="Nordrhein-Westfalen"/>
    <x v="3"/>
    <s v="Western Europe"/>
    <s v="BNA: BNA0659"/>
    <m/>
    <s v="Marl Chemical Park power station"/>
    <s v="both"/>
    <s v="Chemicals"/>
    <s v="both"/>
    <s v="1018947"/>
    <n v="1157149"/>
    <s v="L101928"/>
    <s v="G400129"/>
  </r>
  <r>
    <s v="https://www.gem.wiki/Chemiepark_Marl_power_station"/>
    <x v="122"/>
    <s v="Chemiepark Marl power station"/>
    <m/>
    <s v="4"/>
    <s v="NG"/>
    <n v="60.76"/>
    <x v="0"/>
    <x v="0"/>
    <s v="Y"/>
    <m/>
    <m/>
    <s v="replacement"/>
    <x v="5"/>
    <m/>
    <m/>
    <m/>
    <n v="51.680399999999999"/>
    <n v="7.0968999999999998"/>
    <s v="exact"/>
    <s v="Marl"/>
    <m/>
    <m/>
    <s v="Nordrhein-Westfalen"/>
    <x v="3"/>
    <s v="Western Europe"/>
    <s v="BNA: BNA0662b"/>
    <m/>
    <s v="Marl Chemical Park power station"/>
    <s v="both"/>
    <s v="Chemicals"/>
    <s v="both"/>
    <s v="1018947"/>
    <s v="1253531, 1253532"/>
    <s v="L101928"/>
    <s v="G400127"/>
  </r>
  <r>
    <s v="https://www.gem.wiki/Chemiepark_Marl_power_station"/>
    <x v="122"/>
    <s v="Chemiepark Marl power station"/>
    <m/>
    <s v="CC6"/>
    <s v="NG"/>
    <n v="92"/>
    <x v="0"/>
    <x v="0"/>
    <s v="Y"/>
    <s v="Hydrogen capable: turbine"/>
    <s v="Y"/>
    <s v="replacement"/>
    <x v="3"/>
    <m/>
    <m/>
    <m/>
    <n v="51.680399999999999"/>
    <n v="7.0968999999999998"/>
    <s v="exact"/>
    <s v="Marl"/>
    <m/>
    <m/>
    <s v="Nordrhein-Westfalen"/>
    <x v="3"/>
    <s v="Western Europe"/>
    <s v="BNA: BNAP252"/>
    <m/>
    <s v="Marl Chemical Park power station"/>
    <s v="both"/>
    <s v="Chemicals"/>
    <s v="both"/>
    <s v="1018947"/>
    <s v="not found"/>
    <s v="L101928"/>
    <s v="G400130"/>
  </r>
  <r>
    <s v="https://www.gem.wiki/Chemiepark_Marl_power_station"/>
    <x v="122"/>
    <s v="Chemiepark Marl power station"/>
    <m/>
    <s v="CC7"/>
    <s v="NG"/>
    <n v="92"/>
    <x v="0"/>
    <x v="0"/>
    <s v="Y"/>
    <s v="Hydrogen capable: turbine"/>
    <s v="Y"/>
    <s v="replacement"/>
    <x v="3"/>
    <m/>
    <m/>
    <m/>
    <n v="51.680399999999999"/>
    <n v="7.0968999999999998"/>
    <s v="exact"/>
    <s v="Marl"/>
    <m/>
    <m/>
    <s v="Nordrhein-Westfalen"/>
    <x v="3"/>
    <s v="Western Europe"/>
    <s v="BNA: BNAP253"/>
    <m/>
    <s v="Marl Chemical Park power station"/>
    <s v="both"/>
    <s v="Chemicals"/>
    <s v="both"/>
    <s v="1018947"/>
    <s v="not found"/>
    <s v="L101928"/>
    <s v="G400131"/>
  </r>
  <r>
    <s v="https://www.gem.wiki/Chemnitz_Nord_power_station"/>
    <x v="122"/>
    <s v="Chemnitz Nord power station"/>
    <m/>
    <s v="1"/>
    <s v="NG"/>
    <n v="88.2"/>
    <x v="1"/>
    <x v="6"/>
    <s v="Y"/>
    <s v="not found"/>
    <s v="not found"/>
    <s v="replacement"/>
    <x v="40"/>
    <m/>
    <m/>
    <m/>
    <n v="50.832599999999999"/>
    <n v="12.92421"/>
    <s v="approximate"/>
    <s v="Chemnitz"/>
    <m/>
    <m/>
    <s v="Sachsen"/>
    <x v="3"/>
    <s v="Western Europe"/>
    <m/>
    <m/>
    <m/>
    <m/>
    <m/>
    <m/>
    <s v="1129431"/>
    <n v="1119640"/>
    <s v="L101980"/>
    <s v="G410324"/>
  </r>
  <r>
    <s v="https://www.gem.wiki/Chempark_Leverkusen_power_station"/>
    <x v="122"/>
    <s v="Chempark Leverkusen power station"/>
    <m/>
    <s v="CC"/>
    <s v="NG"/>
    <n v="574"/>
    <x v="4"/>
    <x v="0"/>
    <s v="Y"/>
    <m/>
    <m/>
    <s v="N"/>
    <x v="43"/>
    <m/>
    <m/>
    <m/>
    <n v="51.022010000000002"/>
    <n v="6.9856100000000003"/>
    <s v="exact"/>
    <s v="Leverkusen"/>
    <m/>
    <m/>
    <s v="Nordrhein-Westfalen"/>
    <x v="3"/>
    <s v="Western Europe"/>
    <s v="BNA: BNAP041"/>
    <m/>
    <s v="Chempark Leverkusen"/>
    <s v="both"/>
    <s v="Chemicals"/>
    <m/>
    <s v="1082931"/>
    <n v="1227636"/>
    <s v="L101929"/>
    <s v="G400890"/>
  </r>
  <r>
    <s v="https://www.gem.wiki/Chempark_Leverkusen_power_station"/>
    <x v="122"/>
    <s v="Chempark Leverkusen power station"/>
    <m/>
    <s v="ST1"/>
    <s v="NG/HFO"/>
    <n v="29"/>
    <x v="0"/>
    <x v="3"/>
    <s v="Y"/>
    <m/>
    <m/>
    <m/>
    <x v="62"/>
    <m/>
    <m/>
    <m/>
    <n v="51.022010000000002"/>
    <n v="6.9856100000000003"/>
    <s v="exact"/>
    <s v="Leverkusen"/>
    <m/>
    <m/>
    <s v="Nordrhein-Westfalen"/>
    <x v="3"/>
    <s v="Western Europe"/>
    <s v="BNA: BNA0600a"/>
    <m/>
    <s v="Chempark Leverkusen"/>
    <s v="both"/>
    <s v="Chemicals"/>
    <m/>
    <m/>
    <m/>
    <s v="L101929"/>
    <s v="G400289"/>
  </r>
  <r>
    <s v="https://www.gem.wiki/Chempark_Leverkusen_power_station"/>
    <x v="122"/>
    <s v="Chempark Leverkusen power station"/>
    <m/>
    <s v="ST2"/>
    <s v="NG/HFO"/>
    <n v="26"/>
    <x v="0"/>
    <x v="3"/>
    <s v="Y"/>
    <m/>
    <m/>
    <m/>
    <x v="60"/>
    <m/>
    <m/>
    <m/>
    <n v="51.022010000000002"/>
    <n v="6.9856100000000003"/>
    <s v="exact"/>
    <s v="Leverkusen"/>
    <m/>
    <m/>
    <s v="Nordrhein-Westfalen"/>
    <x v="3"/>
    <s v="Western Europe"/>
    <s v="BNA: BNA0600b"/>
    <m/>
    <s v="Chempark Leverkusen"/>
    <s v="both"/>
    <s v="Chemicals"/>
    <m/>
    <m/>
    <m/>
    <s v="L101929"/>
    <s v="G410305"/>
  </r>
  <r>
    <s v="https://www.gem.wiki/Cottbus_CHP_power_station"/>
    <x v="122"/>
    <s v="Cottbus CHP power station"/>
    <m/>
    <s v="1"/>
    <s v="NG"/>
    <n v="54"/>
    <x v="0"/>
    <x v="6"/>
    <s v="Y"/>
    <s v="not found"/>
    <s v="not found"/>
    <s v="replacement"/>
    <x v="3"/>
    <m/>
    <m/>
    <m/>
    <n v="51.762740399999998"/>
    <n v="14.3453979"/>
    <s v="approximate"/>
    <s v="Cottbus"/>
    <m/>
    <m/>
    <s v="Brandenburg"/>
    <x v="3"/>
    <s v="Western Europe"/>
    <m/>
    <m/>
    <m/>
    <m/>
    <m/>
    <m/>
    <s v="1039667"/>
    <n v="1306205"/>
    <s v="L101891"/>
    <s v="G410323"/>
  </r>
  <r>
    <s v="https://www.gem.wiki/Cuno_herdecke_power_station"/>
    <x v="122"/>
    <s v="Cuno herdecke power station"/>
    <s v="Cuno Heizkraftwerk Herdecke"/>
    <s v="1"/>
    <s v="NG"/>
    <n v="417"/>
    <x v="0"/>
    <x v="0"/>
    <s v="N"/>
    <m/>
    <m/>
    <s v="N"/>
    <x v="4"/>
    <m/>
    <m/>
    <m/>
    <n v="51.403129999999997"/>
    <n v="7.4154999999999998"/>
    <s v="exact"/>
    <s v="Herdecke"/>
    <m/>
    <m/>
    <s v="Nordrhein-Westfalen"/>
    <x v="3"/>
    <s v="Western Europe"/>
    <s v="BNA: BNA0442, ENTSOE: 11WD7HERD2G-H6-X"/>
    <m/>
    <m/>
    <m/>
    <m/>
    <m/>
    <s v="1067126"/>
    <s v="1190627, 1194168"/>
    <s v="L104721"/>
    <s v="G400132"/>
  </r>
  <r>
    <s v="https://www.gem.wiki/DK_Duisberg_power_station"/>
    <x v="122"/>
    <s v="DK Duisberg power station"/>
    <m/>
    <s v="ST"/>
    <s v="NG"/>
    <n v="22"/>
    <x v="0"/>
    <x v="3"/>
    <s v="Y"/>
    <s v="not found"/>
    <m/>
    <m/>
    <x v="17"/>
    <m/>
    <m/>
    <m/>
    <n v="51.423262274420402"/>
    <n v="6.74153352207209"/>
    <s v="exact"/>
    <s v="Duisburg"/>
    <m/>
    <m/>
    <s v="Nordrhein-Westfalen"/>
    <x v="3"/>
    <s v="Western Europe"/>
    <s v="BNA: BNA1409"/>
    <m/>
    <m/>
    <s v="both"/>
    <s v="Pulp &amp; Paper"/>
    <m/>
    <m/>
    <m/>
    <s v="L407940"/>
    <s v="G410771"/>
  </r>
  <r>
    <s v="https://www.gem.wiki/DS_Smith_Aschaffenburg_Mill_power_station"/>
    <x v="122"/>
    <s v="DS Smith Aschaffenburg Mill power station"/>
    <m/>
    <s v="1"/>
    <s v="NG"/>
    <n v="47"/>
    <x v="0"/>
    <x v="0"/>
    <s v="Y"/>
    <s v="Hydrogen capable: turbine"/>
    <m/>
    <m/>
    <x v="22"/>
    <m/>
    <m/>
    <m/>
    <n v="49.988199999999999"/>
    <n v="9.1557999999999993"/>
    <s v="exact"/>
    <s v="Aschaffenburg"/>
    <m/>
    <m/>
    <s v="Bavaria"/>
    <x v="3"/>
    <s v="Western Europe"/>
    <s v="BNA: BNA1337e"/>
    <m/>
    <m/>
    <s v="both"/>
    <s v="Pulp &amp; Paper"/>
    <s v="both"/>
    <s v="1082688"/>
    <s v="1227308, 1227307"/>
    <s v="L400135"/>
    <s v="G400135"/>
  </r>
  <r>
    <s v="https://www.gem.wiki/Darmstadt_power_station"/>
    <x v="122"/>
    <s v="Darmstadt power station"/>
    <m/>
    <s v="1"/>
    <s v="NG"/>
    <n v="95"/>
    <x v="0"/>
    <x v="1"/>
    <s v="N"/>
    <m/>
    <m/>
    <m/>
    <x v="22"/>
    <m/>
    <m/>
    <m/>
    <n v="49.884900000000002"/>
    <n v="8.6501000000000001"/>
    <s v="exact"/>
    <s v="Darmstadt"/>
    <m/>
    <m/>
    <s v="Hessen"/>
    <x v="3"/>
    <s v="Western Europe"/>
    <s v="BNA: BNA1487"/>
    <m/>
    <m/>
    <m/>
    <m/>
    <m/>
    <s v="1039668"/>
    <s v="1227902, 1227903"/>
    <s v="L400133"/>
    <s v="G400133"/>
  </r>
  <r>
    <s v="https://www.gem.wiki/Dessau_power_station"/>
    <x v="122"/>
    <s v="Dessau power station"/>
    <m/>
    <s v="1"/>
    <s v="NG"/>
    <n v="52"/>
    <x v="0"/>
    <x v="0"/>
    <s v="Y"/>
    <m/>
    <m/>
    <s v="conversion"/>
    <x v="30"/>
    <m/>
    <m/>
    <m/>
    <n v="51.82685"/>
    <n v="12.230029999999999"/>
    <s v="exact"/>
    <s v="Dessau"/>
    <m/>
    <m/>
    <s v="Saxony"/>
    <x v="3"/>
    <s v="Western Europe"/>
    <s v="BNA: BNA0194, CARMA: CARMA10629"/>
    <m/>
    <m/>
    <m/>
    <m/>
    <m/>
    <s v="1013641"/>
    <n v="1111917"/>
    <s v="L101981"/>
    <s v="G102323"/>
  </r>
  <r>
    <s v="https://www.gem.wiki/Dillingen_power_station"/>
    <x v="122"/>
    <s v="Dillingen power station"/>
    <m/>
    <s v="1"/>
    <s v="BFG/HFO/NG"/>
    <n v="115"/>
    <x v="0"/>
    <x v="0"/>
    <s v="Y"/>
    <m/>
    <m/>
    <m/>
    <x v="9"/>
    <m/>
    <m/>
    <m/>
    <n v="49.351199999999999"/>
    <n v="6.7508999999999997"/>
    <s v="exact"/>
    <s v="Dillingen"/>
    <m/>
    <m/>
    <s v="Saarland"/>
    <x v="3"/>
    <s v="Western Europe"/>
    <s v="BNA: BNA1115"/>
    <m/>
    <m/>
    <s v="both"/>
    <s v="Iron &amp; Steel"/>
    <m/>
    <s v="1056991"/>
    <n v="1184059"/>
    <s v="L408768"/>
    <s v="G412904"/>
  </r>
  <r>
    <s v="https://www.gem.wiki/Dormagen_power_station"/>
    <x v="122"/>
    <s v="Dormagen power station"/>
    <m/>
    <s v="1"/>
    <s v="NG"/>
    <n v="586"/>
    <x v="0"/>
    <x v="0"/>
    <s v="Y"/>
    <m/>
    <m/>
    <s v="replacement"/>
    <x v="15"/>
    <m/>
    <m/>
    <m/>
    <n v="51.079099999999997"/>
    <n v="6.8287000000000004"/>
    <s v="exact"/>
    <s v="Dormagen"/>
    <m/>
    <m/>
    <s v="Nordrhein-Westfalen"/>
    <x v="3"/>
    <s v="Western Europe"/>
    <s v="BNA: BNA0199, ENTSOE: 11WD7BRAU5G-GUDH"/>
    <m/>
    <m/>
    <s v="both"/>
    <s v="Chemicals"/>
    <s v="power"/>
    <s v="1041644"/>
    <s v="1162073, 1164831, 1164832"/>
    <s v="L400134"/>
    <s v="G400134"/>
  </r>
  <r>
    <s v="https://www.gem.wiki/Dortmund_CHP_power_plant"/>
    <x v="122"/>
    <s v="Dortmund CHP power plant"/>
    <m/>
    <s v="CC1"/>
    <s v="NG"/>
    <n v="130"/>
    <x v="6"/>
    <x v="0"/>
    <s v="not found"/>
    <m/>
    <m/>
    <m/>
    <x v="1"/>
    <n v="2022"/>
    <m/>
    <m/>
    <n v="51.513647906253198"/>
    <n v="7.5251099999999997"/>
    <s v="approximate"/>
    <s v="Dortmund"/>
    <m/>
    <m/>
    <m/>
    <x v="3"/>
    <s v="Western Europe"/>
    <s v="BNA: BNA0202"/>
    <m/>
    <m/>
    <s v="both"/>
    <s v="Chemicals"/>
    <m/>
    <m/>
    <m/>
    <s v="L407941"/>
    <s v="G410772"/>
  </r>
  <r>
    <s v="https://www.gem.wiki/Dresden_power_station"/>
    <x v="122"/>
    <s v="Dresden power station"/>
    <m/>
    <s v="IC1-9"/>
    <s v="NG/HFO"/>
    <n v="34.47"/>
    <x v="0"/>
    <x v="6"/>
    <s v="Y"/>
    <m/>
    <m/>
    <m/>
    <x v="23"/>
    <m/>
    <m/>
    <m/>
    <n v="51.125799999999998"/>
    <n v="13.7163"/>
    <s v="exact"/>
    <s v="Dresden"/>
    <m/>
    <m/>
    <s v="Sachsen"/>
    <x v="3"/>
    <s v="Western Europe"/>
    <s v="BNA: BNA1866"/>
    <m/>
    <m/>
    <s v="both"/>
    <s v="Electronics"/>
    <m/>
    <s v="1044113"/>
    <n v="1165105"/>
    <s v="L408767"/>
    <s v="G412903"/>
  </r>
  <r>
    <s v="https://www.gem.wiki/Dresden_power_station"/>
    <x v="122"/>
    <s v="Dresden power station"/>
    <m/>
    <s v="IC10-18"/>
    <s v="NG/HFO"/>
    <n v="34.92"/>
    <x v="0"/>
    <x v="6"/>
    <s v="Y"/>
    <m/>
    <m/>
    <m/>
    <x v="8"/>
    <m/>
    <m/>
    <m/>
    <n v="51.125799999999998"/>
    <n v="13.7163"/>
    <s v="exact"/>
    <s v="Dresden"/>
    <m/>
    <m/>
    <s v="Sachsen"/>
    <x v="3"/>
    <s v="Western Europe"/>
    <s v="BNA: BNA1396"/>
    <m/>
    <m/>
    <s v="both"/>
    <s v="Electronics"/>
    <m/>
    <s v="1066471"/>
    <s v="1198086, 1198087, 1198088, 1198089, 1198090, 1198091, 1198092, 1198093, 1198094"/>
    <s v="L408767"/>
    <s v="G412902"/>
  </r>
  <r>
    <s v="https://www.gem.wiki/Dresden-Reick_power_station"/>
    <x v="122"/>
    <s v="Dresden-Reick power station"/>
    <m/>
    <s v="ICCC"/>
    <s v="NG/HFO"/>
    <n v="96"/>
    <x v="0"/>
    <x v="6"/>
    <s v="Y"/>
    <m/>
    <m/>
    <m/>
    <x v="3"/>
    <m/>
    <m/>
    <m/>
    <n v="51.024619999999999"/>
    <n v="13.784879999999999"/>
    <s v="exact"/>
    <s v="Dresden"/>
    <m/>
    <m/>
    <s v="Sachsen"/>
    <x v="3"/>
    <s v="Western Europe"/>
    <m/>
    <m/>
    <m/>
    <m/>
    <m/>
    <m/>
    <s v="1127113"/>
    <s v="1296817, 1306737"/>
    <s v="L408804"/>
    <s v="G412901"/>
  </r>
  <r>
    <s v="https://www.gem.wiki/Duisburg_power_station"/>
    <x v="122"/>
    <s v="Duisburg power station"/>
    <m/>
    <s v="A"/>
    <s v="NG"/>
    <n v="40"/>
    <x v="0"/>
    <x v="3"/>
    <s v="Y"/>
    <m/>
    <m/>
    <m/>
    <x v="10"/>
    <m/>
    <m/>
    <m/>
    <n v="51.390659999999997"/>
    <n v="6.7477799999999997"/>
    <s v="exact"/>
    <s v="Duisburg"/>
    <m/>
    <m/>
    <s v="Nordrhein-Westfalen"/>
    <x v="3"/>
    <s v="Western Europe"/>
    <s v="BNA: BNA0213"/>
    <m/>
    <s v="Duisburg-Wanheim power station, HKW III"/>
    <m/>
    <m/>
    <m/>
    <s v="1029813"/>
    <n v="1112911"/>
    <s v="L400136"/>
    <s v="G400136"/>
  </r>
  <r>
    <s v="https://www.gem.wiki/Duisburg_power_station"/>
    <x v="122"/>
    <s v="Duisburg power station"/>
    <m/>
    <s v="B"/>
    <s v="NG"/>
    <n v="234"/>
    <x v="0"/>
    <x v="0"/>
    <s v="Y"/>
    <m/>
    <m/>
    <m/>
    <x v="21"/>
    <m/>
    <m/>
    <m/>
    <n v="51.390659999999997"/>
    <n v="6.7477799999999997"/>
    <s v="exact"/>
    <s v="Duisburg"/>
    <m/>
    <m/>
    <s v="Nordrhein-Westfalen"/>
    <x v="3"/>
    <s v="Western Europe"/>
    <s v="BNA: BNA0214, ENTSOE: 11WD7RHAU5GKW3B5"/>
    <m/>
    <s v="Duisburg-Wanheim power station, HKW III"/>
    <m/>
    <m/>
    <m/>
    <s v="1029813"/>
    <s v="1180322, 1180323, 1207456"/>
    <s v="L400136"/>
    <s v="G400137"/>
  </r>
  <r>
    <s v="https://www.gem.wiki/Duisburg_power_station"/>
    <x v="122"/>
    <s v="Duisburg power station"/>
    <m/>
    <s v="BHKW"/>
    <s v="NG"/>
    <n v="31"/>
    <x v="2"/>
    <x v="5"/>
    <s v="not found"/>
    <m/>
    <m/>
    <m/>
    <x v="40"/>
    <m/>
    <m/>
    <m/>
    <n v="51.390659999999997"/>
    <n v="6.7477799999999997"/>
    <s v="exact"/>
    <s v="Duisburg"/>
    <m/>
    <m/>
    <s v="Nordrhein-Westfalen"/>
    <x v="3"/>
    <s v="Western Europe"/>
    <s v="BNA: BNA0214, ENTSOE: 11WD7RHAU5GKW3B5"/>
    <m/>
    <s v="Duisburg-Wanheim power station, HKW III"/>
    <m/>
    <m/>
    <m/>
    <s v="1029813"/>
    <s v="1180322, 1180323, 1207456"/>
    <s v="L400136"/>
    <s v="G410322"/>
  </r>
  <r>
    <s v="https://www.gem.wiki/Dusseldorf_Henkel_power_station"/>
    <x v="122"/>
    <s v="Dusseldorf Henkel power station"/>
    <m/>
    <s v="1"/>
    <s v="NG"/>
    <n v="84"/>
    <x v="0"/>
    <x v="3"/>
    <s v="Y"/>
    <m/>
    <m/>
    <m/>
    <x v="101"/>
    <m/>
    <m/>
    <m/>
    <n v="51.18047"/>
    <n v="6.8376400000000004"/>
    <s v="exact"/>
    <s v="Düsseldorf"/>
    <m/>
    <m/>
    <s v="Nordrhein-Westfalen"/>
    <x v="3"/>
    <s v="Western Europe"/>
    <s v="BNA: BNA1336"/>
    <m/>
    <m/>
    <m/>
    <m/>
    <m/>
    <s v="1018305"/>
    <s v="not found"/>
    <s v="L400138"/>
    <s v="G400138"/>
  </r>
  <r>
    <s v="https://www.gem.wiki/EDF_Premnitz_power_station"/>
    <x v="122"/>
    <s v="EDF Premnitz power station"/>
    <m/>
    <s v="CC"/>
    <s v="NG"/>
    <n v="400"/>
    <x v="4"/>
    <x v="0"/>
    <s v="N"/>
    <m/>
    <m/>
    <m/>
    <x v="45"/>
    <m/>
    <m/>
    <m/>
    <n v="52.533670000000001"/>
    <n v="12.34867"/>
    <s v="approximate"/>
    <s v="Premintz"/>
    <m/>
    <m/>
    <s v="Brandenburg"/>
    <x v="3"/>
    <s v="Western Europe"/>
    <m/>
    <m/>
    <m/>
    <m/>
    <m/>
    <m/>
    <s v="1075771"/>
    <n v="1215538"/>
    <s v="L401428"/>
    <s v="G400884"/>
  </r>
  <r>
    <s v="https://www.gem.wiki/Eisenhüttenstadt_power_station"/>
    <x v="122"/>
    <s v="Eisenhüttenstadt power station"/>
    <m/>
    <s v="4"/>
    <s v="BFG/NG/OG"/>
    <n v="36"/>
    <x v="0"/>
    <x v="3"/>
    <s v="Y"/>
    <m/>
    <m/>
    <m/>
    <x v="23"/>
    <m/>
    <m/>
    <m/>
    <n v="52.161299999999997"/>
    <n v="14.6386"/>
    <s v="exact"/>
    <s v="Eisenhüttenstadt"/>
    <m/>
    <m/>
    <s v="Brandenburg"/>
    <x v="3"/>
    <s v="Western Europe"/>
    <s v="BNA: BNA0238a"/>
    <m/>
    <m/>
    <s v="power"/>
    <s v="Other Metals &amp; Mining"/>
    <m/>
    <s v="1044059"/>
    <m/>
    <s v="L408780"/>
    <s v="G412900"/>
  </r>
  <r>
    <s v="https://www.gem.wiki/Eisenhüttenstadt_power_station"/>
    <x v="122"/>
    <s v="Eisenhüttenstadt power station"/>
    <m/>
    <s v="7"/>
    <s v="BFG/NG/OG"/>
    <n v="56"/>
    <x v="0"/>
    <x v="3"/>
    <s v="Y"/>
    <m/>
    <m/>
    <m/>
    <x v="22"/>
    <m/>
    <m/>
    <m/>
    <n v="52.161299999999997"/>
    <n v="14.6386"/>
    <s v="exact"/>
    <s v="Eisenhüttenstadt"/>
    <m/>
    <m/>
    <s v="Brandenburg"/>
    <x v="3"/>
    <s v="Western Europe"/>
    <s v="BNA: BNA0238b"/>
    <m/>
    <m/>
    <s v="power"/>
    <s v="Other Metals &amp; Mining"/>
    <m/>
    <s v="1044059"/>
    <m/>
    <s v="L408780"/>
    <s v="G412899"/>
  </r>
  <r>
    <s v="https://www.gem.wiki/Eisenhüttenstadt_power_station"/>
    <x v="122"/>
    <s v="Eisenhüttenstadt power station"/>
    <m/>
    <s v="8"/>
    <s v="BFG/NG/OG"/>
    <n v="56"/>
    <x v="4"/>
    <x v="3"/>
    <s v="Y"/>
    <m/>
    <m/>
    <m/>
    <x v="43"/>
    <m/>
    <m/>
    <m/>
    <n v="52.161299999999997"/>
    <n v="14.6386"/>
    <s v="exact"/>
    <s v="Eisenhüttenstadt"/>
    <m/>
    <m/>
    <s v="Brandenburg"/>
    <x v="3"/>
    <s v="Western Europe"/>
    <m/>
    <m/>
    <m/>
    <s v="power"/>
    <s v="Other Metals &amp; Mining"/>
    <m/>
    <s v="1044059"/>
    <m/>
    <s v="L408780"/>
    <s v="G412898"/>
  </r>
  <r>
    <s v="https://www.gem.wiki/Eisenhüttenstadt_power_station"/>
    <x v="122"/>
    <s v="Eisenhüttenstadt power station"/>
    <m/>
    <s v="GuD"/>
    <s v="BFG/NG/OG"/>
    <n v="64"/>
    <x v="0"/>
    <x v="3"/>
    <s v="Y"/>
    <m/>
    <m/>
    <m/>
    <x v="83"/>
    <m/>
    <m/>
    <m/>
    <n v="52.161299999999997"/>
    <n v="14.6386"/>
    <s v="exact"/>
    <s v="Eisenhüttenstadt"/>
    <m/>
    <m/>
    <s v="Brandenburg"/>
    <x v="3"/>
    <s v="Western Europe"/>
    <s v="BNA: BNA0238a"/>
    <m/>
    <m/>
    <s v="power"/>
    <s v="Other Metals &amp; Mining"/>
    <m/>
    <s v="1044059"/>
    <m/>
    <s v="L408780"/>
    <s v="G412897"/>
  </r>
  <r>
    <s v="https://www.gem.wiki/Eltmann_power_station"/>
    <x v="122"/>
    <s v="Eltmann power station"/>
    <m/>
    <s v="1"/>
    <s v="NG"/>
    <n v="62"/>
    <x v="0"/>
    <x v="3"/>
    <s v="Y"/>
    <m/>
    <m/>
    <m/>
    <x v="4"/>
    <m/>
    <m/>
    <m/>
    <n v="49.984000000000002"/>
    <n v="10.65137"/>
    <s v="exact"/>
    <s v="Eltmann"/>
    <m/>
    <m/>
    <s v="Bayern"/>
    <x v="3"/>
    <s v="Western Europe"/>
    <s v="BNA: BNA0243"/>
    <m/>
    <m/>
    <s v="both"/>
    <s v="Pulp &amp; Paper"/>
    <s v="none"/>
    <s v="1067941"/>
    <s v="1200636, 1209153"/>
    <s v="L400139"/>
    <s v="G400139"/>
  </r>
  <r>
    <s v="https://www.gem.wiki/Emden_power_station"/>
    <x v="122"/>
    <s v="Emden power station"/>
    <m/>
    <s v="GT"/>
    <s v="NG"/>
    <n v="52"/>
    <x v="0"/>
    <x v="1"/>
    <s v="N"/>
    <m/>
    <m/>
    <m/>
    <x v="73"/>
    <m/>
    <m/>
    <m/>
    <n v="53.342199999999998"/>
    <n v="7.2061999999999999"/>
    <s v="exact"/>
    <s v="Emden"/>
    <m/>
    <m/>
    <s v="Niedersachsen"/>
    <x v="3"/>
    <s v="Western Europe"/>
    <s v="BNA: BNA0245a"/>
    <m/>
    <m/>
    <m/>
    <m/>
    <m/>
    <s v="1025777"/>
    <n v="1113888"/>
    <s v="L400140"/>
    <s v="G400140"/>
  </r>
  <r>
    <s v="https://www.gem.wiki/Emden_power_station"/>
    <x v="122"/>
    <s v="Emden power station"/>
    <m/>
    <s v="ST"/>
    <s v="NG"/>
    <n v="450"/>
    <x v="7"/>
    <x v="3"/>
    <s v="N"/>
    <m/>
    <m/>
    <m/>
    <x v="73"/>
    <m/>
    <m/>
    <m/>
    <n v="53.342199999999998"/>
    <n v="7.2061999999999999"/>
    <s v="exact"/>
    <s v="Emden"/>
    <m/>
    <m/>
    <s v="Niedersachsen"/>
    <x v="3"/>
    <s v="Western Europe"/>
    <s v="BNA: BNA0245b"/>
    <m/>
    <m/>
    <m/>
    <m/>
    <m/>
    <s v="1025777"/>
    <m/>
    <s v="L400140"/>
    <s v="G412896"/>
  </r>
  <r>
    <s v="https://www.gem.wiki/Emsland_Mill_power_station"/>
    <x v="122"/>
    <s v="Emsland Mill power station"/>
    <m/>
    <s v="CC"/>
    <s v="NG"/>
    <n v="84"/>
    <x v="0"/>
    <x v="0"/>
    <s v="Y"/>
    <s v="Hydrogen capable: turbine"/>
    <m/>
    <m/>
    <x v="3"/>
    <m/>
    <m/>
    <m/>
    <n v="52.978050000000003"/>
    <n v="7.3608700000000002"/>
    <s v="exact"/>
    <s v="Dörpen"/>
    <m/>
    <m/>
    <s v="Lower Saxony"/>
    <x v="3"/>
    <s v="Western Europe"/>
    <m/>
    <m/>
    <m/>
    <s v="both"/>
    <s v="Pulp &amp; Paper"/>
    <m/>
    <m/>
    <m/>
    <s v="L408779"/>
    <s v="G412895"/>
  </r>
  <r>
    <s v="https://www.gem.wiki/Emsland_Refinery_power_station"/>
    <x v="122"/>
    <s v="Emsland Refinery power station"/>
    <m/>
    <s v="1"/>
    <s v="NG"/>
    <n v="89"/>
    <x v="0"/>
    <x v="0"/>
    <s v="Y"/>
    <m/>
    <m/>
    <m/>
    <x v="67"/>
    <m/>
    <m/>
    <m/>
    <n v="52.558520000000001"/>
    <n v="7.3076600000000003"/>
    <s v="exact"/>
    <s v="Lingen (Ems)"/>
    <m/>
    <m/>
    <s v="Niedersachsen"/>
    <x v="3"/>
    <s v="Western Europe"/>
    <s v="BNA: BNA1509"/>
    <m/>
    <s v="BP Werk Lingen"/>
    <s v="both"/>
    <s v="Oil &amp; Refining"/>
    <m/>
    <s v="1033462"/>
    <s v="1129233, 1129234"/>
    <s v="L400146"/>
    <s v="G400146"/>
  </r>
  <r>
    <s v="https://www.gem.wiki/Emsland_power_station"/>
    <x v="122"/>
    <s v="Emsland power station"/>
    <m/>
    <s v="B"/>
    <s v="NG"/>
    <n v="475"/>
    <x v="0"/>
    <x v="0"/>
    <s v="Y"/>
    <m/>
    <m/>
    <m/>
    <x v="73"/>
    <m/>
    <m/>
    <m/>
    <n v="52.481879999999997"/>
    <n v="7.3066599999999999"/>
    <s v="exact"/>
    <s v="Lingen"/>
    <m/>
    <m/>
    <s v="Niedersachsen"/>
    <x v="3"/>
    <s v="Western Europe"/>
    <s v="BNA: BNA0603, BNA: BNA0604, ENTSOE: 11WD7EMSL-G-BLB0"/>
    <m/>
    <m/>
    <m/>
    <m/>
    <m/>
    <s v="1032923"/>
    <s v="1218114, 1252860, 1113920,"/>
    <s v="L400141"/>
    <s v="G400141"/>
  </r>
  <r>
    <s v="https://www.gem.wiki/Emsland_power_station"/>
    <x v="122"/>
    <s v="Emsland power station"/>
    <m/>
    <s v="C"/>
    <s v="NG"/>
    <n v="475"/>
    <x v="0"/>
    <x v="0"/>
    <s v="Y"/>
    <m/>
    <m/>
    <m/>
    <x v="35"/>
    <m/>
    <m/>
    <m/>
    <n v="52.481879999999997"/>
    <n v="7.3066599999999999"/>
    <s v="exact"/>
    <s v="Lingen"/>
    <m/>
    <m/>
    <s v="Niedersachsen"/>
    <x v="3"/>
    <s v="Western Europe"/>
    <s v="BNA: BNA0602, BNA: BNA0605, ENTSOE, 11WD7EMSL-G-BLCZ"/>
    <m/>
    <m/>
    <m/>
    <m/>
    <m/>
    <s v="1032923"/>
    <s v="1218116, 1252861, 1113922"/>
    <s v="L400141"/>
    <s v="G400143"/>
  </r>
  <r>
    <s v="https://www.gem.wiki/Emsland_power_station"/>
    <x v="122"/>
    <s v="Emsland power station"/>
    <m/>
    <s v="D"/>
    <s v="NG"/>
    <n v="887"/>
    <x v="0"/>
    <x v="0"/>
    <s v="Y"/>
    <m/>
    <m/>
    <m/>
    <x v="1"/>
    <m/>
    <m/>
    <m/>
    <n v="52.481879999999997"/>
    <n v="7.3066599999999999"/>
    <s v="exact"/>
    <s v="Lingen"/>
    <m/>
    <m/>
    <s v="Niedersachsen"/>
    <x v="3"/>
    <s v="Western Europe"/>
    <s v="BNA: BNA0606, ENTSOE: 11WD7EMSL1G-GUD9"/>
    <m/>
    <m/>
    <m/>
    <m/>
    <m/>
    <s v="1032923"/>
    <s v="1190870, 1195023, 1195024"/>
    <s v="L400141"/>
    <s v="G400145"/>
  </r>
  <r>
    <s v="https://www.gem.wiki/Energiezentrum_Mohn_Media_power_station"/>
    <x v="122"/>
    <s v="Energiezentrum Mohn Media power station"/>
    <m/>
    <s v="1"/>
    <s v="NG"/>
    <n v="25"/>
    <x v="0"/>
    <x v="3"/>
    <s v="Y"/>
    <m/>
    <m/>
    <m/>
    <x v="20"/>
    <m/>
    <m/>
    <m/>
    <n v="51.907330000000002"/>
    <n v="8.4088399999999996"/>
    <s v="exact"/>
    <s v="Gutersloh"/>
    <m/>
    <m/>
    <s v="Nordrhein-Westfalen"/>
    <x v="3"/>
    <s v="Western Europe"/>
    <s v="BNA: BNA0386"/>
    <m/>
    <s v="GUTERSLOH PLANT"/>
    <s v="both"/>
    <s v="Pulp &amp; Paper"/>
    <s v="none"/>
    <s v="1023014"/>
    <s v="1118037, 1118038, 1118039, 1173262"/>
    <s v="L400147"/>
    <s v="G400147"/>
  </r>
  <r>
    <s v="https://www.gem.wiki/Erfurt-Ost_power_station"/>
    <x v="122"/>
    <s v="Erfurt-Ost power station"/>
    <m/>
    <s v="CC1"/>
    <s v="NG"/>
    <n v="82"/>
    <x v="0"/>
    <x v="0"/>
    <s v="Y"/>
    <m/>
    <m/>
    <m/>
    <x v="14"/>
    <m/>
    <m/>
    <m/>
    <n v="51.017229999999998"/>
    <n v="11.040150000000001"/>
    <s v="exact"/>
    <s v="Erfurt"/>
    <m/>
    <m/>
    <s v="Thüringen"/>
    <x v="3"/>
    <s v="Western Europe"/>
    <s v="BNA: BNA0256"/>
    <m/>
    <m/>
    <m/>
    <m/>
    <m/>
    <s v="1043455"/>
    <s v="not found"/>
    <s v="L400148"/>
    <s v="G400148"/>
  </r>
  <r>
    <s v="https://www.gem.wiki/Erfurt-Ost_power_station"/>
    <x v="122"/>
    <s v="Erfurt-Ost power station"/>
    <m/>
    <s v="GT3"/>
    <s v="NG"/>
    <n v="32.6"/>
    <x v="0"/>
    <x v="0"/>
    <s v="Y"/>
    <m/>
    <m/>
    <m/>
    <x v="2"/>
    <m/>
    <m/>
    <m/>
    <n v="51.017229999999998"/>
    <n v="11.040150000000001"/>
    <s v="exact"/>
    <s v="Erfurt"/>
    <m/>
    <m/>
    <s v="Thüringen"/>
    <x v="3"/>
    <s v="Western Europe"/>
    <s v="BNA: BNA0256b"/>
    <m/>
    <m/>
    <m/>
    <m/>
    <m/>
    <s v="1043455"/>
    <s v="not found"/>
    <s v="L400148"/>
    <s v="G400149"/>
  </r>
  <r>
    <s v="https://www.gem.wiki/Erlangen_power_station"/>
    <x v="122"/>
    <s v="Erlangen power station"/>
    <m/>
    <s v="GuD 1 &amp; 2"/>
    <s v="NG"/>
    <n v="48.7"/>
    <x v="0"/>
    <x v="0"/>
    <s v="Y"/>
    <m/>
    <m/>
    <m/>
    <x v="21"/>
    <m/>
    <m/>
    <m/>
    <n v="49.593000000000004"/>
    <n v="11.0016"/>
    <s v="exact"/>
    <s v="Erlangen"/>
    <m/>
    <m/>
    <s v="Bayern"/>
    <x v="3"/>
    <s v="Western Europe"/>
    <s v="BNA: BNA0261a, BNA: BNA0261c"/>
    <m/>
    <m/>
    <m/>
    <m/>
    <m/>
    <s v="1029839"/>
    <s v="1190105, 1258367, 1190106"/>
    <s v="L400150"/>
    <s v="G400150"/>
  </r>
  <r>
    <s v="https://www.gem.wiki/Exxonmobil_Production_power_station"/>
    <x v="122"/>
    <s v="Exxonmobil Production power station"/>
    <s v="Großenkneten"/>
    <s v="1"/>
    <s v="NG"/>
    <n v="30"/>
    <x v="0"/>
    <x v="0"/>
    <s v="Y"/>
    <m/>
    <m/>
    <m/>
    <x v="2"/>
    <m/>
    <m/>
    <m/>
    <n v="52.410249999999998"/>
    <n v="9.8125300000000006"/>
    <s v="exact"/>
    <s v="Hannover"/>
    <m/>
    <m/>
    <s v="Niedersachsen"/>
    <x v="3"/>
    <s v="Western Europe"/>
    <s v="BNA: BNA1810"/>
    <m/>
    <s v="GROSSENKNETEN cogeneration"/>
    <m/>
    <m/>
    <m/>
    <s v="1097670"/>
    <s v="not found"/>
    <s v="L400153"/>
    <s v="G400153"/>
  </r>
  <r>
    <s v="https://www.gem.wiki/Flensburg_power_station"/>
    <x v="122"/>
    <s v="Flensburg power station"/>
    <m/>
    <s v="Kessel 12"/>
    <s v="NG"/>
    <n v="78"/>
    <x v="0"/>
    <x v="0"/>
    <s v="Y"/>
    <s v="Hydrogen capable: turbine"/>
    <s v="not found"/>
    <s v="replacement"/>
    <x v="5"/>
    <m/>
    <m/>
    <m/>
    <n v="54.804780000000001"/>
    <n v="9.4333600000000004"/>
    <s v="exact"/>
    <s v="Flensburg"/>
    <m/>
    <m/>
    <s v="Schleswig-Holstein"/>
    <x v="3"/>
    <s v="Western Europe"/>
    <s v="BNA: BNA1819"/>
    <m/>
    <m/>
    <m/>
    <m/>
    <m/>
    <s v="1029845"/>
    <s v="1255366, 1269388"/>
    <s v="L101993"/>
    <s v="G400154"/>
  </r>
  <r>
    <s v="https://www.gem.wiki/Flensburg_power_station"/>
    <x v="122"/>
    <s v="Flensburg power station"/>
    <m/>
    <s v="Kessel 13"/>
    <s v="NG"/>
    <n v="97"/>
    <x v="0"/>
    <x v="0"/>
    <s v="Y"/>
    <s v="Hydrogen capable: turbine"/>
    <s v="not found"/>
    <s v="replacement"/>
    <x v="49"/>
    <m/>
    <m/>
    <m/>
    <n v="54.804780000000001"/>
    <n v="9.4333600000000004"/>
    <s v="exact"/>
    <s v="Flensburg"/>
    <m/>
    <m/>
    <s v="Schleswig-Holstein"/>
    <x v="3"/>
    <s v="Western Europe"/>
    <m/>
    <m/>
    <m/>
    <m/>
    <m/>
    <m/>
    <s v="1029845"/>
    <m/>
    <s v="L101993"/>
    <s v="G410330"/>
  </r>
  <r>
    <s v="https://www.gem.wiki/Flensburg_power_station"/>
    <x v="122"/>
    <s v="Flensburg power station"/>
    <m/>
    <s v="Kessel 7"/>
    <s v="NG"/>
    <n v="34"/>
    <x v="0"/>
    <x v="0"/>
    <s v="Y"/>
    <m/>
    <s v="not found"/>
    <s v="replacement"/>
    <x v="51"/>
    <m/>
    <m/>
    <m/>
    <n v="54.804780000000001"/>
    <n v="9.4333600000000004"/>
    <s v="exact"/>
    <s v="Flensburg"/>
    <m/>
    <m/>
    <s v="Schleswig-Holstein"/>
    <x v="3"/>
    <s v="Western Europe"/>
    <s v="BNA: BNA1904"/>
    <m/>
    <m/>
    <m/>
    <m/>
    <m/>
    <s v="1029845"/>
    <m/>
    <s v="L101993"/>
    <s v="G412894"/>
  </r>
  <r>
    <s v="https://www.gem.wiki/Flingern_power_station"/>
    <x v="122"/>
    <s v="Flingern power station"/>
    <m/>
    <s v="IC1-6"/>
    <s v="NG/LFO"/>
    <n v="90"/>
    <x v="0"/>
    <x v="4"/>
    <s v="Y"/>
    <m/>
    <m/>
    <m/>
    <x v="73"/>
    <m/>
    <m/>
    <m/>
    <n v="51.224530000000001"/>
    <n v="6.8145100000000003"/>
    <s v="exact"/>
    <s v="Flingern"/>
    <m/>
    <m/>
    <s v="Nordrhein-Westfalen"/>
    <x v="3"/>
    <s v="Western Europe"/>
    <m/>
    <m/>
    <m/>
    <m/>
    <m/>
    <m/>
    <s v="1029818"/>
    <n v="1115143"/>
    <s v="L408778"/>
    <s v="G412893"/>
  </r>
  <r>
    <s v="https://www.gem.wiki/Ford_Saarlouis_power_station"/>
    <x v="122"/>
    <s v="Ford Saarlouis power station"/>
    <m/>
    <s v="IC"/>
    <s v="NG"/>
    <n v="22"/>
    <x v="0"/>
    <x v="6"/>
    <s v="Y"/>
    <m/>
    <m/>
    <m/>
    <x v="5"/>
    <m/>
    <m/>
    <m/>
    <n v="49.346649999999997"/>
    <n v="6.7651000000000003"/>
    <s v="exact"/>
    <s v="Saarlouis"/>
    <m/>
    <m/>
    <s v="Saarland"/>
    <x v="3"/>
    <s v="Western Europe"/>
    <s v="BNA: BNA1859"/>
    <m/>
    <m/>
    <s v="both"/>
    <s v="Automobiles"/>
    <m/>
    <m/>
    <m/>
    <s v="L400155"/>
    <s v="G400155"/>
  </r>
  <r>
    <s v="https://www.gem.wiki/Franken_1_power_station"/>
    <x v="122"/>
    <s v="Franken 1 power station"/>
    <m/>
    <s v="Block 1"/>
    <s v="NG"/>
    <n v="395"/>
    <x v="0"/>
    <x v="0"/>
    <s v="N"/>
    <m/>
    <m/>
    <m/>
    <x v="73"/>
    <m/>
    <m/>
    <m/>
    <n v="49.4208"/>
    <n v="11.0077"/>
    <s v="exact"/>
    <s v="Nurnberg"/>
    <m/>
    <m/>
    <s v="Bayern"/>
    <x v="3"/>
    <s v="Western Europe"/>
    <s v="BNA: BNA0744, ENTSOE: 11WD2GEB1000055R"/>
    <m/>
    <m/>
    <m/>
    <m/>
    <m/>
    <s v="1017811"/>
    <n v="1115417"/>
    <s v="L400156"/>
    <s v="G400156"/>
  </r>
  <r>
    <s v="https://www.gem.wiki/Franken_1_power_station"/>
    <x v="122"/>
    <s v="Franken 1 power station"/>
    <m/>
    <s v="Block 2"/>
    <s v="NG"/>
    <n v="440"/>
    <x v="0"/>
    <x v="0"/>
    <s v="N"/>
    <m/>
    <m/>
    <m/>
    <x v="50"/>
    <m/>
    <m/>
    <m/>
    <n v="49.4208"/>
    <n v="11.0077"/>
    <s v="exact"/>
    <s v="Nurnberg"/>
    <m/>
    <m/>
    <s v="Bayern"/>
    <x v="3"/>
    <s v="Western Europe"/>
    <s v="BNA: BNA0745, ENTSOE: 11WD2GE2D000056A"/>
    <m/>
    <m/>
    <m/>
    <m/>
    <m/>
    <s v="1017811"/>
    <n v="1115418"/>
    <s v="L400156"/>
    <s v="G400157"/>
  </r>
  <r>
    <s v="https://www.gem.wiki/Frankfurt_Oder_power_station"/>
    <x v="122"/>
    <s v="Frankfurt Oder power station"/>
    <s v="HKW FFO GM1"/>
    <s v="IC1-5"/>
    <s v="NG"/>
    <n v="51.5"/>
    <x v="0"/>
    <x v="6"/>
    <s v="Y"/>
    <s v="Hydrogen capable: progress"/>
    <m/>
    <s v="replacement"/>
    <x v="3"/>
    <m/>
    <m/>
    <m/>
    <n v="52.318221540000003"/>
    <n v="14.53151664"/>
    <s v="exact"/>
    <s v="Hessen"/>
    <m/>
    <m/>
    <s v="Frankfurt"/>
    <x v="3"/>
    <s v="Western Europe"/>
    <m/>
    <m/>
    <m/>
    <m/>
    <m/>
    <m/>
    <s v="1029855"/>
    <n v="1297932"/>
    <s v="L101907"/>
    <s v="G412892"/>
  </r>
  <r>
    <s v="https://www.gem.wiki/Freiburg_power_station"/>
    <x v="122"/>
    <s v="Freiburg power station"/>
    <m/>
    <s v="1"/>
    <s v="NG"/>
    <n v="59"/>
    <x v="0"/>
    <x v="0"/>
    <s v="Y"/>
    <m/>
    <m/>
    <m/>
    <x v="23"/>
    <m/>
    <m/>
    <m/>
    <n v="48.020949999999999"/>
    <n v="7.8420300000000003"/>
    <s v="exact"/>
    <s v="Freiburg"/>
    <m/>
    <m/>
    <s v="Baden-Württemberg"/>
    <x v="3"/>
    <s v="Western Europe"/>
    <s v="BNA: BNA0293"/>
    <m/>
    <m/>
    <s v="both"/>
    <s v="Chemicals"/>
    <m/>
    <s v="1033175"/>
    <n v="1115498"/>
    <s v="L400158"/>
    <s v="G400158"/>
  </r>
  <r>
    <s v="https://www.gem.wiki/Freimann_power_station"/>
    <x v="122"/>
    <s v="Freimann power station"/>
    <m/>
    <s v="1"/>
    <s v="NG"/>
    <n v="50"/>
    <x v="0"/>
    <x v="1"/>
    <s v="Y"/>
    <m/>
    <m/>
    <m/>
    <x v="6"/>
    <m/>
    <m/>
    <m/>
    <n v="48.188899999999997"/>
    <n v="11.595700000000001"/>
    <s v="exact"/>
    <s v="Munchen"/>
    <m/>
    <m/>
    <s v="Bayern"/>
    <x v="3"/>
    <s v="Western Europe"/>
    <s v="BNA: BNA0681"/>
    <m/>
    <m/>
    <m/>
    <m/>
    <m/>
    <s v="1029967"/>
    <n v="1291551"/>
    <s v="L400159"/>
    <s v="G400159"/>
  </r>
  <r>
    <s v="https://www.gem.wiki/Freimann_power_station"/>
    <x v="122"/>
    <s v="Freimann power station"/>
    <m/>
    <s v="2"/>
    <s v="NG"/>
    <n v="50"/>
    <x v="0"/>
    <x v="1"/>
    <s v="Y"/>
    <m/>
    <m/>
    <m/>
    <x v="6"/>
    <m/>
    <m/>
    <m/>
    <n v="48.188899999999997"/>
    <n v="11.595700000000001"/>
    <s v="exact"/>
    <s v="Munchen"/>
    <m/>
    <m/>
    <s v="Bayern"/>
    <x v="3"/>
    <s v="Western Europe"/>
    <s v="BNA: BNA0682"/>
    <m/>
    <m/>
    <m/>
    <m/>
    <m/>
    <s v="1029967"/>
    <n v="1298594"/>
    <s v="L400159"/>
    <s v="G400160"/>
  </r>
  <r>
    <s v="https://www.gem.wiki/Friedensbrücke_power_station"/>
    <x v="122"/>
    <s v="Friedensbrücke power station"/>
    <m/>
    <s v="GTI"/>
    <s v="NG"/>
    <n v="44.5"/>
    <x v="0"/>
    <x v="1"/>
    <s v="Y"/>
    <m/>
    <m/>
    <m/>
    <x v="21"/>
    <m/>
    <m/>
    <m/>
    <n v="49.800040000000003"/>
    <n v="9.9231400000000001"/>
    <s v="exact"/>
    <s v="Würzburg"/>
    <m/>
    <m/>
    <s v="Bayern"/>
    <x v="3"/>
    <s v="Western Europe"/>
    <s v="BNA: BNA1088"/>
    <m/>
    <m/>
    <m/>
    <m/>
    <m/>
    <s v="1030139"/>
    <m/>
    <s v="L400161"/>
    <s v="G400161"/>
  </r>
  <r>
    <s v="https://www.gem.wiki/Friedensbrücke_power_station"/>
    <x v="122"/>
    <s v="Friedensbrücke power station"/>
    <m/>
    <s v="GTII"/>
    <s v="NG"/>
    <n v="29.5"/>
    <x v="0"/>
    <x v="1"/>
    <s v="Y"/>
    <m/>
    <m/>
    <m/>
    <x v="9"/>
    <m/>
    <m/>
    <m/>
    <n v="49.800040000000003"/>
    <n v="9.9231400000000001"/>
    <s v="exact"/>
    <s v="Würzburg"/>
    <m/>
    <m/>
    <s v="Bayern"/>
    <x v="3"/>
    <s v="Western Europe"/>
    <s v="BNA: BNA1087"/>
    <m/>
    <m/>
    <m/>
    <m/>
    <m/>
    <s v="1030139"/>
    <m/>
    <s v="L400161"/>
    <s v="G400162"/>
  </r>
  <r>
    <s v="https://www.gem.wiki/Friedensbrücke_power_station"/>
    <x v="122"/>
    <s v="Friedensbrücke power station"/>
    <m/>
    <s v="TSII"/>
    <s v="NG"/>
    <n v="25"/>
    <x v="0"/>
    <x v="3"/>
    <s v="Y"/>
    <m/>
    <m/>
    <m/>
    <x v="19"/>
    <m/>
    <m/>
    <m/>
    <n v="49.800040000000003"/>
    <n v="9.9231400000000001"/>
    <s v="exact"/>
    <s v="Würzburg"/>
    <m/>
    <m/>
    <s v="Bayern"/>
    <x v="3"/>
    <s v="Western Europe"/>
    <s v="BNA: BNA1086"/>
    <m/>
    <m/>
    <m/>
    <m/>
    <m/>
    <s v="1030139"/>
    <m/>
    <s v="L400161"/>
    <s v="G400163"/>
  </r>
  <r>
    <s v="https://www.gem.wiki/Friedensbrücke_power_station"/>
    <x v="122"/>
    <s v="Friedensbrücke power station"/>
    <m/>
    <s v="TSIII"/>
    <s v="NG"/>
    <n v="23"/>
    <x v="0"/>
    <x v="3"/>
    <s v="Y"/>
    <m/>
    <m/>
    <m/>
    <x v="62"/>
    <m/>
    <m/>
    <m/>
    <n v="49.800040000000003"/>
    <n v="9.9231400000000001"/>
    <s v="exact"/>
    <s v="Würzburg"/>
    <m/>
    <m/>
    <s v="Bayern"/>
    <x v="3"/>
    <s v="Western Europe"/>
    <s v="BNA: BNA1085"/>
    <m/>
    <m/>
    <m/>
    <m/>
    <m/>
    <s v="1030139"/>
    <m/>
    <s v="L400161"/>
    <s v="G400164"/>
  </r>
  <r>
    <s v="https://www.gem.wiki/Friedensbrücke_power_station"/>
    <x v="122"/>
    <s v="Friedensbrücke power station"/>
    <m/>
    <s v="TSIV"/>
    <s v="NG"/>
    <n v="20"/>
    <x v="0"/>
    <x v="3"/>
    <s v="Y"/>
    <m/>
    <m/>
    <m/>
    <x v="30"/>
    <m/>
    <m/>
    <m/>
    <n v="49.800040000000003"/>
    <n v="9.9231400000000001"/>
    <s v="exact"/>
    <s v="Würzburg"/>
    <m/>
    <m/>
    <s v="Bayern"/>
    <x v="3"/>
    <s v="Western Europe"/>
    <m/>
    <m/>
    <m/>
    <m/>
    <m/>
    <m/>
    <s v="1030139"/>
    <m/>
    <s v="L400161"/>
    <s v="G410779"/>
  </r>
  <r>
    <s v="https://www.gem.wiki/GKL_Linden_power_station"/>
    <x v="122"/>
    <s v="GKL Linden power station"/>
    <m/>
    <s v="GT1, GT3, DT"/>
    <s v="NG"/>
    <n v="230"/>
    <x v="0"/>
    <x v="0"/>
    <s v="Y"/>
    <m/>
    <m/>
    <m/>
    <x v="17"/>
    <m/>
    <m/>
    <m/>
    <n v="52.42"/>
    <n v="9.6479999999999997"/>
    <s v="exact"/>
    <s v="Hannover"/>
    <m/>
    <m/>
    <s v="Niedersachsen"/>
    <x v="3"/>
    <s v="Western Europe"/>
    <s v="BNA: BNA0418, ENTSOE: 11WD2LIG10000346, ENTSOE: 11WD2LIG3000035P, ENTSOE: 11WD2LIDT000036R"/>
    <m/>
    <m/>
    <m/>
    <m/>
    <m/>
    <s v="1029893"/>
    <s v="1129198, 1218554, 1249038"/>
    <s v="L400173"/>
    <s v="G400173"/>
  </r>
  <r>
    <s v="https://www.gem.wiki/Gaisburg_power_station"/>
    <x v="122"/>
    <s v="Gaisburg power station"/>
    <s v="Heizkraftwerk Stuttgart-Gaisburg"/>
    <s v="IC1-3"/>
    <s v="NG"/>
    <n v="30.9"/>
    <x v="0"/>
    <x v="6"/>
    <s v="Y"/>
    <m/>
    <m/>
    <s v="replacement"/>
    <x v="0"/>
    <m/>
    <m/>
    <m/>
    <n v="48.784649999999999"/>
    <n v="9.2285799999999991"/>
    <s v="exact"/>
    <s v="Gaisburg"/>
    <m/>
    <m/>
    <s v="Baden-Württemberg"/>
    <x v="3"/>
    <s v="Western Europe"/>
    <s v="BNA: BNA1909"/>
    <m/>
    <m/>
    <m/>
    <m/>
    <m/>
    <s v="1031134"/>
    <n v="1274346"/>
    <s v="L408777"/>
    <s v="G412891"/>
  </r>
  <r>
    <s v="https://www.gem.wiki/Gendorf_Works_power_station"/>
    <x v="122"/>
    <s v="Gendorf Works power station"/>
    <m/>
    <s v="1"/>
    <s v="NG"/>
    <n v="73"/>
    <x v="0"/>
    <x v="3"/>
    <s v="Y"/>
    <m/>
    <m/>
    <m/>
    <x v="10"/>
    <m/>
    <m/>
    <m/>
    <n v="48.1768"/>
    <n v="12.730600000000001"/>
    <s v="exact"/>
    <s v="Burgkirchen"/>
    <m/>
    <m/>
    <s v="Bayern"/>
    <x v="3"/>
    <s v="Western Europe"/>
    <s v="BNA: BNA0174"/>
    <m/>
    <m/>
    <s v="both"/>
    <s v="Chemicals"/>
    <s v="none"/>
    <s v="1018528"/>
    <s v="not found"/>
    <s v="L400167"/>
    <s v="G400167"/>
  </r>
  <r>
    <s v="https://www.gem.wiki/Gera-Lusan_power_station"/>
    <x v="122"/>
    <s v="Gera-Lusan power station"/>
    <m/>
    <s v="IC"/>
    <s v="NG"/>
    <n v="25"/>
    <x v="0"/>
    <x v="6"/>
    <s v="Y"/>
    <m/>
    <m/>
    <m/>
    <x v="34"/>
    <m/>
    <m/>
    <m/>
    <n v="50.845480000000002"/>
    <n v="12.07878"/>
    <s v="exact"/>
    <s v="Gera"/>
    <m/>
    <m/>
    <s v="Thüringen"/>
    <x v="3"/>
    <s v="Western Europe"/>
    <s v="BNA: BNA1925"/>
    <m/>
    <m/>
    <m/>
    <m/>
    <m/>
    <s v="1072902"/>
    <n v="1116580"/>
    <s v="L408776"/>
    <s v="G412890"/>
  </r>
  <r>
    <s v="https://www.gem.wiki/Gera-Tinz_power_station"/>
    <x v="122"/>
    <s v="Gera-Tinz power station"/>
    <m/>
    <s v="IC"/>
    <s v="NG"/>
    <n v="20"/>
    <x v="0"/>
    <x v="6"/>
    <s v="Y"/>
    <m/>
    <m/>
    <m/>
    <x v="34"/>
    <m/>
    <m/>
    <m/>
    <n v="50.894199999999998"/>
    <n v="12.074529999999999"/>
    <s v="exact"/>
    <s v="Gera"/>
    <m/>
    <m/>
    <s v="Thüringen"/>
    <x v="3"/>
    <s v="Western Europe"/>
    <s v="BNA: BNA1926"/>
    <m/>
    <m/>
    <m/>
    <m/>
    <m/>
    <s v="1072902"/>
    <n v="1116579"/>
    <s v="L400265"/>
    <s v="G400265"/>
  </r>
  <r>
    <s v="https://www.gem.wiki/Gersteinwerk_power_station"/>
    <x v="122"/>
    <s v="Gersteinwerk power station"/>
    <s v="Gersteinwerks"/>
    <s v="F1"/>
    <s v="NG"/>
    <n v="55"/>
    <x v="0"/>
    <x v="0"/>
    <s v="N"/>
    <m/>
    <m/>
    <m/>
    <x v="73"/>
    <m/>
    <m/>
    <m/>
    <n v="51.672499999999999"/>
    <n v="7.7099000000000002"/>
    <s v="exact"/>
    <s v="Werne"/>
    <m/>
    <m/>
    <s v="Nordrhein-Westfalen"/>
    <x v="3"/>
    <s v="Western Europe"/>
    <s v="BNA: BNA1039"/>
    <m/>
    <m/>
    <m/>
    <m/>
    <m/>
    <s v="1032926"/>
    <n v="1116623"/>
    <s v="L101968"/>
    <s v="G400168"/>
  </r>
  <r>
    <s v="https://www.gem.wiki/Gersteinwerk_power_station"/>
    <x v="122"/>
    <s v="Gersteinwerk power station"/>
    <s v="Gersteinwerks"/>
    <s v="F2"/>
    <s v="NG"/>
    <n v="355"/>
    <x v="0"/>
    <x v="0"/>
    <s v="N"/>
    <m/>
    <m/>
    <m/>
    <x v="73"/>
    <m/>
    <m/>
    <m/>
    <n v="51.672499999999999"/>
    <n v="7.7099000000000002"/>
    <s v="exact"/>
    <s v="Werne"/>
    <m/>
    <m/>
    <s v="Nordrhein-Westfalen"/>
    <x v="3"/>
    <s v="Western Europe"/>
    <s v="BNA: BNA1044"/>
    <m/>
    <m/>
    <m/>
    <m/>
    <m/>
    <s v="1032926"/>
    <n v="1116622"/>
    <s v="L101968"/>
    <s v="G405839"/>
  </r>
  <r>
    <s v="https://www.gem.wiki/Gersteinwerk_power_station"/>
    <x v="122"/>
    <s v="Gersteinwerk power station"/>
    <s v="Gersteinwerks"/>
    <s v="G1"/>
    <s v="NG"/>
    <n v="55"/>
    <x v="0"/>
    <x v="0"/>
    <s v="N"/>
    <m/>
    <m/>
    <m/>
    <x v="73"/>
    <m/>
    <m/>
    <m/>
    <n v="51.672499999999999"/>
    <n v="7.7099000000000002"/>
    <s v="exact"/>
    <s v="Werne"/>
    <m/>
    <m/>
    <s v="Nordrhein-Westfalen"/>
    <x v="3"/>
    <s v="Western Europe"/>
    <s v="BNA: BNA1040"/>
    <m/>
    <m/>
    <m/>
    <m/>
    <m/>
    <s v="1032926"/>
    <n v="1116625"/>
    <s v="L101968"/>
    <s v="G400169"/>
  </r>
  <r>
    <s v="https://www.gem.wiki/Gersteinwerk_power_station"/>
    <x v="122"/>
    <s v="Gersteinwerk power station"/>
    <s v="Gersteinwerks"/>
    <s v="G2"/>
    <s v="NG"/>
    <n v="355"/>
    <x v="0"/>
    <x v="0"/>
    <s v="N"/>
    <m/>
    <m/>
    <m/>
    <x v="73"/>
    <m/>
    <m/>
    <m/>
    <n v="51.672499999999999"/>
    <n v="7.7099000000000002"/>
    <s v="exact"/>
    <s v="Werne"/>
    <m/>
    <m/>
    <s v="Nordrhein-Westfalen"/>
    <x v="3"/>
    <s v="Western Europe"/>
    <s v="BNA: BNA1045"/>
    <m/>
    <m/>
    <m/>
    <m/>
    <m/>
    <s v="1032926"/>
    <n v="1116624"/>
    <s v="L101968"/>
    <s v="G400170"/>
  </r>
  <r>
    <s v="https://www.gem.wiki/Gersteinwerk_power_station"/>
    <x v="122"/>
    <s v="Gersteinwerk power station"/>
    <s v="Gersteinwerks"/>
    <s v="I1"/>
    <s v="NG"/>
    <n v="55"/>
    <x v="0"/>
    <x v="1"/>
    <s v="N"/>
    <m/>
    <m/>
    <s v="N"/>
    <x v="73"/>
    <m/>
    <m/>
    <m/>
    <n v="51.672499999999999"/>
    <n v="7.7099000000000002"/>
    <s v="exact"/>
    <s v="Werne"/>
    <m/>
    <m/>
    <s v="Nordrhein-Westfalen"/>
    <x v="3"/>
    <s v="Western Europe"/>
    <s v="BNA: BNA1042"/>
    <m/>
    <m/>
    <m/>
    <m/>
    <m/>
    <s v="1032926"/>
    <n v="1116629"/>
    <s v="L101968"/>
    <s v="G400171"/>
  </r>
  <r>
    <s v="https://www.gem.wiki/Gersteinwerk_power_station"/>
    <x v="122"/>
    <s v="Gersteinwerk power station"/>
    <s v="Gersteinwerks"/>
    <s v="I2"/>
    <s v="NG"/>
    <n v="355"/>
    <x v="7"/>
    <x v="0"/>
    <s v="not found"/>
    <m/>
    <m/>
    <m/>
    <x v="73"/>
    <m/>
    <m/>
    <m/>
    <n v="51.672499999999999"/>
    <n v="7.7099000000000002"/>
    <s v="exact"/>
    <s v="Werne"/>
    <m/>
    <m/>
    <s v="Nordrhein-Westfalen"/>
    <x v="3"/>
    <s v="Western Europe"/>
    <s v="BNA: BNA1043"/>
    <m/>
    <m/>
    <m/>
    <m/>
    <m/>
    <s v="1032926"/>
    <n v="1116628"/>
    <s v="L101968"/>
    <s v="G409761"/>
  </r>
  <r>
    <s v="https://www.gem.wiki/Gersteinwerk_power_station"/>
    <x v="122"/>
    <s v="Gersteinwerk power station"/>
    <s v="Gersteinwerks"/>
    <s v="K1"/>
    <s v="NG"/>
    <n v="112"/>
    <x v="0"/>
    <x v="1"/>
    <s v="N"/>
    <m/>
    <m/>
    <m/>
    <x v="28"/>
    <m/>
    <m/>
    <m/>
    <n v="51.672499999999999"/>
    <n v="7.7099000000000002"/>
    <s v="exact"/>
    <s v="Werne"/>
    <m/>
    <m/>
    <s v="Nordrhein-Westfalen"/>
    <x v="3"/>
    <s v="Western Europe"/>
    <s v="BNA: BNA1046b, ENTSOE: 11WD7GERS5S-K1-J"/>
    <m/>
    <m/>
    <m/>
    <m/>
    <m/>
    <s v="1033001"/>
    <n v="1157173"/>
    <s v="L101968"/>
    <s v="G400172"/>
  </r>
  <r>
    <s v="https://www.gem.wiki/Greifswald_power_station"/>
    <x v="122"/>
    <s v="Greifswald power station"/>
    <m/>
    <s v="1"/>
    <s v="NG"/>
    <n v="38"/>
    <x v="0"/>
    <x v="3"/>
    <s v="Y"/>
    <s v="Hydrogen capable: turbine"/>
    <m/>
    <m/>
    <x v="22"/>
    <m/>
    <m/>
    <m/>
    <n v="54.070279999999997"/>
    <n v="13.39513"/>
    <s v="exact"/>
    <s v="Lubmin"/>
    <m/>
    <m/>
    <s v="Mecklenburg-Vorpommern"/>
    <x v="3"/>
    <s v="Western Europe"/>
    <s v="BNA: BNA1531"/>
    <m/>
    <m/>
    <m/>
    <m/>
    <m/>
    <s v="1089721"/>
    <n v="1239763"/>
    <s v="L400174"/>
    <s v="G400174"/>
  </r>
  <r>
    <s v="https://www.gem.wiki/Grenzach-Wyhlen_power_station"/>
    <x v="122"/>
    <s v="Grenzach-Wyhlen power station"/>
    <m/>
    <s v="1"/>
    <s v="NG"/>
    <n v="39"/>
    <x v="0"/>
    <x v="0"/>
    <s v="Y"/>
    <m/>
    <m/>
    <m/>
    <x v="31"/>
    <m/>
    <m/>
    <m/>
    <n v="47.539709999999999"/>
    <n v="7.7069200000000002"/>
    <s v="exact"/>
    <s v="Grenzach-Wyhlen"/>
    <m/>
    <m/>
    <s v="Baden-Württemberg"/>
    <x v="3"/>
    <s v="Western Europe"/>
    <s v="BNA: BNA0361"/>
    <m/>
    <s v="Grenzach Roche power station"/>
    <s v="both"/>
    <s v="Nutrition"/>
    <s v="both"/>
    <s v="1056993"/>
    <s v="1284117, 1284118"/>
    <s v="L400175"/>
    <s v="G400175"/>
  </r>
  <r>
    <s v="https://www.gem.wiki/Griesheim_Reserve_power_station"/>
    <x v="122"/>
    <s v="Griesheim Reserve power station"/>
    <m/>
    <s v="CC"/>
    <s v="NG"/>
    <n v="500"/>
    <x v="4"/>
    <x v="0"/>
    <s v="N"/>
    <m/>
    <m/>
    <m/>
    <x v="45"/>
    <m/>
    <m/>
    <m/>
    <n v="49.861429999999999"/>
    <n v="8.5676400000000008"/>
    <s v="approximate"/>
    <s v="Griesham"/>
    <m/>
    <m/>
    <s v="Bayern"/>
    <x v="3"/>
    <s v="Western Europe"/>
    <m/>
    <m/>
    <m/>
    <m/>
    <m/>
    <m/>
    <s v="1117920"/>
    <n v="1284213"/>
    <s v="L401429"/>
    <s v="G400885"/>
  </r>
  <r>
    <s v="https://www.gem.wiki/Gundelfingen_Reserve_power_station"/>
    <x v="122"/>
    <s v="Gundelfingen Reserve power station"/>
    <m/>
    <s v="CC"/>
    <s v="NG"/>
    <n v="1200"/>
    <x v="4"/>
    <x v="0"/>
    <s v="N"/>
    <s v="not found"/>
    <s v="not found"/>
    <m/>
    <x v="45"/>
    <m/>
    <m/>
    <m/>
    <n v="48.553269999999998"/>
    <n v="10.3674"/>
    <s v="approximate"/>
    <s v="Gundelfingen"/>
    <m/>
    <m/>
    <s v="Bayern"/>
    <x v="3"/>
    <s v="Western Europe"/>
    <m/>
    <m/>
    <m/>
    <m/>
    <m/>
    <m/>
    <s v="1117919"/>
    <n v="1284212"/>
    <s v="L401430"/>
    <s v="G400886"/>
  </r>
  <r>
    <s v="https://www.gem.wiki/Gunvor_Ingolstadt_Refinery_power_station"/>
    <x v="122"/>
    <s v="Gunvor Ingolstadt Refinery power station"/>
    <m/>
    <s v="CC"/>
    <s v="NG"/>
    <n v="25"/>
    <x v="0"/>
    <x v="0"/>
    <s v="Y"/>
    <s v="not found"/>
    <s v="not found"/>
    <m/>
    <x v="82"/>
    <m/>
    <m/>
    <m/>
    <n v="48.789017999999999"/>
    <n v="11.473314999999999"/>
    <s v="exact"/>
    <s v="Ingolstadt"/>
    <m/>
    <m/>
    <s v="Bavaria"/>
    <x v="3"/>
    <s v="Western Europe"/>
    <s v="BNA: BNA1553"/>
    <m/>
    <m/>
    <m/>
    <m/>
    <m/>
    <s v="1116393"/>
    <n v="1281816"/>
    <s v="L407775"/>
    <s v="G410321"/>
  </r>
  <r>
    <s v="https://www.gem.wiki/Hagen-Kabel_power_station"/>
    <x v="122"/>
    <s v="Hagen-Kabel power station"/>
    <s v="Heizkraftwerk Hagen-Kabel"/>
    <s v="H4/5"/>
    <s v="NG/HFO"/>
    <n v="254"/>
    <x v="7"/>
    <x v="0"/>
    <s v="Y"/>
    <m/>
    <m/>
    <m/>
    <x v="51"/>
    <m/>
    <m/>
    <m/>
    <n v="51.410556"/>
    <n v="7.4904719999999996"/>
    <s v="exact"/>
    <s v="Hagen"/>
    <m/>
    <m/>
    <m/>
    <x v="3"/>
    <s v="Western Europe"/>
    <s v="BNA: BNA0389, ENTSOE: 11WD7GARE5XHAKW5"/>
    <m/>
    <m/>
    <s v="heat"/>
    <s v="Pulp &amp; Paper"/>
    <s v="power"/>
    <s v="1021087"/>
    <s v="1118170, 1118171, 1118172"/>
    <s v="L407629"/>
    <s v="G409957"/>
  </r>
  <r>
    <s v="https://www.gem.wiki/Halle_Trotha_power_station"/>
    <x v="122"/>
    <s v="Halle Trotha power station"/>
    <s v="Energiepark Halle Trotha"/>
    <s v="A &amp; B"/>
    <s v="NG"/>
    <n v="97"/>
    <x v="0"/>
    <x v="0"/>
    <s v="Y"/>
    <m/>
    <m/>
    <s v="replacement"/>
    <x v="21"/>
    <m/>
    <m/>
    <m/>
    <n v="51.481000000000002"/>
    <n v="11.9643"/>
    <s v="exact"/>
    <s v="Halle"/>
    <m/>
    <m/>
    <s v="Sachsen-Anhalt"/>
    <x v="3"/>
    <s v="Western Europe"/>
    <s v="BNA: BNA0392a"/>
    <m/>
    <s v="Dieselstrasse Energy Park"/>
    <m/>
    <m/>
    <m/>
    <s v="1022957"/>
    <s v="1229351, 1153958"/>
    <s v="L400176"/>
    <s v="G400176"/>
  </r>
  <r>
    <s v="https://www.gem.wiki/Halle_Trotha_power_station"/>
    <x v="122"/>
    <s v="Halle Trotha power station"/>
    <s v="Energiepark Halle Trotha"/>
    <s v="C"/>
    <s v="NG"/>
    <n v="57"/>
    <x v="0"/>
    <x v="0"/>
    <s v="Y"/>
    <m/>
    <m/>
    <s v="replacement"/>
    <x v="0"/>
    <m/>
    <m/>
    <m/>
    <n v="51.481000000000002"/>
    <n v="11.9643"/>
    <s v="exact"/>
    <s v="Halle"/>
    <m/>
    <m/>
    <s v="Sachsen-Anhalt"/>
    <x v="3"/>
    <s v="Western Europe"/>
    <s v="BNA: BNA1989"/>
    <m/>
    <s v="Dieselstrasse Energy Park"/>
    <m/>
    <m/>
    <m/>
    <s v="1059974"/>
    <s v="1298596, 1188658"/>
    <s v="L400176"/>
    <s v="G400177"/>
  </r>
  <r>
    <s v="https://www.gem.wiki/Halle_Trotha_power_station"/>
    <x v="122"/>
    <s v="Halle Trotha power station"/>
    <s v="Energiepark Halle Trotha"/>
    <s v="CC"/>
    <s v="NG"/>
    <n v="56.14"/>
    <x v="0"/>
    <x v="0"/>
    <s v="Y"/>
    <m/>
    <m/>
    <s v="replacement"/>
    <x v="22"/>
    <m/>
    <m/>
    <m/>
    <n v="51.481000000000002"/>
    <n v="11.9643"/>
    <s v="exact"/>
    <s v="Halle"/>
    <m/>
    <m/>
    <s v="Sachsen-Anhalt"/>
    <x v="3"/>
    <s v="Western Europe"/>
    <s v="BNA: BNA0392b"/>
    <m/>
    <s v="Dieselstrasse Energy Park"/>
    <m/>
    <m/>
    <m/>
    <s v="1059974"/>
    <s v="1298595, 1188656"/>
    <s v="L400176"/>
    <s v="G400178"/>
  </r>
  <r>
    <s v="https://www.gem.wiki/Hamborn_power_station"/>
    <x v="122"/>
    <s v="Hamborn power station"/>
    <m/>
    <s v="3"/>
    <s v="BFG/NG/OG"/>
    <n v="64"/>
    <x v="0"/>
    <x v="3"/>
    <s v="Y"/>
    <m/>
    <m/>
    <m/>
    <x v="80"/>
    <m/>
    <m/>
    <m/>
    <n v="51.4908"/>
    <n v="6.7269699999999997"/>
    <s v="exact"/>
    <s v="Duisburg"/>
    <m/>
    <m/>
    <s v="Nordrhein-Westfalen"/>
    <x v="3"/>
    <s v="Western Europe"/>
    <s v="BNA: BNA0395"/>
    <m/>
    <m/>
    <m/>
    <m/>
    <m/>
    <s v="1050044"/>
    <n v="1307925"/>
    <s v="L408775"/>
    <s v="G412889"/>
  </r>
  <r>
    <s v="https://www.gem.wiki/Hamborn_power_station"/>
    <x v="122"/>
    <s v="Hamborn power station"/>
    <m/>
    <s v="4"/>
    <s v="BFG/NG/OG"/>
    <n v="108"/>
    <x v="0"/>
    <x v="3"/>
    <s v="Y"/>
    <m/>
    <m/>
    <m/>
    <x v="50"/>
    <m/>
    <m/>
    <m/>
    <n v="51.4908"/>
    <n v="6.7269699999999997"/>
    <s v="exact"/>
    <s v="Duisburg"/>
    <m/>
    <m/>
    <s v="Nordrhein-Westfalen"/>
    <x v="3"/>
    <s v="Western Europe"/>
    <s v="BNA: BNA0396"/>
    <m/>
    <m/>
    <m/>
    <m/>
    <m/>
    <s v="1050044"/>
    <n v="1307926"/>
    <s v="L408775"/>
    <s v="G412888"/>
  </r>
  <r>
    <s v="https://www.gem.wiki/Hamborn_power_station"/>
    <x v="122"/>
    <s v="Hamborn power station"/>
    <m/>
    <s v="5"/>
    <s v="BFG/NG/OG"/>
    <n v="241"/>
    <x v="0"/>
    <x v="3"/>
    <s v="Y"/>
    <m/>
    <m/>
    <m/>
    <x v="16"/>
    <m/>
    <m/>
    <m/>
    <n v="51.4908"/>
    <n v="6.7269699999999997"/>
    <s v="exact"/>
    <s v="Duisburg"/>
    <m/>
    <m/>
    <s v="Nordrhein-Westfalen"/>
    <x v="3"/>
    <s v="Western Europe"/>
    <s v="BNA: BNA0397"/>
    <m/>
    <m/>
    <m/>
    <m/>
    <m/>
    <s v="1050044"/>
    <n v="1174117"/>
    <s v="L408775"/>
    <s v="G412887"/>
  </r>
  <r>
    <s v="https://www.gem.wiki/Hastedt_power_station"/>
    <x v="122"/>
    <s v="Hastedt power station"/>
    <m/>
    <s v="CC1"/>
    <s v="NG"/>
    <n v="105"/>
    <x v="1"/>
    <x v="6"/>
    <s v="Y"/>
    <m/>
    <m/>
    <s v="replacement"/>
    <x v="49"/>
    <m/>
    <m/>
    <m/>
    <n v="53.059154999999997"/>
    <n v="8.8732439999999997"/>
    <s v="exact"/>
    <s v="Bremen"/>
    <m/>
    <m/>
    <s v="Bremen"/>
    <x v="3"/>
    <s v="Western Europe"/>
    <m/>
    <m/>
    <m/>
    <m/>
    <m/>
    <m/>
    <s v="1029777"/>
    <n v="1305624"/>
    <s v="L101898"/>
    <s v="G412886"/>
  </r>
  <r>
    <s v="https://www.gem.wiki/Hattorf_power_station"/>
    <x v="122"/>
    <s v="Hattorf power station"/>
    <m/>
    <s v="CC"/>
    <s v="NG/HFO"/>
    <n v="121"/>
    <x v="0"/>
    <x v="3"/>
    <s v="Y"/>
    <s v="Hydrogen capable: turbine"/>
    <m/>
    <m/>
    <x v="22"/>
    <m/>
    <m/>
    <m/>
    <n v="50.812600000000003"/>
    <n v="9.9779999999999998"/>
    <s v="exact"/>
    <s v="Philippsthal"/>
    <m/>
    <m/>
    <s v="Hessen"/>
    <x v="3"/>
    <s v="Western Europe"/>
    <s v="BNA: BNA0804a"/>
    <m/>
    <m/>
    <s v="both"/>
    <s v="Other Metals &amp; Mining"/>
    <m/>
    <s v="1020318"/>
    <s v="1118816, 1242619, 1228744"/>
    <s v="L400179"/>
    <s v="G400179"/>
  </r>
  <r>
    <s v="https://www.gem.wiki/Hausham_power_station"/>
    <x v="122"/>
    <s v="Hausham power station"/>
    <m/>
    <s v="GT1"/>
    <s v="LFO"/>
    <n v="25"/>
    <x v="0"/>
    <x v="1"/>
    <s v="Y"/>
    <m/>
    <m/>
    <m/>
    <x v="33"/>
    <m/>
    <m/>
    <m/>
    <n v="47.751939999999998"/>
    <n v="11.840210000000001"/>
    <s v="exact"/>
    <s v="Hausham"/>
    <m/>
    <m/>
    <s v="Bavaria"/>
    <x v="3"/>
    <s v="Western Europe"/>
    <m/>
    <m/>
    <m/>
    <m/>
    <m/>
    <m/>
    <m/>
    <m/>
    <s v="L408783"/>
    <s v="G412885"/>
  </r>
  <r>
    <s v="https://www.gem.wiki/Hausham_power_station"/>
    <x v="122"/>
    <s v="Hausham power station"/>
    <m/>
    <s v="GT2"/>
    <s v="LFO"/>
    <n v="25"/>
    <x v="0"/>
    <x v="1"/>
    <s v="Y"/>
    <m/>
    <m/>
    <m/>
    <x v="33"/>
    <m/>
    <m/>
    <m/>
    <n v="47.751939999999998"/>
    <n v="11.840210000000001"/>
    <s v="exact"/>
    <s v="Hausham"/>
    <m/>
    <m/>
    <s v="Bavaria"/>
    <x v="3"/>
    <s v="Western Europe"/>
    <m/>
    <m/>
    <m/>
    <m/>
    <m/>
    <m/>
    <m/>
    <m/>
    <s v="L408783"/>
    <s v="G412884"/>
  </r>
  <r>
    <s v="https://www.gem.wiki/Hausham_power_station"/>
    <x v="122"/>
    <s v="Hausham power station"/>
    <m/>
    <s v="GT3"/>
    <s v="LFO"/>
    <n v="25"/>
    <x v="0"/>
    <x v="1"/>
    <s v="Y"/>
    <m/>
    <m/>
    <m/>
    <x v="33"/>
    <m/>
    <m/>
    <m/>
    <n v="47.751939999999998"/>
    <n v="11.840210000000001"/>
    <s v="exact"/>
    <s v="Hausham"/>
    <m/>
    <m/>
    <s v="Bavaria"/>
    <x v="3"/>
    <s v="Western Europe"/>
    <m/>
    <m/>
    <m/>
    <m/>
    <m/>
    <m/>
    <m/>
    <m/>
    <s v="L408783"/>
    <s v="G412883"/>
  </r>
  <r>
    <s v="https://www.gem.wiki/Hausham_power_station"/>
    <x v="122"/>
    <s v="Hausham power station"/>
    <m/>
    <s v="GT4"/>
    <s v="LFO"/>
    <n v="25"/>
    <x v="0"/>
    <x v="1"/>
    <s v="Y"/>
    <m/>
    <m/>
    <m/>
    <x v="33"/>
    <m/>
    <m/>
    <m/>
    <n v="47.751939999999998"/>
    <n v="11.840210000000001"/>
    <s v="exact"/>
    <s v="Hausham"/>
    <m/>
    <m/>
    <s v="Bavaria"/>
    <x v="3"/>
    <s v="Western Europe"/>
    <m/>
    <m/>
    <m/>
    <m/>
    <m/>
    <m/>
    <m/>
    <m/>
    <s v="L408783"/>
    <s v="G412882"/>
  </r>
  <r>
    <s v="https://www.gem.wiki/Heide_Refinery_power_station"/>
    <x v="122"/>
    <s v="Heide Refinery power station"/>
    <m/>
    <s v="1"/>
    <s v="NG/HFO"/>
    <n v="47"/>
    <x v="0"/>
    <x v="0"/>
    <s v="Y"/>
    <m/>
    <m/>
    <m/>
    <x v="14"/>
    <m/>
    <m/>
    <m/>
    <n v="54.157699999999998"/>
    <n v="9.0745000000000005"/>
    <s v="exact"/>
    <s v="Lieth"/>
    <m/>
    <m/>
    <s v="Schleswig-Holstein"/>
    <x v="3"/>
    <s v="Western Europe"/>
    <m/>
    <m/>
    <m/>
    <s v="both"/>
    <s v="Oil &amp; Refining"/>
    <m/>
    <s v="1040698"/>
    <s v="1281969, 1161141"/>
    <s v="L408782"/>
    <s v="G412881"/>
  </r>
  <r>
    <s v="https://www.gem.wiki/Heilbronn_power_station"/>
    <x v="122"/>
    <s v="Heilbronn power station"/>
    <m/>
    <s v="A"/>
    <s v="NG"/>
    <n v="750"/>
    <x v="2"/>
    <x v="0"/>
    <s v="Y"/>
    <s v="Hydrogen capable: turbine"/>
    <s v="not found"/>
    <s v="replacement"/>
    <x v="54"/>
    <m/>
    <m/>
    <m/>
    <n v="49.175277000000001"/>
    <n v="9.2074280000000002"/>
    <s v="exact"/>
    <s v="Heilbronn"/>
    <m/>
    <m/>
    <s v="Baden-Wuerttemberg"/>
    <x v="3"/>
    <s v="Western Europe"/>
    <s v="BNA: BNAP137"/>
    <m/>
    <m/>
    <m/>
    <m/>
    <m/>
    <s v="1016434"/>
    <n v="1195796"/>
    <s v="L101875"/>
    <s v="G409758"/>
  </r>
  <r>
    <s v="https://www.gem.wiki/Hermann_Wenzel_power_station"/>
    <x v="122"/>
    <s v="Hermann Wenzel power station"/>
    <m/>
    <s v="2"/>
    <s v="BFG/OG"/>
    <n v="64"/>
    <x v="0"/>
    <x v="3"/>
    <s v="Y"/>
    <m/>
    <m/>
    <m/>
    <x v="86"/>
    <m/>
    <m/>
    <m/>
    <n v="51.459719999999997"/>
    <n v="6.73055"/>
    <s v="exact"/>
    <s v="Duisburg"/>
    <m/>
    <m/>
    <s v="Nordrhein-Westfalen"/>
    <x v="3"/>
    <s v="Western Europe"/>
    <s v="BNA: BNA0217"/>
    <m/>
    <m/>
    <m/>
    <m/>
    <m/>
    <s v="1114722"/>
    <n v="1279429"/>
    <s v="L408781"/>
    <s v="G412880"/>
  </r>
  <r>
    <s v="https://www.gem.wiki/Hermann_Wenzel_power_station"/>
    <x v="122"/>
    <s v="Hermann Wenzel power station"/>
    <m/>
    <s v="3"/>
    <s v="BFG/OG"/>
    <n v="101"/>
    <x v="0"/>
    <x v="3"/>
    <s v="Y"/>
    <m/>
    <m/>
    <m/>
    <x v="61"/>
    <m/>
    <m/>
    <m/>
    <n v="51.459719999999997"/>
    <n v="6.73055"/>
    <s v="exact"/>
    <s v="Duisburg"/>
    <m/>
    <m/>
    <s v="Nordrhein-Westfalen"/>
    <x v="3"/>
    <s v="Western Europe"/>
    <s v="BNA: BNA0218"/>
    <m/>
    <m/>
    <m/>
    <m/>
    <m/>
    <s v="1114722"/>
    <n v="1279430"/>
    <s v="L408781"/>
    <s v="G412879"/>
  </r>
  <r>
    <s v="https://www.gem.wiki/Hermann_Wenzel_power_station"/>
    <x v="122"/>
    <s v="Hermann Wenzel power station"/>
    <m/>
    <s v="4"/>
    <s v="BFG/OG"/>
    <n v="177"/>
    <x v="0"/>
    <x v="3"/>
    <s v="Y"/>
    <m/>
    <m/>
    <m/>
    <x v="63"/>
    <m/>
    <m/>
    <m/>
    <n v="51.459719999999997"/>
    <n v="6.73055"/>
    <s v="exact"/>
    <s v="Duisburg"/>
    <m/>
    <m/>
    <s v="Nordrhein-Westfalen"/>
    <x v="3"/>
    <s v="Western Europe"/>
    <s v="BNA: BNA0219"/>
    <m/>
    <m/>
    <m/>
    <m/>
    <m/>
    <s v="1114722"/>
    <n v="1279431"/>
    <s v="L408781"/>
    <s v="G412878"/>
  </r>
  <r>
    <s v="https://www.gem.wiki/Herne_power_station"/>
    <x v="122"/>
    <s v="Herne power station"/>
    <m/>
    <s v="6"/>
    <s v="NG"/>
    <n v="725"/>
    <x v="0"/>
    <x v="0"/>
    <s v="Y"/>
    <s v="Hydrogen capable: turbine"/>
    <s v="not found"/>
    <s v="replacement"/>
    <x v="3"/>
    <m/>
    <m/>
    <m/>
    <n v="51.551389"/>
    <n v="7.1888889999999996"/>
    <s v="exact"/>
    <s v="Herne"/>
    <m/>
    <m/>
    <s v="Nordrhein-Westfalen"/>
    <x v="3"/>
    <s v="Western Europe"/>
    <s v="BNA: BNAP125"/>
    <m/>
    <m/>
    <m/>
    <m/>
    <m/>
    <s v="1124894"/>
    <n v="1276542"/>
    <s v="L101942"/>
    <s v="G400887"/>
  </r>
  <r>
    <s v="https://www.gem.wiki/Herrenhausen_power_station"/>
    <x v="122"/>
    <s v="Herrenhausen power station"/>
    <s v="Kraftwerk Herrenhausen"/>
    <s v="B"/>
    <s v="NG"/>
    <n v="102"/>
    <x v="6"/>
    <x v="5"/>
    <s v="Y"/>
    <m/>
    <m/>
    <m/>
    <x v="38"/>
    <n v="2021"/>
    <m/>
    <m/>
    <n v="52.398805000000003"/>
    <n v="9.6809290000000008"/>
    <s v="exact"/>
    <s v="Hanover"/>
    <m/>
    <m/>
    <s v="Lower Saxony"/>
    <x v="3"/>
    <s v="Western Europe"/>
    <s v="BNA: BNA0419, ENTSOE: 11WD2HERR5G----G, CARMA: CARMA17565"/>
    <m/>
    <s v="KWH"/>
    <m/>
    <m/>
    <m/>
    <s v="1029892"/>
    <n v="1119219"/>
    <s v="L407531"/>
    <s v="G409741"/>
  </r>
  <r>
    <s v="https://www.gem.wiki/Hillegossen_power_station"/>
    <x v="122"/>
    <s v="Hillegossen power station"/>
    <m/>
    <s v="1"/>
    <s v="NG"/>
    <n v="37"/>
    <x v="0"/>
    <x v="0"/>
    <s v="Y"/>
    <m/>
    <m/>
    <m/>
    <x v="21"/>
    <m/>
    <m/>
    <m/>
    <n v="52.033329999999999"/>
    <n v="8.5333299999999994"/>
    <s v="exact"/>
    <s v="Bielefeld"/>
    <m/>
    <m/>
    <s v="Nordrhein-Westfalen"/>
    <x v="3"/>
    <s v="Western Europe"/>
    <s v="BNA: BNA0100"/>
    <m/>
    <m/>
    <m/>
    <m/>
    <m/>
    <s v="1056975"/>
    <s v="1184034, 1192149, 1192150"/>
    <s v="L400180"/>
    <s v="G400180"/>
  </r>
  <r>
    <s v="https://www.gem.wiki/Hiltrop_power_station"/>
    <x v="122"/>
    <s v="Hiltrop power station"/>
    <m/>
    <s v="1"/>
    <s v="NG"/>
    <n v="44"/>
    <x v="0"/>
    <x v="3"/>
    <s v="Y"/>
    <m/>
    <m/>
    <m/>
    <x v="22"/>
    <m/>
    <m/>
    <m/>
    <n v="51.508000000000003"/>
    <n v="7.2503000000000002"/>
    <s v="exact"/>
    <s v="Bochum"/>
    <m/>
    <m/>
    <s v="Nordrhein-Westfalen"/>
    <x v="3"/>
    <s v="Western Europe"/>
    <s v="BNA: BNA0111"/>
    <m/>
    <m/>
    <m/>
    <m/>
    <m/>
    <s v="1029770"/>
    <s v="1255102, 1255103"/>
    <s v="L400181"/>
    <s v="G400181"/>
  </r>
  <r>
    <s v="https://www.gem.wiki/Huckingen_power_station"/>
    <x v="122"/>
    <s v="Huckingen power station"/>
    <m/>
    <s v="A"/>
    <s v="BFG/NG/OG"/>
    <n v="320"/>
    <x v="0"/>
    <x v="3"/>
    <s v="Y"/>
    <m/>
    <m/>
    <m/>
    <x v="38"/>
    <m/>
    <m/>
    <m/>
    <n v="51.369900000000001"/>
    <n v="6.7163000000000004"/>
    <s v="exact"/>
    <s v="Huckingen"/>
    <m/>
    <m/>
    <s v="North Rhine-Westphalia"/>
    <x v="3"/>
    <s v="Western Europe"/>
    <s v="BNA: BNA0485"/>
    <m/>
    <m/>
    <s v="power"/>
    <s v="Other Metals &amp; Mining"/>
    <m/>
    <s v="1027640"/>
    <n v="1120451"/>
    <s v="L408786"/>
    <s v="G412877"/>
  </r>
  <r>
    <s v="https://www.gem.wiki/Huckingen_power_station"/>
    <x v="122"/>
    <s v="Huckingen power station"/>
    <m/>
    <s v="B"/>
    <s v="BFG/NG/OG"/>
    <n v="320"/>
    <x v="0"/>
    <x v="3"/>
    <s v="Y"/>
    <m/>
    <m/>
    <m/>
    <x v="50"/>
    <m/>
    <m/>
    <m/>
    <n v="51.369900000000001"/>
    <n v="6.7163000000000004"/>
    <s v="exact"/>
    <s v="Huckingen"/>
    <m/>
    <m/>
    <s v="North Rhine-Westphalia"/>
    <x v="3"/>
    <s v="Western Europe"/>
    <s v="BNA: BNA0486"/>
    <m/>
    <m/>
    <s v="power"/>
    <s v="Other Metals &amp; Mining"/>
    <m/>
    <s v="1027640"/>
    <n v="1120452"/>
    <s v="L408786"/>
    <s v="G412876"/>
  </r>
  <r>
    <s v="https://www.gem.wiki/Humboldtstrasse_power_station"/>
    <x v="122"/>
    <s v="Humboldtstrasse power station"/>
    <m/>
    <s v="1"/>
    <s v="NG"/>
    <n v="22"/>
    <x v="0"/>
    <x v="3"/>
    <s v="Y"/>
    <m/>
    <m/>
    <m/>
    <x v="21"/>
    <m/>
    <m/>
    <m/>
    <n v="54.327500000000001"/>
    <n v="10.1267"/>
    <s v="exact"/>
    <s v="Kiel"/>
    <m/>
    <m/>
    <s v="Schleswig-Holstein"/>
    <x v="3"/>
    <s v="Western Europe"/>
    <s v="BNA: BNA0527"/>
    <m/>
    <m/>
    <m/>
    <m/>
    <m/>
    <s v="1029924"/>
    <s v="not found"/>
    <s v="L400182"/>
    <s v="G400182"/>
  </r>
  <r>
    <s v="https://www.gem.wiki/Huntorf_power_station"/>
    <x v="122"/>
    <s v="Huntorf power station"/>
    <m/>
    <s v="1"/>
    <s v="NG"/>
    <n v="321"/>
    <x v="0"/>
    <x v="1"/>
    <s v="N"/>
    <s v="Hydrogen capable: progress"/>
    <m/>
    <m/>
    <x v="68"/>
    <m/>
    <m/>
    <m/>
    <n v="53.189689999999999"/>
    <n v="8.40869"/>
    <s v="exact"/>
    <s v="Elsfleth"/>
    <m/>
    <m/>
    <s v="Niedersachsen"/>
    <x v="3"/>
    <s v="Western Europe"/>
    <s v="BNA: BNA0239, ENTSOE: 11WD2HUNT0000644"/>
    <m/>
    <m/>
    <m/>
    <m/>
    <m/>
    <s v="1025785"/>
    <s v="not found"/>
    <s v="L400183"/>
    <s v="G400183"/>
  </r>
  <r>
    <s v="https://www.gem.wiki/Industriepark_Zeitz_power_station"/>
    <x v="122"/>
    <s v="Industriepark Zeitz power station"/>
    <m/>
    <s v="CC"/>
    <s v="NG/HFO"/>
    <n v="126"/>
    <x v="0"/>
    <x v="0"/>
    <s v="Y"/>
    <m/>
    <m/>
    <m/>
    <x v="22"/>
    <m/>
    <m/>
    <m/>
    <n v="51.069200000000002"/>
    <n v="12.1959"/>
    <s v="exact"/>
    <s v="Zeitz"/>
    <m/>
    <m/>
    <s v="Thüringen"/>
    <x v="3"/>
    <s v="Western Europe"/>
    <s v="BNA: BNA1089"/>
    <m/>
    <m/>
    <s v="heat"/>
    <s v="Other"/>
    <m/>
    <s v="1099827"/>
    <s v="1256027, 1256029, 1256028"/>
    <s v="L408785"/>
    <s v="G412875"/>
  </r>
  <r>
    <s v="https://www.gem.wiki/Kessel_power_station"/>
    <x v="122"/>
    <s v="Ineos Köln power station"/>
    <m/>
    <s v="1"/>
    <s v="NG"/>
    <n v="58"/>
    <x v="1"/>
    <x v="0"/>
    <s v="Y"/>
    <m/>
    <m/>
    <m/>
    <x v="49"/>
    <m/>
    <m/>
    <m/>
    <n v="51.0671380341796"/>
    <n v="6.8460665192709103"/>
    <s v="exact"/>
    <s v="Cologne"/>
    <m/>
    <m/>
    <s v="Nordrhein-Westfalen"/>
    <x v="3"/>
    <s v="Western Europe"/>
    <s v="BNA: BNAP131"/>
    <m/>
    <m/>
    <s v="both"/>
    <s v="Chemicals"/>
    <s v="none"/>
    <s v="1041703"/>
    <n v="1307888"/>
    <s v="L407530"/>
    <s v="G409740"/>
  </r>
  <r>
    <s v="https://www.gem.wiki/Ineos_power_station"/>
    <x v="122"/>
    <s v="Ineos power station"/>
    <m/>
    <s v="1"/>
    <s v="NG"/>
    <n v="24"/>
    <x v="0"/>
    <x v="3"/>
    <s v="Y"/>
    <m/>
    <m/>
    <m/>
    <x v="48"/>
    <m/>
    <m/>
    <m/>
    <n v="51.469299999999997"/>
    <n v="6.6436000000000002"/>
    <s v="exact"/>
    <s v="Mores"/>
    <m/>
    <m/>
    <s v="Nordrhein-Westfalen"/>
    <x v="3"/>
    <s v="Western Europe"/>
    <s v="BNA: BNA1332"/>
    <m/>
    <m/>
    <s v="both"/>
    <s v="Chemicals"/>
    <m/>
    <s v="1116400"/>
    <n v="1281824"/>
    <s v="L400185"/>
    <s v="G400185"/>
  </r>
  <r>
    <s v="https://www.gem.wiki/Infraserv_Hoechst_power_station"/>
    <x v="122"/>
    <s v="Infraserv Hoechst power station"/>
    <m/>
    <s v="Block A"/>
    <s v="NG"/>
    <n v="94"/>
    <x v="0"/>
    <x v="0"/>
    <s v="Y"/>
    <m/>
    <m/>
    <s v="replacement"/>
    <x v="16"/>
    <m/>
    <m/>
    <m/>
    <n v="50.09178"/>
    <n v="8.5310500000000005"/>
    <s v="exact"/>
    <s v="Industriepark Höchst"/>
    <m/>
    <m/>
    <s v="Hessen"/>
    <x v="3"/>
    <s v="Western Europe"/>
    <s v="BNA: BNA0499"/>
    <m/>
    <m/>
    <s v="both"/>
    <s v="Chemicals"/>
    <m/>
    <s v="1018527"/>
    <s v="1183588, 1274356"/>
    <s v="L400186"/>
    <s v="G400186"/>
  </r>
  <r>
    <s v="https://www.gem.wiki/Infraserv_Hoechst_power_station"/>
    <x v="122"/>
    <s v="Infraserv Hoechst power station"/>
    <m/>
    <s v="Block C"/>
    <s v="NG"/>
    <n v="100"/>
    <x v="0"/>
    <x v="0"/>
    <s v="Y"/>
    <m/>
    <m/>
    <s v="replacement"/>
    <x v="39"/>
    <m/>
    <m/>
    <m/>
    <n v="50.09178"/>
    <n v="8.5310500000000005"/>
    <s v="exact"/>
    <s v="Industriepark Höchst"/>
    <m/>
    <m/>
    <s v="Hessen"/>
    <x v="3"/>
    <s v="Western Europe"/>
    <s v="BNA: BNA0497"/>
    <m/>
    <m/>
    <s v="both"/>
    <s v="Chemicals"/>
    <m/>
    <s v="1018527"/>
    <s v="1232803, 1232804"/>
    <s v="L400186"/>
    <s v="G400187"/>
  </r>
  <r>
    <s v="https://www.gem.wiki/Infraserv_Hoechst_power_station"/>
    <x v="122"/>
    <s v="Infraserv Hoechst power station"/>
    <m/>
    <s v="GT1"/>
    <s v="NG"/>
    <n v="88"/>
    <x v="1"/>
    <x v="0"/>
    <s v="not found"/>
    <m/>
    <m/>
    <s v="replacement"/>
    <x v="49"/>
    <m/>
    <m/>
    <m/>
    <n v="50.09178"/>
    <n v="8.5310500000000005"/>
    <s v="exact"/>
    <s v="Industriepark Höchst"/>
    <m/>
    <m/>
    <s v="Hessen"/>
    <x v="3"/>
    <s v="Western Europe"/>
    <m/>
    <m/>
    <m/>
    <s v="power"/>
    <s v="Chemicals"/>
    <m/>
    <s v="1018527"/>
    <m/>
    <s v="L400186"/>
    <s v="G410319"/>
  </r>
  <r>
    <s v="https://www.gem.wiki/Infraserv_Hoechst_power_station"/>
    <x v="122"/>
    <s v="Infraserv Hoechst power station"/>
    <m/>
    <s v="GT2"/>
    <s v="NG"/>
    <n v="88"/>
    <x v="1"/>
    <x v="0"/>
    <s v="not found"/>
    <m/>
    <m/>
    <s v="replacement"/>
    <x v="49"/>
    <m/>
    <m/>
    <m/>
    <n v="50.09178"/>
    <n v="8.5310500000000005"/>
    <s v="exact"/>
    <s v="Industriepark Höchst"/>
    <m/>
    <m/>
    <s v="Hessen"/>
    <x v="3"/>
    <s v="Western Europe"/>
    <m/>
    <m/>
    <m/>
    <s v="power"/>
    <s v="Chemicals"/>
    <m/>
    <s v="1018527"/>
    <m/>
    <s v="L400186"/>
    <s v="G410318"/>
  </r>
  <r>
    <s v="https://www.gem.wiki/Infraserv_Hoechst_power_station"/>
    <x v="122"/>
    <s v="Infraserv Hoechst power station"/>
    <m/>
    <s v="ST"/>
    <s v="MSW/NG"/>
    <n v="38"/>
    <x v="0"/>
    <x v="3"/>
    <s v="Y"/>
    <m/>
    <m/>
    <s v="replacement"/>
    <x v="51"/>
    <m/>
    <m/>
    <m/>
    <n v="50.09178"/>
    <n v="8.5310500000000005"/>
    <s v="exact"/>
    <s v="Industriepark Höchst"/>
    <m/>
    <m/>
    <s v="Hessen"/>
    <x v="3"/>
    <s v="Western Europe"/>
    <s v="BNA: BNA0498"/>
    <m/>
    <m/>
    <s v="both"/>
    <s v="Chemicals"/>
    <m/>
    <s v="1018527"/>
    <m/>
    <s v="L400186"/>
    <s v="G412874"/>
  </r>
  <r>
    <s v="https://www.gem.wiki/Irsching_power_station"/>
    <x v="122"/>
    <s v="Irsching power station"/>
    <m/>
    <s v="3"/>
    <s v="NG/FO"/>
    <n v="415"/>
    <x v="7"/>
    <x v="3"/>
    <s v="N"/>
    <m/>
    <m/>
    <m/>
    <x v="35"/>
    <m/>
    <m/>
    <m/>
    <n v="48.767000000000003"/>
    <n v="11.58"/>
    <s v="exact"/>
    <s v="Vohburg"/>
    <m/>
    <m/>
    <s v="Bayern"/>
    <x v="3"/>
    <s v="Western Europe"/>
    <s v="BNA: BNA0993, ENTSOE: 11WD2IRSC000179N"/>
    <m/>
    <s v="Ulrich Hartmann"/>
    <m/>
    <m/>
    <m/>
    <s v="1019813"/>
    <n v="1121627"/>
    <s v="L400188"/>
    <s v="G409755"/>
  </r>
  <r>
    <s v="https://www.gem.wiki/Irsching_power_station"/>
    <x v="122"/>
    <s v="Irsching power station"/>
    <m/>
    <s v="4"/>
    <s v="NG"/>
    <n v="561"/>
    <x v="0"/>
    <x v="0"/>
    <s v="N"/>
    <m/>
    <m/>
    <m/>
    <x v="17"/>
    <m/>
    <m/>
    <m/>
    <n v="48.767000000000003"/>
    <n v="11.58"/>
    <s v="exact"/>
    <s v="Vohburg"/>
    <m/>
    <m/>
    <s v="Bayern"/>
    <x v="3"/>
    <s v="Western Europe"/>
    <s v="BNA: BNA0995, ENTSOE: 11WD2IRG4000061X"/>
    <m/>
    <s v="Ulrich Hartmann"/>
    <m/>
    <m/>
    <m/>
    <s v="1088311"/>
    <s v="1193573, 1194972"/>
    <s v="L400188"/>
    <s v="G400188"/>
  </r>
  <r>
    <s v="https://www.gem.wiki/Irsching_power_station"/>
    <x v="122"/>
    <s v="Irsching power station"/>
    <m/>
    <s v="5"/>
    <s v="NG"/>
    <n v="846"/>
    <x v="0"/>
    <x v="0"/>
    <s v="N"/>
    <m/>
    <m/>
    <m/>
    <x v="1"/>
    <m/>
    <m/>
    <m/>
    <n v="48.767000000000003"/>
    <n v="11.58"/>
    <s v="exact"/>
    <s v="Vohburg"/>
    <m/>
    <m/>
    <s v="Bayern"/>
    <x v="3"/>
    <s v="Western Europe"/>
    <s v="BNA: BNA0994, ENTSOE: 11WD2IRG5000062N"/>
    <m/>
    <s v="Ulrich Hartmann"/>
    <m/>
    <m/>
    <m/>
    <s v="1082197"/>
    <s v="1201178, 1201179, 1201180"/>
    <s v="L400188"/>
    <s v="G400189"/>
  </r>
  <r>
    <s v="https://www.gem.wiki/Irsching_power_station"/>
    <x v="122"/>
    <s v="Irsching power station"/>
    <m/>
    <s v="6"/>
    <s v="NG"/>
    <n v="320"/>
    <x v="1"/>
    <x v="1"/>
    <s v="Y"/>
    <m/>
    <m/>
    <m/>
    <x v="49"/>
    <m/>
    <m/>
    <m/>
    <n v="48.767000000000003"/>
    <n v="11.58"/>
    <s v="exact"/>
    <s v="Vohburg"/>
    <m/>
    <m/>
    <s v="Bayern"/>
    <x v="3"/>
    <s v="Western Europe"/>
    <m/>
    <m/>
    <s v="Ulrich Hartmann"/>
    <m/>
    <m/>
    <m/>
    <s v="1082197"/>
    <s v="not found"/>
    <s v="L400188"/>
    <s v="G406320"/>
  </r>
  <r>
    <s v="https://www.gem.wiki/Janschwalde_power_station"/>
    <x v="122"/>
    <s v="Janschwalde power station"/>
    <m/>
    <s v="CC"/>
    <s v="NG"/>
    <n v="870"/>
    <x v="3"/>
    <x v="0"/>
    <s v="Y"/>
    <s v="Hydrogen capable: turbine"/>
    <m/>
    <s v="replacement"/>
    <x v="53"/>
    <m/>
    <m/>
    <m/>
    <n v="50.091838000000003"/>
    <n v="8.5313049999999997"/>
    <s v="exact"/>
    <s v="Jänschwalde"/>
    <m/>
    <m/>
    <s v="Brandenburg"/>
    <x v="3"/>
    <s v="Western Europe"/>
    <m/>
    <m/>
    <m/>
    <s v="both"/>
    <s v="Other Metals &amp; Mining"/>
    <s v="both"/>
    <m/>
    <m/>
    <s v="L101894"/>
    <s v="G412873"/>
  </r>
  <r>
    <s v="https://www.gem.wiki/Jass_Werk_Fulda_power_station"/>
    <x v="122"/>
    <s v="Jass Werk Fulda power station"/>
    <m/>
    <s v="Kraftwerk 3"/>
    <s v="NG"/>
    <n v="37"/>
    <x v="0"/>
    <x v="0"/>
    <s v="Y"/>
    <m/>
    <m/>
    <m/>
    <x v="39"/>
    <m/>
    <m/>
    <m/>
    <n v="50.567250000000001"/>
    <n v="9.6794399999999996"/>
    <s v="exact"/>
    <s v="Fulda"/>
    <m/>
    <m/>
    <s v="Hessen"/>
    <x v="3"/>
    <s v="Western Europe"/>
    <s v="BNA: BNA1492a, BNA: BNA1492b"/>
    <m/>
    <m/>
    <s v="both"/>
    <s v="Pulp &amp; Paper"/>
    <s v="none"/>
    <s v="1009700"/>
    <s v="1115825, 1115826, 1115824"/>
    <s v="L400190"/>
    <s v="G400190"/>
  </r>
  <r>
    <s v="https://www.gem.wiki/Jena_power_station"/>
    <x v="122"/>
    <s v="Jena power station"/>
    <m/>
    <s v="1"/>
    <s v="NG"/>
    <n v="182"/>
    <x v="0"/>
    <x v="0"/>
    <s v="Y"/>
    <m/>
    <m/>
    <m/>
    <x v="67"/>
    <m/>
    <m/>
    <m/>
    <n v="50.896880000000003"/>
    <n v="11.585699999999999"/>
    <s v="exact"/>
    <s v="Jena"/>
    <m/>
    <m/>
    <s v="Thüringen"/>
    <x v="3"/>
    <s v="Western Europe"/>
    <s v="BNA: BNA0504"/>
    <m/>
    <m/>
    <m/>
    <m/>
    <m/>
    <s v="1031338"/>
    <s v="1122496, 1122497, 1122498, 1122499, 1122500"/>
    <s v="L400191"/>
    <s v="G400191"/>
  </r>
  <r>
    <s v="https://www.gem.wiki/Jena_power_station"/>
    <x v="122"/>
    <s v="Jena power station"/>
    <m/>
    <s v="IC1-5"/>
    <s v="NG"/>
    <n v="63"/>
    <x v="2"/>
    <x v="6"/>
    <s v="Y"/>
    <m/>
    <m/>
    <m/>
    <x v="7"/>
    <m/>
    <m/>
    <m/>
    <n v="50.896880000000003"/>
    <n v="11.585699999999999"/>
    <s v="exact"/>
    <s v="Jena"/>
    <m/>
    <m/>
    <s v="Thüringen"/>
    <x v="3"/>
    <s v="Western Europe"/>
    <m/>
    <m/>
    <m/>
    <m/>
    <m/>
    <m/>
    <s v="1031338"/>
    <n v="1299355"/>
    <s v="L400191"/>
    <s v="G412872"/>
  </r>
  <r>
    <s v="https://www.gem.wiki/Karcherstraße_power_station"/>
    <x v="122"/>
    <s v="Karcherstraße power station"/>
    <m/>
    <s v="HKW"/>
    <s v="NG"/>
    <n v="27.4"/>
    <x v="0"/>
    <x v="3"/>
    <s v="Y"/>
    <s v="not found"/>
    <m/>
    <m/>
    <x v="3"/>
    <m/>
    <m/>
    <m/>
    <n v="49.443448009601298"/>
    <n v="7.7748421066356999"/>
    <s v="approximate"/>
    <s v="Karcherstraße"/>
    <m/>
    <m/>
    <s v="Germany"/>
    <x v="3"/>
    <s v="Western Europe"/>
    <s v="BNA: BNA0510a"/>
    <m/>
    <m/>
    <m/>
    <m/>
    <m/>
    <m/>
    <m/>
    <s v="L407943"/>
    <s v="G410777"/>
  </r>
  <r>
    <s v="https://www.gem.wiki/Karlstraße_power_station"/>
    <x v="122"/>
    <s v="Karlstraße power station"/>
    <m/>
    <s v="1"/>
    <s v="NG"/>
    <n v="128.80000000000001"/>
    <x v="0"/>
    <x v="0"/>
    <s v="Y"/>
    <s v="Hydrogen capable: turbine"/>
    <m/>
    <m/>
    <x v="22"/>
    <m/>
    <m/>
    <m/>
    <n v="50.733800000000002"/>
    <n v="7.0804999999999998"/>
    <s v="exact"/>
    <s v="Bonn"/>
    <m/>
    <m/>
    <s v="Nordrhein-Westfalen"/>
    <x v="3"/>
    <s v="Western Europe"/>
    <s v="BNA: BNA0117b"/>
    <m/>
    <m/>
    <m/>
    <m/>
    <m/>
    <s v="1029772"/>
    <s v="1160480, 1242631"/>
    <s v="L400192"/>
    <s v="G400192"/>
  </r>
  <r>
    <s v="https://www.gem.wiki/Kassel_Kombi_power_station"/>
    <x v="122"/>
    <s v="Kassel Kombi power station"/>
    <m/>
    <s v="1"/>
    <s v="NG"/>
    <n v="58"/>
    <x v="0"/>
    <x v="3"/>
    <s v="Y"/>
    <m/>
    <m/>
    <m/>
    <x v="12"/>
    <m/>
    <m/>
    <m/>
    <n v="51.2791"/>
    <n v="9.4840099999999996"/>
    <s v="exact"/>
    <s v="Kassel"/>
    <m/>
    <m/>
    <s v="Hessen"/>
    <x v="3"/>
    <s v="Western Europe"/>
    <s v="BNA: BNA0521"/>
    <m/>
    <m/>
    <m/>
    <m/>
    <m/>
    <s v="1029719"/>
    <s v="1195150, 1195151"/>
    <s v="L400193"/>
    <s v="G400193"/>
  </r>
  <r>
    <s v="https://www.gem.wiki/Kelheim_Fibres_power_station"/>
    <x v="122"/>
    <s v="Kelheim Fibres power station"/>
    <m/>
    <s v="ST6"/>
    <s v="NG/HFO"/>
    <n v="23"/>
    <x v="0"/>
    <x v="3"/>
    <s v="Y"/>
    <m/>
    <m/>
    <m/>
    <x v="65"/>
    <m/>
    <m/>
    <m/>
    <n v="48.905999999999999"/>
    <n v="11.906700000000001"/>
    <s v="exact"/>
    <s v="Kelheim"/>
    <m/>
    <m/>
    <s v="Bavaria"/>
    <x v="3"/>
    <s v="Western Europe"/>
    <m/>
    <m/>
    <m/>
    <s v="both"/>
    <s v="Other"/>
    <m/>
    <m/>
    <m/>
    <s v="L408784"/>
    <s v="G412871"/>
  </r>
  <r>
    <s v="https://www.gem.wiki/Kelheim_Fibres_power_station"/>
    <x v="122"/>
    <s v="Kelheim Fibres power station"/>
    <m/>
    <s v="ST7"/>
    <s v="NG/HFO"/>
    <n v="29"/>
    <x v="0"/>
    <x v="3"/>
    <s v="Y"/>
    <m/>
    <m/>
    <m/>
    <x v="2"/>
    <m/>
    <m/>
    <m/>
    <n v="48.905999999999999"/>
    <n v="11.906700000000001"/>
    <s v="exact"/>
    <s v="Kelheim"/>
    <m/>
    <m/>
    <s v="Bavaria"/>
    <x v="3"/>
    <s v="Western Europe"/>
    <m/>
    <m/>
    <m/>
    <s v="both"/>
    <s v="Other"/>
    <m/>
    <m/>
    <m/>
    <s v="L408784"/>
    <s v="G412870"/>
  </r>
  <r>
    <s v="https://www.gem.wiki/Kiel_power_station"/>
    <x v="122"/>
    <s v="Kiel power station"/>
    <m/>
    <s v="ICCC"/>
    <s v="NG"/>
    <n v="192"/>
    <x v="0"/>
    <x v="6"/>
    <s v="Y"/>
    <s v="Hydrogen capable: progress"/>
    <m/>
    <m/>
    <x v="6"/>
    <m/>
    <m/>
    <m/>
    <n v="54.341439999999999"/>
    <n v="10.17883"/>
    <s v="exact"/>
    <s v="Kiel"/>
    <m/>
    <m/>
    <s v="Schleswig-Holstein"/>
    <x v="3"/>
    <s v="Western Europe"/>
    <s v="BNA: BNA1945"/>
    <m/>
    <m/>
    <m/>
    <m/>
    <m/>
    <s v="1131025"/>
    <n v="1268872"/>
    <s v="L408803"/>
    <s v="G412869"/>
  </r>
  <r>
    <s v="https://www.gem.wiki/Kirchlengern_power_station"/>
    <x v="122"/>
    <s v="Kirchlengern power station"/>
    <m/>
    <s v="1"/>
    <s v="NG/FO"/>
    <n v="125"/>
    <x v="0"/>
    <x v="0"/>
    <s v="N"/>
    <m/>
    <m/>
    <m/>
    <x v="60"/>
    <m/>
    <m/>
    <m/>
    <n v="52.196216999999997"/>
    <n v="8.6474419999999999"/>
    <s v="exact"/>
    <s v="Kirchlengern"/>
    <m/>
    <m/>
    <s v="Nordrhein-Westfalen"/>
    <x v="3"/>
    <s v="Western Europe"/>
    <s v="BNA: BNA0531, CARMA: CARMA22270"/>
    <m/>
    <m/>
    <m/>
    <m/>
    <m/>
    <s v="1015445"/>
    <s v="1125340, 1125341, 1125342, 1125343"/>
    <s v="L407628"/>
    <s v="G409956"/>
  </r>
  <r>
    <s v="https://www.gem.wiki/Kirchmöser_power_station"/>
    <x v="122"/>
    <s v="Kirchmöser power station"/>
    <m/>
    <s v="1"/>
    <s v="NG"/>
    <n v="160"/>
    <x v="0"/>
    <x v="0"/>
    <s v="N"/>
    <m/>
    <m/>
    <m/>
    <x v="20"/>
    <m/>
    <m/>
    <m/>
    <n v="52.394199999999998"/>
    <n v="12.418100000000001"/>
    <s v="exact"/>
    <s v="Brandenburg"/>
    <m/>
    <m/>
    <s v="Brandenburg"/>
    <x v="3"/>
    <s v="Western Europe"/>
    <s v="BNA: BNA0130"/>
    <m/>
    <m/>
    <m/>
    <m/>
    <m/>
    <s v="1032876"/>
    <s v="1125348, 1125349, 1125350"/>
    <s v="L400194"/>
    <s v="G400194"/>
  </r>
  <r>
    <s v="https://www.gem.wiki/Klein_Wanzleben_power_station"/>
    <x v="122"/>
    <s v="Klein Wanzleben power station"/>
    <m/>
    <s v="1"/>
    <s v="NG/BU"/>
    <n v="23"/>
    <x v="0"/>
    <x v="3"/>
    <s v="N"/>
    <m/>
    <m/>
    <m/>
    <x v="20"/>
    <m/>
    <m/>
    <m/>
    <n v="52.07009"/>
    <n v="11.38531"/>
    <s v="exact"/>
    <s v="Klein Wanzleben"/>
    <m/>
    <m/>
    <s v="Sachsen-Anhalt"/>
    <x v="3"/>
    <s v="Western Europe"/>
    <s v="BNA: BNA1506"/>
    <m/>
    <m/>
    <s v="both"/>
    <s v="Sugar"/>
    <m/>
    <s v="1046317"/>
    <n v="1211153"/>
    <s v="L400195"/>
    <s v="G400195"/>
  </r>
  <r>
    <s v="https://www.gem.wiki/Knapsack_Gas_power_station"/>
    <x v="122"/>
    <s v="Knapsack Gas power station"/>
    <m/>
    <s v="I"/>
    <s v="NG"/>
    <n v="802"/>
    <x v="0"/>
    <x v="0"/>
    <s v="N"/>
    <m/>
    <m/>
    <m/>
    <x v="4"/>
    <m/>
    <m/>
    <m/>
    <n v="50.859000000000002"/>
    <n v="6.8410000000000002"/>
    <s v="exact"/>
    <s v="Hurth"/>
    <m/>
    <m/>
    <s v="Nordrhein-Westfalen"/>
    <x v="3"/>
    <s v="Western Europe"/>
    <s v="BNA: BNA0548a, ENTSOE: 11WD7KWKN-KW-EEN"/>
    <m/>
    <m/>
    <m/>
    <m/>
    <m/>
    <s v="1052819"/>
    <s v="1178188, 1194108, 1183205"/>
    <s v="L400196"/>
    <s v="G400196"/>
  </r>
  <r>
    <s v="https://www.gem.wiki/Knapsack_Gas_power_station"/>
    <x v="122"/>
    <s v="Knapsack Gas power station"/>
    <m/>
    <s v="II"/>
    <s v="NG"/>
    <n v="450"/>
    <x v="0"/>
    <x v="0"/>
    <s v="N"/>
    <m/>
    <m/>
    <m/>
    <x v="22"/>
    <m/>
    <m/>
    <m/>
    <n v="50.859000000000002"/>
    <n v="6.8410000000000002"/>
    <s v="exact"/>
    <s v="Hurth"/>
    <m/>
    <m/>
    <s v="Nordrhein-Westfalen"/>
    <x v="3"/>
    <s v="Western Europe"/>
    <s v="BNA: BNA0548b, ENTSOE: 11WD7KWKN-20-EEW"/>
    <m/>
    <m/>
    <m/>
    <m/>
    <m/>
    <s v="1098093"/>
    <n v="1222974"/>
    <s v="L400196"/>
    <s v="G400197"/>
  </r>
  <r>
    <s v="https://www.gem.wiki/Krefeld-Uerdingen_power_station"/>
    <x v="122"/>
    <s v="Krefeld-Uerdingen power station"/>
    <m/>
    <s v="CC"/>
    <s v="NG"/>
    <n v="1200"/>
    <x v="5"/>
    <x v="0"/>
    <s v="Y"/>
    <m/>
    <m/>
    <s v="replacement"/>
    <x v="45"/>
    <m/>
    <m/>
    <m/>
    <n v="51.377381999999997"/>
    <n v="6.6587300000000003"/>
    <s v="exact"/>
    <s v="Krefeld-Uerdingen"/>
    <m/>
    <m/>
    <s v="Nordrhein-Westfalen"/>
    <x v="3"/>
    <s v="Western Europe"/>
    <m/>
    <m/>
    <s v="Krefeld Trianel power station"/>
    <s v="both"/>
    <s v="Chemicals"/>
    <s v="none"/>
    <s v="1070853"/>
    <s v="1205996, 1236523, 1236524"/>
    <s v="L101949"/>
    <s v="G400888"/>
  </r>
  <r>
    <s v="https://www.gem.wiki/Krefeld-Uerdingen_power_station"/>
    <x v="122"/>
    <s v="Krefeld-Uerdingen power station"/>
    <m/>
    <s v="NST3"/>
    <s v="NG"/>
    <n v="33"/>
    <x v="0"/>
    <x v="3"/>
    <s v="Y"/>
    <m/>
    <m/>
    <s v="N"/>
    <x v="62"/>
    <m/>
    <m/>
    <m/>
    <n v="51.377381999999997"/>
    <n v="6.6587300000000003"/>
    <s v="exact"/>
    <s v="Krefeld-Uerdingen"/>
    <m/>
    <m/>
    <s v="Nordrhein-Westfalen"/>
    <x v="3"/>
    <s v="Western Europe"/>
    <m/>
    <m/>
    <s v="Krefeld Trianel power station"/>
    <s v="both"/>
    <s v="Chemicals"/>
    <m/>
    <s v="1070853"/>
    <m/>
    <s v="L101949"/>
    <s v="G412868"/>
  </r>
  <r>
    <s v="https://www.gem.wiki/Krefeld-Uerdingen_power_station"/>
    <x v="122"/>
    <s v="Krefeld-Uerdingen power station"/>
    <m/>
    <s v="NST4"/>
    <s v="NG"/>
    <n v="45"/>
    <x v="0"/>
    <x v="0"/>
    <s v="Y"/>
    <m/>
    <m/>
    <s v="N"/>
    <x v="74"/>
    <m/>
    <m/>
    <m/>
    <n v="51.377381999999997"/>
    <n v="6.6587300000000003"/>
    <s v="exact"/>
    <s v="Krefeld-Uerdingen"/>
    <m/>
    <m/>
    <s v="Nordrhein-Westfalen"/>
    <x v="3"/>
    <s v="Western Europe"/>
    <s v="BNA: BNA0557b"/>
    <m/>
    <s v="Krefeld Trianel power station"/>
    <s v="both"/>
    <s v="Chemicals"/>
    <m/>
    <s v="1070853"/>
    <m/>
    <s v="L101949"/>
    <s v="G412867"/>
  </r>
  <r>
    <s v="https://www.gem.wiki/Lausward_power_station"/>
    <x v="122"/>
    <s v="Lausward power station"/>
    <s v="Kraftwerk Lausward"/>
    <s v="Block A"/>
    <s v="NG"/>
    <n v="100"/>
    <x v="0"/>
    <x v="0"/>
    <s v="Y"/>
    <m/>
    <m/>
    <s v="N"/>
    <x v="15"/>
    <m/>
    <m/>
    <m/>
    <n v="51.221400000000003"/>
    <n v="6.7313000000000001"/>
    <s v="exact"/>
    <s v="Dusseldorf"/>
    <m/>
    <m/>
    <s v="Nordrhein-Westfalen"/>
    <x v="3"/>
    <s v="Western Europe"/>
    <s v="BNA: BNA0220, ENTSOE: 11WD7NORF5GAGUDC"/>
    <m/>
    <m/>
    <m/>
    <m/>
    <m/>
    <s v="1029820"/>
    <s v="1128388, 1164833"/>
    <s v="L101950"/>
    <s v="G400198"/>
  </r>
  <r>
    <s v="https://www.gem.wiki/Lausward_power_station"/>
    <x v="122"/>
    <s v="Lausward power station"/>
    <s v="Kraftwerk Lausward"/>
    <s v="EGT1"/>
    <s v="NG"/>
    <n v="66.7"/>
    <x v="0"/>
    <x v="1"/>
    <s v="N"/>
    <m/>
    <m/>
    <s v="N"/>
    <x v="35"/>
    <m/>
    <m/>
    <m/>
    <n v="51.221400000000003"/>
    <n v="6.7313000000000001"/>
    <s v="exact"/>
    <s v="Dusseldorf"/>
    <m/>
    <m/>
    <s v="Nordrhein-Westfalen"/>
    <x v="3"/>
    <s v="Western Europe"/>
    <s v="BNA: BNA0221b"/>
    <m/>
    <m/>
    <m/>
    <m/>
    <m/>
    <s v="1029820"/>
    <n v="1128386"/>
    <s v="L101950"/>
    <s v="G400199"/>
  </r>
  <r>
    <s v="https://www.gem.wiki/Lausward_power_station"/>
    <x v="122"/>
    <s v="Lausward power station"/>
    <s v="Kraftwerk Lausward"/>
    <s v="EGT2"/>
    <s v="NG"/>
    <n v="64.7"/>
    <x v="0"/>
    <x v="1"/>
    <s v="N"/>
    <m/>
    <m/>
    <s v="N"/>
    <x v="38"/>
    <m/>
    <m/>
    <m/>
    <n v="51.221400000000003"/>
    <n v="6.7313000000000001"/>
    <s v="exact"/>
    <s v="Dusseldorf"/>
    <m/>
    <m/>
    <s v="Nordrhein-Westfalen"/>
    <x v="3"/>
    <s v="Western Europe"/>
    <s v="BNA: BNA0221a"/>
    <m/>
    <m/>
    <m/>
    <m/>
    <m/>
    <s v="1029820"/>
    <n v="1128387"/>
    <s v="L101950"/>
    <s v="G400200"/>
  </r>
  <r>
    <s v="https://www.gem.wiki/Lausward_power_station"/>
    <x v="122"/>
    <s v="Lausward power station"/>
    <s v="Kraftwerk Lausward"/>
    <s v="F"/>
    <s v="NG"/>
    <n v="595"/>
    <x v="0"/>
    <x v="0"/>
    <s v="Y"/>
    <s v="Hydrogen capable: turbine"/>
    <m/>
    <s v="N"/>
    <x v="5"/>
    <m/>
    <m/>
    <m/>
    <n v="51.221400000000003"/>
    <n v="6.7313000000000001"/>
    <s v="exact"/>
    <s v="Dusseldorf"/>
    <m/>
    <m/>
    <s v="Nordrhein-Westfalen"/>
    <x v="3"/>
    <s v="Western Europe"/>
    <s v="BNA: BNA1817, ENTSOE: 11WD7NORF5GGUDFA"/>
    <m/>
    <m/>
    <m/>
    <m/>
    <m/>
    <s v="1029820"/>
    <n v="1203836"/>
    <s v="L101950"/>
    <s v="G400201"/>
  </r>
  <r>
    <s v="https://www.gem.wiki/Leipheim_power_station"/>
    <x v="122"/>
    <s v="Leipheim power station"/>
    <m/>
    <s v="1"/>
    <s v="NG"/>
    <n v="319"/>
    <x v="1"/>
    <x v="1"/>
    <s v="N"/>
    <s v="Hydrogen capable: turbine"/>
    <s v="not found"/>
    <m/>
    <x v="49"/>
    <m/>
    <m/>
    <m/>
    <n v="48.440779999999997"/>
    <n v="10.252599999999999"/>
    <s v="exact"/>
    <s v="Leipheim"/>
    <m/>
    <m/>
    <s v="Bavaria"/>
    <x v="3"/>
    <s v="Western Europe"/>
    <s v="BNA: BNAP114"/>
    <m/>
    <m/>
    <m/>
    <m/>
    <m/>
    <s v="1088419"/>
    <n v="1237125"/>
    <s v="L401433"/>
    <s v="G400889"/>
  </r>
  <r>
    <s v="https://www.gem.wiki/Leipzig_Nord_power_station"/>
    <x v="122"/>
    <s v="Leipzig Nord power station"/>
    <m/>
    <s v="1"/>
    <s v="NG/FO"/>
    <n v="172"/>
    <x v="7"/>
    <x v="0"/>
    <s v="Y"/>
    <m/>
    <m/>
    <m/>
    <x v="67"/>
    <m/>
    <m/>
    <m/>
    <n v="51.351199999999999"/>
    <n v="12.378399999999999"/>
    <s v="exact"/>
    <s v="Leipzig"/>
    <m/>
    <m/>
    <s v="Sachsen"/>
    <x v="3"/>
    <s v="Western Europe"/>
    <s v="BNA: BNA0588, ENTSOE: 11WD8LEIP5X----6"/>
    <m/>
    <m/>
    <m/>
    <m/>
    <m/>
    <s v="1029943"/>
    <s v="1128724, 1128725, 1128726"/>
    <s v="L400202"/>
    <s v="G400202"/>
  </r>
  <r>
    <s v="https://www.gem.wiki/Leipzig_Nord_power_station"/>
    <x v="122"/>
    <s v="Leipzig Nord power station"/>
    <m/>
    <s v="2"/>
    <s v="NG"/>
    <n v="308"/>
    <x v="2"/>
    <x v="5"/>
    <s v="not found"/>
    <m/>
    <m/>
    <m/>
    <x v="40"/>
    <m/>
    <m/>
    <m/>
    <n v="51.351199999999999"/>
    <n v="12.378399999999999"/>
    <s v="exact"/>
    <s v="Leipzig"/>
    <m/>
    <m/>
    <s v="Sachsen"/>
    <x v="3"/>
    <s v="Western Europe"/>
    <m/>
    <m/>
    <m/>
    <m/>
    <m/>
    <m/>
    <s v="1029943"/>
    <m/>
    <s v="L400202"/>
    <s v="G410317"/>
  </r>
  <r>
    <s v="https://www.gem.wiki/Leipzig_S%C3%BCd_power_station"/>
    <x v="122"/>
    <s v="Leipzig Süd power station"/>
    <s v="Heizkraftwerk Leipzig Süd"/>
    <s v="1"/>
    <s v="NG"/>
    <n v="62"/>
    <x v="0"/>
    <x v="1"/>
    <s v="Y"/>
    <s v="Hydrogen capable: turbine"/>
    <m/>
    <s v="replacement"/>
    <x v="49"/>
    <m/>
    <m/>
    <m/>
    <n v="51.297460000000001"/>
    <n v="12.38424"/>
    <s v="exact"/>
    <s v="Leipzig"/>
    <m/>
    <m/>
    <s v="Sachsen"/>
    <x v="3"/>
    <s v="Western Europe"/>
    <m/>
    <m/>
    <s v="Lippendorf power plant, Böhlen-Lippendorf power plant"/>
    <m/>
    <m/>
    <m/>
    <s v="1130726"/>
    <n v="1301990"/>
    <s v="L405886"/>
    <s v="G405836"/>
  </r>
  <r>
    <s v="https://www.gem.wiki/Leipzig_S%C3%BCd_power_station"/>
    <x v="122"/>
    <s v="Leipzig Süd power station"/>
    <s v="Heizkraftwerk Leipzig Süd"/>
    <s v="2"/>
    <s v="NG"/>
    <n v="62"/>
    <x v="0"/>
    <x v="1"/>
    <s v="Y"/>
    <s v="Hydrogen capable: turbine"/>
    <m/>
    <s v="replacement"/>
    <x v="49"/>
    <m/>
    <m/>
    <m/>
    <n v="51.297460000000001"/>
    <n v="12.38424"/>
    <s v="exact"/>
    <s v="Leipzig"/>
    <m/>
    <m/>
    <s v="Sachsen"/>
    <x v="3"/>
    <s v="Western Europe"/>
    <m/>
    <m/>
    <s v="Lippendorf power plant, Böhlen-Lippendorf power plant"/>
    <m/>
    <m/>
    <m/>
    <s v="1130726"/>
    <n v="1301991"/>
    <s v="L405886"/>
    <s v="G405837"/>
  </r>
  <r>
    <s v="https://www.gem.wiki/Leppersdorf_power_station"/>
    <x v="122"/>
    <s v="Leppersdorf power station"/>
    <m/>
    <s v="1"/>
    <s v="NG"/>
    <n v="36"/>
    <x v="0"/>
    <x v="0"/>
    <s v="Y"/>
    <m/>
    <m/>
    <m/>
    <x v="2"/>
    <m/>
    <m/>
    <m/>
    <n v="51.151400000000002"/>
    <n v="13.977600000000001"/>
    <s v="exact"/>
    <s v="Leppersdorf"/>
    <m/>
    <m/>
    <s v="Wachau"/>
    <x v="3"/>
    <s v="Western Europe"/>
    <s v="BNA: BNA1556"/>
    <m/>
    <m/>
    <s v="both"/>
    <s v="Dairy"/>
    <m/>
    <s v="1092273"/>
    <s v="1244016, 1244017, 1281564"/>
    <s v="L400203"/>
    <s v="G400203"/>
  </r>
  <r>
    <s v="https://www.gem.wiki/Leuna_Refinery_power_station"/>
    <x v="122"/>
    <s v="Leuna Refinery power station"/>
    <m/>
    <s v="CHP"/>
    <s v="HFO/NG"/>
    <n v="162"/>
    <x v="0"/>
    <x v="0"/>
    <s v="Y"/>
    <m/>
    <m/>
    <m/>
    <x v="67"/>
    <m/>
    <m/>
    <m/>
    <n v="51.2866"/>
    <n v="11.999700000000001"/>
    <s v="exact"/>
    <s v="Leuna"/>
    <m/>
    <m/>
    <s v="Sachsen-Anhalt"/>
    <x v="3"/>
    <s v="Western Europe"/>
    <m/>
    <m/>
    <m/>
    <s v="both"/>
    <s v="Chemicals"/>
    <m/>
    <s v="1021909"/>
    <s v="1169585, 1169586, 1169587, 1128943"/>
    <s v="L408802"/>
    <s v="G412865"/>
  </r>
  <r>
    <s v="https://www.gem.wiki/Leuna_Refinery_power_station"/>
    <x v="122"/>
    <s v="Leuna Refinery power station"/>
    <m/>
    <s v="GT2"/>
    <s v="NG"/>
    <n v="38"/>
    <x v="0"/>
    <x v="0"/>
    <s v="Y"/>
    <m/>
    <m/>
    <m/>
    <x v="20"/>
    <m/>
    <m/>
    <m/>
    <n v="51.2866"/>
    <n v="11.999700000000001"/>
    <s v="exact"/>
    <s v="Leuna"/>
    <m/>
    <m/>
    <s v="Sachsen-Anhalt"/>
    <x v="3"/>
    <s v="Western Europe"/>
    <s v="BNA: BNA0594"/>
    <m/>
    <m/>
    <s v="both"/>
    <s v="Chemicals"/>
    <m/>
    <s v="1030338"/>
    <m/>
    <s v="L408802"/>
    <s v="G412864"/>
  </r>
  <r>
    <s v="https://www.gem.wiki/Leuna_Refinery_power_station"/>
    <x v="122"/>
    <s v="Leuna Refinery power station"/>
    <m/>
    <s v="ST"/>
    <s v="HFO"/>
    <n v="92.5"/>
    <x v="0"/>
    <x v="3"/>
    <s v="Y"/>
    <m/>
    <m/>
    <m/>
    <x v="44"/>
    <m/>
    <m/>
    <m/>
    <n v="51.2866"/>
    <n v="11.999700000000001"/>
    <s v="exact"/>
    <s v="Leuna"/>
    <m/>
    <m/>
    <s v="Sachsen-Anhalt"/>
    <x v="3"/>
    <s v="Western Europe"/>
    <m/>
    <m/>
    <m/>
    <s v="both"/>
    <s v="Chemicals"/>
    <m/>
    <s v="1030338"/>
    <s v="1132683, 1132684, 1132685"/>
    <s v="L408802"/>
    <s v="G412863"/>
  </r>
  <r>
    <s v="https://www.gem.wiki/Leuna_power_station"/>
    <x v="122"/>
    <s v="Leuna power station"/>
    <m/>
    <s v="CC"/>
    <s v="NG"/>
    <n v="37"/>
    <x v="0"/>
    <x v="3"/>
    <s v="Y"/>
    <m/>
    <m/>
    <m/>
    <x v="15"/>
    <m/>
    <m/>
    <m/>
    <n v="51.299799999999998"/>
    <n v="12.019299999999999"/>
    <s v="exact"/>
    <s v="Leuna"/>
    <m/>
    <m/>
    <s v="Sachsen-Anhalt"/>
    <x v="3"/>
    <s v="Western Europe"/>
    <s v="BNA: BNA0598b, BNA: BNA0598a"/>
    <m/>
    <m/>
    <s v="both"/>
    <s v="Chemicals"/>
    <m/>
    <m/>
    <m/>
    <s v="L400204"/>
    <s v="G412866"/>
  </r>
  <r>
    <s v="https://www.gem.wiki/Leuna_power_station"/>
    <x v="122"/>
    <s v="Leuna power station"/>
    <m/>
    <s v="GT1"/>
    <s v="NG"/>
    <n v="35"/>
    <x v="0"/>
    <x v="0"/>
    <s v="Y"/>
    <m/>
    <m/>
    <m/>
    <x v="20"/>
    <m/>
    <m/>
    <m/>
    <n v="51.299799999999998"/>
    <n v="12.019299999999999"/>
    <s v="exact"/>
    <s v="Leuna"/>
    <m/>
    <m/>
    <s v="Sachsen-Anhalt"/>
    <x v="3"/>
    <s v="Western Europe"/>
    <s v="BNA: BNA0593"/>
    <m/>
    <m/>
    <s v="both"/>
    <s v="Chemicals"/>
    <m/>
    <s v="1021909"/>
    <n v="1209403"/>
    <s v="L400204"/>
    <s v="G400204"/>
  </r>
  <r>
    <s v="https://www.gem.wiki/Leuna_power_station"/>
    <x v="122"/>
    <s v="Leuna power station"/>
    <m/>
    <s v="GT3"/>
    <s v="NG"/>
    <n v="37"/>
    <x v="0"/>
    <x v="0"/>
    <s v="Y"/>
    <m/>
    <m/>
    <m/>
    <x v="20"/>
    <m/>
    <m/>
    <m/>
    <n v="51.299799999999998"/>
    <n v="12.019299999999999"/>
    <s v="exact"/>
    <s v="Leuna"/>
    <m/>
    <m/>
    <s v="Sachsen-Anhalt"/>
    <x v="3"/>
    <s v="Western Europe"/>
    <s v="BNA: BNA0595"/>
    <m/>
    <m/>
    <s v="both"/>
    <s v="Chemicals"/>
    <m/>
    <s v="1021909"/>
    <m/>
    <s v="L400204"/>
    <s v="G400205"/>
  </r>
  <r>
    <s v="https://www.gem.wiki/Leuna_power_station"/>
    <x v="122"/>
    <s v="Leuna power station"/>
    <m/>
    <s v="GT4"/>
    <s v="NG"/>
    <n v="39"/>
    <x v="0"/>
    <x v="0"/>
    <s v="Y"/>
    <m/>
    <m/>
    <m/>
    <x v="23"/>
    <m/>
    <m/>
    <m/>
    <n v="51.299799999999998"/>
    <n v="12.019299999999999"/>
    <s v="exact"/>
    <s v="Leuna"/>
    <m/>
    <m/>
    <s v="Sachsen-Anhalt"/>
    <x v="3"/>
    <s v="Western Europe"/>
    <s v="BNA: BNA0592"/>
    <m/>
    <m/>
    <s v="power"/>
    <s v="Chemicals"/>
    <m/>
    <s v="1072540"/>
    <m/>
    <s v="L400204"/>
    <s v="G400206"/>
  </r>
  <r>
    <s v="https://www.gem.wiki/Leuna_power_station"/>
    <x v="122"/>
    <s v="Leuna power station"/>
    <m/>
    <s v="GuD2"/>
    <s v="NG"/>
    <n v="117"/>
    <x v="0"/>
    <x v="0"/>
    <s v="Y"/>
    <m/>
    <m/>
    <m/>
    <x v="49"/>
    <m/>
    <m/>
    <m/>
    <n v="51.299799999999998"/>
    <n v="12.019299999999999"/>
    <s v="exact"/>
    <s v="Leuna"/>
    <m/>
    <m/>
    <s v="Sachsen-Anhalt"/>
    <x v="3"/>
    <s v="Western Europe"/>
    <s v="BNA: BNA0592"/>
    <m/>
    <m/>
    <s v="power"/>
    <s v="Chemicals"/>
    <m/>
    <s v="1072540"/>
    <n v="1305067"/>
    <s v="L400204"/>
    <s v="G411146"/>
  </r>
  <r>
    <s v="https://www.gem.wiki/Lichterfelde_power_station"/>
    <x v="122"/>
    <s v="Lichterfelde power station"/>
    <m/>
    <s v="4"/>
    <s v="NG"/>
    <n v="315"/>
    <x v="0"/>
    <x v="0"/>
    <s v="Y"/>
    <m/>
    <m/>
    <m/>
    <x v="0"/>
    <m/>
    <m/>
    <m/>
    <n v="52.425199999999997"/>
    <n v="13.309799999999999"/>
    <s v="exact"/>
    <s v="Berlin"/>
    <m/>
    <m/>
    <s v="Berlin"/>
    <x v="3"/>
    <s v="Western Europe"/>
    <s v="BNA: BNA1935, ENTSOE: 11W0-0000-0103-9"/>
    <m/>
    <m/>
    <m/>
    <m/>
    <m/>
    <s v="1010989"/>
    <s v="1217341, 1253181"/>
    <s v="L400207"/>
    <s v="G400208"/>
  </r>
  <r>
    <s v="https://gem.wiki/Lippendorf_power_station"/>
    <x v="122"/>
    <s v="Lippendorf power station"/>
    <m/>
    <s v="CC"/>
    <s v="NG"/>
    <n v="800"/>
    <x v="3"/>
    <x v="0"/>
    <s v="Y"/>
    <s v="Hydrogen capable: turbine"/>
    <m/>
    <s v="replacement"/>
    <x v="41"/>
    <m/>
    <m/>
    <m/>
    <n v="51.184536999999999"/>
    <n v="12.372852"/>
    <s v="exact"/>
    <s v="Lippendorf"/>
    <m/>
    <m/>
    <s v="Saxony"/>
    <x v="3"/>
    <s v="Western Europe"/>
    <m/>
    <m/>
    <m/>
    <m/>
    <m/>
    <m/>
    <m/>
    <m/>
    <s v="L101983"/>
    <s v="G412862"/>
  </r>
  <r>
    <s v="https://www.gem.wiki/Ludwigshafen_CHP_power_station"/>
    <x v="122"/>
    <s v="Ludwigshafen CHP power station"/>
    <m/>
    <s v="1"/>
    <s v="HFO/NG"/>
    <n v="33"/>
    <x v="0"/>
    <x v="0"/>
    <s v="Y"/>
    <m/>
    <m/>
    <m/>
    <x v="74"/>
    <m/>
    <m/>
    <m/>
    <n v="49.484743504934698"/>
    <n v="8.4251098005931198"/>
    <s v="approximate"/>
    <s v="Ludwigshafen"/>
    <m/>
    <m/>
    <m/>
    <x v="3"/>
    <s v="Western Europe"/>
    <s v="BNA: BNA1197"/>
    <m/>
    <m/>
    <m/>
    <m/>
    <m/>
    <m/>
    <m/>
    <s v="L408815"/>
    <s v="G412861"/>
  </r>
  <r>
    <s v="https://www.gem.wiki/Ludwigshafen_Mitte_power_station"/>
    <x v="122"/>
    <s v="Ludwigshafen Mitte power station"/>
    <m/>
    <s v="Block 1"/>
    <s v="NG"/>
    <n v="94"/>
    <x v="0"/>
    <x v="0"/>
    <s v="Y"/>
    <m/>
    <m/>
    <m/>
    <x v="18"/>
    <m/>
    <m/>
    <m/>
    <n v="49.453000000000003"/>
    <n v="8.4329999999999998"/>
    <s v="exact"/>
    <s v="Ludwigshafen"/>
    <m/>
    <m/>
    <s v="Rheinland-Pfalz"/>
    <x v="3"/>
    <s v="Western Europe"/>
    <s v="BNA: BNA0614c, BNA: BNA0614a"/>
    <m/>
    <m/>
    <s v="both"/>
    <s v="Chemicals"/>
    <m/>
    <s v="1056288"/>
    <n v="1130010"/>
    <s v="L400209"/>
    <s v="G400209"/>
  </r>
  <r>
    <s v="https://www.gem.wiki/Ludwigshafen_Mitte_power_station"/>
    <x v="122"/>
    <s v="Ludwigshafen Mitte power station"/>
    <m/>
    <s v="Blocks 10, 11, 12"/>
    <s v="NG"/>
    <n v="503"/>
    <x v="0"/>
    <x v="0"/>
    <s v="Y"/>
    <m/>
    <m/>
    <m/>
    <x v="21"/>
    <m/>
    <m/>
    <m/>
    <n v="49.453000000000003"/>
    <n v="8.4329999999999998"/>
    <s v="exact"/>
    <s v="Ludwigshafen"/>
    <m/>
    <m/>
    <s v="Rheinland-Pfalz"/>
    <x v="3"/>
    <s v="Western Europe"/>
    <s v="BNA: BNA0614b, ENTSOE: 11WD7LUDW2GGT11E, ENTSOE: 11WD7LUDW2GGT12C"/>
    <m/>
    <m/>
    <s v="both"/>
    <s v="Chemicals"/>
    <m/>
    <s v="1056288"/>
    <s v="1183071, 1186473, 1193581"/>
    <s v="L400209"/>
    <s v="G400210"/>
  </r>
  <r>
    <s v="https://www.gem.wiki/Ludwigshafen_Süd_power_station"/>
    <x v="122"/>
    <s v="Ludwigshafen Süd power station"/>
    <m/>
    <s v="1"/>
    <s v="NG"/>
    <n v="415"/>
    <x v="0"/>
    <x v="0"/>
    <s v="Y"/>
    <m/>
    <m/>
    <m/>
    <x v="44"/>
    <m/>
    <m/>
    <m/>
    <n v="49.513599999999997"/>
    <n v="8.4315999999999995"/>
    <s v="exact"/>
    <s v="Ludwigshafen"/>
    <m/>
    <m/>
    <s v="Rheinland-Pfalz"/>
    <x v="3"/>
    <s v="Western Europe"/>
    <s v="BNA: BNA0615"/>
    <s v="ENTSOE: 11WD7LUDW5GSDG1Q, ENTSOE: 11WD7LUDW5GSDG2O"/>
    <m/>
    <s v="both"/>
    <s v="Chemicals"/>
    <m/>
    <s v="1027644"/>
    <s v="1130017, 1130018, 1130019"/>
    <s v="L400211"/>
    <s v="G400211"/>
  </r>
  <r>
    <s v="https://www.gem.wiki/Mainova_West_power_station"/>
    <x v="122"/>
    <s v="Mainova West power station"/>
    <s v="Heizkraftwerk West"/>
    <s v="Block 2"/>
    <s v="NG"/>
    <n v="72"/>
    <x v="2"/>
    <x v="0"/>
    <s v="Y"/>
    <s v="not found"/>
    <m/>
    <s v="replacement"/>
    <x v="54"/>
    <m/>
    <m/>
    <m/>
    <n v="50.098559999999999"/>
    <n v="8.6530799999999992"/>
    <s v="exact"/>
    <s v="Frankfurt am Main"/>
    <m/>
    <m/>
    <s v="Hessen"/>
    <x v="3"/>
    <s v="Western Europe"/>
    <m/>
    <m/>
    <s v="HKW West"/>
    <m/>
    <m/>
    <m/>
    <s v="1029851"/>
    <m/>
    <s v="L400278"/>
    <s v="G410775"/>
  </r>
  <r>
    <s v="https://www.gem.wiki/Mainova_West_power_station"/>
    <x v="122"/>
    <s v="Mainova West power station"/>
    <s v="Heizkraftwerk West"/>
    <s v="Block 3"/>
    <s v="NG"/>
    <n v="72"/>
    <x v="2"/>
    <x v="0"/>
    <s v="Y"/>
    <s v="not found"/>
    <m/>
    <s v="replacement"/>
    <x v="54"/>
    <m/>
    <m/>
    <m/>
    <n v="50.098559999999999"/>
    <n v="8.6530799999999992"/>
    <s v="exact"/>
    <s v="Frankfurt am Main"/>
    <m/>
    <m/>
    <s v="Hessen"/>
    <x v="3"/>
    <s v="Western Europe"/>
    <m/>
    <m/>
    <s v="HKW West"/>
    <m/>
    <m/>
    <m/>
    <s v="1029851"/>
    <m/>
    <s v="L400278"/>
    <s v="G410774"/>
  </r>
  <r>
    <s v="https://www.gem.wiki/Mainova_West_power_station"/>
    <x v="122"/>
    <s v="Mainova West power station"/>
    <s v="Heizkraftwerk West"/>
    <s v="Block 4"/>
    <s v="NG"/>
    <n v="110.755"/>
    <x v="0"/>
    <x v="3"/>
    <s v="Y"/>
    <m/>
    <m/>
    <s v="N"/>
    <x v="20"/>
    <m/>
    <m/>
    <m/>
    <n v="50.098559999999999"/>
    <n v="8.6530799999999992"/>
    <s v="exact"/>
    <s v="Frankfurt am Main"/>
    <m/>
    <m/>
    <s v="Hessen"/>
    <x v="3"/>
    <s v="Western Europe"/>
    <s v="BNA: BNA0286, ENTSOE: 11WD2FFW-000203E"/>
    <m/>
    <s v="HKW West"/>
    <m/>
    <m/>
    <m/>
    <s v="1029851"/>
    <n v="1118047"/>
    <s v="L400278"/>
    <s v="G400278"/>
  </r>
  <r>
    <s v="https://www.gem.wiki/Mainova_West_power_station"/>
    <x v="122"/>
    <s v="Mainova West power station"/>
    <s v="Heizkraftwerk West"/>
    <s v="Block M5"/>
    <s v="NG/OG"/>
    <n v="38.700000000000003"/>
    <x v="0"/>
    <x v="3"/>
    <s v="Y"/>
    <m/>
    <m/>
    <s v="N"/>
    <x v="34"/>
    <m/>
    <m/>
    <m/>
    <n v="50.098559999999999"/>
    <n v="8.6530799999999992"/>
    <s v="exact"/>
    <s v="Frankfurt am Main"/>
    <m/>
    <m/>
    <s v="Hessen"/>
    <x v="3"/>
    <s v="Western Europe"/>
    <s v="BNA: BNA1868"/>
    <m/>
    <s v="HKW West"/>
    <m/>
    <m/>
    <m/>
    <s v="1029851"/>
    <s v="not found"/>
    <s v="L400278"/>
    <s v="G400279"/>
  </r>
  <r>
    <s v="https://www.gem.wiki/Mainz_power_station"/>
    <x v="122"/>
    <s v="Mainz power station"/>
    <s v="Kraftwerke Mainz-Wiesbaden AG"/>
    <s v="IC1-10"/>
    <s v="NG/HFO"/>
    <n v="100"/>
    <x v="0"/>
    <x v="6"/>
    <s v="Y"/>
    <m/>
    <m/>
    <s v="replacement"/>
    <x v="6"/>
    <m/>
    <m/>
    <m/>
    <n v="50.026400000000002"/>
    <n v="8.2378999999999998"/>
    <s v="exact"/>
    <s v="Mainz"/>
    <m/>
    <m/>
    <s v="Rheinland-Pfalz"/>
    <x v="3"/>
    <s v="Western Europe"/>
    <s v="BNA: BNA0626, ENTSOE: 11WD7BISC5GKW3-T"/>
    <m/>
    <s v="Mainz-Wiesbaden"/>
    <m/>
    <m/>
    <m/>
    <s v="1021311"/>
    <n v="1282029"/>
    <s v="L101972"/>
    <s v="G412860"/>
  </r>
  <r>
    <s v="https://www.gem.wiki/Mainz_power_station"/>
    <x v="122"/>
    <s v="Mainz power station"/>
    <s v="Kraftwerke Mainz-Wiesbaden AG"/>
    <s v="KW2"/>
    <s v="NG"/>
    <n v="335"/>
    <x v="0"/>
    <x v="0"/>
    <s v="Y"/>
    <m/>
    <m/>
    <s v="N"/>
    <x v="50"/>
    <m/>
    <m/>
    <m/>
    <n v="50.026400000000002"/>
    <n v="8.2378999999999998"/>
    <s v="exact"/>
    <s v="Mainz"/>
    <m/>
    <m/>
    <s v="Rheinland-Pfalz"/>
    <x v="3"/>
    <s v="Western Europe"/>
    <s v="BNA: BNA0627, ENTSOE, 11WD7BISC5GKW2-W"/>
    <m/>
    <s v="Mainz-Wiesbaden"/>
    <m/>
    <m/>
    <m/>
    <s v="1021311"/>
    <n v="1130737"/>
    <s v="L101972"/>
    <s v="G400212"/>
  </r>
  <r>
    <s v="https://www.gem.wiki/Mainz_power_station"/>
    <x v="122"/>
    <s v="Mainz power station"/>
    <s v="Kraftwerke Mainz-Wiesbaden AG"/>
    <s v="KW3"/>
    <s v="NG"/>
    <n v="434"/>
    <x v="0"/>
    <x v="0"/>
    <s v="Y"/>
    <m/>
    <m/>
    <s v="replacement"/>
    <x v="15"/>
    <m/>
    <m/>
    <m/>
    <n v="50.026400000000002"/>
    <n v="8.2378999999999998"/>
    <s v="exact"/>
    <s v="Mainz"/>
    <m/>
    <m/>
    <s v="Rheinland-Pfalz"/>
    <x v="3"/>
    <s v="Western Europe"/>
    <s v="BNA: BNA1948"/>
    <m/>
    <s v="Mainz-Wiesbaden"/>
    <m/>
    <m/>
    <m/>
    <s v="1021311"/>
    <s v="1130738, 1172087"/>
    <s v="L101972"/>
    <s v="G400213"/>
  </r>
  <r>
    <s v="https://www.gem.wiki/Mannheim_Mill_power_station"/>
    <x v="122"/>
    <s v="Mannheim Mill power station"/>
    <m/>
    <s v="ST1"/>
    <s v="BU/NG/HFO"/>
    <n v="29"/>
    <x v="0"/>
    <x v="3"/>
    <s v="Y"/>
    <m/>
    <m/>
    <m/>
    <x v="84"/>
    <m/>
    <m/>
    <m/>
    <n v="49.536000000000001"/>
    <n v="8.4638000000000009"/>
    <s v="approximate"/>
    <s v="Mannheim"/>
    <m/>
    <m/>
    <s v="Baden-Württemberg"/>
    <x v="3"/>
    <s v="Western Europe"/>
    <m/>
    <m/>
    <m/>
    <s v="both"/>
    <s v="Other"/>
    <m/>
    <m/>
    <m/>
    <s v="L408814"/>
    <s v="G412859"/>
  </r>
  <r>
    <s v="https://www.gem.wiki/Mannheim_Mill_power_station"/>
    <x v="122"/>
    <s v="Mannheim Mill power station"/>
    <m/>
    <s v="ST2"/>
    <s v="NG/BU/HFO"/>
    <n v="29"/>
    <x v="0"/>
    <x v="3"/>
    <s v="Y"/>
    <m/>
    <m/>
    <m/>
    <x v="63"/>
    <m/>
    <m/>
    <m/>
    <n v="49.536000000000001"/>
    <n v="8.4638000000000009"/>
    <s v="approximate"/>
    <s v="Mannheim"/>
    <m/>
    <m/>
    <s v="Baden-Württemberg"/>
    <x v="3"/>
    <s v="Western Europe"/>
    <m/>
    <m/>
    <m/>
    <s v="both"/>
    <s v="Other"/>
    <m/>
    <m/>
    <m/>
    <s v="L408814"/>
    <s v="G412858"/>
  </r>
  <r>
    <s v="https://www.gem.wiki/Marbach_power_station"/>
    <x v="122"/>
    <s v="Marbach power station"/>
    <m/>
    <s v="2"/>
    <s v="HFO"/>
    <n v="130"/>
    <x v="0"/>
    <x v="1"/>
    <s v="Y"/>
    <m/>
    <m/>
    <m/>
    <x v="65"/>
    <m/>
    <m/>
    <m/>
    <n v="48.928080000000001"/>
    <n v="9.23109"/>
    <s v="exact"/>
    <s v="Marbach"/>
    <m/>
    <m/>
    <s v="Baden-Württemberg"/>
    <x v="3"/>
    <s v="Western Europe"/>
    <m/>
    <m/>
    <m/>
    <m/>
    <m/>
    <m/>
    <s v="1016439"/>
    <n v="1131464"/>
    <s v="L408813"/>
    <s v="G412857"/>
  </r>
  <r>
    <s v="https://www.gem.wiki/Marbach_power_station"/>
    <x v="122"/>
    <s v="Marbach power station"/>
    <m/>
    <s v="3"/>
    <s v="HFO"/>
    <n v="265"/>
    <x v="0"/>
    <x v="0"/>
    <s v="Y"/>
    <m/>
    <m/>
    <m/>
    <x v="35"/>
    <m/>
    <m/>
    <m/>
    <n v="48.928080000000001"/>
    <n v="9.23109"/>
    <s v="exact"/>
    <s v="Marbach"/>
    <m/>
    <m/>
    <s v="Baden-Württemberg"/>
    <x v="3"/>
    <s v="Western Europe"/>
    <m/>
    <m/>
    <m/>
    <m/>
    <m/>
    <m/>
    <s v="1016439"/>
    <n v="1131465"/>
    <s v="L408813"/>
    <s v="G412856"/>
  </r>
  <r>
    <s v="https://www.gem.wiki/Marbach_power_station"/>
    <x v="122"/>
    <s v="Marbach power station"/>
    <m/>
    <s v="4"/>
    <s v="NG/HFO"/>
    <n v="300"/>
    <x v="2"/>
    <x v="1"/>
    <s v="Y"/>
    <m/>
    <m/>
    <m/>
    <x v="7"/>
    <m/>
    <m/>
    <m/>
    <n v="48.928080000000001"/>
    <n v="9.23109"/>
    <s v="exact"/>
    <s v="Marbach"/>
    <m/>
    <m/>
    <s v="Baden-Württemberg"/>
    <x v="3"/>
    <s v="Western Europe"/>
    <m/>
    <m/>
    <m/>
    <m/>
    <m/>
    <m/>
    <s v="1016439"/>
    <n v="1296050"/>
    <s v="L408813"/>
    <s v="G412855"/>
  </r>
  <r>
    <s v="https://www.gem.wiki/Marienehe_power_station"/>
    <x v="122"/>
    <s v="Marienehe power station"/>
    <m/>
    <s v="1"/>
    <s v="NG"/>
    <n v="108"/>
    <x v="0"/>
    <x v="0"/>
    <s v="Y"/>
    <m/>
    <m/>
    <m/>
    <x v="67"/>
    <m/>
    <m/>
    <m/>
    <n v="54.125450000000001"/>
    <n v="12.081899999999999"/>
    <s v="exact"/>
    <s v="Rostock"/>
    <m/>
    <m/>
    <s v="Mecklenburg-Vorpommern"/>
    <x v="3"/>
    <s v="Western Europe"/>
    <s v="BNA: BNA0848"/>
    <m/>
    <m/>
    <m/>
    <m/>
    <m/>
    <s v="1030046"/>
    <s v="1144065, 1168958, 1144066, 1168959, 1144067, 1168960"/>
    <s v="L400214"/>
    <s v="G400214"/>
  </r>
  <r>
    <s v="https://www.gem.wiki/Maxau_Mill_power_station"/>
    <x v="122"/>
    <s v="Maxau Mill power station"/>
    <m/>
    <s v="ST4"/>
    <s v="NG/HFO/BU"/>
    <n v="43"/>
    <x v="0"/>
    <x v="3"/>
    <s v="Y"/>
    <m/>
    <m/>
    <m/>
    <x v="1"/>
    <m/>
    <m/>
    <m/>
    <n v="49.042070000000002"/>
    <n v="8.3134999999999994"/>
    <s v="exact"/>
    <s v="Knielingen"/>
    <m/>
    <m/>
    <s v="Baden-Württemberg"/>
    <x v="3"/>
    <s v="Western Europe"/>
    <m/>
    <m/>
    <m/>
    <s v="both"/>
    <s v="Pulp &amp; Paper"/>
    <m/>
    <m/>
    <m/>
    <s v="L408818"/>
    <s v="G412854"/>
  </r>
  <r>
    <s v="https://www.gem.wiki/Maxau_Mill_power_station"/>
    <x v="122"/>
    <s v="Maxau Mill power station"/>
    <m/>
    <s v="ST5"/>
    <s v="NG/HFO/BU"/>
    <n v="57"/>
    <x v="0"/>
    <x v="3"/>
    <s v="Y"/>
    <m/>
    <m/>
    <m/>
    <x v="6"/>
    <m/>
    <m/>
    <m/>
    <n v="49.042070000000002"/>
    <n v="8.3134999999999994"/>
    <s v="exact"/>
    <s v="Knielingen"/>
    <m/>
    <m/>
    <s v="Baden-Württemberg"/>
    <x v="3"/>
    <s v="Western Europe"/>
    <m/>
    <m/>
    <m/>
    <s v="both"/>
    <s v="Pulp &amp; Paper"/>
    <m/>
    <m/>
    <m/>
    <s v="L408818"/>
    <s v="G412853"/>
  </r>
  <r>
    <s v="https://www.gem.wiki/Maxau_Mill_power_station"/>
    <x v="122"/>
    <s v="Maxau Mill power station"/>
    <m/>
    <s v="ST6"/>
    <s v="NG/HFO"/>
    <n v="20"/>
    <x v="0"/>
    <x v="3"/>
    <s v="Y"/>
    <m/>
    <m/>
    <m/>
    <x v="75"/>
    <m/>
    <m/>
    <m/>
    <n v="49.042070000000002"/>
    <n v="8.3134999999999994"/>
    <s v="exact"/>
    <s v="Knielingen"/>
    <m/>
    <m/>
    <s v="Baden-Württemberg"/>
    <x v="3"/>
    <s v="Western Europe"/>
    <m/>
    <m/>
    <m/>
    <s v="both"/>
    <s v="Pulp &amp; Paper"/>
    <m/>
    <m/>
    <m/>
    <s v="L408818"/>
    <s v="G412852"/>
  </r>
  <r>
    <s v="https://www.gem.wiki/Merheim_power_station"/>
    <x v="122"/>
    <s v="Merheim power station"/>
    <m/>
    <s v="IC"/>
    <s v="NG"/>
    <n v="31.5"/>
    <x v="0"/>
    <x v="6"/>
    <s v="Y"/>
    <m/>
    <m/>
    <m/>
    <x v="6"/>
    <m/>
    <m/>
    <m/>
    <n v="50.956499999999998"/>
    <n v="7.0484"/>
    <s v="exact"/>
    <s v="Merheim"/>
    <m/>
    <m/>
    <s v="North Rhine-Westphalia"/>
    <x v="3"/>
    <s v="Western Europe"/>
    <s v="BNA: BNA1990"/>
    <m/>
    <m/>
    <m/>
    <m/>
    <m/>
    <m/>
    <m/>
    <s v="L408817"/>
    <s v="G412851"/>
  </r>
  <r>
    <s v="https://www.gem.wiki/Merkenich_(Nord)_power_station"/>
    <x v="122"/>
    <s v="Merkenich (Nord) power station"/>
    <m/>
    <s v="1"/>
    <s v="NG"/>
    <n v="128"/>
    <x v="0"/>
    <x v="0"/>
    <s v="Y"/>
    <m/>
    <m/>
    <s v="replacement"/>
    <x v="8"/>
    <m/>
    <m/>
    <m/>
    <n v="51.017800000000001"/>
    <n v="6.9642999999999997"/>
    <s v="exact"/>
    <s v="Cologne"/>
    <m/>
    <m/>
    <s v="Nordrhein-Westfalen"/>
    <x v="3"/>
    <s v="Western Europe"/>
    <s v="BNA: BNA1182, BNA: BNA0546, ENTSOE, 11WD7FUEH5GMERKA"/>
    <m/>
    <s v="Merkenich"/>
    <m/>
    <m/>
    <m/>
    <s v="1017451"/>
    <s v="1116666, 1164830"/>
    <s v="L101955"/>
    <s v="G400215"/>
  </r>
  <r>
    <s v="https://www.gem.wiki/MiRO_power_station"/>
    <x v="122"/>
    <s v="MiRO power station"/>
    <m/>
    <s v="1"/>
    <s v="HFO/OG"/>
    <n v="45"/>
    <x v="0"/>
    <x v="1"/>
    <s v="Y"/>
    <m/>
    <m/>
    <m/>
    <x v="1"/>
    <m/>
    <m/>
    <m/>
    <n v="49.052100000000003"/>
    <n v="8.3213000000000008"/>
    <s v="approximate"/>
    <s v="Karlsruhe"/>
    <m/>
    <m/>
    <s v="Baden-Württemberg"/>
    <x v="3"/>
    <s v="Western Europe"/>
    <m/>
    <m/>
    <m/>
    <s v="both"/>
    <s v="Oil &amp; Refining"/>
    <s v="heat"/>
    <s v="1024627"/>
    <n v="1262759"/>
    <s v="L408789"/>
    <s v="G412850"/>
  </r>
  <r>
    <s v="https://www.gem.wiki/MiRO_power_station"/>
    <x v="122"/>
    <s v="MiRO power station"/>
    <m/>
    <s v="2"/>
    <s v="HFO/OG"/>
    <n v="25"/>
    <x v="0"/>
    <x v="1"/>
    <s v="Y"/>
    <m/>
    <m/>
    <m/>
    <x v="13"/>
    <m/>
    <m/>
    <m/>
    <n v="49.052100000000003"/>
    <n v="8.3213000000000008"/>
    <s v="approximate"/>
    <s v="Karlsruhe"/>
    <m/>
    <m/>
    <s v="Baden-Württemberg"/>
    <x v="3"/>
    <s v="Western Europe"/>
    <m/>
    <m/>
    <m/>
    <s v="both"/>
    <s v="Oil &amp; Refining"/>
    <s v="heat"/>
    <s v="1024627"/>
    <n v="1262758"/>
    <s v="L408789"/>
    <s v="G412849"/>
  </r>
  <r>
    <s v="https://www.gem.wiki/Mittelsbüren_power_station"/>
    <x v="122"/>
    <s v="Mittelsbüren power station"/>
    <m/>
    <s v="GuD MiBÜ"/>
    <s v="NG"/>
    <n v="445"/>
    <x v="0"/>
    <x v="3"/>
    <s v="N"/>
    <s v="Hydrogen capable: turbine"/>
    <m/>
    <m/>
    <x v="5"/>
    <m/>
    <m/>
    <m/>
    <n v="53.128909999999998"/>
    <n v="8.6852400000000003"/>
    <s v="exact"/>
    <s v="Bremen"/>
    <m/>
    <m/>
    <s v="Bremen"/>
    <x v="3"/>
    <s v="Western Europe"/>
    <s v="BNA: BNA1820, ENTSOE: 11WD2GKBK000335V"/>
    <m/>
    <m/>
    <m/>
    <m/>
    <m/>
    <s v="1109864"/>
    <n v="1216119"/>
    <s v="L400216"/>
    <s v="G400216"/>
  </r>
  <r>
    <s v="https://www.gem.wiki/Munchen_Sud_power_station"/>
    <x v="122"/>
    <s v="Munchen Sud power station"/>
    <m/>
    <s v="GUD 1"/>
    <s v="NG"/>
    <n v="214"/>
    <x v="0"/>
    <x v="0"/>
    <s v="Y"/>
    <m/>
    <m/>
    <m/>
    <x v="51"/>
    <m/>
    <m/>
    <m/>
    <n v="48.113999999999997"/>
    <n v="11.555999999999999"/>
    <s v="exact"/>
    <s v="Munchen"/>
    <m/>
    <m/>
    <s v="Bayern"/>
    <x v="3"/>
    <s v="Western Europe"/>
    <m/>
    <s v="BNA: BNA0683c, BNA: BNA0683b, BNA: BNA0683a, ENTSOE: 11WD2S1G2000097U, ENTSOE: 11WD2S1G3000098K"/>
    <s v="South heat power station, HKW Süd"/>
    <m/>
    <m/>
    <m/>
    <s v="1029973"/>
    <s v="1134407, 1134408, 1134409"/>
    <s v="L400217"/>
    <s v="G400221"/>
  </r>
  <r>
    <s v="https://www.gem.wiki/Munchen_Sud_power_station"/>
    <x v="122"/>
    <s v="Munchen Sud power station"/>
    <m/>
    <s v="GUD 2"/>
    <s v="NG"/>
    <n v="429"/>
    <x v="0"/>
    <x v="0"/>
    <s v="Y"/>
    <m/>
    <m/>
    <m/>
    <x v="8"/>
    <m/>
    <m/>
    <m/>
    <n v="48.113999999999997"/>
    <n v="11.555999999999999"/>
    <s v="exact"/>
    <s v="Munchen"/>
    <m/>
    <m/>
    <s v="Bayern"/>
    <x v="3"/>
    <s v="Western Europe"/>
    <m/>
    <s v="BNA: BNA0684c, BNA: BNA0684a, BNA: BNA0684b, ENTSOE: 11WD2S262000102W, ENTSOE: 11WD2S260000100F, ENSTOE: 11WD2S2610001015"/>
    <s v="South heat power station, HKW Süd"/>
    <m/>
    <m/>
    <m/>
    <s v="1029973"/>
    <s v="1182132, 1182133, 1182131"/>
    <s v="L400217"/>
    <s v="G400218"/>
  </r>
  <r>
    <s v="https://www.gem.wiki/M%C3%BCnchen_Nord_power_station"/>
    <x v="122"/>
    <s v="München Nord power station"/>
    <m/>
    <s v="2"/>
    <s v="NG"/>
    <n v="365"/>
    <x v="4"/>
    <x v="5"/>
    <s v="Y"/>
    <m/>
    <m/>
    <s v="conversion"/>
    <x v="45"/>
    <m/>
    <m/>
    <m/>
    <n v="48.181170999999999"/>
    <n v="11.639797"/>
    <s v="exact"/>
    <s v="Munchen"/>
    <m/>
    <m/>
    <s v="Bayern"/>
    <x v="3"/>
    <s v="Western Europe"/>
    <m/>
    <m/>
    <m/>
    <m/>
    <m/>
    <m/>
    <m/>
    <m/>
    <s v="L101884"/>
    <s v="G107101"/>
  </r>
  <r>
    <s v="https://www.gem.wiki/Münster_Port_power_station"/>
    <x v="122"/>
    <s v="Münster Port power station"/>
    <m/>
    <s v="1"/>
    <s v="NG"/>
    <n v="104.1"/>
    <x v="0"/>
    <x v="0"/>
    <s v="Y"/>
    <m/>
    <m/>
    <m/>
    <x v="21"/>
    <m/>
    <m/>
    <m/>
    <n v="51.950099999999999"/>
    <n v="7.6413000000000002"/>
    <s v="exact"/>
    <s v="Münster"/>
    <m/>
    <m/>
    <s v="Nordrhein-Westfalen"/>
    <x v="3"/>
    <s v="Western Europe"/>
    <s v="BNA: BNA0685"/>
    <m/>
    <m/>
    <m/>
    <m/>
    <m/>
    <s v="1029980"/>
    <s v="1183208, 1191215, 1191216"/>
    <s v="L400223"/>
    <s v="G400223"/>
  </r>
  <r>
    <s v="https://www.gem.wiki/Neubrandenburg_power_station"/>
    <x v="122"/>
    <s v="Neubrandenburg power station"/>
    <m/>
    <s v="1"/>
    <s v="NG"/>
    <n v="77"/>
    <x v="0"/>
    <x v="0"/>
    <s v="Y"/>
    <m/>
    <m/>
    <m/>
    <x v="44"/>
    <m/>
    <m/>
    <m/>
    <n v="53.5745"/>
    <n v="13.2951"/>
    <s v="exact"/>
    <s v="Neubrandenburg"/>
    <m/>
    <m/>
    <s v="Mecklenburg-Vorpommern"/>
    <x v="3"/>
    <s v="Western Europe"/>
    <s v="BNA: BNA0688"/>
    <m/>
    <m/>
    <m/>
    <m/>
    <m/>
    <s v="1023878"/>
    <s v="1135722, 1135723, 1135724"/>
    <s v="L400224"/>
    <s v="G400224"/>
  </r>
  <r>
    <s v="https://www.gem.wiki/Niederrad_power_station"/>
    <x v="122"/>
    <s v="Niederrad power station"/>
    <m/>
    <s v="1"/>
    <s v="NG"/>
    <n v="70"/>
    <x v="0"/>
    <x v="0"/>
    <s v="Y"/>
    <m/>
    <m/>
    <m/>
    <x v="61"/>
    <m/>
    <m/>
    <m/>
    <n v="50.085599999999999"/>
    <n v="8.6279000000000003"/>
    <s v="exact"/>
    <s v="Frankfurt am Main"/>
    <m/>
    <m/>
    <s v="Hessen"/>
    <x v="3"/>
    <s v="Western Europe"/>
    <s v="BNA: BNA0285"/>
    <m/>
    <m/>
    <m/>
    <m/>
    <m/>
    <s v="1029852"/>
    <s v="1184730, 1184731"/>
    <s v="L400225"/>
    <s v="G400225"/>
  </r>
  <r>
    <s v="https://www.gem.wiki/Niehl_power_station"/>
    <x v="122"/>
    <s v="Niehl power station"/>
    <m/>
    <s v="2"/>
    <s v="NG"/>
    <n v="413"/>
    <x v="0"/>
    <x v="0"/>
    <s v="Y"/>
    <m/>
    <m/>
    <m/>
    <x v="21"/>
    <m/>
    <m/>
    <m/>
    <n v="50.974899999999998"/>
    <n v="6.9880000000000004"/>
    <s v="exact"/>
    <s v="Koln"/>
    <m/>
    <m/>
    <s v="Nordrhein-Westfalen"/>
    <x v="3"/>
    <s v="Western Europe"/>
    <s v="BNA: BNA0545, ENTSOE: 11WD7BOLA5GDTN2T, ENTSOE: 11WD7BOLA5GGTN2E"/>
    <m/>
    <m/>
    <m/>
    <m/>
    <m/>
    <s v="1017452"/>
    <s v="1183206, 1183207"/>
    <s v="L400226"/>
    <s v="G400226"/>
  </r>
  <r>
    <s v="https://www.gem.wiki/Niehl_power_station"/>
    <x v="122"/>
    <s v="Niehl power station"/>
    <m/>
    <s v="3"/>
    <s v="NG"/>
    <n v="460"/>
    <x v="0"/>
    <x v="0"/>
    <s v="Y"/>
    <m/>
    <m/>
    <m/>
    <x v="5"/>
    <m/>
    <m/>
    <m/>
    <n v="50.974899999999998"/>
    <n v="6.9880000000000004"/>
    <s v="exact"/>
    <s v="Koln"/>
    <m/>
    <m/>
    <s v="Nordrhein-Westfalen"/>
    <x v="3"/>
    <s v="Western Europe"/>
    <s v="BNA: BNA1818, ENTSOE: 11WD7OPLA1G--318"/>
    <m/>
    <m/>
    <m/>
    <m/>
    <m/>
    <s v="1017452"/>
    <n v="1222269"/>
    <s v="L400226"/>
    <s v="G400227"/>
  </r>
  <r>
    <s v="https://www.gem.wiki/Nossener_Brucke_power_station"/>
    <x v="122"/>
    <s v="Nossener Brucke power station"/>
    <m/>
    <s v="CC1"/>
    <s v="NG/FO"/>
    <n v="65"/>
    <x v="0"/>
    <x v="0"/>
    <s v="Y"/>
    <m/>
    <m/>
    <m/>
    <x v="48"/>
    <m/>
    <m/>
    <m/>
    <n v="51.042119999999997"/>
    <n v="13.708600000000001"/>
    <s v="exact"/>
    <s v="Dresden"/>
    <m/>
    <m/>
    <s v="Sachsen"/>
    <x v="3"/>
    <s v="Western Europe"/>
    <s v="BNA: BNA0207, ENTSOE: 11WD8DRES5X----D"/>
    <m/>
    <m/>
    <m/>
    <m/>
    <m/>
    <s v="1013853"/>
    <n v="1136575"/>
    <s v="L400230"/>
    <s v="G410329"/>
  </r>
  <r>
    <s v="https://www.gem.wiki/Nossener_Brucke_power_station"/>
    <x v="122"/>
    <s v="Nossener Brucke power station"/>
    <m/>
    <s v="CC2"/>
    <s v="NG/FO"/>
    <n v="65"/>
    <x v="0"/>
    <x v="0"/>
    <s v="Y"/>
    <m/>
    <m/>
    <m/>
    <x v="48"/>
    <m/>
    <m/>
    <m/>
    <n v="51.042119999999997"/>
    <n v="13.708600000000001"/>
    <s v="exact"/>
    <s v="Dresden"/>
    <m/>
    <m/>
    <s v="Sachsen"/>
    <x v="3"/>
    <s v="Western Europe"/>
    <s v="BNA: BNA0207, ENTSOE: 11WD8DRES5X----D"/>
    <m/>
    <m/>
    <m/>
    <m/>
    <m/>
    <s v="1013853"/>
    <n v="1136576"/>
    <s v="L400230"/>
    <s v="G410328"/>
  </r>
  <r>
    <s v="https://www.gem.wiki/Nossener_Brucke_power_station"/>
    <x v="122"/>
    <s v="Nossener Brucke power station"/>
    <m/>
    <s v="CC3"/>
    <s v="NG/FO"/>
    <n v="65"/>
    <x v="0"/>
    <x v="0"/>
    <s v="Y"/>
    <m/>
    <m/>
    <m/>
    <x v="48"/>
    <m/>
    <m/>
    <m/>
    <n v="51.042119999999997"/>
    <n v="13.708600000000001"/>
    <s v="exact"/>
    <s v="Dresden"/>
    <m/>
    <m/>
    <s v="Sachsen"/>
    <x v="3"/>
    <s v="Western Europe"/>
    <s v="BNA: BNA0207, ENTSOE: 11WD8DRES5X----D"/>
    <m/>
    <m/>
    <m/>
    <m/>
    <m/>
    <s v="1013853"/>
    <s v="1136577, 1136578"/>
    <s v="L400230"/>
    <s v="G410327"/>
  </r>
  <r>
    <s v="https://www.gem.wiki/Nossener_Brucke_power_station"/>
    <x v="122"/>
    <s v="Nossener Brucke power station"/>
    <m/>
    <s v="CC4"/>
    <s v="NG"/>
    <n v="90"/>
    <x v="3"/>
    <x v="0"/>
    <s v="Y"/>
    <m/>
    <m/>
    <m/>
    <x v="40"/>
    <m/>
    <m/>
    <m/>
    <n v="51.042119999999997"/>
    <n v="13.708600000000001"/>
    <s v="exact"/>
    <s v="Dresden"/>
    <m/>
    <m/>
    <s v="Sachsen"/>
    <x v="3"/>
    <s v="Western Europe"/>
    <m/>
    <m/>
    <m/>
    <m/>
    <m/>
    <m/>
    <s v="1013853"/>
    <m/>
    <s v="L400230"/>
    <s v="G410312"/>
  </r>
  <r>
    <s v="https://www.gem.wiki/Nossener_Brucke_power_station"/>
    <x v="122"/>
    <s v="Nossener Brucke power station"/>
    <m/>
    <s v="ST1"/>
    <s v="NG/FO"/>
    <n v="74"/>
    <x v="0"/>
    <x v="0"/>
    <s v="Y"/>
    <m/>
    <m/>
    <m/>
    <x v="48"/>
    <m/>
    <m/>
    <m/>
    <n v="51.042119999999997"/>
    <n v="13.708600000000001"/>
    <s v="exact"/>
    <s v="Dresden"/>
    <m/>
    <m/>
    <s v="Sachsen"/>
    <x v="3"/>
    <s v="Western Europe"/>
    <s v="BNA: BNA0207, ENTSOE: 11WD8DRES5X----D"/>
    <m/>
    <m/>
    <m/>
    <m/>
    <m/>
    <s v="1013853"/>
    <s v="1136575, 1136576, 1136577, 1136578"/>
    <s v="L400230"/>
    <s v="G400230"/>
  </r>
  <r>
    <s v="https://www.gem.wiki/Oberhausen_power_station"/>
    <x v="122"/>
    <s v="Oberhausen power station"/>
    <m/>
    <s v="IC"/>
    <s v="NG"/>
    <n v="23"/>
    <x v="0"/>
    <x v="6"/>
    <s v="Y"/>
    <m/>
    <m/>
    <m/>
    <x v="62"/>
    <m/>
    <m/>
    <m/>
    <n v="51.470669999999998"/>
    <n v="6.8616000000000001"/>
    <s v="exact"/>
    <s v="Oberhausen"/>
    <m/>
    <m/>
    <s v="Nordrhein-Westfalen"/>
    <x v="3"/>
    <s v="Western Europe"/>
    <s v="BNA: BNA0752"/>
    <m/>
    <m/>
    <m/>
    <m/>
    <m/>
    <s v="1016401"/>
    <s v="not found"/>
    <s v="L400231"/>
    <s v="G400231"/>
  </r>
  <r>
    <s v="https://www.gem.wiki/Papier-_Und_Kartonfabrik_Varel_(PVK)_power_station"/>
    <x v="122"/>
    <s v="Papier- Und Kartonfabrik Varel (PVK) power station"/>
    <m/>
    <s v="1"/>
    <s v="NG"/>
    <n v="31"/>
    <x v="0"/>
    <x v="3"/>
    <s v="Y"/>
    <m/>
    <m/>
    <m/>
    <x v="24"/>
    <m/>
    <m/>
    <m/>
    <n v="53.403199999999998"/>
    <n v="8.1281999999999996"/>
    <s v="exact"/>
    <s v="Varel"/>
    <m/>
    <m/>
    <s v="Niedersachsen"/>
    <x v="3"/>
    <s v="Western Europe"/>
    <s v="BNA: BNA1335a"/>
    <m/>
    <s v="PVK"/>
    <s v="power"/>
    <s v="Pulp &amp; Paper"/>
    <m/>
    <s v="1056143"/>
    <s v="not found"/>
    <s v="L400234"/>
    <s v="G400234"/>
  </r>
  <r>
    <s v="https://www.gem.wiki/Pfaffenwald_power_station"/>
    <x v="122"/>
    <s v="Pfaffenwald power station"/>
    <m/>
    <s v="CC"/>
    <s v="NG/HFO"/>
    <n v="38"/>
    <x v="0"/>
    <x v="0"/>
    <s v="Y"/>
    <m/>
    <m/>
    <m/>
    <x v="61"/>
    <m/>
    <m/>
    <m/>
    <n v="48.750369999999997"/>
    <n v="9.1103900000000007"/>
    <s v="exact"/>
    <s v="Pfaffenwald"/>
    <m/>
    <m/>
    <s v="Baden-Württemberg"/>
    <x v="3"/>
    <s v="Western Europe"/>
    <s v="BNA: BNA1333a, BNA: BNA1333b, BNA: BNA1333c"/>
    <m/>
    <m/>
    <s v="both"/>
    <s v="Other"/>
    <m/>
    <m/>
    <m/>
    <s v="L408788"/>
    <s v="G412848"/>
  </r>
  <r>
    <s v="https://www.gem.wiki/Pforzheim_power_station"/>
    <x v="122"/>
    <s v="Pforzheim power station"/>
    <m/>
    <s v="IC1-5"/>
    <s v="NG"/>
    <n v="52"/>
    <x v="0"/>
    <x v="6"/>
    <s v="Y"/>
    <m/>
    <m/>
    <s v="N"/>
    <x v="30"/>
    <m/>
    <m/>
    <m/>
    <n v="48.897300000000001"/>
    <n v="8.7245000000000008"/>
    <s v="exact"/>
    <s v="Pforzheim"/>
    <m/>
    <m/>
    <s v="Baden-Württemberg"/>
    <x v="3"/>
    <s v="Western Europe"/>
    <m/>
    <m/>
    <m/>
    <m/>
    <m/>
    <m/>
    <s v="1030026"/>
    <m/>
    <s v="L101879"/>
    <s v="G412847"/>
  </r>
  <r>
    <s v="https://www.gem.wiki/Pforzheim_power_station"/>
    <x v="122"/>
    <s v="Pforzheim power station"/>
    <m/>
    <s v="II"/>
    <s v="NG"/>
    <n v="41"/>
    <x v="6"/>
    <x v="0"/>
    <s v="Y"/>
    <m/>
    <m/>
    <s v="N"/>
    <x v="51"/>
    <n v="2021"/>
    <m/>
    <m/>
    <n v="48.897300000000001"/>
    <n v="8.7245000000000008"/>
    <s v="exact"/>
    <s v="Pforzheim"/>
    <m/>
    <m/>
    <s v="Baden-Württemberg"/>
    <x v="3"/>
    <s v="Western Europe"/>
    <s v="BNA: BNA0800"/>
    <m/>
    <m/>
    <m/>
    <m/>
    <m/>
    <s v="1030026"/>
    <s v="1139725, 1139723"/>
    <s v="L101879"/>
    <s v="G400235"/>
  </r>
  <r>
    <s v="https://www.gem.wiki/Plattling_power_station"/>
    <x v="122"/>
    <s v="Plattling power station"/>
    <m/>
    <s v="1"/>
    <s v="NG"/>
    <n v="81"/>
    <x v="0"/>
    <x v="0"/>
    <s v="Y"/>
    <m/>
    <m/>
    <m/>
    <x v="1"/>
    <m/>
    <m/>
    <m/>
    <n v="48.800663999999998"/>
    <n v="12.868169"/>
    <s v="exact"/>
    <s v="Plattling"/>
    <m/>
    <m/>
    <s v="Bayern"/>
    <x v="3"/>
    <s v="Western Europe"/>
    <s v="BNA: BNA0805, ENTSOE: 11WD2PLDT000033X, ENTSOE: 11WD2PLGT0000328"/>
    <m/>
    <m/>
    <s v="both"/>
    <s v="Pulp &amp; Paper"/>
    <m/>
    <s v="1077614"/>
    <s v="1218660, 1227300"/>
    <s v="L400237"/>
    <s v="G400237"/>
  </r>
  <r>
    <s v="https://www.gem.wiki/Plattling_power_station"/>
    <x v="122"/>
    <s v="Plattling power station"/>
    <m/>
    <s v="2"/>
    <s v="NG"/>
    <n v="40"/>
    <x v="0"/>
    <x v="0"/>
    <s v="Y"/>
    <m/>
    <m/>
    <m/>
    <x v="1"/>
    <m/>
    <m/>
    <m/>
    <n v="48.800663999999998"/>
    <n v="12.868169"/>
    <s v="exact"/>
    <s v="Plattling"/>
    <m/>
    <m/>
    <s v="Bayern"/>
    <x v="3"/>
    <s v="Western Europe"/>
    <s v="BNA: BNA0805, ENTSOE: 11WD2PLDT000033X, ENTSOE: 11WD2PLGT0000328"/>
    <m/>
    <m/>
    <s v="both"/>
    <s v="Pulp &amp; Paper"/>
    <m/>
    <s v="1077614"/>
    <s v="1218660, 1227300"/>
    <s v="L400237"/>
    <s v="G410311"/>
  </r>
  <r>
    <s v="https://www.gem.wiki/Potsdam_Sud_power_station"/>
    <x v="122"/>
    <s v="Potsdam Sud power station"/>
    <m/>
    <s v="1"/>
    <s v="NG"/>
    <n v="42"/>
    <x v="0"/>
    <x v="3"/>
    <s v="Y"/>
    <m/>
    <m/>
    <m/>
    <x v="67"/>
    <m/>
    <m/>
    <m/>
    <n v="52.366050000000001"/>
    <n v="13.11251"/>
    <s v="exact"/>
    <s v="Potsdam"/>
    <m/>
    <m/>
    <s v="Brandenburg"/>
    <x v="3"/>
    <s v="Western Europe"/>
    <s v="BNA: BNA0814"/>
    <m/>
    <m/>
    <m/>
    <m/>
    <m/>
    <s v="1046689"/>
    <s v="1197223, 1281695"/>
    <s v="L400238"/>
    <s v="G400238"/>
  </r>
  <r>
    <s v="https://www.gem.wiki/Potsdam_Sud_power_station"/>
    <x v="122"/>
    <s v="Potsdam Sud power station"/>
    <m/>
    <s v="2"/>
    <s v="NG"/>
    <n v="42"/>
    <x v="0"/>
    <x v="3"/>
    <s v="Y"/>
    <m/>
    <m/>
    <m/>
    <x v="67"/>
    <m/>
    <m/>
    <m/>
    <n v="52.366050000000001"/>
    <n v="13.11251"/>
    <s v="exact"/>
    <s v="Potsdam"/>
    <m/>
    <m/>
    <s v="Brandenburg"/>
    <x v="3"/>
    <s v="Western Europe"/>
    <m/>
    <m/>
    <m/>
    <m/>
    <m/>
    <m/>
    <s v="1046689"/>
    <s v="1197223, 1281695"/>
    <s v="L400238"/>
    <s v="G410326"/>
  </r>
  <r>
    <s v="https://www.gem.wiki/RDK_(Karlsruhe)_power_station"/>
    <x v="122"/>
    <s v="RDK (Karlsruhe) power station"/>
    <m/>
    <s v="RDK 4S"/>
    <s v="NG"/>
    <n v="363"/>
    <x v="0"/>
    <x v="0"/>
    <s v="N"/>
    <m/>
    <m/>
    <s v="N"/>
    <x v="23"/>
    <m/>
    <m/>
    <m/>
    <n v="49.012500000000003"/>
    <n v="8.3027800000000003"/>
    <s v="exact"/>
    <s v="Karlsruhe"/>
    <m/>
    <m/>
    <s v="Baden-Württemberg"/>
    <x v="3"/>
    <s v="Western Europe"/>
    <s v="BNA: BNA0514, ENTSOE: 11WD4RDK42G4---O"/>
    <m/>
    <s v="Rheinhafen"/>
    <m/>
    <m/>
    <m/>
    <s v="1010623"/>
    <s v="1142808, 1142809"/>
    <s v="L101880"/>
    <s v="G400240"/>
  </r>
  <r>
    <s v="https://www.gem.wiki/Raubling_Mill_power_station"/>
    <x v="122"/>
    <s v="Raubling Mill power station"/>
    <m/>
    <s v="1"/>
    <s v="NG"/>
    <n v="24"/>
    <x v="0"/>
    <x v="3"/>
    <s v="Y"/>
    <m/>
    <m/>
    <m/>
    <x v="11"/>
    <m/>
    <m/>
    <m/>
    <n v="47.79598"/>
    <n v="12.11927"/>
    <s v="exact"/>
    <s v="Raubling"/>
    <m/>
    <m/>
    <s v="Bayern"/>
    <x v="3"/>
    <s v="Western Europe"/>
    <s v="BNA: BNA1328"/>
    <m/>
    <m/>
    <m/>
    <m/>
    <m/>
    <s v="1049389"/>
    <s v="1173976, 1173209"/>
    <s v="L400239"/>
    <s v="G400239"/>
  </r>
  <r>
    <s v="https://www.gem.wiki/Rheinland_Refinery_power_station"/>
    <x v="122"/>
    <s v="Rheinland Refinery power station"/>
    <m/>
    <s v="1"/>
    <s v="OG/HFO"/>
    <n v="107"/>
    <x v="0"/>
    <x v="0"/>
    <s v="Y"/>
    <m/>
    <m/>
    <m/>
    <x v="5"/>
    <m/>
    <m/>
    <m/>
    <n v="50.855600000000003"/>
    <n v="6.9790999999999999"/>
    <s v="exact"/>
    <s v="Godorf"/>
    <m/>
    <m/>
    <s v="North Rhine-Westphalia"/>
    <x v="3"/>
    <s v="Western Europe"/>
    <s v="BNA: BNA0547"/>
    <m/>
    <m/>
    <s v="both"/>
    <s v="Oil &amp; Refining"/>
    <m/>
    <s v="1013648"/>
    <n v="1169008"/>
    <s v="L408787"/>
    <s v="G412846"/>
  </r>
  <r>
    <s v="https://www.gem.wiki/Robert_Frank_power_station"/>
    <x v="122"/>
    <s v="Robert Frank power station"/>
    <m/>
    <s v="1"/>
    <s v="NG"/>
    <n v="58"/>
    <x v="0"/>
    <x v="1"/>
    <s v="N"/>
    <m/>
    <m/>
    <m/>
    <x v="73"/>
    <m/>
    <m/>
    <m/>
    <n v="52.545850000000002"/>
    <n v="9.1136300000000006"/>
    <s v="exact"/>
    <s v="Landesbergen"/>
    <m/>
    <m/>
    <s v="Niedersachsen"/>
    <x v="3"/>
    <s v="Western Europe"/>
    <s v="BNA: BNA0574a"/>
    <m/>
    <m/>
    <m/>
    <m/>
    <m/>
    <s v="1025796"/>
    <n v="1143770"/>
    <s v="L400241"/>
    <s v="G400241"/>
  </r>
  <r>
    <s v="https://www.gem.wiki/Robert_Frank_power_station"/>
    <x v="122"/>
    <s v="Robert Frank power station"/>
    <m/>
    <s v="2"/>
    <s v="NG"/>
    <n v="450"/>
    <x v="7"/>
    <x v="1"/>
    <s v="N"/>
    <m/>
    <m/>
    <m/>
    <x v="73"/>
    <m/>
    <m/>
    <m/>
    <n v="52.545850000000002"/>
    <n v="9.1136300000000006"/>
    <s v="exact"/>
    <s v="Landesbergen"/>
    <m/>
    <m/>
    <s v="Niedersachsen"/>
    <x v="3"/>
    <s v="Western Europe"/>
    <s v="BNA: BNA0574b"/>
    <m/>
    <m/>
    <m/>
    <m/>
    <m/>
    <s v="1025796"/>
    <n v="1143770"/>
    <s v="L400241"/>
    <s v="G410310"/>
  </r>
  <r>
    <s v="https://www.gem.wiki/Romerbrucke_power_station"/>
    <x v="122"/>
    <s v="Romerbrucke power station"/>
    <s v="HKW Römerbrücke, Kraftwerk Römerbrücke"/>
    <s v="1"/>
    <s v="NG"/>
    <n v="74"/>
    <x v="0"/>
    <x v="0"/>
    <s v="Y"/>
    <m/>
    <m/>
    <s v="replacement"/>
    <x v="21"/>
    <m/>
    <m/>
    <m/>
    <n v="49.2239"/>
    <n v="7.0148999999999999"/>
    <s v="exact"/>
    <s v="Saarbrücken"/>
    <m/>
    <m/>
    <s v="Saarland"/>
    <x v="3"/>
    <s v="Western Europe"/>
    <s v="BNA: BNA0861a"/>
    <m/>
    <s v="Saarland power plant"/>
    <m/>
    <m/>
    <m/>
    <s v="1030067"/>
    <s v="1200401, 1143928"/>
    <s v="L101975"/>
    <s v="G400242"/>
  </r>
  <r>
    <s v="https://www.gem.wiki/Romerbrucke_power_station"/>
    <x v="122"/>
    <s v="Romerbrucke power station"/>
    <s v="HKW Römerbrücke, Kraftwerk Römerbrücke"/>
    <s v="2b"/>
    <s v="NG"/>
    <n v="53"/>
    <x v="0"/>
    <x v="3"/>
    <s v="Y"/>
    <m/>
    <m/>
    <s v="replacement"/>
    <x v="36"/>
    <m/>
    <m/>
    <m/>
    <n v="49.2239"/>
    <n v="7.0148999999999999"/>
    <s v="exact"/>
    <s v="Saarbrücken"/>
    <m/>
    <m/>
    <s v="Saarland"/>
    <x v="3"/>
    <s v="Western Europe"/>
    <s v="BNA: BNA0861b"/>
    <m/>
    <s v="Saarland power plant"/>
    <m/>
    <m/>
    <m/>
    <s v="1030067"/>
    <n v="1143930"/>
    <s v="L101975"/>
    <s v="G409751"/>
  </r>
  <r>
    <s v="https://www.gem.wiki/Romerbrucke_power_station"/>
    <x v="122"/>
    <s v="Romerbrucke power station"/>
    <s v="HKW Römerbrücke, Kraftwerk Römerbrücke"/>
    <s v="IC"/>
    <s v="NG"/>
    <n v="50"/>
    <x v="0"/>
    <x v="6"/>
    <s v="Y"/>
    <m/>
    <m/>
    <m/>
    <x v="3"/>
    <m/>
    <m/>
    <m/>
    <n v="49.2239"/>
    <n v="7.0148999999999999"/>
    <s v="exact"/>
    <s v="Saarbrücken"/>
    <m/>
    <m/>
    <s v="Saarland"/>
    <x v="3"/>
    <s v="Western Europe"/>
    <m/>
    <m/>
    <s v="Saarland power plant"/>
    <m/>
    <m/>
    <m/>
    <s v="1136222"/>
    <n v="1309735"/>
    <s v="L101975"/>
    <s v="G412845"/>
  </r>
  <r>
    <s v="https://www.gem.wiki/SWB_Mittelsbüren_power_station"/>
    <x v="122"/>
    <s v="SWB Mittelsbüren power station"/>
    <m/>
    <s v="1"/>
    <s v="BFG/NG"/>
    <n v="238"/>
    <x v="0"/>
    <x v="0"/>
    <s v="Y"/>
    <m/>
    <m/>
    <m/>
    <x v="38"/>
    <m/>
    <m/>
    <m/>
    <n v="53.128740000000001"/>
    <n v="8.6863700000000001"/>
    <s v="exact"/>
    <s v="Bremen"/>
    <m/>
    <m/>
    <s v="Bremen"/>
    <x v="3"/>
    <s v="Western Europe"/>
    <s v="BNA: BNA0142"/>
    <m/>
    <m/>
    <m/>
    <m/>
    <m/>
    <s v="1029779"/>
    <n v="1133190"/>
    <s v="L408819"/>
    <s v="G412836"/>
  </r>
  <r>
    <s v="https://www.gem.wiki/SWB_Mittelsbüren_power_station"/>
    <x v="122"/>
    <s v="SWB Mittelsbüren power station"/>
    <m/>
    <s v="2"/>
    <s v="BFG/NG"/>
    <n v="35"/>
    <x v="0"/>
    <x v="3"/>
    <s v="Y"/>
    <m/>
    <m/>
    <m/>
    <x v="9"/>
    <m/>
    <m/>
    <m/>
    <n v="53.128740000000001"/>
    <n v="8.6863700000000001"/>
    <s v="exact"/>
    <s v="Bremen"/>
    <m/>
    <m/>
    <s v="Bremen"/>
    <x v="3"/>
    <s v="Western Europe"/>
    <s v="BNA: BNA0139"/>
    <m/>
    <m/>
    <m/>
    <m/>
    <m/>
    <s v="1029779"/>
    <n v="1133190"/>
    <s v="L408819"/>
    <s v="G412835"/>
  </r>
  <r>
    <s v="https://www.gem.wiki/Salzgitter_power_station"/>
    <x v="122"/>
    <s v="Salzgitter power station"/>
    <m/>
    <s v="Block 1"/>
    <s v="OG"/>
    <n v="110"/>
    <x v="0"/>
    <x v="3"/>
    <s v="Y"/>
    <m/>
    <m/>
    <m/>
    <x v="1"/>
    <m/>
    <m/>
    <m/>
    <n v="52.154730000000001"/>
    <n v="10.389430000000001"/>
    <s v="exact"/>
    <s v="Salzgitter"/>
    <m/>
    <m/>
    <s v="Lower Saxony"/>
    <x v="3"/>
    <s v="Western Europe"/>
    <s v="BNA: BNA0864"/>
    <m/>
    <s v="Kraftwerk Hallendorf"/>
    <s v="both"/>
    <s v="Iron &amp; Steel"/>
    <m/>
    <s v="1027910"/>
    <m/>
    <s v="L408820"/>
    <s v="G412844"/>
  </r>
  <r>
    <s v="https://www.gem.wiki/Salzgitter_power_station"/>
    <x v="122"/>
    <s v="Salzgitter power station"/>
    <m/>
    <s v="Block 2"/>
    <s v="OG"/>
    <n v="110"/>
    <x v="0"/>
    <x v="3"/>
    <s v="Y"/>
    <m/>
    <m/>
    <m/>
    <x v="1"/>
    <m/>
    <m/>
    <m/>
    <n v="52.154730000000001"/>
    <n v="10.389430000000001"/>
    <s v="exact"/>
    <s v="Salzgitter"/>
    <m/>
    <m/>
    <s v="Lower Saxony"/>
    <x v="3"/>
    <s v="Western Europe"/>
    <s v="BNA: BNA0865b"/>
    <m/>
    <s v="Kraftwerk Hallendorf"/>
    <s v="both"/>
    <s v="Iron &amp; Steel"/>
    <m/>
    <s v="1027910"/>
    <m/>
    <s v="L408820"/>
    <s v="G412843"/>
  </r>
  <r>
    <s v="https://www.gem.wiki/Salzgitter_power_station"/>
    <x v="122"/>
    <s v="Salzgitter power station"/>
    <m/>
    <s v="Ma 1+A"/>
    <s v="OG"/>
    <n v="50"/>
    <x v="0"/>
    <x v="3"/>
    <s v="N"/>
    <m/>
    <m/>
    <m/>
    <x v="102"/>
    <m/>
    <m/>
    <m/>
    <n v="52.154730000000001"/>
    <n v="10.389430000000001"/>
    <s v="exact"/>
    <s v="Salzgitter"/>
    <m/>
    <m/>
    <s v="Lower Saxony"/>
    <x v="3"/>
    <s v="Western Europe"/>
    <s v="BNA: BNA0863"/>
    <m/>
    <s v="Kraftwerk Hallendorf"/>
    <s v="both"/>
    <s v="Iron &amp; Steel"/>
    <m/>
    <s v="1027910"/>
    <m/>
    <s v="L408820"/>
    <s v="G412842"/>
  </r>
  <r>
    <s v="https://www.gem.wiki/Salzgitter_power_station"/>
    <x v="122"/>
    <s v="Salzgitter power station"/>
    <m/>
    <s v="Ma 2"/>
    <s v="OG"/>
    <n v="55"/>
    <x v="0"/>
    <x v="3"/>
    <s v="Y"/>
    <m/>
    <m/>
    <m/>
    <x v="3"/>
    <m/>
    <m/>
    <m/>
    <n v="52.154730000000001"/>
    <n v="10.389430000000001"/>
    <s v="exact"/>
    <s v="Salzgitter"/>
    <m/>
    <m/>
    <s v="Lower Saxony"/>
    <x v="3"/>
    <s v="Western Europe"/>
    <s v="BNA: BNA0863"/>
    <m/>
    <s v="Kraftwerk Hallendorf"/>
    <s v="both"/>
    <s v="Iron &amp; Steel"/>
    <m/>
    <s v="1027910"/>
    <m/>
    <s v="L408820"/>
    <s v="G412841"/>
  </r>
  <r>
    <s v="https://www.gem.wiki/Salzgitter_power_station"/>
    <x v="122"/>
    <s v="Salzgitter power station"/>
    <m/>
    <s v="Ma 3"/>
    <s v="OG"/>
    <n v="4"/>
    <x v="0"/>
    <x v="3"/>
    <s v="Y"/>
    <m/>
    <m/>
    <m/>
    <x v="102"/>
    <m/>
    <m/>
    <m/>
    <n v="52.154730000000001"/>
    <n v="10.389430000000001"/>
    <s v="exact"/>
    <s v="Salzgitter"/>
    <m/>
    <m/>
    <s v="Lower Saxony"/>
    <x v="3"/>
    <s v="Western Europe"/>
    <s v="BNA: BNA0863"/>
    <m/>
    <s v="Kraftwerk Hallendorf"/>
    <s v="both"/>
    <s v="Iron &amp; Steel"/>
    <m/>
    <s v="1027910"/>
    <m/>
    <s v="L408820"/>
    <s v="G412840"/>
  </r>
  <r>
    <s v="https://www.gem.wiki/Salzgitter_power_station"/>
    <x v="122"/>
    <s v="Salzgitter power station"/>
    <m/>
    <s v="Ma 4"/>
    <s v="OG"/>
    <n v="35"/>
    <x v="0"/>
    <x v="3"/>
    <s v="Y"/>
    <m/>
    <m/>
    <m/>
    <x v="3"/>
    <m/>
    <m/>
    <m/>
    <n v="52.154730000000001"/>
    <n v="10.389430000000001"/>
    <s v="exact"/>
    <s v="Salzgitter"/>
    <m/>
    <m/>
    <s v="Lower Saxony"/>
    <x v="3"/>
    <s v="Western Europe"/>
    <s v="BNA: BNA0863"/>
    <m/>
    <s v="Kraftwerk Hallendorf"/>
    <s v="both"/>
    <s v="Iron &amp; Steel"/>
    <m/>
    <s v="1027910"/>
    <m/>
    <s v="L408820"/>
    <s v="G412839"/>
  </r>
  <r>
    <s v="https://www.gem.wiki/Sandreuth_power_station"/>
    <x v="122"/>
    <s v="Sandreuth power station"/>
    <m/>
    <s v="1"/>
    <s v="NG"/>
    <n v="90"/>
    <x v="0"/>
    <x v="0"/>
    <s v="Y"/>
    <s v="Hydrogen capable: turbine"/>
    <m/>
    <m/>
    <x v="21"/>
    <m/>
    <m/>
    <m/>
    <n v="49.438600000000001"/>
    <n v="11.060600000000001"/>
    <s v="exact"/>
    <s v="Nürnberg"/>
    <m/>
    <m/>
    <s v="Bayern"/>
    <x v="3"/>
    <s v="Western Europe"/>
    <s v="BNA: BNA0742"/>
    <m/>
    <m/>
    <m/>
    <m/>
    <m/>
    <s v="1016312"/>
    <s v="not found"/>
    <s v="L400243"/>
    <s v="G400243"/>
  </r>
  <r>
    <s v="https://www.gem.wiki/Sandreuth_power_station"/>
    <x v="122"/>
    <s v="Sandreuth power station"/>
    <m/>
    <s v="2"/>
    <s v="NG"/>
    <n v="90"/>
    <x v="0"/>
    <x v="0"/>
    <s v="Y"/>
    <s v="Hydrogen capable: turbine"/>
    <m/>
    <m/>
    <x v="21"/>
    <m/>
    <m/>
    <m/>
    <n v="49.438600000000001"/>
    <n v="11.060600000000001"/>
    <s v="exact"/>
    <s v="Nürnberg"/>
    <m/>
    <m/>
    <s v="Bayern"/>
    <x v="3"/>
    <s v="Western Europe"/>
    <s v="BNA: BNA0743"/>
    <m/>
    <m/>
    <m/>
    <m/>
    <m/>
    <s v="1016312"/>
    <s v="not found"/>
    <s v="L400243"/>
    <s v="G400244"/>
  </r>
  <r>
    <s v="https://www.gem.wiki/Schildescher_Straße_power_station"/>
    <x v="122"/>
    <s v="Schildescher Straße power station"/>
    <m/>
    <s v="GT1"/>
    <s v="NG"/>
    <n v="24"/>
    <x v="0"/>
    <x v="0"/>
    <s v="Y"/>
    <m/>
    <m/>
    <m/>
    <x v="79"/>
    <m/>
    <m/>
    <m/>
    <n v="52.033499999999997"/>
    <n v="8.5390599999999992"/>
    <s v="exact"/>
    <s v="Bielefeld"/>
    <m/>
    <m/>
    <s v="Nordrhein-Westfalen"/>
    <x v="3"/>
    <s v="Western Europe"/>
    <s v="BNA: BNA0098"/>
    <m/>
    <m/>
    <m/>
    <m/>
    <m/>
    <s v="not found"/>
    <s v="not found"/>
    <s v="L400245"/>
    <s v="G410307"/>
  </r>
  <r>
    <s v="https://www.gem.wiki/Schildescher_Straße_power_station"/>
    <x v="122"/>
    <s v="Schildescher Straße power station"/>
    <m/>
    <s v="ST1"/>
    <s v="NG"/>
    <n v="29"/>
    <x v="0"/>
    <x v="0"/>
    <s v="Y"/>
    <m/>
    <m/>
    <m/>
    <x v="84"/>
    <m/>
    <m/>
    <m/>
    <n v="52.033499999999997"/>
    <n v="8.5390599999999992"/>
    <s v="exact"/>
    <s v="Bielefeld"/>
    <m/>
    <m/>
    <s v="Nordrhein-Westfalen"/>
    <x v="3"/>
    <s v="Western Europe"/>
    <s v="BNA: BNA0101"/>
    <m/>
    <m/>
    <m/>
    <m/>
    <m/>
    <s v="not found"/>
    <s v="not found"/>
    <s v="L400245"/>
    <s v="G400245"/>
  </r>
  <r>
    <s v="https://www.gem.wiki/Schildescher_Straße_power_station"/>
    <x v="122"/>
    <s v="Schildescher Straße power station"/>
    <m/>
    <s v="ST2"/>
    <s v="NG"/>
    <n v="21"/>
    <x v="0"/>
    <x v="0"/>
    <s v="Y"/>
    <m/>
    <m/>
    <m/>
    <x v="51"/>
    <m/>
    <m/>
    <m/>
    <n v="52.033499999999997"/>
    <n v="8.5390599999999992"/>
    <s v="exact"/>
    <s v="Bielefeld"/>
    <m/>
    <m/>
    <s v="Nordrhein-Westfalen"/>
    <x v="3"/>
    <s v="Western Europe"/>
    <s v="BNA: BNA0101"/>
    <m/>
    <m/>
    <m/>
    <m/>
    <m/>
    <s v="not found"/>
    <s v="not found"/>
    <s v="L400245"/>
    <s v="G410308"/>
  </r>
  <r>
    <s v="https://www.gem.wiki/Scholven_power_station"/>
    <x v="122"/>
    <s v="Scholven power station"/>
    <m/>
    <s v="CC1"/>
    <s v="NG"/>
    <n v="138"/>
    <x v="1"/>
    <x v="0"/>
    <s v="Y"/>
    <s v="Hydrogen capable: turbine"/>
    <m/>
    <s v="replacement"/>
    <x v="49"/>
    <m/>
    <m/>
    <m/>
    <n v="51.600639999999999"/>
    <n v="7.0046099999999996"/>
    <s v="exact"/>
    <s v="Gelsenkirchen"/>
    <m/>
    <s v="Gelsenkirchen"/>
    <s v="Nordrhein-Westfalen"/>
    <x v="3"/>
    <s v="Western Europe"/>
    <m/>
    <m/>
    <m/>
    <m/>
    <m/>
    <m/>
    <s v="1032881"/>
    <s v="1293960, 1293961, 1318043"/>
    <s v="L101959"/>
    <s v="G401328"/>
  </r>
  <r>
    <s v="https://www.gem.wiki/Schwarza_power_station"/>
    <x v="122"/>
    <s v="Schwarza power station"/>
    <m/>
    <s v="1"/>
    <s v="NG"/>
    <n v="35"/>
    <x v="0"/>
    <x v="0"/>
    <s v="Y"/>
    <m/>
    <m/>
    <m/>
    <x v="103"/>
    <m/>
    <m/>
    <m/>
    <n v="50.686900000000001"/>
    <n v="11.3293"/>
    <s v="exact"/>
    <s v="Rudolstadt"/>
    <m/>
    <m/>
    <s v="Thüringen"/>
    <x v="3"/>
    <s v="Western Europe"/>
    <s v="BNA: BNA0856"/>
    <m/>
    <m/>
    <m/>
    <m/>
    <m/>
    <s v="1072879"/>
    <s v="not found"/>
    <s v="L400246"/>
    <s v="G400246"/>
  </r>
  <r>
    <s v="https://gem.wiki/Schwarze_Pumpe_power_station"/>
    <x v="122"/>
    <s v="Schwarze Pumpe power station"/>
    <m/>
    <s v="CC"/>
    <s v="NG"/>
    <n v="800"/>
    <x v="3"/>
    <x v="0"/>
    <s v="Y"/>
    <s v="Hydrogen capable: turbine"/>
    <m/>
    <s v="replacement"/>
    <x v="53"/>
    <m/>
    <m/>
    <m/>
    <n v="51.537855"/>
    <n v="14.353491999999999"/>
    <s v="exact"/>
    <s v="Spremberg"/>
    <m/>
    <m/>
    <s v="Spree-Neiße"/>
    <x v="3"/>
    <s v="Western Europe"/>
    <m/>
    <m/>
    <m/>
    <m/>
    <m/>
    <m/>
    <m/>
    <m/>
    <s v="L101895"/>
    <s v="G412838"/>
  </r>
  <r>
    <s v="https://www.gem.wiki/Schwarzheide_power_station"/>
    <x v="122"/>
    <s v="Schwarzheide power station"/>
    <m/>
    <s v="1"/>
    <s v="NG"/>
    <n v="131"/>
    <x v="0"/>
    <x v="0"/>
    <s v="Y"/>
    <m/>
    <m/>
    <m/>
    <x v="20"/>
    <m/>
    <m/>
    <m/>
    <n v="51.476199999999999"/>
    <n v="13.889099999999999"/>
    <s v="exact"/>
    <s v="Schwarzheide"/>
    <m/>
    <m/>
    <s v="Brandenburg"/>
    <x v="3"/>
    <s v="Western Europe"/>
    <s v="BNA: BNA0893, CARMA: CARMA40240"/>
    <m/>
    <m/>
    <s v="both"/>
    <s v="Chemicals"/>
    <s v="none"/>
    <s v="1010767"/>
    <s v="1168950, 1169644, 1146470, 1146471"/>
    <s v="L400247"/>
    <s v="G400247"/>
  </r>
  <r>
    <s v="https://www.gem.wiki/Schwarzheide_power_station"/>
    <x v="122"/>
    <s v="Schwarzheide power station"/>
    <m/>
    <s v="2"/>
    <s v="NG"/>
    <n v="53"/>
    <x v="4"/>
    <x v="1"/>
    <s v="Y"/>
    <m/>
    <m/>
    <m/>
    <x v="40"/>
    <m/>
    <m/>
    <m/>
    <n v="51.476199999999999"/>
    <n v="13.889099999999999"/>
    <s v="exact"/>
    <s v="Schwarzheide"/>
    <m/>
    <m/>
    <s v="Brandenburg"/>
    <x v="3"/>
    <s v="Western Europe"/>
    <m/>
    <m/>
    <m/>
    <s v="both"/>
    <s v="Chemicals"/>
    <s v="none"/>
    <s v="1010767"/>
    <n v="1298801"/>
    <s v="L400247"/>
    <s v="G410306"/>
  </r>
  <r>
    <s v="https://www.gem.wiki/Schwedt_Refinery_power_station"/>
    <x v="122"/>
    <s v="Schwedt Refinery power station"/>
    <m/>
    <s v="ST1-4"/>
    <s v="HFO"/>
    <n v="334"/>
    <x v="0"/>
    <x v="3"/>
    <s v="Y"/>
    <m/>
    <m/>
    <m/>
    <x v="22"/>
    <m/>
    <m/>
    <m/>
    <n v="53.0959"/>
    <n v="14.2364"/>
    <s v="exact"/>
    <s v="Schwedt"/>
    <m/>
    <m/>
    <s v="Brandenburg"/>
    <x v="3"/>
    <s v="Western Europe"/>
    <m/>
    <m/>
    <m/>
    <s v="both"/>
    <s v="Oil &amp; Refining"/>
    <s v="power"/>
    <s v="1025336"/>
    <s v="1146473, 1146474, 1225985, 1281964"/>
    <s v="L408892"/>
    <s v="G412837"/>
  </r>
  <r>
    <s v="https://www.gem.wiki/Schwerin_Süd_power_station"/>
    <x v="122"/>
    <s v="Schwerin Süd power station"/>
    <m/>
    <s v="1"/>
    <s v="NG"/>
    <n v="45"/>
    <x v="0"/>
    <x v="0"/>
    <s v="Y"/>
    <m/>
    <m/>
    <m/>
    <x v="20"/>
    <m/>
    <m/>
    <m/>
    <n v="53.577869999999997"/>
    <n v="11.396470000000001"/>
    <s v="exact"/>
    <s v="Schwerin"/>
    <m/>
    <m/>
    <s v="Mecklenburg-Vorpommern"/>
    <x v="3"/>
    <s v="Western Europe"/>
    <s v="BNA: BNA0896"/>
    <m/>
    <m/>
    <m/>
    <m/>
    <m/>
    <s v="1030084"/>
    <s v="not found"/>
    <s v="L400249"/>
    <s v="G400249"/>
  </r>
  <r>
    <s v="https://www.gem.wiki/Sindelfingen_power_station"/>
    <x v="122"/>
    <s v="Sindelfingen power station"/>
    <m/>
    <s v="1"/>
    <s v="NG"/>
    <n v="106"/>
    <x v="0"/>
    <x v="3"/>
    <s v="Y"/>
    <m/>
    <m/>
    <m/>
    <x v="22"/>
    <m/>
    <m/>
    <m/>
    <n v="48.697200000000002"/>
    <n v="8.9992000000000001"/>
    <s v="exact"/>
    <s v="Sindelfingen"/>
    <m/>
    <m/>
    <s v="Baden-Württemberg"/>
    <x v="3"/>
    <s v="Western Europe"/>
    <s v="BNA: BNA1260"/>
    <m/>
    <m/>
    <s v="both"/>
    <s v="Automobiles"/>
    <s v="none"/>
    <s v="1092274"/>
    <s v="not found"/>
    <s v="L400250"/>
    <s v="G400250"/>
  </r>
  <r>
    <s v="https://www.gem.wiki/Solvay_Rheinberg_power_station"/>
    <x v="122"/>
    <s v="Solvay Rheinberg power station"/>
    <m/>
    <s v="1"/>
    <s v="NG/C"/>
    <n v="130"/>
    <x v="0"/>
    <x v="0"/>
    <s v="Y"/>
    <m/>
    <m/>
    <m/>
    <x v="27"/>
    <m/>
    <m/>
    <m/>
    <n v="51.564889999999998"/>
    <n v="6.5782399999999903"/>
    <s v="exact"/>
    <s v="Ossenberg"/>
    <m/>
    <m/>
    <s v="North Rhine-Westphalia"/>
    <x v="3"/>
    <s v="Western Europe"/>
    <s v="BNA: BNA0834, CARMA: CARMA37176"/>
    <m/>
    <m/>
    <s v="power"/>
    <s v="Chemicals"/>
    <s v="power"/>
    <s v="1029446"/>
    <s v="1143127, 1159705, 1239078"/>
    <s v="L407529"/>
    <s v="G409739"/>
  </r>
  <r>
    <s v="https://www.gem.wiki/St._Wendel_power_station"/>
    <x v="122"/>
    <s v="St. Wendel power station"/>
    <m/>
    <s v="GT"/>
    <s v="NG"/>
    <n v="20"/>
    <x v="0"/>
    <x v="1"/>
    <s v="Y"/>
    <m/>
    <m/>
    <m/>
    <x v="2"/>
    <m/>
    <m/>
    <m/>
    <n v="49.464179999999999"/>
    <n v="7.1489000000000003"/>
    <s v="exact"/>
    <s v="St. Wendel"/>
    <m/>
    <m/>
    <s v="Saarland"/>
    <x v="3"/>
    <s v="Western Europe"/>
    <s v="BNA: BNA1863"/>
    <m/>
    <m/>
    <m/>
    <m/>
    <m/>
    <s v="not found"/>
    <s v="not found"/>
    <s v="L400166"/>
    <s v="G400166"/>
  </r>
  <r>
    <s v="https://www.gem.wiki/Stade_Dow_power_station"/>
    <x v="122"/>
    <s v="Stade Dow power station"/>
    <m/>
    <s v="1"/>
    <s v="NG"/>
    <n v="163"/>
    <x v="0"/>
    <x v="0"/>
    <s v="Y"/>
    <m/>
    <m/>
    <m/>
    <x v="13"/>
    <m/>
    <m/>
    <m/>
    <n v="53.653469999999999"/>
    <n v="9.4943600000000004"/>
    <s v="exact"/>
    <s v="Stade"/>
    <m/>
    <m/>
    <s v="Niedersachsen"/>
    <x v="3"/>
    <s v="Western Europe"/>
    <s v="BNA: BNA0918b"/>
    <m/>
    <m/>
    <m/>
    <m/>
    <m/>
    <s v="1013779"/>
    <s v="not found"/>
    <s v="L400251"/>
    <s v="G400251"/>
  </r>
  <r>
    <s v="https://www.gem.wiki/Stadtwerke_Augsburg_power_station"/>
    <x v="122"/>
    <s v="Stadtwerke Augsburg power station"/>
    <m/>
    <s v="GT"/>
    <s v="NG"/>
    <n v="30.7"/>
    <x v="0"/>
    <x v="1"/>
    <s v="Y"/>
    <m/>
    <m/>
    <m/>
    <x v="8"/>
    <m/>
    <m/>
    <m/>
    <n v="48.401000000000003"/>
    <n v="10.9358"/>
    <s v="exact"/>
    <s v="Augsburg"/>
    <m/>
    <m/>
    <s v="Bayern"/>
    <x v="3"/>
    <s v="Western Europe"/>
    <s v="BNA: BNA0033"/>
    <m/>
    <m/>
    <m/>
    <m/>
    <m/>
    <s v="1065870"/>
    <n v="1183605"/>
    <s v="L400252"/>
    <s v="G400252"/>
  </r>
  <r>
    <s v="https://www.gem.wiki/Stadtwerke_Augsburg_power_station"/>
    <x v="122"/>
    <s v="Stadtwerke Augsburg power station"/>
    <m/>
    <s v="T2"/>
    <s v="NG"/>
    <n v="20.399999999999999"/>
    <x v="0"/>
    <x v="3"/>
    <s v="Y"/>
    <m/>
    <m/>
    <m/>
    <x v="50"/>
    <m/>
    <m/>
    <m/>
    <n v="48.401000000000003"/>
    <n v="10.9358"/>
    <s v="exact"/>
    <s v="Augsburg"/>
    <m/>
    <m/>
    <s v="Bayern"/>
    <x v="3"/>
    <s v="Western Europe"/>
    <s v="BNA: BNA1104"/>
    <m/>
    <m/>
    <m/>
    <m/>
    <m/>
    <s v="1029743"/>
    <n v="1115456"/>
    <s v="L400252"/>
    <s v="G400253"/>
  </r>
  <r>
    <s v="https://www.gem.wiki/Stadtwerke_Karlsruhe_West_power_station"/>
    <x v="122"/>
    <s v="Stadtwerke Karlsruhe West power station"/>
    <m/>
    <s v="1"/>
    <s v="NG"/>
    <n v="42"/>
    <x v="0"/>
    <x v="3"/>
    <s v="Y"/>
    <m/>
    <m/>
    <m/>
    <x v="28"/>
    <m/>
    <m/>
    <m/>
    <n v="49.014400000000002"/>
    <n v="8.3481000000000005"/>
    <s v="exact"/>
    <s v="Karlsruhe"/>
    <m/>
    <m/>
    <s v="Baden-Württemberg"/>
    <x v="3"/>
    <s v="Western Europe"/>
    <s v="BNA: BNA0515"/>
    <m/>
    <m/>
    <m/>
    <m/>
    <m/>
    <s v="1029922"/>
    <n v="1124060"/>
    <s v="L400280"/>
    <s v="G400280"/>
  </r>
  <r>
    <s v="https://www.gem.wiki/Staudinger_power_station"/>
    <x v="122"/>
    <s v="Staudinger power station"/>
    <m/>
    <s v="4"/>
    <s v="NG"/>
    <n v="622"/>
    <x v="0"/>
    <x v="3"/>
    <s v="N"/>
    <m/>
    <m/>
    <s v="N"/>
    <x v="79"/>
    <m/>
    <m/>
    <m/>
    <n v="50.0886"/>
    <n v="8.9534000000000002"/>
    <s v="exact"/>
    <s v="Großkrotzenburg"/>
    <m/>
    <m/>
    <s v="Hessen"/>
    <x v="3"/>
    <s v="Western Europe"/>
    <s v="BNA: BNA0374, ENTSOE: 11WD2STA4000065N"/>
    <m/>
    <m/>
    <m/>
    <m/>
    <m/>
    <s v="1025801"/>
    <n v="1149825"/>
    <s v="L101908"/>
    <s v="G400255"/>
  </r>
  <r>
    <s v="https://www.gem.wiki/Staßfurt_power_station"/>
    <x v="122"/>
    <s v="Staßfurt power station"/>
    <m/>
    <s v="1"/>
    <s v="NG"/>
    <n v="134"/>
    <x v="0"/>
    <x v="0"/>
    <s v="Y"/>
    <m/>
    <m/>
    <m/>
    <x v="13"/>
    <m/>
    <m/>
    <m/>
    <n v="51.86553"/>
    <n v="11.57381"/>
    <s v="exact"/>
    <s v="Staßfurt"/>
    <m/>
    <m/>
    <s v="Sachsen-Anhalt"/>
    <x v="3"/>
    <s v="Western Europe"/>
    <s v="BNA: BNA0922"/>
    <m/>
    <m/>
    <s v="both"/>
    <s v="Chemicals"/>
    <s v="power"/>
    <s v="1029393"/>
    <s v="1149804, 1149805, 1149806"/>
    <s v="L400254"/>
    <s v="G400254"/>
  </r>
  <r>
    <s v="https://www.gem.wiki/Stuttgart-Muenster_power_station"/>
    <x v="122"/>
    <s v="Stuttgart-Muenster power station"/>
    <m/>
    <s v="GT1"/>
    <s v="NG/H"/>
    <n v="53"/>
    <x v="2"/>
    <x v="1"/>
    <s v="Y"/>
    <s v="Hydrogen capable: progress"/>
    <m/>
    <s v="replacement"/>
    <x v="40"/>
    <m/>
    <m/>
    <m/>
    <n v="48.813842180000002"/>
    <n v="9.2191931589999996"/>
    <s v="exact"/>
    <s v="Stuttgart"/>
    <m/>
    <m/>
    <s v="Baden-Wattemburg"/>
    <x v="3"/>
    <s v="Western Europe"/>
    <m/>
    <m/>
    <m/>
    <m/>
    <m/>
    <m/>
    <s v="1031138"/>
    <n v="1314429"/>
    <s v="L101881"/>
    <s v="G410316"/>
  </r>
  <r>
    <s v="https://www.gem.wiki/Stuttgart-Muenster_power_station"/>
    <x v="122"/>
    <s v="Stuttgart-Muenster power station"/>
    <m/>
    <s v="GT2"/>
    <s v="NG/H"/>
    <n v="53"/>
    <x v="2"/>
    <x v="1"/>
    <s v="Y"/>
    <s v="Hydrogen capable: progress"/>
    <m/>
    <s v="replacement"/>
    <x v="40"/>
    <m/>
    <m/>
    <m/>
    <n v="48.813842180000002"/>
    <n v="9.2191931589999996"/>
    <s v="exact"/>
    <s v="Stuttgart"/>
    <m/>
    <m/>
    <s v="Baden-Wattemburg"/>
    <x v="3"/>
    <s v="Western Europe"/>
    <m/>
    <m/>
    <m/>
    <m/>
    <m/>
    <m/>
    <s v="1031138"/>
    <n v="1314430"/>
    <s v="L101881"/>
    <s v="G410314"/>
  </r>
  <r>
    <s v="https://www.gem.wiki/Stuttgart-Muenster_power_station"/>
    <x v="122"/>
    <s v="Stuttgart-Muenster power station"/>
    <m/>
    <s v="GT3"/>
    <s v="NG/H"/>
    <n v="53"/>
    <x v="2"/>
    <x v="1"/>
    <s v="Y"/>
    <s v="Hydrogen capable: progress"/>
    <m/>
    <s v="replacement"/>
    <x v="40"/>
    <m/>
    <m/>
    <m/>
    <n v="48.813842180000002"/>
    <n v="9.2191931589999996"/>
    <s v="exact"/>
    <s v="Stuttgart"/>
    <m/>
    <m/>
    <s v="Baden-Wattemburg"/>
    <x v="3"/>
    <s v="Western Europe"/>
    <m/>
    <m/>
    <m/>
    <m/>
    <m/>
    <m/>
    <s v="1031138"/>
    <n v="1314431"/>
    <s v="L101881"/>
    <s v="G410313"/>
  </r>
  <r>
    <s v="https://www.gem.wiki/Südraum_power_station"/>
    <x v="122"/>
    <s v="Südraum power station"/>
    <m/>
    <s v="GuD"/>
    <s v="NG"/>
    <n v="39"/>
    <x v="0"/>
    <x v="0"/>
    <s v="Y"/>
    <s v="Hydrogen capable: turbine"/>
    <m/>
    <m/>
    <x v="39"/>
    <m/>
    <m/>
    <m/>
    <n v="49.213700000000003"/>
    <n v="6.9781000000000004"/>
    <s v="exact"/>
    <s v="Saarbrücken"/>
    <m/>
    <m/>
    <s v="Saarland"/>
    <x v="3"/>
    <s v="Western Europe"/>
    <s v="BNA: BNA1464"/>
    <m/>
    <m/>
    <m/>
    <m/>
    <m/>
    <s v="1076822"/>
    <s v="1217346, 1225282"/>
    <s v="L400165"/>
    <s v="G400165"/>
  </r>
  <r>
    <s v="https://www.gem.wiki/Südzucker_Werk_Zeitz_power_station"/>
    <x v="122"/>
    <s v="Südzucker Werk Zeitz power station"/>
    <m/>
    <s v="1"/>
    <s v="NG"/>
    <n v="26"/>
    <x v="0"/>
    <x v="3"/>
    <s v="N"/>
    <m/>
    <m/>
    <m/>
    <x v="19"/>
    <m/>
    <m/>
    <m/>
    <n v="51.048850000000002"/>
    <n v="12.110379999999999"/>
    <s v="exact"/>
    <s v="Zeitz"/>
    <m/>
    <m/>
    <s v="Sachsen-Anhalt"/>
    <x v="3"/>
    <s v="Western Europe"/>
    <s v="BNA: BNA1400a, BNA: BNA1400b"/>
    <m/>
    <m/>
    <s v="both"/>
    <s v="Sugar"/>
    <m/>
    <s v="not found"/>
    <s v="not found"/>
    <s v="L400258"/>
    <s v="G400258"/>
  </r>
  <r>
    <s v="https://www.gem.wiki/Thyrow_power_station"/>
    <x v="122"/>
    <s v="Thyrow power station"/>
    <m/>
    <s v="GT A"/>
    <s v="NG"/>
    <n v="38"/>
    <x v="0"/>
    <x v="1"/>
    <s v="N"/>
    <m/>
    <m/>
    <m/>
    <x v="33"/>
    <m/>
    <m/>
    <m/>
    <n v="52.230200000000004"/>
    <n v="13.3019"/>
    <s v="exact"/>
    <s v="Thyrow"/>
    <m/>
    <m/>
    <s v="Brandenburg"/>
    <x v="3"/>
    <s v="Western Europe"/>
    <s v="BNA: BNA0738, ENTSOE: 11WD8THYR5G---AU"/>
    <m/>
    <s v="GTKW Thyrow"/>
    <m/>
    <m/>
    <m/>
    <s v="1032914"/>
    <n v="1152571"/>
    <s v="L400259"/>
    <s v="G400259"/>
  </r>
  <r>
    <s v="https://www.gem.wiki/Thyrow_power_station"/>
    <x v="122"/>
    <s v="Thyrow power station"/>
    <m/>
    <s v="GT B"/>
    <s v="NG"/>
    <n v="38"/>
    <x v="0"/>
    <x v="1"/>
    <s v="N"/>
    <m/>
    <m/>
    <m/>
    <x v="33"/>
    <m/>
    <m/>
    <m/>
    <n v="52.230200000000004"/>
    <n v="13.3019"/>
    <s v="exact"/>
    <s v="Thyrow"/>
    <m/>
    <m/>
    <s v="Brandenburg"/>
    <x v="3"/>
    <s v="Western Europe"/>
    <s v="BNA: BNA0739, ENTSOE: 11WD8THYR5G---BS"/>
    <m/>
    <s v="GTKW Thyrow"/>
    <m/>
    <m/>
    <m/>
    <s v="1032914"/>
    <n v="1152572"/>
    <s v="L400259"/>
    <s v="G400260"/>
  </r>
  <r>
    <s v="https://www.gem.wiki/Thyrow_power_station"/>
    <x v="122"/>
    <s v="Thyrow power station"/>
    <m/>
    <s v="GT C"/>
    <s v="NG"/>
    <n v="38"/>
    <x v="0"/>
    <x v="1"/>
    <s v="N"/>
    <m/>
    <m/>
    <m/>
    <x v="33"/>
    <m/>
    <m/>
    <m/>
    <n v="52.230200000000004"/>
    <n v="13.3019"/>
    <s v="exact"/>
    <s v="Thyrow"/>
    <m/>
    <m/>
    <s v="Brandenburg"/>
    <x v="3"/>
    <s v="Western Europe"/>
    <s v="BNA: BNA0740, ENTSOE: 11WD8THYR5G---CQ"/>
    <m/>
    <s v="GTKW Thyrow"/>
    <m/>
    <m/>
    <m/>
    <s v="1032914"/>
    <n v="1152573"/>
    <s v="L400259"/>
    <s v="G400261"/>
  </r>
  <r>
    <s v="https://www.gem.wiki/Thyrow_power_station"/>
    <x v="122"/>
    <s v="Thyrow power station"/>
    <m/>
    <s v="GT D"/>
    <s v="NG"/>
    <n v="38"/>
    <x v="0"/>
    <x v="1"/>
    <s v="N"/>
    <m/>
    <m/>
    <m/>
    <x v="33"/>
    <m/>
    <m/>
    <m/>
    <n v="52.230200000000004"/>
    <n v="13.3019"/>
    <s v="exact"/>
    <s v="Thyrow"/>
    <m/>
    <m/>
    <s v="Brandenburg"/>
    <x v="3"/>
    <s v="Western Europe"/>
    <s v="BNA: BNA0741, ENTSOE: 11WD8THYR5G---DO"/>
    <m/>
    <s v="GTKW Thyrow"/>
    <m/>
    <m/>
    <m/>
    <s v="1032914"/>
    <n v="1152574"/>
    <s v="L400259"/>
    <s v="G400262"/>
  </r>
  <r>
    <s v="https://www.gem.wiki/Thyrow_power_station"/>
    <x v="122"/>
    <s v="Thyrow power station"/>
    <m/>
    <s v="GT E"/>
    <s v="NG"/>
    <n v="39"/>
    <x v="0"/>
    <x v="1"/>
    <s v="N"/>
    <m/>
    <m/>
    <m/>
    <x v="24"/>
    <m/>
    <m/>
    <m/>
    <n v="52.230200000000004"/>
    <n v="13.3019"/>
    <s v="exact"/>
    <s v="Thyrow"/>
    <m/>
    <m/>
    <s v="Brandenburg"/>
    <x v="3"/>
    <s v="Western Europe"/>
    <s v="BNA: BNA0734, ENTSOE: 11WD8THYR5G---EM"/>
    <m/>
    <s v="GTKW Thyrow"/>
    <m/>
    <m/>
    <m/>
    <s v="1032914"/>
    <n v="1152575"/>
    <s v="L400259"/>
    <s v="G400263"/>
  </r>
  <r>
    <s v="https://www.gem.wiki/Tiefstack_power_station"/>
    <x v="122"/>
    <s v="Tiefstack power station"/>
    <s v="GuD Tiefstack"/>
    <s v="CC"/>
    <s v="NG/FO"/>
    <n v="127"/>
    <x v="0"/>
    <x v="0"/>
    <s v="Y"/>
    <m/>
    <m/>
    <s v="replacement"/>
    <x v="9"/>
    <m/>
    <m/>
    <m/>
    <n v="53.526730000000001"/>
    <n v="10.06584"/>
    <s v="exact"/>
    <s v="Hamburg"/>
    <m/>
    <m/>
    <s v="Hamburg"/>
    <x v="3"/>
    <s v="Western Europe"/>
    <s v="BNA: BNA0400, ENTSOE: 11WD8TIEF5G-GUDI"/>
    <m/>
    <m/>
    <m/>
    <m/>
    <m/>
    <s v="1018118"/>
    <s v="1196944, 1202549, 1202550"/>
    <s v="L101900"/>
    <s v="G400264"/>
  </r>
  <r>
    <s v="https://www.gem.wiki/Trianel_Hamm_power_station"/>
    <x v="122"/>
    <s v="Trianel Hamm power station"/>
    <m/>
    <s v="Block 10"/>
    <s v="NG"/>
    <n v="417"/>
    <x v="0"/>
    <x v="0"/>
    <s v="N"/>
    <s v="Hydrogen capable: progress"/>
    <m/>
    <m/>
    <x v="47"/>
    <m/>
    <m/>
    <m/>
    <n v="51.673949999999998"/>
    <n v="7.9291499999999999"/>
    <s v="exact"/>
    <s v="Hamm"/>
    <m/>
    <m/>
    <s v="Nordrhein-Westfalen"/>
    <x v="3"/>
    <s v="Western Europe"/>
    <s v="BNA: BNA0410, ENTSOE: 11WD7KWHU1GBL10E"/>
    <m/>
    <s v="Hamm-Uentrop"/>
    <m/>
    <m/>
    <m/>
    <s v="1061122"/>
    <n v="1190391"/>
    <s v="L400266"/>
    <s v="G400266"/>
  </r>
  <r>
    <s v="https://www.gem.wiki/Trianel_Hamm_power_station"/>
    <x v="122"/>
    <s v="Trianel Hamm power station"/>
    <m/>
    <s v="Block 20"/>
    <s v="NG"/>
    <n v="421"/>
    <x v="0"/>
    <x v="0"/>
    <s v="N"/>
    <s v="Hydrogen capable: progress"/>
    <m/>
    <m/>
    <x v="47"/>
    <m/>
    <m/>
    <m/>
    <n v="51.673949999999998"/>
    <n v="7.9291499999999999"/>
    <s v="exact"/>
    <s v="Hamm"/>
    <m/>
    <m/>
    <s v="Nordrhein-Westfalen"/>
    <x v="3"/>
    <s v="Western Europe"/>
    <s v="BNA: BNA0411, ENTSOE, 11WD7KWHU1GBL20B"/>
    <m/>
    <s v="Hamm-Uentrop"/>
    <m/>
    <m/>
    <m/>
    <s v="1061122"/>
    <n v="1191661"/>
    <s v="L400266"/>
    <s v="G400267"/>
  </r>
  <r>
    <s v="https://www.gem.wiki/UPM_Schongau_power_station"/>
    <x v="122"/>
    <s v="UPM Schongau power station"/>
    <m/>
    <s v="HKW 3"/>
    <s v="NG"/>
    <n v="88"/>
    <x v="0"/>
    <x v="0"/>
    <s v="Y"/>
    <m/>
    <m/>
    <m/>
    <x v="2"/>
    <m/>
    <m/>
    <m/>
    <n v="47.805669999999999"/>
    <n v="10.902139999999999"/>
    <s v="exact"/>
    <s v="Schongau"/>
    <m/>
    <m/>
    <s v="Bayern"/>
    <x v="3"/>
    <s v="Western Europe"/>
    <s v="BNA: BNA1248b"/>
    <m/>
    <m/>
    <s v="both"/>
    <s v="Pulp &amp; Paper"/>
    <s v="heat"/>
    <s v="1018088"/>
    <s v="1240314, 1256037"/>
    <s v="L400270"/>
    <s v="G400270"/>
  </r>
  <r>
    <s v="https://www.gem.wiki/UPM_Schongau_power_station"/>
    <x v="122"/>
    <s v="UPM Schongau power station"/>
    <m/>
    <s v="ST"/>
    <s v="NG"/>
    <n v="90"/>
    <x v="0"/>
    <x v="3"/>
    <s v="Y"/>
    <m/>
    <m/>
    <m/>
    <x v="83"/>
    <m/>
    <m/>
    <m/>
    <n v="47.805669999999999"/>
    <n v="10.902139999999999"/>
    <s v="exact"/>
    <s v="Schongau"/>
    <m/>
    <m/>
    <s v="Bayern"/>
    <x v="3"/>
    <s v="Western Europe"/>
    <s v="BNA: BNA1248a"/>
    <m/>
    <m/>
    <s v="both"/>
    <s v="Pulp &amp; Paper"/>
    <s v="heat"/>
    <s v="1018088"/>
    <m/>
    <s v="L400270"/>
    <s v="G400271"/>
  </r>
  <r>
    <s v="https://www.gem.wiki/Universitat_Freiburg_power_station"/>
    <x v="122"/>
    <s v="Universitat Freiburg power station"/>
    <m/>
    <s v="1"/>
    <s v="NG/BU"/>
    <n v="27"/>
    <x v="0"/>
    <x v="3"/>
    <s v="Y"/>
    <m/>
    <m/>
    <s v="N"/>
    <x v="11"/>
    <m/>
    <m/>
    <m/>
    <n v="48.005600000000001"/>
    <n v="7.8335499999999998"/>
    <s v="approximate"/>
    <s v="Freiburg"/>
    <m/>
    <m/>
    <s v="Baden-Württemberg"/>
    <x v="3"/>
    <s v="Western Europe"/>
    <s v="BNA: BNA1315"/>
    <m/>
    <m/>
    <s v="both"/>
    <s v="Other"/>
    <m/>
    <s v="1032528"/>
    <n v="1154940"/>
    <s v="L101882"/>
    <s v="G400268"/>
  </r>
  <r>
    <s v="https://www.gem.wiki/Unterbreizbach_power_station"/>
    <x v="122"/>
    <s v="Unterbreizbach power station"/>
    <m/>
    <s v="1"/>
    <s v="NG"/>
    <n v="20"/>
    <x v="0"/>
    <x v="3"/>
    <s v="Y"/>
    <m/>
    <m/>
    <m/>
    <x v="48"/>
    <m/>
    <m/>
    <m/>
    <n v="50.813200000000002"/>
    <n v="9.9774999999999991"/>
    <s v="exact"/>
    <s v="Unterbreizbach"/>
    <m/>
    <m/>
    <s v="Thüringen"/>
    <x v="3"/>
    <s v="Western Europe"/>
    <s v="BNA: BNA1271"/>
    <m/>
    <m/>
    <s v="both"/>
    <s v="Other Metals &amp; Mining"/>
    <m/>
    <s v="1020321"/>
    <s v="not found"/>
    <s v="L400269"/>
    <s v="G400269"/>
  </r>
  <r>
    <s v="https://www.gem.wiki/Volkswagen_Werk_Kassel_power_station"/>
    <x v="122"/>
    <s v="Volkswagen Werk Kassel power station"/>
    <m/>
    <s v="1"/>
    <s v="NG"/>
    <n v="81"/>
    <x v="0"/>
    <x v="0"/>
    <s v="Y"/>
    <m/>
    <m/>
    <m/>
    <x v="17"/>
    <m/>
    <m/>
    <m/>
    <n v="51.253100000000003"/>
    <n v="9.4379000000000008"/>
    <s v="exact"/>
    <s v="Baunatal"/>
    <m/>
    <m/>
    <s v="Hessen"/>
    <x v="3"/>
    <s v="Western Europe"/>
    <s v="BNA: BNA0059b"/>
    <m/>
    <m/>
    <s v="both"/>
    <s v="Automobiles"/>
    <s v="heat"/>
    <s v="1033114"/>
    <s v="1219632, 1242636"/>
    <s v="L400272"/>
    <s v="G400272"/>
  </r>
  <r>
    <s v="https://gem.wiki/V%C3%B6lklingen-Fenne_power_station"/>
    <x v="122"/>
    <s v="Völklingen-Fenne power station"/>
    <m/>
    <s v="IC1-6"/>
    <s v="NG"/>
    <n v="24"/>
    <x v="0"/>
    <x v="6"/>
    <s v="Y"/>
    <m/>
    <m/>
    <m/>
    <x v="30"/>
    <m/>
    <m/>
    <m/>
    <n v="49.249374000000003"/>
    <n v="6.8806459999999996"/>
    <s v="exact"/>
    <s v="Völklingen"/>
    <m/>
    <m/>
    <s v="Saarbrücken"/>
    <x v="3"/>
    <s v="Western Europe"/>
    <s v="BNA: BNA0997"/>
    <m/>
    <m/>
    <m/>
    <m/>
    <m/>
    <s v="1027697"/>
    <n v="1183290"/>
    <s v="L101976"/>
    <s v="G412834"/>
  </r>
  <r>
    <s v="https://gem.wiki/V%C3%B6lklingen-Fenne_power_station"/>
    <x v="122"/>
    <s v="Völklingen-Fenne power station"/>
    <m/>
    <s v="IC7-9"/>
    <s v="H/NG"/>
    <n v="51.9"/>
    <x v="2"/>
    <x v="6"/>
    <s v="not found"/>
    <s v="Hydrogen capable: progress"/>
    <m/>
    <m/>
    <x v="54"/>
    <m/>
    <m/>
    <m/>
    <n v="49.249374000000003"/>
    <n v="6.8806459999999996"/>
    <s v="exact"/>
    <s v="Völklingen"/>
    <m/>
    <m/>
    <s v="Saarbrücken"/>
    <x v="3"/>
    <s v="Western Europe"/>
    <s v="BNA: BNA0997"/>
    <m/>
    <m/>
    <m/>
    <m/>
    <m/>
    <s v="1027697"/>
    <m/>
    <s v="L101976"/>
    <s v="G412833"/>
  </r>
  <r>
    <s v="https://www.gem.wiki/Walheim_power_station"/>
    <x v="122"/>
    <s v="Walheim power station"/>
    <m/>
    <s v="GT1"/>
    <s v="LFO"/>
    <n v="136"/>
    <x v="0"/>
    <x v="1"/>
    <s v="Y"/>
    <m/>
    <m/>
    <m/>
    <x v="26"/>
    <m/>
    <n v="2025"/>
    <m/>
    <n v="49.017669529999999"/>
    <n v="9.1576932529999997"/>
    <s v="exact"/>
    <s v="Walheim"/>
    <m/>
    <m/>
    <s v="Baden-Württemberg"/>
    <x v="3"/>
    <s v="Western Europe"/>
    <m/>
    <m/>
    <m/>
    <m/>
    <m/>
    <m/>
    <s v="1023745"/>
    <n v="1156800"/>
    <s v="L101883"/>
    <s v="G412832"/>
  </r>
  <r>
    <s v="https://www.gem.wiki/Wedel_power_station"/>
    <x v="122"/>
    <s v="Wedel power station"/>
    <m/>
    <s v="CC1"/>
    <s v="NG"/>
    <n v="440"/>
    <x v="2"/>
    <x v="0"/>
    <s v="Y"/>
    <s v="not found"/>
    <s v="not found"/>
    <s v="replacement"/>
    <x v="7"/>
    <m/>
    <m/>
    <m/>
    <n v="53.566837"/>
    <n v="9.7256959999999992"/>
    <s v="exact"/>
    <s v="Wedel"/>
    <m/>
    <m/>
    <s v="Schleswig-Holstein"/>
    <x v="3"/>
    <s v="Western Europe"/>
    <m/>
    <m/>
    <m/>
    <m/>
    <m/>
    <m/>
    <s v="1018120"/>
    <n v="1240786"/>
    <s v="L101996"/>
    <s v="G409747"/>
  </r>
  <r>
    <s v="https://www.gem.wiki/Wedel_power_station"/>
    <x v="122"/>
    <s v="Wedel power station"/>
    <m/>
    <s v="GT1"/>
    <s v="NG/HFO"/>
    <n v="50.5"/>
    <x v="0"/>
    <x v="1"/>
    <s v="Y"/>
    <m/>
    <m/>
    <m/>
    <x v="70"/>
    <m/>
    <m/>
    <m/>
    <n v="53.566837"/>
    <n v="9.7256959999999992"/>
    <s v="exact"/>
    <s v="Wedel"/>
    <m/>
    <m/>
    <s v="Schleswig-Holstein"/>
    <x v="3"/>
    <s v="Western Europe"/>
    <m/>
    <m/>
    <m/>
    <m/>
    <m/>
    <m/>
    <s v="1018120"/>
    <n v="1157015"/>
    <s v="L101996"/>
    <s v="G412831"/>
  </r>
  <r>
    <s v="https://www.gem.wiki/Wedel_power_station"/>
    <x v="122"/>
    <s v="Wedel power station"/>
    <m/>
    <s v="GT2"/>
    <s v="NG/HFO"/>
    <n v="50.5"/>
    <x v="0"/>
    <x v="1"/>
    <s v="Y"/>
    <m/>
    <m/>
    <m/>
    <x v="70"/>
    <m/>
    <m/>
    <m/>
    <n v="53.566837"/>
    <n v="9.7256959999999992"/>
    <s v="exact"/>
    <s v="Wedel"/>
    <m/>
    <m/>
    <s v="Schleswig-Holstein"/>
    <x v="3"/>
    <s v="Western Europe"/>
    <m/>
    <m/>
    <m/>
    <m/>
    <m/>
    <m/>
    <s v="1018120"/>
    <n v="1157016"/>
    <s v="L101996"/>
    <s v="G412830"/>
  </r>
  <r>
    <s v="https://www.gem.wiki/Weig_Community_power_station"/>
    <x v="122"/>
    <s v="Weig Community power station"/>
    <m/>
    <s v="Block 2"/>
    <s v="NG"/>
    <n v="63"/>
    <x v="0"/>
    <x v="0"/>
    <s v="Y"/>
    <m/>
    <m/>
    <m/>
    <x v="22"/>
    <m/>
    <m/>
    <m/>
    <n v="50.321129999999997"/>
    <n v="7.2339099999999998"/>
    <s v="exact"/>
    <s v="Mayen"/>
    <m/>
    <m/>
    <s v="Rheinland-Pfalz"/>
    <x v="3"/>
    <s v="Western Europe"/>
    <s v="BNA: BNA1523b"/>
    <m/>
    <m/>
    <s v="both"/>
    <s v="Pulp &amp; Paper"/>
    <s v="heat"/>
    <s v="not found"/>
    <s v="not found"/>
    <s v="L400273"/>
    <s v="G400273"/>
  </r>
  <r>
    <s v="https://www.gem.wiki/Weisweiler_power_station"/>
    <x v="122"/>
    <s v="Weisweiler power station"/>
    <m/>
    <s v="G_VGT"/>
    <s v="NG"/>
    <n v="200"/>
    <x v="0"/>
    <x v="1"/>
    <s v="N"/>
    <m/>
    <m/>
    <s v="N"/>
    <x v="37"/>
    <m/>
    <m/>
    <m/>
    <n v="50.839199999999998"/>
    <n v="6.3211000000000004"/>
    <s v="exact"/>
    <s v="Eschweiler-Weisweiler"/>
    <m/>
    <m/>
    <s v="Nordrhein-Westfalen"/>
    <x v="3"/>
    <s v="Western Europe"/>
    <s v="BNA: BNA1023, ENTSOE: 11WD7WEIS5GVGTGU"/>
    <m/>
    <m/>
    <m/>
    <m/>
    <m/>
    <s v="1027658"/>
    <n v="1189490"/>
    <s v="L101966"/>
    <s v="G400274"/>
  </r>
  <r>
    <s v="https://www.gem.wiki/Weisweiler_power_station"/>
    <x v="122"/>
    <s v="Weisweiler power station"/>
    <m/>
    <s v="H_VGT"/>
    <s v="NG"/>
    <n v="200"/>
    <x v="0"/>
    <x v="1"/>
    <s v="N"/>
    <m/>
    <m/>
    <s v="N"/>
    <x v="37"/>
    <m/>
    <m/>
    <m/>
    <n v="50.839199999999998"/>
    <n v="6.3211000000000004"/>
    <s v="exact"/>
    <s v="Eschweiler-Weisweiler"/>
    <m/>
    <m/>
    <s v="Nordrhein-Westfalen"/>
    <x v="3"/>
    <s v="Western Europe"/>
    <s v="BNA: BNA1024, ENTSOE: 11WD7WEIS5GVGTHS"/>
    <m/>
    <m/>
    <m/>
    <m/>
    <m/>
    <s v="1027658"/>
    <n v="1189491"/>
    <s v="L101966"/>
    <s v="G400275"/>
  </r>
  <r>
    <s v="https://www.gem.wiki/Werk_Düsseldorf_power_station"/>
    <x v="122"/>
    <s v="Werk Düsseldorf power station"/>
    <m/>
    <s v="CC"/>
    <s v="NG"/>
    <n v="24"/>
    <x v="0"/>
    <x v="6"/>
    <s v="Y"/>
    <m/>
    <m/>
    <m/>
    <x v="39"/>
    <m/>
    <m/>
    <m/>
    <n v="51.254539999999999"/>
    <n v="6.7864800000000001"/>
    <s v="exact"/>
    <s v="Düsseldorf"/>
    <m/>
    <m/>
    <s v="Nordrhein-Westfalen"/>
    <x v="3"/>
    <s v="Western Europe"/>
    <s v="BNA: BNA1503"/>
    <m/>
    <m/>
    <s v="both"/>
    <s v="Automobiles"/>
    <m/>
    <s v="1116257"/>
    <s v="not found"/>
    <s v="L400276"/>
    <s v="G400276"/>
  </r>
  <r>
    <s v="https://www.gem.wiki/Werk_Sachsen_power_station"/>
    <x v="122"/>
    <s v="Werk Sachsen power station"/>
    <m/>
    <s v="1"/>
    <s v="NG"/>
    <n v="47"/>
    <x v="0"/>
    <x v="3"/>
    <s v="Y"/>
    <m/>
    <m/>
    <m/>
    <x v="19"/>
    <m/>
    <m/>
    <m/>
    <n v="51.465600000000002"/>
    <n v="12.592000000000001"/>
    <s v="exact"/>
    <s v="Eilenburg"/>
    <m/>
    <m/>
    <s v="Sachsen"/>
    <x v="3"/>
    <s v="Western Europe"/>
    <s v="BNA: BNA0233"/>
    <m/>
    <m/>
    <s v="both"/>
    <s v="Pulp &amp; Paper"/>
    <m/>
    <s v="1027731"/>
    <s v="not found"/>
    <s v="L400277"/>
    <s v="G400277"/>
  </r>
  <r>
    <s v="https://www.gem.wiki/Wi-Biebrich_power_station"/>
    <x v="122"/>
    <s v="Wi-Biebrich power station"/>
    <m/>
    <s v="1"/>
    <s v="NG"/>
    <n v="78"/>
    <x v="0"/>
    <x v="0"/>
    <s v="Y"/>
    <m/>
    <m/>
    <m/>
    <x v="37"/>
    <m/>
    <m/>
    <m/>
    <n v="50.040550000000003"/>
    <n v="8.2532499999999995"/>
    <s v="exact"/>
    <s v="Wiesbaden"/>
    <m/>
    <m/>
    <s v="Hessen"/>
    <x v="3"/>
    <s v="Western Europe"/>
    <s v="BNA: BNA1056"/>
    <m/>
    <m/>
    <s v="both"/>
    <s v="Chemicals"/>
    <m/>
    <s v="1116401"/>
    <n v="1281826"/>
    <s v="L400281"/>
    <s v="G400281"/>
  </r>
  <r>
    <s v="https://www.gem.wiki/Wiesengrund_power_station"/>
    <x v="122"/>
    <s v="Wiesengrund power station"/>
    <m/>
    <s v="1"/>
    <s v="NG"/>
    <n v="22"/>
    <x v="0"/>
    <x v="3"/>
    <s v="Y"/>
    <m/>
    <m/>
    <m/>
    <x v="19"/>
    <m/>
    <m/>
    <s v="TEN Thüringer Energienetze GmbH"/>
    <n v="50.982579999999999"/>
    <n v="10.27975"/>
    <s v="exact"/>
    <s v="Eisenach"/>
    <m/>
    <m/>
    <s v="Thüringen"/>
    <x v="3"/>
    <s v="Western Europe"/>
    <s v="BNA: BNA1505"/>
    <m/>
    <m/>
    <s v="both"/>
    <s v="Automobiles"/>
    <m/>
    <s v="not found"/>
    <s v="not found"/>
    <s v="L400282"/>
    <s v="G400282"/>
  </r>
  <r>
    <s v="https://www.gem.wiki/Wilhelmshaven_E.ON_power_station"/>
    <x v="122"/>
    <s v="Wilhelmshaven E.ON power station"/>
    <m/>
    <s v="ST1"/>
    <s v="HFO"/>
    <n v="56"/>
    <x v="6"/>
    <x v="3"/>
    <s v="Y"/>
    <m/>
    <m/>
    <m/>
    <x v="73"/>
    <n v="2021"/>
    <m/>
    <m/>
    <n v="53.565866"/>
    <n v="8.1462020000000006"/>
    <s v="exact"/>
    <s v="Wilhelmshaven"/>
    <m/>
    <m/>
    <s v="Lower Saxony"/>
    <x v="3"/>
    <s v="Western Europe"/>
    <m/>
    <m/>
    <m/>
    <m/>
    <m/>
    <m/>
    <s v="1025806"/>
    <n v="1157470"/>
    <s v="L101919"/>
    <s v="G412829"/>
  </r>
  <r>
    <s v="https://www.gem.wiki/Wilmersdorf_power_station"/>
    <x v="122"/>
    <s v="Wilmersdorf power station"/>
    <m/>
    <s v="GT2"/>
    <s v="HFO"/>
    <n v="93"/>
    <x v="6"/>
    <x v="1"/>
    <s v="Y"/>
    <m/>
    <m/>
    <m/>
    <x v="79"/>
    <n v="2021"/>
    <m/>
    <m/>
    <n v="52.480899999999998"/>
    <n v="13.30775"/>
    <s v="exact"/>
    <s v="Berlin"/>
    <m/>
    <m/>
    <s v="Berlin"/>
    <x v="3"/>
    <s v="Western Europe"/>
    <s v="BNA: BNA0083"/>
    <m/>
    <m/>
    <m/>
    <m/>
    <m/>
    <s v="1010997"/>
    <n v="1157493"/>
    <s v="L408821"/>
    <s v="G412828"/>
  </r>
  <r>
    <s v="https://www.gem.wiki/Wilmersdorf_power_station"/>
    <x v="122"/>
    <s v="Wilmersdorf power station"/>
    <m/>
    <s v="GT3"/>
    <s v="HFO"/>
    <n v="93"/>
    <x v="6"/>
    <x v="1"/>
    <s v="Y"/>
    <m/>
    <m/>
    <m/>
    <x v="79"/>
    <n v="2021"/>
    <m/>
    <m/>
    <n v="52.480899999999998"/>
    <n v="13.30775"/>
    <s v="exact"/>
    <s v="Berlin"/>
    <m/>
    <m/>
    <s v="Berlin"/>
    <x v="3"/>
    <s v="Western Europe"/>
    <s v="BNA: BNA0083"/>
    <m/>
    <m/>
    <m/>
    <m/>
    <m/>
    <s v="1010997"/>
    <n v="1157494"/>
    <s v="L408821"/>
    <s v="G412827"/>
  </r>
  <r>
    <s v="https://www.gem.wiki/Wintershall_power_station"/>
    <x v="122"/>
    <s v="Wintershall power station"/>
    <m/>
    <s v="1"/>
    <s v="NG"/>
    <n v="112"/>
    <x v="0"/>
    <x v="0"/>
    <s v="Y"/>
    <m/>
    <m/>
    <m/>
    <x v="9"/>
    <m/>
    <m/>
    <m/>
    <n v="50.893999999999998"/>
    <n v="9.9971999999999994"/>
    <s v="exact"/>
    <s v="Heringen"/>
    <m/>
    <m/>
    <s v="Hessen"/>
    <x v="3"/>
    <s v="Western Europe"/>
    <s v="BNA: BNA0444"/>
    <m/>
    <m/>
    <m/>
    <m/>
    <m/>
    <s v="1020322"/>
    <s v="not found"/>
    <s v="L400283"/>
    <s v="G400283"/>
  </r>
  <r>
    <s v="https://www.gem.wiki/Wolfen_Envia_power_station"/>
    <x v="122"/>
    <s v="Wolfen Envia power station"/>
    <m/>
    <s v="1"/>
    <s v="NG"/>
    <n v="50"/>
    <x v="0"/>
    <x v="3"/>
    <s v="N"/>
    <m/>
    <m/>
    <m/>
    <x v="44"/>
    <m/>
    <m/>
    <m/>
    <n v="51.624479999999998"/>
    <n v="12.305149999999999"/>
    <s v="exact"/>
    <s v="Wolfen"/>
    <m/>
    <m/>
    <s v="Sachsen-Anhalt"/>
    <x v="3"/>
    <s v="Western Europe"/>
    <s v="BNA: BNA1074"/>
    <m/>
    <m/>
    <m/>
    <m/>
    <m/>
    <s v="1022958"/>
    <n v="1157692"/>
    <s v="L400284"/>
    <s v="G400284"/>
  </r>
  <r>
    <s v="https://www.gem.wiki/Wolfsburg_North_power_station"/>
    <x v="122"/>
    <s v="Wolfsburg North power station"/>
    <s v="Nord/Süd power station"/>
    <s v="GUD1"/>
    <s v="NG"/>
    <n v="133"/>
    <x v="4"/>
    <x v="0"/>
    <s v="Y"/>
    <s v="not found"/>
    <s v="not found"/>
    <s v="replacement"/>
    <x v="3"/>
    <m/>
    <m/>
    <m/>
    <n v="52.431699999999999"/>
    <n v="10.786960000000001"/>
    <s v="exact"/>
    <s v="Wolfsburg"/>
    <m/>
    <m/>
    <s v="Niedersachsen"/>
    <x v="3"/>
    <s v="Western Europe"/>
    <s v="BNA: BNAP116"/>
    <m/>
    <m/>
    <m/>
    <m/>
    <m/>
    <s v="1033115"/>
    <s v="1291059, 1291060"/>
    <s v="L101922"/>
    <s v="G401329"/>
  </r>
  <r>
    <s v="https://www.gem.wiki/Wolfsburg_West_power_station"/>
    <x v="122"/>
    <s v="Wolfsburg West power station"/>
    <m/>
    <s v="GuD-West1"/>
    <s v="NG"/>
    <n v="144"/>
    <x v="0"/>
    <x v="0"/>
    <s v="Y"/>
    <s v="not found"/>
    <s v="not found"/>
    <s v="replacement"/>
    <x v="3"/>
    <m/>
    <m/>
    <m/>
    <n v="52.441540000000003"/>
    <n v="10.76507"/>
    <s v="exact"/>
    <s v="Wolfsburg"/>
    <m/>
    <m/>
    <s v="Niedersachsen"/>
    <x v="3"/>
    <s v="Western Europe"/>
    <s v="BNA: BNAP210"/>
    <m/>
    <m/>
    <m/>
    <m/>
    <m/>
    <s v="1033117"/>
    <s v="1291024, 1299144"/>
    <s v="L101923"/>
    <s v="G401331"/>
  </r>
  <r>
    <s v="https://www.gem.wiki/Wolfsburg_West_power_station"/>
    <x v="122"/>
    <s v="Wolfsburg West power station"/>
    <m/>
    <s v="GuD-West2"/>
    <s v="NG"/>
    <n v="144"/>
    <x v="0"/>
    <x v="0"/>
    <s v="Y"/>
    <s v="not found"/>
    <s v="not found"/>
    <s v="replacement"/>
    <x v="3"/>
    <m/>
    <m/>
    <m/>
    <n v="52.441540000000003"/>
    <n v="10.76507"/>
    <s v="exact"/>
    <s v="Wolfsburg"/>
    <m/>
    <m/>
    <s v="Niedersachsen"/>
    <x v="3"/>
    <s v="Western Europe"/>
    <s v="BNA: BNAP211"/>
    <m/>
    <m/>
    <m/>
    <m/>
    <m/>
    <s v="1033117"/>
    <s v="1299143, 1299145"/>
    <s v="L101923"/>
    <s v="G401332"/>
  </r>
  <r>
    <s v="https://www.gem.wiki/Wörth_Palm_power_station"/>
    <x v="122"/>
    <s v="Wörth Palm power station"/>
    <m/>
    <s v="1"/>
    <s v="NG"/>
    <n v="70"/>
    <x v="0"/>
    <x v="0"/>
    <s v="Y"/>
    <m/>
    <m/>
    <m/>
    <x v="4"/>
    <m/>
    <m/>
    <m/>
    <n v="49.069960000000002"/>
    <n v="8.3070199999999996"/>
    <s v="exact"/>
    <s v="Worth am Rhein"/>
    <m/>
    <m/>
    <s v="Rheinland-Pfalz"/>
    <x v="3"/>
    <s v="Western Europe"/>
    <s v="BNA: BNA1938, BNA1078"/>
    <m/>
    <m/>
    <s v="both"/>
    <s v="Pulp &amp; Paper"/>
    <m/>
    <s v="1067942"/>
    <s v="1200637, 1209154"/>
    <s v="L400288"/>
    <s v="G400288"/>
  </r>
  <r>
    <s v="https://www.gem.wiki/North_Mole_power_station"/>
    <x v="123"/>
    <s v="North Mole power station"/>
    <m/>
    <s v="1"/>
    <s v="LNG"/>
    <n v="85.8"/>
    <x v="0"/>
    <x v="4"/>
    <m/>
    <m/>
    <m/>
    <m/>
    <x v="0"/>
    <m/>
    <m/>
    <m/>
    <n v="36.149020520998697"/>
    <n v="-5.3642741719752198"/>
    <s v="exact"/>
    <s v="Gibraltar"/>
    <m/>
    <m/>
    <s v="Gibraltar"/>
    <x v="3"/>
    <s v="Southern Europe"/>
    <m/>
    <m/>
    <m/>
    <m/>
    <m/>
    <m/>
    <m/>
    <m/>
    <s v="L408824"/>
    <s v="G413015"/>
  </r>
  <r>
    <s v="https://www.gem.wiki/Agios_Georgios_power_station"/>
    <x v="124"/>
    <s v="Agios Georgios power station"/>
    <m/>
    <s v="8"/>
    <s v="NG"/>
    <n v="160"/>
    <x v="0"/>
    <x v="3"/>
    <s v="not found"/>
    <m/>
    <m/>
    <m/>
    <x v="75"/>
    <m/>
    <m/>
    <m/>
    <n v="37.95429"/>
    <n v="23.610230000000001"/>
    <s v="exact"/>
    <s v="Keratsini"/>
    <m/>
    <m/>
    <s v="Piraeus"/>
    <x v="3"/>
    <s v="Southern Europe"/>
    <m/>
    <m/>
    <m/>
    <m/>
    <m/>
    <m/>
    <s v="1026297, WRI: WRI1061107"/>
    <n v="1100585"/>
    <s v="L100000407680"/>
    <s v="G100000410039"/>
  </r>
  <r>
    <s v="https://www.gem.wiki/Agios_Georgios_power_station"/>
    <x v="124"/>
    <s v="Agios Georgios power station"/>
    <m/>
    <s v="9"/>
    <s v="NG"/>
    <n v="200"/>
    <x v="0"/>
    <x v="3"/>
    <s v="not found"/>
    <m/>
    <m/>
    <m/>
    <x v="62"/>
    <m/>
    <m/>
    <m/>
    <n v="37.95429"/>
    <n v="23.610230000000001"/>
    <s v="exact"/>
    <s v="Keratsini"/>
    <m/>
    <m/>
    <s v="Piraeus"/>
    <x v="3"/>
    <s v="Southern Europe"/>
    <m/>
    <m/>
    <m/>
    <m/>
    <m/>
    <m/>
    <s v="1026297, WRI: WRI1061107"/>
    <n v="1100586"/>
    <s v="L100000407680"/>
    <s v="G100000410038"/>
  </r>
  <r>
    <s v="https://www.gem.wiki/Agios_Nikolaos_Power_Station"/>
    <x v="124"/>
    <s v="Agios Nikolaos power station"/>
    <m/>
    <s v="CC"/>
    <s v="NG"/>
    <n v="432"/>
    <x v="0"/>
    <x v="0"/>
    <s v="N"/>
    <m/>
    <m/>
    <m/>
    <x v="17"/>
    <m/>
    <m/>
    <m/>
    <n v="38.358499999999999"/>
    <n v="22.688300000000002"/>
    <s v="exact"/>
    <s v="Aghios Nikolaos"/>
    <m/>
    <m/>
    <s v="Beotia"/>
    <x v="3"/>
    <s v="Southern Europe"/>
    <m/>
    <m/>
    <s v="Protergia CCGT Power Plant Greece; Distomo CCGT Heat and Power Plant Greece; Aloumino power station; Sithya cogeneration Plant (CHP)"/>
    <s v="heat"/>
    <s v="Aluminum"/>
    <s v="power"/>
    <s v="1069029"/>
    <n v="1201823"/>
    <s v="L100000400290"/>
    <s v="G100000400290"/>
  </r>
  <r>
    <s v="https://www.gem.wiki/Agios_Nikolaos_Power_Station"/>
    <x v="124"/>
    <s v="Agios Nikolaos power station"/>
    <m/>
    <s v="CHP"/>
    <s v="NG"/>
    <n v="334"/>
    <x v="0"/>
    <x v="0"/>
    <s v="Y"/>
    <m/>
    <m/>
    <m/>
    <x v="47"/>
    <m/>
    <m/>
    <m/>
    <n v="38.358499999999999"/>
    <n v="22.688300000000002"/>
    <s v="exact"/>
    <s v="Aghios Nikolaos"/>
    <m/>
    <m/>
    <s v="Beotia"/>
    <x v="3"/>
    <s v="Southern Europe"/>
    <m/>
    <m/>
    <s v="Protergia CCGT Power Plant Greece; Distomo CCGT Heat and Power Plant Greece; Aloumino power station; Sithya cogeneration Plant (CHP)"/>
    <s v="heat"/>
    <s v="Aluminum"/>
    <s v="power"/>
    <s v="1069029"/>
    <s v="1194373, 1201821, 1201822"/>
    <s v="L100000400290"/>
    <s v="G100000400291"/>
  </r>
  <r>
    <s v="https://www.gem.wiki/Agios_Nikolaos_Power_Station"/>
    <x v="124"/>
    <s v="Agios Nikolaos power station"/>
    <m/>
    <s v="EXT"/>
    <s v="NG"/>
    <n v="826"/>
    <x v="0"/>
    <x v="0"/>
    <s v="N"/>
    <s v="Hydrogen capable: turbine"/>
    <s v="not found"/>
    <m/>
    <x v="3"/>
    <m/>
    <m/>
    <m/>
    <n v="38.358499999999999"/>
    <n v="22.688300000000002"/>
    <s v="exact"/>
    <s v="Aghios Nikolaos"/>
    <m/>
    <m/>
    <s v="Beotia"/>
    <x v="3"/>
    <s v="Southern Europe"/>
    <m/>
    <m/>
    <s v="Protergia CCGT Power Plant Greece; Distomo CCGT Heat and Power Plant Greece; Aloumino power station; Sithya cogeneration Plant (CHP)"/>
    <s v="heat"/>
    <s v="Aluminum"/>
    <s v="power"/>
    <s v="1069029"/>
    <n v="1290932"/>
    <s v="L100000400290"/>
    <s v="G100000400292"/>
  </r>
  <r>
    <s v="https://www.gem.wiki/Alexandroupolis_Industrial_Area_power_station"/>
    <x v="124"/>
    <s v="Alexandroupolis Industrial Area power station"/>
    <m/>
    <s v="1"/>
    <s v="LNG"/>
    <n v="840"/>
    <x v="1"/>
    <x v="0"/>
    <s v="not found"/>
    <s v="Hydrogen capable: turbine"/>
    <s v="not found"/>
    <m/>
    <x v="77"/>
    <m/>
    <m/>
    <m/>
    <n v="40.849170000000001"/>
    <n v="25.857800000000001"/>
    <s v="approximate"/>
    <s v="Alexandroupoli"/>
    <m/>
    <m/>
    <s v="Evros"/>
    <x v="3"/>
    <s v="Southern Europe"/>
    <m/>
    <m/>
    <m/>
    <m/>
    <m/>
    <m/>
    <s v="1135368"/>
    <n v="1308446"/>
    <s v="L100000401421"/>
    <s v="G100000401424"/>
  </r>
  <r>
    <s v="https://www.gem.wiki/Aliveri_power_station"/>
    <x v="124"/>
    <s v="Aliveri power station"/>
    <m/>
    <s v="1"/>
    <s v="NG"/>
    <n v="417"/>
    <x v="0"/>
    <x v="0"/>
    <s v="N"/>
    <m/>
    <m/>
    <m/>
    <x v="22"/>
    <m/>
    <m/>
    <m/>
    <n v="38.389600000000002"/>
    <n v="24.052399999999999"/>
    <s v="exact"/>
    <s v="Taminei"/>
    <m/>
    <m/>
    <s v="Kymi-Aliveri"/>
    <x v="3"/>
    <s v="Southern Europe"/>
    <m/>
    <m/>
    <m/>
    <m/>
    <m/>
    <m/>
    <s v="1026299"/>
    <n v="1185260"/>
    <s v="L100000400293"/>
    <s v="G100000400293"/>
  </r>
  <r>
    <s v="https://www.gem.wiki/Aspropyrgos_Refinery_power_station"/>
    <x v="124"/>
    <s v="Aspropyrgos Refinery power station"/>
    <m/>
    <s v="CC1"/>
    <s v="HFO/D"/>
    <n v="54"/>
    <x v="0"/>
    <x v="0"/>
    <s v="Y"/>
    <m/>
    <m/>
    <m/>
    <x v="25"/>
    <m/>
    <m/>
    <m/>
    <n v="38.032899999999998"/>
    <n v="23.603999999999999"/>
    <s v="exact"/>
    <m/>
    <m/>
    <m/>
    <m/>
    <x v="3"/>
    <s v="Southern Europe"/>
    <m/>
    <m/>
    <m/>
    <s v="both"/>
    <s v="Oil &amp; Refining"/>
    <m/>
    <s v="1018274"/>
    <s v="1103137, 1103138, 1103139"/>
    <s v="L100001000031"/>
    <s v="G100001000087"/>
  </r>
  <r>
    <s v="https://www.gem.wiki/Atherinolakkos_power_station"/>
    <x v="124"/>
    <s v="Atherinolakkos power station"/>
    <m/>
    <s v="IC1-2"/>
    <s v="HFO/NG"/>
    <n v="104"/>
    <x v="0"/>
    <x v="6"/>
    <m/>
    <m/>
    <m/>
    <m/>
    <x v="8"/>
    <m/>
    <m/>
    <m/>
    <n v="35.002650000000003"/>
    <n v="26.13852"/>
    <s v="exact"/>
    <m/>
    <m/>
    <m/>
    <m/>
    <x v="3"/>
    <s v="Southern Europe"/>
    <m/>
    <m/>
    <m/>
    <m/>
    <m/>
    <m/>
    <s v="1055344"/>
    <n v="1181704"/>
    <s v="L100001000027"/>
    <s v="G100001000055"/>
  </r>
  <r>
    <s v="https://www.gem.wiki/Atherinolakkos_power_station"/>
    <x v="124"/>
    <s v="Atherinolakkos power station"/>
    <m/>
    <s v="ST1"/>
    <s v="HFO"/>
    <n v="50"/>
    <x v="0"/>
    <x v="3"/>
    <m/>
    <m/>
    <m/>
    <m/>
    <x v="47"/>
    <m/>
    <m/>
    <m/>
    <n v="35.002650000000003"/>
    <n v="26.13852"/>
    <s v="exact"/>
    <m/>
    <m/>
    <m/>
    <m/>
    <x v="3"/>
    <s v="Southern Europe"/>
    <m/>
    <m/>
    <m/>
    <m/>
    <m/>
    <m/>
    <s v="1055344"/>
    <n v="1190804"/>
    <s v="L100001000027"/>
    <s v="G100001000056"/>
  </r>
  <r>
    <s v="https://www.gem.wiki/Atherinolakkos_power_station"/>
    <x v="124"/>
    <s v="Atherinolakkos power station"/>
    <m/>
    <s v="ST2"/>
    <s v="HFO"/>
    <n v="50"/>
    <x v="0"/>
    <x v="3"/>
    <m/>
    <m/>
    <m/>
    <m/>
    <x v="47"/>
    <m/>
    <m/>
    <m/>
    <n v="35.002650000000003"/>
    <n v="26.13852"/>
    <s v="exact"/>
    <m/>
    <m/>
    <m/>
    <m/>
    <x v="3"/>
    <s v="Southern Europe"/>
    <m/>
    <m/>
    <m/>
    <m/>
    <m/>
    <m/>
    <s v="1055344"/>
    <n v="1190803"/>
    <s v="L100001000027"/>
    <s v="G100001000057"/>
  </r>
  <r>
    <s v="https://www.gem.wiki/Chania_power_station"/>
    <x v="124"/>
    <s v="Chania power station"/>
    <m/>
    <s v="CC1"/>
    <s v="HFO"/>
    <n v="133"/>
    <x v="0"/>
    <x v="0"/>
    <m/>
    <m/>
    <m/>
    <m/>
    <x v="20"/>
    <m/>
    <m/>
    <m/>
    <n v="35.488758699999998"/>
    <n v="24.038824300000002"/>
    <s v="exact"/>
    <s v="Nerokouros"/>
    <m/>
    <m/>
    <m/>
    <x v="3"/>
    <s v="Southern Europe"/>
    <m/>
    <m/>
    <m/>
    <m/>
    <m/>
    <m/>
    <s v="1026309"/>
    <s v="1108272, 1108273, 1108274"/>
    <s v="L100001000028"/>
    <s v="G100001000058"/>
  </r>
  <r>
    <s v="https://www.gem.wiki/Chania_power_station"/>
    <x v="124"/>
    <s v="Chania power station"/>
    <m/>
    <s v="CC2"/>
    <s v="LPG"/>
    <n v="120"/>
    <x v="4"/>
    <x v="0"/>
    <m/>
    <m/>
    <m/>
    <m/>
    <x v="45"/>
    <m/>
    <m/>
    <m/>
    <n v="35.488758699999998"/>
    <n v="24.038824300000002"/>
    <s v="exact"/>
    <s v="Nerokouros"/>
    <m/>
    <m/>
    <m/>
    <x v="3"/>
    <s v="Southern Europe"/>
    <m/>
    <s v="nan"/>
    <m/>
    <m/>
    <m/>
    <m/>
    <s v="1026309"/>
    <m/>
    <s v="L100001000028"/>
    <s v="G100001000071"/>
  </r>
  <r>
    <s v="https://www.gem.wiki/Chania_power_station"/>
    <x v="124"/>
    <s v="Chania power station"/>
    <m/>
    <s v="GT11"/>
    <s v="HFO"/>
    <n v="60"/>
    <x v="0"/>
    <x v="1"/>
    <m/>
    <m/>
    <m/>
    <m/>
    <x v="23"/>
    <m/>
    <m/>
    <m/>
    <n v="35.488758699999998"/>
    <n v="24.038824300000002"/>
    <s v="exact"/>
    <s v="Nerokouros"/>
    <m/>
    <m/>
    <m/>
    <x v="3"/>
    <s v="Southern Europe"/>
    <m/>
    <m/>
    <m/>
    <m/>
    <m/>
    <m/>
    <s v="1026309"/>
    <n v="1108275"/>
    <s v="L100001000028"/>
    <s v="G100001000067"/>
  </r>
  <r>
    <s v="https://www.gem.wiki/Chania_power_station"/>
    <x v="124"/>
    <s v="Chania power station"/>
    <m/>
    <s v="GT12"/>
    <s v="HFO"/>
    <n v="60"/>
    <x v="0"/>
    <x v="1"/>
    <m/>
    <m/>
    <m/>
    <m/>
    <x v="23"/>
    <m/>
    <m/>
    <m/>
    <n v="35.488758699999998"/>
    <n v="24.038824300000002"/>
    <s v="exact"/>
    <s v="Nerokouros"/>
    <m/>
    <m/>
    <m/>
    <x v="3"/>
    <s v="Southern Europe"/>
    <m/>
    <m/>
    <m/>
    <m/>
    <m/>
    <m/>
    <s v="1026309"/>
    <n v="1108276"/>
    <s v="L100001000028"/>
    <s v="G100001000068"/>
  </r>
  <r>
    <s v="https://www.gem.wiki/Chania_power_station"/>
    <x v="124"/>
    <s v="Chania power station"/>
    <m/>
    <s v="GT3"/>
    <s v="HFO"/>
    <n v="28"/>
    <x v="0"/>
    <x v="1"/>
    <m/>
    <m/>
    <m/>
    <m/>
    <x v="16"/>
    <m/>
    <m/>
    <m/>
    <n v="35.488758699999998"/>
    <n v="24.038824300000002"/>
    <s v="exact"/>
    <s v="Nerokouros"/>
    <m/>
    <m/>
    <m/>
    <x v="3"/>
    <s v="Southern Europe"/>
    <m/>
    <m/>
    <m/>
    <m/>
    <m/>
    <m/>
    <s v="1026309"/>
    <n v="1190801"/>
    <s v="L100001000028"/>
    <s v="G100001000059"/>
  </r>
  <r>
    <s v="https://www.gem.wiki/Chania_power_station"/>
    <x v="124"/>
    <s v="Chania power station"/>
    <m/>
    <s v="GT4"/>
    <s v="HFO"/>
    <n v="24"/>
    <x v="0"/>
    <x v="1"/>
    <m/>
    <m/>
    <m/>
    <m/>
    <x v="46"/>
    <m/>
    <m/>
    <m/>
    <n v="35.488758699999998"/>
    <n v="24.038824300000002"/>
    <s v="exact"/>
    <s v="Nerokouros"/>
    <m/>
    <m/>
    <m/>
    <x v="3"/>
    <s v="Southern Europe"/>
    <m/>
    <m/>
    <m/>
    <m/>
    <m/>
    <m/>
    <s v="1026309"/>
    <n v="1108271"/>
    <s v="L100001000028"/>
    <s v="G100001000069"/>
  </r>
  <r>
    <s v="https://www.gem.wiki/Chania_power_station"/>
    <x v="124"/>
    <s v="Chania power station"/>
    <m/>
    <s v="GT5"/>
    <s v="HFO"/>
    <n v="36"/>
    <x v="0"/>
    <x v="1"/>
    <m/>
    <m/>
    <m/>
    <m/>
    <x v="33"/>
    <m/>
    <m/>
    <m/>
    <n v="35.488758699999998"/>
    <n v="24.038824300000002"/>
    <s v="exact"/>
    <s v="Nerokouros"/>
    <m/>
    <m/>
    <m/>
    <x v="3"/>
    <s v="Southern Europe"/>
    <m/>
    <m/>
    <m/>
    <m/>
    <m/>
    <m/>
    <s v="1026309"/>
    <n v="1108270"/>
    <s v="L100001000028"/>
    <s v="G100001000070"/>
  </r>
  <r>
    <s v="https://www.gem.wiki/Corinth_Refinery_power_station"/>
    <x v="124"/>
    <s v="Corinth Refinery power station"/>
    <m/>
    <s v="CC1"/>
    <s v="HFO"/>
    <n v="85"/>
    <x v="0"/>
    <x v="0"/>
    <s v="Y"/>
    <m/>
    <m/>
    <m/>
    <x v="46"/>
    <m/>
    <m/>
    <m/>
    <n v="37.920900000000003"/>
    <n v="23.072600000000001"/>
    <s v="exact"/>
    <m/>
    <m/>
    <m/>
    <m/>
    <x v="3"/>
    <s v="Southern Europe"/>
    <m/>
    <m/>
    <m/>
    <s v="both"/>
    <s v="Oil &amp; Refining"/>
    <m/>
    <s v="1023132"/>
    <s v="1110709, 1110710, 1186816, 1310897, 1310896"/>
    <s v="L100001000033"/>
    <s v="G100001000097"/>
  </r>
  <r>
    <s v="https://www.gem.wiki/ElvalHalcor_Thisvi_power_station"/>
    <x v="124"/>
    <s v="ElvalHalcor Thisvi power station"/>
    <m/>
    <s v="1"/>
    <s v="NG"/>
    <n v="651"/>
    <x v="2"/>
    <x v="0"/>
    <s v="not found"/>
    <s v="not found"/>
    <s v="not found"/>
    <m/>
    <x v="7"/>
    <m/>
    <m/>
    <m/>
    <n v="38.237634999999997"/>
    <n v="22.958936000000001"/>
    <s v="approximate"/>
    <s v="Thisvi"/>
    <m/>
    <m/>
    <s v="Boeotia"/>
    <x v="3"/>
    <s v="Southern Europe"/>
    <s v="nan"/>
    <s v="nan"/>
    <m/>
    <m/>
    <m/>
    <m/>
    <m/>
    <m/>
    <s v="L100000406396"/>
    <s v="G100000406324"/>
  </r>
  <r>
    <s v="https://www.gem.wiki/Gek-Terna_Komotini_power_station"/>
    <x v="124"/>
    <s v="Gek-Terna Komotini power station"/>
    <m/>
    <s v="1"/>
    <s v="NG"/>
    <n v="877"/>
    <x v="1"/>
    <x v="0"/>
    <s v="not found"/>
    <s v="Hydrogen capable: turbine"/>
    <s v="not found"/>
    <m/>
    <x v="7"/>
    <m/>
    <m/>
    <m/>
    <n v="41.118130000000001"/>
    <n v="25.389420000000001"/>
    <s v="approximate"/>
    <s v="Komotini"/>
    <m/>
    <m/>
    <s v="East Macedonia and Thrace"/>
    <x v="3"/>
    <s v="Southern Europe"/>
    <m/>
    <m/>
    <m/>
    <m/>
    <m/>
    <m/>
    <s v="1137105"/>
    <n v="1310913"/>
    <s v="L100000401423"/>
    <s v="G100000401426"/>
  </r>
  <r>
    <s v="https://www.gem.wiki/Karatzis_Larissa_power_station"/>
    <x v="124"/>
    <s v="Karatzis Larissa power station"/>
    <m/>
    <s v="1"/>
    <s v="NG"/>
    <n v="665"/>
    <x v="2"/>
    <x v="0"/>
    <s v="not found"/>
    <s v="not found"/>
    <s v="not found"/>
    <m/>
    <x v="7"/>
    <m/>
    <m/>
    <m/>
    <n v="39.631070000000001"/>
    <n v="22.389130000000002"/>
    <s v="approximate"/>
    <s v="Larissa"/>
    <m/>
    <m/>
    <s v="Thessaly"/>
    <x v="3"/>
    <s v="Southern Europe"/>
    <s v="nan"/>
    <s v="nan"/>
    <m/>
    <m/>
    <m/>
    <m/>
    <m/>
    <m/>
    <s v="L100000401424"/>
    <s v="G100000401427"/>
  </r>
  <r>
    <s v="https://www.gem.wiki/Komotini_2_power_station"/>
    <x v="124"/>
    <s v="Komotini 2 power station"/>
    <m/>
    <s v="1"/>
    <s v="NG"/>
    <n v="665"/>
    <x v="4"/>
    <x v="0"/>
    <s v="not found"/>
    <s v="not found"/>
    <s v="not found"/>
    <m/>
    <x v="45"/>
    <m/>
    <m/>
    <m/>
    <n v="41.065376999999998"/>
    <n v="25.495398999999999"/>
    <s v="approximate"/>
    <s v="Komotini"/>
    <m/>
    <m/>
    <s v="Rodopi"/>
    <x v="3"/>
    <s v="Southern Europe"/>
    <m/>
    <m/>
    <s v="KOMOTINI ENERGY"/>
    <m/>
    <m/>
    <m/>
    <s v="1137105"/>
    <n v="1310913"/>
    <s v="L100000406395"/>
    <s v="G100000406323"/>
  </r>
  <r>
    <s v="https://www.gem.wiki/Komotini_power_station"/>
    <x v="124"/>
    <s v="Komotini power station"/>
    <m/>
    <s v="1"/>
    <s v="NG"/>
    <n v="485"/>
    <x v="0"/>
    <x v="0"/>
    <s v="N"/>
    <s v="not found"/>
    <s v="not found"/>
    <m/>
    <x v="10"/>
    <m/>
    <m/>
    <m/>
    <n v="41.064599999999999"/>
    <n v="25.489899999999999"/>
    <s v="exact"/>
    <s v="Komotini"/>
    <m/>
    <m/>
    <s v="Rodopi"/>
    <x v="3"/>
    <s v="Southern Europe"/>
    <m/>
    <m/>
    <m/>
    <m/>
    <m/>
    <m/>
    <s v="1026328"/>
    <s v="1125904, 1168608, 1168609"/>
    <s v="L100000400295"/>
    <s v="G100000400295"/>
  </r>
  <r>
    <s v="https://www.gem.wiki/Korinthos_Power_Station"/>
    <x v="124"/>
    <s v="Korinthos power station"/>
    <m/>
    <s v="1"/>
    <s v="NG"/>
    <n v="433"/>
    <x v="0"/>
    <x v="0"/>
    <s v="N"/>
    <s v="not found"/>
    <s v="not found"/>
    <m/>
    <x v="17"/>
    <m/>
    <m/>
    <m/>
    <n v="37.9208"/>
    <n v="23.066500000000001"/>
    <s v="exact"/>
    <s v="Agii Theodori"/>
    <m/>
    <m/>
    <s v="Corinth"/>
    <x v="3"/>
    <s v="Southern Europe"/>
    <m/>
    <s v="ENTSO-E: 29WGU-KORITHPWR3"/>
    <s v="Peloponnisos; Agios Theodoroi Combined Cycle Power Plant"/>
    <m/>
    <m/>
    <m/>
    <s v="1075031"/>
    <n v="1214230"/>
    <s v="L100000400294"/>
    <s v="G100000400294"/>
  </r>
  <r>
    <s v="https://www.gem.wiki/Larissa_Thermoelectric_power_station"/>
    <x v="124"/>
    <s v="Larissa Thermoelectric power station"/>
    <m/>
    <s v="1"/>
    <s v="NG"/>
    <n v="870"/>
    <x v="2"/>
    <x v="0"/>
    <s v="not found"/>
    <s v="not found"/>
    <s v="not found"/>
    <m/>
    <x v="7"/>
    <m/>
    <m/>
    <m/>
    <n v="39.688611000000002"/>
    <n v="22.473889"/>
    <s v="approximate"/>
    <s v="Larissa"/>
    <m/>
    <m/>
    <s v="Thessaly"/>
    <x v="3"/>
    <s v="Southern Europe"/>
    <s v="nan"/>
    <s v="nan"/>
    <m/>
    <m/>
    <m/>
    <m/>
    <m/>
    <m/>
    <s v="L100000407732"/>
    <s v="G100000410187"/>
  </r>
  <r>
    <s v="https://www.gem.wiki/Lavrio_power_station"/>
    <x v="124"/>
    <s v="Lavrio power station"/>
    <m/>
    <s v="4"/>
    <s v="NG"/>
    <n v="550"/>
    <x v="0"/>
    <x v="0"/>
    <s v="N"/>
    <m/>
    <m/>
    <m/>
    <x v="44"/>
    <m/>
    <m/>
    <m/>
    <n v="37.746299999999998"/>
    <n v="24.066600000000001"/>
    <s v="exact"/>
    <s v="Keratea"/>
    <m/>
    <m/>
    <s v="Attica"/>
    <x v="3"/>
    <s v="Southern Europe"/>
    <m/>
    <m/>
    <m/>
    <m/>
    <m/>
    <m/>
    <s v="1026332"/>
    <s v="1128437, 1128438, 1128440, 1128439"/>
    <s v="L100000400296"/>
    <s v="G100000400296"/>
  </r>
  <r>
    <s v="https://www.gem.wiki/Lavrio_power_station"/>
    <x v="124"/>
    <s v="Lavrio power station"/>
    <m/>
    <s v="5"/>
    <s v="NG"/>
    <n v="378"/>
    <x v="0"/>
    <x v="0"/>
    <s v="N"/>
    <m/>
    <m/>
    <m/>
    <x v="37"/>
    <m/>
    <m/>
    <m/>
    <n v="37.746299999999998"/>
    <n v="24.066600000000001"/>
    <s v="exact"/>
    <s v="Keratea"/>
    <m/>
    <m/>
    <s v="Attica"/>
    <x v="3"/>
    <s v="Southern Europe"/>
    <m/>
    <m/>
    <m/>
    <m/>
    <m/>
    <m/>
    <s v="1026332"/>
    <n v="1194372"/>
    <s v="L100000400296"/>
    <s v="G100000400297"/>
  </r>
  <r>
    <s v="https://www.gem.wiki/Lavrio_power_station"/>
    <x v="124"/>
    <s v="Lavrio power station"/>
    <m/>
    <s v="GT1-5"/>
    <s v="NG"/>
    <n v="107"/>
    <x v="0"/>
    <x v="1"/>
    <m/>
    <m/>
    <m/>
    <m/>
    <x v="8"/>
    <m/>
    <m/>
    <m/>
    <n v="37.746299999999998"/>
    <n v="24.066600000000001"/>
    <s v="exact"/>
    <s v="Keratea"/>
    <m/>
    <m/>
    <s v="Attica"/>
    <x v="3"/>
    <s v="Southern Europe"/>
    <m/>
    <m/>
    <m/>
    <m/>
    <m/>
    <m/>
    <s v="1026332"/>
    <s v="1190811, 1190812, 1190808, 1190809, 1190810"/>
    <s v="L100000400296"/>
    <s v="G100001000089"/>
  </r>
  <r>
    <s v="https://www.gem.wiki/Linoperamata_power_station"/>
    <x v="124"/>
    <s v="Linoperamata power station"/>
    <m/>
    <s v="GT1-2"/>
    <s v="HFO"/>
    <n v="33"/>
    <x v="0"/>
    <x v="1"/>
    <m/>
    <m/>
    <m/>
    <m/>
    <x v="35"/>
    <m/>
    <m/>
    <m/>
    <n v="35.34084"/>
    <n v="25.05105"/>
    <s v="exact"/>
    <m/>
    <m/>
    <m/>
    <m/>
    <x v="3"/>
    <s v="Southern Europe"/>
    <m/>
    <m/>
    <m/>
    <m/>
    <m/>
    <m/>
    <s v="1026336"/>
    <s v="1129287, 1129286"/>
    <s v="L100001000029"/>
    <s v="G100001000074"/>
  </r>
  <r>
    <s v="https://www.gem.wiki/Linoperamata_power_station"/>
    <x v="124"/>
    <s v="Linoperamata power station"/>
    <m/>
    <s v="GT4"/>
    <s v="HFO/NG"/>
    <n v="20"/>
    <x v="0"/>
    <x v="1"/>
    <m/>
    <m/>
    <m/>
    <m/>
    <x v="45"/>
    <m/>
    <m/>
    <m/>
    <n v="35.34084"/>
    <n v="25.05105"/>
    <s v="exact"/>
    <m/>
    <m/>
    <m/>
    <m/>
    <x v="3"/>
    <s v="Southern Europe"/>
    <m/>
    <s v="nan"/>
    <m/>
    <m/>
    <m/>
    <m/>
    <s v="1026336"/>
    <m/>
    <s v="L100001000029"/>
    <s v="G100001000063"/>
  </r>
  <r>
    <s v="https://www.gem.wiki/Linoperamata_power_station"/>
    <x v="124"/>
    <s v="Linoperamata power station"/>
    <m/>
    <s v="GT5"/>
    <s v="NG/HFO"/>
    <n v="43"/>
    <x v="0"/>
    <x v="1"/>
    <m/>
    <m/>
    <m/>
    <m/>
    <x v="16"/>
    <m/>
    <m/>
    <m/>
    <n v="35.34084"/>
    <n v="25.05105"/>
    <s v="exact"/>
    <m/>
    <m/>
    <m/>
    <m/>
    <x v="3"/>
    <s v="Southern Europe"/>
    <m/>
    <m/>
    <m/>
    <m/>
    <m/>
    <m/>
    <s v="1026336"/>
    <n v="1175751"/>
    <s v="L100001000029"/>
    <s v="G100001000062"/>
  </r>
  <r>
    <s v="https://www.gem.wiki/Linoperamata_power_station"/>
    <x v="124"/>
    <s v="Linoperamata power station"/>
    <m/>
    <s v="GT6"/>
    <s v="HFO/NG"/>
    <n v="28"/>
    <x v="0"/>
    <x v="1"/>
    <m/>
    <m/>
    <m/>
    <m/>
    <x v="16"/>
    <m/>
    <m/>
    <m/>
    <n v="35.34084"/>
    <n v="25.05105"/>
    <s v="exact"/>
    <m/>
    <m/>
    <m/>
    <m/>
    <x v="3"/>
    <s v="Southern Europe"/>
    <m/>
    <m/>
    <m/>
    <m/>
    <m/>
    <m/>
    <s v="1026336"/>
    <n v="1190802"/>
    <s v="L100001000029"/>
    <s v="G100001000061"/>
  </r>
  <r>
    <s v="https://www.gem.wiki/Linoperamata_power_station"/>
    <x v="124"/>
    <s v="Linoperamata power station"/>
    <m/>
    <s v="IC1-4"/>
    <s v="D"/>
    <n v="50"/>
    <x v="0"/>
    <x v="6"/>
    <m/>
    <m/>
    <m/>
    <m/>
    <x v="25"/>
    <m/>
    <m/>
    <m/>
    <n v="35.34084"/>
    <n v="25.05105"/>
    <s v="exact"/>
    <m/>
    <m/>
    <m/>
    <m/>
    <x v="3"/>
    <s v="Southern Europe"/>
    <m/>
    <m/>
    <m/>
    <m/>
    <m/>
    <m/>
    <s v="1026336"/>
    <n v="1129290"/>
    <s v="L100001000029"/>
    <s v="G100001000060"/>
  </r>
  <r>
    <s v="https://www.gem.wiki/Linoperamata_power_station"/>
    <x v="124"/>
    <s v="Linoperamata power station"/>
    <m/>
    <s v="IC5"/>
    <s v="FO"/>
    <n v="35"/>
    <x v="0"/>
    <x v="6"/>
    <m/>
    <m/>
    <m/>
    <m/>
    <x v="0"/>
    <m/>
    <m/>
    <m/>
    <n v="35.34084"/>
    <n v="25.05105"/>
    <s v="exact"/>
    <m/>
    <m/>
    <m/>
    <m/>
    <x v="3"/>
    <s v="Southern Europe"/>
    <m/>
    <s v="nan"/>
    <m/>
    <m/>
    <m/>
    <m/>
    <s v="1026336"/>
    <m/>
    <s v="L100001000029"/>
    <s v="G100001000090"/>
  </r>
  <r>
    <s v="https://www.gem.wiki/Linoperamata_power_station"/>
    <x v="124"/>
    <s v="Linoperamata power station"/>
    <m/>
    <s v="ST2-3"/>
    <s v="HFO"/>
    <n v="30"/>
    <x v="0"/>
    <x v="3"/>
    <m/>
    <m/>
    <m/>
    <m/>
    <x v="62"/>
    <m/>
    <m/>
    <m/>
    <n v="35.34084"/>
    <n v="25.05105"/>
    <s v="exact"/>
    <m/>
    <m/>
    <m/>
    <m/>
    <x v="3"/>
    <s v="Southern Europe"/>
    <m/>
    <m/>
    <m/>
    <m/>
    <m/>
    <m/>
    <s v="1026336"/>
    <n v="1129282"/>
    <s v="L100001000029"/>
    <s v="G100001000072"/>
  </r>
  <r>
    <s v="https://www.gem.wiki/Linoperamata_power_station"/>
    <x v="124"/>
    <s v="Linoperamata power station"/>
    <m/>
    <s v="ST4"/>
    <s v="HFO"/>
    <n v="25"/>
    <x v="0"/>
    <x v="3"/>
    <m/>
    <m/>
    <m/>
    <m/>
    <x v="79"/>
    <m/>
    <m/>
    <m/>
    <n v="35.34084"/>
    <n v="25.05105"/>
    <s v="exact"/>
    <m/>
    <m/>
    <m/>
    <m/>
    <x v="3"/>
    <s v="Southern Europe"/>
    <m/>
    <s v="nan"/>
    <m/>
    <m/>
    <m/>
    <m/>
    <s v="1026336"/>
    <m/>
    <s v="L100001000029"/>
    <s v="G100001000064"/>
  </r>
  <r>
    <s v="https://www.gem.wiki/Linoperamata_power_station"/>
    <x v="124"/>
    <s v="Linoperamata power station"/>
    <m/>
    <s v="ST5"/>
    <s v="HFO"/>
    <n v="25"/>
    <x v="0"/>
    <x v="3"/>
    <m/>
    <m/>
    <m/>
    <m/>
    <x v="60"/>
    <m/>
    <m/>
    <m/>
    <n v="35.34084"/>
    <n v="25.05105"/>
    <s v="exact"/>
    <m/>
    <m/>
    <m/>
    <m/>
    <x v="3"/>
    <s v="Southern Europe"/>
    <m/>
    <s v="nan"/>
    <m/>
    <m/>
    <m/>
    <m/>
    <s v="1026336"/>
    <m/>
    <s v="L100001000029"/>
    <s v="G100001000065"/>
  </r>
  <r>
    <s v="https://www.gem.wiki/Linoperamata_power_station"/>
    <x v="124"/>
    <s v="Linoperamata power station"/>
    <m/>
    <s v="ST6"/>
    <s v="HFO"/>
    <n v="25"/>
    <x v="0"/>
    <x v="3"/>
    <m/>
    <m/>
    <m/>
    <m/>
    <x v="60"/>
    <m/>
    <m/>
    <m/>
    <n v="35.34084"/>
    <n v="25.05105"/>
    <s v="exact"/>
    <m/>
    <m/>
    <m/>
    <m/>
    <x v="3"/>
    <s v="Southern Europe"/>
    <m/>
    <s v="nan"/>
    <m/>
    <m/>
    <m/>
    <m/>
    <s v="1026336"/>
    <m/>
    <s v="L100001000029"/>
    <s v="G100001000066"/>
  </r>
  <r>
    <s v="https://www.gem.wiki/Megalopoli_power_station"/>
    <x v="124"/>
    <s v="Megalopoli power station"/>
    <m/>
    <s v="CC1"/>
    <s v="NG"/>
    <n v="406"/>
    <x v="0"/>
    <x v="0"/>
    <s v="not found"/>
    <m/>
    <m/>
    <m/>
    <x v="13"/>
    <m/>
    <m/>
    <m/>
    <n v="37.417448999999998"/>
    <n v="22.107892"/>
    <s v="exact"/>
    <s v="Megalopolis"/>
    <m/>
    <m/>
    <s v="Arkadía"/>
    <x v="3"/>
    <s v="Southern Europe"/>
    <s v="ENTSO-E: 29WGU-MEGAL-V--5"/>
    <m/>
    <s v="Megalopolis"/>
    <m/>
    <m/>
    <m/>
    <s v="1026339"/>
    <n v="1199509"/>
    <s v="L100000101998"/>
    <s v="G100000406322"/>
  </r>
  <r>
    <s v="https://www.gem.wiki/Megalopoli_power_station"/>
    <x v="124"/>
    <s v="Megalopoli power station"/>
    <m/>
    <s v="CC2"/>
    <s v="NG"/>
    <n v="406"/>
    <x v="0"/>
    <x v="0"/>
    <s v="not found"/>
    <m/>
    <m/>
    <m/>
    <x v="13"/>
    <m/>
    <m/>
    <m/>
    <n v="37.417448999999998"/>
    <n v="22.107892"/>
    <s v="exact"/>
    <s v="Megalopolis"/>
    <m/>
    <m/>
    <s v="Arkadía"/>
    <x v="3"/>
    <s v="Southern Europe"/>
    <s v="ENTSO-E: 29WGU-MEGAL-V--5"/>
    <m/>
    <s v="Megalopolis"/>
    <m/>
    <m/>
    <m/>
    <s v="1026339"/>
    <n v="1230025"/>
    <s v="L100000101998"/>
    <s v="G100000406321"/>
  </r>
  <r>
    <s v="https://www.gem.wiki/Megalopoli_power_station"/>
    <x v="124"/>
    <s v="Megalopoli power station"/>
    <m/>
    <s v="IC"/>
    <s v="HFO"/>
    <n v="35"/>
    <x v="0"/>
    <x v="6"/>
    <m/>
    <m/>
    <m/>
    <m/>
    <x v="47"/>
    <m/>
    <m/>
    <m/>
    <n v="37.417448999999998"/>
    <n v="22.107892"/>
    <s v="exact"/>
    <s v="Megalopolis"/>
    <m/>
    <m/>
    <s v="Arkadía"/>
    <x v="3"/>
    <s v="Southern Europe"/>
    <s v="ENTSO-E: 29WGU-MEGAL-V--5"/>
    <s v="nan"/>
    <s v="Megalopolis"/>
    <m/>
    <m/>
    <m/>
    <s v="1026339"/>
    <m/>
    <s v="L100000101998"/>
    <s v="G100001000088"/>
  </r>
  <r>
    <s v="https://www.gem.wiki/Ptolemaida_power_station"/>
    <x v="124"/>
    <s v="Ptolemaida power station"/>
    <m/>
    <s v="1"/>
    <s v="NG"/>
    <n v="610"/>
    <x v="2"/>
    <x v="0"/>
    <s v="Y"/>
    <m/>
    <m/>
    <m/>
    <x v="53"/>
    <m/>
    <m/>
    <m/>
    <n v="40.409706999999997"/>
    <n v="21.787572999999998"/>
    <s v="exact"/>
    <s v="Ptolemaida"/>
    <m/>
    <m/>
    <s v="Eordaia"/>
    <x v="3"/>
    <s v="Southern Europe"/>
    <s v="nan"/>
    <s v="nan"/>
    <m/>
    <m/>
    <m/>
    <m/>
    <m/>
    <m/>
    <s v="L100000102001"/>
    <s v="G100000108185"/>
  </r>
  <r>
    <s v="https://www.gem.wiki/South_Rhodes_power_station"/>
    <x v="124"/>
    <s v="South Rhodes power station"/>
    <m/>
    <s v="GT1-2"/>
    <s v="HFO"/>
    <n v="30"/>
    <x v="0"/>
    <x v="1"/>
    <m/>
    <m/>
    <m/>
    <m/>
    <x v="38"/>
    <m/>
    <m/>
    <m/>
    <n v="36.378869999999999"/>
    <n v="28.01857"/>
    <s v="exact"/>
    <m/>
    <m/>
    <m/>
    <m/>
    <x v="3"/>
    <s v="Southern Europe"/>
    <m/>
    <m/>
    <s v="Soroni Rodos"/>
    <m/>
    <m/>
    <m/>
    <s v="1026369, 1064931"/>
    <s v="1143171, 1143172"/>
    <s v="L100001000032"/>
    <s v="G100001000094"/>
  </r>
  <r>
    <s v="https://www.gem.wiki/South_Rhodes_power_station"/>
    <x v="124"/>
    <s v="South Rhodes power station"/>
    <m/>
    <s v="GT7"/>
    <s v="HFO"/>
    <n v="28"/>
    <x v="0"/>
    <x v="1"/>
    <m/>
    <m/>
    <m/>
    <m/>
    <x v="16"/>
    <m/>
    <m/>
    <m/>
    <n v="36.378869999999999"/>
    <n v="28.01857"/>
    <s v="exact"/>
    <m/>
    <m/>
    <m/>
    <m/>
    <x v="3"/>
    <s v="Southern Europe"/>
    <m/>
    <m/>
    <s v="Soroni Rodos"/>
    <m/>
    <m/>
    <m/>
    <s v="1026369, 1064931"/>
    <n v="1201824"/>
    <s v="L100001000032"/>
    <s v="G100001000093"/>
  </r>
  <r>
    <s v="https://www.gem.wiki/South_Rhodes_power_station"/>
    <x v="124"/>
    <s v="South Rhodes power station"/>
    <m/>
    <s v="GT8"/>
    <s v="HFO"/>
    <n v="25"/>
    <x v="0"/>
    <x v="1"/>
    <m/>
    <m/>
    <m/>
    <m/>
    <x v="17"/>
    <m/>
    <m/>
    <m/>
    <n v="36.378869999999999"/>
    <n v="28.01857"/>
    <s v="exact"/>
    <m/>
    <m/>
    <m/>
    <m/>
    <x v="3"/>
    <s v="Southern Europe"/>
    <m/>
    <m/>
    <s v="Soroni Rodos"/>
    <m/>
    <m/>
    <m/>
    <s v="1026369, 1064931"/>
    <n v="1245538"/>
    <s v="L100001000032"/>
    <s v="G100001000092"/>
  </r>
  <r>
    <s v="https://www.gem.wiki/South_Rhodes_power_station"/>
    <x v="124"/>
    <s v="South Rhodes power station"/>
    <m/>
    <s v="GTX"/>
    <s v="HFO"/>
    <n v="174"/>
    <x v="0"/>
    <x v="5"/>
    <m/>
    <m/>
    <m/>
    <m/>
    <x v="45"/>
    <m/>
    <m/>
    <m/>
    <n v="36.378869999999999"/>
    <n v="28.01857"/>
    <s v="exact"/>
    <m/>
    <m/>
    <m/>
    <m/>
    <x v="3"/>
    <s v="Southern Europe"/>
    <m/>
    <m/>
    <s v="Soroni Rodos"/>
    <m/>
    <m/>
    <m/>
    <s v="1026369, 1064931"/>
    <s v="1143175, 1143176, 1143177, 1143178, 1165290"/>
    <s v="L100001000032"/>
    <s v="G100001000095"/>
  </r>
  <r>
    <s v="https://www.gem.wiki/South_Rhodes_power_station"/>
    <x v="124"/>
    <s v="South Rhodes power station"/>
    <m/>
    <s v="IC1-7"/>
    <s v="D/NG/HFO"/>
    <n v="120"/>
    <x v="0"/>
    <x v="6"/>
    <m/>
    <m/>
    <m/>
    <m/>
    <x v="2"/>
    <m/>
    <m/>
    <m/>
    <n v="36.378869999999999"/>
    <n v="28.01857"/>
    <s v="exact"/>
    <m/>
    <m/>
    <m/>
    <m/>
    <x v="3"/>
    <s v="Southern Europe"/>
    <m/>
    <m/>
    <s v="Soroni Rodos"/>
    <m/>
    <m/>
    <m/>
    <s v="1026369, 1064931"/>
    <n v="1195882"/>
    <s v="L100001000032"/>
    <s v="G100001000091"/>
  </r>
  <r>
    <s v="https://www.gem.wiki/South_Rhodes_power_station"/>
    <x v="124"/>
    <s v="South Rhodes power station"/>
    <m/>
    <s v="IC8-9"/>
    <s v="D"/>
    <n v="26"/>
    <x v="0"/>
    <x v="6"/>
    <m/>
    <m/>
    <m/>
    <m/>
    <x v="104"/>
    <m/>
    <m/>
    <m/>
    <n v="36.378869999999999"/>
    <n v="28.01857"/>
    <s v="exact"/>
    <m/>
    <m/>
    <m/>
    <m/>
    <x v="3"/>
    <s v="Southern Europe"/>
    <m/>
    <m/>
    <s v="Soroni Rodos"/>
    <m/>
    <m/>
    <m/>
    <s v="1026369, 1064931"/>
    <s v="1149176, 1149177"/>
    <s v="L100001000032"/>
    <s v="G100001000096"/>
  </r>
  <r>
    <s v="https://www.gem.wiki/Thessaloniki_power_station"/>
    <x v="124"/>
    <s v="Thessaloniki power station"/>
    <m/>
    <s v="1"/>
    <s v="NG"/>
    <n v="400"/>
    <x v="0"/>
    <x v="0"/>
    <s v="N"/>
    <m/>
    <m/>
    <m/>
    <x v="21"/>
    <m/>
    <m/>
    <m/>
    <n v="40.687899999999999"/>
    <n v="22.88402"/>
    <s v="exact"/>
    <s v="Thessaloniki"/>
    <m/>
    <m/>
    <s v="Macedonia"/>
    <x v="3"/>
    <s v="Southern Europe"/>
    <m/>
    <m/>
    <s v="Energiaki Thessaloniki complex power station; Thessaloniki II"/>
    <m/>
    <m/>
    <m/>
    <s v="1057395"/>
    <s v="1184592, 1184593"/>
    <s v="L100000400298"/>
    <s v="G100000400298"/>
  </r>
  <r>
    <s v="https://www.gem.wiki/Thessaloniki_power_station"/>
    <x v="124"/>
    <s v="Thessaloniki power station"/>
    <m/>
    <s v="2"/>
    <s v="NG"/>
    <n v="826"/>
    <x v="2"/>
    <x v="0"/>
    <s v="not found"/>
    <s v="not found"/>
    <s v="not found"/>
    <m/>
    <x v="105"/>
    <m/>
    <m/>
    <m/>
    <n v="40.687899999999999"/>
    <n v="22.88402"/>
    <s v="exact"/>
    <s v="Thessaloniki"/>
    <m/>
    <m/>
    <s v="Macedonia"/>
    <x v="3"/>
    <s v="Southern Europe"/>
    <m/>
    <s v="nan"/>
    <s v="Energiaki Thessaloniki complex power station; Thessaloniki II"/>
    <m/>
    <m/>
    <m/>
    <s v="1057395"/>
    <m/>
    <s v="L100000400298"/>
    <s v="G100000401425"/>
  </r>
  <r>
    <s v="https://www.gem.wiki/Thisvi_Elpedison_power_station"/>
    <x v="124"/>
    <s v="Thisvi Elpedison power station"/>
    <m/>
    <s v="1"/>
    <s v="NG/FO"/>
    <n v="420"/>
    <x v="0"/>
    <x v="0"/>
    <s v="N"/>
    <m/>
    <m/>
    <m/>
    <x v="1"/>
    <m/>
    <m/>
    <m/>
    <n v="38.236899999999999"/>
    <n v="22.949000000000002"/>
    <s v="exact"/>
    <s v="Thisvi"/>
    <m/>
    <m/>
    <s v="Boeotia"/>
    <x v="3"/>
    <s v="Southern Europe"/>
    <m/>
    <m/>
    <m/>
    <m/>
    <m/>
    <m/>
    <s v="1069172"/>
    <s v="1190813, 1230131"/>
    <s v="L100000400299"/>
    <s v="G100000400299"/>
  </r>
  <r>
    <s v="https://www.gem.wiki/Thiva_Heron_power_station"/>
    <x v="124"/>
    <s v="Thiva Heron power station"/>
    <m/>
    <s v="1-1"/>
    <s v="NG/D"/>
    <n v="49"/>
    <x v="0"/>
    <x v="1"/>
    <s v="N"/>
    <m/>
    <m/>
    <m/>
    <x v="8"/>
    <m/>
    <m/>
    <m/>
    <n v="38.27948"/>
    <n v="23.328250000000001"/>
    <s v="exact"/>
    <s v="Thebes"/>
    <m/>
    <m/>
    <s v="Thebes"/>
    <x v="3"/>
    <s v="Southern Europe"/>
    <m/>
    <m/>
    <m/>
    <m/>
    <m/>
    <m/>
    <s v="1061447"/>
    <n v="1190807"/>
    <s v="L100000400300"/>
    <s v="G100000400300"/>
  </r>
  <r>
    <s v="https://www.gem.wiki/Thiva_Heron_power_station"/>
    <x v="124"/>
    <s v="Thiva Heron power station"/>
    <m/>
    <s v="1-2"/>
    <s v="D/NG"/>
    <n v="49"/>
    <x v="0"/>
    <x v="1"/>
    <s v="N"/>
    <m/>
    <m/>
    <m/>
    <x v="8"/>
    <m/>
    <m/>
    <m/>
    <n v="38.27948"/>
    <n v="23.328250000000001"/>
    <s v="exact"/>
    <s v="Thebes"/>
    <m/>
    <m/>
    <s v="Thebes"/>
    <x v="3"/>
    <s v="Southern Europe"/>
    <m/>
    <m/>
    <m/>
    <m/>
    <m/>
    <m/>
    <s v="1061447"/>
    <n v="1191475"/>
    <s v="L100000400300"/>
    <s v="G100000400301"/>
  </r>
  <r>
    <s v="https://www.gem.wiki/Thiva_Heron_power_station"/>
    <x v="124"/>
    <s v="Thiva Heron power station"/>
    <m/>
    <s v="1-3"/>
    <s v="NG/D"/>
    <n v="49"/>
    <x v="0"/>
    <x v="1"/>
    <s v="N"/>
    <m/>
    <m/>
    <m/>
    <x v="8"/>
    <m/>
    <m/>
    <m/>
    <n v="38.27948"/>
    <n v="23.328250000000001"/>
    <s v="exact"/>
    <s v="Thebes"/>
    <m/>
    <m/>
    <s v="Thebes"/>
    <x v="3"/>
    <s v="Southern Europe"/>
    <m/>
    <m/>
    <m/>
    <m/>
    <m/>
    <m/>
    <s v="1061447"/>
    <n v="1191476"/>
    <s v="L100000400300"/>
    <s v="G100000400302"/>
  </r>
  <r>
    <s v="https://www.gem.wiki/Thiva_Heron_power_station"/>
    <x v="124"/>
    <s v="Thiva Heron power station"/>
    <m/>
    <s v="2-1"/>
    <s v="NG"/>
    <n v="435"/>
    <x v="0"/>
    <x v="0"/>
    <s v="not found"/>
    <m/>
    <m/>
    <m/>
    <x v="1"/>
    <m/>
    <m/>
    <m/>
    <n v="38.27948"/>
    <n v="23.328250000000001"/>
    <s v="exact"/>
    <s v="Thebes"/>
    <m/>
    <m/>
    <s v="Thebes"/>
    <x v="3"/>
    <s v="Southern Europe"/>
    <m/>
    <m/>
    <m/>
    <m/>
    <m/>
    <m/>
    <s v="1061447"/>
    <n v="1202828"/>
    <s v="L100000400300"/>
    <s v="G100000400303"/>
  </r>
  <r>
    <s v="https://www.gem.wiki/Ajka_power_station"/>
    <x v="125"/>
    <s v="Ajka power station"/>
    <m/>
    <s v="1"/>
    <s v="NG"/>
    <n v="57"/>
    <x v="0"/>
    <x v="1"/>
    <s v="N"/>
    <m/>
    <m/>
    <m/>
    <x v="17"/>
    <m/>
    <m/>
    <m/>
    <n v="47.094999999999999"/>
    <n v="17.556000000000001"/>
    <s v="exact"/>
    <s v="Ajka"/>
    <m/>
    <m/>
    <s v="Bakony"/>
    <x v="3"/>
    <s v="Eastern Europe"/>
    <s v="ENTSO-E: 15WBAKONYGT1-GTC, 15WBAKONYGT2-GT7"/>
    <s v="ENTSO-E: 15WBAKONYGT1-GTC"/>
    <s v="Bakonyi Gázturbinás"/>
    <m/>
    <m/>
    <m/>
    <s v="1091444"/>
    <n v="1202528"/>
    <s v="L100000400304"/>
    <s v="G100000400304"/>
  </r>
  <r>
    <s v="https://www.gem.wiki/Ajka_power_station"/>
    <x v="125"/>
    <s v="Ajka power station"/>
    <m/>
    <s v="2"/>
    <s v="NG"/>
    <n v="57"/>
    <x v="0"/>
    <x v="1"/>
    <s v="N"/>
    <m/>
    <m/>
    <m/>
    <x v="17"/>
    <m/>
    <m/>
    <m/>
    <n v="47.094999999999999"/>
    <n v="17.556000000000001"/>
    <s v="exact"/>
    <s v="Ajka"/>
    <m/>
    <m/>
    <s v="Bakony"/>
    <x v="3"/>
    <s v="Eastern Europe"/>
    <s v="ENTSO-E: 15WBAKONYGT1-GTC, 15WBAKONYGT2-GT7"/>
    <s v="ENTSO-E: 15WBAKONYGT2-GT7"/>
    <s v="Bakonyi Gázturbinás"/>
    <m/>
    <m/>
    <m/>
    <s v="1091444"/>
    <n v="1215233"/>
    <s v="L100000400304"/>
    <s v="G100000400305"/>
  </r>
  <r>
    <s v="https://www.gem.wiki/Borsodchem_power_station"/>
    <x v="125"/>
    <s v="Borsodchem power station"/>
    <m/>
    <s v="1"/>
    <s v="NG"/>
    <n v="58"/>
    <x v="0"/>
    <x v="1"/>
    <s v="Y"/>
    <m/>
    <m/>
    <m/>
    <x v="11"/>
    <m/>
    <m/>
    <m/>
    <n v="48.2453"/>
    <n v="20.647600000000001"/>
    <s v="exact"/>
    <s v="Kazincbarcika"/>
    <m/>
    <m/>
    <s v="Berente"/>
    <x v="3"/>
    <s v="Eastern Europe"/>
    <m/>
    <m/>
    <m/>
    <s v="both"/>
    <s v="Chemicals"/>
    <m/>
    <s v="1044193"/>
    <s v="1178308, 1165296, 1170195, 1178307"/>
    <s v="L100000400306"/>
    <s v="G100000400306"/>
  </r>
  <r>
    <s v="https://www.gem.wiki/Borsodchem_power_station"/>
    <x v="125"/>
    <s v="Borsodchem power station"/>
    <m/>
    <s v="2"/>
    <s v="NG"/>
    <n v="50"/>
    <x v="0"/>
    <x v="0"/>
    <s v="Y"/>
    <m/>
    <m/>
    <m/>
    <x v="3"/>
    <m/>
    <m/>
    <m/>
    <n v="48.2453"/>
    <n v="20.647600000000001"/>
    <s v="exact"/>
    <s v="Kazincbarcika"/>
    <m/>
    <m/>
    <s v="Berente"/>
    <x v="3"/>
    <s v="Eastern Europe"/>
    <m/>
    <m/>
    <m/>
    <s v="both"/>
    <s v="Chemicals"/>
    <m/>
    <s v="1044193"/>
    <n v="1317929"/>
    <s v="L100000400306"/>
    <s v="G100001000052"/>
  </r>
  <r>
    <s v="https://www.gem.wiki/Csepel_power_station"/>
    <x v="125"/>
    <s v="Csepel power station"/>
    <m/>
    <s v="1"/>
    <s v="NG"/>
    <n v="402"/>
    <x v="0"/>
    <x v="0"/>
    <s v="Y"/>
    <m/>
    <m/>
    <m/>
    <x v="15"/>
    <m/>
    <m/>
    <m/>
    <n v="47.427999999999997"/>
    <n v="19.052499999999998"/>
    <s v="exact"/>
    <s v="Budapest"/>
    <m/>
    <m/>
    <s v="Budapest"/>
    <x v="3"/>
    <s v="Eastern Europe"/>
    <m/>
    <s v="ENTSO-E: 15WCSEPELG1--GTH, 15WCSEPELG2--GTB, 15WCSEPELG3--ST6"/>
    <s v="Csepel II"/>
    <m/>
    <m/>
    <m/>
    <s v="1013424"/>
    <s v="1111003, 1111004, 1184627"/>
    <s v="L100000400307"/>
    <s v="G100000400307"/>
  </r>
  <r>
    <s v="https://www.gem.wiki/Debrecen_power_station"/>
    <x v="125"/>
    <s v="Debrecen power station"/>
    <m/>
    <s v="1"/>
    <s v="NG"/>
    <n v="102"/>
    <x v="0"/>
    <x v="0"/>
    <s v="Y"/>
    <m/>
    <m/>
    <m/>
    <x v="15"/>
    <m/>
    <m/>
    <m/>
    <n v="47.516820000000003"/>
    <n v="21.628240000000002"/>
    <s v="exact"/>
    <s v="Debrecen"/>
    <m/>
    <m/>
    <s v="Hajdu-Bihar"/>
    <x v="3"/>
    <s v="Eastern Europe"/>
    <s v="ENTSO-E: 15WDKCEGT--CCGTG"/>
    <s v="ENTSO-E: 15WGONYUG1-CCGTG"/>
    <m/>
    <m/>
    <m/>
    <m/>
    <s v="1042648"/>
    <s v="1163132, 1163131"/>
    <s v="L100000400308"/>
    <s v="G100000400308"/>
  </r>
  <r>
    <s v="https://www.gem.wiki/Dufi_power_station"/>
    <x v="125"/>
    <s v="Dufi power station"/>
    <m/>
    <s v="1"/>
    <s v="NG"/>
    <n v="860"/>
    <x v="4"/>
    <x v="0"/>
    <s v="Y"/>
    <s v="not found"/>
    <s v="not found"/>
    <m/>
    <x v="45"/>
    <m/>
    <m/>
    <m/>
    <n v="47.286104999999999"/>
    <n v="18.891848"/>
    <s v="approximate"/>
    <s v="Százhalombatta"/>
    <m/>
    <m/>
    <s v="Pest"/>
    <x v="3"/>
    <s v="Eastern Europe"/>
    <m/>
    <m/>
    <m/>
    <m/>
    <m/>
    <m/>
    <s v="1071653"/>
    <s v="1207903, 1239818, 1239819"/>
    <s v="L100000406405"/>
    <s v="G100000406352"/>
  </r>
  <r>
    <s v="https://www.gem.wiki/Dunamenti_power_station"/>
    <x v="125"/>
    <s v="Dunamenti power station"/>
    <m/>
    <s v="G14 &amp; G15"/>
    <s v="NG"/>
    <n v="297"/>
    <x v="0"/>
    <x v="0"/>
    <s v="Y"/>
    <m/>
    <m/>
    <m/>
    <x v="20"/>
    <m/>
    <m/>
    <m/>
    <n v="47.328299999999999"/>
    <n v="18.916899999999998"/>
    <s v="exact"/>
    <s v="Szazhalombatta"/>
    <m/>
    <m/>
    <s v="Pest"/>
    <x v="3"/>
    <s v="Eastern Europe"/>
    <m/>
    <m/>
    <m/>
    <m/>
    <m/>
    <m/>
    <s v="1013878"/>
    <s v="1112970, 1112972"/>
    <s v="L100000400309"/>
    <s v="G100000400309"/>
  </r>
  <r>
    <s v="https://www.gem.wiki/Dunamenti_power_station"/>
    <x v="125"/>
    <s v="Dunamenti power station"/>
    <m/>
    <s v="G7 &amp; G8"/>
    <s v="NG"/>
    <n v="496"/>
    <x v="0"/>
    <x v="0"/>
    <s v="N"/>
    <m/>
    <m/>
    <m/>
    <x v="17"/>
    <m/>
    <m/>
    <m/>
    <n v="47.328299999999999"/>
    <n v="18.916899999999998"/>
    <s v="exact"/>
    <s v="Szazhalombatta"/>
    <m/>
    <m/>
    <s v="Pest"/>
    <x v="3"/>
    <s v="Eastern Europe"/>
    <m/>
    <m/>
    <m/>
    <m/>
    <m/>
    <m/>
    <s v="1013878"/>
    <s v="1218787, 1218790"/>
    <s v="L100000400309"/>
    <s v="G100000400310"/>
  </r>
  <r>
    <s v="https://www.gem.wiki/Dunaujvaros_power_station"/>
    <x v="125"/>
    <s v="Dunaujvaros power station"/>
    <m/>
    <s v="IC1-12"/>
    <s v="NG"/>
    <n v="36"/>
    <x v="0"/>
    <x v="6"/>
    <s v="Y"/>
    <m/>
    <m/>
    <m/>
    <x v="106"/>
    <m/>
    <m/>
    <m/>
    <n v="46.925699999999999"/>
    <n v="18.929400000000001"/>
    <s v="approximate"/>
    <s v="Dunaujvaros"/>
    <m/>
    <m/>
    <s v="Transdanubia"/>
    <x v="3"/>
    <s v="Eastern Europe"/>
    <m/>
    <m/>
    <s v="Dunaujvaros district heating plant"/>
    <m/>
    <m/>
    <m/>
    <s v="1070978"/>
    <n v="1206349"/>
    <s v="L100001000025"/>
    <s v="G100001000053"/>
  </r>
  <r>
    <s v="https://www.gem.wiki/Gönyűi_power_station"/>
    <x v="125"/>
    <s v="Gönyűi power station"/>
    <m/>
    <s v="1"/>
    <s v="NG"/>
    <n v="427"/>
    <x v="0"/>
    <x v="0"/>
    <s v="N"/>
    <s v="Hydrogen capable: turbine"/>
    <s v="not found"/>
    <m/>
    <x v="17"/>
    <m/>
    <m/>
    <m/>
    <n v="47.738399999999999"/>
    <n v="17.8033"/>
    <s v="exact"/>
    <s v="Gönyű"/>
    <m/>
    <m/>
    <s v="Győr-Moson-Sopron"/>
    <x v="3"/>
    <s v="Eastern Europe"/>
    <s v="ENTSO-E: 15WGONYUG1-CCGTG"/>
    <s v="ENTSO-E: 15WDKCEGT--CCGTG"/>
    <s v="Gonyu"/>
    <m/>
    <m/>
    <m/>
    <s v="1067899"/>
    <n v="1200572"/>
    <s v="L100000400311"/>
    <s v="G100000400311"/>
  </r>
  <r>
    <s v="https://www.gem.wiki/ISD_Power_station"/>
    <x v="125"/>
    <s v="ISD Power station"/>
    <m/>
    <s v="1"/>
    <s v="FO/NG"/>
    <n v="64.5"/>
    <x v="0"/>
    <x v="0"/>
    <s v="Y"/>
    <s v="not found"/>
    <s v="not found"/>
    <m/>
    <x v="45"/>
    <m/>
    <m/>
    <m/>
    <n v="46.944381"/>
    <n v="18.943774999999999"/>
    <s v="approximate"/>
    <s v="Dunaujvaros"/>
    <m/>
    <m/>
    <s v="Budapest"/>
    <x v="3"/>
    <s v="Eastern Europe"/>
    <m/>
    <m/>
    <m/>
    <s v="both"/>
    <s v="Iron &amp; Steel"/>
    <s v="both"/>
    <s v="1013877"/>
    <s v="1161215, 1161216, 1112958, 1249958, 1249959"/>
    <s v="L100000407820"/>
    <s v="G100000410435"/>
  </r>
  <r>
    <s v="https://www.gem.wiki/Kelenföldi_Erőmű_power_station"/>
    <x v="125"/>
    <s v="Kelenföldi Erőmű power station"/>
    <m/>
    <s v="1"/>
    <s v="NG"/>
    <n v="178"/>
    <x v="0"/>
    <x v="0"/>
    <s v="Y"/>
    <m/>
    <m/>
    <m/>
    <x v="37"/>
    <m/>
    <m/>
    <m/>
    <n v="47.462400000000002"/>
    <n v="19.0563"/>
    <s v="exact"/>
    <s v="Budapest"/>
    <m/>
    <m/>
    <s v="Budapest"/>
    <x v="3"/>
    <s v="Eastern Europe"/>
    <m/>
    <s v="ENTSO-E: 15WKFGT------GT5, 15WKFST------STM"/>
    <m/>
    <m/>
    <m/>
    <m/>
    <s v="1011382"/>
    <s v="1124642, 1202020"/>
    <s v="L100000400312"/>
    <s v="G100000400312"/>
  </r>
  <r>
    <s v="https://www.gem.wiki/Kispesti_Erőmű_power_station"/>
    <x v="125"/>
    <s v="Kispesti Erőmű power station"/>
    <m/>
    <s v="1"/>
    <s v="NG"/>
    <n v="109"/>
    <x v="0"/>
    <x v="0"/>
    <s v="Y"/>
    <m/>
    <m/>
    <m/>
    <x v="8"/>
    <m/>
    <m/>
    <m/>
    <n v="47.456800000000001"/>
    <n v="19.167300000000001"/>
    <s v="exact"/>
    <s v="Budapest"/>
    <m/>
    <m/>
    <s v="Budapest"/>
    <x v="3"/>
    <s v="Eastern Europe"/>
    <s v="ENTSO-E: 15WKISPEST-CCGTY"/>
    <s v="ENTSO-E: 15WKISPEST-CCGTY"/>
    <m/>
    <s v="heat"/>
    <s v="Textiles"/>
    <s v="both"/>
    <s v="1011383"/>
    <s v="1166785, 1180346"/>
    <s v="L100000400313"/>
    <s v="G100000400313"/>
  </r>
  <r>
    <s v="https://www.gem.wiki/Liter_power_station"/>
    <x v="125"/>
    <s v="Liter power station"/>
    <m/>
    <s v="1"/>
    <s v="NG/FO"/>
    <n v="123"/>
    <x v="0"/>
    <x v="1"/>
    <s v="N"/>
    <m/>
    <m/>
    <m/>
    <x v="23"/>
    <m/>
    <m/>
    <m/>
    <n v="47.107500000000002"/>
    <n v="18.014299999999999"/>
    <s v="exact"/>
    <s v="Liter"/>
    <m/>
    <m/>
    <s v="Veszprem"/>
    <x v="3"/>
    <s v="Eastern Europe"/>
    <m/>
    <s v="ENTSO-E: 15WLITERG----GTJ"/>
    <m/>
    <m/>
    <m/>
    <m/>
    <s v="1038399"/>
    <n v="1159781"/>
    <s v="L100000400314"/>
    <s v="G100000400314"/>
  </r>
  <r>
    <s v="https://www.gem.wiki/L%C5%91rinci_power_station"/>
    <x v="125"/>
    <s v="Lőrinci power station"/>
    <m/>
    <s v="1"/>
    <s v="LFO/NG"/>
    <n v="173"/>
    <x v="0"/>
    <x v="1"/>
    <s v="not found"/>
    <m/>
    <m/>
    <m/>
    <x v="15"/>
    <m/>
    <m/>
    <m/>
    <n v="47.716425000000001"/>
    <n v="19.677759999999999"/>
    <s v="exact"/>
    <s v="Lőrinci"/>
    <m/>
    <m/>
    <s v="Heves"/>
    <x v="3"/>
    <s v="Eastern Europe"/>
    <m/>
    <m/>
    <m/>
    <m/>
    <m/>
    <m/>
    <s v="1043969"/>
    <n v="1164779"/>
    <s v="L100000406402"/>
    <s v="G100000406348"/>
  </r>
  <r>
    <s v="https://www.gem.wiki/Matra_power_station"/>
    <x v="125"/>
    <s v="Matra power station"/>
    <m/>
    <s v="CC1"/>
    <s v="NG"/>
    <n v="500"/>
    <x v="2"/>
    <x v="0"/>
    <s v="not found"/>
    <s v="not found"/>
    <s v="not found"/>
    <m/>
    <x v="40"/>
    <m/>
    <m/>
    <m/>
    <n v="47.788600000000002"/>
    <n v="20.065999999999999"/>
    <s v="exact"/>
    <s v="Visonta"/>
    <m/>
    <m/>
    <s v="Heves"/>
    <x v="3"/>
    <s v="Eastern Europe"/>
    <m/>
    <m/>
    <s v="Mátrai"/>
    <m/>
    <m/>
    <m/>
    <s v="1022402"/>
    <n v="1296596"/>
    <s v="L100000102023"/>
    <s v="G100000406350"/>
  </r>
  <r>
    <s v="https://www.gem.wiki/Matra_power_station"/>
    <x v="125"/>
    <s v="Matra power station"/>
    <m/>
    <s v="GT1"/>
    <s v="NG"/>
    <n v="30"/>
    <x v="0"/>
    <x v="1"/>
    <s v="Y"/>
    <m/>
    <m/>
    <m/>
    <x v="4"/>
    <m/>
    <m/>
    <m/>
    <n v="47.788600000000002"/>
    <n v="20.065999999999999"/>
    <s v="exact"/>
    <s v="Visonta"/>
    <m/>
    <m/>
    <s v="Heves"/>
    <x v="3"/>
    <s v="Eastern Europe"/>
    <m/>
    <s v="ENTSO-E: 15WMATRAG7---GTW"/>
    <s v="Mátrai"/>
    <m/>
    <m/>
    <m/>
    <s v="1022402"/>
    <n v="1192568"/>
    <s v="L100000102023"/>
    <s v="G100000400315"/>
  </r>
  <r>
    <s v="https://www.gem.wiki/Matra_power_station"/>
    <x v="125"/>
    <s v="Matra power station"/>
    <m/>
    <s v="GT2"/>
    <s v="NG"/>
    <n v="30"/>
    <x v="0"/>
    <x v="1"/>
    <s v="Y"/>
    <m/>
    <m/>
    <m/>
    <x v="4"/>
    <m/>
    <m/>
    <m/>
    <n v="47.788600000000002"/>
    <n v="20.065999999999999"/>
    <s v="exact"/>
    <s v="Visonta"/>
    <m/>
    <m/>
    <s v="Heves"/>
    <x v="3"/>
    <s v="Eastern Europe"/>
    <m/>
    <s v="ENTSO-E: 15WMATRAG6---GT2"/>
    <s v="Mátrai"/>
    <m/>
    <m/>
    <m/>
    <s v="1022402"/>
    <n v="1190615"/>
    <s v="L100000102023"/>
    <s v="G100000400316"/>
  </r>
  <r>
    <s v="https://www.gem.wiki/Miskolc_Hold_power_station"/>
    <x v="125"/>
    <s v="Miskolc Hold power station"/>
    <m/>
    <s v="1"/>
    <s v="NG"/>
    <n v="50"/>
    <x v="0"/>
    <x v="0"/>
    <s v="Y"/>
    <m/>
    <m/>
    <m/>
    <x v="6"/>
    <m/>
    <m/>
    <m/>
    <n v="48.094880000000003"/>
    <n v="20.747250000000001"/>
    <s v="exact"/>
    <s v="Miskolc"/>
    <m/>
    <m/>
    <s v="Borsod-Abaúj-Zemplén"/>
    <x v="3"/>
    <s v="Eastern Europe"/>
    <m/>
    <s v="ENTSO-E: 15WMKCECCGT-MVMP, 15WMIFU-----MVM6"/>
    <m/>
    <m/>
    <m/>
    <m/>
    <s v="1058938"/>
    <s v="1197508, 1197509"/>
    <s v="L100000400317"/>
    <s v="G100000400317"/>
  </r>
  <r>
    <s v="https://www.gem.wiki/North_Buda_power_station"/>
    <x v="125"/>
    <s v="North Buda power station"/>
    <m/>
    <s v="GT3"/>
    <s v="NG"/>
    <n v="30"/>
    <x v="0"/>
    <x v="1"/>
    <s v="Y"/>
    <m/>
    <m/>
    <m/>
    <x v="4"/>
    <m/>
    <m/>
    <m/>
    <n v="47.564205000000001"/>
    <n v="19.037835000000001"/>
    <s v="exact"/>
    <s v="Budapest"/>
    <m/>
    <m/>
    <s v="Pest"/>
    <x v="3"/>
    <s v="Eastern Europe"/>
    <m/>
    <m/>
    <s v="Eszak-Buda"/>
    <m/>
    <m/>
    <m/>
    <s v="1064186"/>
    <n v="1194852"/>
    <s v="L100000406404"/>
    <s v="G100000406351"/>
  </r>
  <r>
    <s v="https://www.gem.wiki/Nyíregyházi_power_station"/>
    <x v="125"/>
    <s v="Nyíregyházi power station"/>
    <m/>
    <s v="1"/>
    <s v="NG"/>
    <n v="47"/>
    <x v="0"/>
    <x v="0"/>
    <s v="Y"/>
    <m/>
    <m/>
    <m/>
    <x v="4"/>
    <m/>
    <m/>
    <m/>
    <n v="47.957000000000001"/>
    <n v="21.699000000000002"/>
    <s v="exact"/>
    <s v="Nyiregyhaza"/>
    <m/>
    <m/>
    <s v="Szabolcs-Szatmár-Bereg"/>
    <x v="3"/>
    <s v="Eastern Europe"/>
    <s v="ENTSO-E: 15WNYKCE---CCGTJ"/>
    <s v="ENTSO-E: 15WNYKCE---CCGTJ"/>
    <m/>
    <s v="heat"/>
    <s v="Automobiles"/>
    <s v="both"/>
    <s v="1059775"/>
    <s v="1188427, 1194500"/>
    <s v="L100000400318"/>
    <s v="G100000400318"/>
  </r>
  <r>
    <s v="https://www.gem.wiki/Sajoszoged_power_station"/>
    <x v="125"/>
    <s v="Sajoszoged power station"/>
    <m/>
    <s v="1"/>
    <s v="NG"/>
    <n v="155"/>
    <x v="0"/>
    <x v="1"/>
    <s v="N"/>
    <m/>
    <m/>
    <m/>
    <x v="23"/>
    <m/>
    <m/>
    <m/>
    <n v="47.94"/>
    <n v="20.968"/>
    <s v="exact"/>
    <s v="Sajoszoged"/>
    <m/>
    <m/>
    <s v="Borsod-Abauji-Zemplen"/>
    <x v="3"/>
    <s v="Eastern Europe"/>
    <m/>
    <m/>
    <m/>
    <m/>
    <m/>
    <m/>
    <s v="1038400"/>
    <n v="1159782"/>
    <s v="L100000400319"/>
    <s v="G100000400319"/>
  </r>
  <r>
    <s v="https://www.gem.wiki/Szeged_Energy_power_station"/>
    <x v="125"/>
    <s v="Szeged Energy power station"/>
    <m/>
    <s v="CC 1"/>
    <s v="NG"/>
    <n v="460"/>
    <x v="4"/>
    <x v="0"/>
    <s v="N"/>
    <s v="not found"/>
    <s v="not found"/>
    <m/>
    <x v="45"/>
    <m/>
    <m/>
    <m/>
    <n v="46.253010000000003"/>
    <n v="20.14143"/>
    <s v="approximate"/>
    <s v="Szeged"/>
    <m/>
    <m/>
    <s v="Csongrad"/>
    <x v="3"/>
    <s v="Eastern Europe"/>
    <m/>
    <m/>
    <m/>
    <m/>
    <m/>
    <m/>
    <s v="1082183"/>
    <n v="1226264"/>
    <s v="L100000401435"/>
    <s v="G100000400896"/>
  </r>
  <r>
    <s v="https://www.gem.wiki/Szeged_Energy_power_station"/>
    <x v="125"/>
    <s v="Szeged Energy power station"/>
    <m/>
    <s v="CC 2"/>
    <s v="NG"/>
    <n v="460"/>
    <x v="4"/>
    <x v="0"/>
    <s v="N"/>
    <s v="not found"/>
    <s v="not found"/>
    <m/>
    <x v="45"/>
    <m/>
    <m/>
    <m/>
    <n v="46.253010000000003"/>
    <n v="20.14143"/>
    <s v="approximate"/>
    <s v="Szeged"/>
    <m/>
    <m/>
    <s v="Csongrad"/>
    <x v="3"/>
    <s v="Eastern Europe"/>
    <m/>
    <m/>
    <m/>
    <m/>
    <m/>
    <m/>
    <s v="1082183"/>
    <n v="1249024"/>
    <s v="L100000401435"/>
    <s v="G100000400897"/>
  </r>
  <r>
    <s v="https://www.gem.wiki/Székesfehérvár_power_station"/>
    <x v="125"/>
    <s v="Székesfehérvár power station"/>
    <m/>
    <s v="IC1-8"/>
    <s v="NG"/>
    <n v="25"/>
    <x v="0"/>
    <x v="6"/>
    <s v="Y"/>
    <m/>
    <m/>
    <m/>
    <x v="37"/>
    <m/>
    <m/>
    <m/>
    <n v="47.177199999999999"/>
    <n v="18.406600000000001"/>
    <s v="approximate"/>
    <m/>
    <m/>
    <m/>
    <m/>
    <x v="3"/>
    <s v="Eastern Europe"/>
    <s v="nan"/>
    <s v="nan"/>
    <m/>
    <m/>
    <m/>
    <m/>
    <m/>
    <m/>
    <s v="L100001000026"/>
    <s v="G100001000054"/>
  </r>
  <r>
    <s v="https://www.gem.wiki/TVK_Industrial_power_station"/>
    <x v="125"/>
    <s v="TVK Industrial power station"/>
    <m/>
    <s v="1"/>
    <s v="NG"/>
    <n v="34"/>
    <x v="0"/>
    <x v="0"/>
    <s v="Y"/>
    <m/>
    <m/>
    <m/>
    <x v="21"/>
    <m/>
    <m/>
    <m/>
    <n v="47.914400000000001"/>
    <n v="21.023599999999998"/>
    <s v="exact"/>
    <s v="Tiszaujvaros"/>
    <m/>
    <m/>
    <s v="Borsod-Abauj-Zemplen"/>
    <x v="3"/>
    <s v="Eastern Europe"/>
    <m/>
    <m/>
    <m/>
    <s v="both"/>
    <s v="Oil &amp; Refining"/>
    <s v="both"/>
    <s v="1053984"/>
    <s v="1179873, 1181866"/>
    <s v="L100000400320"/>
    <s v="G100000400320"/>
  </r>
  <r>
    <s v="https://www.gem.wiki/Tisza_power_station"/>
    <x v="125"/>
    <s v="Tisza power station"/>
    <m/>
    <s v="1"/>
    <s v="NG"/>
    <s v="not found"/>
    <x v="4"/>
    <x v="1"/>
    <s v="not found"/>
    <s v="not found"/>
    <s v="not found"/>
    <m/>
    <x v="45"/>
    <m/>
    <m/>
    <m/>
    <n v="47.917290999999999"/>
    <n v="21.076981"/>
    <s v="exact"/>
    <s v="Tiszaujvaros"/>
    <m/>
    <m/>
    <s v="Borsod-Abauj-Zemplen"/>
    <x v="3"/>
    <s v="Eastern Europe"/>
    <m/>
    <s v="nan"/>
    <s v="Tisza II"/>
    <m/>
    <m/>
    <m/>
    <s v="1009776"/>
    <m/>
    <s v="L100000406403"/>
    <s v="G100000406349"/>
  </r>
  <r>
    <s v="https://www.gem.wiki/Újpesti_power_station"/>
    <x v="125"/>
    <s v="Újpesti power station"/>
    <m/>
    <s v="1"/>
    <s v="NG"/>
    <n v="110"/>
    <x v="0"/>
    <x v="0"/>
    <s v="Y"/>
    <m/>
    <m/>
    <m/>
    <x v="10"/>
    <m/>
    <m/>
    <m/>
    <n v="47.554000000000002"/>
    <n v="19.1023"/>
    <s v="exact"/>
    <s v="Budapest"/>
    <m/>
    <m/>
    <s v="Budapest"/>
    <x v="3"/>
    <s v="Eastern Europe"/>
    <m/>
    <m/>
    <m/>
    <m/>
    <m/>
    <m/>
    <s v="1011385"/>
    <s v="1159911, 1165975"/>
    <s v="L100000400321"/>
    <s v="G100000400321"/>
  </r>
  <r>
    <s v="https://www.gem.wiki/Aghada_power_station"/>
    <x v="126"/>
    <s v="Aghada power station"/>
    <m/>
    <s v="AT 1"/>
    <s v="NG"/>
    <n v="90"/>
    <x v="0"/>
    <x v="1"/>
    <s v="N"/>
    <m/>
    <m/>
    <m/>
    <x v="51"/>
    <m/>
    <n v="2023"/>
    <m/>
    <n v="51.834699999999998"/>
    <n v="-8.2362000000000002"/>
    <s v="exact"/>
    <s v="Ballincarroonig"/>
    <m/>
    <m/>
    <s v="County Cork"/>
    <x v="3"/>
    <s v="Northern Europe"/>
    <s v="ENTSO-E: 47W0000000001796, 47W000000000180L, 47W000000000181J, 47W0000000001032"/>
    <m/>
    <m/>
    <m/>
    <m/>
    <m/>
    <s v="1015293"/>
    <n v="1100565"/>
    <s v="L100000400322"/>
    <s v="G100000400322"/>
  </r>
  <r>
    <s v="https://www.gem.wiki/Aghada_power_station"/>
    <x v="126"/>
    <s v="Aghada power station"/>
    <m/>
    <s v="AT 2"/>
    <s v="NG"/>
    <n v="90"/>
    <x v="0"/>
    <x v="1"/>
    <s v="N"/>
    <m/>
    <m/>
    <m/>
    <x v="51"/>
    <m/>
    <m/>
    <m/>
    <n v="51.834699999999998"/>
    <n v="-8.2362000000000002"/>
    <s v="exact"/>
    <s v="Ballincarroonig"/>
    <m/>
    <m/>
    <s v="County Cork"/>
    <x v="3"/>
    <s v="Northern Europe"/>
    <s v="ENTSO-E: 47W0000000001796, 47W000000000180L, 47W000000000181J, 47W0000000001032"/>
    <m/>
    <m/>
    <m/>
    <m/>
    <m/>
    <s v="1015293"/>
    <n v="1100566"/>
    <s v="L100000400322"/>
    <s v="G100000400323"/>
  </r>
  <r>
    <s v="https://www.gem.wiki/Aghada_power_station"/>
    <x v="126"/>
    <s v="Aghada power station"/>
    <m/>
    <s v="AT 4"/>
    <s v="NG"/>
    <n v="90"/>
    <x v="0"/>
    <x v="1"/>
    <s v="N"/>
    <m/>
    <m/>
    <m/>
    <x v="51"/>
    <m/>
    <m/>
    <m/>
    <n v="51.834699999999998"/>
    <n v="-8.2362000000000002"/>
    <s v="exact"/>
    <s v="Ballincarroonig"/>
    <m/>
    <m/>
    <s v="County Cork"/>
    <x v="3"/>
    <s v="Northern Europe"/>
    <s v="ENTSO-E: 47W0000000001796, 47W000000000180L, 47W000000000181J, 47W0000000001032"/>
    <m/>
    <m/>
    <m/>
    <m/>
    <m/>
    <s v="1015293"/>
    <n v="1100567"/>
    <s v="L100000400322"/>
    <s v="G100000400324"/>
  </r>
  <r>
    <s v="https://www.gem.wiki/Aghada_power_station"/>
    <x v="126"/>
    <s v="Aghada power station"/>
    <m/>
    <s v="ST1"/>
    <s v="NG"/>
    <n v="270"/>
    <x v="6"/>
    <x v="3"/>
    <s v="N"/>
    <m/>
    <m/>
    <m/>
    <x v="51"/>
    <m/>
    <n v="2023"/>
    <m/>
    <n v="51.834699999999998"/>
    <n v="-8.2362000000000002"/>
    <s v="exact"/>
    <s v="Ballincarroonig"/>
    <m/>
    <m/>
    <s v="County Cork"/>
    <x v="3"/>
    <s v="Northern Europe"/>
    <s v="ENTSO-E: 47W0000000001796, 47W000000000180L, 47W000000000181J, 47W0000000001032"/>
    <m/>
    <m/>
    <m/>
    <m/>
    <m/>
    <s v="1015293"/>
    <n v="1100564"/>
    <s v="L100000400322"/>
    <s v="G100000410769"/>
  </r>
  <r>
    <s v="https://www.gem.wiki/Aghada_power_station"/>
    <x v="126"/>
    <s v="Aghada power station"/>
    <m/>
    <s v="Unit 2"/>
    <s v="NG"/>
    <n v="431"/>
    <x v="0"/>
    <x v="0"/>
    <s v="N"/>
    <m/>
    <m/>
    <m/>
    <x v="1"/>
    <m/>
    <m/>
    <m/>
    <n v="51.834699999999998"/>
    <n v="-8.2362000000000002"/>
    <s v="exact"/>
    <s v="Ballincarroonig"/>
    <m/>
    <m/>
    <s v="County Cork"/>
    <x v="3"/>
    <s v="Northern Europe"/>
    <s v="ENTSO-E: 47W0000000001796, 47W000000000180L, 47W000000000181J, 47W0000000001032"/>
    <m/>
    <m/>
    <m/>
    <m/>
    <m/>
    <s v="1015293"/>
    <n v="1100568"/>
    <s v="L100000400322"/>
    <s v="G100000400325"/>
  </r>
  <r>
    <s v="https://www.gem.wiki/Arklow_power_station"/>
    <x v="126"/>
    <s v="Arklow power station"/>
    <m/>
    <s v="DUB20"/>
    <s v="NG/BG"/>
    <n v="100"/>
    <x v="2"/>
    <x v="6"/>
    <m/>
    <m/>
    <m/>
    <m/>
    <x v="7"/>
    <m/>
    <m/>
    <m/>
    <n v="52.811900000000001"/>
    <n v="-6.1313000000000004"/>
    <s v="approximate"/>
    <s v="Arklow"/>
    <m/>
    <m/>
    <s v="Wicklow"/>
    <x v="3"/>
    <s v="Northern Europe"/>
    <s v="nan"/>
    <s v="nan"/>
    <s v="Arklow Data Centre"/>
    <m/>
    <m/>
    <m/>
    <m/>
    <m/>
    <s v="L100001000016"/>
    <s v="G100001000022"/>
  </r>
  <r>
    <s v="https://www.gem.wiki/Arklow_power_station"/>
    <x v="126"/>
    <s v="Arklow power station"/>
    <m/>
    <s v="Phase 2"/>
    <s v="NG"/>
    <n v="200"/>
    <x v="3"/>
    <x v="6"/>
    <m/>
    <m/>
    <m/>
    <m/>
    <x v="41"/>
    <m/>
    <m/>
    <m/>
    <n v="52.811900000000001"/>
    <n v="-6.1313000000000004"/>
    <s v="approximate"/>
    <s v="Arklow"/>
    <m/>
    <m/>
    <s v="Wicklow"/>
    <x v="3"/>
    <s v="Northern Europe"/>
    <s v="nan"/>
    <s v="nan"/>
    <s v="Arklow Data Centre"/>
    <m/>
    <m/>
    <m/>
    <m/>
    <m/>
    <s v="L100001000016"/>
    <s v="G100001000023"/>
  </r>
  <r>
    <s v="https://www.gem.wiki/Castlelost_Flexgen_power_station"/>
    <x v="126"/>
    <s v="Castlelost Flexgen power station"/>
    <m/>
    <s v="GT1"/>
    <s v="NG/D"/>
    <n v="275"/>
    <x v="2"/>
    <x v="1"/>
    <s v="N"/>
    <s v="Hydrogen capable: turbine"/>
    <m/>
    <m/>
    <x v="7"/>
    <m/>
    <m/>
    <m/>
    <n v="53.3994"/>
    <n v="-7.3207000000000004"/>
    <s v="approximate"/>
    <s v="Castlelost"/>
    <m/>
    <m/>
    <s v="County Westmeath"/>
    <x v="3"/>
    <s v="Northern Europe"/>
    <m/>
    <m/>
    <m/>
    <m/>
    <m/>
    <m/>
    <s v="1139306"/>
    <n v="1313888"/>
    <s v="L100000407818"/>
    <s v="G100000410432"/>
  </r>
  <r>
    <s v="https://www.gem.wiki/Clondalkin_power_station"/>
    <x v="126"/>
    <s v="Clondalkin power station"/>
    <m/>
    <s v="DUB10"/>
    <s v="NG"/>
    <n v="90"/>
    <x v="1"/>
    <x v="6"/>
    <m/>
    <m/>
    <m/>
    <m/>
    <x v="7"/>
    <m/>
    <m/>
    <m/>
    <n v="53.321800000000003"/>
    <n v="-6.4432"/>
    <s v="approximate"/>
    <m/>
    <m/>
    <m/>
    <m/>
    <x v="3"/>
    <s v="Northern Europe"/>
    <m/>
    <m/>
    <m/>
    <s v="power"/>
    <s v="Other"/>
    <m/>
    <s v="1120497"/>
    <n v="1318216"/>
    <s v="L100001000015"/>
    <s v="G100001000020"/>
  </r>
  <r>
    <s v="https://www.gem.wiki/Clondalkin_power_station"/>
    <x v="126"/>
    <s v="Clondalkin power station"/>
    <m/>
    <s v="DUB30"/>
    <s v="NG"/>
    <n v="100"/>
    <x v="2"/>
    <x v="6"/>
    <m/>
    <m/>
    <m/>
    <m/>
    <x v="7"/>
    <m/>
    <m/>
    <m/>
    <n v="53.321800000000003"/>
    <n v="-6.4432"/>
    <s v="approximate"/>
    <m/>
    <m/>
    <m/>
    <m/>
    <x v="3"/>
    <s v="Northern Europe"/>
    <m/>
    <m/>
    <m/>
    <s v="power"/>
    <s v="Other"/>
    <m/>
    <s v="1120497"/>
    <n v="1287950"/>
    <s v="L100001000015"/>
    <s v="G100001000021"/>
  </r>
  <r>
    <s v="https://www.gem.wiki/Corduff_Flexgen_power_station"/>
    <x v="126"/>
    <s v="Corduff Flexgen power station"/>
    <m/>
    <s v="GT1"/>
    <s v="NG"/>
    <n v="75"/>
    <x v="2"/>
    <x v="1"/>
    <s v="N"/>
    <m/>
    <m/>
    <m/>
    <x v="107"/>
    <m/>
    <m/>
    <m/>
    <n v="53.391100000000002"/>
    <n v="-6.3747999999999996"/>
    <s v="approximate"/>
    <s v="Corduff"/>
    <m/>
    <m/>
    <s v="County Dublin"/>
    <x v="3"/>
    <s v="Northern Europe"/>
    <m/>
    <m/>
    <m/>
    <m/>
    <m/>
    <m/>
    <s v="1133188"/>
    <n v="1305268"/>
    <s v="L100000407817"/>
    <s v="G100000410431"/>
  </r>
  <r>
    <s v="https://www.gem.wiki/Cushaling_power_station"/>
    <x v="126"/>
    <s v="Cushaling power station"/>
    <m/>
    <s v="1"/>
    <s v="NG/FO"/>
    <n v="56"/>
    <x v="0"/>
    <x v="1"/>
    <s v="not found"/>
    <m/>
    <m/>
    <m/>
    <x v="1"/>
    <m/>
    <m/>
    <m/>
    <n v="53.29034"/>
    <n v="-7.0870499999999996"/>
    <s v="exact"/>
    <s v="Ballykilleen"/>
    <m/>
    <m/>
    <s v="Leinster"/>
    <x v="3"/>
    <s v="Northern Europe"/>
    <s v="ENTSO-E: 47W000000000216Q, 47W000000000217O"/>
    <m/>
    <m/>
    <m/>
    <m/>
    <m/>
    <s v="1083895"/>
    <n v="1229107"/>
    <s v="L100000407711"/>
    <s v="G100000410144"/>
  </r>
  <r>
    <s v="https://www.gem.wiki/Cushaling_power_station"/>
    <x v="126"/>
    <s v="Cushaling power station"/>
    <m/>
    <s v="2"/>
    <s v="NG/FO"/>
    <n v="56"/>
    <x v="0"/>
    <x v="1"/>
    <s v="not found"/>
    <m/>
    <m/>
    <m/>
    <x v="1"/>
    <m/>
    <m/>
    <m/>
    <n v="53.29034"/>
    <n v="-7.0870499999999996"/>
    <s v="exact"/>
    <s v="Ballykilleen"/>
    <m/>
    <m/>
    <s v="Leinster"/>
    <x v="3"/>
    <s v="Northern Europe"/>
    <s v="ENTSO-E: 47W000000000216Q, 47W000000000217O"/>
    <m/>
    <m/>
    <m/>
    <m/>
    <m/>
    <s v="1083895"/>
    <n v="1229108"/>
    <s v="L100000407711"/>
    <s v="G100000410143"/>
  </r>
  <r>
    <s v="https://www.gem.wiki/Cushaling_power_station"/>
    <x v="126"/>
    <s v="Cushaling power station"/>
    <m/>
    <s v="3"/>
    <s v="NG"/>
    <n v="88"/>
    <x v="2"/>
    <x v="1"/>
    <s v="not found"/>
    <s v="not found"/>
    <m/>
    <m/>
    <x v="40"/>
    <m/>
    <m/>
    <m/>
    <n v="53.29034"/>
    <n v="-7.0870499999999996"/>
    <s v="exact"/>
    <s v="Ballykilleen"/>
    <m/>
    <m/>
    <s v="Leinster"/>
    <x v="3"/>
    <s v="Northern Europe"/>
    <s v="ENTSO-E: 47W000000000216Q, 47W000000000217O"/>
    <s v="nan"/>
    <m/>
    <m/>
    <m/>
    <m/>
    <s v="1083895"/>
    <m/>
    <s v="L100000407711"/>
    <s v="G100000410430"/>
  </r>
  <r>
    <s v="https://www.gem.wiki/Dublin_Bay_power_station"/>
    <x v="126"/>
    <s v="Dublin Bay power station"/>
    <m/>
    <s v="1"/>
    <s v="NG"/>
    <n v="405"/>
    <x v="0"/>
    <x v="0"/>
    <s v="N"/>
    <m/>
    <m/>
    <m/>
    <x v="10"/>
    <m/>
    <m/>
    <m/>
    <n v="53.34"/>
    <n v="-6.2049000000000003"/>
    <s v="exact"/>
    <s v="Ringsend"/>
    <m/>
    <m/>
    <s v="Dublin"/>
    <x v="3"/>
    <s v="Northern Europe"/>
    <s v="ENTSO-E: 47W000000000096A"/>
    <m/>
    <s v="Ringsend"/>
    <m/>
    <m/>
    <m/>
    <s v="1050090"/>
    <n v="1166905"/>
    <s v="L100000400326"/>
    <s v="G100000400326"/>
  </r>
  <r>
    <s v="https://www.gem.wiki/EP_Energy_Developments_power_station"/>
    <x v="126"/>
    <s v="EP Energy Developments power station"/>
    <m/>
    <s v="GT1"/>
    <s v="NG"/>
    <n v="299"/>
    <x v="2"/>
    <x v="1"/>
    <s v="not found"/>
    <s v="not found"/>
    <s v="not found"/>
    <m/>
    <x v="40"/>
    <m/>
    <m/>
    <m/>
    <n v="53.290900000000001"/>
    <n v="-9.0543999999999993"/>
    <s v="approximate"/>
    <s v="Galway"/>
    <m/>
    <m/>
    <s v="County Galway"/>
    <x v="3"/>
    <s v="Northern Europe"/>
    <s v="nan"/>
    <s v="nan"/>
    <m/>
    <m/>
    <m/>
    <m/>
    <m/>
    <m/>
    <s v="L100000407816"/>
    <s v="G100000410429"/>
  </r>
  <r>
    <s v="https://www.gem.wiki/Grange_Castle_Business_Park_power_station"/>
    <x v="126"/>
    <s v="Grange Castle Business Park power station"/>
    <m/>
    <s v="DB3"/>
    <s v="NG/HFO"/>
    <n v="47"/>
    <x v="0"/>
    <x v="6"/>
    <m/>
    <m/>
    <m/>
    <m/>
    <x v="9"/>
    <m/>
    <m/>
    <m/>
    <n v="53.322539999999996"/>
    <n v="-6.4402600000000003"/>
    <s v="exact"/>
    <m/>
    <m/>
    <m/>
    <m/>
    <x v="3"/>
    <s v="Northern Europe"/>
    <s v="nan"/>
    <s v="nan"/>
    <s v="Microsoft Dublin Data Centre"/>
    <m/>
    <s v="Electronics"/>
    <m/>
    <m/>
    <m/>
    <s v="L100001000017"/>
    <s v="G100001000035"/>
  </r>
  <r>
    <s v="https://www.gem.wiki/Grange_Castle_Business_Park_power_station"/>
    <x v="126"/>
    <s v="Grange Castle Business Park power station"/>
    <m/>
    <s v="DUB06"/>
    <s v="NG"/>
    <n v="24"/>
    <x v="0"/>
    <x v="6"/>
    <m/>
    <m/>
    <m/>
    <m/>
    <x v="45"/>
    <m/>
    <m/>
    <m/>
    <n v="53.322539999999996"/>
    <n v="-6.4402600000000003"/>
    <s v="exact"/>
    <m/>
    <m/>
    <m/>
    <m/>
    <x v="3"/>
    <s v="Northern Europe"/>
    <s v="nan"/>
    <s v="nan"/>
    <s v="Microsoft Dublin Data Centre"/>
    <m/>
    <s v="Electronics"/>
    <m/>
    <m/>
    <m/>
    <s v="L100001000017"/>
    <s v="G100001000033"/>
  </r>
  <r>
    <s v="https://www.gem.wiki/Grange_Castle_Business_Park_power_station"/>
    <x v="126"/>
    <s v="Grange Castle Business Park power station"/>
    <m/>
    <s v="DUB07"/>
    <s v="NG"/>
    <n v="24"/>
    <x v="0"/>
    <x v="6"/>
    <m/>
    <m/>
    <m/>
    <m/>
    <x v="45"/>
    <m/>
    <m/>
    <m/>
    <n v="53.322539999999996"/>
    <n v="-6.4402600000000003"/>
    <s v="exact"/>
    <m/>
    <m/>
    <m/>
    <m/>
    <x v="3"/>
    <s v="Northern Europe"/>
    <s v="nan"/>
    <s v="nan"/>
    <s v="Microsoft Dublin Data Centre"/>
    <m/>
    <s v="Electronics"/>
    <m/>
    <m/>
    <m/>
    <s v="L100001000017"/>
    <s v="G100001000032"/>
  </r>
  <r>
    <s v="https://www.gem.wiki/Grange_Castle_Business_Park_power_station"/>
    <x v="126"/>
    <s v="Grange Castle Business Park power station"/>
    <m/>
    <s v="DUB08"/>
    <s v="NG"/>
    <n v="24"/>
    <x v="0"/>
    <x v="6"/>
    <m/>
    <m/>
    <m/>
    <m/>
    <x v="45"/>
    <m/>
    <m/>
    <m/>
    <n v="53.322539999999996"/>
    <n v="-6.4402600000000003"/>
    <s v="exact"/>
    <m/>
    <m/>
    <m/>
    <m/>
    <x v="3"/>
    <s v="Northern Europe"/>
    <s v="nan"/>
    <s v="nan"/>
    <s v="Microsoft Dublin Data Centre"/>
    <m/>
    <s v="Electronics"/>
    <m/>
    <m/>
    <m/>
    <s v="L100001000017"/>
    <s v="G100001000031"/>
  </r>
  <r>
    <s v="https://www.gem.wiki/Grange_Castle_Business_Park_power_station"/>
    <x v="126"/>
    <s v="Grange Castle Business Park power station"/>
    <m/>
    <s v="DUB09"/>
    <s v="NG"/>
    <n v="24"/>
    <x v="0"/>
    <x v="6"/>
    <m/>
    <m/>
    <m/>
    <m/>
    <x v="45"/>
    <m/>
    <m/>
    <m/>
    <n v="53.322539999999996"/>
    <n v="-6.4402600000000003"/>
    <s v="exact"/>
    <m/>
    <m/>
    <m/>
    <m/>
    <x v="3"/>
    <s v="Northern Europe"/>
    <s v="nan"/>
    <s v="nan"/>
    <s v="Microsoft Dublin Data Centre"/>
    <m/>
    <s v="Electronics"/>
    <m/>
    <m/>
    <m/>
    <s v="L100001000017"/>
    <s v="G100001000030"/>
  </r>
  <r>
    <s v="https://www.gem.wiki/Grange_Castle_Business_Park_power_station"/>
    <x v="126"/>
    <s v="Grange Castle Business Park power station"/>
    <m/>
    <s v="DUB10"/>
    <s v="NG"/>
    <n v="24"/>
    <x v="0"/>
    <x v="6"/>
    <m/>
    <m/>
    <m/>
    <m/>
    <x v="45"/>
    <m/>
    <m/>
    <m/>
    <n v="53.322539999999996"/>
    <n v="-6.4402600000000003"/>
    <s v="exact"/>
    <m/>
    <m/>
    <m/>
    <m/>
    <x v="3"/>
    <s v="Northern Europe"/>
    <s v="nan"/>
    <s v="nan"/>
    <s v="Microsoft Dublin Data Centre"/>
    <m/>
    <s v="Electronics"/>
    <m/>
    <m/>
    <m/>
    <s v="L100001000017"/>
    <s v="G100001000029"/>
  </r>
  <r>
    <s v="https://www.gem.wiki/Grange_Castle_Business_Park_power_station"/>
    <x v="126"/>
    <s v="Grange Castle Business Park power station"/>
    <m/>
    <s v="DUB11"/>
    <s v="NG"/>
    <n v="24"/>
    <x v="0"/>
    <x v="6"/>
    <m/>
    <m/>
    <m/>
    <m/>
    <x v="45"/>
    <m/>
    <m/>
    <m/>
    <n v="53.322539999999996"/>
    <n v="-6.4402600000000003"/>
    <s v="exact"/>
    <m/>
    <m/>
    <m/>
    <m/>
    <x v="3"/>
    <s v="Northern Europe"/>
    <s v="nan"/>
    <s v="nan"/>
    <s v="Microsoft Dublin Data Centre"/>
    <m/>
    <s v="Electronics"/>
    <m/>
    <m/>
    <m/>
    <s v="L100001000017"/>
    <s v="G100001000027"/>
  </r>
  <r>
    <s v="https://www.gem.wiki/Grange_Castle_Business_Park_power_station"/>
    <x v="126"/>
    <s v="Grange Castle Business Park power station"/>
    <m/>
    <s v="DUB12"/>
    <s v="NG"/>
    <n v="24"/>
    <x v="0"/>
    <x v="6"/>
    <m/>
    <m/>
    <m/>
    <m/>
    <x v="45"/>
    <m/>
    <m/>
    <m/>
    <n v="53.322539999999996"/>
    <n v="-6.4402600000000003"/>
    <s v="exact"/>
    <m/>
    <m/>
    <m/>
    <m/>
    <x v="3"/>
    <s v="Northern Europe"/>
    <s v="nan"/>
    <s v="nan"/>
    <s v="Microsoft Dublin Data Centre"/>
    <m/>
    <s v="Electronics"/>
    <m/>
    <m/>
    <m/>
    <s v="L100001000017"/>
    <s v="G100001000028"/>
  </r>
  <r>
    <s v="https://www.gem.wiki/Grange_Castle_Business_Park_power_station"/>
    <x v="126"/>
    <s v="Grange Castle Business Park power station"/>
    <m/>
    <s v="DUB13"/>
    <s v="NG"/>
    <n v="24"/>
    <x v="0"/>
    <x v="6"/>
    <m/>
    <m/>
    <m/>
    <m/>
    <x v="45"/>
    <m/>
    <m/>
    <m/>
    <n v="53.322539999999996"/>
    <n v="-6.4402600000000003"/>
    <s v="exact"/>
    <m/>
    <m/>
    <m/>
    <m/>
    <x v="3"/>
    <s v="Northern Europe"/>
    <s v="nan"/>
    <s v="nan"/>
    <s v="Microsoft Dublin Data Centre"/>
    <m/>
    <s v="Electronics"/>
    <m/>
    <m/>
    <m/>
    <s v="L100001000017"/>
    <s v="G100001000034"/>
  </r>
  <r>
    <s v="https://www.gem.wiki/Grange_Castle_Business_Park_power_station"/>
    <x v="126"/>
    <s v="Grange Castle Business Park power station"/>
    <m/>
    <s v="DUB14"/>
    <s v="D"/>
    <n v="32"/>
    <x v="2"/>
    <x v="6"/>
    <m/>
    <m/>
    <m/>
    <m/>
    <x v="7"/>
    <m/>
    <m/>
    <m/>
    <n v="53.322539999999996"/>
    <n v="-6.4402600000000003"/>
    <s v="exact"/>
    <m/>
    <m/>
    <m/>
    <m/>
    <x v="3"/>
    <s v="Northern Europe"/>
    <s v="nan"/>
    <s v="nan"/>
    <s v="Microsoft Dublin Data Centre"/>
    <m/>
    <s v="Electronics"/>
    <m/>
    <m/>
    <m/>
    <s v="L100001000017"/>
    <s v="G100001000024"/>
  </r>
  <r>
    <s v="https://www.gem.wiki/Grange_Castle_Business_Park_power_station"/>
    <x v="126"/>
    <s v="Grange Castle Business Park power station"/>
    <m/>
    <s v="DUB15"/>
    <s v="D"/>
    <n v="32"/>
    <x v="2"/>
    <x v="6"/>
    <m/>
    <m/>
    <m/>
    <m/>
    <x v="7"/>
    <m/>
    <m/>
    <m/>
    <n v="53.322539999999996"/>
    <n v="-6.4402600000000003"/>
    <s v="exact"/>
    <m/>
    <m/>
    <m/>
    <m/>
    <x v="3"/>
    <s v="Northern Europe"/>
    <s v="nan"/>
    <s v="nan"/>
    <s v="Microsoft Dublin Data Centre"/>
    <m/>
    <s v="Electronics"/>
    <m/>
    <m/>
    <m/>
    <s v="L100001000017"/>
    <s v="G100001000025"/>
  </r>
  <r>
    <s v="https://www.gem.wiki/Great_Island_power_station"/>
    <x v="126"/>
    <s v="Great Island power station"/>
    <m/>
    <s v="1"/>
    <s v="NG"/>
    <n v="460"/>
    <x v="0"/>
    <x v="0"/>
    <s v="N"/>
    <m/>
    <m/>
    <m/>
    <x v="13"/>
    <m/>
    <m/>
    <m/>
    <n v="52.280999999999999"/>
    <n v="-6.9909999999999997"/>
    <s v="exact"/>
    <s v="Great Island"/>
    <m/>
    <m/>
    <s v="County Wexford"/>
    <x v="3"/>
    <s v="Northern Europe"/>
    <m/>
    <m/>
    <m/>
    <m/>
    <m/>
    <m/>
    <s v="1015305"/>
    <n v="1216718"/>
    <s v="L100000400327"/>
    <s v="G100000400327"/>
  </r>
  <r>
    <s v="https://www.gem.wiki/Huntstown_power_station"/>
    <x v="126"/>
    <s v="Huntstown power station"/>
    <m/>
    <s v="1"/>
    <s v="NG"/>
    <n v="342"/>
    <x v="0"/>
    <x v="0"/>
    <s v="N"/>
    <m/>
    <m/>
    <m/>
    <x v="10"/>
    <m/>
    <m/>
    <m/>
    <n v="53.411900000000003"/>
    <n v="-6.3261000000000003"/>
    <s v="exact"/>
    <s v="Dublin"/>
    <m/>
    <m/>
    <s v="County Dublin"/>
    <x v="3"/>
    <s v="Northern Europe"/>
    <s v="ENTSO-E: 47W000000000095C, 47W0000000000986"/>
    <m/>
    <m/>
    <m/>
    <m/>
    <m/>
    <s v="1044222"/>
    <s v="1165345, 1174647"/>
    <s v="L100000400328"/>
    <s v="G100000400328"/>
  </r>
  <r>
    <s v="https://www.gem.wiki/Huntstown_power_station"/>
    <x v="126"/>
    <s v="Huntstown power station"/>
    <m/>
    <s v="2"/>
    <s v="NG"/>
    <n v="400"/>
    <x v="0"/>
    <x v="0"/>
    <s v="N"/>
    <m/>
    <m/>
    <m/>
    <x v="4"/>
    <m/>
    <m/>
    <m/>
    <n v="53.411900000000003"/>
    <n v="-6.3261000000000003"/>
    <s v="exact"/>
    <s v="Dublin"/>
    <m/>
    <m/>
    <s v="County Dublin"/>
    <x v="3"/>
    <s v="Northern Europe"/>
    <s v="ENTSO-E: 47W000000000095C, 47W0000000000986"/>
    <m/>
    <m/>
    <m/>
    <m/>
    <m/>
    <s v="1044222"/>
    <n v="1166904"/>
    <s v="L100000400328"/>
    <s v="G100000400329"/>
  </r>
  <r>
    <s v="https://www.gem.wiki/Huntstown_power_station"/>
    <x v="126"/>
    <s v="Huntstown power station"/>
    <m/>
    <s v="DC1"/>
    <s v="NG"/>
    <n v="36"/>
    <x v="2"/>
    <x v="6"/>
    <m/>
    <m/>
    <m/>
    <m/>
    <x v="40"/>
    <m/>
    <m/>
    <m/>
    <n v="53.411900000000003"/>
    <n v="-6.3261000000000003"/>
    <s v="exact"/>
    <s v="Dublin"/>
    <m/>
    <m/>
    <s v="County Dublin"/>
    <x v="3"/>
    <s v="Northern Europe"/>
    <s v="ENTSO-E: 47W000000000095C, 47W0000000000986"/>
    <s v="nan"/>
    <m/>
    <m/>
    <m/>
    <m/>
    <s v="1044222"/>
    <m/>
    <s v="L100000400328"/>
    <s v="G100001000036"/>
  </r>
  <r>
    <s v="https://www.gem.wiki/Huntstown_power_station"/>
    <x v="126"/>
    <s v="Huntstown power station"/>
    <m/>
    <s v="DC2"/>
    <s v="NG"/>
    <n v="36"/>
    <x v="2"/>
    <x v="6"/>
    <m/>
    <m/>
    <m/>
    <m/>
    <x v="41"/>
    <m/>
    <m/>
    <m/>
    <n v="53.411900000000003"/>
    <n v="-6.3261000000000003"/>
    <s v="exact"/>
    <s v="Dublin"/>
    <m/>
    <m/>
    <s v="County Dublin"/>
    <x v="3"/>
    <s v="Northern Europe"/>
    <s v="ENTSO-E: 47W000000000095C, 47W0000000000986"/>
    <s v="nan"/>
    <m/>
    <m/>
    <m/>
    <m/>
    <s v="1044222"/>
    <m/>
    <s v="L100000400328"/>
    <s v="G100001000037"/>
  </r>
  <r>
    <s v="https://www.gem.wiki/Huntstown_power_station"/>
    <x v="126"/>
    <s v="Huntstown power station"/>
    <m/>
    <s v="GT1"/>
    <s v="NG"/>
    <n v="50"/>
    <x v="2"/>
    <x v="1"/>
    <m/>
    <m/>
    <m/>
    <m/>
    <x v="7"/>
    <m/>
    <n v="2030"/>
    <m/>
    <n v="53.411900000000003"/>
    <n v="-6.3261000000000003"/>
    <s v="exact"/>
    <s v="Dublin"/>
    <m/>
    <m/>
    <s v="County Dublin"/>
    <x v="3"/>
    <s v="Northern Europe"/>
    <s v="ENTSO-E: 47W000000000095C, 47W0000000000986"/>
    <s v="nan"/>
    <m/>
    <m/>
    <m/>
    <m/>
    <s v="1044222"/>
    <m/>
    <s v="L100000400328"/>
    <s v="G100001000039"/>
  </r>
  <r>
    <s v="https://www.gem.wiki/Kilshane_power_station"/>
    <x v="126"/>
    <s v="Kilshane power station"/>
    <m/>
    <s v="GT1"/>
    <s v="NG"/>
    <n v="293"/>
    <x v="4"/>
    <x v="1"/>
    <m/>
    <m/>
    <m/>
    <m/>
    <x v="45"/>
    <m/>
    <m/>
    <m/>
    <n v="53.4163"/>
    <n v="-6.3243999999999998"/>
    <s v="approximate"/>
    <s v="Kilshane"/>
    <m/>
    <m/>
    <s v="Dublin"/>
    <x v="3"/>
    <s v="Northern Europe"/>
    <s v="nan"/>
    <s v="nan"/>
    <m/>
    <m/>
    <m/>
    <m/>
    <m/>
    <m/>
    <s v="L100001000020"/>
    <s v="G100001000040"/>
  </r>
  <r>
    <s v="https://www.gem.wiki/Lumcloon_power_station"/>
    <x v="126"/>
    <s v="Lumcloon power station"/>
    <m/>
    <s v="GT"/>
    <s v="NG"/>
    <n v="275"/>
    <x v="2"/>
    <x v="0"/>
    <s v="N"/>
    <s v="not found"/>
    <m/>
    <m/>
    <x v="40"/>
    <m/>
    <m/>
    <m/>
    <n v="53.22719"/>
    <n v="-7.7956399999999997"/>
    <s v="exact"/>
    <s v="Cloghan"/>
    <m/>
    <m/>
    <s v="County Offaly"/>
    <x v="3"/>
    <s v="Northern Europe"/>
    <m/>
    <m/>
    <m/>
    <m/>
    <m/>
    <m/>
    <s v="1080154"/>
    <s v="1223075, 1223077, 1223078, 1223079, 1223080, 1223076"/>
    <s v="L100000407946"/>
    <s v="G100000410768"/>
  </r>
  <r>
    <s v="https://www.gem.wiki/Mag_Mell_power_station"/>
    <x v="126"/>
    <s v="Mag Mell power station"/>
    <m/>
    <s v="1"/>
    <s v="LNG"/>
    <n v="600"/>
    <x v="2"/>
    <x v="0"/>
    <s v="not found"/>
    <s v="Hydrogen capable: turbine"/>
    <s v="not found"/>
    <m/>
    <x v="45"/>
    <m/>
    <m/>
    <m/>
    <n v="52.58099"/>
    <n v="-9.4424600000000005"/>
    <s v="exact"/>
    <s v="Ballylongford"/>
    <m/>
    <m/>
    <s v="County Terry"/>
    <x v="3"/>
    <s v="Northern Europe"/>
    <m/>
    <m/>
    <s v="Shannon LNG Power Plant"/>
    <m/>
    <m/>
    <m/>
    <s v="1129147"/>
    <s v="1299899, 1311035, 1311036"/>
    <s v="L100000407710"/>
    <s v="G100000410142"/>
  </r>
  <r>
    <s v="https://www.gem.wiki/Monksland_power_station"/>
    <x v="126"/>
    <s v="Monksland power station"/>
    <m/>
    <s v="GT"/>
    <s v="NG"/>
    <n v="100"/>
    <x v="1"/>
    <x v="1"/>
    <s v="N"/>
    <s v="not found"/>
    <s v="not found"/>
    <m/>
    <x v="7"/>
    <m/>
    <m/>
    <m/>
    <n v="53.422849999999997"/>
    <n v="-7.9885700000000002"/>
    <s v="approximate"/>
    <s v="Monksland - Athlone"/>
    <m/>
    <m/>
    <s v="County Roscommon"/>
    <x v="3"/>
    <s v="Northern Europe"/>
    <m/>
    <m/>
    <m/>
    <m/>
    <m/>
    <m/>
    <s v="1063092"/>
    <n v="1193277"/>
    <s v="L100000401436"/>
    <s v="G100000400988"/>
  </r>
  <r>
    <s v="https://www.gem.wiki/North_Wall_power_station"/>
    <x v="126"/>
    <s v="North Wall power station"/>
    <m/>
    <s v="4"/>
    <s v="NG/FO"/>
    <n v="108"/>
    <x v="6"/>
    <x v="1"/>
    <s v="not found"/>
    <m/>
    <m/>
    <m/>
    <x v="45"/>
    <n v="2021"/>
    <m/>
    <m/>
    <n v="53.350200000000001"/>
    <n v="-6.2111000000000001"/>
    <s v="exact"/>
    <s v="Dublin"/>
    <m/>
    <m/>
    <s v="County Dublin"/>
    <x v="3"/>
    <s v="Northern Europe"/>
    <s v="ENTSO-E: 47W000000000091K, 47W000000000092I"/>
    <s v="nan"/>
    <m/>
    <m/>
    <m/>
    <m/>
    <s v="1015313"/>
    <m/>
    <s v="L100000407709"/>
    <s v="G100000410141"/>
  </r>
  <r>
    <s v="https://www.gem.wiki/North_Wall_power_station"/>
    <x v="126"/>
    <s v="North Wall power station"/>
    <m/>
    <s v="5"/>
    <s v="NG/FO"/>
    <n v="108"/>
    <x v="6"/>
    <x v="1"/>
    <s v="not found"/>
    <m/>
    <m/>
    <m/>
    <x v="45"/>
    <n v="2021"/>
    <m/>
    <m/>
    <n v="53.350200000000001"/>
    <n v="-6.2111000000000001"/>
    <s v="exact"/>
    <s v="Dublin"/>
    <m/>
    <m/>
    <s v="County Dublin"/>
    <x v="3"/>
    <s v="Northern Europe"/>
    <s v="ENTSO-E: 47W000000000091K, 47W000000000092I"/>
    <s v="nan"/>
    <m/>
    <m/>
    <m/>
    <m/>
    <s v="1015313"/>
    <m/>
    <s v="L100000407709"/>
    <s v="G100000410140"/>
  </r>
  <r>
    <s v="https://www.gem.wiki/North_Wall_power_station"/>
    <x v="126"/>
    <s v="North Wall power station"/>
    <m/>
    <s v="GT1"/>
    <s v="NG"/>
    <n v="210"/>
    <x v="2"/>
    <x v="1"/>
    <m/>
    <m/>
    <m/>
    <m/>
    <x v="107"/>
    <m/>
    <n v="2030"/>
    <m/>
    <n v="53.350200000000001"/>
    <n v="-6.2111000000000001"/>
    <s v="exact"/>
    <s v="Dublin"/>
    <m/>
    <m/>
    <s v="County Dublin"/>
    <x v="3"/>
    <s v="Northern Europe"/>
    <s v="ENTSO-E: 47W000000000091K, 47W000000000092I"/>
    <s v="nan"/>
    <m/>
    <m/>
    <m/>
    <m/>
    <s v="1015313"/>
    <m/>
    <s v="L100000407709"/>
    <s v="G100001000038"/>
  </r>
  <r>
    <s v="https://www.gem.wiki/Poolbeg_power_station"/>
    <x v="126"/>
    <s v="Poolbeg power station"/>
    <m/>
    <s v="A"/>
    <s v="NG"/>
    <n v="245"/>
    <x v="0"/>
    <x v="0"/>
    <s v="N"/>
    <m/>
    <m/>
    <m/>
    <x v="20"/>
    <m/>
    <m/>
    <m/>
    <n v="53.339599999999997"/>
    <n v="-6.1867000000000001"/>
    <s v="exact"/>
    <s v="Dublin"/>
    <m/>
    <m/>
    <s v="County Dublin"/>
    <x v="3"/>
    <s v="Northern Europe"/>
    <s v="ENTSO-E: 47W000000000355C, 47W000000000356A"/>
    <s v="nan"/>
    <s v="The Poolbeg Stacks"/>
    <m/>
    <m/>
    <m/>
    <s v="1015316"/>
    <m/>
    <s v="L100000400330"/>
    <s v="G100000400330"/>
  </r>
  <r>
    <s v="https://www.gem.wiki/Poolbeg_power_station"/>
    <x v="126"/>
    <s v="Poolbeg power station"/>
    <m/>
    <s v="B"/>
    <s v="NG"/>
    <n v="245"/>
    <x v="0"/>
    <x v="0"/>
    <s v="N"/>
    <m/>
    <m/>
    <m/>
    <x v="23"/>
    <m/>
    <m/>
    <m/>
    <n v="53.339599999999997"/>
    <n v="-6.1867000000000001"/>
    <s v="exact"/>
    <s v="Dublin"/>
    <m/>
    <m/>
    <s v="County Dublin"/>
    <x v="3"/>
    <s v="Northern Europe"/>
    <s v="ENTSO-E: 47W000000000355C, 47W000000000356A"/>
    <s v="nan"/>
    <s v="The Poolbeg Stacks"/>
    <m/>
    <m/>
    <m/>
    <s v="1015316"/>
    <m/>
    <s v="L100000400330"/>
    <s v="G100000400331"/>
  </r>
  <r>
    <s v="https://www.gem.wiki/Poolbeg_power_station"/>
    <x v="126"/>
    <s v="Poolbeg power station"/>
    <m/>
    <s v="CC1"/>
    <s v="NG"/>
    <n v="70"/>
    <x v="2"/>
    <x v="1"/>
    <s v="not found"/>
    <s v="not found"/>
    <s v="not found"/>
    <m/>
    <x v="49"/>
    <m/>
    <m/>
    <m/>
    <n v="53.339599999999997"/>
    <n v="-6.1867000000000001"/>
    <s v="exact"/>
    <s v="Dublin"/>
    <m/>
    <m/>
    <s v="County Dublin"/>
    <x v="3"/>
    <s v="Northern Europe"/>
    <s v="ENTSO-E: 47W000000000355C, 47W000000000356A"/>
    <m/>
    <s v="The Poolbeg Stacks"/>
    <m/>
    <m/>
    <m/>
    <s v="1015316"/>
    <n v="1301058"/>
    <s v="L100000400330"/>
    <s v="G100000410767"/>
  </r>
  <r>
    <s v="https://www.gem.wiki/Poolbeg_power_station"/>
    <x v="126"/>
    <s v="Poolbeg power station"/>
    <m/>
    <s v="CC2"/>
    <s v="NG"/>
    <n v="70"/>
    <x v="2"/>
    <x v="1"/>
    <s v="not found"/>
    <s v="not found"/>
    <s v="not found"/>
    <m/>
    <x v="49"/>
    <m/>
    <m/>
    <m/>
    <n v="53.339599999999997"/>
    <n v="-6.1867000000000001"/>
    <s v="exact"/>
    <s v="Dublin"/>
    <m/>
    <m/>
    <s v="County Dublin"/>
    <x v="3"/>
    <s v="Northern Europe"/>
    <s v="ENTSO-E: 47W000000000355C, 47W000000000356A"/>
    <s v="nan"/>
    <s v="The Poolbeg Stacks"/>
    <m/>
    <m/>
    <m/>
    <s v="1015316"/>
    <m/>
    <s v="L100000400330"/>
    <s v="G100000410139"/>
  </r>
  <r>
    <s v="https://www.gem.wiki/Rhode_power_station"/>
    <x v="126"/>
    <s v="Rhode power station"/>
    <m/>
    <s v="1"/>
    <s v="NG/FO"/>
    <n v="52"/>
    <x v="0"/>
    <x v="1"/>
    <s v="not found"/>
    <m/>
    <m/>
    <m/>
    <x v="8"/>
    <m/>
    <m/>
    <m/>
    <n v="53.359138999999999"/>
    <n v="-7.2130559999999999"/>
    <s v="exact"/>
    <s v="Rhode"/>
    <m/>
    <m/>
    <s v="Leinster"/>
    <x v="3"/>
    <s v="Northern Europe"/>
    <m/>
    <m/>
    <m/>
    <m/>
    <m/>
    <m/>
    <s v="1077719"/>
    <n v="1190306"/>
    <s v="L100000407583"/>
    <s v="G100000409892"/>
  </r>
  <r>
    <s v="https://www.gem.wiki/Rhode_power_station"/>
    <x v="126"/>
    <s v="Rhode power station"/>
    <m/>
    <s v="2"/>
    <s v="FO/NG"/>
    <n v="52"/>
    <x v="0"/>
    <x v="1"/>
    <s v="not found"/>
    <m/>
    <m/>
    <m/>
    <x v="8"/>
    <m/>
    <m/>
    <m/>
    <n v="53.359138999999999"/>
    <n v="-7.2130559999999999"/>
    <s v="exact"/>
    <s v="Rhode"/>
    <m/>
    <m/>
    <s v="Leinster"/>
    <x v="3"/>
    <s v="Northern Europe"/>
    <m/>
    <m/>
    <m/>
    <m/>
    <m/>
    <m/>
    <s v="1077719"/>
    <n v="1190307"/>
    <s v="L100000407583"/>
    <s v="G100000409891"/>
  </r>
  <r>
    <s v="https://www.gem.wiki/Sealrock_power_station"/>
    <x v="126"/>
    <s v="Sealrock power station"/>
    <m/>
    <s v="3"/>
    <s v="NG"/>
    <n v="85"/>
    <x v="0"/>
    <x v="1"/>
    <s v="Y"/>
    <m/>
    <m/>
    <m/>
    <x v="21"/>
    <m/>
    <m/>
    <m/>
    <n v="52.632399999999997"/>
    <n v="-9.0595999999999997"/>
    <s v="exact"/>
    <s v="Askeaton (Aughinish Island)"/>
    <m/>
    <m/>
    <s v="County Clare"/>
    <x v="3"/>
    <s v="Northern Europe"/>
    <s v="ENTSO-E: 47W000000000177A, 47W0000000001788"/>
    <m/>
    <s v="Askeaton; Aughinish Alumina; Aughinish CHP"/>
    <s v="both"/>
    <s v="Aluminum"/>
    <m/>
    <s v="1045183"/>
    <n v="1166798"/>
    <s v="L100000400332"/>
    <s v="G100000400332"/>
  </r>
  <r>
    <s v="https://www.gem.wiki/Sealrock_power_station"/>
    <x v="126"/>
    <s v="Sealrock power station"/>
    <m/>
    <s v="4"/>
    <s v="NG"/>
    <n v="85"/>
    <x v="0"/>
    <x v="1"/>
    <s v="Y"/>
    <m/>
    <m/>
    <m/>
    <x v="21"/>
    <m/>
    <m/>
    <m/>
    <n v="52.632399999999997"/>
    <n v="-9.0595999999999997"/>
    <s v="exact"/>
    <s v="Askeaton (Aughinish Island)"/>
    <m/>
    <m/>
    <s v="County Clare"/>
    <x v="3"/>
    <s v="Northern Europe"/>
    <s v="ENTSO-E: 47W000000000177A, 47W0000000001788"/>
    <m/>
    <s v="Askeaton; Aughinish Alumina; Aughinish CHP"/>
    <s v="both"/>
    <s v="Aluminum"/>
    <m/>
    <s v="1045183"/>
    <n v="1187232"/>
    <s v="L100000400332"/>
    <s v="G100000400333"/>
  </r>
  <r>
    <s v="https://www.gem.wiki/Tarbert_power_station"/>
    <x v="126"/>
    <s v="Tarbert power station"/>
    <m/>
    <s v="GT1"/>
    <s v="HFO"/>
    <n v="60"/>
    <x v="0"/>
    <x v="1"/>
    <m/>
    <m/>
    <m/>
    <m/>
    <x v="45"/>
    <m/>
    <n v="2023"/>
    <m/>
    <n v="52.589559299999998"/>
    <n v="-9.3634468000000002"/>
    <s v="exact"/>
    <s v="Kerry"/>
    <m/>
    <m/>
    <m/>
    <x v="3"/>
    <s v="Northern Europe"/>
    <s v="nan"/>
    <s v="nan"/>
    <m/>
    <m/>
    <m/>
    <m/>
    <m/>
    <m/>
    <s v="L100001000021"/>
    <s v="G100001000041"/>
  </r>
  <r>
    <s v="https://www.gem.wiki/Tarbert_power_station"/>
    <x v="126"/>
    <s v="Tarbert power station"/>
    <m/>
    <s v="GT2"/>
    <s v="HFO"/>
    <n v="60"/>
    <x v="0"/>
    <x v="1"/>
    <m/>
    <m/>
    <m/>
    <m/>
    <x v="45"/>
    <m/>
    <n v="2023"/>
    <m/>
    <n v="52.589559299999998"/>
    <n v="-9.3634468000000002"/>
    <s v="exact"/>
    <s v="Kerry"/>
    <m/>
    <m/>
    <m/>
    <x v="3"/>
    <s v="Northern Europe"/>
    <s v="nan"/>
    <s v="nan"/>
    <m/>
    <m/>
    <m/>
    <m/>
    <m/>
    <m/>
    <s v="L100001000021"/>
    <s v="G100001000042"/>
  </r>
  <r>
    <s v="https://www.gem.wiki/Tarbert_power_station"/>
    <x v="126"/>
    <s v="Tarbert power station"/>
    <m/>
    <s v="GT3"/>
    <s v="HFO/D"/>
    <n v="250"/>
    <x v="0"/>
    <x v="1"/>
    <m/>
    <m/>
    <m/>
    <m/>
    <x v="45"/>
    <m/>
    <m/>
    <m/>
    <n v="52.589559299999998"/>
    <n v="-9.3634468000000002"/>
    <s v="exact"/>
    <s v="Kerry"/>
    <m/>
    <m/>
    <m/>
    <x v="3"/>
    <s v="Northern Europe"/>
    <s v="nan"/>
    <s v="nan"/>
    <m/>
    <m/>
    <m/>
    <m/>
    <m/>
    <m/>
    <s v="L100001000021"/>
    <s v="G100001000043"/>
  </r>
  <r>
    <s v="https://www.gem.wiki/Tarbert_power_station"/>
    <x v="126"/>
    <s v="Tarbert power station"/>
    <m/>
    <s v="GT4"/>
    <s v="HFO/D"/>
    <n v="250"/>
    <x v="0"/>
    <x v="6"/>
    <m/>
    <m/>
    <m/>
    <m/>
    <x v="45"/>
    <m/>
    <n v="2023"/>
    <m/>
    <n v="52.589559299999998"/>
    <n v="-9.3634468000000002"/>
    <s v="exact"/>
    <s v="Kerry"/>
    <m/>
    <m/>
    <m/>
    <x v="3"/>
    <s v="Northern Europe"/>
    <s v="nan"/>
    <s v="nan"/>
    <m/>
    <m/>
    <m/>
    <m/>
    <m/>
    <m/>
    <s v="L100001000021"/>
    <s v="G100001000044"/>
  </r>
  <r>
    <s v="https://www.gem.wiki/Tarbert_power_station"/>
    <x v="126"/>
    <s v="Tarbert power station"/>
    <m/>
    <s v="GT5"/>
    <s v="NG"/>
    <n v="50"/>
    <x v="2"/>
    <x v="1"/>
    <m/>
    <m/>
    <m/>
    <m/>
    <x v="7"/>
    <m/>
    <n v="2027"/>
    <m/>
    <n v="52.589559299999998"/>
    <n v="-9.3634468000000002"/>
    <s v="exact"/>
    <s v="Kerry"/>
    <m/>
    <m/>
    <m/>
    <x v="3"/>
    <s v="Northern Europe"/>
    <s v="nan"/>
    <s v="nan"/>
    <m/>
    <m/>
    <m/>
    <m/>
    <m/>
    <m/>
    <s v="L100001000021"/>
    <s v="G100001000045"/>
  </r>
  <r>
    <s v="https://www.gem.wiki/Tarbert_power_station"/>
    <x v="126"/>
    <s v="Tarbert power station"/>
    <m/>
    <s v="GT6"/>
    <s v="NG"/>
    <n v="50"/>
    <x v="2"/>
    <x v="1"/>
    <m/>
    <m/>
    <m/>
    <m/>
    <x v="7"/>
    <m/>
    <n v="2027"/>
    <m/>
    <n v="52.589559299999998"/>
    <n v="-9.3634468000000002"/>
    <s v="exact"/>
    <s v="Kerry"/>
    <m/>
    <m/>
    <m/>
    <x v="3"/>
    <s v="Northern Europe"/>
    <s v="nan"/>
    <s v="nan"/>
    <m/>
    <m/>
    <m/>
    <m/>
    <m/>
    <m/>
    <s v="L100001000021"/>
    <s v="G100001000046"/>
  </r>
  <r>
    <s v="https://www.gem.wiki/Tarbert_power_station"/>
    <x v="126"/>
    <s v="Tarbert power station"/>
    <m/>
    <s v="GT7"/>
    <s v="NG"/>
    <n v="50"/>
    <x v="2"/>
    <x v="1"/>
    <m/>
    <m/>
    <m/>
    <m/>
    <x v="7"/>
    <m/>
    <n v="2027"/>
    <m/>
    <n v="52.589559299999998"/>
    <n v="-9.3634468000000002"/>
    <s v="exact"/>
    <s v="Kerry"/>
    <m/>
    <m/>
    <m/>
    <x v="3"/>
    <s v="Northern Europe"/>
    <s v="nan"/>
    <s v="nan"/>
    <m/>
    <m/>
    <m/>
    <m/>
    <m/>
    <m/>
    <s v="L100001000021"/>
    <s v="G100001000047"/>
  </r>
  <r>
    <s v="https://www.gem.wiki/Tawnaghmore_power_station"/>
    <x v="126"/>
    <s v="Tawnaghmore power station"/>
    <m/>
    <s v="1"/>
    <s v="NG/FO"/>
    <n v="52"/>
    <x v="0"/>
    <x v="1"/>
    <s v="not found"/>
    <m/>
    <m/>
    <m/>
    <x v="16"/>
    <m/>
    <m/>
    <m/>
    <n v="54.193458"/>
    <n v="-9.2204219999999992"/>
    <s v="exact"/>
    <s v="Killala"/>
    <m/>
    <m/>
    <s v="Connacht"/>
    <x v="3"/>
    <s v="Northern Europe"/>
    <m/>
    <m/>
    <m/>
    <m/>
    <m/>
    <m/>
    <s v="1061090"/>
    <n v="1190309"/>
    <s v="L100000407582"/>
    <s v="G100000409890"/>
  </r>
  <r>
    <s v="https://www.gem.wiki/Tawnaghmore_power_station"/>
    <x v="126"/>
    <s v="Tawnaghmore power station"/>
    <m/>
    <s v="2"/>
    <s v="NG/FO"/>
    <n v="52"/>
    <x v="0"/>
    <x v="1"/>
    <s v="not found"/>
    <m/>
    <m/>
    <m/>
    <x v="16"/>
    <m/>
    <m/>
    <m/>
    <n v="54.193458"/>
    <n v="-9.2204219999999992"/>
    <s v="exact"/>
    <s v="Killala"/>
    <m/>
    <m/>
    <s v="Connacht"/>
    <x v="3"/>
    <s v="Northern Europe"/>
    <m/>
    <m/>
    <m/>
    <m/>
    <m/>
    <m/>
    <s v="1061090"/>
    <n v="1190308"/>
    <s v="L100000407582"/>
    <s v="G100000409889"/>
  </r>
  <r>
    <s v="https://www.gem.wiki/Tynagh_power_station"/>
    <x v="126"/>
    <s v="Tynagh power station"/>
    <m/>
    <s v="1"/>
    <s v="NG/FO"/>
    <n v="404"/>
    <x v="0"/>
    <x v="0"/>
    <s v="N"/>
    <m/>
    <m/>
    <m/>
    <x v="37"/>
    <m/>
    <m/>
    <m/>
    <n v="53.165799999999997"/>
    <n v="-8.3810000000000002"/>
    <s v="exact"/>
    <s v="Garraunnameetagh"/>
    <m/>
    <m/>
    <s v="County Galway"/>
    <x v="3"/>
    <s v="Northern Europe"/>
    <s v="ENTSO-E: 47W0000000000978"/>
    <m/>
    <m/>
    <m/>
    <m/>
    <m/>
    <s v="1059197"/>
    <s v="1187453, 1190871"/>
    <s v="L100000400334"/>
    <s v="G100000400334"/>
  </r>
  <r>
    <s v="https://www.gem.wiki/Tynagh_power_station"/>
    <x v="126"/>
    <s v="Tynagh power station"/>
    <m/>
    <s v="GT1"/>
    <s v="NG/FO"/>
    <n v="299"/>
    <x v="2"/>
    <x v="1"/>
    <s v="N"/>
    <s v="not found"/>
    <s v="not found"/>
    <m/>
    <x v="7"/>
    <m/>
    <n v="2049"/>
    <m/>
    <n v="53.165799999999997"/>
    <n v="-8.3810000000000002"/>
    <s v="exact"/>
    <s v="Garraunnameetagh"/>
    <m/>
    <m/>
    <s v="County Galway"/>
    <x v="3"/>
    <s v="Northern Europe"/>
    <s v="ENTSO-E: 47W0000000000978"/>
    <m/>
    <m/>
    <m/>
    <m/>
    <m/>
    <s v="1059197"/>
    <n v="1312035"/>
    <s v="L100000400334"/>
    <s v="G100000410428"/>
  </r>
  <r>
    <s v="https://www.gem.wiki/Whitegate_power_station"/>
    <x v="126"/>
    <s v="Whitegate power station"/>
    <m/>
    <s v="1"/>
    <s v="NG"/>
    <n v="445"/>
    <x v="0"/>
    <x v="0"/>
    <s v="N"/>
    <m/>
    <m/>
    <m/>
    <x v="1"/>
    <m/>
    <m/>
    <m/>
    <n v="51.816099999999999"/>
    <n v="-8.2510999999999992"/>
    <s v="exact"/>
    <s v="Glanagow"/>
    <m/>
    <m/>
    <s v="County Cork"/>
    <x v="3"/>
    <s v="Northern Europe"/>
    <s v="ENTSO-E: 47W0000000001040"/>
    <m/>
    <m/>
    <m/>
    <m/>
    <m/>
    <s v="1065837"/>
    <n v="1197164"/>
    <s v="L100000400335"/>
    <s v="G100000400335"/>
  </r>
  <r>
    <s v="https://www.gem.wiki/Pulrose_power_station"/>
    <x v="127"/>
    <s v="Pulrose power station"/>
    <m/>
    <s v="1"/>
    <s v="NG"/>
    <n v="87"/>
    <x v="0"/>
    <x v="0"/>
    <s v="not found"/>
    <s v="Hydrogen capable: turbine"/>
    <m/>
    <m/>
    <x v="16"/>
    <m/>
    <n v="2035"/>
    <m/>
    <n v="54.150551999999998"/>
    <n v="-4.5016990000000003"/>
    <s v="exact"/>
    <s v="Douglas"/>
    <m/>
    <m/>
    <m/>
    <x v="3"/>
    <s v="Northern Europe"/>
    <m/>
    <m/>
    <m/>
    <m/>
    <m/>
    <m/>
    <s v="1022298"/>
    <s v="1175078, 1175079, 1175100"/>
    <s v="L406845"/>
    <s v="G407290"/>
  </r>
  <r>
    <s v="https://www.gem.wiki/ACTV_power_station"/>
    <x v="128"/>
    <s v="ACTV power station"/>
    <s v="CENTRALE DI VERCELLI"/>
    <s v="1"/>
    <s v="NG"/>
    <n v="44"/>
    <x v="6"/>
    <x v="1"/>
    <s v="Y"/>
    <m/>
    <m/>
    <m/>
    <x v="8"/>
    <m/>
    <m/>
    <m/>
    <n v="45.296999999999997"/>
    <n v="8.41"/>
    <s v="exact"/>
    <s v="Vercelli"/>
    <m/>
    <m/>
    <s v="Vercelli"/>
    <x v="3"/>
    <s v="Southern Europe"/>
    <s v="ENTSOE: 26WUUUUUUUACTV1X"/>
    <m/>
    <s v="Vercelli"/>
    <m/>
    <m/>
    <m/>
    <s v="1054081"/>
    <s v="1179985, 1217075"/>
    <s v="L400336"/>
    <s v="G400336"/>
  </r>
  <r>
    <s v="https://www.gem.wiki/Alto_Garda_power_station"/>
    <x v="128"/>
    <s v="Alto Garda power station"/>
    <m/>
    <s v="1"/>
    <s v="NG"/>
    <n v="55"/>
    <x v="6"/>
    <x v="0"/>
    <s v="Y"/>
    <m/>
    <m/>
    <m/>
    <x v="47"/>
    <m/>
    <m/>
    <m/>
    <n v="45.886876029769603"/>
    <n v="10.8533384440688"/>
    <s v="exact"/>
    <s v="Riva del Garda"/>
    <m/>
    <m/>
    <s v="Trento"/>
    <x v="3"/>
    <s v="Southern Europe"/>
    <s v="ENTSOE: 26WULTGRDPWRSR13"/>
    <m/>
    <m/>
    <s v="both"/>
    <s v="Pulp &amp; Paper"/>
    <s v="heat"/>
    <s v="1095875"/>
    <s v="1211254, 1249783"/>
    <s v="L400338"/>
    <s v="G400338"/>
  </r>
  <r>
    <s v="https://www.gem.wiki/Altomonte_power_station"/>
    <x v="128"/>
    <s v="Altomonte power station"/>
    <m/>
    <s v="1"/>
    <s v="NG"/>
    <n v="808"/>
    <x v="0"/>
    <x v="0"/>
    <s v="N"/>
    <m/>
    <m/>
    <m/>
    <x v="37"/>
    <m/>
    <m/>
    <m/>
    <n v="39.711799999999997"/>
    <n v="16.215"/>
    <s v="exact"/>
    <s v="Altomonte"/>
    <m/>
    <m/>
    <s v="Cosenza"/>
    <x v="3"/>
    <s v="Southern Europe"/>
    <s v="ENTSOE: 26WUUALTOMONTE1Z"/>
    <m/>
    <m/>
    <m/>
    <m/>
    <m/>
    <s v="1041672"/>
    <s v="1162121, 1180269, 1162604"/>
    <s v="L400339"/>
    <s v="G400339"/>
  </r>
  <r>
    <s v="https://www.gem.wiki/Alzano_Lombardo_Mill_power_station"/>
    <x v="128"/>
    <s v="Alzano Lombardo Mill power station"/>
    <m/>
    <s v="1"/>
    <s v="NG"/>
    <n v="41.5"/>
    <x v="0"/>
    <x v="1"/>
    <s v="Y"/>
    <m/>
    <m/>
    <m/>
    <x v="43"/>
    <m/>
    <m/>
    <m/>
    <n v="45.733199999999997"/>
    <n v="9.7351500000000009"/>
    <s v="exact"/>
    <s v="Alzano Lombardo"/>
    <m/>
    <m/>
    <s v="Bergamo"/>
    <x v="3"/>
    <s v="Southern Europe"/>
    <m/>
    <m/>
    <m/>
    <s v="both"/>
    <s v="Pulp &amp; Paper"/>
    <m/>
    <s v="1042063"/>
    <n v="1101798"/>
    <s v="L400340"/>
    <s v="G400340"/>
  </r>
  <r>
    <s v="https://www.gem.wiki/Alzano_Lombardo_Mill_power_station"/>
    <x v="128"/>
    <s v="Alzano Lombardo Mill power station"/>
    <m/>
    <s v="2"/>
    <s v="NG"/>
    <n v="54"/>
    <x v="6"/>
    <x v="0"/>
    <s v="Y"/>
    <m/>
    <m/>
    <m/>
    <x v="15"/>
    <m/>
    <m/>
    <m/>
    <n v="45.733199999999997"/>
    <n v="9.7351500000000009"/>
    <s v="exact"/>
    <s v="Alzano Lombardo"/>
    <m/>
    <m/>
    <s v="Bergamo"/>
    <x v="3"/>
    <s v="Southern Europe"/>
    <m/>
    <m/>
    <m/>
    <s v="both"/>
    <s v="Pulp &amp; Paper"/>
    <m/>
    <s v="1042063"/>
    <s v="1162548, 1169291"/>
    <s v="L400340"/>
    <s v="G400341"/>
  </r>
  <r>
    <s v="https://www.gem.wiki/Andrea_Palladio_power_station"/>
    <x v="128"/>
    <s v="Andrea Palladio power station"/>
    <s v="Andrea Palladio centrale termoelettrica a carbone"/>
    <s v="1"/>
    <s v="NG"/>
    <n v="560"/>
    <x v="1"/>
    <x v="1"/>
    <s v="N"/>
    <s v="not found"/>
    <s v="not found"/>
    <s v="replacement"/>
    <x v="49"/>
    <m/>
    <m/>
    <m/>
    <n v="45.431399999999996"/>
    <n v="12.2468"/>
    <s v="exact"/>
    <s v="Fusina"/>
    <m/>
    <s v="Venezia"/>
    <s v="Veneto"/>
    <x v="3"/>
    <s v="Southern Europe"/>
    <m/>
    <m/>
    <s v="Fusina power station"/>
    <m/>
    <m/>
    <m/>
    <s v="1016002"/>
    <n v="1298918"/>
    <s v="L102860"/>
    <s v="G401333"/>
  </r>
  <r>
    <s v="https://www.gem.wiki/Andrea_Palladio_power_station"/>
    <x v="128"/>
    <s v="Andrea Palladio power station"/>
    <s v="Andrea Palladio centrale termoelettrica a carbone"/>
    <s v="2"/>
    <s v="WSTH-NG"/>
    <n v="280"/>
    <x v="1"/>
    <x v="3"/>
    <s v="N"/>
    <s v="not found"/>
    <s v="not found"/>
    <s v="replacement"/>
    <x v="7"/>
    <m/>
    <m/>
    <m/>
    <n v="45.431399999999996"/>
    <n v="12.2468"/>
    <s v="exact"/>
    <s v="Fusina"/>
    <m/>
    <s v="Venezia"/>
    <s v="Veneto"/>
    <x v="3"/>
    <s v="Southern Europe"/>
    <m/>
    <m/>
    <s v="Fusina power station"/>
    <m/>
    <m/>
    <m/>
    <s v="1016002"/>
    <n v="1298919"/>
    <s v="L102860"/>
    <s v="G409839"/>
  </r>
  <r>
    <s v="https://www.gem.wiki/Aprilia_power_station"/>
    <x v="128"/>
    <s v="Aprilia power station"/>
    <m/>
    <s v="1"/>
    <s v="NG"/>
    <n v="800"/>
    <x v="0"/>
    <x v="0"/>
    <s v="N"/>
    <m/>
    <m/>
    <m/>
    <x v="39"/>
    <m/>
    <m/>
    <m/>
    <n v="41.561599999999999"/>
    <n v="12.633699999999999"/>
    <s v="exact"/>
    <s v="Aprilia"/>
    <m/>
    <m/>
    <s v="Latina"/>
    <x v="3"/>
    <s v="Southern Europe"/>
    <s v="ENTSOE: 26WUCCGTPRILIA15"/>
    <m/>
    <s v="Aprilia Sorgenia"/>
    <m/>
    <m/>
    <m/>
    <s v="1064097"/>
    <s v="1194697, 1218290, 1218291"/>
    <s v="L400342"/>
    <s v="G400342"/>
  </r>
  <r>
    <s v="https://www.gem.wiki/Arkema_Marghera_power_station"/>
    <x v="128"/>
    <s v="Arkema Marghera power station"/>
    <m/>
    <s v="1"/>
    <s v="NG"/>
    <n v="20"/>
    <x v="0"/>
    <x v="3"/>
    <s v="Y"/>
    <m/>
    <m/>
    <m/>
    <x v="22"/>
    <m/>
    <m/>
    <m/>
    <n v="45.450189999999999"/>
    <n v="12.22593"/>
    <s v="exact"/>
    <s v="Porto Marghera"/>
    <m/>
    <m/>
    <s v="Venice"/>
    <x v="3"/>
    <s v="Southern Europe"/>
    <m/>
    <m/>
    <m/>
    <m/>
    <m/>
    <m/>
    <s v="1117403"/>
    <n v="1283450"/>
    <s v="L400343"/>
    <s v="G400343"/>
  </r>
  <r>
    <s v="https://www.gem.wiki/Assemini_power_station"/>
    <x v="128"/>
    <s v="Assemini power station"/>
    <m/>
    <s v="GT1"/>
    <s v="NG/D/HFO"/>
    <n v="90"/>
    <x v="0"/>
    <x v="1"/>
    <s v="Y"/>
    <m/>
    <m/>
    <m/>
    <x v="43"/>
    <m/>
    <m/>
    <m/>
    <n v="39.22777"/>
    <n v="8.9965399999999995"/>
    <s v="exact"/>
    <s v="Assemini"/>
    <m/>
    <m/>
    <s v="Sardinia"/>
    <x v="3"/>
    <s v="Southern Europe"/>
    <m/>
    <m/>
    <m/>
    <m/>
    <m/>
    <m/>
    <s v="1015929"/>
    <n v="1103152"/>
    <s v="L408812"/>
    <s v="G412826"/>
  </r>
  <r>
    <s v="https://www.gem.wiki/Assemini_power_station"/>
    <x v="128"/>
    <s v="Assemini power station"/>
    <m/>
    <s v="GT2"/>
    <s v="NG/D/HFO"/>
    <n v="90"/>
    <x v="0"/>
    <x v="1"/>
    <s v="Y"/>
    <m/>
    <m/>
    <m/>
    <x v="43"/>
    <m/>
    <m/>
    <m/>
    <n v="39.22777"/>
    <n v="8.9965399999999995"/>
    <s v="exact"/>
    <s v="Assemini"/>
    <m/>
    <m/>
    <s v="Sardinia"/>
    <x v="3"/>
    <s v="Southern Europe"/>
    <m/>
    <m/>
    <m/>
    <m/>
    <m/>
    <m/>
    <s v="1015929"/>
    <n v="1103153"/>
    <s v="L408812"/>
    <s v="G412825"/>
  </r>
  <r>
    <s v="https://www.gem.wiki/Atessa_Fiat_Sevel_power_station"/>
    <x v="128"/>
    <s v="Atessa Fiat Sevel power station"/>
    <m/>
    <s v="1"/>
    <s v="NG"/>
    <n v="34"/>
    <x v="0"/>
    <x v="1"/>
    <s v="Y"/>
    <m/>
    <m/>
    <m/>
    <x v="47"/>
    <m/>
    <m/>
    <m/>
    <n v="42.147432000000002"/>
    <n v="14.459167000000001"/>
    <s v="exact"/>
    <s v="Atessa"/>
    <m/>
    <m/>
    <s v="Chieti"/>
    <x v="3"/>
    <s v="Southern Europe"/>
    <m/>
    <m/>
    <m/>
    <s v="both"/>
    <s v="Automobiles"/>
    <m/>
    <s v="1073463"/>
    <n v="1211223"/>
    <s v="L400344"/>
    <s v="G400344"/>
  </r>
  <r>
    <s v="https://www.gem.wiki/Augusta_Refinery_power_station"/>
    <x v="128"/>
    <s v="Augusta Refinery power station"/>
    <m/>
    <s v="1"/>
    <s v="NG"/>
    <n v="44"/>
    <x v="0"/>
    <x v="0"/>
    <s v="Y"/>
    <m/>
    <m/>
    <m/>
    <x v="43"/>
    <m/>
    <m/>
    <m/>
    <n v="37.220379999999999"/>
    <n v="15.177809999999999"/>
    <s v="approximate"/>
    <s v="Augusta"/>
    <m/>
    <m/>
    <s v="Syracuse"/>
    <x v="3"/>
    <s v="Southern Europe"/>
    <s v="ENTSOE: 26WUCHPPUGUSTA14"/>
    <m/>
    <m/>
    <s v="both"/>
    <s v="Chemicals"/>
    <m/>
    <s v="1016696"/>
    <s v="1103358, 1103359"/>
    <s v="L400345"/>
    <s v="G400345"/>
  </r>
  <r>
    <s v="https://www.gem.wiki/Avezzano_Burgo_power_station"/>
    <x v="128"/>
    <s v="Avezzano Burgo power station"/>
    <m/>
    <s v="GT1"/>
    <s v="NG"/>
    <n v="29"/>
    <x v="0"/>
    <x v="1"/>
    <s v="Y"/>
    <m/>
    <m/>
    <m/>
    <x v="14"/>
    <m/>
    <m/>
    <m/>
    <n v="41.995579999999997"/>
    <n v="13.438560000000001"/>
    <s v="exact"/>
    <s v="Avezzano"/>
    <m/>
    <m/>
    <s v="L'Aquila"/>
    <x v="3"/>
    <s v="Southern Europe"/>
    <m/>
    <m/>
    <m/>
    <s v="both"/>
    <s v="Pulp &amp; Paper"/>
    <s v="power"/>
    <s v="1043064"/>
    <n v="1163885"/>
    <s v="L400346"/>
    <s v="G400346"/>
  </r>
  <r>
    <s v="https://www.gem.wiki/Avezzano_Burgo_power_station"/>
    <x v="128"/>
    <s v="Avezzano Burgo power station"/>
    <m/>
    <s v="GT2"/>
    <s v="NG"/>
    <n v="29"/>
    <x v="0"/>
    <x v="1"/>
    <s v="Y"/>
    <m/>
    <m/>
    <m/>
    <x v="15"/>
    <m/>
    <m/>
    <m/>
    <n v="41.995579999999997"/>
    <n v="13.438560000000001"/>
    <s v="exact"/>
    <s v="Avezzano"/>
    <m/>
    <m/>
    <s v="L'Aquila"/>
    <x v="3"/>
    <s v="Southern Europe"/>
    <m/>
    <m/>
    <m/>
    <s v="both"/>
    <s v="Pulp &amp; Paper"/>
    <s v="power"/>
    <s v="1043064"/>
    <n v="1163886"/>
    <s v="L400346"/>
    <s v="G400347"/>
  </r>
  <r>
    <s v="https://www.gem.wiki/Avezzano_Burgo_power_station"/>
    <x v="128"/>
    <s v="Avezzano Burgo power station"/>
    <m/>
    <s v="ST"/>
    <s v="NG"/>
    <n v="30"/>
    <x v="0"/>
    <x v="3"/>
    <s v="Y"/>
    <m/>
    <m/>
    <m/>
    <x v="14"/>
    <m/>
    <m/>
    <m/>
    <n v="41.995579999999997"/>
    <n v="13.438560000000001"/>
    <s v="exact"/>
    <s v="Avezzano"/>
    <m/>
    <m/>
    <s v="L'Aquila"/>
    <x v="3"/>
    <s v="Southern Europe"/>
    <m/>
    <m/>
    <m/>
    <s v="both"/>
    <s v="Pulp &amp; Paper"/>
    <s v="power"/>
    <s v="1043064"/>
    <n v="1211233"/>
    <s v="L400346"/>
    <s v="G400348"/>
  </r>
  <r>
    <s v="https://www.gem.wiki/Azotati_power_station"/>
    <x v="128"/>
    <s v="Azotati power station"/>
    <m/>
    <s v="1"/>
    <s v="NG"/>
    <n v="239"/>
    <x v="0"/>
    <x v="0"/>
    <s v="Y"/>
    <m/>
    <m/>
    <m/>
    <x v="19"/>
    <m/>
    <m/>
    <m/>
    <n v="45.451099999999997"/>
    <n v="12.2239"/>
    <s v="exact"/>
    <s v="Venice"/>
    <m/>
    <m/>
    <s v="Veneto"/>
    <x v="3"/>
    <s v="Southern Europe"/>
    <s v="ENTSOE: 26WUUUUAZOTATI5V"/>
    <m/>
    <m/>
    <s v="heat"/>
    <s v="Chemicals"/>
    <s v="both"/>
    <s v="1023059"/>
    <s v="1211224, 1211225, 1131512, 1131513"/>
    <s v="L400349"/>
    <s v="G400349"/>
  </r>
  <r>
    <s v="https://www.gem.wiki/Barilla_power_station"/>
    <x v="128"/>
    <s v="Barilla power station"/>
    <m/>
    <s v="1"/>
    <s v="NG"/>
    <n v="35"/>
    <x v="0"/>
    <x v="0"/>
    <s v="N"/>
    <m/>
    <m/>
    <m/>
    <x v="47"/>
    <m/>
    <m/>
    <m/>
    <n v="44.823999999999998"/>
    <n v="10.375999999999999"/>
    <s v="exact"/>
    <s v="Chiozzola"/>
    <m/>
    <m/>
    <s v="Parma"/>
    <x v="3"/>
    <s v="Southern Europe"/>
    <s v="ENTSOE: 26WUPBRLLPARMA1I"/>
    <m/>
    <m/>
    <s v="both"/>
    <s v="Nutrition"/>
    <m/>
    <s v="1073459"/>
    <s v="1211218, 1218381"/>
    <s v="L400350"/>
    <s v="G400350"/>
  </r>
  <r>
    <s v="https://www.gem.wiki/Benevento_power_station"/>
    <x v="128"/>
    <s v="Benevento power station"/>
    <m/>
    <s v="1"/>
    <s v="NG"/>
    <n v="385"/>
    <x v="2"/>
    <x v="0"/>
    <s v="not found"/>
    <s v="not found"/>
    <s v="not found"/>
    <m/>
    <x v="45"/>
    <m/>
    <m/>
    <m/>
    <n v="41.149441000000003"/>
    <n v="14.830304999999999"/>
    <s v="exact"/>
    <s v="Benevento"/>
    <m/>
    <m/>
    <s v="Benevento"/>
    <x v="3"/>
    <s v="Southern Europe"/>
    <m/>
    <m/>
    <m/>
    <m/>
    <m/>
    <m/>
    <s v="1015951"/>
    <n v="1108182"/>
    <s v="L407618"/>
    <s v="G409943"/>
  </r>
  <r>
    <s v="https://www.gem.wiki/Bertonico_-_Turano_Lodigliano_power_station"/>
    <x v="128"/>
    <s v="Bertonico - Turano Lodigliano power station"/>
    <m/>
    <s v="1"/>
    <s v="NG"/>
    <n v="800"/>
    <x v="0"/>
    <x v="0"/>
    <s v="N"/>
    <m/>
    <m/>
    <m/>
    <x v="17"/>
    <m/>
    <m/>
    <m/>
    <n v="45.226799999999997"/>
    <n v="9.6377000000000006"/>
    <s v="exact"/>
    <s v="Turano Lodigiano"/>
    <m/>
    <m/>
    <s v="Lodi"/>
    <x v="3"/>
    <s v="Southern Europe"/>
    <s v="ENTSOE: 26WUCNTRLDTRNL1C"/>
    <m/>
    <m/>
    <m/>
    <m/>
    <m/>
    <s v="1061539"/>
    <s v="1190943, 1218293, 1218295"/>
    <s v="L407559"/>
    <s v="G400351"/>
  </r>
  <r>
    <s v="https://www.gem.wiki/Bertonico_Peaker_power_station"/>
    <x v="128"/>
    <s v="Bertonico Peaker power station"/>
    <s v="Impianto Peaker di Bertonico"/>
    <s v="P1"/>
    <s v="NG"/>
    <n v="110"/>
    <x v="4"/>
    <x v="1"/>
    <s v="not found"/>
    <s v="not found"/>
    <s v="not found"/>
    <m/>
    <x v="45"/>
    <m/>
    <m/>
    <m/>
    <n v="45.228251999999998"/>
    <n v="9.6398519999999994"/>
    <s v="exact"/>
    <s v="Turano Lodigiano"/>
    <m/>
    <m/>
    <s v="Lodi"/>
    <x v="3"/>
    <s v="Southern Europe"/>
    <m/>
    <m/>
    <s v="BERTONICO-TURANO 2"/>
    <m/>
    <m/>
    <m/>
    <s v="1061539"/>
    <n v="1301160"/>
    <s v="L400351"/>
    <s v="G409838"/>
  </r>
  <r>
    <s v="https://www.gem.wiki/Bertonico_Peaker_power_station"/>
    <x v="128"/>
    <s v="Bertonico Peaker power station"/>
    <s v="Impianto Peaker di Bertonico"/>
    <s v="P2"/>
    <s v="NG"/>
    <n v="110"/>
    <x v="4"/>
    <x v="1"/>
    <s v="not found"/>
    <s v="not found"/>
    <s v="not found"/>
    <m/>
    <x v="45"/>
    <m/>
    <m/>
    <m/>
    <n v="45.228251999999998"/>
    <n v="9.6398519999999994"/>
    <s v="exact"/>
    <s v="Turano Lodigiano"/>
    <m/>
    <m/>
    <s v="Lodi"/>
    <x v="3"/>
    <s v="Southern Europe"/>
    <m/>
    <m/>
    <s v="BERTONICO-TURANO 2"/>
    <m/>
    <m/>
    <m/>
    <s v="1061539"/>
    <n v="1301161"/>
    <s v="L400351"/>
    <s v="G409837"/>
  </r>
  <r>
    <s v="https://www.gem.wiki/Bertonico_Peaker_power_station"/>
    <x v="128"/>
    <s v="Bertonico Peaker power station"/>
    <s v="Impianto Peaker di Bertonico"/>
    <s v="P3"/>
    <s v="NG"/>
    <n v="110"/>
    <x v="4"/>
    <x v="1"/>
    <s v="not found"/>
    <s v="not found"/>
    <s v="not found"/>
    <m/>
    <x v="45"/>
    <m/>
    <m/>
    <m/>
    <n v="45.228251999999998"/>
    <n v="9.6398519999999994"/>
    <s v="exact"/>
    <s v="Turano Lodigiano"/>
    <m/>
    <m/>
    <s v="Lodi"/>
    <x v="3"/>
    <s v="Southern Europe"/>
    <m/>
    <m/>
    <s v="BERTONICO-TURANO 2"/>
    <m/>
    <m/>
    <m/>
    <s v="1061539"/>
    <n v="1301162"/>
    <s v="L400351"/>
    <s v="G409836"/>
  </r>
  <r>
    <s v="https://www.gem.wiki/Boffalora_power_station"/>
    <x v="128"/>
    <s v="Boffalora power station"/>
    <m/>
    <s v="1"/>
    <s v="NG"/>
    <n v="88"/>
    <x v="0"/>
    <x v="0"/>
    <s v="Y"/>
    <m/>
    <m/>
    <m/>
    <x v="12"/>
    <m/>
    <m/>
    <m/>
    <n v="45.455970000000001"/>
    <n v="8.7964599999999997"/>
    <s v="approximate"/>
    <s v="Boffalora Sopra Ticino"/>
    <m/>
    <m/>
    <s v="Milan"/>
    <x v="3"/>
    <s v="Southern Europe"/>
    <s v="ENTSOE: 26WUUSND-BOFFA1D, CARMA: CARMA26581, CARMA: CARMA26580"/>
    <m/>
    <m/>
    <m/>
    <m/>
    <m/>
    <s v="1029314"/>
    <n v="1130637"/>
    <s v="L400352"/>
    <s v="G400352"/>
  </r>
  <r>
    <s v="https://www.gem.wiki/Bolgiano_power_station"/>
    <x v="128"/>
    <s v="Bolgiano power station"/>
    <m/>
    <s v="1"/>
    <s v="NG"/>
    <n v="61"/>
    <x v="0"/>
    <x v="0"/>
    <s v="Y"/>
    <m/>
    <m/>
    <m/>
    <x v="13"/>
    <m/>
    <m/>
    <m/>
    <n v="45.416339999999998"/>
    <n v="9.2833199999999998"/>
    <s v="exact"/>
    <s v="San Donato Milanese"/>
    <m/>
    <m/>
    <s v="Milan"/>
    <x v="3"/>
    <s v="Southern Europe"/>
    <s v="ENTSOE: 26WUMPNTDBLGNO1A"/>
    <m/>
    <m/>
    <m/>
    <m/>
    <m/>
    <s v="1029064"/>
    <s v="not found"/>
    <s v="L400353"/>
    <s v="G400353"/>
  </r>
  <r>
    <s v="https://www.gem.wiki/Borgo_Trento_power_station"/>
    <x v="128"/>
    <s v="Borgo Trento power station"/>
    <m/>
    <s v="1"/>
    <s v="NG"/>
    <n v="29"/>
    <x v="0"/>
    <x v="0"/>
    <s v="N"/>
    <m/>
    <m/>
    <m/>
    <x v="20"/>
    <m/>
    <m/>
    <m/>
    <n v="45.448480000000004"/>
    <n v="10.980740000000001"/>
    <s v="approximate"/>
    <s v="Borgo Trento"/>
    <m/>
    <m/>
    <s v="Verona"/>
    <x v="3"/>
    <s v="Southern Europe"/>
    <s v="ENTSOE: 26WUUBORGO-TRE15"/>
    <m/>
    <m/>
    <m/>
    <m/>
    <m/>
    <s v="1009851"/>
    <s v="1155870, 1155871"/>
    <s v="L400354"/>
    <s v="G400354"/>
  </r>
  <r>
    <s v="https://www.gem.wiki/Brindisi_Nord_power_station"/>
    <x v="128"/>
    <s v="Brindisi Nord power station"/>
    <m/>
    <s v="10"/>
    <s v="NG"/>
    <n v="381"/>
    <x v="0"/>
    <x v="0"/>
    <s v="Y"/>
    <m/>
    <m/>
    <s v="N"/>
    <x v="21"/>
    <m/>
    <m/>
    <m/>
    <n v="40.629300000000001"/>
    <n v="18.003299999999999"/>
    <s v="exact"/>
    <s v="Pedagne"/>
    <m/>
    <m/>
    <s v="Brindisi"/>
    <x v="3"/>
    <s v="Southern Europe"/>
    <s v="ENTSOE: 26WNPWRBRNDSI10U"/>
    <m/>
    <m/>
    <m/>
    <m/>
    <m/>
    <s v="1050956"/>
    <s v="1175311, 1175310"/>
    <s v="L102841"/>
    <s v="G400355"/>
  </r>
  <r>
    <s v="https://www.gem.wiki/Brindisi_Nord_power_station"/>
    <x v="128"/>
    <s v="Brindisi Nord power station"/>
    <m/>
    <s v="8"/>
    <s v="NG"/>
    <n v="381"/>
    <x v="0"/>
    <x v="0"/>
    <s v="Y"/>
    <m/>
    <m/>
    <s v="N"/>
    <x v="37"/>
    <m/>
    <m/>
    <m/>
    <n v="40.629300000000001"/>
    <n v="18.003299999999999"/>
    <s v="exact"/>
    <s v="Pedagne"/>
    <m/>
    <m/>
    <s v="Brindisi"/>
    <x v="3"/>
    <s v="Southern Europe"/>
    <s v="ENTSOE: 26WUNPWRBRNDSI82"/>
    <m/>
    <m/>
    <m/>
    <m/>
    <m/>
    <s v="1050956"/>
    <s v="1186111, 1186113"/>
    <s v="L102841"/>
    <s v="G400356"/>
  </r>
  <r>
    <s v="https://www.gem.wiki/Brindisi_Nord_power_station"/>
    <x v="128"/>
    <s v="Brindisi Nord power station"/>
    <m/>
    <s v="9"/>
    <s v="NG"/>
    <n v="381"/>
    <x v="0"/>
    <x v="0"/>
    <s v="Y"/>
    <m/>
    <m/>
    <s v="N"/>
    <x v="37"/>
    <m/>
    <m/>
    <m/>
    <n v="40.629300000000001"/>
    <n v="18.003299999999999"/>
    <s v="exact"/>
    <s v="Pedagne"/>
    <m/>
    <m/>
    <s v="Brindisi"/>
    <x v="3"/>
    <s v="Southern Europe"/>
    <s v="ENTSOE: 26WUNPWRBRNDSI90"/>
    <m/>
    <m/>
    <m/>
    <m/>
    <m/>
    <s v="1050956"/>
    <s v="1186112, 1186114"/>
    <s v="L102841"/>
    <s v="G400357"/>
  </r>
  <r>
    <s v="https://www.gem.wiki/Brindisi_Nord_power_station"/>
    <x v="128"/>
    <s v="Brindisi Nord power station"/>
    <m/>
    <s v="ST1"/>
    <s v="OG/HFO"/>
    <n v="70"/>
    <x v="0"/>
    <x v="3"/>
    <s v="Y"/>
    <m/>
    <m/>
    <m/>
    <x v="74"/>
    <m/>
    <m/>
    <m/>
    <n v="40.629300000000001"/>
    <n v="18.003299999999999"/>
    <s v="exact"/>
    <s v="Pedagne"/>
    <m/>
    <m/>
    <s v="Brindisi"/>
    <x v="3"/>
    <s v="Southern Europe"/>
    <m/>
    <m/>
    <m/>
    <m/>
    <m/>
    <m/>
    <s v="1023052"/>
    <n v="1107161"/>
    <s v="L102841"/>
    <s v="G412824"/>
  </r>
  <r>
    <s v="https://www.gem.wiki/Brindisi_Nord_power_station"/>
    <x v="128"/>
    <s v="Brindisi Nord power station"/>
    <m/>
    <s v="ST2"/>
    <s v="OG/HFO"/>
    <n v="70"/>
    <x v="0"/>
    <x v="3"/>
    <s v="Y"/>
    <m/>
    <m/>
    <m/>
    <x v="62"/>
    <m/>
    <m/>
    <m/>
    <n v="40.629300000000001"/>
    <n v="18.003299999999999"/>
    <s v="exact"/>
    <s v="Pedagne"/>
    <m/>
    <m/>
    <s v="Brindisi"/>
    <x v="3"/>
    <s v="Southern Europe"/>
    <m/>
    <m/>
    <m/>
    <m/>
    <m/>
    <m/>
    <s v="1023052"/>
    <n v="1107162"/>
    <s v="L102841"/>
    <s v="G412823"/>
  </r>
  <r>
    <s v="https://www.gem.wiki/Brindisi_Sud_power_station"/>
    <x v="128"/>
    <s v="Brindisi Sud power station"/>
    <m/>
    <s v="CC1"/>
    <s v="NG"/>
    <n v="840"/>
    <x v="5"/>
    <x v="0"/>
    <s v="N"/>
    <s v="not found"/>
    <s v="not found"/>
    <s v="replacement"/>
    <x v="45"/>
    <m/>
    <m/>
    <m/>
    <n v="40.563639999999999"/>
    <n v="18.032209999999999"/>
    <s v="exact"/>
    <s v="Località Produttiva"/>
    <m/>
    <s v="Brindisi"/>
    <s v="Apulia"/>
    <x v="3"/>
    <s v="Southern Europe"/>
    <m/>
    <m/>
    <s v="Federico II"/>
    <m/>
    <m/>
    <m/>
    <s v="1015944"/>
    <m/>
    <s v="L102842"/>
    <s v="G401334"/>
  </r>
  <r>
    <s v="https://www.gem.wiki/Brindisi_Sud_power_station"/>
    <x v="128"/>
    <s v="Brindisi Sud power station"/>
    <m/>
    <s v="CC2"/>
    <s v="NG"/>
    <n v="840"/>
    <x v="5"/>
    <x v="0"/>
    <s v="N"/>
    <m/>
    <m/>
    <s v="replacement"/>
    <x v="45"/>
    <m/>
    <m/>
    <m/>
    <n v="40.563639999999999"/>
    <n v="18.032209999999999"/>
    <s v="exact"/>
    <s v="Località Produttiva"/>
    <m/>
    <s v="Brindisi"/>
    <s v="Apulia"/>
    <x v="3"/>
    <s v="Southern Europe"/>
    <m/>
    <m/>
    <s v="Federico II"/>
    <m/>
    <m/>
    <m/>
    <s v="1015944"/>
    <m/>
    <s v="L102842"/>
    <s v="G401335"/>
  </r>
  <r>
    <s v="https://www.gem.wiki/Bussi_power_station"/>
    <x v="128"/>
    <s v="Bussi power station"/>
    <m/>
    <s v="1"/>
    <s v="NG"/>
    <n v="122"/>
    <x v="0"/>
    <x v="0"/>
    <s v="Y"/>
    <m/>
    <m/>
    <m/>
    <x v="20"/>
    <m/>
    <m/>
    <m/>
    <n v="42.200200000000002"/>
    <n v="13.8398"/>
    <s v="exact"/>
    <s v="Bussi Officine"/>
    <m/>
    <m/>
    <s v="Pescara"/>
    <x v="3"/>
    <s v="Southern Europe"/>
    <s v="ENTSOE: 26WUUUUUUBUSSI19"/>
    <m/>
    <m/>
    <s v="heat"/>
    <s v="Chemicals"/>
    <m/>
    <s v="1023054"/>
    <s v="1107813, 1227384"/>
    <s v="L400358"/>
    <s v="G400358"/>
  </r>
  <r>
    <s v="https://www.gem.wiki/CTE_Tamarete_power_station"/>
    <x v="128"/>
    <s v="CTE Tamarete power station"/>
    <m/>
    <s v="1"/>
    <s v="NG"/>
    <n v="104"/>
    <x v="0"/>
    <x v="0"/>
    <s v="Y"/>
    <m/>
    <m/>
    <m/>
    <x v="22"/>
    <m/>
    <m/>
    <m/>
    <n v="42.323250000000002"/>
    <n v="14.377549999999999"/>
    <s v="exact"/>
    <s v="Ortona"/>
    <m/>
    <m/>
    <s v="Chieti"/>
    <x v="3"/>
    <s v="Southern Europe"/>
    <s v="ENTSOE: 26WUCTTAMARETE11"/>
    <m/>
    <m/>
    <m/>
    <m/>
    <m/>
    <s v="1024613"/>
    <s v="1218731, 1218732, 1234945"/>
    <s v="L400370"/>
    <s v="G400370"/>
  </r>
  <r>
    <s v="https://www.gem.wiki/Candela_power_station"/>
    <x v="128"/>
    <s v="Candela power station"/>
    <m/>
    <s v="1"/>
    <s v="NG"/>
    <n v="401"/>
    <x v="0"/>
    <x v="0"/>
    <s v="N"/>
    <m/>
    <m/>
    <m/>
    <x v="21"/>
    <m/>
    <m/>
    <m/>
    <n v="41.2014"/>
    <n v="15.4762"/>
    <s v="exact"/>
    <s v="Candela"/>
    <m/>
    <m/>
    <s v="Foggia"/>
    <x v="3"/>
    <s v="Southern Europe"/>
    <s v="ENTSOE: 26WUUUUCANDELA1R"/>
    <m/>
    <m/>
    <m/>
    <m/>
    <m/>
    <s v="1015954"/>
    <s v="1187950, 1108240"/>
    <s v="L400360"/>
    <s v="G400360"/>
  </r>
  <r>
    <s v="https://www.gem.wiki/Cassano_D%27Adda_power_station"/>
    <x v="128"/>
    <s v="Cassano D'Adda power station"/>
    <m/>
    <s v="CC"/>
    <s v="NG"/>
    <n v="848"/>
    <x v="0"/>
    <x v="0"/>
    <s v="Y"/>
    <m/>
    <m/>
    <m/>
    <x v="16"/>
    <m/>
    <m/>
    <m/>
    <n v="45.511499999999998"/>
    <n v="9.5098000000000003"/>
    <s v="exact"/>
    <s v="Cassano d'Adda"/>
    <m/>
    <m/>
    <s v="Milan"/>
    <x v="3"/>
    <s v="Southern Europe"/>
    <s v="ENTSOE: 26WUUUUCASSANO2I"/>
    <m/>
    <m/>
    <m/>
    <m/>
    <m/>
    <s v="1009731"/>
    <s v="1179326, 1194377, 1198096, 1168611, 1219872"/>
    <s v="L400361"/>
    <s v="G400361"/>
  </r>
  <r>
    <s v="https://www.gem.wiki/Cassano_D%27Adda_power_station"/>
    <x v="128"/>
    <s v="Cassano D'Adda power station"/>
    <m/>
    <s v="IC 1-6"/>
    <s v="NG"/>
    <n v="108"/>
    <x v="1"/>
    <x v="6"/>
    <s v="Y"/>
    <m/>
    <m/>
    <m/>
    <x v="49"/>
    <m/>
    <m/>
    <m/>
    <n v="45.511499999999998"/>
    <n v="9.5098000000000003"/>
    <s v="exact"/>
    <s v="Cassano d'Adda"/>
    <m/>
    <m/>
    <s v="Milan"/>
    <x v="3"/>
    <s v="Southern Europe"/>
    <m/>
    <m/>
    <m/>
    <m/>
    <m/>
    <m/>
    <s v="1139168"/>
    <n v="1301155"/>
    <s v="L400361"/>
    <s v="G412822"/>
  </r>
  <r>
    <s v="https://www.gem.wiki/Cassano_Spinola_power_station"/>
    <x v="128"/>
    <s v="Cassano Spinola power station"/>
    <m/>
    <s v="1"/>
    <s v="NG"/>
    <n v="50"/>
    <x v="0"/>
    <x v="1"/>
    <s v="Y"/>
    <m/>
    <m/>
    <m/>
    <x v="16"/>
    <m/>
    <m/>
    <m/>
    <n v="44.760460000000002"/>
    <n v="8.8552900000000001"/>
    <s v="exact"/>
    <s v="Cassano Spinola"/>
    <m/>
    <m/>
    <s v="Alessandria"/>
    <x v="3"/>
    <s v="Southern Europe"/>
    <s v="ENTSOE: 26WCNTRLDCGNR45M"/>
    <m/>
    <m/>
    <m/>
    <m/>
    <m/>
    <s v="1029631"/>
    <n v="1210495"/>
    <s v="L400362"/>
    <s v="G400362"/>
  </r>
  <r>
    <s v="https://www.gem.wiki/Cassino_CHP_power_station"/>
    <x v="128"/>
    <s v="Cassino CHP power station"/>
    <m/>
    <s v="IC"/>
    <s v="NG/D"/>
    <s v="not found"/>
    <x v="2"/>
    <x v="6"/>
    <s v="Y"/>
    <m/>
    <m/>
    <m/>
    <x v="49"/>
    <m/>
    <m/>
    <m/>
    <n v="41.490241479767597"/>
    <n v="13.833532371056799"/>
    <s v="approximate"/>
    <s v="Cassino"/>
    <m/>
    <m/>
    <s v="Frosinone"/>
    <x v="3"/>
    <s v="Southern Europe"/>
    <m/>
    <m/>
    <m/>
    <m/>
    <m/>
    <m/>
    <s v="1130087"/>
    <n v="1301164"/>
    <s v="L408811"/>
    <s v="G412821"/>
  </r>
  <r>
    <s v="https://www.gem.wiki/Cassino_power_station"/>
    <x v="128"/>
    <s v="Cassino power station"/>
    <m/>
    <s v="CC1 &amp; CC2"/>
    <s v="NG"/>
    <n v="106"/>
    <x v="0"/>
    <x v="0"/>
    <s v="Y"/>
    <m/>
    <m/>
    <m/>
    <x v="44"/>
    <m/>
    <m/>
    <m/>
    <n v="41.476399999999998"/>
    <n v="13.75315"/>
    <s v="exact"/>
    <s v="Piedimonte San Germano"/>
    <m/>
    <m/>
    <s v="Frosinone"/>
    <x v="3"/>
    <s v="Southern Europe"/>
    <s v="ENTSOE: 26WUCSSINOMETA1Y"/>
    <m/>
    <m/>
    <m/>
    <m/>
    <m/>
    <s v="1016980"/>
    <s v="1146928, 1146929"/>
    <s v="L400363"/>
    <s v="G400363"/>
  </r>
  <r>
    <s v="https://www.gem.wiki/Castellanza_CHP_power_station"/>
    <x v="128"/>
    <s v="Castellanza CHP power station"/>
    <m/>
    <s v="IC"/>
    <s v="NG/D"/>
    <s v="not found"/>
    <x v="2"/>
    <x v="6"/>
    <s v="Y"/>
    <m/>
    <m/>
    <m/>
    <x v="49"/>
    <m/>
    <m/>
    <m/>
    <n v="45.604910957256102"/>
    <n v="8.8926283647670008"/>
    <s v="approximate"/>
    <s v="Castellanza"/>
    <m/>
    <m/>
    <s v="Varese"/>
    <x v="3"/>
    <s v="Southern Europe"/>
    <m/>
    <m/>
    <m/>
    <m/>
    <m/>
    <m/>
    <s v="1137295"/>
    <n v="1311157"/>
    <s v="L408810"/>
    <s v="G412820"/>
  </r>
  <r>
    <s v="https://www.gem.wiki/Castelmassa_power_station"/>
    <x v="128"/>
    <s v="Castelmassa power station"/>
    <m/>
    <s v="1"/>
    <s v="NG"/>
    <n v="54"/>
    <x v="0"/>
    <x v="0"/>
    <s v="Y"/>
    <m/>
    <m/>
    <m/>
    <x v="20"/>
    <m/>
    <m/>
    <m/>
    <n v="45.02131"/>
    <n v="11.311590000000001"/>
    <s v="exact"/>
    <s v="Castelmassa"/>
    <m/>
    <m/>
    <s v="Rovigo"/>
    <x v="3"/>
    <s v="Southern Europe"/>
    <s v="ENTSOE: 26WUUCASTELMAS1K"/>
    <m/>
    <m/>
    <m/>
    <m/>
    <m/>
    <s v="1042091"/>
    <s v="1162579, 1164815, 1164816"/>
    <s v="L400364"/>
    <s v="G400364"/>
  </r>
  <r>
    <s v="https://www.gem.wiki/Celano_power_station"/>
    <x v="128"/>
    <s v="Celano power station"/>
    <m/>
    <s v="1"/>
    <s v="NG"/>
    <n v="175"/>
    <x v="7"/>
    <x v="0"/>
    <s v="Y"/>
    <m/>
    <m/>
    <m/>
    <x v="23"/>
    <m/>
    <m/>
    <m/>
    <n v="42.048236000000003"/>
    <n v="13.535985999999999"/>
    <s v="exact"/>
    <s v="Celano"/>
    <m/>
    <m/>
    <s v="L'Aquila"/>
    <x v="3"/>
    <s v="Southern Europe"/>
    <s v="ENTSOE: 26WIMZI-S13SCNDR, CARMA: CARMA7561"/>
    <m/>
    <m/>
    <m/>
    <m/>
    <m/>
    <s v="1029310"/>
    <n v="1108912"/>
    <s v="L400365"/>
    <s v="G400365"/>
  </r>
  <r>
    <s v="https://www.gem.wiki/Centro_Energia_Teverola_power_station"/>
    <x v="128"/>
    <s v="Centro Energia Teverola power station"/>
    <s v="Centrale a Ciclo Combinato Di Teverola"/>
    <s v="1"/>
    <s v="NG"/>
    <n v="180"/>
    <x v="6"/>
    <x v="0"/>
    <s v="Y"/>
    <m/>
    <m/>
    <m/>
    <x v="23"/>
    <n v="2010"/>
    <m/>
    <m/>
    <n v="41.014243522405401"/>
    <n v="14.230205618142101"/>
    <s v="approximate"/>
    <s v="Teverola"/>
    <m/>
    <m/>
    <s v="Caserta"/>
    <x v="3"/>
    <s v="Southern Europe"/>
    <m/>
    <m/>
    <m/>
    <m/>
    <m/>
    <m/>
    <s v="1037051"/>
    <s v="1159543, 1159544, 1178116"/>
    <s v="L407627"/>
    <s v="G409955"/>
  </r>
  <r>
    <s v="https://www.gem.wiki/Chivasso_power_station"/>
    <x v="128"/>
    <s v="Chivasso power station"/>
    <m/>
    <s v="1"/>
    <s v="NG"/>
    <n v="753"/>
    <x v="0"/>
    <x v="0"/>
    <s v="N"/>
    <m/>
    <m/>
    <m/>
    <x v="8"/>
    <m/>
    <m/>
    <m/>
    <n v="45.185600000000001"/>
    <n v="7.9016000000000002"/>
    <s v="exact"/>
    <s v="Chivasso"/>
    <m/>
    <m/>
    <s v="Turin"/>
    <x v="3"/>
    <s v="Southern Europe"/>
    <s v="ENTSOE: 26WUUUCHIVASSO1V"/>
    <m/>
    <m/>
    <m/>
    <m/>
    <m/>
    <s v="1015972"/>
    <s v="1185795, 1109929, 1185794"/>
    <s v="L400367"/>
    <s v="G400367"/>
  </r>
  <r>
    <s v="https://www.gem.wiki/Chivasso_power_station"/>
    <x v="128"/>
    <s v="Chivasso power station"/>
    <m/>
    <s v="2"/>
    <s v="NG"/>
    <n v="370"/>
    <x v="0"/>
    <x v="0"/>
    <s v="N"/>
    <m/>
    <m/>
    <m/>
    <x v="21"/>
    <m/>
    <m/>
    <m/>
    <n v="45.185600000000001"/>
    <n v="7.9016000000000002"/>
    <s v="exact"/>
    <s v="Chivasso"/>
    <m/>
    <m/>
    <s v="Turin"/>
    <x v="3"/>
    <s v="Southern Europe"/>
    <s v="ENTSOE: 26WUUUCHIVASSO2T"/>
    <m/>
    <m/>
    <m/>
    <m/>
    <m/>
    <s v="1015972"/>
    <s v="1109930, 1109931"/>
    <s v="L400367"/>
    <s v="G400368"/>
  </r>
  <r>
    <s v="https://www.gem.wiki/Codrongianos_power_station"/>
    <x v="128"/>
    <s v="Codrongianos power station"/>
    <m/>
    <s v="GT 1&amp;2"/>
    <s v="NG/HFO/OG"/>
    <n v="34"/>
    <x v="0"/>
    <x v="0"/>
    <s v="Y"/>
    <m/>
    <m/>
    <m/>
    <x v="63"/>
    <m/>
    <m/>
    <m/>
    <n v="40.652920000000002"/>
    <n v="8.7124900000000007"/>
    <s v="exact"/>
    <s v="Sassari"/>
    <m/>
    <m/>
    <s v="Sardinia"/>
    <x v="3"/>
    <s v="Southern Europe"/>
    <s v="ENTSOE: 26WBESS-C------P"/>
    <m/>
    <m/>
    <m/>
    <m/>
    <m/>
    <m/>
    <m/>
    <s v="L408809"/>
    <s v="G412819"/>
  </r>
  <r>
    <s v="https://www.gem.wiki/Codrongianos_power_station"/>
    <x v="128"/>
    <s v="Codrongianos power station"/>
    <m/>
    <s v="GT 3-6"/>
    <s v="NG/HFO/OG"/>
    <n v="66"/>
    <x v="0"/>
    <x v="0"/>
    <s v="Y"/>
    <m/>
    <m/>
    <m/>
    <x v="65"/>
    <m/>
    <m/>
    <m/>
    <n v="40.652920000000002"/>
    <n v="8.7124900000000007"/>
    <s v="exact"/>
    <s v="Sassari"/>
    <m/>
    <m/>
    <s v="Sardinia"/>
    <x v="3"/>
    <s v="Southern Europe"/>
    <s v="ENTSOE: 26WBESS-C------P"/>
    <m/>
    <m/>
    <m/>
    <m/>
    <m/>
    <m/>
    <m/>
    <s v="L408809"/>
    <s v="G412818"/>
  </r>
  <r>
    <s v="https://www.gem.wiki/Cologno_Monzese_power_station"/>
    <x v="128"/>
    <s v="Cologno Monzese power station"/>
    <m/>
    <s v="1"/>
    <s v="NG"/>
    <n v="50"/>
    <x v="0"/>
    <x v="0"/>
    <s v="Y"/>
    <m/>
    <m/>
    <m/>
    <x v="23"/>
    <m/>
    <m/>
    <m/>
    <n v="45.533560000000001"/>
    <n v="9.2631099999999993"/>
    <s v="approximate"/>
    <s v="Cologno Monzese"/>
    <m/>
    <m/>
    <s v="Milan"/>
    <x v="3"/>
    <s v="Southern Europe"/>
    <m/>
    <m/>
    <m/>
    <s v="heat"/>
    <s v="Pulp &amp; Paper"/>
    <s v="heat"/>
    <s v="1029311"/>
    <n v="1110516"/>
    <s v="L400369"/>
    <s v="G400369"/>
  </r>
  <r>
    <s v="https://www.gem.wiki/Discaria_Malagrotta_power_station"/>
    <x v="128"/>
    <s v="Discaria Malagrotta power station"/>
    <m/>
    <s v="CC"/>
    <s v="NG/LFG"/>
    <n v="46"/>
    <x v="0"/>
    <x v="0"/>
    <s v="Y"/>
    <m/>
    <m/>
    <m/>
    <x v="47"/>
    <m/>
    <m/>
    <m/>
    <n v="41.857900000000001"/>
    <n v="12.3523"/>
    <s v="exact"/>
    <s v="Malagrotta"/>
    <m/>
    <m/>
    <s v="Rome"/>
    <x v="3"/>
    <s v="Southern Europe"/>
    <m/>
    <m/>
    <m/>
    <m/>
    <m/>
    <m/>
    <s v="1053283"/>
    <s v="1207574, 1195331"/>
    <s v="L408808"/>
    <s v="G412817"/>
  </r>
  <r>
    <s v="https://www.gem.wiki/Duino_Mill_power_station"/>
    <x v="128"/>
    <s v="Duino Mill power station"/>
    <m/>
    <s v="1"/>
    <s v="NG"/>
    <n v="120"/>
    <x v="0"/>
    <x v="0"/>
    <s v="Y"/>
    <m/>
    <m/>
    <m/>
    <x v="9"/>
    <m/>
    <m/>
    <m/>
    <n v="45.792999999999999"/>
    <n v="13.583"/>
    <s v="exact"/>
    <s v="San Giovanni di Duino"/>
    <m/>
    <m/>
    <s v="UTI Giuliana"/>
    <x v="3"/>
    <s v="Southern Europe"/>
    <s v="ENTSOE: 26WUUUUUUDUINO1A"/>
    <m/>
    <m/>
    <s v="both"/>
    <s v="Pulp &amp; Paper"/>
    <m/>
    <s v="1011654"/>
    <s v="1216903, 1216904"/>
    <s v="L400371"/>
    <s v="G400371"/>
  </r>
  <r>
    <s v="https://www.gem.wiki/Elettrogorizia_power_station"/>
    <x v="128"/>
    <s v="Elettrogorizia power station"/>
    <m/>
    <s v="1"/>
    <s v="NG"/>
    <n v="49.9"/>
    <x v="0"/>
    <x v="0"/>
    <s v="N"/>
    <m/>
    <m/>
    <m/>
    <x v="37"/>
    <m/>
    <m/>
    <m/>
    <n v="45.93844"/>
    <n v="13.6059"/>
    <s v="approximate"/>
    <s v="Gorizia"/>
    <m/>
    <m/>
    <s v="Friuli Venezia Giulia"/>
    <x v="3"/>
    <s v="Southern Europe"/>
    <m/>
    <m/>
    <m/>
    <m/>
    <m/>
    <m/>
    <s v="1060993"/>
    <s v="1190185, 1190310"/>
    <s v="L400372"/>
    <s v="G400372"/>
  </r>
  <r>
    <s v="https://www.gem.wiki/Enipower_Mantova_power_station"/>
    <x v="128"/>
    <s v="Enipower Mantova power station"/>
    <m/>
    <s v="2"/>
    <s v="NG"/>
    <n v="390"/>
    <x v="0"/>
    <x v="0"/>
    <s v="Y"/>
    <m/>
    <m/>
    <m/>
    <x v="21"/>
    <m/>
    <m/>
    <m/>
    <n v="45.150260000000003"/>
    <n v="10.834910000000001"/>
    <s v="exact"/>
    <s v="Mantova"/>
    <m/>
    <m/>
    <s v="Mantua"/>
    <x v="3"/>
    <s v="Southern Europe"/>
    <s v="ENTSOE: 26WUNPWRMNTOVA2N"/>
    <m/>
    <m/>
    <m/>
    <m/>
    <m/>
    <s v="1050955"/>
    <s v="1175308, 1175309"/>
    <s v="L400374"/>
    <s v="G400374"/>
  </r>
  <r>
    <s v="https://www.gem.wiki/Enipower_Mantova_power_station"/>
    <x v="128"/>
    <s v="Enipower Mantova power station"/>
    <m/>
    <s v="3"/>
    <s v="NG"/>
    <n v="390"/>
    <x v="0"/>
    <x v="0"/>
    <s v="Y"/>
    <m/>
    <m/>
    <m/>
    <x v="21"/>
    <m/>
    <m/>
    <m/>
    <n v="45.150260000000003"/>
    <n v="10.834910000000001"/>
    <s v="exact"/>
    <s v="Mantova"/>
    <m/>
    <m/>
    <s v="Mantua"/>
    <x v="3"/>
    <s v="Southern Europe"/>
    <s v="ENTSOE: 26WUNPWRMNTOVA3L"/>
    <m/>
    <m/>
    <m/>
    <m/>
    <m/>
    <s v="1050955"/>
    <s v="1175312, 1175313"/>
    <s v="L400374"/>
    <s v="G400375"/>
  </r>
  <r>
    <s v="https://www.gem.wiki/Enipower_Mantova_power_station"/>
    <x v="128"/>
    <s v="Enipower Mantova power station"/>
    <m/>
    <s v="B6"/>
    <s v="NG"/>
    <n v="51"/>
    <x v="7"/>
    <x v="3"/>
    <s v="Y"/>
    <m/>
    <m/>
    <m/>
    <x v="43"/>
    <m/>
    <m/>
    <m/>
    <n v="45.150260000000003"/>
    <n v="10.834910000000001"/>
    <s v="exact"/>
    <s v="Mantova"/>
    <m/>
    <m/>
    <s v="Mantua"/>
    <x v="3"/>
    <s v="Southern Europe"/>
    <s v="ENTSOE: 26WUNPWRMNTOVA1P"/>
    <m/>
    <m/>
    <m/>
    <m/>
    <m/>
    <s v="1050955"/>
    <m/>
    <s v="L400374"/>
    <s v="G409834"/>
  </r>
  <r>
    <s v="https://www.gem.wiki/Falconara_power_station"/>
    <x v="128"/>
    <s v="Falconara power station"/>
    <m/>
    <s v="ST1"/>
    <s v="HFO/OG"/>
    <n v="100"/>
    <x v="0"/>
    <x v="3"/>
    <s v="Y"/>
    <m/>
    <m/>
    <m/>
    <x v="11"/>
    <m/>
    <m/>
    <m/>
    <n v="43.641100000000002"/>
    <n v="13.3796"/>
    <s v="exact"/>
    <s v="Falconara Marittima"/>
    <m/>
    <m/>
    <s v="Ancona"/>
    <x v="3"/>
    <s v="Southern Europe"/>
    <m/>
    <m/>
    <m/>
    <s v="both"/>
    <s v="Oil &amp; Refining"/>
    <m/>
    <s v="1010261"/>
    <n v="1114592"/>
    <s v="L407626"/>
    <s v="G409954"/>
  </r>
  <r>
    <s v="https://www.gem.wiki/Ferrera_Erbognone_Refinery_power_station"/>
    <x v="128"/>
    <s v="Ferrera Erbognone Refinery power station"/>
    <m/>
    <s v="10"/>
    <s v="NG"/>
    <n v="230"/>
    <x v="0"/>
    <x v="0"/>
    <s v="not found"/>
    <m/>
    <m/>
    <m/>
    <x v="8"/>
    <m/>
    <m/>
    <m/>
    <n v="45.099629999999998"/>
    <n v="8.86632"/>
    <s v="exact"/>
    <s v="Ferrera Erbognone"/>
    <m/>
    <m/>
    <s v="Pavia"/>
    <x v="3"/>
    <s v="Southern Europe"/>
    <s v="ENTSOE: 26WNPWRFRRRRB10Q"/>
    <m/>
    <m/>
    <s v="power"/>
    <s v="Oil &amp; Refining"/>
    <s v="power"/>
    <s v="1054297"/>
    <s v="1187953, 1253721"/>
    <s v="L400376"/>
    <s v="G400376"/>
  </r>
  <r>
    <s v="https://www.gem.wiki/Ferrera_Erbognone_Refinery_power_station"/>
    <x v="128"/>
    <s v="Ferrera Erbognone Refinery power station"/>
    <m/>
    <s v="8"/>
    <s v="NG"/>
    <n v="395"/>
    <x v="0"/>
    <x v="0"/>
    <s v="not found"/>
    <m/>
    <m/>
    <m/>
    <x v="8"/>
    <m/>
    <m/>
    <m/>
    <n v="45.099629999999998"/>
    <n v="8.86632"/>
    <s v="exact"/>
    <s v="Ferrera Erbognone"/>
    <m/>
    <m/>
    <s v="Pavia"/>
    <x v="3"/>
    <s v="Southern Europe"/>
    <s v="ENTSOE: 26WUNPWRFRRRRB8C"/>
    <m/>
    <m/>
    <s v="power"/>
    <s v="Oil &amp; Refining"/>
    <s v="power"/>
    <s v="1054297"/>
    <s v="1185790, 1185791"/>
    <s v="L400376"/>
    <s v="G400377"/>
  </r>
  <r>
    <s v="https://www.gem.wiki/Ferrera_Erbognone_Refinery_power_station"/>
    <x v="128"/>
    <s v="Ferrera Erbognone Refinery power station"/>
    <m/>
    <s v="9"/>
    <s v="NG"/>
    <n v="381"/>
    <x v="0"/>
    <x v="0"/>
    <s v="not found"/>
    <m/>
    <m/>
    <m/>
    <x v="8"/>
    <m/>
    <m/>
    <m/>
    <n v="45.099629999999998"/>
    <n v="8.86632"/>
    <s v="exact"/>
    <s v="Ferrera Erbognone"/>
    <m/>
    <m/>
    <s v="Pavia"/>
    <x v="3"/>
    <s v="Southern Europe"/>
    <s v="ENTSOE: 26WUNPWRFRRRRB9A"/>
    <m/>
    <m/>
    <s v="power"/>
    <s v="Oil &amp; Refining"/>
    <s v="power"/>
    <s v="1054297"/>
    <s v="1185792, 1185793"/>
    <s v="L400376"/>
    <s v="G400378"/>
  </r>
  <r>
    <s v="https://www.gem.wiki/Ferrero_cogeneration_power_station"/>
    <x v="128"/>
    <s v="Ferrero cogeneration power station"/>
    <m/>
    <s v="1"/>
    <s v="NG"/>
    <n v="50"/>
    <x v="0"/>
    <x v="0"/>
    <s v="Y"/>
    <m/>
    <m/>
    <m/>
    <x v="37"/>
    <m/>
    <m/>
    <m/>
    <n v="44.703000000000003"/>
    <n v="8.0269999999999992"/>
    <s v="exact"/>
    <s v="Alba"/>
    <m/>
    <m/>
    <s v="Cuneo"/>
    <x v="3"/>
    <s v="Southern Europe"/>
    <s v="ENTSOE: 26WULBPOWERSPA13"/>
    <m/>
    <s v="Albapower spa"/>
    <s v="both"/>
    <s v="Sugar"/>
    <s v="both"/>
    <s v="1076693"/>
    <s v="1217055, 1217073"/>
    <s v="L400337"/>
    <s v="G400337"/>
  </r>
  <r>
    <s v="https://www.gem.wiki/Fiume_Santo_power_station"/>
    <x v="128"/>
    <s v="Fiume Santo power station"/>
    <m/>
    <s v="1"/>
    <s v="NG"/>
    <n v="560"/>
    <x v="4"/>
    <x v="0"/>
    <s v="not found"/>
    <m/>
    <m/>
    <s v="replacement"/>
    <x v="45"/>
    <m/>
    <m/>
    <m/>
    <n v="40.8461"/>
    <n v="8.3068000000000008"/>
    <s v="exact"/>
    <s v="Porto Torres"/>
    <m/>
    <m/>
    <s v="Sassari"/>
    <x v="3"/>
    <s v="Southern Europe"/>
    <m/>
    <m/>
    <m/>
    <m/>
    <m/>
    <m/>
    <s v="1015999"/>
    <m/>
    <s v="L102856"/>
    <s v="G410766"/>
  </r>
  <r>
    <s v="https://www.gem.wiki/Fiume_Santo_power_station"/>
    <x v="128"/>
    <s v="Fiume Santo power station"/>
    <m/>
    <s v="GT1"/>
    <s v="HFO"/>
    <n v="40"/>
    <x v="7"/>
    <x v="1"/>
    <s v="not found"/>
    <m/>
    <m/>
    <m/>
    <x v="21"/>
    <m/>
    <m/>
    <m/>
    <n v="40.8461"/>
    <n v="8.3068000000000008"/>
    <s v="exact"/>
    <s v="Porto Torres"/>
    <m/>
    <m/>
    <s v="Sassari"/>
    <x v="3"/>
    <s v="Southern Europe"/>
    <m/>
    <m/>
    <m/>
    <m/>
    <m/>
    <m/>
    <s v="1015999"/>
    <n v="1193952"/>
    <s v="L102856"/>
    <s v="G412816"/>
  </r>
  <r>
    <s v="https://www.gem.wiki/Fiume_Santo_power_station"/>
    <x v="128"/>
    <s v="Fiume Santo power station"/>
    <m/>
    <s v="GT2"/>
    <s v="HFO"/>
    <n v="40"/>
    <x v="7"/>
    <x v="1"/>
    <s v="not found"/>
    <m/>
    <m/>
    <m/>
    <x v="21"/>
    <m/>
    <m/>
    <m/>
    <n v="40.8461"/>
    <n v="8.3068000000000008"/>
    <s v="exact"/>
    <s v="Porto Torres"/>
    <m/>
    <m/>
    <s v="Sassari"/>
    <x v="3"/>
    <s v="Southern Europe"/>
    <m/>
    <m/>
    <m/>
    <m/>
    <m/>
    <m/>
    <s v="1015999"/>
    <n v="1193953"/>
    <s v="L102856"/>
    <s v="G412815"/>
  </r>
  <r>
    <s v="https://www.gem.wiki/Fiumicio_Airport_power_station"/>
    <x v="128"/>
    <s v="Fiumicio Airport power station"/>
    <m/>
    <s v="1-3"/>
    <s v="NG"/>
    <n v="25.42"/>
    <x v="0"/>
    <x v="6"/>
    <s v="Y"/>
    <s v="Hydrogen capable: turbine"/>
    <m/>
    <m/>
    <x v="22"/>
    <m/>
    <m/>
    <m/>
    <n v="41.799500000000002"/>
    <n v="12.262499999999999"/>
    <s v="exact"/>
    <s v="Fiumicino"/>
    <m/>
    <m/>
    <s v="Rome"/>
    <x v="3"/>
    <s v="Southern Europe"/>
    <m/>
    <m/>
    <m/>
    <m/>
    <m/>
    <m/>
    <s v="1072455"/>
    <s v="1209242, 1209243, 1209244"/>
    <s v="L408807"/>
    <s v="G412814"/>
  </r>
  <r>
    <s v="https://www.gem.wiki/Gela_Biorefinery_power_station"/>
    <x v="128"/>
    <s v="Gela Biorefinery power station"/>
    <m/>
    <s v="ST1"/>
    <s v="BU/HFO/COKE"/>
    <n v="70"/>
    <x v="0"/>
    <x v="3"/>
    <s v="Y"/>
    <m/>
    <m/>
    <m/>
    <x v="72"/>
    <m/>
    <m/>
    <m/>
    <n v="37.054600000000001"/>
    <n v="14.276899999999999"/>
    <s v="exact"/>
    <s v="Gela"/>
    <m/>
    <m/>
    <s v="Siciliy"/>
    <x v="3"/>
    <s v="Southern Europe"/>
    <m/>
    <m/>
    <m/>
    <s v="both"/>
    <s v="Oil &amp; Refining"/>
    <m/>
    <s v="1010211"/>
    <n v="1116427"/>
    <s v="L408801"/>
    <s v="G412813"/>
  </r>
  <r>
    <s v="https://www.gem.wiki/Gela_Biorefinery_power_station"/>
    <x v="128"/>
    <s v="Gela Biorefinery power station"/>
    <m/>
    <s v="ST2"/>
    <s v="BU/HFO/COKE"/>
    <n v="70"/>
    <x v="0"/>
    <x v="3"/>
    <s v="Y"/>
    <m/>
    <m/>
    <m/>
    <x v="72"/>
    <m/>
    <m/>
    <m/>
    <n v="37.054600000000001"/>
    <n v="14.276899999999999"/>
    <s v="exact"/>
    <s v="Gela"/>
    <m/>
    <m/>
    <s v="Siciliy"/>
    <x v="3"/>
    <s v="Southern Europe"/>
    <m/>
    <m/>
    <m/>
    <s v="both"/>
    <s v="Oil &amp; Refining"/>
    <m/>
    <s v="1010211"/>
    <n v="1116429"/>
    <s v="L408801"/>
    <s v="G412812"/>
  </r>
  <r>
    <s v="https://www.gem.wiki/Gela_Biorefinery_power_station"/>
    <x v="128"/>
    <s v="Gela Biorefinery power station"/>
    <m/>
    <s v="ST3"/>
    <s v="BU/HFO/COKE"/>
    <n v="70"/>
    <x v="0"/>
    <x v="3"/>
    <s v="Y"/>
    <m/>
    <m/>
    <m/>
    <x v="72"/>
    <m/>
    <m/>
    <m/>
    <n v="37.054600000000001"/>
    <n v="14.276899999999999"/>
    <s v="exact"/>
    <s v="Gela"/>
    <m/>
    <m/>
    <s v="Siciliy"/>
    <x v="3"/>
    <s v="Southern Europe"/>
    <m/>
    <m/>
    <m/>
    <s v="both"/>
    <s v="Oil &amp; Refining"/>
    <m/>
    <s v="1010211"/>
    <n v="1116430"/>
    <s v="L408801"/>
    <s v="G412811"/>
  </r>
  <r>
    <s v="https://www.gem.wiki/Genova_Sampierdarena_power_station"/>
    <x v="128"/>
    <s v="Genova Sampierdarena power station"/>
    <m/>
    <s v="1"/>
    <s v="NG"/>
    <n v="30"/>
    <x v="0"/>
    <x v="1"/>
    <s v="Y"/>
    <m/>
    <m/>
    <m/>
    <x v="25"/>
    <m/>
    <m/>
    <m/>
    <n v="44.42868"/>
    <n v="8.8846900000000009"/>
    <s v="exact"/>
    <s v="Genova"/>
    <m/>
    <m/>
    <s v="Liguria"/>
    <x v="3"/>
    <s v="Southern Europe"/>
    <m/>
    <m/>
    <m/>
    <m/>
    <m/>
    <m/>
    <s v="1016271"/>
    <n v="1116513"/>
    <s v="L400379"/>
    <s v="G400379"/>
  </r>
  <r>
    <s v="https://www.gem.wiki/Gissi_power_station"/>
    <x v="128"/>
    <s v="Gissi power station"/>
    <m/>
    <s v="1"/>
    <s v="NG"/>
    <n v="420"/>
    <x v="0"/>
    <x v="0"/>
    <s v="N"/>
    <m/>
    <m/>
    <m/>
    <x v="47"/>
    <m/>
    <m/>
    <m/>
    <n v="42.050199999999997"/>
    <n v="14.5639"/>
    <s v="exact"/>
    <s v="Gissi"/>
    <m/>
    <m/>
    <s v="Chieti"/>
    <x v="3"/>
    <s v="Southern Europe"/>
    <s v="ENTSOE: 26WUUUUUUGISSI19"/>
    <m/>
    <m/>
    <m/>
    <m/>
    <m/>
    <s v="1058463"/>
    <n v="1186109"/>
    <s v="L400380"/>
    <s v="G400380"/>
  </r>
  <r>
    <s v="https://www.gem.wiki/Gissi_power_station"/>
    <x v="128"/>
    <s v="Gissi power station"/>
    <m/>
    <s v="2"/>
    <s v="NG"/>
    <n v="420"/>
    <x v="0"/>
    <x v="0"/>
    <s v="N"/>
    <m/>
    <m/>
    <m/>
    <x v="47"/>
    <m/>
    <m/>
    <m/>
    <n v="42.050199999999997"/>
    <n v="14.5639"/>
    <s v="exact"/>
    <s v="Gissi"/>
    <m/>
    <m/>
    <s v="Chieti"/>
    <x v="3"/>
    <s v="Southern Europe"/>
    <s v="ENTSOE: 26WUUUUUUGISSI27"/>
    <m/>
    <m/>
    <m/>
    <m/>
    <m/>
    <s v="1058463"/>
    <n v="1197302"/>
    <s v="L400380"/>
    <s v="G400381"/>
  </r>
  <r>
    <s v="https://www.gem.wiki/Gorizia_CHP_power_station"/>
    <x v="128"/>
    <s v="Gorizia CHP power station"/>
    <m/>
    <s v="IC"/>
    <s v="NG/D"/>
    <n v="70"/>
    <x v="1"/>
    <x v="6"/>
    <s v="Y"/>
    <m/>
    <m/>
    <m/>
    <x v="49"/>
    <m/>
    <m/>
    <m/>
    <n v="45.940174507480897"/>
    <n v="13.619666134410201"/>
    <s v="approximate"/>
    <s v="Gorizia"/>
    <m/>
    <m/>
    <m/>
    <x v="3"/>
    <s v="Southern Europe"/>
    <m/>
    <m/>
    <m/>
    <m/>
    <m/>
    <m/>
    <s v="1137292"/>
    <n v="1311154"/>
    <s v="L408800"/>
    <s v="G412810"/>
  </r>
  <r>
    <s v="https://www.gem.wiki/Hera_Casalegno_power_station"/>
    <x v="128"/>
    <s v="Hera Casalegno power station"/>
    <m/>
    <s v="1"/>
    <s v="NG"/>
    <n v="86"/>
    <x v="0"/>
    <x v="0"/>
    <s v="Y"/>
    <m/>
    <m/>
    <m/>
    <x v="9"/>
    <m/>
    <m/>
    <m/>
    <n v="44.369950000000003"/>
    <n v="11.70129"/>
    <s v="exact"/>
    <s v="Imola"/>
    <m/>
    <m/>
    <s v="Bologna"/>
    <x v="3"/>
    <s v="Southern Europe"/>
    <s v="ENTSOE: 26WUCLHRCSLGNO1U"/>
    <m/>
    <m/>
    <m/>
    <m/>
    <m/>
    <s v="1076589"/>
    <s v="1216886, 1216887, 1216888"/>
    <s v="L400359"/>
    <s v="G400359"/>
  </r>
  <r>
    <s v="https://www.gem.wiki/Jesi_power_station"/>
    <x v="128"/>
    <s v="Jesi power station"/>
    <m/>
    <s v="1"/>
    <s v="NG"/>
    <n v="140"/>
    <x v="0"/>
    <x v="0"/>
    <s v="Y"/>
    <m/>
    <m/>
    <m/>
    <x v="11"/>
    <m/>
    <m/>
    <m/>
    <n v="43.553699999999999"/>
    <n v="13.285"/>
    <s v="exact"/>
    <s v="Zona Barchette"/>
    <m/>
    <m/>
    <s v="Ancona"/>
    <x v="3"/>
    <s v="Southern Europe"/>
    <m/>
    <m/>
    <m/>
    <m/>
    <m/>
    <m/>
    <s v="1072403"/>
    <n v="1209114"/>
    <s v="L400382"/>
    <s v="G400382"/>
  </r>
  <r>
    <s v="https://www.gem.wiki/La_Casella_power_station"/>
    <x v="128"/>
    <s v="La Casella power station"/>
    <m/>
    <s v="1"/>
    <s v="NG"/>
    <n v="381"/>
    <x v="0"/>
    <x v="0"/>
    <s v="not found"/>
    <m/>
    <m/>
    <m/>
    <x v="10"/>
    <m/>
    <m/>
    <m/>
    <n v="45.090400000000002"/>
    <n v="9.4804999999999993"/>
    <s v="exact"/>
    <s v="Castel San Giovanni"/>
    <m/>
    <m/>
    <s v="Piacenza"/>
    <x v="3"/>
    <s v="Southern Europe"/>
    <s v="ENTSOE: 26WUULA-CASELL1P"/>
    <m/>
    <s v="Edoardo Amaldi"/>
    <m/>
    <m/>
    <m/>
    <s v="1099014"/>
    <s v="1127357, 1180422"/>
    <s v="L400383"/>
    <s v="G400383"/>
  </r>
  <r>
    <s v="https://www.gem.wiki/La_Casella_power_station"/>
    <x v="128"/>
    <s v="La Casella power station"/>
    <m/>
    <s v="2"/>
    <s v="NG"/>
    <n v="381"/>
    <x v="0"/>
    <x v="0"/>
    <s v="N"/>
    <m/>
    <m/>
    <m/>
    <x v="10"/>
    <m/>
    <m/>
    <m/>
    <n v="45.090400000000002"/>
    <n v="9.4804999999999993"/>
    <s v="exact"/>
    <s v="Castel San Giovanni"/>
    <m/>
    <m/>
    <s v="Piacenza"/>
    <x v="3"/>
    <s v="Southern Europe"/>
    <s v="ENTSOE: 26WUULA-CASELL2N"/>
    <m/>
    <s v="Edoardo Amaldi"/>
    <m/>
    <m/>
    <m/>
    <s v="1099014"/>
    <s v="1173102, 1180423"/>
    <s v="L400383"/>
    <s v="G400384"/>
  </r>
  <r>
    <s v="https://www.gem.wiki/La_Casella_power_station"/>
    <x v="128"/>
    <s v="La Casella power station"/>
    <m/>
    <s v="3"/>
    <s v="NG"/>
    <n v="381"/>
    <x v="0"/>
    <x v="0"/>
    <s v="N"/>
    <m/>
    <m/>
    <m/>
    <x v="16"/>
    <m/>
    <m/>
    <m/>
    <n v="45.090400000000002"/>
    <n v="9.4804999999999993"/>
    <s v="exact"/>
    <s v="Castel San Giovanni"/>
    <m/>
    <m/>
    <s v="Piacenza"/>
    <x v="3"/>
    <s v="Southern Europe"/>
    <s v="ENTSOE: 26WUULA-CASELL3L"/>
    <m/>
    <s v="Edoardo Amaldi"/>
    <m/>
    <m/>
    <m/>
    <s v="1099014"/>
    <s v="1173103, 1180424"/>
    <s v="L400383"/>
    <s v="G400385"/>
  </r>
  <r>
    <s v="https://www.gem.wiki/La_Casella_power_station"/>
    <x v="128"/>
    <s v="La Casella power station"/>
    <m/>
    <s v="4"/>
    <s v="NG"/>
    <n v="381"/>
    <x v="0"/>
    <x v="0"/>
    <s v="N"/>
    <m/>
    <m/>
    <m/>
    <x v="16"/>
    <m/>
    <m/>
    <m/>
    <n v="45.090400000000002"/>
    <n v="9.4804999999999993"/>
    <s v="exact"/>
    <s v="Castel San Giovanni"/>
    <m/>
    <m/>
    <s v="Piacenza"/>
    <x v="3"/>
    <s v="Southern Europe"/>
    <s v="ENTSOE: 26WUULA-CASELL4J"/>
    <m/>
    <s v="Edoardo Amaldi"/>
    <m/>
    <m/>
    <m/>
    <s v="1099014"/>
    <s v="1179483, 1180425"/>
    <s v="L400383"/>
    <s v="G400386"/>
  </r>
  <r>
    <s v="https://www.gem.wiki/La_Casella_power_station"/>
    <x v="128"/>
    <s v="La Casella power station"/>
    <m/>
    <s v="LC6-1"/>
    <s v="NG"/>
    <n v="590"/>
    <x v="4"/>
    <x v="1"/>
    <s v="Y"/>
    <s v="not found"/>
    <s v="not found"/>
    <m/>
    <x v="43"/>
    <m/>
    <m/>
    <m/>
    <n v="45.090400000000002"/>
    <n v="9.4804999999999993"/>
    <s v="exact"/>
    <s v="Castel San Giovanni"/>
    <m/>
    <m/>
    <s v="Piacenza"/>
    <x v="3"/>
    <s v="Southern Europe"/>
    <m/>
    <m/>
    <s v="Edoardo Amaldi"/>
    <m/>
    <m/>
    <m/>
    <s v="1016019"/>
    <n v="1308393"/>
    <s v="L400383"/>
    <s v="G409832"/>
  </r>
  <r>
    <s v="https://www.gem.wiki/La_Casella_power_station"/>
    <x v="128"/>
    <s v="La Casella power station"/>
    <m/>
    <s v="LC6-2"/>
    <s v="WSTH-NG/BU"/>
    <n v="280"/>
    <x v="4"/>
    <x v="3"/>
    <s v="Y"/>
    <s v="not found"/>
    <s v="not found"/>
    <m/>
    <x v="43"/>
    <m/>
    <m/>
    <m/>
    <n v="45.090400000000002"/>
    <n v="9.4804999999999993"/>
    <s v="exact"/>
    <s v="Castel San Giovanni"/>
    <m/>
    <m/>
    <s v="Piacenza"/>
    <x v="3"/>
    <s v="Southern Europe"/>
    <m/>
    <m/>
    <s v="Edoardo Amaldi"/>
    <m/>
    <m/>
    <m/>
    <s v="1016019"/>
    <n v="1308394"/>
    <s v="L400383"/>
    <s v="G409831"/>
  </r>
  <r>
    <s v="https://www.gem.wiki/La_Spezia_power_station"/>
    <x v="128"/>
    <s v="La Spezia power station"/>
    <m/>
    <s v="SP1"/>
    <s v="NG"/>
    <n v="345"/>
    <x v="0"/>
    <x v="0"/>
    <s v="Y"/>
    <m/>
    <m/>
    <s v="replacement"/>
    <x v="15"/>
    <m/>
    <m/>
    <m/>
    <n v="44.11121"/>
    <n v="9.8748799999999992"/>
    <s v="exact"/>
    <s v="La Spezia"/>
    <m/>
    <m/>
    <s v="Liguria"/>
    <x v="3"/>
    <s v="Southern Europe"/>
    <m/>
    <m/>
    <s v="Eugenio Montale"/>
    <m/>
    <m/>
    <m/>
    <s v="1016022"/>
    <s v="1160949, 1219608"/>
    <s v="L102849"/>
    <s v="G400387"/>
  </r>
  <r>
    <s v="https://www.gem.wiki/La_Spezia_power_station"/>
    <x v="128"/>
    <s v="La Spezia power station"/>
    <m/>
    <s v="SP2"/>
    <s v="NG"/>
    <n v="337"/>
    <x v="0"/>
    <x v="0"/>
    <s v="Y"/>
    <m/>
    <m/>
    <s v="replacement"/>
    <x v="15"/>
    <m/>
    <m/>
    <m/>
    <n v="44.11121"/>
    <n v="9.8748799999999992"/>
    <s v="exact"/>
    <s v="La Spezia"/>
    <m/>
    <m/>
    <s v="Liguria"/>
    <x v="3"/>
    <s v="Southern Europe"/>
    <m/>
    <m/>
    <s v="Eugenio Montale"/>
    <m/>
    <m/>
    <m/>
    <s v="1016022"/>
    <s v="1160950, 1278080"/>
    <s v="L102849"/>
    <s v="G400388"/>
  </r>
  <r>
    <s v="https://www.gem.wiki/La_Spezia_power_station"/>
    <x v="128"/>
    <s v="La Spezia power station"/>
    <m/>
    <s v="SP4"/>
    <s v="NG"/>
    <n v="840"/>
    <x v="5"/>
    <x v="0"/>
    <s v="not found"/>
    <s v="Hydrogen capable: turbine"/>
    <s v="not found"/>
    <s v="replacement"/>
    <x v="45"/>
    <m/>
    <m/>
    <m/>
    <n v="44.11121"/>
    <n v="9.8748799999999992"/>
    <s v="exact"/>
    <s v="La Spezia"/>
    <m/>
    <m/>
    <s v="Liguria"/>
    <x v="3"/>
    <s v="Southern Europe"/>
    <m/>
    <m/>
    <s v="Eugenio Montale"/>
    <m/>
    <m/>
    <m/>
    <s v="1016022"/>
    <n v="1298917"/>
    <s v="L102849"/>
    <s v="G406330"/>
  </r>
  <r>
    <s v="https://www.gem.wiki/Lamarmora_power_station"/>
    <x v="128"/>
    <s v="Lamarmora power station"/>
    <m/>
    <s v="TGR1"/>
    <s v="NG"/>
    <n v="31"/>
    <x v="0"/>
    <x v="3"/>
    <s v="N"/>
    <m/>
    <m/>
    <m/>
    <x v="68"/>
    <m/>
    <m/>
    <m/>
    <n v="45.5203411581182"/>
    <n v="10.2189465761838"/>
    <s v="approximate"/>
    <s v="Brescia"/>
    <m/>
    <m/>
    <s v="Brescia"/>
    <x v="3"/>
    <s v="Southern Europe"/>
    <m/>
    <m/>
    <m/>
    <m/>
    <m/>
    <m/>
    <s v="1010422"/>
    <m/>
    <s v="L407625"/>
    <s v="G409953"/>
  </r>
  <r>
    <s v="https://www.gem.wiki/Lamarmora_power_station"/>
    <x v="128"/>
    <s v="Lamarmora power station"/>
    <m/>
    <s v="TGR2"/>
    <s v="NG"/>
    <n v="33"/>
    <x v="0"/>
    <x v="3"/>
    <s v="not found"/>
    <m/>
    <m/>
    <m/>
    <x v="60"/>
    <m/>
    <m/>
    <m/>
    <n v="45.5203411581182"/>
    <n v="10.2189465761838"/>
    <s v="approximate"/>
    <s v="Brescia"/>
    <m/>
    <m/>
    <s v="Brescia"/>
    <x v="3"/>
    <s v="Southern Europe"/>
    <m/>
    <m/>
    <m/>
    <m/>
    <m/>
    <m/>
    <s v="1010422"/>
    <m/>
    <s v="L407625"/>
    <s v="G409952"/>
  </r>
  <r>
    <s v="https://www.gem.wiki/Lamarmora_power_station"/>
    <x v="128"/>
    <s v="Lamarmora power station"/>
    <m/>
    <s v="TGR3)"/>
    <s v="NG/C/FO"/>
    <n v="75"/>
    <x v="0"/>
    <x v="3"/>
    <s v="Y"/>
    <m/>
    <m/>
    <m/>
    <x v="33"/>
    <m/>
    <m/>
    <m/>
    <n v="45.5203411581182"/>
    <n v="10.2189465761838"/>
    <s v="approximate"/>
    <s v="Brescia"/>
    <m/>
    <m/>
    <s v="Brescia"/>
    <x v="3"/>
    <s v="Southern Europe"/>
    <m/>
    <m/>
    <m/>
    <m/>
    <m/>
    <m/>
    <s v="1010422"/>
    <n v="1107095"/>
    <s v="L407625"/>
    <s v="G409961"/>
  </r>
  <r>
    <s v="https://www.gem.wiki/Larino_power_station"/>
    <x v="128"/>
    <s v="Larino power station"/>
    <m/>
    <s v="1"/>
    <s v="NG"/>
    <n v="124"/>
    <x v="0"/>
    <x v="1"/>
    <s v="Y"/>
    <m/>
    <m/>
    <m/>
    <x v="18"/>
    <m/>
    <m/>
    <m/>
    <n v="41.819490000000002"/>
    <n v="14.96602"/>
    <s v="exact"/>
    <s v="Area Artigianale Monte Arcano"/>
    <m/>
    <m/>
    <s v="Campobasso"/>
    <x v="3"/>
    <s v="Southern Europe"/>
    <s v="ENTSOE: 26WUULARINO-TG1C"/>
    <m/>
    <m/>
    <m/>
    <m/>
    <m/>
    <s v="1016033"/>
    <n v="1128231"/>
    <s v="L400389"/>
    <s v="G400389"/>
  </r>
  <r>
    <s v="https://www.gem.wiki/Larino_power_station"/>
    <x v="128"/>
    <s v="Larino power station"/>
    <m/>
    <s v="2"/>
    <s v="NG"/>
    <n v="124"/>
    <x v="0"/>
    <x v="1"/>
    <s v="Y"/>
    <m/>
    <m/>
    <m/>
    <x v="18"/>
    <m/>
    <m/>
    <m/>
    <n v="41.819490000000002"/>
    <n v="14.96602"/>
    <s v="exact"/>
    <s v="Area Artigianale Monte Arcano"/>
    <m/>
    <m/>
    <s v="Campobasso"/>
    <x v="3"/>
    <s v="Southern Europe"/>
    <s v="ENTSOE: 26WUULARINO-TG2A"/>
    <m/>
    <m/>
    <m/>
    <m/>
    <m/>
    <s v="1016033"/>
    <n v="1128232"/>
    <s v="L400389"/>
    <s v="G400390"/>
  </r>
  <r>
    <s v="https://www.gem.wiki/Larino_power_station"/>
    <x v="128"/>
    <s v="Larino power station"/>
    <m/>
    <s v="3"/>
    <s v="NG"/>
    <n v="150"/>
    <x v="2"/>
    <x v="1"/>
    <s v="Y"/>
    <m/>
    <m/>
    <m/>
    <x v="43"/>
    <m/>
    <m/>
    <m/>
    <n v="41.819490000000002"/>
    <n v="14.96602"/>
    <s v="exact"/>
    <s v="Area Artigianale Monte Arcano"/>
    <m/>
    <m/>
    <s v="Campobasso"/>
    <x v="3"/>
    <s v="Southern Europe"/>
    <s v="ENTSOE: 26WUULARINO-TG2A"/>
    <m/>
    <m/>
    <m/>
    <m/>
    <m/>
    <s v="1016034"/>
    <n v="1313047"/>
    <s v="L400389"/>
    <s v="G411176"/>
  </r>
  <r>
    <s v="https://www.gem.wiki/Larino_power_station"/>
    <x v="128"/>
    <s v="Larino power station"/>
    <m/>
    <s v="4"/>
    <s v="NG"/>
    <n v="150"/>
    <x v="2"/>
    <x v="1"/>
    <s v="Y"/>
    <m/>
    <m/>
    <m/>
    <x v="43"/>
    <m/>
    <m/>
    <m/>
    <n v="41.819490000000002"/>
    <n v="14.96602"/>
    <s v="exact"/>
    <s v="Area Artigianale Monte Arcano"/>
    <m/>
    <m/>
    <s v="Campobasso"/>
    <x v="3"/>
    <s v="Southern Europe"/>
    <s v="ENTSOE: 26WUULARINO-TG2A"/>
    <m/>
    <m/>
    <m/>
    <m/>
    <m/>
    <s v="1016035"/>
    <n v="1313048"/>
    <s v="L400389"/>
    <s v="G411175"/>
  </r>
  <r>
    <s v="https://www.gem.wiki/Leini_power_station"/>
    <x v="128"/>
    <s v="Leini power station"/>
    <m/>
    <s v="1"/>
    <s v="NG"/>
    <n v="380"/>
    <x v="0"/>
    <x v="0"/>
    <s v="Y"/>
    <m/>
    <m/>
    <m/>
    <x v="4"/>
    <m/>
    <m/>
    <m/>
    <n v="45.162999999999997"/>
    <n v="7.7504999999999997"/>
    <s v="exact"/>
    <s v="Leini"/>
    <m/>
    <m/>
    <s v="Turin"/>
    <x v="3"/>
    <s v="Southern Europe"/>
    <s v="ENTSOE: 26WUUUUUULEINI1V"/>
    <m/>
    <m/>
    <m/>
    <m/>
    <m/>
    <s v="1061893"/>
    <s v="1191381, 1197945"/>
    <s v="L400391"/>
    <s v="G400391"/>
  </r>
  <r>
    <s v="https://www.gem.wiki/Leri_Cavour_Trino_power_station"/>
    <x v="128"/>
    <s v="Leri Cavour Trino power station"/>
    <m/>
    <s v="1"/>
    <s v="NG"/>
    <n v="870"/>
    <x v="5"/>
    <x v="0"/>
    <s v="not found"/>
    <s v="not found"/>
    <s v="not found"/>
    <m/>
    <x v="45"/>
    <m/>
    <m/>
    <m/>
    <n v="45.194326273766002"/>
    <n v="8.2973221898790595"/>
    <s v="approximate"/>
    <s v="Trino"/>
    <m/>
    <m/>
    <s v="Vercelli"/>
    <x v="3"/>
    <s v="Southern Europe"/>
    <m/>
    <m/>
    <m/>
    <m/>
    <m/>
    <m/>
    <s v="1080684"/>
    <s v="1223871, 1308395"/>
    <s v="L407551"/>
    <s v="G409830"/>
  </r>
  <r>
    <s v="https://www.gem.wiki/Livorno_Ferraris_power_station"/>
    <x v="128"/>
    <s v="Livorno Ferraris power station"/>
    <m/>
    <s v="1"/>
    <s v="NG"/>
    <n v="805"/>
    <x v="0"/>
    <x v="0"/>
    <s v="not found"/>
    <m/>
    <m/>
    <m/>
    <x v="47"/>
    <m/>
    <m/>
    <m/>
    <n v="45.281729400000003"/>
    <n v="8.0849182000000006"/>
    <s v="approximate"/>
    <s v="Livorno Ferraris"/>
    <m/>
    <m/>
    <s v="Vercelli"/>
    <x v="3"/>
    <s v="Southern Europe"/>
    <s v="ENTSOE: 26WUNCTLVRNFRR1D"/>
    <m/>
    <s v="E.ON C.TE LIVORNO FERRARIS"/>
    <m/>
    <m/>
    <m/>
    <s v="1058459"/>
    <s v="1186106, 1189133, 1189134"/>
    <s v="L407550"/>
    <s v="G409829"/>
  </r>
  <r>
    <s v="https://www.gem.wiki/Livorno_power_station"/>
    <x v="128"/>
    <s v="Livorno power station"/>
    <m/>
    <s v="6"/>
    <s v="NG"/>
    <n v="54"/>
    <x v="0"/>
    <x v="0"/>
    <s v="Y"/>
    <m/>
    <m/>
    <m/>
    <x v="29"/>
    <m/>
    <m/>
    <m/>
    <n v="43.584000000000003"/>
    <n v="10.338089999999999"/>
    <s v="exact"/>
    <s v="Stagno"/>
    <m/>
    <m/>
    <s v="Livorno"/>
    <x v="3"/>
    <s v="Southern Europe"/>
    <s v="ENTSOE: 26WUNPWRLVORNO69"/>
    <m/>
    <s v="LIVORNO STAGNO"/>
    <m/>
    <m/>
    <m/>
    <s v="1009825"/>
    <s v="1129417, 1232373, 1232374"/>
    <s v="L400392"/>
    <s v="G400392"/>
  </r>
  <r>
    <s v="https://www.gem.wiki/Livorno_power_station"/>
    <x v="128"/>
    <s v="Livorno power station"/>
    <m/>
    <s v="7"/>
    <s v="NG"/>
    <n v="149"/>
    <x v="0"/>
    <x v="0"/>
    <s v="Y"/>
    <m/>
    <m/>
    <m/>
    <x v="8"/>
    <m/>
    <m/>
    <m/>
    <n v="43.584000000000003"/>
    <n v="10.338089999999999"/>
    <s v="exact"/>
    <s v="Stagno"/>
    <m/>
    <m/>
    <s v="Livorno"/>
    <x v="3"/>
    <s v="Southern Europe"/>
    <s v="ENTSOE: 26WUNPWRLVORNO77"/>
    <m/>
    <s v="LIVORNO STAGNO"/>
    <m/>
    <m/>
    <m/>
    <s v="1009825"/>
    <n v="1129416"/>
    <s v="L400392"/>
    <s v="G400393"/>
  </r>
  <r>
    <s v="https://www.gem.wiki/Lucca_Paper_Mill_power_station"/>
    <x v="128"/>
    <s v="Lucca Paper Mill power station"/>
    <m/>
    <s v="1"/>
    <s v="NG"/>
    <n v="50"/>
    <x v="0"/>
    <x v="1"/>
    <s v="Y"/>
    <m/>
    <m/>
    <m/>
    <x v="23"/>
    <m/>
    <m/>
    <m/>
    <n v="43.823410000000003"/>
    <n v="10.601937"/>
    <s v="exact"/>
    <s v="Frizzone"/>
    <m/>
    <m/>
    <s v="Lucca"/>
    <x v="3"/>
    <s v="Southern Europe"/>
    <m/>
    <m/>
    <m/>
    <s v="both"/>
    <s v="Pulp &amp; Paper"/>
    <s v="power"/>
    <s v="1061805"/>
    <s v="not found"/>
    <s v="L406398"/>
    <s v="G406332"/>
  </r>
  <r>
    <s v="https://www.gem.wiki/Lucca_Paper_Mill_power_station"/>
    <x v="128"/>
    <s v="Lucca Paper Mill power station"/>
    <m/>
    <s v="2"/>
    <s v="NG"/>
    <n v="50"/>
    <x v="0"/>
    <x v="1"/>
    <s v="Y"/>
    <m/>
    <m/>
    <m/>
    <x v="13"/>
    <m/>
    <m/>
    <m/>
    <n v="43.823410000000003"/>
    <n v="10.601937"/>
    <s v="exact"/>
    <s v="Frizzone"/>
    <m/>
    <m/>
    <s v="Lucca"/>
    <x v="3"/>
    <s v="Southern Europe"/>
    <m/>
    <m/>
    <m/>
    <s v="both"/>
    <s v="Pulp &amp; Paper"/>
    <s v="power"/>
    <s v="1061805"/>
    <s v="not found"/>
    <s v="L406398"/>
    <s v="G409841"/>
  </r>
  <r>
    <s v="https://www.gem.wiki/Lucca_Paper_Mill_power_station"/>
    <x v="128"/>
    <s v="Lucca Paper Mill power station"/>
    <m/>
    <s v="3"/>
    <s v="NG"/>
    <n v="50"/>
    <x v="0"/>
    <x v="1"/>
    <s v="Y"/>
    <m/>
    <m/>
    <m/>
    <x v="6"/>
    <m/>
    <m/>
    <m/>
    <n v="43.823410000000003"/>
    <n v="10.601937"/>
    <s v="exact"/>
    <s v="Frizzone"/>
    <m/>
    <m/>
    <s v="Lucca"/>
    <x v="3"/>
    <s v="Southern Europe"/>
    <m/>
    <m/>
    <m/>
    <s v="both"/>
    <s v="Pulp &amp; Paper"/>
    <s v="power"/>
    <s v="1061805"/>
    <n v="1306890"/>
    <s v="L406398"/>
    <s v="G409840"/>
  </r>
  <r>
    <s v="https://www.gem.wiki/Malpensa_power_station"/>
    <x v="128"/>
    <s v="Malpensa power station"/>
    <m/>
    <s v="1"/>
    <s v="NG"/>
    <n v="80"/>
    <x v="0"/>
    <x v="0"/>
    <s v="Y"/>
    <m/>
    <m/>
    <m/>
    <x v="47"/>
    <m/>
    <m/>
    <m/>
    <n v="45.628329999999998"/>
    <n v="8.7134999999999998"/>
    <s v="approximate"/>
    <s v="Ferno"/>
    <m/>
    <m/>
    <s v="Varese"/>
    <x v="3"/>
    <s v="Southern Europe"/>
    <s v="ENTSOE: 26WUUMALPENSA-1D"/>
    <m/>
    <m/>
    <s v="power"/>
    <s v="Other"/>
    <m/>
    <s v="1022263"/>
    <s v="1178991, 1209241, 1131004, 1249026"/>
    <s v="L400394"/>
    <s v="G400394"/>
  </r>
  <r>
    <s v="https://www.gem.wiki/Marghera_Levante_power_station"/>
    <x v="128"/>
    <s v="Marghera Levante power station"/>
    <m/>
    <s v="1"/>
    <s v="NG"/>
    <n v="780"/>
    <x v="0"/>
    <x v="0"/>
    <s v="not found"/>
    <s v="not found"/>
    <s v="not found"/>
    <m/>
    <x v="49"/>
    <m/>
    <m/>
    <m/>
    <n v="45.445799999999998"/>
    <n v="12.2552"/>
    <s v="exact"/>
    <s v="Venice"/>
    <m/>
    <m/>
    <s v="Veneto"/>
    <x v="3"/>
    <s v="Southern Europe"/>
    <m/>
    <m/>
    <m/>
    <m/>
    <m/>
    <m/>
    <s v="1023060"/>
    <s v="1297460, 1297461"/>
    <s v="L400395"/>
    <s v="G400395"/>
  </r>
  <r>
    <s v="https://www.gem.wiki/Marghera_Levante_power_station"/>
    <x v="128"/>
    <s v="Marghera Levante power station"/>
    <m/>
    <s v="3 &amp; 4"/>
    <s v="NG"/>
    <n v="766"/>
    <x v="0"/>
    <x v="0"/>
    <s v="N"/>
    <m/>
    <m/>
    <m/>
    <x v="11"/>
    <m/>
    <m/>
    <m/>
    <n v="45.445799999999998"/>
    <n v="12.2552"/>
    <s v="exact"/>
    <s v="Venice"/>
    <m/>
    <m/>
    <s v="Veneto"/>
    <x v="3"/>
    <s v="Southern Europe"/>
    <m/>
    <s v="ENTSOE: 26WUUUULEVANTE35, ENTSOE: 26WUUUULEVANTE43"/>
    <m/>
    <m/>
    <m/>
    <m/>
    <s v="1023060"/>
    <s v="1131522, 1131523, 1173104, 1164825, 1164826"/>
    <s v="L400395"/>
    <s v="G400396"/>
  </r>
  <r>
    <s v="https://www.gem.wiki/Melfi_CHP_power_station"/>
    <x v="128"/>
    <s v="Melfi CHP power station"/>
    <m/>
    <s v="IC"/>
    <s v="NG/D"/>
    <s v="not found"/>
    <x v="2"/>
    <x v="6"/>
    <s v="Y"/>
    <m/>
    <m/>
    <m/>
    <x v="49"/>
    <m/>
    <m/>
    <m/>
    <n v="41.077920919145697"/>
    <n v="15.685672294920501"/>
    <s v="approximate"/>
    <s v="San Nicola di Melfi"/>
    <m/>
    <m/>
    <m/>
    <x v="3"/>
    <s v="Southern Europe"/>
    <m/>
    <m/>
    <m/>
    <m/>
    <m/>
    <m/>
    <s v="1130086"/>
    <n v="1301163"/>
    <s v="L408799"/>
    <s v="G412809"/>
  </r>
  <r>
    <s v="https://www.gem.wiki/Melfi_Fiat_Sata_power_station"/>
    <x v="128"/>
    <s v="Melfi Fiat Sata power station"/>
    <m/>
    <s v="1"/>
    <s v="NG"/>
    <n v="32"/>
    <x v="0"/>
    <x v="1"/>
    <s v="Y"/>
    <m/>
    <m/>
    <m/>
    <x v="47"/>
    <m/>
    <m/>
    <m/>
    <n v="41.075940000000003"/>
    <n v="15.71406"/>
    <s v="exact"/>
    <s v="Melfi"/>
    <m/>
    <m/>
    <s v="Potenza"/>
    <x v="3"/>
    <s v="Southern Europe"/>
    <m/>
    <m/>
    <m/>
    <s v="heat"/>
    <s v="Automobiles"/>
    <m/>
    <s v="1073462"/>
    <n v="1211222"/>
    <s v="L400397"/>
    <s v="G400397"/>
  </r>
  <r>
    <s v="https://www.gem.wiki/Milazzo_Refinery_power_station"/>
    <x v="128"/>
    <s v="Milazzo Refinery power station"/>
    <m/>
    <s v="1"/>
    <s v="OG"/>
    <n v="45"/>
    <x v="0"/>
    <x v="1"/>
    <s v="Y"/>
    <m/>
    <m/>
    <m/>
    <x v="14"/>
    <m/>
    <m/>
    <m/>
    <n v="38.203339999999997"/>
    <n v="15.267110000000001"/>
    <s v="exact"/>
    <s v="Milazzo"/>
    <m/>
    <m/>
    <m/>
    <x v="3"/>
    <s v="Southern Europe"/>
    <m/>
    <m/>
    <m/>
    <s v="both"/>
    <s v="Oil &amp; Refining"/>
    <s v="power"/>
    <s v="1026472"/>
    <s v="1132799, 1132800"/>
    <s v="L408798"/>
    <s v="G412808"/>
  </r>
  <r>
    <s v="https://www.gem.wiki/Milazzo_power_station"/>
    <x v="128"/>
    <s v="Milazzo power station"/>
    <m/>
    <s v="1"/>
    <s v="NG"/>
    <n v="155"/>
    <x v="0"/>
    <x v="0"/>
    <s v="Y"/>
    <m/>
    <m/>
    <m/>
    <x v="14"/>
    <m/>
    <m/>
    <m/>
    <n v="38.197789999999998"/>
    <n v="15.26759"/>
    <s v="exact"/>
    <s v="Milazzo"/>
    <m/>
    <m/>
    <s v="Messina"/>
    <x v="3"/>
    <s v="Southern Europe"/>
    <s v="ENTSOE: 26WUUUUMILAZZO1Z"/>
    <m/>
    <m/>
    <s v="both"/>
    <s v="Chemicals"/>
    <s v="power"/>
    <s v="1029315"/>
    <n v="1132803"/>
    <s v="L400399"/>
    <s v="G400399"/>
  </r>
  <r>
    <s v="https://www.gem.wiki/Mirafiori_Nord_power_station"/>
    <x v="128"/>
    <s v="Mirafiori Nord power station"/>
    <m/>
    <s v="1&amp;2"/>
    <s v="NG"/>
    <n v="22"/>
    <x v="0"/>
    <x v="6"/>
    <s v="Y"/>
    <m/>
    <m/>
    <m/>
    <x v="12"/>
    <m/>
    <m/>
    <m/>
    <n v="45.031599999999997"/>
    <n v="7.6215000000000002"/>
    <s v="approximate"/>
    <s v="Torino"/>
    <m/>
    <m/>
    <s v="Turin"/>
    <x v="3"/>
    <s v="Southern Europe"/>
    <m/>
    <m/>
    <m/>
    <m/>
    <m/>
    <m/>
    <s v="1009738"/>
    <s v="1132997, 1132997"/>
    <s v="L408797"/>
    <s v="G412807"/>
  </r>
  <r>
    <s v="https://www.gem.wiki/Modugno_power_station"/>
    <x v="128"/>
    <s v="Modugno power station"/>
    <m/>
    <s v="1"/>
    <s v="NG"/>
    <n v="800"/>
    <x v="0"/>
    <x v="0"/>
    <s v="N"/>
    <m/>
    <m/>
    <m/>
    <x v="1"/>
    <m/>
    <m/>
    <m/>
    <n v="41.102499999999999"/>
    <n v="16.756"/>
    <s v="exact"/>
    <s v="Modugno"/>
    <m/>
    <m/>
    <s v="Bari"/>
    <x v="3"/>
    <s v="Southern Europe"/>
    <m/>
    <m/>
    <m/>
    <m/>
    <m/>
    <m/>
    <s v="1058464"/>
    <s v="1186110, 1195021, 1195022"/>
    <s v="L400400"/>
    <s v="G400400"/>
  </r>
  <r>
    <s v="https://www.gem.wiki/Moncalieri_power_station"/>
    <x v="128"/>
    <s v="Moncalieri power station"/>
    <m/>
    <s v="2"/>
    <s v="NG"/>
    <n v="400"/>
    <x v="0"/>
    <x v="0"/>
    <s v="Y"/>
    <m/>
    <m/>
    <m/>
    <x v="21"/>
    <m/>
    <m/>
    <m/>
    <n v="44.993000000000002"/>
    <n v="7.6755000000000004"/>
    <s v="exact"/>
    <s v="Moncalieri"/>
    <m/>
    <m/>
    <s v="Turin"/>
    <x v="3"/>
    <s v="Southern Europe"/>
    <s v="ENTSOE: 26WUUMONCALRPW2S"/>
    <m/>
    <m/>
    <m/>
    <m/>
    <m/>
    <s v="1009739"/>
    <s v="1186115, 1239212"/>
    <s v="L400401"/>
    <s v="G400401"/>
  </r>
  <r>
    <s v="https://www.gem.wiki/Moncalieri_power_station"/>
    <x v="128"/>
    <s v="Moncalieri power station"/>
    <m/>
    <s v="3"/>
    <s v="NG"/>
    <n v="380"/>
    <x v="0"/>
    <x v="0"/>
    <s v="Y"/>
    <m/>
    <m/>
    <m/>
    <x v="9"/>
    <m/>
    <m/>
    <m/>
    <n v="44.993000000000002"/>
    <n v="7.6755000000000004"/>
    <s v="exact"/>
    <s v="Moncalieri"/>
    <m/>
    <m/>
    <s v="Turin"/>
    <x v="3"/>
    <s v="Southern Europe"/>
    <s v="ENTSOE: 26WUMONCALIERI36"/>
    <m/>
    <m/>
    <m/>
    <m/>
    <m/>
    <s v="1009739"/>
    <s v="1178133, 1181937"/>
    <s v="L400401"/>
    <s v="G400402"/>
  </r>
  <r>
    <s v="https://www.gem.wiki/Monfalcone_power_station"/>
    <x v="128"/>
    <s v="Monfalcone power station"/>
    <s v="Centrale termoelettrica di Monfalcone"/>
    <s v="CC1"/>
    <s v="NG/H"/>
    <n v="860"/>
    <x v="4"/>
    <x v="0"/>
    <s v="not found"/>
    <s v="Hydrogen capable: turbine"/>
    <s v="not found"/>
    <s v="replacement"/>
    <x v="7"/>
    <m/>
    <m/>
    <m/>
    <n v="45.797899999999998"/>
    <n v="13.545500000000001"/>
    <s v="exact"/>
    <s v="Monfalcone"/>
    <m/>
    <m/>
    <s v="Friuli-Venezia Giulia"/>
    <x v="3"/>
    <s v="Southern Europe"/>
    <m/>
    <m/>
    <m/>
    <m/>
    <m/>
    <m/>
    <s v="1131549"/>
    <s v="1303032, 1303033"/>
    <s v="L102846"/>
    <s v="G406331"/>
  </r>
  <r>
    <s v="https://www.gem.wiki/Montalto_Di_Castro_power_station"/>
    <x v="128"/>
    <s v="Montalto Di Castro power station"/>
    <m/>
    <s v="1"/>
    <s v="LNG/NG/FO"/>
    <n v="900"/>
    <x v="0"/>
    <x v="0"/>
    <s v="Y"/>
    <m/>
    <m/>
    <m/>
    <x v="44"/>
    <m/>
    <m/>
    <m/>
    <n v="42.357199999999999"/>
    <n v="11.5373"/>
    <s v="exact"/>
    <s v="Montalto di Castro"/>
    <m/>
    <m/>
    <s v="Viterbo"/>
    <x v="3"/>
    <s v="Southern Europe"/>
    <s v="ENTSOE: 26WUUUMONTALTO1L"/>
    <m/>
    <m/>
    <m/>
    <m/>
    <m/>
    <s v="1016065"/>
    <s v="1133703, 1133707, 1133708"/>
    <s v="L400403"/>
    <s v="G400403"/>
  </r>
  <r>
    <s v="https://www.gem.wiki/Montalto_Di_Castro_power_station"/>
    <x v="128"/>
    <s v="Montalto Di Castro power station"/>
    <m/>
    <s v="2"/>
    <s v="LNG/NG/FO"/>
    <n v="900"/>
    <x v="0"/>
    <x v="0"/>
    <s v="Y"/>
    <m/>
    <m/>
    <m/>
    <x v="44"/>
    <m/>
    <m/>
    <m/>
    <n v="42.357199999999999"/>
    <n v="11.5373"/>
    <s v="exact"/>
    <s v="Montalto di Castro"/>
    <m/>
    <m/>
    <s v="Viterbo"/>
    <x v="3"/>
    <s v="Southern Europe"/>
    <s v="ENTSOE: 26WUUUMONTALTO2J"/>
    <m/>
    <m/>
    <m/>
    <m/>
    <m/>
    <s v="1016065"/>
    <s v="1133704, 1133709, 1133710"/>
    <s v="L400403"/>
    <s v="G400404"/>
  </r>
  <r>
    <s v="https://www.gem.wiki/Montalto_Di_Castro_power_station"/>
    <x v="128"/>
    <s v="Montalto Di Castro power station"/>
    <m/>
    <s v="3"/>
    <s v="LNG/NG/FO"/>
    <n v="900"/>
    <x v="0"/>
    <x v="0"/>
    <s v="Y"/>
    <m/>
    <m/>
    <m/>
    <x v="23"/>
    <m/>
    <m/>
    <m/>
    <n v="42.357199999999999"/>
    <n v="11.5373"/>
    <s v="exact"/>
    <s v="Montalto di Castro"/>
    <m/>
    <m/>
    <s v="Viterbo"/>
    <x v="3"/>
    <s v="Southern Europe"/>
    <s v="ENTSOE: 26WUUUMONTALTO3H"/>
    <m/>
    <m/>
    <m/>
    <m/>
    <m/>
    <s v="1016065"/>
    <s v="1133705, 1133711, 1133712"/>
    <s v="L400403"/>
    <s v="G400405"/>
  </r>
  <r>
    <s v="https://www.gem.wiki/Montalto_Di_Castro_power_station"/>
    <x v="128"/>
    <s v="Montalto Di Castro power station"/>
    <m/>
    <s v="4"/>
    <s v="LNG/NG/FO"/>
    <n v="900"/>
    <x v="0"/>
    <x v="0"/>
    <s v="Y"/>
    <m/>
    <m/>
    <m/>
    <x v="14"/>
    <m/>
    <m/>
    <m/>
    <n v="42.357199999999999"/>
    <n v="11.5373"/>
    <s v="exact"/>
    <s v="Montalto di Castro"/>
    <m/>
    <m/>
    <s v="Viterbo"/>
    <x v="3"/>
    <s v="Southern Europe"/>
    <s v="ENTSOE: 26WUUUMONTALTO4F"/>
    <m/>
    <m/>
    <m/>
    <m/>
    <m/>
    <s v="1016065"/>
    <s v="1133706, 1133713, 1133714"/>
    <s v="L400403"/>
    <s v="G400406"/>
  </r>
  <r>
    <s v="https://www.gem.wiki/Montalto_Di_Castro_power_station"/>
    <x v="128"/>
    <s v="Montalto Di Castro power station"/>
    <m/>
    <s v="5"/>
    <s v="NG"/>
    <n v="140"/>
    <x v="2"/>
    <x v="5"/>
    <s v="Y"/>
    <m/>
    <m/>
    <m/>
    <x v="7"/>
    <m/>
    <m/>
    <m/>
    <n v="42.357199999999999"/>
    <n v="11.5373"/>
    <s v="exact"/>
    <s v="Montalto di Castro"/>
    <m/>
    <m/>
    <s v="Viterbo"/>
    <x v="3"/>
    <s v="Southern Europe"/>
    <m/>
    <m/>
    <m/>
    <m/>
    <m/>
    <m/>
    <m/>
    <m/>
    <s v="L400403"/>
    <s v="G412806"/>
  </r>
  <r>
    <s v="https://www.gem.wiki/Napoli_Levante_power_station"/>
    <x v="128"/>
    <s v="Napoli Levante power station"/>
    <m/>
    <s v="1"/>
    <s v="NG"/>
    <n v="400"/>
    <x v="0"/>
    <x v="0"/>
    <s v="N"/>
    <m/>
    <m/>
    <m/>
    <x v="9"/>
    <m/>
    <m/>
    <m/>
    <n v="40.8339"/>
    <n v="14.300599999999999"/>
    <s v="exact"/>
    <s v="Napoli"/>
    <m/>
    <m/>
    <s v="Campania"/>
    <x v="3"/>
    <s v="Southern Europe"/>
    <s v="ENTSOE: 26WUUUUNAPOLIL48"/>
    <m/>
    <m/>
    <m/>
    <m/>
    <m/>
    <s v="1016074"/>
    <s v="1194251, 1229709"/>
    <s v="L400407"/>
    <s v="G400407"/>
  </r>
  <r>
    <s v="https://www.gem.wiki/Nera_Montoro_power_station"/>
    <x v="128"/>
    <s v="Nera Montoro power station"/>
    <m/>
    <s v="1"/>
    <s v="NG"/>
    <n v="50"/>
    <x v="0"/>
    <x v="0"/>
    <s v="Y"/>
    <m/>
    <m/>
    <m/>
    <x v="20"/>
    <m/>
    <m/>
    <m/>
    <n v="42.494250000000001"/>
    <n v="12.472379999999999"/>
    <s v="exact"/>
    <s v="Nera Montoro"/>
    <m/>
    <m/>
    <s v="Terni"/>
    <x v="3"/>
    <s v="Southern Europe"/>
    <m/>
    <m/>
    <m/>
    <s v="both"/>
    <s v="Chemicals"/>
    <s v="power"/>
    <s v="1052043"/>
    <s v="1177036, 1177037"/>
    <s v="L400408"/>
    <s v="G400408"/>
  </r>
  <r>
    <s v="https://www.gem.wiki/Novel_power_station"/>
    <x v="128"/>
    <s v="Novel power station"/>
    <m/>
    <s v="1"/>
    <s v="NG"/>
    <n v="100"/>
    <x v="0"/>
    <x v="0"/>
    <s v="Y"/>
    <m/>
    <m/>
    <m/>
    <x v="8"/>
    <m/>
    <m/>
    <m/>
    <n v="45.457000000000001"/>
    <n v="8.6495999999999995"/>
    <s v="exact"/>
    <s v="Novara"/>
    <m/>
    <m/>
    <s v="Novara"/>
    <x v="3"/>
    <s v="Southern Europe"/>
    <s v="ENTSOE: 26WUUUUUUNOVEL1U"/>
    <m/>
    <m/>
    <s v="both"/>
    <s v="Chemicals"/>
    <s v="power"/>
    <s v="1055630"/>
    <s v="1182188, 1182189"/>
    <s v="L400409"/>
    <s v="G400409"/>
  </r>
  <r>
    <s v="https://www.gem.wiki/NuCe_Sud_power_station"/>
    <x v="128"/>
    <s v="NuCe Sud power station"/>
    <m/>
    <s v="1"/>
    <s v="NG"/>
    <n v="99"/>
    <x v="0"/>
    <x v="0"/>
    <s v="Y"/>
    <m/>
    <m/>
    <m/>
    <x v="21"/>
    <m/>
    <m/>
    <m/>
    <n v="37.124510000000001"/>
    <n v="15.209110000000001"/>
    <s v="exact"/>
    <s v="Priolo Gargallo"/>
    <m/>
    <m/>
    <s v="Syracuse"/>
    <x v="3"/>
    <s v="Southern Europe"/>
    <m/>
    <m/>
    <m/>
    <m/>
    <m/>
    <m/>
    <s v="1019804"/>
    <s v="1188661, 1132339, 1132340"/>
    <s v="L400411"/>
    <s v="G400411"/>
  </r>
  <r>
    <s v="https://www.gem.wiki/Ostiglia_power_station"/>
    <x v="128"/>
    <s v="Ostiglia power station"/>
    <s v="Centrale di Ostiglia"/>
    <s v="1"/>
    <s v="NG"/>
    <n v="392"/>
    <x v="0"/>
    <x v="0"/>
    <s v="not found"/>
    <m/>
    <m/>
    <m/>
    <x v="16"/>
    <m/>
    <m/>
    <m/>
    <n v="45.060299999999998"/>
    <n v="11.1374"/>
    <s v="exact"/>
    <s v="Ostiglia"/>
    <m/>
    <m/>
    <s v="Mantua"/>
    <x v="3"/>
    <s v="Southern Europe"/>
    <s v="ENTSOE: 26WUUOSTIGLIA12K"/>
    <m/>
    <m/>
    <m/>
    <m/>
    <m/>
    <s v="1016082"/>
    <s v="1177231, 1191384"/>
    <s v="L400412"/>
    <s v="G400412"/>
  </r>
  <r>
    <s v="https://www.gem.wiki/Ostiglia_power_station"/>
    <x v="128"/>
    <s v="Ostiglia power station"/>
    <s v="Centrale di Ostiglia"/>
    <s v="2"/>
    <s v="NG"/>
    <n v="392"/>
    <x v="0"/>
    <x v="0"/>
    <s v="N"/>
    <m/>
    <m/>
    <m/>
    <x v="16"/>
    <m/>
    <m/>
    <m/>
    <n v="45.060299999999998"/>
    <n v="11.1374"/>
    <s v="exact"/>
    <s v="Ostiglia"/>
    <m/>
    <m/>
    <s v="Mantua"/>
    <x v="3"/>
    <s v="Southern Europe"/>
    <m/>
    <m/>
    <m/>
    <m/>
    <m/>
    <m/>
    <s v="1016082"/>
    <s v="1191382, 1177229"/>
    <s v="L400412"/>
    <s v="G409828"/>
  </r>
  <r>
    <s v="https://www.gem.wiki/Ostiglia_power_station"/>
    <x v="128"/>
    <s v="Ostiglia power station"/>
    <s v="Centrale di Ostiglia"/>
    <s v="3"/>
    <s v="NG"/>
    <n v="384"/>
    <x v="0"/>
    <x v="0"/>
    <s v="N"/>
    <m/>
    <m/>
    <m/>
    <x v="16"/>
    <m/>
    <m/>
    <m/>
    <n v="45.060299999999998"/>
    <n v="11.1374"/>
    <s v="exact"/>
    <s v="Ostiglia"/>
    <m/>
    <m/>
    <s v="Mantua"/>
    <x v="3"/>
    <s v="Southern Europe"/>
    <s v="ENTSOE: 26WUUUOSTIGLIA33"/>
    <m/>
    <m/>
    <m/>
    <m/>
    <m/>
    <s v="1016082"/>
    <s v="1177230, 1191383"/>
    <s v="L400412"/>
    <s v="G400413"/>
  </r>
  <r>
    <s v="https://www.gem.wiki/Ostiglia_power_station"/>
    <x v="128"/>
    <s v="Ostiglia power station"/>
    <s v="Centrale di Ostiglia"/>
    <s v="OS5"/>
    <s v="NG"/>
    <n v="923.6"/>
    <x v="2"/>
    <x v="0"/>
    <s v="Y"/>
    <s v="not found"/>
    <s v="not found"/>
    <m/>
    <x v="40"/>
    <m/>
    <m/>
    <m/>
    <n v="45.060299999999998"/>
    <n v="11.1374"/>
    <s v="exact"/>
    <s v="Ostiglia"/>
    <m/>
    <m/>
    <s v="Mantua"/>
    <x v="3"/>
    <s v="Southern Europe"/>
    <m/>
    <m/>
    <m/>
    <m/>
    <m/>
    <m/>
    <s v="1016082"/>
    <s v="1316020, 1316930"/>
    <s v="L400412"/>
    <s v="G409827"/>
  </r>
  <r>
    <s v="https://www.gem.wiki/Pace_Del_Mela_power_station"/>
    <x v="128"/>
    <s v="Pace Del Mela power station"/>
    <s v="Pace del Mela centrale termoelettrica impianto peaker"/>
    <s v="1"/>
    <s v="NG"/>
    <n v="60"/>
    <x v="2"/>
    <x v="1"/>
    <s v="not found"/>
    <s v="not found"/>
    <s v="not found"/>
    <m/>
    <x v="7"/>
    <m/>
    <m/>
    <m/>
    <n v="38.200900094631798"/>
    <n v="15.2981132525454"/>
    <s v="exact"/>
    <s v="Giammoro"/>
    <m/>
    <m/>
    <s v="Messina"/>
    <x v="3"/>
    <s v="Southern Europe"/>
    <m/>
    <m/>
    <s v="Pace del Mela peaker plant"/>
    <m/>
    <m/>
    <m/>
    <s v="1130507"/>
    <n v="1301725"/>
    <s v="L407553"/>
    <s v="G409835"/>
  </r>
  <r>
    <s v="https://www.gem.wiki/Piacenza_power_station"/>
    <x v="128"/>
    <s v="Piacenza power station"/>
    <m/>
    <s v="1"/>
    <s v="NG"/>
    <n v="806"/>
    <x v="0"/>
    <x v="0"/>
    <s v="Y"/>
    <m/>
    <m/>
    <m/>
    <x v="37"/>
    <m/>
    <m/>
    <m/>
    <n v="45.054299999999998"/>
    <n v="9.7086000000000006"/>
    <s v="exact"/>
    <s v="Piacenza"/>
    <m/>
    <m/>
    <s v="Piacenza"/>
    <x v="3"/>
    <s v="Southern Europe"/>
    <s v="ENTSOE: 26WUUUPIACENZA4O"/>
    <m/>
    <m/>
    <m/>
    <m/>
    <m/>
    <s v="1016092"/>
    <s v="1208944, 1208943, 1208946"/>
    <s v="L400414"/>
    <s v="G400414"/>
  </r>
  <r>
    <s v="https://www.gem.wiki/Pietrafitta_power_station"/>
    <x v="128"/>
    <s v="Pietrafitta power station"/>
    <m/>
    <s v="1"/>
    <s v="NG"/>
    <n v="365"/>
    <x v="0"/>
    <x v="0"/>
    <s v="N"/>
    <m/>
    <m/>
    <m/>
    <x v="16"/>
    <m/>
    <m/>
    <m/>
    <n v="42.995399999999997"/>
    <n v="12.1995"/>
    <s v="exact"/>
    <s v="Panicale"/>
    <m/>
    <m/>
    <s v="Perugia"/>
    <x v="3"/>
    <s v="Southern Europe"/>
    <s v="ENTSOE: 26WUUPIETRAFIT51"/>
    <m/>
    <m/>
    <m/>
    <m/>
    <m/>
    <s v="1081954"/>
    <s v="1139875, 1139871, 1139872"/>
    <s v="L400415"/>
    <s v="G400415"/>
  </r>
  <r>
    <s v="https://www.gem.wiki/Piombino_CHP_power_station"/>
    <x v="128"/>
    <s v="Piombino CHP power station"/>
    <m/>
    <s v="IC"/>
    <s v="NG/D"/>
    <s v="not found"/>
    <x v="2"/>
    <x v="6"/>
    <s v="Y"/>
    <m/>
    <m/>
    <m/>
    <x v="49"/>
    <m/>
    <m/>
    <m/>
    <n v="42.9255623515796"/>
    <n v="10.521305706121399"/>
    <s v="approximate"/>
    <s v="Piombino"/>
    <m/>
    <m/>
    <m/>
    <x v="3"/>
    <s v="Southern Europe"/>
    <m/>
    <m/>
    <m/>
    <m/>
    <m/>
    <m/>
    <s v="1137293"/>
    <n v="1311155"/>
    <s v="L408796"/>
    <s v="G412805"/>
  </r>
  <r>
    <s v="https://www.gem.wiki/Piombino_Elettra_power_staiton"/>
    <x v="128"/>
    <s v="Piombino Elettra power staiton"/>
    <m/>
    <s v="1&amp;2"/>
    <s v="NG/BFG"/>
    <n v="60"/>
    <x v="0"/>
    <x v="0"/>
    <s v="Y"/>
    <m/>
    <m/>
    <m/>
    <x v="16"/>
    <m/>
    <m/>
    <m/>
    <n v="42.94455"/>
    <n v="10.5452443079937"/>
    <s v="approximate"/>
    <s v="Piombino"/>
    <m/>
    <m/>
    <s v="Livorno"/>
    <x v="3"/>
    <s v="Southern Europe"/>
    <m/>
    <m/>
    <m/>
    <m/>
    <m/>
    <m/>
    <s v="1085734"/>
    <s v="1232392, 1232393, 1232394"/>
    <s v="L408795"/>
    <s v="G412804"/>
  </r>
  <r>
    <s v="https://www.gem.wiki/Piombino_Steel_Plant_power_station"/>
    <x v="128"/>
    <s v="Piombino Steel Plant power station"/>
    <m/>
    <s v="CC"/>
    <s v="NG/BFG"/>
    <n v="180"/>
    <x v="0"/>
    <x v="0"/>
    <s v="Y"/>
    <m/>
    <m/>
    <m/>
    <x v="11"/>
    <m/>
    <m/>
    <m/>
    <n v="42.938499999999998"/>
    <n v="10.5444"/>
    <s v="exact"/>
    <s v="Piombino"/>
    <m/>
    <m/>
    <s v="Livorno"/>
    <x v="3"/>
    <s v="Southern Europe"/>
    <m/>
    <m/>
    <m/>
    <s v="both"/>
    <s v="Iron &amp; Steel"/>
    <m/>
    <s v="1019366"/>
    <s v="1140004, 1164829"/>
    <s v="L408794"/>
    <s v="G412803"/>
  </r>
  <r>
    <s v="https://www.gem.wiki/Piombino_power_station"/>
    <x v="128"/>
    <s v="Piombino power station"/>
    <s v="Centrale Termoelettrica Ex Elettra Produzione di Piombino"/>
    <s v="1"/>
    <s v="NG"/>
    <n v="29"/>
    <x v="5"/>
    <x v="1"/>
    <s v="not found"/>
    <s v="not found"/>
    <s v="not found"/>
    <s v="not found"/>
    <x v="45"/>
    <m/>
    <m/>
    <m/>
    <n v="42.925633500000004"/>
    <n v="10.525889100000001"/>
    <s v="approximate"/>
    <s v="Piombino"/>
    <m/>
    <m/>
    <s v="Livorno"/>
    <x v="3"/>
    <s v="Southern Europe"/>
    <m/>
    <m/>
    <s v="Elettra di Piombino power station"/>
    <m/>
    <m/>
    <m/>
    <s v="not found"/>
    <s v="not found"/>
    <s v="L102850"/>
    <s v="G409826"/>
  </r>
  <r>
    <s v="https://www.gem.wiki/Piombino_power_station"/>
    <x v="128"/>
    <s v="Piombino power station"/>
    <s v="Centrale Termoelettrica Ex Elettra Produzione di Piombino"/>
    <s v="2"/>
    <s v="NG"/>
    <n v="29"/>
    <x v="5"/>
    <x v="1"/>
    <s v="not found"/>
    <s v="not found"/>
    <s v="not found"/>
    <s v="not found"/>
    <x v="45"/>
    <m/>
    <m/>
    <m/>
    <n v="42.925633500000004"/>
    <n v="10.525889100000001"/>
    <s v="approximate"/>
    <s v="Piombino"/>
    <m/>
    <m/>
    <s v="Livorno"/>
    <x v="3"/>
    <s v="Southern Europe"/>
    <m/>
    <m/>
    <s v="Elettra di Piombino power station"/>
    <m/>
    <m/>
    <m/>
    <s v="not found"/>
    <s v="not found"/>
    <s v="L102850"/>
    <s v="G409825"/>
  </r>
  <r>
    <s v="https://www.gem.wiki/Ponti_sul_Mincio_power_station"/>
    <x v="128"/>
    <s v="Ponti sul Mincio power station"/>
    <m/>
    <s v="1"/>
    <s v="NG"/>
    <n v="400"/>
    <x v="0"/>
    <x v="0"/>
    <s v="N"/>
    <m/>
    <m/>
    <m/>
    <x v="27"/>
    <m/>
    <m/>
    <m/>
    <n v="45.399299999999997"/>
    <n v="10.7142"/>
    <s v="exact"/>
    <s v="Ponti sul Mincio"/>
    <m/>
    <m/>
    <s v="Mantua"/>
    <x v="3"/>
    <s v="Southern Europe"/>
    <s v="ENTSOE: 26WUUCTE-DEL-M2E"/>
    <m/>
    <m/>
    <m/>
    <m/>
    <m/>
    <s v="1010428"/>
    <s v="not found"/>
    <s v="L400417"/>
    <s v="G400417"/>
  </r>
  <r>
    <s v="https://www.gem.wiki/Porto_Corsini_power_station"/>
    <x v="128"/>
    <s v="Porto Corsini power station"/>
    <m/>
    <s v="3"/>
    <s v="NG"/>
    <n v="350"/>
    <x v="0"/>
    <x v="0"/>
    <s v="N"/>
    <m/>
    <m/>
    <m/>
    <x v="10"/>
    <m/>
    <m/>
    <m/>
    <n v="44.483600000000003"/>
    <n v="12.2652"/>
    <s v="exact"/>
    <s v="Porto Corsini"/>
    <m/>
    <m/>
    <s v="Ravenna"/>
    <x v="3"/>
    <s v="Southern Europe"/>
    <s v="ENTSOE: 26WUUPORTO-COR3N"/>
    <m/>
    <s v="Teodora"/>
    <m/>
    <m/>
    <m/>
    <s v="1016114"/>
    <s v="1140919, 1225347"/>
    <s v="L400418"/>
    <s v="G400418"/>
  </r>
  <r>
    <s v="https://www.gem.wiki/Porto_Corsini_power_station"/>
    <x v="128"/>
    <s v="Porto Corsini power station"/>
    <m/>
    <s v="4"/>
    <s v="NG"/>
    <n v="368"/>
    <x v="0"/>
    <x v="0"/>
    <s v="N"/>
    <m/>
    <m/>
    <m/>
    <x v="10"/>
    <m/>
    <m/>
    <m/>
    <n v="44.483600000000003"/>
    <n v="12.2652"/>
    <s v="exact"/>
    <s v="Porto Corsini"/>
    <m/>
    <m/>
    <s v="Ravenna"/>
    <x v="3"/>
    <s v="Southern Europe"/>
    <s v="ENTSOE: 26WUUPORTO-COR4L"/>
    <m/>
    <s v="Teodora"/>
    <m/>
    <m/>
    <m/>
    <s v="1016114"/>
    <s v="1140920, 1225348"/>
    <s v="L400418"/>
    <s v="G400419"/>
  </r>
  <r>
    <s v="https://www.gem.wiki/Porto_Empedocle_power_station"/>
    <x v="128"/>
    <s v="Porto Empedocle power station"/>
    <m/>
    <s v="1"/>
    <s v="HFO"/>
    <n v="45"/>
    <x v="0"/>
    <x v="3"/>
    <s v="not found"/>
    <m/>
    <m/>
    <m/>
    <x v="43"/>
    <m/>
    <m/>
    <m/>
    <n v="37.287570000000002"/>
    <n v="13.52117"/>
    <s v="exact"/>
    <s v="Porto Empedocle"/>
    <m/>
    <m/>
    <s v="Agrigento"/>
    <x v="3"/>
    <s v="Southern Europe"/>
    <m/>
    <m/>
    <s v="Vigata"/>
    <m/>
    <m/>
    <m/>
    <s v="1016115"/>
    <n v="1140925"/>
    <s v="L400421"/>
    <s v="G412802"/>
  </r>
  <r>
    <s v="https://www.gem.wiki/Porto_Empedocle_power_station"/>
    <x v="128"/>
    <s v="Porto Empedocle power station"/>
    <m/>
    <s v="2"/>
    <s v="NG"/>
    <n v="80"/>
    <x v="0"/>
    <x v="1"/>
    <s v="N"/>
    <m/>
    <m/>
    <m/>
    <x v="13"/>
    <m/>
    <m/>
    <m/>
    <n v="37.287570000000002"/>
    <n v="13.52117"/>
    <s v="exact"/>
    <s v="Porto Empedocle"/>
    <m/>
    <m/>
    <s v="Agrigento"/>
    <x v="3"/>
    <s v="Southern Europe"/>
    <s v="ENTSOE: 26WUPRTMPDCLCL3Y"/>
    <m/>
    <s v="Vigata"/>
    <m/>
    <m/>
    <m/>
    <s v="1016115"/>
    <n v="1140924"/>
    <s v="L400421"/>
    <s v="G400420"/>
  </r>
  <r>
    <s v="https://www.gem.wiki/Porto_Marghera_Refinery_power_station"/>
    <x v="128"/>
    <s v="Porto Marghera Refinery power station"/>
    <m/>
    <s v="CC"/>
    <s v="HFO"/>
    <n v="33"/>
    <x v="0"/>
    <x v="0"/>
    <s v="not found"/>
    <m/>
    <m/>
    <m/>
    <x v="18"/>
    <m/>
    <m/>
    <m/>
    <n v="45.461799999999997"/>
    <n v="12.268599999999999"/>
    <s v="exact"/>
    <s v="Porto Marghera"/>
    <m/>
    <m/>
    <s v="Venice"/>
    <x v="3"/>
    <s v="Southern Europe"/>
    <m/>
    <m/>
    <m/>
    <s v="both"/>
    <s v="Oil &amp; Refining"/>
    <m/>
    <s v="1009826"/>
    <s v="1140929, 1140928"/>
    <s v="L408793"/>
    <s v="G412801"/>
  </r>
  <r>
    <s v="https://www.gem.wiki/Porto_Marghera_Refinery_power_station"/>
    <x v="128"/>
    <s v="Porto Marghera Refinery power station"/>
    <m/>
    <s v="ST"/>
    <s v="HFO"/>
    <n v="81"/>
    <x v="0"/>
    <x v="3"/>
    <s v="not found"/>
    <m/>
    <m/>
    <m/>
    <x v="46"/>
    <m/>
    <m/>
    <m/>
    <n v="45.461799999999997"/>
    <n v="12.268599999999999"/>
    <s v="exact"/>
    <s v="Porto Marghera"/>
    <m/>
    <m/>
    <s v="Venice"/>
    <x v="3"/>
    <s v="Southern Europe"/>
    <m/>
    <m/>
    <m/>
    <s v="both"/>
    <s v="Oil &amp; Refining"/>
    <m/>
    <s v="1049296"/>
    <n v="1131517"/>
    <s v="L408793"/>
    <s v="G412800"/>
  </r>
  <r>
    <s v="https://www.gem.wiki/Porto_Torres_Refinery_power_station"/>
    <x v="128"/>
    <s v="Porto Torres Refinery power station"/>
    <m/>
    <s v="ST1"/>
    <s v="HFO"/>
    <n v="70"/>
    <x v="0"/>
    <x v="3"/>
    <m/>
    <m/>
    <m/>
    <m/>
    <x v="65"/>
    <m/>
    <m/>
    <m/>
    <n v="40.8324"/>
    <n v="8.3465000000000007"/>
    <s v="approximate"/>
    <s v="Porto Torres"/>
    <m/>
    <m/>
    <s v="Sardinia"/>
    <x v="3"/>
    <s v="Southern Europe"/>
    <m/>
    <m/>
    <m/>
    <s v="both"/>
    <s v="Oil &amp; Refining"/>
    <m/>
    <s v="1028886"/>
    <n v="1140963"/>
    <s v="L408806"/>
    <s v="G412799"/>
  </r>
  <r>
    <s v="https://www.gem.wiki/Porto_Torres_Refinery_power_station"/>
    <x v="128"/>
    <s v="Porto Torres Refinery power station"/>
    <m/>
    <s v="ST2"/>
    <s v="HFO"/>
    <n v="70"/>
    <x v="0"/>
    <x v="3"/>
    <m/>
    <m/>
    <m/>
    <m/>
    <x v="65"/>
    <m/>
    <m/>
    <m/>
    <n v="40.8324"/>
    <n v="8.3465000000000007"/>
    <s v="approximate"/>
    <s v="Porto Torres"/>
    <m/>
    <m/>
    <s v="Sardinia"/>
    <x v="3"/>
    <s v="Southern Europe"/>
    <m/>
    <m/>
    <m/>
    <s v="both"/>
    <s v="Oil &amp; Refining"/>
    <m/>
    <s v="1028886"/>
    <n v="1140964"/>
    <s v="L408806"/>
    <s v="G412798"/>
  </r>
  <r>
    <s v="https://www.gem.wiki/Porto_Viro_power_station"/>
    <x v="128"/>
    <s v="Porto Viro power station"/>
    <m/>
    <s v="1"/>
    <s v="NG"/>
    <n v="125"/>
    <x v="0"/>
    <x v="0"/>
    <s v="Y"/>
    <m/>
    <m/>
    <m/>
    <x v="48"/>
    <m/>
    <m/>
    <m/>
    <n v="45.017800000000001"/>
    <n v="12.2408"/>
    <s v="exact"/>
    <s v="Porto Viro"/>
    <m/>
    <m/>
    <s v="Rovigo"/>
    <x v="3"/>
    <s v="Southern Europe"/>
    <s v="ENTSOE: 26WUUPORTO-VIR1U"/>
    <m/>
    <m/>
    <m/>
    <m/>
    <m/>
    <s v="1042090"/>
    <s v="1162576, 1162577"/>
    <s v="L408895"/>
    <s v="G400421"/>
  </r>
  <r>
    <s v="https://www.gem.wiki/Presenzano_Edison_power_station"/>
    <x v="128"/>
    <s v="Presenzano Edison power station"/>
    <s v="Centrale Termoelettrica di Presenzano"/>
    <s v="1"/>
    <s v="NG"/>
    <n v="765"/>
    <x v="0"/>
    <x v="0"/>
    <s v="not found"/>
    <s v="Hydrogen capable: turbine"/>
    <s v="not found"/>
    <m/>
    <x v="49"/>
    <m/>
    <m/>
    <m/>
    <n v="41.376618999999998"/>
    <n v="14.076420000000001"/>
    <s v="approximate"/>
    <s v="Presenzano"/>
    <m/>
    <m/>
    <s v="Caserta"/>
    <x v="3"/>
    <s v="Southern Europe"/>
    <m/>
    <m/>
    <m/>
    <m/>
    <m/>
    <m/>
    <s v="1085724"/>
    <s v="1232379, 1235655, 1235656"/>
    <s v="L401437"/>
    <s v="G400989"/>
  </r>
  <r>
    <s v="https://www.gem.wiki/Priolo_Gargallo_power_station"/>
    <x v="128"/>
    <s v="Priolo Gargallo power station"/>
    <m/>
    <s v="1"/>
    <s v="NG/S"/>
    <n v="360"/>
    <x v="0"/>
    <x v="2"/>
    <s v="Y"/>
    <m/>
    <m/>
    <m/>
    <x v="1"/>
    <m/>
    <m/>
    <m/>
    <n v="37.14"/>
    <n v="15.2159"/>
    <s v="exact"/>
    <s v="Priolo Gargallo"/>
    <m/>
    <m/>
    <s v="Syracuse"/>
    <x v="3"/>
    <s v="Southern Europe"/>
    <s v="ENTSOE: 26WUUUPRIOLO-C13"/>
    <m/>
    <m/>
    <m/>
    <m/>
    <m/>
    <s v="1016123"/>
    <s v="1180426, 1180427"/>
    <s v="L400422"/>
    <s v="G400422"/>
  </r>
  <r>
    <s v="https://www.gem.wiki/Priolo_Gargallo_power_station"/>
    <x v="128"/>
    <s v="Priolo Gargallo power station"/>
    <m/>
    <s v="2"/>
    <s v="NG/S"/>
    <n v="383"/>
    <x v="0"/>
    <x v="2"/>
    <s v="Y"/>
    <m/>
    <m/>
    <m/>
    <x v="1"/>
    <m/>
    <m/>
    <m/>
    <n v="37.14"/>
    <n v="15.2159"/>
    <s v="exact"/>
    <s v="Priolo Gargallo"/>
    <m/>
    <m/>
    <s v="Syracuse"/>
    <x v="3"/>
    <s v="Southern Europe"/>
    <s v="ENTSOE: 26WUUUPRIOLO-C21"/>
    <m/>
    <m/>
    <m/>
    <m/>
    <m/>
    <s v="1016123"/>
    <s v="1180428, 1180429"/>
    <s v="L400422"/>
    <s v="G400423"/>
  </r>
  <r>
    <s v="https://www.gem.wiki/Priolo_IGCC_power_station"/>
    <x v="128"/>
    <s v="Priolo IGCC power station"/>
    <m/>
    <s v="2"/>
    <s v="NG/OG"/>
    <n v="256"/>
    <x v="0"/>
    <x v="0"/>
    <s v="not found"/>
    <m/>
    <m/>
    <m/>
    <x v="14"/>
    <m/>
    <m/>
    <m/>
    <n v="37.126595100000003"/>
    <n v="15.217502100000001"/>
    <s v="exact"/>
    <s v="Priolo Gargallo"/>
    <m/>
    <m/>
    <s v="Syracuse"/>
    <x v="3"/>
    <s v="Southern Europe"/>
    <s v="ENTSOE: 26WUISABENERGY2N"/>
    <m/>
    <m/>
    <s v="both"/>
    <s v="Oil &amp; Refining"/>
    <m/>
    <s v="1019803"/>
    <s v="1141302, 1141303"/>
    <s v="L407552"/>
    <s v="G409833"/>
  </r>
  <r>
    <s v="https://www.gem.wiki/Priolo_IGCC_power_station"/>
    <x v="128"/>
    <s v="Priolo IGCC power station"/>
    <m/>
    <s v="3"/>
    <s v="NG/OG"/>
    <n v="256"/>
    <x v="0"/>
    <x v="0"/>
    <s v="not found"/>
    <m/>
    <m/>
    <m/>
    <x v="14"/>
    <m/>
    <m/>
    <m/>
    <n v="37.126595100000003"/>
    <n v="15.217502100000001"/>
    <s v="exact"/>
    <s v="Priolo Gargallo"/>
    <m/>
    <m/>
    <s v="Syracuse"/>
    <x v="3"/>
    <s v="Southern Europe"/>
    <s v="ENTSOE: 26WUISABENERGY2N"/>
    <m/>
    <m/>
    <s v="both"/>
    <s v="Oil &amp; Refining"/>
    <m/>
    <s v="1019803"/>
    <s v="1141301, 1141300"/>
    <s v="L407552"/>
    <s v="G411145"/>
  </r>
  <r>
    <s v="https://www.gem.wiki/Priolo-Melili_power_station"/>
    <x v="128"/>
    <s v="Priolo-Melili power station"/>
    <m/>
    <s v="1"/>
    <s v="NG"/>
    <n v="480"/>
    <x v="0"/>
    <x v="0"/>
    <s v="Y"/>
    <m/>
    <m/>
    <m/>
    <x v="1"/>
    <m/>
    <m/>
    <m/>
    <n v="37.179490000000001"/>
    <n v="15.19632"/>
    <s v="exact"/>
    <s v="Priolo Gargallo"/>
    <m/>
    <m/>
    <s v="Syracuse"/>
    <x v="3"/>
    <s v="Southern Europe"/>
    <s v="ENTSOE: 26WUCTNUCENORD2R, ENTSOE: 26WUCTNUCENORD3P"/>
    <m/>
    <m/>
    <m/>
    <m/>
    <m/>
    <s v="1066311"/>
    <s v="1197833, 1197834, 1197835, 1197836, 1197837"/>
    <s v="L400410"/>
    <s v="G400410"/>
  </r>
  <r>
    <s v="https://www.gem.wiki/Ravenna_CHP_power_station"/>
    <x v="128"/>
    <s v="Ravenna CHP power station"/>
    <m/>
    <s v="IC 1-3"/>
    <s v="NG"/>
    <n v="35.1"/>
    <x v="2"/>
    <x v="6"/>
    <s v="Y"/>
    <m/>
    <m/>
    <m/>
    <x v="43"/>
    <m/>
    <m/>
    <m/>
    <n v="44.466200000000001"/>
    <n v="12.2462"/>
    <s v="exact"/>
    <s v="Marcegaglia"/>
    <m/>
    <m/>
    <s v="Emilia-Romagna"/>
    <x v="3"/>
    <s v="Southern Europe"/>
    <m/>
    <m/>
    <m/>
    <s v="both"/>
    <s v="Iron &amp; Steel"/>
    <m/>
    <s v="1134715"/>
    <n v="1307418"/>
    <s v="L408792"/>
    <s v="G412797"/>
  </r>
  <r>
    <s v="https://www.gem.wiki/Ravenna_power_station"/>
    <x v="128"/>
    <s v="Ravenna power station"/>
    <s v="Centrale Termoelettrica di Ravenna"/>
    <s v="1"/>
    <s v="NG"/>
    <n v="197.8"/>
    <x v="0"/>
    <x v="0"/>
    <s v="Y"/>
    <m/>
    <m/>
    <m/>
    <x v="16"/>
    <m/>
    <m/>
    <m/>
    <n v="44.443783726172697"/>
    <n v="12.2361796437004"/>
    <s v="exact"/>
    <s v="Ravenna"/>
    <m/>
    <m/>
    <s v="Ravenna"/>
    <x v="3"/>
    <s v="Southern Europe"/>
    <m/>
    <m/>
    <s v="RAVENNA BAIONA"/>
    <s v="power"/>
    <s v="Chemicals"/>
    <m/>
    <s v="1010215"/>
    <n v="1160675"/>
    <s v="L407555"/>
    <s v="G409824"/>
  </r>
  <r>
    <s v="https://www.gem.wiki/Ravenna_power_station"/>
    <x v="128"/>
    <s v="Ravenna power station"/>
    <s v="Centrale Termoelettrica di Ravenna"/>
    <s v="2"/>
    <s v="NG"/>
    <n v="393"/>
    <x v="0"/>
    <x v="0"/>
    <s v="Y"/>
    <m/>
    <m/>
    <m/>
    <x v="16"/>
    <m/>
    <m/>
    <m/>
    <n v="44.443783726172697"/>
    <n v="12.2361796437004"/>
    <s v="exact"/>
    <s v="Ravenna"/>
    <m/>
    <m/>
    <s v="Ravenna"/>
    <x v="3"/>
    <s v="Southern Europe"/>
    <m/>
    <m/>
    <s v="RAVENNA BAIONA"/>
    <s v="power"/>
    <s v="Chemicals"/>
    <m/>
    <s v="1010215"/>
    <s v="1175304, 1175307"/>
    <s v="L407555"/>
    <s v="G409823"/>
  </r>
  <r>
    <s v="https://www.gem.wiki/Ravenna_power_station"/>
    <x v="128"/>
    <s v="Ravenna power station"/>
    <s v="Centrale Termoelettrica di Ravenna"/>
    <s v="GT1"/>
    <s v="NG"/>
    <n v="65"/>
    <x v="4"/>
    <x v="1"/>
    <s v="not found"/>
    <s v="not found"/>
    <s v="Y"/>
    <m/>
    <x v="43"/>
    <m/>
    <m/>
    <m/>
    <n v="44.443783726172697"/>
    <n v="12.2361796437004"/>
    <s v="exact"/>
    <s v="Ravenna"/>
    <m/>
    <m/>
    <s v="Ravenna"/>
    <x v="3"/>
    <s v="Southern Europe"/>
    <m/>
    <m/>
    <s v="RAVENNA BAIONA"/>
    <s v="power"/>
    <s v="Chemicals"/>
    <m/>
    <s v="1010215"/>
    <n v="1301661"/>
    <s v="L407555"/>
    <s v="G409822"/>
  </r>
  <r>
    <s v="https://www.gem.wiki/Ravenna_power_station"/>
    <x v="128"/>
    <s v="Ravenna power station"/>
    <s v="Centrale Termoelettrica di Ravenna"/>
    <s v="GT2"/>
    <s v="NG"/>
    <n v="65"/>
    <x v="4"/>
    <x v="1"/>
    <s v="not found"/>
    <s v="not found"/>
    <s v="Y"/>
    <m/>
    <x v="43"/>
    <m/>
    <m/>
    <m/>
    <n v="44.443783726172697"/>
    <n v="12.2361796437004"/>
    <s v="exact"/>
    <s v="Ravenna"/>
    <m/>
    <m/>
    <s v="Ravenna"/>
    <x v="3"/>
    <s v="Southern Europe"/>
    <m/>
    <m/>
    <s v="RAVENNA BAIONA"/>
    <s v="power"/>
    <s v="Chemicals"/>
    <m/>
    <s v="1010215"/>
    <n v="1301662"/>
    <s v="L407555"/>
    <s v="G409821"/>
  </r>
  <r>
    <s v="https://www.gem.wiki/Reggio_Emilia_New_Energy_Pole_power_station"/>
    <x v="128"/>
    <s v="Reggio Emilia New Energy Pole power station"/>
    <m/>
    <s v="CC"/>
    <s v="NG"/>
    <n v="63"/>
    <x v="0"/>
    <x v="0"/>
    <s v="Y"/>
    <m/>
    <m/>
    <m/>
    <x v="8"/>
    <m/>
    <m/>
    <m/>
    <n v="44.701729999999998"/>
    <n v="10.56823"/>
    <s v="approximate"/>
    <s v="Reggio Emilia"/>
    <m/>
    <m/>
    <s v="Emilia-Romagna"/>
    <x v="3"/>
    <s v="Southern Europe"/>
    <m/>
    <m/>
    <m/>
    <m/>
    <m/>
    <m/>
    <s v="1098190"/>
    <s v="1197838, 1197840"/>
    <s v="L400424"/>
    <s v="G400424"/>
  </r>
  <r>
    <s v="https://www.gem.wiki/Rizziconi_power_station"/>
    <x v="128"/>
    <s v="Rizziconi power station"/>
    <m/>
    <s v="1"/>
    <s v="NG"/>
    <n v="384"/>
    <x v="0"/>
    <x v="0"/>
    <s v="N"/>
    <m/>
    <m/>
    <m/>
    <x v="47"/>
    <m/>
    <m/>
    <m/>
    <n v="38.445300000000003"/>
    <n v="15.99"/>
    <s v="exact"/>
    <s v="Rizziconi"/>
    <m/>
    <m/>
    <s v="Reggio Calabria"/>
    <x v="3"/>
    <s v="Southern Europe"/>
    <s v="ENTSOE: 26WUURIZZICONI1S"/>
    <m/>
    <m/>
    <m/>
    <m/>
    <m/>
    <s v="1061642"/>
    <s v="1191091, 1196883"/>
    <s v="L400425"/>
    <s v="G400425"/>
  </r>
  <r>
    <s v="https://www.gem.wiki/Rizziconi_power_station"/>
    <x v="128"/>
    <s v="Rizziconi power station"/>
    <m/>
    <s v="2"/>
    <s v="NG"/>
    <n v="384"/>
    <x v="0"/>
    <x v="0"/>
    <s v="N"/>
    <m/>
    <m/>
    <m/>
    <x v="47"/>
    <m/>
    <m/>
    <m/>
    <n v="38.445300000000003"/>
    <n v="15.99"/>
    <s v="exact"/>
    <s v="Rizziconi"/>
    <m/>
    <m/>
    <s v="Reggio Calabria"/>
    <x v="3"/>
    <s v="Southern Europe"/>
    <s v="ENTSOE: 26WUURIZZICONI2Q"/>
    <m/>
    <m/>
    <m/>
    <m/>
    <m/>
    <s v="1061642"/>
    <s v="1196884, 1196885"/>
    <s v="L400425"/>
    <s v="G400426"/>
  </r>
  <r>
    <s v="https://www.gem.wiki/Rosignano_power_station"/>
    <x v="128"/>
    <s v="Rosignano power station"/>
    <m/>
    <s v="1"/>
    <s v="NG"/>
    <n v="325"/>
    <x v="0"/>
    <x v="0"/>
    <s v="Y"/>
    <m/>
    <m/>
    <m/>
    <x v="4"/>
    <m/>
    <m/>
    <m/>
    <n v="43.381340000000002"/>
    <n v="10.448549999999999"/>
    <s v="exact"/>
    <s v="Rosignano Solvay, Rosen"/>
    <m/>
    <m/>
    <s v="Livorno"/>
    <x v="3"/>
    <s v="Southern Europe"/>
    <s v="ENTSOE: 26WUUUUUUROSEN1B"/>
    <m/>
    <m/>
    <s v="both"/>
    <s v="Chemicals"/>
    <s v="power"/>
    <s v="1027564"/>
    <s v="1144032, 1144033, 1144034"/>
    <s v="L400428"/>
    <s v="G400428"/>
  </r>
  <r>
    <s v="https://www.gem.wiki/Rosignano_power_station"/>
    <x v="128"/>
    <s v="Rosignano power station"/>
    <m/>
    <s v="3"/>
    <s v="NG"/>
    <n v="180"/>
    <x v="0"/>
    <x v="0"/>
    <s v="Y"/>
    <m/>
    <m/>
    <m/>
    <x v="34"/>
    <m/>
    <m/>
    <m/>
    <n v="43.381340000000002"/>
    <n v="10.448549999999999"/>
    <s v="exact"/>
    <s v="Rosignano Solvay, Rosen"/>
    <m/>
    <m/>
    <s v="Livorno"/>
    <x v="3"/>
    <s v="Southern Europe"/>
    <m/>
    <m/>
    <m/>
    <s v="both"/>
    <s v="Chemicals"/>
    <s v="power"/>
    <s v="1027564"/>
    <n v="1282712"/>
    <s v="L400428"/>
    <s v="G400429"/>
  </r>
  <r>
    <s v="https://www.gem.wiki/Rossano_power_station"/>
    <x v="128"/>
    <s v="Rossano power station"/>
    <m/>
    <s v="1"/>
    <s v="NG"/>
    <n v="112"/>
    <x v="0"/>
    <x v="1"/>
    <s v="N"/>
    <m/>
    <m/>
    <m/>
    <x v="48"/>
    <m/>
    <m/>
    <m/>
    <n v="39.6218"/>
    <n v="16.6084"/>
    <s v="exact"/>
    <s v="Rossano"/>
    <m/>
    <m/>
    <s v="Cosenza"/>
    <x v="3"/>
    <s v="Southern Europe"/>
    <s v="ENTSOE: 26WUUROSSANO-T1T"/>
    <m/>
    <m/>
    <m/>
    <m/>
    <m/>
    <s v="1016135"/>
    <n v="1144045"/>
    <s v="L400430"/>
    <s v="G400430"/>
  </r>
  <r>
    <s v="https://www.gem.wiki/Rossano_power_station"/>
    <x v="128"/>
    <s v="Rossano power station"/>
    <m/>
    <s v="3"/>
    <s v="NG"/>
    <n v="112"/>
    <x v="0"/>
    <x v="1"/>
    <s v="N"/>
    <m/>
    <m/>
    <m/>
    <x v="67"/>
    <m/>
    <m/>
    <m/>
    <n v="39.6218"/>
    <n v="16.6084"/>
    <s v="exact"/>
    <s v="Rossano"/>
    <m/>
    <m/>
    <s v="Cosenza"/>
    <x v="3"/>
    <s v="Southern Europe"/>
    <s v="ENTSOE: 26WUUROSSANO-T3P"/>
    <m/>
    <m/>
    <m/>
    <m/>
    <m/>
    <s v="1016135"/>
    <n v="1144049"/>
    <s v="L400430"/>
    <s v="G400431"/>
  </r>
  <r>
    <s v="https://www.gem.wiki/S.E.F._Ferrara_power_station"/>
    <x v="128"/>
    <s v="S.E.F. Ferrara power station"/>
    <m/>
    <s v="2"/>
    <s v="NG"/>
    <n v="381"/>
    <x v="0"/>
    <x v="0"/>
    <s v="Y"/>
    <m/>
    <m/>
    <m/>
    <x v="37"/>
    <m/>
    <m/>
    <m/>
    <n v="44.864060000000002"/>
    <n v="11.594390000000001"/>
    <s v="exact"/>
    <s v="Ferrara"/>
    <m/>
    <m/>
    <s v="Ferrara"/>
    <x v="3"/>
    <s v="Southern Europe"/>
    <s v="ENTSOE: 26WUSCTNPWPFRR28"/>
    <m/>
    <m/>
    <m/>
    <m/>
    <m/>
    <s v="1067127"/>
    <s v="1199181, 1199180"/>
    <s v="L400432"/>
    <s v="G400432"/>
  </r>
  <r>
    <s v="https://www.gem.wiki/S.E.F._Ferrara_power_station"/>
    <x v="128"/>
    <s v="S.E.F. Ferrara power station"/>
    <m/>
    <s v="3"/>
    <s v="NG"/>
    <n v="381"/>
    <x v="0"/>
    <x v="0"/>
    <s v="Y"/>
    <m/>
    <m/>
    <m/>
    <x v="4"/>
    <m/>
    <m/>
    <m/>
    <n v="44.864060000000002"/>
    <n v="11.594390000000001"/>
    <s v="exact"/>
    <s v="Ferrara"/>
    <m/>
    <m/>
    <s v="Ferrara"/>
    <x v="3"/>
    <s v="Southern Europe"/>
    <s v="ENTSOE: 26WUSCTNPWPFRR36"/>
    <m/>
    <m/>
    <m/>
    <m/>
    <m/>
    <s v="1067127"/>
    <s v="1199182, 1199183"/>
    <s v="L400432"/>
    <s v="G400433"/>
  </r>
  <r>
    <s v="https://www.gem.wiki/San_Filippo_del_Mela_power_station"/>
    <x v="128"/>
    <s v="San Filippo del Mela power station"/>
    <s v="Centrale di San Filippo del Mela"/>
    <s v="1"/>
    <s v="HFO"/>
    <n v="160"/>
    <x v="0"/>
    <x v="3"/>
    <s v="Y"/>
    <m/>
    <m/>
    <m/>
    <x v="62"/>
    <m/>
    <m/>
    <m/>
    <n v="38.202161413573101"/>
    <n v="15.283165253281201"/>
    <s v="exact"/>
    <s v="San Filippo del Mela"/>
    <m/>
    <m/>
    <s v="Messina"/>
    <x v="3"/>
    <s v="Southern Europe"/>
    <m/>
    <m/>
    <s v="SAN FILIPPO MELA NUOVO"/>
    <m/>
    <m/>
    <m/>
    <s v="1016154"/>
    <n v="1145367"/>
    <s v="L407556"/>
    <s v="G412796"/>
  </r>
  <r>
    <s v="https://www.gem.wiki/San_Filippo_del_Mela_power_station"/>
    <x v="128"/>
    <s v="San Filippo del Mela power station"/>
    <s v="Centrale di San Filippo del Mela"/>
    <s v="2"/>
    <s v="HFO"/>
    <n v="160"/>
    <x v="0"/>
    <x v="3"/>
    <s v="Y"/>
    <m/>
    <m/>
    <m/>
    <x v="62"/>
    <m/>
    <m/>
    <m/>
    <n v="38.202161413573101"/>
    <n v="15.283165253281201"/>
    <s v="exact"/>
    <s v="San Filippo del Mela"/>
    <m/>
    <m/>
    <s v="Messina"/>
    <x v="3"/>
    <s v="Southern Europe"/>
    <m/>
    <m/>
    <s v="SAN FILIPPO MELA NUOVO"/>
    <m/>
    <m/>
    <m/>
    <s v="1016154"/>
    <n v="1145368"/>
    <s v="L407556"/>
    <s v="G412795"/>
  </r>
  <r>
    <s v="https://www.gem.wiki/San_Filippo_del_Mela_power_station"/>
    <x v="128"/>
    <s v="San Filippo del Mela power station"/>
    <s v="Centrale di San Filippo del Mela"/>
    <s v="5"/>
    <s v="HFO"/>
    <n v="320"/>
    <x v="0"/>
    <x v="3"/>
    <s v="Y"/>
    <m/>
    <m/>
    <m/>
    <x v="38"/>
    <m/>
    <m/>
    <m/>
    <n v="38.202161413573101"/>
    <n v="15.283165253281201"/>
    <s v="exact"/>
    <s v="San Filippo del Mela"/>
    <m/>
    <m/>
    <s v="Messina"/>
    <x v="3"/>
    <s v="Southern Europe"/>
    <m/>
    <m/>
    <s v="SAN FILIPPO MELA NUOVO"/>
    <m/>
    <m/>
    <m/>
    <s v="1016154"/>
    <n v="1145369"/>
    <s v="L407556"/>
    <s v="G412794"/>
  </r>
  <r>
    <s v="https://www.gem.wiki/San_Filippo_del_Mela_power_station"/>
    <x v="128"/>
    <s v="San Filippo del Mela power station"/>
    <s v="Centrale di San Filippo del Mela"/>
    <s v="6"/>
    <s v="HFO"/>
    <n v="320"/>
    <x v="0"/>
    <x v="3"/>
    <s v="Y"/>
    <m/>
    <m/>
    <m/>
    <x v="50"/>
    <m/>
    <m/>
    <m/>
    <n v="38.202161413573101"/>
    <n v="15.283165253281201"/>
    <s v="exact"/>
    <s v="San Filippo del Mela"/>
    <m/>
    <m/>
    <s v="Messina"/>
    <x v="3"/>
    <s v="Southern Europe"/>
    <m/>
    <m/>
    <s v="SAN FILIPPO MELA NUOVO"/>
    <m/>
    <m/>
    <m/>
    <s v="1016154"/>
    <n v="1145370"/>
    <s v="L407556"/>
    <s v="G412793"/>
  </r>
  <r>
    <s v="https://www.gem.wiki/San_Filippo_del_Mela_power_station"/>
    <x v="128"/>
    <s v="San Filippo del Mela power station"/>
    <s v="Centrale di San Filippo del Mela"/>
    <s v="CC1"/>
    <s v="NG/BU"/>
    <n v="579"/>
    <x v="2"/>
    <x v="1"/>
    <s v="N"/>
    <s v="not found"/>
    <s v="not found"/>
    <m/>
    <x v="40"/>
    <m/>
    <m/>
    <m/>
    <n v="38.202161413573101"/>
    <n v="15.283165253281201"/>
    <s v="exact"/>
    <s v="San Filippo del Mela"/>
    <m/>
    <m/>
    <s v="Messina"/>
    <x v="3"/>
    <s v="Southern Europe"/>
    <m/>
    <m/>
    <s v="SAN FILIPPO MELA NUOVO"/>
    <m/>
    <m/>
    <m/>
    <s v="1131548"/>
    <n v="1303030"/>
    <s v="L407556"/>
    <s v="G409820"/>
  </r>
  <r>
    <s v="https://www.gem.wiki/San_Filippo_del_Mela_power_station"/>
    <x v="128"/>
    <s v="San Filippo del Mela power station"/>
    <s v="Centrale di San Filippo del Mela"/>
    <s v="CC2"/>
    <s v="WSTH-NG/BU"/>
    <n v="280"/>
    <x v="2"/>
    <x v="3"/>
    <s v="N"/>
    <s v="not found"/>
    <s v="not found"/>
    <m/>
    <x v="40"/>
    <m/>
    <m/>
    <m/>
    <n v="38.202161413573101"/>
    <n v="15.283165253281201"/>
    <s v="exact"/>
    <s v="San Filippo del Mela"/>
    <m/>
    <m/>
    <s v="Messina"/>
    <x v="3"/>
    <s v="Southern Europe"/>
    <m/>
    <m/>
    <s v="SAN FILIPPO MELA NUOVO"/>
    <m/>
    <m/>
    <m/>
    <s v="1131548"/>
    <n v="1303031"/>
    <s v="L407556"/>
    <s v="G409819"/>
  </r>
  <r>
    <s v="https://www.gem.wiki/San_Quirico_power_station"/>
    <x v="128"/>
    <s v="San Quirico power station"/>
    <m/>
    <s v="1"/>
    <s v="NG"/>
    <n v="137"/>
    <x v="0"/>
    <x v="0"/>
    <s v="N"/>
    <m/>
    <m/>
    <m/>
    <x v="67"/>
    <m/>
    <m/>
    <m/>
    <n v="44.924660000000003"/>
    <n v="10.30298"/>
    <s v="exact"/>
    <s v="Zuccherificio"/>
    <m/>
    <m/>
    <s v="Parma"/>
    <x v="3"/>
    <s v="Southern Europe"/>
    <s v="ENTSOE: 26WUSANQUIRICO1H"/>
    <m/>
    <m/>
    <m/>
    <m/>
    <m/>
    <s v="1037102"/>
    <s v="1162578, 1159559"/>
    <s v="L400434"/>
    <s v="G400434"/>
  </r>
  <r>
    <s v="https://www.gem.wiki/San_Quirico_power_station"/>
    <x v="128"/>
    <s v="San Quirico power station"/>
    <m/>
    <s v="GT1"/>
    <s v="NG"/>
    <n v="590"/>
    <x v="2"/>
    <x v="1"/>
    <s v="N"/>
    <s v="not found"/>
    <s v="not found"/>
    <m/>
    <x v="40"/>
    <m/>
    <m/>
    <m/>
    <n v="44.924660000000003"/>
    <n v="10.30298"/>
    <s v="exact"/>
    <s v="Zuccherificio"/>
    <m/>
    <m/>
    <s v="Parma"/>
    <x v="3"/>
    <s v="Southern Europe"/>
    <m/>
    <m/>
    <m/>
    <m/>
    <m/>
    <m/>
    <s v="1037102"/>
    <n v="1308197"/>
    <s v="L400434"/>
    <s v="G409818"/>
  </r>
  <r>
    <s v="https://www.gem.wiki/San_Quirico_power_station"/>
    <x v="128"/>
    <s v="San Quirico power station"/>
    <m/>
    <s v="ST1"/>
    <s v="WSTH-NG/BU"/>
    <n v="280"/>
    <x v="2"/>
    <x v="3"/>
    <s v="N"/>
    <s v="not found"/>
    <s v="not found"/>
    <m/>
    <x v="40"/>
    <m/>
    <m/>
    <m/>
    <n v="44.924660000000003"/>
    <n v="10.30298"/>
    <s v="exact"/>
    <s v="Zuccherificio"/>
    <m/>
    <m/>
    <s v="Parma"/>
    <x v="3"/>
    <s v="Southern Europe"/>
    <m/>
    <m/>
    <m/>
    <m/>
    <m/>
    <m/>
    <s v="1037102"/>
    <n v="1308198"/>
    <s v="L400434"/>
    <s v="G409817"/>
  </r>
  <r>
    <s v="https://www.gem.wiki/San_Severo_Enplus_power_station"/>
    <x v="128"/>
    <s v="San Severo Enplus power station"/>
    <m/>
    <s v="1"/>
    <s v="NG"/>
    <n v="421"/>
    <x v="0"/>
    <x v="0"/>
    <s v="Y"/>
    <m/>
    <m/>
    <m/>
    <x v="17"/>
    <m/>
    <m/>
    <m/>
    <n v="41.626199999999997"/>
    <n v="15.422560000000001"/>
    <s v="exact"/>
    <s v="San Severo"/>
    <m/>
    <m/>
    <s v="Foggia"/>
    <x v="3"/>
    <s v="Southern Europe"/>
    <s v="ENTSOE: 26WUUUUURATINO1O"/>
    <m/>
    <m/>
    <m/>
    <m/>
    <m/>
    <s v="1068247"/>
    <n v="1201127"/>
    <s v="L400435"/>
    <s v="G400435"/>
  </r>
  <r>
    <s v="https://www.gem.wiki/Sannazzaro_Refinery_power_station"/>
    <x v="128"/>
    <s v="Sannazzaro Refinery power station"/>
    <m/>
    <s v="1"/>
    <s v="NG/OG"/>
    <n v="260"/>
    <x v="0"/>
    <x v="0"/>
    <s v="Y"/>
    <m/>
    <m/>
    <m/>
    <x v="37"/>
    <m/>
    <m/>
    <m/>
    <n v="45.101500000000001"/>
    <n v="8.8777000000000008"/>
    <s v="exact"/>
    <s v="Sannazzaro de' Burgondi"/>
    <m/>
    <m/>
    <s v="Lombardy"/>
    <x v="3"/>
    <s v="Southern Europe"/>
    <m/>
    <m/>
    <m/>
    <s v="both"/>
    <s v="Oil &amp; Refining"/>
    <m/>
    <m/>
    <m/>
    <s v="L408791"/>
    <s v="G412792"/>
  </r>
  <r>
    <s v="https://www.gem.wiki/Santa_Barbara_power_station"/>
    <x v="128"/>
    <s v="Santa Barbara power station"/>
    <m/>
    <s v="1"/>
    <s v="NG"/>
    <n v="392"/>
    <x v="0"/>
    <x v="0"/>
    <s v="Y"/>
    <m/>
    <m/>
    <s v="replacement"/>
    <x v="37"/>
    <m/>
    <m/>
    <m/>
    <n v="43.564999999999998"/>
    <n v="11.4777"/>
    <s v="exact"/>
    <s v="Meleto Valdarno"/>
    <m/>
    <m/>
    <s v="Arezzo"/>
    <x v="3"/>
    <s v="Southern Europe"/>
    <s v="ENTSOE: 26WUUUSBARBARA3W"/>
    <m/>
    <m/>
    <m/>
    <m/>
    <m/>
    <s v="1016158"/>
    <s v="1191385, 1198050"/>
    <s v="L400436"/>
    <s v="G400436"/>
  </r>
  <r>
    <s v="https://www.gem.wiki/Sarmato_power_station"/>
    <x v="128"/>
    <s v="Sarmato power station"/>
    <m/>
    <s v="1"/>
    <s v="NG"/>
    <n v="180"/>
    <x v="0"/>
    <x v="0"/>
    <s v="Y"/>
    <m/>
    <m/>
    <m/>
    <x v="23"/>
    <m/>
    <m/>
    <m/>
    <n v="45.052199999999999"/>
    <n v="9.5071999999999992"/>
    <s v="exact"/>
    <s v="Sarmato"/>
    <m/>
    <m/>
    <s v="Piacenza"/>
    <x v="3"/>
    <s v="Southern Europe"/>
    <s v="ENTSOE: 26WUUUUSARMATO16"/>
    <m/>
    <m/>
    <m/>
    <m/>
    <m/>
    <s v="1039910"/>
    <n v="1160683"/>
    <s v="L400437"/>
    <s v="G400437"/>
  </r>
  <r>
    <s v="https://www.gem.wiki/Sarroch_power_station"/>
    <x v="128"/>
    <s v="Sarroch power station"/>
    <m/>
    <s v="CC"/>
    <s v="OG/HFO"/>
    <n v="575"/>
    <x v="0"/>
    <x v="0"/>
    <s v="Y"/>
    <m/>
    <m/>
    <m/>
    <x v="11"/>
    <m/>
    <m/>
    <m/>
    <n v="39.0777"/>
    <n v="9.0161999999999995"/>
    <s v="exact"/>
    <s v="Sarroch"/>
    <m/>
    <m/>
    <s v="Sardinia"/>
    <x v="3"/>
    <s v="Southern Europe"/>
    <m/>
    <m/>
    <m/>
    <s v="both"/>
    <s v="Oil &amp; Refining"/>
    <m/>
    <s v="1016535"/>
    <s v="1146060, 1146061, 1146062"/>
    <s v="L408790"/>
    <s v="G412791"/>
  </r>
  <r>
    <s v="https://www.gem.wiki/Sarroch_power_station"/>
    <x v="128"/>
    <s v="Sarroch power station"/>
    <m/>
    <s v="ST1"/>
    <s v="OG/HFO"/>
    <n v="30.5"/>
    <x v="0"/>
    <x v="3"/>
    <s v="Y"/>
    <m/>
    <m/>
    <m/>
    <x v="65"/>
    <m/>
    <m/>
    <m/>
    <n v="39.0777"/>
    <n v="9.0161999999999995"/>
    <s v="exact"/>
    <s v="Sarroch"/>
    <m/>
    <m/>
    <s v="Sardinia"/>
    <x v="3"/>
    <s v="Southern Europe"/>
    <m/>
    <m/>
    <m/>
    <s v="both"/>
    <s v="Oil &amp; Refining"/>
    <m/>
    <s v="1041715"/>
    <n v="1146037"/>
    <s v="L408790"/>
    <s v="G412790"/>
  </r>
  <r>
    <s v="https://www.gem.wiki/Sarroch_power_station"/>
    <x v="128"/>
    <s v="Sarroch power station"/>
    <m/>
    <s v="ST2"/>
    <s v="OG/HFO"/>
    <n v="30.5"/>
    <x v="0"/>
    <x v="3"/>
    <s v="Y"/>
    <m/>
    <m/>
    <m/>
    <x v="65"/>
    <m/>
    <m/>
    <m/>
    <n v="39.0777"/>
    <n v="9.0161999999999995"/>
    <s v="exact"/>
    <s v="Sarroch"/>
    <m/>
    <m/>
    <s v="Sardinia"/>
    <x v="3"/>
    <s v="Southern Europe"/>
    <m/>
    <m/>
    <m/>
    <s v="both"/>
    <s v="Oil &amp; Refining"/>
    <m/>
    <s v="1041715"/>
    <n v="1146038"/>
    <s v="L408790"/>
    <s v="G412789"/>
  </r>
  <r>
    <s v="https://www.gem.wiki/Scandale_power_station"/>
    <x v="128"/>
    <s v="Scandale power station"/>
    <m/>
    <s v="1"/>
    <s v="NG"/>
    <n v="407"/>
    <x v="0"/>
    <x v="0"/>
    <s v="N"/>
    <m/>
    <m/>
    <m/>
    <x v="1"/>
    <m/>
    <m/>
    <m/>
    <n v="39.102200000000003"/>
    <n v="17.032499999999999"/>
    <s v="exact"/>
    <s v="Scandale"/>
    <m/>
    <m/>
    <s v="Crotone"/>
    <x v="3"/>
    <s v="Southern Europe"/>
    <s v="ENTSOE: 26WUCNTRLDSCND16"/>
    <m/>
    <m/>
    <m/>
    <m/>
    <m/>
    <s v="1061545"/>
    <s v="1190947, 1197304"/>
    <s v="L400438"/>
    <s v="G400438"/>
  </r>
  <r>
    <s v="https://www.gem.wiki/Scandale_power_station"/>
    <x v="128"/>
    <s v="Scandale power station"/>
    <m/>
    <s v="2"/>
    <s v="NG"/>
    <n v="407"/>
    <x v="0"/>
    <x v="0"/>
    <s v="N"/>
    <m/>
    <m/>
    <m/>
    <x v="1"/>
    <m/>
    <m/>
    <m/>
    <n v="39.102200000000003"/>
    <n v="17.032499999999999"/>
    <s v="exact"/>
    <s v="Scandale"/>
    <m/>
    <m/>
    <s v="Crotone"/>
    <x v="3"/>
    <s v="Southern Europe"/>
    <s v="ENTSOE: 26WUCNTRLDSCND24"/>
    <m/>
    <m/>
    <m/>
    <m/>
    <m/>
    <s v="1061545"/>
    <s v="1197303, 1197305"/>
    <s v="L400438"/>
    <s v="G400439"/>
  </r>
  <r>
    <s v="https://www.gem.wiki/Serene_Termoli_power_station"/>
    <x v="128"/>
    <s v="Serene Termoli power station"/>
    <m/>
    <s v="1"/>
    <s v="NG"/>
    <n v="48"/>
    <x v="0"/>
    <x v="0"/>
    <s v="N"/>
    <m/>
    <m/>
    <m/>
    <x v="23"/>
    <m/>
    <m/>
    <m/>
    <n v="41.956699999999998"/>
    <n v="14.9963"/>
    <s v="exact"/>
    <s v="Termoli"/>
    <m/>
    <m/>
    <s v="Campobasso"/>
    <x v="3"/>
    <s v="Southern Europe"/>
    <m/>
    <m/>
    <m/>
    <m/>
    <m/>
    <m/>
    <s v="1016985"/>
    <n v="1146936"/>
    <s v="L400444"/>
    <s v="G400444"/>
  </r>
  <r>
    <s v="https://www.gem.wiki/Serene_Termoli_power_station"/>
    <x v="128"/>
    <s v="Serene Termoli power station"/>
    <m/>
    <s v="2"/>
    <s v="NG"/>
    <n v="48"/>
    <x v="0"/>
    <x v="0"/>
    <s v="N"/>
    <m/>
    <m/>
    <m/>
    <x v="23"/>
    <m/>
    <m/>
    <m/>
    <n v="41.956699999999998"/>
    <n v="14.9963"/>
    <s v="exact"/>
    <s v="Termoli"/>
    <m/>
    <m/>
    <s v="Campobasso"/>
    <x v="3"/>
    <s v="Southern Europe"/>
    <m/>
    <m/>
    <m/>
    <m/>
    <m/>
    <m/>
    <s v="1016985"/>
    <n v="1146937"/>
    <s v="L400444"/>
    <s v="G400445"/>
  </r>
  <r>
    <s v="https://www.gem.wiki/Sermide_power_station"/>
    <x v="128"/>
    <s v="Sermide power station"/>
    <m/>
    <s v="3"/>
    <s v="NG"/>
    <n v="385"/>
    <x v="0"/>
    <x v="0"/>
    <s v="N"/>
    <m/>
    <m/>
    <m/>
    <x v="8"/>
    <m/>
    <m/>
    <m/>
    <n v="45.026499999999999"/>
    <n v="11.2522"/>
    <s v="exact"/>
    <s v="SERMIDE"/>
    <m/>
    <m/>
    <s v="Mantua"/>
    <x v="3"/>
    <s v="Southern Europe"/>
    <s v="ENTSOE: 26WUUUUSERMIDE3O"/>
    <m/>
    <m/>
    <m/>
    <m/>
    <m/>
    <s v="1016169"/>
    <s v="1180430, 1197946"/>
    <s v="L400446"/>
    <s v="G400446"/>
  </r>
  <r>
    <s v="https://www.gem.wiki/Sermide_power_station"/>
    <x v="128"/>
    <s v="Sermide power station"/>
    <m/>
    <s v="4"/>
    <s v="NG"/>
    <n v="766"/>
    <x v="0"/>
    <x v="0"/>
    <s v="N"/>
    <m/>
    <m/>
    <m/>
    <x v="8"/>
    <m/>
    <m/>
    <m/>
    <n v="45.026499999999999"/>
    <n v="11.2522"/>
    <s v="exact"/>
    <s v="SERMIDE"/>
    <m/>
    <m/>
    <s v="Mantua"/>
    <x v="3"/>
    <s v="Southern Europe"/>
    <s v="ENTSOE: 26WUUUUSERMIDE4M"/>
    <m/>
    <m/>
    <m/>
    <m/>
    <m/>
    <s v="1016169"/>
    <s v="1146959, 1180431, 1180432"/>
    <s v="L400446"/>
    <s v="G400447"/>
  </r>
  <r>
    <s v="https://www.gem.wiki/Servola_power_station"/>
    <x v="128"/>
    <s v="Servola power station"/>
    <m/>
    <s v="1"/>
    <s v="OG/HFO"/>
    <n v="230"/>
    <x v="6"/>
    <x v="0"/>
    <s v="Y"/>
    <s v="not found"/>
    <s v="not found"/>
    <m/>
    <x v="15"/>
    <m/>
    <m/>
    <m/>
    <n v="45.619489999999999"/>
    <n v="13.78295"/>
    <s v="exact"/>
    <s v="Trieste"/>
    <m/>
    <m/>
    <s v="Friuli Venezia Giulia"/>
    <x v="3"/>
    <s v="Southern Europe"/>
    <s v="ENTSOE: 26X00000002981-T"/>
    <m/>
    <m/>
    <s v="both"/>
    <s v="Iron &amp; Steel"/>
    <m/>
    <s v="1046102"/>
    <s v="1178118, 1168612"/>
    <s v="L400451"/>
    <s v="G412788"/>
  </r>
  <r>
    <s v="https://www.gem.wiki/Servola_power_station"/>
    <x v="128"/>
    <s v="Servola power station"/>
    <m/>
    <s v="2"/>
    <s v="NG"/>
    <n v="120"/>
    <x v="2"/>
    <x v="0"/>
    <s v="Y"/>
    <s v="not found"/>
    <s v="not found"/>
    <m/>
    <x v="49"/>
    <m/>
    <m/>
    <m/>
    <n v="45.619489999999999"/>
    <n v="13.78295"/>
    <s v="exact"/>
    <s v="Trieste"/>
    <m/>
    <m/>
    <s v="Friuli Venezia Giulia"/>
    <x v="3"/>
    <s v="Southern Europe"/>
    <s v="ENTSOE: 26X00000002981-T"/>
    <m/>
    <m/>
    <s v="both"/>
    <s v="Iron &amp; Steel"/>
    <m/>
    <s v="1046102"/>
    <n v="1309164"/>
    <s v="L400451"/>
    <s v="G406333"/>
  </r>
  <r>
    <s v="https://www.gem.wiki/Sesto_San_Giovanni_power_station"/>
    <x v="128"/>
    <s v="Sesto San Giovanni power station"/>
    <m/>
    <s v="1"/>
    <s v="NG"/>
    <n v="55"/>
    <x v="0"/>
    <x v="0"/>
    <s v="N"/>
    <m/>
    <m/>
    <m/>
    <x v="20"/>
    <m/>
    <m/>
    <m/>
    <n v="45.541699999999999"/>
    <n v="9.2538999999999998"/>
    <s v="exact"/>
    <s v="Sesto San Giovanni"/>
    <m/>
    <m/>
    <s v="Milan"/>
    <x v="3"/>
    <s v="Southern Europe"/>
    <s v="ENTSOE: 26WUSSTSNGVNN216"/>
    <m/>
    <m/>
    <m/>
    <m/>
    <m/>
    <s v="1029317"/>
    <s v="1147032, 1147033"/>
    <s v="L400448"/>
    <s v="G400448"/>
  </r>
  <r>
    <s v="https://www.gem.wiki/Sesto_San_Giovanni_power_station"/>
    <x v="128"/>
    <s v="Sesto San Giovanni power station"/>
    <m/>
    <s v="2"/>
    <s v="NG"/>
    <n v="56"/>
    <x v="0"/>
    <x v="0"/>
    <s v="N"/>
    <m/>
    <m/>
    <m/>
    <x v="8"/>
    <m/>
    <m/>
    <m/>
    <n v="45.541699999999999"/>
    <n v="9.2538999999999998"/>
    <s v="exact"/>
    <s v="Sesto San Giovanni"/>
    <m/>
    <m/>
    <s v="Milan"/>
    <x v="3"/>
    <s v="Southern Europe"/>
    <s v="ENTSOE: 26WUSSTSNGVNNI1W"/>
    <m/>
    <m/>
    <m/>
    <m/>
    <m/>
    <s v="1029317"/>
    <n v="1208595"/>
    <s v="L400448"/>
    <s v="G400449"/>
  </r>
  <r>
    <s v="https://www.gem.wiki/Settimo_Torinese_power_station"/>
    <x v="128"/>
    <s v="Settimo Torinese power station"/>
    <m/>
    <s v="1"/>
    <s v="NG"/>
    <n v="60"/>
    <x v="0"/>
    <x v="0"/>
    <s v="Y"/>
    <m/>
    <m/>
    <m/>
    <x v="48"/>
    <m/>
    <m/>
    <m/>
    <n v="45.126109999999997"/>
    <n v="7.7377799999999999"/>
    <s v="exact"/>
    <s v="Settimo Torinese"/>
    <m/>
    <m/>
    <s v="Turin"/>
    <x v="3"/>
    <s v="Southern Europe"/>
    <m/>
    <m/>
    <m/>
    <m/>
    <m/>
    <m/>
    <s v="1029318"/>
    <s v="1147056, 1147057"/>
    <s v="L400450"/>
    <s v="G400450"/>
  </r>
  <r>
    <s v="https://www.gem.wiki/Simeri_Crichi_power_station"/>
    <x v="128"/>
    <s v="Simeri Crichi power station"/>
    <m/>
    <s v="1"/>
    <s v="NG"/>
    <n v="885"/>
    <x v="0"/>
    <x v="0"/>
    <s v="Y"/>
    <m/>
    <m/>
    <m/>
    <x v="47"/>
    <m/>
    <m/>
    <m/>
    <n v="38.875900000000001"/>
    <n v="16.6569"/>
    <s v="exact"/>
    <s v="Simeri Crichi"/>
    <m/>
    <m/>
    <s v="Catanzaro"/>
    <x v="3"/>
    <s v="Southern Europe"/>
    <s v="ENTSOE: 26WUSMRICRICHI16"/>
    <m/>
    <m/>
    <m/>
    <m/>
    <m/>
    <s v="1054059"/>
    <s v="1179963, 1189502, 1189503"/>
    <s v="L400452"/>
    <s v="G400452"/>
  </r>
  <r>
    <s v="https://www.gem.wiki/Sora_power_station"/>
    <x v="128"/>
    <s v="Sora power station"/>
    <m/>
    <s v="1"/>
    <s v="NG"/>
    <n v="42"/>
    <x v="0"/>
    <x v="0"/>
    <s v="Y"/>
    <m/>
    <m/>
    <m/>
    <x v="47"/>
    <m/>
    <m/>
    <m/>
    <n v="41.7"/>
    <n v="13.583729999999999"/>
    <s v="exact"/>
    <s v="Sora"/>
    <m/>
    <m/>
    <s v="Frosinone"/>
    <x v="3"/>
    <s v="Southern Europe"/>
    <s v="ENTSOE: 26WUUUUUUUSORA28"/>
    <m/>
    <m/>
    <s v="both"/>
    <s v="Pulp &amp; Paper"/>
    <s v="power"/>
    <s v="1073467"/>
    <s v="1211244, 1211245, 1211243"/>
    <s v="L400453"/>
    <s v="G400453"/>
  </r>
  <r>
    <s v="https://www.gem.wiki/Sparanise_power_station"/>
    <x v="128"/>
    <s v="Sparanise power station"/>
    <s v="Centrale Termoelettrica di Sparanise"/>
    <s v="1"/>
    <s v="NG"/>
    <n v="380"/>
    <x v="0"/>
    <x v="0"/>
    <s v="N"/>
    <m/>
    <m/>
    <m/>
    <x v="4"/>
    <m/>
    <m/>
    <m/>
    <n v="41.1783"/>
    <n v="14.1129"/>
    <s v="exact"/>
    <s v="Sparanise"/>
    <m/>
    <m/>
    <s v="Caserta"/>
    <x v="3"/>
    <s v="Southern Europe"/>
    <s v="ENTSOE: 26WUUSPARANISE1Q"/>
    <m/>
    <m/>
    <m/>
    <m/>
    <m/>
    <s v="1057840"/>
    <s v="1185294, 1193646"/>
    <s v="L400454"/>
    <s v="G400454"/>
  </r>
  <r>
    <s v="https://www.gem.wiki/Sparanise_power_station"/>
    <x v="128"/>
    <s v="Sparanise power station"/>
    <s v="Centrale Termoelettrica di Sparanise"/>
    <s v="2"/>
    <s v="NG"/>
    <n v="380"/>
    <x v="0"/>
    <x v="0"/>
    <s v="N"/>
    <m/>
    <m/>
    <m/>
    <x v="4"/>
    <m/>
    <m/>
    <m/>
    <n v="41.1783"/>
    <n v="14.1129"/>
    <s v="exact"/>
    <s v="Sparanise"/>
    <m/>
    <m/>
    <s v="Caserta"/>
    <x v="3"/>
    <s v="Southern Europe"/>
    <s v="ENTSOE: 26WUUSPARANISE2O"/>
    <m/>
    <m/>
    <m/>
    <m/>
    <m/>
    <s v="1057840"/>
    <s v="1193647, 1193648"/>
    <s v="L400454"/>
    <s v="G400455"/>
  </r>
  <r>
    <s v="https://www.gem.wiki/Sparanise_power_station"/>
    <x v="128"/>
    <s v="Sparanise power station"/>
    <s v="Centrale Termoelettrica di Sparanise"/>
    <s v="CC1"/>
    <s v="NG"/>
    <n v="620"/>
    <x v="4"/>
    <x v="1"/>
    <s v="not found"/>
    <s v="not found"/>
    <s v="not found"/>
    <m/>
    <x v="45"/>
    <m/>
    <m/>
    <m/>
    <n v="41.1783"/>
    <n v="14.1129"/>
    <s v="exact"/>
    <s v="Sparanise"/>
    <m/>
    <m/>
    <s v="Caserta"/>
    <x v="3"/>
    <s v="Southern Europe"/>
    <m/>
    <m/>
    <m/>
    <m/>
    <m/>
    <m/>
    <s v="1057840"/>
    <n v="1307545"/>
    <s v="L400454"/>
    <s v="G409816"/>
  </r>
  <r>
    <s v="https://www.gem.wiki/Sparanise_power_station"/>
    <x v="128"/>
    <s v="Sparanise power station"/>
    <s v="Centrale Termoelettrica di Sparanise"/>
    <s v="CC2"/>
    <s v="WSTH-NG/BU"/>
    <n v="320"/>
    <x v="4"/>
    <x v="3"/>
    <s v="not found"/>
    <s v="not found"/>
    <s v="not found"/>
    <m/>
    <x v="45"/>
    <m/>
    <m/>
    <m/>
    <n v="41.1783"/>
    <n v="14.1129"/>
    <s v="exact"/>
    <s v="Sparanise"/>
    <m/>
    <m/>
    <s v="Caserta"/>
    <x v="3"/>
    <s v="Southern Europe"/>
    <m/>
    <m/>
    <m/>
    <m/>
    <m/>
    <m/>
    <s v="1057840"/>
    <n v="1307546"/>
    <s v="L400454"/>
    <s v="G409815"/>
  </r>
  <r>
    <s v="https://www.gem.wiki/Sulmona_CHP_power_station"/>
    <x v="128"/>
    <s v="Sulmona CHP power station"/>
    <m/>
    <s v="IC"/>
    <s v="NG/D"/>
    <s v="not found"/>
    <x v="2"/>
    <x v="6"/>
    <s v="Y"/>
    <m/>
    <m/>
    <m/>
    <x v="49"/>
    <m/>
    <m/>
    <m/>
    <n v="42.047459864733298"/>
    <n v="13.9267600860074"/>
    <s v="approximate"/>
    <s v="Sulmona"/>
    <m/>
    <m/>
    <m/>
    <x v="3"/>
    <s v="Southern Europe"/>
    <m/>
    <m/>
    <m/>
    <m/>
    <m/>
    <m/>
    <s v="1137294"/>
    <n v="1311156"/>
    <s v="L408822"/>
    <s v="G412787"/>
  </r>
  <r>
    <s v="https://www.gem.wiki/Taranto_CHP_power_station"/>
    <x v="128"/>
    <s v="Taranto CHP power station"/>
    <m/>
    <s v="CC3"/>
    <s v="NG/BFG/OG"/>
    <n v="564"/>
    <x v="0"/>
    <x v="0"/>
    <s v="Y"/>
    <m/>
    <m/>
    <m/>
    <x v="44"/>
    <m/>
    <m/>
    <m/>
    <n v="40.4637927468874"/>
    <n v="17.246516004433001"/>
    <s v="approximate"/>
    <s v="Taranto"/>
    <m/>
    <m/>
    <m/>
    <x v="3"/>
    <s v="Southern Europe"/>
    <m/>
    <m/>
    <m/>
    <s v="both"/>
    <s v="Iron &amp; Steel"/>
    <m/>
    <s v="1019368"/>
    <s v="1151691, 1151692, 1151693"/>
    <s v="L408762"/>
    <s v="G412786"/>
  </r>
  <r>
    <s v="https://www.gem.wiki/Taranto_CHP_power_station"/>
    <x v="128"/>
    <s v="Taranto CHP power station"/>
    <m/>
    <s v="CET2-1"/>
    <s v="BFG/NG/OG/HFO"/>
    <n v="160"/>
    <x v="0"/>
    <x v="3"/>
    <s v="Y"/>
    <m/>
    <m/>
    <m/>
    <x v="38"/>
    <m/>
    <m/>
    <m/>
    <n v="40.4637927468874"/>
    <n v="17.246516004433001"/>
    <s v="approximate"/>
    <s v="Taranto"/>
    <m/>
    <m/>
    <m/>
    <x v="3"/>
    <s v="Southern Europe"/>
    <m/>
    <m/>
    <m/>
    <s v="both"/>
    <s v="Iron &amp; Steel"/>
    <m/>
    <s v="1019368"/>
    <n v="1151688"/>
    <s v="L408762"/>
    <s v="G412785"/>
  </r>
  <r>
    <s v="https://www.gem.wiki/Taranto_CHP_power_station"/>
    <x v="128"/>
    <s v="Taranto CHP power station"/>
    <m/>
    <s v="CET2-2"/>
    <s v="BFG/NG/OG/HFO"/>
    <n v="160"/>
    <x v="0"/>
    <x v="3"/>
    <s v="Y"/>
    <m/>
    <m/>
    <m/>
    <x v="38"/>
    <m/>
    <m/>
    <m/>
    <n v="40.4637927468874"/>
    <n v="17.246516004433001"/>
    <s v="approximate"/>
    <s v="Taranto"/>
    <m/>
    <m/>
    <m/>
    <x v="3"/>
    <s v="Southern Europe"/>
    <m/>
    <m/>
    <m/>
    <s v="both"/>
    <s v="Iron &amp; Steel"/>
    <m/>
    <s v="1019368"/>
    <n v="1151689"/>
    <s v="L408762"/>
    <s v="G412784"/>
  </r>
  <r>
    <s v="https://www.gem.wiki/Taranto_CHP_power_station"/>
    <x v="128"/>
    <s v="Taranto CHP power station"/>
    <m/>
    <s v="CET2-3"/>
    <s v="BFG/NG/OG/HFO"/>
    <n v="160"/>
    <x v="0"/>
    <x v="3"/>
    <s v="Y"/>
    <m/>
    <m/>
    <m/>
    <x v="38"/>
    <m/>
    <m/>
    <m/>
    <n v="40.4637927468874"/>
    <n v="17.246516004433001"/>
    <s v="approximate"/>
    <s v="Taranto"/>
    <m/>
    <m/>
    <m/>
    <x v="3"/>
    <s v="Southern Europe"/>
    <m/>
    <m/>
    <m/>
    <s v="both"/>
    <s v="Iron &amp; Steel"/>
    <m/>
    <s v="1019368"/>
    <n v="1151690"/>
    <s v="L408762"/>
    <s v="G412783"/>
  </r>
  <r>
    <s v="https://www.gem.wiki/Taranto_Refinery_power_station"/>
    <x v="128"/>
    <s v="Taranto Refinery power station"/>
    <s v="Centrale di Cogenerazione di Taranto"/>
    <s v="TG5"/>
    <s v="NG"/>
    <n v="48.5"/>
    <x v="0"/>
    <x v="0"/>
    <s v="Y"/>
    <s v="not found"/>
    <s v="not found"/>
    <m/>
    <x v="43"/>
    <m/>
    <m/>
    <m/>
    <n v="40.499257135873201"/>
    <n v="17.197117311701899"/>
    <s v="exact"/>
    <s v="Taranto"/>
    <m/>
    <m/>
    <s v="Taranto"/>
    <x v="3"/>
    <s v="Southern Europe"/>
    <m/>
    <m/>
    <m/>
    <m/>
    <m/>
    <m/>
    <s v="1009828"/>
    <s v="1151685, 1255152"/>
    <s v="L407557"/>
    <s v="G409814"/>
  </r>
  <r>
    <s v="https://www.gem.wiki/Taranto_Refinery_power_station"/>
    <x v="128"/>
    <s v="Taranto Refinery power station"/>
    <s v="Centrale di Cogenerazione di Taranto"/>
    <s v="TG6"/>
    <s v="NG"/>
    <n v="37"/>
    <x v="2"/>
    <x v="0"/>
    <s v="Y"/>
    <s v="not found"/>
    <s v="not found"/>
    <m/>
    <x v="7"/>
    <m/>
    <m/>
    <m/>
    <n v="40.499257135873201"/>
    <n v="17.197117311701899"/>
    <s v="exact"/>
    <s v="Taranto"/>
    <m/>
    <m/>
    <s v="Taranto"/>
    <x v="3"/>
    <s v="Southern Europe"/>
    <m/>
    <m/>
    <m/>
    <m/>
    <m/>
    <m/>
    <s v="1009828"/>
    <s v="1255151, 1204476"/>
    <s v="L407557"/>
    <s v="G409813"/>
  </r>
  <r>
    <s v="https://www.gem.wiki/Tavazzano_power_station"/>
    <x v="128"/>
    <s v="Tavazzano power station"/>
    <s v="TAVAZZANO E MONTANASO"/>
    <s v="5"/>
    <s v="NG"/>
    <n v="765"/>
    <x v="0"/>
    <x v="0"/>
    <s v="N"/>
    <m/>
    <m/>
    <m/>
    <x v="21"/>
    <m/>
    <m/>
    <m/>
    <n v="45.332500000000003"/>
    <n v="9.4364000000000008"/>
    <s v="exact"/>
    <s v="Tavazzano"/>
    <m/>
    <m/>
    <s v="Lodi"/>
    <x v="3"/>
    <s v="Southern Europe"/>
    <m/>
    <m/>
    <m/>
    <m/>
    <m/>
    <m/>
    <s v="1016183"/>
    <s v="1188578, 1188579, 1188582"/>
    <s v="L400457"/>
    <s v="G400457"/>
  </r>
  <r>
    <s v="https://www.gem.wiki/Tavazzano_power_station"/>
    <x v="128"/>
    <s v="Tavazzano power station"/>
    <s v="TAVAZZANO E MONTANASO"/>
    <s v="6"/>
    <s v="NG"/>
    <n v="385"/>
    <x v="0"/>
    <x v="0"/>
    <s v="N"/>
    <m/>
    <m/>
    <m/>
    <x v="21"/>
    <m/>
    <m/>
    <m/>
    <n v="45.332500000000003"/>
    <n v="9.4364000000000008"/>
    <s v="exact"/>
    <s v="Tavazzano"/>
    <m/>
    <m/>
    <s v="Lodi"/>
    <x v="3"/>
    <s v="Southern Europe"/>
    <m/>
    <m/>
    <m/>
    <m/>
    <m/>
    <m/>
    <s v="1016183"/>
    <s v="1188580, 1191364"/>
    <s v="L400457"/>
    <s v="G400458"/>
  </r>
  <r>
    <s v="https://www.gem.wiki/Tavazzano_power_station"/>
    <x v="128"/>
    <s v="Tavazzano power station"/>
    <s v="TAVAZZANO E MONTANASO"/>
    <s v="CCGT8"/>
    <s v="NG"/>
    <n v="560"/>
    <x v="1"/>
    <x v="1"/>
    <s v="not found"/>
    <s v="Hydrogen capable: turbine"/>
    <s v="not found"/>
    <m/>
    <x v="7"/>
    <m/>
    <m/>
    <m/>
    <n v="45.332500000000003"/>
    <n v="9.4364000000000008"/>
    <s v="exact"/>
    <s v="Tavazzano"/>
    <m/>
    <m/>
    <s v="Lodi"/>
    <x v="3"/>
    <s v="Southern Europe"/>
    <m/>
    <m/>
    <m/>
    <m/>
    <m/>
    <m/>
    <s v="1016183"/>
    <m/>
    <s v="L400457"/>
    <s v="G409812"/>
  </r>
  <r>
    <s v="https://www.gem.wiki/Tavazzano_power_station"/>
    <x v="128"/>
    <s v="Tavazzano power station"/>
    <s v="TAVAZZANO E MONTANASO"/>
    <s v="CCST8"/>
    <s v="WSTH-NG/BU"/>
    <n v="290"/>
    <x v="1"/>
    <x v="3"/>
    <s v="not found"/>
    <s v="Hydrogen capable: turbine"/>
    <s v="not found"/>
    <m/>
    <x v="7"/>
    <m/>
    <m/>
    <m/>
    <n v="45.332500000000003"/>
    <n v="9.4364000000000008"/>
    <s v="exact"/>
    <s v="Tavazzano"/>
    <m/>
    <m/>
    <s v="Lodi"/>
    <x v="3"/>
    <s v="Southern Europe"/>
    <m/>
    <m/>
    <m/>
    <m/>
    <m/>
    <m/>
    <s v="1016183"/>
    <m/>
    <s v="L400457"/>
    <s v="G409811"/>
  </r>
  <r>
    <s v="https://www.gem.wiki/Tavazzano_power_station"/>
    <x v="128"/>
    <s v="Tavazzano power station"/>
    <s v="TAVAZZANO E MONTANASO"/>
    <s v="GT8"/>
    <s v="NG"/>
    <n v="320"/>
    <x v="6"/>
    <x v="1"/>
    <s v="not found"/>
    <m/>
    <m/>
    <m/>
    <x v="18"/>
    <n v="2020"/>
    <m/>
    <m/>
    <n v="45.332500000000003"/>
    <n v="9.4364000000000008"/>
    <s v="exact"/>
    <s v="Tavazzano"/>
    <m/>
    <m/>
    <s v="Lodi"/>
    <x v="3"/>
    <s v="Southern Europe"/>
    <m/>
    <m/>
    <m/>
    <m/>
    <m/>
    <m/>
    <s v="1016183"/>
    <n v="1151873"/>
    <s v="L400457"/>
    <s v="G409810"/>
  </r>
  <r>
    <s v="https://www.gem.wiki/Tenaris_Dalmine_power_station"/>
    <x v="128"/>
    <s v="Tenaris Dalmine power station"/>
    <m/>
    <s v="1"/>
    <s v="NG"/>
    <n v="122"/>
    <x v="0"/>
    <x v="0"/>
    <s v="Y"/>
    <m/>
    <m/>
    <m/>
    <x v="4"/>
    <m/>
    <m/>
    <m/>
    <n v="45.639189999999999"/>
    <n v="9.6048100000000005"/>
    <s v="exact"/>
    <s v="Dalmine"/>
    <m/>
    <m/>
    <s v="Bergamo"/>
    <x v="3"/>
    <s v="Southern Europe"/>
    <s v="ENTSOE: 26WUTNRSDLMNSP15"/>
    <m/>
    <m/>
    <m/>
    <m/>
    <m/>
    <s v="1061886"/>
    <s v="1191374, 1193016, 1193017"/>
    <s v="L400459"/>
    <s v="G400459"/>
  </r>
  <r>
    <s v="https://www.gem.wiki/Termica_Colleferro_power_station"/>
    <x v="128"/>
    <s v="Termica Colleferro power station"/>
    <m/>
    <s v="1"/>
    <s v="NG"/>
    <n v="44"/>
    <x v="0"/>
    <x v="0"/>
    <s v="Y"/>
    <m/>
    <m/>
    <m/>
    <x v="39"/>
    <m/>
    <m/>
    <m/>
    <n v="41.735329999999998"/>
    <n v="12.97072"/>
    <s v="exact"/>
    <s v="Colleferro"/>
    <m/>
    <m/>
    <s v="Rome"/>
    <x v="3"/>
    <s v="Southern Europe"/>
    <s v="ENTSOE: 26WUTRMCCLLFRR1M"/>
    <m/>
    <m/>
    <m/>
    <m/>
    <m/>
    <s v="1081327"/>
    <s v="1224920, 1230059"/>
    <s v="L400460"/>
    <s v="G400460"/>
  </r>
  <r>
    <s v="https://www.gem.wiki/Termini_Imerese_power_station"/>
    <x v="128"/>
    <s v="Termini Imerese power station"/>
    <m/>
    <s v="1"/>
    <s v="NG"/>
    <n v="150"/>
    <x v="2"/>
    <x v="1"/>
    <s v="N"/>
    <s v="not found"/>
    <s v="not found"/>
    <m/>
    <x v="43"/>
    <m/>
    <m/>
    <m/>
    <n v="37.96801"/>
    <n v="13.75079"/>
    <s v="exact"/>
    <s v="Termini Imerese"/>
    <m/>
    <m/>
    <s v="Palermo"/>
    <x v="3"/>
    <s v="Southern Europe"/>
    <m/>
    <m/>
    <s v="Ettore Majorana Power Plant"/>
    <m/>
    <m/>
    <m/>
    <s v="1016186"/>
    <n v="1315633"/>
    <s v="L400461"/>
    <s v="G410765"/>
  </r>
  <r>
    <s v="https://www.gem.wiki/Termini_Imerese_power_station"/>
    <x v="128"/>
    <s v="Termini Imerese power station"/>
    <m/>
    <s v="2"/>
    <s v="NG"/>
    <n v="150"/>
    <x v="2"/>
    <x v="1"/>
    <s v="N"/>
    <s v="not found"/>
    <s v="not found"/>
    <m/>
    <x v="43"/>
    <m/>
    <m/>
    <m/>
    <n v="37.96801"/>
    <n v="13.75079"/>
    <s v="exact"/>
    <s v="Termini Imerese"/>
    <m/>
    <m/>
    <s v="Palermo"/>
    <x v="3"/>
    <s v="Southern Europe"/>
    <m/>
    <m/>
    <s v="Ettore Majorana Power Plant"/>
    <m/>
    <m/>
    <m/>
    <s v="1016186"/>
    <n v="1315634"/>
    <s v="L400461"/>
    <s v="G410764"/>
  </r>
  <r>
    <s v="https://www.gem.wiki/Termini_Imerese_power_station"/>
    <x v="128"/>
    <s v="Termini Imerese power station"/>
    <m/>
    <s v="Ti41"/>
    <s v="NG"/>
    <n v="250"/>
    <x v="7"/>
    <x v="0"/>
    <s v="not found"/>
    <m/>
    <m/>
    <m/>
    <x v="43"/>
    <m/>
    <n v="2023"/>
    <m/>
    <n v="37.96801"/>
    <n v="13.75079"/>
    <s v="exact"/>
    <s v="Termini Imerese"/>
    <m/>
    <m/>
    <s v="Palermo"/>
    <x v="3"/>
    <s v="Southern Europe"/>
    <s v="ENTSOE: 26WUUTERMINI-I4H"/>
    <m/>
    <s v="Ettore Majorana Power Plant"/>
    <m/>
    <m/>
    <m/>
    <s v="1016186"/>
    <s v="not found"/>
    <s v="L400461"/>
    <s v="G400461"/>
  </r>
  <r>
    <s v="https://www.gem.wiki/Termini_Imerese_power_station"/>
    <x v="128"/>
    <s v="Termini Imerese power station"/>
    <m/>
    <s v="Ti53"/>
    <s v="NG"/>
    <n v="118"/>
    <x v="7"/>
    <x v="1"/>
    <s v="N"/>
    <m/>
    <m/>
    <m/>
    <x v="43"/>
    <m/>
    <n v="2023"/>
    <m/>
    <n v="37.96801"/>
    <n v="13.75079"/>
    <s v="exact"/>
    <s v="Termini Imerese"/>
    <m/>
    <m/>
    <s v="Palermo"/>
    <x v="3"/>
    <s v="Southern Europe"/>
    <s v="ENTSOE: 26WUTERMINI-I42G"/>
    <m/>
    <s v="Ettore Majorana Power Plant"/>
    <m/>
    <m/>
    <m/>
    <s v="1016186"/>
    <s v="not found"/>
    <s v="L400461"/>
    <s v="G400462"/>
  </r>
  <r>
    <s v="https://www.gem.wiki/Termini_Imerese_power_station"/>
    <x v="128"/>
    <s v="Termini Imerese power station"/>
    <m/>
    <s v="Ti54"/>
    <s v="NG"/>
    <n v="118"/>
    <x v="7"/>
    <x v="1"/>
    <s v="N"/>
    <m/>
    <m/>
    <m/>
    <x v="43"/>
    <m/>
    <n v="2023"/>
    <m/>
    <n v="37.96801"/>
    <n v="13.75079"/>
    <s v="exact"/>
    <s v="Termini Imerese"/>
    <m/>
    <m/>
    <s v="Palermo"/>
    <x v="3"/>
    <s v="Southern Europe"/>
    <s v="ENTSOE: 26WUUTERMINI-I5F"/>
    <m/>
    <s v="Ettore Majorana Power Plant"/>
    <m/>
    <m/>
    <m/>
    <s v="1016186"/>
    <s v="not found"/>
    <s v="L400461"/>
    <s v="G400463"/>
  </r>
  <r>
    <s v="https://www.gem.wiki/Termini_Imerese_power_station"/>
    <x v="128"/>
    <s v="Termini Imerese power station"/>
    <m/>
    <s v="Ti6"/>
    <s v="NG"/>
    <n v="735"/>
    <x v="0"/>
    <x v="0"/>
    <s v="N"/>
    <m/>
    <m/>
    <m/>
    <x v="8"/>
    <m/>
    <m/>
    <m/>
    <n v="37.96801"/>
    <n v="13.75079"/>
    <s v="exact"/>
    <s v="Termini Imerese"/>
    <m/>
    <m/>
    <s v="Palermo"/>
    <x v="3"/>
    <s v="Southern Europe"/>
    <s v="ENTSOE: 26WUUTERMINI-I6D"/>
    <m/>
    <s v="Ettore Majorana Power Plant"/>
    <m/>
    <m/>
    <m/>
    <s v="1016186"/>
    <s v="not found"/>
    <s v="L400461"/>
    <s v="G400464"/>
  </r>
  <r>
    <s v="https://www.gem.wiki/Termoli_power_station"/>
    <x v="128"/>
    <s v="Termoli power station"/>
    <m/>
    <s v="1"/>
    <s v="NG"/>
    <n v="769"/>
    <x v="0"/>
    <x v="0"/>
    <s v="N"/>
    <m/>
    <m/>
    <m/>
    <x v="37"/>
    <m/>
    <m/>
    <m/>
    <n v="41.936900000000001"/>
    <n v="15.000400000000001"/>
    <s v="exact"/>
    <s v="Termoli"/>
    <m/>
    <m/>
    <s v="Campobasso"/>
    <x v="3"/>
    <s v="Southern Europe"/>
    <m/>
    <m/>
    <m/>
    <m/>
    <m/>
    <m/>
    <s v="1056253"/>
    <s v="1183143, 1187073, 1187074"/>
    <s v="L400465"/>
    <s v="G400465"/>
  </r>
  <r>
    <s v="https://www.gem.wiki/Termoli_power_station"/>
    <x v="128"/>
    <s v="Termoli power station"/>
    <m/>
    <s v="IC"/>
    <s v="NG"/>
    <n v="75"/>
    <x v="1"/>
    <x v="4"/>
    <s v="Y"/>
    <m/>
    <m/>
    <m/>
    <x v="49"/>
    <m/>
    <m/>
    <m/>
    <n v="41.936900000000001"/>
    <n v="15.000400000000001"/>
    <s v="exact"/>
    <s v="Termoli"/>
    <m/>
    <m/>
    <s v="Campobasso"/>
    <x v="3"/>
    <s v="Southern Europe"/>
    <m/>
    <m/>
    <m/>
    <m/>
    <m/>
    <m/>
    <s v="1140813"/>
    <n v="1316019"/>
    <s v="L400465"/>
    <s v="G412782"/>
  </r>
  <r>
    <s v="https://www.gem.wiki/Terni_power_station"/>
    <x v="128"/>
    <s v="Terni power station"/>
    <m/>
    <s v="1"/>
    <s v="NG"/>
    <n v="95"/>
    <x v="0"/>
    <x v="0"/>
    <s v="N"/>
    <m/>
    <m/>
    <m/>
    <x v="15"/>
    <m/>
    <m/>
    <m/>
    <n v="42.554000000000002"/>
    <n v="12.617599999999999"/>
    <s v="exact"/>
    <s v="Terni"/>
    <m/>
    <m/>
    <s v="Terni"/>
    <x v="3"/>
    <s v="Southern Europe"/>
    <s v="ENTSOE: 26WUUUUUUTERNI14"/>
    <m/>
    <s v="Terni Edison CC 1"/>
    <m/>
    <m/>
    <m/>
    <s v="1053061"/>
    <n v="1178485"/>
    <s v="L400466"/>
    <s v="G400466"/>
  </r>
  <r>
    <s v="https://www.gem.wiki/Teverola_power_station"/>
    <x v="128"/>
    <s v="Teverola power station"/>
    <m/>
    <s v="1"/>
    <s v="NG"/>
    <n v="404"/>
    <x v="0"/>
    <x v="0"/>
    <s v="not found"/>
    <m/>
    <m/>
    <m/>
    <x v="44"/>
    <m/>
    <m/>
    <s v="SET sp"/>
    <n v="41.009149999999998"/>
    <n v="14.2286"/>
    <s v="exact"/>
    <s v="Teverola"/>
    <m/>
    <m/>
    <s v="Caserta"/>
    <x v="3"/>
    <s v="Southern Europe"/>
    <s v="ENTSOE: 26WUCNTRLDTVRL1D"/>
    <m/>
    <m/>
    <m/>
    <m/>
    <m/>
    <s v="1061313"/>
    <s v="1184035, 1190624"/>
    <s v="L400366"/>
    <s v="G400366"/>
  </r>
  <r>
    <s v="https://www.gem.wiki/Tolmezzo_power_station"/>
    <x v="128"/>
    <s v="Tolmezzo power station"/>
    <m/>
    <s v="1"/>
    <s v="NG"/>
    <n v="20"/>
    <x v="0"/>
    <x v="3"/>
    <s v="Y"/>
    <s v="not found"/>
    <s v="not found"/>
    <m/>
    <x v="3"/>
    <m/>
    <m/>
    <m/>
    <n v="46.407007999999998"/>
    <n v="12.938572000000001"/>
    <s v="exact"/>
    <s v="Villa Santina"/>
    <m/>
    <m/>
    <s v="Udine"/>
    <x v="3"/>
    <s v="Southern Europe"/>
    <m/>
    <m/>
    <m/>
    <s v="both"/>
    <s v="Pulp &amp; Paper"/>
    <s v="none"/>
    <s v="1011655"/>
    <s v="1308830, 1308829"/>
    <s v="L407558"/>
    <s v="G409809"/>
  </r>
  <r>
    <s v="https://www.gem.wiki/Torino_Nord_power_station"/>
    <x v="128"/>
    <s v="Torino Nord power station"/>
    <m/>
    <s v="1"/>
    <s v="NG"/>
    <n v="395"/>
    <x v="0"/>
    <x v="0"/>
    <s v="Y"/>
    <m/>
    <m/>
    <m/>
    <x v="17"/>
    <m/>
    <m/>
    <m/>
    <n v="45.103830000000002"/>
    <n v="7.6130800000000001"/>
    <s v="exact"/>
    <s v="Torino"/>
    <m/>
    <m/>
    <s v="Turin"/>
    <x v="3"/>
    <s v="Southern Europe"/>
    <s v="ENTSOE: 26WUTORINONORD1C"/>
    <m/>
    <m/>
    <m/>
    <m/>
    <m/>
    <s v="1073232"/>
    <s v="1210831, 1219633"/>
    <s v="L400468"/>
    <s v="G400468"/>
  </r>
  <r>
    <s v="https://www.gem.wiki/Torrevaldaliga_Nord_power_station"/>
    <x v="128"/>
    <s v="Torrevaldaliga Nord power station"/>
    <s v="Torrevaldaliga nord"/>
    <s v="CC"/>
    <s v="NG"/>
    <n v="800"/>
    <x v="5"/>
    <x v="0"/>
    <s v="N"/>
    <s v="not found"/>
    <s v="not found"/>
    <s v="replacement"/>
    <x v="45"/>
    <m/>
    <m/>
    <m/>
    <n v="42.126899999999999"/>
    <n v="11.7583"/>
    <s v="exact"/>
    <s v="Civitavecchia"/>
    <m/>
    <m/>
    <s v="Rome"/>
    <x v="3"/>
    <s v="Southern Europe"/>
    <m/>
    <m/>
    <s v="Civitavecchia"/>
    <m/>
    <m/>
    <m/>
    <s v="1016189"/>
    <n v="1298922"/>
    <s v="L102853"/>
    <s v="G401336"/>
  </r>
  <r>
    <s v="https://www.gem.wiki/Torrevaldaliga_Sud_power_station"/>
    <x v="128"/>
    <s v="Torrevaldaliga Sud power station"/>
    <m/>
    <s v="TV4"/>
    <s v="NG"/>
    <n v="320"/>
    <x v="7"/>
    <x v="1"/>
    <s v="not found"/>
    <m/>
    <m/>
    <m/>
    <x v="43"/>
    <m/>
    <m/>
    <m/>
    <n v="42.124099999999999"/>
    <n v="11.7624"/>
    <s v="exact"/>
    <s v="Civitavecchia"/>
    <m/>
    <m/>
    <s v="Rome"/>
    <x v="3"/>
    <s v="Southern Europe"/>
    <m/>
    <m/>
    <m/>
    <m/>
    <m/>
    <m/>
    <s v="1016190"/>
    <s v="not found"/>
    <s v="L400469"/>
    <s v="G409808"/>
  </r>
  <r>
    <s v="https://www.gem.wiki/Torrevaldaliga_Sud_power_station"/>
    <x v="128"/>
    <s v="Torrevaldaliga Sud power station"/>
    <m/>
    <s v="TV5"/>
    <s v="NG"/>
    <n v="760"/>
    <x v="0"/>
    <x v="0"/>
    <s v="Y"/>
    <m/>
    <m/>
    <m/>
    <x v="8"/>
    <m/>
    <m/>
    <m/>
    <n v="42.124099999999999"/>
    <n v="11.7624"/>
    <s v="exact"/>
    <s v="Civitavecchia"/>
    <m/>
    <m/>
    <s v="Rome"/>
    <x v="3"/>
    <s v="Southern Europe"/>
    <s v="ENTSOE: 26WUTRRVLDLIGA55"/>
    <m/>
    <m/>
    <m/>
    <m/>
    <m/>
    <s v="1016190"/>
    <s v="not found"/>
    <s v="L400469"/>
    <s v="G400469"/>
  </r>
  <r>
    <s v="https://www.gem.wiki/Torrevaldaliga_Sud_power_station"/>
    <x v="128"/>
    <s v="Torrevaldaliga Sud power station"/>
    <m/>
    <s v="TV6"/>
    <s v="NG"/>
    <n v="380"/>
    <x v="0"/>
    <x v="0"/>
    <s v="Y"/>
    <m/>
    <m/>
    <m/>
    <x v="21"/>
    <m/>
    <m/>
    <m/>
    <n v="42.124099999999999"/>
    <n v="11.7624"/>
    <s v="exact"/>
    <s v="Civitavecchia"/>
    <m/>
    <m/>
    <s v="Rome"/>
    <x v="3"/>
    <s v="Southern Europe"/>
    <s v="ENTSOE: 26WUTRRVLDLIGA63"/>
    <m/>
    <m/>
    <m/>
    <m/>
    <m/>
    <s v="1016190"/>
    <s v="not found"/>
    <s v="L400469"/>
    <s v="G400470"/>
  </r>
  <r>
    <s v="https://www.gem.wiki/Torrevaldaliga_Sud_power_station"/>
    <x v="128"/>
    <s v="Torrevaldaliga Sud power station"/>
    <m/>
    <s v="TV7"/>
    <s v="NG"/>
    <n v="900"/>
    <x v="5"/>
    <x v="0"/>
    <s v="Y"/>
    <s v="not found"/>
    <s v="not found"/>
    <m/>
    <x v="45"/>
    <m/>
    <m/>
    <m/>
    <n v="42.124099999999999"/>
    <n v="11.7624"/>
    <s v="exact"/>
    <s v="Civitavecchia"/>
    <m/>
    <m/>
    <s v="Rome"/>
    <x v="3"/>
    <s v="Southern Europe"/>
    <m/>
    <m/>
    <m/>
    <m/>
    <m/>
    <m/>
    <s v="1016190"/>
    <n v="1308283"/>
    <s v="L400469"/>
    <s v="G409807"/>
  </r>
  <r>
    <s v="https://www.gem.wiki/Torviscosa_power_station"/>
    <x v="128"/>
    <s v="Torviscosa power station"/>
    <m/>
    <s v="1"/>
    <s v="NG"/>
    <n v="867"/>
    <x v="0"/>
    <x v="0"/>
    <s v="N"/>
    <m/>
    <m/>
    <m/>
    <x v="37"/>
    <m/>
    <m/>
    <m/>
    <n v="45.817"/>
    <n v="13.289099999999999"/>
    <s v="exact"/>
    <s v="Torviscosa"/>
    <m/>
    <m/>
    <s v="Udine"/>
    <x v="3"/>
    <s v="Southern Europe"/>
    <s v="ENTSOE: 26WUTORVISCOSA1F"/>
    <m/>
    <m/>
    <m/>
    <m/>
    <m/>
    <s v="1052725"/>
    <s v="1177905, 1183431, 1183432"/>
    <s v="L400471"/>
    <s v="G400471"/>
  </r>
  <r>
    <s v="https://www.gem.wiki/Trapani_power_station"/>
    <x v="128"/>
    <s v="Trapani power station"/>
    <s v="Centrale elettrica di Trapani"/>
    <s v="1"/>
    <s v="NG"/>
    <n v="107.8"/>
    <x v="0"/>
    <x v="1"/>
    <s v="N"/>
    <m/>
    <m/>
    <m/>
    <x v="33"/>
    <m/>
    <m/>
    <m/>
    <n v="37.876739999999998"/>
    <n v="12.589219999999999"/>
    <s v="exact"/>
    <s v="Trapani"/>
    <m/>
    <m/>
    <s v="Trapani"/>
    <x v="3"/>
    <s v="Southern Europe"/>
    <s v="ENTSOE: 26WUUTRAPANI-C1M"/>
    <m/>
    <m/>
    <m/>
    <m/>
    <m/>
    <s v="1016191"/>
    <n v="1153698"/>
    <s v="L400472"/>
    <s v="G400472"/>
  </r>
  <r>
    <s v="https://www.gem.wiki/Trapani_power_station"/>
    <x v="128"/>
    <s v="Trapani power station"/>
    <s v="Centrale elettrica di Trapani"/>
    <s v="2"/>
    <s v="NG"/>
    <n v="107.8"/>
    <x v="0"/>
    <x v="1"/>
    <s v="N"/>
    <m/>
    <m/>
    <m/>
    <x v="12"/>
    <m/>
    <m/>
    <m/>
    <n v="37.876739999999998"/>
    <n v="12.589219999999999"/>
    <s v="exact"/>
    <s v="Trapani"/>
    <m/>
    <m/>
    <s v="Trapani"/>
    <x v="3"/>
    <s v="Southern Europe"/>
    <s v="ENTSOE: 26WUUTRAPANI-C2K"/>
    <m/>
    <m/>
    <m/>
    <m/>
    <m/>
    <s v="1016191"/>
    <n v="1153699"/>
    <s v="L400472"/>
    <s v="G400473"/>
  </r>
  <r>
    <s v="https://www.gem.wiki/Trapani_power_station"/>
    <x v="128"/>
    <s v="Trapani power station"/>
    <s v="Centrale elettrica di Trapani"/>
    <s v="2-1"/>
    <s v="NG"/>
    <n v="55"/>
    <x v="2"/>
    <x v="1"/>
    <s v="not found"/>
    <s v="not found"/>
    <s v="not found"/>
    <m/>
    <x v="7"/>
    <m/>
    <m/>
    <m/>
    <n v="37.876739999999998"/>
    <n v="12.589219999999999"/>
    <s v="exact"/>
    <s v="Trapani"/>
    <m/>
    <m/>
    <s v="Trapani"/>
    <x v="3"/>
    <s v="Southern Europe"/>
    <m/>
    <m/>
    <m/>
    <m/>
    <m/>
    <m/>
    <s v="1016191"/>
    <m/>
    <s v="L400472"/>
    <s v="G409806"/>
  </r>
  <r>
    <s v="https://www.gem.wiki/Trapani_power_station"/>
    <x v="128"/>
    <s v="Trapani power station"/>
    <s v="Centrale elettrica di Trapani"/>
    <s v="2-2"/>
    <s v="NG"/>
    <n v="55"/>
    <x v="2"/>
    <x v="1"/>
    <s v="not found"/>
    <s v="not found"/>
    <s v="not found"/>
    <m/>
    <x v="7"/>
    <m/>
    <m/>
    <m/>
    <n v="37.876739999999998"/>
    <n v="12.589219999999999"/>
    <s v="exact"/>
    <s v="Trapani"/>
    <m/>
    <m/>
    <s v="Trapani"/>
    <x v="3"/>
    <s v="Southern Europe"/>
    <m/>
    <m/>
    <m/>
    <m/>
    <m/>
    <m/>
    <s v="1016191"/>
    <m/>
    <s v="L400472"/>
    <s v="G409805"/>
  </r>
  <r>
    <s v="https://www.gem.wiki/Trapani_power_station"/>
    <x v="128"/>
    <s v="Trapani power station"/>
    <s v="Centrale elettrica di Trapani"/>
    <s v="2-3"/>
    <s v="NG"/>
    <n v="55"/>
    <x v="2"/>
    <x v="1"/>
    <s v="not found"/>
    <s v="not found"/>
    <s v="not found"/>
    <m/>
    <x v="7"/>
    <m/>
    <m/>
    <m/>
    <n v="37.876739999999998"/>
    <n v="12.589219999999999"/>
    <s v="exact"/>
    <s v="Trapani"/>
    <m/>
    <m/>
    <s v="Trapani"/>
    <x v="3"/>
    <s v="Southern Europe"/>
    <m/>
    <m/>
    <m/>
    <m/>
    <m/>
    <m/>
    <s v="1016191"/>
    <m/>
    <s v="L400472"/>
    <s v="G409804"/>
  </r>
  <r>
    <s v="https://www.gem.wiki/Trapani_power_station"/>
    <x v="128"/>
    <s v="Trapani power station"/>
    <s v="Centrale elettrica di Trapani"/>
    <s v="2-4"/>
    <s v="NG"/>
    <n v="55"/>
    <x v="2"/>
    <x v="1"/>
    <s v="not found"/>
    <s v="not found"/>
    <s v="not found"/>
    <m/>
    <x v="7"/>
    <m/>
    <m/>
    <m/>
    <n v="37.876739999999998"/>
    <n v="12.589219999999999"/>
    <s v="exact"/>
    <s v="Trapani"/>
    <m/>
    <m/>
    <s v="Trapani"/>
    <x v="3"/>
    <s v="Southern Europe"/>
    <m/>
    <m/>
    <m/>
    <m/>
    <m/>
    <m/>
    <s v="1016191"/>
    <m/>
    <s v="L400472"/>
    <s v="G409803"/>
  </r>
  <r>
    <s v="https://www.gem.wiki/Turbigo_power_station"/>
    <x v="128"/>
    <s v="Turbigo power station"/>
    <s v="Centrale di Turbigo"/>
    <s v="4"/>
    <s v="NG"/>
    <n v="855"/>
    <x v="0"/>
    <x v="0"/>
    <s v="N"/>
    <m/>
    <m/>
    <m/>
    <x v="47"/>
    <m/>
    <m/>
    <m/>
    <n v="45.520510000000002"/>
    <n v="8.7412799999999997"/>
    <s v="exact"/>
    <s v="Turbigo"/>
    <m/>
    <m/>
    <s v="Milan"/>
    <x v="3"/>
    <s v="Southern Europe"/>
    <m/>
    <m/>
    <m/>
    <m/>
    <m/>
    <m/>
    <s v="1016197"/>
    <s v="1196529, 1196530, 1208947"/>
    <s v="L400474"/>
    <s v="G400474"/>
  </r>
  <r>
    <s v="https://www.gem.wiki/Turbigo_power_station"/>
    <x v="128"/>
    <s v="Turbigo power station"/>
    <s v="Centrale di Turbigo"/>
    <s v="5"/>
    <s v="NG"/>
    <n v="430"/>
    <x v="0"/>
    <x v="0"/>
    <s v="not found"/>
    <s v="Hydrogen capable: turbine"/>
    <s v="not found"/>
    <m/>
    <x v="3"/>
    <m/>
    <m/>
    <m/>
    <n v="45.520510000000002"/>
    <n v="8.7412799999999997"/>
    <s v="exact"/>
    <s v="Turbigo"/>
    <m/>
    <m/>
    <s v="Milan"/>
    <x v="3"/>
    <s v="Southern Europe"/>
    <m/>
    <m/>
    <m/>
    <m/>
    <m/>
    <m/>
    <s v="1016197"/>
    <n v="1232380"/>
    <s v="L400474"/>
    <s v="G406334"/>
  </r>
  <r>
    <s v="https://www.gem.wiki/Vado_Ligure_Power_Station"/>
    <x v="128"/>
    <s v="Vado Ligure power station"/>
    <m/>
    <s v="VL5"/>
    <s v="NG"/>
    <n v="800"/>
    <x v="0"/>
    <x v="0"/>
    <s v="N"/>
    <m/>
    <m/>
    <s v="replacement"/>
    <x v="4"/>
    <m/>
    <m/>
    <m/>
    <n v="44.275500000000001"/>
    <n v="8.4305000000000003"/>
    <s v="exact"/>
    <s v="Vado Ligure"/>
    <m/>
    <m/>
    <s v="Savona"/>
    <x v="3"/>
    <s v="Southern Europe"/>
    <m/>
    <m/>
    <m/>
    <m/>
    <m/>
    <m/>
    <s v="1016199"/>
    <s v="1194249, 1194250, 1224761"/>
    <s v="L102858"/>
    <s v="G400475"/>
  </r>
  <r>
    <s v="https://www.gem.wiki/Vado_Ligure_Power_Station"/>
    <x v="128"/>
    <s v="Vado Ligure power station"/>
    <m/>
    <s v="VL7"/>
    <s v="NG"/>
    <n v="900"/>
    <x v="5"/>
    <x v="0"/>
    <s v="not found"/>
    <m/>
    <m/>
    <s v="not found"/>
    <x v="45"/>
    <m/>
    <m/>
    <m/>
    <n v="44.275500000000001"/>
    <n v="8.4305000000000003"/>
    <s v="exact"/>
    <s v="Vado Ligure"/>
    <m/>
    <m/>
    <s v="Savona"/>
    <x v="3"/>
    <s v="Southern Europe"/>
    <m/>
    <m/>
    <m/>
    <m/>
    <m/>
    <m/>
    <s v="1135278"/>
    <n v="1308282"/>
    <s v="L102858"/>
    <s v="G409802"/>
  </r>
  <r>
    <s v="https://www.gem.wiki/Valbasento_power_station"/>
    <x v="128"/>
    <s v="Valbasento power station"/>
    <m/>
    <s v="IC1&amp;2"/>
    <s v="NG"/>
    <n v="44"/>
    <x v="0"/>
    <x v="6"/>
    <s v="Y"/>
    <m/>
    <m/>
    <m/>
    <x v="14"/>
    <m/>
    <m/>
    <m/>
    <n v="40.424523999999998"/>
    <n v="16.557279000000001"/>
    <s v="approximate"/>
    <s v="Pisticci Scalo"/>
    <m/>
    <m/>
    <s v="Pisticci Scalo"/>
    <x v="3"/>
    <s v="Southern Europe"/>
    <m/>
    <m/>
    <m/>
    <s v="both"/>
    <s v="Other"/>
    <m/>
    <m/>
    <m/>
    <s v="L408761"/>
    <s v="G412781"/>
  </r>
  <r>
    <s v="https://www.gem.wiki/Valbasento_power_station"/>
    <x v="128"/>
    <s v="Valbasento power station"/>
    <m/>
    <s v="ST1"/>
    <s v="NG/HFO"/>
    <n v="140"/>
    <x v="0"/>
    <x v="3"/>
    <s v="Y"/>
    <m/>
    <m/>
    <m/>
    <x v="70"/>
    <m/>
    <m/>
    <m/>
    <n v="40.424523999999998"/>
    <n v="16.557279000000001"/>
    <s v="approximate"/>
    <s v="Pisticci Scalo"/>
    <m/>
    <m/>
    <s v="Pisticci Scalo"/>
    <x v="3"/>
    <s v="Southern Europe"/>
    <m/>
    <m/>
    <m/>
    <s v="both"/>
    <s v="Other"/>
    <m/>
    <m/>
    <m/>
    <s v="L408761"/>
    <s v="G412780"/>
  </r>
  <r>
    <s v="https://www.gem.wiki/Valbasento_power_station"/>
    <x v="128"/>
    <s v="Valbasento power station"/>
    <m/>
    <s v="ST2"/>
    <s v="NG/HFO"/>
    <n v="140"/>
    <x v="0"/>
    <x v="3"/>
    <s v="Y"/>
    <m/>
    <m/>
    <m/>
    <x v="70"/>
    <m/>
    <m/>
    <m/>
    <n v="40.424523999999998"/>
    <n v="16.557279000000001"/>
    <s v="approximate"/>
    <s v="Pisticci Scalo"/>
    <m/>
    <m/>
    <s v="Pisticci Scalo"/>
    <x v="3"/>
    <s v="Southern Europe"/>
    <m/>
    <m/>
    <m/>
    <s v="both"/>
    <s v="Other"/>
    <m/>
    <m/>
    <m/>
    <s v="L408761"/>
    <s v="G412779"/>
  </r>
  <r>
    <s v="https://www.gem.wiki/Verzuolo_power_station"/>
    <x v="128"/>
    <s v="Verzuolo power station"/>
    <m/>
    <s v="1"/>
    <s v="NG"/>
    <n v="140"/>
    <x v="0"/>
    <x v="0"/>
    <s v="Y"/>
    <m/>
    <m/>
    <m/>
    <x v="10"/>
    <m/>
    <m/>
    <m/>
    <n v="44.594700000000003"/>
    <n v="7.4858000000000002"/>
    <s v="exact"/>
    <s v="Verzuolo"/>
    <m/>
    <m/>
    <s v="Cuneo"/>
    <x v="3"/>
    <s v="Southern Europe"/>
    <s v="ENTSOE: 26WIMZI-S01BVRG0"/>
    <m/>
    <m/>
    <m/>
    <m/>
    <m/>
    <s v="1061220"/>
    <s v="1190519, 1190520, 1190521"/>
    <s v="L400477"/>
    <s v="G400477"/>
  </r>
  <r>
    <s v="https://www.gem.wiki/Voghera_power_station"/>
    <x v="128"/>
    <s v="Voghera power station"/>
    <m/>
    <s v="1"/>
    <s v="NG"/>
    <n v="381"/>
    <x v="0"/>
    <x v="0"/>
    <s v="N"/>
    <m/>
    <m/>
    <m/>
    <x v="21"/>
    <m/>
    <m/>
    <m/>
    <n v="45.029600000000002"/>
    <n v="8.9723000000000006"/>
    <s v="exact"/>
    <s v="Voghera"/>
    <m/>
    <m/>
    <s v="Pavia"/>
    <x v="3"/>
    <s v="Southern Europe"/>
    <s v="ENTSOE: 26WUUUUVOGHERA14"/>
    <m/>
    <m/>
    <m/>
    <m/>
    <m/>
    <s v="1054036"/>
    <n v="1179942"/>
    <s v="L400478"/>
    <s v="G400478"/>
  </r>
  <r>
    <s v="https://www.gem.wiki/Volta_Testi_power_station"/>
    <x v="128"/>
    <s v="Volta Testi power station"/>
    <m/>
    <s v="1"/>
    <s v="NG"/>
    <n v="59"/>
    <x v="0"/>
    <x v="0"/>
    <s v="N"/>
    <m/>
    <m/>
    <m/>
    <x v="1"/>
    <m/>
    <m/>
    <m/>
    <n v="43.5854"/>
    <n v="11.309530000000001"/>
    <s v="approximate"/>
    <s v="Greve in Chianti"/>
    <m/>
    <m/>
    <s v="Florence"/>
    <x v="3"/>
    <s v="Southern Europe"/>
    <m/>
    <m/>
    <m/>
    <m/>
    <m/>
    <m/>
    <s v="1085706"/>
    <s v="1232350, 1232351"/>
    <s v="L400479"/>
    <s v="G400479"/>
  </r>
  <r>
    <s v="https://www.gem.wiki/Imanta_power_station"/>
    <x v="129"/>
    <s v="Imanta power station"/>
    <m/>
    <s v="1"/>
    <s v="NG"/>
    <n v="48"/>
    <x v="0"/>
    <x v="0"/>
    <s v="Y"/>
    <m/>
    <m/>
    <m/>
    <x v="37"/>
    <m/>
    <m/>
    <m/>
    <n v="56.962690000000002"/>
    <n v="24.035589999999999"/>
    <s v="exact"/>
    <s v="Riga"/>
    <m/>
    <m/>
    <s v="Riga"/>
    <x v="3"/>
    <s v="Northern Europe"/>
    <s v="Bloomberg: 1005378"/>
    <m/>
    <m/>
    <m/>
    <m/>
    <m/>
    <s v="1059735"/>
    <s v="1188378, 1188379"/>
    <s v="L400480"/>
    <s v="G400480"/>
  </r>
  <r>
    <s v="https://www.gem.wiki/Riga-1_power_station"/>
    <x v="129"/>
    <s v="Riga-1 power station"/>
    <m/>
    <s v="1"/>
    <s v="NG"/>
    <n v="158"/>
    <x v="0"/>
    <x v="0"/>
    <s v="Y"/>
    <m/>
    <m/>
    <m/>
    <x v="21"/>
    <m/>
    <m/>
    <m/>
    <n v="56.990400000000001"/>
    <n v="24.178799999999999"/>
    <s v="exact"/>
    <s v="Riga"/>
    <m/>
    <m/>
    <s v="Riga"/>
    <x v="3"/>
    <s v="Northern Europe"/>
    <s v="Bloomberg: 1005382, WRI: WRI1022440"/>
    <m/>
    <s v="RTEC1"/>
    <m/>
    <m/>
    <m/>
    <s v="1021833"/>
    <s v="1179027, 1185168, 1185169"/>
    <s v="L400481"/>
    <s v="G400481"/>
  </r>
  <r>
    <s v="https://www.gem.wiki/Riga-2_power_station"/>
    <x v="129"/>
    <s v="Riga-2 power station"/>
    <m/>
    <s v="1"/>
    <s v="NG"/>
    <n v="441"/>
    <x v="0"/>
    <x v="0"/>
    <s v="Y"/>
    <m/>
    <m/>
    <m/>
    <x v="9"/>
    <m/>
    <m/>
    <m/>
    <n v="56.917999999999999"/>
    <n v="24.276599999999998"/>
    <s v="exact"/>
    <s v="Salaspils"/>
    <m/>
    <m/>
    <s v="Riga"/>
    <x v="3"/>
    <s v="Northern Europe"/>
    <s v="Bloomberg: 1010770, WRI: WRI1022437"/>
    <s v="ENTSOE: 43W-RTEC-2-GG1-B, ENTSOE: 43W-RTEC-2-TG1-K"/>
    <m/>
    <m/>
    <m/>
    <m/>
    <s v="1021834"/>
    <s v="1192884, 1201088"/>
    <s v="L400482"/>
    <s v="G400482"/>
  </r>
  <r>
    <s v="https://www.gem.wiki/Riga-2_power_station"/>
    <x v="129"/>
    <s v="Riga-2 power station"/>
    <m/>
    <s v="2"/>
    <s v="NG"/>
    <n v="440"/>
    <x v="0"/>
    <x v="0"/>
    <s v="Y"/>
    <m/>
    <m/>
    <m/>
    <x v="22"/>
    <m/>
    <m/>
    <m/>
    <n v="56.917999999999999"/>
    <n v="24.276599999999998"/>
    <s v="exact"/>
    <s v="Salaspils"/>
    <m/>
    <m/>
    <s v="Riga"/>
    <x v="3"/>
    <s v="Northern Europe"/>
    <s v="Bloomberg: 1010770, WRI: WRI1022437"/>
    <s v="ENTSOE: 43W-RTEC-2-GG2-8, ENTSOE: 43W-RTEC-2-TG2-H"/>
    <m/>
    <m/>
    <m/>
    <m/>
    <s v="1021834"/>
    <s v="1210257, 1226640"/>
    <s v="L400482"/>
    <s v="G400483"/>
  </r>
  <r>
    <s v="https://www.gem.wiki/Jonavos_Achema_power_station"/>
    <x v="130"/>
    <s v="Jonavos Achema power station"/>
    <m/>
    <s v="1"/>
    <s v="NG"/>
    <n v="21"/>
    <x v="0"/>
    <x v="1"/>
    <s v="Y"/>
    <s v="not found"/>
    <s v="not found"/>
    <m/>
    <x v="16"/>
    <m/>
    <m/>
    <m/>
    <n v="55.0837"/>
    <n v="24.3338"/>
    <s v="exact"/>
    <s v="Jonavos"/>
    <m/>
    <m/>
    <s v="Kauna"/>
    <x v="3"/>
    <s v="Northern Europe"/>
    <s v="Bloomberg: 1005364"/>
    <m/>
    <m/>
    <s v="both"/>
    <s v="Agriculture"/>
    <m/>
    <s v="1067958"/>
    <n v="1268795"/>
    <s v="L407842"/>
    <s v="G410475"/>
  </r>
  <r>
    <s v="https://www.gem.wiki/Jonavos_Achema_power_station"/>
    <x v="130"/>
    <s v="Jonavos Achema power station"/>
    <m/>
    <s v="2"/>
    <s v="NG"/>
    <n v="47"/>
    <x v="0"/>
    <x v="1"/>
    <s v="Y"/>
    <s v="not found"/>
    <s v="not found"/>
    <m/>
    <x v="17"/>
    <m/>
    <m/>
    <m/>
    <n v="55.0837"/>
    <n v="24.3338"/>
    <s v="exact"/>
    <s v="Jonavos"/>
    <m/>
    <m/>
    <s v="Kauna"/>
    <x v="3"/>
    <s v="Northern Europe"/>
    <s v="Bloomberg: 1005366"/>
    <m/>
    <m/>
    <s v="both"/>
    <s v="Agriculture"/>
    <m/>
    <s v="1067958"/>
    <s v="1218201, 1200672"/>
    <s v="L407842"/>
    <s v="G410474"/>
  </r>
  <r>
    <s v="https://www.gem.wiki/Kaunus_power_station"/>
    <x v="130"/>
    <s v="Kaunus power station"/>
    <s v="Kauno termofikacinė elektrinė"/>
    <s v="1"/>
    <s v="NG"/>
    <n v="110"/>
    <x v="7"/>
    <x v="1"/>
    <s v="Y"/>
    <m/>
    <m/>
    <m/>
    <x v="50"/>
    <m/>
    <m/>
    <m/>
    <n v="54.920555999999998"/>
    <n v="24.016943999999999"/>
    <s v="exact"/>
    <s v="Kaunas"/>
    <m/>
    <m/>
    <s v="Kauna"/>
    <x v="3"/>
    <s v="Northern Europe"/>
    <s v="Bloomberg: 1005368, WRI: GEODB0042165"/>
    <s v="ENTSOE: 41WKTE------TG2V"/>
    <s v="Kaunas Combined Heat and Power Plant"/>
    <m/>
    <m/>
    <m/>
    <s v="1056961"/>
    <n v="1163994"/>
    <s v="L407713"/>
    <s v="G410138"/>
  </r>
  <r>
    <s v="https://www.gem.wiki/Kaunus_power_station"/>
    <x v="130"/>
    <s v="Kaunus power station"/>
    <s v="Kauno termofikacinė elektrinė"/>
    <s v="2"/>
    <s v="NG"/>
    <n v="150"/>
    <x v="2"/>
    <x v="0"/>
    <s v="Y"/>
    <s v="not found"/>
    <s v="not found"/>
    <m/>
    <x v="7"/>
    <m/>
    <m/>
    <m/>
    <n v="54.920555999999998"/>
    <n v="24.016943999999999"/>
    <s v="exact"/>
    <s v="Kaunas"/>
    <m/>
    <m/>
    <s v="Kauna"/>
    <x v="3"/>
    <s v="Northern Europe"/>
    <s v="Bloomberg: 1005368, WRI: GEODB0042165"/>
    <m/>
    <s v="Kaunas Combined Heat and Power Plant"/>
    <m/>
    <m/>
    <m/>
    <s v="1056961"/>
    <n v="1188381"/>
    <s v="L407713"/>
    <s v="G410476"/>
  </r>
  <r>
    <s v="https://www.gem.wiki/Lietuvos_power_station"/>
    <x v="130"/>
    <s v="Lietuvos power station"/>
    <m/>
    <s v="TG-7"/>
    <s v="NG"/>
    <n v="300"/>
    <x v="0"/>
    <x v="1"/>
    <s v="not found"/>
    <m/>
    <m/>
    <m/>
    <x v="47"/>
    <m/>
    <m/>
    <m/>
    <n v="54.770099999999999"/>
    <n v="24.647400000000001"/>
    <s v="exact"/>
    <s v="Elektrenai"/>
    <m/>
    <m/>
    <s v="Vilnius"/>
    <x v="3"/>
    <s v="Northern Europe"/>
    <m/>
    <s v="ENTSOE: 41WLE-------TG7K"/>
    <s v="Elektrenai (Lithuania)"/>
    <m/>
    <m/>
    <m/>
    <s v="1021946"/>
    <n v="1113806"/>
    <s v="L400484"/>
    <s v="G400484"/>
  </r>
  <r>
    <s v="https://www.gem.wiki/Lietuvos_power_station"/>
    <x v="130"/>
    <s v="Lietuvos power station"/>
    <m/>
    <s v="TG-8"/>
    <s v="NG"/>
    <n v="300"/>
    <x v="0"/>
    <x v="1"/>
    <s v="not found"/>
    <m/>
    <m/>
    <m/>
    <x v="47"/>
    <m/>
    <m/>
    <m/>
    <n v="54.770099999999999"/>
    <n v="24.647400000000001"/>
    <s v="exact"/>
    <s v="Elektrenai"/>
    <m/>
    <m/>
    <s v="Vilnius"/>
    <x v="3"/>
    <s v="Northern Europe"/>
    <m/>
    <s v="ENTSOE: 41WLE-------TG8I"/>
    <s v="Elektrenai (Lithuania)"/>
    <m/>
    <m/>
    <m/>
    <s v="1021946"/>
    <n v="1113807"/>
    <s v="L400484"/>
    <s v="G400485"/>
  </r>
  <r>
    <s v="https://www.gem.wiki/Lietuvos_power_station"/>
    <x v="130"/>
    <s v="Lietuvos power station"/>
    <m/>
    <s v="TG-9"/>
    <s v="NG"/>
    <n v="445"/>
    <x v="0"/>
    <x v="0"/>
    <s v="not found"/>
    <m/>
    <m/>
    <m/>
    <x v="39"/>
    <m/>
    <m/>
    <m/>
    <n v="54.770099999999999"/>
    <n v="24.647400000000001"/>
    <s v="exact"/>
    <s v="Elektrenai"/>
    <m/>
    <m/>
    <s v="Vilnius"/>
    <x v="3"/>
    <s v="Northern Europe"/>
    <m/>
    <s v="ENTSOE: 41WLE-------TG9G"/>
    <s v="Elektrenai (Lithuania)"/>
    <m/>
    <m/>
    <m/>
    <s v="1021946"/>
    <n v="1204993"/>
    <s v="L400484"/>
    <s v="G400486"/>
  </r>
  <r>
    <s v="https://www.gem.wiki/Panevėžys_power_station"/>
    <x v="130"/>
    <s v="Panevėžys power station"/>
    <m/>
    <s v="1"/>
    <s v="NG"/>
    <n v="35"/>
    <x v="0"/>
    <x v="0"/>
    <s v="Y"/>
    <m/>
    <m/>
    <m/>
    <x v="47"/>
    <m/>
    <m/>
    <m/>
    <n v="55.74682"/>
    <n v="24.383189999999999"/>
    <s v="exact"/>
    <s v="Panevezys"/>
    <m/>
    <m/>
    <s v="Panevezys"/>
    <x v="3"/>
    <s v="Northern Europe"/>
    <s v="Bloomberg: 1010452"/>
    <m/>
    <s v="Panevėžio"/>
    <m/>
    <m/>
    <m/>
    <s v="1058654"/>
    <s v="1188380, 1218200"/>
    <s v="L400487"/>
    <s v="G400487"/>
  </r>
  <r>
    <s v="https://www.gem.wiki/Vilnius_Third_cogeneration_power_station"/>
    <x v="130"/>
    <s v="Vilnius Third cogeneration power station"/>
    <m/>
    <s v="1"/>
    <s v="NG"/>
    <n v="180"/>
    <x v="6"/>
    <x v="3"/>
    <s v="Y"/>
    <m/>
    <m/>
    <m/>
    <x v="27"/>
    <n v="2022"/>
    <m/>
    <m/>
    <n v="54.663611000000003"/>
    <n v="25.231667000000002"/>
    <s v="exact"/>
    <s v="Vilkpėdė"/>
    <m/>
    <m/>
    <s v="Vilnius"/>
    <x v="3"/>
    <s v="Northern Europe"/>
    <s v="WRI: GEODB0042166"/>
    <s v="ENTSOE: 41WVE3------TG16"/>
    <s v="VilniausE3"/>
    <m/>
    <m/>
    <m/>
    <s v="1021953"/>
    <n v="1156188"/>
    <s v="L407712"/>
    <s v="G410137"/>
  </r>
  <r>
    <s v="https://www.gem.wiki/Vilnius_Third_cogeneration_power_station"/>
    <x v="130"/>
    <s v="Vilnius Third cogeneration power station"/>
    <m/>
    <s v="2"/>
    <s v="NG"/>
    <n v="180"/>
    <x v="6"/>
    <x v="3"/>
    <s v="Y"/>
    <m/>
    <m/>
    <m/>
    <x v="27"/>
    <n v="2022"/>
    <m/>
    <m/>
    <n v="54.663611000000003"/>
    <n v="25.231667000000002"/>
    <s v="exact"/>
    <s v="Vilkpėdė"/>
    <m/>
    <m/>
    <s v="Vilnius"/>
    <x v="3"/>
    <s v="Northern Europe"/>
    <s v="WRI: GEODB0042166"/>
    <s v="ENTSOE: 41WVE3------TG24"/>
    <s v="VilniausE3"/>
    <m/>
    <m/>
    <m/>
    <s v="1021953"/>
    <n v="1156189"/>
    <s v="L407712"/>
    <s v="G410136"/>
  </r>
  <r>
    <s v="https://www.gem.wiki/Delimara_power_station"/>
    <x v="131"/>
    <s v="Delimara power station"/>
    <m/>
    <s v="2"/>
    <s v="LNG/FO"/>
    <n v="152.80000000000001"/>
    <x v="0"/>
    <x v="0"/>
    <s v="not found"/>
    <s v="Hydrogen capable: progress"/>
    <m/>
    <m/>
    <x v="31"/>
    <m/>
    <m/>
    <m/>
    <n v="35.830869999999997"/>
    <n v="14.55463"/>
    <s v="exact"/>
    <s v="Marsaxlokk Bay"/>
    <m/>
    <m/>
    <s v="South Eastern"/>
    <x v="3"/>
    <s v="Southern Europe"/>
    <m/>
    <m/>
    <m/>
    <m/>
    <m/>
    <m/>
    <s v="1099572"/>
    <s v="1253624, 1265915, 1265916, 1265917"/>
    <s v="L400488"/>
    <s v="G413088"/>
  </r>
  <r>
    <s v="https://www.gem.wiki/Delimara_power_station"/>
    <x v="131"/>
    <s v="Delimara power station"/>
    <m/>
    <s v="2A"/>
    <s v="FO"/>
    <n v="75"/>
    <x v="0"/>
    <x v="1"/>
    <m/>
    <s v="not found"/>
    <m/>
    <m/>
    <x v="20"/>
    <m/>
    <m/>
    <m/>
    <n v="35.830869999999997"/>
    <n v="14.55463"/>
    <s v="exact"/>
    <s v="Marsaxlokk Bay"/>
    <m/>
    <m/>
    <s v="South Eastern"/>
    <x v="3"/>
    <s v="Southern Europe"/>
    <m/>
    <m/>
    <m/>
    <m/>
    <m/>
    <m/>
    <s v="1099572"/>
    <s v="1253624, 1265915, 1265916, 1265917"/>
    <s v="L400488"/>
    <s v="G413090"/>
  </r>
  <r>
    <s v="https://www.gem.wiki/Delimara_power_station"/>
    <x v="131"/>
    <s v="Delimara power station"/>
    <m/>
    <s v="2B"/>
    <s v="FO"/>
    <n v="115"/>
    <x v="0"/>
    <x v="0"/>
    <m/>
    <s v="not found"/>
    <m/>
    <m/>
    <x v="14"/>
    <m/>
    <m/>
    <m/>
    <n v="35.830869999999997"/>
    <n v="14.55463"/>
    <s v="exact"/>
    <s v="Marsaxlokk Bay"/>
    <m/>
    <m/>
    <s v="South Eastern"/>
    <x v="3"/>
    <s v="Southern Europe"/>
    <m/>
    <m/>
    <m/>
    <m/>
    <m/>
    <m/>
    <s v="1099572"/>
    <s v="1253624, 1265915, 1265916, 1265917"/>
    <s v="L400488"/>
    <s v="G413089"/>
  </r>
  <r>
    <s v="https://www.gem.wiki/Delimara_power_station"/>
    <x v="131"/>
    <s v="Delimara power station"/>
    <m/>
    <s v="4"/>
    <s v="LNG"/>
    <n v="205"/>
    <x v="0"/>
    <x v="0"/>
    <s v="not found"/>
    <s v="Hydrogen capable: progress"/>
    <m/>
    <m/>
    <x v="31"/>
    <m/>
    <m/>
    <m/>
    <n v="35.830869999999997"/>
    <n v="14.55463"/>
    <s v="exact"/>
    <s v="Marsaxlokk Bay"/>
    <m/>
    <m/>
    <s v="South Eastern"/>
    <x v="3"/>
    <s v="Southern Europe"/>
    <m/>
    <m/>
    <m/>
    <m/>
    <m/>
    <m/>
    <s v="1099572"/>
    <s v="1253624, 1265915, 1265916, 1265917"/>
    <s v="L400488"/>
    <s v="G400488"/>
  </r>
  <r>
    <s v="https://www.gem.wiki/CHP_Source_1_power_station"/>
    <x v="132"/>
    <s v="CHP Source 1 power station"/>
    <s v="Sursa 1 (Moldovan), ТЭЦ Источник I (Russian, current name), Кишинёвская ТЭЦ-2 (Russian, former name)"/>
    <s v="1"/>
    <s v="NG/HFO"/>
    <n v="98"/>
    <x v="0"/>
    <x v="3"/>
    <s v="Y"/>
    <s v="not found"/>
    <s v="not found"/>
    <m/>
    <x v="50"/>
    <m/>
    <m/>
    <m/>
    <n v="47.029828999999999"/>
    <n v="28.893685999999999"/>
    <s v="exact"/>
    <s v="Chișinău"/>
    <m/>
    <m/>
    <m/>
    <x v="3"/>
    <s v="Eastern Europe"/>
    <m/>
    <m/>
    <s v="CET-2 (formerly), CHP-2 (formerly), Source 1 (current)"/>
    <m/>
    <m/>
    <m/>
    <s v="1045156"/>
    <n v="1109857"/>
    <s v="L406849"/>
    <s v="G407315"/>
  </r>
  <r>
    <s v="https://www.gem.wiki/CHP_Source_1_power_station"/>
    <x v="132"/>
    <s v="CHP Source 1 power station"/>
    <s v="Sursa 1 (Moldovan), ТЭЦ Источник I (Russian, current name), Кишинёвская ТЭЦ-2 (Russian, former name)"/>
    <s v="2"/>
    <s v="NG/HFO"/>
    <n v="80"/>
    <x v="0"/>
    <x v="3"/>
    <s v="Y"/>
    <s v="not found"/>
    <s v="not found"/>
    <m/>
    <x v="68"/>
    <m/>
    <m/>
    <m/>
    <n v="47.029828999999999"/>
    <n v="28.893685999999999"/>
    <s v="exact"/>
    <s v="Chișinău"/>
    <m/>
    <m/>
    <m/>
    <x v="3"/>
    <s v="Eastern Europe"/>
    <m/>
    <m/>
    <s v="CET-2 (formerly), CHP-2 (formerly), Source 1 (current)"/>
    <m/>
    <m/>
    <m/>
    <s v="1045156"/>
    <n v="1109858"/>
    <s v="L406849"/>
    <s v="G407314"/>
  </r>
  <r>
    <s v="https://www.gem.wiki/CHP_Source_1_power_station"/>
    <x v="132"/>
    <s v="CHP Source 1 power station"/>
    <s v="Sursa 1 (Moldovan), ТЭЦ Источник I (Russian, current name), Кишинёвская ТЭЦ-2 (Russian, former name)"/>
    <s v="3"/>
    <s v="NG/HFO"/>
    <n v="80"/>
    <x v="0"/>
    <x v="3"/>
    <s v="Y"/>
    <s v="not found"/>
    <s v="not found"/>
    <m/>
    <x v="51"/>
    <m/>
    <m/>
    <m/>
    <n v="47.029828999999999"/>
    <n v="28.893685999999999"/>
    <s v="exact"/>
    <s v="Chișinău"/>
    <m/>
    <m/>
    <m/>
    <x v="3"/>
    <s v="Eastern Europe"/>
    <m/>
    <m/>
    <s v="CET-2 (formerly), CHP-2 (formerly), Source 1 (current)"/>
    <m/>
    <m/>
    <m/>
    <s v="1045156"/>
    <n v="1166767"/>
    <s v="L406849"/>
    <s v="G407313"/>
  </r>
  <r>
    <s v="https://www.gem.wiki/Kuchurgan_power_station"/>
    <x v="132"/>
    <s v="Kuchurgan power station"/>
    <s v="Молдавская ГРЭС (Russian)"/>
    <s v="10"/>
    <s v="NG/FO"/>
    <n v="210"/>
    <x v="0"/>
    <x v="3"/>
    <s v="N"/>
    <m/>
    <m/>
    <s v="N"/>
    <x v="35"/>
    <m/>
    <m/>
    <m/>
    <n v="46.628999999999998"/>
    <n v="29.939699999999998"/>
    <s v="exact"/>
    <s v="Dnestrovsc"/>
    <m/>
    <m/>
    <s v="Transdniestr"/>
    <x v="3"/>
    <s v="Eastern Europe"/>
    <m/>
    <m/>
    <s v="Cuciurgan, Moldavskaya, Moldovan Thermal Power Plant (MTPP)"/>
    <m/>
    <m/>
    <m/>
    <s v="1023021"/>
    <n v="1152795"/>
    <s v="L103032"/>
    <s v="G407294"/>
  </r>
  <r>
    <s v="https://www.gem.wiki/Kuchurgan_power_station"/>
    <x v="132"/>
    <s v="Kuchurgan power station"/>
    <s v="Молдавская ГРЭС (Russian)"/>
    <s v="11"/>
    <s v="NG"/>
    <n v="250"/>
    <x v="0"/>
    <x v="0"/>
    <s v="N"/>
    <m/>
    <m/>
    <s v="N"/>
    <x v="51"/>
    <m/>
    <m/>
    <m/>
    <n v="46.628999999999998"/>
    <n v="29.939699999999998"/>
    <s v="exact"/>
    <s v="Dnestrovsc"/>
    <m/>
    <m/>
    <s v="Transdniestr"/>
    <x v="3"/>
    <s v="Eastern Europe"/>
    <m/>
    <m/>
    <s v="Cuciurgan, Moldavskaya, Moldovan Thermal Power Plant (MTPP)"/>
    <m/>
    <m/>
    <m/>
    <s v="1023021"/>
    <n v="1152796"/>
    <s v="L103032"/>
    <s v="G407293"/>
  </r>
  <r>
    <s v="https://www.gem.wiki/Kuchurgan_power_station"/>
    <x v="132"/>
    <s v="Kuchurgan power station"/>
    <s v="Молдавская ГРЭС (Russian)"/>
    <s v="12"/>
    <s v="NG"/>
    <n v="250"/>
    <x v="0"/>
    <x v="0"/>
    <s v="N"/>
    <m/>
    <m/>
    <s v="N"/>
    <x v="26"/>
    <m/>
    <m/>
    <m/>
    <n v="46.628999999999998"/>
    <n v="29.939699999999998"/>
    <s v="exact"/>
    <s v="Dnestrovsc"/>
    <m/>
    <m/>
    <s v="Transdniestr"/>
    <x v="3"/>
    <s v="Eastern Europe"/>
    <m/>
    <m/>
    <s v="Cuciurgan, Moldavskaya, Moldovan Thermal Power Plant (MTPP)"/>
    <m/>
    <m/>
    <m/>
    <s v="1023021"/>
    <n v="1152798"/>
    <s v="L103032"/>
    <s v="G407292"/>
  </r>
  <r>
    <s v="https://www.gem.wiki/Kuchurgan_power_station"/>
    <x v="132"/>
    <s v="Kuchurgan power station"/>
    <s v="Молдавская ГРЭС (Russian)"/>
    <s v="9"/>
    <s v="NG/FO"/>
    <n v="210"/>
    <x v="7"/>
    <x v="3"/>
    <s v="N"/>
    <m/>
    <m/>
    <s v="N"/>
    <x v="73"/>
    <m/>
    <m/>
    <m/>
    <n v="46.628999999999998"/>
    <n v="29.939699999999998"/>
    <s v="exact"/>
    <s v="Dnestrovsc"/>
    <m/>
    <m/>
    <s v="Transdniestr"/>
    <x v="3"/>
    <s v="Eastern Europe"/>
    <m/>
    <m/>
    <s v="Cuciurgan, Moldavskaya, Moldovan Thermal Power Plant (MTPP)"/>
    <m/>
    <m/>
    <m/>
    <s v="1023021"/>
    <n v="1152794"/>
    <s v="L103032"/>
    <s v="G407295"/>
  </r>
  <r>
    <s v="https://www.gem.wiki/Bar_gas_power_station"/>
    <x v="133"/>
    <s v="Bar gas power station"/>
    <m/>
    <s v="1"/>
    <s v="NG"/>
    <n v="50"/>
    <x v="3"/>
    <x v="1"/>
    <s v="not found"/>
    <m/>
    <m/>
    <s v="N"/>
    <x v="43"/>
    <m/>
    <m/>
    <m/>
    <n v="42.090755476582402"/>
    <n v="19.097451551473601"/>
    <s v="approximate"/>
    <s v="Bar"/>
    <m/>
    <m/>
    <s v="Bar"/>
    <x v="3"/>
    <s v="Southern Europe"/>
    <m/>
    <m/>
    <m/>
    <m/>
    <m/>
    <m/>
    <m/>
    <m/>
    <s v="L407724"/>
    <s v="G410167"/>
  </r>
  <r>
    <s v="https://www.gem.wiki/Pljevlja_gas_power_station"/>
    <x v="133"/>
    <s v="Pljevlja gas power station"/>
    <m/>
    <s v="1"/>
    <s v="NG"/>
    <n v="200"/>
    <x v="3"/>
    <x v="5"/>
    <s v="not found"/>
    <m/>
    <m/>
    <s v="N"/>
    <x v="43"/>
    <m/>
    <m/>
    <m/>
    <n v="43.356007000169697"/>
    <n v="19.350184835151499"/>
    <s v="approximate"/>
    <s v="Pljevlja"/>
    <m/>
    <m/>
    <s v="Pljevlja"/>
    <x v="3"/>
    <s v="Southern Europe"/>
    <m/>
    <m/>
    <m/>
    <m/>
    <m/>
    <m/>
    <m/>
    <m/>
    <s v="L407722"/>
    <s v="G410165"/>
  </r>
  <r>
    <s v="https://www.gem.wiki/Podgorica_power_station"/>
    <x v="133"/>
    <s v="Podgorica power station"/>
    <m/>
    <s v="1"/>
    <s v="NG"/>
    <n v="150"/>
    <x v="3"/>
    <x v="0"/>
    <s v="not found"/>
    <m/>
    <m/>
    <s v="N"/>
    <x v="43"/>
    <m/>
    <m/>
    <m/>
    <n v="42.437173900931398"/>
    <n v="19.264803211790699"/>
    <s v="approximate"/>
    <s v="Podgorica"/>
    <m/>
    <m/>
    <s v="Podgorica"/>
    <x v="3"/>
    <s v="Southern Europe"/>
    <m/>
    <m/>
    <m/>
    <s v="power"/>
    <s v="Aluminum"/>
    <s v="none"/>
    <m/>
    <m/>
    <s v="L407723"/>
    <s v="G410166"/>
  </r>
  <r>
    <s v="https://www.gem.wiki/Akzo_Salinco_power_station"/>
    <x v="134"/>
    <s v="Akzo Salinco power station"/>
    <m/>
    <s v="1"/>
    <s v="NG"/>
    <n v="50"/>
    <x v="0"/>
    <x v="1"/>
    <s v="Y"/>
    <m/>
    <m/>
    <m/>
    <x v="19"/>
    <m/>
    <m/>
    <m/>
    <n v="51.709479999999999"/>
    <n v="4.8428399999999998"/>
    <s v="exact"/>
    <s v="Hengelo"/>
    <m/>
    <m/>
    <s v="Gelderland"/>
    <x v="3"/>
    <s v="Western Europe"/>
    <s v="Bloomberg: 1001484"/>
    <m/>
    <m/>
    <s v="heat"/>
    <s v="Chemicals"/>
    <s v="power"/>
    <s v="1009982"/>
    <n v="1100938"/>
    <s v="L100000400490"/>
    <s v="G100000400490"/>
  </r>
  <r>
    <s v="https://www.gem.wiki/Akzo_Salinco_power_station"/>
    <x v="134"/>
    <s v="Akzo Salinco power station"/>
    <m/>
    <s v="2"/>
    <s v="NG"/>
    <n v="50"/>
    <x v="0"/>
    <x v="1"/>
    <s v="Y"/>
    <m/>
    <m/>
    <m/>
    <x v="20"/>
    <m/>
    <m/>
    <m/>
    <n v="51.709479999999999"/>
    <n v="4.8428399999999998"/>
    <s v="exact"/>
    <s v="Hengelo"/>
    <m/>
    <m/>
    <s v="Gelderland"/>
    <x v="3"/>
    <s v="Western Europe"/>
    <s v="Bloomberg: 1001484"/>
    <m/>
    <m/>
    <s v="heat"/>
    <s v="Chemicals"/>
    <s v="power"/>
    <s v="1009982"/>
    <n v="1119139"/>
    <s v="L100000400490"/>
    <s v="G100000400491"/>
  </r>
  <r>
    <s v="https://www.gem.wiki/Almere_power_station"/>
    <x v="134"/>
    <s v="Almere power station"/>
    <m/>
    <s v="1"/>
    <s v="NG"/>
    <n v="60"/>
    <x v="0"/>
    <x v="0"/>
    <s v="Y"/>
    <m/>
    <m/>
    <m/>
    <x v="33"/>
    <m/>
    <m/>
    <m/>
    <n v="52.388300000000001"/>
    <n v="5.2157999999999998"/>
    <s v="exact"/>
    <s v="Almere"/>
    <m/>
    <m/>
    <s v="Flevoland"/>
    <x v="3"/>
    <s v="Western Europe"/>
    <s v="Bloomberg: 1001058"/>
    <m/>
    <m/>
    <m/>
    <m/>
    <m/>
    <s v="1016588"/>
    <n v="1101609"/>
    <s v="L100000400492"/>
    <s v="G100000400492"/>
  </r>
  <r>
    <s v="https://www.gem.wiki/Almere_power_station"/>
    <x v="134"/>
    <s v="Almere power station"/>
    <m/>
    <s v="2"/>
    <s v="NG"/>
    <n v="60"/>
    <x v="0"/>
    <x v="0"/>
    <s v="Y"/>
    <m/>
    <m/>
    <m/>
    <x v="19"/>
    <m/>
    <m/>
    <m/>
    <n v="52.388300000000001"/>
    <n v="5.2157999999999998"/>
    <s v="exact"/>
    <s v="Almere"/>
    <m/>
    <m/>
    <s v="Flevoland"/>
    <x v="3"/>
    <s v="Western Europe"/>
    <s v="Bloomberg: 1001058"/>
    <m/>
    <m/>
    <m/>
    <m/>
    <m/>
    <s v="1016588"/>
    <n v="1101611"/>
    <s v="L100000400492"/>
    <s v="G100000400493"/>
  </r>
  <r>
    <s v="https://www.gem.wiki/Bergen_op_Zoom_GE_power_station"/>
    <x v="134"/>
    <s v="Bergen op Zoom GE power station"/>
    <m/>
    <s v="1"/>
    <s v="NG"/>
    <n v="37"/>
    <x v="0"/>
    <x v="1"/>
    <s v="Y"/>
    <m/>
    <m/>
    <m/>
    <x v="28"/>
    <m/>
    <m/>
    <m/>
    <n v="51.494999999999997"/>
    <n v="4.2916699999999999"/>
    <s v="exact"/>
    <s v="Bergen Op Zoom"/>
    <m/>
    <m/>
    <s v="Noord-Brabant"/>
    <x v="3"/>
    <s v="Western Europe"/>
    <s v="Bloomberg: 1001436"/>
    <m/>
    <m/>
    <s v="both"/>
    <s v="Chemicals"/>
    <s v="power"/>
    <s v="1017487"/>
    <n v="1105291"/>
    <s v="L100000400494"/>
    <s v="G100000400494"/>
  </r>
  <r>
    <s v="https://www.gem.wiki/Bergen_op_Zoom_GE_power_station"/>
    <x v="134"/>
    <s v="Bergen op Zoom GE power station"/>
    <m/>
    <s v="2"/>
    <s v="NG"/>
    <n v="40"/>
    <x v="0"/>
    <x v="1"/>
    <s v="Y"/>
    <m/>
    <m/>
    <m/>
    <x v="45"/>
    <m/>
    <m/>
    <m/>
    <n v="51.494999999999997"/>
    <n v="4.2916699999999999"/>
    <s v="exact"/>
    <s v="Bergen Op Zoom"/>
    <m/>
    <m/>
    <s v="Noord-Brabant"/>
    <x v="3"/>
    <s v="Western Europe"/>
    <s v="Bloomberg: 1001436"/>
    <m/>
    <m/>
    <s v="both"/>
    <s v="Chemicals"/>
    <s v="power"/>
    <s v="1017487"/>
    <n v="1105292"/>
    <s v="L100000400494"/>
    <s v="G100000400495"/>
  </r>
  <r>
    <s v="https://www.gem.wiki/Bergen_op_Zoom_power_station"/>
    <x v="134"/>
    <s v="Bergen op Zoom power station"/>
    <m/>
    <s v="1"/>
    <s v="NG"/>
    <n v="34"/>
    <x v="6"/>
    <x v="0"/>
    <m/>
    <m/>
    <m/>
    <m/>
    <x v="48"/>
    <n v="2020"/>
    <m/>
    <s v="RWE Generation NL BV"/>
    <n v="51.5017"/>
    <n v="4.2762000000000002"/>
    <s v="approximate"/>
    <s v="Bergen op Zoom"/>
    <m/>
    <m/>
    <s v="Brabant"/>
    <x v="3"/>
    <s v="Western Europe"/>
    <m/>
    <m/>
    <m/>
    <m/>
    <m/>
    <m/>
    <s v="1025582"/>
    <s v="1105293, 1105294"/>
    <s v="L100001000003"/>
    <s v="G100001000003"/>
  </r>
  <r>
    <s v="https://www.gem.wiki/Bergum_power_station"/>
    <x v="134"/>
    <s v="Bergum power station"/>
    <m/>
    <s v="10"/>
    <s v="NG"/>
    <n v="332"/>
    <x v="7"/>
    <x v="0"/>
    <s v="not found"/>
    <m/>
    <m/>
    <m/>
    <x v="45"/>
    <m/>
    <m/>
    <m/>
    <n v="53.20975"/>
    <n v="6.0295899999999998"/>
    <s v="exact"/>
    <s v="Bergum"/>
    <m/>
    <m/>
    <s v="Friesland"/>
    <x v="3"/>
    <s v="Western Europe"/>
    <s v="Bloomberg: 1001060"/>
    <m/>
    <m/>
    <m/>
    <m/>
    <m/>
    <s v="1016589"/>
    <n v="1105310"/>
    <s v="L100000400499"/>
    <s v="G100000400499"/>
  </r>
  <r>
    <s v="https://www.gem.wiki/Bergum_power_station"/>
    <x v="134"/>
    <s v="Bergum power station"/>
    <m/>
    <s v="10GT"/>
    <s v="NG"/>
    <n v="72"/>
    <x v="0"/>
    <x v="1"/>
    <s v="not found"/>
    <m/>
    <m/>
    <m/>
    <x v="0"/>
    <m/>
    <m/>
    <m/>
    <n v="53.20975"/>
    <n v="6.0295899999999998"/>
    <s v="exact"/>
    <s v="Bergum"/>
    <m/>
    <m/>
    <s v="Friesland"/>
    <x v="3"/>
    <s v="Western Europe"/>
    <s v="Bloomberg: 1001060"/>
    <s v="ENTSO-E: 49W0000000001241"/>
    <m/>
    <m/>
    <m/>
    <m/>
    <s v="1016589"/>
    <s v="1105312, 1105313"/>
    <s v="L100000400499"/>
    <s v="G100000409942"/>
  </r>
  <r>
    <s v="https://www.gem.wiki/Bergum_power_station"/>
    <x v="134"/>
    <s v="Bergum power station"/>
    <m/>
    <s v="20"/>
    <s v="NG"/>
    <n v="332"/>
    <x v="7"/>
    <x v="0"/>
    <s v="not found"/>
    <m/>
    <m/>
    <m/>
    <x v="45"/>
    <m/>
    <m/>
    <m/>
    <n v="53.20975"/>
    <n v="6.0295899999999998"/>
    <s v="exact"/>
    <s v="Bergum"/>
    <m/>
    <m/>
    <s v="Friesland"/>
    <x v="3"/>
    <s v="Western Europe"/>
    <s v="Bloomberg: 1001060"/>
    <m/>
    <m/>
    <m/>
    <m/>
    <m/>
    <s v="1016589"/>
    <n v="1105311"/>
    <s v="L100000400499"/>
    <s v="G100000400500"/>
  </r>
  <r>
    <s v="https://www.gem.wiki/Bergum_power_station"/>
    <x v="134"/>
    <s v="Bergum power station"/>
    <m/>
    <s v="20GT"/>
    <s v="NG"/>
    <n v="72"/>
    <x v="0"/>
    <x v="1"/>
    <s v="not found"/>
    <m/>
    <m/>
    <m/>
    <x v="0"/>
    <m/>
    <m/>
    <m/>
    <n v="53.20975"/>
    <n v="6.0295899999999998"/>
    <s v="exact"/>
    <s v="Bergum"/>
    <m/>
    <m/>
    <s v="Friesland"/>
    <x v="3"/>
    <s v="Western Europe"/>
    <s v="Bloomberg: 1001060"/>
    <s v="ENTSO-E: 49W000000000136V"/>
    <m/>
    <m/>
    <m/>
    <m/>
    <s v="1016589"/>
    <s v="1105314, 1105315"/>
    <s v="L100000400499"/>
    <s v="G100000409941"/>
  </r>
  <r>
    <s v="https://www.gem.wiki/Berkelcentrale_power_station"/>
    <x v="134"/>
    <s v="Berkelcentrale power station"/>
    <m/>
    <s v="CC1"/>
    <s v="NG"/>
    <n v="72"/>
    <x v="0"/>
    <x v="0"/>
    <s v="Y"/>
    <m/>
    <m/>
    <m/>
    <x v="48"/>
    <m/>
    <m/>
    <s v="Berkelcentrale Beheer"/>
    <n v="52.120699999999999"/>
    <n v="6.5374100000000004"/>
    <s v="approximate"/>
    <m/>
    <m/>
    <m/>
    <m/>
    <x v="3"/>
    <s v="Western Europe"/>
    <m/>
    <m/>
    <m/>
    <m/>
    <m/>
    <m/>
    <s v="1025491"/>
    <s v="1106603, 1106604, 1169580"/>
    <s v="L100001000006"/>
    <s v="G100001000007"/>
  </r>
  <r>
    <s v="https://www.gem.wiki/Botlek_Refinery_power_station"/>
    <x v="134"/>
    <s v="Botlek Refinery power station"/>
    <m/>
    <s v="GT 3"/>
    <s v="NG"/>
    <n v="49"/>
    <x v="0"/>
    <x v="0"/>
    <s v="Y"/>
    <m/>
    <m/>
    <m/>
    <x v="29"/>
    <m/>
    <m/>
    <m/>
    <n v="51.874090000000002"/>
    <n v="4.2957299999999998"/>
    <s v="exact"/>
    <s v="Rotterdam-Botlek"/>
    <m/>
    <m/>
    <s v="Zuid-Holland"/>
    <x v="3"/>
    <s v="Western Europe"/>
    <m/>
    <m/>
    <m/>
    <s v="both"/>
    <s v="Oil &amp; Refining"/>
    <m/>
    <s v="1016698"/>
    <n v="1106739"/>
    <s v="L100000400498"/>
    <s v="G100000400498"/>
  </r>
  <r>
    <s v="https://www.gem.wiki/Botlek_power_station"/>
    <x v="134"/>
    <s v="Botlek power station"/>
    <m/>
    <s v="1"/>
    <s v="NG"/>
    <n v="45"/>
    <x v="0"/>
    <x v="0"/>
    <s v="Y"/>
    <m/>
    <m/>
    <m/>
    <x v="20"/>
    <m/>
    <m/>
    <m/>
    <n v="51.885150000000003"/>
    <n v="4.2545000000000002"/>
    <s v="exact"/>
    <s v="Rotterdam"/>
    <m/>
    <m/>
    <s v="Zuid-Holland"/>
    <x v="3"/>
    <s v="Western Europe"/>
    <m/>
    <m/>
    <m/>
    <s v="both"/>
    <s v="Other"/>
    <m/>
    <s v="1015903"/>
    <s v="1106735, 1106736"/>
    <s v="L100000400497"/>
    <s v="G100000400497"/>
  </r>
  <r>
    <s v="https://www.gem.wiki/Claus_power_station"/>
    <x v="134"/>
    <s v="Claus power station"/>
    <m/>
    <s v="C"/>
    <s v="NG"/>
    <n v="1304"/>
    <x v="0"/>
    <x v="0"/>
    <s v="N"/>
    <m/>
    <m/>
    <m/>
    <x v="39"/>
    <m/>
    <m/>
    <m/>
    <n v="51.154124000000003"/>
    <n v="5.9094559999999996"/>
    <s v="exact"/>
    <s v="Maasbracht"/>
    <m/>
    <m/>
    <s v="Limburg"/>
    <x v="3"/>
    <s v="Western Europe"/>
    <s v="Bloomberg: 1001442"/>
    <s v="ENTSO-E: 49W0000000000059"/>
    <m/>
    <m/>
    <m/>
    <m/>
    <s v="1016601"/>
    <s v="1194058, 1197713, 1211505, 1236063"/>
    <s v="L100000407617"/>
    <s v="G100000409940"/>
  </r>
  <r>
    <s v="https://www.gem.wiki/De_Hoop_Paper_Mill_power_station"/>
    <x v="134"/>
    <s v="De Hoop Paper Mill power station"/>
    <m/>
    <s v="1"/>
    <s v="NG/BU"/>
    <n v="71"/>
    <x v="0"/>
    <x v="0"/>
    <s v="Y"/>
    <m/>
    <m/>
    <m/>
    <x v="19"/>
    <m/>
    <m/>
    <m/>
    <n v="52.097000000000001"/>
    <n v="6.0514200000000002"/>
    <s v="exact"/>
    <s v="Eerbeek"/>
    <m/>
    <m/>
    <s v="Gelderland"/>
    <x v="3"/>
    <s v="Western Europe"/>
    <m/>
    <m/>
    <m/>
    <s v="both"/>
    <s v="Pulp &amp; Paper"/>
    <m/>
    <s v="1028145"/>
    <s v="1113308, 1113309, 1113310"/>
    <s v="L100000400501"/>
    <s v="G100000400501"/>
  </r>
  <r>
    <s v="https://www.gem.wiki/Delesto_power_station"/>
    <x v="134"/>
    <s v="Delesto power station"/>
    <m/>
    <s v="1"/>
    <s v="NG"/>
    <n v="180"/>
    <x v="0"/>
    <x v="1"/>
    <s v="N"/>
    <m/>
    <m/>
    <m/>
    <x v="33"/>
    <m/>
    <m/>
    <m/>
    <n v="53.3185"/>
    <n v="6.9543999999999997"/>
    <s v="exact"/>
    <s v="Delfzijl"/>
    <m/>
    <m/>
    <s v="Groningen"/>
    <x v="3"/>
    <s v="Western Europe"/>
    <s v="Bloomberg: 1001444"/>
    <m/>
    <m/>
    <m/>
    <m/>
    <m/>
    <s v="1009980"/>
    <s v="1173803, 1100928, 1100929, 1100927, 1100930, 1100931"/>
    <s v="L100000400502"/>
    <s v="G100000400502"/>
  </r>
  <r>
    <s v="https://www.gem.wiki/Delesto_power_station"/>
    <x v="134"/>
    <s v="Delesto power station"/>
    <m/>
    <s v="2"/>
    <s v="NG"/>
    <n v="343"/>
    <x v="0"/>
    <x v="0"/>
    <s v="Y"/>
    <m/>
    <m/>
    <m/>
    <x v="14"/>
    <m/>
    <m/>
    <m/>
    <n v="53.3185"/>
    <n v="6.9543999999999997"/>
    <s v="exact"/>
    <s v="Delfzijl"/>
    <m/>
    <m/>
    <s v="Groningen"/>
    <x v="3"/>
    <s v="Western Europe"/>
    <s v="Bloomberg: 1001444"/>
    <s v="ENTSO-E: 49W000000000153V"/>
    <m/>
    <m/>
    <m/>
    <m/>
    <s v="1009980"/>
    <n v="1100932"/>
    <s v="L100000400502"/>
    <s v="G100000400503"/>
  </r>
  <r>
    <s v="https://www.gem.wiki/Den_Haag_power_station"/>
    <x v="134"/>
    <s v="Den Haag power station"/>
    <m/>
    <s v="1"/>
    <s v="NG"/>
    <n v="112"/>
    <x v="0"/>
    <x v="0"/>
    <s v="N"/>
    <m/>
    <m/>
    <m/>
    <x v="26"/>
    <m/>
    <m/>
    <m/>
    <n v="52.076590000000003"/>
    <n v="4.2906500000000003"/>
    <s v="exact"/>
    <s v="Den Haag"/>
    <m/>
    <m/>
    <s v="Zuid-Holland"/>
    <x v="3"/>
    <s v="Western Europe"/>
    <s v="Bloomberg: 1001492"/>
    <s v="ENTSO-E: 49W0000000000342"/>
    <m/>
    <m/>
    <m/>
    <m/>
    <s v="1016875"/>
    <s v="1143791, 1143790"/>
    <s v="L100000400508"/>
    <s v="G100000400508"/>
  </r>
  <r>
    <s v="https://www.gem.wiki/Diemen_power_station"/>
    <x v="134"/>
    <s v="Diemen power station"/>
    <m/>
    <s v="33"/>
    <s v="NG"/>
    <n v="249"/>
    <x v="0"/>
    <x v="0"/>
    <s v="Y"/>
    <m/>
    <m/>
    <m/>
    <x v="48"/>
    <m/>
    <m/>
    <m/>
    <n v="52.338900000000002"/>
    <n v="5.0213000000000001"/>
    <s v="exact"/>
    <s v="Diemen"/>
    <m/>
    <m/>
    <s v="Noord-Holland"/>
    <x v="3"/>
    <s v="Western Europe"/>
    <m/>
    <s v="ENTSO-E: 49W0000000000164"/>
    <m/>
    <m/>
    <m/>
    <m/>
    <s v="1032335"/>
    <s v="1112127, 1112128"/>
    <s v="L100000400509"/>
    <s v="G100000400509"/>
  </r>
  <r>
    <s v="https://www.gem.wiki/Diemen_power_station"/>
    <x v="134"/>
    <s v="Diemen power station"/>
    <m/>
    <s v="34"/>
    <s v="NG"/>
    <n v="435"/>
    <x v="0"/>
    <x v="0"/>
    <s v="Y"/>
    <m/>
    <m/>
    <m/>
    <x v="22"/>
    <m/>
    <m/>
    <m/>
    <n v="52.338900000000002"/>
    <n v="5.0213000000000001"/>
    <s v="exact"/>
    <s v="Diemen"/>
    <m/>
    <m/>
    <s v="Noord-Holland"/>
    <x v="3"/>
    <s v="Western Europe"/>
    <m/>
    <s v="ENTSO-E: 49W0000000000172"/>
    <m/>
    <m/>
    <m/>
    <m/>
    <s v="1032335"/>
    <n v="1210363"/>
    <s v="L100000400509"/>
    <s v="G100000400510"/>
  </r>
  <r>
    <s v="https://www.gem.wiki/Dordrecht_Dupont_power_station"/>
    <x v="134"/>
    <s v="Dordrecht Dupont power station"/>
    <m/>
    <s v="GT 2"/>
    <s v="NG"/>
    <n v="29"/>
    <x v="0"/>
    <x v="1"/>
    <s v="Y"/>
    <m/>
    <m/>
    <m/>
    <x v="23"/>
    <m/>
    <m/>
    <m/>
    <n v="51.815330000000003"/>
    <n v="4.7249299999999996"/>
    <s v="exact"/>
    <s v="Dordrecht"/>
    <m/>
    <m/>
    <s v="Zuid-Holland"/>
    <x v="3"/>
    <s v="Western Europe"/>
    <m/>
    <m/>
    <m/>
    <s v="both"/>
    <s v="Chemicals"/>
    <s v="heat"/>
    <s v="1040001"/>
    <n v="1160723"/>
    <s v="L100000400512"/>
    <s v="G100000400512"/>
  </r>
  <r>
    <s v="https://www.gem.wiki/EEM_power_station"/>
    <x v="134"/>
    <s v="EEM power station"/>
    <m/>
    <s v="EC20"/>
    <s v="NG"/>
    <n v="131"/>
    <x v="0"/>
    <x v="1"/>
    <s v="not found"/>
    <m/>
    <m/>
    <m/>
    <x v="33"/>
    <m/>
    <m/>
    <m/>
    <n v="53.44171"/>
    <n v="6.8560499999999998"/>
    <s v="exact"/>
    <s v="Eemshaven"/>
    <m/>
    <m/>
    <s v="Groningen"/>
    <x v="3"/>
    <s v="Western Europe"/>
    <m/>
    <s v="ENTSO-E: 49W000000000097F"/>
    <m/>
    <m/>
    <m/>
    <m/>
    <s v="1016591"/>
    <n v="1113294"/>
    <s v="L100000400513"/>
    <s v="G100000409939"/>
  </r>
  <r>
    <s v="https://www.gem.wiki/EEM_power_station"/>
    <x v="134"/>
    <s v="EEM power station"/>
    <m/>
    <s v="EC3"/>
    <s v="NG"/>
    <n v="360"/>
    <x v="0"/>
    <x v="0"/>
    <s v="not found"/>
    <m/>
    <m/>
    <m/>
    <x v="48"/>
    <m/>
    <m/>
    <m/>
    <n v="53.44171"/>
    <n v="6.8560499999999998"/>
    <s v="exact"/>
    <s v="Eemshaven"/>
    <m/>
    <m/>
    <s v="Groningen"/>
    <x v="3"/>
    <s v="Western Europe"/>
    <m/>
    <s v="ENTSO-E: 49W000000000089E"/>
    <m/>
    <m/>
    <m/>
    <m/>
    <s v="1016591"/>
    <n v="1113297"/>
    <s v="L100000400513"/>
    <s v="G100000400513"/>
  </r>
  <r>
    <s v="https://www.gem.wiki/EEM_power_station"/>
    <x v="134"/>
    <s v="EEM power station"/>
    <m/>
    <s v="EC4"/>
    <s v="NG"/>
    <n v="360"/>
    <x v="0"/>
    <x v="0"/>
    <s v="not found"/>
    <m/>
    <m/>
    <m/>
    <x v="48"/>
    <m/>
    <m/>
    <m/>
    <n v="53.44171"/>
    <n v="6.8560499999999998"/>
    <s v="exact"/>
    <s v="Eemshaven"/>
    <m/>
    <m/>
    <s v="Groningen"/>
    <x v="3"/>
    <s v="Western Europe"/>
    <m/>
    <s v="ENTSO-E: 49W000000000087I"/>
    <m/>
    <m/>
    <m/>
    <m/>
    <s v="1016591"/>
    <n v="1113298"/>
    <s v="L100000400513"/>
    <s v="G100000400514"/>
  </r>
  <r>
    <s v="https://www.gem.wiki/EEM_power_station"/>
    <x v="134"/>
    <s v="EEM power station"/>
    <m/>
    <s v="EC5"/>
    <s v="NG"/>
    <n v="360"/>
    <x v="0"/>
    <x v="0"/>
    <s v="not found"/>
    <m/>
    <m/>
    <m/>
    <x v="48"/>
    <m/>
    <m/>
    <m/>
    <n v="53.44171"/>
    <n v="6.8560499999999998"/>
    <s v="exact"/>
    <s v="Eemshaven"/>
    <m/>
    <m/>
    <s v="Groningen"/>
    <x v="3"/>
    <s v="Western Europe"/>
    <m/>
    <s v="ENTSO-E: 49W000000000085M"/>
    <m/>
    <m/>
    <m/>
    <m/>
    <s v="1016591"/>
    <n v="1113299"/>
    <s v="L100000400513"/>
    <s v="G100000400515"/>
  </r>
  <r>
    <s v="https://www.gem.wiki/EEM_power_station"/>
    <x v="134"/>
    <s v="EEM power station"/>
    <m/>
    <s v="EC6"/>
    <s v="NG"/>
    <n v="360"/>
    <x v="0"/>
    <x v="0"/>
    <s v="not found"/>
    <m/>
    <m/>
    <m/>
    <x v="67"/>
    <m/>
    <m/>
    <m/>
    <n v="53.44171"/>
    <n v="6.8560499999999998"/>
    <s v="exact"/>
    <s v="Eemshaven"/>
    <m/>
    <m/>
    <s v="Groningen"/>
    <x v="3"/>
    <s v="Western Europe"/>
    <m/>
    <s v="ENTSO-E: 49W000000000083Q"/>
    <m/>
    <m/>
    <m/>
    <m/>
    <s v="1016591"/>
    <m/>
    <s v="L100000400513"/>
    <s v="G100000400516"/>
  </r>
  <r>
    <s v="https://www.gem.wiki/EEM_power_station"/>
    <x v="134"/>
    <s v="EEM power station"/>
    <m/>
    <s v="EC7"/>
    <s v="NG"/>
    <n v="360"/>
    <x v="0"/>
    <x v="0"/>
    <s v="not found"/>
    <m/>
    <m/>
    <m/>
    <x v="67"/>
    <m/>
    <m/>
    <m/>
    <n v="53.44171"/>
    <n v="6.8560499999999998"/>
    <s v="exact"/>
    <s v="Eemshaven"/>
    <m/>
    <m/>
    <s v="Groningen"/>
    <x v="3"/>
    <s v="Western Europe"/>
    <m/>
    <s v="ENTSO-E: 49W000000000081U"/>
    <m/>
    <m/>
    <m/>
    <m/>
    <s v="1016591"/>
    <m/>
    <s v="L100000400513"/>
    <s v="G100000400517"/>
  </r>
  <r>
    <s v="https://www.gem.wiki/Ede_power_station"/>
    <x v="134"/>
    <s v="Ede power station"/>
    <m/>
    <s v="1"/>
    <s v="NG"/>
    <n v="50"/>
    <x v="0"/>
    <x v="0"/>
    <s v="Y"/>
    <m/>
    <m/>
    <m/>
    <x v="18"/>
    <m/>
    <m/>
    <s v="Akzo Nobel NV"/>
    <n v="52.02328"/>
    <n v="5.6598899999999999"/>
    <s v="exact"/>
    <s v="Ede"/>
    <m/>
    <m/>
    <m/>
    <x v="3"/>
    <s v="Western Europe"/>
    <s v="nan"/>
    <s v="nan"/>
    <s v="Akzo Ede power station"/>
    <m/>
    <m/>
    <m/>
    <m/>
    <m/>
    <s v="L100001000002"/>
    <s v="G100001000002"/>
  </r>
  <r>
    <s v="https://www.gem.wiki/Elsta_power_station"/>
    <x v="134"/>
    <s v="Elsta power station"/>
    <m/>
    <s v="1"/>
    <s v="NG"/>
    <n v="460"/>
    <x v="0"/>
    <x v="0"/>
    <s v="Y"/>
    <m/>
    <m/>
    <m/>
    <x v="23"/>
    <m/>
    <m/>
    <m/>
    <n v="51.333100000000002"/>
    <n v="3.7787000000000002"/>
    <s v="exact"/>
    <s v="Hoek"/>
    <m/>
    <m/>
    <s v="Zuid-Holland"/>
    <x v="3"/>
    <s v="Western Europe"/>
    <m/>
    <s v="ENTSO-E: 49W000000000049Q"/>
    <m/>
    <s v="both"/>
    <s v="Chemicals"/>
    <s v="power"/>
    <s v="1015616"/>
    <s v="1152295, 1152296, 1152297, 1195841"/>
    <s v="L100000400519"/>
    <s v="G100000400519"/>
  </r>
  <r>
    <s v="https://www.gem.wiki/emmtec_Industry_&amp;_Businesspark_power_station"/>
    <x v="134"/>
    <s v="Emmtec Industry &amp; Businesspark power station"/>
    <m/>
    <s v="1"/>
    <s v="NG"/>
    <n v="60"/>
    <x v="0"/>
    <x v="1"/>
    <s v="Y"/>
    <s v="Hydrogen capable: turbine"/>
    <m/>
    <m/>
    <x v="26"/>
    <m/>
    <m/>
    <m/>
    <n v="52.774940000000001"/>
    <n v="6.9047400000000003"/>
    <s v="exact"/>
    <s v="Emmen"/>
    <m/>
    <m/>
    <s v="Drenthe"/>
    <x v="3"/>
    <s v="Western Europe"/>
    <s v="Bloomberg: 1001068"/>
    <s v="nan"/>
    <m/>
    <s v="both"/>
    <s v="Chemicals"/>
    <s v="none"/>
    <s v="1009984"/>
    <m/>
    <s v="L100000400521"/>
    <s v="G100000400521"/>
  </r>
  <r>
    <s v="https://www.gem.wiki/Enecogen_power_station"/>
    <x v="134"/>
    <s v="Enecogen power station"/>
    <m/>
    <s v="U10"/>
    <s v="NG"/>
    <n v="422"/>
    <x v="0"/>
    <x v="0"/>
    <s v="not found"/>
    <m/>
    <m/>
    <m/>
    <x v="17"/>
    <m/>
    <m/>
    <m/>
    <n v="51.957000000000001"/>
    <n v="4.0915999999999997"/>
    <s v="exact"/>
    <s v="Rotterdam"/>
    <m/>
    <m/>
    <s v="Zuid-Holland"/>
    <x v="3"/>
    <s v="Western Europe"/>
    <s v="Bloomberg: 1028007"/>
    <s v="ENTSO-E: 49W000000000059N"/>
    <m/>
    <m/>
    <m/>
    <m/>
    <s v="1064858"/>
    <n v="1195804"/>
    <s v="L100000400522"/>
    <s v="G100000400522"/>
  </r>
  <r>
    <s v="https://www.gem.wiki/Enecogen_power_station"/>
    <x v="134"/>
    <s v="Enecogen power station"/>
    <m/>
    <s v="U20"/>
    <s v="NG"/>
    <n v="422"/>
    <x v="0"/>
    <x v="0"/>
    <s v="not found"/>
    <m/>
    <m/>
    <m/>
    <x v="17"/>
    <m/>
    <m/>
    <m/>
    <n v="51.957000000000001"/>
    <n v="4.0915999999999997"/>
    <s v="exact"/>
    <s v="Rotterdam"/>
    <m/>
    <m/>
    <s v="Zuid-Holland"/>
    <x v="3"/>
    <s v="Western Europe"/>
    <s v="Bloomberg: 1028007"/>
    <s v="ENTSO-E: 49W0000000001209"/>
    <m/>
    <m/>
    <m/>
    <m/>
    <s v="1064858"/>
    <n v="1218493"/>
    <s v="L100000400522"/>
    <s v="G100000400523"/>
  </r>
  <r>
    <s v="https://www.gem.wiki/Enschede_power_station"/>
    <x v="134"/>
    <s v="Enschede power station"/>
    <m/>
    <s v="1"/>
    <s v="NG"/>
    <n v="59"/>
    <x v="0"/>
    <x v="0"/>
    <s v="Y"/>
    <m/>
    <m/>
    <m/>
    <x v="46"/>
    <m/>
    <m/>
    <m/>
    <n v="52.214149999999997"/>
    <n v="6.8279699999999997"/>
    <s v="exact"/>
    <s v="Enschede"/>
    <m/>
    <m/>
    <s v="Overijssel"/>
    <x v="3"/>
    <s v="Western Europe"/>
    <m/>
    <m/>
    <m/>
    <m/>
    <m/>
    <m/>
    <s v="1019342"/>
    <s v="1114018, 1114019, 1114020"/>
    <s v="L100000400524"/>
    <s v="G100000400524"/>
  </r>
  <r>
    <s v="https://www.gem.wiki/Foxhol_Plant_power_station"/>
    <x v="134"/>
    <s v="Foxhol Plant power station"/>
    <m/>
    <s v="1"/>
    <s v="NG"/>
    <n v="20"/>
    <x v="0"/>
    <x v="0"/>
    <s v="Y"/>
    <m/>
    <m/>
    <m/>
    <x v="48"/>
    <m/>
    <m/>
    <m/>
    <n v="53.169809999999998"/>
    <n v="6.7144899999999996"/>
    <s v="exact"/>
    <s v="Veendam (Foxhol)"/>
    <m/>
    <m/>
    <s v="Groningen"/>
    <x v="3"/>
    <s v="Western Europe"/>
    <m/>
    <m/>
    <m/>
    <s v="both"/>
    <s v="Nutrition"/>
    <m/>
    <s v="1010552"/>
    <s v="1155680, 1155681"/>
    <s v="L100000400525"/>
    <s v="G100000400525"/>
  </r>
  <r>
    <s v="https://www.gem.wiki/Gasselternijveen_power_station"/>
    <x v="134"/>
    <s v="Gasselternijveen power station"/>
    <m/>
    <s v="1"/>
    <s v="NG"/>
    <n v="24.5"/>
    <x v="0"/>
    <x v="1"/>
    <s v="Y"/>
    <m/>
    <m/>
    <m/>
    <x v="45"/>
    <m/>
    <m/>
    <m/>
    <n v="52.989809999999999"/>
    <n v="6.8675499999999996"/>
    <s v="exact"/>
    <s v="Hunzestroom"/>
    <m/>
    <m/>
    <s v="Drenthe"/>
    <x v="3"/>
    <s v="Western Europe"/>
    <m/>
    <m/>
    <m/>
    <s v="both"/>
    <s v="Nutrition"/>
    <m/>
    <s v="1010551"/>
    <n v="1120627"/>
    <s v="L100000400526"/>
    <s v="G100000400526"/>
  </r>
  <r>
    <s v="https://www.gem.wiki/Helmond_power_station"/>
    <x v="134"/>
    <s v="Helmond power station"/>
    <m/>
    <s v="I"/>
    <s v="NG"/>
    <n v="24.3"/>
    <x v="0"/>
    <x v="0"/>
    <s v="Y"/>
    <m/>
    <m/>
    <m/>
    <x v="26"/>
    <m/>
    <m/>
    <m/>
    <n v="51.473709999999997"/>
    <n v="5.5831600000000003"/>
    <s v="approximate"/>
    <s v="Helmond"/>
    <m/>
    <m/>
    <s v="Noord-Brabant"/>
    <x v="3"/>
    <s v="Western Europe"/>
    <s v="Bloomberg: 1001460"/>
    <m/>
    <m/>
    <m/>
    <m/>
    <m/>
    <s v="1025587"/>
    <s v="1119074, 1119075"/>
    <s v="L100000400530"/>
    <s v="G100000400530"/>
  </r>
  <r>
    <s v="https://www.gem.wiki/Helmond_power_station"/>
    <x v="134"/>
    <s v="Helmond power station"/>
    <m/>
    <s v="II"/>
    <s v="NG"/>
    <n v="25.3"/>
    <x v="0"/>
    <x v="0"/>
    <s v="Y"/>
    <m/>
    <m/>
    <m/>
    <x v="33"/>
    <m/>
    <m/>
    <m/>
    <n v="51.473709999999997"/>
    <n v="5.5831600000000003"/>
    <s v="approximate"/>
    <s v="Helmond"/>
    <m/>
    <m/>
    <s v="Noord-Brabant"/>
    <x v="3"/>
    <s v="Western Europe"/>
    <s v="Bloomberg: 1001460"/>
    <m/>
    <m/>
    <m/>
    <m/>
    <m/>
    <s v="1025587"/>
    <s v="1119076, 1119077"/>
    <s v="L100000400530"/>
    <s v="G100000400531"/>
  </r>
  <r>
    <s v="https://www.gem.wiki/Hemweg_power_station"/>
    <x v="134"/>
    <s v="Hemweg power station"/>
    <m/>
    <s v="9"/>
    <s v="NG"/>
    <n v="440"/>
    <x v="0"/>
    <x v="0"/>
    <s v="Y"/>
    <m/>
    <m/>
    <m/>
    <x v="39"/>
    <m/>
    <m/>
    <m/>
    <n v="52.404899999999998"/>
    <n v="4.8464999999999998"/>
    <s v="exact"/>
    <s v="Amsterdam"/>
    <m/>
    <m/>
    <s v="Noord-Holland"/>
    <x v="3"/>
    <s v="Western Europe"/>
    <s v="Bloomberg: 1001076"/>
    <s v="ENTSO-E: 49W000000000039T"/>
    <m/>
    <m/>
    <m/>
    <m/>
    <s v="1032336"/>
    <n v="1210362"/>
    <s v="L100000400533"/>
    <s v="G100000400533"/>
  </r>
  <r>
    <s v="https://www.gem.wiki/Ijmuiden_Steel_Works_power_station"/>
    <x v="134"/>
    <s v="Ijmuiden Steel Works power station"/>
    <m/>
    <s v="1"/>
    <s v="BFG"/>
    <n v="144"/>
    <x v="0"/>
    <x v="5"/>
    <s v="Y"/>
    <m/>
    <m/>
    <m/>
    <x v="44"/>
    <m/>
    <m/>
    <s v="Vattenfall AB"/>
    <n v="52.477800000000002"/>
    <n v="4.6031000000000004"/>
    <s v="exact"/>
    <s v="Velsen"/>
    <m/>
    <s v="North Holland"/>
    <m/>
    <x v="3"/>
    <s v="Western Europe"/>
    <m/>
    <m/>
    <m/>
    <s v="both"/>
    <s v="Iron &amp; Steel"/>
    <m/>
    <s v="1032337"/>
    <n v="1120943"/>
    <s v="L100001000007"/>
    <s v="G100001000008"/>
  </r>
  <r>
    <s v="https://www.gem.wiki/Industriepark_Kleefse_Waard_power_station"/>
    <x v="134"/>
    <s v="Industriepark Kleefse Waard power station"/>
    <m/>
    <s v="1"/>
    <s v="NG"/>
    <n v="53"/>
    <x v="0"/>
    <x v="0"/>
    <s v="Y"/>
    <m/>
    <m/>
    <m/>
    <x v="19"/>
    <m/>
    <m/>
    <m/>
    <n v="51.96998"/>
    <n v="5.9378000000000002"/>
    <s v="exact"/>
    <s v="Arnhem"/>
    <m/>
    <m/>
    <s v="Gelderland"/>
    <x v="3"/>
    <s v="Western Europe"/>
    <m/>
    <m/>
    <m/>
    <s v="both"/>
    <s v="Other"/>
    <s v="heat"/>
    <s v="1009987"/>
    <s v="1100939, 1100940"/>
    <s v="L100000400534"/>
    <s v="G100000400534"/>
  </r>
  <r>
    <s v="https://www.gem.wiki/Lage_Weide_6_power_station"/>
    <x v="134"/>
    <s v="Lage Weide 6 power station"/>
    <m/>
    <s v="1"/>
    <s v="NG"/>
    <n v="248"/>
    <x v="0"/>
    <x v="0"/>
    <s v="Y"/>
    <m/>
    <m/>
    <m/>
    <x v="48"/>
    <m/>
    <m/>
    <m/>
    <n v="52.101944000000003"/>
    <n v="5.0713889999999999"/>
    <s v="exact"/>
    <s v="Utrecht"/>
    <m/>
    <m/>
    <s v="Utrecht"/>
    <x v="3"/>
    <s v="Western Europe"/>
    <m/>
    <s v="ENTSO-E: 49W000000000047U"/>
    <s v="Lage Weide LW06 gas-fired power plant"/>
    <m/>
    <m/>
    <m/>
    <s v="1105522"/>
    <s v="1127796, 1127797, 1224917"/>
    <s v="L100000407615"/>
    <s v="G100000409937"/>
  </r>
  <r>
    <s v="https://www.gem.wiki/Leiden_power_station"/>
    <x v="134"/>
    <s v="Leiden power station"/>
    <m/>
    <s v="1"/>
    <s v="NG"/>
    <n v="85"/>
    <x v="0"/>
    <x v="0"/>
    <s v="N"/>
    <m/>
    <m/>
    <m/>
    <x v="32"/>
    <m/>
    <m/>
    <m/>
    <n v="52.164099999999998"/>
    <n v="4.4941000000000004"/>
    <s v="exact"/>
    <s v="Leiden"/>
    <m/>
    <m/>
    <s v="Zuid-Holland"/>
    <x v="3"/>
    <s v="Western Europe"/>
    <s v="Bloomberg: 1001466"/>
    <m/>
    <m/>
    <m/>
    <m/>
    <m/>
    <s v="1016869"/>
    <s v="1190872, 1190873, 1173795"/>
    <s v="L100000400536"/>
    <s v="G100000400536"/>
  </r>
  <r>
    <s v="https://www.gem.wiki/Maasstroom_power_station"/>
    <x v="134"/>
    <s v="Maasstroom power station"/>
    <m/>
    <s v="1"/>
    <s v="NG"/>
    <n v="426"/>
    <x v="0"/>
    <x v="0"/>
    <s v="N"/>
    <m/>
    <m/>
    <m/>
    <x v="1"/>
    <m/>
    <m/>
    <m/>
    <n v="51.890099999999997"/>
    <n v="4.3520000000000003"/>
    <s v="exact"/>
    <s v="Vondelingenplaat"/>
    <m/>
    <m/>
    <s v="Zuid-Holland"/>
    <x v="3"/>
    <s v="Western Europe"/>
    <m/>
    <s v="ENTSO-E: 49W000000000109Y"/>
    <s v="Rijnmond 2; Rijnmond II"/>
    <m/>
    <m/>
    <m/>
    <s v="1044546"/>
    <n v="1196333"/>
    <s v="L100000400537"/>
    <s v="G100000400537"/>
  </r>
  <r>
    <s v="https://www.gem.wiki/Maastricht_Mill_power_station"/>
    <x v="134"/>
    <s v="Maastricht Mill power station"/>
    <m/>
    <s v="1"/>
    <s v="NG"/>
    <n v="22.4"/>
    <x v="0"/>
    <x v="1"/>
    <s v="Y"/>
    <m/>
    <m/>
    <m/>
    <x v="4"/>
    <m/>
    <m/>
    <m/>
    <n v="50.857979999999998"/>
    <n v="5.6902499999999998"/>
    <s v="exact"/>
    <s v="Maastricht"/>
    <m/>
    <m/>
    <s v="Limburg"/>
    <x v="3"/>
    <s v="Western Europe"/>
    <s v="Bloomberg: 1001470"/>
    <m/>
    <m/>
    <s v="both"/>
    <s v="Pulp &amp; Paper"/>
    <m/>
    <s v="1049813"/>
    <n v="1130350"/>
    <s v="L100000400538"/>
    <s v="G100000400538"/>
  </r>
  <r>
    <s v="https://www.gem.wiki/Maastricht_Mill_power_station"/>
    <x v="134"/>
    <s v="Maastricht Mill power station"/>
    <m/>
    <s v="2"/>
    <s v="NG"/>
    <n v="52"/>
    <x v="0"/>
    <x v="0"/>
    <s v="N"/>
    <m/>
    <m/>
    <m/>
    <x v="4"/>
    <m/>
    <m/>
    <m/>
    <n v="50.857979999999998"/>
    <n v="5.6902499999999998"/>
    <s v="exact"/>
    <s v="Maastricht"/>
    <m/>
    <m/>
    <s v="Limburg"/>
    <x v="3"/>
    <s v="Western Europe"/>
    <s v="Bloomberg: 1001470"/>
    <m/>
    <m/>
    <s v="both"/>
    <s v="Pulp &amp; Paper"/>
    <m/>
    <s v="1049813"/>
    <s v="1130351, 1130352"/>
    <s v="L100000400538"/>
    <s v="G100000400539"/>
  </r>
  <r>
    <s v="https://www.gem.wiki/Maasvlakte_Ucml_power_station"/>
    <x v="134"/>
    <s v="Maasvlakte Ucml power station"/>
    <m/>
    <s v="1"/>
    <s v="NG"/>
    <n v="70"/>
    <x v="0"/>
    <x v="0"/>
    <s v="Y"/>
    <m/>
    <m/>
    <m/>
    <x v="16"/>
    <m/>
    <m/>
    <m/>
    <n v="51.96"/>
    <n v="4.0254000000000003"/>
    <s v="exact"/>
    <s v="Maasvlakte"/>
    <m/>
    <m/>
    <s v="Zuid-Holland"/>
    <x v="3"/>
    <s v="Western Europe"/>
    <m/>
    <m/>
    <m/>
    <m/>
    <m/>
    <m/>
    <s v="1061226"/>
    <s v="1178619, 1190527"/>
    <s v="L100000400540"/>
    <s v="G100000400540"/>
  </r>
  <r>
    <s v="https://www.gem.wiki/Magnum_(Eemshaven)_power_station"/>
    <x v="134"/>
    <s v="Magnum (Eemshaven) power station"/>
    <m/>
    <s v="10"/>
    <s v="NG"/>
    <n v="470"/>
    <x v="0"/>
    <x v="0"/>
    <s v="N"/>
    <s v="Hydrogen capable: progress"/>
    <m/>
    <m/>
    <x v="22"/>
    <m/>
    <m/>
    <m/>
    <n v="53.450200000000002"/>
    <n v="6.8548"/>
    <s v="exact"/>
    <s v="Eemshaven"/>
    <m/>
    <m/>
    <s v="Groningen"/>
    <x v="3"/>
    <s v="Western Europe"/>
    <s v="Bloomberg: 1009550"/>
    <s v="ENTSO-E: 49W0000000000180"/>
    <m/>
    <m/>
    <m/>
    <m/>
    <s v="1064558"/>
    <n v="1195389"/>
    <s v="L100000400541"/>
    <s v="G100000400541"/>
  </r>
  <r>
    <s v="https://www.gem.wiki/Magnum_(Eemshaven)_power_station"/>
    <x v="134"/>
    <s v="Magnum (Eemshaven) power station"/>
    <m/>
    <s v="20"/>
    <s v="NG"/>
    <n v="470"/>
    <x v="0"/>
    <x v="0"/>
    <s v="N"/>
    <s v="Hydrogen capable: progress"/>
    <m/>
    <m/>
    <x v="22"/>
    <m/>
    <m/>
    <m/>
    <n v="53.450200000000002"/>
    <n v="6.8548"/>
    <s v="exact"/>
    <s v="Eemshaven"/>
    <m/>
    <m/>
    <s v="Groningen"/>
    <x v="3"/>
    <s v="Western Europe"/>
    <s v="Bloomberg: 1009550"/>
    <s v="ENTSO-E: 49W000000000019Z"/>
    <m/>
    <m/>
    <m/>
    <m/>
    <s v="1064558"/>
    <n v="1196866"/>
    <s v="L100000400541"/>
    <s v="G100000400542"/>
  </r>
  <r>
    <s v="https://www.gem.wiki/Magnum_(Eemshaven)_power_station"/>
    <x v="134"/>
    <s v="Magnum (Eemshaven) power station"/>
    <m/>
    <s v="30"/>
    <s v="NG"/>
    <n v="470"/>
    <x v="0"/>
    <x v="0"/>
    <s v="N"/>
    <s v="Hydrogen capable: progress"/>
    <m/>
    <m/>
    <x v="22"/>
    <m/>
    <m/>
    <m/>
    <n v="53.450200000000002"/>
    <n v="6.8548"/>
    <s v="exact"/>
    <s v="Eemshaven"/>
    <m/>
    <m/>
    <s v="Groningen"/>
    <x v="3"/>
    <s v="Western Europe"/>
    <s v="Bloomberg: 1009550"/>
    <s v="ENTSO-E: 49W000000000020D"/>
    <m/>
    <m/>
    <m/>
    <m/>
    <s v="1064558"/>
    <n v="1196867"/>
    <s v="L100000400541"/>
    <s v="G100000400543"/>
  </r>
  <r>
    <s v="https://www.gem.wiki/Maxima_power_station"/>
    <x v="134"/>
    <s v="Maxima power station"/>
    <m/>
    <s v="4"/>
    <s v="NG"/>
    <n v="440"/>
    <x v="0"/>
    <x v="0"/>
    <s v="N"/>
    <s v="Hydrogen capable: progress"/>
    <m/>
    <m/>
    <x v="1"/>
    <m/>
    <m/>
    <m/>
    <n v="52.577199999999998"/>
    <n v="5.53"/>
    <s v="exact"/>
    <s v="Lelystad"/>
    <m/>
    <m/>
    <s v="Flevoland"/>
    <x v="3"/>
    <s v="Western Europe"/>
    <m/>
    <s v="ENTSO-E: 49W000000000073T"/>
    <m/>
    <m/>
    <m/>
    <m/>
    <s v="1084826"/>
    <n v="1195551"/>
    <s v="L100000400544"/>
    <s v="G100000400544"/>
  </r>
  <r>
    <s v="https://www.gem.wiki/Maxima_power_station"/>
    <x v="134"/>
    <s v="Maxima power station"/>
    <m/>
    <s v="5"/>
    <s v="NG"/>
    <n v="440"/>
    <x v="0"/>
    <x v="0"/>
    <s v="N"/>
    <s v="Hydrogen capable: progress"/>
    <m/>
    <m/>
    <x v="1"/>
    <m/>
    <m/>
    <m/>
    <n v="52.577199999999998"/>
    <n v="5.53"/>
    <s v="exact"/>
    <s v="Lelystad"/>
    <m/>
    <m/>
    <s v="Flevoland"/>
    <x v="3"/>
    <s v="Western Europe"/>
    <m/>
    <s v="ENTSO-E: 49W000000000075P"/>
    <m/>
    <m/>
    <m/>
    <m/>
    <s v="1084826"/>
    <n v="1195550"/>
    <s v="L100000400544"/>
    <s v="G100000400545"/>
  </r>
  <r>
    <s v="https://www.gem.wiki/Merwedekanaal_power_station"/>
    <x v="134"/>
    <s v="Merwedekanaal power station"/>
    <m/>
    <s v="12"/>
    <s v="NG"/>
    <n v="224"/>
    <x v="0"/>
    <x v="0"/>
    <s v="Y"/>
    <m/>
    <m/>
    <m/>
    <x v="24"/>
    <m/>
    <m/>
    <m/>
    <n v="52.101700000000001"/>
    <n v="5.0793999999999997"/>
    <s v="exact"/>
    <s v="Utrecht"/>
    <m/>
    <m/>
    <s v="Utrecht"/>
    <x v="3"/>
    <s v="Western Europe"/>
    <m/>
    <s v="ENTSO-E: 49W0000000000261"/>
    <m/>
    <m/>
    <m/>
    <m/>
    <s v="1105523"/>
    <s v="1132536, 1132537"/>
    <s v="L100000400546"/>
    <s v="G100000400547"/>
  </r>
  <r>
    <s v="https://www.gem.wiki/Moerdijk_power_station"/>
    <x v="134"/>
    <s v="Moerdijk power station"/>
    <m/>
    <s v="1"/>
    <s v="NG"/>
    <n v="348"/>
    <x v="7"/>
    <x v="0"/>
    <s v="Y"/>
    <m/>
    <m/>
    <m/>
    <x v="44"/>
    <m/>
    <m/>
    <m/>
    <n v="51.68506"/>
    <n v="4.58094"/>
    <s v="exact"/>
    <s v="Moerdijk"/>
    <m/>
    <m/>
    <s v="Noord-Brabant"/>
    <x v="3"/>
    <s v="Western Europe"/>
    <s v="Bloomberg: 1001474"/>
    <s v="ENTSO-E: 49W000000000013A"/>
    <m/>
    <s v="heat"/>
    <s v="Chemicals"/>
    <s v="both"/>
    <s v="1009806"/>
    <s v="1133480, 1133481, 1133482, 1133483"/>
    <s v="L100000400548"/>
    <s v="G100000400548"/>
  </r>
  <r>
    <s v="https://www.gem.wiki/Moerdijk_power_station"/>
    <x v="134"/>
    <s v="Moerdijk power station"/>
    <m/>
    <s v="2"/>
    <s v="NG"/>
    <n v="418"/>
    <x v="0"/>
    <x v="0"/>
    <s v="Y"/>
    <m/>
    <m/>
    <m/>
    <x v="39"/>
    <m/>
    <m/>
    <m/>
    <n v="51.68506"/>
    <n v="4.58094"/>
    <s v="exact"/>
    <s v="Moerdijk"/>
    <m/>
    <m/>
    <s v="Noord-Brabant"/>
    <x v="3"/>
    <s v="Western Europe"/>
    <s v="Bloomberg: 1001474"/>
    <s v="ENTSO-E: 49W0000000000148"/>
    <m/>
    <s v="heat"/>
    <s v="Chemicals"/>
    <s v="both"/>
    <s v="1009806"/>
    <n v="1197859"/>
    <s v="L100000400548"/>
    <s v="G100000400549"/>
  </r>
  <r>
    <s v="https://www.gem.wiki/Nam_Schoonebeek_power_station"/>
    <x v="134"/>
    <s v="Nam Schoonebeek power station"/>
    <m/>
    <s v="1"/>
    <s v="NG"/>
    <n v="128"/>
    <x v="0"/>
    <x v="0"/>
    <s v="Y"/>
    <m/>
    <m/>
    <m/>
    <x v="1"/>
    <m/>
    <m/>
    <m/>
    <n v="52.680874000000003"/>
    <n v="6.8949579999999999"/>
    <s v="exact"/>
    <s v="Schoonebeek"/>
    <m/>
    <m/>
    <s v="Drenthe"/>
    <x v="3"/>
    <s v="Western Europe"/>
    <m/>
    <s v="ENTSO-E: 49W0000000000407"/>
    <m/>
    <s v="both"/>
    <s v="Oil &amp; Refining"/>
    <s v="power"/>
    <s v="1082977"/>
    <n v="1227692"/>
    <s v="L100000400550"/>
    <s v="G100000400550"/>
  </r>
  <r>
    <s v="https://www.gem.wiki/Parenco_Paper_Mill_power_station"/>
    <x v="134"/>
    <s v="Parenco Paper Mill power station"/>
    <m/>
    <s v="GT 1"/>
    <s v="NG"/>
    <n v="24"/>
    <x v="0"/>
    <x v="1"/>
    <s v="Y"/>
    <m/>
    <m/>
    <m/>
    <x v="76"/>
    <m/>
    <m/>
    <m/>
    <n v="51.971539999999997"/>
    <n v="5.7296300000000002"/>
    <s v="approximate"/>
    <s v="Renkum"/>
    <m/>
    <m/>
    <s v="Gelderland"/>
    <x v="3"/>
    <s v="Western Europe"/>
    <m/>
    <m/>
    <m/>
    <s v="both"/>
    <s v="Pulp &amp; Paper"/>
    <m/>
    <s v="1025238"/>
    <n v="1138855"/>
    <s v="L100000400551"/>
    <s v="G100000400551"/>
  </r>
  <r>
    <s v="https://www.gem.wiki/Pergen_power_station"/>
    <x v="134"/>
    <s v="Pergen power station"/>
    <m/>
    <s v="CC"/>
    <s v="NG"/>
    <n v="308"/>
    <x v="0"/>
    <x v="0"/>
    <s v="Y"/>
    <m/>
    <m/>
    <m/>
    <x v="47"/>
    <m/>
    <m/>
    <m/>
    <n v="51.881909999999998"/>
    <n v="4.3778600000000001"/>
    <s v="exact"/>
    <s v="Vondelingenplaat"/>
    <m/>
    <m/>
    <s v="Rotterdam"/>
    <x v="3"/>
    <s v="Western Europe"/>
    <s v="Bloomberg: 1001476"/>
    <s v="ENTSO-E: 49W000000000095J, 49W000000000093N"/>
    <m/>
    <s v="heat"/>
    <s v="Oil &amp; Refining"/>
    <m/>
    <s v="1061467"/>
    <s v="1139527, 1175803, 1190025"/>
    <s v="L100000400552"/>
    <s v="G100000400552"/>
  </r>
  <r>
    <s v="https://www.gem.wiki/Pernis_Refinery_power_station"/>
    <x v="134"/>
    <s v="Pernis Refinery power station"/>
    <m/>
    <s v="CC"/>
    <s v="NG/HFO"/>
    <n v="126"/>
    <x v="0"/>
    <x v="0"/>
    <s v="Y"/>
    <m/>
    <m/>
    <m/>
    <x v="44"/>
    <m/>
    <m/>
    <m/>
    <n v="51.881"/>
    <n v="4.3376000000000001"/>
    <s v="exact"/>
    <s v="Vondelingenplaat"/>
    <m/>
    <m/>
    <s v="Rotterdam"/>
    <x v="3"/>
    <s v="Western Europe"/>
    <s v="Bloomberg: 1001478"/>
    <m/>
    <m/>
    <s v="both"/>
    <s v="Oil &amp; Refining"/>
    <s v="heat"/>
    <s v="1028603"/>
    <s v="1139528, 1139530, 1139531, 1139529"/>
    <s v="L100000400553"/>
    <s v="G100000400553"/>
  </r>
  <r>
    <s v="https://www.gem.wiki/Pernis_Refinery_power_station"/>
    <x v="134"/>
    <s v="Pernis Refinery power station"/>
    <m/>
    <s v="GT 1"/>
    <s v="NG"/>
    <n v="48"/>
    <x v="0"/>
    <x v="1"/>
    <s v="Y"/>
    <m/>
    <m/>
    <m/>
    <x v="60"/>
    <m/>
    <m/>
    <m/>
    <n v="51.881"/>
    <n v="4.3376000000000001"/>
    <s v="exact"/>
    <s v="Vondelingenplaat"/>
    <m/>
    <m/>
    <s v="Rotterdam"/>
    <x v="3"/>
    <s v="Western Europe"/>
    <s v="Bloomberg: 1001478"/>
    <m/>
    <m/>
    <s v="both"/>
    <s v="Oil &amp; Refining"/>
    <s v="heat"/>
    <s v="1028603"/>
    <n v="1139524"/>
    <s v="L100000400553"/>
    <s v="G100000400554"/>
  </r>
  <r>
    <s v="https://www.gem.wiki/Pernis_Refinery_power_station"/>
    <x v="134"/>
    <s v="Pernis Refinery power station"/>
    <m/>
    <s v="GT 2"/>
    <s v="NG"/>
    <n v="95"/>
    <x v="0"/>
    <x v="1"/>
    <s v="Y"/>
    <m/>
    <m/>
    <m/>
    <x v="14"/>
    <m/>
    <m/>
    <m/>
    <n v="51.881"/>
    <n v="4.3376000000000001"/>
    <s v="exact"/>
    <s v="Vondelingenplaat"/>
    <m/>
    <m/>
    <s v="Rotterdam"/>
    <x v="3"/>
    <s v="Western Europe"/>
    <s v="Bloomberg: 1001478"/>
    <m/>
    <m/>
    <s v="both"/>
    <s v="Oil &amp; Refining"/>
    <s v="heat"/>
    <s v="1028603"/>
    <n v="1139525"/>
    <s v="L100000400553"/>
    <s v="G100000400555"/>
  </r>
  <r>
    <s v="https://www.gem.wiki/Rijnmond_power_station"/>
    <x v="134"/>
    <s v="Rijnmond power station"/>
    <m/>
    <s v="1"/>
    <s v="NG"/>
    <n v="810"/>
    <x v="0"/>
    <x v="0"/>
    <s v="Y"/>
    <m/>
    <m/>
    <m/>
    <x v="8"/>
    <m/>
    <m/>
    <m/>
    <n v="51.890174999999999"/>
    <n v="4.3546860000000001"/>
    <s v="exact"/>
    <s v="Vondelingenplaat"/>
    <m/>
    <m/>
    <s v="Zuid-Holland Province"/>
    <x v="3"/>
    <s v="Western Europe"/>
    <s v="Bloomberg: 1001480"/>
    <s v="ENTSO-E: 49W0000000001136"/>
    <s v="Rijmond"/>
    <m/>
    <m/>
    <m/>
    <s v="1117235"/>
    <n v="1165881"/>
    <s v="L100000406400"/>
    <s v="G100000406336"/>
  </r>
  <r>
    <s v="https://www.gem.wiki/Rotterdam_Capelle_(RoCa)_power_station"/>
    <x v="134"/>
    <s v="Rotterdam Capelle (RoCa) power station"/>
    <m/>
    <s v="GT1"/>
    <s v="NG"/>
    <n v="24"/>
    <x v="0"/>
    <x v="1"/>
    <s v="Y"/>
    <m/>
    <m/>
    <m/>
    <x v="26"/>
    <m/>
    <m/>
    <m/>
    <n v="51.953659999999999"/>
    <n v="4.5615500000000004"/>
    <s v="exact"/>
    <s v="Rotterdam"/>
    <m/>
    <m/>
    <s v="Zuid-Holland"/>
    <x v="3"/>
    <s v="Western Europe"/>
    <m/>
    <m/>
    <s v="Rotterdam Capelle"/>
    <m/>
    <m/>
    <m/>
    <s v="1016874"/>
    <n v="1143786"/>
    <s v="L100000400557"/>
    <s v="G100000400557"/>
  </r>
  <r>
    <s v="https://www.gem.wiki/Rotterdam_Capelle_(RoCa)_power_station"/>
    <x v="134"/>
    <s v="Rotterdam Capelle (RoCa) power station"/>
    <m/>
    <s v="GT2"/>
    <s v="NG"/>
    <n v="24"/>
    <x v="0"/>
    <x v="1"/>
    <s v="Y"/>
    <m/>
    <m/>
    <m/>
    <x v="26"/>
    <m/>
    <m/>
    <m/>
    <n v="51.953659999999999"/>
    <n v="4.5615500000000004"/>
    <s v="exact"/>
    <s v="Rotterdam"/>
    <m/>
    <m/>
    <s v="Zuid-Holland"/>
    <x v="3"/>
    <s v="Western Europe"/>
    <m/>
    <m/>
    <s v="Rotterdam Capelle"/>
    <m/>
    <m/>
    <m/>
    <s v="1016874"/>
    <n v="1143787"/>
    <s v="L100000400557"/>
    <s v="G100000400558"/>
  </r>
  <r>
    <s v="https://www.gem.wiki/Rotterdam_Capelle_(RoCa)_power_station"/>
    <x v="134"/>
    <s v="Rotterdam Capelle (RoCa) power station"/>
    <m/>
    <s v="GT3"/>
    <s v="NG"/>
    <n v="220"/>
    <x v="0"/>
    <x v="0"/>
    <s v="N"/>
    <m/>
    <m/>
    <m/>
    <x v="67"/>
    <m/>
    <m/>
    <m/>
    <n v="51.953659999999999"/>
    <n v="4.5615500000000004"/>
    <s v="exact"/>
    <s v="Rotterdam"/>
    <m/>
    <m/>
    <s v="Zuid-Holland"/>
    <x v="3"/>
    <s v="Western Europe"/>
    <m/>
    <s v="ENTSO-E: 49W000000000037X"/>
    <s v="Rotterdam Capelle"/>
    <m/>
    <m/>
    <m/>
    <s v="1016874"/>
    <s v="1143784, 1143785"/>
    <s v="L100000400557"/>
    <s v="G100000400559"/>
  </r>
  <r>
    <s v="https://www.gem.wiki/Rotterdam_IRP_power_station"/>
    <x v="134"/>
    <s v="Rotterdam IRP power station"/>
    <m/>
    <s v="GT1"/>
    <s v="NG"/>
    <n v="24"/>
    <x v="0"/>
    <x v="1"/>
    <s v="Y"/>
    <m/>
    <m/>
    <m/>
    <x v="14"/>
    <m/>
    <m/>
    <m/>
    <n v="51.960799999999999"/>
    <n v="4.0976999999999997"/>
    <s v="exact"/>
    <s v="Rotterdam"/>
    <m/>
    <m/>
    <s v="Zuid-Holland"/>
    <x v="3"/>
    <s v="Western Europe"/>
    <m/>
    <m/>
    <m/>
    <s v="both"/>
    <s v="Textiles"/>
    <m/>
    <s v="1015904"/>
    <n v="1144095"/>
    <s v="L100000407930"/>
    <s v="G100000410763"/>
  </r>
  <r>
    <s v="https://www.gem.wiki/Schiphol_power_station"/>
    <x v="134"/>
    <s v="Schiphol power station"/>
    <m/>
    <s v="IC1"/>
    <s v="HFO"/>
    <n v="61"/>
    <x v="0"/>
    <x v="6"/>
    <m/>
    <m/>
    <m/>
    <m/>
    <x v="45"/>
    <m/>
    <m/>
    <s v="EdgeConneX Inc"/>
    <n v="52.283830000000002"/>
    <n v="4.7679600000000004"/>
    <s v="approximate"/>
    <s v="Schiphol-Rijk"/>
    <m/>
    <m/>
    <s v="North Holland"/>
    <x v="3"/>
    <s v="Western Europe"/>
    <m/>
    <m/>
    <m/>
    <m/>
    <m/>
    <m/>
    <s v="1113321"/>
    <n v="1277540"/>
    <s v="L100001000004"/>
    <s v="G100001000004"/>
  </r>
  <r>
    <s v="https://www.gem.wiki/Schiphol_power_station"/>
    <x v="134"/>
    <s v="Schiphol power station"/>
    <m/>
    <s v="IC2"/>
    <s v="HFO"/>
    <n v="46"/>
    <x v="0"/>
    <x v="6"/>
    <m/>
    <m/>
    <m/>
    <m/>
    <x v="49"/>
    <m/>
    <m/>
    <s v="EdgeConneX Inc"/>
    <n v="52.283830000000002"/>
    <n v="4.7679600000000004"/>
    <s v="approximate"/>
    <s v="Schiphol-Rijk"/>
    <m/>
    <m/>
    <s v="North Holland"/>
    <x v="3"/>
    <s v="Western Europe"/>
    <m/>
    <s v="nan"/>
    <m/>
    <m/>
    <m/>
    <m/>
    <s v="1113321"/>
    <m/>
    <s v="L100001000004"/>
    <s v="G100001000005"/>
  </r>
  <r>
    <s v="https://www.gem.wiki/Sloe_power_station"/>
    <x v="134"/>
    <s v="Sloe power station"/>
    <m/>
    <s v="1"/>
    <s v="NG"/>
    <n v="435"/>
    <x v="0"/>
    <x v="0"/>
    <s v="N"/>
    <m/>
    <m/>
    <m/>
    <x v="1"/>
    <m/>
    <m/>
    <m/>
    <n v="51.4482"/>
    <n v="3.6928000000000001"/>
    <s v="exact"/>
    <s v="Ritthem"/>
    <m/>
    <m/>
    <s v="Zeeland"/>
    <x v="3"/>
    <s v="Western Europe"/>
    <m/>
    <s v="ENTSO-E: 49W0000000000415"/>
    <m/>
    <m/>
    <m/>
    <m/>
    <s v="1053619"/>
    <n v="1179384"/>
    <s v="L100000400564"/>
    <s v="G100000400564"/>
  </r>
  <r>
    <s v="https://www.gem.wiki/Sloe_power_station"/>
    <x v="134"/>
    <s v="Sloe power station"/>
    <m/>
    <s v="2"/>
    <s v="NG"/>
    <n v="435"/>
    <x v="0"/>
    <x v="0"/>
    <s v="N"/>
    <m/>
    <m/>
    <m/>
    <x v="1"/>
    <m/>
    <m/>
    <m/>
    <n v="51.4482"/>
    <n v="3.6928000000000001"/>
    <s v="exact"/>
    <s v="Ritthem"/>
    <m/>
    <m/>
    <s v="Zeeland"/>
    <x v="3"/>
    <s v="Western Europe"/>
    <m/>
    <s v="ENTSO-E: 49W0000000000423"/>
    <m/>
    <m/>
    <m/>
    <m/>
    <s v="1053619"/>
    <n v="1179385"/>
    <s v="L100000400564"/>
    <s v="G100000400565"/>
  </r>
  <r>
    <s v="https://www.gem.wiki/Sluiskil_Works_power_station"/>
    <x v="134"/>
    <s v="Sluiskil Works power station"/>
    <m/>
    <s v="1"/>
    <s v="NG"/>
    <n v="38"/>
    <x v="0"/>
    <x v="3"/>
    <s v="Y"/>
    <m/>
    <m/>
    <m/>
    <x v="21"/>
    <m/>
    <m/>
    <m/>
    <n v="51.291679999999999"/>
    <n v="3.8012000000000001"/>
    <s v="approximate"/>
    <s v="Sluiskil"/>
    <m/>
    <m/>
    <s v="Zeeland"/>
    <x v="3"/>
    <s v="Western Europe"/>
    <s v="Bloomberg: 1001488"/>
    <m/>
    <m/>
    <s v="both"/>
    <s v="Chemicals"/>
    <s v="none"/>
    <s v="1012910"/>
    <n v="1189037"/>
    <s v="L100000400566"/>
    <s v="G100000400566"/>
  </r>
  <r>
    <s v="https://www.gem.wiki/Sluiskil_Works_power_station"/>
    <x v="134"/>
    <s v="Sluiskil Works power station"/>
    <m/>
    <s v="2"/>
    <s v="NG"/>
    <n v="30"/>
    <x v="0"/>
    <x v="1"/>
    <s v="Y"/>
    <m/>
    <m/>
    <m/>
    <x v="4"/>
    <m/>
    <m/>
    <m/>
    <n v="51.291679999999999"/>
    <n v="3.8012000000000001"/>
    <s v="approximate"/>
    <s v="Sluiskil"/>
    <m/>
    <m/>
    <s v="Zeeland"/>
    <x v="3"/>
    <s v="Western Europe"/>
    <s v="Bloomberg: 1001488"/>
    <m/>
    <m/>
    <s v="both"/>
    <s v="Chemicals"/>
    <s v="none"/>
    <s v="1012910"/>
    <n v="1196882"/>
    <s v="L100000400566"/>
    <s v="G100000400567"/>
  </r>
  <r>
    <s v="https://www.gem.wiki/Swentibold_power_station"/>
    <x v="134"/>
    <s v="Swentibold power station"/>
    <m/>
    <s v="1"/>
    <s v="NG"/>
    <n v="230"/>
    <x v="0"/>
    <x v="0"/>
    <s v="Y"/>
    <m/>
    <m/>
    <m/>
    <x v="14"/>
    <m/>
    <m/>
    <m/>
    <n v="50.972099999999998"/>
    <n v="5.7911000000000001"/>
    <s v="exact"/>
    <s v="Geleen"/>
    <m/>
    <m/>
    <s v="Limburg"/>
    <x v="3"/>
    <s v="Western Europe"/>
    <s v="Bloomberg: 1001490"/>
    <s v="ENTSO-E: 49W0000000000156"/>
    <m/>
    <m/>
    <m/>
    <m/>
    <s v="1016604"/>
    <s v="1150796, 1150797"/>
    <s v="L100000400568"/>
    <s v="G100000400568"/>
  </r>
  <r>
    <s v="https://www.gem.wiki/Ter_Apelkanaal_Siem_power_station"/>
    <x v="134"/>
    <s v="Ter Apelkanaal Siem power station"/>
    <m/>
    <s v="1"/>
    <s v="NG"/>
    <n v="28.4"/>
    <x v="0"/>
    <x v="0"/>
    <s v="Y"/>
    <m/>
    <m/>
    <m/>
    <x v="48"/>
    <m/>
    <m/>
    <m/>
    <n v="52.92145"/>
    <n v="7.0440199999999997"/>
    <s v="exact"/>
    <s v="Ter Apelkanaal"/>
    <m/>
    <m/>
    <s v="Groningen"/>
    <x v="3"/>
    <s v="Western Europe"/>
    <m/>
    <m/>
    <m/>
    <s v="both"/>
    <s v="Nutrition"/>
    <m/>
    <s v="1028844"/>
    <s v="1112323, 1112324"/>
    <s v="L100000400569"/>
    <s v="G100000400569"/>
  </r>
  <r>
    <s v="https://www.gem.wiki/Velsen_Mill_power_station"/>
    <x v="134"/>
    <s v="Velsen Mill power station"/>
    <m/>
    <s v="1"/>
    <s v="NG"/>
    <n v="20"/>
    <x v="0"/>
    <x v="1"/>
    <s v="Y"/>
    <m/>
    <m/>
    <m/>
    <x v="28"/>
    <m/>
    <m/>
    <m/>
    <n v="52.465730000000001"/>
    <n v="4.6361999999999997"/>
    <s v="exact"/>
    <s v="Velsen-Noord"/>
    <m/>
    <m/>
    <s v="Noord-Holland"/>
    <x v="3"/>
    <s v="Western Europe"/>
    <m/>
    <m/>
    <m/>
    <s v="both"/>
    <s v="Pulp &amp; Paper"/>
    <s v="none"/>
    <s v="1025239"/>
    <n v="1155732"/>
    <s v="L100000400570"/>
    <s v="G100000400570"/>
  </r>
  <r>
    <s v="https://www.gem.wiki/Velsen_power_station"/>
    <x v="134"/>
    <s v="Velsen power station"/>
    <m/>
    <s v="24"/>
    <s v="BFG/NG"/>
    <n v="460"/>
    <x v="0"/>
    <x v="3"/>
    <m/>
    <s v="Hydrogen capable: turbine"/>
    <m/>
    <m/>
    <x v="45"/>
    <m/>
    <m/>
    <s v="Vattenfall AB"/>
    <n v="52.47231"/>
    <n v="4.63286"/>
    <s v="exact"/>
    <m/>
    <m/>
    <m/>
    <m/>
    <x v="3"/>
    <s v="Western Europe"/>
    <m/>
    <m/>
    <m/>
    <m/>
    <m/>
    <m/>
    <s v="1032341"/>
    <n v="1155728"/>
    <s v="L100001000008"/>
    <s v="G100001000009"/>
  </r>
  <r>
    <s v="https://www.gem.wiki/Velsen_power_station"/>
    <x v="134"/>
    <s v="Velsen power station"/>
    <m/>
    <s v="25"/>
    <s v="BFG/NG"/>
    <n v="360"/>
    <x v="0"/>
    <x v="3"/>
    <m/>
    <s v="Hydrogen capable: turbine"/>
    <m/>
    <m/>
    <x v="45"/>
    <m/>
    <m/>
    <s v="Vattenfall AB"/>
    <n v="52.47231"/>
    <n v="4.63286"/>
    <s v="exact"/>
    <m/>
    <m/>
    <m/>
    <m/>
    <x v="3"/>
    <s v="Western Europe"/>
    <m/>
    <m/>
    <m/>
    <m/>
    <m/>
    <m/>
    <s v="1032341"/>
    <n v="1155729"/>
    <s v="L100001000008"/>
    <s v="G100001000010"/>
  </r>
  <r>
    <s v="https://www.gem.wiki/Bitola_power_station"/>
    <x v="135"/>
    <s v="Bitola power station"/>
    <s v="Термоелектраната Битола (Macedonian), Битольская ТЭЦ (Russian)"/>
    <s v="4"/>
    <s v="NG"/>
    <n v="250"/>
    <x v="3"/>
    <x v="5"/>
    <s v="Y"/>
    <s v="not found"/>
    <s v="not found"/>
    <s v="replacement"/>
    <x v="54"/>
    <m/>
    <m/>
    <m/>
    <n v="41.058320000000002"/>
    <n v="21.484266000000002"/>
    <s v="exact"/>
    <s v="Novaci"/>
    <s v="Novaci"/>
    <m/>
    <m/>
    <x v="3"/>
    <s v="Southern Europe"/>
    <m/>
    <m/>
    <m/>
    <m/>
    <m/>
    <m/>
    <s v="1014452"/>
    <m/>
    <s v="L101868"/>
    <s v="G407325"/>
  </r>
  <r>
    <s v="https://www.gem.wiki/Negotino_power_station"/>
    <x v="135"/>
    <s v="Negotino power station"/>
    <m/>
    <s v="2"/>
    <s v="HFO"/>
    <n v="210"/>
    <x v="0"/>
    <x v="3"/>
    <m/>
    <s v="not found"/>
    <s v="not found"/>
    <m/>
    <x v="3"/>
    <m/>
    <m/>
    <m/>
    <n v="41.45767"/>
    <n v="22.161442999999998"/>
    <s v="exact"/>
    <s v="Vojshanci"/>
    <s v="Negotino"/>
    <m/>
    <m/>
    <x v="3"/>
    <s v="Southern Europe"/>
    <m/>
    <m/>
    <s v="TEC Negotino"/>
    <m/>
    <m/>
    <m/>
    <s v="1039350"/>
    <n v="1160179"/>
    <s v="L101870"/>
    <s v="G407324"/>
  </r>
  <r>
    <s v="https://www.gem.wiki/Skopje_CHP_power_station"/>
    <x v="135"/>
    <s v="Skopje CHP power station"/>
    <s v="ТЭЦ ПГУ Скопье (Russian)"/>
    <s v="1"/>
    <s v="NG"/>
    <n v="230"/>
    <x v="0"/>
    <x v="0"/>
    <s v="Y"/>
    <s v="not found"/>
    <s v="not found"/>
    <m/>
    <x v="39"/>
    <m/>
    <m/>
    <m/>
    <n v="41.994515999999997"/>
    <n v="21.452828"/>
    <s v="exact"/>
    <s v="Skopje"/>
    <s v="Greater Skopje"/>
    <m/>
    <m/>
    <x v="3"/>
    <s v="Southern Europe"/>
    <m/>
    <m/>
    <m/>
    <m/>
    <m/>
    <m/>
    <s v="1051829"/>
    <n v="1176762"/>
    <s v="L406854"/>
    <s v="G407322"/>
  </r>
  <r>
    <s v="https://www.gem.wiki/Skopje_power_station"/>
    <x v="135"/>
    <s v="Skopje power station"/>
    <m/>
    <s v="1"/>
    <s v="NG"/>
    <n v="105"/>
    <x v="3"/>
    <x v="5"/>
    <s v="Y"/>
    <m/>
    <m/>
    <m/>
    <x v="43"/>
    <m/>
    <m/>
    <m/>
    <n v="41.992690089304297"/>
    <n v="21.436561919561498"/>
    <s v="approximate"/>
    <s v="Skopje"/>
    <s v="Greater Skopje"/>
    <m/>
    <m/>
    <x v="3"/>
    <s v="Southern Europe"/>
    <m/>
    <m/>
    <m/>
    <m/>
    <m/>
    <m/>
    <m/>
    <m/>
    <s v="L407947"/>
    <s v="G410807"/>
  </r>
  <r>
    <s v="https://www.gem.wiki/Hammerfest_Snohvit_Terminal_power_station"/>
    <x v="136"/>
    <s v="Hammerfest Snohvit Terminal power station"/>
    <m/>
    <s v="1"/>
    <s v="LNG"/>
    <n v="229"/>
    <x v="0"/>
    <x v="0"/>
    <s v="not found"/>
    <m/>
    <m/>
    <m/>
    <x v="43"/>
    <m/>
    <m/>
    <m/>
    <n v="70.685400000000001"/>
    <n v="23.59"/>
    <s v="exact"/>
    <s v="Melkoa Island"/>
    <s v="Hammerfest"/>
    <m/>
    <s v="Finnmark"/>
    <x v="3"/>
    <s v="Northern Europe"/>
    <s v="WRI: WRI1003355"/>
    <m/>
    <m/>
    <m/>
    <m/>
    <m/>
    <s v="1056773"/>
    <s v="1183818, 1187827, 1187828, 1187829, 1187830"/>
    <s v="L407847"/>
    <s v="G410482"/>
  </r>
  <r>
    <s v="https://www.gem.wiki/Kårstø_Terminal_power_station"/>
    <x v="136"/>
    <s v="Kårstø Terminal power station"/>
    <m/>
    <s v="1"/>
    <s v="NG/FO"/>
    <n v="40"/>
    <x v="0"/>
    <x v="1"/>
    <s v="Y"/>
    <m/>
    <m/>
    <m/>
    <x v="14"/>
    <m/>
    <m/>
    <m/>
    <n v="59.274500000000003"/>
    <n v="5.5026999999999999"/>
    <s v="exact"/>
    <s v="Kårstø"/>
    <m/>
    <m/>
    <s v="Rogaland"/>
    <x v="3"/>
    <s v="Northern Europe"/>
    <m/>
    <m/>
    <m/>
    <s v="both"/>
    <s v="Oil &amp; Refining"/>
    <m/>
    <s v="1030318"/>
    <n v="1123116"/>
    <s v="L408042"/>
    <s v="G411144"/>
  </r>
  <r>
    <s v="https://www.gem.wiki/Kårstø_Terminal_power_station"/>
    <x v="136"/>
    <s v="Kårstø Terminal power station"/>
    <m/>
    <s v="2"/>
    <s v="NG/FO"/>
    <n v="40"/>
    <x v="0"/>
    <x v="1"/>
    <s v="Y"/>
    <m/>
    <m/>
    <m/>
    <x v="14"/>
    <m/>
    <m/>
    <m/>
    <n v="59.274500000000003"/>
    <n v="5.5026999999999999"/>
    <s v="exact"/>
    <s v="Kårstø"/>
    <m/>
    <m/>
    <s v="Rogaland"/>
    <x v="3"/>
    <s v="Northern Europe"/>
    <m/>
    <m/>
    <m/>
    <s v="both"/>
    <s v="Oil &amp; Refining"/>
    <m/>
    <s v="1030318"/>
    <n v="1123117"/>
    <s v="L408042"/>
    <s v="G411143"/>
  </r>
  <r>
    <s v="https://www.gem.wiki/Mongstad_power_station"/>
    <x v="136"/>
    <s v="Mongstad power station"/>
    <m/>
    <s v="1"/>
    <s v="NG"/>
    <n v="294"/>
    <x v="0"/>
    <x v="0"/>
    <s v="Y"/>
    <m/>
    <m/>
    <m/>
    <x v="1"/>
    <m/>
    <m/>
    <m/>
    <n v="60.808615000000003"/>
    <n v="5.0372120000000002"/>
    <s v="exact"/>
    <s v="Mongstad"/>
    <m/>
    <m/>
    <s v="Vestland"/>
    <x v="3"/>
    <s v="Northern Europe"/>
    <s v="ENTSOE: [50WG000000003643 50WG000000003627], Bloomberg: 1014712"/>
    <m/>
    <m/>
    <s v="both"/>
    <s v="Oil &amp; Refining"/>
    <m/>
    <s v="1060730"/>
    <s v="1189924, 1201141, 1201142"/>
    <s v="L406853"/>
    <s v="G407321"/>
  </r>
  <r>
    <s v="https://www.gem.wiki/Nyhamna_Reserve_power_station"/>
    <x v="136"/>
    <s v="Nyhamna Reserve power station"/>
    <m/>
    <s v="1"/>
    <s v="NG"/>
    <n v="60"/>
    <x v="6"/>
    <x v="1"/>
    <s v="N"/>
    <m/>
    <m/>
    <m/>
    <x v="9"/>
    <n v="2020"/>
    <m/>
    <m/>
    <n v="62.846223999999999"/>
    <n v="6.939324"/>
    <s v="approximate"/>
    <s v="Nyhamna"/>
    <s v="Aukra"/>
    <m/>
    <s v="Møre og Romsdal"/>
    <x v="3"/>
    <s v="Northern Europe"/>
    <s v="WRI: WRI1003453"/>
    <m/>
    <m/>
    <m/>
    <m/>
    <m/>
    <s v="1068249"/>
    <n v="1201128"/>
    <s v="L406851"/>
    <s v="G407319"/>
  </r>
  <r>
    <s v="https://www.gem.wiki/Nyhamna_Reserve_power_station"/>
    <x v="136"/>
    <s v="Nyhamna Reserve power station"/>
    <m/>
    <s v="2"/>
    <s v="NG"/>
    <n v="60"/>
    <x v="6"/>
    <x v="1"/>
    <s v="N"/>
    <m/>
    <m/>
    <m/>
    <x v="9"/>
    <n v="2020"/>
    <m/>
    <m/>
    <n v="62.846223999999999"/>
    <n v="6.939324"/>
    <s v="approximate"/>
    <s v="Nyhamna"/>
    <s v="Aukra"/>
    <m/>
    <s v="Møre og Romsdal"/>
    <x v="3"/>
    <s v="Northern Europe"/>
    <s v="WRI: WRI1003453"/>
    <m/>
    <m/>
    <m/>
    <m/>
    <m/>
    <s v="1068249"/>
    <n v="1216757"/>
    <s v="L406851"/>
    <s v="G407318"/>
  </r>
  <r>
    <s v="https://www.gem.wiki/Nyhamna_Reserve_power_station"/>
    <x v="136"/>
    <s v="Nyhamna Reserve power station"/>
    <m/>
    <s v="3"/>
    <s v="NG"/>
    <n v="60"/>
    <x v="6"/>
    <x v="1"/>
    <s v="N"/>
    <m/>
    <m/>
    <m/>
    <x v="9"/>
    <n v="2020"/>
    <m/>
    <m/>
    <n v="62.846223999999999"/>
    <n v="6.939324"/>
    <s v="approximate"/>
    <s v="Nyhamna"/>
    <s v="Aukra"/>
    <m/>
    <s v="Møre og Romsdal"/>
    <x v="3"/>
    <s v="Northern Europe"/>
    <s v="WRI: WRI1003453"/>
    <m/>
    <m/>
    <m/>
    <m/>
    <m/>
    <s v="1068249"/>
    <n v="1216758"/>
    <s v="L406851"/>
    <s v="G407317"/>
  </r>
  <r>
    <s v="https://www.gem.wiki/Adamow_power_station"/>
    <x v="137"/>
    <s v="Adamow power station"/>
    <m/>
    <s v="GT1"/>
    <s v="NG"/>
    <n v="600"/>
    <x v="2"/>
    <x v="0"/>
    <s v="Y"/>
    <s v="not found"/>
    <s v="not found"/>
    <m/>
    <x v="77"/>
    <m/>
    <m/>
    <m/>
    <n v="52.012307"/>
    <n v="18.546212000000001"/>
    <s v="exact"/>
    <s v="Turek"/>
    <m/>
    <m/>
    <s v="Wielkopolskie"/>
    <x v="3"/>
    <s v="Eastern Europe"/>
    <m/>
    <m/>
    <m/>
    <m/>
    <m/>
    <m/>
    <s v="1033792"/>
    <n v="1313232"/>
    <s v="L100000103275"/>
    <s v="G100000410414"/>
  </r>
  <r>
    <s v="https://www.gem.wiki/Blachownia_Manufacturing_Plant_power_station"/>
    <x v="137"/>
    <s v="Blachownia Manufacturing Plant power station"/>
    <m/>
    <s v="TG1"/>
    <s v="COG"/>
    <n v="55"/>
    <x v="0"/>
    <x v="5"/>
    <m/>
    <m/>
    <m/>
    <m/>
    <x v="86"/>
    <m/>
    <m/>
    <m/>
    <n v="50.3612325"/>
    <n v="18.2875242"/>
    <s v="exact"/>
    <s v="Kędzierzyn-Koźle"/>
    <m/>
    <m/>
    <m/>
    <x v="3"/>
    <s v="Eastern Europe"/>
    <m/>
    <m/>
    <s v="Zakład Wytwarzania Blachownia"/>
    <s v="both"/>
    <s v="Chemicals"/>
    <m/>
    <s v="1015571"/>
    <n v="1106194"/>
    <s v="L100001000014"/>
    <s v="G100001000017"/>
  </r>
  <r>
    <s v="https://www.gem.wiki/Blachownia_Manufacturing_Plant_power_station"/>
    <x v="137"/>
    <s v="Blachownia Manufacturing Plant power station"/>
    <m/>
    <s v="TG2"/>
    <s v="COG"/>
    <n v="55"/>
    <x v="0"/>
    <x v="5"/>
    <s v="Y"/>
    <m/>
    <m/>
    <m/>
    <x v="80"/>
    <m/>
    <m/>
    <m/>
    <n v="50.3612325"/>
    <n v="18.2875242"/>
    <s v="exact"/>
    <s v="Kędzierzyn-Koźle"/>
    <m/>
    <m/>
    <m/>
    <x v="3"/>
    <s v="Eastern Europe"/>
    <m/>
    <m/>
    <s v="Zakład Wytwarzania Blachownia"/>
    <s v="both"/>
    <s v="Chemicals"/>
    <m/>
    <s v="1015571"/>
    <n v="1106195"/>
    <s v="L100001000014"/>
    <s v="G100001000018"/>
  </r>
  <r>
    <s v="https://www.gem.wiki/Blachownia_Manufacturing_Plant_power_station"/>
    <x v="137"/>
    <s v="Blachownia Manufacturing Plant power station"/>
    <m/>
    <s v="TG4"/>
    <s v="COG"/>
    <n v="48"/>
    <x v="0"/>
    <x v="5"/>
    <s v="Y"/>
    <m/>
    <m/>
    <m/>
    <x v="69"/>
    <m/>
    <m/>
    <m/>
    <n v="50.3612325"/>
    <n v="18.2875242"/>
    <s v="exact"/>
    <s v="Kędzierzyn-Koźle"/>
    <m/>
    <m/>
    <m/>
    <x v="3"/>
    <s v="Eastern Europe"/>
    <m/>
    <m/>
    <s v="Zakład Wytwarzania Blachownia"/>
    <s v="both"/>
    <s v="Chemicals"/>
    <m/>
    <s v="1015571"/>
    <n v="1106197"/>
    <s v="L100001000014"/>
    <s v="G100001000019"/>
  </r>
  <r>
    <s v="https://www.gem.wiki/Bydgoszcz_power_station"/>
    <x v="137"/>
    <s v="Bydgoszcz power station"/>
    <m/>
    <s v="IC1-5"/>
    <s v="NG"/>
    <n v="56.2"/>
    <x v="2"/>
    <x v="6"/>
    <s v="Y"/>
    <m/>
    <m/>
    <m/>
    <x v="40"/>
    <m/>
    <m/>
    <m/>
    <n v="53.099179999999997"/>
    <n v="18.088899999999999"/>
    <s v="exact"/>
    <m/>
    <m/>
    <m/>
    <m/>
    <x v="3"/>
    <s v="Eastern Europe"/>
    <m/>
    <s v="ENTSO-E: 19W000000000035B"/>
    <s v="Elektrociepłowni Bydgoszcz II"/>
    <m/>
    <m/>
    <m/>
    <s v="1037001"/>
    <n v="1218445"/>
    <s v="L100001000011"/>
    <s v="G100001000012"/>
  </r>
  <r>
    <s v="https://www.gem.wiki/Dolna_Odra_power_station"/>
    <x v="137"/>
    <s v="Dolna Odra power station"/>
    <m/>
    <s v="CC 1"/>
    <s v="NG"/>
    <n v="717"/>
    <x v="1"/>
    <x v="0"/>
    <s v="Y"/>
    <s v="Hydrogen capable: turbine"/>
    <s v="not found"/>
    <m/>
    <x v="49"/>
    <m/>
    <m/>
    <m/>
    <n v="53.20778"/>
    <n v="14.467219999999999"/>
    <s v="exact"/>
    <s v="Nowe Czarnowo"/>
    <s v="Gryfino"/>
    <s v="Gryfino"/>
    <s v="West Pomeranian Voivodeship"/>
    <x v="3"/>
    <s v="Eastern Europe"/>
    <m/>
    <m/>
    <m/>
    <m/>
    <m/>
    <m/>
    <s v="1033803"/>
    <n v="1225043"/>
    <s v="L100000103278"/>
    <s v="G100000401337"/>
  </r>
  <r>
    <s v="https://www.gem.wiki/Dolna_Odra_power_station"/>
    <x v="137"/>
    <s v="Dolna Odra power station"/>
    <m/>
    <s v="CC 2"/>
    <s v="NG"/>
    <n v="717"/>
    <x v="1"/>
    <x v="0"/>
    <s v="Y"/>
    <s v="Hydrogen capable: turbine"/>
    <s v="not found"/>
    <m/>
    <x v="49"/>
    <m/>
    <m/>
    <m/>
    <n v="53.20778"/>
    <n v="14.467219999999999"/>
    <s v="exact"/>
    <s v="Nowe Czarnowo"/>
    <s v="Gryfino"/>
    <s v="Gryfino"/>
    <s v="West Pomeranian Voivodeship"/>
    <x v="3"/>
    <s v="Eastern Europe"/>
    <m/>
    <m/>
    <m/>
    <m/>
    <m/>
    <m/>
    <s v="1033803"/>
    <n v="1247643"/>
    <s v="L100000103278"/>
    <s v="G100000401338"/>
  </r>
  <r>
    <s v="https://www.gem.wiki/Dąbrowa_Górnicza_Coking_Plant_power_station"/>
    <x v="137"/>
    <s v="Dąbrowa Górnicza Coking Plant power station"/>
    <m/>
    <s v="GT1"/>
    <s v="COG"/>
    <n v="71"/>
    <x v="0"/>
    <x v="5"/>
    <s v="Y"/>
    <m/>
    <m/>
    <m/>
    <x v="13"/>
    <m/>
    <m/>
    <m/>
    <n v="50.341905300000001"/>
    <n v="19.267724999999999"/>
    <s v="exact"/>
    <m/>
    <m/>
    <m/>
    <m/>
    <x v="3"/>
    <s v="Eastern Europe"/>
    <s v="ENTSO-E: 19W000000000294O"/>
    <s v="nan"/>
    <s v="Przyjaźń Coking Plant"/>
    <s v="both"/>
    <s v="coal mining &amp; coal products"/>
    <m/>
    <s v="1044298"/>
    <m/>
    <s v="L100001000012"/>
    <s v="G100001000014"/>
  </r>
  <r>
    <s v="https://www.gem.wiki/Dąbrowa_Górnicza_Coking_Plant_power_station"/>
    <x v="137"/>
    <s v="Dąbrowa Górnicza Coking Plant power station"/>
    <m/>
    <s v="IC1-4"/>
    <s v="COG"/>
    <n v="42"/>
    <x v="0"/>
    <x v="5"/>
    <s v="Y"/>
    <m/>
    <m/>
    <m/>
    <x v="4"/>
    <m/>
    <m/>
    <m/>
    <n v="50.341905300000001"/>
    <n v="19.267724999999999"/>
    <s v="exact"/>
    <m/>
    <m/>
    <m/>
    <m/>
    <x v="3"/>
    <s v="Eastern Europe"/>
    <s v="ENTSO-E: 19W000000000294O"/>
    <s v="nan"/>
    <s v="Przyjaźń Coking Plant"/>
    <s v="both"/>
    <s v="coal mining &amp; coal products"/>
    <m/>
    <s v="1044298"/>
    <m/>
    <s v="L100001000012"/>
    <s v="G100001000013"/>
  </r>
  <r>
    <s v="https://www.gem.wiki/Elbl%C4%85g_power_station"/>
    <x v="137"/>
    <s v="Elbląg power station"/>
    <m/>
    <s v="IC1-3"/>
    <s v="NG"/>
    <n v="30"/>
    <x v="2"/>
    <x v="6"/>
    <s v="Y"/>
    <s v="not found"/>
    <s v="not found"/>
    <m/>
    <x v="40"/>
    <m/>
    <m/>
    <m/>
    <n v="54.180334999999999"/>
    <n v="19.385749000000001"/>
    <s v="exact"/>
    <s v="Elbląg"/>
    <m/>
    <m/>
    <s v="Warmian-Masurian"/>
    <x v="3"/>
    <s v="Eastern Europe"/>
    <m/>
    <s v="nan"/>
    <m/>
    <m/>
    <m/>
    <m/>
    <s v="1014190"/>
    <m/>
    <s v="L100000406375"/>
    <s v="G100000406284"/>
  </r>
  <r>
    <s v="https://www.gem.wiki/Gdansk-3_power_station"/>
    <x v="137"/>
    <s v="Gdansk-3 power station"/>
    <m/>
    <s v="1"/>
    <s v="NG"/>
    <s v="not found"/>
    <x v="3"/>
    <x v="0"/>
    <s v="Y"/>
    <s v="not found"/>
    <s v="not found"/>
    <m/>
    <x v="40"/>
    <m/>
    <m/>
    <m/>
    <n v="54.553355000000003"/>
    <n v="18.480791"/>
    <s v="exact"/>
    <s v="Gdynia"/>
    <m/>
    <m/>
    <s v="Pomerania"/>
    <x v="3"/>
    <s v="Eastern Europe"/>
    <m/>
    <m/>
    <s v="Wybrzeze"/>
    <m/>
    <m/>
    <m/>
    <s v="1033808"/>
    <n v="1311816"/>
    <s v="L100000103246"/>
    <s v="G100000410445"/>
  </r>
  <r>
    <s v="https://www.gem.wiki/Gda%C5%84sk_power_station"/>
    <x v="137"/>
    <s v="Gdańsk power station"/>
    <m/>
    <s v="1"/>
    <s v="NG"/>
    <n v="456"/>
    <x v="2"/>
    <x v="0"/>
    <s v="Y"/>
    <s v="not found"/>
    <s v="not found"/>
    <m/>
    <x v="54"/>
    <m/>
    <m/>
    <m/>
    <n v="54.343389000000002"/>
    <n v="18.725287000000002"/>
    <s v="approximate"/>
    <s v="Gdańsk"/>
    <m/>
    <m/>
    <s v="Pomerania"/>
    <x v="3"/>
    <s v="Eastern Europe"/>
    <m/>
    <m/>
    <m/>
    <m/>
    <m/>
    <m/>
    <s v="1132219"/>
    <n v="1241677"/>
    <s v="L100000406376"/>
    <s v="G100000406285"/>
  </r>
  <r>
    <s v="https://www.gem.wiki/Gorzow_power_station"/>
    <x v="137"/>
    <s v="Gorzow power station"/>
    <m/>
    <s v="EC I"/>
    <s v="NG"/>
    <n v="66"/>
    <x v="0"/>
    <x v="0"/>
    <s v="Y"/>
    <m/>
    <m/>
    <m/>
    <x v="14"/>
    <m/>
    <n v="2030"/>
    <m/>
    <n v="52.750399999999999"/>
    <n v="15.2712"/>
    <s v="exact"/>
    <s v="Gorzów Wielkopolski"/>
    <m/>
    <m/>
    <s v="Lubuskie"/>
    <x v="3"/>
    <s v="Eastern Europe"/>
    <m/>
    <s v="ENTSO-E: 19W000000000060C"/>
    <s v="Gorzów"/>
    <m/>
    <m/>
    <m/>
    <s v="1015525"/>
    <s v="1117216, 1199714, 1199715"/>
    <s v="L100000103226"/>
    <s v="G100000400573"/>
  </r>
  <r>
    <s v="https://www.gem.wiki/Gorzow_power_station"/>
    <x v="137"/>
    <s v="Gorzow power station"/>
    <m/>
    <s v="EC III"/>
    <s v="NG"/>
    <n v="138"/>
    <x v="0"/>
    <x v="0"/>
    <s v="Y"/>
    <m/>
    <m/>
    <m/>
    <x v="31"/>
    <m/>
    <m/>
    <m/>
    <n v="52.750399999999999"/>
    <n v="15.2712"/>
    <s v="exact"/>
    <s v="Gorzów Wielkopolski"/>
    <m/>
    <m/>
    <s v="Lubuskie"/>
    <x v="3"/>
    <s v="Eastern Europe"/>
    <m/>
    <s v="ENTSO-E: 19W000000000274U"/>
    <s v="Gorzów"/>
    <m/>
    <m/>
    <m/>
    <s v="1015525"/>
    <s v="1255979, 1255980, 1218444"/>
    <s v="L100000103226"/>
    <s v="G100000400574"/>
  </r>
  <r>
    <s v="https://www.gem.wiki/Grudziadz_power_station"/>
    <x v="137"/>
    <s v="Grudziadz power station"/>
    <m/>
    <s v="CC 1"/>
    <s v="NG"/>
    <n v="560"/>
    <x v="1"/>
    <x v="0"/>
    <s v="N"/>
    <s v="not found"/>
    <s v="not found"/>
    <m/>
    <x v="40"/>
    <m/>
    <m/>
    <m/>
    <n v="53.483750000000001"/>
    <n v="18.75356"/>
    <s v="approximate"/>
    <s v="Grudziadz"/>
    <m/>
    <m/>
    <s v="Kujawsko-Pomorskie"/>
    <x v="3"/>
    <s v="Eastern Europe"/>
    <m/>
    <m/>
    <m/>
    <m/>
    <m/>
    <m/>
    <s v="1079345"/>
    <n v="1221716"/>
    <s v="L100000401438"/>
    <s v="G100000401072"/>
  </r>
  <r>
    <s v="https://www.gem.wiki/Huta_Miedzi_Glogow_power_station"/>
    <x v="137"/>
    <s v="Huta Miedzi Glogow power station"/>
    <m/>
    <s v="1"/>
    <s v="NG"/>
    <n v="49.5"/>
    <x v="0"/>
    <x v="0"/>
    <s v="Y"/>
    <m/>
    <m/>
    <m/>
    <x v="2"/>
    <m/>
    <m/>
    <m/>
    <n v="51.686700000000002"/>
    <n v="15.970319999999999"/>
    <s v="exact"/>
    <s v="Głogów"/>
    <m/>
    <m/>
    <s v="Dolnoslaskie"/>
    <x v="3"/>
    <s v="Eastern Europe"/>
    <m/>
    <m/>
    <m/>
    <s v="both"/>
    <s v="Other Metals &amp; Mining"/>
    <m/>
    <s v="1044276"/>
    <s v="1192882, 1232131, 1232135"/>
    <s v="L100000400575"/>
    <s v="G100000400575"/>
  </r>
  <r>
    <s v="https://www.gem.wiki/Kostrzyn_paper_mill_power_station"/>
    <x v="137"/>
    <s v="Kostrzyn paper mill power station"/>
    <m/>
    <s v="CHP"/>
    <s v="NG"/>
    <n v="21"/>
    <x v="0"/>
    <x v="3"/>
    <s v="Y"/>
    <s v="not found"/>
    <s v="not found"/>
    <m/>
    <x v="45"/>
    <m/>
    <m/>
    <m/>
    <n v="52.598439999999997"/>
    <n v="14.65334"/>
    <s v="exact"/>
    <s v="Kostrzyn"/>
    <m/>
    <m/>
    <s v="Lubuskie"/>
    <x v="3"/>
    <s v="Eastern Europe"/>
    <s v="Bloomberg: 1009958"/>
    <m/>
    <m/>
    <s v="both"/>
    <s v="Pulp &amp; Paper"/>
    <m/>
    <s v="1044295"/>
    <s v="1167154, 1216480"/>
    <s v="L100000407812"/>
    <s v="G100000410412"/>
  </r>
  <r>
    <s v="https://www.gem.wiki/Kozienice_Power_Plant"/>
    <x v="137"/>
    <s v="Kozienice Power Plant"/>
    <m/>
    <s v="CC1"/>
    <s v="NG"/>
    <n v="1100"/>
    <x v="2"/>
    <x v="0"/>
    <s v="not found"/>
    <s v="Hydrogen capable: turbine"/>
    <s v="not found"/>
    <m/>
    <x v="40"/>
    <m/>
    <m/>
    <m/>
    <n v="51.582929999999998"/>
    <n v="21.547789999999999"/>
    <s v="exact"/>
    <s v="Świerże Górne"/>
    <m/>
    <m/>
    <s v="Masovian"/>
    <x v="3"/>
    <s v="Eastern Europe"/>
    <s v="nan"/>
    <s v="nan"/>
    <m/>
    <m/>
    <m/>
    <m/>
    <m/>
    <m/>
    <s v="L100000103233"/>
    <s v="G100000105917"/>
  </r>
  <r>
    <s v="https://www.gem.wiki/Kozienice_Power_Plant"/>
    <x v="137"/>
    <s v="Kozienice Power Plant"/>
    <m/>
    <s v="CC2"/>
    <s v="NG"/>
    <n v="1100"/>
    <x v="2"/>
    <x v="0"/>
    <s v="not found"/>
    <s v="Hydrogen capable: turbine"/>
    <s v="not found"/>
    <m/>
    <x v="41"/>
    <m/>
    <m/>
    <m/>
    <n v="51.582929999999998"/>
    <n v="21.547789999999999"/>
    <s v="exact"/>
    <s v="Świerże Górne"/>
    <m/>
    <m/>
    <s v="Masovian"/>
    <x v="3"/>
    <s v="Eastern Europe"/>
    <s v="nan"/>
    <s v="nan"/>
    <m/>
    <m/>
    <m/>
    <m/>
    <m/>
    <m/>
    <s v="L100000103233"/>
    <s v="G100000410761"/>
  </r>
  <r>
    <s v="https://www.gem.wiki/Lagisza_power_station"/>
    <x v="137"/>
    <s v="Lagisza power station"/>
    <m/>
    <s v="CC9"/>
    <s v="NG"/>
    <n v="413"/>
    <x v="5"/>
    <x v="0"/>
    <s v="Y"/>
    <s v="not found"/>
    <s v="not found"/>
    <m/>
    <x v="45"/>
    <m/>
    <m/>
    <m/>
    <n v="50.350160000000002"/>
    <n v="19.143509999999999"/>
    <s v="exact"/>
    <s v="Bedzin"/>
    <m/>
    <s v="Bedzin"/>
    <s v="Slaskie"/>
    <x v="3"/>
    <s v="Eastern Europe"/>
    <m/>
    <m/>
    <m/>
    <m/>
    <m/>
    <m/>
    <s v="1015576"/>
    <n v="1225942"/>
    <s v="L100000103264"/>
    <s v="G100000401339"/>
  </r>
  <r>
    <s v="https://www.gem.wiki/Lodz-4_power_station"/>
    <x v="137"/>
    <s v="Lodz-4 power station"/>
    <m/>
    <s v="CC1"/>
    <s v="NG"/>
    <n v="240"/>
    <x v="2"/>
    <x v="0"/>
    <s v="Y"/>
    <m/>
    <m/>
    <m/>
    <x v="108"/>
    <m/>
    <m/>
    <m/>
    <n v="51.745640000000002"/>
    <n v="19.539629999999999"/>
    <s v="exact"/>
    <m/>
    <m/>
    <m/>
    <m/>
    <x v="3"/>
    <s v="Eastern Europe"/>
    <s v="nan"/>
    <s v="nan"/>
    <m/>
    <m/>
    <m/>
    <m/>
    <m/>
    <m/>
    <s v="L100001000013"/>
    <s v="G100001000016"/>
  </r>
  <r>
    <s v="https://www.gem.wiki/Nowa_Sarzyna_power_station"/>
    <x v="137"/>
    <s v="Nowa Sarzyna power station"/>
    <m/>
    <s v="1"/>
    <s v="NG"/>
    <n v="129"/>
    <x v="0"/>
    <x v="0"/>
    <s v="Y"/>
    <m/>
    <m/>
    <m/>
    <x v="15"/>
    <m/>
    <m/>
    <m/>
    <n v="50.3172"/>
    <n v="22.323699999999999"/>
    <s v="exact"/>
    <s v="Nowa Sarzyna"/>
    <m/>
    <m/>
    <s v="Podkarpackie"/>
    <x v="3"/>
    <s v="Eastern Europe"/>
    <m/>
    <m/>
    <m/>
    <m/>
    <m/>
    <m/>
    <s v="1016528"/>
    <s v="1114011, 1171565, 1171566"/>
    <s v="L100000400810"/>
    <s v="G100000400810"/>
  </r>
  <r>
    <s v="https://www.gem.wiki/Ostroleka_power_station"/>
    <x v="137"/>
    <s v="Ostrołęka power station"/>
    <m/>
    <s v="C"/>
    <s v="LNG"/>
    <n v="750"/>
    <x v="1"/>
    <x v="0"/>
    <s v="not found"/>
    <s v="Hydrogen capable: turbine"/>
    <m/>
    <m/>
    <x v="7"/>
    <m/>
    <m/>
    <m/>
    <n v="53.103611000000001"/>
    <n v="21.612500000000001"/>
    <s v="exact"/>
    <s v="Ostroleka"/>
    <m/>
    <m/>
    <s v="Masovian"/>
    <x v="3"/>
    <s v="Eastern Europe"/>
    <m/>
    <m/>
    <m/>
    <m/>
    <m/>
    <m/>
    <s v="1134825"/>
    <n v="1307605"/>
    <s v="L100000103234"/>
    <s v="G100000406283"/>
  </r>
  <r>
    <s v="https://www.gem.wiki/PGE_Solidarity_power_station"/>
    <x v="137"/>
    <s v="PGE Solidarity power station"/>
    <m/>
    <s v="CHP"/>
    <s v="NG/BU"/>
    <n v="60"/>
    <x v="2"/>
    <x v="0"/>
    <s v="Y"/>
    <s v="not found"/>
    <s v="not found"/>
    <m/>
    <x v="41"/>
    <m/>
    <m/>
    <m/>
    <n v="52.118299999999998"/>
    <n v="20.467300000000002"/>
    <s v="approximate"/>
    <s v="Baranow"/>
    <m/>
    <m/>
    <s v="Masovian"/>
    <x v="3"/>
    <s v="Eastern Europe"/>
    <m/>
    <m/>
    <m/>
    <s v="both"/>
    <s v="Other"/>
    <m/>
    <s v="1134931"/>
    <n v="1307749"/>
    <s v="L100000407813"/>
    <s v="G100000410413"/>
  </r>
  <r>
    <s v="https://www.gem.wiki/Plock_power_station"/>
    <x v="137"/>
    <s v="Plock power station"/>
    <m/>
    <s v="B1"/>
    <s v="NG"/>
    <n v="630"/>
    <x v="0"/>
    <x v="0"/>
    <s v="Y"/>
    <s v="Hydrogen capable: turbine"/>
    <s v="not found"/>
    <m/>
    <x v="34"/>
    <m/>
    <m/>
    <m/>
    <n v="52.588000000000001"/>
    <n v="19.678000000000001"/>
    <s v="exact"/>
    <s v="Plock"/>
    <m/>
    <m/>
    <s v="Masovian"/>
    <x v="3"/>
    <s v="Eastern Europe"/>
    <s v="Bloomberg: 1023219"/>
    <s v="ENTSO-E: 19W000000000279K"/>
    <m/>
    <m/>
    <m/>
    <m/>
    <s v="1025421"/>
    <n v="1245005"/>
    <s v="L100000406377"/>
    <s v="G100000406286"/>
  </r>
  <r>
    <s v="https://www.gem.wiki/Rybnik_power_station"/>
    <x v="137"/>
    <s v="Rybnik power station"/>
    <m/>
    <s v="CC1"/>
    <s v="NG"/>
    <n v="900"/>
    <x v="2"/>
    <x v="0"/>
    <s v="N"/>
    <s v="Hydrogen capable: progress"/>
    <s v="not found"/>
    <m/>
    <x v="109"/>
    <m/>
    <m/>
    <m/>
    <n v="50.134059999999998"/>
    <n v="18.52196"/>
    <s v="exact"/>
    <s v="Rybnik Wielopole"/>
    <m/>
    <s v="Rybnik"/>
    <s v="Slaskie"/>
    <x v="3"/>
    <s v="Eastern Europe"/>
    <m/>
    <m/>
    <m/>
    <m/>
    <m/>
    <m/>
    <s v="1015579"/>
    <n v="1299067"/>
    <s v="L100000103268"/>
    <s v="G100000401340"/>
  </r>
  <r>
    <s v="https://www.gem.wiki/Rzeszow_power_station"/>
    <x v="137"/>
    <s v="Rzeszow power station"/>
    <m/>
    <s v="1"/>
    <s v="NG"/>
    <n v="101"/>
    <x v="0"/>
    <x v="0"/>
    <s v="Y"/>
    <m/>
    <m/>
    <m/>
    <x v="16"/>
    <m/>
    <m/>
    <m/>
    <n v="50.064599999999999"/>
    <n v="22.029399999999999"/>
    <s v="exact"/>
    <s v="Rzeszow"/>
    <m/>
    <m/>
    <s v="Podkarpackie"/>
    <x v="3"/>
    <s v="Eastern Europe"/>
    <m/>
    <s v="ENTSO-E: 19W0000000001705"/>
    <m/>
    <m/>
    <m/>
    <m/>
    <s v="1053068, WRI: WRI1019087"/>
    <n v="1178522"/>
    <s v="L100000400576"/>
    <s v="G100000400576"/>
  </r>
  <r>
    <s v="https://www.gem.wiki/Rzeszow_power_station"/>
    <x v="137"/>
    <s v="Rzeszow power station"/>
    <m/>
    <s v="IC1-4"/>
    <s v="NG/HFO"/>
    <n v="40"/>
    <x v="0"/>
    <x v="6"/>
    <s v="Y"/>
    <m/>
    <m/>
    <m/>
    <x v="51"/>
    <m/>
    <m/>
    <m/>
    <n v="50.064599999999999"/>
    <n v="22.029399999999999"/>
    <s v="exact"/>
    <s v="Rzeszow"/>
    <m/>
    <m/>
    <s v="Podkarpackie"/>
    <x v="3"/>
    <s v="Eastern Europe"/>
    <m/>
    <s v="nan"/>
    <m/>
    <m/>
    <m/>
    <m/>
    <s v="1053068, WRI: WRI1019087"/>
    <m/>
    <s v="L100000400576"/>
    <s v="G100001000015"/>
  </r>
  <r>
    <s v="https://www.gem.wiki/Siechnice_power_station"/>
    <x v="137"/>
    <s v="Siechnice power station"/>
    <m/>
    <s v="CC4"/>
    <s v="NG"/>
    <n v="179"/>
    <x v="1"/>
    <x v="0"/>
    <s v="Y"/>
    <m/>
    <m/>
    <m/>
    <x v="7"/>
    <m/>
    <m/>
    <m/>
    <n v="51.037939999999999"/>
    <n v="17.150950000000002"/>
    <s v="exact"/>
    <s v="Siechnice"/>
    <m/>
    <m/>
    <s v="Wrocław"/>
    <x v="3"/>
    <s v="Eastern Europe"/>
    <m/>
    <m/>
    <s v="Czechnica"/>
    <m/>
    <m/>
    <m/>
    <s v="1137201"/>
    <s v="1311818, 1311817, 1223505"/>
    <s v="L100000103208"/>
    <s v="G100000400577"/>
  </r>
  <r>
    <s v="https://www.gem.wiki/Siedlce_power_station"/>
    <x v="137"/>
    <s v="Siedlce power station"/>
    <m/>
    <s v="2"/>
    <s v="NG"/>
    <n v="36"/>
    <x v="0"/>
    <x v="0"/>
    <s v="Y"/>
    <m/>
    <m/>
    <m/>
    <x v="10"/>
    <m/>
    <m/>
    <m/>
    <n v="52.157200000000003"/>
    <n v="22.306100000000001"/>
    <s v="exact"/>
    <s v="Siedlce"/>
    <m/>
    <m/>
    <s v="Opolskie"/>
    <x v="3"/>
    <s v="Eastern Europe"/>
    <m/>
    <m/>
    <m/>
    <m/>
    <m/>
    <m/>
    <s v="1061842"/>
    <s v="1311879, 1311880, 1311878"/>
    <s v="L100000400578"/>
    <s v="G100000400578"/>
  </r>
  <r>
    <s v="https://www.gem.wiki/Stalowa_Wola_power_station"/>
    <x v="137"/>
    <s v="Stalowa Wola power station"/>
    <m/>
    <s v="CC1"/>
    <s v="NG"/>
    <n v="450"/>
    <x v="0"/>
    <x v="0"/>
    <s v="Y"/>
    <s v="Hydrogen capable: turbine"/>
    <m/>
    <m/>
    <x v="6"/>
    <m/>
    <m/>
    <m/>
    <n v="50.55386"/>
    <n v="22.0791"/>
    <s v="exact"/>
    <s v="Stalowa Wola"/>
    <m/>
    <s v="Stalowa Wola"/>
    <s v="Podkarpackie"/>
    <x v="3"/>
    <s v="Eastern Europe"/>
    <s v="ENTSO-E: 19W000000000277O"/>
    <s v="ENTSO-E: 19W000000000284R"/>
    <m/>
    <m/>
    <m/>
    <m/>
    <s v="1015582"/>
    <n v="1215317"/>
    <s v="L100000103243"/>
    <s v="G100000401341"/>
  </r>
  <r>
    <s v="https://www.gem.wiki/Synthos_Oswiecim_power_station"/>
    <x v="137"/>
    <s v="Synthos Oswiecim power station"/>
    <m/>
    <s v="CC1"/>
    <s v="NG"/>
    <n v="120"/>
    <x v="1"/>
    <x v="0"/>
    <s v="Y"/>
    <s v="Hydrogen capable: turbine"/>
    <s v="not found"/>
    <m/>
    <x v="49"/>
    <m/>
    <m/>
    <m/>
    <n v="50.039332999999999"/>
    <n v="19.271477000000001"/>
    <s v="exact"/>
    <s v="Oświęcim"/>
    <m/>
    <m/>
    <s v="Lesser Poland"/>
    <x v="3"/>
    <s v="Eastern Europe"/>
    <m/>
    <m/>
    <s v="Dwory"/>
    <m/>
    <m/>
    <m/>
    <s v="1044254"/>
    <n v="1307191"/>
    <s v="L100000406378"/>
    <s v="G100000406287"/>
  </r>
  <r>
    <s v="https://www.gem.wiki/Toruń_power_station"/>
    <x v="137"/>
    <s v="Toruń power station"/>
    <m/>
    <s v="GT1"/>
    <s v="NG/FO"/>
    <n v="55"/>
    <x v="0"/>
    <x v="1"/>
    <s v="Y"/>
    <s v="not found"/>
    <m/>
    <m/>
    <x v="31"/>
    <m/>
    <m/>
    <m/>
    <n v="53.047499999999999"/>
    <n v="18.693200000000001"/>
    <s v="exact"/>
    <s v="Torun"/>
    <m/>
    <m/>
    <s v="Kujawsko-Pomorskie"/>
    <x v="3"/>
    <s v="Eastern Europe"/>
    <s v="ENTSO-E: 19W000000000293Q"/>
    <m/>
    <m/>
    <m/>
    <m/>
    <m/>
    <s v="1043996, WRI: WRI1061497"/>
    <n v="1269288"/>
    <s v="L100000400579"/>
    <s v="G100000400579"/>
  </r>
  <r>
    <s v="https://www.gem.wiki/Toruń_power_station"/>
    <x v="137"/>
    <s v="Toruń power station"/>
    <m/>
    <s v="GT2"/>
    <s v="NG/FO"/>
    <n v="55"/>
    <x v="0"/>
    <x v="1"/>
    <s v="Y"/>
    <s v="not found"/>
    <m/>
    <m/>
    <x v="31"/>
    <m/>
    <m/>
    <m/>
    <n v="53.047499999999999"/>
    <n v="18.693200000000001"/>
    <s v="exact"/>
    <s v="Torun"/>
    <m/>
    <m/>
    <s v="Kujawsko-Pomorskie"/>
    <x v="3"/>
    <s v="Eastern Europe"/>
    <s v="ENTSO-E: 19W000000000293Q"/>
    <m/>
    <m/>
    <m/>
    <m/>
    <m/>
    <s v="1043996, WRI: WRI1061497"/>
    <n v="1284115"/>
    <s v="L100000400579"/>
    <s v="G100000410411"/>
  </r>
  <r>
    <s v="https://www.gem.wiki/Wierzchowice_Ugs_power_station"/>
    <x v="137"/>
    <s v="Wierzchowice Ugs power station"/>
    <m/>
    <s v="1"/>
    <s v="NG"/>
    <n v="40"/>
    <x v="0"/>
    <x v="0"/>
    <s v="N"/>
    <m/>
    <m/>
    <m/>
    <x v="39"/>
    <m/>
    <m/>
    <m/>
    <n v="51.473894999999999"/>
    <n v="17.305197"/>
    <s v="exact"/>
    <s v="Wierzchowice"/>
    <m/>
    <m/>
    <s v="Dolnoslaskie"/>
    <x v="3"/>
    <s v="Eastern Europe"/>
    <m/>
    <m/>
    <m/>
    <m/>
    <m/>
    <m/>
    <s v="1098192"/>
    <s v="1253408, 1253409"/>
    <s v="L100000400580"/>
    <s v="G100000400580"/>
  </r>
  <r>
    <s v="https://www.gem.wiki/Wrotków_power_station"/>
    <x v="137"/>
    <s v="Wrotków power station"/>
    <m/>
    <s v="B1"/>
    <s v="NG"/>
    <n v="231"/>
    <x v="0"/>
    <x v="0"/>
    <s v="Y"/>
    <m/>
    <m/>
    <m/>
    <x v="10"/>
    <m/>
    <n v="2033"/>
    <m/>
    <n v="51.216099999999997"/>
    <n v="22.558299999999999"/>
    <s v="exact"/>
    <s v="Lublin"/>
    <m/>
    <m/>
    <s v="Lubelskie"/>
    <x v="3"/>
    <s v="Eastern Europe"/>
    <s v="ENTSO-E: 19W000000000110N"/>
    <s v="ENTSO-E: 19W000000000110N"/>
    <m/>
    <m/>
    <m/>
    <m/>
    <s v="1052779"/>
    <s v="1178113, 1178114"/>
    <s v="L100000400813"/>
    <s v="G100000400813"/>
  </r>
  <r>
    <s v="https://www.gem.wiki/Włocławek_power_station"/>
    <x v="137"/>
    <s v="Włocławek power station"/>
    <m/>
    <s v="B1"/>
    <s v="NG"/>
    <n v="465"/>
    <x v="0"/>
    <x v="0"/>
    <s v="Y"/>
    <m/>
    <m/>
    <m/>
    <x v="31"/>
    <m/>
    <m/>
    <m/>
    <n v="52.7074"/>
    <n v="18.9589"/>
    <s v="exact"/>
    <s v="Włocławek"/>
    <m/>
    <m/>
    <s v="Kujawsko-Pomorskie"/>
    <x v="3"/>
    <s v="Eastern Europe"/>
    <s v="ENTSO-E: 19W000000000257U"/>
    <s v="ENTSO-E: 19W000000000257U"/>
    <m/>
    <m/>
    <m/>
    <m/>
    <s v="1044257"/>
    <n v="1222660"/>
    <s v="L100000400812"/>
    <s v="G100000400812"/>
  </r>
  <r>
    <s v="https://www.gem.wiki/Zachód_power_station"/>
    <x v="137"/>
    <s v="Zachód power station"/>
    <m/>
    <s v="IC1-3"/>
    <s v="NG"/>
    <n v="27"/>
    <x v="0"/>
    <x v="6"/>
    <s v="Y"/>
    <m/>
    <m/>
    <m/>
    <x v="3"/>
    <m/>
    <m/>
    <m/>
    <n v="53.111379999999997"/>
    <n v="23.105180000000001"/>
    <s v="exact"/>
    <m/>
    <m/>
    <m/>
    <m/>
    <x v="3"/>
    <s v="Eastern Europe"/>
    <s v="nan"/>
    <s v="nan"/>
    <m/>
    <m/>
    <m/>
    <m/>
    <m/>
    <m/>
    <s v="L100001000010"/>
    <s v="G100001000011"/>
  </r>
  <r>
    <s v="https://www.gem.wiki/Zeran_power_station"/>
    <x v="137"/>
    <s v="Zeran power station"/>
    <m/>
    <s v="CC13"/>
    <s v="NG"/>
    <n v="490"/>
    <x v="0"/>
    <x v="0"/>
    <s v="Y"/>
    <s v="Hydrogen capable: turbine"/>
    <m/>
    <m/>
    <x v="30"/>
    <m/>
    <m/>
    <m/>
    <n v="52.294699999999999"/>
    <n v="20.99334"/>
    <s v="exact"/>
    <s v="Warszawa"/>
    <s v="Białołęka"/>
    <s v="Warszawa"/>
    <s v="Mazowieckie"/>
    <x v="3"/>
    <s v="Eastern Europe"/>
    <s v="ENTSO-E: 19W000000000291U"/>
    <s v="ENTSO-E: 19W000000000290W"/>
    <s v="Żerań"/>
    <m/>
    <m/>
    <m/>
    <s v="1015533"/>
    <n v="1218768"/>
    <s v="L100000103236"/>
    <s v="G100000401342"/>
  </r>
  <r>
    <s v="https://www.gem.wiki/Zielona_Góra_power_station"/>
    <x v="137"/>
    <s v="Zielona Góra power station"/>
    <m/>
    <s v="New"/>
    <s v="NG"/>
    <n v="30"/>
    <x v="4"/>
    <x v="5"/>
    <s v="Y"/>
    <m/>
    <m/>
    <m/>
    <x v="45"/>
    <m/>
    <m/>
    <m/>
    <n v="51.9514"/>
    <n v="15.4879"/>
    <s v="exact"/>
    <s v="Zielona Gora"/>
    <m/>
    <m/>
    <s v="Lubuskie"/>
    <x v="3"/>
    <s v="Eastern Europe"/>
    <m/>
    <s v="nan"/>
    <m/>
    <m/>
    <m/>
    <m/>
    <s v="1015529"/>
    <m/>
    <s v="L100000400582"/>
    <s v="G100000400582"/>
  </r>
  <r>
    <s v="https://www.gem.wiki/Zielona_Góra_power_station"/>
    <x v="137"/>
    <s v="Zielona Góra power station"/>
    <m/>
    <s v="TGG"/>
    <s v="NG"/>
    <n v="198"/>
    <x v="0"/>
    <x v="0"/>
    <s v="Y"/>
    <m/>
    <m/>
    <m/>
    <x v="8"/>
    <m/>
    <m/>
    <m/>
    <n v="51.9514"/>
    <n v="15.4879"/>
    <s v="exact"/>
    <s v="Zielona Gora"/>
    <m/>
    <m/>
    <s v="Lubuskie"/>
    <x v="3"/>
    <s v="Eastern Europe"/>
    <m/>
    <s v="ENTSO-E: 19W000000000231B"/>
    <m/>
    <m/>
    <m/>
    <m/>
    <s v="1015529"/>
    <s v="1175396, 1180701"/>
    <s v="L100000400582"/>
    <s v="G100000400583"/>
  </r>
  <r>
    <s v="https://www.gem.wiki/Caldeirão_power_station"/>
    <x v="138"/>
    <s v="Caldeirão power station"/>
    <m/>
    <s v="IC5-8"/>
    <s v="HFO"/>
    <n v="68"/>
    <x v="0"/>
    <x v="6"/>
    <m/>
    <s v="Hydrogen capable: turbine"/>
    <m/>
    <m/>
    <x v="110"/>
    <m/>
    <m/>
    <m/>
    <n v="37.781199999999998"/>
    <n v="-25.613700000000001"/>
    <s v="exact"/>
    <m/>
    <m/>
    <m/>
    <m/>
    <x v="3"/>
    <s v="Southern Europe"/>
    <m/>
    <m/>
    <m/>
    <m/>
    <m/>
    <m/>
    <s v="1039363"/>
    <s v="1188986, 1188988"/>
    <s v="L100001000072"/>
    <s v="G100001000184"/>
  </r>
  <r>
    <s v="https://www.gem.wiki/Caniçal_power_station"/>
    <x v="138"/>
    <s v="Caniçal power station"/>
    <m/>
    <s v="IC1-6"/>
    <s v="D/HFO"/>
    <n v="72"/>
    <x v="0"/>
    <x v="6"/>
    <s v="Y"/>
    <m/>
    <m/>
    <m/>
    <x v="21"/>
    <m/>
    <m/>
    <m/>
    <n v="32.647300000000001"/>
    <n v="-16.9679"/>
    <s v="exact"/>
    <m/>
    <m/>
    <m/>
    <m/>
    <x v="3"/>
    <s v="Southern Europe"/>
    <m/>
    <m/>
    <m/>
    <m/>
    <m/>
    <m/>
    <s v="1060212"/>
    <s v="1306507, 1306508, 1189008"/>
    <s v="L100001000073"/>
    <s v="G100001000185"/>
  </r>
  <r>
    <s v="https://www.gem.wiki/Carrico_Refinery_power_station"/>
    <x v="138"/>
    <s v="Carrico Refinery power station"/>
    <m/>
    <s v="GT1"/>
    <s v="NG"/>
    <n v="32"/>
    <x v="0"/>
    <x v="0"/>
    <s v="Y"/>
    <s v="not found"/>
    <s v="not found"/>
    <m/>
    <x v="9"/>
    <m/>
    <m/>
    <m/>
    <n v="39.98321"/>
    <n v="-8.8512900000000005"/>
    <s v="exact"/>
    <s v="Carrico"/>
    <m/>
    <m/>
    <s v="Leiria"/>
    <x v="3"/>
    <s v="Southern Europe"/>
    <s v="Bloomberg: 1005442"/>
    <s v="nan"/>
    <m/>
    <s v="both"/>
    <s v="Other"/>
    <m/>
    <m/>
    <m/>
    <s v="L100000407837"/>
    <s v="G100000410467"/>
  </r>
  <r>
    <s v="https://www.gem.wiki/Elecgas_Pego_power_station"/>
    <x v="138"/>
    <s v="Elecgas Pego power station"/>
    <m/>
    <s v="G3"/>
    <s v="NG"/>
    <n v="418"/>
    <x v="0"/>
    <x v="0"/>
    <s v="N"/>
    <s v="Hydrogen capable: turbine"/>
    <m/>
    <m/>
    <x v="17"/>
    <m/>
    <m/>
    <m/>
    <n v="39.468899999999998"/>
    <n v="-8.1113"/>
    <s v="exact"/>
    <s v="Pego"/>
    <m/>
    <m/>
    <s v="Santarem"/>
    <x v="3"/>
    <s v="Southern Europe"/>
    <m/>
    <s v="ENTSO-E: 16WPEGO3-------P"/>
    <m/>
    <m/>
    <m/>
    <m/>
    <s v="1072522"/>
    <n v="1139317"/>
    <s v="L100000400584"/>
    <s v="G100000400584"/>
  </r>
  <r>
    <s v="https://www.gem.wiki/Elecgas_Pego_power_station"/>
    <x v="138"/>
    <s v="Elecgas Pego power station"/>
    <m/>
    <s v="G4"/>
    <s v="NG"/>
    <n v="418"/>
    <x v="0"/>
    <x v="0"/>
    <s v="N"/>
    <s v="Hydrogen capable: turbine"/>
    <m/>
    <m/>
    <x v="17"/>
    <m/>
    <m/>
    <m/>
    <n v="39.468899999999998"/>
    <n v="-8.1113"/>
    <s v="exact"/>
    <s v="Pego"/>
    <m/>
    <m/>
    <s v="Santarem"/>
    <x v="3"/>
    <s v="Southern Europe"/>
    <m/>
    <s v="ENTSO-E: 16WPEGO4-------G"/>
    <m/>
    <m/>
    <m/>
    <m/>
    <s v="1072522"/>
    <n v="1139318"/>
    <s v="L100000400584"/>
    <s v="G100000400585"/>
  </r>
  <r>
    <s v="https://www.gem.wiki/Figueira_da_Foz_Industrial_Complex_power_station"/>
    <x v="138"/>
    <s v="Figueira da Foz Industrial Complex power station"/>
    <m/>
    <s v="1"/>
    <s v="NG"/>
    <n v="67"/>
    <x v="0"/>
    <x v="0"/>
    <s v="N"/>
    <m/>
    <m/>
    <m/>
    <x v="15"/>
    <m/>
    <m/>
    <m/>
    <n v="40.057600000000001"/>
    <n v="-8.8595000000000006"/>
    <s v="exact"/>
    <s v="Figuerira da Foz"/>
    <m/>
    <m/>
    <s v="Coimbra"/>
    <x v="3"/>
    <s v="Southern Europe"/>
    <s v="Bloomberg: 1005484"/>
    <m/>
    <m/>
    <s v="both"/>
    <s v="Pulp &amp; Paper"/>
    <m/>
    <s v="1029526"/>
    <s v="1166565, 1172337, 1171876"/>
    <s v="L100000400586"/>
    <s v="G100000400586"/>
  </r>
  <r>
    <s v="https://www.gem.wiki/Fisigen_power_station"/>
    <x v="138"/>
    <s v="Fisigen power station"/>
    <m/>
    <s v="GT1"/>
    <s v="NG"/>
    <n v="24"/>
    <x v="0"/>
    <x v="1"/>
    <s v="Y"/>
    <m/>
    <m/>
    <m/>
    <x v="1"/>
    <m/>
    <m/>
    <m/>
    <n v="40.866599999999998"/>
    <n v="-8.4151000000000007"/>
    <s v="exact"/>
    <s v="Barreiro"/>
    <m/>
    <m/>
    <s v="Setubal"/>
    <x v="3"/>
    <s v="Southern Europe"/>
    <s v="Bloomberg: 1005454"/>
    <m/>
    <m/>
    <m/>
    <m/>
    <m/>
    <s v="1080066"/>
    <n v="1213307"/>
    <s v="L100000407840"/>
    <s v="G100000410470"/>
  </r>
  <r>
    <s v="https://www.gem.wiki/Fisipe_power_station"/>
    <x v="138"/>
    <s v="Fisipe power station"/>
    <m/>
    <s v="CC"/>
    <s v="NG"/>
    <n v="25"/>
    <x v="0"/>
    <x v="0"/>
    <s v="Y"/>
    <s v="not found"/>
    <s v="not found"/>
    <m/>
    <x v="1"/>
    <m/>
    <m/>
    <m/>
    <n v="38.676299999999998"/>
    <n v="-9.0513999999999992"/>
    <s v="exact"/>
    <s v="Barreiro"/>
    <m/>
    <m/>
    <s v="Setubal"/>
    <x v="3"/>
    <s v="Southern Europe"/>
    <m/>
    <m/>
    <m/>
    <s v="both"/>
    <s v="Textiles"/>
    <m/>
    <s v="1129132"/>
    <n v="1299860"/>
    <s v="L100000407839"/>
    <s v="G100000410469"/>
  </r>
  <r>
    <s v="https://www.gem.wiki/Indorama_Sines_power_station"/>
    <x v="138"/>
    <s v="Indorama Sines power station"/>
    <m/>
    <s v="CC"/>
    <s v="NG"/>
    <n v="41"/>
    <x v="0"/>
    <x v="0"/>
    <s v="Y"/>
    <s v="not found"/>
    <s v="not found"/>
    <m/>
    <x v="45"/>
    <m/>
    <m/>
    <m/>
    <n v="37.980910000000002"/>
    <n v="-8.8214299999999994"/>
    <s v="exact"/>
    <s v="Sines"/>
    <m/>
    <m/>
    <s v="Setubal"/>
    <x v="3"/>
    <s v="Southern Europe"/>
    <s v="nan"/>
    <s v="nan"/>
    <m/>
    <s v="both"/>
    <s v="Chemicals"/>
    <m/>
    <m/>
    <m/>
    <s v="L100000407838"/>
    <s v="G100000410468"/>
  </r>
  <r>
    <s v="https://www.gem.wiki/Lares_power_station"/>
    <x v="138"/>
    <s v="Lares power station"/>
    <m/>
    <s v="G1"/>
    <s v="NG"/>
    <n v="413"/>
    <x v="0"/>
    <x v="0"/>
    <s v="N"/>
    <m/>
    <m/>
    <m/>
    <x v="9"/>
    <m/>
    <m/>
    <m/>
    <n v="40.124499999999998"/>
    <n v="-8.7750000000000004"/>
    <s v="exact"/>
    <s v="Figueira da Foz"/>
    <m/>
    <m/>
    <s v="Coimbra"/>
    <x v="3"/>
    <s v="Southern Europe"/>
    <s v="Bloomberg: 1005456"/>
    <s v="ENTSO-E: 16WLARES1------B"/>
    <m/>
    <m/>
    <m/>
    <m/>
    <s v="1067931, WRI: WRI1023231"/>
    <n v="1200617"/>
    <s v="L100000400587"/>
    <s v="G100000400587"/>
  </r>
  <r>
    <s v="https://www.gem.wiki/Lares_power_station"/>
    <x v="138"/>
    <s v="Lares power station"/>
    <m/>
    <s v="G2"/>
    <s v="NG"/>
    <n v="413"/>
    <x v="0"/>
    <x v="0"/>
    <s v="N"/>
    <m/>
    <m/>
    <m/>
    <x v="9"/>
    <m/>
    <m/>
    <m/>
    <n v="40.124499999999998"/>
    <n v="-8.7750000000000004"/>
    <s v="exact"/>
    <s v="Figueira da Foz"/>
    <m/>
    <m/>
    <s v="Coimbra"/>
    <x v="3"/>
    <s v="Southern Europe"/>
    <s v="Bloomberg: 1005456"/>
    <s v="ENTSO-E: 16WLARES2------3"/>
    <m/>
    <m/>
    <m/>
    <m/>
    <s v="1067931, WRI: WRI1023231"/>
    <n v="1200618"/>
    <s v="L100000400587"/>
    <s v="G100000400588"/>
  </r>
  <r>
    <s v="https://www.gem.wiki/Matosinhos_Refinery_power_station"/>
    <x v="138"/>
    <s v="Matosinhos Refinery power station"/>
    <m/>
    <s v="GT"/>
    <s v="NG"/>
    <n v="82"/>
    <x v="6"/>
    <x v="0"/>
    <s v="Y"/>
    <s v="not found"/>
    <s v="not found"/>
    <m/>
    <x v="1"/>
    <n v="2020"/>
    <m/>
    <m/>
    <n v="41.212460999999998"/>
    <n v="-8.7087389999999996"/>
    <s v="exact"/>
    <s v="Matosinhos"/>
    <m/>
    <m/>
    <s v="Matosinhos"/>
    <x v="3"/>
    <s v="Southern Europe"/>
    <s v="Bloomberg: 1005462"/>
    <m/>
    <m/>
    <s v="both"/>
    <s v="Oil &amp; Refining"/>
    <m/>
    <s v="1134004"/>
    <s v="1216973, 1216974"/>
    <s v="L100000407836"/>
    <s v="G100000410466"/>
  </r>
  <r>
    <s v="https://www.gem.wiki/Ribatejo_power_station"/>
    <x v="138"/>
    <s v="Ribatejo power station"/>
    <m/>
    <s v="G1"/>
    <s v="NG"/>
    <n v="392"/>
    <x v="0"/>
    <x v="0"/>
    <s v="N"/>
    <s v="Hydrogen capable: progress"/>
    <m/>
    <m/>
    <x v="16"/>
    <m/>
    <m/>
    <m/>
    <n v="39.011800000000001"/>
    <n v="-8.9520999999999997"/>
    <s v="exact"/>
    <s v="Carregado"/>
    <m/>
    <m/>
    <s v="Lisboa"/>
    <x v="3"/>
    <s v="Southern Europe"/>
    <m/>
    <s v="ENTSO-E: 16WRIBATE1-----0"/>
    <m/>
    <m/>
    <m/>
    <m/>
    <s v="1049809"/>
    <n v="1169281"/>
    <s v="L100000400589"/>
    <s v="G100000400589"/>
  </r>
  <r>
    <s v="https://www.gem.wiki/Ribatejo_power_station"/>
    <x v="138"/>
    <s v="Ribatejo power station"/>
    <m/>
    <s v="G2"/>
    <s v="NG"/>
    <n v="392"/>
    <x v="0"/>
    <x v="0"/>
    <s v="N"/>
    <s v="Hydrogen capable: progress"/>
    <m/>
    <m/>
    <x v="8"/>
    <m/>
    <m/>
    <m/>
    <n v="39.011800000000001"/>
    <n v="-8.9520999999999997"/>
    <s v="exact"/>
    <s v="Carregado"/>
    <m/>
    <m/>
    <s v="Lisboa"/>
    <x v="3"/>
    <s v="Southern Europe"/>
    <m/>
    <s v="ENTSO-E: 16WRIBATE2-----U"/>
    <m/>
    <m/>
    <m/>
    <m/>
    <s v="1049809"/>
    <n v="1169999"/>
    <s v="L100000400589"/>
    <s v="G100000400590"/>
  </r>
  <r>
    <s v="https://www.gem.wiki/Ribatejo_power_station"/>
    <x v="138"/>
    <s v="Ribatejo power station"/>
    <m/>
    <s v="G3"/>
    <s v="NG"/>
    <n v="392"/>
    <x v="0"/>
    <x v="0"/>
    <s v="N"/>
    <s v="Hydrogen capable: progress"/>
    <m/>
    <m/>
    <x v="37"/>
    <m/>
    <m/>
    <m/>
    <n v="39.011800000000001"/>
    <n v="-8.9520999999999997"/>
    <s v="exact"/>
    <s v="Carregado"/>
    <m/>
    <m/>
    <s v="Lisboa"/>
    <x v="3"/>
    <s v="Southern Europe"/>
    <m/>
    <s v="ENTSO-E: 16WRIBATE3-----N"/>
    <m/>
    <m/>
    <m/>
    <m/>
    <s v="1049809"/>
    <n v="1170000"/>
    <s v="L100000400589"/>
    <s v="G100000400591"/>
  </r>
  <r>
    <s v="https://www.gem.wiki/Setubal_Mill_power_station"/>
    <x v="138"/>
    <s v="Setubal Mill power station"/>
    <m/>
    <s v="CC"/>
    <s v="NG"/>
    <n v="80"/>
    <x v="0"/>
    <x v="0"/>
    <s v="Y"/>
    <s v="not found"/>
    <s v="not found"/>
    <m/>
    <x v="9"/>
    <m/>
    <m/>
    <m/>
    <n v="40.686"/>
    <n v="-8.5893999999999995"/>
    <s v="exact"/>
    <s v="Cacia"/>
    <m/>
    <m/>
    <s v="Aveiro"/>
    <x v="3"/>
    <s v="Southern Europe"/>
    <s v="Bloomberg: 1005478"/>
    <m/>
    <m/>
    <s v="both"/>
    <s v="Pulp &amp; Paper"/>
    <m/>
    <s v="1029364"/>
    <n v="1210192"/>
    <s v="L100000407835"/>
    <s v="G100000410465"/>
  </r>
  <r>
    <s v="https://www.gem.wiki/Sines_Polimeros_power_station"/>
    <x v="138"/>
    <s v="Sines Polimeros power station"/>
    <m/>
    <s v="1"/>
    <s v="NG"/>
    <n v="43"/>
    <x v="0"/>
    <x v="0"/>
    <s v="Y"/>
    <m/>
    <m/>
    <m/>
    <x v="60"/>
    <m/>
    <m/>
    <m/>
    <n v="37.958300000000001"/>
    <n v="-8.8048000000000002"/>
    <s v="exact"/>
    <s v="Sines"/>
    <m/>
    <m/>
    <s v="Setubal"/>
    <x v="3"/>
    <s v="Southern Europe"/>
    <m/>
    <s v="nan"/>
    <m/>
    <s v="both"/>
    <s v="Chemicals"/>
    <m/>
    <s v="1076236"/>
    <m/>
    <s v="L100000400592"/>
    <s v="G100000400592"/>
  </r>
  <r>
    <s v="https://www.gem.wiki/Sines_Refinery_power_station"/>
    <x v="138"/>
    <s v="Sines Refinery power station"/>
    <m/>
    <s v="CC"/>
    <s v="HFO/NG"/>
    <n v="91"/>
    <x v="0"/>
    <x v="5"/>
    <s v="Y"/>
    <m/>
    <m/>
    <m/>
    <x v="45"/>
    <m/>
    <m/>
    <m/>
    <n v="38.756500000000003"/>
    <n v="-9.1753999999999998"/>
    <s v="approximate"/>
    <m/>
    <m/>
    <m/>
    <m/>
    <x v="3"/>
    <s v="Southern Europe"/>
    <m/>
    <s v="nan"/>
    <s v="Sinecogeração - Cogeração Da Refinaria De Sines"/>
    <m/>
    <m/>
    <m/>
    <s v="1025476, 1134003"/>
    <m/>
    <s v="L100001000074"/>
    <s v="G100001000186"/>
  </r>
  <r>
    <s v="https://www.gem.wiki/Tapada_do_Outeiro_power_station"/>
    <x v="138"/>
    <s v="Tapada do Outeiro power station"/>
    <m/>
    <s v="G1"/>
    <s v="NG"/>
    <n v="330"/>
    <x v="0"/>
    <x v="0"/>
    <s v="N"/>
    <m/>
    <m/>
    <m/>
    <x v="23"/>
    <m/>
    <m/>
    <m/>
    <n v="41.07"/>
    <n v="-8.4587000000000003"/>
    <s v="exact"/>
    <s v="Medas"/>
    <m/>
    <m/>
    <s v="Gondomar"/>
    <x v="3"/>
    <s v="Southern Europe"/>
    <m/>
    <s v="ENTSO-E: 16WRTG01-------3"/>
    <m/>
    <m/>
    <m/>
    <m/>
    <s v="1032083"/>
    <n v="1151653"/>
    <s v="L100000400593"/>
    <s v="G100000400593"/>
  </r>
  <r>
    <s v="https://www.gem.wiki/Tapada_do_Outeiro_power_station"/>
    <x v="138"/>
    <s v="Tapada do Outeiro power station"/>
    <m/>
    <s v="G2"/>
    <s v="NG"/>
    <n v="330"/>
    <x v="0"/>
    <x v="0"/>
    <s v="N"/>
    <m/>
    <m/>
    <m/>
    <x v="23"/>
    <m/>
    <m/>
    <m/>
    <n v="41.07"/>
    <n v="-8.4587000000000003"/>
    <s v="exact"/>
    <s v="Medas"/>
    <m/>
    <m/>
    <s v="Gondomar"/>
    <x v="3"/>
    <s v="Southern Europe"/>
    <m/>
    <s v="ENTSO-E: 16WRTG02-------V"/>
    <m/>
    <m/>
    <m/>
    <m/>
    <s v="1032083"/>
    <n v="1151654"/>
    <s v="L100000400593"/>
    <s v="G100000400594"/>
  </r>
  <r>
    <s v="https://www.gem.wiki/Tapada_do_Outeiro_power_station"/>
    <x v="138"/>
    <s v="Tapada do Outeiro power station"/>
    <m/>
    <s v="G3"/>
    <s v="NG"/>
    <n v="330"/>
    <x v="0"/>
    <x v="0"/>
    <s v="N"/>
    <m/>
    <m/>
    <m/>
    <x v="14"/>
    <m/>
    <m/>
    <m/>
    <n v="41.07"/>
    <n v="-8.4587000000000003"/>
    <s v="exact"/>
    <s v="Medas"/>
    <m/>
    <m/>
    <s v="Gondomar"/>
    <x v="3"/>
    <s v="Southern Europe"/>
    <m/>
    <s v="ENTSO-E: 16WRTG03-------M"/>
    <m/>
    <m/>
    <m/>
    <m/>
    <s v="1032083"/>
    <n v="1151655"/>
    <s v="L100000400593"/>
    <s v="G100000400595"/>
  </r>
  <r>
    <s v="https://www.gem.wiki/Terceira_power_station"/>
    <x v="138"/>
    <s v="Terceira power station"/>
    <m/>
    <s v="ICCC"/>
    <s v="HFO/D"/>
    <n v="62"/>
    <x v="0"/>
    <x v="6"/>
    <s v="Y"/>
    <m/>
    <m/>
    <m/>
    <x v="45"/>
    <m/>
    <m/>
    <m/>
    <n v="38.715400000000002"/>
    <n v="-27.069900000000001"/>
    <s v="exact"/>
    <m/>
    <m/>
    <m/>
    <m/>
    <x v="3"/>
    <s v="Southern Europe"/>
    <m/>
    <s v="nan"/>
    <s v="Belo Jardim Thermal power station"/>
    <m/>
    <m/>
    <m/>
    <s v="1039365"/>
    <m/>
    <s v="L100001000071"/>
    <s v="G100001000183"/>
  </r>
  <r>
    <s v="https://www.gem.wiki/Viana_Mill_power_station"/>
    <x v="138"/>
    <s v="Viana Mill power station"/>
    <m/>
    <s v="CC1"/>
    <s v="NG"/>
    <n v="40"/>
    <x v="0"/>
    <x v="0"/>
    <s v="Y"/>
    <s v="not found"/>
    <m/>
    <m/>
    <x v="1"/>
    <m/>
    <m/>
    <m/>
    <n v="41.699800000000003"/>
    <n v="-8.7149999999999999"/>
    <s v="exact"/>
    <s v="Vila Franca"/>
    <m/>
    <m/>
    <s v="Viana de Castelo"/>
    <x v="3"/>
    <s v="Southern Europe"/>
    <s v="Bloomberg: 1010678"/>
    <m/>
    <m/>
    <s v="both"/>
    <s v="Pulp &amp; Paper"/>
    <m/>
    <s v="1072927"/>
    <n v="1210246"/>
    <s v="L100000407834"/>
    <s v="G100000410464"/>
  </r>
  <r>
    <s v="https://www.gem.wiki/Viana_Mill_power_station"/>
    <x v="138"/>
    <s v="Viana Mill power station"/>
    <m/>
    <s v="GT1"/>
    <s v="NG"/>
    <n v="31"/>
    <x v="0"/>
    <x v="1"/>
    <s v="Y"/>
    <s v="not found"/>
    <m/>
    <m/>
    <x v="47"/>
    <m/>
    <m/>
    <m/>
    <n v="41.699800000000003"/>
    <n v="-8.7149999999999999"/>
    <s v="exact"/>
    <s v="Vila Franca"/>
    <m/>
    <m/>
    <s v="Viana de Castelo"/>
    <x v="3"/>
    <s v="Southern Europe"/>
    <s v="Bloomberg: 1010678"/>
    <m/>
    <m/>
    <s v="both"/>
    <s v="Pulp &amp; Paper"/>
    <m/>
    <s v="1072927"/>
    <s v="1306541, 1210244"/>
    <s v="L100000407834"/>
    <s v="G100000410463"/>
  </r>
  <r>
    <s v="https://www.gem.wiki/Vitória_power_station"/>
    <x v="138"/>
    <s v="Vitória power station"/>
    <m/>
    <s v="Phase 1&amp;2"/>
    <s v="HFO/D"/>
    <n v="118"/>
    <x v="0"/>
    <x v="6"/>
    <m/>
    <m/>
    <m/>
    <m/>
    <x v="51"/>
    <m/>
    <m/>
    <m/>
    <n v="32.648000000000003"/>
    <n v="-16.967600000000001"/>
    <s v="exact"/>
    <m/>
    <m/>
    <m/>
    <m/>
    <x v="3"/>
    <s v="Southern Europe"/>
    <m/>
    <m/>
    <m/>
    <m/>
    <m/>
    <m/>
    <s v="1015671"/>
    <s v="1156287, 1156288, 1156289, 1156290, 1254949, 1156291, 1156293, 1156294, 1156296, 1156297, 1254951"/>
    <s v="L100001000075"/>
    <s v="G100001000187"/>
  </r>
  <r>
    <s v="https://www.gem.wiki/Vitória_power_station"/>
    <x v="138"/>
    <s v="Vitória power station"/>
    <m/>
    <s v="Phase 3"/>
    <s v="HFO/NG"/>
    <n v="54.5"/>
    <x v="0"/>
    <x v="6"/>
    <m/>
    <m/>
    <m/>
    <m/>
    <x v="13"/>
    <m/>
    <m/>
    <m/>
    <n v="32.648000000000003"/>
    <n v="-16.967600000000001"/>
    <s v="exact"/>
    <m/>
    <m/>
    <m/>
    <m/>
    <x v="3"/>
    <s v="Southern Europe"/>
    <m/>
    <m/>
    <m/>
    <m/>
    <m/>
    <m/>
    <s v="1015671"/>
    <s v="1212905, 1212906, 1212908"/>
    <s v="L100001000075"/>
    <s v="G100001000188"/>
  </r>
  <r>
    <s v="https://www.gem.wiki/Borzesti_power_station"/>
    <x v="139"/>
    <s v="Borzesti power station"/>
    <m/>
    <s v="7"/>
    <s v="NG"/>
    <n v="189"/>
    <x v="4"/>
    <x v="0"/>
    <s v="Y"/>
    <s v="not found"/>
    <s v="not found"/>
    <m/>
    <x v="3"/>
    <m/>
    <m/>
    <m/>
    <n v="46.250700000000002"/>
    <n v="26.8352"/>
    <s v="exact"/>
    <s v="Borzesti"/>
    <m/>
    <m/>
    <s v="Bacau"/>
    <x v="3"/>
    <s v="Eastern Europe"/>
    <s v="Bloomberg: 1005392"/>
    <m/>
    <m/>
    <m/>
    <m/>
    <m/>
    <s v="1074893"/>
    <m/>
    <s v="L407795"/>
    <s v="G410370"/>
  </r>
  <r>
    <s v="https://www.gem.wiki/Braila_power_station"/>
    <x v="139"/>
    <s v="Braila power station"/>
    <m/>
    <s v="ST1"/>
    <s v="HFO"/>
    <n v="210"/>
    <x v="7"/>
    <x v="3"/>
    <s v="Y"/>
    <m/>
    <m/>
    <m/>
    <x v="73"/>
    <m/>
    <m/>
    <m/>
    <n v="45.165033000000001"/>
    <n v="27.923383000000001"/>
    <s v="exact"/>
    <s v="Varsatura"/>
    <m/>
    <m/>
    <s v="Braila"/>
    <x v="3"/>
    <s v="Eastern Europe"/>
    <m/>
    <m/>
    <m/>
    <m/>
    <m/>
    <m/>
    <s v="1026978"/>
    <n v="1106888"/>
    <s v="L103287"/>
    <s v="G412778"/>
  </r>
  <r>
    <s v="https://www.gem.wiki/Braila_power_station"/>
    <x v="139"/>
    <s v="Braila power station"/>
    <m/>
    <s v="ST2"/>
    <s v="HFO"/>
    <n v="210"/>
    <x v="7"/>
    <x v="3"/>
    <s v="Y"/>
    <m/>
    <m/>
    <m/>
    <x v="73"/>
    <m/>
    <m/>
    <m/>
    <n v="45.165033000000001"/>
    <n v="27.923383000000001"/>
    <s v="exact"/>
    <s v="Varsatura"/>
    <m/>
    <m/>
    <s v="Braila"/>
    <x v="3"/>
    <s v="Eastern Europe"/>
    <m/>
    <m/>
    <m/>
    <m/>
    <m/>
    <m/>
    <s v="1026978"/>
    <n v="1106889"/>
    <s v="L103287"/>
    <s v="G412777"/>
  </r>
  <r>
    <s v="https://www.gem.wiki/Braila_power_station"/>
    <x v="139"/>
    <s v="Braila power station"/>
    <m/>
    <s v="ST3"/>
    <s v="HFO"/>
    <n v="210"/>
    <x v="7"/>
    <x v="3"/>
    <s v="Y"/>
    <m/>
    <m/>
    <m/>
    <x v="73"/>
    <m/>
    <m/>
    <m/>
    <n v="45.165033000000001"/>
    <n v="27.923383000000001"/>
    <s v="exact"/>
    <s v="Varsatura"/>
    <m/>
    <m/>
    <s v="Braila"/>
    <x v="3"/>
    <s v="Eastern Europe"/>
    <m/>
    <m/>
    <m/>
    <m/>
    <m/>
    <m/>
    <s v="1026978"/>
    <n v="1106890"/>
    <s v="L103287"/>
    <s v="G412776"/>
  </r>
  <r>
    <s v="https://www.gem.wiki/Braila_power_station"/>
    <x v="139"/>
    <s v="Braila power station"/>
    <m/>
    <s v="ST4"/>
    <s v="HFO"/>
    <n v="330"/>
    <x v="0"/>
    <x v="3"/>
    <s v="Y"/>
    <m/>
    <m/>
    <m/>
    <x v="76"/>
    <m/>
    <m/>
    <m/>
    <n v="45.165033000000001"/>
    <n v="27.923383000000001"/>
    <s v="exact"/>
    <s v="Varsatura"/>
    <m/>
    <m/>
    <s v="Braila"/>
    <x v="3"/>
    <s v="Eastern Europe"/>
    <m/>
    <m/>
    <m/>
    <m/>
    <m/>
    <m/>
    <s v="1026978"/>
    <n v="1106891"/>
    <s v="L103287"/>
    <s v="G412775"/>
  </r>
  <r>
    <s v="https://www.gem.wiki/Brazi_power_station"/>
    <x v="139"/>
    <s v="Brazi power station"/>
    <m/>
    <s v="5"/>
    <s v="NG"/>
    <n v="105"/>
    <x v="0"/>
    <x v="3"/>
    <s v="Y"/>
    <m/>
    <m/>
    <m/>
    <x v="73"/>
    <m/>
    <m/>
    <m/>
    <n v="44.88306"/>
    <n v="26.009150000000002"/>
    <s v="exact"/>
    <s v="Brazii de Sus"/>
    <m/>
    <m/>
    <s v="Prahova"/>
    <x v="3"/>
    <s v="Eastern Europe"/>
    <s v="Bloomberg: 1010488"/>
    <s v="ENTSOE: 30WBRAZBRAZ5---1"/>
    <m/>
    <m/>
    <m/>
    <m/>
    <s v="1026987"/>
    <n v="1107025"/>
    <s v="L400596"/>
    <s v="G400596"/>
  </r>
  <r>
    <s v="https://www.gem.wiki/Brazi_power_station"/>
    <x v="139"/>
    <s v="Brazi power station"/>
    <m/>
    <s v="6"/>
    <s v="NG"/>
    <n v="105"/>
    <x v="7"/>
    <x v="3"/>
    <s v="Y"/>
    <m/>
    <m/>
    <m/>
    <x v="73"/>
    <m/>
    <m/>
    <m/>
    <n v="44.88306"/>
    <n v="26.009150000000002"/>
    <s v="exact"/>
    <s v="Brazii de Sus"/>
    <m/>
    <m/>
    <s v="Prahova"/>
    <x v="3"/>
    <s v="Eastern Europe"/>
    <s v="Bloomberg: 1010488"/>
    <s v="ENTSOE: 30WBRAZBRAZ6---X"/>
    <m/>
    <m/>
    <m/>
    <m/>
    <s v="1026987"/>
    <n v="1107026"/>
    <s v="L400596"/>
    <s v="G400597"/>
  </r>
  <r>
    <s v="https://www.gem.wiki/Brazi_power_station"/>
    <x v="139"/>
    <s v="Brazi power station"/>
    <m/>
    <s v="7"/>
    <s v="HFO/NG"/>
    <n v="50"/>
    <x v="0"/>
    <x v="3"/>
    <s v="Y"/>
    <m/>
    <m/>
    <m/>
    <x v="73"/>
    <m/>
    <m/>
    <m/>
    <n v="44.88306"/>
    <n v="26.009150000000002"/>
    <s v="exact"/>
    <s v="Brazii de Sus"/>
    <m/>
    <m/>
    <s v="Prahova"/>
    <x v="3"/>
    <s v="Eastern Europe"/>
    <s v="Bloomberg: 1010488"/>
    <m/>
    <m/>
    <m/>
    <m/>
    <m/>
    <s v="1026988"/>
    <n v="1107027"/>
    <s v="L400596"/>
    <s v="G412774"/>
  </r>
  <r>
    <s v="https://www.gem.wiki/Brazi_power_station"/>
    <x v="139"/>
    <s v="Brazi power station"/>
    <m/>
    <s v="8"/>
    <s v="NG"/>
    <n v="26"/>
    <x v="0"/>
    <x v="1"/>
    <s v="Y"/>
    <m/>
    <m/>
    <m/>
    <x v="1"/>
    <m/>
    <m/>
    <m/>
    <n v="44.88306"/>
    <n v="26.009150000000002"/>
    <s v="exact"/>
    <s v="Brazii de Sus"/>
    <m/>
    <m/>
    <s v="Prahova"/>
    <x v="3"/>
    <s v="Eastern Europe"/>
    <s v="Bloomberg: 1010488"/>
    <m/>
    <m/>
    <m/>
    <m/>
    <m/>
    <s v="1026987"/>
    <n v="1254489"/>
    <s v="L400596"/>
    <s v="G400598"/>
  </r>
  <r>
    <s v="https://www.gem.wiki/Bucharest_Grozavesti_power_station"/>
    <x v="139"/>
    <s v="Bucharest Grozavesti power station"/>
    <m/>
    <s v="1"/>
    <s v="NG"/>
    <n v="50"/>
    <x v="0"/>
    <x v="3"/>
    <s v="Y"/>
    <m/>
    <m/>
    <m/>
    <x v="82"/>
    <m/>
    <m/>
    <m/>
    <n v="44.440280000000001"/>
    <n v="26.062570000000001"/>
    <s v="exact"/>
    <s v="Bucharest"/>
    <m/>
    <m/>
    <s v="Bucharest"/>
    <x v="3"/>
    <s v="Eastern Europe"/>
    <s v="Bloomberg: 1010528"/>
    <m/>
    <m/>
    <m/>
    <m/>
    <m/>
    <s v="1026993"/>
    <n v="1107399"/>
    <s v="L400599"/>
    <s v="G400599"/>
  </r>
  <r>
    <s v="https://www.gem.wiki/Bucharest_Grozavesti_power_station"/>
    <x v="139"/>
    <s v="Bucharest Grozavesti power station"/>
    <m/>
    <s v="2"/>
    <s v="NG"/>
    <n v="50"/>
    <x v="0"/>
    <x v="3"/>
    <s v="Y"/>
    <m/>
    <m/>
    <m/>
    <x v="82"/>
    <m/>
    <m/>
    <m/>
    <n v="44.440280000000001"/>
    <n v="26.062570000000001"/>
    <s v="exact"/>
    <s v="Bucharest"/>
    <m/>
    <m/>
    <s v="Bucharest"/>
    <x v="3"/>
    <s v="Eastern Europe"/>
    <s v="Bloomberg: 1010528"/>
    <m/>
    <m/>
    <m/>
    <m/>
    <m/>
    <s v="1026993"/>
    <n v="1107400"/>
    <s v="L400599"/>
    <s v="G400600"/>
  </r>
  <r>
    <s v="https://www.gem.wiki/Bucharest_Grozavesti_power_station"/>
    <x v="139"/>
    <s v="Bucharest Grozavesti power station"/>
    <m/>
    <s v="3"/>
    <s v="NG"/>
    <n v="50"/>
    <x v="4"/>
    <x v="0"/>
    <s v="Y"/>
    <s v="not found"/>
    <s v="not found"/>
    <m/>
    <x v="45"/>
    <m/>
    <m/>
    <m/>
    <n v="44.440280000000001"/>
    <n v="26.062570000000001"/>
    <s v="exact"/>
    <s v="Bucharest"/>
    <m/>
    <m/>
    <s v="Bucharest"/>
    <x v="3"/>
    <s v="Eastern Europe"/>
    <s v="Bloomberg: 1010528"/>
    <m/>
    <m/>
    <m/>
    <m/>
    <m/>
    <s v="1026993"/>
    <n v="1107399"/>
    <s v="L400599"/>
    <s v="G406343"/>
  </r>
  <r>
    <s v="https://www.gem.wiki/Bucharest_Grozavesti_power_station"/>
    <x v="139"/>
    <s v="Bucharest Grozavesti power station"/>
    <m/>
    <s v="4"/>
    <s v="NG"/>
    <n v="50"/>
    <x v="4"/>
    <x v="0"/>
    <s v="Y"/>
    <s v="not found"/>
    <s v="not found"/>
    <m/>
    <x v="45"/>
    <m/>
    <m/>
    <m/>
    <n v="44.440280000000001"/>
    <n v="26.062570000000001"/>
    <s v="exact"/>
    <s v="Bucharest"/>
    <m/>
    <m/>
    <s v="Bucharest"/>
    <x v="3"/>
    <s v="Eastern Europe"/>
    <s v="Bloomberg: 1010528"/>
    <m/>
    <m/>
    <m/>
    <m/>
    <m/>
    <s v="1026993"/>
    <n v="1107400"/>
    <s v="L400599"/>
    <s v="G406342"/>
  </r>
  <r>
    <s v="https://www.gem.wiki/Bucharest_Progresu_power_station"/>
    <x v="139"/>
    <s v="Bucharest Progresu power station"/>
    <m/>
    <s v="1"/>
    <s v="NG/HFO"/>
    <n v="50"/>
    <x v="0"/>
    <x v="0"/>
    <s v="Y"/>
    <m/>
    <m/>
    <m/>
    <x v="33"/>
    <m/>
    <m/>
    <m/>
    <n v="44.371699999999997"/>
    <n v="26.106280000000002"/>
    <s v="exact"/>
    <s v="Bucharest"/>
    <m/>
    <m/>
    <s v="Bucharest"/>
    <x v="3"/>
    <s v="Eastern Europe"/>
    <s v="Bloomberg: 1010556, WRI: WRI1019116"/>
    <m/>
    <m/>
    <m/>
    <m/>
    <m/>
    <s v="1026994"/>
    <n v="1107403"/>
    <s v="L400601"/>
    <s v="G400601"/>
  </r>
  <r>
    <s v="https://www.gem.wiki/Bucharest_Progresu_power_station"/>
    <x v="139"/>
    <s v="Bucharest Progresu power station"/>
    <m/>
    <s v="2"/>
    <s v="NG/HFO"/>
    <n v="50"/>
    <x v="0"/>
    <x v="0"/>
    <s v="Y"/>
    <m/>
    <m/>
    <m/>
    <x v="33"/>
    <m/>
    <m/>
    <m/>
    <n v="44.371699999999997"/>
    <n v="26.106280000000002"/>
    <s v="exact"/>
    <s v="Bucharest"/>
    <m/>
    <m/>
    <s v="Bucharest"/>
    <x v="3"/>
    <s v="Eastern Europe"/>
    <s v="Bloomberg: 1010556, WRI: WRI1019116"/>
    <m/>
    <m/>
    <m/>
    <m/>
    <m/>
    <s v="1026994"/>
    <n v="1107404"/>
    <s v="L400601"/>
    <s v="G400602"/>
  </r>
  <r>
    <s v="https://www.gem.wiki/Bucharest_Progresu_power_station"/>
    <x v="139"/>
    <s v="Bucharest Progresu power station"/>
    <m/>
    <s v="3"/>
    <s v="NG/HFO"/>
    <n v="50"/>
    <x v="0"/>
    <x v="0"/>
    <s v="Y"/>
    <m/>
    <m/>
    <m/>
    <x v="33"/>
    <m/>
    <m/>
    <m/>
    <n v="44.371699999999997"/>
    <n v="26.106280000000002"/>
    <s v="exact"/>
    <s v="Bucharest"/>
    <m/>
    <m/>
    <s v="Bucharest"/>
    <x v="3"/>
    <s v="Eastern Europe"/>
    <s v="Bloomberg: 1010556, WRI: WRI1019116"/>
    <m/>
    <m/>
    <m/>
    <m/>
    <m/>
    <s v="1026994"/>
    <n v="1107405"/>
    <s v="L400601"/>
    <s v="G400603"/>
  </r>
  <r>
    <s v="https://www.gem.wiki/Bucharest_Progresu_power_station"/>
    <x v="139"/>
    <s v="Bucharest Progresu power station"/>
    <m/>
    <s v="4"/>
    <s v="NG/HFO"/>
    <n v="50"/>
    <x v="0"/>
    <x v="0"/>
    <s v="Y"/>
    <m/>
    <m/>
    <m/>
    <x v="33"/>
    <m/>
    <m/>
    <m/>
    <n v="44.371699999999997"/>
    <n v="26.106280000000002"/>
    <s v="exact"/>
    <s v="Bucharest"/>
    <m/>
    <m/>
    <s v="Bucharest"/>
    <x v="3"/>
    <s v="Eastern Europe"/>
    <s v="Bloomberg: 1010556, WRI: WRI1019116"/>
    <m/>
    <m/>
    <m/>
    <m/>
    <m/>
    <s v="1026994"/>
    <n v="1107406"/>
    <s v="L400601"/>
    <s v="G400604"/>
  </r>
  <r>
    <s v="https://www.gem.wiki/Bucharest_Progresu_power_station"/>
    <x v="139"/>
    <s v="Bucharest Progresu power station"/>
    <m/>
    <s v="5"/>
    <s v="NG"/>
    <n v="100"/>
    <x v="4"/>
    <x v="0"/>
    <s v="Y"/>
    <s v="not found"/>
    <s v="not found"/>
    <m/>
    <x v="45"/>
    <m/>
    <m/>
    <m/>
    <n v="44.371699999999997"/>
    <n v="26.106280000000002"/>
    <s v="exact"/>
    <s v="Bucharest"/>
    <m/>
    <m/>
    <s v="Bucharest"/>
    <x v="3"/>
    <s v="Eastern Europe"/>
    <s v="Bloomberg: 1010556, WRI: WRI1019116"/>
    <m/>
    <m/>
    <m/>
    <m/>
    <m/>
    <s v="1026994"/>
    <n v="1221893"/>
    <s v="L400601"/>
    <s v="G400605"/>
  </r>
  <r>
    <s v="https://www.gem.wiki/Bucharest-Sud_power_station"/>
    <x v="139"/>
    <s v="Bucharest-Sud power station"/>
    <m/>
    <s v="1"/>
    <s v="NG"/>
    <n v="50"/>
    <x v="7"/>
    <x v="3"/>
    <s v="Y"/>
    <m/>
    <m/>
    <m/>
    <x v="36"/>
    <m/>
    <m/>
    <m/>
    <n v="44.423299999999998"/>
    <n v="25.978999999999999"/>
    <s v="exact"/>
    <s v="Bucharest"/>
    <m/>
    <m/>
    <s v="Bucuresti"/>
    <x v="3"/>
    <s v="Eastern Europe"/>
    <s v="Bloomberg: 1010492, WRI: WRI1019107"/>
    <m/>
    <m/>
    <m/>
    <m/>
    <m/>
    <s v="1026997"/>
    <n v="1107412"/>
    <s v="L400606"/>
    <s v="G400606"/>
  </r>
  <r>
    <s v="https://www.gem.wiki/Bucharest-Sud_power_station"/>
    <x v="139"/>
    <s v="Bucharest-Sud power station"/>
    <m/>
    <s v="2"/>
    <s v="NG"/>
    <n v="50"/>
    <x v="7"/>
    <x v="3"/>
    <s v="Y"/>
    <m/>
    <m/>
    <m/>
    <x v="84"/>
    <m/>
    <m/>
    <m/>
    <n v="44.423299999999998"/>
    <n v="25.978999999999999"/>
    <s v="exact"/>
    <s v="Bucharest"/>
    <m/>
    <m/>
    <s v="Bucuresti"/>
    <x v="3"/>
    <s v="Eastern Europe"/>
    <s v="Bloomberg: 1010492, WRI: WRI1019107"/>
    <m/>
    <m/>
    <m/>
    <m/>
    <m/>
    <s v="1026997"/>
    <n v="1107413"/>
    <s v="L400606"/>
    <s v="G400607"/>
  </r>
  <r>
    <s v="https://www.gem.wiki/Bucharest-Sud_power_station"/>
    <x v="139"/>
    <s v="Bucharest-Sud power station"/>
    <m/>
    <s v="3"/>
    <s v="NG"/>
    <n v="100"/>
    <x v="0"/>
    <x v="3"/>
    <s v="Y"/>
    <m/>
    <m/>
    <m/>
    <x v="84"/>
    <m/>
    <m/>
    <m/>
    <n v="44.423299999999998"/>
    <n v="25.978999999999999"/>
    <s v="exact"/>
    <s v="Bucharest"/>
    <m/>
    <m/>
    <s v="Bucuresti"/>
    <x v="3"/>
    <s v="Eastern Europe"/>
    <s v="Bloomberg: 1010492, WRI: WRI1019107"/>
    <s v="ENTSOE: 30WELCEBUCU3---2"/>
    <m/>
    <m/>
    <m/>
    <m/>
    <s v="1026997"/>
    <n v="1107414"/>
    <s v="L400606"/>
    <s v="G400608"/>
  </r>
  <r>
    <s v="https://www.gem.wiki/Bucharest-Sud_power_station"/>
    <x v="139"/>
    <s v="Bucharest-Sud power station"/>
    <m/>
    <s v="4"/>
    <s v="NG"/>
    <n v="100"/>
    <x v="0"/>
    <x v="3"/>
    <s v="Y"/>
    <m/>
    <m/>
    <m/>
    <x v="84"/>
    <m/>
    <m/>
    <m/>
    <n v="44.423299999999998"/>
    <n v="25.978999999999999"/>
    <s v="exact"/>
    <s v="Bucharest"/>
    <m/>
    <m/>
    <s v="Bucuresti"/>
    <x v="3"/>
    <s v="Eastern Europe"/>
    <s v="Bloomberg: 1010492, WRI: WRI1019107"/>
    <s v="ENTSOE: 30WELCEBUCU4---Y"/>
    <m/>
    <m/>
    <m/>
    <m/>
    <s v="1026997"/>
    <n v="1107415"/>
    <s v="L400606"/>
    <s v="G400609"/>
  </r>
  <r>
    <s v="https://www.gem.wiki/Bucharest-Sud_power_station"/>
    <x v="139"/>
    <s v="Bucharest-Sud power station"/>
    <m/>
    <s v="5"/>
    <s v="NG"/>
    <n v="125"/>
    <x v="7"/>
    <x v="3"/>
    <s v="Y"/>
    <m/>
    <m/>
    <m/>
    <x v="38"/>
    <m/>
    <m/>
    <m/>
    <n v="44.423299999999998"/>
    <n v="25.978999999999999"/>
    <s v="exact"/>
    <s v="Bucharest"/>
    <m/>
    <m/>
    <s v="Bucuresti"/>
    <x v="3"/>
    <s v="Eastern Europe"/>
    <s v="Bloomberg: 1010492, WRI: WRI1019107"/>
    <s v="ENTSOE: 30WELCEBUCU5---T"/>
    <m/>
    <m/>
    <m/>
    <m/>
    <s v="1026997"/>
    <n v="1107416"/>
    <s v="L400606"/>
    <s v="G400610"/>
  </r>
  <r>
    <s v="https://www.gem.wiki/Bucharest-Sud_power_station"/>
    <x v="139"/>
    <s v="Bucharest-Sud power station"/>
    <m/>
    <s v="6"/>
    <s v="NG"/>
    <n v="125"/>
    <x v="7"/>
    <x v="3"/>
    <s v="Y"/>
    <m/>
    <m/>
    <m/>
    <x v="38"/>
    <m/>
    <m/>
    <m/>
    <n v="44.423299999999998"/>
    <n v="25.978999999999999"/>
    <s v="exact"/>
    <s v="Bucharest"/>
    <m/>
    <m/>
    <s v="Bucuresti"/>
    <x v="3"/>
    <s v="Eastern Europe"/>
    <s v="Bloomberg: 1010492, WRI: WRI1019107"/>
    <s v="ENTSOE: 30WELCEBUCU6---O"/>
    <m/>
    <m/>
    <m/>
    <m/>
    <s v="1026997"/>
    <n v="1107417"/>
    <s v="L400606"/>
    <s v="G400611"/>
  </r>
  <r>
    <s v="https://www.gem.wiki/Bucharest-Sud_power_station"/>
    <x v="139"/>
    <s v="Bucharest-Sud power station"/>
    <m/>
    <s v="7"/>
    <s v="NG"/>
    <n v="200"/>
    <x v="4"/>
    <x v="0"/>
    <s v="Y"/>
    <s v="not found"/>
    <s v="not found"/>
    <m/>
    <x v="45"/>
    <m/>
    <m/>
    <m/>
    <n v="44.423299999999998"/>
    <n v="25.978999999999999"/>
    <s v="exact"/>
    <s v="Bucharest"/>
    <m/>
    <m/>
    <s v="Bucuresti"/>
    <x v="3"/>
    <s v="Eastern Europe"/>
    <s v="Bloomberg: 1010492, WRI: WRI1019107"/>
    <m/>
    <m/>
    <m/>
    <m/>
    <m/>
    <s v="1026997"/>
    <m/>
    <s v="L400606"/>
    <s v="G406344"/>
  </r>
  <r>
    <s v="https://www.gem.wiki/Bucharest-Titan_power_station"/>
    <x v="139"/>
    <s v="Bucharest-Titan power station"/>
    <m/>
    <s v="GT1"/>
    <s v="NG"/>
    <n v="50"/>
    <x v="4"/>
    <x v="0"/>
    <s v="Y"/>
    <s v="not found"/>
    <s v="not found"/>
    <m/>
    <x v="45"/>
    <m/>
    <m/>
    <m/>
    <n v="44.436419999999998"/>
    <n v="26.180810000000001"/>
    <s v="exact"/>
    <s v="Bucharest"/>
    <m/>
    <m/>
    <s v="Bucuresti"/>
    <x v="3"/>
    <s v="Eastern Europe"/>
    <m/>
    <m/>
    <m/>
    <m/>
    <m/>
    <m/>
    <s v="1026995"/>
    <n v="1224469"/>
    <s v="L407796"/>
    <s v="G410371"/>
  </r>
  <r>
    <s v="https://www.gem.wiki/Bucharest-Vest_power_station"/>
    <x v="139"/>
    <s v="Bucharest-Vest power station"/>
    <m/>
    <s v="2.1"/>
    <s v="NG"/>
    <n v="125"/>
    <x v="0"/>
    <x v="3"/>
    <s v="Y"/>
    <m/>
    <m/>
    <m/>
    <x v="50"/>
    <m/>
    <m/>
    <m/>
    <n v="44.405819999999999"/>
    <n v="26.155650000000001"/>
    <s v="exact"/>
    <s v="Bucharest"/>
    <m/>
    <m/>
    <s v="Bucuresti"/>
    <x v="3"/>
    <s v="Eastern Europe"/>
    <s v="Bloomberg: 1010494, WRI: WRI1019106"/>
    <s v="ENTSOE: 30WELCEBUCV1---6"/>
    <m/>
    <m/>
    <m/>
    <m/>
    <s v="1026998"/>
    <n v="1107418"/>
    <s v="L400612"/>
    <s v="G400612"/>
  </r>
  <r>
    <s v="https://www.gem.wiki/Bucharest-Vest_power_station"/>
    <x v="139"/>
    <s v="Bucharest-Vest power station"/>
    <m/>
    <s v="2.2"/>
    <s v="NG"/>
    <n v="125"/>
    <x v="0"/>
    <x v="3"/>
    <s v="Y"/>
    <m/>
    <m/>
    <m/>
    <x v="50"/>
    <m/>
    <m/>
    <m/>
    <n v="44.405819999999999"/>
    <n v="26.155650000000001"/>
    <s v="exact"/>
    <s v="Bucharest"/>
    <m/>
    <m/>
    <s v="Bucuresti"/>
    <x v="3"/>
    <s v="Eastern Europe"/>
    <s v="Bloomberg: 1010494, WRI: WRI1019106"/>
    <s v="ENTSOE: 30WELCEBUCV2---1"/>
    <m/>
    <m/>
    <m/>
    <m/>
    <s v="1026998"/>
    <n v="1107419"/>
    <s v="L400612"/>
    <s v="G400613"/>
  </r>
  <r>
    <s v="https://www.gem.wiki/Bucharest-Vest_power_station"/>
    <x v="139"/>
    <s v="Bucharest-Vest power station"/>
    <m/>
    <s v="3+4"/>
    <s v="NG"/>
    <n v="186.25"/>
    <x v="0"/>
    <x v="0"/>
    <s v="Y"/>
    <m/>
    <m/>
    <m/>
    <x v="9"/>
    <m/>
    <m/>
    <m/>
    <n v="44.405819999999999"/>
    <n v="26.155650000000001"/>
    <s v="exact"/>
    <s v="Bucharest"/>
    <m/>
    <m/>
    <s v="Bucuresti"/>
    <x v="3"/>
    <s v="Eastern Europe"/>
    <s v="Bloomberg: 1010494, WRI: WRI1019106"/>
    <s v="ENTSOE: 30WELCEBUCV3---X"/>
    <m/>
    <m/>
    <m/>
    <m/>
    <s v="1026998"/>
    <s v="1107420, 1196960"/>
    <s v="L400612"/>
    <s v="G400614"/>
  </r>
  <r>
    <s v="https://www.gem.wiki/Chimcomplex_power_station"/>
    <x v="139"/>
    <s v="Chimcomplex power station"/>
    <m/>
    <s v="2"/>
    <s v="NG"/>
    <n v="50"/>
    <x v="2"/>
    <x v="0"/>
    <s v="Y"/>
    <s v="not found"/>
    <s v="not found"/>
    <s v="N"/>
    <x v="7"/>
    <m/>
    <m/>
    <m/>
    <n v="45.039955445432398"/>
    <n v="24.297764170028302"/>
    <s v="exact"/>
    <s v="Ramnicu"/>
    <m/>
    <m/>
    <s v="Valcea"/>
    <x v="3"/>
    <s v="Eastern Europe"/>
    <s v="Bloomberg: 1009682"/>
    <m/>
    <m/>
    <s v="both"/>
    <s v="Chemicals"/>
    <m/>
    <s v="1138482"/>
    <n v="1312726"/>
    <s v="L407794"/>
    <s v="G410369"/>
  </r>
  <r>
    <s v="https://www.gem.wiki/Ciech_Soda_power_station"/>
    <x v="139"/>
    <s v="Ciech Soda power station"/>
    <m/>
    <s v="1"/>
    <s v="NG"/>
    <n v="230"/>
    <x v="2"/>
    <x v="0"/>
    <s v="Y"/>
    <s v="not found"/>
    <s v="not found"/>
    <s v="N"/>
    <x v="7"/>
    <m/>
    <m/>
    <m/>
    <n v="45.034940124491001"/>
    <n v="24.2919754564901"/>
    <s v="exact"/>
    <s v="Ramnicu"/>
    <m/>
    <m/>
    <s v="Valcea"/>
    <x v="3"/>
    <s v="Eastern Europe"/>
    <m/>
    <m/>
    <m/>
    <s v="both"/>
    <s v="Chemicals"/>
    <m/>
    <s v="1134890"/>
    <s v="1307694, 1307696, 1307695, 1307697, 1307698"/>
    <s v="L407793"/>
    <s v="G410368"/>
  </r>
  <r>
    <s v="https://www.gem.wiki/Craiova_II_power_station"/>
    <x v="139"/>
    <s v="Craiova II power station"/>
    <m/>
    <s v="4"/>
    <s v="NG"/>
    <n v="200"/>
    <x v="2"/>
    <x v="0"/>
    <s v="Y"/>
    <s v="not found"/>
    <s v="not found"/>
    <s v="change of plans"/>
    <x v="7"/>
    <m/>
    <m/>
    <m/>
    <n v="44.343502000000001"/>
    <n v="23.814184000000001"/>
    <s v="exact"/>
    <s v="Craiova"/>
    <m/>
    <m/>
    <s v="Dolj"/>
    <x v="3"/>
    <s v="Eastern Europe"/>
    <m/>
    <m/>
    <m/>
    <m/>
    <m/>
    <m/>
    <s v="1027042"/>
    <m/>
    <s v="L103290"/>
    <s v="G406339"/>
  </r>
  <r>
    <s v="https://www.gem.wiki/Galati_power_station"/>
    <x v="139"/>
    <s v="Galati power station"/>
    <m/>
    <s v="TA3"/>
    <s v="NG"/>
    <n v="105"/>
    <x v="0"/>
    <x v="3"/>
    <s v="Y"/>
    <s v="not found"/>
    <s v="not found"/>
    <m/>
    <x v="38"/>
    <m/>
    <m/>
    <m/>
    <n v="45.436"/>
    <n v="27.981400000000001"/>
    <s v="exact"/>
    <s v="Galati"/>
    <m/>
    <m/>
    <s v="Galati"/>
    <x v="3"/>
    <s v="Eastern Europe"/>
    <s v="Bloomberg: 1005400, WRI: WRI1019102"/>
    <s v="ENTSOE: 30WGALATGALA3--G"/>
    <m/>
    <m/>
    <m/>
    <m/>
    <s v="1027081"/>
    <n v="1116093"/>
    <s v="L400615"/>
    <s v="G400615"/>
  </r>
  <r>
    <s v="https://www.gem.wiki/Galati_power_station"/>
    <x v="139"/>
    <s v="Galati power station"/>
    <m/>
    <s v="TA4"/>
    <s v="NG"/>
    <n v="60"/>
    <x v="0"/>
    <x v="3"/>
    <s v="Y"/>
    <s v="not found"/>
    <s v="not found"/>
    <m/>
    <x v="50"/>
    <m/>
    <m/>
    <m/>
    <n v="45.436"/>
    <n v="27.981400000000001"/>
    <s v="exact"/>
    <s v="Galati"/>
    <m/>
    <m/>
    <s v="Galati"/>
    <x v="3"/>
    <s v="Eastern Europe"/>
    <s v="Bloomberg: 1005400, WRI: WRI1019102"/>
    <m/>
    <m/>
    <m/>
    <m/>
    <m/>
    <s v="1027081"/>
    <n v="1116092"/>
    <s v="L400615"/>
    <s v="G410367"/>
  </r>
  <r>
    <s v="https://www.gem.wiki/Galati_power_station"/>
    <x v="139"/>
    <s v="Galati power station"/>
    <m/>
    <s v="TA5"/>
    <s v="NG"/>
    <n v="105"/>
    <x v="0"/>
    <x v="3"/>
    <s v="Y"/>
    <s v="not found"/>
    <s v="not found"/>
    <m/>
    <x v="27"/>
    <m/>
    <m/>
    <m/>
    <n v="45.436"/>
    <n v="27.981400000000001"/>
    <s v="exact"/>
    <s v="Galati"/>
    <m/>
    <m/>
    <s v="Galati"/>
    <x v="3"/>
    <s v="Eastern Europe"/>
    <s v="Bloomberg: 1005400, WRI: WRI1019102"/>
    <m/>
    <m/>
    <m/>
    <m/>
    <m/>
    <s v="1027081"/>
    <n v="1116094"/>
    <s v="L400615"/>
    <s v="G410366"/>
  </r>
  <r>
    <s v="https://www.gem.wiki/Galati_power_station"/>
    <x v="139"/>
    <s v="Galati power station"/>
    <m/>
    <s v="TA6"/>
    <s v="NG"/>
    <n v="105"/>
    <x v="0"/>
    <x v="3"/>
    <s v="Y"/>
    <s v="not found"/>
    <s v="not found"/>
    <m/>
    <x v="12"/>
    <m/>
    <m/>
    <m/>
    <n v="45.436"/>
    <n v="27.981400000000001"/>
    <s v="exact"/>
    <s v="Galati"/>
    <m/>
    <m/>
    <s v="Galati"/>
    <x v="3"/>
    <s v="Eastern Europe"/>
    <s v="Bloomberg: 1005400, WRI: WRI1019102"/>
    <s v="ENTSOE: 30WGALAGALA5---Q"/>
    <m/>
    <m/>
    <m/>
    <m/>
    <s v="1027081"/>
    <n v="1116094"/>
    <s v="L400615"/>
    <s v="G400616"/>
  </r>
  <r>
    <s v="https://www.gem.wiki/Govora_power_station"/>
    <x v="139"/>
    <s v="Govora power station"/>
    <m/>
    <s v="3"/>
    <s v="NG/FO"/>
    <n v="50"/>
    <x v="0"/>
    <x v="1"/>
    <s v="Y"/>
    <m/>
    <m/>
    <s v="N"/>
    <x v="38"/>
    <m/>
    <m/>
    <m/>
    <n v="45.04"/>
    <n v="24.29"/>
    <s v="exact"/>
    <s v="Ramnicu"/>
    <m/>
    <m/>
    <s v="Valcea"/>
    <x v="3"/>
    <s v="Eastern Europe"/>
    <m/>
    <m/>
    <m/>
    <m/>
    <m/>
    <m/>
    <s v="1027092"/>
    <n v="1117300"/>
    <s v="L103304"/>
    <s v="G400618"/>
  </r>
  <r>
    <s v="https://www.gem.wiki/Govora_power_station"/>
    <x v="139"/>
    <s v="Govora power station"/>
    <m/>
    <s v="4"/>
    <s v="NG/FO"/>
    <n v="50"/>
    <x v="0"/>
    <x v="1"/>
    <s v="Y"/>
    <m/>
    <m/>
    <s v="N"/>
    <x v="50"/>
    <m/>
    <m/>
    <m/>
    <n v="45.04"/>
    <n v="24.29"/>
    <s v="exact"/>
    <s v="Ramnicu"/>
    <m/>
    <m/>
    <s v="Valcea"/>
    <x v="3"/>
    <s v="Eastern Europe"/>
    <m/>
    <m/>
    <m/>
    <m/>
    <m/>
    <m/>
    <s v="1027092"/>
    <n v="1216103"/>
    <s v="L103304"/>
    <s v="G400619"/>
  </r>
  <r>
    <s v="https://www.gem.wiki/Hefaistos_power_station"/>
    <x v="139"/>
    <s v="Hefaistos power station"/>
    <m/>
    <s v="1"/>
    <s v="NG"/>
    <n v="250"/>
    <x v="4"/>
    <x v="0"/>
    <s v="not found"/>
    <s v="not found"/>
    <s v="not found"/>
    <m/>
    <x v="45"/>
    <m/>
    <m/>
    <m/>
    <n v="46.421472000000001"/>
    <n v="24.771750000000001"/>
    <s v="exact"/>
    <s v="Fântânele"/>
    <m/>
    <m/>
    <s v="Mures"/>
    <x v="3"/>
    <s v="Eastern Europe"/>
    <m/>
    <m/>
    <m/>
    <m/>
    <m/>
    <m/>
    <s v="not found"/>
    <s v="not found"/>
    <s v="L406416"/>
    <s v="G406377"/>
  </r>
  <r>
    <s v="https://www.gem.wiki/Iasi-1_power_station"/>
    <x v="139"/>
    <s v="Iasi-1 power station"/>
    <m/>
    <s v="1"/>
    <s v="NG"/>
    <n v="25"/>
    <x v="0"/>
    <x v="3"/>
    <s v="Y"/>
    <m/>
    <m/>
    <m/>
    <x v="84"/>
    <m/>
    <m/>
    <m/>
    <n v="47.149769999999997"/>
    <n v="27.607299999999999"/>
    <s v="exact"/>
    <s v="Iasi"/>
    <m/>
    <m/>
    <s v="Iasi"/>
    <x v="3"/>
    <s v="Eastern Europe"/>
    <s v="Bloomberg: 1010530"/>
    <m/>
    <m/>
    <m/>
    <m/>
    <m/>
    <s v="1027106"/>
    <n v="1120750"/>
    <s v="L400620"/>
    <s v="G400620"/>
  </r>
  <r>
    <s v="https://www.gem.wiki/Iasi-1_power_station"/>
    <x v="139"/>
    <s v="Iasi-1 power station"/>
    <m/>
    <s v="2"/>
    <s v="NG"/>
    <n v="25"/>
    <x v="7"/>
    <x v="3"/>
    <s v="Y"/>
    <m/>
    <m/>
    <m/>
    <x v="84"/>
    <m/>
    <m/>
    <m/>
    <n v="47.149769999999997"/>
    <n v="27.607299999999999"/>
    <s v="exact"/>
    <s v="Iasi"/>
    <m/>
    <m/>
    <s v="Iasi"/>
    <x v="3"/>
    <s v="Eastern Europe"/>
    <s v="Bloomberg: 1010530"/>
    <m/>
    <m/>
    <m/>
    <m/>
    <m/>
    <s v="1027106"/>
    <n v="1120751"/>
    <s v="L400620"/>
    <s v="G412773"/>
  </r>
  <r>
    <s v="https://www.gem.wiki/Iasi-1_power_station"/>
    <x v="139"/>
    <s v="Iasi-1 power station"/>
    <m/>
    <s v="3"/>
    <s v="NG"/>
    <n v="50"/>
    <x v="6"/>
    <x v="3"/>
    <s v="Y"/>
    <m/>
    <m/>
    <m/>
    <x v="70"/>
    <n v="2011"/>
    <m/>
    <m/>
    <n v="47.149769999999997"/>
    <n v="27.607299999999999"/>
    <s v="exact"/>
    <s v="Iasi"/>
    <m/>
    <m/>
    <s v="Iasi"/>
    <x v="3"/>
    <s v="Eastern Europe"/>
    <s v="Bloomberg: 1010530"/>
    <m/>
    <m/>
    <m/>
    <m/>
    <m/>
    <s v="1027106"/>
    <n v="1120752"/>
    <s v="L400620"/>
    <s v="G400621"/>
  </r>
  <r>
    <s v="https://www.gem.wiki/Iasi-1_power_station"/>
    <x v="139"/>
    <s v="Iasi-1 power station"/>
    <m/>
    <s v="4"/>
    <s v="NG"/>
    <n v="50"/>
    <x v="6"/>
    <x v="3"/>
    <s v="Y"/>
    <m/>
    <m/>
    <m/>
    <x v="70"/>
    <n v="2011"/>
    <m/>
    <m/>
    <n v="47.149769999999997"/>
    <n v="27.607299999999999"/>
    <s v="exact"/>
    <s v="Iasi"/>
    <m/>
    <m/>
    <s v="Iasi"/>
    <x v="3"/>
    <s v="Eastern Europe"/>
    <s v="Bloomberg: 1010530"/>
    <m/>
    <m/>
    <m/>
    <m/>
    <m/>
    <s v="1027106"/>
    <n v="1120753"/>
    <s v="L400620"/>
    <s v="G412772"/>
  </r>
  <r>
    <s v="https://www.gem.wiki/Iernut_power_station"/>
    <x v="139"/>
    <s v="Iernut power station"/>
    <s v="Centralei Termoelectrice Iernut"/>
    <s v="1"/>
    <s v="NG"/>
    <n v="100"/>
    <x v="7"/>
    <x v="3"/>
    <s v="N"/>
    <m/>
    <m/>
    <m/>
    <x v="61"/>
    <m/>
    <m/>
    <m/>
    <n v="46.467700000000001"/>
    <n v="24.183299999999999"/>
    <s v="exact"/>
    <s v="Iernut"/>
    <m/>
    <m/>
    <s v="Mures"/>
    <x v="3"/>
    <s v="Eastern Europe"/>
    <s v="Bloomberg: 1010534, WRI: WRI1019098"/>
    <s v="ENTSOE: 30WELCEIERN1---E"/>
    <s v="CTE Iernut, Ludus-Iernut"/>
    <m/>
    <m/>
    <m/>
    <s v="1027107"/>
    <n v="1120880"/>
    <s v="L400622"/>
    <s v="G400622"/>
  </r>
  <r>
    <s v="https://www.gem.wiki/Iernut_power_station"/>
    <x v="139"/>
    <s v="Iernut power station"/>
    <s v="Centralei Termoelectrice Iernut"/>
    <s v="2"/>
    <s v="NG"/>
    <n v="100"/>
    <x v="7"/>
    <x v="3"/>
    <s v="N"/>
    <m/>
    <m/>
    <m/>
    <x v="61"/>
    <m/>
    <m/>
    <m/>
    <n v="46.467700000000001"/>
    <n v="24.183299999999999"/>
    <s v="exact"/>
    <s v="Iernut"/>
    <m/>
    <m/>
    <s v="Mures"/>
    <x v="3"/>
    <s v="Eastern Europe"/>
    <s v="Bloomberg: 1010534, WRI: WRI1019098"/>
    <m/>
    <s v="CTE Iernut, Ludus-Iernut"/>
    <m/>
    <m/>
    <m/>
    <s v="1027107"/>
    <n v="1120881"/>
    <s v="L400622"/>
    <s v="G410135"/>
  </r>
  <r>
    <s v="https://www.gem.wiki/Iernut_power_station"/>
    <x v="139"/>
    <s v="Iernut power station"/>
    <s v="Centralei Termoelectrice Iernut"/>
    <s v="3"/>
    <s v="NG"/>
    <n v="100"/>
    <x v="7"/>
    <x v="3"/>
    <s v="N"/>
    <m/>
    <m/>
    <m/>
    <x v="82"/>
    <m/>
    <m/>
    <m/>
    <n v="46.467700000000001"/>
    <n v="24.183299999999999"/>
    <s v="exact"/>
    <s v="Iernut"/>
    <m/>
    <m/>
    <s v="Mures"/>
    <x v="3"/>
    <s v="Eastern Europe"/>
    <s v="Bloomberg: 1010534, WRI: WRI1019098"/>
    <m/>
    <s v="CTE Iernut, Ludus-Iernut"/>
    <m/>
    <m/>
    <m/>
    <s v="1027107"/>
    <n v="1120882"/>
    <s v="L400622"/>
    <s v="G410134"/>
  </r>
  <r>
    <s v="https://www.gem.wiki/Iernut_power_station"/>
    <x v="139"/>
    <s v="Iernut power station"/>
    <s v="Centralei Termoelectrice Iernut"/>
    <s v="4"/>
    <s v="NG"/>
    <n v="100"/>
    <x v="0"/>
    <x v="3"/>
    <s v="N"/>
    <m/>
    <m/>
    <m/>
    <x v="82"/>
    <m/>
    <m/>
    <m/>
    <n v="46.467700000000001"/>
    <n v="24.183299999999999"/>
    <s v="exact"/>
    <s v="Iernut"/>
    <m/>
    <m/>
    <s v="Mures"/>
    <x v="3"/>
    <s v="Eastern Europe"/>
    <s v="Bloomberg: 1010534, WRI: WRI1019098"/>
    <s v="ENTSOE: 30WELCENIERN4--M"/>
    <s v="CTE Iernut, Ludus-Iernut"/>
    <m/>
    <m/>
    <m/>
    <s v="1027107"/>
    <n v="1120883"/>
    <s v="L400622"/>
    <s v="G400623"/>
  </r>
  <r>
    <s v="https://www.gem.wiki/Iernut_power_station"/>
    <x v="139"/>
    <s v="Iernut power station"/>
    <s v="Centralei Termoelectrice Iernut"/>
    <s v="5"/>
    <s v="NG"/>
    <n v="200"/>
    <x v="0"/>
    <x v="3"/>
    <s v="N"/>
    <m/>
    <m/>
    <m/>
    <x v="84"/>
    <m/>
    <m/>
    <m/>
    <n v="46.467700000000001"/>
    <n v="24.183299999999999"/>
    <s v="exact"/>
    <s v="Iernut"/>
    <m/>
    <m/>
    <s v="Mures"/>
    <x v="3"/>
    <s v="Eastern Europe"/>
    <s v="Bloomberg: 1010534, WRI: WRI1019098"/>
    <s v="ENTSOE: 30WELCEIERN5---V"/>
    <s v="CTE Iernut, Ludus-Iernut"/>
    <m/>
    <m/>
    <m/>
    <s v="1027107"/>
    <n v="1120884"/>
    <s v="L400622"/>
    <s v="G400624"/>
  </r>
  <r>
    <s v="https://www.gem.wiki/Iernut_power_station"/>
    <x v="139"/>
    <s v="Iernut power station"/>
    <s v="Centralei Termoelectrice Iernut"/>
    <s v="6"/>
    <s v="NG"/>
    <n v="200"/>
    <x v="7"/>
    <x v="3"/>
    <s v="N"/>
    <m/>
    <m/>
    <m/>
    <x v="74"/>
    <m/>
    <m/>
    <m/>
    <n v="46.467700000000001"/>
    <n v="24.183299999999999"/>
    <s v="exact"/>
    <s v="Iernut"/>
    <m/>
    <m/>
    <s v="Mures"/>
    <x v="3"/>
    <s v="Eastern Europe"/>
    <s v="Bloomberg: 1010534, WRI: WRI1019098"/>
    <s v="ENTSOE: 30WELCEIERN6---Q"/>
    <s v="CTE Iernut, Ludus-Iernut"/>
    <m/>
    <m/>
    <m/>
    <s v="1027107"/>
    <n v="1120885"/>
    <s v="L400622"/>
    <s v="G400625"/>
  </r>
  <r>
    <s v="https://www.gem.wiki/Iernut_power_station"/>
    <x v="139"/>
    <s v="Iernut power station"/>
    <s v="Centralei Termoelectrice Iernut"/>
    <s v="CC"/>
    <s v="NG"/>
    <n v="430"/>
    <x v="1"/>
    <x v="0"/>
    <s v="N"/>
    <s v="not found"/>
    <s v="not found"/>
    <m/>
    <x v="49"/>
    <m/>
    <m/>
    <m/>
    <n v="46.467700000000001"/>
    <n v="24.183299999999999"/>
    <s v="exact"/>
    <s v="Iernut"/>
    <m/>
    <m/>
    <s v="Mures"/>
    <x v="3"/>
    <s v="Eastern Europe"/>
    <s v="Bloomberg: 1010534, WRI: WRI1019098"/>
    <m/>
    <s v="CTE Iernut, Ludus-Iernut"/>
    <m/>
    <m/>
    <m/>
    <s v="1027107"/>
    <s v="1202551, 1285717, 1285721, 1285718, 1285719, 1285720"/>
    <s v="L400622"/>
    <s v="G400626"/>
  </r>
  <r>
    <s v="https://www.gem.wiki/Isalnita_power_station"/>
    <x v="139"/>
    <s v="Isalnita power station"/>
    <m/>
    <s v="10"/>
    <s v="NG"/>
    <n v="425"/>
    <x v="2"/>
    <x v="0"/>
    <s v="not found"/>
    <s v="not found"/>
    <s v="not found"/>
    <s v="replacement"/>
    <x v="54"/>
    <m/>
    <m/>
    <m/>
    <n v="44.388440000000003"/>
    <n v="23.717421999999999"/>
    <s v="exact"/>
    <s v="Isalnita"/>
    <m/>
    <m/>
    <s v="Dolj"/>
    <x v="3"/>
    <s v="Eastern Europe"/>
    <m/>
    <m/>
    <s v="Ișalnița power station"/>
    <s v="both"/>
    <s v="Aluminum"/>
    <s v="power"/>
    <s v="1027043"/>
    <n v="1306578"/>
    <s v="L103291"/>
    <s v="G406340"/>
  </r>
  <r>
    <s v="https://www.gem.wiki/Isalnita_power_station"/>
    <x v="139"/>
    <s v="Isalnita power station"/>
    <m/>
    <s v="9"/>
    <s v="NG"/>
    <n v="425"/>
    <x v="2"/>
    <x v="0"/>
    <s v="not found"/>
    <s v="not found"/>
    <s v="not found"/>
    <s v="replacement"/>
    <x v="54"/>
    <m/>
    <m/>
    <m/>
    <n v="44.388440000000003"/>
    <n v="23.717421999999999"/>
    <s v="exact"/>
    <s v="Isalnita"/>
    <m/>
    <m/>
    <s v="Dolj"/>
    <x v="3"/>
    <s v="Eastern Europe"/>
    <m/>
    <m/>
    <s v="Ișalnița power station"/>
    <s v="both"/>
    <s v="Aluminum"/>
    <s v="power"/>
    <s v="1027043"/>
    <n v="1306579"/>
    <s v="L103291"/>
    <s v="G406338"/>
  </r>
  <r>
    <s v="https://www.gem.wiki/Mintia-Deva_power_station"/>
    <x v="139"/>
    <s v="Mintia-Deva power station"/>
    <m/>
    <s v="CC"/>
    <s v="NG/H"/>
    <n v="1700"/>
    <x v="2"/>
    <x v="0"/>
    <s v="Y"/>
    <s v="Hydrogen capable: progress"/>
    <s v="not found"/>
    <s v="replacement"/>
    <x v="54"/>
    <m/>
    <m/>
    <m/>
    <n v="45.917900000000003"/>
    <n v="22.847480000000001"/>
    <s v="approximate"/>
    <s v="Mintia"/>
    <m/>
    <m/>
    <s v="Hunedoara"/>
    <x v="3"/>
    <s v="Eastern Europe"/>
    <s v="Bloomberg: 1005404"/>
    <m/>
    <m/>
    <m/>
    <m/>
    <m/>
    <s v="1126492"/>
    <n v="1295937"/>
    <s v="L103297"/>
    <s v="G401073"/>
  </r>
  <r>
    <s v="https://www.gem.wiki/Oradea_power_station"/>
    <x v="139"/>
    <s v="Oradea power station"/>
    <m/>
    <s v="1"/>
    <s v="NG"/>
    <n v="45.5"/>
    <x v="0"/>
    <x v="1"/>
    <s v="Y"/>
    <s v="Hydrogen capable: turbine"/>
    <s v="not found"/>
    <s v="replacement"/>
    <x v="5"/>
    <m/>
    <m/>
    <m/>
    <n v="47.08417"/>
    <n v="21.892779999999998"/>
    <s v="exact"/>
    <s v="Oradea"/>
    <m/>
    <m/>
    <s v="Bihor"/>
    <x v="3"/>
    <s v="Eastern Europe"/>
    <m/>
    <m/>
    <m/>
    <m/>
    <m/>
    <m/>
    <s v="1027170"/>
    <n v="1254197"/>
    <s v="L103286"/>
    <s v="G400628"/>
  </r>
  <r>
    <s v="https://www.gem.wiki/Palas_power_station"/>
    <x v="139"/>
    <s v="Palas power station"/>
    <m/>
    <s v="1"/>
    <s v="HFO/NG"/>
    <n v="50"/>
    <x v="0"/>
    <x v="3"/>
    <s v="Y"/>
    <m/>
    <m/>
    <m/>
    <x v="65"/>
    <m/>
    <m/>
    <m/>
    <n v="44.158499999999997"/>
    <n v="28.607669999999999"/>
    <s v="exact"/>
    <s v="Anda"/>
    <m/>
    <m/>
    <s v="Constanta"/>
    <x v="3"/>
    <s v="Eastern Europe"/>
    <m/>
    <m/>
    <m/>
    <m/>
    <m/>
    <m/>
    <s v="1027176"/>
    <n v="1138531"/>
    <s v="L408760"/>
    <s v="G412771"/>
  </r>
  <r>
    <s v="https://www.gem.wiki/Palas_power_station"/>
    <x v="139"/>
    <s v="Palas power station"/>
    <m/>
    <s v="2"/>
    <s v="HFO/NG"/>
    <n v="50"/>
    <x v="0"/>
    <x v="3"/>
    <s v="Y"/>
    <m/>
    <m/>
    <m/>
    <x v="65"/>
    <m/>
    <m/>
    <m/>
    <n v="44.158499999999997"/>
    <n v="28.607669999999999"/>
    <s v="exact"/>
    <s v="Anda"/>
    <m/>
    <m/>
    <s v="Constanta"/>
    <x v="3"/>
    <s v="Eastern Europe"/>
    <m/>
    <m/>
    <m/>
    <m/>
    <m/>
    <m/>
    <s v="1027176"/>
    <n v="1138532"/>
    <s v="L408760"/>
    <s v="G412770"/>
  </r>
  <r>
    <s v="https://www.gem.wiki/Palas_power_station"/>
    <x v="139"/>
    <s v="Palas power station"/>
    <m/>
    <s v="GT"/>
    <s v="NG"/>
    <n v="155"/>
    <x v="2"/>
    <x v="6"/>
    <s v="Y"/>
    <s v="Hydrogen capable: progress"/>
    <m/>
    <m/>
    <x v="54"/>
    <m/>
    <m/>
    <m/>
    <n v="44.158499999999997"/>
    <n v="28.607669999999999"/>
    <s v="exact"/>
    <s v="Anda"/>
    <m/>
    <m/>
    <s v="Constanta"/>
    <x v="3"/>
    <s v="Eastern Europe"/>
    <m/>
    <m/>
    <m/>
    <m/>
    <m/>
    <m/>
    <s v="1136891"/>
    <n v="1310615"/>
    <s v="L408760"/>
    <s v="G412769"/>
  </r>
  <r>
    <s v="https://www.gem.wiki/Petrom_Brazi_power_station"/>
    <x v="139"/>
    <s v="Petrom Brazi power station"/>
    <m/>
    <s v="CC1"/>
    <s v="NG"/>
    <n v="860"/>
    <x v="0"/>
    <x v="0"/>
    <s v="N"/>
    <m/>
    <m/>
    <m/>
    <x v="39"/>
    <m/>
    <m/>
    <m/>
    <n v="44.880333999999998"/>
    <n v="25.99896"/>
    <s v="exact"/>
    <s v="Brazii de Sus"/>
    <m/>
    <m/>
    <s v="Prahova"/>
    <x v="3"/>
    <s v="Eastern Europe"/>
    <s v="Bloomberg: 1005406, WRI: WRI1019097"/>
    <s v="ENTSOE: 30W-PETR-BRAZ1-W"/>
    <m/>
    <m/>
    <m/>
    <m/>
    <s v="1060996"/>
    <s v="1203667, 1210007, 1210008"/>
    <s v="L400629"/>
    <s v="G400629"/>
  </r>
  <r>
    <s v="https://www.gem.wiki/Petrom_Brazi_power_station"/>
    <x v="139"/>
    <s v="Petrom Brazi power station"/>
    <m/>
    <s v="GT1&amp;2"/>
    <s v="HFO/NG"/>
    <n v="60"/>
    <x v="0"/>
    <x v="0"/>
    <s v="Y"/>
    <m/>
    <m/>
    <m/>
    <x v="11"/>
    <m/>
    <m/>
    <m/>
    <n v="44.880333999999998"/>
    <n v="25.99896"/>
    <s v="exact"/>
    <s v="Brazii de Sus"/>
    <m/>
    <m/>
    <s v="Prahova"/>
    <x v="3"/>
    <s v="Eastern Europe"/>
    <m/>
    <m/>
    <m/>
    <m/>
    <m/>
    <m/>
    <s v="1060996"/>
    <s v="1190188, 1190189"/>
    <s v="L400629"/>
    <s v="G412768"/>
  </r>
  <r>
    <s v="https://www.gem.wiki/Petromidia_Refinery_power_station"/>
    <x v="139"/>
    <s v="Petromidia Refinery power station"/>
    <m/>
    <s v="CC1"/>
    <s v="NG"/>
    <n v="40"/>
    <x v="1"/>
    <x v="0"/>
    <s v="Y"/>
    <s v="Hydrogen capable: turbine"/>
    <s v="not found"/>
    <m/>
    <x v="49"/>
    <m/>
    <m/>
    <m/>
    <n v="44.3431"/>
    <n v="28.651"/>
    <s v="exact"/>
    <s v="Navodari"/>
    <m/>
    <m/>
    <s v="Constanta"/>
    <x v="3"/>
    <s v="Eastern Europe"/>
    <m/>
    <m/>
    <m/>
    <s v="both"/>
    <s v="Oil &amp; Refining"/>
    <s v="both"/>
    <s v="1136892"/>
    <n v="1310616"/>
    <s v="L407792"/>
    <s v="G410365"/>
  </r>
  <r>
    <s v="https://www.gem.wiki/Petromidia_Refinery_power_station"/>
    <x v="139"/>
    <s v="Petromidia Refinery power station"/>
    <m/>
    <s v="CC2"/>
    <s v="NG"/>
    <n v="40"/>
    <x v="1"/>
    <x v="0"/>
    <s v="Y"/>
    <s v="Hydrogen capable: turbine"/>
    <s v="not found"/>
    <m/>
    <x v="49"/>
    <m/>
    <m/>
    <m/>
    <n v="44.3431"/>
    <n v="28.651"/>
    <s v="exact"/>
    <s v="Navodari"/>
    <m/>
    <m/>
    <s v="Constanta"/>
    <x v="3"/>
    <s v="Eastern Europe"/>
    <m/>
    <m/>
    <m/>
    <s v="both"/>
    <s v="Oil &amp; Refining"/>
    <s v="both"/>
    <s v="1136892"/>
    <n v="1310616"/>
    <s v="L407792"/>
    <s v="G410364"/>
  </r>
  <r>
    <s v="https://www.gem.wiki/Ploesti_power_station"/>
    <x v="139"/>
    <s v="Ploesti power station"/>
    <m/>
    <s v="ST4"/>
    <s v="COG/NG/HFO"/>
    <n v="30"/>
    <x v="0"/>
    <x v="3"/>
    <s v="Y"/>
    <m/>
    <m/>
    <m/>
    <x v="4"/>
    <m/>
    <m/>
    <m/>
    <n v="44.947400000000002"/>
    <n v="26.086200000000002"/>
    <s v="exact"/>
    <s v="Ploiesti"/>
    <m/>
    <m/>
    <s v="Prahova"/>
    <x v="3"/>
    <s v="Eastern Europe"/>
    <m/>
    <m/>
    <m/>
    <s v="both"/>
    <s v="Oil &amp; Refining"/>
    <m/>
    <m/>
    <m/>
    <s v="L408891"/>
    <s v="G412767"/>
  </r>
  <r>
    <s v="https://www.gem.wiki/Romag_Termo_power_station"/>
    <x v="139"/>
    <s v="Romag Termo power station"/>
    <m/>
    <s v="8"/>
    <s v="NG"/>
    <n v="80"/>
    <x v="4"/>
    <x v="0"/>
    <s v="Y"/>
    <s v="not found"/>
    <s v="not found"/>
    <s v="replacement"/>
    <x v="45"/>
    <m/>
    <m/>
    <m/>
    <n v="44.677808400000004"/>
    <n v="22.6859951"/>
    <s v="exact"/>
    <s v="Halânga"/>
    <m/>
    <m/>
    <s v="Mehedinti"/>
    <x v="3"/>
    <s v="Eastern Europe"/>
    <s v="Bloomberg: 1084749"/>
    <m/>
    <s v="Drobeta power station"/>
    <m/>
    <m/>
    <m/>
    <s v="1134796"/>
    <n v="1307569"/>
    <s v="L103300"/>
    <s v="G406341"/>
  </r>
  <r>
    <s v="https://www.gem.wiki/Turceni_power_station"/>
    <x v="139"/>
    <s v="Turceni power station"/>
    <m/>
    <s v="5"/>
    <s v="NG"/>
    <n v="475"/>
    <x v="2"/>
    <x v="0"/>
    <s v="not found"/>
    <s v="not found"/>
    <s v="not found"/>
    <s v="replacement"/>
    <x v="7"/>
    <m/>
    <m/>
    <m/>
    <n v="44.669722"/>
    <n v="23.407778"/>
    <s v="exact"/>
    <s v="Turceni"/>
    <m/>
    <m/>
    <s v="Gorj"/>
    <x v="3"/>
    <s v="Eastern Europe"/>
    <m/>
    <m/>
    <m/>
    <m/>
    <m/>
    <m/>
    <s v="1027288"/>
    <n v="1306577"/>
    <s v="L103296"/>
    <s v="G406337"/>
  </r>
  <r>
    <s v="https://www.gem.wiki/Veolia_Ploiesti_power_station"/>
    <x v="139"/>
    <s v="Veolia Ploiesti power station"/>
    <m/>
    <s v="GT1"/>
    <s v="NG"/>
    <n v="25"/>
    <x v="0"/>
    <x v="1"/>
    <s v="Y"/>
    <s v="not found"/>
    <s v="not found"/>
    <m/>
    <x v="1"/>
    <m/>
    <m/>
    <m/>
    <n v="44.933819507805303"/>
    <n v="26.025444591757001"/>
    <s v="approximate"/>
    <s v="Ploiesti"/>
    <m/>
    <m/>
    <s v="Prahova"/>
    <x v="3"/>
    <s v="Eastern Europe"/>
    <m/>
    <m/>
    <m/>
    <s v="both"/>
    <s v="Other"/>
    <s v="both"/>
    <s v="1129933"/>
    <n v="1300927"/>
    <s v="L407797"/>
    <s v="G410363"/>
  </r>
  <r>
    <s v="https://www.gem.wiki/Adler_power_station"/>
    <x v="140"/>
    <s v="Adler power station"/>
    <s v="Адлерская ТЭС"/>
    <s v="1"/>
    <s v="NG"/>
    <n v="183"/>
    <x v="0"/>
    <x v="0"/>
    <s v="Y"/>
    <m/>
    <m/>
    <m/>
    <x v="39"/>
    <m/>
    <m/>
    <m/>
    <n v="43.420200000000001"/>
    <n v="39.949199999999998"/>
    <s v="exact"/>
    <s v="Adler"/>
    <m/>
    <m/>
    <s v="Krasnodar Krai"/>
    <x v="3"/>
    <s v="Eastern Europe"/>
    <s v="WRI: WRI1061913"/>
    <m/>
    <s v="Adlerskaya"/>
    <m/>
    <m/>
    <m/>
    <s v="1068566"/>
    <s v="1201787, 1229273, 1229276"/>
    <s v="L407165"/>
    <s v="G409363"/>
  </r>
  <r>
    <s v="https://www.gem.wiki/Adler_power_station"/>
    <x v="140"/>
    <s v="Adler power station"/>
    <s v="Адлерская ТЭС"/>
    <s v="2"/>
    <s v="NG"/>
    <n v="184"/>
    <x v="0"/>
    <x v="0"/>
    <s v="Y"/>
    <m/>
    <m/>
    <m/>
    <x v="39"/>
    <m/>
    <m/>
    <m/>
    <n v="43.420200000000001"/>
    <n v="39.949199999999998"/>
    <s v="exact"/>
    <s v="Adler"/>
    <m/>
    <m/>
    <s v="Krasnodar Krai"/>
    <x v="3"/>
    <s v="Eastern Europe"/>
    <m/>
    <m/>
    <s v="Adlerskaya"/>
    <m/>
    <m/>
    <m/>
    <s v="1068566"/>
    <s v="1229274, 1229275, 1229277"/>
    <s v="L407165"/>
    <s v="G409362"/>
  </r>
  <r>
    <s v="https://www.gem.wiki/Akademicheskaya_power_station"/>
    <x v="140"/>
    <s v="Akademicheskaya power station"/>
    <s v="ТЭЦ Академическая"/>
    <s v="1"/>
    <s v="NG"/>
    <n v="228"/>
    <x v="0"/>
    <x v="0"/>
    <s v="Y"/>
    <m/>
    <m/>
    <m/>
    <x v="5"/>
    <m/>
    <m/>
    <m/>
    <n v="56.770899999999997"/>
    <n v="60.5533"/>
    <s v="exact"/>
    <s v="Yekaterinburg"/>
    <m/>
    <m/>
    <s v="Sverdlovsk Oblast"/>
    <x v="3"/>
    <s v="Eastern Europe"/>
    <s v="WRI: WRI1061894"/>
    <m/>
    <m/>
    <m/>
    <m/>
    <m/>
    <s v="1085977"/>
    <s v="1232859, 1241015"/>
    <s v="L407164"/>
    <s v="G409361"/>
  </r>
  <r>
    <s v="https://www.gem.wiki/Alexin_power_station"/>
    <x v="140"/>
    <s v="Alexin power station"/>
    <s v="Алексинская ТЭЦ"/>
    <s v="CC1"/>
    <s v="NG"/>
    <n v="124"/>
    <x v="0"/>
    <x v="0"/>
    <s v="Y"/>
    <m/>
    <m/>
    <m/>
    <x v="0"/>
    <m/>
    <m/>
    <m/>
    <n v="54.49288"/>
    <n v="37.036451999999997"/>
    <s v="exact"/>
    <s v="Aleksin"/>
    <m/>
    <m/>
    <s v="Tula Oblast"/>
    <x v="3"/>
    <s v="Eastern Europe"/>
    <m/>
    <m/>
    <s v="Aleksinskaya"/>
    <m/>
    <m/>
    <m/>
    <s v="1026524"/>
    <s v="1249733, 1249735, 1249734"/>
    <s v="L407163"/>
    <s v="G409360"/>
  </r>
  <r>
    <s v="https://www.gem.wiki/Altai-Koks_CHP_power_station"/>
    <x v="140"/>
    <s v="Altai-Koks CHP power station"/>
    <s v="ТЭЦ ОАО &quot;Алтай-кокс&quot;"/>
    <s v="1"/>
    <s v="COG"/>
    <n v="60"/>
    <x v="0"/>
    <x v="3"/>
    <s v="Y"/>
    <m/>
    <m/>
    <m/>
    <x v="60"/>
    <m/>
    <m/>
    <m/>
    <n v="53.683368000000002"/>
    <n v="84.989682000000002"/>
    <s v="exact"/>
    <s v="Zarinsk"/>
    <m/>
    <m/>
    <s v="Altai Krai"/>
    <x v="3"/>
    <s v="Eastern Europe"/>
    <s v="WRI: WRI1061845"/>
    <m/>
    <m/>
    <s v="both"/>
    <s v="Coal Products"/>
    <s v="both"/>
    <s v="1010757"/>
    <n v="1104488"/>
    <s v="L408426"/>
    <s v="G411936"/>
  </r>
  <r>
    <s v="https://www.gem.wiki/Altai-Koks_CHP_power_station"/>
    <x v="140"/>
    <s v="Altai-Koks CHP power station"/>
    <s v="ТЭЦ ОАО &quot;Алтай-кокс&quot;"/>
    <s v="2"/>
    <s v="COG"/>
    <n v="60"/>
    <x v="0"/>
    <x v="3"/>
    <s v="Y"/>
    <m/>
    <m/>
    <m/>
    <x v="60"/>
    <m/>
    <m/>
    <m/>
    <n v="53.683368000000002"/>
    <n v="84.989682000000002"/>
    <s v="exact"/>
    <s v="Zarinsk"/>
    <m/>
    <m/>
    <s v="Altai Krai"/>
    <x v="3"/>
    <s v="Eastern Europe"/>
    <s v="WRI: WRI1061845"/>
    <m/>
    <m/>
    <s v="both"/>
    <s v="Coal Products"/>
    <s v="both"/>
    <s v="1010757"/>
    <n v="1170354"/>
    <s v="L408426"/>
    <s v="G411935"/>
  </r>
  <r>
    <s v="https://www.gem.wiki/Altai-Koks_CHP_power_station"/>
    <x v="140"/>
    <s v="Altai-Koks CHP power station"/>
    <s v="ТЭЦ ОАО &quot;Алтай-кокс&quot;"/>
    <s v="3"/>
    <s v="COG"/>
    <n v="80"/>
    <x v="0"/>
    <x v="3"/>
    <s v="Y"/>
    <m/>
    <m/>
    <m/>
    <x v="60"/>
    <m/>
    <m/>
    <m/>
    <n v="53.683368000000002"/>
    <n v="84.989682000000002"/>
    <s v="exact"/>
    <s v="Zarinsk"/>
    <m/>
    <m/>
    <s v="Altai Krai"/>
    <x v="3"/>
    <s v="Eastern Europe"/>
    <s v="WRI: WRI1061845"/>
    <m/>
    <m/>
    <s v="both"/>
    <s v="Coal Products"/>
    <s v="both"/>
    <s v="1010757"/>
    <n v="1170355"/>
    <s v="L408426"/>
    <s v="G411934"/>
  </r>
  <r>
    <s v="https://www.gem.wiki/Arkhangelsk_PPM_power_station"/>
    <x v="140"/>
    <s v="Arkhangelsk PPM power station"/>
    <s v="ТЭС-1 Архангельского ЦБК, ТЭС-1 АЦБК, ТЭЦ-1 Архангельского ЦБК"/>
    <s v="7"/>
    <s v="NG"/>
    <n v="60"/>
    <x v="3"/>
    <x v="3"/>
    <s v="Y"/>
    <s v="not found"/>
    <m/>
    <s v="conversion"/>
    <x v="53"/>
    <m/>
    <m/>
    <m/>
    <n v="64.430414999999996"/>
    <n v="40.831975999999997"/>
    <s v="exact"/>
    <s v="Novodvinsk"/>
    <m/>
    <m/>
    <s v="Arkhangelsk"/>
    <x v="3"/>
    <s v="Eastern Europe"/>
    <m/>
    <m/>
    <m/>
    <s v="both"/>
    <s v="Pulp &amp; Paper"/>
    <s v="both"/>
    <s v="not found"/>
    <m/>
    <s v="L103312"/>
    <s v="G411124"/>
  </r>
  <r>
    <s v="https://www.gem.wiki/Arkhangelsk_PPM_power_station"/>
    <x v="140"/>
    <s v="Arkhangelsk PPM power station"/>
    <s v="ТЭС-1 Архангельского ЦБК, ТЭС-1 АЦБК, ТЭЦ-1 Архангельского ЦБК"/>
    <s v="8"/>
    <s v="NG"/>
    <n v="60"/>
    <x v="3"/>
    <x v="5"/>
    <s v="Y"/>
    <s v="not found"/>
    <m/>
    <s v="conversion"/>
    <x v="53"/>
    <m/>
    <m/>
    <m/>
    <n v="64.430414999999996"/>
    <n v="40.831975999999997"/>
    <s v="exact"/>
    <s v="Novodvinsk"/>
    <m/>
    <m/>
    <s v="Arkhangelsk"/>
    <x v="3"/>
    <s v="Eastern Europe"/>
    <m/>
    <m/>
    <m/>
    <s v="both"/>
    <s v="Pulp &amp; Paper"/>
    <s v="both"/>
    <s v="not found"/>
    <m/>
    <s v="L103312"/>
    <s v="G411123"/>
  </r>
  <r>
    <s v="https://www.gem.wiki/Arkhangelsk_power_station"/>
    <x v="140"/>
    <s v="Arkhangelsk power station"/>
    <s v="Архангельская ТЭЦ"/>
    <s v="1"/>
    <s v="NG/HFO"/>
    <n v="60"/>
    <x v="0"/>
    <x v="3"/>
    <s v="Y"/>
    <m/>
    <m/>
    <m/>
    <x v="65"/>
    <m/>
    <m/>
    <m/>
    <n v="64.575299999999999"/>
    <n v="40.573099999999997"/>
    <s v="exact"/>
    <s v="Arkhangelsk"/>
    <m/>
    <m/>
    <s v="Arkhangelsk"/>
    <x v="3"/>
    <s v="Eastern Europe"/>
    <s v="WRI: WRI1003660"/>
    <m/>
    <m/>
    <m/>
    <m/>
    <m/>
    <s v="1055999"/>
    <n v="1175053"/>
    <s v="L407162"/>
    <s v="G409359"/>
  </r>
  <r>
    <s v="https://www.gem.wiki/Arkhangelsk_power_station"/>
    <x v="140"/>
    <s v="Arkhangelsk power station"/>
    <s v="Архангельская ТЭЦ"/>
    <s v="2"/>
    <s v="NG/HFO"/>
    <n v="60"/>
    <x v="0"/>
    <x v="3"/>
    <s v="Y"/>
    <m/>
    <m/>
    <m/>
    <x v="62"/>
    <m/>
    <m/>
    <m/>
    <n v="64.575299999999999"/>
    <n v="40.573099999999997"/>
    <s v="exact"/>
    <s v="Arkhangelsk"/>
    <m/>
    <m/>
    <s v="Arkhangelsk"/>
    <x v="3"/>
    <s v="Eastern Europe"/>
    <s v="WRI: WRI1003660"/>
    <m/>
    <m/>
    <m/>
    <m/>
    <m/>
    <s v="1055999"/>
    <n v="1175054"/>
    <s v="L407162"/>
    <s v="G409358"/>
  </r>
  <r>
    <s v="https://www.gem.wiki/Arkhangelsk_power_station"/>
    <x v="140"/>
    <s v="Arkhangelsk power station"/>
    <s v="Архангельская ТЭЦ"/>
    <s v="3"/>
    <s v="NG/HFO"/>
    <n v="55"/>
    <x v="0"/>
    <x v="3"/>
    <s v="Y"/>
    <m/>
    <m/>
    <m/>
    <x v="70"/>
    <m/>
    <m/>
    <m/>
    <n v="64.575299999999999"/>
    <n v="40.573099999999997"/>
    <s v="exact"/>
    <s v="Arkhangelsk"/>
    <m/>
    <m/>
    <s v="Arkhangelsk"/>
    <x v="3"/>
    <s v="Eastern Europe"/>
    <s v="WRI: WRI1003660"/>
    <m/>
    <m/>
    <m/>
    <m/>
    <m/>
    <s v="1055999"/>
    <n v="1182711"/>
    <s v="L407162"/>
    <s v="G409357"/>
  </r>
  <r>
    <s v="https://www.gem.wiki/Arkhangelsk_power_station"/>
    <x v="140"/>
    <s v="Arkhangelsk power station"/>
    <s v="Архангельская ТЭЦ"/>
    <s v="4"/>
    <s v="NG/HFO"/>
    <n v="55"/>
    <x v="0"/>
    <x v="3"/>
    <s v="Y"/>
    <m/>
    <m/>
    <m/>
    <x v="70"/>
    <m/>
    <m/>
    <m/>
    <n v="64.575299999999999"/>
    <n v="40.573099999999997"/>
    <s v="exact"/>
    <s v="Arkhangelsk"/>
    <m/>
    <m/>
    <s v="Arkhangelsk"/>
    <x v="3"/>
    <s v="Eastern Europe"/>
    <s v="WRI: WRI1003660"/>
    <m/>
    <m/>
    <m/>
    <m/>
    <m/>
    <s v="1055999"/>
    <n v="1267670"/>
    <s v="L407162"/>
    <s v="G409356"/>
  </r>
  <r>
    <s v="https://www.gem.wiki/Arkhangelsk_power_station"/>
    <x v="140"/>
    <s v="Arkhangelsk power station"/>
    <s v="Архангельская ТЭЦ"/>
    <s v="5"/>
    <s v="NG/HFO"/>
    <n v="110"/>
    <x v="0"/>
    <x v="3"/>
    <s v="Y"/>
    <m/>
    <m/>
    <m/>
    <x v="50"/>
    <m/>
    <m/>
    <m/>
    <n v="64.575299999999999"/>
    <n v="40.573099999999997"/>
    <s v="exact"/>
    <s v="Arkhangelsk"/>
    <m/>
    <m/>
    <s v="Arkhangelsk"/>
    <x v="3"/>
    <s v="Eastern Europe"/>
    <s v="WRI: WRI1003660"/>
    <m/>
    <m/>
    <m/>
    <m/>
    <m/>
    <s v="1055999"/>
    <n v="1182712"/>
    <s v="L407162"/>
    <s v="G409355"/>
  </r>
  <r>
    <s v="https://www.gem.wiki/Arkhangelsk_power_station"/>
    <x v="140"/>
    <s v="Arkhangelsk power station"/>
    <s v="Архангельская ТЭЦ"/>
    <s v="6"/>
    <s v="NG/HFO"/>
    <n v="110"/>
    <x v="0"/>
    <x v="3"/>
    <s v="Y"/>
    <m/>
    <m/>
    <m/>
    <x v="76"/>
    <m/>
    <m/>
    <m/>
    <n v="64.575299999999999"/>
    <n v="40.573099999999997"/>
    <s v="exact"/>
    <s v="Arkhangelsk"/>
    <m/>
    <m/>
    <s v="Arkhangelsk"/>
    <x v="3"/>
    <s v="Eastern Europe"/>
    <s v="WRI: WRI1003660"/>
    <m/>
    <m/>
    <m/>
    <m/>
    <m/>
    <s v="1055999"/>
    <n v="1182714"/>
    <s v="L407162"/>
    <s v="G409354"/>
  </r>
  <r>
    <s v="https://www.gem.wiki/Artyomovskaya_TPP-2_power_station"/>
    <x v="140"/>
    <s v="Artyomovskaya TPP-2 power station"/>
    <s v="Артемовская ТЭЦ-2"/>
    <s v="1"/>
    <s v="NG"/>
    <n v="220"/>
    <x v="2"/>
    <x v="0"/>
    <s v="Y"/>
    <s v="not found"/>
    <s v="N"/>
    <s v="replacement"/>
    <x v="41"/>
    <m/>
    <m/>
    <m/>
    <n v="43.371530999999997"/>
    <n v="132.30405099999999"/>
    <s v="approximate"/>
    <s v="Artyom"/>
    <m/>
    <m/>
    <s v="Primorsky Krai"/>
    <x v="3"/>
    <s v="Eastern Europe"/>
    <m/>
    <m/>
    <s v="Artemovskaya, Artyomov"/>
    <m/>
    <m/>
    <m/>
    <s v="not found"/>
    <m/>
    <s v="L104669"/>
    <s v="G411933"/>
  </r>
  <r>
    <s v="https://www.gem.wiki/Artyomovskaya_TPP-2_power_station"/>
    <x v="140"/>
    <s v="Artyomovskaya TPP-2 power station"/>
    <s v="Артемовская ТЭЦ-2"/>
    <s v="2"/>
    <s v="NG"/>
    <n v="220"/>
    <x v="2"/>
    <x v="0"/>
    <s v="Y"/>
    <s v="not found"/>
    <s v="N"/>
    <s v="replacement"/>
    <x v="41"/>
    <m/>
    <m/>
    <m/>
    <n v="43.371530999999997"/>
    <n v="132.30405099999999"/>
    <s v="approximate"/>
    <s v="Artyom"/>
    <m/>
    <m/>
    <s v="Primorsky Krai"/>
    <x v="3"/>
    <s v="Eastern Europe"/>
    <m/>
    <m/>
    <s v="Artemovskaya, Artyomov"/>
    <m/>
    <m/>
    <m/>
    <s v="not found"/>
    <m/>
    <s v="L104669"/>
    <s v="G411932"/>
  </r>
  <r>
    <s v="https://www.gem.wiki/Artyomovskaya_TPP-2_power_station"/>
    <x v="140"/>
    <s v="Artyomovskaya TPP-2 power station"/>
    <s v="Артемовская ТЭЦ-2"/>
    <s v="CHP2-1"/>
    <s v="NG"/>
    <n v="112.5"/>
    <x v="5"/>
    <x v="0"/>
    <s v="Y"/>
    <s v="not found"/>
    <s v="N"/>
    <s v="replacement"/>
    <x v="45"/>
    <m/>
    <m/>
    <m/>
    <n v="43.371530999999997"/>
    <n v="132.30405099999999"/>
    <s v="approximate"/>
    <s v="Artyom"/>
    <m/>
    <m/>
    <s v="Primorsky Krai"/>
    <x v="3"/>
    <s v="Eastern Europe"/>
    <s v="WRI: WRI1003661"/>
    <m/>
    <s v="Artemovskaya, Artyomov"/>
    <m/>
    <m/>
    <m/>
    <s v="not found"/>
    <m/>
    <s v="L104669"/>
    <s v="G409375"/>
  </r>
  <r>
    <s v="https://www.gem.wiki/Artyomovskaya_TPP-2_power_station"/>
    <x v="140"/>
    <s v="Artyomovskaya TPP-2 power station"/>
    <s v="Артемовская ТЭЦ-2"/>
    <s v="CHP2-2"/>
    <s v="NG"/>
    <n v="112.5"/>
    <x v="5"/>
    <x v="0"/>
    <s v="Y"/>
    <s v="not found"/>
    <s v="N"/>
    <s v="replacement"/>
    <x v="45"/>
    <m/>
    <m/>
    <m/>
    <n v="43.371530999999997"/>
    <n v="132.30405099999999"/>
    <s v="approximate"/>
    <s v="Artyom"/>
    <m/>
    <m/>
    <s v="Primorsky Krai"/>
    <x v="3"/>
    <s v="Eastern Europe"/>
    <m/>
    <m/>
    <s v="Artemovskaya, Artyomov"/>
    <m/>
    <m/>
    <m/>
    <s v="not found"/>
    <m/>
    <s v="L104669"/>
    <s v="G409374"/>
  </r>
  <r>
    <s v="https://www.gem.wiki/Artyomovskaya_TPP-2_power_station"/>
    <x v="140"/>
    <s v="Artyomovskaya TPP-2 power station"/>
    <s v="Артемовская ТЭЦ-2"/>
    <s v="CHP2-3"/>
    <s v="NG"/>
    <n v="112.5"/>
    <x v="5"/>
    <x v="0"/>
    <s v="Y"/>
    <s v="not found"/>
    <s v="N"/>
    <s v="replacement"/>
    <x v="45"/>
    <m/>
    <m/>
    <m/>
    <n v="43.371530999999997"/>
    <n v="132.30405099999999"/>
    <s v="approximate"/>
    <s v="Artyom"/>
    <m/>
    <m/>
    <s v="Primorsky Krai"/>
    <x v="3"/>
    <s v="Eastern Europe"/>
    <m/>
    <m/>
    <s v="Artemovskaya, Artyomov"/>
    <m/>
    <m/>
    <m/>
    <s v="not found"/>
    <m/>
    <s v="L104669"/>
    <s v="G409373"/>
  </r>
  <r>
    <s v="https://www.gem.wiki/Artyomovskaya_TPP-2_power_station"/>
    <x v="140"/>
    <s v="Artyomovskaya TPP-2 power station"/>
    <s v="Артемовская ТЭЦ-2"/>
    <s v="CHP2-4"/>
    <s v="NG"/>
    <n v="112.5"/>
    <x v="5"/>
    <x v="0"/>
    <s v="Y"/>
    <s v="not found"/>
    <s v="N"/>
    <s v="replacement"/>
    <x v="45"/>
    <m/>
    <m/>
    <m/>
    <n v="43.371530999999997"/>
    <n v="132.30405099999999"/>
    <s v="approximate"/>
    <s v="Artyom"/>
    <m/>
    <m/>
    <s v="Primorsky Krai"/>
    <x v="3"/>
    <s v="Eastern Europe"/>
    <m/>
    <m/>
    <s v="Artemovskaya, Artyomov"/>
    <m/>
    <m/>
    <m/>
    <s v="not found"/>
    <m/>
    <s v="L104669"/>
    <s v="G409372"/>
  </r>
  <r>
    <s v="https://www.gem.wiki/Astrakhan_CHP-2_power_station"/>
    <x v="140"/>
    <s v="Astrakhan CHP-2 power station"/>
    <s v="Астраханская ТЭЦ-2"/>
    <s v="1"/>
    <s v="NG/HFO"/>
    <n v="80"/>
    <x v="0"/>
    <x v="3"/>
    <s v="Y"/>
    <m/>
    <m/>
    <m/>
    <x v="46"/>
    <m/>
    <m/>
    <m/>
    <n v="46.331018"/>
    <n v="48.086576000000001"/>
    <s v="exact"/>
    <s v="Astrakhan"/>
    <m/>
    <m/>
    <s v="Astrakhan"/>
    <x v="3"/>
    <s v="Eastern Europe"/>
    <s v="WRI: WRI1061755"/>
    <m/>
    <m/>
    <m/>
    <m/>
    <m/>
    <s v="1026528"/>
    <n v="1202561"/>
    <s v="L407161"/>
    <s v="G409352"/>
  </r>
  <r>
    <s v="https://www.gem.wiki/Astrakhan_CHP-2_power_station"/>
    <x v="140"/>
    <s v="Astrakhan CHP-2 power station"/>
    <s v="Астраханская ТЭЦ-2"/>
    <s v="2"/>
    <s v="NG/HFO"/>
    <n v="80"/>
    <x v="0"/>
    <x v="3"/>
    <s v="Y"/>
    <m/>
    <m/>
    <m/>
    <x v="46"/>
    <m/>
    <m/>
    <m/>
    <n v="46.331018"/>
    <n v="48.086576000000001"/>
    <s v="exact"/>
    <s v="Astrakhan"/>
    <m/>
    <m/>
    <s v="Astrakhan"/>
    <x v="3"/>
    <s v="Eastern Europe"/>
    <s v="WRI: WRI1061755"/>
    <m/>
    <m/>
    <m/>
    <m/>
    <m/>
    <s v="1026528"/>
    <n v="1175793"/>
    <s v="L407161"/>
    <s v="G409351"/>
  </r>
  <r>
    <s v="https://www.gem.wiki/Astrakhan_CHP-2_power_station"/>
    <x v="140"/>
    <s v="Astrakhan CHP-2 power station"/>
    <s v="Астраханская ТЭЦ-2"/>
    <s v="3"/>
    <s v="NG/HFO"/>
    <n v="110"/>
    <x v="0"/>
    <x v="3"/>
    <s v="Y"/>
    <m/>
    <m/>
    <m/>
    <x v="46"/>
    <m/>
    <m/>
    <m/>
    <n v="46.331018"/>
    <n v="48.086576000000001"/>
    <s v="exact"/>
    <s v="Astrakhan"/>
    <m/>
    <m/>
    <s v="Astrakhan"/>
    <x v="3"/>
    <s v="Eastern Europe"/>
    <s v="WRI: WRI1061755"/>
    <m/>
    <m/>
    <m/>
    <m/>
    <m/>
    <s v="1026528"/>
    <n v="1202559"/>
    <s v="L407161"/>
    <s v="G409350"/>
  </r>
  <r>
    <s v="https://www.gem.wiki/Astrakhan_CHP-2_power_station"/>
    <x v="140"/>
    <s v="Astrakhan CHP-2 power station"/>
    <s v="Астраханская ТЭЦ-2"/>
    <s v="4"/>
    <s v="NG/HFO"/>
    <n v="110"/>
    <x v="0"/>
    <x v="3"/>
    <s v="Y"/>
    <m/>
    <m/>
    <m/>
    <x v="46"/>
    <m/>
    <m/>
    <m/>
    <n v="46.331018"/>
    <n v="48.086576000000001"/>
    <s v="exact"/>
    <s v="Astrakhan"/>
    <m/>
    <m/>
    <s v="Astrakhan"/>
    <x v="3"/>
    <s v="Eastern Europe"/>
    <s v="WRI: WRI1061755"/>
    <m/>
    <m/>
    <m/>
    <m/>
    <m/>
    <s v="1026528"/>
    <n v="1202560"/>
    <s v="L407161"/>
    <s v="G409349"/>
  </r>
  <r>
    <s v="https://www.gem.wiki/Astrakhan_GRES_power_station"/>
    <x v="140"/>
    <s v="Astrakhan GRES power station"/>
    <s v="Астраханская ГРЭС"/>
    <s v="CCGT110"/>
    <s v="NG"/>
    <n v="110"/>
    <x v="0"/>
    <x v="0"/>
    <s v="Y"/>
    <m/>
    <m/>
    <m/>
    <x v="9"/>
    <m/>
    <m/>
    <m/>
    <n v="46.374426999999997"/>
    <n v="48.091334000000003"/>
    <s v="exact"/>
    <s v="Astrakhan"/>
    <m/>
    <m/>
    <s v="Astrakhan"/>
    <x v="3"/>
    <s v="Eastern Europe"/>
    <s v="WRI: WRI1061756"/>
    <m/>
    <s v="Astrakhanskaya GRES"/>
    <m/>
    <m/>
    <m/>
    <s v="1026527"/>
    <s v="1196982, 1259082, 1259083"/>
    <s v="L407241"/>
    <s v="G409348"/>
  </r>
  <r>
    <s v="https://www.gem.wiki/Astrakhan_power_station"/>
    <x v="140"/>
    <s v="Astrakhan power station"/>
    <s v="Астраханская ПГУ-235, ПГУ-235 котельной «Центральная» Астрахани"/>
    <s v="CC1"/>
    <s v="NG/D"/>
    <n v="120"/>
    <x v="0"/>
    <x v="0"/>
    <s v="Y"/>
    <s v="N"/>
    <m/>
    <m/>
    <x v="22"/>
    <m/>
    <m/>
    <m/>
    <n v="46.419933999999998"/>
    <n v="48.099502000000001"/>
    <s v="exact"/>
    <s v="Astrakhan"/>
    <m/>
    <m/>
    <s v="Astrakhan"/>
    <x v="3"/>
    <s v="Eastern Europe"/>
    <s v="WRI: WRI1061754"/>
    <m/>
    <s v="Astrakhan CC-235 power station, CCGT-235 of the boiler house &quot;Central&quot; Astrakhan"/>
    <m/>
    <m/>
    <m/>
    <s v="1047043"/>
    <s v="1259084, 1259086, 1259085, 1259087, 1259088, 1259089"/>
    <s v="L407160"/>
    <s v="G409347"/>
  </r>
  <r>
    <s v="https://www.gem.wiki/Astrakhan_power_station"/>
    <x v="140"/>
    <s v="Astrakhan power station"/>
    <s v="Астраханская ПГУ-235, ПГУ-235 котельной «Центральная» Астрахани"/>
    <s v="CC2"/>
    <s v="NG/D"/>
    <n v="115"/>
    <x v="0"/>
    <x v="0"/>
    <s v="Y"/>
    <s v="N"/>
    <m/>
    <m/>
    <x v="22"/>
    <m/>
    <m/>
    <m/>
    <n v="46.419933999999998"/>
    <n v="48.099502000000001"/>
    <s v="exact"/>
    <s v="Astrakhan"/>
    <m/>
    <m/>
    <s v="Astrakhan"/>
    <x v="3"/>
    <s v="Eastern Europe"/>
    <s v="WRI: WRI1061754"/>
    <m/>
    <s v="Astrakhan CC-235 power station, CCGT-235 of the boiler house &quot;Central&quot; Astrakhan"/>
    <m/>
    <m/>
    <m/>
    <s v="1047043"/>
    <s v="1259084, 1259086, 1259085, 1259087, 1259088, 1259089"/>
    <s v="L407160"/>
    <s v="G409346"/>
  </r>
  <r>
    <s v="https://www.gem.wiki/Avtovskaya_power_station"/>
    <x v="140"/>
    <s v="Avtovskaya power station"/>
    <s v="Автовская ТЭЦ"/>
    <s v="6"/>
    <s v="NG/HFO"/>
    <n v="100"/>
    <x v="0"/>
    <x v="3"/>
    <s v="Y"/>
    <m/>
    <m/>
    <m/>
    <x v="73"/>
    <m/>
    <m/>
    <m/>
    <n v="59.870100000000001"/>
    <n v="30.286899999999999"/>
    <s v="exact"/>
    <s v="Saint Petersburg"/>
    <m/>
    <m/>
    <s v="Saint Petersburg"/>
    <x v="3"/>
    <s v="Eastern Europe"/>
    <s v="WRI: WRI1061626"/>
    <m/>
    <s v="Avtovskaya CHP Plant-15"/>
    <m/>
    <m/>
    <m/>
    <s v="1021881"/>
    <n v="1149608"/>
    <s v="L407159"/>
    <s v="G409345"/>
  </r>
  <r>
    <s v="https://www.gem.wiki/Avtovskaya_power_station"/>
    <x v="140"/>
    <s v="Avtovskaya power station"/>
    <s v="Автовская ТЭЦ"/>
    <s v="7"/>
    <s v="NG/HFO"/>
    <n v="123"/>
    <x v="0"/>
    <x v="3"/>
    <s v="Y"/>
    <m/>
    <m/>
    <m/>
    <x v="35"/>
    <m/>
    <m/>
    <m/>
    <n v="59.870100000000001"/>
    <n v="30.286899999999999"/>
    <s v="exact"/>
    <s v="Saint Petersburg"/>
    <m/>
    <m/>
    <s v="Saint Petersburg"/>
    <x v="3"/>
    <s v="Eastern Europe"/>
    <s v="WRI: WRI1061626"/>
    <m/>
    <s v="Avtovskaya CHP Plant-15"/>
    <m/>
    <m/>
    <m/>
    <s v="1021881"/>
    <n v="1149609"/>
    <s v="L407159"/>
    <s v="G409344"/>
  </r>
  <r>
    <s v="https://www.gem.wiki/Avtozavod_power_station"/>
    <x v="140"/>
    <s v="Avtozavod power station"/>
    <s v="Автозаводская ТЭЦ"/>
    <s v="10"/>
    <s v="NG/HFO"/>
    <n v="60"/>
    <x v="0"/>
    <x v="3"/>
    <s v="Y"/>
    <m/>
    <m/>
    <m/>
    <x v="50"/>
    <m/>
    <m/>
    <m/>
    <n v="56.242863999999997"/>
    <n v="43.892310999999999"/>
    <s v="exact"/>
    <s v="Nizhny Novgorod"/>
    <m/>
    <m/>
    <s v="Nizhny Novgorod Oblast"/>
    <x v="3"/>
    <s v="Eastern Europe"/>
    <m/>
    <m/>
    <s v="Gorky Motor Works CHP"/>
    <m/>
    <m/>
    <m/>
    <s v="1017721"/>
    <m/>
    <s v="L407158"/>
    <s v="G409340"/>
  </r>
  <r>
    <s v="https://www.gem.wiki/Avtozavod_power_station"/>
    <x v="140"/>
    <s v="Avtozavod power station"/>
    <s v="Автозаводская ТЭЦ"/>
    <s v="11"/>
    <s v="NG/HFO"/>
    <n v="60"/>
    <x v="0"/>
    <x v="3"/>
    <s v="Y"/>
    <m/>
    <m/>
    <m/>
    <x v="50"/>
    <m/>
    <m/>
    <m/>
    <n v="56.242863999999997"/>
    <n v="43.892310999999999"/>
    <s v="exact"/>
    <s v="Nizhny Novgorod"/>
    <m/>
    <m/>
    <s v="Nizhny Novgorod Oblast"/>
    <x v="3"/>
    <s v="Eastern Europe"/>
    <m/>
    <m/>
    <s v="Gorky Motor Works CHP"/>
    <m/>
    <m/>
    <m/>
    <s v="1017721"/>
    <m/>
    <s v="L407158"/>
    <s v="G409339"/>
  </r>
  <r>
    <s v="https://www.gem.wiki/Avtozavod_power_station"/>
    <x v="140"/>
    <s v="Avtozavod power station"/>
    <s v="Автозаводская ТЭЦ"/>
    <s v="12"/>
    <s v="NG/HFO"/>
    <n v="100"/>
    <x v="0"/>
    <x v="3"/>
    <s v="Y"/>
    <m/>
    <m/>
    <m/>
    <x v="68"/>
    <m/>
    <m/>
    <m/>
    <n v="56.242863999999997"/>
    <n v="43.892310999999999"/>
    <s v="exact"/>
    <s v="Nizhny Novgorod"/>
    <m/>
    <m/>
    <s v="Nizhny Novgorod Oblast"/>
    <x v="3"/>
    <s v="Eastern Europe"/>
    <m/>
    <m/>
    <s v="Gorky Motor Works CHP"/>
    <m/>
    <m/>
    <m/>
    <s v="1017721"/>
    <n v="1202638"/>
    <s v="L407158"/>
    <s v="G409338"/>
  </r>
  <r>
    <s v="https://www.gem.wiki/Avtozavod_power_station"/>
    <x v="140"/>
    <s v="Avtozavod power station"/>
    <s v="Автозаводская ТЭЦ"/>
    <s v="7"/>
    <s v="NG/HFO"/>
    <n v="100"/>
    <x v="0"/>
    <x v="3"/>
    <s v="Y"/>
    <m/>
    <m/>
    <m/>
    <x v="36"/>
    <m/>
    <m/>
    <m/>
    <n v="56.242863999999997"/>
    <n v="43.892310999999999"/>
    <s v="exact"/>
    <s v="Nizhny Novgorod"/>
    <m/>
    <m/>
    <s v="Nizhny Novgorod Oblast"/>
    <x v="3"/>
    <s v="Eastern Europe"/>
    <m/>
    <m/>
    <s v="Gorky Motor Works CHP"/>
    <m/>
    <m/>
    <m/>
    <s v="1017721"/>
    <n v="1202636"/>
    <s v="L407158"/>
    <s v="G409343"/>
  </r>
  <r>
    <s v="https://www.gem.wiki/Avtozavod_power_station"/>
    <x v="140"/>
    <s v="Avtozavod power station"/>
    <s v="Автозаводская ТЭЦ"/>
    <s v="8"/>
    <s v="NG/HFO"/>
    <n v="100"/>
    <x v="0"/>
    <x v="3"/>
    <s v="Y"/>
    <m/>
    <m/>
    <m/>
    <x v="84"/>
    <m/>
    <m/>
    <m/>
    <n v="56.242863999999997"/>
    <n v="43.892310999999999"/>
    <s v="exact"/>
    <s v="Nizhny Novgorod"/>
    <m/>
    <m/>
    <s v="Nizhny Novgorod Oblast"/>
    <x v="3"/>
    <s v="Eastern Europe"/>
    <m/>
    <m/>
    <s v="Gorky Motor Works CHP"/>
    <m/>
    <m/>
    <m/>
    <s v="1017721"/>
    <n v="1202637"/>
    <s v="L407158"/>
    <s v="G409342"/>
  </r>
  <r>
    <s v="https://www.gem.wiki/Avtozavod_power_station"/>
    <x v="140"/>
    <s v="Avtozavod power station"/>
    <s v="Автозаводская ТЭЦ"/>
    <s v="9"/>
    <s v="NG/HFO"/>
    <n v="60"/>
    <x v="0"/>
    <x v="3"/>
    <s v="Y"/>
    <m/>
    <m/>
    <m/>
    <x v="35"/>
    <m/>
    <m/>
    <m/>
    <n v="56.242863999999997"/>
    <n v="43.892310999999999"/>
    <s v="exact"/>
    <s v="Nizhny Novgorod"/>
    <m/>
    <m/>
    <s v="Nizhny Novgorod Oblast"/>
    <x v="3"/>
    <s v="Eastern Europe"/>
    <m/>
    <m/>
    <s v="Gorky Motor Works CHP"/>
    <m/>
    <m/>
    <m/>
    <s v="1017721"/>
    <m/>
    <s v="L407158"/>
    <s v="G409341"/>
  </r>
  <r>
    <s v="https://www.gem.wiki/Avtozavod_power_station"/>
    <x v="140"/>
    <s v="Avtozavod power station"/>
    <s v="Автозаводская ТЭЦ"/>
    <s v="CC1"/>
    <s v="NG/HFO"/>
    <n v="440"/>
    <x v="4"/>
    <x v="0"/>
    <s v="Y"/>
    <m/>
    <m/>
    <m/>
    <x v="45"/>
    <m/>
    <m/>
    <m/>
    <n v="56.242863999999997"/>
    <n v="43.892310999999999"/>
    <s v="exact"/>
    <s v="Nizhny Novgorod"/>
    <m/>
    <m/>
    <s v="Nizhny Novgorod Oblast"/>
    <x v="3"/>
    <s v="Eastern Europe"/>
    <m/>
    <m/>
    <s v="Gorky Motor Works CHP"/>
    <m/>
    <m/>
    <m/>
    <s v="1017721"/>
    <n v="1308588"/>
    <s v="L407158"/>
    <s v="G409364"/>
  </r>
  <r>
    <s v="https://www.gem.wiki/Balabanovskaya_CHP_power_station"/>
    <x v="140"/>
    <s v="Balabanovskaya CHP power station"/>
    <s v="Балабановская ТЭЦ"/>
    <s v="СС1"/>
    <s v="NG"/>
    <n v="150"/>
    <x v="3"/>
    <x v="0"/>
    <s v="Y"/>
    <s v="not found"/>
    <s v="not found"/>
    <s v="N"/>
    <x v="7"/>
    <m/>
    <m/>
    <m/>
    <n v="55.194603999999998"/>
    <n v="36.655906999999999"/>
    <s v="approximate"/>
    <s v="Balabanovo"/>
    <m/>
    <s v="Borovsky District"/>
    <s v="Kaluga Oblast"/>
    <x v="3"/>
    <s v="Eastern Europe"/>
    <m/>
    <m/>
    <m/>
    <m/>
    <m/>
    <m/>
    <s v="not found"/>
    <m/>
    <s v="L407771"/>
    <s v="G410302"/>
  </r>
  <r>
    <s v="https://www.gem.wiki/Balabanovskaya_CHP_power_station"/>
    <x v="140"/>
    <s v="Balabanovskaya CHP power station"/>
    <s v="Балабановская ТЭЦ"/>
    <s v="СС2"/>
    <s v="NG"/>
    <n v="150"/>
    <x v="3"/>
    <x v="0"/>
    <s v="Y"/>
    <s v="not found"/>
    <s v="not found"/>
    <s v="N"/>
    <x v="7"/>
    <m/>
    <m/>
    <m/>
    <n v="55.194603999999998"/>
    <n v="36.655906999999999"/>
    <s v="approximate"/>
    <s v="Balabanovo"/>
    <m/>
    <s v="Borovsky District"/>
    <s v="Kaluga Oblast"/>
    <x v="3"/>
    <s v="Eastern Europe"/>
    <m/>
    <m/>
    <m/>
    <m/>
    <m/>
    <m/>
    <s v="not found"/>
    <m/>
    <s v="L407771"/>
    <s v="G410301"/>
  </r>
  <r>
    <s v="https://www.gem.wiki/Balabanovskaya_CHP_power_station"/>
    <x v="140"/>
    <s v="Balabanovskaya CHP power station"/>
    <s v="Балабановская ТЭЦ"/>
    <s v="СС3"/>
    <s v="NG"/>
    <n v="150"/>
    <x v="3"/>
    <x v="0"/>
    <s v="Y"/>
    <s v="not found"/>
    <s v="not found"/>
    <s v="N"/>
    <x v="7"/>
    <m/>
    <m/>
    <m/>
    <n v="55.194603999999998"/>
    <n v="36.655906999999999"/>
    <s v="approximate"/>
    <s v="Balabanovo"/>
    <m/>
    <s v="Borovsky District"/>
    <s v="Kaluga Oblast"/>
    <x v="3"/>
    <s v="Eastern Europe"/>
    <m/>
    <m/>
    <m/>
    <m/>
    <m/>
    <m/>
    <s v="not found"/>
    <m/>
    <s v="L407771"/>
    <s v="G410300"/>
  </r>
  <r>
    <s v="https://www.gem.wiki/Balakovo_CHP-4_power_station"/>
    <x v="140"/>
    <s v="Balakovo CHP-4 power station"/>
    <s v="Балаковская ТЭЦ-4"/>
    <s v="1"/>
    <s v="NG/HFO"/>
    <n v="50"/>
    <x v="0"/>
    <x v="3"/>
    <s v="Y"/>
    <m/>
    <m/>
    <m/>
    <x v="72"/>
    <m/>
    <n v="2028"/>
    <m/>
    <n v="51.9756"/>
    <n v="47.783299999999997"/>
    <s v="exact"/>
    <s v="Balakovo"/>
    <m/>
    <m/>
    <s v="Saratov Oblast"/>
    <x v="3"/>
    <s v="Eastern Europe"/>
    <m/>
    <m/>
    <m/>
    <m/>
    <m/>
    <m/>
    <s v="1067212"/>
    <n v="1204019"/>
    <s v="L407157"/>
    <s v="G410643"/>
  </r>
  <r>
    <s v="https://www.gem.wiki/Balakovo_CHP-4_power_station"/>
    <x v="140"/>
    <s v="Balakovo CHP-4 power station"/>
    <s v="Балаковская ТЭЦ-4"/>
    <s v="2"/>
    <s v="NG/HFO"/>
    <n v="50"/>
    <x v="0"/>
    <x v="3"/>
    <s v="Y"/>
    <m/>
    <m/>
    <m/>
    <x v="72"/>
    <m/>
    <n v="2028"/>
    <m/>
    <n v="51.9756"/>
    <n v="47.783299999999997"/>
    <s v="exact"/>
    <s v="Balakovo"/>
    <m/>
    <m/>
    <s v="Saratov Oblast"/>
    <x v="3"/>
    <s v="Eastern Europe"/>
    <m/>
    <m/>
    <m/>
    <m/>
    <m/>
    <m/>
    <s v="1067212"/>
    <n v="1204020"/>
    <s v="L407157"/>
    <s v="G410642"/>
  </r>
  <r>
    <s v="https://www.gem.wiki/Balakovo_CHP-4_power_station"/>
    <x v="140"/>
    <s v="Balakovo CHP-4 power station"/>
    <s v="Балаковская ТЭЦ-4"/>
    <s v="4"/>
    <s v="NG/HFO"/>
    <n v="50"/>
    <x v="0"/>
    <x v="3"/>
    <s v="Y"/>
    <m/>
    <m/>
    <m/>
    <x v="82"/>
    <m/>
    <m/>
    <m/>
    <n v="51.9756"/>
    <n v="47.783299999999997"/>
    <s v="exact"/>
    <s v="Balakovo"/>
    <m/>
    <m/>
    <s v="Saratov Oblast"/>
    <x v="3"/>
    <s v="Eastern Europe"/>
    <s v="WRI: WRI1003662"/>
    <m/>
    <m/>
    <m/>
    <m/>
    <m/>
    <s v="1067212"/>
    <n v="1202624"/>
    <s v="L407157"/>
    <s v="G409336"/>
  </r>
  <r>
    <s v="https://www.gem.wiki/Balakovo_CHP-4_power_station"/>
    <x v="140"/>
    <s v="Balakovo CHP-4 power station"/>
    <s v="Балаковская ТЭЦ-4"/>
    <s v="5"/>
    <s v="NG/HFO"/>
    <n v="55"/>
    <x v="0"/>
    <x v="3"/>
    <s v="Y"/>
    <m/>
    <m/>
    <m/>
    <x v="65"/>
    <m/>
    <m/>
    <m/>
    <n v="51.9756"/>
    <n v="47.783299999999997"/>
    <s v="exact"/>
    <s v="Balakovo"/>
    <m/>
    <m/>
    <s v="Saratov Oblast"/>
    <x v="3"/>
    <s v="Eastern Europe"/>
    <s v="WRI: WRI1003662"/>
    <m/>
    <m/>
    <m/>
    <m/>
    <m/>
    <s v="1067212"/>
    <n v="1202625"/>
    <s v="L407157"/>
    <s v="G409335"/>
  </r>
  <r>
    <s v="https://www.gem.wiki/Balakovo_CHP-4_power_station"/>
    <x v="140"/>
    <s v="Balakovo CHP-4 power station"/>
    <s v="Балаковская ТЭЦ-4"/>
    <s v="6"/>
    <s v="NG/HFO"/>
    <n v="50"/>
    <x v="0"/>
    <x v="3"/>
    <s v="Y"/>
    <m/>
    <m/>
    <m/>
    <x v="65"/>
    <m/>
    <m/>
    <m/>
    <n v="51.9756"/>
    <n v="47.783299999999997"/>
    <s v="exact"/>
    <s v="Balakovo"/>
    <m/>
    <m/>
    <s v="Saratov Oblast"/>
    <x v="3"/>
    <s v="Eastern Europe"/>
    <s v="WRI: WRI1003662"/>
    <m/>
    <m/>
    <m/>
    <m/>
    <m/>
    <s v="1067212"/>
    <n v="1204018"/>
    <s v="L407157"/>
    <s v="G409334"/>
  </r>
  <r>
    <s v="https://www.gem.wiki/Balakovo_CHP-4_power_station"/>
    <x v="140"/>
    <s v="Balakovo CHP-4 power station"/>
    <s v="Балаковская ТЭЦ-4"/>
    <s v="7"/>
    <s v="NG/HFO"/>
    <n v="115"/>
    <x v="0"/>
    <x v="3"/>
    <s v="Y"/>
    <m/>
    <m/>
    <m/>
    <x v="60"/>
    <m/>
    <m/>
    <m/>
    <n v="51.9756"/>
    <n v="47.783299999999997"/>
    <s v="exact"/>
    <s v="Balakovo"/>
    <m/>
    <m/>
    <s v="Saratov Oblast"/>
    <x v="3"/>
    <s v="Eastern Europe"/>
    <s v="WRI: WRI1003662"/>
    <m/>
    <m/>
    <m/>
    <m/>
    <m/>
    <s v="1067212"/>
    <n v="1202626"/>
    <s v="L407157"/>
    <s v="G409333"/>
  </r>
  <r>
    <s v="https://www.gem.wiki/Berezniki_CHP-2_power_station"/>
    <x v="140"/>
    <s v="Berezniki CHP-2 power station"/>
    <s v="Березниковская ТЭЦ-2"/>
    <s v="7"/>
    <s v="NG"/>
    <n v="50"/>
    <x v="6"/>
    <x v="3"/>
    <s v="Y"/>
    <m/>
    <m/>
    <m/>
    <x v="4"/>
    <n v="2022"/>
    <m/>
    <m/>
    <n v="59.450277999999997"/>
    <n v="56.820556000000003"/>
    <s v="exact"/>
    <s v="Berezniki"/>
    <m/>
    <m/>
    <s v="Perm Krai"/>
    <x v="3"/>
    <s v="Eastern Europe"/>
    <s v="WRI: WRI1003668"/>
    <m/>
    <m/>
    <m/>
    <m/>
    <m/>
    <s v="1026555"/>
    <n v="1199005"/>
    <s v="L407156"/>
    <s v="G409331"/>
  </r>
  <r>
    <s v="https://www.gem.wiki/Budennovskaya_power_station"/>
    <x v="140"/>
    <s v="Budennovskaya power station"/>
    <s v="Буденновская ТЭС"/>
    <s v="1"/>
    <s v="NG"/>
    <n v="153"/>
    <x v="0"/>
    <x v="0"/>
    <s v="N"/>
    <m/>
    <m/>
    <m/>
    <x v="13"/>
    <m/>
    <m/>
    <m/>
    <n v="44.829099999999997"/>
    <n v="44.106400000000001"/>
    <s v="exact"/>
    <s v="Budyonnovsk"/>
    <m/>
    <m/>
    <s v="Stavropol Krai"/>
    <x v="3"/>
    <s v="Eastern Europe"/>
    <s v="WRI: WRI1062043"/>
    <m/>
    <m/>
    <m/>
    <m/>
    <m/>
    <s v="1092287"/>
    <s v="1244039, 1244040, 1244041"/>
    <s v="L407155"/>
    <s v="G409330"/>
  </r>
  <r>
    <s v="https://www.gem.wiki/CHP-11_(Mosenergo)_power_station"/>
    <x v="140"/>
    <s v="CHP-11 (Mosenergo) power station"/>
    <s v="ТЭЦ-11 им. М.Я. Уфаева"/>
    <s v="10"/>
    <s v="NG/HFO"/>
    <n v="80"/>
    <x v="0"/>
    <x v="3"/>
    <s v="Y"/>
    <m/>
    <m/>
    <m/>
    <x v="11"/>
    <m/>
    <m/>
    <m/>
    <n v="55.753060195572402"/>
    <n v="37.727044315874302"/>
    <s v="exact"/>
    <s v="Moscow"/>
    <m/>
    <m/>
    <s v="Moscow"/>
    <x v="3"/>
    <s v="Eastern Europe"/>
    <m/>
    <m/>
    <m/>
    <m/>
    <m/>
    <m/>
    <s v="1023115"/>
    <m/>
    <s v="L407170"/>
    <s v="G409303"/>
  </r>
  <r>
    <s v="https://www.gem.wiki/CHP-11_(Mosenergo)_power_station"/>
    <x v="140"/>
    <s v="CHP-11 (Mosenergo) power station"/>
    <s v="ТЭЦ-11 им. М.Я. Уфаева"/>
    <s v="7"/>
    <s v="NG/HFO"/>
    <n v="60"/>
    <x v="0"/>
    <x v="3"/>
    <s v="Y"/>
    <m/>
    <m/>
    <m/>
    <x v="24"/>
    <m/>
    <m/>
    <m/>
    <n v="55.753060195572402"/>
    <n v="37.727044315874302"/>
    <s v="exact"/>
    <s v="Moscow"/>
    <m/>
    <m/>
    <s v="Moscow"/>
    <x v="3"/>
    <s v="Eastern Europe"/>
    <m/>
    <m/>
    <m/>
    <m/>
    <m/>
    <m/>
    <s v="1023115"/>
    <m/>
    <s v="L407170"/>
    <s v="G409305"/>
  </r>
  <r>
    <s v="https://www.gem.wiki/CHP-11_(Mosenergo)_power_station"/>
    <x v="140"/>
    <s v="CHP-11 (Mosenergo) power station"/>
    <s v="ТЭЦ-11 им. М.Я. Уфаева"/>
    <s v="8"/>
    <s v="NG/HFO"/>
    <n v="110"/>
    <x v="0"/>
    <x v="3"/>
    <s v="Y"/>
    <m/>
    <m/>
    <m/>
    <x v="19"/>
    <m/>
    <m/>
    <m/>
    <n v="55.753060195572402"/>
    <n v="37.727044315874302"/>
    <s v="exact"/>
    <s v="Moscow"/>
    <m/>
    <m/>
    <s v="Moscow"/>
    <x v="3"/>
    <s v="Eastern Europe"/>
    <m/>
    <m/>
    <m/>
    <m/>
    <m/>
    <m/>
    <s v="1023115"/>
    <m/>
    <s v="L407170"/>
    <s v="G409304"/>
  </r>
  <r>
    <s v="https://www.gem.wiki/CHP-11_(Mosenergo)_power_station"/>
    <x v="140"/>
    <s v="CHP-11 (Mosenergo) power station"/>
    <s v="ТЭЦ-11 им. М.Я. Уфаева"/>
    <s v="9"/>
    <s v="NG/HFO"/>
    <n v="80"/>
    <x v="0"/>
    <x v="3"/>
    <s v="Y"/>
    <m/>
    <m/>
    <m/>
    <x v="12"/>
    <m/>
    <m/>
    <m/>
    <n v="55.753060195572402"/>
    <n v="37.727044315874302"/>
    <s v="exact"/>
    <s v="Moscow"/>
    <m/>
    <m/>
    <s v="Moscow"/>
    <x v="3"/>
    <s v="Eastern Europe"/>
    <m/>
    <m/>
    <m/>
    <m/>
    <m/>
    <m/>
    <s v="1023115"/>
    <m/>
    <s v="L407170"/>
    <s v="G409306"/>
  </r>
  <r>
    <s v="https://www.gem.wiki/CHP-12_(Mosenergo)_power_station"/>
    <x v="140"/>
    <s v="CHP-12 (Mosenergo) power station"/>
    <s v="ТЭЦ-12"/>
    <s v="5"/>
    <s v="NG"/>
    <n v="60"/>
    <x v="0"/>
    <x v="3"/>
    <s v="Y"/>
    <m/>
    <m/>
    <m/>
    <x v="27"/>
    <m/>
    <m/>
    <m/>
    <n v="55.736212000000002"/>
    <n v="37.559573"/>
    <s v="exact"/>
    <s v="Moscow"/>
    <m/>
    <m/>
    <s v="Moscow"/>
    <x v="3"/>
    <s v="Eastern Europe"/>
    <m/>
    <m/>
    <s v="Frunzenskaya"/>
    <m/>
    <m/>
    <m/>
    <s v="1023116"/>
    <m/>
    <s v="L407169"/>
    <s v="G409302"/>
  </r>
  <r>
    <s v="https://www.gem.wiki/CHP-12_(Mosenergo)_power_station"/>
    <x v="140"/>
    <s v="CHP-12 (Mosenergo) power station"/>
    <s v="ТЭЦ-12"/>
    <s v="6"/>
    <s v="NG"/>
    <n v="60"/>
    <x v="0"/>
    <x v="3"/>
    <s v="Y"/>
    <m/>
    <m/>
    <m/>
    <x v="28"/>
    <m/>
    <m/>
    <m/>
    <n v="55.736212000000002"/>
    <n v="37.559573"/>
    <s v="exact"/>
    <s v="Moscow"/>
    <m/>
    <m/>
    <s v="Moscow"/>
    <x v="3"/>
    <s v="Eastern Europe"/>
    <m/>
    <m/>
    <s v="Frunzenskaya"/>
    <m/>
    <m/>
    <m/>
    <s v="1023116"/>
    <m/>
    <s v="L407169"/>
    <s v="G409301"/>
  </r>
  <r>
    <s v="https://www.gem.wiki/CHP-12_(Mosenergo)_power_station"/>
    <x v="140"/>
    <s v="CHP-12 (Mosenergo) power station"/>
    <s v="ТЭЦ-12"/>
    <s v="7"/>
    <s v="NG"/>
    <n v="110"/>
    <x v="0"/>
    <x v="3"/>
    <s v="Y"/>
    <m/>
    <m/>
    <m/>
    <x v="19"/>
    <m/>
    <m/>
    <m/>
    <n v="55.736212000000002"/>
    <n v="37.559573"/>
    <s v="exact"/>
    <s v="Moscow"/>
    <m/>
    <m/>
    <s v="Moscow"/>
    <x v="3"/>
    <s v="Eastern Europe"/>
    <m/>
    <m/>
    <s v="Frunzenskaya"/>
    <m/>
    <m/>
    <m/>
    <s v="1023116"/>
    <m/>
    <s v="L407169"/>
    <s v="G409298"/>
  </r>
  <r>
    <s v="https://www.gem.wiki/CHP-12_(Mosenergo)_power_station"/>
    <x v="140"/>
    <s v="CHP-12 (Mosenergo) power station"/>
    <s v="ТЭЦ-12"/>
    <s v="8"/>
    <s v="NG"/>
    <n v="80"/>
    <x v="0"/>
    <x v="3"/>
    <s v="Y"/>
    <m/>
    <m/>
    <m/>
    <x v="46"/>
    <m/>
    <m/>
    <m/>
    <n v="55.736212000000002"/>
    <n v="37.559573"/>
    <s v="exact"/>
    <s v="Moscow"/>
    <m/>
    <m/>
    <s v="Moscow"/>
    <x v="3"/>
    <s v="Eastern Europe"/>
    <m/>
    <m/>
    <s v="Frunzenskaya"/>
    <m/>
    <m/>
    <m/>
    <s v="1023116"/>
    <m/>
    <s v="L407169"/>
    <s v="G409300"/>
  </r>
  <r>
    <s v="https://www.gem.wiki/CHP-12_(Mosenergo)_power_station"/>
    <x v="140"/>
    <s v="CHP-12 (Mosenergo) power station"/>
    <s v="ТЭЦ-12"/>
    <s v="9"/>
    <s v="NG"/>
    <n v="90"/>
    <x v="0"/>
    <x v="3"/>
    <s v="Y"/>
    <m/>
    <m/>
    <m/>
    <x v="24"/>
    <m/>
    <m/>
    <m/>
    <n v="55.736212000000002"/>
    <n v="37.559573"/>
    <s v="exact"/>
    <s v="Moscow"/>
    <m/>
    <m/>
    <s v="Moscow"/>
    <x v="3"/>
    <s v="Eastern Europe"/>
    <m/>
    <m/>
    <s v="Frunzenskaya"/>
    <m/>
    <m/>
    <m/>
    <s v="1023116"/>
    <m/>
    <s v="L407169"/>
    <s v="G409299"/>
  </r>
  <r>
    <s v="https://www.gem.wiki/CHP-12_(Mosenergo)_power_station"/>
    <x v="140"/>
    <s v="CHP-12 (Mosenergo) power station"/>
    <s v="ТЭЦ-12"/>
    <s v="CC1"/>
    <s v="NG"/>
    <n v="212"/>
    <x v="0"/>
    <x v="0"/>
    <s v="Y"/>
    <m/>
    <m/>
    <m/>
    <x v="13"/>
    <m/>
    <m/>
    <m/>
    <n v="55.736212000000002"/>
    <n v="37.559573"/>
    <s v="exact"/>
    <s v="Moscow"/>
    <m/>
    <m/>
    <s v="Moscow"/>
    <x v="3"/>
    <s v="Eastern Europe"/>
    <m/>
    <m/>
    <s v="Frunzenskaya"/>
    <m/>
    <m/>
    <m/>
    <s v="1023116"/>
    <m/>
    <s v="L407169"/>
    <s v="G409297"/>
  </r>
  <r>
    <s v="https://www.gem.wiki/CHP-16_(Mosenergo)_power_station"/>
    <x v="140"/>
    <s v="CHP-16 (Mosenergo) power station"/>
    <s v="ТЭЦ-16"/>
    <s v="5"/>
    <s v="NG"/>
    <n v="60"/>
    <x v="0"/>
    <x v="3"/>
    <s v="Y"/>
    <m/>
    <m/>
    <m/>
    <x v="32"/>
    <m/>
    <m/>
    <m/>
    <n v="55.782916999999998"/>
    <n v="37.502546000000002"/>
    <s v="exact"/>
    <s v="Moscow"/>
    <m/>
    <s v="Khoroshevo-Mnevniki"/>
    <s v="Moscow"/>
    <x v="3"/>
    <s v="Eastern Europe"/>
    <m/>
    <m/>
    <s v="Leningradskaya CHPP"/>
    <m/>
    <m/>
    <m/>
    <s v="1023117"/>
    <m/>
    <s v="L407168"/>
    <s v="G409296"/>
  </r>
  <r>
    <s v="https://www.gem.wiki/CHP-16_(Mosenergo)_power_station"/>
    <x v="140"/>
    <s v="CHP-16 (Mosenergo) power station"/>
    <s v="ТЭЦ-16"/>
    <s v="6"/>
    <s v="NG"/>
    <n v="60"/>
    <x v="0"/>
    <x v="3"/>
    <s v="Y"/>
    <m/>
    <m/>
    <m/>
    <x v="18"/>
    <m/>
    <m/>
    <m/>
    <n v="55.782916999999998"/>
    <n v="37.502546000000002"/>
    <s v="exact"/>
    <s v="Moscow"/>
    <m/>
    <s v="Khoroshevo-Mnevniki"/>
    <s v="Moscow"/>
    <x v="3"/>
    <s v="Eastern Europe"/>
    <m/>
    <m/>
    <s v="Leningradskaya CHPP"/>
    <m/>
    <m/>
    <m/>
    <s v="1023117"/>
    <m/>
    <s v="L407168"/>
    <s v="G409295"/>
  </r>
  <r>
    <s v="https://www.gem.wiki/CHP-16_(Mosenergo)_power_station"/>
    <x v="140"/>
    <s v="CHP-16 (Mosenergo) power station"/>
    <s v="ТЭЦ-16"/>
    <s v="7"/>
    <s v="NG"/>
    <n v="110"/>
    <x v="0"/>
    <x v="3"/>
    <s v="Y"/>
    <m/>
    <m/>
    <m/>
    <x v="20"/>
    <m/>
    <m/>
    <m/>
    <n v="55.782916999999998"/>
    <n v="37.502546000000002"/>
    <s v="exact"/>
    <s v="Moscow"/>
    <m/>
    <s v="Khoroshevo-Mnevniki"/>
    <s v="Moscow"/>
    <x v="3"/>
    <s v="Eastern Europe"/>
    <m/>
    <m/>
    <s v="Leningradskaya CHPP"/>
    <m/>
    <m/>
    <m/>
    <s v="1023117"/>
    <m/>
    <s v="L407168"/>
    <s v="G409294"/>
  </r>
  <r>
    <s v="https://www.gem.wiki/CHP-16_(Mosenergo)_power_station"/>
    <x v="140"/>
    <s v="CHP-16 (Mosenergo) power station"/>
    <s v="ТЭЦ-16"/>
    <s v="CC1"/>
    <s v="NG"/>
    <n v="421"/>
    <x v="0"/>
    <x v="0"/>
    <s v="Y"/>
    <m/>
    <m/>
    <m/>
    <x v="2"/>
    <m/>
    <m/>
    <m/>
    <n v="55.782916999999998"/>
    <n v="37.502546000000002"/>
    <s v="exact"/>
    <s v="Moscow"/>
    <m/>
    <s v="Khoroshevo-Mnevniki"/>
    <s v="Moscow"/>
    <x v="3"/>
    <s v="Eastern Europe"/>
    <m/>
    <m/>
    <s v="Leningradskaya CHPP"/>
    <m/>
    <m/>
    <m/>
    <s v="1023117"/>
    <m/>
    <s v="L407168"/>
    <s v="G409293"/>
  </r>
  <r>
    <s v="https://www.gem.wiki/CHP-20_(Mosenergo)_power_station"/>
    <x v="140"/>
    <s v="CHP-20 (Mosenergo) power station"/>
    <s v="ТЭЦ-20, Калужская ТЭЦ (predecessor)"/>
    <s v="10"/>
    <s v="NG/HFO/D"/>
    <n v="100"/>
    <x v="0"/>
    <x v="3"/>
    <s v="Y"/>
    <m/>
    <m/>
    <m/>
    <x v="23"/>
    <m/>
    <m/>
    <m/>
    <n v="55.699634000000003"/>
    <n v="37.586528999999999"/>
    <s v="exact"/>
    <s v="Moscow"/>
    <m/>
    <m/>
    <s v="Moscow"/>
    <x v="3"/>
    <s v="Eastern Europe"/>
    <m/>
    <m/>
    <s v="Kaluzhskaya"/>
    <m/>
    <m/>
    <m/>
    <s v="1023119"/>
    <m/>
    <s v="L407167"/>
    <s v="G409287"/>
  </r>
  <r>
    <s v="https://www.gem.wiki/CHP-20_(Mosenergo)_power_station"/>
    <x v="140"/>
    <s v="CHP-20 (Mosenergo) power station"/>
    <s v="ТЭЦ-20, Калужская ТЭЦ (predecessor)"/>
    <s v="5"/>
    <s v="NG/HFO/D"/>
    <n v="65"/>
    <x v="6"/>
    <x v="3"/>
    <s v="Y"/>
    <m/>
    <m/>
    <m/>
    <x v="65"/>
    <n v="2023"/>
    <m/>
    <m/>
    <n v="55.699634000000003"/>
    <n v="37.586528999999999"/>
    <s v="exact"/>
    <s v="Moscow"/>
    <m/>
    <m/>
    <s v="Moscow"/>
    <x v="3"/>
    <s v="Eastern Europe"/>
    <m/>
    <m/>
    <s v="Kaluzhskaya"/>
    <m/>
    <m/>
    <m/>
    <s v="1023119"/>
    <m/>
    <s v="L407167"/>
    <s v="G409292"/>
  </r>
  <r>
    <s v="https://www.gem.wiki/CHP-20_(Mosenergo)_power_station"/>
    <x v="140"/>
    <s v="CHP-20 (Mosenergo) power station"/>
    <s v="ТЭЦ-20, Калужская ТЭЦ (predecessor)"/>
    <s v="6"/>
    <s v="NG/HFO/D"/>
    <n v="110"/>
    <x v="0"/>
    <x v="3"/>
    <s v="Y"/>
    <m/>
    <m/>
    <m/>
    <x v="33"/>
    <m/>
    <m/>
    <m/>
    <n v="55.699634000000003"/>
    <n v="37.586528999999999"/>
    <s v="exact"/>
    <s v="Moscow"/>
    <m/>
    <m/>
    <s v="Moscow"/>
    <x v="3"/>
    <s v="Eastern Europe"/>
    <m/>
    <m/>
    <s v="Kaluzhskaya"/>
    <m/>
    <m/>
    <m/>
    <s v="1023119"/>
    <m/>
    <s v="L407167"/>
    <s v="G409291"/>
  </r>
  <r>
    <s v="https://www.gem.wiki/CHP-20_(Mosenergo)_power_station"/>
    <x v="140"/>
    <s v="CHP-20 (Mosenergo) power station"/>
    <s v="ТЭЦ-20, Калужская ТЭЦ (predecessor)"/>
    <s v="7"/>
    <s v="NG/HFO/D"/>
    <n v="110"/>
    <x v="0"/>
    <x v="3"/>
    <s v="Y"/>
    <m/>
    <m/>
    <m/>
    <x v="33"/>
    <m/>
    <m/>
    <m/>
    <n v="55.699634000000003"/>
    <n v="37.586528999999999"/>
    <s v="exact"/>
    <s v="Moscow"/>
    <m/>
    <m/>
    <s v="Moscow"/>
    <x v="3"/>
    <s v="Eastern Europe"/>
    <m/>
    <m/>
    <s v="Kaluzhskaya"/>
    <m/>
    <m/>
    <m/>
    <s v="1023119"/>
    <m/>
    <s v="L407167"/>
    <s v="G409290"/>
  </r>
  <r>
    <s v="https://www.gem.wiki/CHP-20_(Mosenergo)_power_station"/>
    <x v="140"/>
    <s v="CHP-20 (Mosenergo) power station"/>
    <s v="ТЭЦ-20, Калужская ТЭЦ (predecessor)"/>
    <s v="8"/>
    <s v="NG/HFO/D"/>
    <n v="110"/>
    <x v="0"/>
    <x v="3"/>
    <s v="Y"/>
    <m/>
    <m/>
    <m/>
    <x v="12"/>
    <m/>
    <m/>
    <m/>
    <n v="55.699634000000003"/>
    <n v="37.586528999999999"/>
    <s v="exact"/>
    <s v="Moscow"/>
    <m/>
    <m/>
    <s v="Moscow"/>
    <x v="3"/>
    <s v="Eastern Europe"/>
    <m/>
    <m/>
    <s v="Kaluzhskaya"/>
    <m/>
    <m/>
    <m/>
    <s v="1023119"/>
    <m/>
    <s v="L407167"/>
    <s v="G409289"/>
  </r>
  <r>
    <s v="https://www.gem.wiki/CHP-20_(Mosenergo)_power_station"/>
    <x v="140"/>
    <s v="CHP-20 (Mosenergo) power station"/>
    <s v="ТЭЦ-20, Калужская ТЭЦ (predecessor)"/>
    <s v="9"/>
    <s v="NG/HFO/D"/>
    <n v="100"/>
    <x v="0"/>
    <x v="3"/>
    <s v="Y"/>
    <m/>
    <m/>
    <m/>
    <x v="24"/>
    <m/>
    <m/>
    <m/>
    <n v="55.699634000000003"/>
    <n v="37.586528999999999"/>
    <s v="exact"/>
    <s v="Moscow"/>
    <m/>
    <m/>
    <s v="Moscow"/>
    <x v="3"/>
    <s v="Eastern Europe"/>
    <m/>
    <m/>
    <s v="Kaluzhskaya"/>
    <m/>
    <m/>
    <m/>
    <s v="1023119"/>
    <m/>
    <s v="L407167"/>
    <s v="G409288"/>
  </r>
  <r>
    <s v="https://www.gem.wiki/CHP-20_(Mosenergo)_power_station"/>
    <x v="140"/>
    <s v="CHP-20 (Mosenergo) power station"/>
    <s v="ТЭЦ-20, Калужская ТЭЦ (predecessor)"/>
    <s v="CC1"/>
    <s v="NG/HFO/D"/>
    <n v="445"/>
    <x v="0"/>
    <x v="0"/>
    <s v="Y"/>
    <m/>
    <m/>
    <m/>
    <x v="13"/>
    <m/>
    <m/>
    <m/>
    <n v="55.699634000000003"/>
    <n v="37.586528999999999"/>
    <s v="exact"/>
    <s v="Moscow"/>
    <m/>
    <m/>
    <s v="Moscow"/>
    <x v="3"/>
    <s v="Eastern Europe"/>
    <m/>
    <m/>
    <s v="Kaluzhskaya"/>
    <m/>
    <m/>
    <m/>
    <s v="1023119"/>
    <s v="1199300, 1234601"/>
    <s v="L407167"/>
    <s v="G409286"/>
  </r>
  <r>
    <s v="https://www.gem.wiki/CHP-21_(Mosenergo)_power_station"/>
    <x v="140"/>
    <s v="CHP-21 (Mosenergo) power station"/>
    <s v="ТЭЦ-21"/>
    <s v="1"/>
    <s v="NG/HFO"/>
    <n v="110"/>
    <x v="0"/>
    <x v="3"/>
    <s v="Y"/>
    <m/>
    <m/>
    <m/>
    <x v="27"/>
    <m/>
    <m/>
    <m/>
    <n v="55.894568999999997"/>
    <n v="37.51097"/>
    <s v="exact"/>
    <s v="Moscow"/>
    <m/>
    <m/>
    <s v="Moscow"/>
    <x v="3"/>
    <s v="Eastern Europe"/>
    <m/>
    <m/>
    <m/>
    <m/>
    <m/>
    <m/>
    <s v="1023120"/>
    <m/>
    <s v="L407166"/>
    <s v="G409285"/>
  </r>
  <r>
    <s v="https://www.gem.wiki/CHP-21_(Mosenergo)_power_station"/>
    <x v="140"/>
    <s v="CHP-21 (Mosenergo) power station"/>
    <s v="ТЭЦ-21"/>
    <s v="10"/>
    <s v="NG/HFO"/>
    <n v="110"/>
    <x v="0"/>
    <x v="3"/>
    <s v="Y"/>
    <m/>
    <m/>
    <m/>
    <x v="37"/>
    <m/>
    <m/>
    <m/>
    <n v="55.894568999999997"/>
    <n v="37.51097"/>
    <s v="exact"/>
    <s v="Moscow"/>
    <m/>
    <m/>
    <s v="Moscow"/>
    <x v="3"/>
    <s v="Eastern Europe"/>
    <m/>
    <m/>
    <m/>
    <m/>
    <m/>
    <m/>
    <s v="1023120"/>
    <m/>
    <s v="L407166"/>
    <s v="G409280"/>
  </r>
  <r>
    <s v="https://www.gem.wiki/CHP-21_(Mosenergo)_power_station"/>
    <x v="140"/>
    <s v="CHP-21 (Mosenergo) power station"/>
    <s v="ТЭЦ-21"/>
    <s v="11"/>
    <s v="NG/HFO"/>
    <n v="425"/>
    <x v="0"/>
    <x v="0"/>
    <s v="Y"/>
    <m/>
    <m/>
    <m/>
    <x v="47"/>
    <m/>
    <m/>
    <m/>
    <n v="55.894568999999997"/>
    <n v="37.51097"/>
    <s v="exact"/>
    <s v="Moscow"/>
    <m/>
    <m/>
    <s v="Moscow"/>
    <x v="3"/>
    <s v="Eastern Europe"/>
    <m/>
    <m/>
    <m/>
    <m/>
    <m/>
    <m/>
    <s v="1023120"/>
    <m/>
    <s v="L407166"/>
    <s v="G409275"/>
  </r>
  <r>
    <s v="https://www.gem.wiki/CHP-21_(Mosenergo)_power_station"/>
    <x v="140"/>
    <s v="CHP-21 (Mosenergo) power station"/>
    <s v="ТЭЦ-21"/>
    <s v="2"/>
    <s v="NG/HFO"/>
    <n v="110"/>
    <x v="0"/>
    <x v="3"/>
    <s v="Y"/>
    <m/>
    <m/>
    <m/>
    <x v="24"/>
    <m/>
    <m/>
    <m/>
    <n v="55.894568999999997"/>
    <n v="37.51097"/>
    <s v="exact"/>
    <s v="Moscow"/>
    <m/>
    <m/>
    <s v="Moscow"/>
    <x v="3"/>
    <s v="Eastern Europe"/>
    <m/>
    <m/>
    <m/>
    <m/>
    <m/>
    <m/>
    <s v="1023120"/>
    <m/>
    <s v="L407166"/>
    <s v="G409284"/>
  </r>
  <r>
    <s v="https://www.gem.wiki/CHP-21_(Mosenergo)_power_station"/>
    <x v="140"/>
    <s v="CHP-21 (Mosenergo) power station"/>
    <s v="ТЭЦ-21"/>
    <s v="3"/>
    <s v="NG/HFO"/>
    <n v="110"/>
    <x v="0"/>
    <x v="3"/>
    <s v="Y"/>
    <m/>
    <m/>
    <m/>
    <x v="25"/>
    <m/>
    <m/>
    <m/>
    <n v="55.894568999999997"/>
    <n v="37.51097"/>
    <s v="exact"/>
    <s v="Moscow"/>
    <m/>
    <m/>
    <s v="Moscow"/>
    <x v="3"/>
    <s v="Eastern Europe"/>
    <m/>
    <m/>
    <m/>
    <m/>
    <m/>
    <m/>
    <s v="1023120"/>
    <m/>
    <s v="L407166"/>
    <s v="G409283"/>
  </r>
  <r>
    <s v="https://www.gem.wiki/CHP-21_(Mosenergo)_power_station"/>
    <x v="140"/>
    <s v="CHP-21 (Mosenergo) power station"/>
    <s v="ТЭЦ-21"/>
    <s v="4"/>
    <s v="NG/HFO"/>
    <n v="110"/>
    <x v="0"/>
    <x v="3"/>
    <s v="Y"/>
    <m/>
    <m/>
    <m/>
    <x v="18"/>
    <m/>
    <m/>
    <m/>
    <n v="55.894568999999997"/>
    <n v="37.51097"/>
    <s v="exact"/>
    <s v="Moscow"/>
    <m/>
    <m/>
    <s v="Moscow"/>
    <x v="3"/>
    <s v="Eastern Europe"/>
    <m/>
    <m/>
    <m/>
    <m/>
    <m/>
    <m/>
    <s v="1023120"/>
    <m/>
    <s v="L407166"/>
    <s v="G409282"/>
  </r>
  <r>
    <s v="https://www.gem.wiki/CHP-21_(Mosenergo)_power_station"/>
    <x v="140"/>
    <s v="CHP-21 (Mosenergo) power station"/>
    <s v="ТЭЦ-21"/>
    <s v="5"/>
    <s v="NG/HFO"/>
    <n v="110"/>
    <x v="0"/>
    <x v="3"/>
    <s v="Y"/>
    <m/>
    <m/>
    <m/>
    <x v="48"/>
    <m/>
    <m/>
    <m/>
    <n v="55.894568999999997"/>
    <n v="37.51097"/>
    <s v="exact"/>
    <s v="Moscow"/>
    <m/>
    <m/>
    <s v="Moscow"/>
    <x v="3"/>
    <s v="Eastern Europe"/>
    <m/>
    <m/>
    <m/>
    <m/>
    <m/>
    <m/>
    <s v="1023120"/>
    <m/>
    <s v="L407166"/>
    <s v="G409281"/>
  </r>
  <r>
    <s v="https://www.gem.wiki/CHP-21_(Mosenergo)_power_station"/>
    <x v="140"/>
    <s v="CHP-21 (Mosenergo) power station"/>
    <s v="ТЭЦ-21"/>
    <s v="6"/>
    <s v="NG/HFO"/>
    <n v="100"/>
    <x v="0"/>
    <x v="3"/>
    <s v="Y"/>
    <m/>
    <m/>
    <m/>
    <x v="75"/>
    <m/>
    <m/>
    <m/>
    <n v="55.894568999999997"/>
    <n v="37.51097"/>
    <s v="exact"/>
    <s v="Moscow"/>
    <m/>
    <m/>
    <s v="Moscow"/>
    <x v="3"/>
    <s v="Eastern Europe"/>
    <m/>
    <m/>
    <m/>
    <m/>
    <m/>
    <m/>
    <s v="1023120"/>
    <m/>
    <s v="L407166"/>
    <s v="G409279"/>
  </r>
  <r>
    <s v="https://www.gem.wiki/CHP-21_(Mosenergo)_power_station"/>
    <x v="140"/>
    <s v="CHP-21 (Mosenergo) power station"/>
    <s v="ТЭЦ-21"/>
    <s v="7"/>
    <s v="NG/HFO"/>
    <n v="80"/>
    <x v="0"/>
    <x v="3"/>
    <s v="Y"/>
    <m/>
    <m/>
    <m/>
    <x v="33"/>
    <m/>
    <m/>
    <m/>
    <n v="55.894568999999997"/>
    <n v="37.51097"/>
    <s v="exact"/>
    <s v="Moscow"/>
    <m/>
    <m/>
    <s v="Moscow"/>
    <x v="3"/>
    <s v="Eastern Europe"/>
    <m/>
    <m/>
    <m/>
    <m/>
    <m/>
    <m/>
    <s v="1023120"/>
    <m/>
    <s v="L407166"/>
    <s v="G409278"/>
  </r>
  <r>
    <s v="https://www.gem.wiki/CHP-21_(Mosenergo)_power_station"/>
    <x v="140"/>
    <s v="CHP-21 (Mosenergo) power station"/>
    <s v="ТЭЦ-21"/>
    <s v="8"/>
    <s v="NG/HFO"/>
    <n v="250"/>
    <x v="0"/>
    <x v="3"/>
    <s v="Y"/>
    <m/>
    <m/>
    <m/>
    <x v="35"/>
    <m/>
    <m/>
    <m/>
    <n v="55.894568999999997"/>
    <n v="37.51097"/>
    <s v="exact"/>
    <s v="Moscow"/>
    <m/>
    <m/>
    <s v="Moscow"/>
    <x v="3"/>
    <s v="Eastern Europe"/>
    <m/>
    <m/>
    <m/>
    <m/>
    <m/>
    <m/>
    <s v="1023120"/>
    <m/>
    <s v="L407166"/>
    <s v="G409277"/>
  </r>
  <r>
    <s v="https://www.gem.wiki/CHP-21_(Mosenergo)_power_station"/>
    <x v="140"/>
    <s v="CHP-21 (Mosenergo) power station"/>
    <s v="ТЭЦ-21"/>
    <s v="9"/>
    <s v="NG/HFO"/>
    <n v="250"/>
    <x v="0"/>
    <x v="3"/>
    <s v="Y"/>
    <m/>
    <m/>
    <m/>
    <x v="38"/>
    <m/>
    <m/>
    <m/>
    <n v="55.894568999999997"/>
    <n v="37.51097"/>
    <s v="exact"/>
    <s v="Moscow"/>
    <m/>
    <m/>
    <s v="Moscow"/>
    <x v="3"/>
    <s v="Eastern Europe"/>
    <m/>
    <m/>
    <m/>
    <m/>
    <m/>
    <m/>
    <s v="1023120"/>
    <m/>
    <s v="L407166"/>
    <s v="G409276"/>
  </r>
  <r>
    <s v="https://www.gem.wiki/CHP-23_(Mosenergo)_power_station"/>
    <x v="140"/>
    <s v="CHP-23 (Mosenergo) power station"/>
    <s v="ТЭЦ-23, Люберецкая ТЭЦ"/>
    <s v="1"/>
    <s v="NG/HFO"/>
    <n v="110"/>
    <x v="0"/>
    <x v="3"/>
    <s v="Y"/>
    <m/>
    <m/>
    <m/>
    <x v="44"/>
    <m/>
    <m/>
    <m/>
    <n v="55.821303"/>
    <n v="37.770679000000001"/>
    <s v="exact"/>
    <s v="Moscow"/>
    <m/>
    <m/>
    <s v="Moscow"/>
    <x v="3"/>
    <s v="Eastern Europe"/>
    <m/>
    <m/>
    <s v="Izmailovskaya"/>
    <m/>
    <m/>
    <m/>
    <s v="1023122"/>
    <m/>
    <s v="L407188"/>
    <s v="G409274"/>
  </r>
  <r>
    <s v="https://www.gem.wiki/CHP-23_(Mosenergo)_power_station"/>
    <x v="140"/>
    <s v="CHP-23 (Mosenergo) power station"/>
    <s v="ТЭЦ-23, Люберецкая ТЭЦ"/>
    <s v="2"/>
    <s v="NG/HFO"/>
    <n v="110"/>
    <x v="0"/>
    <x v="3"/>
    <s v="Y"/>
    <m/>
    <m/>
    <m/>
    <x v="47"/>
    <m/>
    <m/>
    <m/>
    <n v="55.821303"/>
    <n v="37.770679000000001"/>
    <s v="exact"/>
    <s v="Moscow"/>
    <m/>
    <m/>
    <s v="Moscow"/>
    <x v="3"/>
    <s v="Eastern Europe"/>
    <m/>
    <m/>
    <s v="Izmailovskaya"/>
    <m/>
    <m/>
    <m/>
    <s v="1023122"/>
    <m/>
    <s v="L407188"/>
    <s v="G409273"/>
  </r>
  <r>
    <s v="https://www.gem.wiki/CHP-23_(Mosenergo)_power_station"/>
    <x v="140"/>
    <s v="CHP-23 (Mosenergo) power station"/>
    <s v="ТЭЦ-23, Люберецкая ТЭЦ"/>
    <s v="3"/>
    <s v="NG/HFO"/>
    <n v="100"/>
    <x v="0"/>
    <x v="3"/>
    <s v="Y"/>
    <m/>
    <m/>
    <m/>
    <x v="75"/>
    <m/>
    <m/>
    <m/>
    <n v="55.821303"/>
    <n v="37.770679000000001"/>
    <s v="exact"/>
    <s v="Moscow"/>
    <m/>
    <m/>
    <s v="Moscow"/>
    <x v="3"/>
    <s v="Eastern Europe"/>
    <m/>
    <m/>
    <s v="Izmailovskaya"/>
    <m/>
    <m/>
    <m/>
    <s v="1023122"/>
    <m/>
    <s v="L407188"/>
    <s v="G409272"/>
  </r>
  <r>
    <s v="https://www.gem.wiki/CHP-23_(Mosenergo)_power_station"/>
    <x v="140"/>
    <s v="CHP-23 (Mosenergo) power station"/>
    <s v="ТЭЦ-23, Люберецкая ТЭЦ"/>
    <s v="4"/>
    <s v="NG/HFO"/>
    <n v="100"/>
    <x v="0"/>
    <x v="3"/>
    <s v="Y"/>
    <m/>
    <m/>
    <m/>
    <x v="75"/>
    <m/>
    <m/>
    <m/>
    <n v="55.821303"/>
    <n v="37.770679000000001"/>
    <s v="exact"/>
    <s v="Moscow"/>
    <m/>
    <m/>
    <s v="Moscow"/>
    <x v="3"/>
    <s v="Eastern Europe"/>
    <m/>
    <m/>
    <s v="Izmailovskaya"/>
    <m/>
    <m/>
    <m/>
    <s v="1023122"/>
    <m/>
    <s v="L407188"/>
    <s v="G409271"/>
  </r>
  <r>
    <s v="https://www.gem.wiki/CHP-23_(Mosenergo)_power_station"/>
    <x v="140"/>
    <s v="CHP-23 (Mosenergo) power station"/>
    <s v="ТЭЦ-23, Люберецкая ТЭЦ"/>
    <s v="5"/>
    <s v="NG/HFO"/>
    <n v="250"/>
    <x v="0"/>
    <x v="3"/>
    <s v="Y"/>
    <m/>
    <m/>
    <m/>
    <x v="26"/>
    <m/>
    <m/>
    <m/>
    <n v="55.821303"/>
    <n v="37.770679000000001"/>
    <s v="exact"/>
    <s v="Moscow"/>
    <m/>
    <m/>
    <s v="Moscow"/>
    <x v="3"/>
    <s v="Eastern Europe"/>
    <m/>
    <m/>
    <s v="Izmailovskaya"/>
    <m/>
    <m/>
    <m/>
    <s v="1023122"/>
    <m/>
    <s v="L407188"/>
    <s v="G409270"/>
  </r>
  <r>
    <s v="https://www.gem.wiki/CHP-23_(Mosenergo)_power_station"/>
    <x v="140"/>
    <s v="CHP-23 (Mosenergo) power station"/>
    <s v="ТЭЦ-23, Люберецкая ТЭЦ"/>
    <s v="6"/>
    <s v="NG/HFO"/>
    <n v="250"/>
    <x v="0"/>
    <x v="3"/>
    <s v="Y"/>
    <m/>
    <m/>
    <m/>
    <x v="26"/>
    <m/>
    <m/>
    <m/>
    <n v="55.821303"/>
    <n v="37.770679000000001"/>
    <s v="exact"/>
    <s v="Moscow"/>
    <m/>
    <m/>
    <s v="Moscow"/>
    <x v="3"/>
    <s v="Eastern Europe"/>
    <m/>
    <m/>
    <s v="Izmailovskaya"/>
    <m/>
    <m/>
    <m/>
    <s v="1023122"/>
    <m/>
    <s v="L407188"/>
    <s v="G409269"/>
  </r>
  <r>
    <s v="https://www.gem.wiki/CHP-23_(Mosenergo)_power_station"/>
    <x v="140"/>
    <s v="CHP-23 (Mosenergo) power station"/>
    <s v="ТЭЦ-23, Люберецкая ТЭЦ"/>
    <s v="7"/>
    <s v="NG/HFO"/>
    <n v="250"/>
    <x v="0"/>
    <x v="3"/>
    <s v="Y"/>
    <m/>
    <m/>
    <m/>
    <x v="26"/>
    <m/>
    <m/>
    <m/>
    <n v="55.821303"/>
    <n v="37.770679000000001"/>
    <s v="exact"/>
    <s v="Moscow"/>
    <m/>
    <m/>
    <s v="Moscow"/>
    <x v="3"/>
    <s v="Eastern Europe"/>
    <m/>
    <m/>
    <s v="Izmailovskaya"/>
    <m/>
    <m/>
    <m/>
    <s v="1023122"/>
    <m/>
    <s v="L407188"/>
    <s v="G409268"/>
  </r>
  <r>
    <s v="https://www.gem.wiki/CHP-23_(Mosenergo)_power_station"/>
    <x v="140"/>
    <s v="CHP-23 (Mosenergo) power station"/>
    <s v="ТЭЦ-23, Люберецкая ТЭЦ"/>
    <s v="8"/>
    <s v="NG/HFO"/>
    <n v="250"/>
    <x v="0"/>
    <x v="3"/>
    <s v="Y"/>
    <m/>
    <m/>
    <m/>
    <x v="26"/>
    <m/>
    <m/>
    <m/>
    <n v="55.821303"/>
    <n v="37.770679000000001"/>
    <s v="exact"/>
    <s v="Moscow"/>
    <m/>
    <m/>
    <s v="Moscow"/>
    <x v="3"/>
    <s v="Eastern Europe"/>
    <m/>
    <m/>
    <s v="Izmailovskaya"/>
    <m/>
    <m/>
    <m/>
    <s v="1023122"/>
    <m/>
    <s v="L407188"/>
    <s v="G409267"/>
  </r>
  <r>
    <s v="https://www.gem.wiki/CHP-25_(Mosenergo)_power_station"/>
    <x v="140"/>
    <s v="CHP-25 (Mosenergo) power station"/>
    <s v="ТЭЦ-25"/>
    <s v="1"/>
    <s v="NG"/>
    <n v="60"/>
    <x v="0"/>
    <x v="3"/>
    <s v="Y"/>
    <m/>
    <m/>
    <m/>
    <x v="50"/>
    <m/>
    <m/>
    <m/>
    <n v="55.695273999999998"/>
    <n v="37.445664000000001"/>
    <s v="exact"/>
    <s v="Moscow"/>
    <m/>
    <m/>
    <s v="Moscow"/>
    <x v="3"/>
    <s v="Eastern Europe"/>
    <m/>
    <m/>
    <m/>
    <m/>
    <m/>
    <m/>
    <s v="1023123"/>
    <m/>
    <s v="L407187"/>
    <s v="G409266"/>
  </r>
  <r>
    <s v="https://www.gem.wiki/CHP-25_(Mosenergo)_power_station"/>
    <x v="140"/>
    <s v="CHP-25 (Mosenergo) power station"/>
    <s v="ТЭЦ-25"/>
    <s v="2"/>
    <s v="NG"/>
    <n v="60"/>
    <x v="0"/>
    <x v="3"/>
    <s v="Y"/>
    <m/>
    <m/>
    <m/>
    <x v="79"/>
    <m/>
    <m/>
    <m/>
    <n v="55.695273999999998"/>
    <n v="37.445664000000001"/>
    <s v="exact"/>
    <s v="Moscow"/>
    <m/>
    <m/>
    <s v="Moscow"/>
    <x v="3"/>
    <s v="Eastern Europe"/>
    <m/>
    <m/>
    <m/>
    <m/>
    <m/>
    <m/>
    <s v="1023123"/>
    <m/>
    <s v="L407187"/>
    <s v="G409265"/>
  </r>
  <r>
    <s v="https://www.gem.wiki/CHP-25_(Mosenergo)_power_station"/>
    <x v="140"/>
    <s v="CHP-25 (Mosenergo) power station"/>
    <s v="ТЭЦ-25"/>
    <s v="3"/>
    <s v="NG"/>
    <n v="250"/>
    <x v="0"/>
    <x v="3"/>
    <s v="Y"/>
    <m/>
    <m/>
    <m/>
    <x v="29"/>
    <m/>
    <m/>
    <m/>
    <n v="55.695273999999998"/>
    <n v="37.445664000000001"/>
    <s v="exact"/>
    <s v="Moscow"/>
    <m/>
    <m/>
    <s v="Moscow"/>
    <x v="3"/>
    <s v="Eastern Europe"/>
    <m/>
    <m/>
    <m/>
    <m/>
    <m/>
    <m/>
    <s v="1023123"/>
    <n v="1192767"/>
    <s v="L407187"/>
    <s v="G409264"/>
  </r>
  <r>
    <s v="https://www.gem.wiki/CHP-25_(Mosenergo)_power_station"/>
    <x v="140"/>
    <s v="CHP-25 (Mosenergo) power station"/>
    <s v="ТЭЦ-25"/>
    <s v="4"/>
    <s v="NG"/>
    <n v="250"/>
    <x v="0"/>
    <x v="3"/>
    <s v="Y"/>
    <m/>
    <m/>
    <m/>
    <x v="29"/>
    <m/>
    <m/>
    <m/>
    <n v="55.695273999999998"/>
    <n v="37.445664000000001"/>
    <s v="exact"/>
    <s v="Moscow"/>
    <m/>
    <m/>
    <s v="Moscow"/>
    <x v="3"/>
    <s v="Eastern Europe"/>
    <m/>
    <m/>
    <m/>
    <m/>
    <m/>
    <m/>
    <s v="1023123"/>
    <n v="1192768"/>
    <s v="L407187"/>
    <s v="G409263"/>
  </r>
  <r>
    <s v="https://www.gem.wiki/CHP-25_(Mosenergo)_power_station"/>
    <x v="140"/>
    <s v="CHP-25 (Mosenergo) power station"/>
    <s v="ТЭЦ-25"/>
    <s v="5"/>
    <s v="NG"/>
    <n v="250"/>
    <x v="0"/>
    <x v="3"/>
    <s v="Y"/>
    <m/>
    <m/>
    <m/>
    <x v="29"/>
    <m/>
    <m/>
    <m/>
    <n v="55.695273999999998"/>
    <n v="37.445664000000001"/>
    <s v="exact"/>
    <s v="Moscow"/>
    <m/>
    <m/>
    <s v="Moscow"/>
    <x v="3"/>
    <s v="Eastern Europe"/>
    <m/>
    <m/>
    <m/>
    <m/>
    <m/>
    <m/>
    <s v="1023123"/>
    <m/>
    <s v="L407187"/>
    <s v="G409262"/>
  </r>
  <r>
    <s v="https://www.gem.wiki/CHP-25_(Mosenergo)_power_station"/>
    <x v="140"/>
    <s v="CHP-25 (Mosenergo) power station"/>
    <s v="ТЭЦ-25"/>
    <s v="6"/>
    <s v="NG"/>
    <n v="250"/>
    <x v="0"/>
    <x v="3"/>
    <s v="Y"/>
    <m/>
    <m/>
    <m/>
    <x v="29"/>
    <m/>
    <m/>
    <m/>
    <n v="55.695273999999998"/>
    <n v="37.445664000000001"/>
    <s v="exact"/>
    <s v="Moscow"/>
    <m/>
    <m/>
    <s v="Moscow"/>
    <x v="3"/>
    <s v="Eastern Europe"/>
    <m/>
    <m/>
    <m/>
    <m/>
    <m/>
    <m/>
    <s v="1023123"/>
    <m/>
    <s v="L407187"/>
    <s v="G409261"/>
  </r>
  <r>
    <s v="https://www.gem.wiki/CHP-25_(Mosenergo)_power_station"/>
    <x v="140"/>
    <s v="CHP-25 (Mosenergo) power station"/>
    <s v="ТЭЦ-25"/>
    <s v="7"/>
    <s v="NG"/>
    <n v="250"/>
    <x v="0"/>
    <x v="3"/>
    <s v="Y"/>
    <m/>
    <m/>
    <m/>
    <x v="29"/>
    <m/>
    <m/>
    <m/>
    <n v="55.695273999999998"/>
    <n v="37.445664000000001"/>
    <s v="exact"/>
    <s v="Moscow"/>
    <m/>
    <m/>
    <s v="Moscow"/>
    <x v="3"/>
    <s v="Eastern Europe"/>
    <m/>
    <m/>
    <m/>
    <m/>
    <m/>
    <m/>
    <s v="1023123"/>
    <m/>
    <s v="L407187"/>
    <s v="G409260"/>
  </r>
  <r>
    <s v="https://www.gem.wiki/CHP-26_(Mosenergo)_power_station"/>
    <x v="140"/>
    <s v="CHP-26 (Mosenergo) power station"/>
    <s v="ТЭЦ-26"/>
    <s v="1"/>
    <s v="NG"/>
    <n v="90"/>
    <x v="0"/>
    <x v="3"/>
    <s v="Y"/>
    <m/>
    <m/>
    <m/>
    <x v="47"/>
    <m/>
    <m/>
    <m/>
    <n v="55.577642658788001"/>
    <n v="37.630072914624101"/>
    <s v="exact"/>
    <s v="Moscow"/>
    <m/>
    <m/>
    <s v="Moscow"/>
    <x v="3"/>
    <s v="Eastern Europe"/>
    <m/>
    <m/>
    <m/>
    <m/>
    <m/>
    <m/>
    <s v="1023124"/>
    <m/>
    <s v="L407186"/>
    <s v="G409259"/>
  </r>
  <r>
    <s v="https://www.gem.wiki/CHP-26_(Mosenergo)_power_station"/>
    <x v="140"/>
    <s v="CHP-26 (Mosenergo) power station"/>
    <s v="ТЭЦ-26"/>
    <s v="2"/>
    <s v="NG"/>
    <n v="80"/>
    <x v="0"/>
    <x v="3"/>
    <s v="Y"/>
    <m/>
    <m/>
    <m/>
    <x v="60"/>
    <m/>
    <m/>
    <m/>
    <n v="55.577642658788001"/>
    <n v="37.630072914624101"/>
    <s v="exact"/>
    <s v="Moscow"/>
    <m/>
    <m/>
    <s v="Moscow"/>
    <x v="3"/>
    <s v="Eastern Europe"/>
    <m/>
    <m/>
    <m/>
    <m/>
    <m/>
    <m/>
    <s v="1023124"/>
    <m/>
    <s v="L407186"/>
    <s v="G409258"/>
  </r>
  <r>
    <s v="https://www.gem.wiki/CHP-26_(Mosenergo)_power_station"/>
    <x v="140"/>
    <s v="CHP-26 (Mosenergo) power station"/>
    <s v="ТЭЦ-26"/>
    <s v="3"/>
    <s v="NG"/>
    <n v="250"/>
    <x v="0"/>
    <x v="3"/>
    <s v="Y"/>
    <m/>
    <m/>
    <m/>
    <x v="12"/>
    <m/>
    <m/>
    <m/>
    <n v="55.577642658788001"/>
    <n v="37.630072914624101"/>
    <s v="exact"/>
    <s v="Moscow"/>
    <m/>
    <m/>
    <s v="Moscow"/>
    <x v="3"/>
    <s v="Eastern Europe"/>
    <m/>
    <m/>
    <m/>
    <m/>
    <m/>
    <m/>
    <s v="1023124"/>
    <m/>
    <s v="L407186"/>
    <s v="G409257"/>
  </r>
  <r>
    <s v="https://www.gem.wiki/CHP-26_(Mosenergo)_power_station"/>
    <x v="140"/>
    <s v="CHP-26 (Mosenergo) power station"/>
    <s v="ТЭЦ-26"/>
    <s v="4"/>
    <s v="NG"/>
    <n v="250"/>
    <x v="0"/>
    <x v="3"/>
    <s v="Y"/>
    <m/>
    <m/>
    <m/>
    <x v="12"/>
    <m/>
    <m/>
    <m/>
    <n v="55.577642658788001"/>
    <n v="37.630072914624101"/>
    <s v="exact"/>
    <s v="Moscow"/>
    <m/>
    <m/>
    <s v="Moscow"/>
    <x v="3"/>
    <s v="Eastern Europe"/>
    <m/>
    <m/>
    <m/>
    <m/>
    <m/>
    <m/>
    <s v="1023124"/>
    <m/>
    <s v="L407186"/>
    <s v="G409256"/>
  </r>
  <r>
    <s v="https://www.gem.wiki/CHP-26_(Mosenergo)_power_station"/>
    <x v="140"/>
    <s v="CHP-26 (Mosenergo) power station"/>
    <s v="ТЭЦ-26"/>
    <s v="5"/>
    <s v="NG"/>
    <n v="250"/>
    <x v="0"/>
    <x v="3"/>
    <s v="Y"/>
    <m/>
    <m/>
    <m/>
    <x v="12"/>
    <m/>
    <m/>
    <m/>
    <n v="55.577642658788001"/>
    <n v="37.630072914624101"/>
    <s v="exact"/>
    <s v="Moscow"/>
    <m/>
    <m/>
    <s v="Moscow"/>
    <x v="3"/>
    <s v="Eastern Europe"/>
    <m/>
    <m/>
    <m/>
    <m/>
    <m/>
    <m/>
    <s v="1023124"/>
    <m/>
    <s v="L407186"/>
    <s v="G409255"/>
  </r>
  <r>
    <s v="https://www.gem.wiki/CHP-26_(Mosenergo)_power_station"/>
    <x v="140"/>
    <s v="CHP-26 (Mosenergo) power station"/>
    <s v="ТЭЦ-26"/>
    <s v="6"/>
    <s v="NG"/>
    <n v="250"/>
    <x v="0"/>
    <x v="3"/>
    <s v="Y"/>
    <m/>
    <m/>
    <m/>
    <x v="12"/>
    <m/>
    <m/>
    <m/>
    <n v="55.577642658788001"/>
    <n v="37.630072914624101"/>
    <s v="exact"/>
    <s v="Moscow"/>
    <m/>
    <m/>
    <s v="Moscow"/>
    <x v="3"/>
    <s v="Eastern Europe"/>
    <m/>
    <m/>
    <m/>
    <m/>
    <m/>
    <m/>
    <s v="1023124"/>
    <m/>
    <s v="L407186"/>
    <s v="G409254"/>
  </r>
  <r>
    <s v="https://www.gem.wiki/CHP-26_(Mosenergo)_power_station"/>
    <x v="140"/>
    <s v="CHP-26 (Mosenergo) power station"/>
    <s v="ТЭЦ-26"/>
    <s v="7"/>
    <s v="NG"/>
    <n v="250"/>
    <x v="0"/>
    <x v="3"/>
    <s v="Y"/>
    <m/>
    <m/>
    <m/>
    <x v="12"/>
    <m/>
    <m/>
    <m/>
    <n v="55.577642658788001"/>
    <n v="37.630072914624101"/>
    <s v="exact"/>
    <s v="Moscow"/>
    <m/>
    <m/>
    <s v="Moscow"/>
    <x v="3"/>
    <s v="Eastern Europe"/>
    <m/>
    <m/>
    <m/>
    <m/>
    <m/>
    <m/>
    <s v="1023124"/>
    <m/>
    <s v="L407186"/>
    <s v="G409253"/>
  </r>
  <r>
    <s v="https://www.gem.wiki/CHP-26_(Mosenergo)_power_station"/>
    <x v="140"/>
    <s v="CHP-26 (Mosenergo) power station"/>
    <s v="ТЭЦ-26"/>
    <s v="8"/>
    <s v="NG"/>
    <n v="421"/>
    <x v="0"/>
    <x v="0"/>
    <s v="Y"/>
    <m/>
    <m/>
    <m/>
    <x v="17"/>
    <m/>
    <m/>
    <m/>
    <n v="55.577642658788001"/>
    <n v="37.630072914624101"/>
    <s v="exact"/>
    <s v="Moscow"/>
    <m/>
    <m/>
    <s v="Moscow"/>
    <x v="3"/>
    <s v="Eastern Europe"/>
    <m/>
    <m/>
    <m/>
    <m/>
    <m/>
    <m/>
    <s v="1023124"/>
    <m/>
    <s v="L407186"/>
    <s v="G409252"/>
  </r>
  <r>
    <s v="https://www.gem.wiki/CHP-27_(Mosenergo)_power_station"/>
    <x v="140"/>
    <s v="CHP-27 (Mosenergo) power station"/>
    <s v="ТЭЦ-27"/>
    <s v="1"/>
    <s v="NG/D"/>
    <n v="80"/>
    <x v="0"/>
    <x v="3"/>
    <s v="Y"/>
    <m/>
    <m/>
    <m/>
    <x v="67"/>
    <m/>
    <m/>
    <m/>
    <n v="55.915843882014897"/>
    <n v="37.686850291974501"/>
    <s v="exact"/>
    <s v="Chelobitevo"/>
    <m/>
    <s v="Mytishchi"/>
    <s v="Moscow Oblast"/>
    <x v="3"/>
    <s v="Eastern Europe"/>
    <m/>
    <m/>
    <m/>
    <m/>
    <m/>
    <m/>
    <s v="1023125"/>
    <m/>
    <s v="L407185"/>
    <s v="G409251"/>
  </r>
  <r>
    <s v="https://www.gem.wiki/CHP-27_(Mosenergo)_power_station"/>
    <x v="140"/>
    <s v="CHP-27 (Mosenergo) power station"/>
    <s v="ТЭЦ-27"/>
    <s v="2"/>
    <s v="NG/D"/>
    <n v="80"/>
    <x v="0"/>
    <x v="3"/>
    <s v="Y"/>
    <m/>
    <m/>
    <m/>
    <x v="23"/>
    <m/>
    <m/>
    <m/>
    <n v="55.915843882014897"/>
    <n v="37.686850291974501"/>
    <s v="exact"/>
    <s v="Chelobitevo"/>
    <m/>
    <s v="Mytishchi"/>
    <s v="Moscow Oblast"/>
    <x v="3"/>
    <s v="Eastern Europe"/>
    <m/>
    <m/>
    <m/>
    <m/>
    <m/>
    <m/>
    <s v="1023125"/>
    <m/>
    <s v="L407185"/>
    <s v="G409250"/>
  </r>
  <r>
    <s v="https://www.gem.wiki/CHP-27_(Mosenergo)_power_station"/>
    <x v="140"/>
    <s v="CHP-27 (Mosenergo) power station"/>
    <s v="ТЭЦ-27"/>
    <s v="3"/>
    <s v="NG/D"/>
    <n v="450"/>
    <x v="0"/>
    <x v="0"/>
    <s v="Y"/>
    <m/>
    <m/>
    <m/>
    <x v="47"/>
    <m/>
    <m/>
    <m/>
    <n v="55.915843882014897"/>
    <n v="37.686850291974501"/>
    <s v="exact"/>
    <s v="Chelobitevo"/>
    <m/>
    <s v="Mytishchi"/>
    <s v="Moscow Oblast"/>
    <x v="3"/>
    <s v="Eastern Europe"/>
    <m/>
    <m/>
    <m/>
    <m/>
    <m/>
    <m/>
    <s v="1023125"/>
    <m/>
    <s v="L407185"/>
    <s v="G409249"/>
  </r>
  <r>
    <s v="https://www.gem.wiki/CHP-27_(Mosenergo)_power_station"/>
    <x v="140"/>
    <s v="CHP-27 (Mosenergo) power station"/>
    <s v="ТЭЦ-27"/>
    <s v="4"/>
    <s v="NG/D"/>
    <n v="450"/>
    <x v="0"/>
    <x v="0"/>
    <s v="Y"/>
    <m/>
    <m/>
    <m/>
    <x v="47"/>
    <m/>
    <m/>
    <m/>
    <n v="55.915843882014897"/>
    <n v="37.686850291974501"/>
    <s v="exact"/>
    <s v="Chelobitevo"/>
    <m/>
    <s v="Mytishchi"/>
    <s v="Moscow Oblast"/>
    <x v="3"/>
    <s v="Eastern Europe"/>
    <m/>
    <m/>
    <m/>
    <m/>
    <m/>
    <m/>
    <s v="1023125"/>
    <m/>
    <s v="L407185"/>
    <s v="G409248"/>
  </r>
  <r>
    <s v="https://www.gem.wiki/CHP-8_(Mosenergo)_power_station"/>
    <x v="140"/>
    <s v="CHP-8 (Mosenergo) power station"/>
    <s v="ТЭЦ-8"/>
    <s v="11"/>
    <s v="NG/HFO"/>
    <n v="110"/>
    <x v="0"/>
    <x v="3"/>
    <s v="Y"/>
    <m/>
    <m/>
    <m/>
    <x v="32"/>
    <m/>
    <m/>
    <m/>
    <n v="55.724249999999998"/>
    <n v="37.696610999999997"/>
    <s v="exact"/>
    <s v="Moscow"/>
    <m/>
    <m/>
    <s v="Moscow"/>
    <x v="3"/>
    <s v="Eastern Europe"/>
    <m/>
    <m/>
    <m/>
    <m/>
    <m/>
    <m/>
    <s v="1023113"/>
    <m/>
    <s v="L407184"/>
    <s v="G409243"/>
  </r>
  <r>
    <s v="https://www.gem.wiki/CHP-8_(Mosenergo)_power_station"/>
    <x v="140"/>
    <s v="CHP-8 (Mosenergo) power station"/>
    <s v="ТЭЦ-8"/>
    <s v="6"/>
    <s v="NG/HFO"/>
    <n v="105"/>
    <x v="0"/>
    <x v="3"/>
    <s v="Y"/>
    <m/>
    <m/>
    <m/>
    <x v="32"/>
    <m/>
    <m/>
    <m/>
    <n v="55.724249999999998"/>
    <n v="37.696610999999997"/>
    <s v="exact"/>
    <s v="Moscow"/>
    <m/>
    <m/>
    <s v="Moscow"/>
    <x v="3"/>
    <s v="Eastern Europe"/>
    <m/>
    <m/>
    <m/>
    <m/>
    <m/>
    <m/>
    <s v="1023113"/>
    <m/>
    <s v="L407184"/>
    <s v="G409247"/>
  </r>
  <r>
    <s v="https://www.gem.wiki/CHP-8_(Mosenergo)_power_station"/>
    <x v="140"/>
    <s v="CHP-8 (Mosenergo) power station"/>
    <s v="ТЭЦ-8"/>
    <s v="7"/>
    <s v="NG/HFO"/>
    <n v="110"/>
    <x v="0"/>
    <x v="3"/>
    <s v="Y"/>
    <m/>
    <m/>
    <m/>
    <x v="32"/>
    <m/>
    <m/>
    <m/>
    <n v="55.724249999999998"/>
    <n v="37.696610999999997"/>
    <s v="exact"/>
    <s v="Moscow"/>
    <m/>
    <m/>
    <s v="Moscow"/>
    <x v="3"/>
    <s v="Eastern Europe"/>
    <m/>
    <m/>
    <m/>
    <m/>
    <m/>
    <m/>
    <s v="1023113"/>
    <m/>
    <s v="L407184"/>
    <s v="G409246"/>
  </r>
  <r>
    <s v="https://www.gem.wiki/CHP-8_(Mosenergo)_power_station"/>
    <x v="140"/>
    <s v="CHP-8 (Mosenergo) power station"/>
    <s v="ТЭЦ-8"/>
    <s v="8"/>
    <s v="NG/HFO"/>
    <n v="110"/>
    <x v="0"/>
    <x v="3"/>
    <s v="Y"/>
    <m/>
    <m/>
    <m/>
    <x v="32"/>
    <m/>
    <m/>
    <m/>
    <n v="55.724249999999998"/>
    <n v="37.696610999999997"/>
    <s v="exact"/>
    <s v="Moscow"/>
    <m/>
    <m/>
    <s v="Moscow"/>
    <x v="3"/>
    <s v="Eastern Europe"/>
    <m/>
    <m/>
    <m/>
    <m/>
    <m/>
    <m/>
    <s v="1023113"/>
    <m/>
    <s v="L407184"/>
    <s v="G409245"/>
  </r>
  <r>
    <s v="https://www.gem.wiki/CHP-8_(Mosenergo)_power_station"/>
    <x v="140"/>
    <s v="CHP-8 (Mosenergo) power station"/>
    <s v="ТЭЦ-8"/>
    <s v="9"/>
    <s v="NG/HFO"/>
    <n v="110"/>
    <x v="0"/>
    <x v="3"/>
    <s v="Y"/>
    <m/>
    <m/>
    <m/>
    <x v="32"/>
    <m/>
    <m/>
    <m/>
    <n v="55.724249999999998"/>
    <n v="37.696610999999997"/>
    <s v="exact"/>
    <s v="Moscow"/>
    <m/>
    <m/>
    <s v="Moscow"/>
    <x v="3"/>
    <s v="Eastern Europe"/>
    <m/>
    <m/>
    <m/>
    <m/>
    <m/>
    <m/>
    <s v="1023113"/>
    <m/>
    <s v="L407184"/>
    <s v="G409244"/>
  </r>
  <r>
    <s v="https://www.gem.wiki/CHP-9_(Mosenergo)_power_station"/>
    <x v="140"/>
    <s v="CHP-9 (Mosenergo) power station"/>
    <s v="ТЭЦ-9"/>
    <s v="1"/>
    <s v="NG"/>
    <n v="65"/>
    <x v="0"/>
    <x v="1"/>
    <s v="Y"/>
    <m/>
    <m/>
    <m/>
    <x v="2"/>
    <m/>
    <m/>
    <m/>
    <n v="55.704999999999998"/>
    <n v="37.65"/>
    <s v="exact"/>
    <s v="Moscow"/>
    <m/>
    <m/>
    <s v="Moscow"/>
    <x v="3"/>
    <s v="Eastern Europe"/>
    <m/>
    <m/>
    <m/>
    <m/>
    <m/>
    <m/>
    <s v="1023114"/>
    <m/>
    <s v="L407183"/>
    <s v="G409239"/>
  </r>
  <r>
    <s v="https://www.gem.wiki/CHP-9_(Mosenergo)_power_station"/>
    <x v="140"/>
    <s v="CHP-9 (Mosenergo) power station"/>
    <s v="ТЭЦ-9"/>
    <s v="4"/>
    <s v="NG"/>
    <n v="60"/>
    <x v="0"/>
    <x v="3"/>
    <s v="Y"/>
    <m/>
    <m/>
    <m/>
    <x v="27"/>
    <m/>
    <m/>
    <m/>
    <n v="55.704999999999998"/>
    <n v="37.65"/>
    <s v="exact"/>
    <s v="Moscow"/>
    <m/>
    <m/>
    <s v="Moscow"/>
    <x v="3"/>
    <s v="Eastern Europe"/>
    <m/>
    <m/>
    <m/>
    <m/>
    <m/>
    <m/>
    <s v="1023114"/>
    <m/>
    <s v="L407183"/>
    <s v="G409242"/>
  </r>
  <r>
    <s v="https://www.gem.wiki/CHP-9_(Mosenergo)_power_station"/>
    <x v="140"/>
    <s v="CHP-9 (Mosenergo) power station"/>
    <s v="ТЭЦ-9"/>
    <s v="5"/>
    <s v="NG"/>
    <n v="70"/>
    <x v="0"/>
    <x v="3"/>
    <s v="Y"/>
    <m/>
    <m/>
    <m/>
    <x v="33"/>
    <m/>
    <m/>
    <m/>
    <n v="55.704999999999998"/>
    <n v="37.65"/>
    <s v="exact"/>
    <s v="Moscow"/>
    <m/>
    <m/>
    <s v="Moscow"/>
    <x v="3"/>
    <s v="Eastern Europe"/>
    <m/>
    <m/>
    <m/>
    <m/>
    <m/>
    <m/>
    <s v="1023114"/>
    <m/>
    <s v="L407183"/>
    <s v="G409241"/>
  </r>
  <r>
    <s v="https://www.gem.wiki/CHP-9_(Mosenergo)_power_station"/>
    <x v="140"/>
    <s v="CHP-9 (Mosenergo) power station"/>
    <s v="ТЭЦ-9"/>
    <s v="7"/>
    <s v="NG"/>
    <n v="80"/>
    <x v="0"/>
    <x v="3"/>
    <s v="Y"/>
    <m/>
    <m/>
    <m/>
    <x v="29"/>
    <m/>
    <m/>
    <m/>
    <n v="55.704999999999998"/>
    <n v="37.65"/>
    <s v="exact"/>
    <s v="Moscow"/>
    <m/>
    <m/>
    <s v="Moscow"/>
    <x v="3"/>
    <s v="Eastern Europe"/>
    <m/>
    <m/>
    <m/>
    <m/>
    <m/>
    <m/>
    <s v="1023114"/>
    <m/>
    <s v="L407183"/>
    <s v="G409240"/>
  </r>
  <r>
    <s v="https://www.gem.wiki/Central_CHP-1_(TGC-1)_power_station"/>
    <x v="140"/>
    <s v="Central CHP-1 (TGC-1) power station"/>
    <s v="Центральная ТЭЦ (ЭС-1) Санкт-Петербург"/>
    <s v="2"/>
    <s v="NG/HFO"/>
    <n v="50"/>
    <x v="0"/>
    <x v="1"/>
    <s v="Y"/>
    <m/>
    <m/>
    <m/>
    <x v="31"/>
    <m/>
    <m/>
    <m/>
    <n v="59.9069"/>
    <n v="30.334399999999999"/>
    <s v="exact"/>
    <s v="Saint Petersburg"/>
    <m/>
    <m/>
    <s v="Saint Petersburg"/>
    <x v="3"/>
    <s v="Eastern Europe"/>
    <s v="WRI: WRI1062199"/>
    <m/>
    <m/>
    <m/>
    <m/>
    <m/>
    <s v="1021877"/>
    <m/>
    <s v="L407176"/>
    <s v="G409329"/>
  </r>
  <r>
    <s v="https://www.gem.wiki/Central_CHP-1_(TGC-1)_power_station"/>
    <x v="140"/>
    <s v="Central CHP-1 (TGC-1) power station"/>
    <s v="Центральная ТЭЦ (ЭС-1) Санкт-Петербург"/>
    <s v="3"/>
    <s v="NG/HFO"/>
    <n v="50"/>
    <x v="0"/>
    <x v="1"/>
    <s v="Y"/>
    <m/>
    <m/>
    <m/>
    <x v="31"/>
    <m/>
    <m/>
    <m/>
    <n v="59.9069"/>
    <n v="30.334399999999999"/>
    <s v="exact"/>
    <s v="Saint Petersburg"/>
    <m/>
    <m/>
    <s v="Saint Petersburg"/>
    <x v="3"/>
    <s v="Eastern Europe"/>
    <s v="WRI: WRI1062199"/>
    <m/>
    <m/>
    <m/>
    <m/>
    <m/>
    <s v="1021877"/>
    <m/>
    <s v="L407176"/>
    <s v="G409328"/>
  </r>
  <r>
    <s v="https://www.gem.wiki/Chaikovskaya_CHP-18_power_station"/>
    <x v="140"/>
    <s v="Chaikovskaya CHP-18 power station"/>
    <s v="Чайковская ТЭЦ-18"/>
    <s v="1"/>
    <s v="NG/C"/>
    <n v="60"/>
    <x v="0"/>
    <x v="3"/>
    <s v="Y"/>
    <m/>
    <m/>
    <m/>
    <x v="68"/>
    <m/>
    <m/>
    <m/>
    <n v="56.728192"/>
    <n v="53.927658000000001"/>
    <s v="exact"/>
    <s v="Chaykovsky"/>
    <m/>
    <m/>
    <s v="Perm Krai"/>
    <x v="3"/>
    <s v="Eastern Europe"/>
    <m/>
    <m/>
    <m/>
    <m/>
    <m/>
    <m/>
    <s v="1026554"/>
    <n v="1109398"/>
    <s v="L407175"/>
    <s v="G409327"/>
  </r>
  <r>
    <s v="https://www.gem.wiki/Chaikovskaya_CHP-18_power_station"/>
    <x v="140"/>
    <s v="Chaikovskaya CHP-18 power station"/>
    <s v="Чайковская ТЭЦ-18"/>
    <s v="2"/>
    <s v="NG/C"/>
    <n v="60"/>
    <x v="0"/>
    <x v="3"/>
    <s v="Y"/>
    <m/>
    <m/>
    <m/>
    <x v="68"/>
    <m/>
    <m/>
    <m/>
    <n v="56.728192"/>
    <n v="53.927658000000001"/>
    <s v="exact"/>
    <s v="Chaykovsky"/>
    <m/>
    <m/>
    <s v="Perm Krai"/>
    <x v="3"/>
    <s v="Eastern Europe"/>
    <m/>
    <m/>
    <m/>
    <m/>
    <m/>
    <m/>
    <s v="1026554"/>
    <n v="1198999"/>
    <s v="L407175"/>
    <s v="G409326"/>
  </r>
  <r>
    <s v="https://www.gem.wiki/Chaikovskaya_CHP-18_power_station"/>
    <x v="140"/>
    <s v="Chaikovskaya CHP-18 power station"/>
    <s v="Чайковская ТЭЦ-18"/>
    <s v="3"/>
    <s v="NG/C"/>
    <n v="50"/>
    <x v="0"/>
    <x v="3"/>
    <s v="Y"/>
    <m/>
    <m/>
    <m/>
    <x v="68"/>
    <m/>
    <m/>
    <m/>
    <n v="56.728192"/>
    <n v="53.927658000000001"/>
    <s v="exact"/>
    <s v="Chaykovsky"/>
    <m/>
    <m/>
    <s v="Perm Krai"/>
    <x v="3"/>
    <s v="Eastern Europe"/>
    <m/>
    <m/>
    <m/>
    <m/>
    <m/>
    <m/>
    <s v="1026554"/>
    <n v="1199000"/>
    <s v="L407175"/>
    <s v="G409325"/>
  </r>
  <r>
    <s v="https://www.gem.wiki/Cheboksary_CHP-2_power_station"/>
    <x v="140"/>
    <s v="Cheboksary CHP-2 power station"/>
    <s v="Чебоксарская ТЭЦ-2"/>
    <s v="1"/>
    <s v="NG"/>
    <n v="135"/>
    <x v="0"/>
    <x v="3"/>
    <s v="Y"/>
    <m/>
    <m/>
    <m/>
    <x v="76"/>
    <m/>
    <m/>
    <m/>
    <n v="56.125999999999998"/>
    <n v="47.299599999999998"/>
    <s v="exact"/>
    <s v="Cheboksary"/>
    <m/>
    <m/>
    <s v="Chuvash Republic"/>
    <x v="3"/>
    <s v="Eastern Europe"/>
    <s v="WRI: WRI1003680"/>
    <m/>
    <m/>
    <m/>
    <m/>
    <m/>
    <s v="1012466"/>
    <n v="1192741"/>
    <s v="L407174"/>
    <s v="G409324"/>
  </r>
  <r>
    <s v="https://www.gem.wiki/Cheboksary_CHP-2_power_station"/>
    <x v="140"/>
    <s v="Cheboksary CHP-2 power station"/>
    <s v="Чебоксарская ТЭЦ-2"/>
    <s v="2"/>
    <s v="NG"/>
    <n v="80"/>
    <x v="0"/>
    <x v="3"/>
    <s v="Y"/>
    <m/>
    <m/>
    <m/>
    <x v="60"/>
    <m/>
    <m/>
    <m/>
    <n v="56.125999999999998"/>
    <n v="47.299599999999998"/>
    <s v="exact"/>
    <s v="Cheboksary"/>
    <m/>
    <m/>
    <s v="Chuvash Republic"/>
    <x v="3"/>
    <s v="Eastern Europe"/>
    <s v="WRI: WRI1003680"/>
    <m/>
    <m/>
    <m/>
    <m/>
    <m/>
    <s v="1012466"/>
    <n v="1109421"/>
    <s v="L407174"/>
    <s v="G409323"/>
  </r>
  <r>
    <s v="https://www.gem.wiki/Cheboksary_CHP-2_power_station"/>
    <x v="140"/>
    <s v="Cheboksary CHP-2 power station"/>
    <s v="Чебоксарская ТЭЦ-2"/>
    <s v="3"/>
    <s v="NG"/>
    <n v="135"/>
    <x v="0"/>
    <x v="3"/>
    <s v="Y"/>
    <m/>
    <m/>
    <m/>
    <x v="28"/>
    <m/>
    <m/>
    <m/>
    <n v="56.125999999999998"/>
    <n v="47.299599999999998"/>
    <s v="exact"/>
    <s v="Cheboksary"/>
    <m/>
    <m/>
    <s v="Chuvash Republic"/>
    <x v="3"/>
    <s v="Eastern Europe"/>
    <s v="WRI: WRI1003680"/>
    <m/>
    <m/>
    <m/>
    <m/>
    <m/>
    <s v="1012466"/>
    <n v="1193393"/>
    <s v="L407174"/>
    <s v="G409322"/>
  </r>
  <r>
    <s v="https://www.gem.wiki/Cheboksary_CHP-2_power_station"/>
    <x v="140"/>
    <s v="Cheboksary CHP-2 power station"/>
    <s v="Чебоксарская ТЭЦ-2"/>
    <s v="4"/>
    <s v="NG"/>
    <n v="110"/>
    <x v="0"/>
    <x v="3"/>
    <s v="Y"/>
    <m/>
    <m/>
    <m/>
    <x v="32"/>
    <m/>
    <m/>
    <m/>
    <n v="56.125999999999998"/>
    <n v="47.299599999999998"/>
    <s v="exact"/>
    <s v="Cheboksary"/>
    <m/>
    <m/>
    <s v="Chuvash Republic"/>
    <x v="3"/>
    <s v="Eastern Europe"/>
    <s v="WRI: WRI1003680"/>
    <m/>
    <m/>
    <m/>
    <m/>
    <m/>
    <s v="1012466"/>
    <n v="1192758"/>
    <s v="L407174"/>
    <s v="G409321"/>
  </r>
  <r>
    <s v="https://www.gem.wiki/Chelyabinsk_CHP-1_power_station"/>
    <x v="140"/>
    <s v="Chelyabinsk CHP-1 power station"/>
    <s v="Челябинская ТЭЦ-1"/>
    <s v="1"/>
    <s v="NG"/>
    <n v="134"/>
    <x v="0"/>
    <x v="0"/>
    <s v="Y"/>
    <m/>
    <m/>
    <s v="N"/>
    <x v="2"/>
    <m/>
    <m/>
    <m/>
    <n v="55.134106000000003"/>
    <n v="61.476464999999997"/>
    <s v="exact"/>
    <s v="Chelyabinsk"/>
    <m/>
    <m/>
    <s v="Chelyabinsk Oblast"/>
    <x v="3"/>
    <s v="Eastern Europe"/>
    <s v="WRI: WRI1003681"/>
    <m/>
    <m/>
    <m/>
    <m/>
    <m/>
    <s v="1012147"/>
    <m/>
    <s v="L104772"/>
    <s v="G409320"/>
  </r>
  <r>
    <s v="https://www.gem.wiki/Chelyabinsk_CHP-2_power_station"/>
    <x v="140"/>
    <s v="Chelyabinsk CHP-2 power station"/>
    <s v="Челябинская ТЭЦ-2"/>
    <s v="1"/>
    <s v="NG/C/HFO"/>
    <n v="60"/>
    <x v="0"/>
    <x v="3"/>
    <s v="Y"/>
    <s v="N"/>
    <s v="N"/>
    <s v="conversion"/>
    <x v="49"/>
    <m/>
    <m/>
    <m/>
    <n v="55.153336000000003"/>
    <n v="61.497533300000001"/>
    <s v="exact"/>
    <s v="Chelyabinsk"/>
    <m/>
    <m/>
    <s v="Chelyabinsk Oblast"/>
    <x v="3"/>
    <s v="Eastern Europe"/>
    <m/>
    <m/>
    <m/>
    <m/>
    <m/>
    <m/>
    <s v="1012148"/>
    <n v="1206394"/>
    <s v="L104838"/>
    <s v="G409319"/>
  </r>
  <r>
    <s v="https://www.gem.wiki/Chelyabinsk_CHP-2_power_station"/>
    <x v="140"/>
    <s v="Chelyabinsk CHP-2 power station"/>
    <s v="Челябинская ТЭЦ-2"/>
    <s v="2"/>
    <s v="NG/C/HFO"/>
    <n v="60"/>
    <x v="0"/>
    <x v="3"/>
    <s v="Y"/>
    <s v="N"/>
    <s v="N"/>
    <s v="conversion"/>
    <x v="49"/>
    <m/>
    <m/>
    <m/>
    <n v="55.153336000000003"/>
    <n v="61.497533300000001"/>
    <s v="exact"/>
    <s v="Chelyabinsk"/>
    <m/>
    <m/>
    <s v="Chelyabinsk Oblast"/>
    <x v="3"/>
    <s v="Eastern Europe"/>
    <m/>
    <m/>
    <m/>
    <m/>
    <m/>
    <m/>
    <s v="1012148"/>
    <n v="1109449"/>
    <s v="L104838"/>
    <s v="G409318"/>
  </r>
  <r>
    <s v="https://www.gem.wiki/Chelyabinsk_CHP-2_power_station"/>
    <x v="140"/>
    <s v="Chelyabinsk CHP-2 power station"/>
    <s v="Челябинская ТЭЦ-2"/>
    <s v="3"/>
    <s v="NG/C/HFO"/>
    <n v="100"/>
    <x v="0"/>
    <x v="3"/>
    <s v="Y"/>
    <s v="N"/>
    <s v="N"/>
    <s v="conversion"/>
    <x v="49"/>
    <m/>
    <m/>
    <m/>
    <n v="55.153336000000003"/>
    <n v="61.497533300000001"/>
    <s v="exact"/>
    <s v="Chelyabinsk"/>
    <m/>
    <m/>
    <s v="Chelyabinsk Oblast"/>
    <x v="3"/>
    <s v="Eastern Europe"/>
    <m/>
    <m/>
    <m/>
    <m/>
    <m/>
    <m/>
    <s v="1012148"/>
    <n v="1202121"/>
    <s v="L104838"/>
    <s v="G409317"/>
  </r>
  <r>
    <s v="https://www.gem.wiki/Chelyabinsk_CHP-2_power_station"/>
    <x v="140"/>
    <s v="Chelyabinsk CHP-2 power station"/>
    <s v="Челябинская ТЭЦ-2"/>
    <s v="4"/>
    <s v="NG/C/HFO"/>
    <n v="100"/>
    <x v="0"/>
    <x v="3"/>
    <s v="Y"/>
    <s v="N"/>
    <s v="N"/>
    <s v="conversion"/>
    <x v="49"/>
    <m/>
    <m/>
    <m/>
    <n v="55.153336000000003"/>
    <n v="61.497533300000001"/>
    <s v="exact"/>
    <s v="Chelyabinsk"/>
    <m/>
    <m/>
    <s v="Chelyabinsk Oblast"/>
    <x v="3"/>
    <s v="Eastern Europe"/>
    <m/>
    <m/>
    <m/>
    <m/>
    <m/>
    <m/>
    <s v="1012148"/>
    <n v="1202122"/>
    <s v="L104838"/>
    <s v="G409316"/>
  </r>
  <r>
    <s v="https://www.gem.wiki/Chelyabinsk_CHP-3_power_station"/>
    <x v="140"/>
    <s v="Chelyabinsk CHP-3 power station"/>
    <s v="Челябинская ТЭЦ-3"/>
    <s v="1"/>
    <s v="NG"/>
    <n v="180"/>
    <x v="0"/>
    <x v="3"/>
    <s v="Y"/>
    <m/>
    <m/>
    <m/>
    <x v="67"/>
    <m/>
    <m/>
    <m/>
    <n v="55.230003000000004"/>
    <n v="61.488644299999997"/>
    <s v="exact"/>
    <s v="Chelyabinsk"/>
    <m/>
    <m/>
    <s v="Chelyabinsk Oblast"/>
    <x v="3"/>
    <s v="Eastern Europe"/>
    <m/>
    <m/>
    <m/>
    <m/>
    <m/>
    <m/>
    <s v="1012149"/>
    <n v="1109450"/>
    <s v="L407173"/>
    <s v="G409315"/>
  </r>
  <r>
    <s v="https://www.gem.wiki/Chelyabinsk_CHP-3_power_station"/>
    <x v="140"/>
    <s v="Chelyabinsk CHP-3 power station"/>
    <s v="Челябинская ТЭЦ-3"/>
    <s v="2"/>
    <s v="NG"/>
    <n v="180"/>
    <x v="0"/>
    <x v="3"/>
    <s v="Y"/>
    <m/>
    <m/>
    <m/>
    <x v="37"/>
    <m/>
    <m/>
    <m/>
    <n v="55.230003000000004"/>
    <n v="61.488644299999997"/>
    <s v="exact"/>
    <s v="Chelyabinsk"/>
    <m/>
    <m/>
    <s v="Chelyabinsk Oblast"/>
    <x v="3"/>
    <s v="Eastern Europe"/>
    <m/>
    <m/>
    <m/>
    <m/>
    <m/>
    <m/>
    <s v="1012149"/>
    <n v="1109451"/>
    <s v="L407173"/>
    <s v="G409314"/>
  </r>
  <r>
    <s v="https://www.gem.wiki/Chelyabinsk_CHP-3_power_station"/>
    <x v="140"/>
    <s v="Chelyabinsk CHP-3 power station"/>
    <s v="Челябинская ТЭЦ-3"/>
    <s v="3"/>
    <s v="NG"/>
    <n v="233"/>
    <x v="0"/>
    <x v="0"/>
    <s v="Y"/>
    <m/>
    <m/>
    <m/>
    <x v="17"/>
    <m/>
    <m/>
    <m/>
    <n v="55.230003000000004"/>
    <n v="61.488644299999997"/>
    <s v="exact"/>
    <s v="Chelyabinsk"/>
    <m/>
    <m/>
    <s v="Chelyabinsk Oblast"/>
    <x v="3"/>
    <s v="Eastern Europe"/>
    <m/>
    <m/>
    <m/>
    <m/>
    <m/>
    <m/>
    <s v="1012149"/>
    <s v="1218816, 1218817"/>
    <s v="L407173"/>
    <s v="G409313"/>
  </r>
  <r>
    <s v="https://www.gem.wiki/Chelyabinsk_CHP-4_power_station"/>
    <x v="140"/>
    <s v="Chelyabinsk CHP-4 power station"/>
    <s v="Челябинская ГРЭС (Челябинская ТЭЦ-4)"/>
    <s v="CC1"/>
    <s v="NG"/>
    <n v="247"/>
    <x v="0"/>
    <x v="0"/>
    <s v="Y"/>
    <m/>
    <m/>
    <m/>
    <x v="13"/>
    <m/>
    <m/>
    <m/>
    <n v="55.204652000000003"/>
    <n v="61.407513999999999"/>
    <s v="exact"/>
    <s v="Chelyabinsk"/>
    <m/>
    <m/>
    <s v="Chelyabinsk Oblast"/>
    <x v="3"/>
    <s v="Eastern Europe"/>
    <s v="WRI: WRI1003682"/>
    <m/>
    <s v="Chelyabinsk State District Power Plant"/>
    <m/>
    <m/>
    <m/>
    <s v="1066928"/>
    <s v="1244197, 1244198"/>
    <s v="L407172"/>
    <s v="G409312"/>
  </r>
  <r>
    <s v="https://www.gem.wiki/Chelyabinsk_CHP-4_power_station"/>
    <x v="140"/>
    <s v="Chelyabinsk CHP-4 power station"/>
    <s v="Челябинская ГРЭС (Челябинская ТЭЦ-4)"/>
    <s v="CC2"/>
    <s v="NG"/>
    <n v="247"/>
    <x v="0"/>
    <x v="0"/>
    <s v="Y"/>
    <m/>
    <m/>
    <m/>
    <x v="5"/>
    <m/>
    <m/>
    <m/>
    <n v="55.204652000000003"/>
    <n v="61.407513999999999"/>
    <s v="exact"/>
    <s v="Chelyabinsk"/>
    <m/>
    <m/>
    <s v="Chelyabinsk Oblast"/>
    <x v="3"/>
    <s v="Eastern Europe"/>
    <s v="WRI: WRI1003682"/>
    <m/>
    <s v="Chelyabinsk State District Power Plant"/>
    <m/>
    <m/>
    <m/>
    <s v="1066928"/>
    <m/>
    <s v="L407172"/>
    <s v="G409311"/>
  </r>
  <r>
    <s v="https://www.gem.wiki/Chelyabinsk_CHP-4_power_station"/>
    <x v="140"/>
    <s v="Chelyabinsk CHP-4 power station"/>
    <s v="Челябинская ГРЭС (Челябинская ТЭЦ-4)"/>
    <s v="CC3"/>
    <s v="NG"/>
    <n v="263"/>
    <x v="0"/>
    <x v="0"/>
    <s v="Y"/>
    <m/>
    <m/>
    <m/>
    <x v="31"/>
    <m/>
    <m/>
    <m/>
    <n v="55.204652000000003"/>
    <n v="61.407513999999999"/>
    <s v="exact"/>
    <s v="Chelyabinsk"/>
    <m/>
    <m/>
    <s v="Chelyabinsk Oblast"/>
    <x v="3"/>
    <s v="Eastern Europe"/>
    <s v="WRI: WRI1003682"/>
    <m/>
    <s v="Chelyabinsk State District Power Plant"/>
    <m/>
    <m/>
    <m/>
    <s v="1066928"/>
    <s v="1259311, 1259312"/>
    <s v="L407172"/>
    <s v="G409310"/>
  </r>
  <r>
    <s v="https://www.gem.wiki/Chelyabinsk_Metals_power_station"/>
    <x v="140"/>
    <s v="Chelyabinsk Metals power station"/>
    <s v="ТЭЦ ЧМК"/>
    <s v="6"/>
    <s v="NG/BFG/COG"/>
    <n v="50"/>
    <x v="0"/>
    <x v="3"/>
    <s v="Y"/>
    <m/>
    <m/>
    <m/>
    <x v="65"/>
    <m/>
    <m/>
    <m/>
    <n v="55.257447999999997"/>
    <n v="61.438062000000002"/>
    <s v="exact"/>
    <s v="Chelyabinsk"/>
    <m/>
    <m/>
    <s v="Chelyabinsk Oblast"/>
    <x v="3"/>
    <s v="Eastern Europe"/>
    <m/>
    <m/>
    <s v="CHMK CHP"/>
    <s v="both"/>
    <s v="Other Metals &amp; Mining"/>
    <m/>
    <s v="1012150"/>
    <m/>
    <s v="L407171"/>
    <s v="G409309"/>
  </r>
  <r>
    <s v="https://www.gem.wiki/Chelyabinsk_Metals_power_station"/>
    <x v="140"/>
    <s v="Chelyabinsk Metals power station"/>
    <s v="ТЭЦ ЧМК"/>
    <s v="7"/>
    <s v="NG/BFG/COG"/>
    <n v="60"/>
    <x v="0"/>
    <x v="3"/>
    <s v="Y"/>
    <m/>
    <m/>
    <m/>
    <x v="64"/>
    <m/>
    <m/>
    <m/>
    <n v="55.257447999999997"/>
    <n v="61.438062000000002"/>
    <s v="exact"/>
    <s v="Chelyabinsk"/>
    <m/>
    <m/>
    <s v="Chelyabinsk Oblast"/>
    <x v="3"/>
    <s v="Eastern Europe"/>
    <m/>
    <m/>
    <s v="CHMK CHP"/>
    <s v="both"/>
    <s v="Other Metals &amp; Mining"/>
    <m/>
    <s v="1012150"/>
    <m/>
    <s v="L407171"/>
    <s v="G409308"/>
  </r>
  <r>
    <s v="https://www.gem.wiki/Cherepetskaya_power_station"/>
    <x v="140"/>
    <s v="Cherepetskaya power station"/>
    <s v="Черепетская ГРЭС, Черепетская ГРЭС имени Д. Г. Жимерина"/>
    <s v="CC1"/>
    <s v="NG"/>
    <n v="300"/>
    <x v="4"/>
    <x v="0"/>
    <s v="Y"/>
    <s v="not found"/>
    <m/>
    <s v="conversion"/>
    <x v="45"/>
    <m/>
    <m/>
    <m/>
    <n v="54.136865999999998"/>
    <n v="36.480612000000001"/>
    <s v="exact"/>
    <s v="Suvorov"/>
    <m/>
    <s v="Suvorov"/>
    <s v="Tula Oblast"/>
    <x v="3"/>
    <s v="Eastern Europe"/>
    <m/>
    <m/>
    <s v="Cherepets power station, Cherepetskaya Gres Imeni D. G. Zhimerina"/>
    <m/>
    <m/>
    <m/>
    <m/>
    <m/>
    <s v="L103389"/>
    <s v="G411122"/>
  </r>
  <r>
    <s v="https://www.gem.wiki/Cherepetskaya_power_station"/>
    <x v="140"/>
    <s v="Cherepetskaya power station"/>
    <s v="Черепетская ГРЭС, Черепетская ГРЭС имени Д. Г. Жимерина"/>
    <s v="CC2"/>
    <s v="NG"/>
    <n v="300"/>
    <x v="4"/>
    <x v="0"/>
    <s v="Y"/>
    <s v="not found"/>
    <m/>
    <s v="conversion"/>
    <x v="45"/>
    <m/>
    <m/>
    <m/>
    <n v="54.136865999999998"/>
    <n v="36.480612000000001"/>
    <s v="exact"/>
    <s v="Suvorov"/>
    <m/>
    <s v="Suvorov"/>
    <s v="Tula Oblast"/>
    <x v="3"/>
    <s v="Eastern Europe"/>
    <m/>
    <m/>
    <s v="Cherepets power station, Cherepetskaya Gres Imeni D. G. Zhimerina"/>
    <m/>
    <m/>
    <m/>
    <m/>
    <m/>
    <s v="L103389"/>
    <s v="G411121"/>
  </r>
  <r>
    <s v="https://www.gem.wiki/Cherepovetskaya_power_station"/>
    <x v="140"/>
    <s v="Cherepovetskaya power station"/>
    <s v="Череповецкая ГРЭС"/>
    <s v="4"/>
    <s v="NG"/>
    <n v="450"/>
    <x v="0"/>
    <x v="0"/>
    <s v="Y"/>
    <m/>
    <m/>
    <m/>
    <x v="2"/>
    <m/>
    <m/>
    <m/>
    <n v="59.228371000000003"/>
    <n v="37.125883000000002"/>
    <s v="exact"/>
    <s v="Kaduy"/>
    <m/>
    <m/>
    <s v="Vologda"/>
    <x v="3"/>
    <s v="Eastern Europe"/>
    <m/>
    <m/>
    <s v="Kaduy"/>
    <m/>
    <m/>
    <m/>
    <s v="1066986"/>
    <n v="1216889"/>
    <s v="L103391"/>
    <s v="G409307"/>
  </r>
  <r>
    <s v="https://www.gem.wiki/Diaghilevskaya_power_station"/>
    <x v="140"/>
    <s v="Diaghilevskaya power station"/>
    <s v="Дягилевская ТЭЦ"/>
    <s v="3"/>
    <s v="NG"/>
    <n v="60"/>
    <x v="0"/>
    <x v="3"/>
    <s v="Y"/>
    <m/>
    <m/>
    <m/>
    <x v="79"/>
    <m/>
    <m/>
    <m/>
    <n v="54.676527999999998"/>
    <n v="39.624082999999999"/>
    <s v="exact"/>
    <s v="Ryazan"/>
    <m/>
    <m/>
    <s v="Ryazan Oblast"/>
    <x v="3"/>
    <s v="Eastern Europe"/>
    <m/>
    <m/>
    <s v="Dyagilev"/>
    <m/>
    <m/>
    <m/>
    <s v="1026561"/>
    <n v="1249726"/>
    <s v="L407182"/>
    <s v="G409237"/>
  </r>
  <r>
    <s v="https://www.gem.wiki/Diaghilevskaya_power_station"/>
    <x v="140"/>
    <s v="Diaghilevskaya power station"/>
    <s v="Дягилевская ТЭЦ"/>
    <s v="4"/>
    <s v="NG"/>
    <n v="50"/>
    <x v="0"/>
    <x v="3"/>
    <s v="Y"/>
    <m/>
    <m/>
    <m/>
    <x v="38"/>
    <m/>
    <m/>
    <m/>
    <n v="54.676527999999998"/>
    <n v="39.624082999999999"/>
    <s v="exact"/>
    <s v="Ryazan"/>
    <m/>
    <m/>
    <s v="Ryazan Oblast"/>
    <x v="3"/>
    <s v="Eastern Europe"/>
    <m/>
    <m/>
    <s v="Dyagilev"/>
    <m/>
    <m/>
    <m/>
    <s v="1026561"/>
    <m/>
    <s v="L407182"/>
    <s v="G409238"/>
  </r>
  <r>
    <s v="https://www.gem.wiki/Diaghilevskaya_power_station"/>
    <x v="140"/>
    <s v="Diaghilevskaya power station"/>
    <s v="Дягилевская ТЭЦ"/>
    <s v="CC1"/>
    <s v="NG"/>
    <n v="119"/>
    <x v="0"/>
    <x v="0"/>
    <s v="Y"/>
    <m/>
    <m/>
    <m/>
    <x v="31"/>
    <m/>
    <m/>
    <m/>
    <n v="54.676527999999998"/>
    <n v="39.624082999999999"/>
    <s v="exact"/>
    <s v="Ryazan"/>
    <m/>
    <m/>
    <s v="Ryazan Oblast"/>
    <x v="3"/>
    <s v="Eastern Europe"/>
    <m/>
    <m/>
    <s v="Dyagilev"/>
    <m/>
    <m/>
    <m/>
    <s v="1026561"/>
    <s v="1198867, 1198868, 1249723"/>
    <s v="L407182"/>
    <s v="G409236"/>
  </r>
  <r>
    <s v="https://www.gem.wiki/Dorogobuzhskaya_power_station"/>
    <x v="140"/>
    <s v="Dorogobuzhskaya power station"/>
    <s v="Дорогобужская ТЭЦ"/>
    <s v="4"/>
    <s v="NG/HFO/C"/>
    <n v="60"/>
    <x v="0"/>
    <x v="3"/>
    <s v="Y"/>
    <m/>
    <m/>
    <m/>
    <x v="74"/>
    <m/>
    <m/>
    <m/>
    <n v="54.9876"/>
    <n v="33.376100000000001"/>
    <s v="exact"/>
    <s v="Dorogobuzh"/>
    <m/>
    <m/>
    <s v="Smolensk Oblast"/>
    <x v="3"/>
    <s v="Eastern Europe"/>
    <s v="WRI: WRI1061735"/>
    <m/>
    <s v="Dorogobuzhskaya TPP"/>
    <m/>
    <m/>
    <m/>
    <s v="1026560"/>
    <n v="1161838"/>
    <s v="L407181"/>
    <s v="G409235"/>
  </r>
  <r>
    <s v="https://www.gem.wiki/Dzerzhinsk_power_station"/>
    <x v="140"/>
    <s v="Dzerzhinsk power station"/>
    <s v="Дзержинская ТЭЦ"/>
    <s v="1"/>
    <s v="NG"/>
    <n v="60"/>
    <x v="0"/>
    <x v="3"/>
    <s v="Y"/>
    <m/>
    <m/>
    <m/>
    <x v="64"/>
    <m/>
    <m/>
    <m/>
    <n v="56.233600000000003"/>
    <n v="43.520800000000001"/>
    <s v="exact"/>
    <s v="Dzerzhinsk"/>
    <m/>
    <m/>
    <s v="Nizhny Novgorod Oblast"/>
    <x v="3"/>
    <s v="Eastern Europe"/>
    <s v="WRI: WRI1003698"/>
    <m/>
    <m/>
    <m/>
    <m/>
    <m/>
    <s v="1024119"/>
    <n v="1206208"/>
    <s v="L407180"/>
    <s v="G409234"/>
  </r>
  <r>
    <s v="https://www.gem.wiki/Dzerzhinsk_power_station"/>
    <x v="140"/>
    <s v="Dzerzhinsk power station"/>
    <s v="Дзержинская ТЭЦ"/>
    <s v="2"/>
    <s v="NG"/>
    <n v="80"/>
    <x v="0"/>
    <x v="3"/>
    <s v="Y"/>
    <m/>
    <m/>
    <m/>
    <x v="19"/>
    <m/>
    <m/>
    <m/>
    <n v="56.233600000000003"/>
    <n v="43.520800000000001"/>
    <s v="exact"/>
    <s v="Dzerzhinsk"/>
    <m/>
    <m/>
    <s v="Nizhny Novgorod Oblast"/>
    <x v="3"/>
    <s v="Eastern Europe"/>
    <s v="WRI: WRI1003698"/>
    <m/>
    <m/>
    <m/>
    <m/>
    <m/>
    <s v="1024119"/>
    <s v="not found"/>
    <s v="L407180"/>
    <s v="G409233"/>
  </r>
  <r>
    <s v="https://www.gem.wiki/Dzerzhinsk_power_station"/>
    <x v="140"/>
    <s v="Dzerzhinsk power station"/>
    <s v="Дзержинская ТЭЦ"/>
    <s v="5"/>
    <s v="NG"/>
    <n v="110"/>
    <x v="0"/>
    <x v="3"/>
    <s v="Y"/>
    <m/>
    <m/>
    <m/>
    <x v="79"/>
    <m/>
    <m/>
    <m/>
    <n v="56.233600000000003"/>
    <n v="43.520800000000001"/>
    <s v="exact"/>
    <s v="Dzerzhinsk"/>
    <m/>
    <m/>
    <s v="Nizhny Novgorod Oblast"/>
    <x v="3"/>
    <s v="Eastern Europe"/>
    <s v="WRI: WRI1003698"/>
    <m/>
    <m/>
    <m/>
    <m/>
    <m/>
    <s v="1024119"/>
    <n v="1190196"/>
    <s v="L407180"/>
    <s v="G409231"/>
  </r>
  <r>
    <s v="https://www.gem.wiki/Dzerzhinsk_power_station"/>
    <x v="140"/>
    <s v="Dzerzhinsk power station"/>
    <s v="Дзержинская ТЭЦ"/>
    <s v="6"/>
    <s v="NG"/>
    <n v="135"/>
    <x v="0"/>
    <x v="3"/>
    <s v="Y"/>
    <m/>
    <m/>
    <m/>
    <x v="28"/>
    <m/>
    <m/>
    <m/>
    <n v="56.233600000000003"/>
    <n v="43.520800000000001"/>
    <s v="exact"/>
    <s v="Dzerzhinsk"/>
    <m/>
    <m/>
    <s v="Nizhny Novgorod Oblast"/>
    <x v="3"/>
    <s v="Eastern Europe"/>
    <s v="WRI: WRI1003698"/>
    <m/>
    <m/>
    <m/>
    <m/>
    <m/>
    <s v="1024119"/>
    <n v="1190198"/>
    <s v="L407180"/>
    <s v="G409230"/>
  </r>
  <r>
    <s v="https://www.gem.wiki/Dzerzhinsk_power_station"/>
    <x v="140"/>
    <s v="Dzerzhinsk power station"/>
    <s v="Дзержинская ТЭЦ"/>
    <s v="CC1"/>
    <s v="NG"/>
    <n v="180"/>
    <x v="0"/>
    <x v="0"/>
    <s v="Y"/>
    <m/>
    <m/>
    <m/>
    <x v="21"/>
    <m/>
    <m/>
    <m/>
    <n v="56.233600000000003"/>
    <n v="43.520800000000001"/>
    <s v="exact"/>
    <s v="Dzerzhinsk"/>
    <m/>
    <m/>
    <s v="Nizhny Novgorod Oblast"/>
    <x v="3"/>
    <s v="Eastern Europe"/>
    <s v="WRI: WRI1003698"/>
    <m/>
    <m/>
    <m/>
    <m/>
    <m/>
    <s v="1024119"/>
    <s v="1113104, 1185170"/>
    <s v="L407180"/>
    <s v="G409229"/>
  </r>
  <r>
    <s v="https://www.gem.wiki/Dzhubginskaya_power_station"/>
    <x v="140"/>
    <s v="Dzhubginskaya power station"/>
    <s v="Джубгинская ТЭС"/>
    <s v="1"/>
    <s v="NG"/>
    <n v="99"/>
    <x v="0"/>
    <x v="1"/>
    <s v="N"/>
    <m/>
    <m/>
    <m/>
    <x v="22"/>
    <m/>
    <m/>
    <m/>
    <n v="44.438800000000001"/>
    <n v="38.763599999999997"/>
    <s v="exact"/>
    <s v="Defanovka"/>
    <m/>
    <m/>
    <s v="Krasnodar Krai"/>
    <x v="3"/>
    <s v="Eastern Europe"/>
    <s v="WRI: WRI1003699"/>
    <m/>
    <s v="Dzhubginskaya Tes"/>
    <m/>
    <m/>
    <m/>
    <s v="1083754"/>
    <n v="1228828"/>
    <s v="L407179"/>
    <s v="G409228"/>
  </r>
  <r>
    <s v="https://www.gem.wiki/Dzhubginskaya_power_station"/>
    <x v="140"/>
    <s v="Dzhubginskaya power station"/>
    <s v="Джубгинская ТЭС"/>
    <s v="2"/>
    <s v="NG"/>
    <n v="99"/>
    <x v="0"/>
    <x v="1"/>
    <s v="N"/>
    <m/>
    <m/>
    <m/>
    <x v="22"/>
    <m/>
    <m/>
    <m/>
    <n v="44.438800000000001"/>
    <n v="38.763599999999997"/>
    <s v="exact"/>
    <s v="Defanovka"/>
    <m/>
    <m/>
    <s v="Krasnodar Krai"/>
    <x v="3"/>
    <s v="Eastern Europe"/>
    <s v="WRI: WRI1003699"/>
    <m/>
    <s v="Dzhubginskaya Tes"/>
    <m/>
    <m/>
    <m/>
    <s v="1083754"/>
    <n v="1228829"/>
    <s v="L407179"/>
    <s v="G409227"/>
  </r>
  <r>
    <s v="https://www.gem.wiki/Efremovskaya_power_plant"/>
    <x v="140"/>
    <s v="Efremovskaya power plant"/>
    <s v="Ефремовская ТЭЦ"/>
    <s v="6"/>
    <s v="NG"/>
    <n v="60"/>
    <x v="0"/>
    <x v="3"/>
    <s v="Y"/>
    <m/>
    <m/>
    <m/>
    <x v="111"/>
    <m/>
    <m/>
    <m/>
    <n v="53.158161999999997"/>
    <n v="38.118650000000002"/>
    <s v="exact"/>
    <s v="Yefremov"/>
    <m/>
    <m/>
    <s v="Tula Oblast"/>
    <x v="3"/>
    <s v="Eastern Europe"/>
    <s v="WRI: WRI1003700"/>
    <m/>
    <s v="Efremov TPP, Yefremov"/>
    <m/>
    <m/>
    <m/>
    <s v="1026829"/>
    <n v="1206172"/>
    <s v="L407178"/>
    <s v="G409226"/>
  </r>
  <r>
    <s v="https://www.gem.wiki/Efremovskaya_power_plant"/>
    <x v="140"/>
    <s v="Efremovskaya power plant"/>
    <s v="Ефремовская ТЭЦ"/>
    <s v="7"/>
    <s v="NG"/>
    <n v="50"/>
    <x v="0"/>
    <x v="3"/>
    <s v="Y"/>
    <m/>
    <m/>
    <m/>
    <x v="111"/>
    <m/>
    <m/>
    <m/>
    <n v="53.158161999999997"/>
    <n v="38.118650000000002"/>
    <s v="exact"/>
    <s v="Yefremov"/>
    <m/>
    <m/>
    <s v="Tula Oblast"/>
    <x v="3"/>
    <s v="Eastern Europe"/>
    <s v="WRI: WRI1003700"/>
    <m/>
    <s v="Efremov TPP, Yefremov"/>
    <m/>
    <m/>
    <m/>
    <s v="1026829"/>
    <n v="1158477"/>
    <s v="L407178"/>
    <s v="G409225"/>
  </r>
  <r>
    <s v="https://www.gem.wiki/Eletskaya_power_plant"/>
    <x v="140"/>
    <s v="Eletskaya power plant"/>
    <s v="Елецкая ТЭЦ"/>
    <s v="1"/>
    <s v="NG"/>
    <n v="52"/>
    <x v="6"/>
    <x v="0"/>
    <s v="Y"/>
    <m/>
    <m/>
    <m/>
    <x v="9"/>
    <n v="2021"/>
    <m/>
    <m/>
    <n v="52.594693999999997"/>
    <n v="38.514806"/>
    <s v="exact"/>
    <s v="Elets"/>
    <m/>
    <m/>
    <s v="Lipetsk Oblast"/>
    <x v="3"/>
    <s v="Eastern Europe"/>
    <m/>
    <m/>
    <m/>
    <m/>
    <m/>
    <m/>
    <s v="1026564"/>
    <n v="1205210"/>
    <s v="L407922"/>
    <s v="G410647"/>
  </r>
  <r>
    <s v="https://www.gem.wiki/Engels_CHP-3_power_station"/>
    <x v="140"/>
    <s v="Engels CHP-3 power station"/>
    <s v="Энгельсская ТЭЦ-3"/>
    <s v="4"/>
    <s v="NG/HFO"/>
    <n v="50"/>
    <x v="6"/>
    <x v="3"/>
    <s v="Y"/>
    <m/>
    <m/>
    <m/>
    <x v="84"/>
    <n v="2020"/>
    <m/>
    <m/>
    <n v="51.460299999999997"/>
    <n v="46.153700000000001"/>
    <s v="exact"/>
    <s v="Engels"/>
    <m/>
    <m/>
    <s v="Saratov Oblast"/>
    <x v="3"/>
    <s v="Eastern Europe"/>
    <s v="WRI: WRI1003703"/>
    <m/>
    <m/>
    <m/>
    <m/>
    <m/>
    <s v="1026733"/>
    <n v="1204015"/>
    <s v="L407206"/>
    <s v="G409224"/>
  </r>
  <r>
    <s v="https://www.gem.wiki/Engels_CHP-3_power_station"/>
    <x v="140"/>
    <s v="Engels CHP-3 power station"/>
    <s v="Энгельсская ТЭЦ-3"/>
    <s v="5"/>
    <s v="NG/HFO"/>
    <n v="80"/>
    <x v="0"/>
    <x v="3"/>
    <s v="Y"/>
    <m/>
    <m/>
    <m/>
    <x v="51"/>
    <m/>
    <m/>
    <m/>
    <n v="51.460299999999997"/>
    <n v="46.153700000000001"/>
    <s v="exact"/>
    <s v="Engels"/>
    <m/>
    <m/>
    <s v="Saratov Oblast"/>
    <x v="3"/>
    <s v="Eastern Europe"/>
    <s v="WRI: WRI1003703"/>
    <m/>
    <m/>
    <m/>
    <m/>
    <m/>
    <s v="1026733"/>
    <n v="1145985"/>
    <s v="L407206"/>
    <s v="G409222"/>
  </r>
  <r>
    <s v="https://www.gem.wiki/Erkovetskaya_power_station"/>
    <x v="140"/>
    <s v="Erkovetskaya power station"/>
    <s v="Ерковецкая ТЭС"/>
    <s v="1"/>
    <s v="NG"/>
    <n v="1000"/>
    <x v="4"/>
    <x v="5"/>
    <s v="N"/>
    <s v="not found"/>
    <s v="N"/>
    <s v="N"/>
    <x v="45"/>
    <m/>
    <m/>
    <m/>
    <n v="50.316000000000003"/>
    <n v="128.447"/>
    <s v="approximate"/>
    <s v="Erkovetsky coal mine"/>
    <m/>
    <s v="Ivanovsky"/>
    <s v="Amur Oblast"/>
    <x v="3"/>
    <s v="Eastern Europe"/>
    <m/>
    <m/>
    <s v="Yerkovetskaya"/>
    <m/>
    <m/>
    <m/>
    <m/>
    <m/>
    <s v="L103311"/>
    <s v="G410049"/>
  </r>
  <r>
    <s v="https://www.gem.wiki/GRES-3_Klasson_power_station"/>
    <x v="140"/>
    <s v="GRES-3 Klasson power station"/>
    <s v="ГРЭС-3 им.Классона"/>
    <s v="1"/>
    <s v="NG"/>
    <n v="90"/>
    <x v="6"/>
    <x v="1"/>
    <s v="Y"/>
    <m/>
    <m/>
    <m/>
    <x v="51"/>
    <n v="2021"/>
    <m/>
    <m/>
    <n v="55.887009999999997"/>
    <n v="38.783454999999996"/>
    <s v="exact"/>
    <s v="Electrogorsk"/>
    <m/>
    <m/>
    <s v="Moscow Oblast"/>
    <x v="3"/>
    <s v="Eastern Europe"/>
    <s v="WRI: WRI1003837"/>
    <m/>
    <m/>
    <m/>
    <m/>
    <m/>
    <s v="1023112"/>
    <m/>
    <s v="L407205"/>
    <s v="G409221"/>
  </r>
  <r>
    <s v="https://www.gem.wiki/GRES-3_Klasson_power_station"/>
    <x v="140"/>
    <s v="GRES-3 Klasson power station"/>
    <s v="ГРЭС-3 им.Классона"/>
    <s v="2"/>
    <s v="NG"/>
    <n v="90"/>
    <x v="6"/>
    <x v="1"/>
    <s v="Y"/>
    <m/>
    <m/>
    <m/>
    <x v="51"/>
    <n v="2021"/>
    <m/>
    <m/>
    <n v="55.887009999999997"/>
    <n v="38.783454999999996"/>
    <s v="exact"/>
    <s v="Electrogorsk"/>
    <m/>
    <m/>
    <s v="Moscow Oblast"/>
    <x v="3"/>
    <s v="Eastern Europe"/>
    <m/>
    <m/>
    <m/>
    <m/>
    <m/>
    <m/>
    <s v="1023112"/>
    <m/>
    <s v="L407205"/>
    <s v="G409220"/>
  </r>
  <r>
    <s v="https://www.gem.wiki/GRES-3_Klasson_power_station"/>
    <x v="140"/>
    <s v="GRES-3 Klasson power station"/>
    <s v="ГРЭС-3 им.Классона"/>
    <s v="3"/>
    <s v="NG"/>
    <n v="90"/>
    <x v="6"/>
    <x v="1"/>
    <s v="Y"/>
    <m/>
    <m/>
    <m/>
    <x v="51"/>
    <n v="2021"/>
    <m/>
    <m/>
    <n v="55.887009999999997"/>
    <n v="38.783454999999996"/>
    <s v="exact"/>
    <s v="Electrogorsk"/>
    <m/>
    <m/>
    <s v="Moscow Oblast"/>
    <x v="3"/>
    <s v="Eastern Europe"/>
    <m/>
    <m/>
    <m/>
    <m/>
    <m/>
    <m/>
    <s v="1023112"/>
    <m/>
    <s v="L407205"/>
    <s v="G409219"/>
  </r>
  <r>
    <s v="https://www.gem.wiki/GRES-3_Klasson_power_station"/>
    <x v="140"/>
    <s v="GRES-3 Klasson power station"/>
    <s v="ГРЭС-3 им.Классона"/>
    <s v="4"/>
    <s v="NG"/>
    <n v="110"/>
    <x v="6"/>
    <x v="1"/>
    <s v="Y"/>
    <m/>
    <m/>
    <m/>
    <x v="25"/>
    <n v="2021"/>
    <m/>
    <m/>
    <n v="55.887009999999997"/>
    <n v="38.783454999999996"/>
    <s v="exact"/>
    <s v="Electrogorsk"/>
    <m/>
    <m/>
    <s v="Moscow Oblast"/>
    <x v="3"/>
    <s v="Eastern Europe"/>
    <m/>
    <m/>
    <m/>
    <m/>
    <m/>
    <m/>
    <s v="1023112"/>
    <m/>
    <s v="L407205"/>
    <s v="G409218"/>
  </r>
  <r>
    <s v="https://www.gem.wiki/GRES-3_Klasson_power_station"/>
    <x v="140"/>
    <s v="GRES-3 Klasson power station"/>
    <s v="ГРЭС-3 им.Классона"/>
    <s v="5"/>
    <s v="NG"/>
    <n v="125"/>
    <x v="6"/>
    <x v="1"/>
    <s v="Y"/>
    <m/>
    <m/>
    <m/>
    <x v="67"/>
    <n v="2021"/>
    <m/>
    <m/>
    <n v="55.887009999999997"/>
    <n v="38.783454999999996"/>
    <s v="exact"/>
    <s v="Electrogorsk"/>
    <m/>
    <m/>
    <s v="Moscow Oblast"/>
    <x v="3"/>
    <s v="Eastern Europe"/>
    <m/>
    <m/>
    <m/>
    <m/>
    <m/>
    <m/>
    <s v="1023112"/>
    <m/>
    <s v="L407205"/>
    <s v="G409217"/>
  </r>
  <r>
    <s v="https://www.gem.wiki/GSR_Energo_power_station"/>
    <x v="140"/>
    <s v="GSR Energo power station"/>
    <s v="ТЭЦ ПГУ ГСР Энерго"/>
    <s v="1"/>
    <s v="NG"/>
    <n v="104"/>
    <x v="0"/>
    <x v="0"/>
    <s v="Y"/>
    <m/>
    <m/>
    <m/>
    <x v="2"/>
    <m/>
    <m/>
    <m/>
    <n v="59.758299999999998"/>
    <n v="30.589700000000001"/>
    <s v="exact"/>
    <s v="Saint Petersburg"/>
    <m/>
    <m/>
    <s v="Saint Petersburg"/>
    <x v="3"/>
    <s v="Eastern Europe"/>
    <s v="WRI: WRI1061919"/>
    <m/>
    <s v="Kolpino"/>
    <m/>
    <m/>
    <m/>
    <s v="1086520"/>
    <s v="1233885, 1240628"/>
    <s v="L407203"/>
    <s v="G409214"/>
  </r>
  <r>
    <s v="https://www.gem.wiki/Grozny_power_station"/>
    <x v="140"/>
    <s v="Grozny power station"/>
    <s v="Грозненская ТЭС"/>
    <s v="GTU-1"/>
    <s v="NG"/>
    <n v="176"/>
    <x v="0"/>
    <x v="1"/>
    <s v="not found"/>
    <m/>
    <m/>
    <m/>
    <x v="34"/>
    <m/>
    <m/>
    <m/>
    <n v="43.29325"/>
    <n v="45.627459999999999"/>
    <s v="exact"/>
    <s v="Zavodskoy - Grozny"/>
    <m/>
    <m/>
    <s v="Chechen Republic"/>
    <x v="3"/>
    <s v="Eastern Europe"/>
    <m/>
    <m/>
    <s v="Grozny TPP"/>
    <m/>
    <m/>
    <m/>
    <s v="1106610"/>
    <n v="1266886"/>
    <s v="L407204"/>
    <s v="G409216"/>
  </r>
  <r>
    <s v="https://www.gem.wiki/Grozny_power_station"/>
    <x v="140"/>
    <s v="Grozny power station"/>
    <s v="Грозненская ТЭС"/>
    <s v="GTU-2"/>
    <s v="NG"/>
    <n v="184"/>
    <x v="0"/>
    <x v="1"/>
    <s v="not found"/>
    <m/>
    <m/>
    <m/>
    <x v="0"/>
    <m/>
    <m/>
    <m/>
    <n v="43.29325"/>
    <n v="45.627459999999999"/>
    <s v="exact"/>
    <s v="Zavodskoy - Grozny"/>
    <m/>
    <m/>
    <s v="Chechen Republic"/>
    <x v="3"/>
    <s v="Eastern Europe"/>
    <m/>
    <m/>
    <s v="Grozny TPP"/>
    <m/>
    <m/>
    <m/>
    <s v="1106610"/>
    <n v="1266887"/>
    <s v="L407204"/>
    <s v="G409215"/>
  </r>
  <r>
    <s v="https://www.gem.wiki/Huadyan-Teninskaya_CHPP_power_station"/>
    <x v="140"/>
    <s v="Huadyan-Teninskaya CHPP power station"/>
    <s v="Хуадянь-Тенинская ТЭЦ"/>
    <s v="1"/>
    <s v="NG"/>
    <n v="464"/>
    <x v="0"/>
    <x v="0"/>
    <s v="Y"/>
    <m/>
    <m/>
    <m/>
    <x v="31"/>
    <m/>
    <m/>
    <m/>
    <n v="57.72"/>
    <n v="39.690100000000001"/>
    <s v="exact"/>
    <s v="Skokovo"/>
    <m/>
    <m/>
    <s v="Yaroslavl Oblast"/>
    <x v="3"/>
    <s v="Eastern Europe"/>
    <s v="WRI: WRI1061933"/>
    <m/>
    <m/>
    <m/>
    <m/>
    <m/>
    <s v="1081227"/>
    <s v="1224764, 1235322, 1235323"/>
    <s v="L407202"/>
    <s v="G409213"/>
  </r>
  <r>
    <s v="https://www.gem.wiki/Iriklinsk_GRES_power_station"/>
    <x v="140"/>
    <s v="Iriklinsk GRES power station"/>
    <s v="Ириклинская ГРЭС"/>
    <s v="1"/>
    <s v="NG/HFO"/>
    <n v="300"/>
    <x v="0"/>
    <x v="3"/>
    <s v="Y"/>
    <m/>
    <m/>
    <m/>
    <x v="65"/>
    <m/>
    <m/>
    <m/>
    <n v="51.753999999999998"/>
    <n v="58.8033"/>
    <s v="exact"/>
    <s v="Energetik"/>
    <m/>
    <m/>
    <s v="Orenburg Oblast"/>
    <x v="3"/>
    <s v="Eastern Europe"/>
    <s v="WRI: WRI1003711"/>
    <m/>
    <s v="Iriklinskaya GRES"/>
    <m/>
    <m/>
    <m/>
    <s v="1026587"/>
    <n v="1121577"/>
    <s v="L407201"/>
    <s v="G409212"/>
  </r>
  <r>
    <s v="https://www.gem.wiki/Iriklinsk_GRES_power_station"/>
    <x v="140"/>
    <s v="Iriklinsk GRES power station"/>
    <s v="Ириклинская ГРЭС"/>
    <s v="2"/>
    <s v="NG/HFO"/>
    <n v="330"/>
    <x v="0"/>
    <x v="3"/>
    <s v="Y"/>
    <m/>
    <m/>
    <m/>
    <x v="65"/>
    <m/>
    <m/>
    <m/>
    <n v="51.753999999999998"/>
    <n v="58.8033"/>
    <s v="exact"/>
    <s v="Energetik"/>
    <m/>
    <m/>
    <s v="Orenburg Oblast"/>
    <x v="3"/>
    <s v="Eastern Europe"/>
    <s v="WRI: WRI1003711"/>
    <m/>
    <s v="Iriklinskaya GRES"/>
    <m/>
    <m/>
    <m/>
    <s v="1026587"/>
    <n v="1121578"/>
    <s v="L407201"/>
    <s v="G409211"/>
  </r>
  <r>
    <s v="https://www.gem.wiki/Iriklinsk_GRES_power_station"/>
    <x v="140"/>
    <s v="Iriklinsk GRES power station"/>
    <s v="Ириклинская ГРЭС"/>
    <s v="3"/>
    <s v="NG/HFO"/>
    <n v="300"/>
    <x v="0"/>
    <x v="3"/>
    <s v="Y"/>
    <m/>
    <m/>
    <m/>
    <x v="62"/>
    <m/>
    <m/>
    <m/>
    <n v="51.753999999999998"/>
    <n v="58.8033"/>
    <s v="exact"/>
    <s v="Energetik"/>
    <m/>
    <m/>
    <s v="Orenburg Oblast"/>
    <x v="3"/>
    <s v="Eastern Europe"/>
    <s v="WRI: WRI1003711"/>
    <m/>
    <s v="Iriklinskaya GRES"/>
    <m/>
    <m/>
    <m/>
    <s v="1026587"/>
    <n v="1121579"/>
    <s v="L407201"/>
    <s v="G409210"/>
  </r>
  <r>
    <s v="https://www.gem.wiki/Iriklinsk_GRES_power_station"/>
    <x v="140"/>
    <s v="Iriklinsk GRES power station"/>
    <s v="Ириклинская ГРЭС"/>
    <s v="4"/>
    <s v="NG/HFO"/>
    <n v="300"/>
    <x v="0"/>
    <x v="3"/>
    <s v="Y"/>
    <m/>
    <m/>
    <m/>
    <x v="70"/>
    <m/>
    <n v="2024"/>
    <m/>
    <n v="51.753999999999998"/>
    <n v="58.8033"/>
    <s v="exact"/>
    <s v="Energetik"/>
    <m/>
    <m/>
    <s v="Orenburg Oblast"/>
    <x v="3"/>
    <s v="Eastern Europe"/>
    <s v="WRI: WRI1003711"/>
    <m/>
    <s v="Iriklinskaya GRES"/>
    <m/>
    <m/>
    <m/>
    <s v="1026587"/>
    <n v="1121580"/>
    <s v="L407201"/>
    <s v="G409209"/>
  </r>
  <r>
    <s v="https://www.gem.wiki/Iriklinsk_GRES_power_station"/>
    <x v="140"/>
    <s v="Iriklinsk GRES power station"/>
    <s v="Ириклинская ГРЭС"/>
    <s v="4R"/>
    <s v="NG/HFO"/>
    <n v="330"/>
    <x v="3"/>
    <x v="3"/>
    <s v="Y"/>
    <m/>
    <m/>
    <m/>
    <x v="7"/>
    <m/>
    <m/>
    <m/>
    <n v="51.753999999999998"/>
    <n v="58.8033"/>
    <s v="exact"/>
    <s v="Energetik"/>
    <m/>
    <m/>
    <s v="Orenburg Oblast"/>
    <x v="3"/>
    <s v="Eastern Europe"/>
    <s v="WRI: WRI1003711"/>
    <m/>
    <s v="Iriklinskaya GRES"/>
    <m/>
    <m/>
    <m/>
    <s v="1026587"/>
    <m/>
    <s v="L407201"/>
    <s v="G410638"/>
  </r>
  <r>
    <s v="https://www.gem.wiki/Iriklinsk_GRES_power_station"/>
    <x v="140"/>
    <s v="Iriklinsk GRES power station"/>
    <s v="Ириклинская ГРЭС"/>
    <s v="5"/>
    <s v="NG/HFO"/>
    <n v="300"/>
    <x v="0"/>
    <x v="3"/>
    <s v="Y"/>
    <m/>
    <m/>
    <m/>
    <x v="70"/>
    <m/>
    <m/>
    <m/>
    <n v="51.753999999999998"/>
    <n v="58.8033"/>
    <s v="exact"/>
    <s v="Energetik"/>
    <m/>
    <m/>
    <s v="Orenburg Oblast"/>
    <x v="3"/>
    <s v="Eastern Europe"/>
    <s v="WRI: WRI1003711"/>
    <m/>
    <s v="Iriklinskaya GRES"/>
    <m/>
    <m/>
    <m/>
    <s v="1026587"/>
    <n v="1121581"/>
    <s v="L407201"/>
    <s v="G409208"/>
  </r>
  <r>
    <s v="https://www.gem.wiki/Iriklinsk_GRES_power_station"/>
    <x v="140"/>
    <s v="Iriklinsk GRES power station"/>
    <s v="Ириклинская ГРЭС"/>
    <s v="6"/>
    <s v="NG/HFO"/>
    <n v="300"/>
    <x v="0"/>
    <x v="3"/>
    <s v="Y"/>
    <m/>
    <m/>
    <m/>
    <x v="35"/>
    <m/>
    <m/>
    <m/>
    <n v="51.753999999999998"/>
    <n v="58.8033"/>
    <s v="exact"/>
    <s v="Energetik"/>
    <m/>
    <m/>
    <s v="Orenburg Oblast"/>
    <x v="3"/>
    <s v="Eastern Europe"/>
    <s v="WRI: WRI1003711"/>
    <m/>
    <s v="Iriklinskaya GRES"/>
    <m/>
    <m/>
    <m/>
    <s v="1026587"/>
    <n v="1121582"/>
    <s v="L407201"/>
    <s v="G409207"/>
  </r>
  <r>
    <s v="https://www.gem.wiki/Iriklinsk_GRES_power_station"/>
    <x v="140"/>
    <s v="Iriklinsk GRES power station"/>
    <s v="Ириклинская ГРЭС"/>
    <s v="7"/>
    <s v="NG/HFO"/>
    <n v="300"/>
    <x v="0"/>
    <x v="3"/>
    <s v="Y"/>
    <m/>
    <m/>
    <m/>
    <x v="68"/>
    <m/>
    <m/>
    <m/>
    <n v="51.753999999999998"/>
    <n v="58.8033"/>
    <s v="exact"/>
    <s v="Energetik"/>
    <m/>
    <m/>
    <s v="Orenburg Oblast"/>
    <x v="3"/>
    <s v="Eastern Europe"/>
    <s v="WRI: WRI1003711"/>
    <m/>
    <s v="Iriklinskaya GRES"/>
    <m/>
    <m/>
    <m/>
    <s v="1026587"/>
    <n v="1121583"/>
    <s v="L407201"/>
    <s v="G409206"/>
  </r>
  <r>
    <s v="https://www.gem.wiki/Iriklinsk_GRES_power_station"/>
    <x v="140"/>
    <s v="Iriklinsk GRES power station"/>
    <s v="Ириклинская ГРЭС"/>
    <s v="8"/>
    <s v="NG/HFO"/>
    <n v="300"/>
    <x v="0"/>
    <x v="3"/>
    <s v="Y"/>
    <m/>
    <m/>
    <m/>
    <x v="76"/>
    <m/>
    <m/>
    <m/>
    <n v="51.753999999999998"/>
    <n v="58.8033"/>
    <s v="exact"/>
    <s v="Energetik"/>
    <m/>
    <m/>
    <s v="Orenburg Oblast"/>
    <x v="3"/>
    <s v="Eastern Europe"/>
    <s v="WRI: WRI1003711"/>
    <m/>
    <s v="Iriklinskaya GRES"/>
    <m/>
    <m/>
    <m/>
    <s v="1026587"/>
    <n v="1121584"/>
    <s v="L407201"/>
    <s v="G409205"/>
  </r>
  <r>
    <s v="https://www.gem.wiki/Ivanovo_CHP-3_power_station"/>
    <x v="140"/>
    <s v="Ivanovo CHP-3 power station"/>
    <s v="Ивановская ТЭЦ-3"/>
    <s v="1"/>
    <s v="NG/HFO/C"/>
    <n v="60"/>
    <x v="0"/>
    <x v="3"/>
    <s v="Y"/>
    <m/>
    <m/>
    <m/>
    <x v="79"/>
    <m/>
    <m/>
    <m/>
    <n v="56.961398000000003"/>
    <n v="41.109254999999997"/>
    <s v="exact"/>
    <s v="Ivanovo"/>
    <m/>
    <m/>
    <s v="Ivanovo Oblast"/>
    <x v="3"/>
    <s v="Eastern Europe"/>
    <s v="WRI: WRI1003712"/>
    <m/>
    <s v="IvTETs-3"/>
    <m/>
    <m/>
    <m/>
    <s v="1026590"/>
    <m/>
    <s v="L407200"/>
    <s v="G409204"/>
  </r>
  <r>
    <s v="https://www.gem.wiki/Ivanovo_CHP-3_power_station"/>
    <x v="140"/>
    <s v="Ivanovo CHP-3 power station"/>
    <s v="Ивановская ТЭЦ-3"/>
    <s v="2"/>
    <s v="NG/HFO/C"/>
    <n v="100"/>
    <x v="0"/>
    <x v="3"/>
    <s v="Y"/>
    <m/>
    <m/>
    <m/>
    <x v="28"/>
    <m/>
    <m/>
    <m/>
    <n v="56.961398000000003"/>
    <n v="41.109254999999997"/>
    <s v="exact"/>
    <s v="Ivanovo"/>
    <m/>
    <m/>
    <s v="Ivanovo Oblast"/>
    <x v="3"/>
    <s v="Eastern Europe"/>
    <m/>
    <m/>
    <s v="IvTETs-3"/>
    <m/>
    <m/>
    <m/>
    <s v="1026591"/>
    <m/>
    <s v="L407200"/>
    <s v="G411120"/>
  </r>
  <r>
    <s v="https://www.gem.wiki/Ivanovo_CHP-3_power_station"/>
    <x v="140"/>
    <s v="Ivanovo CHP-3 power station"/>
    <s v="Ивановская ТЭЦ-3"/>
    <s v="3"/>
    <s v="NG/HFO/C"/>
    <n v="80"/>
    <x v="0"/>
    <x v="3"/>
    <s v="Y"/>
    <m/>
    <m/>
    <m/>
    <x v="28"/>
    <m/>
    <m/>
    <m/>
    <n v="56.961398000000003"/>
    <n v="41.109254999999997"/>
    <s v="exact"/>
    <s v="Ivanovo"/>
    <m/>
    <m/>
    <s v="Ivanovo Oblast"/>
    <x v="3"/>
    <s v="Eastern Europe"/>
    <m/>
    <m/>
    <s v="IvTETs-3"/>
    <m/>
    <m/>
    <m/>
    <s v="1026592"/>
    <m/>
    <s v="L407200"/>
    <s v="G411119"/>
  </r>
  <r>
    <s v="https://www.gem.wiki/Ivanovo_CHP-3_power_station"/>
    <x v="140"/>
    <s v="Ivanovo CHP-3 power station"/>
    <s v="Ивановская ТЭЦ-3"/>
    <s v="4"/>
    <s v="NG/HFO/C"/>
    <n v="80"/>
    <x v="0"/>
    <x v="3"/>
    <s v="Y"/>
    <m/>
    <m/>
    <m/>
    <x v="29"/>
    <m/>
    <m/>
    <m/>
    <n v="56.961398000000003"/>
    <n v="41.109254999999997"/>
    <s v="exact"/>
    <s v="Ivanovo"/>
    <m/>
    <m/>
    <s v="Ivanovo Oblast"/>
    <x v="3"/>
    <s v="Eastern Europe"/>
    <m/>
    <m/>
    <s v="IvTETs-3"/>
    <m/>
    <m/>
    <m/>
    <s v="1026593"/>
    <m/>
    <s v="L407200"/>
    <s v="G410646"/>
  </r>
  <r>
    <s v="https://www.gem.wiki/Ivanovskaya_CHP-2_power_station"/>
    <x v="140"/>
    <s v="Ivanovskaya CHP-2 power station"/>
    <s v="Ивановская ТЭЦ-2"/>
    <s v="3"/>
    <s v="NG"/>
    <n v="65"/>
    <x v="0"/>
    <x v="3"/>
    <s v="Y"/>
    <m/>
    <m/>
    <s v="conversion"/>
    <x v="46"/>
    <m/>
    <m/>
    <m/>
    <n v="56.990853999999999"/>
    <n v="41.011837"/>
    <s v="exact"/>
    <s v="Ivanovo"/>
    <m/>
    <m/>
    <s v="Ivanovo Oblast"/>
    <x v="3"/>
    <s v="Eastern Europe"/>
    <m/>
    <m/>
    <s v="IvTETs-2"/>
    <m/>
    <m/>
    <m/>
    <s v="1026588"/>
    <m/>
    <s v="L104493"/>
    <s v="G409203"/>
  </r>
  <r>
    <s v="https://www.gem.wiki/Ivanovskie_CHP-4_power_station"/>
    <x v="140"/>
    <s v="Ivanovskie CHP-4 power station"/>
    <s v="Ивановские ПГУ"/>
    <s v="1"/>
    <s v="NG/D"/>
    <n v="325"/>
    <x v="6"/>
    <x v="0"/>
    <s v="Y"/>
    <s v="not found"/>
    <s v="N"/>
    <s v="N"/>
    <x v="47"/>
    <n v="2022"/>
    <n v="2024"/>
    <m/>
    <n v="57.023099999999999"/>
    <n v="40.384799999999998"/>
    <s v="exact"/>
    <s v="Komsomolsk"/>
    <m/>
    <m/>
    <s v="Ivanovo Oblast"/>
    <x v="3"/>
    <s v="Eastern Europe"/>
    <s v="WRI: WRI1003713"/>
    <m/>
    <s v="Ivanovskie PSU, IVANOV-4"/>
    <m/>
    <m/>
    <m/>
    <s v="1062657"/>
    <s v="1177968, 1188397, 1188398"/>
    <s v="L407199"/>
    <s v="G409201"/>
  </r>
  <r>
    <s v="https://www.gem.wiki/Ivanovskie_CHP-4_power_station"/>
    <x v="140"/>
    <s v="Ivanovskie CHP-4 power station"/>
    <s v="Ивановские ПГУ"/>
    <s v="1R"/>
    <s v="NG"/>
    <n v="325"/>
    <x v="1"/>
    <x v="0"/>
    <s v="Y"/>
    <s v="not found"/>
    <s v="N"/>
    <s v="N"/>
    <x v="7"/>
    <m/>
    <m/>
    <m/>
    <n v="57.023099999999999"/>
    <n v="40.384799999999998"/>
    <s v="exact"/>
    <s v="Komsomolsk"/>
    <m/>
    <m/>
    <s v="Ivanovo Oblast"/>
    <x v="3"/>
    <s v="Eastern Europe"/>
    <m/>
    <m/>
    <s v="Ivanovskie PSU, IVANOV-4"/>
    <m/>
    <m/>
    <m/>
    <s v="1062657"/>
    <s v="not found"/>
    <s v="L407199"/>
    <s v="G409382"/>
  </r>
  <r>
    <s v="https://www.gem.wiki/Ivanovskie_CHP-4_power_station"/>
    <x v="140"/>
    <s v="Ivanovskie CHP-4 power station"/>
    <s v="Ивановские ПГУ"/>
    <s v="2"/>
    <s v="NG/D"/>
    <n v="325"/>
    <x v="0"/>
    <x v="0"/>
    <s v="Y"/>
    <m/>
    <m/>
    <m/>
    <x v="39"/>
    <m/>
    <m/>
    <m/>
    <n v="57.023099999999999"/>
    <n v="40.384799999999998"/>
    <s v="exact"/>
    <s v="Komsomolsk"/>
    <m/>
    <m/>
    <s v="Ivanovo Oblast"/>
    <x v="3"/>
    <s v="Eastern Europe"/>
    <s v="WRI: WRI1003713"/>
    <m/>
    <s v="Ivanovskie PSU, IVANOV-4"/>
    <m/>
    <m/>
    <m/>
    <s v="1062657"/>
    <s v="1189816, 1189817, 1189818"/>
    <s v="L407199"/>
    <s v="G409200"/>
  </r>
  <r>
    <s v="https://www.gem.wiki/Izhevsk_CHP-1_power_station"/>
    <x v="140"/>
    <s v="Izhevsk CHP-1 power station"/>
    <s v="Ижевская ТЭЦ-1"/>
    <s v="1"/>
    <s v="NG"/>
    <n v="234"/>
    <x v="0"/>
    <x v="0"/>
    <s v="Y"/>
    <m/>
    <m/>
    <m/>
    <x v="2"/>
    <m/>
    <m/>
    <m/>
    <n v="56.845517999999998"/>
    <n v="53.178404"/>
    <s v="exact"/>
    <s v="Izhevsk"/>
    <m/>
    <m/>
    <s v="Udmurt Republic"/>
    <x v="3"/>
    <s v="Eastern Europe"/>
    <s v="WRI: WRI1003714"/>
    <m/>
    <s v="Izhevsk-1, Izhevskaya CHPP-1"/>
    <m/>
    <m/>
    <m/>
    <s v="1026591"/>
    <s v="1232729, 1250702"/>
    <s v="L407198"/>
    <s v="G409199"/>
  </r>
  <r>
    <s v="https://www.gem.wiki/Izhevsk_CHP-2_power_station"/>
    <x v="140"/>
    <s v="Izhevsk CHP-2 power station"/>
    <s v="Ижевская ТЭЦ-2"/>
    <s v="1"/>
    <s v="NG/C/HFO"/>
    <n v="60"/>
    <x v="0"/>
    <x v="3"/>
    <s v="Y"/>
    <m/>
    <s v="N"/>
    <m/>
    <x v="79"/>
    <m/>
    <m/>
    <m/>
    <n v="56.893545000000003"/>
    <n v="53.341873"/>
    <s v="exact"/>
    <s v="Izhevsk"/>
    <m/>
    <m/>
    <s v="Udmurt Republic"/>
    <x v="3"/>
    <s v="Eastern Europe"/>
    <m/>
    <m/>
    <s v="Izhevsk CHPP-2"/>
    <m/>
    <m/>
    <m/>
    <s v="1026592"/>
    <n v="1121989"/>
    <s v="L407197"/>
    <s v="G409198"/>
  </r>
  <r>
    <s v="https://www.gem.wiki/Izhevsk_CHP-2_power_station"/>
    <x v="140"/>
    <s v="Izhevsk CHP-2 power station"/>
    <s v="Ижевская ТЭЦ-2"/>
    <s v="2"/>
    <s v="NG/C/HFO"/>
    <n v="110"/>
    <x v="0"/>
    <x v="3"/>
    <s v="Y"/>
    <m/>
    <s v="N"/>
    <m/>
    <x v="79"/>
    <m/>
    <m/>
    <m/>
    <n v="56.893545000000003"/>
    <n v="53.341873"/>
    <s v="exact"/>
    <s v="Izhevsk"/>
    <m/>
    <m/>
    <s v="Udmurt Republic"/>
    <x v="3"/>
    <s v="Eastern Europe"/>
    <m/>
    <m/>
    <s v="Izhevsk CHPP-2"/>
    <m/>
    <m/>
    <m/>
    <s v="1026592"/>
    <n v="1184581"/>
    <s v="L407197"/>
    <s v="G409197"/>
  </r>
  <r>
    <s v="https://www.gem.wiki/Izhevsk_CHP-2_power_station"/>
    <x v="140"/>
    <s v="Izhevsk CHP-2 power station"/>
    <s v="Ижевская ТЭЦ-2"/>
    <s v="3"/>
    <s v="NG/C/HFO"/>
    <n v="110"/>
    <x v="0"/>
    <x v="3"/>
    <s v="Y"/>
    <m/>
    <s v="N"/>
    <m/>
    <x v="76"/>
    <m/>
    <n v="2026"/>
    <m/>
    <n v="56.893545000000003"/>
    <n v="53.341873"/>
    <s v="exact"/>
    <s v="Izhevsk"/>
    <m/>
    <m/>
    <s v="Udmurt Republic"/>
    <x v="3"/>
    <s v="Eastern Europe"/>
    <m/>
    <m/>
    <s v="Izhevsk CHPP-2"/>
    <m/>
    <m/>
    <m/>
    <s v="1026592"/>
    <n v="1184582"/>
    <s v="L407197"/>
    <s v="G409196"/>
  </r>
  <r>
    <s v="https://www.gem.wiki/Izhevsk_CHP-2_power_station"/>
    <x v="140"/>
    <s v="Izhevsk CHP-2 power station"/>
    <s v="Ижевская ТЭЦ-2"/>
    <s v="3R"/>
    <s v="NG"/>
    <n v="125"/>
    <x v="3"/>
    <x v="3"/>
    <s v="Y"/>
    <s v="not found"/>
    <s v="N"/>
    <s v="replacement"/>
    <x v="54"/>
    <m/>
    <m/>
    <m/>
    <n v="56.893545000000003"/>
    <n v="53.341873"/>
    <s v="exact"/>
    <s v="Izhevsk"/>
    <m/>
    <m/>
    <s v="Udmurt Republic"/>
    <x v="3"/>
    <s v="Eastern Europe"/>
    <m/>
    <m/>
    <s v="Izhevsk CHPP-2"/>
    <m/>
    <m/>
    <m/>
    <s v="1026592"/>
    <m/>
    <s v="L407197"/>
    <s v="G409194"/>
  </r>
  <r>
    <s v="https://www.gem.wiki/Izhevsk_CHP-2_power_station"/>
    <x v="140"/>
    <s v="Izhevsk CHP-2 power station"/>
    <s v="Ижевская ТЭЦ-2"/>
    <s v="4"/>
    <s v="NG/C/HFO"/>
    <n v="110"/>
    <x v="6"/>
    <x v="3"/>
    <s v="Y"/>
    <m/>
    <s v="N"/>
    <m/>
    <x v="26"/>
    <n v="2023"/>
    <m/>
    <m/>
    <n v="56.893545000000003"/>
    <n v="53.341873"/>
    <s v="exact"/>
    <s v="Izhevsk"/>
    <m/>
    <m/>
    <s v="Udmurt Republic"/>
    <x v="3"/>
    <s v="Eastern Europe"/>
    <m/>
    <m/>
    <s v="Izhevsk CHPP-2"/>
    <m/>
    <m/>
    <m/>
    <s v="1026592"/>
    <n v="1184583"/>
    <s v="L407197"/>
    <s v="G409195"/>
  </r>
  <r>
    <s v="https://www.gem.wiki/Izhevsk_CHP-2_power_station"/>
    <x v="140"/>
    <s v="Izhevsk CHP-2 power station"/>
    <s v="Ижевская ТЭЦ-2"/>
    <s v="4R"/>
    <s v="NG/C/HFO"/>
    <n v="125"/>
    <x v="1"/>
    <x v="3"/>
    <s v="Y"/>
    <s v="not found"/>
    <s v="N"/>
    <s v="replacement"/>
    <x v="49"/>
    <m/>
    <m/>
    <m/>
    <n v="56.893545000000003"/>
    <n v="53.341873"/>
    <s v="exact"/>
    <s v="Izhevsk"/>
    <m/>
    <m/>
    <s v="Udmurt Republic"/>
    <x v="3"/>
    <s v="Eastern Europe"/>
    <m/>
    <m/>
    <s v="Izhevsk CHPP-2"/>
    <m/>
    <m/>
    <m/>
    <s v="1026592"/>
    <s v="not found"/>
    <s v="L407197"/>
    <s v="G409193"/>
  </r>
  <r>
    <s v="https://www.gem.wiki/Kaliningrad_CHP-2_power_station"/>
    <x v="140"/>
    <s v="Kaliningrad CHP-2 power station"/>
    <s v="Калининградская ТЭЦ-2"/>
    <s v="1"/>
    <s v="NG"/>
    <n v="450"/>
    <x v="0"/>
    <x v="0"/>
    <s v="Y"/>
    <m/>
    <m/>
    <m/>
    <x v="21"/>
    <m/>
    <m/>
    <m/>
    <n v="54.661712999999999"/>
    <n v="20.582011999999999"/>
    <s v="exact"/>
    <s v="Kaliningrad"/>
    <m/>
    <m/>
    <s v="Kaliningrad"/>
    <x v="3"/>
    <s v="Eastern Europe"/>
    <s v="WRI: WRI1003716"/>
    <m/>
    <s v="Kaliningrad Tets-2"/>
    <m/>
    <m/>
    <m/>
    <s v="1047146"/>
    <s v="1170403, 1184123, 1184124"/>
    <s v="L407196"/>
    <s v="G409192"/>
  </r>
  <r>
    <s v="https://www.gem.wiki/Kaliningrad_CHP-2_power_station"/>
    <x v="140"/>
    <s v="Kaliningrad CHP-2 power station"/>
    <s v="Калининградская ТЭЦ-2"/>
    <s v="2"/>
    <s v="NG"/>
    <n v="450"/>
    <x v="0"/>
    <x v="0"/>
    <s v="Y"/>
    <m/>
    <m/>
    <m/>
    <x v="1"/>
    <m/>
    <m/>
    <m/>
    <n v="54.661712999999999"/>
    <n v="20.582011999999999"/>
    <s v="exact"/>
    <s v="Kaliningrad"/>
    <m/>
    <m/>
    <s v="Kaliningrad"/>
    <x v="3"/>
    <s v="Eastern Europe"/>
    <s v="WRI: WRI1003716"/>
    <m/>
    <s v="Kaliningrad Tets-2"/>
    <m/>
    <m/>
    <m/>
    <s v="1047146"/>
    <s v="1224812, 1224813, 1224814"/>
    <s v="L407196"/>
    <s v="G409191"/>
  </r>
  <r>
    <s v="https://www.gem.wiki/Kaluzhskaya_CHP-2_power_station"/>
    <x v="140"/>
    <s v="Kaluzhskaya CHP-2 power station"/>
    <s v="Калужская ТЭЦ-2"/>
    <s v="CC1"/>
    <s v="NG"/>
    <n v="370"/>
    <x v="3"/>
    <x v="0"/>
    <s v="Y"/>
    <s v="not found"/>
    <s v="not found"/>
    <s v="N"/>
    <x v="40"/>
    <m/>
    <m/>
    <m/>
    <n v="54.515790000000003"/>
    <n v="35.428794000000003"/>
    <s v="approximate"/>
    <s v="not found"/>
    <m/>
    <m/>
    <s v="Kaluga Oblast"/>
    <x v="3"/>
    <s v="Eastern Europe"/>
    <m/>
    <m/>
    <m/>
    <m/>
    <m/>
    <m/>
    <s v="not found"/>
    <m/>
    <s v="L407772"/>
    <s v="G410303"/>
  </r>
  <r>
    <s v="https://www.gem.wiki/Kamchatka-1_power_plant"/>
    <x v="140"/>
    <s v="Kamchatka-1 power plant"/>
    <s v="Камчатская ТЭЦ-1"/>
    <s v="5"/>
    <s v="NG/HFO"/>
    <n v="55"/>
    <x v="0"/>
    <x v="3"/>
    <s v="Y"/>
    <m/>
    <m/>
    <m/>
    <x v="38"/>
    <m/>
    <m/>
    <m/>
    <n v="52.969900000000003"/>
    <n v="158.6806"/>
    <s v="exact"/>
    <s v="Petropavlovsk-Kamchatskiy"/>
    <m/>
    <m/>
    <s v="Kamchatka Krai"/>
    <x v="3"/>
    <s v="Eastern Europe"/>
    <s v="WRI: WRI1061797"/>
    <m/>
    <m/>
    <m/>
    <m/>
    <m/>
    <s v="1047634"/>
    <n v="1255111"/>
    <s v="L407195"/>
    <s v="G409190"/>
  </r>
  <r>
    <s v="https://www.gem.wiki/Kamchatka-1_power_plant"/>
    <x v="140"/>
    <s v="Kamchatka-1 power plant"/>
    <s v="Камчатская ТЭЦ-1"/>
    <s v="6"/>
    <s v="NG/HFO"/>
    <n v="50"/>
    <x v="0"/>
    <x v="3"/>
    <s v="Y"/>
    <m/>
    <m/>
    <m/>
    <x v="79"/>
    <m/>
    <m/>
    <m/>
    <n v="52.969900000000003"/>
    <n v="158.6806"/>
    <s v="exact"/>
    <s v="Petropavlovsk-Kamchatskiy"/>
    <m/>
    <m/>
    <s v="Kamchatka Krai"/>
    <x v="3"/>
    <s v="Eastern Europe"/>
    <m/>
    <m/>
    <m/>
    <m/>
    <m/>
    <m/>
    <s v="1047634"/>
    <n v="1255107"/>
    <s v="L407195"/>
    <s v="G409189"/>
  </r>
  <r>
    <s v="https://www.gem.wiki/Kamchatka-1_power_plant"/>
    <x v="140"/>
    <s v="Kamchatka-1 power plant"/>
    <s v="Камчатская ТЭЦ-1"/>
    <s v="7"/>
    <s v="NG/HFO"/>
    <n v="50"/>
    <x v="0"/>
    <x v="3"/>
    <s v="Y"/>
    <m/>
    <m/>
    <m/>
    <x v="51"/>
    <m/>
    <m/>
    <m/>
    <n v="52.969900000000003"/>
    <n v="158.6806"/>
    <s v="exact"/>
    <s v="Petropavlovsk-Kamchatskiy"/>
    <m/>
    <m/>
    <s v="Kamchatka Krai"/>
    <x v="3"/>
    <s v="Eastern Europe"/>
    <m/>
    <m/>
    <m/>
    <m/>
    <m/>
    <m/>
    <s v="1047634"/>
    <n v="1255106"/>
    <s v="L407195"/>
    <s v="G409188"/>
  </r>
  <r>
    <s v="https://www.gem.wiki/Kamchatka-2_power_station"/>
    <x v="140"/>
    <s v="Kamchatka-2 power station"/>
    <s v="Камчатская ТЭЦ-2"/>
    <s v="1"/>
    <s v="NG/HFO"/>
    <n v="80"/>
    <x v="0"/>
    <x v="3"/>
    <s v="Y"/>
    <m/>
    <m/>
    <m/>
    <x v="46"/>
    <m/>
    <m/>
    <m/>
    <n v="53.011400000000002"/>
    <n v="158.73939999999999"/>
    <s v="exact"/>
    <s v="Petropavlovsk-Kamchatskiy"/>
    <m/>
    <m/>
    <s v="Kamchatka Krai"/>
    <x v="3"/>
    <s v="Eastern Europe"/>
    <s v="WRI: WRI1061796"/>
    <m/>
    <m/>
    <m/>
    <m/>
    <m/>
    <s v="1047635"/>
    <n v="1171111"/>
    <s v="L407194"/>
    <s v="G409187"/>
  </r>
  <r>
    <s v="https://www.gem.wiki/Kamchatka-2_power_station"/>
    <x v="140"/>
    <s v="Kamchatka-2 power station"/>
    <s v="Камчатская ТЭЦ-2"/>
    <s v="2"/>
    <s v="NG/HFO"/>
    <n v="80"/>
    <x v="0"/>
    <x v="3"/>
    <s v="Y"/>
    <m/>
    <m/>
    <m/>
    <x v="33"/>
    <m/>
    <m/>
    <m/>
    <n v="53.011400000000002"/>
    <n v="158.73939999999999"/>
    <s v="exact"/>
    <s v="Petropavlovsk-Kamchatskiy"/>
    <m/>
    <m/>
    <s v="Kamchatka Krai"/>
    <x v="3"/>
    <s v="Eastern Europe"/>
    <m/>
    <m/>
    <m/>
    <m/>
    <m/>
    <m/>
    <s v="1047635"/>
    <n v="1171363"/>
    <s v="L407194"/>
    <s v="G409186"/>
  </r>
  <r>
    <s v="https://www.gem.wiki/Kargalinskaya_power_station"/>
    <x v="140"/>
    <s v="Kargalinskaya power station"/>
    <s v="Каргалинская ТЭЦ"/>
    <s v="1"/>
    <s v="NG"/>
    <n v="60"/>
    <x v="6"/>
    <x v="3"/>
    <s v="Y"/>
    <m/>
    <m/>
    <m/>
    <x v="73"/>
    <n v="2022"/>
    <m/>
    <m/>
    <n v="51.866100000000003"/>
    <n v="54.774099999999997"/>
    <s v="exact"/>
    <s v="Kargala"/>
    <m/>
    <m/>
    <s v="Orenburg Oblast"/>
    <x v="3"/>
    <s v="Eastern Europe"/>
    <s v="WRI: WRI1003723"/>
    <m/>
    <m/>
    <m/>
    <m/>
    <m/>
    <s v="1047117"/>
    <n v="1260016"/>
    <s v="L407193"/>
    <s v="G409185"/>
  </r>
  <r>
    <s v="https://www.gem.wiki/Kargalinskaya_power_station"/>
    <x v="140"/>
    <s v="Kargalinskaya power station"/>
    <s v="Каргалинская ТЭЦ"/>
    <s v="2"/>
    <s v="NG"/>
    <n v="50"/>
    <x v="0"/>
    <x v="3"/>
    <s v="Y"/>
    <m/>
    <m/>
    <m/>
    <x v="73"/>
    <m/>
    <m/>
    <m/>
    <n v="51.866100000000003"/>
    <n v="54.774099999999997"/>
    <s v="exact"/>
    <s v="Kargala"/>
    <m/>
    <m/>
    <s v="Orenburg Oblast"/>
    <x v="3"/>
    <s v="Eastern Europe"/>
    <s v="WRI: WRI1003723"/>
    <m/>
    <m/>
    <m/>
    <m/>
    <m/>
    <s v="1047117"/>
    <n v="1260017"/>
    <s v="L407193"/>
    <s v="G409184"/>
  </r>
  <r>
    <s v="https://www.gem.wiki/Kargalinskaya_power_station"/>
    <x v="140"/>
    <s v="Kargalinskaya power station"/>
    <s v="Каргалинская ТЭЦ"/>
    <s v="3"/>
    <s v="NG"/>
    <n v="50"/>
    <x v="0"/>
    <x v="3"/>
    <s v="Y"/>
    <m/>
    <m/>
    <m/>
    <x v="51"/>
    <m/>
    <m/>
    <m/>
    <n v="51.866100000000003"/>
    <n v="54.774099999999997"/>
    <s v="exact"/>
    <s v="Kargala"/>
    <m/>
    <m/>
    <s v="Orenburg Oblast"/>
    <x v="3"/>
    <s v="Eastern Europe"/>
    <s v="WRI: WRI1003723"/>
    <m/>
    <m/>
    <m/>
    <m/>
    <m/>
    <s v="1047117"/>
    <n v="1260018"/>
    <s v="L407193"/>
    <s v="G409183"/>
  </r>
  <r>
    <s v="https://www.gem.wiki/Kargalinskaya_power_station"/>
    <x v="140"/>
    <s v="Kargalinskaya power station"/>
    <s v="Каргалинская ТЭЦ"/>
    <s v="4"/>
    <s v="NG"/>
    <n v="60"/>
    <x v="0"/>
    <x v="3"/>
    <s v="Y"/>
    <m/>
    <m/>
    <m/>
    <x v="51"/>
    <m/>
    <m/>
    <m/>
    <n v="51.866100000000003"/>
    <n v="54.774099999999997"/>
    <s v="exact"/>
    <s v="Kargala"/>
    <m/>
    <m/>
    <s v="Orenburg Oblast"/>
    <x v="3"/>
    <s v="Eastern Europe"/>
    <s v="WRI: WRI1003723"/>
    <m/>
    <m/>
    <m/>
    <m/>
    <m/>
    <s v="1047117"/>
    <n v="1182843"/>
    <s v="L407193"/>
    <s v="G409182"/>
  </r>
  <r>
    <s v="https://www.gem.wiki/Kargalinskaya_power_station"/>
    <x v="140"/>
    <s v="Kargalinskaya power station"/>
    <s v="Каргалинская ТЭЦ"/>
    <s v="5"/>
    <s v="NG"/>
    <n v="50"/>
    <x v="0"/>
    <x v="3"/>
    <s v="Y"/>
    <m/>
    <m/>
    <m/>
    <x v="51"/>
    <m/>
    <m/>
    <m/>
    <n v="51.866100000000003"/>
    <n v="54.774099999999997"/>
    <s v="exact"/>
    <s v="Kargala"/>
    <m/>
    <m/>
    <s v="Orenburg Oblast"/>
    <x v="3"/>
    <s v="Eastern Europe"/>
    <s v="WRI: WRI1003723"/>
    <m/>
    <m/>
    <m/>
    <m/>
    <m/>
    <s v="1047117"/>
    <n v="1260020"/>
    <s v="L407193"/>
    <s v="G409181"/>
  </r>
  <r>
    <s v="https://www.gem.wiki/Kargalinskaya_power_station"/>
    <x v="140"/>
    <s v="Kargalinskaya power station"/>
    <s v="Каргалинская ТЭЦ"/>
    <s v="6"/>
    <s v="NG"/>
    <n v="50"/>
    <x v="7"/>
    <x v="3"/>
    <s v="Y"/>
    <m/>
    <m/>
    <m/>
    <x v="51"/>
    <m/>
    <m/>
    <m/>
    <n v="51.866100000000003"/>
    <n v="54.774099999999997"/>
    <s v="exact"/>
    <s v="Kargala"/>
    <m/>
    <m/>
    <s v="Orenburg Oblast"/>
    <x v="3"/>
    <s v="Eastern Europe"/>
    <s v="WRI: WRI1003723"/>
    <m/>
    <m/>
    <m/>
    <m/>
    <m/>
    <s v="1047117"/>
    <n v="1182844"/>
    <s v="L407193"/>
    <s v="G409180"/>
  </r>
  <r>
    <s v="https://www.gem.wiki/Karmanovskaya_GRES_power_plant"/>
    <x v="140"/>
    <s v="Karmanovskaya GRES power plant"/>
    <s v="Кармановская ГРЭС"/>
    <s v="1"/>
    <s v="NG/HFO"/>
    <n v="315"/>
    <x v="0"/>
    <x v="3"/>
    <s v="Y"/>
    <m/>
    <m/>
    <m/>
    <x v="75"/>
    <m/>
    <m/>
    <m/>
    <n v="56.248600000000003"/>
    <n v="54.588200000000001"/>
    <s v="exact"/>
    <s v="Bashkortostan"/>
    <m/>
    <s v="Neftekamsk"/>
    <s v="Republic of Bashkortostan"/>
    <x v="3"/>
    <s v="Eastern Europe"/>
    <s v="WRI: WRI1003724"/>
    <m/>
    <m/>
    <m/>
    <m/>
    <m/>
    <s v="1026601"/>
    <n v="1164479"/>
    <s v="L407192"/>
    <s v="G409179"/>
  </r>
  <r>
    <s v="https://www.gem.wiki/Karmanovskaya_GRES_power_plant"/>
    <x v="140"/>
    <s v="Karmanovskaya GRES power plant"/>
    <s v="Кармановская ГРЭС"/>
    <s v="2"/>
    <s v="NG/HFO"/>
    <n v="300"/>
    <x v="0"/>
    <x v="3"/>
    <s v="Y"/>
    <m/>
    <m/>
    <m/>
    <x v="63"/>
    <m/>
    <m/>
    <m/>
    <n v="56.248600000000003"/>
    <n v="54.588200000000001"/>
    <s v="exact"/>
    <s v="Bashkortostan"/>
    <m/>
    <s v="Neftekamsk"/>
    <s v="Republic of Bashkortostan"/>
    <x v="3"/>
    <s v="Eastern Europe"/>
    <s v="WRI: WRI1003724"/>
    <m/>
    <m/>
    <m/>
    <m/>
    <m/>
    <s v="1026601"/>
    <n v="1164480"/>
    <s v="L407192"/>
    <s v="G409178"/>
  </r>
  <r>
    <s v="https://www.gem.wiki/Karmanovskaya_GRES_power_plant"/>
    <x v="140"/>
    <s v="Karmanovskaya GRES power plant"/>
    <s v="Кармановская ГРЭС"/>
    <s v="3"/>
    <s v="NG/HFO"/>
    <n v="316"/>
    <x v="0"/>
    <x v="3"/>
    <s v="Y"/>
    <m/>
    <m/>
    <m/>
    <x v="65"/>
    <m/>
    <m/>
    <m/>
    <n v="56.248600000000003"/>
    <n v="54.588200000000001"/>
    <s v="exact"/>
    <s v="Bashkortostan"/>
    <m/>
    <s v="Neftekamsk"/>
    <s v="Republic of Bashkortostan"/>
    <x v="3"/>
    <s v="Eastern Europe"/>
    <s v="WRI: WRI1003724"/>
    <m/>
    <m/>
    <m/>
    <m/>
    <m/>
    <s v="1026601"/>
    <n v="1164481"/>
    <s v="L407192"/>
    <s v="G409177"/>
  </r>
  <r>
    <s v="https://www.gem.wiki/Karmanovskaya_GRES_power_plant"/>
    <x v="140"/>
    <s v="Karmanovskaya GRES power plant"/>
    <s v="Кармановская ГРЭС"/>
    <s v="4"/>
    <s v="NG/HFO"/>
    <n v="300"/>
    <x v="0"/>
    <x v="3"/>
    <s v="Y"/>
    <m/>
    <m/>
    <m/>
    <x v="62"/>
    <m/>
    <m/>
    <m/>
    <n v="56.248600000000003"/>
    <n v="54.588200000000001"/>
    <s v="exact"/>
    <s v="Bashkortostan"/>
    <m/>
    <s v="Neftekamsk"/>
    <s v="Republic of Bashkortostan"/>
    <x v="3"/>
    <s v="Eastern Europe"/>
    <s v="WRI: WRI1003724"/>
    <m/>
    <m/>
    <m/>
    <m/>
    <m/>
    <s v="1026601"/>
    <n v="1164482"/>
    <s v="L407192"/>
    <s v="G409176"/>
  </r>
  <r>
    <s v="https://www.gem.wiki/Karmanovskaya_GRES_power_plant"/>
    <x v="140"/>
    <s v="Karmanovskaya GRES power plant"/>
    <s v="Кармановская ГРЭС"/>
    <s v="5"/>
    <s v="NG/HFO"/>
    <n v="300"/>
    <x v="0"/>
    <x v="3"/>
    <s v="Y"/>
    <m/>
    <m/>
    <m/>
    <x v="70"/>
    <m/>
    <m/>
    <m/>
    <n v="56.248600000000003"/>
    <n v="54.588200000000001"/>
    <s v="exact"/>
    <s v="Bashkortostan"/>
    <m/>
    <s v="Neftekamsk"/>
    <s v="Republic of Bashkortostan"/>
    <x v="3"/>
    <s v="Eastern Europe"/>
    <s v="WRI: WRI1003724"/>
    <m/>
    <m/>
    <m/>
    <m/>
    <m/>
    <s v="1026601"/>
    <n v="1164483"/>
    <s v="L407192"/>
    <s v="G409175"/>
  </r>
  <r>
    <s v="https://www.gem.wiki/Karmanovskaya_GRES_power_plant"/>
    <x v="140"/>
    <s v="Karmanovskaya GRES power plant"/>
    <s v="Кармановская ГРЭС"/>
    <s v="6"/>
    <s v="NG/HFO"/>
    <n v="325"/>
    <x v="0"/>
    <x v="3"/>
    <s v="Y"/>
    <m/>
    <m/>
    <m/>
    <x v="73"/>
    <m/>
    <m/>
    <m/>
    <n v="56.248600000000003"/>
    <n v="54.588200000000001"/>
    <s v="exact"/>
    <s v="Bashkortostan"/>
    <m/>
    <s v="Neftekamsk"/>
    <s v="Republic of Bashkortostan"/>
    <x v="3"/>
    <s v="Eastern Europe"/>
    <s v="WRI: WRI1003724"/>
    <m/>
    <m/>
    <m/>
    <m/>
    <m/>
    <s v="1026601"/>
    <n v="1164484"/>
    <s v="L407192"/>
    <s v="G409174"/>
  </r>
  <r>
    <s v="https://www.gem.wiki/Kashirskaya_power_station"/>
    <x v="140"/>
    <s v="Kashirskaya power station"/>
    <s v="Каширская ГРЭС"/>
    <s v="4"/>
    <s v="NG/HFO"/>
    <n v="300"/>
    <x v="6"/>
    <x v="5"/>
    <s v="Y"/>
    <m/>
    <m/>
    <s v="N"/>
    <x v="50"/>
    <n v="2020"/>
    <m/>
    <m/>
    <n v="54.858055999999998"/>
    <n v="38.259721999999996"/>
    <s v="exact"/>
    <s v="Kashira"/>
    <m/>
    <s v="Kashirsky"/>
    <s v="Moscow Oblast"/>
    <x v="3"/>
    <s v="Eastern Europe"/>
    <m/>
    <m/>
    <s v="G.M. Krzhizhanovsky"/>
    <m/>
    <m/>
    <m/>
    <s v="1026629"/>
    <m/>
    <s v="L103359"/>
    <s v="G410209"/>
  </r>
  <r>
    <s v="https://www.gem.wiki/Kashirskaya_power_station"/>
    <x v="140"/>
    <s v="Kashirskaya power station"/>
    <s v="Каширская ГРЭС"/>
    <s v="5"/>
    <s v="NG/HFO"/>
    <n v="300"/>
    <x v="6"/>
    <x v="5"/>
    <s v="Y"/>
    <m/>
    <m/>
    <s v="N"/>
    <x v="50"/>
    <n v="2020"/>
    <m/>
    <m/>
    <n v="54.858055999999998"/>
    <n v="38.259721999999996"/>
    <s v="exact"/>
    <s v="Kashira"/>
    <m/>
    <s v="Kashirsky"/>
    <s v="Moscow Oblast"/>
    <x v="3"/>
    <s v="Eastern Europe"/>
    <m/>
    <m/>
    <s v="G.M. Krzhizhanovsky"/>
    <m/>
    <m/>
    <m/>
    <s v="1026629"/>
    <m/>
    <s v="L103359"/>
    <s v="G410208"/>
  </r>
  <r>
    <s v="https://www.gem.wiki/Kashirskaya_power_station"/>
    <x v="140"/>
    <s v="Kashirskaya power station"/>
    <s v="Каширская ГРЭС"/>
    <s v="6"/>
    <s v="NG/HFO"/>
    <n v="300"/>
    <x v="6"/>
    <x v="5"/>
    <s v="Y"/>
    <m/>
    <m/>
    <s v="N"/>
    <x v="50"/>
    <n v="2020"/>
    <m/>
    <m/>
    <n v="54.858055999999998"/>
    <n v="38.259721999999996"/>
    <s v="exact"/>
    <s v="Kashira"/>
    <m/>
    <s v="Kashirsky"/>
    <s v="Moscow Oblast"/>
    <x v="3"/>
    <s v="Eastern Europe"/>
    <m/>
    <m/>
    <s v="G.M. Krzhizhanovsky"/>
    <m/>
    <m/>
    <m/>
    <s v="1026629"/>
    <m/>
    <s v="L103359"/>
    <s v="G410207"/>
  </r>
  <r>
    <s v="https://www.gem.wiki/Kashirskaya_power_station"/>
    <x v="140"/>
    <s v="Kashirskaya power station"/>
    <s v="Каширская ГРЭС"/>
    <s v="7"/>
    <s v="NG/HFO"/>
    <n v="80"/>
    <x v="6"/>
    <x v="3"/>
    <s v="Y"/>
    <m/>
    <m/>
    <s v="N"/>
    <x v="27"/>
    <n v="2020"/>
    <n v="2020"/>
    <m/>
    <n v="54.858055999999998"/>
    <n v="38.259721999999996"/>
    <s v="exact"/>
    <s v="Kashira"/>
    <m/>
    <s v="Kashirsky"/>
    <s v="Moscow Oblast"/>
    <x v="3"/>
    <s v="Eastern Europe"/>
    <m/>
    <m/>
    <s v="G.M. Krzhizhanovsky"/>
    <m/>
    <m/>
    <m/>
    <s v="1026629"/>
    <n v="1206204"/>
    <s v="L103359"/>
    <s v="G409173"/>
  </r>
  <r>
    <s v="https://www.gem.wiki/Kashirskaya_power_station"/>
    <x v="140"/>
    <s v="Kashirskaya power station"/>
    <s v="Каширская ГРЭС"/>
    <s v="CC1"/>
    <s v="NG"/>
    <n v="450"/>
    <x v="2"/>
    <x v="0"/>
    <s v="not found"/>
    <s v="not found"/>
    <s v="not found"/>
    <s v="N"/>
    <x v="53"/>
    <m/>
    <m/>
    <m/>
    <n v="54.858055999999998"/>
    <n v="38.259721999999996"/>
    <s v="exact"/>
    <s v="Kashira"/>
    <m/>
    <s v="Kashirsky"/>
    <s v="Moscow Oblast"/>
    <x v="3"/>
    <s v="Eastern Europe"/>
    <m/>
    <m/>
    <s v="G.M. Krzhizhanovsky"/>
    <m/>
    <m/>
    <m/>
    <s v="1026629"/>
    <s v="not found"/>
    <s v="L103359"/>
    <s v="G410213"/>
  </r>
  <r>
    <s v="https://www.gem.wiki/Kashirskaya_power_station"/>
    <x v="140"/>
    <s v="Kashirskaya power station"/>
    <s v="Каширская ГРЭС"/>
    <s v="CC2"/>
    <s v="NG"/>
    <n v="450"/>
    <x v="2"/>
    <x v="0"/>
    <s v="not found"/>
    <s v="not found"/>
    <s v="not found"/>
    <s v="N"/>
    <x v="53"/>
    <m/>
    <m/>
    <m/>
    <n v="54.858055999999998"/>
    <n v="38.259721999999996"/>
    <s v="exact"/>
    <s v="Kashira"/>
    <m/>
    <s v="Kashirsky"/>
    <s v="Moscow Oblast"/>
    <x v="3"/>
    <s v="Eastern Europe"/>
    <m/>
    <m/>
    <s v="G.M. Krzhizhanovsky"/>
    <m/>
    <m/>
    <m/>
    <s v="1026629"/>
    <s v="not found"/>
    <s v="L103359"/>
    <s v="G410212"/>
  </r>
  <r>
    <s v="https://www.gem.wiki/Kazan_CHP-1_power_station"/>
    <x v="140"/>
    <s v="Kazan CHP-1 power station"/>
    <s v="Казанская ТЭЦ-1"/>
    <s v="10,11"/>
    <s v="NG/HFO"/>
    <n v="123"/>
    <x v="0"/>
    <x v="0"/>
    <s v="Y"/>
    <m/>
    <m/>
    <m/>
    <x v="34"/>
    <m/>
    <m/>
    <m/>
    <n v="55.760599999999997"/>
    <n v="49.125500000000002"/>
    <s v="exact"/>
    <s v="Kazan"/>
    <m/>
    <m/>
    <s v="Republic of Tatarstan"/>
    <x v="3"/>
    <s v="Eastern Europe"/>
    <s v="WRI: WRI1061820"/>
    <m/>
    <m/>
    <m/>
    <m/>
    <m/>
    <s v="1026604"/>
    <m/>
    <s v="L407191"/>
    <s v="G409168"/>
  </r>
  <r>
    <s v="https://www.gem.wiki/Kazan_CHP-1_power_station"/>
    <x v="140"/>
    <s v="Kazan CHP-1 power station"/>
    <s v="Казанская ТЭЦ-1"/>
    <s v="5"/>
    <s v="NG/HFO"/>
    <n v="60"/>
    <x v="0"/>
    <x v="3"/>
    <s v="Y"/>
    <m/>
    <m/>
    <m/>
    <x v="38"/>
    <m/>
    <m/>
    <m/>
    <n v="55.760599999999997"/>
    <n v="49.125500000000002"/>
    <s v="exact"/>
    <s v="Kazan"/>
    <m/>
    <m/>
    <s v="Republic of Tatarstan"/>
    <x v="3"/>
    <s v="Eastern Europe"/>
    <s v="WRI: WRI1061820"/>
    <m/>
    <m/>
    <m/>
    <m/>
    <m/>
    <s v="1026604"/>
    <n v="1161802"/>
    <s v="L407191"/>
    <s v="G409172"/>
  </r>
  <r>
    <s v="https://www.gem.wiki/Kazan_CHP-1_power_station"/>
    <x v="140"/>
    <s v="Kazan CHP-1 power station"/>
    <s v="Казанская ТЭЦ-1"/>
    <s v="6"/>
    <s v="NG/HFO"/>
    <n v="60"/>
    <x v="0"/>
    <x v="3"/>
    <s v="Y"/>
    <m/>
    <m/>
    <m/>
    <x v="50"/>
    <m/>
    <m/>
    <m/>
    <n v="55.760599999999997"/>
    <n v="49.125500000000002"/>
    <s v="exact"/>
    <s v="Kazan"/>
    <m/>
    <m/>
    <s v="Republic of Tatarstan"/>
    <x v="3"/>
    <s v="Eastern Europe"/>
    <s v="WRI: WRI1061820"/>
    <m/>
    <m/>
    <m/>
    <m/>
    <m/>
    <s v="1026604"/>
    <n v="1193401"/>
    <s v="L407191"/>
    <s v="G409171"/>
  </r>
  <r>
    <s v="https://www.gem.wiki/Kazan_CHP-1_power_station"/>
    <x v="140"/>
    <s v="Kazan CHP-1 power station"/>
    <s v="Казанская ТЭЦ-1"/>
    <s v="7"/>
    <s v="NG/HFO"/>
    <n v="47"/>
    <x v="0"/>
    <x v="3"/>
    <s v="Y"/>
    <m/>
    <m/>
    <m/>
    <x v="79"/>
    <m/>
    <m/>
    <m/>
    <n v="55.760599999999997"/>
    <n v="49.125500000000002"/>
    <s v="exact"/>
    <s v="Kazan"/>
    <m/>
    <m/>
    <s v="Republic of Tatarstan"/>
    <x v="3"/>
    <s v="Eastern Europe"/>
    <s v="WRI: WRI1061820"/>
    <m/>
    <m/>
    <m/>
    <m/>
    <m/>
    <s v="1026604"/>
    <n v="1193400"/>
    <s v="L407191"/>
    <s v="G409170"/>
  </r>
  <r>
    <s v="https://www.gem.wiki/Kazan_CHP-1_power_station"/>
    <x v="140"/>
    <s v="Kazan CHP-1 power station"/>
    <s v="Казанская ТЭЦ-1"/>
    <s v="8,9"/>
    <s v="NG/HFO"/>
    <n v="123"/>
    <x v="0"/>
    <x v="0"/>
    <s v="Y"/>
    <m/>
    <m/>
    <m/>
    <x v="34"/>
    <m/>
    <m/>
    <m/>
    <n v="55.760599999999997"/>
    <n v="49.125500000000002"/>
    <s v="exact"/>
    <s v="Kazan"/>
    <m/>
    <m/>
    <s v="Republic of Tatarstan"/>
    <x v="3"/>
    <s v="Eastern Europe"/>
    <s v="WRI: WRI1061820"/>
    <m/>
    <m/>
    <m/>
    <m/>
    <m/>
    <s v="1026604"/>
    <m/>
    <s v="L407191"/>
    <s v="G409169"/>
  </r>
  <r>
    <s v="https://www.gem.wiki/Kazan_CHP-2_power_station"/>
    <x v="140"/>
    <s v="Kazan CHP-2 power station"/>
    <s v="Казанская ТЭЦ-2"/>
    <s v="1,2"/>
    <s v="NG"/>
    <n v="110"/>
    <x v="0"/>
    <x v="0"/>
    <s v="Y"/>
    <m/>
    <m/>
    <m/>
    <x v="2"/>
    <m/>
    <m/>
    <m/>
    <n v="55.845298"/>
    <n v="49.060124999999999"/>
    <s v="exact"/>
    <s v="Kazan"/>
    <m/>
    <m/>
    <s v="Republic of Tatarstan"/>
    <x v="3"/>
    <s v="Eastern Europe"/>
    <m/>
    <m/>
    <m/>
    <m/>
    <m/>
    <m/>
    <s v="1026605"/>
    <s v="1255748, 1255750"/>
    <s v="L407190"/>
    <s v="G409167"/>
  </r>
  <r>
    <s v="https://www.gem.wiki/Kazan_CHP-2_power_station"/>
    <x v="140"/>
    <s v="Kazan CHP-2 power station"/>
    <s v="Казанская ТЭЦ-2"/>
    <s v="3,4"/>
    <s v="NG"/>
    <n v="110"/>
    <x v="0"/>
    <x v="0"/>
    <s v="Y"/>
    <m/>
    <m/>
    <m/>
    <x v="2"/>
    <m/>
    <m/>
    <m/>
    <n v="55.845298"/>
    <n v="49.060124999999999"/>
    <s v="exact"/>
    <s v="Kazan"/>
    <m/>
    <m/>
    <s v="Republic of Tatarstan"/>
    <x v="3"/>
    <s v="Eastern Europe"/>
    <m/>
    <m/>
    <m/>
    <m/>
    <m/>
    <m/>
    <s v="1026605"/>
    <s v="1255749, 1255751"/>
    <s v="L407190"/>
    <s v="G409166"/>
  </r>
  <r>
    <s v="https://www.gem.wiki/Kazan_CHP-2_power_station"/>
    <x v="140"/>
    <s v="Kazan CHP-2 power station"/>
    <s v="Казанская ТЭЦ-2"/>
    <s v="7"/>
    <s v="NG/HFO/C"/>
    <n v="65"/>
    <x v="0"/>
    <x v="3"/>
    <s v="Y"/>
    <m/>
    <m/>
    <m/>
    <x v="64"/>
    <m/>
    <m/>
    <m/>
    <n v="55.845298"/>
    <n v="49.060124999999999"/>
    <s v="exact"/>
    <s v="Kazan"/>
    <m/>
    <m/>
    <s v="Republic of Tatarstan"/>
    <x v="3"/>
    <s v="Eastern Europe"/>
    <m/>
    <m/>
    <m/>
    <m/>
    <m/>
    <m/>
    <s v="1026605"/>
    <n v="1177986"/>
    <s v="L407190"/>
    <s v="G409165"/>
  </r>
  <r>
    <s v="https://www.gem.wiki/Kazan_CHP-2_power_station"/>
    <x v="140"/>
    <s v="Kazan CHP-2 power station"/>
    <s v="Казанская ТЭЦ-2"/>
    <s v="8"/>
    <s v="NG/HFO/C"/>
    <n v="50"/>
    <x v="0"/>
    <x v="3"/>
    <s v="Y"/>
    <m/>
    <m/>
    <m/>
    <x v="64"/>
    <m/>
    <m/>
    <m/>
    <n v="55.845298"/>
    <n v="49.060124999999999"/>
    <s v="exact"/>
    <s v="Kazan"/>
    <m/>
    <m/>
    <s v="Republic of Tatarstan"/>
    <x v="3"/>
    <s v="Eastern Europe"/>
    <m/>
    <m/>
    <m/>
    <m/>
    <m/>
    <m/>
    <s v="1026605"/>
    <n v="1177987"/>
    <s v="L407190"/>
    <s v="G409164"/>
  </r>
  <r>
    <s v="https://www.gem.wiki/Kazan_CHP-2_power_station"/>
    <x v="140"/>
    <s v="Kazan CHP-2 power station"/>
    <s v="Казанская ТЭЦ-2"/>
    <s v="9"/>
    <s v="NG/HFO/C"/>
    <n v="50"/>
    <x v="0"/>
    <x v="3"/>
    <s v="Y"/>
    <m/>
    <m/>
    <m/>
    <x v="64"/>
    <m/>
    <m/>
    <m/>
    <n v="55.845298"/>
    <n v="49.060124999999999"/>
    <s v="exact"/>
    <s v="Kazan"/>
    <m/>
    <m/>
    <s v="Republic of Tatarstan"/>
    <x v="3"/>
    <s v="Eastern Europe"/>
    <m/>
    <m/>
    <m/>
    <m/>
    <m/>
    <m/>
    <s v="1026605"/>
    <n v="1177988"/>
    <s v="L407190"/>
    <s v="G409163"/>
  </r>
  <r>
    <s v="https://www.gem.wiki/Kazan_CHP-3_power_station"/>
    <x v="140"/>
    <s v="Kazan CHP-3 power station"/>
    <s v="Казанская ТЭЦ-3"/>
    <s v="2"/>
    <s v="NG/HFO"/>
    <n v="50"/>
    <x v="0"/>
    <x v="3"/>
    <s v="Y"/>
    <m/>
    <m/>
    <m/>
    <x v="73"/>
    <m/>
    <m/>
    <m/>
    <n v="55.867400000000004"/>
    <n v="48.952100000000002"/>
    <s v="exact"/>
    <s v="Kazan"/>
    <m/>
    <m/>
    <s v="Republic of Tatarstan"/>
    <x v="3"/>
    <s v="Eastern Europe"/>
    <m/>
    <m/>
    <m/>
    <m/>
    <m/>
    <m/>
    <s v="1026606"/>
    <n v="1177990"/>
    <s v="L407189"/>
    <s v="G410648"/>
  </r>
  <r>
    <s v="https://www.gem.wiki/Kazan_CHP-3_power_station"/>
    <x v="140"/>
    <s v="Kazan CHP-3 power station"/>
    <s v="Казанская ТЭЦ-3"/>
    <s v="3"/>
    <s v="NG/HFO"/>
    <n v="50"/>
    <x v="0"/>
    <x v="3"/>
    <s v="Y"/>
    <m/>
    <m/>
    <m/>
    <x v="73"/>
    <m/>
    <m/>
    <m/>
    <n v="55.867400000000004"/>
    <n v="48.952100000000002"/>
    <s v="exact"/>
    <s v="Kazan"/>
    <m/>
    <m/>
    <s v="Republic of Tatarstan"/>
    <x v="3"/>
    <s v="Eastern Europe"/>
    <m/>
    <m/>
    <m/>
    <m/>
    <m/>
    <m/>
    <s v="1026606"/>
    <n v="1177992"/>
    <s v="L407189"/>
    <s v="G410649"/>
  </r>
  <r>
    <s v="https://www.gem.wiki/Kazan_CHP-3_power_station"/>
    <x v="140"/>
    <s v="Kazan CHP-3 power station"/>
    <s v="Казанская ТЭЦ-3"/>
    <s v="4"/>
    <s v="NG/HFO"/>
    <n v="105"/>
    <x v="0"/>
    <x v="3"/>
    <s v="Y"/>
    <m/>
    <m/>
    <m/>
    <x v="73"/>
    <m/>
    <m/>
    <m/>
    <n v="55.867400000000004"/>
    <n v="48.952100000000002"/>
    <s v="exact"/>
    <s v="Kazan"/>
    <m/>
    <m/>
    <s v="Republic of Tatarstan"/>
    <x v="3"/>
    <s v="Eastern Europe"/>
    <m/>
    <m/>
    <m/>
    <m/>
    <m/>
    <m/>
    <s v="1026606"/>
    <n v="1177991"/>
    <s v="L407189"/>
    <s v="G411118"/>
  </r>
  <r>
    <s v="https://www.gem.wiki/Kazan_CHP-3_power_station"/>
    <x v="140"/>
    <s v="Kazan CHP-3 power station"/>
    <s v="Казанская ТЭЦ-3"/>
    <s v="6"/>
    <s v="NG/HFO"/>
    <n v="135"/>
    <x v="0"/>
    <x v="3"/>
    <s v="Y"/>
    <m/>
    <m/>
    <m/>
    <x v="27"/>
    <m/>
    <m/>
    <m/>
    <n v="55.867400000000004"/>
    <n v="48.952100000000002"/>
    <s v="exact"/>
    <s v="Kazan"/>
    <m/>
    <m/>
    <s v="Republic of Tatarstan"/>
    <x v="3"/>
    <s v="Eastern Europe"/>
    <m/>
    <m/>
    <m/>
    <m/>
    <m/>
    <m/>
    <s v="1026606"/>
    <n v="1177993"/>
    <s v="L407189"/>
    <s v="G411117"/>
  </r>
  <r>
    <s v="https://www.gem.wiki/Kazan_CHP-3_power_station"/>
    <x v="140"/>
    <s v="Kazan CHP-3 power station"/>
    <s v="Казанская ТЭЦ-3"/>
    <s v="7"/>
    <s v="NG/HFO"/>
    <n v="405"/>
    <x v="0"/>
    <x v="0"/>
    <s v="Y"/>
    <s v="Hydrogen capable: turbine"/>
    <m/>
    <m/>
    <x v="31"/>
    <m/>
    <m/>
    <m/>
    <n v="55.867400000000004"/>
    <n v="48.952100000000002"/>
    <s v="exact"/>
    <s v="Kazan"/>
    <m/>
    <m/>
    <s v="Republic of Tatarstan"/>
    <x v="3"/>
    <s v="Eastern Europe"/>
    <s v="WRI: WRI1061830"/>
    <m/>
    <m/>
    <m/>
    <m/>
    <m/>
    <s v="1026606"/>
    <n v="1262532"/>
    <s v="L407189"/>
    <s v="G409162"/>
  </r>
  <r>
    <s v="https://www.gem.wiki/Kazanorgsintez_power_station"/>
    <x v="140"/>
    <s v="Kazanorgsintez power station"/>
    <s v="ПГУ-250 ПАО «Казаньоргсинтез»"/>
    <s v="1"/>
    <s v="NG/OG"/>
    <n v="250"/>
    <x v="4"/>
    <x v="0"/>
    <s v="not found"/>
    <s v="Hydrogen capable: turbine"/>
    <s v="not found"/>
    <s v="N"/>
    <x v="45"/>
    <m/>
    <m/>
    <m/>
    <n v="55.87191"/>
    <n v="48.953992999999997"/>
    <s v="exact"/>
    <s v="Kazan"/>
    <m/>
    <m/>
    <s v="Republic of Tatarstan"/>
    <x v="3"/>
    <s v="Eastern Europe"/>
    <m/>
    <m/>
    <m/>
    <m/>
    <m/>
    <m/>
    <s v="1127726"/>
    <s v="1297910, 1300860"/>
    <s v="L407354"/>
    <s v="G409384"/>
  </r>
  <r>
    <s v="https://www.gem.wiki/Khabarovsk-1_power_station"/>
    <x v="140"/>
    <s v="Khabarovsk-1 power station"/>
    <s v="Хабаровская ТЭЦ-4, Хабаровская ТЭЦ-1 (coal plant)"/>
    <s v="1"/>
    <s v="NG/D"/>
    <n v="205"/>
    <x v="1"/>
    <x v="0"/>
    <s v="Y"/>
    <s v="not found"/>
    <s v="N"/>
    <s v="replacement"/>
    <x v="41"/>
    <m/>
    <m/>
    <m/>
    <n v="48.413753999999997"/>
    <n v="135.11861300000001"/>
    <s v="exact"/>
    <s v="Khabarovsk"/>
    <m/>
    <m/>
    <s v="Khabarovsk Oblast"/>
    <x v="3"/>
    <s v="Eastern Europe"/>
    <m/>
    <m/>
    <s v="Khabarovsk-1 power station (coal plant), Khabarovsk СHP-4 power station"/>
    <m/>
    <m/>
    <m/>
    <s v="not found"/>
    <m/>
    <s v="L103339"/>
    <s v="G411931"/>
  </r>
  <r>
    <s v="https://www.gem.wiki/Khabarovsk-1_power_station"/>
    <x v="140"/>
    <s v="Khabarovsk-1 power station"/>
    <s v="Хабаровская ТЭЦ-4, Хабаровская ТЭЦ-1 (coal plant)"/>
    <s v="2"/>
    <s v="NG/D"/>
    <n v="205"/>
    <x v="1"/>
    <x v="0"/>
    <s v="Y"/>
    <s v="not found"/>
    <s v="N"/>
    <s v="replacement"/>
    <x v="41"/>
    <m/>
    <m/>
    <m/>
    <n v="48.413753999999997"/>
    <n v="135.11861300000001"/>
    <s v="exact"/>
    <s v="Khabarovsk"/>
    <m/>
    <m/>
    <s v="Khabarovsk Oblast"/>
    <x v="3"/>
    <s v="Eastern Europe"/>
    <m/>
    <m/>
    <s v="Khabarovsk-1 power station (coal plant), Khabarovsk СHP-4 power station"/>
    <m/>
    <m/>
    <m/>
    <s v="not found"/>
    <m/>
    <s v="L103339"/>
    <s v="G411930"/>
  </r>
  <r>
    <s v="https://www.gem.wiki/Khabarovsk-1_power_station"/>
    <x v="140"/>
    <s v="Khabarovsk-1 power station"/>
    <s v="Хабаровская ТЭЦ-4, Хабаровская ТЭЦ-1 (coal plant)"/>
    <s v="CHP1-1R"/>
    <s v="NG/D"/>
    <n v="82"/>
    <x v="5"/>
    <x v="1"/>
    <s v="Y"/>
    <s v="not found"/>
    <s v="N"/>
    <s v="replacement"/>
    <x v="45"/>
    <m/>
    <m/>
    <m/>
    <n v="48.413753999999997"/>
    <n v="135.11861300000001"/>
    <s v="exact"/>
    <s v="Khabarovsk"/>
    <m/>
    <m/>
    <s v="Khabarovsk Oblast"/>
    <x v="3"/>
    <s v="Eastern Europe"/>
    <m/>
    <m/>
    <s v="Khabarovsk-1 power station (coal plant), Khabarovsk СHP-4 power station"/>
    <m/>
    <m/>
    <m/>
    <s v="not found"/>
    <m/>
    <s v="L103339"/>
    <s v="G409161"/>
  </r>
  <r>
    <s v="https://www.gem.wiki/Khabarovsk-1_power_station"/>
    <x v="140"/>
    <s v="Khabarovsk-1 power station"/>
    <s v="Хабаровская ТЭЦ-4, Хабаровская ТЭЦ-1 (coal plant)"/>
    <s v="CHP1-2R"/>
    <s v="NG/D"/>
    <n v="82"/>
    <x v="5"/>
    <x v="1"/>
    <s v="Y"/>
    <s v="not found"/>
    <s v="N"/>
    <s v="replacement"/>
    <x v="45"/>
    <m/>
    <m/>
    <m/>
    <n v="48.413753999999997"/>
    <n v="135.11861300000001"/>
    <s v="exact"/>
    <s v="Khabarovsk"/>
    <m/>
    <m/>
    <s v="Khabarovsk Oblast"/>
    <x v="3"/>
    <s v="Eastern Europe"/>
    <m/>
    <m/>
    <s v="Khabarovsk-1 power station (coal plant), Khabarovsk СHP-4 power station"/>
    <m/>
    <m/>
    <m/>
    <s v="not found"/>
    <m/>
    <s v="L103339"/>
    <s v="G409160"/>
  </r>
  <r>
    <s v="https://www.gem.wiki/Khabarovsk-1_power_station"/>
    <x v="140"/>
    <s v="Khabarovsk-1 power station"/>
    <s v="Хабаровская ТЭЦ-4, Хабаровская ТЭЦ-1 (coal plant)"/>
    <s v="CHP1-3R"/>
    <s v="NG/D"/>
    <n v="82"/>
    <x v="5"/>
    <x v="1"/>
    <s v="Y"/>
    <s v="not found"/>
    <s v="N"/>
    <s v="replacement"/>
    <x v="45"/>
    <m/>
    <m/>
    <m/>
    <n v="48.413753999999997"/>
    <n v="135.11861300000001"/>
    <s v="exact"/>
    <s v="Khabarovsk"/>
    <m/>
    <m/>
    <s v="Khabarovsk Oblast"/>
    <x v="3"/>
    <s v="Eastern Europe"/>
    <m/>
    <m/>
    <s v="Khabarovsk-1 power station (coal plant), Khabarovsk СHP-4 power station"/>
    <m/>
    <m/>
    <m/>
    <s v="not found"/>
    <m/>
    <s v="L103339"/>
    <s v="G409159"/>
  </r>
  <r>
    <s v="https://www.gem.wiki/Khabarovsk-1_power_station"/>
    <x v="140"/>
    <s v="Khabarovsk-1 power station"/>
    <s v="Хабаровская ТЭЦ-4, Хабаровская ТЭЦ-1 (coal plant)"/>
    <s v="CHP1-4R"/>
    <s v="NG/D"/>
    <n v="82"/>
    <x v="5"/>
    <x v="1"/>
    <s v="Y"/>
    <s v="not found"/>
    <s v="N"/>
    <s v="replacement"/>
    <x v="45"/>
    <m/>
    <m/>
    <m/>
    <n v="48.413753999999997"/>
    <n v="135.11861300000001"/>
    <s v="exact"/>
    <s v="Khabarovsk"/>
    <m/>
    <m/>
    <s v="Khabarovsk Oblast"/>
    <x v="3"/>
    <s v="Eastern Europe"/>
    <m/>
    <m/>
    <s v="Khabarovsk-1 power station (coal plant), Khabarovsk СHP-4 power station"/>
    <m/>
    <m/>
    <m/>
    <s v="not found"/>
    <m/>
    <s v="L103339"/>
    <s v="G409158"/>
  </r>
  <r>
    <s v="https://www.gem.wiki/Khabarovsk-3_power_station"/>
    <x v="140"/>
    <s v="Khabarovsk-3 power station"/>
    <s v="Хабаровская ТЭЦ-3"/>
    <s v="1"/>
    <s v="NG"/>
    <n v="180"/>
    <x v="3"/>
    <x v="3"/>
    <s v="Y"/>
    <s v="not found"/>
    <s v="N"/>
    <s v="conversion"/>
    <x v="54"/>
    <m/>
    <m/>
    <m/>
    <n v="48.570366999999997"/>
    <n v="135.15119999999999"/>
    <s v="exact"/>
    <s v="Khabarovsk"/>
    <m/>
    <m/>
    <s v="Khabarovsk Oblast"/>
    <x v="3"/>
    <s v="Eastern Europe"/>
    <m/>
    <m/>
    <s v="Khabarovskaya-3"/>
    <m/>
    <m/>
    <m/>
    <s v="not found"/>
    <m/>
    <s v="L103340"/>
    <s v="G411929"/>
  </r>
  <r>
    <s v="https://www.gem.wiki/Khabarovsk-3_power_station"/>
    <x v="140"/>
    <s v="Khabarovsk-3 power station"/>
    <s v="Хабаровская ТЭЦ-3"/>
    <s v="2"/>
    <s v="NG"/>
    <n v="180"/>
    <x v="3"/>
    <x v="3"/>
    <s v="Y"/>
    <s v="not found"/>
    <s v="N"/>
    <s v="conversion"/>
    <x v="54"/>
    <m/>
    <m/>
    <m/>
    <n v="48.570366999999997"/>
    <n v="135.15119999999999"/>
    <s v="exact"/>
    <s v="Khabarovsk"/>
    <m/>
    <m/>
    <s v="Khabarovsk Oblast"/>
    <x v="3"/>
    <s v="Eastern Europe"/>
    <m/>
    <m/>
    <s v="Khabarovskaya-3"/>
    <m/>
    <m/>
    <m/>
    <s v="not found"/>
    <m/>
    <s v="L103340"/>
    <s v="G411928"/>
  </r>
  <r>
    <s v="https://www.gem.wiki/Khabarovsk-3_power_station"/>
    <x v="140"/>
    <s v="Khabarovsk-3 power station"/>
    <s v="Хабаровская ТЭЦ-3"/>
    <s v="3"/>
    <s v="NG"/>
    <n v="180"/>
    <x v="3"/>
    <x v="3"/>
    <s v="Y"/>
    <s v="not found"/>
    <s v="N"/>
    <s v="conversion"/>
    <x v="54"/>
    <m/>
    <m/>
    <m/>
    <n v="48.570366999999997"/>
    <n v="135.15119999999999"/>
    <s v="exact"/>
    <s v="Khabarovsk"/>
    <m/>
    <m/>
    <s v="Khabarovsk Oblast"/>
    <x v="3"/>
    <s v="Eastern Europe"/>
    <m/>
    <m/>
    <s v="Khabarovskaya-3"/>
    <m/>
    <m/>
    <m/>
    <s v="not found"/>
    <m/>
    <s v="L103340"/>
    <s v="G411927"/>
  </r>
  <r>
    <s v="https://www.gem.wiki/Khabarovsk-3_power_station"/>
    <x v="140"/>
    <s v="Khabarovsk-3 power station"/>
    <s v="Хабаровская ТЭЦ-3"/>
    <s v="4b"/>
    <s v="NG"/>
    <n v="180"/>
    <x v="0"/>
    <x v="3"/>
    <s v="Y"/>
    <s v="not found"/>
    <s v="N"/>
    <s v="conversion"/>
    <x v="37"/>
    <m/>
    <m/>
    <m/>
    <n v="48.570366999999997"/>
    <n v="135.15119999999999"/>
    <s v="exact"/>
    <s v="Khabarovsk"/>
    <m/>
    <m/>
    <s v="Khabarovsk Oblast"/>
    <x v="3"/>
    <s v="Eastern Europe"/>
    <m/>
    <m/>
    <s v="Khabarovskaya-3"/>
    <m/>
    <m/>
    <m/>
    <s v="not found"/>
    <m/>
    <s v="L103340"/>
    <s v="G409157"/>
  </r>
  <r>
    <s v="https://www.gem.wiki/Kirishi_GRES_power_station"/>
    <x v="140"/>
    <s v="Kirishi GRES power station"/>
    <s v="Киришская ГРЭС"/>
    <s v="CCGT-800"/>
    <s v="NG/HFO"/>
    <n v="795"/>
    <x v="0"/>
    <x v="0"/>
    <s v="Y"/>
    <m/>
    <m/>
    <m/>
    <x v="39"/>
    <m/>
    <m/>
    <m/>
    <n v="59.489199999999997"/>
    <n v="32.0503"/>
    <s v="exact"/>
    <s v="Kirishi"/>
    <m/>
    <m/>
    <s v="Leningrad Oblast"/>
    <x v="3"/>
    <s v="Eastern Europe"/>
    <s v="WRI: WRI1003729"/>
    <m/>
    <s v="Kirishi SDPP"/>
    <s v="heat"/>
    <s v="Oil &amp; Refining"/>
    <s v="both"/>
    <s v="1043288"/>
    <s v="1196987, 1202611, 1241265"/>
    <s v="L407226"/>
    <s v="G409156"/>
  </r>
  <r>
    <s v="https://www.gem.wiki/Kirishi_GRES_power_station"/>
    <x v="140"/>
    <s v="Kirishi GRES power station"/>
    <s v="Киришская ГРЭС"/>
    <s v="CHP1"/>
    <s v="NG/HFO"/>
    <n v="50"/>
    <x v="0"/>
    <x v="3"/>
    <s v="Y"/>
    <m/>
    <m/>
    <m/>
    <x v="36"/>
    <m/>
    <n v="2025"/>
    <m/>
    <n v="59.489199999999997"/>
    <n v="32.0503"/>
    <s v="exact"/>
    <s v="Kirishi"/>
    <m/>
    <m/>
    <s v="Leningrad Oblast"/>
    <x v="3"/>
    <s v="Eastern Europe"/>
    <s v="WRI: WRI1003729"/>
    <m/>
    <s v="Kirishi SDPP"/>
    <s v="heat"/>
    <s v="Oil &amp; Refining"/>
    <s v="both"/>
    <s v="1065628"/>
    <n v="1196816"/>
    <s v="L407226"/>
    <s v="G409155"/>
  </r>
  <r>
    <s v="https://www.gem.wiki/Kirishi_GRES_power_station"/>
    <x v="140"/>
    <s v="Kirishi GRES power station"/>
    <s v="Киришская ГРЭС"/>
    <s v="CHP1R"/>
    <s v="NG/HFO"/>
    <n v="60"/>
    <x v="3"/>
    <x v="3"/>
    <s v="Y"/>
    <m/>
    <m/>
    <m/>
    <x v="40"/>
    <m/>
    <m/>
    <m/>
    <n v="59.489199999999997"/>
    <n v="32.0503"/>
    <s v="exact"/>
    <s v="Kirishi"/>
    <m/>
    <m/>
    <s v="Leningrad Oblast"/>
    <x v="3"/>
    <s v="Eastern Europe"/>
    <m/>
    <m/>
    <s v="Kirishi SDPP"/>
    <s v="heat"/>
    <s v="Oil &amp; Refining"/>
    <s v="both"/>
    <s v="1065628"/>
    <m/>
    <s v="L407226"/>
    <s v="G410654"/>
  </r>
  <r>
    <s v="https://www.gem.wiki/Kirishi_GRES_power_station"/>
    <x v="140"/>
    <s v="Kirishi GRES power station"/>
    <s v="Киришская ГРЭС"/>
    <s v="CHP2"/>
    <s v="NG/HFO"/>
    <n v="60"/>
    <x v="6"/>
    <x v="3"/>
    <s v="Y"/>
    <m/>
    <m/>
    <m/>
    <x v="74"/>
    <n v="2023"/>
    <m/>
    <m/>
    <n v="59.489199999999997"/>
    <n v="32.0503"/>
    <s v="exact"/>
    <s v="Kirishi"/>
    <m/>
    <m/>
    <s v="Leningrad Oblast"/>
    <x v="3"/>
    <s v="Eastern Europe"/>
    <s v="WRI: WRI1003729"/>
    <m/>
    <s v="Kirishi SDPP"/>
    <s v="heat"/>
    <s v="Oil &amp; Refining"/>
    <s v="both"/>
    <s v="1065628"/>
    <n v="1196818"/>
    <s v="L407226"/>
    <s v="G409154"/>
  </r>
  <r>
    <s v="https://www.gem.wiki/Kirishi_GRES_power_station"/>
    <x v="140"/>
    <s v="Kirishi GRES power station"/>
    <s v="Киришская ГРЭС"/>
    <s v="CHP2R"/>
    <s v="NG/HFO"/>
    <n v="65"/>
    <x v="0"/>
    <x v="3"/>
    <s v="Y"/>
    <m/>
    <m/>
    <m/>
    <x v="49"/>
    <m/>
    <m/>
    <m/>
    <n v="59.489199999999997"/>
    <n v="32.0503"/>
    <s v="exact"/>
    <s v="Kirishi"/>
    <m/>
    <m/>
    <s v="Leningrad Oblast"/>
    <x v="3"/>
    <s v="Eastern Europe"/>
    <m/>
    <m/>
    <s v="Kirishi SDPP"/>
    <s v="heat"/>
    <s v="Oil &amp; Refining"/>
    <s v="both"/>
    <s v="1065628"/>
    <s v="not found"/>
    <s v="L407226"/>
    <s v="G410653"/>
  </r>
  <r>
    <s v="https://www.gem.wiki/Kirishi_GRES_power_station"/>
    <x v="140"/>
    <s v="Kirishi GRES power station"/>
    <s v="Киришская ГРЭС"/>
    <s v="CHP3"/>
    <s v="NG/HFO"/>
    <n v="60"/>
    <x v="0"/>
    <x v="3"/>
    <s v="Y"/>
    <m/>
    <m/>
    <m/>
    <x v="84"/>
    <m/>
    <m/>
    <m/>
    <n v="59.489199999999997"/>
    <n v="32.0503"/>
    <s v="exact"/>
    <s v="Kirishi"/>
    <m/>
    <m/>
    <s v="Leningrad Oblast"/>
    <x v="3"/>
    <s v="Eastern Europe"/>
    <s v="WRI: WRI1003729"/>
    <m/>
    <s v="Kirishi SDPP"/>
    <s v="heat"/>
    <s v="Oil &amp; Refining"/>
    <s v="both"/>
    <s v="1065628"/>
    <n v="1196817"/>
    <s v="L407226"/>
    <s v="G409153"/>
  </r>
  <r>
    <s v="https://www.gem.wiki/Kirishi_GRES_power_station"/>
    <x v="140"/>
    <s v="Kirishi GRES power station"/>
    <s v="Киришская ГРЭС"/>
    <s v="CHP4"/>
    <s v="NG/HFO"/>
    <n v="60"/>
    <x v="0"/>
    <x v="3"/>
    <s v="Y"/>
    <m/>
    <m/>
    <m/>
    <x v="38"/>
    <m/>
    <m/>
    <m/>
    <n v="59.489199999999997"/>
    <n v="32.0503"/>
    <s v="exact"/>
    <s v="Kirishi"/>
    <m/>
    <m/>
    <s v="Leningrad Oblast"/>
    <x v="3"/>
    <s v="Eastern Europe"/>
    <s v="WRI: WRI1003729"/>
    <m/>
    <s v="Kirishi SDPP"/>
    <s v="heat"/>
    <s v="Oil &amp; Refining"/>
    <s v="both"/>
    <s v="1065628"/>
    <n v="1196819"/>
    <s v="L407226"/>
    <s v="G409152"/>
  </r>
  <r>
    <s v="https://www.gem.wiki/Kirishi_GRES_power_station"/>
    <x v="140"/>
    <s v="Kirishi GRES power station"/>
    <s v="Киришская ГРЭС"/>
    <s v="CPP1"/>
    <s v="NG/HFO"/>
    <n v="300"/>
    <x v="0"/>
    <x v="3"/>
    <s v="Y"/>
    <m/>
    <m/>
    <m/>
    <x v="63"/>
    <m/>
    <m/>
    <m/>
    <n v="59.489199999999997"/>
    <n v="32.0503"/>
    <s v="exact"/>
    <s v="Kirishi"/>
    <m/>
    <m/>
    <s v="Leningrad Oblast"/>
    <x v="3"/>
    <s v="Eastern Europe"/>
    <s v="WRI: WRI1003729"/>
    <m/>
    <s v="Kirishi SDPP"/>
    <s v="heat"/>
    <s v="Oil &amp; Refining"/>
    <s v="both"/>
    <s v="1043288"/>
    <n v="1149615"/>
    <s v="L407226"/>
    <s v="G409151"/>
  </r>
  <r>
    <s v="https://www.gem.wiki/Kirishi_GRES_power_station"/>
    <x v="140"/>
    <s v="Kirishi GRES power station"/>
    <s v="Киришская ГРЭС"/>
    <s v="CPP2"/>
    <s v="NG/HFO"/>
    <n v="300"/>
    <x v="0"/>
    <x v="3"/>
    <s v="Y"/>
    <m/>
    <m/>
    <m/>
    <x v="65"/>
    <m/>
    <m/>
    <m/>
    <n v="59.489199999999997"/>
    <n v="32.0503"/>
    <s v="exact"/>
    <s v="Kirishi"/>
    <m/>
    <m/>
    <s v="Leningrad Oblast"/>
    <x v="3"/>
    <s v="Eastern Europe"/>
    <s v="WRI: WRI1003729"/>
    <m/>
    <s v="Kirishi SDPP"/>
    <s v="heat"/>
    <s v="Oil &amp; Refining"/>
    <s v="both"/>
    <s v="1043288"/>
    <n v="1149616"/>
    <s v="L407226"/>
    <s v="G409150"/>
  </r>
  <r>
    <s v="https://www.gem.wiki/Kirishi_GRES_power_station"/>
    <x v="140"/>
    <s v="Kirishi GRES power station"/>
    <s v="Киришская ГРЭС"/>
    <s v="CPP3"/>
    <s v="NG/HFO"/>
    <n v="300"/>
    <x v="0"/>
    <x v="3"/>
    <s v="Y"/>
    <m/>
    <m/>
    <m/>
    <x v="65"/>
    <m/>
    <m/>
    <m/>
    <n v="59.489199999999997"/>
    <n v="32.0503"/>
    <s v="exact"/>
    <s v="Kirishi"/>
    <m/>
    <m/>
    <s v="Leningrad Oblast"/>
    <x v="3"/>
    <s v="Eastern Europe"/>
    <s v="WRI: WRI1003729"/>
    <m/>
    <s v="Kirishi SDPP"/>
    <s v="heat"/>
    <s v="Oil &amp; Refining"/>
    <s v="both"/>
    <s v="1043288"/>
    <n v="1149617"/>
    <s v="L407226"/>
    <s v="G409149"/>
  </r>
  <r>
    <s v="https://www.gem.wiki/Kirishi_GRES_power_station"/>
    <x v="140"/>
    <s v="Kirishi GRES power station"/>
    <s v="Киришская ГРЭС"/>
    <s v="CPP4"/>
    <s v="NG/HFO"/>
    <n v="300"/>
    <x v="0"/>
    <x v="3"/>
    <s v="Y"/>
    <m/>
    <m/>
    <m/>
    <x v="62"/>
    <m/>
    <m/>
    <m/>
    <n v="59.489199999999997"/>
    <n v="32.0503"/>
    <s v="exact"/>
    <s v="Kirishi"/>
    <m/>
    <m/>
    <s v="Leningrad Oblast"/>
    <x v="3"/>
    <s v="Eastern Europe"/>
    <s v="WRI: WRI1003729"/>
    <m/>
    <s v="Kirishi SDPP"/>
    <s v="heat"/>
    <s v="Oil &amp; Refining"/>
    <s v="both"/>
    <s v="1043288"/>
    <n v="1149618"/>
    <s v="L407226"/>
    <s v="G409148"/>
  </r>
  <r>
    <s v="https://www.gem.wiki/Kirishi_GRES_power_station"/>
    <x v="140"/>
    <s v="Kirishi GRES power station"/>
    <s v="Киришская ГРЭС"/>
    <s v="CPP5"/>
    <s v="NG/HFO"/>
    <n v="300"/>
    <x v="0"/>
    <x v="3"/>
    <s v="Y"/>
    <m/>
    <m/>
    <m/>
    <x v="73"/>
    <m/>
    <m/>
    <m/>
    <n v="59.489199999999997"/>
    <n v="32.0503"/>
    <s v="exact"/>
    <s v="Kirishi"/>
    <m/>
    <m/>
    <s v="Leningrad Oblast"/>
    <x v="3"/>
    <s v="Eastern Europe"/>
    <s v="WRI: WRI1003729"/>
    <m/>
    <s v="Kirishi SDPP"/>
    <s v="heat"/>
    <s v="Oil &amp; Refining"/>
    <s v="both"/>
    <s v="1043288"/>
    <n v="1149619"/>
    <s v="L407226"/>
    <s v="G409147"/>
  </r>
  <r>
    <s v="https://www.gem.wiki/Kirov-3_power_station"/>
    <x v="140"/>
    <s v="Kirov-3 power station"/>
    <s v="Кировская ТЭЦ-3"/>
    <s v="CC1"/>
    <s v="NG"/>
    <n v="236"/>
    <x v="0"/>
    <x v="0"/>
    <s v="Y"/>
    <s v="Hydrogen capable: turbine"/>
    <m/>
    <s v="N"/>
    <x v="2"/>
    <m/>
    <m/>
    <m/>
    <n v="58.555799999999998"/>
    <n v="49.9831"/>
    <s v="exact"/>
    <s v="Kirovo-Chepetsk"/>
    <m/>
    <m/>
    <s v="Kirov Oblast"/>
    <x v="3"/>
    <s v="Eastern Europe"/>
    <s v="WRI: WRI1061740"/>
    <m/>
    <s v="Kirov CHPP-3"/>
    <m/>
    <m/>
    <m/>
    <s v="1047091"/>
    <s v="1232727, 1241296"/>
    <s v="L103343"/>
    <s v="G409146"/>
  </r>
  <r>
    <s v="https://www.gem.wiki/Kirov-4_power_station"/>
    <x v="140"/>
    <s v="Kirov-4 power station"/>
    <s v="Кировская ТЭЦ-4"/>
    <s v="2"/>
    <s v="NG/C"/>
    <n v="68"/>
    <x v="0"/>
    <x v="3"/>
    <s v="Y"/>
    <m/>
    <m/>
    <s v="conversion"/>
    <x v="18"/>
    <m/>
    <m/>
    <m/>
    <n v="58.622529999999998"/>
    <n v="49.60257"/>
    <s v="exact"/>
    <s v="Kirov"/>
    <m/>
    <m/>
    <s v="Kirov Oblast"/>
    <x v="3"/>
    <s v="Eastern Europe"/>
    <m/>
    <m/>
    <s v="Kirov CHPP-4"/>
    <m/>
    <m/>
    <m/>
    <s v="not found"/>
    <m/>
    <s v="L103344"/>
    <s v="G411926"/>
  </r>
  <r>
    <s v="https://www.gem.wiki/Kirov-4_power_station"/>
    <x v="140"/>
    <s v="Kirov-4 power station"/>
    <s v="Кировская ТЭЦ-4"/>
    <s v="3"/>
    <s v="NG/C"/>
    <n v="50"/>
    <x v="0"/>
    <x v="3"/>
    <s v="Y"/>
    <m/>
    <m/>
    <s v="conversion"/>
    <x v="18"/>
    <m/>
    <m/>
    <m/>
    <n v="58.622529999999998"/>
    <n v="49.60257"/>
    <s v="exact"/>
    <s v="Kirov"/>
    <m/>
    <m/>
    <s v="Kirov Oblast"/>
    <x v="3"/>
    <s v="Eastern Europe"/>
    <m/>
    <m/>
    <s v="Kirov CHPP-4"/>
    <m/>
    <m/>
    <m/>
    <s v="not found"/>
    <m/>
    <s v="L103344"/>
    <s v="G411925"/>
  </r>
  <r>
    <s v="https://www.gem.wiki/Kirov-4_power_station"/>
    <x v="140"/>
    <s v="Kirov-4 power station"/>
    <s v="Кировская ТЭЦ-4"/>
    <s v="6"/>
    <s v="NG/C"/>
    <n v="125"/>
    <x v="0"/>
    <x v="3"/>
    <s v="Y"/>
    <m/>
    <m/>
    <s v="conversion"/>
    <x v="18"/>
    <m/>
    <m/>
    <m/>
    <n v="58.622529999999998"/>
    <n v="49.60257"/>
    <s v="exact"/>
    <s v="Kirov"/>
    <m/>
    <m/>
    <s v="Kirov Oblast"/>
    <x v="3"/>
    <s v="Eastern Europe"/>
    <m/>
    <m/>
    <s v="Kirov CHPP-4"/>
    <m/>
    <m/>
    <m/>
    <s v="not found"/>
    <m/>
    <s v="L103344"/>
    <s v="G411924"/>
  </r>
  <r>
    <s v="https://www.gem.wiki/Kirov-5_power_station"/>
    <x v="140"/>
    <s v="Kirov-5 power station"/>
    <s v="Кировская ТЭЦ-5"/>
    <s v="1"/>
    <s v="NG/C"/>
    <n v="80"/>
    <x v="0"/>
    <x v="3"/>
    <s v="Y"/>
    <m/>
    <m/>
    <s v="conversion"/>
    <x v="18"/>
    <m/>
    <m/>
    <m/>
    <n v="58.549590000000002"/>
    <n v="49.583469999999998"/>
    <s v="exact"/>
    <s v="Kirov"/>
    <m/>
    <m/>
    <s v="Kirov Oblast"/>
    <x v="3"/>
    <s v="Eastern Europe"/>
    <m/>
    <m/>
    <s v="Kirov CHPP-5"/>
    <m/>
    <m/>
    <m/>
    <s v="not found"/>
    <m/>
    <s v="L103345"/>
    <s v="G411923"/>
  </r>
  <r>
    <s v="https://www.gem.wiki/Kirov-5_power_station"/>
    <x v="140"/>
    <s v="Kirov-5 power station"/>
    <s v="Кировская ТЭЦ-5"/>
    <s v="2"/>
    <s v="NG/C"/>
    <n v="185"/>
    <x v="0"/>
    <x v="3"/>
    <s v="Y"/>
    <m/>
    <m/>
    <s v="conversion"/>
    <x v="18"/>
    <m/>
    <m/>
    <m/>
    <n v="58.549590000000002"/>
    <n v="49.583469999999998"/>
    <s v="exact"/>
    <s v="Kirov"/>
    <m/>
    <m/>
    <s v="Kirov Oblast"/>
    <x v="3"/>
    <s v="Eastern Europe"/>
    <m/>
    <m/>
    <s v="Kirov CHPP-5"/>
    <m/>
    <m/>
    <m/>
    <s v="not found"/>
    <m/>
    <s v="L103345"/>
    <s v="G411922"/>
  </r>
  <r>
    <s v="https://www.gem.wiki/Kirov-5_power_station"/>
    <x v="140"/>
    <s v="Kirov-5 power station"/>
    <s v="Кировская ТЭЦ-5"/>
    <s v="3"/>
    <s v="NG/C"/>
    <n v="185"/>
    <x v="0"/>
    <x v="3"/>
    <s v="Y"/>
    <m/>
    <m/>
    <s v="conversion"/>
    <x v="18"/>
    <m/>
    <m/>
    <m/>
    <n v="58.549590000000002"/>
    <n v="49.583469999999998"/>
    <s v="exact"/>
    <s v="Kirov"/>
    <m/>
    <m/>
    <s v="Kirov Oblast"/>
    <x v="3"/>
    <s v="Eastern Europe"/>
    <m/>
    <m/>
    <s v="Kirov CHPP-5"/>
    <m/>
    <m/>
    <m/>
    <s v="not found"/>
    <m/>
    <s v="L103345"/>
    <s v="G411921"/>
  </r>
  <r>
    <s v="https://www.gem.wiki/Komsomolsk_CHP-2_power_plant"/>
    <x v="140"/>
    <s v="Komsomolsk CHP-2 power plant"/>
    <s v="Комсомольская ТЭЦ-2"/>
    <s v="6"/>
    <s v="NG/C/HFO"/>
    <n v="60"/>
    <x v="0"/>
    <x v="3"/>
    <s v="Y"/>
    <m/>
    <m/>
    <m/>
    <x v="82"/>
    <m/>
    <n v="2027"/>
    <m/>
    <n v="50.542022000000003"/>
    <n v="137.03736799999999"/>
    <s v="exact"/>
    <s v="Komsomolsk"/>
    <m/>
    <m/>
    <s v="Khabarovsk Oblast"/>
    <x v="3"/>
    <s v="Eastern Europe"/>
    <m/>
    <m/>
    <m/>
    <m/>
    <m/>
    <m/>
    <s v="1026618"/>
    <n v="1161890"/>
    <s v="L407225"/>
    <s v="G409145"/>
  </r>
  <r>
    <s v="https://www.gem.wiki/Komsomolsk_CHP-2_power_plant"/>
    <x v="140"/>
    <s v="Komsomolsk CHP-2 power plant"/>
    <s v="Комсомольская ТЭЦ-2"/>
    <s v="7"/>
    <s v="NG/C/HFO"/>
    <n v="55"/>
    <x v="0"/>
    <x v="3"/>
    <s v="Y"/>
    <m/>
    <m/>
    <m/>
    <x v="63"/>
    <m/>
    <m/>
    <m/>
    <n v="50.542022000000003"/>
    <n v="137.03736799999999"/>
    <s v="exact"/>
    <s v="Komsomolsk"/>
    <m/>
    <m/>
    <s v="Khabarovsk Oblast"/>
    <x v="3"/>
    <s v="Eastern Europe"/>
    <m/>
    <m/>
    <m/>
    <m/>
    <m/>
    <m/>
    <s v="1026618"/>
    <n v="1161894"/>
    <s v="L407225"/>
    <s v="G409144"/>
  </r>
  <r>
    <s v="https://www.gem.wiki/Komsomolsk_CHP-2_power_plant"/>
    <x v="140"/>
    <s v="Komsomolsk CHP-2 power plant"/>
    <s v="Комсомольская ТЭЦ-2"/>
    <s v="8"/>
    <s v="NG/C/HFO"/>
    <n v="55"/>
    <x v="0"/>
    <x v="3"/>
    <s v="Y"/>
    <m/>
    <m/>
    <m/>
    <x v="65"/>
    <m/>
    <m/>
    <m/>
    <n v="50.542022000000003"/>
    <n v="137.03736799999999"/>
    <s v="exact"/>
    <s v="Komsomolsk"/>
    <m/>
    <m/>
    <s v="Khabarovsk Oblast"/>
    <x v="3"/>
    <s v="Eastern Europe"/>
    <m/>
    <m/>
    <m/>
    <m/>
    <m/>
    <m/>
    <s v="1026618"/>
    <n v="1170507"/>
    <s v="L407225"/>
    <s v="G409143"/>
  </r>
  <r>
    <s v="https://www.gem.wiki/Komsomolsk_CHP-3_power_plant"/>
    <x v="140"/>
    <s v="Komsomolsk CHP-3 power plant"/>
    <s v="Комсомольская ТЭЦ-3"/>
    <s v="1"/>
    <s v="NG"/>
    <n v="180"/>
    <x v="0"/>
    <x v="3"/>
    <s v="Y"/>
    <m/>
    <m/>
    <m/>
    <x v="12"/>
    <m/>
    <m/>
    <m/>
    <n v="50.606741"/>
    <n v="136.96011999999999"/>
    <s v="exact"/>
    <s v="Komsomolsk"/>
    <m/>
    <m/>
    <s v="Khabarovsk Oblast"/>
    <x v="3"/>
    <s v="Eastern Europe"/>
    <m/>
    <m/>
    <m/>
    <m/>
    <m/>
    <m/>
    <s v="1026619"/>
    <n v="1125908"/>
    <s v="L407224"/>
    <s v="G409142"/>
  </r>
  <r>
    <s v="https://www.gem.wiki/Komsomolsk_CHP-3_power_plant"/>
    <x v="140"/>
    <s v="Komsomolsk CHP-3 power plant"/>
    <s v="Комсомольская ТЭЦ-3"/>
    <s v="2"/>
    <s v="NG"/>
    <n v="180"/>
    <x v="0"/>
    <x v="3"/>
    <s v="Y"/>
    <m/>
    <m/>
    <m/>
    <x v="24"/>
    <m/>
    <m/>
    <m/>
    <n v="50.606741"/>
    <n v="136.96011999999999"/>
    <s v="exact"/>
    <s v="Komsomolsk"/>
    <m/>
    <m/>
    <s v="Khabarovsk Oblast"/>
    <x v="3"/>
    <s v="Eastern Europe"/>
    <m/>
    <m/>
    <m/>
    <m/>
    <m/>
    <m/>
    <s v="1026619"/>
    <n v="1125909"/>
    <s v="L407224"/>
    <s v="G409141"/>
  </r>
  <r>
    <s v="https://www.gem.wiki/Konakovskaya_GRES_power_station"/>
    <x v="140"/>
    <s v="Konakovskaya GRES power station"/>
    <s v="Конаковская ГРЭС"/>
    <s v="1"/>
    <s v="NG/HFO"/>
    <n v="325"/>
    <x v="0"/>
    <x v="3"/>
    <s v="Y"/>
    <m/>
    <m/>
    <m/>
    <x v="36"/>
    <m/>
    <m/>
    <m/>
    <n v="56.741"/>
    <n v="36.770699999999998"/>
    <s v="exact"/>
    <s v="Konakovo"/>
    <m/>
    <m/>
    <s v="Tver Oblast"/>
    <x v="3"/>
    <s v="Eastern Europe"/>
    <s v="WRI: WRI1003737"/>
    <m/>
    <m/>
    <m/>
    <m/>
    <m/>
    <s v="1026620"/>
    <n v="1125916"/>
    <s v="L407223"/>
    <s v="G409140"/>
  </r>
  <r>
    <s v="https://www.gem.wiki/Konakovskaya_GRES_power_station"/>
    <x v="140"/>
    <s v="Konakovskaya GRES power station"/>
    <s v="Конаковская ГРЭС"/>
    <s v="2"/>
    <s v="NG/HFO"/>
    <n v="325"/>
    <x v="0"/>
    <x v="3"/>
    <s v="Y"/>
    <m/>
    <m/>
    <m/>
    <x v="36"/>
    <m/>
    <m/>
    <m/>
    <n v="56.741"/>
    <n v="36.770699999999998"/>
    <s v="exact"/>
    <s v="Konakovo"/>
    <m/>
    <m/>
    <s v="Tver Oblast"/>
    <x v="3"/>
    <s v="Eastern Europe"/>
    <s v="WRI: WRI1003737"/>
    <m/>
    <m/>
    <m/>
    <m/>
    <m/>
    <s v="1026620"/>
    <n v="1125917"/>
    <s v="L407223"/>
    <s v="G409139"/>
  </r>
  <r>
    <s v="https://www.gem.wiki/Konakovskaya_GRES_power_station"/>
    <x v="140"/>
    <s v="Konakovskaya GRES power station"/>
    <s v="Конаковская ГРЭС"/>
    <s v="3"/>
    <s v="NG/HFO"/>
    <n v="325"/>
    <x v="0"/>
    <x v="3"/>
    <s v="Y"/>
    <m/>
    <m/>
    <m/>
    <x v="36"/>
    <m/>
    <m/>
    <m/>
    <n v="56.741"/>
    <n v="36.770699999999998"/>
    <s v="exact"/>
    <s v="Konakovo"/>
    <m/>
    <m/>
    <s v="Tver Oblast"/>
    <x v="3"/>
    <s v="Eastern Europe"/>
    <s v="WRI: WRI1003737"/>
    <m/>
    <m/>
    <m/>
    <m/>
    <m/>
    <s v="1026620"/>
    <n v="1125918"/>
    <s v="L407223"/>
    <s v="G409138"/>
  </r>
  <r>
    <s v="https://www.gem.wiki/Konakovskaya_GRES_power_station"/>
    <x v="140"/>
    <s v="Konakovskaya GRES power station"/>
    <s v="Конаковская ГРЭС"/>
    <s v="4"/>
    <s v="NG/HFO"/>
    <n v="305"/>
    <x v="0"/>
    <x v="3"/>
    <s v="Y"/>
    <m/>
    <m/>
    <m/>
    <x v="84"/>
    <m/>
    <m/>
    <m/>
    <n v="56.741"/>
    <n v="36.770699999999998"/>
    <s v="exact"/>
    <s v="Konakovo"/>
    <m/>
    <m/>
    <s v="Tver Oblast"/>
    <x v="3"/>
    <s v="Eastern Europe"/>
    <s v="WRI: WRI1003737"/>
    <m/>
    <m/>
    <m/>
    <m/>
    <m/>
    <s v="1026620"/>
    <n v="1125919"/>
    <s v="L407223"/>
    <s v="G409137"/>
  </r>
  <r>
    <s v="https://www.gem.wiki/Konakovskaya_GRES_power_station"/>
    <x v="140"/>
    <s v="Konakovskaya GRES power station"/>
    <s v="Конаковская ГРЭС"/>
    <s v="5"/>
    <s v="NG/HFO"/>
    <n v="305"/>
    <x v="0"/>
    <x v="3"/>
    <s v="Y"/>
    <m/>
    <m/>
    <m/>
    <x v="74"/>
    <m/>
    <m/>
    <m/>
    <n v="56.741"/>
    <n v="36.770699999999998"/>
    <s v="exact"/>
    <s v="Konakovo"/>
    <m/>
    <m/>
    <s v="Tver Oblast"/>
    <x v="3"/>
    <s v="Eastern Europe"/>
    <s v="WRI: WRI1003737"/>
    <m/>
    <m/>
    <m/>
    <m/>
    <m/>
    <s v="1026620"/>
    <n v="1125920"/>
    <s v="L407223"/>
    <s v="G409136"/>
  </r>
  <r>
    <s v="https://www.gem.wiki/Konakovskaya_GRES_power_station"/>
    <x v="140"/>
    <s v="Konakovskaya GRES power station"/>
    <s v="Конаковская ГРЭС"/>
    <s v="6"/>
    <s v="NG/HFO"/>
    <n v="305"/>
    <x v="0"/>
    <x v="3"/>
    <s v="Y"/>
    <m/>
    <m/>
    <m/>
    <x v="75"/>
    <m/>
    <m/>
    <m/>
    <n v="56.741"/>
    <n v="36.770699999999998"/>
    <s v="exact"/>
    <s v="Konakovo"/>
    <m/>
    <m/>
    <s v="Tver Oblast"/>
    <x v="3"/>
    <s v="Eastern Europe"/>
    <s v="WRI: WRI1003737"/>
    <m/>
    <m/>
    <m/>
    <m/>
    <m/>
    <s v="1026620"/>
    <n v="1125921"/>
    <s v="L407223"/>
    <s v="G409135"/>
  </r>
  <r>
    <s v="https://www.gem.wiki/Konakovskaya_GRES_power_station"/>
    <x v="140"/>
    <s v="Konakovskaya GRES power station"/>
    <s v="Конаковская ГРЭС"/>
    <s v="7"/>
    <s v="NG/HFO"/>
    <n v="305"/>
    <x v="0"/>
    <x v="3"/>
    <s v="Y"/>
    <m/>
    <m/>
    <m/>
    <x v="75"/>
    <m/>
    <m/>
    <m/>
    <n v="56.741"/>
    <n v="36.770699999999998"/>
    <s v="exact"/>
    <s v="Konakovo"/>
    <m/>
    <m/>
    <s v="Tver Oblast"/>
    <x v="3"/>
    <s v="Eastern Europe"/>
    <s v="WRI: WRI1003737"/>
    <m/>
    <m/>
    <m/>
    <m/>
    <m/>
    <s v="1026620"/>
    <n v="1125922"/>
    <s v="L407223"/>
    <s v="G409134"/>
  </r>
  <r>
    <s v="https://www.gem.wiki/Konakovskaya_GRES_power_station"/>
    <x v="140"/>
    <s v="Konakovskaya GRES power station"/>
    <s v="Конаковская ГРЭС"/>
    <s v="8"/>
    <s v="NG/HFO"/>
    <n v="325"/>
    <x v="0"/>
    <x v="3"/>
    <s v="Y"/>
    <m/>
    <m/>
    <m/>
    <x v="63"/>
    <m/>
    <m/>
    <m/>
    <n v="56.741"/>
    <n v="36.770699999999998"/>
    <s v="exact"/>
    <s v="Konakovo"/>
    <m/>
    <m/>
    <s v="Tver Oblast"/>
    <x v="3"/>
    <s v="Eastern Europe"/>
    <s v="WRI: WRI1003737"/>
    <m/>
    <m/>
    <m/>
    <m/>
    <m/>
    <s v="1026620"/>
    <n v="1125923"/>
    <s v="L407223"/>
    <s v="G409133"/>
  </r>
  <r>
    <s v="https://www.gem.wiki/Kostroma_CHP-2_power_station"/>
    <x v="140"/>
    <s v="Kostroma CHP-2 power station"/>
    <s v="Костромская ТЭЦ-2"/>
    <s v="1"/>
    <s v="NG/HFO"/>
    <n v="60"/>
    <x v="0"/>
    <x v="3"/>
    <s v="Y"/>
    <m/>
    <m/>
    <m/>
    <x v="35"/>
    <m/>
    <m/>
    <m/>
    <n v="57.753622"/>
    <n v="41.030175999999997"/>
    <s v="exact"/>
    <s v="Kostroma"/>
    <m/>
    <m/>
    <s v="Kostroma Oblast"/>
    <x v="3"/>
    <s v="Eastern Europe"/>
    <m/>
    <m/>
    <m/>
    <m/>
    <m/>
    <m/>
    <s v="1021266"/>
    <m/>
    <s v="L407222"/>
    <s v="G409132"/>
  </r>
  <r>
    <s v="https://www.gem.wiki/Kostroma_CHP-2_power_station"/>
    <x v="140"/>
    <s v="Kostroma CHP-2 power station"/>
    <s v="Костромская ТЭЦ-2"/>
    <s v="2"/>
    <s v="NG/HFO"/>
    <n v="110"/>
    <x v="0"/>
    <x v="3"/>
    <s v="Y"/>
    <m/>
    <m/>
    <m/>
    <x v="50"/>
    <m/>
    <m/>
    <m/>
    <n v="57.753622"/>
    <n v="41.030175999999997"/>
    <s v="exact"/>
    <s v="Kostroma"/>
    <m/>
    <m/>
    <s v="Kostroma Oblast"/>
    <x v="3"/>
    <s v="Eastern Europe"/>
    <m/>
    <m/>
    <m/>
    <m/>
    <m/>
    <m/>
    <s v="1021266"/>
    <m/>
    <s v="L407222"/>
    <s v="G409131"/>
  </r>
  <r>
    <s v="https://www.gem.wiki/Kostromskaya_GRES_power_station"/>
    <x v="140"/>
    <s v="Kostromskaya GRES power station"/>
    <s v="Костромская ГРЭС"/>
    <s v="1"/>
    <s v="NG/HFO"/>
    <n v="300"/>
    <x v="0"/>
    <x v="3"/>
    <s v="Y"/>
    <m/>
    <m/>
    <m/>
    <x v="63"/>
    <m/>
    <m/>
    <m/>
    <n v="57.459600000000002"/>
    <n v="41.174100000000003"/>
    <s v="exact"/>
    <s v="Volgorechensk"/>
    <m/>
    <m/>
    <s v="Kostroma Oblast"/>
    <x v="3"/>
    <s v="Eastern Europe"/>
    <s v="WRI: WRI1003742"/>
    <m/>
    <m/>
    <m/>
    <m/>
    <m/>
    <s v="1047041"/>
    <n v="1126182"/>
    <s v="L407221"/>
    <s v="G409130"/>
  </r>
  <r>
    <s v="https://www.gem.wiki/Kostromskaya_GRES_power_station"/>
    <x v="140"/>
    <s v="Kostromskaya GRES power station"/>
    <s v="Костромская ГРЭС"/>
    <s v="2"/>
    <s v="NG/HFO"/>
    <n v="300"/>
    <x v="0"/>
    <x v="3"/>
    <s v="Y"/>
    <m/>
    <m/>
    <m/>
    <x v="63"/>
    <m/>
    <m/>
    <m/>
    <n v="57.459600000000002"/>
    <n v="41.174100000000003"/>
    <s v="exact"/>
    <s v="Volgorechensk"/>
    <m/>
    <m/>
    <s v="Kostroma Oblast"/>
    <x v="3"/>
    <s v="Eastern Europe"/>
    <m/>
    <m/>
    <m/>
    <m/>
    <m/>
    <m/>
    <s v="1047041"/>
    <n v="1126183"/>
    <s v="L407221"/>
    <s v="G409129"/>
  </r>
  <r>
    <s v="https://www.gem.wiki/Kostromskaya_GRES_power_station"/>
    <x v="140"/>
    <s v="Kostromskaya GRES power station"/>
    <s v="Костромская ГРЭС"/>
    <s v="3"/>
    <s v="NG/HFO"/>
    <n v="300"/>
    <x v="0"/>
    <x v="3"/>
    <s v="Y"/>
    <m/>
    <m/>
    <m/>
    <x v="65"/>
    <m/>
    <m/>
    <m/>
    <n v="57.459600000000002"/>
    <n v="41.174100000000003"/>
    <s v="exact"/>
    <s v="Volgorechensk"/>
    <m/>
    <m/>
    <s v="Kostroma Oblast"/>
    <x v="3"/>
    <s v="Eastern Europe"/>
    <m/>
    <m/>
    <m/>
    <m/>
    <m/>
    <m/>
    <s v="1047041"/>
    <n v="1126184"/>
    <s v="L407221"/>
    <s v="G409128"/>
  </r>
  <r>
    <s v="https://www.gem.wiki/Kostromskaya_GRES_power_station"/>
    <x v="140"/>
    <s v="Kostromskaya GRES power station"/>
    <s v="Костромская ГРЭС"/>
    <s v="4"/>
    <s v="NG/HFO"/>
    <n v="330"/>
    <x v="0"/>
    <x v="3"/>
    <s v="Y"/>
    <m/>
    <m/>
    <m/>
    <x v="65"/>
    <m/>
    <m/>
    <m/>
    <n v="57.459600000000002"/>
    <n v="41.174100000000003"/>
    <s v="exact"/>
    <s v="Volgorechensk"/>
    <m/>
    <m/>
    <s v="Kostroma Oblast"/>
    <x v="3"/>
    <s v="Eastern Europe"/>
    <m/>
    <m/>
    <m/>
    <m/>
    <m/>
    <m/>
    <s v="1047041"/>
    <n v="1126185"/>
    <s v="L407221"/>
    <s v="G409127"/>
  </r>
  <r>
    <s v="https://www.gem.wiki/Kostromskaya_GRES_power_station"/>
    <x v="140"/>
    <s v="Kostromskaya GRES power station"/>
    <s v="Костромская ГРЭС"/>
    <s v="5"/>
    <s v="NG/HFO"/>
    <n v="300"/>
    <x v="0"/>
    <x v="3"/>
    <s v="Y"/>
    <m/>
    <m/>
    <m/>
    <x v="62"/>
    <m/>
    <m/>
    <m/>
    <n v="57.459600000000002"/>
    <n v="41.174100000000003"/>
    <s v="exact"/>
    <s v="Volgorechensk"/>
    <m/>
    <m/>
    <s v="Kostroma Oblast"/>
    <x v="3"/>
    <s v="Eastern Europe"/>
    <m/>
    <m/>
    <m/>
    <m/>
    <m/>
    <m/>
    <s v="1047041"/>
    <n v="1126186"/>
    <s v="L407221"/>
    <s v="G409126"/>
  </r>
  <r>
    <s v="https://www.gem.wiki/Kostromskaya_GRES_power_station"/>
    <x v="140"/>
    <s v="Kostromskaya GRES power station"/>
    <s v="Костромская ГРЭС"/>
    <s v="6"/>
    <s v="NG/HFO"/>
    <n v="300"/>
    <x v="0"/>
    <x v="3"/>
    <s v="Y"/>
    <m/>
    <m/>
    <m/>
    <x v="70"/>
    <m/>
    <m/>
    <m/>
    <n v="57.459600000000002"/>
    <n v="41.174100000000003"/>
    <s v="exact"/>
    <s v="Volgorechensk"/>
    <m/>
    <m/>
    <s v="Kostroma Oblast"/>
    <x v="3"/>
    <s v="Eastern Europe"/>
    <m/>
    <m/>
    <m/>
    <m/>
    <m/>
    <m/>
    <s v="1047041"/>
    <n v="1126187"/>
    <s v="L407221"/>
    <s v="G409125"/>
  </r>
  <r>
    <s v="https://www.gem.wiki/Kostromskaya_GRES_power_station"/>
    <x v="140"/>
    <s v="Kostromskaya GRES power station"/>
    <s v="Костромская ГРЭС"/>
    <s v="7"/>
    <s v="NG/HFO"/>
    <n v="300"/>
    <x v="0"/>
    <x v="3"/>
    <s v="Y"/>
    <m/>
    <m/>
    <m/>
    <x v="70"/>
    <m/>
    <m/>
    <m/>
    <n v="57.459600000000002"/>
    <n v="41.174100000000003"/>
    <s v="exact"/>
    <s v="Volgorechensk"/>
    <m/>
    <m/>
    <s v="Kostroma Oblast"/>
    <x v="3"/>
    <s v="Eastern Europe"/>
    <m/>
    <m/>
    <m/>
    <m/>
    <m/>
    <m/>
    <s v="1047041"/>
    <n v="1126188"/>
    <s v="L407221"/>
    <s v="G409124"/>
  </r>
  <r>
    <s v="https://www.gem.wiki/Kostromskaya_GRES_power_station"/>
    <x v="140"/>
    <s v="Kostromskaya GRES power station"/>
    <s v="Костромская ГРЭС"/>
    <s v="8"/>
    <s v="NG/HFO"/>
    <n v="300"/>
    <x v="0"/>
    <x v="3"/>
    <s v="Y"/>
    <m/>
    <m/>
    <m/>
    <x v="73"/>
    <m/>
    <m/>
    <m/>
    <n v="57.459600000000002"/>
    <n v="41.174100000000003"/>
    <s v="exact"/>
    <s v="Volgorechensk"/>
    <m/>
    <m/>
    <s v="Kostroma Oblast"/>
    <x v="3"/>
    <s v="Eastern Europe"/>
    <m/>
    <m/>
    <m/>
    <m/>
    <m/>
    <m/>
    <s v="1047041"/>
    <n v="1126189"/>
    <s v="L407221"/>
    <s v="G409123"/>
  </r>
  <r>
    <s v="https://www.gem.wiki/Kostromskaya_GRES_power_station"/>
    <x v="140"/>
    <s v="Kostromskaya GRES power station"/>
    <s v="Костромская ГРЭС"/>
    <s v="9"/>
    <s v="NG/HFO"/>
    <n v="1200"/>
    <x v="0"/>
    <x v="3"/>
    <s v="Y"/>
    <m/>
    <m/>
    <m/>
    <x v="51"/>
    <m/>
    <m/>
    <m/>
    <n v="57.459600000000002"/>
    <n v="41.174100000000003"/>
    <s v="exact"/>
    <s v="Volgorechensk"/>
    <m/>
    <m/>
    <s v="Kostroma Oblast"/>
    <x v="3"/>
    <s v="Eastern Europe"/>
    <m/>
    <m/>
    <m/>
    <m/>
    <m/>
    <m/>
    <s v="1047041"/>
    <n v="1126190"/>
    <s v="L407221"/>
    <s v="G409122"/>
  </r>
  <r>
    <s v="https://www.gem.wiki/Kotlas_Mill_power_station"/>
    <x v="140"/>
    <s v="Kotlas Mill power station"/>
    <s v="ТЭЦ-1 Котласского ЦБК, ТЭЦ ПЛ «Энергетика»"/>
    <s v="4"/>
    <s v="NG"/>
    <n v="60"/>
    <x v="0"/>
    <x v="3"/>
    <s v="Y"/>
    <m/>
    <m/>
    <m/>
    <x v="43"/>
    <m/>
    <m/>
    <m/>
    <n v="61.303234000000003"/>
    <n v="47.121203999999999"/>
    <s v="exact"/>
    <s v="Koryazhma"/>
    <m/>
    <m/>
    <s v="Arkhangelsk"/>
    <x v="3"/>
    <s v="Eastern Europe"/>
    <m/>
    <m/>
    <m/>
    <s v="power"/>
    <s v="Pulp &amp; Paper"/>
    <m/>
    <s v="1021270"/>
    <m/>
    <s v="L407220"/>
    <s v="G409121"/>
  </r>
  <r>
    <s v="https://www.gem.wiki/Kotlas_Mill_power_station"/>
    <x v="140"/>
    <s v="Kotlas Mill power station"/>
    <s v="ТЭЦ-1 Котласского ЦБК, ТЭЦ ПЛ «Энергетика»"/>
    <s v="5"/>
    <s v="NG"/>
    <n v="60"/>
    <x v="0"/>
    <x v="3"/>
    <s v="Y"/>
    <m/>
    <m/>
    <m/>
    <x v="43"/>
    <m/>
    <m/>
    <m/>
    <n v="61.303234000000003"/>
    <n v="47.121203999999999"/>
    <s v="exact"/>
    <s v="Koryazhma"/>
    <m/>
    <m/>
    <s v="Arkhangelsk"/>
    <x v="3"/>
    <s v="Eastern Europe"/>
    <m/>
    <m/>
    <m/>
    <s v="power"/>
    <s v="Pulp &amp; Paper"/>
    <m/>
    <s v="1021270"/>
    <m/>
    <s v="L407220"/>
    <s v="G409120"/>
  </r>
  <r>
    <s v="https://www.gem.wiki/Kotlas_Mill_power_station"/>
    <x v="140"/>
    <s v="Kotlas Mill power station"/>
    <s v="ТЭЦ-1 Котласского ЦБК, ТЭЦ ПЛ «Энергетика»"/>
    <s v="6"/>
    <s v="NG"/>
    <n v="60"/>
    <x v="0"/>
    <x v="3"/>
    <s v="Y"/>
    <m/>
    <m/>
    <m/>
    <x v="43"/>
    <m/>
    <m/>
    <m/>
    <n v="61.303234000000003"/>
    <n v="47.121203999999999"/>
    <s v="exact"/>
    <s v="Koryazhma"/>
    <m/>
    <m/>
    <s v="Arkhangelsk"/>
    <x v="3"/>
    <s v="Eastern Europe"/>
    <m/>
    <m/>
    <m/>
    <s v="power"/>
    <s v="Pulp &amp; Paper"/>
    <m/>
    <s v="1021270"/>
    <m/>
    <s v="L407220"/>
    <s v="G409119"/>
  </r>
  <r>
    <s v="https://www.gem.wiki/Kotlas_Mill_power_station"/>
    <x v="140"/>
    <s v="Kotlas Mill power station"/>
    <s v="ТЭЦ-1 Котласского ЦБК, ТЭЦ ПЛ «Энергетика»"/>
    <s v="7"/>
    <s v="NG"/>
    <n v="50"/>
    <x v="0"/>
    <x v="3"/>
    <s v="Y"/>
    <m/>
    <m/>
    <m/>
    <x v="43"/>
    <m/>
    <m/>
    <m/>
    <n v="61.303234000000003"/>
    <n v="47.121203999999999"/>
    <s v="exact"/>
    <s v="Koryazhma"/>
    <m/>
    <m/>
    <s v="Arkhangelsk"/>
    <x v="3"/>
    <s v="Eastern Europe"/>
    <m/>
    <m/>
    <m/>
    <s v="power"/>
    <s v="Pulp &amp; Paper"/>
    <m/>
    <s v="1021270"/>
    <m/>
    <s v="L407220"/>
    <s v="G409118"/>
  </r>
  <r>
    <s v="https://www.gem.wiki/Kotovskaya_power_station"/>
    <x v="140"/>
    <s v="Kotovskaya power station"/>
    <s v="Котовская ТЭЦ"/>
    <s v="1"/>
    <s v="NG"/>
    <n v="80"/>
    <x v="0"/>
    <x v="3"/>
    <s v="Y"/>
    <m/>
    <m/>
    <m/>
    <x v="46"/>
    <m/>
    <m/>
    <m/>
    <n v="52.596800000000002"/>
    <n v="41.527999999999999"/>
    <s v="exact"/>
    <s v="Kotovsk"/>
    <m/>
    <m/>
    <s v="Tambov Oblast"/>
    <x v="3"/>
    <s v="Eastern Europe"/>
    <s v="WRI: WRI1061731"/>
    <m/>
    <m/>
    <m/>
    <m/>
    <m/>
    <s v="1026623"/>
    <n v="1126267"/>
    <s v="L407219"/>
    <s v="G409117"/>
  </r>
  <r>
    <s v="https://www.gem.wiki/Kovykta_power_station"/>
    <x v="140"/>
    <s v="Kovykta power station"/>
    <s v="ГТЭС Ковыктинского НГКМ"/>
    <s v="1"/>
    <s v="NG"/>
    <n v="67"/>
    <x v="3"/>
    <x v="1"/>
    <s v="not found"/>
    <s v="not found"/>
    <s v="not found"/>
    <s v="N"/>
    <x v="43"/>
    <m/>
    <m/>
    <m/>
    <n v="55.375779000000001"/>
    <n v="106.1281"/>
    <s v="approximate"/>
    <s v="not found"/>
    <m/>
    <s v="Zhigalovsky"/>
    <s v="Irkutsk Oblast"/>
    <x v="3"/>
    <s v="Eastern Europe"/>
    <m/>
    <m/>
    <m/>
    <m/>
    <m/>
    <m/>
    <s v="not found"/>
    <m/>
    <s v="L407346"/>
    <s v="G409378"/>
  </r>
  <r>
    <s v="https://www.gem.wiki/Kozhukhovo_power_station"/>
    <x v="140"/>
    <s v="Kozhukhovo power station"/>
    <s v="ГТЭС Городецкая (ГТЭС Кожухово)"/>
    <s v="CC1"/>
    <s v="NG"/>
    <n v="130"/>
    <x v="1"/>
    <x v="0"/>
    <s v="Y"/>
    <s v="not found"/>
    <s v="not found"/>
    <s v="N"/>
    <x v="49"/>
    <m/>
    <m/>
    <m/>
    <n v="55.722687000000001"/>
    <n v="37.870997000000003"/>
    <s v="exact"/>
    <s v="Moscow"/>
    <m/>
    <m/>
    <s v="Moscow"/>
    <x v="3"/>
    <s v="Eastern Europe"/>
    <m/>
    <m/>
    <s v="Gorodetskaya"/>
    <m/>
    <m/>
    <m/>
    <s v="1063485"/>
    <s v="1193791, 1199028, 1199029"/>
    <s v="L407218"/>
    <s v="G409116"/>
  </r>
  <r>
    <s v="https://www.gem.wiki/Kozhukhovo_power_station"/>
    <x v="140"/>
    <s v="Kozhukhovo power station"/>
    <s v="ГТЭС Городецкая (ГТЭС Кожухово)"/>
    <s v="CC2"/>
    <s v="NG"/>
    <n v="227"/>
    <x v="4"/>
    <x v="0"/>
    <s v="Y"/>
    <s v="not found"/>
    <s v="not found"/>
    <s v="N"/>
    <x v="45"/>
    <m/>
    <m/>
    <m/>
    <n v="55.722687000000001"/>
    <n v="37.870997000000003"/>
    <s v="exact"/>
    <s v="Moscow"/>
    <m/>
    <m/>
    <s v="Moscow"/>
    <x v="3"/>
    <s v="Eastern Europe"/>
    <m/>
    <m/>
    <s v="Gorodetskaya"/>
    <m/>
    <m/>
    <m/>
    <s v="1063485"/>
    <m/>
    <s v="L407218"/>
    <s v="G410194"/>
  </r>
  <r>
    <s v="https://www.gem.wiki/Krasavinskaya_power_station"/>
    <x v="140"/>
    <s v="Krasavinskaya power station"/>
    <s v="Красавинская ТЭЦ"/>
    <s v="1"/>
    <s v="NG"/>
    <n v="63.8"/>
    <x v="0"/>
    <x v="0"/>
    <s v="Y"/>
    <m/>
    <m/>
    <m/>
    <x v="9"/>
    <m/>
    <m/>
    <m/>
    <n v="60.957500000000003"/>
    <n v="46.4848"/>
    <s v="exact"/>
    <s v="Krasavino"/>
    <m/>
    <m/>
    <s v="Vologda"/>
    <x v="3"/>
    <s v="Eastern Europe"/>
    <s v="WRI: WRI1062085"/>
    <m/>
    <m/>
    <m/>
    <m/>
    <m/>
    <s v="1068277"/>
    <s v="1201176, 1201734, 1201735, 1201736"/>
    <s v="L407217"/>
    <s v="G409115"/>
  </r>
  <r>
    <s v="https://www.gem.wiki/Krasnodar_CC_power_station"/>
    <x v="140"/>
    <s v="Krasnodar CC power station"/>
    <s v="ТЭЦ ПГУ в Краснодаре"/>
    <s v="CC1"/>
    <s v="NG"/>
    <n v="450"/>
    <x v="5"/>
    <x v="0"/>
    <s v="Y"/>
    <s v="not found"/>
    <s v="not found"/>
    <s v="N"/>
    <x v="45"/>
    <m/>
    <m/>
    <m/>
    <n v="45.061162000000003"/>
    <n v="39.153267"/>
    <s v="approximate"/>
    <s v="Znamenskii"/>
    <m/>
    <m/>
    <s v="Krasnodar Krai"/>
    <x v="3"/>
    <s v="Eastern Europe"/>
    <m/>
    <m/>
    <m/>
    <m/>
    <m/>
    <m/>
    <m/>
    <m/>
    <s v="L407764"/>
    <s v="G410272"/>
  </r>
  <r>
    <s v="https://www.gem.wiki/Krasnodar_power_station"/>
    <x v="140"/>
    <s v="Krasnodar power station"/>
    <s v="Краснодарская ТЭЦ"/>
    <s v="6"/>
    <s v="NG"/>
    <n v="150"/>
    <x v="0"/>
    <x v="3"/>
    <s v="Y"/>
    <m/>
    <m/>
    <m/>
    <x v="72"/>
    <m/>
    <m/>
    <m/>
    <n v="45.017800000000001"/>
    <n v="39.0608"/>
    <s v="exact"/>
    <s v="Krasnodar"/>
    <m/>
    <m/>
    <s v="Krasnodar Krai"/>
    <x v="3"/>
    <s v="Eastern Europe"/>
    <s v="WRI: WRI1061761"/>
    <m/>
    <m/>
    <m/>
    <m/>
    <m/>
    <s v="1021404"/>
    <m/>
    <s v="L407216"/>
    <s v="G409111"/>
  </r>
  <r>
    <s v="https://www.gem.wiki/Krasnodar_power_station"/>
    <x v="140"/>
    <s v="Krasnodar power station"/>
    <s v="Краснодарская ТЭЦ"/>
    <s v="7"/>
    <s v="NG"/>
    <n v="145"/>
    <x v="0"/>
    <x v="3"/>
    <s v="Y"/>
    <m/>
    <m/>
    <m/>
    <x v="72"/>
    <m/>
    <n v="2024"/>
    <m/>
    <n v="45.017800000000001"/>
    <n v="39.0608"/>
    <s v="exact"/>
    <s v="Krasnodar"/>
    <m/>
    <m/>
    <s v="Krasnodar Krai"/>
    <x v="3"/>
    <s v="Eastern Europe"/>
    <s v="WRI: WRI1061761"/>
    <m/>
    <m/>
    <m/>
    <m/>
    <m/>
    <s v="1021404"/>
    <m/>
    <s v="L407216"/>
    <s v="G409114"/>
  </r>
  <r>
    <s v="https://www.gem.wiki/Krasnodar_power_station"/>
    <x v="140"/>
    <s v="Krasnodar power station"/>
    <s v="Краснодарская ТЭЦ"/>
    <s v="7R"/>
    <s v="NG"/>
    <n v="150"/>
    <x v="1"/>
    <x v="3"/>
    <s v="Y"/>
    <s v="not found"/>
    <s v="not found"/>
    <s v="N"/>
    <x v="7"/>
    <m/>
    <m/>
    <m/>
    <n v="45.017800000000001"/>
    <n v="39.0608"/>
    <s v="exact"/>
    <s v="Krasnodar"/>
    <m/>
    <m/>
    <s v="Krasnodar Krai"/>
    <x v="3"/>
    <s v="Eastern Europe"/>
    <s v="WRI: WRI1061761"/>
    <m/>
    <m/>
    <m/>
    <m/>
    <m/>
    <s v="1021404"/>
    <n v="1298797"/>
    <s v="L407216"/>
    <s v="G410275"/>
  </r>
  <r>
    <s v="https://www.gem.wiki/Krasnodar_power_station"/>
    <x v="140"/>
    <s v="Krasnodar power station"/>
    <s v="Краснодарская ТЭЦ"/>
    <s v="8"/>
    <s v="NG"/>
    <n v="145"/>
    <x v="0"/>
    <x v="3"/>
    <s v="Y"/>
    <m/>
    <m/>
    <m/>
    <x v="72"/>
    <m/>
    <n v="2024"/>
    <m/>
    <n v="45.017800000000001"/>
    <n v="39.0608"/>
    <s v="exact"/>
    <s v="Krasnodar"/>
    <m/>
    <m/>
    <s v="Krasnodar Krai"/>
    <x v="3"/>
    <s v="Eastern Europe"/>
    <s v="WRI: WRI1061761"/>
    <m/>
    <m/>
    <m/>
    <m/>
    <m/>
    <s v="1021404"/>
    <m/>
    <s v="L407216"/>
    <s v="G409113"/>
  </r>
  <r>
    <s v="https://www.gem.wiki/Krasnodar_power_station"/>
    <x v="140"/>
    <s v="Krasnodar power station"/>
    <s v="Краснодарская ТЭЦ"/>
    <s v="8R"/>
    <s v="NG"/>
    <n v="150"/>
    <x v="2"/>
    <x v="3"/>
    <s v="Y"/>
    <s v="not found"/>
    <s v="not found"/>
    <s v="N"/>
    <x v="7"/>
    <m/>
    <m/>
    <m/>
    <n v="45.017800000000001"/>
    <n v="39.0608"/>
    <s v="exact"/>
    <s v="Krasnodar"/>
    <m/>
    <m/>
    <s v="Krasnodar Krai"/>
    <x v="3"/>
    <s v="Eastern Europe"/>
    <s v="WRI: WRI1061761"/>
    <m/>
    <m/>
    <m/>
    <m/>
    <m/>
    <s v="1021404"/>
    <n v="1298798"/>
    <s v="L407216"/>
    <s v="G410274"/>
  </r>
  <r>
    <s v="https://www.gem.wiki/Krasnodar_power_station"/>
    <x v="140"/>
    <s v="Krasnodar power station"/>
    <s v="Краснодарская ТЭЦ"/>
    <s v="9"/>
    <s v="NG"/>
    <n v="145"/>
    <x v="0"/>
    <x v="3"/>
    <s v="Y"/>
    <m/>
    <m/>
    <m/>
    <x v="72"/>
    <m/>
    <n v="2024"/>
    <m/>
    <n v="45.017800000000001"/>
    <n v="39.0608"/>
    <s v="exact"/>
    <s v="Krasnodar"/>
    <m/>
    <m/>
    <s v="Krasnodar Krai"/>
    <x v="3"/>
    <s v="Eastern Europe"/>
    <s v="WRI: WRI1061761"/>
    <m/>
    <m/>
    <m/>
    <m/>
    <m/>
    <s v="1021404"/>
    <m/>
    <s v="L407216"/>
    <s v="G409112"/>
  </r>
  <r>
    <s v="https://www.gem.wiki/Krasnodar_power_station"/>
    <x v="140"/>
    <s v="Krasnodar power station"/>
    <s v="Краснодарская ТЭЦ"/>
    <s v="9R"/>
    <s v="NG"/>
    <n v="150"/>
    <x v="3"/>
    <x v="3"/>
    <s v="Y"/>
    <s v="not found"/>
    <s v="not found"/>
    <s v="N"/>
    <x v="7"/>
    <m/>
    <m/>
    <m/>
    <n v="45.017800000000001"/>
    <n v="39.0608"/>
    <s v="exact"/>
    <s v="Krasnodar"/>
    <m/>
    <m/>
    <s v="Krasnodar Krai"/>
    <x v="3"/>
    <s v="Eastern Europe"/>
    <s v="WRI: WRI1061761"/>
    <m/>
    <m/>
    <m/>
    <m/>
    <m/>
    <s v="1021404"/>
    <n v="1298799"/>
    <s v="L407216"/>
    <s v="G410273"/>
  </r>
  <r>
    <s v="https://www.gem.wiki/Krasnodar_power_station"/>
    <x v="140"/>
    <s v="Krasnodar power station"/>
    <s v="Краснодарская ТЭЦ"/>
    <s v="CC1"/>
    <s v="NG"/>
    <n v="440"/>
    <x v="0"/>
    <x v="0"/>
    <s v="Y"/>
    <m/>
    <m/>
    <m/>
    <x v="39"/>
    <m/>
    <m/>
    <m/>
    <n v="45.017800000000001"/>
    <n v="39.0608"/>
    <s v="exact"/>
    <s v="Krasnodar"/>
    <m/>
    <m/>
    <s v="Krasnodar Krai"/>
    <x v="3"/>
    <s v="Eastern Europe"/>
    <s v="WRI: WRI1061761"/>
    <m/>
    <m/>
    <m/>
    <m/>
    <m/>
    <s v="1021404"/>
    <m/>
    <s v="L407216"/>
    <s v="G409110"/>
  </r>
  <r>
    <s v="https://www.gem.wiki/Kurgan_CHP-1_power_station"/>
    <x v="140"/>
    <s v="Kurgan CHP-1 power station"/>
    <s v="Курганская ТЭЦ-1"/>
    <s v="5"/>
    <s v="NG/C/HFO"/>
    <n v="50"/>
    <x v="0"/>
    <x v="3"/>
    <s v="Y"/>
    <m/>
    <m/>
    <m/>
    <x v="82"/>
    <m/>
    <m/>
    <m/>
    <n v="55.408859999999997"/>
    <n v="65.233092999999997"/>
    <s v="exact"/>
    <s v="Kurgan"/>
    <m/>
    <m/>
    <s v="Kurgan Oblast"/>
    <x v="3"/>
    <s v="Eastern Europe"/>
    <m/>
    <m/>
    <m/>
    <m/>
    <m/>
    <m/>
    <m/>
    <m/>
    <s v="L407215"/>
    <s v="G411920"/>
  </r>
  <r>
    <s v="https://www.gem.wiki/Kurgan_CHP-1_power_station"/>
    <x v="140"/>
    <s v="Kurgan CHP-1 power station"/>
    <s v="Курганская ТЭЦ-1"/>
    <s v="6"/>
    <s v="NG/C"/>
    <n v="100"/>
    <x v="0"/>
    <x v="3"/>
    <s v="Y"/>
    <m/>
    <m/>
    <m/>
    <x v="38"/>
    <m/>
    <m/>
    <m/>
    <n v="55.408859999999997"/>
    <n v="65.233092999999997"/>
    <s v="exact"/>
    <s v="Kurgan"/>
    <m/>
    <m/>
    <s v="Kurgan Oblast"/>
    <x v="3"/>
    <s v="Eastern Europe"/>
    <m/>
    <m/>
    <m/>
    <m/>
    <m/>
    <m/>
    <s v="1026631"/>
    <m/>
    <s v="L407215"/>
    <s v="G409109"/>
  </r>
  <r>
    <s v="https://www.gem.wiki/Kurgan_CHP-1_power_station"/>
    <x v="140"/>
    <s v="Kurgan CHP-1 power station"/>
    <s v="Курганская ТЭЦ-1"/>
    <s v="7"/>
    <s v="NG/C"/>
    <n v="100"/>
    <x v="0"/>
    <x v="3"/>
    <s v="Y"/>
    <m/>
    <m/>
    <m/>
    <x v="50"/>
    <m/>
    <m/>
    <m/>
    <n v="55.408859999999997"/>
    <n v="65.233092999999997"/>
    <s v="exact"/>
    <s v="Kurgan"/>
    <m/>
    <m/>
    <s v="Kurgan Oblast"/>
    <x v="3"/>
    <s v="Eastern Europe"/>
    <m/>
    <m/>
    <m/>
    <m/>
    <m/>
    <m/>
    <s v="1026631"/>
    <m/>
    <s v="L407215"/>
    <s v="G409108"/>
  </r>
  <r>
    <s v="https://www.gem.wiki/Kurgan_CHP-1_power_station"/>
    <x v="140"/>
    <s v="Kurgan CHP-1 power station"/>
    <s v="Курганская ТЭЦ-1"/>
    <s v="8"/>
    <s v="NG/C"/>
    <n v="100"/>
    <x v="0"/>
    <x v="3"/>
    <s v="Y"/>
    <m/>
    <m/>
    <m/>
    <x v="79"/>
    <m/>
    <m/>
    <m/>
    <n v="55.408859999999997"/>
    <n v="65.233092999999997"/>
    <s v="exact"/>
    <s v="Kurgan"/>
    <m/>
    <m/>
    <s v="Kurgan Oblast"/>
    <x v="3"/>
    <s v="Eastern Europe"/>
    <m/>
    <m/>
    <m/>
    <m/>
    <m/>
    <m/>
    <s v="1026631"/>
    <m/>
    <s v="L407215"/>
    <s v="G409107"/>
  </r>
  <r>
    <s v="https://www.gem.wiki/Kurgan_CHP-1_power_station"/>
    <x v="140"/>
    <s v="Kurgan CHP-1 power station"/>
    <s v="Курганская ТЭЦ-1"/>
    <s v="9"/>
    <s v="NG/C"/>
    <n v="100"/>
    <x v="0"/>
    <x v="3"/>
    <s v="Y"/>
    <m/>
    <m/>
    <m/>
    <x v="76"/>
    <m/>
    <m/>
    <m/>
    <n v="55.408859999999997"/>
    <n v="65.233092999999997"/>
    <s v="exact"/>
    <s v="Kurgan"/>
    <m/>
    <m/>
    <s v="Kurgan Oblast"/>
    <x v="3"/>
    <s v="Eastern Europe"/>
    <m/>
    <m/>
    <m/>
    <m/>
    <m/>
    <m/>
    <s v="1026631"/>
    <m/>
    <s v="L407215"/>
    <s v="G409106"/>
  </r>
  <r>
    <s v="https://www.gem.wiki/Kurgan_CHP-2_power_station"/>
    <x v="140"/>
    <s v="Kurgan CHP-2 power station"/>
    <s v="Курганская ТЭЦ-2"/>
    <s v="1"/>
    <s v="NG"/>
    <n v="113"/>
    <x v="0"/>
    <x v="0"/>
    <s v="Y"/>
    <m/>
    <m/>
    <m/>
    <x v="2"/>
    <m/>
    <m/>
    <m/>
    <n v="55.4908"/>
    <n v="65.361099999999993"/>
    <s v="exact"/>
    <s v="Kurgan"/>
    <m/>
    <m/>
    <s v="Kurgan Oblast"/>
    <x v="3"/>
    <s v="Eastern Europe"/>
    <s v="WRI: WRI1061879"/>
    <m/>
    <m/>
    <m/>
    <m/>
    <m/>
    <s v="1076082"/>
    <s v="1216052, 1216054"/>
    <s v="L407214"/>
    <s v="G409105"/>
  </r>
  <r>
    <s v="https://www.gem.wiki/Kurgan_CHP-2_power_station"/>
    <x v="140"/>
    <s v="Kurgan CHP-2 power station"/>
    <s v="Курганская ТЭЦ-2"/>
    <s v="2"/>
    <s v="NG"/>
    <n v="112"/>
    <x v="0"/>
    <x v="0"/>
    <s v="Y"/>
    <m/>
    <m/>
    <m/>
    <x v="2"/>
    <m/>
    <m/>
    <m/>
    <n v="55.4908"/>
    <n v="65.361099999999993"/>
    <s v="exact"/>
    <s v="Kurgan"/>
    <m/>
    <m/>
    <s v="Kurgan Oblast"/>
    <x v="3"/>
    <s v="Eastern Europe"/>
    <s v="WRI: WRI1061879"/>
    <m/>
    <m/>
    <m/>
    <m/>
    <m/>
    <s v="1076082"/>
    <s v="1216053, 1216055"/>
    <s v="L407214"/>
    <s v="G409104"/>
  </r>
  <r>
    <s v="https://www.gem.wiki/Kursk_CHP_SZR_power_station"/>
    <x v="140"/>
    <s v="Kursk CHP SZR power station"/>
    <s v="Курская ТЭЦ СЗР, ТЭЦ Северо-Западного района"/>
    <s v="1"/>
    <s v="NG"/>
    <n v="116.9"/>
    <x v="0"/>
    <x v="0"/>
    <s v="Y"/>
    <m/>
    <m/>
    <m/>
    <x v="17"/>
    <m/>
    <m/>
    <m/>
    <n v="51.764999000000003"/>
    <n v="36.138812000000001"/>
    <s v="exact"/>
    <s v="Kursk"/>
    <m/>
    <m/>
    <s v="Kursk Oblast"/>
    <x v="3"/>
    <s v="Eastern Europe"/>
    <s v="WRI: WRI1003833"/>
    <m/>
    <s v="CHP of the North-West Region"/>
    <m/>
    <m/>
    <m/>
    <s v="1047042"/>
    <s v="1205306, 1212679, 1235058"/>
    <s v="L407213"/>
    <s v="G409103"/>
  </r>
  <r>
    <s v="https://www.gem.wiki/Kursk_CHPP-1_power_station"/>
    <x v="140"/>
    <s v="Kursk CHPP-1 power station"/>
    <s v="Курская ТЭЦ-1"/>
    <s v="1"/>
    <s v="NG"/>
    <n v="50"/>
    <x v="7"/>
    <x v="3"/>
    <s v="Y"/>
    <m/>
    <m/>
    <m/>
    <x v="72"/>
    <m/>
    <m/>
    <m/>
    <n v="51.663732000000003"/>
    <n v="36.114460999999999"/>
    <s v="exact"/>
    <s v="Tsvetovo"/>
    <m/>
    <m/>
    <s v="Kursk Oblast"/>
    <x v="3"/>
    <s v="Eastern Europe"/>
    <m/>
    <m/>
    <m/>
    <m/>
    <m/>
    <m/>
    <s v="1021463"/>
    <m/>
    <s v="L407212"/>
    <s v="G409100"/>
  </r>
  <r>
    <s v="https://www.gem.wiki/Kursk_CHPP-1_power_station"/>
    <x v="140"/>
    <s v="Kursk CHPP-1 power station"/>
    <s v="Курская ТЭЦ-1"/>
    <s v="3"/>
    <s v="NG"/>
    <n v="60"/>
    <x v="0"/>
    <x v="3"/>
    <s v="Y"/>
    <m/>
    <m/>
    <m/>
    <x v="80"/>
    <m/>
    <m/>
    <m/>
    <n v="51.663732000000003"/>
    <n v="36.114460999999999"/>
    <s v="exact"/>
    <s v="Tsvetovo"/>
    <m/>
    <m/>
    <s v="Kursk Oblast"/>
    <x v="3"/>
    <s v="Eastern Europe"/>
    <m/>
    <m/>
    <m/>
    <m/>
    <m/>
    <m/>
    <s v="1021463"/>
    <m/>
    <s v="L407212"/>
    <s v="G409102"/>
  </r>
  <r>
    <s v="https://www.gem.wiki/Kursk_CHPP-1_power_station"/>
    <x v="140"/>
    <s v="Kursk CHPP-1 power station"/>
    <s v="Курская ТЭЦ-1"/>
    <s v="4"/>
    <s v="NG"/>
    <n v="65"/>
    <x v="0"/>
    <x v="3"/>
    <s v="Y"/>
    <m/>
    <m/>
    <m/>
    <x v="23"/>
    <m/>
    <m/>
    <m/>
    <n v="51.663732000000003"/>
    <n v="36.114460999999999"/>
    <s v="exact"/>
    <s v="Tsvetovo"/>
    <m/>
    <m/>
    <s v="Kursk Oblast"/>
    <x v="3"/>
    <s v="Eastern Europe"/>
    <m/>
    <m/>
    <m/>
    <m/>
    <m/>
    <m/>
    <s v="1021463"/>
    <m/>
    <s v="L407212"/>
    <s v="G409101"/>
  </r>
  <r>
    <s v="https://www.gem.wiki/Lenskaya_power_station"/>
    <x v="140"/>
    <s v="Lenskaya power station"/>
    <s v="Ленская ТЭС"/>
    <s v="CC1"/>
    <s v="NG"/>
    <n v="1100"/>
    <x v="4"/>
    <x v="0"/>
    <s v="not found"/>
    <s v="not found"/>
    <s v="not found"/>
    <s v="N"/>
    <x v="45"/>
    <m/>
    <m/>
    <m/>
    <n v="56.788703900000002"/>
    <n v="105.71636220000001"/>
    <s v="approximate"/>
    <s v="Ust-Kut"/>
    <m/>
    <m/>
    <s v="Irkutsk Oblast"/>
    <x v="3"/>
    <s v="Eastern Europe"/>
    <m/>
    <m/>
    <m/>
    <m/>
    <m/>
    <m/>
    <s v="1088295"/>
    <m/>
    <s v="L407211"/>
    <s v="G409099"/>
  </r>
  <r>
    <s v="https://www.gem.wiki/Lenskaya_power_station"/>
    <x v="140"/>
    <s v="Lenskaya power station"/>
    <s v="Ленская ТЭС"/>
    <s v="CC2"/>
    <s v="NG"/>
    <n v="230"/>
    <x v="4"/>
    <x v="0"/>
    <s v="not found"/>
    <s v="not found"/>
    <s v="not found"/>
    <s v="N"/>
    <x v="45"/>
    <m/>
    <m/>
    <m/>
    <n v="56.788703900000002"/>
    <n v="105.71636220000001"/>
    <s v="approximate"/>
    <s v="Ust-Kut"/>
    <m/>
    <m/>
    <s v="Irkutsk Oblast"/>
    <x v="3"/>
    <s v="Eastern Europe"/>
    <m/>
    <m/>
    <m/>
    <m/>
    <m/>
    <m/>
    <s v="1088295"/>
    <m/>
    <s v="L407211"/>
    <s v="G410193"/>
  </r>
  <r>
    <s v="https://www.gem.wiki/Lipetskaya_CHPP-2_power_station"/>
    <x v="140"/>
    <s v="Lipetskaya CHPP-2 power station"/>
    <s v="Липецкая ТЭЦ-2"/>
    <s v="1"/>
    <s v="NG/BFG/HFO"/>
    <n v="135"/>
    <x v="0"/>
    <x v="3"/>
    <s v="Y"/>
    <m/>
    <m/>
    <m/>
    <x v="68"/>
    <m/>
    <m/>
    <m/>
    <n v="52.571224999999998"/>
    <n v="39.694499999999998"/>
    <s v="exact"/>
    <s v="Lipetsk"/>
    <m/>
    <m/>
    <s v="Lipetsk Oblast"/>
    <x v="3"/>
    <s v="Eastern Europe"/>
    <s v="WRI: WRI1061733"/>
    <m/>
    <m/>
    <m/>
    <m/>
    <m/>
    <s v="1026637"/>
    <n v="1129316"/>
    <s v="L407210"/>
    <s v="G409098"/>
  </r>
  <r>
    <s v="https://www.gem.wiki/Lipetskaya_CHPP-2_power_station"/>
    <x v="140"/>
    <s v="Lipetskaya CHPP-2 power station"/>
    <s v="Липецкая ТЭЦ-2"/>
    <s v="2"/>
    <s v="NG/BFG/HFO"/>
    <n v="80"/>
    <x v="0"/>
    <x v="3"/>
    <s v="Y"/>
    <m/>
    <m/>
    <m/>
    <x v="51"/>
    <m/>
    <m/>
    <m/>
    <n v="52.571224999999998"/>
    <n v="39.694499999999998"/>
    <s v="exact"/>
    <s v="Lipetsk"/>
    <m/>
    <m/>
    <s v="Lipetsk Oblast"/>
    <x v="3"/>
    <s v="Eastern Europe"/>
    <s v="WRI: WRI1061733"/>
    <m/>
    <m/>
    <m/>
    <m/>
    <m/>
    <s v="1026637"/>
    <n v="1175785"/>
    <s v="L407210"/>
    <s v="G409097"/>
  </r>
  <r>
    <s v="https://www.gem.wiki/Lipetskaya_CHPP-2_power_station"/>
    <x v="140"/>
    <s v="Lipetskaya CHPP-2 power station"/>
    <s v="Липецкая ТЭЦ-2"/>
    <s v="3"/>
    <s v="NG/BFG/HFO"/>
    <n v="80"/>
    <x v="0"/>
    <x v="3"/>
    <s v="Y"/>
    <m/>
    <m/>
    <m/>
    <x v="26"/>
    <m/>
    <m/>
    <m/>
    <n v="52.571224999999998"/>
    <n v="39.694499999999998"/>
    <s v="exact"/>
    <s v="Lipetsk"/>
    <m/>
    <m/>
    <s v="Lipetsk Oblast"/>
    <x v="3"/>
    <s v="Eastern Europe"/>
    <s v="WRI: WRI1061733"/>
    <m/>
    <m/>
    <m/>
    <m/>
    <m/>
    <s v="1026637"/>
    <n v="1170384"/>
    <s v="L407210"/>
    <s v="G409096"/>
  </r>
  <r>
    <s v="https://www.gem.wiki/Lipetskaya_CHPP-2_power_station"/>
    <x v="140"/>
    <s v="Lipetskaya CHPP-2 power station"/>
    <s v="Липецкая ТЭЦ-2"/>
    <s v="4"/>
    <s v="NG/BFG/HFO"/>
    <n v="110"/>
    <x v="0"/>
    <x v="3"/>
    <s v="Y"/>
    <m/>
    <m/>
    <m/>
    <x v="32"/>
    <m/>
    <m/>
    <m/>
    <n v="52.571224999999998"/>
    <n v="39.694499999999998"/>
    <s v="exact"/>
    <s v="Lipetsk"/>
    <m/>
    <m/>
    <s v="Lipetsk Oblast"/>
    <x v="3"/>
    <s v="Eastern Europe"/>
    <s v="WRI: WRI1061733"/>
    <m/>
    <m/>
    <m/>
    <m/>
    <m/>
    <s v="1026637"/>
    <n v="1175784"/>
    <s v="L407210"/>
    <s v="G409095"/>
  </r>
  <r>
    <s v="https://www.gem.wiki/Lipetskaya_CHPP-2_power_station"/>
    <x v="140"/>
    <s v="Lipetskaya CHPP-2 power station"/>
    <s v="Липецкая ТЭЦ-2"/>
    <s v="5"/>
    <s v="NG/BFG/HFO"/>
    <n v="110"/>
    <x v="0"/>
    <x v="3"/>
    <s v="Y"/>
    <m/>
    <m/>
    <m/>
    <x v="25"/>
    <m/>
    <m/>
    <m/>
    <n v="52.571224999999998"/>
    <n v="39.694499999999998"/>
    <s v="exact"/>
    <s v="Lipetsk"/>
    <m/>
    <m/>
    <s v="Lipetsk Oblast"/>
    <x v="3"/>
    <s v="Eastern Europe"/>
    <s v="WRI: WRI1061733"/>
    <m/>
    <m/>
    <m/>
    <m/>
    <m/>
    <s v="1026637"/>
    <n v="1198866"/>
    <s v="L407210"/>
    <s v="G409094"/>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1"/>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1919"/>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2"/>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0332"/>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3"/>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1918"/>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4"/>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1917"/>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5"/>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1916"/>
  </r>
  <r>
    <s v="https://www.gem.wiki/Magnitogorsk_PVS-2_MMK_power_station"/>
    <x v="140"/>
    <s v="Magnitogorsk PVS-2 MMK power station"/>
    <s v="Магнитогорская ПВС-2 ПАО «ММК», ПВЭС-2 Магнитогорский металлургический комбинат (ПВЭС-2), ТЭЦ ММК, Магнитогорская ТЭЦ"/>
    <s v="6"/>
    <s v="NG"/>
    <n v="50"/>
    <x v="0"/>
    <x v="3"/>
    <s v="Y"/>
    <s v="not found"/>
    <s v="not found"/>
    <s v="not found"/>
    <x v="49"/>
    <m/>
    <m/>
    <m/>
    <n v="53.414290000000001"/>
    <n v="59.046140000000001"/>
    <s v="exact"/>
    <s v="Magnitogorsk"/>
    <m/>
    <m/>
    <s v="Chelyabinsk Oblast"/>
    <x v="3"/>
    <s v="Eastern Europe"/>
    <m/>
    <m/>
    <s v="Magnitogorskaya"/>
    <s v="both"/>
    <s v="Iron &amp; Steel"/>
    <s v="heat"/>
    <s v="1022176"/>
    <s v="not found"/>
    <s v="L407777"/>
    <s v="G411915"/>
  </r>
  <r>
    <s v="https://www.gem.wiki/Mayakovskaya_power_station"/>
    <x v="140"/>
    <s v="Mayakovskaya power station"/>
    <s v="Маяковская ТЭС"/>
    <s v="1"/>
    <s v="NG"/>
    <n v="80"/>
    <x v="0"/>
    <x v="1"/>
    <s v="N"/>
    <m/>
    <m/>
    <m/>
    <x v="34"/>
    <m/>
    <m/>
    <m/>
    <n v="54.568516099999997"/>
    <n v="22.180496900000001"/>
    <s v="exact"/>
    <s v="Gusev"/>
    <m/>
    <m/>
    <s v="Kaliningrad"/>
    <x v="3"/>
    <s v="Eastern Europe"/>
    <m/>
    <m/>
    <m/>
    <m/>
    <m/>
    <m/>
    <s v="1114053"/>
    <n v="1278508"/>
    <s v="L407209"/>
    <s v="G409093"/>
  </r>
  <r>
    <s v="https://www.gem.wiki/Mayakovskaya_power_station"/>
    <x v="140"/>
    <s v="Mayakovskaya power station"/>
    <s v="Маяковская ТЭС"/>
    <s v="2"/>
    <s v="NG"/>
    <n v="80"/>
    <x v="0"/>
    <x v="1"/>
    <s v="N"/>
    <m/>
    <m/>
    <m/>
    <x v="34"/>
    <m/>
    <m/>
    <m/>
    <n v="54.568516099999997"/>
    <n v="22.180496900000001"/>
    <s v="exact"/>
    <s v="Gusev"/>
    <m/>
    <m/>
    <s v="Kaliningrad"/>
    <x v="3"/>
    <s v="Eastern Europe"/>
    <m/>
    <m/>
    <m/>
    <m/>
    <m/>
    <m/>
    <s v="1114053"/>
    <n v="1278509"/>
    <s v="L407209"/>
    <s v="G409092"/>
  </r>
  <r>
    <s v="https://www.gem.wiki/Mezhdunarodnaya_power_station"/>
    <x v="140"/>
    <s v="Mezhdunarodnaya power station"/>
    <s v="ТЭС Международная"/>
    <s v="1"/>
    <s v="NG"/>
    <n v="116"/>
    <x v="0"/>
    <x v="0"/>
    <s v="Y"/>
    <m/>
    <m/>
    <m/>
    <x v="9"/>
    <m/>
    <m/>
    <m/>
    <n v="55.760300000000001"/>
    <n v="37.527999999999999"/>
    <s v="exact"/>
    <s v="Moscow"/>
    <m/>
    <m/>
    <s v="Moscow"/>
    <x v="3"/>
    <s v="Eastern Europe"/>
    <s v="WRI: WRI1061909"/>
    <m/>
    <s v="TPP MIBC “Moscow-City”"/>
    <m/>
    <m/>
    <m/>
    <s v="1052654"/>
    <s v="1177799, 1177800, 1177804"/>
    <s v="L407208"/>
    <s v="G409091"/>
  </r>
  <r>
    <s v="https://www.gem.wiki/Mezhdunarodnaya_power_station"/>
    <x v="140"/>
    <s v="Mezhdunarodnaya power station"/>
    <s v="ТЭС Международная"/>
    <s v="2"/>
    <s v="NG"/>
    <n v="120"/>
    <x v="0"/>
    <x v="0"/>
    <s v="Y"/>
    <m/>
    <m/>
    <m/>
    <x v="4"/>
    <m/>
    <m/>
    <m/>
    <n v="55.760300000000001"/>
    <n v="37.527999999999999"/>
    <s v="exact"/>
    <s v="Moscow"/>
    <m/>
    <m/>
    <s v="Moscow"/>
    <x v="3"/>
    <s v="Eastern Europe"/>
    <s v="WRI: WRI1061909"/>
    <m/>
    <s v="TPP MIBC “Moscow-City”"/>
    <m/>
    <m/>
    <m/>
    <s v="1052654"/>
    <s v="1177801, 1177802, 1177803"/>
    <s v="L407208"/>
    <s v="G409090"/>
  </r>
  <r>
    <s v="https://www.gem.wiki/Mikheevskiy_GOK_power_station"/>
    <x v="140"/>
    <s v="Mikheevskiy GOK power station"/>
    <s v="ГПЭС Михеевского ГОКа"/>
    <s v="1"/>
    <s v="NG"/>
    <n v="92"/>
    <x v="0"/>
    <x v="4"/>
    <s v="Y"/>
    <m/>
    <m/>
    <m/>
    <x v="5"/>
    <m/>
    <m/>
    <m/>
    <n v="53.226275898873297"/>
    <n v="60.944767086664001"/>
    <s v="exact"/>
    <s v="Komsomol'ski"/>
    <m/>
    <m/>
    <s v="Chelyabinsk Oblast"/>
    <x v="3"/>
    <s v="Eastern Europe"/>
    <m/>
    <m/>
    <m/>
    <m/>
    <m/>
    <m/>
    <m/>
    <m/>
    <s v="L408429"/>
    <s v="G411914"/>
  </r>
  <r>
    <s v="https://www.gem.wiki/Molzhaninovka_power_station"/>
    <x v="140"/>
    <s v="Molzhaninovka power station"/>
    <s v="ГТЭС Молжаниновка"/>
    <s v="1"/>
    <s v="NG"/>
    <n v="250"/>
    <x v="4"/>
    <x v="1"/>
    <s v="Y"/>
    <m/>
    <m/>
    <m/>
    <x v="45"/>
    <m/>
    <m/>
    <m/>
    <n v="55.932727"/>
    <n v="37.384363999999998"/>
    <s v="approximate"/>
    <s v="Moscow"/>
    <m/>
    <s v="Molzhaninovskiy"/>
    <s v="Moscow"/>
    <x v="3"/>
    <s v="Eastern Europe"/>
    <m/>
    <m/>
    <m/>
    <m/>
    <m/>
    <m/>
    <s v="1079314"/>
    <s v="1221641, 1221642"/>
    <s v="L407207"/>
    <s v="G409089"/>
  </r>
  <r>
    <s v="https://www.gem.wiki/Mondi_Syktyvkar_LPK_CHP_power_station"/>
    <x v="140"/>
    <s v="Mondi Syktyvkar LPK CHP power station"/>
    <s v="ТЭЦ Монди СЛПК"/>
    <s v="1E"/>
    <s v="NG/HFO"/>
    <n v="60"/>
    <x v="0"/>
    <x v="3"/>
    <s v="Y"/>
    <s v="not found"/>
    <s v="not found"/>
    <s v="N"/>
    <x v="84"/>
    <m/>
    <m/>
    <m/>
    <n v="61.818272"/>
    <n v="50.726258999999999"/>
    <s v="exact"/>
    <s v="Syktyvkar"/>
    <m/>
    <m/>
    <s v="Komi Republic"/>
    <x v="3"/>
    <s v="Eastern Europe"/>
    <s v="WRI: WRI1061895"/>
    <m/>
    <m/>
    <s v="both"/>
    <s v="Pulp &amp; Paper"/>
    <s v="both"/>
    <m/>
    <m/>
    <s v="L407778"/>
    <s v="G410334"/>
  </r>
  <r>
    <s v="https://www.gem.wiki/Mondi_Syktyvkar_LPK_CHP_power_station"/>
    <x v="140"/>
    <s v="Mondi Syktyvkar LPK CHP power station"/>
    <s v="ТЭЦ Монди СЛПК"/>
    <s v="2E"/>
    <s v="NG/HFO"/>
    <n v="50"/>
    <x v="0"/>
    <x v="3"/>
    <s v="Y"/>
    <m/>
    <m/>
    <m/>
    <x v="43"/>
    <m/>
    <m/>
    <m/>
    <n v="61.818272"/>
    <n v="50.726258999999999"/>
    <s v="exact"/>
    <s v="Syktyvkar"/>
    <m/>
    <m/>
    <s v="Komi Republic"/>
    <x v="3"/>
    <s v="Eastern Europe"/>
    <s v="WRI: WRI1061895"/>
    <m/>
    <m/>
    <s v="both"/>
    <s v="Pulp &amp; Paper"/>
    <s v="both"/>
    <m/>
    <m/>
    <s v="L407778"/>
    <s v="G411913"/>
  </r>
  <r>
    <s v="https://www.gem.wiki/Mondi_Syktyvkar_LPK_CHP_power_station"/>
    <x v="140"/>
    <s v="Mondi Syktyvkar LPK CHP power station"/>
    <s v="ТЭЦ Монди СЛПК"/>
    <s v="3E"/>
    <s v="NG/HFO"/>
    <n v="60"/>
    <x v="0"/>
    <x v="3"/>
    <s v="Y"/>
    <m/>
    <m/>
    <m/>
    <x v="43"/>
    <m/>
    <m/>
    <m/>
    <n v="61.818272"/>
    <n v="50.726258999999999"/>
    <s v="exact"/>
    <s v="Syktyvkar"/>
    <m/>
    <m/>
    <s v="Komi Republic"/>
    <x v="3"/>
    <s v="Eastern Europe"/>
    <s v="WRI: WRI1061895"/>
    <m/>
    <m/>
    <s v="both"/>
    <s v="Pulp &amp; Paper"/>
    <s v="both"/>
    <m/>
    <m/>
    <s v="L407778"/>
    <s v="G411912"/>
  </r>
  <r>
    <s v="https://www.gem.wiki/Mondi_Syktyvkar_LPK_CHP_power_station"/>
    <x v="140"/>
    <s v="Mondi Syktyvkar LPK CHP power station"/>
    <s v="ТЭЦ Монди СЛПК"/>
    <s v="4E"/>
    <s v="NG/HFO"/>
    <n v="50"/>
    <x v="0"/>
    <x v="3"/>
    <s v="Y"/>
    <m/>
    <m/>
    <m/>
    <x v="43"/>
    <m/>
    <m/>
    <m/>
    <n v="61.818272"/>
    <n v="50.726258999999999"/>
    <s v="exact"/>
    <s v="Syktyvkar"/>
    <m/>
    <m/>
    <s v="Komi Republic"/>
    <x v="3"/>
    <s v="Eastern Europe"/>
    <s v="WRI: WRI1061895"/>
    <m/>
    <m/>
    <s v="both"/>
    <s v="Pulp &amp; Paper"/>
    <s v="both"/>
    <m/>
    <m/>
    <s v="L407778"/>
    <s v="G411911"/>
  </r>
  <r>
    <s v="https://www.gem.wiki/Mondi_Syktyvkar_LPK_CHP_power_station"/>
    <x v="140"/>
    <s v="Mondi Syktyvkar LPK CHP power station"/>
    <s v="ТЭЦ Монди СЛПК"/>
    <s v="5E"/>
    <s v="NG/HFO"/>
    <n v="80"/>
    <x v="0"/>
    <x v="3"/>
    <s v="Y"/>
    <m/>
    <m/>
    <m/>
    <x v="43"/>
    <m/>
    <m/>
    <m/>
    <n v="61.818272"/>
    <n v="50.726258999999999"/>
    <s v="exact"/>
    <s v="Syktyvkar"/>
    <m/>
    <m/>
    <s v="Komi Republic"/>
    <x v="3"/>
    <s v="Eastern Europe"/>
    <s v="WRI: WRI1061895"/>
    <m/>
    <m/>
    <s v="both"/>
    <s v="Pulp &amp; Paper"/>
    <s v="both"/>
    <m/>
    <m/>
    <s v="L407778"/>
    <s v="G411910"/>
  </r>
  <r>
    <s v="https://www.gem.wiki/Mondi_Syktyvkar_LPK_CHP_power_station"/>
    <x v="140"/>
    <s v="Mondi Syktyvkar LPK CHP power station"/>
    <s v="ТЭЦ Монди СЛПК"/>
    <s v="5U"/>
    <s v="NG/HFO"/>
    <n v="88"/>
    <x v="0"/>
    <x v="3"/>
    <s v="Y"/>
    <m/>
    <m/>
    <m/>
    <x v="43"/>
    <m/>
    <m/>
    <m/>
    <n v="61.818272"/>
    <n v="50.726258999999999"/>
    <s v="exact"/>
    <s v="Syktyvkar"/>
    <m/>
    <m/>
    <s v="Komi Republic"/>
    <x v="3"/>
    <s v="Eastern Europe"/>
    <s v="WRI: WRI1061895"/>
    <m/>
    <m/>
    <s v="both"/>
    <s v="Pulp &amp; Paper"/>
    <s v="both"/>
    <m/>
    <m/>
    <s v="L407778"/>
    <s v="G411909"/>
  </r>
  <r>
    <s v="https://www.gem.wiki/Mondi_Syktyvkar_LPK_CHP_power_station"/>
    <x v="140"/>
    <s v="Mondi Syktyvkar LPK CHP power station"/>
    <s v="ТЭЦ Монди СЛПК"/>
    <s v="6E"/>
    <s v="NG/HFO"/>
    <n v="100"/>
    <x v="0"/>
    <x v="3"/>
    <s v="Y"/>
    <m/>
    <m/>
    <m/>
    <x v="43"/>
    <m/>
    <m/>
    <m/>
    <n v="61.818272"/>
    <n v="50.726258999999999"/>
    <s v="exact"/>
    <s v="Syktyvkar"/>
    <m/>
    <m/>
    <s v="Komi Republic"/>
    <x v="3"/>
    <s v="Eastern Europe"/>
    <s v="WRI: WRI1061895"/>
    <m/>
    <m/>
    <s v="both"/>
    <s v="Pulp &amp; Paper"/>
    <s v="both"/>
    <m/>
    <m/>
    <s v="L407778"/>
    <s v="G411908"/>
  </r>
  <r>
    <s v="https://www.gem.wiki/Mondi_Syktyvkar_LPK_CHP_power_station"/>
    <x v="140"/>
    <s v="Mondi Syktyvkar LPK CHP power station"/>
    <s v="ТЭЦ Монди СЛПК"/>
    <s v="6U"/>
    <s v="NG/HFO"/>
    <n v="85"/>
    <x v="0"/>
    <x v="3"/>
    <s v="Y"/>
    <m/>
    <s v="not found"/>
    <s v="N"/>
    <x v="49"/>
    <m/>
    <m/>
    <m/>
    <n v="61.818272"/>
    <n v="50.726258999999999"/>
    <s v="exact"/>
    <s v="Syktyvkar"/>
    <m/>
    <m/>
    <s v="Komi Republic"/>
    <x v="3"/>
    <s v="Eastern Europe"/>
    <s v="WRI: WRI1061895"/>
    <m/>
    <m/>
    <s v="both"/>
    <s v="Pulp &amp; Paper"/>
    <s v="both"/>
    <m/>
    <m/>
    <s v="L407778"/>
    <s v="G410333"/>
  </r>
  <r>
    <s v="https://www.gem.wiki/Mordovcement_power_station"/>
    <x v="140"/>
    <s v="Mordovcement power station"/>
    <s v="ТЭЦ ОАО «Мордовцемент», ПГЭС ОАО «Мордовцемент»"/>
    <s v="CC1"/>
    <s v="NG"/>
    <n v="73"/>
    <x v="0"/>
    <x v="0"/>
    <s v="Y"/>
    <m/>
    <m/>
    <m/>
    <x v="1"/>
    <m/>
    <m/>
    <m/>
    <n v="54.446731"/>
    <n v="45.848832999999999"/>
    <s v="exact"/>
    <s v="Komsomolsky"/>
    <m/>
    <m/>
    <s v="Mordovia"/>
    <x v="3"/>
    <s v="Eastern Europe"/>
    <m/>
    <m/>
    <m/>
    <m/>
    <m/>
    <m/>
    <s v="1067421"/>
    <s v="1199743, 1199744, 1260134"/>
    <s v="L408428"/>
    <s v="G411170"/>
  </r>
  <r>
    <s v="https://www.gem.wiki/Moscow_CHP-22_power_station"/>
    <x v="140"/>
    <s v="Moscow CHP-22 power station"/>
    <s v="ТЭЦ-22 Мосэнерго, ТЭЦ-22 им. Н.И. Серебряникова, Дзержинская ТЭЦ, Люберецкая ТЭЦ (predecessor)"/>
    <s v="1"/>
    <s v="NG/HFO"/>
    <n v="70"/>
    <x v="0"/>
    <x v="3"/>
    <s v="Y"/>
    <m/>
    <s v="N"/>
    <s v="N"/>
    <x v="46"/>
    <m/>
    <m/>
    <m/>
    <n v="55.634053999999999"/>
    <n v="37.818257000000003"/>
    <s v="exact"/>
    <s v="Dzerzhinsky"/>
    <m/>
    <m/>
    <s v="Moscow Oblast"/>
    <x v="3"/>
    <s v="Eastern Europe"/>
    <m/>
    <m/>
    <s v="CHP-22 named after N.I. Serebryanikov"/>
    <s v="heat"/>
    <s v="Oil &amp; Refining"/>
    <s v="both"/>
    <s v="1023121"/>
    <n v="1314409"/>
    <s v="L103360"/>
    <s v="G409088"/>
  </r>
  <r>
    <s v="https://www.gem.wiki/Moscow_CHP-22_power_station"/>
    <x v="140"/>
    <s v="Moscow CHP-22 power station"/>
    <s v="ТЭЦ-22 Мосэнерго, ТЭЦ-22 им. Н.И. Серебряникова, Дзержинская ТЭЦ, Люберецкая ТЭЦ (predecessor)"/>
    <s v="10"/>
    <s v="NG/HFO"/>
    <n v="240"/>
    <x v="0"/>
    <x v="3"/>
    <s v="Y"/>
    <m/>
    <s v="N"/>
    <s v="N"/>
    <x v="70"/>
    <m/>
    <m/>
    <m/>
    <n v="55.634053999999999"/>
    <n v="37.818257000000003"/>
    <s v="exact"/>
    <s v="Dzerzhinsky"/>
    <m/>
    <m/>
    <s v="Moscow Oblast"/>
    <x v="3"/>
    <s v="Eastern Europe"/>
    <m/>
    <m/>
    <s v="CHP-22 named after N.I. Serebryanikov"/>
    <s v="heat"/>
    <s v="Oil &amp; Refining"/>
    <s v="both"/>
    <s v="1023121"/>
    <n v="1133936"/>
    <s v="L103360"/>
    <s v="G409080"/>
  </r>
  <r>
    <s v="https://www.gem.wiki/Moscow_CHP-22_power_station"/>
    <x v="140"/>
    <s v="Moscow CHP-22 power station"/>
    <s v="ТЭЦ-22 Мосэнерго, ТЭЦ-22 им. Н.И. Серебряникова, Дзержинская ТЭЦ, Люберецкая ТЭЦ (predecessor)"/>
    <s v="11"/>
    <s v="NG/HFO"/>
    <n v="250"/>
    <x v="0"/>
    <x v="3"/>
    <s v="Y"/>
    <m/>
    <s v="N"/>
    <s v="N"/>
    <x v="73"/>
    <m/>
    <m/>
    <m/>
    <n v="55.634053999999999"/>
    <n v="37.818257000000003"/>
    <s v="exact"/>
    <s v="Dzerzhinsky"/>
    <m/>
    <m/>
    <s v="Moscow Oblast"/>
    <x v="3"/>
    <s v="Eastern Europe"/>
    <m/>
    <m/>
    <s v="CHP-22 named after N.I. Serebryanikov"/>
    <s v="heat"/>
    <s v="Oil &amp; Refining"/>
    <s v="both"/>
    <s v="1023121"/>
    <n v="1133937"/>
    <s v="L103360"/>
    <s v="G409079"/>
  </r>
  <r>
    <s v="https://www.gem.wiki/Moscow_CHP-22_power_station"/>
    <x v="140"/>
    <s v="Moscow CHP-22 power station"/>
    <s v="ТЭЦ-22 Мосэнерго, ТЭЦ-22 им. Н.И. Серебряникова, Дзержинская ТЭЦ, Люберецкая ТЭЦ (predecessor)"/>
    <s v="2"/>
    <s v="NG/HFO"/>
    <n v="60"/>
    <x v="0"/>
    <x v="3"/>
    <s v="Y"/>
    <m/>
    <s v="N"/>
    <s v="N"/>
    <x v="32"/>
    <m/>
    <m/>
    <m/>
    <n v="55.634053999999999"/>
    <n v="37.818257000000003"/>
    <s v="exact"/>
    <s v="Dzerzhinsky"/>
    <m/>
    <m/>
    <s v="Moscow Oblast"/>
    <x v="3"/>
    <s v="Eastern Europe"/>
    <m/>
    <m/>
    <s v="CHP-22 named after N.I. Serebryanikov"/>
    <s v="heat"/>
    <s v="Oil &amp; Refining"/>
    <s v="both"/>
    <s v="1023121"/>
    <n v="1314410"/>
    <s v="L103360"/>
    <s v="G409087"/>
  </r>
  <r>
    <s v="https://www.gem.wiki/Moscow_CHP-22_power_station"/>
    <x v="140"/>
    <s v="Moscow CHP-22 power station"/>
    <s v="ТЭЦ-22 Мосэнерго, ТЭЦ-22 им. Н.И. Серебряникова, Дзержинская ТЭЦ, Люберецкая ТЭЦ (predecessor)"/>
    <s v="3"/>
    <s v="NG/HFO"/>
    <n v="60"/>
    <x v="0"/>
    <x v="3"/>
    <s v="Y"/>
    <m/>
    <s v="N"/>
    <s v="N"/>
    <x v="33"/>
    <m/>
    <m/>
    <m/>
    <n v="55.634053999999999"/>
    <n v="37.818257000000003"/>
    <s v="exact"/>
    <s v="Dzerzhinsky"/>
    <m/>
    <m/>
    <s v="Moscow Oblast"/>
    <x v="3"/>
    <s v="Eastern Europe"/>
    <m/>
    <m/>
    <s v="CHP-22 named after N.I. Serebryanikov"/>
    <s v="heat"/>
    <s v="Oil &amp; Refining"/>
    <s v="both"/>
    <s v="1023121"/>
    <n v="1314411"/>
    <s v="L103360"/>
    <s v="G409086"/>
  </r>
  <r>
    <s v="https://www.gem.wiki/Moscow_CHP-22_power_station"/>
    <x v="140"/>
    <s v="Moscow CHP-22 power station"/>
    <s v="ТЭЦ-22 Мосэнерго, ТЭЦ-22 им. Н.И. Серебряникова, Дзержинская ТЭЦ, Люберецкая ТЭЦ (predecessor)"/>
    <s v="4"/>
    <s v="NG/HFO"/>
    <n v="60"/>
    <x v="0"/>
    <x v="3"/>
    <s v="Y"/>
    <m/>
    <s v="N"/>
    <s v="N"/>
    <x v="12"/>
    <m/>
    <m/>
    <m/>
    <n v="55.634053999999999"/>
    <n v="37.818257000000003"/>
    <s v="exact"/>
    <s v="Dzerzhinsky"/>
    <m/>
    <m/>
    <s v="Moscow Oblast"/>
    <x v="3"/>
    <s v="Eastern Europe"/>
    <m/>
    <m/>
    <s v="CHP-22 named after N.I. Serebryanikov"/>
    <s v="heat"/>
    <s v="Oil &amp; Refining"/>
    <s v="both"/>
    <s v="1023121"/>
    <n v="1314412"/>
    <s v="L103360"/>
    <s v="G409085"/>
  </r>
  <r>
    <s v="https://www.gem.wiki/Moscow_CHP-22_power_station"/>
    <x v="140"/>
    <s v="Moscow CHP-22 power station"/>
    <s v="ТЭЦ-22 Мосэнерго, ТЭЦ-22 им. Н.И. Серебряникова, Дзержинская ТЭЦ, Люберецкая ТЭЦ (predecessor)"/>
    <s v="5"/>
    <s v="NG/HFO"/>
    <n v="60"/>
    <x v="0"/>
    <x v="3"/>
    <s v="Y"/>
    <m/>
    <s v="N"/>
    <s v="N"/>
    <x v="24"/>
    <m/>
    <m/>
    <m/>
    <n v="55.634053999999999"/>
    <n v="37.818257000000003"/>
    <s v="exact"/>
    <s v="Dzerzhinsky"/>
    <m/>
    <m/>
    <s v="Moscow Oblast"/>
    <x v="3"/>
    <s v="Eastern Europe"/>
    <m/>
    <m/>
    <s v="CHP-22 named after N.I. Serebryanikov"/>
    <s v="heat"/>
    <s v="Oil &amp; Refining"/>
    <s v="both"/>
    <s v="1023121"/>
    <n v="1314413"/>
    <s v="L103360"/>
    <s v="G409084"/>
  </r>
  <r>
    <s v="https://www.gem.wiki/Moscow_CHP-22_power_station"/>
    <x v="140"/>
    <s v="Moscow CHP-22 power station"/>
    <s v="ТЭЦ-22 Мосэнерго, ТЭЦ-22 им. Н.И. Серебряникова, Дзержинская ТЭЦ, Люберецкая ТЭЦ (predecessor)"/>
    <s v="6"/>
    <s v="NG/HFO"/>
    <n v="60"/>
    <x v="0"/>
    <x v="3"/>
    <s v="Y"/>
    <m/>
    <s v="N"/>
    <s v="N"/>
    <x v="25"/>
    <m/>
    <m/>
    <m/>
    <n v="55.634053999999999"/>
    <n v="37.818257000000003"/>
    <s v="exact"/>
    <s v="Dzerzhinsky"/>
    <m/>
    <m/>
    <s v="Moscow Oblast"/>
    <x v="3"/>
    <s v="Eastern Europe"/>
    <m/>
    <m/>
    <s v="CHP-22 named after N.I. Serebryanikov"/>
    <s v="heat"/>
    <s v="Oil &amp; Refining"/>
    <s v="both"/>
    <s v="1023121"/>
    <n v="1314414"/>
    <s v="L103360"/>
    <s v="G409083"/>
  </r>
  <r>
    <s v="https://www.gem.wiki/Moscow_CHP-22_power_station"/>
    <x v="140"/>
    <s v="Moscow CHP-22 power station"/>
    <s v="ТЭЦ-22 Мосэнерго, ТЭЦ-22 им. Н.И. Серебряникова, Дзержинская ТЭЦ, Люберецкая ТЭЦ (predecessor)"/>
    <s v="7"/>
    <s v="NG/HFO"/>
    <n v="110"/>
    <x v="0"/>
    <x v="3"/>
    <s v="Y"/>
    <m/>
    <s v="N"/>
    <s v="N"/>
    <x v="11"/>
    <m/>
    <m/>
    <m/>
    <n v="55.634053999999999"/>
    <n v="37.818257000000003"/>
    <s v="exact"/>
    <s v="Dzerzhinsky"/>
    <m/>
    <m/>
    <s v="Moscow Oblast"/>
    <x v="3"/>
    <s v="Eastern Europe"/>
    <m/>
    <m/>
    <s v="CHP-22 named after N.I. Serebryanikov"/>
    <s v="heat"/>
    <s v="Oil &amp; Refining"/>
    <s v="both"/>
    <s v="1023121"/>
    <n v="1133933"/>
    <s v="L103360"/>
    <s v="G409082"/>
  </r>
  <r>
    <s v="https://www.gem.wiki/Moscow_CHP-22_power_station"/>
    <x v="140"/>
    <s v="Moscow CHP-22 power station"/>
    <s v="ТЭЦ-22 Мосэнерго, ТЭЦ-22 им. Н.И. Серебряникова, Дзержинская ТЭЦ, Люберецкая ТЭЦ (predecessor)"/>
    <s v="8"/>
    <s v="NG/HFO"/>
    <n v="110"/>
    <x v="0"/>
    <x v="3"/>
    <s v="Y"/>
    <m/>
    <s v="N"/>
    <s v="N"/>
    <x v="16"/>
    <m/>
    <m/>
    <m/>
    <n v="55.634053999999999"/>
    <n v="37.818257000000003"/>
    <s v="exact"/>
    <s v="Dzerzhinsky"/>
    <m/>
    <m/>
    <s v="Moscow Oblast"/>
    <x v="3"/>
    <s v="Eastern Europe"/>
    <m/>
    <m/>
    <s v="CHP-22 named after N.I. Serebryanikov"/>
    <s v="heat"/>
    <s v="Oil &amp; Refining"/>
    <s v="both"/>
    <s v="1023121"/>
    <n v="1133934"/>
    <s v="L103360"/>
    <s v="G409081"/>
  </r>
  <r>
    <s v="https://www.gem.wiki/Moscow_CHP-22_power_station"/>
    <x v="140"/>
    <s v="Moscow CHP-22 power station"/>
    <s v="ТЭЦ-22 Мосэнерго, ТЭЦ-22 им. Н.И. Серебряникова, Дзержинская ТЭЦ, Люберецкая ТЭЦ (predecessor)"/>
    <s v="9R"/>
    <s v="NG/HFO"/>
    <n v="295"/>
    <x v="0"/>
    <x v="3"/>
    <s v="Y"/>
    <s v="not found"/>
    <s v="not found"/>
    <s v="N"/>
    <x v="3"/>
    <m/>
    <m/>
    <m/>
    <n v="55.634053999999999"/>
    <n v="37.818257000000003"/>
    <s v="exact"/>
    <s v="Dzerzhinsky"/>
    <m/>
    <m/>
    <s v="Moscow Oblast"/>
    <x v="3"/>
    <s v="Eastern Europe"/>
    <m/>
    <m/>
    <s v="CHP-22 named after N.I. Serebryanikov"/>
    <s v="heat"/>
    <s v="Oil &amp; Refining"/>
    <s v="both"/>
    <s v="1023121"/>
    <n v="1267795"/>
    <s v="L103360"/>
    <s v="G409078"/>
  </r>
  <r>
    <s v="https://www.gem.wiki/NLMK_CHP_power_station"/>
    <x v="140"/>
    <s v="NLMK CHP power station"/>
    <s v="ТЭЦ НЛМК"/>
    <s v="1"/>
    <s v="BFG/COG/NG"/>
    <n v="50"/>
    <x v="0"/>
    <x v="3"/>
    <s v="Y"/>
    <m/>
    <m/>
    <m/>
    <x v="15"/>
    <m/>
    <m/>
    <m/>
    <n v="52.555768"/>
    <n v="39.600090999999999"/>
    <s v="exact"/>
    <s v="Lipetsk"/>
    <m/>
    <m/>
    <s v="Lipetsk Oblast"/>
    <x v="3"/>
    <s v="Eastern Europe"/>
    <s v="WRI: WRI1062136"/>
    <m/>
    <m/>
    <s v="both"/>
    <s v="Iron &amp; Steel"/>
    <m/>
    <m/>
    <m/>
    <s v="L408427"/>
    <s v="G411905"/>
  </r>
  <r>
    <s v="https://www.gem.wiki/NLMK_CHP_power_station"/>
    <x v="140"/>
    <s v="NLMK CHP power station"/>
    <s v="ТЭЦ НЛМК"/>
    <s v="4"/>
    <s v="BFG/COG/NG"/>
    <n v="50"/>
    <x v="0"/>
    <x v="3"/>
    <s v="Y"/>
    <m/>
    <m/>
    <m/>
    <x v="66"/>
    <m/>
    <m/>
    <m/>
    <n v="52.555768"/>
    <n v="39.600090999999999"/>
    <s v="exact"/>
    <s v="Lipetsk"/>
    <m/>
    <m/>
    <s v="Lipetsk Oblast"/>
    <x v="3"/>
    <s v="Eastern Europe"/>
    <s v="WRI: WRI1062136"/>
    <m/>
    <m/>
    <s v="both"/>
    <s v="Iron &amp; Steel"/>
    <m/>
    <s v="1059913"/>
    <n v="1212842"/>
    <s v="L408427"/>
    <s v="G411904"/>
  </r>
  <r>
    <s v="https://www.gem.wiki/NLMK_CHP_power_station"/>
    <x v="140"/>
    <s v="NLMK CHP power station"/>
    <s v="ТЭЦ НЛМК"/>
    <s v="5"/>
    <s v="BFG/COG/NG"/>
    <n v="60"/>
    <x v="0"/>
    <x v="3"/>
    <s v="Y"/>
    <m/>
    <m/>
    <m/>
    <x v="80"/>
    <m/>
    <m/>
    <m/>
    <n v="52.555768"/>
    <n v="39.600090999999999"/>
    <s v="exact"/>
    <s v="Lipetsk"/>
    <m/>
    <m/>
    <s v="Lipetsk Oblast"/>
    <x v="3"/>
    <s v="Eastern Europe"/>
    <s v="WRI: WRI1062136"/>
    <m/>
    <m/>
    <s v="both"/>
    <s v="Iron &amp; Steel"/>
    <m/>
    <s v="1059913"/>
    <n v="1212843"/>
    <s v="L408427"/>
    <s v="G411903"/>
  </r>
  <r>
    <s v="https://www.gem.wiki/NLMK_CHP_power_station"/>
    <x v="140"/>
    <s v="NLMK CHP power station"/>
    <s v="ТЭЦ НЛМК"/>
    <s v="6"/>
    <s v="BFG/COG/NG"/>
    <n v="60"/>
    <x v="0"/>
    <x v="3"/>
    <s v="Y"/>
    <m/>
    <m/>
    <m/>
    <x v="70"/>
    <m/>
    <m/>
    <m/>
    <n v="52.555768"/>
    <n v="39.600090999999999"/>
    <s v="exact"/>
    <s v="Lipetsk"/>
    <m/>
    <m/>
    <s v="Lipetsk Oblast"/>
    <x v="3"/>
    <s v="Eastern Europe"/>
    <s v="WRI: WRI1062136"/>
    <m/>
    <m/>
    <s v="both"/>
    <s v="Iron &amp; Steel"/>
    <m/>
    <s v="1059913"/>
    <n v="1212844"/>
    <s v="L408427"/>
    <s v="G411902"/>
  </r>
  <r>
    <s v="https://www.gem.wiki/NLMK_CHP_power_station"/>
    <x v="140"/>
    <s v="NLMK CHP power station"/>
    <s v="ТЭЦ НЛМК"/>
    <s v="7"/>
    <s v="BFG/COG/NG"/>
    <n v="50"/>
    <x v="0"/>
    <x v="3"/>
    <s v="Y"/>
    <m/>
    <m/>
    <m/>
    <x v="11"/>
    <m/>
    <m/>
    <m/>
    <n v="52.555768"/>
    <n v="39.600090999999999"/>
    <s v="exact"/>
    <s v="Lipetsk"/>
    <m/>
    <m/>
    <s v="Lipetsk Oblast"/>
    <x v="3"/>
    <s v="Eastern Europe"/>
    <s v="WRI: WRI1062136"/>
    <m/>
    <m/>
    <s v="both"/>
    <s v="Iron &amp; Steel"/>
    <m/>
    <s v="1059913"/>
    <n v="1249721"/>
    <s v="L408427"/>
    <s v="G411901"/>
  </r>
  <r>
    <s v="https://www.gem.wiki/NLMK_Recovery_CHP_power_station"/>
    <x v="140"/>
    <s v="NLMK Recovery CHP power station"/>
    <s v="УТЭЦ НЛМК"/>
    <s v="1"/>
    <s v="BFG/NG"/>
    <n v="50"/>
    <x v="0"/>
    <x v="3"/>
    <s v="Y"/>
    <m/>
    <m/>
    <m/>
    <x v="22"/>
    <m/>
    <m/>
    <m/>
    <n v="52.529584"/>
    <n v="39.647812999999999"/>
    <s v="exact"/>
    <s v="Lipetsk"/>
    <m/>
    <m/>
    <s v="Lipetsk Oblast"/>
    <x v="3"/>
    <s v="Eastern Europe"/>
    <m/>
    <m/>
    <m/>
    <s v="both"/>
    <s v="Iron &amp; Steel"/>
    <m/>
    <m/>
    <m/>
    <s v="L408431"/>
    <s v="G411900"/>
  </r>
  <r>
    <s v="https://www.gem.wiki/NLMK_Recovery_CHP_power_station"/>
    <x v="140"/>
    <s v="NLMK Recovery CHP power station"/>
    <s v="УТЭЦ НЛМК"/>
    <s v="2"/>
    <s v="BFG/NG"/>
    <n v="50"/>
    <x v="0"/>
    <x v="3"/>
    <s v="Y"/>
    <m/>
    <m/>
    <m/>
    <x v="22"/>
    <m/>
    <m/>
    <m/>
    <n v="52.529584"/>
    <n v="39.647812999999999"/>
    <s v="exact"/>
    <s v="Lipetsk"/>
    <m/>
    <m/>
    <s v="Lipetsk Oblast"/>
    <x v="3"/>
    <s v="Eastern Europe"/>
    <m/>
    <m/>
    <m/>
    <s v="both"/>
    <s v="Iron &amp; Steel"/>
    <m/>
    <m/>
    <m/>
    <s v="L408431"/>
    <s v="G411899"/>
  </r>
  <r>
    <s v="https://www.gem.wiki/NLMK_Recovery_CHP_power_station"/>
    <x v="140"/>
    <s v="NLMK Recovery CHP power station"/>
    <s v="УТЭЦ НЛМК"/>
    <s v="3"/>
    <s v="BFG/NG"/>
    <n v="50"/>
    <x v="0"/>
    <x v="3"/>
    <s v="Y"/>
    <m/>
    <m/>
    <m/>
    <x v="22"/>
    <m/>
    <m/>
    <m/>
    <n v="52.529584"/>
    <n v="39.647812999999999"/>
    <s v="exact"/>
    <s v="Lipetsk"/>
    <m/>
    <m/>
    <s v="Lipetsk Oblast"/>
    <x v="3"/>
    <s v="Eastern Europe"/>
    <m/>
    <m/>
    <m/>
    <s v="both"/>
    <s v="Iron &amp; Steel"/>
    <m/>
    <m/>
    <m/>
    <s v="L408431"/>
    <s v="G411898"/>
  </r>
  <r>
    <s v="https://www.gem.wiki/NLMK_Recovery_CHP-2_power_station"/>
    <x v="140"/>
    <s v="NLMK Recovery CHP-2 power station"/>
    <s v="УТЭЦ-2 НЛМК"/>
    <s v="1"/>
    <s v="BFG"/>
    <n v="150"/>
    <x v="1"/>
    <x v="3"/>
    <s v="Y"/>
    <m/>
    <m/>
    <m/>
    <x v="7"/>
    <m/>
    <m/>
    <m/>
    <n v="52.552601443065903"/>
    <n v="39.626126484581803"/>
    <s v="approximate"/>
    <s v="Lipetsk"/>
    <m/>
    <m/>
    <s v="Lipetsk Oblast"/>
    <x v="3"/>
    <s v="Eastern Europe"/>
    <m/>
    <m/>
    <m/>
    <s v="both"/>
    <s v="Iron &amp; Steel"/>
    <m/>
    <m/>
    <m/>
    <s v="L408430"/>
    <s v="G411897"/>
  </r>
  <r>
    <s v="https://www.gem.wiki/NLMK_Recovery_CHP-2_power_station"/>
    <x v="140"/>
    <s v="NLMK Recovery CHP-2 power station"/>
    <s v="УТЭЦ-2 НЛМК"/>
    <s v="2"/>
    <s v="BFG"/>
    <n v="150"/>
    <x v="1"/>
    <x v="3"/>
    <s v="Y"/>
    <m/>
    <m/>
    <m/>
    <x v="7"/>
    <m/>
    <m/>
    <m/>
    <n v="52.552601443065903"/>
    <n v="39.626126484581803"/>
    <s v="approximate"/>
    <s v="Lipetsk"/>
    <m/>
    <m/>
    <s v="Lipetsk Oblast"/>
    <x v="3"/>
    <s v="Eastern Europe"/>
    <m/>
    <m/>
    <m/>
    <s v="both"/>
    <s v="Iron &amp; Steel"/>
    <m/>
    <m/>
    <m/>
    <s v="L408430"/>
    <s v="G411896"/>
  </r>
  <r>
    <s v="https://www.gem.wiki/Naberezhnye_Chelny_power_station"/>
    <x v="140"/>
    <s v="Naberezhnye Chelny power station"/>
    <s v="Набережночелнинская ТЭЦ"/>
    <s v="1"/>
    <s v="NG/HFO"/>
    <n v="60"/>
    <x v="0"/>
    <x v="3"/>
    <s v="Y"/>
    <m/>
    <m/>
    <m/>
    <x v="73"/>
    <m/>
    <m/>
    <m/>
    <n v="55.690600000000003"/>
    <n v="52.4758"/>
    <s v="exact"/>
    <s v="Naberezhnye Chelny"/>
    <m/>
    <m/>
    <s v="Republic of Tatarstan"/>
    <x v="3"/>
    <s v="Eastern Europe"/>
    <s v="WRI: WRI1061818"/>
    <m/>
    <m/>
    <m/>
    <m/>
    <m/>
    <s v="1052748"/>
    <n v="1178010"/>
    <s v="L407254"/>
    <s v="G409077"/>
  </r>
  <r>
    <s v="https://www.gem.wiki/Naberezhnye_Chelny_power_station"/>
    <x v="140"/>
    <s v="Naberezhnye Chelny power station"/>
    <s v="Набережночелнинская ТЭЦ"/>
    <s v="10"/>
    <s v="NG/HFO"/>
    <n v="175"/>
    <x v="0"/>
    <x v="3"/>
    <s v="Y"/>
    <m/>
    <m/>
    <m/>
    <x v="76"/>
    <m/>
    <m/>
    <m/>
    <n v="55.690600000000003"/>
    <n v="52.4758"/>
    <s v="exact"/>
    <s v="Naberezhnye Chelny"/>
    <m/>
    <m/>
    <s v="Republic of Tatarstan"/>
    <x v="3"/>
    <s v="Eastern Europe"/>
    <s v="WRI: WRI1061818"/>
    <m/>
    <m/>
    <m/>
    <m/>
    <m/>
    <s v="1052748"/>
    <n v="1178019"/>
    <s v="L407254"/>
    <s v="G409068"/>
  </r>
  <r>
    <s v="https://www.gem.wiki/Naberezhnye_Chelny_power_station"/>
    <x v="140"/>
    <s v="Naberezhnye Chelny power station"/>
    <s v="Набережночелнинская ТЭЦ"/>
    <s v="11"/>
    <s v="NG/HFO"/>
    <n v="185"/>
    <x v="0"/>
    <x v="3"/>
    <s v="Y"/>
    <m/>
    <m/>
    <m/>
    <x v="12"/>
    <m/>
    <m/>
    <m/>
    <n v="55.690600000000003"/>
    <n v="52.4758"/>
    <s v="exact"/>
    <s v="Naberezhnye Chelny"/>
    <m/>
    <m/>
    <s v="Republic of Tatarstan"/>
    <x v="3"/>
    <s v="Eastern Europe"/>
    <s v="WRI: WRI1061818"/>
    <m/>
    <m/>
    <m/>
    <m/>
    <m/>
    <s v="1052748"/>
    <n v="1178020"/>
    <s v="L407254"/>
    <s v="G409067"/>
  </r>
  <r>
    <s v="https://www.gem.wiki/Naberezhnye_Chelny_power_station"/>
    <x v="140"/>
    <s v="Naberezhnye Chelny power station"/>
    <s v="Набережночелнинская ТЭЦ"/>
    <s v="2"/>
    <s v="NG/HFO"/>
    <n v="60"/>
    <x v="0"/>
    <x v="3"/>
    <s v="Y"/>
    <m/>
    <m/>
    <m/>
    <x v="73"/>
    <m/>
    <m/>
    <m/>
    <n v="55.690600000000003"/>
    <n v="52.4758"/>
    <s v="exact"/>
    <s v="Naberezhnye Chelny"/>
    <m/>
    <m/>
    <s v="Republic of Tatarstan"/>
    <x v="3"/>
    <s v="Eastern Europe"/>
    <s v="WRI: WRI1061818"/>
    <m/>
    <m/>
    <m/>
    <m/>
    <m/>
    <s v="1052748"/>
    <n v="1178011"/>
    <s v="L407254"/>
    <s v="G409076"/>
  </r>
  <r>
    <s v="https://www.gem.wiki/Naberezhnye_Chelny_power_station"/>
    <x v="140"/>
    <s v="Naberezhnye Chelny power station"/>
    <s v="Набережночелнинская ТЭЦ"/>
    <s v="3"/>
    <s v="NG/HFO"/>
    <n v="105"/>
    <x v="0"/>
    <x v="3"/>
    <s v="Y"/>
    <m/>
    <m/>
    <m/>
    <x v="35"/>
    <m/>
    <m/>
    <m/>
    <n v="55.690600000000003"/>
    <n v="52.4758"/>
    <s v="exact"/>
    <s v="Naberezhnye Chelny"/>
    <m/>
    <m/>
    <s v="Republic of Tatarstan"/>
    <x v="3"/>
    <s v="Eastern Europe"/>
    <s v="WRI: WRI1061818"/>
    <m/>
    <m/>
    <m/>
    <m/>
    <m/>
    <s v="1052748"/>
    <n v="1178012"/>
    <s v="L407254"/>
    <s v="G409075"/>
  </r>
  <r>
    <s v="https://www.gem.wiki/Naberezhnye_Chelny_power_station"/>
    <x v="140"/>
    <s v="Naberezhnye Chelny power station"/>
    <s v="Набережночелнинская ТЭЦ"/>
    <s v="4"/>
    <s v="NG/HFO"/>
    <n v="105"/>
    <x v="0"/>
    <x v="3"/>
    <s v="Y"/>
    <m/>
    <m/>
    <m/>
    <x v="35"/>
    <m/>
    <m/>
    <m/>
    <n v="55.690600000000003"/>
    <n v="52.4758"/>
    <s v="exact"/>
    <s v="Naberezhnye Chelny"/>
    <m/>
    <m/>
    <s v="Republic of Tatarstan"/>
    <x v="3"/>
    <s v="Eastern Europe"/>
    <s v="WRI: WRI1061818"/>
    <m/>
    <m/>
    <m/>
    <m/>
    <m/>
    <s v="1052748"/>
    <n v="1178013"/>
    <s v="L407254"/>
    <s v="G409074"/>
  </r>
  <r>
    <s v="https://www.gem.wiki/Naberezhnye_Chelny_power_station"/>
    <x v="140"/>
    <s v="Naberezhnye Chelny power station"/>
    <s v="Набережночелнинская ТЭЦ"/>
    <s v="5"/>
    <s v="NG/HFO"/>
    <n v="110"/>
    <x v="0"/>
    <x v="3"/>
    <s v="Y"/>
    <m/>
    <m/>
    <m/>
    <x v="38"/>
    <m/>
    <m/>
    <m/>
    <n v="55.690600000000003"/>
    <n v="52.4758"/>
    <s v="exact"/>
    <s v="Naberezhnye Chelny"/>
    <m/>
    <m/>
    <s v="Republic of Tatarstan"/>
    <x v="3"/>
    <s v="Eastern Europe"/>
    <s v="WRI: WRI1061818"/>
    <m/>
    <m/>
    <m/>
    <m/>
    <m/>
    <s v="1052748"/>
    <n v="1178014"/>
    <s v="L407254"/>
    <s v="G409073"/>
  </r>
  <r>
    <s v="https://www.gem.wiki/Naberezhnye_Chelny_power_station"/>
    <x v="140"/>
    <s v="Naberezhnye Chelny power station"/>
    <s v="Набережночелнинская ТЭЦ"/>
    <s v="6"/>
    <s v="NG/HFO"/>
    <n v="110"/>
    <x v="0"/>
    <x v="3"/>
    <s v="Y"/>
    <m/>
    <m/>
    <m/>
    <x v="38"/>
    <m/>
    <m/>
    <m/>
    <n v="55.690600000000003"/>
    <n v="52.4758"/>
    <s v="exact"/>
    <s v="Naberezhnye Chelny"/>
    <m/>
    <m/>
    <s v="Republic of Tatarstan"/>
    <x v="3"/>
    <s v="Eastern Europe"/>
    <s v="WRI: WRI1061818"/>
    <m/>
    <m/>
    <m/>
    <m/>
    <m/>
    <s v="1052748"/>
    <n v="1178015"/>
    <s v="L407254"/>
    <s v="G409072"/>
  </r>
  <r>
    <s v="https://www.gem.wiki/Naberezhnye_Chelny_power_station"/>
    <x v="140"/>
    <s v="Naberezhnye Chelny power station"/>
    <s v="Набережночелнинская ТЭЦ"/>
    <s v="7"/>
    <s v="NG/HFO"/>
    <n v="110"/>
    <x v="0"/>
    <x v="3"/>
    <s v="Y"/>
    <m/>
    <m/>
    <m/>
    <x v="50"/>
    <m/>
    <m/>
    <m/>
    <n v="55.690600000000003"/>
    <n v="52.4758"/>
    <s v="exact"/>
    <s v="Naberezhnye Chelny"/>
    <m/>
    <m/>
    <s v="Republic of Tatarstan"/>
    <x v="3"/>
    <s v="Eastern Europe"/>
    <s v="WRI: WRI1061818"/>
    <m/>
    <m/>
    <m/>
    <m/>
    <m/>
    <s v="1052748"/>
    <n v="1178016"/>
    <s v="L407254"/>
    <s v="G409071"/>
  </r>
  <r>
    <s v="https://www.gem.wiki/Naberezhnye_Chelny_power_station"/>
    <x v="140"/>
    <s v="Naberezhnye Chelny power station"/>
    <s v="Набережночелнинская ТЭЦ"/>
    <s v="8"/>
    <s v="NG/HFO"/>
    <n v="110"/>
    <x v="0"/>
    <x v="3"/>
    <s v="Y"/>
    <m/>
    <m/>
    <m/>
    <x v="68"/>
    <m/>
    <m/>
    <m/>
    <n v="55.690600000000003"/>
    <n v="52.4758"/>
    <s v="exact"/>
    <s v="Naberezhnye Chelny"/>
    <m/>
    <m/>
    <s v="Republic of Tatarstan"/>
    <x v="3"/>
    <s v="Eastern Europe"/>
    <s v="WRI: WRI1061818"/>
    <m/>
    <m/>
    <m/>
    <m/>
    <m/>
    <s v="1052748"/>
    <n v="1178017"/>
    <s v="L407254"/>
    <s v="G409070"/>
  </r>
  <r>
    <s v="https://www.gem.wiki/Naberezhnye_Chelny_power_station"/>
    <x v="140"/>
    <s v="Naberezhnye Chelny power station"/>
    <s v="Набережночелнинская ТЭЦ"/>
    <s v="9"/>
    <s v="NG/HFO"/>
    <n v="50"/>
    <x v="0"/>
    <x v="3"/>
    <s v="Y"/>
    <m/>
    <m/>
    <m/>
    <x v="68"/>
    <m/>
    <m/>
    <m/>
    <n v="55.690600000000003"/>
    <n v="52.4758"/>
    <s v="exact"/>
    <s v="Naberezhnye Chelny"/>
    <m/>
    <m/>
    <s v="Republic of Tatarstan"/>
    <x v="3"/>
    <s v="Eastern Europe"/>
    <s v="WRI: WRI1061818"/>
    <m/>
    <m/>
    <m/>
    <m/>
    <m/>
    <s v="1052748"/>
    <n v="1178018"/>
    <s v="L407254"/>
    <s v="G409069"/>
  </r>
  <r>
    <s v="https://www.gem.wiki/Nevinnomysskya_GRES_power_station"/>
    <x v="140"/>
    <s v="Nevinnomysskya GRES power station"/>
    <s v="Невинномысская ГРЭС"/>
    <s v="10"/>
    <s v="NG"/>
    <n v="155"/>
    <x v="0"/>
    <x v="3"/>
    <s v="Y"/>
    <m/>
    <m/>
    <m/>
    <x v="74"/>
    <m/>
    <m/>
    <m/>
    <n v="44.659500000000001"/>
    <n v="41.929400000000001"/>
    <s v="exact"/>
    <s v="Nevinnomyssk"/>
    <m/>
    <m/>
    <s v="Stavropol Krai"/>
    <x v="3"/>
    <s v="Eastern Europe"/>
    <m/>
    <m/>
    <m/>
    <m/>
    <m/>
    <m/>
    <s v="1027568"/>
    <n v="1027568"/>
    <s v="L407253"/>
    <s v="G409062"/>
  </r>
  <r>
    <s v="https://www.gem.wiki/Nevinnomysskya_GRES_power_station"/>
    <x v="140"/>
    <s v="Nevinnomysskya GRES power station"/>
    <s v="Невинномысская ГРЭС"/>
    <s v="11"/>
    <s v="NG"/>
    <n v="160"/>
    <x v="0"/>
    <x v="3"/>
    <s v="Y"/>
    <m/>
    <m/>
    <m/>
    <x v="65"/>
    <m/>
    <m/>
    <m/>
    <n v="44.659500000000001"/>
    <n v="41.929400000000001"/>
    <s v="exact"/>
    <s v="Nevinnomyssk"/>
    <m/>
    <m/>
    <s v="Stavropol Krai"/>
    <x v="3"/>
    <s v="Eastern Europe"/>
    <m/>
    <m/>
    <m/>
    <m/>
    <m/>
    <m/>
    <s v="1027568"/>
    <n v="1027568"/>
    <s v="L407253"/>
    <s v="G409061"/>
  </r>
  <r>
    <s v="https://www.gem.wiki/Nevinnomysskya_GRES_power_station"/>
    <x v="140"/>
    <s v="Nevinnomysskya GRES power station"/>
    <s v="Невинномысская ГРЭС"/>
    <s v="3"/>
    <s v="NG"/>
    <n v="80"/>
    <x v="0"/>
    <x v="3"/>
    <s v="Y"/>
    <m/>
    <m/>
    <m/>
    <x v="21"/>
    <m/>
    <m/>
    <m/>
    <n v="44.659500000000001"/>
    <n v="41.929400000000001"/>
    <s v="exact"/>
    <s v="Nevinnomyssk"/>
    <m/>
    <m/>
    <s v="Stavropol Krai"/>
    <x v="3"/>
    <s v="Eastern Europe"/>
    <m/>
    <m/>
    <m/>
    <m/>
    <m/>
    <m/>
    <m/>
    <m/>
    <s v="L407253"/>
    <s v="G411907"/>
  </r>
  <r>
    <s v="https://www.gem.wiki/Nevinnomysskya_GRES_power_station"/>
    <x v="140"/>
    <s v="Nevinnomysskya GRES power station"/>
    <s v="Невинномысская ГРЭС"/>
    <s v="4"/>
    <s v="NG"/>
    <n v="50"/>
    <x v="0"/>
    <x v="3"/>
    <s v="Y"/>
    <m/>
    <m/>
    <m/>
    <x v="75"/>
    <m/>
    <m/>
    <m/>
    <n v="44.659500000000001"/>
    <n v="41.929400000000001"/>
    <s v="exact"/>
    <s v="Nevinnomyssk"/>
    <m/>
    <m/>
    <s v="Stavropol Krai"/>
    <x v="3"/>
    <s v="Eastern Europe"/>
    <m/>
    <m/>
    <m/>
    <m/>
    <m/>
    <m/>
    <m/>
    <m/>
    <s v="L407253"/>
    <s v="G411906"/>
  </r>
  <r>
    <s v="https://www.gem.wiki/Nevinnomysskya_GRES_power_station"/>
    <x v="140"/>
    <s v="Nevinnomysskya GRES power station"/>
    <s v="Невинномысская ГРЭС"/>
    <s v="6"/>
    <s v="NG"/>
    <n v="155"/>
    <x v="0"/>
    <x v="3"/>
    <s v="Y"/>
    <m/>
    <m/>
    <m/>
    <x v="69"/>
    <m/>
    <m/>
    <m/>
    <n v="44.659500000000001"/>
    <n v="41.929400000000001"/>
    <s v="exact"/>
    <s v="Nevinnomyssk"/>
    <m/>
    <m/>
    <s v="Stavropol Krai"/>
    <x v="3"/>
    <s v="Eastern Europe"/>
    <m/>
    <m/>
    <m/>
    <m/>
    <m/>
    <m/>
    <s v="1027568"/>
    <n v="1027568"/>
    <s v="L407253"/>
    <s v="G409066"/>
  </r>
  <r>
    <s v="https://www.gem.wiki/Nevinnomysskya_GRES_power_station"/>
    <x v="140"/>
    <s v="Nevinnomysskya GRES power station"/>
    <s v="Невинномысская ГРЭС"/>
    <s v="7"/>
    <s v="NG"/>
    <n v="155"/>
    <x v="0"/>
    <x v="3"/>
    <s v="Y"/>
    <m/>
    <m/>
    <m/>
    <x v="82"/>
    <m/>
    <m/>
    <m/>
    <n v="44.659500000000001"/>
    <n v="41.929400000000001"/>
    <s v="exact"/>
    <s v="Nevinnomyssk"/>
    <m/>
    <m/>
    <s v="Stavropol Krai"/>
    <x v="3"/>
    <s v="Eastern Europe"/>
    <m/>
    <m/>
    <m/>
    <m/>
    <m/>
    <m/>
    <s v="1027568"/>
    <n v="1027568"/>
    <s v="L407253"/>
    <s v="G409065"/>
  </r>
  <r>
    <s v="https://www.gem.wiki/Nevinnomysskya_GRES_power_station"/>
    <x v="140"/>
    <s v="Nevinnomysskya GRES power station"/>
    <s v="Невинномысская ГРЭС"/>
    <s v="8"/>
    <s v="NG"/>
    <n v="155"/>
    <x v="0"/>
    <x v="3"/>
    <s v="Y"/>
    <m/>
    <m/>
    <m/>
    <x v="36"/>
    <m/>
    <m/>
    <m/>
    <n v="44.659500000000001"/>
    <n v="41.929400000000001"/>
    <s v="exact"/>
    <s v="Nevinnomyssk"/>
    <m/>
    <m/>
    <s v="Stavropol Krai"/>
    <x v="3"/>
    <s v="Eastern Europe"/>
    <m/>
    <m/>
    <m/>
    <m/>
    <m/>
    <m/>
    <s v="1027568"/>
    <n v="1027568"/>
    <s v="L407253"/>
    <s v="G409064"/>
  </r>
  <r>
    <s v="https://www.gem.wiki/Nevinnomysskya_GRES_power_station"/>
    <x v="140"/>
    <s v="Nevinnomysskya GRES power station"/>
    <s v="Невинномысская ГРЭС"/>
    <s v="9"/>
    <s v="NG"/>
    <n v="155"/>
    <x v="0"/>
    <x v="3"/>
    <s v="Y"/>
    <m/>
    <m/>
    <m/>
    <x v="84"/>
    <m/>
    <m/>
    <m/>
    <n v="44.659500000000001"/>
    <n v="41.929400000000001"/>
    <s v="exact"/>
    <s v="Nevinnomyssk"/>
    <m/>
    <m/>
    <s v="Stavropol Krai"/>
    <x v="3"/>
    <s v="Eastern Europe"/>
    <m/>
    <m/>
    <m/>
    <m/>
    <m/>
    <m/>
    <s v="1027568"/>
    <n v="1027568"/>
    <s v="L407253"/>
    <s v="G409063"/>
  </r>
  <r>
    <s v="https://www.gem.wiki/Nevinnomysskya_GRES_power_station"/>
    <x v="140"/>
    <s v="Nevinnomysskya GRES power station"/>
    <s v="Невинномысская ГРЭС"/>
    <s v="CC1"/>
    <s v="NG"/>
    <n v="431"/>
    <x v="0"/>
    <x v="0"/>
    <s v="Y"/>
    <m/>
    <m/>
    <m/>
    <x v="17"/>
    <m/>
    <m/>
    <m/>
    <n v="44.659500000000001"/>
    <n v="41.929400000000001"/>
    <s v="exact"/>
    <s v="Nevinnomyssk"/>
    <m/>
    <m/>
    <s v="Stavropol Krai"/>
    <x v="3"/>
    <s v="Eastern Europe"/>
    <m/>
    <m/>
    <m/>
    <m/>
    <m/>
    <m/>
    <s v="1027568"/>
    <s v="1203764, 1203765"/>
    <s v="L407253"/>
    <s v="G409059"/>
  </r>
  <r>
    <s v="https://www.gem.wiki/Nikolaev_CHP_power_station"/>
    <x v="140"/>
    <s v="Nikolaev CHP power station"/>
    <s v="Николаевская ТЭЦ"/>
    <s v="3"/>
    <s v="NG"/>
    <n v="55"/>
    <x v="0"/>
    <x v="3"/>
    <s v="Y"/>
    <m/>
    <m/>
    <m/>
    <x v="27"/>
    <m/>
    <m/>
    <m/>
    <n v="53.134721999999996"/>
    <n v="140.72416699999999"/>
    <s v="exact"/>
    <s v="Nikolaevsk-on-Amur"/>
    <m/>
    <m/>
    <s v="Khabarovsk Oblast"/>
    <x v="3"/>
    <s v="Eastern Europe"/>
    <m/>
    <m/>
    <s v="Sovetsko-Gavanskaya CHPP"/>
    <m/>
    <m/>
    <m/>
    <s v="1026664"/>
    <m/>
    <s v="L407252"/>
    <s v="G409058"/>
  </r>
  <r>
    <s v="https://www.gem.wiki/Nikolaev_CHP_power_station"/>
    <x v="140"/>
    <s v="Nikolaev CHP power station"/>
    <s v="Николаевская ТЭЦ"/>
    <s v="4"/>
    <s v="NG"/>
    <n v="50"/>
    <x v="0"/>
    <x v="3"/>
    <s v="Y"/>
    <m/>
    <m/>
    <m/>
    <x v="33"/>
    <m/>
    <m/>
    <m/>
    <n v="53.134721999999996"/>
    <n v="140.72416699999999"/>
    <s v="exact"/>
    <s v="Nikolaevsk-on-Amur"/>
    <m/>
    <m/>
    <s v="Khabarovsk Oblast"/>
    <x v="3"/>
    <s v="Eastern Europe"/>
    <m/>
    <m/>
    <s v="Sovetsko-Gavanskaya CHPP"/>
    <m/>
    <m/>
    <m/>
    <s v="1026664"/>
    <m/>
    <s v="L407252"/>
    <s v="G409057"/>
  </r>
  <r>
    <s v="https://www.gem.wiki/Nizhegorodskaya_CHP_power_station"/>
    <x v="140"/>
    <s v="Nizhegorodskaya CHP power station"/>
    <s v="Нижегородская ТЭЦ"/>
    <s v="CC1"/>
    <s v="NG"/>
    <n v="450"/>
    <x v="4"/>
    <x v="0"/>
    <s v="Y"/>
    <s v="not found"/>
    <s v="not found"/>
    <s v="N"/>
    <x v="45"/>
    <m/>
    <m/>
    <m/>
    <n v="56.154712000000004"/>
    <n v="44.143245999999998"/>
    <s v="approximate"/>
    <s v="Kstovo"/>
    <m/>
    <m/>
    <s v="Nizhny Novgorod Oblast"/>
    <x v="3"/>
    <s v="Eastern Europe"/>
    <m/>
    <m/>
    <m/>
    <m/>
    <m/>
    <m/>
    <s v="not found"/>
    <m/>
    <s v="L407348"/>
    <s v="G409366"/>
  </r>
  <r>
    <s v="https://www.gem.wiki/Nizhegorodskaya_CHP_power_station"/>
    <x v="140"/>
    <s v="Nizhegorodskaya CHP power station"/>
    <s v="Нижегородская ТЭЦ"/>
    <s v="CC2"/>
    <s v="NG"/>
    <n v="450"/>
    <x v="4"/>
    <x v="0"/>
    <s v="Y"/>
    <s v="not found"/>
    <s v="not found"/>
    <s v="N"/>
    <x v="45"/>
    <m/>
    <m/>
    <m/>
    <n v="56.154712000000004"/>
    <n v="44.143245999999998"/>
    <s v="approximate"/>
    <s v="Kstovo"/>
    <m/>
    <m/>
    <s v="Nizhny Novgorod Oblast"/>
    <x v="3"/>
    <s v="Eastern Europe"/>
    <m/>
    <m/>
    <m/>
    <m/>
    <m/>
    <m/>
    <s v="not found"/>
    <m/>
    <s v="L407348"/>
    <s v="G409365"/>
  </r>
  <r>
    <s v="https://www.gem.wiki/Nizhegorodskaya_power_station"/>
    <x v="140"/>
    <s v="Nizhegorodskaya power station"/>
    <s v="Нижегородская ГРЭС"/>
    <s v="1"/>
    <s v="NG"/>
    <n v="80"/>
    <x v="0"/>
    <x v="3"/>
    <s v="Y"/>
    <m/>
    <m/>
    <m/>
    <x v="112"/>
    <m/>
    <m/>
    <m/>
    <n v="56.500936000000003"/>
    <n v="43.587788000000003"/>
    <s v="exact"/>
    <s v="Balakhna"/>
    <m/>
    <m/>
    <s v="Nizhny Novgorod Oblast"/>
    <x v="3"/>
    <s v="Eastern Europe"/>
    <s v="WRI: WRI1061745"/>
    <m/>
    <m/>
    <s v="power"/>
    <s v="Pulp &amp; Paper"/>
    <m/>
    <s v="1026666"/>
    <m/>
    <s v="L407251"/>
    <s v="G409056"/>
  </r>
  <r>
    <s v="https://www.gem.wiki/Nizhnekamsk_1_power_station"/>
    <x v="140"/>
    <s v="Nizhnekamsk 1 power station"/>
    <s v="Нижнекамская ТЭЦ-1 (ПТК-1)"/>
    <s v="10"/>
    <s v="NG/HFO"/>
    <n v="110"/>
    <x v="0"/>
    <x v="3"/>
    <s v="Y"/>
    <m/>
    <m/>
    <m/>
    <x v="79"/>
    <m/>
    <m/>
    <m/>
    <n v="55.608046000000002"/>
    <n v="51.939017999999997"/>
    <s v="exact"/>
    <s v="Nizhnekamsk"/>
    <m/>
    <m/>
    <s v="Republic of Tatarstan"/>
    <x v="3"/>
    <s v="Eastern Europe"/>
    <s v="WRI: WRI1061829"/>
    <m/>
    <s v="PTK-1"/>
    <s v="both"/>
    <s v="Chemicals"/>
    <m/>
    <s v="1026667"/>
    <m/>
    <s v="L407250"/>
    <s v="G409046"/>
  </r>
  <r>
    <s v="https://www.gem.wiki/Nizhnekamsk_1_power_station"/>
    <x v="140"/>
    <s v="Nizhnekamsk 1 power station"/>
    <s v="Нижнекамская ТЭЦ-1 (ПТК-1)"/>
    <s v="11"/>
    <s v="NG/HFO"/>
    <n v="100"/>
    <x v="0"/>
    <x v="3"/>
    <s v="Y"/>
    <m/>
    <m/>
    <m/>
    <x v="79"/>
    <m/>
    <m/>
    <m/>
    <n v="55.608046000000002"/>
    <n v="51.939017999999997"/>
    <s v="exact"/>
    <s v="Nizhnekamsk"/>
    <m/>
    <m/>
    <s v="Republic of Tatarstan"/>
    <x v="3"/>
    <s v="Eastern Europe"/>
    <s v="WRI: WRI1061829"/>
    <m/>
    <s v="PTK-1"/>
    <s v="both"/>
    <s v="Chemicals"/>
    <m/>
    <s v="1026667"/>
    <m/>
    <s v="L407250"/>
    <s v="G409047"/>
  </r>
  <r>
    <s v="https://www.gem.wiki/Nizhnekamsk_1_power_station"/>
    <x v="140"/>
    <s v="Nizhnekamsk 1 power station"/>
    <s v="Нижнекамская ТЭЦ-1 (ПТК-1)"/>
    <s v="2"/>
    <s v="NG/HFO"/>
    <n v="60"/>
    <x v="0"/>
    <x v="3"/>
    <s v="Y"/>
    <m/>
    <m/>
    <m/>
    <x v="74"/>
    <m/>
    <m/>
    <m/>
    <n v="55.608046000000002"/>
    <n v="51.939017999999997"/>
    <s v="exact"/>
    <s v="Nizhnekamsk"/>
    <m/>
    <m/>
    <s v="Republic of Tatarstan"/>
    <x v="3"/>
    <s v="Eastern Europe"/>
    <s v="WRI: WRI1061829"/>
    <m/>
    <s v="PTK-1"/>
    <s v="both"/>
    <s v="Chemicals"/>
    <m/>
    <s v="1026667"/>
    <m/>
    <s v="L407250"/>
    <s v="G409051"/>
  </r>
  <r>
    <s v="https://www.gem.wiki/Nizhnekamsk_1_power_station"/>
    <x v="140"/>
    <s v="Nizhnekamsk 1 power station"/>
    <s v="Нижнекамская ТЭЦ-1 (ПТК-1)"/>
    <s v="3"/>
    <s v="NG/HFO"/>
    <n v="100"/>
    <x v="0"/>
    <x v="3"/>
    <s v="Y"/>
    <m/>
    <m/>
    <m/>
    <x v="65"/>
    <m/>
    <m/>
    <m/>
    <n v="55.608046000000002"/>
    <n v="51.939017999999997"/>
    <s v="exact"/>
    <s v="Nizhnekamsk"/>
    <m/>
    <m/>
    <s v="Republic of Tatarstan"/>
    <x v="3"/>
    <s v="Eastern Europe"/>
    <s v="WRI: WRI1061829"/>
    <m/>
    <s v="PTK-1"/>
    <s v="both"/>
    <s v="Chemicals"/>
    <m/>
    <s v="1026667"/>
    <m/>
    <s v="L407250"/>
    <s v="G409053"/>
  </r>
  <r>
    <s v="https://www.gem.wiki/Nizhnekamsk_1_power_station"/>
    <x v="140"/>
    <s v="Nizhnekamsk 1 power station"/>
    <s v="Нижнекамская ТЭЦ-1 (ПТК-1)"/>
    <s v="4"/>
    <s v="NG/HFO"/>
    <n v="60"/>
    <x v="0"/>
    <x v="3"/>
    <s v="Y"/>
    <m/>
    <m/>
    <m/>
    <x v="63"/>
    <m/>
    <m/>
    <m/>
    <n v="55.608046000000002"/>
    <n v="51.939017999999997"/>
    <s v="exact"/>
    <s v="Nizhnekamsk"/>
    <m/>
    <m/>
    <s v="Republic of Tatarstan"/>
    <x v="3"/>
    <s v="Eastern Europe"/>
    <s v="WRI: WRI1061829"/>
    <m/>
    <s v="PTK-1"/>
    <s v="both"/>
    <s v="Chemicals"/>
    <m/>
    <s v="1026667"/>
    <m/>
    <s v="L407250"/>
    <s v="G409050"/>
  </r>
  <r>
    <s v="https://www.gem.wiki/Nizhnekamsk_1_power_station"/>
    <x v="140"/>
    <s v="Nizhnekamsk 1 power station"/>
    <s v="Нижнекамская ТЭЦ-1 (ПТК-1)"/>
    <s v="5"/>
    <s v="NG/HFO"/>
    <n v="105"/>
    <x v="0"/>
    <x v="3"/>
    <s v="Y"/>
    <m/>
    <m/>
    <m/>
    <x v="62"/>
    <m/>
    <m/>
    <m/>
    <n v="55.608046000000002"/>
    <n v="51.939017999999997"/>
    <s v="exact"/>
    <s v="Nizhnekamsk"/>
    <m/>
    <m/>
    <s v="Republic of Tatarstan"/>
    <x v="3"/>
    <s v="Eastern Europe"/>
    <s v="WRI: WRI1061829"/>
    <m/>
    <s v="PTK-1"/>
    <s v="both"/>
    <s v="Chemicals"/>
    <m/>
    <s v="1026667"/>
    <m/>
    <s v="L407250"/>
    <s v="G409052"/>
  </r>
  <r>
    <s v="https://www.gem.wiki/Nizhnekamsk_1_power_station"/>
    <x v="140"/>
    <s v="Nizhnekamsk 1 power station"/>
    <s v="Нижнекамская ТЭЦ-1 (ПТК-1)"/>
    <s v="6"/>
    <s v="NG/HFO"/>
    <n v="70"/>
    <x v="0"/>
    <x v="3"/>
    <s v="Y"/>
    <m/>
    <m/>
    <m/>
    <x v="70"/>
    <m/>
    <m/>
    <m/>
    <n v="55.608046000000002"/>
    <n v="51.939017999999997"/>
    <s v="exact"/>
    <s v="Nizhnekamsk"/>
    <m/>
    <m/>
    <s v="Republic of Tatarstan"/>
    <x v="3"/>
    <s v="Eastern Europe"/>
    <s v="WRI: WRI1061829"/>
    <m/>
    <s v="PTK-1"/>
    <s v="both"/>
    <s v="Chemicals"/>
    <m/>
    <s v="1026667"/>
    <m/>
    <s v="L407250"/>
    <s v="G409048"/>
  </r>
  <r>
    <s v="https://www.gem.wiki/Nizhnekamsk_1_power_station"/>
    <x v="140"/>
    <s v="Nizhnekamsk 1 power station"/>
    <s v="Нижнекамская ТЭЦ-1 (ПТК-1)"/>
    <s v="7"/>
    <s v="NG/HFO"/>
    <n v="105"/>
    <x v="0"/>
    <x v="3"/>
    <s v="Y"/>
    <m/>
    <m/>
    <m/>
    <x v="73"/>
    <m/>
    <m/>
    <m/>
    <n v="55.608046000000002"/>
    <n v="51.939017999999997"/>
    <s v="exact"/>
    <s v="Nizhnekamsk"/>
    <m/>
    <m/>
    <s v="Republic of Tatarstan"/>
    <x v="3"/>
    <s v="Eastern Europe"/>
    <s v="WRI: WRI1061829"/>
    <m/>
    <s v="PTK-1"/>
    <s v="both"/>
    <s v="Chemicals"/>
    <m/>
    <s v="1026667"/>
    <m/>
    <s v="L407250"/>
    <s v="G409054"/>
  </r>
  <r>
    <s v="https://www.gem.wiki/Nizhnekamsk_1_power_station"/>
    <x v="140"/>
    <s v="Nizhnekamsk 1 power station"/>
    <s v="Нижнекамская ТЭЦ-1 (ПТК-1)"/>
    <s v="8"/>
    <s v="NG/HFO"/>
    <n v="100"/>
    <x v="0"/>
    <x v="3"/>
    <s v="Y"/>
    <m/>
    <m/>
    <m/>
    <x v="35"/>
    <m/>
    <m/>
    <m/>
    <n v="55.608046000000002"/>
    <n v="51.939017999999997"/>
    <s v="exact"/>
    <s v="Nizhnekamsk"/>
    <m/>
    <m/>
    <s v="Republic of Tatarstan"/>
    <x v="3"/>
    <s v="Eastern Europe"/>
    <s v="WRI: WRI1061829"/>
    <m/>
    <s v="PTK-1"/>
    <s v="both"/>
    <s v="Chemicals"/>
    <m/>
    <s v="1026667"/>
    <m/>
    <s v="L407250"/>
    <s v="G409055"/>
  </r>
  <r>
    <s v="https://www.gem.wiki/Nizhnekamsk_1_power_station"/>
    <x v="140"/>
    <s v="Nizhnekamsk 1 power station"/>
    <s v="Нижнекамская ТЭЦ-1 (ПТК-1)"/>
    <s v="9"/>
    <s v="NG/HFO"/>
    <n v="70"/>
    <x v="0"/>
    <x v="3"/>
    <s v="Y"/>
    <m/>
    <m/>
    <m/>
    <x v="50"/>
    <m/>
    <m/>
    <m/>
    <n v="55.608046000000002"/>
    <n v="51.939017999999997"/>
    <s v="exact"/>
    <s v="Nizhnekamsk"/>
    <m/>
    <m/>
    <s v="Republic of Tatarstan"/>
    <x v="3"/>
    <s v="Eastern Europe"/>
    <s v="WRI: WRI1061829"/>
    <m/>
    <s v="PTK-1"/>
    <s v="both"/>
    <s v="Chemicals"/>
    <m/>
    <s v="1026667"/>
    <m/>
    <s v="L407250"/>
    <s v="G409049"/>
  </r>
  <r>
    <s v="https://www.gem.wiki/Nizhnekamsk_2_power_station"/>
    <x v="140"/>
    <s v="Nizhnekamsk 2 power station"/>
    <s v="Нижнекамская ТЭЦ-2 (ПТК-2)"/>
    <s v="1"/>
    <s v="NG/HFO"/>
    <n v="135"/>
    <x v="0"/>
    <x v="3"/>
    <s v="Y"/>
    <m/>
    <m/>
    <m/>
    <x v="51"/>
    <m/>
    <n v="2025"/>
    <m/>
    <n v="55.606611000000001"/>
    <n v="51.940389000000003"/>
    <s v="exact"/>
    <s v="Nizhnekamsk"/>
    <m/>
    <m/>
    <s v="Republic of Tatarstan"/>
    <x v="3"/>
    <s v="Eastern Europe"/>
    <s v="WRI: WRI1061831"/>
    <m/>
    <s v="PTK-2"/>
    <m/>
    <m/>
    <m/>
    <s v="1026668"/>
    <n v="1136292"/>
    <s v="L407249"/>
    <s v="G409045"/>
  </r>
  <r>
    <s v="https://www.gem.wiki/Nizhnekamsk_2_power_station"/>
    <x v="140"/>
    <s v="Nizhnekamsk 2 power station"/>
    <s v="Нижнекамская ТЭЦ-2 (ПТК-2)"/>
    <s v="2"/>
    <s v="NG/HFO"/>
    <n v="135"/>
    <x v="0"/>
    <x v="3"/>
    <s v="Y"/>
    <m/>
    <m/>
    <m/>
    <x v="51"/>
    <m/>
    <m/>
    <m/>
    <n v="55.606611000000001"/>
    <n v="51.940389000000003"/>
    <s v="exact"/>
    <s v="Nizhnekamsk"/>
    <m/>
    <m/>
    <s v="Republic of Tatarstan"/>
    <x v="3"/>
    <s v="Eastern Europe"/>
    <s v="WRI: WRI1061831"/>
    <m/>
    <s v="PTK-2"/>
    <m/>
    <m/>
    <m/>
    <s v="1026668"/>
    <m/>
    <s v="L407249"/>
    <s v="G409044"/>
  </r>
  <r>
    <s v="https://www.gem.wiki/Nizhnekamsk_2_power_station"/>
    <x v="140"/>
    <s v="Nizhnekamsk 2 power station"/>
    <s v="Нижнекамская ТЭЦ-2 (ПТК-2)"/>
    <s v="3R"/>
    <s v="NG/HFO"/>
    <n v="195"/>
    <x v="3"/>
    <x v="0"/>
    <s v="Y"/>
    <s v="not found"/>
    <s v="Y"/>
    <s v="N"/>
    <x v="40"/>
    <m/>
    <m/>
    <m/>
    <n v="55.606611000000001"/>
    <n v="51.940389000000003"/>
    <s v="exact"/>
    <s v="Nizhnekamsk"/>
    <m/>
    <m/>
    <s v="Republic of Tatarstan"/>
    <x v="3"/>
    <s v="Eastern Europe"/>
    <s v="WRI: WRI1061831"/>
    <m/>
    <s v="PTK-2"/>
    <m/>
    <m/>
    <m/>
    <s v="1026668"/>
    <m/>
    <s v="L407249"/>
    <s v="G409038"/>
  </r>
  <r>
    <s v="https://www.gem.wiki/Nizhnekamsk_2_power_station"/>
    <x v="140"/>
    <s v="Nizhnekamsk 2 power station"/>
    <s v="Нижнекамская ТЭЦ-2 (ПТК-2)"/>
    <s v="4"/>
    <s v="NG/HFO"/>
    <n v="97"/>
    <x v="0"/>
    <x v="3"/>
    <s v="Y"/>
    <m/>
    <m/>
    <m/>
    <x v="51"/>
    <m/>
    <m/>
    <m/>
    <n v="55.606611000000001"/>
    <n v="51.940389000000003"/>
    <s v="exact"/>
    <s v="Nizhnekamsk"/>
    <m/>
    <m/>
    <s v="Republic of Tatarstan"/>
    <x v="3"/>
    <s v="Eastern Europe"/>
    <s v="WRI: WRI1061831"/>
    <m/>
    <s v="PTK-2"/>
    <m/>
    <m/>
    <m/>
    <s v="1026668"/>
    <m/>
    <s v="L407249"/>
    <s v="G409042"/>
  </r>
  <r>
    <s v="https://www.gem.wiki/Nizhnekamsk_2_power_station"/>
    <x v="140"/>
    <s v="Nizhnekamsk 2 power station"/>
    <s v="Нижнекамская ТЭЦ-2 (ПТК-2)"/>
    <s v="5"/>
    <s v="NG/HFO"/>
    <n v="97"/>
    <x v="0"/>
    <x v="3"/>
    <s v="Y"/>
    <m/>
    <m/>
    <m/>
    <x v="51"/>
    <m/>
    <m/>
    <m/>
    <n v="55.606611000000001"/>
    <n v="51.940389000000003"/>
    <s v="exact"/>
    <s v="Nizhnekamsk"/>
    <m/>
    <m/>
    <s v="Republic of Tatarstan"/>
    <x v="3"/>
    <s v="Eastern Europe"/>
    <s v="WRI: WRI1061831"/>
    <m/>
    <s v="PTK-2"/>
    <m/>
    <m/>
    <m/>
    <s v="1026668"/>
    <m/>
    <s v="L407249"/>
    <s v="G409041"/>
  </r>
  <r>
    <s v="https://www.gem.wiki/Nizhnekamsk_2_power_station"/>
    <x v="140"/>
    <s v="Nizhnekamsk 2 power station"/>
    <s v="Нижнекамская ТЭЦ-2 (ПТК-2)"/>
    <s v="6"/>
    <s v="NG/HFO"/>
    <n v="110"/>
    <x v="0"/>
    <x v="3"/>
    <s v="Y"/>
    <m/>
    <m/>
    <m/>
    <x v="22"/>
    <m/>
    <m/>
    <m/>
    <n v="55.606611000000001"/>
    <n v="51.940389000000003"/>
    <s v="exact"/>
    <s v="Nizhnekamsk"/>
    <m/>
    <m/>
    <s v="Republic of Tatarstan"/>
    <x v="3"/>
    <s v="Eastern Europe"/>
    <s v="WRI: WRI1061831"/>
    <m/>
    <s v="PTK-2"/>
    <m/>
    <m/>
    <m/>
    <s v="1026668"/>
    <m/>
    <s v="L407249"/>
    <s v="G409040"/>
  </r>
  <r>
    <s v="https://www.gem.wiki/Nizhnekamsk_2_power_station"/>
    <x v="140"/>
    <s v="Nizhnekamsk 2 power station"/>
    <s v="Нижнекамская ТЭЦ-2 (ПТК-2)"/>
    <s v="7"/>
    <s v="NG/HFO"/>
    <n v="110"/>
    <x v="0"/>
    <x v="3"/>
    <s v="Y"/>
    <m/>
    <m/>
    <m/>
    <x v="2"/>
    <m/>
    <m/>
    <m/>
    <n v="55.606611000000001"/>
    <n v="51.940389000000003"/>
    <s v="exact"/>
    <s v="Nizhnekamsk"/>
    <m/>
    <m/>
    <s v="Republic of Tatarstan"/>
    <x v="3"/>
    <s v="Eastern Europe"/>
    <s v="WRI: WRI1061831"/>
    <m/>
    <s v="PTK-2"/>
    <m/>
    <m/>
    <m/>
    <s v="1026668"/>
    <m/>
    <s v="L407249"/>
    <s v="G409039"/>
  </r>
  <r>
    <s v="https://www.gem.wiki/Nizhnekamsk_Petrochemical_power_station"/>
    <x v="140"/>
    <s v="Nizhnekamsk Petrochemical power station"/>
    <s v="ПГУ-ТЭС ПАО &quot;Нижнекамскнефтехим&quot;, НКНХ, Лемаевская ПГУ"/>
    <s v="1-1"/>
    <s v="NG/OG"/>
    <n v="495"/>
    <x v="0"/>
    <x v="0"/>
    <s v="N"/>
    <s v="N"/>
    <s v="not found"/>
    <s v="N"/>
    <x v="3"/>
    <m/>
    <m/>
    <m/>
    <n v="55.576002000000003"/>
    <n v="51.924953000000002"/>
    <s v="exact"/>
    <s v="Nizhnekamsk"/>
    <m/>
    <m/>
    <s v="Republic of Tatarstan"/>
    <x v="3"/>
    <s v="Eastern Europe"/>
    <m/>
    <m/>
    <s v="NKNH, Lemayevskaya power plant"/>
    <s v="power"/>
    <s v="Chemicals"/>
    <s v="none"/>
    <s v="1064740"/>
    <s v="1289500, 1289501, 1289502"/>
    <s v="L407353"/>
    <s v="G409385"/>
  </r>
  <r>
    <s v="https://www.gem.wiki/Nizhnetourinskaya_power_station"/>
    <x v="140"/>
    <s v="Nizhnetourinskaya power station"/>
    <s v="Нижнетуринская ГРЭС, Аврора"/>
    <s v="1"/>
    <s v="NG"/>
    <n v="242"/>
    <x v="0"/>
    <x v="0"/>
    <s v="Y"/>
    <m/>
    <m/>
    <m/>
    <x v="13"/>
    <m/>
    <m/>
    <m/>
    <n v="58.613810000000001"/>
    <n v="59.859672000000003"/>
    <s v="exact"/>
    <s v="Nizhnyaya Tura"/>
    <m/>
    <m/>
    <s v="Sverdlovsk Oblast"/>
    <x v="3"/>
    <s v="Eastern Europe"/>
    <s v="WRI: WRI1061773"/>
    <m/>
    <s v="Nizhnetourinskaya GRES"/>
    <m/>
    <m/>
    <m/>
    <s v="1026671"/>
    <s v="1232860, 1232863"/>
    <s v="L407248"/>
    <s v="G409037"/>
  </r>
  <r>
    <s v="https://www.gem.wiki/Nizhnetourinskaya_power_station"/>
    <x v="140"/>
    <s v="Nizhnetourinskaya power station"/>
    <s v="Нижнетуринская ГРЭС, Аврора"/>
    <s v="2"/>
    <s v="NG"/>
    <n v="242"/>
    <x v="0"/>
    <x v="0"/>
    <s v="Y"/>
    <m/>
    <m/>
    <m/>
    <x v="13"/>
    <m/>
    <m/>
    <m/>
    <n v="58.613810000000001"/>
    <n v="59.859672000000003"/>
    <s v="exact"/>
    <s v="Nizhnyaya Tura"/>
    <m/>
    <m/>
    <s v="Sverdlovsk Oblast"/>
    <x v="3"/>
    <s v="Eastern Europe"/>
    <s v="WRI: WRI1061773"/>
    <m/>
    <s v="Nizhnetourinskaya GRES"/>
    <m/>
    <m/>
    <m/>
    <s v="1026671"/>
    <s v="1232861, 1259099"/>
    <s v="L407248"/>
    <s v="G409036"/>
  </r>
  <r>
    <s v="https://www.gem.wiki/Nizhnevartovskaya_power_station"/>
    <x v="140"/>
    <s v="Nizhnevartovskaya power station"/>
    <s v="Нижневартовская ГРЭС"/>
    <s v="1"/>
    <s v="NG"/>
    <n v="800"/>
    <x v="0"/>
    <x v="3"/>
    <s v="Y"/>
    <m/>
    <m/>
    <m/>
    <x v="19"/>
    <m/>
    <m/>
    <m/>
    <n v="60.9758"/>
    <n v="76.943299999999994"/>
    <s v="exact"/>
    <s v="Izluchinsk"/>
    <m/>
    <s v="Nizhnevartovsk"/>
    <s v="Khanty-Mansi Autonomous Okrug"/>
    <x v="3"/>
    <s v="Eastern Europe"/>
    <s v="WRI: WRI1003761"/>
    <m/>
    <m/>
    <m/>
    <m/>
    <m/>
    <s v="1026672"/>
    <n v="1136313"/>
    <s v="L407247"/>
    <s v="G409035"/>
  </r>
  <r>
    <s v="https://www.gem.wiki/Nizhnevartovskaya_power_station"/>
    <x v="140"/>
    <s v="Nizhnevartovskaya power station"/>
    <s v="Нижневартовская ГРЭС"/>
    <s v="2"/>
    <s v="NG"/>
    <n v="800"/>
    <x v="0"/>
    <x v="3"/>
    <s v="Y"/>
    <m/>
    <m/>
    <m/>
    <x v="16"/>
    <m/>
    <m/>
    <m/>
    <n v="60.9758"/>
    <n v="76.943299999999994"/>
    <s v="exact"/>
    <s v="Izluchinsk"/>
    <m/>
    <s v="Nizhnevartovsk"/>
    <s v="Khanty-Mansi Autonomous Okrug"/>
    <x v="3"/>
    <s v="Eastern Europe"/>
    <s v="WRI: WRI1003761"/>
    <m/>
    <m/>
    <m/>
    <m/>
    <m/>
    <s v="1026672"/>
    <n v="1136314"/>
    <s v="L407247"/>
    <s v="G409034"/>
  </r>
  <r>
    <s v="https://www.gem.wiki/Nizhnevartovskaya_power_station"/>
    <x v="140"/>
    <s v="Nizhnevartovskaya power station"/>
    <s v="Нижневартовская ГРЭС"/>
    <s v="3"/>
    <s v="NG"/>
    <n v="431"/>
    <x v="0"/>
    <x v="0"/>
    <s v="Y"/>
    <m/>
    <m/>
    <m/>
    <x v="2"/>
    <m/>
    <m/>
    <m/>
    <n v="60.9758"/>
    <n v="76.943299999999994"/>
    <s v="exact"/>
    <s v="Izluchinsk"/>
    <m/>
    <s v="Nizhnevartovsk"/>
    <s v="Khanty-Mansi Autonomous Okrug"/>
    <x v="3"/>
    <s v="Eastern Europe"/>
    <s v="WRI: WRI1003761"/>
    <m/>
    <m/>
    <m/>
    <m/>
    <m/>
    <s v="1026672"/>
    <s v="1207074, 239175"/>
    <s v="L407247"/>
    <s v="G409033"/>
  </r>
  <r>
    <s v="https://www.gem.wiki/Norilsk_CHP-1_power_station"/>
    <x v="140"/>
    <s v="Norilsk CHP-1 power station"/>
    <s v="Норильская ТЭЦ-1"/>
    <s v="10"/>
    <s v="NG/C"/>
    <n v="63"/>
    <x v="0"/>
    <x v="3"/>
    <s v="Y"/>
    <m/>
    <m/>
    <m/>
    <x v="61"/>
    <m/>
    <m/>
    <m/>
    <n v="69.333697999999998"/>
    <n v="88.233368999999996"/>
    <s v="exact"/>
    <s v="Norilsk"/>
    <m/>
    <m/>
    <s v="Krasnoyarsk Krai"/>
    <x v="3"/>
    <s v="Eastern Europe"/>
    <m/>
    <m/>
    <m/>
    <m/>
    <m/>
    <m/>
    <s v="1032073"/>
    <m/>
    <s v="L407246"/>
    <s v="G409032"/>
  </r>
  <r>
    <s v="https://www.gem.wiki/Norilsk_CHP-1_power_station"/>
    <x v="140"/>
    <s v="Norilsk CHP-1 power station"/>
    <s v="Норильская ТЭЦ-1"/>
    <s v="11"/>
    <s v="NG/C"/>
    <n v="63"/>
    <x v="0"/>
    <x v="3"/>
    <s v="Y"/>
    <m/>
    <m/>
    <m/>
    <x v="61"/>
    <m/>
    <m/>
    <m/>
    <n v="69.333697999999998"/>
    <n v="88.233368999999996"/>
    <s v="exact"/>
    <s v="Norilsk"/>
    <m/>
    <m/>
    <s v="Krasnoyarsk Krai"/>
    <x v="3"/>
    <s v="Eastern Europe"/>
    <m/>
    <m/>
    <m/>
    <m/>
    <m/>
    <m/>
    <s v="1032073"/>
    <m/>
    <s v="L407246"/>
    <s v="G409031"/>
  </r>
  <r>
    <s v="https://www.gem.wiki/Norilsk_CHP-1_power_station"/>
    <x v="140"/>
    <s v="Norilsk CHP-1 power station"/>
    <s v="Норильская ТЭЦ-1"/>
    <s v="12"/>
    <s v="NG/C"/>
    <n v="63"/>
    <x v="0"/>
    <x v="3"/>
    <s v="Y"/>
    <m/>
    <m/>
    <m/>
    <x v="61"/>
    <m/>
    <m/>
    <m/>
    <n v="69.333697999999998"/>
    <n v="88.233368999999996"/>
    <s v="exact"/>
    <s v="Norilsk"/>
    <m/>
    <m/>
    <s v="Krasnoyarsk Krai"/>
    <x v="3"/>
    <s v="Eastern Europe"/>
    <m/>
    <m/>
    <m/>
    <m/>
    <m/>
    <m/>
    <s v="1032073"/>
    <m/>
    <s v="L407246"/>
    <s v="G409030"/>
  </r>
  <r>
    <s v="https://www.gem.wiki/Norilsk_CHP-1_power_station"/>
    <x v="140"/>
    <s v="Norilsk CHP-1 power station"/>
    <s v="Норильская ТЭЦ-1"/>
    <s v="13"/>
    <s v="NG/C"/>
    <n v="63"/>
    <x v="0"/>
    <x v="3"/>
    <s v="Y"/>
    <m/>
    <m/>
    <m/>
    <x v="36"/>
    <m/>
    <m/>
    <m/>
    <n v="69.333697999999998"/>
    <n v="88.233368999999996"/>
    <s v="exact"/>
    <s v="Norilsk"/>
    <m/>
    <m/>
    <s v="Krasnoyarsk Krai"/>
    <x v="3"/>
    <s v="Eastern Europe"/>
    <m/>
    <m/>
    <m/>
    <m/>
    <m/>
    <m/>
    <s v="1032073"/>
    <m/>
    <s v="L407246"/>
    <s v="G409029"/>
  </r>
  <r>
    <s v="https://www.gem.wiki/Norilsk_CHP-2_power_station"/>
    <x v="140"/>
    <s v="Norilsk CHP-2 power station"/>
    <s v="Норильская ТЭЦ-2, Талнахская ТЭЦ-2"/>
    <s v="1R"/>
    <s v="NG"/>
    <n v="130"/>
    <x v="1"/>
    <x v="3"/>
    <s v="Y"/>
    <s v="not found"/>
    <s v="not found"/>
    <m/>
    <x v="40"/>
    <m/>
    <m/>
    <m/>
    <n v="69.518299999999996"/>
    <n v="88.344200000000001"/>
    <s v="exact"/>
    <s v="Norilsk"/>
    <m/>
    <m/>
    <s v="Krasnoyarsk Krai"/>
    <x v="3"/>
    <s v="Eastern Europe"/>
    <m/>
    <m/>
    <s v="Talnakh CHP-2"/>
    <s v="both"/>
    <s v="Other Metals &amp; Mining"/>
    <s v="heat"/>
    <s v="1026767"/>
    <n v="1287468"/>
    <s v="L407245"/>
    <s v="G409023"/>
  </r>
  <r>
    <s v="https://www.gem.wiki/Norilsk_CHP-2_power_station"/>
    <x v="140"/>
    <s v="Norilsk CHP-2 power station"/>
    <s v="Норильская ТЭЦ-2, Талнахская ТЭЦ-2"/>
    <s v="2"/>
    <s v="NG"/>
    <n v="100"/>
    <x v="6"/>
    <x v="3"/>
    <s v="Y"/>
    <m/>
    <m/>
    <m/>
    <x v="65"/>
    <n v="2021"/>
    <n v="2022"/>
    <m/>
    <n v="69.518299999999996"/>
    <n v="88.344200000000001"/>
    <s v="exact"/>
    <s v="Norilsk"/>
    <m/>
    <m/>
    <s v="Krasnoyarsk Krai"/>
    <x v="3"/>
    <s v="Eastern Europe"/>
    <m/>
    <m/>
    <s v="Talnakh CHP-2"/>
    <s v="both"/>
    <s v="Other Metals &amp; Mining"/>
    <s v="heat"/>
    <s v="1026767"/>
    <n v="1202571"/>
    <s v="L407245"/>
    <s v="G409027"/>
  </r>
  <r>
    <s v="https://www.gem.wiki/Norilsk_CHP-2_power_station"/>
    <x v="140"/>
    <s v="Norilsk CHP-2 power station"/>
    <s v="Норильская ТЭЦ-2, Талнахская ТЭЦ-2"/>
    <s v="2R"/>
    <s v="NG"/>
    <n v="130"/>
    <x v="1"/>
    <x v="3"/>
    <s v="Y"/>
    <s v="not found"/>
    <s v="not found"/>
    <m/>
    <x v="40"/>
    <m/>
    <m/>
    <m/>
    <n v="69.518299999999996"/>
    <n v="88.344200000000001"/>
    <s v="exact"/>
    <s v="Norilsk"/>
    <m/>
    <m/>
    <s v="Krasnoyarsk Krai"/>
    <x v="3"/>
    <s v="Eastern Europe"/>
    <m/>
    <m/>
    <s v="Talnakh CHP-2"/>
    <s v="both"/>
    <s v="Other Metals &amp; Mining"/>
    <s v="heat"/>
    <s v="1026767"/>
    <n v="1287469"/>
    <s v="L407245"/>
    <s v="G409022"/>
  </r>
  <r>
    <s v="https://www.gem.wiki/Norilsk_CHP-2_power_station"/>
    <x v="140"/>
    <s v="Norilsk CHP-2 power station"/>
    <s v="Норильская ТЭЦ-2, Талнахская ТЭЦ-2"/>
    <s v="3"/>
    <s v="NG"/>
    <n v="100"/>
    <x v="0"/>
    <x v="3"/>
    <s v="Y"/>
    <m/>
    <m/>
    <m/>
    <x v="73"/>
    <m/>
    <m/>
    <m/>
    <n v="69.518299999999996"/>
    <n v="88.344200000000001"/>
    <s v="exact"/>
    <s v="Norilsk"/>
    <m/>
    <m/>
    <s v="Krasnoyarsk Krai"/>
    <x v="3"/>
    <s v="Eastern Europe"/>
    <m/>
    <m/>
    <s v="Talnakh CHP-2"/>
    <s v="both"/>
    <s v="Other Metals &amp; Mining"/>
    <s v="heat"/>
    <s v="1026767"/>
    <n v="1260131"/>
    <s v="L407245"/>
    <s v="G409026"/>
  </r>
  <r>
    <s v="https://www.gem.wiki/Norilsk_CHP-2_power_station"/>
    <x v="140"/>
    <s v="Norilsk CHP-2 power station"/>
    <s v="Норильская ТЭЦ-2, Талнахская ТЭЦ-2"/>
    <s v="5"/>
    <s v="NG"/>
    <n v="110"/>
    <x v="0"/>
    <x v="3"/>
    <s v="Y"/>
    <m/>
    <m/>
    <m/>
    <x v="33"/>
    <m/>
    <m/>
    <m/>
    <n v="69.518299999999996"/>
    <n v="88.344200000000001"/>
    <s v="exact"/>
    <s v="Norilsk"/>
    <m/>
    <m/>
    <s v="Krasnoyarsk Krai"/>
    <x v="3"/>
    <s v="Eastern Europe"/>
    <m/>
    <m/>
    <s v="Talnakh CHP-2"/>
    <s v="both"/>
    <s v="Other Metals &amp; Mining"/>
    <s v="heat"/>
    <s v="1026767"/>
    <n v="1202573"/>
    <s v="L407245"/>
    <s v="G409025"/>
  </r>
  <r>
    <s v="https://www.gem.wiki/Norilsk_CHP-2_power_station"/>
    <x v="140"/>
    <s v="Norilsk CHP-2 power station"/>
    <s v="Норильская ТЭЦ-2, Талнахская ТЭЦ-2"/>
    <s v="6"/>
    <s v="NG"/>
    <n v="110"/>
    <x v="0"/>
    <x v="3"/>
    <s v="Y"/>
    <m/>
    <m/>
    <m/>
    <x v="25"/>
    <m/>
    <m/>
    <m/>
    <n v="69.518299999999996"/>
    <n v="88.344200000000001"/>
    <s v="exact"/>
    <s v="Norilsk"/>
    <m/>
    <m/>
    <s v="Krasnoyarsk Krai"/>
    <x v="3"/>
    <s v="Eastern Europe"/>
    <m/>
    <m/>
    <s v="Talnakh CHP-2"/>
    <s v="both"/>
    <s v="Other Metals &amp; Mining"/>
    <s v="heat"/>
    <s v="1026767"/>
    <n v="1260132"/>
    <s v="L407245"/>
    <s v="G409024"/>
  </r>
  <r>
    <s v="https://www.gem.wiki/Norilsk_CHP-3_power_station"/>
    <x v="140"/>
    <s v="Norilsk CHP-3 power station"/>
    <s v="Норильская ТЭЦ-3"/>
    <s v="1"/>
    <s v="NG"/>
    <n v="100"/>
    <x v="0"/>
    <x v="3"/>
    <s v="Y"/>
    <m/>
    <m/>
    <m/>
    <x v="51"/>
    <m/>
    <m/>
    <m/>
    <n v="69.323696999999996"/>
    <n v="87.955065000000005"/>
    <s v="exact"/>
    <s v="Norilsk"/>
    <m/>
    <m/>
    <s v="Krasnoyarsk Krai"/>
    <x v="3"/>
    <s v="Eastern Europe"/>
    <m/>
    <m/>
    <m/>
    <s v="power"/>
    <s v="Iron &amp; Steel"/>
    <m/>
    <s v="1026768"/>
    <m/>
    <s v="L407244"/>
    <s v="G409021"/>
  </r>
  <r>
    <s v="https://www.gem.wiki/Norilsk_CHP-3_power_station"/>
    <x v="140"/>
    <s v="Norilsk CHP-3 power station"/>
    <s v="Норильская ТЭЦ-3"/>
    <s v="2"/>
    <s v="NG"/>
    <n v="100"/>
    <x v="0"/>
    <x v="3"/>
    <s v="Y"/>
    <m/>
    <m/>
    <m/>
    <x v="26"/>
    <m/>
    <m/>
    <m/>
    <n v="69.323696999999996"/>
    <n v="87.955065000000005"/>
    <s v="exact"/>
    <s v="Norilsk"/>
    <m/>
    <m/>
    <s v="Krasnoyarsk Krai"/>
    <x v="3"/>
    <s v="Eastern Europe"/>
    <m/>
    <m/>
    <m/>
    <s v="power"/>
    <s v="Iron &amp; Steel"/>
    <m/>
    <s v="1026768"/>
    <m/>
    <s v="L407244"/>
    <s v="G409020"/>
  </r>
  <r>
    <s v="https://www.gem.wiki/Norilsk_CHP-3_power_station"/>
    <x v="140"/>
    <s v="Norilsk CHP-3 power station"/>
    <s v="Норильская ТЭЦ-3"/>
    <s v="3"/>
    <s v="NG"/>
    <n v="100"/>
    <x v="0"/>
    <x v="3"/>
    <s v="Y"/>
    <m/>
    <m/>
    <m/>
    <x v="46"/>
    <m/>
    <m/>
    <m/>
    <n v="69.323696999999996"/>
    <n v="87.955065000000005"/>
    <s v="exact"/>
    <s v="Norilsk"/>
    <m/>
    <m/>
    <s v="Krasnoyarsk Krai"/>
    <x v="3"/>
    <s v="Eastern Europe"/>
    <m/>
    <m/>
    <m/>
    <s v="power"/>
    <s v="Iron &amp; Steel"/>
    <m/>
    <s v="1026768"/>
    <m/>
    <s v="L407244"/>
    <s v="G409019"/>
  </r>
  <r>
    <s v="https://www.gem.wiki/Norilsk_CHP-3_power_station"/>
    <x v="140"/>
    <s v="Norilsk CHP-3 power station"/>
    <s v="Норильская ТЭЦ-3"/>
    <s v="4"/>
    <s v="NG"/>
    <n v="80"/>
    <x v="0"/>
    <x v="3"/>
    <s v="Y"/>
    <m/>
    <m/>
    <m/>
    <x v="32"/>
    <m/>
    <m/>
    <m/>
    <n v="69.323696999999996"/>
    <n v="87.955065000000005"/>
    <s v="exact"/>
    <s v="Norilsk"/>
    <m/>
    <m/>
    <s v="Krasnoyarsk Krai"/>
    <x v="3"/>
    <s v="Eastern Europe"/>
    <m/>
    <m/>
    <m/>
    <s v="power"/>
    <s v="Iron &amp; Steel"/>
    <m/>
    <s v="1026768"/>
    <m/>
    <s v="L407244"/>
    <s v="G409018"/>
  </r>
  <r>
    <s v="https://www.gem.wiki/Norilsk_CHP-3_power_station"/>
    <x v="140"/>
    <s v="Norilsk CHP-3 power station"/>
    <s v="Норильская ТЭЦ-3"/>
    <s v="CC1"/>
    <s v="NG"/>
    <n v="150"/>
    <x v="3"/>
    <x v="0"/>
    <s v="Y"/>
    <s v="not found"/>
    <s v="not found"/>
    <s v="N"/>
    <x v="54"/>
    <m/>
    <m/>
    <m/>
    <n v="69.323696999999996"/>
    <n v="87.955065000000005"/>
    <s v="exact"/>
    <s v="Norilsk"/>
    <m/>
    <m/>
    <s v="Krasnoyarsk Krai"/>
    <x v="3"/>
    <s v="Eastern Europe"/>
    <m/>
    <m/>
    <m/>
    <s v="power"/>
    <s v="Iron &amp; Steel"/>
    <m/>
    <s v="1026768"/>
    <s v="not found"/>
    <s v="L407244"/>
    <s v="G410184"/>
  </r>
  <r>
    <s v="https://www.gem.wiki/Norilsk_CHP-3_power_station"/>
    <x v="140"/>
    <s v="Norilsk CHP-3 power station"/>
    <s v="Норильская ТЭЦ-3"/>
    <s v="CC2"/>
    <s v="NG"/>
    <n v="150"/>
    <x v="3"/>
    <x v="0"/>
    <s v="Y"/>
    <s v="not found"/>
    <s v="not found"/>
    <s v="N"/>
    <x v="54"/>
    <m/>
    <m/>
    <m/>
    <n v="69.323696999999996"/>
    <n v="87.955065000000005"/>
    <s v="exact"/>
    <s v="Norilsk"/>
    <m/>
    <m/>
    <s v="Krasnoyarsk Krai"/>
    <x v="3"/>
    <s v="Eastern Europe"/>
    <m/>
    <m/>
    <m/>
    <s v="power"/>
    <s v="Iron &amp; Steel"/>
    <m/>
    <s v="1026768"/>
    <s v="not found"/>
    <s v="L407244"/>
    <s v="G410183"/>
  </r>
  <r>
    <s v="https://www.gem.wiki/Northern_CHP-21_(TGC-1)_power_station"/>
    <x v="140"/>
    <s v="Northern CHP-21 (TGC-1) power station"/>
    <s v="Северная ТЭЦ-21"/>
    <s v="1"/>
    <s v="NG/HFO"/>
    <n v="100"/>
    <x v="0"/>
    <x v="3"/>
    <s v="Y"/>
    <m/>
    <m/>
    <m/>
    <x v="38"/>
    <m/>
    <m/>
    <m/>
    <n v="60.075800000000001"/>
    <n v="30.474399999999999"/>
    <s v="exact"/>
    <s v="Novoe Devyatkino"/>
    <m/>
    <m/>
    <s v="Leningrad Oblast"/>
    <x v="3"/>
    <s v="Eastern Europe"/>
    <s v="WRI: WRI1061634"/>
    <m/>
    <s v="Severnaya CHP-21"/>
    <m/>
    <m/>
    <m/>
    <s v="1021884"/>
    <m/>
    <s v="L407243"/>
    <s v="G409017"/>
  </r>
  <r>
    <s v="https://www.gem.wiki/Northern_CHP-21_(TGC-1)_power_station"/>
    <x v="140"/>
    <s v="Northern CHP-21 (TGC-1) power station"/>
    <s v="Северная ТЭЦ-21"/>
    <s v="2"/>
    <s v="NG/HFO"/>
    <n v="100"/>
    <x v="0"/>
    <x v="3"/>
    <s v="Y"/>
    <m/>
    <m/>
    <m/>
    <x v="43"/>
    <m/>
    <m/>
    <m/>
    <n v="60.075800000000001"/>
    <n v="30.474399999999999"/>
    <s v="exact"/>
    <s v="Novoe Devyatkino"/>
    <m/>
    <m/>
    <s v="Leningrad Oblast"/>
    <x v="3"/>
    <s v="Eastern Europe"/>
    <s v="WRI: WRI1061634"/>
    <m/>
    <s v="Severnaya CHP-21"/>
    <m/>
    <m/>
    <m/>
    <s v="1021884"/>
    <m/>
    <s v="L407243"/>
    <s v="G409016"/>
  </r>
  <r>
    <s v="https://www.gem.wiki/Northern_CHP-21_(TGC-1)_power_station"/>
    <x v="140"/>
    <s v="Northern CHP-21 (TGC-1) power station"/>
    <s v="Северная ТЭЦ-21"/>
    <s v="3"/>
    <s v="NG/HFO"/>
    <n v="100"/>
    <x v="0"/>
    <x v="3"/>
    <s v="Y"/>
    <m/>
    <m/>
    <m/>
    <x v="43"/>
    <m/>
    <m/>
    <m/>
    <n v="60.075800000000001"/>
    <n v="30.474399999999999"/>
    <s v="exact"/>
    <s v="Novoe Devyatkino"/>
    <m/>
    <m/>
    <s v="Leningrad Oblast"/>
    <x v="3"/>
    <s v="Eastern Europe"/>
    <s v="WRI: WRI1061634"/>
    <m/>
    <s v="Severnaya CHP-21"/>
    <m/>
    <m/>
    <m/>
    <s v="1021884"/>
    <m/>
    <s v="L407243"/>
    <s v="G409015"/>
  </r>
  <r>
    <s v="https://www.gem.wiki/Northern_CHP-21_(TGC-1)_power_station"/>
    <x v="140"/>
    <s v="Northern CHP-21 (TGC-1) power station"/>
    <s v="Северная ТЭЦ-21"/>
    <s v="4"/>
    <s v="NG/HFO"/>
    <n v="100"/>
    <x v="0"/>
    <x v="3"/>
    <s v="Y"/>
    <m/>
    <m/>
    <m/>
    <x v="43"/>
    <m/>
    <m/>
    <m/>
    <n v="60.075800000000001"/>
    <n v="30.474399999999999"/>
    <s v="exact"/>
    <s v="Novoe Devyatkino"/>
    <m/>
    <m/>
    <s v="Leningrad Oblast"/>
    <x v="3"/>
    <s v="Eastern Europe"/>
    <s v="WRI: WRI1061634"/>
    <m/>
    <s v="Severnaya CHP-21"/>
    <m/>
    <m/>
    <m/>
    <s v="1021884"/>
    <m/>
    <s v="L407243"/>
    <s v="G409014"/>
  </r>
  <r>
    <s v="https://www.gem.wiki/Northern_CHP-21_(TGC-1)_power_station"/>
    <x v="140"/>
    <s v="Northern CHP-21 (TGC-1) power station"/>
    <s v="Северная ТЭЦ-21"/>
    <s v="5"/>
    <s v="NG/HFO"/>
    <n v="100"/>
    <x v="0"/>
    <x v="3"/>
    <s v="Y"/>
    <m/>
    <m/>
    <m/>
    <x v="43"/>
    <m/>
    <m/>
    <m/>
    <n v="60.075800000000001"/>
    <n v="30.474399999999999"/>
    <s v="exact"/>
    <s v="Novoe Devyatkino"/>
    <m/>
    <m/>
    <s v="Leningrad Oblast"/>
    <x v="3"/>
    <s v="Eastern Europe"/>
    <s v="WRI: WRI1061634"/>
    <m/>
    <s v="Severnaya CHP-21"/>
    <m/>
    <m/>
    <m/>
    <s v="1021884"/>
    <m/>
    <s v="L407243"/>
    <s v="G409013"/>
  </r>
  <r>
    <s v="https://www.gem.wiki/Novgorodskaya_power_station"/>
    <x v="140"/>
    <s v="Novgorodskaya power station"/>
    <s v="Новгородская ТЭЦ"/>
    <s v="2"/>
    <s v="NG/C"/>
    <n v="60"/>
    <x v="0"/>
    <x v="3"/>
    <s v="Y"/>
    <m/>
    <m/>
    <m/>
    <x v="75"/>
    <m/>
    <m/>
    <m/>
    <n v="58.623519000000002"/>
    <n v="31.220238999999999"/>
    <s v="exact"/>
    <s v="Veliky Novgorod"/>
    <m/>
    <m/>
    <s v="Novgorod Oblast"/>
    <x v="3"/>
    <s v="Eastern Europe"/>
    <m/>
    <m/>
    <m/>
    <m/>
    <m/>
    <m/>
    <s v="1024509"/>
    <n v="1260023"/>
    <s v="L407242"/>
    <s v="G409012"/>
  </r>
  <r>
    <s v="https://www.gem.wiki/Novgorodskaya_power_station"/>
    <x v="140"/>
    <s v="Novgorodskaya power station"/>
    <s v="Новгородская ТЭЦ"/>
    <s v="3"/>
    <s v="NG/C"/>
    <n v="80"/>
    <x v="0"/>
    <x v="3"/>
    <s v="Y"/>
    <m/>
    <m/>
    <m/>
    <x v="75"/>
    <m/>
    <m/>
    <m/>
    <n v="58.623519000000002"/>
    <n v="31.220238999999999"/>
    <s v="exact"/>
    <s v="Veliky Novgorod"/>
    <m/>
    <m/>
    <s v="Novgorod Oblast"/>
    <x v="3"/>
    <s v="Eastern Europe"/>
    <m/>
    <m/>
    <m/>
    <m/>
    <m/>
    <m/>
    <s v="1024509"/>
    <n v="1210272"/>
    <s v="L407242"/>
    <s v="G409011"/>
  </r>
  <r>
    <s v="https://www.gem.wiki/Novgorodskaya_power_station"/>
    <x v="140"/>
    <s v="Novgorodskaya power station"/>
    <s v="Новгородская ТЭЦ"/>
    <s v="CC1"/>
    <s v="NG"/>
    <n v="221"/>
    <x v="0"/>
    <x v="0"/>
    <s v="Y"/>
    <m/>
    <m/>
    <m/>
    <x v="39"/>
    <m/>
    <m/>
    <m/>
    <n v="58.623519000000002"/>
    <n v="31.220238999999999"/>
    <s v="exact"/>
    <s v="Veliky Novgorod"/>
    <m/>
    <m/>
    <s v="Novgorod Oblast"/>
    <x v="3"/>
    <s v="Eastern Europe"/>
    <m/>
    <m/>
    <m/>
    <m/>
    <m/>
    <m/>
    <s v="1024509"/>
    <s v="1210270, 1182743"/>
    <s v="L407242"/>
    <s v="G409010"/>
  </r>
  <r>
    <s v="https://www.gem.wiki/Novo_Sverdlovsk_power_station"/>
    <x v="140"/>
    <s v="Novo Sverdlovsk power station"/>
    <s v="Ново-Свердловская ТЭЦ"/>
    <s v="1"/>
    <s v="NG"/>
    <n v="110"/>
    <x v="0"/>
    <x v="3"/>
    <s v="Y"/>
    <m/>
    <m/>
    <m/>
    <x v="33"/>
    <m/>
    <m/>
    <m/>
    <n v="56.839700000000001"/>
    <n v="60.841000000000001"/>
    <s v="exact"/>
    <s v="Yekaterinburg"/>
    <m/>
    <m/>
    <s v="Sverdlovsk Oblast"/>
    <x v="3"/>
    <s v="Eastern Europe"/>
    <s v="WRI: WRI1003764"/>
    <m/>
    <m/>
    <m/>
    <m/>
    <m/>
    <s v="1026692"/>
    <n v="1136718"/>
    <s v="L407240"/>
    <s v="G409009"/>
  </r>
  <r>
    <s v="https://www.gem.wiki/Novo_Sverdlovsk_power_station"/>
    <x v="140"/>
    <s v="Novo Sverdlovsk power station"/>
    <s v="Ново-Свердловская ТЭЦ"/>
    <s v="2"/>
    <s v="NG"/>
    <n v="110"/>
    <x v="0"/>
    <x v="3"/>
    <s v="Y"/>
    <m/>
    <m/>
    <m/>
    <x v="33"/>
    <m/>
    <m/>
    <m/>
    <n v="56.839700000000001"/>
    <n v="60.841000000000001"/>
    <s v="exact"/>
    <s v="Yekaterinburg"/>
    <m/>
    <m/>
    <s v="Sverdlovsk Oblast"/>
    <x v="3"/>
    <s v="Eastern Europe"/>
    <m/>
    <m/>
    <m/>
    <m/>
    <m/>
    <m/>
    <s v="1026692"/>
    <n v="1199010"/>
    <s v="L407240"/>
    <s v="G409008"/>
  </r>
  <r>
    <s v="https://www.gem.wiki/Novo_Sverdlovsk_power_station"/>
    <x v="140"/>
    <s v="Novo Sverdlovsk power station"/>
    <s v="Ново-Свердловская ТЭЦ"/>
    <s v="3"/>
    <s v="NG"/>
    <n v="110"/>
    <x v="0"/>
    <x v="3"/>
    <s v="Y"/>
    <m/>
    <m/>
    <m/>
    <x v="33"/>
    <m/>
    <m/>
    <m/>
    <n v="56.839700000000001"/>
    <n v="60.841000000000001"/>
    <s v="exact"/>
    <s v="Yekaterinburg"/>
    <m/>
    <m/>
    <s v="Sverdlovsk Oblast"/>
    <x v="3"/>
    <s v="Eastern Europe"/>
    <m/>
    <m/>
    <m/>
    <m/>
    <m/>
    <m/>
    <s v="1026692"/>
    <n v="1199011"/>
    <s v="L407240"/>
    <s v="G409007"/>
  </r>
  <r>
    <s v="https://www.gem.wiki/Novo_Sverdlovsk_power_station"/>
    <x v="140"/>
    <s v="Novo Sverdlovsk power station"/>
    <s v="Ново-Свердловская ТЭЦ"/>
    <s v="4"/>
    <s v="NG"/>
    <n v="110"/>
    <x v="0"/>
    <x v="3"/>
    <s v="Y"/>
    <m/>
    <m/>
    <m/>
    <x v="33"/>
    <m/>
    <m/>
    <m/>
    <n v="56.839700000000001"/>
    <n v="60.841000000000001"/>
    <s v="exact"/>
    <s v="Yekaterinburg"/>
    <m/>
    <m/>
    <s v="Sverdlovsk Oblast"/>
    <x v="3"/>
    <s v="Eastern Europe"/>
    <m/>
    <m/>
    <m/>
    <m/>
    <m/>
    <m/>
    <s v="1026692"/>
    <n v="1199012"/>
    <s v="L407240"/>
    <s v="G409006"/>
  </r>
  <r>
    <s v="https://www.gem.wiki/Novo_Sverdlovsk_power_station"/>
    <x v="140"/>
    <s v="Novo Sverdlovsk power station"/>
    <s v="Ново-Свердловская ТЭЦ"/>
    <s v="5"/>
    <s v="NG"/>
    <n v="117"/>
    <x v="0"/>
    <x v="3"/>
    <s v="Y"/>
    <m/>
    <m/>
    <m/>
    <x v="33"/>
    <m/>
    <m/>
    <m/>
    <n v="56.839700000000001"/>
    <n v="60.841000000000001"/>
    <s v="exact"/>
    <s v="Yekaterinburg"/>
    <m/>
    <m/>
    <s v="Sverdlovsk Oblast"/>
    <x v="3"/>
    <s v="Eastern Europe"/>
    <m/>
    <m/>
    <m/>
    <m/>
    <m/>
    <m/>
    <s v="1026692"/>
    <n v="1199013"/>
    <s v="L407240"/>
    <s v="G409005"/>
  </r>
  <r>
    <s v="https://www.gem.wiki/Novo-Ryazan_power_station"/>
    <x v="140"/>
    <s v="Novo-Ryazan power station"/>
    <s v="Ново-Рязанская ТЭЦ"/>
    <s v="5"/>
    <s v="NG"/>
    <n v="65"/>
    <x v="0"/>
    <x v="3"/>
    <s v="Y"/>
    <m/>
    <m/>
    <m/>
    <x v="19"/>
    <m/>
    <m/>
    <m/>
    <n v="54.563370999999997"/>
    <n v="39.765411"/>
    <s v="exact"/>
    <s v="Ryazan"/>
    <m/>
    <m/>
    <s v="Ryazan Oblast"/>
    <x v="3"/>
    <s v="Eastern Europe"/>
    <s v="WRI: WRI1061847"/>
    <m/>
    <m/>
    <m/>
    <m/>
    <m/>
    <s v="1026688"/>
    <n v="1182766"/>
    <s v="L407239"/>
    <s v="G409004"/>
  </r>
  <r>
    <s v="https://www.gem.wiki/Novo-Ryazan_power_station"/>
    <x v="140"/>
    <s v="Novo-Ryazan power station"/>
    <s v="Ново-Рязанская ТЭЦ"/>
    <s v="6"/>
    <s v="NG"/>
    <n v="60"/>
    <x v="0"/>
    <x v="3"/>
    <s v="Y"/>
    <m/>
    <m/>
    <m/>
    <x v="21"/>
    <m/>
    <m/>
    <m/>
    <n v="54.563370999999997"/>
    <n v="39.765411"/>
    <s v="exact"/>
    <s v="Ryazan"/>
    <m/>
    <m/>
    <s v="Ryazan Oblast"/>
    <x v="3"/>
    <s v="Eastern Europe"/>
    <m/>
    <m/>
    <m/>
    <m/>
    <m/>
    <m/>
    <s v="1026688"/>
    <n v="1182768"/>
    <s v="L407239"/>
    <s v="G409003"/>
  </r>
  <r>
    <s v="https://www.gem.wiki/Novo-Ryazan_power_station"/>
    <x v="140"/>
    <s v="Novo-Ryazan power station"/>
    <s v="Ново-Рязанская ТЭЦ"/>
    <s v="7"/>
    <s v="NG"/>
    <n v="50"/>
    <x v="0"/>
    <x v="3"/>
    <s v="Y"/>
    <m/>
    <m/>
    <m/>
    <x v="74"/>
    <m/>
    <m/>
    <m/>
    <n v="54.563370999999997"/>
    <n v="39.765411"/>
    <s v="exact"/>
    <s v="Ryazan"/>
    <m/>
    <m/>
    <s v="Ryazan Oblast"/>
    <x v="3"/>
    <s v="Eastern Europe"/>
    <m/>
    <m/>
    <m/>
    <m/>
    <m/>
    <m/>
    <s v="1026688"/>
    <n v="1182769"/>
    <s v="L407239"/>
    <s v="G409002"/>
  </r>
  <r>
    <s v="https://www.gem.wiki/Novo-Ryazan_power_station"/>
    <x v="140"/>
    <s v="Novo-Ryazan power station"/>
    <s v="Ново-Рязанская ТЭЦ"/>
    <s v="8"/>
    <s v="NG"/>
    <n v="50"/>
    <x v="0"/>
    <x v="3"/>
    <s v="Y"/>
    <m/>
    <m/>
    <m/>
    <x v="63"/>
    <m/>
    <m/>
    <m/>
    <n v="54.563370999999997"/>
    <n v="39.765411"/>
    <s v="exact"/>
    <s v="Ryazan"/>
    <m/>
    <m/>
    <s v="Ryazan Oblast"/>
    <x v="3"/>
    <s v="Eastern Europe"/>
    <m/>
    <m/>
    <m/>
    <m/>
    <m/>
    <m/>
    <s v="1026688"/>
    <n v="1182767"/>
    <s v="L407239"/>
    <s v="G409001"/>
  </r>
  <r>
    <s v="https://www.gem.wiki/Novo-Ryazan_power_station"/>
    <x v="140"/>
    <s v="Novo-Ryazan power station"/>
    <s v="Ново-Рязанская ТЭЦ"/>
    <s v="9"/>
    <s v="NG"/>
    <n v="100"/>
    <x v="0"/>
    <x v="3"/>
    <s v="Y"/>
    <m/>
    <m/>
    <m/>
    <x v="65"/>
    <m/>
    <m/>
    <m/>
    <n v="54.563370999999997"/>
    <n v="39.765411"/>
    <s v="exact"/>
    <s v="Ryazan"/>
    <m/>
    <m/>
    <s v="Ryazan Oblast"/>
    <x v="3"/>
    <s v="Eastern Europe"/>
    <m/>
    <m/>
    <m/>
    <m/>
    <m/>
    <m/>
    <s v="1026688"/>
    <n v="1182763"/>
    <s v="L407239"/>
    <s v="G409000"/>
  </r>
  <r>
    <s v="https://www.gem.wiki/Novo-Salavat_power_station"/>
    <x v="140"/>
    <s v="Novo-Salavat power station"/>
    <s v="Ново-Салаватская ТЭЦ, ООО «НС ТЭЦ»"/>
    <s v="1"/>
    <s v="NG"/>
    <n v="50"/>
    <x v="6"/>
    <x v="3"/>
    <s v="Y"/>
    <m/>
    <m/>
    <m/>
    <x v="84"/>
    <n v="2022"/>
    <m/>
    <m/>
    <n v="53.424253"/>
    <n v="55.881143000000002"/>
    <s v="exact"/>
    <s v="Salavat"/>
    <m/>
    <m/>
    <s v="Republic of Bashkortostan"/>
    <x v="3"/>
    <s v="Eastern Europe"/>
    <m/>
    <m/>
    <m/>
    <m/>
    <m/>
    <m/>
    <s v="1026689"/>
    <m/>
    <s v="L407238"/>
    <s v="G408999"/>
  </r>
  <r>
    <s v="https://www.gem.wiki/Novo-Salavat_power_station"/>
    <x v="140"/>
    <s v="Novo-Salavat power station"/>
    <s v="Ново-Салаватская ТЭЦ, ООО «НС ТЭЦ»"/>
    <s v="1R"/>
    <s v="NG"/>
    <n v="50"/>
    <x v="3"/>
    <x v="3"/>
    <s v="Y"/>
    <s v="Hydrogen capable: turbine"/>
    <s v="not found"/>
    <s v="N"/>
    <x v="7"/>
    <m/>
    <m/>
    <m/>
    <n v="53.424253"/>
    <n v="55.881143000000002"/>
    <s v="exact"/>
    <s v="Salavat"/>
    <m/>
    <m/>
    <s v="Republic of Bashkortostan"/>
    <x v="3"/>
    <s v="Eastern Europe"/>
    <m/>
    <m/>
    <m/>
    <m/>
    <m/>
    <m/>
    <s v="1026689"/>
    <s v="not found"/>
    <s v="L407238"/>
    <s v="G409381"/>
  </r>
  <r>
    <s v="https://www.gem.wiki/Novo-Salavat_power_station"/>
    <x v="140"/>
    <s v="Novo-Salavat power station"/>
    <s v="Ново-Салаватская ТЭЦ, ООО «НС ТЭЦ»"/>
    <s v="2"/>
    <s v="NG"/>
    <n v="50"/>
    <x v="6"/>
    <x v="3"/>
    <s v="Y"/>
    <m/>
    <m/>
    <m/>
    <x v="84"/>
    <n v="2021"/>
    <m/>
    <m/>
    <n v="53.424253"/>
    <n v="55.881143000000002"/>
    <s v="exact"/>
    <s v="Salavat"/>
    <m/>
    <m/>
    <s v="Republic of Bashkortostan"/>
    <x v="3"/>
    <s v="Eastern Europe"/>
    <m/>
    <m/>
    <m/>
    <m/>
    <m/>
    <m/>
    <s v="1026689"/>
    <m/>
    <s v="L407238"/>
    <s v="G408998"/>
  </r>
  <r>
    <s v="https://www.gem.wiki/Novo-Salavat_power_station"/>
    <x v="140"/>
    <s v="Novo-Salavat power station"/>
    <s v="Ново-Салаватская ТЭЦ, ООО «НС ТЭЦ»"/>
    <s v="5R"/>
    <s v="NG"/>
    <n v="105"/>
    <x v="0"/>
    <x v="3"/>
    <s v="Y"/>
    <s v="Hydrogen capable: turbine"/>
    <s v="not found"/>
    <s v="N"/>
    <x v="3"/>
    <m/>
    <m/>
    <m/>
    <n v="53.424253"/>
    <n v="55.881143000000002"/>
    <s v="exact"/>
    <s v="Salavat"/>
    <m/>
    <m/>
    <s v="Republic of Bashkortostan"/>
    <x v="3"/>
    <s v="Eastern Europe"/>
    <m/>
    <m/>
    <m/>
    <m/>
    <m/>
    <m/>
    <s v="1026689"/>
    <m/>
    <s v="L407238"/>
    <s v="G409380"/>
  </r>
  <r>
    <s v="https://www.gem.wiki/Novo-Salavat_power_station"/>
    <x v="140"/>
    <s v="Novo-Salavat power station"/>
    <s v="Ново-Салаватская ТЭЦ, ООО «НС ТЭЦ»"/>
    <s v="6"/>
    <s v="NG"/>
    <n v="135"/>
    <x v="0"/>
    <x v="3"/>
    <s v="Y"/>
    <m/>
    <m/>
    <m/>
    <x v="38"/>
    <m/>
    <m/>
    <m/>
    <n v="53.424253"/>
    <n v="55.881143000000002"/>
    <s v="exact"/>
    <s v="Salavat"/>
    <m/>
    <m/>
    <s v="Republic of Bashkortostan"/>
    <x v="3"/>
    <s v="Eastern Europe"/>
    <m/>
    <m/>
    <m/>
    <m/>
    <m/>
    <m/>
    <s v="1026689"/>
    <m/>
    <s v="L407238"/>
    <s v="G408996"/>
  </r>
  <r>
    <s v="https://www.gem.wiki/Novo-Salavat_power_station"/>
    <x v="140"/>
    <s v="Novo-Salavat power station"/>
    <s v="Ново-Салаватская ТЭЦ, ООО «НС ТЭЦ»"/>
    <s v="7"/>
    <s v="NG"/>
    <n v="135"/>
    <x v="0"/>
    <x v="3"/>
    <s v="Y"/>
    <m/>
    <m/>
    <m/>
    <x v="60"/>
    <m/>
    <m/>
    <m/>
    <n v="53.424253"/>
    <n v="55.881143000000002"/>
    <s v="exact"/>
    <s v="Salavat"/>
    <m/>
    <m/>
    <s v="Republic of Bashkortostan"/>
    <x v="3"/>
    <s v="Eastern Europe"/>
    <m/>
    <m/>
    <m/>
    <m/>
    <m/>
    <m/>
    <s v="1026689"/>
    <m/>
    <s v="L407238"/>
    <s v="G408995"/>
  </r>
  <r>
    <s v="https://www.gem.wiki/Novo-Salavat_power_station"/>
    <x v="140"/>
    <s v="Novo-Salavat power station"/>
    <s v="Ново-Салаватская ТЭЦ, ООО «НС ТЭЦ»"/>
    <s v="CC1"/>
    <s v="NG"/>
    <n v="432"/>
    <x v="0"/>
    <x v="0"/>
    <s v="Y"/>
    <m/>
    <m/>
    <m/>
    <x v="5"/>
    <m/>
    <m/>
    <m/>
    <n v="53.424253"/>
    <n v="55.881143000000002"/>
    <s v="exact"/>
    <s v="Salavat"/>
    <m/>
    <m/>
    <s v="Republic of Bashkortostan"/>
    <x v="3"/>
    <s v="Eastern Europe"/>
    <m/>
    <m/>
    <m/>
    <m/>
    <m/>
    <m/>
    <s v="1026689"/>
    <m/>
    <s v="L407238"/>
    <s v="G408994"/>
  </r>
  <r>
    <s v="https://www.gem.wiki/Novo-Sterlitamak_power_station"/>
    <x v="140"/>
    <s v="Novo-Sterlitamak power station"/>
    <s v="Ново-Стерлитамакская ТЭЦ"/>
    <s v="1"/>
    <s v="NG/HFO"/>
    <n v="60"/>
    <x v="0"/>
    <x v="3"/>
    <s v="Y"/>
    <m/>
    <m/>
    <m/>
    <x v="79"/>
    <m/>
    <m/>
    <m/>
    <n v="53.6661"/>
    <n v="55.884900000000002"/>
    <s v="exact"/>
    <s v="Sterlitamak"/>
    <m/>
    <m/>
    <s v="Republic of Bashkortostan"/>
    <x v="3"/>
    <s v="Eastern Europe"/>
    <s v="WRI: WRI1061811"/>
    <m/>
    <m/>
    <m/>
    <m/>
    <m/>
    <s v="1026690"/>
    <m/>
    <s v="L407237"/>
    <s v="G408993"/>
  </r>
  <r>
    <s v="https://www.gem.wiki/Novo-Sterlitamak_power_station"/>
    <x v="140"/>
    <s v="Novo-Sterlitamak power station"/>
    <s v="Ново-Стерлитамакская ТЭЦ"/>
    <s v="2"/>
    <s v="NG/HFO"/>
    <n v="60"/>
    <x v="0"/>
    <x v="3"/>
    <s v="Y"/>
    <m/>
    <m/>
    <m/>
    <x v="79"/>
    <m/>
    <m/>
    <m/>
    <n v="53.6661"/>
    <n v="55.884900000000002"/>
    <s v="exact"/>
    <s v="Sterlitamak"/>
    <m/>
    <m/>
    <s v="Republic of Bashkortostan"/>
    <x v="3"/>
    <s v="Eastern Europe"/>
    <m/>
    <m/>
    <m/>
    <m/>
    <m/>
    <m/>
    <s v="1026690"/>
    <m/>
    <s v="L407237"/>
    <s v="G408992"/>
  </r>
  <r>
    <s v="https://www.gem.wiki/Novo-Sterlitamak_power_station"/>
    <x v="140"/>
    <s v="Novo-Sterlitamak power station"/>
    <s v="Ново-Стерлитамакская ТЭЦ"/>
    <s v="3"/>
    <s v="NG/HFO"/>
    <n v="135"/>
    <x v="0"/>
    <x v="3"/>
    <s v="Y"/>
    <m/>
    <m/>
    <m/>
    <x v="76"/>
    <m/>
    <n v="2027"/>
    <m/>
    <n v="53.6661"/>
    <n v="55.884900000000002"/>
    <s v="exact"/>
    <s v="Sterlitamak"/>
    <m/>
    <m/>
    <s v="Republic of Bashkortostan"/>
    <x v="3"/>
    <s v="Eastern Europe"/>
    <m/>
    <m/>
    <m/>
    <m/>
    <m/>
    <m/>
    <s v="1026690"/>
    <m/>
    <s v="L407237"/>
    <s v="G408991"/>
  </r>
  <r>
    <s v="https://www.gem.wiki/Novo-Sterlitamak_power_station"/>
    <x v="140"/>
    <s v="Novo-Sterlitamak power station"/>
    <s v="Ново-Стерлитамакская ТЭЦ"/>
    <s v="3R"/>
    <s v="NG/HFO"/>
    <n v="140"/>
    <x v="3"/>
    <x v="3"/>
    <s v="Y"/>
    <m/>
    <m/>
    <m/>
    <x v="41"/>
    <m/>
    <m/>
    <m/>
    <n v="53.6661"/>
    <n v="55.884900000000002"/>
    <s v="exact"/>
    <s v="Sterlitamak"/>
    <m/>
    <m/>
    <s v="Republic of Bashkortostan"/>
    <x v="3"/>
    <s v="Eastern Europe"/>
    <m/>
    <m/>
    <m/>
    <m/>
    <m/>
    <m/>
    <s v="1026690"/>
    <m/>
    <s v="L407237"/>
    <s v="G410655"/>
  </r>
  <r>
    <s v="https://www.gem.wiki/Novocheboksarsk_CHP-3_power_station"/>
    <x v="140"/>
    <s v="Novocheboksarsk CHP-3 power station"/>
    <s v="Новочебоксарская ТЭЦ-3"/>
    <s v="1"/>
    <s v="NG/HFO"/>
    <n v="50"/>
    <x v="0"/>
    <x v="3"/>
    <s v="Y"/>
    <m/>
    <m/>
    <m/>
    <x v="36"/>
    <m/>
    <n v="2026"/>
    <m/>
    <n v="56.081972"/>
    <n v="47.512538999999997"/>
    <s v="exact"/>
    <s v="Novocheboksarsk"/>
    <m/>
    <m/>
    <s v="Chuvash Republic"/>
    <x v="3"/>
    <s v="Eastern Europe"/>
    <m/>
    <m/>
    <m/>
    <m/>
    <m/>
    <m/>
    <s v="1026676"/>
    <m/>
    <s v="L407236"/>
    <s v="G408990"/>
  </r>
  <r>
    <s v="https://www.gem.wiki/Novocheboksarsk_CHP-3_power_station"/>
    <x v="140"/>
    <s v="Novocheboksarsk CHP-3 power station"/>
    <s v="Новочебоксарская ТЭЦ-3"/>
    <s v="2"/>
    <s v="NG/HFO"/>
    <n v="110"/>
    <x v="0"/>
    <x v="3"/>
    <s v="Y"/>
    <m/>
    <m/>
    <m/>
    <x v="51"/>
    <m/>
    <m/>
    <m/>
    <n v="56.081972"/>
    <n v="47.512538999999997"/>
    <s v="exact"/>
    <s v="Novocheboksarsk"/>
    <m/>
    <m/>
    <s v="Chuvash Republic"/>
    <x v="3"/>
    <s v="Eastern Europe"/>
    <m/>
    <m/>
    <m/>
    <m/>
    <m/>
    <m/>
    <s v="1026676"/>
    <m/>
    <s v="L407236"/>
    <s v="G408989"/>
  </r>
  <r>
    <s v="https://www.gem.wiki/Novocheboksarsk_CHP-3_power_station"/>
    <x v="140"/>
    <s v="Novocheboksarsk CHP-3 power station"/>
    <s v="Новочебоксарская ТЭЦ-3"/>
    <s v="3"/>
    <s v="NG/HFO"/>
    <n v="110"/>
    <x v="0"/>
    <x v="3"/>
    <s v="Y"/>
    <m/>
    <m/>
    <m/>
    <x v="26"/>
    <m/>
    <m/>
    <m/>
    <n v="56.081972"/>
    <n v="47.512538999999997"/>
    <s v="exact"/>
    <s v="Novocheboksarsk"/>
    <m/>
    <m/>
    <s v="Chuvash Republic"/>
    <x v="3"/>
    <s v="Eastern Europe"/>
    <m/>
    <m/>
    <m/>
    <m/>
    <m/>
    <m/>
    <s v="1026676"/>
    <m/>
    <s v="L407236"/>
    <s v="G408988"/>
  </r>
  <r>
    <s v="https://www.gem.wiki/Novocheboksarsk_CHP-3_power_station"/>
    <x v="140"/>
    <s v="Novocheboksarsk CHP-3 power station"/>
    <s v="Новочебоксарская ТЭЦ-3"/>
    <s v="4"/>
    <s v="NG/HFO"/>
    <n v="81"/>
    <x v="0"/>
    <x v="3"/>
    <s v="Y"/>
    <m/>
    <m/>
    <m/>
    <x v="2"/>
    <m/>
    <m/>
    <m/>
    <n v="56.081972"/>
    <n v="47.512538999999997"/>
    <s v="exact"/>
    <s v="Novocheboksarsk"/>
    <m/>
    <m/>
    <s v="Chuvash Republic"/>
    <x v="3"/>
    <s v="Eastern Europe"/>
    <m/>
    <m/>
    <m/>
    <m/>
    <m/>
    <m/>
    <s v="1026676"/>
    <m/>
    <s v="L407236"/>
    <s v="G408987"/>
  </r>
  <r>
    <s v="https://www.gem.wiki/Novocherkasskaya_GRES_power_station"/>
    <x v="140"/>
    <s v="Novocherkasskaya GRES power station"/>
    <s v="Новочеркасская ГРЭС"/>
    <s v="CC1"/>
    <s v="NG"/>
    <n v="324"/>
    <x v="3"/>
    <x v="0"/>
    <s v="N"/>
    <s v="not found"/>
    <m/>
    <s v="N"/>
    <x v="53"/>
    <m/>
    <m/>
    <m/>
    <n v="47.401000000000003"/>
    <n v="40.231999999999999"/>
    <s v="exact"/>
    <s v="Novocherkassk"/>
    <m/>
    <m/>
    <s v="Rostov Oblast"/>
    <x v="3"/>
    <s v="Eastern Europe"/>
    <m/>
    <m/>
    <m/>
    <m/>
    <m/>
    <m/>
    <s v="not found"/>
    <m/>
    <s v="L103380"/>
    <s v="G411116"/>
  </r>
  <r>
    <s v="https://www.gem.wiki/Novocherkasskaya_GRES_power_station"/>
    <x v="140"/>
    <s v="Novocherkasskaya GRES power station"/>
    <s v="Новочеркасская ГРЭС"/>
    <s v="CC2"/>
    <s v="NG"/>
    <n v="165"/>
    <x v="3"/>
    <x v="0"/>
    <s v="N"/>
    <s v="not found"/>
    <m/>
    <s v="N"/>
    <x v="53"/>
    <m/>
    <m/>
    <m/>
    <n v="47.401000000000003"/>
    <n v="40.231999999999999"/>
    <s v="exact"/>
    <s v="Novocherkassk"/>
    <m/>
    <m/>
    <s v="Rostov Oblast"/>
    <x v="3"/>
    <s v="Eastern Europe"/>
    <m/>
    <m/>
    <m/>
    <m/>
    <m/>
    <m/>
    <s v="not found"/>
    <m/>
    <s v="L103380"/>
    <s v="G411115"/>
  </r>
  <r>
    <s v="https://www.gem.wiki/Novogorkovskaya_power_station"/>
    <x v="140"/>
    <s v="Novogorkovskaya power station"/>
    <s v="Новогорьковская ТЭЦ"/>
    <s v="1"/>
    <s v="NG/HFO"/>
    <n v="176"/>
    <x v="0"/>
    <x v="1"/>
    <s v="Y"/>
    <m/>
    <m/>
    <m/>
    <x v="2"/>
    <m/>
    <m/>
    <m/>
    <n v="56.106869000000003"/>
    <n v="44.135407999999998"/>
    <s v="exact"/>
    <s v="Kstovo"/>
    <m/>
    <m/>
    <s v="Nizhny Novgorod Oblast"/>
    <x v="3"/>
    <s v="Eastern Europe"/>
    <m/>
    <m/>
    <m/>
    <s v="heat"/>
    <s v="Oil &amp; Refining"/>
    <m/>
    <s v="1024120"/>
    <m/>
    <s v="L407235"/>
    <s v="G408984"/>
  </r>
  <r>
    <s v="https://www.gem.wiki/Novogorkovskaya_power_station"/>
    <x v="140"/>
    <s v="Novogorkovskaya power station"/>
    <s v="Новогорьковская ТЭЦ"/>
    <s v="2"/>
    <s v="NG/HFO"/>
    <n v="176"/>
    <x v="0"/>
    <x v="1"/>
    <s v="Y"/>
    <m/>
    <m/>
    <m/>
    <x v="2"/>
    <m/>
    <m/>
    <m/>
    <n v="56.106869000000003"/>
    <n v="44.135407999999998"/>
    <s v="exact"/>
    <s v="Kstovo"/>
    <m/>
    <m/>
    <s v="Nizhny Novgorod Oblast"/>
    <x v="3"/>
    <s v="Eastern Europe"/>
    <m/>
    <m/>
    <m/>
    <s v="heat"/>
    <s v="Oil &amp; Refining"/>
    <m/>
    <s v="1024120"/>
    <m/>
    <s v="L407235"/>
    <s v="G408983"/>
  </r>
  <r>
    <s v="https://www.gem.wiki/Novogorkovskaya_power_station"/>
    <x v="140"/>
    <s v="Novogorkovskaya power station"/>
    <s v="Новогорьковская ТЭЦ"/>
    <s v="6"/>
    <s v="NG"/>
    <n v="65"/>
    <x v="0"/>
    <x v="3"/>
    <s v="Y"/>
    <m/>
    <m/>
    <m/>
    <x v="43"/>
    <m/>
    <m/>
    <m/>
    <n v="56.106869000000003"/>
    <n v="44.135407999999998"/>
    <s v="exact"/>
    <s v="Kstovo"/>
    <m/>
    <m/>
    <s v="Nizhny Novgorod Oblast"/>
    <x v="3"/>
    <s v="Eastern Europe"/>
    <m/>
    <m/>
    <m/>
    <s v="heat"/>
    <s v="Oil &amp; Refining"/>
    <m/>
    <s v="1024120"/>
    <m/>
    <s v="L407235"/>
    <s v="G408986"/>
  </r>
  <r>
    <s v="https://www.gem.wiki/Novogorkovskaya_power_station"/>
    <x v="140"/>
    <s v="Novogorkovskaya power station"/>
    <s v="Новогорьковская ТЭЦ"/>
    <s v="8"/>
    <s v="NG"/>
    <n v="140"/>
    <x v="0"/>
    <x v="3"/>
    <s v="Y"/>
    <m/>
    <m/>
    <m/>
    <x v="43"/>
    <m/>
    <m/>
    <m/>
    <n v="56.106869000000003"/>
    <n v="44.135407999999998"/>
    <s v="exact"/>
    <s v="Kstovo"/>
    <m/>
    <m/>
    <s v="Nizhny Novgorod Oblast"/>
    <x v="3"/>
    <s v="Eastern Europe"/>
    <m/>
    <m/>
    <m/>
    <s v="heat"/>
    <s v="Oil &amp; Refining"/>
    <m/>
    <s v="1024120"/>
    <m/>
    <s v="L407235"/>
    <s v="G408985"/>
  </r>
  <r>
    <s v="https://www.gem.wiki/Novokuibyshevskaya_CHP-1_power_station"/>
    <x v="140"/>
    <s v="Novokuibyshevskaya CHP-1 power station"/>
    <s v="Новокуйбышевская ТЭЦ-1"/>
    <s v="CC1"/>
    <s v="NG/HFO"/>
    <n v="231"/>
    <x v="0"/>
    <x v="0"/>
    <s v="Y"/>
    <m/>
    <m/>
    <m/>
    <x v="22"/>
    <m/>
    <m/>
    <m/>
    <n v="53.110233000000001"/>
    <n v="49.920212999999997"/>
    <s v="exact"/>
    <s v="Novokuybyshevsk"/>
    <m/>
    <m/>
    <s v="Samara Oblast"/>
    <x v="3"/>
    <s v="Eastern Europe"/>
    <m/>
    <m/>
    <s v="Novokuybyshevskaya CHPP-1"/>
    <m/>
    <m/>
    <m/>
    <s v="1112218"/>
    <s v="1275767, 1275768, 1275769"/>
    <s v="L407234"/>
    <s v="G408982"/>
  </r>
  <r>
    <s v="https://www.gem.wiki/Novokuibyshevskaya_CHP-2_power_station"/>
    <x v="140"/>
    <s v="Novokuibyshevskaya CHP-2 power station"/>
    <s v="Новокуйбышевская ТЭЦ-2"/>
    <s v="1"/>
    <s v="NG/HFO"/>
    <n v="50"/>
    <x v="0"/>
    <x v="3"/>
    <s v="Y"/>
    <m/>
    <m/>
    <m/>
    <x v="72"/>
    <m/>
    <m/>
    <m/>
    <n v="53.081600000000002"/>
    <n v="49.870100000000001"/>
    <s v="exact"/>
    <s v="Novokuybyshevsk"/>
    <m/>
    <m/>
    <s v="Samara Oblast"/>
    <x v="3"/>
    <s v="Eastern Europe"/>
    <s v="WRI: WRI1062215"/>
    <m/>
    <s v="Novokuybyshevskaya CHPP-2"/>
    <s v="both"/>
    <s v="Chemicals"/>
    <m/>
    <s v="1026683"/>
    <n v="1275738"/>
    <s v="L407233"/>
    <s v="G408981"/>
  </r>
  <r>
    <s v="https://www.gem.wiki/Novokuibyshevskaya_CHP-2_power_station"/>
    <x v="140"/>
    <s v="Novokuibyshevskaya CHP-2 power station"/>
    <s v="Новокуйбышевская ТЭЦ-2"/>
    <s v="2"/>
    <s v="NG/HFO"/>
    <n v="50"/>
    <x v="0"/>
    <x v="3"/>
    <s v="Y"/>
    <m/>
    <m/>
    <m/>
    <x v="61"/>
    <m/>
    <m/>
    <m/>
    <n v="53.081600000000002"/>
    <n v="49.870100000000001"/>
    <s v="exact"/>
    <s v="Novokuybyshevsk"/>
    <m/>
    <m/>
    <s v="Samara Oblast"/>
    <x v="3"/>
    <s v="Eastern Europe"/>
    <s v="WRI: WRI1062215"/>
    <m/>
    <s v="Novokuybyshevskaya CHPP-2"/>
    <s v="both"/>
    <s v="Chemicals"/>
    <m/>
    <s v="1026683"/>
    <n v="1275741"/>
    <s v="L407233"/>
    <s v="G408980"/>
  </r>
  <r>
    <s v="https://www.gem.wiki/Novokuibyshevskaya_CHP-2_power_station"/>
    <x v="140"/>
    <s v="Novokuibyshevskaya CHP-2 power station"/>
    <s v="Новокуйбышевская ТЭЦ-2"/>
    <s v="5"/>
    <s v="NG/HFO"/>
    <n v="60"/>
    <x v="0"/>
    <x v="3"/>
    <s v="Y"/>
    <m/>
    <m/>
    <m/>
    <x v="36"/>
    <m/>
    <m/>
    <m/>
    <n v="53.081600000000002"/>
    <n v="49.870100000000001"/>
    <s v="exact"/>
    <s v="Novokuybyshevsk"/>
    <m/>
    <m/>
    <s v="Samara Oblast"/>
    <x v="3"/>
    <s v="Eastern Europe"/>
    <s v="WRI: WRI1062215"/>
    <m/>
    <s v="Novokuybyshevskaya CHPP-2"/>
    <s v="both"/>
    <s v="Chemicals"/>
    <m/>
    <s v="1026683"/>
    <n v="1275736"/>
    <s v="L407233"/>
    <s v="G408979"/>
  </r>
  <r>
    <s v="https://www.gem.wiki/Novokuibyshevskaya_CHP-2_power_station"/>
    <x v="140"/>
    <s v="Novokuibyshevskaya CHP-2 power station"/>
    <s v="Новокуйбышевская ТЭЦ-2"/>
    <s v="7"/>
    <s v="NG/HFO"/>
    <n v="60"/>
    <x v="0"/>
    <x v="3"/>
    <s v="Y"/>
    <m/>
    <m/>
    <m/>
    <x v="74"/>
    <m/>
    <m/>
    <m/>
    <n v="53.081600000000002"/>
    <n v="49.870100000000001"/>
    <s v="exact"/>
    <s v="Novokuybyshevsk"/>
    <m/>
    <m/>
    <s v="Samara Oblast"/>
    <x v="3"/>
    <s v="Eastern Europe"/>
    <s v="WRI: WRI1062215"/>
    <m/>
    <s v="Novokuybyshevskaya CHPP-2"/>
    <s v="both"/>
    <s v="Chemicals"/>
    <m/>
    <s v="1026683"/>
    <n v="1275737"/>
    <s v="L407233"/>
    <s v="G408978"/>
  </r>
  <r>
    <s v="https://www.gem.wiki/Novokuibyshevskaya_CHP-2_power_station"/>
    <x v="140"/>
    <s v="Novokuibyshevskaya CHP-2 power station"/>
    <s v="Новокуйбышевская ТЭЦ-2"/>
    <s v="8"/>
    <s v="NG/HFO"/>
    <n v="50"/>
    <x v="0"/>
    <x v="3"/>
    <s v="Y"/>
    <m/>
    <m/>
    <m/>
    <x v="75"/>
    <m/>
    <m/>
    <m/>
    <n v="53.081600000000002"/>
    <n v="49.870100000000001"/>
    <s v="exact"/>
    <s v="Novokuybyshevsk"/>
    <m/>
    <m/>
    <s v="Samara Oblast"/>
    <x v="3"/>
    <s v="Eastern Europe"/>
    <s v="WRI: WRI1062215"/>
    <m/>
    <s v="Novokuybyshevskaya CHPP-2"/>
    <s v="both"/>
    <s v="Chemicals"/>
    <m/>
    <s v="1026683"/>
    <n v="1177078"/>
    <s v="L407233"/>
    <s v="G408977"/>
  </r>
  <r>
    <s v="https://www.gem.wiki/Novokuznetsk_power_station"/>
    <x v="140"/>
    <s v="Novokuznetsk power station"/>
    <s v="Новокузнецкая ГТЭС"/>
    <s v="14"/>
    <s v="NG"/>
    <n v="149"/>
    <x v="0"/>
    <x v="1"/>
    <s v="N"/>
    <m/>
    <m/>
    <m/>
    <x v="2"/>
    <m/>
    <m/>
    <m/>
    <n v="53.766775000000003"/>
    <n v="87.250563999999997"/>
    <s v="exact"/>
    <s v="Novokuznetsk"/>
    <m/>
    <m/>
    <s v="Kemerovo Oblast"/>
    <x v="3"/>
    <s v="Eastern Europe"/>
    <m/>
    <m/>
    <m/>
    <m/>
    <m/>
    <m/>
    <s v="1026633"/>
    <n v="1230809"/>
    <s v="L407232"/>
    <s v="G408974"/>
  </r>
  <r>
    <s v="https://www.gem.wiki/Novokuznetsk_power_station"/>
    <x v="140"/>
    <s v="Novokuznetsk power station"/>
    <s v="Новокузнецкая ГТЭС"/>
    <s v="15"/>
    <s v="NG"/>
    <n v="149"/>
    <x v="0"/>
    <x v="1"/>
    <s v="N"/>
    <m/>
    <m/>
    <m/>
    <x v="2"/>
    <m/>
    <m/>
    <m/>
    <n v="53.766775000000003"/>
    <n v="87.250563999999997"/>
    <s v="exact"/>
    <s v="Novokuznetsk"/>
    <m/>
    <m/>
    <s v="Kemerovo Oblast"/>
    <x v="3"/>
    <s v="Eastern Europe"/>
    <m/>
    <m/>
    <m/>
    <m/>
    <m/>
    <m/>
    <s v="1026633"/>
    <n v="1230810"/>
    <s v="L407232"/>
    <s v="G408973"/>
  </r>
  <r>
    <s v="https://www.gem.wiki/Novolenskaya_power_station"/>
    <x v="140"/>
    <s v="Novolenskaya power station"/>
    <s v="Новоленская ТЭС"/>
    <s v="1"/>
    <s v="NG"/>
    <n v="275"/>
    <x v="3"/>
    <x v="3"/>
    <s v="Y"/>
    <s v="N"/>
    <s v="N"/>
    <s v="N"/>
    <x v="53"/>
    <m/>
    <m/>
    <m/>
    <n v="60.722963999999997"/>
    <n v="114.929975"/>
    <s v="approximate"/>
    <m/>
    <m/>
    <s v="Lensk"/>
    <s v="Sakha Republic"/>
    <x v="3"/>
    <s v="Eastern Europe"/>
    <m/>
    <m/>
    <m/>
    <m/>
    <m/>
    <m/>
    <s v="not found"/>
    <m/>
    <s v="L408900"/>
    <s v="G411895"/>
  </r>
  <r>
    <s v="https://www.gem.wiki/Novolenskaya_power_station"/>
    <x v="140"/>
    <s v="Novolenskaya power station"/>
    <s v="Новоленская ТЭС"/>
    <s v="2"/>
    <s v="NG"/>
    <n v="275"/>
    <x v="3"/>
    <x v="3"/>
    <s v="Y"/>
    <s v="N"/>
    <s v="N"/>
    <s v="N"/>
    <x v="53"/>
    <m/>
    <m/>
    <m/>
    <n v="60.722963999999997"/>
    <n v="114.929975"/>
    <s v="approximate"/>
    <m/>
    <m/>
    <s v="Lensk"/>
    <s v="Sakha Republic"/>
    <x v="3"/>
    <s v="Eastern Europe"/>
    <m/>
    <m/>
    <m/>
    <m/>
    <m/>
    <m/>
    <s v="not found"/>
    <m/>
    <s v="L408900"/>
    <s v="G411894"/>
  </r>
  <r>
    <s v="https://www.gem.wiki/Novomoskovskaya_GRES_power_station"/>
    <x v="140"/>
    <s v="Novomoskovskaya GRES power station"/>
    <s v="Новомосковская ГРЭС"/>
    <s v="CC1"/>
    <s v="NG"/>
    <n v="190"/>
    <x v="0"/>
    <x v="0"/>
    <s v="Y"/>
    <m/>
    <m/>
    <m/>
    <x v="22"/>
    <m/>
    <m/>
    <m/>
    <n v="54.086399999999998"/>
    <n v="38.237499999999997"/>
    <s v="exact"/>
    <s v="Novomoskovsk"/>
    <m/>
    <m/>
    <s v="Tula Oblast"/>
    <x v="3"/>
    <s v="Eastern Europe"/>
    <m/>
    <m/>
    <s v="Novomoskovsk State District Power Station (SDPS), Bobrikovskaya GRES, Stalinogorsk State District Power Plant"/>
    <m/>
    <m/>
    <m/>
    <s v="1026686"/>
    <s v="1205308, 1209361"/>
    <s v="L407231"/>
    <s v="G408972"/>
  </r>
  <r>
    <s v="https://www.gem.wiki/Novotroitskaya_Ural_Steel_power_station"/>
    <x v="140"/>
    <s v="Novotroitskaya Ural Steel power station"/>
    <s v="ТЭЦ АО &quot;Уральская сталь&quot;"/>
    <s v="4"/>
    <s v="NG/COG/BFG"/>
    <n v="50"/>
    <x v="0"/>
    <x v="3"/>
    <s v="Y"/>
    <m/>
    <m/>
    <s v="conversion"/>
    <x v="82"/>
    <m/>
    <m/>
    <m/>
    <n v="51.219420999999997"/>
    <n v="58.362360000000002"/>
    <s v="exact"/>
    <s v="Novotroitsk"/>
    <m/>
    <m/>
    <s v="Orenburg Oblast"/>
    <x v="3"/>
    <s v="Eastern Europe"/>
    <m/>
    <m/>
    <m/>
    <s v="both"/>
    <s v="Iron &amp; Steel"/>
    <s v="heat"/>
    <s v="not found"/>
    <m/>
    <s v="L103371"/>
    <s v="G411893"/>
  </r>
  <r>
    <s v="https://www.gem.wiki/Novotroitskaya_Ural_Steel_power_station"/>
    <x v="140"/>
    <s v="Novotroitskaya Ural Steel power station"/>
    <s v="ТЭЦ АО &quot;Уральская сталь&quot;"/>
    <s v="5"/>
    <s v="NG/COG/BFG"/>
    <n v="60"/>
    <x v="0"/>
    <x v="3"/>
    <s v="Y"/>
    <m/>
    <m/>
    <s v="conversion"/>
    <x v="63"/>
    <m/>
    <m/>
    <m/>
    <n v="51.219420999999997"/>
    <n v="58.362360000000002"/>
    <s v="exact"/>
    <s v="Novotroitsk"/>
    <m/>
    <m/>
    <s v="Orenburg Oblast"/>
    <x v="3"/>
    <s v="Eastern Europe"/>
    <m/>
    <m/>
    <m/>
    <s v="both"/>
    <s v="Iron &amp; Steel"/>
    <s v="heat"/>
    <s v="not found"/>
    <m/>
    <s v="L103371"/>
    <s v="G411892"/>
  </r>
  <r>
    <s v="https://www.gem.wiki/Novourengoyskaya_power_station"/>
    <x v="140"/>
    <s v="Novourengoyskaya power station"/>
    <s v="Новоуренгойская ГТЭС"/>
    <s v="1"/>
    <s v="OG"/>
    <n v="120"/>
    <x v="0"/>
    <x v="0"/>
    <s v="Y"/>
    <s v="not found"/>
    <s v="not found"/>
    <s v="N"/>
    <x v="31"/>
    <m/>
    <m/>
    <m/>
    <n v="66.085539999999995"/>
    <n v="76.668779999999998"/>
    <s v="exact"/>
    <s v="Novy Urengoy"/>
    <m/>
    <m/>
    <s v="Yamalo-Nenets Autonomous Okrug"/>
    <x v="3"/>
    <s v="Eastern Europe"/>
    <m/>
    <m/>
    <m/>
    <s v="both"/>
    <s v="Chemicals"/>
    <m/>
    <s v="not found"/>
    <m/>
    <s v="L408433"/>
    <s v="G411891"/>
  </r>
  <r>
    <s v="https://www.gem.wiki/Noyabrsk_power_station"/>
    <x v="140"/>
    <s v="Noyabrsk power station"/>
    <s v="Ноябрьская ПГЭ"/>
    <s v="1"/>
    <s v="NG"/>
    <n v="60"/>
    <x v="0"/>
    <x v="0"/>
    <s v="Y"/>
    <m/>
    <m/>
    <m/>
    <x v="1"/>
    <m/>
    <m/>
    <m/>
    <n v="63.186324999999997"/>
    <n v="75.403407000000001"/>
    <s v="exact"/>
    <s v="Noyabrsk"/>
    <m/>
    <m/>
    <s v="Yamalo-Nenets Autonomous Okrug"/>
    <x v="3"/>
    <s v="Eastern Europe"/>
    <m/>
    <m/>
    <m/>
    <m/>
    <m/>
    <m/>
    <s v="1068423"/>
    <s v="1201463, 1201464, 1201465, 1201466"/>
    <s v="L407230"/>
    <s v="G408971"/>
  </r>
  <r>
    <s v="https://www.gem.wiki/Noyabrsk_power_station"/>
    <x v="140"/>
    <s v="Noyabrsk power station"/>
    <s v="Ноябрьская ПГЭ"/>
    <s v="2"/>
    <s v="NG"/>
    <n v="60"/>
    <x v="0"/>
    <x v="0"/>
    <s v="Y"/>
    <m/>
    <m/>
    <m/>
    <x v="1"/>
    <m/>
    <m/>
    <m/>
    <n v="63.186324999999997"/>
    <n v="75.403407000000001"/>
    <s v="exact"/>
    <s v="Noyabrsk"/>
    <m/>
    <m/>
    <s v="Yamalo-Nenets Autonomous Okrug"/>
    <x v="3"/>
    <s v="Eastern Europe"/>
    <m/>
    <m/>
    <m/>
    <m/>
    <m/>
    <m/>
    <m/>
    <m/>
    <s v="L407230"/>
    <s v="G411890"/>
  </r>
  <r>
    <s v="https://www.gem.wiki/Nyagan_GRES_power_station"/>
    <x v="140"/>
    <s v="Nyagan GRES power station"/>
    <s v="Няганская ГРЭС"/>
    <s v="1"/>
    <s v="NG"/>
    <n v="453"/>
    <x v="0"/>
    <x v="0"/>
    <s v="Y"/>
    <m/>
    <m/>
    <m/>
    <x v="22"/>
    <m/>
    <m/>
    <m/>
    <n v="62.206662999999999"/>
    <n v="65.519036"/>
    <s v="exact"/>
    <s v="Nyagan"/>
    <m/>
    <s v="Oktyabrsky"/>
    <s v="Khanty-Mansi Autonomous Okrug"/>
    <x v="3"/>
    <s v="Eastern Europe"/>
    <m/>
    <m/>
    <m/>
    <m/>
    <m/>
    <m/>
    <s v="1074271"/>
    <m/>
    <s v="L407229"/>
    <s v="G408970"/>
  </r>
  <r>
    <s v="https://www.gem.wiki/Nyagan_GRES_power_station"/>
    <x v="140"/>
    <s v="Nyagan GRES power station"/>
    <s v="Няганская ГРЭС"/>
    <s v="2"/>
    <s v="NG"/>
    <n v="453"/>
    <x v="0"/>
    <x v="0"/>
    <s v="Y"/>
    <m/>
    <m/>
    <m/>
    <x v="22"/>
    <m/>
    <m/>
    <m/>
    <n v="62.206662999999999"/>
    <n v="65.519036"/>
    <s v="exact"/>
    <s v="Nyagan"/>
    <m/>
    <s v="Oktyabrsky"/>
    <s v="Khanty-Mansi Autonomous Okrug"/>
    <x v="3"/>
    <s v="Eastern Europe"/>
    <m/>
    <m/>
    <m/>
    <m/>
    <m/>
    <m/>
    <s v="1074271"/>
    <m/>
    <s v="L407229"/>
    <s v="G408969"/>
  </r>
  <r>
    <s v="https://www.gem.wiki/Nyagan_GRES_power_station"/>
    <x v="140"/>
    <s v="Nyagan GRES power station"/>
    <s v="Няганская ГРЭС"/>
    <s v="3"/>
    <s v="NG"/>
    <n v="454"/>
    <x v="0"/>
    <x v="0"/>
    <s v="Y"/>
    <m/>
    <m/>
    <m/>
    <x v="2"/>
    <m/>
    <m/>
    <m/>
    <n v="62.206662999999999"/>
    <n v="65.519036"/>
    <s v="exact"/>
    <s v="Nyagan"/>
    <m/>
    <s v="Oktyabrsky"/>
    <s v="Khanty-Mansi Autonomous Okrug"/>
    <x v="3"/>
    <s v="Eastern Europe"/>
    <m/>
    <m/>
    <m/>
    <m/>
    <m/>
    <m/>
    <s v="1074271"/>
    <m/>
    <s v="L407229"/>
    <s v="G408968"/>
  </r>
  <r>
    <s v="https://www.gem.wiki/Omsk_CHP-3_power_station"/>
    <x v="140"/>
    <s v="Omsk CHP-3 power station"/>
    <s v="Омская ТЭЦ-3"/>
    <s v="10"/>
    <s v="NG/HFO"/>
    <n v="120"/>
    <x v="0"/>
    <x v="3"/>
    <s v="Y"/>
    <m/>
    <m/>
    <m/>
    <x v="31"/>
    <m/>
    <m/>
    <m/>
    <n v="55.067770000000003"/>
    <n v="73.259316999999996"/>
    <s v="exact"/>
    <s v="Omsk"/>
    <s v="Sovetskiy"/>
    <m/>
    <s v="Omsk Oblast"/>
    <x v="3"/>
    <s v="Eastern Europe"/>
    <m/>
    <m/>
    <m/>
    <m/>
    <m/>
    <m/>
    <s v="1024838"/>
    <m/>
    <s v="L407228"/>
    <s v="G408963"/>
  </r>
  <r>
    <s v="https://www.gem.wiki/Omsk_CHP-3_power_station"/>
    <x v="140"/>
    <s v="Omsk CHP-3 power station"/>
    <s v="Омская ТЭЦ-3"/>
    <s v="11"/>
    <s v="NG/HFO"/>
    <n v="60"/>
    <x v="0"/>
    <x v="3"/>
    <s v="Y"/>
    <m/>
    <m/>
    <m/>
    <x v="72"/>
    <m/>
    <m/>
    <m/>
    <n v="55.067770000000003"/>
    <n v="73.259316999999996"/>
    <s v="exact"/>
    <s v="Omsk"/>
    <s v="Sovetskiy"/>
    <m/>
    <s v="Omsk Oblast"/>
    <x v="3"/>
    <s v="Eastern Europe"/>
    <m/>
    <m/>
    <m/>
    <m/>
    <m/>
    <m/>
    <s v="1024838"/>
    <m/>
    <s v="L407228"/>
    <s v="G408966"/>
  </r>
  <r>
    <s v="https://www.gem.wiki/Omsk_CHP-3_power_station"/>
    <x v="140"/>
    <s v="Omsk CHP-3 power station"/>
    <s v="Омская ТЭЦ-3"/>
    <s v="12"/>
    <s v="NG/HFO"/>
    <n v="60"/>
    <x v="0"/>
    <x v="3"/>
    <s v="Y"/>
    <m/>
    <m/>
    <m/>
    <x v="61"/>
    <m/>
    <m/>
    <m/>
    <n v="55.067770000000003"/>
    <n v="73.259316999999996"/>
    <s v="exact"/>
    <s v="Omsk"/>
    <s v="Sovetskiy"/>
    <m/>
    <s v="Omsk Oblast"/>
    <x v="3"/>
    <s v="Eastern Europe"/>
    <m/>
    <m/>
    <m/>
    <m/>
    <m/>
    <m/>
    <s v="1024838"/>
    <m/>
    <s v="L407228"/>
    <s v="G408965"/>
  </r>
  <r>
    <s v="https://www.gem.wiki/Omsk_CHP-3_power_station"/>
    <x v="140"/>
    <s v="Omsk CHP-3 power station"/>
    <s v="Омская ТЭЦ-3"/>
    <s v="13"/>
    <s v="NG/HFO"/>
    <n v="60"/>
    <x v="0"/>
    <x v="3"/>
    <s v="Y"/>
    <m/>
    <m/>
    <m/>
    <x v="82"/>
    <m/>
    <m/>
    <m/>
    <n v="55.067770000000003"/>
    <n v="73.259316999999996"/>
    <s v="exact"/>
    <s v="Omsk"/>
    <s v="Sovetskiy"/>
    <m/>
    <s v="Omsk Oblast"/>
    <x v="3"/>
    <s v="Eastern Europe"/>
    <m/>
    <m/>
    <m/>
    <m/>
    <m/>
    <m/>
    <s v="1024838"/>
    <m/>
    <s v="L407228"/>
    <s v="G408964"/>
  </r>
  <r>
    <s v="https://www.gem.wiki/Omsk_CHP-3_power_station"/>
    <x v="140"/>
    <s v="Omsk CHP-3 power station"/>
    <s v="Омская ТЭЦ-3"/>
    <s v="9"/>
    <s v="NG/HFO"/>
    <n v="60"/>
    <x v="0"/>
    <x v="3"/>
    <s v="Y"/>
    <m/>
    <m/>
    <m/>
    <x v="80"/>
    <m/>
    <m/>
    <m/>
    <n v="55.067770000000003"/>
    <n v="73.259316999999996"/>
    <s v="exact"/>
    <s v="Omsk"/>
    <s v="Sovetskiy"/>
    <m/>
    <s v="Omsk Oblast"/>
    <x v="3"/>
    <s v="Eastern Europe"/>
    <m/>
    <m/>
    <m/>
    <m/>
    <m/>
    <m/>
    <s v="1024838"/>
    <m/>
    <s v="L407228"/>
    <s v="G408967"/>
  </r>
  <r>
    <s v="https://www.gem.wiki/Omsk_CHP-3_power_station"/>
    <x v="140"/>
    <s v="Omsk CHP-3 power station"/>
    <s v="Омская ТЭЦ-3"/>
    <s v="CC1"/>
    <s v="NG/HFO"/>
    <n v="85"/>
    <x v="0"/>
    <x v="0"/>
    <s v="Y"/>
    <m/>
    <m/>
    <m/>
    <x v="22"/>
    <m/>
    <m/>
    <m/>
    <n v="55.067770000000003"/>
    <n v="73.259316999999996"/>
    <s v="exact"/>
    <s v="Omsk"/>
    <s v="Sovetskiy"/>
    <m/>
    <s v="Omsk Oblast"/>
    <x v="3"/>
    <s v="Eastern Europe"/>
    <m/>
    <m/>
    <m/>
    <m/>
    <m/>
    <m/>
    <s v="1024838"/>
    <s v="1234845, 1234846, 1234847"/>
    <s v="L407228"/>
    <s v="G408962"/>
  </r>
  <r>
    <s v="https://www.gem.wiki/Orlovskaya_power_station"/>
    <x v="140"/>
    <s v="Orlovskaya power station"/>
    <s v="Орловская ТЭЦ"/>
    <s v="5"/>
    <s v="NG"/>
    <n v="110"/>
    <x v="0"/>
    <x v="3"/>
    <s v="Y"/>
    <m/>
    <m/>
    <m/>
    <x v="68"/>
    <m/>
    <m/>
    <m/>
    <n v="52.987900000000003"/>
    <n v="36.098300000000002"/>
    <s v="exact"/>
    <s v="Oryol"/>
    <m/>
    <m/>
    <s v="Oryol Oblast"/>
    <x v="3"/>
    <s v="Eastern Europe"/>
    <s v="WRI: WRI1003776"/>
    <m/>
    <s v="Orel TPP"/>
    <m/>
    <m/>
    <m/>
    <s v="1026702"/>
    <m/>
    <s v="L407227"/>
    <s v="G408961"/>
  </r>
  <r>
    <s v="https://www.gem.wiki/Orlovskaya_power_station"/>
    <x v="140"/>
    <s v="Orlovskaya power station"/>
    <s v="Орловская ТЭЦ"/>
    <s v="6"/>
    <s v="NG"/>
    <n v="110"/>
    <x v="0"/>
    <x v="3"/>
    <s v="Y"/>
    <m/>
    <m/>
    <m/>
    <x v="76"/>
    <m/>
    <m/>
    <m/>
    <n v="52.987900000000003"/>
    <n v="36.098300000000002"/>
    <s v="exact"/>
    <s v="Oryol"/>
    <m/>
    <m/>
    <s v="Oryol Oblast"/>
    <x v="3"/>
    <s v="Eastern Europe"/>
    <s v="WRI: WRI1003776"/>
    <m/>
    <s v="Orel TPP"/>
    <m/>
    <m/>
    <m/>
    <s v="1026702"/>
    <m/>
    <s v="L407227"/>
    <s v="G408960"/>
  </r>
  <r>
    <s v="https://www.gem.wiki/Orlovskaya_power_station"/>
    <x v="140"/>
    <s v="Orlovskaya power station"/>
    <s v="Орловская ТЭЦ"/>
    <s v="7"/>
    <s v="NG"/>
    <n v="110"/>
    <x v="0"/>
    <x v="3"/>
    <s v="Y"/>
    <m/>
    <m/>
    <m/>
    <x v="24"/>
    <m/>
    <m/>
    <m/>
    <n v="52.987900000000003"/>
    <n v="36.098300000000002"/>
    <s v="exact"/>
    <s v="Oryol"/>
    <m/>
    <m/>
    <s v="Oryol Oblast"/>
    <x v="3"/>
    <s v="Eastern Europe"/>
    <s v="WRI: WRI1003776"/>
    <m/>
    <s v="Orel TPP"/>
    <m/>
    <m/>
    <m/>
    <s v="1026702"/>
    <m/>
    <s v="L407227"/>
    <s v="G408959"/>
  </r>
  <r>
    <s v="https://www.gem.wiki/Orskaya_CHP-1_power_station"/>
    <x v="140"/>
    <s v="Orskaya CHP-1 power station"/>
    <s v="Орская ТЭЦ-1"/>
    <s v="10"/>
    <s v="NG/HFO"/>
    <n v="65"/>
    <x v="0"/>
    <x v="3"/>
    <s v="Y"/>
    <m/>
    <m/>
    <s v="replacement"/>
    <x v="23"/>
    <m/>
    <m/>
    <m/>
    <n v="51.241256"/>
    <n v="58.497233000000001"/>
    <s v="exact"/>
    <s v="Orsk"/>
    <m/>
    <m/>
    <s v="Orenburg Oblast"/>
    <x v="3"/>
    <s v="Eastern Europe"/>
    <s v="WRI: WRI1003777"/>
    <m/>
    <s v="Orsk TPP-1"/>
    <m/>
    <m/>
    <m/>
    <s v="1041605"/>
    <m/>
    <s v="L103372"/>
    <s v="G408957"/>
  </r>
  <r>
    <s v="https://www.gem.wiki/Orskaya_CHP-1_power_station"/>
    <x v="140"/>
    <s v="Orskaya CHP-1 power station"/>
    <s v="Орская ТЭЦ-1"/>
    <s v="11"/>
    <s v="NG/HFO"/>
    <n v="65"/>
    <x v="0"/>
    <x v="3"/>
    <s v="Y"/>
    <m/>
    <m/>
    <s v="replacement"/>
    <x v="23"/>
    <m/>
    <m/>
    <m/>
    <n v="51.241256"/>
    <n v="58.497233000000001"/>
    <s v="exact"/>
    <s v="Orsk"/>
    <m/>
    <m/>
    <s v="Orenburg Oblast"/>
    <x v="3"/>
    <s v="Eastern Europe"/>
    <s v="WRI: WRI1003777"/>
    <m/>
    <s v="Orsk TPP-1"/>
    <m/>
    <m/>
    <m/>
    <s v="1041605"/>
    <m/>
    <s v="L103372"/>
    <s v="G408956"/>
  </r>
  <r>
    <s v="https://www.gem.wiki/Orskaya_CHP-1_power_station"/>
    <x v="140"/>
    <s v="Orskaya CHP-1 power station"/>
    <s v="Орская ТЭЦ-1"/>
    <s v="9"/>
    <s v="NG/HFO"/>
    <n v="65"/>
    <x v="0"/>
    <x v="3"/>
    <s v="Y"/>
    <m/>
    <m/>
    <s v="replacement"/>
    <x v="23"/>
    <m/>
    <m/>
    <m/>
    <n v="51.241256"/>
    <n v="58.497233000000001"/>
    <s v="exact"/>
    <s v="Orsk"/>
    <m/>
    <m/>
    <s v="Orenburg Oblast"/>
    <x v="3"/>
    <s v="Eastern Europe"/>
    <s v="WRI: WRI1003777"/>
    <m/>
    <s v="Orsk TPP-1"/>
    <m/>
    <m/>
    <m/>
    <s v="1041605"/>
    <m/>
    <s v="L103372"/>
    <s v="G408958"/>
  </r>
  <r>
    <s v="https://www.gem.wiki/Pechora_GRES_power_station"/>
    <x v="140"/>
    <s v="Pechora GRES power station"/>
    <s v="Печорская ГРЭС"/>
    <s v="1"/>
    <s v="NG"/>
    <n v="210"/>
    <x v="0"/>
    <x v="3"/>
    <s v="Y"/>
    <m/>
    <m/>
    <m/>
    <x v="76"/>
    <m/>
    <m/>
    <m/>
    <n v="65.132416745857199"/>
    <n v="57.313913298664097"/>
    <s v="exact"/>
    <s v="Pechora"/>
    <m/>
    <m/>
    <s v="Komi Republic"/>
    <x v="3"/>
    <s v="Eastern Europe"/>
    <s v="WRI: WRI1003780"/>
    <m/>
    <s v="Pechora State District Power Plant, Pechora"/>
    <m/>
    <m/>
    <m/>
    <s v="1028495"/>
    <n v="1139251"/>
    <s v="L407276"/>
    <s v="G408955"/>
  </r>
  <r>
    <s v="https://www.gem.wiki/Pechora_GRES_power_station"/>
    <x v="140"/>
    <s v="Pechora GRES power station"/>
    <s v="Печорская ГРЭС"/>
    <s v="2"/>
    <s v="NG"/>
    <n v="210"/>
    <x v="0"/>
    <x v="3"/>
    <s v="Y"/>
    <m/>
    <m/>
    <m/>
    <x v="51"/>
    <m/>
    <m/>
    <m/>
    <n v="65.132416745857199"/>
    <n v="57.313913298664097"/>
    <s v="exact"/>
    <s v="Pechora"/>
    <m/>
    <m/>
    <s v="Komi Republic"/>
    <x v="3"/>
    <s v="Eastern Europe"/>
    <s v="WRI: WRI1003780"/>
    <m/>
    <s v="Pechora State District Power Plant, Pechora"/>
    <m/>
    <m/>
    <m/>
    <s v="1028495"/>
    <n v="1139252"/>
    <s v="L407276"/>
    <s v="G408954"/>
  </r>
  <r>
    <s v="https://www.gem.wiki/Pechora_GRES_power_station"/>
    <x v="140"/>
    <s v="Pechora GRES power station"/>
    <s v="Печорская ГРЭС"/>
    <s v="3"/>
    <s v="NG"/>
    <n v="210"/>
    <x v="0"/>
    <x v="3"/>
    <s v="Y"/>
    <m/>
    <m/>
    <m/>
    <x v="28"/>
    <m/>
    <m/>
    <m/>
    <n v="65.132416745857199"/>
    <n v="57.313913298664097"/>
    <s v="exact"/>
    <s v="Pechora"/>
    <m/>
    <m/>
    <s v="Komi Republic"/>
    <x v="3"/>
    <s v="Eastern Europe"/>
    <s v="WRI: WRI1003780"/>
    <m/>
    <s v="Pechora State District Power Plant, Pechora"/>
    <m/>
    <m/>
    <m/>
    <s v="1028495"/>
    <n v="1139253"/>
    <s v="L407276"/>
    <s v="G408953"/>
  </r>
  <r>
    <s v="https://www.gem.wiki/Pechora_GRES_power_station"/>
    <x v="140"/>
    <s v="Pechora GRES power station"/>
    <s v="Печорская ГРЭС"/>
    <s v="4"/>
    <s v="NG"/>
    <n v="215"/>
    <x v="0"/>
    <x v="3"/>
    <s v="Y"/>
    <m/>
    <m/>
    <m/>
    <x v="33"/>
    <m/>
    <m/>
    <m/>
    <n v="65.132416745857199"/>
    <n v="57.313913298664097"/>
    <s v="exact"/>
    <s v="Pechora"/>
    <m/>
    <m/>
    <s v="Komi Republic"/>
    <x v="3"/>
    <s v="Eastern Europe"/>
    <s v="WRI: WRI1003780"/>
    <m/>
    <s v="Pechora State District Power Plant, Pechora"/>
    <m/>
    <m/>
    <m/>
    <s v="1028495"/>
    <n v="1139254"/>
    <s v="L407276"/>
    <s v="G408952"/>
  </r>
  <r>
    <s v="https://www.gem.wiki/Pechora_GRES_power_station"/>
    <x v="140"/>
    <s v="Pechora GRES power station"/>
    <s v="Печорская ГРЭС"/>
    <s v="5"/>
    <s v="NG"/>
    <n v="215"/>
    <x v="0"/>
    <x v="3"/>
    <s v="Y"/>
    <m/>
    <m/>
    <m/>
    <x v="29"/>
    <m/>
    <m/>
    <m/>
    <n v="65.132416745857199"/>
    <n v="57.313913298664097"/>
    <s v="exact"/>
    <s v="Pechora"/>
    <m/>
    <m/>
    <s v="Komi Republic"/>
    <x v="3"/>
    <s v="Eastern Europe"/>
    <s v="WRI: WRI1003780"/>
    <m/>
    <s v="Pechora State District Power Plant, Pechora"/>
    <m/>
    <m/>
    <m/>
    <s v="1028495"/>
    <n v="1139255"/>
    <s v="L407276"/>
    <s v="G408951"/>
  </r>
  <r>
    <s v="https://www.gem.wiki/Penza-1_power_station"/>
    <x v="140"/>
    <s v="Penza-1 power station"/>
    <s v="Пензенская ТЭЦ-1"/>
    <s v="5"/>
    <s v="NG/HFO"/>
    <n v="60"/>
    <x v="0"/>
    <x v="3"/>
    <s v="Y"/>
    <m/>
    <m/>
    <m/>
    <x v="44"/>
    <m/>
    <m/>
    <m/>
    <n v="53.222375"/>
    <n v="45.021808"/>
    <s v="exact"/>
    <s v="Penza"/>
    <m/>
    <m/>
    <s v="Penza Oblast"/>
    <x v="3"/>
    <s v="Eastern Europe"/>
    <s v="WRI: WRI1003781"/>
    <m/>
    <m/>
    <m/>
    <m/>
    <m/>
    <s v="1026709"/>
    <m/>
    <s v="L407275"/>
    <s v="G408950"/>
  </r>
  <r>
    <s v="https://www.gem.wiki/Penza-1_power_station"/>
    <x v="140"/>
    <s v="Penza-1 power station"/>
    <s v="Пензенская ТЭЦ-1"/>
    <s v="7"/>
    <s v="NG/HFO"/>
    <n v="110"/>
    <x v="0"/>
    <x v="3"/>
    <s v="Y"/>
    <m/>
    <m/>
    <m/>
    <x v="68"/>
    <m/>
    <m/>
    <m/>
    <n v="53.222375"/>
    <n v="45.021808"/>
    <s v="exact"/>
    <s v="Penza"/>
    <m/>
    <m/>
    <s v="Penza Oblast"/>
    <x v="3"/>
    <s v="Eastern Europe"/>
    <s v="WRI: WRI1003781"/>
    <m/>
    <m/>
    <m/>
    <m/>
    <m/>
    <s v="1026709"/>
    <n v="1199148"/>
    <s v="L407275"/>
    <s v="G408949"/>
  </r>
  <r>
    <s v="https://www.gem.wiki/Penza-1_power_station"/>
    <x v="140"/>
    <s v="Penza-1 power station"/>
    <s v="Пензенская ТЭЦ-1"/>
    <s v="8"/>
    <s v="NG/HFO"/>
    <n v="110"/>
    <x v="0"/>
    <x v="3"/>
    <s v="Y"/>
    <m/>
    <m/>
    <m/>
    <x v="51"/>
    <m/>
    <m/>
    <m/>
    <n v="53.222375"/>
    <n v="45.021808"/>
    <s v="exact"/>
    <s v="Penza"/>
    <m/>
    <m/>
    <s v="Penza Oblast"/>
    <x v="3"/>
    <s v="Eastern Europe"/>
    <s v="WRI: WRI1003781"/>
    <m/>
    <m/>
    <m/>
    <m/>
    <m/>
    <s v="1026709"/>
    <n v="1199147"/>
    <s v="L407275"/>
    <s v="G408948"/>
  </r>
  <r>
    <s v="https://www.gem.wiki/Perm_CHP-14_power_station"/>
    <x v="140"/>
    <s v="Perm CHP-14 power station"/>
    <s v="Пермская ТЭЦ-14"/>
    <s v="1"/>
    <s v="NG/HFO"/>
    <n v="60"/>
    <x v="0"/>
    <x v="3"/>
    <s v="Y"/>
    <m/>
    <m/>
    <m/>
    <x v="84"/>
    <m/>
    <n v="2028"/>
    <m/>
    <n v="58.0189278"/>
    <n v="55.881863299999999"/>
    <s v="exact"/>
    <s v="Perm"/>
    <m/>
    <m/>
    <s v="Perm Krai"/>
    <x v="3"/>
    <s v="Eastern Europe"/>
    <m/>
    <m/>
    <m/>
    <m/>
    <m/>
    <m/>
    <s v="1026713"/>
    <n v="1139519"/>
    <s v="L407274"/>
    <s v="G408947"/>
  </r>
  <r>
    <s v="https://www.gem.wiki/Perm_CHP-14_power_station"/>
    <x v="140"/>
    <s v="Perm CHP-14 power station"/>
    <s v="Пермская ТЭЦ-14"/>
    <s v="2"/>
    <s v="NG/HFO"/>
    <n v="35"/>
    <x v="0"/>
    <x v="3"/>
    <s v="Y"/>
    <m/>
    <m/>
    <m/>
    <x v="74"/>
    <m/>
    <m/>
    <m/>
    <n v="58.0189278"/>
    <n v="55.881863299999999"/>
    <s v="exact"/>
    <s v="Perm"/>
    <m/>
    <m/>
    <s v="Perm Krai"/>
    <x v="3"/>
    <s v="Eastern Europe"/>
    <m/>
    <m/>
    <m/>
    <m/>
    <m/>
    <m/>
    <s v="1026713"/>
    <s v="1177073, 1199379"/>
    <s v="L407274"/>
    <s v="G408946"/>
  </r>
  <r>
    <s v="https://www.gem.wiki/Perm_CHP-14_power_station"/>
    <x v="140"/>
    <s v="Perm CHP-14 power station"/>
    <s v="Пермская ТЭЦ-14"/>
    <s v="3"/>
    <s v="NG/HFO"/>
    <n v="50"/>
    <x v="0"/>
    <x v="3"/>
    <s v="Y"/>
    <m/>
    <m/>
    <m/>
    <x v="74"/>
    <m/>
    <m/>
    <m/>
    <n v="58.0189278"/>
    <n v="55.881863299999999"/>
    <s v="exact"/>
    <s v="Perm"/>
    <m/>
    <m/>
    <s v="Perm Krai"/>
    <x v="3"/>
    <s v="Eastern Europe"/>
    <m/>
    <m/>
    <m/>
    <m/>
    <m/>
    <m/>
    <s v="1026713"/>
    <m/>
    <s v="L407274"/>
    <s v="G408945"/>
  </r>
  <r>
    <s v="https://www.gem.wiki/Perm_CHP-14_power_station"/>
    <x v="140"/>
    <s v="Perm CHP-14 power station"/>
    <s v="Пермская ТЭЦ-14"/>
    <s v="4"/>
    <s v="NG/HFO"/>
    <n v="135"/>
    <x v="0"/>
    <x v="3"/>
    <s v="Y"/>
    <m/>
    <m/>
    <m/>
    <x v="47"/>
    <m/>
    <m/>
    <m/>
    <n v="58.0189278"/>
    <n v="55.881863299999999"/>
    <s v="exact"/>
    <s v="Perm"/>
    <m/>
    <m/>
    <s v="Perm Krai"/>
    <x v="3"/>
    <s v="Eastern Europe"/>
    <m/>
    <m/>
    <m/>
    <m/>
    <m/>
    <m/>
    <s v="1026713"/>
    <m/>
    <s v="L407274"/>
    <s v="G408944"/>
  </r>
  <r>
    <s v="https://www.gem.wiki/Perm_CHP-14_power_station"/>
    <x v="140"/>
    <s v="Perm CHP-14 power station"/>
    <s v="Пермская ТЭЦ-14"/>
    <s v="5"/>
    <s v="NG/HFO"/>
    <n v="50"/>
    <x v="0"/>
    <x v="3"/>
    <s v="Y"/>
    <m/>
    <m/>
    <s v="N"/>
    <x v="76"/>
    <m/>
    <n v="2028"/>
    <m/>
    <n v="58.0189278"/>
    <n v="55.881863299999999"/>
    <s v="exact"/>
    <s v="Perm"/>
    <m/>
    <m/>
    <s v="Perm Krai"/>
    <x v="3"/>
    <s v="Eastern Europe"/>
    <m/>
    <m/>
    <m/>
    <m/>
    <m/>
    <m/>
    <s v="1026713"/>
    <m/>
    <s v="L407274"/>
    <s v="G410644"/>
  </r>
  <r>
    <s v="https://www.gem.wiki/Perm_CHP-14_power_station"/>
    <x v="140"/>
    <s v="Perm CHP-14 power station"/>
    <s v="Пермская ТЭЦ-14"/>
    <s v="CC1"/>
    <s v="NG"/>
    <n v="105"/>
    <x v="3"/>
    <x v="0"/>
    <s v="Y"/>
    <s v="not found"/>
    <s v="not found"/>
    <s v="N"/>
    <x v="53"/>
    <m/>
    <m/>
    <m/>
    <n v="58.0189278"/>
    <n v="55.881863299999999"/>
    <s v="exact"/>
    <s v="Perm"/>
    <m/>
    <m/>
    <s v="Perm Krai"/>
    <x v="3"/>
    <s v="Eastern Europe"/>
    <m/>
    <m/>
    <m/>
    <m/>
    <m/>
    <m/>
    <s v="1026713"/>
    <s v="not found"/>
    <s v="L407274"/>
    <s v="G408943"/>
  </r>
  <r>
    <s v="https://www.gem.wiki/Perm_CHP-6_power_station"/>
    <x v="140"/>
    <s v="Perm CHP-6 power station"/>
    <s v="Пермская ТЭЦ-6"/>
    <s v="CC1"/>
    <s v="NG"/>
    <n v="123"/>
    <x v="0"/>
    <x v="0"/>
    <s v="Y"/>
    <m/>
    <m/>
    <m/>
    <x v="39"/>
    <m/>
    <m/>
    <m/>
    <n v="57.977232999999998"/>
    <n v="56.254930000000002"/>
    <s v="exact"/>
    <s v="Perm"/>
    <m/>
    <m/>
    <s v="Perm Krai"/>
    <x v="3"/>
    <s v="Eastern Europe"/>
    <m/>
    <m/>
    <m/>
    <m/>
    <m/>
    <m/>
    <s v="1047624"/>
    <s v="1208251, 1208252, 1208253"/>
    <s v="L407273"/>
    <s v="G408942"/>
  </r>
  <r>
    <s v="https://www.gem.wiki/Perm_CHP-6_power_station"/>
    <x v="140"/>
    <s v="Perm CHP-6 power station"/>
    <s v="Пермская ТЭЦ-6"/>
    <s v="ST1"/>
    <s v="NG"/>
    <n v="56"/>
    <x v="6"/>
    <x v="3"/>
    <s v="Y"/>
    <m/>
    <m/>
    <m/>
    <x v="113"/>
    <n v="2020"/>
    <m/>
    <m/>
    <n v="57.977232999999998"/>
    <n v="56.254930000000002"/>
    <s v="exact"/>
    <s v="Perm"/>
    <m/>
    <m/>
    <s v="Perm Krai"/>
    <x v="3"/>
    <s v="Eastern Europe"/>
    <m/>
    <m/>
    <m/>
    <m/>
    <m/>
    <m/>
    <s v="1047624"/>
    <m/>
    <s v="L407273"/>
    <s v="G408941"/>
  </r>
  <r>
    <s v="https://www.gem.wiki/Perm_CHP-9_power_station"/>
    <x v="140"/>
    <s v="Perm CHP-9 power station"/>
    <s v="Пермская ТЭЦ-9"/>
    <s v="10"/>
    <s v="NG/HFO"/>
    <n v="65"/>
    <x v="0"/>
    <x v="3"/>
    <s v="Y"/>
    <s v="not found"/>
    <s v="not found"/>
    <s v="N"/>
    <x v="3"/>
    <m/>
    <m/>
    <m/>
    <n v="57.924731999999999"/>
    <n v="56.145296000000002"/>
    <s v="exact"/>
    <s v="Perm"/>
    <m/>
    <m/>
    <s v="Perm Krai"/>
    <x v="3"/>
    <s v="Eastern Europe"/>
    <m/>
    <m/>
    <m/>
    <m/>
    <m/>
    <m/>
    <s v="1047625"/>
    <m/>
    <s v="L407272"/>
    <s v="G409379"/>
  </r>
  <r>
    <s v="https://www.gem.wiki/Perm_CHP-9_power_station"/>
    <x v="140"/>
    <s v="Perm CHP-9 power station"/>
    <s v="Пермская ТЭЦ-9"/>
    <s v="11"/>
    <s v="NG/HFO"/>
    <n v="110"/>
    <x v="0"/>
    <x v="3"/>
    <s v="Y"/>
    <m/>
    <m/>
    <m/>
    <x v="81"/>
    <m/>
    <m/>
    <m/>
    <n v="57.924731999999999"/>
    <n v="56.145296000000002"/>
    <s v="exact"/>
    <s v="Perm"/>
    <m/>
    <m/>
    <s v="Perm Krai"/>
    <x v="3"/>
    <s v="Eastern Europe"/>
    <s v="WRI: WRI1061770"/>
    <m/>
    <m/>
    <m/>
    <m/>
    <m/>
    <s v="1047625"/>
    <m/>
    <s v="L407272"/>
    <s v="G408940"/>
  </r>
  <r>
    <s v="https://www.gem.wiki/Perm_CHP-9_power_station"/>
    <x v="140"/>
    <s v="Perm CHP-9 power station"/>
    <s v="Пермская ТЭЦ-9"/>
    <s v="9"/>
    <s v="NG/HFO"/>
    <n v="105"/>
    <x v="0"/>
    <x v="3"/>
    <s v="Y"/>
    <m/>
    <m/>
    <m/>
    <x v="43"/>
    <m/>
    <m/>
    <m/>
    <n v="57.924731999999999"/>
    <n v="56.145296000000002"/>
    <s v="exact"/>
    <s v="Perm"/>
    <m/>
    <m/>
    <s v="Perm Krai"/>
    <x v="3"/>
    <s v="Eastern Europe"/>
    <m/>
    <m/>
    <m/>
    <m/>
    <m/>
    <m/>
    <m/>
    <m/>
    <s v="L407272"/>
    <s v="G410641"/>
  </r>
  <r>
    <s v="https://www.gem.wiki/Perm_CHP-9_power_station"/>
    <x v="140"/>
    <s v="Perm CHP-9 power station"/>
    <s v="Пермская ТЭЦ-9"/>
    <s v="CC1"/>
    <s v="NG/HFO"/>
    <n v="165"/>
    <x v="0"/>
    <x v="0"/>
    <s v="Y"/>
    <m/>
    <m/>
    <m/>
    <x v="2"/>
    <m/>
    <m/>
    <m/>
    <n v="57.924731999999999"/>
    <n v="56.145296000000002"/>
    <s v="exact"/>
    <s v="Perm"/>
    <m/>
    <m/>
    <s v="Perm Krai"/>
    <x v="3"/>
    <s v="Eastern Europe"/>
    <s v="WRI: WRI1061770"/>
    <m/>
    <m/>
    <m/>
    <m/>
    <m/>
    <s v="1047625"/>
    <n v="1232731"/>
    <s v="L407272"/>
    <s v="G408939"/>
  </r>
  <r>
    <s v="https://www.gem.wiki/Perm_GRES_power_station"/>
    <x v="140"/>
    <s v="Perm GRES power station"/>
    <s v="Пермская ГРЭС"/>
    <s v="1"/>
    <s v="NG"/>
    <n v="820"/>
    <x v="0"/>
    <x v="3"/>
    <s v="Y"/>
    <m/>
    <m/>
    <s v="N"/>
    <x v="32"/>
    <m/>
    <m/>
    <m/>
    <n v="58.495899999999999"/>
    <n v="56.347099999999998"/>
    <s v="exact"/>
    <s v="Dobryanka"/>
    <m/>
    <m/>
    <s v="Perm Krai"/>
    <x v="3"/>
    <s v="Eastern Europe"/>
    <s v="WRI: WRI1003784"/>
    <m/>
    <m/>
    <m/>
    <m/>
    <m/>
    <s v="1026712"/>
    <n v="1139515"/>
    <s v="L103373"/>
    <s v="G408938"/>
  </r>
  <r>
    <s v="https://www.gem.wiki/Perm_GRES_power_station"/>
    <x v="140"/>
    <s v="Perm GRES power station"/>
    <s v="Пермская ГРЭС"/>
    <s v="1R"/>
    <s v="NG"/>
    <n v="850"/>
    <x v="3"/>
    <x v="3"/>
    <s v="Y"/>
    <m/>
    <m/>
    <m/>
    <x v="49"/>
    <m/>
    <m/>
    <m/>
    <n v="58.495899999999999"/>
    <n v="56.347099999999998"/>
    <s v="exact"/>
    <s v="Dobryanka"/>
    <m/>
    <m/>
    <s v="Perm Krai"/>
    <x v="3"/>
    <s v="Eastern Europe"/>
    <m/>
    <m/>
    <m/>
    <m/>
    <m/>
    <m/>
    <s v="1026712"/>
    <s v="not found"/>
    <s v="L103373"/>
    <s v="G410656"/>
  </r>
  <r>
    <s v="https://www.gem.wiki/Perm_GRES_power_station"/>
    <x v="140"/>
    <s v="Perm GRES power station"/>
    <s v="Пермская ГРЭС"/>
    <s v="2"/>
    <s v="NG"/>
    <n v="820"/>
    <x v="0"/>
    <x v="3"/>
    <s v="Y"/>
    <m/>
    <m/>
    <s v="N"/>
    <x v="33"/>
    <m/>
    <m/>
    <m/>
    <n v="58.495899999999999"/>
    <n v="56.347099999999998"/>
    <s v="exact"/>
    <s v="Dobryanka"/>
    <m/>
    <m/>
    <s v="Perm Krai"/>
    <x v="3"/>
    <s v="Eastern Europe"/>
    <m/>
    <m/>
    <m/>
    <m/>
    <m/>
    <m/>
    <s v="1026712"/>
    <n v="1139516"/>
    <s v="L103373"/>
    <s v="G408937"/>
  </r>
  <r>
    <s v="https://www.gem.wiki/Perm_GRES_power_station"/>
    <x v="140"/>
    <s v="Perm GRES power station"/>
    <s v="Пермская ГРЭС"/>
    <s v="3"/>
    <s v="NG"/>
    <n v="820"/>
    <x v="0"/>
    <x v="3"/>
    <s v="Y"/>
    <m/>
    <m/>
    <s v="N"/>
    <x v="29"/>
    <m/>
    <m/>
    <m/>
    <n v="58.495899999999999"/>
    <n v="56.347099999999998"/>
    <s v="exact"/>
    <s v="Dobryanka"/>
    <m/>
    <m/>
    <s v="Perm Krai"/>
    <x v="3"/>
    <s v="Eastern Europe"/>
    <m/>
    <m/>
    <m/>
    <m/>
    <m/>
    <m/>
    <s v="1026712"/>
    <n v="1139517"/>
    <s v="L103373"/>
    <s v="G408936"/>
  </r>
  <r>
    <s v="https://www.gem.wiki/Perm_GRES_power_station"/>
    <x v="140"/>
    <s v="Perm GRES power station"/>
    <s v="Пермская ГРЭС"/>
    <s v="4"/>
    <s v="NG"/>
    <n v="903"/>
    <x v="0"/>
    <x v="0"/>
    <s v="Y"/>
    <m/>
    <m/>
    <s v="N"/>
    <x v="31"/>
    <m/>
    <m/>
    <m/>
    <n v="58.495899999999999"/>
    <n v="56.347099999999998"/>
    <s v="exact"/>
    <s v="Dobryanka"/>
    <m/>
    <m/>
    <s v="Perm Krai"/>
    <x v="3"/>
    <s v="Eastern Europe"/>
    <m/>
    <m/>
    <m/>
    <m/>
    <m/>
    <m/>
    <s v="1026712"/>
    <s v="1188585, 1191334, 1211005"/>
    <s v="L103373"/>
    <s v="G408935"/>
  </r>
  <r>
    <s v="https://www.gem.wiki/Pervomaiskaya_power_station"/>
    <x v="140"/>
    <s v="Pervomaiskaya power station"/>
    <s v="Первомайская ТЭЦ-14"/>
    <s v="1"/>
    <s v="NG/HFO"/>
    <n v="180"/>
    <x v="0"/>
    <x v="0"/>
    <s v="Y"/>
    <m/>
    <m/>
    <m/>
    <x v="39"/>
    <m/>
    <m/>
    <m/>
    <n v="59.873100000000001"/>
    <n v="30.246700000000001"/>
    <s v="exact"/>
    <s v="Saint Petersburg"/>
    <m/>
    <m/>
    <s v="Saint Petersburg"/>
    <x v="3"/>
    <s v="Eastern Europe"/>
    <s v="WRI: WRI1061631"/>
    <m/>
    <s v="Pervomaiskaya TPP-14"/>
    <m/>
    <m/>
    <m/>
    <s v="1021876"/>
    <s v="1204755, 1209166, 1209169"/>
    <s v="L407271"/>
    <s v="G408934"/>
  </r>
  <r>
    <s v="https://www.gem.wiki/Pervomaiskaya_power_station"/>
    <x v="140"/>
    <s v="Pervomaiskaya power station"/>
    <s v="Первомайская ТЭЦ-14"/>
    <s v="2"/>
    <s v="NG/HFO"/>
    <n v="180"/>
    <x v="0"/>
    <x v="0"/>
    <s v="Y"/>
    <m/>
    <m/>
    <m/>
    <x v="39"/>
    <m/>
    <m/>
    <m/>
    <n v="59.873100000000001"/>
    <n v="30.246700000000001"/>
    <s v="exact"/>
    <s v="Saint Petersburg"/>
    <m/>
    <m/>
    <s v="Saint Petersburg"/>
    <x v="3"/>
    <s v="Eastern Europe"/>
    <s v="WRI: WRI1061631"/>
    <m/>
    <s v="Pervomaiskaya TPP-14"/>
    <m/>
    <m/>
    <m/>
    <s v="1021876"/>
    <s v="1209167, 1209168, 1209170"/>
    <s v="L407271"/>
    <s v="G408933"/>
  </r>
  <r>
    <s v="https://www.gem.wiki/Petrozavodsk_power_station"/>
    <x v="140"/>
    <s v="Petrozavodsk power station"/>
    <s v="Петрозаводская ТЭЦ"/>
    <s v="1"/>
    <s v="NG"/>
    <n v="60"/>
    <x v="0"/>
    <x v="3"/>
    <s v="Y"/>
    <m/>
    <m/>
    <m/>
    <x v="50"/>
    <m/>
    <m/>
    <m/>
    <n v="61.803600000000003"/>
    <n v="34.275599999999997"/>
    <s v="exact"/>
    <s v="Petrozavodsk"/>
    <m/>
    <m/>
    <s v="Republic of Karelia"/>
    <x v="3"/>
    <s v="Eastern Europe"/>
    <s v="WRI: WRI1061640"/>
    <m/>
    <m/>
    <m/>
    <m/>
    <m/>
    <s v="1026715"/>
    <m/>
    <s v="L407270"/>
    <s v="G408932"/>
  </r>
  <r>
    <s v="https://www.gem.wiki/Petrozavodsk_power_station"/>
    <x v="140"/>
    <s v="Petrozavodsk power station"/>
    <s v="Петрозаводская ТЭЦ"/>
    <s v="2"/>
    <s v="NG"/>
    <n v="110"/>
    <x v="0"/>
    <x v="3"/>
    <s v="Y"/>
    <m/>
    <m/>
    <m/>
    <x v="26"/>
    <m/>
    <m/>
    <m/>
    <n v="61.803600000000003"/>
    <n v="34.275599999999997"/>
    <s v="exact"/>
    <s v="Petrozavodsk"/>
    <m/>
    <m/>
    <s v="Republic of Karelia"/>
    <x v="3"/>
    <s v="Eastern Europe"/>
    <s v="WRI: WRI1061640"/>
    <m/>
    <m/>
    <m/>
    <m/>
    <m/>
    <s v="1026715"/>
    <m/>
    <s v="L407270"/>
    <s v="G408931"/>
  </r>
  <r>
    <s v="https://www.gem.wiki/Petrozavodsk_power_station"/>
    <x v="140"/>
    <s v="Petrozavodsk power station"/>
    <s v="Петрозаводская ТЭЦ"/>
    <s v="3"/>
    <s v="NG"/>
    <n v="110"/>
    <x v="0"/>
    <x v="3"/>
    <s v="Y"/>
    <m/>
    <m/>
    <m/>
    <x v="26"/>
    <m/>
    <m/>
    <m/>
    <n v="61.803600000000003"/>
    <n v="34.275599999999997"/>
    <s v="exact"/>
    <s v="Petrozavodsk"/>
    <m/>
    <m/>
    <s v="Republic of Karelia"/>
    <x v="3"/>
    <s v="Eastern Europe"/>
    <s v="WRI: WRI1061640"/>
    <m/>
    <m/>
    <m/>
    <m/>
    <m/>
    <s v="1026715"/>
    <m/>
    <s v="L407270"/>
    <s v="G408930"/>
  </r>
  <r>
    <s v="https://www.gem.wiki/Polar_power_station"/>
    <x v="140"/>
    <s v="Polar power station"/>
    <s v="Полярная ГТЭС"/>
    <s v="1"/>
    <s v="NG"/>
    <n v="85"/>
    <x v="2"/>
    <x v="1"/>
    <s v="N"/>
    <s v="Hydrogen capable: turbine"/>
    <s v="not found"/>
    <s v="N"/>
    <x v="49"/>
    <m/>
    <m/>
    <m/>
    <n v="67.729016999999999"/>
    <n v="83.438818999999995"/>
    <s v="exact"/>
    <s v="Sovetskaya Rechka"/>
    <m/>
    <s v="Turukhansky"/>
    <s v="Krasnoyarsk Krai"/>
    <x v="3"/>
    <s v="Eastern Europe"/>
    <m/>
    <m/>
    <s v="Polyarnaya"/>
    <m/>
    <s v="Oil &amp; Refining"/>
    <m/>
    <s v="not found"/>
    <m/>
    <s v="L407345"/>
    <s v="G409377"/>
  </r>
  <r>
    <s v="https://www.gem.wiki/Polar_power_station"/>
    <x v="140"/>
    <s v="Polar power station"/>
    <s v="Полярная ГТЭС"/>
    <s v="2"/>
    <s v="NG"/>
    <n v="85"/>
    <x v="2"/>
    <x v="1"/>
    <s v="N"/>
    <s v="Hydrogen capable: turbine"/>
    <s v="not found"/>
    <s v="N"/>
    <x v="49"/>
    <m/>
    <m/>
    <m/>
    <n v="67.729016999999999"/>
    <n v="83.438818999999995"/>
    <s v="exact"/>
    <s v="Sovetskaya Rechka"/>
    <m/>
    <s v="Turukhansky"/>
    <s v="Krasnoyarsk Krai"/>
    <x v="3"/>
    <s v="Eastern Europe"/>
    <m/>
    <m/>
    <s v="Polyarnaya"/>
    <m/>
    <s v="Oil &amp; Refining"/>
    <m/>
    <s v="not found"/>
    <m/>
    <s v="L407345"/>
    <s v="G409376"/>
  </r>
  <r>
    <s v="https://www.gem.wiki/Pravoberezhnaya_power_station"/>
    <x v="140"/>
    <s v="Pravoberezhnaya power station"/>
    <s v="Правобережная ТЭЦ"/>
    <s v="1"/>
    <s v="NG/HFO"/>
    <n v="180"/>
    <x v="0"/>
    <x v="3"/>
    <s v="Y"/>
    <m/>
    <m/>
    <m/>
    <x v="37"/>
    <m/>
    <m/>
    <m/>
    <n v="59.874600000000001"/>
    <n v="30.503499999999999"/>
    <s v="exact"/>
    <s v="Saint Petersburg"/>
    <m/>
    <m/>
    <s v="Saint Petersburg"/>
    <x v="3"/>
    <s v="Eastern Europe"/>
    <s v="WRI: WRI1061633"/>
    <m/>
    <s v="Pravoberezhnaya CHPP-5"/>
    <m/>
    <m/>
    <m/>
    <s v="1021878"/>
    <n v="1149599"/>
    <s v="L407269"/>
    <s v="G408929"/>
  </r>
  <r>
    <s v="https://www.gem.wiki/Pravoberezhnaya_power_station"/>
    <x v="140"/>
    <s v="Pravoberezhnaya power station"/>
    <s v="Правобережная ТЭЦ"/>
    <s v="2"/>
    <s v="NG/HFO"/>
    <n v="463"/>
    <x v="0"/>
    <x v="0"/>
    <s v="Y"/>
    <m/>
    <m/>
    <m/>
    <x v="39"/>
    <m/>
    <m/>
    <m/>
    <n v="59.874600000000001"/>
    <n v="30.503499999999999"/>
    <s v="exact"/>
    <s v="Saint Petersburg"/>
    <m/>
    <m/>
    <s v="Saint Petersburg"/>
    <x v="3"/>
    <s v="Eastern Europe"/>
    <s v="WRI: WRI1061633"/>
    <m/>
    <s v="Pravoberezhnaya CHPP-5"/>
    <m/>
    <m/>
    <m/>
    <s v="1021878"/>
    <s v="1149600, 1209164, 1209165"/>
    <s v="L407269"/>
    <s v="G408928"/>
  </r>
  <r>
    <s v="https://www.gem.wiki/Pregolskaya_power_station"/>
    <x v="140"/>
    <s v="Pregolskaya power station"/>
    <s v="Прегольская ТЭС"/>
    <s v="1"/>
    <s v="NG"/>
    <n v="115"/>
    <x v="0"/>
    <x v="0"/>
    <s v="N"/>
    <m/>
    <m/>
    <m/>
    <x v="0"/>
    <m/>
    <m/>
    <m/>
    <n v="54.658850999999999"/>
    <n v="20.588661999999999"/>
    <s v="exact"/>
    <s v="Kaliningrad"/>
    <m/>
    <m/>
    <s v="Kaliningrad"/>
    <x v="3"/>
    <s v="Eastern Europe"/>
    <m/>
    <m/>
    <m/>
    <m/>
    <m/>
    <m/>
    <s v="1114052"/>
    <s v="1278501, 1278500"/>
    <s v="L407268"/>
    <s v="G408927"/>
  </r>
  <r>
    <s v="https://www.gem.wiki/Pregolskaya_power_station"/>
    <x v="140"/>
    <s v="Pregolskaya power station"/>
    <s v="Прегольская ТЭС"/>
    <s v="2"/>
    <s v="NG"/>
    <n v="115"/>
    <x v="0"/>
    <x v="0"/>
    <s v="N"/>
    <m/>
    <m/>
    <m/>
    <x v="0"/>
    <m/>
    <m/>
    <m/>
    <n v="54.658850999999999"/>
    <n v="20.588661999999999"/>
    <s v="exact"/>
    <s v="Kaliningrad"/>
    <m/>
    <m/>
    <s v="Kaliningrad"/>
    <x v="3"/>
    <s v="Eastern Europe"/>
    <m/>
    <m/>
    <m/>
    <m/>
    <m/>
    <m/>
    <s v="1114052"/>
    <s v="1278503, 1278505"/>
    <s v="L407268"/>
    <s v="G408926"/>
  </r>
  <r>
    <s v="https://www.gem.wiki/Pregolskaya_power_station"/>
    <x v="140"/>
    <s v="Pregolskaya power station"/>
    <s v="Прегольская ТЭС"/>
    <s v="3"/>
    <s v="NG"/>
    <n v="115"/>
    <x v="0"/>
    <x v="0"/>
    <s v="N"/>
    <m/>
    <m/>
    <m/>
    <x v="0"/>
    <m/>
    <m/>
    <m/>
    <n v="54.658850999999999"/>
    <n v="20.588661999999999"/>
    <s v="exact"/>
    <s v="Kaliningrad"/>
    <m/>
    <m/>
    <s v="Kaliningrad"/>
    <x v="3"/>
    <s v="Eastern Europe"/>
    <m/>
    <m/>
    <m/>
    <m/>
    <m/>
    <m/>
    <s v="1114052"/>
    <s v="1278502, 1278506"/>
    <s v="L407268"/>
    <s v="G408925"/>
  </r>
  <r>
    <s v="https://www.gem.wiki/Pregolskaya_power_station"/>
    <x v="140"/>
    <s v="Pregolskaya power station"/>
    <s v="Прегольская ТЭС"/>
    <s v="4"/>
    <s v="NG"/>
    <n v="115"/>
    <x v="0"/>
    <x v="0"/>
    <s v="N"/>
    <m/>
    <m/>
    <m/>
    <x v="0"/>
    <m/>
    <m/>
    <m/>
    <n v="54.658850999999999"/>
    <n v="20.588661999999999"/>
    <s v="exact"/>
    <s v="Kaliningrad"/>
    <m/>
    <m/>
    <s v="Kaliningrad"/>
    <x v="3"/>
    <s v="Eastern Europe"/>
    <m/>
    <m/>
    <m/>
    <m/>
    <m/>
    <m/>
    <s v="1114052"/>
    <s v="1278504, 1278507"/>
    <s v="L407268"/>
    <s v="G408924"/>
  </r>
  <r>
    <s v="https://www.gem.wiki/Priufimskaya_power_station"/>
    <x v="140"/>
    <s v="Priufimskaya power station"/>
    <s v="Приуфимская ТЭЦ"/>
    <s v="1"/>
    <s v="NG"/>
    <n v="60"/>
    <x v="0"/>
    <x v="3"/>
    <s v="Y"/>
    <m/>
    <m/>
    <m/>
    <x v="50"/>
    <m/>
    <m/>
    <m/>
    <n v="55.028799999999997"/>
    <n v="56.033000000000001"/>
    <s v="exact"/>
    <s v="Blagoveshchensk"/>
    <m/>
    <m/>
    <s v="Republic of Bashkortostan"/>
    <x v="3"/>
    <s v="Eastern Europe"/>
    <s v="WRI: WRI1003787"/>
    <m/>
    <s v="TPP of the Bashkir Biochemical Combine"/>
    <m/>
    <m/>
    <m/>
    <s v="1055452"/>
    <n v="1181871"/>
    <s v="L407267"/>
    <s v="G408923"/>
  </r>
  <r>
    <s v="https://www.gem.wiki/Priufimskaya_power_station"/>
    <x v="140"/>
    <s v="Priufimskaya power station"/>
    <s v="Приуфимская ТЭЦ"/>
    <s v="2"/>
    <s v="NG"/>
    <n v="60"/>
    <x v="0"/>
    <x v="3"/>
    <s v="Y"/>
    <m/>
    <m/>
    <m/>
    <x v="43"/>
    <m/>
    <m/>
    <m/>
    <n v="55.028799999999997"/>
    <n v="56.033000000000001"/>
    <s v="exact"/>
    <s v="Blagoveshchensk"/>
    <m/>
    <m/>
    <s v="Republic of Bashkortostan"/>
    <x v="3"/>
    <s v="Eastern Europe"/>
    <s v="WRI: WRI1003787"/>
    <m/>
    <s v="TPP of the Bashkir Biochemical Combine"/>
    <m/>
    <m/>
    <m/>
    <s v="1055452"/>
    <n v="1260036"/>
    <s v="L407267"/>
    <s v="G408922"/>
  </r>
  <r>
    <s v="https://www.gem.wiki/Priufimskaya_power_station"/>
    <x v="140"/>
    <s v="Priufimskaya power station"/>
    <s v="Приуфимская ТЭЦ"/>
    <s v="3"/>
    <s v="NG"/>
    <n v="90"/>
    <x v="0"/>
    <x v="3"/>
    <s v="Y"/>
    <m/>
    <m/>
    <m/>
    <x v="43"/>
    <m/>
    <m/>
    <m/>
    <n v="55.028799999999997"/>
    <n v="56.033000000000001"/>
    <s v="exact"/>
    <s v="Blagoveshchensk"/>
    <m/>
    <m/>
    <s v="Republic of Bashkortostan"/>
    <x v="3"/>
    <s v="Eastern Europe"/>
    <s v="WRI: WRI1003787"/>
    <m/>
    <s v="TPP of the Bashkir Biochemical Combine"/>
    <m/>
    <m/>
    <m/>
    <s v="1055452"/>
    <n v="1260037"/>
    <s v="L407267"/>
    <s v="G408921"/>
  </r>
  <r>
    <s v="https://www.gem.wiki/Pskov_GRES_power_station"/>
    <x v="140"/>
    <s v="Pskov GRES power station"/>
    <s v="Псковская ГРЭС"/>
    <s v="1"/>
    <s v="NG"/>
    <n v="220"/>
    <x v="0"/>
    <x v="3"/>
    <s v="Y"/>
    <m/>
    <m/>
    <m/>
    <x v="19"/>
    <m/>
    <m/>
    <m/>
    <n v="57.509700000000002"/>
    <n v="29.9694"/>
    <s v="exact"/>
    <s v="Dedovichi"/>
    <m/>
    <m/>
    <s v="Pskov Oblast"/>
    <x v="3"/>
    <s v="Eastern Europe"/>
    <s v="WRI: WRI1003788"/>
    <m/>
    <s v="Pskov State District Power Plant"/>
    <m/>
    <m/>
    <m/>
    <s v="1028497"/>
    <n v="1141368"/>
    <s v="L407266"/>
    <s v="G408920"/>
  </r>
  <r>
    <s v="https://www.gem.wiki/Pskov_GRES_power_station"/>
    <x v="140"/>
    <s v="Pskov GRES power station"/>
    <s v="Псковская ГРЭС"/>
    <s v="2"/>
    <s v="NG"/>
    <n v="220"/>
    <x v="0"/>
    <x v="3"/>
    <s v="Y"/>
    <m/>
    <m/>
    <m/>
    <x v="67"/>
    <m/>
    <m/>
    <m/>
    <n v="57.509700000000002"/>
    <n v="29.9694"/>
    <s v="exact"/>
    <s v="Dedovichi"/>
    <m/>
    <m/>
    <s v="Pskov Oblast"/>
    <x v="3"/>
    <s v="Eastern Europe"/>
    <s v="WRI: WRI1003788"/>
    <m/>
    <s v="Pskov State District Power Plant"/>
    <m/>
    <m/>
    <m/>
    <s v="1028497"/>
    <n v="1141369"/>
    <s v="L407266"/>
    <s v="G408919"/>
  </r>
  <r>
    <s v="https://www.gem.wiki/Rostov_CHP-2_power_station"/>
    <x v="140"/>
    <s v="Rostov CHP-2 power station"/>
    <s v="РОСТОВСКАЯ ТЭЦ-2"/>
    <s v="1"/>
    <s v="NG"/>
    <n v="100"/>
    <x v="0"/>
    <x v="3"/>
    <s v="Y"/>
    <m/>
    <m/>
    <m/>
    <x v="5"/>
    <m/>
    <m/>
    <m/>
    <n v="47.216099999999997"/>
    <n v="39.5794"/>
    <s v="exact"/>
    <s v="Rostov-on-Don"/>
    <m/>
    <m/>
    <s v="Rostov Oblast"/>
    <x v="3"/>
    <s v="Eastern Europe"/>
    <s v="WRI: WRI1061760"/>
    <m/>
    <m/>
    <m/>
    <m/>
    <m/>
    <s v="1026811"/>
    <m/>
    <s v="L407265"/>
    <s v="G408918"/>
  </r>
  <r>
    <s v="https://www.gem.wiki/Rostov_CHP-2_power_station"/>
    <x v="140"/>
    <s v="Rostov CHP-2 power station"/>
    <s v="РОСТОВСКАЯ ТЭЦ-2"/>
    <s v="2"/>
    <s v="NG"/>
    <n v="100"/>
    <x v="0"/>
    <x v="3"/>
    <s v="Y"/>
    <m/>
    <m/>
    <m/>
    <x v="5"/>
    <m/>
    <m/>
    <m/>
    <n v="47.216099999999997"/>
    <n v="39.5794"/>
    <s v="exact"/>
    <s v="Rostov-on-Don"/>
    <m/>
    <m/>
    <s v="Rostov Oblast"/>
    <x v="3"/>
    <s v="Eastern Europe"/>
    <s v="WRI: WRI1061760"/>
    <m/>
    <m/>
    <m/>
    <m/>
    <m/>
    <s v="1026811"/>
    <m/>
    <s v="L407265"/>
    <s v="G408917"/>
  </r>
  <r>
    <s v="https://www.gem.wiki/Ryazanskaya_GRES_power_station"/>
    <x v="140"/>
    <s v="Ryazanskaya GRES power station"/>
    <s v="Рязанская ГРЭС"/>
    <s v="5"/>
    <s v="NG"/>
    <n v="800"/>
    <x v="0"/>
    <x v="1"/>
    <s v="Y"/>
    <m/>
    <m/>
    <s v="conversion"/>
    <x v="51"/>
    <m/>
    <m/>
    <m/>
    <n v="54.035556"/>
    <n v="39.779443999999998"/>
    <s v="exact"/>
    <s v="Novomichurinsk"/>
    <m/>
    <m/>
    <s v="Ryazan Oblast"/>
    <x v="3"/>
    <s v="Eastern Europe"/>
    <m/>
    <m/>
    <m/>
    <m/>
    <m/>
    <m/>
    <s v="1027674"/>
    <n v="1144407"/>
    <s v="L103381"/>
    <s v="G408916"/>
  </r>
  <r>
    <s v="https://www.gem.wiki/Ryazanskaya_GRES_power_station"/>
    <x v="140"/>
    <s v="Ryazanskaya GRES power station"/>
    <s v="Рязанская ГРЭС"/>
    <s v="6"/>
    <s v="NG"/>
    <n v="800"/>
    <x v="0"/>
    <x v="1"/>
    <s v="Y"/>
    <m/>
    <m/>
    <s v="conversion"/>
    <x v="60"/>
    <m/>
    <m/>
    <m/>
    <n v="54.035556"/>
    <n v="39.779443999999998"/>
    <s v="exact"/>
    <s v="Novomichurinsk"/>
    <m/>
    <m/>
    <s v="Ryazan Oblast"/>
    <x v="3"/>
    <s v="Eastern Europe"/>
    <m/>
    <m/>
    <m/>
    <m/>
    <m/>
    <m/>
    <s v="1027674"/>
    <n v="1144408"/>
    <s v="L103381"/>
    <s v="G408915"/>
  </r>
  <r>
    <s v="https://www.gem.wiki/Ryazanskaya_GRES_power_station"/>
    <x v="140"/>
    <s v="Ryazanskaya GRES power station"/>
    <s v="Рязанская ГРЭС"/>
    <s v="GRES-24"/>
    <s v="NG"/>
    <n v="310"/>
    <x v="0"/>
    <x v="0"/>
    <s v="Y"/>
    <m/>
    <m/>
    <s v="N"/>
    <x v="47"/>
    <m/>
    <m/>
    <m/>
    <n v="54.035556"/>
    <n v="39.779443999999998"/>
    <s v="exact"/>
    <s v="Novomichurinsk"/>
    <m/>
    <m/>
    <s v="Ryazan Oblast"/>
    <x v="3"/>
    <s v="Eastern Europe"/>
    <m/>
    <m/>
    <m/>
    <m/>
    <m/>
    <m/>
    <s v="1027674"/>
    <m/>
    <s v="L103381"/>
    <s v="G408914"/>
  </r>
  <r>
    <s v="https://www.gem.wiki/Sakmarskaya_power_station"/>
    <x v="140"/>
    <s v="Sakmarskaya power station"/>
    <s v="Сакмарская ТЭЦ"/>
    <s v="1"/>
    <s v="NG/HFO"/>
    <n v="65"/>
    <x v="0"/>
    <x v="3"/>
    <s v="Y"/>
    <m/>
    <m/>
    <m/>
    <x v="63"/>
    <m/>
    <m/>
    <m/>
    <n v="51.843299999999999"/>
    <n v="55.098799999999997"/>
    <s v="exact"/>
    <s v="Orenburg"/>
    <m/>
    <m/>
    <s v="Orenburg Oblast"/>
    <x v="3"/>
    <s v="Eastern Europe"/>
    <s v="WRI: WRI1003795"/>
    <m/>
    <m/>
    <m/>
    <m/>
    <m/>
    <s v="1026727"/>
    <n v="1144947"/>
    <s v="L407264"/>
    <s v="G408913"/>
  </r>
  <r>
    <s v="https://www.gem.wiki/Sakmarskaya_power_station"/>
    <x v="140"/>
    <s v="Sakmarskaya power station"/>
    <s v="Сакмарская ТЭЦ"/>
    <s v="2"/>
    <s v="NG/HFO"/>
    <n v="65"/>
    <x v="0"/>
    <x v="3"/>
    <s v="Y"/>
    <m/>
    <m/>
    <m/>
    <x v="63"/>
    <m/>
    <m/>
    <m/>
    <n v="51.843299999999999"/>
    <n v="55.098799999999997"/>
    <s v="exact"/>
    <s v="Orenburg"/>
    <m/>
    <m/>
    <s v="Orenburg Oblast"/>
    <x v="3"/>
    <s v="Eastern Europe"/>
    <s v="WRI: WRI1003795"/>
    <m/>
    <m/>
    <m/>
    <m/>
    <m/>
    <s v="1026727"/>
    <n v="1199361"/>
    <s v="L407264"/>
    <s v="G408912"/>
  </r>
  <r>
    <s v="https://www.gem.wiki/Sakmarskaya_power_station"/>
    <x v="140"/>
    <s v="Sakmarskaya power station"/>
    <s v="Сакмарская ТЭЦ"/>
    <s v="3"/>
    <s v="NG/HFO"/>
    <n v="50"/>
    <x v="6"/>
    <x v="3"/>
    <s v="Y"/>
    <m/>
    <m/>
    <m/>
    <x v="43"/>
    <n v="2022"/>
    <m/>
    <m/>
    <n v="51.843299999999999"/>
    <n v="55.098799999999997"/>
    <s v="exact"/>
    <s v="Orenburg"/>
    <m/>
    <m/>
    <s v="Orenburg Oblast"/>
    <x v="3"/>
    <s v="Eastern Europe"/>
    <s v="WRI: WRI1003795"/>
    <m/>
    <m/>
    <m/>
    <m/>
    <m/>
    <s v="1026727"/>
    <n v="1175051"/>
    <s v="L407264"/>
    <s v="G408911"/>
  </r>
  <r>
    <s v="https://www.gem.wiki/Sakmarskaya_power_station"/>
    <x v="140"/>
    <s v="Sakmarskaya power station"/>
    <s v="Сакмарская ТЭЦ"/>
    <s v="4"/>
    <s v="NG/HFO"/>
    <n v="60"/>
    <x v="0"/>
    <x v="3"/>
    <s v="Y"/>
    <m/>
    <m/>
    <m/>
    <x v="43"/>
    <m/>
    <m/>
    <m/>
    <n v="51.843299999999999"/>
    <n v="55.098799999999997"/>
    <s v="exact"/>
    <s v="Orenburg"/>
    <m/>
    <m/>
    <s v="Orenburg Oblast"/>
    <x v="3"/>
    <s v="Eastern Europe"/>
    <s v="WRI: WRI1003795"/>
    <m/>
    <m/>
    <m/>
    <m/>
    <m/>
    <s v="1026727"/>
    <n v="1175052"/>
    <s v="L407264"/>
    <s v="G408910"/>
  </r>
  <r>
    <s v="https://www.gem.wiki/Sakmarskaya_power_station"/>
    <x v="140"/>
    <s v="Sakmarskaya power station"/>
    <s v="Сакмарская ТЭЦ"/>
    <s v="5"/>
    <s v="NG/HFO"/>
    <n v="110"/>
    <x v="0"/>
    <x v="3"/>
    <s v="Y"/>
    <m/>
    <m/>
    <m/>
    <x v="51"/>
    <m/>
    <m/>
    <m/>
    <n v="51.843299999999999"/>
    <n v="55.098799999999997"/>
    <s v="exact"/>
    <s v="Orenburg"/>
    <m/>
    <m/>
    <s v="Orenburg Oblast"/>
    <x v="3"/>
    <s v="Eastern Europe"/>
    <s v="WRI: WRI1003795"/>
    <m/>
    <m/>
    <m/>
    <m/>
    <m/>
    <s v="1026727"/>
    <n v="1202567"/>
    <s v="L407264"/>
    <s v="G408909"/>
  </r>
  <r>
    <s v="https://www.gem.wiki/Sakmarskaya_power_station"/>
    <x v="140"/>
    <s v="Sakmarskaya power station"/>
    <s v="Сакмарская ТЭЦ"/>
    <s v="6"/>
    <s v="NG/HFO"/>
    <n v="110"/>
    <x v="0"/>
    <x v="3"/>
    <s v="Y"/>
    <m/>
    <m/>
    <m/>
    <x v="51"/>
    <m/>
    <m/>
    <m/>
    <n v="51.843299999999999"/>
    <n v="55.098799999999997"/>
    <s v="exact"/>
    <s v="Orenburg"/>
    <m/>
    <m/>
    <s v="Orenburg Oblast"/>
    <x v="3"/>
    <s v="Eastern Europe"/>
    <s v="WRI: WRI1003795"/>
    <m/>
    <m/>
    <m/>
    <m/>
    <m/>
    <s v="1026727"/>
    <n v="1202568"/>
    <s v="L407264"/>
    <s v="G408908"/>
  </r>
  <r>
    <s v="https://www.gem.wiki/Salavat_power_station"/>
    <x v="140"/>
    <s v="Salavat power station"/>
    <s v="Салаватская ТЭЦ"/>
    <s v="10"/>
    <s v="NG"/>
    <n v="60"/>
    <x v="0"/>
    <x v="3"/>
    <s v="Y"/>
    <m/>
    <m/>
    <m/>
    <x v="82"/>
    <m/>
    <m/>
    <m/>
    <n v="53.398249999999997"/>
    <n v="55.889206000000001"/>
    <s v="exact"/>
    <s v="Salavat"/>
    <m/>
    <m/>
    <s v="Republic of Bashkortostan"/>
    <x v="3"/>
    <s v="Eastern Europe"/>
    <s v="WRI: WRI1003796"/>
    <m/>
    <m/>
    <m/>
    <m/>
    <m/>
    <s v="1026728"/>
    <n v="1243471"/>
    <s v="L407263"/>
    <s v="G408905"/>
  </r>
  <r>
    <s v="https://www.gem.wiki/Salavat_power_station"/>
    <x v="140"/>
    <s v="Salavat power station"/>
    <s v="Салаватская ТЭЦ"/>
    <s v="7"/>
    <s v="NG"/>
    <n v="60"/>
    <x v="0"/>
    <x v="3"/>
    <s v="Y"/>
    <m/>
    <m/>
    <m/>
    <x v="80"/>
    <m/>
    <m/>
    <m/>
    <n v="53.398249999999997"/>
    <n v="55.889206000000001"/>
    <s v="exact"/>
    <s v="Salavat"/>
    <m/>
    <m/>
    <s v="Republic of Bashkortostan"/>
    <x v="3"/>
    <s v="Eastern Europe"/>
    <s v="WRI: WRI1003796"/>
    <m/>
    <m/>
    <m/>
    <m/>
    <m/>
    <s v="1026728"/>
    <n v="1145002"/>
    <s v="L407263"/>
    <s v="G408907"/>
  </r>
  <r>
    <s v="https://www.gem.wiki/Salavat_power_station"/>
    <x v="140"/>
    <s v="Salavat power station"/>
    <s v="Салаватская ТЭЦ"/>
    <s v="9"/>
    <s v="NG"/>
    <n v="60"/>
    <x v="0"/>
    <x v="3"/>
    <s v="Y"/>
    <m/>
    <m/>
    <m/>
    <x v="61"/>
    <m/>
    <m/>
    <m/>
    <n v="53.398249999999997"/>
    <n v="55.889206000000001"/>
    <s v="exact"/>
    <s v="Salavat"/>
    <m/>
    <m/>
    <s v="Republic of Bashkortostan"/>
    <x v="3"/>
    <s v="Eastern Europe"/>
    <s v="WRI: WRI1003796"/>
    <m/>
    <m/>
    <m/>
    <m/>
    <m/>
    <s v="1026728"/>
    <n v="1243470"/>
    <s v="L407263"/>
    <s v="G408906"/>
  </r>
  <r>
    <s v="https://www.gem.wiki/Samara_power_station"/>
    <x v="140"/>
    <s v="Samara power station"/>
    <s v="Самарская ТЭЦ"/>
    <s v="1"/>
    <s v="NG/HFO"/>
    <n v="60"/>
    <x v="0"/>
    <x v="3"/>
    <s v="Y"/>
    <m/>
    <m/>
    <m/>
    <x v="38"/>
    <m/>
    <m/>
    <m/>
    <n v="53.251399999999997"/>
    <n v="50.275599999999997"/>
    <s v="exact"/>
    <s v="Samara"/>
    <m/>
    <m/>
    <s v="Samara Oblast"/>
    <x v="3"/>
    <s v="Eastern Europe"/>
    <s v="WRI: WRI1003798"/>
    <m/>
    <m/>
    <s v="heat"/>
    <s v="Aluminum"/>
    <s v="both"/>
    <s v="1027921"/>
    <n v="1145182"/>
    <s v="L407262"/>
    <s v="G408904"/>
  </r>
  <r>
    <s v="https://www.gem.wiki/Samara_power_station"/>
    <x v="140"/>
    <s v="Samara power station"/>
    <s v="Самарская ТЭЦ"/>
    <s v="2"/>
    <s v="NG/HFO"/>
    <n v="110"/>
    <x v="0"/>
    <x v="3"/>
    <s v="Y"/>
    <m/>
    <m/>
    <m/>
    <x v="68"/>
    <m/>
    <m/>
    <m/>
    <n v="53.251399999999997"/>
    <n v="50.275599999999997"/>
    <s v="exact"/>
    <s v="Samara"/>
    <m/>
    <m/>
    <s v="Samara Oblast"/>
    <x v="3"/>
    <s v="Eastern Europe"/>
    <s v="WRI: WRI1003798"/>
    <m/>
    <m/>
    <s v="heat"/>
    <s v="Aluminum"/>
    <s v="both"/>
    <s v="1027921"/>
    <n v="1202640"/>
    <s v="L407262"/>
    <s v="G408903"/>
  </r>
  <r>
    <s v="https://www.gem.wiki/Samara_power_station"/>
    <x v="140"/>
    <s v="Samara power station"/>
    <s v="Самарская ТЭЦ"/>
    <s v="3"/>
    <s v="NG/HFO"/>
    <n v="110"/>
    <x v="0"/>
    <x v="3"/>
    <s v="Y"/>
    <m/>
    <m/>
    <m/>
    <x v="68"/>
    <m/>
    <m/>
    <m/>
    <n v="53.251399999999997"/>
    <n v="50.275599999999997"/>
    <s v="exact"/>
    <s v="Samara"/>
    <m/>
    <m/>
    <s v="Samara Oblast"/>
    <x v="3"/>
    <s v="Eastern Europe"/>
    <s v="WRI: WRI1003798"/>
    <m/>
    <m/>
    <s v="heat"/>
    <s v="Aluminum"/>
    <s v="both"/>
    <s v="1027921"/>
    <n v="1202641"/>
    <s v="L407262"/>
    <s v="G408902"/>
  </r>
  <r>
    <s v="https://www.gem.wiki/Samara_power_station"/>
    <x v="140"/>
    <s v="Samara power station"/>
    <s v="Самарская ТЭЦ"/>
    <s v="4"/>
    <s v="NG/HFO"/>
    <n v="110"/>
    <x v="0"/>
    <x v="3"/>
    <s v="Y"/>
    <m/>
    <m/>
    <m/>
    <x v="68"/>
    <m/>
    <n v="2024"/>
    <m/>
    <n v="53.251399999999997"/>
    <n v="50.275599999999997"/>
    <s v="exact"/>
    <s v="Samara"/>
    <m/>
    <m/>
    <s v="Samara Oblast"/>
    <x v="3"/>
    <s v="Eastern Europe"/>
    <s v="WRI: WRI1003798"/>
    <m/>
    <m/>
    <s v="heat"/>
    <s v="Aluminum"/>
    <s v="both"/>
    <s v="1027921"/>
    <n v="1202642"/>
    <s v="L407262"/>
    <s v="G408901"/>
  </r>
  <r>
    <s v="https://www.gem.wiki/Samara_power_station"/>
    <x v="140"/>
    <s v="Samara power station"/>
    <s v="Самарская ТЭЦ"/>
    <s v="4R"/>
    <s v="NG/HFO"/>
    <n v="125"/>
    <x v="3"/>
    <x v="3"/>
    <s v="Y"/>
    <m/>
    <m/>
    <m/>
    <x v="40"/>
    <m/>
    <m/>
    <m/>
    <n v="53.251399999999997"/>
    <n v="50.275599999999997"/>
    <s v="exact"/>
    <s v="Samara"/>
    <m/>
    <m/>
    <s v="Samara Oblast"/>
    <x v="3"/>
    <s v="Eastern Europe"/>
    <m/>
    <m/>
    <m/>
    <s v="heat"/>
    <s v="Aluminum"/>
    <s v="both"/>
    <s v="1027921"/>
    <m/>
    <s v="L407262"/>
    <s v="G410659"/>
  </r>
  <r>
    <s v="https://www.gem.wiki/Samara_power_station"/>
    <x v="140"/>
    <s v="Samara power station"/>
    <s v="Самарская ТЭЦ"/>
    <s v="5"/>
    <s v="NG/HFO"/>
    <n v="50"/>
    <x v="0"/>
    <x v="3"/>
    <s v="Y"/>
    <m/>
    <m/>
    <m/>
    <x v="10"/>
    <m/>
    <m/>
    <m/>
    <n v="53.251399999999997"/>
    <n v="50.275599999999997"/>
    <s v="exact"/>
    <s v="Samara"/>
    <m/>
    <m/>
    <s v="Samara Oblast"/>
    <x v="3"/>
    <s v="Eastern Europe"/>
    <s v="WRI: WRI1003798"/>
    <m/>
    <m/>
    <s v="heat"/>
    <s v="Aluminum"/>
    <s v="both"/>
    <s v="1027921"/>
    <m/>
    <s v="L407262"/>
    <s v="G408900"/>
  </r>
  <r>
    <s v="https://www.gem.wiki/Saransk_CHP-2_power_station"/>
    <x v="140"/>
    <s v="Saransk CHP-2 power station"/>
    <s v="Саранская ТЭЦ-2"/>
    <s v="2"/>
    <s v="NG/HFO"/>
    <n v="60"/>
    <x v="0"/>
    <x v="3"/>
    <s v="Y"/>
    <m/>
    <m/>
    <m/>
    <x v="14"/>
    <m/>
    <m/>
    <m/>
    <n v="54.215963000000002"/>
    <n v="45.207585999999999"/>
    <s v="exact"/>
    <s v="Saransk"/>
    <m/>
    <m/>
    <s v="Mordovia"/>
    <x v="3"/>
    <s v="Eastern Europe"/>
    <s v="WRI: WRI1003799"/>
    <m/>
    <m/>
    <m/>
    <m/>
    <m/>
    <s v="1026729"/>
    <m/>
    <s v="L407261"/>
    <s v="G408897"/>
  </r>
  <r>
    <s v="https://www.gem.wiki/Saransk_CHP-2_power_station"/>
    <x v="140"/>
    <s v="Saransk CHP-2 power station"/>
    <s v="Саранская ТЭЦ-2"/>
    <s v="4"/>
    <s v="NG/HFO"/>
    <n v="110"/>
    <x v="0"/>
    <x v="3"/>
    <s v="Y"/>
    <m/>
    <m/>
    <m/>
    <x v="25"/>
    <m/>
    <m/>
    <m/>
    <n v="54.215963000000002"/>
    <n v="45.207585999999999"/>
    <s v="exact"/>
    <s v="Saransk"/>
    <m/>
    <m/>
    <s v="Mordovia"/>
    <x v="3"/>
    <s v="Eastern Europe"/>
    <s v="WRI: WRI1003799"/>
    <m/>
    <m/>
    <m/>
    <m/>
    <m/>
    <s v="1026729"/>
    <m/>
    <s v="L407261"/>
    <s v="G408898"/>
  </r>
  <r>
    <s v="https://www.gem.wiki/Saransk_CHP-2_power_station"/>
    <x v="140"/>
    <s v="Saransk CHP-2 power station"/>
    <s v="Саранская ТЭЦ-2"/>
    <s v="5"/>
    <s v="NG/HFO"/>
    <n v="110"/>
    <x v="0"/>
    <x v="3"/>
    <s v="Y"/>
    <m/>
    <m/>
    <m/>
    <x v="76"/>
    <m/>
    <m/>
    <m/>
    <n v="54.215963000000002"/>
    <n v="45.207585999999999"/>
    <s v="exact"/>
    <s v="Saransk"/>
    <m/>
    <m/>
    <s v="Mordovia"/>
    <x v="3"/>
    <s v="Eastern Europe"/>
    <s v="WRI: WRI1003799"/>
    <m/>
    <m/>
    <m/>
    <m/>
    <m/>
    <s v="1026729"/>
    <m/>
    <s v="L407261"/>
    <s v="G408899"/>
  </r>
  <r>
    <s v="https://www.gem.wiki/Saratov_CHP-2_power_station"/>
    <x v="140"/>
    <s v="Saratov CHP-2 power station"/>
    <s v="Саратовская ТЭЦ-2"/>
    <s v="5"/>
    <s v="HFO/NG/C"/>
    <n v="50"/>
    <x v="0"/>
    <x v="3"/>
    <s v="Y"/>
    <m/>
    <m/>
    <m/>
    <x v="72"/>
    <m/>
    <m/>
    <m/>
    <n v="51.452779999999997"/>
    <n v="45.917642000000001"/>
    <s v="exact"/>
    <s v="Saratov"/>
    <m/>
    <m/>
    <s v="Saratov Oblast"/>
    <x v="3"/>
    <s v="Eastern Europe"/>
    <s v="WRI: WRI1003800"/>
    <m/>
    <m/>
    <m/>
    <m/>
    <m/>
    <s v="1026732"/>
    <m/>
    <s v="L407260"/>
    <s v="G408896"/>
  </r>
  <r>
    <s v="https://www.gem.wiki/Saratov_CHP-2_power_station"/>
    <x v="140"/>
    <s v="Saratov CHP-2 power station"/>
    <s v="Саратовская ТЭЦ-2"/>
    <s v="8"/>
    <s v="HFO/NG/C"/>
    <n v="50"/>
    <x v="0"/>
    <x v="3"/>
    <s v="Y"/>
    <m/>
    <m/>
    <m/>
    <x v="63"/>
    <m/>
    <m/>
    <m/>
    <n v="51.452779999999997"/>
    <n v="45.917642000000001"/>
    <s v="exact"/>
    <s v="Saratov"/>
    <m/>
    <m/>
    <s v="Saratov Oblast"/>
    <x v="3"/>
    <s v="Eastern Europe"/>
    <s v="WRI: WRI1003800"/>
    <m/>
    <m/>
    <m/>
    <m/>
    <m/>
    <s v="1026732"/>
    <m/>
    <s v="L407260"/>
    <s v="G408893"/>
  </r>
  <r>
    <s v="https://www.gem.wiki/Saratov_CHP-2_power_station"/>
    <x v="140"/>
    <s v="Saratov CHP-2 power station"/>
    <s v="Саратовская ТЭЦ-2"/>
    <s v="СС1"/>
    <s v="NG"/>
    <n v="115"/>
    <x v="3"/>
    <x v="0"/>
    <s v="Y"/>
    <s v="not found"/>
    <m/>
    <s v="N"/>
    <x v="53"/>
    <m/>
    <m/>
    <m/>
    <n v="51.452779999999997"/>
    <n v="45.917642000000001"/>
    <s v="exact"/>
    <s v="Saratov"/>
    <m/>
    <m/>
    <s v="Saratov Oblast"/>
    <x v="3"/>
    <s v="Eastern Europe"/>
    <m/>
    <m/>
    <m/>
    <m/>
    <m/>
    <m/>
    <s v="1026732"/>
    <s v="not found"/>
    <s v="L407260"/>
    <s v="G410645"/>
  </r>
  <r>
    <s v="https://www.gem.wiki/Saratov_CHP-5_power_station"/>
    <x v="140"/>
    <s v="Saratov CHP-5 power station"/>
    <s v="Саратовская ТЭЦ-5"/>
    <s v="1"/>
    <s v="NG/HFO"/>
    <n v="110"/>
    <x v="0"/>
    <x v="3"/>
    <s v="Y"/>
    <m/>
    <m/>
    <m/>
    <x v="68"/>
    <m/>
    <m/>
    <m/>
    <n v="51.623770999999998"/>
    <n v="46.009872999999999"/>
    <s v="exact"/>
    <s v="Saratov"/>
    <m/>
    <m/>
    <s v="Saratov Oblast"/>
    <x v="3"/>
    <s v="Eastern Europe"/>
    <s v="WRI: WRI1003800"/>
    <m/>
    <m/>
    <m/>
    <m/>
    <m/>
    <s v="1026530"/>
    <n v="1103909"/>
    <s v="L407259"/>
    <s v="G408892"/>
  </r>
  <r>
    <s v="https://www.gem.wiki/Saratov_CHP-5_power_station"/>
    <x v="140"/>
    <s v="Saratov CHP-5 power station"/>
    <s v="Саратовская ТЭЦ-5"/>
    <s v="2"/>
    <s v="NG/HFO"/>
    <n v="110"/>
    <x v="0"/>
    <x v="3"/>
    <s v="Y"/>
    <m/>
    <m/>
    <m/>
    <x v="76"/>
    <m/>
    <m/>
    <m/>
    <n v="51.623770999999998"/>
    <n v="46.009872999999999"/>
    <s v="exact"/>
    <s v="Saratov"/>
    <m/>
    <m/>
    <s v="Saratov Oblast"/>
    <x v="3"/>
    <s v="Eastern Europe"/>
    <s v="WRI: WRI1003800"/>
    <m/>
    <m/>
    <m/>
    <m/>
    <m/>
    <s v="1026530"/>
    <n v="1199363"/>
    <s v="L407259"/>
    <s v="G408891"/>
  </r>
  <r>
    <s v="https://www.gem.wiki/Saratov_CHP-5_power_station"/>
    <x v="140"/>
    <s v="Saratov CHP-5 power station"/>
    <s v="Саратовская ТЭЦ-5"/>
    <s v="3"/>
    <s v="NG/HFO"/>
    <n v="110"/>
    <x v="0"/>
    <x v="3"/>
    <s v="Y"/>
    <m/>
    <m/>
    <m/>
    <x v="26"/>
    <m/>
    <m/>
    <m/>
    <n v="51.623770999999998"/>
    <n v="46.009872999999999"/>
    <s v="exact"/>
    <s v="Saratov"/>
    <m/>
    <m/>
    <s v="Saratov Oblast"/>
    <x v="3"/>
    <s v="Eastern Europe"/>
    <s v="WRI: WRI1003800"/>
    <m/>
    <m/>
    <m/>
    <m/>
    <m/>
    <s v="1026530"/>
    <n v="1199364"/>
    <s v="L407259"/>
    <s v="G408890"/>
  </r>
  <r>
    <s v="https://www.gem.wiki/Saratov_CHP-5_power_station"/>
    <x v="140"/>
    <s v="Saratov CHP-5 power station"/>
    <s v="Саратовская ТЭЦ-5"/>
    <s v="4"/>
    <s v="NG/HFO"/>
    <n v="115"/>
    <x v="0"/>
    <x v="3"/>
    <s v="Y"/>
    <m/>
    <m/>
    <m/>
    <x v="12"/>
    <m/>
    <m/>
    <m/>
    <n v="51.623770999999998"/>
    <n v="46.009872999999999"/>
    <s v="exact"/>
    <s v="Saratov"/>
    <m/>
    <m/>
    <s v="Saratov Oblast"/>
    <x v="3"/>
    <s v="Eastern Europe"/>
    <s v="WRI: WRI1003800"/>
    <m/>
    <m/>
    <m/>
    <m/>
    <m/>
    <s v="1026530"/>
    <n v="1204733"/>
    <s v="L407259"/>
    <s v="G408889"/>
  </r>
  <r>
    <s v="https://www.gem.wiki/Serovskaya_power_station"/>
    <x v="140"/>
    <s v="Serovskaya power station"/>
    <s v="Серовская ГРЭС"/>
    <s v="CC1"/>
    <s v="NG/D"/>
    <n v="451"/>
    <x v="0"/>
    <x v="0"/>
    <s v="Y"/>
    <m/>
    <m/>
    <s v="N"/>
    <x v="13"/>
    <m/>
    <m/>
    <m/>
    <n v="59.632756999999998"/>
    <n v="60.705429000000002"/>
    <s v="exact"/>
    <s v="Serov"/>
    <m/>
    <m/>
    <s v="Sverdlovsk Oblast"/>
    <x v="3"/>
    <s v="Eastern Europe"/>
    <m/>
    <m/>
    <m/>
    <m/>
    <m/>
    <m/>
    <s v="1030656"/>
    <n v="1241308"/>
    <s v="L103388"/>
    <s v="G408888"/>
  </r>
  <r>
    <s v="https://www.gem.wiki/Severo-Zapadnaya_power_station"/>
    <x v="140"/>
    <s v="Severo-Zapadnaya power station"/>
    <s v="Северо-Западная ТЭЦ"/>
    <s v="1"/>
    <s v="NG"/>
    <n v="450"/>
    <x v="0"/>
    <x v="0"/>
    <s v="Y"/>
    <m/>
    <m/>
    <m/>
    <x v="15"/>
    <m/>
    <m/>
    <m/>
    <n v="60.014758999999998"/>
    <n v="30.096375999999999"/>
    <s v="exact"/>
    <s v="Saint Petersburg"/>
    <m/>
    <m/>
    <s v="Saint Petersburg"/>
    <x v="3"/>
    <s v="Eastern Europe"/>
    <s v="WRI: WRI1003806"/>
    <m/>
    <s v="A.G. Boris, North-West CHP"/>
    <m/>
    <m/>
    <m/>
    <s v="1021885"/>
    <s v="1149635, 1149636, 1149637"/>
    <s v="L407258"/>
    <s v="G408887"/>
  </r>
  <r>
    <s v="https://www.gem.wiki/Severo-Zapadnaya_power_station"/>
    <x v="140"/>
    <s v="Severo-Zapadnaya power station"/>
    <s v="Северо-Западная ТЭЦ"/>
    <s v="2"/>
    <s v="NG"/>
    <n v="450"/>
    <x v="0"/>
    <x v="0"/>
    <s v="Y"/>
    <m/>
    <m/>
    <m/>
    <x v="37"/>
    <m/>
    <m/>
    <m/>
    <n v="60.014758999999998"/>
    <n v="30.096375999999999"/>
    <s v="exact"/>
    <s v="Saint Petersburg"/>
    <m/>
    <m/>
    <s v="Saint Petersburg"/>
    <x v="3"/>
    <s v="Eastern Europe"/>
    <s v="WRI: WRI1003806"/>
    <m/>
    <s v="A.G. Boris, North-West CHP"/>
    <m/>
    <m/>
    <m/>
    <s v="1021885"/>
    <s v="1149638, 1149639, 1149640"/>
    <s v="L407258"/>
    <s v="G408886"/>
  </r>
  <r>
    <s v="https://www.gem.wiki/Severodvinsk_CHP-2_power_station"/>
    <x v="140"/>
    <s v="Severodvinsk CHP-2 power station"/>
    <s v="Северодвинская ТЭЦ-2"/>
    <s v="1"/>
    <s v="NG"/>
    <n v="80"/>
    <x v="0"/>
    <x v="3"/>
    <s v="Y"/>
    <m/>
    <m/>
    <m/>
    <x v="50"/>
    <m/>
    <m/>
    <m/>
    <n v="64.563446299999995"/>
    <n v="39.905783300000003"/>
    <s v="exact"/>
    <s v="Severodvinsk"/>
    <m/>
    <m/>
    <s v="Arkhangelsk"/>
    <x v="3"/>
    <s v="Eastern Europe"/>
    <m/>
    <m/>
    <s v="Severodvinskaya CHPP-2"/>
    <m/>
    <m/>
    <m/>
    <s v="1026743"/>
    <n v="1147073"/>
    <s v="L407257"/>
    <s v="G408885"/>
  </r>
  <r>
    <s v="https://www.gem.wiki/Severodvinsk_CHP-2_power_station"/>
    <x v="140"/>
    <s v="Severodvinsk CHP-2 power station"/>
    <s v="Северодвинская ТЭЦ-2"/>
    <s v="2"/>
    <s v="NG"/>
    <n v="110"/>
    <x v="0"/>
    <x v="3"/>
    <s v="Y"/>
    <m/>
    <m/>
    <m/>
    <x v="79"/>
    <m/>
    <m/>
    <m/>
    <n v="64.563446299999995"/>
    <n v="39.905783300000003"/>
    <s v="exact"/>
    <s v="Severodvinsk"/>
    <m/>
    <m/>
    <s v="Arkhangelsk"/>
    <x v="3"/>
    <s v="Eastern Europe"/>
    <m/>
    <m/>
    <s v="Severodvinskaya CHPP-2"/>
    <m/>
    <m/>
    <m/>
    <s v="1026743"/>
    <n v="1237358"/>
    <s v="L407257"/>
    <s v="G408884"/>
  </r>
  <r>
    <s v="https://www.gem.wiki/Severodvinsk_CHP-2_power_station"/>
    <x v="140"/>
    <s v="Severodvinsk CHP-2 power station"/>
    <s v="Северодвинская ТЭЦ-2"/>
    <s v="3"/>
    <s v="NG"/>
    <n v="110"/>
    <x v="0"/>
    <x v="3"/>
    <s v="Y"/>
    <m/>
    <m/>
    <m/>
    <x v="46"/>
    <m/>
    <m/>
    <m/>
    <n v="64.563446299999995"/>
    <n v="39.905783300000003"/>
    <s v="exact"/>
    <s v="Severodvinsk"/>
    <m/>
    <m/>
    <s v="Arkhangelsk"/>
    <x v="3"/>
    <s v="Eastern Europe"/>
    <m/>
    <m/>
    <s v="Severodvinskaya CHPP-2"/>
    <m/>
    <m/>
    <m/>
    <s v="1026743"/>
    <n v="1202562"/>
    <s v="L407257"/>
    <s v="G408883"/>
  </r>
  <r>
    <s v="https://www.gem.wiki/Severodvinsk_CHP-2_power_station"/>
    <x v="140"/>
    <s v="Severodvinsk CHP-2 power station"/>
    <s v="Северодвинская ТЭЦ-2"/>
    <s v="4"/>
    <s v="NG"/>
    <n v="110"/>
    <x v="0"/>
    <x v="3"/>
    <s v="Y"/>
    <m/>
    <m/>
    <m/>
    <x v="12"/>
    <m/>
    <m/>
    <m/>
    <n v="64.563446299999995"/>
    <n v="39.905783300000003"/>
    <s v="exact"/>
    <s v="Severodvinsk"/>
    <m/>
    <m/>
    <s v="Arkhangelsk"/>
    <x v="3"/>
    <s v="Eastern Europe"/>
    <m/>
    <m/>
    <s v="Severodvinskaya CHPP-2"/>
    <m/>
    <m/>
    <m/>
    <s v="1026743"/>
    <n v="1202563"/>
    <s v="L407257"/>
    <s v="G408882"/>
  </r>
  <r>
    <s v="https://www.gem.wiki/Severodvinsk-1_power_station"/>
    <x v="140"/>
    <s v="Severodvinsk-1 power station"/>
    <s v="Северодвинская ТЭЦ-1"/>
    <s v="4R"/>
    <s v="NG/D"/>
    <n v="60"/>
    <x v="1"/>
    <x v="1"/>
    <s v="Y"/>
    <s v="not found"/>
    <m/>
    <s v="replacement"/>
    <x v="7"/>
    <m/>
    <m/>
    <m/>
    <n v="64.581033000000005"/>
    <n v="39.857928000000001"/>
    <s v="exact"/>
    <s v="Severodvinsk"/>
    <m/>
    <s v="Severodvinsk"/>
    <s v="Arkhangelsk"/>
    <x v="3"/>
    <s v="Eastern Europe"/>
    <m/>
    <m/>
    <m/>
    <m/>
    <m/>
    <m/>
    <s v="1026742"/>
    <s v="not found"/>
    <s v="L103313"/>
    <s v="G410657"/>
  </r>
  <r>
    <s v="https://www.gem.wiki/Severodvinsk-1_power_station"/>
    <x v="140"/>
    <s v="Severodvinsk-1 power station"/>
    <s v="Северодвинская ТЭЦ-1"/>
    <s v="5R"/>
    <s v="NG/D"/>
    <n v="60"/>
    <x v="1"/>
    <x v="1"/>
    <s v="Y"/>
    <s v="not found"/>
    <m/>
    <s v="replacement"/>
    <x v="7"/>
    <m/>
    <m/>
    <m/>
    <n v="64.581033000000005"/>
    <n v="39.857928000000001"/>
    <s v="exact"/>
    <s v="Severodvinsk"/>
    <m/>
    <s v="Severodvinsk"/>
    <s v="Arkhangelsk"/>
    <x v="3"/>
    <s v="Eastern Europe"/>
    <m/>
    <m/>
    <m/>
    <m/>
    <m/>
    <m/>
    <s v="1026742"/>
    <s v="not found"/>
    <s v="L103313"/>
    <s v="G410658"/>
  </r>
  <r>
    <s v="https://www.gem.wiki/Severstal_EBS_power_station"/>
    <x v="140"/>
    <s v="Severstal EBS power station"/>
    <s v="ТЭЦ ЭВС-2"/>
    <s v="1"/>
    <s v="BFG/COG/NG"/>
    <n v="80"/>
    <x v="0"/>
    <x v="3"/>
    <s v="Y"/>
    <m/>
    <m/>
    <m/>
    <x v="43"/>
    <m/>
    <m/>
    <m/>
    <n v="59.127560000000003"/>
    <n v="37.829104000000001"/>
    <s v="exact"/>
    <s v="Cherepovets"/>
    <m/>
    <m/>
    <s v="Vologda Oblast"/>
    <x v="3"/>
    <s v="Eastern Europe"/>
    <s v="WRI: WRI1062180"/>
    <m/>
    <m/>
    <s v="both"/>
    <s v="Iron &amp; Steel"/>
    <m/>
    <s v="1012160"/>
    <n v="1109528"/>
    <s v="L408432"/>
    <s v="G411889"/>
  </r>
  <r>
    <s v="https://www.gem.wiki/Severstal_EBS_power_station"/>
    <x v="140"/>
    <s v="Severstal EBS power station"/>
    <s v="ТЭЦ ЭВС-2"/>
    <s v="2"/>
    <s v="BFG/COG/NG"/>
    <n v="80"/>
    <x v="0"/>
    <x v="3"/>
    <s v="Y"/>
    <m/>
    <m/>
    <m/>
    <x v="43"/>
    <m/>
    <m/>
    <m/>
    <n v="59.127560000000003"/>
    <n v="37.829104000000001"/>
    <s v="exact"/>
    <s v="Cherepovets"/>
    <m/>
    <m/>
    <s v="Vologda Oblast"/>
    <x v="3"/>
    <s v="Eastern Europe"/>
    <s v="WRI: WRI1062180"/>
    <m/>
    <m/>
    <s v="both"/>
    <s v="Iron &amp; Steel"/>
    <m/>
    <s v="1012160"/>
    <n v="1109529"/>
    <s v="L408432"/>
    <s v="G411888"/>
  </r>
  <r>
    <s v="https://www.gem.wiki/Severstal_PBS_power_station"/>
    <x v="140"/>
    <s v="Severstal PBS power station"/>
    <s v="ТЭЦ ПВС Северсталь"/>
    <s v="4"/>
    <s v="BFG/COG/NG"/>
    <n v="50"/>
    <x v="0"/>
    <x v="3"/>
    <s v="Y"/>
    <m/>
    <m/>
    <m/>
    <x v="43"/>
    <m/>
    <m/>
    <m/>
    <n v="59.137248"/>
    <n v="37.848415000000003"/>
    <s v="exact"/>
    <s v="Cherepovets"/>
    <m/>
    <m/>
    <s v="Vologda Oblast"/>
    <x v="3"/>
    <s v="Eastern Europe"/>
    <s v="WRI: WRI1062179"/>
    <m/>
    <m/>
    <s v="both"/>
    <s v="Iron &amp; Steel"/>
    <m/>
    <s v="1012160"/>
    <m/>
    <s v="L408434"/>
    <s v="G411887"/>
  </r>
  <r>
    <s v="https://www.gem.wiki/Severstal_PBS_power_station"/>
    <x v="140"/>
    <s v="Severstal PBS power station"/>
    <s v="ТЭЦ ПВС Северсталь"/>
    <s v="5"/>
    <s v="BFG/COG/NG"/>
    <n v="75"/>
    <x v="0"/>
    <x v="3"/>
    <s v="Y"/>
    <m/>
    <m/>
    <m/>
    <x v="43"/>
    <m/>
    <m/>
    <m/>
    <n v="59.137248"/>
    <n v="37.848415000000003"/>
    <s v="exact"/>
    <s v="Cherepovets"/>
    <m/>
    <m/>
    <s v="Vologda Oblast"/>
    <x v="3"/>
    <s v="Eastern Europe"/>
    <s v="WRI: WRI1062179"/>
    <m/>
    <m/>
    <s v="both"/>
    <s v="Iron &amp; Steel"/>
    <m/>
    <s v="1012160"/>
    <n v="1166097"/>
    <s v="L408434"/>
    <s v="G411886"/>
  </r>
  <r>
    <s v="https://www.gem.wiki/Severstal_PBS_power_station"/>
    <x v="140"/>
    <s v="Severstal PBS power station"/>
    <s v="ТЭЦ ПВС Северсталь"/>
    <s v="6"/>
    <s v="BFG/COG/NG"/>
    <n v="50"/>
    <x v="0"/>
    <x v="3"/>
    <s v="Y"/>
    <m/>
    <m/>
    <m/>
    <x v="43"/>
    <m/>
    <m/>
    <m/>
    <n v="59.137248"/>
    <n v="37.848415000000003"/>
    <s v="exact"/>
    <s v="Cherepovets"/>
    <m/>
    <m/>
    <s v="Vologda Oblast"/>
    <x v="3"/>
    <s v="Eastern Europe"/>
    <s v="WRI: WRI1062179"/>
    <m/>
    <m/>
    <s v="both"/>
    <s v="Iron &amp; Steel"/>
    <m/>
    <s v="1012160"/>
    <n v="1166098"/>
    <s v="L408434"/>
    <s v="G411885"/>
  </r>
  <r>
    <s v="https://www.gem.wiki/Severstal_PBS_power_station"/>
    <x v="140"/>
    <s v="Severstal PBS power station"/>
    <s v="ТЭЦ ПВС Северсталь"/>
    <s v="7"/>
    <s v="BFG/COG/NG"/>
    <n v="110"/>
    <x v="0"/>
    <x v="3"/>
    <s v="Y"/>
    <m/>
    <m/>
    <m/>
    <x v="43"/>
    <m/>
    <m/>
    <m/>
    <n v="59.137248"/>
    <n v="37.848415000000003"/>
    <s v="exact"/>
    <s v="Cherepovets"/>
    <m/>
    <m/>
    <s v="Vologda Oblast"/>
    <x v="3"/>
    <s v="Eastern Europe"/>
    <s v="WRI: WRI1062179"/>
    <m/>
    <m/>
    <s v="both"/>
    <s v="Iron &amp; Steel"/>
    <m/>
    <s v="1012160"/>
    <n v="1109530"/>
    <s v="L408434"/>
    <s v="G411884"/>
  </r>
  <r>
    <s v="https://www.gem.wiki/Shakhtinskaya_power_plant"/>
    <x v="140"/>
    <s v="Shakhtinskaya power plant"/>
    <s v="Шахтинская ГТЭС"/>
    <s v="1"/>
    <s v="NG"/>
    <n v="55"/>
    <x v="0"/>
    <x v="0"/>
    <s v="Y"/>
    <m/>
    <m/>
    <m/>
    <x v="39"/>
    <m/>
    <m/>
    <m/>
    <n v="47.756878999999998"/>
    <n v="40.302821000000002"/>
    <s v="exact"/>
    <s v="Shakhty"/>
    <m/>
    <m/>
    <s v="Rostov Oblast"/>
    <x v="3"/>
    <s v="Eastern Europe"/>
    <s v="WRI: WRI1061868"/>
    <m/>
    <m/>
    <m/>
    <m/>
    <m/>
    <s v="not found"/>
    <m/>
    <s v="L407256"/>
    <s v="G408881"/>
  </r>
  <r>
    <s v="https://www.gem.wiki/Shatura_GRES_power_station"/>
    <x v="140"/>
    <s v="Shatura GRES power station"/>
    <s v="Шатурская ГРЭС"/>
    <s v="1"/>
    <s v="NG/HFO/C"/>
    <n v="200"/>
    <x v="0"/>
    <x v="3"/>
    <s v="Y"/>
    <m/>
    <m/>
    <m/>
    <x v="62"/>
    <m/>
    <m/>
    <m/>
    <n v="55.579361200000001"/>
    <n v="39.5605099"/>
    <s v="exact"/>
    <s v="Shatura"/>
    <m/>
    <m/>
    <s v="Moscow Oblast"/>
    <x v="3"/>
    <s v="Eastern Europe"/>
    <s v="WRI: WRI1003808"/>
    <m/>
    <s v="Shaturskaya GRES"/>
    <m/>
    <m/>
    <m/>
    <s v="1026745"/>
    <n v="1147361"/>
    <s v="L407255"/>
    <s v="G408880"/>
  </r>
  <r>
    <s v="https://www.gem.wiki/Shatura_GRES_power_station"/>
    <x v="140"/>
    <s v="Shatura GRES power station"/>
    <s v="Шатурская ГРЭС"/>
    <s v="2"/>
    <s v="NG/HFO/C"/>
    <n v="200"/>
    <x v="0"/>
    <x v="3"/>
    <s v="Y"/>
    <m/>
    <m/>
    <m/>
    <x v="70"/>
    <m/>
    <m/>
    <m/>
    <n v="55.579361200000001"/>
    <n v="39.5605099"/>
    <s v="exact"/>
    <s v="Shatura"/>
    <m/>
    <m/>
    <s v="Moscow Oblast"/>
    <x v="3"/>
    <s v="Eastern Europe"/>
    <s v="WRI: WRI1003808"/>
    <m/>
    <s v="Shaturskaya GRES"/>
    <m/>
    <m/>
    <m/>
    <s v="1026745"/>
    <m/>
    <s v="L407255"/>
    <s v="G408879"/>
  </r>
  <r>
    <s v="https://www.gem.wiki/Shatura_GRES_power_station"/>
    <x v="140"/>
    <s v="Shatura GRES power station"/>
    <s v="Шатурская ГРЭС"/>
    <s v="3"/>
    <s v="NG/HFO/C"/>
    <n v="200"/>
    <x v="0"/>
    <x v="3"/>
    <s v="Y"/>
    <m/>
    <m/>
    <m/>
    <x v="70"/>
    <m/>
    <m/>
    <m/>
    <n v="55.579361200000001"/>
    <n v="39.5605099"/>
    <s v="exact"/>
    <s v="Shatura"/>
    <m/>
    <m/>
    <s v="Moscow Oblast"/>
    <x v="3"/>
    <s v="Eastern Europe"/>
    <s v="WRI: WRI1003808"/>
    <m/>
    <s v="Shaturskaya GRES"/>
    <m/>
    <m/>
    <m/>
    <s v="1026745"/>
    <m/>
    <s v="L407255"/>
    <s v="G408878"/>
  </r>
  <r>
    <s v="https://www.gem.wiki/Shatura_GRES_power_station"/>
    <x v="140"/>
    <s v="Shatura GRES power station"/>
    <s v="Шатурская ГРЭС"/>
    <s v="4"/>
    <s v="NG/HFO/C"/>
    <n v="210"/>
    <x v="0"/>
    <x v="3"/>
    <s v="Y"/>
    <m/>
    <m/>
    <m/>
    <x v="79"/>
    <m/>
    <m/>
    <m/>
    <n v="55.579361200000001"/>
    <n v="39.5605099"/>
    <s v="exact"/>
    <s v="Shatura"/>
    <m/>
    <m/>
    <s v="Moscow Oblast"/>
    <x v="3"/>
    <s v="Eastern Europe"/>
    <s v="WRI: WRI1003808"/>
    <m/>
    <s v="Shaturskaya GRES"/>
    <m/>
    <m/>
    <m/>
    <s v="1026745"/>
    <n v="1147362"/>
    <s v="L407255"/>
    <s v="G408877"/>
  </r>
  <r>
    <s v="https://www.gem.wiki/Shatura_GRES_power_station"/>
    <x v="140"/>
    <s v="Shatura GRES power station"/>
    <s v="Шатурская ГРЭС"/>
    <s v="5"/>
    <s v="NG/HFO/C"/>
    <n v="210"/>
    <x v="0"/>
    <x v="3"/>
    <s v="Y"/>
    <m/>
    <m/>
    <m/>
    <x v="68"/>
    <m/>
    <m/>
    <m/>
    <n v="55.579361200000001"/>
    <n v="39.5605099"/>
    <s v="exact"/>
    <s v="Shatura"/>
    <m/>
    <m/>
    <s v="Moscow Oblast"/>
    <x v="3"/>
    <s v="Eastern Europe"/>
    <s v="WRI: WRI1003808"/>
    <m/>
    <s v="Shaturskaya GRES"/>
    <m/>
    <m/>
    <m/>
    <s v="1026745"/>
    <n v="1164029"/>
    <s v="L407255"/>
    <s v="G408876"/>
  </r>
  <r>
    <s v="https://www.gem.wiki/Shatura_GRES_power_station"/>
    <x v="140"/>
    <s v="Shatura GRES power station"/>
    <s v="Шатурская ГРЭС"/>
    <s v="6"/>
    <s v="NG/HFO/C"/>
    <n v="80"/>
    <x v="0"/>
    <x v="3"/>
    <s v="Y"/>
    <m/>
    <m/>
    <m/>
    <x v="26"/>
    <m/>
    <m/>
    <m/>
    <n v="55.579361200000001"/>
    <n v="39.5605099"/>
    <s v="exact"/>
    <s v="Shatura"/>
    <m/>
    <m/>
    <s v="Moscow Oblast"/>
    <x v="3"/>
    <s v="Eastern Europe"/>
    <s v="WRI: WRI1003808"/>
    <m/>
    <s v="Shaturskaya GRES"/>
    <m/>
    <m/>
    <m/>
    <s v="1026745"/>
    <n v="1147360"/>
    <s v="L407255"/>
    <s v="G408875"/>
  </r>
  <r>
    <s v="https://www.gem.wiki/Shatura_GRES_power_station"/>
    <x v="140"/>
    <s v="Shatura GRES power station"/>
    <s v="Шатурская ГРЭС"/>
    <s v="CC1"/>
    <s v="NG/HFO/C"/>
    <n v="400"/>
    <x v="0"/>
    <x v="0"/>
    <s v="Y"/>
    <m/>
    <m/>
    <m/>
    <x v="1"/>
    <m/>
    <m/>
    <m/>
    <n v="55.579361200000001"/>
    <n v="39.5605099"/>
    <s v="exact"/>
    <s v="Shatura"/>
    <m/>
    <m/>
    <s v="Moscow Oblast"/>
    <x v="3"/>
    <s v="Eastern Europe"/>
    <s v="WRI: WRI1003808"/>
    <m/>
    <s v="Shaturskaya GRES"/>
    <m/>
    <m/>
    <m/>
    <s v="1026745"/>
    <n v="1196981"/>
    <s v="L407255"/>
    <s v="G408874"/>
  </r>
  <r>
    <s v="https://www.gem.wiki/Shchekinskaya_SDPS_power_station"/>
    <x v="140"/>
    <s v="Shchekinskaya SDPS power station"/>
    <s v="Щекинская ГРЭС"/>
    <s v="1"/>
    <s v="NG"/>
    <n v="200"/>
    <x v="0"/>
    <x v="3"/>
    <s v="Y"/>
    <m/>
    <m/>
    <m/>
    <x v="84"/>
    <m/>
    <m/>
    <m/>
    <n v="53.946655999999997"/>
    <n v="37.648555000000002"/>
    <s v="exact"/>
    <s v="Sovetsk"/>
    <m/>
    <m/>
    <s v="Tula Oblast"/>
    <x v="3"/>
    <s v="Eastern Europe"/>
    <s v="WRI: WRI1003809"/>
    <m/>
    <s v="Shekinskaya"/>
    <m/>
    <m/>
    <m/>
    <s v="1026746"/>
    <n v="1147369"/>
    <s v="L407296"/>
    <s v="G408873"/>
  </r>
  <r>
    <s v="https://www.gem.wiki/Shchekinskaya_SDPS_power_station"/>
    <x v="140"/>
    <s v="Shchekinskaya SDPS power station"/>
    <s v="Щекинская ГРЭС"/>
    <s v="2"/>
    <s v="NG"/>
    <n v="200"/>
    <x v="0"/>
    <x v="3"/>
    <s v="Y"/>
    <m/>
    <m/>
    <m/>
    <x v="84"/>
    <m/>
    <m/>
    <m/>
    <n v="53.946655999999997"/>
    <n v="37.648555000000002"/>
    <s v="exact"/>
    <s v="Sovetsk"/>
    <m/>
    <m/>
    <s v="Tula Oblast"/>
    <x v="3"/>
    <s v="Eastern Europe"/>
    <m/>
    <m/>
    <s v="Shekinskaya"/>
    <m/>
    <m/>
    <m/>
    <s v="1026746"/>
    <n v="1182771"/>
    <s v="L407296"/>
    <s v="G408872"/>
  </r>
  <r>
    <s v="https://www.gem.wiki/Shcherbinka_power_station"/>
    <x v="140"/>
    <s v="Shcherbinka power station"/>
    <s v="ГТЭС Щербинка"/>
    <s v="1"/>
    <s v="NG/HFO"/>
    <n v="125"/>
    <x v="0"/>
    <x v="0"/>
    <s v="Y"/>
    <m/>
    <m/>
    <m/>
    <x v="6"/>
    <m/>
    <m/>
    <m/>
    <n v="55.518490999999997"/>
    <n v="37.579576000000003"/>
    <s v="exact"/>
    <s v="Moscow"/>
    <m/>
    <s v="Yuzhnoye Butovo"/>
    <s v="Moscow"/>
    <x v="3"/>
    <s v="Eastern Europe"/>
    <m/>
    <m/>
    <m/>
    <m/>
    <m/>
    <m/>
    <s v="1063486"/>
    <n v="1063486"/>
    <s v="L407295"/>
    <s v="G408871"/>
  </r>
  <r>
    <s v="https://www.gem.wiki/Shcherbinka_power_station"/>
    <x v="140"/>
    <s v="Shcherbinka power station"/>
    <s v="ГТЭС Щербинка"/>
    <s v="3"/>
    <s v="NG/HFO"/>
    <n v="125"/>
    <x v="1"/>
    <x v="0"/>
    <s v="Y"/>
    <m/>
    <m/>
    <m/>
    <x v="43"/>
    <m/>
    <m/>
    <m/>
    <n v="55.518490999999997"/>
    <n v="37.579576000000003"/>
    <s v="exact"/>
    <s v="Moscow"/>
    <m/>
    <s v="Yuzhnoye Butovo"/>
    <s v="Moscow"/>
    <x v="3"/>
    <s v="Eastern Europe"/>
    <m/>
    <m/>
    <m/>
    <m/>
    <m/>
    <m/>
    <s v="1063486"/>
    <s v="not found"/>
    <s v="L407295"/>
    <s v="G408869"/>
  </r>
  <r>
    <s v="https://www.gem.wiki/Smolensk_CHP-2_power_station"/>
    <x v="140"/>
    <s v="Smolensk CHP-2 power station"/>
    <s v="Смоленская ТЭЦ-2"/>
    <s v="1"/>
    <s v="NG/HFO"/>
    <n v="60"/>
    <x v="0"/>
    <x v="3"/>
    <s v="Y"/>
    <m/>
    <m/>
    <m/>
    <x v="73"/>
    <m/>
    <m/>
    <m/>
    <n v="54.769112"/>
    <n v="32.143040999999997"/>
    <s v="exact"/>
    <s v="Smolensk"/>
    <m/>
    <m/>
    <s v="Smolensk Oblast"/>
    <x v="3"/>
    <s v="Eastern Europe"/>
    <s v="WRI: WRI1003813"/>
    <m/>
    <m/>
    <m/>
    <m/>
    <m/>
    <s v="1026749"/>
    <n v="1148857"/>
    <s v="L407294"/>
    <s v="G408868"/>
  </r>
  <r>
    <s v="https://www.gem.wiki/Smolensk_CHP-2_power_station"/>
    <x v="140"/>
    <s v="Smolensk CHP-2 power station"/>
    <s v="Смоленская ТЭЦ-2"/>
    <s v="2"/>
    <s v="NG/HFO"/>
    <n v="105"/>
    <x v="0"/>
    <x v="3"/>
    <s v="Y"/>
    <m/>
    <m/>
    <m/>
    <x v="73"/>
    <m/>
    <n v="2024"/>
    <m/>
    <n v="54.769112"/>
    <n v="32.143040999999997"/>
    <s v="exact"/>
    <s v="Smolensk"/>
    <m/>
    <m/>
    <s v="Smolensk Oblast"/>
    <x v="3"/>
    <s v="Eastern Europe"/>
    <s v="WRI: WRI1003813"/>
    <m/>
    <m/>
    <m/>
    <m/>
    <m/>
    <s v="1026749"/>
    <n v="1202622"/>
    <s v="L407294"/>
    <s v="G408867"/>
  </r>
  <r>
    <s v="https://www.gem.wiki/Smolensk_CHP-2_power_station"/>
    <x v="140"/>
    <s v="Smolensk CHP-2 power station"/>
    <s v="Смоленская ТЭЦ-2"/>
    <s v="2R"/>
    <s v="NG/HFO"/>
    <n v="126"/>
    <x v="2"/>
    <x v="3"/>
    <s v="Y"/>
    <s v="not found"/>
    <s v="not found"/>
    <s v="N"/>
    <x v="40"/>
    <m/>
    <m/>
    <m/>
    <n v="54.769112"/>
    <n v="32.143040999999997"/>
    <s v="exact"/>
    <s v="Smolensk"/>
    <m/>
    <m/>
    <s v="Smolensk Oblast"/>
    <x v="3"/>
    <s v="Eastern Europe"/>
    <m/>
    <m/>
    <m/>
    <m/>
    <m/>
    <m/>
    <s v="1026749"/>
    <s v="not found"/>
    <s v="L407294"/>
    <s v="G408865"/>
  </r>
  <r>
    <s v="https://www.gem.wiki/Smolensk_CHP-2_power_station"/>
    <x v="140"/>
    <s v="Smolensk CHP-2 power station"/>
    <s v="Смоленская ТЭЦ-2"/>
    <s v="3"/>
    <s v="NG/HFO"/>
    <n v="110"/>
    <x v="0"/>
    <x v="3"/>
    <s v="Y"/>
    <m/>
    <m/>
    <m/>
    <x v="60"/>
    <m/>
    <n v="2024"/>
    <m/>
    <n v="54.769112"/>
    <n v="32.143040999999997"/>
    <s v="exact"/>
    <s v="Smolensk"/>
    <m/>
    <m/>
    <s v="Smolensk Oblast"/>
    <x v="3"/>
    <s v="Eastern Europe"/>
    <s v="WRI: WRI1003813"/>
    <m/>
    <m/>
    <m/>
    <m/>
    <m/>
    <s v="1026749"/>
    <n v="1202623"/>
    <s v="L407294"/>
    <s v="G408866"/>
  </r>
  <r>
    <s v="https://www.gem.wiki/Smolensk_CHP-2_power_station"/>
    <x v="140"/>
    <s v="Smolensk CHP-2 power station"/>
    <s v="Смоленская ТЭЦ-2"/>
    <s v="3R"/>
    <s v="NG/HFO"/>
    <n v="130"/>
    <x v="3"/>
    <x v="3"/>
    <s v="Y"/>
    <s v="not found"/>
    <s v="not found"/>
    <s v="N"/>
    <x v="7"/>
    <m/>
    <m/>
    <m/>
    <n v="54.769112"/>
    <n v="32.143040999999997"/>
    <s v="exact"/>
    <s v="Smolensk"/>
    <m/>
    <m/>
    <s v="Smolensk Oblast"/>
    <x v="3"/>
    <s v="Eastern Europe"/>
    <m/>
    <m/>
    <m/>
    <m/>
    <m/>
    <m/>
    <s v="1026749"/>
    <s v="not found"/>
    <s v="L407294"/>
    <s v="G408864"/>
  </r>
  <r>
    <s v="https://www.gem.wiki/Smolenskaya_GRES_power_station"/>
    <x v="140"/>
    <s v="Smolenskaya GRES power station"/>
    <s v="Смоленская ГРЭС"/>
    <s v="1"/>
    <s v="NG/C"/>
    <n v="210"/>
    <x v="0"/>
    <x v="3"/>
    <s v="Y"/>
    <m/>
    <m/>
    <m/>
    <x v="68"/>
    <m/>
    <m/>
    <m/>
    <n v="55.607747000000003"/>
    <n v="32.413713999999999"/>
    <s v="exact"/>
    <s v="Ozerny"/>
    <m/>
    <m/>
    <s v="Smolensk Oblast"/>
    <x v="3"/>
    <s v="Eastern Europe"/>
    <s v="WRI: WRI1003814"/>
    <m/>
    <s v="Smolenskaya GRES"/>
    <m/>
    <m/>
    <m/>
    <s v="1026750"/>
    <n v="1148859"/>
    <s v="L407293"/>
    <s v="G408863"/>
  </r>
  <r>
    <s v="https://www.gem.wiki/Smolenskaya_GRES_power_station"/>
    <x v="140"/>
    <s v="Smolenskaya GRES power station"/>
    <s v="Смоленская ГРЭС"/>
    <s v="2"/>
    <s v="NG/C"/>
    <n v="210"/>
    <x v="0"/>
    <x v="3"/>
    <s v="Y"/>
    <m/>
    <m/>
    <m/>
    <x v="76"/>
    <m/>
    <m/>
    <m/>
    <n v="55.607747000000003"/>
    <n v="32.413713999999999"/>
    <s v="exact"/>
    <s v="Ozerny"/>
    <m/>
    <m/>
    <s v="Smolensk Oblast"/>
    <x v="3"/>
    <s v="Eastern Europe"/>
    <s v="WRI: WRI1003814"/>
    <m/>
    <s v="Smolenskaya GRES"/>
    <m/>
    <m/>
    <m/>
    <s v="1026750"/>
    <n v="1148860"/>
    <s v="L407293"/>
    <s v="G408862"/>
  </r>
  <r>
    <s v="https://www.gem.wiki/Smolenskaya_GRES_power_station"/>
    <x v="140"/>
    <s v="Smolenskaya GRES power station"/>
    <s v="Смоленская ГРЭС"/>
    <s v="3"/>
    <s v="NG/C"/>
    <n v="210"/>
    <x v="0"/>
    <x v="3"/>
    <s v="Y"/>
    <m/>
    <m/>
    <m/>
    <x v="46"/>
    <m/>
    <m/>
    <m/>
    <n v="55.607747000000003"/>
    <n v="32.413713999999999"/>
    <s v="exact"/>
    <s v="Ozerny"/>
    <m/>
    <m/>
    <s v="Smolensk Oblast"/>
    <x v="3"/>
    <s v="Eastern Europe"/>
    <s v="WRI: WRI1003814"/>
    <m/>
    <s v="Smolenskaya GRES"/>
    <m/>
    <m/>
    <m/>
    <s v="1026750"/>
    <n v="1148861"/>
    <s v="L407293"/>
    <s v="G408861"/>
  </r>
  <r>
    <s v="https://www.gem.wiki/Sochinskaya_power_station"/>
    <x v="140"/>
    <s v="Sochinskaya power station"/>
    <s v="Сочинская ТЭС"/>
    <s v="3"/>
    <s v="NG"/>
    <n v="82.5"/>
    <x v="0"/>
    <x v="0"/>
    <s v="Y"/>
    <m/>
    <m/>
    <m/>
    <x v="9"/>
    <m/>
    <m/>
    <m/>
    <n v="43.594700000000003"/>
    <n v="39.754399999999997"/>
    <s v="exact"/>
    <s v="Sochi"/>
    <m/>
    <m/>
    <s v="Krasnodar Krai"/>
    <x v="3"/>
    <s v="Eastern Europe"/>
    <s v="WRI: WRI1003815"/>
    <m/>
    <m/>
    <m/>
    <m/>
    <m/>
    <s v="1057077"/>
    <m/>
    <s v="L407292"/>
    <s v="G408860"/>
  </r>
  <r>
    <s v="https://www.gem.wiki/Solikamsk_power_station"/>
    <x v="140"/>
    <s v="Solikamsk power station"/>
    <s v="Соликамская ТЭЦ"/>
    <s v="1-3"/>
    <s v="NG"/>
    <n v="54"/>
    <x v="0"/>
    <x v="4"/>
    <s v="Y"/>
    <m/>
    <m/>
    <m/>
    <x v="0"/>
    <m/>
    <m/>
    <m/>
    <n v="59.695700000000002"/>
    <n v="56.674999999999997"/>
    <s v="exact"/>
    <s v="Solikamsk"/>
    <m/>
    <m/>
    <s v="Perm Krai"/>
    <x v="3"/>
    <s v="Eastern Europe"/>
    <m/>
    <m/>
    <m/>
    <s v="both"/>
    <s v="Pulp &amp; Paper"/>
    <m/>
    <s v="1117005"/>
    <n v="1282720"/>
    <s v="L407291"/>
    <s v="G411883"/>
  </r>
  <r>
    <s v="https://www.gem.wiki/Solikamsk_power_station"/>
    <x v="140"/>
    <s v="Solikamsk power station"/>
    <s v="Соликамская ТЭЦ"/>
    <s v="5"/>
    <s v="NG"/>
    <n v="60"/>
    <x v="0"/>
    <x v="3"/>
    <s v="Y"/>
    <m/>
    <m/>
    <m/>
    <x v="37"/>
    <m/>
    <m/>
    <m/>
    <n v="59.695700000000002"/>
    <n v="56.674999999999997"/>
    <s v="exact"/>
    <s v="Solikamsk"/>
    <m/>
    <m/>
    <s v="Perm Krai"/>
    <x v="3"/>
    <s v="Eastern Europe"/>
    <s v="WRI: WRI1062167"/>
    <m/>
    <m/>
    <s v="both"/>
    <s v="Pulp &amp; Paper"/>
    <m/>
    <s v="1047628"/>
    <m/>
    <s v="L407291"/>
    <s v="G408859"/>
  </r>
  <r>
    <s v="https://www.gem.wiki/Sormovo_power_station"/>
    <x v="140"/>
    <s v="Sormovo power station"/>
    <s v="Сормовская ТЭЦ"/>
    <s v="1"/>
    <s v="NG/HFO"/>
    <n v="65"/>
    <x v="0"/>
    <x v="3"/>
    <s v="Y"/>
    <m/>
    <m/>
    <m/>
    <x v="35"/>
    <m/>
    <m/>
    <m/>
    <n v="56.352499999999999"/>
    <n v="43.891399999999997"/>
    <s v="exact"/>
    <s v="Sormovsky"/>
    <m/>
    <m/>
    <s v="Nizhny Novgorod Oblast"/>
    <x v="3"/>
    <s v="Eastern Europe"/>
    <s v="WRI: WRI1003816"/>
    <m/>
    <m/>
    <m/>
    <m/>
    <m/>
    <s v="1026753"/>
    <m/>
    <s v="L407290"/>
    <s v="G408857"/>
  </r>
  <r>
    <s v="https://www.gem.wiki/Sormovo_power_station"/>
    <x v="140"/>
    <s v="Sormovo power station"/>
    <s v="Сормовская ТЭЦ"/>
    <s v="2"/>
    <s v="NG/HFO"/>
    <n v="65"/>
    <x v="0"/>
    <x v="3"/>
    <s v="Y"/>
    <m/>
    <m/>
    <m/>
    <x v="38"/>
    <m/>
    <m/>
    <m/>
    <n v="56.352499999999999"/>
    <n v="43.891399999999997"/>
    <s v="exact"/>
    <s v="Sormovsky"/>
    <m/>
    <m/>
    <s v="Nizhny Novgorod Oblast"/>
    <x v="3"/>
    <s v="Eastern Europe"/>
    <s v="WRI: WRI1003816"/>
    <m/>
    <m/>
    <m/>
    <m/>
    <m/>
    <s v="1026753"/>
    <m/>
    <s v="L407290"/>
    <s v="G408856"/>
  </r>
  <r>
    <s v="https://www.gem.wiki/Sormovo_power_station"/>
    <x v="140"/>
    <s v="Sormovo power station"/>
    <s v="Сормовская ТЭЦ"/>
    <s v="3"/>
    <s v="NG/HFO"/>
    <n v="110"/>
    <x v="0"/>
    <x v="3"/>
    <s v="Y"/>
    <m/>
    <m/>
    <m/>
    <x v="68"/>
    <m/>
    <m/>
    <m/>
    <n v="56.352499999999999"/>
    <n v="43.891399999999997"/>
    <s v="exact"/>
    <s v="Sormovsky"/>
    <m/>
    <m/>
    <s v="Nizhny Novgorod Oblast"/>
    <x v="3"/>
    <s v="Eastern Europe"/>
    <s v="WRI: WRI1003816"/>
    <m/>
    <m/>
    <m/>
    <m/>
    <m/>
    <s v="1026753"/>
    <m/>
    <s v="L407290"/>
    <s v="G408855"/>
  </r>
  <r>
    <s v="https://www.gem.wiki/Sormovo_power_station"/>
    <x v="140"/>
    <s v="Sormovo power station"/>
    <s v="Сормовская ТЭЦ"/>
    <s v="4"/>
    <s v="NG/HFO"/>
    <n v="110"/>
    <x v="0"/>
    <x v="3"/>
    <s v="Y"/>
    <m/>
    <m/>
    <m/>
    <x v="60"/>
    <m/>
    <m/>
    <m/>
    <n v="56.352499999999999"/>
    <n v="43.891399999999997"/>
    <s v="exact"/>
    <s v="Sormovsky"/>
    <m/>
    <m/>
    <s v="Nizhny Novgorod Oblast"/>
    <x v="3"/>
    <s v="Eastern Europe"/>
    <s v="WRI: WRI1003816"/>
    <m/>
    <m/>
    <m/>
    <m/>
    <m/>
    <s v="1026753"/>
    <m/>
    <s v="L407290"/>
    <s v="G408854"/>
  </r>
  <r>
    <s v="https://www.gem.wiki/Sosnogorsk_power_station"/>
    <x v="140"/>
    <s v="Sosnogorsk power station"/>
    <s v="Сосногорская ТЭЦ"/>
    <s v="3"/>
    <s v="NG/HFO"/>
    <n v="55"/>
    <x v="0"/>
    <x v="3"/>
    <s v="Y"/>
    <m/>
    <m/>
    <m/>
    <x v="63"/>
    <m/>
    <m/>
    <m/>
    <n v="63.577396"/>
    <n v="53.984985999999999"/>
    <s v="exact"/>
    <s v="Sosnogorsk"/>
    <m/>
    <m/>
    <s v="Komi Republic"/>
    <x v="3"/>
    <s v="Eastern Europe"/>
    <m/>
    <m/>
    <s v="Izhma, Ukhtinskaya CHPP-2"/>
    <m/>
    <m/>
    <m/>
    <s v="1026755"/>
    <m/>
    <s v="L407289"/>
    <s v="G408853"/>
  </r>
  <r>
    <s v="https://www.gem.wiki/Sosnogorsk_power_station"/>
    <x v="140"/>
    <s v="Sosnogorsk power station"/>
    <s v="Сосногорская ТЭЦ"/>
    <s v="4"/>
    <s v="NG/HFO"/>
    <n v="55"/>
    <x v="0"/>
    <x v="3"/>
    <s v="Y"/>
    <m/>
    <m/>
    <m/>
    <x v="62"/>
    <m/>
    <m/>
    <m/>
    <n v="63.577396"/>
    <n v="53.984985999999999"/>
    <s v="exact"/>
    <s v="Sosnogorsk"/>
    <m/>
    <m/>
    <s v="Komi Republic"/>
    <x v="3"/>
    <s v="Eastern Europe"/>
    <m/>
    <m/>
    <s v="Izhma, Ukhtinskaya CHPP-2"/>
    <m/>
    <m/>
    <m/>
    <s v="1026755"/>
    <m/>
    <s v="L407289"/>
    <s v="G408852"/>
  </r>
  <r>
    <s v="https://www.gem.wiki/Sosnogorsk_power_station"/>
    <x v="140"/>
    <s v="Sosnogorsk power station"/>
    <s v="Сосногорская ТЭЦ"/>
    <s v="5"/>
    <s v="NG/HFO"/>
    <n v="55"/>
    <x v="0"/>
    <x v="3"/>
    <s v="Y"/>
    <m/>
    <m/>
    <m/>
    <x v="62"/>
    <m/>
    <m/>
    <m/>
    <n v="63.577396"/>
    <n v="53.984985999999999"/>
    <s v="exact"/>
    <s v="Sosnogorsk"/>
    <m/>
    <m/>
    <s v="Komi Republic"/>
    <x v="3"/>
    <s v="Eastern Europe"/>
    <m/>
    <m/>
    <s v="Izhma, Ukhtinskaya CHPP-2"/>
    <m/>
    <m/>
    <m/>
    <s v="1026755"/>
    <m/>
    <s v="L407289"/>
    <s v="G408851"/>
  </r>
  <r>
    <s v="https://www.gem.wiki/Sosnogorsk_power_station"/>
    <x v="140"/>
    <s v="Sosnogorsk power station"/>
    <s v="Сосногорская ТЭЦ"/>
    <s v="7"/>
    <s v="NG/HFO"/>
    <n v="60"/>
    <x v="0"/>
    <x v="3"/>
    <s v="Y"/>
    <m/>
    <m/>
    <m/>
    <x v="35"/>
    <m/>
    <m/>
    <m/>
    <n v="63.577396"/>
    <n v="53.984985999999999"/>
    <s v="exact"/>
    <s v="Sosnogorsk"/>
    <m/>
    <m/>
    <s v="Komi Republic"/>
    <x v="3"/>
    <s v="Eastern Europe"/>
    <m/>
    <m/>
    <s v="Izhma, Ukhtinskaya CHPP-2"/>
    <m/>
    <m/>
    <m/>
    <s v="1026755"/>
    <m/>
    <s v="L407289"/>
    <s v="G408850"/>
  </r>
  <r>
    <s v="https://www.gem.wiki/Sosnogorsk_power_station"/>
    <x v="140"/>
    <s v="Sosnogorsk power station"/>
    <s v="Сосногорская ТЭЦ"/>
    <s v="8"/>
    <s v="NG/HFO"/>
    <n v="110"/>
    <x v="0"/>
    <x v="3"/>
    <s v="Y"/>
    <m/>
    <m/>
    <m/>
    <x v="50"/>
    <m/>
    <m/>
    <m/>
    <n v="63.577396"/>
    <n v="53.984985999999999"/>
    <s v="exact"/>
    <s v="Sosnogorsk"/>
    <m/>
    <m/>
    <s v="Komi Republic"/>
    <x v="3"/>
    <s v="Eastern Europe"/>
    <m/>
    <m/>
    <s v="Izhma, Ukhtinskaya CHPP-2"/>
    <m/>
    <m/>
    <m/>
    <s v="1026755"/>
    <m/>
    <s v="L407289"/>
    <s v="G408849"/>
  </r>
  <r>
    <s v="https://www.gem.wiki/Sredneuralskaya_GRES_power_plant"/>
    <x v="140"/>
    <s v="Sredneuralskaya GRES power plant"/>
    <s v="Среднеуральская ГРЭС"/>
    <s v="10"/>
    <s v="NG/HFO"/>
    <n v="300"/>
    <x v="0"/>
    <x v="3"/>
    <s v="Y"/>
    <m/>
    <m/>
    <m/>
    <x v="63"/>
    <m/>
    <m/>
    <m/>
    <n v="57.002299999999998"/>
    <n v="60.463500000000003"/>
    <s v="exact"/>
    <s v="Sredneuralsk"/>
    <m/>
    <m/>
    <s v="Sverdlovsk Oblast"/>
    <x v="3"/>
    <s v="Eastern Europe"/>
    <s v="WRI: WRI1003818"/>
    <m/>
    <s v="Sredneuralsk GRES"/>
    <m/>
    <m/>
    <m/>
    <s v="1026757"/>
    <n v="1170558"/>
    <s v="L407288"/>
    <s v="G408845"/>
  </r>
  <r>
    <s v="https://www.gem.wiki/Sredneuralskaya_GRES_power_plant"/>
    <x v="140"/>
    <s v="Sredneuralskaya GRES power plant"/>
    <s v="Среднеуральская ГРЭС"/>
    <s v="11"/>
    <s v="NG/HFO"/>
    <n v="300"/>
    <x v="0"/>
    <x v="3"/>
    <s v="Y"/>
    <m/>
    <m/>
    <m/>
    <x v="43"/>
    <m/>
    <m/>
    <m/>
    <n v="57.002299999999998"/>
    <n v="60.463500000000003"/>
    <s v="exact"/>
    <s v="Sredneuralsk"/>
    <m/>
    <m/>
    <s v="Sverdlovsk Oblast"/>
    <x v="3"/>
    <s v="Eastern Europe"/>
    <s v="WRI: WRI1003818"/>
    <m/>
    <s v="Sredneuralsk GRES"/>
    <m/>
    <m/>
    <m/>
    <s v="1026757"/>
    <n v="1170559"/>
    <s v="L407288"/>
    <s v="G408844"/>
  </r>
  <r>
    <s v="https://www.gem.wiki/Sredneuralskaya_GRES_power_plant"/>
    <x v="140"/>
    <s v="Sredneuralskaya GRES power plant"/>
    <s v="Среднеуральская ГРЭС"/>
    <s v="12"/>
    <s v="NG/HFO"/>
    <n v="419"/>
    <x v="0"/>
    <x v="0"/>
    <s v="Y"/>
    <m/>
    <m/>
    <m/>
    <x v="17"/>
    <m/>
    <m/>
    <m/>
    <n v="57.002299999999998"/>
    <n v="60.463500000000003"/>
    <s v="exact"/>
    <s v="Sredneuralsk"/>
    <m/>
    <m/>
    <s v="Sverdlovsk Oblast"/>
    <x v="3"/>
    <s v="Eastern Europe"/>
    <s v="WRI: WRI1003818"/>
    <m/>
    <s v="Sredneuralsk GRES"/>
    <m/>
    <m/>
    <m/>
    <s v="1026757"/>
    <n v="1205342"/>
    <s v="L407288"/>
    <s v="G408843"/>
  </r>
  <r>
    <s v="https://www.gem.wiki/Sredneuralskaya_GRES_power_plant"/>
    <x v="140"/>
    <s v="Sredneuralskaya GRES power plant"/>
    <s v="Среднеуральская ГРЭС"/>
    <s v="6"/>
    <s v="NG/HFO"/>
    <n v="100"/>
    <x v="0"/>
    <x v="3"/>
    <s v="Y"/>
    <m/>
    <m/>
    <m/>
    <x v="36"/>
    <m/>
    <m/>
    <m/>
    <n v="57.002299999999998"/>
    <n v="60.463500000000003"/>
    <s v="exact"/>
    <s v="Sredneuralsk"/>
    <m/>
    <m/>
    <s v="Sverdlovsk Oblast"/>
    <x v="3"/>
    <s v="Eastern Europe"/>
    <s v="WRI: WRI1003818"/>
    <m/>
    <s v="Sredneuralsk GRES"/>
    <m/>
    <m/>
    <m/>
    <s v="1026757"/>
    <n v="1170552"/>
    <s v="L407288"/>
    <s v="G408848"/>
  </r>
  <r>
    <s v="https://www.gem.wiki/Sredneuralskaya_GRES_power_plant"/>
    <x v="140"/>
    <s v="Sredneuralskaya GRES power plant"/>
    <s v="Среднеуральская ГРЭС"/>
    <s v="7"/>
    <s v="NG/HFO"/>
    <n v="100"/>
    <x v="0"/>
    <x v="3"/>
    <s v="Y"/>
    <m/>
    <m/>
    <m/>
    <x v="84"/>
    <m/>
    <m/>
    <m/>
    <n v="57.002299999999998"/>
    <n v="60.463500000000003"/>
    <s v="exact"/>
    <s v="Sredneuralsk"/>
    <m/>
    <m/>
    <s v="Sverdlovsk Oblast"/>
    <x v="3"/>
    <s v="Eastern Europe"/>
    <s v="WRI: WRI1003818"/>
    <m/>
    <s v="Sredneuralsk GRES"/>
    <m/>
    <m/>
    <m/>
    <s v="1026757"/>
    <n v="1170553"/>
    <s v="L407288"/>
    <s v="G408847"/>
  </r>
  <r>
    <s v="https://www.gem.wiki/Sredneuralskaya_GRES_power_plant"/>
    <x v="140"/>
    <s v="Sredneuralskaya GRES power plant"/>
    <s v="Среднеуральская ГРЭС"/>
    <s v="9"/>
    <s v="NG/HFO"/>
    <n v="310"/>
    <x v="0"/>
    <x v="3"/>
    <s v="Y"/>
    <m/>
    <m/>
    <m/>
    <x v="63"/>
    <m/>
    <m/>
    <m/>
    <n v="57.002299999999998"/>
    <n v="60.463500000000003"/>
    <s v="exact"/>
    <s v="Sredneuralsk"/>
    <m/>
    <m/>
    <s v="Sverdlovsk Oblast"/>
    <x v="3"/>
    <s v="Eastern Europe"/>
    <s v="WRI: WRI1003818"/>
    <m/>
    <s v="Sredneuralsk GRES"/>
    <m/>
    <m/>
    <m/>
    <s v="1026757"/>
    <n v="1170557"/>
    <s v="L407288"/>
    <s v="G408846"/>
  </r>
  <r>
    <s v="https://www.gem.wiki/Stavropolskaya_GRES_power_plant"/>
    <x v="140"/>
    <s v="Stavropolskaya GRES power plant"/>
    <s v="Ставропольская ГРЭС"/>
    <s v="1"/>
    <s v="NG/HFO"/>
    <n v="300"/>
    <x v="0"/>
    <x v="3"/>
    <s v="Y"/>
    <m/>
    <m/>
    <m/>
    <x v="35"/>
    <m/>
    <m/>
    <m/>
    <n v="45.311819999999997"/>
    <n v="41.513140999999997"/>
    <s v="exact"/>
    <s v="Solnechnodolsk"/>
    <m/>
    <m/>
    <s v="Stavropol Krai"/>
    <x v="3"/>
    <s v="Eastern Europe"/>
    <s v="WRI: WRI1003819"/>
    <m/>
    <m/>
    <m/>
    <m/>
    <m/>
    <s v="1027570"/>
    <m/>
    <s v="L407287"/>
    <s v="G408842"/>
  </r>
  <r>
    <s v="https://www.gem.wiki/Stavropolskaya_GRES_power_plant"/>
    <x v="140"/>
    <s v="Stavropolskaya GRES power plant"/>
    <s v="Ставропольская ГРЭС"/>
    <s v="2"/>
    <s v="NG/HFO"/>
    <n v="305"/>
    <x v="0"/>
    <x v="3"/>
    <s v="Y"/>
    <m/>
    <m/>
    <m/>
    <x v="38"/>
    <m/>
    <m/>
    <m/>
    <n v="45.311819999999997"/>
    <n v="41.513140999999997"/>
    <s v="exact"/>
    <s v="Solnechnodolsk"/>
    <m/>
    <m/>
    <s v="Stavropol Krai"/>
    <x v="3"/>
    <s v="Eastern Europe"/>
    <s v="WRI: WRI1003819"/>
    <m/>
    <m/>
    <m/>
    <m/>
    <m/>
    <s v="1027570"/>
    <m/>
    <s v="L407287"/>
    <s v="G408841"/>
  </r>
  <r>
    <s v="https://www.gem.wiki/Stavropolskaya_GRES_power_plant"/>
    <x v="140"/>
    <s v="Stavropolskaya GRES power plant"/>
    <s v="Ставропольская ГРЭС"/>
    <s v="3"/>
    <s v="NG/HFO"/>
    <n v="300"/>
    <x v="0"/>
    <x v="3"/>
    <s v="Y"/>
    <m/>
    <m/>
    <m/>
    <x v="50"/>
    <m/>
    <m/>
    <m/>
    <n v="45.311819999999997"/>
    <n v="41.513140999999997"/>
    <s v="exact"/>
    <s v="Solnechnodolsk"/>
    <m/>
    <m/>
    <s v="Stavropol Krai"/>
    <x v="3"/>
    <s v="Eastern Europe"/>
    <s v="WRI: WRI1003819"/>
    <m/>
    <m/>
    <m/>
    <m/>
    <m/>
    <s v="1027570"/>
    <m/>
    <s v="L407287"/>
    <s v="G408840"/>
  </r>
  <r>
    <s v="https://www.gem.wiki/Stavropolskaya_GRES_power_plant"/>
    <x v="140"/>
    <s v="Stavropolskaya GRES power plant"/>
    <s v="Ставропольская ГРЭС"/>
    <s v="4"/>
    <s v="NG/HFO"/>
    <n v="300"/>
    <x v="0"/>
    <x v="3"/>
    <s v="Y"/>
    <m/>
    <m/>
    <m/>
    <x v="50"/>
    <m/>
    <m/>
    <m/>
    <n v="45.311819999999997"/>
    <n v="41.513140999999997"/>
    <s v="exact"/>
    <s v="Solnechnodolsk"/>
    <m/>
    <m/>
    <s v="Stavropol Krai"/>
    <x v="3"/>
    <s v="Eastern Europe"/>
    <s v="WRI: WRI1003819"/>
    <m/>
    <m/>
    <m/>
    <m/>
    <m/>
    <s v="1027570"/>
    <m/>
    <s v="L407287"/>
    <s v="G408839"/>
  </r>
  <r>
    <s v="https://www.gem.wiki/Stavropolskaya_GRES_power_plant"/>
    <x v="140"/>
    <s v="Stavropolskaya GRES power plant"/>
    <s v="Ставропольская ГРЭС"/>
    <s v="5"/>
    <s v="NG/HFO"/>
    <n v="304"/>
    <x v="0"/>
    <x v="3"/>
    <s v="Y"/>
    <m/>
    <m/>
    <m/>
    <x v="27"/>
    <m/>
    <m/>
    <m/>
    <n v="45.311819999999997"/>
    <n v="41.513140999999997"/>
    <s v="exact"/>
    <s v="Solnechnodolsk"/>
    <m/>
    <m/>
    <s v="Stavropol Krai"/>
    <x v="3"/>
    <s v="Eastern Europe"/>
    <s v="WRI: WRI1003819"/>
    <m/>
    <m/>
    <m/>
    <m/>
    <m/>
    <s v="1027570"/>
    <m/>
    <s v="L407287"/>
    <s v="G408838"/>
  </r>
  <r>
    <s v="https://www.gem.wiki/Stavropolskaya_GRES_power_plant"/>
    <x v="140"/>
    <s v="Stavropolskaya GRES power plant"/>
    <s v="Ставропольская ГРЭС"/>
    <s v="6"/>
    <s v="NG/HFO"/>
    <n v="304"/>
    <x v="0"/>
    <x v="3"/>
    <s v="Y"/>
    <m/>
    <m/>
    <m/>
    <x v="27"/>
    <m/>
    <m/>
    <m/>
    <n v="45.311819999999997"/>
    <n v="41.513140999999997"/>
    <s v="exact"/>
    <s v="Solnechnodolsk"/>
    <m/>
    <m/>
    <s v="Stavropol Krai"/>
    <x v="3"/>
    <s v="Eastern Europe"/>
    <s v="WRI: WRI1003819"/>
    <m/>
    <m/>
    <m/>
    <m/>
    <m/>
    <s v="1027570"/>
    <m/>
    <s v="L407287"/>
    <s v="G408837"/>
  </r>
  <r>
    <s v="https://www.gem.wiki/Stavropolskaya_GRES_power_plant"/>
    <x v="140"/>
    <s v="Stavropolskaya GRES power plant"/>
    <s v="Ставропольская ГРЭС"/>
    <s v="7"/>
    <s v="NG/HFO"/>
    <n v="305"/>
    <x v="0"/>
    <x v="3"/>
    <s v="Y"/>
    <m/>
    <m/>
    <m/>
    <x v="27"/>
    <m/>
    <m/>
    <m/>
    <n v="45.311819999999997"/>
    <n v="41.513140999999997"/>
    <s v="exact"/>
    <s v="Solnechnodolsk"/>
    <m/>
    <m/>
    <s v="Stavropol Krai"/>
    <x v="3"/>
    <s v="Eastern Europe"/>
    <s v="WRI: WRI1003819"/>
    <m/>
    <m/>
    <m/>
    <m/>
    <m/>
    <s v="1027570"/>
    <m/>
    <s v="L407287"/>
    <s v="G408836"/>
  </r>
  <r>
    <s v="https://www.gem.wiki/Stavropolskaya_GRES_power_plant"/>
    <x v="140"/>
    <s v="Stavropolskaya GRES power plant"/>
    <s v="Ставропольская ГРЭС"/>
    <s v="8"/>
    <s v="NG/HFO"/>
    <n v="305"/>
    <x v="0"/>
    <x v="3"/>
    <s v="Y"/>
    <m/>
    <m/>
    <m/>
    <x v="27"/>
    <m/>
    <m/>
    <m/>
    <n v="45.311819999999997"/>
    <n v="41.513140999999997"/>
    <s v="exact"/>
    <s v="Solnechnodolsk"/>
    <m/>
    <m/>
    <s v="Stavropol Krai"/>
    <x v="3"/>
    <s v="Eastern Europe"/>
    <s v="WRI: WRI1003819"/>
    <m/>
    <m/>
    <m/>
    <m/>
    <m/>
    <s v="1027570"/>
    <m/>
    <s v="L407287"/>
    <s v="G408835"/>
  </r>
  <r>
    <s v="https://www.gem.wiki/Sterlitamak_power_station"/>
    <x v="140"/>
    <s v="Sterlitamak power station"/>
    <s v="Стерлитамакская ТЭЦ"/>
    <s v="10"/>
    <s v="NG"/>
    <n v="50"/>
    <x v="0"/>
    <x v="3"/>
    <s v="Y"/>
    <m/>
    <m/>
    <m/>
    <x v="81"/>
    <m/>
    <m/>
    <m/>
    <n v="53.666600000000003"/>
    <n v="55.9619"/>
    <s v="exact"/>
    <s v="Sterlitamak"/>
    <m/>
    <m/>
    <s v="Republic of Bashkortostan"/>
    <x v="3"/>
    <s v="Eastern Europe"/>
    <m/>
    <m/>
    <m/>
    <m/>
    <m/>
    <m/>
    <s v="1026759"/>
    <m/>
    <s v="L407286"/>
    <s v="G408830"/>
  </r>
  <r>
    <s v="https://www.gem.wiki/Sterlitamak_power_station"/>
    <x v="140"/>
    <s v="Sterlitamak power station"/>
    <s v="Стерлитамакская ТЭЦ"/>
    <s v="4"/>
    <s v="NG"/>
    <n v="60"/>
    <x v="0"/>
    <x v="3"/>
    <s v="Y"/>
    <m/>
    <m/>
    <m/>
    <x v="81"/>
    <m/>
    <m/>
    <m/>
    <n v="53.666600000000003"/>
    <n v="55.9619"/>
    <s v="exact"/>
    <s v="Sterlitamak"/>
    <m/>
    <m/>
    <s v="Republic of Bashkortostan"/>
    <x v="3"/>
    <s v="Eastern Europe"/>
    <s v="WRI: WRI1003820"/>
    <m/>
    <m/>
    <m/>
    <m/>
    <m/>
    <s v="1026759"/>
    <m/>
    <s v="L407286"/>
    <s v="G408834"/>
  </r>
  <r>
    <s v="https://www.gem.wiki/Sterlitamak_power_station"/>
    <x v="140"/>
    <s v="Sterlitamak power station"/>
    <s v="Стерлитамакская ТЭЦ"/>
    <s v="5"/>
    <s v="NG"/>
    <n v="60"/>
    <x v="0"/>
    <x v="3"/>
    <s v="Y"/>
    <m/>
    <m/>
    <m/>
    <x v="81"/>
    <m/>
    <m/>
    <m/>
    <n v="53.666600000000003"/>
    <n v="55.9619"/>
    <s v="exact"/>
    <s v="Sterlitamak"/>
    <m/>
    <m/>
    <s v="Republic of Bashkortostan"/>
    <x v="3"/>
    <s v="Eastern Europe"/>
    <m/>
    <m/>
    <m/>
    <m/>
    <m/>
    <m/>
    <s v="1026759"/>
    <m/>
    <s v="L407286"/>
    <s v="G408833"/>
  </r>
  <r>
    <s v="https://www.gem.wiki/Sterlitamak_power_station"/>
    <x v="140"/>
    <s v="Sterlitamak power station"/>
    <s v="Стерлитамакская ТЭЦ"/>
    <s v="6"/>
    <s v="NG"/>
    <n v="50"/>
    <x v="0"/>
    <x v="3"/>
    <s v="Y"/>
    <m/>
    <m/>
    <m/>
    <x v="81"/>
    <m/>
    <m/>
    <m/>
    <n v="53.666600000000003"/>
    <n v="55.9619"/>
    <s v="exact"/>
    <s v="Sterlitamak"/>
    <m/>
    <m/>
    <s v="Republic of Bashkortostan"/>
    <x v="3"/>
    <s v="Eastern Europe"/>
    <m/>
    <m/>
    <m/>
    <m/>
    <m/>
    <m/>
    <s v="1026759"/>
    <m/>
    <s v="L407286"/>
    <s v="G408832"/>
  </r>
  <r>
    <s v="https://www.gem.wiki/Sterlitamak_power_station"/>
    <x v="140"/>
    <s v="Sterlitamak power station"/>
    <s v="Стерлитамакская ТЭЦ"/>
    <s v="9"/>
    <s v="NG"/>
    <n v="100"/>
    <x v="0"/>
    <x v="3"/>
    <s v="Y"/>
    <m/>
    <m/>
    <m/>
    <x v="74"/>
    <m/>
    <m/>
    <m/>
    <n v="53.666600000000003"/>
    <n v="55.9619"/>
    <s v="exact"/>
    <s v="Sterlitamak"/>
    <m/>
    <m/>
    <s v="Republic of Bashkortostan"/>
    <x v="3"/>
    <s v="Eastern Europe"/>
    <m/>
    <m/>
    <m/>
    <m/>
    <m/>
    <m/>
    <s v="1026759"/>
    <n v="1202117"/>
    <s v="L407286"/>
    <s v="G408831"/>
  </r>
  <r>
    <s v="https://www.gem.wiki/Surgut_GRES-1_power_station"/>
    <x v="140"/>
    <s v="Surgut GRES-1 power station"/>
    <s v="Сургутская ГРЭС-1"/>
    <s v="1"/>
    <s v="NG"/>
    <n v="215"/>
    <x v="0"/>
    <x v="3"/>
    <s v="Y"/>
    <m/>
    <m/>
    <m/>
    <x v="70"/>
    <m/>
    <m/>
    <m/>
    <n v="61.278578000000003"/>
    <n v="73.487226000000007"/>
    <s v="exact"/>
    <s v="Surgut"/>
    <m/>
    <s v="Tyumen"/>
    <s v="Khanty-Mansi Autonomous Okrug"/>
    <x v="3"/>
    <s v="Eastern Europe"/>
    <m/>
    <m/>
    <m/>
    <m/>
    <m/>
    <m/>
    <s v="1032074"/>
    <m/>
    <s v="L407285"/>
    <s v="G408829"/>
  </r>
  <r>
    <s v="https://www.gem.wiki/Surgut_GRES-1_power_station"/>
    <x v="140"/>
    <s v="Surgut GRES-1 power station"/>
    <s v="Сургутская ГРЭС-1"/>
    <s v="10"/>
    <s v="NG"/>
    <n v="215"/>
    <x v="0"/>
    <x v="3"/>
    <s v="Y"/>
    <m/>
    <m/>
    <m/>
    <x v="60"/>
    <m/>
    <m/>
    <m/>
    <n v="61.278578000000003"/>
    <n v="73.487226000000007"/>
    <s v="exact"/>
    <s v="Surgut"/>
    <m/>
    <s v="Tyumen"/>
    <s v="Khanty-Mansi Autonomous Okrug"/>
    <x v="3"/>
    <s v="Eastern Europe"/>
    <m/>
    <m/>
    <m/>
    <m/>
    <m/>
    <m/>
    <s v="1032074"/>
    <m/>
    <s v="L407285"/>
    <s v="G408820"/>
  </r>
  <r>
    <s v="https://www.gem.wiki/Surgut_GRES-1_power_station"/>
    <x v="140"/>
    <s v="Surgut GRES-1 power station"/>
    <s v="Сургутская ГРЭС-1"/>
    <s v="11"/>
    <s v="NG"/>
    <n v="215"/>
    <x v="0"/>
    <x v="3"/>
    <s v="Y"/>
    <m/>
    <m/>
    <m/>
    <x v="26"/>
    <m/>
    <m/>
    <m/>
    <n v="61.278578000000003"/>
    <n v="73.487226000000007"/>
    <s v="exact"/>
    <s v="Surgut"/>
    <m/>
    <s v="Tyumen"/>
    <s v="Khanty-Mansi Autonomous Okrug"/>
    <x v="3"/>
    <s v="Eastern Europe"/>
    <m/>
    <m/>
    <m/>
    <m/>
    <m/>
    <m/>
    <s v="1032074"/>
    <m/>
    <s v="L407285"/>
    <s v="G408819"/>
  </r>
  <r>
    <s v="https://www.gem.wiki/Surgut_GRES-1_power_station"/>
    <x v="140"/>
    <s v="Surgut GRES-1 power station"/>
    <s v="Сургутская ГРЭС-1"/>
    <s v="12"/>
    <s v="NG"/>
    <n v="178"/>
    <x v="0"/>
    <x v="3"/>
    <s v="Y"/>
    <m/>
    <m/>
    <m/>
    <x v="27"/>
    <n v="2027"/>
    <m/>
    <m/>
    <n v="61.278578000000003"/>
    <n v="73.487226000000007"/>
    <s v="exact"/>
    <s v="Surgut"/>
    <m/>
    <s v="Tyumen"/>
    <s v="Khanty-Mansi Autonomous Okrug"/>
    <x v="3"/>
    <s v="Eastern Europe"/>
    <m/>
    <m/>
    <m/>
    <m/>
    <m/>
    <m/>
    <s v="1032074"/>
    <m/>
    <s v="L407285"/>
    <s v="G408818"/>
  </r>
  <r>
    <s v="https://www.gem.wiki/Surgut_GRES-1_power_station"/>
    <x v="140"/>
    <s v="Surgut GRES-1 power station"/>
    <s v="Сургутская ГРЭС-1"/>
    <s v="12R"/>
    <s v="NG"/>
    <n v="190"/>
    <x v="3"/>
    <x v="3"/>
    <s v="Y"/>
    <m/>
    <m/>
    <m/>
    <x v="53"/>
    <m/>
    <m/>
    <m/>
    <n v="61.278578000000003"/>
    <n v="73.487226000000007"/>
    <s v="exact"/>
    <s v="Surgut"/>
    <m/>
    <s v="Tyumen"/>
    <s v="Khanty-Mansi Autonomous Okrug"/>
    <x v="3"/>
    <s v="Eastern Europe"/>
    <m/>
    <m/>
    <m/>
    <m/>
    <m/>
    <m/>
    <s v="1032074"/>
    <s v="not found"/>
    <s v="L407285"/>
    <s v="G411114"/>
  </r>
  <r>
    <s v="https://www.gem.wiki/Surgut_GRES-1_power_station"/>
    <x v="140"/>
    <s v="Surgut GRES-1 power station"/>
    <s v="Сургутская ГРЭС-1"/>
    <s v="13"/>
    <s v="NG"/>
    <n v="215"/>
    <x v="0"/>
    <x v="3"/>
    <s v="Y"/>
    <m/>
    <m/>
    <m/>
    <x v="28"/>
    <n v="2023"/>
    <m/>
    <m/>
    <n v="61.278578000000003"/>
    <n v="73.487226000000007"/>
    <s v="exact"/>
    <s v="Surgut"/>
    <m/>
    <s v="Tyumen"/>
    <s v="Khanty-Mansi Autonomous Okrug"/>
    <x v="3"/>
    <s v="Eastern Europe"/>
    <m/>
    <m/>
    <m/>
    <m/>
    <m/>
    <m/>
    <s v="1032074"/>
    <m/>
    <s v="L407285"/>
    <s v="G408817"/>
  </r>
  <r>
    <s v="https://www.gem.wiki/Surgut_GRES-1_power_station"/>
    <x v="140"/>
    <s v="Surgut GRES-1 power station"/>
    <s v="Сургутская ГРЭС-1"/>
    <s v="13R"/>
    <s v="NG"/>
    <n v="190"/>
    <x v="3"/>
    <x v="3"/>
    <s v="Y"/>
    <m/>
    <m/>
    <m/>
    <x v="40"/>
    <m/>
    <m/>
    <m/>
    <n v="61.278578000000003"/>
    <n v="73.487226000000007"/>
    <s v="exact"/>
    <s v="Surgut"/>
    <m/>
    <s v="Tyumen"/>
    <s v="Khanty-Mansi Autonomous Okrug"/>
    <x v="3"/>
    <s v="Eastern Europe"/>
    <m/>
    <m/>
    <m/>
    <m/>
    <m/>
    <m/>
    <s v="1032074"/>
    <s v="not found"/>
    <s v="L407285"/>
    <s v="G410660"/>
  </r>
  <r>
    <s v="https://www.gem.wiki/Surgut_GRES-1_power_station"/>
    <x v="140"/>
    <s v="Surgut GRES-1 power station"/>
    <s v="Сургутская ГРЭС-1"/>
    <s v="14"/>
    <s v="NG"/>
    <n v="180"/>
    <x v="0"/>
    <x v="3"/>
    <s v="Y"/>
    <m/>
    <m/>
    <m/>
    <x v="46"/>
    <m/>
    <m/>
    <m/>
    <n v="61.278578000000003"/>
    <n v="73.487226000000007"/>
    <s v="exact"/>
    <s v="Surgut"/>
    <m/>
    <s v="Tyumen"/>
    <s v="Khanty-Mansi Autonomous Okrug"/>
    <x v="3"/>
    <s v="Eastern Europe"/>
    <m/>
    <m/>
    <m/>
    <m/>
    <m/>
    <m/>
    <s v="1032074"/>
    <m/>
    <s v="L407285"/>
    <s v="G408816"/>
  </r>
  <r>
    <s v="https://www.gem.wiki/Surgut_GRES-1_power_station"/>
    <x v="140"/>
    <s v="Surgut GRES-1 power station"/>
    <s v="Сургутская ГРЭС-1"/>
    <s v="15"/>
    <s v="NG"/>
    <n v="180"/>
    <x v="0"/>
    <x v="3"/>
    <s v="Y"/>
    <m/>
    <m/>
    <m/>
    <x v="32"/>
    <m/>
    <m/>
    <m/>
    <n v="61.278578000000003"/>
    <n v="73.487226000000007"/>
    <s v="exact"/>
    <s v="Surgut"/>
    <m/>
    <s v="Tyumen"/>
    <s v="Khanty-Mansi Autonomous Okrug"/>
    <x v="3"/>
    <s v="Eastern Europe"/>
    <m/>
    <m/>
    <m/>
    <m/>
    <m/>
    <m/>
    <s v="1032074"/>
    <m/>
    <s v="L407285"/>
    <s v="G408815"/>
  </r>
  <r>
    <s v="https://www.gem.wiki/Surgut_GRES-1_power_station"/>
    <x v="140"/>
    <s v="Surgut GRES-1 power station"/>
    <s v="Сургутская ГРЭС-1"/>
    <s v="16"/>
    <s v="NG"/>
    <n v="215"/>
    <x v="0"/>
    <x v="3"/>
    <s v="Y"/>
    <m/>
    <m/>
    <m/>
    <x v="33"/>
    <m/>
    <m/>
    <m/>
    <n v="61.278578000000003"/>
    <n v="73.487226000000007"/>
    <s v="exact"/>
    <s v="Surgut"/>
    <m/>
    <s v="Tyumen"/>
    <s v="Khanty-Mansi Autonomous Okrug"/>
    <x v="3"/>
    <s v="Eastern Europe"/>
    <m/>
    <m/>
    <m/>
    <m/>
    <m/>
    <m/>
    <s v="1032074"/>
    <m/>
    <s v="L407285"/>
    <s v="G408814"/>
  </r>
  <r>
    <s v="https://www.gem.wiki/Surgut_GRES-1_power_station"/>
    <x v="140"/>
    <s v="Surgut GRES-1 power station"/>
    <s v="Сургутская ГРЭС-1"/>
    <s v="2"/>
    <s v="NG"/>
    <n v="215"/>
    <x v="0"/>
    <x v="3"/>
    <s v="Y"/>
    <m/>
    <m/>
    <m/>
    <x v="73"/>
    <m/>
    <m/>
    <m/>
    <n v="61.278578000000003"/>
    <n v="73.487226000000007"/>
    <s v="exact"/>
    <s v="Surgut"/>
    <m/>
    <s v="Tyumen"/>
    <s v="Khanty-Mansi Autonomous Okrug"/>
    <x v="3"/>
    <s v="Eastern Europe"/>
    <m/>
    <m/>
    <m/>
    <m/>
    <m/>
    <m/>
    <s v="1032074"/>
    <m/>
    <s v="L407285"/>
    <s v="G408828"/>
  </r>
  <r>
    <s v="https://www.gem.wiki/Surgut_GRES-1_power_station"/>
    <x v="140"/>
    <s v="Surgut GRES-1 power station"/>
    <s v="Сургутская ГРЭС-1"/>
    <s v="3"/>
    <s v="NG"/>
    <n v="215"/>
    <x v="0"/>
    <x v="3"/>
    <s v="Y"/>
    <m/>
    <m/>
    <m/>
    <x v="35"/>
    <m/>
    <m/>
    <m/>
    <n v="61.278578000000003"/>
    <n v="73.487226000000007"/>
    <s v="exact"/>
    <s v="Surgut"/>
    <m/>
    <s v="Tyumen"/>
    <s v="Khanty-Mansi Autonomous Okrug"/>
    <x v="3"/>
    <s v="Eastern Europe"/>
    <m/>
    <m/>
    <m/>
    <m/>
    <m/>
    <m/>
    <s v="1032074"/>
    <m/>
    <s v="L407285"/>
    <s v="G408827"/>
  </r>
  <r>
    <s v="https://www.gem.wiki/Surgut_GRES-1_power_station"/>
    <x v="140"/>
    <s v="Surgut GRES-1 power station"/>
    <s v="Сургутская ГРЭС-1"/>
    <s v="4"/>
    <s v="NG"/>
    <n v="215"/>
    <x v="0"/>
    <x v="3"/>
    <s v="Y"/>
    <m/>
    <m/>
    <m/>
    <x v="38"/>
    <m/>
    <m/>
    <m/>
    <n v="61.278578000000003"/>
    <n v="73.487226000000007"/>
    <s v="exact"/>
    <s v="Surgut"/>
    <m/>
    <s v="Tyumen"/>
    <s v="Khanty-Mansi Autonomous Okrug"/>
    <x v="3"/>
    <s v="Eastern Europe"/>
    <m/>
    <m/>
    <m/>
    <m/>
    <m/>
    <m/>
    <s v="1032074"/>
    <m/>
    <s v="L407285"/>
    <s v="G408826"/>
  </r>
  <r>
    <s v="https://www.gem.wiki/Surgut_GRES-1_power_station"/>
    <x v="140"/>
    <s v="Surgut GRES-1 power station"/>
    <s v="Сургутская ГРЭС-1"/>
    <s v="5"/>
    <s v="NG"/>
    <n v="215"/>
    <x v="0"/>
    <x v="3"/>
    <s v="Y"/>
    <m/>
    <m/>
    <m/>
    <x v="50"/>
    <m/>
    <m/>
    <m/>
    <n v="61.278578000000003"/>
    <n v="73.487226000000007"/>
    <s v="exact"/>
    <s v="Surgut"/>
    <m/>
    <s v="Tyumen"/>
    <s v="Khanty-Mansi Autonomous Okrug"/>
    <x v="3"/>
    <s v="Eastern Europe"/>
    <m/>
    <m/>
    <m/>
    <m/>
    <m/>
    <m/>
    <s v="1032074"/>
    <m/>
    <s v="L407285"/>
    <s v="G408825"/>
  </r>
  <r>
    <s v="https://www.gem.wiki/Surgut_GRES-1_power_station"/>
    <x v="140"/>
    <s v="Surgut GRES-1 power station"/>
    <s v="Сургутская ГРЭС-1"/>
    <s v="6"/>
    <s v="NG"/>
    <n v="215"/>
    <x v="0"/>
    <x v="3"/>
    <s v="Y"/>
    <m/>
    <m/>
    <m/>
    <x v="79"/>
    <m/>
    <m/>
    <m/>
    <n v="61.278578000000003"/>
    <n v="73.487226000000007"/>
    <s v="exact"/>
    <s v="Surgut"/>
    <m/>
    <s v="Tyumen"/>
    <s v="Khanty-Mansi Autonomous Okrug"/>
    <x v="3"/>
    <s v="Eastern Europe"/>
    <m/>
    <m/>
    <m/>
    <m/>
    <m/>
    <m/>
    <s v="1032074"/>
    <m/>
    <s v="L407285"/>
    <s v="G408824"/>
  </r>
  <r>
    <s v="https://www.gem.wiki/Surgut_GRES-1_power_station"/>
    <x v="140"/>
    <s v="Surgut GRES-1 power station"/>
    <s v="Сургутская ГРЭС-1"/>
    <s v="7"/>
    <s v="NG"/>
    <n v="215"/>
    <x v="0"/>
    <x v="3"/>
    <s v="Y"/>
    <m/>
    <m/>
    <m/>
    <x v="68"/>
    <m/>
    <m/>
    <m/>
    <n v="61.278578000000003"/>
    <n v="73.487226000000007"/>
    <s v="exact"/>
    <s v="Surgut"/>
    <m/>
    <s v="Tyumen"/>
    <s v="Khanty-Mansi Autonomous Okrug"/>
    <x v="3"/>
    <s v="Eastern Europe"/>
    <m/>
    <m/>
    <m/>
    <m/>
    <m/>
    <m/>
    <s v="1032074"/>
    <m/>
    <s v="L407285"/>
    <s v="G408823"/>
  </r>
  <r>
    <s v="https://www.gem.wiki/Surgut_GRES-1_power_station"/>
    <x v="140"/>
    <s v="Surgut GRES-1 power station"/>
    <s v="Сургутская ГРЭС-1"/>
    <s v="8"/>
    <s v="NG"/>
    <n v="215"/>
    <x v="0"/>
    <x v="3"/>
    <s v="Y"/>
    <m/>
    <m/>
    <m/>
    <x v="76"/>
    <m/>
    <m/>
    <m/>
    <n v="61.278578000000003"/>
    <n v="73.487226000000007"/>
    <s v="exact"/>
    <s v="Surgut"/>
    <m/>
    <s v="Tyumen"/>
    <s v="Khanty-Mansi Autonomous Okrug"/>
    <x v="3"/>
    <s v="Eastern Europe"/>
    <m/>
    <m/>
    <m/>
    <m/>
    <m/>
    <m/>
    <s v="1032074"/>
    <m/>
    <s v="L407285"/>
    <s v="G408822"/>
  </r>
  <r>
    <s v="https://www.gem.wiki/Surgut_GRES-1_power_station"/>
    <x v="140"/>
    <s v="Surgut GRES-1 power station"/>
    <s v="Сургутская ГРЭС-1"/>
    <s v="9"/>
    <s v="NG"/>
    <n v="215"/>
    <x v="0"/>
    <x v="3"/>
    <s v="Y"/>
    <m/>
    <m/>
    <m/>
    <x v="51"/>
    <m/>
    <m/>
    <m/>
    <n v="61.278578000000003"/>
    <n v="73.487226000000007"/>
    <s v="exact"/>
    <s v="Surgut"/>
    <m/>
    <s v="Tyumen"/>
    <s v="Khanty-Mansi Autonomous Okrug"/>
    <x v="3"/>
    <s v="Eastern Europe"/>
    <m/>
    <m/>
    <m/>
    <m/>
    <m/>
    <m/>
    <s v="1032074"/>
    <m/>
    <s v="L407285"/>
    <s v="G408821"/>
  </r>
  <r>
    <s v="https://www.gem.wiki/Surgut_GRES-2_power_station"/>
    <x v="140"/>
    <s v="Surgut GRES-2 power station"/>
    <s v="Сургутская ГРЭС-2"/>
    <s v="1"/>
    <s v="NG"/>
    <n v="830"/>
    <x v="0"/>
    <x v="3"/>
    <s v="Y"/>
    <m/>
    <m/>
    <m/>
    <x v="46"/>
    <m/>
    <m/>
    <m/>
    <n v="61.279400000000003"/>
    <n v="73.488900000000001"/>
    <s v="exact"/>
    <s v="Surgut"/>
    <m/>
    <m/>
    <s v="Khanty-Mansi Autonomous Okrug"/>
    <x v="3"/>
    <s v="Eastern Europe"/>
    <s v="WRI: WRI1003821"/>
    <m/>
    <s v="Surgutskaya GRES-2, Surgut GRES-2"/>
    <m/>
    <m/>
    <m/>
    <s v="1032075"/>
    <n v="1150604"/>
    <s v="L407284"/>
    <s v="G408813"/>
  </r>
  <r>
    <s v="https://www.gem.wiki/Surgut_GRES-2_power_station"/>
    <x v="140"/>
    <s v="Surgut GRES-2 power station"/>
    <s v="Сургутская ГРЭС-2"/>
    <s v="2"/>
    <s v="NG"/>
    <n v="810"/>
    <x v="0"/>
    <x v="3"/>
    <s v="Y"/>
    <m/>
    <m/>
    <m/>
    <x v="46"/>
    <m/>
    <m/>
    <m/>
    <n v="61.279400000000003"/>
    <n v="73.488900000000001"/>
    <s v="exact"/>
    <s v="Surgut"/>
    <m/>
    <m/>
    <s v="Khanty-Mansi Autonomous Okrug"/>
    <x v="3"/>
    <s v="Eastern Europe"/>
    <s v="WRI: WRI1003821"/>
    <m/>
    <s v="Surgutskaya GRES-2, Surgut GRES-2"/>
    <m/>
    <m/>
    <m/>
    <s v="1032075"/>
    <n v="1150605"/>
    <s v="L407284"/>
    <s v="G408812"/>
  </r>
  <r>
    <s v="https://www.gem.wiki/Surgut_GRES-2_power_station"/>
    <x v="140"/>
    <s v="Surgut GRES-2 power station"/>
    <s v="Сургутская ГРЭС-2"/>
    <s v="3"/>
    <s v="NG"/>
    <n v="810"/>
    <x v="0"/>
    <x v="3"/>
    <s v="Y"/>
    <m/>
    <m/>
    <m/>
    <x v="32"/>
    <m/>
    <m/>
    <m/>
    <n v="61.279400000000003"/>
    <n v="73.488900000000001"/>
    <s v="exact"/>
    <s v="Surgut"/>
    <m/>
    <m/>
    <s v="Khanty-Mansi Autonomous Okrug"/>
    <x v="3"/>
    <s v="Eastern Europe"/>
    <s v="WRI: WRI1003821"/>
    <m/>
    <s v="Surgutskaya GRES-2, Surgut GRES-2"/>
    <m/>
    <m/>
    <m/>
    <s v="1032075"/>
    <n v="1150606"/>
    <s v="L407284"/>
    <s v="G408811"/>
  </r>
  <r>
    <s v="https://www.gem.wiki/Surgut_GRES-2_power_station"/>
    <x v="140"/>
    <s v="Surgut GRES-2 power station"/>
    <s v="Сургутская ГРЭС-2"/>
    <s v="4"/>
    <s v="NG"/>
    <n v="810"/>
    <x v="0"/>
    <x v="3"/>
    <s v="Y"/>
    <m/>
    <m/>
    <m/>
    <x v="33"/>
    <m/>
    <m/>
    <m/>
    <n v="61.279400000000003"/>
    <n v="73.488900000000001"/>
    <s v="exact"/>
    <s v="Surgut"/>
    <m/>
    <m/>
    <s v="Khanty-Mansi Autonomous Okrug"/>
    <x v="3"/>
    <s v="Eastern Europe"/>
    <s v="WRI: WRI1003821"/>
    <m/>
    <s v="Surgutskaya GRES-2, Surgut GRES-2"/>
    <m/>
    <m/>
    <m/>
    <s v="1032075"/>
    <n v="1150607"/>
    <s v="L407284"/>
    <s v="G408810"/>
  </r>
  <r>
    <s v="https://www.gem.wiki/Surgut_GRES-2_power_station"/>
    <x v="140"/>
    <s v="Surgut GRES-2 power station"/>
    <s v="Сургутская ГРЭС-2"/>
    <s v="5"/>
    <s v="NG"/>
    <n v="810"/>
    <x v="0"/>
    <x v="3"/>
    <s v="Y"/>
    <m/>
    <m/>
    <m/>
    <x v="33"/>
    <m/>
    <m/>
    <m/>
    <n v="61.279400000000003"/>
    <n v="73.488900000000001"/>
    <s v="exact"/>
    <s v="Surgut"/>
    <m/>
    <m/>
    <s v="Khanty-Mansi Autonomous Okrug"/>
    <x v="3"/>
    <s v="Eastern Europe"/>
    <s v="WRI: WRI1003821"/>
    <m/>
    <s v="Surgutskaya GRES-2, Surgut GRES-2"/>
    <m/>
    <m/>
    <m/>
    <s v="1032075"/>
    <n v="1150608"/>
    <s v="L407284"/>
    <s v="G408809"/>
  </r>
  <r>
    <s v="https://www.gem.wiki/Surgut_GRES-2_power_station"/>
    <x v="140"/>
    <s v="Surgut GRES-2 power station"/>
    <s v="Сургутская ГРЭС-2"/>
    <s v="6"/>
    <s v="NG"/>
    <n v="810"/>
    <x v="0"/>
    <x v="3"/>
    <s v="Y"/>
    <m/>
    <m/>
    <m/>
    <x v="12"/>
    <m/>
    <m/>
    <m/>
    <n v="61.279400000000003"/>
    <n v="73.488900000000001"/>
    <s v="exact"/>
    <s v="Surgut"/>
    <m/>
    <m/>
    <s v="Khanty-Mansi Autonomous Okrug"/>
    <x v="3"/>
    <s v="Eastern Europe"/>
    <s v="WRI: WRI1003821"/>
    <m/>
    <s v="Surgutskaya GRES-2, Surgut GRES-2"/>
    <m/>
    <m/>
    <m/>
    <s v="1032075"/>
    <n v="1150609"/>
    <s v="L407284"/>
    <s v="G408808"/>
  </r>
  <r>
    <s v="https://www.gem.wiki/Surgut_GRES-2_power_station"/>
    <x v="140"/>
    <s v="Surgut GRES-2 power station"/>
    <s v="Сургутская ГРЭС-2"/>
    <s v="CC1"/>
    <s v="NG"/>
    <n v="397"/>
    <x v="0"/>
    <x v="0"/>
    <s v="Y"/>
    <m/>
    <m/>
    <m/>
    <x v="17"/>
    <m/>
    <m/>
    <m/>
    <n v="61.279400000000003"/>
    <n v="73.488900000000001"/>
    <s v="exact"/>
    <s v="Surgut"/>
    <m/>
    <m/>
    <s v="Khanty-Mansi Autonomous Okrug"/>
    <x v="3"/>
    <s v="Eastern Europe"/>
    <s v="WRI: WRI1003821"/>
    <m/>
    <s v="Surgutskaya GRES-2, Surgut GRES-2"/>
    <m/>
    <m/>
    <m/>
    <s v="1032075"/>
    <n v="1212873"/>
    <s v="L407284"/>
    <s v="G408807"/>
  </r>
  <r>
    <s v="https://www.gem.wiki/Surgut_GRES-2_power_station"/>
    <x v="140"/>
    <s v="Surgut GRES-2 power station"/>
    <s v="Сургутская ГРЭС-2"/>
    <s v="CC2"/>
    <s v="NG"/>
    <n v="410"/>
    <x v="0"/>
    <x v="0"/>
    <s v="Y"/>
    <m/>
    <m/>
    <m/>
    <x v="17"/>
    <m/>
    <m/>
    <m/>
    <n v="61.279400000000003"/>
    <n v="73.488900000000001"/>
    <s v="exact"/>
    <s v="Surgut"/>
    <m/>
    <m/>
    <s v="Khanty-Mansi Autonomous Okrug"/>
    <x v="3"/>
    <s v="Eastern Europe"/>
    <s v="WRI: WRI1003821"/>
    <m/>
    <s v="Surgutskaya GRES-2, Surgut GRES-2"/>
    <m/>
    <m/>
    <m/>
    <s v="1032075"/>
    <n v="1212874"/>
    <s v="L407284"/>
    <s v="G408806"/>
  </r>
  <r>
    <s v="https://www.gem.wiki/Svobodny_power_station"/>
    <x v="140"/>
    <s v="Svobodny power station"/>
    <s v="Свободненская ТЭС"/>
    <s v="1"/>
    <s v="NG"/>
    <n v="80"/>
    <x v="0"/>
    <x v="3"/>
    <s v="Y"/>
    <m/>
    <m/>
    <m/>
    <x v="30"/>
    <m/>
    <m/>
    <m/>
    <n v="51.513019999999997"/>
    <n v="128.180306"/>
    <s v="exact"/>
    <s v="Svobodny"/>
    <m/>
    <m/>
    <s v="Amur Oblast"/>
    <x v="3"/>
    <s v="Eastern Europe"/>
    <m/>
    <m/>
    <s v="Амурская ТЭС"/>
    <s v="both"/>
    <s v="Oil &amp; Refining"/>
    <m/>
    <s v="1133705"/>
    <n v="1305934"/>
    <s v="L407283"/>
    <s v="G408805"/>
  </r>
  <r>
    <s v="https://www.gem.wiki/Svobodny_power_station"/>
    <x v="140"/>
    <s v="Svobodny power station"/>
    <s v="Свободненская ТЭС"/>
    <s v="2"/>
    <s v="NG"/>
    <n v="80"/>
    <x v="0"/>
    <x v="3"/>
    <s v="Y"/>
    <m/>
    <m/>
    <m/>
    <x v="30"/>
    <m/>
    <m/>
    <m/>
    <n v="51.513019999999997"/>
    <n v="128.180306"/>
    <s v="exact"/>
    <s v="Svobodny"/>
    <m/>
    <m/>
    <s v="Amur Oblast"/>
    <x v="3"/>
    <s v="Eastern Europe"/>
    <m/>
    <m/>
    <s v="Амурская ТЭС"/>
    <s v="both"/>
    <s v="Oil &amp; Refining"/>
    <m/>
    <s v="1133705"/>
    <n v="1305935"/>
    <s v="L407283"/>
    <s v="G408804"/>
  </r>
  <r>
    <s v="https://www.gem.wiki/Syzran_power_station"/>
    <x v="140"/>
    <s v="Syzran power station"/>
    <s v="Сызранская ТЭЦ"/>
    <s v="8"/>
    <s v="NG"/>
    <n v="110"/>
    <x v="0"/>
    <x v="3"/>
    <s v="Y"/>
    <m/>
    <m/>
    <m/>
    <x v="29"/>
    <m/>
    <m/>
    <m/>
    <n v="53.0642"/>
    <n v="48.3994"/>
    <s v="exact"/>
    <s v="Syzran"/>
    <m/>
    <m/>
    <s v="Samara Oblast"/>
    <x v="3"/>
    <s v="Eastern Europe"/>
    <s v="WRI: WRI1003823"/>
    <m/>
    <m/>
    <m/>
    <m/>
    <m/>
    <s v="1026765"/>
    <n v="1202510"/>
    <s v="L407282"/>
    <s v="G408803"/>
  </r>
  <r>
    <s v="https://www.gem.wiki/Syzran_power_station"/>
    <x v="140"/>
    <s v="Syzran power station"/>
    <s v="Сызранская ТЭЦ"/>
    <s v="CC1"/>
    <s v="NG"/>
    <n v="227"/>
    <x v="0"/>
    <x v="0"/>
    <s v="Y"/>
    <m/>
    <m/>
    <m/>
    <x v="39"/>
    <m/>
    <m/>
    <m/>
    <n v="53.0642"/>
    <n v="48.3994"/>
    <s v="exact"/>
    <s v="Syzran"/>
    <m/>
    <m/>
    <s v="Samara Oblast"/>
    <x v="3"/>
    <s v="Eastern Europe"/>
    <s v="WRI: WRI1003823"/>
    <m/>
    <m/>
    <m/>
    <m/>
    <m/>
    <s v="1026765"/>
    <s v="1242028, 1242030, 1242029"/>
    <s v="L407282"/>
    <s v="G408802"/>
  </r>
  <r>
    <s v="https://www.gem.wiki/Talakhovskaya_power_station"/>
    <x v="140"/>
    <s v="Talakhovskaya power station"/>
    <s v="Талаховская ТЭС"/>
    <s v="1"/>
    <s v="NG"/>
    <n v="80"/>
    <x v="0"/>
    <x v="1"/>
    <s v="N"/>
    <m/>
    <m/>
    <m/>
    <x v="34"/>
    <m/>
    <m/>
    <m/>
    <n v="55.094567499999997"/>
    <n v="21.801229899999999"/>
    <s v="exact"/>
    <s v="Sovetsk"/>
    <m/>
    <m/>
    <s v="Kaliningrad"/>
    <x v="3"/>
    <s v="Eastern Europe"/>
    <m/>
    <m/>
    <m/>
    <m/>
    <m/>
    <m/>
    <s v="1114054"/>
    <n v="1278510"/>
    <s v="L407281"/>
    <s v="G408801"/>
  </r>
  <r>
    <s v="https://www.gem.wiki/Talakhovskaya_power_station"/>
    <x v="140"/>
    <s v="Talakhovskaya power station"/>
    <s v="Талаховская ТЭС"/>
    <s v="2"/>
    <s v="NG"/>
    <n v="80"/>
    <x v="0"/>
    <x v="1"/>
    <s v="N"/>
    <m/>
    <m/>
    <m/>
    <x v="34"/>
    <m/>
    <m/>
    <m/>
    <n v="55.094567499999997"/>
    <n v="21.801229899999999"/>
    <s v="exact"/>
    <s v="Sovetsk"/>
    <m/>
    <m/>
    <s v="Kaliningrad"/>
    <x v="3"/>
    <s v="Eastern Europe"/>
    <m/>
    <m/>
    <m/>
    <m/>
    <m/>
    <m/>
    <s v="1114054"/>
    <n v="1278511"/>
    <s v="L407281"/>
    <s v="G408800"/>
  </r>
  <r>
    <s v="https://www.gem.wiki/Tambov_power_station"/>
    <x v="140"/>
    <s v="Tambov power station"/>
    <s v="Тамбовская ТЭЦ"/>
    <s v="7"/>
    <s v="NG/HFO"/>
    <n v="60"/>
    <x v="0"/>
    <x v="3"/>
    <s v="Y"/>
    <m/>
    <m/>
    <m/>
    <x v="76"/>
    <m/>
    <m/>
    <m/>
    <n v="52.751747000000002"/>
    <n v="41.476238000000002"/>
    <s v="exact"/>
    <s v="Tambov"/>
    <m/>
    <m/>
    <s v="Tambov Oblast"/>
    <x v="3"/>
    <s v="Eastern Europe"/>
    <s v="WRI: WRI1003824"/>
    <m/>
    <m/>
    <m/>
    <m/>
    <m/>
    <s v="1026769"/>
    <m/>
    <s v="L407280"/>
    <s v="G408799"/>
  </r>
  <r>
    <s v="https://www.gem.wiki/Tambov_power_station"/>
    <x v="140"/>
    <s v="Tambov power station"/>
    <s v="Тамбовская ТЭЦ"/>
    <s v="8"/>
    <s v="NG/HFO"/>
    <n v="110"/>
    <x v="0"/>
    <x v="3"/>
    <s v="Y"/>
    <m/>
    <m/>
    <m/>
    <x v="26"/>
    <m/>
    <n v="2024"/>
    <m/>
    <n v="52.751747000000002"/>
    <n v="41.476238000000002"/>
    <s v="exact"/>
    <s v="Tambov"/>
    <m/>
    <m/>
    <s v="Tambov Oblast"/>
    <x v="3"/>
    <s v="Eastern Europe"/>
    <s v="WRI: WRI1003824"/>
    <m/>
    <m/>
    <m/>
    <m/>
    <m/>
    <s v="1026769"/>
    <m/>
    <s v="L407280"/>
    <s v="G408798"/>
  </r>
  <r>
    <s v="https://www.gem.wiki/Tambov_power_station"/>
    <x v="140"/>
    <s v="Tambov power station"/>
    <s v="Тамбовская ТЭЦ"/>
    <s v="8R"/>
    <s v="NG/HFO"/>
    <n v="130"/>
    <x v="3"/>
    <x v="3"/>
    <s v="Y"/>
    <s v="not found"/>
    <s v="not found"/>
    <s v="N"/>
    <x v="40"/>
    <m/>
    <m/>
    <m/>
    <n v="52.751747000000002"/>
    <n v="41.476238000000002"/>
    <s v="exact"/>
    <s v="Tambov"/>
    <m/>
    <m/>
    <s v="Tambov Oblast"/>
    <x v="3"/>
    <s v="Eastern Europe"/>
    <s v="WRI: WRI1003824"/>
    <m/>
    <m/>
    <m/>
    <m/>
    <m/>
    <s v="1026769"/>
    <m/>
    <s v="L407280"/>
    <s v="G408797"/>
  </r>
  <r>
    <s v="https://www.gem.wiki/Tarasovskoye_field_power_station"/>
    <x v="140"/>
    <s v="Tarasovskoye field power station"/>
    <s v="ГПЭС Тарасовского месторождения"/>
    <s v="1-6"/>
    <s v="NG"/>
    <n v="54"/>
    <x v="0"/>
    <x v="4"/>
    <s v="N"/>
    <m/>
    <m/>
    <m/>
    <x v="9"/>
    <m/>
    <m/>
    <m/>
    <n v="64.369129000000001"/>
    <n v="77.582594999999998"/>
    <s v="exact"/>
    <s v="Noyabrsk"/>
    <m/>
    <m/>
    <s v="Yamalo-Nenets Autonomous Okrug"/>
    <x v="3"/>
    <s v="Eastern Europe"/>
    <m/>
    <m/>
    <m/>
    <m/>
    <m/>
    <m/>
    <s v="1067933"/>
    <n v="1200621"/>
    <s v="L408441"/>
    <s v="G411882"/>
  </r>
  <r>
    <s v="https://www.gem.wiki/Tereshkovo_power_station"/>
    <x v="140"/>
    <s v="Tereshkovo power station"/>
    <s v="ГТЭС Терёшково"/>
    <s v="1"/>
    <s v="NG"/>
    <n v="170"/>
    <x v="0"/>
    <x v="0"/>
    <s v="Y"/>
    <m/>
    <m/>
    <m/>
    <x v="39"/>
    <m/>
    <m/>
    <m/>
    <n v="55.659599999999998"/>
    <n v="37.401499999999999"/>
    <s v="exact"/>
    <s v="Moscow"/>
    <m/>
    <m/>
    <s v="Moscow"/>
    <x v="3"/>
    <s v="Eastern Europe"/>
    <s v="WRI: WRI1061910"/>
    <m/>
    <m/>
    <m/>
    <m/>
    <m/>
    <s v="1063484"/>
    <s v="1199031, 1199033, 1199034, 1212680"/>
    <s v="L407279"/>
    <s v="G408796"/>
  </r>
  <r>
    <s v="https://www.gem.wiki/Tikhvin_CHP_power_station"/>
    <x v="140"/>
    <s v="Tikhvin CHP power station"/>
    <s v="Тихвинская ТЭЦ"/>
    <s v="2,4,6"/>
    <s v="NG"/>
    <n v="54"/>
    <x v="0"/>
    <x v="4"/>
    <s v="Y"/>
    <m/>
    <m/>
    <m/>
    <x v="5"/>
    <m/>
    <m/>
    <m/>
    <n v="59.604802999999997"/>
    <n v="33.485647"/>
    <s v="exact"/>
    <s v="Tikhvin"/>
    <m/>
    <m/>
    <s v="Leningrad Oblast"/>
    <x v="3"/>
    <s v="Eastern Europe"/>
    <m/>
    <m/>
    <m/>
    <s v="both"/>
    <s v="Other"/>
    <m/>
    <s v="1097668"/>
    <n v="1252617"/>
    <s v="L408440"/>
    <s v="G411881"/>
  </r>
  <r>
    <s v="https://www.gem.wiki/Tobolsk_power_station"/>
    <x v="140"/>
    <s v="Tobolsk power station"/>
    <s v="Тобольская ТЭЦ"/>
    <s v="1"/>
    <s v="NG"/>
    <n v="135"/>
    <x v="0"/>
    <x v="3"/>
    <s v="Y"/>
    <m/>
    <m/>
    <m/>
    <x v="43"/>
    <m/>
    <m/>
    <m/>
    <n v="58.244900000000001"/>
    <n v="68.445300000000003"/>
    <s v="exact"/>
    <s v="Tobolsk"/>
    <m/>
    <m/>
    <s v="Tyumen Oblast"/>
    <x v="3"/>
    <s v="Eastern Europe"/>
    <s v="WRI: WRI1003829"/>
    <m/>
    <s v="Tobolsk CHP"/>
    <s v="heat"/>
    <s v="Chemicals"/>
    <s v="both"/>
    <s v="1026773"/>
    <m/>
    <s v="L407278"/>
    <s v="G408795"/>
  </r>
  <r>
    <s v="https://www.gem.wiki/Tobolsk_power_station"/>
    <x v="140"/>
    <s v="Tobolsk power station"/>
    <s v="Тобольская ТЭЦ"/>
    <s v="2"/>
    <s v="NG"/>
    <n v="175"/>
    <x v="0"/>
    <x v="3"/>
    <s v="Y"/>
    <m/>
    <m/>
    <m/>
    <x v="43"/>
    <m/>
    <m/>
    <m/>
    <n v="58.244900000000001"/>
    <n v="68.445300000000003"/>
    <s v="exact"/>
    <s v="Tobolsk"/>
    <m/>
    <m/>
    <s v="Tyumen Oblast"/>
    <x v="3"/>
    <s v="Eastern Europe"/>
    <s v="WRI: WRI1003829"/>
    <m/>
    <s v="Tobolsk CHP"/>
    <s v="heat"/>
    <s v="Chemicals"/>
    <s v="both"/>
    <s v="1026773"/>
    <m/>
    <s v="L407278"/>
    <s v="G408794"/>
  </r>
  <r>
    <s v="https://www.gem.wiki/Tobolsk_power_station"/>
    <x v="140"/>
    <s v="Tobolsk power station"/>
    <s v="Тобольская ТЭЦ"/>
    <s v="3"/>
    <s v="NG"/>
    <n v="104"/>
    <x v="0"/>
    <x v="3"/>
    <s v="Y"/>
    <m/>
    <m/>
    <m/>
    <x v="17"/>
    <m/>
    <m/>
    <m/>
    <n v="58.244900000000001"/>
    <n v="68.445300000000003"/>
    <s v="exact"/>
    <s v="Tobolsk"/>
    <m/>
    <m/>
    <s v="Tyumen Oblast"/>
    <x v="3"/>
    <s v="Eastern Europe"/>
    <s v="WRI: WRI1003829"/>
    <m/>
    <s v="Tobolsk CHP"/>
    <s v="heat"/>
    <s v="Chemicals"/>
    <s v="both"/>
    <s v="1026773"/>
    <m/>
    <s v="L407278"/>
    <s v="G408793"/>
  </r>
  <r>
    <s v="https://www.gem.wiki/Tobolsk_power_station"/>
    <x v="140"/>
    <s v="Tobolsk power station"/>
    <s v="Тобольская ТЭЦ"/>
    <s v="4"/>
    <s v="NG"/>
    <n v="142"/>
    <x v="0"/>
    <x v="3"/>
    <s v="Y"/>
    <m/>
    <m/>
    <m/>
    <x v="43"/>
    <m/>
    <m/>
    <m/>
    <n v="58.244900000000001"/>
    <n v="68.445300000000003"/>
    <s v="exact"/>
    <s v="Tobolsk"/>
    <m/>
    <m/>
    <s v="Tyumen Oblast"/>
    <x v="3"/>
    <s v="Eastern Europe"/>
    <s v="WRI: WRI1003829"/>
    <m/>
    <s v="Tobolsk CHP"/>
    <s v="heat"/>
    <s v="Chemicals"/>
    <s v="both"/>
    <s v="1026773"/>
    <m/>
    <s v="L407278"/>
    <s v="G408792"/>
  </r>
  <r>
    <s v="https://www.gem.wiki/Tobolsk_power_station"/>
    <x v="140"/>
    <s v="Tobolsk power station"/>
    <s v="Тобольская ТЭЦ"/>
    <s v="5"/>
    <s v="NG"/>
    <n v="110"/>
    <x v="0"/>
    <x v="3"/>
    <s v="Y"/>
    <m/>
    <m/>
    <m/>
    <x v="9"/>
    <m/>
    <m/>
    <m/>
    <n v="58.244900000000001"/>
    <n v="68.445300000000003"/>
    <s v="exact"/>
    <s v="Tobolsk"/>
    <m/>
    <m/>
    <s v="Tyumen Oblast"/>
    <x v="3"/>
    <s v="Eastern Europe"/>
    <s v="WRI: WRI1003829"/>
    <m/>
    <s v="Tobolsk CHP"/>
    <s v="heat"/>
    <s v="Chemicals"/>
    <s v="both"/>
    <m/>
    <m/>
    <s v="L407278"/>
    <s v="G411880"/>
  </r>
  <r>
    <s v="https://www.gem.wiki/Togliatti_power_station"/>
    <x v="140"/>
    <s v="Togliatti power station"/>
    <s v="Тольяттинская ТЭЦ"/>
    <s v="1"/>
    <s v="NG"/>
    <n v="65"/>
    <x v="0"/>
    <x v="3"/>
    <s v="Y"/>
    <m/>
    <m/>
    <m/>
    <x v="69"/>
    <m/>
    <m/>
    <m/>
    <n v="53.547221999999998"/>
    <n v="49.453888999999997"/>
    <s v="exact"/>
    <s v="Togliatti"/>
    <m/>
    <m/>
    <s v="Samara Oblast"/>
    <x v="3"/>
    <s v="Eastern Europe"/>
    <m/>
    <m/>
    <s v="Tolyatti"/>
    <m/>
    <m/>
    <m/>
    <s v="1026774"/>
    <m/>
    <s v="L407277"/>
    <s v="G408791"/>
  </r>
  <r>
    <s v="https://www.gem.wiki/Togliatti_power_station"/>
    <x v="140"/>
    <s v="Togliatti power station"/>
    <s v="Тольяттинская ТЭЦ"/>
    <s v="2"/>
    <s v="NG"/>
    <n v="65"/>
    <x v="0"/>
    <x v="3"/>
    <s v="Y"/>
    <m/>
    <m/>
    <m/>
    <x v="61"/>
    <m/>
    <m/>
    <m/>
    <n v="53.547221999999998"/>
    <n v="49.453888999999997"/>
    <s v="exact"/>
    <s v="Togliatti"/>
    <m/>
    <m/>
    <s v="Samara Oblast"/>
    <x v="3"/>
    <s v="Eastern Europe"/>
    <m/>
    <m/>
    <s v="Tolyatti"/>
    <m/>
    <m/>
    <m/>
    <s v="1026774"/>
    <m/>
    <s v="L407277"/>
    <s v="G408790"/>
  </r>
  <r>
    <s v="https://www.gem.wiki/Togliatti_power_station"/>
    <x v="140"/>
    <s v="Togliatti power station"/>
    <s v="Тольяттинская ТЭЦ"/>
    <s v="5"/>
    <s v="NG"/>
    <n v="80"/>
    <x v="0"/>
    <x v="3"/>
    <s v="Y"/>
    <m/>
    <m/>
    <m/>
    <x v="20"/>
    <m/>
    <m/>
    <m/>
    <n v="53.547221999999998"/>
    <n v="49.453888999999997"/>
    <s v="exact"/>
    <s v="Togliatti"/>
    <m/>
    <m/>
    <s v="Samara Oblast"/>
    <x v="3"/>
    <s v="Eastern Europe"/>
    <m/>
    <m/>
    <s v="Tolyatti"/>
    <m/>
    <m/>
    <m/>
    <s v="1026774"/>
    <m/>
    <s v="L407277"/>
    <s v="G408789"/>
  </r>
  <r>
    <s v="https://www.gem.wiki/Togliatti_power_station"/>
    <x v="140"/>
    <s v="Togliatti power station"/>
    <s v="Тольяттинская ТЭЦ"/>
    <s v="7"/>
    <s v="NG"/>
    <n v="100"/>
    <x v="0"/>
    <x v="3"/>
    <s v="Y"/>
    <m/>
    <m/>
    <m/>
    <x v="74"/>
    <m/>
    <m/>
    <m/>
    <n v="53.547221999999998"/>
    <n v="49.453888999999997"/>
    <s v="exact"/>
    <s v="Togliatti"/>
    <m/>
    <m/>
    <s v="Samara Oblast"/>
    <x v="3"/>
    <s v="Eastern Europe"/>
    <m/>
    <m/>
    <s v="Tolyatti"/>
    <m/>
    <m/>
    <m/>
    <s v="1026774"/>
    <m/>
    <s v="L407277"/>
    <s v="G408788"/>
  </r>
  <r>
    <s v="https://www.gem.wiki/Togliatti_power_station"/>
    <x v="140"/>
    <s v="Togliatti power station"/>
    <s v="Тольяттинская ТЭЦ"/>
    <s v="8"/>
    <s v="NG"/>
    <n v="100"/>
    <x v="0"/>
    <x v="3"/>
    <s v="Y"/>
    <m/>
    <m/>
    <m/>
    <x v="62"/>
    <m/>
    <m/>
    <m/>
    <n v="53.547221999999998"/>
    <n v="49.453888999999997"/>
    <s v="exact"/>
    <s v="Togliatti"/>
    <m/>
    <m/>
    <s v="Samara Oblast"/>
    <x v="3"/>
    <s v="Eastern Europe"/>
    <m/>
    <m/>
    <s v="Tolyatti"/>
    <m/>
    <m/>
    <m/>
    <s v="1026774"/>
    <m/>
    <s v="L407277"/>
    <s v="G408787"/>
  </r>
  <r>
    <s v="https://www.gem.wiki/Togliatti_power_station"/>
    <x v="140"/>
    <s v="Togliatti power station"/>
    <s v="Тольяттинская ТЭЦ"/>
    <s v="9"/>
    <s v="NG"/>
    <n v="50"/>
    <x v="0"/>
    <x v="3"/>
    <s v="Y"/>
    <m/>
    <m/>
    <m/>
    <x v="62"/>
    <m/>
    <m/>
    <m/>
    <n v="53.547221999999998"/>
    <n v="49.453888999999997"/>
    <s v="exact"/>
    <s v="Togliatti"/>
    <m/>
    <m/>
    <s v="Samara Oblast"/>
    <x v="3"/>
    <s v="Eastern Europe"/>
    <m/>
    <m/>
    <s v="Tolyatti"/>
    <m/>
    <m/>
    <m/>
    <s v="1026774"/>
    <m/>
    <s v="L407277"/>
    <s v="G408786"/>
  </r>
  <r>
    <s v="https://www.gem.wiki/Tominskiy_GOK_power_station"/>
    <x v="140"/>
    <s v="Tominskiy GOK power station"/>
    <s v="Томинский ГОК, ГПС Томинская"/>
    <s v="1"/>
    <s v="NG"/>
    <n v="206.8"/>
    <x v="0"/>
    <x v="4"/>
    <s v="Y"/>
    <s v="N"/>
    <s v="N"/>
    <s v="N"/>
    <x v="49"/>
    <m/>
    <m/>
    <s v="ENGEN"/>
    <n v="54.961730000000003"/>
    <n v="61.184220000000003"/>
    <s v="exact"/>
    <s v="Tominskoye"/>
    <m/>
    <s v="Sosnovsky"/>
    <s v="Chelyabinsk Oblast"/>
    <x v="3"/>
    <s v="Eastern Europe"/>
    <m/>
    <m/>
    <m/>
    <s v="both"/>
    <s v="Other Metals &amp; Mining"/>
    <s v="none"/>
    <s v="not found"/>
    <m/>
    <s v="L408439"/>
    <s v="G411879"/>
  </r>
  <r>
    <s v="https://www.gem.wiki/Tomsk_CHP-3_power_station"/>
    <x v="140"/>
    <s v="Tomsk CHP-3 power station"/>
    <s v="Томская ТЭЦ-3"/>
    <s v="1"/>
    <s v="NG"/>
    <n v="140"/>
    <x v="0"/>
    <x v="3"/>
    <s v="Y"/>
    <m/>
    <m/>
    <m/>
    <x v="12"/>
    <m/>
    <m/>
    <m/>
    <n v="56.621099999999998"/>
    <n v="85.042199999999994"/>
    <s v="exact"/>
    <s v="Tomsk"/>
    <m/>
    <m/>
    <s v="Tomsk Oblast"/>
    <x v="3"/>
    <s v="Eastern Europe"/>
    <s v="WRI: WRI1061781"/>
    <m/>
    <m/>
    <m/>
    <m/>
    <m/>
    <s v="1026776"/>
    <m/>
    <s v="L407320"/>
    <s v="G408785"/>
  </r>
  <r>
    <s v="https://www.gem.wiki/Tulachermet_PBS_power_station"/>
    <x v="140"/>
    <s v="Tulachermet PBS power station"/>
    <s v="ТЭЦ-ПВС АО «Тулачермет»"/>
    <s v="5"/>
    <s v="NG"/>
    <n v="60"/>
    <x v="0"/>
    <x v="3"/>
    <s v="Y"/>
    <m/>
    <m/>
    <m/>
    <x v="74"/>
    <m/>
    <m/>
    <m/>
    <n v="54.156108000000003"/>
    <n v="37.721525"/>
    <s v="exact"/>
    <s v="Tula"/>
    <m/>
    <m/>
    <s v="Tula Oblast"/>
    <x v="3"/>
    <s v="Eastern Europe"/>
    <m/>
    <m/>
    <m/>
    <s v="both"/>
    <s v="Iron &amp; Steel"/>
    <m/>
    <m/>
    <m/>
    <s v="L408438"/>
    <s v="G411878"/>
  </r>
  <r>
    <s v="https://www.gem.wiki/Tverskaya_CHP-3_power_station"/>
    <x v="140"/>
    <s v="Tverskaya CHP-3 power station"/>
    <s v="Тверская ТЭЦ-3"/>
    <s v="1"/>
    <s v="NG/C/HFO"/>
    <n v="60"/>
    <x v="0"/>
    <x v="3"/>
    <s v="Y"/>
    <m/>
    <m/>
    <m/>
    <x v="73"/>
    <m/>
    <m/>
    <m/>
    <n v="56.905487999999998"/>
    <n v="35.905999999999999"/>
    <s v="exact"/>
    <s v="Tver"/>
    <m/>
    <s v="Zavolzhsky"/>
    <s v="Tver Oblast"/>
    <x v="3"/>
    <s v="Eastern Europe"/>
    <m/>
    <m/>
    <m/>
    <m/>
    <m/>
    <m/>
    <s v="1026779"/>
    <m/>
    <s v="L407319"/>
    <s v="G408784"/>
  </r>
  <r>
    <s v="https://www.gem.wiki/Tverskaya_CHP-3_power_station"/>
    <x v="140"/>
    <s v="Tverskaya CHP-3 power station"/>
    <s v="Тверская ТЭЦ-3"/>
    <s v="2"/>
    <s v="NG/C/HFO"/>
    <n v="110"/>
    <x v="0"/>
    <x v="3"/>
    <s v="Y"/>
    <m/>
    <m/>
    <m/>
    <x v="50"/>
    <m/>
    <m/>
    <m/>
    <n v="56.905487999999998"/>
    <n v="35.905999999999999"/>
    <s v="exact"/>
    <s v="Tver"/>
    <m/>
    <s v="Zavolzhsky"/>
    <s v="Tver Oblast"/>
    <x v="3"/>
    <s v="Eastern Europe"/>
    <m/>
    <m/>
    <m/>
    <m/>
    <m/>
    <m/>
    <s v="1026779"/>
    <m/>
    <s v="L407319"/>
    <s v="G408783"/>
  </r>
  <r>
    <s v="https://www.gem.wiki/Tyumen_CHP-1_power_plant"/>
    <x v="140"/>
    <s v="Tyumen CHP-1 power plant"/>
    <s v="Тюменская ТЭЦ-1"/>
    <s v="5"/>
    <s v="NG"/>
    <n v="94"/>
    <x v="0"/>
    <x v="3"/>
    <s v="Y"/>
    <m/>
    <m/>
    <m/>
    <x v="69"/>
    <m/>
    <m/>
    <m/>
    <n v="57.147139000000003"/>
    <n v="65.606860999999995"/>
    <s v="exact"/>
    <s v="Tyumen"/>
    <m/>
    <m/>
    <s v="Tyumen Oblast"/>
    <x v="3"/>
    <s v="Eastern Europe"/>
    <m/>
    <m/>
    <m/>
    <m/>
    <m/>
    <m/>
    <s v="1026782"/>
    <m/>
    <s v="L407318"/>
    <s v="G408782"/>
  </r>
  <r>
    <s v="https://www.gem.wiki/Tyumen_CHP-1_power_plant"/>
    <x v="140"/>
    <s v="Tyumen CHP-1 power plant"/>
    <s v="Тюменская ТЭЦ-1"/>
    <s v="6"/>
    <s v="NG"/>
    <n v="94"/>
    <x v="0"/>
    <x v="3"/>
    <s v="Y"/>
    <m/>
    <m/>
    <m/>
    <x v="70"/>
    <m/>
    <m/>
    <m/>
    <n v="57.147139000000003"/>
    <n v="65.606860999999995"/>
    <s v="exact"/>
    <s v="Tyumen"/>
    <m/>
    <m/>
    <s v="Tyumen Oblast"/>
    <x v="3"/>
    <s v="Eastern Europe"/>
    <m/>
    <m/>
    <m/>
    <m/>
    <m/>
    <m/>
    <s v="1026782"/>
    <m/>
    <s v="L407318"/>
    <s v="G408781"/>
  </r>
  <r>
    <s v="https://www.gem.wiki/Tyumen_CHP-1_power_plant"/>
    <x v="140"/>
    <s v="Tyumen CHP-1 power plant"/>
    <s v="Тюменская ТЭЦ-1"/>
    <s v="7"/>
    <s v="NG"/>
    <n v="94"/>
    <x v="0"/>
    <x v="3"/>
    <s v="Y"/>
    <m/>
    <m/>
    <m/>
    <x v="70"/>
    <m/>
    <m/>
    <m/>
    <n v="57.147139000000003"/>
    <n v="65.606860999999995"/>
    <s v="exact"/>
    <s v="Tyumen"/>
    <m/>
    <m/>
    <s v="Tyumen Oblast"/>
    <x v="3"/>
    <s v="Eastern Europe"/>
    <m/>
    <m/>
    <m/>
    <m/>
    <m/>
    <m/>
    <s v="1026782"/>
    <m/>
    <s v="L407318"/>
    <s v="G408780"/>
  </r>
  <r>
    <s v="https://www.gem.wiki/Tyumen_CHP-1_power_plant"/>
    <x v="140"/>
    <s v="Tyumen CHP-1 power plant"/>
    <s v="Тюменская ТЭЦ-1"/>
    <s v="CC1"/>
    <s v="NG"/>
    <n v="190"/>
    <x v="0"/>
    <x v="0"/>
    <s v="Y"/>
    <m/>
    <m/>
    <m/>
    <x v="21"/>
    <m/>
    <m/>
    <m/>
    <n v="57.147139000000003"/>
    <n v="65.606860999999995"/>
    <s v="exact"/>
    <s v="Tyumen"/>
    <m/>
    <m/>
    <s v="Tyumen Oblast"/>
    <x v="3"/>
    <s v="Eastern Europe"/>
    <m/>
    <m/>
    <m/>
    <m/>
    <m/>
    <m/>
    <s v="1026782"/>
    <m/>
    <s v="L407318"/>
    <s v="G408779"/>
  </r>
  <r>
    <s v="https://www.gem.wiki/Tyumen_CHP-1_power_plant"/>
    <x v="140"/>
    <s v="Tyumen CHP-1 power plant"/>
    <s v="Тюменская ТЭЦ-1"/>
    <s v="CC2"/>
    <s v="NG"/>
    <n v="210"/>
    <x v="0"/>
    <x v="0"/>
    <s v="Y"/>
    <m/>
    <m/>
    <m/>
    <x v="17"/>
    <m/>
    <m/>
    <m/>
    <n v="57.147139000000003"/>
    <n v="65.606860999999995"/>
    <s v="exact"/>
    <s v="Tyumen"/>
    <m/>
    <m/>
    <s v="Tyumen Oblast"/>
    <x v="3"/>
    <s v="Eastern Europe"/>
    <m/>
    <m/>
    <m/>
    <m/>
    <m/>
    <m/>
    <s v="1026782"/>
    <m/>
    <s v="L407318"/>
    <s v="G408778"/>
  </r>
  <r>
    <s v="https://www.gem.wiki/Tyumen_CHP-2_power_plant"/>
    <x v="140"/>
    <s v="Tyumen CHP-2 power plant"/>
    <s v="Тюменская ТЭЦ-2"/>
    <s v="1"/>
    <s v="NG"/>
    <n v="180"/>
    <x v="0"/>
    <x v="3"/>
    <s v="Y"/>
    <m/>
    <m/>
    <m/>
    <x v="32"/>
    <m/>
    <m/>
    <m/>
    <n v="57.088132000000002"/>
    <n v="65.630444999999995"/>
    <s v="exact"/>
    <s v="Tyumen"/>
    <m/>
    <m/>
    <s v="Tyumen Oblast"/>
    <x v="3"/>
    <s v="Eastern Europe"/>
    <m/>
    <m/>
    <m/>
    <m/>
    <m/>
    <m/>
    <s v="1026784"/>
    <m/>
    <s v="L407317"/>
    <s v="G408777"/>
  </r>
  <r>
    <s v="https://www.gem.wiki/Tyumen_CHP-2_power_plant"/>
    <x v="140"/>
    <s v="Tyumen CHP-2 power plant"/>
    <s v="Тюменская ТЭЦ-2"/>
    <s v="2"/>
    <s v="NG"/>
    <n v="180"/>
    <x v="0"/>
    <x v="3"/>
    <s v="Y"/>
    <m/>
    <m/>
    <m/>
    <x v="33"/>
    <m/>
    <m/>
    <m/>
    <n v="57.088132000000002"/>
    <n v="65.630444999999995"/>
    <s v="exact"/>
    <s v="Tyumen"/>
    <m/>
    <m/>
    <s v="Tyumen Oblast"/>
    <x v="3"/>
    <s v="Eastern Europe"/>
    <m/>
    <m/>
    <m/>
    <m/>
    <m/>
    <m/>
    <s v="1026784"/>
    <m/>
    <s v="L407317"/>
    <s v="G408776"/>
  </r>
  <r>
    <s v="https://www.gem.wiki/Tyumen_CHP-2_power_plant"/>
    <x v="140"/>
    <s v="Tyumen CHP-2 power plant"/>
    <s v="Тюменская ТЭЦ-2"/>
    <s v="3"/>
    <s v="NG"/>
    <n v="180"/>
    <x v="0"/>
    <x v="3"/>
    <s v="Y"/>
    <m/>
    <m/>
    <m/>
    <x v="33"/>
    <m/>
    <m/>
    <m/>
    <n v="57.088132000000002"/>
    <n v="65.630444999999995"/>
    <s v="exact"/>
    <s v="Tyumen"/>
    <m/>
    <m/>
    <s v="Tyumen Oblast"/>
    <x v="3"/>
    <s v="Eastern Europe"/>
    <m/>
    <m/>
    <m/>
    <m/>
    <m/>
    <m/>
    <s v="1026784"/>
    <m/>
    <s v="L407317"/>
    <s v="G408775"/>
  </r>
  <r>
    <s v="https://www.gem.wiki/Tyumen_CHP-2_power_plant"/>
    <x v="140"/>
    <s v="Tyumen CHP-2 power plant"/>
    <s v="Тюменская ТЭЦ-2"/>
    <s v="4"/>
    <s v="NG"/>
    <n v="215"/>
    <x v="0"/>
    <x v="3"/>
    <s v="Y"/>
    <m/>
    <m/>
    <m/>
    <x v="25"/>
    <m/>
    <m/>
    <m/>
    <n v="57.088132000000002"/>
    <n v="65.630444999999995"/>
    <s v="exact"/>
    <s v="Tyumen"/>
    <m/>
    <m/>
    <s v="Tyumen Oblast"/>
    <x v="3"/>
    <s v="Eastern Europe"/>
    <m/>
    <m/>
    <m/>
    <m/>
    <m/>
    <m/>
    <s v="1026784"/>
    <m/>
    <s v="L407317"/>
    <s v="G408774"/>
  </r>
  <r>
    <s v="https://www.gem.wiki/Udarnaya_power_station"/>
    <x v="140"/>
    <s v="Udarnaya power station"/>
    <s v="ТЭС Ударная"/>
    <s v="1"/>
    <s v="NG"/>
    <n v="225"/>
    <x v="1"/>
    <x v="0"/>
    <s v="not found"/>
    <s v="not found"/>
    <s v="not found"/>
    <s v="N"/>
    <x v="49"/>
    <m/>
    <m/>
    <m/>
    <n v="45.062188999999996"/>
    <n v="37.862828999999998"/>
    <s v="exact"/>
    <s v="Udarnoe"/>
    <m/>
    <s v="Krymsky"/>
    <s v="Krasnodar Krai"/>
    <x v="3"/>
    <s v="Eastern Europe"/>
    <m/>
    <m/>
    <m/>
    <m/>
    <m/>
    <m/>
    <s v="1117662"/>
    <n v="1274208"/>
    <s v="L407316"/>
    <s v="G408773"/>
  </r>
  <r>
    <s v="https://www.gem.wiki/Udarnaya_power_station"/>
    <x v="140"/>
    <s v="Udarnaya power station"/>
    <s v="ТЭС Ударная"/>
    <s v="2"/>
    <s v="NG"/>
    <n v="225"/>
    <x v="1"/>
    <x v="0"/>
    <s v="not found"/>
    <s v="not found"/>
    <s v="not found"/>
    <s v="N"/>
    <x v="49"/>
    <m/>
    <m/>
    <m/>
    <n v="45.062188999999996"/>
    <n v="37.862828999999998"/>
    <s v="exact"/>
    <s v="Udarnoe"/>
    <m/>
    <s v="Krymsky"/>
    <s v="Krasnodar Krai"/>
    <x v="3"/>
    <s v="Eastern Europe"/>
    <m/>
    <m/>
    <m/>
    <m/>
    <m/>
    <m/>
    <s v="1117662"/>
    <n v="1274209"/>
    <s v="L407316"/>
    <s v="G410198"/>
  </r>
  <r>
    <s v="https://www.gem.wiki/Udarnaya_power_station"/>
    <x v="140"/>
    <s v="Udarnaya power station"/>
    <s v="ТЭС Ударная"/>
    <s v="3"/>
    <s v="NG"/>
    <n v="110"/>
    <x v="1"/>
    <x v="1"/>
    <s v="N"/>
    <s v="not found"/>
    <s v="not found"/>
    <s v="N"/>
    <x v="49"/>
    <m/>
    <m/>
    <m/>
    <n v="45.062188999999996"/>
    <n v="37.862828999999998"/>
    <s v="exact"/>
    <s v="Udarnoe"/>
    <m/>
    <s v="Krymsky"/>
    <s v="Krasnodar Krai"/>
    <x v="3"/>
    <s v="Eastern Europe"/>
    <m/>
    <m/>
    <m/>
    <m/>
    <m/>
    <m/>
    <s v="1117662"/>
    <n v="1148412"/>
    <s v="L407316"/>
    <s v="G410197"/>
  </r>
  <r>
    <s v="https://www.gem.wiki/Ufimskaya_CHP-2_power_station"/>
    <x v="140"/>
    <s v="Ufimskaya CHP-2 power station"/>
    <s v="Уфимская ТЭЦ-2"/>
    <s v="4"/>
    <s v="NG"/>
    <n v="60"/>
    <x v="0"/>
    <x v="3"/>
    <s v="Y"/>
    <m/>
    <m/>
    <m/>
    <x v="36"/>
    <m/>
    <m/>
    <m/>
    <n v="54.789600999999998"/>
    <n v="56.119897999999999"/>
    <s v="exact"/>
    <s v="Ufa"/>
    <m/>
    <m/>
    <s v="Republic of Bashkortostan"/>
    <x v="3"/>
    <s v="Eastern Europe"/>
    <s v="WRI: WRI1003842"/>
    <m/>
    <m/>
    <m/>
    <m/>
    <m/>
    <s v="1026787"/>
    <n v="1243456"/>
    <s v="L407315"/>
    <s v="G408772"/>
  </r>
  <r>
    <s v="https://www.gem.wiki/Ufimskaya_CHP-2_power_station"/>
    <x v="140"/>
    <s v="Ufimskaya CHP-2 power station"/>
    <s v="Уфимская ТЭЦ-2"/>
    <s v="5"/>
    <s v="NG"/>
    <n v="60"/>
    <x v="0"/>
    <x v="3"/>
    <s v="Y"/>
    <m/>
    <m/>
    <m/>
    <x v="84"/>
    <m/>
    <m/>
    <m/>
    <n v="54.789600999999998"/>
    <n v="56.119897999999999"/>
    <s v="exact"/>
    <s v="Ufa"/>
    <m/>
    <m/>
    <s v="Republic of Bashkortostan"/>
    <x v="3"/>
    <s v="Eastern Europe"/>
    <m/>
    <m/>
    <m/>
    <m/>
    <m/>
    <m/>
    <s v="1026787"/>
    <n v="1243457"/>
    <s v="L407315"/>
    <s v="G408771"/>
  </r>
  <r>
    <s v="https://www.gem.wiki/Ufimskaya_CHP-2_power_station"/>
    <x v="140"/>
    <s v="Ufimskaya CHP-2 power station"/>
    <s v="Уфимская ТЭЦ-2"/>
    <s v="6"/>
    <s v="NG"/>
    <n v="118"/>
    <x v="0"/>
    <x v="3"/>
    <s v="Y"/>
    <m/>
    <m/>
    <m/>
    <x v="65"/>
    <m/>
    <m/>
    <m/>
    <n v="54.789600999999998"/>
    <n v="56.119897999999999"/>
    <s v="exact"/>
    <s v="Ufa"/>
    <m/>
    <m/>
    <s v="Republic of Bashkortostan"/>
    <x v="3"/>
    <s v="Eastern Europe"/>
    <m/>
    <m/>
    <m/>
    <m/>
    <m/>
    <m/>
    <s v="1026787"/>
    <n v="1202615"/>
    <s v="L407315"/>
    <s v="G408770"/>
  </r>
  <r>
    <s v="https://www.gem.wiki/Ufimskaya_CHP-2_power_station"/>
    <x v="140"/>
    <s v="Ufimskaya CHP-2 power station"/>
    <s v="Уфимская ТЭЦ-2"/>
    <s v="7"/>
    <s v="NG"/>
    <n v="110"/>
    <x v="0"/>
    <x v="3"/>
    <s v="Y"/>
    <m/>
    <m/>
    <m/>
    <x v="76"/>
    <m/>
    <m/>
    <m/>
    <n v="54.789600999999998"/>
    <n v="56.119897999999999"/>
    <s v="exact"/>
    <s v="Ufa"/>
    <m/>
    <m/>
    <s v="Republic of Bashkortostan"/>
    <x v="3"/>
    <s v="Eastern Europe"/>
    <m/>
    <m/>
    <m/>
    <m/>
    <m/>
    <m/>
    <s v="1026787"/>
    <n v="1202616"/>
    <s v="L407315"/>
    <s v="G408769"/>
  </r>
  <r>
    <s v="https://www.gem.wiki/Ufimskaya_CHP-2_power_station"/>
    <x v="140"/>
    <s v="Ufimskaya CHP-2 power station"/>
    <s v="Уфимская ТЭЦ-2"/>
    <s v="8"/>
    <s v="NG"/>
    <n v="110"/>
    <x v="0"/>
    <x v="3"/>
    <s v="Y"/>
    <m/>
    <m/>
    <m/>
    <x v="26"/>
    <m/>
    <m/>
    <m/>
    <n v="54.789600999999998"/>
    <n v="56.119897999999999"/>
    <s v="exact"/>
    <s v="Ufa"/>
    <m/>
    <m/>
    <s v="Republic of Bashkortostan"/>
    <x v="3"/>
    <s v="Eastern Europe"/>
    <m/>
    <m/>
    <m/>
    <m/>
    <m/>
    <m/>
    <s v="1026787"/>
    <n v="1202619"/>
    <s v="L407315"/>
    <s v="G408768"/>
  </r>
  <r>
    <s v="https://www.gem.wiki/Ufimskaya_CHP-2_power_station"/>
    <x v="140"/>
    <s v="Ufimskaya CHP-2 power station"/>
    <s v="Уфимская ТЭЦ-2"/>
    <s v="CC1"/>
    <s v="NG"/>
    <n v="61"/>
    <x v="0"/>
    <x v="0"/>
    <s v="Y"/>
    <m/>
    <m/>
    <m/>
    <x v="13"/>
    <m/>
    <m/>
    <m/>
    <n v="54.789600999999998"/>
    <n v="56.119897999999999"/>
    <s v="exact"/>
    <s v="Ufa"/>
    <m/>
    <m/>
    <s v="Republic of Bashkortostan"/>
    <x v="3"/>
    <s v="Eastern Europe"/>
    <s v="WRI: WRI1003842"/>
    <m/>
    <m/>
    <m/>
    <m/>
    <m/>
    <s v="1026787"/>
    <s v="1243454, 1243458"/>
    <s v="L407315"/>
    <s v="G408767"/>
  </r>
  <r>
    <s v="https://www.gem.wiki/Ufimskaya_CHP-4_power_station"/>
    <x v="140"/>
    <s v="Ufimskaya CHP-4 power station"/>
    <s v="Уфимская ТЭЦ-4"/>
    <s v="6"/>
    <s v="NG/HFO"/>
    <n v="60"/>
    <x v="0"/>
    <x v="3"/>
    <s v="Y"/>
    <m/>
    <m/>
    <m/>
    <x v="43"/>
    <m/>
    <m/>
    <m/>
    <n v="54.913755999999999"/>
    <n v="56.070887999999997"/>
    <s v="exact"/>
    <s v="Ufa"/>
    <m/>
    <m/>
    <s v="Republic of Bashkortostan"/>
    <x v="3"/>
    <s v="Eastern Europe"/>
    <m/>
    <m/>
    <m/>
    <m/>
    <m/>
    <m/>
    <s v="1026789"/>
    <m/>
    <s v="L407314"/>
    <s v="G408766"/>
  </r>
  <r>
    <s v="https://www.gem.wiki/Ufimskaya_CHP-4_power_station"/>
    <x v="140"/>
    <s v="Ufimskaya CHP-4 power station"/>
    <s v="Уфимская ТЭЦ-4"/>
    <s v="7"/>
    <s v="NG/HFO"/>
    <n v="60"/>
    <x v="0"/>
    <x v="3"/>
    <s v="Y"/>
    <m/>
    <m/>
    <m/>
    <x v="43"/>
    <m/>
    <m/>
    <m/>
    <n v="54.913755999999999"/>
    <n v="56.070887999999997"/>
    <s v="exact"/>
    <s v="Ufa"/>
    <m/>
    <m/>
    <s v="Republic of Bashkortostan"/>
    <x v="3"/>
    <s v="Eastern Europe"/>
    <m/>
    <m/>
    <m/>
    <m/>
    <m/>
    <m/>
    <s v="1026789"/>
    <m/>
    <s v="L407314"/>
    <s v="G408765"/>
  </r>
  <r>
    <s v="https://www.gem.wiki/Ufimskaya_CHP-4_power_station"/>
    <x v="140"/>
    <s v="Ufimskaya CHP-4 power station"/>
    <s v="Уфимская ТЭЦ-4"/>
    <s v="8"/>
    <s v="NG/HFO"/>
    <n v="60"/>
    <x v="0"/>
    <x v="3"/>
    <s v="Y"/>
    <m/>
    <m/>
    <m/>
    <x v="43"/>
    <m/>
    <m/>
    <m/>
    <n v="54.913755999999999"/>
    <n v="56.070887999999997"/>
    <s v="exact"/>
    <s v="Ufa"/>
    <m/>
    <m/>
    <s v="Republic of Bashkortostan"/>
    <x v="3"/>
    <s v="Eastern Europe"/>
    <m/>
    <m/>
    <m/>
    <m/>
    <m/>
    <m/>
    <s v="1026789"/>
    <m/>
    <s v="L407314"/>
    <s v="G408764"/>
  </r>
  <r>
    <s v="https://www.gem.wiki/Ulan_Ude_CHP-2_power_station"/>
    <x v="140"/>
    <s v="Ulan Ude CHP-2 power station"/>
    <s v="Улан-Удэ ТЭЦ-2, Улан-Удэнская ТЭЦ-2"/>
    <s v="1"/>
    <s v="C/NG"/>
    <n v="115"/>
    <x v="3"/>
    <x v="5"/>
    <s v="Y"/>
    <m/>
    <m/>
    <m/>
    <x v="43"/>
    <m/>
    <m/>
    <m/>
    <n v="51.774518999999998"/>
    <n v="107.705648"/>
    <s v="exact"/>
    <s v="Ulaan-Üde (Ulan-Ude)"/>
    <m/>
    <s v="Ulan-Ude"/>
    <s v="Republic of Buryatia"/>
    <x v="3"/>
    <s v="Eastern Europe"/>
    <m/>
    <m/>
    <m/>
    <m/>
    <m/>
    <m/>
    <s v="not found"/>
    <m/>
    <s v="L104593"/>
    <s v="G410706"/>
  </r>
  <r>
    <s v="https://www.gem.wiki/Ulan_Ude_CHP-2_power_station"/>
    <x v="140"/>
    <s v="Ulan Ude CHP-2 power station"/>
    <s v="Улан-Удэ ТЭЦ-2, Улан-Удэнская ТЭЦ-2"/>
    <s v="2"/>
    <s v="C/NG"/>
    <n v="115"/>
    <x v="3"/>
    <x v="5"/>
    <s v="Y"/>
    <m/>
    <m/>
    <m/>
    <x v="43"/>
    <m/>
    <m/>
    <m/>
    <n v="51.774518999999998"/>
    <n v="107.705648"/>
    <s v="exact"/>
    <s v="Ulaan-Üde (Ulan-Ude)"/>
    <m/>
    <s v="Ulan-Ude"/>
    <s v="Republic of Buryatia"/>
    <x v="3"/>
    <s v="Eastern Europe"/>
    <m/>
    <m/>
    <m/>
    <m/>
    <m/>
    <m/>
    <s v="not found"/>
    <m/>
    <s v="L104593"/>
    <s v="G410707"/>
  </r>
  <r>
    <s v="https://www.gem.wiki/Ulyanovsk_CHP-1_power_station"/>
    <x v="140"/>
    <s v="Ulyanovsk CHP-1 power station"/>
    <s v="Ульяновская ТЭЦ-1"/>
    <s v="1"/>
    <s v="NG/HFO"/>
    <n v="60"/>
    <x v="0"/>
    <x v="3"/>
    <s v="Y"/>
    <m/>
    <m/>
    <m/>
    <x v="70"/>
    <m/>
    <m/>
    <m/>
    <n v="54.347200000000001"/>
    <n v="48.625"/>
    <s v="exact"/>
    <s v="Ulyanovsk"/>
    <m/>
    <m/>
    <s v="Ulyanovsk Oblast"/>
    <x v="3"/>
    <s v="Eastern Europe"/>
    <s v="WRI: WRI1003843"/>
    <m/>
    <m/>
    <m/>
    <m/>
    <m/>
    <s v="1026792"/>
    <m/>
    <s v="L407313"/>
    <s v="G408763"/>
  </r>
  <r>
    <s v="https://www.gem.wiki/Ulyanovsk_CHP-1_power_station"/>
    <x v="140"/>
    <s v="Ulyanovsk CHP-1 power station"/>
    <s v="Ульяновская ТЭЦ-1"/>
    <s v="2"/>
    <s v="NG/HFO"/>
    <n v="105"/>
    <x v="0"/>
    <x v="3"/>
    <s v="Y"/>
    <m/>
    <m/>
    <m/>
    <x v="73"/>
    <m/>
    <m/>
    <m/>
    <n v="54.347200000000001"/>
    <n v="48.625"/>
    <s v="exact"/>
    <s v="Ulyanovsk"/>
    <m/>
    <m/>
    <s v="Ulyanovsk Oblast"/>
    <x v="3"/>
    <s v="Eastern Europe"/>
    <s v="WRI: WRI1003843"/>
    <m/>
    <m/>
    <m/>
    <m/>
    <m/>
    <s v="1026792"/>
    <m/>
    <s v="L407313"/>
    <s v="G408762"/>
  </r>
  <r>
    <s v="https://www.gem.wiki/Ulyanovsk_CHP-1_power_station"/>
    <x v="140"/>
    <s v="Ulyanovsk CHP-1 power station"/>
    <s v="Ульяновская ТЭЦ-1"/>
    <s v="3"/>
    <s v="NG/HFO"/>
    <n v="110"/>
    <x v="0"/>
    <x v="3"/>
    <s v="Y"/>
    <m/>
    <m/>
    <m/>
    <x v="38"/>
    <m/>
    <m/>
    <m/>
    <n v="54.347200000000001"/>
    <n v="48.625"/>
    <s v="exact"/>
    <s v="Ulyanovsk"/>
    <m/>
    <m/>
    <s v="Ulyanovsk Oblast"/>
    <x v="3"/>
    <s v="Eastern Europe"/>
    <s v="WRI: WRI1003843"/>
    <m/>
    <m/>
    <m/>
    <m/>
    <m/>
    <s v="1026792"/>
    <m/>
    <s v="L407313"/>
    <s v="G408761"/>
  </r>
  <r>
    <s v="https://www.gem.wiki/Ulyanovsk_CHP-1_power_station"/>
    <x v="140"/>
    <s v="Ulyanovsk CHP-1 power station"/>
    <s v="Ульяновская ТЭЦ-1"/>
    <s v="4"/>
    <s v="NG/HFO"/>
    <n v="80"/>
    <x v="0"/>
    <x v="3"/>
    <s v="Y"/>
    <m/>
    <m/>
    <m/>
    <x v="26"/>
    <m/>
    <m/>
    <m/>
    <n v="54.347200000000001"/>
    <n v="48.625"/>
    <s v="exact"/>
    <s v="Ulyanovsk"/>
    <m/>
    <m/>
    <s v="Ulyanovsk Oblast"/>
    <x v="3"/>
    <s v="Eastern Europe"/>
    <s v="WRI: WRI1003843"/>
    <m/>
    <m/>
    <m/>
    <m/>
    <m/>
    <s v="1026792"/>
    <m/>
    <s v="L407313"/>
    <s v="G408760"/>
  </r>
  <r>
    <s v="https://www.gem.wiki/Ulyanovsk_CHP-1_power_station"/>
    <x v="140"/>
    <s v="Ulyanovsk CHP-1 power station"/>
    <s v="Ульяновская ТЭЦ-1"/>
    <s v="5"/>
    <s v="NG/HFO"/>
    <n v="80"/>
    <x v="0"/>
    <x v="3"/>
    <s v="Y"/>
    <m/>
    <m/>
    <m/>
    <x v="12"/>
    <m/>
    <m/>
    <m/>
    <n v="54.347200000000001"/>
    <n v="48.625"/>
    <s v="exact"/>
    <s v="Ulyanovsk"/>
    <m/>
    <m/>
    <s v="Ulyanovsk Oblast"/>
    <x v="3"/>
    <s v="Eastern Europe"/>
    <s v="WRI: WRI1003843"/>
    <m/>
    <m/>
    <m/>
    <m/>
    <m/>
    <s v="1026792"/>
    <m/>
    <s v="L407313"/>
    <s v="G408759"/>
  </r>
  <r>
    <s v="https://www.gem.wiki/Ulyanovsk_CHP-2_power_station"/>
    <x v="140"/>
    <s v="Ulyanovsk CHP-2 power station"/>
    <s v="Ульяновская ТЭЦ-2"/>
    <s v="1"/>
    <s v="NG/HFO"/>
    <n v="142"/>
    <x v="0"/>
    <x v="3"/>
    <s v="Y"/>
    <m/>
    <m/>
    <m/>
    <x v="46"/>
    <m/>
    <m/>
    <m/>
    <n v="54.347256000000002"/>
    <n v="48.621718000000001"/>
    <s v="exact"/>
    <s v="Ulyanovsk"/>
    <m/>
    <s v="Zavolzhskiy"/>
    <s v="Ulyanovsk Oblast"/>
    <x v="3"/>
    <s v="Eastern Europe"/>
    <m/>
    <m/>
    <m/>
    <m/>
    <m/>
    <m/>
    <s v="1026793"/>
    <m/>
    <s v="L407312"/>
    <s v="G408758"/>
  </r>
  <r>
    <s v="https://www.gem.wiki/Ulyanovsk_CHP-2_power_station"/>
    <x v="140"/>
    <s v="Ulyanovsk CHP-2 power station"/>
    <s v="Ульяновская ТЭЦ-2"/>
    <s v="2"/>
    <s v="NG/HFO"/>
    <n v="175"/>
    <x v="0"/>
    <x v="3"/>
    <s v="Y"/>
    <m/>
    <m/>
    <m/>
    <x v="24"/>
    <m/>
    <m/>
    <m/>
    <n v="54.347256000000002"/>
    <n v="48.621718000000001"/>
    <s v="exact"/>
    <s v="Ulyanovsk"/>
    <m/>
    <s v="Zavolzhskiy"/>
    <s v="Ulyanovsk Oblast"/>
    <x v="3"/>
    <s v="Eastern Europe"/>
    <m/>
    <m/>
    <m/>
    <m/>
    <m/>
    <m/>
    <s v="1026793"/>
    <m/>
    <s v="L407312"/>
    <s v="G408757"/>
  </r>
  <r>
    <s v="https://www.gem.wiki/Ulyanovsk_CHP-2_power_station"/>
    <x v="140"/>
    <s v="Ulyanovsk CHP-2 power station"/>
    <s v="Ульяновская ТЭЦ-2"/>
    <s v="3"/>
    <s v="NG/HFO"/>
    <n v="100"/>
    <x v="0"/>
    <x v="3"/>
    <s v="Y"/>
    <m/>
    <m/>
    <m/>
    <x v="19"/>
    <m/>
    <m/>
    <m/>
    <n v="54.347256000000002"/>
    <n v="48.621718000000001"/>
    <s v="exact"/>
    <s v="Ulyanovsk"/>
    <m/>
    <s v="Zavolzhskiy"/>
    <s v="Ulyanovsk Oblast"/>
    <x v="3"/>
    <s v="Eastern Europe"/>
    <m/>
    <m/>
    <m/>
    <m/>
    <m/>
    <m/>
    <s v="1026793"/>
    <m/>
    <s v="L407312"/>
    <s v="G408756"/>
  </r>
  <r>
    <s v="https://www.gem.wiki/Urengoy_mobile_power_station"/>
    <x v="140"/>
    <s v="Urengoy mobile power station"/>
    <m/>
    <s v="1"/>
    <s v="NG"/>
    <n v="72"/>
    <x v="0"/>
    <x v="4"/>
    <s v="Y"/>
    <m/>
    <m/>
    <m/>
    <x v="11"/>
    <m/>
    <m/>
    <m/>
    <n v="66.092205883493193"/>
    <n v="76.735422685332296"/>
    <s v="exact"/>
    <s v="Novy Urengoy"/>
    <m/>
    <m/>
    <s v="Yamalo-Nenets Autonomous Okrug"/>
    <x v="3"/>
    <s v="Eastern Europe"/>
    <m/>
    <m/>
    <m/>
    <m/>
    <m/>
    <m/>
    <m/>
    <m/>
    <s v="L408437"/>
    <s v="G411877"/>
  </r>
  <r>
    <s v="https://www.gem.wiki/Urengoyskaya_power_station"/>
    <x v="140"/>
    <s v="Urengoyskaya power station"/>
    <s v="Уренгойская ГРЭС"/>
    <s v="1"/>
    <s v="NG"/>
    <n v="505.7"/>
    <x v="0"/>
    <x v="0"/>
    <s v="Y"/>
    <m/>
    <m/>
    <m/>
    <x v="39"/>
    <m/>
    <m/>
    <m/>
    <n v="66.032864057389205"/>
    <n v="78.086021498697406"/>
    <s v="exact"/>
    <s v="Limbyayakha"/>
    <m/>
    <m/>
    <s v="Yamalo-Nenets Autonomous Okrug"/>
    <x v="3"/>
    <s v="Eastern Europe"/>
    <s v="WRI: WRI1003845"/>
    <m/>
    <m/>
    <m/>
    <m/>
    <m/>
    <s v="1026795"/>
    <m/>
    <s v="L407311"/>
    <s v="G408755"/>
  </r>
  <r>
    <s v="https://www.gem.wiki/Varnenskaya_power_station"/>
    <x v="140"/>
    <s v="Varnenskaya power station"/>
    <s v="ГПЭС Варненская"/>
    <s v="1"/>
    <s v="NG"/>
    <n v="77.400000000000006"/>
    <x v="0"/>
    <x v="4"/>
    <s v="N"/>
    <m/>
    <m/>
    <m/>
    <x v="34"/>
    <m/>
    <m/>
    <m/>
    <n v="53.226275898873297"/>
    <n v="60.944767086664001"/>
    <s v="approximate"/>
    <s v="Komsomol'ski"/>
    <m/>
    <m/>
    <s v="Chelyabinsk Oblast"/>
    <x v="3"/>
    <s v="Eastern Europe"/>
    <m/>
    <m/>
    <m/>
    <m/>
    <m/>
    <m/>
    <m/>
    <m/>
    <s v="L408436"/>
    <s v="G411876"/>
  </r>
  <r>
    <s v="https://www.gem.wiki/Vasileostrovskaya_power_station"/>
    <x v="140"/>
    <s v="Vasileostrovskaya power station"/>
    <s v="Василеостровская ТЭЦ"/>
    <s v="3"/>
    <s v="NG/HFO"/>
    <n v="50"/>
    <x v="0"/>
    <x v="3"/>
    <s v="Y"/>
    <m/>
    <m/>
    <m/>
    <x v="9"/>
    <m/>
    <m/>
    <m/>
    <n v="59.9253"/>
    <n v="30.2469"/>
    <s v="exact"/>
    <s v="Saint Petersburg"/>
    <m/>
    <m/>
    <s v="Saint Petersburg"/>
    <x v="3"/>
    <s v="Eastern Europe"/>
    <s v="WRI: WRI1061627"/>
    <m/>
    <s v="Vasileostrovskaya CHPP-7, CHPP of the Vera Slutskaya factory, CHPP-7 Lenenergo, HPP-7"/>
    <m/>
    <m/>
    <m/>
    <s v="1021880"/>
    <n v="1198880"/>
    <s v="L407310"/>
    <s v="G408753"/>
  </r>
  <r>
    <s v="https://www.gem.wiki/Vasileostrovskaya_power_station"/>
    <x v="140"/>
    <s v="Vasileostrovskaya power station"/>
    <s v="Василеостровская ТЭЦ"/>
    <s v="5"/>
    <s v="NG/HFO"/>
    <n v="60"/>
    <x v="0"/>
    <x v="3"/>
    <s v="Y"/>
    <m/>
    <m/>
    <m/>
    <x v="43"/>
    <m/>
    <m/>
    <m/>
    <n v="59.9253"/>
    <n v="30.2469"/>
    <s v="exact"/>
    <s v="Saint Petersburg"/>
    <m/>
    <m/>
    <s v="Saint Petersburg"/>
    <x v="3"/>
    <s v="Eastern Europe"/>
    <s v="WRI: WRI1061627"/>
    <m/>
    <s v="Vasileostrovskaya CHPP-7, CHPP of the Vera Slutskaya factory, CHPP-7 Lenenergo, HPP-7"/>
    <m/>
    <m/>
    <m/>
    <s v="1021880"/>
    <n v="1182726"/>
    <s v="L407310"/>
    <s v="G408754"/>
  </r>
  <r>
    <s v="https://www.gem.wiki/Verkhnetagilskaya_GRES_power_plant"/>
    <x v="140"/>
    <s v="Verkhnetagilskaya GRES power plant"/>
    <s v="Верхнетагильская ГРЭС"/>
    <s v="10"/>
    <s v="NG/HFO"/>
    <n v="205"/>
    <x v="0"/>
    <x v="3"/>
    <s v="Y"/>
    <m/>
    <m/>
    <m/>
    <x v="82"/>
    <m/>
    <m/>
    <m/>
    <n v="57.355600000000003"/>
    <n v="59.960299999999997"/>
    <s v="exact"/>
    <s v="Verkhny Tagil"/>
    <m/>
    <m/>
    <s v="Sverdlovsk Oblast"/>
    <x v="3"/>
    <s v="Eastern Europe"/>
    <s v="WRI: WRI1003849"/>
    <m/>
    <m/>
    <m/>
    <m/>
    <m/>
    <s v="1030658"/>
    <m/>
    <s v="L407309"/>
    <s v="G408743"/>
  </r>
  <r>
    <s v="https://www.gem.wiki/Verkhnetagilskaya_GRES_power_plant"/>
    <x v="140"/>
    <s v="Verkhnetagilskaya GRES power plant"/>
    <s v="Верхнетагильская ГРЭС"/>
    <s v="11"/>
    <s v="NG/HFO"/>
    <n v="205"/>
    <x v="0"/>
    <x v="3"/>
    <s v="Y"/>
    <m/>
    <m/>
    <m/>
    <x v="82"/>
    <m/>
    <m/>
    <m/>
    <n v="57.355600000000003"/>
    <n v="59.960299999999997"/>
    <s v="exact"/>
    <s v="Verkhny Tagil"/>
    <m/>
    <m/>
    <s v="Sverdlovsk Oblast"/>
    <x v="3"/>
    <s v="Eastern Europe"/>
    <s v="WRI: WRI1003849"/>
    <m/>
    <m/>
    <m/>
    <m/>
    <m/>
    <s v="1030658"/>
    <m/>
    <s v="L407309"/>
    <s v="G408742"/>
  </r>
  <r>
    <s v="https://www.gem.wiki/Verkhnetagilskaya_GRES_power_plant"/>
    <x v="140"/>
    <s v="Verkhnetagilskaya GRES power plant"/>
    <s v="Верхнетагильская ГРЭС"/>
    <s v="12"/>
    <s v="NG/HFO"/>
    <n v="447"/>
    <x v="0"/>
    <x v="0"/>
    <s v="Y"/>
    <m/>
    <m/>
    <m/>
    <x v="5"/>
    <m/>
    <m/>
    <m/>
    <n v="57.355600000000003"/>
    <n v="59.960299999999997"/>
    <s v="exact"/>
    <s v="Verkhny Tagil"/>
    <m/>
    <m/>
    <s v="Sverdlovsk Oblast"/>
    <x v="3"/>
    <s v="Eastern Europe"/>
    <s v="WRI: WRI1003849"/>
    <m/>
    <m/>
    <m/>
    <m/>
    <m/>
    <s v="1030658"/>
    <m/>
    <s v="L407309"/>
    <s v="G408741"/>
  </r>
  <r>
    <s v="https://www.gem.wiki/Verkhnetagilskaya_GRES_power_plant"/>
    <x v="140"/>
    <s v="Verkhnetagilskaya GRES power plant"/>
    <s v="Верхнетагильская ГРЭС"/>
    <s v="9"/>
    <s v="NG/HFO"/>
    <n v="205"/>
    <x v="0"/>
    <x v="3"/>
    <s v="Y"/>
    <m/>
    <m/>
    <m/>
    <x v="82"/>
    <m/>
    <m/>
    <m/>
    <n v="57.355600000000003"/>
    <n v="59.960299999999997"/>
    <s v="exact"/>
    <s v="Verkhny Tagil"/>
    <m/>
    <m/>
    <s v="Sverdlovsk Oblast"/>
    <x v="3"/>
    <s v="Eastern Europe"/>
    <s v="WRI: WRI1003849"/>
    <m/>
    <m/>
    <m/>
    <m/>
    <m/>
    <s v="1030658"/>
    <m/>
    <s v="L407309"/>
    <s v="G408744"/>
  </r>
  <r>
    <s v="https://www.gem.wiki/Vladimir_CHP-2_power_station"/>
    <x v="140"/>
    <s v="Vladimir CHP-2 power station"/>
    <s v="Владимирская ТЭЦ-2"/>
    <s v="3"/>
    <s v="NG/HFO"/>
    <n v="100"/>
    <x v="0"/>
    <x v="3"/>
    <s v="Y"/>
    <m/>
    <m/>
    <m/>
    <x v="70"/>
    <m/>
    <m/>
    <m/>
    <n v="56.144799999999996"/>
    <n v="40.454599999999999"/>
    <s v="exact"/>
    <s v="Vladimir"/>
    <m/>
    <m/>
    <s v="Vladimir"/>
    <x v="3"/>
    <s v="Eastern Europe"/>
    <s v="WRI: WRI1003851"/>
    <m/>
    <m/>
    <m/>
    <m/>
    <m/>
    <s v="1026806"/>
    <m/>
    <s v="L407308"/>
    <s v="G408739"/>
  </r>
  <r>
    <s v="https://www.gem.wiki/Vladimir_CHP-2_power_station"/>
    <x v="140"/>
    <s v="Vladimir CHP-2 power station"/>
    <s v="Владимирская ТЭЦ-2"/>
    <s v="4"/>
    <s v="NG/HFO"/>
    <n v="100"/>
    <x v="0"/>
    <x v="3"/>
    <s v="Y"/>
    <m/>
    <m/>
    <m/>
    <x v="73"/>
    <m/>
    <m/>
    <m/>
    <n v="56.144799999999996"/>
    <n v="40.454599999999999"/>
    <s v="exact"/>
    <s v="Vladimir"/>
    <m/>
    <m/>
    <s v="Vladimir"/>
    <x v="3"/>
    <s v="Eastern Europe"/>
    <s v="WRI: WRI1003851"/>
    <m/>
    <m/>
    <m/>
    <m/>
    <m/>
    <s v="1026806"/>
    <m/>
    <s v="L407308"/>
    <s v="G408738"/>
  </r>
  <r>
    <s v="https://www.gem.wiki/Vladimir_CHP-2_power_station"/>
    <x v="140"/>
    <s v="Vladimir CHP-2 power station"/>
    <s v="Владимирская ТЭЦ-2"/>
    <s v="5"/>
    <s v="NG/HFO"/>
    <n v="80"/>
    <x v="0"/>
    <x v="3"/>
    <s v="Y"/>
    <m/>
    <m/>
    <m/>
    <x v="29"/>
    <m/>
    <m/>
    <m/>
    <n v="56.144799999999996"/>
    <n v="40.454599999999999"/>
    <s v="exact"/>
    <s v="Vladimir"/>
    <m/>
    <m/>
    <s v="Vladimir"/>
    <x v="3"/>
    <s v="Eastern Europe"/>
    <s v="WRI: WRI1003851"/>
    <m/>
    <m/>
    <m/>
    <m/>
    <m/>
    <s v="1026806"/>
    <m/>
    <s v="L407308"/>
    <s v="G408737"/>
  </r>
  <r>
    <s v="https://www.gem.wiki/Vladimir_CHP-2_power_station"/>
    <x v="140"/>
    <s v="Vladimir CHP-2 power station"/>
    <s v="Владимирская ТЭЦ-2"/>
    <s v="6"/>
    <s v="NG/HFO"/>
    <n v="80"/>
    <x v="0"/>
    <x v="3"/>
    <s v="Y"/>
    <m/>
    <m/>
    <m/>
    <x v="19"/>
    <m/>
    <m/>
    <m/>
    <n v="56.144799999999996"/>
    <n v="40.454599999999999"/>
    <s v="exact"/>
    <s v="Vladimir"/>
    <m/>
    <m/>
    <s v="Vladimir"/>
    <x v="3"/>
    <s v="Eastern Europe"/>
    <s v="WRI: WRI1003851"/>
    <m/>
    <m/>
    <m/>
    <m/>
    <m/>
    <s v="1026806"/>
    <m/>
    <s v="L407308"/>
    <s v="G408736"/>
  </r>
  <r>
    <s v="https://www.gem.wiki/Vladimir_CHP-2_power_station"/>
    <x v="140"/>
    <s v="Vladimir CHP-2 power station"/>
    <s v="Владимирская ТЭЦ-2"/>
    <s v="CC1"/>
    <s v="NG/HFO"/>
    <n v="236"/>
    <x v="0"/>
    <x v="0"/>
    <s v="Y"/>
    <m/>
    <m/>
    <m/>
    <x v="2"/>
    <m/>
    <m/>
    <m/>
    <n v="56.144799999999996"/>
    <n v="40.454599999999999"/>
    <s v="exact"/>
    <s v="Vladimir"/>
    <m/>
    <m/>
    <s v="Vladimir"/>
    <x v="3"/>
    <s v="Eastern Europe"/>
    <s v="WRI: WRI1003851"/>
    <m/>
    <m/>
    <m/>
    <m/>
    <m/>
    <s v="1026806"/>
    <s v="1232738, 1247950"/>
    <s v="L407308"/>
    <s v="G408735"/>
  </r>
  <r>
    <s v="https://www.gem.wiki/Vladivostok-2_power_station"/>
    <x v="140"/>
    <s v="Vladivostok-2 power station"/>
    <s v="Владивостокская ТЭЦ-2"/>
    <s v="1"/>
    <s v="NG/C"/>
    <n v="80"/>
    <x v="6"/>
    <x v="3"/>
    <s v="Y"/>
    <m/>
    <m/>
    <m/>
    <x v="65"/>
    <n v="2022"/>
    <m/>
    <m/>
    <n v="43.100866000000003"/>
    <n v="131.972542"/>
    <s v="exact"/>
    <s v="Vladivostok"/>
    <m/>
    <m/>
    <s v="Primorsky Krai"/>
    <x v="3"/>
    <s v="Eastern Europe"/>
    <s v="WRI: WRI1003850"/>
    <m/>
    <m/>
    <m/>
    <m/>
    <m/>
    <s v="1026808"/>
    <n v="1156327"/>
    <s v="L103377"/>
    <s v="G408734"/>
  </r>
  <r>
    <s v="https://www.gem.wiki/Vladivostok-2_power_station"/>
    <x v="140"/>
    <s v="Vladivostok-2 power station"/>
    <s v="Владивостокская ТЭЦ-2"/>
    <s v="1R"/>
    <s v="NG"/>
    <n v="120"/>
    <x v="1"/>
    <x v="3"/>
    <s v="Y"/>
    <s v="not found"/>
    <s v="not found"/>
    <s v="replacement"/>
    <x v="49"/>
    <m/>
    <m/>
    <m/>
    <n v="43.100866000000003"/>
    <n v="131.972542"/>
    <s v="exact"/>
    <s v="Vladivostok"/>
    <m/>
    <m/>
    <s v="Primorsky Krai"/>
    <x v="3"/>
    <s v="Eastern Europe"/>
    <s v="WRI: WRI1003850"/>
    <m/>
    <m/>
    <m/>
    <m/>
    <m/>
    <s v="1026808"/>
    <s v="not found"/>
    <s v="L103377"/>
    <s v="G408728"/>
  </r>
  <r>
    <s v="https://www.gem.wiki/Vladivostok-2_power_station"/>
    <x v="140"/>
    <s v="Vladivostok-2 power station"/>
    <s v="Владивостокская ТЭЦ-2"/>
    <s v="2"/>
    <s v="NG/C"/>
    <n v="98"/>
    <x v="0"/>
    <x v="3"/>
    <s v="Y"/>
    <m/>
    <m/>
    <m/>
    <x v="65"/>
    <m/>
    <n v="2027"/>
    <m/>
    <n v="43.100866000000003"/>
    <n v="131.972542"/>
    <s v="exact"/>
    <s v="Vladivostok"/>
    <m/>
    <m/>
    <s v="Primorsky Krai"/>
    <x v="3"/>
    <s v="Eastern Europe"/>
    <s v="WRI: WRI1003850"/>
    <m/>
    <m/>
    <m/>
    <m/>
    <m/>
    <s v="1026808"/>
    <n v="1156326"/>
    <s v="L103377"/>
    <s v="G408733"/>
  </r>
  <r>
    <s v="https://www.gem.wiki/Vladivostok-2_power_station"/>
    <x v="140"/>
    <s v="Vladivostok-2 power station"/>
    <s v="Владивостокская ТЭЦ-2"/>
    <s v="2R"/>
    <s v="NG"/>
    <n v="120"/>
    <x v="3"/>
    <x v="3"/>
    <s v="Y"/>
    <s v="not found"/>
    <s v="not found"/>
    <s v="replacement"/>
    <x v="41"/>
    <m/>
    <m/>
    <m/>
    <n v="43.100866000000003"/>
    <n v="131.972542"/>
    <s v="exact"/>
    <s v="Vladivostok"/>
    <m/>
    <m/>
    <s v="Primorsky Krai"/>
    <x v="3"/>
    <s v="Eastern Europe"/>
    <s v="WRI: WRI1003850"/>
    <m/>
    <m/>
    <m/>
    <m/>
    <m/>
    <s v="1026808"/>
    <s v="not found"/>
    <s v="L103377"/>
    <s v="G408727"/>
  </r>
  <r>
    <s v="https://www.gem.wiki/Vladivostok-2_power_station"/>
    <x v="140"/>
    <s v="Vladivostok-2 power station"/>
    <s v="Владивостокская ТЭЦ-2"/>
    <s v="3"/>
    <s v="NG/C"/>
    <n v="105"/>
    <x v="0"/>
    <x v="3"/>
    <s v="Y"/>
    <m/>
    <m/>
    <m/>
    <x v="70"/>
    <m/>
    <n v="2027"/>
    <m/>
    <n v="43.100866000000003"/>
    <n v="131.972542"/>
    <s v="exact"/>
    <s v="Vladivostok"/>
    <m/>
    <m/>
    <s v="Primorsky Krai"/>
    <x v="3"/>
    <s v="Eastern Europe"/>
    <s v="WRI: WRI1003850"/>
    <m/>
    <m/>
    <m/>
    <m/>
    <m/>
    <s v="1026808"/>
    <n v="1162018"/>
    <s v="L103377"/>
    <s v="G408732"/>
  </r>
  <r>
    <s v="https://www.gem.wiki/Vladivostok-2_power_station"/>
    <x v="140"/>
    <s v="Vladivostok-2 power station"/>
    <s v="Владивостокская ТЭЦ-2"/>
    <s v="3R"/>
    <s v="NG"/>
    <n v="120"/>
    <x v="3"/>
    <x v="3"/>
    <s v="Y"/>
    <s v="not found"/>
    <s v="not found"/>
    <s v="replacement"/>
    <x v="41"/>
    <m/>
    <m/>
    <m/>
    <n v="43.100866000000003"/>
    <n v="131.972542"/>
    <s v="exact"/>
    <s v="Vladivostok"/>
    <m/>
    <m/>
    <s v="Primorsky Krai"/>
    <x v="3"/>
    <s v="Eastern Europe"/>
    <s v="WRI: WRI1003850"/>
    <m/>
    <m/>
    <m/>
    <m/>
    <m/>
    <s v="1026808"/>
    <s v="not found"/>
    <s v="L103377"/>
    <s v="G408726"/>
  </r>
  <r>
    <s v="https://www.gem.wiki/Vladivostok-2_power_station"/>
    <x v="140"/>
    <s v="Vladivostok-2 power station"/>
    <s v="Владивостокская ТЭЦ-2"/>
    <s v="4"/>
    <s v="NG"/>
    <n v="109"/>
    <x v="0"/>
    <x v="3"/>
    <s v="Y"/>
    <s v="not found"/>
    <s v="not found"/>
    <s v="conversion"/>
    <x v="3"/>
    <m/>
    <m/>
    <m/>
    <n v="43.100866000000003"/>
    <n v="131.972542"/>
    <s v="exact"/>
    <s v="Vladivostok"/>
    <m/>
    <m/>
    <s v="Primorsky Krai"/>
    <x v="3"/>
    <s v="Eastern Europe"/>
    <s v="WRI: WRI1003850"/>
    <m/>
    <m/>
    <m/>
    <m/>
    <m/>
    <s v="1026808"/>
    <s v="not found"/>
    <s v="L103377"/>
    <s v="G408731"/>
  </r>
  <r>
    <s v="https://www.gem.wiki/Vladivostok-2_power_station"/>
    <x v="140"/>
    <s v="Vladivostok-2 power station"/>
    <s v="Владивостокская ТЭЦ-2"/>
    <s v="5"/>
    <s v="NG"/>
    <n v="50"/>
    <x v="0"/>
    <x v="3"/>
    <s v="Y"/>
    <s v="not found"/>
    <s v="not found"/>
    <s v="conversion"/>
    <x v="3"/>
    <m/>
    <m/>
    <m/>
    <n v="43.100866000000003"/>
    <n v="131.972542"/>
    <s v="exact"/>
    <s v="Vladivostok"/>
    <m/>
    <m/>
    <s v="Primorsky Krai"/>
    <x v="3"/>
    <s v="Eastern Europe"/>
    <s v="WRI: WRI1003850"/>
    <m/>
    <m/>
    <m/>
    <m/>
    <m/>
    <s v="1026808"/>
    <s v="not found"/>
    <s v="L103377"/>
    <s v="G408730"/>
  </r>
  <r>
    <s v="https://www.gem.wiki/Vladivostok-2_power_station"/>
    <x v="140"/>
    <s v="Vladivostok-2 power station"/>
    <s v="Владивостокская ТЭЦ-2"/>
    <s v="6"/>
    <s v="NG"/>
    <n v="55"/>
    <x v="0"/>
    <x v="3"/>
    <s v="Y"/>
    <s v="not found"/>
    <s v="not found"/>
    <s v="conversion"/>
    <x v="3"/>
    <m/>
    <m/>
    <m/>
    <n v="43.100866000000003"/>
    <n v="131.972542"/>
    <s v="exact"/>
    <s v="Vladivostok"/>
    <m/>
    <m/>
    <s v="Primorsky Krai"/>
    <x v="3"/>
    <s v="Eastern Europe"/>
    <s v="WRI: WRI1003850"/>
    <m/>
    <m/>
    <m/>
    <m/>
    <m/>
    <s v="1026808"/>
    <s v="not found"/>
    <s v="L103377"/>
    <s v="G408729"/>
  </r>
  <r>
    <s v="https://www.gem.wiki/Volgodonskaya_CHP-2_power_station"/>
    <x v="140"/>
    <s v="Volgodonskaya CHP-2 power station"/>
    <s v="Волгодонская ТЭЦ-2"/>
    <s v="1"/>
    <s v="NG/HFO"/>
    <n v="60"/>
    <x v="6"/>
    <x v="3"/>
    <s v="Y"/>
    <m/>
    <m/>
    <m/>
    <x v="79"/>
    <n v="2021"/>
    <m/>
    <m/>
    <n v="47.496082999999999"/>
    <n v="42.210555999999997"/>
    <s v="exact"/>
    <s v="Volgodonsk"/>
    <m/>
    <m/>
    <s v="Rostov Oblast"/>
    <x v="3"/>
    <s v="Eastern Europe"/>
    <m/>
    <m/>
    <m/>
    <m/>
    <m/>
    <m/>
    <s v="1026810"/>
    <n v="1182855"/>
    <s v="L407307"/>
    <s v="G408725"/>
  </r>
  <r>
    <s v="https://www.gem.wiki/Volgodonskaya_CHP-2_power_station"/>
    <x v="140"/>
    <s v="Volgodonskaya CHP-2 power station"/>
    <s v="Волгодонская ТЭЦ-2"/>
    <s v="2"/>
    <s v="NG/HFO"/>
    <n v="110"/>
    <x v="0"/>
    <x v="3"/>
    <s v="Y"/>
    <m/>
    <m/>
    <m/>
    <x v="76"/>
    <m/>
    <m/>
    <m/>
    <n v="47.496082999999999"/>
    <n v="42.210555999999997"/>
    <s v="exact"/>
    <s v="Volgodonsk"/>
    <m/>
    <m/>
    <s v="Rostov Oblast"/>
    <x v="3"/>
    <s v="Eastern Europe"/>
    <m/>
    <m/>
    <m/>
    <m/>
    <m/>
    <m/>
    <s v="1026810"/>
    <n v="1202629"/>
    <s v="L407307"/>
    <s v="G408724"/>
  </r>
  <r>
    <s v="https://www.gem.wiki/Volgodonskaya_CHP-2_power_station"/>
    <x v="140"/>
    <s v="Volgodonskaya CHP-2 power station"/>
    <s v="Волгодонская ТЭЦ-2"/>
    <s v="3"/>
    <s v="NG/HFO"/>
    <n v="110"/>
    <x v="0"/>
    <x v="3"/>
    <s v="Y"/>
    <m/>
    <m/>
    <m/>
    <x v="51"/>
    <m/>
    <m/>
    <m/>
    <n v="47.496082999999999"/>
    <n v="42.210555999999997"/>
    <s v="exact"/>
    <s v="Volgodonsk"/>
    <m/>
    <m/>
    <s v="Rostov Oblast"/>
    <x v="3"/>
    <s v="Eastern Europe"/>
    <m/>
    <m/>
    <m/>
    <m/>
    <m/>
    <m/>
    <s v="1026810"/>
    <n v="1202628"/>
    <s v="L407307"/>
    <s v="G408723"/>
  </r>
  <r>
    <s v="https://www.gem.wiki/Volgodonskaya_CHP-2_power_station"/>
    <x v="140"/>
    <s v="Volgodonskaya CHP-2 power station"/>
    <s v="Волгодонская ТЭЦ-2"/>
    <s v="4"/>
    <s v="NG/HFO"/>
    <n v="140"/>
    <x v="0"/>
    <x v="3"/>
    <s v="Y"/>
    <m/>
    <m/>
    <m/>
    <x v="24"/>
    <m/>
    <m/>
    <m/>
    <n v="47.496082999999999"/>
    <n v="42.210555999999997"/>
    <s v="exact"/>
    <s v="Volgodonsk"/>
    <m/>
    <m/>
    <s v="Rostov Oblast"/>
    <x v="3"/>
    <s v="Eastern Europe"/>
    <m/>
    <m/>
    <m/>
    <m/>
    <m/>
    <m/>
    <s v="1026810"/>
    <n v="1202134"/>
    <s v="L407307"/>
    <s v="G408722"/>
  </r>
  <r>
    <s v="https://www.gem.wiki/Volgograd_CHP-2_power_station"/>
    <x v="140"/>
    <s v="Volgograd CHP-2 power station"/>
    <s v="Волгоградская ТЭЦ-2"/>
    <s v="10"/>
    <s v="NG/HFO"/>
    <n v="50"/>
    <x v="0"/>
    <x v="3"/>
    <s v="Y"/>
    <m/>
    <m/>
    <m/>
    <x v="63"/>
    <m/>
    <m/>
    <m/>
    <n v="48.502361000000001"/>
    <n v="44.608325000000001"/>
    <s v="exact"/>
    <s v="Volgograd"/>
    <m/>
    <s v="Krasnoarmeisky"/>
    <s v="Volgograd Oblast"/>
    <x v="3"/>
    <s v="Eastern Europe"/>
    <m/>
    <m/>
    <m/>
    <m/>
    <m/>
    <m/>
    <s v="1070226"/>
    <m/>
    <s v="L407306"/>
    <s v="G411875"/>
  </r>
  <r>
    <s v="https://www.gem.wiki/Volgograd_CHP-2_power_station"/>
    <x v="140"/>
    <s v="Volgograd CHP-2 power station"/>
    <s v="Волгоградская ТЭЦ-2"/>
    <s v="7"/>
    <s v="NG/HFO"/>
    <n v="60"/>
    <x v="0"/>
    <x v="3"/>
    <s v="Y"/>
    <m/>
    <m/>
    <m/>
    <x v="63"/>
    <m/>
    <m/>
    <m/>
    <n v="48.502361000000001"/>
    <n v="44.608325000000001"/>
    <s v="exact"/>
    <s v="Volgograd"/>
    <m/>
    <s v="Krasnoarmeisky"/>
    <s v="Volgograd Oblast"/>
    <x v="3"/>
    <s v="Eastern Europe"/>
    <m/>
    <m/>
    <m/>
    <m/>
    <m/>
    <m/>
    <s v="1070226"/>
    <m/>
    <s v="L407306"/>
    <s v="G408721"/>
  </r>
  <r>
    <s v="https://www.gem.wiki/Volgograd_CHP-2_power_station"/>
    <x v="140"/>
    <s v="Volgograd CHP-2 power station"/>
    <s v="Волгоградская ТЭЦ-2"/>
    <s v="8"/>
    <s v="NG/HFO"/>
    <n v="50"/>
    <x v="0"/>
    <x v="3"/>
    <s v="Y"/>
    <m/>
    <m/>
    <m/>
    <x v="63"/>
    <m/>
    <m/>
    <m/>
    <n v="48.502361000000001"/>
    <n v="44.608325000000001"/>
    <s v="exact"/>
    <s v="Volgograd"/>
    <m/>
    <s v="Krasnoarmeisky"/>
    <s v="Volgograd Oblast"/>
    <x v="3"/>
    <s v="Eastern Europe"/>
    <m/>
    <m/>
    <m/>
    <m/>
    <m/>
    <m/>
    <s v="1070226"/>
    <m/>
    <s v="L407306"/>
    <s v="G411874"/>
  </r>
  <r>
    <s v="https://www.gem.wiki/Volgograd_CHP-2_power_station"/>
    <x v="140"/>
    <s v="Volgograd CHP-2 power station"/>
    <s v="Волгоградская ТЭЦ-2"/>
    <s v="9"/>
    <s v="NG/HFO"/>
    <n v="65"/>
    <x v="0"/>
    <x v="3"/>
    <s v="Y"/>
    <m/>
    <m/>
    <m/>
    <x v="63"/>
    <m/>
    <m/>
    <m/>
    <n v="48.502361000000001"/>
    <n v="44.608325000000001"/>
    <s v="exact"/>
    <s v="Volgograd"/>
    <m/>
    <s v="Krasnoarmeisky"/>
    <s v="Volgograd Oblast"/>
    <x v="3"/>
    <s v="Eastern Europe"/>
    <m/>
    <m/>
    <m/>
    <m/>
    <m/>
    <m/>
    <s v="1070226"/>
    <m/>
    <s v="L407306"/>
    <s v="G411873"/>
  </r>
  <r>
    <s v="https://www.gem.wiki/Volgograd_CHP-3_power_station"/>
    <x v="140"/>
    <s v="Volgograd CHP-3 power station"/>
    <s v="Волгоградская ТЭЦ-3"/>
    <s v="1"/>
    <s v="NG/HFO"/>
    <n v="130"/>
    <x v="0"/>
    <x v="3"/>
    <s v="Y"/>
    <m/>
    <m/>
    <m/>
    <x v="46"/>
    <m/>
    <m/>
    <m/>
    <n v="48.457500000000003"/>
    <n v="44.668332999999997"/>
    <s v="exact"/>
    <s v="Volgograd"/>
    <m/>
    <s v="Krasnoarmeisky"/>
    <s v="Volgograd Oblast"/>
    <x v="3"/>
    <s v="Eastern Europe"/>
    <s v="WRI: WRI1061766"/>
    <m/>
    <m/>
    <m/>
    <m/>
    <m/>
    <s v="1070227"/>
    <m/>
    <s v="L407305"/>
    <s v="G408720"/>
  </r>
  <r>
    <s v="https://www.gem.wiki/Volgograd_CHP-3_power_station"/>
    <x v="140"/>
    <s v="Volgograd CHP-3 power station"/>
    <s v="Волгоградская ТЭЦ-3"/>
    <s v="2"/>
    <s v="NG/HFO"/>
    <n v="106"/>
    <x v="0"/>
    <x v="3"/>
    <s v="Y"/>
    <m/>
    <m/>
    <m/>
    <x v="46"/>
    <m/>
    <m/>
    <m/>
    <n v="48.457500000000003"/>
    <n v="44.668332999999997"/>
    <s v="exact"/>
    <s v="Volgograd"/>
    <m/>
    <s v="Krasnoarmeisky"/>
    <s v="Volgograd Oblast"/>
    <x v="3"/>
    <s v="Eastern Europe"/>
    <s v="WRI: WRI1061766"/>
    <m/>
    <m/>
    <m/>
    <m/>
    <m/>
    <s v="1070227"/>
    <m/>
    <s v="L407305"/>
    <s v="G408719"/>
  </r>
  <r>
    <s v="https://www.gem.wiki/Vologda_power_station"/>
    <x v="140"/>
    <s v="Vologda power station"/>
    <s v="Вологодская ТЭЦ"/>
    <s v="1"/>
    <s v="NG"/>
    <n v="110"/>
    <x v="0"/>
    <x v="0"/>
    <s v="Y"/>
    <m/>
    <m/>
    <m/>
    <x v="2"/>
    <m/>
    <m/>
    <m/>
    <n v="59.194991000000002"/>
    <n v="39.938527999999998"/>
    <s v="exact"/>
    <s v="Vologda"/>
    <m/>
    <m/>
    <s v="Vologda"/>
    <x v="3"/>
    <s v="Eastern Europe"/>
    <s v="WRI: WRI1003852"/>
    <m/>
    <m/>
    <m/>
    <m/>
    <m/>
    <s v="1026813"/>
    <m/>
    <s v="L407304"/>
    <s v="G408718"/>
  </r>
  <r>
    <s v="https://www.gem.wiki/Volzhskaya_CHP-1_power_station"/>
    <x v="140"/>
    <s v="Volzhskaya CHP-1 power station"/>
    <s v="ВОЛЖСКАЯ ТЭЦ-1"/>
    <s v="1"/>
    <s v="NG/HFO"/>
    <n v="61"/>
    <x v="0"/>
    <x v="3"/>
    <s v="Y"/>
    <m/>
    <m/>
    <m/>
    <x v="10"/>
    <m/>
    <m/>
    <m/>
    <n v="48.824199999999998"/>
    <n v="44.817799999999998"/>
    <s v="exact"/>
    <s v="Volzhsky"/>
    <m/>
    <m/>
    <s v="Volgograd Oblast"/>
    <x v="3"/>
    <s v="Eastern Europe"/>
    <s v="WRI: WRI1061764"/>
    <m/>
    <m/>
    <m/>
    <m/>
    <m/>
    <s v="1026816"/>
    <m/>
    <s v="L407303"/>
    <s v="G408717"/>
  </r>
  <r>
    <s v="https://www.gem.wiki/Volzhskaya_CHP-1_power_station"/>
    <x v="140"/>
    <s v="Volzhskaya CHP-1 power station"/>
    <s v="ВОЛЖСКАЯ ТЭЦ-1"/>
    <s v="2"/>
    <s v="NG/HFO"/>
    <n v="61"/>
    <x v="0"/>
    <x v="3"/>
    <s v="Y"/>
    <m/>
    <m/>
    <m/>
    <x v="82"/>
    <m/>
    <m/>
    <m/>
    <n v="48.824199999999998"/>
    <n v="44.817799999999998"/>
    <s v="exact"/>
    <s v="Volzhsky"/>
    <m/>
    <m/>
    <s v="Volgograd Oblast"/>
    <x v="3"/>
    <s v="Eastern Europe"/>
    <s v="WRI: WRI1061764"/>
    <m/>
    <m/>
    <m/>
    <m/>
    <m/>
    <s v="1026816"/>
    <m/>
    <s v="L407303"/>
    <s v="G408715"/>
  </r>
  <r>
    <s v="https://www.gem.wiki/Volzhskaya_CHP-1_power_station"/>
    <x v="140"/>
    <s v="Volzhskaya CHP-1 power station"/>
    <s v="ВОЛЖСКАЯ ТЭЦ-1"/>
    <s v="5"/>
    <s v="NG/HFO"/>
    <n v="48"/>
    <x v="0"/>
    <x v="3"/>
    <s v="Y"/>
    <m/>
    <m/>
    <m/>
    <x v="74"/>
    <m/>
    <m/>
    <m/>
    <n v="48.824199999999998"/>
    <n v="44.817799999999998"/>
    <s v="exact"/>
    <s v="Volzhsky"/>
    <m/>
    <m/>
    <s v="Volgograd Oblast"/>
    <x v="3"/>
    <s v="Eastern Europe"/>
    <s v="WRI: WRI1061764"/>
    <m/>
    <m/>
    <m/>
    <m/>
    <m/>
    <s v="1026816"/>
    <m/>
    <s v="L407303"/>
    <s v="G408714"/>
  </r>
  <r>
    <s v="https://www.gem.wiki/Volzhskaya_CHP-1_power_station"/>
    <x v="140"/>
    <s v="Volzhskaya CHP-1 power station"/>
    <s v="ВОЛЖСКАЯ ТЭЦ-1"/>
    <s v="6"/>
    <s v="NG/HFO"/>
    <n v="97"/>
    <x v="0"/>
    <x v="3"/>
    <s v="Y"/>
    <m/>
    <m/>
    <m/>
    <x v="62"/>
    <m/>
    <m/>
    <m/>
    <n v="48.824199999999998"/>
    <n v="44.817799999999998"/>
    <s v="exact"/>
    <s v="Volzhsky"/>
    <m/>
    <m/>
    <s v="Volgograd Oblast"/>
    <x v="3"/>
    <s v="Eastern Europe"/>
    <s v="WRI: WRI1061764"/>
    <m/>
    <m/>
    <m/>
    <m/>
    <m/>
    <s v="1026816"/>
    <m/>
    <s v="L407303"/>
    <s v="G408713"/>
  </r>
  <r>
    <s v="https://www.gem.wiki/Volzhskaya_CHP-1_power_station"/>
    <x v="140"/>
    <s v="Volzhskaya CHP-1 power station"/>
    <s v="ВОЛЖСКАЯ ТЭЦ-1"/>
    <s v="7"/>
    <s v="NG/HFO"/>
    <n v="97"/>
    <x v="0"/>
    <x v="3"/>
    <s v="Y"/>
    <m/>
    <m/>
    <m/>
    <x v="70"/>
    <m/>
    <m/>
    <m/>
    <n v="48.824199999999998"/>
    <n v="44.817799999999998"/>
    <s v="exact"/>
    <s v="Volzhsky"/>
    <m/>
    <m/>
    <s v="Volgograd Oblast"/>
    <x v="3"/>
    <s v="Eastern Europe"/>
    <s v="WRI: WRI1061764"/>
    <m/>
    <m/>
    <m/>
    <m/>
    <m/>
    <s v="1026816"/>
    <m/>
    <s v="L407303"/>
    <s v="G408712"/>
  </r>
  <r>
    <s v="https://www.gem.wiki/Volzhskaya_CHP-1_power_station"/>
    <x v="140"/>
    <s v="Volzhskaya CHP-1 power station"/>
    <s v="ВОЛЖСКАЯ ТЭЦ-1"/>
    <s v="8"/>
    <s v="NG/HFO"/>
    <n v="133"/>
    <x v="0"/>
    <x v="3"/>
    <s v="Y"/>
    <m/>
    <m/>
    <m/>
    <x v="35"/>
    <m/>
    <m/>
    <m/>
    <n v="48.824199999999998"/>
    <n v="44.817799999999998"/>
    <s v="exact"/>
    <s v="Volzhsky"/>
    <m/>
    <m/>
    <s v="Volgograd Oblast"/>
    <x v="3"/>
    <s v="Eastern Europe"/>
    <s v="WRI: WRI1061764"/>
    <m/>
    <m/>
    <m/>
    <m/>
    <m/>
    <s v="1026816"/>
    <m/>
    <s v="L407303"/>
    <s v="G408711"/>
  </r>
  <r>
    <s v="https://www.gem.wiki/Volzhskaya_CHP-2_power_station"/>
    <x v="140"/>
    <s v="Volzhskaya CHP-2 power station"/>
    <s v="ВОЛЖСКАЯ ТЭЦ-2"/>
    <s v="1"/>
    <s v="NG/HFO"/>
    <n v="100"/>
    <x v="0"/>
    <x v="3"/>
    <s v="Y"/>
    <m/>
    <m/>
    <m/>
    <x v="12"/>
    <m/>
    <m/>
    <m/>
    <n v="48.774999999999999"/>
    <n v="44.839700000000001"/>
    <s v="exact"/>
    <s v="Volzhsky"/>
    <m/>
    <m/>
    <s v="Volgograd Oblast"/>
    <x v="3"/>
    <s v="Eastern Europe"/>
    <s v="WRI: WRI1061763"/>
    <m/>
    <m/>
    <m/>
    <m/>
    <m/>
    <s v="1026817"/>
    <m/>
    <s v="L407302"/>
    <s v="G408710"/>
  </r>
  <r>
    <s v="https://www.gem.wiki/Volzhskaya_CHP-2_power_station"/>
    <x v="140"/>
    <s v="Volzhskaya CHP-2 power station"/>
    <s v="ВОЛЖСКАЯ ТЭЦ-2"/>
    <s v="2"/>
    <s v="NG/HFO"/>
    <n v="140"/>
    <x v="0"/>
    <x v="3"/>
    <s v="Y"/>
    <m/>
    <m/>
    <m/>
    <x v="29"/>
    <m/>
    <m/>
    <m/>
    <n v="48.774999999999999"/>
    <n v="44.839700000000001"/>
    <s v="exact"/>
    <s v="Volzhsky"/>
    <m/>
    <m/>
    <s v="Volgograd Oblast"/>
    <x v="3"/>
    <s v="Eastern Europe"/>
    <s v="WRI: WRI1061763"/>
    <m/>
    <m/>
    <m/>
    <m/>
    <m/>
    <s v="1026817"/>
    <m/>
    <s v="L407302"/>
    <s v="G408709"/>
  </r>
  <r>
    <s v="https://www.gem.wiki/Volzhsky_Automobile_CHP_power_station"/>
    <x v="140"/>
    <s v="Volzhsky Automobile CHP power station"/>
    <s v="ТЭЦ Волжского автозавода"/>
    <s v="1"/>
    <s v="NG/HFO"/>
    <n v="60"/>
    <x v="0"/>
    <x v="3"/>
    <s v="Y"/>
    <m/>
    <m/>
    <m/>
    <x v="63"/>
    <m/>
    <m/>
    <m/>
    <n v="53.575000000000003"/>
    <n v="49.2453"/>
    <s v="exact"/>
    <s v="Tolyatti"/>
    <m/>
    <m/>
    <s v="Samara Oblast"/>
    <x v="3"/>
    <s v="Eastern Europe"/>
    <s v="WRI: WRI1003685"/>
    <m/>
    <s v="Avto Vaz Tets, CHP VAZ"/>
    <s v="both"/>
    <s v="Automobiles"/>
    <s v="power"/>
    <s v="1033078"/>
    <n v="1202141"/>
    <s v="L407301"/>
    <s v="G408708"/>
  </r>
  <r>
    <s v="https://www.gem.wiki/Volzhsky_Automobile_CHP_power_station"/>
    <x v="140"/>
    <s v="Volzhsky Automobile CHP power station"/>
    <s v="ТЭЦ Волжского автозавода"/>
    <s v="10"/>
    <s v="NG/HFO"/>
    <n v="135"/>
    <x v="0"/>
    <x v="3"/>
    <s v="Y"/>
    <m/>
    <m/>
    <m/>
    <x v="27"/>
    <m/>
    <m/>
    <m/>
    <n v="53.575000000000003"/>
    <n v="49.2453"/>
    <s v="exact"/>
    <s v="Tolyatti"/>
    <m/>
    <m/>
    <s v="Samara Oblast"/>
    <x v="3"/>
    <s v="Eastern Europe"/>
    <s v="WRI: WRI1003685"/>
    <m/>
    <s v="Avto Vaz Tets, CHP VAZ"/>
    <s v="both"/>
    <s v="Automobiles"/>
    <s v="power"/>
    <s v="1033078"/>
    <n v="1202137"/>
    <s v="L407301"/>
    <s v="G408699"/>
  </r>
  <r>
    <s v="https://www.gem.wiki/Volzhsky_Automobile_CHP_power_station"/>
    <x v="140"/>
    <s v="Volzhsky Automobile CHP power station"/>
    <s v="ТЭЦ Волжского автозавода"/>
    <s v="11"/>
    <s v="NG/HFO"/>
    <n v="142"/>
    <x v="0"/>
    <x v="3"/>
    <s v="Y"/>
    <m/>
    <m/>
    <m/>
    <x v="33"/>
    <m/>
    <m/>
    <m/>
    <n v="53.575000000000003"/>
    <n v="49.2453"/>
    <s v="exact"/>
    <s v="Tolyatti"/>
    <m/>
    <m/>
    <s v="Samara Oblast"/>
    <x v="3"/>
    <s v="Eastern Europe"/>
    <s v="WRI: WRI1003685"/>
    <m/>
    <s v="Avto Vaz Tets, CHP VAZ"/>
    <s v="both"/>
    <s v="Automobiles"/>
    <s v="power"/>
    <s v="1033078"/>
    <m/>
    <s v="L407301"/>
    <s v="G408698"/>
  </r>
  <r>
    <s v="https://www.gem.wiki/Volzhsky_Automobile_CHP_power_station"/>
    <x v="140"/>
    <s v="Volzhsky Automobile CHP power station"/>
    <s v="ТЭЦ Волжского автозавода"/>
    <s v="2"/>
    <s v="NG/HFO"/>
    <n v="60"/>
    <x v="0"/>
    <x v="3"/>
    <s v="Y"/>
    <m/>
    <m/>
    <m/>
    <x v="65"/>
    <m/>
    <m/>
    <m/>
    <n v="53.575000000000003"/>
    <n v="49.2453"/>
    <s v="exact"/>
    <s v="Tolyatti"/>
    <m/>
    <m/>
    <s v="Samara Oblast"/>
    <x v="3"/>
    <s v="Eastern Europe"/>
    <s v="WRI: WRI1003685"/>
    <m/>
    <s v="Avto Vaz Tets, CHP VAZ"/>
    <s v="both"/>
    <s v="Automobiles"/>
    <s v="power"/>
    <s v="1033078"/>
    <n v="1202142"/>
    <s v="L407301"/>
    <s v="G408707"/>
  </r>
  <r>
    <s v="https://www.gem.wiki/Volzhsky_Automobile_CHP_power_station"/>
    <x v="140"/>
    <s v="Volzhsky Automobile CHP power station"/>
    <s v="ТЭЦ Волжского автозавода"/>
    <s v="3"/>
    <s v="NG/HFO"/>
    <n v="105"/>
    <x v="0"/>
    <x v="3"/>
    <s v="Y"/>
    <m/>
    <m/>
    <m/>
    <x v="65"/>
    <m/>
    <m/>
    <m/>
    <n v="53.575000000000003"/>
    <n v="49.2453"/>
    <s v="exact"/>
    <s v="Tolyatti"/>
    <m/>
    <m/>
    <s v="Samara Oblast"/>
    <x v="3"/>
    <s v="Eastern Europe"/>
    <s v="WRI: WRI1003685"/>
    <m/>
    <s v="Avto Vaz Tets, CHP VAZ"/>
    <s v="both"/>
    <s v="Automobiles"/>
    <s v="power"/>
    <s v="1033078"/>
    <n v="1202143"/>
    <s v="L407301"/>
    <s v="G408706"/>
  </r>
  <r>
    <s v="https://www.gem.wiki/Volzhsky_Automobile_CHP_power_station"/>
    <x v="140"/>
    <s v="Volzhsky Automobile CHP power station"/>
    <s v="ТЭЦ Волжского автозавода"/>
    <s v="4"/>
    <s v="NG/HFO"/>
    <n v="105"/>
    <x v="0"/>
    <x v="3"/>
    <s v="Y"/>
    <m/>
    <m/>
    <m/>
    <x v="65"/>
    <m/>
    <m/>
    <m/>
    <n v="53.575000000000003"/>
    <n v="49.2453"/>
    <s v="exact"/>
    <s v="Tolyatti"/>
    <m/>
    <m/>
    <s v="Samara Oblast"/>
    <x v="3"/>
    <s v="Eastern Europe"/>
    <s v="WRI: WRI1003685"/>
    <m/>
    <s v="Avto Vaz Tets, CHP VAZ"/>
    <s v="both"/>
    <s v="Automobiles"/>
    <s v="power"/>
    <s v="1033078"/>
    <m/>
    <s v="L407301"/>
    <s v="G408705"/>
  </r>
  <r>
    <s v="https://www.gem.wiki/Volzhsky_Automobile_CHP_power_station"/>
    <x v="140"/>
    <s v="Volzhsky Automobile CHP power station"/>
    <s v="ТЭЦ Волжского автозавода"/>
    <s v="5"/>
    <s v="NG/HFO"/>
    <n v="105"/>
    <x v="0"/>
    <x v="3"/>
    <s v="Y"/>
    <m/>
    <m/>
    <m/>
    <x v="62"/>
    <m/>
    <m/>
    <m/>
    <n v="53.575000000000003"/>
    <n v="49.2453"/>
    <s v="exact"/>
    <s v="Tolyatti"/>
    <m/>
    <m/>
    <s v="Samara Oblast"/>
    <x v="3"/>
    <s v="Eastern Europe"/>
    <s v="WRI: WRI1003685"/>
    <m/>
    <s v="Avto Vaz Tets, CHP VAZ"/>
    <s v="both"/>
    <s v="Automobiles"/>
    <s v="power"/>
    <s v="1033078"/>
    <m/>
    <s v="L407301"/>
    <s v="G408704"/>
  </r>
  <r>
    <s v="https://www.gem.wiki/Volzhsky_Automobile_CHP_power_station"/>
    <x v="140"/>
    <s v="Volzhsky Automobile CHP power station"/>
    <s v="ТЭЦ Волжского автозавода"/>
    <s v="6"/>
    <s v="NG/HFO"/>
    <n v="105"/>
    <x v="0"/>
    <x v="3"/>
    <s v="Y"/>
    <m/>
    <m/>
    <m/>
    <x v="62"/>
    <m/>
    <m/>
    <m/>
    <n v="53.575000000000003"/>
    <n v="49.2453"/>
    <s v="exact"/>
    <s v="Tolyatti"/>
    <m/>
    <m/>
    <s v="Samara Oblast"/>
    <x v="3"/>
    <s v="Eastern Europe"/>
    <s v="WRI: WRI1003685"/>
    <m/>
    <s v="Avto Vaz Tets, CHP VAZ"/>
    <s v="both"/>
    <s v="Automobiles"/>
    <s v="power"/>
    <s v="1033078"/>
    <n v="1202139"/>
    <s v="L407301"/>
    <s v="G408703"/>
  </r>
  <r>
    <s v="https://www.gem.wiki/Volzhsky_Automobile_CHP_power_station"/>
    <x v="140"/>
    <s v="Volzhsky Automobile CHP power station"/>
    <s v="ТЭЦ Волжского автозавода"/>
    <s v="7"/>
    <s v="NG/HFO"/>
    <n v="110"/>
    <x v="0"/>
    <x v="3"/>
    <s v="Y"/>
    <m/>
    <m/>
    <m/>
    <x v="50"/>
    <m/>
    <m/>
    <m/>
    <n v="53.575000000000003"/>
    <n v="49.2453"/>
    <s v="exact"/>
    <s v="Tolyatti"/>
    <m/>
    <m/>
    <s v="Samara Oblast"/>
    <x v="3"/>
    <s v="Eastern Europe"/>
    <s v="WRI: WRI1003685"/>
    <m/>
    <s v="Avto Vaz Tets, CHP VAZ"/>
    <s v="both"/>
    <s v="Automobiles"/>
    <s v="power"/>
    <s v="1033078"/>
    <m/>
    <s v="L407301"/>
    <s v="G408702"/>
  </r>
  <r>
    <s v="https://www.gem.wiki/Volzhsky_Automobile_CHP_power_station"/>
    <x v="140"/>
    <s v="Volzhsky Automobile CHP power station"/>
    <s v="ТЭЦ Волжского автозавода"/>
    <s v="8"/>
    <s v="NG/HFO"/>
    <n v="110"/>
    <x v="0"/>
    <x v="3"/>
    <s v="Y"/>
    <m/>
    <m/>
    <m/>
    <x v="68"/>
    <m/>
    <m/>
    <m/>
    <n v="53.575000000000003"/>
    <n v="49.2453"/>
    <s v="exact"/>
    <s v="Tolyatti"/>
    <m/>
    <m/>
    <s v="Samara Oblast"/>
    <x v="3"/>
    <s v="Eastern Europe"/>
    <s v="WRI: WRI1003685"/>
    <m/>
    <s v="Avto Vaz Tets, CHP VAZ"/>
    <s v="both"/>
    <s v="Automobiles"/>
    <s v="power"/>
    <s v="1033078"/>
    <n v="1202140"/>
    <s v="L407301"/>
    <s v="G408701"/>
  </r>
  <r>
    <s v="https://www.gem.wiki/Volzhsky_Automobile_CHP_power_station"/>
    <x v="140"/>
    <s v="Volzhsky Automobile CHP power station"/>
    <s v="ТЭЦ Волжского автозавода"/>
    <s v="9"/>
    <s v="NG/HFO"/>
    <n v="135"/>
    <x v="0"/>
    <x v="3"/>
    <s v="Y"/>
    <m/>
    <m/>
    <m/>
    <x v="26"/>
    <m/>
    <m/>
    <m/>
    <n v="53.575000000000003"/>
    <n v="49.2453"/>
    <s v="exact"/>
    <s v="Tolyatti"/>
    <m/>
    <m/>
    <s v="Samara Oblast"/>
    <x v="3"/>
    <s v="Eastern Europe"/>
    <s v="WRI: WRI1003685"/>
    <m/>
    <s v="Avto Vaz Tets, CHP VAZ"/>
    <s v="both"/>
    <s v="Automobiles"/>
    <s v="power"/>
    <s v="1033078"/>
    <m/>
    <s v="L407301"/>
    <s v="G408700"/>
  </r>
  <r>
    <s v="https://www.gem.wiki/Vorkutinskaya-2_power_station"/>
    <x v="140"/>
    <s v="Vorkutinskaya-2 power station"/>
    <s v="Воркутинская ТЭЦ-2"/>
    <s v="5"/>
    <s v="NG"/>
    <n v="50"/>
    <x v="0"/>
    <x v="3"/>
    <s v="Y"/>
    <s v="not found"/>
    <s v="not found"/>
    <s v="conversion"/>
    <x v="74"/>
    <m/>
    <m/>
    <m/>
    <n v="67.499648221566403"/>
    <n v="64.018893085243704"/>
    <s v="exact"/>
    <s v="Vorkuta"/>
    <m/>
    <m/>
    <s v="Komi Republic"/>
    <x v="3"/>
    <s v="Eastern Europe"/>
    <m/>
    <m/>
    <m/>
    <m/>
    <m/>
    <m/>
    <s v="1026821"/>
    <m/>
    <s v="L103348"/>
    <s v="G408697"/>
  </r>
  <r>
    <s v="https://www.gem.wiki/Vorkutinskaya-2_power_station"/>
    <x v="140"/>
    <s v="Vorkutinskaya-2 power station"/>
    <s v="Воркутинская ТЭЦ-2"/>
    <s v="6"/>
    <s v="NG"/>
    <n v="60"/>
    <x v="0"/>
    <x v="3"/>
    <s v="Y"/>
    <s v="not found"/>
    <s v="not found"/>
    <s v="conversion"/>
    <x v="74"/>
    <m/>
    <m/>
    <m/>
    <n v="67.499648221566403"/>
    <n v="64.018893085243704"/>
    <s v="exact"/>
    <s v="Vorkuta"/>
    <m/>
    <m/>
    <s v="Komi Republic"/>
    <x v="3"/>
    <s v="Eastern Europe"/>
    <m/>
    <m/>
    <m/>
    <m/>
    <m/>
    <m/>
    <s v="1026821"/>
    <m/>
    <s v="L103348"/>
    <s v="G408696"/>
  </r>
  <r>
    <s v="https://www.gem.wiki/Vorkutinskaya-2_power_station"/>
    <x v="140"/>
    <s v="Vorkutinskaya-2 power station"/>
    <s v="Воркутинская ТЭЦ-2"/>
    <s v="7"/>
    <s v="NG"/>
    <n v="47"/>
    <x v="0"/>
    <x v="3"/>
    <s v="Y"/>
    <s v="not found"/>
    <s v="not found"/>
    <s v="conversion"/>
    <x v="38"/>
    <m/>
    <m/>
    <m/>
    <n v="67.499648221566403"/>
    <n v="64.018893085243704"/>
    <s v="exact"/>
    <s v="Vorkuta"/>
    <m/>
    <m/>
    <s v="Komi Republic"/>
    <x v="3"/>
    <s v="Eastern Europe"/>
    <m/>
    <m/>
    <m/>
    <m/>
    <m/>
    <m/>
    <s v="1026821"/>
    <m/>
    <s v="L103348"/>
    <s v="G408695"/>
  </r>
  <r>
    <s v="https://www.gem.wiki/Voronezhskaya_CHP-2_power_station"/>
    <x v="140"/>
    <s v="Voronezhskaya CHP-2 power station"/>
    <m/>
    <s v="CC1"/>
    <s v="NG/HFO"/>
    <n v="115"/>
    <x v="0"/>
    <x v="0"/>
    <s v="Y"/>
    <m/>
    <m/>
    <m/>
    <x v="1"/>
    <m/>
    <m/>
    <m/>
    <n v="51.686715"/>
    <n v="39.157746000000003"/>
    <s v="exact"/>
    <s v="Voronezh"/>
    <m/>
    <m/>
    <s v="Voronezh Oblast"/>
    <x v="3"/>
    <s v="Eastern Europe"/>
    <m/>
    <m/>
    <m/>
    <m/>
    <m/>
    <m/>
    <m/>
    <m/>
    <s v="L408435"/>
    <s v="G411872"/>
  </r>
  <r>
    <s v="https://www.gem.wiki/Voronezhskaya_power_station"/>
    <x v="140"/>
    <s v="Voronezhskaya power station"/>
    <m/>
    <s v="1"/>
    <s v="NG/HFO"/>
    <n v="120"/>
    <x v="0"/>
    <x v="0"/>
    <s v="Y"/>
    <m/>
    <m/>
    <m/>
    <x v="6"/>
    <m/>
    <m/>
    <m/>
    <n v="51.686700000000002"/>
    <n v="39.157699999999998"/>
    <s v="exact"/>
    <s v="Voronezh"/>
    <m/>
    <m/>
    <s v="Voronezh Oblast"/>
    <x v="3"/>
    <s v="Eastern Europe"/>
    <m/>
    <m/>
    <m/>
    <m/>
    <m/>
    <m/>
    <s v="1033098"/>
    <m/>
    <s v="L407300"/>
    <s v="G408694"/>
  </r>
  <r>
    <s v="https://www.gem.wiki/Voronezhskaya_power_station"/>
    <x v="140"/>
    <s v="Voronezhskaya power station"/>
    <m/>
    <s v="2"/>
    <s v="NG/HFO"/>
    <n v="120"/>
    <x v="0"/>
    <x v="0"/>
    <s v="Y"/>
    <m/>
    <m/>
    <m/>
    <x v="6"/>
    <m/>
    <m/>
    <m/>
    <n v="51.686700000000002"/>
    <n v="39.157699999999998"/>
    <s v="exact"/>
    <s v="Voronezh"/>
    <m/>
    <m/>
    <s v="Voronezh Oblast"/>
    <x v="3"/>
    <s v="Eastern Europe"/>
    <s v="WRI: WRI1061725"/>
    <m/>
    <m/>
    <m/>
    <m/>
    <m/>
    <s v="1033099"/>
    <m/>
    <s v="L407300"/>
    <s v="G408693"/>
  </r>
  <r>
    <s v="https://www.gem.wiki/Vostochnaya_Petrochemical_power_station"/>
    <x v="140"/>
    <s v="Vostochnaya Petrochemical power station"/>
    <s v="ТЭС АО «ВНХК»"/>
    <s v="1"/>
    <s v="NG"/>
    <n v="122"/>
    <x v="4"/>
    <x v="0"/>
    <s v="not found"/>
    <s v="not found"/>
    <s v="not found"/>
    <s v="N"/>
    <x v="45"/>
    <m/>
    <m/>
    <m/>
    <n v="42.729475999999998"/>
    <n v="133.05711099999999"/>
    <s v="approximate"/>
    <s v="Nakhodka"/>
    <m/>
    <m/>
    <s v="Primorsky Krai"/>
    <x v="3"/>
    <s v="Eastern Europe"/>
    <m/>
    <m/>
    <m/>
    <m/>
    <m/>
    <m/>
    <m/>
    <m/>
    <s v="L407343"/>
    <s v="G409371"/>
  </r>
  <r>
    <s v="https://www.gem.wiki/Vostochnaya_Petrochemical_power_station"/>
    <x v="140"/>
    <s v="Vostochnaya Petrochemical power station"/>
    <s v="ТЭС АО «ВНХК»"/>
    <s v="2"/>
    <s v="NG"/>
    <n v="122"/>
    <x v="4"/>
    <x v="0"/>
    <s v="not found"/>
    <s v="not found"/>
    <s v="not found"/>
    <s v="N"/>
    <x v="45"/>
    <m/>
    <m/>
    <m/>
    <n v="42.729475999999998"/>
    <n v="133.05711099999999"/>
    <s v="approximate"/>
    <s v="Nakhodka"/>
    <m/>
    <m/>
    <s v="Primorsky Krai"/>
    <x v="3"/>
    <s v="Eastern Europe"/>
    <m/>
    <m/>
    <m/>
    <m/>
    <m/>
    <m/>
    <m/>
    <m/>
    <s v="L407343"/>
    <s v="G410192"/>
  </r>
  <r>
    <s v="https://www.gem.wiki/Vostochnaya_Petrochemical_power_station"/>
    <x v="140"/>
    <s v="Vostochnaya Petrochemical power station"/>
    <s v="ТЭС АО «ВНХК»"/>
    <s v="3"/>
    <s v="NG"/>
    <n v="122"/>
    <x v="4"/>
    <x v="0"/>
    <s v="not found"/>
    <s v="not found"/>
    <s v="not found"/>
    <s v="N"/>
    <x v="45"/>
    <m/>
    <m/>
    <m/>
    <n v="42.729475999999998"/>
    <n v="133.05711099999999"/>
    <s v="approximate"/>
    <s v="Nakhodka"/>
    <m/>
    <m/>
    <s v="Primorsky Krai"/>
    <x v="3"/>
    <s v="Eastern Europe"/>
    <m/>
    <m/>
    <m/>
    <m/>
    <m/>
    <m/>
    <m/>
    <m/>
    <s v="L407343"/>
    <s v="G410191"/>
  </r>
  <r>
    <s v="https://www.gem.wiki/Vostochnaya_Petrochemical_power_station"/>
    <x v="140"/>
    <s v="Vostochnaya Petrochemical power station"/>
    <s v="ТЭС АО «ВНХК»"/>
    <s v="4"/>
    <s v="NG"/>
    <n v="77"/>
    <x v="4"/>
    <x v="1"/>
    <s v="not found"/>
    <s v="not found"/>
    <s v="not found"/>
    <s v="N"/>
    <x v="45"/>
    <m/>
    <m/>
    <m/>
    <n v="42.729475999999998"/>
    <n v="133.05711099999999"/>
    <s v="approximate"/>
    <s v="Nakhodka"/>
    <m/>
    <m/>
    <s v="Primorsky Krai"/>
    <x v="3"/>
    <s v="Eastern Europe"/>
    <m/>
    <m/>
    <m/>
    <m/>
    <m/>
    <m/>
    <m/>
    <m/>
    <s v="L407343"/>
    <s v="G410190"/>
  </r>
  <r>
    <s v="https://www.gem.wiki/Vostochnaya_Petrochemical_power_station"/>
    <x v="140"/>
    <s v="Vostochnaya Petrochemical power station"/>
    <s v="ТЭС АО «ВНХК»"/>
    <s v="5"/>
    <s v="NG"/>
    <n v="77"/>
    <x v="4"/>
    <x v="1"/>
    <s v="not found"/>
    <s v="not found"/>
    <s v="not found"/>
    <s v="N"/>
    <x v="45"/>
    <m/>
    <m/>
    <m/>
    <n v="42.729475999999998"/>
    <n v="133.05711099999999"/>
    <s v="approximate"/>
    <s v="Nakhodka"/>
    <m/>
    <m/>
    <s v="Primorsky Krai"/>
    <x v="3"/>
    <s v="Eastern Europe"/>
    <m/>
    <m/>
    <m/>
    <m/>
    <m/>
    <m/>
    <m/>
    <m/>
    <s v="L407343"/>
    <s v="G410189"/>
  </r>
  <r>
    <s v="https://www.gem.wiki/Vsevolozhsk_CHP_power_station"/>
    <x v="140"/>
    <s v="Vsevolozhsk CHP power station"/>
    <s v="ПГУ-ТЭЦ «Всеволожск»"/>
    <s v="CC1"/>
    <s v="NG"/>
    <n v="170"/>
    <x v="5"/>
    <x v="0"/>
    <s v="Y"/>
    <s v="not found"/>
    <s v="not found"/>
    <s v="N"/>
    <x v="45"/>
    <m/>
    <m/>
    <m/>
    <n v="60.021312000000002"/>
    <n v="30.662641000000001"/>
    <s v="approximate"/>
    <s v="Vsevolozhsk"/>
    <m/>
    <s v="Vsevolozhsky"/>
    <s v="Leningrad Oblast"/>
    <x v="3"/>
    <s v="Eastern Europe"/>
    <m/>
    <m/>
    <m/>
    <m/>
    <m/>
    <m/>
    <s v="1135610"/>
    <n v="1308828"/>
    <s v="L407773"/>
    <s v="G410304"/>
  </r>
  <r>
    <s v="https://www.gem.wiki/Vyborg_CHP_power_station"/>
    <x v="140"/>
    <s v="Vyborg CHP power station"/>
    <s v="Выборгская ТЭЦ"/>
    <s v="3"/>
    <s v="NG/HFO"/>
    <n v="100"/>
    <x v="0"/>
    <x v="3"/>
    <s v="Y"/>
    <m/>
    <m/>
    <m/>
    <x v="83"/>
    <m/>
    <m/>
    <m/>
    <n v="59.9694"/>
    <n v="30.3767"/>
    <s v="exact"/>
    <s v="Saint Petersburg"/>
    <m/>
    <m/>
    <s v="Saint Petersburg"/>
    <x v="3"/>
    <s v="Eastern Europe"/>
    <s v="WRI: WRI1061628"/>
    <m/>
    <s v="Vyborgskaya CHPP-17"/>
    <m/>
    <m/>
    <m/>
    <s v="1021882"/>
    <m/>
    <s v="L407299"/>
    <s v="G408692"/>
  </r>
  <r>
    <s v="https://www.gem.wiki/Vyborg_CHP_power_station"/>
    <x v="140"/>
    <s v="Vyborg CHP power station"/>
    <s v="Выборгская ТЭЦ"/>
    <s v="4"/>
    <s v="NG/HFO"/>
    <n v="123"/>
    <x v="0"/>
    <x v="3"/>
    <s v="Y"/>
    <m/>
    <m/>
    <m/>
    <x v="31"/>
    <m/>
    <m/>
    <m/>
    <n v="59.9694"/>
    <n v="30.3767"/>
    <s v="exact"/>
    <s v="Saint Petersburg"/>
    <m/>
    <m/>
    <s v="Saint Petersburg"/>
    <x v="3"/>
    <s v="Eastern Europe"/>
    <s v="WRI: WRI1061628"/>
    <m/>
    <s v="Vyborgskaya CHPP-17"/>
    <m/>
    <m/>
    <m/>
    <s v="1021882"/>
    <m/>
    <s v="L407299"/>
    <s v="G408691"/>
  </r>
  <r>
    <s v="https://www.gem.wiki/Yaivinskaya_GRES_power_station"/>
    <x v="140"/>
    <s v="Yaivinskaya GRES power station"/>
    <s v="Яйвинская ГРЭС"/>
    <s v="1"/>
    <s v="NG/C"/>
    <n v="150"/>
    <x v="0"/>
    <x v="3"/>
    <s v="Y"/>
    <m/>
    <m/>
    <m/>
    <x v="61"/>
    <m/>
    <m/>
    <m/>
    <n v="59.340648999999999"/>
    <n v="57.246060999999997"/>
    <s v="exact"/>
    <s v="Yayva"/>
    <m/>
    <m/>
    <s v="Perm Krai"/>
    <x v="3"/>
    <s v="Eastern Europe"/>
    <m/>
    <m/>
    <m/>
    <m/>
    <m/>
    <m/>
    <s v="1047629"/>
    <n v="1171107"/>
    <s v="L407298"/>
    <s v="G408690"/>
  </r>
  <r>
    <s v="https://www.gem.wiki/Yaivinskaya_GRES_power_station"/>
    <x v="140"/>
    <s v="Yaivinskaya GRES power station"/>
    <s v="Яйвинская ГРЭС"/>
    <s v="2"/>
    <s v="NG/C"/>
    <n v="150"/>
    <x v="0"/>
    <x v="3"/>
    <s v="Y"/>
    <m/>
    <m/>
    <m/>
    <x v="82"/>
    <m/>
    <m/>
    <m/>
    <n v="59.340648999999999"/>
    <n v="57.246060999999997"/>
    <s v="exact"/>
    <s v="Yayva"/>
    <m/>
    <m/>
    <s v="Perm Krai"/>
    <x v="3"/>
    <s v="Eastern Europe"/>
    <m/>
    <m/>
    <m/>
    <m/>
    <m/>
    <m/>
    <s v="1047629"/>
    <n v="1198810"/>
    <s v="L407298"/>
    <s v="G408689"/>
  </r>
  <r>
    <s v="https://www.gem.wiki/Yaivinskaya_GRES_power_station"/>
    <x v="140"/>
    <s v="Yaivinskaya GRES power station"/>
    <s v="Яйвинская ГРЭС"/>
    <s v="3"/>
    <s v="NG/C"/>
    <n v="150"/>
    <x v="0"/>
    <x v="3"/>
    <s v="Y"/>
    <m/>
    <m/>
    <m/>
    <x v="82"/>
    <m/>
    <m/>
    <m/>
    <n v="59.340648999999999"/>
    <n v="57.246060999999997"/>
    <s v="exact"/>
    <s v="Yayva"/>
    <m/>
    <m/>
    <s v="Perm Krai"/>
    <x v="3"/>
    <s v="Eastern Europe"/>
    <m/>
    <m/>
    <m/>
    <m/>
    <m/>
    <m/>
    <s v="1047629"/>
    <n v="1198811"/>
    <s v="L407298"/>
    <s v="G408688"/>
  </r>
  <r>
    <s v="https://www.gem.wiki/Yaivinskaya_GRES_power_station"/>
    <x v="140"/>
    <s v="Yaivinskaya GRES power station"/>
    <s v="Яйвинская ГРЭС"/>
    <s v="4"/>
    <s v="NG/C"/>
    <n v="150"/>
    <x v="0"/>
    <x v="3"/>
    <s v="Y"/>
    <m/>
    <m/>
    <m/>
    <x v="36"/>
    <m/>
    <m/>
    <m/>
    <n v="59.340648999999999"/>
    <n v="57.246060999999997"/>
    <s v="exact"/>
    <s v="Yayva"/>
    <m/>
    <m/>
    <s v="Perm Krai"/>
    <x v="3"/>
    <s v="Eastern Europe"/>
    <m/>
    <m/>
    <m/>
    <m/>
    <m/>
    <m/>
    <s v="1047629"/>
    <n v="1198812"/>
    <s v="L407298"/>
    <s v="G408687"/>
  </r>
  <r>
    <s v="https://www.gem.wiki/Yaivinskaya_GRES_power_station"/>
    <x v="140"/>
    <s v="Yaivinskaya GRES power station"/>
    <s v="Яйвинская ГРЭС"/>
    <s v="CC1"/>
    <s v="NG/C"/>
    <n v="448"/>
    <x v="0"/>
    <x v="0"/>
    <s v="Y"/>
    <m/>
    <m/>
    <m/>
    <x v="17"/>
    <m/>
    <m/>
    <m/>
    <n v="59.340648999999999"/>
    <n v="57.246060999999997"/>
    <s v="exact"/>
    <s v="Yayva"/>
    <m/>
    <m/>
    <s v="Perm Krai"/>
    <x v="3"/>
    <s v="Eastern Europe"/>
    <m/>
    <m/>
    <m/>
    <m/>
    <m/>
    <m/>
    <s v="1047629"/>
    <n v="1203989"/>
    <s v="L407298"/>
    <s v="G408686"/>
  </r>
  <r>
    <s v="https://www.gem.wiki/Yakutsk_GRES-2_power_station"/>
    <x v="140"/>
    <s v="Yakutsk GRES-2 power station"/>
    <s v="Якутская ГРЭС-2"/>
    <s v="CC5"/>
    <s v="NG"/>
    <n v="80"/>
    <x v="2"/>
    <x v="0"/>
    <s v="Y"/>
    <s v="not found"/>
    <s v="not found"/>
    <s v="N"/>
    <x v="54"/>
    <m/>
    <m/>
    <m/>
    <n v="62.059089999999998"/>
    <n v="129.77467799999999"/>
    <s v="exact"/>
    <s v="Yakutsk"/>
    <m/>
    <m/>
    <s v="Sakha Republic"/>
    <x v="3"/>
    <s v="Eastern Europe"/>
    <m/>
    <m/>
    <s v="Yakutsk GRES power station"/>
    <m/>
    <m/>
    <m/>
    <s v="1107097"/>
    <s v="not found"/>
    <s v="L407297"/>
    <s v="G408685"/>
  </r>
  <r>
    <s v="https://www.gem.wiki/Yakutsk_GRES-2_power_station"/>
    <x v="140"/>
    <s v="Yakutsk GRES-2 power station"/>
    <s v="Якутская ГРЭС-2"/>
    <s v="CC6"/>
    <s v="NG"/>
    <n v="80"/>
    <x v="2"/>
    <x v="0"/>
    <s v="Y"/>
    <s v="not found"/>
    <s v="not found"/>
    <s v="N"/>
    <x v="41"/>
    <m/>
    <m/>
    <m/>
    <n v="62.059089999999998"/>
    <n v="129.77467799999999"/>
    <s v="exact"/>
    <s v="Yakutsk"/>
    <m/>
    <m/>
    <s v="Sakha Republic"/>
    <x v="3"/>
    <s v="Eastern Europe"/>
    <m/>
    <m/>
    <s v="Yakutsk GRES power station"/>
    <m/>
    <m/>
    <m/>
    <s v="1107097"/>
    <s v="not found"/>
    <s v="L407297"/>
    <s v="G408684"/>
  </r>
  <r>
    <s v="https://www.gem.wiki/Yaroslavl_CHP-2_power_station"/>
    <x v="140"/>
    <s v="Yaroslavl CHP-2 power station"/>
    <s v="Ярославская ТЭЦ-2"/>
    <s v="4"/>
    <s v="NG/HFO/C"/>
    <n v="50"/>
    <x v="0"/>
    <x v="3"/>
    <s v="Y"/>
    <m/>
    <m/>
    <m/>
    <x v="36"/>
    <m/>
    <m/>
    <m/>
    <n v="57.651345999999997"/>
    <n v="39.838099"/>
    <s v="exact"/>
    <s v="Yaroslavl"/>
    <m/>
    <m/>
    <s v="Yaroslavl Oblast"/>
    <x v="3"/>
    <s v="Eastern Europe"/>
    <m/>
    <m/>
    <m/>
    <m/>
    <m/>
    <m/>
    <s v="1026827"/>
    <m/>
    <s v="L407341"/>
    <s v="G408683"/>
  </r>
  <r>
    <s v="https://www.gem.wiki/Yaroslavl_CHP-2_power_station"/>
    <x v="140"/>
    <s v="Yaroslavl CHP-2 power station"/>
    <s v="Ярославская ТЭЦ-2"/>
    <s v="5"/>
    <s v="NG/HFO/C"/>
    <n v="60"/>
    <x v="0"/>
    <x v="3"/>
    <s v="Y"/>
    <m/>
    <m/>
    <m/>
    <x v="65"/>
    <m/>
    <m/>
    <m/>
    <n v="57.651345999999997"/>
    <n v="39.838099"/>
    <s v="exact"/>
    <s v="Yaroslavl"/>
    <m/>
    <m/>
    <s v="Yaroslavl Oblast"/>
    <x v="3"/>
    <s v="Eastern Europe"/>
    <m/>
    <m/>
    <m/>
    <m/>
    <m/>
    <m/>
    <s v="1026827"/>
    <m/>
    <s v="L407341"/>
    <s v="G408682"/>
  </r>
  <r>
    <s v="https://www.gem.wiki/Yaroslavl_CHP-2_power_station"/>
    <x v="140"/>
    <s v="Yaroslavl CHP-2 power station"/>
    <s v="Ярославская ТЭЦ-2"/>
    <s v="6"/>
    <s v="NG/HFO/C"/>
    <n v="115"/>
    <x v="0"/>
    <x v="3"/>
    <s v="Y"/>
    <m/>
    <m/>
    <m/>
    <x v="4"/>
    <m/>
    <m/>
    <m/>
    <n v="57.651345999999997"/>
    <n v="39.838099"/>
    <s v="exact"/>
    <s v="Yaroslavl"/>
    <m/>
    <m/>
    <s v="Yaroslavl Oblast"/>
    <x v="3"/>
    <s v="Eastern Europe"/>
    <m/>
    <m/>
    <m/>
    <m/>
    <m/>
    <m/>
    <s v="1026827"/>
    <n v="1202389"/>
    <s v="L407341"/>
    <s v="G408681"/>
  </r>
  <r>
    <s v="https://www.gem.wiki/Yaroslavl_CHP-3_power_station"/>
    <x v="140"/>
    <s v="Yaroslavl CHP-3 power station"/>
    <s v="Ярославская ТЭЦ-3"/>
    <s v="1"/>
    <s v="NG/HFO"/>
    <n v="65"/>
    <x v="0"/>
    <x v="3"/>
    <s v="Y"/>
    <m/>
    <m/>
    <m/>
    <x v="84"/>
    <m/>
    <m/>
    <m/>
    <n v="57.550666"/>
    <n v="39.771380000000001"/>
    <s v="exact"/>
    <s v="Yaroslavl"/>
    <m/>
    <m/>
    <s v="Yaroslavl Oblast"/>
    <x v="3"/>
    <s v="Eastern Europe"/>
    <m/>
    <m/>
    <m/>
    <m/>
    <m/>
    <m/>
    <s v="1026828"/>
    <m/>
    <s v="L407340"/>
    <s v="G408680"/>
  </r>
  <r>
    <s v="https://www.gem.wiki/Yaroslavl_CHP-3_power_station"/>
    <x v="140"/>
    <s v="Yaroslavl CHP-3 power station"/>
    <s v="Ярославская ТЭЦ-3"/>
    <s v="2"/>
    <s v="NG/HFO"/>
    <n v="65"/>
    <x v="0"/>
    <x v="3"/>
    <s v="Y"/>
    <m/>
    <m/>
    <m/>
    <x v="84"/>
    <m/>
    <m/>
    <m/>
    <n v="57.550666"/>
    <n v="39.771380000000001"/>
    <s v="exact"/>
    <s v="Yaroslavl"/>
    <m/>
    <m/>
    <s v="Yaroslavl Oblast"/>
    <x v="3"/>
    <s v="Eastern Europe"/>
    <m/>
    <m/>
    <m/>
    <m/>
    <m/>
    <m/>
    <s v="1026828"/>
    <m/>
    <s v="L407340"/>
    <s v="G408679"/>
  </r>
  <r>
    <s v="https://www.gem.wiki/Yaroslavl_CHP-3_power_station"/>
    <x v="140"/>
    <s v="Yaroslavl CHP-3 power station"/>
    <s v="Ярославская ТЭЦ-3"/>
    <s v="4"/>
    <s v="NG/HFO"/>
    <n v="65"/>
    <x v="0"/>
    <x v="3"/>
    <s v="Y"/>
    <m/>
    <m/>
    <m/>
    <x v="84"/>
    <m/>
    <m/>
    <m/>
    <n v="57.550666"/>
    <n v="39.771380000000001"/>
    <s v="exact"/>
    <s v="Yaroslavl"/>
    <m/>
    <m/>
    <s v="Yaroslavl Oblast"/>
    <x v="3"/>
    <s v="Eastern Europe"/>
    <m/>
    <m/>
    <m/>
    <m/>
    <m/>
    <m/>
    <s v="1026828"/>
    <m/>
    <s v="L407340"/>
    <s v="G408677"/>
  </r>
  <r>
    <s v="https://www.gem.wiki/Yaroslavl_CHP-3_power_station"/>
    <x v="140"/>
    <s v="Yaroslavl CHP-3 power station"/>
    <s v="Ярославская ТЭЦ-3"/>
    <s v="5"/>
    <s v="NG/HFO"/>
    <n v="65"/>
    <x v="0"/>
    <x v="3"/>
    <s v="Y"/>
    <m/>
    <m/>
    <m/>
    <x v="43"/>
    <m/>
    <m/>
    <m/>
    <n v="57.550666"/>
    <n v="39.771380000000001"/>
    <s v="exact"/>
    <s v="Yaroslavl"/>
    <m/>
    <m/>
    <s v="Yaroslavl Oblast"/>
    <x v="3"/>
    <s v="Eastern Europe"/>
    <m/>
    <m/>
    <m/>
    <m/>
    <m/>
    <m/>
    <s v="1026828"/>
    <m/>
    <s v="L407340"/>
    <s v="G408676"/>
  </r>
  <r>
    <s v="https://www.gem.wiki/Yoshkar-Ola_CHP-2_power_station"/>
    <x v="140"/>
    <s v="Yoshkar-Ola CHP-2 power station"/>
    <s v="Йошкар-Олинская ТЭЦ-2"/>
    <s v="1"/>
    <s v="NG"/>
    <n v="80"/>
    <x v="0"/>
    <x v="3"/>
    <s v="Y"/>
    <m/>
    <m/>
    <m/>
    <x v="20"/>
    <m/>
    <m/>
    <m/>
    <n v="56.612250000000003"/>
    <n v="47.845666999999999"/>
    <s v="exact"/>
    <s v="Yoshkar-Ola"/>
    <m/>
    <m/>
    <s v="Mari El Republic"/>
    <x v="3"/>
    <s v="Eastern Europe"/>
    <s v="WRI: WRI1003860"/>
    <m/>
    <m/>
    <m/>
    <m/>
    <m/>
    <s v="1047135"/>
    <m/>
    <s v="L407339"/>
    <s v="G408674"/>
  </r>
  <r>
    <s v="https://www.gem.wiki/Yoshkar-Ola_CHP-2_power_station"/>
    <x v="140"/>
    <s v="Yoshkar-Ola CHP-2 power station"/>
    <s v="Йошкар-Олинская ТЭЦ-2"/>
    <s v="2"/>
    <s v="NG"/>
    <n v="115"/>
    <x v="0"/>
    <x v="3"/>
    <s v="Y"/>
    <m/>
    <m/>
    <m/>
    <x v="14"/>
    <m/>
    <m/>
    <m/>
    <n v="56.612250000000003"/>
    <n v="47.845666999999999"/>
    <s v="exact"/>
    <s v="Yoshkar-Ola"/>
    <m/>
    <m/>
    <s v="Mari El Republic"/>
    <x v="3"/>
    <s v="Eastern Europe"/>
    <s v="WRI: WRI1003860"/>
    <m/>
    <m/>
    <m/>
    <m/>
    <m/>
    <s v="1047135"/>
    <m/>
    <s v="L407339"/>
    <s v="G408673"/>
  </r>
  <r>
    <s v="https://www.gem.wiki/Yugo-Zapadnaya_power_station"/>
    <x v="140"/>
    <s v="Yugo-Zapadnaya power station"/>
    <s v="Юго-Западная ТЭЦ"/>
    <s v="1"/>
    <s v="NG/D"/>
    <n v="185"/>
    <x v="0"/>
    <x v="0"/>
    <s v="Y"/>
    <m/>
    <m/>
    <m/>
    <x v="17"/>
    <m/>
    <m/>
    <m/>
    <n v="59.870793999999997"/>
    <n v="30.18329"/>
    <s v="exact"/>
    <s v="Saint Petersburg"/>
    <m/>
    <m/>
    <s v="Saint Petersburg"/>
    <x v="3"/>
    <s v="Eastern Europe"/>
    <m/>
    <m/>
    <s v="South-West CHPP"/>
    <m/>
    <m/>
    <m/>
    <s v="1063282"/>
    <m/>
    <s v="L407338"/>
    <s v="G408672"/>
  </r>
  <r>
    <s v="https://www.gem.wiki/Yugo-Zapadnaya_power_station"/>
    <x v="140"/>
    <s v="Yugo-Zapadnaya power station"/>
    <s v="Юго-Западная ТЭЦ"/>
    <s v="2"/>
    <s v="NG/D"/>
    <n v="275"/>
    <x v="0"/>
    <x v="0"/>
    <s v="Y"/>
    <m/>
    <m/>
    <m/>
    <x v="5"/>
    <m/>
    <m/>
    <m/>
    <n v="59.870793999999997"/>
    <n v="30.18329"/>
    <s v="exact"/>
    <s v="Saint Petersburg"/>
    <m/>
    <m/>
    <s v="Saint Petersburg"/>
    <x v="3"/>
    <s v="Eastern Europe"/>
    <m/>
    <m/>
    <s v="South-West CHPP"/>
    <m/>
    <m/>
    <m/>
    <s v="1063282"/>
    <m/>
    <s v="L407338"/>
    <s v="G408671"/>
  </r>
  <r>
    <s v="https://www.gem.wiki/Yuzhnaya_power_station"/>
    <x v="140"/>
    <s v="Yuzhnaya power station"/>
    <s v="Южная ТЭЦ-22"/>
    <s v="1"/>
    <s v="NG/HFO"/>
    <n v="250"/>
    <x v="0"/>
    <x v="3"/>
    <s v="Y"/>
    <m/>
    <m/>
    <m/>
    <x v="43"/>
    <m/>
    <m/>
    <m/>
    <n v="59.827599999999997"/>
    <n v="30.4512"/>
    <s v="exact"/>
    <s v="Saint Petersburg"/>
    <m/>
    <m/>
    <s v="Saint Petersburg"/>
    <x v="3"/>
    <s v="Eastern Europe"/>
    <s v="WRI: WRI1003862"/>
    <m/>
    <s v="Southern CHP-22"/>
    <m/>
    <m/>
    <m/>
    <s v="1066804"/>
    <m/>
    <s v="L407337"/>
    <s v="G408670"/>
  </r>
  <r>
    <s v="https://www.gem.wiki/Yuzhnaya_power_station"/>
    <x v="140"/>
    <s v="Yuzhnaya power station"/>
    <s v="Южная ТЭЦ-22"/>
    <s v="2"/>
    <s v="NG/HFO"/>
    <n v="250"/>
    <x v="0"/>
    <x v="3"/>
    <s v="Y"/>
    <m/>
    <m/>
    <m/>
    <x v="43"/>
    <m/>
    <m/>
    <m/>
    <n v="59.827599999999997"/>
    <n v="30.4512"/>
    <s v="exact"/>
    <s v="Saint Petersburg"/>
    <m/>
    <m/>
    <s v="Saint Petersburg"/>
    <x v="3"/>
    <s v="Eastern Europe"/>
    <s v="WRI: WRI1003862"/>
    <m/>
    <s v="Southern CHP-22"/>
    <m/>
    <m/>
    <m/>
    <s v="1066804"/>
    <m/>
    <s v="L407337"/>
    <s v="G408669"/>
  </r>
  <r>
    <s v="https://www.gem.wiki/Yuzhnaya_power_station"/>
    <x v="140"/>
    <s v="Yuzhnaya power station"/>
    <s v="Южная ТЭЦ-22"/>
    <s v="3"/>
    <s v="NG/HFO"/>
    <n v="250"/>
    <x v="0"/>
    <x v="3"/>
    <s v="Y"/>
    <m/>
    <m/>
    <m/>
    <x v="43"/>
    <m/>
    <m/>
    <m/>
    <n v="59.827599999999997"/>
    <n v="30.4512"/>
    <s v="exact"/>
    <s v="Saint Petersburg"/>
    <m/>
    <m/>
    <s v="Saint Petersburg"/>
    <x v="3"/>
    <s v="Eastern Europe"/>
    <s v="WRI: WRI1003862"/>
    <m/>
    <s v="Southern CHP-22"/>
    <m/>
    <m/>
    <m/>
    <s v="1066804"/>
    <m/>
    <s v="L407337"/>
    <s v="G408668"/>
  </r>
  <r>
    <s v="https://www.gem.wiki/Yuzhnaya_power_station"/>
    <x v="140"/>
    <s v="Yuzhnaya power station"/>
    <s v="Южная ТЭЦ-22"/>
    <s v="4"/>
    <s v="NG/HFO"/>
    <n v="457"/>
    <x v="0"/>
    <x v="0"/>
    <s v="Y"/>
    <m/>
    <m/>
    <m/>
    <x v="17"/>
    <m/>
    <m/>
    <m/>
    <n v="59.827599999999997"/>
    <n v="30.4512"/>
    <s v="exact"/>
    <s v="Saint Petersburg"/>
    <m/>
    <m/>
    <s v="Saint Petersburg"/>
    <x v="3"/>
    <s v="Eastern Europe"/>
    <s v="WRI: WRI1003862"/>
    <m/>
    <s v="Southern CHP-22"/>
    <m/>
    <m/>
    <m/>
    <s v="1066804"/>
    <m/>
    <s v="L407337"/>
    <s v="G408667"/>
  </r>
  <r>
    <s v="https://www.gem.wiki/Yuzhnouralskaya_GRES_power_station"/>
    <x v="140"/>
    <s v="Yuzhnouralskaya GRES power station"/>
    <s v="Южноуральская ГРЭС"/>
    <s v="10"/>
    <s v="NG/HFO"/>
    <n v="200"/>
    <x v="0"/>
    <x v="3"/>
    <s v="Y"/>
    <m/>
    <m/>
    <s v="N"/>
    <x v="88"/>
    <m/>
    <n v="2027"/>
    <m/>
    <n v="54.455171100000001"/>
    <n v="61.235904699999999"/>
    <s v="exact"/>
    <s v="Yuzhnouralsk"/>
    <m/>
    <m/>
    <s v="Chelyabinsk Oblast"/>
    <x v="3"/>
    <s v="Eastern Europe"/>
    <m/>
    <m/>
    <m/>
    <m/>
    <m/>
    <m/>
    <m/>
    <m/>
    <s v="L103318"/>
    <s v="G410709"/>
  </r>
  <r>
    <s v="https://www.gem.wiki/Yuzhnouralskaya_GRES_power_station"/>
    <x v="140"/>
    <s v="Yuzhnouralskaya GRES power station"/>
    <s v="Южноуральская ГРЭС"/>
    <s v="9"/>
    <s v="NG/HFO"/>
    <n v="200"/>
    <x v="0"/>
    <x v="3"/>
    <s v="Y"/>
    <m/>
    <m/>
    <s v="N"/>
    <x v="88"/>
    <m/>
    <n v="2027"/>
    <m/>
    <n v="54.455171100000001"/>
    <n v="61.235904699999999"/>
    <s v="exact"/>
    <s v="Yuzhnouralsk"/>
    <m/>
    <m/>
    <s v="Chelyabinsk Oblast"/>
    <x v="3"/>
    <s v="Eastern Europe"/>
    <m/>
    <m/>
    <m/>
    <m/>
    <m/>
    <m/>
    <m/>
    <m/>
    <s v="L103318"/>
    <s v="G410710"/>
  </r>
  <r>
    <s v="https://www.gem.wiki/Yuzhnouralskaya_GRES-2_power_station"/>
    <x v="140"/>
    <s v="Yuzhnouralskaya GRES-2 power station"/>
    <s v="Южноуральская ГРЭС-2"/>
    <s v="1"/>
    <s v="NG"/>
    <n v="422.5"/>
    <x v="0"/>
    <x v="0"/>
    <s v="N"/>
    <m/>
    <m/>
    <m/>
    <x v="2"/>
    <m/>
    <m/>
    <m/>
    <n v="54.468235999999997"/>
    <n v="61.203315000000003"/>
    <s v="exact"/>
    <s v="Yuzhnouralsk"/>
    <m/>
    <m/>
    <s v="Chelyabinsk Oblast"/>
    <x v="3"/>
    <s v="Eastern Europe"/>
    <s v="WRI: WRI1003864"/>
    <m/>
    <m/>
    <m/>
    <m/>
    <m/>
    <s v="1026834"/>
    <m/>
    <s v="L407336"/>
    <s v="G408666"/>
  </r>
  <r>
    <s v="https://www.gem.wiki/Yuzhnouralskaya_GRES-2_power_station"/>
    <x v="140"/>
    <s v="Yuzhnouralskaya GRES-2 power station"/>
    <s v="Южноуральская ГРЭС-2"/>
    <s v="2"/>
    <s v="NG"/>
    <n v="422.5"/>
    <x v="0"/>
    <x v="0"/>
    <s v="N"/>
    <m/>
    <m/>
    <m/>
    <x v="2"/>
    <m/>
    <m/>
    <m/>
    <n v="54.468235999999997"/>
    <n v="61.203315000000003"/>
    <s v="exact"/>
    <s v="Yuzhnouralsk"/>
    <m/>
    <m/>
    <s v="Chelyabinsk Oblast"/>
    <x v="3"/>
    <s v="Eastern Europe"/>
    <s v="WRI: WRI1003864"/>
    <m/>
    <m/>
    <m/>
    <m/>
    <m/>
    <s v="1026834"/>
    <m/>
    <s v="L407336"/>
    <s v="G408665"/>
  </r>
  <r>
    <s v="https://www.gem.wiki/Zainsk_GRES_power_station"/>
    <x v="140"/>
    <s v="Zainsk GRES power station"/>
    <s v="Заинская ГРЭС"/>
    <s v="10"/>
    <s v="NG"/>
    <n v="200"/>
    <x v="0"/>
    <x v="3"/>
    <s v="Y"/>
    <m/>
    <m/>
    <m/>
    <x v="70"/>
    <m/>
    <m/>
    <m/>
    <n v="55.290300000000002"/>
    <n v="52.022799999999997"/>
    <s v="exact"/>
    <s v="Zainsk"/>
    <m/>
    <m/>
    <s v="Republic of Tatarstan"/>
    <x v="3"/>
    <s v="Eastern Europe"/>
    <s v="WRI: WRI1061821"/>
    <m/>
    <s v="Zainsk State District Power Plant"/>
    <m/>
    <m/>
    <m/>
    <s v="1026835"/>
    <n v="1158944"/>
    <s v="L407335"/>
    <s v="G408655"/>
  </r>
  <r>
    <s v="https://www.gem.wiki/Zainsk_GRES_power_station"/>
    <x v="140"/>
    <s v="Zainsk GRES power station"/>
    <s v="Заинская ГРЭС"/>
    <s v="11"/>
    <s v="NG"/>
    <n v="200"/>
    <x v="0"/>
    <x v="3"/>
    <s v="Y"/>
    <m/>
    <m/>
    <m/>
    <x v="70"/>
    <m/>
    <m/>
    <m/>
    <n v="55.290300000000002"/>
    <n v="52.022799999999997"/>
    <s v="exact"/>
    <s v="Zainsk"/>
    <m/>
    <m/>
    <s v="Republic of Tatarstan"/>
    <x v="3"/>
    <s v="Eastern Europe"/>
    <s v="WRI: WRI1061821"/>
    <m/>
    <s v="Zainsk State District Power Plant"/>
    <m/>
    <m/>
    <m/>
    <s v="1026835"/>
    <n v="1158945"/>
    <s v="L407335"/>
    <s v="G408654"/>
  </r>
  <r>
    <s v="https://www.gem.wiki/Zainsk_GRES_power_station"/>
    <x v="140"/>
    <s v="Zainsk GRES power station"/>
    <s v="Заинская ГРЭС"/>
    <s v="12"/>
    <s v="NG"/>
    <n v="205"/>
    <x v="0"/>
    <x v="3"/>
    <s v="Y"/>
    <m/>
    <m/>
    <m/>
    <x v="70"/>
    <m/>
    <m/>
    <m/>
    <n v="55.290300000000002"/>
    <n v="52.022799999999997"/>
    <s v="exact"/>
    <s v="Zainsk"/>
    <m/>
    <m/>
    <s v="Republic of Tatarstan"/>
    <x v="3"/>
    <s v="Eastern Europe"/>
    <s v="WRI: WRI1061821"/>
    <m/>
    <s v="Zainsk State District Power Plant"/>
    <m/>
    <m/>
    <m/>
    <s v="1026835"/>
    <n v="1158946"/>
    <s v="L407335"/>
    <s v="G408653"/>
  </r>
  <r>
    <s v="https://www.gem.wiki/Zainsk_GRES_power_station"/>
    <x v="140"/>
    <s v="Zainsk GRES power station"/>
    <s v="Заинская ГРЭС"/>
    <s v="2"/>
    <s v="NG"/>
    <n v="200"/>
    <x v="0"/>
    <x v="3"/>
    <s v="Y"/>
    <m/>
    <m/>
    <m/>
    <x v="70"/>
    <m/>
    <m/>
    <m/>
    <n v="55.290300000000002"/>
    <n v="52.022799999999997"/>
    <s v="exact"/>
    <s v="Zainsk"/>
    <m/>
    <m/>
    <s v="Republic of Tatarstan"/>
    <x v="3"/>
    <s v="Eastern Europe"/>
    <s v="WRI: WRI1061821"/>
    <m/>
    <s v="Zainsk State District Power Plant"/>
    <m/>
    <m/>
    <m/>
    <s v="1026835"/>
    <n v="1158936"/>
    <s v="L407335"/>
    <s v="G408663"/>
  </r>
  <r>
    <s v="https://www.gem.wiki/Zainsk_GRES_power_station"/>
    <x v="140"/>
    <s v="Zainsk GRES power station"/>
    <s v="Заинская ГРЭС"/>
    <s v="3"/>
    <s v="NG"/>
    <n v="200"/>
    <x v="0"/>
    <x v="3"/>
    <s v="Y"/>
    <m/>
    <m/>
    <m/>
    <x v="70"/>
    <m/>
    <m/>
    <m/>
    <n v="55.290300000000002"/>
    <n v="52.022799999999997"/>
    <s v="exact"/>
    <s v="Zainsk"/>
    <m/>
    <m/>
    <s v="Republic of Tatarstan"/>
    <x v="3"/>
    <s v="Eastern Europe"/>
    <s v="WRI: WRI1061821"/>
    <m/>
    <s v="Zainsk State District Power Plant"/>
    <m/>
    <m/>
    <m/>
    <s v="1026835"/>
    <n v="1158937"/>
    <s v="L407335"/>
    <s v="G408662"/>
  </r>
  <r>
    <s v="https://www.gem.wiki/Zainsk_GRES_power_station"/>
    <x v="140"/>
    <s v="Zainsk GRES power station"/>
    <s v="Заинская ГРЭС"/>
    <s v="4"/>
    <s v="NG"/>
    <n v="200"/>
    <x v="0"/>
    <x v="3"/>
    <s v="Y"/>
    <m/>
    <m/>
    <m/>
    <x v="70"/>
    <m/>
    <m/>
    <m/>
    <n v="55.290300000000002"/>
    <n v="52.022799999999997"/>
    <s v="exact"/>
    <s v="Zainsk"/>
    <m/>
    <m/>
    <s v="Republic of Tatarstan"/>
    <x v="3"/>
    <s v="Eastern Europe"/>
    <s v="WRI: WRI1061821"/>
    <m/>
    <s v="Zainsk State District Power Plant"/>
    <m/>
    <m/>
    <m/>
    <s v="1026835"/>
    <n v="1158938"/>
    <s v="L407335"/>
    <s v="G408661"/>
  </r>
  <r>
    <s v="https://www.gem.wiki/Zainsk_GRES_power_station"/>
    <x v="140"/>
    <s v="Zainsk GRES power station"/>
    <s v="Заинская ГРЭС"/>
    <s v="5"/>
    <s v="NG"/>
    <n v="200"/>
    <x v="0"/>
    <x v="3"/>
    <s v="Y"/>
    <m/>
    <m/>
    <m/>
    <x v="70"/>
    <m/>
    <m/>
    <m/>
    <n v="55.290300000000002"/>
    <n v="52.022799999999997"/>
    <s v="exact"/>
    <s v="Zainsk"/>
    <m/>
    <m/>
    <s v="Republic of Tatarstan"/>
    <x v="3"/>
    <s v="Eastern Europe"/>
    <s v="WRI: WRI1061821"/>
    <m/>
    <s v="Zainsk State District Power Plant"/>
    <m/>
    <m/>
    <m/>
    <s v="1026835"/>
    <n v="1158939"/>
    <s v="L407335"/>
    <s v="G408660"/>
  </r>
  <r>
    <s v="https://www.gem.wiki/Zainsk_GRES_power_station"/>
    <x v="140"/>
    <s v="Zainsk GRES power station"/>
    <s v="Заинская ГРЭС"/>
    <s v="6"/>
    <s v="NG"/>
    <n v="200"/>
    <x v="0"/>
    <x v="3"/>
    <s v="Y"/>
    <m/>
    <m/>
    <m/>
    <x v="70"/>
    <m/>
    <m/>
    <m/>
    <n v="55.290300000000002"/>
    <n v="52.022799999999997"/>
    <s v="exact"/>
    <s v="Zainsk"/>
    <m/>
    <m/>
    <s v="Republic of Tatarstan"/>
    <x v="3"/>
    <s v="Eastern Europe"/>
    <s v="WRI: WRI1061821"/>
    <m/>
    <s v="Zainsk State District Power Plant"/>
    <m/>
    <m/>
    <m/>
    <s v="1026835"/>
    <n v="1158940"/>
    <s v="L407335"/>
    <s v="G408659"/>
  </r>
  <r>
    <s v="https://www.gem.wiki/Zainsk_GRES_power_station"/>
    <x v="140"/>
    <s v="Zainsk GRES power station"/>
    <s v="Заинская ГРЭС"/>
    <s v="7"/>
    <s v="NG"/>
    <n v="200"/>
    <x v="0"/>
    <x v="3"/>
    <s v="Y"/>
    <m/>
    <m/>
    <m/>
    <x v="70"/>
    <m/>
    <m/>
    <m/>
    <n v="55.290300000000002"/>
    <n v="52.022799999999997"/>
    <s v="exact"/>
    <s v="Zainsk"/>
    <m/>
    <m/>
    <s v="Republic of Tatarstan"/>
    <x v="3"/>
    <s v="Eastern Europe"/>
    <s v="WRI: WRI1061821"/>
    <m/>
    <s v="Zainsk State District Power Plant"/>
    <m/>
    <m/>
    <m/>
    <s v="1026835"/>
    <n v="1158941"/>
    <s v="L407335"/>
    <s v="G408658"/>
  </r>
  <r>
    <s v="https://www.gem.wiki/Zainsk_GRES_power_station"/>
    <x v="140"/>
    <s v="Zainsk GRES power station"/>
    <s v="Заинская ГРЭС"/>
    <s v="8"/>
    <s v="NG"/>
    <n v="200"/>
    <x v="0"/>
    <x v="3"/>
    <s v="Y"/>
    <m/>
    <m/>
    <m/>
    <x v="70"/>
    <m/>
    <m/>
    <m/>
    <n v="55.290300000000002"/>
    <n v="52.022799999999997"/>
    <s v="exact"/>
    <s v="Zainsk"/>
    <m/>
    <m/>
    <s v="Republic of Tatarstan"/>
    <x v="3"/>
    <s v="Eastern Europe"/>
    <s v="WRI: WRI1061821"/>
    <m/>
    <s v="Zainsk State District Power Plant"/>
    <m/>
    <m/>
    <m/>
    <s v="1026835"/>
    <n v="1158942"/>
    <s v="L407335"/>
    <s v="G408657"/>
  </r>
  <r>
    <s v="https://www.gem.wiki/Zainsk_GRES_power_station"/>
    <x v="140"/>
    <s v="Zainsk GRES power station"/>
    <s v="Заинская ГРЭС"/>
    <s v="9"/>
    <s v="NG"/>
    <n v="200"/>
    <x v="0"/>
    <x v="3"/>
    <s v="Y"/>
    <m/>
    <m/>
    <m/>
    <x v="70"/>
    <m/>
    <m/>
    <m/>
    <n v="55.290300000000002"/>
    <n v="52.022799999999997"/>
    <s v="exact"/>
    <s v="Zainsk"/>
    <m/>
    <m/>
    <s v="Republic of Tatarstan"/>
    <x v="3"/>
    <s v="Eastern Europe"/>
    <s v="WRI: WRI1061821"/>
    <m/>
    <s v="Zainsk State District Power Plant"/>
    <m/>
    <m/>
    <m/>
    <s v="1026835"/>
    <n v="1158943"/>
    <s v="L407335"/>
    <s v="G408656"/>
  </r>
  <r>
    <s v="https://www.gem.wiki/Zainsk_GRES_power_station"/>
    <x v="140"/>
    <s v="Zainsk GRES power station"/>
    <s v="Заинская ГРЭС"/>
    <s v="CC1"/>
    <s v="NG"/>
    <n v="850"/>
    <x v="4"/>
    <x v="0"/>
    <s v="not found"/>
    <s v="not found"/>
    <s v="not found"/>
    <s v="N"/>
    <x v="45"/>
    <m/>
    <m/>
    <m/>
    <n v="55.290300000000002"/>
    <n v="52.022799999999997"/>
    <s v="exact"/>
    <s v="Zainsk"/>
    <m/>
    <m/>
    <s v="Republic of Tatarstan"/>
    <x v="3"/>
    <s v="Eastern Europe"/>
    <s v="WRI: WRI1061821"/>
    <m/>
    <s v="Zainsk State District Power Plant"/>
    <m/>
    <m/>
    <m/>
    <s v="1026835"/>
    <s v="1306619, 1306618"/>
    <s v="L407335"/>
    <s v="G408652"/>
  </r>
  <r>
    <s v="https://www.gem.wiki/Zaton_CHP_power_station"/>
    <x v="140"/>
    <s v="Zaton CHP power station"/>
    <s v="Затонская ТЭЦ"/>
    <s v="1"/>
    <s v="NG"/>
    <n v="220"/>
    <x v="0"/>
    <x v="0"/>
    <s v="Y"/>
    <m/>
    <m/>
    <m/>
    <x v="34"/>
    <m/>
    <m/>
    <m/>
    <n v="54.802008000000001"/>
    <n v="55.836893000000003"/>
    <s v="exact"/>
    <s v="Ufa"/>
    <m/>
    <m/>
    <s v="Republic of Bashkortostan"/>
    <x v="3"/>
    <s v="Eastern Europe"/>
    <m/>
    <m/>
    <m/>
    <m/>
    <m/>
    <m/>
    <s v="1055456"/>
    <m/>
    <s v="L407334"/>
    <s v="G408651"/>
  </r>
  <r>
    <s v="https://www.gem.wiki/Zaton_CHP_power_station"/>
    <x v="140"/>
    <s v="Zaton CHP power station"/>
    <s v="Затонская ТЭЦ"/>
    <s v="2"/>
    <s v="NG"/>
    <n v="220"/>
    <x v="0"/>
    <x v="0"/>
    <s v="Y"/>
    <m/>
    <m/>
    <m/>
    <x v="34"/>
    <m/>
    <m/>
    <m/>
    <n v="54.802008000000001"/>
    <n v="55.836893000000003"/>
    <s v="exact"/>
    <s v="Ufa"/>
    <m/>
    <m/>
    <s v="Republic of Bashkortostan"/>
    <x v="3"/>
    <s v="Eastern Europe"/>
    <m/>
    <m/>
    <m/>
    <m/>
    <m/>
    <m/>
    <s v="1055456"/>
    <m/>
    <s v="L407334"/>
    <s v="G408650"/>
  </r>
  <r>
    <s v="https://www.gem.wiki/Kragujevac_power_station"/>
    <x v="141"/>
    <s v="Kragujevac power station"/>
    <s v="ТЭС в г. Крагуевац (Russian)"/>
    <s v="1"/>
    <s v="NG"/>
    <n v="300"/>
    <x v="4"/>
    <x v="0"/>
    <s v="Y"/>
    <s v="not found"/>
    <s v="not found"/>
    <s v="N"/>
    <x v="45"/>
    <m/>
    <m/>
    <m/>
    <n v="44.008091"/>
    <n v="20.9024"/>
    <s v="approximate"/>
    <s v="Kragujevac"/>
    <m/>
    <s v="Šumadija"/>
    <s v="Šumadija and Western Serbia"/>
    <x v="3"/>
    <s v="Southern Europe"/>
    <m/>
    <m/>
    <m/>
    <m/>
    <m/>
    <m/>
    <s v="1128514"/>
    <n v="1299023"/>
    <s v="L406723"/>
    <s v="G406993"/>
  </r>
  <r>
    <s v="https://www.gem.wiki/Loznica_CHP_power_station"/>
    <x v="141"/>
    <s v="Loznica CHP power station"/>
    <m/>
    <s v="1"/>
    <s v="NG"/>
    <n v="120"/>
    <x v="5"/>
    <x v="0"/>
    <s v="Y"/>
    <m/>
    <m/>
    <m/>
    <x v="45"/>
    <m/>
    <m/>
    <m/>
    <n v="44.526896999999998"/>
    <n v="19.197247000000001"/>
    <s v="exact"/>
    <s v="Loznica"/>
    <m/>
    <s v="Mačva"/>
    <s v="Šumadija and Western Serbia"/>
    <x v="3"/>
    <s v="Southern Europe"/>
    <m/>
    <m/>
    <s v="Energetika Loznica"/>
    <m/>
    <m/>
    <m/>
    <s v="1075857"/>
    <s v="1215659; 1278646; 1278647"/>
    <s v="L406722"/>
    <s v="G406992"/>
  </r>
  <r>
    <s v="https://www.gem.wiki/Loznica_CHP_power_station"/>
    <x v="141"/>
    <s v="Loznica CHP power station"/>
    <m/>
    <s v="2"/>
    <s v="NG"/>
    <n v="120"/>
    <x v="5"/>
    <x v="0"/>
    <s v="Y"/>
    <m/>
    <m/>
    <m/>
    <x v="45"/>
    <m/>
    <m/>
    <m/>
    <n v="44.526896999999998"/>
    <n v="19.197247000000001"/>
    <s v="exact"/>
    <s v="Loznica"/>
    <m/>
    <s v="Mačva"/>
    <s v="Šumadija and Western Serbia"/>
    <x v="3"/>
    <s v="Southern Europe"/>
    <m/>
    <m/>
    <s v="Energetika Loznica"/>
    <m/>
    <m/>
    <m/>
    <s v="1075857"/>
    <s v="1215659; 1278646; 1278647"/>
    <s v="L406722"/>
    <s v="G406991"/>
  </r>
  <r>
    <s v="https://www.gem.wiki/Morava_power_station"/>
    <x v="141"/>
    <s v="Morava power station"/>
    <m/>
    <s v="1"/>
    <s v="NG"/>
    <n v="120"/>
    <x v="3"/>
    <x v="0"/>
    <s v="not found"/>
    <s v="not found"/>
    <s v="not found"/>
    <s v="replacement"/>
    <x v="7"/>
    <m/>
    <m/>
    <m/>
    <n v="44.2245886173746"/>
    <n v="21.1625413410998"/>
    <s v="exact"/>
    <s v="Svilajnac"/>
    <m/>
    <s v="Svilajnac"/>
    <s v="Pomoravlje"/>
    <x v="3"/>
    <s v="Southern Europe"/>
    <m/>
    <m/>
    <m/>
    <m/>
    <m/>
    <m/>
    <m/>
    <m/>
    <s v="L103406"/>
    <s v="G410597"/>
  </r>
  <r>
    <s v="https://www.gem.wiki/Novi_Sad_power_station"/>
    <x v="141"/>
    <s v="Novi Sad power station"/>
    <m/>
    <s v="1"/>
    <s v="NG/FO"/>
    <n v="140"/>
    <x v="0"/>
    <x v="3"/>
    <s v="Y"/>
    <m/>
    <m/>
    <m/>
    <x v="28"/>
    <m/>
    <m/>
    <m/>
    <n v="45.267969000000001"/>
    <n v="19.885331000000001"/>
    <s v="exact"/>
    <s v="Novi Sad"/>
    <m/>
    <s v="South Bačka"/>
    <s v="Vojvodina"/>
    <x v="3"/>
    <s v="Southern Europe"/>
    <m/>
    <m/>
    <m/>
    <m/>
    <m/>
    <m/>
    <s v="1015558"/>
    <n v="1136652"/>
    <s v="L406721"/>
    <s v="G406997"/>
  </r>
  <r>
    <s v="https://www.gem.wiki/Novi_Sad_power_station"/>
    <x v="141"/>
    <s v="Novi Sad power station"/>
    <m/>
    <s v="2"/>
    <s v="NG/FO"/>
    <n v="110"/>
    <x v="0"/>
    <x v="3"/>
    <s v="Y"/>
    <m/>
    <m/>
    <m/>
    <x v="28"/>
    <m/>
    <m/>
    <m/>
    <n v="45.267969000000001"/>
    <n v="19.885331000000001"/>
    <s v="exact"/>
    <s v="Novi Sad"/>
    <m/>
    <s v="South Bačka"/>
    <s v="Vojvodina"/>
    <x v="3"/>
    <s v="Southern Europe"/>
    <m/>
    <m/>
    <m/>
    <m/>
    <m/>
    <m/>
    <s v="1015558"/>
    <n v="1136653"/>
    <s v="L406721"/>
    <s v="G406996"/>
  </r>
  <r>
    <s v="https://www.gem.wiki/Novi_Sad_power_station"/>
    <x v="141"/>
    <s v="Novi Sad power station"/>
    <m/>
    <s v="3"/>
    <s v="NG"/>
    <n v="200"/>
    <x v="4"/>
    <x v="0"/>
    <s v="Y"/>
    <s v="not found"/>
    <s v="not found"/>
    <s v="N"/>
    <x v="45"/>
    <m/>
    <m/>
    <m/>
    <n v="45.267969000000001"/>
    <n v="19.885331000000001"/>
    <s v="exact"/>
    <s v="Novi Sad"/>
    <m/>
    <s v="South Bačka"/>
    <s v="Vojvodina"/>
    <x v="3"/>
    <s v="Southern Europe"/>
    <m/>
    <m/>
    <m/>
    <m/>
    <m/>
    <m/>
    <s v="1023294"/>
    <n v="1254936"/>
    <s v="L406721"/>
    <s v="G406995"/>
  </r>
  <r>
    <s v="https://www.gem.wiki/Pančevo_power_station"/>
    <x v="141"/>
    <s v="Pančevo power station"/>
    <s v="ТЭС Панчево (Russian)"/>
    <s v="1"/>
    <s v="NG"/>
    <n v="189"/>
    <x v="0"/>
    <x v="0"/>
    <s v="Y"/>
    <s v="not found"/>
    <s v="not found"/>
    <s v="N"/>
    <x v="3"/>
    <m/>
    <m/>
    <m/>
    <n v="44.831206000000002"/>
    <n v="20.679887000000001"/>
    <s v="exact"/>
    <s v="Pančevo"/>
    <m/>
    <s v="South Banat"/>
    <s v="Vojvodina"/>
    <x v="3"/>
    <s v="Southern Europe"/>
    <m/>
    <m/>
    <s v="TE-TO Pancevo, TETO Pancevo"/>
    <m/>
    <m/>
    <m/>
    <s v="1121126"/>
    <s v="1181747, 1291201, 1291202"/>
    <s v="L406720"/>
    <s v="G406998"/>
  </r>
  <r>
    <s v="https://www.gem.wiki/Zrenjanin_power_station"/>
    <x v="141"/>
    <s v="Zrenjanin power station"/>
    <m/>
    <s v="1"/>
    <s v="NG/FO"/>
    <n v="110"/>
    <x v="0"/>
    <x v="3"/>
    <s v="Y"/>
    <m/>
    <m/>
    <m/>
    <x v="24"/>
    <m/>
    <m/>
    <m/>
    <n v="45.357170000000004"/>
    <n v="20.415949000000001"/>
    <s v="exact"/>
    <s v="Zrenjanin"/>
    <m/>
    <s v="Central Banat"/>
    <s v="Vojvodina"/>
    <x v="3"/>
    <s v="Southern Europe"/>
    <m/>
    <m/>
    <m/>
    <m/>
    <m/>
    <m/>
    <s v="1119511"/>
    <n v="1159432"/>
    <s v="L406724"/>
    <s v="G406994"/>
  </r>
  <r>
    <s v="https://www.gem.wiki/Levice_power_station"/>
    <x v="142"/>
    <s v="Levice power station"/>
    <m/>
    <s v="1"/>
    <s v="NG"/>
    <n v="80"/>
    <x v="0"/>
    <x v="0"/>
    <s v="Y"/>
    <m/>
    <m/>
    <m/>
    <x v="4"/>
    <m/>
    <m/>
    <m/>
    <n v="48.202199999999998"/>
    <n v="18.597000000000001"/>
    <s v="exact"/>
    <s v="Levice"/>
    <m/>
    <m/>
    <s v="Nitra"/>
    <x v="3"/>
    <s v="Eastern Europe"/>
    <m/>
    <m/>
    <s v="Adato"/>
    <m/>
    <m/>
    <m/>
    <s v="1066695"/>
    <s v="1198408, 1198409, 1198410"/>
    <s v="L400630"/>
    <s v="G400630"/>
  </r>
  <r>
    <s v="https://www.gem.wiki/Malženice_power_station"/>
    <x v="142"/>
    <s v="Malženice power station"/>
    <m/>
    <s v="1"/>
    <s v="NG"/>
    <n v="430"/>
    <x v="0"/>
    <x v="0"/>
    <s v="N"/>
    <m/>
    <m/>
    <m/>
    <x v="17"/>
    <m/>
    <m/>
    <m/>
    <n v="48.429600000000001"/>
    <n v="17.697800000000001"/>
    <s v="exact"/>
    <s v="Trakovice"/>
    <m/>
    <m/>
    <s v="Trnava"/>
    <x v="3"/>
    <s v="Eastern Europe"/>
    <m/>
    <s v="ENTSOE: 24WG--EOKG11---E"/>
    <m/>
    <m/>
    <m/>
    <m/>
    <s v="1051032"/>
    <n v="1175414"/>
    <s v="L400631"/>
    <s v="G400631"/>
  </r>
  <r>
    <s v="https://www.gem.wiki/PPC_Bratislava_power_station"/>
    <x v="142"/>
    <s v="PPC Bratislava power station"/>
    <m/>
    <s v="1"/>
    <s v="NG/D/FO"/>
    <n v="214"/>
    <x v="0"/>
    <x v="0"/>
    <s v="Y"/>
    <m/>
    <m/>
    <m/>
    <x v="23"/>
    <m/>
    <m/>
    <m/>
    <n v="48.177439999999997"/>
    <n v="17.153949999999998"/>
    <s v="exact"/>
    <s v="Bratislava"/>
    <m/>
    <m/>
    <s v="Bratislava"/>
    <x v="3"/>
    <s v="Eastern Europe"/>
    <m/>
    <m/>
    <m/>
    <m/>
    <m/>
    <m/>
    <s v="1033871"/>
    <s v="1214461, 1106983"/>
    <s v="L400633"/>
    <s v="G411142"/>
  </r>
  <r>
    <s v="https://www.gem.wiki/Panické_Dravce_power_station"/>
    <x v="142"/>
    <s v="Panické Dravce power station"/>
    <m/>
    <s v="GT 1"/>
    <s v="NG"/>
    <n v="49.87"/>
    <x v="0"/>
    <x v="1"/>
    <s v="N"/>
    <m/>
    <m/>
    <m/>
    <x v="9"/>
    <m/>
    <m/>
    <m/>
    <n v="48.286409999999997"/>
    <n v="19.614879999999999"/>
    <s v="approximate"/>
    <s v="Panicke Dravce - Lucenec District"/>
    <m/>
    <m/>
    <s v="Banska Bystrica"/>
    <x v="3"/>
    <s v="Eastern Europe"/>
    <m/>
    <m/>
    <m/>
    <m/>
    <m/>
    <m/>
    <s v="1072489"/>
    <n v="1209293"/>
    <s v="L400632"/>
    <s v="G400632"/>
  </r>
  <r>
    <s v="https://www.gem.wiki/Považská_Bystrica_power_station"/>
    <x v="142"/>
    <s v="Považská Bystrica power station"/>
    <m/>
    <s v="1"/>
    <s v="NG"/>
    <n v="64"/>
    <x v="0"/>
    <x v="0"/>
    <s v="Y"/>
    <s v="Hydrogen capable: turbine"/>
    <s v="not found"/>
    <m/>
    <x v="9"/>
    <m/>
    <m/>
    <m/>
    <n v="49.115400000000001"/>
    <n v="18.424600000000002"/>
    <s v="exact"/>
    <s v="Považská Bystrica"/>
    <m/>
    <m/>
    <s v="Trencin"/>
    <x v="3"/>
    <s v="Eastern Europe"/>
    <m/>
    <m/>
    <m/>
    <m/>
    <m/>
    <m/>
    <s v="1089941"/>
    <s v="1240197, 1240198"/>
    <s v="L407848"/>
    <s v="G410483"/>
  </r>
  <r>
    <s v="https://www.gem.wiki/Slovnaft_Refinery_power_station"/>
    <x v="142"/>
    <s v="Slovnaft Refinery power station"/>
    <m/>
    <s v="TG1"/>
    <s v="NG/FO"/>
    <n v="29"/>
    <x v="0"/>
    <x v="1"/>
    <s v="Y"/>
    <m/>
    <m/>
    <m/>
    <x v="50"/>
    <m/>
    <m/>
    <m/>
    <n v="48.119900000000001"/>
    <n v="17.180299999999999"/>
    <s v="exact"/>
    <s v="Bratislava"/>
    <m/>
    <m/>
    <s v="Bratislava"/>
    <x v="3"/>
    <s v="Eastern Europe"/>
    <m/>
    <m/>
    <m/>
    <s v="both"/>
    <s v="Chemicals"/>
    <s v="none"/>
    <s v="1067736"/>
    <n v="1249830"/>
    <s v="L408041"/>
    <s v="G411141"/>
  </r>
  <r>
    <s v="https://www.gem.wiki/Slovnaft_Refinery_power_station"/>
    <x v="142"/>
    <s v="Slovnaft Refinery power station"/>
    <m/>
    <s v="TG2"/>
    <s v="NG/FO"/>
    <n v="24"/>
    <x v="0"/>
    <x v="1"/>
    <s v="Y"/>
    <m/>
    <m/>
    <m/>
    <x v="50"/>
    <m/>
    <m/>
    <m/>
    <n v="48.119900000000001"/>
    <n v="17.180299999999999"/>
    <s v="exact"/>
    <s v="Bratislava"/>
    <m/>
    <m/>
    <s v="Bratislava"/>
    <x v="3"/>
    <s v="Eastern Europe"/>
    <m/>
    <m/>
    <m/>
    <s v="both"/>
    <s v="Chemicals"/>
    <s v="none"/>
    <s v="1067736"/>
    <n v="1249828"/>
    <s v="L408041"/>
    <s v="G411140"/>
  </r>
  <r>
    <s v="https://www.gem.wiki/Slovnaft_Refinery_power_station"/>
    <x v="142"/>
    <s v="Slovnaft Refinery power station"/>
    <m/>
    <s v="TG3"/>
    <s v="NG/FO"/>
    <n v="25"/>
    <x v="0"/>
    <x v="1"/>
    <s v="Y"/>
    <m/>
    <m/>
    <m/>
    <x v="50"/>
    <m/>
    <m/>
    <m/>
    <n v="48.119900000000001"/>
    <n v="17.180299999999999"/>
    <s v="exact"/>
    <s v="Bratislava"/>
    <m/>
    <m/>
    <s v="Bratislava"/>
    <x v="3"/>
    <s v="Eastern Europe"/>
    <m/>
    <m/>
    <m/>
    <s v="both"/>
    <s v="Chemicals"/>
    <s v="none"/>
    <s v="1067736"/>
    <n v="1200278"/>
    <s v="L408041"/>
    <s v="G411139"/>
  </r>
  <r>
    <s v="https://www.gem.wiki/Slovnaft_Refinery_power_station"/>
    <x v="142"/>
    <s v="Slovnaft Refinery power station"/>
    <m/>
    <s v="TG4"/>
    <s v="NG/FO"/>
    <n v="25"/>
    <x v="0"/>
    <x v="1"/>
    <s v="Y"/>
    <m/>
    <m/>
    <m/>
    <x v="50"/>
    <m/>
    <m/>
    <m/>
    <n v="48.119900000000001"/>
    <n v="17.180299999999999"/>
    <s v="exact"/>
    <s v="Bratislava"/>
    <m/>
    <m/>
    <s v="Bratislava"/>
    <x v="3"/>
    <s v="Eastern Europe"/>
    <m/>
    <m/>
    <m/>
    <s v="both"/>
    <s v="Chemicals"/>
    <s v="none"/>
    <s v="1067736"/>
    <n v="1249829"/>
    <s v="L408041"/>
    <s v="G411138"/>
  </r>
  <r>
    <s v="https://www.gem.wiki/Slovnaft_Refinery_power_station"/>
    <x v="142"/>
    <s v="Slovnaft Refinery power station"/>
    <m/>
    <s v="TG5"/>
    <s v="NG"/>
    <n v="60"/>
    <x v="0"/>
    <x v="1"/>
    <s v="Y"/>
    <m/>
    <m/>
    <m/>
    <x v="39"/>
    <m/>
    <m/>
    <m/>
    <n v="48.119900000000001"/>
    <n v="17.180299999999999"/>
    <s v="exact"/>
    <s v="Bratislava"/>
    <m/>
    <m/>
    <s v="Bratislava"/>
    <x v="3"/>
    <s v="Eastern Europe"/>
    <m/>
    <m/>
    <m/>
    <s v="both"/>
    <s v="Chemicals"/>
    <s v="none"/>
    <s v="1067736"/>
    <n v="1239706"/>
    <s v="L408041"/>
    <s v="G411137"/>
  </r>
  <r>
    <s v="https://www.gem.wiki/Brestanica_(TEB)_power_station"/>
    <x v="143"/>
    <s v="Brestanica (TEB) power station"/>
    <m/>
    <s v="PB1"/>
    <s v="NG/FO"/>
    <n v="23"/>
    <x v="6"/>
    <x v="1"/>
    <s v="N"/>
    <m/>
    <m/>
    <m/>
    <x v="38"/>
    <n v="2021"/>
    <m/>
    <m/>
    <n v="45.997500000000002"/>
    <n v="15.4796"/>
    <s v="exact"/>
    <s v="Brestanica"/>
    <m/>
    <m/>
    <s v="Krško"/>
    <x v="3"/>
    <s v="Southern Europe"/>
    <s v="Bloomberg: 1005658, WRI: WRI1022411"/>
    <s v="ENTSOE: 28W-G-000000008U"/>
    <m/>
    <m/>
    <m/>
    <m/>
    <s v="1031236"/>
    <s v="not found"/>
    <s v="L400634"/>
    <s v="G400634"/>
  </r>
  <r>
    <s v="https://www.gem.wiki/Brestanica_(TEB)_power_station"/>
    <x v="143"/>
    <s v="Brestanica (TEB) power station"/>
    <m/>
    <s v="PB2"/>
    <s v="NG/FO"/>
    <n v="23"/>
    <x v="6"/>
    <x v="1"/>
    <s v="N"/>
    <m/>
    <m/>
    <m/>
    <x v="38"/>
    <n v="2021"/>
    <m/>
    <m/>
    <n v="45.997500000000002"/>
    <n v="15.4796"/>
    <s v="exact"/>
    <s v="Brestanica"/>
    <m/>
    <m/>
    <s v="Krško"/>
    <x v="3"/>
    <s v="Southern Europe"/>
    <s v="Bloomberg: 1005658, WRI: WRI1022411"/>
    <s v="ENTSOE: 28W-G-000000009S"/>
    <m/>
    <m/>
    <m/>
    <m/>
    <s v="1031236"/>
    <s v="not found"/>
    <s v="L400634"/>
    <s v="G400635"/>
  </r>
  <r>
    <s v="https://www.gem.wiki/Brestanica_(TEB)_power_station"/>
    <x v="143"/>
    <s v="Brestanica (TEB) power station"/>
    <m/>
    <s v="PB3"/>
    <s v="NG/FO"/>
    <n v="23"/>
    <x v="6"/>
    <x v="1"/>
    <s v="N"/>
    <m/>
    <m/>
    <m/>
    <x v="38"/>
    <n v="2021"/>
    <m/>
    <m/>
    <n v="45.997500000000002"/>
    <n v="15.4796"/>
    <s v="exact"/>
    <s v="Brestanica"/>
    <m/>
    <m/>
    <s v="Krško"/>
    <x v="3"/>
    <s v="Southern Europe"/>
    <s v="Bloomberg: 1005658, WRI: WRI1022411"/>
    <s v="ENTSOE: 28W-G-0000000106"/>
    <m/>
    <m/>
    <m/>
    <m/>
    <s v="1031236"/>
    <s v="not found"/>
    <s v="L400634"/>
    <s v="G400636"/>
  </r>
  <r>
    <s v="https://www.gem.wiki/Brestanica_(TEB)_power_station"/>
    <x v="143"/>
    <s v="Brestanica (TEB) power station"/>
    <m/>
    <s v="PB4"/>
    <s v="NG/D"/>
    <n v="114"/>
    <x v="0"/>
    <x v="1"/>
    <s v="N"/>
    <m/>
    <m/>
    <m/>
    <x v="15"/>
    <m/>
    <m/>
    <m/>
    <n v="45.997500000000002"/>
    <n v="15.4796"/>
    <s v="exact"/>
    <s v="Brestanica"/>
    <m/>
    <m/>
    <s v="Krško"/>
    <x v="3"/>
    <s v="Southern Europe"/>
    <s v="Bloomberg: 1005658, WRI: WRI1022411"/>
    <s v="ENTSOE: 28W-G-0000000130"/>
    <m/>
    <m/>
    <m/>
    <m/>
    <s v="1031236"/>
    <n v="1164197"/>
    <s v="L400634"/>
    <s v="G400637"/>
  </r>
  <r>
    <s v="https://www.gem.wiki/Brestanica_(TEB)_power_station"/>
    <x v="143"/>
    <s v="Brestanica (TEB) power station"/>
    <m/>
    <s v="PB5"/>
    <s v="NG/D"/>
    <n v="114"/>
    <x v="0"/>
    <x v="1"/>
    <s v="N"/>
    <m/>
    <m/>
    <m/>
    <x v="15"/>
    <m/>
    <m/>
    <m/>
    <n v="45.997500000000002"/>
    <n v="15.4796"/>
    <s v="exact"/>
    <s v="Brestanica"/>
    <m/>
    <m/>
    <s v="Krško"/>
    <x v="3"/>
    <s v="Southern Europe"/>
    <s v="Bloomberg: 1005658, WRI: WRI1022411"/>
    <s v="ENTSOE: 28W-G-000000014Z"/>
    <m/>
    <m/>
    <m/>
    <m/>
    <s v="1031236"/>
    <n v="1164198"/>
    <s v="L400634"/>
    <s v="G400638"/>
  </r>
  <r>
    <s v="https://www.gem.wiki/Brestanica_(TEB)_power_station"/>
    <x v="143"/>
    <s v="Brestanica (TEB) power station"/>
    <m/>
    <s v="PB6"/>
    <s v="NG/FO"/>
    <n v="53"/>
    <x v="0"/>
    <x v="1"/>
    <s v="N"/>
    <m/>
    <m/>
    <m/>
    <x v="34"/>
    <m/>
    <m/>
    <m/>
    <n v="45.997500000000002"/>
    <n v="15.4796"/>
    <s v="exact"/>
    <s v="Brestanica"/>
    <m/>
    <m/>
    <s v="Krško"/>
    <x v="3"/>
    <s v="Southern Europe"/>
    <s v="Bloomberg: 1005658, WRI: WRI1022411"/>
    <s v="ENTSOE: 28W000000000008D"/>
    <m/>
    <m/>
    <m/>
    <m/>
    <s v="1031236"/>
    <s v="not found"/>
    <s v="L400634"/>
    <s v="G400639"/>
  </r>
  <r>
    <s v="https://www.gem.wiki/Brestanica_(TEB)_power_station"/>
    <x v="143"/>
    <s v="Brestanica (TEB) power station"/>
    <m/>
    <s v="PB7"/>
    <s v="NG"/>
    <n v="56"/>
    <x v="0"/>
    <x v="1"/>
    <s v="N"/>
    <m/>
    <m/>
    <m/>
    <x v="6"/>
    <m/>
    <m/>
    <m/>
    <n v="45.997500000000002"/>
    <n v="15.4796"/>
    <s v="exact"/>
    <s v="Brestanica"/>
    <m/>
    <m/>
    <s v="Krško"/>
    <x v="3"/>
    <s v="Southern Europe"/>
    <s v="Bloomberg: 1005658, WRI: WRI1022411"/>
    <m/>
    <m/>
    <m/>
    <m/>
    <m/>
    <s v="1031236"/>
    <s v="not found"/>
    <s v="L400634"/>
    <s v="G400640"/>
  </r>
  <r>
    <s v="https://www.gem.wiki/Sostanj_power_station"/>
    <x v="143"/>
    <s v="Sostanj power station"/>
    <m/>
    <s v="PT 51"/>
    <s v="NG"/>
    <n v="42"/>
    <x v="0"/>
    <x v="1"/>
    <s v="Y"/>
    <m/>
    <m/>
    <m/>
    <x v="47"/>
    <m/>
    <m/>
    <m/>
    <n v="46.372300000000003"/>
    <n v="15.0534"/>
    <s v="exact"/>
    <s v="Šoštanj"/>
    <m/>
    <m/>
    <s v="Šoštanj"/>
    <x v="3"/>
    <s v="Southern Europe"/>
    <m/>
    <m/>
    <s v="Šoštanj power station"/>
    <m/>
    <m/>
    <m/>
    <s v="1031237"/>
    <n v="1190937"/>
    <s v="L400641"/>
    <s v="G400641"/>
  </r>
  <r>
    <s v="https://www.gem.wiki/Sostanj_power_station"/>
    <x v="143"/>
    <s v="Sostanj power station"/>
    <m/>
    <s v="PT 52"/>
    <s v="NG"/>
    <n v="42"/>
    <x v="0"/>
    <x v="1"/>
    <s v="Y"/>
    <m/>
    <m/>
    <m/>
    <x v="47"/>
    <m/>
    <m/>
    <m/>
    <n v="46.372300000000003"/>
    <n v="15.0534"/>
    <s v="exact"/>
    <s v="Šoštanj"/>
    <m/>
    <m/>
    <s v="Šoštanj"/>
    <x v="3"/>
    <s v="Southern Europe"/>
    <m/>
    <m/>
    <s v="Šoštanj power station"/>
    <m/>
    <m/>
    <m/>
    <s v="1031237"/>
    <n v="1190936"/>
    <s v="L400641"/>
    <s v="G400642"/>
  </r>
  <r>
    <s v="https://www.gem.wiki/Sostanj_power_station"/>
    <x v="143"/>
    <s v="Sostanj power station"/>
    <m/>
    <s v="PT 53"/>
    <s v="NG"/>
    <s v="not found"/>
    <x v="3"/>
    <x v="5"/>
    <s v="Y"/>
    <s v="not found"/>
    <s v="Y"/>
    <s v="replacement"/>
    <x v="56"/>
    <m/>
    <m/>
    <m/>
    <n v="46.372300000000003"/>
    <n v="15.0534"/>
    <s v="exact"/>
    <s v="Šoštanj"/>
    <m/>
    <m/>
    <s v="Šoštanj"/>
    <x v="3"/>
    <s v="Southern Europe"/>
    <m/>
    <m/>
    <s v="Šoštanj power station"/>
    <m/>
    <m/>
    <m/>
    <s v="1031237"/>
    <s v="not found"/>
    <s v="L400641"/>
    <s v="G406346"/>
  </r>
  <r>
    <s v="https://www.gem.wiki/Te-Tol_power_station"/>
    <x v="143"/>
    <s v="Te-Tol power station"/>
    <m/>
    <s v="1"/>
    <s v="NG"/>
    <n v="110"/>
    <x v="1"/>
    <x v="0"/>
    <s v="Y"/>
    <m/>
    <m/>
    <s v="replacement"/>
    <x v="49"/>
    <m/>
    <m/>
    <m/>
    <n v="46.057960000000001"/>
    <n v="14.54513"/>
    <s v="exact"/>
    <s v="Ljubljana"/>
    <m/>
    <m/>
    <s v="Ljubljana"/>
    <x v="3"/>
    <s v="Southern Europe"/>
    <m/>
    <m/>
    <s v="Ljubljana CHP power station"/>
    <m/>
    <m/>
    <m/>
    <s v="1008405"/>
    <s v="1212477, 1287592"/>
    <s v="L400643"/>
    <s v="G400643"/>
  </r>
  <r>
    <s v="https://www.gem.wiki/Aceca_3_power_station"/>
    <x v="144"/>
    <s v="Aceca 3 power station"/>
    <m/>
    <s v="1"/>
    <s v="NG"/>
    <n v="386"/>
    <x v="0"/>
    <x v="0"/>
    <s v="N"/>
    <m/>
    <m/>
    <m/>
    <x v="21"/>
    <m/>
    <m/>
    <m/>
    <n v="39.944200000000002"/>
    <n v="-3.8557999999999999"/>
    <s v="exact"/>
    <s v="Villaseca de la Sagra"/>
    <m/>
    <m/>
    <s v="Toledo"/>
    <x v="3"/>
    <s v="Southern Europe"/>
    <s v="Bloomberg: 1009648, WRI: WRI1006159"/>
    <s v="ENTSOE: 18WACE3-12345-CD"/>
    <m/>
    <m/>
    <m/>
    <m/>
    <s v="1031228"/>
    <n v="1178422"/>
    <s v="L400644"/>
    <s v="G400644"/>
  </r>
  <r>
    <s v="https://www.gem.wiki/Aceca_4_power_station"/>
    <x v="144"/>
    <s v="Aceca 4 power station"/>
    <m/>
    <s v="1"/>
    <s v="NG"/>
    <n v="373"/>
    <x v="0"/>
    <x v="0"/>
    <s v="N"/>
    <m/>
    <m/>
    <m/>
    <x v="37"/>
    <m/>
    <m/>
    <m/>
    <n v="39.942700000000002"/>
    <n v="-3.8548"/>
    <s v="exact"/>
    <s v="Villaseca de la Sagra"/>
    <m/>
    <m/>
    <s v="Toledo"/>
    <x v="3"/>
    <s v="Southern Europe"/>
    <s v="Bloomberg: 1005164"/>
    <s v="ENTSOE: 18WACE4-12345-C3"/>
    <m/>
    <m/>
    <m/>
    <m/>
    <s v="1050706"/>
    <n v="1168113"/>
    <s v="L400645"/>
    <s v="G400645"/>
  </r>
  <r>
    <s v="https://www.gem.wiki/Alc%C3%BAdia_power_station"/>
    <x v="144"/>
    <s v="Alcúdia power station"/>
    <m/>
    <s v="GT1"/>
    <s v="D/NG/HFO"/>
    <n v="37.5"/>
    <x v="0"/>
    <x v="1"/>
    <s v="N"/>
    <m/>
    <m/>
    <m/>
    <x v="24"/>
    <m/>
    <m/>
    <m/>
    <n v="39.810751000000003"/>
    <n v="3.0914109999999999"/>
    <s v="exact"/>
    <s v="Alcúdia"/>
    <m/>
    <m/>
    <s v="Balearic Islands"/>
    <x v="3"/>
    <s v="Southern Europe"/>
    <m/>
    <m/>
    <m/>
    <m/>
    <m/>
    <m/>
    <s v="1119013"/>
    <n v="1101408"/>
    <s v="L103515"/>
    <s v="G412766"/>
  </r>
  <r>
    <s v="https://www.gem.wiki/Alc%C3%BAdia_power_station"/>
    <x v="144"/>
    <s v="Alcúdia power station"/>
    <m/>
    <s v="GT2"/>
    <s v="D/NG/HFO"/>
    <n v="37.5"/>
    <x v="0"/>
    <x v="1"/>
    <s v="N"/>
    <m/>
    <m/>
    <m/>
    <x v="24"/>
    <m/>
    <m/>
    <m/>
    <n v="39.810751000000003"/>
    <n v="3.0914109999999999"/>
    <s v="exact"/>
    <s v="Alcúdia"/>
    <m/>
    <m/>
    <s v="Balearic Islands"/>
    <x v="3"/>
    <s v="Southern Europe"/>
    <m/>
    <m/>
    <m/>
    <m/>
    <m/>
    <m/>
    <s v="1119013"/>
    <n v="1101409"/>
    <s v="L103515"/>
    <s v="G412765"/>
  </r>
  <r>
    <s v="https://www.gem.wiki/Amorebieta_power_station"/>
    <x v="144"/>
    <s v="Amorebieta power station"/>
    <m/>
    <s v="1"/>
    <s v="NG"/>
    <n v="786"/>
    <x v="0"/>
    <x v="0"/>
    <s v="N"/>
    <m/>
    <m/>
    <m/>
    <x v="21"/>
    <m/>
    <m/>
    <m/>
    <n v="43.234699999999997"/>
    <n v="-2.7496999999999998"/>
    <s v="exact"/>
    <s v="Amorebieta-Etxano"/>
    <m/>
    <m/>
    <s v="Basque Country"/>
    <x v="3"/>
    <s v="Southern Europe"/>
    <s v="Bloomberg: 1010152, WRI: WRI1006189"/>
    <s v="ENTSOE: 18WAMBITG1-12--P, ENTSOE: 18WAMBITG2-12-CT, ENTSOE: 18WAMBITV-123-CK"/>
    <m/>
    <m/>
    <m/>
    <m/>
    <s v="1051022"/>
    <s v="1175397, 1183769, 1175398"/>
    <s v="L400648"/>
    <s v="G400648"/>
  </r>
  <r>
    <s v="https://www.gem.wiki/Arcos_de_la_Frontera_power_station"/>
    <x v="144"/>
    <s v="Arcos de la Frontera power station"/>
    <m/>
    <s v="CC-1"/>
    <s v="NG"/>
    <n v="389.2"/>
    <x v="0"/>
    <x v="0"/>
    <s v="N"/>
    <m/>
    <m/>
    <m/>
    <x v="21"/>
    <m/>
    <m/>
    <m/>
    <n v="36.6721"/>
    <n v="-5.8163999999999998"/>
    <s v="exact"/>
    <s v="Arcos de La Frontera"/>
    <m/>
    <m/>
    <s v="Cadiz"/>
    <x v="3"/>
    <s v="Southern Europe"/>
    <s v="Bloomberg: 1009650, WRI: WRI1006203"/>
    <s v="ENTSOE: 18WARCOS1-123-CR"/>
    <m/>
    <m/>
    <m/>
    <m/>
    <s v="1042735"/>
    <n v="1163217"/>
    <s v="L400649"/>
    <s v="G400649"/>
  </r>
  <r>
    <s v="https://www.gem.wiki/Arcos_de_la_Frontera_power_station"/>
    <x v="144"/>
    <s v="Arcos de la Frontera power station"/>
    <m/>
    <s v="CC-2"/>
    <s v="NG"/>
    <n v="373.2"/>
    <x v="0"/>
    <x v="0"/>
    <s v="N"/>
    <m/>
    <m/>
    <m/>
    <x v="21"/>
    <m/>
    <m/>
    <m/>
    <n v="36.6721"/>
    <n v="-5.8163999999999998"/>
    <s v="exact"/>
    <s v="Arcos de La Frontera"/>
    <m/>
    <m/>
    <s v="Cadiz"/>
    <x v="3"/>
    <s v="Southern Europe"/>
    <s v="Bloomberg: 1009650, WRI: WRI1006203"/>
    <s v="ENTSOE: 18WARCOS2-123-CJ"/>
    <m/>
    <m/>
    <m/>
    <m/>
    <s v="1042735"/>
    <n v="1173162"/>
    <s v="L400649"/>
    <s v="G400650"/>
  </r>
  <r>
    <s v="https://www.gem.wiki/Arcos_de_la_Frontera_power_station"/>
    <x v="144"/>
    <s v="Arcos de la Frontera power station"/>
    <m/>
    <s v="CC-3"/>
    <s v="NG"/>
    <n v="823"/>
    <x v="0"/>
    <x v="0"/>
    <s v="N"/>
    <m/>
    <m/>
    <m/>
    <x v="21"/>
    <m/>
    <m/>
    <m/>
    <n v="36.6721"/>
    <n v="-5.8163999999999998"/>
    <s v="exact"/>
    <s v="Arcos de La Frontera"/>
    <m/>
    <m/>
    <s v="Cadiz"/>
    <x v="3"/>
    <s v="Southern Europe"/>
    <s v="Bloomberg: 1009650, WRI: WRI1006203"/>
    <s v="ENTSOE: 18WARC3TG1-12-C4, ENTSOE: 18WARC3TG2-12-CY, ENTSOE: 18WARC3TV-123-CP"/>
    <m/>
    <m/>
    <m/>
    <m/>
    <s v="1042735"/>
    <s v="1173163, 1185804, 1181224"/>
    <s v="L400649"/>
    <s v="G400651"/>
  </r>
  <r>
    <s v="https://www.gem.wiki/Arrubal_power_station"/>
    <x v="144"/>
    <s v="Arrubal power station"/>
    <m/>
    <s v="1"/>
    <s v="NG"/>
    <n v="394.6"/>
    <x v="0"/>
    <x v="0"/>
    <s v="N"/>
    <m/>
    <m/>
    <m/>
    <x v="21"/>
    <m/>
    <m/>
    <m/>
    <n v="42.419400000000003"/>
    <n v="-2.2511000000000001"/>
    <s v="exact"/>
    <s v="Arrubal"/>
    <m/>
    <m/>
    <s v="La Rioja"/>
    <x v="3"/>
    <s v="Southern Europe"/>
    <s v="Bloomberg: 1005172, WRI: WRI1006210"/>
    <s v="ENTSOE: 18WARRU1-1234-CW"/>
    <m/>
    <m/>
    <m/>
    <m/>
    <s v="1054391"/>
    <n v="1180391"/>
    <s v="L400652"/>
    <s v="G400652"/>
  </r>
  <r>
    <s v="https://www.gem.wiki/Arrubal_power_station"/>
    <x v="144"/>
    <s v="Arrubal power station"/>
    <m/>
    <s v="2"/>
    <s v="NG"/>
    <n v="390"/>
    <x v="0"/>
    <x v="0"/>
    <s v="N"/>
    <m/>
    <m/>
    <m/>
    <x v="21"/>
    <m/>
    <m/>
    <m/>
    <n v="42.419400000000003"/>
    <n v="-2.2511000000000001"/>
    <s v="exact"/>
    <s v="Arrubal"/>
    <m/>
    <m/>
    <s v="La Rioja"/>
    <x v="3"/>
    <s v="Southern Europe"/>
    <s v="Bloomberg: 1005172, WRI: WRI1006210"/>
    <s v="ENTSOE: 18WARRU2-1234-CN"/>
    <m/>
    <m/>
    <m/>
    <m/>
    <s v="1054391"/>
    <n v="1180392"/>
    <s v="L400652"/>
    <s v="G400653"/>
  </r>
  <r>
    <s v="https://www.gem.wiki/As_Pontes_power_station"/>
    <x v="144"/>
    <s v="As Pontes power station"/>
    <m/>
    <s v="5"/>
    <s v="LNG"/>
    <n v="856"/>
    <x v="0"/>
    <x v="0"/>
    <s v="N"/>
    <m/>
    <m/>
    <s v="replacement"/>
    <x v="47"/>
    <m/>
    <m/>
    <m/>
    <n v="43.445099999999996"/>
    <n v="-7.8620999999999999"/>
    <s v="exact"/>
    <s v="As Pontes de Garcia"/>
    <m/>
    <m/>
    <s v="A Coruna"/>
    <x v="3"/>
    <s v="Southern Europe"/>
    <s v="Bloomberg: 1034177, WRI: WRI1006410"/>
    <s v="ENTSOE: 18WPGR5TG1-123-T, ENTSOE: 18WPGR5TG2-123-M, ENTSOE: 18WPGR5TV-1234-A"/>
    <s v="Puentes Garcia Rodrigues"/>
    <m/>
    <m/>
    <m/>
    <s v="1085739"/>
    <s v="1190629, 1194136, 1190630"/>
    <s v="L103513"/>
    <s v="G400654"/>
  </r>
  <r>
    <s v="https://www.gem.wiki/Bahia_de_Algeciras_power_station"/>
    <x v="144"/>
    <s v="Bahia de Algeciras power station"/>
    <m/>
    <s v="3"/>
    <s v="NG"/>
    <n v="821"/>
    <x v="0"/>
    <x v="0"/>
    <s v="N"/>
    <m/>
    <m/>
    <s v="partial conversion"/>
    <x v="17"/>
    <m/>
    <m/>
    <m/>
    <n v="36.182899999999997"/>
    <n v="-5.3905000000000003"/>
    <s v="exact"/>
    <s v="San Roque"/>
    <m/>
    <m/>
    <s v="Cadiz"/>
    <x v="3"/>
    <s v="Southern Europe"/>
    <s v="Bloomberg: 1005182, WRI: WRI1006223"/>
    <s v="ENTSOE: 18WALG3TG1-123-9, ENTSOE: 18WALG3TG2-123-2, ENTSOE: 18WALG3TV1-123-0"/>
    <m/>
    <m/>
    <m/>
    <m/>
    <s v="1012767"/>
    <s v="1191349, 1201132, 1217344"/>
    <s v="L103493"/>
    <s v="G400647"/>
  </r>
  <r>
    <s v="https://www.gem.wiki/Bahía_de_Bizkaia_power_station"/>
    <x v="144"/>
    <s v="Bahía de Bizkaia power station"/>
    <m/>
    <s v="1"/>
    <s v="LNG"/>
    <n v="785"/>
    <x v="0"/>
    <x v="0"/>
    <s v="Y"/>
    <m/>
    <m/>
    <m/>
    <x v="16"/>
    <m/>
    <m/>
    <m/>
    <n v="43.35904"/>
    <n v="-3.0921099999999999"/>
    <s v="exact"/>
    <s v="Zierbena"/>
    <m/>
    <m/>
    <s v="Basque Country"/>
    <x v="3"/>
    <s v="Southern Europe"/>
    <m/>
    <s v="ENTSOE: 18WBAHITG1-12-CR, ENTSOE: 18WBAHITG2-12-CK, ENTSOE: 18WBAHITV-123-CB"/>
    <m/>
    <m/>
    <m/>
    <m/>
    <s v="1042703"/>
    <s v="1163180, 1174627, 1163181"/>
    <s v="L400655"/>
    <s v="G400655"/>
  </r>
  <r>
    <s v="https://www.gem.wiki/Barcelona_Cartonboard_power_station"/>
    <x v="144"/>
    <s v="Barcelona Cartonboard power station"/>
    <m/>
    <s v="1"/>
    <s v="NG"/>
    <n v="46"/>
    <x v="0"/>
    <x v="0"/>
    <s v="Y"/>
    <m/>
    <m/>
    <m/>
    <x v="23"/>
    <m/>
    <m/>
    <m/>
    <n v="41.464179999999999"/>
    <n v="1.9557"/>
    <s v="exact"/>
    <s v="Castellbisbal"/>
    <m/>
    <m/>
    <s v="Barcelona"/>
    <x v="3"/>
    <s v="Southern Europe"/>
    <m/>
    <m/>
    <s v="Castellbisbal Mill"/>
    <s v="both"/>
    <s v="Pulp &amp; Paper"/>
    <s v="power"/>
    <s v="1016543"/>
    <s v="1108673, 1179951"/>
    <s v="L400656"/>
    <s v="G400656"/>
  </r>
  <r>
    <s v="https://www.gem.wiki/Barranco_de_Tirajana_power_station"/>
    <x v="144"/>
    <s v="Barranco de Tirajana power station"/>
    <m/>
    <s v="1"/>
    <s v="D/NG/HFO"/>
    <n v="80"/>
    <x v="0"/>
    <x v="3"/>
    <s v="Y"/>
    <m/>
    <m/>
    <m/>
    <x v="48"/>
    <m/>
    <m/>
    <m/>
    <n v="27.804006000000001"/>
    <n v="-15.435877"/>
    <s v="exact"/>
    <s v="Matorral"/>
    <m/>
    <m/>
    <s v="Palmas"/>
    <x v="3"/>
    <s v="Southern Europe"/>
    <m/>
    <m/>
    <m/>
    <m/>
    <m/>
    <m/>
    <s v="1032398"/>
    <n v="1160343"/>
    <s v="L408759"/>
    <s v="G412764"/>
  </r>
  <r>
    <s v="https://www.gem.wiki/Barranco_de_Tirajana_power_station"/>
    <x v="144"/>
    <s v="Barranco de Tirajana power station"/>
    <m/>
    <s v="2"/>
    <s v="D/NG/HFO"/>
    <n v="80"/>
    <x v="0"/>
    <x v="3"/>
    <s v="Y"/>
    <m/>
    <m/>
    <m/>
    <x v="67"/>
    <m/>
    <m/>
    <m/>
    <n v="27.804006000000001"/>
    <n v="-15.435877"/>
    <s v="exact"/>
    <s v="Matorral"/>
    <m/>
    <m/>
    <s v="Palmas"/>
    <x v="3"/>
    <s v="Southern Europe"/>
    <m/>
    <m/>
    <m/>
    <m/>
    <m/>
    <m/>
    <s v="1032398"/>
    <n v="1160344"/>
    <s v="L408759"/>
    <s v="G412763"/>
  </r>
  <r>
    <s v="https://www.gem.wiki/Barranco_de_Tirajana_power_station"/>
    <x v="144"/>
    <s v="Barranco de Tirajana power station"/>
    <m/>
    <s v="3"/>
    <s v="D/NG/HFO"/>
    <n v="37.5"/>
    <x v="0"/>
    <x v="1"/>
    <s v="Y"/>
    <m/>
    <m/>
    <m/>
    <x v="18"/>
    <m/>
    <m/>
    <m/>
    <n v="27.804006000000001"/>
    <n v="-15.435877"/>
    <s v="exact"/>
    <s v="Matorral"/>
    <m/>
    <m/>
    <s v="Palmas"/>
    <x v="3"/>
    <s v="Southern Europe"/>
    <m/>
    <m/>
    <m/>
    <m/>
    <m/>
    <m/>
    <s v="1032398"/>
    <n v="1152782"/>
    <s v="L408759"/>
    <s v="G412762"/>
  </r>
  <r>
    <s v="https://www.gem.wiki/Barranco_de_Tirajana_power_station"/>
    <x v="144"/>
    <s v="Barranco de Tirajana power station"/>
    <m/>
    <s v="4"/>
    <s v="D/NG/HFO"/>
    <n v="37.5"/>
    <x v="0"/>
    <x v="1"/>
    <s v="Y"/>
    <m/>
    <m/>
    <m/>
    <x v="48"/>
    <m/>
    <m/>
    <m/>
    <n v="27.804006000000001"/>
    <n v="-15.435877"/>
    <s v="exact"/>
    <s v="Matorral"/>
    <m/>
    <m/>
    <s v="Palmas"/>
    <x v="3"/>
    <s v="Southern Europe"/>
    <m/>
    <m/>
    <m/>
    <m/>
    <m/>
    <m/>
    <s v="1032398"/>
    <n v="1152782"/>
    <s v="L408759"/>
    <s v="G412761"/>
  </r>
  <r>
    <s v="https://www.gem.wiki/Barranco_de_Tirajana_power_station"/>
    <x v="144"/>
    <s v="Barranco de Tirajana power station"/>
    <m/>
    <s v="5"/>
    <s v="D/NG/HFO"/>
    <n v="226"/>
    <x v="0"/>
    <x v="0"/>
    <s v="Y"/>
    <m/>
    <m/>
    <m/>
    <x v="16"/>
    <m/>
    <m/>
    <m/>
    <n v="27.804006000000001"/>
    <n v="-15.435877"/>
    <s v="exact"/>
    <s v="Matorral"/>
    <m/>
    <m/>
    <s v="Palmas"/>
    <x v="3"/>
    <s v="Southern Europe"/>
    <m/>
    <m/>
    <m/>
    <m/>
    <m/>
    <m/>
    <s v="1032398"/>
    <s v="1179182, 1179184, 1179183"/>
    <s v="L408759"/>
    <s v="G412760"/>
  </r>
  <r>
    <s v="https://www.gem.wiki/Barranco_de_Tirajana_power_station"/>
    <x v="144"/>
    <s v="Barranco de Tirajana power station"/>
    <m/>
    <s v="6"/>
    <s v="D/NG/HFO"/>
    <n v="236"/>
    <x v="0"/>
    <x v="0"/>
    <s v="Y"/>
    <m/>
    <m/>
    <m/>
    <x v="4"/>
    <m/>
    <m/>
    <m/>
    <n v="27.804006000000001"/>
    <n v="-15.435877"/>
    <s v="exact"/>
    <s v="Matorral"/>
    <m/>
    <m/>
    <s v="Palmas"/>
    <x v="3"/>
    <s v="Southern Europe"/>
    <m/>
    <m/>
    <m/>
    <m/>
    <m/>
    <m/>
    <s v="1032398"/>
    <s v="1191739, 1191740, 1191741"/>
    <s v="L408759"/>
    <s v="G412759"/>
  </r>
  <r>
    <s v="https://www.gem.wiki/Besós_3_power_station"/>
    <x v="144"/>
    <s v="Besós 3 power station"/>
    <m/>
    <s v="1"/>
    <s v="NG"/>
    <n v="412"/>
    <x v="0"/>
    <x v="0"/>
    <s v="N"/>
    <m/>
    <m/>
    <m/>
    <x v="10"/>
    <m/>
    <m/>
    <m/>
    <n v="41.418469999999999"/>
    <n v="2.2285900000000001"/>
    <s v="exact"/>
    <s v="San Adrian Besos"/>
    <m/>
    <m/>
    <s v="Barcelona"/>
    <x v="3"/>
    <s v="Southern Europe"/>
    <m/>
    <s v="ENTSOE: 18WBES3-12345-C7"/>
    <s v="Besos-3"/>
    <m/>
    <m/>
    <m/>
    <s v="1031231"/>
    <n v="1171322"/>
    <s v="L400657"/>
    <s v="G400657"/>
  </r>
  <r>
    <s v="https://www.gem.wiki/Besós_4_power_station"/>
    <x v="144"/>
    <s v="Besós 4 power station"/>
    <m/>
    <s v="1"/>
    <s v="NG"/>
    <n v="400"/>
    <x v="0"/>
    <x v="0"/>
    <s v="N"/>
    <m/>
    <m/>
    <m/>
    <x v="10"/>
    <m/>
    <m/>
    <m/>
    <n v="41.418469999999999"/>
    <n v="2.2285900000000001"/>
    <s v="exact"/>
    <s v="San Adrian Besos"/>
    <m/>
    <m/>
    <s v="Barcelona"/>
    <x v="3"/>
    <s v="Southern Europe"/>
    <s v="Bloomberg: 1005314, WRI: WRI1006249"/>
    <s v="ENTSOE: 18WBES4-12345-CY"/>
    <s v="Besos-4"/>
    <m/>
    <m/>
    <m/>
    <s v="1053346"/>
    <n v="1171795"/>
    <s v="L400658"/>
    <s v="G400658"/>
  </r>
  <r>
    <s v="https://www.gem.wiki/Besós_5_power_station"/>
    <x v="144"/>
    <s v="Besós 5 power station"/>
    <m/>
    <s v="1"/>
    <s v="NG"/>
    <n v="859"/>
    <x v="0"/>
    <x v="0"/>
    <s v="N"/>
    <m/>
    <m/>
    <m/>
    <x v="1"/>
    <m/>
    <m/>
    <m/>
    <n v="41.418469999999999"/>
    <n v="2.2285900000000001"/>
    <s v="exact"/>
    <s v="San Adrian Besos"/>
    <m/>
    <m/>
    <s v="Barcelona"/>
    <x v="3"/>
    <s v="Southern Europe"/>
    <s v="Bloomberg: 1005314, WRI: WRI1006249"/>
    <s v="ENTSOE: 18WBES5TG1-123-2, ENTSOE: 18WBES5TG2-123-W, ENTSOE: 18WBES5TV-1234-K"/>
    <s v="Besos-5"/>
    <m/>
    <m/>
    <m/>
    <s v="1031231"/>
    <s v="1195787, 1195788, 1211255"/>
    <s v="L400659"/>
    <s v="G400659"/>
  </r>
  <r>
    <s v="https://www.gem.wiki/Bioetanol_Galicia_power_station"/>
    <x v="144"/>
    <s v="Bioetanol Galicia power station"/>
    <m/>
    <s v="1"/>
    <s v="NG"/>
    <n v="25"/>
    <x v="0"/>
    <x v="0"/>
    <s v="Y"/>
    <m/>
    <m/>
    <m/>
    <x v="16"/>
    <m/>
    <m/>
    <m/>
    <n v="43.156216658711301"/>
    <n v="-8.0233185848729107"/>
    <s v="exact"/>
    <s v="Teixeiro"/>
    <m/>
    <m/>
    <s v="A Coruna"/>
    <x v="3"/>
    <s v="Southern Europe"/>
    <m/>
    <m/>
    <m/>
    <s v="both"/>
    <s v="Oil &amp; Refining"/>
    <m/>
    <s v="1049059"/>
    <n v="1172780"/>
    <s v="L407782"/>
    <s v="G410358"/>
  </r>
  <r>
    <s v="https://www.gem.wiki/Cas_Tresorer_power_station"/>
    <x v="144"/>
    <s v="Ca's Tresorer power station"/>
    <m/>
    <s v="CC I"/>
    <s v="NG"/>
    <n v="230"/>
    <x v="0"/>
    <x v="0"/>
    <s v="N"/>
    <s v="Hydrogen capable: progress"/>
    <m/>
    <m/>
    <x v="37"/>
    <m/>
    <m/>
    <m/>
    <n v="39.5672"/>
    <n v="2.6894999999999998"/>
    <s v="exact"/>
    <s v="Palma de Mallorca"/>
    <m/>
    <m/>
    <s v="Balearic Islands"/>
    <x v="3"/>
    <s v="Southern Europe"/>
    <s v="Bloomberg: 1010216, WRI: WRI1006309"/>
    <m/>
    <m/>
    <m/>
    <m/>
    <m/>
    <s v="1062467"/>
    <s v="1191744, 1191745, 1191746"/>
    <s v="L401420"/>
    <s v="G401422"/>
  </r>
  <r>
    <s v="https://www.gem.wiki/Cas_Tresorer_power_station"/>
    <x v="144"/>
    <s v="Ca's Tresorer power station"/>
    <m/>
    <s v="CC II"/>
    <s v="NG"/>
    <n v="230"/>
    <x v="0"/>
    <x v="0"/>
    <s v="N"/>
    <s v="Hydrogen capable: progress"/>
    <m/>
    <m/>
    <x v="1"/>
    <m/>
    <m/>
    <m/>
    <n v="39.5672"/>
    <n v="2.6894999999999998"/>
    <s v="exact"/>
    <s v="Palma de Mallorca"/>
    <m/>
    <m/>
    <s v="Balearic Islands"/>
    <x v="3"/>
    <s v="Southern Europe"/>
    <s v="Bloomberg: 1010216, WRI: WRI1006309"/>
    <m/>
    <m/>
    <m/>
    <m/>
    <m/>
    <s v="1062467"/>
    <s v="1231190, 1231191, 1231189"/>
    <s v="L401420"/>
    <s v="G401423"/>
  </r>
  <r>
    <s v="https://www.gem.wiki/Campo_de_Gibraltar_power_station"/>
    <x v="144"/>
    <s v="Campo de Gibraltar power station"/>
    <m/>
    <s v="1"/>
    <s v="NG"/>
    <n v="392.6"/>
    <x v="0"/>
    <x v="0"/>
    <s v="Y"/>
    <m/>
    <m/>
    <m/>
    <x v="8"/>
    <m/>
    <m/>
    <m/>
    <n v="36.183399999999999"/>
    <n v="-5.3933"/>
    <s v="exact"/>
    <s v="San Roque"/>
    <m/>
    <m/>
    <s v="Cadiz"/>
    <x v="3"/>
    <s v="Southern Europe"/>
    <s v="Bloomberg: 1010206, WRI: WRI1006292"/>
    <s v="ENTSOE: 18WCAMGI10-12-CK"/>
    <m/>
    <m/>
    <m/>
    <m/>
    <s v="1045094"/>
    <n v="1166665"/>
    <s v="L400660"/>
    <s v="G400660"/>
  </r>
  <r>
    <s v="https://www.gem.wiki/Campo_de_Gibraltar_power_station"/>
    <x v="144"/>
    <s v="Campo de Gibraltar power station"/>
    <m/>
    <s v="2"/>
    <s v="NG"/>
    <n v="387.9"/>
    <x v="0"/>
    <x v="0"/>
    <s v="Y"/>
    <m/>
    <m/>
    <m/>
    <x v="8"/>
    <m/>
    <m/>
    <m/>
    <n v="36.183399999999999"/>
    <n v="-5.3933"/>
    <s v="exact"/>
    <s v="San Roque"/>
    <m/>
    <m/>
    <s v="Cadiz"/>
    <x v="3"/>
    <s v="Southern Europe"/>
    <s v="Bloomberg: 1010206, WRI: WRI1006292"/>
    <s v="ENTSOE: 18WCAMGI20-12-CC"/>
    <m/>
    <m/>
    <m/>
    <m/>
    <s v="1045094"/>
    <n v="1173180"/>
    <s v="L400660"/>
    <s v="G400661"/>
  </r>
  <r>
    <s v="https://www.gem.wiki/Candelaria_power_station"/>
    <x v="144"/>
    <s v="Candelaria power station"/>
    <m/>
    <s v="GT1"/>
    <s v="NG/D/LFO"/>
    <n v="37.5"/>
    <x v="0"/>
    <x v="1"/>
    <s v="Y"/>
    <m/>
    <m/>
    <m/>
    <x v="12"/>
    <m/>
    <m/>
    <m/>
    <n v="28.38139"/>
    <n v="-16.35801"/>
    <s v="exact"/>
    <s v="Candelaria"/>
    <m/>
    <m/>
    <s v="Canary Islands"/>
    <x v="3"/>
    <s v="Southern Europe"/>
    <m/>
    <m/>
    <s v="Caletillas power station"/>
    <m/>
    <m/>
    <m/>
    <s v="1032387"/>
    <n v="1108251"/>
    <s v="L408758"/>
    <s v="G412758"/>
  </r>
  <r>
    <s v="https://www.gem.wiki/Candelaria_power_station"/>
    <x v="144"/>
    <s v="Candelaria power station"/>
    <m/>
    <s v="GT2"/>
    <s v="NG/D/LFO"/>
    <n v="37.5"/>
    <x v="0"/>
    <x v="1"/>
    <s v="Y"/>
    <m/>
    <m/>
    <m/>
    <x v="24"/>
    <m/>
    <m/>
    <m/>
    <n v="28.38139"/>
    <n v="-16.35801"/>
    <s v="exact"/>
    <s v="Candelaria"/>
    <m/>
    <m/>
    <s v="Canary Islands"/>
    <x v="3"/>
    <s v="Southern Europe"/>
    <m/>
    <m/>
    <s v="Caletillas power station"/>
    <m/>
    <m/>
    <m/>
    <s v="1032387"/>
    <n v="1108252"/>
    <s v="L408758"/>
    <s v="G412757"/>
  </r>
  <r>
    <s v="https://www.gem.wiki/Candelaria_power_station"/>
    <x v="144"/>
    <s v="Candelaria power station"/>
    <m/>
    <s v="ST1"/>
    <s v="D/LFO"/>
    <n v="40"/>
    <x v="0"/>
    <x v="3"/>
    <s v="Y"/>
    <m/>
    <m/>
    <m/>
    <x v="76"/>
    <m/>
    <m/>
    <m/>
    <n v="28.38139"/>
    <n v="-16.35801"/>
    <s v="exact"/>
    <s v="Candelaria"/>
    <m/>
    <m/>
    <s v="Canary Islands"/>
    <x v="3"/>
    <s v="Southern Europe"/>
    <m/>
    <m/>
    <s v="Caletillas power station"/>
    <m/>
    <m/>
    <m/>
    <s v="1032387"/>
    <n v="1108249"/>
    <s v="L408758"/>
    <s v="G412756"/>
  </r>
  <r>
    <s v="https://www.gem.wiki/Candelaria_power_station"/>
    <x v="144"/>
    <s v="Candelaria power station"/>
    <m/>
    <s v="ST2"/>
    <s v="D/LFO"/>
    <n v="40"/>
    <x v="0"/>
    <x v="3"/>
    <s v="Y"/>
    <m/>
    <m/>
    <m/>
    <x v="28"/>
    <m/>
    <m/>
    <m/>
    <n v="28.38139"/>
    <n v="-16.35801"/>
    <s v="exact"/>
    <s v="Candelaria"/>
    <m/>
    <m/>
    <s v="Canary Islands"/>
    <x v="3"/>
    <s v="Southern Europe"/>
    <m/>
    <m/>
    <s v="Caletillas power station"/>
    <m/>
    <m/>
    <m/>
    <s v="1032387"/>
    <n v="1108250"/>
    <s v="L408758"/>
    <s v="G412755"/>
  </r>
  <r>
    <s v="https://www.gem.wiki/Cartagena_(Escombreras)_power_station"/>
    <x v="144"/>
    <s v="Cartagena (Escombreras) power station"/>
    <m/>
    <s v="1"/>
    <s v="NG"/>
    <n v="418.2"/>
    <x v="0"/>
    <x v="0"/>
    <s v="N"/>
    <m/>
    <m/>
    <m/>
    <x v="37"/>
    <m/>
    <m/>
    <m/>
    <n v="37.572740000000003"/>
    <n v="-0.93840999999999997"/>
    <s v="exact"/>
    <s v="Cartegena"/>
    <m/>
    <m/>
    <s v="Murcia"/>
    <x v="3"/>
    <s v="Southern Europe"/>
    <s v="Bloomberg: 1010214, WRI: WRI1006308"/>
    <s v="ENTSOE: 18WCTGN1-1234-CP"/>
    <m/>
    <m/>
    <m/>
    <m/>
    <s v="1044241"/>
    <n v="1165369"/>
    <s v="L400662"/>
    <s v="G400662"/>
  </r>
  <r>
    <s v="https://www.gem.wiki/Cartagena_(Escombreras)_power_station"/>
    <x v="144"/>
    <s v="Cartagena (Escombreras) power station"/>
    <m/>
    <s v="2"/>
    <s v="NG"/>
    <n v="417.8"/>
    <x v="0"/>
    <x v="0"/>
    <s v="N"/>
    <m/>
    <m/>
    <m/>
    <x v="37"/>
    <m/>
    <m/>
    <m/>
    <n v="37.572740000000003"/>
    <n v="-0.93840999999999997"/>
    <s v="exact"/>
    <s v="Cartegena"/>
    <m/>
    <m/>
    <s v="Murcia"/>
    <x v="3"/>
    <s v="Southern Europe"/>
    <s v="Bloomberg: 1010214, WRI: WRI1006308"/>
    <s v="ENTSOE: 18WCTGN2-1234-CG"/>
    <m/>
    <m/>
    <m/>
    <m/>
    <s v="1044241"/>
    <n v="1184060"/>
    <s v="L400662"/>
    <s v="G400663"/>
  </r>
  <r>
    <s v="https://www.gem.wiki/Cartagena_(Escombreras)_power_station"/>
    <x v="144"/>
    <s v="Cartagena (Escombreras) power station"/>
    <m/>
    <s v="3"/>
    <s v="NG"/>
    <n v="412.7"/>
    <x v="0"/>
    <x v="0"/>
    <s v="N"/>
    <m/>
    <m/>
    <m/>
    <x v="37"/>
    <m/>
    <m/>
    <m/>
    <n v="37.572740000000003"/>
    <n v="-0.93840999999999997"/>
    <s v="exact"/>
    <s v="Cartegena"/>
    <m/>
    <m/>
    <s v="Murcia"/>
    <x v="3"/>
    <s v="Southern Europe"/>
    <s v="Bloomberg: 1010214, WRI: WRI1006308"/>
    <s v="ENTSOE: 18WCTGN3-1234-C7"/>
    <m/>
    <m/>
    <m/>
    <m/>
    <s v="1044241"/>
    <n v="1184061"/>
    <s v="L400662"/>
    <s v="G400664"/>
  </r>
  <r>
    <s v="https://www.gem.wiki/Cartagena_Refinery_power_station"/>
    <x v="144"/>
    <s v="Cartagena Refinery power station"/>
    <m/>
    <s v="1"/>
    <s v="NG"/>
    <n v="95"/>
    <x v="0"/>
    <x v="0"/>
    <s v="Y"/>
    <m/>
    <m/>
    <m/>
    <x v="10"/>
    <m/>
    <m/>
    <s v="Energyworks Cartagena"/>
    <n v="37.704349999999998"/>
    <n v="-1.09995"/>
    <s v="exact"/>
    <s v="Cartegena"/>
    <m/>
    <m/>
    <s v="Murcia"/>
    <x v="3"/>
    <s v="Southern Europe"/>
    <s v="Bloomberg: 1010316"/>
    <m/>
    <m/>
    <s v="both"/>
    <s v="Chemicals"/>
    <s v="power"/>
    <s v="1049248"/>
    <s v="1173023, 1176210, 1184436"/>
    <s v="L400665"/>
    <s v="G400665"/>
  </r>
  <r>
    <s v="https://www.gem.wiki/Castejón_power_station"/>
    <x v="144"/>
    <s v="Castejón power station"/>
    <s v="Central térmica Castejón; CICLO COMBINADO DE CASTEJON"/>
    <s v="1"/>
    <s v="NG"/>
    <n v="424.9"/>
    <x v="0"/>
    <x v="0"/>
    <s v="N"/>
    <m/>
    <m/>
    <m/>
    <x v="10"/>
    <m/>
    <m/>
    <m/>
    <n v="42.171799999999998"/>
    <n v="-1.6773"/>
    <s v="exact"/>
    <s v="Castejon"/>
    <m/>
    <m/>
    <s v="Navarra"/>
    <x v="3"/>
    <s v="Southern Europe"/>
    <s v="Bloomberg: 1010220, WRI: WRI1006317"/>
    <s v="ENTSOE: 18WCTJON1-123-CJ"/>
    <m/>
    <m/>
    <m/>
    <m/>
    <s v="1041578"/>
    <n v="1161780"/>
    <s v="L400666"/>
    <s v="G400666"/>
  </r>
  <r>
    <s v="https://www.gem.wiki/Castejón_power_station"/>
    <x v="144"/>
    <s v="Castejón power station"/>
    <s v="Central térmica Castejón; CICLO COMBINADO DE CASTEJON"/>
    <s v="2"/>
    <s v="NG"/>
    <n v="378.9"/>
    <x v="0"/>
    <x v="0"/>
    <s v="N"/>
    <m/>
    <m/>
    <m/>
    <x v="16"/>
    <m/>
    <m/>
    <m/>
    <n v="42.171799999999998"/>
    <n v="-1.6773"/>
    <s v="exact"/>
    <s v="Castejon"/>
    <m/>
    <m/>
    <s v="Navarra"/>
    <x v="3"/>
    <s v="Southern Europe"/>
    <s v="Bloomberg: 1010220, WRI: WRI1006317"/>
    <s v="ENTSOE: 18WCTJON2-123-CB"/>
    <m/>
    <m/>
    <m/>
    <m/>
    <s v="1049247"/>
    <n v="1173021"/>
    <s v="L400666"/>
    <s v="G400667"/>
  </r>
  <r>
    <s v="https://www.gem.wiki/Castejón_power_station"/>
    <x v="144"/>
    <s v="Castejón power station"/>
    <s v="Central térmica Castejón; CICLO COMBINADO DE CASTEJON"/>
    <s v="3"/>
    <s v="NG"/>
    <n v="418.4"/>
    <x v="0"/>
    <x v="0"/>
    <s v="N"/>
    <m/>
    <m/>
    <m/>
    <x v="16"/>
    <m/>
    <m/>
    <m/>
    <n v="42.171799999999998"/>
    <n v="-1.6773"/>
    <s v="exact"/>
    <s v="Castejon"/>
    <m/>
    <m/>
    <s v="Navarra"/>
    <x v="3"/>
    <s v="Southern Europe"/>
    <s v="Bloomberg: 1010220, WRI: WRI1006317"/>
    <s v="ENTSOE: 18WCTJON3-1234-E"/>
    <m/>
    <m/>
    <m/>
    <m/>
    <s v="1041578"/>
    <n v="1179495"/>
    <s v="L400666"/>
    <s v="G400668"/>
  </r>
  <r>
    <s v="https://www.gem.wiki/Castellon_Refinery_power_station"/>
    <x v="144"/>
    <s v="Castellon Refinery power station"/>
    <m/>
    <s v="1"/>
    <s v="NG"/>
    <n v="26"/>
    <x v="0"/>
    <x v="0"/>
    <s v="Y"/>
    <m/>
    <m/>
    <m/>
    <x v="47"/>
    <m/>
    <m/>
    <m/>
    <n v="39.959127753819402"/>
    <n v="-1.6045273960717699E-3"/>
    <s v="exact"/>
    <s v="Castellon"/>
    <m/>
    <m/>
    <s v="Spain"/>
    <x v="3"/>
    <s v="Southern Europe"/>
    <m/>
    <m/>
    <m/>
    <s v="both"/>
    <s v="Oil &amp; Refining"/>
    <m/>
    <s v="1011254"/>
    <n v="1204876"/>
    <s v="L407939"/>
    <s v="G410760"/>
  </r>
  <r>
    <s v="https://www.gem.wiki/Castellón_power_station"/>
    <x v="144"/>
    <s v="Castellón power station"/>
    <m/>
    <s v="3"/>
    <s v="NG"/>
    <n v="782"/>
    <x v="0"/>
    <x v="0"/>
    <s v="N"/>
    <m/>
    <m/>
    <m/>
    <x v="10"/>
    <m/>
    <m/>
    <m/>
    <n v="39.959200000000003"/>
    <n v="-1E-3"/>
    <s v="exact"/>
    <s v="Castelló de la Plana"/>
    <m/>
    <m/>
    <s v="Castellon"/>
    <x v="3"/>
    <s v="Southern Europe"/>
    <s v="Bloomberg: 1009652, WRI: WRI1006318"/>
    <s v="ENTSOE: 18WCTN3TG1-12-CI, ENTSOE: 18WCTN3TG2-12-CB, ENTSOE: 18WCTN3TV-123-C2"/>
    <m/>
    <m/>
    <m/>
    <m/>
    <s v="1019106"/>
    <s v="1169279, 1169280, 1174431"/>
    <s v="L400670"/>
    <s v="G400670"/>
  </r>
  <r>
    <s v="https://www.gem.wiki/Castellón_power_station"/>
    <x v="144"/>
    <s v="Castellón power station"/>
    <m/>
    <s v="4"/>
    <s v="NG"/>
    <n v="858"/>
    <x v="0"/>
    <x v="0"/>
    <s v="N"/>
    <m/>
    <m/>
    <m/>
    <x v="47"/>
    <m/>
    <m/>
    <m/>
    <n v="39.959200000000003"/>
    <n v="-1E-3"/>
    <s v="exact"/>
    <s v="Castelló de la Plana"/>
    <m/>
    <m/>
    <s v="Castellon"/>
    <x v="3"/>
    <s v="Southern Europe"/>
    <s v="Bloomberg: 1009652, WRI: WRI1006318"/>
    <s v="ENTSOE: 18WCTN4TG1-123-M, ENTSOE: 18WCTN4TG2-123-F, ENTSOE: 18WCTN4TV-1234-3"/>
    <m/>
    <m/>
    <m/>
    <m/>
    <s v="1019106"/>
    <s v="1176759, 1176760, 1176761"/>
    <s v="L400670"/>
    <s v="G400671"/>
  </r>
  <r>
    <s v="https://www.gem.wiki/Castelnou_power_station"/>
    <x v="144"/>
    <s v="Castelnou power station"/>
    <m/>
    <s v="1"/>
    <s v="NG"/>
    <n v="800"/>
    <x v="0"/>
    <x v="0"/>
    <s v="N"/>
    <m/>
    <m/>
    <m/>
    <x v="37"/>
    <m/>
    <m/>
    <m/>
    <n v="41.216700000000003"/>
    <n v="-0.2928"/>
    <s v="exact"/>
    <s v="Castelnou"/>
    <m/>
    <m/>
    <s v="Teruel"/>
    <x v="3"/>
    <s v="Southern Europe"/>
    <s v="Bloomberg: 1010226, WRI: WRI1006355"/>
    <s v="ENTSOE: 18WCTNUTG1-12-C7, ENTSOE: 18WCTNUTG2-12-C0, ENTSOE: 18WCTNUTV-123-CS"/>
    <m/>
    <m/>
    <m/>
    <m/>
    <s v="1049538"/>
    <s v="1173466, 1175107, 1175108"/>
    <s v="L400672"/>
    <s v="G400672"/>
  </r>
  <r>
    <s v="https://www.gem.wiki/Cella_Factory_power_station"/>
    <x v="144"/>
    <s v="Cella Factory power station"/>
    <m/>
    <s v="1"/>
    <s v="NG"/>
    <n v="25"/>
    <x v="0"/>
    <x v="3"/>
    <s v="Y"/>
    <m/>
    <m/>
    <m/>
    <x v="44"/>
    <m/>
    <m/>
    <m/>
    <n v="40.456760000000003"/>
    <n v="-1.248"/>
    <s v="exact"/>
    <s v="Cella"/>
    <m/>
    <m/>
    <s v="Teruel"/>
    <x v="3"/>
    <s v="Southern Europe"/>
    <m/>
    <m/>
    <m/>
    <s v="power"/>
    <s v="Other"/>
    <m/>
    <s v="1010000"/>
    <s v="1172995, 1108917"/>
    <s v="L400673"/>
    <s v="G400673"/>
  </r>
  <r>
    <s v="https://www.gem.wiki/Ceuta_power_station"/>
    <x v="144"/>
    <s v="Ceuta power station"/>
    <m/>
    <s v="IC"/>
    <s v="D/LFO"/>
    <n v="83"/>
    <x v="0"/>
    <x v="6"/>
    <s v="Y"/>
    <m/>
    <m/>
    <m/>
    <x v="1"/>
    <m/>
    <m/>
    <m/>
    <n v="35.9026"/>
    <n v="-5.2894899999999998"/>
    <s v="approximate"/>
    <s v="Ceuta"/>
    <m/>
    <m/>
    <s v="Ceuta"/>
    <x v="3"/>
    <s v="Southern Europe"/>
    <m/>
    <m/>
    <m/>
    <m/>
    <m/>
    <m/>
    <s v="1015707"/>
    <m/>
    <s v="L408757"/>
    <s v="G412754"/>
  </r>
  <r>
    <s v="https://www.gem.wiki/Cotesa_power_station"/>
    <x v="144"/>
    <s v="Cotesa power station"/>
    <s v="Cogeneración de Tenerife, S.A.U."/>
    <s v="1"/>
    <s v="NG"/>
    <n v="38"/>
    <x v="0"/>
    <x v="0"/>
    <s v="Y"/>
    <m/>
    <m/>
    <m/>
    <x v="20"/>
    <m/>
    <m/>
    <m/>
    <n v="28.453991204778401"/>
    <n v="-16.278083379996598"/>
    <s v="approximate"/>
    <s v="Santa Cruz de Tenerife"/>
    <m/>
    <m/>
    <s v="Canary Islands"/>
    <x v="3"/>
    <s v="Southern Europe"/>
    <s v="WRI: WRI1006403"/>
    <m/>
    <s v="Tenerife"/>
    <s v="both"/>
    <s v="Oil &amp; Refining"/>
    <s v="power"/>
    <s v="1013381"/>
    <n v="1152170"/>
    <s v="L407614"/>
    <s v="G409936"/>
  </r>
  <r>
    <s v="https://www.gem.wiki/Cristobal_Colón_power_station"/>
    <x v="144"/>
    <s v="Cristobal Colón power station"/>
    <m/>
    <s v="4"/>
    <s v="NG"/>
    <n v="391"/>
    <x v="0"/>
    <x v="0"/>
    <s v="N"/>
    <m/>
    <m/>
    <m/>
    <x v="37"/>
    <m/>
    <m/>
    <m/>
    <n v="37.215600000000002"/>
    <n v="-6.9429999999999996"/>
    <s v="exact"/>
    <s v="Huelva"/>
    <m/>
    <m/>
    <s v="Huelva"/>
    <x v="3"/>
    <s v="Southern Europe"/>
    <s v="WRI: WRI1006404"/>
    <s v="ENTSOE: 18WCOL4-12345-CF"/>
    <m/>
    <m/>
    <m/>
    <m/>
    <s v="1012783"/>
    <n v="1178599"/>
    <s v="L400674"/>
    <s v="G400674"/>
  </r>
  <r>
    <s v="https://www.gem.wiki/Duenas_Mill_power_station"/>
    <x v="144"/>
    <s v="Duenas Mill power station"/>
    <m/>
    <s v="1"/>
    <s v="NG"/>
    <n v="50"/>
    <x v="0"/>
    <x v="0"/>
    <s v="Y"/>
    <m/>
    <m/>
    <m/>
    <x v="9"/>
    <m/>
    <m/>
    <m/>
    <n v="41.839469999999999"/>
    <n v="-4.5601399999999996"/>
    <s v="exact"/>
    <s v="Duenas"/>
    <m/>
    <m/>
    <s v="Palencia"/>
    <x v="3"/>
    <s v="Southern Europe"/>
    <s v="Bloomberg: 1005278"/>
    <m/>
    <m/>
    <s v="both"/>
    <s v="Pulp &amp; Paper"/>
    <m/>
    <s v="1047317"/>
    <s v="1210243, 1249757"/>
    <s v="L400675"/>
    <s v="G400675"/>
  </r>
  <r>
    <s v="https://www.gem.wiki/Ecocarburantes_Españoles_power_station"/>
    <x v="144"/>
    <s v="Ecocarburantes Españoles power station"/>
    <m/>
    <s v="1"/>
    <s v="NG"/>
    <n v="22"/>
    <x v="0"/>
    <x v="0"/>
    <s v="Y"/>
    <m/>
    <m/>
    <m/>
    <x v="43"/>
    <m/>
    <m/>
    <m/>
    <n v="37.580496805576999"/>
    <n v="-0.92330121563787104"/>
    <s v="exact"/>
    <s v="Casa San Antonio"/>
    <m/>
    <m/>
    <s v="Murcia"/>
    <x v="3"/>
    <s v="Southern Europe"/>
    <m/>
    <m/>
    <m/>
    <s v="both"/>
    <s v="Oil &amp; Refining"/>
    <m/>
    <s v="1055607"/>
    <n v="1182151"/>
    <s v="L407783"/>
    <s v="G410348"/>
  </r>
  <r>
    <s v="https://www.gem.wiki/El_Fangal_power_station"/>
    <x v="144"/>
    <s v="El Fangal power station"/>
    <m/>
    <s v="1"/>
    <s v="LNG"/>
    <n v="402.6"/>
    <x v="0"/>
    <x v="0"/>
    <s v="N"/>
    <m/>
    <m/>
    <m/>
    <x v="37"/>
    <m/>
    <m/>
    <m/>
    <n v="37.570900000000002"/>
    <n v="-0.94579999999999997"/>
    <s v="exact"/>
    <s v="Cartagena"/>
    <m/>
    <m/>
    <s v="Murcia"/>
    <x v="3"/>
    <s v="Southern Europe"/>
    <m/>
    <s v="ENTSOE: 18WESCCC1-123-C5"/>
    <s v="Engie Energía Cartagena"/>
    <m/>
    <m/>
    <m/>
    <s v="1042736"/>
    <n v="1163218"/>
    <s v="L400676"/>
    <s v="G400676"/>
  </r>
  <r>
    <s v="https://www.gem.wiki/El_Fangal_power_station"/>
    <x v="144"/>
    <s v="El Fangal power station"/>
    <m/>
    <s v="2"/>
    <s v="LNG"/>
    <n v="401.37"/>
    <x v="0"/>
    <x v="0"/>
    <s v="N"/>
    <m/>
    <m/>
    <m/>
    <x v="37"/>
    <m/>
    <m/>
    <m/>
    <n v="37.570900000000002"/>
    <n v="-0.94579999999999997"/>
    <s v="exact"/>
    <s v="Cartagena"/>
    <m/>
    <m/>
    <s v="Murcia"/>
    <x v="3"/>
    <s v="Southern Europe"/>
    <m/>
    <s v="ENTSOE: 18WESCCC2-123-CY"/>
    <s v="Engie Energía Cartagena"/>
    <m/>
    <m/>
    <m/>
    <s v="1042736"/>
    <n v="1173749"/>
    <s v="L400676"/>
    <s v="G400677"/>
  </r>
  <r>
    <s v="https://www.gem.wiki/El_Fangal_power_station"/>
    <x v="144"/>
    <s v="El Fangal power station"/>
    <m/>
    <s v="3"/>
    <s v="LNG"/>
    <n v="395"/>
    <x v="0"/>
    <x v="0"/>
    <s v="N"/>
    <m/>
    <m/>
    <m/>
    <x v="37"/>
    <m/>
    <m/>
    <m/>
    <n v="37.570900000000002"/>
    <n v="-0.94579999999999997"/>
    <s v="exact"/>
    <s v="Cartagena"/>
    <m/>
    <m/>
    <s v="Murcia"/>
    <x v="3"/>
    <s v="Southern Europe"/>
    <m/>
    <s v="ENTSOE: 18WESCCC3-123-CQ"/>
    <s v="Engie Energía Cartagena"/>
    <m/>
    <m/>
    <m/>
    <s v="1042736"/>
    <n v="1173750"/>
    <s v="L400676"/>
    <s v="G400678"/>
  </r>
  <r>
    <s v="https://www.gem.wiki/El_Morell_power_station"/>
    <x v="144"/>
    <s v="El Morell power station"/>
    <m/>
    <s v="GT1"/>
    <s v="HFO"/>
    <n v="65"/>
    <x v="0"/>
    <x v="1"/>
    <m/>
    <m/>
    <s v="Y"/>
    <m/>
    <x v="23"/>
    <m/>
    <m/>
    <m/>
    <n v="41.193600000000004"/>
    <n v="1.2253000000000001"/>
    <s v="exact"/>
    <s v="El Morell"/>
    <m/>
    <m/>
    <s v="Catalonia"/>
    <x v="3"/>
    <s v="Southern Europe"/>
    <m/>
    <m/>
    <m/>
    <s v="both"/>
    <s v="Oil &amp; Refining"/>
    <m/>
    <s v="1090146"/>
    <n v="1167301"/>
    <s v="L408756"/>
    <s v="G412753"/>
  </r>
  <r>
    <s v="https://www.gem.wiki/El_Morell_power_station"/>
    <x v="144"/>
    <s v="El Morell power station"/>
    <m/>
    <s v="GT2"/>
    <s v="HFO"/>
    <n v="85"/>
    <x v="0"/>
    <x v="1"/>
    <m/>
    <m/>
    <s v="Y"/>
    <m/>
    <x v="23"/>
    <m/>
    <m/>
    <m/>
    <n v="41.193600000000004"/>
    <n v="1.2253000000000001"/>
    <s v="exact"/>
    <s v="El Morell"/>
    <m/>
    <m/>
    <s v="Catalonia"/>
    <x v="3"/>
    <s v="Southern Europe"/>
    <m/>
    <m/>
    <m/>
    <s v="both"/>
    <s v="Oil &amp; Refining"/>
    <m/>
    <s v="1090146"/>
    <m/>
    <s v="L408756"/>
    <s v="G412752"/>
  </r>
  <r>
    <s v="https://www.gem.wiki/Enercrisa_power_station"/>
    <x v="144"/>
    <s v="Enercrisa power station"/>
    <m/>
    <s v="1"/>
    <s v="NG"/>
    <n v="21"/>
    <x v="0"/>
    <x v="0"/>
    <s v="Y"/>
    <m/>
    <m/>
    <m/>
    <x v="9"/>
    <m/>
    <m/>
    <m/>
    <n v="42.483849999999997"/>
    <n v="-3.1508400000000001"/>
    <s v="exact"/>
    <s v="Cerezo de Rio Tiron"/>
    <m/>
    <m/>
    <s v="Burgos"/>
    <x v="3"/>
    <s v="Southern Europe"/>
    <s v="Bloomberg: 1010292"/>
    <m/>
    <m/>
    <s v="both"/>
    <s v="Other Metals &amp; Mining"/>
    <s v="power"/>
    <s v="1016233"/>
    <s v="1292178, 1173230"/>
    <s v="L400679"/>
    <s v="G400679"/>
  </r>
  <r>
    <s v="https://www.gem.wiki/Escatrón_3_power_station"/>
    <x v="144"/>
    <s v="Escatrón 3 power station"/>
    <m/>
    <s v="1"/>
    <s v="NG"/>
    <n v="804"/>
    <x v="0"/>
    <x v="0"/>
    <s v="N"/>
    <m/>
    <m/>
    <s v="replacement"/>
    <x v="4"/>
    <m/>
    <m/>
    <m/>
    <n v="41.297699999999999"/>
    <n v="-0.33760000000000001"/>
    <s v="exact"/>
    <s v="Escatron"/>
    <m/>
    <m/>
    <s v="Zaragoza"/>
    <x v="3"/>
    <s v="Southern Europe"/>
    <s v="Bloomberg: 1005192, WRI: WRI1006465"/>
    <s v="ENTSOE: 18WECT3TG1-123-X, ENTSOE: 18WECT3TG2-123-Q, ENTSOE: 18WECT3TV1-123-O"/>
    <s v="Escatron Combi"/>
    <m/>
    <m/>
    <m/>
    <s v="1015712"/>
    <s v="1181947, 1194113, 1191488"/>
    <s v="L400680"/>
    <s v="G400680"/>
  </r>
  <r>
    <s v="https://www.gem.wiki/Escatrón_3_power_station"/>
    <x v="144"/>
    <s v="Escatrón 3 power station"/>
    <m/>
    <s v="GT1"/>
    <s v="NG"/>
    <n v="275"/>
    <x v="0"/>
    <x v="0"/>
    <s v="N"/>
    <m/>
    <m/>
    <m/>
    <x v="4"/>
    <m/>
    <m/>
    <m/>
    <n v="41.297699999999999"/>
    <n v="-0.33760000000000001"/>
    <s v="exact"/>
    <s v="Escatron"/>
    <m/>
    <m/>
    <s v="Zaragoza"/>
    <x v="3"/>
    <s v="Southern Europe"/>
    <s v="Bloomberg: 1005254, WRI: WRI1006414"/>
    <m/>
    <s v="Escatron Combi"/>
    <m/>
    <m/>
    <m/>
    <s v="1061816"/>
    <s v="1191283, 1191284, 1191286, 1191285, 1191287"/>
    <s v="L400680"/>
    <s v="G400681"/>
  </r>
  <r>
    <s v="https://www.gem.wiki/Escombreras_Iberdrola_power_station"/>
    <x v="144"/>
    <s v="Escombreras Iberdrola power station"/>
    <m/>
    <s v="6"/>
    <s v="NG"/>
    <n v="816"/>
    <x v="0"/>
    <x v="0"/>
    <s v="N"/>
    <m/>
    <m/>
    <m/>
    <x v="37"/>
    <m/>
    <m/>
    <m/>
    <n v="37.564700000000002"/>
    <n v="-0.95132000000000005"/>
    <s v="exact"/>
    <s v="Cartagena"/>
    <m/>
    <m/>
    <s v="Murcia"/>
    <x v="3"/>
    <s v="Southern Europe"/>
    <s v="Bloomberg: 1009672, WRI: WRI1006467"/>
    <s v="ENTSOE: 18WESC6TG1-12-CL, 18WESC6TG2-12-CE, 18WESC6TV-123-C5"/>
    <m/>
    <m/>
    <m/>
    <m/>
    <s v="1019142"/>
    <s v="1185825, 1185827, 1185826"/>
    <s v="L400682"/>
    <s v="G400682"/>
  </r>
  <r>
    <s v="https://www.gem.wiki/Figuruelas_power_station"/>
    <x v="144"/>
    <s v="Figuruelas power station"/>
    <m/>
    <s v="1"/>
    <s v="NG"/>
    <n v="21"/>
    <x v="0"/>
    <x v="0"/>
    <s v="Y"/>
    <m/>
    <m/>
    <m/>
    <x v="19"/>
    <m/>
    <m/>
    <m/>
    <n v="41.752020000000002"/>
    <n v="-1.18021"/>
    <s v="exact"/>
    <s v="Figueruelas"/>
    <m/>
    <m/>
    <s v="Zaragoza"/>
    <x v="3"/>
    <s v="Southern Europe"/>
    <m/>
    <m/>
    <m/>
    <s v="power"/>
    <s v="Automobiles"/>
    <m/>
    <s v="1019312"/>
    <s v="1114973, 1114974"/>
    <s v="L400683"/>
    <s v="G400683"/>
  </r>
  <r>
    <s v="https://www.gem.wiki/Fuenlabrada_Mill_power_station"/>
    <x v="144"/>
    <s v="Fuenlabrada Mill power station"/>
    <m/>
    <s v="1"/>
    <s v="NG"/>
    <n v="43"/>
    <x v="0"/>
    <x v="0"/>
    <s v="Y"/>
    <s v="Hydrogen capable: turbine"/>
    <m/>
    <m/>
    <x v="11"/>
    <m/>
    <m/>
    <m/>
    <n v="40.269019999999998"/>
    <n v="-3.7706400000000002"/>
    <s v="exact"/>
    <s v="Fuenlabrada"/>
    <m/>
    <m/>
    <s v="Madrid"/>
    <x v="3"/>
    <s v="Southern Europe"/>
    <m/>
    <m/>
    <s v="International Paper Madrid Mill"/>
    <s v="both"/>
    <s v="Pulp &amp; Paper"/>
    <m/>
    <s v="1025187"/>
    <s v="1172993, 1173207"/>
    <s v="L400684"/>
    <s v="G400684"/>
  </r>
  <r>
    <s v="https://www.gem.wiki/GEMASA_power_station"/>
    <x v="144"/>
    <s v="GEMASA power station"/>
    <m/>
    <s v="1"/>
    <s v="NG"/>
    <n v="28"/>
    <x v="0"/>
    <x v="0"/>
    <s v="Y"/>
    <m/>
    <m/>
    <m/>
    <x v="44"/>
    <m/>
    <m/>
    <m/>
    <n v="37.184080000000002"/>
    <n v="-6.9039400000000004"/>
    <s v="exact"/>
    <s v="Huelva"/>
    <m/>
    <m/>
    <s v="Huelva"/>
    <x v="3"/>
    <s v="Southern Europe"/>
    <m/>
    <m/>
    <m/>
    <s v="both"/>
    <s v="Chemicals"/>
    <m/>
    <s v="1084911"/>
    <n v="1120459"/>
    <s v="L407785"/>
    <s v="G410350"/>
  </r>
  <r>
    <s v="https://www.gem.wiki/Gajano_power_station"/>
    <x v="144"/>
    <s v="Gajano power station"/>
    <m/>
    <s v="CC"/>
    <s v="HFO"/>
    <n v="76"/>
    <x v="0"/>
    <x v="0"/>
    <s v="Y"/>
    <m/>
    <m/>
    <m/>
    <x v="11"/>
    <m/>
    <m/>
    <m/>
    <n v="43.422040000000003"/>
    <n v="-3.7508699999999999"/>
    <s v="exact"/>
    <s v="Gajano"/>
    <m/>
    <m/>
    <s v="Santander"/>
    <x v="3"/>
    <s v="Southern Europe"/>
    <m/>
    <m/>
    <m/>
    <s v="both"/>
    <s v="Chemicals"/>
    <m/>
    <s v="1090147"/>
    <s v="1240515, 1240514"/>
    <s v="L408755"/>
    <s v="G412751"/>
  </r>
  <r>
    <s v="https://www.gem.wiki/Genfibre_Cogeneration_power_station"/>
    <x v="144"/>
    <s v="Genfibre cogeneration power station"/>
    <m/>
    <s v="1"/>
    <s v="NG"/>
    <n v="49"/>
    <x v="0"/>
    <x v="0"/>
    <s v="Y"/>
    <m/>
    <m/>
    <m/>
    <x v="15"/>
    <m/>
    <m/>
    <m/>
    <n v="42.68094"/>
    <n v="-2.92605"/>
    <s v="exact"/>
    <s v="Miranda de Ebro"/>
    <m/>
    <m/>
    <s v="Burgos"/>
    <x v="3"/>
    <s v="Southern Europe"/>
    <s v="Bloomberg: 1005284"/>
    <m/>
    <m/>
    <s v="both"/>
    <s v="Chemicals"/>
    <m/>
    <s v="1012949"/>
    <s v="1133031, 1292177"/>
    <s v="L400685"/>
    <s v="G400685"/>
  </r>
  <r>
    <s v="https://www.gem.wiki/Granadilla_power_station"/>
    <x v="144"/>
    <s v="Granadilla power station"/>
    <m/>
    <s v="CC1"/>
    <s v="D/HFO"/>
    <n v="226"/>
    <x v="0"/>
    <x v="0"/>
    <s v="Y"/>
    <m/>
    <m/>
    <m/>
    <x v="25"/>
    <m/>
    <m/>
    <m/>
    <n v="28.12218"/>
    <n v="-16.573048"/>
    <s v="exact"/>
    <s v="Granadilla"/>
    <m/>
    <m/>
    <s v="Tenerife"/>
    <x v="3"/>
    <s v="Southern Europe"/>
    <m/>
    <m/>
    <m/>
    <m/>
    <m/>
    <m/>
    <s v="1032390"/>
    <s v="1196938, 1196940, 1196939"/>
    <s v="L408754"/>
    <s v="G412750"/>
  </r>
  <r>
    <s v="https://www.gem.wiki/Granadilla_power_station"/>
    <x v="144"/>
    <s v="Granadilla power station"/>
    <m/>
    <s v="CC2"/>
    <s v="D/HFO"/>
    <n v="236"/>
    <x v="0"/>
    <x v="0"/>
    <s v="Y"/>
    <m/>
    <m/>
    <m/>
    <x v="25"/>
    <m/>
    <m/>
    <m/>
    <n v="28.12218"/>
    <n v="-16.573048"/>
    <s v="exact"/>
    <s v="Granadilla"/>
    <m/>
    <m/>
    <s v="Tenerife"/>
    <x v="3"/>
    <s v="Southern Europe"/>
    <m/>
    <m/>
    <m/>
    <m/>
    <m/>
    <m/>
    <s v="1032390"/>
    <s v="1196941, 1196942, 1196943"/>
    <s v="L408754"/>
    <s v="G412749"/>
  </r>
  <r>
    <s v="https://www.gem.wiki/Granadilla_power_station"/>
    <x v="144"/>
    <s v="Granadilla power station"/>
    <m/>
    <s v="GT1"/>
    <s v="D/HFO"/>
    <n v="37"/>
    <x v="0"/>
    <x v="1"/>
    <s v="Y"/>
    <m/>
    <m/>
    <m/>
    <x v="25"/>
    <m/>
    <m/>
    <m/>
    <n v="28.12218"/>
    <n v="-16.573048"/>
    <s v="exact"/>
    <s v="Granadilla"/>
    <m/>
    <m/>
    <s v="Tenerife"/>
    <x v="3"/>
    <s v="Southern Europe"/>
    <m/>
    <m/>
    <m/>
    <m/>
    <m/>
    <m/>
    <s v="1032390"/>
    <n v="1117352"/>
    <s v="L408754"/>
    <s v="G412748"/>
  </r>
  <r>
    <s v="https://www.gem.wiki/Granadilla_power_station"/>
    <x v="144"/>
    <s v="Granadilla power station"/>
    <m/>
    <s v="GT2"/>
    <s v="D/HFO"/>
    <n v="42"/>
    <x v="0"/>
    <x v="1"/>
    <s v="Y"/>
    <m/>
    <m/>
    <m/>
    <x v="11"/>
    <m/>
    <m/>
    <m/>
    <n v="28.12218"/>
    <n v="-16.573048"/>
    <s v="exact"/>
    <s v="Granadilla"/>
    <m/>
    <m/>
    <s v="Tenerife"/>
    <x v="3"/>
    <s v="Southern Europe"/>
    <m/>
    <m/>
    <m/>
    <m/>
    <m/>
    <m/>
    <s v="1032390"/>
    <n v="1178483"/>
    <s v="L408754"/>
    <s v="G412747"/>
  </r>
  <r>
    <s v="https://www.gem.wiki/Granadilla_power_station"/>
    <x v="144"/>
    <s v="Granadilla power station"/>
    <m/>
    <s v="IC"/>
    <s v="D/HFO"/>
    <n v="48"/>
    <x v="0"/>
    <x v="6"/>
    <s v="Y"/>
    <m/>
    <m/>
    <m/>
    <x v="29"/>
    <m/>
    <m/>
    <m/>
    <n v="28.12218"/>
    <n v="-16.573048"/>
    <s v="exact"/>
    <s v="Granadilla"/>
    <m/>
    <m/>
    <s v="Tenerife"/>
    <x v="3"/>
    <s v="Southern Europe"/>
    <m/>
    <m/>
    <m/>
    <m/>
    <m/>
    <m/>
    <s v="1032390"/>
    <n v="1248509"/>
    <s v="L408754"/>
    <s v="G412746"/>
  </r>
  <r>
    <s v="https://www.gem.wiki/Granadilla_power_station"/>
    <x v="144"/>
    <s v="Granadilla power station"/>
    <m/>
    <s v="ST1"/>
    <s v="D/HFO"/>
    <n v="80"/>
    <x v="0"/>
    <x v="3"/>
    <s v="Y"/>
    <m/>
    <m/>
    <m/>
    <x v="48"/>
    <m/>
    <m/>
    <m/>
    <n v="28.12218"/>
    <n v="-16.573048"/>
    <s v="exact"/>
    <s v="Granadilla"/>
    <m/>
    <m/>
    <s v="Tenerife"/>
    <x v="3"/>
    <s v="Southern Europe"/>
    <m/>
    <m/>
    <m/>
    <m/>
    <m/>
    <m/>
    <s v="1032390"/>
    <m/>
    <s v="L408754"/>
    <s v="G412745"/>
  </r>
  <r>
    <s v="https://www.gem.wiki/Granadilla_power_station"/>
    <x v="144"/>
    <s v="Granadilla power station"/>
    <m/>
    <s v="ST2"/>
    <s v="D/HFO"/>
    <n v="80"/>
    <x v="0"/>
    <x v="3"/>
    <s v="Y"/>
    <m/>
    <m/>
    <m/>
    <x v="48"/>
    <m/>
    <m/>
    <m/>
    <n v="28.12218"/>
    <n v="-16.573048"/>
    <s v="exact"/>
    <s v="Granadilla"/>
    <m/>
    <m/>
    <s v="Tenerife"/>
    <x v="3"/>
    <s v="Southern Europe"/>
    <m/>
    <m/>
    <m/>
    <m/>
    <m/>
    <m/>
    <s v="1032390"/>
    <m/>
    <s v="L408754"/>
    <s v="G412744"/>
  </r>
  <r>
    <s v="https://www.gem.wiki/Hernani_Mill_power_station"/>
    <x v="144"/>
    <s v="Hernani Mill power station"/>
    <m/>
    <s v="1"/>
    <s v="NG"/>
    <n v="50"/>
    <x v="0"/>
    <x v="0"/>
    <s v="Y"/>
    <m/>
    <m/>
    <m/>
    <x v="47"/>
    <m/>
    <m/>
    <m/>
    <n v="43.25835"/>
    <n v="-1.9677709999999999"/>
    <s v="exact"/>
    <s v="Hernani"/>
    <m/>
    <m/>
    <s v="Guipúzcoa"/>
    <x v="3"/>
    <s v="Southern Europe"/>
    <m/>
    <m/>
    <m/>
    <s v="both"/>
    <s v="Pulp &amp; Paper"/>
    <s v="power"/>
    <s v="1068096"/>
    <n v="1200918"/>
    <s v="L407613"/>
    <s v="G409935"/>
  </r>
  <r>
    <s v="https://www.gem.wiki/Jinamar_power_station"/>
    <x v="144"/>
    <s v="Jinamar power station"/>
    <m/>
    <s v="GT2"/>
    <s v="HFO/D"/>
    <n v="37.5"/>
    <x v="0"/>
    <x v="1"/>
    <s v="not found"/>
    <m/>
    <m/>
    <m/>
    <x v="24"/>
    <m/>
    <m/>
    <m/>
    <n v="28.042431000000001"/>
    <n v="-15.411372"/>
    <s v="exact"/>
    <s v="Jinamar"/>
    <m/>
    <m/>
    <s v="Palmas"/>
    <x v="3"/>
    <s v="Southern Europe"/>
    <m/>
    <m/>
    <m/>
    <m/>
    <m/>
    <m/>
    <s v="1032393"/>
    <n v="1122660"/>
    <s v="L408753"/>
    <s v="G412743"/>
  </r>
  <r>
    <s v="https://www.gem.wiki/Jinamar_power_station"/>
    <x v="144"/>
    <s v="Jinamar power station"/>
    <m/>
    <s v="GT3"/>
    <s v="HFO/D"/>
    <n v="37.5"/>
    <x v="0"/>
    <x v="1"/>
    <s v="not found"/>
    <m/>
    <m/>
    <m/>
    <x v="24"/>
    <m/>
    <m/>
    <m/>
    <n v="28.042431000000001"/>
    <n v="-15.411372"/>
    <s v="exact"/>
    <s v="Jinamar"/>
    <m/>
    <m/>
    <s v="Palmas"/>
    <x v="3"/>
    <s v="Southern Europe"/>
    <m/>
    <m/>
    <m/>
    <m/>
    <m/>
    <m/>
    <s v="1032393"/>
    <n v="1122661"/>
    <s v="L408753"/>
    <s v="G412742"/>
  </r>
  <r>
    <s v="https://www.gem.wiki/Jinamar_power_station"/>
    <x v="144"/>
    <s v="Jinamar power station"/>
    <m/>
    <s v="IC1-3"/>
    <s v="HFO/D"/>
    <n v="36"/>
    <x v="0"/>
    <x v="6"/>
    <s v="not found"/>
    <m/>
    <m/>
    <m/>
    <x v="35"/>
    <m/>
    <m/>
    <m/>
    <n v="28.042431000000001"/>
    <n v="-15.411372"/>
    <s v="exact"/>
    <s v="Jinamar"/>
    <m/>
    <m/>
    <s v="Palmas"/>
    <x v="3"/>
    <s v="Southern Europe"/>
    <m/>
    <m/>
    <m/>
    <m/>
    <m/>
    <m/>
    <s v="1032393"/>
    <s v="1122652, 1122654"/>
    <s v="L408753"/>
    <s v="G412741"/>
  </r>
  <r>
    <s v="https://www.gem.wiki/Jinamar_power_station"/>
    <x v="144"/>
    <s v="Jinamar power station"/>
    <m/>
    <s v="IC4&amp;5"/>
    <s v="HFO/D"/>
    <n v="48"/>
    <x v="0"/>
    <x v="6"/>
    <s v="not found"/>
    <m/>
    <m/>
    <m/>
    <x v="25"/>
    <m/>
    <m/>
    <m/>
    <n v="28.042431000000001"/>
    <n v="-15.411372"/>
    <s v="exact"/>
    <s v="Jinamar"/>
    <m/>
    <m/>
    <s v="Palmas"/>
    <x v="3"/>
    <s v="Southern Europe"/>
    <m/>
    <m/>
    <m/>
    <m/>
    <m/>
    <m/>
    <s v="1032393"/>
    <n v="1122662"/>
    <s v="L408753"/>
    <s v="G412740"/>
  </r>
  <r>
    <s v="https://www.gem.wiki/Jinamar_power_station"/>
    <x v="144"/>
    <s v="Jinamar power station"/>
    <m/>
    <s v="ST1"/>
    <s v="HFO"/>
    <n v="33"/>
    <x v="0"/>
    <x v="3"/>
    <s v="not found"/>
    <m/>
    <m/>
    <m/>
    <x v="70"/>
    <m/>
    <m/>
    <m/>
    <n v="28.042431000000001"/>
    <n v="-15.411372"/>
    <s v="exact"/>
    <s v="Jinamar"/>
    <m/>
    <m/>
    <s v="Palmas"/>
    <x v="3"/>
    <s v="Southern Europe"/>
    <m/>
    <m/>
    <m/>
    <m/>
    <m/>
    <m/>
    <s v="1032393"/>
    <n v="1122651"/>
    <s v="L408753"/>
    <s v="G412739"/>
  </r>
  <r>
    <s v="https://www.gem.wiki/Jinamar_power_station"/>
    <x v="144"/>
    <s v="Jinamar power station"/>
    <m/>
    <s v="ST2"/>
    <s v="HFO"/>
    <n v="40"/>
    <x v="7"/>
    <x v="3"/>
    <s v="not found"/>
    <m/>
    <m/>
    <m/>
    <x v="38"/>
    <m/>
    <m/>
    <m/>
    <n v="28.042431000000001"/>
    <n v="-15.411372"/>
    <s v="exact"/>
    <s v="Jinamar"/>
    <m/>
    <m/>
    <s v="Palmas"/>
    <x v="3"/>
    <s v="Southern Europe"/>
    <m/>
    <m/>
    <m/>
    <m/>
    <m/>
    <m/>
    <s v="1032393"/>
    <n v="1122655"/>
    <s v="L408753"/>
    <s v="G412738"/>
  </r>
  <r>
    <s v="https://www.gem.wiki/Jinamar_power_station"/>
    <x v="144"/>
    <s v="Jinamar power station"/>
    <m/>
    <s v="ST3"/>
    <s v="HFO"/>
    <n v="40"/>
    <x v="7"/>
    <x v="3"/>
    <s v="not found"/>
    <m/>
    <m/>
    <m/>
    <x v="38"/>
    <m/>
    <m/>
    <m/>
    <n v="28.042431000000001"/>
    <n v="-15.411372"/>
    <s v="exact"/>
    <s v="Jinamar"/>
    <m/>
    <m/>
    <s v="Palmas"/>
    <x v="3"/>
    <s v="Southern Europe"/>
    <m/>
    <m/>
    <m/>
    <m/>
    <m/>
    <m/>
    <s v="1032393"/>
    <n v="1122656"/>
    <s v="L408753"/>
    <s v="G412737"/>
  </r>
  <r>
    <s v="https://www.gem.wiki/Jinamar_power_station"/>
    <x v="144"/>
    <s v="Jinamar power station"/>
    <m/>
    <s v="ST4"/>
    <s v="HFO"/>
    <n v="60"/>
    <x v="6"/>
    <x v="3"/>
    <s v="not found"/>
    <m/>
    <m/>
    <m/>
    <x v="26"/>
    <n v="2020"/>
    <m/>
    <m/>
    <n v="28.042431000000001"/>
    <n v="-15.411372"/>
    <s v="exact"/>
    <s v="Jinamar"/>
    <m/>
    <m/>
    <s v="Palmas"/>
    <x v="3"/>
    <s v="Southern Europe"/>
    <m/>
    <m/>
    <m/>
    <m/>
    <m/>
    <m/>
    <s v="1032393"/>
    <n v="1122658"/>
    <s v="L408753"/>
    <s v="G412736"/>
  </r>
  <r>
    <s v="https://www.gem.wiki/Jinamar_power_station"/>
    <x v="144"/>
    <s v="Jinamar power station"/>
    <m/>
    <s v="ST5"/>
    <s v="HFO"/>
    <n v="60"/>
    <x v="6"/>
    <x v="3"/>
    <s v="not found"/>
    <m/>
    <m/>
    <m/>
    <x v="28"/>
    <n v="2020"/>
    <m/>
    <m/>
    <n v="28.042431000000001"/>
    <n v="-15.411372"/>
    <s v="exact"/>
    <s v="Jinamar"/>
    <m/>
    <m/>
    <s v="Palmas"/>
    <x v="3"/>
    <s v="Southern Europe"/>
    <m/>
    <m/>
    <m/>
    <m/>
    <m/>
    <m/>
    <s v="1032393"/>
    <n v="1122659"/>
    <s v="L408753"/>
    <s v="G412735"/>
  </r>
  <r>
    <s v="https://www.gem.wiki/La_Coruna_Refinery_power_station"/>
    <x v="144"/>
    <s v="La Coruna Refinery power station"/>
    <m/>
    <s v="CC"/>
    <s v="HFO"/>
    <n v="80"/>
    <x v="0"/>
    <x v="0"/>
    <m/>
    <m/>
    <s v="Y"/>
    <m/>
    <x v="11"/>
    <m/>
    <m/>
    <m/>
    <n v="43.354300000000002"/>
    <n v="-8.4471000000000007"/>
    <s v="exact"/>
    <s v="Bens"/>
    <m/>
    <m/>
    <s v="A Coruna"/>
    <x v="3"/>
    <s v="Southern Europe"/>
    <m/>
    <m/>
    <m/>
    <s v="both"/>
    <s v="Oil &amp; Refining"/>
    <m/>
    <s v="1027344"/>
    <s v="1127408, 1167302, 1159843"/>
    <s v="L408752"/>
    <s v="G412734"/>
  </r>
  <r>
    <s v="https://www.gem.wiki/Las_Salinas_power_station"/>
    <x v="144"/>
    <s v="Las Salinas power station"/>
    <m/>
    <s v="GT1"/>
    <s v="HFO"/>
    <n v="26"/>
    <x v="0"/>
    <x v="1"/>
    <m/>
    <m/>
    <m/>
    <m/>
    <x v="18"/>
    <m/>
    <m/>
    <m/>
    <n v="28.50414"/>
    <n v="-13.844889999999999"/>
    <s v="exact"/>
    <s v="Las Salinas"/>
    <m/>
    <m/>
    <s v="Canary Islands"/>
    <x v="3"/>
    <s v="Southern Europe"/>
    <m/>
    <m/>
    <m/>
    <m/>
    <m/>
    <m/>
    <s v="1032394"/>
    <n v="1248262"/>
    <s v="L408751"/>
    <s v="G412732"/>
  </r>
  <r>
    <s v="https://www.gem.wiki/Las_Salinas_power_station"/>
    <x v="144"/>
    <s v="Las Salinas power station"/>
    <m/>
    <s v="GT2"/>
    <s v="HFO"/>
    <n v="38"/>
    <x v="0"/>
    <x v="1"/>
    <m/>
    <m/>
    <m/>
    <m/>
    <x v="15"/>
    <m/>
    <m/>
    <m/>
    <n v="28.50414"/>
    <n v="-13.844889999999999"/>
    <s v="exact"/>
    <s v="Las Salinas"/>
    <m/>
    <m/>
    <s v="Canary Islands"/>
    <x v="3"/>
    <s v="Southern Europe"/>
    <m/>
    <m/>
    <m/>
    <m/>
    <m/>
    <m/>
    <s v="1032394"/>
    <n v="1176129"/>
    <s v="L408751"/>
    <s v="G412731"/>
  </r>
  <r>
    <s v="https://www.gem.wiki/Las_Salinas_power_station"/>
    <x v="144"/>
    <s v="Las Salinas power station"/>
    <m/>
    <s v="IC6"/>
    <s v="HFO"/>
    <n v="24"/>
    <x v="0"/>
    <x v="4"/>
    <m/>
    <m/>
    <m/>
    <m/>
    <x v="25"/>
    <m/>
    <m/>
    <m/>
    <n v="28.50414"/>
    <n v="-13.844889999999999"/>
    <s v="exact"/>
    <s v="Las Salinas"/>
    <m/>
    <m/>
    <s v="Canary Islands"/>
    <x v="3"/>
    <s v="Southern Europe"/>
    <m/>
    <m/>
    <m/>
    <m/>
    <m/>
    <m/>
    <s v="1032394"/>
    <n v="1128292"/>
    <s v="L408751"/>
    <s v="G412730"/>
  </r>
  <r>
    <s v="https://www.gem.wiki/Las_Salinas_power_station"/>
    <x v="144"/>
    <s v="Las Salinas power station"/>
    <m/>
    <s v="IC7-9"/>
    <s v="HFO"/>
    <n v="54"/>
    <x v="0"/>
    <x v="6"/>
    <m/>
    <m/>
    <m/>
    <m/>
    <x v="21"/>
    <m/>
    <m/>
    <m/>
    <n v="28.50414"/>
    <n v="-13.844889999999999"/>
    <s v="exact"/>
    <s v="Las Salinas"/>
    <m/>
    <m/>
    <s v="Canary Islands"/>
    <x v="3"/>
    <s v="Southern Europe"/>
    <m/>
    <m/>
    <m/>
    <m/>
    <m/>
    <m/>
    <s v="1032394"/>
    <s v="1128293, 1183140, 1238133"/>
    <s v="L408751"/>
    <s v="G412729"/>
  </r>
  <r>
    <s v="https://www.gem.wiki/Los_Guinchos_power_station"/>
    <x v="144"/>
    <s v="Los Guinchos power station"/>
    <m/>
    <s v="GT1"/>
    <s v="NG"/>
    <n v="22"/>
    <x v="0"/>
    <x v="1"/>
    <m/>
    <m/>
    <s v="Y"/>
    <m/>
    <x v="27"/>
    <m/>
    <m/>
    <m/>
    <n v="28.662979"/>
    <n v="-17.791705"/>
    <s v="exact"/>
    <s v="Brena"/>
    <m/>
    <m/>
    <s v="Tenerife"/>
    <x v="3"/>
    <s v="Southern Europe"/>
    <m/>
    <m/>
    <m/>
    <m/>
    <m/>
    <m/>
    <s v="1032396"/>
    <n v="1129727"/>
    <s v="L408750"/>
    <s v="G412728"/>
  </r>
  <r>
    <s v="https://www.gem.wiki/Los_Guinchos_power_station"/>
    <x v="144"/>
    <s v="Los Guinchos power station"/>
    <m/>
    <s v="IC12-15"/>
    <s v="D"/>
    <n v="52"/>
    <x v="0"/>
    <x v="6"/>
    <m/>
    <m/>
    <s v="Y"/>
    <m/>
    <x v="37"/>
    <m/>
    <m/>
    <m/>
    <n v="28.662979"/>
    <n v="-17.791705"/>
    <s v="exact"/>
    <s v="Brena"/>
    <m/>
    <m/>
    <s v="Tenerife"/>
    <x v="3"/>
    <s v="Southern Europe"/>
    <m/>
    <m/>
    <m/>
    <m/>
    <m/>
    <m/>
    <s v="1032396"/>
    <s v="1182612, 1189825, 1215116"/>
    <s v="L408750"/>
    <s v="G412727"/>
  </r>
  <r>
    <s v="https://www.gem.wiki/Losan_Pina_power_station"/>
    <x v="144"/>
    <s v="Losan Pina power station"/>
    <m/>
    <s v="1"/>
    <s v="NG"/>
    <n v="23"/>
    <x v="0"/>
    <x v="0"/>
    <s v="Y"/>
    <m/>
    <m/>
    <m/>
    <x v="16"/>
    <m/>
    <m/>
    <m/>
    <n v="39.995190000000001"/>
    <n v="-2.04026"/>
    <s v="exact"/>
    <s v="Fuentes"/>
    <m/>
    <m/>
    <s v="Cuenca"/>
    <x v="3"/>
    <s v="Southern Europe"/>
    <m/>
    <m/>
    <m/>
    <s v="both"/>
    <s v="Other"/>
    <m/>
    <s v="1049232"/>
    <s v="1173009, 1173010"/>
    <s v="L400686"/>
    <s v="G400686"/>
  </r>
  <r>
    <s v="https://www.gem.wiki/Losan_Talosa_power_station"/>
    <x v="144"/>
    <s v="Losan Talosa power station"/>
    <m/>
    <s v="1"/>
    <s v="NG"/>
    <n v="23"/>
    <x v="0"/>
    <x v="0"/>
    <s v="Y"/>
    <m/>
    <m/>
    <m/>
    <x v="34"/>
    <m/>
    <m/>
    <m/>
    <n v="41.78313"/>
    <n v="-2.51152"/>
    <s v="exact"/>
    <s v="Soria"/>
    <m/>
    <m/>
    <s v="Soria"/>
    <x v="3"/>
    <s v="Southern Europe"/>
    <m/>
    <m/>
    <m/>
    <m/>
    <m/>
    <m/>
    <s v="1049233"/>
    <s v="1295378, 1173006"/>
    <s v="L400687"/>
    <s v="G400687"/>
  </r>
  <r>
    <s v="https://www.gem.wiki/Mahon_power_station"/>
    <x v="144"/>
    <s v="Mahon power station"/>
    <s v="Central Termica de Mao"/>
    <s v="GT1"/>
    <s v="D"/>
    <n v="38"/>
    <x v="0"/>
    <x v="1"/>
    <m/>
    <m/>
    <s v="Y"/>
    <m/>
    <x v="18"/>
    <m/>
    <m/>
    <m/>
    <n v="39.896859999999997"/>
    <n v="4.2585800000000003"/>
    <s v="exact"/>
    <s v="Mahon"/>
    <m/>
    <m/>
    <s v="Balearic Islands"/>
    <x v="3"/>
    <s v="Southern Europe"/>
    <m/>
    <m/>
    <m/>
    <m/>
    <m/>
    <m/>
    <s v="1017460"/>
    <n v="1130719"/>
    <s v="L408749"/>
    <s v="G412726"/>
  </r>
  <r>
    <s v="https://www.gem.wiki/Mahon_power_station"/>
    <x v="144"/>
    <s v="Mahon power station"/>
    <s v="Central Termica de Mao"/>
    <s v="GT2"/>
    <s v="D"/>
    <n v="39"/>
    <x v="0"/>
    <x v="1"/>
    <m/>
    <m/>
    <s v="Y"/>
    <m/>
    <x v="18"/>
    <m/>
    <m/>
    <m/>
    <n v="39.896859999999997"/>
    <n v="4.2585800000000003"/>
    <s v="exact"/>
    <s v="Mahon"/>
    <m/>
    <m/>
    <s v="Balearic Islands"/>
    <x v="3"/>
    <s v="Southern Europe"/>
    <m/>
    <m/>
    <m/>
    <m/>
    <m/>
    <m/>
    <s v="1017460"/>
    <n v="1130720"/>
    <s v="L408749"/>
    <s v="G412725"/>
  </r>
  <r>
    <s v="https://www.gem.wiki/Mahon_power_station"/>
    <x v="144"/>
    <s v="Mahon power station"/>
    <s v="Central Termica de Mao"/>
    <s v="GT3"/>
    <s v="D"/>
    <n v="45"/>
    <x v="0"/>
    <x v="1"/>
    <m/>
    <m/>
    <s v="Y"/>
    <m/>
    <x v="14"/>
    <m/>
    <m/>
    <m/>
    <n v="39.896859999999997"/>
    <n v="4.2585800000000003"/>
    <s v="exact"/>
    <s v="Mahon"/>
    <m/>
    <m/>
    <s v="Balearic Islands"/>
    <x v="3"/>
    <s v="Southern Europe"/>
    <m/>
    <m/>
    <m/>
    <m/>
    <m/>
    <m/>
    <s v="1017460"/>
    <n v="1169306"/>
    <s v="L408749"/>
    <s v="G412724"/>
  </r>
  <r>
    <s v="https://www.gem.wiki/Mahon_power_station"/>
    <x v="144"/>
    <s v="Mahon power station"/>
    <s v="Central Termica de Mao"/>
    <s v="GT4"/>
    <s v="D"/>
    <n v="52"/>
    <x v="0"/>
    <x v="1"/>
    <m/>
    <m/>
    <s v="Y"/>
    <m/>
    <x v="14"/>
    <m/>
    <m/>
    <m/>
    <n v="39.896859999999997"/>
    <n v="4.2585800000000003"/>
    <s v="exact"/>
    <s v="Mahon"/>
    <m/>
    <m/>
    <s v="Balearic Islands"/>
    <x v="3"/>
    <s v="Southern Europe"/>
    <m/>
    <m/>
    <m/>
    <m/>
    <m/>
    <m/>
    <s v="1017460"/>
    <n v="1231192"/>
    <s v="L408749"/>
    <s v="G412723"/>
  </r>
  <r>
    <s v="https://www.gem.wiki/Mahon_power_station"/>
    <x v="144"/>
    <s v="Mahon power station"/>
    <s v="Central Termica de Mao"/>
    <s v="GT5"/>
    <s v="D"/>
    <n v="52"/>
    <x v="0"/>
    <x v="1"/>
    <m/>
    <m/>
    <s v="Y"/>
    <m/>
    <x v="14"/>
    <m/>
    <m/>
    <m/>
    <n v="39.896859999999997"/>
    <n v="4.2585800000000003"/>
    <s v="exact"/>
    <s v="Mahon"/>
    <m/>
    <m/>
    <s v="Balearic Islands"/>
    <x v="3"/>
    <s v="Southern Europe"/>
    <m/>
    <m/>
    <m/>
    <m/>
    <m/>
    <m/>
    <s v="1017460"/>
    <m/>
    <s v="L408749"/>
    <s v="G412722"/>
  </r>
  <r>
    <s v="https://www.gem.wiki/Mahon_power_station"/>
    <x v="144"/>
    <s v="Mahon power station"/>
    <s v="Central Termica de Mao"/>
    <s v="IC1-3"/>
    <s v="D"/>
    <n v="48"/>
    <x v="0"/>
    <x v="6"/>
    <m/>
    <m/>
    <s v="Y"/>
    <m/>
    <x v="29"/>
    <m/>
    <m/>
    <m/>
    <n v="39.896859999999997"/>
    <n v="4.2585800000000003"/>
    <s v="exact"/>
    <s v="Mahon"/>
    <m/>
    <m/>
    <s v="Balearic Islands"/>
    <x v="3"/>
    <s v="Southern Europe"/>
    <m/>
    <m/>
    <m/>
    <m/>
    <m/>
    <m/>
    <s v="1017460"/>
    <s v="1130716, 1130717, 1238128"/>
    <s v="L408749"/>
    <s v="G412721"/>
  </r>
  <r>
    <s v="https://www.gem.wiki/Martorell_Seat_power_station"/>
    <x v="144"/>
    <s v="Martorell Seat power station"/>
    <m/>
    <s v="1"/>
    <s v="NG"/>
    <n v="25"/>
    <x v="0"/>
    <x v="0"/>
    <s v="Y"/>
    <m/>
    <m/>
    <m/>
    <x v="39"/>
    <m/>
    <m/>
    <m/>
    <n v="41.496119999999998"/>
    <n v="1.90134"/>
    <s v="exact"/>
    <s v="Martorell"/>
    <m/>
    <m/>
    <s v="Barcelona"/>
    <x v="3"/>
    <s v="Southern Europe"/>
    <s v="Bloomberg: 1010384"/>
    <m/>
    <m/>
    <s v="both"/>
    <s v="Automobiles"/>
    <m/>
    <s v="1026878"/>
    <s v="1280462, 1131729"/>
    <s v="L400689"/>
    <s v="G400689"/>
  </r>
  <r>
    <s v="https://www.gem.wiki/Melilla_power_station"/>
    <x v="144"/>
    <s v="Melilla power station"/>
    <m/>
    <s v="IC6-8"/>
    <s v="HFO"/>
    <n v="36"/>
    <x v="0"/>
    <x v="6"/>
    <m/>
    <m/>
    <s v="Y"/>
    <m/>
    <x v="37"/>
    <m/>
    <m/>
    <m/>
    <n v="35.290441000000001"/>
    <n v="-2.9379430000000002"/>
    <s v="exact"/>
    <s v="Melilla"/>
    <m/>
    <m/>
    <s v="Melilla"/>
    <x v="3"/>
    <s v="Southern Europe"/>
    <m/>
    <m/>
    <m/>
    <m/>
    <m/>
    <m/>
    <s v="1015717"/>
    <s v="1132337, 1179242, 1215113"/>
    <s v="L408890"/>
    <s v="G412720"/>
  </r>
  <r>
    <s v="https://www.gem.wiki/Michelin_Aranda_power_station"/>
    <x v="144"/>
    <s v="Michelin Aranda power station"/>
    <m/>
    <s v="1"/>
    <s v="NG"/>
    <n v="32"/>
    <x v="0"/>
    <x v="0"/>
    <s v="N"/>
    <m/>
    <m/>
    <m/>
    <x v="16"/>
    <m/>
    <m/>
    <m/>
    <n v="41.662869999999998"/>
    <n v="-3.71"/>
    <s v="exact"/>
    <s v="Aranda de Duero"/>
    <m/>
    <m/>
    <s v="Burgos"/>
    <x v="3"/>
    <s v="Southern Europe"/>
    <s v="WRI: WRI1006677"/>
    <m/>
    <m/>
    <s v="both"/>
    <s v="Automobiles"/>
    <m/>
    <s v="1053157"/>
    <s v="1178639, 1179140"/>
    <s v="L400690"/>
    <s v="G400690"/>
  </r>
  <r>
    <s v="https://www.gem.wiki/Michelin_Valladolid_power_station"/>
    <x v="144"/>
    <s v="Michelin Valladolid power station"/>
    <m/>
    <s v="1"/>
    <s v="NG"/>
    <n v="46"/>
    <x v="0"/>
    <x v="0"/>
    <s v="N"/>
    <m/>
    <m/>
    <m/>
    <x v="15"/>
    <m/>
    <m/>
    <m/>
    <n v="41.675260000000002"/>
    <n v="-4.7160700000000002"/>
    <s v="exact"/>
    <s v="Valladolid"/>
    <m/>
    <m/>
    <s v="Valladolid"/>
    <x v="3"/>
    <s v="Southern Europe"/>
    <s v="WRI: WRI1006678"/>
    <m/>
    <m/>
    <s v="both"/>
    <s v="Automobiles"/>
    <m/>
    <s v="1049219"/>
    <s v="1172992, 1173001"/>
    <s v="L400691"/>
    <s v="G400691"/>
  </r>
  <r>
    <s v="https://www.gem.wiki/Motril_Mill_power_station"/>
    <x v="144"/>
    <s v="Motril Mill power station"/>
    <m/>
    <s v="1"/>
    <s v="NG"/>
    <n v="49"/>
    <x v="0"/>
    <x v="0"/>
    <s v="Y"/>
    <m/>
    <m/>
    <m/>
    <x v="11"/>
    <m/>
    <m/>
    <m/>
    <n v="36.731619999999999"/>
    <n v="-3.5424000000000002"/>
    <s v="exact"/>
    <s v="Motril"/>
    <m/>
    <m/>
    <s v="Granada"/>
    <x v="3"/>
    <s v="Southern Europe"/>
    <m/>
    <m/>
    <m/>
    <s v="both"/>
    <s v="Pulp &amp; Paper"/>
    <m/>
    <s v="1049221"/>
    <s v="1172994, 1180469"/>
    <s v="L400692"/>
    <s v="G400692"/>
  </r>
  <r>
    <s v="https://www.gem.wiki/Málaga_power_station"/>
    <x v="144"/>
    <s v="Málaga power station"/>
    <m/>
    <s v="1"/>
    <s v="NG"/>
    <n v="416"/>
    <x v="0"/>
    <x v="0"/>
    <s v="N"/>
    <m/>
    <m/>
    <m/>
    <x v="9"/>
    <m/>
    <m/>
    <m/>
    <n v="36.749499999999998"/>
    <n v="-4.5631000000000004"/>
    <s v="exact"/>
    <s v="Campanillas"/>
    <m/>
    <m/>
    <s v="Malaga"/>
    <x v="3"/>
    <s v="Southern Europe"/>
    <s v="Bloomberg: 1005220, WRI: WRI1006664"/>
    <s v="ENTSOE: 18WMALA1-1234567"/>
    <m/>
    <m/>
    <m/>
    <m/>
    <s v="1064787"/>
    <n v="1195694"/>
    <s v="L400688"/>
    <s v="G400688"/>
  </r>
  <r>
    <s v="https://www.gem.wiki/Navia_(Prat)_power_station"/>
    <x v="144"/>
    <s v="Navia (Prat) power station"/>
    <m/>
    <s v="1"/>
    <s v="NG"/>
    <n v="24"/>
    <x v="0"/>
    <x v="0"/>
    <s v="Y"/>
    <m/>
    <m/>
    <m/>
    <x v="44"/>
    <m/>
    <m/>
    <m/>
    <n v="43.50544"/>
    <n v="-6.6944100000000004"/>
    <s v="exact"/>
    <s v="Anleo"/>
    <m/>
    <m/>
    <s v="Navia"/>
    <x v="3"/>
    <s v="Southern Europe"/>
    <m/>
    <m/>
    <m/>
    <s v="both"/>
    <s v="Nutrition"/>
    <m/>
    <s v="1009611"/>
    <n v="1160733"/>
    <s v="L400693"/>
    <s v="G400693"/>
  </r>
  <r>
    <s v="https://www.gem.wiki/Neumaticos_Michelin_Vitoria_power_station"/>
    <x v="144"/>
    <s v="Neumaticos Michelin Vitoria power station"/>
    <m/>
    <s v="1"/>
    <s v="NG"/>
    <n v="47"/>
    <x v="0"/>
    <x v="0"/>
    <s v="N"/>
    <m/>
    <m/>
    <m/>
    <x v="15"/>
    <m/>
    <m/>
    <m/>
    <n v="42.866680000000002"/>
    <n v="-2.6717399999999998"/>
    <s v="exact"/>
    <s v="Vitoria-Gasteiz"/>
    <m/>
    <m/>
    <s v="Araba"/>
    <x v="3"/>
    <s v="Southern Europe"/>
    <s v="WRI: WRI1006705"/>
    <m/>
    <m/>
    <s v="both"/>
    <s v="Automobiles"/>
    <m/>
    <s v="1022576"/>
    <s v="1172991, 1173002"/>
    <s v="L400694"/>
    <s v="G400694"/>
  </r>
  <r>
    <s v="https://www.gem.wiki/Palos_power_station"/>
    <x v="144"/>
    <s v="Palos power station"/>
    <m/>
    <s v="1"/>
    <s v="NG"/>
    <n v="386.7"/>
    <x v="0"/>
    <x v="0"/>
    <s v="N"/>
    <m/>
    <m/>
    <m/>
    <x v="8"/>
    <m/>
    <m/>
    <m/>
    <n v="37.184480000000001"/>
    <n v="-6.8927899999999998"/>
    <s v="exact"/>
    <s v="Palos de la Frontera"/>
    <m/>
    <m/>
    <s v="Huelva"/>
    <x v="3"/>
    <s v="Southern Europe"/>
    <s v="Bloomberg: 1005246, WRI: WRI1007283"/>
    <s v="ENTSOE: 18WPALOS1-123-CB"/>
    <m/>
    <m/>
    <m/>
    <m/>
    <s v="1051730"/>
    <n v="1168114"/>
    <s v="L400695"/>
    <s v="G400695"/>
  </r>
  <r>
    <s v="https://www.gem.wiki/Palos_power_station"/>
    <x v="144"/>
    <s v="Palos power station"/>
    <m/>
    <s v="2"/>
    <s v="NG"/>
    <n v="389.1"/>
    <x v="0"/>
    <x v="0"/>
    <s v="N"/>
    <m/>
    <m/>
    <m/>
    <x v="21"/>
    <m/>
    <m/>
    <m/>
    <n v="37.184480000000001"/>
    <n v="-6.8927899999999998"/>
    <s v="exact"/>
    <s v="Palos de la Frontera"/>
    <m/>
    <m/>
    <s v="Huelva"/>
    <x v="3"/>
    <s v="Southern Europe"/>
    <s v="Bloomberg: 1005246, WRI: WRI1007283"/>
    <s v="ENTSOE: 18WPALOS2-123-C3"/>
    <m/>
    <m/>
    <m/>
    <m/>
    <s v="1051730"/>
    <n v="1176532"/>
    <s v="L400695"/>
    <s v="G400696"/>
  </r>
  <r>
    <s v="https://www.gem.wiki/Palos_power_station"/>
    <x v="144"/>
    <s v="Palos power station"/>
    <m/>
    <s v="3"/>
    <s v="NG"/>
    <n v="391"/>
    <x v="0"/>
    <x v="0"/>
    <s v="N"/>
    <m/>
    <m/>
    <m/>
    <x v="21"/>
    <m/>
    <m/>
    <m/>
    <n v="37.184480000000001"/>
    <n v="-6.8927899999999998"/>
    <s v="exact"/>
    <s v="Palos de la Frontera"/>
    <m/>
    <m/>
    <s v="Huelva"/>
    <x v="3"/>
    <s v="Southern Europe"/>
    <s v="Bloomberg: 1005246, WRI: WRI1007283"/>
    <s v="ENTSOE: 18WPALOS3-123-CW"/>
    <m/>
    <m/>
    <m/>
    <m/>
    <s v="1051730"/>
    <n v="1184901"/>
    <s v="L400695"/>
    <s v="G400697"/>
  </r>
  <r>
    <s v="https://www.gem.wiki/Pamplona_power_station"/>
    <x v="144"/>
    <s v="Pamplona power station"/>
    <m/>
    <s v="IC5-8"/>
    <s v="NG/HFO"/>
    <n v="36"/>
    <x v="0"/>
    <x v="6"/>
    <m/>
    <m/>
    <s v="Y"/>
    <m/>
    <x v="43"/>
    <m/>
    <m/>
    <m/>
    <n v="42.545569999999998"/>
    <n v="-1.3548500000000001"/>
    <s v="exact"/>
    <s v="Caseda"/>
    <m/>
    <m/>
    <s v="Navarra"/>
    <x v="3"/>
    <s v="Southern Europe"/>
    <m/>
    <m/>
    <m/>
    <m/>
    <m/>
    <m/>
    <s v="1033048"/>
    <s v="1216746, 1216748"/>
    <s v="L408748"/>
    <s v="G412719"/>
  </r>
  <r>
    <s v="https://www.gem.wiki/Peninsular_de_Cogeneracion_Mill_power_station"/>
    <x v="144"/>
    <s v="Peninsular de Cogeneracion Mill power station"/>
    <m/>
    <s v="1"/>
    <s v="NG"/>
    <n v="34"/>
    <x v="0"/>
    <x v="0"/>
    <s v="Y"/>
    <m/>
    <m/>
    <m/>
    <x v="1"/>
    <m/>
    <m/>
    <m/>
    <n v="40.270908960975703"/>
    <n v="-3.7681059327502799"/>
    <s v="exact"/>
    <s v="Madrid"/>
    <m/>
    <m/>
    <s v="Madrid"/>
    <x v="3"/>
    <s v="Southern Europe"/>
    <m/>
    <m/>
    <m/>
    <s v="both"/>
    <s v="Pulp &amp; Paper"/>
    <m/>
    <s v="1077695"/>
    <n v="1223563"/>
    <s v="L407786"/>
    <s v="G410351"/>
  </r>
  <r>
    <s v="https://www.gem.wiki/Plana_del_Vent_power_station"/>
    <x v="144"/>
    <s v="Plana del Vent power station"/>
    <m/>
    <s v="1"/>
    <s v="NG"/>
    <n v="420.1"/>
    <x v="0"/>
    <x v="0"/>
    <s v="N"/>
    <m/>
    <m/>
    <m/>
    <x v="4"/>
    <m/>
    <m/>
    <s v="Alpiq Energía España S.A.U."/>
    <n v="40.959600000000002"/>
    <n v="0.86919999999999997"/>
    <s v="exact"/>
    <s v="Vandellòs i l'Hospitalet de l'Infant"/>
    <m/>
    <m/>
    <s v="Tarragona"/>
    <x v="3"/>
    <s v="Southern Europe"/>
    <s v="Bloomberg: 1010278, WRI: WRI1006416"/>
    <s v="ENTSOE: 18WPVENT1-1234-X"/>
    <m/>
    <m/>
    <m/>
    <m/>
    <s v="1054392"/>
    <n v="1180393"/>
    <s v="L400698"/>
    <s v="G400698"/>
  </r>
  <r>
    <s v="https://www.gem.wiki/Plana_del_Vent_power_station"/>
    <x v="144"/>
    <s v="Plana del Vent power station"/>
    <m/>
    <s v="2"/>
    <s v="NG"/>
    <n v="414"/>
    <x v="0"/>
    <x v="0"/>
    <s v="N"/>
    <m/>
    <m/>
    <m/>
    <x v="4"/>
    <m/>
    <m/>
    <s v="Alpiq Energía España S.A.U."/>
    <n v="40.959600000000002"/>
    <n v="0.86919999999999997"/>
    <s v="exact"/>
    <s v="Vandellòs i l'Hospitalet de l'Infant"/>
    <m/>
    <m/>
    <s v="Tarragona"/>
    <x v="3"/>
    <s v="Southern Europe"/>
    <s v="Bloomberg: 1010278, WRI: WRI1006416"/>
    <s v="ENTSOE: 18WPVENT2-1234-P"/>
    <m/>
    <m/>
    <m/>
    <m/>
    <s v="1054392"/>
    <n v="1180394"/>
    <s v="L400698"/>
    <s v="G400699"/>
  </r>
  <r>
    <s v="https://www.gem.wiki/Pobla_De_Claramunt_power_station"/>
    <x v="144"/>
    <s v="Pobla De Claramunt power station"/>
    <m/>
    <s v="1"/>
    <s v="NG"/>
    <n v="33"/>
    <x v="0"/>
    <x v="0"/>
    <s v="Y"/>
    <m/>
    <m/>
    <m/>
    <x v="47"/>
    <m/>
    <m/>
    <m/>
    <n v="41.551929999999999"/>
    <n v="1.68554"/>
    <s v="exact"/>
    <s v="La Pobla de Claramunt"/>
    <m/>
    <m/>
    <s v="Barcelona"/>
    <x v="3"/>
    <s v="Southern Europe"/>
    <m/>
    <m/>
    <m/>
    <s v="both"/>
    <s v="Pulp &amp; Paper"/>
    <m/>
    <s v="1055613"/>
    <s v="1205491, 1222235, 1222236"/>
    <s v="L400700"/>
    <s v="G400700"/>
  </r>
  <r>
    <s v="https://www.gem.wiki/Puerto_De_Barcelona_power_station"/>
    <x v="144"/>
    <s v="Puerto De Barcelona power station"/>
    <m/>
    <s v="1"/>
    <s v="NG"/>
    <n v="434.8"/>
    <x v="0"/>
    <x v="0"/>
    <s v="N"/>
    <m/>
    <m/>
    <m/>
    <x v="16"/>
    <m/>
    <m/>
    <m/>
    <n v="41.336599999999997"/>
    <n v="2.1594000000000002"/>
    <s v="exact"/>
    <s v="Barcelona"/>
    <m/>
    <m/>
    <s v="Barcelona"/>
    <x v="3"/>
    <s v="Southern Europe"/>
    <s v="Bloomberg: 1005270, WRI: WRI1007821"/>
    <s v="ENTSOE: 18WPBCN1-1234-PG"/>
    <m/>
    <m/>
    <m/>
    <m/>
    <s v="1057106"/>
    <n v="1184164"/>
    <s v="L400701"/>
    <s v="G400701"/>
  </r>
  <r>
    <s v="https://www.gem.wiki/Puerto_De_Barcelona_power_station"/>
    <x v="144"/>
    <s v="Puerto De Barcelona power station"/>
    <m/>
    <s v="2"/>
    <s v="NG"/>
    <n v="431.4"/>
    <x v="0"/>
    <x v="0"/>
    <s v="N"/>
    <m/>
    <m/>
    <m/>
    <x v="16"/>
    <m/>
    <m/>
    <m/>
    <n v="41.336599999999997"/>
    <n v="2.1594000000000002"/>
    <s v="exact"/>
    <s v="Barcelona"/>
    <m/>
    <m/>
    <s v="Barcelona"/>
    <x v="3"/>
    <s v="Southern Europe"/>
    <s v="Bloomberg: 1005270, WRI: WRI1007821"/>
    <s v="ENTSOE: 18WPBCN2-1234-P7"/>
    <m/>
    <m/>
    <m/>
    <m/>
    <s v="1057106"/>
    <n v="1184165"/>
    <s v="L400701"/>
    <s v="G400702"/>
  </r>
  <r>
    <s v="https://www.gem.wiki/Puertollano_power_station"/>
    <x v="144"/>
    <s v="Puertollano power station"/>
    <m/>
    <s v="CC"/>
    <s v="HFO"/>
    <n v="70"/>
    <x v="0"/>
    <x v="0"/>
    <m/>
    <m/>
    <s v="Y"/>
    <m/>
    <x v="15"/>
    <m/>
    <m/>
    <m/>
    <n v="38.670699999999997"/>
    <n v="-4.0519999999999996"/>
    <s v="exact"/>
    <s v="Puertollano"/>
    <m/>
    <m/>
    <s v="Ciudad Real"/>
    <x v="3"/>
    <s v="Southern Europe"/>
    <m/>
    <s v="ENTSOE: 18WPLL1-12345-0A"/>
    <m/>
    <s v="both"/>
    <s v="Oil &amp; Refining"/>
    <m/>
    <s v="1027345"/>
    <s v="1159844, 1159845"/>
    <s v="L408747"/>
    <s v="G412718"/>
  </r>
  <r>
    <s v="https://www.gem.wiki/Punta_Grande_power_station"/>
    <x v="144"/>
    <s v="Punta Grande power station"/>
    <m/>
    <s v="GT1"/>
    <s v="HFO"/>
    <n v="38"/>
    <x v="0"/>
    <x v="1"/>
    <m/>
    <m/>
    <m/>
    <m/>
    <x v="12"/>
    <m/>
    <m/>
    <m/>
    <n v="28.970009999999998"/>
    <n v="-13.541230000000001"/>
    <s v="exact"/>
    <s v="Lanzarote"/>
    <m/>
    <m/>
    <s v="Palmas"/>
    <x v="3"/>
    <s v="Southern Europe"/>
    <m/>
    <m/>
    <m/>
    <m/>
    <m/>
    <m/>
    <s v="1032397"/>
    <n v="1141741"/>
    <s v="L400703"/>
    <s v="G400703"/>
  </r>
  <r>
    <s v="https://www.gem.wiki/Punta_Grande_power_station"/>
    <x v="144"/>
    <s v="Punta Grande power station"/>
    <m/>
    <s v="GT2"/>
    <s v="HFO"/>
    <n v="23"/>
    <x v="0"/>
    <x v="1"/>
    <m/>
    <m/>
    <m/>
    <m/>
    <x v="23"/>
    <m/>
    <m/>
    <m/>
    <n v="28.970009999999998"/>
    <n v="-13.541230000000001"/>
    <s v="exact"/>
    <s v="Lanzarote"/>
    <m/>
    <m/>
    <s v="Palmas"/>
    <x v="3"/>
    <s v="Southern Europe"/>
    <m/>
    <m/>
    <m/>
    <m/>
    <m/>
    <m/>
    <s v="1032397"/>
    <n v="1161139"/>
    <s v="L400703"/>
    <s v="G400704"/>
  </r>
  <r>
    <s v="https://www.gem.wiki/Punta_Grande_power_station"/>
    <x v="144"/>
    <s v="Punta Grande power station"/>
    <m/>
    <s v="IC1-3"/>
    <s v="HFO"/>
    <n v="24"/>
    <x v="0"/>
    <x v="6"/>
    <m/>
    <m/>
    <m/>
    <m/>
    <x v="33"/>
    <m/>
    <m/>
    <m/>
    <n v="28.970009999999998"/>
    <n v="-13.541230000000001"/>
    <s v="exact"/>
    <s v="Lanzarote"/>
    <m/>
    <m/>
    <s v="Palmas"/>
    <x v="3"/>
    <s v="Southern Europe"/>
    <m/>
    <m/>
    <m/>
    <m/>
    <m/>
    <m/>
    <s v="1032397"/>
    <s v="1141732, 1141736"/>
    <s v="L400703"/>
    <s v="G412717"/>
  </r>
  <r>
    <s v="https://www.gem.wiki/Punta_Grande_power_station"/>
    <x v="144"/>
    <s v="Punta Grande power station"/>
    <m/>
    <s v="IC4-5"/>
    <s v="HFO"/>
    <n v="32"/>
    <x v="0"/>
    <x v="6"/>
    <m/>
    <m/>
    <m/>
    <m/>
    <x v="24"/>
    <m/>
    <m/>
    <m/>
    <n v="28.970009999999998"/>
    <n v="-13.541230000000001"/>
    <s v="exact"/>
    <s v="Lanzarote"/>
    <m/>
    <m/>
    <s v="Palmas"/>
    <x v="3"/>
    <s v="Southern Europe"/>
    <m/>
    <m/>
    <m/>
    <m/>
    <m/>
    <m/>
    <s v="1032397"/>
    <n v="1141739"/>
    <s v="L400703"/>
    <s v="G412716"/>
  </r>
  <r>
    <s v="https://www.gem.wiki/Punta_Grande_power_station"/>
    <x v="144"/>
    <s v="Punta Grande power station"/>
    <m/>
    <s v="IC6"/>
    <s v="HFO"/>
    <n v="24"/>
    <x v="0"/>
    <x v="4"/>
    <m/>
    <m/>
    <m/>
    <m/>
    <x v="18"/>
    <m/>
    <m/>
    <m/>
    <n v="28.970009999999998"/>
    <n v="-13.541230000000001"/>
    <s v="exact"/>
    <s v="Lanzarote"/>
    <m/>
    <m/>
    <s v="Palmas"/>
    <x v="3"/>
    <s v="Southern Europe"/>
    <m/>
    <m/>
    <m/>
    <m/>
    <m/>
    <m/>
    <s v="1032397"/>
    <n v="1141738"/>
    <s v="L400703"/>
    <s v="G412715"/>
  </r>
  <r>
    <s v="https://www.gem.wiki/Punta_Grande_power_station"/>
    <x v="144"/>
    <s v="Punta Grande power station"/>
    <m/>
    <s v="IC7-8"/>
    <s v="HFO"/>
    <n v="36"/>
    <x v="0"/>
    <x v="6"/>
    <m/>
    <m/>
    <m/>
    <m/>
    <x v="10"/>
    <m/>
    <m/>
    <m/>
    <n v="28.970009999999998"/>
    <n v="-13.541230000000001"/>
    <s v="exact"/>
    <s v="Lanzarote"/>
    <m/>
    <m/>
    <s v="Palmas"/>
    <x v="3"/>
    <s v="Southern Europe"/>
    <m/>
    <m/>
    <m/>
    <m/>
    <m/>
    <m/>
    <s v="1032397"/>
    <n v="1179239"/>
    <s v="L400703"/>
    <s v="G412714"/>
  </r>
  <r>
    <s v="https://www.gem.wiki/Punta_Grande_power_station"/>
    <x v="144"/>
    <s v="Punta Grande power station"/>
    <m/>
    <s v="IC9-11"/>
    <s v="HFO"/>
    <n v="57"/>
    <x v="0"/>
    <x v="6"/>
    <m/>
    <m/>
    <m/>
    <m/>
    <x v="13"/>
    <m/>
    <m/>
    <m/>
    <n v="28.970009999999998"/>
    <n v="-13.541230000000001"/>
    <s v="exact"/>
    <s v="Lanzarote"/>
    <m/>
    <m/>
    <s v="Palmas"/>
    <x v="3"/>
    <s v="Southern Europe"/>
    <m/>
    <m/>
    <m/>
    <m/>
    <m/>
    <m/>
    <s v="1032397"/>
    <n v="1215114"/>
    <s v="L400703"/>
    <s v="G412713"/>
  </r>
  <r>
    <s v="https://www.gem.wiki/Refineria_La_Rabida_power_station"/>
    <x v="144"/>
    <s v="Refineria La Rabida power station"/>
    <m/>
    <s v="CC"/>
    <s v="NG"/>
    <n v="83"/>
    <x v="0"/>
    <x v="0"/>
    <s v="Y"/>
    <m/>
    <m/>
    <m/>
    <x v="1"/>
    <m/>
    <m/>
    <m/>
    <n v="37.185679999999998"/>
    <n v="-6.90083"/>
    <s v="exact"/>
    <s v="Palos de la Frontera"/>
    <m/>
    <m/>
    <s v="Huelva"/>
    <x v="3"/>
    <s v="Southern Europe"/>
    <s v="Bloomberg: 1010390"/>
    <m/>
    <m/>
    <s v="both"/>
    <s v="Oil &amp; Refining"/>
    <s v="power"/>
    <s v="1073738"/>
    <s v="1211888, 1230883"/>
    <s v="L400705"/>
    <s v="G400705"/>
  </r>
  <r>
    <s v="https://www.gem.wiki/Refineria_La_Rabida_power_station"/>
    <x v="144"/>
    <s v="Refineria La Rabida power station"/>
    <m/>
    <s v="CHP"/>
    <s v="HFO/NG"/>
    <n v="50"/>
    <x v="0"/>
    <x v="3"/>
    <s v="Y"/>
    <m/>
    <m/>
    <m/>
    <x v="25"/>
    <m/>
    <m/>
    <m/>
    <n v="37.185679999999998"/>
    <n v="-6.90083"/>
    <s v="exact"/>
    <s v="Palos de la Frontera"/>
    <m/>
    <m/>
    <s v="Huelva"/>
    <x v="3"/>
    <s v="Southern Europe"/>
    <m/>
    <m/>
    <m/>
    <s v="both"/>
    <s v="Oil &amp; Refining"/>
    <s v="power"/>
    <s v="1073738"/>
    <m/>
    <s v="L400705"/>
    <s v="G412733"/>
  </r>
  <r>
    <s v="https://www.gem.wiki/Repsol_Cartagena_Refinery_power_station"/>
    <x v="144"/>
    <s v="Repsol Cartagena Refinery power station"/>
    <m/>
    <s v="CHP1"/>
    <s v="NG"/>
    <n v="42"/>
    <x v="0"/>
    <x v="0"/>
    <s v="Y"/>
    <m/>
    <m/>
    <m/>
    <x v="43"/>
    <m/>
    <m/>
    <m/>
    <n v="37.575119999999998"/>
    <n v="-0.92927999999999999"/>
    <s v="exact"/>
    <s v="Cartagena"/>
    <m/>
    <m/>
    <s v="Murcia"/>
    <x v="3"/>
    <s v="Southern Europe"/>
    <s v="Bloomberg: 1010324, WRI: WRI1007845"/>
    <m/>
    <m/>
    <s v="both"/>
    <s v="Oil &amp; Refining"/>
    <m/>
    <s v="1027343"/>
    <n v="1218550"/>
    <s v="L407781"/>
    <s v="G413075"/>
  </r>
  <r>
    <s v="https://www.gem.wiki/Repsol_Cartagena_Refinery_power_station"/>
    <x v="144"/>
    <s v="Repsol Cartagena Refinery power station"/>
    <m/>
    <s v="CHP2"/>
    <s v="NG"/>
    <n v="45"/>
    <x v="0"/>
    <x v="0"/>
    <s v="Y"/>
    <m/>
    <m/>
    <m/>
    <x v="17"/>
    <m/>
    <m/>
    <m/>
    <n v="37.575119999999998"/>
    <n v="-0.92927999999999999"/>
    <s v="exact"/>
    <s v="Cartagena"/>
    <m/>
    <m/>
    <s v="Murcia"/>
    <x v="3"/>
    <s v="Southern Europe"/>
    <s v="Bloomberg: 1010324, WRI: WRI1007845"/>
    <m/>
    <m/>
    <s v="both"/>
    <s v="Oil &amp; Refining"/>
    <m/>
    <s v="1027343"/>
    <n v="1218550"/>
    <s v="L407781"/>
    <s v="G410357"/>
  </r>
  <r>
    <s v="https://www.gem.wiki/Rossello_Mill_power_station"/>
    <x v="144"/>
    <s v="Rossello Mill power station"/>
    <m/>
    <s v="1"/>
    <s v="NG"/>
    <n v="23"/>
    <x v="0"/>
    <x v="1"/>
    <s v="N"/>
    <m/>
    <m/>
    <m/>
    <x v="23"/>
    <m/>
    <m/>
    <m/>
    <n v="41.694200000000002"/>
    <n v="0.59499000000000002"/>
    <s v="approximate"/>
    <s v="Rossello"/>
    <m/>
    <m/>
    <s v="Lleida"/>
    <x v="3"/>
    <s v="Southern Europe"/>
    <m/>
    <m/>
    <m/>
    <m/>
    <m/>
    <m/>
    <s v="1090201"/>
    <n v="1240581"/>
    <s v="L400706"/>
    <s v="G400706"/>
  </r>
  <r>
    <s v="https://www.gem.wiki/SAICA_Mill_Zaragoza_power_station"/>
    <x v="144"/>
    <s v="SAICA Mill Zaragoza power station"/>
    <m/>
    <s v="1"/>
    <s v="NG"/>
    <n v="50"/>
    <x v="0"/>
    <x v="0"/>
    <s v="Y"/>
    <m/>
    <m/>
    <m/>
    <x v="43"/>
    <m/>
    <m/>
    <m/>
    <n v="41.673431243072997"/>
    <n v="-0.87044114878461898"/>
    <s v="exact"/>
    <s v="El Burgo de Ebro"/>
    <m/>
    <m/>
    <s v="Zaragoza"/>
    <x v="3"/>
    <s v="Southern Europe"/>
    <m/>
    <m/>
    <m/>
    <s v="both"/>
    <s v="Pulp &amp; Paper"/>
    <m/>
    <s v="1019475"/>
    <n v="1159007"/>
    <s v="L407787"/>
    <s v="G410353"/>
  </r>
  <r>
    <s v="https://www.gem.wiki/SAICA_Mill_Zaragoza_power_station"/>
    <x v="144"/>
    <s v="SAICA Mill Zaragoza power station"/>
    <m/>
    <s v="2"/>
    <s v="NG"/>
    <n v="41"/>
    <x v="0"/>
    <x v="0"/>
    <s v="Y"/>
    <m/>
    <m/>
    <m/>
    <x v="43"/>
    <m/>
    <m/>
    <m/>
    <n v="41.673431243072997"/>
    <n v="-0.87044114878461898"/>
    <s v="exact"/>
    <s v="El Burgo de Ebro"/>
    <m/>
    <m/>
    <s v="Zaragoza"/>
    <x v="3"/>
    <s v="Southern Europe"/>
    <m/>
    <m/>
    <m/>
    <s v="both"/>
    <s v="Pulp &amp; Paper"/>
    <m/>
    <s v="1019475"/>
    <n v="1167303"/>
    <s v="L407787"/>
    <s v="G410759"/>
  </r>
  <r>
    <s v="https://www.gem.wiki/Sabón_3_power_station"/>
    <x v="144"/>
    <s v="Sabón 3 power station"/>
    <m/>
    <s v="1"/>
    <s v="LNG"/>
    <n v="391"/>
    <x v="0"/>
    <x v="0"/>
    <s v="N"/>
    <m/>
    <m/>
    <m/>
    <x v="47"/>
    <m/>
    <m/>
    <m/>
    <n v="43.329000000000001"/>
    <n v="-8.5030000000000001"/>
    <s v="exact"/>
    <s v="Arteixo"/>
    <m/>
    <m/>
    <s v="A Coruna"/>
    <x v="3"/>
    <s v="Southern Europe"/>
    <s v="WRI: WRI1006417"/>
    <s v="ENTSOE: 18WSBO3-12345-CE"/>
    <m/>
    <m/>
    <m/>
    <m/>
    <s v="1032483"/>
    <n v="1176533"/>
    <s v="L400707"/>
    <s v="G400707"/>
  </r>
  <r>
    <s v="https://www.gem.wiki/Sagunto_power_station"/>
    <x v="144"/>
    <s v="Sagunto power station"/>
    <m/>
    <s v="1"/>
    <s v="NG"/>
    <n v="409.7"/>
    <x v="0"/>
    <x v="0"/>
    <s v="N"/>
    <m/>
    <m/>
    <m/>
    <x v="4"/>
    <m/>
    <m/>
    <m/>
    <n v="39.642479999999999"/>
    <n v="-0.23321"/>
    <s v="exact"/>
    <s v="Sagunto"/>
    <m/>
    <m/>
    <s v="Valencia"/>
    <x v="3"/>
    <s v="Southern Europe"/>
    <s v="Bloomberg: 1005288, WRI: WRI1006323"/>
    <s v="ENTSOE: 18WSAGU1-1234-CC"/>
    <m/>
    <m/>
    <m/>
    <m/>
    <s v="1051731"/>
    <n v="1176535"/>
    <s v="L400708"/>
    <s v="G400708"/>
  </r>
  <r>
    <s v="https://www.gem.wiki/Sagunto_power_station"/>
    <x v="144"/>
    <s v="Sagunto power station"/>
    <m/>
    <s v="2"/>
    <s v="NG"/>
    <n v="411.8"/>
    <x v="0"/>
    <x v="0"/>
    <s v="N"/>
    <m/>
    <m/>
    <m/>
    <x v="4"/>
    <m/>
    <m/>
    <m/>
    <n v="39.642479999999999"/>
    <n v="-0.23321"/>
    <s v="exact"/>
    <s v="Sagunto"/>
    <m/>
    <m/>
    <s v="Valencia"/>
    <x v="3"/>
    <s v="Southern Europe"/>
    <s v="Bloomberg: 1005288, WRI: WRI1006323"/>
    <s v="ENTSOE: 18WSAGU2-1234-C3"/>
    <m/>
    <m/>
    <m/>
    <m/>
    <s v="1051731"/>
    <n v="1176536"/>
    <s v="L400708"/>
    <s v="G400709"/>
  </r>
  <r>
    <s v="https://www.gem.wiki/Sagunto_power_station"/>
    <x v="144"/>
    <s v="Sagunto power station"/>
    <m/>
    <s v="3"/>
    <s v="NG"/>
    <n v="410.6"/>
    <x v="0"/>
    <x v="0"/>
    <s v="N"/>
    <m/>
    <m/>
    <m/>
    <x v="4"/>
    <m/>
    <m/>
    <m/>
    <n v="39.642479999999999"/>
    <n v="-0.23321"/>
    <s v="exact"/>
    <s v="Sagunto"/>
    <m/>
    <m/>
    <s v="Valencia"/>
    <x v="3"/>
    <s v="Southern Europe"/>
    <s v="Bloomberg: 1005288, WRI: WRI1006323"/>
    <s v="ENTSOE: 18WSAGU3-1234-CV"/>
    <m/>
    <m/>
    <m/>
    <m/>
    <s v="1051731"/>
    <n v="1176537"/>
    <s v="L400708"/>
    <s v="G400710"/>
  </r>
  <r>
    <s v="https://www.gem.wiki/San_Roque_1_power_station"/>
    <x v="144"/>
    <s v="San Roque 1 power station"/>
    <m/>
    <s v="1"/>
    <s v="NG"/>
    <n v="390"/>
    <x v="0"/>
    <x v="0"/>
    <s v="N"/>
    <m/>
    <m/>
    <m/>
    <x v="10"/>
    <m/>
    <m/>
    <m/>
    <n v="36.195639999999997"/>
    <n v="-5.4136300000000004"/>
    <s v="exact"/>
    <s v="San Roque"/>
    <m/>
    <m/>
    <s v="Cadiz"/>
    <x v="3"/>
    <s v="Southern Europe"/>
    <s v="Bloomberg: 1005312"/>
    <s v="ENTSOE: 18WSROQ1-1234-CJ"/>
    <m/>
    <s v="both"/>
    <s v="Oil &amp; Refining"/>
    <s v="power"/>
    <s v="1053345"/>
    <n v="1168568"/>
    <s v="L400711"/>
    <s v="G400711"/>
  </r>
  <r>
    <s v="https://www.gem.wiki/San_Roque_2_power_station"/>
    <x v="144"/>
    <s v="San Roque 2 power station"/>
    <m/>
    <s v="1"/>
    <s v="NG"/>
    <n v="402"/>
    <x v="0"/>
    <x v="0"/>
    <s v="N"/>
    <m/>
    <m/>
    <m/>
    <x v="10"/>
    <m/>
    <m/>
    <m/>
    <n v="36.195639999999997"/>
    <n v="-5.4136300000000004"/>
    <s v="exact"/>
    <s v="San Roque"/>
    <m/>
    <m/>
    <s v="Cadiz"/>
    <x v="3"/>
    <s v="Southern Europe"/>
    <s v="Bloomberg: 1005196, WRI: WRI1007879"/>
    <s v="ENTSOE: 18WSROQ2-1234-CA"/>
    <m/>
    <s v="both"/>
    <s v="Oil &amp; Refining"/>
    <s v="power"/>
    <s v="1046077"/>
    <n v="1171793"/>
    <s v="L400712"/>
    <s v="G400712"/>
  </r>
  <r>
    <s v="https://www.gem.wiki/San_Roque_Refinery_power_station"/>
    <x v="144"/>
    <s v="San Roque Refinery power station"/>
    <m/>
    <s v="1"/>
    <s v="NG/OG"/>
    <n v="36"/>
    <x v="0"/>
    <x v="0"/>
    <s v="Y"/>
    <m/>
    <m/>
    <m/>
    <x v="43"/>
    <m/>
    <m/>
    <m/>
    <n v="36.188788699468603"/>
    <n v="-5.3881494580434497"/>
    <s v="exact"/>
    <s v="San Roque"/>
    <m/>
    <m/>
    <s v="Cadiz"/>
    <x v="3"/>
    <s v="Southern Europe"/>
    <m/>
    <m/>
    <m/>
    <s v="both"/>
    <s v="Oil &amp; Refining"/>
    <s v="power"/>
    <s v="1019728"/>
    <n v="1218541"/>
    <s v="L407784"/>
    <s v="G410349"/>
  </r>
  <r>
    <s v="https://www.gem.wiki/San_Roque_Refinery_power_station"/>
    <x v="144"/>
    <s v="San Roque Refinery power station"/>
    <m/>
    <s v="2"/>
    <s v="NG/OG"/>
    <n v="45"/>
    <x v="0"/>
    <x v="1"/>
    <s v="Y"/>
    <m/>
    <m/>
    <m/>
    <x v="17"/>
    <m/>
    <m/>
    <m/>
    <n v="36.188788699468603"/>
    <n v="-5.3881494580434497"/>
    <s v="exact"/>
    <s v="San Roque"/>
    <m/>
    <m/>
    <s v="Cadiz"/>
    <x v="3"/>
    <s v="Southern Europe"/>
    <m/>
    <m/>
    <s v="Lubrisur Cogeneration power station"/>
    <s v="both"/>
    <s v="Oil &amp; Refining"/>
    <s v="power"/>
    <s v="1019728"/>
    <n v="1218541"/>
    <s v="L407784"/>
    <s v="G412712"/>
  </r>
  <r>
    <s v="https://www.gem.wiki/San_Roque_Refinery_power_station"/>
    <x v="144"/>
    <s v="San Roque Refinery power station"/>
    <m/>
    <s v="3"/>
    <s v="NG/OG"/>
    <n v="41"/>
    <x v="0"/>
    <x v="1"/>
    <s v="Y"/>
    <m/>
    <m/>
    <m/>
    <x v="45"/>
    <m/>
    <m/>
    <m/>
    <n v="36.188788699468603"/>
    <n v="-5.3881494580434497"/>
    <s v="exact"/>
    <s v="San Roque"/>
    <m/>
    <m/>
    <s v="Cadiz"/>
    <x v="3"/>
    <s v="Southern Europe"/>
    <m/>
    <m/>
    <s v="GETESA power plant"/>
    <s v="both"/>
    <s v="Oil &amp; Refining"/>
    <s v="power"/>
    <s v="1019728"/>
    <n v="1145532"/>
    <s v="L407784"/>
    <s v="G412711"/>
  </r>
  <r>
    <s v="https://www.gem.wiki/San_Roque_Refinery_power_station"/>
    <x v="144"/>
    <s v="San Roque Refinery power station"/>
    <m/>
    <s v="4"/>
    <s v="NG/OG"/>
    <n v="74"/>
    <x v="0"/>
    <x v="1"/>
    <s v="Y"/>
    <m/>
    <m/>
    <m/>
    <x v="45"/>
    <m/>
    <m/>
    <m/>
    <n v="36.188788699468603"/>
    <n v="-5.3881494580434497"/>
    <s v="exact"/>
    <s v="San Roque"/>
    <m/>
    <m/>
    <s v="Cadiz"/>
    <x v="3"/>
    <s v="Southern Europe"/>
    <m/>
    <m/>
    <s v="GEGSA power plant"/>
    <s v="both"/>
    <s v="Oil &amp; Refining"/>
    <s v="power"/>
    <s v="1019728"/>
    <s v="1145530, 1145531"/>
    <s v="L407784"/>
    <s v="G412710"/>
  </r>
  <r>
    <s v="https://www.gem.wiki/Sant_Joan_Mill_power_station"/>
    <x v="144"/>
    <s v="Sant Joan Mill power station"/>
    <m/>
    <s v="CC"/>
    <s v="NG"/>
    <n v="25"/>
    <x v="0"/>
    <x v="0"/>
    <s v="N"/>
    <m/>
    <m/>
    <m/>
    <x v="17"/>
    <m/>
    <m/>
    <m/>
    <n v="42.215020000000003"/>
    <n v="2.51511"/>
    <s v="exact"/>
    <s v="Sant Joan les Fonts"/>
    <m/>
    <m/>
    <s v="Girona"/>
    <x v="3"/>
    <s v="Southern Europe"/>
    <m/>
    <m/>
    <m/>
    <s v="both"/>
    <s v="Pulp &amp; Paper"/>
    <m/>
    <s v="1085764"/>
    <n v="1232470"/>
    <s v="L401440"/>
    <s v="G401093"/>
  </r>
  <r>
    <s v="https://www.gem.wiki/Santurce_power_station"/>
    <x v="144"/>
    <s v="Santurce power station"/>
    <m/>
    <s v="4"/>
    <s v="NG"/>
    <n v="396"/>
    <x v="0"/>
    <x v="0"/>
    <s v="N"/>
    <m/>
    <m/>
    <m/>
    <x v="21"/>
    <m/>
    <m/>
    <m/>
    <n v="43.34"/>
    <n v="-3.0539000000000001"/>
    <s v="exact"/>
    <s v="Santurtzi"/>
    <m/>
    <m/>
    <s v="Biscay"/>
    <x v="3"/>
    <s v="Southern Europe"/>
    <s v="WRI: WRI1007889"/>
    <s v="ENTSOE: 18WSTC4-12345-CV"/>
    <m/>
    <m/>
    <m/>
    <m/>
    <s v="1019245"/>
    <n v="1175668"/>
    <s v="L400713"/>
    <s v="G400713"/>
  </r>
  <r>
    <s v="https://www.gem.wiki/Smurfit_Mengíbar_power_station"/>
    <x v="144"/>
    <s v="Smurfit Mengíbar power station"/>
    <m/>
    <s v="1"/>
    <s v="NG"/>
    <n v="25.765000000000001"/>
    <x v="0"/>
    <x v="0"/>
    <s v="Y"/>
    <m/>
    <m/>
    <m/>
    <x v="9"/>
    <m/>
    <m/>
    <m/>
    <n v="37.98124"/>
    <n v="-3.79338"/>
    <s v="exact"/>
    <s v="Mengíbar"/>
    <m/>
    <m/>
    <s v="Jaen"/>
    <x v="3"/>
    <s v="Southern Europe"/>
    <m/>
    <m/>
    <m/>
    <m/>
    <m/>
    <m/>
    <s v="1049231"/>
    <s v="1173003, 1173004"/>
    <s v="L400714"/>
    <s v="G400714"/>
  </r>
  <r>
    <s v="https://www.gem.wiki/Solvay_Torrelavega_power_station"/>
    <x v="144"/>
    <s v="Solvay Torrelavega power station"/>
    <m/>
    <s v="1"/>
    <s v="NG"/>
    <n v="40"/>
    <x v="0"/>
    <x v="0"/>
    <s v="Y"/>
    <m/>
    <m/>
    <m/>
    <x v="11"/>
    <m/>
    <m/>
    <m/>
    <n v="43.376579999999997"/>
    <n v="-4.04467"/>
    <s v="exact"/>
    <s v="Barreda"/>
    <m/>
    <m/>
    <s v="Cantabria"/>
    <x v="3"/>
    <s v="Southern Europe"/>
    <s v="Bloomberg: 1010388"/>
    <m/>
    <m/>
    <s v="both"/>
    <s v="Chemicals"/>
    <m/>
    <s v="1029452"/>
    <s v="1180470, 1153436"/>
    <s v="L400715"/>
    <s v="G400715"/>
  </r>
  <r>
    <s v="https://www.gem.wiki/Son_Reus_power_station"/>
    <x v="144"/>
    <s v="Son Reus power station"/>
    <m/>
    <s v="CC I"/>
    <s v="NG"/>
    <n v="233"/>
    <x v="0"/>
    <x v="0"/>
    <s v="N"/>
    <m/>
    <m/>
    <m/>
    <x v="11"/>
    <m/>
    <m/>
    <m/>
    <n v="39.648319999999998"/>
    <n v="2.6808100000000001"/>
    <s v="exact"/>
    <s v="Palma de Mallorca"/>
    <m/>
    <m/>
    <s v="Balearic Islands"/>
    <x v="3"/>
    <s v="Southern Europe"/>
    <s v="Bloomberg: 1010398"/>
    <m/>
    <s v="Central térmica de Son Reus"/>
    <m/>
    <m/>
    <m/>
    <s v="1046533"/>
    <s v="1169307, 1169308, 1175323, 1169383"/>
    <s v="L401419"/>
    <s v="G401420"/>
  </r>
  <r>
    <s v="https://www.gem.wiki/Son_Reus_power_station"/>
    <x v="144"/>
    <s v="Son Reus power station"/>
    <m/>
    <s v="CC II"/>
    <s v="NG"/>
    <n v="226"/>
    <x v="0"/>
    <x v="0"/>
    <s v="N"/>
    <m/>
    <m/>
    <m/>
    <x v="10"/>
    <m/>
    <m/>
    <m/>
    <n v="39.648319999999998"/>
    <n v="2.6808100000000001"/>
    <s v="exact"/>
    <s v="Palma de Mallorca"/>
    <m/>
    <m/>
    <s v="Balearic Islands"/>
    <x v="3"/>
    <s v="Southern Europe"/>
    <s v="Bloomberg: 1010398"/>
    <m/>
    <s v="Central térmica de Son Reus"/>
    <m/>
    <m/>
    <m/>
    <s v="1046533"/>
    <s v="1179017, 1179018, 1179019"/>
    <s v="L401419"/>
    <s v="G401421"/>
  </r>
  <r>
    <s v="https://www.gem.wiki/Soto_de_Ribera_power_station"/>
    <x v="144"/>
    <s v="Soto de Ribera power station"/>
    <m/>
    <s v="4"/>
    <s v="NG"/>
    <n v="426"/>
    <x v="0"/>
    <x v="0"/>
    <s v="N"/>
    <s v="Hydrogen capable: progress"/>
    <m/>
    <s v="replacement"/>
    <x v="47"/>
    <m/>
    <m/>
    <m/>
    <n v="43.316099999999999"/>
    <n v="-5.8776999999999999"/>
    <s v="exact"/>
    <s v="Ribera de Arriba"/>
    <m/>
    <m/>
    <s v="Asturias"/>
    <x v="3"/>
    <s v="Southern Europe"/>
    <s v="Bloomberg: 1005328, WRI: WRI1006418"/>
    <s v="ENTSOE: 18WSRI4-123456-V"/>
    <s v="Soto de la Ribera"/>
    <m/>
    <m/>
    <m/>
    <s v="1031230"/>
    <n v="1191295"/>
    <s v="L103503"/>
    <s v="G400716"/>
  </r>
  <r>
    <s v="https://www.gem.wiki/Soto_de_Ribera_power_station"/>
    <x v="144"/>
    <s v="Soto de Ribera power station"/>
    <m/>
    <s v="5"/>
    <s v="NG"/>
    <n v="428"/>
    <x v="0"/>
    <x v="0"/>
    <s v="N"/>
    <s v="Hydrogen capable: progress"/>
    <m/>
    <s v="replacement"/>
    <x v="17"/>
    <m/>
    <m/>
    <m/>
    <n v="43.316099999999999"/>
    <n v="-5.8776999999999999"/>
    <s v="exact"/>
    <s v="Ribera de Arriba"/>
    <m/>
    <m/>
    <s v="Asturias"/>
    <x v="3"/>
    <s v="Southern Europe"/>
    <s v="Bloomberg: 1005328, WRI: WRI1006418"/>
    <s v="ENTSOE: 18WSRI5-12345--5"/>
    <s v="Soto de la Ribera"/>
    <m/>
    <m/>
    <m/>
    <s v="1031230"/>
    <n v="1193461"/>
    <s v="L103503"/>
    <s v="G400717"/>
  </r>
  <r>
    <s v="https://www.gem.wiki/Tarragona_Refinery_power_station"/>
    <x v="144"/>
    <s v="Tarragona Refinery power station"/>
    <m/>
    <s v="GT1"/>
    <s v="HFO"/>
    <n v="85"/>
    <x v="0"/>
    <x v="1"/>
    <m/>
    <m/>
    <s v="Y"/>
    <m/>
    <x v="15"/>
    <m/>
    <m/>
    <m/>
    <n v="41.176499999999997"/>
    <n v="1.224"/>
    <s v="exact"/>
    <s v="La Pobla de Mafumet"/>
    <m/>
    <m/>
    <s v="Catalonia"/>
    <x v="3"/>
    <s v="Southern Europe"/>
    <m/>
    <m/>
    <m/>
    <s v="both"/>
    <s v="Oil &amp; Refining"/>
    <m/>
    <s v="1027346"/>
    <s v="1151760, 1240512"/>
    <s v="L408746"/>
    <s v="G412709"/>
  </r>
  <r>
    <s v="https://www.gem.wiki/Tarragona_power_station"/>
    <x v="144"/>
    <s v="Tarragona power Station"/>
    <m/>
    <s v="1"/>
    <s v="NG"/>
    <n v="417"/>
    <x v="0"/>
    <x v="0"/>
    <s v="Y"/>
    <m/>
    <m/>
    <m/>
    <x v="8"/>
    <m/>
    <m/>
    <m/>
    <n v="41.110239999999997"/>
    <n v="1.18055"/>
    <s v="exact"/>
    <s v="La Canonja"/>
    <m/>
    <m/>
    <s v="Tarragona"/>
    <x v="3"/>
    <s v="Southern Europe"/>
    <s v="Bloomberg: 1005332, WRI: WRI1007956"/>
    <s v="ENTSOE: 18WTAPOWER-12-C7"/>
    <m/>
    <m/>
    <m/>
    <m/>
    <s v="1046729"/>
    <s v="1169657, 1174304"/>
    <s v="L400718"/>
    <s v="G400718"/>
  </r>
  <r>
    <s v="https://www.gem.wiki/Torrelavega_power_station"/>
    <x v="144"/>
    <s v="Torrelavega power station"/>
    <m/>
    <s v="1"/>
    <s v="NG"/>
    <n v="41.5"/>
    <x v="6"/>
    <x v="1"/>
    <s v="Y"/>
    <m/>
    <m/>
    <m/>
    <x v="11"/>
    <n v="2020"/>
    <m/>
    <s v="Cogen Energía España"/>
    <n v="43.359003521750999"/>
    <n v="-4.0548912648403004"/>
    <s v="exact"/>
    <s v="Torrelavega"/>
    <m/>
    <m/>
    <s v="Cantabria"/>
    <x v="3"/>
    <s v="Southern Europe"/>
    <m/>
    <m/>
    <m/>
    <m/>
    <m/>
    <m/>
    <s v="1049218"/>
    <n v="1172989"/>
    <s v="L407612"/>
    <s v="G409934"/>
  </r>
  <r>
    <s v="https://www.gem.wiki/Torrelavega_power_station"/>
    <x v="144"/>
    <s v="Torrelavega power station"/>
    <m/>
    <s v="2"/>
    <s v="NG"/>
    <n v="41.5"/>
    <x v="6"/>
    <x v="1"/>
    <s v="Y"/>
    <m/>
    <m/>
    <m/>
    <x v="11"/>
    <n v="2020"/>
    <m/>
    <s v="Cogen Energía España"/>
    <n v="43.359003521750999"/>
    <n v="-4.0548912648403004"/>
    <s v="exact"/>
    <s v="Torrelavega"/>
    <m/>
    <m/>
    <s v="Cantabria"/>
    <x v="3"/>
    <s v="Southern Europe"/>
    <m/>
    <m/>
    <m/>
    <m/>
    <m/>
    <m/>
    <s v="1049218"/>
    <n v="1172990"/>
    <s v="L407612"/>
    <s v="G409933"/>
  </r>
  <r>
    <s v="https://www.gem.wiki/Tortosa_Energia_power_station"/>
    <x v="144"/>
    <s v="Tortosa Energia power station"/>
    <m/>
    <s v="1"/>
    <s v="NG"/>
    <n v="40"/>
    <x v="0"/>
    <x v="0"/>
    <s v="N"/>
    <m/>
    <m/>
    <m/>
    <x v="17"/>
    <m/>
    <m/>
    <m/>
    <n v="40.770189999999999"/>
    <n v="0.53888000000000003"/>
    <s v="exact"/>
    <s v="Tortosa"/>
    <m/>
    <m/>
    <s v="Tarragona"/>
    <x v="3"/>
    <s v="Southern Europe"/>
    <s v="Bloomberg: 1014728, WRI: WRI1007975"/>
    <m/>
    <m/>
    <s v="both"/>
    <s v="Chemicals"/>
    <m/>
    <s v="1031863"/>
    <s v="1153462, 1173228"/>
    <s v="L400719"/>
    <s v="G400719"/>
  </r>
  <r>
    <s v="https://www.gem.wiki/Vila_Ibiza_power_station"/>
    <x v="144"/>
    <s v="Vila Ibiza power station"/>
    <m/>
    <s v="1"/>
    <s v="NG/HFO"/>
    <n v="25"/>
    <x v="0"/>
    <x v="0"/>
    <s v="Y"/>
    <m/>
    <m/>
    <m/>
    <x v="39"/>
    <m/>
    <m/>
    <m/>
    <n v="38.9121396934299"/>
    <n v="1.42666818103126"/>
    <s v="exact"/>
    <s v="Ibiza"/>
    <m/>
    <m/>
    <s v="Balearic Islands"/>
    <x v="3"/>
    <s v="Southern Europe"/>
    <m/>
    <m/>
    <m/>
    <m/>
    <m/>
    <m/>
    <s v="1017459"/>
    <n v="1189824"/>
    <s v="L407780"/>
    <s v="G410758"/>
  </r>
  <r>
    <s v="https://www.gem.wiki/Vila_Ibiza_power_station"/>
    <x v="144"/>
    <s v="Vila Ibiza power station"/>
    <m/>
    <s v="2"/>
    <s v="NG/HFO"/>
    <n v="25"/>
    <x v="0"/>
    <x v="0"/>
    <s v="Y"/>
    <m/>
    <m/>
    <m/>
    <x v="22"/>
    <m/>
    <m/>
    <m/>
    <n v="38.9121396934299"/>
    <n v="1.42666818103126"/>
    <s v="exact"/>
    <s v="Ibiza"/>
    <m/>
    <m/>
    <s v="Balearic Islands"/>
    <x v="3"/>
    <s v="Southern Europe"/>
    <m/>
    <m/>
    <m/>
    <m/>
    <m/>
    <m/>
    <s v="1017459"/>
    <n v="1189824"/>
    <s v="L407780"/>
    <s v="G410355"/>
  </r>
  <r>
    <s v="https://www.gem.wiki/Vila_Ibiza_power_station"/>
    <x v="144"/>
    <s v="Vila Ibiza power station"/>
    <m/>
    <s v="3"/>
    <s v="NG/HFO"/>
    <n v="25"/>
    <x v="0"/>
    <x v="0"/>
    <s v="Y"/>
    <m/>
    <m/>
    <m/>
    <x v="22"/>
    <m/>
    <m/>
    <m/>
    <n v="38.9121396934299"/>
    <n v="1.42666818103126"/>
    <s v="exact"/>
    <s v="Ibiza"/>
    <m/>
    <m/>
    <s v="Balearic Islands"/>
    <x v="3"/>
    <s v="Southern Europe"/>
    <m/>
    <m/>
    <m/>
    <m/>
    <m/>
    <m/>
    <s v="1017459"/>
    <n v="1189824"/>
    <s v="L407780"/>
    <s v="G410757"/>
  </r>
  <r>
    <s v="https://www.gem.wiki/Zaragoza_Mill_power_station"/>
    <x v="144"/>
    <s v="Zaragoza Mill power station"/>
    <m/>
    <s v="1"/>
    <s v="NG"/>
    <n v="43"/>
    <x v="0"/>
    <x v="0"/>
    <s v="Y"/>
    <m/>
    <m/>
    <m/>
    <x v="17"/>
    <m/>
    <m/>
    <m/>
    <n v="41.693617195045697"/>
    <n v="-0.82553054670541803"/>
    <s v="exact"/>
    <s v="Zaragoza"/>
    <m/>
    <m/>
    <s v="Aragon"/>
    <x v="3"/>
    <s v="Southern Europe"/>
    <m/>
    <m/>
    <m/>
    <s v="both"/>
    <s v="Pulp &amp; Paper"/>
    <m/>
    <s v="1047313"/>
    <n v="1170735"/>
    <s v="L407619"/>
    <s v="G409932"/>
  </r>
  <r>
    <s v="https://www.gem.wiki/Álabe_Villarrubia_power_station"/>
    <x v="144"/>
    <s v="Álabe Villarrubia power station"/>
    <m/>
    <s v="1"/>
    <s v="NG"/>
    <n v="24.977"/>
    <x v="0"/>
    <x v="0"/>
    <s v="Y"/>
    <m/>
    <m/>
    <m/>
    <x v="67"/>
    <m/>
    <m/>
    <m/>
    <n v="39.985550000000003"/>
    <n v="-3.3689800000000001"/>
    <s v="approximate"/>
    <s v="Villarrubia de Santiago"/>
    <m/>
    <m/>
    <s v="Toledo"/>
    <x v="3"/>
    <s v="Southern Europe"/>
    <s v="Bloomberg: 1010434"/>
    <m/>
    <m/>
    <s v="both"/>
    <s v="Agriculture"/>
    <s v="none"/>
    <s v="1047880"/>
    <s v="1171384, 1172996"/>
    <s v="L400646"/>
    <s v="G400646"/>
  </r>
  <r>
    <s v="https://www.gem.wiki/Aroskraft-1_power_station"/>
    <x v="145"/>
    <s v="Aroskraft-1 power station"/>
    <m/>
    <s v="3"/>
    <s v="HFO/C"/>
    <n v="250"/>
    <x v="0"/>
    <x v="3"/>
    <s v="Y"/>
    <m/>
    <m/>
    <m/>
    <x v="65"/>
    <m/>
    <m/>
    <m/>
    <n v="59.58849"/>
    <n v="16.513860999999999"/>
    <s v="exact"/>
    <m/>
    <m/>
    <m/>
    <m/>
    <x v="3"/>
    <s v="Northern Europe"/>
    <m/>
    <m/>
    <m/>
    <m/>
    <m/>
    <m/>
    <s v="1032745"/>
    <n v="1102771"/>
    <s v="L100001000040"/>
    <s v="G100001000107"/>
  </r>
  <r>
    <s v="https://www.gem.wiki/Barsebäck_power_station"/>
    <x v="145"/>
    <s v="Barsebäck power station"/>
    <m/>
    <s v="GT1"/>
    <s v="HFO"/>
    <n v="40"/>
    <x v="0"/>
    <x v="1"/>
    <m/>
    <m/>
    <m/>
    <m/>
    <x v="73"/>
    <m/>
    <m/>
    <m/>
    <n v="55.748600000000003"/>
    <n v="12.933400000000001"/>
    <s v="exact"/>
    <m/>
    <m/>
    <m/>
    <m/>
    <x v="3"/>
    <s v="Northern Europe"/>
    <m/>
    <m/>
    <m/>
    <m/>
    <m/>
    <m/>
    <s v="1030675"/>
    <n v="1104557"/>
    <s v="L100001000051"/>
    <s v="G100001000127"/>
  </r>
  <r>
    <s v="https://www.gem.wiki/Barsebäck_power_station"/>
    <x v="145"/>
    <s v="Barsebäck power station"/>
    <m/>
    <s v="GT2"/>
    <s v="HFO"/>
    <n v="40"/>
    <x v="0"/>
    <x v="1"/>
    <m/>
    <m/>
    <m/>
    <m/>
    <x v="73"/>
    <m/>
    <m/>
    <m/>
    <n v="55.748600000000003"/>
    <n v="12.933400000000001"/>
    <s v="exact"/>
    <m/>
    <m/>
    <m/>
    <m/>
    <x v="3"/>
    <s v="Northern Europe"/>
    <m/>
    <m/>
    <m/>
    <m/>
    <m/>
    <m/>
    <s v="1030675"/>
    <n v="1104558"/>
    <s v="L100001000051"/>
    <s v="G100001000128"/>
  </r>
  <r>
    <s v="https://www.gem.wiki/Gärstad_power_station"/>
    <x v="145"/>
    <s v="Gärstad power station"/>
    <m/>
    <s v="CHP"/>
    <s v="NG/WOOD"/>
    <n v="50"/>
    <x v="0"/>
    <x v="0"/>
    <s v="Y"/>
    <m/>
    <m/>
    <m/>
    <x v="20"/>
    <m/>
    <m/>
    <m/>
    <n v="58.434640000000002"/>
    <n v="15.65686"/>
    <s v="exact"/>
    <m/>
    <m/>
    <m/>
    <m/>
    <x v="3"/>
    <s v="Northern Europe"/>
    <m/>
    <m/>
    <m/>
    <m/>
    <m/>
    <m/>
    <s v="1021978"/>
    <n v="1172336"/>
    <s v="L100001000042"/>
    <s v="G100001000108"/>
  </r>
  <r>
    <s v="https://www.gem.wiki/Göteborg_power_station"/>
    <x v="145"/>
    <s v="Göteborg power station"/>
    <m/>
    <s v="1"/>
    <s v="HFO/NG"/>
    <n v="36"/>
    <x v="0"/>
    <x v="1"/>
    <s v="Y"/>
    <m/>
    <m/>
    <m/>
    <x v="83"/>
    <m/>
    <m/>
    <m/>
    <n v="57.702910000000003"/>
    <n v="11.954639999999999"/>
    <s v="exact"/>
    <m/>
    <m/>
    <m/>
    <m/>
    <x v="3"/>
    <s v="Northern Europe"/>
    <m/>
    <m/>
    <s v="Rosenlundsverket"/>
    <m/>
    <m/>
    <m/>
    <s v="1032764"/>
    <n v="1117248"/>
    <s v="L100001000043"/>
    <s v="G100001000109"/>
  </r>
  <r>
    <s v="https://www.gem.wiki/Halmstad_power_station"/>
    <x v="145"/>
    <s v="Halmstad power station"/>
    <m/>
    <s v="11"/>
    <s v="HFO"/>
    <n v="78"/>
    <x v="0"/>
    <x v="1"/>
    <m/>
    <m/>
    <m/>
    <m/>
    <x v="70"/>
    <m/>
    <m/>
    <m/>
    <n v="56.692599999999999"/>
    <n v="12.907500000000001"/>
    <s v="exact"/>
    <m/>
    <m/>
    <m/>
    <m/>
    <x v="3"/>
    <s v="Northern Europe"/>
    <m/>
    <m/>
    <m/>
    <m/>
    <m/>
    <m/>
    <s v="1030680"/>
    <n v="1118346"/>
    <s v="L100001000044"/>
    <s v="G100001000110"/>
  </r>
  <r>
    <s v="https://www.gem.wiki/Halmstad_power_station"/>
    <x v="145"/>
    <s v="Halmstad power station"/>
    <m/>
    <s v="12"/>
    <s v="LFO"/>
    <n v="200"/>
    <x v="0"/>
    <x v="1"/>
    <m/>
    <m/>
    <m/>
    <m/>
    <x v="19"/>
    <m/>
    <m/>
    <m/>
    <n v="56.692599999999999"/>
    <n v="12.907500000000001"/>
    <s v="exact"/>
    <m/>
    <m/>
    <m/>
    <m/>
    <x v="3"/>
    <s v="Northern Europe"/>
    <m/>
    <m/>
    <m/>
    <m/>
    <m/>
    <m/>
    <s v="1030680"/>
    <n v="1118347"/>
    <s v="L100001000044"/>
    <s v="G100001000111"/>
  </r>
  <r>
    <s v="https://www.gem.wiki/Heleneholms_power_station"/>
    <x v="145"/>
    <s v="Heleneholms power station"/>
    <m/>
    <s v="1"/>
    <s v="NG/FO"/>
    <n v="130"/>
    <x v="7"/>
    <x v="0"/>
    <s v="Y"/>
    <m/>
    <m/>
    <m/>
    <x v="32"/>
    <m/>
    <n v="2025"/>
    <m/>
    <n v="55.577970000000001"/>
    <n v="13.01178"/>
    <s v="exact"/>
    <s v="Heleneholms"/>
    <m/>
    <m/>
    <s v="Skane"/>
    <x v="3"/>
    <s v="Northern Europe"/>
    <m/>
    <m/>
    <m/>
    <m/>
    <m/>
    <m/>
    <s v="1022261"/>
    <s v="1119049, 1119050"/>
    <s v="L100000408022"/>
    <s v="G100000411134"/>
  </r>
  <r>
    <s v="https://www.gem.wiki/Hässelby_power_station"/>
    <x v="145"/>
    <s v="Hässelby power station"/>
    <m/>
    <s v="1"/>
    <s v="WOOD/HFO"/>
    <n v="75"/>
    <x v="7"/>
    <x v="0"/>
    <s v="Y"/>
    <m/>
    <m/>
    <m/>
    <x v="71"/>
    <m/>
    <m/>
    <m/>
    <n v="59.36224"/>
    <n v="17.82471"/>
    <s v="exact"/>
    <m/>
    <m/>
    <m/>
    <m/>
    <x v="3"/>
    <s v="Northern Europe"/>
    <m/>
    <m/>
    <m/>
    <m/>
    <m/>
    <m/>
    <s v="1030409"/>
    <n v="1118755"/>
    <s v="L100001000045"/>
    <s v="G100001000112"/>
  </r>
  <r>
    <s v="https://www.gem.wiki/Karlshamn_power_station"/>
    <x v="145"/>
    <s v="Karlshamn power station"/>
    <m/>
    <s v="G13"/>
    <s v="HFO"/>
    <n v="42"/>
    <x v="0"/>
    <x v="3"/>
    <m/>
    <m/>
    <m/>
    <m/>
    <x v="35"/>
    <m/>
    <m/>
    <m/>
    <n v="56.152500000000003"/>
    <n v="14.834899999999999"/>
    <s v="exact"/>
    <m/>
    <m/>
    <m/>
    <m/>
    <x v="3"/>
    <s v="Northern Europe"/>
    <m/>
    <m/>
    <s v="Karlshamnsverket"/>
    <m/>
    <m/>
    <m/>
    <s v="1020533"/>
    <n v="1124052"/>
    <s v="L100001000046"/>
    <s v="G100001000113"/>
  </r>
  <r>
    <s v="https://www.gem.wiki/Karlshamn_power_station"/>
    <x v="145"/>
    <s v="Karlshamn power station"/>
    <m/>
    <s v="G2"/>
    <s v="HFO"/>
    <n v="334"/>
    <x v="0"/>
    <x v="3"/>
    <m/>
    <m/>
    <m/>
    <m/>
    <x v="62"/>
    <m/>
    <m/>
    <m/>
    <n v="56.152500000000003"/>
    <n v="14.834899999999999"/>
    <s v="exact"/>
    <m/>
    <m/>
    <m/>
    <m/>
    <x v="3"/>
    <s v="Northern Europe"/>
    <m/>
    <m/>
    <s v="Karlshamnsverket"/>
    <m/>
    <m/>
    <m/>
    <s v="1020533"/>
    <n v="1162602"/>
    <s v="L100001000046"/>
    <s v="G100001000114"/>
  </r>
  <r>
    <s v="https://www.gem.wiki/Karlshamn_power_station"/>
    <x v="145"/>
    <s v="Karlshamn power station"/>
    <m/>
    <s v="G3"/>
    <s v="HFO"/>
    <n v="328"/>
    <x v="0"/>
    <x v="3"/>
    <m/>
    <m/>
    <m/>
    <m/>
    <x v="73"/>
    <m/>
    <m/>
    <m/>
    <n v="56.152500000000003"/>
    <n v="14.834899999999999"/>
    <s v="exact"/>
    <m/>
    <m/>
    <m/>
    <m/>
    <x v="3"/>
    <s v="Northern Europe"/>
    <m/>
    <m/>
    <s v="Karlshamnsverket"/>
    <m/>
    <m/>
    <m/>
    <s v="1020533"/>
    <n v="1162603"/>
    <s v="L100001000046"/>
    <s v="G100001000115"/>
  </r>
  <r>
    <s v="https://www.gem.wiki/Kimstad_power_station"/>
    <x v="145"/>
    <s v="Kimstad power station"/>
    <m/>
    <s v="GT1"/>
    <s v="HFO"/>
    <n v="67"/>
    <x v="0"/>
    <x v="1"/>
    <m/>
    <m/>
    <m/>
    <m/>
    <x v="45"/>
    <m/>
    <m/>
    <m/>
    <n v="58.538110000000003"/>
    <n v="15.96513"/>
    <s v="exact"/>
    <m/>
    <m/>
    <m/>
    <m/>
    <x v="3"/>
    <s v="Northern Europe"/>
    <m/>
    <m/>
    <m/>
    <m/>
    <m/>
    <m/>
    <s v="1032779"/>
    <n v="1125208"/>
    <s v="L100001000047"/>
    <s v="G100001000116"/>
  </r>
  <r>
    <s v="https://www.gem.wiki/Kimstad_power_station"/>
    <x v="145"/>
    <s v="Kimstad power station"/>
    <m/>
    <s v="GT2"/>
    <s v="HFO"/>
    <n v="67"/>
    <x v="0"/>
    <x v="1"/>
    <m/>
    <m/>
    <m/>
    <m/>
    <x v="45"/>
    <m/>
    <m/>
    <m/>
    <n v="58.538110000000003"/>
    <n v="15.96513"/>
    <s v="exact"/>
    <m/>
    <m/>
    <m/>
    <m/>
    <x v="3"/>
    <s v="Northern Europe"/>
    <m/>
    <m/>
    <m/>
    <m/>
    <m/>
    <m/>
    <s v="1032779"/>
    <n v="1125209"/>
    <s v="L100001000047"/>
    <s v="G100001000117"/>
  </r>
  <r>
    <s v="https://www.gem.wiki/Lahall_power_station"/>
    <x v="145"/>
    <s v="Lahall power station"/>
    <m/>
    <s v="GT1"/>
    <s v="KER"/>
    <n v="60"/>
    <x v="0"/>
    <x v="1"/>
    <m/>
    <m/>
    <m/>
    <m/>
    <x v="45"/>
    <m/>
    <m/>
    <m/>
    <n v="57.233199999999997"/>
    <n v="12.1737"/>
    <s v="exact"/>
    <m/>
    <m/>
    <m/>
    <m/>
    <x v="3"/>
    <s v="Northern Europe"/>
    <m/>
    <m/>
    <m/>
    <m/>
    <m/>
    <m/>
    <s v="1032783"/>
    <n v="1127861"/>
    <s v="L100001000048"/>
    <s v="G100001000118"/>
  </r>
  <r>
    <s v="https://www.gem.wiki/Lahall_power_station"/>
    <x v="145"/>
    <s v="Lahall power station"/>
    <m/>
    <s v="GT2"/>
    <s v="KER"/>
    <n v="60"/>
    <x v="0"/>
    <x v="1"/>
    <m/>
    <m/>
    <m/>
    <m/>
    <x v="45"/>
    <m/>
    <m/>
    <m/>
    <n v="57.233199999999997"/>
    <n v="12.1737"/>
    <s v="exact"/>
    <m/>
    <m/>
    <m/>
    <m/>
    <x v="3"/>
    <s v="Northern Europe"/>
    <m/>
    <m/>
    <m/>
    <m/>
    <m/>
    <m/>
    <s v="1032783"/>
    <n v="1127862"/>
    <s v="L100001000048"/>
    <s v="G100001000119"/>
  </r>
  <r>
    <s v="https://www.gem.wiki/Lahall_power_station"/>
    <x v="145"/>
    <s v="Lahall power station"/>
    <m/>
    <s v="GT3"/>
    <s v="KER"/>
    <n v="60"/>
    <x v="0"/>
    <x v="1"/>
    <m/>
    <m/>
    <m/>
    <m/>
    <x v="45"/>
    <m/>
    <m/>
    <m/>
    <n v="57.233199999999997"/>
    <n v="12.1737"/>
    <s v="exact"/>
    <m/>
    <m/>
    <m/>
    <m/>
    <x v="3"/>
    <s v="Northern Europe"/>
    <m/>
    <m/>
    <m/>
    <m/>
    <m/>
    <m/>
    <s v="1032783"/>
    <n v="1127863"/>
    <s v="L100001000048"/>
    <s v="G100001000120"/>
  </r>
  <r>
    <s v="https://www.gem.wiki/Lahall_power_station"/>
    <x v="145"/>
    <s v="Lahall power station"/>
    <m/>
    <s v="GT4"/>
    <s v="KER"/>
    <n v="60"/>
    <x v="0"/>
    <x v="1"/>
    <m/>
    <m/>
    <m/>
    <m/>
    <x v="45"/>
    <m/>
    <m/>
    <m/>
    <n v="57.233199999999997"/>
    <n v="12.1737"/>
    <s v="exact"/>
    <m/>
    <m/>
    <m/>
    <m/>
    <x v="3"/>
    <s v="Northern Europe"/>
    <m/>
    <m/>
    <m/>
    <m/>
    <m/>
    <m/>
    <s v="1032783"/>
    <n v="1127864"/>
    <s v="L100001000048"/>
    <s v="G100001000121"/>
  </r>
  <r>
    <s v="https://www.gem.wiki/Lulea_power_station"/>
    <x v="145"/>
    <s v="Lulea power station"/>
    <m/>
    <s v="1"/>
    <s v="NG"/>
    <n v="100"/>
    <x v="0"/>
    <x v="0"/>
    <s v="Y"/>
    <s v="not found"/>
    <s v="not found"/>
    <m/>
    <x v="45"/>
    <m/>
    <m/>
    <m/>
    <n v="65.571600000000004"/>
    <n v="22.082000000000001"/>
    <s v="approximate"/>
    <s v="Lulea"/>
    <m/>
    <m/>
    <s v="Norrbotten"/>
    <x v="3"/>
    <s v="Northern Europe"/>
    <m/>
    <m/>
    <m/>
    <m/>
    <m/>
    <m/>
    <s v="1022074"/>
    <n v="1130113"/>
    <s v="L100000407845"/>
    <s v="G100000410480"/>
  </r>
  <r>
    <s v="https://www.gem.wiki/Rya_Göteborg_power_station"/>
    <x v="145"/>
    <s v="Rya Göteborg power station"/>
    <m/>
    <s v="1"/>
    <s v="NG"/>
    <n v="250"/>
    <x v="0"/>
    <x v="0"/>
    <s v="Y"/>
    <s v="Hydrogen capable: turbine"/>
    <m/>
    <m/>
    <x v="37"/>
    <m/>
    <m/>
    <m/>
    <n v="57.692399999999999"/>
    <n v="11.890499999999999"/>
    <s v="exact"/>
    <s v="Göteborg"/>
    <m/>
    <m/>
    <s v="Västra Götaland"/>
    <x v="3"/>
    <s v="Northern Europe"/>
    <m/>
    <s v="ENTSO-E: 46WGU0000000001C"/>
    <m/>
    <m/>
    <m/>
    <s v="both"/>
    <s v="1058813"/>
    <s v="1186809, 1186810, 1186811, 1186812"/>
    <s v="L100000400721"/>
    <s v="G100000400721"/>
  </r>
  <r>
    <s v="https://www.gem.wiki/Slite_power_station"/>
    <x v="145"/>
    <s v="Slite power station"/>
    <m/>
    <s v="GT1"/>
    <s v="KER"/>
    <n v="63"/>
    <x v="0"/>
    <x v="1"/>
    <m/>
    <m/>
    <m/>
    <m/>
    <x v="27"/>
    <m/>
    <m/>
    <m/>
    <n v="57.7087"/>
    <n v="18.8034"/>
    <s v="exact"/>
    <m/>
    <m/>
    <m/>
    <m/>
    <x v="3"/>
    <s v="Northern Europe"/>
    <m/>
    <m/>
    <m/>
    <m/>
    <m/>
    <m/>
    <s v="1032814"/>
    <n v="1117253"/>
    <s v="L100001000050"/>
    <s v="G100001000125"/>
  </r>
  <r>
    <s v="https://www.gem.wiki/Slite_power_station"/>
    <x v="145"/>
    <s v="Slite power station"/>
    <m/>
    <s v="GT2"/>
    <s v="KER"/>
    <n v="63"/>
    <x v="0"/>
    <x v="1"/>
    <m/>
    <m/>
    <m/>
    <m/>
    <x v="27"/>
    <m/>
    <m/>
    <m/>
    <n v="57.7087"/>
    <n v="18.8034"/>
    <s v="exact"/>
    <m/>
    <m/>
    <m/>
    <m/>
    <x v="3"/>
    <s v="Northern Europe"/>
    <m/>
    <m/>
    <m/>
    <m/>
    <m/>
    <m/>
    <s v="1032814"/>
    <n v="1117254"/>
    <s v="L100001000050"/>
    <s v="G100001000126"/>
  </r>
  <r>
    <s v="https://www.gem.wiki/Stallbacka_power_station"/>
    <x v="145"/>
    <s v="Stallbacka power station"/>
    <m/>
    <s v="GT1"/>
    <s v="HFO"/>
    <n v="67"/>
    <x v="0"/>
    <x v="1"/>
    <m/>
    <m/>
    <m/>
    <m/>
    <x v="45"/>
    <m/>
    <m/>
    <m/>
    <n v="58.306100000000001"/>
    <n v="12.319800000000001"/>
    <s v="exact"/>
    <m/>
    <m/>
    <m/>
    <m/>
    <x v="3"/>
    <s v="Northern Europe"/>
    <m/>
    <m/>
    <m/>
    <m/>
    <m/>
    <m/>
    <s v="1032826"/>
    <n v="1153934"/>
    <s v="L100001000052"/>
    <s v="G100001000129"/>
  </r>
  <r>
    <s v="https://www.gem.wiki/Stallbacka_power_station"/>
    <x v="145"/>
    <s v="Stallbacka power station"/>
    <m/>
    <s v="GT2"/>
    <s v="J"/>
    <n v="67"/>
    <x v="0"/>
    <x v="1"/>
    <m/>
    <m/>
    <m/>
    <m/>
    <x v="45"/>
    <m/>
    <m/>
    <m/>
    <n v="58.306100000000001"/>
    <n v="12.319800000000001"/>
    <s v="exact"/>
    <m/>
    <m/>
    <m/>
    <m/>
    <x v="3"/>
    <s v="Northern Europe"/>
    <m/>
    <m/>
    <m/>
    <m/>
    <m/>
    <m/>
    <s v="1032826"/>
    <n v="1153935"/>
    <s v="L100001000052"/>
    <s v="G100001000130"/>
  </r>
  <r>
    <s v="https://www.gem.wiki/Stallbacka_power_station"/>
    <x v="145"/>
    <s v="Stallbacka power station"/>
    <m/>
    <s v="GT3"/>
    <s v="HFO"/>
    <n v="67"/>
    <x v="0"/>
    <x v="1"/>
    <m/>
    <m/>
    <m/>
    <m/>
    <x v="45"/>
    <m/>
    <m/>
    <m/>
    <n v="58.306100000000001"/>
    <n v="12.319800000000001"/>
    <s v="exact"/>
    <m/>
    <m/>
    <m/>
    <m/>
    <x v="3"/>
    <s v="Northern Europe"/>
    <m/>
    <m/>
    <m/>
    <m/>
    <m/>
    <m/>
    <s v="1032826"/>
    <n v="1153936"/>
    <s v="L100001000052"/>
    <s v="G100001000131"/>
  </r>
  <r>
    <s v="https://www.gem.wiki/Öresundsverket_power_station"/>
    <x v="145"/>
    <s v="Öresundsverket power station"/>
    <m/>
    <s v="CC1"/>
    <s v="NG"/>
    <n v="449"/>
    <x v="6"/>
    <x v="0"/>
    <s v="Y"/>
    <m/>
    <m/>
    <m/>
    <x v="9"/>
    <n v="2021"/>
    <m/>
    <m/>
    <n v="55.625399999999999"/>
    <n v="13.040900000000001"/>
    <s v="exact"/>
    <m/>
    <m/>
    <m/>
    <m/>
    <x v="3"/>
    <s v="Northern Europe"/>
    <m/>
    <m/>
    <m/>
    <m/>
    <m/>
    <m/>
    <s v="1022262"/>
    <s v="1130990, 1201087"/>
    <s v="L100001000049"/>
    <s v="G100001000122"/>
  </r>
  <r>
    <s v="https://www.gem.wiki/Öresundsverket_power_station"/>
    <x v="145"/>
    <s v="Öresundsverket power station"/>
    <m/>
    <s v="GT24"/>
    <s v="NG"/>
    <n v="63"/>
    <x v="0"/>
    <x v="1"/>
    <m/>
    <m/>
    <m/>
    <m/>
    <x v="62"/>
    <m/>
    <m/>
    <m/>
    <n v="55.625399999999999"/>
    <n v="13.040900000000001"/>
    <s v="exact"/>
    <m/>
    <m/>
    <m/>
    <m/>
    <x v="3"/>
    <s v="Northern Europe"/>
    <m/>
    <m/>
    <m/>
    <m/>
    <m/>
    <m/>
    <s v="1022262"/>
    <n v="1186140"/>
    <s v="L100001000049"/>
    <s v="G100001000123"/>
  </r>
  <r>
    <s v="https://www.gem.wiki/Öresundsverket_power_station"/>
    <x v="145"/>
    <s v="Öresundsverket power station"/>
    <m/>
    <s v="GT25"/>
    <s v="NG"/>
    <n v="63"/>
    <x v="0"/>
    <x v="1"/>
    <m/>
    <m/>
    <m/>
    <m/>
    <x v="70"/>
    <m/>
    <m/>
    <m/>
    <n v="55.625399999999999"/>
    <n v="13.040900000000001"/>
    <s v="exact"/>
    <m/>
    <m/>
    <m/>
    <m/>
    <x v="3"/>
    <s v="Northern Europe"/>
    <m/>
    <m/>
    <m/>
    <m/>
    <m/>
    <m/>
    <s v="1022262"/>
    <n v="1186141"/>
    <s v="L100001000049"/>
    <s v="G100001000124"/>
  </r>
  <r>
    <s v="https://www.gem.wiki/Monthey_power_station"/>
    <x v="146"/>
    <s v="Monthey power station"/>
    <m/>
    <s v="1"/>
    <s v="NG"/>
    <n v="55"/>
    <x v="0"/>
    <x v="0"/>
    <s v="Y"/>
    <m/>
    <m/>
    <m/>
    <x v="9"/>
    <m/>
    <m/>
    <s v="Cimo"/>
    <n v="46.254209195121803"/>
    <n v="6.9620475380325102"/>
    <s v="exact"/>
    <s v="Monthey"/>
    <m/>
    <m/>
    <s v="Valais"/>
    <x v="3"/>
    <s v="Western Europe"/>
    <m/>
    <m/>
    <m/>
    <s v="both"/>
    <s v="Chemicals"/>
    <s v="power"/>
    <s v="3730151"/>
    <s v="1197179, 1221655"/>
    <s v="L407725"/>
    <s v="G410168"/>
  </r>
  <r>
    <s v="https://www.gem.wiki/Balaklava_power_station"/>
    <x v="147"/>
    <s v="Balaklava power station"/>
    <s v="Балаклавская ТЭС, Севастопольская ПГУ-ТЭС"/>
    <s v="1"/>
    <s v="NG"/>
    <n v="251"/>
    <x v="0"/>
    <x v="0"/>
    <s v="Y"/>
    <m/>
    <m/>
    <m/>
    <x v="0"/>
    <m/>
    <m/>
    <m/>
    <n v="44.553199999999997"/>
    <n v="33.602800000000002"/>
    <s v="exact"/>
    <s v="Sevastopol"/>
    <m/>
    <s v="Balaklava District"/>
    <s v="Crimea"/>
    <x v="3"/>
    <s v="Eastern Europe"/>
    <m/>
    <m/>
    <s v="Balaklavskaya"/>
    <m/>
    <m/>
    <m/>
    <s v="1119169"/>
    <n v="1285953"/>
    <s v="L406727"/>
    <s v="G406984"/>
  </r>
  <r>
    <s v="https://www.gem.wiki/Balaklava_power_station"/>
    <x v="147"/>
    <s v="Balaklava power station"/>
    <s v="Балаклавская ТЭС, Севастопольская ПГУ-ТЭС"/>
    <s v="2"/>
    <s v="NG"/>
    <n v="245"/>
    <x v="0"/>
    <x v="0"/>
    <s v="Y"/>
    <m/>
    <m/>
    <m/>
    <x v="0"/>
    <m/>
    <m/>
    <m/>
    <n v="44.553199999999997"/>
    <n v="33.602800000000002"/>
    <s v="exact"/>
    <s v="Sevastopol"/>
    <m/>
    <s v="Balaklava District"/>
    <s v="Crimea"/>
    <x v="3"/>
    <s v="Eastern Europe"/>
    <m/>
    <m/>
    <s v="Balaklavskaya"/>
    <m/>
    <m/>
    <m/>
    <s v="1119169"/>
    <n v="1285954"/>
    <s v="L406727"/>
    <s v="G406983"/>
  </r>
  <r>
    <s v="https://www.gem.wiki/Bilotserkivska_CHP_power_station"/>
    <x v="147"/>
    <s v="Bilotserkivska CHP power station"/>
    <s v="Білоцерківська ТЕЦ"/>
    <s v="1"/>
    <s v="NG/HFO"/>
    <n v="60"/>
    <x v="0"/>
    <x v="3"/>
    <s v="Y"/>
    <m/>
    <m/>
    <m/>
    <x v="62"/>
    <m/>
    <m/>
    <m/>
    <n v="49.796948837423997"/>
    <n v="30.1832641109972"/>
    <s v="exact"/>
    <s v="Bila Tserkva"/>
    <m/>
    <m/>
    <s v="Kyiv Oblast"/>
    <x v="3"/>
    <s v="Eastern Europe"/>
    <m/>
    <m/>
    <s v="Belotserkovskaya TPP"/>
    <m/>
    <m/>
    <m/>
    <s v="1095760"/>
    <n v="1249604"/>
    <s v="L408861"/>
    <s v="G412975"/>
  </r>
  <r>
    <s v="https://www.gem.wiki/Bilotserkivska_CHP_power_station"/>
    <x v="147"/>
    <s v="Bilotserkivska CHP power station"/>
    <s v="Білоцерківська ТЕЦ"/>
    <s v="2"/>
    <s v="NG/HFO"/>
    <n v="60"/>
    <x v="0"/>
    <x v="3"/>
    <s v="Y"/>
    <m/>
    <m/>
    <m/>
    <x v="70"/>
    <m/>
    <m/>
    <m/>
    <n v="49.796948837423997"/>
    <n v="30.1832641109972"/>
    <s v="exact"/>
    <s v="Bila Tserkva"/>
    <m/>
    <m/>
    <s v="Kyiv Oblast"/>
    <x v="3"/>
    <s v="Eastern Europe"/>
    <m/>
    <m/>
    <s v="Belotserkovskaya TPP"/>
    <m/>
    <m/>
    <m/>
    <s v="1095760"/>
    <n v="1249605"/>
    <s v="L408861"/>
    <s v="G412974"/>
  </r>
  <r>
    <s v="https://www.gem.wiki/Izmail_power_station"/>
    <x v="147"/>
    <s v="Izmail power station"/>
    <m/>
    <s v="1"/>
    <s v="NG"/>
    <n v="260"/>
    <x v="4"/>
    <x v="0"/>
    <s v="Y"/>
    <s v="not found"/>
    <s v="not found"/>
    <s v="N"/>
    <x v="43"/>
    <m/>
    <m/>
    <m/>
    <n v="45.356544575041902"/>
    <n v="28.863148571277499"/>
    <s v="approximate"/>
    <s v="Izmail"/>
    <m/>
    <m/>
    <s v="Odessa"/>
    <x v="3"/>
    <s v="Eastern Europe"/>
    <m/>
    <m/>
    <s v="Aksa Izmail CC power station"/>
    <m/>
    <m/>
    <m/>
    <s v="1137625"/>
    <n v="1311612"/>
    <s v="L407535"/>
    <s v="G409772"/>
  </r>
  <r>
    <s v="https://www.gem.wiki/Kharkiv_CHP-5_power_station"/>
    <x v="147"/>
    <s v="Kharkiv CHP-5 power station"/>
    <s v="Харьковская ТЭЦ-5 (Russian), Харківська ТЕЦ-5 (Ukrainian)"/>
    <s v="1"/>
    <s v="NG/FO"/>
    <n v="120"/>
    <x v="0"/>
    <x v="3"/>
    <s v="Y"/>
    <m/>
    <m/>
    <m/>
    <x v="76"/>
    <m/>
    <m/>
    <m/>
    <n v="49.970371"/>
    <n v="36.107159000000003"/>
    <s v="exact"/>
    <s v="Podvirky"/>
    <m/>
    <m/>
    <s v="Kharkiv"/>
    <x v="3"/>
    <s v="Eastern Europe"/>
    <m/>
    <m/>
    <s v="Kharkivsʹka Tets-5, Kharkivska"/>
    <m/>
    <m/>
    <m/>
    <s v="1020826"/>
    <n v="1124892"/>
    <s v="L406729"/>
    <s v="G406980"/>
  </r>
  <r>
    <s v="https://www.gem.wiki/Kharkiv_CHP-5_power_station"/>
    <x v="147"/>
    <s v="Kharkiv CHP-5 power station"/>
    <s v="Харьковская ТЭЦ-5 (Russian), Харківська ТЕЦ-5 (Ukrainian)"/>
    <s v="2"/>
    <s v="NG/FO"/>
    <n v="120"/>
    <x v="0"/>
    <x v="3"/>
    <s v="Y"/>
    <m/>
    <m/>
    <m/>
    <x v="51"/>
    <m/>
    <m/>
    <m/>
    <n v="49.970371"/>
    <n v="36.107159000000003"/>
    <s v="exact"/>
    <s v="Podvirky"/>
    <m/>
    <m/>
    <s v="Kharkiv"/>
    <x v="3"/>
    <s v="Eastern Europe"/>
    <m/>
    <m/>
    <s v="Kharkivsʹka Tets-5, Kharkivska"/>
    <m/>
    <m/>
    <m/>
    <s v="1020826"/>
    <n v="1193556"/>
    <s v="L406729"/>
    <s v="G406979"/>
  </r>
  <r>
    <s v="https://www.gem.wiki/Kharkiv_CHP-5_power_station"/>
    <x v="147"/>
    <s v="Kharkiv CHP-5 power station"/>
    <s v="Харьковская ТЭЦ-5 (Russian), Харківська ТЕЦ-5 (Ukrainian)"/>
    <s v="3"/>
    <s v="NG/FO"/>
    <n v="300"/>
    <x v="0"/>
    <x v="3"/>
    <s v="Y"/>
    <m/>
    <m/>
    <m/>
    <x v="25"/>
    <m/>
    <m/>
    <m/>
    <n v="49.970371"/>
    <n v="36.107159000000003"/>
    <s v="exact"/>
    <s v="Podvirky"/>
    <m/>
    <m/>
    <s v="Kharkiv"/>
    <x v="3"/>
    <s v="Eastern Europe"/>
    <m/>
    <m/>
    <s v="Kharkivsʹka Tets-5, Kharkivska"/>
    <m/>
    <m/>
    <m/>
    <s v="1020826"/>
    <n v="1124893"/>
    <s v="L406729"/>
    <s v="G406978"/>
  </r>
  <r>
    <s v="https://www.gem.wiki/Kremenchuk_CHP_power_station"/>
    <x v="147"/>
    <s v="Kremenchuk CHP power station"/>
    <s v="Кременчуцька ТЕЦ (Ukrainian), Кременчугская ТЭЦ (Russian)"/>
    <s v="1"/>
    <s v="NG"/>
    <n v="50"/>
    <x v="7"/>
    <x v="3"/>
    <s v="Y"/>
    <m/>
    <m/>
    <m/>
    <x v="36"/>
    <m/>
    <m/>
    <m/>
    <n v="49.170789529575302"/>
    <n v="33.447370727664698"/>
    <s v="exact"/>
    <s v="Kremenchuk"/>
    <m/>
    <m/>
    <s v="Poltava"/>
    <x v="3"/>
    <s v="Eastern Europe"/>
    <m/>
    <m/>
    <m/>
    <m/>
    <m/>
    <m/>
    <s v="1069083"/>
    <n v="1202650"/>
    <s v="L407976"/>
    <s v="G410806"/>
  </r>
  <r>
    <s v="https://www.gem.wiki/Kremenchuk_CHP_power_station"/>
    <x v="147"/>
    <s v="Kremenchuk CHP power station"/>
    <s v="Кременчуцька ТЕЦ (Ukrainian), Кременчугская ТЭЦ (Russian)"/>
    <s v="2"/>
    <s v="NG"/>
    <n v="50"/>
    <x v="7"/>
    <x v="3"/>
    <s v="Y"/>
    <m/>
    <m/>
    <m/>
    <x v="70"/>
    <m/>
    <m/>
    <m/>
    <n v="49.170789529575302"/>
    <n v="33.447370727664698"/>
    <s v="exact"/>
    <s v="Kremenchuk"/>
    <m/>
    <m/>
    <s v="Poltava"/>
    <x v="3"/>
    <s v="Eastern Europe"/>
    <m/>
    <m/>
    <m/>
    <m/>
    <m/>
    <m/>
    <s v="1069083"/>
    <n v="1249608"/>
    <s v="L407976"/>
    <s v="G410805"/>
  </r>
  <r>
    <s v="https://www.gem.wiki/Kremenchuk_CHP_power_station"/>
    <x v="147"/>
    <s v="Kremenchuk CHP power station"/>
    <s v="Кременчуцька ТЕЦ (Ukrainian), Кременчугская ТЭЦ (Russian)"/>
    <s v="3"/>
    <s v="NG"/>
    <n v="50"/>
    <x v="7"/>
    <x v="3"/>
    <s v="Y"/>
    <m/>
    <m/>
    <m/>
    <x v="70"/>
    <m/>
    <m/>
    <m/>
    <n v="49.170789529575302"/>
    <n v="33.447370727664698"/>
    <s v="exact"/>
    <s v="Kremenchuk"/>
    <m/>
    <m/>
    <s v="Poltava"/>
    <x v="3"/>
    <s v="Eastern Europe"/>
    <m/>
    <m/>
    <m/>
    <m/>
    <m/>
    <m/>
    <s v="1069083"/>
    <n v="1249609"/>
    <s v="L407976"/>
    <s v="G410804"/>
  </r>
  <r>
    <s v="https://www.gem.wiki/Kremenchuk_CHP_power_station"/>
    <x v="147"/>
    <s v="Kremenchuk CHP power station"/>
    <s v="Кременчуцька ТЕЦ (Ukrainian), Кременчугская ТЭЦ (Russian)"/>
    <s v="4"/>
    <s v="NG"/>
    <n v="105"/>
    <x v="7"/>
    <x v="3"/>
    <s v="Y"/>
    <m/>
    <m/>
    <m/>
    <x v="70"/>
    <m/>
    <m/>
    <m/>
    <n v="49.170789529575302"/>
    <n v="33.447370727664698"/>
    <s v="exact"/>
    <s v="Kremenchuk"/>
    <m/>
    <m/>
    <s v="Poltava"/>
    <x v="3"/>
    <s v="Eastern Europe"/>
    <m/>
    <m/>
    <m/>
    <m/>
    <m/>
    <m/>
    <s v="1069083"/>
    <n v="1202649"/>
    <s v="L407976"/>
    <s v="G410803"/>
  </r>
  <r>
    <s v="https://www.gem.wiki/Kyiv_CHP-5_power_station"/>
    <x v="147"/>
    <s v="Kyiv CHP-5 power station"/>
    <s v="Київська ТЕЦ-5, Киевская ТЭЦ-5, Филиал «ТЭЦ-5» ПАО «КИЕВЭНЕРГО» (predecessor)"/>
    <s v="1"/>
    <s v="NG/FO"/>
    <n v="100"/>
    <x v="7"/>
    <x v="3"/>
    <s v="Y"/>
    <m/>
    <m/>
    <m/>
    <x v="62"/>
    <m/>
    <m/>
    <m/>
    <n v="50.393169999999998"/>
    <n v="30.569476999999999"/>
    <s v="exact"/>
    <s v="Kyiv"/>
    <m/>
    <m/>
    <s v="Kyiv"/>
    <x v="3"/>
    <s v="Eastern Europe"/>
    <m/>
    <m/>
    <m/>
    <m/>
    <m/>
    <m/>
    <s v="1020856"/>
    <n v="1125070"/>
    <s v="L406731"/>
    <s v="G406977"/>
  </r>
  <r>
    <s v="https://www.gem.wiki/Kyiv_CHP-5_power_station"/>
    <x v="147"/>
    <s v="Kyiv CHP-5 power station"/>
    <s v="Київська ТЕЦ-5, Киевская ТЭЦ-5, Филиал «ТЭЦ-5» ПАО «КИЕВЭНЕРГО» (predecessor)"/>
    <s v="2"/>
    <s v="NG/FO"/>
    <n v="100"/>
    <x v="7"/>
    <x v="3"/>
    <s v="Y"/>
    <m/>
    <m/>
    <m/>
    <x v="70"/>
    <m/>
    <m/>
    <m/>
    <n v="50.393169999999998"/>
    <n v="30.569476999999999"/>
    <s v="exact"/>
    <s v="Kyiv"/>
    <m/>
    <m/>
    <s v="Kyiv"/>
    <x v="3"/>
    <s v="Eastern Europe"/>
    <m/>
    <m/>
    <m/>
    <m/>
    <m/>
    <m/>
    <s v="1020856"/>
    <n v="1125071"/>
    <s v="L406731"/>
    <s v="G409638"/>
  </r>
  <r>
    <s v="https://www.gem.wiki/Kyiv_CHP-5_power_station"/>
    <x v="147"/>
    <s v="Kyiv CHP-5 power station"/>
    <s v="Київська ТЕЦ-5, Киевская ТЭЦ-5, Филиал «ТЭЦ-5» ПАО «КИЕВЭНЕРГО» (predecessor)"/>
    <s v="3"/>
    <s v="NG/FO"/>
    <n v="250"/>
    <x v="7"/>
    <x v="3"/>
    <s v="Y"/>
    <m/>
    <m/>
    <m/>
    <x v="35"/>
    <m/>
    <m/>
    <m/>
    <n v="50.393169999999998"/>
    <n v="30.569476999999999"/>
    <s v="exact"/>
    <s v="Kyiv"/>
    <m/>
    <m/>
    <s v="Kyiv"/>
    <x v="3"/>
    <s v="Eastern Europe"/>
    <m/>
    <m/>
    <m/>
    <m/>
    <m/>
    <m/>
    <s v="1020856"/>
    <n v="1125072"/>
    <s v="L406731"/>
    <s v="G409637"/>
  </r>
  <r>
    <s v="https://www.gem.wiki/Kyiv_CHP-5_power_station"/>
    <x v="147"/>
    <s v="Kyiv CHP-5 power station"/>
    <s v="Київська ТЕЦ-5, Киевская ТЭЦ-5, Филиал «ТЭЦ-5» ПАО «КИЕВЭНЕРГО» (predecessor)"/>
    <s v="4"/>
    <s v="NG/FO"/>
    <n v="250"/>
    <x v="7"/>
    <x v="3"/>
    <s v="Y"/>
    <m/>
    <m/>
    <m/>
    <x v="50"/>
    <m/>
    <m/>
    <m/>
    <n v="50.393169999999998"/>
    <n v="30.569476999999999"/>
    <s v="exact"/>
    <s v="Kyiv"/>
    <m/>
    <m/>
    <s v="Kyiv"/>
    <x v="3"/>
    <s v="Eastern Europe"/>
    <m/>
    <m/>
    <m/>
    <m/>
    <m/>
    <m/>
    <s v="1020856"/>
    <n v="1125073"/>
    <s v="L406731"/>
    <s v="G409636"/>
  </r>
  <r>
    <s v="https://www.gem.wiki/Kyiv_CHP-6_power_station"/>
    <x v="147"/>
    <s v="Kyiv CHP-6 power station"/>
    <s v="Київська ТЕЦ-6, ТЕЦ-6"/>
    <s v="1"/>
    <s v="NG/FO"/>
    <n v="250"/>
    <x v="7"/>
    <x v="3"/>
    <s v="Y"/>
    <m/>
    <m/>
    <m/>
    <x v="26"/>
    <m/>
    <m/>
    <m/>
    <n v="50.531699000000003"/>
    <n v="30.662306999999998"/>
    <s v="exact"/>
    <s v="Troieschyna"/>
    <m/>
    <m/>
    <s v="Kyiv"/>
    <x v="3"/>
    <s v="Eastern Europe"/>
    <m/>
    <m/>
    <m/>
    <m/>
    <m/>
    <m/>
    <s v="1020857"/>
    <n v="1125074"/>
    <s v="L406730"/>
    <s v="G406976"/>
  </r>
  <r>
    <s v="https://www.gem.wiki/Kyiv_CHP-6_power_station"/>
    <x v="147"/>
    <s v="Kyiv CHP-6 power station"/>
    <s v="Київська ТЕЦ-6, ТЕЦ-6"/>
    <s v="2"/>
    <s v="NG/FO"/>
    <n v="250"/>
    <x v="7"/>
    <x v="3"/>
    <s v="Y"/>
    <m/>
    <m/>
    <m/>
    <x v="28"/>
    <m/>
    <m/>
    <m/>
    <n v="50.531699000000003"/>
    <n v="30.662306999999998"/>
    <s v="exact"/>
    <s v="Troieschyna"/>
    <m/>
    <m/>
    <s v="Kyiv"/>
    <x v="3"/>
    <s v="Eastern Europe"/>
    <m/>
    <m/>
    <m/>
    <m/>
    <m/>
    <m/>
    <s v="1020857"/>
    <n v="1125075"/>
    <s v="L406730"/>
    <s v="G409643"/>
  </r>
  <r>
    <s v="https://www.gem.wiki/Kyiv_CHP-6_power_station"/>
    <x v="147"/>
    <s v="Kyiv CHP-6 power station"/>
    <s v="Київська ТЕЦ-6, ТЕЦ-6"/>
    <s v="3"/>
    <s v="NG/FO"/>
    <n v="250"/>
    <x v="7"/>
    <x v="3"/>
    <s v="Y"/>
    <m/>
    <m/>
    <m/>
    <x v="45"/>
    <m/>
    <m/>
    <m/>
    <n v="50.531699000000003"/>
    <n v="30.662306999999998"/>
    <s v="exact"/>
    <s v="Troieschyna"/>
    <m/>
    <m/>
    <s v="Kyiv"/>
    <x v="3"/>
    <s v="Eastern Europe"/>
    <m/>
    <m/>
    <m/>
    <m/>
    <m/>
    <m/>
    <s v="1020857"/>
    <n v="1195888"/>
    <s v="L406730"/>
    <s v="G409773"/>
  </r>
  <r>
    <s v="https://www.gem.wiki/Saki_power_station"/>
    <x v="147"/>
    <s v="Saki power station"/>
    <s v="Сакская ТЭЦ"/>
    <s v="1"/>
    <s v="NG"/>
    <n v="120"/>
    <x v="0"/>
    <x v="0"/>
    <s v="Y"/>
    <m/>
    <m/>
    <m/>
    <x v="34"/>
    <m/>
    <m/>
    <m/>
    <n v="45.136611000000002"/>
    <n v="33.553452"/>
    <s v="exact"/>
    <s v="Saky"/>
    <m/>
    <m/>
    <s v="Crimea"/>
    <x v="3"/>
    <s v="Eastern Europe"/>
    <m/>
    <m/>
    <s v="Saky, Sakskaya"/>
    <m/>
    <m/>
    <m/>
    <s v="1119470"/>
    <m/>
    <s v="L406726"/>
    <s v="G406986"/>
  </r>
  <r>
    <s v="https://www.gem.wiki/Severodonetsk_CHP_power_station"/>
    <x v="147"/>
    <s v="Severodonetsk CHP power station"/>
    <s v="Сєвєродонецька ТЕЦ (Ukrainian), Северодонецкая ТЭЦ (Russian)"/>
    <s v="12"/>
    <s v="NG/FO"/>
    <n v="110"/>
    <x v="7"/>
    <x v="3"/>
    <s v="Y"/>
    <m/>
    <m/>
    <s v="N"/>
    <x v="61"/>
    <m/>
    <m/>
    <m/>
    <n v="48.937435999999998"/>
    <n v="38.453161999999999"/>
    <s v="exact"/>
    <s v="Severodonetsk"/>
    <m/>
    <m/>
    <s v="Luhansk"/>
    <x v="3"/>
    <s v="Eastern Europe"/>
    <m/>
    <m/>
    <s v="Sievierodonetsk"/>
    <m/>
    <m/>
    <m/>
    <s v="1095759"/>
    <s v="not found"/>
    <s v="L103744"/>
    <s v="G406967"/>
  </r>
  <r>
    <s v="https://www.gem.wiki/Severodonetsk_CHP_power_station"/>
    <x v="147"/>
    <s v="Severodonetsk CHP power station"/>
    <s v="Сєвєродонецька ТЕЦ (Ukrainian), Северодонецкая ТЭЦ (Russian)"/>
    <s v="13"/>
    <s v="NG/FO"/>
    <n v="110"/>
    <x v="7"/>
    <x v="3"/>
    <s v="Y"/>
    <m/>
    <m/>
    <s v="N"/>
    <x v="84"/>
    <m/>
    <m/>
    <m/>
    <n v="48.937435999999998"/>
    <n v="38.453161999999999"/>
    <s v="exact"/>
    <s v="Severodonetsk"/>
    <m/>
    <m/>
    <s v="Luhansk"/>
    <x v="3"/>
    <s v="Eastern Europe"/>
    <m/>
    <m/>
    <s v="Sievierodonetsk"/>
    <m/>
    <m/>
    <m/>
    <s v="1095759"/>
    <s v="not found"/>
    <s v="L103744"/>
    <s v="G406966"/>
  </r>
  <r>
    <s v="https://www.gem.wiki/Severodonetsk_CHP_power_station"/>
    <x v="147"/>
    <s v="Severodonetsk CHP power station"/>
    <s v="Сєвєродонецька ТЕЦ (Ukrainian), Северодонецкая ТЭЦ (Russian)"/>
    <s v="14"/>
    <s v="NG/FO"/>
    <n v="50"/>
    <x v="7"/>
    <x v="3"/>
    <s v="Y"/>
    <m/>
    <m/>
    <s v="N"/>
    <x v="84"/>
    <m/>
    <m/>
    <m/>
    <n v="48.937435999999998"/>
    <n v="38.453161999999999"/>
    <s v="exact"/>
    <s v="Severodonetsk"/>
    <m/>
    <m/>
    <s v="Luhansk"/>
    <x v="3"/>
    <s v="Eastern Europe"/>
    <m/>
    <m/>
    <s v="Sievierodonetsk"/>
    <m/>
    <m/>
    <m/>
    <s v="1095759"/>
    <s v="not found"/>
    <s v="L103744"/>
    <s v="G406965"/>
  </r>
  <r>
    <s v="https://www.gem.wiki/Shostkinska_power_station"/>
    <x v="147"/>
    <s v="Shostkinska power station"/>
    <s v="Шосткінська ТЕЦ"/>
    <s v="1"/>
    <s v="NG"/>
    <n v="57"/>
    <x v="0"/>
    <x v="3"/>
    <s v="Y"/>
    <m/>
    <m/>
    <m/>
    <x v="72"/>
    <m/>
    <m/>
    <m/>
    <n v="51.882758482612999"/>
    <n v="33.460309392067501"/>
    <s v="approximate"/>
    <s v="Shostka"/>
    <m/>
    <m/>
    <s v="Sumy Oblast"/>
    <x v="3"/>
    <s v="Eastern Europe"/>
    <m/>
    <m/>
    <s v="Svema plant"/>
    <m/>
    <m/>
    <m/>
    <s v="1056026"/>
    <n v="1204921"/>
    <s v="L408860"/>
    <s v="G412973"/>
  </r>
  <r>
    <s v="https://www.gem.wiki/Shostkinska_power_station"/>
    <x v="147"/>
    <s v="Shostkinska power station"/>
    <s v="Шосткінська ТЕЦ"/>
    <s v="2"/>
    <s v="NG"/>
    <n v="57"/>
    <x v="0"/>
    <x v="3"/>
    <s v="Y"/>
    <m/>
    <m/>
    <m/>
    <x v="72"/>
    <m/>
    <m/>
    <m/>
    <n v="51.882758482612999"/>
    <n v="33.460309392067501"/>
    <s v="approximate"/>
    <s v="Shostka"/>
    <m/>
    <m/>
    <s v="Sumy Oblast"/>
    <x v="3"/>
    <s v="Eastern Europe"/>
    <m/>
    <m/>
    <s v="Svema plant"/>
    <m/>
    <m/>
    <m/>
    <s v="1056026"/>
    <n v="1204922"/>
    <s v="L408860"/>
    <s v="G412972"/>
  </r>
  <r>
    <s v="https://www.gem.wiki/Simferopol_CHP_power_station"/>
    <x v="147"/>
    <s v="Simferopol CHP power station"/>
    <s v="Симферопольская ТЭЦ"/>
    <s v="1"/>
    <s v="NG"/>
    <n v="50"/>
    <x v="0"/>
    <x v="3"/>
    <s v="Y"/>
    <m/>
    <m/>
    <m/>
    <x v="80"/>
    <m/>
    <m/>
    <m/>
    <n v="45.012887999999997"/>
    <n v="34.035874"/>
    <s v="exact"/>
    <s v="Simferopol"/>
    <m/>
    <m/>
    <s v="Crimea"/>
    <x v="3"/>
    <s v="Eastern Europe"/>
    <m/>
    <m/>
    <s v="Simferopolskaya"/>
    <m/>
    <m/>
    <m/>
    <s v="1013414"/>
    <m/>
    <s v="L406725"/>
    <s v="G406988"/>
  </r>
  <r>
    <s v="https://www.gem.wiki/Simferopol_CHP_power_station"/>
    <x v="147"/>
    <s v="Simferopol CHP power station"/>
    <s v="Симферопольская ТЭЦ"/>
    <s v="2"/>
    <s v="NG"/>
    <n v="50"/>
    <x v="0"/>
    <x v="3"/>
    <s v="Y"/>
    <m/>
    <m/>
    <m/>
    <x v="69"/>
    <m/>
    <m/>
    <m/>
    <n v="45.012887999999997"/>
    <n v="34.035874"/>
    <s v="exact"/>
    <s v="Simferopol"/>
    <m/>
    <m/>
    <s v="Crimea"/>
    <x v="3"/>
    <s v="Eastern Europe"/>
    <m/>
    <m/>
    <s v="Simferopolskaya"/>
    <m/>
    <m/>
    <m/>
    <s v="1013414"/>
    <m/>
    <s v="L406725"/>
    <s v="G406987"/>
  </r>
  <r>
    <s v="https://www.gem.wiki/Tavri_power_station"/>
    <x v="147"/>
    <s v="Tavri power station"/>
    <s v="Таврическая ТЭС (Russian), Симферопольская ПГУ-ТЭС (Russian)"/>
    <s v="1"/>
    <s v="NG/FO"/>
    <n v="245"/>
    <x v="0"/>
    <x v="0"/>
    <s v="N"/>
    <m/>
    <m/>
    <m/>
    <x v="34"/>
    <m/>
    <m/>
    <m/>
    <n v="44.942652000000002"/>
    <n v="34.223751999999998"/>
    <s v="exact"/>
    <s v="Simferopol"/>
    <m/>
    <m/>
    <s v="Crimea"/>
    <x v="3"/>
    <s v="Eastern Europe"/>
    <m/>
    <m/>
    <s v="Tavricheskaya"/>
    <m/>
    <m/>
    <m/>
    <m/>
    <m/>
    <s v="L406728"/>
    <s v="G406982"/>
  </r>
  <r>
    <s v="https://www.gem.wiki/Tavri_power_station"/>
    <x v="147"/>
    <s v="Tavri power station"/>
    <s v="Таврическая ТЭС (Russian), Симферопольская ПГУ-ТЭС (Russian)"/>
    <s v="2"/>
    <s v="NG/FO"/>
    <n v="245"/>
    <x v="0"/>
    <x v="0"/>
    <s v="N"/>
    <m/>
    <m/>
    <m/>
    <x v="0"/>
    <m/>
    <m/>
    <m/>
    <n v="44.942652000000002"/>
    <n v="34.223751999999998"/>
    <s v="exact"/>
    <s v="Simferopol"/>
    <m/>
    <m/>
    <s v="Crimea"/>
    <x v="3"/>
    <s v="Eastern Europe"/>
    <m/>
    <m/>
    <s v="Tavricheskaya"/>
    <m/>
    <m/>
    <m/>
    <m/>
    <m/>
    <s v="L406728"/>
    <s v="G406981"/>
  </r>
  <r>
    <s v="https://www.gem.wiki/Trypilska_power_station"/>
    <x v="147"/>
    <s v="Trypilska power station"/>
    <s v="Трипільська ТЕС (Ukrainian), Трипольская ТЭС (Russian)"/>
    <s v="5"/>
    <s v="NG/FO"/>
    <n v="300"/>
    <x v="0"/>
    <x v="3"/>
    <s v="Y"/>
    <m/>
    <m/>
    <s v="N"/>
    <x v="62"/>
    <m/>
    <m/>
    <m/>
    <n v="50.134166999999998"/>
    <n v="30.746976"/>
    <s v="exact"/>
    <s v="Ukrainka"/>
    <m/>
    <m/>
    <s v="Kyiv"/>
    <x v="3"/>
    <s v="Eastern Europe"/>
    <m/>
    <m/>
    <s v="Trypillya"/>
    <m/>
    <m/>
    <m/>
    <s v="1011965"/>
    <n v="1153904"/>
    <s v="L103742"/>
    <s v="G406972"/>
  </r>
  <r>
    <s v="https://www.gem.wiki/Trypilska_power_station"/>
    <x v="147"/>
    <s v="Trypilska power station"/>
    <s v="Трипільська ТЕС (Ukrainian), Трипольская ТЭС (Russian)"/>
    <s v="6"/>
    <s v="NG/FO"/>
    <n v="300"/>
    <x v="0"/>
    <x v="3"/>
    <s v="Y"/>
    <m/>
    <m/>
    <s v="N"/>
    <x v="70"/>
    <m/>
    <m/>
    <m/>
    <n v="50.134166999999998"/>
    <n v="30.746976"/>
    <s v="exact"/>
    <s v="Ukrainka"/>
    <m/>
    <m/>
    <s v="Kyiv"/>
    <x v="3"/>
    <s v="Eastern Europe"/>
    <m/>
    <m/>
    <s v="Trypillya"/>
    <m/>
    <m/>
    <m/>
    <s v="1011965"/>
    <n v="1153905"/>
    <s v="L103742"/>
    <s v="G406971"/>
  </r>
  <r>
    <s v="https://www.gem.wiki/Vuglegirska_power_station"/>
    <x v="147"/>
    <s v="Vuglegirska power station"/>
    <s v="Вуглегірська ТЕС (Ukrainian), Углегорская ТЭС (Russian)"/>
    <s v="5"/>
    <s v="NG/FO"/>
    <n v="800"/>
    <x v="7"/>
    <x v="3"/>
    <s v="Y"/>
    <m/>
    <m/>
    <s v="N"/>
    <x v="38"/>
    <m/>
    <m/>
    <m/>
    <n v="48.464975000000003"/>
    <n v="38.202159000000002"/>
    <s v="exact"/>
    <s v="Luhanske"/>
    <m/>
    <m/>
    <s v="Donetsk"/>
    <x v="3"/>
    <s v="Eastern Europe"/>
    <m/>
    <m/>
    <s v="Vuhlehirska"/>
    <m/>
    <m/>
    <m/>
    <s v="1011966"/>
    <n v="1154658"/>
    <s v="L103736"/>
    <s v="G406970"/>
  </r>
  <r>
    <s v="https://www.gem.wiki/Vuglegirska_power_station"/>
    <x v="147"/>
    <s v="Vuglegirska power station"/>
    <s v="Вуглегірська ТЕС (Ukrainian), Углегорская ТЭС (Russian)"/>
    <s v="6"/>
    <s v="NG/FO"/>
    <n v="800"/>
    <x v="7"/>
    <x v="3"/>
    <s v="Y"/>
    <m/>
    <m/>
    <s v="N"/>
    <x v="50"/>
    <m/>
    <m/>
    <m/>
    <n v="48.464975000000003"/>
    <n v="38.202159000000002"/>
    <s v="exact"/>
    <s v="Luhanske"/>
    <m/>
    <m/>
    <s v="Donetsk"/>
    <x v="3"/>
    <s v="Eastern Europe"/>
    <m/>
    <m/>
    <s v="Vuhlehirska"/>
    <m/>
    <m/>
    <m/>
    <s v="1011966"/>
    <n v="1154659"/>
    <s v="L103736"/>
    <s v="G406969"/>
  </r>
  <r>
    <s v="https://www.gem.wiki/Vuglegirska_power_station"/>
    <x v="147"/>
    <s v="Vuglegirska power station"/>
    <s v="Вуглегірська ТЕС (Ukrainian), Углегорская ТЭС (Russian)"/>
    <s v="7"/>
    <s v="NG/FO"/>
    <n v="800"/>
    <x v="7"/>
    <x v="3"/>
    <s v="Y"/>
    <m/>
    <m/>
    <s v="N"/>
    <x v="79"/>
    <m/>
    <m/>
    <m/>
    <n v="48.464975000000003"/>
    <n v="38.202159000000002"/>
    <s v="exact"/>
    <s v="Luhanske"/>
    <m/>
    <m/>
    <s v="Donetsk"/>
    <x v="3"/>
    <s v="Eastern Europe"/>
    <m/>
    <m/>
    <s v="Vuhlehirska"/>
    <m/>
    <m/>
    <m/>
    <s v="1011966"/>
    <n v="1154660"/>
    <s v="L103736"/>
    <s v="G406968"/>
  </r>
  <r>
    <s v="https://www.gem.wiki/Zaporizhia_power_station"/>
    <x v="147"/>
    <s v="Zaporizhia power station"/>
    <s v="Запорізька ТЕС (Ukrainian), Запорожская ТЭС (Russian)"/>
    <s v="5"/>
    <s v="NG/FO"/>
    <n v="800"/>
    <x v="7"/>
    <x v="3"/>
    <s v="Y"/>
    <m/>
    <m/>
    <s v="N"/>
    <x v="38"/>
    <m/>
    <m/>
    <m/>
    <n v="47.507157999999997"/>
    <n v="34.627586999999998"/>
    <s v="exact"/>
    <s v="Enerhodar"/>
    <m/>
    <m/>
    <s v="Zaporizhia"/>
    <x v="3"/>
    <s v="Eastern Europe"/>
    <m/>
    <m/>
    <s v="Zaporizhya, Zaporizka, Zaporizska"/>
    <m/>
    <m/>
    <m/>
    <s v="1013722"/>
    <n v="1158997"/>
    <s v="L103747"/>
    <s v="G406975"/>
  </r>
  <r>
    <s v="https://www.gem.wiki/Zaporizhia_power_station"/>
    <x v="147"/>
    <s v="Zaporizhia power station"/>
    <s v="Запорізька ТЕС (Ukrainian), Запорожская ТЭС (Russian)"/>
    <s v="6"/>
    <s v="NG/FO"/>
    <n v="800"/>
    <x v="6"/>
    <x v="3"/>
    <s v="Y"/>
    <m/>
    <m/>
    <s v="N"/>
    <x v="50"/>
    <s v="not found"/>
    <m/>
    <m/>
    <n v="47.507157999999997"/>
    <n v="34.627586999999998"/>
    <s v="exact"/>
    <s v="Enerhodar"/>
    <m/>
    <m/>
    <s v="Zaporizhia"/>
    <x v="3"/>
    <s v="Eastern Europe"/>
    <m/>
    <m/>
    <s v="Zaporizhya, Zaporizka, Zaporizska"/>
    <m/>
    <m/>
    <m/>
    <s v="1013722"/>
    <n v="1158998"/>
    <s v="L103747"/>
    <s v="G406974"/>
  </r>
  <r>
    <s v="https://www.gem.wiki/Zaporizhia_power_station"/>
    <x v="147"/>
    <s v="Zaporizhia power station"/>
    <s v="Запорізька ТЕС (Ukrainian), Запорожская ТЭС (Russian)"/>
    <s v="7"/>
    <s v="NG/FO"/>
    <n v="800"/>
    <x v="7"/>
    <x v="3"/>
    <s v="Y"/>
    <m/>
    <m/>
    <s v="N"/>
    <x v="79"/>
    <m/>
    <m/>
    <m/>
    <n v="47.507157999999997"/>
    <n v="34.627586999999998"/>
    <s v="exact"/>
    <s v="Enerhodar"/>
    <m/>
    <m/>
    <s v="Zaporizhia"/>
    <x v="3"/>
    <s v="Eastern Europe"/>
    <m/>
    <m/>
    <s v="Zaporizhya, Zaporizka, Zaporizska"/>
    <m/>
    <m/>
    <m/>
    <s v="1013722"/>
    <n v="1158999"/>
    <s v="L103747"/>
    <s v="G406973"/>
  </r>
  <r>
    <s v="https://www.gem.wiki/Zasyadko_mines_power_station"/>
    <x v="147"/>
    <s v="Zasyadko mines power station"/>
    <s v="Шахта ім. О.Ф. Засядька"/>
    <s v="1-24"/>
    <s v="OG"/>
    <n v="72"/>
    <x v="0"/>
    <x v="4"/>
    <s v="Y"/>
    <m/>
    <m/>
    <m/>
    <x v="21"/>
    <m/>
    <m/>
    <m/>
    <n v="48.070550454719402"/>
    <n v="37.8047086632778"/>
    <s v="exact"/>
    <s v="Donetsk"/>
    <m/>
    <m/>
    <s v="Donetsk Oblast"/>
    <x v="3"/>
    <s v="Eastern Europe"/>
    <m/>
    <m/>
    <m/>
    <m/>
    <m/>
    <m/>
    <s v="1060170"/>
    <n v="1188918"/>
    <s v="L408859"/>
    <s v="G412971"/>
  </r>
  <r>
    <s v="https://www.gem.wiki/Abergelli_power_station"/>
    <x v="148"/>
    <s v="Abergelli power station"/>
    <m/>
    <s v="1"/>
    <s v="NG"/>
    <n v="299"/>
    <x v="2"/>
    <x v="1"/>
    <s v="N"/>
    <s v="not found"/>
    <s v="not found"/>
    <m/>
    <x v="7"/>
    <m/>
    <m/>
    <m/>
    <n v="51.694978999999996"/>
    <n v="-3.9493990000000001"/>
    <s v="exact"/>
    <s v="Felindre"/>
    <m/>
    <m/>
    <s v="Swansea (Wales)"/>
    <x v="3"/>
    <s v="Northern Europe"/>
    <m/>
    <m/>
    <s v="Abergelli Farm"/>
    <m/>
    <m/>
    <m/>
    <s v="1103049"/>
    <n v="1261341"/>
    <s v="L401441"/>
    <s v="G401112"/>
  </r>
  <r>
    <s v="https://www.gem.wiki/Baglan_Bay_power_station"/>
    <x v="148"/>
    <s v="Baglan Bay power station"/>
    <m/>
    <s v="1"/>
    <s v="NG"/>
    <n v="520"/>
    <x v="7"/>
    <x v="0"/>
    <s v="N"/>
    <s v="not found"/>
    <s v="not found"/>
    <m/>
    <x v="10"/>
    <m/>
    <m/>
    <m/>
    <n v="51.61551"/>
    <n v="-3.8346"/>
    <s v="exact"/>
    <s v="Baglan Bay"/>
    <m/>
    <m/>
    <s v="Glamorgan"/>
    <x v="3"/>
    <s v="Northern Europe"/>
    <s v="Bloomberg: 1000014"/>
    <s v="ENTSOE: 48W000000BAGE-1L"/>
    <m/>
    <m/>
    <m/>
    <m/>
    <s v="1045437"/>
    <n v="1166925"/>
    <s v="L401442"/>
    <s v="G400724"/>
  </r>
  <r>
    <s v="https://www.gem.wiki/Baglan_Bay_power_station"/>
    <x v="148"/>
    <s v="Baglan Bay power station"/>
    <m/>
    <s v="2"/>
    <s v="NG"/>
    <n v="32"/>
    <x v="7"/>
    <x v="1"/>
    <s v="N"/>
    <s v="not found"/>
    <s v="not found"/>
    <m/>
    <x v="10"/>
    <m/>
    <m/>
    <m/>
    <n v="51.61551"/>
    <n v="-3.8346"/>
    <s v="exact"/>
    <s v="Baglan Bay"/>
    <m/>
    <m/>
    <s v="Glamorgan"/>
    <x v="3"/>
    <s v="Northern Europe"/>
    <s v="Bloomberg: 1000014"/>
    <s v="ENTSOE: 48W000000BAGE-2J"/>
    <m/>
    <m/>
    <m/>
    <m/>
    <s v="1045437"/>
    <n v="1178470"/>
    <s v="L401442"/>
    <s v="G400725"/>
  </r>
  <r>
    <s v="https://www.gem.wiki/Ballylumford_power_station"/>
    <x v="148"/>
    <s v="Ballylumford power station"/>
    <m/>
    <s v="B1"/>
    <s v="NG"/>
    <n v="60"/>
    <x v="0"/>
    <x v="1"/>
    <s v="not found"/>
    <s v="not found"/>
    <s v="not found"/>
    <m/>
    <x v="35"/>
    <m/>
    <m/>
    <m/>
    <n v="54.844999999999999"/>
    <n v="-5.7859999999999996"/>
    <s v="exact"/>
    <s v="Larne"/>
    <m/>
    <m/>
    <s v="Antrim"/>
    <x v="3"/>
    <s v="Northern Europe"/>
    <s v="ENTSOE: 47W000000000153O, WRI: GBR1000004"/>
    <s v="ENTSOE: 47W000000000108T, WRI: GBR1000004"/>
    <m/>
    <m/>
    <m/>
    <m/>
    <s v="1011302"/>
    <n v="1104027"/>
    <s v="L401443"/>
    <s v="G409902"/>
  </r>
  <r>
    <s v="https://www.gem.wiki/Ballylumford_power_station"/>
    <x v="148"/>
    <s v="Ballylumford power station"/>
    <m/>
    <s v="B2"/>
    <s v="NG"/>
    <n v="60"/>
    <x v="0"/>
    <x v="1"/>
    <s v="not found"/>
    <s v="not found"/>
    <s v="not found"/>
    <m/>
    <x v="35"/>
    <m/>
    <m/>
    <m/>
    <n v="54.844999999999999"/>
    <n v="-5.7859999999999996"/>
    <s v="exact"/>
    <s v="Larne"/>
    <m/>
    <m/>
    <s v="Antrim"/>
    <x v="3"/>
    <s v="Northern Europe"/>
    <s v="ENTSOE: 47W000000000153O, WRI: GBR1000004"/>
    <s v="ENTSOE: 47W000000000108T, WRI: GBR1000004"/>
    <m/>
    <m/>
    <m/>
    <m/>
    <s v="1011302"/>
    <n v="1104028"/>
    <s v="L401443"/>
    <s v="G412970"/>
  </r>
  <r>
    <s v="https://www.gem.wiki/Ballylumford_power_station"/>
    <x v="148"/>
    <s v="Ballylumford power station"/>
    <m/>
    <s v="C31"/>
    <s v="NG"/>
    <n v="300"/>
    <x v="0"/>
    <x v="0"/>
    <s v="N"/>
    <s v="not found"/>
    <s v="not found"/>
    <m/>
    <x v="16"/>
    <m/>
    <m/>
    <m/>
    <n v="54.844999999999999"/>
    <n v="-5.7859999999999996"/>
    <s v="exact"/>
    <s v="Larne"/>
    <m/>
    <m/>
    <s v="Antrim"/>
    <x v="3"/>
    <s v="Northern Europe"/>
    <m/>
    <s v="ENTSOE: 47W000000000106X, WRI: GBR1000001"/>
    <m/>
    <m/>
    <m/>
    <m/>
    <s v="1011302"/>
    <s v="1178110, 1178112"/>
    <s v="L401443"/>
    <s v="G400726"/>
  </r>
  <r>
    <s v="https://www.gem.wiki/Ballylumford_power_station"/>
    <x v="148"/>
    <s v="Ballylumford power station"/>
    <m/>
    <s v="C32"/>
    <s v="NG"/>
    <n v="300"/>
    <x v="0"/>
    <x v="0"/>
    <s v="N"/>
    <s v="not found"/>
    <s v="not found"/>
    <m/>
    <x v="16"/>
    <m/>
    <m/>
    <m/>
    <n v="54.844999999999999"/>
    <n v="-5.7859999999999996"/>
    <s v="exact"/>
    <s v="Larne"/>
    <m/>
    <m/>
    <s v="Antrim"/>
    <x v="3"/>
    <s v="Northern Europe"/>
    <m/>
    <s v="ENTSOE: 47W000000000107V, WRI: GBR1000001"/>
    <m/>
    <m/>
    <m/>
    <m/>
    <s v="1011302"/>
    <s v="1178111, 1178112"/>
    <s v="L401443"/>
    <s v="G400727"/>
  </r>
  <r>
    <s v="https://www.gem.wiki/Belfast_Harbour_Estate_power_station"/>
    <x v="148"/>
    <s v="Belfast Harbour Estate power station"/>
    <m/>
    <s v="CC"/>
    <s v="NG"/>
    <n v="480"/>
    <x v="5"/>
    <x v="0"/>
    <s v="N"/>
    <s v="not found"/>
    <s v="not found"/>
    <m/>
    <x v="45"/>
    <m/>
    <m/>
    <m/>
    <n v="54.597290000000001"/>
    <n v="-5.9301199999999996"/>
    <s v="exact"/>
    <s v="Belfast"/>
    <m/>
    <m/>
    <s v="County Antrim"/>
    <x v="3"/>
    <s v="Northern Europe"/>
    <m/>
    <m/>
    <m/>
    <m/>
    <m/>
    <m/>
    <s v="1113975"/>
    <n v="1278403"/>
    <s v="L401444"/>
    <s v="G401113"/>
  </r>
  <r>
    <s v="https://www.gem.wiki/Blackburn_Mill_power_station"/>
    <x v="148"/>
    <s v="Blackburn Mill power station"/>
    <m/>
    <s v="1"/>
    <s v="NG"/>
    <n v="60"/>
    <x v="0"/>
    <x v="0"/>
    <s v="Y"/>
    <s v="not found"/>
    <s v="not found"/>
    <m/>
    <x v="10"/>
    <m/>
    <m/>
    <m/>
    <n v="53.718179999999997"/>
    <n v="-2.5371800000000002"/>
    <s v="exact"/>
    <s v="Blackburn"/>
    <m/>
    <m/>
    <s v="Lancashire"/>
    <x v="3"/>
    <s v="Northern Europe"/>
    <m/>
    <s v="WRI: GBR1000464"/>
    <s v="VPI Blackburn"/>
    <m/>
    <m/>
    <m/>
    <s v="1048233"/>
    <s v="1171764, 1171765"/>
    <s v="L400728"/>
    <s v="G400728"/>
  </r>
  <r>
    <s v="https://www.gem.wiki/Burghfield_power_station"/>
    <x v="148"/>
    <s v="Burghfield power station"/>
    <m/>
    <s v="1"/>
    <s v="NG"/>
    <n v="50"/>
    <x v="0"/>
    <x v="1"/>
    <s v="N"/>
    <s v="not found"/>
    <s v="not found"/>
    <m/>
    <x v="23"/>
    <m/>
    <m/>
    <m/>
    <n v="51.429369999999999"/>
    <n v="-1.0033000000000001"/>
    <s v="exact"/>
    <s v="Reading"/>
    <m/>
    <m/>
    <s v="Berkshire"/>
    <x v="3"/>
    <s v="Northern Europe"/>
    <m/>
    <m/>
    <m/>
    <m/>
    <m/>
    <m/>
    <s v="1039112"/>
    <n v="1160031"/>
    <s v="L400729"/>
    <s v="G400729"/>
  </r>
  <r>
    <s v="https://www.gem.wiki/Bury_St_Edmunds_Sugar_Factory_power_station"/>
    <x v="148"/>
    <s v="Bury St Edmunds Sugar Factory power station"/>
    <m/>
    <s v="1"/>
    <s v="NG"/>
    <n v="77"/>
    <x v="0"/>
    <x v="0"/>
    <s v="Y"/>
    <s v="not found"/>
    <s v="not found"/>
    <m/>
    <x v="14"/>
    <m/>
    <m/>
    <m/>
    <n v="52.255670000000002"/>
    <n v="0.72592000000000001"/>
    <s v="exact"/>
    <s v="Bury St Edmunds"/>
    <m/>
    <m/>
    <s v="Suffolk"/>
    <x v="3"/>
    <s v="Northern Europe"/>
    <m/>
    <m/>
    <m/>
    <s v="both"/>
    <s v="Sugar"/>
    <s v="both"/>
    <s v="1040183"/>
    <s v="1188586, 1169646"/>
    <s v="L400730"/>
    <s v="G400730"/>
  </r>
  <r>
    <s v="https://www.gem.wiki/Carrington_power_station"/>
    <x v="148"/>
    <s v="Carrington power station"/>
    <m/>
    <s v="1"/>
    <s v="NG"/>
    <n v="455"/>
    <x v="0"/>
    <x v="0"/>
    <s v="N"/>
    <s v="not found"/>
    <s v="not found"/>
    <m/>
    <x v="5"/>
    <m/>
    <m/>
    <m/>
    <n v="53.437719999999999"/>
    <n v="-2.4101400000000002"/>
    <s v="exact"/>
    <s v="Carrington"/>
    <m/>
    <m/>
    <s v="Lancashire"/>
    <x v="3"/>
    <s v="Northern Europe"/>
    <s v="Bloomberg: 1000024, PU: CARR"/>
    <s v="ENTSOE: 48W000000CARR-1I, ENTSOE: 48W000000CARR-2G, WRI: GBR2000124"/>
    <m/>
    <m/>
    <m/>
    <m/>
    <s v="1038325"/>
    <s v="1159719, 1219811"/>
    <s v="L400731"/>
    <s v="G400731"/>
  </r>
  <r>
    <s v="https://www.gem.wiki/Carrington_power_station"/>
    <x v="148"/>
    <s v="Carrington power station"/>
    <m/>
    <s v="2"/>
    <s v="NG"/>
    <n v="455"/>
    <x v="0"/>
    <x v="0"/>
    <s v="N"/>
    <s v="not found"/>
    <s v="not found"/>
    <m/>
    <x v="5"/>
    <m/>
    <m/>
    <m/>
    <n v="53.437719999999999"/>
    <n v="-2.4101400000000002"/>
    <s v="exact"/>
    <s v="Carrington"/>
    <m/>
    <m/>
    <s v="Lancashire"/>
    <x v="3"/>
    <s v="Northern Europe"/>
    <s v="Bloomberg: 1000024, PU: CARR"/>
    <s v="ENTSOE: 48W000000CARR-1I, ENTSOE: 48W000000CARR-2G, WRI: GBR2000124"/>
    <m/>
    <m/>
    <m/>
    <m/>
    <s v="1038325"/>
    <s v="1246849, 1219811"/>
    <s v="L400731"/>
    <s v="G406375"/>
  </r>
  <r>
    <s v="https://www.gem.wiki/Carrington_power_station"/>
    <x v="148"/>
    <s v="Carrington power station"/>
    <m/>
    <s v="IC"/>
    <s v="NG"/>
    <n v="40.5"/>
    <x v="2"/>
    <x v="6"/>
    <s v="Y"/>
    <s v="not found"/>
    <s v="not found"/>
    <m/>
    <x v="43"/>
    <m/>
    <m/>
    <m/>
    <n v="53.437719999999999"/>
    <n v="-2.4101400000000002"/>
    <s v="exact"/>
    <s v="Carrington"/>
    <m/>
    <m/>
    <s v="Lancashire"/>
    <x v="3"/>
    <s v="Northern Europe"/>
    <m/>
    <m/>
    <m/>
    <m/>
    <m/>
    <m/>
    <m/>
    <m/>
    <s v="L400731"/>
    <s v="G412969"/>
  </r>
  <r>
    <s v="https://www.gem.wiki/Castleford_power_station"/>
    <x v="148"/>
    <s v="Castleford power station"/>
    <m/>
    <s v="1"/>
    <s v="NG"/>
    <n v="56"/>
    <x v="6"/>
    <x v="0"/>
    <s v="N"/>
    <s v="not found"/>
    <s v="not found"/>
    <m/>
    <x v="10"/>
    <n v="2020"/>
    <m/>
    <m/>
    <n v="53.731999999999999"/>
    <n v="-1.34283"/>
    <s v="exact"/>
    <s v="Castleford"/>
    <m/>
    <m/>
    <s v="West Yorkshire"/>
    <x v="3"/>
    <s v="Northern Europe"/>
    <s v="Bloomberg: 1032501"/>
    <s v="WRI: GBR1000113"/>
    <m/>
    <m/>
    <m/>
    <m/>
    <s v="1038549"/>
    <s v="1159905, 1179558"/>
    <s v="L400732"/>
    <s v="G400732"/>
  </r>
  <r>
    <s v="https://www.gem.wiki/Cheshire_power_station"/>
    <x v="148"/>
    <s v="Cheshire power station"/>
    <m/>
    <s v="1"/>
    <s v="NG"/>
    <n v="40"/>
    <x v="0"/>
    <x v="1"/>
    <s v="Y"/>
    <s v="not found"/>
    <s v="not found"/>
    <m/>
    <x v="15"/>
    <m/>
    <n v="2023"/>
    <m/>
    <n v="53.303034840726703"/>
    <n v="-2.9241109597963102"/>
    <s v="approximate"/>
    <s v="Ellesmere Port"/>
    <m/>
    <m/>
    <s v="Cheshire"/>
    <x v="3"/>
    <s v="Northern Europe"/>
    <m/>
    <m/>
    <s v="CHESHIRE BRIDGEWATER"/>
    <m/>
    <m/>
    <m/>
    <s v="1043673"/>
    <n v="1164604"/>
    <s v="L407588"/>
    <s v="G409901"/>
  </r>
  <r>
    <s v="https://www.gem.wiki/Chickerell_power_station"/>
    <x v="148"/>
    <s v="Chickerell power station"/>
    <m/>
    <s v="1"/>
    <s v="NG"/>
    <n v="45"/>
    <x v="0"/>
    <x v="1"/>
    <s v="N"/>
    <s v="not found"/>
    <s v="not found"/>
    <m/>
    <x v="23"/>
    <m/>
    <m/>
    <m/>
    <n v="50.623570000000001"/>
    <n v="-2.4890699999999999"/>
    <s v="exact"/>
    <s v="Weymouth"/>
    <m/>
    <m/>
    <s v="Dorset"/>
    <x v="3"/>
    <s v="Northern Europe"/>
    <s v="Bloomberg: 1032435"/>
    <m/>
    <m/>
    <m/>
    <m/>
    <m/>
    <s v="1039113"/>
    <n v="1160030"/>
    <s v="L400733"/>
    <s v="G400733"/>
  </r>
  <r>
    <s v="https://www.gem.wiki/Connah%27s_Quay_power_station"/>
    <x v="148"/>
    <s v="Connah's Quay power station"/>
    <m/>
    <s v="1"/>
    <s v="NG/OG"/>
    <n v="375"/>
    <x v="0"/>
    <x v="0"/>
    <s v="N"/>
    <s v="not found"/>
    <s v="not found"/>
    <s v="replacement"/>
    <x v="67"/>
    <m/>
    <m/>
    <m/>
    <n v="53.231699999999996"/>
    <n v="-3.0814900000000001"/>
    <s v="exact"/>
    <s v="Connah's Quay"/>
    <m/>
    <m/>
    <s v="Flintshire"/>
    <x v="3"/>
    <s v="Northern Europe"/>
    <s v="PU: CNQPS, Bloomberg: 1000034"/>
    <s v="ENTSOE: 48W00000CNQPS-1E, WRI: GBR1000492"/>
    <m/>
    <m/>
    <m/>
    <m/>
    <s v="1025709"/>
    <n v="1110611"/>
    <s v="L400734"/>
    <s v="G400734"/>
  </r>
  <r>
    <s v="https://www.gem.wiki/Connah%27s_Quay_power_station"/>
    <x v="148"/>
    <s v="Connah's Quay power station"/>
    <m/>
    <s v="2"/>
    <s v="NG/OG"/>
    <n v="375"/>
    <x v="0"/>
    <x v="0"/>
    <s v="N"/>
    <s v="not found"/>
    <s v="not found"/>
    <s v="replacement"/>
    <x v="67"/>
    <m/>
    <m/>
    <m/>
    <n v="53.231699999999996"/>
    <n v="-3.0814900000000001"/>
    <s v="exact"/>
    <s v="Connah's Quay"/>
    <m/>
    <m/>
    <s v="Flintshire"/>
    <x v="3"/>
    <s v="Northern Europe"/>
    <s v="PU: CNQPS, Bloomberg: 1000034"/>
    <s v="ENTSOE: 48W00000CNQPS-2C, WRI: GBR1000492"/>
    <m/>
    <m/>
    <m/>
    <m/>
    <s v="1025709"/>
    <n v="1110612"/>
    <s v="L400734"/>
    <s v="G400735"/>
  </r>
  <r>
    <s v="https://www.gem.wiki/Connah%27s_Quay_power_station"/>
    <x v="148"/>
    <s v="Connah's Quay power station"/>
    <m/>
    <s v="3"/>
    <s v="NG/OG"/>
    <n v="375"/>
    <x v="0"/>
    <x v="0"/>
    <s v="N"/>
    <s v="not found"/>
    <s v="not found"/>
    <s v="replacement"/>
    <x v="67"/>
    <m/>
    <m/>
    <m/>
    <n v="53.231699999999996"/>
    <n v="-3.0814900000000001"/>
    <s v="exact"/>
    <s v="Connah's Quay"/>
    <m/>
    <m/>
    <s v="Flintshire"/>
    <x v="3"/>
    <s v="Northern Europe"/>
    <s v="PU: CNQPS, Bloomberg: 1000034"/>
    <s v="ENTSOE: 48W00000CNQPS-3A, WRI: GBR1000492"/>
    <m/>
    <m/>
    <m/>
    <m/>
    <s v="1025709"/>
    <n v="1110613"/>
    <s v="L400734"/>
    <s v="G400736"/>
  </r>
  <r>
    <s v="https://www.gem.wiki/Connah%27s_Quay_power_station"/>
    <x v="148"/>
    <s v="Connah's Quay power station"/>
    <m/>
    <s v="4"/>
    <s v="NG/OG"/>
    <n v="375"/>
    <x v="0"/>
    <x v="0"/>
    <s v="N"/>
    <s v="not found"/>
    <s v="not found"/>
    <s v="replacement"/>
    <x v="67"/>
    <m/>
    <m/>
    <m/>
    <n v="53.231699999999996"/>
    <n v="-3.0814900000000001"/>
    <s v="exact"/>
    <s v="Connah's Quay"/>
    <m/>
    <m/>
    <s v="Flintshire"/>
    <x v="3"/>
    <s v="Northern Europe"/>
    <s v="PU: CNQPS, Bloomberg: 1000034"/>
    <s v="ENTSOE: 48W00000CNQPS-48, WRI: GBR1000492"/>
    <m/>
    <m/>
    <m/>
    <m/>
    <s v="1025709"/>
    <n v="1110614"/>
    <s v="L400734"/>
    <s v="G400737"/>
  </r>
  <r>
    <s v="https://www.gem.wiki/Coolkeeragh_power_station"/>
    <x v="148"/>
    <s v="Coolkeeragh power station"/>
    <m/>
    <s v="1"/>
    <s v="NG"/>
    <n v="413"/>
    <x v="0"/>
    <x v="0"/>
    <s v="N"/>
    <s v="not found"/>
    <s v="not found"/>
    <s v="N"/>
    <x v="8"/>
    <m/>
    <m/>
    <m/>
    <n v="55.043700000000001"/>
    <n v="-7.2486800000000002"/>
    <s v="exact"/>
    <s v="Maydown"/>
    <m/>
    <m/>
    <s v="Londonderry (Northern Ireland)"/>
    <x v="3"/>
    <s v="Northern Europe"/>
    <m/>
    <s v="ENTSOE: 47W000000000105Z, WRI: GBR1000075"/>
    <m/>
    <m/>
    <m/>
    <m/>
    <s v="1013277"/>
    <s v="1176063, 1183162"/>
    <s v="L400738"/>
    <s v="G400738"/>
  </r>
  <r>
    <s v="https://www.gem.wiki/Coolkeeragh_power_station"/>
    <x v="148"/>
    <s v="Coolkeeragh power station"/>
    <m/>
    <s v="GT"/>
    <s v="HFO/D"/>
    <n v="413"/>
    <x v="0"/>
    <x v="1"/>
    <s v="N"/>
    <s v="not found"/>
    <s v="not found"/>
    <s v="N"/>
    <x v="65"/>
    <m/>
    <m/>
    <m/>
    <n v="55.043700000000001"/>
    <n v="-7.2486800000000002"/>
    <s v="exact"/>
    <s v="Maydown"/>
    <m/>
    <m/>
    <s v="Londonderry (Northern Ireland)"/>
    <x v="3"/>
    <s v="Northern Europe"/>
    <m/>
    <m/>
    <m/>
    <m/>
    <m/>
    <m/>
    <s v="1013277"/>
    <n v="1110663"/>
    <s v="L400738"/>
    <s v="G412968"/>
  </r>
  <r>
    <s v="https://www.gem.wiki/Corby_power_station"/>
    <x v="148"/>
    <s v="Corby power station"/>
    <m/>
    <s v="1-1"/>
    <s v="NG/FO"/>
    <n v="407"/>
    <x v="0"/>
    <x v="0"/>
    <s v="N"/>
    <s v="not found"/>
    <s v="not found"/>
    <m/>
    <x v="19"/>
    <m/>
    <n v="2023"/>
    <m/>
    <n v="52.510440000000003"/>
    <n v="-0.68142999999999998"/>
    <s v="exact"/>
    <s v="Corby"/>
    <m/>
    <m/>
    <s v="Northamptonshire"/>
    <x v="3"/>
    <s v="Northern Europe"/>
    <m/>
    <s v="ENTSOE: 48W000000CORB-1Z"/>
    <m/>
    <m/>
    <m/>
    <m/>
    <s v="1013306"/>
    <s v="1110685, 1110686, 1110687"/>
    <s v="L400739"/>
    <s v="G400739"/>
  </r>
  <r>
    <s v="https://www.gem.wiki/Corby_power_station"/>
    <x v="148"/>
    <s v="Corby power station"/>
    <m/>
    <s v="2-1"/>
    <s v="NG"/>
    <n v="330"/>
    <x v="3"/>
    <x v="1"/>
    <s v="not found"/>
    <s v="not found"/>
    <s v="not found"/>
    <m/>
    <x v="7"/>
    <m/>
    <m/>
    <m/>
    <n v="52.510440000000003"/>
    <n v="-0.68142999999999998"/>
    <s v="exact"/>
    <s v="Corby"/>
    <m/>
    <m/>
    <s v="Northamptonshire"/>
    <x v="3"/>
    <s v="Northern Europe"/>
    <m/>
    <m/>
    <m/>
    <m/>
    <m/>
    <m/>
    <s v="1013306"/>
    <n v="1300006"/>
    <s v="L400739"/>
    <s v="G406360"/>
  </r>
  <r>
    <s v="https://www.gem.wiki/Coryton_power_station"/>
    <x v="148"/>
    <s v="Coryton power station"/>
    <m/>
    <s v="1"/>
    <s v="NG"/>
    <n v="800"/>
    <x v="0"/>
    <x v="0"/>
    <s v="N"/>
    <s v="not found"/>
    <s v="not found"/>
    <m/>
    <x v="10"/>
    <m/>
    <m/>
    <m/>
    <n v="51.511850000000003"/>
    <n v="0.50790000000000002"/>
    <s v="exact"/>
    <s v="Coryton"/>
    <m/>
    <m/>
    <s v="Essex"/>
    <x v="3"/>
    <s v="Northern Europe"/>
    <s v="PU: COSO, Bloomberg: 1000038"/>
    <s v="ENTSOE: 48W000000COSO-1F, WRI:GBR1000211"/>
    <s v="Coryton Energy Centre"/>
    <m/>
    <m/>
    <m/>
    <s v="1013356"/>
    <s v="1110770, 1165321, 1110773"/>
    <s v="L400740"/>
    <s v="G400740"/>
  </r>
  <r>
    <s v="https://www.gem.wiki/Cottam_Development_Centre_power_station"/>
    <x v="148"/>
    <s v="Cottam Development Centre power station"/>
    <m/>
    <s v="1"/>
    <s v="NG"/>
    <n v="445"/>
    <x v="0"/>
    <x v="0"/>
    <s v="N"/>
    <s v="not found"/>
    <s v="not found"/>
    <s v="N"/>
    <x v="14"/>
    <m/>
    <m/>
    <m/>
    <n v="53.305129999999998"/>
    <n v="-0.78581999999999996"/>
    <s v="exact"/>
    <s v="Retford"/>
    <m/>
    <m/>
    <s v="Nottinghamshire"/>
    <x v="3"/>
    <s v="Northern Europe"/>
    <s v="PU: CDCL, Bloomberg:, 1000038"/>
    <s v="ENTSOE: 48W000000CDCL-1P, WRI: GBR1000493,"/>
    <m/>
    <m/>
    <m/>
    <m/>
    <s v="1064726"/>
    <n v="1160338"/>
    <s v="L400741"/>
    <s v="G400741"/>
  </r>
  <r>
    <s v="https://www.gem.wiki/Cowes_power_station"/>
    <x v="148"/>
    <s v="Cowes power station"/>
    <m/>
    <s v="1"/>
    <s v="HFO/LFO"/>
    <n v="413"/>
    <x v="0"/>
    <x v="6"/>
    <s v="Y"/>
    <s v="not found"/>
    <s v="not found"/>
    <m/>
    <x v="26"/>
    <m/>
    <m/>
    <m/>
    <n v="50.747109999999999"/>
    <n v="-1.2862"/>
    <s v="exact"/>
    <s v="East Cowes"/>
    <m/>
    <m/>
    <s v="Isle of Wight"/>
    <x v="3"/>
    <s v="Northern Europe"/>
    <m/>
    <m/>
    <m/>
    <m/>
    <m/>
    <m/>
    <s v="1023587"/>
    <n v="1110863"/>
    <s v="L408858"/>
    <s v="G412967"/>
  </r>
  <r>
    <s v="https://www.gem.wiki/Cowes_power_station"/>
    <x v="148"/>
    <s v="Cowes power station"/>
    <m/>
    <s v="2"/>
    <s v="HFO/LFO"/>
    <n v="413"/>
    <x v="0"/>
    <x v="6"/>
    <s v="Y"/>
    <s v="not found"/>
    <s v="not found"/>
    <m/>
    <x v="26"/>
    <m/>
    <m/>
    <m/>
    <n v="50.747109999999999"/>
    <n v="-1.2862"/>
    <s v="exact"/>
    <s v="East Cowes"/>
    <m/>
    <m/>
    <s v="Isle of Wight"/>
    <x v="3"/>
    <s v="Northern Europe"/>
    <m/>
    <m/>
    <m/>
    <m/>
    <m/>
    <m/>
    <s v="1023587"/>
    <n v="1110864"/>
    <s v="L408858"/>
    <s v="G412966"/>
  </r>
  <r>
    <s v="https://www.gem.wiki/Creyke_Beck_power_station"/>
    <x v="148"/>
    <s v="Creyke Beck power station"/>
    <m/>
    <s v="IC"/>
    <s v="NG"/>
    <n v="49.5"/>
    <x v="0"/>
    <x v="6"/>
    <s v="N"/>
    <m/>
    <m/>
    <m/>
    <x v="45"/>
    <m/>
    <m/>
    <m/>
    <n v="53.797580000000004"/>
    <n v="-0.41791"/>
    <s v="exact"/>
    <s v="Cottingham"/>
    <m/>
    <m/>
    <s v="Humberside"/>
    <x v="3"/>
    <s v="Northern Europe"/>
    <m/>
    <m/>
    <m/>
    <m/>
    <m/>
    <m/>
    <s v="1120706"/>
    <n v="1288248"/>
    <s v="L408857"/>
    <s v="G412965"/>
  </r>
  <r>
    <s v="https://www.gem.wiki/Croydon_power_station"/>
    <x v="148"/>
    <s v="Croydon power station"/>
    <m/>
    <s v="1"/>
    <s v="NG"/>
    <n v="50"/>
    <x v="0"/>
    <x v="1"/>
    <s v="Y"/>
    <s v="not found"/>
    <s v="not found"/>
    <m/>
    <x v="114"/>
    <m/>
    <m/>
    <m/>
    <n v="51.376513000000003"/>
    <n v="-0.11622200000000001"/>
    <s v="exact"/>
    <s v="Croydon"/>
    <m/>
    <m/>
    <s v="Greater London"/>
    <x v="3"/>
    <s v="Northern Europe"/>
    <m/>
    <m/>
    <m/>
    <m/>
    <m/>
    <m/>
    <s v="1046063"/>
    <n v="1168549"/>
    <s v="L406411"/>
    <s v="G406369"/>
  </r>
  <r>
    <s v="https://www.gem.wiki/Damhead_Creek_power_station"/>
    <x v="148"/>
    <s v="Damhead Creek power station"/>
    <m/>
    <s v="1-1"/>
    <s v="NG"/>
    <n v="805"/>
    <x v="0"/>
    <x v="0"/>
    <s v="N"/>
    <s v="Hydrogen capable: turbine"/>
    <s v="not found"/>
    <m/>
    <x v="15"/>
    <m/>
    <m/>
    <m/>
    <n v="51.42492"/>
    <n v="0.60143000000000002"/>
    <s v="exact"/>
    <s v="Hoo St. Werburgh"/>
    <m/>
    <m/>
    <s v="Kent"/>
    <x v="3"/>
    <s v="Northern Europe"/>
    <s v="Bloomberg: 1000048"/>
    <s v="ENTSOE: 48W000000DAMC-1M, WRI: GBR1000465"/>
    <m/>
    <m/>
    <m/>
    <m/>
    <s v="1038550"/>
    <s v="1159906, 1164158, 1169290"/>
    <s v="L400742"/>
    <s v="G400742"/>
  </r>
  <r>
    <s v="https://www.gem.wiki/Damhead_Creek_power_station"/>
    <x v="148"/>
    <s v="Damhead Creek power station"/>
    <m/>
    <s v="2-3"/>
    <s v="NG"/>
    <n v="900"/>
    <x v="4"/>
    <x v="0"/>
    <s v="not found"/>
    <s v="Hydrogen capable: turbine"/>
    <s v="Y"/>
    <m/>
    <x v="7"/>
    <m/>
    <m/>
    <m/>
    <n v="51.42492"/>
    <n v="0.60143000000000002"/>
    <s v="exact"/>
    <s v="Hoo St. Werburgh"/>
    <m/>
    <m/>
    <s v="Kent"/>
    <x v="3"/>
    <s v="Northern Europe"/>
    <m/>
    <m/>
    <m/>
    <m/>
    <m/>
    <m/>
    <s v="1038550"/>
    <n v="1217116"/>
    <s v="L400742"/>
    <s v="G406355"/>
  </r>
  <r>
    <s v="https://www.gem.wiki/Damhead_Creek_power_station"/>
    <x v="148"/>
    <s v="Damhead Creek power station"/>
    <m/>
    <s v="2-5"/>
    <s v="NG"/>
    <n v="900"/>
    <x v="4"/>
    <x v="0"/>
    <s v="not found"/>
    <s v="Hydrogen capable: turbine"/>
    <s v="Y"/>
    <m/>
    <x v="7"/>
    <m/>
    <m/>
    <m/>
    <n v="51.42492"/>
    <n v="0.60143000000000002"/>
    <s v="exact"/>
    <s v="Hoo St. Werburgh"/>
    <m/>
    <m/>
    <s v="Kent"/>
    <x v="3"/>
    <s v="Northern Europe"/>
    <m/>
    <m/>
    <m/>
    <m/>
    <m/>
    <m/>
    <s v="1038550"/>
    <n v="1264913"/>
    <s v="L400742"/>
    <s v="G406354"/>
  </r>
  <r>
    <s v="https://www.gem.wiki/Deeside_power_station"/>
    <x v="148"/>
    <s v="Deeside power station"/>
    <m/>
    <s v="1"/>
    <s v="NG"/>
    <n v="500"/>
    <x v="7"/>
    <x v="0"/>
    <s v="not found"/>
    <s v="not found"/>
    <s v="not found"/>
    <m/>
    <x v="20"/>
    <m/>
    <m/>
    <m/>
    <n v="53.233189110338401"/>
    <n v="-3.0525856948164498"/>
    <s v="exact"/>
    <s v="Deeside"/>
    <m/>
    <m/>
    <s v="Flintshire"/>
    <x v="3"/>
    <s v="Northern Europe"/>
    <m/>
    <m/>
    <m/>
    <m/>
    <m/>
    <m/>
    <s v="1023590"/>
    <s v="1111770, 1111771, 1111772"/>
    <s v="L407719"/>
    <s v="G410152"/>
  </r>
  <r>
    <s v="https://www.gem.wiki/Derby_power_station"/>
    <x v="148"/>
    <s v="Derby power station"/>
    <m/>
    <s v="1"/>
    <s v="NG"/>
    <n v="58"/>
    <x v="0"/>
    <x v="1"/>
    <s v="Y"/>
    <s v="not found"/>
    <s v="not found"/>
    <m/>
    <x v="43"/>
    <m/>
    <m/>
    <m/>
    <n v="52.884065"/>
    <n v="-1.4640759999999999"/>
    <s v="exact"/>
    <s v="Derby"/>
    <m/>
    <m/>
    <s v="Derbyshire"/>
    <x v="3"/>
    <s v="Northern Europe"/>
    <m/>
    <m/>
    <m/>
    <s v="heat"/>
    <s v="Automobiles"/>
    <s v="heat"/>
    <s v="1023454"/>
    <n v="1111875"/>
    <s v="L406414"/>
    <s v="G406373"/>
  </r>
  <r>
    <s v="https://www.gem.wiki/Didcot_power_station"/>
    <x v="148"/>
    <s v="Didcot power station"/>
    <m/>
    <s v="5"/>
    <s v="NG"/>
    <n v="780"/>
    <x v="0"/>
    <x v="0"/>
    <s v="N"/>
    <s v="not found"/>
    <s v="not found"/>
    <s v="N"/>
    <x v="23"/>
    <m/>
    <n v="2023"/>
    <m/>
    <n v="51.624600000000001"/>
    <n v="-1.2683"/>
    <s v="exact"/>
    <s v="Didcot"/>
    <m/>
    <m/>
    <s v="Oxfordshire"/>
    <x v="3"/>
    <s v="Northern Europe"/>
    <s v="GU: DIDCB, Bloomberg: 1000058"/>
    <s v="ENTSOE: 48W000000DIDCB5C, WRI: GBR1000369"/>
    <s v="Didcot B power station"/>
    <m/>
    <m/>
    <m/>
    <s v="1023591"/>
    <s v="1112107, 1112108, 1112109"/>
    <s v="L401457"/>
    <s v="G400743"/>
  </r>
  <r>
    <s v="https://www.gem.wiki/Didcot_power_station"/>
    <x v="148"/>
    <s v="Didcot power station"/>
    <m/>
    <s v="6"/>
    <s v="NG"/>
    <n v="710"/>
    <x v="0"/>
    <x v="0"/>
    <s v="N"/>
    <s v="not found"/>
    <s v="not found"/>
    <s v="N"/>
    <x v="23"/>
    <m/>
    <n v="2023"/>
    <m/>
    <n v="51.624600000000001"/>
    <n v="-1.2683"/>
    <s v="exact"/>
    <s v="Didcot"/>
    <m/>
    <m/>
    <s v="Oxfordshire"/>
    <x v="3"/>
    <s v="Northern Europe"/>
    <s v="GU: DIDCB, Bloomberg: 1000058"/>
    <s v="ENTSOE: 48W000000DIDCB6A, WRI: GBR1000369"/>
    <s v="Didcot B power station"/>
    <m/>
    <m/>
    <m/>
    <s v="1023591"/>
    <s v="1112110, 1112111, 1112112"/>
    <s v="L401457"/>
    <s v="G400744"/>
  </r>
  <r>
    <s v="https://www.gem.wiki/Drax_power_station"/>
    <x v="148"/>
    <s v="Drax power station"/>
    <m/>
    <s v="10G"/>
    <s v="NG"/>
    <n v="32"/>
    <x v="0"/>
    <x v="1"/>
    <s v="not found"/>
    <s v="not found"/>
    <s v="not found"/>
    <s v="N"/>
    <x v="62"/>
    <m/>
    <m/>
    <m/>
    <n v="53.737200000000001"/>
    <n v="-0.99902000000000002"/>
    <s v="exact"/>
    <s v="Drax"/>
    <m/>
    <s v="Selby"/>
    <s v="North Yorkshire"/>
    <x v="3"/>
    <s v="Northern Europe"/>
    <s v="ENTSOE: 48WSTN000DRAXXGK"/>
    <s v="ENTSOE: 48W000DRAXX-10G9, WRI: GBR1000112"/>
    <m/>
    <m/>
    <m/>
    <m/>
    <s v="1023594"/>
    <n v="1112760"/>
    <s v="L103754"/>
    <s v="G409899"/>
  </r>
  <r>
    <s v="https://www.gem.wiki/Drax_power_station"/>
    <x v="148"/>
    <s v="Drax power station"/>
    <m/>
    <s v="12G"/>
    <s v="NG"/>
    <n v="32"/>
    <x v="0"/>
    <x v="1"/>
    <s v="not found"/>
    <s v="not found"/>
    <s v="not found"/>
    <s v="N"/>
    <x v="62"/>
    <m/>
    <m/>
    <m/>
    <n v="53.737200000000001"/>
    <n v="-0.99902000000000002"/>
    <s v="exact"/>
    <s v="Drax"/>
    <m/>
    <s v="Selby"/>
    <s v="North Yorkshire"/>
    <x v="3"/>
    <s v="Northern Europe"/>
    <s v="ENTSOE: 48WSTN000DRAXXGK"/>
    <s v="ENTSOE: 48W000DRAXX-12G3, WRI: GBR1000112"/>
    <m/>
    <m/>
    <m/>
    <m/>
    <s v="1023594"/>
    <n v="1112762"/>
    <s v="L103754"/>
    <s v="G409898"/>
  </r>
  <r>
    <s v="https://www.gem.wiki/Drax_power_station"/>
    <x v="148"/>
    <s v="Drax power station"/>
    <m/>
    <s v="5 Repower"/>
    <s v="NG"/>
    <n v="1800"/>
    <x v="5"/>
    <x v="0"/>
    <s v="Y"/>
    <s v="not found"/>
    <s v="not found"/>
    <s v="replacement"/>
    <x v="45"/>
    <m/>
    <m/>
    <m/>
    <n v="53.737200000000001"/>
    <n v="-0.99902000000000002"/>
    <s v="exact"/>
    <s v="Drax"/>
    <m/>
    <s v="Selby"/>
    <s v="North Yorkshire"/>
    <x v="3"/>
    <s v="Northern Europe"/>
    <m/>
    <m/>
    <m/>
    <m/>
    <m/>
    <m/>
    <s v="1023594"/>
    <s v="1289709, 1289714"/>
    <s v="L103754"/>
    <s v="G401343"/>
  </r>
  <r>
    <s v="https://www.gem.wiki/Drax_power_station"/>
    <x v="148"/>
    <s v="Drax power station"/>
    <m/>
    <s v="6 Repower"/>
    <s v="NG"/>
    <n v="1800"/>
    <x v="5"/>
    <x v="0"/>
    <s v="Y"/>
    <s v="not found"/>
    <s v="not found"/>
    <s v="replacement"/>
    <x v="45"/>
    <m/>
    <m/>
    <m/>
    <n v="53.737200000000001"/>
    <n v="-0.99902000000000002"/>
    <s v="exact"/>
    <s v="Drax"/>
    <m/>
    <s v="Selby"/>
    <s v="North Yorkshire"/>
    <x v="3"/>
    <s v="Northern Europe"/>
    <m/>
    <m/>
    <m/>
    <m/>
    <m/>
    <m/>
    <s v="1023594"/>
    <n v="1289758"/>
    <s v="L103754"/>
    <s v="G401344"/>
  </r>
  <r>
    <s v="https://www.gem.wiki/Drax_power_station"/>
    <x v="148"/>
    <s v="Drax power station"/>
    <m/>
    <s v="9G"/>
    <s v="NG"/>
    <n v="32"/>
    <x v="0"/>
    <x v="1"/>
    <s v="not found"/>
    <s v="not found"/>
    <s v="not found"/>
    <s v="N"/>
    <x v="62"/>
    <m/>
    <m/>
    <m/>
    <n v="53.737200000000001"/>
    <n v="-0.99902000000000002"/>
    <s v="exact"/>
    <s v="Drax"/>
    <m/>
    <s v="Selby"/>
    <s v="North Yorkshire"/>
    <x v="3"/>
    <s v="Northern Europe"/>
    <s v="ENTSOE: 48WSTN000DRAXXGK"/>
    <s v="ENTSOE: 48W0000DRAXX-9GR WRI: GBR1000112"/>
    <m/>
    <m/>
    <m/>
    <m/>
    <s v="1023594"/>
    <s v="1289758, 1289759"/>
    <s v="L103754"/>
    <s v="G409900"/>
  </r>
  <r>
    <s v="https://www.gem.wiki/Eggborough_power_station"/>
    <x v="148"/>
    <s v="Eggborough power station"/>
    <m/>
    <s v="CC1"/>
    <s v="NG"/>
    <n v="730"/>
    <x v="2"/>
    <x v="0"/>
    <s v="Y"/>
    <s v="not found"/>
    <s v="not found"/>
    <s v="replacement"/>
    <x v="49"/>
    <m/>
    <m/>
    <m/>
    <n v="53.711770000000001"/>
    <n v="-1.1252599999999999"/>
    <s v="exact"/>
    <s v="Eggborough"/>
    <m/>
    <s v="Selby"/>
    <s v="East Yorkshire"/>
    <x v="3"/>
    <s v="Northern Europe"/>
    <m/>
    <m/>
    <m/>
    <m/>
    <m/>
    <m/>
    <s v="1023595"/>
    <n v="1279601"/>
    <s v="L103755"/>
    <s v="G401345"/>
  </r>
  <r>
    <s v="https://www.gem.wiki/Eggborough_power_station"/>
    <x v="148"/>
    <s v="Eggborough power station"/>
    <m/>
    <s v="CC2"/>
    <s v="NG"/>
    <n v="730"/>
    <x v="2"/>
    <x v="0"/>
    <s v="Y"/>
    <s v="not found"/>
    <s v="not found"/>
    <s v="replacement"/>
    <x v="49"/>
    <m/>
    <m/>
    <m/>
    <n v="53.711770000000001"/>
    <n v="-1.1252599999999999"/>
    <s v="exact"/>
    <s v="Eggborough"/>
    <m/>
    <s v="Selby"/>
    <s v="East Yorkshire"/>
    <x v="3"/>
    <s v="Northern Europe"/>
    <m/>
    <m/>
    <m/>
    <m/>
    <m/>
    <m/>
    <s v="1023595"/>
    <n v="1279602"/>
    <s v="L103755"/>
    <s v="G401346"/>
  </r>
  <r>
    <s v="https://www.gem.wiki/Eggborough_power_station"/>
    <x v="148"/>
    <s v="Eggborough power station"/>
    <m/>
    <s v="CC3"/>
    <s v="NG"/>
    <n v="730"/>
    <x v="2"/>
    <x v="0"/>
    <s v="Y"/>
    <s v="not found"/>
    <s v="not found"/>
    <s v="replacement"/>
    <x v="49"/>
    <m/>
    <m/>
    <m/>
    <n v="53.711770000000001"/>
    <n v="-1.1252599999999999"/>
    <s v="exact"/>
    <s v="Eggborough"/>
    <m/>
    <s v="Selby"/>
    <s v="East Yorkshire"/>
    <x v="3"/>
    <s v="Northern Europe"/>
    <m/>
    <m/>
    <m/>
    <m/>
    <m/>
    <m/>
    <s v="1023595"/>
    <n v="1279603"/>
    <s v="L103755"/>
    <s v="G401347"/>
  </r>
  <r>
    <s v="https://www.gem.wiki/Eggborough_power_station"/>
    <x v="148"/>
    <s v="Eggborough power station"/>
    <m/>
    <s v="GT9"/>
    <s v="NG"/>
    <n v="299"/>
    <x v="2"/>
    <x v="1"/>
    <s v="N"/>
    <s v="not found"/>
    <s v="not found"/>
    <s v="replacement"/>
    <x v="7"/>
    <m/>
    <m/>
    <m/>
    <n v="53.711770000000001"/>
    <n v="-1.1252599999999999"/>
    <s v="exact"/>
    <s v="Eggborough"/>
    <m/>
    <s v="Selby"/>
    <s v="East Yorkshire"/>
    <x v="3"/>
    <s v="Northern Europe"/>
    <m/>
    <m/>
    <m/>
    <m/>
    <m/>
    <m/>
    <s v="1023595"/>
    <n v="1294982"/>
    <s v="L103755"/>
    <s v="G401348"/>
  </r>
  <r>
    <s v="https://www.gem.wiki/Enfield_power_station"/>
    <x v="148"/>
    <s v="Enfield power station"/>
    <m/>
    <s v="1"/>
    <s v="NG"/>
    <n v="408"/>
    <x v="0"/>
    <x v="0"/>
    <s v="N"/>
    <s v="not found"/>
    <s v="not found"/>
    <m/>
    <x v="14"/>
    <m/>
    <m/>
    <m/>
    <n v="51.662480000000002"/>
    <n v="-2.248E-2"/>
    <s v="exact"/>
    <s v="Enfield"/>
    <m/>
    <m/>
    <s v="Middlesex"/>
    <x v="3"/>
    <s v="Northern Europe"/>
    <s v="PU: EECL, Bloomberg: 1000064"/>
    <s v="ENTSOE: 48W000000EECL-15, WRI: GBR1000494"/>
    <m/>
    <m/>
    <m/>
    <m/>
    <s v="1019434"/>
    <n v="1113959"/>
    <s v="L400745"/>
    <s v="G400745"/>
  </r>
  <r>
    <s v="https://www.gem.wiki/Exeter_power_station"/>
    <x v="148"/>
    <s v="Exeter power station"/>
    <m/>
    <s v="1"/>
    <s v="NG"/>
    <n v="50"/>
    <x v="0"/>
    <x v="1"/>
    <s v="not found"/>
    <s v="not found"/>
    <s v="not found"/>
    <m/>
    <x v="43"/>
    <m/>
    <m/>
    <m/>
    <n v="50.706544999999998"/>
    <n v="-3.524292"/>
    <s v="exact"/>
    <s v="Exeter"/>
    <m/>
    <m/>
    <s v="Devon"/>
    <x v="3"/>
    <s v="Northern Europe"/>
    <m/>
    <m/>
    <m/>
    <m/>
    <m/>
    <m/>
    <s v="1053646"/>
    <n v="1179427"/>
    <s v="L406413"/>
    <s v="G406372"/>
  </r>
  <r>
    <s v="https://www.gem.wiki/Fawley_Refinery_power_station"/>
    <x v="148"/>
    <s v="Fawley Refinery power station"/>
    <m/>
    <s v="1"/>
    <s v="NG"/>
    <n v="125"/>
    <x v="0"/>
    <x v="1"/>
    <s v="Y"/>
    <s v="not found"/>
    <s v="not found"/>
    <m/>
    <x v="46"/>
    <m/>
    <m/>
    <m/>
    <n v="50.833370000000002"/>
    <n v="-1.3696600000000001"/>
    <s v="exact"/>
    <s v="Fawley"/>
    <m/>
    <m/>
    <s v="Hampshire"/>
    <x v="3"/>
    <s v="Northern Europe"/>
    <m/>
    <m/>
    <m/>
    <s v="both"/>
    <s v="Chemicals"/>
    <s v="power"/>
    <s v="1016703"/>
    <n v="1114751"/>
    <s v="L400746"/>
    <s v="G400746"/>
  </r>
  <r>
    <s v="https://www.gem.wiki/Fellside_CHP_power_station"/>
    <x v="148"/>
    <s v="Fellside CHP power station"/>
    <m/>
    <s v="1"/>
    <s v="NG"/>
    <n v="155"/>
    <x v="7"/>
    <x v="0"/>
    <s v="Y"/>
    <s v="not found"/>
    <s v="not found"/>
    <m/>
    <x v="48"/>
    <m/>
    <m/>
    <s v="PX Group"/>
    <n v="54.418399999999998"/>
    <n v="-3.4883000000000002"/>
    <s v="exact"/>
    <s v="Sellafield"/>
    <m/>
    <m/>
    <s v="Cumbria"/>
    <x v="3"/>
    <s v="Northern Europe"/>
    <m/>
    <s v="ENTSOE: 48W000000FELL-1R"/>
    <m/>
    <m/>
    <m/>
    <m/>
    <s v="1016955"/>
    <s v="1146692, 1146693, 1146694, 1146695"/>
    <s v="L400747"/>
    <s v="G400747"/>
  </r>
  <r>
    <s v="https://www.gem.wiki/Ferrybridge-C_power_station"/>
    <x v="148"/>
    <s v="Ferrybridge-C power station"/>
    <m/>
    <s v="D CC 1"/>
    <s v="NG"/>
    <n v="1100"/>
    <x v="4"/>
    <x v="0"/>
    <s v="N"/>
    <m/>
    <m/>
    <s v="replacement"/>
    <x v="45"/>
    <m/>
    <m/>
    <m/>
    <n v="53.71564"/>
    <n v="-1.28057"/>
    <s v="exact"/>
    <s v="Knottingley"/>
    <s v="Wakefield"/>
    <m/>
    <s v="West Yorkshire"/>
    <x v="3"/>
    <s v="Northern Europe"/>
    <m/>
    <m/>
    <m/>
    <m/>
    <m/>
    <m/>
    <s v="1025716"/>
    <n v="1289703"/>
    <s v="L103756"/>
    <s v="G401349"/>
  </r>
  <r>
    <s v="https://www.gem.wiki/Ferrybridge-C_power_station"/>
    <x v="148"/>
    <s v="Ferrybridge-C power station"/>
    <m/>
    <s v="D CC 2"/>
    <s v="NG"/>
    <n v="1100"/>
    <x v="4"/>
    <x v="0"/>
    <s v="N"/>
    <m/>
    <m/>
    <s v="replacement"/>
    <x v="45"/>
    <m/>
    <m/>
    <m/>
    <n v="53.71564"/>
    <n v="-1.28057"/>
    <s v="exact"/>
    <s v="Knottingley"/>
    <s v="Wakefield"/>
    <m/>
    <s v="West Yorkshire"/>
    <x v="3"/>
    <s v="Northern Europe"/>
    <m/>
    <m/>
    <m/>
    <m/>
    <m/>
    <m/>
    <s v="1025716"/>
    <n v="1289715"/>
    <s v="L103756"/>
    <s v="G401350"/>
  </r>
  <r>
    <s v="https://www.gem.wiki/Gateway_Energy_Centre"/>
    <x v="148"/>
    <s v="Gateway Energy Centre"/>
    <m/>
    <s v="CC1"/>
    <s v="NG"/>
    <n v="450"/>
    <x v="4"/>
    <x v="0"/>
    <s v="not found"/>
    <m/>
    <m/>
    <m/>
    <x v="45"/>
    <m/>
    <m/>
    <m/>
    <n v="51.504136000000003"/>
    <n v="0.47851500000000002"/>
    <s v="approximate"/>
    <s v="Corringham"/>
    <m/>
    <m/>
    <s v="Essex"/>
    <x v="3"/>
    <s v="Northern Europe"/>
    <m/>
    <m/>
    <m/>
    <m/>
    <m/>
    <m/>
    <s v="1080453"/>
    <n v="1223564"/>
    <s v="L406410"/>
    <s v="G406368"/>
  </r>
  <r>
    <s v="https://www.gem.wiki/Gateway_Energy_Centre"/>
    <x v="148"/>
    <s v="Gateway Energy Centre"/>
    <m/>
    <s v="CC2"/>
    <s v="NG"/>
    <n v="450"/>
    <x v="4"/>
    <x v="0"/>
    <s v="not found"/>
    <m/>
    <m/>
    <m/>
    <x v="45"/>
    <m/>
    <m/>
    <m/>
    <n v="51.504136000000003"/>
    <n v="0.47851500000000002"/>
    <s v="approximate"/>
    <s v="Corringham"/>
    <m/>
    <m/>
    <s v="Essex"/>
    <x v="3"/>
    <s v="Northern Europe"/>
    <m/>
    <m/>
    <m/>
    <m/>
    <m/>
    <m/>
    <s v="1080453"/>
    <n v="1224633"/>
    <s v="L406410"/>
    <s v="G406367"/>
  </r>
  <r>
    <s v="https://www.gem.wiki/Gateway_Energy_Centre"/>
    <x v="148"/>
    <s v="Gateway Energy Centre"/>
    <m/>
    <s v="GT1"/>
    <s v="NG"/>
    <n v="299"/>
    <x v="4"/>
    <x v="1"/>
    <s v="not found"/>
    <s v="not found"/>
    <s v="Y"/>
    <m/>
    <x v="7"/>
    <m/>
    <m/>
    <m/>
    <n v="51.504136000000003"/>
    <n v="0.47851500000000002"/>
    <s v="approximate"/>
    <s v="Corringham"/>
    <m/>
    <m/>
    <s v="Essex"/>
    <x v="3"/>
    <s v="Northern Europe"/>
    <m/>
    <m/>
    <m/>
    <m/>
    <m/>
    <m/>
    <s v="1080453"/>
    <n v="1314344"/>
    <s v="L406410"/>
    <s v="G406366"/>
  </r>
  <r>
    <s v="https://www.gem.wiki/Glanford_Brigg_power_station"/>
    <x v="148"/>
    <s v="Glanford Brigg power station"/>
    <m/>
    <s v="1"/>
    <s v="NG"/>
    <n v="99"/>
    <x v="7"/>
    <x v="1"/>
    <s v="N"/>
    <s v="not found"/>
    <s v="not found"/>
    <m/>
    <x v="20"/>
    <m/>
    <m/>
    <m/>
    <n v="53.5411"/>
    <n v="-0.50549999999999995"/>
    <s v="exact"/>
    <s v="Brigg"/>
    <m/>
    <m/>
    <s v="Lincolnshire"/>
    <x v="3"/>
    <s v="Northern Europe"/>
    <s v="Bloomberg: 10000921000092"/>
    <s v="ENTSOE: 48W000000BRGG-1M, WRI: GBR2000126"/>
    <m/>
    <m/>
    <m/>
    <m/>
    <s v="1019907"/>
    <s v="1116934, 1116935, 1116936, 1116937, 1116938, 1116939"/>
    <s v="L400748"/>
    <s v="G400748"/>
  </r>
  <r>
    <s v="https://www.gem.wiki/Glanford_Brigg_power_station"/>
    <x v="148"/>
    <s v="Glanford Brigg power station"/>
    <m/>
    <s v="IC"/>
    <s v="NG"/>
    <n v="50"/>
    <x v="0"/>
    <x v="6"/>
    <s v="N"/>
    <s v="Using hydrogen"/>
    <s v="not found"/>
    <m/>
    <x v="34"/>
    <m/>
    <m/>
    <m/>
    <n v="53.5411"/>
    <n v="-0.50549999999999995"/>
    <s v="exact"/>
    <s v="Brigg"/>
    <m/>
    <m/>
    <s v="Lincolnshire"/>
    <x v="3"/>
    <s v="Northern Europe"/>
    <m/>
    <m/>
    <m/>
    <m/>
    <m/>
    <m/>
    <s v="1112421"/>
    <n v="1276091"/>
    <s v="L400748"/>
    <s v="G412964"/>
  </r>
  <r>
    <s v="https://www.gem.wiki/Grain_power_station"/>
    <x v="148"/>
    <s v="Grain power station"/>
    <m/>
    <s v="6"/>
    <s v="NG"/>
    <n v="455"/>
    <x v="0"/>
    <x v="0"/>
    <s v="Y"/>
    <s v="Hydrogen capable: turbine"/>
    <s v="Y"/>
    <m/>
    <x v="17"/>
    <m/>
    <m/>
    <m/>
    <n v="51.442979999999999"/>
    <n v="0.70782"/>
    <s v="exact"/>
    <s v="Isle of Grain"/>
    <m/>
    <m/>
    <s v="Kent"/>
    <x v="3"/>
    <s v="Northern Europe"/>
    <s v="Bloomberg: 1000098, PU: GRAIN"/>
    <s v="ENTSOE: 48W100000GRAI-6N, WRI: GBR1000497"/>
    <m/>
    <m/>
    <m/>
    <m/>
    <s v="1025719"/>
    <n v="1192446"/>
    <s v="L400749"/>
    <s v="G400749"/>
  </r>
  <r>
    <s v="https://www.gem.wiki/Grain_power_station"/>
    <x v="148"/>
    <s v="Grain power station"/>
    <m/>
    <s v="7"/>
    <s v="NG"/>
    <n v="455"/>
    <x v="0"/>
    <x v="0"/>
    <s v="Y"/>
    <s v="Hydrogen capable: turbine"/>
    <s v="Y"/>
    <m/>
    <x v="17"/>
    <m/>
    <m/>
    <m/>
    <n v="51.442979999999999"/>
    <n v="0.70782"/>
    <s v="exact"/>
    <s v="Isle of Grain"/>
    <m/>
    <m/>
    <s v="Kent"/>
    <x v="3"/>
    <s v="Northern Europe"/>
    <s v="Bloomberg: 1000098, PU: GRAIN"/>
    <s v="ENTSOE: 48W000000GRAI-7Y"/>
    <m/>
    <m/>
    <m/>
    <m/>
    <s v="1025719"/>
    <n v="1192447"/>
    <s v="L400749"/>
    <s v="G400750"/>
  </r>
  <r>
    <s v="https://www.gem.wiki/Grain_power_station"/>
    <x v="148"/>
    <s v="Grain power station"/>
    <m/>
    <s v="8"/>
    <s v="NG"/>
    <n v="455"/>
    <x v="0"/>
    <x v="0"/>
    <s v="Y"/>
    <s v="Hydrogen capable: turbine"/>
    <s v="Y"/>
    <m/>
    <x v="17"/>
    <m/>
    <m/>
    <m/>
    <n v="51.442979999999999"/>
    <n v="0.70782"/>
    <s v="exact"/>
    <s v="Isle of Grain"/>
    <m/>
    <m/>
    <s v="Kent"/>
    <x v="3"/>
    <s v="Northern Europe"/>
    <s v="Bloomberg: 1000098, PU: GRAIN"/>
    <s v="ENTSOE: 48W000000GRAI-8W"/>
    <m/>
    <m/>
    <m/>
    <m/>
    <s v="1025719"/>
    <n v="1202742"/>
    <s v="L400749"/>
    <s v="G400751"/>
  </r>
  <r>
    <s v="https://www.gem.wiki/Grain_power_station"/>
    <x v="148"/>
    <s v="Grain power station"/>
    <m/>
    <s v="9"/>
    <s v="HFO/D"/>
    <n v="50"/>
    <x v="0"/>
    <x v="1"/>
    <s v="N"/>
    <s v="not found"/>
    <m/>
    <m/>
    <x v="17"/>
    <m/>
    <m/>
    <m/>
    <n v="51.442979999999999"/>
    <n v="0.70782"/>
    <s v="exact"/>
    <s v="Isle of Grain"/>
    <m/>
    <m/>
    <s v="Kent"/>
    <x v="3"/>
    <s v="Northern Europe"/>
    <s v="Bloomberg: 1000098, PU: GRAIN"/>
    <s v="ENTSOE: 48W000000GRAI-8W"/>
    <m/>
    <m/>
    <m/>
    <m/>
    <s v="1025719"/>
    <m/>
    <s v="L400749"/>
    <s v="G412963"/>
  </r>
  <r>
    <s v="https://www.gem.wiki/Grangemouth_(GBTron)_power_station"/>
    <x v="148"/>
    <s v="Grangemouth (GBTron) power station"/>
    <m/>
    <s v="1"/>
    <s v="LNG"/>
    <n v="2400"/>
    <x v="4"/>
    <x v="0"/>
    <s v="not found"/>
    <s v="not found"/>
    <s v="not found"/>
    <m/>
    <x v="45"/>
    <m/>
    <m/>
    <m/>
    <n v="56.025103000000001"/>
    <n v="-3.6844600000000001"/>
    <s v="approximate"/>
    <s v="Grangemouth"/>
    <m/>
    <m/>
    <s v="Stirling"/>
    <x v="3"/>
    <s v="Northern Europe"/>
    <m/>
    <m/>
    <m/>
    <m/>
    <m/>
    <m/>
    <s v="not found"/>
    <s v="not found"/>
    <s v="L406406"/>
    <s v="G406353"/>
  </r>
  <r>
    <s v="https://www.gem.wiki/Grangemouth_power_station"/>
    <x v="148"/>
    <s v="Grangemouth power station"/>
    <m/>
    <s v="1"/>
    <s v="NG"/>
    <n v="145"/>
    <x v="0"/>
    <x v="0"/>
    <s v="Y"/>
    <s v="not found"/>
    <s v="not found"/>
    <m/>
    <x v="11"/>
    <m/>
    <m/>
    <m/>
    <n v="56.010986000000003"/>
    <n v="-3.6951269999999998"/>
    <s v="approximate"/>
    <s v="Grangemouth"/>
    <m/>
    <m/>
    <s v="Stirling"/>
    <x v="3"/>
    <s v="Northern Europe"/>
    <s v="Bloomberg: 1000100, PU: GRMO"/>
    <s v="ENTSOE: 48W100000GRMO-1N"/>
    <m/>
    <m/>
    <m/>
    <m/>
    <s v="1046118"/>
    <n v="1164534"/>
    <s v="L400752"/>
    <s v="G400752"/>
  </r>
  <r>
    <s v="https://www.gem.wiki/Grangemouth_power_station"/>
    <x v="148"/>
    <s v="Grangemouth power station"/>
    <m/>
    <s v="NEP"/>
    <s v="NG"/>
    <n v="35"/>
    <x v="4"/>
    <x v="3"/>
    <s v="Y"/>
    <s v="Hydrogen capable: progress"/>
    <s v="Y"/>
    <m/>
    <x v="45"/>
    <m/>
    <m/>
    <m/>
    <n v="56.010986000000003"/>
    <n v="-3.6951269999999998"/>
    <s v="approximate"/>
    <s v="Grangemouth"/>
    <m/>
    <m/>
    <s v="Stirling"/>
    <x v="3"/>
    <s v="Northern Europe"/>
    <m/>
    <m/>
    <m/>
    <m/>
    <m/>
    <m/>
    <s v="1034244"/>
    <n v="1289867"/>
    <s v="L400752"/>
    <s v="G400753"/>
  </r>
  <r>
    <s v="https://www.gem.wiki/Great_Yarmouth_power_station"/>
    <x v="148"/>
    <s v="Great Yarmouth power station"/>
    <m/>
    <s v="1"/>
    <s v="NG"/>
    <n v="398"/>
    <x v="0"/>
    <x v="0"/>
    <s v="N"/>
    <s v="not found"/>
    <s v="not found"/>
    <m/>
    <x v="11"/>
    <m/>
    <m/>
    <m/>
    <n v="52.583950000000002"/>
    <n v="1.7338100000000001"/>
    <s v="exact"/>
    <s v="Great Yarmouth"/>
    <m/>
    <m/>
    <s v="Norfolk"/>
    <x v="3"/>
    <s v="Northern Europe"/>
    <s v="Bloomberg: 1000102"/>
    <s v="ENTSOE: 48W000000GYAR-15, WRI: GBR1000370"/>
    <m/>
    <m/>
    <m/>
    <m/>
    <s v="1010122"/>
    <n v="1117450"/>
    <s v="L400754"/>
    <s v="G400754"/>
  </r>
  <r>
    <s v="https://www.gem.wiki/Grimsby_power_station"/>
    <x v="148"/>
    <s v="Grimsby power station"/>
    <m/>
    <s v="CHP"/>
    <s v="NG"/>
    <n v="20"/>
    <x v="0"/>
    <x v="1"/>
    <s v="Y"/>
    <s v="not found"/>
    <m/>
    <m/>
    <x v="34"/>
    <m/>
    <n v="2023"/>
    <m/>
    <n v="53.566789999999997"/>
    <n v="7.578E-2"/>
    <s v="approximate"/>
    <s v="Grimsby"/>
    <m/>
    <m/>
    <s v="United Kingdom"/>
    <x v="3"/>
    <s v="Northern Europe"/>
    <m/>
    <m/>
    <m/>
    <m/>
    <m/>
    <m/>
    <m/>
    <m/>
    <s v="L407945"/>
    <s v="G410802"/>
  </r>
  <r>
    <s v="https://www.gem.wiki/Heartlands_power_station"/>
    <x v="148"/>
    <s v="Heartlands power station"/>
    <m/>
    <s v="1"/>
    <s v="NG"/>
    <n v="50"/>
    <x v="0"/>
    <x v="1"/>
    <s v="not found"/>
    <s v="not found"/>
    <s v="not found"/>
    <m/>
    <x v="14"/>
    <m/>
    <m/>
    <m/>
    <n v="52.510221999999999"/>
    <n v="-1.808279"/>
    <s v="exact"/>
    <s v="Birmingham"/>
    <m/>
    <m/>
    <s v="West Midlands"/>
    <x v="3"/>
    <s v="Northern Europe"/>
    <s v="Bloomberg: 1000088"/>
    <m/>
    <s v="Fort Dunlop"/>
    <m/>
    <m/>
    <m/>
    <s v="1038551"/>
    <n v="1159907"/>
    <s v="L406412"/>
    <s v="G406370"/>
  </r>
  <r>
    <s v="https://www.gem.wiki/Heartlands_power_station"/>
    <x v="148"/>
    <s v="Heartlands power station"/>
    <m/>
    <s v="2"/>
    <s v="NG"/>
    <n v="50"/>
    <x v="0"/>
    <x v="1"/>
    <s v="not found"/>
    <s v="not found"/>
    <s v="not found"/>
    <m/>
    <x v="14"/>
    <m/>
    <m/>
    <m/>
    <n v="52.510221999999999"/>
    <n v="-1.808279"/>
    <s v="exact"/>
    <s v="Birmingham"/>
    <m/>
    <m/>
    <s v="West Midlands"/>
    <x v="3"/>
    <s v="Northern Europe"/>
    <s v="Bloomberg: 1000208"/>
    <m/>
    <s v="Fort Dunlop"/>
    <m/>
    <m/>
    <m/>
    <s v="1038551"/>
    <n v="1159908"/>
    <s v="L406412"/>
    <s v="G406371"/>
  </r>
  <r>
    <s v="https://www.gem.wiki/Hillhouse_Enterprise_Zone_Power_Station"/>
    <x v="148"/>
    <s v="Hillhouse Enterprise Zone power station"/>
    <m/>
    <s v="CC 1"/>
    <s v="NG"/>
    <n v="900"/>
    <x v="5"/>
    <x v="0"/>
    <s v="N"/>
    <s v="not found"/>
    <s v="not found"/>
    <m/>
    <x v="45"/>
    <m/>
    <m/>
    <m/>
    <n v="53.873710000000003"/>
    <n v="-3.0213700000000001"/>
    <s v="approximate"/>
    <s v="Thornton"/>
    <m/>
    <m/>
    <s v="Lancashire"/>
    <x v="3"/>
    <s v="Northern Europe"/>
    <s v="Bloomberg: 1000088"/>
    <m/>
    <s v="Wyre Power Station"/>
    <m/>
    <m/>
    <m/>
    <s v="1074317"/>
    <n v="1212870"/>
    <s v="L401445"/>
    <s v="G401125"/>
  </r>
  <r>
    <s v="https://www.gem.wiki/Hirwaun_Power_Station"/>
    <x v="148"/>
    <s v="Hirwaun power station"/>
    <m/>
    <s v="1"/>
    <s v="NG"/>
    <n v="299"/>
    <x v="2"/>
    <x v="1"/>
    <s v="N"/>
    <s v="Hydrogen capable: turbine"/>
    <s v="Y"/>
    <m/>
    <x v="7"/>
    <m/>
    <m/>
    <m/>
    <n v="51.744669999999999"/>
    <n v="-3.5410300000000001"/>
    <s v="approximate"/>
    <s v="Hirwaun"/>
    <m/>
    <m/>
    <s v="Rhondda Cynon Taf (Wales)"/>
    <x v="3"/>
    <s v="Northern Europe"/>
    <s v="Bloomberg: 1023375"/>
    <m/>
    <m/>
    <m/>
    <m/>
    <m/>
    <s v="1098014"/>
    <n v="1253171"/>
    <s v="L401446"/>
    <s v="G401114"/>
  </r>
  <r>
    <s v="https://www.gem.wiki/Hythe_power_station"/>
    <x v="148"/>
    <s v="Hythe power station"/>
    <m/>
    <s v="1"/>
    <s v="NG"/>
    <n v="53"/>
    <x v="0"/>
    <x v="1"/>
    <s v="Y"/>
    <s v="not found"/>
    <s v="not found"/>
    <m/>
    <x v="21"/>
    <m/>
    <n v="2023"/>
    <m/>
    <n v="50.850444584722297"/>
    <n v="-1.3814990603096"/>
    <s v="exact"/>
    <s v="Holbury"/>
    <m/>
    <m/>
    <s v="Hampshire"/>
    <x v="3"/>
    <s v="Northern Europe"/>
    <m/>
    <m/>
    <m/>
    <m/>
    <m/>
    <m/>
    <s v="1053636"/>
    <n v="1179404"/>
    <s v="L407586"/>
    <s v="G409896"/>
  </r>
  <r>
    <s v="https://www.gem.wiki/Immingham_power_station"/>
    <x v="148"/>
    <s v="Immingham power station"/>
    <m/>
    <s v="1"/>
    <s v="NG"/>
    <n v="375"/>
    <x v="0"/>
    <x v="0"/>
    <s v="Y"/>
    <s v="Hydrogen capable: progress"/>
    <s v="Y"/>
    <m/>
    <x v="8"/>
    <m/>
    <m/>
    <m/>
    <n v="53.637790000000003"/>
    <n v="-0.23674000000000001"/>
    <s v="exact"/>
    <s v="Immingham"/>
    <m/>
    <m/>
    <s v="Lincolnshire"/>
    <x v="3"/>
    <s v="Northern Europe"/>
    <s v="Bloomberg: 1000106, ENTSOE: 48WSTN00000HUMR2, WRI"/>
    <m/>
    <m/>
    <m/>
    <m/>
    <m/>
    <s v="1052905"/>
    <s v="1170694, 1178419"/>
    <s v="L400799"/>
    <s v="G400799"/>
  </r>
  <r>
    <s v="https://www.gem.wiki/Immingham_power_station"/>
    <x v="148"/>
    <s v="Immingham power station"/>
    <m/>
    <s v="2"/>
    <s v="NG"/>
    <n v="375"/>
    <x v="0"/>
    <x v="0"/>
    <s v="Y"/>
    <s v="Hydrogen capable: progress"/>
    <s v="Y"/>
    <m/>
    <x v="8"/>
    <m/>
    <m/>
    <m/>
    <n v="53.637790000000003"/>
    <n v="-0.23674000000000001"/>
    <s v="exact"/>
    <s v="Immingham"/>
    <m/>
    <m/>
    <s v="Lincolnshire"/>
    <x v="3"/>
    <s v="Northern Europe"/>
    <s v="Bloomberg: 1000106, ENTSOE: 48WSTN00000HUMR2, WRI"/>
    <m/>
    <m/>
    <m/>
    <m/>
    <m/>
    <s v="1052905"/>
    <s v="1178418, 1178420"/>
    <s v="L400799"/>
    <s v="G400800"/>
  </r>
  <r>
    <s v="https://www.gem.wiki/Immingham_power_station"/>
    <x v="148"/>
    <s v="Immingham power station"/>
    <m/>
    <s v="3"/>
    <s v="NG"/>
    <n v="530"/>
    <x v="0"/>
    <x v="0"/>
    <s v="Y"/>
    <s v="Hydrogen capable: progress"/>
    <s v="Y"/>
    <m/>
    <x v="9"/>
    <m/>
    <m/>
    <m/>
    <n v="53.637790000000003"/>
    <n v="-0.23674000000000001"/>
    <s v="exact"/>
    <s v="Immingham"/>
    <m/>
    <m/>
    <s v="Lincolnshire"/>
    <x v="3"/>
    <s v="Northern Europe"/>
    <s v="Bloomberg: 1000106, ENTSOE: 48WSTN00000HUMR2, WRI"/>
    <m/>
    <m/>
    <m/>
    <m/>
    <m/>
    <s v="1052905"/>
    <s v="1192531, 1201294"/>
    <s v="L400799"/>
    <s v="G400801"/>
  </r>
  <r>
    <s v="https://www.gem.wiki/Immingham_power_station"/>
    <x v="148"/>
    <s v="Immingham power station"/>
    <m/>
    <s v="B"/>
    <s v="NG"/>
    <n v="299"/>
    <x v="2"/>
    <x v="1"/>
    <s v="N"/>
    <s v="Hydrogen capable: turbine"/>
    <s v="not found"/>
    <m/>
    <x v="7"/>
    <m/>
    <m/>
    <m/>
    <n v="53.637790000000003"/>
    <n v="-0.23674000000000001"/>
    <s v="exact"/>
    <s v="Immingham"/>
    <m/>
    <m/>
    <s v="Lincolnshire"/>
    <x v="3"/>
    <s v="Northern Europe"/>
    <s v="Bloomberg: 1000106, ENTSOE: 48WSTN00000HUMR2, WRI"/>
    <m/>
    <m/>
    <m/>
    <m/>
    <m/>
    <s v="1052905"/>
    <n v="1293444"/>
    <s v="L400799"/>
    <s v="G400802"/>
  </r>
  <r>
    <s v="https://www.gem.wiki/Indian_Queens_power_station"/>
    <x v="148"/>
    <s v="Indian Queens power station"/>
    <m/>
    <s v="1"/>
    <s v="NG/HFO"/>
    <n v="140"/>
    <x v="0"/>
    <x v="1"/>
    <s v="not found"/>
    <s v="not found"/>
    <s v="not found"/>
    <m/>
    <x v="67"/>
    <m/>
    <m/>
    <m/>
    <n v="50.398098385381203"/>
    <n v="-4.8992042311770296"/>
    <s v="exact"/>
    <s v="Saint Austell"/>
    <m/>
    <m/>
    <s v="Cornwall"/>
    <x v="3"/>
    <s v="Northern Europe"/>
    <m/>
    <m/>
    <m/>
    <m/>
    <m/>
    <m/>
    <s v="1013643"/>
    <n v="1121246"/>
    <s v="L407718"/>
    <s v="G410151"/>
  </r>
  <r>
    <s v="https://www.gem.wiki/Keadby_power_station"/>
    <x v="148"/>
    <s v="Keadby power station"/>
    <m/>
    <s v="1"/>
    <s v="NG"/>
    <n v="764"/>
    <x v="0"/>
    <x v="0"/>
    <s v="N"/>
    <m/>
    <m/>
    <m/>
    <x v="67"/>
    <m/>
    <m/>
    <m/>
    <n v="53.594439999999999"/>
    <n v="-0.75044"/>
    <s v="exact"/>
    <s v="Scunthorpe"/>
    <m/>
    <m/>
    <s v="Lincolnshire"/>
    <x v="3"/>
    <s v="Northern Europe"/>
    <s v="Bloomberg: 1000114, PU: KEAD"/>
    <s v="ENTSOE: 48W000000KEAD-15"/>
    <m/>
    <m/>
    <m/>
    <m/>
    <s v="1020665"/>
    <s v="1124566, 1124567, 1124568"/>
    <s v="L400755"/>
    <s v="G400755"/>
  </r>
  <r>
    <s v="https://www.gem.wiki/Keadby_power_station"/>
    <x v="148"/>
    <s v="Keadby power station"/>
    <m/>
    <s v="2"/>
    <s v="NG"/>
    <n v="893"/>
    <x v="0"/>
    <x v="0"/>
    <s v="N"/>
    <s v="Hydrogen capable: turbine"/>
    <s v="Y"/>
    <m/>
    <x v="49"/>
    <m/>
    <m/>
    <m/>
    <n v="53.594439999999999"/>
    <n v="-0.75044"/>
    <s v="exact"/>
    <s v="Scunthorpe"/>
    <m/>
    <m/>
    <s v="Lincolnshire"/>
    <x v="3"/>
    <s v="Northern Europe"/>
    <s v="Bloomberg: 1000114, PU: KEAD"/>
    <m/>
    <m/>
    <m/>
    <m/>
    <m/>
    <s v="1020665"/>
    <s v="1160505, 1297499"/>
    <s v="L400755"/>
    <s v="G400756"/>
  </r>
  <r>
    <s v="https://www.gem.wiki/Keadby_power_station"/>
    <x v="148"/>
    <s v="Keadby power station"/>
    <m/>
    <s v="3"/>
    <s v="NG"/>
    <n v="910"/>
    <x v="2"/>
    <x v="0"/>
    <s v="N"/>
    <s v="Hydrogen capable: progress"/>
    <s v="Y"/>
    <m/>
    <x v="41"/>
    <m/>
    <m/>
    <m/>
    <n v="53.594439999999999"/>
    <n v="-0.75044"/>
    <s v="exact"/>
    <s v="Scunthorpe"/>
    <m/>
    <m/>
    <s v="Lincolnshire"/>
    <x v="3"/>
    <s v="Northern Europe"/>
    <s v="Bloomberg: 1000114, PU: KEAD"/>
    <m/>
    <m/>
    <m/>
    <m/>
    <m/>
    <s v="1020665"/>
    <s v="1307194, 1315798"/>
    <s v="L400755"/>
    <s v="G406365"/>
  </r>
  <r>
    <s v="https://www.gem.wiki/Keadby_power_station"/>
    <x v="148"/>
    <s v="Keadby power station"/>
    <m/>
    <s v="GT3"/>
    <s v="NG"/>
    <n v="30"/>
    <x v="0"/>
    <x v="1"/>
    <s v="N"/>
    <m/>
    <m/>
    <m/>
    <x v="67"/>
    <m/>
    <m/>
    <m/>
    <n v="53.594439999999999"/>
    <n v="-0.75044"/>
    <s v="exact"/>
    <s v="Scunthorpe"/>
    <m/>
    <m/>
    <s v="Lincolnshire"/>
    <x v="3"/>
    <s v="Northern Europe"/>
    <s v="Bloomberg: 1000114, PU: KEAD"/>
    <s v="ENTSOE: 48W0000KEADGT-3O, WRI: GBR1000443"/>
    <m/>
    <m/>
    <m/>
    <m/>
    <s v="1140628"/>
    <n v="1168583"/>
    <s v="L400755"/>
    <s v="G400757"/>
  </r>
  <r>
    <s v="https://www.gem.wiki/Kemsley_Paper_Mill_power_station"/>
    <x v="148"/>
    <s v="Kemsley Paper Mill power station"/>
    <m/>
    <s v="K1"/>
    <s v="NG"/>
    <n v="81"/>
    <x v="0"/>
    <x v="5"/>
    <s v="Y"/>
    <m/>
    <m/>
    <m/>
    <x v="48"/>
    <m/>
    <n v="2024"/>
    <m/>
    <n v="51.36412"/>
    <n v="0.75656000000000001"/>
    <s v="exact"/>
    <s v="Kemsley - Sittingbourne"/>
    <m/>
    <m/>
    <s v="Kent"/>
    <x v="3"/>
    <s v="Northern Europe"/>
    <m/>
    <m/>
    <m/>
    <m/>
    <m/>
    <m/>
    <s v="1025703"/>
    <s v="1124723, 1124724"/>
    <s v="L401447"/>
    <s v="G400758"/>
  </r>
  <r>
    <s v="https://www.gem.wiki/Kemsley_Paper_Mill_power_station"/>
    <x v="148"/>
    <s v="Kemsley Paper Mill power station"/>
    <m/>
    <s v="K4"/>
    <s v="NG"/>
    <n v="66"/>
    <x v="4"/>
    <x v="0"/>
    <s v="Y"/>
    <s v="not found"/>
    <s v="not found"/>
    <m/>
    <x v="7"/>
    <m/>
    <m/>
    <m/>
    <n v="51.36412"/>
    <n v="0.75656000000000001"/>
    <s v="exact"/>
    <s v="Kemsley - Sittingbourne"/>
    <m/>
    <m/>
    <s v="Kent"/>
    <x v="3"/>
    <s v="Northern Europe"/>
    <m/>
    <m/>
    <m/>
    <m/>
    <m/>
    <m/>
    <s v="1127563"/>
    <s v="1297681, 1297682"/>
    <s v="L401447"/>
    <s v="G400759"/>
  </r>
  <r>
    <s v="https://www.gem.wiki/Killingholme_Power_Station"/>
    <x v="148"/>
    <s v="Killingholme Power Station"/>
    <m/>
    <s v="T_KILLPG-1"/>
    <s v="NG"/>
    <n v="311"/>
    <x v="0"/>
    <x v="1"/>
    <s v="not found"/>
    <s v="Hydrogen capable: progress"/>
    <s v="Y"/>
    <s v="N"/>
    <x v="18"/>
    <m/>
    <m/>
    <m/>
    <n v="53.659120000000001"/>
    <n v="-0.25581999999999999"/>
    <s v="exact"/>
    <s v="Immingham"/>
    <m/>
    <m/>
    <s v="Lincolnshire"/>
    <x v="3"/>
    <s v="Northern Europe"/>
    <s v="Bloomberg: 1000120"/>
    <s v="ENTSOE: 48W0000KILLPG-1Q, WRI: GBR1000500"/>
    <m/>
    <m/>
    <m/>
    <m/>
    <s v="1006967"/>
    <s v="1125147, 1125148, 1125149"/>
    <s v="L103775"/>
    <s v="G409895"/>
  </r>
  <r>
    <s v="https://www.gem.wiki/Killingholme_Power_Station"/>
    <x v="148"/>
    <s v="Killingholme Power Station"/>
    <m/>
    <s v="T_KILLPG-2"/>
    <s v="NG"/>
    <n v="311"/>
    <x v="0"/>
    <x v="1"/>
    <s v="not found"/>
    <s v="Hydrogen capable: progress"/>
    <s v="Y"/>
    <s v="N"/>
    <x v="18"/>
    <m/>
    <m/>
    <m/>
    <n v="53.659120000000001"/>
    <n v="-0.25581999999999999"/>
    <s v="exact"/>
    <s v="Immingham"/>
    <m/>
    <m/>
    <s v="Lincolnshire"/>
    <x v="3"/>
    <s v="Northern Europe"/>
    <m/>
    <s v="ENTSOE: 48W0000KILLPG-2O, WRI: GBR1000500"/>
    <m/>
    <m/>
    <m/>
    <m/>
    <s v="1006967"/>
    <s v="1125150, 1125151, 1125152"/>
    <s v="L103775"/>
    <s v="G409894"/>
  </r>
  <r>
    <s v="https://www.gem.wiki/Kilroot_power_station"/>
    <x v="148"/>
    <s v="Kilroot power station"/>
    <m/>
    <s v="GT1"/>
    <s v="NG"/>
    <n v="30"/>
    <x v="0"/>
    <x v="1"/>
    <s v="not found"/>
    <s v="not found"/>
    <s v="not found"/>
    <s v="N"/>
    <x v="9"/>
    <m/>
    <m/>
    <m/>
    <n v="54.725000000000001"/>
    <n v="-5.7670000000000003"/>
    <s v="exact"/>
    <s v="Carrickfergus"/>
    <m/>
    <m/>
    <s v="Antrim"/>
    <x v="3"/>
    <s v="Northern Europe"/>
    <m/>
    <s v="WRI: GBR1000005"/>
    <m/>
    <m/>
    <m/>
    <m/>
    <s v="1023937"/>
    <n v="1125175"/>
    <s v="L103768"/>
    <s v="G410271"/>
  </r>
  <r>
    <s v="https://www.gem.wiki/Kilroot_power_station"/>
    <x v="148"/>
    <s v="Kilroot power station"/>
    <m/>
    <s v="GT2"/>
    <s v="NG"/>
    <n v="30"/>
    <x v="0"/>
    <x v="1"/>
    <s v="not found"/>
    <s v="not found"/>
    <s v="not found"/>
    <s v="N"/>
    <x v="9"/>
    <m/>
    <m/>
    <m/>
    <n v="54.725000000000001"/>
    <n v="-5.7670000000000003"/>
    <s v="exact"/>
    <s v="Carrickfergus"/>
    <m/>
    <m/>
    <s v="Antrim"/>
    <x v="3"/>
    <s v="Northern Europe"/>
    <m/>
    <s v="WRI: GBR1000005"/>
    <m/>
    <m/>
    <m/>
    <m/>
    <s v="1023937"/>
    <n v="1125176"/>
    <s v="L103768"/>
    <s v="G412962"/>
  </r>
  <r>
    <s v="https://www.gem.wiki/Kilroot_power_station"/>
    <x v="148"/>
    <s v="Kilroot power station"/>
    <m/>
    <s v="GT3"/>
    <s v="NG"/>
    <n v="42"/>
    <x v="0"/>
    <x v="1"/>
    <s v="not found"/>
    <s v="not found"/>
    <s v="not found"/>
    <s v="N"/>
    <x v="9"/>
    <m/>
    <m/>
    <m/>
    <n v="54.725000000000001"/>
    <n v="-5.7670000000000003"/>
    <s v="exact"/>
    <s v="Carrickfergus"/>
    <m/>
    <m/>
    <s v="Antrim"/>
    <x v="3"/>
    <s v="Northern Europe"/>
    <m/>
    <s v="WRI: GBR1000005"/>
    <m/>
    <m/>
    <m/>
    <m/>
    <s v="1023937"/>
    <n v="1219916"/>
    <s v="L103768"/>
    <s v="G412961"/>
  </r>
  <r>
    <s v="https://www.gem.wiki/Kilroot_power_station"/>
    <x v="148"/>
    <s v="Kilroot power station"/>
    <m/>
    <s v="GT4"/>
    <s v="NG"/>
    <n v="42"/>
    <x v="0"/>
    <x v="1"/>
    <s v="not found"/>
    <s v="not found"/>
    <s v="not found"/>
    <s v="N"/>
    <x v="9"/>
    <m/>
    <m/>
    <m/>
    <n v="54.725000000000001"/>
    <n v="-5.7670000000000003"/>
    <s v="exact"/>
    <s v="Carrickfergus"/>
    <m/>
    <m/>
    <s v="Antrim"/>
    <x v="3"/>
    <s v="Northern Europe"/>
    <m/>
    <s v="WRI: GBR1000005"/>
    <m/>
    <m/>
    <m/>
    <m/>
    <s v="1023937"/>
    <n v="1219782"/>
    <s v="L103768"/>
    <s v="G412960"/>
  </r>
  <r>
    <s v="https://www.gem.wiki/Kilroot_power_station"/>
    <x v="148"/>
    <s v="Kilroot power station"/>
    <m/>
    <s v="GT5"/>
    <s v="NG"/>
    <n v="340"/>
    <x v="2"/>
    <x v="1"/>
    <s v="not found"/>
    <s v="Hydrogen capable: turbine"/>
    <s v="Y"/>
    <s v="replacement"/>
    <x v="49"/>
    <m/>
    <m/>
    <m/>
    <n v="54.725000000000001"/>
    <n v="-5.7670000000000003"/>
    <s v="exact"/>
    <s v="Carrickfergus"/>
    <m/>
    <m/>
    <s v="Antrim"/>
    <x v="3"/>
    <s v="Northern Europe"/>
    <m/>
    <m/>
    <m/>
    <m/>
    <m/>
    <m/>
    <s v="1023937"/>
    <n v="1125173"/>
    <s v="L103768"/>
    <s v="G406374"/>
  </r>
  <r>
    <s v="https://www.gem.wiki/Kilroot_power_station"/>
    <x v="148"/>
    <s v="Kilroot power station"/>
    <m/>
    <s v="GT6"/>
    <s v="NG"/>
    <n v="340"/>
    <x v="2"/>
    <x v="1"/>
    <s v="not found"/>
    <s v="Hydrogen capable: turbine"/>
    <s v="Y"/>
    <s v="replacement"/>
    <x v="49"/>
    <m/>
    <m/>
    <m/>
    <n v="54.725000000000001"/>
    <n v="-5.7670000000000003"/>
    <s v="exact"/>
    <s v="Carrickfergus"/>
    <m/>
    <m/>
    <s v="Antrim"/>
    <x v="3"/>
    <s v="Northern Europe"/>
    <m/>
    <m/>
    <m/>
    <m/>
    <m/>
    <m/>
    <s v="1023937"/>
    <n v="1312453"/>
    <s v="L103768"/>
    <s v="G412959"/>
  </r>
  <r>
    <s v="https://www.gem.wiki/King%27s_Lynn_power_station"/>
    <x v="148"/>
    <s v="King's Lynn power station"/>
    <m/>
    <s v="CC 1"/>
    <s v="NG"/>
    <n v="382"/>
    <x v="0"/>
    <x v="0"/>
    <s v="N"/>
    <s v="not found"/>
    <s v="not found"/>
    <s v="N"/>
    <x v="0"/>
    <m/>
    <m/>
    <m/>
    <n v="52.727829999999997"/>
    <n v="0.37974999999999998"/>
    <s v="exact"/>
    <s v="Saddlebow"/>
    <m/>
    <m/>
    <s v="Norfolk"/>
    <x v="3"/>
    <s v="Northern Europe"/>
    <s v="ENTSOE: 48WSTN000KLYN-A4"/>
    <s v="ENTSOE: 48W0000KLYN-A-1G"/>
    <s v="King's Lynn-A, KLYN-A-1"/>
    <m/>
    <m/>
    <m/>
    <s v="1121809"/>
    <n v="1125258"/>
    <s v="L401448"/>
    <s v="G401115"/>
  </r>
  <r>
    <s v="https://www.gem.wiki/King's_Lynn-B_power_station"/>
    <x v="148"/>
    <s v="King's Lynn-B power station"/>
    <m/>
    <s v="CC 1"/>
    <s v="NG"/>
    <n v="850"/>
    <x v="4"/>
    <x v="0"/>
    <s v="N"/>
    <s v="not found"/>
    <s v="not found"/>
    <m/>
    <x v="45"/>
    <m/>
    <m/>
    <m/>
    <n v="52.716239999999999"/>
    <n v="0.37914999999999999"/>
    <s v="approximate"/>
    <s v="Saddlebow"/>
    <m/>
    <m/>
    <s v="Norfolk"/>
    <x v="3"/>
    <s v="Northern Europe"/>
    <m/>
    <m/>
    <m/>
    <m/>
    <m/>
    <m/>
    <s v="1126918"/>
    <n v="1235249"/>
    <s v="L401449"/>
    <s v="G401116"/>
  </r>
  <r>
    <s v="https://www.gem.wiki/King's_Lynn-B_power_station"/>
    <x v="148"/>
    <s v="King's Lynn-B power station"/>
    <m/>
    <s v="CC 2"/>
    <s v="NG"/>
    <n v="850"/>
    <x v="4"/>
    <x v="0"/>
    <s v="N"/>
    <s v="not found"/>
    <s v="not found"/>
    <m/>
    <x v="45"/>
    <m/>
    <m/>
    <m/>
    <n v="52.716239999999999"/>
    <n v="0.37914999999999999"/>
    <s v="approximate"/>
    <s v="Saddlebow"/>
    <m/>
    <m/>
    <s v="Norfolk"/>
    <x v="3"/>
    <s v="Northern Europe"/>
    <m/>
    <m/>
    <m/>
    <m/>
    <m/>
    <m/>
    <s v="1126918"/>
    <n v="1296604"/>
    <s v="L401449"/>
    <s v="G401117"/>
  </r>
  <r>
    <s v="https://www.gem.wiki/King's_Lynn-B_power_station"/>
    <x v="148"/>
    <s v="King's Lynn-B power station"/>
    <m/>
    <s v="GT1"/>
    <s v="NG"/>
    <n v="299"/>
    <x v="4"/>
    <x v="1"/>
    <s v="not found"/>
    <s v="not found"/>
    <s v="Y"/>
    <m/>
    <x v="45"/>
    <m/>
    <m/>
    <m/>
    <n v="52.716239999999999"/>
    <n v="0.37914999999999999"/>
    <s v="approximate"/>
    <s v="Saddlebow"/>
    <m/>
    <m/>
    <s v="Norfolk"/>
    <x v="3"/>
    <s v="Northern Europe"/>
    <m/>
    <m/>
    <m/>
    <m/>
    <m/>
    <m/>
    <s v="1126918"/>
    <s v="not found"/>
    <s v="L401449"/>
    <s v="G410270"/>
  </r>
  <r>
    <s v="https://www.gem.wiki/Knapton_power_station"/>
    <x v="148"/>
    <s v="Knapton power station"/>
    <m/>
    <s v="1"/>
    <s v="NG"/>
    <n v="42"/>
    <x v="6"/>
    <x v="1"/>
    <s v="N"/>
    <s v="not found"/>
    <s v="not found"/>
    <m/>
    <x v="48"/>
    <n v="2020"/>
    <m/>
    <m/>
    <n v="54.181100000000001"/>
    <n v="-0.64195000000000002"/>
    <s v="exact"/>
    <s v="East Knapton - Malton"/>
    <m/>
    <m/>
    <s v="Yorkshire"/>
    <x v="3"/>
    <s v="Northern Europe"/>
    <m/>
    <m/>
    <m/>
    <m/>
    <m/>
    <m/>
    <s v="1020678"/>
    <n v="1125582"/>
    <s v="L400762"/>
    <s v="G400762"/>
  </r>
  <r>
    <s v="https://www.gem.wiki/Langage_power_station"/>
    <x v="148"/>
    <s v="Langage power station"/>
    <m/>
    <s v="1"/>
    <s v="NG"/>
    <n v="905"/>
    <x v="0"/>
    <x v="0"/>
    <s v="N"/>
    <s v="not found"/>
    <s v="not found"/>
    <m/>
    <x v="1"/>
    <m/>
    <m/>
    <m/>
    <n v="50.387819999999998"/>
    <n v="-4.0109899999999996"/>
    <s v="exact"/>
    <s v="Plymouth"/>
    <m/>
    <m/>
    <s v="Devon"/>
    <x v="3"/>
    <s v="Northern Europe"/>
    <s v="Bloomberg: 1000128, PU: LAGA"/>
    <s v="ENTSOE: 48W000000LAGA-14, WRI: GBR1000073"/>
    <m/>
    <m/>
    <m/>
    <m/>
    <s v="1050394"/>
    <s v="1174597, 1197900, 1197901"/>
    <s v="L400763"/>
    <s v="G400763"/>
  </r>
  <r>
    <s v="https://www.gem.wiki/Lemington_power_station"/>
    <x v="148"/>
    <s v="Lemington power station"/>
    <m/>
    <s v="IC"/>
    <s v="NG"/>
    <n v="49.5"/>
    <x v="2"/>
    <x v="6"/>
    <s v="N"/>
    <s v="not found"/>
    <s v="N"/>
    <m/>
    <x v="7"/>
    <m/>
    <m/>
    <m/>
    <n v="54.9726"/>
    <n v="-1.7142999999999999"/>
    <s v="exact"/>
    <s v="Newcastle"/>
    <m/>
    <m/>
    <s v="Northumberland"/>
    <x v="3"/>
    <s v="Northern Europe"/>
    <m/>
    <m/>
    <m/>
    <m/>
    <m/>
    <m/>
    <s v="1128185"/>
    <n v="1298608"/>
    <s v="L408856"/>
    <s v="G412958"/>
  </r>
  <r>
    <s v="https://www.gem.wiki/Lindsey_refinery_power_station"/>
    <x v="148"/>
    <s v="Lindsey refinery power station"/>
    <m/>
    <s v="1"/>
    <s v="NG"/>
    <n v="38"/>
    <x v="0"/>
    <x v="1"/>
    <s v="Y"/>
    <s v="not found"/>
    <s v="Y"/>
    <m/>
    <x v="44"/>
    <m/>
    <m/>
    <m/>
    <n v="53.640630000000002"/>
    <n v="-0.25781999999999999"/>
    <s v="exact"/>
    <s v="North Killingholm"/>
    <m/>
    <m/>
    <s v="Lincolnshire"/>
    <x v="3"/>
    <s v="Northern Europe"/>
    <m/>
    <m/>
    <m/>
    <s v="both"/>
    <s v="Oil &amp; Refining"/>
    <s v="power"/>
    <s v="1023457"/>
    <n v="1129223"/>
    <s v="L407638"/>
    <s v="G409969"/>
  </r>
  <r>
    <s v="https://www.gem.wiki/Little_Barford_power_station"/>
    <x v="148"/>
    <s v="Little Barford power station"/>
    <m/>
    <s v="1"/>
    <s v="NG"/>
    <n v="735"/>
    <x v="0"/>
    <x v="0"/>
    <s v="N"/>
    <s v="not found"/>
    <s v="not found"/>
    <m/>
    <x v="48"/>
    <m/>
    <m/>
    <m/>
    <n v="52.205329999999996"/>
    <n v="-0.26679999999999998"/>
    <s v="exact"/>
    <s v="St. Neots"/>
    <m/>
    <m/>
    <s v="Cambridgeshire"/>
    <x v="3"/>
    <s v="Northern Europe"/>
    <s v="PU: LBAR, Bloomberg: 1000130"/>
    <s v="ENTSOE: 48W000000LBAR-1Y, WRI: GBR1000371"/>
    <m/>
    <m/>
    <m/>
    <m/>
    <s v="1023602"/>
    <s v="1129370, 1129371, 1129372"/>
    <s v="L400764"/>
    <s v="G400764"/>
  </r>
  <r>
    <s v="https://www.gem.wiki/Macclesfield_Zenca_power_station"/>
    <x v="148"/>
    <s v="Macclesfield Zenca power station"/>
    <m/>
    <s v="1"/>
    <s v="NG/HFO"/>
    <n v="23"/>
    <x v="0"/>
    <x v="0"/>
    <s v="Y"/>
    <s v="not found"/>
    <s v="not found"/>
    <m/>
    <x v="11"/>
    <m/>
    <m/>
    <s v="Veolia UK"/>
    <n v="53.275459012852302"/>
    <n v="-2.1100648642793098"/>
    <s v="exact"/>
    <s v="Macclesfield"/>
    <m/>
    <m/>
    <s v="Cheshire"/>
    <x v="3"/>
    <s v="Northern Europe"/>
    <m/>
    <m/>
    <m/>
    <s v="both"/>
    <s v="Other"/>
    <s v="power"/>
    <s v="1050822"/>
    <s v="1175080, 1182881"/>
    <s v="L407637"/>
    <s v="G409968"/>
  </r>
  <r>
    <s v="https://www.gem.wiki/Marchwood_power_station"/>
    <x v="148"/>
    <s v="Marchwood power station"/>
    <m/>
    <s v="1"/>
    <s v="NG"/>
    <n v="920"/>
    <x v="0"/>
    <x v="0"/>
    <s v="N"/>
    <s v="not found"/>
    <s v="not found"/>
    <m/>
    <x v="9"/>
    <m/>
    <m/>
    <m/>
    <n v="50.897979999999997"/>
    <n v="-1.4375100000000001"/>
    <s v="exact"/>
    <s v="Southampton"/>
    <m/>
    <m/>
    <s v="Hampshire"/>
    <x v="3"/>
    <s v="Northern Europe"/>
    <s v="Bloomberg: 1000140"/>
    <s v="ENTSOE: 48W000000MRWD-1P, WRI: GBR1000311"/>
    <m/>
    <m/>
    <m/>
    <m/>
    <s v="1052944"/>
    <s v="1178357, 1200998, 1200999"/>
    <s v="L401451"/>
    <s v="G400765"/>
  </r>
  <r>
    <s v="https://www.gem.wiki/Meaford_Energy_Centre"/>
    <x v="148"/>
    <s v="Meaford Energy Centre"/>
    <m/>
    <s v="CC"/>
    <s v="NG"/>
    <n v="299"/>
    <x v="4"/>
    <x v="0"/>
    <s v="N"/>
    <s v="not found"/>
    <s v="not found"/>
    <m/>
    <x v="45"/>
    <m/>
    <m/>
    <m/>
    <n v="52.925710000000002"/>
    <n v="-2.1641300000000001"/>
    <s v="exact"/>
    <s v="Stone"/>
    <m/>
    <m/>
    <s v="Staffordshire"/>
    <x v="3"/>
    <s v="Northern Europe"/>
    <m/>
    <m/>
    <s v="Meaford Energy"/>
    <m/>
    <m/>
    <m/>
    <s v="1099401"/>
    <n v="1255360"/>
    <s v="L401452"/>
    <s v="G401119"/>
  </r>
  <r>
    <s v="https://www.gem.wiki/Medway_power_station"/>
    <x v="148"/>
    <s v="Medway power station"/>
    <m/>
    <s v="1"/>
    <s v="NG"/>
    <n v="755"/>
    <x v="0"/>
    <x v="0"/>
    <s v="N"/>
    <s v="not found"/>
    <s v="Y"/>
    <m/>
    <x v="48"/>
    <m/>
    <m/>
    <m/>
    <n v="51.43956"/>
    <n v="0.68938999999999995"/>
    <s v="exact"/>
    <s v="Rochester"/>
    <m/>
    <m/>
    <s v="Kent"/>
    <x v="3"/>
    <s v="Northern Europe"/>
    <s v="Bloomberg: 1000142"/>
    <s v="ENTSOE: 48W000000MEDP-12, WRI: GBR1000437"/>
    <m/>
    <m/>
    <m/>
    <m/>
    <s v="1022461"/>
    <s v="1117334, 1117335, 1117336"/>
    <s v="L400766"/>
    <s v="G400766"/>
  </r>
  <r>
    <s v="https://www.gem.wiki/Mill_Hill_power_station"/>
    <x v="148"/>
    <s v="Mill Hill power station"/>
    <m/>
    <s v="IC"/>
    <s v="NG"/>
    <n v="35"/>
    <x v="2"/>
    <x v="6"/>
    <m/>
    <m/>
    <m/>
    <m/>
    <x v="7"/>
    <m/>
    <m/>
    <m/>
    <n v="54.762500000000003"/>
    <n v="-1.3605"/>
    <s v="approximate"/>
    <s v="Peterlee"/>
    <m/>
    <m/>
    <s v="Durham"/>
    <x v="3"/>
    <s v="Northern Europe"/>
    <m/>
    <m/>
    <m/>
    <m/>
    <m/>
    <m/>
    <s v="1140448"/>
    <n v="1315559"/>
    <s v="L408855"/>
    <s v="G412957"/>
  </r>
  <r>
    <s v="https://www.gem.wiki/Millbrook_power_station"/>
    <x v="148"/>
    <s v="Millbrook power station"/>
    <m/>
    <s v="1"/>
    <s v="NG"/>
    <n v="299"/>
    <x v="2"/>
    <x v="1"/>
    <s v="N"/>
    <s v="Hydrogen capable: turbine"/>
    <s v="not found"/>
    <m/>
    <x v="7"/>
    <m/>
    <m/>
    <m/>
    <n v="52.070399999999999"/>
    <n v="-0.51482000000000006"/>
    <s v="approximate"/>
    <s v="Stewartby"/>
    <m/>
    <m/>
    <s v="Bedfordshire"/>
    <x v="3"/>
    <s v="Northern Europe"/>
    <m/>
    <m/>
    <s v="Rookery Millbrook"/>
    <m/>
    <m/>
    <m/>
    <s v="1102768"/>
    <n v="1260945"/>
    <s v="L401453"/>
    <s v="G401121"/>
  </r>
  <r>
    <s v="https://www.gem.wiki/North_Killingholme_power_station"/>
    <x v="148"/>
    <s v="North Killingholme power station"/>
    <m/>
    <s v="1"/>
    <s v="NG"/>
    <n v="470"/>
    <x v="4"/>
    <x v="0"/>
    <s v="Y"/>
    <s v="Hydrogen capable: turbine"/>
    <s v="Y"/>
    <m/>
    <x v="7"/>
    <m/>
    <m/>
    <m/>
    <n v="53.659609000000003"/>
    <n v="-0.25559300000000001"/>
    <s v="exact"/>
    <s v="Immingham"/>
    <m/>
    <m/>
    <s v="Lincolnshire"/>
    <x v="3"/>
    <s v="Northern Europe"/>
    <m/>
    <m/>
    <m/>
    <m/>
    <m/>
    <m/>
    <s v="1045712"/>
    <n v="1167914"/>
    <s v="L406408"/>
    <s v="G406357"/>
  </r>
  <r>
    <s v="https://www.gem.wiki/Palm_mill_power_station"/>
    <x v="148"/>
    <s v="Palm mill power station"/>
    <m/>
    <s v="1"/>
    <s v="NG"/>
    <n v="45"/>
    <x v="0"/>
    <x v="0"/>
    <s v="Y"/>
    <s v="not found"/>
    <s v="not found"/>
    <m/>
    <x v="34"/>
    <m/>
    <m/>
    <m/>
    <n v="52.733477999999998"/>
    <n v="0.38552999999999998"/>
    <s v="exact"/>
    <s v="King's Lynn"/>
    <m/>
    <m/>
    <s v="Norfolk"/>
    <x v="3"/>
    <s v="Northern Europe"/>
    <m/>
    <m/>
    <s v="PALM PP3"/>
    <s v="both"/>
    <s v="Pulp &amp; Paper"/>
    <s v="power"/>
    <s v="1102414"/>
    <s v="1260478, 1260479"/>
    <s v="L407636"/>
    <s v="G409967"/>
  </r>
  <r>
    <s v="https://www.gem.wiki/Pembroke_power_station"/>
    <x v="148"/>
    <s v="Pembroke power station"/>
    <m/>
    <s v="11"/>
    <s v="NG"/>
    <n v="465"/>
    <x v="0"/>
    <x v="0"/>
    <s v="Y"/>
    <m/>
    <s v="Y"/>
    <m/>
    <x v="39"/>
    <m/>
    <m/>
    <m/>
    <n v="51.684359999999998"/>
    <n v="-4.9966999999999997"/>
    <s v="exact"/>
    <s v="Pembroke"/>
    <m/>
    <m/>
    <s v="Pembrokeshire"/>
    <x v="3"/>
    <s v="Northern Europe"/>
    <s v="PU: PEMB, Bloomberg: 1000144"/>
    <s v="ENTSOE: 48W00000PEMB-11T, WRI: GBR1000372"/>
    <s v="Pembroke B Power Station"/>
    <m/>
    <m/>
    <m/>
    <s v="1023612"/>
    <n v="1191081"/>
    <s v="L400767"/>
    <s v="G400767"/>
  </r>
  <r>
    <s v="https://www.gem.wiki/Pembroke_power_station"/>
    <x v="148"/>
    <s v="Pembroke power station"/>
    <m/>
    <s v="21"/>
    <s v="NG"/>
    <n v="465"/>
    <x v="0"/>
    <x v="0"/>
    <s v="Y"/>
    <m/>
    <s v="Y"/>
    <m/>
    <x v="39"/>
    <m/>
    <m/>
    <m/>
    <n v="51.684359999999998"/>
    <n v="-4.9966999999999997"/>
    <s v="exact"/>
    <s v="Pembroke"/>
    <m/>
    <m/>
    <s v="Pembrokeshire"/>
    <x v="3"/>
    <s v="Northern Europe"/>
    <s v="PU: PEMB, Bloomberg: 1000144"/>
    <s v="ENTSOE: 48W00000PEMB-21Q, WRI: GBR1000372"/>
    <s v="Pembroke B Power Station"/>
    <m/>
    <m/>
    <m/>
    <s v="1023612"/>
    <n v="1191082"/>
    <s v="L400767"/>
    <s v="G400768"/>
  </r>
  <r>
    <s v="https://www.gem.wiki/Pembroke_power_station"/>
    <x v="148"/>
    <s v="Pembroke power station"/>
    <m/>
    <s v="31"/>
    <s v="NG"/>
    <n v="465"/>
    <x v="0"/>
    <x v="0"/>
    <s v="Y"/>
    <m/>
    <s v="Y"/>
    <m/>
    <x v="39"/>
    <m/>
    <m/>
    <m/>
    <n v="51.684359999999998"/>
    <n v="-4.9966999999999997"/>
    <s v="exact"/>
    <s v="Pembroke"/>
    <m/>
    <m/>
    <s v="Pembrokeshire"/>
    <x v="3"/>
    <s v="Northern Europe"/>
    <s v="PU: PEMB, Bloomberg: 1000144"/>
    <s v="ENTSOE: 48W00000PEMB-31N, WRI: GBR1000372"/>
    <s v="Pembroke B Power Station"/>
    <m/>
    <m/>
    <m/>
    <s v="1023612"/>
    <n v="1191083"/>
    <s v="L400767"/>
    <s v="G400769"/>
  </r>
  <r>
    <s v="https://www.gem.wiki/Pembroke_power_station"/>
    <x v="148"/>
    <s v="Pembroke power station"/>
    <m/>
    <s v="41"/>
    <s v="NG"/>
    <n v="445"/>
    <x v="0"/>
    <x v="0"/>
    <s v="Y"/>
    <m/>
    <s v="Y"/>
    <m/>
    <x v="39"/>
    <m/>
    <m/>
    <m/>
    <n v="51.684359999999998"/>
    <n v="-4.9966999999999997"/>
    <s v="exact"/>
    <s v="Pembroke"/>
    <m/>
    <m/>
    <s v="Pembrokeshire"/>
    <x v="3"/>
    <s v="Northern Europe"/>
    <s v="PU: PEMB, Bloomberg: 1000144"/>
    <s v="ENTSOE: 48W00000PEMB-41K, WRI: GBR1000372"/>
    <s v="Pembroke B Power Station"/>
    <m/>
    <m/>
    <m/>
    <s v="1023612"/>
    <n v="1191084"/>
    <s v="L400767"/>
    <s v="G400770"/>
  </r>
  <r>
    <s v="https://www.gem.wiki/Pembroke_power_station"/>
    <x v="148"/>
    <s v="Pembroke power station"/>
    <m/>
    <s v="51"/>
    <s v="NG"/>
    <n v="465"/>
    <x v="0"/>
    <x v="0"/>
    <s v="Y"/>
    <m/>
    <s v="Y"/>
    <m/>
    <x v="39"/>
    <m/>
    <m/>
    <m/>
    <n v="51.684359999999998"/>
    <n v="-4.9966999999999997"/>
    <s v="exact"/>
    <s v="Pembroke"/>
    <m/>
    <m/>
    <s v="Pembrokeshire"/>
    <x v="3"/>
    <s v="Northern Europe"/>
    <s v="PU: PEMB, Bloomberg: 1000144"/>
    <s v="ENTSOE: 48W00000PEMB-51H, WRI: GBR1000372"/>
    <s v="Pembroke B Power Station"/>
    <m/>
    <m/>
    <m/>
    <s v="1023612"/>
    <n v="1191085"/>
    <s v="L400767"/>
    <s v="G400771"/>
  </r>
  <r>
    <s v="https://www.gem.wiki/Pencoed_power_station"/>
    <x v="148"/>
    <s v="Pencoed power station"/>
    <m/>
    <s v="IC"/>
    <s v="NG"/>
    <n v="40.5"/>
    <x v="4"/>
    <x v="6"/>
    <s v="N"/>
    <s v="not found"/>
    <s v="not found"/>
    <m/>
    <x v="43"/>
    <m/>
    <m/>
    <m/>
    <n v="51.519959999999998"/>
    <n v="-3.4919099999999998"/>
    <s v="approximate"/>
    <s v="Pencoed"/>
    <m/>
    <m/>
    <s v="Wales"/>
    <x v="3"/>
    <s v="Northern Europe"/>
    <m/>
    <m/>
    <m/>
    <m/>
    <m/>
    <m/>
    <s v="1131633"/>
    <n v="1303145"/>
    <s v="L408854"/>
    <s v="G412956"/>
  </r>
  <r>
    <s v="https://www.gem.wiki/Peterborough_power_station"/>
    <x v="148"/>
    <s v="Peterborough power station"/>
    <m/>
    <s v="GT1 &amp; GT2"/>
    <s v="NG"/>
    <n v="245"/>
    <x v="0"/>
    <x v="0"/>
    <s v="N"/>
    <s v="not found"/>
    <s v="not found"/>
    <m/>
    <x v="19"/>
    <m/>
    <m/>
    <m/>
    <n v="52.576900000000002"/>
    <n v="-0.20399999999999999"/>
    <s v="exact"/>
    <s v="Peterborough"/>
    <m/>
    <m/>
    <s v="Cambridgeshire"/>
    <x v="3"/>
    <s v="Northern Europe"/>
    <s v="Bloomberg: 1000146 PU: PETE"/>
    <s v="ENTSOE: 48W000000PETEM1O, WRI: GBR2000128"/>
    <s v="PETERBOROUGH COMBUSTION TURBINE PLANT"/>
    <m/>
    <m/>
    <m/>
    <s v="1019909"/>
    <s v="1139636, 1139637"/>
    <s v="L400772"/>
    <s v="G400772"/>
  </r>
  <r>
    <s v="https://www.gem.wiki/Peterborough_power_station"/>
    <x v="148"/>
    <s v="Peterborough power station"/>
    <m/>
    <s v="IC"/>
    <s v="NG"/>
    <n v="49"/>
    <x v="0"/>
    <x v="6"/>
    <s v="N"/>
    <s v="not found"/>
    <s v="not found"/>
    <m/>
    <x v="6"/>
    <m/>
    <m/>
    <m/>
    <n v="52.576900000000002"/>
    <n v="-0.20399999999999999"/>
    <s v="exact"/>
    <s v="Peterborough"/>
    <m/>
    <m/>
    <s v="Cambridgeshire"/>
    <x v="3"/>
    <s v="Northern Europe"/>
    <m/>
    <m/>
    <s v="PETERBOROUGH COMBUSTION TURBINE PLANT"/>
    <m/>
    <m/>
    <m/>
    <s v="1112235"/>
    <n v="1275789"/>
    <s v="L400772"/>
    <s v="G412955"/>
  </r>
  <r>
    <s v="https://www.gem.wiki/Peterhead_power_station"/>
    <x v="148"/>
    <s v="Peterhead power station"/>
    <m/>
    <s v="1"/>
    <s v="NG"/>
    <n v="1180"/>
    <x v="0"/>
    <x v="0"/>
    <s v="N"/>
    <s v="not found"/>
    <s v="not found"/>
    <m/>
    <x v="15"/>
    <m/>
    <m/>
    <m/>
    <n v="57.477209999999999"/>
    <n v="-1.78888"/>
    <s v="exact"/>
    <s v="Peterhead"/>
    <m/>
    <m/>
    <s v="Aberdeenshire"/>
    <x v="3"/>
    <s v="Northern Europe"/>
    <s v="Bloomberg: 1000148, WRI: GBR2000723"/>
    <s v="ENTSOE: 48W000000PEHE-15"/>
    <m/>
    <m/>
    <m/>
    <m/>
    <s v="1007573"/>
    <s v="1161675, 1161676, 1161677"/>
    <s v="L400773"/>
    <s v="G400773"/>
  </r>
  <r>
    <s v="https://www.gem.wiki/Peterhead_power_station"/>
    <x v="148"/>
    <s v="Peterhead power station"/>
    <m/>
    <s v="2"/>
    <s v="NG"/>
    <n v="660"/>
    <x v="7"/>
    <x v="3"/>
    <s v="N"/>
    <s v="not found"/>
    <s v="not found"/>
    <m/>
    <x v="51"/>
    <m/>
    <m/>
    <m/>
    <n v="57.477209999999999"/>
    <n v="-1.78888"/>
    <s v="exact"/>
    <s v="Peterhead"/>
    <m/>
    <m/>
    <s v="Aberdeenshire"/>
    <x v="3"/>
    <s v="Northern Europe"/>
    <s v="Bloomberg: 1000148, WRI: GBR2000723"/>
    <s v="ENTSOE: 48W000000PEHE-23"/>
    <m/>
    <m/>
    <m/>
    <m/>
    <s v="1007573"/>
    <m/>
    <s v="L400773"/>
    <s v="G406363"/>
  </r>
  <r>
    <s v="https://www.gem.wiki/Peterhead_power_station"/>
    <x v="148"/>
    <s v="Peterhead power station"/>
    <m/>
    <s v="5"/>
    <s v="NG"/>
    <n v="900"/>
    <x v="2"/>
    <x v="0"/>
    <s v="N"/>
    <s v="Hydrogen capable: turbine"/>
    <s v="Y"/>
    <m/>
    <x v="54"/>
    <m/>
    <m/>
    <m/>
    <n v="57.477209999999999"/>
    <n v="-1.78888"/>
    <s v="exact"/>
    <s v="Peterhead"/>
    <m/>
    <m/>
    <s v="Aberdeenshire"/>
    <x v="3"/>
    <s v="Northern Europe"/>
    <s v="Bloomberg: 1000148, WRI: GBR2000723"/>
    <m/>
    <m/>
    <m/>
    <m/>
    <m/>
    <s v="1007573"/>
    <m/>
    <s v="L400773"/>
    <s v="G409410"/>
  </r>
  <r>
    <s v="https://www.gem.wiki/Port_Of_Liverpool_power_station"/>
    <x v="148"/>
    <s v="Port Of Liverpool power station"/>
    <m/>
    <s v="1"/>
    <s v="NG"/>
    <n v="30"/>
    <x v="0"/>
    <x v="1"/>
    <s v="Y"/>
    <s v="not found"/>
    <s v="not found"/>
    <m/>
    <x v="8"/>
    <m/>
    <m/>
    <m/>
    <n v="53.452190000000002"/>
    <n v="-3.0083199999999999"/>
    <s v="exact"/>
    <s v="Liverpool"/>
    <m/>
    <m/>
    <s v="Lancashire"/>
    <x v="3"/>
    <s v="Northern Europe"/>
    <m/>
    <m/>
    <m/>
    <s v="both"/>
    <s v="Other"/>
    <s v="none"/>
    <s v="1050250"/>
    <n v="1174430"/>
    <s v="L400774"/>
    <s v="G400774"/>
  </r>
  <r>
    <s v="https://www.gem.wiki/Port_Talbot_Steelworks_power_station"/>
    <x v="148"/>
    <s v="Port Talbot Steelworks power station"/>
    <m/>
    <s v="1"/>
    <s v="NG/BFG"/>
    <n v="30"/>
    <x v="0"/>
    <x v="1"/>
    <s v="Y"/>
    <s v="not found"/>
    <m/>
    <m/>
    <x v="30"/>
    <m/>
    <m/>
    <m/>
    <n v="51.567887573222301"/>
    <n v="-3.7590019042619001"/>
    <s v="exact"/>
    <s v="Port Talbot"/>
    <m/>
    <m/>
    <s v="Glamorgan"/>
    <x v="3"/>
    <s v="Northern Europe"/>
    <m/>
    <m/>
    <m/>
    <s v="both"/>
    <s v="Iron &amp; Steel"/>
    <m/>
    <s v="1011323"/>
    <n v="1140826"/>
    <s v="L408853"/>
    <s v="G412954"/>
  </r>
  <r>
    <s v="https://www.gem.wiki/Progress_Power_Station"/>
    <x v="148"/>
    <s v="Progress power station"/>
    <m/>
    <s v="1"/>
    <s v="NG"/>
    <n v="299"/>
    <x v="2"/>
    <x v="1"/>
    <s v="N"/>
    <s v="Hydrogen capable: turbine"/>
    <s v="not found"/>
    <m/>
    <x v="7"/>
    <m/>
    <m/>
    <m/>
    <n v="52.319609999999997"/>
    <n v="1.14621"/>
    <s v="approximate"/>
    <s v="Eye"/>
    <m/>
    <m/>
    <s v="Suffolk"/>
    <x v="3"/>
    <s v="Northern Europe"/>
    <m/>
    <m/>
    <s v="Eye Progress"/>
    <m/>
    <m/>
    <m/>
    <s v="1098015"/>
    <n v="1253172"/>
    <s v="L401454"/>
    <s v="G401120"/>
  </r>
  <r>
    <s v="https://www.gem.wiki/Ratcliffe_power_station"/>
    <x v="148"/>
    <s v="Ratcliffe power station"/>
    <m/>
    <s v="GT1"/>
    <s v="HFO/D"/>
    <n v="32"/>
    <x v="0"/>
    <x v="1"/>
    <s v="N"/>
    <m/>
    <s v="N"/>
    <m/>
    <x v="74"/>
    <m/>
    <m/>
    <m/>
    <n v="52.866945000000001"/>
    <n v="-1.2566349999999999"/>
    <s v="exact"/>
    <s v="Ratcliffe"/>
    <m/>
    <m/>
    <s v="Nottinghamshire"/>
    <x v="3"/>
    <s v="Northern Europe"/>
    <m/>
    <m/>
    <m/>
    <m/>
    <m/>
    <m/>
    <m/>
    <m/>
    <s v="L103760"/>
    <s v="G412953"/>
  </r>
  <r>
    <s v="https://www.gem.wiki/Rocksavage_power_station"/>
    <x v="148"/>
    <s v="Rocksavage power station"/>
    <m/>
    <s v="1"/>
    <s v="NG"/>
    <n v="810"/>
    <x v="0"/>
    <x v="0"/>
    <s v="N"/>
    <s v="not found"/>
    <s v="not found"/>
    <m/>
    <x v="23"/>
    <m/>
    <m/>
    <m/>
    <n v="53.315219999999997"/>
    <n v="-2.7227800000000002"/>
    <s v="exact"/>
    <s v="Runcorn"/>
    <m/>
    <m/>
    <s v="Cheshire"/>
    <x v="3"/>
    <s v="Northern Europe"/>
    <s v="Bloomberg: 1000154"/>
    <s v="ENTSOE: 48W000000ROCK-16, WRI: GBR1000212"/>
    <m/>
    <m/>
    <m/>
    <m/>
    <s v="1019722"/>
    <s v="1143814, 1143815, 1143816"/>
    <s v="L400775"/>
    <s v="G400775"/>
  </r>
  <r>
    <s v="https://www.gem.wiki/Rye_House_power_station"/>
    <x v="148"/>
    <s v="Rye House power station"/>
    <m/>
    <s v="1"/>
    <s v="NG"/>
    <n v="715"/>
    <x v="0"/>
    <x v="0"/>
    <s v="N"/>
    <s v="not found"/>
    <s v="not found"/>
    <m/>
    <x v="19"/>
    <m/>
    <m/>
    <m/>
    <n v="51.763170000000002"/>
    <n v="9.7400000000000004E-3"/>
    <s v="exact"/>
    <s v="Hoddesdon"/>
    <m/>
    <m/>
    <s v="Hertfordshire"/>
    <x v="3"/>
    <s v="Northern Europe"/>
    <s v="Bloomberg: 1000160, PU: RYHPS"/>
    <s v="ENTSOE: 48W00000RYHPS-1J, WRI: GBR1000466"/>
    <m/>
    <m/>
    <m/>
    <m/>
    <s v="1025737"/>
    <s v="1144431, 1144432, 1144433, 1144434"/>
    <s v="L400776"/>
    <s v="G400776"/>
  </r>
  <r>
    <s v="https://www.gem.wiki/Saica_Paper_Mill_power_station"/>
    <x v="148"/>
    <s v="Saica Paper Mill power station"/>
    <m/>
    <s v="1"/>
    <s v="NG"/>
    <n v="135"/>
    <x v="0"/>
    <x v="0"/>
    <s v="Y"/>
    <s v="not found"/>
    <s v="not found"/>
    <m/>
    <x v="22"/>
    <m/>
    <m/>
    <m/>
    <n v="53.425980000000003"/>
    <n v="-2.4153500000000001"/>
    <s v="exact"/>
    <s v="Partington"/>
    <m/>
    <m/>
    <s v="Bolton"/>
    <x v="3"/>
    <s v="Northern Europe"/>
    <m/>
    <m/>
    <m/>
    <s v="both"/>
    <s v="Pulp &amp; Paper"/>
    <s v="both"/>
    <s v="1120883"/>
    <n v="1288472"/>
    <s v="L407763"/>
    <s v="G410269"/>
  </r>
  <r>
    <s v="https://www.gem.wiki/Saltend_power_station"/>
    <x v="148"/>
    <s v="Saltend power station"/>
    <m/>
    <s v="1"/>
    <s v="NG"/>
    <n v="400"/>
    <x v="0"/>
    <x v="0"/>
    <s v="Y"/>
    <s v="not found"/>
    <s v="not found"/>
    <m/>
    <x v="15"/>
    <m/>
    <m/>
    <m/>
    <n v="53.735430000000001"/>
    <n v="-0.24315000000000001"/>
    <s v="exact"/>
    <s v="Hull"/>
    <m/>
    <m/>
    <s v="Yorkshire"/>
    <x v="3"/>
    <s v="Northern Europe"/>
    <s v="Bloomberg: 1000162"/>
    <s v="ENTSOE: 48W000000SCCL-1U, WRI: GBR2000263"/>
    <m/>
    <s v="both"/>
    <s v="Chemicals"/>
    <s v="power"/>
    <s v="1038552"/>
    <n v="1159909"/>
    <s v="L400777"/>
    <s v="G400777"/>
  </r>
  <r>
    <s v="https://www.gem.wiki/Saltend_power_station"/>
    <x v="148"/>
    <s v="Saltend power station"/>
    <m/>
    <s v="2"/>
    <s v="NG"/>
    <n v="400"/>
    <x v="0"/>
    <x v="0"/>
    <s v="Y"/>
    <s v="not found"/>
    <s v="not found"/>
    <m/>
    <x v="15"/>
    <m/>
    <m/>
    <m/>
    <n v="53.735430000000001"/>
    <n v="-0.24315000000000001"/>
    <s v="exact"/>
    <s v="Hull"/>
    <m/>
    <m/>
    <s v="Yorkshire"/>
    <x v="3"/>
    <s v="Northern Europe"/>
    <s v="Bloomberg: 1000162"/>
    <s v="ENTSOE: 48W000000SCCL-2S, WRI: GBR2000263"/>
    <m/>
    <s v="both"/>
    <s v="Chemicals"/>
    <s v="power"/>
    <s v="1038552"/>
    <n v="1160826"/>
    <s v="L400777"/>
    <s v="G400778"/>
  </r>
  <r>
    <s v="https://www.gem.wiki/Saltend_power_station"/>
    <x v="148"/>
    <s v="Saltend power station"/>
    <m/>
    <s v="3"/>
    <s v="NG"/>
    <n v="400"/>
    <x v="0"/>
    <x v="0"/>
    <s v="Y"/>
    <s v="not found"/>
    <s v="not found"/>
    <m/>
    <x v="15"/>
    <m/>
    <m/>
    <m/>
    <n v="53.735430000000001"/>
    <n v="-0.24315000000000001"/>
    <s v="exact"/>
    <s v="Hull"/>
    <m/>
    <m/>
    <s v="Yorkshire"/>
    <x v="3"/>
    <s v="Northern Europe"/>
    <s v="Bloomberg: 1000162"/>
    <s v="ENTSOE: 48W000000SCCL-3Q, WRI: GBR2000263"/>
    <m/>
    <s v="both"/>
    <s v="Chemicals"/>
    <s v="power"/>
    <s v="1038552"/>
    <n v="1160827"/>
    <s v="L400777"/>
    <s v="G400779"/>
  </r>
  <r>
    <s v="https://www.gem.wiki/Saltholme_North_power_station"/>
    <x v="148"/>
    <s v="Saltholme North power station"/>
    <m/>
    <s v="IC1-4"/>
    <s v="NG"/>
    <n v="50.4"/>
    <x v="0"/>
    <x v="6"/>
    <m/>
    <s v="Hydrogen capable: turbine"/>
    <s v="Y"/>
    <s v="N"/>
    <x v="30"/>
    <m/>
    <m/>
    <m/>
    <n v="54.603904999999997"/>
    <n v="-1.2149022990365199"/>
    <s v="approximate"/>
    <s v="Saltholme"/>
    <m/>
    <m/>
    <s v="Durham"/>
    <x v="3"/>
    <s v="Northern Europe"/>
    <m/>
    <m/>
    <m/>
    <m/>
    <m/>
    <m/>
    <s v="1132794"/>
    <n v="1304769"/>
    <s v="L408852"/>
    <s v="G412952"/>
  </r>
  <r>
    <s v="https://www.gem.wiki/Saltholme_South_power_station"/>
    <x v="148"/>
    <s v="Saltholme South power station"/>
    <m/>
    <s v="IC1-4"/>
    <s v="NG"/>
    <n v="50.4"/>
    <x v="0"/>
    <x v="6"/>
    <m/>
    <s v="Hydrogen capable: turbine"/>
    <s v="Y"/>
    <s v="N"/>
    <x v="30"/>
    <m/>
    <m/>
    <m/>
    <n v="54.603904999999997"/>
    <n v="-1.2149022990365199"/>
    <s v="approximate"/>
    <s v="Saltholme"/>
    <m/>
    <m/>
    <s v="Durham"/>
    <x v="3"/>
    <s v="Northern Europe"/>
    <m/>
    <m/>
    <m/>
    <m/>
    <m/>
    <m/>
    <s v="1136160"/>
    <n v="1309662"/>
    <s v="L408865"/>
    <s v="G412951"/>
  </r>
  <r>
    <s v="https://www.gem.wiki/Sandbach_power_station"/>
    <x v="148"/>
    <s v="Sandbach power station"/>
    <m/>
    <s v="1"/>
    <s v="NG"/>
    <n v="56"/>
    <x v="6"/>
    <x v="0"/>
    <s v="Y"/>
    <s v="not found"/>
    <s v="not found"/>
    <m/>
    <x v="14"/>
    <n v="2020"/>
    <m/>
    <m/>
    <n v="53.16536"/>
    <n v="-2.4060800000000002"/>
    <s v="exact"/>
    <s v="Sandbach"/>
    <m/>
    <m/>
    <s v="Cheshire"/>
    <x v="3"/>
    <s v="Northern Europe"/>
    <m/>
    <s v="WRI: GBR1000114"/>
    <m/>
    <m/>
    <m/>
    <m/>
    <s v="1038548"/>
    <s v="1159904, 1160679"/>
    <s v="L400780"/>
    <s v="G400780"/>
  </r>
  <r>
    <s v="https://www.gem.wiki/Seabank_power_station"/>
    <x v="148"/>
    <s v="Seabank power station"/>
    <m/>
    <s v="1"/>
    <s v="NG"/>
    <n v="836"/>
    <x v="0"/>
    <x v="0"/>
    <s v="N"/>
    <s v="not found"/>
    <s v="not found"/>
    <m/>
    <x v="15"/>
    <m/>
    <m/>
    <m/>
    <n v="51.539200000000001"/>
    <n v="-2.67"/>
    <s v="exact"/>
    <s v="Bristol"/>
    <m/>
    <m/>
    <s v="Bristol"/>
    <x v="3"/>
    <s v="Northern Europe"/>
    <s v="Bloomberg: 1000164, PU: SEAB"/>
    <s v="ENTSOE: 48W000000SEAB-1V, WRI: GBR2000806"/>
    <m/>
    <m/>
    <m/>
    <m/>
    <s v="1028387"/>
    <s v="1146533, 1162520, 1146532"/>
    <s v="L400781"/>
    <s v="G400781"/>
  </r>
  <r>
    <s v="https://www.gem.wiki/Seabank_power_station"/>
    <x v="148"/>
    <s v="Seabank power station"/>
    <m/>
    <s v="2"/>
    <s v="NG"/>
    <n v="422"/>
    <x v="0"/>
    <x v="0"/>
    <s v="N"/>
    <s v="not found"/>
    <s v="not found"/>
    <m/>
    <x v="15"/>
    <m/>
    <m/>
    <m/>
    <n v="51.539200000000001"/>
    <n v="-2.67"/>
    <s v="exact"/>
    <s v="Bristol"/>
    <m/>
    <m/>
    <s v="Bristol"/>
    <x v="3"/>
    <s v="Northern Europe"/>
    <s v="Bloomberg: 1000164, PU: SEAB"/>
    <s v="ENTSOE: 48W000000SEAB-2T, WRI: GBR1000480"/>
    <m/>
    <m/>
    <m/>
    <m/>
    <s v="1028387"/>
    <n v="1166117"/>
    <s v="L400781"/>
    <s v="G400782"/>
  </r>
  <r>
    <s v="https://www.gem.wiki/Seal_Sands_power_station"/>
    <x v="148"/>
    <s v="Seal Sands power station"/>
    <m/>
    <s v="1"/>
    <s v="NG"/>
    <n v="55"/>
    <x v="0"/>
    <x v="0"/>
    <s v="Y"/>
    <s v="not found"/>
    <s v="not found"/>
    <m/>
    <x v="14"/>
    <m/>
    <m/>
    <m/>
    <n v="54.610203238613003"/>
    <n v="-1.1699956217126399"/>
    <s v="exact"/>
    <s v="Stockton"/>
    <m/>
    <m/>
    <s v="Durham"/>
    <x v="3"/>
    <s v="Northern Europe"/>
    <m/>
    <m/>
    <m/>
    <m/>
    <m/>
    <m/>
    <s v="1023459, 1049428"/>
    <s v="1173257, 1173258, 1146538, 1146539"/>
    <s v="L407585"/>
    <s v="G409893"/>
  </r>
  <r>
    <s v="https://www.gem.wiki/Severn_power_station"/>
    <x v="148"/>
    <s v="Severn power station"/>
    <m/>
    <s v="10"/>
    <s v="NG"/>
    <n v="425"/>
    <x v="7"/>
    <x v="0"/>
    <s v="N"/>
    <s v="not found"/>
    <s v="not found"/>
    <m/>
    <x v="1"/>
    <m/>
    <m/>
    <m/>
    <n v="51.547499999999999"/>
    <n v="-2.9750000000000001"/>
    <s v="exact"/>
    <s v="Newport"/>
    <m/>
    <m/>
    <s v="Monmouthshire"/>
    <x v="3"/>
    <s v="Northern Europe"/>
    <s v="Bloomberg: 1000166"/>
    <s v="ENTSOE: 48W00000SVRP-10A, WRI: GBR1000313"/>
    <m/>
    <m/>
    <m/>
    <m/>
    <s v="1063557"/>
    <n v="1193917"/>
    <s v="L400783"/>
    <s v="G400783"/>
  </r>
  <r>
    <s v="https://www.gem.wiki/Severn_power_station"/>
    <x v="148"/>
    <s v="Severn power station"/>
    <m/>
    <s v="20"/>
    <s v="NG"/>
    <n v="425"/>
    <x v="7"/>
    <x v="0"/>
    <s v="N"/>
    <s v="not found"/>
    <s v="not found"/>
    <m/>
    <x v="17"/>
    <m/>
    <m/>
    <m/>
    <n v="51.547499999999999"/>
    <n v="-2.9750000000000001"/>
    <s v="exact"/>
    <s v="Newport"/>
    <m/>
    <m/>
    <s v="Monmouthshire"/>
    <x v="3"/>
    <s v="Northern Europe"/>
    <s v="Bloomberg: 1000166"/>
    <s v="ENTSOE: 48W00000SVRP-207, WRI: GBR1000313"/>
    <m/>
    <m/>
    <m/>
    <m/>
    <s v="1063557"/>
    <n v="1204665"/>
    <s v="L400783"/>
    <s v="G400784"/>
  </r>
  <r>
    <s v="https://www.gem.wiki/Shoreham_power_station"/>
    <x v="148"/>
    <s v="Shoreham power station"/>
    <m/>
    <s v="1"/>
    <s v="NG"/>
    <n v="420"/>
    <x v="0"/>
    <x v="0"/>
    <s v="N"/>
    <s v="not found"/>
    <s v="not found"/>
    <m/>
    <x v="15"/>
    <m/>
    <m/>
    <m/>
    <n v="50.829920000000001"/>
    <n v="-0.23144000000000001"/>
    <s v="exact"/>
    <s v="Southwick"/>
    <m/>
    <m/>
    <s v="West Sussex"/>
    <x v="3"/>
    <s v="Northern Europe"/>
    <s v="Bloomberg: 1000170, PU: SHOS"/>
    <s v="ENTSOE: 48W000000SHOS-1N, WRI: GBR2000769"/>
    <m/>
    <m/>
    <m/>
    <m/>
    <s v="1028380"/>
    <n v="1148061"/>
    <s v="L400785"/>
    <s v="G400785"/>
  </r>
  <r>
    <s v="https://www.gem.wiki/Smurfit_Townsend_Hook_power_station"/>
    <x v="148"/>
    <s v="Smurfit Townsend Hook power station"/>
    <m/>
    <s v="1"/>
    <s v="NG"/>
    <n v="115"/>
    <x v="0"/>
    <x v="0"/>
    <s v="Y"/>
    <s v="not found"/>
    <s v="not found"/>
    <m/>
    <x v="34"/>
    <m/>
    <m/>
    <s v="SSE Thermal"/>
    <n v="51.328769999999999"/>
    <n v="0.45111000000000001"/>
    <s v="exact"/>
    <s v="Snodland"/>
    <m/>
    <m/>
    <s v="Hook"/>
    <x v="3"/>
    <s v="Northern Europe"/>
    <m/>
    <m/>
    <m/>
    <s v="both"/>
    <s v="Pulp &amp; Paper"/>
    <s v="power"/>
    <s v="1028347"/>
    <s v="1148875, 1148876"/>
    <s v="L407762"/>
    <s v="G410268"/>
  </r>
  <r>
    <s v="https://www.gem.wiki/South_Humber_Bank_power_station"/>
    <x v="148"/>
    <s v="South Humber Bank power station"/>
    <m/>
    <s v="1"/>
    <s v="NG"/>
    <n v="810"/>
    <x v="0"/>
    <x v="0"/>
    <s v="N"/>
    <s v="not found"/>
    <s v="not found"/>
    <m/>
    <x v="44"/>
    <m/>
    <m/>
    <m/>
    <n v="53.60078"/>
    <n v="-0.14462"/>
    <s v="exact"/>
    <s v="Stallingborough"/>
    <m/>
    <m/>
    <s v="Lincolnshire"/>
    <x v="3"/>
    <s v="Northern Europe"/>
    <s v="Bloomberg: 1000176, PU: SHBA"/>
    <s v="ENTSOE: 48W000000SHBA-1C, WRI: GBR1000074"/>
    <m/>
    <m/>
    <m/>
    <m/>
    <s v="1018950"/>
    <s v="1149755, 1149756, 1149757, 1149758"/>
    <s v="L400786"/>
    <s v="G400786"/>
  </r>
  <r>
    <s v="https://www.gem.wiki/South_Humber_Bank_power_station"/>
    <x v="148"/>
    <s v="South Humber Bank power station"/>
    <m/>
    <s v="2"/>
    <s v="NG"/>
    <n v="580"/>
    <x v="0"/>
    <x v="0"/>
    <s v="N"/>
    <s v="not found"/>
    <s v="not found"/>
    <m/>
    <x v="44"/>
    <m/>
    <m/>
    <m/>
    <n v="53.60078"/>
    <n v="-0.14462"/>
    <s v="exact"/>
    <s v="Stallingborough"/>
    <m/>
    <m/>
    <s v="Lincolnshire"/>
    <x v="3"/>
    <s v="Northern Europe"/>
    <s v="Bloomberg: 1000178, PU: SHBAB"/>
    <s v="ENTSOE: 48W000000SHBA-2A, WRI: GBR1000074"/>
    <m/>
    <m/>
    <m/>
    <m/>
    <s v="1018950"/>
    <s v="1149759, 1149760, 1149761"/>
    <s v="L400786"/>
    <s v="G400787"/>
  </r>
  <r>
    <s v="https://www.gem.wiki/Spalding_power_station"/>
    <x v="148"/>
    <s v="Spalding power station"/>
    <m/>
    <s v="1"/>
    <s v="NG"/>
    <n v="950"/>
    <x v="0"/>
    <x v="0"/>
    <s v="N"/>
    <s v="not found"/>
    <s v="not found"/>
    <m/>
    <x v="8"/>
    <m/>
    <m/>
    <m/>
    <n v="52.807209999999998"/>
    <n v="-0.13333999999999999"/>
    <s v="exact"/>
    <s v="Spalding"/>
    <m/>
    <m/>
    <s v="Lincolnshire"/>
    <x v="3"/>
    <s v="Northern Europe"/>
    <s v="PU: SPLN, Bloomberg: 1000180"/>
    <s v="ENTSOE: 48W000000SPLN-1A, WRI: GBR0006165"/>
    <m/>
    <m/>
    <m/>
    <m/>
    <s v="1019719"/>
    <s v="1136517, 1179991, 1179992"/>
    <s v="L400788"/>
    <s v="G400788"/>
  </r>
  <r>
    <s v="https://www.gem.wiki/Spalding_power_station"/>
    <x v="148"/>
    <s v="Spalding power station"/>
    <m/>
    <s v="2"/>
    <s v="NG"/>
    <n v="300"/>
    <x v="0"/>
    <x v="1"/>
    <s v="N"/>
    <s v="Hydrogen capable: turbine"/>
    <s v="not found"/>
    <m/>
    <x v="0"/>
    <m/>
    <m/>
    <m/>
    <n v="52.807209999999998"/>
    <n v="-0.13333999999999999"/>
    <s v="exact"/>
    <s v="Spalding"/>
    <m/>
    <m/>
    <s v="Lincolnshire"/>
    <x v="3"/>
    <s v="Northern Europe"/>
    <s v="PU: SEEL, Bloomberg: 1000180"/>
    <s v="ENTSOE: 48W000000SEEL-18"/>
    <m/>
    <m/>
    <m/>
    <m/>
    <s v="1019719"/>
    <n v="1290855"/>
    <s v="L400788"/>
    <s v="G400789"/>
  </r>
  <r>
    <s v="https://www.gem.wiki/Staythorpe_C_power_station"/>
    <x v="148"/>
    <s v="Staythorpe C power station"/>
    <m/>
    <s v="1"/>
    <s v="NG"/>
    <n v="443"/>
    <x v="0"/>
    <x v="0"/>
    <s v="N"/>
    <s v="not found"/>
    <s v="Y"/>
    <s v="replacement"/>
    <x v="17"/>
    <m/>
    <m/>
    <m/>
    <n v="53.073680000000003"/>
    <n v="-0.85901000000000005"/>
    <s v="exact"/>
    <s v="Newark"/>
    <m/>
    <m/>
    <s v="Nottinghamshire"/>
    <x v="3"/>
    <s v="Northern Europe"/>
    <s v="Bloomberg: 1000182"/>
    <s v="ENTSOE: 48W000000STAY-1Y"/>
    <m/>
    <m/>
    <m/>
    <m/>
    <s v="1064569"/>
    <n v="1149851"/>
    <s v="L400790"/>
    <s v="G400790"/>
  </r>
  <r>
    <s v="https://www.gem.wiki/Staythorpe_C_power_station"/>
    <x v="148"/>
    <s v="Staythorpe C power station"/>
    <m/>
    <s v="2"/>
    <s v="NG"/>
    <n v="443"/>
    <x v="0"/>
    <x v="0"/>
    <s v="N"/>
    <s v="not found"/>
    <s v="Y"/>
    <s v="replacement"/>
    <x v="17"/>
    <m/>
    <m/>
    <m/>
    <n v="53.073680000000003"/>
    <n v="-0.85901000000000005"/>
    <s v="exact"/>
    <s v="Newark"/>
    <m/>
    <m/>
    <s v="Nottinghamshire"/>
    <x v="3"/>
    <s v="Northern Europe"/>
    <s v="Bloomberg: 1000182"/>
    <s v="ENTSOE: 48W000000STAY-2W"/>
    <m/>
    <m/>
    <m/>
    <m/>
    <s v="1064569"/>
    <n v="1169416"/>
    <s v="L400790"/>
    <s v="G400791"/>
  </r>
  <r>
    <s v="https://www.gem.wiki/Staythorpe_C_power_station"/>
    <x v="148"/>
    <s v="Staythorpe C power station"/>
    <m/>
    <s v="3"/>
    <s v="NG"/>
    <n v="443"/>
    <x v="0"/>
    <x v="0"/>
    <s v="N"/>
    <s v="not found"/>
    <s v="Y"/>
    <s v="replacement"/>
    <x v="17"/>
    <m/>
    <m/>
    <m/>
    <n v="53.073680000000003"/>
    <n v="-0.85901000000000005"/>
    <s v="exact"/>
    <s v="Newark"/>
    <m/>
    <m/>
    <s v="Nottinghamshire"/>
    <x v="3"/>
    <s v="Northern Europe"/>
    <s v="Bloomberg: 1000182"/>
    <s v="ENTSOE: 48W000000STAY-3U"/>
    <m/>
    <m/>
    <m/>
    <m/>
    <s v="1064569"/>
    <n v="1169417"/>
    <s v="L400790"/>
    <s v="G400792"/>
  </r>
  <r>
    <s v="https://www.gem.wiki/Staythorpe_C_power_station"/>
    <x v="148"/>
    <s v="Staythorpe C power station"/>
    <m/>
    <s v="4"/>
    <s v="NG"/>
    <n v="443"/>
    <x v="0"/>
    <x v="0"/>
    <s v="N"/>
    <s v="not found"/>
    <s v="Y"/>
    <s v="replacement"/>
    <x v="17"/>
    <m/>
    <m/>
    <m/>
    <n v="53.073680000000003"/>
    <n v="-0.85901000000000005"/>
    <s v="exact"/>
    <s v="Newark"/>
    <m/>
    <m/>
    <s v="Nottinghamshire"/>
    <x v="3"/>
    <s v="Northern Europe"/>
    <s v="Bloomberg: 1000182"/>
    <s v="ENTSOE: 48W000000STAY-4S"/>
    <m/>
    <m/>
    <m/>
    <m/>
    <s v="1064569"/>
    <n v="1169418"/>
    <s v="L400790"/>
    <s v="G400793"/>
  </r>
  <r>
    <s v="https://www.gem.wiki/Sullom_Voe_Terminal_power_station"/>
    <x v="148"/>
    <s v="Sullom Voe Terminal power station"/>
    <m/>
    <s v="1"/>
    <s v="HFO"/>
    <n v="25"/>
    <x v="0"/>
    <x v="1"/>
    <s v="Y"/>
    <m/>
    <m/>
    <m/>
    <x v="68"/>
    <m/>
    <m/>
    <m/>
    <n v="60.4649"/>
    <n v="-1.2793000000000001"/>
    <s v="exact"/>
    <s v="Shetland"/>
    <m/>
    <m/>
    <s v="United Kingdom"/>
    <x v="3"/>
    <s v="Northern Europe"/>
    <m/>
    <m/>
    <m/>
    <s v="both"/>
    <s v="Oil &amp; Refining"/>
    <m/>
    <m/>
    <m/>
    <s v="L408864"/>
    <s v="G412950"/>
  </r>
  <r>
    <s v="https://www.gem.wiki/Sullom_Voe_Terminal_power_station"/>
    <x v="148"/>
    <s v="Sullom Voe Terminal power station"/>
    <m/>
    <s v="2"/>
    <s v="HFO"/>
    <n v="25"/>
    <x v="0"/>
    <x v="1"/>
    <s v="Y"/>
    <m/>
    <m/>
    <m/>
    <x v="68"/>
    <m/>
    <m/>
    <m/>
    <n v="60.4649"/>
    <n v="-1.2793000000000001"/>
    <s v="exact"/>
    <s v="Shetland"/>
    <m/>
    <m/>
    <s v="United Kingdom"/>
    <x v="3"/>
    <s v="Northern Europe"/>
    <m/>
    <m/>
    <m/>
    <s v="both"/>
    <s v="Oil &amp; Refining"/>
    <m/>
    <m/>
    <m/>
    <s v="L408864"/>
    <s v="G412949"/>
  </r>
  <r>
    <s v="https://www.gem.wiki/Sullom_Voe_Terminal_power_station"/>
    <x v="148"/>
    <s v="Sullom Voe Terminal power station"/>
    <m/>
    <s v="3"/>
    <s v="HFO"/>
    <n v="25"/>
    <x v="0"/>
    <x v="1"/>
    <s v="Y"/>
    <m/>
    <m/>
    <m/>
    <x v="68"/>
    <m/>
    <m/>
    <m/>
    <n v="60.4649"/>
    <n v="-1.2793000000000001"/>
    <s v="exact"/>
    <s v="Shetland"/>
    <m/>
    <m/>
    <s v="United Kingdom"/>
    <x v="3"/>
    <s v="Northern Europe"/>
    <m/>
    <m/>
    <m/>
    <s v="both"/>
    <s v="Oil &amp; Refining"/>
    <m/>
    <m/>
    <m/>
    <s v="L408864"/>
    <s v="G412948"/>
  </r>
  <r>
    <s v="https://www.gem.wiki/Sullom_Voe_Terminal_power_station"/>
    <x v="148"/>
    <s v="Sullom Voe Terminal power station"/>
    <m/>
    <s v="4"/>
    <s v="HFO"/>
    <n v="25"/>
    <x v="0"/>
    <x v="1"/>
    <s v="Y"/>
    <m/>
    <m/>
    <m/>
    <x v="68"/>
    <m/>
    <m/>
    <m/>
    <n v="60.4649"/>
    <n v="-1.2793000000000001"/>
    <s v="exact"/>
    <s v="Shetland"/>
    <m/>
    <m/>
    <s v="United Kingdom"/>
    <x v="3"/>
    <s v="Northern Europe"/>
    <m/>
    <m/>
    <m/>
    <s v="both"/>
    <s v="Oil &amp; Refining"/>
    <m/>
    <m/>
    <m/>
    <s v="L408864"/>
    <s v="G412947"/>
  </r>
  <r>
    <s v="https://www.gem.wiki/Sutton_Bridge_power_station"/>
    <x v="148"/>
    <s v="Sutton Bridge power station"/>
    <m/>
    <s v="1"/>
    <s v="NG"/>
    <n v="819"/>
    <x v="7"/>
    <x v="0"/>
    <s v="N"/>
    <s v="not found"/>
    <s v="not found"/>
    <m/>
    <x v="14"/>
    <m/>
    <m/>
    <m/>
    <n v="52.757129999999997"/>
    <n v="0.19189000000000001"/>
    <s v="exact"/>
    <s v="Sutton Bridge"/>
    <m/>
    <m/>
    <s v="Lincolnshire"/>
    <x v="3"/>
    <s v="Northern Europe"/>
    <s v="Bloomberg: 1000184"/>
    <s v="ENTSOE: 48W000000SUTB-1P, WRI: GBR2000518"/>
    <m/>
    <m/>
    <m/>
    <m/>
    <s v="1016538"/>
    <s v="1150651, 1150652, 1150653"/>
    <s v="L400794"/>
    <s v="G400794"/>
  </r>
  <r>
    <s v="https://www.gem.wiki/Taylor%27s_Lane_GT_power_station"/>
    <x v="148"/>
    <s v="Taylor's Lane GT power station"/>
    <m/>
    <s v="2"/>
    <s v="NG/FO"/>
    <n v="72"/>
    <x v="0"/>
    <x v="1"/>
    <s v="N"/>
    <s v="not found"/>
    <s v="not found"/>
    <m/>
    <x v="76"/>
    <m/>
    <m/>
    <m/>
    <n v="51.54609"/>
    <n v="-0.25730999999999998"/>
    <s v="exact"/>
    <s v="London"/>
    <m/>
    <m/>
    <s v="Greater London"/>
    <x v="3"/>
    <s v="Northern Europe"/>
    <s v="Bloomberg: 1000186"/>
    <s v="ENTSOE: 48W000000TAYL2GY WRI: GBR1000499"/>
    <m/>
    <m/>
    <m/>
    <m/>
    <s v="1127675"/>
    <n v="1297829"/>
    <s v="L400795"/>
    <s v="G400795"/>
  </r>
  <r>
    <s v="https://www.gem.wiki/Taylor%27s_Lane_GT_power_station"/>
    <x v="148"/>
    <s v="Taylor's Lane GT power station"/>
    <m/>
    <s v="3"/>
    <s v="NG/FO"/>
    <n v="72"/>
    <x v="0"/>
    <x v="1"/>
    <s v="N"/>
    <s v="not found"/>
    <s v="not found"/>
    <m/>
    <x v="60"/>
    <m/>
    <m/>
    <m/>
    <n v="51.54609"/>
    <n v="-0.25730999999999998"/>
    <s v="exact"/>
    <s v="London"/>
    <m/>
    <m/>
    <s v="Greater London"/>
    <x v="3"/>
    <s v="Northern Europe"/>
    <s v="Bloomberg: 1000186"/>
    <s v="ENTSOE: 48W000000TAYL3GV, WRI: GBR1000499"/>
    <m/>
    <m/>
    <m/>
    <m/>
    <s v="1127675"/>
    <n v="1297830"/>
    <s v="L400795"/>
    <s v="G400796"/>
  </r>
  <r>
    <s v="https://www.gem.wiki/Tees_Combined-Cycle_Power_Plant"/>
    <x v="148"/>
    <s v="Tees Combined-Cycle Power Plant"/>
    <m/>
    <s v="CC 1"/>
    <s v="NG"/>
    <n v="850"/>
    <x v="4"/>
    <x v="0"/>
    <s v="N"/>
    <s v="not found"/>
    <s v="Y"/>
    <m/>
    <x v="7"/>
    <m/>
    <m/>
    <m/>
    <n v="54.580840000000002"/>
    <n v="-1.14422"/>
    <s v="approximate"/>
    <s v="Grangetown - Redcar &amp; Cleveland"/>
    <m/>
    <m/>
    <s v="North Yorkshire"/>
    <x v="3"/>
    <s v="Northern Europe"/>
    <s v="Bloomberg: 1000192"/>
    <m/>
    <m/>
    <m/>
    <m/>
    <m/>
    <s v="1127675"/>
    <n v="1297829"/>
    <s v="L401455"/>
    <s v="G401122"/>
  </r>
  <r>
    <s v="https://www.gem.wiki/Tees_Combined-Cycle_Power_Plant"/>
    <x v="148"/>
    <s v="Tees Combined-Cycle Power Plant"/>
    <m/>
    <s v="CC 2"/>
    <s v="NG"/>
    <n v="850"/>
    <x v="4"/>
    <x v="0"/>
    <s v="N"/>
    <s v="not found"/>
    <s v="Y"/>
    <m/>
    <x v="7"/>
    <m/>
    <m/>
    <m/>
    <n v="54.580840000000002"/>
    <n v="-1.14422"/>
    <s v="approximate"/>
    <s v="Grangetown - Redcar &amp; Cleveland"/>
    <m/>
    <m/>
    <s v="North Yorkshire"/>
    <x v="3"/>
    <s v="Northern Europe"/>
    <s v="Bloomberg: 1000192"/>
    <m/>
    <m/>
    <m/>
    <m/>
    <m/>
    <s v="1127675"/>
    <n v="1297830"/>
    <s v="L401455"/>
    <s v="G401123"/>
  </r>
  <r>
    <s v="https://www.gem.wiki/Thornhill_power_station"/>
    <x v="148"/>
    <s v="Thornhill power station"/>
    <m/>
    <s v="1"/>
    <s v="NG"/>
    <n v="50"/>
    <x v="0"/>
    <x v="0"/>
    <s v="Y"/>
    <s v="not found"/>
    <s v="not found"/>
    <m/>
    <x v="23"/>
    <m/>
    <m/>
    <m/>
    <n v="53.677059999999997"/>
    <n v="-1.65496"/>
    <s v="exact"/>
    <s v="Dewsbury"/>
    <m/>
    <m/>
    <s v="West Yorkshire"/>
    <x v="3"/>
    <s v="Northern Europe"/>
    <s v="Bloomberg: 1034011"/>
    <s v="WRI: GBR1000115"/>
    <m/>
    <m/>
    <m/>
    <m/>
    <s v="1033670"/>
    <n v="1152493"/>
    <s v="L400797"/>
    <s v="G400797"/>
  </r>
  <r>
    <s v="https://www.gem.wiki/Thorpe_Marsh_Power_Station"/>
    <x v="148"/>
    <s v="Thorpe Marsh power station"/>
    <m/>
    <s v="1"/>
    <s v="NG"/>
    <n v="788"/>
    <x v="5"/>
    <x v="0"/>
    <s v="not found"/>
    <s v="not found"/>
    <s v="not found"/>
    <s v="replacement"/>
    <x v="45"/>
    <m/>
    <m/>
    <m/>
    <n v="53.522799999999997"/>
    <n v="-1.1285000000000001"/>
    <s v="approximate"/>
    <s v="Doncaster"/>
    <m/>
    <m/>
    <s v="South Yorkshire"/>
    <x v="3"/>
    <s v="Northern Europe"/>
    <s v="Bloomberg: 1000194"/>
    <m/>
    <m/>
    <m/>
    <m/>
    <m/>
    <s v="1081167"/>
    <m/>
    <s v="L406409"/>
    <s v="G406358"/>
  </r>
  <r>
    <s v="https://www.gem.wiki/Thorpe_Marsh_Power_Station"/>
    <x v="148"/>
    <s v="Thorpe Marsh power station"/>
    <m/>
    <s v="2"/>
    <s v="NG"/>
    <n v="788"/>
    <x v="5"/>
    <x v="0"/>
    <s v="not found"/>
    <s v="not found"/>
    <s v="not found"/>
    <s v="replacement"/>
    <x v="45"/>
    <m/>
    <m/>
    <m/>
    <n v="53.522799999999997"/>
    <n v="-1.1285000000000001"/>
    <s v="approximate"/>
    <s v="Doncaster"/>
    <m/>
    <m/>
    <s v="South Yorkshire"/>
    <x v="3"/>
    <s v="Northern Europe"/>
    <s v="Bloomberg: 1000194"/>
    <m/>
    <m/>
    <m/>
    <m/>
    <m/>
    <s v="1081167"/>
    <m/>
    <s v="L406409"/>
    <s v="G406359"/>
  </r>
  <r>
    <s v="https://www.gem.wiki/Thurrock_Flexible_power_station"/>
    <x v="148"/>
    <s v="Thurrock Flexible power station"/>
    <m/>
    <s v="1"/>
    <s v="NG"/>
    <n v="600"/>
    <x v="2"/>
    <x v="0"/>
    <m/>
    <s v="not found"/>
    <m/>
    <m/>
    <x v="7"/>
    <m/>
    <m/>
    <m/>
    <n v="51.464199999999998"/>
    <n v="0.3639"/>
    <s v="approximate"/>
    <s v="Tilbury"/>
    <m/>
    <m/>
    <s v="Essex"/>
    <x v="3"/>
    <s v="Northern Europe"/>
    <m/>
    <m/>
    <m/>
    <m/>
    <m/>
    <m/>
    <m/>
    <m/>
    <s v="L408863"/>
    <s v="G412946"/>
  </r>
  <r>
    <s v="https://www.gem.wiki/Thurrock_power_station"/>
    <x v="148"/>
    <s v="Thurrock power station"/>
    <m/>
    <s v="IC"/>
    <s v="NG"/>
    <n v="49.9"/>
    <x v="2"/>
    <x v="6"/>
    <m/>
    <m/>
    <m/>
    <m/>
    <x v="7"/>
    <m/>
    <m/>
    <m/>
    <n v="51.469499999999996"/>
    <n v="0.3427"/>
    <s v="approximate"/>
    <s v="Thurrock"/>
    <m/>
    <m/>
    <s v="Essex"/>
    <x v="3"/>
    <s v="Northern Europe"/>
    <m/>
    <m/>
    <m/>
    <m/>
    <m/>
    <m/>
    <s v="1140451"/>
    <n v="1315561"/>
    <s v="L408862"/>
    <s v="G412945"/>
  </r>
  <r>
    <s v="https://www.gem.wiki/Trafford_power_station"/>
    <x v="148"/>
    <s v="Trafford power station"/>
    <m/>
    <s v="1"/>
    <s v="NG/H"/>
    <n v="100"/>
    <x v="2"/>
    <x v="1"/>
    <s v="not found"/>
    <s v="Hydrogen capable: progress"/>
    <s v="not found"/>
    <m/>
    <x v="7"/>
    <m/>
    <m/>
    <m/>
    <n v="53.433399999999999"/>
    <n v="-2.3851"/>
    <s v="approximate"/>
    <s v="Manchester"/>
    <m/>
    <m/>
    <s v="Greater Manchester"/>
    <x v="3"/>
    <s v="Northern Europe"/>
    <m/>
    <m/>
    <m/>
    <m/>
    <m/>
    <m/>
    <s v="1077249"/>
    <s v="1220754, 1220755"/>
    <s v="L406407"/>
    <s v="G412944"/>
  </r>
  <r>
    <s v="https://www.gem.wiki/Trafford_power_station"/>
    <x v="148"/>
    <s v="Trafford power station"/>
    <m/>
    <s v="2"/>
    <s v="NG/H"/>
    <n v="100"/>
    <x v="2"/>
    <x v="1"/>
    <s v="not found"/>
    <s v="Hydrogen capable: progress"/>
    <s v="not found"/>
    <m/>
    <x v="7"/>
    <m/>
    <m/>
    <m/>
    <n v="53.433399999999999"/>
    <n v="-2.3851"/>
    <s v="approximate"/>
    <s v="Manchester"/>
    <m/>
    <m/>
    <s v="Greater Manchester"/>
    <x v="3"/>
    <s v="Northern Europe"/>
    <m/>
    <m/>
    <m/>
    <m/>
    <m/>
    <m/>
    <s v="1077249"/>
    <s v="1220754, 1220755"/>
    <s v="L406407"/>
    <s v="G412943"/>
  </r>
  <r>
    <s v="https://www.gem.wiki/Trafford_power_station"/>
    <x v="148"/>
    <s v="Trafford power station"/>
    <m/>
    <s v="CC"/>
    <s v="NG"/>
    <n v="844"/>
    <x v="5"/>
    <x v="0"/>
    <s v="not found"/>
    <s v="not found"/>
    <s v="not found"/>
    <m/>
    <x v="43"/>
    <m/>
    <m/>
    <m/>
    <n v="53.433399999999999"/>
    <n v="-2.3851"/>
    <s v="approximate"/>
    <s v="Manchester"/>
    <m/>
    <m/>
    <s v="Greater Manchester"/>
    <x v="3"/>
    <s v="Northern Europe"/>
    <s v="Bloomberg: 1000026"/>
    <m/>
    <m/>
    <m/>
    <m/>
    <m/>
    <s v="1077249"/>
    <s v="1220754, 1220755"/>
    <s v="L406407"/>
    <s v="G406356"/>
  </r>
  <r>
    <s v="https://www.gem.wiki/Valero_Pembroke_power_station"/>
    <x v="148"/>
    <s v="Valero Pembroke power station"/>
    <m/>
    <s v="1"/>
    <s v="NG"/>
    <n v="45"/>
    <x v="0"/>
    <x v="1"/>
    <s v="Y"/>
    <s v="not found"/>
    <s v="not found"/>
    <m/>
    <x v="30"/>
    <m/>
    <m/>
    <m/>
    <n v="51.683480000000003"/>
    <n v="-5.0291699999999997"/>
    <s v="exact"/>
    <s v="Pembroke"/>
    <m/>
    <m/>
    <s v="Pembrokeshire"/>
    <x v="3"/>
    <s v="Northern Europe"/>
    <m/>
    <m/>
    <s v="Pembroke cogeneration Unit"/>
    <s v="both"/>
    <s v="Oil &amp; Refining"/>
    <s v="both"/>
    <s v="1121493"/>
    <n v="1289317"/>
    <s v="L400798"/>
    <s v="G400798"/>
  </r>
  <r>
    <s v="https://www.gem.wiki/Viking_power_station"/>
    <x v="148"/>
    <s v="Viking power station"/>
    <m/>
    <s v="1"/>
    <s v="NG"/>
    <n v="50"/>
    <x v="0"/>
    <x v="1"/>
    <s v="not found"/>
    <s v="not found"/>
    <s v="not found"/>
    <m/>
    <x v="44"/>
    <m/>
    <m/>
    <m/>
    <n v="54.606738999999997"/>
    <n v="-1.2026779999999999"/>
    <s v="exact"/>
    <s v="Billingham"/>
    <m/>
    <m/>
    <s v="Durham"/>
    <x v="3"/>
    <s v="Northern Europe"/>
    <m/>
    <m/>
    <s v="SEAL SANDS VIKING"/>
    <m/>
    <m/>
    <m/>
    <s v="1033023"/>
    <n v="1146536"/>
    <s v="L407635"/>
    <s v="G409966"/>
  </r>
  <r>
    <s v="https://www.gem.wiki/West_Burton_power_station"/>
    <x v="148"/>
    <s v="West Burton power station"/>
    <m/>
    <s v="B1"/>
    <s v="NG"/>
    <n v="450"/>
    <x v="0"/>
    <x v="0"/>
    <s v="N"/>
    <s v="not found"/>
    <s v="not found"/>
    <s v="replacement"/>
    <x v="22"/>
    <m/>
    <m/>
    <m/>
    <n v="53.362229999999997"/>
    <n v="-0.80759000000000003"/>
    <s v="exact"/>
    <s v="Retford"/>
    <m/>
    <m/>
    <s v="Nottinghamshire"/>
    <x v="3"/>
    <s v="Northern Europe"/>
    <s v="PU: WBURB, Bloomberg: 1000204"/>
    <s v="ENTSOE: 48W00000WBURB-19, WRI: GBR1000141"/>
    <m/>
    <m/>
    <m/>
    <m/>
    <s v="1013947"/>
    <n v="1196189"/>
    <s v="L103762"/>
    <s v="G400803"/>
  </r>
  <r>
    <s v="https://www.gem.wiki/West_Burton_power_station"/>
    <x v="148"/>
    <s v="West Burton power station"/>
    <m/>
    <s v="B2"/>
    <s v="NG"/>
    <n v="460"/>
    <x v="0"/>
    <x v="0"/>
    <s v="N"/>
    <s v="not found"/>
    <s v="not found"/>
    <s v="replacement"/>
    <x v="22"/>
    <m/>
    <m/>
    <m/>
    <n v="53.362229999999997"/>
    <n v="-0.80759000000000003"/>
    <s v="exact"/>
    <s v="Retford"/>
    <m/>
    <m/>
    <s v="Nottinghamshire"/>
    <x v="3"/>
    <s v="Northern Europe"/>
    <s v="PU: WBURB, Bloomberg: 1000204"/>
    <s v="ENTSOE: 48W00000WBURB-27, WRI: GBR1000141"/>
    <m/>
    <m/>
    <m/>
    <m/>
    <s v="1013947"/>
    <n v="1210788"/>
    <s v="L103762"/>
    <s v="G400804"/>
  </r>
  <r>
    <s v="https://www.gem.wiki/West_Burton_power_station"/>
    <x v="148"/>
    <s v="West Burton power station"/>
    <m/>
    <s v="B3"/>
    <s v="NG"/>
    <n v="450"/>
    <x v="0"/>
    <x v="0"/>
    <s v="N"/>
    <s v="not found"/>
    <s v="not found"/>
    <s v="replacement"/>
    <x v="22"/>
    <m/>
    <m/>
    <m/>
    <n v="53.362229999999997"/>
    <n v="-0.80759000000000003"/>
    <s v="exact"/>
    <s v="Retford"/>
    <m/>
    <m/>
    <s v="Nottinghamshire"/>
    <x v="3"/>
    <s v="Northern Europe"/>
    <s v="PU: WBURB, Bloomberg: 1000204"/>
    <s v="ENTSOE: 48W00000WBURB-35, WRI: GBR1000141"/>
    <m/>
    <m/>
    <m/>
    <m/>
    <s v="1013947"/>
    <n v="1210789"/>
    <s v="L103762"/>
    <s v="G400805"/>
  </r>
  <r>
    <s v="https://www.gem.wiki/West_Burton_power_station"/>
    <x v="148"/>
    <s v="West Burton power station"/>
    <m/>
    <s v="C"/>
    <s v="NG"/>
    <n v="299"/>
    <x v="4"/>
    <x v="1"/>
    <s v="N"/>
    <s v="not found"/>
    <s v="not found"/>
    <s v="replacement"/>
    <x v="7"/>
    <m/>
    <m/>
    <m/>
    <n v="53.362229999999997"/>
    <n v="-0.80759000000000003"/>
    <s v="exact"/>
    <s v="Retford"/>
    <m/>
    <m/>
    <s v="Nottinghamshire"/>
    <x v="3"/>
    <s v="Northern Europe"/>
    <s v="PU: WBURB, Bloomberg: 1000204"/>
    <m/>
    <m/>
    <m/>
    <m/>
    <m/>
    <s v="1013947"/>
    <n v="1287595"/>
    <s v="L103762"/>
    <s v="G400806"/>
  </r>
  <r>
    <s v="https://www.gem.wiki/Whitetail_Clean_Energy_power_station"/>
    <x v="148"/>
    <s v="Whitetail Clean Energy power station"/>
    <m/>
    <s v="1"/>
    <s v="NG"/>
    <n v="350"/>
    <x v="2"/>
    <x v="7"/>
    <s v="not found"/>
    <s v="not found"/>
    <s v="Y"/>
    <m/>
    <x v="40"/>
    <m/>
    <m/>
    <m/>
    <n v="54.588889000000002"/>
    <n v="-1.1875"/>
    <s v="approximate"/>
    <s v="Teeside"/>
    <m/>
    <m/>
    <s v="Durham"/>
    <x v="3"/>
    <s v="Northern Europe"/>
    <m/>
    <m/>
    <m/>
    <m/>
    <m/>
    <m/>
    <s v="1137390"/>
    <n v="1311309"/>
    <s v="L407646"/>
    <s v="G409976"/>
  </r>
  <r>
    <s v="https://www.gem.wiki/Wilton_International_power_station"/>
    <x v="148"/>
    <s v="Wilton International power station"/>
    <m/>
    <s v="B-2"/>
    <s v="NG/HFO/BU"/>
    <n v="40"/>
    <x v="0"/>
    <x v="0"/>
    <s v="Y"/>
    <s v="not found"/>
    <s v="not found"/>
    <s v="conversion"/>
    <x v="47"/>
    <m/>
    <m/>
    <m/>
    <n v="54.588230000000003"/>
    <n v="-1.10256"/>
    <s v="exact"/>
    <s v="Middleborough"/>
    <m/>
    <m/>
    <s v="North Yorkshire"/>
    <x v="3"/>
    <s v="Northern Europe"/>
    <s v="Bloomberg: 1000206"/>
    <m/>
    <m/>
    <s v="both"/>
    <s v="Chemicals"/>
    <s v="none"/>
    <s v="1019415"/>
    <s v="1192734, 1202158"/>
    <s v="L400807"/>
    <s v="G110950"/>
  </r>
  <r>
    <s v="https://www.gem.wiki/Winnington_Brunner_power_station"/>
    <x v="148"/>
    <s v="Winnington Brunner power station"/>
    <m/>
    <s v="1"/>
    <s v="NG"/>
    <n v="94"/>
    <x v="0"/>
    <x v="0"/>
    <s v="Y"/>
    <s v="not found"/>
    <s v="not found"/>
    <s v="N"/>
    <x v="15"/>
    <m/>
    <m/>
    <m/>
    <n v="53.267020000000002"/>
    <n v="-2.53098"/>
    <s v="exact"/>
    <s v="Winnington"/>
    <m/>
    <m/>
    <s v="Cheshire"/>
    <x v="3"/>
    <s v="Northern Europe"/>
    <m/>
    <m/>
    <m/>
    <s v="both"/>
    <s v="Chemicals"/>
    <s v="none"/>
    <s v="1025700"/>
    <s v="1107325, 1162503, 1162504"/>
    <s v="L400808"/>
    <s v="G400808"/>
  </r>
  <r>
    <s v="https://www.gem.wiki/Wissington_Sugar_Factory_power_station"/>
    <x v="148"/>
    <s v="Wissington Sugar Factory power station"/>
    <m/>
    <s v="1"/>
    <s v="NG"/>
    <n v="93"/>
    <x v="0"/>
    <x v="0"/>
    <s v="Y"/>
    <s v="not found"/>
    <s v="not found"/>
    <s v="N"/>
    <x v="14"/>
    <m/>
    <m/>
    <m/>
    <n v="52.550579999999997"/>
    <n v="0.44863999999999998"/>
    <s v="exact"/>
    <s v="Kings Lynn"/>
    <m/>
    <m/>
    <s v="Norfolk"/>
    <x v="3"/>
    <s v="Northern Europe"/>
    <m/>
    <m/>
    <m/>
    <s v="both"/>
    <s v="Sugar"/>
    <s v="power"/>
    <s v="1011329"/>
    <s v="1157571, 1188587"/>
    <s v="L400809"/>
    <s v="G400809"/>
  </r>
  <r>
    <s v="https://www.gem.wiki/Wrexham_Energy_Centre"/>
    <x v="148"/>
    <s v="Wrexham Energy Centre"/>
    <m/>
    <s v="1"/>
    <s v="NG"/>
    <n v="299"/>
    <x v="2"/>
    <x v="0"/>
    <s v="N"/>
    <s v="not found"/>
    <s v="not found"/>
    <m/>
    <x v="40"/>
    <m/>
    <m/>
    <m/>
    <n v="53.040199999999999"/>
    <n v="-2.93303"/>
    <s v="exact"/>
    <s v="Wrexham Town"/>
    <m/>
    <m/>
    <s v="Wrexham (Wales)"/>
    <x v="3"/>
    <s v="Northern Europe"/>
    <m/>
    <m/>
    <s v="Wrexham Power Station"/>
    <m/>
    <m/>
    <m/>
    <s v="1092101"/>
    <s v="1243650, 1261895, 1261896, 1261897"/>
    <s v="L401456"/>
    <s v="G401124"/>
  </r>
  <r>
    <s v="https://www.gem.wiki/Angaston_power_station"/>
    <x v="149"/>
    <s v="Angaston power station"/>
    <m/>
    <s v="1"/>
    <s v="D"/>
    <n v="49.8"/>
    <x v="0"/>
    <x v="4"/>
    <s v="not found"/>
    <m/>
    <m/>
    <m/>
    <x v="21"/>
    <m/>
    <n v="2070"/>
    <m/>
    <n v="-34.502789999999997"/>
    <n v="139.02444"/>
    <s v="exact"/>
    <s v="Angaston"/>
    <m/>
    <m/>
    <s v="South Australia"/>
    <x v="4"/>
    <s v="Australia and New Zealand"/>
    <m/>
    <m/>
    <m/>
    <m/>
    <m/>
    <m/>
    <s v="1065303"/>
    <n v="1196411"/>
    <s v="L408141"/>
    <s v="G411347"/>
  </r>
  <r>
    <s v="https://www.gem.wiki/Appin_and_Tower_power_station"/>
    <x v="149"/>
    <s v="Appin and Tower power station"/>
    <m/>
    <s v="1"/>
    <s v="CM"/>
    <n v="55.62"/>
    <x v="0"/>
    <x v="4"/>
    <s v="not found"/>
    <m/>
    <m/>
    <m/>
    <x v="67"/>
    <m/>
    <n v="2036"/>
    <m/>
    <n v="-34.189594999999997"/>
    <n v="150.78851700000001"/>
    <s v="exact"/>
    <s v="Appin"/>
    <m/>
    <m/>
    <s v="New South Wales"/>
    <x v="4"/>
    <s v="Australia and New Zealand"/>
    <m/>
    <m/>
    <m/>
    <s v="power"/>
    <s v="Coal Products"/>
    <m/>
    <s v="1016467"/>
    <s v="1102498, 1171149"/>
    <s v="L408140"/>
    <s v="G411346"/>
  </r>
  <r>
    <s v="https://www.gem.wiki/Barker_Inlet_power_station"/>
    <x v="149"/>
    <s v="Barker Inlet power station"/>
    <m/>
    <s v="1"/>
    <s v="NG"/>
    <n v="178"/>
    <x v="0"/>
    <x v="4"/>
    <m/>
    <m/>
    <m/>
    <m/>
    <x v="6"/>
    <m/>
    <n v="2044"/>
    <m/>
    <n v="-34.806800000000003"/>
    <n v="138.5213"/>
    <s v="exact"/>
    <s v="Adelaide"/>
    <m/>
    <m/>
    <s v="South Australia"/>
    <x v="4"/>
    <s v="Australia and New Zealand"/>
    <m/>
    <m/>
    <m/>
    <m/>
    <m/>
    <m/>
    <s v="1079502"/>
    <n v="1221959"/>
    <s v="L408139"/>
    <s v="G411345"/>
  </r>
  <r>
    <s v="https://www.gem.wiki/Barrow_Island_LNG_power_station"/>
    <x v="149"/>
    <s v="Barrow Island LNG power station"/>
    <m/>
    <s v="1"/>
    <s v="NG"/>
    <n v="118"/>
    <x v="0"/>
    <x v="1"/>
    <s v="not found"/>
    <m/>
    <m/>
    <m/>
    <x v="13"/>
    <m/>
    <m/>
    <m/>
    <n v="-20.777080000000002"/>
    <n v="115.461583"/>
    <s v="exact"/>
    <s v="Barrow Island"/>
    <m/>
    <m/>
    <s v="Western Australia"/>
    <x v="4"/>
    <s v="Australia and New Zealand"/>
    <m/>
    <m/>
    <s v="Gorgon LNG project"/>
    <s v="power"/>
    <s v="Oil &amp; Refining"/>
    <m/>
    <s v="1084051"/>
    <n v="1229330"/>
    <s v="L407540"/>
    <s v="G409778"/>
  </r>
  <r>
    <s v="https://www.gem.wiki/Barrow_Island_LNG_power_station"/>
    <x v="149"/>
    <s v="Barrow Island LNG power station"/>
    <m/>
    <s v="2"/>
    <s v="NG"/>
    <n v="118"/>
    <x v="0"/>
    <x v="1"/>
    <s v="not found"/>
    <m/>
    <m/>
    <m/>
    <x v="13"/>
    <m/>
    <m/>
    <m/>
    <n v="-20.777080000000002"/>
    <n v="115.461583"/>
    <s v="exact"/>
    <s v="Barrow Island"/>
    <m/>
    <m/>
    <s v="Western Australia"/>
    <x v="4"/>
    <s v="Australia and New Zealand"/>
    <m/>
    <m/>
    <s v="Gorgon LNG project"/>
    <s v="power"/>
    <s v="Oil &amp; Refining"/>
    <m/>
    <s v="1084051"/>
    <n v="1229331"/>
    <s v="L407540"/>
    <s v="G409777"/>
  </r>
  <r>
    <s v="https://www.gem.wiki/Barrow_Island_LNG_power_station"/>
    <x v="149"/>
    <s v="Barrow Island LNG power station"/>
    <m/>
    <s v="3"/>
    <s v="NG"/>
    <n v="118"/>
    <x v="0"/>
    <x v="1"/>
    <s v="not found"/>
    <m/>
    <m/>
    <m/>
    <x v="13"/>
    <m/>
    <m/>
    <m/>
    <n v="-20.777080000000002"/>
    <n v="115.461583"/>
    <s v="exact"/>
    <s v="Barrow Island"/>
    <m/>
    <m/>
    <s v="Western Australia"/>
    <x v="4"/>
    <s v="Australia and New Zealand"/>
    <m/>
    <m/>
    <s v="Gorgon LNG project"/>
    <s v="power"/>
    <s v="Oil &amp; Refining"/>
    <m/>
    <s v="1084051"/>
    <n v="1229332"/>
    <s v="L407540"/>
    <s v="G409776"/>
  </r>
  <r>
    <s v="https://www.gem.wiki/Barrow_Island_LNG_power_station"/>
    <x v="149"/>
    <s v="Barrow Island LNG power station"/>
    <m/>
    <s v="4"/>
    <s v="NG"/>
    <n v="118"/>
    <x v="0"/>
    <x v="1"/>
    <s v="not found"/>
    <m/>
    <m/>
    <m/>
    <x v="13"/>
    <m/>
    <m/>
    <m/>
    <n v="-20.777080000000002"/>
    <n v="115.461583"/>
    <s v="exact"/>
    <s v="Barrow Island"/>
    <m/>
    <m/>
    <s v="Western Australia"/>
    <x v="4"/>
    <s v="Australia and New Zealand"/>
    <m/>
    <m/>
    <s v="Gorgon LNG project"/>
    <s v="power"/>
    <s v="Oil &amp; Refining"/>
    <m/>
    <s v="1084051"/>
    <n v="1229333"/>
    <s v="L407540"/>
    <s v="G409775"/>
  </r>
  <r>
    <s v="https://www.gem.wiki/Barrow_Island_LNG_power_station"/>
    <x v="149"/>
    <s v="Barrow Island LNG power station"/>
    <m/>
    <s v="5"/>
    <s v="NG"/>
    <n v="118"/>
    <x v="0"/>
    <x v="1"/>
    <s v="not found"/>
    <m/>
    <m/>
    <m/>
    <x v="13"/>
    <m/>
    <m/>
    <m/>
    <n v="-20.777080000000002"/>
    <n v="115.461583"/>
    <s v="exact"/>
    <s v="Barrow Island"/>
    <m/>
    <m/>
    <s v="Western Australia"/>
    <x v="4"/>
    <s v="Australia and New Zealand"/>
    <m/>
    <m/>
    <s v="Gorgon LNG project"/>
    <s v="power"/>
    <s v="Oil &amp; Refining"/>
    <m/>
    <s v="1084051"/>
    <n v="1229334"/>
    <s v="L407540"/>
    <s v="G409774"/>
  </r>
  <r>
    <s v="https://www.gem.wiki/Braemar_1_power_station"/>
    <x v="149"/>
    <s v="Braemar 1 power station"/>
    <m/>
    <s v="1"/>
    <s v="CM"/>
    <n v="173"/>
    <x v="0"/>
    <x v="1"/>
    <s v="not found"/>
    <m/>
    <m/>
    <m/>
    <x v="37"/>
    <m/>
    <n v="2046"/>
    <m/>
    <n v="-27.110900000000001"/>
    <n v="150.90530000000001"/>
    <s v="exact"/>
    <s v="Braemar"/>
    <m/>
    <m/>
    <s v="Queensland"/>
    <x v="4"/>
    <s v="Australia and New Zealand"/>
    <s v="AEMO Survey ID: 1026"/>
    <s v="AEMO DUID: BRAEMAR1"/>
    <m/>
    <m/>
    <m/>
    <m/>
    <s v="1087315"/>
    <n v="1164690"/>
    <s v="L405104"/>
    <s v="G401493"/>
  </r>
  <r>
    <s v="https://www.gem.wiki/Braemar_1_power_station"/>
    <x v="149"/>
    <s v="Braemar 1 power station"/>
    <m/>
    <s v="2"/>
    <s v="CM"/>
    <n v="188"/>
    <x v="0"/>
    <x v="1"/>
    <s v="not found"/>
    <m/>
    <m/>
    <m/>
    <x v="37"/>
    <m/>
    <n v="2046"/>
    <m/>
    <n v="-27.110900000000001"/>
    <n v="150.90530000000001"/>
    <s v="exact"/>
    <s v="Braemar"/>
    <m/>
    <m/>
    <s v="Queensland"/>
    <x v="4"/>
    <s v="Australia and New Zealand"/>
    <s v="AEMO Survey ID: 1026"/>
    <s v="AEMO DUID: BRAEMAR2"/>
    <m/>
    <m/>
    <m/>
    <m/>
    <s v="1087315"/>
    <n v="1193271"/>
    <s v="L405104"/>
    <s v="G401494"/>
  </r>
  <r>
    <s v="https://www.gem.wiki/Braemar_1_power_station"/>
    <x v="149"/>
    <s v="Braemar 1 power station"/>
    <m/>
    <s v="3"/>
    <s v="CM"/>
    <n v="188"/>
    <x v="0"/>
    <x v="1"/>
    <s v="not found"/>
    <m/>
    <m/>
    <m/>
    <x v="37"/>
    <m/>
    <n v="2046"/>
    <m/>
    <n v="-27.110900000000001"/>
    <n v="150.90530000000001"/>
    <s v="exact"/>
    <s v="Braemar"/>
    <m/>
    <m/>
    <s v="Queensland"/>
    <x v="4"/>
    <s v="Australia and New Zealand"/>
    <s v="AEMO Survey ID: 1026"/>
    <s v="AEMO DUID: BRAEMAR3"/>
    <m/>
    <m/>
    <m/>
    <m/>
    <s v="1087315"/>
    <n v="1175361"/>
    <s v="L405104"/>
    <s v="G401495"/>
  </r>
  <r>
    <s v="https://www.gem.wiki/Braemar_2_power_station"/>
    <x v="149"/>
    <s v="Braemar 2 power station"/>
    <m/>
    <s v="5"/>
    <s v="CM"/>
    <n v="173"/>
    <x v="0"/>
    <x v="1"/>
    <s v="not found"/>
    <m/>
    <m/>
    <m/>
    <x v="9"/>
    <m/>
    <n v="2049"/>
    <m/>
    <n v="-27.1128"/>
    <n v="150.9049"/>
    <s v="exact"/>
    <s v="Braemar"/>
    <m/>
    <m/>
    <s v="Queensland"/>
    <x v="4"/>
    <s v="Australia and New Zealand"/>
    <s v="AEMO Survey ID: 1027"/>
    <s v="AEMO DUID: BRAEMAR5"/>
    <m/>
    <m/>
    <m/>
    <m/>
    <s v="1087314"/>
    <n v="1209957"/>
    <s v="L405105"/>
    <s v="G401496"/>
  </r>
  <r>
    <s v="https://www.gem.wiki/Braemar_2_power_station"/>
    <x v="149"/>
    <s v="Braemar 2 power station"/>
    <m/>
    <s v="6"/>
    <s v="CM"/>
    <n v="173"/>
    <x v="0"/>
    <x v="1"/>
    <s v="not found"/>
    <m/>
    <m/>
    <m/>
    <x v="9"/>
    <m/>
    <n v="2049"/>
    <m/>
    <n v="-27.1128"/>
    <n v="150.9049"/>
    <s v="exact"/>
    <s v="Braemar"/>
    <m/>
    <m/>
    <s v="Queensland"/>
    <x v="4"/>
    <s v="Australia and New Zealand"/>
    <s v="AEMO Survey ID: 1027"/>
    <s v="AEMO DUID: BRAEMAR6"/>
    <m/>
    <m/>
    <m/>
    <m/>
    <s v="1087314"/>
    <n v="1212810"/>
    <s v="L405105"/>
    <s v="G401497"/>
  </r>
  <r>
    <s v="https://www.gem.wiki/Braemar_2_power_station"/>
    <x v="149"/>
    <s v="Braemar 2 power station"/>
    <m/>
    <s v="7"/>
    <s v="CM"/>
    <n v="173"/>
    <x v="0"/>
    <x v="1"/>
    <s v="not found"/>
    <m/>
    <m/>
    <m/>
    <x v="9"/>
    <m/>
    <n v="2049"/>
    <m/>
    <n v="-27.1128"/>
    <n v="150.9049"/>
    <s v="exact"/>
    <s v="Braemar"/>
    <m/>
    <m/>
    <s v="Queensland"/>
    <x v="4"/>
    <s v="Australia and New Zealand"/>
    <s v="AEMO Survey ID: 1027"/>
    <s v="AEMO DUID: BRAEMAR7"/>
    <m/>
    <m/>
    <m/>
    <m/>
    <s v="1087314"/>
    <n v="1212811"/>
    <s v="L405105"/>
    <s v="G401498"/>
  </r>
  <r>
    <s v="https://www.gem.wiki/Cape_Lambert_power_station"/>
    <x v="149"/>
    <s v="Cape Lambert power station"/>
    <m/>
    <s v="1"/>
    <s v="NG"/>
    <n v="130"/>
    <x v="0"/>
    <x v="0"/>
    <s v="not found"/>
    <m/>
    <m/>
    <m/>
    <x v="13"/>
    <m/>
    <m/>
    <m/>
    <n v="-20.648800000000001"/>
    <n v="117.1407"/>
    <s v="exact"/>
    <s v="Wickham"/>
    <m/>
    <m/>
    <s v="Western Australia"/>
    <x v="4"/>
    <s v="Australia and New Zealand"/>
    <m/>
    <m/>
    <m/>
    <s v="power"/>
    <s v="Iron &amp; Steel"/>
    <m/>
    <s v="1027524"/>
    <s v="1249030, 1253782, 1253783"/>
    <s v="L407543"/>
    <s v="G409780"/>
  </r>
  <r>
    <s v="https://www.gem.wiki/Channel_Island_power_station"/>
    <x v="149"/>
    <s v="Channel Island power station"/>
    <m/>
    <s v="7"/>
    <s v="NG"/>
    <n v="58"/>
    <x v="0"/>
    <x v="1"/>
    <s v="not found"/>
    <m/>
    <m/>
    <m/>
    <x v="17"/>
    <m/>
    <m/>
    <m/>
    <n v="-12.555"/>
    <n v="130.8665"/>
    <s v="exact"/>
    <s v="Darwin"/>
    <m/>
    <m/>
    <s v="Northern Territory"/>
    <x v="4"/>
    <s v="Australia and New Zealand"/>
    <m/>
    <m/>
    <m/>
    <m/>
    <m/>
    <m/>
    <s v="1024439"/>
    <n v="1227172"/>
    <s v="L405106"/>
    <s v="G409786"/>
  </r>
  <r>
    <s v="https://www.gem.wiki/Channel_Island_power_station"/>
    <x v="149"/>
    <s v="Channel Island power station"/>
    <m/>
    <s v="8"/>
    <s v="NG"/>
    <n v="58"/>
    <x v="0"/>
    <x v="1"/>
    <s v="not found"/>
    <m/>
    <m/>
    <m/>
    <x v="17"/>
    <m/>
    <m/>
    <m/>
    <n v="-12.555"/>
    <n v="130.8665"/>
    <s v="exact"/>
    <s v="Darwin"/>
    <m/>
    <m/>
    <s v="Northern Territory"/>
    <x v="4"/>
    <s v="Australia and New Zealand"/>
    <m/>
    <m/>
    <m/>
    <m/>
    <m/>
    <m/>
    <s v="1024439"/>
    <n v="1227173"/>
    <s v="L405106"/>
    <s v="G409785"/>
  </r>
  <r>
    <s v="https://www.gem.wiki/Channel_Island_power_station"/>
    <x v="149"/>
    <s v="Channel Island power station"/>
    <m/>
    <s v="C4/C5/C6"/>
    <s v="NG"/>
    <n v="105"/>
    <x v="0"/>
    <x v="0"/>
    <s v="not found"/>
    <m/>
    <m/>
    <m/>
    <x v="33"/>
    <m/>
    <m/>
    <m/>
    <n v="-12.555"/>
    <n v="130.8665"/>
    <s v="exact"/>
    <s v="Darwin"/>
    <m/>
    <m/>
    <s v="Northern Territory"/>
    <x v="4"/>
    <s v="Australia and New Zealand"/>
    <m/>
    <m/>
    <m/>
    <m/>
    <m/>
    <m/>
    <s v="1024439"/>
    <s v="1109232, 1109233, 1109234"/>
    <s v="L405106"/>
    <s v="G401499"/>
  </r>
  <r>
    <s v="https://www.gem.wiki/Cockburn_power_station"/>
    <x v="149"/>
    <s v="Cockburn power station"/>
    <m/>
    <s v="1"/>
    <s v="NG"/>
    <n v="240"/>
    <x v="0"/>
    <x v="0"/>
    <s v="not found"/>
    <m/>
    <m/>
    <m/>
    <x v="16"/>
    <m/>
    <m/>
    <m/>
    <n v="-32.200099999999999"/>
    <n v="115.77370000000001"/>
    <s v="exact"/>
    <s v="Kwinana"/>
    <m/>
    <m/>
    <s v="Western Australia"/>
    <x v="4"/>
    <s v="Australia and New Zealand"/>
    <m/>
    <m/>
    <m/>
    <m/>
    <m/>
    <m/>
    <s v="1055737"/>
    <s v="1176574, 1176575"/>
    <s v="L405107"/>
    <s v="G401500"/>
  </r>
  <r>
    <s v="https://www.gem.wiki/Colongra_power_station"/>
    <x v="149"/>
    <s v="Colongra power station"/>
    <m/>
    <s v="1"/>
    <s v="NG"/>
    <n v="181"/>
    <x v="0"/>
    <x v="1"/>
    <s v="not found"/>
    <m/>
    <m/>
    <m/>
    <x v="9"/>
    <m/>
    <n v="2070"/>
    <m/>
    <n v="-33.209893700000002"/>
    <n v="151.54265219999999"/>
    <s v="exact"/>
    <s v="Colongra"/>
    <m/>
    <m/>
    <s v="New South Wales"/>
    <x v="4"/>
    <s v="Australia and New Zealand"/>
    <s v="AEMO Survey ID: 1053"/>
    <s v="AEMO DUID: CG1"/>
    <m/>
    <m/>
    <m/>
    <m/>
    <s v="1064734"/>
    <n v="1192735"/>
    <s v="L405108"/>
    <s v="G401501"/>
  </r>
  <r>
    <s v="https://www.gem.wiki/Colongra_power_station"/>
    <x v="149"/>
    <s v="Colongra power station"/>
    <m/>
    <s v="2"/>
    <s v="NG"/>
    <n v="181"/>
    <x v="0"/>
    <x v="1"/>
    <s v="not found"/>
    <m/>
    <m/>
    <m/>
    <x v="9"/>
    <m/>
    <n v="2070"/>
    <m/>
    <n v="-33.209893700000002"/>
    <n v="151.54265219999999"/>
    <s v="exact"/>
    <s v="Colongra"/>
    <m/>
    <m/>
    <s v="New South Wales"/>
    <x v="4"/>
    <s v="Australia and New Zealand"/>
    <s v="AEMO Survey ID: 1053"/>
    <s v="AEMO DUID: CG2"/>
    <m/>
    <m/>
    <m/>
    <m/>
    <s v="1064734"/>
    <n v="1195632"/>
    <s v="L405108"/>
    <s v="G401502"/>
  </r>
  <r>
    <s v="https://www.gem.wiki/Colongra_power_station"/>
    <x v="149"/>
    <s v="Colongra power station"/>
    <m/>
    <s v="3"/>
    <s v="NG"/>
    <n v="181"/>
    <x v="0"/>
    <x v="1"/>
    <s v="not found"/>
    <m/>
    <m/>
    <m/>
    <x v="9"/>
    <m/>
    <n v="2070"/>
    <m/>
    <n v="-33.209893700000002"/>
    <n v="151.54265219999999"/>
    <s v="exact"/>
    <s v="Colongra"/>
    <m/>
    <m/>
    <s v="New South Wales"/>
    <x v="4"/>
    <s v="Australia and New Zealand"/>
    <s v="AEMO Survey ID: 1053"/>
    <s v="AEMO DUID: CG3"/>
    <m/>
    <m/>
    <m/>
    <m/>
    <s v="1064734"/>
    <n v="1195633"/>
    <s v="L405108"/>
    <s v="G401503"/>
  </r>
  <r>
    <s v="https://www.gem.wiki/Colongra_power_station"/>
    <x v="149"/>
    <s v="Colongra power station"/>
    <m/>
    <s v="4"/>
    <s v="NG"/>
    <n v="181"/>
    <x v="0"/>
    <x v="1"/>
    <s v="not found"/>
    <m/>
    <m/>
    <m/>
    <x v="9"/>
    <m/>
    <n v="2070"/>
    <m/>
    <n v="-33.209893700000002"/>
    <n v="151.54265219999999"/>
    <s v="exact"/>
    <s v="Colongra"/>
    <m/>
    <m/>
    <s v="New South Wales"/>
    <x v="4"/>
    <s v="Australia and New Zealand"/>
    <s v="AEMO Survey ID: 1053"/>
    <s v="AEMO DUID: CG4"/>
    <m/>
    <m/>
    <m/>
    <m/>
    <s v="1064734"/>
    <n v="1195634"/>
    <s v="L405108"/>
    <s v="G401504"/>
  </r>
  <r>
    <s v="https://www.gem.wiki/Condamine_power_station"/>
    <x v="149"/>
    <s v="Condamine power station"/>
    <m/>
    <s v="1"/>
    <s v="CM"/>
    <n v="140"/>
    <x v="0"/>
    <x v="0"/>
    <s v="not found"/>
    <m/>
    <m/>
    <m/>
    <x v="1"/>
    <m/>
    <n v="2039"/>
    <m/>
    <n v="-26.668049"/>
    <n v="150.27003300000001"/>
    <s v="exact"/>
    <s v="Columboola"/>
    <m/>
    <m/>
    <s v="Queensland"/>
    <x v="4"/>
    <s v="Australia and New Zealand"/>
    <s v="AEMO Survey ID: 1054"/>
    <s v="AEMO DUID: CPSA"/>
    <m/>
    <m/>
    <m/>
    <m/>
    <s v="1068749"/>
    <s v="1202035, 1203339, 1203340"/>
    <s v="L405109"/>
    <s v="G401505"/>
  </r>
  <r>
    <s v="https://www.gem.wiki/Darling_Downs_power_station"/>
    <x v="149"/>
    <s v="Darling Downs power station"/>
    <m/>
    <s v="1"/>
    <s v="CM"/>
    <n v="644"/>
    <x v="0"/>
    <x v="0"/>
    <s v="not found"/>
    <m/>
    <m/>
    <m/>
    <x v="9"/>
    <m/>
    <n v="2045"/>
    <m/>
    <n v="-27.116900000000001"/>
    <n v="150.89420000000001"/>
    <s v="exact"/>
    <s v="Darling Downs"/>
    <m/>
    <m/>
    <s v="Queensland"/>
    <x v="4"/>
    <s v="Australia and New Zealand"/>
    <s v="AEMO Survey ID: 1066"/>
    <s v="AEMO DUID: DDPS1"/>
    <m/>
    <m/>
    <m/>
    <m/>
    <s v="1062112"/>
    <s v="1203591, 1203592, 1203593, 1191713"/>
    <s v="L405110"/>
    <s v="G401506"/>
  </r>
  <r>
    <s v="https://www.gem.wiki/Diamantina_power_station"/>
    <x v="149"/>
    <s v="Diamantina power station"/>
    <m/>
    <s v="1"/>
    <s v="NG"/>
    <n v="121"/>
    <x v="0"/>
    <x v="0"/>
    <s v="not found"/>
    <m/>
    <m/>
    <m/>
    <x v="2"/>
    <m/>
    <m/>
    <m/>
    <n v="-20.784184"/>
    <n v="139.48320000000001"/>
    <s v="exact"/>
    <s v="Mount Isa"/>
    <m/>
    <m/>
    <s v="Queensland"/>
    <x v="4"/>
    <s v="Australia and New Zealand"/>
    <m/>
    <m/>
    <m/>
    <s v="power"/>
    <s v="Other Metals &amp; Mining"/>
    <s v="power"/>
    <s v="1088740"/>
    <s v="1237761, 1237763, 1237762"/>
    <s v="L405111"/>
    <s v="G401507"/>
  </r>
  <r>
    <s v="https://www.gem.wiki/Diamantina_power_station"/>
    <x v="149"/>
    <s v="Diamantina power station"/>
    <m/>
    <s v="2"/>
    <s v="NG"/>
    <n v="121"/>
    <x v="0"/>
    <x v="0"/>
    <s v="not found"/>
    <m/>
    <m/>
    <m/>
    <x v="2"/>
    <m/>
    <m/>
    <m/>
    <n v="-20.784184"/>
    <n v="139.48320000000001"/>
    <s v="exact"/>
    <s v="Mount Isa"/>
    <m/>
    <m/>
    <s v="Queensland"/>
    <x v="4"/>
    <s v="Australia and New Zealand"/>
    <m/>
    <m/>
    <m/>
    <s v="power"/>
    <s v="Other Metals &amp; Mining"/>
    <s v="power"/>
    <s v="1088740"/>
    <s v="1237764, 1237765, 1237766"/>
    <s v="L405111"/>
    <s v="G401508"/>
  </r>
  <r>
    <s v="https://www.gem.wiki/Dry_Creek_GT_power_station"/>
    <x v="149"/>
    <s v="Dry Creek GT power station"/>
    <m/>
    <s v="1"/>
    <s v="NG"/>
    <n v="52"/>
    <x v="0"/>
    <x v="1"/>
    <s v="not found"/>
    <m/>
    <m/>
    <m/>
    <x v="73"/>
    <m/>
    <n v="2030"/>
    <m/>
    <n v="-34.847483799999999"/>
    <n v="138.5774333"/>
    <s v="exact"/>
    <s v="Adelaide"/>
    <m/>
    <m/>
    <s v="South Australia"/>
    <x v="4"/>
    <s v="Australia and New Zealand"/>
    <s v="AEMO Survey ID: 1070"/>
    <s v="AEMO DUID: DRYCGT1"/>
    <m/>
    <m/>
    <m/>
    <m/>
    <s v="1014351"/>
    <n v="1112808"/>
    <s v="L405112"/>
    <s v="G401509"/>
  </r>
  <r>
    <s v="https://www.gem.wiki/Dry_Creek_GT_power_station"/>
    <x v="149"/>
    <s v="Dry Creek GT power station"/>
    <m/>
    <s v="2"/>
    <s v="NG"/>
    <n v="52"/>
    <x v="0"/>
    <x v="1"/>
    <s v="not found"/>
    <m/>
    <m/>
    <m/>
    <x v="73"/>
    <m/>
    <n v="2030"/>
    <m/>
    <n v="-34.847483799999999"/>
    <n v="138.5774333"/>
    <s v="exact"/>
    <s v="Adelaide"/>
    <m/>
    <m/>
    <s v="South Australia"/>
    <x v="4"/>
    <s v="Australia and New Zealand"/>
    <s v="AEMO Survey ID: 1070"/>
    <s v="AEMO DUID: DRYCGT2"/>
    <m/>
    <m/>
    <m/>
    <m/>
    <s v="1014351"/>
    <n v="1112809"/>
    <s v="L405112"/>
    <s v="G401510"/>
  </r>
  <r>
    <s v="https://www.gem.wiki/Dry_Creek_GT_power_station"/>
    <x v="149"/>
    <s v="Dry Creek GT power station"/>
    <m/>
    <s v="3"/>
    <s v="NG"/>
    <n v="52"/>
    <x v="0"/>
    <x v="1"/>
    <s v="not found"/>
    <m/>
    <m/>
    <m/>
    <x v="73"/>
    <m/>
    <n v="2030"/>
    <m/>
    <n v="-34.847483799999999"/>
    <n v="138.5774333"/>
    <s v="exact"/>
    <s v="Adelaide"/>
    <m/>
    <m/>
    <s v="South Australia"/>
    <x v="4"/>
    <s v="Australia and New Zealand"/>
    <s v="AEMO Survey ID: 1070"/>
    <s v="AEMO DUID: DRYCGT3"/>
    <m/>
    <m/>
    <m/>
    <m/>
    <s v="1014351"/>
    <n v="1112810"/>
    <s v="L405112"/>
    <s v="G401511"/>
  </r>
  <r>
    <s v="https://www.gem.wiki/Goldwind_hybrid_power_station"/>
    <x v="149"/>
    <s v="Goldwind hybrid power station"/>
    <m/>
    <s v="1"/>
    <s v="NG"/>
    <n v="72"/>
    <x v="3"/>
    <x v="4"/>
    <s v="not found"/>
    <m/>
    <m/>
    <m/>
    <x v="43"/>
    <m/>
    <m/>
    <m/>
    <n v="-32.497779999999999"/>
    <n v="146.25821999999999"/>
    <s v="approximate"/>
    <m/>
    <m/>
    <m/>
    <s v="New South Wales"/>
    <x v="4"/>
    <s v="Australia and New Zealand"/>
    <m/>
    <m/>
    <m/>
    <m/>
    <m/>
    <m/>
    <s v="not found"/>
    <m/>
    <s v="L408312"/>
    <s v="G411344"/>
  </r>
  <r>
    <s v="https://www.gem.wiki/Ichthys_LNG_power_station"/>
    <x v="149"/>
    <s v="Ichthys LNG power station"/>
    <m/>
    <s v="1"/>
    <s v="NG"/>
    <n v="490"/>
    <x v="0"/>
    <x v="0"/>
    <s v="not found"/>
    <m/>
    <m/>
    <m/>
    <x v="31"/>
    <m/>
    <m/>
    <m/>
    <n v="-12.513897999999999"/>
    <n v="130.91834900000001"/>
    <s v="exact"/>
    <s v="Darwin"/>
    <m/>
    <m/>
    <s v="Northern Territory"/>
    <x v="4"/>
    <s v="Australia and New Zealand"/>
    <m/>
    <m/>
    <m/>
    <s v="power"/>
    <s v="Oil &amp; Refining"/>
    <s v="none"/>
    <s v="1084267"/>
    <s v="1229755, 1242650, 1242651, 1242652, 1242653, 1242654, 1242655, 1242656"/>
    <s v="L407546"/>
    <s v="G409789"/>
  </r>
  <r>
    <s v="https://www.gem.wiki/Jeeralang_power_station"/>
    <x v="149"/>
    <s v="Jeeralang power station"/>
    <m/>
    <s v="A1"/>
    <s v="NG"/>
    <n v="53"/>
    <x v="0"/>
    <x v="1"/>
    <s v="not found"/>
    <m/>
    <m/>
    <m/>
    <x v="76"/>
    <m/>
    <n v="2039"/>
    <m/>
    <n v="-38.2750275"/>
    <n v="146.4232982"/>
    <s v="exact"/>
    <s v="Morwell"/>
    <m/>
    <m/>
    <s v="Victoria"/>
    <x v="4"/>
    <s v="Australia and New Zealand"/>
    <s v="AEMO Survey ID: 1373"/>
    <s v="AEMO DUID: JLA01"/>
    <m/>
    <m/>
    <m/>
    <m/>
    <s v="1030167"/>
    <n v="1122471"/>
    <s v="L405114"/>
    <s v="G401512"/>
  </r>
  <r>
    <s v="https://www.gem.wiki/Jeeralang_power_station"/>
    <x v="149"/>
    <s v="Jeeralang power station"/>
    <m/>
    <s v="A2"/>
    <s v="NG"/>
    <n v="53"/>
    <x v="0"/>
    <x v="1"/>
    <s v="not found"/>
    <m/>
    <m/>
    <m/>
    <x v="76"/>
    <m/>
    <n v="2039"/>
    <m/>
    <n v="-38.2750275"/>
    <n v="146.4232982"/>
    <s v="exact"/>
    <s v="Morwell"/>
    <m/>
    <m/>
    <s v="Victoria"/>
    <x v="4"/>
    <s v="Australia and New Zealand"/>
    <s v="AEMO Survey ID: 1373"/>
    <s v="AEMO DUID: JLA02"/>
    <m/>
    <m/>
    <m/>
    <m/>
    <s v="1030167"/>
    <n v="1122472"/>
    <s v="L405114"/>
    <s v="G401513"/>
  </r>
  <r>
    <s v="https://www.gem.wiki/Jeeralang_power_station"/>
    <x v="149"/>
    <s v="Jeeralang power station"/>
    <m/>
    <s v="A3"/>
    <s v="NG"/>
    <n v="53"/>
    <x v="0"/>
    <x v="1"/>
    <s v="not found"/>
    <m/>
    <m/>
    <m/>
    <x v="76"/>
    <m/>
    <n v="2039"/>
    <m/>
    <n v="-38.2750275"/>
    <n v="146.4232982"/>
    <s v="exact"/>
    <s v="Morwell"/>
    <m/>
    <m/>
    <s v="Victoria"/>
    <x v="4"/>
    <s v="Australia and New Zealand"/>
    <s v="AEMO Survey ID: 1373"/>
    <s v="AEMO DUID: JLA03"/>
    <m/>
    <m/>
    <m/>
    <m/>
    <s v="1030167"/>
    <n v="1122473"/>
    <s v="L405114"/>
    <s v="G401514"/>
  </r>
  <r>
    <s v="https://www.gem.wiki/Jeeralang_power_station"/>
    <x v="149"/>
    <s v="Jeeralang power station"/>
    <m/>
    <s v="A4"/>
    <s v="NG"/>
    <n v="53"/>
    <x v="0"/>
    <x v="1"/>
    <s v="not found"/>
    <m/>
    <m/>
    <m/>
    <x v="76"/>
    <m/>
    <n v="2039"/>
    <m/>
    <n v="-38.2750275"/>
    <n v="146.4232982"/>
    <s v="exact"/>
    <s v="Morwell"/>
    <m/>
    <m/>
    <s v="Victoria"/>
    <x v="4"/>
    <s v="Australia and New Zealand"/>
    <s v="AEMO Survey ID: 1373"/>
    <s v="AEMO DUID: JLA04"/>
    <m/>
    <m/>
    <m/>
    <m/>
    <s v="1030167"/>
    <n v="1122474"/>
    <s v="L405114"/>
    <s v="G401515"/>
  </r>
  <r>
    <s v="https://www.gem.wiki/Jeeralang_power_station"/>
    <x v="149"/>
    <s v="Jeeralang power station"/>
    <m/>
    <s v="B1"/>
    <s v="NG"/>
    <n v="76"/>
    <x v="0"/>
    <x v="1"/>
    <s v="not found"/>
    <m/>
    <m/>
    <m/>
    <x v="51"/>
    <m/>
    <n v="2039"/>
    <m/>
    <n v="-38.2750275"/>
    <n v="146.4232982"/>
    <s v="exact"/>
    <s v="Morwell"/>
    <m/>
    <m/>
    <s v="Victoria"/>
    <x v="4"/>
    <s v="Australia and New Zealand"/>
    <s v="AEMO Survey ID: 1374"/>
    <s v="AEMO DUID: JLB01"/>
    <m/>
    <m/>
    <m/>
    <m/>
    <s v="1030167"/>
    <n v="1122475"/>
    <s v="L405114"/>
    <s v="G401516"/>
  </r>
  <r>
    <s v="https://www.gem.wiki/Jeeralang_power_station"/>
    <x v="149"/>
    <s v="Jeeralang power station"/>
    <m/>
    <s v="B2"/>
    <s v="NG"/>
    <n v="76"/>
    <x v="0"/>
    <x v="1"/>
    <s v="not found"/>
    <m/>
    <m/>
    <m/>
    <x v="51"/>
    <m/>
    <n v="2039"/>
    <m/>
    <n v="-38.2750275"/>
    <n v="146.4232982"/>
    <s v="exact"/>
    <s v="Morwell"/>
    <m/>
    <m/>
    <s v="Victoria"/>
    <x v="4"/>
    <s v="Australia and New Zealand"/>
    <s v="AEMO Survey ID: 1374"/>
    <s v="AEMO DUID: JLB02"/>
    <m/>
    <m/>
    <m/>
    <m/>
    <s v="1030167"/>
    <n v="1122476"/>
    <s v="L405114"/>
    <s v="G401517"/>
  </r>
  <r>
    <s v="https://www.gem.wiki/Jeeralang_power_station"/>
    <x v="149"/>
    <s v="Jeeralang power station"/>
    <m/>
    <s v="B3"/>
    <s v="NG"/>
    <n v="76"/>
    <x v="0"/>
    <x v="1"/>
    <s v="not found"/>
    <m/>
    <m/>
    <m/>
    <x v="51"/>
    <m/>
    <n v="2039"/>
    <m/>
    <n v="-38.2750275"/>
    <n v="146.4232982"/>
    <s v="exact"/>
    <s v="Morwell"/>
    <m/>
    <m/>
    <s v="Victoria"/>
    <x v="4"/>
    <s v="Australia and New Zealand"/>
    <s v="AEMO Survey ID: 1374"/>
    <s v="AEMO DUID: JLB03"/>
    <m/>
    <m/>
    <m/>
    <m/>
    <s v="1030167"/>
    <n v="1122477"/>
    <s v="L405114"/>
    <s v="G401518"/>
  </r>
  <r>
    <s v="https://www.gem.wiki/Kemerton_power_station"/>
    <x v="149"/>
    <s v="Kemerton power station"/>
    <m/>
    <s v="1"/>
    <s v="NG"/>
    <n v="155"/>
    <x v="0"/>
    <x v="1"/>
    <s v="not found"/>
    <m/>
    <m/>
    <m/>
    <x v="21"/>
    <m/>
    <n v="2040"/>
    <m/>
    <n v="-33.1633"/>
    <n v="115.7805"/>
    <s v="exact"/>
    <s v="Wellesley"/>
    <m/>
    <m/>
    <s v="Western Australia"/>
    <x v="4"/>
    <s v="Australia and New Zealand"/>
    <m/>
    <m/>
    <m/>
    <m/>
    <m/>
    <m/>
    <s v="1058552"/>
    <n v="1186212"/>
    <s v="L405115"/>
    <s v="G401519"/>
  </r>
  <r>
    <s v="https://www.gem.wiki/Kemerton_power_station"/>
    <x v="149"/>
    <s v="Kemerton power station"/>
    <m/>
    <s v="2"/>
    <s v="NG"/>
    <n v="155"/>
    <x v="0"/>
    <x v="1"/>
    <s v="not found"/>
    <m/>
    <m/>
    <m/>
    <x v="21"/>
    <m/>
    <n v="2040"/>
    <m/>
    <n v="-33.1633"/>
    <n v="115.7805"/>
    <s v="exact"/>
    <s v="Wellesley"/>
    <m/>
    <m/>
    <s v="Western Australia"/>
    <x v="4"/>
    <s v="Australia and New Zealand"/>
    <m/>
    <m/>
    <m/>
    <m/>
    <m/>
    <m/>
    <s v="1058552"/>
    <n v="1186213"/>
    <s v="L405115"/>
    <s v="G401520"/>
  </r>
  <r>
    <s v="https://www.gem.wiki/Kurri_Kurri_power_(Snowy_Hydro)_station"/>
    <x v="149"/>
    <s v="Kurri Kurri power (Snowy Hydro) station"/>
    <m/>
    <s v="1"/>
    <s v="NG/D"/>
    <n v="330"/>
    <x v="1"/>
    <x v="1"/>
    <s v="not found"/>
    <s v="Hydrogen capable: turbine"/>
    <s v="not found"/>
    <m/>
    <x v="7"/>
    <m/>
    <n v="2064"/>
    <m/>
    <n v="-32.790045790000001"/>
    <n v="151.4808223"/>
    <s v="approximate"/>
    <s v="Kurri Kurri"/>
    <s v="Hunter Valley/Newcastle"/>
    <m/>
    <s v="New South Wales"/>
    <x v="4"/>
    <s v="Australia and New Zealand"/>
    <m/>
    <m/>
    <s v="Hunter Valley power station, Hunter Power Project"/>
    <m/>
    <m/>
    <m/>
    <s v="1134920"/>
    <n v="1307738"/>
    <s v="L407640"/>
    <s v="G409394"/>
  </r>
  <r>
    <s v="https://www.gem.wiki/Kurri_Kurri_power_(Snowy_Hydro)_station"/>
    <x v="149"/>
    <s v="Kurri Kurri power (Snowy Hydro) station"/>
    <m/>
    <s v="2"/>
    <s v="NG/D"/>
    <n v="330"/>
    <x v="1"/>
    <x v="1"/>
    <s v="not found"/>
    <s v="Hydrogen capable: turbine"/>
    <s v="not found"/>
    <m/>
    <x v="7"/>
    <m/>
    <n v="2064"/>
    <m/>
    <n v="-32.790045790000001"/>
    <n v="151.4808223"/>
    <s v="approximate"/>
    <s v="Kurri Kurri"/>
    <s v="Hunter Valley/Newcastle"/>
    <m/>
    <s v="New South Wales"/>
    <x v="4"/>
    <s v="Australia and New Zealand"/>
    <m/>
    <m/>
    <s v="Hunter Valley power station, Hunter Power Project"/>
    <m/>
    <m/>
    <m/>
    <s v="1134920"/>
    <n v="1311585"/>
    <s v="L407640"/>
    <s v="G409397"/>
  </r>
  <r>
    <s v="https://www.gem.wiki/Kwinana_Newgen_power_station"/>
    <x v="149"/>
    <s v="Kwinana Newgen power station"/>
    <m/>
    <s v="1"/>
    <s v="NG"/>
    <n v="320"/>
    <x v="0"/>
    <x v="0"/>
    <s v="not found"/>
    <m/>
    <m/>
    <m/>
    <x v="47"/>
    <m/>
    <m/>
    <m/>
    <n v="-32.201999999999998"/>
    <n v="115.773"/>
    <s v="exact"/>
    <s v="Naval Base"/>
    <m/>
    <m/>
    <s v="Western Australia"/>
    <x v="4"/>
    <s v="Australia and New Zealand"/>
    <m/>
    <m/>
    <m/>
    <m/>
    <m/>
    <m/>
    <s v="1067030"/>
    <s v="1182345, 1182346"/>
    <s v="L405117"/>
    <s v="G401523"/>
  </r>
  <r>
    <s v="https://www.gem.wiki/Kwinana_Refinery_cogeneration_power_station"/>
    <x v="149"/>
    <s v="Kwinana Refinery cogeneration power station"/>
    <m/>
    <s v="1"/>
    <s v="NG"/>
    <n v="119"/>
    <x v="0"/>
    <x v="0"/>
    <s v="not found"/>
    <m/>
    <m/>
    <m/>
    <x v="23"/>
    <m/>
    <m/>
    <m/>
    <n v="-32.2226"/>
    <n v="115.7662"/>
    <s v="exact"/>
    <s v="Kwinana"/>
    <m/>
    <m/>
    <s v="Western Australia"/>
    <x v="4"/>
    <s v="Australia and New Zealand"/>
    <m/>
    <m/>
    <m/>
    <s v="both"/>
    <s v="Oil &amp; Refining"/>
    <s v="power"/>
    <s v="1014018"/>
    <s v="1127155, 1127156, 1127157"/>
    <s v="L407607"/>
    <s v="G409792"/>
  </r>
  <r>
    <s v="https://www.gem.wiki/Kwinana_Swift_power_plant"/>
    <x v="149"/>
    <s v="Kwinana Swift power plant"/>
    <m/>
    <s v="1"/>
    <s v="NG/D"/>
    <n v="60"/>
    <x v="0"/>
    <x v="1"/>
    <s v="not found"/>
    <m/>
    <m/>
    <m/>
    <x v="17"/>
    <m/>
    <m/>
    <m/>
    <n v="-32.223314000000002"/>
    <n v="115.778892"/>
    <s v="exact"/>
    <s v="Kwinana"/>
    <m/>
    <m/>
    <s v="Western Australia"/>
    <x v="4"/>
    <s v="Australia and New Zealand"/>
    <m/>
    <m/>
    <m/>
    <m/>
    <m/>
    <m/>
    <s v="1085202"/>
    <n v="1231460"/>
    <s v="L407606"/>
    <s v="G409791"/>
  </r>
  <r>
    <s v="https://www.gem.wiki/Kwinana_Swift_power_plant"/>
    <x v="149"/>
    <s v="Kwinana Swift power plant"/>
    <m/>
    <s v="2"/>
    <s v="NG/D"/>
    <n v="60"/>
    <x v="0"/>
    <x v="1"/>
    <s v="not found"/>
    <m/>
    <m/>
    <m/>
    <x v="17"/>
    <m/>
    <m/>
    <m/>
    <n v="-32.223314000000002"/>
    <n v="115.778892"/>
    <s v="exact"/>
    <s v="Kwinana"/>
    <m/>
    <m/>
    <s v="Western Australia"/>
    <x v="4"/>
    <s v="Australia and New Zealand"/>
    <m/>
    <m/>
    <m/>
    <m/>
    <m/>
    <m/>
    <s v="1085202"/>
    <n v="1231461"/>
    <s v="L407606"/>
    <s v="G409790"/>
  </r>
  <r>
    <s v="https://www.gem.wiki/Kwinana_Power_Station"/>
    <x v="149"/>
    <s v="Kwinana power station"/>
    <m/>
    <s v="HEGT1"/>
    <s v="NG"/>
    <n v="100"/>
    <x v="0"/>
    <x v="1"/>
    <s v="not found"/>
    <m/>
    <m/>
    <s v="replacement"/>
    <x v="2"/>
    <m/>
    <m/>
    <m/>
    <n v="-32.198300000000003"/>
    <n v="115.7752"/>
    <s v="exact"/>
    <s v="Naval Base"/>
    <m/>
    <m/>
    <s v="Western Australia"/>
    <x v="4"/>
    <s v="Australia and New Zealand"/>
    <m/>
    <m/>
    <m/>
    <m/>
    <m/>
    <m/>
    <s v="1137484"/>
    <n v="1218371"/>
    <s v="L100041"/>
    <s v="G401521"/>
  </r>
  <r>
    <s v="https://www.gem.wiki/Kwinana_Power_Station"/>
    <x v="149"/>
    <s v="Kwinana power station"/>
    <m/>
    <s v="HEGT2"/>
    <s v="NG"/>
    <n v="100"/>
    <x v="0"/>
    <x v="1"/>
    <s v="not found"/>
    <m/>
    <m/>
    <s v="replacement"/>
    <x v="2"/>
    <m/>
    <m/>
    <m/>
    <n v="-32.198300000000003"/>
    <n v="115.7752"/>
    <s v="exact"/>
    <s v="Naval Base"/>
    <m/>
    <m/>
    <s v="Western Australia"/>
    <x v="4"/>
    <s v="Australia and New Zealand"/>
    <m/>
    <m/>
    <m/>
    <m/>
    <m/>
    <m/>
    <s v="1137484"/>
    <n v="1218372"/>
    <s v="L100041"/>
    <s v="G401522"/>
  </r>
  <r>
    <s v="https://www.gem.wiki/Laverton_North_power_station"/>
    <x v="149"/>
    <s v="Laverton North power station"/>
    <m/>
    <s v="1"/>
    <s v="NG/D"/>
    <n v="156"/>
    <x v="0"/>
    <x v="1"/>
    <s v="not found"/>
    <m/>
    <m/>
    <m/>
    <x v="37"/>
    <m/>
    <n v="2070"/>
    <m/>
    <n v="-37.841630000000002"/>
    <n v="144.78872999999999"/>
    <s v="exact"/>
    <s v="Laverton North"/>
    <m/>
    <m/>
    <s v="Victoria"/>
    <x v="4"/>
    <s v="Australia and New Zealand"/>
    <s v="AEMO Survey ID: 1115"/>
    <s v="AEMO DUID: LNGS1"/>
    <m/>
    <m/>
    <m/>
    <m/>
    <s v="1053207"/>
    <n v="1178693"/>
    <s v="L405118"/>
    <s v="G401524"/>
  </r>
  <r>
    <s v="https://www.gem.wiki/Laverton_North_power_station"/>
    <x v="149"/>
    <s v="Laverton North power station"/>
    <m/>
    <s v="2"/>
    <s v="NG/D"/>
    <n v="156"/>
    <x v="0"/>
    <x v="1"/>
    <s v="not found"/>
    <m/>
    <m/>
    <m/>
    <x v="37"/>
    <m/>
    <n v="2070"/>
    <m/>
    <n v="-37.841630000000002"/>
    <n v="144.78872999999999"/>
    <s v="exact"/>
    <s v="Laverton North"/>
    <m/>
    <m/>
    <s v="Victoria"/>
    <x v="4"/>
    <s v="Australia and New Zealand"/>
    <s v="AEMO Survey ID: 1115"/>
    <s v="AEMO DUID: LNGS2"/>
    <m/>
    <m/>
    <m/>
    <m/>
    <s v="1053207"/>
    <n v="1178694"/>
    <s v="L405118"/>
    <s v="G401525"/>
  </r>
  <r>
    <s v="https://www.gem.wiki/Leichhardt_power_station"/>
    <x v="149"/>
    <s v="Leichhardt power station"/>
    <m/>
    <s v="1"/>
    <s v="NG"/>
    <n v="60"/>
    <x v="0"/>
    <x v="1"/>
    <s v="not found"/>
    <m/>
    <m/>
    <m/>
    <x v="2"/>
    <m/>
    <m/>
    <m/>
    <n v="-20.783300000000001"/>
    <n v="139.4862"/>
    <s v="exact"/>
    <s v="Mount Isa"/>
    <m/>
    <m/>
    <s v="Queensland"/>
    <x v="4"/>
    <s v="Australia and New Zealand"/>
    <m/>
    <m/>
    <m/>
    <s v="power"/>
    <s v="Other Metals &amp; Mining"/>
    <s v="none"/>
    <s v="1095884"/>
    <n v="1249792"/>
    <s v="L405119"/>
    <s v="G401526"/>
  </r>
  <r>
    <s v="https://www.gem.wiki/Lockyer_Energy_power_station"/>
    <x v="149"/>
    <s v="Lockyer Energy power station"/>
    <m/>
    <s v="Phase 1"/>
    <s v="NG"/>
    <n v="132"/>
    <x v="5"/>
    <x v="1"/>
    <s v="not found"/>
    <s v="not found"/>
    <s v="not found"/>
    <m/>
    <x v="45"/>
    <m/>
    <m/>
    <m/>
    <n v="-27.5657134"/>
    <n v="152.23779920000001"/>
    <s v="approximate"/>
    <s v="Gatton"/>
    <m/>
    <m/>
    <s v="Queensland"/>
    <x v="4"/>
    <s v="Australia and New Zealand"/>
    <s v="AEMO Survey ID: 1614"/>
    <m/>
    <s v="Lockyer Valley Energy Project"/>
    <m/>
    <m/>
    <m/>
    <s v="1119854"/>
    <n v="1286990"/>
    <s v="L400831"/>
    <s v="G400831"/>
  </r>
  <r>
    <s v="https://www.gem.wiki/Marulan_power_station"/>
    <x v="149"/>
    <s v="Marulan power station"/>
    <m/>
    <s v="1-1"/>
    <s v="NG"/>
    <n v="175"/>
    <x v="4"/>
    <x v="1"/>
    <s v="not found"/>
    <s v="not found"/>
    <s v="not found"/>
    <m/>
    <x v="45"/>
    <m/>
    <m/>
    <m/>
    <n v="-34.607940999999997"/>
    <n v="150.048464"/>
    <s v="exact"/>
    <s v="Marulan"/>
    <m/>
    <m/>
    <s v="New South Wales"/>
    <x v="4"/>
    <s v="Australia and New Zealand"/>
    <s v="AEMO Survey ID: 1132"/>
    <m/>
    <m/>
    <m/>
    <m/>
    <m/>
    <s v="1084571"/>
    <n v="1230288"/>
    <s v="L405884"/>
    <s v="G405832"/>
  </r>
  <r>
    <s v="https://www.gem.wiki/Marulan_power_station"/>
    <x v="149"/>
    <s v="Marulan power station"/>
    <m/>
    <s v="1-2"/>
    <s v="NG"/>
    <n v="175"/>
    <x v="4"/>
    <x v="1"/>
    <s v="not found"/>
    <s v="not found"/>
    <s v="not found"/>
    <m/>
    <x v="45"/>
    <m/>
    <m/>
    <m/>
    <n v="-34.607940999999997"/>
    <n v="150.048464"/>
    <s v="exact"/>
    <s v="Marulan"/>
    <m/>
    <m/>
    <s v="New South Wales"/>
    <x v="4"/>
    <s v="Australia and New Zealand"/>
    <s v="AEMO Survey ID: 1132"/>
    <m/>
    <m/>
    <m/>
    <m/>
    <m/>
    <s v="1084571"/>
    <n v="1311216"/>
    <s v="L405884"/>
    <s v="G405833"/>
  </r>
  <r>
    <s v="https://www.gem.wiki/Marulan_power_station"/>
    <x v="149"/>
    <s v="Marulan power station"/>
    <m/>
    <s v="2-1"/>
    <s v="NG"/>
    <n v="175"/>
    <x v="4"/>
    <x v="1"/>
    <s v="not found"/>
    <s v="not found"/>
    <s v="not found"/>
    <m/>
    <x v="45"/>
    <m/>
    <m/>
    <m/>
    <n v="-34.607940999999997"/>
    <n v="150.048464"/>
    <s v="exact"/>
    <s v="Marulan"/>
    <m/>
    <m/>
    <s v="New South Wales"/>
    <x v="4"/>
    <s v="Australia and New Zealand"/>
    <m/>
    <m/>
    <m/>
    <m/>
    <m/>
    <m/>
    <s v="1084571"/>
    <n v="1311217"/>
    <s v="L405884"/>
    <s v="G405834"/>
  </r>
  <r>
    <s v="https://www.gem.wiki/Marulan_power_station"/>
    <x v="149"/>
    <s v="Marulan power station"/>
    <m/>
    <s v="2-2"/>
    <s v="NG"/>
    <n v="175"/>
    <x v="4"/>
    <x v="1"/>
    <s v="not found"/>
    <s v="not found"/>
    <s v="not found"/>
    <m/>
    <x v="45"/>
    <m/>
    <m/>
    <m/>
    <n v="-34.607940999999997"/>
    <n v="150.048464"/>
    <s v="exact"/>
    <s v="Marulan"/>
    <m/>
    <m/>
    <s v="New South Wales"/>
    <x v="4"/>
    <s v="Australia and New Zealand"/>
    <m/>
    <m/>
    <m/>
    <m/>
    <m/>
    <m/>
    <s v="1084571"/>
    <n v="1311218"/>
    <s v="L405884"/>
    <s v="G405835"/>
  </r>
  <r>
    <s v="https://www.gem.wiki/Mintaro_GT_power_station"/>
    <x v="149"/>
    <s v="Mintaro GT power station"/>
    <m/>
    <s v="1"/>
    <s v="NG"/>
    <n v="90"/>
    <x v="0"/>
    <x v="1"/>
    <s v="not found"/>
    <m/>
    <m/>
    <m/>
    <x v="25"/>
    <m/>
    <n v="2030"/>
    <m/>
    <n v="-33.903199999999998"/>
    <n v="138.73820000000001"/>
    <s v="exact"/>
    <s v="Stanley"/>
    <m/>
    <m/>
    <s v="South Australia"/>
    <x v="4"/>
    <s v="Australia and New Zealand"/>
    <s v="AEMO Survey ID: 1135"/>
    <s v="AEMO DUID: MINTARO"/>
    <m/>
    <m/>
    <m/>
    <m/>
    <s v="1014353"/>
    <n v="1132978"/>
    <s v="L405122"/>
    <s v="G401527"/>
  </r>
  <r>
    <s v="https://www.gem.wiki/Moranbah_North_power_station"/>
    <x v="149"/>
    <s v="Moranbah North power station"/>
    <m/>
    <s v="1"/>
    <s v="CM"/>
    <n v="63.84"/>
    <x v="0"/>
    <x v="4"/>
    <s v="not found"/>
    <m/>
    <m/>
    <m/>
    <x v="47"/>
    <m/>
    <n v="2038"/>
    <m/>
    <n v="-22.003820000000001"/>
    <n v="148.02912000000001"/>
    <s v="exact"/>
    <s v="Moranbah"/>
    <m/>
    <m/>
    <s v="Queensland"/>
    <x v="4"/>
    <s v="Australia and New Zealand"/>
    <m/>
    <m/>
    <m/>
    <s v="power"/>
    <s v="Coal Products"/>
    <m/>
    <s v="1071497"/>
    <n v="1207666"/>
    <s v="L408143"/>
    <s v="G411343"/>
  </r>
  <r>
    <s v="https://www.gem.wiki/Mortlake_power_station"/>
    <x v="149"/>
    <s v="Mortlake power station"/>
    <m/>
    <s v="11"/>
    <s v="NG"/>
    <n v="292"/>
    <x v="0"/>
    <x v="1"/>
    <s v="not found"/>
    <m/>
    <m/>
    <m/>
    <x v="39"/>
    <m/>
    <n v="2047"/>
    <m/>
    <n v="-38.063056799999998"/>
    <n v="142.66572120000001"/>
    <s v="exact"/>
    <s v="Mortlake"/>
    <m/>
    <m/>
    <s v="Victoria"/>
    <x v="4"/>
    <s v="Australia and New Zealand"/>
    <s v="AEMO Survey ID: 1139"/>
    <s v="AEMO DUID: MORTLK11"/>
    <m/>
    <m/>
    <m/>
    <m/>
    <s v="1061737"/>
    <n v="1195485"/>
    <s v="L405123"/>
    <s v="G401528"/>
  </r>
  <r>
    <s v="https://www.gem.wiki/Mortlake_power_station"/>
    <x v="149"/>
    <s v="Mortlake power station"/>
    <m/>
    <s v="12"/>
    <s v="NG"/>
    <n v="292"/>
    <x v="0"/>
    <x v="1"/>
    <s v="not found"/>
    <m/>
    <m/>
    <m/>
    <x v="39"/>
    <m/>
    <n v="2047"/>
    <m/>
    <n v="-38.063056799999998"/>
    <n v="142.66572120000001"/>
    <s v="exact"/>
    <s v="Mortlake"/>
    <m/>
    <m/>
    <s v="Victoria"/>
    <x v="4"/>
    <s v="Australia and New Zealand"/>
    <s v="AEMO Survey ID: 1139"/>
    <s v="AEMO DUID: MORTLK12"/>
    <m/>
    <m/>
    <m/>
    <m/>
    <s v="1061737"/>
    <n v="1195486"/>
    <s v="L405123"/>
    <s v="G401529"/>
  </r>
  <r>
    <s v="https://www.gem.wiki/Mortlake_power_station"/>
    <x v="149"/>
    <s v="Mortlake power station"/>
    <m/>
    <s v="2-1"/>
    <s v="NG"/>
    <n v="50"/>
    <x v="4"/>
    <x v="1"/>
    <s v="not found"/>
    <s v="not found"/>
    <s v="not found"/>
    <m/>
    <x v="45"/>
    <m/>
    <m/>
    <m/>
    <n v="-38.063056799999998"/>
    <n v="142.66572120000001"/>
    <s v="exact"/>
    <s v="Mortlake"/>
    <m/>
    <m/>
    <s v="Victoria"/>
    <x v="4"/>
    <s v="Australia and New Zealand"/>
    <s v="AEMO Survey ID: 1139"/>
    <m/>
    <m/>
    <m/>
    <m/>
    <m/>
    <s v="1061737"/>
    <s v="not found"/>
    <s v="L405123"/>
    <s v="G401574"/>
  </r>
  <r>
    <s v="https://www.gem.wiki/Mortlake_power_station"/>
    <x v="149"/>
    <s v="Mortlake power station"/>
    <m/>
    <s v="2-2"/>
    <s v="NG"/>
    <n v="50"/>
    <x v="4"/>
    <x v="1"/>
    <s v="not found"/>
    <s v="not found"/>
    <s v="not found"/>
    <m/>
    <x v="45"/>
    <m/>
    <m/>
    <m/>
    <n v="-38.063056799999998"/>
    <n v="142.66572120000001"/>
    <s v="exact"/>
    <s v="Mortlake"/>
    <m/>
    <m/>
    <s v="Victoria"/>
    <x v="4"/>
    <s v="Australia and New Zealand"/>
    <s v="AEMO Survey ID: 1139"/>
    <m/>
    <m/>
    <m/>
    <m/>
    <m/>
    <s v="1061737"/>
    <s v="not found"/>
    <s v="L405123"/>
    <s v="G409642"/>
  </r>
  <r>
    <s v="https://www.gem.wiki/Mortlake_power_station"/>
    <x v="149"/>
    <s v="Mortlake power station"/>
    <m/>
    <s v="2-3"/>
    <s v="NG"/>
    <n v="50"/>
    <x v="4"/>
    <x v="1"/>
    <s v="not found"/>
    <s v="not found"/>
    <s v="not found"/>
    <m/>
    <x v="45"/>
    <m/>
    <m/>
    <m/>
    <n v="-38.063056799999998"/>
    <n v="142.66572120000001"/>
    <s v="exact"/>
    <s v="Mortlake"/>
    <m/>
    <m/>
    <s v="Victoria"/>
    <x v="4"/>
    <s v="Australia and New Zealand"/>
    <s v="AEMO Survey ID: 1139"/>
    <m/>
    <m/>
    <m/>
    <m/>
    <m/>
    <s v="1061737"/>
    <s v="not found"/>
    <s v="L405123"/>
    <s v="G409641"/>
  </r>
  <r>
    <s v="https://www.gem.wiki/Mortlake_power_station"/>
    <x v="149"/>
    <s v="Mortlake power station"/>
    <m/>
    <s v="2-4"/>
    <s v="NG"/>
    <n v="50"/>
    <x v="4"/>
    <x v="1"/>
    <s v="not found"/>
    <s v="not found"/>
    <s v="not found"/>
    <m/>
    <x v="45"/>
    <m/>
    <m/>
    <m/>
    <n v="-38.063056799999998"/>
    <n v="142.66572120000001"/>
    <s v="exact"/>
    <s v="Mortlake"/>
    <m/>
    <m/>
    <s v="Victoria"/>
    <x v="4"/>
    <s v="Australia and New Zealand"/>
    <s v="AEMO Survey ID: 1139"/>
    <m/>
    <m/>
    <m/>
    <m/>
    <m/>
    <s v="1061737"/>
    <s v="not found"/>
    <s v="L405123"/>
    <s v="G409640"/>
  </r>
  <r>
    <s v="https://www.gem.wiki/Mt_Stuart_power_station"/>
    <x v="149"/>
    <s v="Mt Stuart power station"/>
    <m/>
    <s v="1"/>
    <s v="D"/>
    <n v="141"/>
    <x v="0"/>
    <x v="1"/>
    <s v="N"/>
    <m/>
    <m/>
    <m/>
    <x v="14"/>
    <m/>
    <m/>
    <m/>
    <n v="-19.337745139586701"/>
    <n v="146.85159536196699"/>
    <s v="exact"/>
    <s v="Stuart"/>
    <m/>
    <m/>
    <s v="Queensland"/>
    <x v="4"/>
    <s v="Australia and New Zealand"/>
    <m/>
    <m/>
    <m/>
    <m/>
    <m/>
    <m/>
    <s v="1009778"/>
    <n v="1153553"/>
    <s v="L408144"/>
    <s v="G411342"/>
  </r>
  <r>
    <s v="https://www.gem.wiki/Mt_Stuart_power_station"/>
    <x v="149"/>
    <s v="Mt Stuart power station"/>
    <m/>
    <s v="2"/>
    <s v="D"/>
    <n v="141"/>
    <x v="0"/>
    <x v="1"/>
    <s v="N"/>
    <m/>
    <m/>
    <m/>
    <x v="14"/>
    <m/>
    <m/>
    <m/>
    <n v="-19.337745139586701"/>
    <n v="146.85159536196699"/>
    <s v="exact"/>
    <s v="Stuart"/>
    <m/>
    <m/>
    <s v="Queensland"/>
    <x v="4"/>
    <s v="Australia and New Zealand"/>
    <m/>
    <m/>
    <m/>
    <m/>
    <m/>
    <m/>
    <s v="1009778"/>
    <n v="1162072"/>
    <s v="L408144"/>
    <s v="G411341"/>
  </r>
  <r>
    <s v="https://www.gem.wiki/Mt_Stuart_power_station"/>
    <x v="149"/>
    <s v="Mt Stuart power station"/>
    <m/>
    <s v="3"/>
    <s v="D"/>
    <n v="141"/>
    <x v="0"/>
    <x v="1"/>
    <s v="N"/>
    <m/>
    <m/>
    <m/>
    <x v="14"/>
    <m/>
    <m/>
    <m/>
    <n v="-19.337745139586701"/>
    <n v="146.85159536196699"/>
    <s v="exact"/>
    <s v="Stuart"/>
    <m/>
    <m/>
    <s v="Queensland"/>
    <x v="4"/>
    <s v="Australia and New Zealand"/>
    <m/>
    <m/>
    <m/>
    <m/>
    <m/>
    <m/>
    <s v="1009778"/>
    <n v="1208932"/>
    <s v="L408144"/>
    <s v="G411340"/>
  </r>
  <r>
    <s v="https://www.gem.wiki/Neerabup_power_station"/>
    <x v="149"/>
    <s v="Neerabup power station"/>
    <m/>
    <s v="1"/>
    <s v="NG"/>
    <n v="165"/>
    <x v="0"/>
    <x v="1"/>
    <s v="not found"/>
    <m/>
    <m/>
    <m/>
    <x v="9"/>
    <m/>
    <m/>
    <m/>
    <n v="-31.671299999999999"/>
    <n v="115.8021"/>
    <s v="exact"/>
    <s v="Neerabup"/>
    <m/>
    <m/>
    <s v="Western Australia"/>
    <x v="4"/>
    <s v="Australia and New Zealand"/>
    <m/>
    <m/>
    <m/>
    <m/>
    <m/>
    <m/>
    <s v="1072791"/>
    <n v="1209955"/>
    <s v="L405124"/>
    <s v="G409639"/>
  </r>
  <r>
    <s v="https://www.gem.wiki/Neerabup_power_station"/>
    <x v="149"/>
    <s v="Neerabup power station"/>
    <m/>
    <s v="2"/>
    <s v="NG"/>
    <n v="165"/>
    <x v="0"/>
    <x v="1"/>
    <s v="not found"/>
    <m/>
    <m/>
    <m/>
    <x v="9"/>
    <m/>
    <m/>
    <m/>
    <n v="-31.671299999999999"/>
    <n v="115.8021"/>
    <s v="exact"/>
    <s v="Neerabup"/>
    <m/>
    <m/>
    <s v="Western Australia"/>
    <x v="4"/>
    <s v="Australia and New Zealand"/>
    <m/>
    <m/>
    <m/>
    <m/>
    <m/>
    <m/>
    <s v="1072791"/>
    <n v="1209956"/>
    <s v="L405124"/>
    <s v="G401531"/>
  </r>
  <r>
    <s v="https://www.gem.wiki/Newcastle_power_station"/>
    <x v="149"/>
    <s v="Newcastle power station"/>
    <m/>
    <s v="1"/>
    <s v="NG/D"/>
    <n v="250"/>
    <x v="2"/>
    <x v="4"/>
    <s v="not found"/>
    <s v="not found"/>
    <s v="not found"/>
    <m/>
    <x v="40"/>
    <m/>
    <m/>
    <m/>
    <n v="-32.813237290000004"/>
    <n v="151.7085936"/>
    <s v="exact"/>
    <s v="Tomago"/>
    <m/>
    <m/>
    <s v="New South Wales"/>
    <x v="4"/>
    <s v="Australia and New Zealand"/>
    <m/>
    <m/>
    <s v="Tomago GT, NSW Gas Peaker"/>
    <m/>
    <m/>
    <m/>
    <s v="not found"/>
    <s v="not found"/>
    <s v="L407351"/>
    <s v="G409396"/>
  </r>
  <r>
    <s v="https://www.gem.wiki/Newman_(AU)_power_station"/>
    <x v="149"/>
    <s v="Newman (AU) power station"/>
    <m/>
    <s v="5"/>
    <s v="NG/D"/>
    <n v="61.74"/>
    <x v="1"/>
    <x v="4"/>
    <s v="not found"/>
    <m/>
    <m/>
    <m/>
    <x v="43"/>
    <m/>
    <m/>
    <m/>
    <n v="-23.343730000000001"/>
    <n v="119.70905"/>
    <s v="exact"/>
    <s v="Newman"/>
    <m/>
    <s v="Pilbara"/>
    <s v="Western Australia"/>
    <x v="4"/>
    <s v="Australia and New Zealand"/>
    <m/>
    <m/>
    <m/>
    <m/>
    <s v="Other Metals &amp; Mining"/>
    <m/>
    <s v="1025537"/>
    <n v="1300062"/>
    <s v="L408145"/>
    <s v="G411339"/>
  </r>
  <r>
    <s v="https://www.gem.wiki/Newport_power_station"/>
    <x v="149"/>
    <s v="Newport power station"/>
    <m/>
    <s v="1"/>
    <s v="NG"/>
    <n v="510"/>
    <x v="0"/>
    <x v="3"/>
    <s v="not found"/>
    <m/>
    <m/>
    <m/>
    <x v="51"/>
    <m/>
    <n v="2039"/>
    <m/>
    <n v="-37.841500000000003"/>
    <n v="144.89472000000001"/>
    <s v="exact"/>
    <s v="Newport"/>
    <m/>
    <m/>
    <s v="Victoria"/>
    <x v="4"/>
    <s v="Australia and New Zealand"/>
    <s v="AEMO Survey ID: 1150"/>
    <s v="AEMO DUID: NPS"/>
    <m/>
    <m/>
    <m/>
    <m/>
    <s v="1050309"/>
    <n v="1135901"/>
    <s v="L405125"/>
    <s v="G401532"/>
  </r>
  <r>
    <s v="https://www.gem.wiki/Oakey_power_station"/>
    <x v="149"/>
    <s v="Oakey power station"/>
    <m/>
    <s v="1"/>
    <s v="NG"/>
    <n v="173"/>
    <x v="0"/>
    <x v="1"/>
    <s v="not found"/>
    <m/>
    <m/>
    <m/>
    <x v="15"/>
    <m/>
    <n v="2050"/>
    <m/>
    <n v="-27.418261000000001"/>
    <n v="151.6788311"/>
    <s v="exact"/>
    <s v="Oakey"/>
    <m/>
    <m/>
    <s v="Queensland"/>
    <x v="4"/>
    <s v="Australia and New Zealand"/>
    <s v="AEMO Survey ID: 1433"/>
    <s v="AEMO DUID: OAKEY1"/>
    <m/>
    <m/>
    <m/>
    <m/>
    <s v="1024617"/>
    <n v="1136939"/>
    <s v="L405126"/>
    <s v="G401533"/>
  </r>
  <r>
    <s v="https://www.gem.wiki/Oakey_power_station"/>
    <x v="149"/>
    <s v="Oakey power station"/>
    <m/>
    <s v="2"/>
    <s v="NG"/>
    <n v="173"/>
    <x v="0"/>
    <x v="1"/>
    <s v="not found"/>
    <m/>
    <m/>
    <m/>
    <x v="15"/>
    <m/>
    <n v="2050"/>
    <m/>
    <n v="-27.418261000000001"/>
    <n v="151.6788311"/>
    <s v="exact"/>
    <s v="Oakey"/>
    <m/>
    <m/>
    <s v="Queensland"/>
    <x v="4"/>
    <s v="Australia and New Zealand"/>
    <s v="AEMO Survey ID: 1433"/>
    <s v="AEMO DUID: OAKEY2"/>
    <m/>
    <m/>
    <m/>
    <m/>
    <s v="1024617"/>
    <n v="1160078"/>
    <s v="L405126"/>
    <s v="G401534"/>
  </r>
  <r>
    <s v="https://www.gem.wiki/Osborne_power_station"/>
    <x v="149"/>
    <s v="Osborne power station"/>
    <m/>
    <s v="1"/>
    <s v="NG"/>
    <n v="180"/>
    <x v="0"/>
    <x v="0"/>
    <s v="Y"/>
    <m/>
    <m/>
    <m/>
    <x v="23"/>
    <m/>
    <n v="2026"/>
    <m/>
    <n v="-34.798187400000003"/>
    <n v="138.5071662"/>
    <s v="exact"/>
    <s v="Adelaide"/>
    <m/>
    <m/>
    <s v="South Australia"/>
    <x v="4"/>
    <s v="Australia and New Zealand"/>
    <s v="AEMO Survey ID: 1154"/>
    <s v="AEMO DUID: OSB-AG"/>
    <m/>
    <m/>
    <m/>
    <m/>
    <s v="1024961"/>
    <s v="1137997, 1137998"/>
    <s v="L405127"/>
    <s v="G401535"/>
  </r>
  <r>
    <s v="https://www.gem.wiki/Pelican_Point_power_station"/>
    <x v="149"/>
    <s v="Pelican Point power station"/>
    <m/>
    <s v="1"/>
    <s v="NG"/>
    <n v="497"/>
    <x v="0"/>
    <x v="0"/>
    <s v="not found"/>
    <m/>
    <m/>
    <m/>
    <x v="11"/>
    <m/>
    <n v="2037"/>
    <m/>
    <n v="-34.765425100000002"/>
    <n v="138.50317699999999"/>
    <s v="exact"/>
    <s v="Outer Harbor"/>
    <m/>
    <m/>
    <s v="South Australia"/>
    <x v="4"/>
    <s v="Australia and New Zealand"/>
    <s v="AEMO Survey ID: 1158"/>
    <s v="AEMO DUID: PPCCGT"/>
    <m/>
    <m/>
    <m/>
    <m/>
    <s v="1044465"/>
    <n v="1165763"/>
    <s v="L405128"/>
    <s v="G401536"/>
  </r>
  <r>
    <s v="https://www.gem.wiki/Pelican_Point_power_station"/>
    <x v="149"/>
    <s v="Pelican Point power station"/>
    <m/>
    <s v="EXT"/>
    <s v="NG"/>
    <n v="320"/>
    <x v="4"/>
    <x v="1"/>
    <s v="not found"/>
    <s v="not found"/>
    <s v="not found"/>
    <m/>
    <x v="45"/>
    <m/>
    <m/>
    <m/>
    <n v="-34.765425100000002"/>
    <n v="138.50317699999999"/>
    <s v="exact"/>
    <s v="Outer Harbor"/>
    <m/>
    <m/>
    <s v="South Australia"/>
    <x v="4"/>
    <s v="Australia and New Zealand"/>
    <s v="AEMO Survey ID: 1399"/>
    <m/>
    <m/>
    <m/>
    <m/>
    <m/>
    <s v="1044465"/>
    <n v="1175285"/>
    <s v="L405128"/>
    <s v="G401575"/>
  </r>
  <r>
    <s v="https://www.gem.wiki/Pinjar_power_station"/>
    <x v="149"/>
    <s v="Pinjar power station"/>
    <m/>
    <s v="7"/>
    <s v="NG"/>
    <n v="116.4"/>
    <x v="0"/>
    <x v="1"/>
    <s v="not found"/>
    <m/>
    <m/>
    <m/>
    <x v="67"/>
    <m/>
    <m/>
    <m/>
    <n v="-31.559100000000001"/>
    <n v="115.82080000000001"/>
    <s v="exact"/>
    <s v="Pinjar"/>
    <m/>
    <m/>
    <s v="Western Australia"/>
    <x v="4"/>
    <s v="Australia and New Zealand"/>
    <m/>
    <m/>
    <m/>
    <m/>
    <m/>
    <m/>
    <s v="1030214"/>
    <n v="1139970"/>
    <s v="L405129"/>
    <s v="G401537"/>
  </r>
  <r>
    <s v="https://www.gem.wiki/Pinjar_power_station"/>
    <x v="149"/>
    <s v="Pinjar power station"/>
    <m/>
    <s v="8"/>
    <s v="NG"/>
    <n v="116.4"/>
    <x v="0"/>
    <x v="1"/>
    <s v="not found"/>
    <m/>
    <m/>
    <m/>
    <x v="67"/>
    <m/>
    <m/>
    <m/>
    <n v="-31.559100000000001"/>
    <n v="115.82080000000001"/>
    <s v="exact"/>
    <s v="Pinjar"/>
    <m/>
    <m/>
    <s v="Western Australia"/>
    <x v="4"/>
    <s v="Australia and New Zealand"/>
    <m/>
    <m/>
    <m/>
    <m/>
    <m/>
    <m/>
    <s v="1030214"/>
    <n v="1139971"/>
    <s v="L405129"/>
    <s v="G401538"/>
  </r>
  <r>
    <s v="https://www.gem.wiki/Pinjar_power_station"/>
    <x v="149"/>
    <s v="Pinjar power station"/>
    <m/>
    <s v="9"/>
    <s v="NG"/>
    <n v="123.7"/>
    <x v="0"/>
    <x v="1"/>
    <s v="not found"/>
    <m/>
    <m/>
    <m/>
    <x v="67"/>
    <m/>
    <m/>
    <m/>
    <n v="-31.559100000000001"/>
    <n v="115.82080000000001"/>
    <s v="exact"/>
    <s v="Pinjar"/>
    <m/>
    <m/>
    <s v="Western Australia"/>
    <x v="4"/>
    <s v="Australia and New Zealand"/>
    <m/>
    <m/>
    <m/>
    <m/>
    <m/>
    <m/>
    <s v="1030214"/>
    <n v="1139972"/>
    <s v="L405129"/>
    <s v="G401539"/>
  </r>
  <r>
    <s v="https://www.gem.wiki/Pinjarra_power_station"/>
    <x v="149"/>
    <s v="Pinjarra power station"/>
    <m/>
    <s v="1"/>
    <s v="NG"/>
    <n v="142.5"/>
    <x v="0"/>
    <x v="0"/>
    <s v="Y"/>
    <m/>
    <m/>
    <m/>
    <x v="37"/>
    <m/>
    <m/>
    <m/>
    <n v="-32.647305000000003"/>
    <n v="115.94679600000001"/>
    <s v="exact"/>
    <s v="Oakley"/>
    <m/>
    <m/>
    <s v="Western Australia"/>
    <x v="4"/>
    <s v="Australia and New Zealand"/>
    <m/>
    <m/>
    <m/>
    <s v="heat"/>
    <s v="Aluminum"/>
    <s v="power"/>
    <s v="1137476"/>
    <n v="1184391"/>
    <s v="L407352"/>
    <s v="G409388"/>
  </r>
  <r>
    <s v="https://www.gem.wiki/Pinjarra_power_station"/>
    <x v="149"/>
    <s v="Pinjarra power station"/>
    <m/>
    <s v="2"/>
    <s v="NG"/>
    <n v="142.5"/>
    <x v="0"/>
    <x v="0"/>
    <s v="Y"/>
    <m/>
    <m/>
    <m/>
    <x v="4"/>
    <m/>
    <m/>
    <m/>
    <n v="-32.647305000000003"/>
    <n v="115.94679600000001"/>
    <s v="exact"/>
    <s v="Oakley"/>
    <m/>
    <m/>
    <s v="Western Australia"/>
    <x v="4"/>
    <s v="Australia and New Zealand"/>
    <m/>
    <m/>
    <m/>
    <s v="heat"/>
    <s v="Aluminum"/>
    <s v="power"/>
    <s v="1137476"/>
    <n v="1180723"/>
    <s v="L407352"/>
    <s v="G409387"/>
  </r>
  <r>
    <s v="https://www.gem.wiki/Port_Kembla_power_station"/>
    <x v="149"/>
    <s v="Port Kembla power station"/>
    <m/>
    <s v="1"/>
    <s v="LNG/H"/>
    <n v="660"/>
    <x v="4"/>
    <x v="0"/>
    <s v="not found"/>
    <s v="Hydrogen capable: progress"/>
    <s v="not found"/>
    <m/>
    <x v="45"/>
    <m/>
    <m/>
    <m/>
    <n v="-34.485391999999997"/>
    <n v="150.89957939999999"/>
    <s v="approximate"/>
    <s v="Port Kembla"/>
    <m/>
    <m/>
    <s v="New South Wales"/>
    <x v="4"/>
    <s v="Australia and New Zealand"/>
    <m/>
    <m/>
    <m/>
    <m/>
    <m/>
    <m/>
    <s v="1137595"/>
    <n v="1311563"/>
    <s v="L407549"/>
    <s v="G409795"/>
  </r>
  <r>
    <s v="https://www.gem.wiki/Port_Stanvac_power_station"/>
    <x v="149"/>
    <s v="Port Stanvac power station"/>
    <m/>
    <s v="1"/>
    <s v="D"/>
    <n v="64.8"/>
    <x v="0"/>
    <x v="4"/>
    <s v="not found"/>
    <m/>
    <m/>
    <m/>
    <x v="17"/>
    <m/>
    <n v="2070"/>
    <m/>
    <n v="-35.11009"/>
    <n v="138.49089000000001"/>
    <s v="exact"/>
    <s v="Lonsdale"/>
    <m/>
    <m/>
    <s v="South Australia"/>
    <x v="4"/>
    <s v="Australia and New Zealand"/>
    <m/>
    <m/>
    <m/>
    <m/>
    <m/>
    <m/>
    <s v="1099345"/>
    <n v="1255295"/>
    <s v="L408146"/>
    <s v="G411338"/>
  </r>
  <r>
    <s v="https://www.gem.wiki/Quarantine_power_station"/>
    <x v="149"/>
    <s v="Quarantine power station"/>
    <m/>
    <s v="5"/>
    <s v="NG"/>
    <n v="128"/>
    <x v="0"/>
    <x v="1"/>
    <s v="not found"/>
    <m/>
    <m/>
    <m/>
    <x v="9"/>
    <m/>
    <n v="2044"/>
    <m/>
    <n v="-34.779221200000002"/>
    <n v="138.5205492"/>
    <s v="exact"/>
    <s v="Adelaide"/>
    <m/>
    <m/>
    <s v="South Australia"/>
    <x v="4"/>
    <s v="Australia and New Zealand"/>
    <s v="AEMO Survey ID: 1166"/>
    <s v="AEMO DUID: QPS5"/>
    <m/>
    <m/>
    <m/>
    <m/>
    <s v="1051507"/>
    <n v="1179453"/>
    <s v="L405130"/>
    <s v="G411127"/>
  </r>
  <r>
    <s v="https://www.gem.wiki/Quarantine_power_station"/>
    <x v="149"/>
    <s v="Quarantine power station"/>
    <m/>
    <s v="6"/>
    <s v="NG"/>
    <n v="165"/>
    <x v="3"/>
    <x v="1"/>
    <s v="not found"/>
    <m/>
    <m/>
    <m/>
    <x v="43"/>
    <m/>
    <m/>
    <m/>
    <n v="-34.779221200000002"/>
    <n v="138.5205492"/>
    <s v="exact"/>
    <s v="Adelaide"/>
    <m/>
    <m/>
    <s v="South Australia"/>
    <x v="4"/>
    <s v="Australia and New Zealand"/>
    <m/>
    <m/>
    <m/>
    <m/>
    <m/>
    <m/>
    <s v="1051507"/>
    <s v="not found"/>
    <s v="L405130"/>
    <s v="G401540"/>
  </r>
  <r>
    <s v="https://www.gem.wiki/Reeves_Plains_power_station"/>
    <x v="149"/>
    <s v="Reeves Plains power station"/>
    <m/>
    <s v="Stage 1"/>
    <s v="NG"/>
    <n v="150"/>
    <x v="2"/>
    <x v="1"/>
    <s v="not found"/>
    <s v="not found"/>
    <s v="not found"/>
    <m/>
    <x v="43"/>
    <m/>
    <m/>
    <m/>
    <n v="-34.545808200000003"/>
    <n v="138.55418409999999"/>
    <s v="approximate"/>
    <s v="Reeves Plains"/>
    <m/>
    <m/>
    <s v="South Australia"/>
    <x v="4"/>
    <s v="Australia and New Zealand"/>
    <s v="AEMO Survey ID: 1522"/>
    <m/>
    <m/>
    <m/>
    <m/>
    <m/>
    <s v="1119303"/>
    <s v="1286144, 1286145, 1286146"/>
    <s v="L400834"/>
    <s v="G401577"/>
  </r>
  <r>
    <s v="https://www.gem.wiki/Reeves_Plains_power_station"/>
    <x v="149"/>
    <s v="Reeves Plains power station"/>
    <m/>
    <s v="Stage 2"/>
    <s v="NG"/>
    <n v="150"/>
    <x v="2"/>
    <x v="1"/>
    <s v="not found"/>
    <s v="not found"/>
    <s v="not found"/>
    <m/>
    <x v="43"/>
    <m/>
    <m/>
    <m/>
    <n v="-34.545808200000003"/>
    <n v="138.55418409999999"/>
    <s v="approximate"/>
    <s v="Reeves Plains"/>
    <m/>
    <m/>
    <s v="South Australia"/>
    <x v="4"/>
    <s v="Australia and New Zealand"/>
    <s v="AEMO Survey ID: 1523"/>
    <m/>
    <m/>
    <m/>
    <m/>
    <m/>
    <s v="1119303"/>
    <s v="not found"/>
    <s v="L400834"/>
    <s v="G401578"/>
  </r>
  <r>
    <s v="https://www.gem.wiki/Sino_Iron_power_station"/>
    <x v="149"/>
    <s v="Sino Iron power station"/>
    <m/>
    <s v="1"/>
    <s v="NG"/>
    <n v="152"/>
    <x v="0"/>
    <x v="0"/>
    <s v="not found"/>
    <m/>
    <m/>
    <m/>
    <x v="22"/>
    <m/>
    <m/>
    <m/>
    <n v="-21.082657999999999"/>
    <n v="116.160005"/>
    <s v="exact"/>
    <s v="Cape Preston"/>
    <m/>
    <m/>
    <s v="Western Australia"/>
    <x v="4"/>
    <s v="Australia and New Zealand"/>
    <m/>
    <m/>
    <m/>
    <s v="power"/>
    <s v="Iron &amp; Steel"/>
    <m/>
    <s v="1072877"/>
    <s v="1210143, 1210144, 1210145"/>
    <s v="L407548"/>
    <s v="G409796"/>
  </r>
  <r>
    <s v="https://www.gem.wiki/Sino_Iron_power_station"/>
    <x v="149"/>
    <s v="Sino Iron power station"/>
    <m/>
    <s v="2"/>
    <s v="NG"/>
    <n v="152"/>
    <x v="0"/>
    <x v="0"/>
    <s v="not found"/>
    <m/>
    <m/>
    <m/>
    <x v="22"/>
    <m/>
    <m/>
    <m/>
    <n v="-21.082657999999999"/>
    <n v="116.160005"/>
    <s v="exact"/>
    <s v="Cape Preston"/>
    <m/>
    <m/>
    <s v="Western Australia"/>
    <x v="4"/>
    <s v="Australia and New Zealand"/>
    <m/>
    <m/>
    <m/>
    <s v="power"/>
    <s v="Iron &amp; Steel"/>
    <m/>
    <s v="1072877"/>
    <s v="1210146, 1210147, 1210148"/>
    <s v="L407548"/>
    <s v="G409923"/>
  </r>
  <r>
    <s v="https://www.gem.wiki/Sino_Iron_power_station"/>
    <x v="149"/>
    <s v="Sino Iron power station"/>
    <m/>
    <s v="3"/>
    <s v="NG"/>
    <n v="152"/>
    <x v="0"/>
    <x v="0"/>
    <s v="not found"/>
    <m/>
    <m/>
    <m/>
    <x v="2"/>
    <m/>
    <m/>
    <m/>
    <n v="-21.082657999999999"/>
    <n v="116.160005"/>
    <s v="exact"/>
    <s v="Cape Preston"/>
    <m/>
    <m/>
    <s v="Western Australia"/>
    <x v="4"/>
    <s v="Australia and New Zealand"/>
    <m/>
    <m/>
    <m/>
    <s v="power"/>
    <s v="Iron &amp; Steel"/>
    <m/>
    <s v="1072877"/>
    <s v="1210149, 1210150, 1210151"/>
    <s v="L407548"/>
    <s v="G409922"/>
  </r>
  <r>
    <s v="https://www.gem.wiki/Smithfield_Energy_Facility_power_station"/>
    <x v="149"/>
    <s v="Smithfield Energy Facility power station"/>
    <m/>
    <s v="4"/>
    <s v="NG"/>
    <n v="61.765999999999998"/>
    <x v="0"/>
    <x v="0"/>
    <s v="not found"/>
    <m/>
    <m/>
    <m/>
    <x v="44"/>
    <m/>
    <n v="2044"/>
    <m/>
    <n v="-33.849995499999999"/>
    <n v="150.9473113"/>
    <s v="exact"/>
    <s v="Smithfield"/>
    <m/>
    <m/>
    <s v="New South Wales"/>
    <x v="4"/>
    <s v="Australia and New Zealand"/>
    <s v="AEMO Survey ID: 1179"/>
    <s v="AEMO DUID: SITHE04"/>
    <m/>
    <m/>
    <m/>
    <m/>
    <s v="1028917"/>
    <n v="1148610"/>
    <s v="L405132"/>
    <s v="G401541"/>
  </r>
  <r>
    <s v="https://www.gem.wiki/South_Hedland_power_station"/>
    <x v="149"/>
    <s v="South Hedland power station"/>
    <m/>
    <s v="1"/>
    <s v="NG"/>
    <n v="150"/>
    <x v="0"/>
    <x v="0"/>
    <s v="not found"/>
    <m/>
    <m/>
    <m/>
    <x v="31"/>
    <m/>
    <m/>
    <m/>
    <n v="-20.4279966"/>
    <n v="118.5481111"/>
    <s v="exact"/>
    <s v="Boodarie"/>
    <m/>
    <m/>
    <s v="Western Australia"/>
    <x v="4"/>
    <s v="Australia and New Zealand"/>
    <m/>
    <m/>
    <m/>
    <m/>
    <m/>
    <m/>
    <s v="1102091"/>
    <s v="1259967, 1260305, 1260306, 1268420"/>
    <s v="L405133"/>
    <s v="G401542"/>
  </r>
  <r>
    <s v="https://www.gem.wiki/Southern_Cross_power_station"/>
    <x v="149"/>
    <s v="Southern Cross power station"/>
    <m/>
    <s v="1"/>
    <s v="NG"/>
    <n v="61"/>
    <x v="0"/>
    <x v="1"/>
    <s v="N"/>
    <m/>
    <m/>
    <m/>
    <x v="67"/>
    <m/>
    <m/>
    <m/>
    <n v="-31.191898699999999"/>
    <n v="121.67190650000001"/>
    <s v="exact"/>
    <s v="Kambala East"/>
    <m/>
    <m/>
    <s v="Western Australia"/>
    <x v="4"/>
    <s v="Australia and New Zealand"/>
    <m/>
    <m/>
    <m/>
    <s v="power"/>
    <s v="Other Metals &amp; Mining"/>
    <m/>
    <s v="1089084"/>
    <n v="1238465"/>
    <s v="L405134"/>
    <s v="G401543"/>
  </r>
  <r>
    <s v="https://www.gem.wiki/Southern_Cross_power_station"/>
    <x v="149"/>
    <s v="Southern Cross power station"/>
    <m/>
    <s v="2"/>
    <s v="NG"/>
    <n v="61"/>
    <x v="0"/>
    <x v="1"/>
    <s v="N"/>
    <m/>
    <m/>
    <m/>
    <x v="67"/>
    <m/>
    <m/>
    <m/>
    <n v="-31.191898699999999"/>
    <n v="121.67190650000001"/>
    <s v="exact"/>
    <s v="Kambala East"/>
    <m/>
    <m/>
    <s v="Western Australia"/>
    <x v="4"/>
    <s v="Australia and New Zealand"/>
    <m/>
    <m/>
    <m/>
    <s v="power"/>
    <s v="Other Metals &amp; Mining"/>
    <m/>
    <s v="1089084"/>
    <n v="1238466"/>
    <s v="L405134"/>
    <s v="G401544"/>
  </r>
  <r>
    <s v="https://www.gem.wiki/Southern_Cross_power_station"/>
    <x v="149"/>
    <s v="Southern Cross power station"/>
    <m/>
    <s v="3"/>
    <s v="NG"/>
    <n v="61"/>
    <x v="0"/>
    <x v="1"/>
    <s v="N"/>
    <m/>
    <m/>
    <m/>
    <x v="67"/>
    <m/>
    <m/>
    <m/>
    <n v="-31.191898699999999"/>
    <n v="121.67190650000001"/>
    <s v="exact"/>
    <s v="Kambala East"/>
    <m/>
    <m/>
    <s v="Western Australia"/>
    <x v="4"/>
    <s v="Australia and New Zealand"/>
    <m/>
    <m/>
    <m/>
    <s v="power"/>
    <s v="Other Metals &amp; Mining"/>
    <m/>
    <s v="1089084"/>
    <n v="1238467"/>
    <s v="L405134"/>
    <s v="G401545"/>
  </r>
  <r>
    <s v="https://www.gem.wiki/Southern_Cross_power_station"/>
    <x v="149"/>
    <s v="Southern Cross power station"/>
    <m/>
    <s v="4"/>
    <s v="NG"/>
    <n v="61"/>
    <x v="0"/>
    <x v="1"/>
    <s v="N"/>
    <m/>
    <m/>
    <m/>
    <x v="67"/>
    <m/>
    <m/>
    <m/>
    <n v="-31.191898699999999"/>
    <n v="121.67190650000001"/>
    <s v="exact"/>
    <s v="Kambala East"/>
    <m/>
    <m/>
    <s v="Western Australia"/>
    <x v="4"/>
    <s v="Australia and New Zealand"/>
    <m/>
    <m/>
    <m/>
    <s v="power"/>
    <s v="Other Metals &amp; Mining"/>
    <m/>
    <s v="1089084"/>
    <n v="1238468"/>
    <s v="L405134"/>
    <s v="G401546"/>
  </r>
  <r>
    <s v="https://www.gem.wiki/Summerfield_power_station"/>
    <x v="149"/>
    <s v="Summerfield power station"/>
    <m/>
    <s v="1"/>
    <s v="NG"/>
    <n v="380"/>
    <x v="5"/>
    <x v="0"/>
    <s v="not found"/>
    <m/>
    <m/>
    <m/>
    <x v="45"/>
    <m/>
    <m/>
    <m/>
    <n v="-34.950322999999997"/>
    <n v="139.20950099999999"/>
    <s v="approximate"/>
    <s v="Tepko"/>
    <m/>
    <m/>
    <s v="South Australia"/>
    <x v="4"/>
    <s v="Australia and New Zealand"/>
    <m/>
    <m/>
    <s v="Summerfield Hybrid Grid Firming Power Station"/>
    <m/>
    <m/>
    <m/>
    <s v="1131792"/>
    <s v="1303339, 1303340, 1303341, 1303342, 1303343, 1303344, 1303345, 1303346, 1303347, 1303348, 1303349, 1303350"/>
    <s v="L407605"/>
    <s v="G409797"/>
  </r>
  <r>
    <s v="https://www.gem.wiki/Swanbank_E_power_station"/>
    <x v="149"/>
    <s v="Swanbank E power station"/>
    <m/>
    <s v="1"/>
    <s v="CM"/>
    <n v="385"/>
    <x v="0"/>
    <x v="0"/>
    <s v="not found"/>
    <m/>
    <m/>
    <m/>
    <x v="10"/>
    <m/>
    <n v="2036"/>
    <m/>
    <n v="-27.6554"/>
    <n v="152.81800000000001"/>
    <s v="exact"/>
    <s v="Ipswich"/>
    <m/>
    <m/>
    <s v="Queensland"/>
    <x v="4"/>
    <s v="Australia and New Zealand"/>
    <s v="AEMO Survey ID: 1190"/>
    <s v="AEMO DUID: SWAN_E"/>
    <m/>
    <m/>
    <m/>
    <m/>
    <s v="1010526"/>
    <n v="1170815"/>
    <s v="L405135"/>
    <s v="G401547"/>
  </r>
  <r>
    <s v="https://www.gem.wiki/Tallawarra_power_station"/>
    <x v="149"/>
    <s v="Tallawarra power station"/>
    <m/>
    <s v="A"/>
    <s v="NG"/>
    <n v="435"/>
    <x v="0"/>
    <x v="0"/>
    <s v="not found"/>
    <m/>
    <m/>
    <m/>
    <x v="9"/>
    <m/>
    <n v="2043"/>
    <m/>
    <n v="-34.522525399999999"/>
    <n v="150.80601089999999"/>
    <s v="exact"/>
    <s v="Wollongong"/>
    <m/>
    <m/>
    <s v="New South Wales"/>
    <x v="4"/>
    <s v="Australia and New Zealand"/>
    <s v="AEMO Survey ID: 1192"/>
    <s v="AEMO DUID: TALWA1"/>
    <m/>
    <m/>
    <m/>
    <m/>
    <s v="1014217"/>
    <n v="1195695"/>
    <s v="L405136"/>
    <s v="G401548"/>
  </r>
  <r>
    <s v="https://www.gem.wiki/Tallawarra_power_station"/>
    <x v="149"/>
    <s v="Tallawarra power station"/>
    <m/>
    <s v="B"/>
    <s v="NG"/>
    <n v="316"/>
    <x v="1"/>
    <x v="1"/>
    <s v="not found"/>
    <s v="Hydrogen capable: progress"/>
    <s v="not found"/>
    <m/>
    <x v="49"/>
    <m/>
    <n v="2053"/>
    <m/>
    <n v="-34.522525399999999"/>
    <n v="150.80601089999999"/>
    <s v="exact"/>
    <s v="Wollongong"/>
    <m/>
    <m/>
    <s v="New South Wales"/>
    <x v="4"/>
    <s v="Australia and New Zealand"/>
    <s v="AEMO Survey ID: 1192"/>
    <m/>
    <m/>
    <m/>
    <m/>
    <m/>
    <s v="1014217"/>
    <n v="1293392"/>
    <s v="L405136"/>
    <s v="G401549"/>
  </r>
  <r>
    <s v="https://www.gem.wiki/Tamar_Valley_power_station"/>
    <x v="149"/>
    <s v="Tamar Valley power station"/>
    <m/>
    <s v="1"/>
    <s v="NG"/>
    <n v="208"/>
    <x v="0"/>
    <x v="0"/>
    <s v="not found"/>
    <m/>
    <m/>
    <m/>
    <x v="9"/>
    <m/>
    <n v="2050"/>
    <m/>
    <n v="-41.139935100000002"/>
    <n v="146.90344210000001"/>
    <s v="exact"/>
    <s v="Bell Bay"/>
    <m/>
    <m/>
    <s v="Tasmania"/>
    <x v="4"/>
    <s v="Australia and New Zealand"/>
    <s v="AEMO Survey ID: 1194"/>
    <s v="AEMO DUID: TVCC201"/>
    <m/>
    <m/>
    <m/>
    <m/>
    <s v="1067600"/>
    <s v="1211342, 1211343"/>
    <s v="L405137"/>
    <s v="G401550"/>
  </r>
  <r>
    <s v="https://www.gem.wiki/Tamar_Valley_power_station"/>
    <x v="149"/>
    <s v="Tamar Valley power station"/>
    <m/>
    <s v="2"/>
    <s v="NG"/>
    <n v="178"/>
    <x v="0"/>
    <x v="1"/>
    <s v="not found"/>
    <m/>
    <m/>
    <m/>
    <x v="9"/>
    <m/>
    <n v="2050"/>
    <m/>
    <n v="-41.139935100000002"/>
    <n v="146.90344210000001"/>
    <s v="exact"/>
    <s v="Bell Bay"/>
    <m/>
    <m/>
    <s v="Tasmania"/>
    <x v="4"/>
    <s v="Australia and New Zealand"/>
    <s v="AEMO Survey ID: 1195"/>
    <s v="AEMO DUID: TVPP104"/>
    <m/>
    <m/>
    <m/>
    <m/>
    <s v="1067600"/>
    <n v="1207728"/>
    <s v="L405137"/>
    <s v="G401551"/>
  </r>
  <r>
    <s v="https://www.gem.wiki/Tarrone_GT_power_station"/>
    <x v="149"/>
    <s v="Tarrone GT power station"/>
    <m/>
    <s v="1"/>
    <s v="NG"/>
    <n v="600"/>
    <x v="4"/>
    <x v="1"/>
    <s v="not found"/>
    <m/>
    <m/>
    <m/>
    <x v="45"/>
    <m/>
    <m/>
    <m/>
    <n v="-38.049075299999998"/>
    <n v="142.18932760000001"/>
    <s v="approximate"/>
    <s v="Macarthur"/>
    <m/>
    <m/>
    <s v="Victoria"/>
    <x v="4"/>
    <s v="Australia and New Zealand"/>
    <s v="AEMO Survey ID: 1201"/>
    <m/>
    <m/>
    <m/>
    <m/>
    <m/>
    <s v="1082673"/>
    <s v="1227283, 1311222, 1311223, 1311224"/>
    <s v="L405139"/>
    <s v="G401579"/>
  </r>
  <r>
    <s v="https://www.gem.wiki/Torrens_Island_power_station"/>
    <x v="149"/>
    <s v="Torrens Island power station"/>
    <m/>
    <s v="A1"/>
    <s v="NG"/>
    <n v="120"/>
    <x v="6"/>
    <x v="3"/>
    <s v="not found"/>
    <m/>
    <m/>
    <m/>
    <x v="74"/>
    <n v="2022"/>
    <n v="2022"/>
    <m/>
    <n v="-34.806800000000003"/>
    <n v="138.5213"/>
    <s v="exact"/>
    <s v="Adelaide"/>
    <m/>
    <m/>
    <s v="South Australia"/>
    <x v="4"/>
    <s v="Australia and New Zealand"/>
    <s v="AEMO Survey ID: 1209"/>
    <s v="AEMO DUID: TORRA1"/>
    <m/>
    <m/>
    <m/>
    <m/>
    <s v="1014361"/>
    <n v="1153439"/>
    <s v="L405140"/>
    <s v="G401552"/>
  </r>
  <r>
    <s v="https://www.gem.wiki/Torrens_Island_power_station"/>
    <x v="149"/>
    <s v="Torrens Island power station"/>
    <m/>
    <s v="A2"/>
    <s v="NG"/>
    <n v="120"/>
    <x v="6"/>
    <x v="3"/>
    <s v="not found"/>
    <m/>
    <m/>
    <m/>
    <x v="74"/>
    <n v="2022"/>
    <n v="2022"/>
    <m/>
    <n v="-34.806800000000003"/>
    <n v="138.5213"/>
    <s v="exact"/>
    <s v="Adelaide"/>
    <m/>
    <m/>
    <s v="South Australia"/>
    <x v="4"/>
    <s v="Australia and New Zealand"/>
    <s v="AEMO Survey ID: 1209"/>
    <s v="AEMO DUID: TORRA2"/>
    <m/>
    <m/>
    <m/>
    <m/>
    <s v="1014361"/>
    <n v="1153440"/>
    <s v="L405140"/>
    <s v="G401553"/>
  </r>
  <r>
    <s v="https://www.gem.wiki/Torrens_Island_power_station"/>
    <x v="149"/>
    <s v="Torrens Island power station"/>
    <m/>
    <s v="A3"/>
    <s v="NG"/>
    <n v="120"/>
    <x v="6"/>
    <x v="3"/>
    <s v="not found"/>
    <m/>
    <m/>
    <m/>
    <x v="74"/>
    <n v="2022"/>
    <n v="2022"/>
    <m/>
    <n v="-34.806800000000003"/>
    <n v="138.5213"/>
    <s v="exact"/>
    <s v="Adelaide"/>
    <m/>
    <m/>
    <s v="South Australia"/>
    <x v="4"/>
    <s v="Australia and New Zealand"/>
    <s v="AEMO Survey ID: 1209"/>
    <s v="AEMO DUID: TORRA3"/>
    <m/>
    <m/>
    <m/>
    <m/>
    <s v="1014361"/>
    <n v="1153441"/>
    <s v="L405140"/>
    <s v="G401554"/>
  </r>
  <r>
    <s v="https://www.gem.wiki/Torrens_Island_power_station"/>
    <x v="149"/>
    <s v="Torrens Island power station"/>
    <m/>
    <s v="A4"/>
    <s v="NG"/>
    <n v="120"/>
    <x v="6"/>
    <x v="3"/>
    <s v="not found"/>
    <m/>
    <m/>
    <m/>
    <x v="74"/>
    <n v="2022"/>
    <n v="2022"/>
    <m/>
    <n v="-34.806800000000003"/>
    <n v="138.5213"/>
    <s v="exact"/>
    <s v="Adelaide"/>
    <m/>
    <m/>
    <s v="South Australia"/>
    <x v="4"/>
    <s v="Australia and New Zealand"/>
    <s v="AEMO Survey ID: 1209"/>
    <s v="AEMO DUID: TORRA4"/>
    <m/>
    <m/>
    <m/>
    <m/>
    <s v="1014361"/>
    <n v="1153442"/>
    <s v="L405140"/>
    <s v="G401555"/>
  </r>
  <r>
    <s v="https://www.gem.wiki/Torrens_Island_power_station"/>
    <x v="149"/>
    <s v="Torrens Island power station"/>
    <m/>
    <s v="B1"/>
    <s v="NG"/>
    <n v="200"/>
    <x v="7"/>
    <x v="3"/>
    <s v="not found"/>
    <m/>
    <m/>
    <m/>
    <x v="50"/>
    <m/>
    <n v="2026"/>
    <m/>
    <n v="-34.806800000000003"/>
    <n v="138.5213"/>
    <s v="exact"/>
    <s v="Adelaide"/>
    <m/>
    <m/>
    <s v="South Australia"/>
    <x v="4"/>
    <s v="Australia and New Zealand"/>
    <s v="AEMO Survey ID: 1210"/>
    <s v="AEMO DUID: TORRB1"/>
    <m/>
    <m/>
    <m/>
    <m/>
    <s v="1014361"/>
    <n v="1153443"/>
    <s v="L405140"/>
    <s v="G401556"/>
  </r>
  <r>
    <s v="https://www.gem.wiki/Torrens_Island_power_station"/>
    <x v="149"/>
    <s v="Torrens Island power station"/>
    <m/>
    <s v="B2"/>
    <s v="NG"/>
    <n v="200"/>
    <x v="0"/>
    <x v="3"/>
    <s v="not found"/>
    <m/>
    <m/>
    <m/>
    <x v="50"/>
    <m/>
    <n v="2026"/>
    <m/>
    <n v="-34.806800000000003"/>
    <n v="138.5213"/>
    <s v="exact"/>
    <s v="Adelaide"/>
    <m/>
    <m/>
    <s v="South Australia"/>
    <x v="4"/>
    <s v="Australia and New Zealand"/>
    <s v="AEMO Survey ID: 1210"/>
    <s v="AEMO DUID: TORRB2"/>
    <m/>
    <m/>
    <m/>
    <m/>
    <s v="1014361"/>
    <n v="1153444"/>
    <s v="L405140"/>
    <s v="G401557"/>
  </r>
  <r>
    <s v="https://www.gem.wiki/Torrens_Island_power_station"/>
    <x v="149"/>
    <s v="Torrens Island power station"/>
    <m/>
    <s v="B3"/>
    <s v="NG"/>
    <n v="200"/>
    <x v="0"/>
    <x v="3"/>
    <s v="not found"/>
    <m/>
    <m/>
    <m/>
    <x v="50"/>
    <m/>
    <n v="2026"/>
    <m/>
    <n v="-34.806800000000003"/>
    <n v="138.5213"/>
    <s v="exact"/>
    <s v="Adelaide"/>
    <m/>
    <m/>
    <s v="South Australia"/>
    <x v="4"/>
    <s v="Australia and New Zealand"/>
    <s v="AEMO Survey ID: 1210"/>
    <s v="AEMO DUID: TORRB3"/>
    <m/>
    <m/>
    <m/>
    <m/>
    <s v="1014361"/>
    <n v="1153445"/>
    <s v="L405140"/>
    <s v="G401558"/>
  </r>
  <r>
    <s v="https://www.gem.wiki/Torrens_Island_power_station"/>
    <x v="149"/>
    <s v="Torrens Island power station"/>
    <m/>
    <s v="B4"/>
    <s v="NG"/>
    <n v="200"/>
    <x v="0"/>
    <x v="3"/>
    <s v="not found"/>
    <m/>
    <m/>
    <m/>
    <x v="50"/>
    <m/>
    <n v="2026"/>
    <m/>
    <n v="-34.806800000000003"/>
    <n v="138.5213"/>
    <s v="exact"/>
    <s v="Adelaide"/>
    <m/>
    <m/>
    <s v="South Australia"/>
    <x v="4"/>
    <s v="Australia and New Zealand"/>
    <s v="AEMO Survey ID: 1210"/>
    <s v="AEMO DUID: TORRB4"/>
    <m/>
    <m/>
    <m/>
    <m/>
    <s v="1014361"/>
    <n v="1153446"/>
    <s v="L405140"/>
    <s v="G401559"/>
  </r>
  <r>
    <s v="https://www.gem.wiki/Townsville_power_station"/>
    <x v="149"/>
    <s v="Townsville power station"/>
    <m/>
    <s v="1"/>
    <s v="NG"/>
    <n v="242"/>
    <x v="0"/>
    <x v="0"/>
    <s v="not found"/>
    <m/>
    <m/>
    <m/>
    <x v="14"/>
    <m/>
    <n v="2046"/>
    <m/>
    <n v="-19.200359299999999"/>
    <n v="146.61658689999999"/>
    <s v="exact"/>
    <s v="Yabulu"/>
    <m/>
    <m/>
    <s v="Queensland"/>
    <x v="4"/>
    <s v="Australia and New Zealand"/>
    <s v="AEMO Survey ID: 1724"/>
    <s v="AEMO DUID: YABULU"/>
    <m/>
    <m/>
    <m/>
    <m/>
    <s v="not found"/>
    <s v="not found"/>
    <s v="L405141"/>
    <s v="G401560"/>
  </r>
  <r>
    <s v="https://www.gem.wiki/Uranquinty_power_station"/>
    <x v="149"/>
    <s v="Uranquinty power station"/>
    <m/>
    <s v="11"/>
    <s v="NG"/>
    <n v="166"/>
    <x v="0"/>
    <x v="1"/>
    <s v="not found"/>
    <m/>
    <m/>
    <m/>
    <x v="9"/>
    <m/>
    <n v="2044"/>
    <m/>
    <n v="-35.179394799999997"/>
    <n v="147.21283919999999"/>
    <s v="exact"/>
    <s v="Uraquinty"/>
    <m/>
    <m/>
    <s v="New South Wales"/>
    <x v="4"/>
    <s v="Australia and New Zealand"/>
    <s v="AEMO Survey ID: 1218"/>
    <s v="AEMO DUID: URANQ11"/>
    <m/>
    <m/>
    <m/>
    <m/>
    <s v="1063281"/>
    <n v="1193541"/>
    <s v="L405142"/>
    <s v="G401562"/>
  </r>
  <r>
    <s v="https://www.gem.wiki/Uranquinty_power_station"/>
    <x v="149"/>
    <s v="Uranquinty power station"/>
    <m/>
    <s v="12"/>
    <s v="NG"/>
    <n v="166"/>
    <x v="0"/>
    <x v="1"/>
    <s v="not found"/>
    <m/>
    <m/>
    <m/>
    <x v="9"/>
    <m/>
    <n v="2044"/>
    <m/>
    <n v="-35.179394799999997"/>
    <n v="147.21283919999999"/>
    <s v="exact"/>
    <s v="Uraquinty"/>
    <m/>
    <m/>
    <s v="New South Wales"/>
    <x v="4"/>
    <s v="Australia and New Zealand"/>
    <s v="AEMO Survey ID: 1218"/>
    <s v="AEMO DUID: URANQ12"/>
    <m/>
    <m/>
    <m/>
    <m/>
    <s v="1063281"/>
    <n v="1193542"/>
    <s v="L405142"/>
    <s v="G401563"/>
  </r>
  <r>
    <s v="https://www.gem.wiki/Uranquinty_power_station"/>
    <x v="149"/>
    <s v="Uranquinty power station"/>
    <m/>
    <s v="13"/>
    <s v="NG"/>
    <n v="166"/>
    <x v="0"/>
    <x v="1"/>
    <s v="not found"/>
    <m/>
    <m/>
    <m/>
    <x v="9"/>
    <m/>
    <n v="2044"/>
    <m/>
    <n v="-35.179394799999997"/>
    <n v="147.21283919999999"/>
    <s v="exact"/>
    <s v="Uraquinty"/>
    <m/>
    <m/>
    <s v="New South Wales"/>
    <x v="4"/>
    <s v="Australia and New Zealand"/>
    <s v="AEMO Survey ID: 1218"/>
    <s v="AEMO DUID: URANQ13"/>
    <m/>
    <m/>
    <m/>
    <m/>
    <s v="1063281"/>
    <n v="1193543"/>
    <s v="L405142"/>
    <s v="G401564"/>
  </r>
  <r>
    <s v="https://www.gem.wiki/Uranquinty_power_station"/>
    <x v="149"/>
    <s v="Uranquinty power station"/>
    <m/>
    <s v="14"/>
    <s v="NG"/>
    <n v="166"/>
    <x v="0"/>
    <x v="1"/>
    <s v="not found"/>
    <m/>
    <m/>
    <m/>
    <x v="9"/>
    <m/>
    <n v="2044"/>
    <m/>
    <n v="-35.179394799999997"/>
    <n v="147.21283919999999"/>
    <s v="exact"/>
    <s v="Uraquinty"/>
    <m/>
    <m/>
    <s v="New South Wales"/>
    <x v="4"/>
    <s v="Australia and New Zealand"/>
    <s v="AEMO Survey ID: 1218"/>
    <s v="AEMO DUID: URANQ14"/>
    <m/>
    <m/>
    <m/>
    <m/>
    <s v="1063281"/>
    <n v="1193544"/>
    <s v="L405142"/>
    <s v="G401565"/>
  </r>
  <r>
    <s v="https://www.gem.wiki/Valley_power_station"/>
    <x v="149"/>
    <s v="Valley power station"/>
    <m/>
    <s v="1"/>
    <s v="NG/D"/>
    <n v="50"/>
    <x v="0"/>
    <x v="1"/>
    <s v="not found"/>
    <m/>
    <m/>
    <m/>
    <x v="10"/>
    <m/>
    <n v="2070"/>
    <m/>
    <n v="-38.2533332"/>
    <n v="146.58673529999999"/>
    <s v="exact"/>
    <s v="Loy Yang"/>
    <m/>
    <m/>
    <s v="Victoria"/>
    <x v="4"/>
    <s v="Australia and New Zealand"/>
    <s v="AEMO Survey ID: 1220"/>
    <s v="AEMO DUID: VPGS1"/>
    <s v="Valley Aking"/>
    <m/>
    <m/>
    <m/>
    <s v="1052681"/>
    <n v="1174883"/>
    <s v="L405143"/>
    <s v="G401566"/>
  </r>
  <r>
    <s v="https://www.gem.wiki/Valley_power_station"/>
    <x v="149"/>
    <s v="Valley power station"/>
    <m/>
    <s v="2"/>
    <s v="NG/D"/>
    <n v="50"/>
    <x v="0"/>
    <x v="1"/>
    <s v="not found"/>
    <m/>
    <m/>
    <m/>
    <x v="10"/>
    <m/>
    <n v="2070"/>
    <m/>
    <n v="-38.2533332"/>
    <n v="146.58673529999999"/>
    <s v="exact"/>
    <s v="Loy Yang"/>
    <m/>
    <m/>
    <s v="Victoria"/>
    <x v="4"/>
    <s v="Australia and New Zealand"/>
    <s v="AEMO Survey ID: 1220"/>
    <s v="AEMO DUID: VPGS2"/>
    <s v="Valley Aking"/>
    <m/>
    <m/>
    <m/>
    <s v="1052681"/>
    <n v="1180246"/>
    <s v="L405143"/>
    <s v="G401567"/>
  </r>
  <r>
    <s v="https://www.gem.wiki/Valley_power_station"/>
    <x v="149"/>
    <s v="Valley power station"/>
    <m/>
    <s v="3"/>
    <s v="NG/D"/>
    <n v="50"/>
    <x v="0"/>
    <x v="1"/>
    <s v="not found"/>
    <m/>
    <m/>
    <m/>
    <x v="10"/>
    <m/>
    <n v="2070"/>
    <m/>
    <n v="-38.2533332"/>
    <n v="146.58673529999999"/>
    <s v="exact"/>
    <s v="Loy Yang"/>
    <m/>
    <m/>
    <s v="Victoria"/>
    <x v="4"/>
    <s v="Australia and New Zealand"/>
    <s v="AEMO Survey ID: 1220"/>
    <s v="AEMO DUID: VPGS3"/>
    <s v="Valley Aking"/>
    <m/>
    <m/>
    <m/>
    <s v="1052681"/>
    <n v="1180247"/>
    <s v="L405143"/>
    <s v="G401568"/>
  </r>
  <r>
    <s v="https://www.gem.wiki/Valley_power_station"/>
    <x v="149"/>
    <s v="Valley power station"/>
    <m/>
    <s v="4"/>
    <s v="NG/D"/>
    <n v="50"/>
    <x v="0"/>
    <x v="1"/>
    <s v="not found"/>
    <m/>
    <m/>
    <m/>
    <x v="10"/>
    <m/>
    <n v="2070"/>
    <m/>
    <n v="-38.2533332"/>
    <n v="146.58673529999999"/>
    <s v="exact"/>
    <s v="Loy Yang"/>
    <m/>
    <m/>
    <s v="Victoria"/>
    <x v="4"/>
    <s v="Australia and New Zealand"/>
    <s v="AEMO Survey ID: 1220"/>
    <s v="AEMO DUID: VPGS4"/>
    <s v="Valley Aking"/>
    <m/>
    <m/>
    <m/>
    <s v="1052681"/>
    <n v="1180248"/>
    <s v="L405143"/>
    <s v="G401569"/>
  </r>
  <r>
    <s v="https://www.gem.wiki/Valley_power_station"/>
    <x v="149"/>
    <s v="Valley power station"/>
    <m/>
    <s v="5"/>
    <s v="NG/D"/>
    <n v="50"/>
    <x v="0"/>
    <x v="1"/>
    <s v="not found"/>
    <m/>
    <m/>
    <m/>
    <x v="10"/>
    <m/>
    <n v="2070"/>
    <m/>
    <n v="-38.2533332"/>
    <n v="146.58673529999999"/>
    <s v="exact"/>
    <s v="Loy Yang"/>
    <m/>
    <m/>
    <s v="Victoria"/>
    <x v="4"/>
    <s v="Australia and New Zealand"/>
    <s v="AEMO Survey ID: 1220"/>
    <s v="AEMO DUID: VPGS5"/>
    <s v="Valley Aking"/>
    <m/>
    <m/>
    <m/>
    <s v="1052681"/>
    <n v="1180249"/>
    <s v="L405143"/>
    <s v="G401570"/>
  </r>
  <r>
    <s v="https://www.gem.wiki/Valley_power_station"/>
    <x v="149"/>
    <s v="Valley power station"/>
    <m/>
    <s v="6"/>
    <s v="NG/D"/>
    <n v="50"/>
    <x v="0"/>
    <x v="1"/>
    <s v="not found"/>
    <m/>
    <m/>
    <m/>
    <x v="10"/>
    <m/>
    <n v="2070"/>
    <m/>
    <n v="-38.2533332"/>
    <n v="146.58673529999999"/>
    <s v="exact"/>
    <s v="Loy Yang"/>
    <m/>
    <m/>
    <s v="Victoria"/>
    <x v="4"/>
    <s v="Australia and New Zealand"/>
    <s v="AEMO Survey ID: 1220"/>
    <s v="AEMO DUID: VPGS6"/>
    <s v="Valley Aking"/>
    <m/>
    <m/>
    <m/>
    <s v="1052681"/>
    <n v="1180250"/>
    <s v="L405143"/>
    <s v="G401571"/>
  </r>
  <r>
    <s v="https://www.gem.wiki/Wagerup_power_station"/>
    <x v="149"/>
    <s v="Wagerup power station"/>
    <m/>
    <s v="1"/>
    <s v="NG/D"/>
    <n v="190"/>
    <x v="0"/>
    <x v="1"/>
    <s v="not found"/>
    <m/>
    <m/>
    <m/>
    <x v="4"/>
    <m/>
    <m/>
    <m/>
    <n v="-32.915999999999997"/>
    <n v="115.9186"/>
    <s v="exact"/>
    <s v="Wagerup"/>
    <m/>
    <m/>
    <s v="Western Australia"/>
    <x v="4"/>
    <s v="Australia and New Zealand"/>
    <m/>
    <m/>
    <m/>
    <m/>
    <s v="Aluminum"/>
    <s v="power"/>
    <s v="1064465"/>
    <n v="1180722"/>
    <s v="L407538"/>
    <s v="G409801"/>
  </r>
  <r>
    <s v="https://www.gem.wiki/Wagerup_power_station"/>
    <x v="149"/>
    <s v="Wagerup power station"/>
    <m/>
    <s v="2"/>
    <s v="NG/D"/>
    <n v="190"/>
    <x v="0"/>
    <x v="1"/>
    <s v="not found"/>
    <m/>
    <m/>
    <m/>
    <x v="4"/>
    <m/>
    <m/>
    <m/>
    <n v="-32.915999999999997"/>
    <n v="115.9186"/>
    <s v="exact"/>
    <s v="Wagerup"/>
    <m/>
    <m/>
    <s v="Western Australia"/>
    <x v="4"/>
    <s v="Australia and New Zealand"/>
    <m/>
    <m/>
    <m/>
    <m/>
    <s v="Aluminum"/>
    <s v="power"/>
    <s v="1064465"/>
    <n v="1195290"/>
    <s v="L407538"/>
    <s v="G409800"/>
  </r>
  <r>
    <s v="https://www.gem.wiki/Winston_Energy_Reserve_1_Project"/>
    <x v="149"/>
    <s v="Winston Energy Reserve 1 Project"/>
    <m/>
    <s v="1"/>
    <s v="NG"/>
    <n v="200"/>
    <x v="2"/>
    <x v="4"/>
    <s v="not found"/>
    <m/>
    <m/>
    <m/>
    <x v="41"/>
    <m/>
    <n v="2045"/>
    <m/>
    <n v="-36.483004000000001"/>
    <n v="146.13382200000001"/>
    <s v="approximate"/>
    <s v="Winton"/>
    <m/>
    <m/>
    <s v="Victoria"/>
    <x v="4"/>
    <s v="Australia and New Zealand"/>
    <m/>
    <m/>
    <m/>
    <m/>
    <m/>
    <m/>
    <s v="not found"/>
    <m/>
    <s v="L408147"/>
    <s v="G411337"/>
  </r>
  <r>
    <s v="https://www.gem.wiki/Worsley_Refinery_power_station"/>
    <x v="149"/>
    <s v="Worsley Refinery power station"/>
    <m/>
    <s v="1"/>
    <s v="NG"/>
    <n v="120"/>
    <x v="0"/>
    <x v="0"/>
    <s v="Y"/>
    <m/>
    <m/>
    <m/>
    <x v="9"/>
    <m/>
    <m/>
    <m/>
    <n v="-33.151279577242597"/>
    <n v="116.261440288834"/>
    <s v="exact"/>
    <s v="Worsley"/>
    <m/>
    <m/>
    <s v="Western Australia"/>
    <x v="4"/>
    <s v="Australia and New Zealand"/>
    <m/>
    <m/>
    <m/>
    <s v="both"/>
    <s v="Oil &amp; Refining"/>
    <s v="both"/>
    <s v="1033497"/>
    <n v="1164061"/>
    <s v="L100043"/>
    <s v="G411126"/>
  </r>
  <r>
    <s v="https://www.gem.wiki/Yarnima_power_station"/>
    <x v="149"/>
    <s v="Yarnima power station"/>
    <m/>
    <s v="1"/>
    <s v="NG"/>
    <n v="190"/>
    <x v="0"/>
    <x v="0"/>
    <s v="not found"/>
    <m/>
    <m/>
    <m/>
    <x v="2"/>
    <m/>
    <m/>
    <m/>
    <n v="-23.342200151522899"/>
    <n v="119.710075533647"/>
    <s v="exact"/>
    <s v="Newman"/>
    <m/>
    <m/>
    <s v="Western Australia"/>
    <x v="4"/>
    <s v="Australia and New Zealand"/>
    <m/>
    <m/>
    <m/>
    <m/>
    <m/>
    <m/>
    <s v="1089388"/>
    <s v="1311731, 1240021, 1240022, 1250930, 1250931"/>
    <s v="L407536"/>
    <s v="G409798"/>
  </r>
  <r>
    <s v="https://www.gem.wiki/Yarwun_power_station"/>
    <x v="149"/>
    <s v="Yarwun power station"/>
    <m/>
    <s v="1"/>
    <s v="NG"/>
    <n v="180"/>
    <x v="0"/>
    <x v="0"/>
    <s v="Y"/>
    <m/>
    <m/>
    <m/>
    <x v="1"/>
    <m/>
    <m/>
    <m/>
    <n v="-23.831368600000001"/>
    <n v="151.15024080000001"/>
    <s v="exact"/>
    <s v="Yarwun"/>
    <m/>
    <m/>
    <s v="Queensland"/>
    <x v="4"/>
    <s v="Australia and New Zealand"/>
    <s v="AEMO Survey ID: 1257"/>
    <s v="AEMO DUID: YARWUN_1"/>
    <m/>
    <s v="power"/>
    <s v="Aluminum"/>
    <s v="power"/>
    <s v="not found"/>
    <s v="not found"/>
    <s v="L405144"/>
    <s v="G401572"/>
  </r>
  <r>
    <s v="https://www.gem.wiki/Jacques_Lekawe_power_station"/>
    <x v="150"/>
    <s v="Jacques Lekawe power station"/>
    <s v="Centrale thermique Jacques Iékawé de Népoui"/>
    <s v="1"/>
    <s v="D"/>
    <n v="55"/>
    <x v="0"/>
    <x v="4"/>
    <s v="Y"/>
    <m/>
    <m/>
    <m/>
    <x v="19"/>
    <m/>
    <m/>
    <m/>
    <n v="-21.326212538645901"/>
    <n v="164.986512599392"/>
    <s v="exact"/>
    <s v="Nepoui"/>
    <m/>
    <m/>
    <m/>
    <x v="4"/>
    <s v="Melanesia"/>
    <m/>
    <m/>
    <m/>
    <m/>
    <m/>
    <m/>
    <m/>
    <m/>
    <s v="L408148"/>
    <s v="G411336"/>
  </r>
  <r>
    <s v="https://www.gem.wiki/Glenbrook_power_station"/>
    <x v="151"/>
    <s v="Glenbrook power station"/>
    <m/>
    <s v="1"/>
    <s v="NG/C"/>
    <n v="112"/>
    <x v="0"/>
    <x v="0"/>
    <s v="Y"/>
    <m/>
    <m/>
    <m/>
    <x v="33"/>
    <m/>
    <m/>
    <s v="Trustpower"/>
    <n v="-37.201567753871501"/>
    <n v="174.755056626715"/>
    <s v="approximate"/>
    <s v="Glenbrook"/>
    <m/>
    <m/>
    <s v="Auckland"/>
    <x v="4"/>
    <s v="Australia and New Zealand"/>
    <m/>
    <m/>
    <m/>
    <m/>
    <m/>
    <m/>
    <m/>
    <m/>
    <s v="L407928"/>
    <s v="G411125"/>
  </r>
  <r>
    <s v="https://www.gem.wiki/Huntly_Power_Station"/>
    <x v="151"/>
    <s v="Huntly power station"/>
    <m/>
    <s v="1"/>
    <s v="NG/C"/>
    <n v="250"/>
    <x v="0"/>
    <x v="1"/>
    <s v="Y"/>
    <m/>
    <m/>
    <s v="N"/>
    <x v="46"/>
    <m/>
    <m/>
    <s v="Genesis Energy"/>
    <n v="-37.544469599999999"/>
    <n v="175.14880500000001"/>
    <s v="exact"/>
    <s v="Huntly"/>
    <m/>
    <m/>
    <s v="Waikato"/>
    <x v="4"/>
    <s v="Australia and New Zealand"/>
    <m/>
    <m/>
    <m/>
    <m/>
    <m/>
    <m/>
    <s v="1015220"/>
    <m/>
    <s v="L103096"/>
    <s v="G407368"/>
  </r>
  <r>
    <s v="https://www.gem.wiki/Huntly_Power_Station"/>
    <x v="151"/>
    <s v="Huntly power station"/>
    <m/>
    <s v="2"/>
    <s v="NG/C"/>
    <n v="250"/>
    <x v="0"/>
    <x v="1"/>
    <s v="Y"/>
    <m/>
    <m/>
    <s v="N"/>
    <x v="46"/>
    <m/>
    <m/>
    <s v="Genesis Energy"/>
    <n v="-37.544469599999999"/>
    <n v="175.14880500000001"/>
    <s v="exact"/>
    <s v="Huntly"/>
    <m/>
    <m/>
    <s v="Waikato"/>
    <x v="4"/>
    <s v="Australia and New Zealand"/>
    <m/>
    <m/>
    <m/>
    <m/>
    <m/>
    <m/>
    <s v="1015220"/>
    <m/>
    <s v="L103096"/>
    <s v="G410346"/>
  </r>
  <r>
    <s v="https://www.gem.wiki/Huntly_Power_Station"/>
    <x v="151"/>
    <s v="Huntly power station"/>
    <m/>
    <s v="5"/>
    <s v="NG"/>
    <n v="403"/>
    <x v="0"/>
    <x v="0"/>
    <s v="not found"/>
    <m/>
    <m/>
    <s v="N"/>
    <x v="4"/>
    <m/>
    <n v="2037"/>
    <m/>
    <n v="-37.544469599999999"/>
    <n v="175.14880500000001"/>
    <s v="exact"/>
    <s v="Huntly"/>
    <m/>
    <m/>
    <s v="Waikato"/>
    <x v="4"/>
    <s v="Australia and New Zealand"/>
    <m/>
    <m/>
    <m/>
    <m/>
    <m/>
    <m/>
    <s v="1015220"/>
    <s v="1174868, 1184029"/>
    <s v="L103096"/>
    <s v="G410345"/>
  </r>
  <r>
    <s v="https://www.gem.wiki/Huntly_Power_Station"/>
    <x v="151"/>
    <s v="Huntly power station"/>
    <m/>
    <s v="6"/>
    <s v="NG/D"/>
    <n v="51"/>
    <x v="0"/>
    <x v="1"/>
    <s v="not found"/>
    <m/>
    <m/>
    <s v="N"/>
    <x v="8"/>
    <m/>
    <n v="2029"/>
    <m/>
    <n v="-37.544469599999999"/>
    <n v="175.14880500000001"/>
    <s v="exact"/>
    <s v="Huntly"/>
    <m/>
    <m/>
    <s v="Waikato"/>
    <x v="4"/>
    <s v="Australia and New Zealand"/>
    <m/>
    <m/>
    <m/>
    <m/>
    <m/>
    <m/>
    <s v="1015220"/>
    <n v="1184930"/>
    <s v="L103096"/>
    <s v="G407367"/>
  </r>
  <r>
    <s v="https://www.gem.wiki/Junction_Road_power_station"/>
    <x v="151"/>
    <s v="Junction Road power station"/>
    <m/>
    <s v="1"/>
    <s v="NG"/>
    <n v="50"/>
    <x v="0"/>
    <x v="1"/>
    <s v="N"/>
    <m/>
    <m/>
    <m/>
    <x v="6"/>
    <m/>
    <n v="2045"/>
    <m/>
    <n v="-39.116840000000003"/>
    <n v="174.10359500000001"/>
    <s v="exact"/>
    <s v="Burgess Park"/>
    <m/>
    <m/>
    <s v="Taranaki"/>
    <x v="4"/>
    <s v="Australia and New Zealand"/>
    <m/>
    <m/>
    <m/>
    <m/>
    <m/>
    <m/>
    <s v="1114190"/>
    <n v="1278698"/>
    <s v="L406870"/>
    <s v="G407365"/>
  </r>
  <r>
    <s v="https://www.gem.wiki/Junction_Road_power_station"/>
    <x v="151"/>
    <s v="Junction Road power station"/>
    <m/>
    <s v="2"/>
    <s v="NG"/>
    <n v="50"/>
    <x v="0"/>
    <x v="1"/>
    <s v="N"/>
    <m/>
    <m/>
    <m/>
    <x v="6"/>
    <m/>
    <n v="2045"/>
    <m/>
    <n v="-39.116840000000003"/>
    <n v="174.10359500000001"/>
    <s v="exact"/>
    <s v="Burgess Park"/>
    <m/>
    <m/>
    <s v="Taranaki"/>
    <x v="4"/>
    <s v="Australia and New Zealand"/>
    <m/>
    <m/>
    <m/>
    <m/>
    <m/>
    <m/>
    <s v="1114190"/>
    <n v="1293383"/>
    <s v="L406870"/>
    <s v="G407364"/>
  </r>
  <r>
    <s v="https://www.gem.wiki/McKee_power_station"/>
    <x v="151"/>
    <s v="McKee power station"/>
    <m/>
    <s v="1"/>
    <s v="NG"/>
    <n v="50"/>
    <x v="0"/>
    <x v="1"/>
    <s v="not found"/>
    <m/>
    <m/>
    <m/>
    <x v="22"/>
    <m/>
    <n v="2038"/>
    <m/>
    <n v="-39.097626390000002"/>
    <n v="174.33598079999999"/>
    <s v="exact"/>
    <s v="Waitara"/>
    <m/>
    <m/>
    <s v="Taranaki"/>
    <x v="4"/>
    <s v="Australia and New Zealand"/>
    <m/>
    <m/>
    <m/>
    <m/>
    <m/>
    <m/>
    <s v="1076797"/>
    <n v="1217281"/>
    <s v="L406865"/>
    <s v="G407348"/>
  </r>
  <r>
    <s v="https://www.gem.wiki/McKee_power_station"/>
    <x v="151"/>
    <s v="McKee power station"/>
    <m/>
    <s v="2"/>
    <s v="NG"/>
    <n v="50"/>
    <x v="0"/>
    <x v="1"/>
    <s v="not found"/>
    <m/>
    <m/>
    <m/>
    <x v="22"/>
    <m/>
    <n v="2038"/>
    <m/>
    <n v="-39.097626390000002"/>
    <n v="174.33598079999999"/>
    <s v="exact"/>
    <s v="Waitara"/>
    <m/>
    <m/>
    <s v="Taranaki"/>
    <x v="4"/>
    <s v="Australia and New Zealand"/>
    <m/>
    <m/>
    <m/>
    <m/>
    <m/>
    <m/>
    <s v="1076797"/>
    <n v="1230870"/>
    <s v="L406865"/>
    <s v="G407347"/>
  </r>
  <r>
    <s v="https://www.gem.wiki/Stratford_power_station"/>
    <x v="151"/>
    <s v="Stratford power station"/>
    <m/>
    <s v="CC1"/>
    <s v="NG"/>
    <n v="377"/>
    <x v="0"/>
    <x v="0"/>
    <s v="not found"/>
    <m/>
    <m/>
    <m/>
    <x v="23"/>
    <m/>
    <n v="2023"/>
    <m/>
    <n v="-39.330475960000001"/>
    <n v="174.3197357"/>
    <s v="exact"/>
    <s v="Stratford"/>
    <m/>
    <m/>
    <s v="Taranaki"/>
    <x v="4"/>
    <s v="Australia and New Zealand"/>
    <m/>
    <m/>
    <s v="Taranaki CC"/>
    <m/>
    <m/>
    <m/>
    <s v="1031989"/>
    <n v="1151681"/>
    <s v="L406866"/>
    <s v="G407351"/>
  </r>
  <r>
    <s v="https://www.gem.wiki/Stratford_power_station"/>
    <x v="151"/>
    <s v="Stratford power station"/>
    <m/>
    <s v="Peaker 1"/>
    <s v="NG"/>
    <n v="105"/>
    <x v="0"/>
    <x v="1"/>
    <s v="not found"/>
    <m/>
    <m/>
    <m/>
    <x v="17"/>
    <m/>
    <n v="2035"/>
    <m/>
    <n v="-39.330475960000001"/>
    <n v="174.3197357"/>
    <s v="exact"/>
    <s v="Stratford"/>
    <m/>
    <m/>
    <s v="Taranaki"/>
    <x v="4"/>
    <s v="Australia and New Zealand"/>
    <m/>
    <m/>
    <s v="Taranaki CC"/>
    <m/>
    <m/>
    <m/>
    <s v="1031989"/>
    <n v="1206073"/>
    <s v="L406866"/>
    <s v="G407350"/>
  </r>
  <r>
    <s v="https://www.gem.wiki/Stratford_power_station"/>
    <x v="151"/>
    <s v="Stratford power station"/>
    <m/>
    <s v="Peaker 2"/>
    <s v="NG"/>
    <n v="105"/>
    <x v="0"/>
    <x v="1"/>
    <s v="not found"/>
    <m/>
    <m/>
    <m/>
    <x v="17"/>
    <m/>
    <n v="2035"/>
    <m/>
    <n v="-39.330475960000001"/>
    <n v="174.3197357"/>
    <s v="exact"/>
    <s v="Stratford"/>
    <m/>
    <m/>
    <s v="Taranaki"/>
    <x v="4"/>
    <s v="Australia and New Zealand"/>
    <m/>
    <m/>
    <s v="Taranaki CC"/>
    <m/>
    <m/>
    <m/>
    <s v="1031989"/>
    <n v="1210347"/>
    <s v="L406866"/>
    <s v="G407349"/>
  </r>
  <r>
    <s v="https://www.gem.wiki/Waikato_power_station"/>
    <x v="151"/>
    <s v="Waikato power station"/>
    <m/>
    <s v="1"/>
    <s v="NG"/>
    <n v="60"/>
    <x v="4"/>
    <x v="1"/>
    <s v="not found"/>
    <m/>
    <m/>
    <m/>
    <x v="45"/>
    <m/>
    <m/>
    <m/>
    <n v="-38.119795000000003"/>
    <n v="175.194783"/>
    <s v="approximate"/>
    <s v="Otorohanga"/>
    <m/>
    <m/>
    <s v="Waikato"/>
    <x v="4"/>
    <s v="Australia and New Zealand"/>
    <m/>
    <m/>
    <m/>
    <m/>
    <m/>
    <m/>
    <s v="1115258"/>
    <n v="1280209"/>
    <s v="L406864"/>
    <s v="G407346"/>
  </r>
  <r>
    <s v="https://www.gem.wiki/Waikato_power_station"/>
    <x v="151"/>
    <s v="Waikato power station"/>
    <m/>
    <s v="2"/>
    <s v="NG"/>
    <n v="60"/>
    <x v="4"/>
    <x v="1"/>
    <s v="not found"/>
    <m/>
    <m/>
    <m/>
    <x v="45"/>
    <m/>
    <m/>
    <m/>
    <n v="-38.119795000000003"/>
    <n v="175.194783"/>
    <s v="approximate"/>
    <s v="Otorohanga"/>
    <m/>
    <m/>
    <s v="Waikato"/>
    <x v="4"/>
    <s v="Australia and New Zealand"/>
    <m/>
    <m/>
    <m/>
    <m/>
    <m/>
    <m/>
    <s v="1115258"/>
    <n v="1280238"/>
    <s v="L406864"/>
    <s v="G407345"/>
  </r>
  <r>
    <s v="https://www.gem.wiki/Waikato_power_station"/>
    <x v="151"/>
    <s v="Waikato power station"/>
    <m/>
    <s v="3"/>
    <s v="NG"/>
    <n v="60"/>
    <x v="4"/>
    <x v="1"/>
    <s v="not found"/>
    <m/>
    <m/>
    <m/>
    <x v="45"/>
    <m/>
    <m/>
    <m/>
    <n v="-38.119795000000003"/>
    <n v="175.194783"/>
    <s v="approximate"/>
    <s v="Otorohanga"/>
    <m/>
    <m/>
    <s v="Waikato"/>
    <x v="4"/>
    <s v="Australia and New Zealand"/>
    <m/>
    <m/>
    <m/>
    <m/>
    <m/>
    <m/>
    <s v="1115258"/>
    <n v="1280239"/>
    <s v="L406864"/>
    <s v="G407344"/>
  </r>
  <r>
    <s v="https://www.gem.wiki/Waikato_power_station"/>
    <x v="151"/>
    <s v="Waikato power station"/>
    <m/>
    <s v="4"/>
    <s v="NG"/>
    <n v="60"/>
    <x v="4"/>
    <x v="1"/>
    <s v="not found"/>
    <m/>
    <m/>
    <m/>
    <x v="45"/>
    <m/>
    <m/>
    <m/>
    <n v="-38.119795000000003"/>
    <n v="175.194783"/>
    <s v="approximate"/>
    <s v="Otorohanga"/>
    <m/>
    <m/>
    <s v="Waikato"/>
    <x v="4"/>
    <s v="Australia and New Zealand"/>
    <m/>
    <m/>
    <m/>
    <m/>
    <m/>
    <m/>
    <s v="1115258"/>
    <n v="1280240"/>
    <s v="L406864"/>
    <s v="G407343"/>
  </r>
  <r>
    <s v="https://www.gem.wiki/Waikato_power_station"/>
    <x v="151"/>
    <s v="Waikato power station"/>
    <m/>
    <s v="5"/>
    <s v="NG"/>
    <n v="60"/>
    <x v="4"/>
    <x v="1"/>
    <s v="not found"/>
    <m/>
    <m/>
    <m/>
    <x v="45"/>
    <m/>
    <m/>
    <m/>
    <n v="-38.119795000000003"/>
    <n v="175.194783"/>
    <s v="approximate"/>
    <s v="Otorohanga"/>
    <m/>
    <m/>
    <s v="Waikato"/>
    <x v="4"/>
    <s v="Australia and New Zealand"/>
    <m/>
    <m/>
    <m/>
    <m/>
    <m/>
    <m/>
    <s v="1115258"/>
    <n v="1280241"/>
    <s v="L406864"/>
    <s v="G407342"/>
  </r>
  <r>
    <s v="https://www.gem.wiki/Waikato_power_station"/>
    <x v="151"/>
    <s v="Waikato power station"/>
    <m/>
    <s v="6"/>
    <s v="NG"/>
    <n v="60"/>
    <x v="4"/>
    <x v="1"/>
    <s v="not found"/>
    <m/>
    <m/>
    <m/>
    <x v="45"/>
    <m/>
    <m/>
    <m/>
    <n v="-38.119795000000003"/>
    <n v="175.194783"/>
    <s v="approximate"/>
    <s v="Otorohanga"/>
    <m/>
    <m/>
    <s v="Waikato"/>
    <x v="4"/>
    <s v="Australia and New Zealand"/>
    <m/>
    <m/>
    <m/>
    <m/>
    <m/>
    <m/>
    <s v="1115258"/>
    <n v="1280242"/>
    <s v="L406864"/>
    <s v="G407341"/>
  </r>
  <r>
    <s v="https://www.gem.wiki/Whareroa_power_station"/>
    <x v="151"/>
    <s v="Whareroa power station"/>
    <m/>
    <s v="1"/>
    <s v="NG"/>
    <n v="70"/>
    <x v="0"/>
    <x v="0"/>
    <s v="Y"/>
    <m/>
    <m/>
    <m/>
    <x v="67"/>
    <m/>
    <m/>
    <m/>
    <n v="-39.609873"/>
    <n v="174.29858999999999"/>
    <s v="approximate"/>
    <s v="Hāwera"/>
    <m/>
    <m/>
    <s v="Taranaki"/>
    <x v="4"/>
    <s v="Australia and New Zealand"/>
    <m/>
    <m/>
    <s v="Hawera"/>
    <s v="both"/>
    <s v="Agriculture"/>
    <s v="power"/>
    <s v="1020935"/>
    <s v="1174990, 1174992, 1174993, 1174994, 1174995"/>
    <s v="L406871"/>
    <s v="G407366"/>
  </r>
  <r>
    <s v="https://www.gem.wiki/Whirinaki_power_station"/>
    <x v="151"/>
    <s v="Whirinaki power station"/>
    <m/>
    <s v="1"/>
    <s v="D"/>
    <n v="25.8"/>
    <x v="0"/>
    <x v="1"/>
    <s v="N"/>
    <m/>
    <m/>
    <m/>
    <x v="8"/>
    <m/>
    <m/>
    <m/>
    <n v="-39.382739299971597"/>
    <n v="176.88786826038699"/>
    <s v="exact"/>
    <s v="Eskdale"/>
    <m/>
    <m/>
    <m/>
    <x v="4"/>
    <s v="Australia and New Zealand"/>
    <m/>
    <m/>
    <m/>
    <m/>
    <m/>
    <m/>
    <s v="1057923"/>
    <m/>
    <s v="L408142"/>
    <s v="G411335"/>
  </r>
  <r>
    <s v="https://www.gem.wiki/Whirinaki_power_station"/>
    <x v="151"/>
    <s v="Whirinaki power station"/>
    <m/>
    <s v="2"/>
    <s v="D"/>
    <n v="25.8"/>
    <x v="0"/>
    <x v="1"/>
    <s v="N"/>
    <m/>
    <m/>
    <m/>
    <x v="8"/>
    <m/>
    <m/>
    <m/>
    <n v="-39.382739299971597"/>
    <n v="176.88786826038699"/>
    <s v="exact"/>
    <s v="Eskdale"/>
    <m/>
    <m/>
    <m/>
    <x v="4"/>
    <s v="Australia and New Zealand"/>
    <m/>
    <m/>
    <m/>
    <m/>
    <m/>
    <m/>
    <s v="1057923"/>
    <n v="1174980"/>
    <s v="L408142"/>
    <s v="G411334"/>
  </r>
  <r>
    <s v="https://www.gem.wiki/Whirinaki_power_station"/>
    <x v="151"/>
    <s v="Whirinaki power station"/>
    <m/>
    <s v="3"/>
    <s v="D"/>
    <n v="25.8"/>
    <x v="0"/>
    <x v="1"/>
    <s v="N"/>
    <m/>
    <m/>
    <m/>
    <x v="8"/>
    <m/>
    <m/>
    <m/>
    <n v="-39.382739299971597"/>
    <n v="176.88786826038699"/>
    <s v="exact"/>
    <s v="Eskdale"/>
    <m/>
    <m/>
    <m/>
    <x v="4"/>
    <s v="Australia and New Zealand"/>
    <m/>
    <m/>
    <m/>
    <m/>
    <m/>
    <m/>
    <s v="1057923"/>
    <m/>
    <s v="L408142"/>
    <s v="G411333"/>
  </r>
  <r>
    <s v="https://www.gem.wiki/Whirinaki_power_station"/>
    <x v="151"/>
    <s v="Whirinaki power station"/>
    <m/>
    <s v="4"/>
    <s v="D"/>
    <n v="25.8"/>
    <x v="0"/>
    <x v="1"/>
    <s v="N"/>
    <m/>
    <m/>
    <m/>
    <x v="8"/>
    <m/>
    <m/>
    <m/>
    <n v="-39.382739299971597"/>
    <n v="176.88786826038699"/>
    <s v="exact"/>
    <s v="Eskdale"/>
    <m/>
    <m/>
    <m/>
    <x v="4"/>
    <s v="Australia and New Zealand"/>
    <m/>
    <m/>
    <m/>
    <m/>
    <m/>
    <m/>
    <s v="1057923"/>
    <n v="1184338"/>
    <s v="L408142"/>
    <s v="G411332"/>
  </r>
  <r>
    <s v="https://www.gem.wiki/Whirinaki_power_station"/>
    <x v="151"/>
    <s v="Whirinaki power station"/>
    <m/>
    <s v="5"/>
    <s v="D"/>
    <n v="25.8"/>
    <x v="0"/>
    <x v="1"/>
    <s v="N"/>
    <m/>
    <m/>
    <m/>
    <x v="8"/>
    <m/>
    <m/>
    <m/>
    <n v="-39.382739299971597"/>
    <n v="176.88786826038699"/>
    <s v="exact"/>
    <s v="Eskdale"/>
    <m/>
    <m/>
    <m/>
    <x v="4"/>
    <s v="Australia and New Zealand"/>
    <m/>
    <m/>
    <m/>
    <m/>
    <m/>
    <m/>
    <s v="1057923"/>
    <m/>
    <s v="L408142"/>
    <s v="G411331"/>
  </r>
  <r>
    <s v="https://www.gem.wiki/Whirinaki_power_station"/>
    <x v="151"/>
    <s v="Whirinaki power station"/>
    <m/>
    <s v="6"/>
    <s v="D"/>
    <n v="25.8"/>
    <x v="0"/>
    <x v="1"/>
    <s v="N"/>
    <m/>
    <m/>
    <m/>
    <x v="8"/>
    <m/>
    <m/>
    <m/>
    <n v="-39.382739299971597"/>
    <n v="176.88786826038699"/>
    <s v="exact"/>
    <s v="Eskdale"/>
    <m/>
    <m/>
    <m/>
    <x v="4"/>
    <s v="Australia and New Zealand"/>
    <m/>
    <m/>
    <m/>
    <m/>
    <m/>
    <m/>
    <s v="1057923"/>
    <n v="1184339"/>
    <s v="L408142"/>
    <s v="G411348"/>
  </r>
  <r>
    <m/>
    <x v="152"/>
    <m/>
    <m/>
    <m/>
    <m/>
    <m/>
    <x v="8"/>
    <x v="8"/>
    <m/>
    <m/>
    <m/>
    <m/>
    <x v="45"/>
    <m/>
    <m/>
    <m/>
    <m/>
    <m/>
    <m/>
    <m/>
    <m/>
    <m/>
    <m/>
    <x v="5"/>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33A594-845A-1F4A-B01A-D91EC109B6EE}"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5" firstHeaderRow="1" firstDataRow="1" firstDataCol="1" rowPageCount="1" colPageCount="1"/>
  <pivotFields count="36">
    <pivotField showAll="0"/>
    <pivotField axis="axisPage" showAll="0">
      <items count="154">
        <item x="65"/>
        <item x="110"/>
        <item x="0"/>
        <item x="1"/>
        <item x="32"/>
        <item x="33"/>
        <item x="66"/>
        <item x="34"/>
        <item x="149"/>
        <item x="111"/>
        <item x="67"/>
        <item x="35"/>
        <item x="68"/>
        <item x="69"/>
        <item x="36"/>
        <item x="112"/>
        <item x="113"/>
        <item x="2"/>
        <item x="37"/>
        <item x="38"/>
        <item x="114"/>
        <item x="3"/>
        <item x="39"/>
        <item x="70"/>
        <item x="115"/>
        <item x="71"/>
        <item x="4"/>
        <item x="40"/>
        <item x="41"/>
        <item x="42"/>
        <item x="72"/>
        <item x="43"/>
        <item x="44"/>
        <item x="5"/>
        <item x="116"/>
        <item x="45"/>
        <item x="73"/>
        <item x="117"/>
        <item x="118"/>
        <item x="46"/>
        <item x="6"/>
        <item x="47"/>
        <item x="7"/>
        <item x="48"/>
        <item x="119"/>
        <item x="8"/>
        <item x="9"/>
        <item x="120"/>
        <item x="121"/>
        <item x="49"/>
        <item x="74"/>
        <item x="122"/>
        <item x="10"/>
        <item x="123"/>
        <item x="124"/>
        <item x="50"/>
        <item x="51"/>
        <item x="52"/>
        <item x="53"/>
        <item x="75"/>
        <item x="125"/>
        <item x="76"/>
        <item x="77"/>
        <item x="78"/>
        <item x="79"/>
        <item x="126"/>
        <item x="127"/>
        <item x="80"/>
        <item x="128"/>
        <item x="54"/>
        <item x="81"/>
        <item x="82"/>
        <item x="83"/>
        <item x="11"/>
        <item x="84"/>
        <item x="85"/>
        <item x="129"/>
        <item x="86"/>
        <item x="12"/>
        <item x="130"/>
        <item x="87"/>
        <item x="88"/>
        <item x="13"/>
        <item x="131"/>
        <item x="55"/>
        <item x="14"/>
        <item x="56"/>
        <item x="132"/>
        <item x="133"/>
        <item x="15"/>
        <item x="16"/>
        <item x="89"/>
        <item x="17"/>
        <item x="134"/>
        <item x="150"/>
        <item x="151"/>
        <item x="57"/>
        <item x="18"/>
        <item x="135"/>
        <item x="136"/>
        <item x="90"/>
        <item x="91"/>
        <item x="92"/>
        <item x="58"/>
        <item x="59"/>
        <item x="93"/>
        <item x="137"/>
        <item x="138"/>
        <item x="94"/>
        <item x="19"/>
        <item x="20"/>
        <item x="139"/>
        <item x="140"/>
        <item x="95"/>
        <item x="21"/>
        <item x="141"/>
        <item x="22"/>
        <item x="96"/>
        <item x="142"/>
        <item x="143"/>
        <item x="23"/>
        <item x="24"/>
        <item x="97"/>
        <item x="144"/>
        <item x="98"/>
        <item x="25"/>
        <item x="60"/>
        <item x="145"/>
        <item x="146"/>
        <item x="99"/>
        <item x="100"/>
        <item x="101"/>
        <item x="26"/>
        <item x="102"/>
        <item x="103"/>
        <item x="27"/>
        <item x="61"/>
        <item x="28"/>
        <item x="105"/>
        <item x="104"/>
        <item x="147"/>
        <item x="106"/>
        <item x="148"/>
        <item x="62"/>
        <item x="63"/>
        <item x="107"/>
        <item x="64"/>
        <item x="108"/>
        <item x="29"/>
        <item x="109"/>
        <item x="30"/>
        <item x="31"/>
        <item x="152"/>
        <item t="default"/>
      </items>
    </pivotField>
    <pivotField showAll="0"/>
    <pivotField showAll="0"/>
    <pivotField showAll="0"/>
    <pivotField showAll="0"/>
    <pivotField dataField="1" showAll="0"/>
    <pivotField axis="axisRow" multipleItemSelectionAllowed="1" showAll="0">
      <items count="10">
        <item x="3"/>
        <item x="5"/>
        <item x="1"/>
        <item x="7"/>
        <item x="0"/>
        <item x="2"/>
        <item x="6"/>
        <item x="4"/>
        <item x="8"/>
        <item t="default"/>
      </items>
    </pivotField>
    <pivotField showAll="0">
      <items count="10">
        <item x="7"/>
        <item x="0"/>
        <item x="1"/>
        <item x="4"/>
        <item x="6"/>
        <item x="2"/>
        <item x="5"/>
        <item x="3"/>
        <item x="8"/>
        <item t="default"/>
      </items>
    </pivotField>
    <pivotField showAll="0"/>
    <pivotField showAll="0"/>
    <pivotField showAll="0"/>
    <pivotField showAll="0"/>
    <pivotField showAll="0">
      <items count="116">
        <item x="114"/>
        <item x="112"/>
        <item x="99"/>
        <item x="111"/>
        <item x="103"/>
        <item x="102"/>
        <item x="113"/>
        <item x="96"/>
        <item x="101"/>
        <item x="89"/>
        <item x="85"/>
        <item x="88"/>
        <item x="90"/>
        <item x="83"/>
        <item x="86"/>
        <item x="66"/>
        <item x="81"/>
        <item x="80"/>
        <item x="71"/>
        <item x="69"/>
        <item x="64"/>
        <item x="72"/>
        <item x="61"/>
        <item x="82"/>
        <item x="36"/>
        <item x="84"/>
        <item x="74"/>
        <item x="75"/>
        <item x="63"/>
        <item x="65"/>
        <item x="62"/>
        <item x="70"/>
        <item x="73"/>
        <item x="35"/>
        <item x="38"/>
        <item x="50"/>
        <item x="79"/>
        <item x="68"/>
        <item x="76"/>
        <item x="51"/>
        <item x="60"/>
        <item x="26"/>
        <item x="27"/>
        <item x="28"/>
        <item x="46"/>
        <item x="32"/>
        <item x="33"/>
        <item x="12"/>
        <item x="24"/>
        <item x="25"/>
        <item x="29"/>
        <item x="18"/>
        <item x="19"/>
        <item x="20"/>
        <item x="48"/>
        <item x="67"/>
        <item x="44"/>
        <item x="23"/>
        <item x="14"/>
        <item x="15"/>
        <item x="11"/>
        <item x="10"/>
        <item x="16"/>
        <item x="8"/>
        <item x="21"/>
        <item x="37"/>
        <item x="4"/>
        <item x="47"/>
        <item x="9"/>
        <item x="1"/>
        <item x="17"/>
        <item x="39"/>
        <item x="22"/>
        <item x="2"/>
        <item x="13"/>
        <item x="5"/>
        <item x="31"/>
        <item x="34"/>
        <item x="0"/>
        <item x="6"/>
        <item x="30"/>
        <item x="3"/>
        <item x="49"/>
        <item x="7"/>
        <item x="40"/>
        <item x="54"/>
        <item x="41"/>
        <item x="53"/>
        <item x="42"/>
        <item x="56"/>
        <item x="58"/>
        <item x="59"/>
        <item x="57"/>
        <item x="87"/>
        <item x="92"/>
        <item x="55"/>
        <item x="93"/>
        <item x="91"/>
        <item x="97"/>
        <item x="100"/>
        <item x="110"/>
        <item x="94"/>
        <item x="95"/>
        <item x="106"/>
        <item x="98"/>
        <item x="104"/>
        <item x="107"/>
        <item x="105"/>
        <item x="52"/>
        <item x="77"/>
        <item x="78"/>
        <item x="109"/>
        <item x="108"/>
        <item x="43"/>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0">
    <i>
      <x/>
    </i>
    <i>
      <x v="1"/>
    </i>
    <i>
      <x v="2"/>
    </i>
    <i>
      <x v="3"/>
    </i>
    <i>
      <x v="4"/>
    </i>
    <i>
      <x v="5"/>
    </i>
    <i>
      <x v="6"/>
    </i>
    <i>
      <x v="7"/>
    </i>
    <i>
      <x v="8"/>
    </i>
    <i t="grand">
      <x/>
    </i>
  </rowItems>
  <colItems count="1">
    <i/>
  </colItems>
  <pageFields count="1">
    <pageField fld="1" hier="-1"/>
  </pageFields>
  <dataFields count="1">
    <dataField name="Sum of Capacity (MW)"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C24"/>
  <sheetViews>
    <sheetView workbookViewId="0"/>
  </sheetViews>
  <sheetFormatPr baseColWidth="10" defaultColWidth="8.83203125" defaultRowHeight="15" x14ac:dyDescent="0.2"/>
  <cols>
    <col min="1" max="3" width="12.5" bestFit="1" customWidth="1"/>
  </cols>
  <sheetData>
    <row r="1" spans="1:2" ht="17.25" customHeight="1" x14ac:dyDescent="0.2">
      <c r="A1" t="s">
        <v>48571</v>
      </c>
    </row>
    <row r="2" spans="1:2" ht="17.25" customHeight="1" x14ac:dyDescent="0.2">
      <c r="A2" t="s">
        <v>48572</v>
      </c>
    </row>
    <row r="3" spans="1:2" ht="17.25" customHeight="1" x14ac:dyDescent="0.2">
      <c r="A3" t="s">
        <v>48573</v>
      </c>
    </row>
    <row r="4" spans="1:2" ht="17.25" customHeight="1" x14ac:dyDescent="0.2">
      <c r="A4" t="s">
        <v>48574</v>
      </c>
    </row>
    <row r="5" spans="1:2" ht="17.25" customHeight="1" x14ac:dyDescent="0.2">
      <c r="B5" t="s">
        <v>48575</v>
      </c>
    </row>
    <row r="6" spans="1:2" ht="17.25" customHeight="1" x14ac:dyDescent="0.2">
      <c r="B6" t="s">
        <v>48576</v>
      </c>
    </row>
    <row r="7" spans="1:2" ht="17.25" customHeight="1" x14ac:dyDescent="0.2">
      <c r="B7" t="s">
        <v>48577</v>
      </c>
    </row>
    <row r="8" spans="1:2" ht="17.25" customHeight="1" x14ac:dyDescent="0.2">
      <c r="B8" t="s">
        <v>48578</v>
      </c>
    </row>
    <row r="9" spans="1:2" ht="17.25" customHeight="1" x14ac:dyDescent="0.2">
      <c r="B9" t="s">
        <v>48579</v>
      </c>
    </row>
    <row r="10" spans="1:2" ht="17.25" customHeight="1" x14ac:dyDescent="0.2">
      <c r="B10" t="s">
        <v>48580</v>
      </c>
    </row>
    <row r="11" spans="1:2" ht="17.25" customHeight="1" x14ac:dyDescent="0.2">
      <c r="B11" t="s">
        <v>48581</v>
      </c>
    </row>
    <row r="12" spans="1:2" ht="17.25" customHeight="1" x14ac:dyDescent="0.2">
      <c r="B12" t="s">
        <v>48582</v>
      </c>
    </row>
    <row r="13" spans="1:2" ht="17.25" customHeight="1" x14ac:dyDescent="0.2">
      <c r="B13" t="s">
        <v>48583</v>
      </c>
    </row>
    <row r="14" spans="1:2" ht="17.25" customHeight="1" x14ac:dyDescent="0.2">
      <c r="B14" t="s">
        <v>48584</v>
      </c>
    </row>
    <row r="15" spans="1:2" ht="17.25" customHeight="1" x14ac:dyDescent="0.2"/>
    <row r="16" spans="1:2" ht="17.25" customHeight="1" x14ac:dyDescent="0.2">
      <c r="B16" t="s">
        <v>48585</v>
      </c>
    </row>
    <row r="17" spans="2:3" ht="17.25" customHeight="1" x14ac:dyDescent="0.2">
      <c r="B17" t="s">
        <v>48586</v>
      </c>
      <c r="C17" t="s">
        <v>48587</v>
      </c>
    </row>
    <row r="18" spans="2:3" ht="17.25" customHeight="1" x14ac:dyDescent="0.2">
      <c r="B18" t="s">
        <v>48588</v>
      </c>
      <c r="C18" t="s">
        <v>48589</v>
      </c>
    </row>
    <row r="19" spans="2:3" ht="17.25" customHeight="1" x14ac:dyDescent="0.2">
      <c r="B19" t="s">
        <v>48590</v>
      </c>
      <c r="C19" t="s">
        <v>48591</v>
      </c>
    </row>
    <row r="20" spans="2:3" ht="17.25" customHeight="1" x14ac:dyDescent="0.2">
      <c r="B20" t="s">
        <v>48592</v>
      </c>
      <c r="C20" t="s">
        <v>48593</v>
      </c>
    </row>
    <row r="21" spans="2:3" ht="17.25" customHeight="1" x14ac:dyDescent="0.2">
      <c r="B21" t="s">
        <v>48594</v>
      </c>
      <c r="C21" t="s">
        <v>48595</v>
      </c>
    </row>
    <row r="22" spans="2:3" ht="17.25" customHeight="1" x14ac:dyDescent="0.2">
      <c r="B22" t="s">
        <v>48596</v>
      </c>
      <c r="C22" t="s">
        <v>48597</v>
      </c>
    </row>
    <row r="23" spans="2:3" ht="17.25" customHeight="1" x14ac:dyDescent="0.2">
      <c r="B23" t="s">
        <v>48598</v>
      </c>
      <c r="C23" t="s">
        <v>48599</v>
      </c>
    </row>
    <row r="24" spans="2:3" ht="17.25" customHeight="1" x14ac:dyDescent="0.2">
      <c r="B24" t="s">
        <v>48600</v>
      </c>
      <c r="C24" t="s">
        <v>48601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C38"/>
  <sheetViews>
    <sheetView workbookViewId="0"/>
  </sheetViews>
  <sheetFormatPr baseColWidth="10" defaultColWidth="8.83203125" defaultRowHeight="15" x14ac:dyDescent="0.2"/>
  <cols>
    <col min="1" max="1" width="10.6640625" bestFit="1" customWidth="1"/>
    <col min="2" max="2" width="12.6640625" bestFit="1" customWidth="1"/>
    <col min="3" max="3" width="40.6640625" bestFit="1" customWidth="1"/>
  </cols>
  <sheetData>
    <row r="1" spans="1:3" ht="17.25" customHeight="1" x14ac:dyDescent="0.2">
      <c r="A1" s="1" t="s">
        <v>48522</v>
      </c>
      <c r="B1" s="1" t="s">
        <v>48523</v>
      </c>
      <c r="C1" s="1" t="s">
        <v>48488</v>
      </c>
    </row>
    <row r="2" spans="1:3" ht="17.25" customHeight="1" x14ac:dyDescent="0.2">
      <c r="A2" t="s">
        <v>5</v>
      </c>
      <c r="B2" t="s">
        <v>86</v>
      </c>
      <c r="C2" t="s">
        <v>48524</v>
      </c>
    </row>
    <row r="3" spans="1:3" ht="17.25" customHeight="1" x14ac:dyDescent="0.2">
      <c r="A3" t="s">
        <v>5</v>
      </c>
      <c r="B3" t="s">
        <v>617</v>
      </c>
      <c r="C3" t="s">
        <v>48525</v>
      </c>
    </row>
    <row r="4" spans="1:3" ht="17.25" customHeight="1" x14ac:dyDescent="0.2">
      <c r="A4" t="s">
        <v>5</v>
      </c>
      <c r="B4" t="s">
        <v>1711</v>
      </c>
      <c r="C4" t="s">
        <v>48526</v>
      </c>
    </row>
    <row r="5" spans="1:3" ht="17.25" customHeight="1" x14ac:dyDescent="0.2">
      <c r="A5" t="s">
        <v>5</v>
      </c>
      <c r="B5" t="s">
        <v>48527</v>
      </c>
      <c r="C5" t="s">
        <v>48528</v>
      </c>
    </row>
    <row r="6" spans="1:3" ht="17.25" customHeight="1" x14ac:dyDescent="0.2">
      <c r="A6" t="s">
        <v>5</v>
      </c>
      <c r="B6" t="s">
        <v>48529</v>
      </c>
      <c r="C6" t="s">
        <v>48530</v>
      </c>
    </row>
    <row r="7" spans="1:3" ht="17.25" customHeight="1" x14ac:dyDescent="0.2">
      <c r="A7" t="s">
        <v>5</v>
      </c>
      <c r="B7" t="s">
        <v>48531</v>
      </c>
      <c r="C7" t="s">
        <v>48532</v>
      </c>
    </row>
    <row r="8" spans="1:3" ht="17.25" customHeight="1" x14ac:dyDescent="0.2">
      <c r="A8" t="s">
        <v>5</v>
      </c>
      <c r="B8" t="s">
        <v>48533</v>
      </c>
      <c r="C8" t="s">
        <v>48534</v>
      </c>
    </row>
    <row r="9" spans="1:3" ht="17.25" customHeight="1" x14ac:dyDescent="0.2">
      <c r="A9" t="s">
        <v>5</v>
      </c>
      <c r="B9" t="s">
        <v>48535</v>
      </c>
      <c r="C9" t="s">
        <v>48536</v>
      </c>
    </row>
    <row r="10" spans="1:3" ht="17.25" customHeight="1" x14ac:dyDescent="0.2">
      <c r="A10" t="s">
        <v>5</v>
      </c>
      <c r="B10" t="s">
        <v>48537</v>
      </c>
      <c r="C10" t="s">
        <v>48538</v>
      </c>
    </row>
    <row r="11" spans="1:3" ht="17.25" customHeight="1" x14ac:dyDescent="0.2">
      <c r="A11" t="s">
        <v>5</v>
      </c>
      <c r="B11" t="s">
        <v>21045</v>
      </c>
      <c r="C11" t="s">
        <v>48539</v>
      </c>
    </row>
    <row r="12" spans="1:3" ht="17.25" customHeight="1" x14ac:dyDescent="0.2">
      <c r="A12" t="s">
        <v>5</v>
      </c>
      <c r="B12" t="s">
        <v>42606</v>
      </c>
      <c r="C12" t="s">
        <v>48540</v>
      </c>
    </row>
    <row r="13" spans="1:3" ht="17.25" customHeight="1" x14ac:dyDescent="0.2">
      <c r="A13" t="s">
        <v>5</v>
      </c>
      <c r="B13" t="s">
        <v>4162</v>
      </c>
      <c r="C13" t="s">
        <v>48541</v>
      </c>
    </row>
    <row r="14" spans="1:3" ht="17.25" customHeight="1" x14ac:dyDescent="0.2">
      <c r="A14" t="s">
        <v>5</v>
      </c>
      <c r="B14" t="s">
        <v>3002</v>
      </c>
      <c r="C14" t="s">
        <v>48542</v>
      </c>
    </row>
    <row r="15" spans="1:3" ht="17.25" customHeight="1" x14ac:dyDescent="0.2">
      <c r="A15" t="s">
        <v>5</v>
      </c>
      <c r="B15" t="s">
        <v>1763</v>
      </c>
      <c r="C15" t="s">
        <v>48543</v>
      </c>
    </row>
    <row r="16" spans="1:3" ht="17.25" customHeight="1" x14ac:dyDescent="0.2">
      <c r="A16" t="s">
        <v>5</v>
      </c>
      <c r="B16" t="s">
        <v>543</v>
      </c>
      <c r="C16" t="s">
        <v>48544</v>
      </c>
    </row>
    <row r="17" spans="1:3" ht="17.25" customHeight="1" x14ac:dyDescent="0.2">
      <c r="A17" t="s">
        <v>5</v>
      </c>
      <c r="B17" t="s">
        <v>1618</v>
      </c>
      <c r="C17" t="s">
        <v>48545</v>
      </c>
    </row>
    <row r="18" spans="1:3" ht="17.25" customHeight="1" x14ac:dyDescent="0.2">
      <c r="A18" t="s">
        <v>5</v>
      </c>
      <c r="B18" t="s">
        <v>570</v>
      </c>
      <c r="C18" t="s">
        <v>48546</v>
      </c>
    </row>
    <row r="19" spans="1:3" ht="17.25" customHeight="1" x14ac:dyDescent="0.2">
      <c r="A19" t="s">
        <v>5</v>
      </c>
      <c r="B19" t="s">
        <v>4986</v>
      </c>
      <c r="C19" t="s">
        <v>48547</v>
      </c>
    </row>
    <row r="20" spans="1:3" ht="17.25" customHeight="1" x14ac:dyDescent="0.2">
      <c r="A20" t="s">
        <v>5</v>
      </c>
      <c r="B20" t="s">
        <v>2719</v>
      </c>
      <c r="C20" t="s">
        <v>48548</v>
      </c>
    </row>
    <row r="21" spans="1:3" ht="17.25" customHeight="1" x14ac:dyDescent="0.2">
      <c r="A21" t="s">
        <v>5</v>
      </c>
      <c r="B21" t="s">
        <v>46747</v>
      </c>
      <c r="C21" t="s">
        <v>48549</v>
      </c>
    </row>
    <row r="22" spans="1:3" ht="17.25" customHeight="1" x14ac:dyDescent="0.2">
      <c r="A22" t="s">
        <v>5</v>
      </c>
      <c r="B22" t="s">
        <v>40143</v>
      </c>
      <c r="C22" t="s">
        <v>48550</v>
      </c>
    </row>
    <row r="23" spans="1:3" ht="17.25" customHeight="1" x14ac:dyDescent="0.2">
      <c r="A23" t="s">
        <v>5</v>
      </c>
      <c r="B23" t="s">
        <v>559</v>
      </c>
      <c r="C23" t="s">
        <v>48551</v>
      </c>
    </row>
    <row r="24" spans="1:3" ht="17.25" customHeight="1" x14ac:dyDescent="0.2">
      <c r="A24" t="s">
        <v>5</v>
      </c>
      <c r="B24" t="s">
        <v>48552</v>
      </c>
      <c r="C24" t="s">
        <v>48553</v>
      </c>
    </row>
    <row r="25" spans="1:3" ht="17.25" customHeight="1" x14ac:dyDescent="0.2">
      <c r="A25" t="s">
        <v>5</v>
      </c>
      <c r="B25" t="s">
        <v>35769</v>
      </c>
      <c r="C25" t="s">
        <v>48554</v>
      </c>
    </row>
    <row r="26" spans="1:3" ht="17.25" customHeight="1" x14ac:dyDescent="0.2">
      <c r="A26" t="s">
        <v>5</v>
      </c>
      <c r="B26" t="s">
        <v>48555</v>
      </c>
      <c r="C26" t="s">
        <v>48556</v>
      </c>
    </row>
    <row r="27" spans="1:3" ht="17.25" customHeight="1" x14ac:dyDescent="0.2">
      <c r="A27" t="s">
        <v>5</v>
      </c>
      <c r="B27" t="s">
        <v>48557</v>
      </c>
      <c r="C27" t="s">
        <v>48558</v>
      </c>
    </row>
    <row r="28" spans="1:3" ht="17.25" customHeight="1" x14ac:dyDescent="0.2">
      <c r="A28" t="s">
        <v>5</v>
      </c>
      <c r="B28" t="s">
        <v>2543</v>
      </c>
      <c r="C28" t="s">
        <v>48559</v>
      </c>
    </row>
    <row r="29" spans="1:3" ht="17.25" customHeight="1" x14ac:dyDescent="0.2">
      <c r="A29" t="s">
        <v>5</v>
      </c>
      <c r="B29" t="s">
        <v>48560</v>
      </c>
      <c r="C29" t="s">
        <v>48561</v>
      </c>
    </row>
    <row r="30" spans="1:3" ht="17.25" customHeight="1" x14ac:dyDescent="0.2">
      <c r="A30" t="s">
        <v>5</v>
      </c>
      <c r="B30" t="s">
        <v>24463</v>
      </c>
      <c r="C30" t="s">
        <v>48562</v>
      </c>
    </row>
    <row r="31" spans="1:3" ht="17.25" customHeight="1" x14ac:dyDescent="0.2">
      <c r="A31" t="s">
        <v>5</v>
      </c>
      <c r="B31" t="s">
        <v>48563</v>
      </c>
      <c r="C31" t="s">
        <v>37652</v>
      </c>
    </row>
    <row r="32" spans="1:3" ht="17.25" customHeight="1" x14ac:dyDescent="0.2">
      <c r="A32" t="s">
        <v>8</v>
      </c>
      <c r="B32" t="s">
        <v>528</v>
      </c>
      <c r="C32" t="s">
        <v>48564</v>
      </c>
    </row>
    <row r="33" spans="1:3" ht="17.25" customHeight="1" x14ac:dyDescent="0.2">
      <c r="A33" t="s">
        <v>8</v>
      </c>
      <c r="B33" t="s">
        <v>43</v>
      </c>
      <c r="C33" t="s">
        <v>48565</v>
      </c>
    </row>
    <row r="34" spans="1:3" ht="17.25" customHeight="1" x14ac:dyDescent="0.2">
      <c r="A34" t="s">
        <v>8</v>
      </c>
      <c r="B34" t="s">
        <v>65</v>
      </c>
      <c r="C34" t="s">
        <v>48566</v>
      </c>
    </row>
    <row r="35" spans="1:3" ht="17.25" customHeight="1" x14ac:dyDescent="0.2">
      <c r="A35" t="s">
        <v>8</v>
      </c>
      <c r="B35" t="s">
        <v>1323</v>
      </c>
      <c r="C35" t="s">
        <v>48567</v>
      </c>
    </row>
    <row r="36" spans="1:3" ht="17.25" customHeight="1" x14ac:dyDescent="0.2">
      <c r="A36" t="s">
        <v>8</v>
      </c>
      <c r="B36" t="s">
        <v>227</v>
      </c>
      <c r="C36" t="s">
        <v>48568</v>
      </c>
    </row>
    <row r="37" spans="1:3" ht="17.25" customHeight="1" x14ac:dyDescent="0.2">
      <c r="A37" t="s">
        <v>8</v>
      </c>
      <c r="B37" t="s">
        <v>240</v>
      </c>
      <c r="C37" t="s">
        <v>48569</v>
      </c>
    </row>
    <row r="38" spans="1:3" ht="17.25" customHeight="1" x14ac:dyDescent="0.2">
      <c r="A38" t="s">
        <v>8</v>
      </c>
      <c r="B38" t="s">
        <v>5170</v>
      </c>
      <c r="C38" t="s">
        <v>48570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B36"/>
  <sheetViews>
    <sheetView workbookViewId="0"/>
  </sheetViews>
  <sheetFormatPr baseColWidth="10" defaultColWidth="8.83203125" defaultRowHeight="15" x14ac:dyDescent="0.2"/>
  <cols>
    <col min="1" max="1" width="50.6640625" bestFit="1" customWidth="1"/>
    <col min="2" max="2" width="726.6640625" bestFit="1" customWidth="1"/>
  </cols>
  <sheetData>
    <row r="1" spans="1:2" ht="17.25" customHeight="1" x14ac:dyDescent="0.2">
      <c r="A1" s="1" t="s">
        <v>48487</v>
      </c>
      <c r="B1" s="1" t="s">
        <v>48488</v>
      </c>
    </row>
    <row r="2" spans="1:2" ht="17.25" customHeight="1" x14ac:dyDescent="0.2">
      <c r="A2" t="s">
        <v>1</v>
      </c>
      <c r="B2" t="s">
        <v>48489</v>
      </c>
    </row>
    <row r="3" spans="1:2" ht="17.25" customHeight="1" x14ac:dyDescent="0.2">
      <c r="A3" t="s">
        <v>2</v>
      </c>
      <c r="B3" t="s">
        <v>48490</v>
      </c>
    </row>
    <row r="4" spans="1:2" ht="17.25" customHeight="1" x14ac:dyDescent="0.2">
      <c r="A4" t="s">
        <v>4</v>
      </c>
      <c r="B4" t="s">
        <v>48491</v>
      </c>
    </row>
    <row r="5" spans="1:2" ht="17.25" customHeight="1" x14ac:dyDescent="0.2">
      <c r="A5" t="s">
        <v>5</v>
      </c>
      <c r="B5" t="s">
        <v>48492</v>
      </c>
    </row>
    <row r="6" spans="1:2" ht="17.25" customHeight="1" x14ac:dyDescent="0.2">
      <c r="A6" t="s">
        <v>7</v>
      </c>
      <c r="B6" t="s">
        <v>48493</v>
      </c>
    </row>
    <row r="7" spans="1:2" ht="17.25" customHeight="1" x14ac:dyDescent="0.2">
      <c r="A7" t="s">
        <v>10</v>
      </c>
      <c r="B7" t="s">
        <v>48494</v>
      </c>
    </row>
    <row r="8" spans="1:2" ht="17.25" customHeight="1" x14ac:dyDescent="0.2">
      <c r="A8" t="s">
        <v>11</v>
      </c>
      <c r="B8" t="s">
        <v>48495</v>
      </c>
    </row>
    <row r="9" spans="1:2" ht="17.25" customHeight="1" x14ac:dyDescent="0.2">
      <c r="A9" t="s">
        <v>8</v>
      </c>
      <c r="B9" t="s">
        <v>48496</v>
      </c>
    </row>
    <row r="10" spans="1:2" ht="17.25" customHeight="1" x14ac:dyDescent="0.2">
      <c r="A10" t="s">
        <v>9</v>
      </c>
      <c r="B10" t="s">
        <v>48497</v>
      </c>
    </row>
    <row r="11" spans="1:2" ht="17.25" customHeight="1" x14ac:dyDescent="0.2">
      <c r="A11" t="s">
        <v>12</v>
      </c>
      <c r="B11" t="s">
        <v>48498</v>
      </c>
    </row>
    <row r="12" spans="1:2" ht="17.25" customHeight="1" x14ac:dyDescent="0.2">
      <c r="A12" t="s">
        <v>13</v>
      </c>
      <c r="B12" t="s">
        <v>48499</v>
      </c>
    </row>
    <row r="13" spans="1:2" ht="17.25" customHeight="1" x14ac:dyDescent="0.2">
      <c r="A13" t="s">
        <v>14</v>
      </c>
      <c r="B13" t="s">
        <v>48500</v>
      </c>
    </row>
    <row r="14" spans="1:2" ht="17.25" customHeight="1" x14ac:dyDescent="0.2">
      <c r="A14" t="s">
        <v>15</v>
      </c>
      <c r="B14" t="s">
        <v>48501</v>
      </c>
    </row>
    <row r="15" spans="1:2" ht="17.25" customHeight="1" x14ac:dyDescent="0.2">
      <c r="A15" t="s">
        <v>16</v>
      </c>
      <c r="B15" t="s">
        <v>48502</v>
      </c>
    </row>
    <row r="16" spans="1:2" ht="17.25" customHeight="1" x14ac:dyDescent="0.2">
      <c r="A16" t="s">
        <v>17</v>
      </c>
      <c r="B16" t="s">
        <v>48503</v>
      </c>
    </row>
    <row r="17" spans="1:2" ht="17.25" customHeight="1" x14ac:dyDescent="0.2">
      <c r="A17" t="s">
        <v>18</v>
      </c>
      <c r="B17" t="s">
        <v>48504</v>
      </c>
    </row>
    <row r="18" spans="1:2" ht="17.25" customHeight="1" x14ac:dyDescent="0.2">
      <c r="A18" t="s">
        <v>19</v>
      </c>
      <c r="B18" t="s">
        <v>48505</v>
      </c>
    </row>
    <row r="19" spans="1:2" ht="17.25" customHeight="1" x14ac:dyDescent="0.2">
      <c r="A19" t="s">
        <v>20</v>
      </c>
      <c r="B19" t="s">
        <v>48506</v>
      </c>
    </row>
    <row r="20" spans="1:2" ht="17.25" customHeight="1" x14ac:dyDescent="0.2">
      <c r="A20" t="s">
        <v>21</v>
      </c>
      <c r="B20" t="s">
        <v>48507</v>
      </c>
    </row>
    <row r="21" spans="1:2" ht="17.25" customHeight="1" x14ac:dyDescent="0.2">
      <c r="A21" t="s">
        <v>22</v>
      </c>
      <c r="B21" t="s">
        <v>48508</v>
      </c>
    </row>
    <row r="22" spans="1:2" ht="17.25" customHeight="1" x14ac:dyDescent="0.2">
      <c r="A22" t="s">
        <v>23</v>
      </c>
      <c r="B22" t="s">
        <v>48509</v>
      </c>
    </row>
    <row r="23" spans="1:2" ht="17.25" customHeight="1" x14ac:dyDescent="0.2">
      <c r="A23" t="s">
        <v>25</v>
      </c>
      <c r="B23" t="s">
        <v>48510</v>
      </c>
    </row>
    <row r="24" spans="1:2" ht="17.25" customHeight="1" x14ac:dyDescent="0.2">
      <c r="A24" t="s">
        <v>24</v>
      </c>
      <c r="B24" t="s">
        <v>48510</v>
      </c>
    </row>
    <row r="25" spans="1:2" ht="17.25" customHeight="1" x14ac:dyDescent="0.2">
      <c r="A25" t="s">
        <v>34</v>
      </c>
      <c r="B25" t="s">
        <v>48511</v>
      </c>
    </row>
    <row r="26" spans="1:2" ht="17.25" customHeight="1" x14ac:dyDescent="0.2">
      <c r="A26" t="s">
        <v>35</v>
      </c>
      <c r="B26" t="s">
        <v>48512</v>
      </c>
    </row>
    <row r="27" spans="1:2" ht="17.25" customHeight="1" x14ac:dyDescent="0.2">
      <c r="A27" t="s">
        <v>32</v>
      </c>
      <c r="B27" t="s">
        <v>48513</v>
      </c>
    </row>
    <row r="28" spans="1:2" ht="17.25" customHeight="1" x14ac:dyDescent="0.2">
      <c r="A28" t="s">
        <v>33</v>
      </c>
      <c r="B28" t="s">
        <v>48514</v>
      </c>
    </row>
    <row r="29" spans="1:2" ht="17.25" customHeight="1" x14ac:dyDescent="0.2">
      <c r="A29" t="s">
        <v>3</v>
      </c>
      <c r="B29" t="s">
        <v>48515</v>
      </c>
    </row>
    <row r="30" spans="1:2" ht="17.25" customHeight="1" x14ac:dyDescent="0.2">
      <c r="A30" t="s">
        <v>28</v>
      </c>
      <c r="B30" t="s">
        <v>48516</v>
      </c>
    </row>
    <row r="31" spans="1:2" ht="17.25" customHeight="1" x14ac:dyDescent="0.2">
      <c r="A31" t="s">
        <v>26</v>
      </c>
      <c r="B31" t="s">
        <v>48517</v>
      </c>
    </row>
    <row r="32" spans="1:2" ht="17.25" customHeight="1" x14ac:dyDescent="0.2">
      <c r="A32" t="s">
        <v>27</v>
      </c>
      <c r="B32" t="s">
        <v>48517</v>
      </c>
    </row>
    <row r="33" spans="1:2" ht="17.25" customHeight="1" x14ac:dyDescent="0.2">
      <c r="A33" t="s">
        <v>0</v>
      </c>
      <c r="B33" t="s">
        <v>48518</v>
      </c>
    </row>
    <row r="34" spans="1:2" ht="17.25" customHeight="1" x14ac:dyDescent="0.2">
      <c r="A34" t="s">
        <v>29</v>
      </c>
      <c r="B34" t="s">
        <v>48519</v>
      </c>
    </row>
    <row r="35" spans="1:2" ht="17.25" customHeight="1" x14ac:dyDescent="0.2">
      <c r="A35" t="s">
        <v>30</v>
      </c>
      <c r="B35" t="s">
        <v>48520</v>
      </c>
    </row>
    <row r="36" spans="1:2" ht="17.25" customHeight="1" x14ac:dyDescent="0.2">
      <c r="A36" t="s">
        <v>31</v>
      </c>
      <c r="B36" t="s">
        <v>48521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heetPr>
  <dimension ref="A1:AL11792"/>
  <sheetViews>
    <sheetView tabSelected="1" workbookViewId="0">
      <selection activeCell="G56" sqref="G56:G3528"/>
    </sheetView>
  </sheetViews>
  <sheetFormatPr baseColWidth="10" defaultColWidth="8.83203125" defaultRowHeight="15" x14ac:dyDescent="0.2"/>
  <cols>
    <col min="1" max="1" width="48" bestFit="1" customWidth="1"/>
    <col min="2" max="2" width="22.6640625" bestFit="1" customWidth="1"/>
    <col min="3" max="3" width="37.83203125" hidden="1" customWidth="1"/>
    <col min="4" max="4" width="25.33203125" hidden="1" customWidth="1"/>
    <col min="5" max="5" width="26.6640625" hidden="1" customWidth="1"/>
    <col min="6" max="6" width="14.6640625" hidden="1" customWidth="1"/>
    <col min="7" max="7" width="31.5" style="5" customWidth="1"/>
    <col min="8" max="8" width="16.6640625" customWidth="1"/>
    <col min="9" max="9" width="10.6640625" customWidth="1"/>
    <col min="10" max="10" width="9.6640625" hidden="1" customWidth="1"/>
    <col min="11" max="11" width="26.6640625" hidden="1" customWidth="1"/>
    <col min="12" max="12" width="15.6640625" hidden="1" customWidth="1"/>
    <col min="13" max="13" width="35.6640625" hidden="1" customWidth="1"/>
    <col min="14" max="14" width="10.6640625" style="8" customWidth="1"/>
    <col min="15" max="15" width="12.6640625" style="5" hidden="1" customWidth="1"/>
    <col min="16" max="16" width="14.6640625" style="5" hidden="1" customWidth="1"/>
    <col min="17" max="17" width="72.6640625" hidden="1" customWidth="1"/>
    <col min="18" max="18" width="18.6640625" style="9" hidden="1" customWidth="1"/>
    <col min="19" max="19" width="20.6640625" style="9" hidden="1" customWidth="1"/>
    <col min="20" max="20" width="17.6640625" hidden="1" customWidth="1"/>
    <col min="21" max="21" width="45.6640625" hidden="1" customWidth="1"/>
    <col min="22" max="22" width="57.6640625" hidden="1" customWidth="1"/>
    <col min="23" max="23" width="53.6640625" hidden="1" customWidth="1"/>
    <col min="24" max="24" width="34.6640625" hidden="1" customWidth="1"/>
    <col min="25" max="25" width="8.6640625" hidden="1" customWidth="1"/>
    <col min="26" max="26" width="31.6640625" hidden="1" customWidth="1"/>
    <col min="27" max="27" width="90.6640625" hidden="1" customWidth="1"/>
    <col min="28" max="28" width="121.6640625" hidden="1" customWidth="1"/>
    <col min="29" max="29" width="132.6640625" hidden="1" customWidth="1"/>
    <col min="30" max="31" width="27.6640625" hidden="1" customWidth="1"/>
    <col min="32" max="32" width="50.6640625" hidden="1" customWidth="1"/>
    <col min="33" max="33" width="41.6640625" hidden="1" customWidth="1"/>
    <col min="34" max="34" width="241.6640625" style="8" hidden="1" customWidth="1"/>
    <col min="35" max="35" width="15.6640625" hidden="1" customWidth="1"/>
    <col min="36" max="36" width="22.5" hidden="1" customWidth="1"/>
    <col min="37" max="37" width="8.83203125" customWidth="1"/>
    <col min="38" max="38" width="9.1640625" bestFit="1" customWidth="1"/>
  </cols>
  <sheetData>
    <row r="1" spans="1:37" ht="19.5" customHeight="1" x14ac:dyDescent="0.2">
      <c r="A1" s="1" t="s">
        <v>0</v>
      </c>
      <c r="B1" s="1" t="s">
        <v>1</v>
      </c>
      <c r="C1" s="1" t="s">
        <v>2</v>
      </c>
      <c r="D1" s="1" t="s">
        <v>3</v>
      </c>
      <c r="E1" s="1" t="s">
        <v>4</v>
      </c>
      <c r="F1" s="1" t="s">
        <v>5</v>
      </c>
      <c r="G1" s="2" t="s">
        <v>6</v>
      </c>
      <c r="H1" s="1" t="s">
        <v>7</v>
      </c>
      <c r="I1" s="1" t="s">
        <v>8</v>
      </c>
      <c r="J1" s="1" t="s">
        <v>9</v>
      </c>
      <c r="K1" s="1" t="s">
        <v>10</v>
      </c>
      <c r="L1" s="1" t="s">
        <v>11</v>
      </c>
      <c r="M1" s="1" t="s">
        <v>12</v>
      </c>
      <c r="N1" s="2" t="s">
        <v>13</v>
      </c>
      <c r="O1" s="2" t="s">
        <v>14</v>
      </c>
      <c r="P1" s="2" t="s">
        <v>15</v>
      </c>
      <c r="Q1" s="1" t="s">
        <v>16</v>
      </c>
      <c r="R1" s="3" t="s">
        <v>17</v>
      </c>
      <c r="S1" s="3"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1" t="s">
        <v>34</v>
      </c>
      <c r="AJ1" s="1" t="s">
        <v>35</v>
      </c>
      <c r="AK1" s="23"/>
    </row>
    <row r="2" spans="1:37" ht="18.75" hidden="1" customHeight="1" x14ac:dyDescent="0.2">
      <c r="A2" s="4" t="s">
        <v>36</v>
      </c>
      <c r="B2" t="s">
        <v>37</v>
      </c>
      <c r="C2" t="s">
        <v>38</v>
      </c>
      <c r="D2" t="s">
        <v>39</v>
      </c>
      <c r="E2" t="s">
        <v>40</v>
      </c>
      <c r="F2" t="s">
        <v>41</v>
      </c>
      <c r="G2" s="5">
        <v>338</v>
      </c>
      <c r="H2" t="s">
        <v>42</v>
      </c>
      <c r="I2" t="s">
        <v>43</v>
      </c>
      <c r="J2" t="s">
        <v>44</v>
      </c>
      <c r="K2" t="s">
        <v>45</v>
      </c>
      <c r="L2" t="s">
        <v>45</v>
      </c>
      <c r="N2" s="6">
        <v>2019</v>
      </c>
      <c r="R2" s="7">
        <v>36.157606999999999</v>
      </c>
      <c r="S2" s="7">
        <v>5.2065479999999997</v>
      </c>
      <c r="T2" t="s">
        <v>46</v>
      </c>
      <c r="U2" t="s">
        <v>47</v>
      </c>
      <c r="X2" t="s">
        <v>48</v>
      </c>
      <c r="Y2" t="s">
        <v>49</v>
      </c>
      <c r="Z2" t="s">
        <v>50</v>
      </c>
      <c r="AC2" t="s">
        <v>51</v>
      </c>
      <c r="AD2" t="s">
        <v>52</v>
      </c>
      <c r="AF2" t="s">
        <v>52</v>
      </c>
      <c r="AG2" t="s">
        <v>53</v>
      </c>
      <c r="AH2" s="8">
        <v>1252840</v>
      </c>
      <c r="AI2" t="s">
        <v>54</v>
      </c>
      <c r="AJ2" t="s">
        <v>55</v>
      </c>
    </row>
    <row r="3" spans="1:37" ht="18.75" hidden="1" customHeight="1" x14ac:dyDescent="0.2">
      <c r="A3" s="4" t="s">
        <v>36</v>
      </c>
      <c r="B3" t="s">
        <v>37</v>
      </c>
      <c r="C3" t="s">
        <v>38</v>
      </c>
      <c r="D3" t="s">
        <v>39</v>
      </c>
      <c r="E3" t="s">
        <v>56</v>
      </c>
      <c r="F3" t="s">
        <v>41</v>
      </c>
      <c r="G3" s="5">
        <v>338</v>
      </c>
      <c r="H3" t="s">
        <v>42</v>
      </c>
      <c r="I3" t="s">
        <v>43</v>
      </c>
      <c r="J3" t="s">
        <v>44</v>
      </c>
      <c r="K3" t="s">
        <v>45</v>
      </c>
      <c r="L3" t="s">
        <v>45</v>
      </c>
      <c r="N3" s="6">
        <v>2019</v>
      </c>
      <c r="R3" s="7">
        <v>36.157606999999999</v>
      </c>
      <c r="S3" s="7">
        <v>5.2065479999999997</v>
      </c>
      <c r="T3" t="s">
        <v>46</v>
      </c>
      <c r="U3" t="s">
        <v>47</v>
      </c>
      <c r="X3" t="s">
        <v>48</v>
      </c>
      <c r="Y3" t="s">
        <v>49</v>
      </c>
      <c r="Z3" t="s">
        <v>50</v>
      </c>
      <c r="AC3" t="s">
        <v>51</v>
      </c>
      <c r="AD3" t="s">
        <v>52</v>
      </c>
      <c r="AF3" t="s">
        <v>52</v>
      </c>
      <c r="AG3" t="s">
        <v>53</v>
      </c>
      <c r="AH3" s="8">
        <v>1306905</v>
      </c>
      <c r="AI3" t="s">
        <v>54</v>
      </c>
      <c r="AJ3" t="s">
        <v>57</v>
      </c>
    </row>
    <row r="4" spans="1:37" ht="18.75" hidden="1" customHeight="1" x14ac:dyDescent="0.2">
      <c r="A4" s="4" t="s">
        <v>36</v>
      </c>
      <c r="B4" t="s">
        <v>37</v>
      </c>
      <c r="C4" t="s">
        <v>38</v>
      </c>
      <c r="D4" t="s">
        <v>39</v>
      </c>
      <c r="E4" t="s">
        <v>58</v>
      </c>
      <c r="F4" t="s">
        <v>41</v>
      </c>
      <c r="G4" s="5">
        <v>338</v>
      </c>
      <c r="H4" t="s">
        <v>42</v>
      </c>
      <c r="I4" t="s">
        <v>43</v>
      </c>
      <c r="J4" t="s">
        <v>44</v>
      </c>
      <c r="K4" t="s">
        <v>45</v>
      </c>
      <c r="L4" t="s">
        <v>45</v>
      </c>
      <c r="N4" s="6">
        <v>2019</v>
      </c>
      <c r="R4" s="7">
        <v>36.157606999999999</v>
      </c>
      <c r="S4" s="7">
        <v>5.2065479999999997</v>
      </c>
      <c r="T4" t="s">
        <v>46</v>
      </c>
      <c r="U4" t="s">
        <v>47</v>
      </c>
      <c r="X4" t="s">
        <v>48</v>
      </c>
      <c r="Y4" t="s">
        <v>49</v>
      </c>
      <c r="Z4" t="s">
        <v>50</v>
      </c>
      <c r="AC4" t="s">
        <v>51</v>
      </c>
      <c r="AD4" t="s">
        <v>52</v>
      </c>
      <c r="AF4" t="s">
        <v>52</v>
      </c>
      <c r="AG4" t="s">
        <v>53</v>
      </c>
      <c r="AH4" s="8">
        <v>1306906</v>
      </c>
      <c r="AI4" t="s">
        <v>54</v>
      </c>
      <c r="AJ4" t="s">
        <v>59</v>
      </c>
    </row>
    <row r="5" spans="1:37" ht="18.75" hidden="1" customHeight="1" x14ac:dyDescent="0.2">
      <c r="A5" s="4" t="s">
        <v>60</v>
      </c>
      <c r="B5" t="s">
        <v>37</v>
      </c>
      <c r="C5" t="s">
        <v>61</v>
      </c>
      <c r="D5" t="s">
        <v>62</v>
      </c>
      <c r="E5" t="s">
        <v>75</v>
      </c>
      <c r="F5" t="s">
        <v>64</v>
      </c>
      <c r="G5" s="5">
        <v>132</v>
      </c>
      <c r="H5" t="s">
        <v>42</v>
      </c>
      <c r="I5" t="s">
        <v>65</v>
      </c>
      <c r="J5" t="s">
        <v>45</v>
      </c>
      <c r="K5" t="s">
        <v>45</v>
      </c>
      <c r="L5" t="s">
        <v>45</v>
      </c>
      <c r="N5" s="6">
        <v>2014</v>
      </c>
      <c r="R5" s="7">
        <v>35.867800000000003</v>
      </c>
      <c r="S5" s="7">
        <v>6.0256369999999997</v>
      </c>
      <c r="T5" t="s">
        <v>46</v>
      </c>
      <c r="U5" t="s">
        <v>66</v>
      </c>
      <c r="W5" t="s">
        <v>66</v>
      </c>
      <c r="X5" t="s">
        <v>67</v>
      </c>
      <c r="Y5" t="s">
        <v>49</v>
      </c>
      <c r="Z5" t="s">
        <v>50</v>
      </c>
      <c r="AA5" t="s">
        <v>68</v>
      </c>
      <c r="AC5" t="s">
        <v>69</v>
      </c>
      <c r="AD5" t="s">
        <v>52</v>
      </c>
      <c r="AF5" t="s">
        <v>52</v>
      </c>
      <c r="AG5" t="s">
        <v>70</v>
      </c>
      <c r="AH5" s="8">
        <v>1247202</v>
      </c>
      <c r="AI5" t="s">
        <v>71</v>
      </c>
      <c r="AJ5" t="s">
        <v>76</v>
      </c>
    </row>
    <row r="6" spans="1:37" ht="18.75" hidden="1" customHeight="1" x14ac:dyDescent="0.2">
      <c r="A6" s="4" t="s">
        <v>60</v>
      </c>
      <c r="B6" t="s">
        <v>37</v>
      </c>
      <c r="C6" t="s">
        <v>61</v>
      </c>
      <c r="D6" t="s">
        <v>62</v>
      </c>
      <c r="E6" t="s">
        <v>77</v>
      </c>
      <c r="F6" t="s">
        <v>64</v>
      </c>
      <c r="G6" s="5">
        <v>132</v>
      </c>
      <c r="H6" t="s">
        <v>42</v>
      </c>
      <c r="I6" t="s">
        <v>65</v>
      </c>
      <c r="J6" t="s">
        <v>45</v>
      </c>
      <c r="K6" t="s">
        <v>45</v>
      </c>
      <c r="L6" t="s">
        <v>45</v>
      </c>
      <c r="N6" s="6">
        <v>2014</v>
      </c>
      <c r="R6" s="7">
        <v>35.867800000000003</v>
      </c>
      <c r="S6" s="7">
        <v>6.0256369999999997</v>
      </c>
      <c r="T6" t="s">
        <v>46</v>
      </c>
      <c r="U6" t="s">
        <v>66</v>
      </c>
      <c r="W6" t="s">
        <v>66</v>
      </c>
      <c r="X6" t="s">
        <v>67</v>
      </c>
      <c r="Y6" t="s">
        <v>49</v>
      </c>
      <c r="Z6" t="s">
        <v>50</v>
      </c>
      <c r="AA6" t="s">
        <v>68</v>
      </c>
      <c r="AC6" t="s">
        <v>69</v>
      </c>
      <c r="AD6" t="s">
        <v>52</v>
      </c>
      <c r="AF6" t="s">
        <v>52</v>
      </c>
      <c r="AG6" t="s">
        <v>70</v>
      </c>
      <c r="AH6" s="8">
        <v>1261078</v>
      </c>
      <c r="AI6" t="s">
        <v>71</v>
      </c>
      <c r="AJ6" t="s">
        <v>78</v>
      </c>
    </row>
    <row r="7" spans="1:37" ht="18.75" hidden="1" customHeight="1" x14ac:dyDescent="0.2">
      <c r="A7" s="4" t="s">
        <v>60</v>
      </c>
      <c r="B7" t="s">
        <v>37</v>
      </c>
      <c r="C7" t="s">
        <v>61</v>
      </c>
      <c r="D7" t="s">
        <v>62</v>
      </c>
      <c r="E7" t="s">
        <v>79</v>
      </c>
      <c r="F7" t="s">
        <v>64</v>
      </c>
      <c r="G7" s="5">
        <v>138.75</v>
      </c>
      <c r="H7" t="s">
        <v>42</v>
      </c>
      <c r="I7" t="s">
        <v>65</v>
      </c>
      <c r="J7" t="s">
        <v>45</v>
      </c>
      <c r="K7" t="s">
        <v>45</v>
      </c>
      <c r="L7" t="s">
        <v>45</v>
      </c>
      <c r="N7" s="6">
        <v>2019</v>
      </c>
      <c r="R7" s="7">
        <v>35.867800000000003</v>
      </c>
      <c r="S7" s="7">
        <v>6.0256369999999997</v>
      </c>
      <c r="T7" t="s">
        <v>46</v>
      </c>
      <c r="U7" t="s">
        <v>66</v>
      </c>
      <c r="W7" t="s">
        <v>66</v>
      </c>
      <c r="X7" t="s">
        <v>67</v>
      </c>
      <c r="Y7" t="s">
        <v>49</v>
      </c>
      <c r="Z7" t="s">
        <v>50</v>
      </c>
      <c r="AA7" t="s">
        <v>68</v>
      </c>
      <c r="AC7" t="s">
        <v>69</v>
      </c>
      <c r="AD7" t="s">
        <v>52</v>
      </c>
      <c r="AF7" t="s">
        <v>52</v>
      </c>
      <c r="AG7" t="s">
        <v>70</v>
      </c>
      <c r="AH7" s="8">
        <v>1265754</v>
      </c>
      <c r="AI7" t="s">
        <v>71</v>
      </c>
      <c r="AJ7" t="s">
        <v>80</v>
      </c>
    </row>
    <row r="8" spans="1:37" ht="18.75" hidden="1" customHeight="1" x14ac:dyDescent="0.2">
      <c r="A8" s="4" t="s">
        <v>60</v>
      </c>
      <c r="B8" t="s">
        <v>37</v>
      </c>
      <c r="C8" t="s">
        <v>61</v>
      </c>
      <c r="D8" t="s">
        <v>62</v>
      </c>
      <c r="E8" t="s">
        <v>81</v>
      </c>
      <c r="F8" t="s">
        <v>64</v>
      </c>
      <c r="G8" s="5">
        <v>138.75</v>
      </c>
      <c r="H8" t="s">
        <v>42</v>
      </c>
      <c r="I8" t="s">
        <v>65</v>
      </c>
      <c r="J8" t="s">
        <v>45</v>
      </c>
      <c r="K8" t="s">
        <v>45</v>
      </c>
      <c r="L8" t="s">
        <v>45</v>
      </c>
      <c r="N8" s="6">
        <v>2019</v>
      </c>
      <c r="R8" s="7">
        <v>35.867800000000003</v>
      </c>
      <c r="S8" s="7">
        <v>6.0256369999999997</v>
      </c>
      <c r="T8" t="s">
        <v>46</v>
      </c>
      <c r="U8" t="s">
        <v>66</v>
      </c>
      <c r="W8" t="s">
        <v>66</v>
      </c>
      <c r="X8" t="s">
        <v>67</v>
      </c>
      <c r="Y8" t="s">
        <v>49</v>
      </c>
      <c r="Z8" t="s">
        <v>50</v>
      </c>
      <c r="AA8" t="s">
        <v>68</v>
      </c>
      <c r="AC8" t="s">
        <v>69</v>
      </c>
      <c r="AD8" t="s">
        <v>52</v>
      </c>
      <c r="AF8" t="s">
        <v>52</v>
      </c>
      <c r="AG8" t="s">
        <v>70</v>
      </c>
      <c r="AH8" s="8">
        <v>1265755</v>
      </c>
      <c r="AI8" t="s">
        <v>71</v>
      </c>
      <c r="AJ8" t="s">
        <v>82</v>
      </c>
    </row>
    <row r="9" spans="1:37" ht="18.75" hidden="1" customHeight="1" x14ac:dyDescent="0.2">
      <c r="A9" s="4" t="s">
        <v>83</v>
      </c>
      <c r="B9" t="s">
        <v>37</v>
      </c>
      <c r="C9" t="s">
        <v>84</v>
      </c>
      <c r="D9" t="s">
        <v>85</v>
      </c>
      <c r="E9" t="s">
        <v>40</v>
      </c>
      <c r="F9" t="s">
        <v>86</v>
      </c>
      <c r="G9" s="5">
        <v>699</v>
      </c>
      <c r="H9" t="s">
        <v>42</v>
      </c>
      <c r="I9" t="s">
        <v>43</v>
      </c>
      <c r="J9" t="s">
        <v>45</v>
      </c>
      <c r="K9" t="s">
        <v>87</v>
      </c>
      <c r="L9" t="s">
        <v>45</v>
      </c>
      <c r="N9" s="6">
        <v>2022</v>
      </c>
      <c r="R9" s="7">
        <v>36.739578000000002</v>
      </c>
      <c r="S9" s="7">
        <v>6.2510139999999996</v>
      </c>
      <c r="T9" t="s">
        <v>46</v>
      </c>
      <c r="U9" t="s">
        <v>88</v>
      </c>
      <c r="X9" t="s">
        <v>89</v>
      </c>
      <c r="Y9" t="s">
        <v>49</v>
      </c>
      <c r="Z9" t="s">
        <v>50</v>
      </c>
      <c r="AA9" t="s">
        <v>90</v>
      </c>
      <c r="AC9" t="s">
        <v>91</v>
      </c>
      <c r="AD9" t="s">
        <v>52</v>
      </c>
      <c r="AE9" t="s">
        <v>92</v>
      </c>
      <c r="AF9" t="s">
        <v>52</v>
      </c>
      <c r="AG9" t="s">
        <v>93</v>
      </c>
      <c r="AH9" s="8" t="s">
        <v>94</v>
      </c>
      <c r="AI9" t="s">
        <v>95</v>
      </c>
      <c r="AJ9" t="s">
        <v>96</v>
      </c>
    </row>
    <row r="10" spans="1:37" ht="18.75" hidden="1" customHeight="1" x14ac:dyDescent="0.2">
      <c r="A10" s="4" t="s">
        <v>83</v>
      </c>
      <c r="B10" t="s">
        <v>37</v>
      </c>
      <c r="C10" t="s">
        <v>84</v>
      </c>
      <c r="D10" t="s">
        <v>85</v>
      </c>
      <c r="E10" t="s">
        <v>56</v>
      </c>
      <c r="F10" t="s">
        <v>86</v>
      </c>
      <c r="G10" s="5">
        <v>699</v>
      </c>
      <c r="H10" t="s">
        <v>42</v>
      </c>
      <c r="I10" t="s">
        <v>43</v>
      </c>
      <c r="J10" t="s">
        <v>45</v>
      </c>
      <c r="K10" t="s">
        <v>97</v>
      </c>
      <c r="L10" t="s">
        <v>45</v>
      </c>
      <c r="N10" s="6">
        <v>2022</v>
      </c>
      <c r="R10" s="7">
        <v>36.739578000000002</v>
      </c>
      <c r="S10" s="7">
        <v>6.2510139999999996</v>
      </c>
      <c r="T10" t="s">
        <v>46</v>
      </c>
      <c r="U10" t="s">
        <v>88</v>
      </c>
      <c r="X10" t="s">
        <v>89</v>
      </c>
      <c r="Y10" t="s">
        <v>49</v>
      </c>
      <c r="Z10" t="s">
        <v>50</v>
      </c>
      <c r="AA10" t="s">
        <v>90</v>
      </c>
      <c r="AC10" t="s">
        <v>91</v>
      </c>
      <c r="AD10" t="s">
        <v>52</v>
      </c>
      <c r="AE10" t="s">
        <v>92</v>
      </c>
      <c r="AF10" t="s">
        <v>52</v>
      </c>
      <c r="AG10" t="s">
        <v>93</v>
      </c>
      <c r="AH10" s="8" t="s">
        <v>98</v>
      </c>
      <c r="AI10" t="s">
        <v>95</v>
      </c>
      <c r="AJ10" t="s">
        <v>99</v>
      </c>
    </row>
    <row r="11" spans="1:37" ht="18.75" hidden="1" customHeight="1" x14ac:dyDescent="0.2">
      <c r="A11" s="4" t="s">
        <v>111</v>
      </c>
      <c r="B11" t="s">
        <v>37</v>
      </c>
      <c r="C11" t="s">
        <v>112</v>
      </c>
      <c r="D11" t="s">
        <v>113</v>
      </c>
      <c r="E11" t="s">
        <v>40</v>
      </c>
      <c r="F11" t="s">
        <v>64</v>
      </c>
      <c r="G11" s="5">
        <v>250</v>
      </c>
      <c r="H11" t="s">
        <v>42</v>
      </c>
      <c r="I11" t="s">
        <v>65</v>
      </c>
      <c r="J11" t="s">
        <v>45</v>
      </c>
      <c r="K11" t="s">
        <v>97</v>
      </c>
      <c r="L11" t="s">
        <v>45</v>
      </c>
      <c r="N11" s="6">
        <v>2016</v>
      </c>
      <c r="R11" s="7">
        <v>36.596921999999999</v>
      </c>
      <c r="S11" s="7">
        <v>2.8785409999999998</v>
      </c>
      <c r="T11" t="s">
        <v>46</v>
      </c>
      <c r="U11" t="s">
        <v>114</v>
      </c>
      <c r="W11" t="s">
        <v>114</v>
      </c>
      <c r="X11" t="s">
        <v>115</v>
      </c>
      <c r="Y11" t="s">
        <v>49</v>
      </c>
      <c r="Z11" t="s">
        <v>50</v>
      </c>
      <c r="AA11" t="s">
        <v>116</v>
      </c>
      <c r="AC11" t="s">
        <v>117</v>
      </c>
      <c r="AF11" t="s">
        <v>52</v>
      </c>
      <c r="AG11" t="s">
        <v>118</v>
      </c>
      <c r="AH11" s="8">
        <v>1256268</v>
      </c>
      <c r="AI11" t="s">
        <v>119</v>
      </c>
      <c r="AJ11" t="s">
        <v>120</v>
      </c>
    </row>
    <row r="12" spans="1:37" ht="18.75" hidden="1" customHeight="1" x14ac:dyDescent="0.2">
      <c r="A12" s="4" t="s">
        <v>111</v>
      </c>
      <c r="B12" t="s">
        <v>37</v>
      </c>
      <c r="C12" t="s">
        <v>112</v>
      </c>
      <c r="D12" t="s">
        <v>113</v>
      </c>
      <c r="E12" t="s">
        <v>56</v>
      </c>
      <c r="F12" t="s">
        <v>64</v>
      </c>
      <c r="G12" s="5">
        <v>250</v>
      </c>
      <c r="H12" t="s">
        <v>42</v>
      </c>
      <c r="I12" t="s">
        <v>65</v>
      </c>
      <c r="J12" t="s">
        <v>45</v>
      </c>
      <c r="K12" t="s">
        <v>97</v>
      </c>
      <c r="L12" t="s">
        <v>45</v>
      </c>
      <c r="N12" s="6">
        <v>2016</v>
      </c>
      <c r="R12" s="7">
        <v>36.596921999999999</v>
      </c>
      <c r="S12" s="7">
        <v>2.8785409999999998</v>
      </c>
      <c r="T12" t="s">
        <v>46</v>
      </c>
      <c r="U12" t="s">
        <v>114</v>
      </c>
      <c r="W12" t="s">
        <v>114</v>
      </c>
      <c r="X12" t="s">
        <v>115</v>
      </c>
      <c r="Y12" t="s">
        <v>49</v>
      </c>
      <c r="Z12" t="s">
        <v>50</v>
      </c>
      <c r="AA12" t="s">
        <v>116</v>
      </c>
      <c r="AC12" t="s">
        <v>117</v>
      </c>
      <c r="AF12" t="s">
        <v>52</v>
      </c>
      <c r="AG12" t="s">
        <v>118</v>
      </c>
      <c r="AH12" s="8">
        <v>1267242</v>
      </c>
      <c r="AI12" t="s">
        <v>119</v>
      </c>
      <c r="AJ12" t="s">
        <v>121</v>
      </c>
    </row>
    <row r="13" spans="1:37" ht="18.75" hidden="1" customHeight="1" x14ac:dyDescent="0.2">
      <c r="A13" s="4" t="s">
        <v>111</v>
      </c>
      <c r="B13" t="s">
        <v>37</v>
      </c>
      <c r="C13" t="s">
        <v>112</v>
      </c>
      <c r="D13" t="s">
        <v>113</v>
      </c>
      <c r="E13" t="s">
        <v>58</v>
      </c>
      <c r="F13" t="s">
        <v>64</v>
      </c>
      <c r="G13" s="5">
        <v>250</v>
      </c>
      <c r="H13" t="s">
        <v>42</v>
      </c>
      <c r="I13" t="s">
        <v>65</v>
      </c>
      <c r="J13" t="s">
        <v>45</v>
      </c>
      <c r="K13" t="s">
        <v>97</v>
      </c>
      <c r="L13" t="s">
        <v>45</v>
      </c>
      <c r="N13" s="6">
        <v>2016</v>
      </c>
      <c r="R13" s="7">
        <v>36.596921999999999</v>
      </c>
      <c r="S13" s="7">
        <v>2.8785409999999998</v>
      </c>
      <c r="T13" t="s">
        <v>46</v>
      </c>
      <c r="U13" t="s">
        <v>114</v>
      </c>
      <c r="W13" t="s">
        <v>114</v>
      </c>
      <c r="X13" t="s">
        <v>115</v>
      </c>
      <c r="Y13" t="s">
        <v>49</v>
      </c>
      <c r="Z13" t="s">
        <v>50</v>
      </c>
      <c r="AA13" t="s">
        <v>116</v>
      </c>
      <c r="AC13" t="s">
        <v>117</v>
      </c>
      <c r="AF13" t="s">
        <v>52</v>
      </c>
      <c r="AG13" t="s">
        <v>118</v>
      </c>
      <c r="AH13" s="8">
        <v>1267243</v>
      </c>
      <c r="AI13" t="s">
        <v>119</v>
      </c>
      <c r="AJ13" t="s">
        <v>122</v>
      </c>
    </row>
    <row r="14" spans="1:37" ht="18.75" hidden="1" customHeight="1" x14ac:dyDescent="0.2">
      <c r="A14" s="4" t="s">
        <v>123</v>
      </c>
      <c r="B14" t="s">
        <v>37</v>
      </c>
      <c r="C14" t="s">
        <v>124</v>
      </c>
      <c r="D14" t="s">
        <v>125</v>
      </c>
      <c r="E14" t="s">
        <v>40</v>
      </c>
      <c r="F14" t="s">
        <v>86</v>
      </c>
      <c r="G14" s="5">
        <v>225</v>
      </c>
      <c r="H14" t="s">
        <v>42</v>
      </c>
      <c r="I14" t="s">
        <v>65</v>
      </c>
      <c r="J14" t="s">
        <v>45</v>
      </c>
      <c r="K14" t="s">
        <v>45</v>
      </c>
      <c r="L14" t="s">
        <v>45</v>
      </c>
      <c r="N14" s="6">
        <v>2019</v>
      </c>
      <c r="R14" s="7">
        <v>35.565800000000003</v>
      </c>
      <c r="S14" s="7">
        <v>-0.93859999999999999</v>
      </c>
      <c r="T14" t="s">
        <v>46</v>
      </c>
      <c r="U14" t="s">
        <v>126</v>
      </c>
      <c r="W14" t="s">
        <v>127</v>
      </c>
      <c r="X14" t="s">
        <v>128</v>
      </c>
      <c r="Y14" t="s">
        <v>49</v>
      </c>
      <c r="Z14" t="s">
        <v>50</v>
      </c>
      <c r="AA14" t="s">
        <v>129</v>
      </c>
      <c r="AC14" t="s">
        <v>130</v>
      </c>
      <c r="AD14" t="s">
        <v>52</v>
      </c>
      <c r="AE14" t="s">
        <v>131</v>
      </c>
      <c r="AF14" t="s">
        <v>52</v>
      </c>
      <c r="AG14" t="s">
        <v>132</v>
      </c>
      <c r="AH14" s="8">
        <v>1255583</v>
      </c>
      <c r="AI14" t="s">
        <v>133</v>
      </c>
      <c r="AJ14" t="s">
        <v>134</v>
      </c>
    </row>
    <row r="15" spans="1:37" ht="18.75" hidden="1" customHeight="1" x14ac:dyDescent="0.2">
      <c r="A15" s="4" t="s">
        <v>123</v>
      </c>
      <c r="B15" t="s">
        <v>37</v>
      </c>
      <c r="C15" t="s">
        <v>124</v>
      </c>
      <c r="D15" t="s">
        <v>125</v>
      </c>
      <c r="E15" t="s">
        <v>56</v>
      </c>
      <c r="F15" t="s">
        <v>86</v>
      </c>
      <c r="G15" s="5">
        <v>225</v>
      </c>
      <c r="H15" t="s">
        <v>42</v>
      </c>
      <c r="I15" t="s">
        <v>65</v>
      </c>
      <c r="J15" t="s">
        <v>45</v>
      </c>
      <c r="K15" t="s">
        <v>45</v>
      </c>
      <c r="L15" t="s">
        <v>45</v>
      </c>
      <c r="N15" s="6">
        <v>2020</v>
      </c>
      <c r="R15" s="7">
        <v>35.565800000000003</v>
      </c>
      <c r="S15" s="7">
        <v>-0.93859999999999999</v>
      </c>
      <c r="T15" t="s">
        <v>46</v>
      </c>
      <c r="U15" t="s">
        <v>126</v>
      </c>
      <c r="W15" t="s">
        <v>127</v>
      </c>
      <c r="X15" t="s">
        <v>128</v>
      </c>
      <c r="Y15" t="s">
        <v>49</v>
      </c>
      <c r="Z15" t="s">
        <v>50</v>
      </c>
      <c r="AA15" t="s">
        <v>129</v>
      </c>
      <c r="AC15" t="s">
        <v>130</v>
      </c>
      <c r="AD15" t="s">
        <v>52</v>
      </c>
      <c r="AE15" t="s">
        <v>131</v>
      </c>
      <c r="AF15" t="s">
        <v>52</v>
      </c>
      <c r="AG15" t="s">
        <v>132</v>
      </c>
      <c r="AH15" s="8">
        <v>1285457</v>
      </c>
      <c r="AI15" t="s">
        <v>133</v>
      </c>
      <c r="AJ15" t="s">
        <v>135</v>
      </c>
    </row>
    <row r="16" spans="1:37" ht="18.75" hidden="1" customHeight="1" x14ac:dyDescent="0.2">
      <c r="A16" s="4" t="s">
        <v>136</v>
      </c>
      <c r="B16" t="s">
        <v>37</v>
      </c>
      <c r="C16" t="s">
        <v>137</v>
      </c>
      <c r="D16" t="s">
        <v>138</v>
      </c>
      <c r="E16" t="s">
        <v>40</v>
      </c>
      <c r="F16" t="s">
        <v>64</v>
      </c>
      <c r="G16" s="5">
        <v>600</v>
      </c>
      <c r="H16" t="s">
        <v>139</v>
      </c>
      <c r="I16" t="s">
        <v>43</v>
      </c>
      <c r="J16" t="s">
        <v>45</v>
      </c>
      <c r="K16" t="s">
        <v>45</v>
      </c>
      <c r="L16" t="s">
        <v>45</v>
      </c>
      <c r="N16" s="6">
        <v>2024</v>
      </c>
      <c r="R16" s="7">
        <v>35.439261000000002</v>
      </c>
      <c r="S16" s="7">
        <v>2.9607600000000001</v>
      </c>
      <c r="T16" t="s">
        <v>46</v>
      </c>
      <c r="U16" t="s">
        <v>140</v>
      </c>
      <c r="X16" t="s">
        <v>141</v>
      </c>
      <c r="Y16" t="s">
        <v>49</v>
      </c>
      <c r="Z16" t="s">
        <v>50</v>
      </c>
      <c r="AC16" t="s">
        <v>142</v>
      </c>
      <c r="AD16" t="s">
        <v>52</v>
      </c>
      <c r="AF16" t="s">
        <v>52</v>
      </c>
      <c r="AG16" t="s">
        <v>143</v>
      </c>
      <c r="AH16" s="8" t="s">
        <v>144</v>
      </c>
      <c r="AI16" t="s">
        <v>145</v>
      </c>
      <c r="AJ16" t="s">
        <v>146</v>
      </c>
    </row>
    <row r="17" spans="1:36" ht="18.75" hidden="1" customHeight="1" x14ac:dyDescent="0.2">
      <c r="A17" s="4" t="s">
        <v>136</v>
      </c>
      <c r="B17" t="s">
        <v>37</v>
      </c>
      <c r="C17" t="s">
        <v>137</v>
      </c>
      <c r="D17" t="s">
        <v>138</v>
      </c>
      <c r="E17" t="s">
        <v>56</v>
      </c>
      <c r="F17" t="s">
        <v>64</v>
      </c>
      <c r="G17" s="5">
        <v>600</v>
      </c>
      <c r="H17" t="s">
        <v>139</v>
      </c>
      <c r="I17" t="s">
        <v>43</v>
      </c>
      <c r="J17" t="s">
        <v>45</v>
      </c>
      <c r="K17" t="s">
        <v>45</v>
      </c>
      <c r="L17" t="s">
        <v>45</v>
      </c>
      <c r="N17" s="6">
        <v>2024</v>
      </c>
      <c r="R17" s="7">
        <v>35.439261000000002</v>
      </c>
      <c r="S17" s="7">
        <v>2.9607600000000001</v>
      </c>
      <c r="T17" t="s">
        <v>46</v>
      </c>
      <c r="U17" t="s">
        <v>140</v>
      </c>
      <c r="X17" t="s">
        <v>141</v>
      </c>
      <c r="Y17" t="s">
        <v>49</v>
      </c>
      <c r="Z17" t="s">
        <v>50</v>
      </c>
      <c r="AC17" t="s">
        <v>142</v>
      </c>
      <c r="AD17" t="s">
        <v>52</v>
      </c>
      <c r="AF17" t="s">
        <v>52</v>
      </c>
      <c r="AG17" t="s">
        <v>143</v>
      </c>
      <c r="AH17" s="8" t="s">
        <v>147</v>
      </c>
      <c r="AI17" t="s">
        <v>145</v>
      </c>
      <c r="AJ17" t="s">
        <v>148</v>
      </c>
    </row>
    <row r="18" spans="1:36" ht="18.75" hidden="1" customHeight="1" x14ac:dyDescent="0.2">
      <c r="A18" s="4" t="s">
        <v>181</v>
      </c>
      <c r="B18" t="s">
        <v>37</v>
      </c>
      <c r="C18" t="s">
        <v>182</v>
      </c>
      <c r="D18" t="s">
        <v>183</v>
      </c>
      <c r="E18" t="s">
        <v>191</v>
      </c>
      <c r="F18" t="s">
        <v>86</v>
      </c>
      <c r="G18" s="5">
        <v>100</v>
      </c>
      <c r="H18" t="s">
        <v>42</v>
      </c>
      <c r="I18" t="s">
        <v>65</v>
      </c>
      <c r="J18" t="s">
        <v>45</v>
      </c>
      <c r="K18" t="s">
        <v>45</v>
      </c>
      <c r="L18" t="s">
        <v>45</v>
      </c>
      <c r="N18" s="6">
        <v>2016</v>
      </c>
      <c r="R18" s="7">
        <v>30.823291999999999</v>
      </c>
      <c r="S18" s="7">
        <v>8.0300100000000008</v>
      </c>
      <c r="T18" t="s">
        <v>46</v>
      </c>
      <c r="U18" t="s">
        <v>184</v>
      </c>
      <c r="W18" t="s">
        <v>184</v>
      </c>
      <c r="X18" t="s">
        <v>185</v>
      </c>
      <c r="Y18" t="s">
        <v>49</v>
      </c>
      <c r="Z18" t="s">
        <v>50</v>
      </c>
      <c r="AF18" t="s">
        <v>52</v>
      </c>
      <c r="AG18" t="s">
        <v>192</v>
      </c>
      <c r="AH18" s="8">
        <v>1118579</v>
      </c>
      <c r="AI18" t="s">
        <v>187</v>
      </c>
      <c r="AJ18" t="s">
        <v>193</v>
      </c>
    </row>
    <row r="19" spans="1:36" ht="18.75" hidden="1" customHeight="1" x14ac:dyDescent="0.2">
      <c r="A19" s="4" t="s">
        <v>204</v>
      </c>
      <c r="B19" t="s">
        <v>37</v>
      </c>
      <c r="C19" t="s">
        <v>205</v>
      </c>
      <c r="D19" t="s">
        <v>206</v>
      </c>
      <c r="E19" t="s">
        <v>63</v>
      </c>
      <c r="F19" t="s">
        <v>86</v>
      </c>
      <c r="G19" s="5">
        <v>220</v>
      </c>
      <c r="H19" t="s">
        <v>42</v>
      </c>
      <c r="I19" t="s">
        <v>65</v>
      </c>
      <c r="J19" t="s">
        <v>45</v>
      </c>
      <c r="K19" t="s">
        <v>45</v>
      </c>
      <c r="L19" t="s">
        <v>45</v>
      </c>
      <c r="N19" s="6">
        <v>2015</v>
      </c>
      <c r="R19" s="7">
        <v>31.805889000000001</v>
      </c>
      <c r="S19" s="7">
        <v>5.9963059999999997</v>
      </c>
      <c r="T19" t="s">
        <v>46</v>
      </c>
      <c r="U19" t="s">
        <v>197</v>
      </c>
      <c r="X19" t="s">
        <v>185</v>
      </c>
      <c r="Y19" t="s">
        <v>49</v>
      </c>
      <c r="Z19" t="s">
        <v>50</v>
      </c>
      <c r="AA19" t="s">
        <v>207</v>
      </c>
      <c r="AD19" t="s">
        <v>52</v>
      </c>
      <c r="AF19" t="s">
        <v>52</v>
      </c>
      <c r="AG19" t="s">
        <v>200</v>
      </c>
      <c r="AH19" s="8">
        <v>1247346</v>
      </c>
      <c r="AI19" t="s">
        <v>208</v>
      </c>
      <c r="AJ19" t="s">
        <v>209</v>
      </c>
    </row>
    <row r="20" spans="1:36" ht="18.75" hidden="1" customHeight="1" x14ac:dyDescent="0.2">
      <c r="A20" s="4" t="s">
        <v>204</v>
      </c>
      <c r="B20" t="s">
        <v>37</v>
      </c>
      <c r="C20" t="s">
        <v>205</v>
      </c>
      <c r="D20" t="s">
        <v>206</v>
      </c>
      <c r="E20" t="s">
        <v>73</v>
      </c>
      <c r="F20" t="s">
        <v>86</v>
      </c>
      <c r="G20" s="5">
        <v>220</v>
      </c>
      <c r="H20" t="s">
        <v>42</v>
      </c>
      <c r="I20" t="s">
        <v>65</v>
      </c>
      <c r="J20" t="s">
        <v>45</v>
      </c>
      <c r="K20" t="s">
        <v>45</v>
      </c>
      <c r="L20" t="s">
        <v>45</v>
      </c>
      <c r="N20" s="6">
        <v>2015</v>
      </c>
      <c r="R20" s="7">
        <v>31.805889000000001</v>
      </c>
      <c r="S20" s="7">
        <v>5.9963059999999997</v>
      </c>
      <c r="T20" t="s">
        <v>46</v>
      </c>
      <c r="U20" t="s">
        <v>197</v>
      </c>
      <c r="X20" t="s">
        <v>185</v>
      </c>
      <c r="Y20" t="s">
        <v>49</v>
      </c>
      <c r="Z20" t="s">
        <v>50</v>
      </c>
      <c r="AA20" t="s">
        <v>207</v>
      </c>
      <c r="AD20" t="s">
        <v>52</v>
      </c>
      <c r="AF20" t="s">
        <v>52</v>
      </c>
      <c r="AG20" t="s">
        <v>200</v>
      </c>
      <c r="AH20" s="8">
        <v>1247347</v>
      </c>
      <c r="AI20" t="s">
        <v>208</v>
      </c>
      <c r="AJ20" t="s">
        <v>210</v>
      </c>
    </row>
    <row r="21" spans="1:36" ht="17.25" hidden="1" customHeight="1" x14ac:dyDescent="0.2">
      <c r="A21" s="4" t="s">
        <v>204</v>
      </c>
      <c r="B21" t="s">
        <v>37</v>
      </c>
      <c r="C21" t="s">
        <v>205</v>
      </c>
      <c r="D21" t="s">
        <v>206</v>
      </c>
      <c r="E21" t="s">
        <v>211</v>
      </c>
      <c r="F21" t="s">
        <v>86</v>
      </c>
      <c r="G21" s="5">
        <v>220</v>
      </c>
      <c r="H21" t="s">
        <v>42</v>
      </c>
      <c r="I21" t="s">
        <v>65</v>
      </c>
      <c r="J21" t="s">
        <v>45</v>
      </c>
      <c r="K21" t="s">
        <v>45</v>
      </c>
      <c r="L21" t="s">
        <v>45</v>
      </c>
      <c r="N21" s="6">
        <v>2015</v>
      </c>
      <c r="R21" s="7">
        <v>31.805889000000001</v>
      </c>
      <c r="S21" s="7">
        <v>5.9963059999999997</v>
      </c>
      <c r="T21" t="s">
        <v>46</v>
      </c>
      <c r="U21" t="s">
        <v>197</v>
      </c>
      <c r="X21" t="s">
        <v>185</v>
      </c>
      <c r="Y21" t="s">
        <v>49</v>
      </c>
      <c r="Z21" t="s">
        <v>50</v>
      </c>
      <c r="AA21" t="s">
        <v>207</v>
      </c>
      <c r="AD21" t="s">
        <v>52</v>
      </c>
      <c r="AF21" t="s">
        <v>52</v>
      </c>
      <c r="AG21" t="s">
        <v>200</v>
      </c>
      <c r="AH21" s="8">
        <v>1247348</v>
      </c>
      <c r="AI21" t="s">
        <v>208</v>
      </c>
      <c r="AJ21" t="s">
        <v>212</v>
      </c>
    </row>
    <row r="22" spans="1:36" ht="17.25" hidden="1" customHeight="1" x14ac:dyDescent="0.2">
      <c r="A22" s="4" t="s">
        <v>260</v>
      </c>
      <c r="B22" t="s">
        <v>37</v>
      </c>
      <c r="C22" t="s">
        <v>261</v>
      </c>
      <c r="D22" t="s">
        <v>262</v>
      </c>
      <c r="E22" t="s">
        <v>40</v>
      </c>
      <c r="F22" t="s">
        <v>64</v>
      </c>
      <c r="G22" s="5">
        <v>633</v>
      </c>
      <c r="H22" t="s">
        <v>42</v>
      </c>
      <c r="I22" t="s">
        <v>43</v>
      </c>
      <c r="J22" t="s">
        <v>45</v>
      </c>
      <c r="K22" t="s">
        <v>45</v>
      </c>
      <c r="L22" t="s">
        <v>45</v>
      </c>
      <c r="N22" s="6">
        <v>2019</v>
      </c>
      <c r="R22" s="7">
        <v>35.550316000000002</v>
      </c>
      <c r="S22" s="7">
        <v>6.8696919999999997</v>
      </c>
      <c r="T22" t="s">
        <v>46</v>
      </c>
      <c r="U22" t="s">
        <v>263</v>
      </c>
      <c r="X22" t="s">
        <v>264</v>
      </c>
      <c r="Y22" t="s">
        <v>49</v>
      </c>
      <c r="Z22" t="s">
        <v>50</v>
      </c>
      <c r="AC22" t="s">
        <v>265</v>
      </c>
      <c r="AF22" t="s">
        <v>52</v>
      </c>
      <c r="AG22" t="s">
        <v>266</v>
      </c>
      <c r="AH22" s="8" t="s">
        <v>267</v>
      </c>
      <c r="AI22" t="s">
        <v>268</v>
      </c>
      <c r="AJ22" t="s">
        <v>269</v>
      </c>
    </row>
    <row r="23" spans="1:36" ht="17.25" hidden="1" customHeight="1" x14ac:dyDescent="0.2">
      <c r="A23" s="4" t="s">
        <v>260</v>
      </c>
      <c r="B23" t="s">
        <v>37</v>
      </c>
      <c r="C23" t="s">
        <v>261</v>
      </c>
      <c r="D23" t="s">
        <v>262</v>
      </c>
      <c r="E23" t="s">
        <v>56</v>
      </c>
      <c r="F23" t="s">
        <v>64</v>
      </c>
      <c r="G23" s="5">
        <v>633</v>
      </c>
      <c r="H23" t="s">
        <v>139</v>
      </c>
      <c r="I23" t="s">
        <v>43</v>
      </c>
      <c r="J23" t="s">
        <v>45</v>
      </c>
      <c r="K23" t="s">
        <v>45</v>
      </c>
      <c r="L23" t="s">
        <v>45</v>
      </c>
      <c r="N23" s="6">
        <v>2024</v>
      </c>
      <c r="R23" s="7">
        <v>35.550316000000002</v>
      </c>
      <c r="S23" s="7">
        <v>6.8696919999999997</v>
      </c>
      <c r="T23" t="s">
        <v>46</v>
      </c>
      <c r="U23" t="s">
        <v>263</v>
      </c>
      <c r="X23" t="s">
        <v>264</v>
      </c>
      <c r="Y23" t="s">
        <v>49</v>
      </c>
      <c r="Z23" t="s">
        <v>50</v>
      </c>
      <c r="AC23" t="s">
        <v>265</v>
      </c>
      <c r="AF23" t="s">
        <v>52</v>
      </c>
      <c r="AG23" t="s">
        <v>266</v>
      </c>
      <c r="AH23" s="8" t="s">
        <v>270</v>
      </c>
      <c r="AI23" t="s">
        <v>268</v>
      </c>
      <c r="AJ23" t="s">
        <v>271</v>
      </c>
    </row>
    <row r="24" spans="1:36" ht="17.25" hidden="1" customHeight="1" x14ac:dyDescent="0.2">
      <c r="A24" s="4" t="s">
        <v>272</v>
      </c>
      <c r="B24" t="s">
        <v>37</v>
      </c>
      <c r="C24" t="s">
        <v>273</v>
      </c>
      <c r="D24" t="s">
        <v>274</v>
      </c>
      <c r="E24" t="s">
        <v>40</v>
      </c>
      <c r="F24" t="s">
        <v>64</v>
      </c>
      <c r="G24" s="5">
        <v>400</v>
      </c>
      <c r="H24" t="s">
        <v>42</v>
      </c>
      <c r="I24" t="s">
        <v>43</v>
      </c>
      <c r="J24" t="s">
        <v>45</v>
      </c>
      <c r="K24" t="s">
        <v>45</v>
      </c>
      <c r="L24" t="s">
        <v>45</v>
      </c>
      <c r="N24" s="6">
        <v>2013</v>
      </c>
      <c r="R24" s="7">
        <v>36.884999999999998</v>
      </c>
      <c r="S24" s="7">
        <v>8.0777999999999999</v>
      </c>
      <c r="T24" t="s">
        <v>46</v>
      </c>
      <c r="U24" t="s">
        <v>275</v>
      </c>
      <c r="X24" t="s">
        <v>276</v>
      </c>
      <c r="Y24" t="s">
        <v>49</v>
      </c>
      <c r="Z24" t="s">
        <v>50</v>
      </c>
      <c r="AA24" t="s">
        <v>277</v>
      </c>
      <c r="AC24" t="s">
        <v>278</v>
      </c>
      <c r="AD24" t="s">
        <v>52</v>
      </c>
      <c r="AF24" t="s">
        <v>52</v>
      </c>
      <c r="AG24" t="s">
        <v>279</v>
      </c>
      <c r="AH24" s="8">
        <v>1211455</v>
      </c>
      <c r="AI24" t="s">
        <v>280</v>
      </c>
      <c r="AJ24" t="s">
        <v>281</v>
      </c>
    </row>
    <row r="25" spans="1:36" ht="17.25" hidden="1" customHeight="1" x14ac:dyDescent="0.2">
      <c r="A25" s="4" t="s">
        <v>272</v>
      </c>
      <c r="B25" t="s">
        <v>37</v>
      </c>
      <c r="C25" t="s">
        <v>273</v>
      </c>
      <c r="D25" t="s">
        <v>274</v>
      </c>
      <c r="E25" t="s">
        <v>56</v>
      </c>
      <c r="F25" t="s">
        <v>64</v>
      </c>
      <c r="G25" s="5">
        <v>400</v>
      </c>
      <c r="H25" t="s">
        <v>42</v>
      </c>
      <c r="I25" t="s">
        <v>43</v>
      </c>
      <c r="J25" t="s">
        <v>45</v>
      </c>
      <c r="K25" t="s">
        <v>45</v>
      </c>
      <c r="L25" t="s">
        <v>45</v>
      </c>
      <c r="N25" s="6">
        <v>2013</v>
      </c>
      <c r="R25" s="7">
        <v>36.884999999999998</v>
      </c>
      <c r="S25" s="7">
        <v>8.0777999999999999</v>
      </c>
      <c r="T25" t="s">
        <v>46</v>
      </c>
      <c r="U25" t="s">
        <v>275</v>
      </c>
      <c r="X25" t="s">
        <v>276</v>
      </c>
      <c r="Y25" t="s">
        <v>49</v>
      </c>
      <c r="Z25" t="s">
        <v>50</v>
      </c>
      <c r="AA25" t="s">
        <v>277</v>
      </c>
      <c r="AC25" t="s">
        <v>278</v>
      </c>
      <c r="AD25" t="s">
        <v>52</v>
      </c>
      <c r="AF25" t="s">
        <v>52</v>
      </c>
      <c r="AG25" t="s">
        <v>279</v>
      </c>
      <c r="AH25" s="8">
        <v>1211456</v>
      </c>
      <c r="AI25" t="s">
        <v>280</v>
      </c>
      <c r="AJ25" t="s">
        <v>282</v>
      </c>
    </row>
    <row r="26" spans="1:36" ht="17.25" hidden="1" customHeight="1" x14ac:dyDescent="0.2">
      <c r="A26" s="4" t="s">
        <v>272</v>
      </c>
      <c r="B26" t="s">
        <v>37</v>
      </c>
      <c r="C26" t="s">
        <v>273</v>
      </c>
      <c r="D26" t="s">
        <v>274</v>
      </c>
      <c r="E26" t="s">
        <v>58</v>
      </c>
      <c r="F26" t="s">
        <v>64</v>
      </c>
      <c r="G26" s="5">
        <v>400</v>
      </c>
      <c r="H26" t="s">
        <v>42</v>
      </c>
      <c r="I26" t="s">
        <v>43</v>
      </c>
      <c r="J26" t="s">
        <v>45</v>
      </c>
      <c r="K26" t="s">
        <v>45</v>
      </c>
      <c r="L26" t="s">
        <v>45</v>
      </c>
      <c r="N26" s="6">
        <v>2013</v>
      </c>
      <c r="R26" s="7">
        <v>36.884999999999998</v>
      </c>
      <c r="S26" s="7">
        <v>8.0777999999999999</v>
      </c>
      <c r="T26" t="s">
        <v>46</v>
      </c>
      <c r="U26" t="s">
        <v>275</v>
      </c>
      <c r="X26" t="s">
        <v>276</v>
      </c>
      <c r="Y26" t="s">
        <v>49</v>
      </c>
      <c r="Z26" t="s">
        <v>50</v>
      </c>
      <c r="AA26" t="s">
        <v>277</v>
      </c>
      <c r="AC26" t="s">
        <v>278</v>
      </c>
      <c r="AD26" t="s">
        <v>52</v>
      </c>
      <c r="AF26" t="s">
        <v>52</v>
      </c>
      <c r="AG26" t="s">
        <v>279</v>
      </c>
      <c r="AH26" s="8">
        <v>1211457</v>
      </c>
      <c r="AI26" t="s">
        <v>280</v>
      </c>
      <c r="AJ26" t="s">
        <v>283</v>
      </c>
    </row>
    <row r="27" spans="1:36" ht="17.25" hidden="1" customHeight="1" x14ac:dyDescent="0.2">
      <c r="A27" s="4" t="s">
        <v>284</v>
      </c>
      <c r="B27" t="s">
        <v>37</v>
      </c>
      <c r="C27" t="s">
        <v>285</v>
      </c>
      <c r="D27" t="s">
        <v>286</v>
      </c>
      <c r="E27" t="s">
        <v>40</v>
      </c>
      <c r="F27" t="s">
        <v>64</v>
      </c>
      <c r="G27" s="5">
        <v>140</v>
      </c>
      <c r="H27" t="s">
        <v>42</v>
      </c>
      <c r="I27" t="s">
        <v>65</v>
      </c>
      <c r="J27" t="s">
        <v>45</v>
      </c>
      <c r="K27" t="s">
        <v>45</v>
      </c>
      <c r="L27" t="s">
        <v>45</v>
      </c>
      <c r="N27" s="6">
        <v>2015</v>
      </c>
      <c r="R27" s="7">
        <v>34.503822</v>
      </c>
      <c r="S27" s="7">
        <v>6.9821109999999997</v>
      </c>
      <c r="T27" t="s">
        <v>46</v>
      </c>
      <c r="U27" t="s">
        <v>287</v>
      </c>
      <c r="V27" t="s">
        <v>288</v>
      </c>
      <c r="W27" t="s">
        <v>288</v>
      </c>
      <c r="X27" t="s">
        <v>264</v>
      </c>
      <c r="Y27" t="s">
        <v>49</v>
      </c>
      <c r="Z27" t="s">
        <v>50</v>
      </c>
      <c r="AA27" t="s">
        <v>289</v>
      </c>
      <c r="AD27" t="s">
        <v>52</v>
      </c>
      <c r="AF27" t="s">
        <v>52</v>
      </c>
      <c r="AG27" t="s">
        <v>290</v>
      </c>
      <c r="AH27" s="8">
        <v>1303188</v>
      </c>
      <c r="AI27" t="s">
        <v>291</v>
      </c>
      <c r="AJ27" t="s">
        <v>292</v>
      </c>
    </row>
    <row r="28" spans="1:36" ht="17.25" hidden="1" customHeight="1" x14ac:dyDescent="0.2">
      <c r="A28" s="4" t="s">
        <v>284</v>
      </c>
      <c r="B28" t="s">
        <v>37</v>
      </c>
      <c r="C28" t="s">
        <v>285</v>
      </c>
      <c r="D28" t="s">
        <v>286</v>
      </c>
      <c r="E28" t="s">
        <v>56</v>
      </c>
      <c r="F28" t="s">
        <v>64</v>
      </c>
      <c r="G28" s="5">
        <v>140</v>
      </c>
      <c r="H28" t="s">
        <v>42</v>
      </c>
      <c r="I28" t="s">
        <v>65</v>
      </c>
      <c r="J28" t="s">
        <v>45</v>
      </c>
      <c r="K28" t="s">
        <v>45</v>
      </c>
      <c r="L28" t="s">
        <v>45</v>
      </c>
      <c r="N28" s="6">
        <v>2015</v>
      </c>
      <c r="R28" s="7">
        <v>34.503822</v>
      </c>
      <c r="S28" s="7">
        <v>6.9821109999999997</v>
      </c>
      <c r="T28" t="s">
        <v>46</v>
      </c>
      <c r="U28" t="s">
        <v>287</v>
      </c>
      <c r="V28" t="s">
        <v>288</v>
      </c>
      <c r="W28" t="s">
        <v>288</v>
      </c>
      <c r="X28" t="s">
        <v>264</v>
      </c>
      <c r="Y28" t="s">
        <v>49</v>
      </c>
      <c r="Z28" t="s">
        <v>50</v>
      </c>
      <c r="AA28" t="s">
        <v>289</v>
      </c>
      <c r="AD28" t="s">
        <v>52</v>
      </c>
      <c r="AF28" t="s">
        <v>52</v>
      </c>
      <c r="AG28" t="s">
        <v>290</v>
      </c>
      <c r="AH28" s="8">
        <v>1303189</v>
      </c>
      <c r="AI28" t="s">
        <v>291</v>
      </c>
      <c r="AJ28" t="s">
        <v>293</v>
      </c>
    </row>
    <row r="29" spans="1:36" ht="17.25" hidden="1" customHeight="1" x14ac:dyDescent="0.2">
      <c r="A29" s="4" t="s">
        <v>284</v>
      </c>
      <c r="B29" t="s">
        <v>37</v>
      </c>
      <c r="C29" t="s">
        <v>285</v>
      </c>
      <c r="D29" t="s">
        <v>286</v>
      </c>
      <c r="E29" t="s">
        <v>58</v>
      </c>
      <c r="F29" t="s">
        <v>64</v>
      </c>
      <c r="G29" s="5">
        <v>140</v>
      </c>
      <c r="H29" t="s">
        <v>42</v>
      </c>
      <c r="I29" t="s">
        <v>65</v>
      </c>
      <c r="J29" t="s">
        <v>45</v>
      </c>
      <c r="K29" t="s">
        <v>45</v>
      </c>
      <c r="L29" t="s">
        <v>45</v>
      </c>
      <c r="N29" s="6">
        <v>2015</v>
      </c>
      <c r="R29" s="7">
        <v>34.503822</v>
      </c>
      <c r="S29" s="7">
        <v>6.9821109999999997</v>
      </c>
      <c r="T29" t="s">
        <v>46</v>
      </c>
      <c r="U29" t="s">
        <v>287</v>
      </c>
      <c r="V29" t="s">
        <v>288</v>
      </c>
      <c r="W29" t="s">
        <v>288</v>
      </c>
      <c r="X29" t="s">
        <v>264</v>
      </c>
      <c r="Y29" t="s">
        <v>49</v>
      </c>
      <c r="Z29" t="s">
        <v>50</v>
      </c>
      <c r="AA29" t="s">
        <v>289</v>
      </c>
      <c r="AD29" t="s">
        <v>52</v>
      </c>
      <c r="AF29" t="s">
        <v>52</v>
      </c>
      <c r="AG29" t="s">
        <v>290</v>
      </c>
      <c r="AH29" s="8">
        <v>1303190</v>
      </c>
      <c r="AI29" t="s">
        <v>291</v>
      </c>
      <c r="AJ29" t="s">
        <v>294</v>
      </c>
    </row>
    <row r="30" spans="1:36" ht="17.25" hidden="1" customHeight="1" x14ac:dyDescent="0.2">
      <c r="A30" s="4" t="s">
        <v>337</v>
      </c>
      <c r="B30" t="s">
        <v>37</v>
      </c>
      <c r="C30" t="s">
        <v>338</v>
      </c>
      <c r="D30" t="s">
        <v>339</v>
      </c>
      <c r="E30" t="s">
        <v>40</v>
      </c>
      <c r="F30" t="s">
        <v>86</v>
      </c>
      <c r="G30" s="5">
        <v>725</v>
      </c>
      <c r="H30" t="s">
        <v>139</v>
      </c>
      <c r="I30" t="s">
        <v>43</v>
      </c>
      <c r="J30" t="s">
        <v>44</v>
      </c>
      <c r="K30" t="s">
        <v>45</v>
      </c>
      <c r="L30" t="s">
        <v>45</v>
      </c>
      <c r="N30" s="6">
        <v>2024</v>
      </c>
      <c r="R30" s="7">
        <v>36.017915000000002</v>
      </c>
      <c r="S30" s="7">
        <v>0.12749199999999999</v>
      </c>
      <c r="T30" t="s">
        <v>46</v>
      </c>
      <c r="U30" t="s">
        <v>340</v>
      </c>
      <c r="X30" t="s">
        <v>340</v>
      </c>
      <c r="Y30" t="s">
        <v>49</v>
      </c>
      <c r="Z30" t="s">
        <v>50</v>
      </c>
      <c r="AF30" t="s">
        <v>52</v>
      </c>
      <c r="AG30" t="s">
        <v>341</v>
      </c>
      <c r="AH30" s="8" t="s">
        <v>342</v>
      </c>
      <c r="AI30" t="s">
        <v>343</v>
      </c>
      <c r="AJ30" t="s">
        <v>344</v>
      </c>
    </row>
    <row r="31" spans="1:36" ht="17.25" hidden="1" customHeight="1" x14ac:dyDescent="0.2">
      <c r="A31" s="4" t="s">
        <v>337</v>
      </c>
      <c r="B31" t="s">
        <v>37</v>
      </c>
      <c r="C31" t="s">
        <v>338</v>
      </c>
      <c r="D31" t="s">
        <v>339</v>
      </c>
      <c r="E31" t="s">
        <v>56</v>
      </c>
      <c r="F31" t="s">
        <v>86</v>
      </c>
      <c r="G31" s="5">
        <v>725</v>
      </c>
      <c r="H31" t="s">
        <v>139</v>
      </c>
      <c r="I31" t="s">
        <v>43</v>
      </c>
      <c r="J31" t="s">
        <v>44</v>
      </c>
      <c r="K31" t="s">
        <v>45</v>
      </c>
      <c r="L31" t="s">
        <v>45</v>
      </c>
      <c r="N31" s="6">
        <v>2024</v>
      </c>
      <c r="R31" s="7">
        <v>36.017915000000002</v>
      </c>
      <c r="S31" s="7">
        <v>0.12749199999999999</v>
      </c>
      <c r="T31" t="s">
        <v>46</v>
      </c>
      <c r="U31" t="s">
        <v>340</v>
      </c>
      <c r="X31" t="s">
        <v>340</v>
      </c>
      <c r="Y31" t="s">
        <v>49</v>
      </c>
      <c r="Z31" t="s">
        <v>50</v>
      </c>
      <c r="AF31" t="s">
        <v>52</v>
      </c>
      <c r="AG31" t="s">
        <v>341</v>
      </c>
      <c r="AH31" s="8" t="s">
        <v>345</v>
      </c>
      <c r="AI31" t="s">
        <v>343</v>
      </c>
      <c r="AJ31" t="s">
        <v>346</v>
      </c>
    </row>
    <row r="32" spans="1:36" ht="17.25" hidden="1" customHeight="1" x14ac:dyDescent="0.2">
      <c r="A32" s="4" t="s">
        <v>347</v>
      </c>
      <c r="B32" t="s">
        <v>37</v>
      </c>
      <c r="C32" t="s">
        <v>348</v>
      </c>
      <c r="D32" t="s">
        <v>349</v>
      </c>
      <c r="E32" t="s">
        <v>40</v>
      </c>
      <c r="F32" t="s">
        <v>64</v>
      </c>
      <c r="G32" s="5">
        <v>582</v>
      </c>
      <c r="H32" t="s">
        <v>42</v>
      </c>
      <c r="I32" t="s">
        <v>43</v>
      </c>
      <c r="J32" t="s">
        <v>45</v>
      </c>
      <c r="K32" t="s">
        <v>45</v>
      </c>
      <c r="L32" t="s">
        <v>45</v>
      </c>
      <c r="N32" s="6">
        <v>2021</v>
      </c>
      <c r="R32" s="7">
        <v>33.475211999999999</v>
      </c>
      <c r="S32" s="7">
        <v>-0.34323900000000002</v>
      </c>
      <c r="T32" t="s">
        <v>46</v>
      </c>
      <c r="U32" t="s">
        <v>350</v>
      </c>
      <c r="W32" t="s">
        <v>350</v>
      </c>
      <c r="Y32" t="s">
        <v>49</v>
      </c>
      <c r="Z32" t="s">
        <v>50</v>
      </c>
      <c r="AC32" t="s">
        <v>351</v>
      </c>
      <c r="AD32" t="s">
        <v>52</v>
      </c>
      <c r="AE32" t="s">
        <v>352</v>
      </c>
      <c r="AF32" t="s">
        <v>52</v>
      </c>
      <c r="AG32" t="s">
        <v>353</v>
      </c>
      <c r="AH32" s="8" t="s">
        <v>354</v>
      </c>
      <c r="AI32" t="s">
        <v>355</v>
      </c>
      <c r="AJ32" t="s">
        <v>356</v>
      </c>
    </row>
    <row r="33" spans="1:36" ht="17.25" hidden="1" customHeight="1" x14ac:dyDescent="0.2">
      <c r="A33" s="4" t="s">
        <v>347</v>
      </c>
      <c r="B33" t="s">
        <v>37</v>
      </c>
      <c r="C33" t="s">
        <v>348</v>
      </c>
      <c r="D33" t="s">
        <v>349</v>
      </c>
      <c r="E33" t="s">
        <v>56</v>
      </c>
      <c r="F33" t="s">
        <v>64</v>
      </c>
      <c r="G33" s="5">
        <v>582</v>
      </c>
      <c r="H33" t="s">
        <v>42</v>
      </c>
      <c r="I33" t="s">
        <v>43</v>
      </c>
      <c r="J33" t="s">
        <v>45</v>
      </c>
      <c r="K33" t="s">
        <v>45</v>
      </c>
      <c r="L33" t="s">
        <v>45</v>
      </c>
      <c r="N33" s="6">
        <v>2021</v>
      </c>
      <c r="R33" s="7">
        <v>33.475211999999999</v>
      </c>
      <c r="S33" s="7">
        <v>-0.34323900000000002</v>
      </c>
      <c r="T33" t="s">
        <v>46</v>
      </c>
      <c r="U33" t="s">
        <v>350</v>
      </c>
      <c r="W33" t="s">
        <v>350</v>
      </c>
      <c r="Y33" t="s">
        <v>49</v>
      </c>
      <c r="Z33" t="s">
        <v>50</v>
      </c>
      <c r="AC33" t="s">
        <v>351</v>
      </c>
      <c r="AD33" t="s">
        <v>52</v>
      </c>
      <c r="AE33" t="s">
        <v>352</v>
      </c>
      <c r="AF33" t="s">
        <v>52</v>
      </c>
      <c r="AG33" t="s">
        <v>353</v>
      </c>
      <c r="AH33" s="8" t="s">
        <v>357</v>
      </c>
      <c r="AI33" t="s">
        <v>355</v>
      </c>
      <c r="AJ33" t="s">
        <v>358</v>
      </c>
    </row>
    <row r="34" spans="1:36" ht="17.25" hidden="1" customHeight="1" x14ac:dyDescent="0.2">
      <c r="A34" s="4" t="s">
        <v>359</v>
      </c>
      <c r="B34" t="s">
        <v>37</v>
      </c>
      <c r="C34" t="s">
        <v>360</v>
      </c>
      <c r="D34" t="s">
        <v>361</v>
      </c>
      <c r="E34" t="s">
        <v>63</v>
      </c>
      <c r="F34" t="s">
        <v>64</v>
      </c>
      <c r="G34" s="5">
        <v>500</v>
      </c>
      <c r="H34" t="s">
        <v>42</v>
      </c>
      <c r="I34" t="s">
        <v>43</v>
      </c>
      <c r="J34" t="s">
        <v>44</v>
      </c>
      <c r="K34" t="s">
        <v>45</v>
      </c>
      <c r="L34" t="s">
        <v>45</v>
      </c>
      <c r="N34" s="6">
        <v>2021</v>
      </c>
      <c r="R34" s="7">
        <v>34.441042000000003</v>
      </c>
      <c r="S34" s="7">
        <v>5.8892850000000001</v>
      </c>
      <c r="T34" t="s">
        <v>46</v>
      </c>
      <c r="U34" t="s">
        <v>362</v>
      </c>
      <c r="W34" t="s">
        <v>363</v>
      </c>
      <c r="Y34" t="s">
        <v>49</v>
      </c>
      <c r="Z34" t="s">
        <v>50</v>
      </c>
      <c r="AC34" t="s">
        <v>364</v>
      </c>
      <c r="AD34" t="s">
        <v>52</v>
      </c>
      <c r="AE34" t="s">
        <v>131</v>
      </c>
      <c r="AF34" t="s">
        <v>52</v>
      </c>
      <c r="AG34" t="s">
        <v>365</v>
      </c>
      <c r="AH34" s="8" t="s">
        <v>366</v>
      </c>
      <c r="AI34" t="s">
        <v>367</v>
      </c>
      <c r="AJ34" t="s">
        <v>368</v>
      </c>
    </row>
    <row r="35" spans="1:36" ht="17.25" hidden="1" customHeight="1" x14ac:dyDescent="0.2">
      <c r="A35" s="4" t="s">
        <v>359</v>
      </c>
      <c r="B35" t="s">
        <v>37</v>
      </c>
      <c r="C35" t="s">
        <v>360</v>
      </c>
      <c r="D35" t="s">
        <v>361</v>
      </c>
      <c r="E35" t="s">
        <v>73</v>
      </c>
      <c r="F35" t="s">
        <v>64</v>
      </c>
      <c r="G35" s="5">
        <v>500</v>
      </c>
      <c r="H35" t="s">
        <v>42</v>
      </c>
      <c r="I35" t="s">
        <v>43</v>
      </c>
      <c r="J35" t="s">
        <v>44</v>
      </c>
      <c r="K35" t="s">
        <v>45</v>
      </c>
      <c r="L35" t="s">
        <v>45</v>
      </c>
      <c r="N35" s="6">
        <v>2022</v>
      </c>
      <c r="R35" s="7">
        <v>34.441042000000003</v>
      </c>
      <c r="S35" s="7">
        <v>5.8892850000000001</v>
      </c>
      <c r="T35" t="s">
        <v>46</v>
      </c>
      <c r="U35" t="s">
        <v>362</v>
      </c>
      <c r="W35" t="s">
        <v>363</v>
      </c>
      <c r="Y35" t="s">
        <v>49</v>
      </c>
      <c r="Z35" t="s">
        <v>50</v>
      </c>
      <c r="AC35" t="s">
        <v>364</v>
      </c>
      <c r="AD35" t="s">
        <v>52</v>
      </c>
      <c r="AE35" t="s">
        <v>131</v>
      </c>
      <c r="AF35" t="s">
        <v>52</v>
      </c>
      <c r="AG35" t="s">
        <v>365</v>
      </c>
      <c r="AH35" s="8" t="s">
        <v>369</v>
      </c>
      <c r="AI35" t="s">
        <v>367</v>
      </c>
      <c r="AJ35" t="s">
        <v>370</v>
      </c>
    </row>
    <row r="36" spans="1:36" ht="17.25" hidden="1" customHeight="1" x14ac:dyDescent="0.2">
      <c r="A36" s="4" t="s">
        <v>359</v>
      </c>
      <c r="B36" t="s">
        <v>37</v>
      </c>
      <c r="C36" t="s">
        <v>360</v>
      </c>
      <c r="D36" t="s">
        <v>361</v>
      </c>
      <c r="E36" t="s">
        <v>75</v>
      </c>
      <c r="F36" t="s">
        <v>64</v>
      </c>
      <c r="G36" s="5">
        <v>228</v>
      </c>
      <c r="H36" t="s">
        <v>42</v>
      </c>
      <c r="I36" t="s">
        <v>65</v>
      </c>
      <c r="J36" t="s">
        <v>45</v>
      </c>
      <c r="K36" t="s">
        <v>45</v>
      </c>
      <c r="L36" t="s">
        <v>45</v>
      </c>
      <c r="N36" s="6">
        <v>2016</v>
      </c>
      <c r="R36" s="7">
        <v>34.441042000000003</v>
      </c>
      <c r="S36" s="7">
        <v>5.8892850000000001</v>
      </c>
      <c r="T36" t="s">
        <v>46</v>
      </c>
      <c r="U36" t="s">
        <v>362</v>
      </c>
      <c r="W36" t="s">
        <v>363</v>
      </c>
      <c r="Y36" t="s">
        <v>49</v>
      </c>
      <c r="Z36" t="s">
        <v>50</v>
      </c>
      <c r="AC36" t="s">
        <v>364</v>
      </c>
      <c r="AD36" t="s">
        <v>52</v>
      </c>
      <c r="AE36" t="s">
        <v>131</v>
      </c>
      <c r="AF36" t="s">
        <v>52</v>
      </c>
      <c r="AG36" t="s">
        <v>365</v>
      </c>
      <c r="AH36" s="8">
        <v>1256269</v>
      </c>
      <c r="AI36" t="s">
        <v>367</v>
      </c>
      <c r="AJ36" t="s">
        <v>371</v>
      </c>
    </row>
    <row r="37" spans="1:36" ht="17.25" hidden="1" customHeight="1" x14ac:dyDescent="0.2">
      <c r="A37" s="4" t="s">
        <v>359</v>
      </c>
      <c r="B37" t="s">
        <v>37</v>
      </c>
      <c r="C37" t="s">
        <v>360</v>
      </c>
      <c r="D37" t="s">
        <v>361</v>
      </c>
      <c r="E37" t="s">
        <v>77</v>
      </c>
      <c r="F37" t="s">
        <v>64</v>
      </c>
      <c r="G37" s="5">
        <v>228</v>
      </c>
      <c r="H37" t="s">
        <v>42</v>
      </c>
      <c r="I37" t="s">
        <v>65</v>
      </c>
      <c r="J37" t="s">
        <v>45</v>
      </c>
      <c r="K37" t="s">
        <v>45</v>
      </c>
      <c r="L37" t="s">
        <v>45</v>
      </c>
      <c r="N37" s="6">
        <v>2017</v>
      </c>
      <c r="R37" s="7">
        <v>34.441042000000003</v>
      </c>
      <c r="S37" s="7">
        <v>5.8892850000000001</v>
      </c>
      <c r="T37" t="s">
        <v>46</v>
      </c>
      <c r="U37" t="s">
        <v>362</v>
      </c>
      <c r="W37" t="s">
        <v>363</v>
      </c>
      <c r="Y37" t="s">
        <v>49</v>
      </c>
      <c r="Z37" t="s">
        <v>50</v>
      </c>
      <c r="AC37" t="s">
        <v>364</v>
      </c>
      <c r="AD37" t="s">
        <v>52</v>
      </c>
      <c r="AE37" t="s">
        <v>131</v>
      </c>
      <c r="AF37" t="s">
        <v>52</v>
      </c>
      <c r="AG37" t="s">
        <v>365</v>
      </c>
      <c r="AH37" s="8">
        <v>1258843</v>
      </c>
      <c r="AI37" t="s">
        <v>367</v>
      </c>
      <c r="AJ37" t="s">
        <v>372</v>
      </c>
    </row>
    <row r="38" spans="1:36" ht="17.25" hidden="1" customHeight="1" x14ac:dyDescent="0.2">
      <c r="A38" s="4" t="s">
        <v>359</v>
      </c>
      <c r="B38" t="s">
        <v>37</v>
      </c>
      <c r="C38" t="s">
        <v>360</v>
      </c>
      <c r="D38" t="s">
        <v>361</v>
      </c>
      <c r="E38" t="s">
        <v>79</v>
      </c>
      <c r="F38" t="s">
        <v>86</v>
      </c>
      <c r="G38" s="5">
        <v>1294</v>
      </c>
      <c r="H38" t="s">
        <v>139</v>
      </c>
      <c r="I38" t="s">
        <v>43</v>
      </c>
      <c r="J38" t="s">
        <v>45</v>
      </c>
      <c r="K38" t="s">
        <v>45</v>
      </c>
      <c r="L38" t="s">
        <v>45</v>
      </c>
      <c r="N38" s="6">
        <v>2024</v>
      </c>
      <c r="R38" s="7">
        <v>34.441042000000003</v>
      </c>
      <c r="S38" s="7">
        <v>5.8892850000000001</v>
      </c>
      <c r="T38" t="s">
        <v>46</v>
      </c>
      <c r="U38" t="s">
        <v>362</v>
      </c>
      <c r="W38" t="s">
        <v>363</v>
      </c>
      <c r="Y38" t="s">
        <v>49</v>
      </c>
      <c r="Z38" t="s">
        <v>50</v>
      </c>
      <c r="AC38" t="s">
        <v>364</v>
      </c>
      <c r="AD38" t="s">
        <v>52</v>
      </c>
      <c r="AE38" t="s">
        <v>131</v>
      </c>
      <c r="AF38" t="s">
        <v>52</v>
      </c>
      <c r="AG38" t="s">
        <v>365</v>
      </c>
      <c r="AH38" s="8" t="s">
        <v>45</v>
      </c>
      <c r="AI38" t="s">
        <v>367</v>
      </c>
      <c r="AJ38" t="s">
        <v>373</v>
      </c>
    </row>
    <row r="39" spans="1:36" ht="17.25" hidden="1" customHeight="1" x14ac:dyDescent="0.2">
      <c r="A39" s="4" t="s">
        <v>374</v>
      </c>
      <c r="B39" t="s">
        <v>37</v>
      </c>
      <c r="C39" t="s">
        <v>375</v>
      </c>
      <c r="D39" t="s">
        <v>376</v>
      </c>
      <c r="E39" t="s">
        <v>75</v>
      </c>
      <c r="F39" t="s">
        <v>86</v>
      </c>
      <c r="G39" s="5">
        <v>400</v>
      </c>
      <c r="H39" t="s">
        <v>42</v>
      </c>
      <c r="I39" t="s">
        <v>43</v>
      </c>
      <c r="J39" t="s">
        <v>44</v>
      </c>
      <c r="K39" t="s">
        <v>97</v>
      </c>
      <c r="L39" t="s">
        <v>45</v>
      </c>
      <c r="N39" s="6">
        <v>2018</v>
      </c>
      <c r="R39" s="7">
        <v>36.849893999999999</v>
      </c>
      <c r="S39" s="7">
        <v>3.699716</v>
      </c>
      <c r="T39" t="s">
        <v>46</v>
      </c>
      <c r="U39" t="s">
        <v>377</v>
      </c>
      <c r="W39" t="s">
        <v>378</v>
      </c>
      <c r="X39" t="s">
        <v>379</v>
      </c>
      <c r="Y39" t="s">
        <v>49</v>
      </c>
      <c r="Z39" t="s">
        <v>50</v>
      </c>
      <c r="AC39" t="s">
        <v>381</v>
      </c>
      <c r="AF39" t="s">
        <v>52</v>
      </c>
      <c r="AG39" t="s">
        <v>389</v>
      </c>
      <c r="AH39" s="8">
        <v>1252831</v>
      </c>
      <c r="AI39" t="s">
        <v>383</v>
      </c>
      <c r="AJ39" t="s">
        <v>390</v>
      </c>
    </row>
    <row r="40" spans="1:36" ht="17.25" hidden="1" customHeight="1" x14ac:dyDescent="0.2">
      <c r="A40" s="4" t="s">
        <v>374</v>
      </c>
      <c r="B40" t="s">
        <v>37</v>
      </c>
      <c r="C40" t="s">
        <v>375</v>
      </c>
      <c r="D40" t="s">
        <v>376</v>
      </c>
      <c r="E40" t="s">
        <v>77</v>
      </c>
      <c r="F40" t="s">
        <v>86</v>
      </c>
      <c r="G40" s="5">
        <v>400</v>
      </c>
      <c r="H40" t="s">
        <v>42</v>
      </c>
      <c r="I40" t="s">
        <v>43</v>
      </c>
      <c r="J40" t="s">
        <v>44</v>
      </c>
      <c r="K40" t="s">
        <v>97</v>
      </c>
      <c r="L40" t="s">
        <v>45</v>
      </c>
      <c r="N40" s="6">
        <v>2018</v>
      </c>
      <c r="R40" s="7">
        <v>36.849893999999999</v>
      </c>
      <c r="S40" s="7">
        <v>3.699716</v>
      </c>
      <c r="T40" t="s">
        <v>46</v>
      </c>
      <c r="U40" t="s">
        <v>377</v>
      </c>
      <c r="W40" t="s">
        <v>378</v>
      </c>
      <c r="X40" t="s">
        <v>379</v>
      </c>
      <c r="Y40" t="s">
        <v>49</v>
      </c>
      <c r="Z40" t="s">
        <v>50</v>
      </c>
      <c r="AC40" t="s">
        <v>381</v>
      </c>
      <c r="AF40" t="s">
        <v>52</v>
      </c>
      <c r="AG40" t="s">
        <v>389</v>
      </c>
      <c r="AH40" s="8">
        <v>1306903</v>
      </c>
      <c r="AI40" t="s">
        <v>383</v>
      </c>
      <c r="AJ40" t="s">
        <v>391</v>
      </c>
    </row>
    <row r="41" spans="1:36" ht="17.25" hidden="1" customHeight="1" x14ac:dyDescent="0.2">
      <c r="A41" s="4" t="s">
        <v>374</v>
      </c>
      <c r="B41" t="s">
        <v>37</v>
      </c>
      <c r="C41" t="s">
        <v>375</v>
      </c>
      <c r="D41" t="s">
        <v>376</v>
      </c>
      <c r="E41" t="s">
        <v>318</v>
      </c>
      <c r="F41" t="s">
        <v>86</v>
      </c>
      <c r="G41" s="5">
        <v>400</v>
      </c>
      <c r="H41" t="s">
        <v>42</v>
      </c>
      <c r="I41" t="s">
        <v>43</v>
      </c>
      <c r="J41" t="s">
        <v>44</v>
      </c>
      <c r="K41" t="s">
        <v>97</v>
      </c>
      <c r="L41" t="s">
        <v>45</v>
      </c>
      <c r="N41" s="6">
        <v>2019</v>
      </c>
      <c r="R41" s="7">
        <v>36.849893999999999</v>
      </c>
      <c r="S41" s="7">
        <v>3.699716</v>
      </c>
      <c r="T41" t="s">
        <v>46</v>
      </c>
      <c r="U41" t="s">
        <v>377</v>
      </c>
      <c r="W41" t="s">
        <v>378</v>
      </c>
      <c r="X41" t="s">
        <v>379</v>
      </c>
      <c r="Y41" t="s">
        <v>49</v>
      </c>
      <c r="Z41" t="s">
        <v>50</v>
      </c>
      <c r="AC41" t="s">
        <v>381</v>
      </c>
      <c r="AF41" t="s">
        <v>52</v>
      </c>
      <c r="AG41" t="s">
        <v>389</v>
      </c>
      <c r="AH41" s="8">
        <v>1306904</v>
      </c>
      <c r="AI41" t="s">
        <v>383</v>
      </c>
      <c r="AJ41" t="s">
        <v>392</v>
      </c>
    </row>
    <row r="42" spans="1:36" ht="17.25" hidden="1" customHeight="1" x14ac:dyDescent="0.2">
      <c r="A42" s="4" t="s">
        <v>465</v>
      </c>
      <c r="B42" t="s">
        <v>37</v>
      </c>
      <c r="C42" t="s">
        <v>466</v>
      </c>
      <c r="D42" t="s">
        <v>467</v>
      </c>
      <c r="E42" t="s">
        <v>40</v>
      </c>
      <c r="F42" t="s">
        <v>64</v>
      </c>
      <c r="G42" s="5">
        <v>184</v>
      </c>
      <c r="H42" t="s">
        <v>42</v>
      </c>
      <c r="I42" t="s">
        <v>65</v>
      </c>
      <c r="J42" t="s">
        <v>45</v>
      </c>
      <c r="K42" t="s">
        <v>45</v>
      </c>
      <c r="L42" t="s">
        <v>45</v>
      </c>
      <c r="N42" s="6">
        <v>2018</v>
      </c>
      <c r="R42" s="7">
        <v>33.140979399999999</v>
      </c>
      <c r="S42" s="7">
        <v>3.3658685400000001</v>
      </c>
      <c r="T42" t="s">
        <v>46</v>
      </c>
      <c r="U42" t="s">
        <v>228</v>
      </c>
      <c r="W42" t="s">
        <v>229</v>
      </c>
      <c r="X42" t="s">
        <v>230</v>
      </c>
      <c r="Y42" t="s">
        <v>49</v>
      </c>
      <c r="Z42" t="s">
        <v>50</v>
      </c>
      <c r="AA42" t="s">
        <v>468</v>
      </c>
      <c r="AC42" t="s">
        <v>469</v>
      </c>
      <c r="AG42" t="s">
        <v>470</v>
      </c>
      <c r="AH42" s="8">
        <v>1307055</v>
      </c>
      <c r="AI42" t="s">
        <v>471</v>
      </c>
      <c r="AJ42" t="s">
        <v>472</v>
      </c>
    </row>
    <row r="43" spans="1:36" ht="17.25" hidden="1" customHeight="1" x14ac:dyDescent="0.2">
      <c r="A43" s="4" t="s">
        <v>465</v>
      </c>
      <c r="B43" t="s">
        <v>37</v>
      </c>
      <c r="C43" t="s">
        <v>466</v>
      </c>
      <c r="D43" t="s">
        <v>467</v>
      </c>
      <c r="E43" t="s">
        <v>56</v>
      </c>
      <c r="F43" t="s">
        <v>64</v>
      </c>
      <c r="G43" s="5">
        <v>184</v>
      </c>
      <c r="H43" t="s">
        <v>42</v>
      </c>
      <c r="I43" t="s">
        <v>65</v>
      </c>
      <c r="J43" t="s">
        <v>45</v>
      </c>
      <c r="K43" t="s">
        <v>45</v>
      </c>
      <c r="L43" t="s">
        <v>45</v>
      </c>
      <c r="N43" s="6">
        <v>2018</v>
      </c>
      <c r="R43" s="7">
        <v>33.140979399999999</v>
      </c>
      <c r="S43" s="7">
        <v>3.3658685400000001</v>
      </c>
      <c r="T43" t="s">
        <v>46</v>
      </c>
      <c r="U43" t="s">
        <v>228</v>
      </c>
      <c r="W43" t="s">
        <v>229</v>
      </c>
      <c r="X43" t="s">
        <v>230</v>
      </c>
      <c r="Y43" t="s">
        <v>49</v>
      </c>
      <c r="Z43" t="s">
        <v>50</v>
      </c>
      <c r="AA43" t="s">
        <v>468</v>
      </c>
      <c r="AC43" t="s">
        <v>469</v>
      </c>
      <c r="AG43" t="s">
        <v>470</v>
      </c>
      <c r="AH43" s="8">
        <v>1307056</v>
      </c>
      <c r="AI43" t="s">
        <v>471</v>
      </c>
      <c r="AJ43" t="s">
        <v>473</v>
      </c>
    </row>
    <row r="44" spans="1:36" ht="17.25" hidden="1" customHeight="1" x14ac:dyDescent="0.2">
      <c r="A44" s="4" t="s">
        <v>474</v>
      </c>
      <c r="B44" t="s">
        <v>37</v>
      </c>
      <c r="C44" t="s">
        <v>475</v>
      </c>
      <c r="D44" t="s">
        <v>476</v>
      </c>
      <c r="E44" t="s">
        <v>40</v>
      </c>
      <c r="F44" t="s">
        <v>86</v>
      </c>
      <c r="G44" s="5">
        <v>197</v>
      </c>
      <c r="H44" t="s">
        <v>42</v>
      </c>
      <c r="I44" t="s">
        <v>65</v>
      </c>
      <c r="J44" t="s">
        <v>45</v>
      </c>
      <c r="K44" t="s">
        <v>45</v>
      </c>
      <c r="L44" t="s">
        <v>45</v>
      </c>
      <c r="N44" s="6">
        <v>2015</v>
      </c>
      <c r="R44" s="7">
        <v>33.136606</v>
      </c>
      <c r="S44" s="7">
        <v>3.368582</v>
      </c>
      <c r="T44" t="s">
        <v>46</v>
      </c>
      <c r="U44" t="s">
        <v>228</v>
      </c>
      <c r="W44" t="s">
        <v>229</v>
      </c>
      <c r="X44" t="s">
        <v>230</v>
      </c>
      <c r="Y44" t="s">
        <v>49</v>
      </c>
      <c r="Z44" t="s">
        <v>50</v>
      </c>
      <c r="AC44" t="s">
        <v>477</v>
      </c>
      <c r="AG44" t="s">
        <v>478</v>
      </c>
      <c r="AH44" s="8">
        <v>1252750</v>
      </c>
      <c r="AI44" t="s">
        <v>479</v>
      </c>
      <c r="AJ44" t="s">
        <v>480</v>
      </c>
    </row>
    <row r="45" spans="1:36" ht="17.25" hidden="1" customHeight="1" x14ac:dyDescent="0.2">
      <c r="A45" s="4" t="s">
        <v>474</v>
      </c>
      <c r="B45" t="s">
        <v>37</v>
      </c>
      <c r="C45" t="s">
        <v>475</v>
      </c>
      <c r="D45" t="s">
        <v>476</v>
      </c>
      <c r="E45" t="s">
        <v>56</v>
      </c>
      <c r="F45" t="s">
        <v>86</v>
      </c>
      <c r="G45" s="5">
        <v>197</v>
      </c>
      <c r="H45" t="s">
        <v>42</v>
      </c>
      <c r="I45" t="s">
        <v>65</v>
      </c>
      <c r="J45" t="s">
        <v>45</v>
      </c>
      <c r="K45" t="s">
        <v>45</v>
      </c>
      <c r="L45" t="s">
        <v>45</v>
      </c>
      <c r="N45" s="6">
        <v>2015</v>
      </c>
      <c r="R45" s="7">
        <v>33.136606</v>
      </c>
      <c r="S45" s="7">
        <v>3.368582</v>
      </c>
      <c r="T45" t="s">
        <v>46</v>
      </c>
      <c r="U45" t="s">
        <v>228</v>
      </c>
      <c r="W45" t="s">
        <v>229</v>
      </c>
      <c r="X45" t="s">
        <v>230</v>
      </c>
      <c r="Y45" t="s">
        <v>49</v>
      </c>
      <c r="Z45" t="s">
        <v>50</v>
      </c>
      <c r="AC45" t="s">
        <v>477</v>
      </c>
      <c r="AG45" t="s">
        <v>478</v>
      </c>
      <c r="AH45" s="8">
        <v>1252751</v>
      </c>
      <c r="AI45" t="s">
        <v>479</v>
      </c>
      <c r="AJ45" t="s">
        <v>481</v>
      </c>
    </row>
    <row r="46" spans="1:36" ht="17.25" hidden="1" customHeight="1" x14ac:dyDescent="0.2">
      <c r="A46" s="4" t="s">
        <v>474</v>
      </c>
      <c r="B46" t="s">
        <v>37</v>
      </c>
      <c r="C46" t="s">
        <v>475</v>
      </c>
      <c r="D46" t="s">
        <v>476</v>
      </c>
      <c r="E46" t="s">
        <v>58</v>
      </c>
      <c r="F46" t="s">
        <v>86</v>
      </c>
      <c r="G46" s="5">
        <v>197</v>
      </c>
      <c r="H46" t="s">
        <v>42</v>
      </c>
      <c r="I46" t="s">
        <v>65</v>
      </c>
      <c r="J46" t="s">
        <v>45</v>
      </c>
      <c r="K46" t="s">
        <v>45</v>
      </c>
      <c r="L46" t="s">
        <v>45</v>
      </c>
      <c r="N46" s="6">
        <v>2016</v>
      </c>
      <c r="R46" s="7">
        <v>33.136606</v>
      </c>
      <c r="S46" s="7">
        <v>3.368582</v>
      </c>
      <c r="T46" t="s">
        <v>46</v>
      </c>
      <c r="U46" t="s">
        <v>228</v>
      </c>
      <c r="W46" t="s">
        <v>229</v>
      </c>
      <c r="X46" t="s">
        <v>230</v>
      </c>
      <c r="Y46" t="s">
        <v>49</v>
      </c>
      <c r="Z46" t="s">
        <v>50</v>
      </c>
      <c r="AC46" t="s">
        <v>477</v>
      </c>
      <c r="AG46" t="s">
        <v>478</v>
      </c>
      <c r="AH46" s="8">
        <v>1303193</v>
      </c>
      <c r="AI46" t="s">
        <v>479</v>
      </c>
      <c r="AJ46" t="s">
        <v>482</v>
      </c>
    </row>
    <row r="47" spans="1:36" ht="17.25" hidden="1" customHeight="1" x14ac:dyDescent="0.2">
      <c r="A47" s="4" t="s">
        <v>483</v>
      </c>
      <c r="B47" t="s">
        <v>484</v>
      </c>
      <c r="C47" t="s">
        <v>485</v>
      </c>
      <c r="E47" t="s">
        <v>40</v>
      </c>
      <c r="F47" t="s">
        <v>86</v>
      </c>
      <c r="G47" s="5">
        <v>100</v>
      </c>
      <c r="H47" t="s">
        <v>486</v>
      </c>
      <c r="I47" t="s">
        <v>43</v>
      </c>
      <c r="J47" t="s">
        <v>45</v>
      </c>
      <c r="K47" t="s">
        <v>45</v>
      </c>
      <c r="L47" t="s">
        <v>45</v>
      </c>
      <c r="N47" s="6">
        <v>2025</v>
      </c>
      <c r="R47" s="7">
        <v>-8.8148719999999994</v>
      </c>
      <c r="S47" s="7">
        <v>13.306494000000001</v>
      </c>
      <c r="T47" t="s">
        <v>46</v>
      </c>
      <c r="U47" t="s">
        <v>487</v>
      </c>
      <c r="X47" t="s">
        <v>488</v>
      </c>
      <c r="Y47" t="s">
        <v>49</v>
      </c>
      <c r="Z47" t="s">
        <v>489</v>
      </c>
      <c r="AG47" t="s">
        <v>490</v>
      </c>
      <c r="AI47" t="s">
        <v>491</v>
      </c>
      <c r="AJ47" t="s">
        <v>492</v>
      </c>
    </row>
    <row r="48" spans="1:36" ht="17.25" hidden="1" customHeight="1" x14ac:dyDescent="0.2">
      <c r="A48" s="4" t="s">
        <v>493</v>
      </c>
      <c r="B48" t="s">
        <v>484</v>
      </c>
      <c r="C48" t="s">
        <v>494</v>
      </c>
      <c r="E48" t="s">
        <v>40</v>
      </c>
      <c r="F48" t="s">
        <v>86</v>
      </c>
      <c r="G48" s="5">
        <v>100</v>
      </c>
      <c r="H48" t="s">
        <v>486</v>
      </c>
      <c r="I48" t="s">
        <v>43</v>
      </c>
      <c r="J48" t="s">
        <v>45</v>
      </c>
      <c r="K48" t="s">
        <v>45</v>
      </c>
      <c r="L48" t="s">
        <v>45</v>
      </c>
      <c r="N48" s="6">
        <v>2025</v>
      </c>
      <c r="R48" s="7">
        <v>-5.3683750000000003</v>
      </c>
      <c r="S48" s="7">
        <v>12.210049</v>
      </c>
      <c r="T48" t="s">
        <v>46</v>
      </c>
      <c r="U48" t="s">
        <v>495</v>
      </c>
      <c r="X48" t="s">
        <v>496</v>
      </c>
      <c r="Y48" t="s">
        <v>49</v>
      </c>
      <c r="Z48" t="s">
        <v>489</v>
      </c>
      <c r="AC48" t="s">
        <v>497</v>
      </c>
      <c r="AG48" t="s">
        <v>498</v>
      </c>
      <c r="AI48" t="s">
        <v>499</v>
      </c>
      <c r="AJ48" t="s">
        <v>500</v>
      </c>
    </row>
    <row r="49" spans="1:36" ht="17.25" hidden="1" customHeight="1" x14ac:dyDescent="0.2">
      <c r="A49" s="4" t="s">
        <v>493</v>
      </c>
      <c r="B49" t="s">
        <v>484</v>
      </c>
      <c r="C49" t="s">
        <v>494</v>
      </c>
      <c r="E49" t="s">
        <v>56</v>
      </c>
      <c r="F49" t="s">
        <v>86</v>
      </c>
      <c r="G49" s="5">
        <v>100</v>
      </c>
      <c r="H49" t="s">
        <v>486</v>
      </c>
      <c r="I49" t="s">
        <v>43</v>
      </c>
      <c r="J49" t="s">
        <v>45</v>
      </c>
      <c r="K49" t="s">
        <v>45</v>
      </c>
      <c r="L49" t="s">
        <v>45</v>
      </c>
      <c r="N49" s="6">
        <v>2025</v>
      </c>
      <c r="R49" s="7">
        <v>-5.3683750000000003</v>
      </c>
      <c r="S49" s="7">
        <v>12.210049</v>
      </c>
      <c r="T49" t="s">
        <v>46</v>
      </c>
      <c r="U49" t="s">
        <v>495</v>
      </c>
      <c r="X49" t="s">
        <v>496</v>
      </c>
      <c r="Y49" t="s">
        <v>49</v>
      </c>
      <c r="Z49" t="s">
        <v>489</v>
      </c>
      <c r="AC49" t="s">
        <v>497</v>
      </c>
      <c r="AG49" t="s">
        <v>498</v>
      </c>
      <c r="AI49" t="s">
        <v>499</v>
      </c>
      <c r="AJ49" t="s">
        <v>501</v>
      </c>
    </row>
    <row r="50" spans="1:36" ht="17.25" hidden="1" customHeight="1" x14ac:dyDescent="0.2">
      <c r="A50" s="4" t="s">
        <v>502</v>
      </c>
      <c r="B50" t="s">
        <v>484</v>
      </c>
      <c r="C50" t="s">
        <v>503</v>
      </c>
      <c r="E50" t="s">
        <v>63</v>
      </c>
      <c r="F50" t="s">
        <v>86</v>
      </c>
      <c r="G50" s="5">
        <v>375</v>
      </c>
      <c r="H50" t="s">
        <v>486</v>
      </c>
      <c r="I50" t="s">
        <v>43</v>
      </c>
      <c r="J50" t="s">
        <v>45</v>
      </c>
      <c r="K50" t="s">
        <v>45</v>
      </c>
      <c r="L50" t="s">
        <v>45</v>
      </c>
      <c r="N50" s="6">
        <v>2027</v>
      </c>
      <c r="R50" s="7">
        <v>-12.366489</v>
      </c>
      <c r="S50" s="7">
        <v>13.532781</v>
      </c>
      <c r="T50" t="s">
        <v>504</v>
      </c>
      <c r="U50" t="s">
        <v>505</v>
      </c>
      <c r="X50" t="s">
        <v>506</v>
      </c>
      <c r="Y50" t="s">
        <v>49</v>
      </c>
      <c r="Z50" t="s">
        <v>489</v>
      </c>
      <c r="AC50" t="s">
        <v>506</v>
      </c>
      <c r="AG50" t="s">
        <v>507</v>
      </c>
      <c r="AH50" s="24">
        <v>1294512</v>
      </c>
      <c r="AI50" t="s">
        <v>508</v>
      </c>
      <c r="AJ50" t="s">
        <v>509</v>
      </c>
    </row>
    <row r="51" spans="1:36" ht="17.25" hidden="1" customHeight="1" x14ac:dyDescent="0.2">
      <c r="A51" s="4" t="s">
        <v>502</v>
      </c>
      <c r="B51" t="s">
        <v>484</v>
      </c>
      <c r="C51" t="s">
        <v>503</v>
      </c>
      <c r="E51" t="s">
        <v>73</v>
      </c>
      <c r="F51" t="s">
        <v>86</v>
      </c>
      <c r="G51" s="5">
        <v>375</v>
      </c>
      <c r="H51" t="s">
        <v>486</v>
      </c>
      <c r="I51" t="s">
        <v>43</v>
      </c>
      <c r="J51" t="s">
        <v>45</v>
      </c>
      <c r="K51" t="s">
        <v>45</v>
      </c>
      <c r="L51" t="s">
        <v>45</v>
      </c>
      <c r="N51" s="6">
        <v>2029</v>
      </c>
      <c r="R51" s="7">
        <v>-12.366489</v>
      </c>
      <c r="S51" s="7">
        <v>13.532781</v>
      </c>
      <c r="T51" t="s">
        <v>504</v>
      </c>
      <c r="U51" t="s">
        <v>505</v>
      </c>
      <c r="X51" t="s">
        <v>506</v>
      </c>
      <c r="Y51" t="s">
        <v>49</v>
      </c>
      <c r="Z51" t="s">
        <v>489</v>
      </c>
      <c r="AC51" t="s">
        <v>506</v>
      </c>
      <c r="AG51" t="s">
        <v>507</v>
      </c>
      <c r="AH51" s="24">
        <v>1294512</v>
      </c>
      <c r="AI51" t="s">
        <v>508</v>
      </c>
      <c r="AJ51" t="s">
        <v>510</v>
      </c>
    </row>
    <row r="52" spans="1:36" ht="17.25" hidden="1" customHeight="1" x14ac:dyDescent="0.2">
      <c r="A52" s="4" t="s">
        <v>511</v>
      </c>
      <c r="B52" t="s">
        <v>484</v>
      </c>
      <c r="C52" t="s">
        <v>512</v>
      </c>
      <c r="E52" t="s">
        <v>63</v>
      </c>
      <c r="F52" t="s">
        <v>41</v>
      </c>
      <c r="G52" s="5">
        <v>360</v>
      </c>
      <c r="H52" t="s">
        <v>42</v>
      </c>
      <c r="I52" t="s">
        <v>43</v>
      </c>
      <c r="J52" t="s">
        <v>45</v>
      </c>
      <c r="K52" t="s">
        <v>97</v>
      </c>
      <c r="L52" t="s">
        <v>45</v>
      </c>
      <c r="N52" s="6">
        <v>2017</v>
      </c>
      <c r="R52" s="7">
        <v>-6.1818239999999998</v>
      </c>
      <c r="S52" s="7">
        <v>12.325453</v>
      </c>
      <c r="T52" t="s">
        <v>46</v>
      </c>
      <c r="U52" t="s">
        <v>513</v>
      </c>
      <c r="X52" t="s">
        <v>514</v>
      </c>
      <c r="Y52" t="s">
        <v>49</v>
      </c>
      <c r="Z52" t="s">
        <v>489</v>
      </c>
      <c r="AG52" t="s">
        <v>515</v>
      </c>
      <c r="AH52" s="8" t="s">
        <v>516</v>
      </c>
      <c r="AI52" t="s">
        <v>517</v>
      </c>
      <c r="AJ52" t="s">
        <v>518</v>
      </c>
    </row>
    <row r="53" spans="1:36" ht="17.25" hidden="1" customHeight="1" x14ac:dyDescent="0.2">
      <c r="A53" s="4" t="s">
        <v>511</v>
      </c>
      <c r="B53" t="s">
        <v>484</v>
      </c>
      <c r="C53" t="s">
        <v>512</v>
      </c>
      <c r="E53" t="s">
        <v>73</v>
      </c>
      <c r="F53" t="s">
        <v>41</v>
      </c>
      <c r="G53" s="5">
        <v>360</v>
      </c>
      <c r="H53" t="s">
        <v>42</v>
      </c>
      <c r="I53" t="s">
        <v>43</v>
      </c>
      <c r="J53" t="s">
        <v>45</v>
      </c>
      <c r="K53" t="s">
        <v>97</v>
      </c>
      <c r="L53" t="s">
        <v>45</v>
      </c>
      <c r="N53" s="6">
        <v>2017</v>
      </c>
      <c r="R53" s="7">
        <v>-6.1818239999999998</v>
      </c>
      <c r="S53" s="7">
        <v>12.325453</v>
      </c>
      <c r="T53" t="s">
        <v>46</v>
      </c>
      <c r="U53" t="s">
        <v>513</v>
      </c>
      <c r="X53" t="s">
        <v>514</v>
      </c>
      <c r="Y53" t="s">
        <v>49</v>
      </c>
      <c r="Z53" t="s">
        <v>489</v>
      </c>
      <c r="AG53" t="s">
        <v>515</v>
      </c>
      <c r="AH53" s="8" t="s">
        <v>519</v>
      </c>
      <c r="AI53" t="s">
        <v>517</v>
      </c>
      <c r="AJ53" t="s">
        <v>520</v>
      </c>
    </row>
    <row r="54" spans="1:36" ht="17.25" hidden="1" customHeight="1" x14ac:dyDescent="0.2">
      <c r="A54" s="4" t="s">
        <v>511</v>
      </c>
      <c r="B54" t="s">
        <v>484</v>
      </c>
      <c r="C54" t="s">
        <v>512</v>
      </c>
      <c r="E54" t="s">
        <v>75</v>
      </c>
      <c r="F54" t="s">
        <v>41</v>
      </c>
      <c r="G54" s="5">
        <v>360</v>
      </c>
      <c r="H54" t="s">
        <v>486</v>
      </c>
      <c r="I54" t="s">
        <v>43</v>
      </c>
      <c r="J54" t="s">
        <v>45</v>
      </c>
      <c r="K54" t="s">
        <v>45</v>
      </c>
      <c r="L54" t="s">
        <v>45</v>
      </c>
      <c r="N54" s="6">
        <v>2024</v>
      </c>
      <c r="R54" s="7">
        <v>-6.1818239999999998</v>
      </c>
      <c r="S54" s="7">
        <v>12.325453</v>
      </c>
      <c r="T54" t="s">
        <v>46</v>
      </c>
      <c r="U54" t="s">
        <v>513</v>
      </c>
      <c r="X54" t="s">
        <v>514</v>
      </c>
      <c r="Y54" t="s">
        <v>49</v>
      </c>
      <c r="Z54" t="s">
        <v>489</v>
      </c>
      <c r="AG54" t="s">
        <v>521</v>
      </c>
      <c r="AI54" t="s">
        <v>517</v>
      </c>
      <c r="AJ54" t="s">
        <v>522</v>
      </c>
    </row>
    <row r="55" spans="1:36" ht="17.25" hidden="1" customHeight="1" x14ac:dyDescent="0.2">
      <c r="A55" s="4" t="s">
        <v>511</v>
      </c>
      <c r="B55" t="s">
        <v>484</v>
      </c>
      <c r="C55" t="s">
        <v>512</v>
      </c>
      <c r="E55" t="s">
        <v>77</v>
      </c>
      <c r="F55" t="s">
        <v>41</v>
      </c>
      <c r="G55" s="5">
        <v>360</v>
      </c>
      <c r="H55" t="s">
        <v>486</v>
      </c>
      <c r="I55" t="s">
        <v>43</v>
      </c>
      <c r="J55" t="s">
        <v>45</v>
      </c>
      <c r="K55" t="s">
        <v>45</v>
      </c>
      <c r="L55" t="s">
        <v>45</v>
      </c>
      <c r="N55" s="6">
        <v>2024</v>
      </c>
      <c r="R55" s="7">
        <v>-6.1818239999999998</v>
      </c>
      <c r="S55" s="7">
        <v>12.325453</v>
      </c>
      <c r="T55" t="s">
        <v>46</v>
      </c>
      <c r="U55" t="s">
        <v>513</v>
      </c>
      <c r="X55" t="s">
        <v>514</v>
      </c>
      <c r="Y55" t="s">
        <v>49</v>
      </c>
      <c r="Z55" t="s">
        <v>489</v>
      </c>
      <c r="AG55" t="s">
        <v>521</v>
      </c>
      <c r="AI55" t="s">
        <v>517</v>
      </c>
      <c r="AJ55" t="s">
        <v>523</v>
      </c>
    </row>
    <row r="56" spans="1:36" ht="17.25" hidden="1" customHeight="1" x14ac:dyDescent="0.2">
      <c r="A56" s="4" t="s">
        <v>524</v>
      </c>
      <c r="B56" t="s">
        <v>525</v>
      </c>
      <c r="C56" t="s">
        <v>526</v>
      </c>
      <c r="E56" t="s">
        <v>40</v>
      </c>
      <c r="F56" t="s">
        <v>527</v>
      </c>
      <c r="G56" s="5">
        <v>127</v>
      </c>
      <c r="H56" t="s">
        <v>42</v>
      </c>
      <c r="I56" t="s">
        <v>528</v>
      </c>
      <c r="J56" t="s">
        <v>45</v>
      </c>
      <c r="K56" t="s">
        <v>45</v>
      </c>
      <c r="L56" t="s">
        <v>45</v>
      </c>
      <c r="N56" s="6">
        <v>2019</v>
      </c>
      <c r="R56" s="7">
        <v>6.4312241517425903</v>
      </c>
      <c r="S56" s="7">
        <v>2.3065457101512501</v>
      </c>
      <c r="T56" t="s">
        <v>504</v>
      </c>
      <c r="U56" t="s">
        <v>529</v>
      </c>
      <c r="X56" t="s">
        <v>525</v>
      </c>
      <c r="Y56" t="s">
        <v>49</v>
      </c>
      <c r="Z56" t="s">
        <v>489</v>
      </c>
      <c r="AG56" t="s">
        <v>530</v>
      </c>
      <c r="AH56" s="24">
        <v>1288226</v>
      </c>
      <c r="AI56" t="s">
        <v>531</v>
      </c>
      <c r="AJ56" t="s">
        <v>532</v>
      </c>
    </row>
    <row r="57" spans="1:36" ht="17.25" hidden="1" customHeight="1" x14ac:dyDescent="0.2">
      <c r="A57" s="4" t="s">
        <v>539</v>
      </c>
      <c r="B57" t="s">
        <v>540</v>
      </c>
      <c r="C57" t="s">
        <v>541</v>
      </c>
      <c r="E57" t="s">
        <v>542</v>
      </c>
      <c r="F57" t="s">
        <v>543</v>
      </c>
      <c r="G57" s="5">
        <v>70</v>
      </c>
      <c r="H57" t="s">
        <v>42</v>
      </c>
      <c r="I57" t="s">
        <v>528</v>
      </c>
      <c r="J57" t="s">
        <v>45</v>
      </c>
      <c r="K57" t="s">
        <v>45</v>
      </c>
      <c r="L57" t="s">
        <v>45</v>
      </c>
      <c r="N57" s="6">
        <v>2014</v>
      </c>
      <c r="R57" s="7">
        <v>-21.167217483633902</v>
      </c>
      <c r="S57" s="7">
        <v>27.518818081245598</v>
      </c>
      <c r="T57" t="s">
        <v>504</v>
      </c>
      <c r="U57" t="s">
        <v>544</v>
      </c>
      <c r="Y57" t="s">
        <v>49</v>
      </c>
      <c r="Z57" t="s">
        <v>489</v>
      </c>
      <c r="AG57" t="s">
        <v>545</v>
      </c>
      <c r="AH57" s="24">
        <v>1222714</v>
      </c>
      <c r="AI57" t="s">
        <v>546</v>
      </c>
      <c r="AJ57" t="s">
        <v>547</v>
      </c>
    </row>
    <row r="58" spans="1:36" ht="17.25" hidden="1" customHeight="1" x14ac:dyDescent="0.2">
      <c r="A58" s="4" t="s">
        <v>548</v>
      </c>
      <c r="B58" t="s">
        <v>549</v>
      </c>
      <c r="C58" t="s">
        <v>550</v>
      </c>
      <c r="E58" t="s">
        <v>528</v>
      </c>
      <c r="F58" t="s">
        <v>543</v>
      </c>
      <c r="G58" s="5">
        <v>60</v>
      </c>
      <c r="H58" t="s">
        <v>42</v>
      </c>
      <c r="I58" t="s">
        <v>528</v>
      </c>
      <c r="J58" t="s">
        <v>45</v>
      </c>
      <c r="K58" t="s">
        <v>45</v>
      </c>
      <c r="L58" t="s">
        <v>45</v>
      </c>
      <c r="N58" s="6">
        <v>2015</v>
      </c>
      <c r="R58" s="7">
        <v>3.79888371267517</v>
      </c>
      <c r="S58" s="7">
        <v>11.505469025364199</v>
      </c>
      <c r="T58" t="s">
        <v>504</v>
      </c>
      <c r="U58" t="s">
        <v>551</v>
      </c>
      <c r="Y58" t="s">
        <v>49</v>
      </c>
      <c r="Z58" t="s">
        <v>489</v>
      </c>
      <c r="AG58" t="s">
        <v>552</v>
      </c>
      <c r="AH58" s="24">
        <v>1239935</v>
      </c>
      <c r="AI58" t="s">
        <v>553</v>
      </c>
      <c r="AJ58" t="s">
        <v>554</v>
      </c>
    </row>
    <row r="59" spans="1:36" ht="17.25" hidden="1" customHeight="1" x14ac:dyDescent="0.2">
      <c r="A59" s="4" t="s">
        <v>555</v>
      </c>
      <c r="B59" t="s">
        <v>549</v>
      </c>
      <c r="C59" t="s">
        <v>556</v>
      </c>
      <c r="E59" t="s">
        <v>56</v>
      </c>
      <c r="F59" t="s">
        <v>557</v>
      </c>
      <c r="G59" s="5">
        <v>85</v>
      </c>
      <c r="H59" t="s">
        <v>558</v>
      </c>
      <c r="I59" t="s">
        <v>43</v>
      </c>
      <c r="J59" t="s">
        <v>45</v>
      </c>
      <c r="K59" t="s">
        <v>45</v>
      </c>
      <c r="L59" t="s">
        <v>45</v>
      </c>
      <c r="M59" t="s">
        <v>559</v>
      </c>
      <c r="N59" s="6">
        <v>2024</v>
      </c>
      <c r="R59" s="7">
        <v>4.0080720000000003</v>
      </c>
      <c r="S59" s="7">
        <v>9.1238550000000007</v>
      </c>
      <c r="T59" t="s">
        <v>46</v>
      </c>
      <c r="U59" t="s">
        <v>560</v>
      </c>
      <c r="X59" t="s">
        <v>561</v>
      </c>
      <c r="Y59" t="s">
        <v>49</v>
      </c>
      <c r="Z59" t="s">
        <v>489</v>
      </c>
      <c r="AG59" t="s">
        <v>562</v>
      </c>
      <c r="AH59" s="24">
        <v>1210816</v>
      </c>
      <c r="AI59" t="s">
        <v>563</v>
      </c>
      <c r="AJ59" t="s">
        <v>564</v>
      </c>
    </row>
    <row r="60" spans="1:36" ht="17.25" hidden="1" customHeight="1" x14ac:dyDescent="0.2">
      <c r="A60" s="4" t="s">
        <v>555</v>
      </c>
      <c r="B60" t="s">
        <v>549</v>
      </c>
      <c r="C60" t="s">
        <v>556</v>
      </c>
      <c r="E60" t="s">
        <v>565</v>
      </c>
      <c r="F60" t="s">
        <v>86</v>
      </c>
      <c r="G60" s="5">
        <v>265</v>
      </c>
      <c r="H60" t="s">
        <v>486</v>
      </c>
      <c r="I60" t="s">
        <v>43</v>
      </c>
      <c r="J60" t="s">
        <v>45</v>
      </c>
      <c r="K60" t="s">
        <v>45</v>
      </c>
      <c r="L60" t="s">
        <v>45</v>
      </c>
      <c r="M60" t="s">
        <v>559</v>
      </c>
      <c r="N60" s="6">
        <v>2024</v>
      </c>
      <c r="R60" s="7">
        <v>4.0080720000000003</v>
      </c>
      <c r="S60" s="7">
        <v>9.1238550000000007</v>
      </c>
      <c r="T60" t="s">
        <v>46</v>
      </c>
      <c r="U60" t="s">
        <v>560</v>
      </c>
      <c r="X60" t="s">
        <v>561</v>
      </c>
      <c r="Y60" t="s">
        <v>49</v>
      </c>
      <c r="Z60" t="s">
        <v>489</v>
      </c>
      <c r="AG60" t="s">
        <v>562</v>
      </c>
      <c r="AH60" s="24">
        <v>1210816</v>
      </c>
      <c r="AI60" t="s">
        <v>563</v>
      </c>
      <c r="AJ60" t="s">
        <v>566</v>
      </c>
    </row>
    <row r="61" spans="1:36" ht="17.25" hidden="1" customHeight="1" x14ac:dyDescent="0.2">
      <c r="A61" s="4" t="s">
        <v>567</v>
      </c>
      <c r="B61" t="s">
        <v>568</v>
      </c>
      <c r="C61" t="s">
        <v>569</v>
      </c>
      <c r="E61" t="s">
        <v>58</v>
      </c>
      <c r="F61" t="s">
        <v>570</v>
      </c>
      <c r="G61" s="5">
        <v>100</v>
      </c>
      <c r="H61" t="s">
        <v>42</v>
      </c>
      <c r="I61" t="s">
        <v>45</v>
      </c>
      <c r="J61" t="s">
        <v>45</v>
      </c>
      <c r="K61" t="s">
        <v>45</v>
      </c>
      <c r="L61" t="s">
        <v>45</v>
      </c>
      <c r="N61" s="6">
        <v>2013</v>
      </c>
      <c r="R61" s="7">
        <v>5.2585920848120304</v>
      </c>
      <c r="S61" s="7">
        <v>-4.0068441435446598</v>
      </c>
      <c r="T61" t="s">
        <v>504</v>
      </c>
      <c r="U61" t="s">
        <v>571</v>
      </c>
      <c r="V61" t="s">
        <v>572</v>
      </c>
      <c r="X61" t="s">
        <v>571</v>
      </c>
      <c r="Y61" t="s">
        <v>49</v>
      </c>
      <c r="Z61" t="s">
        <v>489</v>
      </c>
      <c r="AG61" t="s">
        <v>573</v>
      </c>
      <c r="AH61" s="24">
        <v>1253708</v>
      </c>
      <c r="AI61" t="s">
        <v>574</v>
      </c>
      <c r="AJ61" t="s">
        <v>576</v>
      </c>
    </row>
    <row r="62" spans="1:36" ht="17.25" hidden="1" customHeight="1" x14ac:dyDescent="0.2">
      <c r="A62" s="4" t="s">
        <v>577</v>
      </c>
      <c r="B62" t="s">
        <v>568</v>
      </c>
      <c r="C62" t="s">
        <v>578</v>
      </c>
      <c r="E62" t="s">
        <v>40</v>
      </c>
      <c r="F62" t="s">
        <v>86</v>
      </c>
      <c r="G62" s="5">
        <v>390</v>
      </c>
      <c r="H62" t="s">
        <v>139</v>
      </c>
      <c r="I62" t="s">
        <v>43</v>
      </c>
      <c r="J62" t="s">
        <v>45</v>
      </c>
      <c r="K62" t="s">
        <v>45</v>
      </c>
      <c r="L62" t="s">
        <v>45</v>
      </c>
      <c r="N62" s="6">
        <v>2024</v>
      </c>
      <c r="R62" s="7">
        <v>5.2580260000000001</v>
      </c>
      <c r="S62" s="7">
        <v>-4.3265310000000001</v>
      </c>
      <c r="T62" t="s">
        <v>504</v>
      </c>
      <c r="U62" t="s">
        <v>579</v>
      </c>
      <c r="V62" t="s">
        <v>580</v>
      </c>
      <c r="W62" t="s">
        <v>581</v>
      </c>
      <c r="X62" t="s">
        <v>582</v>
      </c>
      <c r="Y62" t="s">
        <v>49</v>
      </c>
      <c r="Z62" t="s">
        <v>489</v>
      </c>
      <c r="AC62" t="s">
        <v>583</v>
      </c>
      <c r="AG62" t="s">
        <v>584</v>
      </c>
      <c r="AH62" s="8" t="s">
        <v>585</v>
      </c>
      <c r="AI62" t="s">
        <v>586</v>
      </c>
      <c r="AJ62" t="s">
        <v>587</v>
      </c>
    </row>
    <row r="63" spans="1:36" ht="17.25" hidden="1" customHeight="1" x14ac:dyDescent="0.2">
      <c r="A63" s="4" t="s">
        <v>588</v>
      </c>
      <c r="B63" t="s">
        <v>568</v>
      </c>
      <c r="C63" t="s">
        <v>589</v>
      </c>
      <c r="E63" t="s">
        <v>590</v>
      </c>
      <c r="F63" t="s">
        <v>64</v>
      </c>
      <c r="G63" s="5">
        <v>253</v>
      </c>
      <c r="H63" t="s">
        <v>42</v>
      </c>
      <c r="I63" t="s">
        <v>43</v>
      </c>
      <c r="J63" t="s">
        <v>45</v>
      </c>
      <c r="K63" t="s">
        <v>45</v>
      </c>
      <c r="L63" t="s">
        <v>45</v>
      </c>
      <c r="N63" s="6">
        <v>2022</v>
      </c>
      <c r="R63" s="7">
        <v>5.3015499999999998</v>
      </c>
      <c r="S63" s="7">
        <v>-4.0762999999999998</v>
      </c>
      <c r="T63" t="s">
        <v>46</v>
      </c>
      <c r="U63" t="s">
        <v>571</v>
      </c>
      <c r="X63" t="s">
        <v>571</v>
      </c>
      <c r="Y63" t="s">
        <v>49</v>
      </c>
      <c r="Z63" t="s">
        <v>489</v>
      </c>
      <c r="AC63" t="s">
        <v>591</v>
      </c>
      <c r="AG63" t="s">
        <v>592</v>
      </c>
      <c r="AH63" s="8" t="s">
        <v>593</v>
      </c>
      <c r="AI63" t="s">
        <v>594</v>
      </c>
      <c r="AJ63" t="s">
        <v>595</v>
      </c>
    </row>
    <row r="64" spans="1:36" ht="17.25" hidden="1" customHeight="1" x14ac:dyDescent="0.2">
      <c r="A64" s="4" t="s">
        <v>588</v>
      </c>
      <c r="B64" t="s">
        <v>568</v>
      </c>
      <c r="C64" t="s">
        <v>589</v>
      </c>
      <c r="E64" t="s">
        <v>596</v>
      </c>
      <c r="F64" t="s">
        <v>64</v>
      </c>
      <c r="G64" s="5">
        <v>460</v>
      </c>
      <c r="H64" t="s">
        <v>42</v>
      </c>
      <c r="I64" t="s">
        <v>43</v>
      </c>
      <c r="J64" t="s">
        <v>45</v>
      </c>
      <c r="K64" t="s">
        <v>45</v>
      </c>
      <c r="L64" t="s">
        <v>45</v>
      </c>
      <c r="N64" s="6">
        <v>2015</v>
      </c>
      <c r="R64" s="7">
        <v>5.3015499999999998</v>
      </c>
      <c r="S64" s="7">
        <v>-4.0762999999999998</v>
      </c>
      <c r="T64" t="s">
        <v>46</v>
      </c>
      <c r="U64" t="s">
        <v>571</v>
      </c>
      <c r="X64" t="s">
        <v>571</v>
      </c>
      <c r="Y64" t="s">
        <v>49</v>
      </c>
      <c r="Z64" t="s">
        <v>489</v>
      </c>
      <c r="AC64" t="s">
        <v>591</v>
      </c>
      <c r="AG64" t="s">
        <v>592</v>
      </c>
      <c r="AH64" s="8" t="s">
        <v>597</v>
      </c>
      <c r="AI64" t="s">
        <v>594</v>
      </c>
      <c r="AJ64" t="s">
        <v>598</v>
      </c>
    </row>
    <row r="65" spans="1:36" ht="17.25" hidden="1" customHeight="1" x14ac:dyDescent="0.2">
      <c r="A65" s="4" t="s">
        <v>599</v>
      </c>
      <c r="B65" t="s">
        <v>568</v>
      </c>
      <c r="C65" t="s">
        <v>600</v>
      </c>
      <c r="E65" t="s">
        <v>606</v>
      </c>
      <c r="F65" t="s">
        <v>64</v>
      </c>
      <c r="G65" s="5">
        <v>255</v>
      </c>
      <c r="H65" t="s">
        <v>42</v>
      </c>
      <c r="I65" t="s">
        <v>43</v>
      </c>
      <c r="J65" t="s">
        <v>45</v>
      </c>
      <c r="K65" t="s">
        <v>45</v>
      </c>
      <c r="L65" t="s">
        <v>45</v>
      </c>
      <c r="N65" s="6">
        <v>2016</v>
      </c>
      <c r="R65" s="7">
        <v>5.2642942000000001</v>
      </c>
      <c r="S65" s="7">
        <v>-4.0198077999999997</v>
      </c>
      <c r="T65" t="s">
        <v>46</v>
      </c>
      <c r="U65" t="s">
        <v>602</v>
      </c>
      <c r="V65" t="s">
        <v>572</v>
      </c>
      <c r="X65" t="s">
        <v>571</v>
      </c>
      <c r="Y65" t="s">
        <v>49</v>
      </c>
      <c r="Z65" t="s">
        <v>489</v>
      </c>
      <c r="AG65" t="s">
        <v>603</v>
      </c>
      <c r="AH65" s="8" t="s">
        <v>607</v>
      </c>
      <c r="AI65" t="s">
        <v>604</v>
      </c>
      <c r="AJ65" t="s">
        <v>608</v>
      </c>
    </row>
    <row r="66" spans="1:36" ht="17.25" hidden="1" customHeight="1" x14ac:dyDescent="0.2">
      <c r="A66" s="4" t="s">
        <v>615</v>
      </c>
      <c r="B66" t="s">
        <v>568</v>
      </c>
      <c r="C66" t="s">
        <v>616</v>
      </c>
      <c r="E66" t="s">
        <v>40</v>
      </c>
      <c r="F66" t="s">
        <v>617</v>
      </c>
      <c r="G66" s="5">
        <v>372</v>
      </c>
      <c r="H66" t="s">
        <v>139</v>
      </c>
      <c r="I66" t="s">
        <v>43</v>
      </c>
      <c r="J66" t="s">
        <v>45</v>
      </c>
      <c r="K66" t="s">
        <v>45</v>
      </c>
      <c r="L66" t="s">
        <v>45</v>
      </c>
      <c r="N66" s="6">
        <v>2024</v>
      </c>
      <c r="R66" s="7">
        <v>5.3166539999999998</v>
      </c>
      <c r="S66" s="7">
        <v>-4.2494350000000001</v>
      </c>
      <c r="T66" t="s">
        <v>504</v>
      </c>
      <c r="U66" t="s">
        <v>618</v>
      </c>
      <c r="X66" t="s">
        <v>571</v>
      </c>
      <c r="Y66" t="s">
        <v>49</v>
      </c>
      <c r="Z66" t="s">
        <v>489</v>
      </c>
      <c r="AG66" t="s">
        <v>619</v>
      </c>
      <c r="AH66" s="8" t="s">
        <v>620</v>
      </c>
      <c r="AI66" t="s">
        <v>621</v>
      </c>
      <c r="AJ66" t="s">
        <v>622</v>
      </c>
    </row>
    <row r="67" spans="1:36" ht="17.25" hidden="1" customHeight="1" x14ac:dyDescent="0.2">
      <c r="A67" s="4" t="s">
        <v>632</v>
      </c>
      <c r="B67" t="s">
        <v>633</v>
      </c>
      <c r="C67" t="s">
        <v>634</v>
      </c>
      <c r="D67" t="s">
        <v>635</v>
      </c>
      <c r="E67" t="s">
        <v>565</v>
      </c>
      <c r="F67" t="s">
        <v>41</v>
      </c>
      <c r="G67" s="5">
        <v>918.7</v>
      </c>
      <c r="H67" t="s">
        <v>42</v>
      </c>
      <c r="I67" t="s">
        <v>43</v>
      </c>
      <c r="J67" t="s">
        <v>45</v>
      </c>
      <c r="K67" t="s">
        <v>45</v>
      </c>
      <c r="L67" t="s">
        <v>45</v>
      </c>
      <c r="N67" s="6">
        <v>2019</v>
      </c>
      <c r="R67" s="7">
        <v>30.053795099999999</v>
      </c>
      <c r="S67" s="7">
        <v>31.046409199999999</v>
      </c>
      <c r="T67" t="s">
        <v>46</v>
      </c>
      <c r="U67" t="s">
        <v>636</v>
      </c>
      <c r="X67" t="s">
        <v>637</v>
      </c>
      <c r="Y67" t="s">
        <v>49</v>
      </c>
      <c r="Z67" t="s">
        <v>50</v>
      </c>
      <c r="AA67" t="s">
        <v>638</v>
      </c>
      <c r="AC67" t="s">
        <v>646</v>
      </c>
      <c r="AD67" t="s">
        <v>52</v>
      </c>
      <c r="AE67" t="s">
        <v>254</v>
      </c>
      <c r="AF67" t="s">
        <v>52</v>
      </c>
      <c r="AG67" t="s">
        <v>640</v>
      </c>
      <c r="AH67" s="8" t="s">
        <v>647</v>
      </c>
      <c r="AI67" t="s">
        <v>641</v>
      </c>
      <c r="AJ67" t="s">
        <v>648</v>
      </c>
    </row>
    <row r="68" spans="1:36" ht="17.25" hidden="1" customHeight="1" x14ac:dyDescent="0.2">
      <c r="A68" s="4" t="s">
        <v>684</v>
      </c>
      <c r="B68" t="s">
        <v>633</v>
      </c>
      <c r="C68" t="s">
        <v>685</v>
      </c>
      <c r="D68" t="s">
        <v>686</v>
      </c>
      <c r="E68" t="s">
        <v>40</v>
      </c>
      <c r="F68" t="s">
        <v>64</v>
      </c>
      <c r="G68" s="5">
        <v>650</v>
      </c>
      <c r="H68" t="s">
        <v>42</v>
      </c>
      <c r="I68" t="s">
        <v>240</v>
      </c>
      <c r="J68" t="s">
        <v>45</v>
      </c>
      <c r="K68" t="s">
        <v>45</v>
      </c>
      <c r="L68" t="s">
        <v>45</v>
      </c>
      <c r="N68" s="6">
        <v>2015</v>
      </c>
      <c r="R68" s="7">
        <v>29.621079999999999</v>
      </c>
      <c r="S68" s="7">
        <v>32.354607999999999</v>
      </c>
      <c r="T68" t="s">
        <v>46</v>
      </c>
      <c r="U68" t="s">
        <v>678</v>
      </c>
      <c r="V68" t="s">
        <v>687</v>
      </c>
      <c r="X68" t="s">
        <v>679</v>
      </c>
      <c r="Y68" t="s">
        <v>49</v>
      </c>
      <c r="Z68" t="s">
        <v>50</v>
      </c>
      <c r="AC68" t="s">
        <v>688</v>
      </c>
      <c r="AD68" t="s">
        <v>52</v>
      </c>
      <c r="AE68" t="s">
        <v>131</v>
      </c>
      <c r="AF68" t="s">
        <v>52</v>
      </c>
      <c r="AG68" t="s">
        <v>689</v>
      </c>
      <c r="AH68" s="8">
        <v>1214427</v>
      </c>
      <c r="AI68" t="s">
        <v>690</v>
      </c>
      <c r="AJ68" t="s">
        <v>691</v>
      </c>
    </row>
    <row r="69" spans="1:36" ht="17.25" hidden="1" customHeight="1" x14ac:dyDescent="0.2">
      <c r="A69" s="4" t="s">
        <v>684</v>
      </c>
      <c r="B69" t="s">
        <v>633</v>
      </c>
      <c r="C69" t="s">
        <v>685</v>
      </c>
      <c r="D69" t="s">
        <v>686</v>
      </c>
      <c r="E69" t="s">
        <v>56</v>
      </c>
      <c r="F69" t="s">
        <v>64</v>
      </c>
      <c r="G69" s="5">
        <v>650</v>
      </c>
      <c r="H69" t="s">
        <v>42</v>
      </c>
      <c r="I69" t="s">
        <v>240</v>
      </c>
      <c r="J69" t="s">
        <v>45</v>
      </c>
      <c r="K69" t="s">
        <v>45</v>
      </c>
      <c r="L69" t="s">
        <v>45</v>
      </c>
      <c r="N69" s="6">
        <v>2015</v>
      </c>
      <c r="R69" s="7">
        <v>29.621079999999999</v>
      </c>
      <c r="S69" s="7">
        <v>32.354607999999999</v>
      </c>
      <c r="T69" t="s">
        <v>46</v>
      </c>
      <c r="U69" t="s">
        <v>678</v>
      </c>
      <c r="V69" t="s">
        <v>687</v>
      </c>
      <c r="X69" t="s">
        <v>679</v>
      </c>
      <c r="Y69" t="s">
        <v>49</v>
      </c>
      <c r="Z69" t="s">
        <v>50</v>
      </c>
      <c r="AC69" t="s">
        <v>688</v>
      </c>
      <c r="AD69" t="s">
        <v>52</v>
      </c>
      <c r="AE69" t="s">
        <v>131</v>
      </c>
      <c r="AF69" t="s">
        <v>52</v>
      </c>
      <c r="AG69" t="s">
        <v>689</v>
      </c>
      <c r="AH69" s="8">
        <v>1214428</v>
      </c>
      <c r="AI69" t="s">
        <v>690</v>
      </c>
      <c r="AJ69" t="s">
        <v>692</v>
      </c>
    </row>
    <row r="70" spans="1:36" ht="17.25" hidden="1" customHeight="1" x14ac:dyDescent="0.2">
      <c r="A70" s="4" t="s">
        <v>705</v>
      </c>
      <c r="B70" t="s">
        <v>633</v>
      </c>
      <c r="C70" t="s">
        <v>706</v>
      </c>
      <c r="D70" t="s">
        <v>707</v>
      </c>
      <c r="E70" t="s">
        <v>40</v>
      </c>
      <c r="F70" t="s">
        <v>543</v>
      </c>
      <c r="G70" s="5">
        <v>25</v>
      </c>
      <c r="H70" t="s">
        <v>42</v>
      </c>
      <c r="I70" t="s">
        <v>65</v>
      </c>
      <c r="J70" t="s">
        <v>45</v>
      </c>
      <c r="N70" s="6">
        <v>2015</v>
      </c>
      <c r="R70" s="7">
        <v>27.211552000000001</v>
      </c>
      <c r="S70" s="7">
        <v>33.683349999999997</v>
      </c>
      <c r="T70" t="s">
        <v>46</v>
      </c>
      <c r="U70" t="s">
        <v>708</v>
      </c>
      <c r="X70" t="s">
        <v>708</v>
      </c>
      <c r="Y70" t="s">
        <v>49</v>
      </c>
      <c r="Z70" t="s">
        <v>50</v>
      </c>
      <c r="AC70" t="s">
        <v>709</v>
      </c>
      <c r="AD70" t="s">
        <v>52</v>
      </c>
      <c r="AE70" t="s">
        <v>131</v>
      </c>
      <c r="AF70" t="s">
        <v>52</v>
      </c>
      <c r="AG70" t="s">
        <v>710</v>
      </c>
      <c r="AH70" s="24">
        <v>1284006</v>
      </c>
      <c r="AI70" t="s">
        <v>711</v>
      </c>
      <c r="AJ70" t="s">
        <v>712</v>
      </c>
    </row>
    <row r="71" spans="1:36" ht="17.25" hidden="1" customHeight="1" x14ac:dyDescent="0.2">
      <c r="A71" s="4" t="s">
        <v>705</v>
      </c>
      <c r="B71" t="s">
        <v>633</v>
      </c>
      <c r="C71" t="s">
        <v>706</v>
      </c>
      <c r="D71" t="s">
        <v>707</v>
      </c>
      <c r="E71" t="s">
        <v>56</v>
      </c>
      <c r="F71" t="s">
        <v>543</v>
      </c>
      <c r="G71" s="5">
        <v>25</v>
      </c>
      <c r="H71" t="s">
        <v>42</v>
      </c>
      <c r="I71" t="s">
        <v>65</v>
      </c>
      <c r="J71" t="s">
        <v>45</v>
      </c>
      <c r="N71" s="6">
        <v>2015</v>
      </c>
      <c r="R71" s="7">
        <v>27.211552000000001</v>
      </c>
      <c r="S71" s="7">
        <v>33.683349999999997</v>
      </c>
      <c r="T71" t="s">
        <v>46</v>
      </c>
      <c r="U71" t="s">
        <v>708</v>
      </c>
      <c r="X71" t="s">
        <v>708</v>
      </c>
      <c r="Y71" t="s">
        <v>49</v>
      </c>
      <c r="Z71" t="s">
        <v>50</v>
      </c>
      <c r="AC71" t="s">
        <v>709</v>
      </c>
      <c r="AD71" t="s">
        <v>52</v>
      </c>
      <c r="AE71" t="s">
        <v>131</v>
      </c>
      <c r="AF71" t="s">
        <v>52</v>
      </c>
      <c r="AG71" t="s">
        <v>710</v>
      </c>
      <c r="AH71" s="24">
        <v>1284007</v>
      </c>
      <c r="AI71" t="s">
        <v>711</v>
      </c>
      <c r="AJ71" t="s">
        <v>713</v>
      </c>
    </row>
    <row r="72" spans="1:36" ht="17.25" hidden="1" customHeight="1" x14ac:dyDescent="0.2">
      <c r="A72" s="4" t="s">
        <v>705</v>
      </c>
      <c r="B72" t="s">
        <v>633</v>
      </c>
      <c r="C72" t="s">
        <v>706</v>
      </c>
      <c r="D72" t="s">
        <v>707</v>
      </c>
      <c r="E72" t="s">
        <v>58</v>
      </c>
      <c r="F72" t="s">
        <v>543</v>
      </c>
      <c r="G72" s="5">
        <v>25</v>
      </c>
      <c r="H72" t="s">
        <v>42</v>
      </c>
      <c r="I72" t="s">
        <v>65</v>
      </c>
      <c r="J72" t="s">
        <v>45</v>
      </c>
      <c r="N72" s="6">
        <v>2015</v>
      </c>
      <c r="R72" s="7">
        <v>27.211552000000001</v>
      </c>
      <c r="S72" s="7">
        <v>33.683349999999997</v>
      </c>
      <c r="T72" t="s">
        <v>46</v>
      </c>
      <c r="U72" t="s">
        <v>708</v>
      </c>
      <c r="X72" t="s">
        <v>708</v>
      </c>
      <c r="Y72" t="s">
        <v>49</v>
      </c>
      <c r="Z72" t="s">
        <v>50</v>
      </c>
      <c r="AC72" t="s">
        <v>709</v>
      </c>
      <c r="AD72" t="s">
        <v>52</v>
      </c>
      <c r="AE72" t="s">
        <v>131</v>
      </c>
      <c r="AF72" t="s">
        <v>52</v>
      </c>
      <c r="AG72" t="s">
        <v>710</v>
      </c>
      <c r="AH72" s="24">
        <v>1284008</v>
      </c>
      <c r="AI72" t="s">
        <v>711</v>
      </c>
      <c r="AJ72" t="s">
        <v>714</v>
      </c>
    </row>
    <row r="73" spans="1:36" ht="17.25" hidden="1" customHeight="1" x14ac:dyDescent="0.2">
      <c r="A73" s="4" t="s">
        <v>705</v>
      </c>
      <c r="B73" t="s">
        <v>633</v>
      </c>
      <c r="C73" t="s">
        <v>706</v>
      </c>
      <c r="D73" t="s">
        <v>707</v>
      </c>
      <c r="E73" t="s">
        <v>191</v>
      </c>
      <c r="F73" t="s">
        <v>543</v>
      </c>
      <c r="G73" s="5">
        <v>25</v>
      </c>
      <c r="H73" t="s">
        <v>42</v>
      </c>
      <c r="I73" t="s">
        <v>65</v>
      </c>
      <c r="J73" t="s">
        <v>45</v>
      </c>
      <c r="N73" s="6">
        <v>2015</v>
      </c>
      <c r="R73" s="7">
        <v>27.211552000000001</v>
      </c>
      <c r="S73" s="7">
        <v>33.683349999999997</v>
      </c>
      <c r="T73" t="s">
        <v>46</v>
      </c>
      <c r="U73" t="s">
        <v>708</v>
      </c>
      <c r="X73" t="s">
        <v>708</v>
      </c>
      <c r="Y73" t="s">
        <v>49</v>
      </c>
      <c r="Z73" t="s">
        <v>50</v>
      </c>
      <c r="AC73" t="s">
        <v>709</v>
      </c>
      <c r="AD73" t="s">
        <v>52</v>
      </c>
      <c r="AE73" t="s">
        <v>131</v>
      </c>
      <c r="AF73" t="s">
        <v>52</v>
      </c>
      <c r="AG73" t="s">
        <v>710</v>
      </c>
      <c r="AH73" s="24">
        <v>1284009</v>
      </c>
      <c r="AI73" t="s">
        <v>711</v>
      </c>
      <c r="AJ73" t="s">
        <v>715</v>
      </c>
    </row>
    <row r="74" spans="1:36" ht="17.25" hidden="1" customHeight="1" x14ac:dyDescent="0.2">
      <c r="A74" s="4" t="s">
        <v>732</v>
      </c>
      <c r="B74" t="s">
        <v>633</v>
      </c>
      <c r="C74" t="s">
        <v>733</v>
      </c>
      <c r="D74" t="s">
        <v>734</v>
      </c>
      <c r="E74" t="s">
        <v>696</v>
      </c>
      <c r="F74" t="s">
        <v>64</v>
      </c>
      <c r="G74" s="5">
        <v>164</v>
      </c>
      <c r="H74" t="s">
        <v>42</v>
      </c>
      <c r="I74" t="s">
        <v>65</v>
      </c>
      <c r="J74" t="s">
        <v>45</v>
      </c>
      <c r="K74" t="s">
        <v>45</v>
      </c>
      <c r="L74" t="s">
        <v>45</v>
      </c>
      <c r="N74" s="6">
        <v>2015</v>
      </c>
      <c r="R74" s="7">
        <v>29.931321000000001</v>
      </c>
      <c r="S74" s="7">
        <v>32.464137999999998</v>
      </c>
      <c r="T74" t="s">
        <v>46</v>
      </c>
      <c r="U74" t="s">
        <v>720</v>
      </c>
      <c r="V74" t="s">
        <v>687</v>
      </c>
      <c r="X74" t="s">
        <v>679</v>
      </c>
      <c r="Y74" t="s">
        <v>49</v>
      </c>
      <c r="Z74" t="s">
        <v>50</v>
      </c>
      <c r="AA74" t="s">
        <v>721</v>
      </c>
      <c r="AC74" t="s">
        <v>722</v>
      </c>
      <c r="AD74" t="s">
        <v>52</v>
      </c>
      <c r="AE74" t="s">
        <v>254</v>
      </c>
      <c r="AF74" t="s">
        <v>52</v>
      </c>
      <c r="AG74" t="s">
        <v>723</v>
      </c>
      <c r="AH74" s="8">
        <v>1266218</v>
      </c>
      <c r="AI74" t="s">
        <v>735</v>
      </c>
      <c r="AJ74" t="s">
        <v>736</v>
      </c>
    </row>
    <row r="75" spans="1:36" ht="17.25" hidden="1" customHeight="1" x14ac:dyDescent="0.2">
      <c r="A75" s="4" t="s">
        <v>732</v>
      </c>
      <c r="B75" t="s">
        <v>633</v>
      </c>
      <c r="C75" t="s">
        <v>733</v>
      </c>
      <c r="D75" t="s">
        <v>734</v>
      </c>
      <c r="E75" t="s">
        <v>703</v>
      </c>
      <c r="F75" t="s">
        <v>64</v>
      </c>
      <c r="G75" s="5">
        <v>164</v>
      </c>
      <c r="H75" t="s">
        <v>42</v>
      </c>
      <c r="I75" t="s">
        <v>65</v>
      </c>
      <c r="J75" t="s">
        <v>45</v>
      </c>
      <c r="K75" t="s">
        <v>45</v>
      </c>
      <c r="L75" t="s">
        <v>45</v>
      </c>
      <c r="N75" s="6">
        <v>2015</v>
      </c>
      <c r="R75" s="7">
        <v>29.931321000000001</v>
      </c>
      <c r="S75" s="7">
        <v>32.464137999999998</v>
      </c>
      <c r="T75" t="s">
        <v>46</v>
      </c>
      <c r="U75" t="s">
        <v>720</v>
      </c>
      <c r="V75" t="s">
        <v>687</v>
      </c>
      <c r="X75" t="s">
        <v>679</v>
      </c>
      <c r="Y75" t="s">
        <v>49</v>
      </c>
      <c r="Z75" t="s">
        <v>50</v>
      </c>
      <c r="AA75" t="s">
        <v>721</v>
      </c>
      <c r="AC75" t="s">
        <v>722</v>
      </c>
      <c r="AD75" t="s">
        <v>52</v>
      </c>
      <c r="AE75" t="s">
        <v>254</v>
      </c>
      <c r="AF75" t="s">
        <v>52</v>
      </c>
      <c r="AG75" t="s">
        <v>723</v>
      </c>
      <c r="AH75" s="8">
        <v>1266219</v>
      </c>
      <c r="AI75" t="s">
        <v>735</v>
      </c>
      <c r="AJ75" t="s">
        <v>737</v>
      </c>
    </row>
    <row r="76" spans="1:36" ht="17.25" hidden="1" customHeight="1" x14ac:dyDescent="0.2">
      <c r="A76" s="4" t="s">
        <v>732</v>
      </c>
      <c r="B76" t="s">
        <v>633</v>
      </c>
      <c r="C76" t="s">
        <v>733</v>
      </c>
      <c r="D76" t="s">
        <v>734</v>
      </c>
      <c r="E76" t="s">
        <v>738</v>
      </c>
      <c r="F76" t="s">
        <v>64</v>
      </c>
      <c r="G76" s="5">
        <v>156</v>
      </c>
      <c r="H76" t="s">
        <v>42</v>
      </c>
      <c r="I76" t="s">
        <v>65</v>
      </c>
      <c r="J76" t="s">
        <v>45</v>
      </c>
      <c r="K76" t="s">
        <v>45</v>
      </c>
      <c r="L76" t="s">
        <v>45</v>
      </c>
      <c r="N76" s="6">
        <v>2015</v>
      </c>
      <c r="R76" s="7">
        <v>29.931321000000001</v>
      </c>
      <c r="S76" s="7">
        <v>32.464137999999998</v>
      </c>
      <c r="T76" t="s">
        <v>46</v>
      </c>
      <c r="U76" t="s">
        <v>720</v>
      </c>
      <c r="V76" t="s">
        <v>687</v>
      </c>
      <c r="X76" t="s">
        <v>679</v>
      </c>
      <c r="Y76" t="s">
        <v>49</v>
      </c>
      <c r="Z76" t="s">
        <v>50</v>
      </c>
      <c r="AA76" t="s">
        <v>721</v>
      </c>
      <c r="AC76" t="s">
        <v>722</v>
      </c>
      <c r="AD76" t="s">
        <v>52</v>
      </c>
      <c r="AE76" t="s">
        <v>254</v>
      </c>
      <c r="AF76" t="s">
        <v>52</v>
      </c>
      <c r="AG76" t="s">
        <v>723</v>
      </c>
      <c r="AH76" s="8">
        <v>1266220</v>
      </c>
      <c r="AI76" t="s">
        <v>735</v>
      </c>
      <c r="AJ76" t="s">
        <v>739</v>
      </c>
    </row>
    <row r="77" spans="1:36" ht="17.25" hidden="1" customHeight="1" x14ac:dyDescent="0.2">
      <c r="A77" s="4" t="s">
        <v>732</v>
      </c>
      <c r="B77" t="s">
        <v>633</v>
      </c>
      <c r="C77" t="s">
        <v>733</v>
      </c>
      <c r="D77" t="s">
        <v>734</v>
      </c>
      <c r="E77" t="s">
        <v>740</v>
      </c>
      <c r="F77" t="s">
        <v>64</v>
      </c>
      <c r="G77" s="5">
        <v>156</v>
      </c>
      <c r="H77" t="s">
        <v>42</v>
      </c>
      <c r="I77" t="s">
        <v>65</v>
      </c>
      <c r="J77" t="s">
        <v>45</v>
      </c>
      <c r="K77" t="s">
        <v>45</v>
      </c>
      <c r="L77" t="s">
        <v>45</v>
      </c>
      <c r="N77" s="6">
        <v>2015</v>
      </c>
      <c r="R77" s="7">
        <v>29.931321000000001</v>
      </c>
      <c r="S77" s="7">
        <v>32.464137999999998</v>
      </c>
      <c r="T77" t="s">
        <v>46</v>
      </c>
      <c r="U77" t="s">
        <v>720</v>
      </c>
      <c r="V77" t="s">
        <v>687</v>
      </c>
      <c r="X77" t="s">
        <v>679</v>
      </c>
      <c r="Y77" t="s">
        <v>49</v>
      </c>
      <c r="Z77" t="s">
        <v>50</v>
      </c>
      <c r="AA77" t="s">
        <v>721</v>
      </c>
      <c r="AC77" t="s">
        <v>722</v>
      </c>
      <c r="AD77" t="s">
        <v>52</v>
      </c>
      <c r="AE77" t="s">
        <v>254</v>
      </c>
      <c r="AF77" t="s">
        <v>52</v>
      </c>
      <c r="AG77" t="s">
        <v>723</v>
      </c>
      <c r="AH77" s="8">
        <v>1266221</v>
      </c>
      <c r="AI77" t="s">
        <v>735</v>
      </c>
      <c r="AJ77" t="s">
        <v>741</v>
      </c>
    </row>
    <row r="78" spans="1:36" ht="17.25" hidden="1" customHeight="1" x14ac:dyDescent="0.2">
      <c r="A78" s="4" t="s">
        <v>742</v>
      </c>
      <c r="B78" t="s">
        <v>633</v>
      </c>
      <c r="C78" t="s">
        <v>743</v>
      </c>
      <c r="D78" t="s">
        <v>744</v>
      </c>
      <c r="E78" t="s">
        <v>40</v>
      </c>
      <c r="F78" t="s">
        <v>64</v>
      </c>
      <c r="G78" s="5">
        <v>750</v>
      </c>
      <c r="H78" t="s">
        <v>42</v>
      </c>
      <c r="I78" t="s">
        <v>43</v>
      </c>
      <c r="J78" t="s">
        <v>45</v>
      </c>
      <c r="K78" t="s">
        <v>45</v>
      </c>
      <c r="L78" t="s">
        <v>45</v>
      </c>
      <c r="N78" s="6">
        <v>2014</v>
      </c>
      <c r="R78" s="7">
        <v>30.497399999999999</v>
      </c>
      <c r="S78" s="7">
        <v>31.223400000000002</v>
      </c>
      <c r="T78" t="s">
        <v>46</v>
      </c>
      <c r="U78" t="s">
        <v>745</v>
      </c>
      <c r="X78" t="s">
        <v>746</v>
      </c>
      <c r="Y78" t="s">
        <v>49</v>
      </c>
      <c r="Z78" t="s">
        <v>50</v>
      </c>
      <c r="AA78" t="s">
        <v>747</v>
      </c>
      <c r="AC78" t="s">
        <v>745</v>
      </c>
      <c r="AD78" t="s">
        <v>52</v>
      </c>
      <c r="AE78" t="s">
        <v>352</v>
      </c>
      <c r="AF78" t="s">
        <v>52</v>
      </c>
      <c r="AG78" t="s">
        <v>748</v>
      </c>
      <c r="AH78" s="8" t="s">
        <v>749</v>
      </c>
      <c r="AI78" t="s">
        <v>750</v>
      </c>
      <c r="AJ78" t="s">
        <v>751</v>
      </c>
    </row>
    <row r="79" spans="1:36" ht="17.25" hidden="1" customHeight="1" x14ac:dyDescent="0.2">
      <c r="A79" s="4" t="s">
        <v>752</v>
      </c>
      <c r="B79" t="s">
        <v>633</v>
      </c>
      <c r="C79" t="s">
        <v>753</v>
      </c>
      <c r="D79" t="s">
        <v>707</v>
      </c>
      <c r="E79" t="s">
        <v>40</v>
      </c>
      <c r="F79" t="s">
        <v>543</v>
      </c>
      <c r="G79" s="5">
        <v>25</v>
      </c>
      <c r="H79" t="s">
        <v>42</v>
      </c>
      <c r="I79" t="s">
        <v>65</v>
      </c>
      <c r="J79" t="s">
        <v>45</v>
      </c>
      <c r="N79" s="6">
        <v>2015</v>
      </c>
      <c r="R79" s="7">
        <v>27.199355000000001</v>
      </c>
      <c r="S79" s="7">
        <v>31.048451</v>
      </c>
      <c r="T79" t="s">
        <v>46</v>
      </c>
      <c r="U79" t="s">
        <v>754</v>
      </c>
      <c r="X79" t="s">
        <v>708</v>
      </c>
      <c r="Y79" t="s">
        <v>49</v>
      </c>
      <c r="Z79" t="s">
        <v>50</v>
      </c>
      <c r="AD79" t="s">
        <v>52</v>
      </c>
      <c r="AE79" t="s">
        <v>131</v>
      </c>
      <c r="AF79" t="s">
        <v>52</v>
      </c>
      <c r="AG79" t="s">
        <v>755</v>
      </c>
      <c r="AH79" s="24">
        <v>1284016</v>
      </c>
      <c r="AI79" t="s">
        <v>756</v>
      </c>
      <c r="AJ79" t="s">
        <v>757</v>
      </c>
    </row>
    <row r="80" spans="1:36" ht="17.25" hidden="1" customHeight="1" x14ac:dyDescent="0.2">
      <c r="A80" s="4" t="s">
        <v>752</v>
      </c>
      <c r="B80" t="s">
        <v>633</v>
      </c>
      <c r="C80" t="s">
        <v>753</v>
      </c>
      <c r="D80" t="s">
        <v>707</v>
      </c>
      <c r="E80" t="s">
        <v>56</v>
      </c>
      <c r="F80" t="s">
        <v>543</v>
      </c>
      <c r="G80" s="5">
        <v>25</v>
      </c>
      <c r="H80" t="s">
        <v>42</v>
      </c>
      <c r="I80" t="s">
        <v>65</v>
      </c>
      <c r="J80" t="s">
        <v>45</v>
      </c>
      <c r="N80" s="6">
        <v>2015</v>
      </c>
      <c r="R80" s="7">
        <v>27.199355000000001</v>
      </c>
      <c r="S80" s="7">
        <v>31.048451</v>
      </c>
      <c r="T80" t="s">
        <v>46</v>
      </c>
      <c r="U80" t="s">
        <v>754</v>
      </c>
      <c r="X80" t="s">
        <v>708</v>
      </c>
      <c r="Y80" t="s">
        <v>49</v>
      </c>
      <c r="Z80" t="s">
        <v>50</v>
      </c>
      <c r="AD80" t="s">
        <v>52</v>
      </c>
      <c r="AE80" t="s">
        <v>131</v>
      </c>
      <c r="AF80" t="s">
        <v>52</v>
      </c>
      <c r="AG80" t="s">
        <v>755</v>
      </c>
      <c r="AH80" s="24">
        <v>1284017</v>
      </c>
      <c r="AI80" t="s">
        <v>756</v>
      </c>
      <c r="AJ80" t="s">
        <v>758</v>
      </c>
    </row>
    <row r="81" spans="1:36" ht="17.25" hidden="1" customHeight="1" x14ac:dyDescent="0.2">
      <c r="A81" s="4" t="s">
        <v>759</v>
      </c>
      <c r="B81" t="s">
        <v>633</v>
      </c>
      <c r="C81" t="s">
        <v>760</v>
      </c>
      <c r="D81" t="s">
        <v>761</v>
      </c>
      <c r="E81" t="s">
        <v>40</v>
      </c>
      <c r="F81" t="s">
        <v>86</v>
      </c>
      <c r="G81" s="5">
        <v>1200</v>
      </c>
      <c r="H81" t="s">
        <v>42</v>
      </c>
      <c r="I81" t="s">
        <v>43</v>
      </c>
      <c r="J81" t="s">
        <v>45</v>
      </c>
      <c r="K81" t="s">
        <v>45</v>
      </c>
      <c r="L81" t="s">
        <v>45</v>
      </c>
      <c r="N81" s="6">
        <v>2018</v>
      </c>
      <c r="R81" s="7">
        <v>28.921806</v>
      </c>
      <c r="S81" s="7">
        <v>30.984389</v>
      </c>
      <c r="T81" t="s">
        <v>46</v>
      </c>
      <c r="U81" t="s">
        <v>762</v>
      </c>
      <c r="V81" t="s">
        <v>763</v>
      </c>
      <c r="X81" t="s">
        <v>763</v>
      </c>
      <c r="Y81" t="s">
        <v>49</v>
      </c>
      <c r="Z81" t="s">
        <v>50</v>
      </c>
      <c r="AD81" t="s">
        <v>52</v>
      </c>
      <c r="AE81" t="s">
        <v>131</v>
      </c>
      <c r="AF81" t="s">
        <v>52</v>
      </c>
      <c r="AG81" t="s">
        <v>764</v>
      </c>
      <c r="AH81" s="8" t="s">
        <v>765</v>
      </c>
      <c r="AI81" t="s">
        <v>766</v>
      </c>
      <c r="AJ81" t="s">
        <v>767</v>
      </c>
    </row>
    <row r="82" spans="1:36" ht="17.25" hidden="1" customHeight="1" x14ac:dyDescent="0.2">
      <c r="A82" s="4" t="s">
        <v>759</v>
      </c>
      <c r="B82" t="s">
        <v>633</v>
      </c>
      <c r="C82" t="s">
        <v>760</v>
      </c>
      <c r="D82" t="s">
        <v>761</v>
      </c>
      <c r="E82" t="s">
        <v>56</v>
      </c>
      <c r="F82" t="s">
        <v>86</v>
      </c>
      <c r="G82" s="5">
        <v>1200</v>
      </c>
      <c r="H82" t="s">
        <v>42</v>
      </c>
      <c r="I82" t="s">
        <v>43</v>
      </c>
      <c r="J82" t="s">
        <v>45</v>
      </c>
      <c r="K82" t="s">
        <v>45</v>
      </c>
      <c r="L82" t="s">
        <v>45</v>
      </c>
      <c r="N82" s="6">
        <v>2018</v>
      </c>
      <c r="R82" s="7">
        <v>28.921806</v>
      </c>
      <c r="S82" s="7">
        <v>30.984389</v>
      </c>
      <c r="T82" t="s">
        <v>46</v>
      </c>
      <c r="U82" t="s">
        <v>762</v>
      </c>
      <c r="V82" t="s">
        <v>763</v>
      </c>
      <c r="X82" t="s">
        <v>763</v>
      </c>
      <c r="Y82" t="s">
        <v>49</v>
      </c>
      <c r="Z82" t="s">
        <v>50</v>
      </c>
      <c r="AD82" t="s">
        <v>52</v>
      </c>
      <c r="AE82" t="s">
        <v>131</v>
      </c>
      <c r="AF82" t="s">
        <v>52</v>
      </c>
      <c r="AG82" t="s">
        <v>764</v>
      </c>
      <c r="AH82" s="8" t="s">
        <v>768</v>
      </c>
      <c r="AI82" t="s">
        <v>766</v>
      </c>
      <c r="AJ82" t="s">
        <v>769</v>
      </c>
    </row>
    <row r="83" spans="1:36" ht="17.25" hidden="1" customHeight="1" x14ac:dyDescent="0.2">
      <c r="A83" s="4" t="s">
        <v>759</v>
      </c>
      <c r="B83" t="s">
        <v>633</v>
      </c>
      <c r="C83" t="s">
        <v>760</v>
      </c>
      <c r="D83" t="s">
        <v>761</v>
      </c>
      <c r="E83" t="s">
        <v>58</v>
      </c>
      <c r="F83" t="s">
        <v>86</v>
      </c>
      <c r="G83" s="5">
        <v>1200</v>
      </c>
      <c r="H83" t="s">
        <v>42</v>
      </c>
      <c r="I83" t="s">
        <v>43</v>
      </c>
      <c r="J83" t="s">
        <v>45</v>
      </c>
      <c r="K83" t="s">
        <v>45</v>
      </c>
      <c r="L83" t="s">
        <v>45</v>
      </c>
      <c r="N83" s="6">
        <v>2017</v>
      </c>
      <c r="R83" s="7">
        <v>28.921806</v>
      </c>
      <c r="S83" s="7">
        <v>30.984389</v>
      </c>
      <c r="T83" t="s">
        <v>46</v>
      </c>
      <c r="U83" t="s">
        <v>762</v>
      </c>
      <c r="V83" t="s">
        <v>763</v>
      </c>
      <c r="X83" t="s">
        <v>763</v>
      </c>
      <c r="Y83" t="s">
        <v>49</v>
      </c>
      <c r="Z83" t="s">
        <v>50</v>
      </c>
      <c r="AD83" t="s">
        <v>52</v>
      </c>
      <c r="AE83" t="s">
        <v>131</v>
      </c>
      <c r="AF83" t="s">
        <v>52</v>
      </c>
      <c r="AG83" t="s">
        <v>764</v>
      </c>
      <c r="AH83" s="8" t="s">
        <v>770</v>
      </c>
      <c r="AI83" t="s">
        <v>766</v>
      </c>
      <c r="AJ83" t="s">
        <v>771</v>
      </c>
    </row>
    <row r="84" spans="1:36" ht="17.25" hidden="1" customHeight="1" x14ac:dyDescent="0.2">
      <c r="A84" s="4" t="s">
        <v>759</v>
      </c>
      <c r="B84" t="s">
        <v>633</v>
      </c>
      <c r="C84" t="s">
        <v>760</v>
      </c>
      <c r="D84" t="s">
        <v>761</v>
      </c>
      <c r="E84" t="s">
        <v>191</v>
      </c>
      <c r="F84" t="s">
        <v>86</v>
      </c>
      <c r="G84" s="5">
        <v>1200</v>
      </c>
      <c r="H84" t="s">
        <v>42</v>
      </c>
      <c r="I84" t="s">
        <v>43</v>
      </c>
      <c r="J84" t="s">
        <v>45</v>
      </c>
      <c r="K84" t="s">
        <v>45</v>
      </c>
      <c r="L84" t="s">
        <v>45</v>
      </c>
      <c r="N84" s="6">
        <v>2017</v>
      </c>
      <c r="R84" s="7">
        <v>28.921806</v>
      </c>
      <c r="S84" s="7">
        <v>30.984389</v>
      </c>
      <c r="T84" t="s">
        <v>46</v>
      </c>
      <c r="U84" t="s">
        <v>762</v>
      </c>
      <c r="V84" t="s">
        <v>763</v>
      </c>
      <c r="X84" t="s">
        <v>763</v>
      </c>
      <c r="Y84" t="s">
        <v>49</v>
      </c>
      <c r="Z84" t="s">
        <v>50</v>
      </c>
      <c r="AD84" t="s">
        <v>52</v>
      </c>
      <c r="AE84" t="s">
        <v>131</v>
      </c>
      <c r="AF84" t="s">
        <v>52</v>
      </c>
      <c r="AG84" t="s">
        <v>764</v>
      </c>
      <c r="AH84" s="8" t="s">
        <v>772</v>
      </c>
      <c r="AI84" t="s">
        <v>766</v>
      </c>
      <c r="AJ84" t="s">
        <v>773</v>
      </c>
    </row>
    <row r="85" spans="1:36" ht="17.25" hidden="1" customHeight="1" x14ac:dyDescent="0.2">
      <c r="A85" s="4" t="s">
        <v>774</v>
      </c>
      <c r="B85" t="s">
        <v>633</v>
      </c>
      <c r="C85" t="s">
        <v>775</v>
      </c>
      <c r="D85" t="s">
        <v>776</v>
      </c>
      <c r="E85" t="s">
        <v>40</v>
      </c>
      <c r="F85" t="s">
        <v>86</v>
      </c>
      <c r="G85" s="5">
        <v>1200</v>
      </c>
      <c r="H85" t="s">
        <v>42</v>
      </c>
      <c r="I85" t="s">
        <v>43</v>
      </c>
      <c r="J85" t="s">
        <v>45</v>
      </c>
      <c r="K85" t="s">
        <v>45</v>
      </c>
      <c r="L85" t="s">
        <v>45</v>
      </c>
      <c r="N85" s="6">
        <v>2018</v>
      </c>
      <c r="R85" s="7">
        <v>31.530298999999999</v>
      </c>
      <c r="S85" s="7">
        <v>30.807289000000001</v>
      </c>
      <c r="T85" t="s">
        <v>46</v>
      </c>
      <c r="U85" t="s">
        <v>777</v>
      </c>
      <c r="V85" t="s">
        <v>778</v>
      </c>
      <c r="X85" t="s">
        <v>779</v>
      </c>
      <c r="Y85" t="s">
        <v>49</v>
      </c>
      <c r="Z85" t="s">
        <v>50</v>
      </c>
      <c r="AC85" t="s">
        <v>780</v>
      </c>
      <c r="AD85" t="s">
        <v>52</v>
      </c>
      <c r="AE85" t="s">
        <v>131</v>
      </c>
      <c r="AF85" t="s">
        <v>52</v>
      </c>
      <c r="AG85" t="s">
        <v>781</v>
      </c>
      <c r="AH85" s="8" t="s">
        <v>782</v>
      </c>
      <c r="AI85" t="s">
        <v>783</v>
      </c>
      <c r="AJ85" t="s">
        <v>784</v>
      </c>
    </row>
    <row r="86" spans="1:36" ht="17.25" hidden="1" customHeight="1" x14ac:dyDescent="0.2">
      <c r="A86" s="4" t="s">
        <v>774</v>
      </c>
      <c r="B86" t="s">
        <v>633</v>
      </c>
      <c r="C86" t="s">
        <v>775</v>
      </c>
      <c r="D86" t="s">
        <v>776</v>
      </c>
      <c r="E86" t="s">
        <v>56</v>
      </c>
      <c r="F86" t="s">
        <v>86</v>
      </c>
      <c r="G86" s="5">
        <v>1200</v>
      </c>
      <c r="H86" t="s">
        <v>42</v>
      </c>
      <c r="I86" t="s">
        <v>43</v>
      </c>
      <c r="J86" t="s">
        <v>45</v>
      </c>
      <c r="K86" t="s">
        <v>45</v>
      </c>
      <c r="L86" t="s">
        <v>45</v>
      </c>
      <c r="N86" s="6">
        <v>2018</v>
      </c>
      <c r="R86" s="7">
        <v>31.530298999999999</v>
      </c>
      <c r="S86" s="7">
        <v>30.807289000000001</v>
      </c>
      <c r="T86" t="s">
        <v>46</v>
      </c>
      <c r="U86" t="s">
        <v>777</v>
      </c>
      <c r="V86" t="s">
        <v>778</v>
      </c>
      <c r="X86" t="s">
        <v>779</v>
      </c>
      <c r="Y86" t="s">
        <v>49</v>
      </c>
      <c r="Z86" t="s">
        <v>50</v>
      </c>
      <c r="AC86" t="s">
        <v>780</v>
      </c>
      <c r="AD86" t="s">
        <v>52</v>
      </c>
      <c r="AE86" t="s">
        <v>131</v>
      </c>
      <c r="AF86" t="s">
        <v>52</v>
      </c>
      <c r="AG86" t="s">
        <v>781</v>
      </c>
      <c r="AH86" s="8" t="s">
        <v>785</v>
      </c>
      <c r="AI86" t="s">
        <v>783</v>
      </c>
      <c r="AJ86" t="s">
        <v>786</v>
      </c>
    </row>
    <row r="87" spans="1:36" ht="17.25" hidden="1" customHeight="1" x14ac:dyDescent="0.2">
      <c r="A87" s="4" t="s">
        <v>774</v>
      </c>
      <c r="B87" t="s">
        <v>633</v>
      </c>
      <c r="C87" t="s">
        <v>775</v>
      </c>
      <c r="D87" t="s">
        <v>776</v>
      </c>
      <c r="E87" t="s">
        <v>58</v>
      </c>
      <c r="F87" t="s">
        <v>86</v>
      </c>
      <c r="G87" s="5">
        <v>1200</v>
      </c>
      <c r="H87" t="s">
        <v>42</v>
      </c>
      <c r="I87" t="s">
        <v>43</v>
      </c>
      <c r="J87" t="s">
        <v>45</v>
      </c>
      <c r="K87" t="s">
        <v>45</v>
      </c>
      <c r="L87" t="s">
        <v>45</v>
      </c>
      <c r="N87" s="6">
        <v>2018</v>
      </c>
      <c r="R87" s="7">
        <v>31.530298999999999</v>
      </c>
      <c r="S87" s="7">
        <v>30.807289000000001</v>
      </c>
      <c r="T87" t="s">
        <v>46</v>
      </c>
      <c r="U87" t="s">
        <v>777</v>
      </c>
      <c r="V87" t="s">
        <v>778</v>
      </c>
      <c r="X87" t="s">
        <v>779</v>
      </c>
      <c r="Y87" t="s">
        <v>49</v>
      </c>
      <c r="Z87" t="s">
        <v>50</v>
      </c>
      <c r="AC87" t="s">
        <v>780</v>
      </c>
      <c r="AD87" t="s">
        <v>52</v>
      </c>
      <c r="AE87" t="s">
        <v>131</v>
      </c>
      <c r="AF87" t="s">
        <v>52</v>
      </c>
      <c r="AG87" t="s">
        <v>781</v>
      </c>
      <c r="AH87" s="8" t="s">
        <v>787</v>
      </c>
      <c r="AI87" t="s">
        <v>783</v>
      </c>
      <c r="AJ87" t="s">
        <v>788</v>
      </c>
    </row>
    <row r="88" spans="1:36" ht="17.25" hidden="1" customHeight="1" x14ac:dyDescent="0.2">
      <c r="A88" s="4" t="s">
        <v>774</v>
      </c>
      <c r="B88" t="s">
        <v>633</v>
      </c>
      <c r="C88" t="s">
        <v>775</v>
      </c>
      <c r="D88" t="s">
        <v>776</v>
      </c>
      <c r="E88" t="s">
        <v>191</v>
      </c>
      <c r="F88" t="s">
        <v>86</v>
      </c>
      <c r="G88" s="5">
        <v>1200</v>
      </c>
      <c r="H88" t="s">
        <v>42</v>
      </c>
      <c r="I88" t="s">
        <v>43</v>
      </c>
      <c r="J88" t="s">
        <v>45</v>
      </c>
      <c r="K88" t="s">
        <v>45</v>
      </c>
      <c r="L88" t="s">
        <v>45</v>
      </c>
      <c r="N88" s="6">
        <v>2018</v>
      </c>
      <c r="R88" s="7">
        <v>31.530298999999999</v>
      </c>
      <c r="S88" s="7">
        <v>30.807289000000001</v>
      </c>
      <c r="T88" t="s">
        <v>46</v>
      </c>
      <c r="U88" t="s">
        <v>777</v>
      </c>
      <c r="V88" t="s">
        <v>778</v>
      </c>
      <c r="X88" t="s">
        <v>779</v>
      </c>
      <c r="Y88" t="s">
        <v>49</v>
      </c>
      <c r="Z88" t="s">
        <v>50</v>
      </c>
      <c r="AC88" t="s">
        <v>780</v>
      </c>
      <c r="AD88" t="s">
        <v>52</v>
      </c>
      <c r="AE88" t="s">
        <v>131</v>
      </c>
      <c r="AF88" t="s">
        <v>52</v>
      </c>
      <c r="AG88" t="s">
        <v>781</v>
      </c>
      <c r="AH88" s="8" t="s">
        <v>789</v>
      </c>
      <c r="AI88" t="s">
        <v>783</v>
      </c>
      <c r="AJ88" t="s">
        <v>790</v>
      </c>
    </row>
    <row r="89" spans="1:36" ht="17.25" hidden="1" customHeight="1" x14ac:dyDescent="0.2">
      <c r="A89" s="4" t="s">
        <v>819</v>
      </c>
      <c r="B89" t="s">
        <v>633</v>
      </c>
      <c r="C89" t="s">
        <v>820</v>
      </c>
      <c r="D89" t="s">
        <v>821</v>
      </c>
      <c r="E89" t="s">
        <v>335</v>
      </c>
      <c r="F89" t="s">
        <v>64</v>
      </c>
      <c r="G89" s="5">
        <v>650</v>
      </c>
      <c r="H89" t="s">
        <v>42</v>
      </c>
      <c r="I89" t="s">
        <v>240</v>
      </c>
      <c r="J89" t="s">
        <v>45</v>
      </c>
      <c r="K89" t="s">
        <v>45</v>
      </c>
      <c r="L89" t="s">
        <v>45</v>
      </c>
      <c r="N89" s="6">
        <v>2021</v>
      </c>
      <c r="R89" s="7">
        <v>30.138441</v>
      </c>
      <c r="S89" s="7">
        <v>31.166644000000002</v>
      </c>
      <c r="T89" t="s">
        <v>46</v>
      </c>
      <c r="U89" t="s">
        <v>822</v>
      </c>
      <c r="V89" t="s">
        <v>823</v>
      </c>
      <c r="X89" t="s">
        <v>637</v>
      </c>
      <c r="Y89" t="s">
        <v>49</v>
      </c>
      <c r="Z89" t="s">
        <v>50</v>
      </c>
      <c r="AA89" t="s">
        <v>824</v>
      </c>
      <c r="AD89" t="s">
        <v>52</v>
      </c>
      <c r="AE89" t="s">
        <v>254</v>
      </c>
      <c r="AF89" t="s">
        <v>52</v>
      </c>
      <c r="AG89" t="s">
        <v>825</v>
      </c>
      <c r="AH89" s="8">
        <v>1298319</v>
      </c>
      <c r="AI89" t="s">
        <v>826</v>
      </c>
      <c r="AJ89" t="s">
        <v>832</v>
      </c>
    </row>
    <row r="90" spans="1:36" ht="17.25" hidden="1" customHeight="1" x14ac:dyDescent="0.2">
      <c r="A90" s="4" t="s">
        <v>896</v>
      </c>
      <c r="B90" t="s">
        <v>633</v>
      </c>
      <c r="C90" t="s">
        <v>897</v>
      </c>
      <c r="D90" t="s">
        <v>898</v>
      </c>
      <c r="E90" t="s">
        <v>899</v>
      </c>
      <c r="F90" t="s">
        <v>64</v>
      </c>
      <c r="G90" s="5">
        <v>750</v>
      </c>
      <c r="H90" t="s">
        <v>42</v>
      </c>
      <c r="I90" t="s">
        <v>43</v>
      </c>
      <c r="J90" t="s">
        <v>45</v>
      </c>
      <c r="K90" t="s">
        <v>45</v>
      </c>
      <c r="L90" t="s">
        <v>45</v>
      </c>
      <c r="N90" s="6">
        <v>2018</v>
      </c>
      <c r="R90" s="7">
        <v>30.465299999999999</v>
      </c>
      <c r="S90" s="7">
        <v>31.923400000000001</v>
      </c>
      <c r="T90" t="s">
        <v>46</v>
      </c>
      <c r="U90" t="s">
        <v>900</v>
      </c>
      <c r="X90" t="s">
        <v>901</v>
      </c>
      <c r="Y90" t="s">
        <v>49</v>
      </c>
      <c r="Z90" t="s">
        <v>50</v>
      </c>
      <c r="AA90" t="s">
        <v>902</v>
      </c>
      <c r="AC90" t="s">
        <v>903</v>
      </c>
      <c r="AD90" t="s">
        <v>52</v>
      </c>
      <c r="AE90" t="s">
        <v>131</v>
      </c>
      <c r="AF90" t="s">
        <v>52</v>
      </c>
      <c r="AG90" t="s">
        <v>904</v>
      </c>
      <c r="AH90" s="8" t="s">
        <v>905</v>
      </c>
      <c r="AI90" t="s">
        <v>906</v>
      </c>
      <c r="AJ90" t="s">
        <v>907</v>
      </c>
    </row>
    <row r="91" spans="1:36" ht="17.25" hidden="1" customHeight="1" x14ac:dyDescent="0.2">
      <c r="A91" s="4" t="s">
        <v>896</v>
      </c>
      <c r="B91" t="s">
        <v>633</v>
      </c>
      <c r="C91" t="s">
        <v>897</v>
      </c>
      <c r="D91" t="s">
        <v>908</v>
      </c>
      <c r="E91" t="s">
        <v>909</v>
      </c>
      <c r="F91" t="s">
        <v>64</v>
      </c>
      <c r="G91" s="5">
        <v>750</v>
      </c>
      <c r="H91" t="s">
        <v>42</v>
      </c>
      <c r="I91" t="s">
        <v>43</v>
      </c>
      <c r="J91" t="s">
        <v>45</v>
      </c>
      <c r="K91" t="s">
        <v>45</v>
      </c>
      <c r="L91" t="s">
        <v>45</v>
      </c>
      <c r="N91" s="6">
        <v>2018</v>
      </c>
      <c r="R91" s="7">
        <v>30.465299999999999</v>
      </c>
      <c r="S91" s="7">
        <v>31.923400000000001</v>
      </c>
      <c r="T91" t="s">
        <v>46</v>
      </c>
      <c r="U91" t="s">
        <v>900</v>
      </c>
      <c r="X91" t="s">
        <v>901</v>
      </c>
      <c r="Y91" t="s">
        <v>49</v>
      </c>
      <c r="Z91" t="s">
        <v>50</v>
      </c>
      <c r="AA91" t="s">
        <v>902</v>
      </c>
      <c r="AC91" t="s">
        <v>903</v>
      </c>
      <c r="AD91" t="s">
        <v>52</v>
      </c>
      <c r="AE91" t="s">
        <v>131</v>
      </c>
      <c r="AF91" t="s">
        <v>52</v>
      </c>
      <c r="AG91" t="s">
        <v>904</v>
      </c>
      <c r="AH91" s="8" t="s">
        <v>910</v>
      </c>
      <c r="AI91" t="s">
        <v>906</v>
      </c>
      <c r="AJ91" t="s">
        <v>911</v>
      </c>
    </row>
    <row r="92" spans="1:36" ht="17.25" hidden="1" customHeight="1" x14ac:dyDescent="0.2">
      <c r="A92" s="4" t="s">
        <v>922</v>
      </c>
      <c r="B92" t="s">
        <v>633</v>
      </c>
      <c r="C92" t="s">
        <v>923</v>
      </c>
      <c r="E92" t="s">
        <v>40</v>
      </c>
      <c r="F92" t="s">
        <v>86</v>
      </c>
      <c r="G92" s="5">
        <v>50</v>
      </c>
      <c r="H92" t="s">
        <v>42</v>
      </c>
      <c r="I92" t="s">
        <v>65</v>
      </c>
      <c r="J92" t="s">
        <v>45</v>
      </c>
      <c r="K92" t="s">
        <v>45</v>
      </c>
      <c r="L92" t="s">
        <v>45</v>
      </c>
      <c r="N92" s="6">
        <v>2017</v>
      </c>
      <c r="R92" s="7">
        <v>31.017969000000001</v>
      </c>
      <c r="S92" s="7">
        <v>29.835006</v>
      </c>
      <c r="T92" t="s">
        <v>46</v>
      </c>
      <c r="U92" t="s">
        <v>878</v>
      </c>
      <c r="V92" t="s">
        <v>879</v>
      </c>
      <c r="X92" t="s">
        <v>654</v>
      </c>
      <c r="Y92" t="s">
        <v>49</v>
      </c>
      <c r="Z92" t="s">
        <v>50</v>
      </c>
      <c r="AD92" t="s">
        <v>52</v>
      </c>
      <c r="AE92" t="s">
        <v>254</v>
      </c>
      <c r="AF92" t="s">
        <v>52</v>
      </c>
      <c r="AG92" t="s">
        <v>924</v>
      </c>
      <c r="AH92" s="8">
        <v>1279794</v>
      </c>
      <c r="AI92" t="s">
        <v>925</v>
      </c>
      <c r="AJ92" t="s">
        <v>926</v>
      </c>
    </row>
    <row r="93" spans="1:36" ht="17.25" hidden="1" customHeight="1" x14ac:dyDescent="0.2">
      <c r="A93" s="4" t="s">
        <v>922</v>
      </c>
      <c r="B93" t="s">
        <v>633</v>
      </c>
      <c r="C93" t="s">
        <v>923</v>
      </c>
      <c r="E93" t="s">
        <v>56</v>
      </c>
      <c r="F93" t="s">
        <v>86</v>
      </c>
      <c r="G93" s="5">
        <v>50</v>
      </c>
      <c r="H93" t="s">
        <v>42</v>
      </c>
      <c r="I93" t="s">
        <v>65</v>
      </c>
      <c r="J93" t="s">
        <v>45</v>
      </c>
      <c r="N93" s="6">
        <v>2017</v>
      </c>
      <c r="R93" s="7">
        <v>31.017969000000001</v>
      </c>
      <c r="S93" s="7">
        <v>29.835006</v>
      </c>
      <c r="T93" t="s">
        <v>46</v>
      </c>
      <c r="U93" t="s">
        <v>878</v>
      </c>
      <c r="V93" t="s">
        <v>879</v>
      </c>
      <c r="X93" t="s">
        <v>654</v>
      </c>
      <c r="Y93" t="s">
        <v>49</v>
      </c>
      <c r="Z93" t="s">
        <v>50</v>
      </c>
      <c r="AD93" t="s">
        <v>52</v>
      </c>
      <c r="AE93" t="s">
        <v>254</v>
      </c>
      <c r="AF93" t="s">
        <v>52</v>
      </c>
      <c r="AG93" t="s">
        <v>924</v>
      </c>
      <c r="AH93" s="8">
        <v>1296081</v>
      </c>
      <c r="AI93" t="s">
        <v>925</v>
      </c>
      <c r="AJ93" t="s">
        <v>927</v>
      </c>
    </row>
    <row r="94" spans="1:36" ht="17.25" hidden="1" customHeight="1" x14ac:dyDescent="0.2">
      <c r="A94" s="4" t="s">
        <v>922</v>
      </c>
      <c r="B94" t="s">
        <v>633</v>
      </c>
      <c r="C94" t="s">
        <v>923</v>
      </c>
      <c r="E94" t="s">
        <v>58</v>
      </c>
      <c r="F94" t="s">
        <v>86</v>
      </c>
      <c r="G94" s="5">
        <v>50</v>
      </c>
      <c r="H94" t="s">
        <v>42</v>
      </c>
      <c r="I94" t="s">
        <v>65</v>
      </c>
      <c r="J94" t="s">
        <v>45</v>
      </c>
      <c r="N94" s="6">
        <v>2017</v>
      </c>
      <c r="R94" s="7">
        <v>31.017969000000001</v>
      </c>
      <c r="S94" s="7">
        <v>29.835006</v>
      </c>
      <c r="T94" t="s">
        <v>46</v>
      </c>
      <c r="U94" t="s">
        <v>878</v>
      </c>
      <c r="V94" t="s">
        <v>879</v>
      </c>
      <c r="X94" t="s">
        <v>654</v>
      </c>
      <c r="Y94" t="s">
        <v>49</v>
      </c>
      <c r="Z94" t="s">
        <v>50</v>
      </c>
      <c r="AD94" t="s">
        <v>52</v>
      </c>
      <c r="AE94" t="s">
        <v>254</v>
      </c>
      <c r="AF94" t="s">
        <v>52</v>
      </c>
      <c r="AG94" t="s">
        <v>924</v>
      </c>
      <c r="AH94" s="8">
        <v>1296082</v>
      </c>
      <c r="AI94" t="s">
        <v>925</v>
      </c>
      <c r="AJ94" t="s">
        <v>928</v>
      </c>
    </row>
    <row r="95" spans="1:36" ht="17.25" hidden="1" customHeight="1" x14ac:dyDescent="0.2">
      <c r="A95" s="4" t="s">
        <v>929</v>
      </c>
      <c r="B95" t="s">
        <v>633</v>
      </c>
      <c r="C95" t="s">
        <v>930</v>
      </c>
      <c r="D95" t="s">
        <v>707</v>
      </c>
      <c r="E95" t="s">
        <v>40</v>
      </c>
      <c r="F95" t="s">
        <v>543</v>
      </c>
      <c r="G95" s="5">
        <v>25</v>
      </c>
      <c r="H95" t="s">
        <v>42</v>
      </c>
      <c r="I95" t="s">
        <v>65</v>
      </c>
      <c r="J95" t="s">
        <v>45</v>
      </c>
      <c r="N95" s="6">
        <v>2015</v>
      </c>
      <c r="R95" s="7">
        <v>26.339939999999999</v>
      </c>
      <c r="S95" s="7">
        <v>31.889987999999999</v>
      </c>
      <c r="T95" t="s">
        <v>46</v>
      </c>
      <c r="U95" t="s">
        <v>931</v>
      </c>
      <c r="X95" t="s">
        <v>932</v>
      </c>
      <c r="Y95" t="s">
        <v>49</v>
      </c>
      <c r="Z95" t="s">
        <v>50</v>
      </c>
      <c r="AD95" t="s">
        <v>52</v>
      </c>
      <c r="AE95" t="s">
        <v>131</v>
      </c>
      <c r="AF95" t="s">
        <v>52</v>
      </c>
      <c r="AG95" t="s">
        <v>933</v>
      </c>
      <c r="AH95" s="24">
        <v>1284018</v>
      </c>
      <c r="AI95" t="s">
        <v>934</v>
      </c>
      <c r="AJ95" t="s">
        <v>935</v>
      </c>
    </row>
    <row r="96" spans="1:36" ht="17.25" hidden="1" customHeight="1" x14ac:dyDescent="0.2">
      <c r="A96" s="4" t="s">
        <v>929</v>
      </c>
      <c r="B96" t="s">
        <v>633</v>
      </c>
      <c r="C96" t="s">
        <v>930</v>
      </c>
      <c r="D96" t="s">
        <v>707</v>
      </c>
      <c r="E96" t="s">
        <v>56</v>
      </c>
      <c r="F96" t="s">
        <v>543</v>
      </c>
      <c r="G96" s="5">
        <v>25</v>
      </c>
      <c r="H96" t="s">
        <v>42</v>
      </c>
      <c r="I96" t="s">
        <v>65</v>
      </c>
      <c r="J96" t="s">
        <v>45</v>
      </c>
      <c r="N96" s="6">
        <v>2015</v>
      </c>
      <c r="R96" s="7">
        <v>26.339939999999999</v>
      </c>
      <c r="S96" s="7">
        <v>31.889987999999999</v>
      </c>
      <c r="T96" t="s">
        <v>46</v>
      </c>
      <c r="U96" t="s">
        <v>931</v>
      </c>
      <c r="X96" t="s">
        <v>932</v>
      </c>
      <c r="Y96" t="s">
        <v>49</v>
      </c>
      <c r="Z96" t="s">
        <v>50</v>
      </c>
      <c r="AD96" t="s">
        <v>52</v>
      </c>
      <c r="AE96" t="s">
        <v>131</v>
      </c>
      <c r="AF96" t="s">
        <v>52</v>
      </c>
      <c r="AG96" t="s">
        <v>933</v>
      </c>
      <c r="AH96" s="24">
        <v>1284019</v>
      </c>
      <c r="AI96" t="s">
        <v>934</v>
      </c>
      <c r="AJ96" t="s">
        <v>936</v>
      </c>
    </row>
    <row r="97" spans="1:36" ht="17.25" hidden="1" customHeight="1" x14ac:dyDescent="0.2">
      <c r="A97" s="4" t="s">
        <v>997</v>
      </c>
      <c r="B97" t="s">
        <v>633</v>
      </c>
      <c r="C97" t="s">
        <v>998</v>
      </c>
      <c r="D97" t="s">
        <v>707</v>
      </c>
      <c r="E97" t="s">
        <v>40</v>
      </c>
      <c r="F97" t="s">
        <v>543</v>
      </c>
      <c r="G97" s="5">
        <v>25</v>
      </c>
      <c r="H97" t="s">
        <v>42</v>
      </c>
      <c r="I97" t="s">
        <v>65</v>
      </c>
      <c r="J97" t="s">
        <v>45</v>
      </c>
      <c r="N97" s="6">
        <v>2015</v>
      </c>
      <c r="R97" s="7">
        <v>27.735889</v>
      </c>
      <c r="S97" s="7">
        <v>30.8429</v>
      </c>
      <c r="T97" t="s">
        <v>46</v>
      </c>
      <c r="U97" t="s">
        <v>999</v>
      </c>
      <c r="X97" t="s">
        <v>1000</v>
      </c>
      <c r="Y97" t="s">
        <v>49</v>
      </c>
      <c r="Z97" t="s">
        <v>50</v>
      </c>
      <c r="AD97" t="s">
        <v>52</v>
      </c>
      <c r="AE97" t="s">
        <v>131</v>
      </c>
      <c r="AF97" t="s">
        <v>52</v>
      </c>
      <c r="AG97" t="s">
        <v>1001</v>
      </c>
      <c r="AH97" s="24">
        <v>1284012</v>
      </c>
      <c r="AI97" t="s">
        <v>1002</v>
      </c>
      <c r="AJ97" t="s">
        <v>1003</v>
      </c>
    </row>
    <row r="98" spans="1:36" ht="17.25" hidden="1" customHeight="1" x14ac:dyDescent="0.2">
      <c r="A98" s="4" t="s">
        <v>997</v>
      </c>
      <c r="B98" t="s">
        <v>633</v>
      </c>
      <c r="C98" t="s">
        <v>998</v>
      </c>
      <c r="D98" t="s">
        <v>707</v>
      </c>
      <c r="E98" t="s">
        <v>56</v>
      </c>
      <c r="F98" t="s">
        <v>543</v>
      </c>
      <c r="G98" s="5">
        <v>25</v>
      </c>
      <c r="H98" t="s">
        <v>42</v>
      </c>
      <c r="I98" t="s">
        <v>65</v>
      </c>
      <c r="J98" t="s">
        <v>45</v>
      </c>
      <c r="N98" s="6">
        <v>2015</v>
      </c>
      <c r="R98" s="7">
        <v>27.735889</v>
      </c>
      <c r="S98" s="7">
        <v>30.8429</v>
      </c>
      <c r="T98" t="s">
        <v>46</v>
      </c>
      <c r="U98" t="s">
        <v>999</v>
      </c>
      <c r="X98" t="s">
        <v>1000</v>
      </c>
      <c r="Y98" t="s">
        <v>49</v>
      </c>
      <c r="Z98" t="s">
        <v>50</v>
      </c>
      <c r="AD98" t="s">
        <v>52</v>
      </c>
      <c r="AE98" t="s">
        <v>131</v>
      </c>
      <c r="AF98" t="s">
        <v>52</v>
      </c>
      <c r="AG98" t="s">
        <v>1001</v>
      </c>
      <c r="AH98" s="24">
        <v>1284013</v>
      </c>
      <c r="AI98" t="s">
        <v>1002</v>
      </c>
      <c r="AJ98" t="s">
        <v>1004</v>
      </c>
    </row>
    <row r="99" spans="1:36" ht="17.25" hidden="1" customHeight="1" x14ac:dyDescent="0.2">
      <c r="A99" s="4" t="s">
        <v>1019</v>
      </c>
      <c r="B99" t="s">
        <v>633</v>
      </c>
      <c r="C99" t="s">
        <v>1020</v>
      </c>
      <c r="D99" t="s">
        <v>1021</v>
      </c>
      <c r="E99" t="s">
        <v>40</v>
      </c>
      <c r="F99" t="s">
        <v>64</v>
      </c>
      <c r="G99" s="5">
        <v>650</v>
      </c>
      <c r="H99" t="s">
        <v>42</v>
      </c>
      <c r="I99" t="s">
        <v>240</v>
      </c>
      <c r="J99" t="s">
        <v>45</v>
      </c>
      <c r="K99" t="s">
        <v>45</v>
      </c>
      <c r="L99" t="s">
        <v>45</v>
      </c>
      <c r="N99" s="6">
        <v>2013</v>
      </c>
      <c r="R99" s="7">
        <v>31.316700000000001</v>
      </c>
      <c r="S99" s="7">
        <v>30.066700000000001</v>
      </c>
      <c r="T99" t="s">
        <v>504</v>
      </c>
      <c r="U99" t="s">
        <v>652</v>
      </c>
      <c r="V99" t="s">
        <v>653</v>
      </c>
      <c r="X99" t="s">
        <v>654</v>
      </c>
      <c r="Y99" t="s">
        <v>49</v>
      </c>
      <c r="Z99" t="s">
        <v>50</v>
      </c>
      <c r="AA99" t="s">
        <v>655</v>
      </c>
      <c r="AC99" t="s">
        <v>656</v>
      </c>
      <c r="AD99" t="s">
        <v>52</v>
      </c>
      <c r="AE99" t="s">
        <v>254</v>
      </c>
      <c r="AF99" t="s">
        <v>52</v>
      </c>
      <c r="AG99" t="s">
        <v>657</v>
      </c>
      <c r="AH99" s="24">
        <v>1100230</v>
      </c>
      <c r="AI99" t="s">
        <v>1022</v>
      </c>
      <c r="AJ99" t="s">
        <v>1023</v>
      </c>
    </row>
    <row r="100" spans="1:36" ht="17.25" hidden="1" customHeight="1" x14ac:dyDescent="0.2">
      <c r="A100" s="4" t="s">
        <v>1025</v>
      </c>
      <c r="B100" t="s">
        <v>633</v>
      </c>
      <c r="C100" t="s">
        <v>1026</v>
      </c>
      <c r="D100" t="s">
        <v>1027</v>
      </c>
      <c r="E100" t="s">
        <v>40</v>
      </c>
      <c r="F100" t="s">
        <v>86</v>
      </c>
      <c r="G100" s="5">
        <v>1200</v>
      </c>
      <c r="H100" t="s">
        <v>42</v>
      </c>
      <c r="I100" t="s">
        <v>43</v>
      </c>
      <c r="J100" t="s">
        <v>45</v>
      </c>
      <c r="K100" t="s">
        <v>45</v>
      </c>
      <c r="L100" t="s">
        <v>45</v>
      </c>
      <c r="N100" s="6">
        <v>2018</v>
      </c>
      <c r="R100" s="7">
        <v>29.909414999999999</v>
      </c>
      <c r="S100" s="7">
        <v>31.755839999999999</v>
      </c>
      <c r="T100" t="s">
        <v>504</v>
      </c>
      <c r="U100" t="s">
        <v>1028</v>
      </c>
      <c r="X100" t="s">
        <v>1028</v>
      </c>
      <c r="Y100" t="s">
        <v>49</v>
      </c>
      <c r="Z100" t="s">
        <v>50</v>
      </c>
      <c r="AC100" t="s">
        <v>1029</v>
      </c>
      <c r="AD100" t="s">
        <v>880</v>
      </c>
      <c r="AE100" t="s">
        <v>254</v>
      </c>
      <c r="AF100" t="s">
        <v>880</v>
      </c>
      <c r="AG100" t="s">
        <v>1030</v>
      </c>
      <c r="AH100" s="8" t="s">
        <v>1031</v>
      </c>
      <c r="AI100" t="s">
        <v>1032</v>
      </c>
      <c r="AJ100" t="s">
        <v>1033</v>
      </c>
    </row>
    <row r="101" spans="1:36" ht="17.25" hidden="1" customHeight="1" x14ac:dyDescent="0.2">
      <c r="A101" s="4" t="s">
        <v>1025</v>
      </c>
      <c r="B101" t="s">
        <v>633</v>
      </c>
      <c r="C101" t="s">
        <v>1026</v>
      </c>
      <c r="D101" t="s">
        <v>1027</v>
      </c>
      <c r="E101" t="s">
        <v>56</v>
      </c>
      <c r="F101" t="s">
        <v>86</v>
      </c>
      <c r="G101" s="5">
        <v>1200</v>
      </c>
      <c r="H101" t="s">
        <v>42</v>
      </c>
      <c r="I101" t="s">
        <v>43</v>
      </c>
      <c r="J101" t="s">
        <v>45</v>
      </c>
      <c r="K101" t="s">
        <v>45</v>
      </c>
      <c r="L101" t="s">
        <v>45</v>
      </c>
      <c r="N101" s="6">
        <v>2018</v>
      </c>
      <c r="R101" s="7">
        <v>29.909414999999999</v>
      </c>
      <c r="S101" s="7">
        <v>31.755839999999999</v>
      </c>
      <c r="T101" t="s">
        <v>504</v>
      </c>
      <c r="U101" t="s">
        <v>1028</v>
      </c>
      <c r="X101" t="s">
        <v>1028</v>
      </c>
      <c r="Y101" t="s">
        <v>49</v>
      </c>
      <c r="Z101" t="s">
        <v>50</v>
      </c>
      <c r="AC101" t="s">
        <v>1029</v>
      </c>
      <c r="AD101" t="s">
        <v>880</v>
      </c>
      <c r="AE101" t="s">
        <v>254</v>
      </c>
      <c r="AF101" t="s">
        <v>880</v>
      </c>
      <c r="AG101" t="s">
        <v>1030</v>
      </c>
      <c r="AH101" s="8" t="s">
        <v>1034</v>
      </c>
      <c r="AI101" t="s">
        <v>1032</v>
      </c>
      <c r="AJ101" t="s">
        <v>1035</v>
      </c>
    </row>
    <row r="102" spans="1:36" ht="17.25" hidden="1" customHeight="1" x14ac:dyDescent="0.2">
      <c r="A102" s="4" t="s">
        <v>1025</v>
      </c>
      <c r="B102" t="s">
        <v>633</v>
      </c>
      <c r="C102" t="s">
        <v>1026</v>
      </c>
      <c r="D102" t="s">
        <v>1027</v>
      </c>
      <c r="E102" t="s">
        <v>58</v>
      </c>
      <c r="F102" t="s">
        <v>86</v>
      </c>
      <c r="G102" s="5">
        <v>1200</v>
      </c>
      <c r="H102" t="s">
        <v>42</v>
      </c>
      <c r="I102" t="s">
        <v>43</v>
      </c>
      <c r="J102" t="s">
        <v>45</v>
      </c>
      <c r="K102" t="s">
        <v>45</v>
      </c>
      <c r="L102" t="s">
        <v>45</v>
      </c>
      <c r="N102" s="6">
        <v>2018</v>
      </c>
      <c r="R102" s="7">
        <v>29.909414999999999</v>
      </c>
      <c r="S102" s="7">
        <v>31.755839999999999</v>
      </c>
      <c r="T102" t="s">
        <v>504</v>
      </c>
      <c r="U102" t="s">
        <v>1028</v>
      </c>
      <c r="X102" t="s">
        <v>1028</v>
      </c>
      <c r="Y102" t="s">
        <v>49</v>
      </c>
      <c r="Z102" t="s">
        <v>50</v>
      </c>
      <c r="AC102" t="s">
        <v>1029</v>
      </c>
      <c r="AD102" t="s">
        <v>880</v>
      </c>
      <c r="AE102" t="s">
        <v>254</v>
      </c>
      <c r="AF102" t="s">
        <v>880</v>
      </c>
      <c r="AG102" t="s">
        <v>1030</v>
      </c>
      <c r="AH102" s="8" t="s">
        <v>1036</v>
      </c>
      <c r="AI102" t="s">
        <v>1032</v>
      </c>
      <c r="AJ102" t="s">
        <v>1037</v>
      </c>
    </row>
    <row r="103" spans="1:36" ht="17.25" hidden="1" customHeight="1" x14ac:dyDescent="0.2">
      <c r="A103" s="4" t="s">
        <v>1025</v>
      </c>
      <c r="B103" t="s">
        <v>633</v>
      </c>
      <c r="C103" t="s">
        <v>1026</v>
      </c>
      <c r="D103" t="s">
        <v>1027</v>
      </c>
      <c r="E103" t="s">
        <v>191</v>
      </c>
      <c r="F103" t="s">
        <v>86</v>
      </c>
      <c r="G103" s="5">
        <v>1200</v>
      </c>
      <c r="H103" t="s">
        <v>42</v>
      </c>
      <c r="I103" t="s">
        <v>43</v>
      </c>
      <c r="J103" t="s">
        <v>45</v>
      </c>
      <c r="K103" t="s">
        <v>45</v>
      </c>
      <c r="L103" t="s">
        <v>45</v>
      </c>
      <c r="N103" s="6">
        <v>2018</v>
      </c>
      <c r="R103" s="7">
        <v>29.909414999999999</v>
      </c>
      <c r="S103" s="7">
        <v>31.755839999999999</v>
      </c>
      <c r="T103" t="s">
        <v>504</v>
      </c>
      <c r="U103" t="s">
        <v>1028</v>
      </c>
      <c r="X103" t="s">
        <v>1028</v>
      </c>
      <c r="Y103" t="s">
        <v>49</v>
      </c>
      <c r="Z103" t="s">
        <v>50</v>
      </c>
      <c r="AC103" t="s">
        <v>1029</v>
      </c>
      <c r="AD103" t="s">
        <v>880</v>
      </c>
      <c r="AE103" t="s">
        <v>254</v>
      </c>
      <c r="AF103" t="s">
        <v>880</v>
      </c>
      <c r="AG103" t="s">
        <v>1030</v>
      </c>
      <c r="AH103" s="8" t="s">
        <v>1038</v>
      </c>
      <c r="AI103" t="s">
        <v>1032</v>
      </c>
      <c r="AJ103" t="s">
        <v>1039</v>
      </c>
    </row>
    <row r="104" spans="1:36" ht="17.25" hidden="1" customHeight="1" x14ac:dyDescent="0.2">
      <c r="A104" s="4" t="s">
        <v>1062</v>
      </c>
      <c r="B104" t="s">
        <v>633</v>
      </c>
      <c r="C104" t="s">
        <v>1063</v>
      </c>
      <c r="D104" t="s">
        <v>1064</v>
      </c>
      <c r="E104" t="s">
        <v>1065</v>
      </c>
      <c r="F104" t="s">
        <v>64</v>
      </c>
      <c r="G104" s="5">
        <v>168</v>
      </c>
      <c r="H104" t="s">
        <v>42</v>
      </c>
      <c r="I104" t="s">
        <v>65</v>
      </c>
      <c r="J104" t="s">
        <v>45</v>
      </c>
      <c r="K104" t="s">
        <v>45</v>
      </c>
      <c r="L104" t="s">
        <v>45</v>
      </c>
      <c r="N104" s="6">
        <v>2016</v>
      </c>
      <c r="R104" s="7">
        <v>31.182647599999999</v>
      </c>
      <c r="S104" s="7">
        <v>30.525030999999998</v>
      </c>
      <c r="T104" t="s">
        <v>46</v>
      </c>
      <c r="U104" t="s">
        <v>989</v>
      </c>
      <c r="V104" t="s">
        <v>990</v>
      </c>
      <c r="X104" t="s">
        <v>849</v>
      </c>
      <c r="Y104" t="s">
        <v>49</v>
      </c>
      <c r="Z104" t="s">
        <v>50</v>
      </c>
      <c r="AC104" t="s">
        <v>1066</v>
      </c>
      <c r="AD104" t="s">
        <v>52</v>
      </c>
      <c r="AE104" t="s">
        <v>131</v>
      </c>
      <c r="AF104" t="s">
        <v>52</v>
      </c>
      <c r="AG104" t="s">
        <v>1067</v>
      </c>
      <c r="AH104" s="8">
        <v>1266222</v>
      </c>
      <c r="AI104" t="s">
        <v>1068</v>
      </c>
      <c r="AJ104" t="s">
        <v>1069</v>
      </c>
    </row>
    <row r="105" spans="1:36" ht="17.25" hidden="1" customHeight="1" x14ac:dyDescent="0.2">
      <c r="A105" s="4" t="s">
        <v>1062</v>
      </c>
      <c r="B105" t="s">
        <v>633</v>
      </c>
      <c r="C105" t="s">
        <v>1063</v>
      </c>
      <c r="D105" t="s">
        <v>1064</v>
      </c>
      <c r="E105" t="s">
        <v>1070</v>
      </c>
      <c r="F105" t="s">
        <v>64</v>
      </c>
      <c r="G105" s="5">
        <v>168</v>
      </c>
      <c r="H105" t="s">
        <v>42</v>
      </c>
      <c r="I105" t="s">
        <v>65</v>
      </c>
      <c r="J105" t="s">
        <v>45</v>
      </c>
      <c r="K105" t="s">
        <v>45</v>
      </c>
      <c r="L105" t="s">
        <v>45</v>
      </c>
      <c r="N105" s="6">
        <v>2016</v>
      </c>
      <c r="R105" s="7">
        <v>31.182647599999999</v>
      </c>
      <c r="S105" s="7">
        <v>30.525030999999998</v>
      </c>
      <c r="T105" t="s">
        <v>46</v>
      </c>
      <c r="U105" t="s">
        <v>989</v>
      </c>
      <c r="V105" t="s">
        <v>990</v>
      </c>
      <c r="X105" t="s">
        <v>849</v>
      </c>
      <c r="Y105" t="s">
        <v>49</v>
      </c>
      <c r="Z105" t="s">
        <v>50</v>
      </c>
      <c r="AC105" t="s">
        <v>1071</v>
      </c>
      <c r="AD105" t="s">
        <v>52</v>
      </c>
      <c r="AE105" t="s">
        <v>131</v>
      </c>
      <c r="AF105" t="s">
        <v>52</v>
      </c>
      <c r="AG105" t="s">
        <v>1067</v>
      </c>
      <c r="AH105" s="8">
        <v>1266223</v>
      </c>
      <c r="AI105" t="s">
        <v>1068</v>
      </c>
      <c r="AJ105" t="s">
        <v>1072</v>
      </c>
    </row>
    <row r="106" spans="1:36" ht="17.25" hidden="1" customHeight="1" x14ac:dyDescent="0.2">
      <c r="A106" s="4" t="s">
        <v>1073</v>
      </c>
      <c r="B106" t="s">
        <v>633</v>
      </c>
      <c r="C106" t="s">
        <v>1074</v>
      </c>
      <c r="D106" t="s">
        <v>1075</v>
      </c>
      <c r="E106" t="s">
        <v>40</v>
      </c>
      <c r="F106" t="s">
        <v>64</v>
      </c>
      <c r="G106" s="5">
        <v>750</v>
      </c>
      <c r="H106" t="s">
        <v>42</v>
      </c>
      <c r="I106" t="s">
        <v>43</v>
      </c>
      <c r="J106" t="s">
        <v>45</v>
      </c>
      <c r="K106" t="s">
        <v>45</v>
      </c>
      <c r="L106" t="s">
        <v>45</v>
      </c>
      <c r="N106" s="6">
        <v>2015</v>
      </c>
      <c r="R106" s="7">
        <v>30.2483</v>
      </c>
      <c r="S106" s="7">
        <v>30.947099999999999</v>
      </c>
      <c r="T106" t="s">
        <v>46</v>
      </c>
      <c r="U106" t="s">
        <v>1076</v>
      </c>
      <c r="V106" t="s">
        <v>1077</v>
      </c>
      <c r="X106" t="s">
        <v>637</v>
      </c>
      <c r="Y106" t="s">
        <v>49</v>
      </c>
      <c r="Z106" t="s">
        <v>50</v>
      </c>
      <c r="AA106" t="s">
        <v>1078</v>
      </c>
      <c r="AC106" t="s">
        <v>1079</v>
      </c>
      <c r="AD106" t="s">
        <v>52</v>
      </c>
      <c r="AE106" t="s">
        <v>131</v>
      </c>
      <c r="AF106" t="s">
        <v>52</v>
      </c>
      <c r="AG106" t="s">
        <v>1080</v>
      </c>
      <c r="AH106" s="8" t="s">
        <v>1081</v>
      </c>
      <c r="AI106" t="s">
        <v>1082</v>
      </c>
      <c r="AJ106" t="s">
        <v>1083</v>
      </c>
    </row>
    <row r="107" spans="1:36" ht="17.25" hidden="1" customHeight="1" x14ac:dyDescent="0.2">
      <c r="A107" s="4" t="s">
        <v>1073</v>
      </c>
      <c r="B107" t="s">
        <v>633</v>
      </c>
      <c r="C107" t="s">
        <v>1074</v>
      </c>
      <c r="D107" t="s">
        <v>1075</v>
      </c>
      <c r="E107" t="s">
        <v>56</v>
      </c>
      <c r="F107" t="s">
        <v>64</v>
      </c>
      <c r="G107" s="5">
        <v>750</v>
      </c>
      <c r="H107" t="s">
        <v>42</v>
      </c>
      <c r="I107" t="s">
        <v>43</v>
      </c>
      <c r="J107" t="s">
        <v>45</v>
      </c>
      <c r="K107" t="s">
        <v>45</v>
      </c>
      <c r="L107" t="s">
        <v>45</v>
      </c>
      <c r="N107" s="6">
        <v>2015</v>
      </c>
      <c r="R107" s="7">
        <v>30.2483</v>
      </c>
      <c r="S107" s="7">
        <v>30.947099999999999</v>
      </c>
      <c r="T107" t="s">
        <v>46</v>
      </c>
      <c r="U107" t="s">
        <v>1076</v>
      </c>
      <c r="V107" t="s">
        <v>1077</v>
      </c>
      <c r="X107" t="s">
        <v>637</v>
      </c>
      <c r="Y107" t="s">
        <v>49</v>
      </c>
      <c r="Z107" t="s">
        <v>50</v>
      </c>
      <c r="AA107" t="s">
        <v>1078</v>
      </c>
      <c r="AC107" t="s">
        <v>1079</v>
      </c>
      <c r="AD107" t="s">
        <v>52</v>
      </c>
      <c r="AE107" t="s">
        <v>131</v>
      </c>
      <c r="AF107" t="s">
        <v>52</v>
      </c>
      <c r="AG107" t="s">
        <v>1080</v>
      </c>
      <c r="AH107" s="8" t="s">
        <v>1084</v>
      </c>
      <c r="AI107" t="s">
        <v>1082</v>
      </c>
      <c r="AJ107" t="s">
        <v>1085</v>
      </c>
    </row>
    <row r="108" spans="1:36" ht="17.25" hidden="1" customHeight="1" x14ac:dyDescent="0.2">
      <c r="A108" s="4" t="s">
        <v>1073</v>
      </c>
      <c r="B108" t="s">
        <v>633</v>
      </c>
      <c r="C108" t="s">
        <v>1074</v>
      </c>
      <c r="D108" t="s">
        <v>1075</v>
      </c>
      <c r="E108" t="s">
        <v>58</v>
      </c>
      <c r="F108" t="s">
        <v>64</v>
      </c>
      <c r="G108" s="5">
        <v>750</v>
      </c>
      <c r="H108" t="s">
        <v>42</v>
      </c>
      <c r="I108" t="s">
        <v>43</v>
      </c>
      <c r="J108" t="s">
        <v>45</v>
      </c>
      <c r="K108" t="s">
        <v>45</v>
      </c>
      <c r="L108" t="s">
        <v>45</v>
      </c>
      <c r="N108" s="6">
        <v>2015</v>
      </c>
      <c r="R108" s="7">
        <v>30.2483</v>
      </c>
      <c r="S108" s="7">
        <v>30.947099999999999</v>
      </c>
      <c r="T108" t="s">
        <v>46</v>
      </c>
      <c r="U108" t="s">
        <v>1076</v>
      </c>
      <c r="V108" t="s">
        <v>1077</v>
      </c>
      <c r="X108" t="s">
        <v>637</v>
      </c>
      <c r="Y108" t="s">
        <v>49</v>
      </c>
      <c r="Z108" t="s">
        <v>50</v>
      </c>
      <c r="AA108" t="s">
        <v>1078</v>
      </c>
      <c r="AC108" t="s">
        <v>1079</v>
      </c>
      <c r="AD108" t="s">
        <v>52</v>
      </c>
      <c r="AE108" t="s">
        <v>131</v>
      </c>
      <c r="AF108" t="s">
        <v>52</v>
      </c>
      <c r="AG108" t="s">
        <v>1080</v>
      </c>
      <c r="AH108" s="8" t="s">
        <v>1086</v>
      </c>
      <c r="AI108" t="s">
        <v>1082</v>
      </c>
      <c r="AJ108" t="s">
        <v>1087</v>
      </c>
    </row>
    <row r="109" spans="1:36" ht="17.25" hidden="1" customHeight="1" x14ac:dyDescent="0.2">
      <c r="A109" s="4" t="s">
        <v>1137</v>
      </c>
      <c r="B109" t="s">
        <v>633</v>
      </c>
      <c r="C109" t="s">
        <v>1138</v>
      </c>
      <c r="D109" t="s">
        <v>707</v>
      </c>
      <c r="E109" t="s">
        <v>40</v>
      </c>
      <c r="F109" t="s">
        <v>543</v>
      </c>
      <c r="G109" s="5">
        <v>25</v>
      </c>
      <c r="H109" t="s">
        <v>42</v>
      </c>
      <c r="I109" t="s">
        <v>65</v>
      </c>
      <c r="J109" t="s">
        <v>45</v>
      </c>
      <c r="N109" s="6">
        <v>2015</v>
      </c>
      <c r="R109" s="7">
        <v>28.313188</v>
      </c>
      <c r="S109" s="7">
        <v>30.710529000000001</v>
      </c>
      <c r="T109" t="s">
        <v>46</v>
      </c>
      <c r="U109" t="s">
        <v>1139</v>
      </c>
      <c r="X109" t="s">
        <v>1000</v>
      </c>
      <c r="Y109" t="s">
        <v>49</v>
      </c>
      <c r="Z109" t="s">
        <v>50</v>
      </c>
      <c r="AD109" t="s">
        <v>52</v>
      </c>
      <c r="AE109" t="s">
        <v>131</v>
      </c>
      <c r="AF109" t="s">
        <v>52</v>
      </c>
      <c r="AG109" t="s">
        <v>1140</v>
      </c>
      <c r="AH109" s="24">
        <v>1284014</v>
      </c>
      <c r="AI109" t="s">
        <v>1141</v>
      </c>
      <c r="AJ109" t="s">
        <v>1142</v>
      </c>
    </row>
    <row r="110" spans="1:36" ht="17.25" hidden="1" customHeight="1" x14ac:dyDescent="0.2">
      <c r="A110" s="4" t="s">
        <v>1137</v>
      </c>
      <c r="B110" t="s">
        <v>633</v>
      </c>
      <c r="C110" t="s">
        <v>1138</v>
      </c>
      <c r="D110" t="s">
        <v>707</v>
      </c>
      <c r="E110" t="s">
        <v>56</v>
      </c>
      <c r="F110" t="s">
        <v>543</v>
      </c>
      <c r="G110" s="5">
        <v>25</v>
      </c>
      <c r="H110" t="s">
        <v>42</v>
      </c>
      <c r="I110" t="s">
        <v>65</v>
      </c>
      <c r="J110" t="s">
        <v>45</v>
      </c>
      <c r="N110" s="6">
        <v>2015</v>
      </c>
      <c r="R110" s="7">
        <v>28.313188</v>
      </c>
      <c r="S110" s="7">
        <v>30.710529000000001</v>
      </c>
      <c r="T110" t="s">
        <v>46</v>
      </c>
      <c r="U110" t="s">
        <v>1139</v>
      </c>
      <c r="X110" t="s">
        <v>1000</v>
      </c>
      <c r="Y110" t="s">
        <v>49</v>
      </c>
      <c r="Z110" t="s">
        <v>50</v>
      </c>
      <c r="AD110" t="s">
        <v>52</v>
      </c>
      <c r="AE110" t="s">
        <v>131</v>
      </c>
      <c r="AF110" t="s">
        <v>52</v>
      </c>
      <c r="AG110" t="s">
        <v>1140</v>
      </c>
      <c r="AH110" s="24">
        <v>1284015</v>
      </c>
      <c r="AI110" t="s">
        <v>1141</v>
      </c>
      <c r="AJ110" t="s">
        <v>1143</v>
      </c>
    </row>
    <row r="111" spans="1:36" ht="17.25" hidden="1" customHeight="1" x14ac:dyDescent="0.2">
      <c r="A111" s="4" t="s">
        <v>1144</v>
      </c>
      <c r="B111" t="s">
        <v>633</v>
      </c>
      <c r="C111" t="s">
        <v>1145</v>
      </c>
      <c r="D111" t="s">
        <v>1146</v>
      </c>
      <c r="E111" t="s">
        <v>40</v>
      </c>
      <c r="F111" t="s">
        <v>1147</v>
      </c>
      <c r="G111" s="5">
        <v>48</v>
      </c>
      <c r="H111" t="s">
        <v>42</v>
      </c>
      <c r="I111" t="s">
        <v>65</v>
      </c>
      <c r="J111" t="s">
        <v>45</v>
      </c>
      <c r="K111" t="s">
        <v>87</v>
      </c>
      <c r="N111" s="6">
        <v>2016</v>
      </c>
      <c r="R111" s="7">
        <v>27.893346500387501</v>
      </c>
      <c r="S111" s="7">
        <v>34.2793812040061</v>
      </c>
      <c r="T111" t="s">
        <v>46</v>
      </c>
      <c r="U111" t="s">
        <v>1148</v>
      </c>
      <c r="X111" t="s">
        <v>1149</v>
      </c>
      <c r="Y111" t="s">
        <v>49</v>
      </c>
      <c r="Z111" t="s">
        <v>50</v>
      </c>
      <c r="AD111" t="s">
        <v>52</v>
      </c>
      <c r="AE111" t="s">
        <v>131</v>
      </c>
      <c r="AF111" t="s">
        <v>52</v>
      </c>
      <c r="AG111" t="s">
        <v>1150</v>
      </c>
      <c r="AH111" s="24">
        <v>1191468</v>
      </c>
      <c r="AI111" t="s">
        <v>1151</v>
      </c>
      <c r="AJ111" t="s">
        <v>1152</v>
      </c>
    </row>
    <row r="112" spans="1:36" ht="17.25" hidden="1" customHeight="1" x14ac:dyDescent="0.2">
      <c r="A112" s="4" t="s">
        <v>1144</v>
      </c>
      <c r="B112" t="s">
        <v>633</v>
      </c>
      <c r="C112" t="s">
        <v>1145</v>
      </c>
      <c r="D112" t="s">
        <v>1146</v>
      </c>
      <c r="E112" t="s">
        <v>56</v>
      </c>
      <c r="F112" t="s">
        <v>1147</v>
      </c>
      <c r="G112" s="5">
        <v>48</v>
      </c>
      <c r="H112" t="s">
        <v>42</v>
      </c>
      <c r="I112" t="s">
        <v>65</v>
      </c>
      <c r="J112" t="s">
        <v>45</v>
      </c>
      <c r="K112" t="s">
        <v>87</v>
      </c>
      <c r="N112" s="6">
        <v>2016</v>
      </c>
      <c r="R112" s="7">
        <v>27.893346500387501</v>
      </c>
      <c r="S112" s="7">
        <v>34.2793812040061</v>
      </c>
      <c r="T112" t="s">
        <v>46</v>
      </c>
      <c r="U112" t="s">
        <v>1148</v>
      </c>
      <c r="X112" t="s">
        <v>1149</v>
      </c>
      <c r="Y112" t="s">
        <v>49</v>
      </c>
      <c r="Z112" t="s">
        <v>50</v>
      </c>
      <c r="AD112" t="s">
        <v>52</v>
      </c>
      <c r="AE112" t="s">
        <v>131</v>
      </c>
      <c r="AF112" t="s">
        <v>52</v>
      </c>
      <c r="AG112" t="s">
        <v>1150</v>
      </c>
      <c r="AH112" s="6">
        <v>1310090</v>
      </c>
      <c r="AI112" t="s">
        <v>1151</v>
      </c>
      <c r="AJ112" t="s">
        <v>1153</v>
      </c>
    </row>
    <row r="113" spans="1:36" ht="17.25" hidden="1" customHeight="1" x14ac:dyDescent="0.2">
      <c r="A113" s="4" t="s">
        <v>1144</v>
      </c>
      <c r="B113" t="s">
        <v>633</v>
      </c>
      <c r="C113" t="s">
        <v>1145</v>
      </c>
      <c r="D113" t="s">
        <v>1146</v>
      </c>
      <c r="E113" t="s">
        <v>58</v>
      </c>
      <c r="F113" t="s">
        <v>1147</v>
      </c>
      <c r="G113" s="5">
        <v>48</v>
      </c>
      <c r="H113" t="s">
        <v>42</v>
      </c>
      <c r="I113" t="s">
        <v>65</v>
      </c>
      <c r="J113" t="s">
        <v>45</v>
      </c>
      <c r="K113" t="s">
        <v>87</v>
      </c>
      <c r="N113" s="6">
        <v>2016</v>
      </c>
      <c r="R113" s="7">
        <v>27.893346500387501</v>
      </c>
      <c r="S113" s="7">
        <v>34.2793812040061</v>
      </c>
      <c r="T113" t="s">
        <v>46</v>
      </c>
      <c r="U113" t="s">
        <v>1148</v>
      </c>
      <c r="X113" t="s">
        <v>1149</v>
      </c>
      <c r="Y113" t="s">
        <v>49</v>
      </c>
      <c r="Z113" t="s">
        <v>50</v>
      </c>
      <c r="AD113" t="s">
        <v>52</v>
      </c>
      <c r="AE113" t="s">
        <v>131</v>
      </c>
      <c r="AF113" t="s">
        <v>52</v>
      </c>
      <c r="AG113" t="s">
        <v>1150</v>
      </c>
      <c r="AH113" s="6">
        <v>1310091</v>
      </c>
      <c r="AI113" t="s">
        <v>1151</v>
      </c>
      <c r="AJ113" t="s">
        <v>1154</v>
      </c>
    </row>
    <row r="114" spans="1:36" ht="17.25" hidden="1" customHeight="1" x14ac:dyDescent="0.2">
      <c r="A114" s="4" t="s">
        <v>1144</v>
      </c>
      <c r="B114" t="s">
        <v>633</v>
      </c>
      <c r="C114" t="s">
        <v>1145</v>
      </c>
      <c r="D114" t="s">
        <v>1146</v>
      </c>
      <c r="E114" t="s">
        <v>191</v>
      </c>
      <c r="F114" t="s">
        <v>1147</v>
      </c>
      <c r="G114" s="5">
        <v>48</v>
      </c>
      <c r="H114" t="s">
        <v>42</v>
      </c>
      <c r="I114" t="s">
        <v>65</v>
      </c>
      <c r="J114" t="s">
        <v>45</v>
      </c>
      <c r="K114" t="s">
        <v>87</v>
      </c>
      <c r="N114" s="6">
        <v>2016</v>
      </c>
      <c r="R114" s="7">
        <v>27.893346500387501</v>
      </c>
      <c r="S114" s="7">
        <v>34.2793812040061</v>
      </c>
      <c r="T114" t="s">
        <v>46</v>
      </c>
      <c r="U114" t="s">
        <v>1148</v>
      </c>
      <c r="X114" t="s">
        <v>1149</v>
      </c>
      <c r="Y114" t="s">
        <v>49</v>
      </c>
      <c r="Z114" t="s">
        <v>50</v>
      </c>
      <c r="AD114" t="s">
        <v>52</v>
      </c>
      <c r="AE114" t="s">
        <v>131</v>
      </c>
      <c r="AF114" t="s">
        <v>52</v>
      </c>
      <c r="AG114" t="s">
        <v>1150</v>
      </c>
      <c r="AH114" s="24">
        <v>1310092</v>
      </c>
      <c r="AI114" t="s">
        <v>1151</v>
      </c>
      <c r="AJ114" t="s">
        <v>1155</v>
      </c>
    </row>
    <row r="115" spans="1:36" ht="17.25" hidden="1" customHeight="1" x14ac:dyDescent="0.2">
      <c r="A115" s="4" t="s">
        <v>1144</v>
      </c>
      <c r="B115" t="s">
        <v>633</v>
      </c>
      <c r="C115" t="s">
        <v>1145</v>
      </c>
      <c r="D115" t="s">
        <v>1146</v>
      </c>
      <c r="E115" t="s">
        <v>335</v>
      </c>
      <c r="F115" t="s">
        <v>1147</v>
      </c>
      <c r="G115" s="5">
        <v>48</v>
      </c>
      <c r="H115" t="s">
        <v>42</v>
      </c>
      <c r="I115" t="s">
        <v>65</v>
      </c>
      <c r="J115" t="s">
        <v>45</v>
      </c>
      <c r="K115" t="s">
        <v>87</v>
      </c>
      <c r="N115" s="6">
        <v>2016</v>
      </c>
      <c r="R115" s="7">
        <v>27.893346500387501</v>
      </c>
      <c r="S115" s="7">
        <v>34.2793812040061</v>
      </c>
      <c r="T115" t="s">
        <v>46</v>
      </c>
      <c r="U115" t="s">
        <v>1148</v>
      </c>
      <c r="X115" t="s">
        <v>1149</v>
      </c>
      <c r="Y115" t="s">
        <v>49</v>
      </c>
      <c r="Z115" t="s">
        <v>50</v>
      </c>
      <c r="AD115" t="s">
        <v>52</v>
      </c>
      <c r="AE115" t="s">
        <v>131</v>
      </c>
      <c r="AF115" t="s">
        <v>52</v>
      </c>
      <c r="AG115" t="s">
        <v>1150</v>
      </c>
      <c r="AH115" s="24">
        <v>1310093</v>
      </c>
      <c r="AI115" t="s">
        <v>1151</v>
      </c>
      <c r="AJ115" t="s">
        <v>1156</v>
      </c>
    </row>
    <row r="116" spans="1:36" ht="17.25" hidden="1" customHeight="1" x14ac:dyDescent="0.2">
      <c r="A116" s="4" t="s">
        <v>1144</v>
      </c>
      <c r="B116" t="s">
        <v>633</v>
      </c>
      <c r="C116" t="s">
        <v>1145</v>
      </c>
      <c r="D116" t="s">
        <v>1146</v>
      </c>
      <c r="E116" t="s">
        <v>1157</v>
      </c>
      <c r="F116" t="s">
        <v>1147</v>
      </c>
      <c r="G116" s="5">
        <v>48</v>
      </c>
      <c r="H116" t="s">
        <v>42</v>
      </c>
      <c r="I116" t="s">
        <v>65</v>
      </c>
      <c r="J116" t="s">
        <v>45</v>
      </c>
      <c r="K116" t="s">
        <v>87</v>
      </c>
      <c r="N116" s="6">
        <v>2016</v>
      </c>
      <c r="R116" s="7">
        <v>27.893346500387501</v>
      </c>
      <c r="S116" s="7">
        <v>34.2793812040061</v>
      </c>
      <c r="T116" t="s">
        <v>46</v>
      </c>
      <c r="U116" t="s">
        <v>1148</v>
      </c>
      <c r="X116" t="s">
        <v>1149</v>
      </c>
      <c r="Y116" t="s">
        <v>49</v>
      </c>
      <c r="Z116" t="s">
        <v>50</v>
      </c>
      <c r="AD116" t="s">
        <v>52</v>
      </c>
      <c r="AE116" t="s">
        <v>131</v>
      </c>
      <c r="AF116" t="s">
        <v>52</v>
      </c>
      <c r="AG116" t="s">
        <v>1150</v>
      </c>
      <c r="AH116" s="24">
        <v>1310123</v>
      </c>
      <c r="AI116" t="s">
        <v>1151</v>
      </c>
      <c r="AJ116" t="s">
        <v>1158</v>
      </c>
    </row>
    <row r="117" spans="1:36" ht="17.25" hidden="1" customHeight="1" x14ac:dyDescent="0.2">
      <c r="A117" s="4" t="s">
        <v>1189</v>
      </c>
      <c r="B117" t="s">
        <v>633</v>
      </c>
      <c r="C117" t="s">
        <v>1190</v>
      </c>
      <c r="D117" t="s">
        <v>1191</v>
      </c>
      <c r="E117" t="s">
        <v>40</v>
      </c>
      <c r="F117" t="s">
        <v>64</v>
      </c>
      <c r="G117" s="5">
        <v>650</v>
      </c>
      <c r="H117" t="s">
        <v>42</v>
      </c>
      <c r="I117" t="s">
        <v>240</v>
      </c>
      <c r="J117" t="s">
        <v>45</v>
      </c>
      <c r="K117" t="s">
        <v>45</v>
      </c>
      <c r="L117" t="s">
        <v>45</v>
      </c>
      <c r="N117" s="6">
        <v>2018</v>
      </c>
      <c r="R117" s="28" t="s">
        <v>1192</v>
      </c>
      <c r="S117" s="28" t="s">
        <v>1193</v>
      </c>
      <c r="T117" t="s">
        <v>46</v>
      </c>
      <c r="U117" t="s">
        <v>808</v>
      </c>
      <c r="V117" t="s">
        <v>808</v>
      </c>
      <c r="X117" t="s">
        <v>795</v>
      </c>
      <c r="Y117" t="s">
        <v>49</v>
      </c>
      <c r="Z117" t="s">
        <v>50</v>
      </c>
      <c r="AD117" t="s">
        <v>52</v>
      </c>
      <c r="AE117" t="s">
        <v>254</v>
      </c>
      <c r="AF117" t="s">
        <v>52</v>
      </c>
      <c r="AG117" t="s">
        <v>1194</v>
      </c>
      <c r="AH117" s="8">
        <v>1230864</v>
      </c>
      <c r="AI117" t="s">
        <v>1195</v>
      </c>
      <c r="AJ117" t="s">
        <v>1196</v>
      </c>
    </row>
    <row r="118" spans="1:36" ht="17.25" hidden="1" customHeight="1" x14ac:dyDescent="0.2">
      <c r="A118" s="4" t="s">
        <v>1189</v>
      </c>
      <c r="B118" t="s">
        <v>633</v>
      </c>
      <c r="C118" t="s">
        <v>1190</v>
      </c>
      <c r="D118" t="s">
        <v>1191</v>
      </c>
      <c r="E118" t="s">
        <v>56</v>
      </c>
      <c r="F118" t="s">
        <v>64</v>
      </c>
      <c r="G118" s="5">
        <v>650</v>
      </c>
      <c r="H118" t="s">
        <v>42</v>
      </c>
      <c r="I118" t="s">
        <v>240</v>
      </c>
      <c r="J118" t="s">
        <v>45</v>
      </c>
      <c r="K118" t="s">
        <v>45</v>
      </c>
      <c r="L118" t="s">
        <v>45</v>
      </c>
      <c r="N118" s="6">
        <v>2019</v>
      </c>
      <c r="R118" s="28" t="s">
        <v>1192</v>
      </c>
      <c r="S118" s="28" t="s">
        <v>1193</v>
      </c>
      <c r="T118" t="s">
        <v>46</v>
      </c>
      <c r="U118" t="s">
        <v>808</v>
      </c>
      <c r="V118" t="s">
        <v>808</v>
      </c>
      <c r="X118" t="s">
        <v>795</v>
      </c>
      <c r="Y118" t="s">
        <v>49</v>
      </c>
      <c r="Z118" t="s">
        <v>50</v>
      </c>
      <c r="AD118" t="s">
        <v>52</v>
      </c>
      <c r="AE118" t="s">
        <v>254</v>
      </c>
      <c r="AF118" t="s">
        <v>52</v>
      </c>
      <c r="AG118" t="s">
        <v>1194</v>
      </c>
      <c r="AH118" s="27">
        <v>1230865</v>
      </c>
      <c r="AI118" t="s">
        <v>1195</v>
      </c>
      <c r="AJ118" t="s">
        <v>1197</v>
      </c>
    </row>
    <row r="119" spans="1:36" ht="17.25" hidden="1" customHeight="1" x14ac:dyDescent="0.2">
      <c r="A119" s="4" t="s">
        <v>1189</v>
      </c>
      <c r="B119" t="s">
        <v>633</v>
      </c>
      <c r="C119" t="s">
        <v>1190</v>
      </c>
      <c r="D119" t="s">
        <v>1191</v>
      </c>
      <c r="E119" t="s">
        <v>58</v>
      </c>
      <c r="F119" t="s">
        <v>64</v>
      </c>
      <c r="G119" s="5">
        <v>650</v>
      </c>
      <c r="H119" t="s">
        <v>42</v>
      </c>
      <c r="I119" t="s">
        <v>240</v>
      </c>
      <c r="J119" t="s">
        <v>45</v>
      </c>
      <c r="K119" t="s">
        <v>45</v>
      </c>
      <c r="L119" t="s">
        <v>45</v>
      </c>
      <c r="N119" s="24">
        <v>2019</v>
      </c>
      <c r="R119" s="28" t="s">
        <v>1192</v>
      </c>
      <c r="S119" s="28" t="s">
        <v>1193</v>
      </c>
      <c r="T119" t="s">
        <v>46</v>
      </c>
      <c r="U119" t="s">
        <v>808</v>
      </c>
      <c r="V119" t="s">
        <v>808</v>
      </c>
      <c r="X119" t="s">
        <v>795</v>
      </c>
      <c r="Y119" t="s">
        <v>49</v>
      </c>
      <c r="Z119" t="s">
        <v>50</v>
      </c>
      <c r="AD119" t="s">
        <v>52</v>
      </c>
      <c r="AE119" t="s">
        <v>254</v>
      </c>
      <c r="AF119" t="s">
        <v>52</v>
      </c>
      <c r="AG119" t="s">
        <v>1194</v>
      </c>
      <c r="AH119" s="27">
        <v>1242097</v>
      </c>
      <c r="AI119" t="s">
        <v>1195</v>
      </c>
      <c r="AJ119" t="s">
        <v>1198</v>
      </c>
    </row>
    <row r="120" spans="1:36" ht="17.25" hidden="1" customHeight="1" x14ac:dyDescent="0.2">
      <c r="A120" s="4" t="s">
        <v>1208</v>
      </c>
      <c r="B120" t="s">
        <v>633</v>
      </c>
      <c r="C120" t="s">
        <v>1209</v>
      </c>
      <c r="D120" t="s">
        <v>1210</v>
      </c>
      <c r="E120" t="s">
        <v>40</v>
      </c>
      <c r="F120" t="s">
        <v>64</v>
      </c>
      <c r="G120" s="5">
        <v>650</v>
      </c>
      <c r="H120" t="s">
        <v>42</v>
      </c>
      <c r="I120" t="s">
        <v>240</v>
      </c>
      <c r="J120" t="s">
        <v>45</v>
      </c>
      <c r="K120" t="s">
        <v>45</v>
      </c>
      <c r="L120" t="s">
        <v>45</v>
      </c>
      <c r="N120" s="6">
        <v>2017</v>
      </c>
      <c r="R120" s="7">
        <v>29.966833999999999</v>
      </c>
      <c r="S120" s="7">
        <v>32.549807000000001</v>
      </c>
      <c r="T120" t="s">
        <v>504</v>
      </c>
      <c r="U120" t="s">
        <v>679</v>
      </c>
      <c r="X120" t="s">
        <v>679</v>
      </c>
      <c r="Y120" t="s">
        <v>49</v>
      </c>
      <c r="Z120" t="s">
        <v>50</v>
      </c>
      <c r="AD120" t="s">
        <v>52</v>
      </c>
      <c r="AE120" t="s">
        <v>254</v>
      </c>
      <c r="AF120" t="s">
        <v>52</v>
      </c>
      <c r="AG120" t="s">
        <v>1211</v>
      </c>
      <c r="AH120" s="27">
        <v>1230930</v>
      </c>
      <c r="AI120" t="s">
        <v>1212</v>
      </c>
      <c r="AJ120" t="s">
        <v>1213</v>
      </c>
    </row>
    <row r="121" spans="1:36" ht="17.25" hidden="1" customHeight="1" x14ac:dyDescent="0.2">
      <c r="A121" s="4" t="s">
        <v>1229</v>
      </c>
      <c r="B121" t="s">
        <v>633</v>
      </c>
      <c r="C121" t="s">
        <v>1230</v>
      </c>
      <c r="D121" t="s">
        <v>1231</v>
      </c>
      <c r="E121" t="s">
        <v>58</v>
      </c>
      <c r="F121" t="s">
        <v>64</v>
      </c>
      <c r="G121" s="5">
        <v>650</v>
      </c>
      <c r="H121" t="s">
        <v>42</v>
      </c>
      <c r="I121" t="s">
        <v>240</v>
      </c>
      <c r="J121" t="s">
        <v>45</v>
      </c>
      <c r="K121" t="s">
        <v>45</v>
      </c>
      <c r="L121" t="s">
        <v>45</v>
      </c>
      <c r="N121" s="6">
        <v>2021</v>
      </c>
      <c r="R121" s="7">
        <v>27.212275000000002</v>
      </c>
      <c r="S121" s="7">
        <v>31.160844000000001</v>
      </c>
      <c r="T121" t="s">
        <v>46</v>
      </c>
      <c r="U121" t="s">
        <v>1232</v>
      </c>
      <c r="V121" t="s">
        <v>1233</v>
      </c>
      <c r="X121" t="s">
        <v>708</v>
      </c>
      <c r="Y121" t="s">
        <v>49</v>
      </c>
      <c r="Z121" t="s">
        <v>50</v>
      </c>
      <c r="AC121" t="s">
        <v>1234</v>
      </c>
      <c r="AD121" t="s">
        <v>52</v>
      </c>
      <c r="AE121" t="s">
        <v>352</v>
      </c>
      <c r="AF121" t="s">
        <v>52</v>
      </c>
      <c r="AG121" t="s">
        <v>1235</v>
      </c>
      <c r="AH121" s="27">
        <v>1282053</v>
      </c>
      <c r="AI121" t="s">
        <v>1236</v>
      </c>
      <c r="AJ121" t="s">
        <v>1239</v>
      </c>
    </row>
    <row r="122" spans="1:36" ht="17.25" hidden="1" customHeight="1" x14ac:dyDescent="0.2">
      <c r="A122" s="4" t="s">
        <v>1240</v>
      </c>
      <c r="B122" t="s">
        <v>633</v>
      </c>
      <c r="C122" t="s">
        <v>1241</v>
      </c>
      <c r="D122" t="s">
        <v>707</v>
      </c>
      <c r="E122" t="s">
        <v>40</v>
      </c>
      <c r="F122" t="s">
        <v>543</v>
      </c>
      <c r="G122" s="5">
        <v>25</v>
      </c>
      <c r="H122" t="s">
        <v>42</v>
      </c>
      <c r="I122" t="s">
        <v>65</v>
      </c>
      <c r="J122" t="s">
        <v>45</v>
      </c>
      <c r="N122" s="6">
        <v>2015</v>
      </c>
      <c r="R122" s="7">
        <v>27.276015999999998</v>
      </c>
      <c r="S122" s="7">
        <v>31.288526999999998</v>
      </c>
      <c r="T122" t="s">
        <v>46</v>
      </c>
      <c r="U122" t="s">
        <v>1242</v>
      </c>
      <c r="X122" t="s">
        <v>708</v>
      </c>
      <c r="Y122" t="s">
        <v>49</v>
      </c>
      <c r="Z122" t="s">
        <v>50</v>
      </c>
      <c r="AD122" t="s">
        <v>52</v>
      </c>
      <c r="AE122" t="s">
        <v>131</v>
      </c>
      <c r="AF122" t="s">
        <v>52</v>
      </c>
      <c r="AG122" t="s">
        <v>1243</v>
      </c>
      <c r="AH122" s="6">
        <v>1284010</v>
      </c>
      <c r="AI122" t="s">
        <v>1244</v>
      </c>
      <c r="AJ122" t="s">
        <v>1245</v>
      </c>
    </row>
    <row r="123" spans="1:36" ht="17.25" hidden="1" customHeight="1" x14ac:dyDescent="0.2">
      <c r="A123" s="4" t="s">
        <v>1240</v>
      </c>
      <c r="B123" t="s">
        <v>633</v>
      </c>
      <c r="C123" t="s">
        <v>1241</v>
      </c>
      <c r="D123" t="s">
        <v>707</v>
      </c>
      <c r="E123" t="s">
        <v>56</v>
      </c>
      <c r="F123" t="s">
        <v>543</v>
      </c>
      <c r="G123" s="5">
        <v>25</v>
      </c>
      <c r="H123" t="s">
        <v>42</v>
      </c>
      <c r="I123" t="s">
        <v>65</v>
      </c>
      <c r="J123" t="s">
        <v>45</v>
      </c>
      <c r="N123" s="6">
        <v>2015</v>
      </c>
      <c r="R123" s="7">
        <v>27.276015999999998</v>
      </c>
      <c r="S123" s="7">
        <v>31.288526999999998</v>
      </c>
      <c r="T123" t="s">
        <v>46</v>
      </c>
      <c r="U123" t="s">
        <v>1242</v>
      </c>
      <c r="X123" t="s">
        <v>708</v>
      </c>
      <c r="Y123" t="s">
        <v>49</v>
      </c>
      <c r="Z123" t="s">
        <v>50</v>
      </c>
      <c r="AD123" t="s">
        <v>52</v>
      </c>
      <c r="AE123" t="s">
        <v>131</v>
      </c>
      <c r="AF123" t="s">
        <v>52</v>
      </c>
      <c r="AG123" t="s">
        <v>1243</v>
      </c>
      <c r="AH123" s="6">
        <v>1284011</v>
      </c>
      <c r="AI123" t="s">
        <v>1244</v>
      </c>
      <c r="AJ123" t="s">
        <v>1246</v>
      </c>
    </row>
    <row r="124" spans="1:36" ht="17.25" hidden="1" customHeight="1" x14ac:dyDescent="0.2">
      <c r="A124" s="4" t="s">
        <v>1247</v>
      </c>
      <c r="B124" t="s">
        <v>633</v>
      </c>
      <c r="C124" t="s">
        <v>1248</v>
      </c>
      <c r="D124" t="s">
        <v>1249</v>
      </c>
      <c r="E124" t="s">
        <v>40</v>
      </c>
      <c r="F124" t="s">
        <v>64</v>
      </c>
      <c r="G124" s="5">
        <v>750</v>
      </c>
      <c r="H124" t="s">
        <v>42</v>
      </c>
      <c r="I124" t="s">
        <v>43</v>
      </c>
      <c r="J124" t="s">
        <v>45</v>
      </c>
      <c r="K124" t="s">
        <v>45</v>
      </c>
      <c r="L124" t="s">
        <v>45</v>
      </c>
      <c r="N124" s="6">
        <v>2019</v>
      </c>
      <c r="R124" s="7">
        <v>27.182448000000001</v>
      </c>
      <c r="S124" s="7">
        <v>31.000017</v>
      </c>
      <c r="T124" t="s">
        <v>46</v>
      </c>
      <c r="U124" t="s">
        <v>708</v>
      </c>
      <c r="X124" t="s">
        <v>708</v>
      </c>
      <c r="Y124" t="s">
        <v>49</v>
      </c>
      <c r="Z124" t="s">
        <v>50</v>
      </c>
      <c r="AD124" t="s">
        <v>52</v>
      </c>
      <c r="AE124" t="s">
        <v>254</v>
      </c>
      <c r="AF124" t="s">
        <v>52</v>
      </c>
      <c r="AG124" t="s">
        <v>1250</v>
      </c>
      <c r="AH124" s="27" t="s">
        <v>1251</v>
      </c>
      <c r="AI124" t="s">
        <v>1252</v>
      </c>
      <c r="AJ124" t="s">
        <v>1253</v>
      </c>
    </row>
    <row r="125" spans="1:36" ht="17.25" hidden="1" customHeight="1" x14ac:dyDescent="0.2">
      <c r="A125" s="4" t="s">
        <v>1247</v>
      </c>
      <c r="B125" t="s">
        <v>633</v>
      </c>
      <c r="C125" t="s">
        <v>1248</v>
      </c>
      <c r="D125" t="s">
        <v>1249</v>
      </c>
      <c r="E125" t="s">
        <v>56</v>
      </c>
      <c r="F125" t="s">
        <v>64</v>
      </c>
      <c r="G125" s="5">
        <v>750</v>
      </c>
      <c r="H125" t="s">
        <v>42</v>
      </c>
      <c r="I125" t="s">
        <v>43</v>
      </c>
      <c r="J125" t="s">
        <v>45</v>
      </c>
      <c r="K125" t="s">
        <v>45</v>
      </c>
      <c r="L125" t="s">
        <v>45</v>
      </c>
      <c r="N125" s="6">
        <v>2020</v>
      </c>
      <c r="R125" s="7">
        <v>27.182448000000001</v>
      </c>
      <c r="S125" s="7">
        <v>31.000017</v>
      </c>
      <c r="T125" t="s">
        <v>46</v>
      </c>
      <c r="U125" t="s">
        <v>708</v>
      </c>
      <c r="X125" t="s">
        <v>708</v>
      </c>
      <c r="Y125" t="s">
        <v>49</v>
      </c>
      <c r="Z125" t="s">
        <v>50</v>
      </c>
      <c r="AD125" t="s">
        <v>52</v>
      </c>
      <c r="AE125" t="s">
        <v>254</v>
      </c>
      <c r="AF125" t="s">
        <v>52</v>
      </c>
      <c r="AG125" t="s">
        <v>1250</v>
      </c>
      <c r="AH125" s="27" t="s">
        <v>1254</v>
      </c>
      <c r="AI125" t="s">
        <v>1252</v>
      </c>
      <c r="AJ125" t="s">
        <v>1255</v>
      </c>
    </row>
    <row r="126" spans="1:36" ht="17.25" hidden="1" customHeight="1" x14ac:dyDescent="0.2">
      <c r="A126" s="4" t="s">
        <v>1256</v>
      </c>
      <c r="B126" t="s">
        <v>633</v>
      </c>
      <c r="C126" t="s">
        <v>1257</v>
      </c>
      <c r="D126" t="s">
        <v>1258</v>
      </c>
      <c r="E126" t="s">
        <v>56</v>
      </c>
      <c r="F126" t="s">
        <v>64</v>
      </c>
      <c r="G126" s="5">
        <v>750</v>
      </c>
      <c r="H126" t="s">
        <v>42</v>
      </c>
      <c r="I126" t="s">
        <v>43</v>
      </c>
      <c r="J126" t="s">
        <v>45</v>
      </c>
      <c r="K126" t="s">
        <v>45</v>
      </c>
      <c r="L126" t="s">
        <v>45</v>
      </c>
      <c r="N126" s="6">
        <v>2018</v>
      </c>
      <c r="R126" s="7">
        <v>31.442919</v>
      </c>
      <c r="S126" s="7">
        <v>31.604721000000001</v>
      </c>
      <c r="T126" t="s">
        <v>46</v>
      </c>
      <c r="U126" t="s">
        <v>1259</v>
      </c>
      <c r="V126" t="s">
        <v>863</v>
      </c>
      <c r="X126" t="s">
        <v>864</v>
      </c>
      <c r="Y126" t="s">
        <v>49</v>
      </c>
      <c r="Z126" t="s">
        <v>50</v>
      </c>
      <c r="AA126" t="s">
        <v>1260</v>
      </c>
      <c r="AF126" t="s">
        <v>52</v>
      </c>
      <c r="AG126" t="s">
        <v>1261</v>
      </c>
      <c r="AI126" t="s">
        <v>1262</v>
      </c>
      <c r="AJ126" t="s">
        <v>1263</v>
      </c>
    </row>
    <row r="127" spans="1:36" ht="17.25" hidden="1" customHeight="1" x14ac:dyDescent="0.2">
      <c r="A127" s="4" t="s">
        <v>1264</v>
      </c>
      <c r="B127" t="s">
        <v>633</v>
      </c>
      <c r="C127" t="s">
        <v>1265</v>
      </c>
      <c r="D127" t="s">
        <v>1266</v>
      </c>
      <c r="E127" t="s">
        <v>40</v>
      </c>
      <c r="F127" t="s">
        <v>64</v>
      </c>
      <c r="G127" s="5">
        <v>750</v>
      </c>
      <c r="H127" t="s">
        <v>42</v>
      </c>
      <c r="I127" t="s">
        <v>43</v>
      </c>
      <c r="J127" t="s">
        <v>45</v>
      </c>
      <c r="K127" t="s">
        <v>45</v>
      </c>
      <c r="L127" t="s">
        <v>45</v>
      </c>
      <c r="N127" s="6">
        <v>2018</v>
      </c>
      <c r="R127" s="7">
        <v>31.442919</v>
      </c>
      <c r="S127" s="7">
        <v>31.604721000000001</v>
      </c>
      <c r="T127" t="s">
        <v>46</v>
      </c>
      <c r="U127" t="s">
        <v>1259</v>
      </c>
      <c r="V127" t="s">
        <v>863</v>
      </c>
      <c r="X127" t="s">
        <v>864</v>
      </c>
      <c r="Y127" t="s">
        <v>49</v>
      </c>
      <c r="Z127" t="s">
        <v>50</v>
      </c>
      <c r="AA127" t="s">
        <v>1260</v>
      </c>
      <c r="AF127" t="s">
        <v>52</v>
      </c>
      <c r="AG127" t="s">
        <v>1261</v>
      </c>
      <c r="AH127" s="8" t="s">
        <v>1267</v>
      </c>
      <c r="AI127" t="s">
        <v>1268</v>
      </c>
      <c r="AJ127" t="s">
        <v>1269</v>
      </c>
    </row>
    <row r="128" spans="1:36" ht="17.25" hidden="1" customHeight="1" x14ac:dyDescent="0.2">
      <c r="A128" s="4" t="s">
        <v>1295</v>
      </c>
      <c r="B128" t="s">
        <v>1286</v>
      </c>
      <c r="C128" t="s">
        <v>1296</v>
      </c>
      <c r="E128" t="s">
        <v>40</v>
      </c>
      <c r="F128" t="s">
        <v>1297</v>
      </c>
      <c r="G128" s="5">
        <v>203</v>
      </c>
      <c r="H128" t="s">
        <v>42</v>
      </c>
      <c r="I128" t="s">
        <v>43</v>
      </c>
      <c r="J128" t="s">
        <v>45</v>
      </c>
      <c r="K128" t="s">
        <v>45</v>
      </c>
      <c r="L128" t="s">
        <v>45</v>
      </c>
      <c r="N128" s="6">
        <v>2019</v>
      </c>
      <c r="R128" s="7">
        <v>4.9682006999999997</v>
      </c>
      <c r="S128" s="7">
        <v>-1.6673872000000001</v>
      </c>
      <c r="T128" t="s">
        <v>46</v>
      </c>
      <c r="U128" t="s">
        <v>1288</v>
      </c>
      <c r="X128" t="s">
        <v>1289</v>
      </c>
      <c r="Y128" t="s">
        <v>49</v>
      </c>
      <c r="Z128" t="s">
        <v>489</v>
      </c>
      <c r="AG128" t="s">
        <v>1298</v>
      </c>
      <c r="AH128" s="8" t="s">
        <v>1299</v>
      </c>
      <c r="AI128" t="s">
        <v>1300</v>
      </c>
      <c r="AJ128" t="s">
        <v>1301</v>
      </c>
    </row>
    <row r="129" spans="1:36" ht="17.25" hidden="1" customHeight="1" x14ac:dyDescent="0.2">
      <c r="A129" s="4" t="s">
        <v>1302</v>
      </c>
      <c r="B129" t="s">
        <v>1286</v>
      </c>
      <c r="C129" t="s">
        <v>1303</v>
      </c>
      <c r="E129" t="s">
        <v>40</v>
      </c>
      <c r="F129" t="s">
        <v>1304</v>
      </c>
      <c r="G129" s="5">
        <v>194</v>
      </c>
      <c r="H129" t="s">
        <v>42</v>
      </c>
      <c r="I129" t="s">
        <v>43</v>
      </c>
      <c r="J129" t="s">
        <v>45</v>
      </c>
      <c r="K129" t="s">
        <v>45</v>
      </c>
      <c r="L129" t="s">
        <v>45</v>
      </c>
      <c r="N129" s="6">
        <v>2021</v>
      </c>
      <c r="R129" s="7">
        <v>5.6777389999999999</v>
      </c>
      <c r="S129" s="7">
        <v>1.9369000000000001E-2</v>
      </c>
      <c r="T129" t="s">
        <v>46</v>
      </c>
      <c r="U129" t="s">
        <v>1305</v>
      </c>
      <c r="X129" t="s">
        <v>1306</v>
      </c>
      <c r="Y129" t="s">
        <v>49</v>
      </c>
      <c r="Z129" t="s">
        <v>489</v>
      </c>
      <c r="AG129" t="s">
        <v>1307</v>
      </c>
      <c r="AH129" s="6">
        <v>1275294</v>
      </c>
      <c r="AI129" t="s">
        <v>1308</v>
      </c>
      <c r="AJ129" t="s">
        <v>1309</v>
      </c>
    </row>
    <row r="130" spans="1:36" ht="17.25" hidden="1" customHeight="1" x14ac:dyDescent="0.2">
      <c r="A130" s="4" t="s">
        <v>1302</v>
      </c>
      <c r="B130" t="s">
        <v>1286</v>
      </c>
      <c r="C130" t="s">
        <v>1303</v>
      </c>
      <c r="E130" t="s">
        <v>56</v>
      </c>
      <c r="F130" t="s">
        <v>1304</v>
      </c>
      <c r="G130" s="5">
        <v>200</v>
      </c>
      <c r="H130" t="s">
        <v>486</v>
      </c>
      <c r="I130" t="s">
        <v>43</v>
      </c>
      <c r="J130" t="s">
        <v>45</v>
      </c>
      <c r="K130" t="s">
        <v>45</v>
      </c>
      <c r="L130" t="s">
        <v>45</v>
      </c>
      <c r="N130" s="6">
        <v>2025</v>
      </c>
      <c r="R130" s="7">
        <v>5.6777389999999999</v>
      </c>
      <c r="S130" s="7">
        <v>1.9369000000000001E-2</v>
      </c>
      <c r="T130" t="s">
        <v>46</v>
      </c>
      <c r="U130" t="s">
        <v>1305</v>
      </c>
      <c r="X130" t="s">
        <v>1306</v>
      </c>
      <c r="Y130" t="s">
        <v>49</v>
      </c>
      <c r="Z130" t="s">
        <v>489</v>
      </c>
      <c r="AG130" t="s">
        <v>1307</v>
      </c>
      <c r="AH130" s="8" t="s">
        <v>1310</v>
      </c>
      <c r="AI130" t="s">
        <v>1308</v>
      </c>
      <c r="AJ130" t="s">
        <v>1311</v>
      </c>
    </row>
    <row r="131" spans="1:36" ht="17.25" hidden="1" customHeight="1" x14ac:dyDescent="0.2">
      <c r="A131" s="4" t="s">
        <v>1320</v>
      </c>
      <c r="B131" t="s">
        <v>1286</v>
      </c>
      <c r="C131" t="s">
        <v>1321</v>
      </c>
      <c r="E131" t="s">
        <v>40</v>
      </c>
      <c r="F131" t="s">
        <v>1322</v>
      </c>
      <c r="G131" s="5">
        <v>450</v>
      </c>
      <c r="H131" t="s">
        <v>42</v>
      </c>
      <c r="I131" t="s">
        <v>1323</v>
      </c>
      <c r="J131" t="s">
        <v>45</v>
      </c>
      <c r="K131" t="s">
        <v>45</v>
      </c>
      <c r="L131" t="s">
        <v>45</v>
      </c>
      <c r="M131" t="s">
        <v>559</v>
      </c>
      <c r="N131" s="24">
        <v>2017</v>
      </c>
      <c r="P131" s="24">
        <v>2025</v>
      </c>
      <c r="R131" s="7">
        <v>4.9384399999999999</v>
      </c>
      <c r="S131" s="7">
        <v>-1.696663</v>
      </c>
      <c r="T131" t="s">
        <v>46</v>
      </c>
      <c r="U131" t="s">
        <v>1324</v>
      </c>
      <c r="X131" t="s">
        <v>1289</v>
      </c>
      <c r="Y131" t="s">
        <v>49</v>
      </c>
      <c r="Z131" t="s">
        <v>489</v>
      </c>
      <c r="AG131" t="s">
        <v>1325</v>
      </c>
      <c r="AH131" s="6">
        <v>1307817</v>
      </c>
      <c r="AI131" t="s">
        <v>1326</v>
      </c>
      <c r="AJ131" t="s">
        <v>1327</v>
      </c>
    </row>
    <row r="132" spans="1:36" ht="17.25" hidden="1" customHeight="1" x14ac:dyDescent="0.2">
      <c r="A132" s="4" t="s">
        <v>1328</v>
      </c>
      <c r="B132" t="s">
        <v>1286</v>
      </c>
      <c r="C132" t="s">
        <v>1329</v>
      </c>
      <c r="E132" t="s">
        <v>40</v>
      </c>
      <c r="F132" t="s">
        <v>64</v>
      </c>
      <c r="G132" s="5">
        <v>350</v>
      </c>
      <c r="H132" t="s">
        <v>42</v>
      </c>
      <c r="I132" t="s">
        <v>43</v>
      </c>
      <c r="J132" t="s">
        <v>45</v>
      </c>
      <c r="K132" t="s">
        <v>45</v>
      </c>
      <c r="L132" t="s">
        <v>45</v>
      </c>
      <c r="N132" s="6">
        <v>2019</v>
      </c>
      <c r="R132" s="7">
        <v>5.681203</v>
      </c>
      <c r="S132" s="7">
        <v>4.1085999999999998E-2</v>
      </c>
      <c r="T132" t="s">
        <v>46</v>
      </c>
      <c r="U132" t="s">
        <v>1305</v>
      </c>
      <c r="X132" t="s">
        <v>1306</v>
      </c>
      <c r="Y132" t="s">
        <v>49</v>
      </c>
      <c r="Z132" t="s">
        <v>489</v>
      </c>
      <c r="AG132" t="s">
        <v>1330</v>
      </c>
      <c r="AH132" s="8" t="s">
        <v>1331</v>
      </c>
      <c r="AI132" t="s">
        <v>1332</v>
      </c>
      <c r="AJ132" t="s">
        <v>1333</v>
      </c>
    </row>
    <row r="133" spans="1:36" ht="17.25" hidden="1" customHeight="1" x14ac:dyDescent="0.2">
      <c r="A133" s="4" t="s">
        <v>1334</v>
      </c>
      <c r="B133" t="s">
        <v>1286</v>
      </c>
      <c r="C133" t="s">
        <v>1335</v>
      </c>
      <c r="E133" t="s">
        <v>696</v>
      </c>
      <c r="F133" t="s">
        <v>64</v>
      </c>
      <c r="G133" s="5">
        <v>110</v>
      </c>
      <c r="H133" t="s">
        <v>42</v>
      </c>
      <c r="I133" t="s">
        <v>65</v>
      </c>
      <c r="J133" t="s">
        <v>45</v>
      </c>
      <c r="K133" t="s">
        <v>45</v>
      </c>
      <c r="L133" t="s">
        <v>45</v>
      </c>
      <c r="N133" s="24">
        <v>2016</v>
      </c>
      <c r="R133" s="7">
        <v>5.7346240000000002</v>
      </c>
      <c r="S133" s="7">
        <v>9.2589999999999999E-3</v>
      </c>
      <c r="T133" t="s">
        <v>46</v>
      </c>
      <c r="U133" t="s">
        <v>1305</v>
      </c>
      <c r="X133" t="s">
        <v>1306</v>
      </c>
      <c r="Y133" t="s">
        <v>49</v>
      </c>
      <c r="Z133" t="s">
        <v>489</v>
      </c>
      <c r="AG133" t="s">
        <v>1336</v>
      </c>
      <c r="AH133" s="24">
        <v>1250708</v>
      </c>
      <c r="AI133" t="s">
        <v>1337</v>
      </c>
      <c r="AJ133" t="s">
        <v>1338</v>
      </c>
    </row>
    <row r="134" spans="1:36" ht="17.25" hidden="1" customHeight="1" x14ac:dyDescent="0.2">
      <c r="A134" s="4" t="s">
        <v>1334</v>
      </c>
      <c r="B134" t="s">
        <v>1286</v>
      </c>
      <c r="C134" t="s">
        <v>1335</v>
      </c>
      <c r="E134" t="s">
        <v>703</v>
      </c>
      <c r="F134" t="s">
        <v>64</v>
      </c>
      <c r="G134" s="5">
        <v>110</v>
      </c>
      <c r="H134" t="s">
        <v>42</v>
      </c>
      <c r="I134" t="s">
        <v>65</v>
      </c>
      <c r="J134" t="s">
        <v>45</v>
      </c>
      <c r="K134" t="s">
        <v>45</v>
      </c>
      <c r="L134" t="s">
        <v>45</v>
      </c>
      <c r="N134" s="24">
        <v>2016</v>
      </c>
      <c r="R134" s="7">
        <v>5.7346240000000002</v>
      </c>
      <c r="S134" s="7">
        <v>9.2589999999999999E-3</v>
      </c>
      <c r="T134" t="s">
        <v>46</v>
      </c>
      <c r="U134" t="s">
        <v>1305</v>
      </c>
      <c r="X134" t="s">
        <v>1306</v>
      </c>
      <c r="Y134" t="s">
        <v>49</v>
      </c>
      <c r="Z134" t="s">
        <v>489</v>
      </c>
      <c r="AG134" t="s">
        <v>1336</v>
      </c>
      <c r="AH134" s="24">
        <v>1250709</v>
      </c>
      <c r="AI134" t="s">
        <v>1337</v>
      </c>
      <c r="AJ134" t="s">
        <v>1339</v>
      </c>
    </row>
    <row r="135" spans="1:36" ht="17.25" hidden="1" customHeight="1" x14ac:dyDescent="0.2">
      <c r="A135" s="4" t="s">
        <v>1340</v>
      </c>
      <c r="B135" t="s">
        <v>1286</v>
      </c>
      <c r="C135" t="s">
        <v>1341</v>
      </c>
      <c r="E135" t="s">
        <v>56</v>
      </c>
      <c r="F135" t="s">
        <v>86</v>
      </c>
      <c r="G135" s="5">
        <v>360</v>
      </c>
      <c r="H135" t="s">
        <v>42</v>
      </c>
      <c r="I135" t="s">
        <v>43</v>
      </c>
      <c r="J135" t="s">
        <v>45</v>
      </c>
      <c r="K135" t="s">
        <v>45</v>
      </c>
      <c r="L135" t="s">
        <v>45</v>
      </c>
      <c r="N135" s="6">
        <v>2017</v>
      </c>
      <c r="R135" s="7">
        <v>5.6802999999999999</v>
      </c>
      <c r="S135" s="7">
        <v>4.7053999999999999E-2</v>
      </c>
      <c r="T135" t="s">
        <v>46</v>
      </c>
      <c r="U135" t="s">
        <v>1342</v>
      </c>
      <c r="X135" t="s">
        <v>1306</v>
      </c>
      <c r="Y135" t="s">
        <v>49</v>
      </c>
      <c r="Z135" t="s">
        <v>489</v>
      </c>
      <c r="AG135" t="s">
        <v>1343</v>
      </c>
      <c r="AH135" s="24">
        <v>1276185</v>
      </c>
      <c r="AI135" t="s">
        <v>1345</v>
      </c>
      <c r="AJ135" t="s">
        <v>1347</v>
      </c>
    </row>
    <row r="136" spans="1:36" ht="17.25" hidden="1" customHeight="1" x14ac:dyDescent="0.2">
      <c r="A136" s="4" t="s">
        <v>1354</v>
      </c>
      <c r="B136" t="s">
        <v>1286</v>
      </c>
      <c r="C136" t="s">
        <v>1355</v>
      </c>
      <c r="E136" t="s">
        <v>40</v>
      </c>
      <c r="F136" t="s">
        <v>64</v>
      </c>
      <c r="G136" s="5">
        <v>132</v>
      </c>
      <c r="H136" t="s">
        <v>42</v>
      </c>
      <c r="I136" t="s">
        <v>43</v>
      </c>
      <c r="J136" t="s">
        <v>45</v>
      </c>
      <c r="K136" t="s">
        <v>45</v>
      </c>
      <c r="L136" t="s">
        <v>45</v>
      </c>
      <c r="N136" s="6">
        <v>2013</v>
      </c>
      <c r="R136" s="7">
        <v>4.974647</v>
      </c>
      <c r="S136" s="7">
        <v>-1.657951</v>
      </c>
      <c r="T136" t="s">
        <v>46</v>
      </c>
      <c r="U136" t="s">
        <v>1288</v>
      </c>
      <c r="X136" t="s">
        <v>1289</v>
      </c>
      <c r="Y136" t="s">
        <v>49</v>
      </c>
      <c r="Z136" t="s">
        <v>489</v>
      </c>
      <c r="AC136" t="s">
        <v>1356</v>
      </c>
      <c r="AG136" t="s">
        <v>1357</v>
      </c>
      <c r="AH136" s="8" t="s">
        <v>1358</v>
      </c>
      <c r="AI136" t="s">
        <v>1359</v>
      </c>
      <c r="AJ136" t="s">
        <v>1360</v>
      </c>
    </row>
    <row r="137" spans="1:36" ht="17.25" hidden="1" customHeight="1" x14ac:dyDescent="0.2">
      <c r="A137" s="4" t="s">
        <v>1361</v>
      </c>
      <c r="B137" t="s">
        <v>1286</v>
      </c>
      <c r="C137" t="s">
        <v>1362</v>
      </c>
      <c r="E137" t="s">
        <v>56</v>
      </c>
      <c r="F137" t="s">
        <v>64</v>
      </c>
      <c r="G137" s="5">
        <v>320</v>
      </c>
      <c r="H137" t="s">
        <v>42</v>
      </c>
      <c r="I137" t="s">
        <v>43</v>
      </c>
      <c r="J137" t="s">
        <v>45</v>
      </c>
      <c r="K137" t="s">
        <v>45</v>
      </c>
      <c r="L137" t="s">
        <v>45</v>
      </c>
      <c r="N137" s="6">
        <v>2014</v>
      </c>
      <c r="R137" s="7">
        <v>4.9716319999999996</v>
      </c>
      <c r="S137" s="7">
        <v>-1.6597729999999999</v>
      </c>
      <c r="T137" t="s">
        <v>46</v>
      </c>
      <c r="U137" t="s">
        <v>1288</v>
      </c>
      <c r="X137" t="s">
        <v>1289</v>
      </c>
      <c r="Y137" t="s">
        <v>49</v>
      </c>
      <c r="Z137" t="s">
        <v>489</v>
      </c>
      <c r="AC137" t="s">
        <v>1363</v>
      </c>
      <c r="AG137" t="s">
        <v>1364</v>
      </c>
      <c r="AH137" s="8" t="s">
        <v>1365</v>
      </c>
      <c r="AI137" t="s">
        <v>1366</v>
      </c>
      <c r="AJ137" t="s">
        <v>1367</v>
      </c>
    </row>
    <row r="138" spans="1:36" ht="17.25" hidden="1" customHeight="1" x14ac:dyDescent="0.2">
      <c r="A138" s="4" t="s">
        <v>1379</v>
      </c>
      <c r="B138" t="s">
        <v>1380</v>
      </c>
      <c r="C138" t="s">
        <v>1381</v>
      </c>
      <c r="E138" t="s">
        <v>40</v>
      </c>
      <c r="F138" t="s">
        <v>570</v>
      </c>
      <c r="G138" s="5">
        <v>80</v>
      </c>
      <c r="H138" t="s">
        <v>42</v>
      </c>
      <c r="I138" t="s">
        <v>528</v>
      </c>
      <c r="J138" t="s">
        <v>45</v>
      </c>
      <c r="K138" t="s">
        <v>45</v>
      </c>
      <c r="L138" t="s">
        <v>45</v>
      </c>
      <c r="N138" s="6">
        <v>2014</v>
      </c>
      <c r="P138" s="24">
        <v>2034</v>
      </c>
      <c r="R138" s="7">
        <v>-1.45308748273557</v>
      </c>
      <c r="S138" s="7">
        <v>37.005025881339598</v>
      </c>
      <c r="T138" t="s">
        <v>46</v>
      </c>
      <c r="U138" t="s">
        <v>1382</v>
      </c>
      <c r="Y138" t="s">
        <v>49</v>
      </c>
      <c r="Z138" t="s">
        <v>489</v>
      </c>
      <c r="AG138" t="s">
        <v>1383</v>
      </c>
      <c r="AH138" s="24">
        <v>1230614</v>
      </c>
      <c r="AI138" t="s">
        <v>1384</v>
      </c>
      <c r="AJ138" t="s">
        <v>1385</v>
      </c>
    </row>
    <row r="139" spans="1:36" ht="17.25" hidden="1" customHeight="1" x14ac:dyDescent="0.2">
      <c r="A139" s="4" t="s">
        <v>1386</v>
      </c>
      <c r="B139" t="s">
        <v>1380</v>
      </c>
      <c r="C139" t="s">
        <v>1387</v>
      </c>
      <c r="E139" t="s">
        <v>1388</v>
      </c>
      <c r="F139" t="s">
        <v>570</v>
      </c>
      <c r="G139" s="5">
        <v>83</v>
      </c>
      <c r="H139" t="s">
        <v>42</v>
      </c>
      <c r="I139" t="s">
        <v>528</v>
      </c>
      <c r="J139" t="s">
        <v>45</v>
      </c>
      <c r="K139" t="s">
        <v>45</v>
      </c>
      <c r="L139" t="s">
        <v>45</v>
      </c>
      <c r="N139" s="6">
        <v>2015</v>
      </c>
      <c r="P139" s="24">
        <v>2035</v>
      </c>
      <c r="R139" s="7">
        <v>-1.46215652669281</v>
      </c>
      <c r="S139" s="7">
        <v>36.955510668256998</v>
      </c>
      <c r="T139" t="s">
        <v>504</v>
      </c>
      <c r="U139" t="s">
        <v>1382</v>
      </c>
      <c r="Y139" t="s">
        <v>49</v>
      </c>
      <c r="Z139" t="s">
        <v>489</v>
      </c>
      <c r="AI139" t="s">
        <v>1389</v>
      </c>
      <c r="AJ139" t="s">
        <v>1390</v>
      </c>
    </row>
    <row r="140" spans="1:36" ht="17.25" hidden="1" customHeight="1" x14ac:dyDescent="0.2">
      <c r="A140" s="4" t="s">
        <v>1431</v>
      </c>
      <c r="B140" t="s">
        <v>1380</v>
      </c>
      <c r="C140" t="s">
        <v>1432</v>
      </c>
      <c r="E140" t="s">
        <v>40</v>
      </c>
      <c r="F140" t="s">
        <v>570</v>
      </c>
      <c r="G140" s="5">
        <v>87</v>
      </c>
      <c r="H140" t="s">
        <v>42</v>
      </c>
      <c r="I140" t="s">
        <v>528</v>
      </c>
      <c r="J140" t="s">
        <v>45</v>
      </c>
      <c r="K140" t="s">
        <v>45</v>
      </c>
      <c r="L140" t="s">
        <v>45</v>
      </c>
      <c r="N140" s="6">
        <v>2013</v>
      </c>
      <c r="P140" s="24">
        <v>2034</v>
      </c>
      <c r="R140" s="7">
        <v>-1.0599731830094601</v>
      </c>
      <c r="S140" s="7">
        <v>37.050233069231297</v>
      </c>
      <c r="T140" t="s">
        <v>46</v>
      </c>
      <c r="U140" t="s">
        <v>1433</v>
      </c>
      <c r="X140" t="s">
        <v>1434</v>
      </c>
      <c r="Y140" t="s">
        <v>49</v>
      </c>
      <c r="Z140" t="s">
        <v>489</v>
      </c>
      <c r="AG140" t="s">
        <v>1435</v>
      </c>
      <c r="AH140" s="24">
        <v>1230621</v>
      </c>
      <c r="AI140" t="s">
        <v>1436</v>
      </c>
      <c r="AJ140" t="s">
        <v>1437</v>
      </c>
    </row>
    <row r="141" spans="1:36" ht="17.25" hidden="1" customHeight="1" x14ac:dyDescent="0.2">
      <c r="A141" s="4" t="s">
        <v>1438</v>
      </c>
      <c r="B141" t="s">
        <v>1439</v>
      </c>
      <c r="C141" t="s">
        <v>1440</v>
      </c>
      <c r="D141" t="s">
        <v>1441</v>
      </c>
      <c r="E141" t="s">
        <v>75</v>
      </c>
      <c r="F141" t="s">
        <v>64</v>
      </c>
      <c r="G141" s="5">
        <v>265</v>
      </c>
      <c r="H141" t="s">
        <v>42</v>
      </c>
      <c r="I141" t="s">
        <v>65</v>
      </c>
      <c r="J141" t="s">
        <v>45</v>
      </c>
      <c r="K141" t="s">
        <v>45</v>
      </c>
      <c r="L141" t="s">
        <v>45</v>
      </c>
      <c r="N141" s="6">
        <v>2016</v>
      </c>
      <c r="P141" s="24">
        <v>2030</v>
      </c>
      <c r="R141" s="7">
        <v>32.623534999999997</v>
      </c>
      <c r="S141" s="7">
        <v>14.329622000000001</v>
      </c>
      <c r="T141" t="s">
        <v>46</v>
      </c>
      <c r="U141" t="s">
        <v>1442</v>
      </c>
      <c r="W141" t="s">
        <v>1443</v>
      </c>
      <c r="Y141" t="s">
        <v>49</v>
      </c>
      <c r="Z141" t="s">
        <v>50</v>
      </c>
      <c r="AA141" t="s">
        <v>1444</v>
      </c>
      <c r="AC141" t="s">
        <v>1442</v>
      </c>
      <c r="AD141" t="s">
        <v>52</v>
      </c>
      <c r="AF141" t="s">
        <v>52</v>
      </c>
      <c r="AG141" t="s">
        <v>1458</v>
      </c>
      <c r="AH141" s="27">
        <v>1271751</v>
      </c>
      <c r="AI141" t="s">
        <v>1446</v>
      </c>
      <c r="AJ141" t="s">
        <v>1459</v>
      </c>
    </row>
    <row r="142" spans="1:36" ht="17.25" hidden="1" customHeight="1" x14ac:dyDescent="0.2">
      <c r="A142" s="4" t="s">
        <v>1438</v>
      </c>
      <c r="B142" t="s">
        <v>1439</v>
      </c>
      <c r="C142" t="s">
        <v>1440</v>
      </c>
      <c r="D142" t="s">
        <v>1441</v>
      </c>
      <c r="E142" t="s">
        <v>77</v>
      </c>
      <c r="F142" t="s">
        <v>64</v>
      </c>
      <c r="G142" s="5">
        <v>265</v>
      </c>
      <c r="H142" t="s">
        <v>42</v>
      </c>
      <c r="I142" t="s">
        <v>65</v>
      </c>
      <c r="J142" t="s">
        <v>45</v>
      </c>
      <c r="K142" t="s">
        <v>45</v>
      </c>
      <c r="L142" t="s">
        <v>45</v>
      </c>
      <c r="N142" s="6">
        <v>2017</v>
      </c>
      <c r="P142" s="24">
        <v>2030</v>
      </c>
      <c r="R142" s="7">
        <v>32.623534999999997</v>
      </c>
      <c r="S142" s="7">
        <v>14.329622000000001</v>
      </c>
      <c r="T142" t="s">
        <v>46</v>
      </c>
      <c r="U142" t="s">
        <v>1442</v>
      </c>
      <c r="W142" t="s">
        <v>1443</v>
      </c>
      <c r="Y142" t="s">
        <v>49</v>
      </c>
      <c r="Z142" t="s">
        <v>50</v>
      </c>
      <c r="AA142" t="s">
        <v>1444</v>
      </c>
      <c r="AC142" t="s">
        <v>1442</v>
      </c>
      <c r="AD142" t="s">
        <v>52</v>
      </c>
      <c r="AF142" t="s">
        <v>52</v>
      </c>
      <c r="AG142" t="s">
        <v>1458</v>
      </c>
      <c r="AH142" s="27">
        <v>1271750</v>
      </c>
      <c r="AI142" t="s">
        <v>1446</v>
      </c>
      <c r="AJ142" t="s">
        <v>1460</v>
      </c>
    </row>
    <row r="143" spans="1:36" ht="17.25" hidden="1" customHeight="1" x14ac:dyDescent="0.2">
      <c r="A143" s="4" t="s">
        <v>1504</v>
      </c>
      <c r="B143" t="s">
        <v>1439</v>
      </c>
      <c r="C143" t="s">
        <v>1505</v>
      </c>
      <c r="E143" t="s">
        <v>40</v>
      </c>
      <c r="F143" t="s">
        <v>543</v>
      </c>
      <c r="G143" s="5">
        <v>100</v>
      </c>
      <c r="H143" t="s">
        <v>42</v>
      </c>
      <c r="I143" t="s">
        <v>528</v>
      </c>
      <c r="J143" t="s">
        <v>45</v>
      </c>
      <c r="K143" t="s">
        <v>45</v>
      </c>
      <c r="L143" t="s">
        <v>45</v>
      </c>
      <c r="N143" s="6">
        <v>2013</v>
      </c>
      <c r="R143" s="7">
        <v>27.221319000000001</v>
      </c>
      <c r="S143" s="7">
        <v>14.889865</v>
      </c>
      <c r="T143" t="s">
        <v>46</v>
      </c>
      <c r="U143" t="s">
        <v>1506</v>
      </c>
      <c r="X143" t="s">
        <v>1507</v>
      </c>
      <c r="Y143" t="s">
        <v>49</v>
      </c>
      <c r="Z143" t="s">
        <v>50</v>
      </c>
      <c r="AF143" t="s">
        <v>52</v>
      </c>
      <c r="AH143" s="27"/>
      <c r="AI143" t="s">
        <v>1508</v>
      </c>
      <c r="AJ143" t="s">
        <v>1509</v>
      </c>
    </row>
    <row r="144" spans="1:36" ht="17.25" hidden="1" customHeight="1" x14ac:dyDescent="0.2">
      <c r="A144" s="4" t="s">
        <v>1515</v>
      </c>
      <c r="B144" t="s">
        <v>1439</v>
      </c>
      <c r="C144" t="s">
        <v>1516</v>
      </c>
      <c r="D144" t="s">
        <v>1517</v>
      </c>
      <c r="E144" t="s">
        <v>40</v>
      </c>
      <c r="F144" t="s">
        <v>64</v>
      </c>
      <c r="G144" s="5">
        <v>350</v>
      </c>
      <c r="H144" t="s">
        <v>42</v>
      </c>
      <c r="I144" t="s">
        <v>240</v>
      </c>
      <c r="J144" t="s">
        <v>45</v>
      </c>
      <c r="K144" t="s">
        <v>45</v>
      </c>
      <c r="L144" t="s">
        <v>45</v>
      </c>
      <c r="N144" s="6">
        <v>2014</v>
      </c>
      <c r="R144" s="7">
        <v>31.217400000000001</v>
      </c>
      <c r="S144" s="7">
        <v>16.347000000000001</v>
      </c>
      <c r="T144" t="s">
        <v>46</v>
      </c>
      <c r="U144" t="s">
        <v>1518</v>
      </c>
      <c r="W144" t="s">
        <v>1518</v>
      </c>
      <c r="Y144" t="s">
        <v>49</v>
      </c>
      <c r="Z144" t="s">
        <v>50</v>
      </c>
      <c r="AA144" t="s">
        <v>1519</v>
      </c>
      <c r="AC144" t="s">
        <v>1520</v>
      </c>
      <c r="AD144" t="s">
        <v>52</v>
      </c>
      <c r="AE144" t="s">
        <v>131</v>
      </c>
      <c r="AF144" t="s">
        <v>52</v>
      </c>
      <c r="AG144" t="s">
        <v>1521</v>
      </c>
      <c r="AH144" s="27">
        <v>1148549</v>
      </c>
      <c r="AI144" t="s">
        <v>1522</v>
      </c>
      <c r="AJ144" t="s">
        <v>1523</v>
      </c>
    </row>
    <row r="145" spans="1:36" ht="17.25" hidden="1" customHeight="1" x14ac:dyDescent="0.2">
      <c r="A145" s="4" t="s">
        <v>1555</v>
      </c>
      <c r="B145" t="s">
        <v>1439</v>
      </c>
      <c r="C145" t="s">
        <v>1556</v>
      </c>
      <c r="D145" t="s">
        <v>1557</v>
      </c>
      <c r="E145" t="s">
        <v>63</v>
      </c>
      <c r="F145" t="s">
        <v>64</v>
      </c>
      <c r="G145" s="5">
        <v>820</v>
      </c>
      <c r="H145" t="s">
        <v>42</v>
      </c>
      <c r="I145" t="s">
        <v>43</v>
      </c>
      <c r="J145" t="s">
        <v>45</v>
      </c>
      <c r="K145" t="s">
        <v>45</v>
      </c>
      <c r="L145" t="s">
        <v>45</v>
      </c>
      <c r="N145" s="6">
        <v>2013</v>
      </c>
      <c r="P145" s="25"/>
      <c r="R145" s="7">
        <v>32.332424000000003</v>
      </c>
      <c r="S145" s="7">
        <v>15.244122000000001</v>
      </c>
      <c r="T145" t="s">
        <v>46</v>
      </c>
      <c r="U145" t="s">
        <v>1544</v>
      </c>
      <c r="W145" t="s">
        <v>1544</v>
      </c>
      <c r="Y145" t="s">
        <v>49</v>
      </c>
      <c r="Z145" t="s">
        <v>50</v>
      </c>
      <c r="AA145" t="s">
        <v>1558</v>
      </c>
      <c r="AD145" t="s">
        <v>52</v>
      </c>
      <c r="AF145" t="s">
        <v>52</v>
      </c>
      <c r="AG145" t="s">
        <v>1559</v>
      </c>
      <c r="AH145" s="8" t="s">
        <v>1560</v>
      </c>
      <c r="AI145" t="s">
        <v>1561</v>
      </c>
      <c r="AJ145" t="s">
        <v>1562</v>
      </c>
    </row>
    <row r="146" spans="1:36" ht="17.25" hidden="1" customHeight="1" x14ac:dyDescent="0.2">
      <c r="A146" s="4" t="s">
        <v>1555</v>
      </c>
      <c r="B146" t="s">
        <v>1439</v>
      </c>
      <c r="C146" t="s">
        <v>1556</v>
      </c>
      <c r="D146" t="s">
        <v>1557</v>
      </c>
      <c r="E146" t="s">
        <v>75</v>
      </c>
      <c r="F146" t="s">
        <v>64</v>
      </c>
      <c r="G146" s="5">
        <v>325</v>
      </c>
      <c r="H146" t="s">
        <v>42</v>
      </c>
      <c r="I146" t="s">
        <v>65</v>
      </c>
      <c r="J146" t="s">
        <v>45</v>
      </c>
      <c r="K146" t="s">
        <v>45</v>
      </c>
      <c r="L146" t="s">
        <v>45</v>
      </c>
      <c r="N146" s="6">
        <v>2022</v>
      </c>
      <c r="P146" s="25"/>
      <c r="R146" s="7">
        <v>32.332424000000003</v>
      </c>
      <c r="S146" s="7">
        <v>15.244122000000001</v>
      </c>
      <c r="T146" t="s">
        <v>46</v>
      </c>
      <c r="U146" t="s">
        <v>1544</v>
      </c>
      <c r="W146" t="s">
        <v>1544</v>
      </c>
      <c r="Y146" t="s">
        <v>49</v>
      </c>
      <c r="Z146" t="s">
        <v>50</v>
      </c>
      <c r="AA146" t="s">
        <v>1558</v>
      </c>
      <c r="AD146" t="s">
        <v>52</v>
      </c>
      <c r="AF146" t="s">
        <v>52</v>
      </c>
      <c r="AG146" t="s">
        <v>1563</v>
      </c>
      <c r="AH146" s="8">
        <v>1289319</v>
      </c>
      <c r="AI146" t="s">
        <v>1561</v>
      </c>
      <c r="AJ146" t="s">
        <v>1564</v>
      </c>
    </row>
    <row r="147" spans="1:36" ht="17.25" hidden="1" customHeight="1" x14ac:dyDescent="0.2">
      <c r="A147" s="4" t="s">
        <v>1555</v>
      </c>
      <c r="B147" t="s">
        <v>1439</v>
      </c>
      <c r="C147" t="s">
        <v>1556</v>
      </c>
      <c r="D147" t="s">
        <v>1557</v>
      </c>
      <c r="E147" t="s">
        <v>77</v>
      </c>
      <c r="F147" t="s">
        <v>64</v>
      </c>
      <c r="G147" s="5">
        <v>325</v>
      </c>
      <c r="H147" t="s">
        <v>139</v>
      </c>
      <c r="I147" t="s">
        <v>65</v>
      </c>
      <c r="J147" t="s">
        <v>45</v>
      </c>
      <c r="K147" t="s">
        <v>45</v>
      </c>
      <c r="L147" t="s">
        <v>45</v>
      </c>
      <c r="N147" s="6">
        <v>2023</v>
      </c>
      <c r="P147" s="25"/>
      <c r="R147" s="7">
        <v>32.332424000000003</v>
      </c>
      <c r="S147" s="7">
        <v>15.244122000000001</v>
      </c>
      <c r="T147" t="s">
        <v>46</v>
      </c>
      <c r="U147" t="s">
        <v>1544</v>
      </c>
      <c r="W147" t="s">
        <v>1544</v>
      </c>
      <c r="Y147" t="s">
        <v>49</v>
      </c>
      <c r="Z147" t="s">
        <v>50</v>
      </c>
      <c r="AA147" t="s">
        <v>1558</v>
      </c>
      <c r="AD147" t="s">
        <v>52</v>
      </c>
      <c r="AF147" t="s">
        <v>52</v>
      </c>
      <c r="AG147" t="s">
        <v>1563</v>
      </c>
      <c r="AH147" s="8">
        <v>1289357</v>
      </c>
      <c r="AI147" t="s">
        <v>1561</v>
      </c>
      <c r="AJ147" t="s">
        <v>1565</v>
      </c>
    </row>
    <row r="148" spans="1:36" ht="17.25" hidden="1" customHeight="1" x14ac:dyDescent="0.2">
      <c r="A148" s="4" t="s">
        <v>1604</v>
      </c>
      <c r="B148" t="s">
        <v>1439</v>
      </c>
      <c r="C148" t="s">
        <v>1605</v>
      </c>
      <c r="D148" t="s">
        <v>1606</v>
      </c>
      <c r="E148" t="s">
        <v>58</v>
      </c>
      <c r="F148" t="s">
        <v>64</v>
      </c>
      <c r="G148" s="5">
        <v>285</v>
      </c>
      <c r="H148" t="s">
        <v>42</v>
      </c>
      <c r="I148" t="s">
        <v>65</v>
      </c>
      <c r="J148" t="s">
        <v>45</v>
      </c>
      <c r="K148" t="s">
        <v>45</v>
      </c>
      <c r="L148" t="s">
        <v>45</v>
      </c>
      <c r="N148" s="6">
        <v>2013</v>
      </c>
      <c r="P148" s="25"/>
      <c r="R148" s="7">
        <v>26.909488</v>
      </c>
      <c r="S148" s="7">
        <v>22.095786</v>
      </c>
      <c r="T148" t="s">
        <v>46</v>
      </c>
      <c r="U148" t="s">
        <v>1607</v>
      </c>
      <c r="W148" t="s">
        <v>1608</v>
      </c>
      <c r="Y148" t="s">
        <v>49</v>
      </c>
      <c r="Z148" t="s">
        <v>50</v>
      </c>
      <c r="AC148" t="s">
        <v>1612</v>
      </c>
      <c r="AD148" t="s">
        <v>52</v>
      </c>
      <c r="AF148" t="s">
        <v>52</v>
      </c>
      <c r="AG148" t="s">
        <v>1609</v>
      </c>
      <c r="AH148" s="8">
        <v>1229701</v>
      </c>
      <c r="AI148" t="s">
        <v>1610</v>
      </c>
      <c r="AJ148" t="s">
        <v>1614</v>
      </c>
    </row>
    <row r="149" spans="1:36" ht="17.25" hidden="1" customHeight="1" x14ac:dyDescent="0.2">
      <c r="A149" s="4" t="s">
        <v>1615</v>
      </c>
      <c r="B149" t="s">
        <v>1439</v>
      </c>
      <c r="C149" t="s">
        <v>1616</v>
      </c>
      <c r="D149" t="s">
        <v>1617</v>
      </c>
      <c r="E149" t="s">
        <v>191</v>
      </c>
      <c r="F149" t="s">
        <v>1618</v>
      </c>
      <c r="G149" s="5">
        <v>100</v>
      </c>
      <c r="H149" t="s">
        <v>42</v>
      </c>
      <c r="I149" t="s">
        <v>65</v>
      </c>
      <c r="J149" t="s">
        <v>45</v>
      </c>
      <c r="K149" t="s">
        <v>45</v>
      </c>
      <c r="L149" t="s">
        <v>45</v>
      </c>
      <c r="N149" s="24">
        <v>2016</v>
      </c>
      <c r="R149" s="7">
        <v>32.776000000000003</v>
      </c>
      <c r="S149" s="7">
        <v>13.0983</v>
      </c>
      <c r="T149" t="s">
        <v>46</v>
      </c>
      <c r="U149" t="s">
        <v>1619</v>
      </c>
      <c r="W149" t="s">
        <v>1512</v>
      </c>
      <c r="Y149" t="s">
        <v>49</v>
      </c>
      <c r="Z149" t="s">
        <v>50</v>
      </c>
      <c r="AA149" t="s">
        <v>1620</v>
      </c>
      <c r="AC149" t="s">
        <v>1621</v>
      </c>
      <c r="AD149" t="s">
        <v>52</v>
      </c>
      <c r="AF149" t="s">
        <v>52</v>
      </c>
      <c r="AG149" t="s">
        <v>1622</v>
      </c>
      <c r="AH149" s="24">
        <v>1193636</v>
      </c>
      <c r="AI149" t="s">
        <v>1623</v>
      </c>
      <c r="AJ149" t="s">
        <v>1627</v>
      </c>
    </row>
    <row r="150" spans="1:36" ht="17.25" hidden="1" customHeight="1" x14ac:dyDescent="0.2">
      <c r="A150" s="4" t="s">
        <v>1615</v>
      </c>
      <c r="B150" t="s">
        <v>1439</v>
      </c>
      <c r="C150" t="s">
        <v>1616</v>
      </c>
      <c r="D150" t="s">
        <v>1617</v>
      </c>
      <c r="E150" t="s">
        <v>335</v>
      </c>
      <c r="F150" t="s">
        <v>1618</v>
      </c>
      <c r="G150" s="5">
        <v>100</v>
      </c>
      <c r="H150" t="s">
        <v>42</v>
      </c>
      <c r="I150" t="s">
        <v>65</v>
      </c>
      <c r="J150" t="s">
        <v>45</v>
      </c>
      <c r="K150" t="s">
        <v>45</v>
      </c>
      <c r="L150" t="s">
        <v>45</v>
      </c>
      <c r="N150" s="6">
        <v>2016</v>
      </c>
      <c r="R150" s="7">
        <v>32.776000000000003</v>
      </c>
      <c r="S150" s="7">
        <v>13.0983</v>
      </c>
      <c r="T150" t="s">
        <v>46</v>
      </c>
      <c r="U150" t="s">
        <v>1619</v>
      </c>
      <c r="W150" t="s">
        <v>1512</v>
      </c>
      <c r="Y150" t="s">
        <v>49</v>
      </c>
      <c r="Z150" t="s">
        <v>50</v>
      </c>
      <c r="AA150" t="s">
        <v>1620</v>
      </c>
      <c r="AC150" t="s">
        <v>1621</v>
      </c>
      <c r="AD150" t="s">
        <v>52</v>
      </c>
      <c r="AF150" t="s">
        <v>52</v>
      </c>
      <c r="AG150" t="s">
        <v>1622</v>
      </c>
      <c r="AH150" s="24">
        <v>1193637</v>
      </c>
      <c r="AI150" t="s">
        <v>1623</v>
      </c>
      <c r="AJ150" t="s">
        <v>1628</v>
      </c>
    </row>
    <row r="151" spans="1:36" ht="17.25" hidden="1" customHeight="1" x14ac:dyDescent="0.2">
      <c r="A151" s="4" t="s">
        <v>1640</v>
      </c>
      <c r="B151" t="s">
        <v>1439</v>
      </c>
      <c r="C151" t="s">
        <v>1641</v>
      </c>
      <c r="D151" t="s">
        <v>1642</v>
      </c>
      <c r="E151" t="s">
        <v>58</v>
      </c>
      <c r="F151" t="s">
        <v>64</v>
      </c>
      <c r="G151" s="5">
        <v>185</v>
      </c>
      <c r="H151" t="s">
        <v>42</v>
      </c>
      <c r="I151" t="s">
        <v>65</v>
      </c>
      <c r="J151" t="s">
        <v>45</v>
      </c>
      <c r="K151" t="s">
        <v>45</v>
      </c>
      <c r="L151" t="s">
        <v>45</v>
      </c>
      <c r="N151" s="6">
        <v>2022</v>
      </c>
      <c r="R151" s="7">
        <v>32.059426999999999</v>
      </c>
      <c r="S151" s="7">
        <v>23.981335000000001</v>
      </c>
      <c r="T151" t="s">
        <v>46</v>
      </c>
      <c r="U151" t="s">
        <v>1632</v>
      </c>
      <c r="W151" t="s">
        <v>1633</v>
      </c>
      <c r="Y151" t="s">
        <v>49</v>
      </c>
      <c r="Z151" t="s">
        <v>50</v>
      </c>
      <c r="AC151" t="s">
        <v>1643</v>
      </c>
      <c r="AD151" t="s">
        <v>52</v>
      </c>
      <c r="AF151" t="s">
        <v>52</v>
      </c>
      <c r="AG151" t="s">
        <v>1644</v>
      </c>
      <c r="AH151" s="8">
        <v>1282647</v>
      </c>
      <c r="AI151" t="s">
        <v>1645</v>
      </c>
      <c r="AJ151" t="s">
        <v>1646</v>
      </c>
    </row>
    <row r="152" spans="1:36" ht="17.25" hidden="1" customHeight="1" x14ac:dyDescent="0.2">
      <c r="A152" s="4" t="s">
        <v>1650</v>
      </c>
      <c r="B152" t="s">
        <v>1439</v>
      </c>
      <c r="C152" t="s">
        <v>1651</v>
      </c>
      <c r="D152" t="s">
        <v>1652</v>
      </c>
      <c r="E152" t="s">
        <v>40</v>
      </c>
      <c r="F152" t="s">
        <v>1653</v>
      </c>
      <c r="G152" s="5">
        <v>160</v>
      </c>
      <c r="H152" t="s">
        <v>42</v>
      </c>
      <c r="I152" t="s">
        <v>65</v>
      </c>
      <c r="J152" t="s">
        <v>45</v>
      </c>
      <c r="K152" t="s">
        <v>45</v>
      </c>
      <c r="L152" t="s">
        <v>45</v>
      </c>
      <c r="N152" s="24">
        <v>2021</v>
      </c>
      <c r="R152" s="7">
        <v>26.563780000000001</v>
      </c>
      <c r="S152" s="7">
        <v>12.679494</v>
      </c>
      <c r="T152" t="s">
        <v>46</v>
      </c>
      <c r="U152" t="s">
        <v>1654</v>
      </c>
      <c r="W152" t="s">
        <v>1655</v>
      </c>
      <c r="Y152" t="s">
        <v>49</v>
      </c>
      <c r="Z152" t="s">
        <v>50</v>
      </c>
      <c r="AC152" t="s">
        <v>1656</v>
      </c>
      <c r="AD152" t="s">
        <v>52</v>
      </c>
      <c r="AF152" t="s">
        <v>52</v>
      </c>
      <c r="AG152" t="s">
        <v>1657</v>
      </c>
      <c r="AH152" s="27">
        <v>1260066</v>
      </c>
      <c r="AI152" t="s">
        <v>1658</v>
      </c>
      <c r="AJ152" t="s">
        <v>1659</v>
      </c>
    </row>
    <row r="153" spans="1:36" ht="17.25" hidden="1" customHeight="1" x14ac:dyDescent="0.2">
      <c r="A153" s="4" t="s">
        <v>1650</v>
      </c>
      <c r="B153" t="s">
        <v>1439</v>
      </c>
      <c r="C153" t="s">
        <v>1651</v>
      </c>
      <c r="D153" t="s">
        <v>1652</v>
      </c>
      <c r="E153" t="s">
        <v>56</v>
      </c>
      <c r="F153" t="s">
        <v>1653</v>
      </c>
      <c r="G153" s="5">
        <v>160</v>
      </c>
      <c r="H153" t="s">
        <v>42</v>
      </c>
      <c r="I153" t="s">
        <v>65</v>
      </c>
      <c r="J153" t="s">
        <v>45</v>
      </c>
      <c r="K153" t="s">
        <v>45</v>
      </c>
      <c r="L153" t="s">
        <v>45</v>
      </c>
      <c r="N153" s="24">
        <v>2021</v>
      </c>
      <c r="R153" s="7">
        <v>26.563780000000001</v>
      </c>
      <c r="S153" s="7">
        <v>12.679494</v>
      </c>
      <c r="T153" t="s">
        <v>46</v>
      </c>
      <c r="U153" t="s">
        <v>1654</v>
      </c>
      <c r="W153" t="s">
        <v>1655</v>
      </c>
      <c r="Y153" t="s">
        <v>49</v>
      </c>
      <c r="Z153" t="s">
        <v>50</v>
      </c>
      <c r="AC153" t="s">
        <v>1656</v>
      </c>
      <c r="AD153" t="s">
        <v>52</v>
      </c>
      <c r="AF153" t="s">
        <v>52</v>
      </c>
      <c r="AG153" t="s">
        <v>1657</v>
      </c>
      <c r="AH153" s="27">
        <v>1260067</v>
      </c>
      <c r="AI153" t="s">
        <v>1658</v>
      </c>
      <c r="AJ153" t="s">
        <v>1660</v>
      </c>
    </row>
    <row r="154" spans="1:36" ht="17.25" hidden="1" customHeight="1" x14ac:dyDescent="0.2">
      <c r="A154" s="4" t="s">
        <v>1650</v>
      </c>
      <c r="B154" t="s">
        <v>1439</v>
      </c>
      <c r="C154" t="s">
        <v>1651</v>
      </c>
      <c r="D154" t="s">
        <v>1652</v>
      </c>
      <c r="E154" t="s">
        <v>58</v>
      </c>
      <c r="F154" t="s">
        <v>1653</v>
      </c>
      <c r="G154" s="5">
        <v>160</v>
      </c>
      <c r="H154" t="s">
        <v>42</v>
      </c>
      <c r="I154" t="s">
        <v>65</v>
      </c>
      <c r="J154" t="s">
        <v>45</v>
      </c>
      <c r="K154" t="s">
        <v>45</v>
      </c>
      <c r="L154" t="s">
        <v>45</v>
      </c>
      <c r="N154" s="6">
        <v>2021</v>
      </c>
      <c r="R154" s="7">
        <v>26.563780000000001</v>
      </c>
      <c r="S154" s="7">
        <v>12.679494</v>
      </c>
      <c r="T154" t="s">
        <v>46</v>
      </c>
      <c r="U154" t="s">
        <v>1654</v>
      </c>
      <c r="W154" t="s">
        <v>1655</v>
      </c>
      <c r="Y154" t="s">
        <v>49</v>
      </c>
      <c r="Z154" t="s">
        <v>50</v>
      </c>
      <c r="AC154" t="s">
        <v>1656</v>
      </c>
      <c r="AD154" t="s">
        <v>52</v>
      </c>
      <c r="AF154" t="s">
        <v>52</v>
      </c>
      <c r="AG154" t="s">
        <v>1657</v>
      </c>
      <c r="AH154" s="27">
        <v>1260068</v>
      </c>
      <c r="AI154" t="s">
        <v>1658</v>
      </c>
      <c r="AJ154" t="s">
        <v>1661</v>
      </c>
    </row>
    <row r="155" spans="1:36" ht="17.25" hidden="1" customHeight="1" x14ac:dyDescent="0.2">
      <c r="A155" s="4" t="s">
        <v>1650</v>
      </c>
      <c r="B155" t="s">
        <v>1439</v>
      </c>
      <c r="C155" t="s">
        <v>1651</v>
      </c>
      <c r="D155" t="s">
        <v>1652</v>
      </c>
      <c r="E155" t="s">
        <v>191</v>
      </c>
      <c r="F155" t="s">
        <v>1653</v>
      </c>
      <c r="G155" s="5">
        <v>160</v>
      </c>
      <c r="H155" t="s">
        <v>42</v>
      </c>
      <c r="I155" t="s">
        <v>65</v>
      </c>
      <c r="J155" t="s">
        <v>45</v>
      </c>
      <c r="K155" t="s">
        <v>45</v>
      </c>
      <c r="L155" t="s">
        <v>45</v>
      </c>
      <c r="N155" s="6">
        <v>2019</v>
      </c>
      <c r="R155" s="7">
        <v>26.563780000000001</v>
      </c>
      <c r="S155" s="7">
        <v>12.679494</v>
      </c>
      <c r="T155" t="s">
        <v>46</v>
      </c>
      <c r="U155" t="s">
        <v>1654</v>
      </c>
      <c r="W155" t="s">
        <v>1655</v>
      </c>
      <c r="Y155" t="s">
        <v>49</v>
      </c>
      <c r="Z155" t="s">
        <v>50</v>
      </c>
      <c r="AC155" t="s">
        <v>1656</v>
      </c>
      <c r="AD155" t="s">
        <v>52</v>
      </c>
      <c r="AF155" t="s">
        <v>52</v>
      </c>
      <c r="AG155" t="s">
        <v>1657</v>
      </c>
      <c r="AH155" s="27">
        <v>1260069</v>
      </c>
      <c r="AI155" t="s">
        <v>1658</v>
      </c>
      <c r="AJ155" t="s">
        <v>1662</v>
      </c>
    </row>
    <row r="156" spans="1:36" ht="17.25" hidden="1" customHeight="1" x14ac:dyDescent="0.2">
      <c r="A156" s="4" t="s">
        <v>1677</v>
      </c>
      <c r="B156" t="s">
        <v>1439</v>
      </c>
      <c r="C156" t="s">
        <v>1678</v>
      </c>
      <c r="D156" t="s">
        <v>1679</v>
      </c>
      <c r="E156" t="s">
        <v>696</v>
      </c>
      <c r="F156" t="s">
        <v>64</v>
      </c>
      <c r="G156" s="5">
        <v>167</v>
      </c>
      <c r="H156" t="s">
        <v>42</v>
      </c>
      <c r="I156" t="s">
        <v>65</v>
      </c>
      <c r="J156" t="s">
        <v>45</v>
      </c>
      <c r="K156" t="s">
        <v>45</v>
      </c>
      <c r="L156" t="s">
        <v>45</v>
      </c>
      <c r="N156" s="6">
        <v>2022</v>
      </c>
      <c r="R156" s="7">
        <v>32.826718999999997</v>
      </c>
      <c r="S156" s="7">
        <v>12.977791</v>
      </c>
      <c r="T156" t="s">
        <v>46</v>
      </c>
      <c r="U156" t="s">
        <v>1619</v>
      </c>
      <c r="W156" t="s">
        <v>1465</v>
      </c>
      <c r="Y156" t="s">
        <v>49</v>
      </c>
      <c r="Z156" t="s">
        <v>50</v>
      </c>
      <c r="AC156" t="s">
        <v>1680</v>
      </c>
      <c r="AD156" t="s">
        <v>52</v>
      </c>
      <c r="AF156" t="s">
        <v>52</v>
      </c>
      <c r="AG156" t="s">
        <v>1667</v>
      </c>
      <c r="AH156" s="6">
        <v>1289353</v>
      </c>
      <c r="AI156" t="s">
        <v>1681</v>
      </c>
      <c r="AJ156" t="s">
        <v>1682</v>
      </c>
    </row>
    <row r="157" spans="1:36" ht="17.25" hidden="1" customHeight="1" x14ac:dyDescent="0.2">
      <c r="A157" s="4" t="s">
        <v>1677</v>
      </c>
      <c r="B157" t="s">
        <v>1439</v>
      </c>
      <c r="C157" t="s">
        <v>1678</v>
      </c>
      <c r="D157" t="s">
        <v>1679</v>
      </c>
      <c r="E157" t="s">
        <v>703</v>
      </c>
      <c r="F157" t="s">
        <v>64</v>
      </c>
      <c r="G157" s="5">
        <v>167</v>
      </c>
      <c r="H157" t="s">
        <v>42</v>
      </c>
      <c r="I157" t="s">
        <v>65</v>
      </c>
      <c r="J157" t="s">
        <v>45</v>
      </c>
      <c r="K157" t="s">
        <v>45</v>
      </c>
      <c r="L157" t="s">
        <v>45</v>
      </c>
      <c r="N157" s="6">
        <v>2022</v>
      </c>
      <c r="R157" s="7">
        <v>32.826718999999997</v>
      </c>
      <c r="S157" s="7">
        <v>12.977791</v>
      </c>
      <c r="T157" t="s">
        <v>46</v>
      </c>
      <c r="U157" t="s">
        <v>1619</v>
      </c>
      <c r="W157" t="s">
        <v>1465</v>
      </c>
      <c r="Y157" t="s">
        <v>49</v>
      </c>
      <c r="Z157" t="s">
        <v>50</v>
      </c>
      <c r="AC157" t="s">
        <v>1680</v>
      </c>
      <c r="AD157" t="s">
        <v>52</v>
      </c>
      <c r="AF157" t="s">
        <v>52</v>
      </c>
      <c r="AG157" t="s">
        <v>1667</v>
      </c>
      <c r="AH157" s="6">
        <v>1289354</v>
      </c>
      <c r="AI157" t="s">
        <v>1681</v>
      </c>
      <c r="AJ157" t="s">
        <v>1683</v>
      </c>
    </row>
    <row r="158" spans="1:36" ht="17.25" hidden="1" customHeight="1" x14ac:dyDescent="0.2">
      <c r="A158" s="4" t="s">
        <v>1745</v>
      </c>
      <c r="B158" t="s">
        <v>1746</v>
      </c>
      <c r="C158" t="s">
        <v>1747</v>
      </c>
      <c r="D158" t="s">
        <v>1748</v>
      </c>
      <c r="E158" t="s">
        <v>40</v>
      </c>
      <c r="F158" t="s">
        <v>1749</v>
      </c>
      <c r="G158" s="5">
        <v>120</v>
      </c>
      <c r="H158" t="s">
        <v>486</v>
      </c>
      <c r="I158" t="s">
        <v>43</v>
      </c>
      <c r="J158" t="s">
        <v>45</v>
      </c>
      <c r="K158" t="s">
        <v>45</v>
      </c>
      <c r="L158" t="s">
        <v>45</v>
      </c>
      <c r="N158" s="6">
        <v>2024</v>
      </c>
      <c r="P158" s="25"/>
      <c r="R158" s="7">
        <v>18.047844999999999</v>
      </c>
      <c r="S158" s="7">
        <v>-16.009381999999999</v>
      </c>
      <c r="T158" t="s">
        <v>504</v>
      </c>
      <c r="U158" t="s">
        <v>1750</v>
      </c>
      <c r="X158" t="s">
        <v>1747</v>
      </c>
      <c r="Y158" t="s">
        <v>49</v>
      </c>
      <c r="Z158" t="s">
        <v>489</v>
      </c>
      <c r="AD158" t="s">
        <v>52</v>
      </c>
      <c r="AF158" t="s">
        <v>52</v>
      </c>
      <c r="AG158" t="s">
        <v>1751</v>
      </c>
      <c r="AH158" s="6">
        <v>1215961</v>
      </c>
      <c r="AI158" t="s">
        <v>1752</v>
      </c>
      <c r="AJ158" t="s">
        <v>1753</v>
      </c>
    </row>
    <row r="159" spans="1:36" ht="17.25" hidden="1" customHeight="1" x14ac:dyDescent="0.2">
      <c r="A159" s="4" t="s">
        <v>1769</v>
      </c>
      <c r="B159" t="s">
        <v>1746</v>
      </c>
      <c r="C159" t="s">
        <v>1770</v>
      </c>
      <c r="D159" t="s">
        <v>1771</v>
      </c>
      <c r="E159" t="s">
        <v>40</v>
      </c>
      <c r="F159" t="s">
        <v>86</v>
      </c>
      <c r="G159" s="5">
        <v>180</v>
      </c>
      <c r="H159" t="s">
        <v>42</v>
      </c>
      <c r="I159" t="s">
        <v>43</v>
      </c>
      <c r="J159" t="s">
        <v>45</v>
      </c>
      <c r="K159" t="s">
        <v>45</v>
      </c>
      <c r="L159" t="s">
        <v>45</v>
      </c>
      <c r="N159" s="6">
        <v>2015</v>
      </c>
      <c r="P159" s="25"/>
      <c r="R159" s="7">
        <v>18.046638000000002</v>
      </c>
      <c r="S159" s="7">
        <v>-15.972550999999999</v>
      </c>
      <c r="T159" t="s">
        <v>504</v>
      </c>
      <c r="U159" t="s">
        <v>1750</v>
      </c>
      <c r="X159" t="s">
        <v>1750</v>
      </c>
      <c r="Y159" t="s">
        <v>49</v>
      </c>
      <c r="Z159" t="s">
        <v>489</v>
      </c>
      <c r="AD159" t="s">
        <v>52</v>
      </c>
      <c r="AF159" t="s">
        <v>52</v>
      </c>
      <c r="AG159" t="s">
        <v>1772</v>
      </c>
      <c r="AH159" s="27">
        <v>1247396</v>
      </c>
      <c r="AI159" t="s">
        <v>1773</v>
      </c>
      <c r="AJ159" t="s">
        <v>1774</v>
      </c>
    </row>
    <row r="160" spans="1:36" ht="17.25" hidden="1" customHeight="1" x14ac:dyDescent="0.2">
      <c r="A160" s="4" t="s">
        <v>1797</v>
      </c>
      <c r="B160" t="s">
        <v>1785</v>
      </c>
      <c r="C160" t="s">
        <v>1798</v>
      </c>
      <c r="E160" t="s">
        <v>58</v>
      </c>
      <c r="F160" t="s">
        <v>617</v>
      </c>
      <c r="G160" s="5">
        <v>600</v>
      </c>
      <c r="H160" t="s">
        <v>558</v>
      </c>
      <c r="I160" t="s">
        <v>43</v>
      </c>
      <c r="J160" t="s">
        <v>45</v>
      </c>
      <c r="K160" t="s">
        <v>45</v>
      </c>
      <c r="L160" t="s">
        <v>45</v>
      </c>
      <c r="N160" s="6">
        <v>2028</v>
      </c>
      <c r="P160" s="25"/>
      <c r="R160" s="7">
        <v>35.056148999999998</v>
      </c>
      <c r="S160" s="7">
        <v>-6.1991269999999998</v>
      </c>
      <c r="T160" t="s">
        <v>504</v>
      </c>
      <c r="U160" t="s">
        <v>1799</v>
      </c>
      <c r="X160" t="s">
        <v>1800</v>
      </c>
      <c r="Y160" t="s">
        <v>49</v>
      </c>
      <c r="Z160" t="s">
        <v>50</v>
      </c>
      <c r="AD160" t="s">
        <v>52</v>
      </c>
      <c r="AF160" t="s">
        <v>52</v>
      </c>
      <c r="AG160" t="s">
        <v>45</v>
      </c>
      <c r="AH160" s="8" t="s">
        <v>45</v>
      </c>
      <c r="AI160" t="s">
        <v>1801</v>
      </c>
      <c r="AJ160" t="s">
        <v>1802</v>
      </c>
    </row>
    <row r="161" spans="1:36" ht="17.25" hidden="1" customHeight="1" x14ac:dyDescent="0.2">
      <c r="A161" s="4" t="s">
        <v>1797</v>
      </c>
      <c r="B161" t="s">
        <v>1785</v>
      </c>
      <c r="C161" t="s">
        <v>1798</v>
      </c>
      <c r="E161" t="s">
        <v>191</v>
      </c>
      <c r="F161" t="s">
        <v>617</v>
      </c>
      <c r="G161" s="5">
        <v>600</v>
      </c>
      <c r="H161" t="s">
        <v>558</v>
      </c>
      <c r="I161" t="s">
        <v>43</v>
      </c>
      <c r="J161" t="s">
        <v>45</v>
      </c>
      <c r="K161" t="s">
        <v>45</v>
      </c>
      <c r="L161" t="s">
        <v>45</v>
      </c>
      <c r="N161" s="6">
        <v>2028</v>
      </c>
      <c r="R161" s="7">
        <v>35.056148999999998</v>
      </c>
      <c r="S161" s="7">
        <v>-6.1991269999999998</v>
      </c>
      <c r="T161" t="s">
        <v>504</v>
      </c>
      <c r="U161" t="s">
        <v>1799</v>
      </c>
      <c r="X161" t="s">
        <v>1800</v>
      </c>
      <c r="Y161" t="s">
        <v>49</v>
      </c>
      <c r="Z161" t="s">
        <v>50</v>
      </c>
      <c r="AD161" t="s">
        <v>52</v>
      </c>
      <c r="AF161" t="s">
        <v>52</v>
      </c>
      <c r="AG161" t="s">
        <v>45</v>
      </c>
      <c r="AH161" s="8" t="s">
        <v>45</v>
      </c>
      <c r="AI161" t="s">
        <v>1801</v>
      </c>
      <c r="AJ161" t="s">
        <v>1803</v>
      </c>
    </row>
    <row r="162" spans="1:36" ht="17.25" hidden="1" customHeight="1" x14ac:dyDescent="0.2">
      <c r="A162" s="4" t="s">
        <v>1804</v>
      </c>
      <c r="B162" t="s">
        <v>1785</v>
      </c>
      <c r="C162" t="s">
        <v>1805</v>
      </c>
      <c r="D162" t="s">
        <v>1806</v>
      </c>
      <c r="E162" t="s">
        <v>40</v>
      </c>
      <c r="F162" t="s">
        <v>617</v>
      </c>
      <c r="G162" s="5">
        <v>600</v>
      </c>
      <c r="H162" t="s">
        <v>558</v>
      </c>
      <c r="I162" t="s">
        <v>43</v>
      </c>
      <c r="J162" t="s">
        <v>45</v>
      </c>
      <c r="K162" t="s">
        <v>45</v>
      </c>
      <c r="L162" t="s">
        <v>45</v>
      </c>
      <c r="N162" s="6">
        <v>2028</v>
      </c>
      <c r="R162" s="7">
        <v>33.161028999999999</v>
      </c>
      <c r="S162" s="7">
        <v>-8.6248100000000001</v>
      </c>
      <c r="T162" t="s">
        <v>504</v>
      </c>
      <c r="U162" t="s">
        <v>1807</v>
      </c>
      <c r="X162" t="s">
        <v>1808</v>
      </c>
      <c r="Y162" t="s">
        <v>49</v>
      </c>
      <c r="Z162" t="s">
        <v>50</v>
      </c>
      <c r="AD162" t="s">
        <v>52</v>
      </c>
      <c r="AF162" t="s">
        <v>52</v>
      </c>
      <c r="AG162" t="s">
        <v>45</v>
      </c>
      <c r="AH162" s="8" t="s">
        <v>45</v>
      </c>
      <c r="AI162" t="s">
        <v>1809</v>
      </c>
      <c r="AJ162" t="s">
        <v>1810</v>
      </c>
    </row>
    <row r="163" spans="1:36" ht="17.25" hidden="1" customHeight="1" x14ac:dyDescent="0.2">
      <c r="A163" s="4" t="s">
        <v>1804</v>
      </c>
      <c r="B163" t="s">
        <v>1785</v>
      </c>
      <c r="C163" t="s">
        <v>1805</v>
      </c>
      <c r="D163" t="s">
        <v>1806</v>
      </c>
      <c r="E163" t="s">
        <v>56</v>
      </c>
      <c r="F163" t="s">
        <v>617</v>
      </c>
      <c r="G163" s="5">
        <v>600</v>
      </c>
      <c r="H163" t="s">
        <v>558</v>
      </c>
      <c r="I163" t="s">
        <v>43</v>
      </c>
      <c r="J163" t="s">
        <v>45</v>
      </c>
      <c r="K163" t="s">
        <v>45</v>
      </c>
      <c r="L163" t="s">
        <v>45</v>
      </c>
      <c r="N163" s="6">
        <v>2028</v>
      </c>
      <c r="R163" s="7">
        <v>33.161028999999999</v>
      </c>
      <c r="S163" s="7">
        <v>-8.6248100000000001</v>
      </c>
      <c r="T163" t="s">
        <v>504</v>
      </c>
      <c r="U163" t="s">
        <v>1807</v>
      </c>
      <c r="X163" t="s">
        <v>1808</v>
      </c>
      <c r="Y163" t="s">
        <v>49</v>
      </c>
      <c r="Z163" t="s">
        <v>50</v>
      </c>
      <c r="AD163" t="s">
        <v>52</v>
      </c>
      <c r="AF163" t="s">
        <v>52</v>
      </c>
      <c r="AG163" t="s">
        <v>45</v>
      </c>
      <c r="AH163" s="8" t="s">
        <v>45</v>
      </c>
      <c r="AI163" t="s">
        <v>1809</v>
      </c>
      <c r="AJ163" t="s">
        <v>1811</v>
      </c>
    </row>
    <row r="164" spans="1:36" ht="17.25" hidden="1" customHeight="1" x14ac:dyDescent="0.2">
      <c r="A164" s="4" t="s">
        <v>1856</v>
      </c>
      <c r="B164" t="s">
        <v>1857</v>
      </c>
      <c r="C164" t="s">
        <v>1858</v>
      </c>
      <c r="D164" t="s">
        <v>1859</v>
      </c>
      <c r="E164" t="s">
        <v>40</v>
      </c>
      <c r="F164" t="s">
        <v>617</v>
      </c>
      <c r="G164" s="5">
        <v>2000</v>
      </c>
      <c r="H164" t="s">
        <v>486</v>
      </c>
      <c r="I164" t="s">
        <v>43</v>
      </c>
      <c r="J164" t="s">
        <v>45</v>
      </c>
      <c r="K164" t="s">
        <v>45</v>
      </c>
      <c r="L164" t="s">
        <v>45</v>
      </c>
      <c r="M164" t="s">
        <v>559</v>
      </c>
      <c r="N164" s="6">
        <v>2026</v>
      </c>
      <c r="R164" s="7">
        <v>-26.039473999999998</v>
      </c>
      <c r="S164" s="7">
        <v>32.326892000000001</v>
      </c>
      <c r="T164" t="s">
        <v>504</v>
      </c>
      <c r="U164" t="s">
        <v>1860</v>
      </c>
      <c r="X164" t="s">
        <v>1861</v>
      </c>
      <c r="Y164" t="s">
        <v>49</v>
      </c>
      <c r="Z164" t="s">
        <v>489</v>
      </c>
      <c r="AG164" t="s">
        <v>1862</v>
      </c>
      <c r="AH164" s="24">
        <v>1299090</v>
      </c>
      <c r="AI164" t="s">
        <v>1863</v>
      </c>
      <c r="AJ164" t="s">
        <v>1864</v>
      </c>
    </row>
    <row r="165" spans="1:36" ht="17.25" hidden="1" customHeight="1" x14ac:dyDescent="0.2">
      <c r="A165" s="4" t="s">
        <v>1865</v>
      </c>
      <c r="B165" t="s">
        <v>1857</v>
      </c>
      <c r="C165" t="s">
        <v>1866</v>
      </c>
      <c r="E165" t="s">
        <v>58</v>
      </c>
      <c r="F165" t="s">
        <v>86</v>
      </c>
      <c r="G165" s="5">
        <v>119.6</v>
      </c>
      <c r="H165" t="s">
        <v>42</v>
      </c>
      <c r="I165" t="s">
        <v>528</v>
      </c>
      <c r="J165" t="s">
        <v>45</v>
      </c>
      <c r="K165" t="s">
        <v>45</v>
      </c>
      <c r="L165" t="s">
        <v>45</v>
      </c>
      <c r="M165" t="s">
        <v>559</v>
      </c>
      <c r="N165" s="6">
        <v>2015</v>
      </c>
      <c r="R165" s="7">
        <v>-24.651334391922699</v>
      </c>
      <c r="S165" s="7">
        <v>32.135414006012098</v>
      </c>
      <c r="T165" t="s">
        <v>46</v>
      </c>
      <c r="U165" t="s">
        <v>1867</v>
      </c>
      <c r="V165" t="s">
        <v>1861</v>
      </c>
      <c r="X165" t="s">
        <v>1861</v>
      </c>
      <c r="Y165" t="s">
        <v>49</v>
      </c>
      <c r="Z165" t="s">
        <v>489</v>
      </c>
      <c r="AC165" t="s">
        <v>1868</v>
      </c>
      <c r="AF165" t="s">
        <v>1869</v>
      </c>
      <c r="AG165" t="s">
        <v>1870</v>
      </c>
      <c r="AH165" s="24">
        <v>1274052</v>
      </c>
      <c r="AI165" t="s">
        <v>1871</v>
      </c>
      <c r="AJ165" t="s">
        <v>1872</v>
      </c>
    </row>
    <row r="166" spans="1:36" ht="17.25" hidden="1" customHeight="1" x14ac:dyDescent="0.2">
      <c r="A166" s="4" t="s">
        <v>1873</v>
      </c>
      <c r="B166" t="s">
        <v>1857</v>
      </c>
      <c r="C166" t="s">
        <v>1874</v>
      </c>
      <c r="E166" t="s">
        <v>40</v>
      </c>
      <c r="F166" t="s">
        <v>1875</v>
      </c>
      <c r="G166" s="5">
        <v>125</v>
      </c>
      <c r="H166" t="s">
        <v>42</v>
      </c>
      <c r="I166" t="s">
        <v>1323</v>
      </c>
      <c r="J166" t="s">
        <v>45</v>
      </c>
      <c r="K166" t="s">
        <v>45</v>
      </c>
      <c r="L166" t="s">
        <v>45</v>
      </c>
      <c r="M166" t="s">
        <v>559</v>
      </c>
      <c r="N166" s="6">
        <v>2018</v>
      </c>
      <c r="P166" s="24">
        <v>2028</v>
      </c>
      <c r="R166" s="7">
        <v>-14.554565</v>
      </c>
      <c r="S166" s="7">
        <v>40.666173000000001</v>
      </c>
      <c r="T166" t="s">
        <v>46</v>
      </c>
      <c r="U166" t="s">
        <v>1876</v>
      </c>
      <c r="X166" t="s">
        <v>1877</v>
      </c>
      <c r="Y166" t="s">
        <v>49</v>
      </c>
      <c r="Z166" t="s">
        <v>489</v>
      </c>
      <c r="AG166" t="s">
        <v>1878</v>
      </c>
      <c r="AH166" s="8" t="s">
        <v>1879</v>
      </c>
      <c r="AI166" t="s">
        <v>1880</v>
      </c>
      <c r="AJ166" t="s">
        <v>1881</v>
      </c>
    </row>
    <row r="167" spans="1:36" ht="17.25" hidden="1" customHeight="1" x14ac:dyDescent="0.2">
      <c r="A167" s="4" t="s">
        <v>1882</v>
      </c>
      <c r="B167" t="s">
        <v>1857</v>
      </c>
      <c r="C167" t="s">
        <v>1883</v>
      </c>
      <c r="E167" t="s">
        <v>40</v>
      </c>
      <c r="F167" t="s">
        <v>86</v>
      </c>
      <c r="G167" s="5">
        <v>121</v>
      </c>
      <c r="H167" t="s">
        <v>42</v>
      </c>
      <c r="I167" t="s">
        <v>43</v>
      </c>
      <c r="J167" t="s">
        <v>45</v>
      </c>
      <c r="K167" t="s">
        <v>45</v>
      </c>
      <c r="L167" t="s">
        <v>45</v>
      </c>
      <c r="M167" t="s">
        <v>559</v>
      </c>
      <c r="N167" s="6">
        <v>2018</v>
      </c>
      <c r="R167" s="7">
        <v>-25.939299999999999</v>
      </c>
      <c r="S167" s="7">
        <v>32.530062000000001</v>
      </c>
      <c r="T167" t="s">
        <v>46</v>
      </c>
      <c r="U167" t="s">
        <v>1861</v>
      </c>
      <c r="X167" t="s">
        <v>1861</v>
      </c>
      <c r="Y167" t="s">
        <v>49</v>
      </c>
      <c r="Z167" t="s">
        <v>489</v>
      </c>
      <c r="AC167" t="s">
        <v>1884</v>
      </c>
      <c r="AG167" t="s">
        <v>1885</v>
      </c>
      <c r="AH167" s="27" t="s">
        <v>1886</v>
      </c>
      <c r="AI167" t="s">
        <v>1887</v>
      </c>
      <c r="AJ167" t="s">
        <v>1888</v>
      </c>
    </row>
    <row r="168" spans="1:36" ht="17.25" hidden="1" customHeight="1" x14ac:dyDescent="0.2">
      <c r="A168" s="4" t="s">
        <v>1889</v>
      </c>
      <c r="B168" t="s">
        <v>1857</v>
      </c>
      <c r="C168" t="s">
        <v>1890</v>
      </c>
      <c r="E168" t="s">
        <v>40</v>
      </c>
      <c r="F168" t="s">
        <v>617</v>
      </c>
      <c r="G168" s="5">
        <v>54</v>
      </c>
      <c r="H168" t="s">
        <v>486</v>
      </c>
      <c r="I168" t="s">
        <v>65</v>
      </c>
      <c r="J168" t="s">
        <v>45</v>
      </c>
      <c r="K168" t="s">
        <v>45</v>
      </c>
      <c r="L168" t="s">
        <v>45</v>
      </c>
      <c r="M168" t="s">
        <v>559</v>
      </c>
      <c r="N168" s="6">
        <v>2025</v>
      </c>
      <c r="R168" s="7">
        <v>-10.848144</v>
      </c>
      <c r="S168" s="7">
        <v>40.508519999999997</v>
      </c>
      <c r="T168" t="s">
        <v>504</v>
      </c>
      <c r="U168" t="s">
        <v>1891</v>
      </c>
      <c r="X168" t="s">
        <v>1892</v>
      </c>
      <c r="Y168" t="s">
        <v>49</v>
      </c>
      <c r="Z168" t="s">
        <v>489</v>
      </c>
      <c r="AC168" t="s">
        <v>1893</v>
      </c>
      <c r="AG168" t="s">
        <v>1894</v>
      </c>
      <c r="AH168" s="6">
        <v>1254691</v>
      </c>
      <c r="AI168" t="s">
        <v>1895</v>
      </c>
      <c r="AJ168" t="s">
        <v>1896</v>
      </c>
    </row>
    <row r="169" spans="1:36" ht="17.25" hidden="1" customHeight="1" x14ac:dyDescent="0.2">
      <c r="A169" s="4" t="s">
        <v>1889</v>
      </c>
      <c r="B169" t="s">
        <v>1857</v>
      </c>
      <c r="C169" t="s">
        <v>1890</v>
      </c>
      <c r="E169" t="s">
        <v>56</v>
      </c>
      <c r="F169" t="s">
        <v>617</v>
      </c>
      <c r="G169" s="5">
        <v>54</v>
      </c>
      <c r="H169" t="s">
        <v>486</v>
      </c>
      <c r="I169" t="s">
        <v>65</v>
      </c>
      <c r="J169" t="s">
        <v>45</v>
      </c>
      <c r="K169" t="s">
        <v>45</v>
      </c>
      <c r="L169" t="s">
        <v>45</v>
      </c>
      <c r="M169" t="s">
        <v>559</v>
      </c>
      <c r="N169" s="6">
        <v>2025</v>
      </c>
      <c r="R169" s="7">
        <v>-10.848144</v>
      </c>
      <c r="S169" s="7">
        <v>40.508519999999997</v>
      </c>
      <c r="T169" t="s">
        <v>504</v>
      </c>
      <c r="U169" t="s">
        <v>1891</v>
      </c>
      <c r="X169" t="s">
        <v>1892</v>
      </c>
      <c r="Y169" t="s">
        <v>49</v>
      </c>
      <c r="Z169" t="s">
        <v>489</v>
      </c>
      <c r="AC169" t="s">
        <v>1893</v>
      </c>
      <c r="AG169" t="s">
        <v>1894</v>
      </c>
      <c r="AH169" s="24">
        <v>1307967</v>
      </c>
      <c r="AI169" t="s">
        <v>1895</v>
      </c>
      <c r="AJ169" t="s">
        <v>1897</v>
      </c>
    </row>
    <row r="170" spans="1:36" ht="17.25" hidden="1" customHeight="1" x14ac:dyDescent="0.2">
      <c r="A170" s="4" t="s">
        <v>1889</v>
      </c>
      <c r="B170" t="s">
        <v>1857</v>
      </c>
      <c r="C170" t="s">
        <v>1890</v>
      </c>
      <c r="E170" t="s">
        <v>58</v>
      </c>
      <c r="F170" t="s">
        <v>617</v>
      </c>
      <c r="G170" s="5">
        <v>54</v>
      </c>
      <c r="H170" t="s">
        <v>486</v>
      </c>
      <c r="I170" t="s">
        <v>65</v>
      </c>
      <c r="J170" t="s">
        <v>45</v>
      </c>
      <c r="K170" t="s">
        <v>45</v>
      </c>
      <c r="L170" t="s">
        <v>45</v>
      </c>
      <c r="M170" t="s">
        <v>559</v>
      </c>
      <c r="N170" s="6">
        <v>2025</v>
      </c>
      <c r="R170" s="7">
        <v>-10.848144</v>
      </c>
      <c r="S170" s="7">
        <v>40.508519999999997</v>
      </c>
      <c r="T170" t="s">
        <v>504</v>
      </c>
      <c r="U170" t="s">
        <v>1891</v>
      </c>
      <c r="X170" t="s">
        <v>1892</v>
      </c>
      <c r="Y170" t="s">
        <v>49</v>
      </c>
      <c r="Z170" t="s">
        <v>489</v>
      </c>
      <c r="AC170" t="s">
        <v>1893</v>
      </c>
      <c r="AG170" t="s">
        <v>1894</v>
      </c>
      <c r="AH170" s="24">
        <v>1307968</v>
      </c>
      <c r="AI170" t="s">
        <v>1895</v>
      </c>
      <c r="AJ170" t="s">
        <v>1898</v>
      </c>
    </row>
    <row r="171" spans="1:36" ht="17.25" hidden="1" customHeight="1" x14ac:dyDescent="0.2">
      <c r="A171" s="4" t="s">
        <v>1889</v>
      </c>
      <c r="B171" t="s">
        <v>1857</v>
      </c>
      <c r="C171" t="s">
        <v>1890</v>
      </c>
      <c r="E171" t="s">
        <v>191</v>
      </c>
      <c r="F171" t="s">
        <v>617</v>
      </c>
      <c r="G171" s="5">
        <v>54</v>
      </c>
      <c r="H171" t="s">
        <v>486</v>
      </c>
      <c r="I171" t="s">
        <v>65</v>
      </c>
      <c r="J171" t="s">
        <v>45</v>
      </c>
      <c r="K171" t="s">
        <v>45</v>
      </c>
      <c r="L171" t="s">
        <v>45</v>
      </c>
      <c r="M171" t="s">
        <v>559</v>
      </c>
      <c r="N171" s="6">
        <v>2025</v>
      </c>
      <c r="R171" s="7">
        <v>-10.848144</v>
      </c>
      <c r="S171" s="7">
        <v>40.508519999999997</v>
      </c>
      <c r="T171" t="s">
        <v>504</v>
      </c>
      <c r="U171" t="s">
        <v>1891</v>
      </c>
      <c r="X171" t="s">
        <v>1892</v>
      </c>
      <c r="Y171" t="s">
        <v>49</v>
      </c>
      <c r="Z171" t="s">
        <v>489</v>
      </c>
      <c r="AC171" t="s">
        <v>1893</v>
      </c>
      <c r="AG171" t="s">
        <v>1894</v>
      </c>
      <c r="AH171" s="24">
        <v>1307969</v>
      </c>
      <c r="AI171" t="s">
        <v>1895</v>
      </c>
      <c r="AJ171" t="s">
        <v>1899</v>
      </c>
    </row>
    <row r="172" spans="1:36" ht="17.25" hidden="1" customHeight="1" x14ac:dyDescent="0.2">
      <c r="A172" s="4" t="s">
        <v>1889</v>
      </c>
      <c r="B172" t="s">
        <v>1857</v>
      </c>
      <c r="C172" t="s">
        <v>1890</v>
      </c>
      <c r="E172" t="s">
        <v>335</v>
      </c>
      <c r="F172" t="s">
        <v>617</v>
      </c>
      <c r="G172" s="5">
        <v>54</v>
      </c>
      <c r="H172" t="s">
        <v>486</v>
      </c>
      <c r="I172" t="s">
        <v>65</v>
      </c>
      <c r="J172" t="s">
        <v>45</v>
      </c>
      <c r="K172" t="s">
        <v>45</v>
      </c>
      <c r="L172" t="s">
        <v>45</v>
      </c>
      <c r="M172" t="s">
        <v>559</v>
      </c>
      <c r="N172" s="6">
        <v>2025</v>
      </c>
      <c r="R172" s="7">
        <v>-10.848144</v>
      </c>
      <c r="S172" s="7">
        <v>40.508519999999997</v>
      </c>
      <c r="T172" t="s">
        <v>504</v>
      </c>
      <c r="U172" t="s">
        <v>1891</v>
      </c>
      <c r="X172" t="s">
        <v>1892</v>
      </c>
      <c r="Y172" t="s">
        <v>49</v>
      </c>
      <c r="Z172" t="s">
        <v>489</v>
      </c>
      <c r="AC172" t="s">
        <v>1893</v>
      </c>
      <c r="AG172" t="s">
        <v>1894</v>
      </c>
      <c r="AH172" s="24">
        <v>1307970</v>
      </c>
      <c r="AI172" t="s">
        <v>1895</v>
      </c>
      <c r="AJ172" t="s">
        <v>1900</v>
      </c>
    </row>
    <row r="173" spans="1:36" ht="17.25" hidden="1" customHeight="1" x14ac:dyDescent="0.2">
      <c r="A173" s="4" t="s">
        <v>1889</v>
      </c>
      <c r="B173" t="s">
        <v>1857</v>
      </c>
      <c r="C173" t="s">
        <v>1890</v>
      </c>
      <c r="E173" t="s">
        <v>1157</v>
      </c>
      <c r="F173" t="s">
        <v>617</v>
      </c>
      <c r="G173" s="5">
        <v>54</v>
      </c>
      <c r="H173" t="s">
        <v>486</v>
      </c>
      <c r="I173" t="s">
        <v>65</v>
      </c>
      <c r="J173" t="s">
        <v>45</v>
      </c>
      <c r="K173" t="s">
        <v>45</v>
      </c>
      <c r="L173" t="s">
        <v>45</v>
      </c>
      <c r="M173" t="s">
        <v>559</v>
      </c>
      <c r="N173" s="6">
        <v>2025</v>
      </c>
      <c r="R173" s="7">
        <v>-10.848144</v>
      </c>
      <c r="S173" s="7">
        <v>40.508519999999997</v>
      </c>
      <c r="T173" t="s">
        <v>504</v>
      </c>
      <c r="U173" t="s">
        <v>1891</v>
      </c>
      <c r="X173" t="s">
        <v>1892</v>
      </c>
      <c r="Y173" t="s">
        <v>49</v>
      </c>
      <c r="Z173" t="s">
        <v>489</v>
      </c>
      <c r="AC173" t="s">
        <v>1893</v>
      </c>
      <c r="AG173" t="s">
        <v>1894</v>
      </c>
      <c r="AH173" s="24">
        <v>1307971</v>
      </c>
      <c r="AI173" t="s">
        <v>1895</v>
      </c>
      <c r="AJ173" t="s">
        <v>1901</v>
      </c>
    </row>
    <row r="174" spans="1:36" ht="17.25" hidden="1" customHeight="1" x14ac:dyDescent="0.2">
      <c r="A174" s="4" t="s">
        <v>1902</v>
      </c>
      <c r="B174" t="s">
        <v>1857</v>
      </c>
      <c r="C174" t="s">
        <v>1903</v>
      </c>
      <c r="E174" t="s">
        <v>40</v>
      </c>
      <c r="F174" t="s">
        <v>617</v>
      </c>
      <c r="G174" s="5">
        <v>50</v>
      </c>
      <c r="H174" t="s">
        <v>139</v>
      </c>
      <c r="I174" t="s">
        <v>45</v>
      </c>
      <c r="J174" t="s">
        <v>45</v>
      </c>
      <c r="K174" t="s">
        <v>45</v>
      </c>
      <c r="L174" t="s">
        <v>45</v>
      </c>
      <c r="M174" t="s">
        <v>559</v>
      </c>
      <c r="N174" s="6">
        <v>2023</v>
      </c>
      <c r="R174" s="7">
        <v>-14.565273664177701</v>
      </c>
      <c r="S174" s="7">
        <v>40.684989585636501</v>
      </c>
      <c r="T174" t="s">
        <v>504</v>
      </c>
      <c r="U174" t="s">
        <v>1876</v>
      </c>
      <c r="V174" t="s">
        <v>1877</v>
      </c>
      <c r="X174" t="s">
        <v>1877</v>
      </c>
      <c r="Y174" t="s">
        <v>49</v>
      </c>
      <c r="Z174" t="s">
        <v>489</v>
      </c>
      <c r="AG174" t="s">
        <v>1904</v>
      </c>
      <c r="AH174" s="24">
        <v>1282711</v>
      </c>
      <c r="AI174" t="s">
        <v>1905</v>
      </c>
      <c r="AJ174" t="s">
        <v>1906</v>
      </c>
    </row>
    <row r="175" spans="1:36" ht="17.25" hidden="1" customHeight="1" x14ac:dyDescent="0.2">
      <c r="A175" s="4" t="s">
        <v>1902</v>
      </c>
      <c r="B175" t="s">
        <v>1857</v>
      </c>
      <c r="C175" t="s">
        <v>1903</v>
      </c>
      <c r="E175" t="s">
        <v>56</v>
      </c>
      <c r="F175" t="s">
        <v>617</v>
      </c>
      <c r="G175" s="5">
        <v>200</v>
      </c>
      <c r="H175" t="s">
        <v>558</v>
      </c>
      <c r="I175" t="s">
        <v>45</v>
      </c>
      <c r="J175" t="s">
        <v>45</v>
      </c>
      <c r="K175" t="s">
        <v>45</v>
      </c>
      <c r="L175" t="s">
        <v>45</v>
      </c>
      <c r="M175" t="s">
        <v>559</v>
      </c>
      <c r="N175" s="6">
        <v>2024</v>
      </c>
      <c r="R175" s="7">
        <v>-14.565273664177701</v>
      </c>
      <c r="S175" s="7">
        <v>40.684989585636501</v>
      </c>
      <c r="T175" t="s">
        <v>504</v>
      </c>
      <c r="U175" t="s">
        <v>1876</v>
      </c>
      <c r="V175" t="s">
        <v>1877</v>
      </c>
      <c r="X175" t="s">
        <v>1877</v>
      </c>
      <c r="Y175" t="s">
        <v>49</v>
      </c>
      <c r="Z175" t="s">
        <v>489</v>
      </c>
      <c r="AG175" t="s">
        <v>1904</v>
      </c>
      <c r="AH175" s="24">
        <v>1313809</v>
      </c>
      <c r="AI175" t="s">
        <v>1905</v>
      </c>
      <c r="AJ175" t="s">
        <v>1907</v>
      </c>
    </row>
    <row r="176" spans="1:36" ht="17.25" hidden="1" customHeight="1" x14ac:dyDescent="0.2">
      <c r="A176" s="4" t="s">
        <v>1912</v>
      </c>
      <c r="B176" t="s">
        <v>1857</v>
      </c>
      <c r="C176" t="s">
        <v>1913</v>
      </c>
      <c r="E176" t="s">
        <v>40</v>
      </c>
      <c r="F176" t="s">
        <v>617</v>
      </c>
      <c r="G176" s="5">
        <v>250</v>
      </c>
      <c r="H176" t="s">
        <v>486</v>
      </c>
      <c r="I176" t="s">
        <v>45</v>
      </c>
      <c r="J176" t="s">
        <v>45</v>
      </c>
      <c r="K176" t="s">
        <v>45</v>
      </c>
      <c r="L176" t="s">
        <v>45</v>
      </c>
      <c r="M176" t="s">
        <v>559</v>
      </c>
      <c r="N176" s="6">
        <v>2023</v>
      </c>
      <c r="R176" s="7">
        <v>-14.567159</v>
      </c>
      <c r="S176" s="7">
        <v>40.684632999999998</v>
      </c>
      <c r="T176" t="s">
        <v>504</v>
      </c>
      <c r="U176" t="s">
        <v>1876</v>
      </c>
      <c r="X176" t="s">
        <v>1877</v>
      </c>
      <c r="Y176" t="s">
        <v>49</v>
      </c>
      <c r="Z176" t="s">
        <v>489</v>
      </c>
      <c r="AC176" t="s">
        <v>1914</v>
      </c>
      <c r="AG176" t="s">
        <v>1915</v>
      </c>
      <c r="AH176" s="24">
        <v>1312656</v>
      </c>
      <c r="AI176" t="s">
        <v>1916</v>
      </c>
      <c r="AJ176" t="s">
        <v>1917</v>
      </c>
    </row>
    <row r="177" spans="1:36" ht="17.25" hidden="1" customHeight="1" x14ac:dyDescent="0.2">
      <c r="A177" s="4" t="s">
        <v>1918</v>
      </c>
      <c r="B177" t="s">
        <v>1857</v>
      </c>
      <c r="C177" t="s">
        <v>1919</v>
      </c>
      <c r="D177" t="s">
        <v>1920</v>
      </c>
      <c r="E177" t="s">
        <v>40</v>
      </c>
      <c r="F177" t="s">
        <v>86</v>
      </c>
      <c r="G177" s="5">
        <v>450</v>
      </c>
      <c r="H177" t="s">
        <v>139</v>
      </c>
      <c r="I177" t="s">
        <v>43</v>
      </c>
      <c r="J177" t="s">
        <v>45</v>
      </c>
      <c r="K177" t="s">
        <v>45</v>
      </c>
      <c r="L177" t="s">
        <v>45</v>
      </c>
      <c r="M177" t="s">
        <v>559</v>
      </c>
      <c r="N177" s="6">
        <v>2024</v>
      </c>
      <c r="R177" s="7">
        <v>-21.755184</v>
      </c>
      <c r="S177" s="7">
        <v>35.062531</v>
      </c>
      <c r="T177" t="s">
        <v>504</v>
      </c>
      <c r="U177" t="s">
        <v>1921</v>
      </c>
      <c r="X177" t="s">
        <v>1922</v>
      </c>
      <c r="Y177" t="s">
        <v>49</v>
      </c>
      <c r="Z177" t="s">
        <v>489</v>
      </c>
      <c r="AG177" t="s">
        <v>1923</v>
      </c>
      <c r="AH177" s="8" t="s">
        <v>1924</v>
      </c>
      <c r="AI177" t="s">
        <v>1925</v>
      </c>
      <c r="AJ177" t="s">
        <v>1926</v>
      </c>
    </row>
    <row r="178" spans="1:36" ht="17.25" hidden="1" customHeight="1" x14ac:dyDescent="0.2">
      <c r="A178" s="4" t="s">
        <v>1927</v>
      </c>
      <c r="B178" t="s">
        <v>1928</v>
      </c>
      <c r="C178" t="s">
        <v>1929</v>
      </c>
      <c r="E178" t="s">
        <v>40</v>
      </c>
      <c r="F178" t="s">
        <v>1930</v>
      </c>
      <c r="G178" s="5">
        <v>50</v>
      </c>
      <c r="H178" t="s">
        <v>486</v>
      </c>
      <c r="I178" t="s">
        <v>65</v>
      </c>
      <c r="J178" t="s">
        <v>45</v>
      </c>
      <c r="K178" t="s">
        <v>45</v>
      </c>
      <c r="L178" t="s">
        <v>45</v>
      </c>
      <c r="M178" t="s">
        <v>559</v>
      </c>
      <c r="N178" s="6">
        <v>2023</v>
      </c>
      <c r="R178" s="7">
        <v>-22.9399079710305</v>
      </c>
      <c r="S178" s="7">
        <v>14.516442436069701</v>
      </c>
      <c r="T178" t="s">
        <v>504</v>
      </c>
      <c r="U178" t="s">
        <v>1931</v>
      </c>
      <c r="Y178" t="s">
        <v>49</v>
      </c>
      <c r="Z178" t="s">
        <v>489</v>
      </c>
      <c r="AG178" t="s">
        <v>1932</v>
      </c>
      <c r="AH178" s="24">
        <v>1308956</v>
      </c>
      <c r="AI178" t="s">
        <v>1933</v>
      </c>
      <c r="AJ178" t="s">
        <v>1934</v>
      </c>
    </row>
    <row r="179" spans="1:36" ht="17.25" hidden="1" customHeight="1" x14ac:dyDescent="0.2">
      <c r="A179" s="4" t="s">
        <v>1942</v>
      </c>
      <c r="B179" t="s">
        <v>1928</v>
      </c>
      <c r="C179" t="s">
        <v>1943</v>
      </c>
      <c r="E179" t="s">
        <v>40</v>
      </c>
      <c r="F179" t="s">
        <v>86</v>
      </c>
      <c r="G179" s="5">
        <v>443</v>
      </c>
      <c r="H179" t="s">
        <v>486</v>
      </c>
      <c r="I179" t="s">
        <v>43</v>
      </c>
      <c r="J179" t="s">
        <v>45</v>
      </c>
      <c r="K179" t="s">
        <v>45</v>
      </c>
      <c r="L179" t="s">
        <v>45</v>
      </c>
      <c r="M179" t="s">
        <v>559</v>
      </c>
      <c r="N179" s="6">
        <v>2026</v>
      </c>
      <c r="O179" s="25"/>
      <c r="R179" s="7">
        <v>-28.450437999999998</v>
      </c>
      <c r="S179" s="7">
        <v>16.246312</v>
      </c>
      <c r="T179" t="s">
        <v>504</v>
      </c>
      <c r="U179" t="s">
        <v>1944</v>
      </c>
      <c r="X179" t="s">
        <v>1945</v>
      </c>
      <c r="Y179" t="s">
        <v>49</v>
      </c>
      <c r="Z179" t="s">
        <v>489</v>
      </c>
      <c r="AG179" t="s">
        <v>1946</v>
      </c>
      <c r="AH179" s="24">
        <v>1160079</v>
      </c>
      <c r="AI179" t="s">
        <v>1947</v>
      </c>
      <c r="AJ179" t="s">
        <v>1948</v>
      </c>
    </row>
    <row r="180" spans="1:36" ht="17.25" hidden="1" customHeight="1" x14ac:dyDescent="0.2">
      <c r="A180" s="4" t="s">
        <v>1949</v>
      </c>
      <c r="B180" t="s">
        <v>1950</v>
      </c>
      <c r="C180" t="s">
        <v>1951</v>
      </c>
      <c r="E180" t="s">
        <v>75</v>
      </c>
      <c r="F180" t="s">
        <v>86</v>
      </c>
      <c r="G180" s="5">
        <v>100</v>
      </c>
      <c r="H180" t="s">
        <v>558</v>
      </c>
      <c r="I180" t="s">
        <v>65</v>
      </c>
      <c r="J180" t="s">
        <v>45</v>
      </c>
      <c r="K180" t="s">
        <v>45</v>
      </c>
      <c r="L180" t="s">
        <v>45</v>
      </c>
      <c r="N180" s="6">
        <v>2024</v>
      </c>
      <c r="O180" s="25"/>
      <c r="R180" s="7">
        <v>4.5687340000000001</v>
      </c>
      <c r="S180" s="7">
        <v>7.573493</v>
      </c>
      <c r="T180" t="s">
        <v>46</v>
      </c>
      <c r="U180" t="s">
        <v>1952</v>
      </c>
      <c r="X180" t="s">
        <v>1953</v>
      </c>
      <c r="Y180" t="s">
        <v>49</v>
      </c>
      <c r="Z180" t="s">
        <v>489</v>
      </c>
      <c r="AD180" t="s">
        <v>52</v>
      </c>
      <c r="AE180" t="s">
        <v>1954</v>
      </c>
      <c r="AF180" t="s">
        <v>52</v>
      </c>
      <c r="AG180" t="s">
        <v>1955</v>
      </c>
      <c r="AI180" t="s">
        <v>1956</v>
      </c>
      <c r="AJ180" t="s">
        <v>1959</v>
      </c>
    </row>
    <row r="181" spans="1:36" ht="17.25" hidden="1" customHeight="1" x14ac:dyDescent="0.2">
      <c r="A181" s="4" t="s">
        <v>1949</v>
      </c>
      <c r="B181" t="s">
        <v>1950</v>
      </c>
      <c r="C181" t="s">
        <v>1951</v>
      </c>
      <c r="E181" t="s">
        <v>79</v>
      </c>
      <c r="F181" t="s">
        <v>86</v>
      </c>
      <c r="G181" s="5">
        <v>130</v>
      </c>
      <c r="H181" t="s">
        <v>558</v>
      </c>
      <c r="I181" t="s">
        <v>65</v>
      </c>
      <c r="J181" t="s">
        <v>45</v>
      </c>
      <c r="K181" t="s">
        <v>45</v>
      </c>
      <c r="L181" t="s">
        <v>45</v>
      </c>
      <c r="N181" s="6">
        <v>2026</v>
      </c>
      <c r="O181" s="25"/>
      <c r="R181" s="7">
        <v>4.5687340000000001</v>
      </c>
      <c r="S181" s="7">
        <v>7.573493</v>
      </c>
      <c r="T181" t="s">
        <v>46</v>
      </c>
      <c r="U181" t="s">
        <v>1952</v>
      </c>
      <c r="X181" t="s">
        <v>1953</v>
      </c>
      <c r="Y181" t="s">
        <v>49</v>
      </c>
      <c r="Z181" t="s">
        <v>489</v>
      </c>
      <c r="AD181" t="s">
        <v>52</v>
      </c>
      <c r="AE181" t="s">
        <v>1954</v>
      </c>
      <c r="AF181" t="s">
        <v>52</v>
      </c>
      <c r="AG181" t="s">
        <v>1955</v>
      </c>
      <c r="AI181" t="s">
        <v>1956</v>
      </c>
      <c r="AJ181" t="s">
        <v>1961</v>
      </c>
    </row>
    <row r="182" spans="1:36" ht="17.25" hidden="1" customHeight="1" x14ac:dyDescent="0.2">
      <c r="A182" s="4" t="s">
        <v>1949</v>
      </c>
      <c r="B182" t="s">
        <v>1950</v>
      </c>
      <c r="C182" t="s">
        <v>1951</v>
      </c>
      <c r="E182" t="s">
        <v>81</v>
      </c>
      <c r="F182" t="s">
        <v>86</v>
      </c>
      <c r="G182" s="5">
        <v>130</v>
      </c>
      <c r="H182" t="s">
        <v>558</v>
      </c>
      <c r="I182" t="s">
        <v>65</v>
      </c>
      <c r="J182" t="s">
        <v>45</v>
      </c>
      <c r="K182" t="s">
        <v>45</v>
      </c>
      <c r="L182" t="s">
        <v>45</v>
      </c>
      <c r="N182" s="6">
        <v>2026</v>
      </c>
      <c r="O182" s="25"/>
      <c r="R182" s="7">
        <v>4.5687340000000001</v>
      </c>
      <c r="S182" s="7">
        <v>7.573493</v>
      </c>
      <c r="T182" t="s">
        <v>46</v>
      </c>
      <c r="U182" t="s">
        <v>1952</v>
      </c>
      <c r="X182" t="s">
        <v>1953</v>
      </c>
      <c r="Y182" t="s">
        <v>49</v>
      </c>
      <c r="Z182" t="s">
        <v>489</v>
      </c>
      <c r="AD182" t="s">
        <v>52</v>
      </c>
      <c r="AE182" t="s">
        <v>1954</v>
      </c>
      <c r="AF182" t="s">
        <v>52</v>
      </c>
      <c r="AG182" t="s">
        <v>1955</v>
      </c>
      <c r="AI182" t="s">
        <v>1956</v>
      </c>
      <c r="AJ182" t="s">
        <v>1962</v>
      </c>
    </row>
    <row r="183" spans="1:36" ht="17.25" hidden="1" customHeight="1" x14ac:dyDescent="0.2">
      <c r="A183" s="4" t="s">
        <v>1966</v>
      </c>
      <c r="B183" t="s">
        <v>1950</v>
      </c>
      <c r="C183" t="s">
        <v>1967</v>
      </c>
      <c r="E183" t="s">
        <v>40</v>
      </c>
      <c r="F183" t="s">
        <v>86</v>
      </c>
      <c r="G183" s="5">
        <v>450</v>
      </c>
      <c r="H183" t="s">
        <v>139</v>
      </c>
      <c r="I183" t="s">
        <v>43</v>
      </c>
      <c r="J183" t="s">
        <v>45</v>
      </c>
      <c r="K183" t="s">
        <v>45</v>
      </c>
      <c r="L183" t="s">
        <v>45</v>
      </c>
      <c r="N183" s="6">
        <v>2037</v>
      </c>
      <c r="R183" s="7">
        <v>8.9396959999999996</v>
      </c>
      <c r="S183" s="7">
        <v>7.0768259999999996</v>
      </c>
      <c r="T183" t="s">
        <v>504</v>
      </c>
      <c r="U183" t="s">
        <v>1968</v>
      </c>
      <c r="V183" t="s">
        <v>1969</v>
      </c>
      <c r="X183" t="s">
        <v>1970</v>
      </c>
      <c r="Y183" t="s">
        <v>49</v>
      </c>
      <c r="Z183" t="s">
        <v>489</v>
      </c>
      <c r="AG183" t="s">
        <v>1971</v>
      </c>
      <c r="AI183" t="s">
        <v>1972</v>
      </c>
      <c r="AJ183" t="s">
        <v>1973</v>
      </c>
    </row>
    <row r="184" spans="1:36" ht="17.25" hidden="1" customHeight="1" x14ac:dyDescent="0.2">
      <c r="A184" s="4" t="s">
        <v>1966</v>
      </c>
      <c r="B184" t="s">
        <v>1950</v>
      </c>
      <c r="C184" t="s">
        <v>1967</v>
      </c>
      <c r="E184" t="s">
        <v>56</v>
      </c>
      <c r="F184" t="s">
        <v>86</v>
      </c>
      <c r="G184" s="5">
        <v>450</v>
      </c>
      <c r="H184" t="s">
        <v>486</v>
      </c>
      <c r="I184" t="s">
        <v>43</v>
      </c>
      <c r="J184" t="s">
        <v>45</v>
      </c>
      <c r="K184" t="s">
        <v>45</v>
      </c>
      <c r="L184" t="s">
        <v>45</v>
      </c>
      <c r="N184" s="6">
        <v>2037</v>
      </c>
      <c r="R184" s="7">
        <v>8.9396959999999996</v>
      </c>
      <c r="S184" s="7">
        <v>7.0768259999999996</v>
      </c>
      <c r="T184" t="s">
        <v>504</v>
      </c>
      <c r="U184" t="s">
        <v>1968</v>
      </c>
      <c r="V184" t="s">
        <v>1969</v>
      </c>
      <c r="X184" t="s">
        <v>1970</v>
      </c>
      <c r="Y184" t="s">
        <v>49</v>
      </c>
      <c r="Z184" t="s">
        <v>489</v>
      </c>
      <c r="AG184" t="s">
        <v>1971</v>
      </c>
      <c r="AI184" t="s">
        <v>1972</v>
      </c>
      <c r="AJ184" t="s">
        <v>1974</v>
      </c>
    </row>
    <row r="185" spans="1:36" ht="17.25" hidden="1" customHeight="1" x14ac:dyDescent="0.2">
      <c r="A185" s="4" t="s">
        <v>1966</v>
      </c>
      <c r="B185" t="s">
        <v>1950</v>
      </c>
      <c r="C185" t="s">
        <v>1967</v>
      </c>
      <c r="E185" t="s">
        <v>58</v>
      </c>
      <c r="F185" t="s">
        <v>86</v>
      </c>
      <c r="G185" s="5">
        <v>450</v>
      </c>
      <c r="H185" t="s">
        <v>486</v>
      </c>
      <c r="I185" t="s">
        <v>43</v>
      </c>
      <c r="J185" t="s">
        <v>45</v>
      </c>
      <c r="K185" t="s">
        <v>45</v>
      </c>
      <c r="L185" t="s">
        <v>45</v>
      </c>
      <c r="N185" s="6">
        <v>2037</v>
      </c>
      <c r="R185" s="7">
        <v>8.9396959999999996</v>
      </c>
      <c r="S185" s="7">
        <v>7.0768259999999996</v>
      </c>
      <c r="T185" t="s">
        <v>504</v>
      </c>
      <c r="U185" t="s">
        <v>1968</v>
      </c>
      <c r="V185" t="s">
        <v>1969</v>
      </c>
      <c r="X185" t="s">
        <v>1970</v>
      </c>
      <c r="Y185" t="s">
        <v>49</v>
      </c>
      <c r="Z185" t="s">
        <v>489</v>
      </c>
      <c r="AG185" t="s">
        <v>1971</v>
      </c>
      <c r="AI185" t="s">
        <v>1972</v>
      </c>
      <c r="AJ185" t="s">
        <v>1975</v>
      </c>
    </row>
    <row r="186" spans="1:36" ht="17.25" hidden="1" customHeight="1" x14ac:dyDescent="0.2">
      <c r="A186" s="4" t="s">
        <v>1976</v>
      </c>
      <c r="B186" t="s">
        <v>1950</v>
      </c>
      <c r="C186" t="s">
        <v>1977</v>
      </c>
      <c r="E186" t="s">
        <v>56</v>
      </c>
      <c r="F186" t="s">
        <v>86</v>
      </c>
      <c r="G186" s="5">
        <v>180</v>
      </c>
      <c r="H186" t="s">
        <v>42</v>
      </c>
      <c r="I186" t="s">
        <v>65</v>
      </c>
      <c r="J186" t="s">
        <v>45</v>
      </c>
      <c r="K186" t="s">
        <v>45</v>
      </c>
      <c r="L186" t="s">
        <v>45</v>
      </c>
      <c r="N186" s="6">
        <v>2021</v>
      </c>
      <c r="R186" s="7">
        <v>4.8349869999999999</v>
      </c>
      <c r="S186" s="7">
        <v>7.2265290000000002</v>
      </c>
      <c r="T186" t="s">
        <v>46</v>
      </c>
      <c r="U186" t="s">
        <v>1978</v>
      </c>
      <c r="V186" t="s">
        <v>1979</v>
      </c>
      <c r="X186" t="s">
        <v>1980</v>
      </c>
      <c r="Y186" t="s">
        <v>49</v>
      </c>
      <c r="Z186" t="s">
        <v>489</v>
      </c>
      <c r="AG186" t="s">
        <v>1981</v>
      </c>
      <c r="AH186" s="24">
        <v>1237760</v>
      </c>
      <c r="AI186" t="s">
        <v>1982</v>
      </c>
      <c r="AJ186" t="s">
        <v>1984</v>
      </c>
    </row>
    <row r="187" spans="1:36" ht="17.25" hidden="1" customHeight="1" x14ac:dyDescent="0.2">
      <c r="A187" s="4" t="s">
        <v>2005</v>
      </c>
      <c r="B187" t="s">
        <v>1950</v>
      </c>
      <c r="C187" t="s">
        <v>2006</v>
      </c>
      <c r="E187" t="s">
        <v>63</v>
      </c>
      <c r="F187" t="s">
        <v>86</v>
      </c>
      <c r="G187" s="5">
        <v>165</v>
      </c>
      <c r="H187" t="s">
        <v>558</v>
      </c>
      <c r="I187" t="s">
        <v>65</v>
      </c>
      <c r="J187" t="s">
        <v>45</v>
      </c>
      <c r="K187" t="s">
        <v>45</v>
      </c>
      <c r="L187" t="s">
        <v>45</v>
      </c>
      <c r="N187" s="6">
        <v>2030</v>
      </c>
      <c r="R187" s="7">
        <v>5.5086087900913201</v>
      </c>
      <c r="S187" s="7">
        <v>5.2069579631882004</v>
      </c>
      <c r="T187" t="s">
        <v>504</v>
      </c>
      <c r="U187" t="s">
        <v>2007</v>
      </c>
      <c r="V187" t="s">
        <v>2008</v>
      </c>
      <c r="X187" t="s">
        <v>2009</v>
      </c>
      <c r="Y187" t="s">
        <v>49</v>
      </c>
      <c r="Z187" t="s">
        <v>489</v>
      </c>
      <c r="AC187" t="s">
        <v>2010</v>
      </c>
      <c r="AG187" t="s">
        <v>2011</v>
      </c>
      <c r="AI187" t="s">
        <v>2012</v>
      </c>
      <c r="AJ187" t="s">
        <v>2013</v>
      </c>
    </row>
    <row r="188" spans="1:36" ht="17.25" hidden="1" customHeight="1" x14ac:dyDescent="0.2">
      <c r="A188" s="4" t="s">
        <v>2005</v>
      </c>
      <c r="B188" t="s">
        <v>1950</v>
      </c>
      <c r="C188" t="s">
        <v>2006</v>
      </c>
      <c r="E188" t="s">
        <v>73</v>
      </c>
      <c r="F188" t="s">
        <v>86</v>
      </c>
      <c r="G188" s="5">
        <v>165</v>
      </c>
      <c r="H188" t="s">
        <v>558</v>
      </c>
      <c r="I188" t="s">
        <v>65</v>
      </c>
      <c r="J188" t="s">
        <v>45</v>
      </c>
      <c r="K188" t="s">
        <v>45</v>
      </c>
      <c r="L188" t="s">
        <v>45</v>
      </c>
      <c r="N188" s="24">
        <v>2030</v>
      </c>
      <c r="R188" s="7">
        <v>5.5086087900913201</v>
      </c>
      <c r="S188" s="7">
        <v>5.2069579631882004</v>
      </c>
      <c r="T188" t="s">
        <v>504</v>
      </c>
      <c r="U188" t="s">
        <v>2007</v>
      </c>
      <c r="V188" t="s">
        <v>2008</v>
      </c>
      <c r="X188" t="s">
        <v>2009</v>
      </c>
      <c r="Y188" t="s">
        <v>49</v>
      </c>
      <c r="Z188" t="s">
        <v>489</v>
      </c>
      <c r="AC188" t="s">
        <v>2010</v>
      </c>
      <c r="AG188" t="s">
        <v>2011</v>
      </c>
      <c r="AI188" t="s">
        <v>2012</v>
      </c>
      <c r="AJ188" t="s">
        <v>2014</v>
      </c>
    </row>
    <row r="189" spans="1:36" ht="17.25" hidden="1" customHeight="1" x14ac:dyDescent="0.2">
      <c r="A189" s="4" t="s">
        <v>2005</v>
      </c>
      <c r="B189" t="s">
        <v>1950</v>
      </c>
      <c r="C189" t="s">
        <v>2006</v>
      </c>
      <c r="E189" t="s">
        <v>56</v>
      </c>
      <c r="F189" t="s">
        <v>86</v>
      </c>
      <c r="G189" s="5">
        <v>165</v>
      </c>
      <c r="H189" t="s">
        <v>558</v>
      </c>
      <c r="I189" t="s">
        <v>65</v>
      </c>
      <c r="J189" t="s">
        <v>45</v>
      </c>
      <c r="K189" t="s">
        <v>45</v>
      </c>
      <c r="L189" t="s">
        <v>45</v>
      </c>
      <c r="N189" s="24">
        <v>2030</v>
      </c>
      <c r="R189" s="7">
        <v>5.5086087900913201</v>
      </c>
      <c r="S189" s="7">
        <v>5.2069579631882004</v>
      </c>
      <c r="T189" t="s">
        <v>504</v>
      </c>
      <c r="U189" t="s">
        <v>2007</v>
      </c>
      <c r="V189" t="s">
        <v>2008</v>
      </c>
      <c r="X189" t="s">
        <v>2009</v>
      </c>
      <c r="Y189" t="s">
        <v>49</v>
      </c>
      <c r="Z189" t="s">
        <v>489</v>
      </c>
      <c r="AC189" t="s">
        <v>2010</v>
      </c>
      <c r="AG189" t="s">
        <v>2011</v>
      </c>
      <c r="AI189" t="s">
        <v>2012</v>
      </c>
      <c r="AJ189" t="s">
        <v>2015</v>
      </c>
    </row>
    <row r="190" spans="1:36" ht="17.25" hidden="1" customHeight="1" x14ac:dyDescent="0.2">
      <c r="A190" s="4" t="s">
        <v>2005</v>
      </c>
      <c r="B190" t="s">
        <v>1950</v>
      </c>
      <c r="C190" t="s">
        <v>2006</v>
      </c>
      <c r="E190" t="s">
        <v>79</v>
      </c>
      <c r="F190" t="s">
        <v>1711</v>
      </c>
      <c r="G190" s="5">
        <v>75</v>
      </c>
      <c r="H190" t="s">
        <v>558</v>
      </c>
      <c r="I190" t="s">
        <v>240</v>
      </c>
      <c r="J190" t="s">
        <v>45</v>
      </c>
      <c r="K190" t="s">
        <v>45</v>
      </c>
      <c r="L190" t="s">
        <v>45</v>
      </c>
      <c r="N190" s="6">
        <v>2030</v>
      </c>
      <c r="R190" s="7">
        <v>5.5086087900913201</v>
      </c>
      <c r="S190" s="7">
        <v>5.2069579631882004</v>
      </c>
      <c r="T190" t="s">
        <v>504</v>
      </c>
      <c r="U190" t="s">
        <v>2007</v>
      </c>
      <c r="V190" t="s">
        <v>2008</v>
      </c>
      <c r="X190" t="s">
        <v>2009</v>
      </c>
      <c r="Y190" t="s">
        <v>49</v>
      </c>
      <c r="Z190" t="s">
        <v>489</v>
      </c>
      <c r="AC190" t="s">
        <v>2010</v>
      </c>
      <c r="AG190" t="s">
        <v>2011</v>
      </c>
      <c r="AI190" t="s">
        <v>2012</v>
      </c>
      <c r="AJ190" t="s">
        <v>2016</v>
      </c>
    </row>
    <row r="191" spans="1:36" ht="17.25" hidden="1" customHeight="1" x14ac:dyDescent="0.2">
      <c r="A191" s="4" t="s">
        <v>2005</v>
      </c>
      <c r="B191" t="s">
        <v>1950</v>
      </c>
      <c r="C191" t="s">
        <v>2006</v>
      </c>
      <c r="E191" t="s">
        <v>81</v>
      </c>
      <c r="F191" t="s">
        <v>1711</v>
      </c>
      <c r="G191" s="5">
        <v>75</v>
      </c>
      <c r="H191" t="s">
        <v>558</v>
      </c>
      <c r="I191" t="s">
        <v>240</v>
      </c>
      <c r="J191" t="s">
        <v>45</v>
      </c>
      <c r="K191" t="s">
        <v>45</v>
      </c>
      <c r="L191" t="s">
        <v>45</v>
      </c>
      <c r="N191" s="6">
        <v>2030</v>
      </c>
      <c r="R191" s="7">
        <v>5.5086087900913201</v>
      </c>
      <c r="S191" s="7">
        <v>5.2069579631882004</v>
      </c>
      <c r="T191" t="s">
        <v>504</v>
      </c>
      <c r="U191" t="s">
        <v>2007</v>
      </c>
      <c r="V191" t="s">
        <v>2008</v>
      </c>
      <c r="X191" t="s">
        <v>2009</v>
      </c>
      <c r="Y191" t="s">
        <v>49</v>
      </c>
      <c r="Z191" t="s">
        <v>489</v>
      </c>
      <c r="AC191" t="s">
        <v>2010</v>
      </c>
      <c r="AG191" t="s">
        <v>2011</v>
      </c>
      <c r="AI191" t="s">
        <v>2012</v>
      </c>
      <c r="AJ191" t="s">
        <v>2017</v>
      </c>
    </row>
    <row r="192" spans="1:36" ht="17.25" hidden="1" customHeight="1" x14ac:dyDescent="0.2">
      <c r="A192" s="4" t="s">
        <v>2005</v>
      </c>
      <c r="B192" t="s">
        <v>1950</v>
      </c>
      <c r="C192" t="s">
        <v>2006</v>
      </c>
      <c r="E192" t="s">
        <v>2018</v>
      </c>
      <c r="F192" t="s">
        <v>1711</v>
      </c>
      <c r="G192" s="5">
        <v>75</v>
      </c>
      <c r="H192" t="s">
        <v>558</v>
      </c>
      <c r="I192" t="s">
        <v>240</v>
      </c>
      <c r="J192" t="s">
        <v>45</v>
      </c>
      <c r="K192" t="s">
        <v>45</v>
      </c>
      <c r="L192" t="s">
        <v>45</v>
      </c>
      <c r="N192" s="6">
        <v>2030</v>
      </c>
      <c r="R192" s="7">
        <v>5.5086087900913201</v>
      </c>
      <c r="S192" s="7">
        <v>5.2069579631882004</v>
      </c>
      <c r="T192" t="s">
        <v>504</v>
      </c>
      <c r="U192" t="s">
        <v>2007</v>
      </c>
      <c r="V192" t="s">
        <v>2008</v>
      </c>
      <c r="X192" t="s">
        <v>2009</v>
      </c>
      <c r="Y192" t="s">
        <v>49</v>
      </c>
      <c r="Z192" t="s">
        <v>489</v>
      </c>
      <c r="AC192" t="s">
        <v>2010</v>
      </c>
      <c r="AG192" t="s">
        <v>2011</v>
      </c>
      <c r="AI192" t="s">
        <v>2012</v>
      </c>
      <c r="AJ192" t="s">
        <v>2019</v>
      </c>
    </row>
    <row r="193" spans="1:36" ht="17.25" hidden="1" customHeight="1" x14ac:dyDescent="0.2">
      <c r="A193" s="4" t="s">
        <v>2020</v>
      </c>
      <c r="B193" t="s">
        <v>1950</v>
      </c>
      <c r="C193" t="s">
        <v>2021</v>
      </c>
      <c r="E193" t="s">
        <v>40</v>
      </c>
      <c r="F193" t="s">
        <v>86</v>
      </c>
      <c r="G193" s="5">
        <v>124</v>
      </c>
      <c r="H193" t="s">
        <v>42</v>
      </c>
      <c r="I193" t="s">
        <v>65</v>
      </c>
      <c r="J193" t="s">
        <v>45</v>
      </c>
      <c r="K193" t="s">
        <v>45</v>
      </c>
      <c r="L193" t="s">
        <v>45</v>
      </c>
      <c r="N193" s="6">
        <v>2015</v>
      </c>
      <c r="R193" s="7">
        <v>5.0667679999999997</v>
      </c>
      <c r="S193" s="7">
        <v>7.3218100000000002</v>
      </c>
      <c r="T193" t="s">
        <v>46</v>
      </c>
      <c r="U193" t="s">
        <v>2022</v>
      </c>
      <c r="V193" t="s">
        <v>2023</v>
      </c>
      <c r="X193" t="s">
        <v>2024</v>
      </c>
      <c r="Y193" t="s">
        <v>49</v>
      </c>
      <c r="Z193" t="s">
        <v>489</v>
      </c>
      <c r="AC193" t="s">
        <v>2025</v>
      </c>
      <c r="AG193" t="s">
        <v>2026</v>
      </c>
      <c r="AH193" s="24">
        <v>1195681</v>
      </c>
      <c r="AI193" t="s">
        <v>2027</v>
      </c>
      <c r="AJ193" t="s">
        <v>2028</v>
      </c>
    </row>
    <row r="194" spans="1:36" ht="17.25" hidden="1" customHeight="1" x14ac:dyDescent="0.2">
      <c r="A194" s="4" t="s">
        <v>2020</v>
      </c>
      <c r="B194" t="s">
        <v>1950</v>
      </c>
      <c r="C194" t="s">
        <v>2021</v>
      </c>
      <c r="E194" t="s">
        <v>56</v>
      </c>
      <c r="F194" t="s">
        <v>86</v>
      </c>
      <c r="G194" s="5">
        <v>124</v>
      </c>
      <c r="H194" t="s">
        <v>42</v>
      </c>
      <c r="I194" t="s">
        <v>65</v>
      </c>
      <c r="J194" t="s">
        <v>45</v>
      </c>
      <c r="K194" t="s">
        <v>45</v>
      </c>
      <c r="L194" t="s">
        <v>45</v>
      </c>
      <c r="N194" s="6">
        <v>2015</v>
      </c>
      <c r="R194" s="7">
        <v>5.0667679999999997</v>
      </c>
      <c r="S194" s="7">
        <v>7.3218100000000002</v>
      </c>
      <c r="T194" t="s">
        <v>46</v>
      </c>
      <c r="U194" t="s">
        <v>2022</v>
      </c>
      <c r="V194" t="s">
        <v>2023</v>
      </c>
      <c r="X194" t="s">
        <v>2024</v>
      </c>
      <c r="Y194" t="s">
        <v>49</v>
      </c>
      <c r="Z194" t="s">
        <v>489</v>
      </c>
      <c r="AC194" t="s">
        <v>2025</v>
      </c>
      <c r="AG194" t="s">
        <v>2026</v>
      </c>
      <c r="AH194" s="24">
        <v>1195682</v>
      </c>
      <c r="AI194" t="s">
        <v>2027</v>
      </c>
      <c r="AJ194" t="s">
        <v>2029</v>
      </c>
    </row>
    <row r="195" spans="1:36" ht="17.25" hidden="1" customHeight="1" x14ac:dyDescent="0.2">
      <c r="A195" s="4" t="s">
        <v>2020</v>
      </c>
      <c r="B195" t="s">
        <v>1950</v>
      </c>
      <c r="C195" t="s">
        <v>2021</v>
      </c>
      <c r="E195" t="s">
        <v>58</v>
      </c>
      <c r="F195" t="s">
        <v>86</v>
      </c>
      <c r="G195" s="5">
        <v>124</v>
      </c>
      <c r="H195" t="s">
        <v>42</v>
      </c>
      <c r="I195" t="s">
        <v>65</v>
      </c>
      <c r="J195" t="s">
        <v>45</v>
      </c>
      <c r="K195" t="s">
        <v>45</v>
      </c>
      <c r="L195" t="s">
        <v>45</v>
      </c>
      <c r="N195" s="6">
        <v>2015</v>
      </c>
      <c r="R195" s="7">
        <v>5.0667679999999997</v>
      </c>
      <c r="S195" s="7">
        <v>7.3218100000000002</v>
      </c>
      <c r="T195" t="s">
        <v>46</v>
      </c>
      <c r="U195" t="s">
        <v>2022</v>
      </c>
      <c r="V195" t="s">
        <v>2023</v>
      </c>
      <c r="X195" t="s">
        <v>2024</v>
      </c>
      <c r="Y195" t="s">
        <v>49</v>
      </c>
      <c r="Z195" t="s">
        <v>489</v>
      </c>
      <c r="AC195" t="s">
        <v>2025</v>
      </c>
      <c r="AG195" t="s">
        <v>2026</v>
      </c>
      <c r="AH195" s="24">
        <v>1195683</v>
      </c>
      <c r="AI195" t="s">
        <v>2027</v>
      </c>
      <c r="AJ195" t="s">
        <v>2030</v>
      </c>
    </row>
    <row r="196" spans="1:36" ht="17.25" hidden="1" customHeight="1" x14ac:dyDescent="0.2">
      <c r="A196" s="4" t="s">
        <v>2020</v>
      </c>
      <c r="B196" t="s">
        <v>1950</v>
      </c>
      <c r="C196" t="s">
        <v>2021</v>
      </c>
      <c r="E196" t="s">
        <v>191</v>
      </c>
      <c r="F196" t="s">
        <v>86</v>
      </c>
      <c r="G196" s="5">
        <v>124</v>
      </c>
      <c r="H196" t="s">
        <v>42</v>
      </c>
      <c r="I196" t="s">
        <v>65</v>
      </c>
      <c r="J196" t="s">
        <v>45</v>
      </c>
      <c r="K196" t="s">
        <v>45</v>
      </c>
      <c r="L196" t="s">
        <v>45</v>
      </c>
      <c r="N196" s="6">
        <v>2015</v>
      </c>
      <c r="R196" s="7">
        <v>5.0667679999999997</v>
      </c>
      <c r="S196" s="7">
        <v>7.3218100000000002</v>
      </c>
      <c r="T196" t="s">
        <v>46</v>
      </c>
      <c r="U196" t="s">
        <v>2022</v>
      </c>
      <c r="V196" t="s">
        <v>2023</v>
      </c>
      <c r="X196" t="s">
        <v>2024</v>
      </c>
      <c r="Y196" t="s">
        <v>49</v>
      </c>
      <c r="Z196" t="s">
        <v>489</v>
      </c>
      <c r="AC196" t="s">
        <v>2025</v>
      </c>
      <c r="AG196" t="s">
        <v>2026</v>
      </c>
      <c r="AH196" s="24">
        <v>1195684</v>
      </c>
      <c r="AI196" t="s">
        <v>2027</v>
      </c>
      <c r="AJ196" t="s">
        <v>2031</v>
      </c>
    </row>
    <row r="197" spans="1:36" ht="17.25" hidden="1" customHeight="1" x14ac:dyDescent="0.2">
      <c r="A197" s="4" t="s">
        <v>2020</v>
      </c>
      <c r="B197" t="s">
        <v>1950</v>
      </c>
      <c r="C197" t="s">
        <v>2021</v>
      </c>
      <c r="E197" t="s">
        <v>335</v>
      </c>
      <c r="F197" t="s">
        <v>1711</v>
      </c>
      <c r="G197" s="5">
        <v>286</v>
      </c>
      <c r="H197" t="s">
        <v>139</v>
      </c>
      <c r="I197" t="s">
        <v>240</v>
      </c>
      <c r="J197" t="s">
        <v>45</v>
      </c>
      <c r="K197" t="s">
        <v>45</v>
      </c>
      <c r="L197" t="s">
        <v>45</v>
      </c>
      <c r="N197" s="6">
        <v>2025</v>
      </c>
      <c r="R197" s="7">
        <v>5.0667679999999997</v>
      </c>
      <c r="S197" s="7">
        <v>7.3218100000000002</v>
      </c>
      <c r="T197" t="s">
        <v>46</v>
      </c>
      <c r="U197" t="s">
        <v>2022</v>
      </c>
      <c r="V197" t="s">
        <v>2023</v>
      </c>
      <c r="X197" t="s">
        <v>2024</v>
      </c>
      <c r="Y197" t="s">
        <v>49</v>
      </c>
      <c r="Z197" t="s">
        <v>489</v>
      </c>
      <c r="AC197" t="s">
        <v>2025</v>
      </c>
      <c r="AG197" t="s">
        <v>2026</v>
      </c>
      <c r="AI197" t="s">
        <v>2027</v>
      </c>
      <c r="AJ197" t="s">
        <v>2032</v>
      </c>
    </row>
    <row r="198" spans="1:36" ht="17.25" hidden="1" customHeight="1" x14ac:dyDescent="0.2">
      <c r="A198" s="4" t="s">
        <v>2020</v>
      </c>
      <c r="B198" t="s">
        <v>1950</v>
      </c>
      <c r="C198" t="s">
        <v>2021</v>
      </c>
      <c r="E198" t="s">
        <v>1157</v>
      </c>
      <c r="F198" t="s">
        <v>1711</v>
      </c>
      <c r="G198" s="5">
        <v>286</v>
      </c>
      <c r="H198" t="s">
        <v>139</v>
      </c>
      <c r="I198" t="s">
        <v>240</v>
      </c>
      <c r="J198" t="s">
        <v>45</v>
      </c>
      <c r="K198" t="s">
        <v>45</v>
      </c>
      <c r="L198" t="s">
        <v>45</v>
      </c>
      <c r="N198" s="6">
        <v>2025</v>
      </c>
      <c r="R198" s="7">
        <v>5.0667679999999997</v>
      </c>
      <c r="S198" s="7">
        <v>7.3218100000000002</v>
      </c>
      <c r="T198" t="s">
        <v>46</v>
      </c>
      <c r="U198" t="s">
        <v>2022</v>
      </c>
      <c r="V198" t="s">
        <v>2023</v>
      </c>
      <c r="X198" t="s">
        <v>2024</v>
      </c>
      <c r="Y198" t="s">
        <v>49</v>
      </c>
      <c r="Z198" t="s">
        <v>489</v>
      </c>
      <c r="AC198" t="s">
        <v>2025</v>
      </c>
      <c r="AG198" t="s">
        <v>2026</v>
      </c>
      <c r="AI198" t="s">
        <v>2027</v>
      </c>
      <c r="AJ198" t="s">
        <v>2033</v>
      </c>
    </row>
    <row r="199" spans="1:36" ht="17.25" hidden="1" customHeight="1" x14ac:dyDescent="0.2">
      <c r="A199" s="4" t="s">
        <v>2040</v>
      </c>
      <c r="B199" t="s">
        <v>1950</v>
      </c>
      <c r="C199" t="s">
        <v>2041</v>
      </c>
      <c r="E199" t="s">
        <v>40</v>
      </c>
      <c r="F199" t="s">
        <v>86</v>
      </c>
      <c r="G199" s="5">
        <v>55</v>
      </c>
      <c r="H199" t="s">
        <v>42</v>
      </c>
      <c r="I199" t="s">
        <v>240</v>
      </c>
      <c r="J199" t="s">
        <v>45</v>
      </c>
      <c r="K199" t="s">
        <v>45</v>
      </c>
      <c r="L199" t="s">
        <v>45</v>
      </c>
      <c r="N199" s="6">
        <v>2021</v>
      </c>
      <c r="R199" s="7">
        <v>7.5225619999999997</v>
      </c>
      <c r="S199" s="7">
        <v>6.5609900000000003</v>
      </c>
      <c r="T199" t="s">
        <v>504</v>
      </c>
      <c r="U199" t="s">
        <v>2042</v>
      </c>
      <c r="Y199" t="s">
        <v>49</v>
      </c>
      <c r="Z199" t="s">
        <v>489</v>
      </c>
      <c r="AC199" t="s">
        <v>2043</v>
      </c>
      <c r="AG199" t="s">
        <v>45</v>
      </c>
      <c r="AH199" s="8" t="s">
        <v>45</v>
      </c>
      <c r="AI199" t="s">
        <v>2044</v>
      </c>
      <c r="AJ199" t="s">
        <v>2045</v>
      </c>
    </row>
    <row r="200" spans="1:36" ht="17.25" hidden="1" customHeight="1" x14ac:dyDescent="0.2">
      <c r="A200" s="4" t="s">
        <v>2040</v>
      </c>
      <c r="B200" t="s">
        <v>1950</v>
      </c>
      <c r="C200" t="s">
        <v>2041</v>
      </c>
      <c r="E200" t="s">
        <v>56</v>
      </c>
      <c r="F200" t="s">
        <v>86</v>
      </c>
      <c r="G200" s="5">
        <v>55</v>
      </c>
      <c r="H200" t="s">
        <v>42</v>
      </c>
      <c r="I200" t="s">
        <v>240</v>
      </c>
      <c r="J200" t="s">
        <v>45</v>
      </c>
      <c r="K200" t="s">
        <v>45</v>
      </c>
      <c r="L200" t="s">
        <v>45</v>
      </c>
      <c r="N200" s="6">
        <v>2021</v>
      </c>
      <c r="R200" s="7">
        <v>7.5225619999999997</v>
      </c>
      <c r="S200" s="7">
        <v>6.5609900000000003</v>
      </c>
      <c r="T200" t="s">
        <v>504</v>
      </c>
      <c r="U200" t="s">
        <v>2042</v>
      </c>
      <c r="Y200" t="s">
        <v>49</v>
      </c>
      <c r="Z200" t="s">
        <v>489</v>
      </c>
      <c r="AC200" t="s">
        <v>2043</v>
      </c>
      <c r="AG200" t="s">
        <v>45</v>
      </c>
      <c r="AH200" s="8" t="s">
        <v>45</v>
      </c>
      <c r="AI200" t="s">
        <v>2044</v>
      </c>
      <c r="AJ200" t="s">
        <v>2046</v>
      </c>
    </row>
    <row r="201" spans="1:36" ht="17.25" hidden="1" customHeight="1" x14ac:dyDescent="0.2">
      <c r="A201" s="4" t="s">
        <v>2047</v>
      </c>
      <c r="B201" t="s">
        <v>1950</v>
      </c>
      <c r="C201" t="s">
        <v>2048</v>
      </c>
      <c r="E201" t="s">
        <v>75</v>
      </c>
      <c r="F201" t="s">
        <v>64</v>
      </c>
      <c r="G201" s="5">
        <v>125</v>
      </c>
      <c r="H201" t="s">
        <v>558</v>
      </c>
      <c r="I201" t="s">
        <v>65</v>
      </c>
      <c r="J201" t="s">
        <v>45</v>
      </c>
      <c r="K201" t="s">
        <v>45</v>
      </c>
      <c r="L201" t="s">
        <v>45</v>
      </c>
      <c r="N201" s="6">
        <v>2030</v>
      </c>
      <c r="R201" s="7">
        <v>5.0189914474824597</v>
      </c>
      <c r="S201" s="7">
        <v>6.29865664625774</v>
      </c>
      <c r="T201" t="s">
        <v>46</v>
      </c>
      <c r="U201" t="s">
        <v>2049</v>
      </c>
      <c r="X201" t="s">
        <v>2050</v>
      </c>
      <c r="Y201" t="s">
        <v>49</v>
      </c>
      <c r="Z201" t="s">
        <v>489</v>
      </c>
      <c r="AI201" t="s">
        <v>2051</v>
      </c>
      <c r="AJ201" t="s">
        <v>2052</v>
      </c>
    </row>
    <row r="202" spans="1:36" ht="17.25" hidden="1" customHeight="1" x14ac:dyDescent="0.2">
      <c r="A202" s="4" t="s">
        <v>2047</v>
      </c>
      <c r="B202" t="s">
        <v>1950</v>
      </c>
      <c r="C202" t="s">
        <v>2048</v>
      </c>
      <c r="E202" t="s">
        <v>77</v>
      </c>
      <c r="F202" t="s">
        <v>64</v>
      </c>
      <c r="G202" s="5">
        <v>125</v>
      </c>
      <c r="H202" t="s">
        <v>558</v>
      </c>
      <c r="I202" t="s">
        <v>65</v>
      </c>
      <c r="J202" t="s">
        <v>45</v>
      </c>
      <c r="K202" t="s">
        <v>45</v>
      </c>
      <c r="L202" t="s">
        <v>45</v>
      </c>
      <c r="N202" s="6">
        <v>2030</v>
      </c>
      <c r="R202" s="7">
        <v>5.0189914474824597</v>
      </c>
      <c r="S202" s="7">
        <v>6.29865664625774</v>
      </c>
      <c r="T202" t="s">
        <v>46</v>
      </c>
      <c r="U202" t="s">
        <v>2049</v>
      </c>
      <c r="X202" t="s">
        <v>2050</v>
      </c>
      <c r="Y202" t="s">
        <v>49</v>
      </c>
      <c r="Z202" t="s">
        <v>489</v>
      </c>
      <c r="AI202" t="s">
        <v>2051</v>
      </c>
      <c r="AJ202" t="s">
        <v>2053</v>
      </c>
    </row>
    <row r="203" spans="1:36" ht="17.25" hidden="1" customHeight="1" x14ac:dyDescent="0.2">
      <c r="A203" s="4" t="s">
        <v>2047</v>
      </c>
      <c r="B203" t="s">
        <v>1950</v>
      </c>
      <c r="C203" t="s">
        <v>2048</v>
      </c>
      <c r="E203" t="s">
        <v>79</v>
      </c>
      <c r="F203" t="s">
        <v>1711</v>
      </c>
      <c r="G203" s="5">
        <v>38</v>
      </c>
      <c r="H203" t="s">
        <v>558</v>
      </c>
      <c r="I203" t="s">
        <v>240</v>
      </c>
      <c r="J203" t="s">
        <v>45</v>
      </c>
      <c r="K203" t="s">
        <v>45</v>
      </c>
      <c r="L203" t="s">
        <v>45</v>
      </c>
      <c r="N203" s="6">
        <v>2030</v>
      </c>
      <c r="R203" s="7">
        <v>5.0189914474824597</v>
      </c>
      <c r="S203" s="7">
        <v>6.29865664625774</v>
      </c>
      <c r="T203" t="s">
        <v>46</v>
      </c>
      <c r="U203" t="s">
        <v>2049</v>
      </c>
      <c r="X203" t="s">
        <v>2050</v>
      </c>
      <c r="Y203" t="s">
        <v>49</v>
      </c>
      <c r="Z203" t="s">
        <v>489</v>
      </c>
      <c r="AI203" t="s">
        <v>2051</v>
      </c>
      <c r="AJ203" t="s">
        <v>2054</v>
      </c>
    </row>
    <row r="204" spans="1:36" ht="17.25" hidden="1" customHeight="1" x14ac:dyDescent="0.2">
      <c r="A204" s="4" t="s">
        <v>2047</v>
      </c>
      <c r="B204" t="s">
        <v>1950</v>
      </c>
      <c r="C204" t="s">
        <v>2048</v>
      </c>
      <c r="E204" t="s">
        <v>81</v>
      </c>
      <c r="F204" t="s">
        <v>1711</v>
      </c>
      <c r="G204" s="5">
        <v>125</v>
      </c>
      <c r="H204" t="s">
        <v>558</v>
      </c>
      <c r="I204" t="s">
        <v>240</v>
      </c>
      <c r="J204" t="s">
        <v>45</v>
      </c>
      <c r="K204" t="s">
        <v>45</v>
      </c>
      <c r="L204" t="s">
        <v>45</v>
      </c>
      <c r="N204" s="6">
        <v>2030</v>
      </c>
      <c r="R204" s="7">
        <v>5.0189914474824597</v>
      </c>
      <c r="S204" s="7">
        <v>6.29865664625774</v>
      </c>
      <c r="T204" t="s">
        <v>46</v>
      </c>
      <c r="U204" t="s">
        <v>2049</v>
      </c>
      <c r="X204" t="s">
        <v>2050</v>
      </c>
      <c r="Y204" t="s">
        <v>49</v>
      </c>
      <c r="Z204" t="s">
        <v>489</v>
      </c>
      <c r="AH204" s="27"/>
      <c r="AI204" t="s">
        <v>2051</v>
      </c>
      <c r="AJ204" t="s">
        <v>2055</v>
      </c>
    </row>
    <row r="205" spans="1:36" ht="17.25" hidden="1" customHeight="1" x14ac:dyDescent="0.2">
      <c r="A205" s="4" t="s">
        <v>2056</v>
      </c>
      <c r="B205" t="s">
        <v>1950</v>
      </c>
      <c r="C205" t="s">
        <v>2057</v>
      </c>
      <c r="E205" t="s">
        <v>40</v>
      </c>
      <c r="F205" t="s">
        <v>86</v>
      </c>
      <c r="G205" s="5">
        <v>154</v>
      </c>
      <c r="H205" t="s">
        <v>42</v>
      </c>
      <c r="I205" t="s">
        <v>65</v>
      </c>
      <c r="J205" t="s">
        <v>45</v>
      </c>
      <c r="K205" t="s">
        <v>45</v>
      </c>
      <c r="L205" t="s">
        <v>45</v>
      </c>
      <c r="N205" s="6">
        <v>2018</v>
      </c>
      <c r="R205" s="7">
        <v>6.4098810000000004</v>
      </c>
      <c r="S205" s="7">
        <v>5.6806200000000002</v>
      </c>
      <c r="T205" t="s">
        <v>46</v>
      </c>
      <c r="U205" t="s">
        <v>2058</v>
      </c>
      <c r="X205" t="s">
        <v>2059</v>
      </c>
      <c r="Y205" t="s">
        <v>49</v>
      </c>
      <c r="Z205" t="s">
        <v>489</v>
      </c>
      <c r="AG205" t="s">
        <v>2060</v>
      </c>
      <c r="AH205" s="6">
        <v>1256771</v>
      </c>
      <c r="AI205" t="s">
        <v>2061</v>
      </c>
      <c r="AJ205" t="s">
        <v>2062</v>
      </c>
    </row>
    <row r="206" spans="1:36" ht="17.25" hidden="1" customHeight="1" x14ac:dyDescent="0.2">
      <c r="A206" s="4" t="s">
        <v>2056</v>
      </c>
      <c r="B206" t="s">
        <v>1950</v>
      </c>
      <c r="C206" t="s">
        <v>2057</v>
      </c>
      <c r="E206" t="s">
        <v>56</v>
      </c>
      <c r="F206" t="s">
        <v>86</v>
      </c>
      <c r="G206" s="5">
        <v>154</v>
      </c>
      <c r="H206" t="s">
        <v>42</v>
      </c>
      <c r="I206" t="s">
        <v>65</v>
      </c>
      <c r="J206" t="s">
        <v>45</v>
      </c>
      <c r="K206" t="s">
        <v>45</v>
      </c>
      <c r="L206" t="s">
        <v>45</v>
      </c>
      <c r="N206" s="6">
        <v>2018</v>
      </c>
      <c r="R206" s="7">
        <v>6.4098810000000004</v>
      </c>
      <c r="S206" s="7">
        <v>5.6806200000000002</v>
      </c>
      <c r="T206" t="s">
        <v>46</v>
      </c>
      <c r="U206" t="s">
        <v>2058</v>
      </c>
      <c r="X206" t="s">
        <v>2059</v>
      </c>
      <c r="Y206" t="s">
        <v>49</v>
      </c>
      <c r="Z206" t="s">
        <v>489</v>
      </c>
      <c r="AG206" t="s">
        <v>2060</v>
      </c>
      <c r="AH206" s="24">
        <v>1265506</v>
      </c>
      <c r="AI206" t="s">
        <v>2061</v>
      </c>
      <c r="AJ206" t="s">
        <v>2063</v>
      </c>
    </row>
    <row r="207" spans="1:36" ht="17.25" hidden="1" customHeight="1" x14ac:dyDescent="0.2">
      <c r="A207" s="4" t="s">
        <v>2056</v>
      </c>
      <c r="B207" t="s">
        <v>1950</v>
      </c>
      <c r="C207" t="s">
        <v>2057</v>
      </c>
      <c r="E207" t="s">
        <v>58</v>
      </c>
      <c r="F207" t="s">
        <v>86</v>
      </c>
      <c r="G207" s="5">
        <v>154</v>
      </c>
      <c r="H207" t="s">
        <v>42</v>
      </c>
      <c r="I207" t="s">
        <v>65</v>
      </c>
      <c r="J207" t="s">
        <v>45</v>
      </c>
      <c r="K207" t="s">
        <v>45</v>
      </c>
      <c r="L207" t="s">
        <v>45</v>
      </c>
      <c r="N207" s="6">
        <v>2018</v>
      </c>
      <c r="R207" s="7">
        <v>6.4098810000000004</v>
      </c>
      <c r="S207" s="7">
        <v>5.6806200000000002</v>
      </c>
      <c r="T207" t="s">
        <v>46</v>
      </c>
      <c r="U207" t="s">
        <v>2058</v>
      </c>
      <c r="X207" t="s">
        <v>2059</v>
      </c>
      <c r="Y207" t="s">
        <v>49</v>
      </c>
      <c r="Z207" t="s">
        <v>489</v>
      </c>
      <c r="AG207" t="s">
        <v>2060</v>
      </c>
      <c r="AH207" s="24">
        <v>1265507</v>
      </c>
      <c r="AI207" t="s">
        <v>2061</v>
      </c>
      <c r="AJ207" t="s">
        <v>2064</v>
      </c>
    </row>
    <row r="208" spans="1:36" ht="17.25" hidden="1" customHeight="1" x14ac:dyDescent="0.2">
      <c r="A208" s="4" t="s">
        <v>2073</v>
      </c>
      <c r="B208" t="s">
        <v>1950</v>
      </c>
      <c r="C208" t="s">
        <v>2074</v>
      </c>
      <c r="E208" t="s">
        <v>40</v>
      </c>
      <c r="F208" t="s">
        <v>86</v>
      </c>
      <c r="G208" s="5">
        <v>150</v>
      </c>
      <c r="H208" t="s">
        <v>558</v>
      </c>
      <c r="I208" t="s">
        <v>65</v>
      </c>
      <c r="J208" t="s">
        <v>45</v>
      </c>
      <c r="K208" t="s">
        <v>45</v>
      </c>
      <c r="L208" t="s">
        <v>45</v>
      </c>
      <c r="N208" s="6">
        <v>2030</v>
      </c>
      <c r="R208" s="7">
        <v>6.5384270605081003</v>
      </c>
      <c r="S208" s="7">
        <v>3.3189336026241598</v>
      </c>
      <c r="T208" t="s">
        <v>504</v>
      </c>
      <c r="U208" t="s">
        <v>2075</v>
      </c>
      <c r="X208" t="s">
        <v>2076</v>
      </c>
      <c r="Y208" t="s">
        <v>49</v>
      </c>
      <c r="Z208" t="s">
        <v>489</v>
      </c>
      <c r="AI208" t="s">
        <v>2077</v>
      </c>
      <c r="AJ208" t="s">
        <v>2078</v>
      </c>
    </row>
    <row r="209" spans="1:36" ht="17.25" hidden="1" customHeight="1" x14ac:dyDescent="0.2">
      <c r="A209" s="4" t="s">
        <v>2073</v>
      </c>
      <c r="B209" t="s">
        <v>1950</v>
      </c>
      <c r="C209" t="s">
        <v>2074</v>
      </c>
      <c r="E209" t="s">
        <v>56</v>
      </c>
      <c r="F209" t="s">
        <v>86</v>
      </c>
      <c r="G209" s="5">
        <v>150</v>
      </c>
      <c r="H209" t="s">
        <v>558</v>
      </c>
      <c r="I209" t="s">
        <v>65</v>
      </c>
      <c r="J209" t="s">
        <v>45</v>
      </c>
      <c r="K209" t="s">
        <v>45</v>
      </c>
      <c r="L209" t="s">
        <v>45</v>
      </c>
      <c r="N209" s="6">
        <v>2030</v>
      </c>
      <c r="R209" s="7">
        <v>6.5384270605081003</v>
      </c>
      <c r="S209" s="7">
        <v>3.3189336026241598</v>
      </c>
      <c r="T209" t="s">
        <v>504</v>
      </c>
      <c r="U209" t="s">
        <v>2075</v>
      </c>
      <c r="X209" t="s">
        <v>2076</v>
      </c>
      <c r="Y209" t="s">
        <v>49</v>
      </c>
      <c r="Z209" t="s">
        <v>489</v>
      </c>
      <c r="AI209" t="s">
        <v>2077</v>
      </c>
      <c r="AJ209" t="s">
        <v>2079</v>
      </c>
    </row>
    <row r="210" spans="1:36" ht="17.25" hidden="1" customHeight="1" x14ac:dyDescent="0.2">
      <c r="A210" s="4" t="s">
        <v>2073</v>
      </c>
      <c r="B210" t="s">
        <v>1950</v>
      </c>
      <c r="C210" t="s">
        <v>2074</v>
      </c>
      <c r="E210" t="s">
        <v>58</v>
      </c>
      <c r="F210" t="s">
        <v>86</v>
      </c>
      <c r="G210" s="5">
        <v>150</v>
      </c>
      <c r="H210" t="s">
        <v>558</v>
      </c>
      <c r="I210" t="s">
        <v>65</v>
      </c>
      <c r="J210" t="s">
        <v>45</v>
      </c>
      <c r="K210" t="s">
        <v>45</v>
      </c>
      <c r="L210" t="s">
        <v>45</v>
      </c>
      <c r="N210" s="6">
        <v>2030</v>
      </c>
      <c r="R210" s="7">
        <v>6.5384270605081003</v>
      </c>
      <c r="S210" s="7">
        <v>3.3189336026241598</v>
      </c>
      <c r="T210" t="s">
        <v>504</v>
      </c>
      <c r="U210" t="s">
        <v>2075</v>
      </c>
      <c r="X210" t="s">
        <v>2076</v>
      </c>
      <c r="Y210" t="s">
        <v>49</v>
      </c>
      <c r="Z210" t="s">
        <v>489</v>
      </c>
      <c r="AI210" t="s">
        <v>2077</v>
      </c>
      <c r="AJ210" t="s">
        <v>2080</v>
      </c>
    </row>
    <row r="211" spans="1:36" ht="17.25" hidden="1" customHeight="1" x14ac:dyDescent="0.2">
      <c r="A211" s="4" t="s">
        <v>2081</v>
      </c>
      <c r="B211" t="s">
        <v>1950</v>
      </c>
      <c r="C211" t="s">
        <v>2082</v>
      </c>
      <c r="E211" t="s">
        <v>40</v>
      </c>
      <c r="F211" t="s">
        <v>86</v>
      </c>
      <c r="G211" s="5">
        <v>113</v>
      </c>
      <c r="H211" t="s">
        <v>42</v>
      </c>
      <c r="I211" t="s">
        <v>65</v>
      </c>
      <c r="J211" t="s">
        <v>45</v>
      </c>
      <c r="K211" t="s">
        <v>45</v>
      </c>
      <c r="L211" t="s">
        <v>45</v>
      </c>
      <c r="N211" s="6">
        <v>2015</v>
      </c>
      <c r="R211" s="7">
        <v>5.1897000000000002</v>
      </c>
      <c r="S211" s="7">
        <v>8.2725659999999994</v>
      </c>
      <c r="T211" t="s">
        <v>46</v>
      </c>
      <c r="U211" t="s">
        <v>2083</v>
      </c>
      <c r="X211" t="s">
        <v>2084</v>
      </c>
      <c r="Y211" t="s">
        <v>49</v>
      </c>
      <c r="Z211" t="s">
        <v>489</v>
      </c>
      <c r="AC211" t="s">
        <v>2085</v>
      </c>
      <c r="AG211" t="s">
        <v>2086</v>
      </c>
      <c r="AH211" s="24">
        <v>1195726</v>
      </c>
      <c r="AI211" t="s">
        <v>2087</v>
      </c>
      <c r="AJ211" t="s">
        <v>2088</v>
      </c>
    </row>
    <row r="212" spans="1:36" ht="17.25" hidden="1" customHeight="1" x14ac:dyDescent="0.2">
      <c r="A212" s="4" t="s">
        <v>2081</v>
      </c>
      <c r="B212" t="s">
        <v>1950</v>
      </c>
      <c r="C212" t="s">
        <v>2082</v>
      </c>
      <c r="E212" t="s">
        <v>56</v>
      </c>
      <c r="F212" t="s">
        <v>86</v>
      </c>
      <c r="G212" s="5">
        <v>113</v>
      </c>
      <c r="H212" t="s">
        <v>42</v>
      </c>
      <c r="I212" t="s">
        <v>65</v>
      </c>
      <c r="J212" t="s">
        <v>45</v>
      </c>
      <c r="K212" t="s">
        <v>45</v>
      </c>
      <c r="L212" t="s">
        <v>45</v>
      </c>
      <c r="N212" s="6">
        <v>2015</v>
      </c>
      <c r="R212" s="7">
        <v>5.1897000000000002</v>
      </c>
      <c r="S212" s="7">
        <v>8.2725659999999994</v>
      </c>
      <c r="T212" t="s">
        <v>46</v>
      </c>
      <c r="U212" t="s">
        <v>2083</v>
      </c>
      <c r="X212" t="s">
        <v>2084</v>
      </c>
      <c r="Y212" t="s">
        <v>49</v>
      </c>
      <c r="Z212" t="s">
        <v>489</v>
      </c>
      <c r="AC212" t="s">
        <v>2085</v>
      </c>
      <c r="AG212" t="s">
        <v>2086</v>
      </c>
      <c r="AH212" s="24">
        <v>1195727</v>
      </c>
      <c r="AI212" t="s">
        <v>2087</v>
      </c>
      <c r="AJ212" t="s">
        <v>2089</v>
      </c>
    </row>
    <row r="213" spans="1:36" ht="17.25" hidden="1" customHeight="1" x14ac:dyDescent="0.2">
      <c r="A213" s="4" t="s">
        <v>2081</v>
      </c>
      <c r="B213" t="s">
        <v>1950</v>
      </c>
      <c r="C213" t="s">
        <v>2082</v>
      </c>
      <c r="E213" t="s">
        <v>75</v>
      </c>
      <c r="F213" t="s">
        <v>1711</v>
      </c>
      <c r="G213" s="5">
        <v>127</v>
      </c>
      <c r="H213" t="s">
        <v>558</v>
      </c>
      <c r="I213" t="s">
        <v>240</v>
      </c>
      <c r="J213" t="s">
        <v>45</v>
      </c>
      <c r="K213" t="s">
        <v>45</v>
      </c>
      <c r="L213" t="s">
        <v>45</v>
      </c>
      <c r="N213" s="24">
        <v>2029</v>
      </c>
      <c r="R213" s="7">
        <v>5.1897000000000002</v>
      </c>
      <c r="S213" s="7">
        <v>8.2725659999999994</v>
      </c>
      <c r="T213" t="s">
        <v>46</v>
      </c>
      <c r="U213" t="s">
        <v>2083</v>
      </c>
      <c r="X213" t="s">
        <v>2084</v>
      </c>
      <c r="Y213" t="s">
        <v>49</v>
      </c>
      <c r="Z213" t="s">
        <v>489</v>
      </c>
      <c r="AC213" t="s">
        <v>2085</v>
      </c>
      <c r="AG213" t="s">
        <v>2086</v>
      </c>
      <c r="AI213" t="s">
        <v>2087</v>
      </c>
      <c r="AJ213" t="s">
        <v>2090</v>
      </c>
    </row>
    <row r="214" spans="1:36" ht="17.25" hidden="1" customHeight="1" x14ac:dyDescent="0.2">
      <c r="A214" s="4" t="s">
        <v>2081</v>
      </c>
      <c r="B214" t="s">
        <v>1950</v>
      </c>
      <c r="C214" t="s">
        <v>2082</v>
      </c>
      <c r="E214" t="s">
        <v>77</v>
      </c>
      <c r="F214" t="s">
        <v>1711</v>
      </c>
      <c r="G214" s="5">
        <v>127</v>
      </c>
      <c r="H214" t="s">
        <v>558</v>
      </c>
      <c r="I214" t="s">
        <v>240</v>
      </c>
      <c r="J214" t="s">
        <v>45</v>
      </c>
      <c r="K214" t="s">
        <v>45</v>
      </c>
      <c r="L214" t="s">
        <v>45</v>
      </c>
      <c r="N214" s="24">
        <v>2029</v>
      </c>
      <c r="R214" s="7">
        <v>5.1897000000000002</v>
      </c>
      <c r="S214" s="7">
        <v>8.2725659999999994</v>
      </c>
      <c r="T214" t="s">
        <v>46</v>
      </c>
      <c r="U214" t="s">
        <v>2083</v>
      </c>
      <c r="X214" t="s">
        <v>2084</v>
      </c>
      <c r="Y214" t="s">
        <v>49</v>
      </c>
      <c r="Z214" t="s">
        <v>489</v>
      </c>
      <c r="AC214" t="s">
        <v>2085</v>
      </c>
      <c r="AG214" t="s">
        <v>2086</v>
      </c>
      <c r="AI214" t="s">
        <v>2087</v>
      </c>
      <c r="AJ214" t="s">
        <v>2091</v>
      </c>
    </row>
    <row r="215" spans="1:36" ht="17.25" hidden="1" customHeight="1" x14ac:dyDescent="0.2">
      <c r="A215" s="4" t="s">
        <v>2081</v>
      </c>
      <c r="B215" t="s">
        <v>1950</v>
      </c>
      <c r="C215" t="s">
        <v>2082</v>
      </c>
      <c r="E215" t="s">
        <v>58</v>
      </c>
      <c r="F215" t="s">
        <v>86</v>
      </c>
      <c r="G215" s="5">
        <v>113</v>
      </c>
      <c r="H215" t="s">
        <v>42</v>
      </c>
      <c r="I215" t="s">
        <v>65</v>
      </c>
      <c r="J215" t="s">
        <v>45</v>
      </c>
      <c r="K215" t="s">
        <v>45</v>
      </c>
      <c r="L215" t="s">
        <v>45</v>
      </c>
      <c r="N215" s="24">
        <v>2015</v>
      </c>
      <c r="R215" s="7">
        <v>5.1897000000000002</v>
      </c>
      <c r="S215" s="7">
        <v>8.2725659999999994</v>
      </c>
      <c r="T215" t="s">
        <v>46</v>
      </c>
      <c r="U215" t="s">
        <v>2083</v>
      </c>
      <c r="X215" t="s">
        <v>2084</v>
      </c>
      <c r="Y215" t="s">
        <v>49</v>
      </c>
      <c r="Z215" t="s">
        <v>489</v>
      </c>
      <c r="AC215" t="s">
        <v>2085</v>
      </c>
      <c r="AG215" t="s">
        <v>2086</v>
      </c>
      <c r="AH215" s="24">
        <v>1195728</v>
      </c>
      <c r="AI215" t="s">
        <v>2087</v>
      </c>
      <c r="AJ215" t="s">
        <v>2092</v>
      </c>
    </row>
    <row r="216" spans="1:36" ht="17.25" hidden="1" customHeight="1" x14ac:dyDescent="0.2">
      <c r="A216" s="4" t="s">
        <v>2081</v>
      </c>
      <c r="B216" t="s">
        <v>1950</v>
      </c>
      <c r="C216" t="s">
        <v>2082</v>
      </c>
      <c r="E216" t="s">
        <v>79</v>
      </c>
      <c r="F216" t="s">
        <v>86</v>
      </c>
      <c r="G216" s="5">
        <v>141</v>
      </c>
      <c r="H216" t="s">
        <v>558</v>
      </c>
      <c r="I216" t="s">
        <v>65</v>
      </c>
      <c r="J216" t="s">
        <v>45</v>
      </c>
      <c r="K216" t="s">
        <v>45</v>
      </c>
      <c r="L216" t="s">
        <v>45</v>
      </c>
      <c r="N216" s="6">
        <v>2030</v>
      </c>
      <c r="R216" s="7">
        <v>5.1897000000000002</v>
      </c>
      <c r="S216" s="7">
        <v>8.2725659999999994</v>
      </c>
      <c r="T216" t="s">
        <v>46</v>
      </c>
      <c r="U216" t="s">
        <v>2083</v>
      </c>
      <c r="X216" t="s">
        <v>2084</v>
      </c>
      <c r="Y216" t="s">
        <v>49</v>
      </c>
      <c r="Z216" t="s">
        <v>489</v>
      </c>
      <c r="AC216" t="s">
        <v>2085</v>
      </c>
      <c r="AG216" t="s">
        <v>2086</v>
      </c>
      <c r="AI216" t="s">
        <v>2087</v>
      </c>
      <c r="AJ216" t="s">
        <v>2093</v>
      </c>
    </row>
    <row r="217" spans="1:36" ht="17.25" hidden="1" customHeight="1" x14ac:dyDescent="0.2">
      <c r="A217" s="4" t="s">
        <v>2081</v>
      </c>
      <c r="B217" t="s">
        <v>1950</v>
      </c>
      <c r="C217" t="s">
        <v>2082</v>
      </c>
      <c r="E217" t="s">
        <v>81</v>
      </c>
      <c r="F217" t="s">
        <v>86</v>
      </c>
      <c r="G217" s="5">
        <v>141</v>
      </c>
      <c r="H217" t="s">
        <v>558</v>
      </c>
      <c r="I217" t="s">
        <v>65</v>
      </c>
      <c r="J217" t="s">
        <v>45</v>
      </c>
      <c r="K217" t="s">
        <v>45</v>
      </c>
      <c r="L217" t="s">
        <v>45</v>
      </c>
      <c r="N217" s="6">
        <v>2030</v>
      </c>
      <c r="R217" s="7">
        <v>5.1897000000000002</v>
      </c>
      <c r="S217" s="7">
        <v>8.2725659999999994</v>
      </c>
      <c r="T217" t="s">
        <v>46</v>
      </c>
      <c r="U217" t="s">
        <v>2083</v>
      </c>
      <c r="X217" t="s">
        <v>2084</v>
      </c>
      <c r="Y217" t="s">
        <v>49</v>
      </c>
      <c r="Z217" t="s">
        <v>489</v>
      </c>
      <c r="AC217" t="s">
        <v>2085</v>
      </c>
      <c r="AG217" t="s">
        <v>2086</v>
      </c>
      <c r="AH217" s="27"/>
      <c r="AI217" t="s">
        <v>2087</v>
      </c>
      <c r="AJ217" t="s">
        <v>2094</v>
      </c>
    </row>
    <row r="218" spans="1:36" ht="17.25" hidden="1" customHeight="1" x14ac:dyDescent="0.2">
      <c r="A218" s="4" t="s">
        <v>2081</v>
      </c>
      <c r="B218" t="s">
        <v>1950</v>
      </c>
      <c r="C218" t="s">
        <v>2082</v>
      </c>
      <c r="E218" t="s">
        <v>2018</v>
      </c>
      <c r="F218" t="s">
        <v>86</v>
      </c>
      <c r="G218" s="5">
        <v>141</v>
      </c>
      <c r="H218" t="s">
        <v>558</v>
      </c>
      <c r="I218" t="s">
        <v>65</v>
      </c>
      <c r="J218" t="s">
        <v>45</v>
      </c>
      <c r="K218" t="s">
        <v>45</v>
      </c>
      <c r="L218" t="s">
        <v>45</v>
      </c>
      <c r="N218" s="6">
        <v>2030</v>
      </c>
      <c r="R218" s="7">
        <v>5.1897000000000002</v>
      </c>
      <c r="S218" s="7">
        <v>8.2725659999999994</v>
      </c>
      <c r="T218" t="s">
        <v>46</v>
      </c>
      <c r="U218" t="s">
        <v>2083</v>
      </c>
      <c r="X218" t="s">
        <v>2084</v>
      </c>
      <c r="Y218" t="s">
        <v>49</v>
      </c>
      <c r="Z218" t="s">
        <v>489</v>
      </c>
      <c r="AC218" t="s">
        <v>2085</v>
      </c>
      <c r="AG218" t="s">
        <v>2086</v>
      </c>
      <c r="AH218" s="27"/>
      <c r="AI218" t="s">
        <v>2087</v>
      </c>
      <c r="AJ218" t="s">
        <v>2095</v>
      </c>
    </row>
    <row r="219" spans="1:36" ht="17.25" hidden="1" customHeight="1" x14ac:dyDescent="0.2">
      <c r="A219" s="4" t="s">
        <v>2081</v>
      </c>
      <c r="B219" t="s">
        <v>1950</v>
      </c>
      <c r="C219" t="s">
        <v>2082</v>
      </c>
      <c r="E219" t="s">
        <v>2096</v>
      </c>
      <c r="F219" t="s">
        <v>86</v>
      </c>
      <c r="G219" s="5">
        <v>141</v>
      </c>
      <c r="H219" t="s">
        <v>558</v>
      </c>
      <c r="I219" t="s">
        <v>65</v>
      </c>
      <c r="J219" t="s">
        <v>45</v>
      </c>
      <c r="K219" t="s">
        <v>45</v>
      </c>
      <c r="L219" t="s">
        <v>45</v>
      </c>
      <c r="N219" s="24">
        <v>2030</v>
      </c>
      <c r="R219" s="7">
        <v>5.1897000000000002</v>
      </c>
      <c r="S219" s="7">
        <v>8.2725659999999994</v>
      </c>
      <c r="T219" t="s">
        <v>46</v>
      </c>
      <c r="U219" t="s">
        <v>2083</v>
      </c>
      <c r="X219" t="s">
        <v>2084</v>
      </c>
      <c r="Y219" t="s">
        <v>49</v>
      </c>
      <c r="Z219" t="s">
        <v>489</v>
      </c>
      <c r="AC219" t="s">
        <v>2085</v>
      </c>
      <c r="AG219" t="s">
        <v>2086</v>
      </c>
      <c r="AI219" t="s">
        <v>2087</v>
      </c>
      <c r="AJ219" t="s">
        <v>2097</v>
      </c>
    </row>
    <row r="220" spans="1:36" ht="17.25" hidden="1" customHeight="1" x14ac:dyDescent="0.2">
      <c r="A220" s="4" t="s">
        <v>2081</v>
      </c>
      <c r="B220" t="s">
        <v>1950</v>
      </c>
      <c r="C220" t="s">
        <v>2082</v>
      </c>
      <c r="E220" t="s">
        <v>191</v>
      </c>
      <c r="F220" t="s">
        <v>86</v>
      </c>
      <c r="G220" s="5">
        <v>113</v>
      </c>
      <c r="H220" t="s">
        <v>42</v>
      </c>
      <c r="I220" t="s">
        <v>65</v>
      </c>
      <c r="J220" t="s">
        <v>45</v>
      </c>
      <c r="K220" t="s">
        <v>45</v>
      </c>
      <c r="L220" t="s">
        <v>45</v>
      </c>
      <c r="N220" s="6">
        <v>2015</v>
      </c>
      <c r="R220" s="7">
        <v>5.1897000000000002</v>
      </c>
      <c r="S220" s="7">
        <v>8.2725659999999994</v>
      </c>
      <c r="T220" t="s">
        <v>46</v>
      </c>
      <c r="U220" t="s">
        <v>2083</v>
      </c>
      <c r="X220" t="s">
        <v>2084</v>
      </c>
      <c r="Y220" t="s">
        <v>49</v>
      </c>
      <c r="Z220" t="s">
        <v>489</v>
      </c>
      <c r="AC220" t="s">
        <v>2085</v>
      </c>
      <c r="AG220" t="s">
        <v>2086</v>
      </c>
      <c r="AH220" s="24">
        <v>1195729</v>
      </c>
      <c r="AI220" t="s">
        <v>2087</v>
      </c>
      <c r="AJ220" t="s">
        <v>2098</v>
      </c>
    </row>
    <row r="221" spans="1:36" ht="17.25" hidden="1" customHeight="1" x14ac:dyDescent="0.2">
      <c r="A221" s="4" t="s">
        <v>2081</v>
      </c>
      <c r="B221" t="s">
        <v>1950</v>
      </c>
      <c r="C221" t="s">
        <v>2082</v>
      </c>
      <c r="E221" t="s">
        <v>335</v>
      </c>
      <c r="F221" t="s">
        <v>86</v>
      </c>
      <c r="G221" s="5">
        <v>113</v>
      </c>
      <c r="H221" t="s">
        <v>42</v>
      </c>
      <c r="I221" t="s">
        <v>65</v>
      </c>
      <c r="J221" t="s">
        <v>45</v>
      </c>
      <c r="K221" t="s">
        <v>45</v>
      </c>
      <c r="L221" t="s">
        <v>45</v>
      </c>
      <c r="N221" s="6">
        <v>2015</v>
      </c>
      <c r="R221" s="7">
        <v>5.1897000000000002</v>
      </c>
      <c r="S221" s="7">
        <v>8.2725659999999994</v>
      </c>
      <c r="T221" t="s">
        <v>46</v>
      </c>
      <c r="U221" t="s">
        <v>2083</v>
      </c>
      <c r="X221" t="s">
        <v>2084</v>
      </c>
      <c r="Y221" t="s">
        <v>49</v>
      </c>
      <c r="Z221" t="s">
        <v>489</v>
      </c>
      <c r="AC221" t="s">
        <v>2085</v>
      </c>
      <c r="AG221" t="s">
        <v>2086</v>
      </c>
      <c r="AH221" s="24">
        <v>1195730</v>
      </c>
      <c r="AI221" t="s">
        <v>2087</v>
      </c>
      <c r="AJ221" t="s">
        <v>2099</v>
      </c>
    </row>
    <row r="222" spans="1:36" ht="17.25" hidden="1" customHeight="1" x14ac:dyDescent="0.2">
      <c r="A222" s="4" t="s">
        <v>2100</v>
      </c>
      <c r="B222" t="s">
        <v>1950</v>
      </c>
      <c r="C222" t="s">
        <v>2101</v>
      </c>
      <c r="E222" t="s">
        <v>40</v>
      </c>
      <c r="F222" t="s">
        <v>86</v>
      </c>
      <c r="G222" s="5">
        <v>143</v>
      </c>
      <c r="H222" t="s">
        <v>558</v>
      </c>
      <c r="I222" t="s">
        <v>65</v>
      </c>
      <c r="J222" t="s">
        <v>45</v>
      </c>
      <c r="K222" t="s">
        <v>45</v>
      </c>
      <c r="L222" t="s">
        <v>45</v>
      </c>
      <c r="N222" s="6">
        <v>2023</v>
      </c>
      <c r="R222" s="7">
        <v>5.5413139999999999</v>
      </c>
      <c r="S222" s="7">
        <v>5.9159090000000001</v>
      </c>
      <c r="T222" t="s">
        <v>46</v>
      </c>
      <c r="U222" t="s">
        <v>2102</v>
      </c>
      <c r="X222" t="s">
        <v>2009</v>
      </c>
      <c r="Y222" t="s">
        <v>49</v>
      </c>
      <c r="Z222" t="s">
        <v>489</v>
      </c>
      <c r="AI222" t="s">
        <v>2103</v>
      </c>
      <c r="AJ222" t="s">
        <v>2104</v>
      </c>
    </row>
    <row r="223" spans="1:36" ht="17.25" hidden="1" customHeight="1" x14ac:dyDescent="0.2">
      <c r="A223" s="4" t="s">
        <v>2105</v>
      </c>
      <c r="B223" t="s">
        <v>1950</v>
      </c>
      <c r="C223" t="s">
        <v>2106</v>
      </c>
      <c r="E223" t="s">
        <v>40</v>
      </c>
      <c r="F223" t="s">
        <v>86</v>
      </c>
      <c r="G223" s="5">
        <v>148.5</v>
      </c>
      <c r="H223" t="s">
        <v>558</v>
      </c>
      <c r="I223" t="s">
        <v>65</v>
      </c>
      <c r="J223" t="s">
        <v>45</v>
      </c>
      <c r="K223" t="s">
        <v>45</v>
      </c>
      <c r="L223" t="s">
        <v>45</v>
      </c>
      <c r="N223" s="6">
        <v>2023</v>
      </c>
      <c r="R223" s="7">
        <v>5.5413139999999999</v>
      </c>
      <c r="S223" s="7">
        <v>5.9159090000000001</v>
      </c>
      <c r="T223" t="s">
        <v>46</v>
      </c>
      <c r="U223" t="s">
        <v>2102</v>
      </c>
      <c r="X223" t="s">
        <v>2009</v>
      </c>
      <c r="Y223" t="s">
        <v>49</v>
      </c>
      <c r="Z223" t="s">
        <v>489</v>
      </c>
      <c r="AH223" s="27"/>
      <c r="AI223" t="s">
        <v>2107</v>
      </c>
      <c r="AJ223" t="s">
        <v>2108</v>
      </c>
    </row>
    <row r="224" spans="1:36" ht="17.25" hidden="1" customHeight="1" x14ac:dyDescent="0.2">
      <c r="A224" s="4" t="s">
        <v>2105</v>
      </c>
      <c r="B224" t="s">
        <v>1950</v>
      </c>
      <c r="C224" t="s">
        <v>2106</v>
      </c>
      <c r="E224" t="s">
        <v>56</v>
      </c>
      <c r="F224" t="s">
        <v>86</v>
      </c>
      <c r="G224" s="5">
        <v>148.5</v>
      </c>
      <c r="H224" t="s">
        <v>558</v>
      </c>
      <c r="I224" t="s">
        <v>65</v>
      </c>
      <c r="J224" t="s">
        <v>45</v>
      </c>
      <c r="K224" t="s">
        <v>45</v>
      </c>
      <c r="L224" t="s">
        <v>45</v>
      </c>
      <c r="N224" s="6">
        <v>2023</v>
      </c>
      <c r="R224" s="7">
        <v>5.5413139999999999</v>
      </c>
      <c r="S224" s="7">
        <v>5.9159090000000001</v>
      </c>
      <c r="T224" t="s">
        <v>46</v>
      </c>
      <c r="U224" t="s">
        <v>2102</v>
      </c>
      <c r="X224" t="s">
        <v>2009</v>
      </c>
      <c r="Y224" t="s">
        <v>49</v>
      </c>
      <c r="Z224" t="s">
        <v>489</v>
      </c>
      <c r="AI224" t="s">
        <v>2107</v>
      </c>
      <c r="AJ224" t="s">
        <v>2109</v>
      </c>
    </row>
    <row r="225" spans="1:36" ht="17.25" hidden="1" customHeight="1" x14ac:dyDescent="0.2">
      <c r="A225" s="4" t="s">
        <v>2105</v>
      </c>
      <c r="B225" t="s">
        <v>1950</v>
      </c>
      <c r="C225" t="s">
        <v>2106</v>
      </c>
      <c r="E225" t="s">
        <v>58</v>
      </c>
      <c r="F225" t="s">
        <v>86</v>
      </c>
      <c r="G225" s="5">
        <v>148.5</v>
      </c>
      <c r="H225" t="s">
        <v>558</v>
      </c>
      <c r="I225" t="s">
        <v>65</v>
      </c>
      <c r="J225" t="s">
        <v>45</v>
      </c>
      <c r="K225" t="s">
        <v>45</v>
      </c>
      <c r="L225" t="s">
        <v>45</v>
      </c>
      <c r="N225" s="6">
        <v>2023</v>
      </c>
      <c r="R225" s="7">
        <v>5.5413139999999999</v>
      </c>
      <c r="S225" s="7">
        <v>5.9159090000000001</v>
      </c>
      <c r="T225" t="s">
        <v>46</v>
      </c>
      <c r="U225" t="s">
        <v>2102</v>
      </c>
      <c r="X225" t="s">
        <v>2009</v>
      </c>
      <c r="Y225" t="s">
        <v>49</v>
      </c>
      <c r="Z225" t="s">
        <v>489</v>
      </c>
      <c r="AI225" t="s">
        <v>2107</v>
      </c>
      <c r="AJ225" t="s">
        <v>2110</v>
      </c>
    </row>
    <row r="226" spans="1:36" ht="17.25" hidden="1" customHeight="1" x14ac:dyDescent="0.2">
      <c r="A226" s="4" t="s">
        <v>2105</v>
      </c>
      <c r="B226" t="s">
        <v>1950</v>
      </c>
      <c r="C226" t="s">
        <v>2106</v>
      </c>
      <c r="E226" t="s">
        <v>191</v>
      </c>
      <c r="F226" t="s">
        <v>86</v>
      </c>
      <c r="G226" s="5">
        <v>148.5</v>
      </c>
      <c r="H226" t="s">
        <v>558</v>
      </c>
      <c r="I226" t="s">
        <v>65</v>
      </c>
      <c r="J226" t="s">
        <v>45</v>
      </c>
      <c r="K226" t="s">
        <v>45</v>
      </c>
      <c r="L226" t="s">
        <v>45</v>
      </c>
      <c r="N226" s="6">
        <v>2023</v>
      </c>
      <c r="R226" s="7">
        <v>5.5413139999999999</v>
      </c>
      <c r="S226" s="7">
        <v>5.9159090000000001</v>
      </c>
      <c r="T226" t="s">
        <v>46</v>
      </c>
      <c r="U226" t="s">
        <v>2102</v>
      </c>
      <c r="X226" t="s">
        <v>2009</v>
      </c>
      <c r="Y226" t="s">
        <v>49</v>
      </c>
      <c r="Z226" t="s">
        <v>489</v>
      </c>
      <c r="AI226" t="s">
        <v>2107</v>
      </c>
      <c r="AJ226" t="s">
        <v>2111</v>
      </c>
    </row>
    <row r="227" spans="1:36" ht="17.25" hidden="1" customHeight="1" x14ac:dyDescent="0.2">
      <c r="A227" s="4" t="s">
        <v>2112</v>
      </c>
      <c r="B227" t="s">
        <v>1950</v>
      </c>
      <c r="C227" t="s">
        <v>2113</v>
      </c>
      <c r="E227" t="s">
        <v>40</v>
      </c>
      <c r="F227" t="s">
        <v>86</v>
      </c>
      <c r="G227" s="5">
        <v>113</v>
      </c>
      <c r="H227" t="s">
        <v>139</v>
      </c>
      <c r="I227" t="s">
        <v>65</v>
      </c>
      <c r="J227" t="s">
        <v>45</v>
      </c>
      <c r="K227" t="s">
        <v>45</v>
      </c>
      <c r="L227" t="s">
        <v>45</v>
      </c>
      <c r="N227" s="6">
        <v>2024</v>
      </c>
      <c r="R227" s="7">
        <v>5.5655809999999999</v>
      </c>
      <c r="S227" s="7">
        <v>6.7383069999999998</v>
      </c>
      <c r="T227" t="s">
        <v>46</v>
      </c>
      <c r="U227" t="s">
        <v>2114</v>
      </c>
      <c r="X227" t="s">
        <v>2115</v>
      </c>
      <c r="Y227" t="s">
        <v>49</v>
      </c>
      <c r="Z227" t="s">
        <v>489</v>
      </c>
      <c r="AC227" t="s">
        <v>2116</v>
      </c>
      <c r="AG227" t="s">
        <v>2117</v>
      </c>
      <c r="AH227" s="24">
        <v>1195735</v>
      </c>
      <c r="AI227" t="s">
        <v>2118</v>
      </c>
      <c r="AJ227" t="s">
        <v>2119</v>
      </c>
    </row>
    <row r="228" spans="1:36" ht="17.25" hidden="1" customHeight="1" x14ac:dyDescent="0.2">
      <c r="A228" s="4" t="s">
        <v>2112</v>
      </c>
      <c r="B228" t="s">
        <v>1950</v>
      </c>
      <c r="C228" t="s">
        <v>2113</v>
      </c>
      <c r="E228" t="s">
        <v>56</v>
      </c>
      <c r="F228" t="s">
        <v>86</v>
      </c>
      <c r="G228" s="5">
        <v>113</v>
      </c>
      <c r="H228" t="s">
        <v>139</v>
      </c>
      <c r="I228" t="s">
        <v>65</v>
      </c>
      <c r="J228" t="s">
        <v>45</v>
      </c>
      <c r="K228" t="s">
        <v>45</v>
      </c>
      <c r="L228" t="s">
        <v>45</v>
      </c>
      <c r="N228" s="6">
        <v>2024</v>
      </c>
      <c r="R228" s="7">
        <v>5.5655809999999999</v>
      </c>
      <c r="S228" s="7">
        <v>6.7383069999999998</v>
      </c>
      <c r="T228" t="s">
        <v>46</v>
      </c>
      <c r="U228" t="s">
        <v>2114</v>
      </c>
      <c r="X228" t="s">
        <v>2115</v>
      </c>
      <c r="Y228" t="s">
        <v>49</v>
      </c>
      <c r="Z228" t="s">
        <v>489</v>
      </c>
      <c r="AC228" t="s">
        <v>2116</v>
      </c>
      <c r="AG228" t="s">
        <v>2117</v>
      </c>
      <c r="AH228" s="24">
        <v>1195736</v>
      </c>
      <c r="AI228" t="s">
        <v>2118</v>
      </c>
      <c r="AJ228" t="s">
        <v>2120</v>
      </c>
    </row>
    <row r="229" spans="1:36" ht="17.25" hidden="1" customHeight="1" x14ac:dyDescent="0.2">
      <c r="A229" s="4" t="s">
        <v>2112</v>
      </c>
      <c r="B229" t="s">
        <v>1950</v>
      </c>
      <c r="C229" t="s">
        <v>2113</v>
      </c>
      <c r="E229" t="s">
        <v>75</v>
      </c>
      <c r="F229" t="s">
        <v>1711</v>
      </c>
      <c r="G229" s="5">
        <v>127</v>
      </c>
      <c r="H229" t="s">
        <v>558</v>
      </c>
      <c r="I229" t="s">
        <v>240</v>
      </c>
      <c r="J229" t="s">
        <v>45</v>
      </c>
      <c r="K229" t="s">
        <v>45</v>
      </c>
      <c r="L229" t="s">
        <v>45</v>
      </c>
      <c r="N229" s="6">
        <v>2030</v>
      </c>
      <c r="R229" s="7">
        <v>5.5655809999999999</v>
      </c>
      <c r="S229" s="7">
        <v>6.7383069999999998</v>
      </c>
      <c r="T229" t="s">
        <v>46</v>
      </c>
      <c r="U229" t="s">
        <v>2114</v>
      </c>
      <c r="X229" t="s">
        <v>2115</v>
      </c>
      <c r="Y229" t="s">
        <v>49</v>
      </c>
      <c r="Z229" t="s">
        <v>489</v>
      </c>
      <c r="AC229" t="s">
        <v>2116</v>
      </c>
      <c r="AG229" t="s">
        <v>2117</v>
      </c>
      <c r="AI229" t="s">
        <v>2118</v>
      </c>
      <c r="AJ229" t="s">
        <v>2121</v>
      </c>
    </row>
    <row r="230" spans="1:36" ht="17.25" hidden="1" customHeight="1" x14ac:dyDescent="0.2">
      <c r="A230" s="4" t="s">
        <v>2112</v>
      </c>
      <c r="B230" t="s">
        <v>1950</v>
      </c>
      <c r="C230" t="s">
        <v>2113</v>
      </c>
      <c r="E230" t="s">
        <v>58</v>
      </c>
      <c r="F230" t="s">
        <v>86</v>
      </c>
      <c r="G230" s="5">
        <v>113</v>
      </c>
      <c r="H230" t="s">
        <v>139</v>
      </c>
      <c r="I230" t="s">
        <v>65</v>
      </c>
      <c r="J230" t="s">
        <v>45</v>
      </c>
      <c r="K230" t="s">
        <v>45</v>
      </c>
      <c r="L230" t="s">
        <v>45</v>
      </c>
      <c r="N230" s="6">
        <v>2024</v>
      </c>
      <c r="R230" s="7">
        <v>5.5655809999999999</v>
      </c>
      <c r="S230" s="7">
        <v>6.7383069999999998</v>
      </c>
      <c r="T230" t="s">
        <v>46</v>
      </c>
      <c r="U230" t="s">
        <v>2114</v>
      </c>
      <c r="X230" t="s">
        <v>2115</v>
      </c>
      <c r="Y230" t="s">
        <v>49</v>
      </c>
      <c r="Z230" t="s">
        <v>489</v>
      </c>
      <c r="AC230" t="s">
        <v>2116</v>
      </c>
      <c r="AG230" t="s">
        <v>2117</v>
      </c>
      <c r="AH230" s="24">
        <v>1195737</v>
      </c>
      <c r="AI230" t="s">
        <v>2118</v>
      </c>
      <c r="AJ230" t="s">
        <v>2122</v>
      </c>
    </row>
    <row r="231" spans="1:36" ht="17.25" hidden="1" customHeight="1" x14ac:dyDescent="0.2">
      <c r="A231" s="4" t="s">
        <v>2123</v>
      </c>
      <c r="B231" t="s">
        <v>1950</v>
      </c>
      <c r="C231" t="s">
        <v>2124</v>
      </c>
      <c r="E231" t="s">
        <v>2134</v>
      </c>
      <c r="F231" t="s">
        <v>617</v>
      </c>
      <c r="G231" s="5">
        <v>1800</v>
      </c>
      <c r="H231" t="s">
        <v>558</v>
      </c>
      <c r="I231" t="s">
        <v>65</v>
      </c>
      <c r="J231" t="s">
        <v>45</v>
      </c>
      <c r="K231" t="s">
        <v>45</v>
      </c>
      <c r="L231" t="s">
        <v>45</v>
      </c>
      <c r="N231" s="6">
        <v>2025</v>
      </c>
      <c r="R231" s="7">
        <v>6.5637125200000002</v>
      </c>
      <c r="S231" s="7">
        <v>3.6150824500000001</v>
      </c>
      <c r="T231" t="s">
        <v>46</v>
      </c>
      <c r="U231" t="s">
        <v>2125</v>
      </c>
      <c r="X231" t="s">
        <v>2076</v>
      </c>
      <c r="Y231" t="s">
        <v>49</v>
      </c>
      <c r="Z231" t="s">
        <v>489</v>
      </c>
      <c r="AG231" t="s">
        <v>2126</v>
      </c>
      <c r="AI231" t="s">
        <v>2127</v>
      </c>
      <c r="AJ231" t="s">
        <v>2135</v>
      </c>
    </row>
    <row r="232" spans="1:36" ht="17.25" hidden="1" customHeight="1" x14ac:dyDescent="0.2">
      <c r="A232" s="4" t="s">
        <v>2144</v>
      </c>
      <c r="B232" t="s">
        <v>1950</v>
      </c>
      <c r="C232" t="s">
        <v>2145</v>
      </c>
      <c r="E232" t="s">
        <v>40</v>
      </c>
      <c r="F232" t="s">
        <v>86</v>
      </c>
      <c r="G232" s="5">
        <v>500</v>
      </c>
      <c r="H232" t="s">
        <v>558</v>
      </c>
      <c r="I232" t="s">
        <v>43</v>
      </c>
      <c r="J232" t="s">
        <v>45</v>
      </c>
      <c r="K232" t="s">
        <v>45</v>
      </c>
      <c r="L232" t="s">
        <v>45</v>
      </c>
      <c r="N232" s="6">
        <v>2023</v>
      </c>
      <c r="R232" s="7">
        <v>6.3734409999999997</v>
      </c>
      <c r="S232" s="7">
        <v>5.6469269999999998</v>
      </c>
      <c r="T232" t="s">
        <v>504</v>
      </c>
      <c r="U232" t="s">
        <v>2058</v>
      </c>
      <c r="X232" t="s">
        <v>2059</v>
      </c>
      <c r="Y232" t="s">
        <v>49</v>
      </c>
      <c r="Z232" t="s">
        <v>489</v>
      </c>
      <c r="AI232" t="s">
        <v>2146</v>
      </c>
      <c r="AJ232" t="s">
        <v>2147</v>
      </c>
    </row>
    <row r="233" spans="1:36" ht="17.25" hidden="1" customHeight="1" x14ac:dyDescent="0.2">
      <c r="A233" s="4" t="s">
        <v>2144</v>
      </c>
      <c r="B233" t="s">
        <v>1950</v>
      </c>
      <c r="C233" t="s">
        <v>2145</v>
      </c>
      <c r="E233" t="s">
        <v>56</v>
      </c>
      <c r="F233" t="s">
        <v>86</v>
      </c>
      <c r="G233" s="5">
        <v>500</v>
      </c>
      <c r="H233" t="s">
        <v>558</v>
      </c>
      <c r="I233" t="s">
        <v>43</v>
      </c>
      <c r="J233" t="s">
        <v>45</v>
      </c>
      <c r="K233" t="s">
        <v>45</v>
      </c>
      <c r="L233" t="s">
        <v>45</v>
      </c>
      <c r="N233" s="6">
        <v>2024</v>
      </c>
      <c r="R233" s="7">
        <v>6.3734409999999997</v>
      </c>
      <c r="S233" s="7">
        <v>5.6469269999999998</v>
      </c>
      <c r="T233" t="s">
        <v>504</v>
      </c>
      <c r="U233" t="s">
        <v>2058</v>
      </c>
      <c r="X233" t="s">
        <v>2059</v>
      </c>
      <c r="Y233" t="s">
        <v>49</v>
      </c>
      <c r="Z233" t="s">
        <v>489</v>
      </c>
      <c r="AI233" t="s">
        <v>2146</v>
      </c>
      <c r="AJ233" t="s">
        <v>2148</v>
      </c>
    </row>
    <row r="234" spans="1:36" ht="17.25" hidden="1" customHeight="1" x14ac:dyDescent="0.2">
      <c r="A234" s="4" t="s">
        <v>2149</v>
      </c>
      <c r="B234" t="s">
        <v>1950</v>
      </c>
      <c r="C234" t="s">
        <v>2150</v>
      </c>
      <c r="E234" t="s">
        <v>40</v>
      </c>
      <c r="F234" t="s">
        <v>86</v>
      </c>
      <c r="G234" s="5">
        <v>126</v>
      </c>
      <c r="H234" t="s">
        <v>42</v>
      </c>
      <c r="I234" t="s">
        <v>65</v>
      </c>
      <c r="J234" t="s">
        <v>45</v>
      </c>
      <c r="K234" t="s">
        <v>45</v>
      </c>
      <c r="L234" t="s">
        <v>45</v>
      </c>
      <c r="N234" s="6">
        <v>2016</v>
      </c>
      <c r="R234" s="7">
        <v>5.0310670000000002</v>
      </c>
      <c r="S234" s="7">
        <v>6.3015679999999996</v>
      </c>
      <c r="T234" t="s">
        <v>46</v>
      </c>
      <c r="U234" t="s">
        <v>2151</v>
      </c>
      <c r="V234" t="s">
        <v>2152</v>
      </c>
      <c r="X234" t="s">
        <v>2050</v>
      </c>
      <c r="Y234" t="s">
        <v>49</v>
      </c>
      <c r="Z234" t="s">
        <v>489</v>
      </c>
      <c r="AC234" t="s">
        <v>2153</v>
      </c>
      <c r="AG234" t="s">
        <v>2154</v>
      </c>
      <c r="AH234" s="24">
        <v>1195738</v>
      </c>
      <c r="AI234" t="s">
        <v>2155</v>
      </c>
      <c r="AJ234" t="s">
        <v>2156</v>
      </c>
    </row>
    <row r="235" spans="1:36" ht="17.25" hidden="1" customHeight="1" x14ac:dyDescent="0.2">
      <c r="A235" s="4" t="s">
        <v>2149</v>
      </c>
      <c r="B235" t="s">
        <v>1950</v>
      </c>
      <c r="C235" t="s">
        <v>2150</v>
      </c>
      <c r="E235" t="s">
        <v>63</v>
      </c>
      <c r="F235" t="s">
        <v>1711</v>
      </c>
      <c r="G235" s="5">
        <v>115</v>
      </c>
      <c r="H235" t="s">
        <v>558</v>
      </c>
      <c r="I235" t="s">
        <v>240</v>
      </c>
      <c r="J235" t="s">
        <v>45</v>
      </c>
      <c r="K235" t="s">
        <v>45</v>
      </c>
      <c r="L235" t="s">
        <v>45</v>
      </c>
      <c r="N235" s="6">
        <v>2029</v>
      </c>
      <c r="R235" s="7">
        <v>5.0310670000000002</v>
      </c>
      <c r="S235" s="7">
        <v>6.3015679999999996</v>
      </c>
      <c r="T235" t="s">
        <v>46</v>
      </c>
      <c r="U235" t="s">
        <v>2151</v>
      </c>
      <c r="V235" t="s">
        <v>2152</v>
      </c>
      <c r="X235" t="s">
        <v>2050</v>
      </c>
      <c r="Y235" t="s">
        <v>49</v>
      </c>
      <c r="Z235" t="s">
        <v>489</v>
      </c>
      <c r="AC235" t="s">
        <v>2157</v>
      </c>
      <c r="AG235" t="s">
        <v>2154</v>
      </c>
      <c r="AI235" t="s">
        <v>2155</v>
      </c>
      <c r="AJ235" t="s">
        <v>2158</v>
      </c>
    </row>
    <row r="236" spans="1:36" ht="17.25" hidden="1" customHeight="1" x14ac:dyDescent="0.2">
      <c r="A236" s="4" t="s">
        <v>2149</v>
      </c>
      <c r="B236" t="s">
        <v>1950</v>
      </c>
      <c r="C236" t="s">
        <v>2150</v>
      </c>
      <c r="E236" t="s">
        <v>56</v>
      </c>
      <c r="F236" t="s">
        <v>86</v>
      </c>
      <c r="G236" s="5">
        <v>126</v>
      </c>
      <c r="H236" t="s">
        <v>42</v>
      </c>
      <c r="I236" t="s">
        <v>65</v>
      </c>
      <c r="J236" t="s">
        <v>45</v>
      </c>
      <c r="K236" t="s">
        <v>45</v>
      </c>
      <c r="L236" t="s">
        <v>45</v>
      </c>
      <c r="N236" s="6">
        <v>2020</v>
      </c>
      <c r="R236" s="7">
        <v>5.0310670000000002</v>
      </c>
      <c r="S236" s="7">
        <v>6.3015679999999996</v>
      </c>
      <c r="T236" t="s">
        <v>46</v>
      </c>
      <c r="U236" t="s">
        <v>2151</v>
      </c>
      <c r="V236" t="s">
        <v>2152</v>
      </c>
      <c r="X236" t="s">
        <v>2050</v>
      </c>
      <c r="Y236" t="s">
        <v>49</v>
      </c>
      <c r="Z236" t="s">
        <v>489</v>
      </c>
      <c r="AC236" t="s">
        <v>2153</v>
      </c>
      <c r="AG236" t="s">
        <v>2154</v>
      </c>
      <c r="AH236" s="24">
        <v>1195739</v>
      </c>
      <c r="AI236" t="s">
        <v>2155</v>
      </c>
      <c r="AJ236" t="s">
        <v>2159</v>
      </c>
    </row>
    <row r="237" spans="1:36" ht="17.25" hidden="1" customHeight="1" x14ac:dyDescent="0.2">
      <c r="A237" s="4" t="s">
        <v>2160</v>
      </c>
      <c r="B237" t="s">
        <v>1950</v>
      </c>
      <c r="C237" t="s">
        <v>2161</v>
      </c>
      <c r="E237" t="s">
        <v>75</v>
      </c>
      <c r="F237" t="s">
        <v>86</v>
      </c>
      <c r="G237" s="5">
        <v>138</v>
      </c>
      <c r="H237" t="s">
        <v>558</v>
      </c>
      <c r="I237" t="s">
        <v>65</v>
      </c>
      <c r="J237" t="s">
        <v>45</v>
      </c>
      <c r="K237" t="s">
        <v>45</v>
      </c>
      <c r="L237" t="s">
        <v>45</v>
      </c>
      <c r="N237" s="6">
        <v>2029</v>
      </c>
      <c r="R237" s="7">
        <v>7.4696749999999996</v>
      </c>
      <c r="S237" s="7">
        <v>6.6591259999999997</v>
      </c>
      <c r="T237" t="s">
        <v>46</v>
      </c>
      <c r="U237" t="s">
        <v>2162</v>
      </c>
      <c r="X237" t="s">
        <v>2163</v>
      </c>
      <c r="Y237" t="s">
        <v>49</v>
      </c>
      <c r="Z237" t="s">
        <v>489</v>
      </c>
      <c r="AC237" t="s">
        <v>2164</v>
      </c>
      <c r="AG237" t="s">
        <v>2165</v>
      </c>
      <c r="AI237" t="s">
        <v>2166</v>
      </c>
      <c r="AJ237" t="s">
        <v>2169</v>
      </c>
    </row>
    <row r="238" spans="1:36" ht="17.25" hidden="1" customHeight="1" x14ac:dyDescent="0.2">
      <c r="A238" s="4" t="s">
        <v>2160</v>
      </c>
      <c r="B238" t="s">
        <v>1950</v>
      </c>
      <c r="C238" t="s">
        <v>2161</v>
      </c>
      <c r="E238" t="s">
        <v>77</v>
      </c>
      <c r="F238" t="s">
        <v>86</v>
      </c>
      <c r="G238" s="5">
        <v>138</v>
      </c>
      <c r="H238" t="s">
        <v>558</v>
      </c>
      <c r="I238" t="s">
        <v>65</v>
      </c>
      <c r="J238" t="s">
        <v>45</v>
      </c>
      <c r="K238" t="s">
        <v>45</v>
      </c>
      <c r="L238" t="s">
        <v>45</v>
      </c>
      <c r="N238" s="6">
        <v>2029</v>
      </c>
      <c r="R238" s="7">
        <v>7.4696749999999996</v>
      </c>
      <c r="S238" s="7">
        <v>6.6591259999999997</v>
      </c>
      <c r="T238" t="s">
        <v>46</v>
      </c>
      <c r="U238" t="s">
        <v>2162</v>
      </c>
      <c r="X238" t="s">
        <v>2163</v>
      </c>
      <c r="Y238" t="s">
        <v>49</v>
      </c>
      <c r="Z238" t="s">
        <v>489</v>
      </c>
      <c r="AC238" t="s">
        <v>2164</v>
      </c>
      <c r="AG238" t="s">
        <v>2165</v>
      </c>
      <c r="AI238" t="s">
        <v>2166</v>
      </c>
      <c r="AJ238" t="s">
        <v>2170</v>
      </c>
    </row>
    <row r="239" spans="1:36" ht="17.25" hidden="1" customHeight="1" x14ac:dyDescent="0.2">
      <c r="A239" s="4" t="s">
        <v>2160</v>
      </c>
      <c r="B239" t="s">
        <v>1950</v>
      </c>
      <c r="C239" t="s">
        <v>2161</v>
      </c>
      <c r="E239" t="s">
        <v>318</v>
      </c>
      <c r="F239" t="s">
        <v>86</v>
      </c>
      <c r="G239" s="5">
        <v>138</v>
      </c>
      <c r="H239" t="s">
        <v>558</v>
      </c>
      <c r="I239" t="s">
        <v>65</v>
      </c>
      <c r="J239" t="s">
        <v>45</v>
      </c>
      <c r="K239" t="s">
        <v>45</v>
      </c>
      <c r="L239" t="s">
        <v>45</v>
      </c>
      <c r="N239" s="6">
        <v>2029</v>
      </c>
      <c r="R239" s="7">
        <v>7.4696749999999996</v>
      </c>
      <c r="S239" s="7">
        <v>6.6591259999999997</v>
      </c>
      <c r="T239" t="s">
        <v>46</v>
      </c>
      <c r="U239" t="s">
        <v>2162</v>
      </c>
      <c r="X239" t="s">
        <v>2163</v>
      </c>
      <c r="Y239" t="s">
        <v>49</v>
      </c>
      <c r="Z239" t="s">
        <v>489</v>
      </c>
      <c r="AC239" t="s">
        <v>2164</v>
      </c>
      <c r="AG239" t="s">
        <v>2165</v>
      </c>
      <c r="AI239" t="s">
        <v>2166</v>
      </c>
      <c r="AJ239" t="s">
        <v>2171</v>
      </c>
    </row>
    <row r="240" spans="1:36" ht="17.25" hidden="1" customHeight="1" x14ac:dyDescent="0.2">
      <c r="A240" s="4" t="s">
        <v>2173</v>
      </c>
      <c r="B240" t="s">
        <v>1950</v>
      </c>
      <c r="C240" t="s">
        <v>2174</v>
      </c>
      <c r="E240" t="s">
        <v>40</v>
      </c>
      <c r="F240" t="s">
        <v>86</v>
      </c>
      <c r="G240" s="5">
        <v>169</v>
      </c>
      <c r="H240" t="s">
        <v>42</v>
      </c>
      <c r="I240" t="s">
        <v>65</v>
      </c>
      <c r="J240" t="s">
        <v>45</v>
      </c>
      <c r="K240" t="s">
        <v>45</v>
      </c>
      <c r="L240" t="s">
        <v>45</v>
      </c>
      <c r="N240" s="6">
        <v>2013</v>
      </c>
      <c r="R240" s="7">
        <v>7.4715780000000001</v>
      </c>
      <c r="S240" s="7">
        <v>6.6602499999999996</v>
      </c>
      <c r="T240" t="s">
        <v>46</v>
      </c>
      <c r="U240" t="s">
        <v>2162</v>
      </c>
      <c r="X240" t="s">
        <v>2163</v>
      </c>
      <c r="Y240" t="s">
        <v>49</v>
      </c>
      <c r="Z240" t="s">
        <v>489</v>
      </c>
      <c r="AG240" t="s">
        <v>2175</v>
      </c>
      <c r="AH240" s="24">
        <v>1228738</v>
      </c>
      <c r="AI240" t="s">
        <v>2176</v>
      </c>
      <c r="AJ240" t="s">
        <v>2177</v>
      </c>
    </row>
    <row r="241" spans="1:36" ht="17.25" hidden="1" customHeight="1" x14ac:dyDescent="0.2">
      <c r="A241" s="4" t="s">
        <v>2173</v>
      </c>
      <c r="B241" t="s">
        <v>1950</v>
      </c>
      <c r="C241" t="s">
        <v>2174</v>
      </c>
      <c r="E241" t="s">
        <v>63</v>
      </c>
      <c r="F241" t="s">
        <v>86</v>
      </c>
      <c r="G241" s="5">
        <v>285</v>
      </c>
      <c r="H241" t="s">
        <v>558</v>
      </c>
      <c r="I241" t="s">
        <v>43</v>
      </c>
      <c r="J241" t="s">
        <v>45</v>
      </c>
      <c r="K241" t="s">
        <v>45</v>
      </c>
      <c r="L241" t="s">
        <v>45</v>
      </c>
      <c r="N241" s="6">
        <v>2027</v>
      </c>
      <c r="R241" s="7">
        <v>7.4715780000000001</v>
      </c>
      <c r="S241" s="7">
        <v>6.6602499999999996</v>
      </c>
      <c r="T241" t="s">
        <v>46</v>
      </c>
      <c r="U241" t="s">
        <v>2162</v>
      </c>
      <c r="X241" t="s">
        <v>2163</v>
      </c>
      <c r="Y241" t="s">
        <v>49</v>
      </c>
      <c r="Z241" t="s">
        <v>489</v>
      </c>
      <c r="AG241" t="s">
        <v>2175</v>
      </c>
      <c r="AI241" t="s">
        <v>2176</v>
      </c>
      <c r="AJ241" t="s">
        <v>2178</v>
      </c>
    </row>
    <row r="242" spans="1:36" ht="17.25" hidden="1" customHeight="1" x14ac:dyDescent="0.2">
      <c r="A242" s="4" t="s">
        <v>2173</v>
      </c>
      <c r="B242" t="s">
        <v>1950</v>
      </c>
      <c r="C242" t="s">
        <v>2174</v>
      </c>
      <c r="E242" t="s">
        <v>73</v>
      </c>
      <c r="F242" t="s">
        <v>86</v>
      </c>
      <c r="G242" s="5">
        <v>444</v>
      </c>
      <c r="H242" t="s">
        <v>558</v>
      </c>
      <c r="I242" t="s">
        <v>65</v>
      </c>
      <c r="J242" t="s">
        <v>45</v>
      </c>
      <c r="K242" t="s">
        <v>45</v>
      </c>
      <c r="L242" t="s">
        <v>45</v>
      </c>
      <c r="N242" s="6">
        <v>2030</v>
      </c>
      <c r="R242" s="7">
        <v>7.4715780000000001</v>
      </c>
      <c r="S242" s="7">
        <v>6.6602499999999996</v>
      </c>
      <c r="T242" t="s">
        <v>46</v>
      </c>
      <c r="U242" t="s">
        <v>2162</v>
      </c>
      <c r="X242" t="s">
        <v>2163</v>
      </c>
      <c r="Y242" t="s">
        <v>49</v>
      </c>
      <c r="Z242" t="s">
        <v>489</v>
      </c>
      <c r="AG242" t="s">
        <v>2175</v>
      </c>
      <c r="AI242" t="s">
        <v>2176</v>
      </c>
      <c r="AJ242" t="s">
        <v>2179</v>
      </c>
    </row>
    <row r="243" spans="1:36" ht="17.25" hidden="1" customHeight="1" x14ac:dyDescent="0.2">
      <c r="A243" s="4" t="s">
        <v>2173</v>
      </c>
      <c r="B243" t="s">
        <v>1950</v>
      </c>
      <c r="C243" t="s">
        <v>2174</v>
      </c>
      <c r="E243" t="s">
        <v>56</v>
      </c>
      <c r="F243" t="s">
        <v>86</v>
      </c>
      <c r="G243" s="5">
        <v>169</v>
      </c>
      <c r="H243" t="s">
        <v>42</v>
      </c>
      <c r="I243" t="s">
        <v>65</v>
      </c>
      <c r="J243" t="s">
        <v>45</v>
      </c>
      <c r="K243" t="s">
        <v>45</v>
      </c>
      <c r="L243" t="s">
        <v>45</v>
      </c>
      <c r="N243" s="6">
        <v>2013</v>
      </c>
      <c r="R243" s="7">
        <v>7.4715780000000001</v>
      </c>
      <c r="S243" s="7">
        <v>6.6602499999999996</v>
      </c>
      <c r="T243" t="s">
        <v>46</v>
      </c>
      <c r="U243" t="s">
        <v>2162</v>
      </c>
      <c r="X243" t="s">
        <v>2163</v>
      </c>
      <c r="Y243" t="s">
        <v>49</v>
      </c>
      <c r="Z243" t="s">
        <v>489</v>
      </c>
      <c r="AG243" t="s">
        <v>2175</v>
      </c>
      <c r="AH243" s="24">
        <v>1228739</v>
      </c>
      <c r="AI243" t="s">
        <v>2176</v>
      </c>
      <c r="AJ243" t="s">
        <v>2180</v>
      </c>
    </row>
    <row r="244" spans="1:36" ht="17.25" hidden="1" customHeight="1" x14ac:dyDescent="0.2">
      <c r="A244" s="4" t="s">
        <v>2173</v>
      </c>
      <c r="B244" t="s">
        <v>1950</v>
      </c>
      <c r="C244" t="s">
        <v>2174</v>
      </c>
      <c r="E244" t="s">
        <v>58</v>
      </c>
      <c r="F244" t="s">
        <v>86</v>
      </c>
      <c r="G244" s="5">
        <v>169</v>
      </c>
      <c r="H244" t="s">
        <v>42</v>
      </c>
      <c r="I244" t="s">
        <v>65</v>
      </c>
      <c r="J244" t="s">
        <v>45</v>
      </c>
      <c r="K244" t="s">
        <v>45</v>
      </c>
      <c r="L244" t="s">
        <v>45</v>
      </c>
      <c r="N244" s="6">
        <v>2013</v>
      </c>
      <c r="R244" s="7">
        <v>7.4715780000000001</v>
      </c>
      <c r="S244" s="7">
        <v>6.6602499999999996</v>
      </c>
      <c r="T244" t="s">
        <v>46</v>
      </c>
      <c r="U244" t="s">
        <v>2162</v>
      </c>
      <c r="X244" t="s">
        <v>2163</v>
      </c>
      <c r="Y244" t="s">
        <v>49</v>
      </c>
      <c r="Z244" t="s">
        <v>489</v>
      </c>
      <c r="AG244" t="s">
        <v>2175</v>
      </c>
      <c r="AH244" s="24">
        <v>1228740</v>
      </c>
      <c r="AI244" t="s">
        <v>2176</v>
      </c>
      <c r="AJ244" t="s">
        <v>2181</v>
      </c>
    </row>
    <row r="245" spans="1:36" ht="17.25" hidden="1" customHeight="1" x14ac:dyDescent="0.2">
      <c r="A245" s="4" t="s">
        <v>2182</v>
      </c>
      <c r="B245" t="s">
        <v>1950</v>
      </c>
      <c r="C245" t="s">
        <v>2183</v>
      </c>
      <c r="E245" t="s">
        <v>40</v>
      </c>
      <c r="F245" t="s">
        <v>86</v>
      </c>
      <c r="G245" s="5">
        <v>150</v>
      </c>
      <c r="H245" t="s">
        <v>558</v>
      </c>
      <c r="I245" t="s">
        <v>65</v>
      </c>
      <c r="J245" t="s">
        <v>45</v>
      </c>
      <c r="K245" t="s">
        <v>45</v>
      </c>
      <c r="L245" t="s">
        <v>45</v>
      </c>
      <c r="N245" s="6">
        <v>2030</v>
      </c>
      <c r="R245" s="7">
        <v>11.8870840383738</v>
      </c>
      <c r="S245" s="7">
        <v>8.7322425078887402</v>
      </c>
      <c r="T245" t="s">
        <v>504</v>
      </c>
      <c r="U245" t="s">
        <v>2184</v>
      </c>
      <c r="X245" t="s">
        <v>2076</v>
      </c>
      <c r="Y245" t="s">
        <v>49</v>
      </c>
      <c r="Z245" t="s">
        <v>489</v>
      </c>
      <c r="AI245" t="s">
        <v>2185</v>
      </c>
      <c r="AJ245" t="s">
        <v>2186</v>
      </c>
    </row>
    <row r="246" spans="1:36" ht="17.25" hidden="1" customHeight="1" x14ac:dyDescent="0.2">
      <c r="A246" s="4" t="s">
        <v>2195</v>
      </c>
      <c r="B246" t="s">
        <v>1950</v>
      </c>
      <c r="C246" t="s">
        <v>2196</v>
      </c>
      <c r="E246" t="s">
        <v>40</v>
      </c>
      <c r="F246" t="s">
        <v>86</v>
      </c>
      <c r="G246" s="5">
        <v>113</v>
      </c>
      <c r="H246" t="s">
        <v>42</v>
      </c>
      <c r="I246" t="s">
        <v>65</v>
      </c>
      <c r="J246" t="s">
        <v>45</v>
      </c>
      <c r="K246" t="s">
        <v>45</v>
      </c>
      <c r="L246" t="s">
        <v>45</v>
      </c>
      <c r="N246" s="24">
        <v>2013</v>
      </c>
      <c r="R246" s="7">
        <v>6.4067819999999998</v>
      </c>
      <c r="S246" s="7">
        <v>5.6828589999999997</v>
      </c>
      <c r="T246" t="s">
        <v>46</v>
      </c>
      <c r="U246" t="s">
        <v>2058</v>
      </c>
      <c r="X246" t="s">
        <v>2059</v>
      </c>
      <c r="Y246" t="s">
        <v>49</v>
      </c>
      <c r="Z246" t="s">
        <v>489</v>
      </c>
      <c r="AG246" t="s">
        <v>2197</v>
      </c>
      <c r="AH246" s="24">
        <v>1195731</v>
      </c>
      <c r="AI246" t="s">
        <v>2198</v>
      </c>
      <c r="AJ246" t="s">
        <v>2199</v>
      </c>
    </row>
    <row r="247" spans="1:36" ht="17.25" hidden="1" customHeight="1" x14ac:dyDescent="0.2">
      <c r="A247" s="4" t="s">
        <v>2195</v>
      </c>
      <c r="B247" t="s">
        <v>1950</v>
      </c>
      <c r="C247" t="s">
        <v>2196</v>
      </c>
      <c r="E247" t="s">
        <v>56</v>
      </c>
      <c r="F247" t="s">
        <v>86</v>
      </c>
      <c r="G247" s="5">
        <v>113</v>
      </c>
      <c r="H247" t="s">
        <v>42</v>
      </c>
      <c r="I247" t="s">
        <v>65</v>
      </c>
      <c r="J247" t="s">
        <v>45</v>
      </c>
      <c r="K247" t="s">
        <v>45</v>
      </c>
      <c r="L247" t="s">
        <v>45</v>
      </c>
      <c r="N247" s="24">
        <v>2013</v>
      </c>
      <c r="R247" s="7">
        <v>6.4067819999999998</v>
      </c>
      <c r="S247" s="7">
        <v>5.6828589999999997</v>
      </c>
      <c r="T247" t="s">
        <v>46</v>
      </c>
      <c r="U247" t="s">
        <v>2058</v>
      </c>
      <c r="X247" t="s">
        <v>2059</v>
      </c>
      <c r="Y247" t="s">
        <v>49</v>
      </c>
      <c r="Z247" t="s">
        <v>489</v>
      </c>
      <c r="AG247" t="s">
        <v>2197</v>
      </c>
      <c r="AH247" s="24">
        <v>1195732</v>
      </c>
      <c r="AI247" t="s">
        <v>2198</v>
      </c>
      <c r="AJ247" t="s">
        <v>2200</v>
      </c>
    </row>
    <row r="248" spans="1:36" ht="17.25" hidden="1" customHeight="1" x14ac:dyDescent="0.2">
      <c r="A248" s="4" t="s">
        <v>2195</v>
      </c>
      <c r="B248" t="s">
        <v>1950</v>
      </c>
      <c r="C248" t="s">
        <v>2196</v>
      </c>
      <c r="E248" t="s">
        <v>75</v>
      </c>
      <c r="F248" t="s">
        <v>1711</v>
      </c>
      <c r="G248" s="5">
        <v>127</v>
      </c>
      <c r="H248" t="s">
        <v>558</v>
      </c>
      <c r="I248" t="s">
        <v>240</v>
      </c>
      <c r="J248" t="s">
        <v>45</v>
      </c>
      <c r="K248" t="s">
        <v>45</v>
      </c>
      <c r="L248" t="s">
        <v>45</v>
      </c>
      <c r="N248" s="6">
        <v>2030</v>
      </c>
      <c r="R248" s="7">
        <v>6.4067819999999998</v>
      </c>
      <c r="S248" s="7">
        <v>5.6828589999999997</v>
      </c>
      <c r="T248" t="s">
        <v>46</v>
      </c>
      <c r="U248" t="s">
        <v>2058</v>
      </c>
      <c r="X248" t="s">
        <v>2059</v>
      </c>
      <c r="Y248" t="s">
        <v>49</v>
      </c>
      <c r="Z248" t="s">
        <v>489</v>
      </c>
      <c r="AG248" t="s">
        <v>2197</v>
      </c>
      <c r="AH248" s="27"/>
      <c r="AI248" t="s">
        <v>2198</v>
      </c>
      <c r="AJ248" t="s">
        <v>2201</v>
      </c>
    </row>
    <row r="249" spans="1:36" ht="17.25" hidden="1" customHeight="1" x14ac:dyDescent="0.2">
      <c r="A249" s="4" t="s">
        <v>2195</v>
      </c>
      <c r="B249" t="s">
        <v>1950</v>
      </c>
      <c r="C249" t="s">
        <v>2196</v>
      </c>
      <c r="E249" t="s">
        <v>77</v>
      </c>
      <c r="F249" t="s">
        <v>1711</v>
      </c>
      <c r="G249" s="5">
        <v>127</v>
      </c>
      <c r="H249" t="s">
        <v>558</v>
      </c>
      <c r="I249" t="s">
        <v>240</v>
      </c>
      <c r="J249" t="s">
        <v>45</v>
      </c>
      <c r="K249" t="s">
        <v>45</v>
      </c>
      <c r="L249" t="s">
        <v>45</v>
      </c>
      <c r="N249" s="6">
        <v>2030</v>
      </c>
      <c r="R249" s="7">
        <v>6.4067819999999998</v>
      </c>
      <c r="S249" s="7">
        <v>5.6828589999999997</v>
      </c>
      <c r="T249" t="s">
        <v>46</v>
      </c>
      <c r="U249" t="s">
        <v>2058</v>
      </c>
      <c r="X249" t="s">
        <v>2059</v>
      </c>
      <c r="Y249" t="s">
        <v>49</v>
      </c>
      <c r="Z249" t="s">
        <v>489</v>
      </c>
      <c r="AG249" t="s">
        <v>2197</v>
      </c>
      <c r="AH249" s="27"/>
      <c r="AI249" t="s">
        <v>2198</v>
      </c>
      <c r="AJ249" t="s">
        <v>2202</v>
      </c>
    </row>
    <row r="250" spans="1:36" ht="17.25" hidden="1" customHeight="1" x14ac:dyDescent="0.2">
      <c r="A250" s="4" t="s">
        <v>2195</v>
      </c>
      <c r="B250" t="s">
        <v>1950</v>
      </c>
      <c r="C250" t="s">
        <v>2196</v>
      </c>
      <c r="E250" t="s">
        <v>58</v>
      </c>
      <c r="F250" t="s">
        <v>86</v>
      </c>
      <c r="G250" s="5">
        <v>113</v>
      </c>
      <c r="H250" t="s">
        <v>42</v>
      </c>
      <c r="I250" t="s">
        <v>65</v>
      </c>
      <c r="J250" t="s">
        <v>45</v>
      </c>
      <c r="K250" t="s">
        <v>45</v>
      </c>
      <c r="L250" t="s">
        <v>45</v>
      </c>
      <c r="N250" s="6">
        <v>2013</v>
      </c>
      <c r="R250" s="7">
        <v>6.4067819999999998</v>
      </c>
      <c r="S250" s="7">
        <v>5.6828589999999997</v>
      </c>
      <c r="T250" t="s">
        <v>46</v>
      </c>
      <c r="U250" t="s">
        <v>2058</v>
      </c>
      <c r="X250" t="s">
        <v>2059</v>
      </c>
      <c r="Y250" t="s">
        <v>49</v>
      </c>
      <c r="Z250" t="s">
        <v>489</v>
      </c>
      <c r="AG250" t="s">
        <v>2197</v>
      </c>
      <c r="AH250" s="6">
        <v>1195733</v>
      </c>
      <c r="AI250" t="s">
        <v>2198</v>
      </c>
      <c r="AJ250" t="s">
        <v>2203</v>
      </c>
    </row>
    <row r="251" spans="1:36" ht="17.25" hidden="1" customHeight="1" x14ac:dyDescent="0.2">
      <c r="A251" s="4" t="s">
        <v>2195</v>
      </c>
      <c r="B251" t="s">
        <v>1950</v>
      </c>
      <c r="C251" t="s">
        <v>2196</v>
      </c>
      <c r="E251" t="s">
        <v>191</v>
      </c>
      <c r="F251" t="s">
        <v>86</v>
      </c>
      <c r="G251" s="5">
        <v>113</v>
      </c>
      <c r="H251" t="s">
        <v>42</v>
      </c>
      <c r="I251" t="s">
        <v>65</v>
      </c>
      <c r="J251" t="s">
        <v>45</v>
      </c>
      <c r="K251" t="s">
        <v>45</v>
      </c>
      <c r="L251" t="s">
        <v>45</v>
      </c>
      <c r="N251" s="6">
        <v>2013</v>
      </c>
      <c r="R251" s="7">
        <v>6.4067819999999998</v>
      </c>
      <c r="S251" s="7">
        <v>5.6828589999999997</v>
      </c>
      <c r="T251" t="s">
        <v>46</v>
      </c>
      <c r="U251" t="s">
        <v>2058</v>
      </c>
      <c r="X251" t="s">
        <v>2059</v>
      </c>
      <c r="Y251" t="s">
        <v>49</v>
      </c>
      <c r="Z251" t="s">
        <v>489</v>
      </c>
      <c r="AG251" t="s">
        <v>2197</v>
      </c>
      <c r="AH251" s="6">
        <v>1195734</v>
      </c>
      <c r="AI251" t="s">
        <v>2198</v>
      </c>
      <c r="AJ251" t="s">
        <v>2204</v>
      </c>
    </row>
    <row r="252" spans="1:36" ht="17.25" hidden="1" customHeight="1" x14ac:dyDescent="0.2">
      <c r="A252" s="4" t="s">
        <v>2205</v>
      </c>
      <c r="B252" t="s">
        <v>1950</v>
      </c>
      <c r="C252" t="s">
        <v>2206</v>
      </c>
      <c r="E252" t="s">
        <v>40</v>
      </c>
      <c r="F252" t="s">
        <v>86</v>
      </c>
      <c r="G252" s="5">
        <v>125</v>
      </c>
      <c r="H252" t="s">
        <v>558</v>
      </c>
      <c r="I252" t="s">
        <v>65</v>
      </c>
      <c r="J252" t="s">
        <v>45</v>
      </c>
      <c r="K252" t="s">
        <v>45</v>
      </c>
      <c r="L252" t="s">
        <v>45</v>
      </c>
      <c r="N252" s="6">
        <v>2025</v>
      </c>
      <c r="R252" s="7">
        <v>4.5666750754626397</v>
      </c>
      <c r="S252" s="7">
        <v>7.5957039094063497</v>
      </c>
      <c r="T252" t="s">
        <v>46</v>
      </c>
      <c r="U252" t="s">
        <v>1952</v>
      </c>
      <c r="X252" t="s">
        <v>1953</v>
      </c>
      <c r="Y252" t="s">
        <v>49</v>
      </c>
      <c r="Z252" t="s">
        <v>489</v>
      </c>
      <c r="AH252" s="27"/>
      <c r="AI252" t="s">
        <v>2207</v>
      </c>
      <c r="AJ252" t="s">
        <v>2208</v>
      </c>
    </row>
    <row r="253" spans="1:36" ht="17.25" hidden="1" customHeight="1" x14ac:dyDescent="0.2">
      <c r="A253" s="4" t="s">
        <v>2205</v>
      </c>
      <c r="B253" t="s">
        <v>1950</v>
      </c>
      <c r="C253" t="s">
        <v>2206</v>
      </c>
      <c r="E253" t="s">
        <v>56</v>
      </c>
      <c r="F253" t="s">
        <v>86</v>
      </c>
      <c r="G253" s="5">
        <v>125</v>
      </c>
      <c r="H253" t="s">
        <v>558</v>
      </c>
      <c r="I253" t="s">
        <v>65</v>
      </c>
      <c r="J253" t="s">
        <v>45</v>
      </c>
      <c r="K253" t="s">
        <v>45</v>
      </c>
      <c r="L253" t="s">
        <v>45</v>
      </c>
      <c r="N253" s="6">
        <v>2025</v>
      </c>
      <c r="R253" s="7">
        <v>4.5666750754626397</v>
      </c>
      <c r="S253" s="7">
        <v>7.5957039094063497</v>
      </c>
      <c r="T253" t="s">
        <v>46</v>
      </c>
      <c r="U253" t="s">
        <v>1952</v>
      </c>
      <c r="X253" t="s">
        <v>1953</v>
      </c>
      <c r="Y253" t="s">
        <v>49</v>
      </c>
      <c r="Z253" t="s">
        <v>489</v>
      </c>
      <c r="AH253" s="27"/>
      <c r="AI253" t="s">
        <v>2207</v>
      </c>
      <c r="AJ253" t="s">
        <v>2209</v>
      </c>
    </row>
    <row r="254" spans="1:36" ht="17.25" hidden="1" customHeight="1" x14ac:dyDescent="0.2">
      <c r="A254" s="4" t="s">
        <v>2210</v>
      </c>
      <c r="B254" t="s">
        <v>1950</v>
      </c>
      <c r="C254" t="s">
        <v>2211</v>
      </c>
      <c r="E254" t="s">
        <v>40</v>
      </c>
      <c r="F254" t="s">
        <v>86</v>
      </c>
      <c r="G254" s="5">
        <v>900</v>
      </c>
      <c r="H254" t="s">
        <v>558</v>
      </c>
      <c r="I254" t="s">
        <v>43</v>
      </c>
      <c r="J254" t="s">
        <v>45</v>
      </c>
      <c r="K254" t="s">
        <v>45</v>
      </c>
      <c r="L254" t="s">
        <v>45</v>
      </c>
      <c r="N254" s="6">
        <v>2034</v>
      </c>
      <c r="R254" s="7">
        <v>10.5905907764623</v>
      </c>
      <c r="S254" s="7">
        <v>7.4118723036893801</v>
      </c>
      <c r="T254" t="s">
        <v>504</v>
      </c>
      <c r="U254" t="s">
        <v>2212</v>
      </c>
      <c r="X254" t="s">
        <v>2213</v>
      </c>
      <c r="Y254" t="s">
        <v>49</v>
      </c>
      <c r="Z254" t="s">
        <v>489</v>
      </c>
      <c r="AH254" s="27"/>
      <c r="AI254" t="s">
        <v>2214</v>
      </c>
      <c r="AJ254" t="s">
        <v>2215</v>
      </c>
    </row>
    <row r="255" spans="1:36" ht="17.25" hidden="1" customHeight="1" x14ac:dyDescent="0.2">
      <c r="A255" s="4" t="s">
        <v>2216</v>
      </c>
      <c r="B255" t="s">
        <v>1950</v>
      </c>
      <c r="C255" t="s">
        <v>2217</v>
      </c>
      <c r="E255" t="s">
        <v>40</v>
      </c>
      <c r="F255" t="s">
        <v>86</v>
      </c>
      <c r="G255" s="5">
        <v>450</v>
      </c>
      <c r="H255" t="s">
        <v>558</v>
      </c>
      <c r="I255" t="s">
        <v>43</v>
      </c>
      <c r="J255" t="s">
        <v>45</v>
      </c>
      <c r="K255" t="s">
        <v>45</v>
      </c>
      <c r="L255" t="s">
        <v>45</v>
      </c>
      <c r="N255" s="6">
        <v>2024</v>
      </c>
      <c r="R255" s="7">
        <v>11.474463</v>
      </c>
      <c r="S255" s="7">
        <v>8.4084009999999996</v>
      </c>
      <c r="T255" t="s">
        <v>504</v>
      </c>
      <c r="U255" t="s">
        <v>2218</v>
      </c>
      <c r="X255" t="s">
        <v>2219</v>
      </c>
      <c r="Y255" t="s">
        <v>49</v>
      </c>
      <c r="Z255" t="s">
        <v>489</v>
      </c>
      <c r="AH255" s="27"/>
      <c r="AI255" t="s">
        <v>2220</v>
      </c>
      <c r="AJ255" t="s">
        <v>2221</v>
      </c>
    </row>
    <row r="256" spans="1:36" ht="17.25" hidden="1" customHeight="1" x14ac:dyDescent="0.2">
      <c r="A256" s="4" t="s">
        <v>2216</v>
      </c>
      <c r="B256" t="s">
        <v>1950</v>
      </c>
      <c r="C256" t="s">
        <v>2217</v>
      </c>
      <c r="E256" t="s">
        <v>56</v>
      </c>
      <c r="F256" t="s">
        <v>86</v>
      </c>
      <c r="G256" s="5">
        <v>450</v>
      </c>
      <c r="H256" t="s">
        <v>558</v>
      </c>
      <c r="I256" t="s">
        <v>43</v>
      </c>
      <c r="J256" t="s">
        <v>45</v>
      </c>
      <c r="K256" t="s">
        <v>45</v>
      </c>
      <c r="L256" t="s">
        <v>45</v>
      </c>
      <c r="N256" s="6">
        <v>2024</v>
      </c>
      <c r="R256" s="7">
        <v>11.474463</v>
      </c>
      <c r="S256" s="7">
        <v>8.4084009999999996</v>
      </c>
      <c r="T256" t="s">
        <v>504</v>
      </c>
      <c r="U256" t="s">
        <v>2218</v>
      </c>
      <c r="X256" t="s">
        <v>2219</v>
      </c>
      <c r="Y256" t="s">
        <v>49</v>
      </c>
      <c r="Z256" t="s">
        <v>489</v>
      </c>
      <c r="AI256" t="s">
        <v>2220</v>
      </c>
      <c r="AJ256" t="s">
        <v>2222</v>
      </c>
    </row>
    <row r="257" spans="1:36" ht="17.25" hidden="1" customHeight="1" x14ac:dyDescent="0.2">
      <c r="A257" s="4" t="s">
        <v>2216</v>
      </c>
      <c r="B257" t="s">
        <v>1950</v>
      </c>
      <c r="C257" t="s">
        <v>2217</v>
      </c>
      <c r="E257" t="s">
        <v>58</v>
      </c>
      <c r="F257" t="s">
        <v>86</v>
      </c>
      <c r="G257" s="5">
        <v>450</v>
      </c>
      <c r="H257" t="s">
        <v>558</v>
      </c>
      <c r="I257" t="s">
        <v>43</v>
      </c>
      <c r="J257" t="s">
        <v>45</v>
      </c>
      <c r="K257" t="s">
        <v>45</v>
      </c>
      <c r="L257" t="s">
        <v>45</v>
      </c>
      <c r="N257" s="6">
        <v>2024</v>
      </c>
      <c r="R257" s="7">
        <v>11.474463</v>
      </c>
      <c r="S257" s="7">
        <v>8.4084009999999996</v>
      </c>
      <c r="T257" t="s">
        <v>504</v>
      </c>
      <c r="U257" t="s">
        <v>2218</v>
      </c>
      <c r="X257" t="s">
        <v>2219</v>
      </c>
      <c r="Y257" t="s">
        <v>49</v>
      </c>
      <c r="Z257" t="s">
        <v>489</v>
      </c>
      <c r="AI257" t="s">
        <v>2220</v>
      </c>
      <c r="AJ257" t="s">
        <v>2223</v>
      </c>
    </row>
    <row r="258" spans="1:36" ht="17.25" hidden="1" customHeight="1" x14ac:dyDescent="0.2">
      <c r="A258" s="4" t="s">
        <v>2233</v>
      </c>
      <c r="B258" t="s">
        <v>1950</v>
      </c>
      <c r="C258" t="s">
        <v>2234</v>
      </c>
      <c r="E258" t="s">
        <v>40</v>
      </c>
      <c r="F258" t="s">
        <v>86</v>
      </c>
      <c r="G258" s="5">
        <v>167</v>
      </c>
      <c r="H258" t="s">
        <v>558</v>
      </c>
      <c r="I258" t="s">
        <v>65</v>
      </c>
      <c r="J258" t="s">
        <v>45</v>
      </c>
      <c r="K258" t="s">
        <v>45</v>
      </c>
      <c r="L258" t="s">
        <v>45</v>
      </c>
      <c r="N258" s="6">
        <v>2031</v>
      </c>
      <c r="R258" s="7">
        <v>7.5561109999999996</v>
      </c>
      <c r="S258" s="7">
        <v>6.6550000000000002</v>
      </c>
      <c r="T258" t="s">
        <v>504</v>
      </c>
      <c r="U258" t="s">
        <v>2162</v>
      </c>
      <c r="X258" t="s">
        <v>2235</v>
      </c>
      <c r="Y258" t="s">
        <v>49</v>
      </c>
      <c r="Z258" t="s">
        <v>489</v>
      </c>
      <c r="AI258" t="s">
        <v>2236</v>
      </c>
      <c r="AJ258" t="s">
        <v>2237</v>
      </c>
    </row>
    <row r="259" spans="1:36" ht="17.25" hidden="1" customHeight="1" x14ac:dyDescent="0.2">
      <c r="A259" s="4" t="s">
        <v>2233</v>
      </c>
      <c r="B259" t="s">
        <v>1950</v>
      </c>
      <c r="C259" t="s">
        <v>2234</v>
      </c>
      <c r="E259" t="s">
        <v>56</v>
      </c>
      <c r="F259" t="s">
        <v>86</v>
      </c>
      <c r="G259" s="5">
        <v>167</v>
      </c>
      <c r="H259" t="s">
        <v>558</v>
      </c>
      <c r="I259" t="s">
        <v>65</v>
      </c>
      <c r="J259" t="s">
        <v>45</v>
      </c>
      <c r="K259" t="s">
        <v>45</v>
      </c>
      <c r="L259" t="s">
        <v>45</v>
      </c>
      <c r="N259" s="6">
        <v>2031</v>
      </c>
      <c r="R259" s="7">
        <v>7.5561109999999996</v>
      </c>
      <c r="S259" s="7">
        <v>6.6550000000000002</v>
      </c>
      <c r="T259" t="s">
        <v>504</v>
      </c>
      <c r="U259" t="s">
        <v>2162</v>
      </c>
      <c r="X259" t="s">
        <v>2235</v>
      </c>
      <c r="Y259" t="s">
        <v>49</v>
      </c>
      <c r="Z259" t="s">
        <v>489</v>
      </c>
      <c r="AI259" t="s">
        <v>2236</v>
      </c>
      <c r="AJ259" t="s">
        <v>2238</v>
      </c>
    </row>
    <row r="260" spans="1:36" ht="17.25" hidden="1" customHeight="1" x14ac:dyDescent="0.2">
      <c r="A260" s="4" t="s">
        <v>2233</v>
      </c>
      <c r="B260" t="s">
        <v>1950</v>
      </c>
      <c r="C260" t="s">
        <v>2234</v>
      </c>
      <c r="E260" t="s">
        <v>58</v>
      </c>
      <c r="F260" t="s">
        <v>86</v>
      </c>
      <c r="G260" s="5">
        <v>167</v>
      </c>
      <c r="H260" t="s">
        <v>558</v>
      </c>
      <c r="I260" t="s">
        <v>65</v>
      </c>
      <c r="J260" t="s">
        <v>45</v>
      </c>
      <c r="K260" t="s">
        <v>45</v>
      </c>
      <c r="L260" t="s">
        <v>45</v>
      </c>
      <c r="N260" s="6">
        <v>2031</v>
      </c>
      <c r="R260" s="7">
        <v>7.5561109999999996</v>
      </c>
      <c r="S260" s="7">
        <v>6.6550000000000002</v>
      </c>
      <c r="T260" t="s">
        <v>504</v>
      </c>
      <c r="U260" t="s">
        <v>2162</v>
      </c>
      <c r="X260" t="s">
        <v>2235</v>
      </c>
      <c r="Y260" t="s">
        <v>49</v>
      </c>
      <c r="Z260" t="s">
        <v>489</v>
      </c>
      <c r="AI260" t="s">
        <v>2236</v>
      </c>
      <c r="AJ260" t="s">
        <v>2239</v>
      </c>
    </row>
    <row r="261" spans="1:36" ht="17.25" hidden="1" customHeight="1" x14ac:dyDescent="0.2">
      <c r="A261" s="4" t="s">
        <v>2240</v>
      </c>
      <c r="B261" t="s">
        <v>1950</v>
      </c>
      <c r="C261" t="s">
        <v>2241</v>
      </c>
      <c r="E261" t="s">
        <v>75</v>
      </c>
      <c r="F261" t="s">
        <v>86</v>
      </c>
      <c r="G261" s="5">
        <v>110</v>
      </c>
      <c r="H261" t="s">
        <v>558</v>
      </c>
      <c r="I261" t="s">
        <v>65</v>
      </c>
      <c r="J261" t="s">
        <v>45</v>
      </c>
      <c r="K261" t="s">
        <v>45</v>
      </c>
      <c r="L261" t="s">
        <v>45</v>
      </c>
      <c r="N261" s="6">
        <v>2025</v>
      </c>
      <c r="R261" s="7">
        <v>6.4552200270340698</v>
      </c>
      <c r="S261" s="7">
        <v>3.44355985998207</v>
      </c>
      <c r="T261" t="s">
        <v>504</v>
      </c>
      <c r="U261" t="s">
        <v>2076</v>
      </c>
      <c r="X261" t="s">
        <v>2076</v>
      </c>
      <c r="Y261" t="s">
        <v>49</v>
      </c>
      <c r="Z261" t="s">
        <v>489</v>
      </c>
      <c r="AI261" t="s">
        <v>2242</v>
      </c>
      <c r="AJ261" t="s">
        <v>2244</v>
      </c>
    </row>
    <row r="262" spans="1:36" ht="17.25" hidden="1" customHeight="1" x14ac:dyDescent="0.2">
      <c r="A262" s="4" t="s">
        <v>2240</v>
      </c>
      <c r="B262" t="s">
        <v>1950</v>
      </c>
      <c r="C262" t="s">
        <v>2241</v>
      </c>
      <c r="E262" t="s">
        <v>77</v>
      </c>
      <c r="F262" t="s">
        <v>86</v>
      </c>
      <c r="G262" s="5">
        <v>110</v>
      </c>
      <c r="H262" t="s">
        <v>558</v>
      </c>
      <c r="I262" t="s">
        <v>65</v>
      </c>
      <c r="J262" t="s">
        <v>45</v>
      </c>
      <c r="K262" t="s">
        <v>45</v>
      </c>
      <c r="L262" t="s">
        <v>45</v>
      </c>
      <c r="N262" s="6">
        <v>2025</v>
      </c>
      <c r="R262" s="7">
        <v>6.4552200270340698</v>
      </c>
      <c r="S262" s="7">
        <v>3.44355985998207</v>
      </c>
      <c r="T262" t="s">
        <v>504</v>
      </c>
      <c r="U262" t="s">
        <v>2076</v>
      </c>
      <c r="X262" t="s">
        <v>2076</v>
      </c>
      <c r="Y262" t="s">
        <v>49</v>
      </c>
      <c r="Z262" t="s">
        <v>489</v>
      </c>
      <c r="AI262" t="s">
        <v>2242</v>
      </c>
      <c r="AJ262" t="s">
        <v>2245</v>
      </c>
    </row>
    <row r="263" spans="1:36" ht="17.25" hidden="1" customHeight="1" x14ac:dyDescent="0.2">
      <c r="A263" s="4" t="s">
        <v>2246</v>
      </c>
      <c r="B263" t="s">
        <v>1950</v>
      </c>
      <c r="C263" t="s">
        <v>2247</v>
      </c>
      <c r="E263" t="s">
        <v>2248</v>
      </c>
      <c r="F263" t="s">
        <v>64</v>
      </c>
      <c r="G263" s="5">
        <v>500</v>
      </c>
      <c r="H263" t="s">
        <v>558</v>
      </c>
      <c r="I263" t="s">
        <v>43</v>
      </c>
      <c r="J263" t="s">
        <v>45</v>
      </c>
      <c r="K263" t="s">
        <v>45</v>
      </c>
      <c r="L263" t="s">
        <v>45</v>
      </c>
      <c r="N263" s="6">
        <v>2026</v>
      </c>
      <c r="R263" s="7">
        <v>6.4698000000000002</v>
      </c>
      <c r="S263" s="7">
        <v>3.5851999999999999</v>
      </c>
      <c r="T263" t="s">
        <v>504</v>
      </c>
      <c r="U263" t="s">
        <v>2249</v>
      </c>
      <c r="X263" t="s">
        <v>2076</v>
      </c>
      <c r="Y263" t="s">
        <v>49</v>
      </c>
      <c r="Z263" t="s">
        <v>489</v>
      </c>
      <c r="AC263" t="s">
        <v>2250</v>
      </c>
      <c r="AG263" t="s">
        <v>2251</v>
      </c>
      <c r="AH263" s="24">
        <v>1284589</v>
      </c>
      <c r="AI263" t="s">
        <v>2252</v>
      </c>
      <c r="AJ263" t="s">
        <v>2253</v>
      </c>
    </row>
    <row r="264" spans="1:36" ht="17.25" hidden="1" customHeight="1" x14ac:dyDescent="0.2">
      <c r="A264" s="4" t="s">
        <v>2246</v>
      </c>
      <c r="B264" t="s">
        <v>1950</v>
      </c>
      <c r="C264" t="s">
        <v>2247</v>
      </c>
      <c r="E264" t="s">
        <v>2254</v>
      </c>
      <c r="F264" t="s">
        <v>64</v>
      </c>
      <c r="G264" s="5">
        <v>500</v>
      </c>
      <c r="H264" t="s">
        <v>558</v>
      </c>
      <c r="I264" t="s">
        <v>43</v>
      </c>
      <c r="J264" t="s">
        <v>45</v>
      </c>
      <c r="K264" t="s">
        <v>45</v>
      </c>
      <c r="L264" t="s">
        <v>45</v>
      </c>
      <c r="N264" s="6">
        <v>2026</v>
      </c>
      <c r="R264" s="7">
        <v>6.4698000000000002</v>
      </c>
      <c r="S264" s="7">
        <v>3.5851999999999999</v>
      </c>
      <c r="T264" t="s">
        <v>504</v>
      </c>
      <c r="U264" t="s">
        <v>2249</v>
      </c>
      <c r="X264" t="s">
        <v>2076</v>
      </c>
      <c r="Y264" t="s">
        <v>49</v>
      </c>
      <c r="Z264" t="s">
        <v>489</v>
      </c>
      <c r="AC264" t="s">
        <v>2250</v>
      </c>
      <c r="AG264" t="s">
        <v>2251</v>
      </c>
      <c r="AH264" s="24">
        <v>1284590</v>
      </c>
      <c r="AI264" t="s">
        <v>2252</v>
      </c>
      <c r="AJ264" t="s">
        <v>2255</v>
      </c>
    </row>
    <row r="265" spans="1:36" ht="17.25" hidden="1" customHeight="1" x14ac:dyDescent="0.2">
      <c r="A265" s="4" t="s">
        <v>2246</v>
      </c>
      <c r="B265" t="s">
        <v>1950</v>
      </c>
      <c r="C265" t="s">
        <v>2247</v>
      </c>
      <c r="E265" t="s">
        <v>2256</v>
      </c>
      <c r="F265" t="s">
        <v>64</v>
      </c>
      <c r="G265" s="5">
        <v>500</v>
      </c>
      <c r="H265" t="s">
        <v>558</v>
      </c>
      <c r="I265" t="s">
        <v>43</v>
      </c>
      <c r="J265" t="s">
        <v>45</v>
      </c>
      <c r="K265" t="s">
        <v>45</v>
      </c>
      <c r="L265" t="s">
        <v>45</v>
      </c>
      <c r="N265" s="6">
        <v>2026</v>
      </c>
      <c r="R265" s="26">
        <v>6.4698000000000002</v>
      </c>
      <c r="S265" s="26">
        <v>3.5851999999999999</v>
      </c>
      <c r="T265" t="s">
        <v>504</v>
      </c>
      <c r="U265" t="s">
        <v>2249</v>
      </c>
      <c r="X265" t="s">
        <v>2076</v>
      </c>
      <c r="Y265" t="s">
        <v>49</v>
      </c>
      <c r="Z265" t="s">
        <v>489</v>
      </c>
      <c r="AC265" t="s">
        <v>2250</v>
      </c>
      <c r="AG265" t="s">
        <v>2251</v>
      </c>
      <c r="AH265" s="24">
        <v>1293018</v>
      </c>
      <c r="AI265" t="s">
        <v>2252</v>
      </c>
      <c r="AJ265" t="s">
        <v>2257</v>
      </c>
    </row>
    <row r="266" spans="1:36" ht="17.25" hidden="1" customHeight="1" x14ac:dyDescent="0.2">
      <c r="A266" s="4" t="s">
        <v>2258</v>
      </c>
      <c r="B266" t="s">
        <v>1950</v>
      </c>
      <c r="C266" t="s">
        <v>2259</v>
      </c>
      <c r="E266" t="s">
        <v>40</v>
      </c>
      <c r="F266" t="s">
        <v>86</v>
      </c>
      <c r="G266" s="5">
        <v>570</v>
      </c>
      <c r="H266" t="s">
        <v>558</v>
      </c>
      <c r="I266" t="s">
        <v>43</v>
      </c>
      <c r="J266" t="s">
        <v>45</v>
      </c>
      <c r="K266" t="s">
        <v>45</v>
      </c>
      <c r="L266" t="s">
        <v>45</v>
      </c>
      <c r="N266" s="6">
        <v>2025</v>
      </c>
      <c r="R266" s="26">
        <v>6.4698000000000002</v>
      </c>
      <c r="S266" s="26">
        <v>3.5851999999999999</v>
      </c>
      <c r="T266" t="s">
        <v>504</v>
      </c>
      <c r="U266" t="s">
        <v>2249</v>
      </c>
      <c r="X266" t="s">
        <v>2076</v>
      </c>
      <c r="Y266" t="s">
        <v>49</v>
      </c>
      <c r="Z266" t="s">
        <v>489</v>
      </c>
      <c r="AG266" t="s">
        <v>2260</v>
      </c>
      <c r="AH266" s="24">
        <v>1293019</v>
      </c>
      <c r="AI266" t="s">
        <v>2261</v>
      </c>
      <c r="AJ266" t="s">
        <v>2262</v>
      </c>
    </row>
    <row r="267" spans="1:36" ht="17.25" hidden="1" customHeight="1" x14ac:dyDescent="0.2">
      <c r="A267" s="4" t="s">
        <v>2263</v>
      </c>
      <c r="B267" t="s">
        <v>1950</v>
      </c>
      <c r="C267" t="s">
        <v>2264</v>
      </c>
      <c r="E267" t="s">
        <v>40</v>
      </c>
      <c r="F267" t="s">
        <v>86</v>
      </c>
      <c r="G267" s="5">
        <v>150</v>
      </c>
      <c r="H267" t="s">
        <v>558</v>
      </c>
      <c r="I267" t="s">
        <v>65</v>
      </c>
      <c r="J267" t="s">
        <v>45</v>
      </c>
      <c r="K267" t="s">
        <v>45</v>
      </c>
      <c r="L267" t="s">
        <v>45</v>
      </c>
      <c r="N267" s="6">
        <v>2030</v>
      </c>
      <c r="R267" s="26">
        <v>6.5244421881282904</v>
      </c>
      <c r="S267" s="26">
        <v>3.32374011742096</v>
      </c>
      <c r="T267" t="s">
        <v>504</v>
      </c>
      <c r="U267" t="s">
        <v>2265</v>
      </c>
      <c r="X267" t="s">
        <v>2076</v>
      </c>
      <c r="Y267" t="s">
        <v>49</v>
      </c>
      <c r="Z267" t="s">
        <v>489</v>
      </c>
      <c r="AI267" t="s">
        <v>2266</v>
      </c>
      <c r="AJ267" t="s">
        <v>2267</v>
      </c>
    </row>
    <row r="268" spans="1:36" ht="17.25" hidden="1" customHeight="1" x14ac:dyDescent="0.2">
      <c r="A268" s="4" t="s">
        <v>2263</v>
      </c>
      <c r="B268" t="s">
        <v>1950</v>
      </c>
      <c r="C268" t="s">
        <v>2264</v>
      </c>
      <c r="E268" t="s">
        <v>56</v>
      </c>
      <c r="F268" t="s">
        <v>86</v>
      </c>
      <c r="G268" s="5">
        <v>150</v>
      </c>
      <c r="H268" t="s">
        <v>558</v>
      </c>
      <c r="I268" t="s">
        <v>65</v>
      </c>
      <c r="J268" t="s">
        <v>45</v>
      </c>
      <c r="K268" t="s">
        <v>45</v>
      </c>
      <c r="L268" t="s">
        <v>45</v>
      </c>
      <c r="N268" s="6">
        <v>2030</v>
      </c>
      <c r="R268" s="7">
        <v>6.5244421881282904</v>
      </c>
      <c r="S268" s="7">
        <v>3.32374011742096</v>
      </c>
      <c r="T268" t="s">
        <v>504</v>
      </c>
      <c r="U268" t="s">
        <v>2265</v>
      </c>
      <c r="X268" t="s">
        <v>2076</v>
      </c>
      <c r="Y268" t="s">
        <v>49</v>
      </c>
      <c r="Z268" t="s">
        <v>489</v>
      </c>
      <c r="AI268" t="s">
        <v>2266</v>
      </c>
      <c r="AJ268" t="s">
        <v>2268</v>
      </c>
    </row>
    <row r="269" spans="1:36" ht="17.25" hidden="1" customHeight="1" x14ac:dyDescent="0.2">
      <c r="A269" s="4" t="s">
        <v>2269</v>
      </c>
      <c r="B269" t="s">
        <v>1950</v>
      </c>
      <c r="C269" t="s">
        <v>2270</v>
      </c>
      <c r="E269" t="s">
        <v>40</v>
      </c>
      <c r="F269" t="s">
        <v>86</v>
      </c>
      <c r="G269" s="5">
        <v>50</v>
      </c>
      <c r="H269" t="s">
        <v>139</v>
      </c>
      <c r="I269" t="s">
        <v>65</v>
      </c>
      <c r="J269" t="s">
        <v>45</v>
      </c>
      <c r="K269" t="s">
        <v>45</v>
      </c>
      <c r="L269" t="s">
        <v>45</v>
      </c>
      <c r="N269" s="6">
        <v>2022</v>
      </c>
      <c r="R269" s="7">
        <v>11.833</v>
      </c>
      <c r="S269" s="7">
        <v>13.15</v>
      </c>
      <c r="T269" t="s">
        <v>504</v>
      </c>
      <c r="U269" t="s">
        <v>2271</v>
      </c>
      <c r="X269" t="s">
        <v>2272</v>
      </c>
      <c r="Y269" t="s">
        <v>49</v>
      </c>
      <c r="Z269" t="s">
        <v>489</v>
      </c>
      <c r="AC269" t="s">
        <v>2273</v>
      </c>
      <c r="AG269" t="s">
        <v>2274</v>
      </c>
      <c r="AH269" s="24">
        <v>1311719</v>
      </c>
      <c r="AI269" t="s">
        <v>2275</v>
      </c>
      <c r="AJ269" t="s">
        <v>2276</v>
      </c>
    </row>
    <row r="270" spans="1:36" ht="17.25" hidden="1" customHeight="1" x14ac:dyDescent="0.2">
      <c r="A270" s="4" t="s">
        <v>2277</v>
      </c>
      <c r="B270" t="s">
        <v>1950</v>
      </c>
      <c r="C270" t="s">
        <v>2278</v>
      </c>
      <c r="E270" t="s">
        <v>56</v>
      </c>
      <c r="F270" t="s">
        <v>86</v>
      </c>
      <c r="G270" s="5">
        <v>450</v>
      </c>
      <c r="H270" t="s">
        <v>139</v>
      </c>
      <c r="I270" t="s">
        <v>43</v>
      </c>
      <c r="J270" t="s">
        <v>45</v>
      </c>
      <c r="K270" t="s">
        <v>45</v>
      </c>
      <c r="L270" t="s">
        <v>45</v>
      </c>
      <c r="N270" s="6">
        <v>2022</v>
      </c>
      <c r="R270" s="7">
        <v>5.7096920000000004</v>
      </c>
      <c r="S270" s="7">
        <v>6.5759169999999996</v>
      </c>
      <c r="T270" t="s">
        <v>46</v>
      </c>
      <c r="U270" t="s">
        <v>2279</v>
      </c>
      <c r="X270" t="s">
        <v>2009</v>
      </c>
      <c r="Y270" t="s">
        <v>49</v>
      </c>
      <c r="Z270" t="s">
        <v>489</v>
      </c>
      <c r="AC270" t="s">
        <v>2280</v>
      </c>
      <c r="AG270" t="s">
        <v>2281</v>
      </c>
      <c r="AH270" s="8" t="s">
        <v>2285</v>
      </c>
      <c r="AI270" t="s">
        <v>2283</v>
      </c>
      <c r="AJ270" t="s">
        <v>2286</v>
      </c>
    </row>
    <row r="271" spans="1:36" ht="17.25" hidden="1" customHeight="1" x14ac:dyDescent="0.2">
      <c r="A271" s="4" t="s">
        <v>2287</v>
      </c>
      <c r="B271" t="s">
        <v>1950</v>
      </c>
      <c r="C271" t="s">
        <v>2288</v>
      </c>
      <c r="E271" t="s">
        <v>40</v>
      </c>
      <c r="F271" t="s">
        <v>86</v>
      </c>
      <c r="G271" s="5">
        <v>100</v>
      </c>
      <c r="H271" t="s">
        <v>558</v>
      </c>
      <c r="I271" t="s">
        <v>65</v>
      </c>
      <c r="J271" t="s">
        <v>45</v>
      </c>
      <c r="K271" t="s">
        <v>45</v>
      </c>
      <c r="L271" t="s">
        <v>45</v>
      </c>
      <c r="N271" s="6">
        <v>2028</v>
      </c>
      <c r="O271" s="25"/>
      <c r="R271" s="7">
        <v>6.4940183301255496</v>
      </c>
      <c r="S271" s="7">
        <v>3.4367644615258102</v>
      </c>
      <c r="T271" t="s">
        <v>504</v>
      </c>
      <c r="U271" t="s">
        <v>2289</v>
      </c>
      <c r="Y271" t="s">
        <v>49</v>
      </c>
      <c r="Z271" t="s">
        <v>489</v>
      </c>
      <c r="AI271" t="s">
        <v>2290</v>
      </c>
      <c r="AJ271" t="s">
        <v>2291</v>
      </c>
    </row>
    <row r="272" spans="1:36" ht="17.25" hidden="1" customHeight="1" x14ac:dyDescent="0.2">
      <c r="A272" s="4" t="s">
        <v>2287</v>
      </c>
      <c r="B272" t="s">
        <v>1950</v>
      </c>
      <c r="C272" t="s">
        <v>2288</v>
      </c>
      <c r="E272" t="s">
        <v>56</v>
      </c>
      <c r="F272" t="s">
        <v>86</v>
      </c>
      <c r="G272" s="5">
        <v>100</v>
      </c>
      <c r="H272" t="s">
        <v>558</v>
      </c>
      <c r="I272" t="s">
        <v>65</v>
      </c>
      <c r="J272" t="s">
        <v>45</v>
      </c>
      <c r="K272" t="s">
        <v>45</v>
      </c>
      <c r="L272" t="s">
        <v>45</v>
      </c>
      <c r="N272" s="6">
        <v>2028</v>
      </c>
      <c r="O272" s="25"/>
      <c r="R272" s="7">
        <v>6.4940183301255496</v>
      </c>
      <c r="S272" s="7">
        <v>3.4367644615258102</v>
      </c>
      <c r="T272" t="s">
        <v>504</v>
      </c>
      <c r="U272" t="s">
        <v>2289</v>
      </c>
      <c r="Y272" t="s">
        <v>49</v>
      </c>
      <c r="Z272" t="s">
        <v>489</v>
      </c>
      <c r="AI272" t="s">
        <v>2290</v>
      </c>
      <c r="AJ272" t="s">
        <v>2292</v>
      </c>
    </row>
    <row r="273" spans="1:36" ht="17.25" hidden="1" customHeight="1" x14ac:dyDescent="0.2">
      <c r="A273" s="4" t="s">
        <v>2287</v>
      </c>
      <c r="B273" t="s">
        <v>1950</v>
      </c>
      <c r="C273" t="s">
        <v>2288</v>
      </c>
      <c r="E273" t="s">
        <v>58</v>
      </c>
      <c r="F273" t="s">
        <v>86</v>
      </c>
      <c r="G273" s="5">
        <v>100</v>
      </c>
      <c r="H273" t="s">
        <v>558</v>
      </c>
      <c r="I273" t="s">
        <v>65</v>
      </c>
      <c r="J273" t="s">
        <v>45</v>
      </c>
      <c r="K273" t="s">
        <v>45</v>
      </c>
      <c r="L273" t="s">
        <v>45</v>
      </c>
      <c r="N273" s="6">
        <v>2028</v>
      </c>
      <c r="O273" s="25"/>
      <c r="R273" s="7">
        <v>6.4940183301255496</v>
      </c>
      <c r="S273" s="7">
        <v>3.4367644615258102</v>
      </c>
      <c r="T273" t="s">
        <v>504</v>
      </c>
      <c r="U273" t="s">
        <v>2289</v>
      </c>
      <c r="Y273" t="s">
        <v>49</v>
      </c>
      <c r="Z273" t="s">
        <v>489</v>
      </c>
      <c r="AI273" t="s">
        <v>2290</v>
      </c>
      <c r="AJ273" t="s">
        <v>2293</v>
      </c>
    </row>
    <row r="274" spans="1:36" ht="17.25" hidden="1" customHeight="1" x14ac:dyDescent="0.2">
      <c r="A274" s="4" t="s">
        <v>2287</v>
      </c>
      <c r="B274" t="s">
        <v>1950</v>
      </c>
      <c r="C274" t="s">
        <v>2288</v>
      </c>
      <c r="E274" t="s">
        <v>191</v>
      </c>
      <c r="F274" t="s">
        <v>86</v>
      </c>
      <c r="G274" s="5">
        <v>100</v>
      </c>
      <c r="H274" t="s">
        <v>558</v>
      </c>
      <c r="I274" t="s">
        <v>65</v>
      </c>
      <c r="J274" t="s">
        <v>45</v>
      </c>
      <c r="K274" t="s">
        <v>45</v>
      </c>
      <c r="L274" t="s">
        <v>45</v>
      </c>
      <c r="N274" s="6">
        <v>2029</v>
      </c>
      <c r="R274" s="7">
        <v>6.4940183301255496</v>
      </c>
      <c r="S274" s="7">
        <v>3.4367644615258102</v>
      </c>
      <c r="T274" t="s">
        <v>504</v>
      </c>
      <c r="U274" t="s">
        <v>2289</v>
      </c>
      <c r="Y274" t="s">
        <v>49</v>
      </c>
      <c r="Z274" t="s">
        <v>489</v>
      </c>
      <c r="AI274" t="s">
        <v>2290</v>
      </c>
      <c r="AJ274" t="s">
        <v>2294</v>
      </c>
    </row>
    <row r="275" spans="1:36" ht="17.25" hidden="1" customHeight="1" x14ac:dyDescent="0.2">
      <c r="A275" s="4" t="s">
        <v>2287</v>
      </c>
      <c r="B275" t="s">
        <v>1950</v>
      </c>
      <c r="C275" t="s">
        <v>2288</v>
      </c>
      <c r="E275" t="s">
        <v>335</v>
      </c>
      <c r="F275" t="s">
        <v>86</v>
      </c>
      <c r="G275" s="5">
        <v>100</v>
      </c>
      <c r="H275" t="s">
        <v>558</v>
      </c>
      <c r="I275" t="s">
        <v>65</v>
      </c>
      <c r="J275" t="s">
        <v>45</v>
      </c>
      <c r="K275" t="s">
        <v>45</v>
      </c>
      <c r="L275" t="s">
        <v>45</v>
      </c>
      <c r="N275" s="6">
        <v>2029</v>
      </c>
      <c r="R275" s="7">
        <v>6.4940183301255496</v>
      </c>
      <c r="S275" s="7">
        <v>3.4367644615258102</v>
      </c>
      <c r="T275" t="s">
        <v>504</v>
      </c>
      <c r="U275" t="s">
        <v>2289</v>
      </c>
      <c r="Y275" t="s">
        <v>49</v>
      </c>
      <c r="Z275" t="s">
        <v>489</v>
      </c>
      <c r="AI275" t="s">
        <v>2290</v>
      </c>
      <c r="AJ275" t="s">
        <v>2295</v>
      </c>
    </row>
    <row r="276" spans="1:36" ht="17.25" hidden="1" customHeight="1" x14ac:dyDescent="0.2">
      <c r="A276" s="4" t="s">
        <v>2287</v>
      </c>
      <c r="B276" t="s">
        <v>1950</v>
      </c>
      <c r="C276" t="s">
        <v>2288</v>
      </c>
      <c r="E276" t="s">
        <v>1157</v>
      </c>
      <c r="F276" t="s">
        <v>86</v>
      </c>
      <c r="G276" s="5">
        <v>100</v>
      </c>
      <c r="H276" t="s">
        <v>558</v>
      </c>
      <c r="I276" t="s">
        <v>65</v>
      </c>
      <c r="J276" t="s">
        <v>45</v>
      </c>
      <c r="K276" t="s">
        <v>45</v>
      </c>
      <c r="L276" t="s">
        <v>45</v>
      </c>
      <c r="N276" s="6">
        <v>2030</v>
      </c>
      <c r="R276" s="7">
        <v>6.4940183301255496</v>
      </c>
      <c r="S276" s="7">
        <v>3.4367644615258102</v>
      </c>
      <c r="T276" t="s">
        <v>504</v>
      </c>
      <c r="U276" t="s">
        <v>2289</v>
      </c>
      <c r="Y276" t="s">
        <v>49</v>
      </c>
      <c r="Z276" t="s">
        <v>489</v>
      </c>
      <c r="AI276" t="s">
        <v>2290</v>
      </c>
      <c r="AJ276" t="s">
        <v>2296</v>
      </c>
    </row>
    <row r="277" spans="1:36" ht="17.25" hidden="1" customHeight="1" x14ac:dyDescent="0.2">
      <c r="A277" s="4" t="s">
        <v>2287</v>
      </c>
      <c r="B277" t="s">
        <v>1950</v>
      </c>
      <c r="C277" t="s">
        <v>2288</v>
      </c>
      <c r="E277" t="s">
        <v>2297</v>
      </c>
      <c r="F277" t="s">
        <v>86</v>
      </c>
      <c r="G277" s="5">
        <v>100</v>
      </c>
      <c r="H277" t="s">
        <v>558</v>
      </c>
      <c r="I277" t="s">
        <v>65</v>
      </c>
      <c r="J277" t="s">
        <v>45</v>
      </c>
      <c r="K277" t="s">
        <v>45</v>
      </c>
      <c r="L277" t="s">
        <v>45</v>
      </c>
      <c r="N277" s="6">
        <v>2030</v>
      </c>
      <c r="R277" s="7">
        <v>6.4940183301255496</v>
      </c>
      <c r="S277" s="7">
        <v>3.4367644615258102</v>
      </c>
      <c r="T277" t="s">
        <v>504</v>
      </c>
      <c r="U277" t="s">
        <v>2289</v>
      </c>
      <c r="Y277" t="s">
        <v>49</v>
      </c>
      <c r="Z277" t="s">
        <v>489</v>
      </c>
      <c r="AH277" s="27"/>
      <c r="AI277" t="s">
        <v>2290</v>
      </c>
      <c r="AJ277" t="s">
        <v>2298</v>
      </c>
    </row>
    <row r="278" spans="1:36" ht="17.25" hidden="1" customHeight="1" x14ac:dyDescent="0.2">
      <c r="A278" s="4" t="s">
        <v>2299</v>
      </c>
      <c r="B278" t="s">
        <v>1950</v>
      </c>
      <c r="C278" t="s">
        <v>2300</v>
      </c>
      <c r="E278" t="s">
        <v>40</v>
      </c>
      <c r="F278" t="s">
        <v>41</v>
      </c>
      <c r="G278" s="5">
        <v>100</v>
      </c>
      <c r="H278" t="s">
        <v>558</v>
      </c>
      <c r="I278" t="s">
        <v>65</v>
      </c>
      <c r="J278" t="s">
        <v>45</v>
      </c>
      <c r="K278" t="s">
        <v>45</v>
      </c>
      <c r="L278" t="s">
        <v>45</v>
      </c>
      <c r="N278" s="6">
        <v>2032</v>
      </c>
      <c r="R278" s="7">
        <v>5.9485760000000001</v>
      </c>
      <c r="S278" s="7">
        <v>5.7206400000000004</v>
      </c>
      <c r="T278" t="s">
        <v>504</v>
      </c>
      <c r="U278" t="s">
        <v>2301</v>
      </c>
      <c r="V278" t="s">
        <v>2302</v>
      </c>
      <c r="X278" t="s">
        <v>2009</v>
      </c>
      <c r="Y278" t="s">
        <v>49</v>
      </c>
      <c r="Z278" t="s">
        <v>489</v>
      </c>
      <c r="AC278" t="s">
        <v>2303</v>
      </c>
      <c r="AG278" t="s">
        <v>2304</v>
      </c>
      <c r="AH278" s="6">
        <v>1198296</v>
      </c>
      <c r="AI278" t="s">
        <v>2305</v>
      </c>
      <c r="AJ278" t="s">
        <v>2306</v>
      </c>
    </row>
    <row r="279" spans="1:36" ht="17.25" hidden="1" customHeight="1" x14ac:dyDescent="0.2">
      <c r="A279" s="4" t="s">
        <v>2299</v>
      </c>
      <c r="B279" t="s">
        <v>1950</v>
      </c>
      <c r="C279" t="s">
        <v>2300</v>
      </c>
      <c r="E279" t="s">
        <v>56</v>
      </c>
      <c r="F279" t="s">
        <v>41</v>
      </c>
      <c r="G279" s="5">
        <v>100</v>
      </c>
      <c r="H279" t="s">
        <v>558</v>
      </c>
      <c r="I279" t="s">
        <v>65</v>
      </c>
      <c r="J279" t="s">
        <v>45</v>
      </c>
      <c r="K279" t="s">
        <v>45</v>
      </c>
      <c r="L279" t="s">
        <v>45</v>
      </c>
      <c r="N279" s="6">
        <v>2032</v>
      </c>
      <c r="R279" s="7">
        <v>5.9485760000000001</v>
      </c>
      <c r="S279" s="7">
        <v>5.7206400000000004</v>
      </c>
      <c r="T279" t="s">
        <v>504</v>
      </c>
      <c r="U279" t="s">
        <v>2301</v>
      </c>
      <c r="V279" t="s">
        <v>2302</v>
      </c>
      <c r="X279" t="s">
        <v>2009</v>
      </c>
      <c r="Y279" t="s">
        <v>49</v>
      </c>
      <c r="Z279" t="s">
        <v>489</v>
      </c>
      <c r="AC279" t="s">
        <v>2303</v>
      </c>
      <c r="AG279" t="s">
        <v>2304</v>
      </c>
      <c r="AH279" s="24">
        <v>1198297</v>
      </c>
      <c r="AI279" t="s">
        <v>2305</v>
      </c>
      <c r="AJ279" t="s">
        <v>2307</v>
      </c>
    </row>
    <row r="280" spans="1:36" ht="17.25" hidden="1" customHeight="1" x14ac:dyDescent="0.2">
      <c r="A280" s="4" t="s">
        <v>2299</v>
      </c>
      <c r="B280" t="s">
        <v>1950</v>
      </c>
      <c r="C280" t="s">
        <v>2300</v>
      </c>
      <c r="E280" t="s">
        <v>58</v>
      </c>
      <c r="F280" t="s">
        <v>41</v>
      </c>
      <c r="G280" s="5">
        <v>100</v>
      </c>
      <c r="H280" t="s">
        <v>558</v>
      </c>
      <c r="I280" t="s">
        <v>65</v>
      </c>
      <c r="J280" t="s">
        <v>45</v>
      </c>
      <c r="K280" t="s">
        <v>45</v>
      </c>
      <c r="L280" t="s">
        <v>45</v>
      </c>
      <c r="N280" s="6">
        <v>2032</v>
      </c>
      <c r="R280" s="7">
        <v>5.9485760000000001</v>
      </c>
      <c r="S280" s="7">
        <v>5.7206400000000004</v>
      </c>
      <c r="T280" t="s">
        <v>504</v>
      </c>
      <c r="U280" t="s">
        <v>2301</v>
      </c>
      <c r="V280" t="s">
        <v>2302</v>
      </c>
      <c r="X280" t="s">
        <v>2009</v>
      </c>
      <c r="Y280" t="s">
        <v>49</v>
      </c>
      <c r="Z280" t="s">
        <v>489</v>
      </c>
      <c r="AC280" t="s">
        <v>2303</v>
      </c>
      <c r="AG280" t="s">
        <v>2304</v>
      </c>
      <c r="AI280" t="s">
        <v>2305</v>
      </c>
      <c r="AJ280" t="s">
        <v>2308</v>
      </c>
    </row>
    <row r="281" spans="1:36" ht="17.25" hidden="1" customHeight="1" x14ac:dyDescent="0.2">
      <c r="A281" s="4" t="s">
        <v>2299</v>
      </c>
      <c r="B281" t="s">
        <v>1950</v>
      </c>
      <c r="C281" t="s">
        <v>2300</v>
      </c>
      <c r="E281" t="s">
        <v>191</v>
      </c>
      <c r="F281" t="s">
        <v>41</v>
      </c>
      <c r="G281" s="5">
        <v>100</v>
      </c>
      <c r="H281" t="s">
        <v>558</v>
      </c>
      <c r="I281" t="s">
        <v>65</v>
      </c>
      <c r="J281" t="s">
        <v>45</v>
      </c>
      <c r="K281" t="s">
        <v>45</v>
      </c>
      <c r="L281" t="s">
        <v>45</v>
      </c>
      <c r="N281" s="6">
        <v>2032</v>
      </c>
      <c r="R281" s="7">
        <v>5.9485760000000001</v>
      </c>
      <c r="S281" s="7">
        <v>5.7206400000000004</v>
      </c>
      <c r="T281" t="s">
        <v>504</v>
      </c>
      <c r="U281" t="s">
        <v>2301</v>
      </c>
      <c r="V281" t="s">
        <v>2302</v>
      </c>
      <c r="X281" t="s">
        <v>2009</v>
      </c>
      <c r="Y281" t="s">
        <v>49</v>
      </c>
      <c r="Z281" t="s">
        <v>489</v>
      </c>
      <c r="AC281" t="s">
        <v>2303</v>
      </c>
      <c r="AG281" t="s">
        <v>2304</v>
      </c>
      <c r="AI281" t="s">
        <v>2305</v>
      </c>
      <c r="AJ281" t="s">
        <v>2309</v>
      </c>
    </row>
    <row r="282" spans="1:36" ht="17.25" hidden="1" customHeight="1" x14ac:dyDescent="0.2">
      <c r="A282" s="4" t="s">
        <v>2299</v>
      </c>
      <c r="B282" t="s">
        <v>1950</v>
      </c>
      <c r="C282" t="s">
        <v>2300</v>
      </c>
      <c r="E282" t="s">
        <v>335</v>
      </c>
      <c r="F282" t="s">
        <v>41</v>
      </c>
      <c r="G282" s="5">
        <v>100</v>
      </c>
      <c r="H282" t="s">
        <v>558</v>
      </c>
      <c r="I282" t="s">
        <v>65</v>
      </c>
      <c r="J282" t="s">
        <v>45</v>
      </c>
      <c r="K282" t="s">
        <v>45</v>
      </c>
      <c r="L282" t="s">
        <v>45</v>
      </c>
      <c r="N282" s="6">
        <v>2032</v>
      </c>
      <c r="R282" s="7">
        <v>5.9485760000000001</v>
      </c>
      <c r="S282" s="7">
        <v>5.7206400000000004</v>
      </c>
      <c r="T282" t="s">
        <v>504</v>
      </c>
      <c r="U282" t="s">
        <v>2301</v>
      </c>
      <c r="V282" t="s">
        <v>2302</v>
      </c>
      <c r="X282" t="s">
        <v>2009</v>
      </c>
      <c r="Y282" t="s">
        <v>49</v>
      </c>
      <c r="Z282" t="s">
        <v>489</v>
      </c>
      <c r="AC282" t="s">
        <v>2303</v>
      </c>
      <c r="AG282" t="s">
        <v>2304</v>
      </c>
      <c r="AI282" t="s">
        <v>2305</v>
      </c>
      <c r="AJ282" t="s">
        <v>2310</v>
      </c>
    </row>
    <row r="283" spans="1:36" ht="17.25" hidden="1" customHeight="1" x14ac:dyDescent="0.2">
      <c r="A283" s="4" t="s">
        <v>2311</v>
      </c>
      <c r="B283" t="s">
        <v>1950</v>
      </c>
      <c r="C283" t="s">
        <v>2312</v>
      </c>
      <c r="E283" t="s">
        <v>2313</v>
      </c>
      <c r="F283" t="s">
        <v>86</v>
      </c>
      <c r="G283" s="5">
        <v>495</v>
      </c>
      <c r="H283" t="s">
        <v>558</v>
      </c>
      <c r="I283" t="s">
        <v>65</v>
      </c>
      <c r="J283" t="s">
        <v>45</v>
      </c>
      <c r="K283" t="s">
        <v>45</v>
      </c>
      <c r="L283" t="s">
        <v>45</v>
      </c>
      <c r="N283" s="24">
        <v>2022</v>
      </c>
      <c r="R283" s="7">
        <v>5.9146999999999998</v>
      </c>
      <c r="S283" s="7">
        <v>6.8404999999999996</v>
      </c>
      <c r="T283" t="s">
        <v>504</v>
      </c>
      <c r="U283" t="s">
        <v>2314</v>
      </c>
      <c r="X283" t="s">
        <v>2037</v>
      </c>
      <c r="Y283" t="s">
        <v>49</v>
      </c>
      <c r="Z283" t="s">
        <v>489</v>
      </c>
      <c r="AG283" t="s">
        <v>2315</v>
      </c>
      <c r="AH283" s="8" t="s">
        <v>2316</v>
      </c>
      <c r="AI283" t="s">
        <v>2317</v>
      </c>
      <c r="AJ283" t="s">
        <v>2318</v>
      </c>
    </row>
    <row r="284" spans="1:36" ht="17.25" hidden="1" customHeight="1" x14ac:dyDescent="0.2">
      <c r="A284" s="4" t="s">
        <v>2323</v>
      </c>
      <c r="B284" t="s">
        <v>1950</v>
      </c>
      <c r="C284" t="s">
        <v>2324</v>
      </c>
      <c r="E284" t="s">
        <v>40</v>
      </c>
      <c r="F284" t="s">
        <v>86</v>
      </c>
      <c r="G284" s="5">
        <v>377</v>
      </c>
      <c r="H284" t="s">
        <v>42</v>
      </c>
      <c r="I284" t="s">
        <v>43</v>
      </c>
      <c r="J284" t="s">
        <v>45</v>
      </c>
      <c r="K284" t="s">
        <v>45</v>
      </c>
      <c r="L284" t="s">
        <v>45</v>
      </c>
      <c r="N284" s="24">
        <v>2015</v>
      </c>
      <c r="R284" s="7">
        <v>6.8853160000000004</v>
      </c>
      <c r="S284" s="7">
        <v>3.316268</v>
      </c>
      <c r="T284" t="s">
        <v>46</v>
      </c>
      <c r="U284" t="s">
        <v>2325</v>
      </c>
      <c r="X284" t="s">
        <v>2326</v>
      </c>
      <c r="Y284" t="s">
        <v>49</v>
      </c>
      <c r="Z284" t="s">
        <v>489</v>
      </c>
      <c r="AG284" t="s">
        <v>2327</v>
      </c>
      <c r="AH284" s="27" t="s">
        <v>2328</v>
      </c>
      <c r="AI284" t="s">
        <v>2329</v>
      </c>
      <c r="AJ284" t="s">
        <v>2330</v>
      </c>
    </row>
    <row r="285" spans="1:36" ht="17.25" hidden="1" customHeight="1" x14ac:dyDescent="0.2">
      <c r="A285" s="4" t="s">
        <v>2323</v>
      </c>
      <c r="B285" t="s">
        <v>1950</v>
      </c>
      <c r="C285" t="s">
        <v>2324</v>
      </c>
      <c r="E285" t="s">
        <v>56</v>
      </c>
      <c r="F285" t="s">
        <v>86</v>
      </c>
      <c r="G285" s="5">
        <v>377</v>
      </c>
      <c r="H285" t="s">
        <v>42</v>
      </c>
      <c r="I285" t="s">
        <v>43</v>
      </c>
      <c r="J285" t="s">
        <v>45</v>
      </c>
      <c r="K285" t="s">
        <v>45</v>
      </c>
      <c r="L285" t="s">
        <v>45</v>
      </c>
      <c r="N285" s="24">
        <v>2015</v>
      </c>
      <c r="R285" s="7">
        <v>6.8853160000000004</v>
      </c>
      <c r="S285" s="7">
        <v>3.316268</v>
      </c>
      <c r="T285" t="s">
        <v>46</v>
      </c>
      <c r="U285" t="s">
        <v>2325</v>
      </c>
      <c r="X285" t="s">
        <v>2326</v>
      </c>
      <c r="Y285" t="s">
        <v>49</v>
      </c>
      <c r="Z285" t="s">
        <v>489</v>
      </c>
      <c r="AG285" t="s">
        <v>2327</v>
      </c>
      <c r="AH285" s="27" t="s">
        <v>2331</v>
      </c>
      <c r="AI285" t="s">
        <v>2329</v>
      </c>
      <c r="AJ285" t="s">
        <v>2332</v>
      </c>
    </row>
    <row r="286" spans="1:36" ht="17.25" hidden="1" customHeight="1" x14ac:dyDescent="0.2">
      <c r="A286" s="4" t="s">
        <v>2333</v>
      </c>
      <c r="B286" t="s">
        <v>1950</v>
      </c>
      <c r="C286" t="s">
        <v>2334</v>
      </c>
      <c r="E286" t="s">
        <v>40</v>
      </c>
      <c r="F286" t="s">
        <v>86</v>
      </c>
      <c r="G286" s="5">
        <v>113</v>
      </c>
      <c r="H286" t="s">
        <v>42</v>
      </c>
      <c r="I286" t="s">
        <v>65</v>
      </c>
      <c r="J286" t="s">
        <v>45</v>
      </c>
      <c r="K286" t="s">
        <v>45</v>
      </c>
      <c r="L286" t="s">
        <v>45</v>
      </c>
      <c r="N286" s="24">
        <v>2018</v>
      </c>
      <c r="R286" s="7">
        <v>5.3850189999999998</v>
      </c>
      <c r="S286" s="7">
        <v>6.6649669999999999</v>
      </c>
      <c r="T286" t="s">
        <v>46</v>
      </c>
      <c r="U286" t="s">
        <v>2335</v>
      </c>
      <c r="X286" t="s">
        <v>1980</v>
      </c>
      <c r="Y286" t="s">
        <v>49</v>
      </c>
      <c r="Z286" t="s">
        <v>489</v>
      </c>
      <c r="AG286" t="s">
        <v>2336</v>
      </c>
      <c r="AH286" s="6">
        <v>1210771</v>
      </c>
      <c r="AI286" t="s">
        <v>2337</v>
      </c>
      <c r="AJ286" t="s">
        <v>2338</v>
      </c>
    </row>
    <row r="287" spans="1:36" ht="17.25" hidden="1" customHeight="1" x14ac:dyDescent="0.2">
      <c r="A287" s="4" t="s">
        <v>2333</v>
      </c>
      <c r="B287" t="s">
        <v>1950</v>
      </c>
      <c r="C287" t="s">
        <v>2334</v>
      </c>
      <c r="E287" t="s">
        <v>56</v>
      </c>
      <c r="F287" t="s">
        <v>86</v>
      </c>
      <c r="G287" s="5">
        <v>113</v>
      </c>
      <c r="H287" t="s">
        <v>42</v>
      </c>
      <c r="I287" t="s">
        <v>65</v>
      </c>
      <c r="J287" t="s">
        <v>45</v>
      </c>
      <c r="K287" t="s">
        <v>45</v>
      </c>
      <c r="L287" t="s">
        <v>45</v>
      </c>
      <c r="N287" s="6">
        <v>2019</v>
      </c>
      <c r="R287" s="7">
        <v>5.3850189999999998</v>
      </c>
      <c r="S287" s="7">
        <v>6.6649669999999999</v>
      </c>
      <c r="T287" t="s">
        <v>46</v>
      </c>
      <c r="U287" t="s">
        <v>2335</v>
      </c>
      <c r="X287" t="s">
        <v>1980</v>
      </c>
      <c r="Y287" t="s">
        <v>49</v>
      </c>
      <c r="Z287" t="s">
        <v>489</v>
      </c>
      <c r="AG287" t="s">
        <v>2336</v>
      </c>
      <c r="AH287" s="24">
        <v>1210772</v>
      </c>
      <c r="AI287" t="s">
        <v>2337</v>
      </c>
      <c r="AJ287" t="s">
        <v>2339</v>
      </c>
    </row>
    <row r="288" spans="1:36" ht="17.25" hidden="1" customHeight="1" x14ac:dyDescent="0.2">
      <c r="A288" s="4" t="s">
        <v>2340</v>
      </c>
      <c r="B288" t="s">
        <v>1950</v>
      </c>
      <c r="C288" t="s">
        <v>2341</v>
      </c>
      <c r="E288" t="s">
        <v>75</v>
      </c>
      <c r="F288" t="s">
        <v>1711</v>
      </c>
      <c r="G288" s="5">
        <v>127</v>
      </c>
      <c r="H288" t="s">
        <v>558</v>
      </c>
      <c r="I288" t="s">
        <v>240</v>
      </c>
      <c r="J288" t="s">
        <v>45</v>
      </c>
      <c r="K288" t="s">
        <v>45</v>
      </c>
      <c r="L288" t="s">
        <v>45</v>
      </c>
      <c r="N288" s="6">
        <v>2027</v>
      </c>
      <c r="R288" s="7">
        <v>6.7324469999999996</v>
      </c>
      <c r="S288" s="7">
        <v>4.7109220000000001</v>
      </c>
      <c r="T288" t="s">
        <v>46</v>
      </c>
      <c r="U288" t="s">
        <v>2226</v>
      </c>
      <c r="X288" t="s">
        <v>2227</v>
      </c>
      <c r="Y288" t="s">
        <v>49</v>
      </c>
      <c r="Z288" t="s">
        <v>489</v>
      </c>
      <c r="AC288" t="s">
        <v>2342</v>
      </c>
      <c r="AG288" t="s">
        <v>2343</v>
      </c>
      <c r="AH288" s="27"/>
      <c r="AI288" t="s">
        <v>2344</v>
      </c>
      <c r="AJ288" t="s">
        <v>2347</v>
      </c>
    </row>
    <row r="289" spans="1:36" ht="17.25" hidden="1" customHeight="1" x14ac:dyDescent="0.2">
      <c r="A289" s="4" t="s">
        <v>2340</v>
      </c>
      <c r="B289" t="s">
        <v>1950</v>
      </c>
      <c r="C289" t="s">
        <v>2341</v>
      </c>
      <c r="E289" t="s">
        <v>77</v>
      </c>
      <c r="F289" t="s">
        <v>1711</v>
      </c>
      <c r="G289" s="5">
        <v>127</v>
      </c>
      <c r="H289" t="s">
        <v>558</v>
      </c>
      <c r="I289" t="s">
        <v>240</v>
      </c>
      <c r="J289" t="s">
        <v>45</v>
      </c>
      <c r="K289" t="s">
        <v>45</v>
      </c>
      <c r="L289" t="s">
        <v>45</v>
      </c>
      <c r="N289" s="6">
        <v>2027</v>
      </c>
      <c r="R289" s="7">
        <v>6.7324469999999996</v>
      </c>
      <c r="S289" s="7">
        <v>4.7109220000000001</v>
      </c>
      <c r="T289" t="s">
        <v>46</v>
      </c>
      <c r="U289" t="s">
        <v>2226</v>
      </c>
      <c r="X289" t="s">
        <v>2227</v>
      </c>
      <c r="Y289" t="s">
        <v>49</v>
      </c>
      <c r="Z289" t="s">
        <v>489</v>
      </c>
      <c r="AC289" t="s">
        <v>2342</v>
      </c>
      <c r="AG289" t="s">
        <v>2343</v>
      </c>
      <c r="AI289" t="s">
        <v>2344</v>
      </c>
      <c r="AJ289" t="s">
        <v>2348</v>
      </c>
    </row>
    <row r="290" spans="1:36" ht="17.25" hidden="1" customHeight="1" x14ac:dyDescent="0.2">
      <c r="A290" s="4" t="s">
        <v>2360</v>
      </c>
      <c r="B290" t="s">
        <v>1950</v>
      </c>
      <c r="C290" t="s">
        <v>2361</v>
      </c>
      <c r="E290" t="s">
        <v>40</v>
      </c>
      <c r="F290" t="s">
        <v>86</v>
      </c>
      <c r="G290" s="5">
        <v>540</v>
      </c>
      <c r="H290" t="s">
        <v>558</v>
      </c>
      <c r="I290" t="s">
        <v>43</v>
      </c>
      <c r="J290" t="s">
        <v>45</v>
      </c>
      <c r="K290" t="s">
        <v>45</v>
      </c>
      <c r="L290" t="s">
        <v>45</v>
      </c>
      <c r="N290" s="24">
        <v>2025</v>
      </c>
      <c r="R290" s="7">
        <v>4.5486510000000004</v>
      </c>
      <c r="S290" s="7">
        <v>8.0095320000000001</v>
      </c>
      <c r="T290" t="s">
        <v>46</v>
      </c>
      <c r="U290" t="s">
        <v>2362</v>
      </c>
      <c r="V290" t="s">
        <v>2363</v>
      </c>
      <c r="X290" t="s">
        <v>1953</v>
      </c>
      <c r="Y290" t="s">
        <v>49</v>
      </c>
      <c r="Z290" t="s">
        <v>489</v>
      </c>
      <c r="AC290" t="s">
        <v>2364</v>
      </c>
      <c r="AG290" t="s">
        <v>2365</v>
      </c>
      <c r="AH290" s="24">
        <v>1221766</v>
      </c>
      <c r="AI290" t="s">
        <v>2366</v>
      </c>
      <c r="AJ290" t="s">
        <v>2367</v>
      </c>
    </row>
    <row r="291" spans="1:36" ht="17.25" hidden="1" customHeight="1" x14ac:dyDescent="0.2">
      <c r="A291" s="4" t="s">
        <v>2377</v>
      </c>
      <c r="B291" t="s">
        <v>1950</v>
      </c>
      <c r="C291" t="s">
        <v>2378</v>
      </c>
      <c r="E291" t="s">
        <v>79</v>
      </c>
      <c r="F291" t="s">
        <v>86</v>
      </c>
      <c r="G291" s="5">
        <v>151</v>
      </c>
      <c r="H291" t="s">
        <v>558</v>
      </c>
      <c r="I291" t="s">
        <v>65</v>
      </c>
      <c r="J291" t="s">
        <v>45</v>
      </c>
      <c r="K291" t="s">
        <v>45</v>
      </c>
      <c r="L291" t="s">
        <v>45</v>
      </c>
      <c r="N291" s="24">
        <v>2028</v>
      </c>
      <c r="R291" s="7">
        <v>5.926139</v>
      </c>
      <c r="S291" s="7">
        <v>5.6449829999999999</v>
      </c>
      <c r="T291" t="s">
        <v>46</v>
      </c>
      <c r="U291" t="s">
        <v>2353</v>
      </c>
      <c r="X291" t="s">
        <v>2009</v>
      </c>
      <c r="Y291" t="s">
        <v>49</v>
      </c>
      <c r="Z291" t="s">
        <v>489</v>
      </c>
      <c r="AC291" t="s">
        <v>2379</v>
      </c>
      <c r="AG291" t="s">
        <v>2380</v>
      </c>
      <c r="AI291" t="s">
        <v>2381</v>
      </c>
      <c r="AJ291" t="s">
        <v>2387</v>
      </c>
    </row>
    <row r="292" spans="1:36" ht="17.25" hidden="1" customHeight="1" x14ac:dyDescent="0.2">
      <c r="A292" s="4" t="s">
        <v>2377</v>
      </c>
      <c r="B292" t="s">
        <v>1950</v>
      </c>
      <c r="C292" t="s">
        <v>2378</v>
      </c>
      <c r="E292" t="s">
        <v>81</v>
      </c>
      <c r="F292" t="s">
        <v>86</v>
      </c>
      <c r="G292" s="5">
        <v>151</v>
      </c>
      <c r="H292" t="s">
        <v>558</v>
      </c>
      <c r="I292" t="s">
        <v>65</v>
      </c>
      <c r="J292" t="s">
        <v>45</v>
      </c>
      <c r="K292" t="s">
        <v>45</v>
      </c>
      <c r="L292" t="s">
        <v>45</v>
      </c>
      <c r="N292" s="6">
        <v>2028</v>
      </c>
      <c r="P292" s="25"/>
      <c r="R292" s="7">
        <v>5.926139</v>
      </c>
      <c r="S292" s="7">
        <v>5.6449829999999999</v>
      </c>
      <c r="T292" t="s">
        <v>46</v>
      </c>
      <c r="U292" t="s">
        <v>2353</v>
      </c>
      <c r="X292" t="s">
        <v>2009</v>
      </c>
      <c r="Y292" t="s">
        <v>49</v>
      </c>
      <c r="Z292" t="s">
        <v>489</v>
      </c>
      <c r="AC292" t="s">
        <v>2379</v>
      </c>
      <c r="AG292" t="s">
        <v>2380</v>
      </c>
      <c r="AH292" s="27"/>
      <c r="AI292" t="s">
        <v>2381</v>
      </c>
      <c r="AJ292" t="s">
        <v>2388</v>
      </c>
    </row>
    <row r="293" spans="1:36" ht="17.25" hidden="1" customHeight="1" x14ac:dyDescent="0.2">
      <c r="A293" s="4" t="s">
        <v>2377</v>
      </c>
      <c r="B293" t="s">
        <v>1950</v>
      </c>
      <c r="C293" t="s">
        <v>2378</v>
      </c>
      <c r="E293" t="s">
        <v>2018</v>
      </c>
      <c r="F293" t="s">
        <v>86</v>
      </c>
      <c r="G293" s="5">
        <v>151</v>
      </c>
      <c r="H293" t="s">
        <v>558</v>
      </c>
      <c r="I293" t="s">
        <v>65</v>
      </c>
      <c r="J293" t="s">
        <v>45</v>
      </c>
      <c r="K293" t="s">
        <v>45</v>
      </c>
      <c r="L293" t="s">
        <v>45</v>
      </c>
      <c r="N293" s="6">
        <v>2028</v>
      </c>
      <c r="R293" s="7">
        <v>5.926139</v>
      </c>
      <c r="S293" s="7">
        <v>5.6449829999999999</v>
      </c>
      <c r="T293" t="s">
        <v>46</v>
      </c>
      <c r="U293" t="s">
        <v>2353</v>
      </c>
      <c r="X293" t="s">
        <v>2009</v>
      </c>
      <c r="Y293" t="s">
        <v>49</v>
      </c>
      <c r="Z293" t="s">
        <v>489</v>
      </c>
      <c r="AC293" t="s">
        <v>2379</v>
      </c>
      <c r="AG293" t="s">
        <v>2380</v>
      </c>
      <c r="AI293" t="s">
        <v>2381</v>
      </c>
      <c r="AJ293" t="s">
        <v>2389</v>
      </c>
    </row>
    <row r="294" spans="1:36" ht="17.25" hidden="1" customHeight="1" x14ac:dyDescent="0.2">
      <c r="A294" s="4" t="s">
        <v>2413</v>
      </c>
      <c r="B294" t="s">
        <v>1950</v>
      </c>
      <c r="C294" t="s">
        <v>2414</v>
      </c>
      <c r="E294" t="s">
        <v>40</v>
      </c>
      <c r="F294" t="s">
        <v>86</v>
      </c>
      <c r="G294" s="5">
        <v>100</v>
      </c>
      <c r="H294" t="s">
        <v>558</v>
      </c>
      <c r="I294" t="s">
        <v>65</v>
      </c>
      <c r="J294" t="s">
        <v>45</v>
      </c>
      <c r="K294" t="s">
        <v>45</v>
      </c>
      <c r="L294" t="s">
        <v>45</v>
      </c>
      <c r="N294" s="6">
        <v>2030</v>
      </c>
      <c r="R294" s="7">
        <v>7.5343722581162096</v>
      </c>
      <c r="S294" s="7">
        <v>6.6559954499229796</v>
      </c>
      <c r="T294" t="s">
        <v>504</v>
      </c>
      <c r="U294" t="s">
        <v>2162</v>
      </c>
      <c r="X294" t="s">
        <v>2235</v>
      </c>
      <c r="Y294" t="s">
        <v>49</v>
      </c>
      <c r="Z294" t="s">
        <v>489</v>
      </c>
      <c r="AH294" s="27"/>
      <c r="AI294" t="s">
        <v>2415</v>
      </c>
      <c r="AJ294" t="s">
        <v>2416</v>
      </c>
    </row>
    <row r="295" spans="1:36" ht="17.25" hidden="1" customHeight="1" x14ac:dyDescent="0.2">
      <c r="A295" s="4" t="s">
        <v>2413</v>
      </c>
      <c r="B295" t="s">
        <v>1950</v>
      </c>
      <c r="C295" t="s">
        <v>2414</v>
      </c>
      <c r="E295" t="s">
        <v>56</v>
      </c>
      <c r="F295" t="s">
        <v>86</v>
      </c>
      <c r="G295" s="5">
        <v>100</v>
      </c>
      <c r="H295" t="s">
        <v>558</v>
      </c>
      <c r="I295" t="s">
        <v>65</v>
      </c>
      <c r="J295" t="s">
        <v>45</v>
      </c>
      <c r="K295" t="s">
        <v>45</v>
      </c>
      <c r="L295" t="s">
        <v>45</v>
      </c>
      <c r="N295" s="6">
        <v>2030</v>
      </c>
      <c r="R295" s="7">
        <v>7.5343722581162096</v>
      </c>
      <c r="S295" s="7">
        <v>6.6559954499229796</v>
      </c>
      <c r="T295" t="s">
        <v>504</v>
      </c>
      <c r="U295" t="s">
        <v>2162</v>
      </c>
      <c r="X295" t="s">
        <v>2235</v>
      </c>
      <c r="Y295" t="s">
        <v>49</v>
      </c>
      <c r="Z295" t="s">
        <v>489</v>
      </c>
      <c r="AH295" s="27"/>
      <c r="AI295" t="s">
        <v>2415</v>
      </c>
      <c r="AJ295" t="s">
        <v>2417</v>
      </c>
    </row>
    <row r="296" spans="1:36" ht="17.25" hidden="1" customHeight="1" x14ac:dyDescent="0.2">
      <c r="A296" s="4" t="s">
        <v>2413</v>
      </c>
      <c r="B296" t="s">
        <v>1950</v>
      </c>
      <c r="C296" t="s">
        <v>2414</v>
      </c>
      <c r="E296" t="s">
        <v>58</v>
      </c>
      <c r="F296" t="s">
        <v>86</v>
      </c>
      <c r="G296" s="5">
        <v>100</v>
      </c>
      <c r="H296" t="s">
        <v>558</v>
      </c>
      <c r="I296" t="s">
        <v>65</v>
      </c>
      <c r="J296" t="s">
        <v>45</v>
      </c>
      <c r="K296" t="s">
        <v>45</v>
      </c>
      <c r="L296" t="s">
        <v>45</v>
      </c>
      <c r="N296" s="6">
        <v>2030</v>
      </c>
      <c r="R296" s="7">
        <v>7.5343722581162096</v>
      </c>
      <c r="S296" s="7">
        <v>6.6559954499229796</v>
      </c>
      <c r="T296" t="s">
        <v>504</v>
      </c>
      <c r="U296" t="s">
        <v>2162</v>
      </c>
      <c r="X296" t="s">
        <v>2235</v>
      </c>
      <c r="Y296" t="s">
        <v>49</v>
      </c>
      <c r="Z296" t="s">
        <v>489</v>
      </c>
      <c r="AI296" t="s">
        <v>2415</v>
      </c>
      <c r="AJ296" t="s">
        <v>2418</v>
      </c>
    </row>
    <row r="297" spans="1:36" ht="17.25" hidden="1" customHeight="1" x14ac:dyDescent="0.2">
      <c r="A297" s="4" t="s">
        <v>2413</v>
      </c>
      <c r="B297" t="s">
        <v>1950</v>
      </c>
      <c r="C297" t="s">
        <v>2414</v>
      </c>
      <c r="E297" t="s">
        <v>191</v>
      </c>
      <c r="F297" t="s">
        <v>86</v>
      </c>
      <c r="G297" s="5">
        <v>100</v>
      </c>
      <c r="H297" t="s">
        <v>558</v>
      </c>
      <c r="I297" t="s">
        <v>65</v>
      </c>
      <c r="J297" t="s">
        <v>45</v>
      </c>
      <c r="K297" t="s">
        <v>45</v>
      </c>
      <c r="L297" t="s">
        <v>45</v>
      </c>
      <c r="N297" s="6">
        <v>2030</v>
      </c>
      <c r="R297" s="7">
        <v>7.5343722581162096</v>
      </c>
      <c r="S297" s="7">
        <v>6.6559954499229796</v>
      </c>
      <c r="T297" t="s">
        <v>504</v>
      </c>
      <c r="U297" t="s">
        <v>2162</v>
      </c>
      <c r="X297" t="s">
        <v>2235</v>
      </c>
      <c r="Y297" t="s">
        <v>49</v>
      </c>
      <c r="Z297" t="s">
        <v>489</v>
      </c>
      <c r="AH297" s="27"/>
      <c r="AI297" t="s">
        <v>2415</v>
      </c>
      <c r="AJ297" t="s">
        <v>2419</v>
      </c>
    </row>
    <row r="298" spans="1:36" ht="17.25" hidden="1" customHeight="1" x14ac:dyDescent="0.2">
      <c r="A298" s="4" t="s">
        <v>2413</v>
      </c>
      <c r="B298" t="s">
        <v>1950</v>
      </c>
      <c r="C298" t="s">
        <v>2414</v>
      </c>
      <c r="E298" t="s">
        <v>335</v>
      </c>
      <c r="F298" t="s">
        <v>86</v>
      </c>
      <c r="G298" s="5">
        <v>100</v>
      </c>
      <c r="H298" t="s">
        <v>558</v>
      </c>
      <c r="I298" t="s">
        <v>65</v>
      </c>
      <c r="J298" t="s">
        <v>45</v>
      </c>
      <c r="K298" t="s">
        <v>45</v>
      </c>
      <c r="L298" t="s">
        <v>45</v>
      </c>
      <c r="N298" s="6">
        <v>2030</v>
      </c>
      <c r="R298" s="7">
        <v>7.5343722581162096</v>
      </c>
      <c r="S298" s="7">
        <v>6.6559954499229796</v>
      </c>
      <c r="T298" t="s">
        <v>504</v>
      </c>
      <c r="U298" t="s">
        <v>2162</v>
      </c>
      <c r="X298" t="s">
        <v>2235</v>
      </c>
      <c r="Y298" t="s">
        <v>49</v>
      </c>
      <c r="Z298" t="s">
        <v>489</v>
      </c>
      <c r="AI298" t="s">
        <v>2415</v>
      </c>
      <c r="AJ298" t="s">
        <v>2420</v>
      </c>
    </row>
    <row r="299" spans="1:36" ht="17.25" hidden="1" customHeight="1" x14ac:dyDescent="0.2">
      <c r="A299" s="4" t="s">
        <v>2432</v>
      </c>
      <c r="B299" t="s">
        <v>1950</v>
      </c>
      <c r="C299" t="s">
        <v>2433</v>
      </c>
      <c r="E299" t="s">
        <v>40</v>
      </c>
      <c r="F299" t="s">
        <v>86</v>
      </c>
      <c r="G299" s="5">
        <v>250</v>
      </c>
      <c r="H299" t="s">
        <v>558</v>
      </c>
      <c r="I299" t="s">
        <v>65</v>
      </c>
      <c r="J299" t="s">
        <v>45</v>
      </c>
      <c r="K299" t="s">
        <v>45</v>
      </c>
      <c r="L299" t="s">
        <v>45</v>
      </c>
      <c r="N299" s="6">
        <v>2030</v>
      </c>
      <c r="R299" s="7">
        <v>6.5244421881282904</v>
      </c>
      <c r="S299" s="7">
        <v>3.32374011742096</v>
      </c>
      <c r="T299" t="s">
        <v>504</v>
      </c>
      <c r="U299" t="s">
        <v>2076</v>
      </c>
      <c r="X299" t="s">
        <v>2076</v>
      </c>
      <c r="Y299" t="s">
        <v>49</v>
      </c>
      <c r="Z299" t="s">
        <v>489</v>
      </c>
      <c r="AI299" t="s">
        <v>2434</v>
      </c>
      <c r="AJ299" t="s">
        <v>2435</v>
      </c>
    </row>
    <row r="300" spans="1:36" ht="17.25" hidden="1" customHeight="1" x14ac:dyDescent="0.2">
      <c r="A300" s="4" t="s">
        <v>2432</v>
      </c>
      <c r="B300" t="s">
        <v>1950</v>
      </c>
      <c r="C300" t="s">
        <v>2433</v>
      </c>
      <c r="E300" t="s">
        <v>56</v>
      </c>
      <c r="F300" t="s">
        <v>86</v>
      </c>
      <c r="G300" s="5">
        <v>250</v>
      </c>
      <c r="H300" t="s">
        <v>558</v>
      </c>
      <c r="I300" t="s">
        <v>65</v>
      </c>
      <c r="J300" t="s">
        <v>45</v>
      </c>
      <c r="K300" t="s">
        <v>45</v>
      </c>
      <c r="L300" t="s">
        <v>45</v>
      </c>
      <c r="N300" s="6">
        <v>2030</v>
      </c>
      <c r="R300" s="7">
        <v>6.5244421881282904</v>
      </c>
      <c r="S300" s="7">
        <v>3.32374011742096</v>
      </c>
      <c r="T300" t="s">
        <v>504</v>
      </c>
      <c r="U300" t="s">
        <v>2076</v>
      </c>
      <c r="X300" t="s">
        <v>2076</v>
      </c>
      <c r="Y300" t="s">
        <v>49</v>
      </c>
      <c r="Z300" t="s">
        <v>489</v>
      </c>
      <c r="AI300" t="s">
        <v>2434</v>
      </c>
      <c r="AJ300" t="s">
        <v>2436</v>
      </c>
    </row>
    <row r="301" spans="1:36" ht="17.25" hidden="1" customHeight="1" x14ac:dyDescent="0.2">
      <c r="A301" s="4" t="s">
        <v>2437</v>
      </c>
      <c r="B301" t="s">
        <v>1950</v>
      </c>
      <c r="C301" t="s">
        <v>2438</v>
      </c>
      <c r="E301" t="s">
        <v>40</v>
      </c>
      <c r="F301" t="s">
        <v>86</v>
      </c>
      <c r="G301" s="5">
        <v>180</v>
      </c>
      <c r="H301" t="s">
        <v>558</v>
      </c>
      <c r="I301" t="s">
        <v>65</v>
      </c>
      <c r="J301" t="s">
        <v>45</v>
      </c>
      <c r="K301" t="s">
        <v>45</v>
      </c>
      <c r="L301" t="s">
        <v>45</v>
      </c>
      <c r="N301" s="6">
        <v>2024</v>
      </c>
      <c r="P301" s="25"/>
      <c r="R301" s="7">
        <v>7.5342019999999996</v>
      </c>
      <c r="S301" s="7">
        <v>6.6515319999999996</v>
      </c>
      <c r="T301" t="s">
        <v>504</v>
      </c>
      <c r="U301" t="s">
        <v>2162</v>
      </c>
      <c r="X301" t="s">
        <v>2235</v>
      </c>
      <c r="Y301" t="s">
        <v>49</v>
      </c>
      <c r="Z301" t="s">
        <v>489</v>
      </c>
      <c r="AH301" s="27"/>
      <c r="AI301" t="s">
        <v>2439</v>
      </c>
      <c r="AJ301" t="s">
        <v>2440</v>
      </c>
    </row>
    <row r="302" spans="1:36" ht="17.25" hidden="1" customHeight="1" x14ac:dyDescent="0.2">
      <c r="A302" s="4" t="s">
        <v>2437</v>
      </c>
      <c r="B302" t="s">
        <v>1950</v>
      </c>
      <c r="C302" t="s">
        <v>2438</v>
      </c>
      <c r="E302" t="s">
        <v>56</v>
      </c>
      <c r="F302" t="s">
        <v>86</v>
      </c>
      <c r="G302" s="5">
        <v>180</v>
      </c>
      <c r="H302" t="s">
        <v>558</v>
      </c>
      <c r="I302" t="s">
        <v>65</v>
      </c>
      <c r="J302" t="s">
        <v>45</v>
      </c>
      <c r="K302" t="s">
        <v>45</v>
      </c>
      <c r="L302" t="s">
        <v>45</v>
      </c>
      <c r="N302" s="6">
        <v>2024</v>
      </c>
      <c r="R302" s="7">
        <v>7.5342019999999996</v>
      </c>
      <c r="S302" s="7">
        <v>6.6515319999999996</v>
      </c>
      <c r="T302" t="s">
        <v>504</v>
      </c>
      <c r="U302" t="s">
        <v>2162</v>
      </c>
      <c r="X302" t="s">
        <v>2235</v>
      </c>
      <c r="Y302" t="s">
        <v>49</v>
      </c>
      <c r="Z302" t="s">
        <v>489</v>
      </c>
      <c r="AI302" t="s">
        <v>2439</v>
      </c>
      <c r="AJ302" t="s">
        <v>2441</v>
      </c>
    </row>
    <row r="303" spans="1:36" ht="17.25" hidden="1" customHeight="1" x14ac:dyDescent="0.2">
      <c r="A303" s="4" t="s">
        <v>2442</v>
      </c>
      <c r="B303" t="s">
        <v>2443</v>
      </c>
      <c r="C303" t="s">
        <v>2444</v>
      </c>
      <c r="E303" t="s">
        <v>58</v>
      </c>
      <c r="F303" t="s">
        <v>86</v>
      </c>
      <c r="G303" s="5">
        <v>170</v>
      </c>
      <c r="H303" t="s">
        <v>42</v>
      </c>
      <c r="I303" t="s">
        <v>65</v>
      </c>
      <c r="J303" t="s">
        <v>45</v>
      </c>
      <c r="N303" s="6">
        <v>2020</v>
      </c>
      <c r="R303" s="7">
        <v>-4.8897459999999997</v>
      </c>
      <c r="S303" s="7">
        <v>11.915549</v>
      </c>
      <c r="T303" t="s">
        <v>46</v>
      </c>
      <c r="U303" t="s">
        <v>2445</v>
      </c>
      <c r="X303" t="s">
        <v>2446</v>
      </c>
      <c r="Y303" t="s">
        <v>49</v>
      </c>
      <c r="Z303" t="s">
        <v>489</v>
      </c>
      <c r="AC303" t="s">
        <v>2447</v>
      </c>
      <c r="AG303" t="s">
        <v>2448</v>
      </c>
      <c r="AI303" t="s">
        <v>2449</v>
      </c>
      <c r="AJ303" t="s">
        <v>2452</v>
      </c>
    </row>
    <row r="304" spans="1:36" ht="17.25" hidden="1" customHeight="1" x14ac:dyDescent="0.2">
      <c r="A304" s="4" t="s">
        <v>2442</v>
      </c>
      <c r="B304" t="s">
        <v>2443</v>
      </c>
      <c r="C304" t="s">
        <v>2444</v>
      </c>
      <c r="E304" t="s">
        <v>191</v>
      </c>
      <c r="F304" t="s">
        <v>86</v>
      </c>
      <c r="G304" s="5">
        <v>516</v>
      </c>
      <c r="H304" t="s">
        <v>558</v>
      </c>
      <c r="I304" t="s">
        <v>45</v>
      </c>
      <c r="J304" t="s">
        <v>45</v>
      </c>
      <c r="K304" t="s">
        <v>45</v>
      </c>
      <c r="L304" t="s">
        <v>45</v>
      </c>
      <c r="N304" s="6">
        <v>2027</v>
      </c>
      <c r="P304" s="25"/>
      <c r="R304" s="7">
        <v>-4.8897459999999997</v>
      </c>
      <c r="S304" s="7">
        <v>11.915549</v>
      </c>
      <c r="T304" t="s">
        <v>46</v>
      </c>
      <c r="U304" t="s">
        <v>2445</v>
      </c>
      <c r="X304" t="s">
        <v>2446</v>
      </c>
      <c r="Y304" t="s">
        <v>49</v>
      </c>
      <c r="Z304" t="s">
        <v>489</v>
      </c>
      <c r="AC304" t="s">
        <v>2447</v>
      </c>
      <c r="AG304" t="s">
        <v>2448</v>
      </c>
      <c r="AH304" s="27"/>
      <c r="AI304" t="s">
        <v>2449</v>
      </c>
      <c r="AJ304" t="s">
        <v>2453</v>
      </c>
    </row>
    <row r="305" spans="1:36" ht="17.25" hidden="1" customHeight="1" x14ac:dyDescent="0.2">
      <c r="A305" s="4" t="s">
        <v>2454</v>
      </c>
      <c r="B305" t="s">
        <v>2443</v>
      </c>
      <c r="C305" t="s">
        <v>2455</v>
      </c>
      <c r="E305" t="s">
        <v>2461</v>
      </c>
      <c r="F305" t="s">
        <v>86</v>
      </c>
      <c r="G305" s="5">
        <v>50</v>
      </c>
      <c r="H305" t="s">
        <v>42</v>
      </c>
      <c r="I305" t="s">
        <v>65</v>
      </c>
      <c r="J305" t="s">
        <v>45</v>
      </c>
      <c r="N305" s="6">
        <v>2021</v>
      </c>
      <c r="P305" s="25"/>
      <c r="R305" s="7">
        <v>-4.9204920000000003</v>
      </c>
      <c r="S305" s="7">
        <v>11.937759</v>
      </c>
      <c r="T305" t="s">
        <v>46</v>
      </c>
      <c r="U305" t="s">
        <v>2456</v>
      </c>
      <c r="X305" t="s">
        <v>2446</v>
      </c>
      <c r="Y305" t="s">
        <v>49</v>
      </c>
      <c r="Z305" t="s">
        <v>489</v>
      </c>
      <c r="AC305" t="s">
        <v>2457</v>
      </c>
      <c r="AG305" t="s">
        <v>2458</v>
      </c>
      <c r="AI305" t="s">
        <v>2459</v>
      </c>
      <c r="AJ305" t="s">
        <v>2462</v>
      </c>
    </row>
    <row r="306" spans="1:36" ht="17.25" hidden="1" customHeight="1" x14ac:dyDescent="0.2">
      <c r="A306" s="4" t="s">
        <v>2472</v>
      </c>
      <c r="B306" t="s">
        <v>2464</v>
      </c>
      <c r="C306" t="s">
        <v>2473</v>
      </c>
      <c r="E306" t="s">
        <v>528</v>
      </c>
      <c r="F306" t="s">
        <v>543</v>
      </c>
      <c r="G306" s="5">
        <v>219.6</v>
      </c>
      <c r="H306" t="s">
        <v>42</v>
      </c>
      <c r="I306" t="s">
        <v>1323</v>
      </c>
      <c r="N306" s="24">
        <v>2014</v>
      </c>
      <c r="R306" s="7">
        <v>-20.930499999999999</v>
      </c>
      <c r="S306" s="7">
        <v>55.326799999999999</v>
      </c>
      <c r="T306" t="s">
        <v>46</v>
      </c>
      <c r="U306" t="s">
        <v>2466</v>
      </c>
      <c r="X306" t="s">
        <v>2464</v>
      </c>
      <c r="Y306" t="s">
        <v>49</v>
      </c>
      <c r="Z306" t="s">
        <v>489</v>
      </c>
      <c r="AB306" t="s">
        <v>2474</v>
      </c>
      <c r="AH306" s="27"/>
      <c r="AI306" t="s">
        <v>2475</v>
      </c>
      <c r="AJ306" t="s">
        <v>2476</v>
      </c>
    </row>
    <row r="307" spans="1:36" ht="17.25" hidden="1" customHeight="1" x14ac:dyDescent="0.2">
      <c r="A307" s="4" t="s">
        <v>2477</v>
      </c>
      <c r="B307" t="s">
        <v>2478</v>
      </c>
      <c r="C307" t="s">
        <v>2479</v>
      </c>
      <c r="E307" t="s">
        <v>1452</v>
      </c>
      <c r="F307" t="s">
        <v>1749</v>
      </c>
      <c r="G307" s="5">
        <v>90</v>
      </c>
      <c r="H307" t="s">
        <v>42</v>
      </c>
      <c r="I307" t="s">
        <v>528</v>
      </c>
      <c r="J307" t="s">
        <v>45</v>
      </c>
      <c r="K307" t="s">
        <v>45</v>
      </c>
      <c r="L307" t="s">
        <v>45</v>
      </c>
      <c r="M307" t="s">
        <v>45</v>
      </c>
      <c r="N307" s="6">
        <v>2021</v>
      </c>
      <c r="P307" s="25"/>
      <c r="R307" s="7">
        <v>14.6904859535609</v>
      </c>
      <c r="S307" s="7">
        <v>-17.4340050028208</v>
      </c>
      <c r="T307" t="s">
        <v>46</v>
      </c>
      <c r="U307" t="s">
        <v>2480</v>
      </c>
      <c r="X307" t="s">
        <v>2480</v>
      </c>
      <c r="Y307" t="s">
        <v>49</v>
      </c>
      <c r="Z307" t="s">
        <v>489</v>
      </c>
      <c r="AG307" t="s">
        <v>2481</v>
      </c>
      <c r="AH307" s="24">
        <v>1310058</v>
      </c>
      <c r="AI307" t="s">
        <v>2482</v>
      </c>
      <c r="AJ307" t="s">
        <v>2483</v>
      </c>
    </row>
    <row r="308" spans="1:36" ht="17.25" hidden="1" customHeight="1" x14ac:dyDescent="0.2">
      <c r="A308" s="4" t="s">
        <v>2484</v>
      </c>
      <c r="B308" t="s">
        <v>2478</v>
      </c>
      <c r="C308" t="s">
        <v>2485</v>
      </c>
      <c r="E308" t="s">
        <v>40</v>
      </c>
      <c r="F308" t="s">
        <v>64</v>
      </c>
      <c r="G308" s="5">
        <v>86</v>
      </c>
      <c r="H308" t="s">
        <v>42</v>
      </c>
      <c r="I308" t="s">
        <v>1323</v>
      </c>
      <c r="J308" t="s">
        <v>45</v>
      </c>
      <c r="K308" t="s">
        <v>45</v>
      </c>
      <c r="L308" t="s">
        <v>45</v>
      </c>
      <c r="M308" t="s">
        <v>559</v>
      </c>
      <c r="N308" s="6">
        <v>2016</v>
      </c>
      <c r="P308" s="25"/>
      <c r="R308" s="7">
        <v>14.718988</v>
      </c>
      <c r="S308" s="7">
        <v>-17.297044</v>
      </c>
      <c r="T308" t="s">
        <v>46</v>
      </c>
      <c r="U308" t="s">
        <v>2486</v>
      </c>
      <c r="X308" t="s">
        <v>2480</v>
      </c>
      <c r="Y308" t="s">
        <v>49</v>
      </c>
      <c r="Z308" t="s">
        <v>489</v>
      </c>
      <c r="AG308" t="s">
        <v>2487</v>
      </c>
      <c r="AH308" s="27" t="s">
        <v>2488</v>
      </c>
      <c r="AI308" t="s">
        <v>2489</v>
      </c>
      <c r="AJ308" t="s">
        <v>2490</v>
      </c>
    </row>
    <row r="309" spans="1:36" ht="17.25" hidden="1" customHeight="1" x14ac:dyDescent="0.2">
      <c r="A309" s="4" t="s">
        <v>2491</v>
      </c>
      <c r="B309" t="s">
        <v>2478</v>
      </c>
      <c r="C309" t="s">
        <v>2492</v>
      </c>
      <c r="E309" t="s">
        <v>40</v>
      </c>
      <c r="F309" t="s">
        <v>2493</v>
      </c>
      <c r="G309" s="5">
        <v>300</v>
      </c>
      <c r="H309" t="s">
        <v>139</v>
      </c>
      <c r="I309" t="s">
        <v>43</v>
      </c>
      <c r="J309" t="s">
        <v>45</v>
      </c>
      <c r="K309" t="s">
        <v>45</v>
      </c>
      <c r="L309" t="s">
        <v>45</v>
      </c>
      <c r="M309" t="s">
        <v>559</v>
      </c>
      <c r="N309" s="6">
        <v>2023</v>
      </c>
      <c r="O309" s="25"/>
      <c r="P309" s="25"/>
      <c r="R309" s="7">
        <v>14.722293000000001</v>
      </c>
      <c r="S309" s="7">
        <v>-17.300905</v>
      </c>
      <c r="T309" t="s">
        <v>504</v>
      </c>
      <c r="U309" t="s">
        <v>2486</v>
      </c>
      <c r="X309" t="s">
        <v>2480</v>
      </c>
      <c r="Y309" t="s">
        <v>49</v>
      </c>
      <c r="Z309" t="s">
        <v>489</v>
      </c>
      <c r="AG309" t="s">
        <v>2494</v>
      </c>
      <c r="AH309" s="27" t="s">
        <v>2495</v>
      </c>
      <c r="AI309" t="s">
        <v>2496</v>
      </c>
      <c r="AJ309" t="s">
        <v>2497</v>
      </c>
    </row>
    <row r="310" spans="1:36" ht="17.25" hidden="1" customHeight="1" x14ac:dyDescent="0.2">
      <c r="A310" s="4" t="s">
        <v>2498</v>
      </c>
      <c r="B310" t="s">
        <v>2478</v>
      </c>
      <c r="C310" t="s">
        <v>2499</v>
      </c>
      <c r="E310" t="s">
        <v>40</v>
      </c>
      <c r="F310" t="s">
        <v>1875</v>
      </c>
      <c r="G310" s="5">
        <v>235</v>
      </c>
      <c r="H310" t="s">
        <v>42</v>
      </c>
      <c r="I310" t="s">
        <v>1323</v>
      </c>
      <c r="J310" t="s">
        <v>45</v>
      </c>
      <c r="K310" t="s">
        <v>45</v>
      </c>
      <c r="L310" t="s">
        <v>45</v>
      </c>
      <c r="M310" t="s">
        <v>559</v>
      </c>
      <c r="N310" s="6">
        <v>2019</v>
      </c>
      <c r="P310" s="6">
        <v>2025</v>
      </c>
      <c r="R310" s="7">
        <v>14.689333</v>
      </c>
      <c r="S310" s="7">
        <v>-17.432331000000001</v>
      </c>
      <c r="T310" t="s">
        <v>46</v>
      </c>
      <c r="U310" t="s">
        <v>2480</v>
      </c>
      <c r="X310" t="s">
        <v>2480</v>
      </c>
      <c r="Y310" t="s">
        <v>49</v>
      </c>
      <c r="Z310" t="s">
        <v>489</v>
      </c>
      <c r="AG310" t="s">
        <v>2500</v>
      </c>
      <c r="AH310" s="6">
        <v>1263858</v>
      </c>
      <c r="AI310" t="s">
        <v>2501</v>
      </c>
      <c r="AJ310" t="s">
        <v>2502</v>
      </c>
    </row>
    <row r="311" spans="1:36" ht="17.25" hidden="1" customHeight="1" x14ac:dyDescent="0.2">
      <c r="A311" s="4" t="s">
        <v>2503</v>
      </c>
      <c r="B311" t="s">
        <v>2478</v>
      </c>
      <c r="C311" t="s">
        <v>2504</v>
      </c>
      <c r="E311" t="s">
        <v>40</v>
      </c>
      <c r="F311" t="s">
        <v>64</v>
      </c>
      <c r="G311" s="5">
        <v>120</v>
      </c>
      <c r="H311" t="s">
        <v>42</v>
      </c>
      <c r="I311" t="s">
        <v>1323</v>
      </c>
      <c r="J311" t="s">
        <v>45</v>
      </c>
      <c r="K311" t="s">
        <v>45</v>
      </c>
      <c r="L311" t="s">
        <v>45</v>
      </c>
      <c r="N311" s="6">
        <v>2022</v>
      </c>
      <c r="P311" s="25"/>
      <c r="R311" s="7">
        <v>14.472403</v>
      </c>
      <c r="S311" s="7">
        <v>-16.950748000000001</v>
      </c>
      <c r="T311" t="s">
        <v>46</v>
      </c>
      <c r="U311" t="s">
        <v>2505</v>
      </c>
      <c r="X311" t="s">
        <v>2506</v>
      </c>
      <c r="Y311" t="s">
        <v>49</v>
      </c>
      <c r="Z311" t="s">
        <v>489</v>
      </c>
      <c r="AC311" t="s">
        <v>2507</v>
      </c>
      <c r="AG311" t="s">
        <v>2508</v>
      </c>
      <c r="AH311" s="8" t="s">
        <v>2509</v>
      </c>
      <c r="AI311" t="s">
        <v>2510</v>
      </c>
      <c r="AJ311" t="s">
        <v>2511</v>
      </c>
    </row>
    <row r="312" spans="1:36" ht="17.25" hidden="1" customHeight="1" x14ac:dyDescent="0.2">
      <c r="A312" s="4" t="s">
        <v>2519</v>
      </c>
      <c r="B312" t="s">
        <v>2478</v>
      </c>
      <c r="C312" t="s">
        <v>2520</v>
      </c>
      <c r="E312" t="s">
        <v>40</v>
      </c>
      <c r="F312" t="s">
        <v>64</v>
      </c>
      <c r="G312" s="5">
        <v>115</v>
      </c>
      <c r="H312" t="s">
        <v>42</v>
      </c>
      <c r="I312" t="s">
        <v>1323</v>
      </c>
      <c r="J312" t="s">
        <v>45</v>
      </c>
      <c r="K312" t="s">
        <v>45</v>
      </c>
      <c r="L312" t="s">
        <v>45</v>
      </c>
      <c r="N312" s="6">
        <v>2016</v>
      </c>
      <c r="P312" s="25"/>
      <c r="R312" s="7">
        <v>15.007438</v>
      </c>
      <c r="S312" s="7">
        <v>-16.861740999999999</v>
      </c>
      <c r="T312" t="s">
        <v>46</v>
      </c>
      <c r="U312" t="s">
        <v>2521</v>
      </c>
      <c r="X312" t="s">
        <v>2506</v>
      </c>
      <c r="Y312" t="s">
        <v>49</v>
      </c>
      <c r="Z312" t="s">
        <v>489</v>
      </c>
      <c r="AG312" t="s">
        <v>2522</v>
      </c>
      <c r="AH312" s="27" t="s">
        <v>2523</v>
      </c>
      <c r="AI312" t="s">
        <v>2524</v>
      </c>
      <c r="AJ312" t="s">
        <v>2525</v>
      </c>
    </row>
    <row r="313" spans="1:36" ht="17.25" hidden="1" customHeight="1" x14ac:dyDescent="0.2">
      <c r="A313" s="4" t="s">
        <v>2526</v>
      </c>
      <c r="B313" t="s">
        <v>2527</v>
      </c>
      <c r="C313" t="s">
        <v>2528</v>
      </c>
      <c r="E313" t="s">
        <v>40</v>
      </c>
      <c r="F313" t="s">
        <v>2529</v>
      </c>
      <c r="G313" s="5">
        <v>89</v>
      </c>
      <c r="H313" t="s">
        <v>139</v>
      </c>
      <c r="I313" t="s">
        <v>43</v>
      </c>
      <c r="J313" t="s">
        <v>45</v>
      </c>
      <c r="K313" t="s">
        <v>45</v>
      </c>
      <c r="L313" t="s">
        <v>45</v>
      </c>
      <c r="N313" s="6">
        <v>2024</v>
      </c>
      <c r="P313" s="25"/>
      <c r="R313" s="7">
        <v>8.4759320000000002</v>
      </c>
      <c r="S313" s="7">
        <v>-13.191041999999999</v>
      </c>
      <c r="T313" t="s">
        <v>46</v>
      </c>
      <c r="U313" t="s">
        <v>2530</v>
      </c>
      <c r="X313" t="s">
        <v>2531</v>
      </c>
      <c r="Y313" t="s">
        <v>49</v>
      </c>
      <c r="Z313" t="s">
        <v>489</v>
      </c>
      <c r="AG313" t="s">
        <v>45</v>
      </c>
      <c r="AH313" s="27"/>
      <c r="AI313" t="s">
        <v>2532</v>
      </c>
      <c r="AJ313" t="s">
        <v>2533</v>
      </c>
    </row>
    <row r="314" spans="1:36" ht="17.25" hidden="1" customHeight="1" x14ac:dyDescent="0.2">
      <c r="A314" s="4" t="s">
        <v>2550</v>
      </c>
      <c r="B314" t="s">
        <v>2541</v>
      </c>
      <c r="C314" t="s">
        <v>2551</v>
      </c>
      <c r="E314" t="s">
        <v>40</v>
      </c>
      <c r="F314" t="s">
        <v>2552</v>
      </c>
      <c r="G314" s="5">
        <v>1327</v>
      </c>
      <c r="H314" t="s">
        <v>486</v>
      </c>
      <c r="I314" t="s">
        <v>43</v>
      </c>
      <c r="J314" t="s">
        <v>45</v>
      </c>
      <c r="K314" t="s">
        <v>45</v>
      </c>
      <c r="L314" t="s">
        <v>45</v>
      </c>
      <c r="N314" s="6">
        <v>2024</v>
      </c>
      <c r="R314" s="7">
        <v>-33.589478999999997</v>
      </c>
      <c r="S314" s="7">
        <v>18.461496</v>
      </c>
      <c r="T314" t="s">
        <v>46</v>
      </c>
      <c r="U314" t="s">
        <v>2553</v>
      </c>
      <c r="X314" t="s">
        <v>2554</v>
      </c>
      <c r="Y314" t="s">
        <v>49</v>
      </c>
      <c r="Z314" t="s">
        <v>489</v>
      </c>
      <c r="AG314" t="s">
        <v>2555</v>
      </c>
      <c r="AI314" t="s">
        <v>2556</v>
      </c>
      <c r="AJ314" t="s">
        <v>2557</v>
      </c>
    </row>
    <row r="315" spans="1:36" ht="17.25" hidden="1" customHeight="1" x14ac:dyDescent="0.2">
      <c r="A315" s="4" t="s">
        <v>2558</v>
      </c>
      <c r="B315" t="s">
        <v>2541</v>
      </c>
      <c r="C315" t="s">
        <v>2559</v>
      </c>
      <c r="E315" t="s">
        <v>40</v>
      </c>
      <c r="F315" t="s">
        <v>41</v>
      </c>
      <c r="G315" s="5">
        <v>670</v>
      </c>
      <c r="H315" t="s">
        <v>558</v>
      </c>
      <c r="I315" t="s">
        <v>43</v>
      </c>
      <c r="J315" t="s">
        <v>45</v>
      </c>
      <c r="K315" t="s">
        <v>45</v>
      </c>
      <c r="L315" t="s">
        <v>45</v>
      </c>
      <c r="M315" t="s">
        <v>559</v>
      </c>
      <c r="N315" s="6">
        <v>2016</v>
      </c>
      <c r="Q315" t="s">
        <v>2560</v>
      </c>
      <c r="R315" s="7">
        <v>-29.418913</v>
      </c>
      <c r="S315" s="7">
        <v>31.157692999999998</v>
      </c>
      <c r="T315" t="s">
        <v>46</v>
      </c>
      <c r="U315" t="s">
        <v>2561</v>
      </c>
      <c r="X315" t="s">
        <v>2562</v>
      </c>
      <c r="Y315" t="s">
        <v>49</v>
      </c>
      <c r="Z315" t="s">
        <v>489</v>
      </c>
      <c r="AG315" t="s">
        <v>2563</v>
      </c>
      <c r="AI315" t="s">
        <v>2564</v>
      </c>
      <c r="AJ315" t="s">
        <v>2565</v>
      </c>
    </row>
    <row r="316" spans="1:36" ht="17.25" hidden="1" customHeight="1" x14ac:dyDescent="0.2">
      <c r="A316" s="4" t="s">
        <v>2566</v>
      </c>
      <c r="B316" t="s">
        <v>2541</v>
      </c>
      <c r="C316" t="s">
        <v>2567</v>
      </c>
      <c r="E316" t="s">
        <v>40</v>
      </c>
      <c r="F316" t="s">
        <v>617</v>
      </c>
      <c r="G316" s="5">
        <v>1000</v>
      </c>
      <c r="H316" t="s">
        <v>486</v>
      </c>
      <c r="I316" t="s">
        <v>43</v>
      </c>
      <c r="J316" t="s">
        <v>45</v>
      </c>
      <c r="K316" t="s">
        <v>45</v>
      </c>
      <c r="L316" t="s">
        <v>45</v>
      </c>
      <c r="M316" t="s">
        <v>559</v>
      </c>
      <c r="N316" s="6">
        <v>2024</v>
      </c>
      <c r="R316" s="7">
        <v>-33.78342</v>
      </c>
      <c r="S316" s="7">
        <v>25.707426000000002</v>
      </c>
      <c r="T316" t="s">
        <v>46</v>
      </c>
      <c r="U316" t="s">
        <v>2568</v>
      </c>
      <c r="X316" t="s">
        <v>2569</v>
      </c>
      <c r="Y316" t="s">
        <v>49</v>
      </c>
      <c r="Z316" t="s">
        <v>489</v>
      </c>
      <c r="AG316" t="s">
        <v>2570</v>
      </c>
      <c r="AH316" s="24">
        <v>1221857</v>
      </c>
      <c r="AI316" t="s">
        <v>2571</v>
      </c>
      <c r="AJ316" t="s">
        <v>2572</v>
      </c>
    </row>
    <row r="317" spans="1:36" ht="17.25" hidden="1" customHeight="1" x14ac:dyDescent="0.2">
      <c r="A317" s="4" t="s">
        <v>2566</v>
      </c>
      <c r="B317" t="s">
        <v>2541</v>
      </c>
      <c r="C317" t="s">
        <v>2567</v>
      </c>
      <c r="E317" t="s">
        <v>56</v>
      </c>
      <c r="F317" t="s">
        <v>617</v>
      </c>
      <c r="G317" s="5">
        <v>1000</v>
      </c>
      <c r="H317" t="s">
        <v>486</v>
      </c>
      <c r="I317" t="s">
        <v>43</v>
      </c>
      <c r="J317" t="s">
        <v>45</v>
      </c>
      <c r="K317" t="s">
        <v>45</v>
      </c>
      <c r="L317" t="s">
        <v>45</v>
      </c>
      <c r="M317" t="s">
        <v>559</v>
      </c>
      <c r="N317" s="6">
        <v>2030</v>
      </c>
      <c r="R317" s="7">
        <v>-33.78342</v>
      </c>
      <c r="S317" s="7">
        <v>25.707426000000002</v>
      </c>
      <c r="T317" t="s">
        <v>46</v>
      </c>
      <c r="U317" t="s">
        <v>2568</v>
      </c>
      <c r="X317" t="s">
        <v>2569</v>
      </c>
      <c r="Y317" t="s">
        <v>49</v>
      </c>
      <c r="Z317" t="s">
        <v>489</v>
      </c>
      <c r="AG317" t="s">
        <v>2570</v>
      </c>
      <c r="AI317" t="s">
        <v>2571</v>
      </c>
      <c r="AJ317" t="s">
        <v>2573</v>
      </c>
    </row>
    <row r="318" spans="1:36" ht="17.25" hidden="1" customHeight="1" x14ac:dyDescent="0.2">
      <c r="A318" s="4" t="s">
        <v>2566</v>
      </c>
      <c r="B318" t="s">
        <v>2541</v>
      </c>
      <c r="C318" t="s">
        <v>2567</v>
      </c>
      <c r="E318" t="s">
        <v>58</v>
      </c>
      <c r="F318" t="s">
        <v>617</v>
      </c>
      <c r="G318" s="5">
        <v>1000</v>
      </c>
      <c r="H318" t="s">
        <v>486</v>
      </c>
      <c r="I318" t="s">
        <v>43</v>
      </c>
      <c r="J318" t="s">
        <v>45</v>
      </c>
      <c r="K318" t="s">
        <v>45</v>
      </c>
      <c r="L318" t="s">
        <v>45</v>
      </c>
      <c r="M318" t="s">
        <v>559</v>
      </c>
      <c r="N318" s="6">
        <v>2030</v>
      </c>
      <c r="P318" s="25"/>
      <c r="R318" s="7">
        <v>-33.78342</v>
      </c>
      <c r="S318" s="7">
        <v>25.707426000000002</v>
      </c>
      <c r="T318" t="s">
        <v>46</v>
      </c>
      <c r="U318" t="s">
        <v>2568</v>
      </c>
      <c r="X318" t="s">
        <v>2569</v>
      </c>
      <c r="Y318" t="s">
        <v>49</v>
      </c>
      <c r="Z318" t="s">
        <v>489</v>
      </c>
      <c r="AG318" t="s">
        <v>2570</v>
      </c>
      <c r="AI318" t="s">
        <v>2571</v>
      </c>
      <c r="AJ318" t="s">
        <v>2574</v>
      </c>
    </row>
    <row r="319" spans="1:36" ht="17.25" hidden="1" customHeight="1" x14ac:dyDescent="0.2">
      <c r="A319" s="4" t="s">
        <v>2575</v>
      </c>
      <c r="B319" t="s">
        <v>2541</v>
      </c>
      <c r="C319" t="s">
        <v>2576</v>
      </c>
      <c r="E319" t="s">
        <v>40</v>
      </c>
      <c r="F319" t="s">
        <v>41</v>
      </c>
      <c r="G319" s="5">
        <v>335</v>
      </c>
      <c r="H319" t="s">
        <v>558</v>
      </c>
      <c r="I319" t="s">
        <v>43</v>
      </c>
      <c r="J319" t="s">
        <v>45</v>
      </c>
      <c r="K319" t="s">
        <v>45</v>
      </c>
      <c r="L319" t="s">
        <v>45</v>
      </c>
      <c r="M319" t="s">
        <v>45</v>
      </c>
      <c r="N319" s="6">
        <v>2015</v>
      </c>
      <c r="P319" s="25"/>
      <c r="R319" s="7">
        <v>-33.743385000000004</v>
      </c>
      <c r="S319" s="7">
        <v>25.672819</v>
      </c>
      <c r="T319" t="s">
        <v>46</v>
      </c>
      <c r="U319" t="s">
        <v>2577</v>
      </c>
      <c r="X319" t="s">
        <v>2569</v>
      </c>
      <c r="Y319" t="s">
        <v>49</v>
      </c>
      <c r="Z319" t="s">
        <v>489</v>
      </c>
      <c r="AG319" t="s">
        <v>2578</v>
      </c>
      <c r="AI319" t="s">
        <v>2579</v>
      </c>
      <c r="AJ319" t="s">
        <v>2580</v>
      </c>
    </row>
    <row r="320" spans="1:36" ht="17.25" hidden="1" customHeight="1" x14ac:dyDescent="0.2">
      <c r="A320" s="4" t="s">
        <v>2591</v>
      </c>
      <c r="B320" t="s">
        <v>2541</v>
      </c>
      <c r="C320" t="s">
        <v>2592</v>
      </c>
      <c r="E320" t="s">
        <v>40</v>
      </c>
      <c r="F320" t="s">
        <v>617</v>
      </c>
      <c r="G320" s="5">
        <v>450</v>
      </c>
      <c r="H320" t="s">
        <v>558</v>
      </c>
      <c r="I320" t="s">
        <v>1323</v>
      </c>
      <c r="J320" t="s">
        <v>45</v>
      </c>
      <c r="K320" t="s">
        <v>45</v>
      </c>
      <c r="L320" t="s">
        <v>45</v>
      </c>
      <c r="M320" t="s">
        <v>559</v>
      </c>
      <c r="N320" s="6">
        <v>2022</v>
      </c>
      <c r="P320" s="25"/>
      <c r="R320" s="7">
        <v>-33.805210000000002</v>
      </c>
      <c r="S320" s="7">
        <v>25.692730999999998</v>
      </c>
      <c r="T320" t="s">
        <v>504</v>
      </c>
      <c r="U320" t="s">
        <v>2593</v>
      </c>
      <c r="X320" t="s">
        <v>2569</v>
      </c>
      <c r="Y320" t="s">
        <v>49</v>
      </c>
      <c r="Z320" t="s">
        <v>489</v>
      </c>
      <c r="AG320" t="s">
        <v>45</v>
      </c>
      <c r="AI320" t="s">
        <v>2594</v>
      </c>
      <c r="AJ320" t="s">
        <v>2595</v>
      </c>
    </row>
    <row r="321" spans="1:36" ht="17.25" hidden="1" customHeight="1" x14ac:dyDescent="0.2">
      <c r="A321" s="4" t="s">
        <v>2596</v>
      </c>
      <c r="B321" t="s">
        <v>2541</v>
      </c>
      <c r="C321" t="s">
        <v>2597</v>
      </c>
      <c r="E321" t="s">
        <v>40</v>
      </c>
      <c r="F321" t="s">
        <v>1875</v>
      </c>
      <c r="G321" s="5">
        <v>450</v>
      </c>
      <c r="H321" t="s">
        <v>558</v>
      </c>
      <c r="I321" t="s">
        <v>1323</v>
      </c>
      <c r="J321" t="s">
        <v>45</v>
      </c>
      <c r="K321" t="s">
        <v>45</v>
      </c>
      <c r="L321" t="s">
        <v>45</v>
      </c>
      <c r="M321" t="s">
        <v>559</v>
      </c>
      <c r="N321" s="6">
        <v>2022</v>
      </c>
      <c r="P321" s="25"/>
      <c r="R321" s="7">
        <v>-28.794830000000001</v>
      </c>
      <c r="S321" s="7">
        <v>32.031703999999998</v>
      </c>
      <c r="T321" t="s">
        <v>46</v>
      </c>
      <c r="U321" t="s">
        <v>2598</v>
      </c>
      <c r="X321" t="s">
        <v>2562</v>
      </c>
      <c r="Y321" t="s">
        <v>49</v>
      </c>
      <c r="Z321" t="s">
        <v>489</v>
      </c>
      <c r="AG321" t="s">
        <v>45</v>
      </c>
      <c r="AI321" t="s">
        <v>2599</v>
      </c>
      <c r="AJ321" t="s">
        <v>2600</v>
      </c>
    </row>
    <row r="322" spans="1:36" ht="17.25" hidden="1" customHeight="1" x14ac:dyDescent="0.2">
      <c r="A322" s="4" t="s">
        <v>2601</v>
      </c>
      <c r="B322" t="s">
        <v>2541</v>
      </c>
      <c r="C322" t="s">
        <v>2602</v>
      </c>
      <c r="E322" t="s">
        <v>40</v>
      </c>
      <c r="F322" t="s">
        <v>617</v>
      </c>
      <c r="G322" s="5">
        <v>320</v>
      </c>
      <c r="H322" t="s">
        <v>558</v>
      </c>
      <c r="I322" t="s">
        <v>1323</v>
      </c>
      <c r="J322" t="s">
        <v>45</v>
      </c>
      <c r="K322" t="s">
        <v>45</v>
      </c>
      <c r="L322" t="s">
        <v>45</v>
      </c>
      <c r="M322" t="s">
        <v>559</v>
      </c>
      <c r="N322" s="6">
        <v>2022</v>
      </c>
      <c r="P322" s="25"/>
      <c r="R322" s="7">
        <v>-33.005977000000001</v>
      </c>
      <c r="S322" s="7">
        <v>17.980430999999999</v>
      </c>
      <c r="T322" t="s">
        <v>504</v>
      </c>
      <c r="U322" t="s">
        <v>2603</v>
      </c>
      <c r="X322" t="s">
        <v>2554</v>
      </c>
      <c r="Y322" t="s">
        <v>49</v>
      </c>
      <c r="Z322" t="s">
        <v>489</v>
      </c>
      <c r="AG322" t="s">
        <v>45</v>
      </c>
      <c r="AI322" t="s">
        <v>2604</v>
      </c>
      <c r="AJ322" t="s">
        <v>2605</v>
      </c>
    </row>
    <row r="323" spans="1:36" ht="17.25" hidden="1" customHeight="1" x14ac:dyDescent="0.2">
      <c r="A323" s="4" t="s">
        <v>2606</v>
      </c>
      <c r="B323" t="s">
        <v>2541</v>
      </c>
      <c r="C323" t="s">
        <v>2607</v>
      </c>
      <c r="E323" t="s">
        <v>40</v>
      </c>
      <c r="F323" t="s">
        <v>617</v>
      </c>
      <c r="G323" s="5">
        <v>350</v>
      </c>
      <c r="H323" t="s">
        <v>558</v>
      </c>
      <c r="I323" t="s">
        <v>65</v>
      </c>
      <c r="J323" t="s">
        <v>45</v>
      </c>
      <c r="K323" t="s">
        <v>45</v>
      </c>
      <c r="L323" t="s">
        <v>45</v>
      </c>
      <c r="M323" t="s">
        <v>2514</v>
      </c>
      <c r="N323" s="6">
        <v>2023</v>
      </c>
      <c r="P323" s="25"/>
      <c r="R323" s="7">
        <v>-26.115775800000002</v>
      </c>
      <c r="S323" s="7">
        <v>28.194019000000001</v>
      </c>
      <c r="T323" t="s">
        <v>46</v>
      </c>
      <c r="U323" t="s">
        <v>2608</v>
      </c>
      <c r="X323" t="s">
        <v>2609</v>
      </c>
      <c r="Y323" t="s">
        <v>49</v>
      </c>
      <c r="Z323" t="s">
        <v>489</v>
      </c>
      <c r="AG323" t="s">
        <v>2610</v>
      </c>
      <c r="AH323" s="24">
        <v>1309340</v>
      </c>
      <c r="AI323" t="s">
        <v>2611</v>
      </c>
      <c r="AJ323" t="s">
        <v>2612</v>
      </c>
    </row>
    <row r="324" spans="1:36" ht="17.25" hidden="1" customHeight="1" x14ac:dyDescent="0.2">
      <c r="A324" s="4" t="s">
        <v>2606</v>
      </c>
      <c r="B324" t="s">
        <v>2541</v>
      </c>
      <c r="C324" t="s">
        <v>2607</v>
      </c>
      <c r="E324" t="s">
        <v>56</v>
      </c>
      <c r="F324" t="s">
        <v>617</v>
      </c>
      <c r="G324" s="5">
        <v>350</v>
      </c>
      <c r="H324" t="s">
        <v>558</v>
      </c>
      <c r="I324" t="s">
        <v>65</v>
      </c>
      <c r="J324" t="s">
        <v>45</v>
      </c>
      <c r="K324" t="s">
        <v>45</v>
      </c>
      <c r="L324" t="s">
        <v>45</v>
      </c>
      <c r="M324" t="s">
        <v>2514</v>
      </c>
      <c r="N324" s="6">
        <v>2023</v>
      </c>
      <c r="R324" s="7">
        <v>-26.115775800000002</v>
      </c>
      <c r="S324" s="7">
        <v>28.194019000000001</v>
      </c>
      <c r="T324" t="s">
        <v>46</v>
      </c>
      <c r="U324" t="s">
        <v>2608</v>
      </c>
      <c r="X324" t="s">
        <v>2609</v>
      </c>
      <c r="Y324" t="s">
        <v>49</v>
      </c>
      <c r="Z324" t="s">
        <v>489</v>
      </c>
      <c r="AG324" t="s">
        <v>2610</v>
      </c>
      <c r="AH324" s="24">
        <v>1309341</v>
      </c>
      <c r="AI324" t="s">
        <v>2611</v>
      </c>
      <c r="AJ324" t="s">
        <v>2613</v>
      </c>
    </row>
    <row r="325" spans="1:36" ht="17.25" hidden="1" customHeight="1" x14ac:dyDescent="0.2">
      <c r="A325" s="4" t="s">
        <v>2667</v>
      </c>
      <c r="B325" t="s">
        <v>2668</v>
      </c>
      <c r="C325" t="s">
        <v>2669</v>
      </c>
      <c r="D325" t="s">
        <v>2670</v>
      </c>
      <c r="E325" t="s">
        <v>40</v>
      </c>
      <c r="F325" t="s">
        <v>64</v>
      </c>
      <c r="G325" s="5">
        <v>135</v>
      </c>
      <c r="H325" t="s">
        <v>139</v>
      </c>
      <c r="I325" t="s">
        <v>240</v>
      </c>
      <c r="J325" t="s">
        <v>45</v>
      </c>
      <c r="K325" t="s">
        <v>45</v>
      </c>
      <c r="L325" t="s">
        <v>45</v>
      </c>
      <c r="N325" s="6">
        <v>2024</v>
      </c>
      <c r="R325" s="7">
        <v>11.712994999999999</v>
      </c>
      <c r="S325" s="7">
        <v>28.328845000000001</v>
      </c>
      <c r="T325" t="s">
        <v>504</v>
      </c>
      <c r="U325" t="s">
        <v>2671</v>
      </c>
      <c r="X325" t="s">
        <v>2672</v>
      </c>
      <c r="Y325" t="s">
        <v>49</v>
      </c>
      <c r="Z325" t="s">
        <v>50</v>
      </c>
      <c r="AD325" t="s">
        <v>52</v>
      </c>
      <c r="AF325" t="s">
        <v>52</v>
      </c>
      <c r="AG325" t="s">
        <v>2673</v>
      </c>
      <c r="AH325" s="24">
        <v>1233024</v>
      </c>
      <c r="AI325" t="s">
        <v>2674</v>
      </c>
      <c r="AJ325" t="s">
        <v>2675</v>
      </c>
    </row>
    <row r="326" spans="1:36" ht="17.25" hidden="1" customHeight="1" x14ac:dyDescent="0.2">
      <c r="A326" s="4" t="s">
        <v>2667</v>
      </c>
      <c r="B326" t="s">
        <v>2668</v>
      </c>
      <c r="C326" t="s">
        <v>2669</v>
      </c>
      <c r="D326" t="s">
        <v>2670</v>
      </c>
      <c r="E326" t="s">
        <v>56</v>
      </c>
      <c r="F326" t="s">
        <v>64</v>
      </c>
      <c r="G326" s="5">
        <v>135</v>
      </c>
      <c r="H326" t="s">
        <v>139</v>
      </c>
      <c r="I326" t="s">
        <v>240</v>
      </c>
      <c r="J326" t="s">
        <v>45</v>
      </c>
      <c r="K326" t="s">
        <v>45</v>
      </c>
      <c r="L326" t="s">
        <v>45</v>
      </c>
      <c r="N326" s="6">
        <v>2024</v>
      </c>
      <c r="R326" s="7">
        <v>11.712994999999999</v>
      </c>
      <c r="S326" s="7">
        <v>28.328845000000001</v>
      </c>
      <c r="T326" t="s">
        <v>504</v>
      </c>
      <c r="U326" t="s">
        <v>2671</v>
      </c>
      <c r="X326" t="s">
        <v>2672</v>
      </c>
      <c r="Y326" t="s">
        <v>49</v>
      </c>
      <c r="Z326" t="s">
        <v>50</v>
      </c>
      <c r="AD326" t="s">
        <v>52</v>
      </c>
      <c r="AF326" t="s">
        <v>52</v>
      </c>
      <c r="AG326" t="s">
        <v>2673</v>
      </c>
      <c r="AH326" s="24">
        <v>1233025</v>
      </c>
      <c r="AI326" t="s">
        <v>2674</v>
      </c>
      <c r="AJ326" t="s">
        <v>2676</v>
      </c>
    </row>
    <row r="327" spans="1:36" ht="17.25" hidden="1" customHeight="1" x14ac:dyDescent="0.2">
      <c r="A327" s="4" t="s">
        <v>2667</v>
      </c>
      <c r="B327" t="s">
        <v>2668</v>
      </c>
      <c r="C327" t="s">
        <v>2669</v>
      </c>
      <c r="D327" t="s">
        <v>2670</v>
      </c>
      <c r="E327" t="s">
        <v>58</v>
      </c>
      <c r="F327" t="s">
        <v>64</v>
      </c>
      <c r="G327" s="5">
        <v>135</v>
      </c>
      <c r="H327" t="s">
        <v>139</v>
      </c>
      <c r="I327" t="s">
        <v>240</v>
      </c>
      <c r="J327" t="s">
        <v>45</v>
      </c>
      <c r="K327" t="s">
        <v>45</v>
      </c>
      <c r="L327" t="s">
        <v>45</v>
      </c>
      <c r="N327" s="24">
        <v>2024</v>
      </c>
      <c r="R327" s="7">
        <v>11.712994999999999</v>
      </c>
      <c r="S327" s="7">
        <v>28.328845000000001</v>
      </c>
      <c r="T327" t="s">
        <v>504</v>
      </c>
      <c r="U327" t="s">
        <v>2671</v>
      </c>
      <c r="X327" t="s">
        <v>2672</v>
      </c>
      <c r="Y327" t="s">
        <v>49</v>
      </c>
      <c r="Z327" t="s">
        <v>50</v>
      </c>
      <c r="AD327" t="s">
        <v>52</v>
      </c>
      <c r="AF327" t="s">
        <v>52</v>
      </c>
      <c r="AG327" t="s">
        <v>2673</v>
      </c>
      <c r="AH327" s="24">
        <v>1233042</v>
      </c>
      <c r="AI327" t="s">
        <v>2674</v>
      </c>
      <c r="AJ327" t="s">
        <v>2677</v>
      </c>
    </row>
    <row r="328" spans="1:36" ht="17.25" hidden="1" customHeight="1" x14ac:dyDescent="0.2">
      <c r="A328" s="4" t="s">
        <v>2667</v>
      </c>
      <c r="B328" t="s">
        <v>2668</v>
      </c>
      <c r="C328" t="s">
        <v>2669</v>
      </c>
      <c r="D328" t="s">
        <v>2670</v>
      </c>
      <c r="E328" t="s">
        <v>565</v>
      </c>
      <c r="F328" t="s">
        <v>86</v>
      </c>
      <c r="G328" s="5">
        <v>470</v>
      </c>
      <c r="H328" t="s">
        <v>558</v>
      </c>
      <c r="I328" t="s">
        <v>43</v>
      </c>
      <c r="J328" t="s">
        <v>45</v>
      </c>
      <c r="K328" t="s">
        <v>45</v>
      </c>
      <c r="L328" t="s">
        <v>45</v>
      </c>
      <c r="N328" s="24">
        <v>2024</v>
      </c>
      <c r="R328" s="7">
        <v>11.712994999999999</v>
      </c>
      <c r="S328" s="7">
        <v>28.328845000000001</v>
      </c>
      <c r="T328" t="s">
        <v>504</v>
      </c>
      <c r="U328" t="s">
        <v>2671</v>
      </c>
      <c r="X328" t="s">
        <v>2672</v>
      </c>
      <c r="Y328" t="s">
        <v>49</v>
      </c>
      <c r="Z328" t="s">
        <v>50</v>
      </c>
      <c r="AD328" t="s">
        <v>52</v>
      </c>
      <c r="AF328" t="s">
        <v>52</v>
      </c>
      <c r="AG328" t="s">
        <v>2673</v>
      </c>
      <c r="AH328" s="24">
        <v>1297514</v>
      </c>
      <c r="AI328" t="s">
        <v>2674</v>
      </c>
      <c r="AJ328" t="s">
        <v>2678</v>
      </c>
    </row>
    <row r="329" spans="1:36" ht="17.25" hidden="1" customHeight="1" x14ac:dyDescent="0.2">
      <c r="A329" s="4" t="s">
        <v>2723</v>
      </c>
      <c r="B329" t="s">
        <v>2668</v>
      </c>
      <c r="C329" t="s">
        <v>2724</v>
      </c>
      <c r="E329" t="s">
        <v>40</v>
      </c>
      <c r="F329" t="s">
        <v>543</v>
      </c>
      <c r="G329" s="5">
        <v>256.89999999999998</v>
      </c>
      <c r="H329" t="s">
        <v>42</v>
      </c>
      <c r="I329" t="s">
        <v>528</v>
      </c>
      <c r="J329" t="s">
        <v>45</v>
      </c>
      <c r="K329" t="s">
        <v>45</v>
      </c>
      <c r="L329" t="s">
        <v>45</v>
      </c>
      <c r="N329" s="24">
        <v>2014</v>
      </c>
      <c r="R329" s="7">
        <v>15.648236000000001</v>
      </c>
      <c r="S329" s="7">
        <v>32.563096000000002</v>
      </c>
      <c r="T329" t="s">
        <v>504</v>
      </c>
      <c r="U329" t="s">
        <v>2682</v>
      </c>
      <c r="X329" t="s">
        <v>2682</v>
      </c>
      <c r="Y329" t="s">
        <v>49</v>
      </c>
      <c r="Z329" t="s">
        <v>50</v>
      </c>
      <c r="AA329" t="s">
        <v>2725</v>
      </c>
      <c r="AG329" t="s">
        <v>2726</v>
      </c>
      <c r="AH329" s="8" t="s">
        <v>2727</v>
      </c>
      <c r="AI329" t="s">
        <v>2728</v>
      </c>
      <c r="AJ329" t="s">
        <v>2729</v>
      </c>
    </row>
    <row r="330" spans="1:36" ht="17.25" hidden="1" customHeight="1" x14ac:dyDescent="0.2">
      <c r="A330" s="4" t="s">
        <v>2730</v>
      </c>
      <c r="B330" t="s">
        <v>2668</v>
      </c>
      <c r="C330" t="s">
        <v>2731</v>
      </c>
      <c r="D330" t="s">
        <v>2732</v>
      </c>
      <c r="E330" t="s">
        <v>40</v>
      </c>
      <c r="F330" t="s">
        <v>1618</v>
      </c>
      <c r="G330" s="5">
        <v>125</v>
      </c>
      <c r="H330" t="s">
        <v>42</v>
      </c>
      <c r="I330" t="s">
        <v>240</v>
      </c>
      <c r="J330" t="s">
        <v>45</v>
      </c>
      <c r="K330" t="s">
        <v>45</v>
      </c>
      <c r="L330" t="s">
        <v>45</v>
      </c>
      <c r="N330" s="24">
        <v>2016</v>
      </c>
      <c r="R330" s="7">
        <v>13.208985999999999</v>
      </c>
      <c r="S330" s="7">
        <v>32.823242999999998</v>
      </c>
      <c r="T330" t="s">
        <v>46</v>
      </c>
      <c r="U330" t="s">
        <v>2733</v>
      </c>
      <c r="X330" t="s">
        <v>2734</v>
      </c>
      <c r="Y330" t="s">
        <v>49</v>
      </c>
      <c r="Z330" t="s">
        <v>50</v>
      </c>
      <c r="AC330" t="s">
        <v>2735</v>
      </c>
      <c r="AD330" t="s">
        <v>52</v>
      </c>
      <c r="AE330" t="s">
        <v>131</v>
      </c>
      <c r="AF330" t="s">
        <v>52</v>
      </c>
      <c r="AG330" t="s">
        <v>2736</v>
      </c>
      <c r="AH330" s="24">
        <v>1197130</v>
      </c>
      <c r="AI330" t="s">
        <v>2737</v>
      </c>
      <c r="AJ330" t="s">
        <v>2738</v>
      </c>
    </row>
    <row r="331" spans="1:36" ht="17.25" hidden="1" customHeight="1" x14ac:dyDescent="0.2">
      <c r="A331" s="4" t="s">
        <v>2730</v>
      </c>
      <c r="B331" t="s">
        <v>2668</v>
      </c>
      <c r="C331" t="s">
        <v>2731</v>
      </c>
      <c r="D331" t="s">
        <v>2732</v>
      </c>
      <c r="E331" t="s">
        <v>56</v>
      </c>
      <c r="F331" t="s">
        <v>1618</v>
      </c>
      <c r="G331" s="5">
        <v>125</v>
      </c>
      <c r="H331" t="s">
        <v>42</v>
      </c>
      <c r="I331" t="s">
        <v>240</v>
      </c>
      <c r="J331" t="s">
        <v>45</v>
      </c>
      <c r="K331" t="s">
        <v>45</v>
      </c>
      <c r="L331" t="s">
        <v>45</v>
      </c>
      <c r="N331" s="24">
        <v>2016</v>
      </c>
      <c r="R331" s="7">
        <v>13.208985999999999</v>
      </c>
      <c r="S331" s="7">
        <v>32.823242999999998</v>
      </c>
      <c r="T331" t="s">
        <v>46</v>
      </c>
      <c r="U331" t="s">
        <v>2733</v>
      </c>
      <c r="X331" t="s">
        <v>2734</v>
      </c>
      <c r="Y331" t="s">
        <v>49</v>
      </c>
      <c r="Z331" t="s">
        <v>50</v>
      </c>
      <c r="AC331" t="s">
        <v>2735</v>
      </c>
      <c r="AD331" t="s">
        <v>52</v>
      </c>
      <c r="AE331" t="s">
        <v>131</v>
      </c>
      <c r="AF331" t="s">
        <v>52</v>
      </c>
      <c r="AG331" t="s">
        <v>2736</v>
      </c>
      <c r="AH331" s="24">
        <v>1197131</v>
      </c>
      <c r="AI331" t="s">
        <v>2737</v>
      </c>
      <c r="AJ331" t="s">
        <v>2739</v>
      </c>
    </row>
    <row r="332" spans="1:36" ht="17.25" hidden="1" customHeight="1" x14ac:dyDescent="0.2">
      <c r="A332" s="4" t="s">
        <v>2730</v>
      </c>
      <c r="B332" t="s">
        <v>2668</v>
      </c>
      <c r="C332" t="s">
        <v>2731</v>
      </c>
      <c r="D332" t="s">
        <v>2732</v>
      </c>
      <c r="E332" t="s">
        <v>58</v>
      </c>
      <c r="F332" t="s">
        <v>1618</v>
      </c>
      <c r="G332" s="5">
        <v>125</v>
      </c>
      <c r="H332" t="s">
        <v>42</v>
      </c>
      <c r="I332" t="s">
        <v>240</v>
      </c>
      <c r="J332" t="s">
        <v>45</v>
      </c>
      <c r="K332" t="s">
        <v>45</v>
      </c>
      <c r="L332" t="s">
        <v>45</v>
      </c>
      <c r="N332" s="24">
        <v>2016</v>
      </c>
      <c r="R332" s="7">
        <v>13.208985999999999</v>
      </c>
      <c r="S332" s="7">
        <v>32.823242999999998</v>
      </c>
      <c r="T332" t="s">
        <v>46</v>
      </c>
      <c r="U332" t="s">
        <v>2733</v>
      </c>
      <c r="X332" t="s">
        <v>2734</v>
      </c>
      <c r="Y332" t="s">
        <v>49</v>
      </c>
      <c r="Z332" t="s">
        <v>50</v>
      </c>
      <c r="AC332" t="s">
        <v>2735</v>
      </c>
      <c r="AD332" t="s">
        <v>52</v>
      </c>
      <c r="AE332" t="s">
        <v>131</v>
      </c>
      <c r="AF332" t="s">
        <v>52</v>
      </c>
      <c r="AG332" t="s">
        <v>2736</v>
      </c>
      <c r="AH332" s="24">
        <v>1197132</v>
      </c>
      <c r="AI332" t="s">
        <v>2737</v>
      </c>
      <c r="AJ332" t="s">
        <v>2740</v>
      </c>
    </row>
    <row r="333" spans="1:36" ht="17.25" hidden="1" customHeight="1" x14ac:dyDescent="0.2">
      <c r="A333" s="4" t="s">
        <v>2730</v>
      </c>
      <c r="B333" t="s">
        <v>2668</v>
      </c>
      <c r="C333" t="s">
        <v>2731</v>
      </c>
      <c r="D333" t="s">
        <v>2732</v>
      </c>
      <c r="E333" t="s">
        <v>191</v>
      </c>
      <c r="F333" t="s">
        <v>1618</v>
      </c>
      <c r="G333" s="5">
        <v>125</v>
      </c>
      <c r="H333" t="s">
        <v>42</v>
      </c>
      <c r="I333" t="s">
        <v>240</v>
      </c>
      <c r="J333" t="s">
        <v>45</v>
      </c>
      <c r="K333" t="s">
        <v>45</v>
      </c>
      <c r="L333" t="s">
        <v>45</v>
      </c>
      <c r="N333" s="24">
        <v>2016</v>
      </c>
      <c r="R333" s="7">
        <v>13.208985999999999</v>
      </c>
      <c r="S333" s="7">
        <v>32.823242999999998</v>
      </c>
      <c r="T333" t="s">
        <v>46</v>
      </c>
      <c r="U333" t="s">
        <v>2733</v>
      </c>
      <c r="X333" t="s">
        <v>2734</v>
      </c>
      <c r="Y333" t="s">
        <v>49</v>
      </c>
      <c r="Z333" t="s">
        <v>50</v>
      </c>
      <c r="AC333" t="s">
        <v>2735</v>
      </c>
      <c r="AD333" t="s">
        <v>52</v>
      </c>
      <c r="AE333" t="s">
        <v>131</v>
      </c>
      <c r="AF333" t="s">
        <v>52</v>
      </c>
      <c r="AG333" t="s">
        <v>2736</v>
      </c>
      <c r="AH333" s="24">
        <v>1195482</v>
      </c>
      <c r="AI333" t="s">
        <v>2737</v>
      </c>
      <c r="AJ333" t="s">
        <v>2741</v>
      </c>
    </row>
    <row r="334" spans="1:36" ht="17.25" hidden="1" customHeight="1" x14ac:dyDescent="0.2">
      <c r="A334" s="4" t="s">
        <v>2753</v>
      </c>
      <c r="B334" t="s">
        <v>2668</v>
      </c>
      <c r="C334" t="s">
        <v>2754</v>
      </c>
      <c r="D334" t="s">
        <v>2755</v>
      </c>
      <c r="E334" t="s">
        <v>211</v>
      </c>
      <c r="F334" t="s">
        <v>1711</v>
      </c>
      <c r="G334" s="5">
        <v>170</v>
      </c>
      <c r="H334" t="s">
        <v>139</v>
      </c>
      <c r="I334" t="s">
        <v>240</v>
      </c>
      <c r="J334" t="s">
        <v>45</v>
      </c>
      <c r="K334" t="s">
        <v>45</v>
      </c>
      <c r="L334" t="s">
        <v>45</v>
      </c>
      <c r="N334" s="6">
        <v>2024</v>
      </c>
      <c r="R334" s="7">
        <v>19.626295505117199</v>
      </c>
      <c r="S334" s="7">
        <v>37.2177132799522</v>
      </c>
      <c r="T334" t="s">
        <v>46</v>
      </c>
      <c r="U334" t="s">
        <v>2756</v>
      </c>
      <c r="X334" t="s">
        <v>2757</v>
      </c>
      <c r="Y334" t="s">
        <v>49</v>
      </c>
      <c r="Z334" t="s">
        <v>50</v>
      </c>
      <c r="AD334" t="s">
        <v>52</v>
      </c>
      <c r="AF334" t="s">
        <v>52</v>
      </c>
      <c r="AG334" t="s">
        <v>2758</v>
      </c>
      <c r="AH334" s="8">
        <v>1290089</v>
      </c>
      <c r="AI334" t="s">
        <v>2759</v>
      </c>
      <c r="AJ334" t="s">
        <v>2762</v>
      </c>
    </row>
    <row r="335" spans="1:36" ht="17.25" hidden="1" customHeight="1" x14ac:dyDescent="0.2">
      <c r="A335" s="4" t="s">
        <v>2753</v>
      </c>
      <c r="B335" t="s">
        <v>2668</v>
      </c>
      <c r="C335" t="s">
        <v>2754</v>
      </c>
      <c r="D335" t="s">
        <v>2755</v>
      </c>
      <c r="E335" t="s">
        <v>56</v>
      </c>
      <c r="F335" t="s">
        <v>2649</v>
      </c>
      <c r="G335" s="5">
        <v>500</v>
      </c>
      <c r="H335" t="s">
        <v>558</v>
      </c>
      <c r="I335" t="s">
        <v>43</v>
      </c>
      <c r="J335" t="s">
        <v>45</v>
      </c>
      <c r="K335" t="s">
        <v>45</v>
      </c>
      <c r="L335" t="s">
        <v>45</v>
      </c>
      <c r="N335" s="6">
        <v>2024</v>
      </c>
      <c r="R335" s="7">
        <v>19.626295505117199</v>
      </c>
      <c r="S335" s="7">
        <v>37.2177132799522</v>
      </c>
      <c r="T335" t="s">
        <v>46</v>
      </c>
      <c r="U335" t="s">
        <v>2756</v>
      </c>
      <c r="X335" t="s">
        <v>2757</v>
      </c>
      <c r="Y335" t="s">
        <v>49</v>
      </c>
      <c r="Z335" t="s">
        <v>50</v>
      </c>
      <c r="AD335" t="s">
        <v>52</v>
      </c>
      <c r="AF335" t="s">
        <v>52</v>
      </c>
      <c r="AG335" t="s">
        <v>2758</v>
      </c>
      <c r="AI335" t="s">
        <v>2759</v>
      </c>
      <c r="AJ335" t="s">
        <v>2763</v>
      </c>
    </row>
    <row r="336" spans="1:36" ht="17.25" hidden="1" customHeight="1" x14ac:dyDescent="0.2">
      <c r="A336" s="4" t="s">
        <v>2753</v>
      </c>
      <c r="B336" t="s">
        <v>2668</v>
      </c>
      <c r="C336" t="s">
        <v>2754</v>
      </c>
      <c r="D336" t="s">
        <v>2755</v>
      </c>
      <c r="E336" t="s">
        <v>58</v>
      </c>
      <c r="F336" t="s">
        <v>2649</v>
      </c>
      <c r="G336" s="5">
        <v>500</v>
      </c>
      <c r="H336" t="s">
        <v>558</v>
      </c>
      <c r="I336" t="s">
        <v>43</v>
      </c>
      <c r="J336" t="s">
        <v>45</v>
      </c>
      <c r="K336" t="s">
        <v>45</v>
      </c>
      <c r="L336" t="s">
        <v>45</v>
      </c>
      <c r="N336" s="6">
        <v>2024</v>
      </c>
      <c r="R336" s="7">
        <v>19.626295505117199</v>
      </c>
      <c r="S336" s="7">
        <v>37.2177132799522</v>
      </c>
      <c r="T336" t="s">
        <v>46</v>
      </c>
      <c r="U336" t="s">
        <v>2756</v>
      </c>
      <c r="X336" t="s">
        <v>2757</v>
      </c>
      <c r="Y336" t="s">
        <v>49</v>
      </c>
      <c r="Z336" t="s">
        <v>50</v>
      </c>
      <c r="AD336" t="s">
        <v>52</v>
      </c>
      <c r="AF336" t="s">
        <v>52</v>
      </c>
      <c r="AG336" t="s">
        <v>2758</v>
      </c>
      <c r="AI336" t="s">
        <v>2759</v>
      </c>
      <c r="AJ336" t="s">
        <v>2764</v>
      </c>
    </row>
    <row r="337" spans="1:36" ht="17.25" hidden="1" customHeight="1" x14ac:dyDescent="0.2">
      <c r="A337" s="4" t="s">
        <v>2765</v>
      </c>
      <c r="B337" t="s">
        <v>2766</v>
      </c>
      <c r="C337" t="s">
        <v>2767</v>
      </c>
      <c r="E337" t="s">
        <v>40</v>
      </c>
      <c r="F337" t="s">
        <v>86</v>
      </c>
      <c r="G337" s="5">
        <v>240</v>
      </c>
      <c r="H337" t="s">
        <v>42</v>
      </c>
      <c r="I337" t="s">
        <v>43</v>
      </c>
      <c r="J337" t="s">
        <v>45</v>
      </c>
      <c r="K337" t="s">
        <v>45</v>
      </c>
      <c r="L337" t="s">
        <v>45</v>
      </c>
      <c r="N337" s="24">
        <v>2018</v>
      </c>
      <c r="R337" s="7">
        <v>-6.8579819999999998</v>
      </c>
      <c r="S337" s="7">
        <v>39.150713000000003</v>
      </c>
      <c r="T337" t="s">
        <v>46</v>
      </c>
      <c r="U337" t="s">
        <v>2768</v>
      </c>
      <c r="X337" t="s">
        <v>2769</v>
      </c>
      <c r="Y337" t="s">
        <v>49</v>
      </c>
      <c r="Z337" t="s">
        <v>489</v>
      </c>
      <c r="AG337" t="s">
        <v>2770</v>
      </c>
      <c r="AH337" s="8" t="s">
        <v>2771</v>
      </c>
      <c r="AI337" t="s">
        <v>2772</v>
      </c>
      <c r="AJ337" t="s">
        <v>2773</v>
      </c>
    </row>
    <row r="338" spans="1:36" ht="17.25" hidden="1" customHeight="1" x14ac:dyDescent="0.2">
      <c r="A338" s="4" t="s">
        <v>2812</v>
      </c>
      <c r="B338" t="s">
        <v>2813</v>
      </c>
      <c r="C338" t="s">
        <v>2814</v>
      </c>
      <c r="E338" t="s">
        <v>40</v>
      </c>
      <c r="F338" t="s">
        <v>41</v>
      </c>
      <c r="G338" s="5">
        <v>65</v>
      </c>
      <c r="H338" t="s">
        <v>42</v>
      </c>
      <c r="I338" t="s">
        <v>43</v>
      </c>
      <c r="J338" t="s">
        <v>45</v>
      </c>
      <c r="K338" t="s">
        <v>45</v>
      </c>
      <c r="L338" t="s">
        <v>45</v>
      </c>
      <c r="N338" s="6">
        <v>2021</v>
      </c>
      <c r="R338" s="7">
        <v>6.1557680000000001</v>
      </c>
      <c r="S338" s="7">
        <v>1.306281</v>
      </c>
      <c r="T338" t="s">
        <v>504</v>
      </c>
      <c r="U338" t="s">
        <v>2815</v>
      </c>
      <c r="W338" t="s">
        <v>2816</v>
      </c>
      <c r="X338" t="s">
        <v>2817</v>
      </c>
      <c r="Y338" t="s">
        <v>49</v>
      </c>
      <c r="Z338" t="s">
        <v>489</v>
      </c>
      <c r="AG338" t="s">
        <v>2818</v>
      </c>
      <c r="AH338" s="24">
        <v>1295807</v>
      </c>
      <c r="AI338" t="s">
        <v>2819</v>
      </c>
      <c r="AJ338" t="s">
        <v>2820</v>
      </c>
    </row>
    <row r="339" spans="1:36" ht="17.25" hidden="1" customHeight="1" x14ac:dyDescent="0.2">
      <c r="A339" s="4" t="s">
        <v>2821</v>
      </c>
      <c r="B339" t="s">
        <v>2822</v>
      </c>
      <c r="C339" t="s">
        <v>2823</v>
      </c>
      <c r="D339" t="s">
        <v>2824</v>
      </c>
      <c r="E339" t="s">
        <v>58</v>
      </c>
      <c r="F339" t="s">
        <v>86</v>
      </c>
      <c r="G339" s="5">
        <v>128</v>
      </c>
      <c r="H339" t="s">
        <v>42</v>
      </c>
      <c r="I339" t="s">
        <v>65</v>
      </c>
      <c r="J339" t="s">
        <v>45</v>
      </c>
      <c r="K339" t="s">
        <v>45</v>
      </c>
      <c r="L339" t="s">
        <v>45</v>
      </c>
      <c r="N339" s="24">
        <v>2013</v>
      </c>
      <c r="P339" s="24">
        <v>2043</v>
      </c>
      <c r="R339" s="7">
        <v>36.462470000000003</v>
      </c>
      <c r="S339" s="7">
        <v>10.054546999999999</v>
      </c>
      <c r="T339" t="s">
        <v>46</v>
      </c>
      <c r="U339" t="s">
        <v>2825</v>
      </c>
      <c r="X339" t="s">
        <v>2826</v>
      </c>
      <c r="Y339" t="s">
        <v>49</v>
      </c>
      <c r="Z339" t="s">
        <v>50</v>
      </c>
      <c r="AA339" t="s">
        <v>2827</v>
      </c>
      <c r="AC339" t="s">
        <v>2828</v>
      </c>
      <c r="AD339" t="s">
        <v>52</v>
      </c>
      <c r="AF339" t="s">
        <v>52</v>
      </c>
      <c r="AG339" t="s">
        <v>2829</v>
      </c>
      <c r="AH339" s="8">
        <v>1261755</v>
      </c>
      <c r="AI339" t="s">
        <v>2830</v>
      </c>
      <c r="AJ339" t="s">
        <v>2833</v>
      </c>
    </row>
    <row r="340" spans="1:36" ht="17.25" hidden="1" customHeight="1" x14ac:dyDescent="0.2">
      <c r="A340" s="4" t="s">
        <v>2821</v>
      </c>
      <c r="B340" t="s">
        <v>2822</v>
      </c>
      <c r="C340" t="s">
        <v>2823</v>
      </c>
      <c r="D340" t="s">
        <v>2824</v>
      </c>
      <c r="E340" t="s">
        <v>191</v>
      </c>
      <c r="F340" t="s">
        <v>86</v>
      </c>
      <c r="G340" s="5">
        <v>128</v>
      </c>
      <c r="H340" t="s">
        <v>42</v>
      </c>
      <c r="I340" t="s">
        <v>65</v>
      </c>
      <c r="J340" t="s">
        <v>45</v>
      </c>
      <c r="K340" t="s">
        <v>45</v>
      </c>
      <c r="L340" t="s">
        <v>45</v>
      </c>
      <c r="N340" s="24">
        <v>2013</v>
      </c>
      <c r="P340" s="24">
        <v>2043</v>
      </c>
      <c r="R340" s="7">
        <v>36.462470000000003</v>
      </c>
      <c r="S340" s="7">
        <v>10.054546999999999</v>
      </c>
      <c r="T340" t="s">
        <v>46</v>
      </c>
      <c r="U340" t="s">
        <v>2825</v>
      </c>
      <c r="X340" t="s">
        <v>2826</v>
      </c>
      <c r="Y340" t="s">
        <v>49</v>
      </c>
      <c r="Z340" t="s">
        <v>50</v>
      </c>
      <c r="AA340" t="s">
        <v>2827</v>
      </c>
      <c r="AC340" t="s">
        <v>2828</v>
      </c>
      <c r="AD340" t="s">
        <v>52</v>
      </c>
      <c r="AF340" t="s">
        <v>52</v>
      </c>
      <c r="AG340" t="s">
        <v>2829</v>
      </c>
      <c r="AH340" s="8">
        <v>1261756</v>
      </c>
      <c r="AI340" t="s">
        <v>2830</v>
      </c>
      <c r="AJ340" t="s">
        <v>2834</v>
      </c>
    </row>
    <row r="341" spans="1:36" ht="17.25" hidden="1" customHeight="1" x14ac:dyDescent="0.2">
      <c r="A341" s="4" t="s">
        <v>2835</v>
      </c>
      <c r="B341" t="s">
        <v>2822</v>
      </c>
      <c r="C341" t="s">
        <v>2836</v>
      </c>
      <c r="D341" t="s">
        <v>2837</v>
      </c>
      <c r="E341" t="s">
        <v>191</v>
      </c>
      <c r="F341" t="s">
        <v>86</v>
      </c>
      <c r="G341" s="5">
        <v>125</v>
      </c>
      <c r="H341" t="s">
        <v>42</v>
      </c>
      <c r="I341" t="s">
        <v>65</v>
      </c>
      <c r="J341" t="s">
        <v>45</v>
      </c>
      <c r="K341" t="s">
        <v>45</v>
      </c>
      <c r="L341" t="s">
        <v>45</v>
      </c>
      <c r="N341" s="24">
        <v>2016</v>
      </c>
      <c r="R341" s="7">
        <v>33.918100000000003</v>
      </c>
      <c r="S341" s="7">
        <v>10.037599999999999</v>
      </c>
      <c r="T341" t="s">
        <v>46</v>
      </c>
      <c r="U341" t="s">
        <v>2838</v>
      </c>
      <c r="X341" t="s">
        <v>2839</v>
      </c>
      <c r="Y341" t="s">
        <v>49</v>
      </c>
      <c r="Z341" t="s">
        <v>50</v>
      </c>
      <c r="AA341" t="s">
        <v>2840</v>
      </c>
      <c r="AD341" t="s">
        <v>52</v>
      </c>
      <c r="AF341" t="s">
        <v>52</v>
      </c>
      <c r="AG341" t="s">
        <v>2841</v>
      </c>
      <c r="AH341" s="8">
        <v>1275351</v>
      </c>
      <c r="AI341" t="s">
        <v>2842</v>
      </c>
      <c r="AJ341" t="s">
        <v>2844</v>
      </c>
    </row>
    <row r="342" spans="1:36" ht="17.25" hidden="1" customHeight="1" x14ac:dyDescent="0.2">
      <c r="A342" s="4" t="s">
        <v>2835</v>
      </c>
      <c r="B342" t="s">
        <v>2822</v>
      </c>
      <c r="C342" t="s">
        <v>2836</v>
      </c>
      <c r="D342" t="s">
        <v>2837</v>
      </c>
      <c r="E342" t="s">
        <v>335</v>
      </c>
      <c r="F342" t="s">
        <v>86</v>
      </c>
      <c r="G342" s="5">
        <v>125</v>
      </c>
      <c r="H342" t="s">
        <v>42</v>
      </c>
      <c r="I342" t="s">
        <v>65</v>
      </c>
      <c r="J342" t="s">
        <v>45</v>
      </c>
      <c r="K342" t="s">
        <v>45</v>
      </c>
      <c r="L342" t="s">
        <v>45</v>
      </c>
      <c r="N342" s="24">
        <v>2016</v>
      </c>
      <c r="R342" s="7">
        <v>33.918100000000003</v>
      </c>
      <c r="S342" s="7">
        <v>10.037599999999999</v>
      </c>
      <c r="T342" t="s">
        <v>46</v>
      </c>
      <c r="U342" t="s">
        <v>2838</v>
      </c>
      <c r="X342" t="s">
        <v>2839</v>
      </c>
      <c r="Y342" t="s">
        <v>49</v>
      </c>
      <c r="Z342" t="s">
        <v>50</v>
      </c>
      <c r="AA342" t="s">
        <v>2840</v>
      </c>
      <c r="AD342" t="s">
        <v>52</v>
      </c>
      <c r="AF342" t="s">
        <v>52</v>
      </c>
      <c r="AG342" t="s">
        <v>2841</v>
      </c>
      <c r="AH342" s="8">
        <v>1275352</v>
      </c>
      <c r="AI342" t="s">
        <v>2842</v>
      </c>
      <c r="AJ342" t="s">
        <v>2845</v>
      </c>
    </row>
    <row r="343" spans="1:36" ht="17.25" hidden="1" customHeight="1" x14ac:dyDescent="0.2">
      <c r="A343" s="4" t="s">
        <v>2873</v>
      </c>
      <c r="B343" t="s">
        <v>2822</v>
      </c>
      <c r="C343" t="s">
        <v>2874</v>
      </c>
      <c r="D343" t="s">
        <v>2875</v>
      </c>
      <c r="E343" t="s">
        <v>40</v>
      </c>
      <c r="F343" t="s">
        <v>86</v>
      </c>
      <c r="G343" s="5">
        <v>312</v>
      </c>
      <c r="H343" t="s">
        <v>42</v>
      </c>
      <c r="I343" t="s">
        <v>65</v>
      </c>
      <c r="J343" t="s">
        <v>45</v>
      </c>
      <c r="K343" t="s">
        <v>45</v>
      </c>
      <c r="L343" t="s">
        <v>45</v>
      </c>
      <c r="N343" s="24">
        <v>2021</v>
      </c>
      <c r="R343" s="7">
        <v>36.677342000000003</v>
      </c>
      <c r="S343" s="7">
        <v>9.9210530000000006</v>
      </c>
      <c r="T343" t="s">
        <v>46</v>
      </c>
      <c r="U343" t="s">
        <v>2876</v>
      </c>
      <c r="X343" t="s">
        <v>2877</v>
      </c>
      <c r="Y343" t="s">
        <v>49</v>
      </c>
      <c r="Z343" t="s">
        <v>50</v>
      </c>
      <c r="AC343" t="s">
        <v>2878</v>
      </c>
      <c r="AD343" t="s">
        <v>52</v>
      </c>
      <c r="AF343" t="s">
        <v>52</v>
      </c>
      <c r="AG343" t="s">
        <v>2879</v>
      </c>
      <c r="AH343" s="8">
        <v>1280263</v>
      </c>
      <c r="AI343" t="s">
        <v>2880</v>
      </c>
      <c r="AJ343" t="s">
        <v>2881</v>
      </c>
    </row>
    <row r="344" spans="1:36" ht="17.25" hidden="1" customHeight="1" x14ac:dyDescent="0.2">
      <c r="A344" s="4" t="s">
        <v>2873</v>
      </c>
      <c r="B344" t="s">
        <v>2822</v>
      </c>
      <c r="C344" t="s">
        <v>2874</v>
      </c>
      <c r="D344" t="s">
        <v>2875</v>
      </c>
      <c r="E344" t="s">
        <v>56</v>
      </c>
      <c r="F344" t="s">
        <v>86</v>
      </c>
      <c r="G344" s="5">
        <v>312</v>
      </c>
      <c r="H344" t="s">
        <v>42</v>
      </c>
      <c r="I344" t="s">
        <v>65</v>
      </c>
      <c r="J344" t="s">
        <v>45</v>
      </c>
      <c r="K344" t="s">
        <v>45</v>
      </c>
      <c r="L344" t="s">
        <v>45</v>
      </c>
      <c r="N344" s="6">
        <v>2021</v>
      </c>
      <c r="R344" s="7">
        <v>36.677342000000003</v>
      </c>
      <c r="S344" s="7">
        <v>9.9210530000000006</v>
      </c>
      <c r="T344" t="s">
        <v>46</v>
      </c>
      <c r="U344" t="s">
        <v>2876</v>
      </c>
      <c r="X344" t="s">
        <v>2877</v>
      </c>
      <c r="Y344" t="s">
        <v>49</v>
      </c>
      <c r="Z344" t="s">
        <v>50</v>
      </c>
      <c r="AC344" t="s">
        <v>2878</v>
      </c>
      <c r="AD344" t="s">
        <v>52</v>
      </c>
      <c r="AF344" t="s">
        <v>52</v>
      </c>
      <c r="AG344" t="s">
        <v>2879</v>
      </c>
      <c r="AH344" s="8">
        <v>1280264</v>
      </c>
      <c r="AI344" t="s">
        <v>2880</v>
      </c>
      <c r="AJ344" t="s">
        <v>2882</v>
      </c>
    </row>
    <row r="345" spans="1:36" ht="17.25" hidden="1" customHeight="1" x14ac:dyDescent="0.2">
      <c r="A345" s="4" t="s">
        <v>2899</v>
      </c>
      <c r="B345" t="s">
        <v>2822</v>
      </c>
      <c r="C345" t="s">
        <v>2900</v>
      </c>
      <c r="D345" t="s">
        <v>2901</v>
      </c>
      <c r="E345" t="s">
        <v>40</v>
      </c>
      <c r="F345" t="s">
        <v>41</v>
      </c>
      <c r="G345" s="5">
        <v>450</v>
      </c>
      <c r="H345" t="s">
        <v>42</v>
      </c>
      <c r="I345" t="s">
        <v>43</v>
      </c>
      <c r="J345" t="s">
        <v>45</v>
      </c>
      <c r="K345" t="s">
        <v>45</v>
      </c>
      <c r="L345" t="s">
        <v>45</v>
      </c>
      <c r="N345" s="6">
        <v>2022</v>
      </c>
      <c r="R345" s="7">
        <v>36.800379999999997</v>
      </c>
      <c r="S345" s="7">
        <v>10.284872999999999</v>
      </c>
      <c r="T345" t="s">
        <v>46</v>
      </c>
      <c r="U345" t="s">
        <v>2886</v>
      </c>
      <c r="X345" t="s">
        <v>2887</v>
      </c>
      <c r="Y345" t="s">
        <v>49</v>
      </c>
      <c r="Z345" t="s">
        <v>50</v>
      </c>
      <c r="AD345" t="s">
        <v>52</v>
      </c>
      <c r="AF345" t="s">
        <v>52</v>
      </c>
      <c r="AG345" t="s">
        <v>2889</v>
      </c>
      <c r="AH345" s="8" t="s">
        <v>2902</v>
      </c>
      <c r="AI345" t="s">
        <v>2903</v>
      </c>
      <c r="AJ345" t="s">
        <v>2904</v>
      </c>
    </row>
    <row r="346" spans="1:36" ht="17.25" hidden="1" customHeight="1" x14ac:dyDescent="0.2">
      <c r="A346" s="4" t="s">
        <v>2914</v>
      </c>
      <c r="B346" t="s">
        <v>2822</v>
      </c>
      <c r="C346" t="s">
        <v>2915</v>
      </c>
      <c r="D346" t="s">
        <v>2916</v>
      </c>
      <c r="E346" t="s">
        <v>40</v>
      </c>
      <c r="F346" t="s">
        <v>86</v>
      </c>
      <c r="G346" s="5">
        <v>450</v>
      </c>
      <c r="H346" t="s">
        <v>486</v>
      </c>
      <c r="I346" t="s">
        <v>43</v>
      </c>
      <c r="J346" t="s">
        <v>45</v>
      </c>
      <c r="K346" t="s">
        <v>45</v>
      </c>
      <c r="L346" t="s">
        <v>45</v>
      </c>
      <c r="N346" s="6">
        <v>2022</v>
      </c>
      <c r="R346" s="7">
        <v>34.298465</v>
      </c>
      <c r="S346" s="7">
        <v>10.066314</v>
      </c>
      <c r="T346" t="s">
        <v>504</v>
      </c>
      <c r="U346" t="s">
        <v>2917</v>
      </c>
      <c r="X346" t="s">
        <v>2918</v>
      </c>
      <c r="Y346" t="s">
        <v>49</v>
      </c>
      <c r="Z346" t="s">
        <v>50</v>
      </c>
      <c r="AD346" t="s">
        <v>52</v>
      </c>
      <c r="AF346" t="s">
        <v>52</v>
      </c>
      <c r="AI346" t="s">
        <v>2919</v>
      </c>
      <c r="AJ346" t="s">
        <v>2920</v>
      </c>
    </row>
    <row r="347" spans="1:36" ht="17.25" hidden="1" customHeight="1" x14ac:dyDescent="0.2">
      <c r="A347" s="4" t="s">
        <v>2921</v>
      </c>
      <c r="B347" t="s">
        <v>2822</v>
      </c>
      <c r="C347" t="s">
        <v>2922</v>
      </c>
      <c r="D347" t="s">
        <v>2923</v>
      </c>
      <c r="E347" t="s">
        <v>40</v>
      </c>
      <c r="F347" t="s">
        <v>86</v>
      </c>
      <c r="G347" s="5">
        <v>450</v>
      </c>
      <c r="H347" t="s">
        <v>486</v>
      </c>
      <c r="I347" t="s">
        <v>43</v>
      </c>
      <c r="J347" t="s">
        <v>45</v>
      </c>
      <c r="K347" t="s">
        <v>45</v>
      </c>
      <c r="L347" t="s">
        <v>45</v>
      </c>
      <c r="N347" s="6">
        <v>2025</v>
      </c>
      <c r="R347" s="7">
        <v>34.298465</v>
      </c>
      <c r="S347" s="7">
        <v>10.066314</v>
      </c>
      <c r="T347" t="s">
        <v>504</v>
      </c>
      <c r="U347" t="s">
        <v>2917</v>
      </c>
      <c r="X347" t="s">
        <v>2918</v>
      </c>
      <c r="Y347" t="s">
        <v>49</v>
      </c>
      <c r="Z347" t="s">
        <v>50</v>
      </c>
      <c r="AD347" t="s">
        <v>52</v>
      </c>
      <c r="AF347" t="s">
        <v>52</v>
      </c>
      <c r="AI347" t="s">
        <v>2924</v>
      </c>
      <c r="AJ347" t="s">
        <v>2925</v>
      </c>
    </row>
    <row r="348" spans="1:36" ht="17.25" hidden="1" customHeight="1" x14ac:dyDescent="0.2">
      <c r="A348" s="4" t="s">
        <v>2944</v>
      </c>
      <c r="B348" t="s">
        <v>2822</v>
      </c>
      <c r="C348" t="s">
        <v>2945</v>
      </c>
      <c r="D348" t="s">
        <v>2946</v>
      </c>
      <c r="E348" t="s">
        <v>40</v>
      </c>
      <c r="F348" t="s">
        <v>86</v>
      </c>
      <c r="G348" s="5">
        <v>424</v>
      </c>
      <c r="H348" t="s">
        <v>42</v>
      </c>
      <c r="I348" t="s">
        <v>43</v>
      </c>
      <c r="J348" t="s">
        <v>45</v>
      </c>
      <c r="K348" t="s">
        <v>45</v>
      </c>
      <c r="L348" t="s">
        <v>45</v>
      </c>
      <c r="N348" s="6">
        <v>2014</v>
      </c>
      <c r="R348" s="7">
        <v>35.785913000000001</v>
      </c>
      <c r="S348" s="7">
        <v>10.677649000000001</v>
      </c>
      <c r="T348" t="s">
        <v>46</v>
      </c>
      <c r="U348" t="s">
        <v>2929</v>
      </c>
      <c r="X348" t="s">
        <v>2929</v>
      </c>
      <c r="Y348" t="s">
        <v>49</v>
      </c>
      <c r="Z348" t="s">
        <v>50</v>
      </c>
      <c r="AA348" t="s">
        <v>2947</v>
      </c>
      <c r="AC348" t="s">
        <v>2948</v>
      </c>
      <c r="AD348" t="s">
        <v>52</v>
      </c>
      <c r="AF348" t="s">
        <v>52</v>
      </c>
      <c r="AG348" t="s">
        <v>2932</v>
      </c>
      <c r="AH348" s="8">
        <v>1216154</v>
      </c>
      <c r="AI348" t="s">
        <v>2949</v>
      </c>
      <c r="AJ348" t="s">
        <v>2950</v>
      </c>
    </row>
    <row r="349" spans="1:36" ht="17.25" hidden="1" customHeight="1" x14ac:dyDescent="0.2">
      <c r="A349" s="4" t="s">
        <v>2951</v>
      </c>
      <c r="B349" t="s">
        <v>2822</v>
      </c>
      <c r="C349" t="s">
        <v>2952</v>
      </c>
      <c r="D349" t="s">
        <v>2953</v>
      </c>
      <c r="E349" t="s">
        <v>40</v>
      </c>
      <c r="F349" t="s">
        <v>86</v>
      </c>
      <c r="G349" s="5">
        <v>424</v>
      </c>
      <c r="H349" t="s">
        <v>42</v>
      </c>
      <c r="I349" t="s">
        <v>43</v>
      </c>
      <c r="J349" t="s">
        <v>45</v>
      </c>
      <c r="K349" t="s">
        <v>45</v>
      </c>
      <c r="L349" t="s">
        <v>45</v>
      </c>
      <c r="N349" s="6">
        <v>2015</v>
      </c>
      <c r="R349" s="7">
        <v>35.787694999999999</v>
      </c>
      <c r="S349" s="7">
        <v>10.675387000000001</v>
      </c>
      <c r="T349" t="s">
        <v>46</v>
      </c>
      <c r="U349" t="s">
        <v>2929</v>
      </c>
      <c r="X349" t="s">
        <v>2929</v>
      </c>
      <c r="Y349" t="s">
        <v>49</v>
      </c>
      <c r="Z349" t="s">
        <v>50</v>
      </c>
      <c r="AA349" t="s">
        <v>2954</v>
      </c>
      <c r="AC349" t="s">
        <v>2955</v>
      </c>
      <c r="AD349" t="s">
        <v>52</v>
      </c>
      <c r="AF349" t="s">
        <v>52</v>
      </c>
      <c r="AG349" t="s">
        <v>2932</v>
      </c>
      <c r="AH349" s="8">
        <v>1250293</v>
      </c>
      <c r="AI349" t="s">
        <v>2956</v>
      </c>
      <c r="AJ349" t="s">
        <v>2957</v>
      </c>
    </row>
    <row r="350" spans="1:36" ht="17.25" hidden="1" customHeight="1" x14ac:dyDescent="0.2">
      <c r="A350" s="4" t="s">
        <v>2968</v>
      </c>
      <c r="B350" t="s">
        <v>2969</v>
      </c>
      <c r="C350" t="s">
        <v>2970</v>
      </c>
      <c r="D350" t="s">
        <v>2971</v>
      </c>
      <c r="E350" t="s">
        <v>40</v>
      </c>
      <c r="F350" t="s">
        <v>2972</v>
      </c>
      <c r="G350" s="5">
        <v>72</v>
      </c>
      <c r="H350" t="s">
        <v>42</v>
      </c>
      <c r="I350" t="s">
        <v>528</v>
      </c>
      <c r="J350" t="s">
        <v>45</v>
      </c>
      <c r="K350" t="s">
        <v>45</v>
      </c>
      <c r="L350" t="s">
        <v>45</v>
      </c>
      <c r="N350" s="6">
        <v>2017</v>
      </c>
      <c r="R350" s="7">
        <v>27.150839999999999</v>
      </c>
      <c r="S350" s="7">
        <v>-13.199590000000001</v>
      </c>
      <c r="T350" t="s">
        <v>504</v>
      </c>
      <c r="U350" t="s">
        <v>2973</v>
      </c>
      <c r="X350" t="s">
        <v>2969</v>
      </c>
      <c r="Y350" t="s">
        <v>49</v>
      </c>
      <c r="Z350" t="s">
        <v>50</v>
      </c>
      <c r="AI350" t="s">
        <v>2974</v>
      </c>
      <c r="AJ350" t="s">
        <v>2975</v>
      </c>
    </row>
    <row r="351" spans="1:36" ht="17.25" hidden="1" customHeight="1" x14ac:dyDescent="0.2">
      <c r="A351" s="4" t="s">
        <v>3000</v>
      </c>
      <c r="B351" t="s">
        <v>2985</v>
      </c>
      <c r="C351" t="s">
        <v>3001</v>
      </c>
      <c r="E351" t="s">
        <v>40</v>
      </c>
      <c r="F351" t="s">
        <v>3002</v>
      </c>
      <c r="G351" s="5">
        <v>400</v>
      </c>
      <c r="H351" t="s">
        <v>558</v>
      </c>
      <c r="I351" t="s">
        <v>45</v>
      </c>
      <c r="J351" t="s">
        <v>45</v>
      </c>
      <c r="K351" t="s">
        <v>45</v>
      </c>
      <c r="L351" t="s">
        <v>45</v>
      </c>
      <c r="N351" s="6">
        <v>2024</v>
      </c>
      <c r="R351" s="7">
        <v>-18.930563118933399</v>
      </c>
      <c r="S351" s="7">
        <v>27.759704491479901</v>
      </c>
      <c r="T351" t="s">
        <v>504</v>
      </c>
      <c r="U351" t="s">
        <v>3003</v>
      </c>
      <c r="X351" t="s">
        <v>3004</v>
      </c>
      <c r="Y351" t="s">
        <v>49</v>
      </c>
      <c r="Z351" t="s">
        <v>489</v>
      </c>
      <c r="AI351" t="s">
        <v>3005</v>
      </c>
      <c r="AJ351" t="s">
        <v>3006</v>
      </c>
    </row>
    <row r="352" spans="1:36" ht="17.25" hidden="1" customHeight="1" x14ac:dyDescent="0.2">
      <c r="A352" s="4" t="s">
        <v>3007</v>
      </c>
      <c r="B352" t="s">
        <v>3008</v>
      </c>
      <c r="C352" t="s">
        <v>3009</v>
      </c>
      <c r="E352" t="s">
        <v>40</v>
      </c>
      <c r="F352" t="s">
        <v>617</v>
      </c>
      <c r="G352" s="5">
        <v>46</v>
      </c>
      <c r="H352" t="s">
        <v>139</v>
      </c>
      <c r="I352" t="s">
        <v>528</v>
      </c>
      <c r="J352" t="s">
        <v>45</v>
      </c>
      <c r="K352" t="s">
        <v>45</v>
      </c>
      <c r="L352" t="s">
        <v>45</v>
      </c>
      <c r="M352" t="s">
        <v>559</v>
      </c>
      <c r="N352" s="6">
        <v>2023</v>
      </c>
      <c r="Q352" t="s">
        <v>3010</v>
      </c>
      <c r="R352" s="7">
        <v>17.128033688561999</v>
      </c>
      <c r="S352" s="7">
        <v>-61.755707342763898</v>
      </c>
      <c r="T352" t="s">
        <v>504</v>
      </c>
      <c r="U352" t="s">
        <v>3011</v>
      </c>
      <c r="X352" t="s">
        <v>3008</v>
      </c>
      <c r="Y352" t="s">
        <v>3012</v>
      </c>
      <c r="Z352" t="s">
        <v>3013</v>
      </c>
      <c r="AI352" t="s">
        <v>3014</v>
      </c>
      <c r="AJ352" t="s">
        <v>3015</v>
      </c>
    </row>
    <row r="353" spans="1:36" ht="17.25" hidden="1" customHeight="1" x14ac:dyDescent="0.2">
      <c r="A353" s="4" t="s">
        <v>3016</v>
      </c>
      <c r="B353" t="s">
        <v>3017</v>
      </c>
      <c r="C353" t="s">
        <v>3018</v>
      </c>
      <c r="D353" t="s">
        <v>3019</v>
      </c>
      <c r="E353" t="s">
        <v>3020</v>
      </c>
      <c r="F353" t="s">
        <v>41</v>
      </c>
      <c r="G353" s="5">
        <v>51</v>
      </c>
      <c r="H353" t="s">
        <v>42</v>
      </c>
      <c r="I353" t="s">
        <v>65</v>
      </c>
      <c r="J353" t="s">
        <v>45</v>
      </c>
      <c r="K353" t="s">
        <v>45</v>
      </c>
      <c r="L353" t="s">
        <v>45</v>
      </c>
      <c r="M353" t="s">
        <v>559</v>
      </c>
      <c r="N353" s="24">
        <v>2017</v>
      </c>
      <c r="Q353" t="s">
        <v>3021</v>
      </c>
      <c r="R353" s="7">
        <v>-38.049647580359697</v>
      </c>
      <c r="S353" s="7">
        <v>-57.545526734106801</v>
      </c>
      <c r="T353" t="s">
        <v>46</v>
      </c>
      <c r="U353" t="s">
        <v>3022</v>
      </c>
      <c r="X353" t="s">
        <v>3023</v>
      </c>
      <c r="Y353" t="s">
        <v>3012</v>
      </c>
      <c r="Z353" t="s">
        <v>3013</v>
      </c>
      <c r="AG353" t="s">
        <v>3024</v>
      </c>
      <c r="AH353" s="24">
        <v>1284413</v>
      </c>
      <c r="AI353" t="s">
        <v>3025</v>
      </c>
      <c r="AJ353" t="s">
        <v>3026</v>
      </c>
    </row>
    <row r="354" spans="1:36" ht="17.25" hidden="1" customHeight="1" x14ac:dyDescent="0.2">
      <c r="A354" s="4" t="s">
        <v>3016</v>
      </c>
      <c r="B354" t="s">
        <v>3017</v>
      </c>
      <c r="C354" t="s">
        <v>3018</v>
      </c>
      <c r="D354" t="s">
        <v>3019</v>
      </c>
      <c r="E354" t="s">
        <v>3027</v>
      </c>
      <c r="F354" t="s">
        <v>41</v>
      </c>
      <c r="G354" s="5">
        <v>51</v>
      </c>
      <c r="H354" t="s">
        <v>42</v>
      </c>
      <c r="I354" t="s">
        <v>65</v>
      </c>
      <c r="J354" t="s">
        <v>45</v>
      </c>
      <c r="K354" t="s">
        <v>45</v>
      </c>
      <c r="L354" t="s">
        <v>45</v>
      </c>
      <c r="M354" t="s">
        <v>559</v>
      </c>
      <c r="N354" s="24">
        <v>2017</v>
      </c>
      <c r="Q354" t="s">
        <v>3021</v>
      </c>
      <c r="R354" s="7">
        <v>-38.049647580359697</v>
      </c>
      <c r="S354" s="7">
        <v>-57.545526734106801</v>
      </c>
      <c r="T354" t="s">
        <v>46</v>
      </c>
      <c r="U354" t="s">
        <v>3022</v>
      </c>
      <c r="X354" t="s">
        <v>3023</v>
      </c>
      <c r="Y354" t="s">
        <v>3012</v>
      </c>
      <c r="Z354" t="s">
        <v>3013</v>
      </c>
      <c r="AG354" t="s">
        <v>3024</v>
      </c>
      <c r="AH354" s="24">
        <v>1284414</v>
      </c>
      <c r="AI354" t="s">
        <v>3025</v>
      </c>
      <c r="AJ354" t="s">
        <v>3028</v>
      </c>
    </row>
    <row r="355" spans="1:36" ht="17.25" hidden="1" customHeight="1" x14ac:dyDescent="0.2">
      <c r="A355" s="4" t="s">
        <v>3073</v>
      </c>
      <c r="B355" t="s">
        <v>3017</v>
      </c>
      <c r="C355" t="s">
        <v>3074</v>
      </c>
      <c r="D355" t="s">
        <v>3075</v>
      </c>
      <c r="E355" t="s">
        <v>3076</v>
      </c>
      <c r="F355" t="s">
        <v>86</v>
      </c>
      <c r="G355" s="5">
        <v>54</v>
      </c>
      <c r="H355" t="s">
        <v>139</v>
      </c>
      <c r="I355" t="s">
        <v>65</v>
      </c>
      <c r="J355" t="s">
        <v>44</v>
      </c>
      <c r="K355" t="s">
        <v>45</v>
      </c>
      <c r="L355" t="s">
        <v>45</v>
      </c>
      <c r="M355" t="s">
        <v>559</v>
      </c>
      <c r="N355" s="24">
        <v>2024</v>
      </c>
      <c r="Q355" t="s">
        <v>3077</v>
      </c>
      <c r="R355" s="7">
        <v>-33.12153</v>
      </c>
      <c r="S355" s="7">
        <v>-60.5231724</v>
      </c>
      <c r="T355" t="s">
        <v>504</v>
      </c>
      <c r="U355" t="s">
        <v>3078</v>
      </c>
      <c r="X355" t="s">
        <v>3079</v>
      </c>
      <c r="Y355" t="s">
        <v>3012</v>
      </c>
      <c r="Z355" t="s">
        <v>3013</v>
      </c>
      <c r="AG355" t="s">
        <v>3080</v>
      </c>
      <c r="AH355" s="8">
        <v>1292330</v>
      </c>
      <c r="AI355" t="s">
        <v>3081</v>
      </c>
      <c r="AJ355" t="s">
        <v>3082</v>
      </c>
    </row>
    <row r="356" spans="1:36" ht="17.25" hidden="1" customHeight="1" x14ac:dyDescent="0.2">
      <c r="A356" s="4" t="s">
        <v>3073</v>
      </c>
      <c r="B356" t="s">
        <v>3017</v>
      </c>
      <c r="C356" t="s">
        <v>3074</v>
      </c>
      <c r="D356" t="s">
        <v>3075</v>
      </c>
      <c r="E356" t="s">
        <v>3083</v>
      </c>
      <c r="F356" t="s">
        <v>86</v>
      </c>
      <c r="G356" s="5">
        <v>54</v>
      </c>
      <c r="H356" t="s">
        <v>139</v>
      </c>
      <c r="I356" t="s">
        <v>65</v>
      </c>
      <c r="J356" t="s">
        <v>44</v>
      </c>
      <c r="K356" t="s">
        <v>45</v>
      </c>
      <c r="L356" t="s">
        <v>45</v>
      </c>
      <c r="M356" t="s">
        <v>559</v>
      </c>
      <c r="N356" s="24">
        <v>2024</v>
      </c>
      <c r="Q356" t="s">
        <v>3077</v>
      </c>
      <c r="R356" s="7">
        <v>-33.12153</v>
      </c>
      <c r="S356" s="7">
        <v>-60.5231724</v>
      </c>
      <c r="T356" t="s">
        <v>504</v>
      </c>
      <c r="U356" t="s">
        <v>3078</v>
      </c>
      <c r="X356" t="s">
        <v>3079</v>
      </c>
      <c r="Y356" t="s">
        <v>3012</v>
      </c>
      <c r="Z356" t="s">
        <v>3013</v>
      </c>
      <c r="AG356" t="s">
        <v>3080</v>
      </c>
      <c r="AH356" s="8">
        <v>1313571</v>
      </c>
      <c r="AI356" t="s">
        <v>3081</v>
      </c>
      <c r="AJ356" t="s">
        <v>3084</v>
      </c>
    </row>
    <row r="357" spans="1:36" ht="17.25" hidden="1" customHeight="1" x14ac:dyDescent="0.2">
      <c r="A357" s="4" t="s">
        <v>3073</v>
      </c>
      <c r="B357" t="s">
        <v>3017</v>
      </c>
      <c r="C357" t="s">
        <v>3074</v>
      </c>
      <c r="D357" t="s">
        <v>3075</v>
      </c>
      <c r="E357" t="s">
        <v>3085</v>
      </c>
      <c r="F357" t="s">
        <v>86</v>
      </c>
      <c r="G357" s="5">
        <v>25</v>
      </c>
      <c r="H357" t="s">
        <v>139</v>
      </c>
      <c r="I357" t="s">
        <v>240</v>
      </c>
      <c r="J357" t="s">
        <v>44</v>
      </c>
      <c r="K357" t="s">
        <v>45</v>
      </c>
      <c r="L357" t="s">
        <v>45</v>
      </c>
      <c r="M357" t="s">
        <v>559</v>
      </c>
      <c r="N357" s="6">
        <v>2024</v>
      </c>
      <c r="Q357" t="s">
        <v>3077</v>
      </c>
      <c r="R357" s="7">
        <v>-33.12153</v>
      </c>
      <c r="S357" s="7">
        <v>-60.5231724</v>
      </c>
      <c r="T357" t="s">
        <v>504</v>
      </c>
      <c r="U357" t="s">
        <v>3078</v>
      </c>
      <c r="X357" t="s">
        <v>3079</v>
      </c>
      <c r="Y357" t="s">
        <v>3012</v>
      </c>
      <c r="Z357" t="s">
        <v>3013</v>
      </c>
      <c r="AG357" t="s">
        <v>3080</v>
      </c>
      <c r="AH357" s="8">
        <v>1313572</v>
      </c>
      <c r="AI357" t="s">
        <v>3081</v>
      </c>
      <c r="AJ357" t="s">
        <v>3086</v>
      </c>
    </row>
    <row r="358" spans="1:36" ht="17.25" hidden="1" customHeight="1" x14ac:dyDescent="0.2">
      <c r="A358" s="4" t="s">
        <v>3087</v>
      </c>
      <c r="B358" t="s">
        <v>3017</v>
      </c>
      <c r="C358" t="s">
        <v>3088</v>
      </c>
      <c r="D358" t="s">
        <v>3089</v>
      </c>
      <c r="E358" t="s">
        <v>43</v>
      </c>
      <c r="F358" t="s">
        <v>86</v>
      </c>
      <c r="G358" s="5">
        <v>250</v>
      </c>
      <c r="H358" t="s">
        <v>42</v>
      </c>
      <c r="I358" t="s">
        <v>43</v>
      </c>
      <c r="J358" t="s">
        <v>45</v>
      </c>
      <c r="K358" t="s">
        <v>45</v>
      </c>
      <c r="L358" t="s">
        <v>45</v>
      </c>
      <c r="M358" t="s">
        <v>559</v>
      </c>
      <c r="N358" s="6">
        <v>2020</v>
      </c>
      <c r="Q358" t="s">
        <v>3090</v>
      </c>
      <c r="R358" s="7">
        <v>-37.547725300000003</v>
      </c>
      <c r="S358" s="7">
        <v>-59.455135400000003</v>
      </c>
      <c r="T358" t="s">
        <v>46</v>
      </c>
      <c r="U358" t="s">
        <v>3091</v>
      </c>
      <c r="X358" t="s">
        <v>3023</v>
      </c>
      <c r="Y358" t="s">
        <v>3012</v>
      </c>
      <c r="Z358" t="s">
        <v>3013</v>
      </c>
      <c r="AG358" t="s">
        <v>3092</v>
      </c>
      <c r="AH358" s="8" t="s">
        <v>3093</v>
      </c>
      <c r="AI358" t="s">
        <v>3094</v>
      </c>
      <c r="AJ358" t="s">
        <v>3095</v>
      </c>
    </row>
    <row r="359" spans="1:36" ht="17.25" hidden="1" customHeight="1" x14ac:dyDescent="0.2">
      <c r="A359" s="4" t="s">
        <v>3118</v>
      </c>
      <c r="B359" t="s">
        <v>3017</v>
      </c>
      <c r="C359" t="s">
        <v>3119</v>
      </c>
      <c r="D359" t="s">
        <v>3120</v>
      </c>
      <c r="E359" t="s">
        <v>40</v>
      </c>
      <c r="F359" t="s">
        <v>3121</v>
      </c>
      <c r="G359" s="5">
        <v>65</v>
      </c>
      <c r="H359" t="s">
        <v>42</v>
      </c>
      <c r="I359" t="s">
        <v>528</v>
      </c>
      <c r="J359" t="s">
        <v>45</v>
      </c>
      <c r="K359" t="s">
        <v>45</v>
      </c>
      <c r="L359" t="s">
        <v>45</v>
      </c>
      <c r="M359" t="s">
        <v>559</v>
      </c>
      <c r="N359" s="6">
        <v>2017</v>
      </c>
      <c r="Q359" t="s">
        <v>3122</v>
      </c>
      <c r="R359" s="7">
        <v>-32.781844999999997</v>
      </c>
      <c r="S359" s="7">
        <v>-61.418439999999997</v>
      </c>
      <c r="T359" t="s">
        <v>46</v>
      </c>
      <c r="U359" t="s">
        <v>3123</v>
      </c>
      <c r="X359" t="s">
        <v>3079</v>
      </c>
      <c r="Y359" t="s">
        <v>3012</v>
      </c>
      <c r="Z359" t="s">
        <v>3013</v>
      </c>
      <c r="AG359" t="s">
        <v>3124</v>
      </c>
      <c r="AH359" s="24">
        <v>1297256</v>
      </c>
      <c r="AI359" t="s">
        <v>3125</v>
      </c>
      <c r="AJ359" t="s">
        <v>3126</v>
      </c>
    </row>
    <row r="360" spans="1:36" ht="17.25" hidden="1" customHeight="1" x14ac:dyDescent="0.2">
      <c r="A360" s="4" t="s">
        <v>3127</v>
      </c>
      <c r="B360" t="s">
        <v>3017</v>
      </c>
      <c r="C360" t="s">
        <v>3128</v>
      </c>
      <c r="D360" t="s">
        <v>3129</v>
      </c>
      <c r="E360" t="s">
        <v>40</v>
      </c>
      <c r="F360" t="s">
        <v>86</v>
      </c>
      <c r="G360" s="5">
        <v>160</v>
      </c>
      <c r="H360" t="s">
        <v>42</v>
      </c>
      <c r="I360" t="s">
        <v>43</v>
      </c>
      <c r="J360" t="s">
        <v>45</v>
      </c>
      <c r="K360" t="s">
        <v>45</v>
      </c>
      <c r="L360" t="s">
        <v>45</v>
      </c>
      <c r="M360" t="s">
        <v>559</v>
      </c>
      <c r="N360" s="24">
        <v>2017</v>
      </c>
      <c r="Q360" t="s">
        <v>3130</v>
      </c>
      <c r="R360" s="7">
        <v>-45.763019999999997</v>
      </c>
      <c r="S360" s="7">
        <v>-68.297973999999996</v>
      </c>
      <c r="T360" t="s">
        <v>504</v>
      </c>
      <c r="U360" t="s">
        <v>3131</v>
      </c>
      <c r="X360" t="s">
        <v>3055</v>
      </c>
      <c r="Y360" t="s">
        <v>3012</v>
      </c>
      <c r="Z360" t="s">
        <v>3013</v>
      </c>
      <c r="AG360" t="s">
        <v>3132</v>
      </c>
      <c r="AH360" s="8" t="s">
        <v>3133</v>
      </c>
      <c r="AI360" t="s">
        <v>3134</v>
      </c>
      <c r="AJ360" t="s">
        <v>3135</v>
      </c>
    </row>
    <row r="361" spans="1:36" ht="17.25" hidden="1" customHeight="1" x14ac:dyDescent="0.2">
      <c r="A361" s="4" t="s">
        <v>3171</v>
      </c>
      <c r="B361" t="s">
        <v>3017</v>
      </c>
      <c r="C361" t="s">
        <v>3172</v>
      </c>
      <c r="D361" t="s">
        <v>3173</v>
      </c>
      <c r="E361" t="s">
        <v>3181</v>
      </c>
      <c r="F361" t="s">
        <v>86</v>
      </c>
      <c r="G361" s="5">
        <v>50</v>
      </c>
      <c r="H361" t="s">
        <v>139</v>
      </c>
      <c r="I361" t="s">
        <v>65</v>
      </c>
      <c r="J361" t="s">
        <v>45</v>
      </c>
      <c r="K361" t="s">
        <v>45</v>
      </c>
      <c r="L361" t="s">
        <v>45</v>
      </c>
      <c r="M361" t="s">
        <v>559</v>
      </c>
      <c r="N361" s="24">
        <v>2023</v>
      </c>
      <c r="Q361" t="s">
        <v>3174</v>
      </c>
      <c r="R361" s="7">
        <v>-34.652900000000002</v>
      </c>
      <c r="S361" s="7">
        <v>-58.341900000000003</v>
      </c>
      <c r="T361" t="s">
        <v>46</v>
      </c>
      <c r="U361" t="s">
        <v>3175</v>
      </c>
      <c r="W361" t="s">
        <v>3176</v>
      </c>
      <c r="X361" t="s">
        <v>3023</v>
      </c>
      <c r="Y361" t="s">
        <v>3012</v>
      </c>
      <c r="Z361" t="s">
        <v>3013</v>
      </c>
      <c r="AG361" t="s">
        <v>3177</v>
      </c>
      <c r="AH361" s="8" t="s">
        <v>45</v>
      </c>
      <c r="AI361" t="s">
        <v>3179</v>
      </c>
      <c r="AJ361" t="s">
        <v>3182</v>
      </c>
    </row>
    <row r="362" spans="1:36" ht="17.25" hidden="1" customHeight="1" x14ac:dyDescent="0.2">
      <c r="A362" s="4" t="s">
        <v>3171</v>
      </c>
      <c r="B362" t="s">
        <v>3017</v>
      </c>
      <c r="C362" t="s">
        <v>3172</v>
      </c>
      <c r="D362" t="s">
        <v>3173</v>
      </c>
      <c r="E362" t="s">
        <v>3183</v>
      </c>
      <c r="F362" t="s">
        <v>86</v>
      </c>
      <c r="G362" s="5">
        <v>50</v>
      </c>
      <c r="H362" t="s">
        <v>139</v>
      </c>
      <c r="I362" t="s">
        <v>65</v>
      </c>
      <c r="J362" t="s">
        <v>45</v>
      </c>
      <c r="K362" t="s">
        <v>45</v>
      </c>
      <c r="L362" t="s">
        <v>45</v>
      </c>
      <c r="M362" t="s">
        <v>559</v>
      </c>
      <c r="N362" s="24">
        <v>2023</v>
      </c>
      <c r="Q362" t="s">
        <v>3174</v>
      </c>
      <c r="R362" s="7">
        <v>-34.652900000000002</v>
      </c>
      <c r="S362" s="7">
        <v>-58.341900000000003</v>
      </c>
      <c r="T362" t="s">
        <v>46</v>
      </c>
      <c r="U362" t="s">
        <v>3175</v>
      </c>
      <c r="W362" t="s">
        <v>3176</v>
      </c>
      <c r="X362" t="s">
        <v>3023</v>
      </c>
      <c r="Y362" t="s">
        <v>3012</v>
      </c>
      <c r="Z362" t="s">
        <v>3013</v>
      </c>
      <c r="AG362" t="s">
        <v>3177</v>
      </c>
      <c r="AH362" s="8" t="s">
        <v>45</v>
      </c>
      <c r="AI362" t="s">
        <v>3179</v>
      </c>
      <c r="AJ362" t="s">
        <v>3184</v>
      </c>
    </row>
    <row r="363" spans="1:36" ht="17.25" hidden="1" customHeight="1" x14ac:dyDescent="0.2">
      <c r="A363" s="4" t="s">
        <v>3195</v>
      </c>
      <c r="B363" t="s">
        <v>3017</v>
      </c>
      <c r="C363" t="s">
        <v>3196</v>
      </c>
      <c r="D363" t="s">
        <v>3197</v>
      </c>
      <c r="E363" t="s">
        <v>3198</v>
      </c>
      <c r="F363" t="s">
        <v>64</v>
      </c>
      <c r="G363" s="5">
        <v>827</v>
      </c>
      <c r="H363" t="s">
        <v>42</v>
      </c>
      <c r="I363" t="s">
        <v>43</v>
      </c>
      <c r="J363" t="s">
        <v>45</v>
      </c>
      <c r="K363" t="s">
        <v>45</v>
      </c>
      <c r="L363" t="s">
        <v>45</v>
      </c>
      <c r="M363" t="s">
        <v>559</v>
      </c>
      <c r="N363" s="6">
        <v>2023</v>
      </c>
      <c r="Q363" t="s">
        <v>3199</v>
      </c>
      <c r="R363" s="7">
        <v>-34.858612999999998</v>
      </c>
      <c r="S363" s="7">
        <v>-57.952353000000002</v>
      </c>
      <c r="T363" t="s">
        <v>46</v>
      </c>
      <c r="U363" t="s">
        <v>3200</v>
      </c>
      <c r="W363" t="s">
        <v>3201</v>
      </c>
      <c r="X363" t="s">
        <v>3023</v>
      </c>
      <c r="Y363" t="s">
        <v>3012</v>
      </c>
      <c r="Z363" t="s">
        <v>3013</v>
      </c>
      <c r="AG363" t="s">
        <v>3202</v>
      </c>
      <c r="AH363" s="8" t="s">
        <v>3203</v>
      </c>
      <c r="AI363" t="s">
        <v>3204</v>
      </c>
      <c r="AJ363" t="s">
        <v>3205</v>
      </c>
    </row>
    <row r="364" spans="1:36" ht="17.25" hidden="1" customHeight="1" x14ac:dyDescent="0.2">
      <c r="A364" s="4" t="s">
        <v>3206</v>
      </c>
      <c r="B364" t="s">
        <v>3017</v>
      </c>
      <c r="C364" t="s">
        <v>3207</v>
      </c>
      <c r="D364" t="s">
        <v>3208</v>
      </c>
      <c r="E364" t="s">
        <v>3076</v>
      </c>
      <c r="F364" t="s">
        <v>86</v>
      </c>
      <c r="G364" s="5">
        <v>50</v>
      </c>
      <c r="H364" t="s">
        <v>42</v>
      </c>
      <c r="I364" t="s">
        <v>65</v>
      </c>
      <c r="J364" t="s">
        <v>45</v>
      </c>
      <c r="K364" t="s">
        <v>45</v>
      </c>
      <c r="L364" t="s">
        <v>45</v>
      </c>
      <c r="M364" t="s">
        <v>559</v>
      </c>
      <c r="N364" s="6">
        <v>2017</v>
      </c>
      <c r="Q364" t="s">
        <v>3209</v>
      </c>
      <c r="R364" s="7">
        <v>-34.903289000000001</v>
      </c>
      <c r="S364" s="7">
        <v>-58.616194</v>
      </c>
      <c r="T364" t="s">
        <v>46</v>
      </c>
      <c r="U364" t="s">
        <v>3210</v>
      </c>
      <c r="X364" t="s">
        <v>3023</v>
      </c>
      <c r="Y364" t="s">
        <v>3012</v>
      </c>
      <c r="Z364" t="s">
        <v>3013</v>
      </c>
      <c r="AG364" t="s">
        <v>3211</v>
      </c>
      <c r="AH364" s="8">
        <v>1281718</v>
      </c>
      <c r="AI364" t="s">
        <v>3212</v>
      </c>
      <c r="AJ364" t="s">
        <v>3213</v>
      </c>
    </row>
    <row r="365" spans="1:36" ht="17.25" hidden="1" customHeight="1" x14ac:dyDescent="0.2">
      <c r="A365" s="4" t="s">
        <v>3206</v>
      </c>
      <c r="B365" t="s">
        <v>3017</v>
      </c>
      <c r="C365" t="s">
        <v>3207</v>
      </c>
      <c r="D365" t="s">
        <v>3208</v>
      </c>
      <c r="E365" t="s">
        <v>3083</v>
      </c>
      <c r="F365" t="s">
        <v>86</v>
      </c>
      <c r="G365" s="5">
        <v>50</v>
      </c>
      <c r="H365" t="s">
        <v>42</v>
      </c>
      <c r="I365" t="s">
        <v>65</v>
      </c>
      <c r="J365" t="s">
        <v>45</v>
      </c>
      <c r="K365" t="s">
        <v>45</v>
      </c>
      <c r="L365" t="s">
        <v>45</v>
      </c>
      <c r="M365" t="s">
        <v>559</v>
      </c>
      <c r="N365" s="6">
        <v>2017</v>
      </c>
      <c r="Q365" t="s">
        <v>3209</v>
      </c>
      <c r="R365" s="7">
        <v>-34.903289000000001</v>
      </c>
      <c r="S365" s="7">
        <v>-58.616194</v>
      </c>
      <c r="T365" t="s">
        <v>46</v>
      </c>
      <c r="U365" t="s">
        <v>3210</v>
      </c>
      <c r="X365" t="s">
        <v>3023</v>
      </c>
      <c r="Y365" t="s">
        <v>3012</v>
      </c>
      <c r="Z365" t="s">
        <v>3013</v>
      </c>
      <c r="AG365" t="s">
        <v>3211</v>
      </c>
      <c r="AH365" s="8">
        <v>1281719</v>
      </c>
      <c r="AI365" t="s">
        <v>3212</v>
      </c>
      <c r="AJ365" t="s">
        <v>3214</v>
      </c>
    </row>
    <row r="366" spans="1:36" ht="17.25" hidden="1" customHeight="1" x14ac:dyDescent="0.2">
      <c r="A366" s="4" t="s">
        <v>3206</v>
      </c>
      <c r="B366" t="s">
        <v>3017</v>
      </c>
      <c r="C366" t="s">
        <v>3207</v>
      </c>
      <c r="D366" t="s">
        <v>3208</v>
      </c>
      <c r="E366" t="s">
        <v>3215</v>
      </c>
      <c r="F366" t="s">
        <v>86</v>
      </c>
      <c r="G366" s="5">
        <v>50</v>
      </c>
      <c r="H366" t="s">
        <v>42</v>
      </c>
      <c r="I366" t="s">
        <v>65</v>
      </c>
      <c r="J366" t="s">
        <v>45</v>
      </c>
      <c r="K366" t="s">
        <v>45</v>
      </c>
      <c r="L366" t="s">
        <v>45</v>
      </c>
      <c r="M366" t="s">
        <v>559</v>
      </c>
      <c r="N366" s="6">
        <v>2018</v>
      </c>
      <c r="Q366" t="s">
        <v>3209</v>
      </c>
      <c r="R366" s="7">
        <v>-34.903289000000001</v>
      </c>
      <c r="S366" s="7">
        <v>-58.616194</v>
      </c>
      <c r="T366" t="s">
        <v>46</v>
      </c>
      <c r="U366" t="s">
        <v>3210</v>
      </c>
      <c r="X366" t="s">
        <v>3023</v>
      </c>
      <c r="Y366" t="s">
        <v>3012</v>
      </c>
      <c r="Z366" t="s">
        <v>3013</v>
      </c>
      <c r="AG366" t="s">
        <v>3211</v>
      </c>
      <c r="AH366" s="8">
        <v>1281720</v>
      </c>
      <c r="AI366" t="s">
        <v>3212</v>
      </c>
      <c r="AJ366" t="s">
        <v>3216</v>
      </c>
    </row>
    <row r="367" spans="1:36" ht="17.25" hidden="1" customHeight="1" x14ac:dyDescent="0.2">
      <c r="A367" s="4" t="s">
        <v>3206</v>
      </c>
      <c r="B367" t="s">
        <v>3017</v>
      </c>
      <c r="C367" t="s">
        <v>3207</v>
      </c>
      <c r="D367" t="s">
        <v>3208</v>
      </c>
      <c r="E367" t="s">
        <v>3217</v>
      </c>
      <c r="F367" t="s">
        <v>86</v>
      </c>
      <c r="G367" s="5">
        <v>50</v>
      </c>
      <c r="H367" t="s">
        <v>139</v>
      </c>
      <c r="I367" t="s">
        <v>65</v>
      </c>
      <c r="J367" t="s">
        <v>45</v>
      </c>
      <c r="K367" t="s">
        <v>45</v>
      </c>
      <c r="L367" t="s">
        <v>45</v>
      </c>
      <c r="M367" t="s">
        <v>559</v>
      </c>
      <c r="N367" s="6">
        <v>2023</v>
      </c>
      <c r="Q367" t="s">
        <v>3209</v>
      </c>
      <c r="R367" s="7">
        <v>-34.903289000000001</v>
      </c>
      <c r="S367" s="7">
        <v>-58.616194</v>
      </c>
      <c r="T367" t="s">
        <v>46</v>
      </c>
      <c r="U367" t="s">
        <v>3210</v>
      </c>
      <c r="X367" t="s">
        <v>3023</v>
      </c>
      <c r="Y367" t="s">
        <v>3012</v>
      </c>
      <c r="Z367" t="s">
        <v>3013</v>
      </c>
      <c r="AG367" t="s">
        <v>3211</v>
      </c>
      <c r="AH367" s="27">
        <v>1312882</v>
      </c>
      <c r="AI367" t="s">
        <v>3212</v>
      </c>
      <c r="AJ367" t="s">
        <v>3218</v>
      </c>
    </row>
    <row r="368" spans="1:36" ht="17.25" hidden="1" customHeight="1" x14ac:dyDescent="0.2">
      <c r="A368" s="4" t="s">
        <v>3206</v>
      </c>
      <c r="B368" t="s">
        <v>3017</v>
      </c>
      <c r="C368" t="s">
        <v>3207</v>
      </c>
      <c r="D368" t="s">
        <v>3208</v>
      </c>
      <c r="E368" t="s">
        <v>3085</v>
      </c>
      <c r="F368" t="s">
        <v>86</v>
      </c>
      <c r="G368" s="5">
        <v>50</v>
      </c>
      <c r="H368" t="s">
        <v>139</v>
      </c>
      <c r="I368" t="s">
        <v>240</v>
      </c>
      <c r="J368" t="s">
        <v>45</v>
      </c>
      <c r="K368" t="s">
        <v>45</v>
      </c>
      <c r="L368" t="s">
        <v>45</v>
      </c>
      <c r="M368" t="s">
        <v>559</v>
      </c>
      <c r="N368" s="6">
        <v>2023</v>
      </c>
      <c r="Q368" t="s">
        <v>3209</v>
      </c>
      <c r="R368" s="7">
        <v>-34.903289000000001</v>
      </c>
      <c r="S368" s="7">
        <v>-58.616194</v>
      </c>
      <c r="T368" t="s">
        <v>46</v>
      </c>
      <c r="U368" t="s">
        <v>3210</v>
      </c>
      <c r="X368" t="s">
        <v>3023</v>
      </c>
      <c r="Y368" t="s">
        <v>3012</v>
      </c>
      <c r="Z368" t="s">
        <v>3013</v>
      </c>
      <c r="AG368" t="s">
        <v>3211</v>
      </c>
      <c r="AH368" s="27">
        <v>1312883</v>
      </c>
      <c r="AI368" t="s">
        <v>3212</v>
      </c>
      <c r="AJ368" t="s">
        <v>3219</v>
      </c>
    </row>
    <row r="369" spans="1:36" ht="17.25" hidden="1" customHeight="1" x14ac:dyDescent="0.2">
      <c r="A369" s="4" t="s">
        <v>3206</v>
      </c>
      <c r="B369" t="s">
        <v>3017</v>
      </c>
      <c r="C369" t="s">
        <v>3207</v>
      </c>
      <c r="D369" t="s">
        <v>3208</v>
      </c>
      <c r="E369" t="s">
        <v>3220</v>
      </c>
      <c r="F369" t="s">
        <v>86</v>
      </c>
      <c r="G369" s="5">
        <v>50</v>
      </c>
      <c r="H369" t="s">
        <v>139</v>
      </c>
      <c r="I369" t="s">
        <v>240</v>
      </c>
      <c r="J369" t="s">
        <v>45</v>
      </c>
      <c r="K369" t="s">
        <v>45</v>
      </c>
      <c r="L369" t="s">
        <v>45</v>
      </c>
      <c r="M369" t="s">
        <v>559</v>
      </c>
      <c r="N369" s="6">
        <v>2023</v>
      </c>
      <c r="Q369" t="s">
        <v>3209</v>
      </c>
      <c r="R369" s="7">
        <v>-34.903289000000001</v>
      </c>
      <c r="S369" s="7">
        <v>-58.616194</v>
      </c>
      <c r="T369" t="s">
        <v>46</v>
      </c>
      <c r="U369" t="s">
        <v>3210</v>
      </c>
      <c r="X369" t="s">
        <v>3023</v>
      </c>
      <c r="Y369" t="s">
        <v>3012</v>
      </c>
      <c r="Z369" t="s">
        <v>3013</v>
      </c>
      <c r="AG369" t="s">
        <v>3211</v>
      </c>
      <c r="AH369" s="27">
        <v>1312884</v>
      </c>
      <c r="AI369" t="s">
        <v>3212</v>
      </c>
      <c r="AJ369" t="s">
        <v>3221</v>
      </c>
    </row>
    <row r="370" spans="1:36" ht="17.25" hidden="1" customHeight="1" x14ac:dyDescent="0.2">
      <c r="A370" s="4" t="s">
        <v>3222</v>
      </c>
      <c r="B370" t="s">
        <v>3017</v>
      </c>
      <c r="C370" t="s">
        <v>3223</v>
      </c>
      <c r="D370" t="s">
        <v>3224</v>
      </c>
      <c r="E370" t="s">
        <v>40</v>
      </c>
      <c r="F370" t="s">
        <v>41</v>
      </c>
      <c r="G370" s="5">
        <v>60</v>
      </c>
      <c r="H370" t="s">
        <v>42</v>
      </c>
      <c r="I370" t="s">
        <v>65</v>
      </c>
      <c r="J370" t="s">
        <v>45</v>
      </c>
      <c r="K370" t="s">
        <v>45</v>
      </c>
      <c r="L370" t="s">
        <v>45</v>
      </c>
      <c r="M370" t="s">
        <v>559</v>
      </c>
      <c r="N370" s="6">
        <v>2015</v>
      </c>
      <c r="Q370" t="s">
        <v>3225</v>
      </c>
      <c r="R370" s="7">
        <v>-28.607199999999999</v>
      </c>
      <c r="S370" s="7">
        <v>-65.122799999999998</v>
      </c>
      <c r="T370" t="s">
        <v>46</v>
      </c>
      <c r="U370" t="s">
        <v>3226</v>
      </c>
      <c r="W370" t="s">
        <v>3227</v>
      </c>
      <c r="X370" t="s">
        <v>3228</v>
      </c>
      <c r="Y370" t="s">
        <v>3012</v>
      </c>
      <c r="Z370" t="s">
        <v>3013</v>
      </c>
      <c r="AG370" t="s">
        <v>3229</v>
      </c>
      <c r="AH370" s="27">
        <v>1262803</v>
      </c>
      <c r="AI370" t="s">
        <v>3230</v>
      </c>
      <c r="AJ370" t="s">
        <v>3231</v>
      </c>
    </row>
    <row r="371" spans="1:36" ht="17.25" hidden="1" customHeight="1" x14ac:dyDescent="0.2">
      <c r="A371" s="4" t="s">
        <v>3232</v>
      </c>
      <c r="B371" t="s">
        <v>3017</v>
      </c>
      <c r="C371" t="s">
        <v>3233</v>
      </c>
      <c r="D371" t="s">
        <v>3234</v>
      </c>
      <c r="E371" t="s">
        <v>3243</v>
      </c>
      <c r="F371" t="s">
        <v>86</v>
      </c>
      <c r="G371" s="5">
        <v>569</v>
      </c>
      <c r="H371" t="s">
        <v>42</v>
      </c>
      <c r="I371" t="s">
        <v>43</v>
      </c>
      <c r="J371" t="s">
        <v>45</v>
      </c>
      <c r="K371" t="s">
        <v>45</v>
      </c>
      <c r="L371" t="s">
        <v>45</v>
      </c>
      <c r="M371" t="s">
        <v>559</v>
      </c>
      <c r="N371" s="6">
        <v>2020</v>
      </c>
      <c r="Q371" t="s">
        <v>3236</v>
      </c>
      <c r="R371" s="7">
        <v>-34.902200000000001</v>
      </c>
      <c r="S371" s="7">
        <v>-58.7333</v>
      </c>
      <c r="T371" t="s">
        <v>46</v>
      </c>
      <c r="U371" t="s">
        <v>3237</v>
      </c>
      <c r="W371" t="s">
        <v>3238</v>
      </c>
      <c r="X371" t="s">
        <v>3023</v>
      </c>
      <c r="Y371" t="s">
        <v>3012</v>
      </c>
      <c r="Z371" t="s">
        <v>3013</v>
      </c>
      <c r="AG371" t="s">
        <v>3239</v>
      </c>
      <c r="AH371" s="27" t="s">
        <v>3244</v>
      </c>
      <c r="AI371" t="s">
        <v>3241</v>
      </c>
      <c r="AJ371" t="s">
        <v>3245</v>
      </c>
    </row>
    <row r="372" spans="1:36" ht="17.25" hidden="1" customHeight="1" x14ac:dyDescent="0.2">
      <c r="A372" s="4" t="s">
        <v>3246</v>
      </c>
      <c r="B372" t="s">
        <v>3017</v>
      </c>
      <c r="C372" t="s">
        <v>3247</v>
      </c>
      <c r="D372" t="s">
        <v>3248</v>
      </c>
      <c r="E372" t="s">
        <v>43</v>
      </c>
      <c r="F372" t="s">
        <v>86</v>
      </c>
      <c r="G372" s="5">
        <v>250</v>
      </c>
      <c r="H372" t="s">
        <v>42</v>
      </c>
      <c r="I372" t="s">
        <v>43</v>
      </c>
      <c r="J372" t="s">
        <v>45</v>
      </c>
      <c r="K372" t="s">
        <v>45</v>
      </c>
      <c r="L372" t="s">
        <v>45</v>
      </c>
      <c r="M372" t="s">
        <v>559</v>
      </c>
      <c r="N372" s="6">
        <v>2020</v>
      </c>
      <c r="Q372" t="s">
        <v>3090</v>
      </c>
      <c r="R372" s="7">
        <v>-33.4552634</v>
      </c>
      <c r="S372" s="7">
        <v>-60.283586</v>
      </c>
      <c r="T372" t="s">
        <v>46</v>
      </c>
      <c r="U372" t="s">
        <v>3033</v>
      </c>
      <c r="X372" t="s">
        <v>3023</v>
      </c>
      <c r="Y372" t="s">
        <v>3012</v>
      </c>
      <c r="Z372" t="s">
        <v>3013</v>
      </c>
      <c r="AG372" t="s">
        <v>3249</v>
      </c>
      <c r="AH372" s="8" t="s">
        <v>3250</v>
      </c>
      <c r="AI372" t="s">
        <v>3251</v>
      </c>
      <c r="AJ372" t="s">
        <v>3252</v>
      </c>
    </row>
    <row r="373" spans="1:36" ht="17.25" hidden="1" customHeight="1" x14ac:dyDescent="0.2">
      <c r="A373" s="4" t="s">
        <v>3253</v>
      </c>
      <c r="B373" t="s">
        <v>3017</v>
      </c>
      <c r="C373" t="s">
        <v>3254</v>
      </c>
      <c r="D373" t="s">
        <v>3255</v>
      </c>
      <c r="E373" t="s">
        <v>3256</v>
      </c>
      <c r="F373" t="s">
        <v>41</v>
      </c>
      <c r="G373" s="5">
        <v>288</v>
      </c>
      <c r="H373" t="s">
        <v>42</v>
      </c>
      <c r="I373" t="s">
        <v>65</v>
      </c>
      <c r="J373" t="s">
        <v>45</v>
      </c>
      <c r="K373" t="s">
        <v>45</v>
      </c>
      <c r="L373" t="s">
        <v>45</v>
      </c>
      <c r="M373" t="s">
        <v>559</v>
      </c>
      <c r="N373" s="6">
        <v>2016</v>
      </c>
      <c r="Q373" t="s">
        <v>3257</v>
      </c>
      <c r="R373" s="7">
        <v>-38.686483899999999</v>
      </c>
      <c r="S373" s="7">
        <v>-62.418512399999997</v>
      </c>
      <c r="T373" t="s">
        <v>46</v>
      </c>
      <c r="U373" t="s">
        <v>3258</v>
      </c>
      <c r="X373" t="s">
        <v>3023</v>
      </c>
      <c r="Y373" t="s">
        <v>3012</v>
      </c>
      <c r="Z373" t="s">
        <v>3013</v>
      </c>
      <c r="AG373" t="s">
        <v>3259</v>
      </c>
      <c r="AH373" s="8">
        <v>1246680</v>
      </c>
      <c r="AI373" t="s">
        <v>3260</v>
      </c>
      <c r="AJ373" t="s">
        <v>3261</v>
      </c>
    </row>
    <row r="374" spans="1:36" ht="17.25" hidden="1" customHeight="1" x14ac:dyDescent="0.2">
      <c r="A374" s="4" t="s">
        <v>3253</v>
      </c>
      <c r="B374" t="s">
        <v>3017</v>
      </c>
      <c r="C374" t="s">
        <v>3254</v>
      </c>
      <c r="D374" t="s">
        <v>3255</v>
      </c>
      <c r="E374" t="s">
        <v>3262</v>
      </c>
      <c r="F374" t="s">
        <v>41</v>
      </c>
      <c r="G374" s="5">
        <v>288</v>
      </c>
      <c r="H374" t="s">
        <v>42</v>
      </c>
      <c r="I374" t="s">
        <v>65</v>
      </c>
      <c r="J374" t="s">
        <v>45</v>
      </c>
      <c r="K374" t="s">
        <v>45</v>
      </c>
      <c r="L374" t="s">
        <v>45</v>
      </c>
      <c r="M374" t="s">
        <v>559</v>
      </c>
      <c r="N374" s="6">
        <v>2016</v>
      </c>
      <c r="Q374" t="s">
        <v>3257</v>
      </c>
      <c r="R374" s="7">
        <v>-38.686483899999999</v>
      </c>
      <c r="S374" s="7">
        <v>-62.418512399999997</v>
      </c>
      <c r="T374" t="s">
        <v>46</v>
      </c>
      <c r="U374" t="s">
        <v>3258</v>
      </c>
      <c r="X374" t="s">
        <v>3023</v>
      </c>
      <c r="Y374" t="s">
        <v>3012</v>
      </c>
      <c r="Z374" t="s">
        <v>3013</v>
      </c>
      <c r="AG374" t="s">
        <v>3259</v>
      </c>
      <c r="AH374" s="8">
        <v>1255220</v>
      </c>
      <c r="AI374" t="s">
        <v>3260</v>
      </c>
      <c r="AJ374" t="s">
        <v>3263</v>
      </c>
    </row>
    <row r="375" spans="1:36" ht="17.25" hidden="1" customHeight="1" x14ac:dyDescent="0.2">
      <c r="A375" s="4" t="s">
        <v>3282</v>
      </c>
      <c r="B375" t="s">
        <v>3017</v>
      </c>
      <c r="C375" t="s">
        <v>3283</v>
      </c>
      <c r="D375" t="s">
        <v>3284</v>
      </c>
      <c r="E375" t="s">
        <v>58</v>
      </c>
      <c r="F375" t="s">
        <v>41</v>
      </c>
      <c r="G375" s="5">
        <v>50</v>
      </c>
      <c r="H375" t="s">
        <v>42</v>
      </c>
      <c r="I375" t="s">
        <v>65</v>
      </c>
      <c r="J375" t="s">
        <v>45</v>
      </c>
      <c r="K375" t="s">
        <v>45</v>
      </c>
      <c r="L375" t="s">
        <v>45</v>
      </c>
      <c r="M375" t="s">
        <v>559</v>
      </c>
      <c r="N375" s="24">
        <v>2017</v>
      </c>
      <c r="Q375" t="s">
        <v>3285</v>
      </c>
      <c r="R375" s="7">
        <v>-26.866452500000001</v>
      </c>
      <c r="S375" s="7">
        <v>-65.224112099999999</v>
      </c>
      <c r="T375" t="s">
        <v>46</v>
      </c>
      <c r="U375" t="s">
        <v>3286</v>
      </c>
      <c r="W375" t="s">
        <v>3287</v>
      </c>
      <c r="X375" t="s">
        <v>3165</v>
      </c>
      <c r="Y375" t="s">
        <v>3012</v>
      </c>
      <c r="Z375" t="s">
        <v>3013</v>
      </c>
      <c r="AG375" t="s">
        <v>3288</v>
      </c>
      <c r="AH375" s="8">
        <v>1281716</v>
      </c>
      <c r="AI375" t="s">
        <v>3289</v>
      </c>
      <c r="AJ375" t="s">
        <v>3290</v>
      </c>
    </row>
    <row r="376" spans="1:36" ht="17.25" hidden="1" customHeight="1" x14ac:dyDescent="0.2">
      <c r="A376" s="4" t="s">
        <v>3282</v>
      </c>
      <c r="B376" t="s">
        <v>3017</v>
      </c>
      <c r="C376" t="s">
        <v>3283</v>
      </c>
      <c r="D376" t="s">
        <v>3284</v>
      </c>
      <c r="E376" t="s">
        <v>191</v>
      </c>
      <c r="F376" t="s">
        <v>41</v>
      </c>
      <c r="G376" s="5">
        <v>50</v>
      </c>
      <c r="H376" t="s">
        <v>42</v>
      </c>
      <c r="I376" t="s">
        <v>65</v>
      </c>
      <c r="J376" t="s">
        <v>45</v>
      </c>
      <c r="K376" t="s">
        <v>45</v>
      </c>
      <c r="L376" t="s">
        <v>45</v>
      </c>
      <c r="M376" t="s">
        <v>559</v>
      </c>
      <c r="N376" s="24">
        <v>2018</v>
      </c>
      <c r="Q376" t="s">
        <v>3285</v>
      </c>
      <c r="R376" s="7">
        <v>-26.866452500000001</v>
      </c>
      <c r="S376" s="7">
        <v>-65.224112099999999</v>
      </c>
      <c r="T376" t="s">
        <v>46</v>
      </c>
      <c r="U376" t="s">
        <v>3286</v>
      </c>
      <c r="W376" t="s">
        <v>3287</v>
      </c>
      <c r="X376" t="s">
        <v>3165</v>
      </c>
      <c r="Y376" t="s">
        <v>3012</v>
      </c>
      <c r="Z376" t="s">
        <v>3013</v>
      </c>
      <c r="AG376" t="s">
        <v>3288</v>
      </c>
      <c r="AH376" s="8">
        <v>1281717</v>
      </c>
      <c r="AI376" t="s">
        <v>3289</v>
      </c>
      <c r="AJ376" t="s">
        <v>3291</v>
      </c>
    </row>
    <row r="377" spans="1:36" ht="17.25" hidden="1" customHeight="1" x14ac:dyDescent="0.2">
      <c r="A377" s="4" t="s">
        <v>3296</v>
      </c>
      <c r="B377" t="s">
        <v>3017</v>
      </c>
      <c r="C377" t="s">
        <v>3297</v>
      </c>
      <c r="D377" t="s">
        <v>3298</v>
      </c>
      <c r="E377" t="s">
        <v>40</v>
      </c>
      <c r="F377" t="s">
        <v>1930</v>
      </c>
      <c r="G377" s="5">
        <v>99.6</v>
      </c>
      <c r="H377" t="s">
        <v>42</v>
      </c>
      <c r="I377" t="s">
        <v>528</v>
      </c>
      <c r="J377" t="s">
        <v>45</v>
      </c>
      <c r="K377" t="s">
        <v>45</v>
      </c>
      <c r="L377" t="s">
        <v>45</v>
      </c>
      <c r="M377" t="s">
        <v>559</v>
      </c>
      <c r="N377" s="24">
        <v>2017</v>
      </c>
      <c r="Q377" t="s">
        <v>3236</v>
      </c>
      <c r="R377" s="7">
        <v>-38.784889</v>
      </c>
      <c r="S377" s="7">
        <v>-62.252907999999998</v>
      </c>
      <c r="T377" t="s">
        <v>46</v>
      </c>
      <c r="U377" t="s">
        <v>3299</v>
      </c>
      <c r="W377" t="s">
        <v>3300</v>
      </c>
      <c r="X377" t="s">
        <v>3023</v>
      </c>
      <c r="Y377" t="s">
        <v>3012</v>
      </c>
      <c r="Z377" t="s">
        <v>3013</v>
      </c>
      <c r="AG377" t="s">
        <v>3301</v>
      </c>
      <c r="AH377" s="24">
        <v>1297258</v>
      </c>
      <c r="AI377" t="s">
        <v>3302</v>
      </c>
      <c r="AJ377" t="s">
        <v>3303</v>
      </c>
    </row>
    <row r="378" spans="1:36" ht="17.25" hidden="1" customHeight="1" x14ac:dyDescent="0.2">
      <c r="A378" s="4" t="s">
        <v>3304</v>
      </c>
      <c r="B378" t="s">
        <v>3017</v>
      </c>
      <c r="C378" t="s">
        <v>3305</v>
      </c>
      <c r="D378" t="s">
        <v>3306</v>
      </c>
      <c r="E378" t="s">
        <v>3312</v>
      </c>
      <c r="F378" t="s">
        <v>86</v>
      </c>
      <c r="G378" s="5">
        <v>90</v>
      </c>
      <c r="H378" t="s">
        <v>42</v>
      </c>
      <c r="I378" t="s">
        <v>65</v>
      </c>
      <c r="J378" t="s">
        <v>44</v>
      </c>
      <c r="K378" t="s">
        <v>45</v>
      </c>
      <c r="L378" t="s">
        <v>45</v>
      </c>
      <c r="M378" t="s">
        <v>559</v>
      </c>
      <c r="N378" s="6">
        <v>2020</v>
      </c>
      <c r="Q378" t="s">
        <v>3308</v>
      </c>
      <c r="R378" s="7">
        <v>-34.890434999999997</v>
      </c>
      <c r="S378" s="7">
        <v>-57.922766000000003</v>
      </c>
      <c r="T378" t="s">
        <v>46</v>
      </c>
      <c r="U378" t="s">
        <v>3200</v>
      </c>
      <c r="W378" t="s">
        <v>3201</v>
      </c>
      <c r="X378" t="s">
        <v>3023</v>
      </c>
      <c r="Y378" t="s">
        <v>3012</v>
      </c>
      <c r="Z378" t="s">
        <v>3013</v>
      </c>
      <c r="AC378" t="s">
        <v>3313</v>
      </c>
      <c r="AG378" t="s">
        <v>3309</v>
      </c>
      <c r="AH378" s="8">
        <v>1309622</v>
      </c>
      <c r="AI378" t="s">
        <v>3310</v>
      </c>
      <c r="AJ378" t="s">
        <v>3314</v>
      </c>
    </row>
    <row r="379" spans="1:36" ht="17.25" hidden="1" customHeight="1" x14ac:dyDescent="0.2">
      <c r="A379" s="4" t="s">
        <v>3315</v>
      </c>
      <c r="B379" t="s">
        <v>3017</v>
      </c>
      <c r="C379" t="s">
        <v>3316</v>
      </c>
      <c r="D379" t="s">
        <v>3317</v>
      </c>
      <c r="E379" t="s">
        <v>3076</v>
      </c>
      <c r="F379" t="s">
        <v>41</v>
      </c>
      <c r="G379" s="5">
        <v>51</v>
      </c>
      <c r="H379" t="s">
        <v>42</v>
      </c>
      <c r="I379" t="s">
        <v>65</v>
      </c>
      <c r="J379" t="s">
        <v>45</v>
      </c>
      <c r="K379" t="s">
        <v>45</v>
      </c>
      <c r="L379" t="s">
        <v>45</v>
      </c>
      <c r="M379" t="s">
        <v>559</v>
      </c>
      <c r="N379" s="6">
        <v>2018</v>
      </c>
      <c r="Q379" t="s">
        <v>3318</v>
      </c>
      <c r="R379" s="7">
        <v>-34.080096699999999</v>
      </c>
      <c r="S379" s="7">
        <v>-59.127184499999998</v>
      </c>
      <c r="T379" t="s">
        <v>46</v>
      </c>
      <c r="U379" t="s">
        <v>3319</v>
      </c>
      <c r="X379" t="s">
        <v>3023</v>
      </c>
      <c r="Y379" t="s">
        <v>3012</v>
      </c>
      <c r="Z379" t="s">
        <v>3013</v>
      </c>
      <c r="AG379" t="s">
        <v>3320</v>
      </c>
      <c r="AH379" s="8">
        <v>1283967</v>
      </c>
      <c r="AI379" t="s">
        <v>3321</v>
      </c>
      <c r="AJ379" t="s">
        <v>3322</v>
      </c>
    </row>
    <row r="380" spans="1:36" ht="17.25" hidden="1" customHeight="1" x14ac:dyDescent="0.2">
      <c r="A380" s="4" t="s">
        <v>3315</v>
      </c>
      <c r="B380" t="s">
        <v>3017</v>
      </c>
      <c r="C380" t="s">
        <v>3316</v>
      </c>
      <c r="D380" t="s">
        <v>3317</v>
      </c>
      <c r="E380" t="s">
        <v>3083</v>
      </c>
      <c r="F380" t="s">
        <v>41</v>
      </c>
      <c r="G380" s="5">
        <v>51</v>
      </c>
      <c r="H380" t="s">
        <v>42</v>
      </c>
      <c r="I380" t="s">
        <v>65</v>
      </c>
      <c r="J380" t="s">
        <v>45</v>
      </c>
      <c r="K380" t="s">
        <v>45</v>
      </c>
      <c r="L380" t="s">
        <v>45</v>
      </c>
      <c r="M380" t="s">
        <v>559</v>
      </c>
      <c r="N380" s="6">
        <v>2018</v>
      </c>
      <c r="Q380" t="s">
        <v>3318</v>
      </c>
      <c r="R380" s="7">
        <v>-34.080096699999999</v>
      </c>
      <c r="S380" s="7">
        <v>-59.127184499999998</v>
      </c>
      <c r="T380" t="s">
        <v>46</v>
      </c>
      <c r="U380" t="s">
        <v>3319</v>
      </c>
      <c r="X380" t="s">
        <v>3023</v>
      </c>
      <c r="Y380" t="s">
        <v>3012</v>
      </c>
      <c r="Z380" t="s">
        <v>3013</v>
      </c>
      <c r="AG380" t="s">
        <v>3320</v>
      </c>
      <c r="AH380" s="8">
        <v>1283968</v>
      </c>
      <c r="AI380" t="s">
        <v>3321</v>
      </c>
      <c r="AJ380" t="s">
        <v>3323</v>
      </c>
    </row>
    <row r="381" spans="1:36" ht="17.25" hidden="1" customHeight="1" x14ac:dyDescent="0.2">
      <c r="A381" s="4" t="s">
        <v>3315</v>
      </c>
      <c r="B381" t="s">
        <v>3017</v>
      </c>
      <c r="C381" t="s">
        <v>3316</v>
      </c>
      <c r="D381" t="s">
        <v>3317</v>
      </c>
      <c r="E381" t="s">
        <v>3215</v>
      </c>
      <c r="F381" t="s">
        <v>41</v>
      </c>
      <c r="G381" s="5">
        <v>50</v>
      </c>
      <c r="H381" t="s">
        <v>42</v>
      </c>
      <c r="I381" t="s">
        <v>65</v>
      </c>
      <c r="J381" t="s">
        <v>45</v>
      </c>
      <c r="K381" t="s">
        <v>45</v>
      </c>
      <c r="L381" t="s">
        <v>45</v>
      </c>
      <c r="M381" t="s">
        <v>559</v>
      </c>
      <c r="N381" s="6">
        <v>2018</v>
      </c>
      <c r="Q381" t="s">
        <v>3318</v>
      </c>
      <c r="R381" s="7">
        <v>-34.080096699999999</v>
      </c>
      <c r="S381" s="7">
        <v>-59.127184499999998</v>
      </c>
      <c r="T381" t="s">
        <v>46</v>
      </c>
      <c r="U381" t="s">
        <v>3319</v>
      </c>
      <c r="X381" t="s">
        <v>3023</v>
      </c>
      <c r="Y381" t="s">
        <v>3012</v>
      </c>
      <c r="Z381" t="s">
        <v>3013</v>
      </c>
      <c r="AG381" t="s">
        <v>3320</v>
      </c>
      <c r="AH381" s="8">
        <v>1283969</v>
      </c>
      <c r="AI381" t="s">
        <v>3321</v>
      </c>
      <c r="AJ381" t="s">
        <v>3324</v>
      </c>
    </row>
    <row r="382" spans="1:36" ht="17.25" hidden="1" customHeight="1" x14ac:dyDescent="0.2">
      <c r="A382" s="4" t="s">
        <v>3315</v>
      </c>
      <c r="B382" t="s">
        <v>3017</v>
      </c>
      <c r="C382" t="s">
        <v>3316</v>
      </c>
      <c r="D382" t="s">
        <v>3317</v>
      </c>
      <c r="E382" t="s">
        <v>3217</v>
      </c>
      <c r="F382" t="s">
        <v>41</v>
      </c>
      <c r="G382" s="5">
        <v>50</v>
      </c>
      <c r="H382" t="s">
        <v>42</v>
      </c>
      <c r="I382" t="s">
        <v>65</v>
      </c>
      <c r="J382" t="s">
        <v>45</v>
      </c>
      <c r="K382" t="s">
        <v>45</v>
      </c>
      <c r="L382" t="s">
        <v>45</v>
      </c>
      <c r="M382" t="s">
        <v>559</v>
      </c>
      <c r="N382" s="6">
        <v>2018</v>
      </c>
      <c r="Q382" t="s">
        <v>3318</v>
      </c>
      <c r="R382" s="7">
        <v>-34.080096699999999</v>
      </c>
      <c r="S382" s="7">
        <v>-59.127184499999998</v>
      </c>
      <c r="T382" t="s">
        <v>46</v>
      </c>
      <c r="U382" t="s">
        <v>3319</v>
      </c>
      <c r="X382" t="s">
        <v>3023</v>
      </c>
      <c r="Y382" t="s">
        <v>3012</v>
      </c>
      <c r="Z382" t="s">
        <v>3013</v>
      </c>
      <c r="AG382" t="s">
        <v>3320</v>
      </c>
      <c r="AH382" s="8">
        <v>1283970</v>
      </c>
      <c r="AI382" t="s">
        <v>3321</v>
      </c>
      <c r="AJ382" t="s">
        <v>3325</v>
      </c>
    </row>
    <row r="383" spans="1:36" ht="17.25" hidden="1" customHeight="1" x14ac:dyDescent="0.2">
      <c r="A383" s="4" t="s">
        <v>3326</v>
      </c>
      <c r="B383" t="s">
        <v>3017</v>
      </c>
      <c r="C383" t="s">
        <v>3327</v>
      </c>
      <c r="D383" t="s">
        <v>3328</v>
      </c>
      <c r="E383" t="s">
        <v>40</v>
      </c>
      <c r="F383" t="s">
        <v>86</v>
      </c>
      <c r="G383" s="5">
        <v>105</v>
      </c>
      <c r="H383" t="s">
        <v>42</v>
      </c>
      <c r="I383" t="s">
        <v>65</v>
      </c>
      <c r="J383" t="s">
        <v>45</v>
      </c>
      <c r="K383" t="s">
        <v>45</v>
      </c>
      <c r="L383" t="s">
        <v>45</v>
      </c>
      <c r="M383" t="s">
        <v>559</v>
      </c>
      <c r="N383" s="6">
        <v>2017</v>
      </c>
      <c r="Q383" t="s">
        <v>3329</v>
      </c>
      <c r="R383" s="7">
        <v>-38.359957999999999</v>
      </c>
      <c r="S383" s="7">
        <v>-68.714725000000001</v>
      </c>
      <c r="T383" t="s">
        <v>46</v>
      </c>
      <c r="U383" t="s">
        <v>3330</v>
      </c>
      <c r="X383" t="s">
        <v>3045</v>
      </c>
      <c r="Y383" t="s">
        <v>3012</v>
      </c>
      <c r="Z383" t="s">
        <v>3013</v>
      </c>
      <c r="AG383" t="s">
        <v>3331</v>
      </c>
      <c r="AH383" s="24">
        <v>1285901</v>
      </c>
      <c r="AI383" t="s">
        <v>3332</v>
      </c>
      <c r="AJ383" t="s">
        <v>3333</v>
      </c>
    </row>
    <row r="384" spans="1:36" ht="17.25" hidden="1" customHeight="1" x14ac:dyDescent="0.2">
      <c r="A384" s="4" t="s">
        <v>3326</v>
      </c>
      <c r="B384" t="s">
        <v>3017</v>
      </c>
      <c r="C384" t="s">
        <v>3327</v>
      </c>
      <c r="D384" t="s">
        <v>3328</v>
      </c>
      <c r="E384" t="s">
        <v>56</v>
      </c>
      <c r="F384" t="s">
        <v>86</v>
      </c>
      <c r="G384" s="5">
        <v>107</v>
      </c>
      <c r="H384" t="s">
        <v>42</v>
      </c>
      <c r="I384" t="s">
        <v>65</v>
      </c>
      <c r="J384" t="s">
        <v>45</v>
      </c>
      <c r="K384" t="s">
        <v>45</v>
      </c>
      <c r="L384" t="s">
        <v>45</v>
      </c>
      <c r="M384" t="s">
        <v>559</v>
      </c>
      <c r="N384" s="6">
        <v>2017</v>
      </c>
      <c r="Q384" t="s">
        <v>3329</v>
      </c>
      <c r="R384" s="7">
        <v>-38.359957999999999</v>
      </c>
      <c r="S384" s="7">
        <v>-68.714725000000001</v>
      </c>
      <c r="T384" t="s">
        <v>46</v>
      </c>
      <c r="U384" t="s">
        <v>3330</v>
      </c>
      <c r="X384" t="s">
        <v>3045</v>
      </c>
      <c r="Y384" t="s">
        <v>3012</v>
      </c>
      <c r="Z384" t="s">
        <v>3013</v>
      </c>
      <c r="AG384" t="s">
        <v>3331</v>
      </c>
      <c r="AH384" s="24">
        <v>1285902</v>
      </c>
      <c r="AI384" t="s">
        <v>3332</v>
      </c>
      <c r="AJ384" t="s">
        <v>3334</v>
      </c>
    </row>
    <row r="385" spans="1:36" ht="17.25" hidden="1" customHeight="1" x14ac:dyDescent="0.2">
      <c r="A385" s="4" t="s">
        <v>3335</v>
      </c>
      <c r="B385" t="s">
        <v>3017</v>
      </c>
      <c r="C385" t="s">
        <v>3336</v>
      </c>
      <c r="D385" t="s">
        <v>3337</v>
      </c>
      <c r="E385" t="s">
        <v>3343</v>
      </c>
      <c r="F385" t="s">
        <v>86</v>
      </c>
      <c r="G385" s="5">
        <v>105</v>
      </c>
      <c r="H385" t="s">
        <v>42</v>
      </c>
      <c r="I385" t="s">
        <v>65</v>
      </c>
      <c r="J385" t="s">
        <v>45</v>
      </c>
      <c r="K385" t="s">
        <v>45</v>
      </c>
      <c r="L385" t="s">
        <v>45</v>
      </c>
      <c r="M385" t="s">
        <v>559</v>
      </c>
      <c r="N385" s="6">
        <v>2016</v>
      </c>
      <c r="Q385" t="s">
        <v>3236</v>
      </c>
      <c r="R385" s="7">
        <v>-38.512700000000002</v>
      </c>
      <c r="S385" s="7">
        <v>-68.606099999999998</v>
      </c>
      <c r="T385" t="s">
        <v>46</v>
      </c>
      <c r="U385" t="s">
        <v>3338</v>
      </c>
      <c r="W385" t="s">
        <v>3044</v>
      </c>
      <c r="X385" t="s">
        <v>3045</v>
      </c>
      <c r="Y385" t="s">
        <v>3012</v>
      </c>
      <c r="Z385" t="s">
        <v>3013</v>
      </c>
      <c r="AC385" t="s">
        <v>3045</v>
      </c>
      <c r="AG385" t="s">
        <v>3339</v>
      </c>
      <c r="AH385" s="8">
        <v>1280463</v>
      </c>
      <c r="AI385" t="s">
        <v>3341</v>
      </c>
      <c r="AJ385" t="s">
        <v>3344</v>
      </c>
    </row>
    <row r="386" spans="1:36" ht="17.25" hidden="1" customHeight="1" x14ac:dyDescent="0.2">
      <c r="A386" s="4" t="s">
        <v>3335</v>
      </c>
      <c r="B386" t="s">
        <v>3017</v>
      </c>
      <c r="C386" t="s">
        <v>3336</v>
      </c>
      <c r="D386" t="s">
        <v>3337</v>
      </c>
      <c r="E386" t="s">
        <v>3345</v>
      </c>
      <c r="F386" t="s">
        <v>86</v>
      </c>
      <c r="G386" s="5">
        <v>105</v>
      </c>
      <c r="H386" t="s">
        <v>42</v>
      </c>
      <c r="I386" t="s">
        <v>65</v>
      </c>
      <c r="J386" t="s">
        <v>45</v>
      </c>
      <c r="K386" t="s">
        <v>45</v>
      </c>
      <c r="L386" t="s">
        <v>45</v>
      </c>
      <c r="M386" t="s">
        <v>559</v>
      </c>
      <c r="N386" s="6">
        <v>2017</v>
      </c>
      <c r="Q386" t="s">
        <v>3236</v>
      </c>
      <c r="R386" s="7">
        <v>-38.512700000000002</v>
      </c>
      <c r="S386" s="7">
        <v>-68.606099999999998</v>
      </c>
      <c r="T386" t="s">
        <v>46</v>
      </c>
      <c r="U386" t="s">
        <v>3338</v>
      </c>
      <c r="W386" t="s">
        <v>3044</v>
      </c>
      <c r="X386" t="s">
        <v>3045</v>
      </c>
      <c r="Y386" t="s">
        <v>3012</v>
      </c>
      <c r="Z386" t="s">
        <v>3013</v>
      </c>
      <c r="AC386" t="s">
        <v>3045</v>
      </c>
      <c r="AG386" t="s">
        <v>3339</v>
      </c>
      <c r="AH386" s="8" t="s">
        <v>45</v>
      </c>
      <c r="AI386" t="s">
        <v>3341</v>
      </c>
      <c r="AJ386" t="s">
        <v>3346</v>
      </c>
    </row>
    <row r="387" spans="1:36" ht="17.25" hidden="1" customHeight="1" x14ac:dyDescent="0.2">
      <c r="A387" s="4" t="s">
        <v>3347</v>
      </c>
      <c r="B387" t="s">
        <v>3017</v>
      </c>
      <c r="C387" t="s">
        <v>3348</v>
      </c>
      <c r="D387" t="s">
        <v>3349</v>
      </c>
      <c r="E387" t="s">
        <v>3361</v>
      </c>
      <c r="F387" t="s">
        <v>41</v>
      </c>
      <c r="G387" s="5">
        <v>95</v>
      </c>
      <c r="H387" t="s">
        <v>42</v>
      </c>
      <c r="I387" t="s">
        <v>43</v>
      </c>
      <c r="J387" t="s">
        <v>44</v>
      </c>
      <c r="K387" t="s">
        <v>45</v>
      </c>
      <c r="L387" t="s">
        <v>45</v>
      </c>
      <c r="M387" t="s">
        <v>559</v>
      </c>
      <c r="N387" s="6">
        <v>2019</v>
      </c>
      <c r="Q387" t="s">
        <v>3112</v>
      </c>
      <c r="R387" s="7">
        <v>-33.055643600000003</v>
      </c>
      <c r="S387" s="7">
        <v>-68.982587899999999</v>
      </c>
      <c r="T387" t="s">
        <v>46</v>
      </c>
      <c r="U387" t="s">
        <v>3350</v>
      </c>
      <c r="W387" t="s">
        <v>3351</v>
      </c>
      <c r="X387" t="s">
        <v>3352</v>
      </c>
      <c r="Y387" t="s">
        <v>3012</v>
      </c>
      <c r="Z387" t="s">
        <v>3013</v>
      </c>
      <c r="AG387" t="s">
        <v>3362</v>
      </c>
      <c r="AH387" s="8" t="s">
        <v>3363</v>
      </c>
      <c r="AI387" t="s">
        <v>3355</v>
      </c>
      <c r="AJ387" t="s">
        <v>3364</v>
      </c>
    </row>
    <row r="388" spans="1:36" ht="17.25" hidden="1" customHeight="1" x14ac:dyDescent="0.2">
      <c r="A388" s="4" t="s">
        <v>3365</v>
      </c>
      <c r="B388" t="s">
        <v>3017</v>
      </c>
      <c r="C388" t="s">
        <v>3366</v>
      </c>
      <c r="D388" t="s">
        <v>3367</v>
      </c>
      <c r="E388" t="s">
        <v>3076</v>
      </c>
      <c r="F388" t="s">
        <v>41</v>
      </c>
      <c r="G388" s="5">
        <v>64</v>
      </c>
      <c r="H388" t="s">
        <v>857</v>
      </c>
      <c r="I388" t="s">
        <v>65</v>
      </c>
      <c r="J388" t="s">
        <v>45</v>
      </c>
      <c r="K388" t="s">
        <v>45</v>
      </c>
      <c r="L388" t="s">
        <v>45</v>
      </c>
      <c r="M388" t="s">
        <v>559</v>
      </c>
      <c r="N388" s="6">
        <v>2017</v>
      </c>
      <c r="Q388" t="s">
        <v>3318</v>
      </c>
      <c r="R388" s="7">
        <v>-34.557034399999999</v>
      </c>
      <c r="S388" s="7">
        <v>-59.037020400000003</v>
      </c>
      <c r="T388" t="s">
        <v>46</v>
      </c>
      <c r="U388" t="s">
        <v>3368</v>
      </c>
      <c r="X388" t="s">
        <v>3023</v>
      </c>
      <c r="Y388" t="s">
        <v>3012</v>
      </c>
      <c r="Z388" t="s">
        <v>3013</v>
      </c>
      <c r="AC388" t="s">
        <v>3369</v>
      </c>
      <c r="AG388" t="s">
        <v>3370</v>
      </c>
      <c r="AH388" s="27">
        <v>1283961</v>
      </c>
      <c r="AI388" t="s">
        <v>3371</v>
      </c>
      <c r="AJ388" t="s">
        <v>3372</v>
      </c>
    </row>
    <row r="389" spans="1:36" ht="17.25" hidden="1" customHeight="1" x14ac:dyDescent="0.2">
      <c r="A389" s="4" t="s">
        <v>3365</v>
      </c>
      <c r="B389" t="s">
        <v>3017</v>
      </c>
      <c r="C389" t="s">
        <v>3366</v>
      </c>
      <c r="D389" t="s">
        <v>3367</v>
      </c>
      <c r="E389" t="s">
        <v>3083</v>
      </c>
      <c r="F389" t="s">
        <v>41</v>
      </c>
      <c r="G389" s="5">
        <v>63</v>
      </c>
      <c r="H389" t="s">
        <v>857</v>
      </c>
      <c r="I389" t="s">
        <v>65</v>
      </c>
      <c r="J389" t="s">
        <v>45</v>
      </c>
      <c r="K389" t="s">
        <v>45</v>
      </c>
      <c r="L389" t="s">
        <v>45</v>
      </c>
      <c r="M389" t="s">
        <v>559</v>
      </c>
      <c r="N389" s="6">
        <v>2017</v>
      </c>
      <c r="Q389" t="s">
        <v>3318</v>
      </c>
      <c r="R389" s="7">
        <v>-34.557034399999999</v>
      </c>
      <c r="S389" s="7">
        <v>-59.037020400000003</v>
      </c>
      <c r="T389" t="s">
        <v>46</v>
      </c>
      <c r="U389" t="s">
        <v>3368</v>
      </c>
      <c r="X389" t="s">
        <v>3023</v>
      </c>
      <c r="Y389" t="s">
        <v>3012</v>
      </c>
      <c r="Z389" t="s">
        <v>3013</v>
      </c>
      <c r="AC389" t="s">
        <v>3369</v>
      </c>
      <c r="AG389" t="s">
        <v>3370</v>
      </c>
      <c r="AH389" s="27">
        <v>1283962</v>
      </c>
      <c r="AI389" t="s">
        <v>3371</v>
      </c>
      <c r="AJ389" t="s">
        <v>3373</v>
      </c>
    </row>
    <row r="390" spans="1:36" ht="17.25" hidden="1" customHeight="1" x14ac:dyDescent="0.2">
      <c r="A390" s="4" t="s">
        <v>3374</v>
      </c>
      <c r="B390" t="s">
        <v>3017</v>
      </c>
      <c r="C390" t="s">
        <v>3375</v>
      </c>
      <c r="D390" t="s">
        <v>3376</v>
      </c>
      <c r="E390" t="s">
        <v>40</v>
      </c>
      <c r="F390" t="s">
        <v>86</v>
      </c>
      <c r="G390" s="5">
        <v>58.494999999999997</v>
      </c>
      <c r="H390" t="s">
        <v>42</v>
      </c>
      <c r="I390" t="s">
        <v>528</v>
      </c>
      <c r="J390" t="s">
        <v>45</v>
      </c>
      <c r="K390" t="s">
        <v>45</v>
      </c>
      <c r="L390" t="s">
        <v>45</v>
      </c>
      <c r="M390" t="s">
        <v>559</v>
      </c>
      <c r="N390" s="24">
        <v>2021</v>
      </c>
      <c r="Q390" t="s">
        <v>3329</v>
      </c>
      <c r="R390" s="7">
        <v>-45.660234000000003</v>
      </c>
      <c r="S390" s="7">
        <v>-67.809741000000002</v>
      </c>
      <c r="T390" t="s">
        <v>46</v>
      </c>
      <c r="U390" t="s">
        <v>3377</v>
      </c>
      <c r="X390" t="s">
        <v>3055</v>
      </c>
      <c r="Y390" t="s">
        <v>3012</v>
      </c>
      <c r="Z390" t="s">
        <v>3013</v>
      </c>
      <c r="AG390" t="s">
        <v>3378</v>
      </c>
      <c r="AH390" s="6">
        <v>1296891</v>
      </c>
      <c r="AI390" t="s">
        <v>3379</v>
      </c>
      <c r="AJ390" t="s">
        <v>3380</v>
      </c>
    </row>
    <row r="391" spans="1:36" ht="17.25" hidden="1" customHeight="1" x14ac:dyDescent="0.2">
      <c r="A391" s="4" t="s">
        <v>3401</v>
      </c>
      <c r="B391" t="s">
        <v>3017</v>
      </c>
      <c r="C391" t="s">
        <v>3402</v>
      </c>
      <c r="D391" t="s">
        <v>3403</v>
      </c>
      <c r="E391" t="s">
        <v>3076</v>
      </c>
      <c r="F391" t="s">
        <v>41</v>
      </c>
      <c r="G391" s="5">
        <v>64</v>
      </c>
      <c r="H391" t="s">
        <v>857</v>
      </c>
      <c r="I391" t="s">
        <v>65</v>
      </c>
      <c r="J391" t="s">
        <v>45</v>
      </c>
      <c r="K391" t="s">
        <v>45</v>
      </c>
      <c r="L391" t="s">
        <v>45</v>
      </c>
      <c r="M391" t="s">
        <v>559</v>
      </c>
      <c r="N391" s="24">
        <v>2023</v>
      </c>
      <c r="Q391" t="s">
        <v>3318</v>
      </c>
      <c r="R391" s="7">
        <v>-34.397804399999998</v>
      </c>
      <c r="S391" s="7">
        <v>-58.837116799999997</v>
      </c>
      <c r="T391" t="s">
        <v>46</v>
      </c>
      <c r="U391" t="s">
        <v>3404</v>
      </c>
      <c r="X391" t="s">
        <v>3023</v>
      </c>
      <c r="Y391" t="s">
        <v>3012</v>
      </c>
      <c r="Z391" t="s">
        <v>3013</v>
      </c>
      <c r="AG391" t="s">
        <v>3405</v>
      </c>
      <c r="AH391" s="27">
        <v>1283963</v>
      </c>
      <c r="AI391" t="s">
        <v>3406</v>
      </c>
      <c r="AJ391" t="s">
        <v>3407</v>
      </c>
    </row>
    <row r="392" spans="1:36" ht="17.25" hidden="1" customHeight="1" x14ac:dyDescent="0.2">
      <c r="A392" s="4" t="s">
        <v>3401</v>
      </c>
      <c r="B392" t="s">
        <v>3017</v>
      </c>
      <c r="C392" t="s">
        <v>3402</v>
      </c>
      <c r="D392" t="s">
        <v>3403</v>
      </c>
      <c r="E392" t="s">
        <v>3083</v>
      </c>
      <c r="F392" t="s">
        <v>41</v>
      </c>
      <c r="G392" s="5">
        <v>64</v>
      </c>
      <c r="H392" t="s">
        <v>857</v>
      </c>
      <c r="I392" t="s">
        <v>65</v>
      </c>
      <c r="J392" t="s">
        <v>45</v>
      </c>
      <c r="K392" t="s">
        <v>45</v>
      </c>
      <c r="L392" t="s">
        <v>45</v>
      </c>
      <c r="M392" t="s">
        <v>559</v>
      </c>
      <c r="N392" s="24">
        <v>2023</v>
      </c>
      <c r="Q392" t="s">
        <v>3318</v>
      </c>
      <c r="R392" s="7">
        <v>-34.397804399999998</v>
      </c>
      <c r="S392" s="7">
        <v>-58.837116799999997</v>
      </c>
      <c r="T392" t="s">
        <v>46</v>
      </c>
      <c r="U392" t="s">
        <v>3404</v>
      </c>
      <c r="X392" t="s">
        <v>3023</v>
      </c>
      <c r="Y392" t="s">
        <v>3012</v>
      </c>
      <c r="Z392" t="s">
        <v>3013</v>
      </c>
      <c r="AG392" t="s">
        <v>3405</v>
      </c>
      <c r="AH392" s="27">
        <v>1283964</v>
      </c>
      <c r="AI392" t="s">
        <v>3406</v>
      </c>
      <c r="AJ392" t="s">
        <v>3408</v>
      </c>
    </row>
    <row r="393" spans="1:36" ht="17.25" hidden="1" customHeight="1" x14ac:dyDescent="0.2">
      <c r="A393" s="4" t="s">
        <v>3401</v>
      </c>
      <c r="B393" t="s">
        <v>3017</v>
      </c>
      <c r="C393" t="s">
        <v>3402</v>
      </c>
      <c r="D393" t="s">
        <v>3403</v>
      </c>
      <c r="E393" t="s">
        <v>3215</v>
      </c>
      <c r="F393" t="s">
        <v>41</v>
      </c>
      <c r="G393" s="5">
        <v>63</v>
      </c>
      <c r="H393" t="s">
        <v>857</v>
      </c>
      <c r="I393" t="s">
        <v>65</v>
      </c>
      <c r="J393" t="s">
        <v>45</v>
      </c>
      <c r="K393" t="s">
        <v>45</v>
      </c>
      <c r="L393" t="s">
        <v>45</v>
      </c>
      <c r="M393" t="s">
        <v>559</v>
      </c>
      <c r="N393" s="24">
        <v>2023</v>
      </c>
      <c r="Q393" t="s">
        <v>3318</v>
      </c>
      <c r="R393" s="7">
        <v>-34.397804399999998</v>
      </c>
      <c r="S393" s="7">
        <v>-58.837116799999997</v>
      </c>
      <c r="T393" t="s">
        <v>46</v>
      </c>
      <c r="U393" t="s">
        <v>3404</v>
      </c>
      <c r="X393" t="s">
        <v>3023</v>
      </c>
      <c r="Y393" t="s">
        <v>3012</v>
      </c>
      <c r="Z393" t="s">
        <v>3013</v>
      </c>
      <c r="AG393" t="s">
        <v>3405</v>
      </c>
      <c r="AH393" s="27">
        <v>1283965</v>
      </c>
      <c r="AI393" t="s">
        <v>3406</v>
      </c>
      <c r="AJ393" t="s">
        <v>3409</v>
      </c>
    </row>
    <row r="394" spans="1:36" ht="17.25" hidden="1" customHeight="1" x14ac:dyDescent="0.2">
      <c r="A394" s="4" t="s">
        <v>3401</v>
      </c>
      <c r="B394" t="s">
        <v>3017</v>
      </c>
      <c r="C394" t="s">
        <v>3402</v>
      </c>
      <c r="D394" t="s">
        <v>3403</v>
      </c>
      <c r="E394" t="s">
        <v>3217</v>
      </c>
      <c r="F394" t="s">
        <v>41</v>
      </c>
      <c r="G394" s="5">
        <v>63</v>
      </c>
      <c r="H394" t="s">
        <v>857</v>
      </c>
      <c r="I394" t="s">
        <v>65</v>
      </c>
      <c r="J394" t="s">
        <v>45</v>
      </c>
      <c r="K394" t="s">
        <v>45</v>
      </c>
      <c r="L394" t="s">
        <v>45</v>
      </c>
      <c r="M394" t="s">
        <v>559</v>
      </c>
      <c r="N394" s="24">
        <v>2023</v>
      </c>
      <c r="Q394" t="s">
        <v>3318</v>
      </c>
      <c r="R394" s="7">
        <v>-34.397804399999998</v>
      </c>
      <c r="S394" s="7">
        <v>-58.837116799999997</v>
      </c>
      <c r="T394" t="s">
        <v>46</v>
      </c>
      <c r="U394" t="s">
        <v>3404</v>
      </c>
      <c r="X394" t="s">
        <v>3023</v>
      </c>
      <c r="Y394" t="s">
        <v>3012</v>
      </c>
      <c r="Z394" t="s">
        <v>3013</v>
      </c>
      <c r="AG394" t="s">
        <v>3405</v>
      </c>
      <c r="AH394" s="27">
        <v>1283966</v>
      </c>
      <c r="AI394" t="s">
        <v>3406</v>
      </c>
      <c r="AJ394" t="s">
        <v>3410</v>
      </c>
    </row>
    <row r="395" spans="1:36" ht="17.25" hidden="1" customHeight="1" x14ac:dyDescent="0.2">
      <c r="A395" s="4" t="s">
        <v>3411</v>
      </c>
      <c r="B395" t="s">
        <v>3017</v>
      </c>
      <c r="C395" t="s">
        <v>3412</v>
      </c>
      <c r="D395" t="s">
        <v>3413</v>
      </c>
      <c r="E395" t="s">
        <v>1157</v>
      </c>
      <c r="F395" t="s">
        <v>41</v>
      </c>
      <c r="G395" s="5">
        <v>50</v>
      </c>
      <c r="H395" t="s">
        <v>42</v>
      </c>
      <c r="I395" t="s">
        <v>65</v>
      </c>
      <c r="J395" t="s">
        <v>45</v>
      </c>
      <c r="K395" t="s">
        <v>45</v>
      </c>
      <c r="L395" t="s">
        <v>45</v>
      </c>
      <c r="M395" t="s">
        <v>559</v>
      </c>
      <c r="N395" s="24">
        <v>2017</v>
      </c>
      <c r="Q395" t="s">
        <v>3209</v>
      </c>
      <c r="R395" s="7">
        <v>-33.160699999999999</v>
      </c>
      <c r="S395" s="7">
        <v>-64.364900000000006</v>
      </c>
      <c r="T395" t="s">
        <v>46</v>
      </c>
      <c r="U395" t="s">
        <v>3414</v>
      </c>
      <c r="W395" t="s">
        <v>3415</v>
      </c>
      <c r="X395" t="s">
        <v>3102</v>
      </c>
      <c r="Y395" t="s">
        <v>3012</v>
      </c>
      <c r="Z395" t="s">
        <v>3013</v>
      </c>
      <c r="AG395" t="s">
        <v>3416</v>
      </c>
      <c r="AH395" s="6">
        <v>1281714</v>
      </c>
      <c r="AI395" t="s">
        <v>3417</v>
      </c>
      <c r="AJ395" t="s">
        <v>3418</v>
      </c>
    </row>
    <row r="396" spans="1:36" ht="17.25" hidden="1" customHeight="1" x14ac:dyDescent="0.2">
      <c r="A396" s="4" t="s">
        <v>3411</v>
      </c>
      <c r="B396" t="s">
        <v>3017</v>
      </c>
      <c r="C396" t="s">
        <v>3412</v>
      </c>
      <c r="D396" t="s">
        <v>3413</v>
      </c>
      <c r="E396" t="s">
        <v>2297</v>
      </c>
      <c r="F396" t="s">
        <v>41</v>
      </c>
      <c r="G396" s="5">
        <v>50</v>
      </c>
      <c r="H396" t="s">
        <v>42</v>
      </c>
      <c r="I396" t="s">
        <v>65</v>
      </c>
      <c r="J396" t="s">
        <v>45</v>
      </c>
      <c r="K396" t="s">
        <v>45</v>
      </c>
      <c r="L396" t="s">
        <v>45</v>
      </c>
      <c r="M396" t="s">
        <v>559</v>
      </c>
      <c r="N396" s="6">
        <v>2017</v>
      </c>
      <c r="Q396" t="s">
        <v>3209</v>
      </c>
      <c r="R396" s="7">
        <v>-33.160699999999999</v>
      </c>
      <c r="S396" s="7">
        <v>-64.364900000000006</v>
      </c>
      <c r="T396" t="s">
        <v>46</v>
      </c>
      <c r="U396" t="s">
        <v>3414</v>
      </c>
      <c r="W396" t="s">
        <v>3415</v>
      </c>
      <c r="X396" t="s">
        <v>3102</v>
      </c>
      <c r="Y396" t="s">
        <v>3012</v>
      </c>
      <c r="Z396" t="s">
        <v>3013</v>
      </c>
      <c r="AG396" t="s">
        <v>3416</v>
      </c>
      <c r="AH396" s="24">
        <v>1281715</v>
      </c>
      <c r="AI396" t="s">
        <v>3417</v>
      </c>
      <c r="AJ396" t="s">
        <v>3419</v>
      </c>
    </row>
    <row r="397" spans="1:36" ht="17.25" hidden="1" customHeight="1" x14ac:dyDescent="0.2">
      <c r="A397" s="4" t="s">
        <v>3411</v>
      </c>
      <c r="B397" t="s">
        <v>3017</v>
      </c>
      <c r="C397" t="s">
        <v>3412</v>
      </c>
      <c r="D397" t="s">
        <v>3413</v>
      </c>
      <c r="E397" t="s">
        <v>3420</v>
      </c>
      <c r="F397" t="s">
        <v>41</v>
      </c>
      <c r="G397" s="5">
        <v>50</v>
      </c>
      <c r="H397" t="s">
        <v>139</v>
      </c>
      <c r="I397" t="s">
        <v>65</v>
      </c>
      <c r="J397" t="s">
        <v>45</v>
      </c>
      <c r="K397" t="s">
        <v>45</v>
      </c>
      <c r="L397" t="s">
        <v>45</v>
      </c>
      <c r="M397" t="s">
        <v>559</v>
      </c>
      <c r="N397" s="6">
        <v>2024</v>
      </c>
      <c r="Q397" t="s">
        <v>3209</v>
      </c>
      <c r="R397" s="7">
        <v>-33.160699999999999</v>
      </c>
      <c r="S397" s="7">
        <v>-64.364900000000006</v>
      </c>
      <c r="T397" t="s">
        <v>46</v>
      </c>
      <c r="U397" t="s">
        <v>3414</v>
      </c>
      <c r="W397" t="s">
        <v>3415</v>
      </c>
      <c r="X397" t="s">
        <v>3102</v>
      </c>
      <c r="Y397" t="s">
        <v>3012</v>
      </c>
      <c r="Z397" t="s">
        <v>3013</v>
      </c>
      <c r="AG397" t="s">
        <v>3416</v>
      </c>
      <c r="AH397" s="24">
        <v>1313569</v>
      </c>
      <c r="AI397" t="s">
        <v>3417</v>
      </c>
      <c r="AJ397" t="s">
        <v>3421</v>
      </c>
    </row>
    <row r="398" spans="1:36" ht="17.25" hidden="1" customHeight="1" x14ac:dyDescent="0.2">
      <c r="A398" s="4" t="s">
        <v>3411</v>
      </c>
      <c r="B398" t="s">
        <v>3017</v>
      </c>
      <c r="C398" t="s">
        <v>3412</v>
      </c>
      <c r="D398" t="s">
        <v>3413</v>
      </c>
      <c r="E398" t="s">
        <v>3422</v>
      </c>
      <c r="F398" t="s">
        <v>41</v>
      </c>
      <c r="G398" s="5">
        <v>63</v>
      </c>
      <c r="H398" t="s">
        <v>139</v>
      </c>
      <c r="I398" t="s">
        <v>240</v>
      </c>
      <c r="J398" t="s">
        <v>45</v>
      </c>
      <c r="K398" t="s">
        <v>45</v>
      </c>
      <c r="L398" t="s">
        <v>45</v>
      </c>
      <c r="M398" t="s">
        <v>559</v>
      </c>
      <c r="N398" s="6">
        <v>2024</v>
      </c>
      <c r="Q398" t="s">
        <v>3209</v>
      </c>
      <c r="R398" s="7">
        <v>-33.160699999999999</v>
      </c>
      <c r="S398" s="7">
        <v>-64.364900000000006</v>
      </c>
      <c r="T398" t="s">
        <v>46</v>
      </c>
      <c r="U398" t="s">
        <v>3414</v>
      </c>
      <c r="W398" t="s">
        <v>3415</v>
      </c>
      <c r="X398" t="s">
        <v>3102</v>
      </c>
      <c r="Y398" t="s">
        <v>3012</v>
      </c>
      <c r="Z398" t="s">
        <v>3013</v>
      </c>
      <c r="AG398" t="s">
        <v>3416</v>
      </c>
      <c r="AH398" s="24">
        <v>1313570</v>
      </c>
      <c r="AI398" t="s">
        <v>3417</v>
      </c>
      <c r="AJ398" t="s">
        <v>3423</v>
      </c>
    </row>
    <row r="399" spans="1:36" ht="17.25" hidden="1" customHeight="1" x14ac:dyDescent="0.2">
      <c r="A399" s="4" t="s">
        <v>3451</v>
      </c>
      <c r="B399" t="s">
        <v>3017</v>
      </c>
      <c r="C399" t="s">
        <v>3452</v>
      </c>
      <c r="D399" t="s">
        <v>3453</v>
      </c>
      <c r="E399" t="s">
        <v>40</v>
      </c>
      <c r="F399" t="s">
        <v>1930</v>
      </c>
      <c r="G399" s="5">
        <v>99.6</v>
      </c>
      <c r="H399" t="s">
        <v>42</v>
      </c>
      <c r="I399" t="s">
        <v>528</v>
      </c>
      <c r="J399" t="s">
        <v>45</v>
      </c>
      <c r="K399" t="s">
        <v>45</v>
      </c>
      <c r="L399" t="s">
        <v>45</v>
      </c>
      <c r="M399" t="s">
        <v>559</v>
      </c>
      <c r="N399" s="6">
        <v>2017</v>
      </c>
      <c r="Q399" t="s">
        <v>3236</v>
      </c>
      <c r="R399" s="7">
        <v>-34.403244999999998</v>
      </c>
      <c r="S399" s="7">
        <v>-58.966138999999998</v>
      </c>
      <c r="T399" t="s">
        <v>46</v>
      </c>
      <c r="U399" t="s">
        <v>3454</v>
      </c>
      <c r="X399" t="s">
        <v>3023</v>
      </c>
      <c r="Y399" t="s">
        <v>3012</v>
      </c>
      <c r="Z399" t="s">
        <v>3013</v>
      </c>
      <c r="AG399" t="s">
        <v>3455</v>
      </c>
      <c r="AH399" s="24">
        <v>1281735</v>
      </c>
      <c r="AI399" t="s">
        <v>3456</v>
      </c>
      <c r="AJ399" t="s">
        <v>3457</v>
      </c>
    </row>
    <row r="400" spans="1:36" ht="17.25" hidden="1" customHeight="1" x14ac:dyDescent="0.2">
      <c r="A400" s="4" t="s">
        <v>3495</v>
      </c>
      <c r="B400" t="s">
        <v>3017</v>
      </c>
      <c r="C400" t="s">
        <v>3496</v>
      </c>
      <c r="D400" t="s">
        <v>3497</v>
      </c>
      <c r="E400" t="s">
        <v>40</v>
      </c>
      <c r="F400" t="s">
        <v>3121</v>
      </c>
      <c r="G400" s="5">
        <v>80</v>
      </c>
      <c r="H400" t="s">
        <v>42</v>
      </c>
      <c r="I400" t="s">
        <v>528</v>
      </c>
      <c r="J400" t="s">
        <v>45</v>
      </c>
      <c r="K400" t="s">
        <v>45</v>
      </c>
      <c r="L400" t="s">
        <v>45</v>
      </c>
      <c r="M400" t="s">
        <v>559</v>
      </c>
      <c r="N400" s="6">
        <v>2017</v>
      </c>
      <c r="Q400" t="s">
        <v>3122</v>
      </c>
      <c r="R400" s="7">
        <v>-33.018937999999999</v>
      </c>
      <c r="S400" s="7">
        <v>-60.823985</v>
      </c>
      <c r="T400" t="s">
        <v>46</v>
      </c>
      <c r="U400" t="s">
        <v>3498</v>
      </c>
      <c r="X400" t="s">
        <v>3079</v>
      </c>
      <c r="Y400" t="s">
        <v>3012</v>
      </c>
      <c r="Z400" t="s">
        <v>3013</v>
      </c>
      <c r="AG400" t="s">
        <v>3499</v>
      </c>
      <c r="AH400" s="24">
        <v>1297257</v>
      </c>
      <c r="AI400" t="s">
        <v>3500</v>
      </c>
      <c r="AJ400" t="s">
        <v>3501</v>
      </c>
    </row>
    <row r="401" spans="1:36" ht="17.25" hidden="1" customHeight="1" x14ac:dyDescent="0.2">
      <c r="A401" s="4" t="s">
        <v>3502</v>
      </c>
      <c r="B401" t="s">
        <v>3017</v>
      </c>
      <c r="C401" t="s">
        <v>3503</v>
      </c>
      <c r="D401" t="s">
        <v>3504</v>
      </c>
      <c r="E401" t="s">
        <v>40</v>
      </c>
      <c r="F401" t="s">
        <v>41</v>
      </c>
      <c r="G401" s="5">
        <v>50</v>
      </c>
      <c r="H401" t="s">
        <v>42</v>
      </c>
      <c r="I401" t="s">
        <v>65</v>
      </c>
      <c r="J401" t="s">
        <v>45</v>
      </c>
      <c r="K401" t="s">
        <v>45</v>
      </c>
      <c r="L401" t="s">
        <v>45</v>
      </c>
      <c r="M401" t="s">
        <v>559</v>
      </c>
      <c r="N401" s="6">
        <v>2017</v>
      </c>
      <c r="Q401" t="s">
        <v>3505</v>
      </c>
      <c r="R401" s="7">
        <v>-29.382546999999999</v>
      </c>
      <c r="S401" s="7">
        <v>-66.833676999999994</v>
      </c>
      <c r="T401" t="s">
        <v>46</v>
      </c>
      <c r="U401" t="s">
        <v>3506</v>
      </c>
      <c r="X401" t="s">
        <v>3506</v>
      </c>
      <c r="Y401" t="s">
        <v>3012</v>
      </c>
      <c r="Z401" t="s">
        <v>3013</v>
      </c>
      <c r="AC401" t="s">
        <v>3506</v>
      </c>
      <c r="AG401" t="s">
        <v>3507</v>
      </c>
      <c r="AH401" s="8">
        <v>1262802</v>
      </c>
      <c r="AI401" t="s">
        <v>3508</v>
      </c>
      <c r="AJ401" t="s">
        <v>3509</v>
      </c>
    </row>
    <row r="402" spans="1:36" ht="17.25" hidden="1" customHeight="1" x14ac:dyDescent="0.2">
      <c r="A402" s="4" t="s">
        <v>3510</v>
      </c>
      <c r="B402" t="s">
        <v>3017</v>
      </c>
      <c r="C402" t="s">
        <v>3511</v>
      </c>
      <c r="D402" t="s">
        <v>3512</v>
      </c>
      <c r="E402" t="s">
        <v>3513</v>
      </c>
      <c r="F402" t="s">
        <v>41</v>
      </c>
      <c r="G402" s="5">
        <v>190</v>
      </c>
      <c r="H402" t="s">
        <v>42</v>
      </c>
      <c r="I402" t="s">
        <v>43</v>
      </c>
      <c r="J402" t="s">
        <v>45</v>
      </c>
      <c r="K402" t="s">
        <v>45</v>
      </c>
      <c r="L402" t="s">
        <v>45</v>
      </c>
      <c r="M402" t="s">
        <v>559</v>
      </c>
      <c r="N402" s="24">
        <v>2018</v>
      </c>
      <c r="Q402" t="s">
        <v>3514</v>
      </c>
      <c r="R402" s="7">
        <v>-38.945995799999999</v>
      </c>
      <c r="S402" s="7">
        <v>-67.602988699999997</v>
      </c>
      <c r="T402" t="s">
        <v>46</v>
      </c>
      <c r="U402" t="s">
        <v>3515</v>
      </c>
      <c r="W402" t="s">
        <v>3516</v>
      </c>
      <c r="X402" t="s">
        <v>3517</v>
      </c>
      <c r="Y402" t="s">
        <v>3012</v>
      </c>
      <c r="Z402" t="s">
        <v>3013</v>
      </c>
      <c r="AG402" t="s">
        <v>3518</v>
      </c>
      <c r="AH402" s="27">
        <v>1116478</v>
      </c>
      <c r="AI402" t="s">
        <v>3519</v>
      </c>
      <c r="AJ402" t="s">
        <v>3520</v>
      </c>
    </row>
    <row r="403" spans="1:36" ht="17.25" hidden="1" customHeight="1" x14ac:dyDescent="0.2">
      <c r="A403" s="4" t="s">
        <v>3521</v>
      </c>
      <c r="B403" t="s">
        <v>3017</v>
      </c>
      <c r="C403" t="s">
        <v>3522</v>
      </c>
      <c r="D403" t="s">
        <v>3523</v>
      </c>
      <c r="E403" t="s">
        <v>40</v>
      </c>
      <c r="F403" t="s">
        <v>41</v>
      </c>
      <c r="G403" s="5">
        <v>60</v>
      </c>
      <c r="H403" t="s">
        <v>42</v>
      </c>
      <c r="I403" t="s">
        <v>65</v>
      </c>
      <c r="J403" t="s">
        <v>45</v>
      </c>
      <c r="K403" t="s">
        <v>45</v>
      </c>
      <c r="L403" t="s">
        <v>45</v>
      </c>
      <c r="M403" t="s">
        <v>559</v>
      </c>
      <c r="N403" s="24">
        <v>2017</v>
      </c>
      <c r="Q403" t="s">
        <v>3524</v>
      </c>
      <c r="R403" s="7">
        <v>-32.161159499999997</v>
      </c>
      <c r="S403" s="7">
        <v>-64.154752000000002</v>
      </c>
      <c r="T403" t="s">
        <v>46</v>
      </c>
      <c r="U403" t="s">
        <v>3525</v>
      </c>
      <c r="X403" t="s">
        <v>3102</v>
      </c>
      <c r="Y403" t="s">
        <v>3012</v>
      </c>
      <c r="Z403" t="s">
        <v>3013</v>
      </c>
      <c r="AG403" t="s">
        <v>3526</v>
      </c>
      <c r="AH403" s="8">
        <v>1281721</v>
      </c>
      <c r="AI403" t="s">
        <v>3527</v>
      </c>
      <c r="AJ403" t="s">
        <v>3528</v>
      </c>
    </row>
    <row r="404" spans="1:36" ht="17.25" hidden="1" customHeight="1" x14ac:dyDescent="0.2">
      <c r="A404" s="4" t="s">
        <v>3529</v>
      </c>
      <c r="B404" t="s">
        <v>3017</v>
      </c>
      <c r="C404" t="s">
        <v>3530</v>
      </c>
      <c r="D404" t="s">
        <v>3531</v>
      </c>
      <c r="E404" t="s">
        <v>40</v>
      </c>
      <c r="F404" t="s">
        <v>41</v>
      </c>
      <c r="G404" s="5">
        <v>60</v>
      </c>
      <c r="H404" t="s">
        <v>42</v>
      </c>
      <c r="I404" t="s">
        <v>65</v>
      </c>
      <c r="J404" t="s">
        <v>45</v>
      </c>
      <c r="K404" t="s">
        <v>45</v>
      </c>
      <c r="L404" t="s">
        <v>45</v>
      </c>
      <c r="M404" t="s">
        <v>559</v>
      </c>
      <c r="N404" s="24">
        <v>2019</v>
      </c>
      <c r="Q404" t="s">
        <v>3524</v>
      </c>
      <c r="R404" s="7">
        <v>-34.304577000000002</v>
      </c>
      <c r="S404" s="7">
        <v>-60.224063000000001</v>
      </c>
      <c r="T404" t="s">
        <v>46</v>
      </c>
      <c r="U404" t="s">
        <v>3532</v>
      </c>
      <c r="X404" t="s">
        <v>3023</v>
      </c>
      <c r="Y404" t="s">
        <v>3012</v>
      </c>
      <c r="Z404" t="s">
        <v>3013</v>
      </c>
      <c r="AG404" t="s">
        <v>3533</v>
      </c>
      <c r="AH404" s="24">
        <v>1281722</v>
      </c>
      <c r="AI404" t="s">
        <v>3534</v>
      </c>
      <c r="AJ404" t="s">
        <v>3535</v>
      </c>
    </row>
    <row r="405" spans="1:36" ht="17.25" hidden="1" customHeight="1" x14ac:dyDescent="0.2">
      <c r="A405" s="4" t="s">
        <v>3547</v>
      </c>
      <c r="B405" t="s">
        <v>3017</v>
      </c>
      <c r="C405" t="s">
        <v>3548</v>
      </c>
      <c r="D405" t="s">
        <v>3549</v>
      </c>
      <c r="E405" t="s">
        <v>3076</v>
      </c>
      <c r="F405" t="s">
        <v>41</v>
      </c>
      <c r="G405" s="5">
        <v>52</v>
      </c>
      <c r="H405" t="s">
        <v>42</v>
      </c>
      <c r="I405" t="s">
        <v>65</v>
      </c>
      <c r="J405" t="s">
        <v>45</v>
      </c>
      <c r="K405" t="s">
        <v>45</v>
      </c>
      <c r="L405" t="s">
        <v>45</v>
      </c>
      <c r="M405" t="s">
        <v>559</v>
      </c>
      <c r="N405" s="6">
        <v>2018</v>
      </c>
      <c r="P405" s="25"/>
      <c r="Q405" t="s">
        <v>3550</v>
      </c>
      <c r="R405" s="7">
        <v>-33.777778699999999</v>
      </c>
      <c r="S405" s="7">
        <v>-59.728923100000003</v>
      </c>
      <c r="T405" t="s">
        <v>46</v>
      </c>
      <c r="U405" t="s">
        <v>3551</v>
      </c>
      <c r="X405" t="s">
        <v>3023</v>
      </c>
      <c r="Y405" t="s">
        <v>3012</v>
      </c>
      <c r="Z405" t="s">
        <v>3013</v>
      </c>
      <c r="AG405" t="s">
        <v>3552</v>
      </c>
      <c r="AH405" s="8">
        <v>1288900</v>
      </c>
      <c r="AI405" t="s">
        <v>3553</v>
      </c>
      <c r="AJ405" t="s">
        <v>3554</v>
      </c>
    </row>
    <row r="406" spans="1:36" ht="17.25" hidden="1" customHeight="1" x14ac:dyDescent="0.2">
      <c r="A406" s="4" t="s">
        <v>3547</v>
      </c>
      <c r="B406" t="s">
        <v>3017</v>
      </c>
      <c r="C406" t="s">
        <v>3548</v>
      </c>
      <c r="D406" t="s">
        <v>3549</v>
      </c>
      <c r="E406" t="s">
        <v>3083</v>
      </c>
      <c r="F406" t="s">
        <v>41</v>
      </c>
      <c r="G406" s="5">
        <v>52</v>
      </c>
      <c r="H406" t="s">
        <v>42</v>
      </c>
      <c r="I406" t="s">
        <v>65</v>
      </c>
      <c r="J406" t="s">
        <v>45</v>
      </c>
      <c r="K406" t="s">
        <v>45</v>
      </c>
      <c r="L406" t="s">
        <v>45</v>
      </c>
      <c r="M406" t="s">
        <v>559</v>
      </c>
      <c r="N406" s="6">
        <v>2018</v>
      </c>
      <c r="P406" s="25"/>
      <c r="Q406" t="s">
        <v>3550</v>
      </c>
      <c r="R406" s="7">
        <v>-33.777778699999999</v>
      </c>
      <c r="S406" s="7">
        <v>-59.728923100000003</v>
      </c>
      <c r="T406" t="s">
        <v>46</v>
      </c>
      <c r="U406" t="s">
        <v>3551</v>
      </c>
      <c r="X406" t="s">
        <v>3023</v>
      </c>
      <c r="Y406" t="s">
        <v>3012</v>
      </c>
      <c r="Z406" t="s">
        <v>3013</v>
      </c>
      <c r="AG406" t="s">
        <v>3552</v>
      </c>
      <c r="AH406" s="8">
        <v>1288901</v>
      </c>
      <c r="AI406" t="s">
        <v>3553</v>
      </c>
      <c r="AJ406" t="s">
        <v>3555</v>
      </c>
    </row>
    <row r="407" spans="1:36" ht="17.25" hidden="1" customHeight="1" x14ac:dyDescent="0.2">
      <c r="A407" s="4" t="s">
        <v>3547</v>
      </c>
      <c r="B407" t="s">
        <v>3017</v>
      </c>
      <c r="C407" t="s">
        <v>3548</v>
      </c>
      <c r="D407" t="s">
        <v>3549</v>
      </c>
      <c r="E407" t="s">
        <v>3215</v>
      </c>
      <c r="F407" t="s">
        <v>41</v>
      </c>
      <c r="G407" s="5">
        <v>51</v>
      </c>
      <c r="H407" t="s">
        <v>42</v>
      </c>
      <c r="I407" t="s">
        <v>65</v>
      </c>
      <c r="J407" t="s">
        <v>45</v>
      </c>
      <c r="K407" t="s">
        <v>45</v>
      </c>
      <c r="L407" t="s">
        <v>45</v>
      </c>
      <c r="M407" t="s">
        <v>559</v>
      </c>
      <c r="N407" s="6">
        <v>2019</v>
      </c>
      <c r="P407" s="25"/>
      <c r="Q407" t="s">
        <v>3550</v>
      </c>
      <c r="R407" s="7">
        <v>-33.777778699999999</v>
      </c>
      <c r="S407" s="7">
        <v>-59.728923100000003</v>
      </c>
      <c r="T407" t="s">
        <v>46</v>
      </c>
      <c r="U407" t="s">
        <v>3551</v>
      </c>
      <c r="X407" t="s">
        <v>3023</v>
      </c>
      <c r="Y407" t="s">
        <v>3012</v>
      </c>
      <c r="Z407" t="s">
        <v>3013</v>
      </c>
      <c r="AG407" t="s">
        <v>3552</v>
      </c>
      <c r="AH407" s="8" t="s">
        <v>45</v>
      </c>
      <c r="AI407" t="s">
        <v>3553</v>
      </c>
      <c r="AJ407" t="s">
        <v>3556</v>
      </c>
    </row>
    <row r="408" spans="1:36" ht="17.25" hidden="1" customHeight="1" x14ac:dyDescent="0.2">
      <c r="A408" s="4" t="s">
        <v>3547</v>
      </c>
      <c r="B408" t="s">
        <v>3017</v>
      </c>
      <c r="C408" t="s">
        <v>3548</v>
      </c>
      <c r="D408" t="s">
        <v>3549</v>
      </c>
      <c r="E408" t="s">
        <v>3085</v>
      </c>
      <c r="F408" t="s">
        <v>41</v>
      </c>
      <c r="G408" s="5">
        <v>54</v>
      </c>
      <c r="H408" t="s">
        <v>139</v>
      </c>
      <c r="I408" t="s">
        <v>240</v>
      </c>
      <c r="J408" t="s">
        <v>45</v>
      </c>
      <c r="K408" t="s">
        <v>45</v>
      </c>
      <c r="L408" t="s">
        <v>45</v>
      </c>
      <c r="M408" t="s">
        <v>559</v>
      </c>
      <c r="N408" s="6">
        <v>2023</v>
      </c>
      <c r="P408" s="25"/>
      <c r="Q408" t="s">
        <v>3550</v>
      </c>
      <c r="R408" s="7">
        <v>-33.777778699999999</v>
      </c>
      <c r="S408" s="7">
        <v>-59.728923100000003</v>
      </c>
      <c r="T408" t="s">
        <v>46</v>
      </c>
      <c r="U408" t="s">
        <v>3551</v>
      </c>
      <c r="X408" t="s">
        <v>3023</v>
      </c>
      <c r="Y408" t="s">
        <v>3012</v>
      </c>
      <c r="Z408" t="s">
        <v>3013</v>
      </c>
      <c r="AG408" t="s">
        <v>3552</v>
      </c>
      <c r="AH408" s="8">
        <v>1315971</v>
      </c>
      <c r="AI408" t="s">
        <v>3553</v>
      </c>
      <c r="AJ408" t="s">
        <v>3557</v>
      </c>
    </row>
    <row r="409" spans="1:36" ht="17.25" hidden="1" customHeight="1" x14ac:dyDescent="0.2">
      <c r="A409" s="4" t="s">
        <v>3576</v>
      </c>
      <c r="B409" t="s">
        <v>3017</v>
      </c>
      <c r="C409" t="s">
        <v>3577</v>
      </c>
      <c r="D409" t="s">
        <v>3578</v>
      </c>
      <c r="E409" t="s">
        <v>40</v>
      </c>
      <c r="F409" t="s">
        <v>41</v>
      </c>
      <c r="G409" s="5">
        <v>391</v>
      </c>
      <c r="H409" t="s">
        <v>42</v>
      </c>
      <c r="I409" t="s">
        <v>43</v>
      </c>
      <c r="J409" t="s">
        <v>45</v>
      </c>
      <c r="K409" t="s">
        <v>45</v>
      </c>
      <c r="L409" t="s">
        <v>45</v>
      </c>
      <c r="M409" t="s">
        <v>559</v>
      </c>
      <c r="N409" s="6">
        <v>2021</v>
      </c>
      <c r="Q409" t="s">
        <v>3112</v>
      </c>
      <c r="R409" s="7">
        <v>-32.663009481000202</v>
      </c>
      <c r="S409" s="7">
        <v>-60.749203102894299</v>
      </c>
      <c r="T409" t="s">
        <v>46</v>
      </c>
      <c r="U409" t="s">
        <v>3579</v>
      </c>
      <c r="W409" t="s">
        <v>3580</v>
      </c>
      <c r="X409" t="s">
        <v>3079</v>
      </c>
      <c r="Y409" t="s">
        <v>3012</v>
      </c>
      <c r="Z409" t="s">
        <v>3013</v>
      </c>
      <c r="AC409" t="s">
        <v>3581</v>
      </c>
      <c r="AG409" t="s">
        <v>3582</v>
      </c>
      <c r="AH409" s="8" t="s">
        <v>3583</v>
      </c>
      <c r="AI409" t="s">
        <v>3584</v>
      </c>
      <c r="AJ409" t="s">
        <v>3585</v>
      </c>
    </row>
    <row r="410" spans="1:36" ht="17.25" hidden="1" customHeight="1" x14ac:dyDescent="0.2">
      <c r="A410" s="4" t="s">
        <v>3596</v>
      </c>
      <c r="B410" t="s">
        <v>3017</v>
      </c>
      <c r="C410" t="s">
        <v>3597</v>
      </c>
      <c r="D410" t="s">
        <v>3598</v>
      </c>
      <c r="E410" t="s">
        <v>40</v>
      </c>
      <c r="F410" t="s">
        <v>86</v>
      </c>
      <c r="G410" s="5">
        <v>170</v>
      </c>
      <c r="H410" t="s">
        <v>42</v>
      </c>
      <c r="I410" t="s">
        <v>65</v>
      </c>
      <c r="J410" t="s">
        <v>44</v>
      </c>
      <c r="K410" t="s">
        <v>45</v>
      </c>
      <c r="L410" t="s">
        <v>45</v>
      </c>
      <c r="M410" t="s">
        <v>559</v>
      </c>
      <c r="N410" s="6">
        <v>2018</v>
      </c>
      <c r="Q410" t="s">
        <v>3599</v>
      </c>
      <c r="R410" s="7">
        <v>-32.586970000000001</v>
      </c>
      <c r="S410" s="7">
        <v>-60.791719000000001</v>
      </c>
      <c r="T410" t="s">
        <v>46</v>
      </c>
      <c r="U410" t="s">
        <v>3600</v>
      </c>
      <c r="X410" t="s">
        <v>3079</v>
      </c>
      <c r="Y410" t="s">
        <v>3012</v>
      </c>
      <c r="Z410" t="s">
        <v>3013</v>
      </c>
      <c r="AG410" t="s">
        <v>3601</v>
      </c>
      <c r="AH410" s="8">
        <v>1292331</v>
      </c>
      <c r="AI410" t="s">
        <v>3602</v>
      </c>
      <c r="AJ410" t="s">
        <v>3603</v>
      </c>
    </row>
    <row r="411" spans="1:36" ht="17.25" hidden="1" customHeight="1" x14ac:dyDescent="0.2">
      <c r="A411" s="4" t="s">
        <v>3613</v>
      </c>
      <c r="B411" t="s">
        <v>3017</v>
      </c>
      <c r="C411" t="s">
        <v>3614</v>
      </c>
      <c r="D411" t="s">
        <v>3615</v>
      </c>
      <c r="E411" t="s">
        <v>3163</v>
      </c>
      <c r="F411" t="s">
        <v>86</v>
      </c>
      <c r="G411" s="5">
        <v>473</v>
      </c>
      <c r="H411" t="s">
        <v>42</v>
      </c>
      <c r="I411" t="s">
        <v>43</v>
      </c>
      <c r="J411" t="s">
        <v>45</v>
      </c>
      <c r="K411" t="s">
        <v>45</v>
      </c>
      <c r="L411" t="s">
        <v>45</v>
      </c>
      <c r="M411" t="s">
        <v>559</v>
      </c>
      <c r="N411" s="24">
        <v>2020</v>
      </c>
      <c r="Q411" t="s">
        <v>3329</v>
      </c>
      <c r="R411" s="7">
        <v>-26.993500000000001</v>
      </c>
      <c r="S411" s="7">
        <v>-65.168400000000005</v>
      </c>
      <c r="T411" t="s">
        <v>46</v>
      </c>
      <c r="U411" t="s">
        <v>3163</v>
      </c>
      <c r="W411" t="s">
        <v>3164</v>
      </c>
      <c r="X411" t="s">
        <v>3165</v>
      </c>
      <c r="Y411" t="s">
        <v>3012</v>
      </c>
      <c r="Z411" t="s">
        <v>3013</v>
      </c>
      <c r="AC411" t="s">
        <v>3616</v>
      </c>
      <c r="AG411" t="s">
        <v>3617</v>
      </c>
      <c r="AH411" s="8" t="s">
        <v>3618</v>
      </c>
      <c r="AI411" t="s">
        <v>3619</v>
      </c>
      <c r="AJ411" t="s">
        <v>3620</v>
      </c>
    </row>
    <row r="412" spans="1:36" ht="17.25" hidden="1" customHeight="1" x14ac:dyDescent="0.2">
      <c r="A412" s="4" t="s">
        <v>3629</v>
      </c>
      <c r="B412" t="s">
        <v>3017</v>
      </c>
      <c r="C412" t="s">
        <v>3630</v>
      </c>
      <c r="D412" t="s">
        <v>3631</v>
      </c>
      <c r="E412" t="s">
        <v>43</v>
      </c>
      <c r="F412" t="s">
        <v>86</v>
      </c>
      <c r="G412" s="5">
        <v>250</v>
      </c>
      <c r="H412" t="s">
        <v>42</v>
      </c>
      <c r="I412" t="s">
        <v>43</v>
      </c>
      <c r="J412" t="s">
        <v>45</v>
      </c>
      <c r="K412" t="s">
        <v>45</v>
      </c>
      <c r="L412" t="s">
        <v>45</v>
      </c>
      <c r="M412" t="s">
        <v>559</v>
      </c>
      <c r="N412" s="6">
        <v>2020</v>
      </c>
      <c r="Q412" t="s">
        <v>3090</v>
      </c>
      <c r="R412" s="7">
        <v>-32.426774100000003</v>
      </c>
      <c r="S412" s="7">
        <v>-63.174047399999999</v>
      </c>
      <c r="T412" t="s">
        <v>46</v>
      </c>
      <c r="U412" t="s">
        <v>3632</v>
      </c>
      <c r="X412" t="s">
        <v>3102</v>
      </c>
      <c r="Y412" t="s">
        <v>3012</v>
      </c>
      <c r="Z412" t="s">
        <v>3013</v>
      </c>
      <c r="AG412" t="s">
        <v>3633</v>
      </c>
      <c r="AH412" s="27" t="s">
        <v>3634</v>
      </c>
      <c r="AI412" t="s">
        <v>3635</v>
      </c>
      <c r="AJ412" t="s">
        <v>3636</v>
      </c>
    </row>
    <row r="413" spans="1:36" ht="17.25" hidden="1" customHeight="1" x14ac:dyDescent="0.2">
      <c r="A413" s="4" t="s">
        <v>3637</v>
      </c>
      <c r="B413" t="s">
        <v>3017</v>
      </c>
      <c r="C413" t="s">
        <v>3638</v>
      </c>
      <c r="D413" t="s">
        <v>3639</v>
      </c>
      <c r="E413" t="s">
        <v>40</v>
      </c>
      <c r="F413" t="s">
        <v>3121</v>
      </c>
      <c r="G413" s="5">
        <v>50</v>
      </c>
      <c r="H413" t="s">
        <v>42</v>
      </c>
      <c r="I413" t="s">
        <v>528</v>
      </c>
      <c r="J413" t="s">
        <v>45</v>
      </c>
      <c r="K413" t="s">
        <v>45</v>
      </c>
      <c r="L413" t="s">
        <v>45</v>
      </c>
      <c r="M413" t="s">
        <v>559</v>
      </c>
      <c r="N413" s="24">
        <v>2017</v>
      </c>
      <c r="Q413" t="s">
        <v>3122</v>
      </c>
      <c r="R413" s="7">
        <v>-28.516148999999999</v>
      </c>
      <c r="S413" s="7">
        <v>-59.345728999999999</v>
      </c>
      <c r="T413" t="s">
        <v>46</v>
      </c>
      <c r="U413" t="s">
        <v>3640</v>
      </c>
      <c r="X413" t="s">
        <v>3079</v>
      </c>
      <c r="Y413" t="s">
        <v>3012</v>
      </c>
      <c r="Z413" t="s">
        <v>3013</v>
      </c>
      <c r="AG413" t="s">
        <v>3641</v>
      </c>
      <c r="AH413" s="24">
        <v>1278254</v>
      </c>
      <c r="AI413" t="s">
        <v>3642</v>
      </c>
      <c r="AJ413" t="s">
        <v>3643</v>
      </c>
    </row>
    <row r="414" spans="1:36" ht="17.25" hidden="1" customHeight="1" x14ac:dyDescent="0.2">
      <c r="A414" s="4" t="s">
        <v>3644</v>
      </c>
      <c r="B414" t="s">
        <v>3017</v>
      </c>
      <c r="C414" t="s">
        <v>3645</v>
      </c>
      <c r="D414" t="s">
        <v>3646</v>
      </c>
      <c r="E414" t="s">
        <v>40</v>
      </c>
      <c r="F414" t="s">
        <v>3384</v>
      </c>
      <c r="G414" s="5">
        <v>816</v>
      </c>
      <c r="H414" t="s">
        <v>42</v>
      </c>
      <c r="I414" t="s">
        <v>43</v>
      </c>
      <c r="J414" t="s">
        <v>45</v>
      </c>
      <c r="K414" t="s">
        <v>45</v>
      </c>
      <c r="L414" t="s">
        <v>45</v>
      </c>
      <c r="M414" t="s">
        <v>559</v>
      </c>
      <c r="N414" s="24">
        <v>2018</v>
      </c>
      <c r="Q414" t="s">
        <v>3647</v>
      </c>
      <c r="R414" s="7">
        <v>-32.579366100000001</v>
      </c>
      <c r="S414" s="7">
        <v>-60.788443999999998</v>
      </c>
      <c r="T414" t="s">
        <v>46</v>
      </c>
      <c r="U414" t="s">
        <v>3600</v>
      </c>
      <c r="W414" t="s">
        <v>3580</v>
      </c>
      <c r="X414" t="s">
        <v>3079</v>
      </c>
      <c r="Y414" t="s">
        <v>3012</v>
      </c>
      <c r="Z414" t="s">
        <v>3013</v>
      </c>
      <c r="AG414" t="s">
        <v>3648</v>
      </c>
      <c r="AH414" s="8" t="s">
        <v>3649</v>
      </c>
      <c r="AI414" t="s">
        <v>3650</v>
      </c>
      <c r="AJ414" t="s">
        <v>3651</v>
      </c>
    </row>
    <row r="415" spans="1:36" ht="17.25" hidden="1" customHeight="1" x14ac:dyDescent="0.2">
      <c r="A415" s="4" t="s">
        <v>3652</v>
      </c>
      <c r="B415" t="s">
        <v>3653</v>
      </c>
      <c r="C415" t="s">
        <v>3654</v>
      </c>
      <c r="E415" t="s">
        <v>191</v>
      </c>
      <c r="F415" t="s">
        <v>3655</v>
      </c>
      <c r="G415" s="5">
        <v>102</v>
      </c>
      <c r="H415" t="s">
        <v>42</v>
      </c>
      <c r="I415" t="s">
        <v>528</v>
      </c>
      <c r="J415" t="s">
        <v>45</v>
      </c>
      <c r="K415" t="s">
        <v>45</v>
      </c>
      <c r="L415" t="s">
        <v>45</v>
      </c>
      <c r="M415" t="s">
        <v>559</v>
      </c>
      <c r="N415" s="6">
        <v>2022</v>
      </c>
      <c r="R415" s="7">
        <v>12.4760361988622</v>
      </c>
      <c r="S415" s="7">
        <v>-69.982159309261306</v>
      </c>
      <c r="T415" t="s">
        <v>46</v>
      </c>
      <c r="U415" t="s">
        <v>3656</v>
      </c>
      <c r="Y415" t="s">
        <v>3012</v>
      </c>
      <c r="Z415" t="s">
        <v>3013</v>
      </c>
      <c r="AI415" t="s">
        <v>3657</v>
      </c>
      <c r="AJ415" t="s">
        <v>3661</v>
      </c>
    </row>
    <row r="416" spans="1:36" ht="17.25" hidden="1" customHeight="1" x14ac:dyDescent="0.2">
      <c r="A416" s="4" t="s">
        <v>3662</v>
      </c>
      <c r="B416" t="s">
        <v>3663</v>
      </c>
      <c r="C416" t="s">
        <v>3664</v>
      </c>
      <c r="E416" t="s">
        <v>3665</v>
      </c>
      <c r="F416" t="s">
        <v>617</v>
      </c>
      <c r="G416" s="5">
        <v>131.94999999999999</v>
      </c>
      <c r="H416" t="s">
        <v>42</v>
      </c>
      <c r="I416" t="s">
        <v>528</v>
      </c>
      <c r="J416" t="s">
        <v>559</v>
      </c>
      <c r="K416" t="s">
        <v>559</v>
      </c>
      <c r="L416" t="s">
        <v>45</v>
      </c>
      <c r="M416" t="s">
        <v>559</v>
      </c>
      <c r="N416" s="24">
        <v>2019</v>
      </c>
      <c r="R416" s="7">
        <v>25.004282</v>
      </c>
      <c r="S416" s="7">
        <v>-77.540167999999994</v>
      </c>
      <c r="T416" t="s">
        <v>46</v>
      </c>
      <c r="U416" t="s">
        <v>3666</v>
      </c>
      <c r="X416" t="s">
        <v>3667</v>
      </c>
      <c r="Y416" t="s">
        <v>3012</v>
      </c>
      <c r="Z416" t="s">
        <v>3013</v>
      </c>
      <c r="AC416" t="s">
        <v>3668</v>
      </c>
      <c r="AG416" t="s">
        <v>3669</v>
      </c>
      <c r="AH416" s="8">
        <v>1297376</v>
      </c>
      <c r="AI416" t="s">
        <v>3670</v>
      </c>
      <c r="AJ416" t="s">
        <v>3671</v>
      </c>
    </row>
    <row r="417" spans="1:36" ht="17.25" hidden="1" customHeight="1" x14ac:dyDescent="0.2">
      <c r="A417" s="4" t="s">
        <v>3696</v>
      </c>
      <c r="B417" t="s">
        <v>3689</v>
      </c>
      <c r="C417" t="s">
        <v>3697</v>
      </c>
      <c r="E417" t="s">
        <v>40</v>
      </c>
      <c r="F417" t="s">
        <v>570</v>
      </c>
      <c r="G417" s="5">
        <v>56</v>
      </c>
      <c r="H417" t="s">
        <v>42</v>
      </c>
      <c r="I417" t="s">
        <v>528</v>
      </c>
      <c r="J417" t="s">
        <v>45</v>
      </c>
      <c r="K417" t="s">
        <v>45</v>
      </c>
      <c r="L417" t="s">
        <v>45</v>
      </c>
      <c r="M417" t="s">
        <v>559</v>
      </c>
      <c r="N417" s="6">
        <v>2020</v>
      </c>
      <c r="R417" s="7">
        <v>32.300409991176998</v>
      </c>
      <c r="S417" s="7">
        <v>-64.791890151889604</v>
      </c>
      <c r="T417" t="s">
        <v>46</v>
      </c>
      <c r="Y417" t="s">
        <v>3012</v>
      </c>
      <c r="Z417" t="s">
        <v>3691</v>
      </c>
      <c r="AG417" t="s">
        <v>3698</v>
      </c>
      <c r="AH417" s="8">
        <v>1293700</v>
      </c>
      <c r="AI417" t="s">
        <v>3699</v>
      </c>
      <c r="AJ417" t="s">
        <v>3700</v>
      </c>
    </row>
    <row r="418" spans="1:36" ht="17.25" hidden="1" customHeight="1" x14ac:dyDescent="0.2">
      <c r="A418" s="4" t="s">
        <v>3701</v>
      </c>
      <c r="B418" t="s">
        <v>3702</v>
      </c>
      <c r="C418" t="s">
        <v>3703</v>
      </c>
      <c r="D418" t="s">
        <v>3704</v>
      </c>
      <c r="E418" t="s">
        <v>58</v>
      </c>
      <c r="F418" t="s">
        <v>86</v>
      </c>
      <c r="G418" s="5">
        <v>50</v>
      </c>
      <c r="H418" t="s">
        <v>42</v>
      </c>
      <c r="I418" t="s">
        <v>65</v>
      </c>
      <c r="J418" t="s">
        <v>45</v>
      </c>
      <c r="K418" t="s">
        <v>45</v>
      </c>
      <c r="L418" t="s">
        <v>45</v>
      </c>
      <c r="M418" t="s">
        <v>559</v>
      </c>
      <c r="N418" s="6">
        <v>2014</v>
      </c>
      <c r="Q418" t="s">
        <v>3705</v>
      </c>
      <c r="R418" s="7">
        <v>-17.2424</v>
      </c>
      <c r="S418" s="7">
        <v>-64.540899999999993</v>
      </c>
      <c r="T418" t="s">
        <v>46</v>
      </c>
      <c r="U418" t="s">
        <v>3706</v>
      </c>
      <c r="X418" t="s">
        <v>3707</v>
      </c>
      <c r="Y418" t="s">
        <v>3012</v>
      </c>
      <c r="Z418" t="s">
        <v>3013</v>
      </c>
      <c r="AA418" t="s">
        <v>3708</v>
      </c>
      <c r="AG418" t="s">
        <v>3709</v>
      </c>
      <c r="AH418" s="8">
        <v>1240847</v>
      </c>
      <c r="AI418" t="s">
        <v>3710</v>
      </c>
      <c r="AJ418" t="s">
        <v>3711</v>
      </c>
    </row>
    <row r="419" spans="1:36" ht="17.25" hidden="1" customHeight="1" x14ac:dyDescent="0.2">
      <c r="A419" s="4" t="s">
        <v>3722</v>
      </c>
      <c r="B419" t="s">
        <v>3702</v>
      </c>
      <c r="C419" t="s">
        <v>3723</v>
      </c>
      <c r="D419" t="s">
        <v>3724</v>
      </c>
      <c r="E419" t="s">
        <v>3725</v>
      </c>
      <c r="F419" t="s">
        <v>86</v>
      </c>
      <c r="G419" s="5">
        <v>120</v>
      </c>
      <c r="H419" t="s">
        <v>42</v>
      </c>
      <c r="I419" t="s">
        <v>43</v>
      </c>
      <c r="J419" t="s">
        <v>45</v>
      </c>
      <c r="K419" t="s">
        <v>45</v>
      </c>
      <c r="L419" t="s">
        <v>45</v>
      </c>
      <c r="M419" t="s">
        <v>559</v>
      </c>
      <c r="N419" s="6">
        <v>2021</v>
      </c>
      <c r="Q419" t="s">
        <v>3726</v>
      </c>
      <c r="R419" s="7">
        <v>-21.694171099999998</v>
      </c>
      <c r="S419" s="7">
        <v>-63.561431900000002</v>
      </c>
      <c r="T419" t="s">
        <v>46</v>
      </c>
      <c r="U419" t="s">
        <v>3727</v>
      </c>
      <c r="X419" t="s">
        <v>3728</v>
      </c>
      <c r="Y419" t="s">
        <v>3012</v>
      </c>
      <c r="Z419" t="s">
        <v>3013</v>
      </c>
      <c r="AG419" t="s">
        <v>3729</v>
      </c>
      <c r="AH419" s="8" t="s">
        <v>3730</v>
      </c>
      <c r="AI419" t="s">
        <v>3731</v>
      </c>
      <c r="AJ419" t="s">
        <v>3732</v>
      </c>
    </row>
    <row r="420" spans="1:36" ht="17.25" hidden="1" customHeight="1" x14ac:dyDescent="0.2">
      <c r="A420" s="4" t="s">
        <v>3722</v>
      </c>
      <c r="B420" t="s">
        <v>3702</v>
      </c>
      <c r="C420" t="s">
        <v>3723</v>
      </c>
      <c r="D420" t="s">
        <v>3724</v>
      </c>
      <c r="E420" t="s">
        <v>3733</v>
      </c>
      <c r="F420" t="s">
        <v>86</v>
      </c>
      <c r="G420" s="5">
        <v>120</v>
      </c>
      <c r="H420" t="s">
        <v>42</v>
      </c>
      <c r="I420" t="s">
        <v>43</v>
      </c>
      <c r="J420" t="s">
        <v>45</v>
      </c>
      <c r="K420" t="s">
        <v>45</v>
      </c>
      <c r="L420" t="s">
        <v>45</v>
      </c>
      <c r="M420" t="s">
        <v>559</v>
      </c>
      <c r="N420" s="6">
        <v>2021</v>
      </c>
      <c r="Q420" t="s">
        <v>3726</v>
      </c>
      <c r="R420" s="7">
        <v>-21.694171099999998</v>
      </c>
      <c r="S420" s="7">
        <v>-63.561431900000002</v>
      </c>
      <c r="T420" t="s">
        <v>46</v>
      </c>
      <c r="U420" t="s">
        <v>3727</v>
      </c>
      <c r="X420" t="s">
        <v>3728</v>
      </c>
      <c r="Y420" t="s">
        <v>3012</v>
      </c>
      <c r="Z420" t="s">
        <v>3013</v>
      </c>
      <c r="AG420" t="s">
        <v>3729</v>
      </c>
      <c r="AH420" s="8" t="s">
        <v>3734</v>
      </c>
      <c r="AI420" t="s">
        <v>3731</v>
      </c>
      <c r="AJ420" t="s">
        <v>3735</v>
      </c>
    </row>
    <row r="421" spans="1:36" ht="17.25" hidden="1" customHeight="1" x14ac:dyDescent="0.2">
      <c r="A421" s="4" t="s">
        <v>3722</v>
      </c>
      <c r="B421" t="s">
        <v>3702</v>
      </c>
      <c r="C421" t="s">
        <v>3723</v>
      </c>
      <c r="D421" t="s">
        <v>3724</v>
      </c>
      <c r="E421" t="s">
        <v>3736</v>
      </c>
      <c r="F421" t="s">
        <v>86</v>
      </c>
      <c r="G421" s="5">
        <v>120</v>
      </c>
      <c r="H421" t="s">
        <v>42</v>
      </c>
      <c r="I421" t="s">
        <v>43</v>
      </c>
      <c r="J421" t="s">
        <v>45</v>
      </c>
      <c r="K421" t="s">
        <v>45</v>
      </c>
      <c r="L421" t="s">
        <v>45</v>
      </c>
      <c r="M421" t="s">
        <v>559</v>
      </c>
      <c r="N421" s="6">
        <v>2019</v>
      </c>
      <c r="Q421" t="s">
        <v>3726</v>
      </c>
      <c r="R421" s="7">
        <v>-21.694171099999998</v>
      </c>
      <c r="S421" s="7">
        <v>-63.561431900000002</v>
      </c>
      <c r="T421" t="s">
        <v>46</v>
      </c>
      <c r="U421" t="s">
        <v>3727</v>
      </c>
      <c r="X421" t="s">
        <v>3728</v>
      </c>
      <c r="Y421" t="s">
        <v>3012</v>
      </c>
      <c r="Z421" t="s">
        <v>3013</v>
      </c>
      <c r="AG421" t="s">
        <v>3729</v>
      </c>
      <c r="AH421" s="8" t="s">
        <v>3737</v>
      </c>
      <c r="AI421" t="s">
        <v>3731</v>
      </c>
      <c r="AJ421" t="s">
        <v>3738</v>
      </c>
    </row>
    <row r="422" spans="1:36" ht="17.25" hidden="1" customHeight="1" x14ac:dyDescent="0.2">
      <c r="A422" s="4" t="s">
        <v>3722</v>
      </c>
      <c r="B422" t="s">
        <v>3702</v>
      </c>
      <c r="C422" t="s">
        <v>3723</v>
      </c>
      <c r="D422" t="s">
        <v>3724</v>
      </c>
      <c r="E422" t="s">
        <v>3739</v>
      </c>
      <c r="F422" t="s">
        <v>86</v>
      </c>
      <c r="G422" s="5">
        <v>120</v>
      </c>
      <c r="H422" t="s">
        <v>42</v>
      </c>
      <c r="I422" t="s">
        <v>43</v>
      </c>
      <c r="J422" t="s">
        <v>45</v>
      </c>
      <c r="K422" t="s">
        <v>45</v>
      </c>
      <c r="L422" t="s">
        <v>45</v>
      </c>
      <c r="M422" t="s">
        <v>559</v>
      </c>
      <c r="N422" s="6">
        <v>2019</v>
      </c>
      <c r="Q422" t="s">
        <v>3726</v>
      </c>
      <c r="R422" s="7">
        <v>-21.694171099999998</v>
      </c>
      <c r="S422" s="7">
        <v>-63.561431900000002</v>
      </c>
      <c r="T422" t="s">
        <v>46</v>
      </c>
      <c r="U422" t="s">
        <v>3727</v>
      </c>
      <c r="X422" t="s">
        <v>3728</v>
      </c>
      <c r="Y422" t="s">
        <v>3012</v>
      </c>
      <c r="Z422" t="s">
        <v>3013</v>
      </c>
      <c r="AG422" t="s">
        <v>3729</v>
      </c>
      <c r="AH422" s="27" t="s">
        <v>3740</v>
      </c>
      <c r="AI422" t="s">
        <v>3731</v>
      </c>
      <c r="AJ422" t="s">
        <v>3741</v>
      </c>
    </row>
    <row r="423" spans="1:36" ht="17.25" hidden="1" customHeight="1" x14ac:dyDescent="0.2">
      <c r="A423" s="4" t="s">
        <v>3742</v>
      </c>
      <c r="B423" t="s">
        <v>3702</v>
      </c>
      <c r="C423" t="s">
        <v>3743</v>
      </c>
      <c r="D423" t="s">
        <v>3744</v>
      </c>
      <c r="E423" t="s">
        <v>3745</v>
      </c>
      <c r="F423" t="s">
        <v>86</v>
      </c>
      <c r="G423" s="5">
        <v>53</v>
      </c>
      <c r="H423" t="s">
        <v>42</v>
      </c>
      <c r="I423" t="s">
        <v>65</v>
      </c>
      <c r="J423" t="s">
        <v>45</v>
      </c>
      <c r="K423" t="s">
        <v>45</v>
      </c>
      <c r="L423" t="s">
        <v>45</v>
      </c>
      <c r="M423" t="s">
        <v>559</v>
      </c>
      <c r="N423" s="6">
        <v>2013</v>
      </c>
      <c r="Q423" t="s">
        <v>3715</v>
      </c>
      <c r="R423" s="7">
        <v>-16.565300000000001</v>
      </c>
      <c r="S423" s="7">
        <v>-68.181100000000001</v>
      </c>
      <c r="T423" t="s">
        <v>46</v>
      </c>
      <c r="U423" t="s">
        <v>3746</v>
      </c>
      <c r="X423" t="s">
        <v>3747</v>
      </c>
      <c r="Y423" t="s">
        <v>3012</v>
      </c>
      <c r="Z423" t="s">
        <v>3013</v>
      </c>
      <c r="AA423" t="s">
        <v>3748</v>
      </c>
      <c r="AC423" t="s">
        <v>3749</v>
      </c>
      <c r="AG423" t="s">
        <v>3750</v>
      </c>
      <c r="AH423" s="6">
        <v>1240846</v>
      </c>
      <c r="AI423" t="s">
        <v>3751</v>
      </c>
      <c r="AJ423" t="s">
        <v>3752</v>
      </c>
    </row>
    <row r="424" spans="1:36" ht="17.25" hidden="1" customHeight="1" x14ac:dyDescent="0.2">
      <c r="A424" s="4" t="s">
        <v>3753</v>
      </c>
      <c r="B424" t="s">
        <v>3702</v>
      </c>
      <c r="C424" t="s">
        <v>3754</v>
      </c>
      <c r="D424" t="s">
        <v>3755</v>
      </c>
      <c r="E424" t="s">
        <v>3756</v>
      </c>
      <c r="F424" t="s">
        <v>86</v>
      </c>
      <c r="G424" s="5">
        <v>160</v>
      </c>
      <c r="H424" t="s">
        <v>42</v>
      </c>
      <c r="I424" t="s">
        <v>43</v>
      </c>
      <c r="J424" t="s">
        <v>45</v>
      </c>
      <c r="K424" t="s">
        <v>45</v>
      </c>
      <c r="L424" t="s">
        <v>45</v>
      </c>
      <c r="M424" t="s">
        <v>559</v>
      </c>
      <c r="N424" s="6">
        <v>2019</v>
      </c>
      <c r="Q424" t="s">
        <v>3726</v>
      </c>
      <c r="R424" s="7">
        <v>-17.2006929</v>
      </c>
      <c r="S424" s="7">
        <v>-64.521231599999993</v>
      </c>
      <c r="T424" t="s">
        <v>46</v>
      </c>
      <c r="U424" t="s">
        <v>3706</v>
      </c>
      <c r="X424" t="s">
        <v>3707</v>
      </c>
      <c r="Y424" t="s">
        <v>3012</v>
      </c>
      <c r="Z424" t="s">
        <v>3013</v>
      </c>
      <c r="AA424" t="s">
        <v>3757</v>
      </c>
      <c r="AG424" t="s">
        <v>3758</v>
      </c>
      <c r="AH424" s="27" t="s">
        <v>3759</v>
      </c>
      <c r="AI424" t="s">
        <v>3760</v>
      </c>
      <c r="AJ424" t="s">
        <v>3761</v>
      </c>
    </row>
    <row r="425" spans="1:36" ht="17.25" hidden="1" customHeight="1" x14ac:dyDescent="0.2">
      <c r="A425" s="4" t="s">
        <v>3753</v>
      </c>
      <c r="B425" t="s">
        <v>3702</v>
      </c>
      <c r="C425" t="s">
        <v>3754</v>
      </c>
      <c r="D425" t="s">
        <v>3755</v>
      </c>
      <c r="E425" t="s">
        <v>3762</v>
      </c>
      <c r="F425" t="s">
        <v>86</v>
      </c>
      <c r="G425" s="5">
        <v>160</v>
      </c>
      <c r="H425" t="s">
        <v>42</v>
      </c>
      <c r="I425" t="s">
        <v>43</v>
      </c>
      <c r="J425" t="s">
        <v>45</v>
      </c>
      <c r="K425" t="s">
        <v>45</v>
      </c>
      <c r="L425" t="s">
        <v>45</v>
      </c>
      <c r="M425" t="s">
        <v>559</v>
      </c>
      <c r="N425" s="6">
        <v>2019</v>
      </c>
      <c r="Q425" t="s">
        <v>3726</v>
      </c>
      <c r="R425" s="7">
        <v>-17.2006929</v>
      </c>
      <c r="S425" s="7">
        <v>-64.521231599999993</v>
      </c>
      <c r="T425" t="s">
        <v>46</v>
      </c>
      <c r="U425" t="s">
        <v>3706</v>
      </c>
      <c r="X425" t="s">
        <v>3707</v>
      </c>
      <c r="Y425" t="s">
        <v>3012</v>
      </c>
      <c r="Z425" t="s">
        <v>3013</v>
      </c>
      <c r="AA425" t="s">
        <v>3757</v>
      </c>
      <c r="AG425" t="s">
        <v>3758</v>
      </c>
      <c r="AH425" s="27" t="s">
        <v>3763</v>
      </c>
      <c r="AI425" t="s">
        <v>3760</v>
      </c>
      <c r="AJ425" t="s">
        <v>3764</v>
      </c>
    </row>
    <row r="426" spans="1:36" ht="17.25" hidden="1" customHeight="1" x14ac:dyDescent="0.2">
      <c r="A426" s="4" t="s">
        <v>3753</v>
      </c>
      <c r="B426" t="s">
        <v>3702</v>
      </c>
      <c r="C426" t="s">
        <v>3754</v>
      </c>
      <c r="D426" t="s">
        <v>3755</v>
      </c>
      <c r="E426" t="s">
        <v>3765</v>
      </c>
      <c r="F426" t="s">
        <v>86</v>
      </c>
      <c r="G426" s="5">
        <v>160</v>
      </c>
      <c r="H426" t="s">
        <v>42</v>
      </c>
      <c r="I426" t="s">
        <v>43</v>
      </c>
      <c r="J426" t="s">
        <v>45</v>
      </c>
      <c r="K426" t="s">
        <v>45</v>
      </c>
      <c r="L426" t="s">
        <v>45</v>
      </c>
      <c r="M426" t="s">
        <v>559</v>
      </c>
      <c r="N426" s="6">
        <v>2021</v>
      </c>
      <c r="Q426" t="s">
        <v>3726</v>
      </c>
      <c r="R426" s="7">
        <v>-17.2006929</v>
      </c>
      <c r="S426" s="7">
        <v>-64.521231599999993</v>
      </c>
      <c r="T426" t="s">
        <v>46</v>
      </c>
      <c r="U426" t="s">
        <v>3706</v>
      </c>
      <c r="X426" t="s">
        <v>3707</v>
      </c>
      <c r="Y426" t="s">
        <v>3012</v>
      </c>
      <c r="Z426" t="s">
        <v>3013</v>
      </c>
      <c r="AA426" t="s">
        <v>3757</v>
      </c>
      <c r="AG426" t="s">
        <v>3758</v>
      </c>
      <c r="AH426" s="27" t="s">
        <v>3766</v>
      </c>
      <c r="AI426" t="s">
        <v>3760</v>
      </c>
      <c r="AJ426" t="s">
        <v>3767</v>
      </c>
    </row>
    <row r="427" spans="1:36" ht="17.25" hidden="1" customHeight="1" x14ac:dyDescent="0.2">
      <c r="A427" s="4" t="s">
        <v>3782</v>
      </c>
      <c r="B427" t="s">
        <v>3702</v>
      </c>
      <c r="C427" t="s">
        <v>3783</v>
      </c>
      <c r="D427" t="s">
        <v>3784</v>
      </c>
      <c r="E427" t="s">
        <v>3785</v>
      </c>
      <c r="F427" t="s">
        <v>86</v>
      </c>
      <c r="G427" s="5">
        <v>120</v>
      </c>
      <c r="H427" t="s">
        <v>42</v>
      </c>
      <c r="I427" t="s">
        <v>43</v>
      </c>
      <c r="J427" t="s">
        <v>45</v>
      </c>
      <c r="K427" t="s">
        <v>45</v>
      </c>
      <c r="L427" t="s">
        <v>45</v>
      </c>
      <c r="M427" t="s">
        <v>559</v>
      </c>
      <c r="N427" s="6">
        <v>2020</v>
      </c>
      <c r="Q427" t="s">
        <v>3726</v>
      </c>
      <c r="R427" s="7">
        <v>-17.535229699999999</v>
      </c>
      <c r="S427" s="7">
        <v>-63.1467843</v>
      </c>
      <c r="T427" t="s">
        <v>46</v>
      </c>
      <c r="U427" t="s">
        <v>3786</v>
      </c>
      <c r="X427" t="s">
        <v>3774</v>
      </c>
      <c r="Y427" t="s">
        <v>3012</v>
      </c>
      <c r="Z427" t="s">
        <v>3013</v>
      </c>
      <c r="AG427" t="s">
        <v>3787</v>
      </c>
      <c r="AH427" s="27" t="s">
        <v>3788</v>
      </c>
      <c r="AI427" t="s">
        <v>3789</v>
      </c>
      <c r="AJ427" t="s">
        <v>3790</v>
      </c>
    </row>
    <row r="428" spans="1:36" ht="17.25" hidden="1" customHeight="1" x14ac:dyDescent="0.2">
      <c r="A428" s="4" t="s">
        <v>3782</v>
      </c>
      <c r="B428" t="s">
        <v>3702</v>
      </c>
      <c r="C428" t="s">
        <v>3783</v>
      </c>
      <c r="D428" t="s">
        <v>3784</v>
      </c>
      <c r="E428" t="s">
        <v>3791</v>
      </c>
      <c r="F428" t="s">
        <v>86</v>
      </c>
      <c r="G428" s="5">
        <v>120</v>
      </c>
      <c r="H428" t="s">
        <v>42</v>
      </c>
      <c r="I428" t="s">
        <v>43</v>
      </c>
      <c r="J428" t="s">
        <v>45</v>
      </c>
      <c r="K428" t="s">
        <v>45</v>
      </c>
      <c r="L428" t="s">
        <v>45</v>
      </c>
      <c r="M428" t="s">
        <v>559</v>
      </c>
      <c r="N428" s="6">
        <v>2021</v>
      </c>
      <c r="Q428" t="s">
        <v>3726</v>
      </c>
      <c r="R428" s="7">
        <v>-17.535229699999999</v>
      </c>
      <c r="S428" s="7">
        <v>-63.1467843</v>
      </c>
      <c r="T428" t="s">
        <v>46</v>
      </c>
      <c r="U428" t="s">
        <v>3786</v>
      </c>
      <c r="X428" t="s">
        <v>3774</v>
      </c>
      <c r="Y428" t="s">
        <v>3012</v>
      </c>
      <c r="Z428" t="s">
        <v>3013</v>
      </c>
      <c r="AG428" t="s">
        <v>3787</v>
      </c>
      <c r="AH428" s="27" t="s">
        <v>3792</v>
      </c>
      <c r="AI428" t="s">
        <v>3789</v>
      </c>
      <c r="AJ428" t="s">
        <v>3793</v>
      </c>
    </row>
    <row r="429" spans="1:36" ht="17.25" hidden="1" customHeight="1" x14ac:dyDescent="0.2">
      <c r="A429" s="4" t="s">
        <v>3782</v>
      </c>
      <c r="B429" t="s">
        <v>3702</v>
      </c>
      <c r="C429" t="s">
        <v>3783</v>
      </c>
      <c r="D429" t="s">
        <v>3784</v>
      </c>
      <c r="E429" t="s">
        <v>3794</v>
      </c>
      <c r="F429" t="s">
        <v>86</v>
      </c>
      <c r="G429" s="5">
        <v>120</v>
      </c>
      <c r="H429" t="s">
        <v>42</v>
      </c>
      <c r="I429" t="s">
        <v>43</v>
      </c>
      <c r="J429" t="s">
        <v>45</v>
      </c>
      <c r="K429" t="s">
        <v>45</v>
      </c>
      <c r="L429" t="s">
        <v>45</v>
      </c>
      <c r="M429" t="s">
        <v>559</v>
      </c>
      <c r="N429" s="6">
        <v>2019</v>
      </c>
      <c r="Q429" t="s">
        <v>3726</v>
      </c>
      <c r="R429" s="7">
        <v>-17.535229699999999</v>
      </c>
      <c r="S429" s="7">
        <v>-63.1467843</v>
      </c>
      <c r="T429" t="s">
        <v>46</v>
      </c>
      <c r="U429" t="s">
        <v>3786</v>
      </c>
      <c r="X429" t="s">
        <v>3774</v>
      </c>
      <c r="Y429" t="s">
        <v>3012</v>
      </c>
      <c r="Z429" t="s">
        <v>3013</v>
      </c>
      <c r="AG429" t="s">
        <v>3787</v>
      </c>
      <c r="AH429" s="27" t="s">
        <v>3795</v>
      </c>
      <c r="AI429" t="s">
        <v>3789</v>
      </c>
      <c r="AJ429" t="s">
        <v>3796</v>
      </c>
    </row>
    <row r="430" spans="1:36" ht="17.25" hidden="1" customHeight="1" x14ac:dyDescent="0.2">
      <c r="A430" s="4" t="s">
        <v>3782</v>
      </c>
      <c r="B430" t="s">
        <v>3702</v>
      </c>
      <c r="C430" t="s">
        <v>3783</v>
      </c>
      <c r="D430" t="s">
        <v>3784</v>
      </c>
      <c r="E430" t="s">
        <v>3797</v>
      </c>
      <c r="F430" t="s">
        <v>86</v>
      </c>
      <c r="G430" s="5">
        <v>120</v>
      </c>
      <c r="H430" t="s">
        <v>42</v>
      </c>
      <c r="I430" t="s">
        <v>43</v>
      </c>
      <c r="J430" t="s">
        <v>45</v>
      </c>
      <c r="K430" t="s">
        <v>45</v>
      </c>
      <c r="L430" t="s">
        <v>45</v>
      </c>
      <c r="M430" t="s">
        <v>559</v>
      </c>
      <c r="N430" s="6">
        <v>2019</v>
      </c>
      <c r="Q430" t="s">
        <v>3726</v>
      </c>
      <c r="R430" s="7">
        <v>-17.535229699999999</v>
      </c>
      <c r="S430" s="7">
        <v>-63.1467843</v>
      </c>
      <c r="T430" t="s">
        <v>46</v>
      </c>
      <c r="U430" t="s">
        <v>3786</v>
      </c>
      <c r="X430" t="s">
        <v>3774</v>
      </c>
      <c r="Y430" t="s">
        <v>3012</v>
      </c>
      <c r="Z430" t="s">
        <v>3013</v>
      </c>
      <c r="AG430" t="s">
        <v>3787</v>
      </c>
      <c r="AH430" s="8" t="s">
        <v>3798</v>
      </c>
      <c r="AI430" t="s">
        <v>3789</v>
      </c>
      <c r="AJ430" t="s">
        <v>3799</v>
      </c>
    </row>
    <row r="431" spans="1:36" ht="17.25" hidden="1" customHeight="1" x14ac:dyDescent="0.2">
      <c r="A431" s="4" t="s">
        <v>3888</v>
      </c>
      <c r="B431" t="s">
        <v>3801</v>
      </c>
      <c r="C431" t="s">
        <v>3889</v>
      </c>
      <c r="D431" t="s">
        <v>3890</v>
      </c>
      <c r="E431" t="s">
        <v>3891</v>
      </c>
      <c r="F431" t="s">
        <v>86</v>
      </c>
      <c r="G431" s="5">
        <v>360</v>
      </c>
      <c r="H431" t="s">
        <v>486</v>
      </c>
      <c r="I431" t="s">
        <v>65</v>
      </c>
      <c r="J431" t="s">
        <v>45</v>
      </c>
      <c r="K431" t="s">
        <v>45</v>
      </c>
      <c r="L431" t="s">
        <v>45</v>
      </c>
      <c r="M431" t="s">
        <v>559</v>
      </c>
      <c r="N431" s="24">
        <v>2026</v>
      </c>
      <c r="Q431" t="s">
        <v>3892</v>
      </c>
      <c r="R431" s="7">
        <v>-2.7438159999999998</v>
      </c>
      <c r="S431" s="7">
        <v>-58.180233999999999</v>
      </c>
      <c r="T431" t="s">
        <v>504</v>
      </c>
      <c r="U431" t="s">
        <v>3893</v>
      </c>
      <c r="X431" t="s">
        <v>3829</v>
      </c>
      <c r="Y431" t="s">
        <v>3012</v>
      </c>
      <c r="Z431" t="s">
        <v>3013</v>
      </c>
      <c r="AG431" t="s">
        <v>45</v>
      </c>
      <c r="AH431" s="8" t="s">
        <v>45</v>
      </c>
      <c r="AI431" t="s">
        <v>3894</v>
      </c>
      <c r="AJ431" t="s">
        <v>3895</v>
      </c>
    </row>
    <row r="432" spans="1:36" ht="17.25" hidden="1" customHeight="1" x14ac:dyDescent="0.2">
      <c r="A432" s="4" t="s">
        <v>3888</v>
      </c>
      <c r="B432" t="s">
        <v>3801</v>
      </c>
      <c r="C432" t="s">
        <v>3889</v>
      </c>
      <c r="D432" t="s">
        <v>3890</v>
      </c>
      <c r="E432" t="s">
        <v>3898</v>
      </c>
      <c r="F432" t="s">
        <v>86</v>
      </c>
      <c r="G432" s="5">
        <v>590</v>
      </c>
      <c r="H432" t="s">
        <v>486</v>
      </c>
      <c r="I432" t="s">
        <v>43</v>
      </c>
      <c r="J432" t="s">
        <v>45</v>
      </c>
      <c r="K432" t="s">
        <v>45</v>
      </c>
      <c r="L432" t="s">
        <v>45</v>
      </c>
      <c r="M432" t="s">
        <v>559</v>
      </c>
      <c r="N432" s="6">
        <v>2026</v>
      </c>
      <c r="Q432" t="s">
        <v>3899</v>
      </c>
      <c r="R432" s="7">
        <v>-2.7438159999999998</v>
      </c>
      <c r="S432" s="7">
        <v>-58.180233999999999</v>
      </c>
      <c r="T432" t="s">
        <v>504</v>
      </c>
      <c r="U432" t="s">
        <v>3893</v>
      </c>
      <c r="X432" t="s">
        <v>3829</v>
      </c>
      <c r="Y432" t="s">
        <v>3012</v>
      </c>
      <c r="Z432" t="s">
        <v>3013</v>
      </c>
      <c r="AG432" t="s">
        <v>45</v>
      </c>
      <c r="AH432" s="27" t="s">
        <v>45</v>
      </c>
      <c r="AI432" t="s">
        <v>3894</v>
      </c>
      <c r="AJ432" t="s">
        <v>3900</v>
      </c>
    </row>
    <row r="433" spans="1:36" ht="17.25" hidden="1" customHeight="1" x14ac:dyDescent="0.2">
      <c r="A433" s="4" t="s">
        <v>3907</v>
      </c>
      <c r="B433" t="s">
        <v>3801</v>
      </c>
      <c r="C433" t="s">
        <v>3908</v>
      </c>
      <c r="D433" t="s">
        <v>3909</v>
      </c>
      <c r="E433" t="s">
        <v>40</v>
      </c>
      <c r="F433" t="s">
        <v>86</v>
      </c>
      <c r="G433" s="5">
        <v>530</v>
      </c>
      <c r="H433" t="s">
        <v>42</v>
      </c>
      <c r="I433" t="s">
        <v>43</v>
      </c>
      <c r="J433" t="s">
        <v>45</v>
      </c>
      <c r="K433" t="s">
        <v>45</v>
      </c>
      <c r="L433" t="s">
        <v>45</v>
      </c>
      <c r="M433" t="s">
        <v>559</v>
      </c>
      <c r="N433" s="6">
        <v>2014</v>
      </c>
      <c r="Q433" t="s">
        <v>3881</v>
      </c>
      <c r="R433" s="7">
        <v>-22.723437000000001</v>
      </c>
      <c r="S433" s="7">
        <v>-43.642327000000002</v>
      </c>
      <c r="T433" t="s">
        <v>46</v>
      </c>
      <c r="U433" t="s">
        <v>3910</v>
      </c>
      <c r="X433" t="s">
        <v>3911</v>
      </c>
      <c r="Y433" t="s">
        <v>3012</v>
      </c>
      <c r="Z433" t="s">
        <v>3013</v>
      </c>
      <c r="AG433" t="s">
        <v>3912</v>
      </c>
      <c r="AH433" s="27" t="s">
        <v>3913</v>
      </c>
      <c r="AI433" t="s">
        <v>3914</v>
      </c>
      <c r="AJ433" t="s">
        <v>3915</v>
      </c>
    </row>
    <row r="434" spans="1:36" ht="17.25" hidden="1" customHeight="1" x14ac:dyDescent="0.2">
      <c r="A434" s="4" t="s">
        <v>4002</v>
      </c>
      <c r="B434" t="s">
        <v>3801</v>
      </c>
      <c r="C434" t="s">
        <v>4003</v>
      </c>
      <c r="D434" t="s">
        <v>4004</v>
      </c>
      <c r="E434" t="s">
        <v>40</v>
      </c>
      <c r="F434" t="s">
        <v>543</v>
      </c>
      <c r="G434" s="5">
        <v>52.78</v>
      </c>
      <c r="H434" t="s">
        <v>42</v>
      </c>
      <c r="I434" t="s">
        <v>528</v>
      </c>
      <c r="J434" t="s">
        <v>45</v>
      </c>
      <c r="K434" t="s">
        <v>45</v>
      </c>
      <c r="L434" t="s">
        <v>45</v>
      </c>
      <c r="M434" t="s">
        <v>559</v>
      </c>
      <c r="N434" s="6">
        <v>2023</v>
      </c>
      <c r="Q434" t="s">
        <v>4005</v>
      </c>
      <c r="R434" s="7">
        <v>-7.5986140000000004</v>
      </c>
      <c r="S434" s="7">
        <v>-72.671520000000001</v>
      </c>
      <c r="T434" t="s">
        <v>46</v>
      </c>
      <c r="U434" t="s">
        <v>4006</v>
      </c>
      <c r="X434" t="s">
        <v>4007</v>
      </c>
      <c r="Y434" t="s">
        <v>3012</v>
      </c>
      <c r="Z434" t="s">
        <v>3013</v>
      </c>
      <c r="AG434" t="s">
        <v>45</v>
      </c>
      <c r="AH434" s="27" t="s">
        <v>45</v>
      </c>
      <c r="AI434" t="s">
        <v>4008</v>
      </c>
      <c r="AJ434" t="s">
        <v>4009</v>
      </c>
    </row>
    <row r="435" spans="1:36" ht="17.25" hidden="1" customHeight="1" x14ac:dyDescent="0.2">
      <c r="A435" s="4" t="s">
        <v>4061</v>
      </c>
      <c r="B435" t="s">
        <v>3801</v>
      </c>
      <c r="C435" t="s">
        <v>4062</v>
      </c>
      <c r="D435" t="s">
        <v>4063</v>
      </c>
      <c r="E435" t="s">
        <v>40</v>
      </c>
      <c r="F435" t="s">
        <v>570</v>
      </c>
      <c r="G435" s="5">
        <v>381.14</v>
      </c>
      <c r="H435" t="s">
        <v>42</v>
      </c>
      <c r="I435" t="s">
        <v>528</v>
      </c>
      <c r="J435" t="s">
        <v>45</v>
      </c>
      <c r="K435" t="s">
        <v>45</v>
      </c>
      <c r="L435" t="s">
        <v>45</v>
      </c>
      <c r="M435" t="s">
        <v>559</v>
      </c>
      <c r="N435" s="6">
        <v>2013</v>
      </c>
      <c r="P435" s="25"/>
      <c r="Q435" t="s">
        <v>4064</v>
      </c>
      <c r="R435" s="7">
        <v>-8.3519930000000002</v>
      </c>
      <c r="S435" s="7">
        <v>-35.022973</v>
      </c>
      <c r="T435" t="s">
        <v>46</v>
      </c>
      <c r="U435" t="s">
        <v>4065</v>
      </c>
      <c r="X435" t="s">
        <v>3873</v>
      </c>
      <c r="Y435" t="s">
        <v>3012</v>
      </c>
      <c r="Z435" t="s">
        <v>3013</v>
      </c>
      <c r="AG435" t="s">
        <v>4066</v>
      </c>
      <c r="AH435" s="24">
        <v>1226169</v>
      </c>
      <c r="AI435" t="s">
        <v>4067</v>
      </c>
      <c r="AJ435" t="s">
        <v>4068</v>
      </c>
    </row>
    <row r="436" spans="1:36" ht="17.25" hidden="1" customHeight="1" x14ac:dyDescent="0.2">
      <c r="A436" s="4" t="s">
        <v>4093</v>
      </c>
      <c r="B436" t="s">
        <v>3801</v>
      </c>
      <c r="C436" t="s">
        <v>4094</v>
      </c>
      <c r="D436" t="s">
        <v>4095</v>
      </c>
      <c r="E436" t="s">
        <v>40</v>
      </c>
      <c r="F436" t="s">
        <v>617</v>
      </c>
      <c r="G436" s="5">
        <v>1338</v>
      </c>
      <c r="H436" t="s">
        <v>42</v>
      </c>
      <c r="I436" t="s">
        <v>43</v>
      </c>
      <c r="J436" t="s">
        <v>45</v>
      </c>
      <c r="K436" t="s">
        <v>45</v>
      </c>
      <c r="L436" t="s">
        <v>45</v>
      </c>
      <c r="M436" t="s">
        <v>559</v>
      </c>
      <c r="N436" s="6">
        <v>2021</v>
      </c>
      <c r="Q436" t="s">
        <v>4096</v>
      </c>
      <c r="R436" s="7">
        <v>-21.837216940000001</v>
      </c>
      <c r="S436" s="7">
        <v>-41.04198255</v>
      </c>
      <c r="T436" t="s">
        <v>46</v>
      </c>
      <c r="U436" t="s">
        <v>4097</v>
      </c>
      <c r="X436" t="s">
        <v>3911</v>
      </c>
      <c r="Y436" t="s">
        <v>3012</v>
      </c>
      <c r="Z436" t="s">
        <v>3013</v>
      </c>
      <c r="AC436" t="s">
        <v>4098</v>
      </c>
      <c r="AG436" t="s">
        <v>4099</v>
      </c>
      <c r="AH436" s="8" t="s">
        <v>4100</v>
      </c>
      <c r="AI436" t="s">
        <v>4101</v>
      </c>
      <c r="AJ436" t="s">
        <v>4102</v>
      </c>
    </row>
    <row r="437" spans="1:36" ht="17.25" hidden="1" customHeight="1" x14ac:dyDescent="0.2">
      <c r="A437" s="4" t="s">
        <v>4103</v>
      </c>
      <c r="B437" t="s">
        <v>3801</v>
      </c>
      <c r="C437" t="s">
        <v>4104</v>
      </c>
      <c r="D437" t="s">
        <v>4105</v>
      </c>
      <c r="E437" t="s">
        <v>40</v>
      </c>
      <c r="F437" t="s">
        <v>617</v>
      </c>
      <c r="G437" s="5">
        <v>1672</v>
      </c>
      <c r="H437" t="s">
        <v>139</v>
      </c>
      <c r="I437" t="s">
        <v>43</v>
      </c>
      <c r="J437" t="s">
        <v>45</v>
      </c>
      <c r="K437" t="s">
        <v>97</v>
      </c>
      <c r="L437" t="s">
        <v>45</v>
      </c>
      <c r="M437" t="s">
        <v>559</v>
      </c>
      <c r="N437" s="6">
        <v>2025</v>
      </c>
      <c r="Q437" t="s">
        <v>4096</v>
      </c>
      <c r="R437" s="7">
        <v>-21.838643000000001</v>
      </c>
      <c r="S437" s="7">
        <v>-41.015863000000003</v>
      </c>
      <c r="T437" t="s">
        <v>46</v>
      </c>
      <c r="U437" t="s">
        <v>4097</v>
      </c>
      <c r="X437" t="s">
        <v>3911</v>
      </c>
      <c r="Y437" t="s">
        <v>3012</v>
      </c>
      <c r="Z437" t="s">
        <v>3013</v>
      </c>
      <c r="AC437" t="s">
        <v>4106</v>
      </c>
      <c r="AG437" t="s">
        <v>4107</v>
      </c>
      <c r="AH437" s="27" t="s">
        <v>4108</v>
      </c>
      <c r="AI437" t="s">
        <v>4109</v>
      </c>
      <c r="AJ437" t="s">
        <v>4110</v>
      </c>
    </row>
    <row r="438" spans="1:36" ht="17.25" hidden="1" customHeight="1" x14ac:dyDescent="0.2">
      <c r="A438" s="4" t="s">
        <v>4237</v>
      </c>
      <c r="B438" t="s">
        <v>3801</v>
      </c>
      <c r="C438" t="s">
        <v>4238</v>
      </c>
      <c r="D438" t="s">
        <v>4239</v>
      </c>
      <c r="E438" t="s">
        <v>40</v>
      </c>
      <c r="F438" t="s">
        <v>617</v>
      </c>
      <c r="G438" s="5">
        <v>1683</v>
      </c>
      <c r="H438" t="s">
        <v>486</v>
      </c>
      <c r="I438" t="s">
        <v>45</v>
      </c>
      <c r="J438" t="s">
        <v>45</v>
      </c>
      <c r="K438" t="s">
        <v>45</v>
      </c>
      <c r="L438" t="s">
        <v>45</v>
      </c>
      <c r="M438" t="s">
        <v>559</v>
      </c>
      <c r="N438" s="6">
        <v>2025</v>
      </c>
      <c r="Q438" t="s">
        <v>4240</v>
      </c>
      <c r="R438" s="7">
        <v>-19.856503</v>
      </c>
      <c r="S438" s="7">
        <v>-40.074789000000003</v>
      </c>
      <c r="T438" t="s">
        <v>504</v>
      </c>
      <c r="U438" t="s">
        <v>4241</v>
      </c>
      <c r="X438" t="s">
        <v>4242</v>
      </c>
      <c r="Y438" t="s">
        <v>3012</v>
      </c>
      <c r="Z438" t="s">
        <v>3013</v>
      </c>
      <c r="AG438" t="s">
        <v>45</v>
      </c>
      <c r="AH438" s="27" t="s">
        <v>45</v>
      </c>
      <c r="AI438" t="s">
        <v>4243</v>
      </c>
      <c r="AJ438" t="s">
        <v>4244</v>
      </c>
    </row>
    <row r="439" spans="1:36" ht="17.25" hidden="1" customHeight="1" x14ac:dyDescent="0.2">
      <c r="A439" s="4" t="s">
        <v>4252</v>
      </c>
      <c r="B439" t="s">
        <v>3801</v>
      </c>
      <c r="C439" t="s">
        <v>4253</v>
      </c>
      <c r="D439" t="s">
        <v>4254</v>
      </c>
      <c r="E439" t="s">
        <v>40</v>
      </c>
      <c r="F439" t="s">
        <v>86</v>
      </c>
      <c r="G439" s="5">
        <v>667</v>
      </c>
      <c r="H439" t="s">
        <v>486</v>
      </c>
      <c r="I439" t="s">
        <v>43</v>
      </c>
      <c r="J439" t="s">
        <v>45</v>
      </c>
      <c r="K439" t="s">
        <v>45</v>
      </c>
      <c r="L439" t="s">
        <v>45</v>
      </c>
      <c r="M439" t="s">
        <v>559</v>
      </c>
      <c r="N439" s="6">
        <v>2024</v>
      </c>
      <c r="Q439" t="s">
        <v>4180</v>
      </c>
      <c r="R439" s="7">
        <v>-22.280748079999999</v>
      </c>
      <c r="S439" s="7">
        <v>-41.736602869999999</v>
      </c>
      <c r="T439" t="s">
        <v>504</v>
      </c>
      <c r="U439" t="s">
        <v>4255</v>
      </c>
      <c r="X439" t="s">
        <v>3911</v>
      </c>
      <c r="Y439" t="s">
        <v>3012</v>
      </c>
      <c r="Z439" t="s">
        <v>3013</v>
      </c>
      <c r="AG439" t="s">
        <v>45</v>
      </c>
      <c r="AH439" s="27" t="s">
        <v>45</v>
      </c>
      <c r="AI439" t="s">
        <v>4256</v>
      </c>
      <c r="AJ439" t="s">
        <v>4257</v>
      </c>
    </row>
    <row r="440" spans="1:36" ht="17.25" hidden="1" customHeight="1" x14ac:dyDescent="0.2">
      <c r="A440" s="4" t="s">
        <v>4265</v>
      </c>
      <c r="B440" t="s">
        <v>3801</v>
      </c>
      <c r="C440" t="s">
        <v>4266</v>
      </c>
      <c r="D440" t="s">
        <v>4267</v>
      </c>
      <c r="E440" t="s">
        <v>40</v>
      </c>
      <c r="F440" t="s">
        <v>86</v>
      </c>
      <c r="G440" s="5">
        <v>141</v>
      </c>
      <c r="H440" t="s">
        <v>42</v>
      </c>
      <c r="I440" t="s">
        <v>43</v>
      </c>
      <c r="J440" t="s">
        <v>45</v>
      </c>
      <c r="K440" t="s">
        <v>45</v>
      </c>
      <c r="L440" t="s">
        <v>45</v>
      </c>
      <c r="M440" t="s">
        <v>559</v>
      </c>
      <c r="N440" s="6">
        <v>2022</v>
      </c>
      <c r="Q440" t="s">
        <v>3892</v>
      </c>
      <c r="R440" s="7">
        <v>2.96506611</v>
      </c>
      <c r="S440" s="7">
        <v>-60.675829720000003</v>
      </c>
      <c r="T440" t="s">
        <v>46</v>
      </c>
      <c r="U440" t="s">
        <v>4268</v>
      </c>
      <c r="X440" t="s">
        <v>4269</v>
      </c>
      <c r="Y440" t="s">
        <v>3012</v>
      </c>
      <c r="Z440" t="s">
        <v>3013</v>
      </c>
      <c r="AC440" t="s">
        <v>4270</v>
      </c>
      <c r="AG440" t="s">
        <v>4271</v>
      </c>
      <c r="AH440" s="27" t="s">
        <v>4272</v>
      </c>
      <c r="AI440" t="s">
        <v>4273</v>
      </c>
      <c r="AJ440" t="s">
        <v>4274</v>
      </c>
    </row>
    <row r="441" spans="1:36" ht="17.25" hidden="1" customHeight="1" x14ac:dyDescent="0.2">
      <c r="A441" s="4" t="s">
        <v>4300</v>
      </c>
      <c r="B441" t="s">
        <v>3801</v>
      </c>
      <c r="C441" t="s">
        <v>4301</v>
      </c>
      <c r="D441" t="s">
        <v>4302</v>
      </c>
      <c r="E441" t="s">
        <v>40</v>
      </c>
      <c r="F441" t="s">
        <v>86</v>
      </c>
      <c r="G441" s="5">
        <v>258.7</v>
      </c>
      <c r="H441" t="s">
        <v>42</v>
      </c>
      <c r="I441" t="s">
        <v>528</v>
      </c>
      <c r="J441" t="s">
        <v>45</v>
      </c>
      <c r="K441" t="s">
        <v>45</v>
      </c>
      <c r="L441" t="s">
        <v>45</v>
      </c>
      <c r="M441" t="s">
        <v>559</v>
      </c>
      <c r="N441" s="6">
        <v>2022</v>
      </c>
      <c r="Q441" t="s">
        <v>4303</v>
      </c>
      <c r="R441" s="7">
        <v>-22.930484719999999</v>
      </c>
      <c r="S441" s="7">
        <v>-43.857013889999998</v>
      </c>
      <c r="T441" t="s">
        <v>46</v>
      </c>
      <c r="U441" t="s">
        <v>4304</v>
      </c>
      <c r="X441" t="s">
        <v>3911</v>
      </c>
      <c r="Y441" t="s">
        <v>3012</v>
      </c>
      <c r="Z441" t="s">
        <v>3013</v>
      </c>
      <c r="AG441" t="s">
        <v>45</v>
      </c>
      <c r="AH441" s="27" t="s">
        <v>45</v>
      </c>
      <c r="AI441" t="s">
        <v>4305</v>
      </c>
      <c r="AJ441" t="s">
        <v>4306</v>
      </c>
    </row>
    <row r="442" spans="1:36" ht="17.25" hidden="1" customHeight="1" x14ac:dyDescent="0.2">
      <c r="A442" s="4" t="s">
        <v>4307</v>
      </c>
      <c r="B442" t="s">
        <v>3801</v>
      </c>
      <c r="C442" t="s">
        <v>4308</v>
      </c>
      <c r="D442" t="s">
        <v>4309</v>
      </c>
      <c r="E442" t="s">
        <v>40</v>
      </c>
      <c r="F442" t="s">
        <v>86</v>
      </c>
      <c r="G442" s="5">
        <v>115.92</v>
      </c>
      <c r="H442" t="s">
        <v>42</v>
      </c>
      <c r="I442" t="s">
        <v>528</v>
      </c>
      <c r="J442" t="s">
        <v>45</v>
      </c>
      <c r="K442" t="s">
        <v>45</v>
      </c>
      <c r="L442" t="s">
        <v>45</v>
      </c>
      <c r="M442" t="s">
        <v>559</v>
      </c>
      <c r="N442" s="6">
        <v>2022</v>
      </c>
      <c r="Q442" t="s">
        <v>4303</v>
      </c>
      <c r="R442" s="7">
        <v>-22.936125560000001</v>
      </c>
      <c r="S442" s="7">
        <v>-43.834042779999997</v>
      </c>
      <c r="T442" t="s">
        <v>46</v>
      </c>
      <c r="U442" t="s">
        <v>4304</v>
      </c>
      <c r="X442" t="s">
        <v>3911</v>
      </c>
      <c r="Y442" t="s">
        <v>3012</v>
      </c>
      <c r="Z442" t="s">
        <v>3013</v>
      </c>
      <c r="AG442" t="s">
        <v>45</v>
      </c>
      <c r="AH442" s="27" t="s">
        <v>45</v>
      </c>
      <c r="AI442" t="s">
        <v>4310</v>
      </c>
      <c r="AJ442" t="s">
        <v>4311</v>
      </c>
    </row>
    <row r="443" spans="1:36" ht="17.25" hidden="1" customHeight="1" x14ac:dyDescent="0.2">
      <c r="A443" s="4" t="s">
        <v>4350</v>
      </c>
      <c r="B443" t="s">
        <v>3801</v>
      </c>
      <c r="C443" t="s">
        <v>4351</v>
      </c>
      <c r="D443" t="s">
        <v>4352</v>
      </c>
      <c r="E443" t="s">
        <v>40</v>
      </c>
      <c r="F443" t="s">
        <v>86</v>
      </c>
      <c r="G443" s="5">
        <v>92</v>
      </c>
      <c r="H443" t="s">
        <v>42</v>
      </c>
      <c r="I443" t="s">
        <v>528</v>
      </c>
      <c r="J443" t="s">
        <v>45</v>
      </c>
      <c r="K443" t="s">
        <v>45</v>
      </c>
      <c r="L443" t="s">
        <v>45</v>
      </c>
      <c r="M443" t="s">
        <v>559</v>
      </c>
      <c r="N443" s="6">
        <v>2022</v>
      </c>
      <c r="Q443" t="s">
        <v>4353</v>
      </c>
      <c r="R443" s="7">
        <v>-2.9369263299999999</v>
      </c>
      <c r="S443" s="7">
        <v>-60.012395660000003</v>
      </c>
      <c r="T443" t="s">
        <v>46</v>
      </c>
      <c r="U443" t="s">
        <v>3828</v>
      </c>
      <c r="X443" t="s">
        <v>3829</v>
      </c>
      <c r="Y443" t="s">
        <v>3012</v>
      </c>
      <c r="Z443" t="s">
        <v>3013</v>
      </c>
      <c r="AG443" t="s">
        <v>4354</v>
      </c>
      <c r="AH443" s="6">
        <v>1195261</v>
      </c>
      <c r="AI443" t="s">
        <v>4355</v>
      </c>
      <c r="AJ443" t="s">
        <v>4356</v>
      </c>
    </row>
    <row r="444" spans="1:36" ht="17.25" hidden="1" customHeight="1" x14ac:dyDescent="0.2">
      <c r="A444" s="4" t="s">
        <v>4357</v>
      </c>
      <c r="B444" t="s">
        <v>3801</v>
      </c>
      <c r="C444" t="s">
        <v>4358</v>
      </c>
      <c r="D444" t="s">
        <v>4359</v>
      </c>
      <c r="E444" t="s">
        <v>40</v>
      </c>
      <c r="F444" t="s">
        <v>86</v>
      </c>
      <c r="G444" s="5">
        <v>163</v>
      </c>
      <c r="H444" t="s">
        <v>486</v>
      </c>
      <c r="I444" t="s">
        <v>45</v>
      </c>
      <c r="J444" t="s">
        <v>45</v>
      </c>
      <c r="K444" t="s">
        <v>45</v>
      </c>
      <c r="L444" t="s">
        <v>45</v>
      </c>
      <c r="M444" t="s">
        <v>559</v>
      </c>
      <c r="N444" s="6">
        <v>2026</v>
      </c>
      <c r="Q444" t="s">
        <v>4360</v>
      </c>
      <c r="R444" s="7">
        <v>-3.1190549999999999</v>
      </c>
      <c r="S444" s="7">
        <v>-59.929845</v>
      </c>
      <c r="T444" t="s">
        <v>504</v>
      </c>
      <c r="U444" t="s">
        <v>3828</v>
      </c>
      <c r="X444" t="s">
        <v>3829</v>
      </c>
      <c r="Y444" t="s">
        <v>3012</v>
      </c>
      <c r="Z444" t="s">
        <v>3013</v>
      </c>
      <c r="AG444" t="s">
        <v>45</v>
      </c>
      <c r="AH444" s="27" t="s">
        <v>45</v>
      </c>
      <c r="AI444" t="s">
        <v>4361</v>
      </c>
      <c r="AJ444" t="s">
        <v>4362</v>
      </c>
    </row>
    <row r="445" spans="1:36" ht="17.25" hidden="1" customHeight="1" x14ac:dyDescent="0.2">
      <c r="A445" s="4" t="s">
        <v>4376</v>
      </c>
      <c r="B445" t="s">
        <v>3801</v>
      </c>
      <c r="C445" t="s">
        <v>4377</v>
      </c>
      <c r="D445" t="s">
        <v>4378</v>
      </c>
      <c r="E445" t="s">
        <v>40</v>
      </c>
      <c r="F445" t="s">
        <v>617</v>
      </c>
      <c r="G445" s="5">
        <v>565</v>
      </c>
      <c r="H445" t="s">
        <v>139</v>
      </c>
      <c r="I445" t="s">
        <v>43</v>
      </c>
      <c r="J445" t="s">
        <v>45</v>
      </c>
      <c r="K445" t="s">
        <v>45</v>
      </c>
      <c r="L445" t="s">
        <v>45</v>
      </c>
      <c r="M445" t="s">
        <v>559</v>
      </c>
      <c r="N445" s="24">
        <v>2023</v>
      </c>
      <c r="Q445" t="s">
        <v>4379</v>
      </c>
      <c r="R445" s="7">
        <v>-22.359439819999999</v>
      </c>
      <c r="S445" s="7">
        <v>-41.874453109999997</v>
      </c>
      <c r="T445" t="s">
        <v>504</v>
      </c>
      <c r="U445" t="s">
        <v>4255</v>
      </c>
      <c r="X445" t="s">
        <v>3911</v>
      </c>
      <c r="Y445" t="s">
        <v>3012</v>
      </c>
      <c r="Z445" t="s">
        <v>3013</v>
      </c>
      <c r="AC445" t="s">
        <v>4380</v>
      </c>
      <c r="AG445" t="s">
        <v>4381</v>
      </c>
      <c r="AH445" s="8">
        <v>1290494</v>
      </c>
      <c r="AI445" t="s">
        <v>4382</v>
      </c>
      <c r="AJ445" t="s">
        <v>4383</v>
      </c>
    </row>
    <row r="446" spans="1:36" ht="17.25" hidden="1" customHeight="1" x14ac:dyDescent="0.2">
      <c r="A446" s="4" t="s">
        <v>4384</v>
      </c>
      <c r="B446" t="s">
        <v>3801</v>
      </c>
      <c r="C446" t="s">
        <v>4385</v>
      </c>
      <c r="D446" t="s">
        <v>4386</v>
      </c>
      <c r="E446" t="s">
        <v>40</v>
      </c>
      <c r="F446" t="s">
        <v>86</v>
      </c>
      <c r="G446" s="5">
        <v>591</v>
      </c>
      <c r="H446" t="s">
        <v>42</v>
      </c>
      <c r="I446" t="s">
        <v>43</v>
      </c>
      <c r="J446" t="s">
        <v>45</v>
      </c>
      <c r="K446" t="s">
        <v>45</v>
      </c>
      <c r="L446" t="s">
        <v>45</v>
      </c>
      <c r="M446" t="s">
        <v>559</v>
      </c>
      <c r="N446" s="6">
        <v>2017</v>
      </c>
      <c r="Q446" t="s">
        <v>4387</v>
      </c>
      <c r="R446" s="7">
        <v>-3.11740532</v>
      </c>
      <c r="S446" s="7">
        <v>-59.929550040000002</v>
      </c>
      <c r="T446" t="s">
        <v>46</v>
      </c>
      <c r="U446" t="s">
        <v>3828</v>
      </c>
      <c r="X446" t="s">
        <v>3829</v>
      </c>
      <c r="Y446" t="s">
        <v>3012</v>
      </c>
      <c r="Z446" t="s">
        <v>3013</v>
      </c>
      <c r="AG446" t="s">
        <v>4388</v>
      </c>
      <c r="AH446" s="27" t="s">
        <v>4389</v>
      </c>
      <c r="AI446" t="s">
        <v>4390</v>
      </c>
      <c r="AJ446" t="s">
        <v>4391</v>
      </c>
    </row>
    <row r="447" spans="1:36" ht="17.25" hidden="1" customHeight="1" x14ac:dyDescent="0.2">
      <c r="A447" s="4" t="s">
        <v>4392</v>
      </c>
      <c r="B447" t="s">
        <v>3801</v>
      </c>
      <c r="C447" t="s">
        <v>4393</v>
      </c>
      <c r="D447" t="s">
        <v>4394</v>
      </c>
      <c r="E447" t="s">
        <v>40</v>
      </c>
      <c r="F447" t="s">
        <v>543</v>
      </c>
      <c r="G447" s="5">
        <v>154.88</v>
      </c>
      <c r="H447" t="s">
        <v>42</v>
      </c>
      <c r="I447" t="s">
        <v>528</v>
      </c>
      <c r="J447" t="s">
        <v>45</v>
      </c>
      <c r="K447" t="s">
        <v>45</v>
      </c>
      <c r="L447" t="s">
        <v>45</v>
      </c>
      <c r="M447" t="s">
        <v>559</v>
      </c>
      <c r="N447" s="6">
        <v>2015</v>
      </c>
      <c r="Q447" t="s">
        <v>4395</v>
      </c>
      <c r="R447" s="7">
        <v>2.9309767310941099</v>
      </c>
      <c r="S447" s="7">
        <v>-60.712172730237498</v>
      </c>
      <c r="T447" t="s">
        <v>46</v>
      </c>
      <c r="U447" t="s">
        <v>4268</v>
      </c>
      <c r="X447" t="s">
        <v>4269</v>
      </c>
      <c r="Y447" t="s">
        <v>3012</v>
      </c>
      <c r="Z447" t="s">
        <v>3013</v>
      </c>
      <c r="AG447" t="s">
        <v>4396</v>
      </c>
      <c r="AH447" s="24">
        <v>1301329</v>
      </c>
      <c r="AI447" t="s">
        <v>4397</v>
      </c>
      <c r="AJ447" t="s">
        <v>4398</v>
      </c>
    </row>
    <row r="448" spans="1:36" ht="17.25" hidden="1" customHeight="1" x14ac:dyDescent="0.2">
      <c r="A448" s="4" t="s">
        <v>4405</v>
      </c>
      <c r="B448" t="s">
        <v>3801</v>
      </c>
      <c r="C448" t="s">
        <v>4406</v>
      </c>
      <c r="D448" t="s">
        <v>4407</v>
      </c>
      <c r="E448" t="s">
        <v>40</v>
      </c>
      <c r="F448" t="s">
        <v>617</v>
      </c>
      <c r="G448" s="5">
        <v>600</v>
      </c>
      <c r="H448" t="s">
        <v>486</v>
      </c>
      <c r="I448" t="s">
        <v>43</v>
      </c>
      <c r="J448" t="s">
        <v>45</v>
      </c>
      <c r="K448" t="s">
        <v>45</v>
      </c>
      <c r="L448" t="s">
        <v>45</v>
      </c>
      <c r="M448" t="s">
        <v>559</v>
      </c>
      <c r="N448" s="6">
        <v>2028</v>
      </c>
      <c r="Q448" t="s">
        <v>4408</v>
      </c>
      <c r="R448" s="7">
        <v>-26.024005559999999</v>
      </c>
      <c r="S448" s="7">
        <v>-48.80259444</v>
      </c>
      <c r="T448" t="s">
        <v>504</v>
      </c>
      <c r="U448" t="s">
        <v>4409</v>
      </c>
      <c r="X448" t="s">
        <v>4057</v>
      </c>
      <c r="Y448" t="s">
        <v>3012</v>
      </c>
      <c r="Z448" t="s">
        <v>3013</v>
      </c>
      <c r="AG448" t="s">
        <v>45</v>
      </c>
      <c r="AH448" s="27" t="s">
        <v>45</v>
      </c>
      <c r="AI448" t="s">
        <v>4410</v>
      </c>
      <c r="AJ448" t="s">
        <v>4411</v>
      </c>
    </row>
    <row r="449" spans="1:36" ht="17.25" hidden="1" customHeight="1" x14ac:dyDescent="0.2">
      <c r="A449" s="4" t="s">
        <v>4413</v>
      </c>
      <c r="B449" t="s">
        <v>3801</v>
      </c>
      <c r="C449" t="s">
        <v>4414</v>
      </c>
      <c r="D449" t="s">
        <v>4415</v>
      </c>
      <c r="E449" t="s">
        <v>40</v>
      </c>
      <c r="F449" t="s">
        <v>3880</v>
      </c>
      <c r="G449" s="5">
        <v>1713</v>
      </c>
      <c r="H449" t="s">
        <v>486</v>
      </c>
      <c r="I449" t="s">
        <v>43</v>
      </c>
      <c r="J449" t="s">
        <v>45</v>
      </c>
      <c r="K449" t="s">
        <v>45</v>
      </c>
      <c r="L449" t="s">
        <v>45</v>
      </c>
      <c r="M449" t="s">
        <v>559</v>
      </c>
      <c r="N449" s="24">
        <v>2025</v>
      </c>
      <c r="Q449" t="s">
        <v>4416</v>
      </c>
      <c r="R449" s="7">
        <v>-22.318949</v>
      </c>
      <c r="S449" s="7">
        <v>-41.847788999999999</v>
      </c>
      <c r="T449" t="s">
        <v>504</v>
      </c>
      <c r="U449" t="s">
        <v>4255</v>
      </c>
      <c r="X449" t="s">
        <v>3911</v>
      </c>
      <c r="Y449" t="s">
        <v>3012</v>
      </c>
      <c r="Z449" t="s">
        <v>3013</v>
      </c>
      <c r="AG449" t="s">
        <v>45</v>
      </c>
      <c r="AH449" s="8" t="s">
        <v>45</v>
      </c>
      <c r="AI449" t="s">
        <v>4417</v>
      </c>
      <c r="AJ449" t="s">
        <v>4418</v>
      </c>
    </row>
    <row r="450" spans="1:36" ht="17.25" hidden="1" customHeight="1" x14ac:dyDescent="0.2">
      <c r="A450" s="4" t="s">
        <v>4449</v>
      </c>
      <c r="B450" t="s">
        <v>3801</v>
      </c>
      <c r="C450" t="s">
        <v>4450</v>
      </c>
      <c r="D450" t="s">
        <v>4451</v>
      </c>
      <c r="E450" t="s">
        <v>40</v>
      </c>
      <c r="F450" t="s">
        <v>617</v>
      </c>
      <c r="G450" s="5">
        <v>630</v>
      </c>
      <c r="H450" t="s">
        <v>139</v>
      </c>
      <c r="I450" t="s">
        <v>43</v>
      </c>
      <c r="J450" t="s">
        <v>45</v>
      </c>
      <c r="K450" t="s">
        <v>45</v>
      </c>
      <c r="L450" t="s">
        <v>45</v>
      </c>
      <c r="M450" t="s">
        <v>559</v>
      </c>
      <c r="N450" s="6">
        <v>2025</v>
      </c>
      <c r="Q450" t="s">
        <v>4452</v>
      </c>
      <c r="R450" s="7">
        <v>-1.5486583300000001</v>
      </c>
      <c r="S450" s="7">
        <v>-48.745630560000002</v>
      </c>
      <c r="T450" t="s">
        <v>504</v>
      </c>
      <c r="U450" t="s">
        <v>4453</v>
      </c>
      <c r="X450" t="s">
        <v>3936</v>
      </c>
      <c r="Y450" t="s">
        <v>3012</v>
      </c>
      <c r="Z450" t="s">
        <v>3013</v>
      </c>
      <c r="AG450" t="s">
        <v>4454</v>
      </c>
      <c r="AH450" s="27">
        <v>1301421</v>
      </c>
      <c r="AI450" t="s">
        <v>4455</v>
      </c>
      <c r="AJ450" t="s">
        <v>4456</v>
      </c>
    </row>
    <row r="451" spans="1:36" ht="17.25" hidden="1" customHeight="1" x14ac:dyDescent="0.2">
      <c r="A451" s="4" t="s">
        <v>4466</v>
      </c>
      <c r="B451" t="s">
        <v>3801</v>
      </c>
      <c r="C451" t="s">
        <v>4467</v>
      </c>
      <c r="D451" t="s">
        <v>4468</v>
      </c>
      <c r="E451" t="s">
        <v>4469</v>
      </c>
      <c r="F451" t="s">
        <v>86</v>
      </c>
      <c r="G451" s="5">
        <v>1061</v>
      </c>
      <c r="H451" t="s">
        <v>42</v>
      </c>
      <c r="I451" t="s">
        <v>43</v>
      </c>
      <c r="J451" t="s">
        <v>45</v>
      </c>
      <c r="K451" t="s">
        <v>45</v>
      </c>
      <c r="L451" t="s">
        <v>45</v>
      </c>
      <c r="M451" t="s">
        <v>559</v>
      </c>
      <c r="N451" s="6">
        <v>2022</v>
      </c>
      <c r="Q451" t="s">
        <v>4470</v>
      </c>
      <c r="R451" s="7">
        <v>-4.8205689999999999</v>
      </c>
      <c r="S451" s="7">
        <v>-44.355006000000003</v>
      </c>
      <c r="T451" t="s">
        <v>46</v>
      </c>
      <c r="U451" t="s">
        <v>4471</v>
      </c>
      <c r="X451" t="s">
        <v>4145</v>
      </c>
      <c r="Y451" t="s">
        <v>3012</v>
      </c>
      <c r="Z451" t="s">
        <v>3013</v>
      </c>
      <c r="AC451" t="s">
        <v>4472</v>
      </c>
      <c r="AG451" t="s">
        <v>4473</v>
      </c>
      <c r="AH451" s="27" t="s">
        <v>4474</v>
      </c>
      <c r="AI451" t="s">
        <v>4475</v>
      </c>
      <c r="AJ451" t="s">
        <v>4476</v>
      </c>
    </row>
    <row r="452" spans="1:36" ht="17.25" hidden="1" customHeight="1" x14ac:dyDescent="0.2">
      <c r="A452" s="4" t="s">
        <v>4466</v>
      </c>
      <c r="B452" t="s">
        <v>3801</v>
      </c>
      <c r="C452" t="s">
        <v>4467</v>
      </c>
      <c r="D452" t="s">
        <v>4468</v>
      </c>
      <c r="E452" t="s">
        <v>3813</v>
      </c>
      <c r="F452" t="s">
        <v>86</v>
      </c>
      <c r="G452" s="5">
        <v>519</v>
      </c>
      <c r="H452" t="s">
        <v>42</v>
      </c>
      <c r="I452" t="s">
        <v>43</v>
      </c>
      <c r="J452" t="s">
        <v>45</v>
      </c>
      <c r="K452" t="s">
        <v>45</v>
      </c>
      <c r="L452" t="s">
        <v>45</v>
      </c>
      <c r="M452" t="s">
        <v>559</v>
      </c>
      <c r="N452" s="6">
        <v>2016</v>
      </c>
      <c r="Q452" t="s">
        <v>4477</v>
      </c>
      <c r="R452" s="7">
        <v>-4.8205689999999999</v>
      </c>
      <c r="S452" s="7">
        <v>-44.355006000000003</v>
      </c>
      <c r="T452" t="s">
        <v>46</v>
      </c>
      <c r="U452" t="s">
        <v>4471</v>
      </c>
      <c r="X452" t="s">
        <v>4145</v>
      </c>
      <c r="Y452" t="s">
        <v>3012</v>
      </c>
      <c r="Z452" t="s">
        <v>3013</v>
      </c>
      <c r="AC452" t="s">
        <v>4478</v>
      </c>
      <c r="AG452" t="s">
        <v>4473</v>
      </c>
      <c r="AH452" s="27" t="s">
        <v>4479</v>
      </c>
      <c r="AI452" t="s">
        <v>4475</v>
      </c>
      <c r="AJ452" t="s">
        <v>4480</v>
      </c>
    </row>
    <row r="453" spans="1:36" ht="17.25" hidden="1" customHeight="1" x14ac:dyDescent="0.2">
      <c r="A453" s="4" t="s">
        <v>4466</v>
      </c>
      <c r="B453" t="s">
        <v>3801</v>
      </c>
      <c r="C453" t="s">
        <v>4467</v>
      </c>
      <c r="D453" t="s">
        <v>4468</v>
      </c>
      <c r="E453" t="s">
        <v>3820</v>
      </c>
      <c r="F453" t="s">
        <v>86</v>
      </c>
      <c r="G453" s="5">
        <v>178</v>
      </c>
      <c r="H453" t="s">
        <v>42</v>
      </c>
      <c r="I453" t="s">
        <v>65</v>
      </c>
      <c r="J453" t="s">
        <v>45</v>
      </c>
      <c r="K453" t="s">
        <v>45</v>
      </c>
      <c r="L453" t="s">
        <v>45</v>
      </c>
      <c r="M453" t="s">
        <v>559</v>
      </c>
      <c r="N453" s="6">
        <v>2013</v>
      </c>
      <c r="Q453" t="s">
        <v>4477</v>
      </c>
      <c r="R453" s="7">
        <v>-4.8205689999999999</v>
      </c>
      <c r="S453" s="7">
        <v>-44.355006000000003</v>
      </c>
      <c r="T453" t="s">
        <v>46</v>
      </c>
      <c r="U453" t="s">
        <v>4471</v>
      </c>
      <c r="X453" t="s">
        <v>4145</v>
      </c>
      <c r="Y453" t="s">
        <v>3012</v>
      </c>
      <c r="Z453" t="s">
        <v>3013</v>
      </c>
      <c r="AC453" t="s">
        <v>4481</v>
      </c>
      <c r="AG453" t="s">
        <v>4473</v>
      </c>
      <c r="AH453" s="8">
        <v>1237812</v>
      </c>
      <c r="AI453" t="s">
        <v>4475</v>
      </c>
      <c r="AJ453" t="s">
        <v>4482</v>
      </c>
    </row>
    <row r="454" spans="1:36" ht="17.25" hidden="1" customHeight="1" x14ac:dyDescent="0.2">
      <c r="A454" s="4" t="s">
        <v>4466</v>
      </c>
      <c r="B454" t="s">
        <v>3801</v>
      </c>
      <c r="C454" t="s">
        <v>4467</v>
      </c>
      <c r="D454" t="s">
        <v>4468</v>
      </c>
      <c r="E454" t="s">
        <v>4483</v>
      </c>
      <c r="F454" t="s">
        <v>86</v>
      </c>
      <c r="G454" s="5">
        <v>56.28</v>
      </c>
      <c r="H454" t="s">
        <v>42</v>
      </c>
      <c r="I454" t="s">
        <v>528</v>
      </c>
      <c r="J454" t="s">
        <v>45</v>
      </c>
      <c r="K454" t="s">
        <v>45</v>
      </c>
      <c r="L454" t="s">
        <v>45</v>
      </c>
      <c r="M454" t="s">
        <v>559</v>
      </c>
      <c r="N454" s="6">
        <v>2013</v>
      </c>
      <c r="Q454" t="s">
        <v>4477</v>
      </c>
      <c r="R454" s="7">
        <v>-4.8205689999999999</v>
      </c>
      <c r="S454" s="7">
        <v>-44.355006000000003</v>
      </c>
      <c r="T454" t="s">
        <v>46</v>
      </c>
      <c r="U454" t="s">
        <v>4471</v>
      </c>
      <c r="X454" t="s">
        <v>4145</v>
      </c>
      <c r="Y454" t="s">
        <v>3012</v>
      </c>
      <c r="Z454" t="s">
        <v>3013</v>
      </c>
      <c r="AG454" t="s">
        <v>4473</v>
      </c>
      <c r="AH454" s="27">
        <v>1300827</v>
      </c>
      <c r="AI454" t="s">
        <v>4475</v>
      </c>
      <c r="AJ454" t="s">
        <v>4484</v>
      </c>
    </row>
    <row r="455" spans="1:36" ht="17.25" hidden="1" customHeight="1" x14ac:dyDescent="0.2">
      <c r="A455" s="4" t="s">
        <v>4466</v>
      </c>
      <c r="B455" t="s">
        <v>3801</v>
      </c>
      <c r="C455" t="s">
        <v>4467</v>
      </c>
      <c r="D455" t="s">
        <v>4468</v>
      </c>
      <c r="E455" t="s">
        <v>4485</v>
      </c>
      <c r="F455" t="s">
        <v>86</v>
      </c>
      <c r="G455" s="5">
        <v>92</v>
      </c>
      <c r="H455" t="s">
        <v>486</v>
      </c>
      <c r="I455" t="s">
        <v>240</v>
      </c>
      <c r="J455" t="s">
        <v>45</v>
      </c>
      <c r="K455" t="s">
        <v>45</v>
      </c>
      <c r="L455" t="s">
        <v>45</v>
      </c>
      <c r="M455" t="s">
        <v>559</v>
      </c>
      <c r="N455" s="6">
        <v>2025</v>
      </c>
      <c r="Q455" t="s">
        <v>3966</v>
      </c>
      <c r="R455" s="7">
        <v>-4.8205689999999999</v>
      </c>
      <c r="S455" s="7">
        <v>-44.355006000000003</v>
      </c>
      <c r="T455" t="s">
        <v>46</v>
      </c>
      <c r="U455" t="s">
        <v>4471</v>
      </c>
      <c r="X455" t="s">
        <v>4145</v>
      </c>
      <c r="Y455" t="s">
        <v>3012</v>
      </c>
      <c r="Z455" t="s">
        <v>3013</v>
      </c>
      <c r="AG455" t="s">
        <v>4473</v>
      </c>
      <c r="AH455" s="8">
        <v>1311670</v>
      </c>
      <c r="AI455" t="s">
        <v>4475</v>
      </c>
      <c r="AJ455" t="s">
        <v>4486</v>
      </c>
    </row>
    <row r="456" spans="1:36" ht="17.25" hidden="1" customHeight="1" x14ac:dyDescent="0.2">
      <c r="A456" s="4" t="s">
        <v>4502</v>
      </c>
      <c r="B456" t="s">
        <v>3801</v>
      </c>
      <c r="C456" t="s">
        <v>4503</v>
      </c>
      <c r="D456" t="s">
        <v>4504</v>
      </c>
      <c r="E456" t="s">
        <v>40</v>
      </c>
      <c r="F456" t="s">
        <v>570</v>
      </c>
      <c r="G456" s="5">
        <v>200.79</v>
      </c>
      <c r="H456" t="s">
        <v>42</v>
      </c>
      <c r="I456" t="s">
        <v>528</v>
      </c>
      <c r="J456" t="s">
        <v>45</v>
      </c>
      <c r="K456" t="s">
        <v>45</v>
      </c>
      <c r="L456" t="s">
        <v>45</v>
      </c>
      <c r="M456" t="s">
        <v>559</v>
      </c>
      <c r="N456" s="6">
        <v>2013</v>
      </c>
      <c r="Q456" t="s">
        <v>4505</v>
      </c>
      <c r="R456" s="7">
        <v>-7.8640361032125803</v>
      </c>
      <c r="S456" s="7">
        <v>-35.01873386151</v>
      </c>
      <c r="T456" t="s">
        <v>46</v>
      </c>
      <c r="U456" t="s">
        <v>4491</v>
      </c>
      <c r="X456" t="s">
        <v>3873</v>
      </c>
      <c r="Y456" t="s">
        <v>3012</v>
      </c>
      <c r="Z456" t="s">
        <v>3013</v>
      </c>
      <c r="AG456" t="s">
        <v>4506</v>
      </c>
      <c r="AH456" s="24">
        <v>1219506</v>
      </c>
      <c r="AI456" t="s">
        <v>4507</v>
      </c>
      <c r="AJ456" t="s">
        <v>4508</v>
      </c>
    </row>
    <row r="457" spans="1:36" ht="17.25" hidden="1" customHeight="1" x14ac:dyDescent="0.2">
      <c r="A457" s="4" t="s">
        <v>4525</v>
      </c>
      <c r="B457" t="s">
        <v>3801</v>
      </c>
      <c r="C457" t="s">
        <v>4526</v>
      </c>
      <c r="D457" t="s">
        <v>4527</v>
      </c>
      <c r="E457" t="s">
        <v>40</v>
      </c>
      <c r="F457" t="s">
        <v>86</v>
      </c>
      <c r="G457" s="5">
        <v>92</v>
      </c>
      <c r="H457" t="s">
        <v>42</v>
      </c>
      <c r="I457" t="s">
        <v>528</v>
      </c>
      <c r="J457" t="s">
        <v>45</v>
      </c>
      <c r="K457" t="s">
        <v>45</v>
      </c>
      <c r="L457" t="s">
        <v>45</v>
      </c>
      <c r="M457" t="s">
        <v>559</v>
      </c>
      <c r="N457" s="6">
        <v>2022</v>
      </c>
      <c r="Q457" t="s">
        <v>4528</v>
      </c>
      <c r="R457" s="7">
        <v>-3.09105556</v>
      </c>
      <c r="S457" s="7">
        <v>-60.072972219999997</v>
      </c>
      <c r="T457" t="s">
        <v>46</v>
      </c>
      <c r="U457" t="s">
        <v>3828</v>
      </c>
      <c r="X457" t="s">
        <v>3829</v>
      </c>
      <c r="Y457" t="s">
        <v>3012</v>
      </c>
      <c r="Z457" t="s">
        <v>3013</v>
      </c>
      <c r="AG457" t="s">
        <v>4529</v>
      </c>
      <c r="AH457" s="6">
        <v>1308694</v>
      </c>
      <c r="AI457" t="s">
        <v>4530</v>
      </c>
      <c r="AJ457" t="s">
        <v>4531</v>
      </c>
    </row>
    <row r="458" spans="1:36" ht="17.25" hidden="1" customHeight="1" x14ac:dyDescent="0.2">
      <c r="A458" s="4" t="s">
        <v>4532</v>
      </c>
      <c r="B458" t="s">
        <v>3801</v>
      </c>
      <c r="C458" t="s">
        <v>4533</v>
      </c>
      <c r="D458" t="s">
        <v>4534</v>
      </c>
      <c r="E458" t="s">
        <v>40</v>
      </c>
      <c r="F458" t="s">
        <v>86</v>
      </c>
      <c r="G458" s="5">
        <v>115.92</v>
      </c>
      <c r="H458" t="s">
        <v>42</v>
      </c>
      <c r="I458" t="s">
        <v>528</v>
      </c>
      <c r="J458" t="s">
        <v>45</v>
      </c>
      <c r="K458" t="s">
        <v>45</v>
      </c>
      <c r="L458" t="s">
        <v>45</v>
      </c>
      <c r="M458" t="s">
        <v>559</v>
      </c>
      <c r="N458" s="6">
        <v>2022</v>
      </c>
      <c r="Q458" t="s">
        <v>4303</v>
      </c>
      <c r="R458" s="7">
        <v>-20.940069439999998</v>
      </c>
      <c r="S458" s="7">
        <v>-43.80257778</v>
      </c>
      <c r="T458" t="s">
        <v>46</v>
      </c>
      <c r="U458" t="s">
        <v>4304</v>
      </c>
      <c r="X458" t="s">
        <v>3911</v>
      </c>
      <c r="Y458" t="s">
        <v>3012</v>
      </c>
      <c r="Z458" t="s">
        <v>3013</v>
      </c>
      <c r="AG458" t="s">
        <v>45</v>
      </c>
      <c r="AH458" s="27" t="s">
        <v>45</v>
      </c>
      <c r="AI458" t="s">
        <v>4535</v>
      </c>
      <c r="AJ458" t="s">
        <v>4536</v>
      </c>
    </row>
    <row r="459" spans="1:36" ht="17.25" hidden="1" customHeight="1" x14ac:dyDescent="0.2">
      <c r="A459" s="4" t="s">
        <v>4537</v>
      </c>
      <c r="B459" t="s">
        <v>3801</v>
      </c>
      <c r="C459" t="s">
        <v>4538</v>
      </c>
      <c r="D459" t="s">
        <v>4539</v>
      </c>
      <c r="E459" t="s">
        <v>40</v>
      </c>
      <c r="F459" t="s">
        <v>86</v>
      </c>
      <c r="G459" s="5">
        <v>78.3</v>
      </c>
      <c r="H459" t="s">
        <v>42</v>
      </c>
      <c r="I459" t="s">
        <v>528</v>
      </c>
      <c r="J459" t="s">
        <v>45</v>
      </c>
      <c r="K459" t="s">
        <v>45</v>
      </c>
      <c r="L459" t="s">
        <v>45</v>
      </c>
      <c r="M459" t="s">
        <v>559</v>
      </c>
      <c r="N459" s="6">
        <v>2022</v>
      </c>
      <c r="Q459" t="s">
        <v>4303</v>
      </c>
      <c r="R459" s="7">
        <v>-22.92606194</v>
      </c>
      <c r="S459" s="7">
        <v>-43.857008329999999</v>
      </c>
      <c r="T459" t="s">
        <v>46</v>
      </c>
      <c r="U459" t="s">
        <v>4304</v>
      </c>
      <c r="X459" t="s">
        <v>3911</v>
      </c>
      <c r="Y459" t="s">
        <v>3012</v>
      </c>
      <c r="Z459" t="s">
        <v>3013</v>
      </c>
      <c r="AG459" t="s">
        <v>45</v>
      </c>
      <c r="AH459" s="27" t="s">
        <v>45</v>
      </c>
      <c r="AI459" t="s">
        <v>4540</v>
      </c>
      <c r="AJ459" t="s">
        <v>4541</v>
      </c>
    </row>
    <row r="460" spans="1:36" ht="17.25" hidden="1" customHeight="1" x14ac:dyDescent="0.2">
      <c r="A460" s="4" t="s">
        <v>4542</v>
      </c>
      <c r="B460" t="s">
        <v>3801</v>
      </c>
      <c r="C460" t="s">
        <v>4543</v>
      </c>
      <c r="D460" t="s">
        <v>4544</v>
      </c>
      <c r="E460" t="s">
        <v>40</v>
      </c>
      <c r="F460" t="s">
        <v>617</v>
      </c>
      <c r="G460" s="5">
        <v>1700</v>
      </c>
      <c r="H460" t="s">
        <v>486</v>
      </c>
      <c r="I460" t="s">
        <v>43</v>
      </c>
      <c r="J460" t="s">
        <v>45</v>
      </c>
      <c r="K460" t="s">
        <v>45</v>
      </c>
      <c r="L460" t="s">
        <v>45</v>
      </c>
      <c r="M460" t="s">
        <v>559</v>
      </c>
      <c r="N460" s="6">
        <v>2027</v>
      </c>
      <c r="Q460" t="s">
        <v>4545</v>
      </c>
      <c r="R460" s="7">
        <v>-21.433873999999999</v>
      </c>
      <c r="S460" s="7">
        <v>-41.022796999999997</v>
      </c>
      <c r="T460" t="s">
        <v>504</v>
      </c>
      <c r="U460" t="s">
        <v>4546</v>
      </c>
      <c r="X460" t="s">
        <v>3911</v>
      </c>
      <c r="Y460" t="s">
        <v>3012</v>
      </c>
      <c r="Z460" t="s">
        <v>3013</v>
      </c>
      <c r="AC460" t="s">
        <v>4547</v>
      </c>
      <c r="AG460" t="s">
        <v>45</v>
      </c>
      <c r="AH460" s="8" t="s">
        <v>45</v>
      </c>
      <c r="AI460" t="s">
        <v>4548</v>
      </c>
      <c r="AJ460" t="s">
        <v>4549</v>
      </c>
    </row>
    <row r="461" spans="1:36" ht="17.25" hidden="1" customHeight="1" x14ac:dyDescent="0.2">
      <c r="A461" s="4" t="s">
        <v>4542</v>
      </c>
      <c r="B461" t="s">
        <v>3801</v>
      </c>
      <c r="C461" t="s">
        <v>4543</v>
      </c>
      <c r="D461" t="s">
        <v>4544</v>
      </c>
      <c r="E461" t="s">
        <v>56</v>
      </c>
      <c r="F461" t="s">
        <v>617</v>
      </c>
      <c r="G461" s="5">
        <v>1700</v>
      </c>
      <c r="H461" t="s">
        <v>486</v>
      </c>
      <c r="I461" t="s">
        <v>43</v>
      </c>
      <c r="J461" t="s">
        <v>45</v>
      </c>
      <c r="K461" t="s">
        <v>45</v>
      </c>
      <c r="L461" t="s">
        <v>45</v>
      </c>
      <c r="M461" t="s">
        <v>559</v>
      </c>
      <c r="N461" s="6">
        <v>2027</v>
      </c>
      <c r="Q461" t="s">
        <v>4545</v>
      </c>
      <c r="R461" s="7">
        <v>-21.433873999999999</v>
      </c>
      <c r="S461" s="7">
        <v>-41.022796999999997</v>
      </c>
      <c r="T461" t="s">
        <v>504</v>
      </c>
      <c r="U461" t="s">
        <v>4546</v>
      </c>
      <c r="X461" t="s">
        <v>3911</v>
      </c>
      <c r="Y461" t="s">
        <v>3012</v>
      </c>
      <c r="Z461" t="s">
        <v>3013</v>
      </c>
      <c r="AC461" t="s">
        <v>4550</v>
      </c>
      <c r="AG461" t="s">
        <v>45</v>
      </c>
      <c r="AH461" s="8" t="s">
        <v>45</v>
      </c>
      <c r="AI461" t="s">
        <v>4548</v>
      </c>
      <c r="AJ461" t="s">
        <v>4551</v>
      </c>
    </row>
    <row r="462" spans="1:36" ht="17.25" hidden="1" customHeight="1" x14ac:dyDescent="0.2">
      <c r="A462" s="4" t="s">
        <v>4552</v>
      </c>
      <c r="B462" t="s">
        <v>3801</v>
      </c>
      <c r="C462" t="s">
        <v>4553</v>
      </c>
      <c r="D462" t="s">
        <v>4554</v>
      </c>
      <c r="E462" t="s">
        <v>3804</v>
      </c>
      <c r="F462" t="s">
        <v>617</v>
      </c>
      <c r="G462" s="5">
        <v>1593</v>
      </c>
      <c r="H462" t="s">
        <v>42</v>
      </c>
      <c r="I462" t="s">
        <v>43</v>
      </c>
      <c r="J462" t="s">
        <v>45</v>
      </c>
      <c r="K462" t="s">
        <v>45</v>
      </c>
      <c r="L462" t="s">
        <v>45</v>
      </c>
      <c r="M462" t="s">
        <v>559</v>
      </c>
      <c r="N462" s="6">
        <v>2020</v>
      </c>
      <c r="Q462" t="s">
        <v>4217</v>
      </c>
      <c r="R462" s="7">
        <v>-10.81564623</v>
      </c>
      <c r="S462" s="7">
        <v>-36.93706246</v>
      </c>
      <c r="T462" t="s">
        <v>46</v>
      </c>
      <c r="U462" t="s">
        <v>4218</v>
      </c>
      <c r="X462" t="s">
        <v>4219</v>
      </c>
      <c r="Y462" t="s">
        <v>3012</v>
      </c>
      <c r="Z462" t="s">
        <v>3013</v>
      </c>
      <c r="AG462" t="s">
        <v>4555</v>
      </c>
      <c r="AH462" s="8" t="s">
        <v>4556</v>
      </c>
      <c r="AI462" t="s">
        <v>4557</v>
      </c>
      <c r="AJ462" t="s">
        <v>4558</v>
      </c>
    </row>
    <row r="463" spans="1:36" ht="17.25" hidden="1" customHeight="1" x14ac:dyDescent="0.2">
      <c r="A463" s="4" t="s">
        <v>4563</v>
      </c>
      <c r="B463" t="s">
        <v>3801</v>
      </c>
      <c r="C463" t="s">
        <v>4564</v>
      </c>
      <c r="D463" t="s">
        <v>4565</v>
      </c>
      <c r="E463" t="s">
        <v>40</v>
      </c>
      <c r="F463" t="s">
        <v>86</v>
      </c>
      <c r="G463" s="5">
        <v>393</v>
      </c>
      <c r="H463" t="s">
        <v>139</v>
      </c>
      <c r="I463" t="s">
        <v>65</v>
      </c>
      <c r="J463" t="s">
        <v>45</v>
      </c>
      <c r="K463" t="s">
        <v>45</v>
      </c>
      <c r="L463" t="s">
        <v>45</v>
      </c>
      <c r="M463" t="s">
        <v>559</v>
      </c>
      <c r="N463" s="6">
        <v>2026</v>
      </c>
      <c r="Q463" t="s">
        <v>4566</v>
      </c>
      <c r="R463" s="7">
        <v>-3.6275131900000002</v>
      </c>
      <c r="S463" s="7">
        <v>-38.84756015</v>
      </c>
      <c r="T463" t="s">
        <v>504</v>
      </c>
      <c r="U463" t="s">
        <v>3967</v>
      </c>
      <c r="X463" t="s">
        <v>3968</v>
      </c>
      <c r="Y463" t="s">
        <v>3012</v>
      </c>
      <c r="Z463" t="s">
        <v>3013</v>
      </c>
      <c r="AG463" t="s">
        <v>45</v>
      </c>
      <c r="AH463" s="27" t="s">
        <v>45</v>
      </c>
      <c r="AI463" t="s">
        <v>4567</v>
      </c>
      <c r="AJ463" t="s">
        <v>4568</v>
      </c>
    </row>
    <row r="464" spans="1:36" ht="17.25" hidden="1" customHeight="1" x14ac:dyDescent="0.2">
      <c r="A464" s="4" t="s">
        <v>4563</v>
      </c>
      <c r="B464" t="s">
        <v>3801</v>
      </c>
      <c r="C464" t="s">
        <v>4564</v>
      </c>
      <c r="D464" t="s">
        <v>4565</v>
      </c>
      <c r="E464" t="s">
        <v>56</v>
      </c>
      <c r="F464" t="s">
        <v>86</v>
      </c>
      <c r="G464" s="5">
        <v>393</v>
      </c>
      <c r="H464" t="s">
        <v>139</v>
      </c>
      <c r="I464" t="s">
        <v>65</v>
      </c>
      <c r="J464" t="s">
        <v>45</v>
      </c>
      <c r="K464" t="s">
        <v>45</v>
      </c>
      <c r="L464" t="s">
        <v>45</v>
      </c>
      <c r="M464" t="s">
        <v>559</v>
      </c>
      <c r="N464" s="6">
        <v>2026</v>
      </c>
      <c r="Q464" t="s">
        <v>4566</v>
      </c>
      <c r="R464" s="7">
        <v>-3.6275131900000002</v>
      </c>
      <c r="S464" s="7">
        <v>-38.84756015</v>
      </c>
      <c r="T464" t="s">
        <v>504</v>
      </c>
      <c r="U464" t="s">
        <v>3967</v>
      </c>
      <c r="X464" t="s">
        <v>3968</v>
      </c>
      <c r="Y464" t="s">
        <v>3012</v>
      </c>
      <c r="Z464" t="s">
        <v>3013</v>
      </c>
      <c r="AG464" t="s">
        <v>45</v>
      </c>
      <c r="AH464" s="27" t="s">
        <v>45</v>
      </c>
      <c r="AI464" t="s">
        <v>4567</v>
      </c>
      <c r="AJ464" t="s">
        <v>4569</v>
      </c>
    </row>
    <row r="465" spans="1:36" ht="17.25" hidden="1" customHeight="1" x14ac:dyDescent="0.2">
      <c r="A465" s="4" t="s">
        <v>4563</v>
      </c>
      <c r="B465" t="s">
        <v>3801</v>
      </c>
      <c r="C465" t="s">
        <v>4564</v>
      </c>
      <c r="D465" t="s">
        <v>4565</v>
      </c>
      <c r="E465" t="s">
        <v>58</v>
      </c>
      <c r="F465" t="s">
        <v>86</v>
      </c>
      <c r="G465" s="5">
        <v>393</v>
      </c>
      <c r="H465" t="s">
        <v>139</v>
      </c>
      <c r="I465" t="s">
        <v>65</v>
      </c>
      <c r="J465" t="s">
        <v>45</v>
      </c>
      <c r="K465" t="s">
        <v>45</v>
      </c>
      <c r="L465" t="s">
        <v>45</v>
      </c>
      <c r="M465" t="s">
        <v>559</v>
      </c>
      <c r="N465" s="6">
        <v>2026</v>
      </c>
      <c r="Q465" t="s">
        <v>4566</v>
      </c>
      <c r="R465" s="7">
        <v>-3.6275131900000002</v>
      </c>
      <c r="S465" s="7">
        <v>-38.84756015</v>
      </c>
      <c r="T465" t="s">
        <v>504</v>
      </c>
      <c r="U465" t="s">
        <v>3967</v>
      </c>
      <c r="X465" t="s">
        <v>3968</v>
      </c>
      <c r="Y465" t="s">
        <v>3012</v>
      </c>
      <c r="Z465" t="s">
        <v>3013</v>
      </c>
      <c r="AG465" t="s">
        <v>45</v>
      </c>
      <c r="AH465" s="27" t="s">
        <v>45</v>
      </c>
      <c r="AI465" t="s">
        <v>4567</v>
      </c>
      <c r="AJ465" t="s">
        <v>4570</v>
      </c>
    </row>
    <row r="466" spans="1:36" ht="17.25" hidden="1" customHeight="1" x14ac:dyDescent="0.2">
      <c r="A466" s="4" t="s">
        <v>4563</v>
      </c>
      <c r="B466" t="s">
        <v>3801</v>
      </c>
      <c r="C466" t="s">
        <v>4564</v>
      </c>
      <c r="D466" t="s">
        <v>4565</v>
      </c>
      <c r="E466" t="s">
        <v>191</v>
      </c>
      <c r="F466" t="s">
        <v>86</v>
      </c>
      <c r="G466" s="5">
        <v>393</v>
      </c>
      <c r="H466" t="s">
        <v>139</v>
      </c>
      <c r="I466" t="s">
        <v>65</v>
      </c>
      <c r="J466" t="s">
        <v>45</v>
      </c>
      <c r="K466" t="s">
        <v>45</v>
      </c>
      <c r="L466" t="s">
        <v>45</v>
      </c>
      <c r="M466" t="s">
        <v>559</v>
      </c>
      <c r="N466" s="6">
        <v>2026</v>
      </c>
      <c r="Q466" t="s">
        <v>4566</v>
      </c>
      <c r="R466" s="7">
        <v>-3.6275131900000002</v>
      </c>
      <c r="S466" s="7">
        <v>-38.84756015</v>
      </c>
      <c r="T466" t="s">
        <v>504</v>
      </c>
      <c r="U466" t="s">
        <v>3967</v>
      </c>
      <c r="X466" t="s">
        <v>3968</v>
      </c>
      <c r="Y466" t="s">
        <v>3012</v>
      </c>
      <c r="Z466" t="s">
        <v>3013</v>
      </c>
      <c r="AG466" t="s">
        <v>45</v>
      </c>
      <c r="AH466" s="27" t="s">
        <v>45</v>
      </c>
      <c r="AI466" t="s">
        <v>4567</v>
      </c>
      <c r="AJ466" t="s">
        <v>4571</v>
      </c>
    </row>
    <row r="467" spans="1:36" ht="17.25" hidden="1" customHeight="1" x14ac:dyDescent="0.2">
      <c r="A467" s="4" t="s">
        <v>4581</v>
      </c>
      <c r="B467" t="s">
        <v>3801</v>
      </c>
      <c r="C467" t="s">
        <v>4582</v>
      </c>
      <c r="D467" t="s">
        <v>4583</v>
      </c>
      <c r="E467" t="s">
        <v>40</v>
      </c>
      <c r="F467" t="s">
        <v>86</v>
      </c>
      <c r="G467" s="5">
        <v>74.959999999999994</v>
      </c>
      <c r="H467" t="s">
        <v>42</v>
      </c>
      <c r="I467" t="s">
        <v>528</v>
      </c>
      <c r="J467" t="s">
        <v>45</v>
      </c>
      <c r="K467" t="s">
        <v>45</v>
      </c>
      <c r="L467" t="s">
        <v>45</v>
      </c>
      <c r="M467" t="s">
        <v>559</v>
      </c>
      <c r="N467" s="6">
        <v>2022</v>
      </c>
      <c r="Q467" t="s">
        <v>4584</v>
      </c>
      <c r="R467" s="7">
        <v>-19.536223</v>
      </c>
      <c r="S467" s="7">
        <v>-39.799920999999998</v>
      </c>
      <c r="T467" t="s">
        <v>46</v>
      </c>
      <c r="U467" t="s">
        <v>4345</v>
      </c>
      <c r="X467" t="s">
        <v>4242</v>
      </c>
      <c r="Y467" t="s">
        <v>3012</v>
      </c>
      <c r="Z467" t="s">
        <v>3013</v>
      </c>
      <c r="AG467" t="s">
        <v>4585</v>
      </c>
      <c r="AH467" s="6">
        <v>1312813</v>
      </c>
      <c r="AI467" t="s">
        <v>4586</v>
      </c>
      <c r="AJ467" t="s">
        <v>4587</v>
      </c>
    </row>
    <row r="468" spans="1:36" ht="17.25" hidden="1" customHeight="1" x14ac:dyDescent="0.2">
      <c r="A468" s="4" t="s">
        <v>4603</v>
      </c>
      <c r="B468" t="s">
        <v>3801</v>
      </c>
      <c r="C468" t="s">
        <v>4604</v>
      </c>
      <c r="D468" t="s">
        <v>4605</v>
      </c>
      <c r="E468" t="s">
        <v>40</v>
      </c>
      <c r="F468" t="s">
        <v>86</v>
      </c>
      <c r="G468" s="5">
        <v>55.98</v>
      </c>
      <c r="H468" t="s">
        <v>139</v>
      </c>
      <c r="I468" t="s">
        <v>528</v>
      </c>
      <c r="J468" t="s">
        <v>45</v>
      </c>
      <c r="K468" t="s">
        <v>45</v>
      </c>
      <c r="L468" t="s">
        <v>45</v>
      </c>
      <c r="M468" t="s">
        <v>559</v>
      </c>
      <c r="N468" s="6">
        <v>2023</v>
      </c>
      <c r="Q468" t="s">
        <v>4606</v>
      </c>
      <c r="R468" s="7">
        <v>-12.499615</v>
      </c>
      <c r="S468" s="7">
        <v>-38.207335999999998</v>
      </c>
      <c r="T468" t="s">
        <v>46</v>
      </c>
      <c r="U468" t="s">
        <v>3843</v>
      </c>
      <c r="X468" t="s">
        <v>3844</v>
      </c>
      <c r="Y468" t="s">
        <v>3012</v>
      </c>
      <c r="Z468" t="s">
        <v>3013</v>
      </c>
      <c r="AG468" t="s">
        <v>45</v>
      </c>
      <c r="AH468" s="27" t="s">
        <v>45</v>
      </c>
      <c r="AI468" t="s">
        <v>4607</v>
      </c>
      <c r="AJ468" t="s">
        <v>4608</v>
      </c>
    </row>
    <row r="469" spans="1:36" ht="17.25" hidden="1" customHeight="1" x14ac:dyDescent="0.2">
      <c r="A469" s="4" t="s">
        <v>4621</v>
      </c>
      <c r="B469" t="s">
        <v>3801</v>
      </c>
      <c r="C469" t="s">
        <v>4622</v>
      </c>
      <c r="D469" t="s">
        <v>4623</v>
      </c>
      <c r="E469" t="s">
        <v>40</v>
      </c>
      <c r="F469" t="s">
        <v>617</v>
      </c>
      <c r="G469" s="5">
        <v>1238</v>
      </c>
      <c r="H469" t="s">
        <v>486</v>
      </c>
      <c r="I469" t="s">
        <v>43</v>
      </c>
      <c r="J469" t="s">
        <v>45</v>
      </c>
      <c r="K469" t="s">
        <v>45</v>
      </c>
      <c r="L469" t="s">
        <v>45</v>
      </c>
      <c r="M469" t="s">
        <v>559</v>
      </c>
      <c r="N469" s="6">
        <v>2026</v>
      </c>
      <c r="Q469" t="s">
        <v>4624</v>
      </c>
      <c r="R469" s="7">
        <v>-32.120207999999998</v>
      </c>
      <c r="S469" s="7">
        <v>-52.128005999999999</v>
      </c>
      <c r="T469" t="s">
        <v>504</v>
      </c>
      <c r="U469" t="s">
        <v>4625</v>
      </c>
      <c r="X469" t="s">
        <v>4626</v>
      </c>
      <c r="Y469" t="s">
        <v>3012</v>
      </c>
      <c r="Z469" t="s">
        <v>3013</v>
      </c>
      <c r="AG469" t="s">
        <v>4627</v>
      </c>
      <c r="AH469" s="6">
        <v>1274238</v>
      </c>
      <c r="AI469" t="s">
        <v>4628</v>
      </c>
      <c r="AJ469" t="s">
        <v>4629</v>
      </c>
    </row>
    <row r="470" spans="1:36" ht="17.25" hidden="1" customHeight="1" x14ac:dyDescent="0.2">
      <c r="A470" s="4" t="s">
        <v>4650</v>
      </c>
      <c r="B470" t="s">
        <v>3801</v>
      </c>
      <c r="C470" t="s">
        <v>4651</v>
      </c>
      <c r="D470" t="s">
        <v>4652</v>
      </c>
      <c r="E470" t="s">
        <v>40</v>
      </c>
      <c r="F470" t="s">
        <v>86</v>
      </c>
      <c r="G470" s="5">
        <v>500</v>
      </c>
      <c r="H470" t="s">
        <v>42</v>
      </c>
      <c r="I470" t="s">
        <v>43</v>
      </c>
      <c r="J470" t="s">
        <v>45</v>
      </c>
      <c r="K470" t="s">
        <v>45</v>
      </c>
      <c r="L470" t="s">
        <v>45</v>
      </c>
      <c r="M470" t="s">
        <v>559</v>
      </c>
      <c r="N470" s="6">
        <v>2023</v>
      </c>
      <c r="Q470" t="s">
        <v>4653</v>
      </c>
      <c r="R470" s="7">
        <v>-22.914269340000001</v>
      </c>
      <c r="S470" s="7">
        <v>-43.765291910000002</v>
      </c>
      <c r="T470" t="s">
        <v>46</v>
      </c>
      <c r="U470" t="s">
        <v>3774</v>
      </c>
      <c r="X470" t="s">
        <v>3911</v>
      </c>
      <c r="Y470" t="s">
        <v>3012</v>
      </c>
      <c r="Z470" t="s">
        <v>3013</v>
      </c>
      <c r="AG470" t="s">
        <v>45</v>
      </c>
      <c r="AH470" s="27" t="s">
        <v>45</v>
      </c>
      <c r="AI470" t="s">
        <v>4654</v>
      </c>
      <c r="AJ470" t="s">
        <v>4655</v>
      </c>
    </row>
    <row r="471" spans="1:36" ht="17.25" hidden="1" customHeight="1" x14ac:dyDescent="0.2">
      <c r="A471" s="4" t="s">
        <v>4667</v>
      </c>
      <c r="B471" t="s">
        <v>3801</v>
      </c>
      <c r="C471" t="s">
        <v>4668</v>
      </c>
      <c r="D471" t="s">
        <v>4669</v>
      </c>
      <c r="E471" t="s">
        <v>40</v>
      </c>
      <c r="F471" t="s">
        <v>41</v>
      </c>
      <c r="G471" s="5">
        <v>249</v>
      </c>
      <c r="H471" t="s">
        <v>42</v>
      </c>
      <c r="I471" t="s">
        <v>43</v>
      </c>
      <c r="J471" t="s">
        <v>45</v>
      </c>
      <c r="K471" t="s">
        <v>45</v>
      </c>
      <c r="L471" t="s">
        <v>45</v>
      </c>
      <c r="M471" t="s">
        <v>559</v>
      </c>
      <c r="N471" s="6">
        <v>2015</v>
      </c>
      <c r="Q471" t="s">
        <v>3881</v>
      </c>
      <c r="R471" s="7">
        <v>-29.874421000000002</v>
      </c>
      <c r="S471" s="7">
        <v>-51.147047999999998</v>
      </c>
      <c r="T471" t="s">
        <v>46</v>
      </c>
      <c r="U471" t="s">
        <v>4670</v>
      </c>
      <c r="X471" t="s">
        <v>4626</v>
      </c>
      <c r="Y471" t="s">
        <v>3012</v>
      </c>
      <c r="Z471" t="s">
        <v>3013</v>
      </c>
      <c r="AC471" t="s">
        <v>4670</v>
      </c>
      <c r="AG471" t="s">
        <v>4671</v>
      </c>
      <c r="AH471" s="27" t="s">
        <v>4672</v>
      </c>
      <c r="AI471" t="s">
        <v>4673</v>
      </c>
      <c r="AJ471" t="s">
        <v>4674</v>
      </c>
    </row>
    <row r="472" spans="1:36" ht="17.25" hidden="1" customHeight="1" x14ac:dyDescent="0.2">
      <c r="A472" s="4" t="s">
        <v>4839</v>
      </c>
      <c r="B472" t="s">
        <v>3801</v>
      </c>
      <c r="C472" t="s">
        <v>4840</v>
      </c>
      <c r="D472" t="s">
        <v>4841</v>
      </c>
      <c r="E472" t="s">
        <v>40</v>
      </c>
      <c r="F472" t="s">
        <v>86</v>
      </c>
      <c r="G472" s="5">
        <v>294</v>
      </c>
      <c r="H472" t="s">
        <v>558</v>
      </c>
      <c r="I472" t="s">
        <v>45</v>
      </c>
      <c r="J472" t="s">
        <v>45</v>
      </c>
      <c r="K472" t="s">
        <v>45</v>
      </c>
      <c r="L472" t="s">
        <v>45</v>
      </c>
      <c r="M472" t="s">
        <v>559</v>
      </c>
      <c r="N472" s="6">
        <v>2025</v>
      </c>
      <c r="Q472" t="s">
        <v>4842</v>
      </c>
      <c r="R472" s="7">
        <v>-8.4014166699999997</v>
      </c>
      <c r="S472" s="7">
        <v>-35.012250000000002</v>
      </c>
      <c r="T472" t="s">
        <v>504</v>
      </c>
      <c r="U472" t="s">
        <v>3872</v>
      </c>
      <c r="X472" t="s">
        <v>3873</v>
      </c>
      <c r="Y472" t="s">
        <v>3012</v>
      </c>
      <c r="Z472" t="s">
        <v>3013</v>
      </c>
      <c r="AG472" t="s">
        <v>45</v>
      </c>
      <c r="AH472" s="27" t="s">
        <v>45</v>
      </c>
      <c r="AI472" t="s">
        <v>4843</v>
      </c>
      <c r="AJ472" t="s">
        <v>4844</v>
      </c>
    </row>
    <row r="473" spans="1:36" ht="17.25" hidden="1" customHeight="1" x14ac:dyDescent="0.2">
      <c r="A473" s="4" t="s">
        <v>4845</v>
      </c>
      <c r="B473" t="s">
        <v>3801</v>
      </c>
      <c r="C473" t="s">
        <v>4846</v>
      </c>
      <c r="D473" t="s">
        <v>4847</v>
      </c>
      <c r="E473" t="s">
        <v>40</v>
      </c>
      <c r="F473" t="s">
        <v>86</v>
      </c>
      <c r="G473" s="5">
        <v>2040</v>
      </c>
      <c r="H473" t="s">
        <v>486</v>
      </c>
      <c r="I473" t="s">
        <v>43</v>
      </c>
      <c r="J473" t="s">
        <v>45</v>
      </c>
      <c r="K473" t="s">
        <v>45</v>
      </c>
      <c r="L473" t="s">
        <v>45</v>
      </c>
      <c r="M473" t="s">
        <v>559</v>
      </c>
      <c r="N473" s="6">
        <v>2024</v>
      </c>
      <c r="Q473" t="s">
        <v>4180</v>
      </c>
      <c r="R473" s="7">
        <v>-22.279581459999999</v>
      </c>
      <c r="S473" s="7">
        <v>-41.73298175</v>
      </c>
      <c r="T473" t="s">
        <v>504</v>
      </c>
      <c r="U473" t="s">
        <v>4255</v>
      </c>
      <c r="X473" t="s">
        <v>3911</v>
      </c>
      <c r="Y473" t="s">
        <v>3012</v>
      </c>
      <c r="Z473" t="s">
        <v>3013</v>
      </c>
      <c r="AG473" t="s">
        <v>45</v>
      </c>
      <c r="AH473" s="27" t="s">
        <v>45</v>
      </c>
      <c r="AI473" t="s">
        <v>4848</v>
      </c>
      <c r="AJ473" t="s">
        <v>4849</v>
      </c>
    </row>
    <row r="474" spans="1:36" ht="17.25" hidden="1" customHeight="1" x14ac:dyDescent="0.2">
      <c r="A474" s="4" t="s">
        <v>4850</v>
      </c>
      <c r="B474" t="s">
        <v>3801</v>
      </c>
      <c r="C474" t="s">
        <v>4851</v>
      </c>
      <c r="D474" t="s">
        <v>4852</v>
      </c>
      <c r="E474" t="s">
        <v>40</v>
      </c>
      <c r="F474" t="s">
        <v>570</v>
      </c>
      <c r="G474" s="5">
        <v>50</v>
      </c>
      <c r="H474" t="s">
        <v>42</v>
      </c>
      <c r="I474" t="s">
        <v>45</v>
      </c>
      <c r="J474" t="s">
        <v>45</v>
      </c>
      <c r="K474" t="s">
        <v>45</v>
      </c>
      <c r="L474" t="s">
        <v>45</v>
      </c>
      <c r="M474" t="s">
        <v>559</v>
      </c>
      <c r="N474" s="6">
        <v>2015</v>
      </c>
      <c r="Q474" t="s">
        <v>3881</v>
      </c>
      <c r="R474" s="7">
        <v>-8.3859443200000001</v>
      </c>
      <c r="S474" s="7">
        <v>-35.0300023</v>
      </c>
      <c r="T474" t="s">
        <v>504</v>
      </c>
      <c r="U474" t="s">
        <v>3872</v>
      </c>
      <c r="X474" t="s">
        <v>3873</v>
      </c>
      <c r="Y474" t="s">
        <v>3012</v>
      </c>
      <c r="Z474" t="s">
        <v>3013</v>
      </c>
      <c r="AC474" t="s">
        <v>4853</v>
      </c>
      <c r="AG474" t="s">
        <v>45</v>
      </c>
      <c r="AH474" s="8" t="s">
        <v>45</v>
      </c>
      <c r="AI474" t="s">
        <v>4854</v>
      </c>
      <c r="AJ474" t="s">
        <v>4855</v>
      </c>
    </row>
    <row r="475" spans="1:36" ht="17.25" hidden="1" customHeight="1" x14ac:dyDescent="0.2">
      <c r="A475" s="4" t="s">
        <v>4850</v>
      </c>
      <c r="B475" t="s">
        <v>3801</v>
      </c>
      <c r="C475" t="s">
        <v>4851</v>
      </c>
      <c r="D475" t="s">
        <v>4852</v>
      </c>
      <c r="E475" t="s">
        <v>56</v>
      </c>
      <c r="F475" t="s">
        <v>570</v>
      </c>
      <c r="G475" s="5">
        <v>50</v>
      </c>
      <c r="H475" t="s">
        <v>42</v>
      </c>
      <c r="I475" t="s">
        <v>45</v>
      </c>
      <c r="J475" t="s">
        <v>45</v>
      </c>
      <c r="K475" t="s">
        <v>45</v>
      </c>
      <c r="L475" t="s">
        <v>45</v>
      </c>
      <c r="M475" t="s">
        <v>559</v>
      </c>
      <c r="N475" s="6">
        <v>2020</v>
      </c>
      <c r="Q475" t="s">
        <v>3881</v>
      </c>
      <c r="R475" s="7">
        <v>-8.3859443200000001</v>
      </c>
      <c r="S475" s="7">
        <v>-35.0300023</v>
      </c>
      <c r="T475" t="s">
        <v>504</v>
      </c>
      <c r="U475" t="s">
        <v>3872</v>
      </c>
      <c r="X475" t="s">
        <v>3873</v>
      </c>
      <c r="Y475" t="s">
        <v>3012</v>
      </c>
      <c r="Z475" t="s">
        <v>3013</v>
      </c>
      <c r="AC475" t="s">
        <v>4853</v>
      </c>
      <c r="AG475" t="s">
        <v>45</v>
      </c>
      <c r="AH475" s="8" t="s">
        <v>45</v>
      </c>
      <c r="AI475" t="s">
        <v>4854</v>
      </c>
      <c r="AJ475" t="s">
        <v>4856</v>
      </c>
    </row>
    <row r="476" spans="1:36" ht="17.25" hidden="1" customHeight="1" x14ac:dyDescent="0.2">
      <c r="A476" s="4" t="s">
        <v>4895</v>
      </c>
      <c r="B476" t="s">
        <v>3801</v>
      </c>
      <c r="C476" t="s">
        <v>4896</v>
      </c>
      <c r="D476" t="s">
        <v>4897</v>
      </c>
      <c r="E476" t="s">
        <v>40</v>
      </c>
      <c r="F476" t="s">
        <v>41</v>
      </c>
      <c r="G476" s="5">
        <v>39</v>
      </c>
      <c r="H476" t="s">
        <v>42</v>
      </c>
      <c r="I476" t="s">
        <v>65</v>
      </c>
      <c r="J476" t="s">
        <v>45</v>
      </c>
      <c r="K476" t="s">
        <v>45</v>
      </c>
      <c r="L476" t="s">
        <v>45</v>
      </c>
      <c r="M476" t="s">
        <v>559</v>
      </c>
      <c r="N476" s="6">
        <v>2021</v>
      </c>
      <c r="Q476" t="s">
        <v>4898</v>
      </c>
      <c r="R476" s="7">
        <v>-20.547222000000001</v>
      </c>
      <c r="S476" s="7">
        <v>-54.749721999999998</v>
      </c>
      <c r="T476" t="s">
        <v>46</v>
      </c>
      <c r="U476" t="s">
        <v>4041</v>
      </c>
      <c r="X476" t="s">
        <v>4042</v>
      </c>
      <c r="Y476" t="s">
        <v>3012</v>
      </c>
      <c r="Z476" t="s">
        <v>3013</v>
      </c>
      <c r="AG476" t="s">
        <v>4899</v>
      </c>
      <c r="AH476" s="24">
        <v>1175691</v>
      </c>
      <c r="AI476" t="s">
        <v>4900</v>
      </c>
      <c r="AJ476" t="s">
        <v>4901</v>
      </c>
    </row>
    <row r="477" spans="1:36" ht="17.25" hidden="1" customHeight="1" x14ac:dyDescent="0.2">
      <c r="A477" s="4" t="s">
        <v>4895</v>
      </c>
      <c r="B477" t="s">
        <v>3801</v>
      </c>
      <c r="C477" t="s">
        <v>4896</v>
      </c>
      <c r="D477" t="s">
        <v>4897</v>
      </c>
      <c r="E477" t="s">
        <v>56</v>
      </c>
      <c r="F477" t="s">
        <v>41</v>
      </c>
      <c r="G477" s="5">
        <v>39</v>
      </c>
      <c r="H477" t="s">
        <v>42</v>
      </c>
      <c r="I477" t="s">
        <v>65</v>
      </c>
      <c r="J477" t="s">
        <v>45</v>
      </c>
      <c r="K477" t="s">
        <v>45</v>
      </c>
      <c r="L477" t="s">
        <v>45</v>
      </c>
      <c r="M477" t="s">
        <v>559</v>
      </c>
      <c r="N477" s="6">
        <v>2021</v>
      </c>
      <c r="Q477" t="s">
        <v>4898</v>
      </c>
      <c r="R477" s="7">
        <v>-20.547222000000001</v>
      </c>
      <c r="S477" s="7">
        <v>-54.749721999999998</v>
      </c>
      <c r="T477" t="s">
        <v>46</v>
      </c>
      <c r="U477" t="s">
        <v>4041</v>
      </c>
      <c r="X477" t="s">
        <v>4042</v>
      </c>
      <c r="Y477" t="s">
        <v>3012</v>
      </c>
      <c r="Z477" t="s">
        <v>3013</v>
      </c>
      <c r="AG477" t="s">
        <v>4899</v>
      </c>
      <c r="AH477" s="24">
        <v>1175692</v>
      </c>
      <c r="AI477" t="s">
        <v>4900</v>
      </c>
      <c r="AJ477" t="s">
        <v>4902</v>
      </c>
    </row>
    <row r="478" spans="1:36" ht="17.25" hidden="1" customHeight="1" x14ac:dyDescent="0.2">
      <c r="A478" s="4" t="s">
        <v>4895</v>
      </c>
      <c r="B478" t="s">
        <v>3801</v>
      </c>
      <c r="C478" t="s">
        <v>4896</v>
      </c>
      <c r="D478" t="s">
        <v>4897</v>
      </c>
      <c r="E478" t="s">
        <v>58</v>
      </c>
      <c r="F478" t="s">
        <v>41</v>
      </c>
      <c r="G478" s="5">
        <v>33</v>
      </c>
      <c r="H478" t="s">
        <v>42</v>
      </c>
      <c r="I478" t="s">
        <v>65</v>
      </c>
      <c r="J478" t="s">
        <v>45</v>
      </c>
      <c r="K478" t="s">
        <v>45</v>
      </c>
      <c r="L478" t="s">
        <v>45</v>
      </c>
      <c r="M478" t="s">
        <v>559</v>
      </c>
      <c r="N478" s="6">
        <v>2021</v>
      </c>
      <c r="Q478" t="s">
        <v>4898</v>
      </c>
      <c r="R478" s="7">
        <v>-20.547222000000001</v>
      </c>
      <c r="S478" s="7">
        <v>-54.749721999999998</v>
      </c>
      <c r="T478" t="s">
        <v>46</v>
      </c>
      <c r="U478" t="s">
        <v>4041</v>
      </c>
      <c r="X478" t="s">
        <v>4042</v>
      </c>
      <c r="Y478" t="s">
        <v>3012</v>
      </c>
      <c r="Z478" t="s">
        <v>3013</v>
      </c>
      <c r="AG478" t="s">
        <v>4899</v>
      </c>
      <c r="AH478" s="24">
        <v>1164097</v>
      </c>
      <c r="AI478" t="s">
        <v>4900</v>
      </c>
      <c r="AJ478" t="s">
        <v>4903</v>
      </c>
    </row>
    <row r="479" spans="1:36" ht="17.25" hidden="1" customHeight="1" x14ac:dyDescent="0.2">
      <c r="A479" s="4" t="s">
        <v>4895</v>
      </c>
      <c r="B479" t="s">
        <v>3801</v>
      </c>
      <c r="C479" t="s">
        <v>4896</v>
      </c>
      <c r="D479" t="s">
        <v>4897</v>
      </c>
      <c r="E479" t="s">
        <v>191</v>
      </c>
      <c r="F479" t="s">
        <v>41</v>
      </c>
      <c r="G479" s="5">
        <v>33</v>
      </c>
      <c r="H479" t="s">
        <v>42</v>
      </c>
      <c r="I479" t="s">
        <v>65</v>
      </c>
      <c r="J479" t="s">
        <v>45</v>
      </c>
      <c r="K479" t="s">
        <v>45</v>
      </c>
      <c r="L479" t="s">
        <v>45</v>
      </c>
      <c r="M479" t="s">
        <v>559</v>
      </c>
      <c r="N479" s="6">
        <v>2021</v>
      </c>
      <c r="Q479" t="s">
        <v>4898</v>
      </c>
      <c r="R479" s="7">
        <v>-20.547222000000001</v>
      </c>
      <c r="S479" s="7">
        <v>-54.749721999999998</v>
      </c>
      <c r="T479" t="s">
        <v>46</v>
      </c>
      <c r="U479" t="s">
        <v>4041</v>
      </c>
      <c r="X479" t="s">
        <v>4042</v>
      </c>
      <c r="Y479" t="s">
        <v>3012</v>
      </c>
      <c r="Z479" t="s">
        <v>3013</v>
      </c>
      <c r="AG479" t="s">
        <v>4899</v>
      </c>
      <c r="AH479" s="24">
        <v>1169319</v>
      </c>
      <c r="AI479" t="s">
        <v>4900</v>
      </c>
      <c r="AJ479" t="s">
        <v>4904</v>
      </c>
    </row>
    <row r="480" spans="1:36" ht="17.25" hidden="1" customHeight="1" x14ac:dyDescent="0.2">
      <c r="A480" s="4" t="s">
        <v>4895</v>
      </c>
      <c r="B480" t="s">
        <v>3801</v>
      </c>
      <c r="C480" t="s">
        <v>4896</v>
      </c>
      <c r="D480" t="s">
        <v>4897</v>
      </c>
      <c r="E480" t="s">
        <v>335</v>
      </c>
      <c r="F480" t="s">
        <v>41</v>
      </c>
      <c r="G480" s="5">
        <v>33</v>
      </c>
      <c r="H480" t="s">
        <v>42</v>
      </c>
      <c r="I480" t="s">
        <v>65</v>
      </c>
      <c r="J480" t="s">
        <v>45</v>
      </c>
      <c r="K480" t="s">
        <v>45</v>
      </c>
      <c r="L480" t="s">
        <v>45</v>
      </c>
      <c r="M480" t="s">
        <v>559</v>
      </c>
      <c r="N480" s="6">
        <v>2021</v>
      </c>
      <c r="Q480" t="s">
        <v>4898</v>
      </c>
      <c r="R480" s="7">
        <v>-20.547222000000001</v>
      </c>
      <c r="S480" s="7">
        <v>-54.749721999999998</v>
      </c>
      <c r="T480" t="s">
        <v>46</v>
      </c>
      <c r="U480" t="s">
        <v>4041</v>
      </c>
      <c r="X480" t="s">
        <v>4042</v>
      </c>
      <c r="Y480" t="s">
        <v>3012</v>
      </c>
      <c r="Z480" t="s">
        <v>3013</v>
      </c>
      <c r="AG480" t="s">
        <v>4899</v>
      </c>
      <c r="AH480" s="6">
        <v>1175693</v>
      </c>
      <c r="AI480" t="s">
        <v>4900</v>
      </c>
      <c r="AJ480" t="s">
        <v>4905</v>
      </c>
    </row>
    <row r="481" spans="1:36" ht="17.25" hidden="1" customHeight="1" x14ac:dyDescent="0.2">
      <c r="A481" s="4" t="s">
        <v>4922</v>
      </c>
      <c r="B481" t="s">
        <v>4915</v>
      </c>
      <c r="C481" t="s">
        <v>4923</v>
      </c>
      <c r="E481" t="s">
        <v>191</v>
      </c>
      <c r="F481" t="s">
        <v>4924</v>
      </c>
      <c r="G481" s="5">
        <v>113</v>
      </c>
      <c r="H481" t="s">
        <v>42</v>
      </c>
      <c r="I481" t="s">
        <v>240</v>
      </c>
      <c r="J481" t="s">
        <v>45</v>
      </c>
      <c r="M481" t="s">
        <v>2514</v>
      </c>
      <c r="N481" s="6">
        <v>2022</v>
      </c>
      <c r="R481" s="7">
        <v>53.50741</v>
      </c>
      <c r="S481" s="7">
        <v>-114.559</v>
      </c>
      <c r="T481" t="s">
        <v>46</v>
      </c>
      <c r="U481" t="s">
        <v>4925</v>
      </c>
      <c r="X481" t="s">
        <v>4918</v>
      </c>
      <c r="Y481" t="s">
        <v>3012</v>
      </c>
      <c r="Z481" t="s">
        <v>3691</v>
      </c>
      <c r="AG481" t="s">
        <v>4926</v>
      </c>
      <c r="AH481" s="27" t="s">
        <v>45</v>
      </c>
      <c r="AI481" t="s">
        <v>4927</v>
      </c>
      <c r="AJ481" t="s">
        <v>4928</v>
      </c>
    </row>
    <row r="482" spans="1:36" ht="17.25" hidden="1" customHeight="1" x14ac:dyDescent="0.2">
      <c r="A482" s="4" t="s">
        <v>4922</v>
      </c>
      <c r="B482" t="s">
        <v>4915</v>
      </c>
      <c r="C482" t="s">
        <v>4923</v>
      </c>
      <c r="E482" t="s">
        <v>1157</v>
      </c>
      <c r="F482" t="s">
        <v>86</v>
      </c>
      <c r="G482" s="5">
        <v>401</v>
      </c>
      <c r="H482" t="s">
        <v>42</v>
      </c>
      <c r="I482" t="s">
        <v>240</v>
      </c>
      <c r="J482" t="s">
        <v>45</v>
      </c>
      <c r="M482" t="s">
        <v>2514</v>
      </c>
      <c r="N482" s="6">
        <v>2021</v>
      </c>
      <c r="R482" s="7">
        <v>53.50741</v>
      </c>
      <c r="S482" s="7">
        <v>-114.559</v>
      </c>
      <c r="T482" t="s">
        <v>46</v>
      </c>
      <c r="U482" t="s">
        <v>4925</v>
      </c>
      <c r="X482" t="s">
        <v>4918</v>
      </c>
      <c r="Y482" t="s">
        <v>3012</v>
      </c>
      <c r="Z482" t="s">
        <v>3691</v>
      </c>
      <c r="AG482" t="s">
        <v>4926</v>
      </c>
      <c r="AH482" s="27" t="s">
        <v>45</v>
      </c>
      <c r="AI482" t="s">
        <v>4927</v>
      </c>
      <c r="AJ482" t="s">
        <v>4931</v>
      </c>
    </row>
    <row r="483" spans="1:36" ht="17.25" hidden="1" customHeight="1" x14ac:dyDescent="0.2">
      <c r="A483" s="4" t="s">
        <v>4949</v>
      </c>
      <c r="B483" t="s">
        <v>4915</v>
      </c>
      <c r="C483" t="s">
        <v>4950</v>
      </c>
      <c r="E483" t="s">
        <v>191</v>
      </c>
      <c r="F483" t="s">
        <v>86</v>
      </c>
      <c r="G483" s="5">
        <v>155</v>
      </c>
      <c r="H483" t="s">
        <v>42</v>
      </c>
      <c r="I483" t="s">
        <v>240</v>
      </c>
      <c r="J483" t="s">
        <v>45</v>
      </c>
      <c r="L483" t="s">
        <v>44</v>
      </c>
      <c r="M483" t="s">
        <v>2514</v>
      </c>
      <c r="N483" s="6">
        <v>2021</v>
      </c>
      <c r="R483" s="7">
        <v>52.469279999999998</v>
      </c>
      <c r="S483" s="7">
        <v>-112.13500000000001</v>
      </c>
      <c r="T483" t="s">
        <v>46</v>
      </c>
      <c r="U483" t="s">
        <v>4951</v>
      </c>
      <c r="X483" t="s">
        <v>4918</v>
      </c>
      <c r="Y483" t="s">
        <v>3012</v>
      </c>
      <c r="Z483" t="s">
        <v>3691</v>
      </c>
      <c r="AG483" t="s">
        <v>4952</v>
      </c>
      <c r="AH483" s="27" t="s">
        <v>45</v>
      </c>
      <c r="AI483" t="s">
        <v>4953</v>
      </c>
      <c r="AJ483" t="s">
        <v>4954</v>
      </c>
    </row>
    <row r="484" spans="1:36" ht="17.25" hidden="1" customHeight="1" x14ac:dyDescent="0.2">
      <c r="A484" s="4" t="s">
        <v>4949</v>
      </c>
      <c r="B484" t="s">
        <v>4915</v>
      </c>
      <c r="C484" t="s">
        <v>4950</v>
      </c>
      <c r="E484" t="s">
        <v>335</v>
      </c>
      <c r="F484" t="s">
        <v>86</v>
      </c>
      <c r="G484" s="5">
        <v>385</v>
      </c>
      <c r="H484" t="s">
        <v>42</v>
      </c>
      <c r="I484" t="s">
        <v>240</v>
      </c>
      <c r="J484" t="s">
        <v>45</v>
      </c>
      <c r="L484" t="s">
        <v>44</v>
      </c>
      <c r="M484" t="s">
        <v>2514</v>
      </c>
      <c r="N484" s="6">
        <v>2021</v>
      </c>
      <c r="R484" s="7">
        <v>52.469279999999998</v>
      </c>
      <c r="S484" s="7">
        <v>-112.13500000000001</v>
      </c>
      <c r="T484" t="s">
        <v>46</v>
      </c>
      <c r="U484" t="s">
        <v>4951</v>
      </c>
      <c r="X484" t="s">
        <v>4918</v>
      </c>
      <c r="Y484" t="s">
        <v>3012</v>
      </c>
      <c r="Z484" t="s">
        <v>3691</v>
      </c>
      <c r="AG484" t="s">
        <v>4952</v>
      </c>
      <c r="AH484" s="8" t="s">
        <v>45</v>
      </c>
      <c r="AI484" t="s">
        <v>4953</v>
      </c>
      <c r="AJ484" t="s">
        <v>4955</v>
      </c>
    </row>
    <row r="485" spans="1:36" ht="17.25" hidden="1" customHeight="1" x14ac:dyDescent="0.2">
      <c r="A485" s="4" t="s">
        <v>5033</v>
      </c>
      <c r="B485" t="s">
        <v>4915</v>
      </c>
      <c r="C485" t="s">
        <v>5034</v>
      </c>
      <c r="E485" t="s">
        <v>2987</v>
      </c>
      <c r="F485" t="s">
        <v>86</v>
      </c>
      <c r="G485" s="5">
        <v>450</v>
      </c>
      <c r="H485" t="s">
        <v>139</v>
      </c>
      <c r="I485" t="s">
        <v>43</v>
      </c>
      <c r="J485" t="s">
        <v>45</v>
      </c>
      <c r="N485" s="6">
        <v>2023</v>
      </c>
      <c r="R485" s="7">
        <v>53.579970299999999</v>
      </c>
      <c r="S485" s="7">
        <v>-116.50993389999999</v>
      </c>
      <c r="T485" t="s">
        <v>504</v>
      </c>
      <c r="U485" t="s">
        <v>5035</v>
      </c>
      <c r="X485" t="s">
        <v>4918</v>
      </c>
      <c r="Y485" t="s">
        <v>3012</v>
      </c>
      <c r="Z485" t="s">
        <v>3691</v>
      </c>
      <c r="AC485" t="s">
        <v>5036</v>
      </c>
      <c r="AG485" t="s">
        <v>5037</v>
      </c>
      <c r="AH485" s="8">
        <v>49596</v>
      </c>
      <c r="AI485" t="s">
        <v>5038</v>
      </c>
      <c r="AJ485" t="s">
        <v>5039</v>
      </c>
    </row>
    <row r="486" spans="1:36" ht="17.25" hidden="1" customHeight="1" x14ac:dyDescent="0.2">
      <c r="A486" s="4" t="s">
        <v>5033</v>
      </c>
      <c r="B486" t="s">
        <v>4915</v>
      </c>
      <c r="C486" t="s">
        <v>5034</v>
      </c>
      <c r="E486" t="s">
        <v>1777</v>
      </c>
      <c r="F486" t="s">
        <v>86</v>
      </c>
      <c r="G486" s="5">
        <v>450</v>
      </c>
      <c r="H486" t="s">
        <v>139</v>
      </c>
      <c r="I486" t="s">
        <v>43</v>
      </c>
      <c r="J486" t="s">
        <v>45</v>
      </c>
      <c r="N486" s="8">
        <v>2023</v>
      </c>
      <c r="R486" s="7">
        <v>53.579970299999999</v>
      </c>
      <c r="S486" s="7">
        <v>-116.50993389999999</v>
      </c>
      <c r="T486" t="s">
        <v>504</v>
      </c>
      <c r="U486" t="s">
        <v>5035</v>
      </c>
      <c r="X486" t="s">
        <v>4918</v>
      </c>
      <c r="Y486" t="s">
        <v>3012</v>
      </c>
      <c r="Z486" t="s">
        <v>3691</v>
      </c>
      <c r="AC486" t="s">
        <v>5036</v>
      </c>
      <c r="AG486" t="s">
        <v>5037</v>
      </c>
      <c r="AH486" s="8">
        <v>49598</v>
      </c>
      <c r="AI486" t="s">
        <v>5038</v>
      </c>
      <c r="AJ486" t="s">
        <v>5040</v>
      </c>
    </row>
    <row r="487" spans="1:36" ht="17.25" hidden="1" customHeight="1" x14ac:dyDescent="0.2">
      <c r="A487" s="4" t="s">
        <v>5057</v>
      </c>
      <c r="B487" t="s">
        <v>4915</v>
      </c>
      <c r="C487" t="s">
        <v>5058</v>
      </c>
      <c r="E487" t="s">
        <v>40</v>
      </c>
      <c r="F487" t="s">
        <v>86</v>
      </c>
      <c r="G487" s="5">
        <v>353</v>
      </c>
      <c r="H487" t="s">
        <v>42</v>
      </c>
      <c r="I487" t="s">
        <v>43</v>
      </c>
      <c r="J487" t="s">
        <v>45</v>
      </c>
      <c r="N487" s="27">
        <v>2019</v>
      </c>
      <c r="Q487" t="s">
        <v>5059</v>
      </c>
      <c r="R487" s="7">
        <v>50.345253</v>
      </c>
      <c r="S487" s="7">
        <v>-107.937285</v>
      </c>
      <c r="T487" t="s">
        <v>46</v>
      </c>
      <c r="U487" t="s">
        <v>5060</v>
      </c>
      <c r="X487" t="s">
        <v>5061</v>
      </c>
      <c r="Y487" t="s">
        <v>3012</v>
      </c>
      <c r="Z487" t="s">
        <v>3691</v>
      </c>
      <c r="AG487" t="s">
        <v>5062</v>
      </c>
      <c r="AH487" s="8" t="s">
        <v>5063</v>
      </c>
      <c r="AI487" t="s">
        <v>5064</v>
      </c>
      <c r="AJ487" t="s">
        <v>5065</v>
      </c>
    </row>
    <row r="488" spans="1:36" ht="17.25" hidden="1" customHeight="1" x14ac:dyDescent="0.2">
      <c r="A488" s="4" t="s">
        <v>5073</v>
      </c>
      <c r="B488" t="s">
        <v>4915</v>
      </c>
      <c r="C488" t="s">
        <v>5074</v>
      </c>
      <c r="E488" t="s">
        <v>40</v>
      </c>
      <c r="F488" t="s">
        <v>86</v>
      </c>
      <c r="G488" s="5">
        <v>100</v>
      </c>
      <c r="H488" t="s">
        <v>42</v>
      </c>
      <c r="I488" t="s">
        <v>43</v>
      </c>
      <c r="J488" t="s">
        <v>44</v>
      </c>
      <c r="N488" s="6">
        <v>2016</v>
      </c>
      <c r="Q488" t="s">
        <v>5075</v>
      </c>
      <c r="R488" s="7">
        <v>55.570182000000003</v>
      </c>
      <c r="S488" s="7">
        <v>-110.890659</v>
      </c>
      <c r="T488" t="s">
        <v>46</v>
      </c>
      <c r="U488" t="s">
        <v>5068</v>
      </c>
      <c r="X488" t="s">
        <v>4918</v>
      </c>
      <c r="Y488" t="s">
        <v>3012</v>
      </c>
      <c r="Z488" t="s">
        <v>3691</v>
      </c>
      <c r="AD488" t="s">
        <v>880</v>
      </c>
      <c r="AE488" t="s">
        <v>881</v>
      </c>
      <c r="AF488" t="s">
        <v>52</v>
      </c>
      <c r="AG488" t="s">
        <v>5076</v>
      </c>
      <c r="AH488" s="8" t="s">
        <v>5077</v>
      </c>
      <c r="AI488" t="s">
        <v>5078</v>
      </c>
      <c r="AJ488" t="s">
        <v>5079</v>
      </c>
    </row>
    <row r="489" spans="1:36" ht="17.25" hidden="1" customHeight="1" x14ac:dyDescent="0.2">
      <c r="A489" s="4" t="s">
        <v>5096</v>
      </c>
      <c r="B489" t="s">
        <v>4915</v>
      </c>
      <c r="C489" t="s">
        <v>5097</v>
      </c>
      <c r="E489" t="s">
        <v>40</v>
      </c>
      <c r="F489" t="s">
        <v>86</v>
      </c>
      <c r="G489" s="5">
        <v>170</v>
      </c>
      <c r="H489" t="s">
        <v>42</v>
      </c>
      <c r="I489" t="s">
        <v>65</v>
      </c>
      <c r="J489" t="s">
        <v>44</v>
      </c>
      <c r="N489" s="27">
        <v>2015</v>
      </c>
      <c r="R489" s="7">
        <v>54.726514700000003</v>
      </c>
      <c r="S489" s="7">
        <v>-110.3441002</v>
      </c>
      <c r="T489" t="s">
        <v>46</v>
      </c>
      <c r="U489" t="s">
        <v>5090</v>
      </c>
      <c r="X489" t="s">
        <v>4918</v>
      </c>
      <c r="Y489" t="s">
        <v>3012</v>
      </c>
      <c r="Z489" t="s">
        <v>3691</v>
      </c>
      <c r="AD489" t="s">
        <v>52</v>
      </c>
      <c r="AE489" t="s">
        <v>881</v>
      </c>
      <c r="AF489" t="s">
        <v>1869</v>
      </c>
      <c r="AG489" t="s">
        <v>5098</v>
      </c>
      <c r="AH489" s="8" t="s">
        <v>5099</v>
      </c>
      <c r="AI489" t="s">
        <v>5100</v>
      </c>
      <c r="AJ489" t="s">
        <v>5101</v>
      </c>
    </row>
    <row r="490" spans="1:36" ht="17.25" hidden="1" customHeight="1" x14ac:dyDescent="0.2">
      <c r="A490" s="4" t="s">
        <v>5125</v>
      </c>
      <c r="B490" t="s">
        <v>4915</v>
      </c>
      <c r="C490" t="s">
        <v>5126</v>
      </c>
      <c r="E490" t="s">
        <v>40</v>
      </c>
      <c r="F490" t="s">
        <v>5127</v>
      </c>
      <c r="G490" s="5">
        <v>600</v>
      </c>
      <c r="H490" t="s">
        <v>486</v>
      </c>
      <c r="I490" t="s">
        <v>43</v>
      </c>
      <c r="J490" t="s">
        <v>45</v>
      </c>
      <c r="K490" t="s">
        <v>97</v>
      </c>
      <c r="N490" s="6">
        <v>2025</v>
      </c>
      <c r="R490" s="7">
        <v>42.789870819751997</v>
      </c>
      <c r="S490" s="7">
        <v>-82.427870644541997</v>
      </c>
      <c r="T490" t="s">
        <v>46</v>
      </c>
      <c r="U490" t="s">
        <v>5128</v>
      </c>
      <c r="X490" t="s">
        <v>4979</v>
      </c>
      <c r="Y490" t="s">
        <v>3012</v>
      </c>
      <c r="Z490" t="s">
        <v>3691</v>
      </c>
      <c r="AC490" t="s">
        <v>5129</v>
      </c>
      <c r="AG490" t="s">
        <v>5130</v>
      </c>
      <c r="AH490" s="8" t="s">
        <v>5131</v>
      </c>
      <c r="AI490" t="s">
        <v>5132</v>
      </c>
      <c r="AJ490" t="s">
        <v>5133</v>
      </c>
    </row>
    <row r="491" spans="1:36" ht="17.25" hidden="1" customHeight="1" x14ac:dyDescent="0.2">
      <c r="A491" s="4" t="s">
        <v>5168</v>
      </c>
      <c r="B491" t="s">
        <v>4915</v>
      </c>
      <c r="C491" t="s">
        <v>5169</v>
      </c>
      <c r="E491" t="s">
        <v>40</v>
      </c>
      <c r="F491" t="s">
        <v>86</v>
      </c>
      <c r="G491" s="5">
        <v>300</v>
      </c>
      <c r="H491" t="s">
        <v>486</v>
      </c>
      <c r="I491" t="s">
        <v>5170</v>
      </c>
      <c r="J491" t="s">
        <v>44</v>
      </c>
      <c r="L491" t="s">
        <v>44</v>
      </c>
      <c r="N491" s="6">
        <v>2025</v>
      </c>
      <c r="R491" s="7">
        <v>53.848647126571798</v>
      </c>
      <c r="S491" s="7">
        <v>-110.40518062852099</v>
      </c>
      <c r="T491" t="s">
        <v>504</v>
      </c>
      <c r="U491" t="s">
        <v>5171</v>
      </c>
      <c r="X491" t="s">
        <v>4918</v>
      </c>
      <c r="Y491" t="s">
        <v>3012</v>
      </c>
      <c r="Z491" t="s">
        <v>3691</v>
      </c>
      <c r="AI491" t="s">
        <v>5172</v>
      </c>
      <c r="AJ491" t="s">
        <v>5173</v>
      </c>
    </row>
    <row r="492" spans="1:36" ht="17.25" hidden="1" customHeight="1" x14ac:dyDescent="0.2">
      <c r="A492" s="4" t="s">
        <v>5174</v>
      </c>
      <c r="B492" t="s">
        <v>4915</v>
      </c>
      <c r="C492" t="s">
        <v>5175</v>
      </c>
      <c r="E492" t="s">
        <v>58</v>
      </c>
      <c r="F492" t="s">
        <v>86</v>
      </c>
      <c r="G492" s="5">
        <v>516</v>
      </c>
      <c r="H492" t="s">
        <v>139</v>
      </c>
      <c r="I492" t="s">
        <v>65</v>
      </c>
      <c r="J492" t="s">
        <v>45</v>
      </c>
      <c r="L492" t="s">
        <v>44</v>
      </c>
      <c r="M492" t="s">
        <v>2514</v>
      </c>
      <c r="N492" s="6">
        <v>2023</v>
      </c>
      <c r="Q492" t="s">
        <v>5082</v>
      </c>
      <c r="R492" s="7">
        <v>53.344610500000002</v>
      </c>
      <c r="S492" s="7">
        <v>-114.3136238</v>
      </c>
      <c r="T492" t="s">
        <v>46</v>
      </c>
      <c r="U492" t="s">
        <v>5176</v>
      </c>
      <c r="X492" t="s">
        <v>4918</v>
      </c>
      <c r="Y492" t="s">
        <v>3012</v>
      </c>
      <c r="Z492" t="s">
        <v>3691</v>
      </c>
      <c r="AG492" t="s">
        <v>5177</v>
      </c>
      <c r="AH492" s="8" t="s">
        <v>45</v>
      </c>
      <c r="AI492" t="s">
        <v>5178</v>
      </c>
      <c r="AJ492" t="s">
        <v>5179</v>
      </c>
    </row>
    <row r="493" spans="1:36" ht="17.25" hidden="1" customHeight="1" x14ac:dyDescent="0.2">
      <c r="A493" s="4" t="s">
        <v>5174</v>
      </c>
      <c r="B493" t="s">
        <v>4915</v>
      </c>
      <c r="C493" t="s">
        <v>5175</v>
      </c>
      <c r="E493" t="s">
        <v>5180</v>
      </c>
      <c r="F493" t="s">
        <v>86</v>
      </c>
      <c r="G493" s="5">
        <v>560</v>
      </c>
      <c r="H493" t="s">
        <v>139</v>
      </c>
      <c r="I493" t="s">
        <v>43</v>
      </c>
      <c r="J493" t="s">
        <v>45</v>
      </c>
      <c r="K493" t="s">
        <v>97</v>
      </c>
      <c r="L493" t="s">
        <v>44</v>
      </c>
      <c r="M493" t="s">
        <v>2514</v>
      </c>
      <c r="N493" s="6">
        <v>2023</v>
      </c>
      <c r="Q493" t="s">
        <v>5082</v>
      </c>
      <c r="R493" s="7">
        <v>53.344610500000002</v>
      </c>
      <c r="S493" s="7">
        <v>-114.3136238</v>
      </c>
      <c r="T493" t="s">
        <v>46</v>
      </c>
      <c r="U493" t="s">
        <v>5176</v>
      </c>
      <c r="X493" t="s">
        <v>4918</v>
      </c>
      <c r="Y493" t="s">
        <v>3012</v>
      </c>
      <c r="Z493" t="s">
        <v>3691</v>
      </c>
      <c r="AG493" t="s">
        <v>5177</v>
      </c>
      <c r="AH493" s="27" t="s">
        <v>5181</v>
      </c>
      <c r="AI493" t="s">
        <v>5178</v>
      </c>
      <c r="AJ493" t="s">
        <v>5182</v>
      </c>
    </row>
    <row r="494" spans="1:36" ht="17.25" hidden="1" customHeight="1" x14ac:dyDescent="0.2">
      <c r="A494" s="4" t="s">
        <v>5174</v>
      </c>
      <c r="B494" t="s">
        <v>4915</v>
      </c>
      <c r="C494" t="s">
        <v>5175</v>
      </c>
      <c r="E494" t="s">
        <v>5183</v>
      </c>
      <c r="F494" t="s">
        <v>86</v>
      </c>
      <c r="G494" s="5">
        <v>560</v>
      </c>
      <c r="H494" t="s">
        <v>139</v>
      </c>
      <c r="I494" t="s">
        <v>43</v>
      </c>
      <c r="J494" t="s">
        <v>45</v>
      </c>
      <c r="K494" t="s">
        <v>97</v>
      </c>
      <c r="L494" t="s">
        <v>44</v>
      </c>
      <c r="M494" t="s">
        <v>2514</v>
      </c>
      <c r="N494" s="6">
        <v>2024</v>
      </c>
      <c r="Q494" t="s">
        <v>5082</v>
      </c>
      <c r="R494" s="7">
        <v>53.344610500000002</v>
      </c>
      <c r="S494" s="7">
        <v>-114.3136238</v>
      </c>
      <c r="T494" t="s">
        <v>46</v>
      </c>
      <c r="U494" t="s">
        <v>5176</v>
      </c>
      <c r="X494" t="s">
        <v>4918</v>
      </c>
      <c r="Y494" t="s">
        <v>3012</v>
      </c>
      <c r="Z494" t="s">
        <v>3691</v>
      </c>
      <c r="AG494" t="s">
        <v>5177</v>
      </c>
      <c r="AH494" s="27" t="s">
        <v>5184</v>
      </c>
      <c r="AI494" t="s">
        <v>5178</v>
      </c>
      <c r="AJ494" t="s">
        <v>5185</v>
      </c>
    </row>
    <row r="495" spans="1:36" ht="17.25" hidden="1" customHeight="1" x14ac:dyDescent="0.2">
      <c r="A495" s="4" t="s">
        <v>5186</v>
      </c>
      <c r="B495" t="s">
        <v>4915</v>
      </c>
      <c r="C495" t="s">
        <v>5187</v>
      </c>
      <c r="E495" t="s">
        <v>40</v>
      </c>
      <c r="F495" t="s">
        <v>617</v>
      </c>
      <c r="G495" s="5">
        <v>180</v>
      </c>
      <c r="H495" t="s">
        <v>558</v>
      </c>
      <c r="I495" t="s">
        <v>65</v>
      </c>
      <c r="J495" t="s">
        <v>44</v>
      </c>
      <c r="N495" s="6">
        <v>2025</v>
      </c>
      <c r="R495" s="7">
        <v>45.182699</v>
      </c>
      <c r="S495" s="7">
        <v>-61.652186999999998</v>
      </c>
      <c r="T495" t="s">
        <v>504</v>
      </c>
      <c r="U495" t="s">
        <v>5188</v>
      </c>
      <c r="X495" t="s">
        <v>4988</v>
      </c>
      <c r="Y495" t="s">
        <v>3012</v>
      </c>
      <c r="Z495" t="s">
        <v>3691</v>
      </c>
      <c r="AD495" t="s">
        <v>52</v>
      </c>
      <c r="AE495" t="s">
        <v>881</v>
      </c>
      <c r="AF495" t="s">
        <v>1869</v>
      </c>
      <c r="AG495" t="s">
        <v>5189</v>
      </c>
      <c r="AH495" s="27">
        <v>30925</v>
      </c>
      <c r="AI495" t="s">
        <v>5190</v>
      </c>
      <c r="AJ495" t="s">
        <v>5191</v>
      </c>
    </row>
    <row r="496" spans="1:36" ht="17.25" hidden="1" customHeight="1" x14ac:dyDescent="0.2">
      <c r="A496" s="4" t="s">
        <v>5205</v>
      </c>
      <c r="B496" t="s">
        <v>4915</v>
      </c>
      <c r="C496" t="s">
        <v>5206</v>
      </c>
      <c r="E496" t="s">
        <v>40</v>
      </c>
      <c r="F496" t="s">
        <v>86</v>
      </c>
      <c r="G496" s="5">
        <v>300</v>
      </c>
      <c r="H496" t="s">
        <v>42</v>
      </c>
      <c r="I496" t="s">
        <v>43</v>
      </c>
      <c r="J496" t="s">
        <v>45</v>
      </c>
      <c r="N496" s="8">
        <v>2017</v>
      </c>
      <c r="R496" s="7">
        <v>42.784675999999997</v>
      </c>
      <c r="S496" s="7">
        <v>-82.429443500000005</v>
      </c>
      <c r="T496" t="s">
        <v>46</v>
      </c>
      <c r="U496" t="s">
        <v>5207</v>
      </c>
      <c r="X496" t="s">
        <v>4979</v>
      </c>
      <c r="Y496" t="s">
        <v>3012</v>
      </c>
      <c r="Z496" t="s">
        <v>3691</v>
      </c>
      <c r="AG496" t="s">
        <v>5208</v>
      </c>
      <c r="AH496" s="27" t="s">
        <v>5209</v>
      </c>
      <c r="AI496" t="s">
        <v>5210</v>
      </c>
      <c r="AJ496" t="s">
        <v>5211</v>
      </c>
    </row>
    <row r="497" spans="1:36" ht="17.25" hidden="1" customHeight="1" x14ac:dyDescent="0.2">
      <c r="A497" s="4" t="s">
        <v>5219</v>
      </c>
      <c r="B497" t="s">
        <v>4915</v>
      </c>
      <c r="C497" t="s">
        <v>5220</v>
      </c>
      <c r="E497" t="s">
        <v>56</v>
      </c>
      <c r="F497" t="s">
        <v>86</v>
      </c>
      <c r="G497" s="5">
        <v>204</v>
      </c>
      <c r="H497" t="s">
        <v>42</v>
      </c>
      <c r="I497" t="s">
        <v>65</v>
      </c>
      <c r="J497" t="s">
        <v>45</v>
      </c>
      <c r="M497" t="s">
        <v>559</v>
      </c>
      <c r="N497" s="8">
        <v>2020</v>
      </c>
      <c r="R497" s="7">
        <v>54.008028799999998</v>
      </c>
      <c r="S497" s="7">
        <v>-119.10485009999999</v>
      </c>
      <c r="T497" t="s">
        <v>46</v>
      </c>
      <c r="U497" t="s">
        <v>5221</v>
      </c>
      <c r="X497" t="s">
        <v>4918</v>
      </c>
      <c r="Y497" t="s">
        <v>3012</v>
      </c>
      <c r="Z497" t="s">
        <v>3691</v>
      </c>
      <c r="AC497" t="s">
        <v>5226</v>
      </c>
      <c r="AG497" t="s">
        <v>5223</v>
      </c>
      <c r="AH497" s="27">
        <v>34634</v>
      </c>
      <c r="AI497" t="s">
        <v>5224</v>
      </c>
      <c r="AJ497" t="s">
        <v>5227</v>
      </c>
    </row>
    <row r="498" spans="1:36" ht="17.25" hidden="1" customHeight="1" x14ac:dyDescent="0.2">
      <c r="A498" s="4" t="s">
        <v>5238</v>
      </c>
      <c r="B498" t="s">
        <v>4915</v>
      </c>
      <c r="C498" t="s">
        <v>5239</v>
      </c>
      <c r="E498" t="s">
        <v>40</v>
      </c>
      <c r="F498" t="s">
        <v>86</v>
      </c>
      <c r="G498" s="5">
        <v>51</v>
      </c>
      <c r="H498" t="s">
        <v>42</v>
      </c>
      <c r="I498" t="s">
        <v>65</v>
      </c>
      <c r="J498" t="s">
        <v>44</v>
      </c>
      <c r="N498" s="27">
        <v>2021</v>
      </c>
      <c r="R498" s="7">
        <v>53.779191599999997</v>
      </c>
      <c r="S498" s="7">
        <v>-113.1371216</v>
      </c>
      <c r="T498" t="s">
        <v>46</v>
      </c>
      <c r="U498" t="s">
        <v>4917</v>
      </c>
      <c r="V498" t="s">
        <v>5240</v>
      </c>
      <c r="X498" t="s">
        <v>4918</v>
      </c>
      <c r="Y498" t="s">
        <v>3012</v>
      </c>
      <c r="Z498" t="s">
        <v>3691</v>
      </c>
      <c r="AD498" t="s">
        <v>880</v>
      </c>
      <c r="AE498" t="s">
        <v>254</v>
      </c>
      <c r="AF498" t="s">
        <v>1869</v>
      </c>
      <c r="AG498" t="s">
        <v>5241</v>
      </c>
      <c r="AH498" s="8">
        <v>48948</v>
      </c>
      <c r="AI498" t="s">
        <v>5242</v>
      </c>
      <c r="AJ498" t="s">
        <v>5243</v>
      </c>
    </row>
    <row r="499" spans="1:36" ht="17.25" hidden="1" customHeight="1" x14ac:dyDescent="0.2">
      <c r="A499" s="4" t="s">
        <v>5238</v>
      </c>
      <c r="B499" t="s">
        <v>4915</v>
      </c>
      <c r="C499" t="s">
        <v>5239</v>
      </c>
      <c r="E499" t="s">
        <v>56</v>
      </c>
      <c r="F499" t="s">
        <v>86</v>
      </c>
      <c r="G499" s="5">
        <v>51</v>
      </c>
      <c r="H499" t="s">
        <v>42</v>
      </c>
      <c r="I499" t="s">
        <v>65</v>
      </c>
      <c r="J499" t="s">
        <v>44</v>
      </c>
      <c r="N499" s="27">
        <v>2021</v>
      </c>
      <c r="R499" s="7">
        <v>53.779191599999997</v>
      </c>
      <c r="S499" s="7">
        <v>-113.1371216</v>
      </c>
      <c r="T499" t="s">
        <v>46</v>
      </c>
      <c r="U499" t="s">
        <v>4917</v>
      </c>
      <c r="V499" t="s">
        <v>5240</v>
      </c>
      <c r="X499" t="s">
        <v>4918</v>
      </c>
      <c r="Y499" t="s">
        <v>3012</v>
      </c>
      <c r="Z499" t="s">
        <v>3691</v>
      </c>
      <c r="AD499" t="s">
        <v>880</v>
      </c>
      <c r="AE499" t="s">
        <v>254</v>
      </c>
      <c r="AF499" t="s">
        <v>1869</v>
      </c>
      <c r="AG499" t="s">
        <v>5241</v>
      </c>
      <c r="AH499" s="8">
        <v>48949</v>
      </c>
      <c r="AI499" t="s">
        <v>5242</v>
      </c>
      <c r="AJ499" t="s">
        <v>5244</v>
      </c>
    </row>
    <row r="500" spans="1:36" ht="17.25" hidden="1" customHeight="1" x14ac:dyDescent="0.2">
      <c r="A500" s="4" t="s">
        <v>5280</v>
      </c>
      <c r="B500" t="s">
        <v>4915</v>
      </c>
      <c r="C500" t="s">
        <v>5281</v>
      </c>
      <c r="E500" t="s">
        <v>40</v>
      </c>
      <c r="F500" t="s">
        <v>86</v>
      </c>
      <c r="G500" s="5">
        <v>70</v>
      </c>
      <c r="H500" t="s">
        <v>558</v>
      </c>
      <c r="I500" t="s">
        <v>43</v>
      </c>
      <c r="J500" t="s">
        <v>45</v>
      </c>
      <c r="M500" t="s">
        <v>2514</v>
      </c>
      <c r="N500" s="6">
        <v>2024</v>
      </c>
      <c r="P500" s="24">
        <v>2061</v>
      </c>
      <c r="Q500" t="s">
        <v>5282</v>
      </c>
      <c r="R500" s="7">
        <v>53.447670000000002</v>
      </c>
      <c r="S500" s="7">
        <v>-114.45099999999999</v>
      </c>
      <c r="T500" t="s">
        <v>46</v>
      </c>
      <c r="U500" t="s">
        <v>5283</v>
      </c>
      <c r="X500" t="s">
        <v>4918</v>
      </c>
      <c r="Y500" t="s">
        <v>3012</v>
      </c>
      <c r="Z500" t="s">
        <v>3691</v>
      </c>
      <c r="AG500" t="s">
        <v>5284</v>
      </c>
      <c r="AH500" s="8">
        <v>10630</v>
      </c>
      <c r="AI500" t="s">
        <v>5285</v>
      </c>
      <c r="AJ500" t="s">
        <v>5286</v>
      </c>
    </row>
    <row r="501" spans="1:36" ht="17.25" hidden="1" customHeight="1" x14ac:dyDescent="0.2">
      <c r="A501" s="4" t="s">
        <v>5280</v>
      </c>
      <c r="B501" t="s">
        <v>4915</v>
      </c>
      <c r="C501" t="s">
        <v>5281</v>
      </c>
      <c r="E501" t="s">
        <v>56</v>
      </c>
      <c r="F501" t="s">
        <v>86</v>
      </c>
      <c r="G501" s="5">
        <v>395</v>
      </c>
      <c r="H501" t="s">
        <v>42</v>
      </c>
      <c r="I501" t="s">
        <v>45</v>
      </c>
      <c r="J501" t="s">
        <v>45</v>
      </c>
      <c r="M501" t="s">
        <v>2514</v>
      </c>
      <c r="N501" s="6">
        <v>2021</v>
      </c>
      <c r="P501" s="24">
        <v>2061</v>
      </c>
      <c r="Q501" t="s">
        <v>5282</v>
      </c>
      <c r="R501" s="7">
        <v>53.447670000000002</v>
      </c>
      <c r="S501" s="7">
        <v>-114.45099999999999</v>
      </c>
      <c r="T501" t="s">
        <v>46</v>
      </c>
      <c r="U501" t="s">
        <v>5283</v>
      </c>
      <c r="X501" t="s">
        <v>4918</v>
      </c>
      <c r="Y501" t="s">
        <v>3012</v>
      </c>
      <c r="Z501" t="s">
        <v>3691</v>
      </c>
      <c r="AG501" t="s">
        <v>5284</v>
      </c>
      <c r="AH501" s="27">
        <v>10630</v>
      </c>
      <c r="AI501" t="s">
        <v>5285</v>
      </c>
      <c r="AJ501" t="s">
        <v>5287</v>
      </c>
    </row>
    <row r="502" spans="1:36" ht="17.25" hidden="1" customHeight="1" x14ac:dyDescent="0.2">
      <c r="A502" s="4" t="s">
        <v>5280</v>
      </c>
      <c r="B502" t="s">
        <v>4915</v>
      </c>
      <c r="C502" t="s">
        <v>5281</v>
      </c>
      <c r="E502" t="s">
        <v>58</v>
      </c>
      <c r="F502" t="s">
        <v>86</v>
      </c>
      <c r="G502" s="5">
        <v>463</v>
      </c>
      <c r="H502" t="s">
        <v>42</v>
      </c>
      <c r="I502" t="s">
        <v>45</v>
      </c>
      <c r="J502" t="s">
        <v>45</v>
      </c>
      <c r="M502" t="s">
        <v>2514</v>
      </c>
      <c r="N502" s="6">
        <v>2021</v>
      </c>
      <c r="P502" s="24">
        <v>2061</v>
      </c>
      <c r="Q502" t="s">
        <v>5282</v>
      </c>
      <c r="R502" s="7">
        <v>53.447670000000002</v>
      </c>
      <c r="S502" s="7">
        <v>-114.45099999999999</v>
      </c>
      <c r="T502" t="s">
        <v>46</v>
      </c>
      <c r="U502" t="s">
        <v>5283</v>
      </c>
      <c r="X502" t="s">
        <v>4918</v>
      </c>
      <c r="Y502" t="s">
        <v>3012</v>
      </c>
      <c r="Z502" t="s">
        <v>3691</v>
      </c>
      <c r="AG502" t="s">
        <v>5284</v>
      </c>
      <c r="AH502" s="27" t="s">
        <v>45</v>
      </c>
      <c r="AI502" t="s">
        <v>5285</v>
      </c>
      <c r="AJ502" t="s">
        <v>5288</v>
      </c>
    </row>
    <row r="503" spans="1:36" ht="17.25" hidden="1" customHeight="1" x14ac:dyDescent="0.2">
      <c r="A503" s="4" t="s">
        <v>5327</v>
      </c>
      <c r="B503" t="s">
        <v>4915</v>
      </c>
      <c r="C503" t="s">
        <v>5328</v>
      </c>
      <c r="E503" t="s">
        <v>40</v>
      </c>
      <c r="F503" t="s">
        <v>86</v>
      </c>
      <c r="G503" s="5">
        <v>85</v>
      </c>
      <c r="H503" t="s">
        <v>558</v>
      </c>
      <c r="I503" t="s">
        <v>45</v>
      </c>
      <c r="J503" t="s">
        <v>44</v>
      </c>
      <c r="N503" s="27">
        <v>2027</v>
      </c>
      <c r="R503" s="7">
        <v>57.087912000000003</v>
      </c>
      <c r="S503" s="7">
        <v>-110.88118900000001</v>
      </c>
      <c r="T503" t="s">
        <v>504</v>
      </c>
      <c r="U503" t="s">
        <v>5329</v>
      </c>
      <c r="X503" t="s">
        <v>4918</v>
      </c>
      <c r="Y503" t="s">
        <v>3012</v>
      </c>
      <c r="Z503" t="s">
        <v>3691</v>
      </c>
      <c r="AD503" t="s">
        <v>880</v>
      </c>
      <c r="AE503" t="s">
        <v>881</v>
      </c>
      <c r="AF503" t="s">
        <v>52</v>
      </c>
      <c r="AI503" t="s">
        <v>5330</v>
      </c>
      <c r="AJ503" t="s">
        <v>5331</v>
      </c>
    </row>
    <row r="504" spans="1:36" ht="17.25" hidden="1" customHeight="1" x14ac:dyDescent="0.2">
      <c r="A504" s="4" t="s">
        <v>5327</v>
      </c>
      <c r="B504" t="s">
        <v>4915</v>
      </c>
      <c r="C504" t="s">
        <v>5328</v>
      </c>
      <c r="E504" t="s">
        <v>56</v>
      </c>
      <c r="F504" t="s">
        <v>86</v>
      </c>
      <c r="G504" s="5">
        <v>85</v>
      </c>
      <c r="H504" t="s">
        <v>558</v>
      </c>
      <c r="I504" t="s">
        <v>45</v>
      </c>
      <c r="J504" t="s">
        <v>44</v>
      </c>
      <c r="N504" s="27">
        <v>2027</v>
      </c>
      <c r="R504" s="7">
        <v>57.087912000000003</v>
      </c>
      <c r="S504" s="7">
        <v>-110.88118900000001</v>
      </c>
      <c r="T504" t="s">
        <v>504</v>
      </c>
      <c r="U504" t="s">
        <v>5329</v>
      </c>
      <c r="X504" t="s">
        <v>4918</v>
      </c>
      <c r="Y504" t="s">
        <v>3012</v>
      </c>
      <c r="Z504" t="s">
        <v>3691</v>
      </c>
      <c r="AD504" t="s">
        <v>880</v>
      </c>
      <c r="AE504" t="s">
        <v>881</v>
      </c>
      <c r="AF504" t="s">
        <v>52</v>
      </c>
      <c r="AI504" t="s">
        <v>5330</v>
      </c>
      <c r="AJ504" t="s">
        <v>5332</v>
      </c>
    </row>
    <row r="505" spans="1:36" ht="17.25" hidden="1" customHeight="1" x14ac:dyDescent="0.2">
      <c r="A505" s="4" t="s">
        <v>5405</v>
      </c>
      <c r="B505" t="s">
        <v>4915</v>
      </c>
      <c r="C505" t="s">
        <v>5406</v>
      </c>
      <c r="E505" t="s">
        <v>43</v>
      </c>
      <c r="F505" t="s">
        <v>86</v>
      </c>
      <c r="G505" s="5">
        <v>360</v>
      </c>
      <c r="H505" t="s">
        <v>139</v>
      </c>
      <c r="I505" t="s">
        <v>43</v>
      </c>
      <c r="J505" t="s">
        <v>45</v>
      </c>
      <c r="N505" s="27">
        <v>2024</v>
      </c>
      <c r="R505" s="7">
        <v>50.391581100000003</v>
      </c>
      <c r="S505" s="7">
        <v>-105.53485619999999</v>
      </c>
      <c r="T505" t="s">
        <v>504</v>
      </c>
      <c r="U505" t="s">
        <v>5407</v>
      </c>
      <c r="X505" t="s">
        <v>5061</v>
      </c>
      <c r="Y505" t="s">
        <v>3012</v>
      </c>
      <c r="Z505" t="s">
        <v>3691</v>
      </c>
      <c r="AC505" t="s">
        <v>5408</v>
      </c>
      <c r="AG505" t="s">
        <v>5409</v>
      </c>
      <c r="AH505" s="27">
        <v>47891</v>
      </c>
      <c r="AI505" t="s">
        <v>5410</v>
      </c>
      <c r="AJ505" t="s">
        <v>5411</v>
      </c>
    </row>
    <row r="506" spans="1:36" ht="17.25" hidden="1" customHeight="1" x14ac:dyDescent="0.2">
      <c r="A506" s="4" t="s">
        <v>5418</v>
      </c>
      <c r="B506" t="s">
        <v>4915</v>
      </c>
      <c r="C506" t="s">
        <v>5419</v>
      </c>
      <c r="E506" t="s">
        <v>40</v>
      </c>
      <c r="F506" t="s">
        <v>86</v>
      </c>
      <c r="G506" s="5">
        <v>900</v>
      </c>
      <c r="H506" t="s">
        <v>42</v>
      </c>
      <c r="I506" t="s">
        <v>43</v>
      </c>
      <c r="J506" t="s">
        <v>45</v>
      </c>
      <c r="N506" s="6">
        <v>2020</v>
      </c>
      <c r="R506" s="7">
        <v>44.148442000000003</v>
      </c>
      <c r="S506" s="7">
        <v>-76.841299000000006</v>
      </c>
      <c r="T506" t="s">
        <v>46</v>
      </c>
      <c r="U506" t="s">
        <v>5320</v>
      </c>
      <c r="X506" t="s">
        <v>4979</v>
      </c>
      <c r="Y506" t="s">
        <v>3012</v>
      </c>
      <c r="Z506" t="s">
        <v>3691</v>
      </c>
      <c r="AC506" t="s">
        <v>5420</v>
      </c>
      <c r="AG506" t="s">
        <v>5421</v>
      </c>
      <c r="AH506" s="8" t="s">
        <v>5422</v>
      </c>
      <c r="AI506" t="s">
        <v>5423</v>
      </c>
      <c r="AJ506" t="s">
        <v>5424</v>
      </c>
    </row>
    <row r="507" spans="1:36" ht="17.25" hidden="1" customHeight="1" x14ac:dyDescent="0.2">
      <c r="A507" s="4" t="s">
        <v>5425</v>
      </c>
      <c r="B507" t="s">
        <v>4915</v>
      </c>
      <c r="C507" t="s">
        <v>5426</v>
      </c>
      <c r="E507" t="s">
        <v>40</v>
      </c>
      <c r="F507" t="s">
        <v>86</v>
      </c>
      <c r="G507" s="5">
        <v>286</v>
      </c>
      <c r="H507" t="s">
        <v>42</v>
      </c>
      <c r="I507" t="s">
        <v>43</v>
      </c>
      <c r="J507" t="s">
        <v>45</v>
      </c>
      <c r="N507" s="27">
        <v>2013</v>
      </c>
      <c r="R507" s="7">
        <v>52.683230000000002</v>
      </c>
      <c r="S507" s="7">
        <v>-108.17153999999999</v>
      </c>
      <c r="T507" t="s">
        <v>46</v>
      </c>
      <c r="U507" t="s">
        <v>5427</v>
      </c>
      <c r="X507" t="s">
        <v>5061</v>
      </c>
      <c r="Y507" t="s">
        <v>3012</v>
      </c>
      <c r="Z507" t="s">
        <v>3691</v>
      </c>
      <c r="AG507" t="s">
        <v>5428</v>
      </c>
      <c r="AH507" s="8" t="s">
        <v>5429</v>
      </c>
      <c r="AI507" t="s">
        <v>5430</v>
      </c>
      <c r="AJ507" t="s">
        <v>5431</v>
      </c>
    </row>
    <row r="508" spans="1:36" ht="17.25" hidden="1" customHeight="1" x14ac:dyDescent="0.2">
      <c r="A508" s="4" t="s">
        <v>5452</v>
      </c>
      <c r="B508" t="s">
        <v>4915</v>
      </c>
      <c r="C508" t="s">
        <v>5453</v>
      </c>
      <c r="E508" t="s">
        <v>40</v>
      </c>
      <c r="F508" t="s">
        <v>86</v>
      </c>
      <c r="G508" s="5">
        <v>400</v>
      </c>
      <c r="H508" t="s">
        <v>486</v>
      </c>
      <c r="I508" t="s">
        <v>43</v>
      </c>
      <c r="J508" t="s">
        <v>45</v>
      </c>
      <c r="N508" s="6">
        <v>2025</v>
      </c>
      <c r="R508" s="7">
        <v>54.847985000000001</v>
      </c>
      <c r="S508" s="7">
        <v>-118.78408899999999</v>
      </c>
      <c r="T508" t="s">
        <v>504</v>
      </c>
      <c r="U508" t="s">
        <v>4969</v>
      </c>
      <c r="X508" t="s">
        <v>4918</v>
      </c>
      <c r="Y508" t="s">
        <v>3012</v>
      </c>
      <c r="Z508" t="s">
        <v>3691</v>
      </c>
      <c r="AI508" t="s">
        <v>5454</v>
      </c>
      <c r="AJ508" t="s">
        <v>5455</v>
      </c>
    </row>
    <row r="509" spans="1:36" ht="17.25" hidden="1" customHeight="1" x14ac:dyDescent="0.2">
      <c r="A509" s="4" t="s">
        <v>5462</v>
      </c>
      <c r="B509" t="s">
        <v>4915</v>
      </c>
      <c r="C509" t="s">
        <v>5463</v>
      </c>
      <c r="E509" t="s">
        <v>543</v>
      </c>
      <c r="F509" t="s">
        <v>86</v>
      </c>
      <c r="G509" s="5">
        <v>204</v>
      </c>
      <c r="H509" t="s">
        <v>42</v>
      </c>
      <c r="I509" t="s">
        <v>43</v>
      </c>
      <c r="J509" t="s">
        <v>45</v>
      </c>
      <c r="N509" s="6">
        <v>2015</v>
      </c>
      <c r="R509" s="7">
        <v>52.0944</v>
      </c>
      <c r="S509" s="7">
        <v>-106.705</v>
      </c>
      <c r="T509" t="s">
        <v>46</v>
      </c>
      <c r="U509" t="s">
        <v>5111</v>
      </c>
      <c r="X509" t="s">
        <v>5061</v>
      </c>
      <c r="Y509" t="s">
        <v>3012</v>
      </c>
      <c r="Z509" t="s">
        <v>3691</v>
      </c>
      <c r="AG509" t="s">
        <v>5464</v>
      </c>
      <c r="AH509" s="8" t="s">
        <v>5465</v>
      </c>
      <c r="AI509" t="s">
        <v>5466</v>
      </c>
      <c r="AJ509" t="s">
        <v>5470</v>
      </c>
    </row>
    <row r="510" spans="1:36" ht="17.25" hidden="1" customHeight="1" x14ac:dyDescent="0.2">
      <c r="A510" s="4" t="s">
        <v>5508</v>
      </c>
      <c r="B510" t="s">
        <v>4915</v>
      </c>
      <c r="C510" t="s">
        <v>5509</v>
      </c>
      <c r="E510" t="s">
        <v>40</v>
      </c>
      <c r="F510" t="s">
        <v>86</v>
      </c>
      <c r="G510" s="5">
        <v>400</v>
      </c>
      <c r="H510" t="s">
        <v>42</v>
      </c>
      <c r="I510" t="s">
        <v>240</v>
      </c>
      <c r="J510" t="s">
        <v>45</v>
      </c>
      <c r="M510" t="s">
        <v>2514</v>
      </c>
      <c r="N510" s="6">
        <v>2021</v>
      </c>
      <c r="Q510" t="s">
        <v>5510</v>
      </c>
      <c r="R510" s="7">
        <v>51.442720000000001</v>
      </c>
      <c r="S510" s="7">
        <v>-111.79</v>
      </c>
      <c r="T510" t="s">
        <v>46</v>
      </c>
      <c r="U510" t="s">
        <v>5511</v>
      </c>
      <c r="X510" t="s">
        <v>4918</v>
      </c>
      <c r="Y510" t="s">
        <v>3012</v>
      </c>
      <c r="Z510" t="s">
        <v>3691</v>
      </c>
      <c r="AG510" t="s">
        <v>5512</v>
      </c>
      <c r="AH510" s="27" t="s">
        <v>45</v>
      </c>
      <c r="AI510" t="s">
        <v>5513</v>
      </c>
      <c r="AJ510" t="s">
        <v>5514</v>
      </c>
    </row>
    <row r="511" spans="1:36" ht="17.25" hidden="1" customHeight="1" x14ac:dyDescent="0.2">
      <c r="A511" s="4" t="s">
        <v>5508</v>
      </c>
      <c r="B511" t="s">
        <v>4915</v>
      </c>
      <c r="C511" t="s">
        <v>5509</v>
      </c>
      <c r="E511" t="s">
        <v>56</v>
      </c>
      <c r="F511" t="s">
        <v>86</v>
      </c>
      <c r="G511" s="5">
        <v>400</v>
      </c>
      <c r="H511" t="s">
        <v>42</v>
      </c>
      <c r="I511" t="s">
        <v>240</v>
      </c>
      <c r="J511" t="s">
        <v>45</v>
      </c>
      <c r="K511" t="s">
        <v>45</v>
      </c>
      <c r="L511" t="s">
        <v>45</v>
      </c>
      <c r="M511" t="s">
        <v>2514</v>
      </c>
      <c r="N511" s="6">
        <v>2021</v>
      </c>
      <c r="Q511" t="s">
        <v>5510</v>
      </c>
      <c r="R511" s="7">
        <v>51.442720000000001</v>
      </c>
      <c r="S511" s="7">
        <v>-111.79</v>
      </c>
      <c r="T511" t="s">
        <v>46</v>
      </c>
      <c r="U511" t="s">
        <v>5511</v>
      </c>
      <c r="X511" t="s">
        <v>4918</v>
      </c>
      <c r="Y511" t="s">
        <v>3012</v>
      </c>
      <c r="Z511" t="s">
        <v>3691</v>
      </c>
      <c r="AG511" t="s">
        <v>5512</v>
      </c>
      <c r="AH511" s="27" t="s">
        <v>45</v>
      </c>
      <c r="AI511" t="s">
        <v>5513</v>
      </c>
      <c r="AJ511" t="s">
        <v>5515</v>
      </c>
    </row>
    <row r="512" spans="1:36" ht="17.25" hidden="1" customHeight="1" x14ac:dyDescent="0.2">
      <c r="A512" s="4" t="s">
        <v>5516</v>
      </c>
      <c r="B512" t="s">
        <v>4915</v>
      </c>
      <c r="C512" t="s">
        <v>5517</v>
      </c>
      <c r="E512" t="s">
        <v>40</v>
      </c>
      <c r="F512" t="s">
        <v>86</v>
      </c>
      <c r="G512" s="5">
        <v>860</v>
      </c>
      <c r="H512" t="s">
        <v>42</v>
      </c>
      <c r="I512" t="s">
        <v>43</v>
      </c>
      <c r="J512" t="s">
        <v>45</v>
      </c>
      <c r="L512" t="s">
        <v>44</v>
      </c>
      <c r="N512" s="27">
        <v>2015</v>
      </c>
      <c r="Q512" t="s">
        <v>5015</v>
      </c>
      <c r="R512" s="7">
        <v>50.971328399999997</v>
      </c>
      <c r="S512" s="7">
        <v>-113.88578320000001</v>
      </c>
      <c r="T512" t="s">
        <v>46</v>
      </c>
      <c r="U512" t="s">
        <v>5016</v>
      </c>
      <c r="X512" t="s">
        <v>4918</v>
      </c>
      <c r="Y512" t="s">
        <v>3012</v>
      </c>
      <c r="Z512" t="s">
        <v>3691</v>
      </c>
      <c r="AG512" t="s">
        <v>5518</v>
      </c>
      <c r="AH512" s="8" t="s">
        <v>5519</v>
      </c>
      <c r="AI512" t="s">
        <v>5520</v>
      </c>
      <c r="AJ512" t="s">
        <v>5521</v>
      </c>
    </row>
    <row r="513" spans="1:36" ht="17.25" hidden="1" customHeight="1" x14ac:dyDescent="0.2">
      <c r="A513" s="4" t="s">
        <v>5539</v>
      </c>
      <c r="B513" t="s">
        <v>4915</v>
      </c>
      <c r="C513" t="s">
        <v>5540</v>
      </c>
      <c r="E513" t="s">
        <v>40</v>
      </c>
      <c r="F513" t="s">
        <v>86</v>
      </c>
      <c r="G513" s="5">
        <v>403</v>
      </c>
      <c r="H513" t="s">
        <v>139</v>
      </c>
      <c r="I513" t="s">
        <v>43</v>
      </c>
      <c r="J513" t="s">
        <v>44</v>
      </c>
      <c r="N513" s="6">
        <v>2024</v>
      </c>
      <c r="R513" s="7">
        <v>57.005879</v>
      </c>
      <c r="S513" s="7">
        <v>-111.480846</v>
      </c>
      <c r="T513" t="s">
        <v>46</v>
      </c>
      <c r="U513" t="s">
        <v>5329</v>
      </c>
      <c r="X513" t="s">
        <v>4918</v>
      </c>
      <c r="Y513" t="s">
        <v>3012</v>
      </c>
      <c r="Z513" t="s">
        <v>3691</v>
      </c>
      <c r="AD513" t="s">
        <v>880</v>
      </c>
      <c r="AE513" t="s">
        <v>881</v>
      </c>
      <c r="AF513" t="s">
        <v>52</v>
      </c>
      <c r="AG513" t="s">
        <v>5541</v>
      </c>
      <c r="AH513" s="24">
        <v>31931</v>
      </c>
      <c r="AI513" t="s">
        <v>5542</v>
      </c>
      <c r="AJ513" t="s">
        <v>5543</v>
      </c>
    </row>
    <row r="514" spans="1:36" ht="17.25" hidden="1" customHeight="1" x14ac:dyDescent="0.2">
      <c r="A514" s="4" t="s">
        <v>5539</v>
      </c>
      <c r="B514" t="s">
        <v>4915</v>
      </c>
      <c r="C514" t="s">
        <v>5540</v>
      </c>
      <c r="E514" t="s">
        <v>56</v>
      </c>
      <c r="F514" t="s">
        <v>86</v>
      </c>
      <c r="G514" s="5">
        <v>403</v>
      </c>
      <c r="H514" t="s">
        <v>139</v>
      </c>
      <c r="I514" t="s">
        <v>43</v>
      </c>
      <c r="J514" t="s">
        <v>44</v>
      </c>
      <c r="N514" s="6">
        <v>2024</v>
      </c>
      <c r="R514" s="7">
        <v>57.005879</v>
      </c>
      <c r="S514" s="7">
        <v>-111.480846</v>
      </c>
      <c r="T514" t="s">
        <v>46</v>
      </c>
      <c r="U514" t="s">
        <v>5329</v>
      </c>
      <c r="X514" t="s">
        <v>4918</v>
      </c>
      <c r="Y514" t="s">
        <v>3012</v>
      </c>
      <c r="Z514" t="s">
        <v>3691</v>
      </c>
      <c r="AD514" t="s">
        <v>880</v>
      </c>
      <c r="AE514" t="s">
        <v>881</v>
      </c>
      <c r="AF514" t="s">
        <v>52</v>
      </c>
      <c r="AG514" t="s">
        <v>5541</v>
      </c>
      <c r="AH514" s="24">
        <v>1301419</v>
      </c>
      <c r="AI514" t="s">
        <v>5542</v>
      </c>
      <c r="AJ514" t="s">
        <v>5544</v>
      </c>
    </row>
    <row r="515" spans="1:36" ht="17.25" hidden="1" customHeight="1" x14ac:dyDescent="0.2">
      <c r="A515" s="4" t="s">
        <v>5612</v>
      </c>
      <c r="B515" t="s">
        <v>5613</v>
      </c>
      <c r="C515" t="s">
        <v>5614</v>
      </c>
      <c r="E515" t="s">
        <v>40</v>
      </c>
      <c r="F515" t="s">
        <v>543</v>
      </c>
      <c r="G515" s="5">
        <v>39.700000000000003</v>
      </c>
      <c r="H515" t="s">
        <v>42</v>
      </c>
      <c r="I515" t="s">
        <v>1323</v>
      </c>
      <c r="J515" t="s">
        <v>45</v>
      </c>
      <c r="K515" t="s">
        <v>45</v>
      </c>
      <c r="L515" t="s">
        <v>45</v>
      </c>
      <c r="M515" t="s">
        <v>559</v>
      </c>
      <c r="N515" s="6">
        <v>2016</v>
      </c>
      <c r="R515" s="7">
        <v>19.302353880686901</v>
      </c>
      <c r="S515" s="7">
        <v>-81.363992159949206</v>
      </c>
      <c r="T515" t="s">
        <v>46</v>
      </c>
      <c r="U515" t="s">
        <v>5615</v>
      </c>
      <c r="X515" t="s">
        <v>5616</v>
      </c>
      <c r="Y515" t="s">
        <v>3012</v>
      </c>
      <c r="Z515" t="s">
        <v>3013</v>
      </c>
      <c r="AI515" t="s">
        <v>5617</v>
      </c>
      <c r="AJ515" t="s">
        <v>5618</v>
      </c>
    </row>
    <row r="516" spans="1:36" ht="17.25" hidden="1" customHeight="1" x14ac:dyDescent="0.2">
      <c r="A516" s="4" t="s">
        <v>5612</v>
      </c>
      <c r="B516" t="s">
        <v>5613</v>
      </c>
      <c r="C516" t="s">
        <v>5614</v>
      </c>
      <c r="E516" t="s">
        <v>56</v>
      </c>
      <c r="F516" t="s">
        <v>543</v>
      </c>
      <c r="G516" s="5">
        <v>64</v>
      </c>
      <c r="H516" t="s">
        <v>139</v>
      </c>
      <c r="I516" t="s">
        <v>528</v>
      </c>
      <c r="J516" t="s">
        <v>45</v>
      </c>
      <c r="K516" t="s">
        <v>45</v>
      </c>
      <c r="L516" t="s">
        <v>45</v>
      </c>
      <c r="M516" t="s">
        <v>559</v>
      </c>
      <c r="N516" s="6">
        <v>2024</v>
      </c>
      <c r="R516" s="7">
        <v>19.302353880686901</v>
      </c>
      <c r="S516" s="7">
        <v>-81.363992159949206</v>
      </c>
      <c r="T516" t="s">
        <v>46</v>
      </c>
      <c r="U516" t="s">
        <v>5615</v>
      </c>
      <c r="X516" t="s">
        <v>5616</v>
      </c>
      <c r="Y516" t="s">
        <v>3012</v>
      </c>
      <c r="Z516" t="s">
        <v>3013</v>
      </c>
      <c r="AI516" t="s">
        <v>5617</v>
      </c>
      <c r="AJ516" t="s">
        <v>5619</v>
      </c>
    </row>
    <row r="517" spans="1:36" ht="17.25" hidden="1" customHeight="1" x14ac:dyDescent="0.2">
      <c r="A517" s="4" t="s">
        <v>5673</v>
      </c>
      <c r="B517" t="s">
        <v>5621</v>
      </c>
      <c r="C517" t="s">
        <v>5674</v>
      </c>
      <c r="D517" t="s">
        <v>5675</v>
      </c>
      <c r="E517" t="s">
        <v>40</v>
      </c>
      <c r="F517" t="s">
        <v>543</v>
      </c>
      <c r="G517" s="5">
        <v>99.68</v>
      </c>
      <c r="H517" t="s">
        <v>42</v>
      </c>
      <c r="I517" t="s">
        <v>528</v>
      </c>
      <c r="J517" t="s">
        <v>45</v>
      </c>
      <c r="K517" t="s">
        <v>45</v>
      </c>
      <c r="L517" t="s">
        <v>45</v>
      </c>
      <c r="M517" t="s">
        <v>559</v>
      </c>
      <c r="N517" s="6">
        <v>2021</v>
      </c>
      <c r="Q517" t="s">
        <v>5624</v>
      </c>
      <c r="R517" s="7">
        <v>-31.935704999999999</v>
      </c>
      <c r="S517" s="7">
        <v>-71.476667000000006</v>
      </c>
      <c r="T517" t="s">
        <v>46</v>
      </c>
      <c r="U517" t="s">
        <v>5676</v>
      </c>
      <c r="X517" t="s">
        <v>5677</v>
      </c>
      <c r="Y517" t="s">
        <v>3012</v>
      </c>
      <c r="Z517" t="s">
        <v>3013</v>
      </c>
      <c r="AC517" t="s">
        <v>5678</v>
      </c>
      <c r="AG517" t="s">
        <v>5679</v>
      </c>
      <c r="AH517" s="6">
        <v>1293537</v>
      </c>
      <c r="AI517" t="s">
        <v>5680</v>
      </c>
      <c r="AJ517" t="s">
        <v>5681</v>
      </c>
    </row>
    <row r="518" spans="1:36" ht="17.25" hidden="1" customHeight="1" x14ac:dyDescent="0.2">
      <c r="A518" s="4" t="s">
        <v>5682</v>
      </c>
      <c r="B518" t="s">
        <v>5621</v>
      </c>
      <c r="C518" t="s">
        <v>5683</v>
      </c>
      <c r="D518" t="s">
        <v>5684</v>
      </c>
      <c r="E518" t="s">
        <v>40</v>
      </c>
      <c r="F518" t="s">
        <v>86</v>
      </c>
      <c r="G518" s="5">
        <v>77</v>
      </c>
      <c r="H518" t="s">
        <v>42</v>
      </c>
      <c r="I518" t="s">
        <v>65</v>
      </c>
      <c r="J518" t="s">
        <v>44</v>
      </c>
      <c r="K518" t="s">
        <v>45</v>
      </c>
      <c r="L518" t="s">
        <v>45</v>
      </c>
      <c r="M518" t="s">
        <v>559</v>
      </c>
      <c r="N518" s="6">
        <v>2020</v>
      </c>
      <c r="Q518" t="s">
        <v>5685</v>
      </c>
      <c r="R518" s="7">
        <v>-32.927667599999999</v>
      </c>
      <c r="S518" s="7">
        <v>-71.494411700000001</v>
      </c>
      <c r="T518" t="s">
        <v>46</v>
      </c>
      <c r="U518" t="s">
        <v>5686</v>
      </c>
      <c r="X518" t="s">
        <v>5687</v>
      </c>
      <c r="Y518" t="s">
        <v>3012</v>
      </c>
      <c r="Z518" t="s">
        <v>3013</v>
      </c>
      <c r="AG518" t="s">
        <v>5688</v>
      </c>
      <c r="AH518" s="27">
        <v>1169144</v>
      </c>
      <c r="AI518" t="s">
        <v>5689</v>
      </c>
      <c r="AJ518" t="s">
        <v>5690</v>
      </c>
    </row>
    <row r="519" spans="1:36" ht="17.25" hidden="1" customHeight="1" x14ac:dyDescent="0.2">
      <c r="A519" s="4" t="s">
        <v>5745</v>
      </c>
      <c r="B519" t="s">
        <v>5621</v>
      </c>
      <c r="C519" t="s">
        <v>5746</v>
      </c>
      <c r="D519" t="s">
        <v>5747</v>
      </c>
      <c r="E519" t="s">
        <v>40</v>
      </c>
      <c r="F519" t="s">
        <v>86</v>
      </c>
      <c r="G519" s="5">
        <v>522</v>
      </c>
      <c r="H519" t="s">
        <v>42</v>
      </c>
      <c r="I519" t="s">
        <v>43</v>
      </c>
      <c r="J519" t="s">
        <v>45</v>
      </c>
      <c r="K519" t="s">
        <v>45</v>
      </c>
      <c r="L519" t="s">
        <v>45</v>
      </c>
      <c r="M519" t="s">
        <v>559</v>
      </c>
      <c r="N519" s="6">
        <v>2016</v>
      </c>
      <c r="Q519" t="s">
        <v>5748</v>
      </c>
      <c r="R519" s="7">
        <v>-23.035091999999999</v>
      </c>
      <c r="S519" s="7">
        <v>-70.339933000000002</v>
      </c>
      <c r="T519" t="s">
        <v>46</v>
      </c>
      <c r="U519" t="s">
        <v>5635</v>
      </c>
      <c r="X519" t="s">
        <v>5636</v>
      </c>
      <c r="Y519" t="s">
        <v>3012</v>
      </c>
      <c r="Z519" t="s">
        <v>3013</v>
      </c>
      <c r="AD519" t="s">
        <v>52</v>
      </c>
      <c r="AE519" t="s">
        <v>1546</v>
      </c>
      <c r="AG519" t="s">
        <v>5749</v>
      </c>
      <c r="AH519" s="8" t="s">
        <v>5750</v>
      </c>
      <c r="AI519" t="s">
        <v>5751</v>
      </c>
      <c r="AJ519" t="s">
        <v>5752</v>
      </c>
    </row>
    <row r="520" spans="1:36" ht="17.25" hidden="1" customHeight="1" x14ac:dyDescent="0.2">
      <c r="A520" s="4" t="s">
        <v>5753</v>
      </c>
      <c r="B520" t="s">
        <v>5621</v>
      </c>
      <c r="C520" t="s">
        <v>5754</v>
      </c>
      <c r="D520" t="s">
        <v>5755</v>
      </c>
      <c r="E520" t="s">
        <v>40</v>
      </c>
      <c r="F520" t="s">
        <v>543</v>
      </c>
      <c r="G520" s="5">
        <v>149.4</v>
      </c>
      <c r="H520" t="s">
        <v>42</v>
      </c>
      <c r="I520" t="s">
        <v>528</v>
      </c>
      <c r="J520" t="s">
        <v>45</v>
      </c>
      <c r="K520" t="s">
        <v>45</v>
      </c>
      <c r="L520" t="s">
        <v>45</v>
      </c>
      <c r="M520" t="s">
        <v>559</v>
      </c>
      <c r="N520" s="6">
        <v>2021</v>
      </c>
      <c r="Q520" t="s">
        <v>5624</v>
      </c>
      <c r="R520" s="7">
        <v>-30.149815</v>
      </c>
      <c r="S520" s="7">
        <v>-71.219205000000002</v>
      </c>
      <c r="T520" t="s">
        <v>504</v>
      </c>
      <c r="U520" t="s">
        <v>5734</v>
      </c>
      <c r="X520" t="s">
        <v>5677</v>
      </c>
      <c r="Y520" t="s">
        <v>3012</v>
      </c>
      <c r="Z520" t="s">
        <v>3013</v>
      </c>
      <c r="AG520" t="s">
        <v>5756</v>
      </c>
      <c r="AH520" s="6">
        <v>1293536</v>
      </c>
      <c r="AI520" t="s">
        <v>5757</v>
      </c>
      <c r="AJ520" t="s">
        <v>5758</v>
      </c>
    </row>
    <row r="521" spans="1:36" ht="17.25" hidden="1" customHeight="1" x14ac:dyDescent="0.2">
      <c r="A521" s="4" t="s">
        <v>5766</v>
      </c>
      <c r="B521" t="s">
        <v>5621</v>
      </c>
      <c r="C521" t="s">
        <v>5767</v>
      </c>
      <c r="D521" t="s">
        <v>5768</v>
      </c>
      <c r="E521" t="s">
        <v>40</v>
      </c>
      <c r="F521" t="s">
        <v>41</v>
      </c>
      <c r="G521" s="5">
        <v>139</v>
      </c>
      <c r="H521" t="s">
        <v>42</v>
      </c>
      <c r="I521" t="s">
        <v>65</v>
      </c>
      <c r="J521" t="s">
        <v>559</v>
      </c>
      <c r="K521" t="s">
        <v>45</v>
      </c>
      <c r="L521" t="s">
        <v>45</v>
      </c>
      <c r="M521" t="s">
        <v>559</v>
      </c>
      <c r="N521" s="6">
        <v>2015</v>
      </c>
      <c r="Q521" t="s">
        <v>5769</v>
      </c>
      <c r="R521" s="7">
        <v>-37.1018997118953</v>
      </c>
      <c r="S521" s="7">
        <v>-72.291645888449494</v>
      </c>
      <c r="T521" t="s">
        <v>46</v>
      </c>
      <c r="U521" t="s">
        <v>5770</v>
      </c>
      <c r="X521" t="s">
        <v>5771</v>
      </c>
      <c r="Y521" t="s">
        <v>3012</v>
      </c>
      <c r="Z521" t="s">
        <v>3013</v>
      </c>
      <c r="AG521" t="s">
        <v>5772</v>
      </c>
      <c r="AH521" s="6">
        <v>1278206</v>
      </c>
      <c r="AI521" t="s">
        <v>5773</v>
      </c>
      <c r="AJ521" t="s">
        <v>5774</v>
      </c>
    </row>
    <row r="522" spans="1:36" ht="17.25" hidden="1" customHeight="1" x14ac:dyDescent="0.2">
      <c r="A522" s="4" t="s">
        <v>5766</v>
      </c>
      <c r="B522" t="s">
        <v>5621</v>
      </c>
      <c r="C522" t="s">
        <v>5767</v>
      </c>
      <c r="D522" t="s">
        <v>5768</v>
      </c>
      <c r="E522" t="s">
        <v>56</v>
      </c>
      <c r="F522" t="s">
        <v>41</v>
      </c>
      <c r="G522" s="5">
        <v>132</v>
      </c>
      <c r="H522" t="s">
        <v>42</v>
      </c>
      <c r="I522" t="s">
        <v>65</v>
      </c>
      <c r="J522" t="s">
        <v>559</v>
      </c>
      <c r="K522" t="s">
        <v>45</v>
      </c>
      <c r="L522" t="s">
        <v>45</v>
      </c>
      <c r="M522" t="s">
        <v>559</v>
      </c>
      <c r="N522" s="6">
        <v>2019</v>
      </c>
      <c r="Q522" t="s">
        <v>5769</v>
      </c>
      <c r="R522" s="7">
        <v>-37.1018997118953</v>
      </c>
      <c r="S522" s="7">
        <v>-72.291645888449494</v>
      </c>
      <c r="T522" t="s">
        <v>46</v>
      </c>
      <c r="U522" t="s">
        <v>5770</v>
      </c>
      <c r="X522" t="s">
        <v>5771</v>
      </c>
      <c r="Y522" t="s">
        <v>3012</v>
      </c>
      <c r="Z522" t="s">
        <v>3013</v>
      </c>
      <c r="AG522" t="s">
        <v>5772</v>
      </c>
      <c r="AH522" s="6">
        <v>1278208</v>
      </c>
      <c r="AI522" t="s">
        <v>5773</v>
      </c>
      <c r="AJ522" t="s">
        <v>5775</v>
      </c>
    </row>
    <row r="523" spans="1:36" ht="17.25" hidden="1" customHeight="1" x14ac:dyDescent="0.2">
      <c r="A523" s="4" t="s">
        <v>5798</v>
      </c>
      <c r="B523" t="s">
        <v>5621</v>
      </c>
      <c r="C523" t="s">
        <v>5799</v>
      </c>
      <c r="D523" t="s">
        <v>5800</v>
      </c>
      <c r="E523" t="s">
        <v>5805</v>
      </c>
      <c r="F523" t="s">
        <v>41</v>
      </c>
      <c r="G523" s="5">
        <v>375</v>
      </c>
      <c r="H523" t="s">
        <v>558</v>
      </c>
      <c r="I523" t="s">
        <v>45</v>
      </c>
      <c r="J523" t="s">
        <v>45</v>
      </c>
      <c r="K523" t="s">
        <v>45</v>
      </c>
      <c r="L523" t="s">
        <v>45</v>
      </c>
      <c r="M523" t="s">
        <v>2514</v>
      </c>
      <c r="N523" s="6">
        <v>2025</v>
      </c>
      <c r="Q523" t="s">
        <v>5716</v>
      </c>
      <c r="R523" s="7">
        <v>-23.089200000000002</v>
      </c>
      <c r="S523" s="7">
        <v>-70.410300000000007</v>
      </c>
      <c r="T523" t="s">
        <v>46</v>
      </c>
      <c r="U523" t="s">
        <v>5635</v>
      </c>
      <c r="X523" t="s">
        <v>5636</v>
      </c>
      <c r="Y523" t="s">
        <v>3012</v>
      </c>
      <c r="Z523" t="s">
        <v>3013</v>
      </c>
      <c r="AG523" t="s">
        <v>5801</v>
      </c>
      <c r="AH523" s="27">
        <v>1210140</v>
      </c>
      <c r="AI523" t="s">
        <v>5803</v>
      </c>
      <c r="AJ523" t="s">
        <v>5806</v>
      </c>
    </row>
    <row r="524" spans="1:36" ht="17.25" hidden="1" customHeight="1" x14ac:dyDescent="0.2">
      <c r="A524" s="4" t="s">
        <v>5833</v>
      </c>
      <c r="B524" t="s">
        <v>5621</v>
      </c>
      <c r="C524" t="s">
        <v>5834</v>
      </c>
      <c r="D524" t="s">
        <v>5835</v>
      </c>
      <c r="E524" t="s">
        <v>40</v>
      </c>
      <c r="F524" t="s">
        <v>543</v>
      </c>
      <c r="G524" s="5">
        <v>100.8</v>
      </c>
      <c r="H524" t="s">
        <v>42</v>
      </c>
      <c r="I524" t="s">
        <v>528</v>
      </c>
      <c r="J524" t="s">
        <v>45</v>
      </c>
      <c r="K524" t="s">
        <v>45</v>
      </c>
      <c r="L524" t="s">
        <v>45</v>
      </c>
      <c r="M524" t="s">
        <v>559</v>
      </c>
      <c r="N524" s="6">
        <v>2021</v>
      </c>
      <c r="Q524" t="s">
        <v>5624</v>
      </c>
      <c r="R524" s="7">
        <v>-29.113887999999999</v>
      </c>
      <c r="S524" s="7">
        <v>-70.914304000000001</v>
      </c>
      <c r="T524" t="s">
        <v>46</v>
      </c>
      <c r="U524" t="s">
        <v>5836</v>
      </c>
      <c r="X524" t="s">
        <v>5668</v>
      </c>
      <c r="Y524" t="s">
        <v>3012</v>
      </c>
      <c r="Z524" t="s">
        <v>3013</v>
      </c>
      <c r="AG524" t="s">
        <v>5837</v>
      </c>
      <c r="AH524" s="6">
        <v>1293538</v>
      </c>
      <c r="AI524" t="s">
        <v>5838</v>
      </c>
      <c r="AJ524" t="s">
        <v>5839</v>
      </c>
    </row>
    <row r="525" spans="1:36" ht="17.25" hidden="1" customHeight="1" x14ac:dyDescent="0.2">
      <c r="A525" s="4" t="s">
        <v>5936</v>
      </c>
      <c r="B525" t="s">
        <v>5937</v>
      </c>
      <c r="C525" t="s">
        <v>5938</v>
      </c>
      <c r="D525" t="s">
        <v>5939</v>
      </c>
      <c r="E525" t="s">
        <v>40</v>
      </c>
      <c r="F525" t="s">
        <v>86</v>
      </c>
      <c r="G525" s="5">
        <v>270</v>
      </c>
      <c r="H525" t="s">
        <v>558</v>
      </c>
      <c r="I525" t="s">
        <v>65</v>
      </c>
      <c r="J525" t="s">
        <v>45</v>
      </c>
      <c r="K525" t="s">
        <v>45</v>
      </c>
      <c r="L525" t="s">
        <v>45</v>
      </c>
      <c r="M525" t="s">
        <v>559</v>
      </c>
      <c r="N525" s="6">
        <v>2026</v>
      </c>
      <c r="Q525" t="s">
        <v>5940</v>
      </c>
      <c r="R525" s="7">
        <v>3.9028679999999998</v>
      </c>
      <c r="S525" s="7">
        <v>-77.080658999999997</v>
      </c>
      <c r="T525" t="s">
        <v>504</v>
      </c>
      <c r="U525" t="s">
        <v>5941</v>
      </c>
      <c r="X525" t="s">
        <v>5942</v>
      </c>
      <c r="Y525" t="s">
        <v>3012</v>
      </c>
      <c r="Z525" t="s">
        <v>3013</v>
      </c>
      <c r="AC525" t="s">
        <v>5943</v>
      </c>
      <c r="AG525" t="s">
        <v>5944</v>
      </c>
      <c r="AH525" s="27">
        <v>1310739</v>
      </c>
      <c r="AI525" t="s">
        <v>5945</v>
      </c>
      <c r="AJ525" t="s">
        <v>5946</v>
      </c>
    </row>
    <row r="526" spans="1:36" ht="17.25" hidden="1" customHeight="1" x14ac:dyDescent="0.2">
      <c r="A526" s="4" t="s">
        <v>5960</v>
      </c>
      <c r="B526" t="s">
        <v>5937</v>
      </c>
      <c r="C526" t="s">
        <v>5961</v>
      </c>
      <c r="D526" t="s">
        <v>5962</v>
      </c>
      <c r="E526" t="s">
        <v>40</v>
      </c>
      <c r="F526" t="s">
        <v>86</v>
      </c>
      <c r="G526" s="5">
        <v>209</v>
      </c>
      <c r="H526" t="s">
        <v>42</v>
      </c>
      <c r="I526" t="s">
        <v>528</v>
      </c>
      <c r="J526" t="s">
        <v>45</v>
      </c>
      <c r="K526" t="s">
        <v>45</v>
      </c>
      <c r="L526" t="s">
        <v>45</v>
      </c>
      <c r="M526" t="s">
        <v>559</v>
      </c>
      <c r="N526" s="6">
        <v>2022</v>
      </c>
      <c r="Q526" t="s">
        <v>5963</v>
      </c>
      <c r="R526" s="7">
        <v>8.9338540999999996</v>
      </c>
      <c r="S526" s="7">
        <v>-75.481684700000002</v>
      </c>
      <c r="T526" t="s">
        <v>504</v>
      </c>
      <c r="U526" t="s">
        <v>5964</v>
      </c>
      <c r="X526" t="s">
        <v>3102</v>
      </c>
      <c r="Y526" t="s">
        <v>3012</v>
      </c>
      <c r="Z526" t="s">
        <v>3013</v>
      </c>
      <c r="AA526" t="s">
        <v>5965</v>
      </c>
      <c r="AC526" t="s">
        <v>5966</v>
      </c>
      <c r="AG526" t="s">
        <v>5967</v>
      </c>
      <c r="AH526" s="6">
        <v>1307622</v>
      </c>
      <c r="AI526" t="s">
        <v>5968</v>
      </c>
      <c r="AJ526" t="s">
        <v>5969</v>
      </c>
    </row>
    <row r="527" spans="1:36" ht="17.25" hidden="1" customHeight="1" x14ac:dyDescent="0.2">
      <c r="A527" s="4" t="s">
        <v>5997</v>
      </c>
      <c r="B527" t="s">
        <v>5937</v>
      </c>
      <c r="C527" t="s">
        <v>5998</v>
      </c>
      <c r="D527" t="s">
        <v>5999</v>
      </c>
      <c r="E527" t="s">
        <v>40</v>
      </c>
      <c r="F527" t="s">
        <v>41</v>
      </c>
      <c r="G527" s="5">
        <v>747</v>
      </c>
      <c r="H527" t="s">
        <v>558</v>
      </c>
      <c r="I527" t="s">
        <v>65</v>
      </c>
      <c r="J527" t="s">
        <v>45</v>
      </c>
      <c r="K527" t="s">
        <v>45</v>
      </c>
      <c r="L527" t="s">
        <v>45</v>
      </c>
      <c r="M527" t="s">
        <v>559</v>
      </c>
      <c r="N527" s="6">
        <v>2025</v>
      </c>
      <c r="Q527" t="s">
        <v>6000</v>
      </c>
      <c r="R527" s="7">
        <v>11.264542</v>
      </c>
      <c r="S527" s="7">
        <v>-74.096968000000004</v>
      </c>
      <c r="T527" t="s">
        <v>504</v>
      </c>
      <c r="U527" t="s">
        <v>6001</v>
      </c>
      <c r="X527" t="s">
        <v>6002</v>
      </c>
      <c r="Y527" t="s">
        <v>3012</v>
      </c>
      <c r="Z527" t="s">
        <v>3013</v>
      </c>
      <c r="AG527" t="s">
        <v>45</v>
      </c>
      <c r="AH527" s="8" t="s">
        <v>45</v>
      </c>
      <c r="AI527" t="s">
        <v>6003</v>
      </c>
      <c r="AJ527" t="s">
        <v>6004</v>
      </c>
    </row>
    <row r="528" spans="1:36" ht="17.25" hidden="1" customHeight="1" x14ac:dyDescent="0.2">
      <c r="A528" s="4" t="s">
        <v>5997</v>
      </c>
      <c r="B528" t="s">
        <v>5937</v>
      </c>
      <c r="C528" t="s">
        <v>5998</v>
      </c>
      <c r="D528" t="s">
        <v>5999</v>
      </c>
      <c r="E528" t="s">
        <v>56</v>
      </c>
      <c r="F528" t="s">
        <v>41</v>
      </c>
      <c r="G528" s="5">
        <v>747</v>
      </c>
      <c r="H528" t="s">
        <v>558</v>
      </c>
      <c r="I528" t="s">
        <v>65</v>
      </c>
      <c r="J528" t="s">
        <v>45</v>
      </c>
      <c r="K528" t="s">
        <v>45</v>
      </c>
      <c r="L528" t="s">
        <v>45</v>
      </c>
      <c r="M528" t="s">
        <v>559</v>
      </c>
      <c r="N528" s="24">
        <v>2025</v>
      </c>
      <c r="Q528" t="s">
        <v>6000</v>
      </c>
      <c r="R528" s="7">
        <v>11.264542</v>
      </c>
      <c r="S528" s="7">
        <v>-74.096968000000004</v>
      </c>
      <c r="T528" t="s">
        <v>504</v>
      </c>
      <c r="U528" t="s">
        <v>6001</v>
      </c>
      <c r="X528" t="s">
        <v>6002</v>
      </c>
      <c r="Y528" t="s">
        <v>3012</v>
      </c>
      <c r="Z528" t="s">
        <v>3013</v>
      </c>
      <c r="AG528" t="s">
        <v>45</v>
      </c>
      <c r="AH528" s="27" t="s">
        <v>45</v>
      </c>
      <c r="AI528" t="s">
        <v>6003</v>
      </c>
      <c r="AJ528" t="s">
        <v>6005</v>
      </c>
    </row>
    <row r="529" spans="1:36" ht="17.25" hidden="1" customHeight="1" x14ac:dyDescent="0.2">
      <c r="A529" s="4" t="s">
        <v>5997</v>
      </c>
      <c r="B529" t="s">
        <v>5937</v>
      </c>
      <c r="C529" t="s">
        <v>5998</v>
      </c>
      <c r="D529" t="s">
        <v>5999</v>
      </c>
      <c r="E529" t="s">
        <v>58</v>
      </c>
      <c r="F529" t="s">
        <v>41</v>
      </c>
      <c r="G529" s="5">
        <v>747</v>
      </c>
      <c r="H529" t="s">
        <v>558</v>
      </c>
      <c r="I529" t="s">
        <v>65</v>
      </c>
      <c r="J529" t="s">
        <v>45</v>
      </c>
      <c r="K529" t="s">
        <v>45</v>
      </c>
      <c r="L529" t="s">
        <v>45</v>
      </c>
      <c r="M529" t="s">
        <v>559</v>
      </c>
      <c r="N529" s="24">
        <v>2025</v>
      </c>
      <c r="Q529" t="s">
        <v>6000</v>
      </c>
      <c r="R529" s="7">
        <v>11.264542</v>
      </c>
      <c r="S529" s="7">
        <v>-74.096968000000004</v>
      </c>
      <c r="T529" t="s">
        <v>504</v>
      </c>
      <c r="U529" t="s">
        <v>6001</v>
      </c>
      <c r="X529" t="s">
        <v>6002</v>
      </c>
      <c r="Y529" t="s">
        <v>3012</v>
      </c>
      <c r="Z529" t="s">
        <v>3013</v>
      </c>
      <c r="AG529" t="s">
        <v>45</v>
      </c>
      <c r="AH529" s="27" t="s">
        <v>45</v>
      </c>
      <c r="AI529" t="s">
        <v>6003</v>
      </c>
      <c r="AJ529" t="s">
        <v>6006</v>
      </c>
    </row>
    <row r="530" spans="1:36" ht="17.25" hidden="1" customHeight="1" x14ac:dyDescent="0.2">
      <c r="A530" s="4" t="s">
        <v>6007</v>
      </c>
      <c r="B530" t="s">
        <v>5937</v>
      </c>
      <c r="C530" t="s">
        <v>6008</v>
      </c>
      <c r="D530" t="s">
        <v>6009</v>
      </c>
      <c r="E530" t="s">
        <v>40</v>
      </c>
      <c r="F530" t="s">
        <v>86</v>
      </c>
      <c r="G530" s="5">
        <v>135</v>
      </c>
      <c r="H530" t="s">
        <v>558</v>
      </c>
      <c r="I530" t="s">
        <v>43</v>
      </c>
      <c r="J530" t="s">
        <v>45</v>
      </c>
      <c r="K530" t="s">
        <v>45</v>
      </c>
      <c r="L530" t="s">
        <v>45</v>
      </c>
      <c r="M530" t="s">
        <v>559</v>
      </c>
      <c r="N530" s="6">
        <v>2026</v>
      </c>
      <c r="Q530" t="s">
        <v>6010</v>
      </c>
      <c r="R530" s="7">
        <v>5.6705657408235099</v>
      </c>
      <c r="S530" s="7">
        <v>-74.670331904214194</v>
      </c>
      <c r="T530" t="s">
        <v>504</v>
      </c>
      <c r="U530" t="s">
        <v>6011</v>
      </c>
      <c r="X530" t="s">
        <v>5975</v>
      </c>
      <c r="Y530" t="s">
        <v>3012</v>
      </c>
      <c r="Z530" t="s">
        <v>3013</v>
      </c>
      <c r="AG530" t="s">
        <v>6012</v>
      </c>
      <c r="AH530" s="24">
        <v>1299643</v>
      </c>
      <c r="AI530" t="s">
        <v>6013</v>
      </c>
      <c r="AJ530" t="s">
        <v>6014</v>
      </c>
    </row>
    <row r="531" spans="1:36" ht="17.25" hidden="1" customHeight="1" x14ac:dyDescent="0.2">
      <c r="A531" s="4" t="s">
        <v>6015</v>
      </c>
      <c r="B531" t="s">
        <v>5937</v>
      </c>
      <c r="C531" t="s">
        <v>6016</v>
      </c>
      <c r="D531" t="s">
        <v>6017</v>
      </c>
      <c r="E531" t="s">
        <v>4561</v>
      </c>
      <c r="F531" t="s">
        <v>86</v>
      </c>
      <c r="G531" s="5">
        <v>50</v>
      </c>
      <c r="H531" t="s">
        <v>558</v>
      </c>
      <c r="I531" t="s">
        <v>65</v>
      </c>
      <c r="J531" t="s">
        <v>45</v>
      </c>
      <c r="K531" t="s">
        <v>45</v>
      </c>
      <c r="L531" t="s">
        <v>45</v>
      </c>
      <c r="M531" t="s">
        <v>559</v>
      </c>
      <c r="N531" s="6">
        <v>2025</v>
      </c>
      <c r="Q531" t="s">
        <v>6018</v>
      </c>
      <c r="R531" s="7">
        <v>11.026</v>
      </c>
      <c r="S531" s="7">
        <v>-74.8125</v>
      </c>
      <c r="T531" t="s">
        <v>46</v>
      </c>
      <c r="U531" t="s">
        <v>6019</v>
      </c>
      <c r="X531" t="s">
        <v>6020</v>
      </c>
      <c r="Y531" t="s">
        <v>3012</v>
      </c>
      <c r="Z531" t="s">
        <v>3013</v>
      </c>
      <c r="AG531" t="s">
        <v>6021</v>
      </c>
      <c r="AH531" s="8" t="s">
        <v>45</v>
      </c>
      <c r="AI531" t="s">
        <v>6023</v>
      </c>
      <c r="AJ531" t="s">
        <v>6028</v>
      </c>
    </row>
    <row r="532" spans="1:36" ht="17.25" hidden="1" customHeight="1" x14ac:dyDescent="0.2">
      <c r="A532" s="4" t="s">
        <v>6015</v>
      </c>
      <c r="B532" t="s">
        <v>5937</v>
      </c>
      <c r="C532" t="s">
        <v>6016</v>
      </c>
      <c r="D532" t="s">
        <v>6017</v>
      </c>
      <c r="E532" t="s">
        <v>4485</v>
      </c>
      <c r="F532" t="s">
        <v>86</v>
      </c>
      <c r="G532" s="5">
        <v>50</v>
      </c>
      <c r="H532" t="s">
        <v>558</v>
      </c>
      <c r="I532" t="s">
        <v>65</v>
      </c>
      <c r="J532" t="s">
        <v>45</v>
      </c>
      <c r="K532" t="s">
        <v>45</v>
      </c>
      <c r="L532" t="s">
        <v>45</v>
      </c>
      <c r="M532" t="s">
        <v>559</v>
      </c>
      <c r="N532" s="6">
        <v>2025</v>
      </c>
      <c r="Q532" t="s">
        <v>6018</v>
      </c>
      <c r="R532" s="7">
        <v>11.026</v>
      </c>
      <c r="S532" s="7">
        <v>-74.8125</v>
      </c>
      <c r="T532" t="s">
        <v>46</v>
      </c>
      <c r="U532" t="s">
        <v>6019</v>
      </c>
      <c r="X532" t="s">
        <v>6020</v>
      </c>
      <c r="Y532" t="s">
        <v>3012</v>
      </c>
      <c r="Z532" t="s">
        <v>3013</v>
      </c>
      <c r="AG532" t="s">
        <v>6021</v>
      </c>
      <c r="AH532" s="27" t="s">
        <v>45</v>
      </c>
      <c r="AI532" t="s">
        <v>6023</v>
      </c>
      <c r="AJ532" t="s">
        <v>6029</v>
      </c>
    </row>
    <row r="533" spans="1:36" ht="17.25" hidden="1" customHeight="1" x14ac:dyDescent="0.2">
      <c r="A533" s="4" t="s">
        <v>6015</v>
      </c>
      <c r="B533" t="s">
        <v>5937</v>
      </c>
      <c r="C533" t="s">
        <v>6016</v>
      </c>
      <c r="D533" t="s">
        <v>6017</v>
      </c>
      <c r="E533" t="s">
        <v>6030</v>
      </c>
      <c r="F533" t="s">
        <v>86</v>
      </c>
      <c r="G533" s="5">
        <v>50</v>
      </c>
      <c r="H533" t="s">
        <v>558</v>
      </c>
      <c r="I533" t="s">
        <v>65</v>
      </c>
      <c r="J533" t="s">
        <v>45</v>
      </c>
      <c r="K533" t="s">
        <v>45</v>
      </c>
      <c r="L533" t="s">
        <v>45</v>
      </c>
      <c r="M533" t="s">
        <v>559</v>
      </c>
      <c r="N533" s="6">
        <v>2025</v>
      </c>
      <c r="Q533" t="s">
        <v>6018</v>
      </c>
      <c r="R533" s="7">
        <v>11.026</v>
      </c>
      <c r="S533" s="7">
        <v>-74.8125</v>
      </c>
      <c r="T533" t="s">
        <v>46</v>
      </c>
      <c r="U533" t="s">
        <v>6019</v>
      </c>
      <c r="X533" t="s">
        <v>6020</v>
      </c>
      <c r="Y533" t="s">
        <v>3012</v>
      </c>
      <c r="Z533" t="s">
        <v>3013</v>
      </c>
      <c r="AG533" t="s">
        <v>6021</v>
      </c>
      <c r="AH533" s="8" t="s">
        <v>45</v>
      </c>
      <c r="AI533" t="s">
        <v>6023</v>
      </c>
      <c r="AJ533" t="s">
        <v>6031</v>
      </c>
    </row>
    <row r="534" spans="1:36" ht="17.25" hidden="1" customHeight="1" x14ac:dyDescent="0.2">
      <c r="A534" s="4" t="s">
        <v>6032</v>
      </c>
      <c r="B534" t="s">
        <v>5937</v>
      </c>
      <c r="C534" t="s">
        <v>6033</v>
      </c>
      <c r="D534" t="s">
        <v>6034</v>
      </c>
      <c r="E534" t="s">
        <v>6044</v>
      </c>
      <c r="F534" t="s">
        <v>86</v>
      </c>
      <c r="G534" s="5">
        <v>60</v>
      </c>
      <c r="H534" t="s">
        <v>558</v>
      </c>
      <c r="I534" t="s">
        <v>65</v>
      </c>
      <c r="J534" t="s">
        <v>45</v>
      </c>
      <c r="K534" t="s">
        <v>45</v>
      </c>
      <c r="L534" t="s">
        <v>45</v>
      </c>
      <c r="M534" t="s">
        <v>559</v>
      </c>
      <c r="N534" s="6">
        <v>2027</v>
      </c>
      <c r="Q534" t="s">
        <v>6035</v>
      </c>
      <c r="R534" s="7">
        <v>10.9372522</v>
      </c>
      <c r="S534" s="7">
        <v>-74.764097899999996</v>
      </c>
      <c r="T534" t="s">
        <v>46</v>
      </c>
      <c r="U534" t="s">
        <v>6036</v>
      </c>
      <c r="X534" t="s">
        <v>6020</v>
      </c>
      <c r="Y534" t="s">
        <v>3012</v>
      </c>
      <c r="Z534" t="s">
        <v>3013</v>
      </c>
      <c r="AC534" t="s">
        <v>6037</v>
      </c>
      <c r="AG534" t="s">
        <v>6038</v>
      </c>
      <c r="AH534" s="27" t="s">
        <v>45</v>
      </c>
      <c r="AI534" t="s">
        <v>6039</v>
      </c>
      <c r="AJ534" t="s">
        <v>6045</v>
      </c>
    </row>
    <row r="535" spans="1:36" ht="17.25" hidden="1" customHeight="1" x14ac:dyDescent="0.2">
      <c r="A535" s="4" t="s">
        <v>6032</v>
      </c>
      <c r="B535" t="s">
        <v>5937</v>
      </c>
      <c r="C535" t="s">
        <v>6033</v>
      </c>
      <c r="D535" t="s">
        <v>6034</v>
      </c>
      <c r="E535" t="s">
        <v>6046</v>
      </c>
      <c r="F535" t="s">
        <v>86</v>
      </c>
      <c r="G535" s="5">
        <v>60</v>
      </c>
      <c r="H535" t="s">
        <v>558</v>
      </c>
      <c r="I535" t="s">
        <v>65</v>
      </c>
      <c r="J535" t="s">
        <v>45</v>
      </c>
      <c r="K535" t="s">
        <v>45</v>
      </c>
      <c r="L535" t="s">
        <v>45</v>
      </c>
      <c r="M535" t="s">
        <v>559</v>
      </c>
      <c r="N535" s="6">
        <v>2027</v>
      </c>
      <c r="Q535" t="s">
        <v>6035</v>
      </c>
      <c r="R535" s="7">
        <v>10.9372522</v>
      </c>
      <c r="S535" s="7">
        <v>-74.764097899999996</v>
      </c>
      <c r="T535" t="s">
        <v>46</v>
      </c>
      <c r="U535" t="s">
        <v>6036</v>
      </c>
      <c r="X535" t="s">
        <v>6020</v>
      </c>
      <c r="Y535" t="s">
        <v>3012</v>
      </c>
      <c r="Z535" t="s">
        <v>3013</v>
      </c>
      <c r="AC535" t="s">
        <v>6037</v>
      </c>
      <c r="AG535" t="s">
        <v>6038</v>
      </c>
      <c r="AH535" s="27" t="s">
        <v>45</v>
      </c>
      <c r="AI535" t="s">
        <v>6039</v>
      </c>
      <c r="AJ535" t="s">
        <v>6047</v>
      </c>
    </row>
    <row r="536" spans="1:36" ht="17.25" hidden="1" customHeight="1" x14ac:dyDescent="0.2">
      <c r="A536" s="4" t="s">
        <v>6032</v>
      </c>
      <c r="B536" t="s">
        <v>5937</v>
      </c>
      <c r="C536" t="s">
        <v>6033</v>
      </c>
      <c r="D536" t="s">
        <v>6034</v>
      </c>
      <c r="E536" t="s">
        <v>6048</v>
      </c>
      <c r="F536" t="s">
        <v>86</v>
      </c>
      <c r="G536" s="5">
        <v>320</v>
      </c>
      <c r="H536" t="s">
        <v>558</v>
      </c>
      <c r="I536" t="s">
        <v>65</v>
      </c>
      <c r="J536" t="s">
        <v>45</v>
      </c>
      <c r="K536" t="s">
        <v>45</v>
      </c>
      <c r="L536" t="s">
        <v>45</v>
      </c>
      <c r="M536" t="s">
        <v>559</v>
      </c>
      <c r="N536" s="6">
        <v>2025</v>
      </c>
      <c r="Q536" t="s">
        <v>6035</v>
      </c>
      <c r="R536" s="7">
        <v>10.9372522</v>
      </c>
      <c r="S536" s="7">
        <v>-74.764097899999996</v>
      </c>
      <c r="T536" t="s">
        <v>46</v>
      </c>
      <c r="U536" t="s">
        <v>6036</v>
      </c>
      <c r="X536" t="s">
        <v>6020</v>
      </c>
      <c r="Y536" t="s">
        <v>3012</v>
      </c>
      <c r="Z536" t="s">
        <v>3013</v>
      </c>
      <c r="AC536" t="s">
        <v>6037</v>
      </c>
      <c r="AG536" t="s">
        <v>6049</v>
      </c>
      <c r="AH536" s="6">
        <v>1307479</v>
      </c>
      <c r="AI536" t="s">
        <v>6039</v>
      </c>
      <c r="AJ536" t="s">
        <v>6050</v>
      </c>
    </row>
    <row r="537" spans="1:36" ht="17.25" hidden="1" customHeight="1" x14ac:dyDescent="0.2">
      <c r="A537" s="4" t="s">
        <v>6058</v>
      </c>
      <c r="B537" t="s">
        <v>5937</v>
      </c>
      <c r="C537" t="s">
        <v>6059</v>
      </c>
      <c r="D537" t="s">
        <v>6060</v>
      </c>
      <c r="E537" t="s">
        <v>40</v>
      </c>
      <c r="F537" t="s">
        <v>6061</v>
      </c>
      <c r="G537" s="5">
        <v>99</v>
      </c>
      <c r="H537" t="s">
        <v>558</v>
      </c>
      <c r="I537" t="s">
        <v>65</v>
      </c>
      <c r="J537" t="s">
        <v>45</v>
      </c>
      <c r="K537" t="s">
        <v>97</v>
      </c>
      <c r="L537" t="s">
        <v>45</v>
      </c>
      <c r="M537" t="s">
        <v>559</v>
      </c>
      <c r="N537" s="6">
        <v>2025</v>
      </c>
      <c r="Q537" t="s">
        <v>6000</v>
      </c>
      <c r="R537" s="7">
        <v>11.264542</v>
      </c>
      <c r="S537" s="7">
        <v>-74.096968000000004</v>
      </c>
      <c r="T537" t="s">
        <v>504</v>
      </c>
      <c r="U537" t="s">
        <v>6001</v>
      </c>
      <c r="X537" t="s">
        <v>6002</v>
      </c>
      <c r="Y537" t="s">
        <v>3012</v>
      </c>
      <c r="Z537" t="s">
        <v>3013</v>
      </c>
      <c r="AA537" t="s">
        <v>6062</v>
      </c>
      <c r="AC537" t="s">
        <v>6063</v>
      </c>
      <c r="AG537" t="s">
        <v>45</v>
      </c>
      <c r="AH537" s="8" t="s">
        <v>45</v>
      </c>
      <c r="AI537" t="s">
        <v>6064</v>
      </c>
      <c r="AJ537" t="s">
        <v>6065</v>
      </c>
    </row>
    <row r="538" spans="1:36" ht="17.25" hidden="1" customHeight="1" x14ac:dyDescent="0.2">
      <c r="A538" s="4" t="s">
        <v>6066</v>
      </c>
      <c r="B538" t="s">
        <v>5937</v>
      </c>
      <c r="C538" t="s">
        <v>6067</v>
      </c>
      <c r="D538" t="s">
        <v>6068</v>
      </c>
      <c r="E538" t="s">
        <v>43</v>
      </c>
      <c r="F538" t="s">
        <v>1711</v>
      </c>
      <c r="G538" s="5">
        <v>242</v>
      </c>
      <c r="H538" t="s">
        <v>139</v>
      </c>
      <c r="I538" t="s">
        <v>240</v>
      </c>
      <c r="J538" t="s">
        <v>45</v>
      </c>
      <c r="K538" t="s">
        <v>45</v>
      </c>
      <c r="L538" t="s">
        <v>45</v>
      </c>
      <c r="M538" t="s">
        <v>559</v>
      </c>
      <c r="N538" s="6">
        <v>2023</v>
      </c>
      <c r="Q538" t="s">
        <v>6070</v>
      </c>
      <c r="R538" s="7">
        <v>10.358499999999999</v>
      </c>
      <c r="S538" s="7">
        <v>-75.485600000000005</v>
      </c>
      <c r="T538" t="s">
        <v>46</v>
      </c>
      <c r="U538" t="s">
        <v>5952</v>
      </c>
      <c r="X538" t="s">
        <v>5953</v>
      </c>
      <c r="Y538" t="s">
        <v>3012</v>
      </c>
      <c r="Z538" t="s">
        <v>3013</v>
      </c>
      <c r="AA538" t="s">
        <v>6075</v>
      </c>
      <c r="AG538" t="s">
        <v>6071</v>
      </c>
      <c r="AH538" s="24">
        <v>1303254</v>
      </c>
      <c r="AI538" t="s">
        <v>6072</v>
      </c>
      <c r="AJ538" t="s">
        <v>6076</v>
      </c>
    </row>
    <row r="539" spans="1:36" ht="17.25" hidden="1" customHeight="1" x14ac:dyDescent="0.2">
      <c r="A539" s="4" t="s">
        <v>6085</v>
      </c>
      <c r="B539" t="s">
        <v>5937</v>
      </c>
      <c r="C539" t="s">
        <v>6086</v>
      </c>
      <c r="D539" t="s">
        <v>6087</v>
      </c>
      <c r="E539" t="s">
        <v>40</v>
      </c>
      <c r="F539" t="s">
        <v>6061</v>
      </c>
      <c r="G539" s="5">
        <v>94</v>
      </c>
      <c r="H539" t="s">
        <v>558</v>
      </c>
      <c r="I539" t="s">
        <v>65</v>
      </c>
      <c r="J539" t="s">
        <v>45</v>
      </c>
      <c r="K539" t="s">
        <v>97</v>
      </c>
      <c r="L539" t="s">
        <v>45</v>
      </c>
      <c r="M539" t="s">
        <v>559</v>
      </c>
      <c r="N539" s="6">
        <v>2023</v>
      </c>
      <c r="Q539" t="s">
        <v>6000</v>
      </c>
      <c r="R539" s="7">
        <v>11.264542</v>
      </c>
      <c r="S539" s="7">
        <v>-74.096968000000004</v>
      </c>
      <c r="T539" t="s">
        <v>504</v>
      </c>
      <c r="U539" t="s">
        <v>6001</v>
      </c>
      <c r="X539" t="s">
        <v>6002</v>
      </c>
      <c r="Y539" t="s">
        <v>3012</v>
      </c>
      <c r="Z539" t="s">
        <v>3013</v>
      </c>
      <c r="AA539" t="s">
        <v>6088</v>
      </c>
      <c r="AC539" t="s">
        <v>6089</v>
      </c>
      <c r="AG539" t="s">
        <v>45</v>
      </c>
      <c r="AH539" s="8" t="s">
        <v>45</v>
      </c>
      <c r="AI539" t="s">
        <v>6090</v>
      </c>
      <c r="AJ539" t="s">
        <v>6091</v>
      </c>
    </row>
    <row r="540" spans="1:36" ht="17.25" hidden="1" customHeight="1" x14ac:dyDescent="0.2">
      <c r="A540" s="4" t="s">
        <v>6110</v>
      </c>
      <c r="B540" t="s">
        <v>5937</v>
      </c>
      <c r="C540" t="s">
        <v>6111</v>
      </c>
      <c r="D540" t="s">
        <v>6112</v>
      </c>
      <c r="E540" t="s">
        <v>40</v>
      </c>
      <c r="F540" t="s">
        <v>6061</v>
      </c>
      <c r="G540" s="5">
        <v>94</v>
      </c>
      <c r="H540" t="s">
        <v>558</v>
      </c>
      <c r="I540" t="s">
        <v>65</v>
      </c>
      <c r="J540" t="s">
        <v>45</v>
      </c>
      <c r="K540" t="s">
        <v>97</v>
      </c>
      <c r="L540" t="s">
        <v>45</v>
      </c>
      <c r="M540" t="s">
        <v>559</v>
      </c>
      <c r="N540" s="6">
        <v>2023</v>
      </c>
      <c r="Q540" t="s">
        <v>6000</v>
      </c>
      <c r="R540" s="7">
        <v>11.264542</v>
      </c>
      <c r="S540" s="7">
        <v>-74.096968000000004</v>
      </c>
      <c r="T540" t="s">
        <v>504</v>
      </c>
      <c r="U540" t="s">
        <v>6001</v>
      </c>
      <c r="X540" t="s">
        <v>6002</v>
      </c>
      <c r="Y540" t="s">
        <v>3012</v>
      </c>
      <c r="Z540" t="s">
        <v>3013</v>
      </c>
      <c r="AA540" t="s">
        <v>6113</v>
      </c>
      <c r="AC540" t="s">
        <v>6114</v>
      </c>
      <c r="AG540" t="s">
        <v>45</v>
      </c>
      <c r="AH540" s="27" t="s">
        <v>45</v>
      </c>
      <c r="AI540" t="s">
        <v>6115</v>
      </c>
      <c r="AJ540" t="s">
        <v>6116</v>
      </c>
    </row>
    <row r="541" spans="1:36" ht="17.25" hidden="1" customHeight="1" x14ac:dyDescent="0.2">
      <c r="A541" s="4" t="s">
        <v>6117</v>
      </c>
      <c r="B541" t="s">
        <v>5937</v>
      </c>
      <c r="C541" t="s">
        <v>6118</v>
      </c>
      <c r="D541" t="s">
        <v>6119</v>
      </c>
      <c r="E541" t="s">
        <v>40</v>
      </c>
      <c r="F541" t="s">
        <v>3121</v>
      </c>
      <c r="G541" s="5">
        <v>93</v>
      </c>
      <c r="H541" t="s">
        <v>42</v>
      </c>
      <c r="I541" t="s">
        <v>528</v>
      </c>
      <c r="J541" t="s">
        <v>45</v>
      </c>
      <c r="K541" t="s">
        <v>45</v>
      </c>
      <c r="L541" t="s">
        <v>45</v>
      </c>
      <c r="M541" t="s">
        <v>559</v>
      </c>
      <c r="N541" s="6">
        <v>2018</v>
      </c>
      <c r="Q541" t="s">
        <v>6120</v>
      </c>
      <c r="R541" s="7">
        <v>11.259618</v>
      </c>
      <c r="S541" s="7">
        <v>-74.103375999999997</v>
      </c>
      <c r="T541" t="s">
        <v>46</v>
      </c>
      <c r="U541" t="s">
        <v>6001</v>
      </c>
      <c r="X541" t="s">
        <v>6002</v>
      </c>
      <c r="Y541" t="s">
        <v>3012</v>
      </c>
      <c r="Z541" t="s">
        <v>3013</v>
      </c>
      <c r="AA541" t="s">
        <v>6121</v>
      </c>
      <c r="AG541" t="s">
        <v>6122</v>
      </c>
      <c r="AH541" s="6">
        <v>1222341</v>
      </c>
      <c r="AI541" t="s">
        <v>6123</v>
      </c>
      <c r="AJ541" t="s">
        <v>6124</v>
      </c>
    </row>
    <row r="542" spans="1:36" ht="17.25" hidden="1" customHeight="1" x14ac:dyDescent="0.2">
      <c r="A542" s="4" t="s">
        <v>6125</v>
      </c>
      <c r="B542" t="s">
        <v>5937</v>
      </c>
      <c r="C542" t="s">
        <v>6126</v>
      </c>
      <c r="D542" t="s">
        <v>6127</v>
      </c>
      <c r="E542" t="s">
        <v>40</v>
      </c>
      <c r="F542" t="s">
        <v>86</v>
      </c>
      <c r="G542" s="5">
        <v>270</v>
      </c>
      <c r="H542" t="s">
        <v>558</v>
      </c>
      <c r="I542" t="s">
        <v>65</v>
      </c>
      <c r="J542" t="s">
        <v>45</v>
      </c>
      <c r="K542" t="s">
        <v>45</v>
      </c>
      <c r="L542" t="s">
        <v>45</v>
      </c>
      <c r="M542" t="s">
        <v>559</v>
      </c>
      <c r="N542" s="6">
        <v>2027</v>
      </c>
      <c r="Q542" t="s">
        <v>6128</v>
      </c>
      <c r="R542" s="7">
        <v>10.410579644941199</v>
      </c>
      <c r="S542" s="7">
        <v>-75.397210115270894</v>
      </c>
      <c r="T542" t="s">
        <v>504</v>
      </c>
      <c r="U542" t="s">
        <v>5952</v>
      </c>
      <c r="X542" t="s">
        <v>5953</v>
      </c>
      <c r="Y542" t="s">
        <v>3012</v>
      </c>
      <c r="Z542" t="s">
        <v>3013</v>
      </c>
      <c r="AG542" t="s">
        <v>45</v>
      </c>
      <c r="AH542" s="8" t="s">
        <v>45</v>
      </c>
      <c r="AI542" t="s">
        <v>6129</v>
      </c>
      <c r="AJ542" t="s">
        <v>6130</v>
      </c>
    </row>
    <row r="543" spans="1:36" ht="17.25" hidden="1" customHeight="1" x14ac:dyDescent="0.2">
      <c r="A543" s="4" t="s">
        <v>6140</v>
      </c>
      <c r="B543" t="s">
        <v>5937</v>
      </c>
      <c r="C543" t="s">
        <v>6141</v>
      </c>
      <c r="D543" t="s">
        <v>6142</v>
      </c>
      <c r="E543" t="s">
        <v>3804</v>
      </c>
      <c r="F543" t="s">
        <v>6143</v>
      </c>
      <c r="G543" s="5">
        <v>148</v>
      </c>
      <c r="H543" t="s">
        <v>611</v>
      </c>
      <c r="I543" t="s">
        <v>43</v>
      </c>
      <c r="J543" t="s">
        <v>45</v>
      </c>
      <c r="K543" t="s">
        <v>45</v>
      </c>
      <c r="L543" t="s">
        <v>45</v>
      </c>
      <c r="M543" t="s">
        <v>559</v>
      </c>
      <c r="N543" s="6">
        <v>2024</v>
      </c>
      <c r="Q543" t="s">
        <v>6144</v>
      </c>
      <c r="R543" s="7">
        <v>3.8757473999999998</v>
      </c>
      <c r="S543" s="7">
        <v>-77.058221799999998</v>
      </c>
      <c r="T543" t="s">
        <v>504</v>
      </c>
      <c r="U543" t="s">
        <v>5941</v>
      </c>
      <c r="X543" t="s">
        <v>5942</v>
      </c>
      <c r="Y543" t="s">
        <v>3012</v>
      </c>
      <c r="Z543" t="s">
        <v>3013</v>
      </c>
      <c r="AA543" t="s">
        <v>6145</v>
      </c>
      <c r="AG543" t="s">
        <v>45</v>
      </c>
      <c r="AH543" s="8" t="s">
        <v>45</v>
      </c>
      <c r="AI543" t="s">
        <v>6146</v>
      </c>
      <c r="AJ543" t="s">
        <v>6147</v>
      </c>
    </row>
    <row r="544" spans="1:36" ht="17.25" hidden="1" customHeight="1" x14ac:dyDescent="0.2">
      <c r="A544" s="4" t="s">
        <v>6140</v>
      </c>
      <c r="B544" t="s">
        <v>5937</v>
      </c>
      <c r="C544" t="s">
        <v>6141</v>
      </c>
      <c r="D544" t="s">
        <v>6142</v>
      </c>
      <c r="E544" t="s">
        <v>3813</v>
      </c>
      <c r="F544" t="s">
        <v>6143</v>
      </c>
      <c r="G544" s="5">
        <v>80</v>
      </c>
      <c r="H544" t="s">
        <v>611</v>
      </c>
      <c r="I544" t="s">
        <v>43</v>
      </c>
      <c r="J544" t="s">
        <v>45</v>
      </c>
      <c r="K544" t="s">
        <v>45</v>
      </c>
      <c r="L544" t="s">
        <v>45</v>
      </c>
      <c r="M544" t="s">
        <v>559</v>
      </c>
      <c r="N544" s="6">
        <v>2024</v>
      </c>
      <c r="Q544" t="s">
        <v>6144</v>
      </c>
      <c r="R544" s="7">
        <v>3.8757473999999998</v>
      </c>
      <c r="S544" s="7">
        <v>-77.058221799999998</v>
      </c>
      <c r="T544" t="s">
        <v>504</v>
      </c>
      <c r="U544" t="s">
        <v>5941</v>
      </c>
      <c r="X544" t="s">
        <v>5942</v>
      </c>
      <c r="Y544" t="s">
        <v>3012</v>
      </c>
      <c r="Z544" t="s">
        <v>3013</v>
      </c>
      <c r="AA544" t="s">
        <v>6148</v>
      </c>
      <c r="AG544" t="s">
        <v>45</v>
      </c>
      <c r="AH544" s="27" t="s">
        <v>45</v>
      </c>
      <c r="AI544" t="s">
        <v>6146</v>
      </c>
      <c r="AJ544" t="s">
        <v>6149</v>
      </c>
    </row>
    <row r="545" spans="1:36" ht="17.25" hidden="1" customHeight="1" x14ac:dyDescent="0.2">
      <c r="A545" s="4" t="s">
        <v>6159</v>
      </c>
      <c r="B545" t="s">
        <v>5937</v>
      </c>
      <c r="C545" t="s">
        <v>6160</v>
      </c>
      <c r="D545" t="s">
        <v>6161</v>
      </c>
      <c r="E545" t="s">
        <v>58</v>
      </c>
      <c r="F545" t="s">
        <v>86</v>
      </c>
      <c r="G545" s="5">
        <v>50</v>
      </c>
      <c r="H545" t="s">
        <v>42</v>
      </c>
      <c r="I545" t="s">
        <v>65</v>
      </c>
      <c r="J545" t="s">
        <v>45</v>
      </c>
      <c r="K545" t="s">
        <v>45</v>
      </c>
      <c r="L545" t="s">
        <v>45</v>
      </c>
      <c r="M545" t="s">
        <v>559</v>
      </c>
      <c r="N545" s="6">
        <v>2020</v>
      </c>
      <c r="Q545" t="s">
        <v>6162</v>
      </c>
      <c r="R545" s="7">
        <v>5.4445589999999999</v>
      </c>
      <c r="S545" s="7">
        <v>-72.453532999999993</v>
      </c>
      <c r="T545" t="s">
        <v>46</v>
      </c>
      <c r="U545" t="s">
        <v>6163</v>
      </c>
      <c r="X545" t="s">
        <v>6164</v>
      </c>
      <c r="Y545" t="s">
        <v>3012</v>
      </c>
      <c r="Z545" t="s">
        <v>3013</v>
      </c>
      <c r="AG545" t="s">
        <v>6165</v>
      </c>
      <c r="AH545" s="27">
        <v>1300976</v>
      </c>
      <c r="AI545" t="s">
        <v>6166</v>
      </c>
      <c r="AJ545" t="s">
        <v>6167</v>
      </c>
    </row>
    <row r="546" spans="1:36" ht="17.25" hidden="1" customHeight="1" x14ac:dyDescent="0.2">
      <c r="A546" s="4" t="s">
        <v>6159</v>
      </c>
      <c r="B546" t="s">
        <v>5937</v>
      </c>
      <c r="C546" t="s">
        <v>6160</v>
      </c>
      <c r="D546" t="s">
        <v>6161</v>
      </c>
      <c r="E546" t="s">
        <v>191</v>
      </c>
      <c r="F546" t="s">
        <v>86</v>
      </c>
      <c r="G546" s="5">
        <v>50</v>
      </c>
      <c r="H546" t="s">
        <v>42</v>
      </c>
      <c r="I546" t="s">
        <v>65</v>
      </c>
      <c r="J546" t="s">
        <v>45</v>
      </c>
      <c r="K546" t="s">
        <v>45</v>
      </c>
      <c r="L546" t="s">
        <v>45</v>
      </c>
      <c r="M546" t="s">
        <v>559</v>
      </c>
      <c r="N546" s="6">
        <v>2020</v>
      </c>
      <c r="Q546" t="s">
        <v>6162</v>
      </c>
      <c r="R546" s="7">
        <v>5.4445589999999999</v>
      </c>
      <c r="S546" s="7">
        <v>-72.453532999999993</v>
      </c>
      <c r="T546" t="s">
        <v>46</v>
      </c>
      <c r="U546" t="s">
        <v>6163</v>
      </c>
      <c r="X546" t="s">
        <v>6164</v>
      </c>
      <c r="Y546" t="s">
        <v>3012</v>
      </c>
      <c r="Z546" t="s">
        <v>3013</v>
      </c>
      <c r="AG546" t="s">
        <v>6165</v>
      </c>
      <c r="AH546" s="24">
        <v>1300977</v>
      </c>
      <c r="AI546" t="s">
        <v>6166</v>
      </c>
      <c r="AJ546" t="s">
        <v>6168</v>
      </c>
    </row>
    <row r="547" spans="1:36" ht="17.25" hidden="1" customHeight="1" x14ac:dyDescent="0.2">
      <c r="A547" s="4" t="s">
        <v>6159</v>
      </c>
      <c r="B547" t="s">
        <v>5937</v>
      </c>
      <c r="C547" t="s">
        <v>6160</v>
      </c>
      <c r="D547" t="s">
        <v>6161</v>
      </c>
      <c r="E547" t="s">
        <v>335</v>
      </c>
      <c r="F547" t="s">
        <v>86</v>
      </c>
      <c r="G547" s="5">
        <v>50</v>
      </c>
      <c r="H547" t="s">
        <v>42</v>
      </c>
      <c r="I547" t="s">
        <v>65</v>
      </c>
      <c r="J547" t="s">
        <v>45</v>
      </c>
      <c r="K547" t="s">
        <v>45</v>
      </c>
      <c r="L547" t="s">
        <v>45</v>
      </c>
      <c r="M547" t="s">
        <v>559</v>
      </c>
      <c r="N547" s="6">
        <v>2021</v>
      </c>
      <c r="Q547" t="s">
        <v>6162</v>
      </c>
      <c r="R547" s="7">
        <v>5.4445589999999999</v>
      </c>
      <c r="S547" s="7">
        <v>-72.453532999999993</v>
      </c>
      <c r="T547" t="s">
        <v>46</v>
      </c>
      <c r="U547" t="s">
        <v>6163</v>
      </c>
      <c r="X547" t="s">
        <v>6164</v>
      </c>
      <c r="Y547" t="s">
        <v>3012</v>
      </c>
      <c r="Z547" t="s">
        <v>3013</v>
      </c>
      <c r="AG547" t="s">
        <v>6165</v>
      </c>
      <c r="AH547" s="6">
        <v>1300978</v>
      </c>
      <c r="AI547" t="s">
        <v>6166</v>
      </c>
      <c r="AJ547" t="s">
        <v>6169</v>
      </c>
    </row>
    <row r="548" spans="1:36" ht="17.25" hidden="1" customHeight="1" x14ac:dyDescent="0.2">
      <c r="A548" s="4" t="s">
        <v>6199</v>
      </c>
      <c r="B548" t="s">
        <v>6178</v>
      </c>
      <c r="C548" t="s">
        <v>6200</v>
      </c>
      <c r="D548" t="s">
        <v>6201</v>
      </c>
      <c r="E548" t="s">
        <v>40</v>
      </c>
      <c r="F548" t="s">
        <v>86</v>
      </c>
      <c r="G548" s="5">
        <v>313</v>
      </c>
      <c r="H548" t="s">
        <v>42</v>
      </c>
      <c r="I548" t="s">
        <v>43</v>
      </c>
      <c r="J548" t="s">
        <v>45</v>
      </c>
      <c r="K548" t="s">
        <v>45</v>
      </c>
      <c r="L548" t="s">
        <v>45</v>
      </c>
      <c r="M548" t="s">
        <v>559</v>
      </c>
      <c r="N548" s="6">
        <v>2015</v>
      </c>
      <c r="Q548" t="s">
        <v>6202</v>
      </c>
      <c r="R548" s="7">
        <v>23.182200000000002</v>
      </c>
      <c r="S548" s="7">
        <v>-82.017099999999999</v>
      </c>
      <c r="T548" t="s">
        <v>46</v>
      </c>
      <c r="U548" t="s">
        <v>6203</v>
      </c>
      <c r="V548" t="s">
        <v>6204</v>
      </c>
      <c r="X548" t="s">
        <v>6205</v>
      </c>
      <c r="Y548" t="s">
        <v>3012</v>
      </c>
      <c r="Z548" t="s">
        <v>3013</v>
      </c>
      <c r="AA548" t="s">
        <v>6206</v>
      </c>
      <c r="AC548" t="s">
        <v>6207</v>
      </c>
      <c r="AD548" t="s">
        <v>880</v>
      </c>
      <c r="AE548" t="s">
        <v>881</v>
      </c>
      <c r="AG548" t="s">
        <v>6208</v>
      </c>
      <c r="AH548" s="27" t="s">
        <v>6209</v>
      </c>
      <c r="AI548" t="s">
        <v>6210</v>
      </c>
      <c r="AJ548" t="s">
        <v>6211</v>
      </c>
    </row>
    <row r="549" spans="1:36" ht="17.25" hidden="1" customHeight="1" x14ac:dyDescent="0.2">
      <c r="A549" s="4" t="s">
        <v>6259</v>
      </c>
      <c r="B549" t="s">
        <v>6178</v>
      </c>
      <c r="C549" t="s">
        <v>6260</v>
      </c>
      <c r="D549" t="s">
        <v>6261</v>
      </c>
      <c r="E549" t="s">
        <v>6262</v>
      </c>
      <c r="F549" t="s">
        <v>543</v>
      </c>
      <c r="G549" s="5">
        <v>84</v>
      </c>
      <c r="H549" t="s">
        <v>42</v>
      </c>
      <c r="I549" t="s">
        <v>528</v>
      </c>
      <c r="J549" t="s">
        <v>45</v>
      </c>
      <c r="K549" t="s">
        <v>45</v>
      </c>
      <c r="L549" t="s">
        <v>45</v>
      </c>
      <c r="M549" t="s">
        <v>559</v>
      </c>
      <c r="N549" s="6">
        <v>2018</v>
      </c>
      <c r="R549" s="7">
        <v>22.1999</v>
      </c>
      <c r="S549" s="7">
        <v>-80.530879999999996</v>
      </c>
      <c r="T549" t="s">
        <v>46</v>
      </c>
      <c r="U549" t="s">
        <v>6229</v>
      </c>
      <c r="X549" t="s">
        <v>6229</v>
      </c>
      <c r="Y549" t="s">
        <v>3012</v>
      </c>
      <c r="Z549" t="s">
        <v>3013</v>
      </c>
      <c r="AC549" t="s">
        <v>6263</v>
      </c>
      <c r="AG549" t="s">
        <v>6264</v>
      </c>
      <c r="AH549" s="6">
        <v>1289627</v>
      </c>
      <c r="AI549" t="s">
        <v>6265</v>
      </c>
      <c r="AJ549" t="s">
        <v>6266</v>
      </c>
    </row>
    <row r="550" spans="1:36" ht="17.25" hidden="1" customHeight="1" x14ac:dyDescent="0.2">
      <c r="A550" s="4" t="s">
        <v>6267</v>
      </c>
      <c r="B550" t="s">
        <v>6178</v>
      </c>
      <c r="C550" t="s">
        <v>6268</v>
      </c>
      <c r="D550" t="s">
        <v>6269</v>
      </c>
      <c r="E550" t="s">
        <v>1388</v>
      </c>
      <c r="F550" t="s">
        <v>570</v>
      </c>
      <c r="G550" s="5">
        <v>184</v>
      </c>
      <c r="H550" t="s">
        <v>42</v>
      </c>
      <c r="I550" t="s">
        <v>528</v>
      </c>
      <c r="J550" t="s">
        <v>45</v>
      </c>
      <c r="K550" t="s">
        <v>45</v>
      </c>
      <c r="L550" t="s">
        <v>45</v>
      </c>
      <c r="M550" t="s">
        <v>559</v>
      </c>
      <c r="N550" s="24">
        <v>2015</v>
      </c>
      <c r="R550" s="7">
        <v>20.681825942823099</v>
      </c>
      <c r="S550" s="7">
        <v>-74.972022085501294</v>
      </c>
      <c r="T550" t="s">
        <v>46</v>
      </c>
      <c r="U550" t="s">
        <v>6270</v>
      </c>
      <c r="X550" t="s">
        <v>6240</v>
      </c>
      <c r="Y550" t="s">
        <v>3012</v>
      </c>
      <c r="Z550" t="s">
        <v>3013</v>
      </c>
      <c r="AC550" t="s">
        <v>6271</v>
      </c>
      <c r="AG550" t="s">
        <v>6272</v>
      </c>
      <c r="AH550" s="27" t="s">
        <v>6273</v>
      </c>
      <c r="AI550" t="s">
        <v>6274</v>
      </c>
      <c r="AJ550" t="s">
        <v>6275</v>
      </c>
    </row>
    <row r="551" spans="1:36" ht="17.25" hidden="1" customHeight="1" x14ac:dyDescent="0.2">
      <c r="A551" s="4" t="s">
        <v>6294</v>
      </c>
      <c r="B551" t="s">
        <v>6178</v>
      </c>
      <c r="C551" t="s">
        <v>6295</v>
      </c>
      <c r="D551" t="s">
        <v>6296</v>
      </c>
      <c r="E551" t="s">
        <v>40</v>
      </c>
      <c r="F551" t="s">
        <v>570</v>
      </c>
      <c r="G551" s="5">
        <v>80</v>
      </c>
      <c r="H551" t="s">
        <v>42</v>
      </c>
      <c r="I551" t="s">
        <v>1323</v>
      </c>
      <c r="J551" t="s">
        <v>45</v>
      </c>
      <c r="K551" t="s">
        <v>45</v>
      </c>
      <c r="L551" t="s">
        <v>45</v>
      </c>
      <c r="M551" t="s">
        <v>559</v>
      </c>
      <c r="N551" s="6">
        <v>2019</v>
      </c>
      <c r="R551" s="7">
        <v>23.016629863538199</v>
      </c>
      <c r="S551" s="7">
        <v>-82.752114741889599</v>
      </c>
      <c r="T551" t="s">
        <v>46</v>
      </c>
      <c r="U551" t="s">
        <v>6249</v>
      </c>
      <c r="X551" t="s">
        <v>6250</v>
      </c>
      <c r="Y551" t="s">
        <v>3012</v>
      </c>
      <c r="Z551" t="s">
        <v>3013</v>
      </c>
      <c r="AG551" t="s">
        <v>6297</v>
      </c>
      <c r="AH551" s="6">
        <v>1313865</v>
      </c>
      <c r="AI551" t="s">
        <v>6298</v>
      </c>
      <c r="AJ551" t="s">
        <v>6299</v>
      </c>
    </row>
    <row r="552" spans="1:36" ht="17.25" hidden="1" customHeight="1" x14ac:dyDescent="0.2">
      <c r="A552" s="4" t="s">
        <v>6300</v>
      </c>
      <c r="B552" t="s">
        <v>6178</v>
      </c>
      <c r="C552" t="s">
        <v>6301</v>
      </c>
      <c r="D552" t="s">
        <v>6302</v>
      </c>
      <c r="E552" t="s">
        <v>40</v>
      </c>
      <c r="F552" t="s">
        <v>570</v>
      </c>
      <c r="G552" s="5">
        <v>240</v>
      </c>
      <c r="H552" t="s">
        <v>42</v>
      </c>
      <c r="I552" t="s">
        <v>1323</v>
      </c>
      <c r="J552" t="s">
        <v>45</v>
      </c>
      <c r="K552" t="s">
        <v>45</v>
      </c>
      <c r="L552" t="s">
        <v>45</v>
      </c>
      <c r="M552" t="s">
        <v>559</v>
      </c>
      <c r="N552" s="6">
        <v>2021</v>
      </c>
      <c r="R552" s="7">
        <v>19.990985894549599</v>
      </c>
      <c r="S552" s="7">
        <v>-75.876693362052904</v>
      </c>
      <c r="T552" t="s">
        <v>504</v>
      </c>
      <c r="U552" t="s">
        <v>6189</v>
      </c>
      <c r="X552" t="s">
        <v>6189</v>
      </c>
      <c r="Y552" t="s">
        <v>3012</v>
      </c>
      <c r="Z552" t="s">
        <v>3013</v>
      </c>
      <c r="AH552" s="27"/>
      <c r="AI552" t="s">
        <v>6303</v>
      </c>
      <c r="AJ552" t="s">
        <v>6304</v>
      </c>
    </row>
    <row r="553" spans="1:36" ht="17.25" hidden="1" customHeight="1" x14ac:dyDescent="0.2">
      <c r="A553" s="4" t="s">
        <v>6305</v>
      </c>
      <c r="B553" t="s">
        <v>6178</v>
      </c>
      <c r="C553" t="s">
        <v>6306</v>
      </c>
      <c r="D553" t="s">
        <v>6307</v>
      </c>
      <c r="E553" t="s">
        <v>40</v>
      </c>
      <c r="F553" t="s">
        <v>570</v>
      </c>
      <c r="G553" s="5">
        <v>80</v>
      </c>
      <c r="H553" t="s">
        <v>42</v>
      </c>
      <c r="I553" t="s">
        <v>1323</v>
      </c>
      <c r="J553" t="s">
        <v>45</v>
      </c>
      <c r="K553" t="s">
        <v>45</v>
      </c>
      <c r="L553" t="s">
        <v>45</v>
      </c>
      <c r="M553" t="s">
        <v>559</v>
      </c>
      <c r="N553" s="6">
        <v>2019</v>
      </c>
      <c r="R553" s="7">
        <v>23.017210026989201</v>
      </c>
      <c r="S553" s="7">
        <v>-82.752898951391501</v>
      </c>
      <c r="T553" t="s">
        <v>46</v>
      </c>
      <c r="U553" t="s">
        <v>6249</v>
      </c>
      <c r="X553" t="s">
        <v>6250</v>
      </c>
      <c r="Y553" t="s">
        <v>3012</v>
      </c>
      <c r="Z553" t="s">
        <v>3013</v>
      </c>
      <c r="AG553" t="s">
        <v>6308</v>
      </c>
      <c r="AH553" s="24">
        <v>1313866</v>
      </c>
      <c r="AI553" t="s">
        <v>6309</v>
      </c>
      <c r="AJ553" t="s">
        <v>6310</v>
      </c>
    </row>
    <row r="554" spans="1:36" ht="17.25" hidden="1" customHeight="1" x14ac:dyDescent="0.2">
      <c r="A554" s="4" t="s">
        <v>6311</v>
      </c>
      <c r="B554" t="s">
        <v>6178</v>
      </c>
      <c r="C554" t="s">
        <v>6312</v>
      </c>
      <c r="D554" t="s">
        <v>6313</v>
      </c>
      <c r="E554" t="s">
        <v>40</v>
      </c>
      <c r="F554" t="s">
        <v>570</v>
      </c>
      <c r="G554" s="5">
        <v>240</v>
      </c>
      <c r="H554" t="s">
        <v>42</v>
      </c>
      <c r="I554" t="s">
        <v>1323</v>
      </c>
      <c r="J554" t="s">
        <v>45</v>
      </c>
      <c r="K554" t="s">
        <v>45</v>
      </c>
      <c r="L554" t="s">
        <v>45</v>
      </c>
      <c r="M554" t="s">
        <v>559</v>
      </c>
      <c r="N554" s="6">
        <v>2023</v>
      </c>
      <c r="R554" s="7">
        <v>23.122239455675</v>
      </c>
      <c r="S554" s="7">
        <v>-82.352992876294095</v>
      </c>
      <c r="T554" t="s">
        <v>46</v>
      </c>
      <c r="U554" t="s">
        <v>6289</v>
      </c>
      <c r="X554" t="s">
        <v>6289</v>
      </c>
      <c r="Y554" t="s">
        <v>3012</v>
      </c>
      <c r="Z554" t="s">
        <v>3013</v>
      </c>
      <c r="AI554" t="s">
        <v>6314</v>
      </c>
      <c r="AJ554" t="s">
        <v>6315</v>
      </c>
    </row>
    <row r="555" spans="1:36" ht="17.25" hidden="1" customHeight="1" x14ac:dyDescent="0.2">
      <c r="A555" s="4" t="s">
        <v>6346</v>
      </c>
      <c r="B555" t="s">
        <v>6335</v>
      </c>
      <c r="C555" t="s">
        <v>6347</v>
      </c>
      <c r="D555" t="s">
        <v>6348</v>
      </c>
      <c r="E555" t="s">
        <v>40</v>
      </c>
      <c r="F555" t="s">
        <v>527</v>
      </c>
      <c r="G555" s="5">
        <v>51</v>
      </c>
      <c r="H555" t="s">
        <v>42</v>
      </c>
      <c r="I555" t="s">
        <v>528</v>
      </c>
      <c r="J555" t="s">
        <v>44</v>
      </c>
      <c r="K555" t="s">
        <v>45</v>
      </c>
      <c r="L555" t="s">
        <v>45</v>
      </c>
      <c r="M555" t="s">
        <v>559</v>
      </c>
      <c r="N555" s="6">
        <v>2018</v>
      </c>
      <c r="Q555" t="s">
        <v>6349</v>
      </c>
      <c r="R555" s="7">
        <v>18.663841000000001</v>
      </c>
      <c r="S555" s="7">
        <v>-68.433317000000002</v>
      </c>
      <c r="T555" t="s">
        <v>46</v>
      </c>
      <c r="U555" t="s">
        <v>6350</v>
      </c>
      <c r="X555" t="s">
        <v>6351</v>
      </c>
      <c r="Y555" t="s">
        <v>3012</v>
      </c>
      <c r="Z555" t="s">
        <v>3013</v>
      </c>
      <c r="AG555" t="s">
        <v>6352</v>
      </c>
      <c r="AH555" s="6">
        <v>1291306</v>
      </c>
      <c r="AI555" t="s">
        <v>6353</v>
      </c>
      <c r="AJ555" t="s">
        <v>6354</v>
      </c>
    </row>
    <row r="556" spans="1:36" ht="17.25" hidden="1" customHeight="1" x14ac:dyDescent="0.2">
      <c r="A556" s="4" t="s">
        <v>6370</v>
      </c>
      <c r="B556" t="s">
        <v>6335</v>
      </c>
      <c r="C556" t="s">
        <v>6371</v>
      </c>
      <c r="D556" t="s">
        <v>6372</v>
      </c>
      <c r="E556" t="s">
        <v>40</v>
      </c>
      <c r="F556" t="s">
        <v>86</v>
      </c>
      <c r="G556" s="5">
        <v>150</v>
      </c>
      <c r="H556" t="s">
        <v>42</v>
      </c>
      <c r="I556" t="s">
        <v>43</v>
      </c>
      <c r="J556" t="s">
        <v>45</v>
      </c>
      <c r="K556" t="s">
        <v>45</v>
      </c>
      <c r="L556" t="s">
        <v>45</v>
      </c>
      <c r="M556" t="s">
        <v>559</v>
      </c>
      <c r="N556" s="6">
        <v>2022</v>
      </c>
      <c r="P556" s="24">
        <v>2023</v>
      </c>
      <c r="Q556" t="s">
        <v>6365</v>
      </c>
      <c r="R556" s="7">
        <v>18.483070000000001</v>
      </c>
      <c r="S556" s="7">
        <v>-69.882980000000003</v>
      </c>
      <c r="T556" t="s">
        <v>46</v>
      </c>
      <c r="U556" t="s">
        <v>6366</v>
      </c>
      <c r="X556" t="s">
        <v>6341</v>
      </c>
      <c r="Y556" t="s">
        <v>3012</v>
      </c>
      <c r="Z556" t="s">
        <v>3013</v>
      </c>
      <c r="AG556" t="s">
        <v>6373</v>
      </c>
      <c r="AH556" s="27" t="s">
        <v>6374</v>
      </c>
      <c r="AI556" t="s">
        <v>6375</v>
      </c>
      <c r="AJ556" t="s">
        <v>6376</v>
      </c>
    </row>
    <row r="557" spans="1:36" ht="17.25" hidden="1" customHeight="1" x14ac:dyDescent="0.2">
      <c r="A557" s="4" t="s">
        <v>6395</v>
      </c>
      <c r="B557" t="s">
        <v>6335</v>
      </c>
      <c r="C557" t="s">
        <v>6396</v>
      </c>
      <c r="D557" t="s">
        <v>6397</v>
      </c>
      <c r="E557" t="s">
        <v>40</v>
      </c>
      <c r="F557" t="s">
        <v>617</v>
      </c>
      <c r="G557" s="5">
        <v>359</v>
      </c>
      <c r="H557" t="s">
        <v>42</v>
      </c>
      <c r="I557" t="s">
        <v>43</v>
      </c>
      <c r="J557" t="s">
        <v>45</v>
      </c>
      <c r="K557" t="s">
        <v>45</v>
      </c>
      <c r="L557" t="s">
        <v>45</v>
      </c>
      <c r="M557" t="s">
        <v>559</v>
      </c>
      <c r="N557" s="6">
        <v>2017</v>
      </c>
      <c r="Q557" t="s">
        <v>6398</v>
      </c>
      <c r="R557" s="7">
        <v>18.499396000000001</v>
      </c>
      <c r="S557" s="7">
        <v>-69.868561999999997</v>
      </c>
      <c r="T557" t="s">
        <v>46</v>
      </c>
      <c r="U557" t="s">
        <v>6399</v>
      </c>
      <c r="X557" t="s">
        <v>6341</v>
      </c>
      <c r="Y557" t="s">
        <v>3012</v>
      </c>
      <c r="Z557" t="s">
        <v>3013</v>
      </c>
      <c r="AC557" t="s">
        <v>6400</v>
      </c>
      <c r="AG557" t="s">
        <v>6401</v>
      </c>
      <c r="AH557" s="8" t="s">
        <v>6402</v>
      </c>
      <c r="AI557" t="s">
        <v>6403</v>
      </c>
      <c r="AJ557" t="s">
        <v>6404</v>
      </c>
    </row>
    <row r="558" spans="1:36" ht="17.25" hidden="1" customHeight="1" x14ac:dyDescent="0.2">
      <c r="A558" s="4" t="s">
        <v>6405</v>
      </c>
      <c r="B558" t="s">
        <v>6335</v>
      </c>
      <c r="C558" t="s">
        <v>6406</v>
      </c>
      <c r="D558" t="s">
        <v>6407</v>
      </c>
      <c r="E558" t="s">
        <v>40</v>
      </c>
      <c r="F558" t="s">
        <v>617</v>
      </c>
      <c r="G558" s="5">
        <v>420</v>
      </c>
      <c r="H558" t="s">
        <v>139</v>
      </c>
      <c r="I558" t="s">
        <v>43</v>
      </c>
      <c r="J558" t="s">
        <v>45</v>
      </c>
      <c r="K558" t="s">
        <v>45</v>
      </c>
      <c r="L558" t="s">
        <v>45</v>
      </c>
      <c r="M558" t="s">
        <v>559</v>
      </c>
      <c r="N558" s="6">
        <v>2026</v>
      </c>
      <c r="Q558" t="s">
        <v>6408</v>
      </c>
      <c r="R558" s="7">
        <v>19.69369</v>
      </c>
      <c r="S558" s="7">
        <v>-71.734862000000007</v>
      </c>
      <c r="T558" t="s">
        <v>504</v>
      </c>
      <c r="U558" t="s">
        <v>6409</v>
      </c>
      <c r="X558" t="s">
        <v>6410</v>
      </c>
      <c r="Y558" t="s">
        <v>3012</v>
      </c>
      <c r="Z558" t="s">
        <v>3013</v>
      </c>
      <c r="AC558" t="s">
        <v>6411</v>
      </c>
      <c r="AG558" t="s">
        <v>6412</v>
      </c>
      <c r="AH558" s="8">
        <v>1314233</v>
      </c>
      <c r="AI558" t="s">
        <v>6413</v>
      </c>
      <c r="AJ558" t="s">
        <v>6414</v>
      </c>
    </row>
    <row r="559" spans="1:36" ht="17.25" hidden="1" customHeight="1" x14ac:dyDescent="0.2">
      <c r="A559" s="4" t="s">
        <v>6415</v>
      </c>
      <c r="B559" t="s">
        <v>6335</v>
      </c>
      <c r="C559" t="s">
        <v>6416</v>
      </c>
      <c r="D559" t="s">
        <v>6417</v>
      </c>
      <c r="E559" t="s">
        <v>40</v>
      </c>
      <c r="F559" t="s">
        <v>6418</v>
      </c>
      <c r="G559" s="5">
        <v>420</v>
      </c>
      <c r="H559" t="s">
        <v>139</v>
      </c>
      <c r="I559" t="s">
        <v>43</v>
      </c>
      <c r="J559" t="s">
        <v>45</v>
      </c>
      <c r="K559" t="s">
        <v>97</v>
      </c>
      <c r="L559" t="s">
        <v>45</v>
      </c>
      <c r="M559" t="s">
        <v>559</v>
      </c>
      <c r="N559" s="6">
        <v>2026</v>
      </c>
      <c r="Q559" t="s">
        <v>6419</v>
      </c>
      <c r="R559" s="7">
        <v>19.694103999999999</v>
      </c>
      <c r="S559" s="7">
        <v>-71.732319000000004</v>
      </c>
      <c r="T559" t="s">
        <v>504</v>
      </c>
      <c r="U559" t="s">
        <v>6409</v>
      </c>
      <c r="X559" t="s">
        <v>6410</v>
      </c>
      <c r="Y559" t="s">
        <v>3012</v>
      </c>
      <c r="Z559" t="s">
        <v>3013</v>
      </c>
      <c r="AC559" t="s">
        <v>6420</v>
      </c>
      <c r="AG559" t="s">
        <v>6412</v>
      </c>
      <c r="AH559" s="8">
        <v>1260335</v>
      </c>
      <c r="AI559" t="s">
        <v>6421</v>
      </c>
      <c r="AJ559" t="s">
        <v>6422</v>
      </c>
    </row>
    <row r="560" spans="1:36" ht="17.25" hidden="1" customHeight="1" x14ac:dyDescent="0.2">
      <c r="A560" s="4" t="s">
        <v>6423</v>
      </c>
      <c r="B560" t="s">
        <v>6335</v>
      </c>
      <c r="C560" t="s">
        <v>6424</v>
      </c>
      <c r="D560" t="s">
        <v>6425</v>
      </c>
      <c r="E560" t="s">
        <v>40</v>
      </c>
      <c r="F560" t="s">
        <v>86</v>
      </c>
      <c r="G560" s="5">
        <v>432</v>
      </c>
      <c r="H560" t="s">
        <v>139</v>
      </c>
      <c r="I560" t="s">
        <v>43</v>
      </c>
      <c r="J560" t="s">
        <v>45</v>
      </c>
      <c r="K560" t="s">
        <v>45</v>
      </c>
      <c r="L560" t="s">
        <v>45</v>
      </c>
      <c r="M560" t="s">
        <v>559</v>
      </c>
      <c r="N560" s="6">
        <v>2026</v>
      </c>
      <c r="Q560" t="s">
        <v>6426</v>
      </c>
      <c r="R560" s="7">
        <v>19.680890000000002</v>
      </c>
      <c r="S560" s="7">
        <v>-71.699650000000005</v>
      </c>
      <c r="T560" t="s">
        <v>46</v>
      </c>
      <c r="U560" t="s">
        <v>6427</v>
      </c>
      <c r="X560" t="s">
        <v>6410</v>
      </c>
      <c r="Y560" t="s">
        <v>3012</v>
      </c>
      <c r="Z560" t="s">
        <v>3013</v>
      </c>
      <c r="AG560" t="s">
        <v>45</v>
      </c>
      <c r="AH560" s="8" t="s">
        <v>45</v>
      </c>
      <c r="AI560" t="s">
        <v>6428</v>
      </c>
      <c r="AJ560" t="s">
        <v>6429</v>
      </c>
    </row>
    <row r="561" spans="1:36" ht="17.25" hidden="1" customHeight="1" x14ac:dyDescent="0.2">
      <c r="A561" s="4" t="s">
        <v>6454</v>
      </c>
      <c r="B561" t="s">
        <v>6335</v>
      </c>
      <c r="C561" t="s">
        <v>6455</v>
      </c>
      <c r="D561" t="s">
        <v>6456</v>
      </c>
      <c r="E561" t="s">
        <v>6457</v>
      </c>
      <c r="F561" t="s">
        <v>527</v>
      </c>
      <c r="G561" s="5">
        <v>102</v>
      </c>
      <c r="H561" t="s">
        <v>42</v>
      </c>
      <c r="I561" t="s">
        <v>1323</v>
      </c>
      <c r="J561" t="s">
        <v>45</v>
      </c>
      <c r="K561" t="s">
        <v>45</v>
      </c>
      <c r="L561" t="s">
        <v>45</v>
      </c>
      <c r="M561" t="s">
        <v>559</v>
      </c>
      <c r="N561" s="6">
        <v>2023</v>
      </c>
      <c r="Q561" t="s">
        <v>6358</v>
      </c>
      <c r="R561" s="7">
        <v>18.345289999999999</v>
      </c>
      <c r="S561" s="7">
        <v>-70.838149999999999</v>
      </c>
      <c r="T561" t="s">
        <v>504</v>
      </c>
      <c r="U561" t="s">
        <v>6434</v>
      </c>
      <c r="X561" t="s">
        <v>6435</v>
      </c>
      <c r="Y561" t="s">
        <v>3012</v>
      </c>
      <c r="Z561" t="s">
        <v>3013</v>
      </c>
      <c r="AC561" t="s">
        <v>6458</v>
      </c>
      <c r="AG561" t="s">
        <v>45</v>
      </c>
      <c r="AH561" s="8" t="s">
        <v>45</v>
      </c>
      <c r="AI561" t="s">
        <v>6459</v>
      </c>
      <c r="AJ561" t="s">
        <v>6460</v>
      </c>
    </row>
    <row r="562" spans="1:36" ht="17.25" hidden="1" customHeight="1" x14ac:dyDescent="0.2">
      <c r="A562" s="4" t="s">
        <v>6454</v>
      </c>
      <c r="B562" t="s">
        <v>6335</v>
      </c>
      <c r="C562" t="s">
        <v>6455</v>
      </c>
      <c r="D562" t="s">
        <v>6456</v>
      </c>
      <c r="E562" t="s">
        <v>6461</v>
      </c>
      <c r="F562" t="s">
        <v>527</v>
      </c>
      <c r="G562" s="5">
        <v>74</v>
      </c>
      <c r="H562" t="s">
        <v>42</v>
      </c>
      <c r="I562" t="s">
        <v>1323</v>
      </c>
      <c r="J562" t="s">
        <v>45</v>
      </c>
      <c r="K562" t="s">
        <v>45</v>
      </c>
      <c r="L562" t="s">
        <v>45</v>
      </c>
      <c r="M562" t="s">
        <v>559</v>
      </c>
      <c r="N562" s="6">
        <v>2023</v>
      </c>
      <c r="Q562" t="s">
        <v>6358</v>
      </c>
      <c r="R562" s="7">
        <v>18.345289999999999</v>
      </c>
      <c r="S562" s="7">
        <v>-70.838149999999999</v>
      </c>
      <c r="T562" t="s">
        <v>504</v>
      </c>
      <c r="U562" t="s">
        <v>6434</v>
      </c>
      <c r="X562" t="s">
        <v>6435</v>
      </c>
      <c r="Y562" t="s">
        <v>3012</v>
      </c>
      <c r="Z562" t="s">
        <v>3013</v>
      </c>
      <c r="AC562" t="s">
        <v>6458</v>
      </c>
      <c r="AG562" t="s">
        <v>45</v>
      </c>
      <c r="AH562" s="8" t="s">
        <v>45</v>
      </c>
      <c r="AI562" t="s">
        <v>6459</v>
      </c>
      <c r="AJ562" t="s">
        <v>6462</v>
      </c>
    </row>
    <row r="563" spans="1:36" ht="17.25" hidden="1" customHeight="1" x14ac:dyDescent="0.2">
      <c r="A563" s="4" t="s">
        <v>6463</v>
      </c>
      <c r="B563" t="s">
        <v>6335</v>
      </c>
      <c r="C563" t="s">
        <v>6464</v>
      </c>
      <c r="D563" t="s">
        <v>6465</v>
      </c>
      <c r="E563" t="s">
        <v>40</v>
      </c>
      <c r="F563" t="s">
        <v>527</v>
      </c>
      <c r="G563" s="5">
        <v>225</v>
      </c>
      <c r="H563" t="s">
        <v>42</v>
      </c>
      <c r="I563" t="s">
        <v>1323</v>
      </c>
      <c r="J563" t="s">
        <v>45</v>
      </c>
      <c r="K563" t="s">
        <v>45</v>
      </c>
      <c r="L563" t="s">
        <v>45</v>
      </c>
      <c r="M563" t="s">
        <v>559</v>
      </c>
      <c r="N563" s="24">
        <v>2020</v>
      </c>
      <c r="Q563" t="s">
        <v>6466</v>
      </c>
      <c r="R563" s="7">
        <v>18.493770399999999</v>
      </c>
      <c r="S563" s="7">
        <v>-69.350890199999995</v>
      </c>
      <c r="T563" t="s">
        <v>46</v>
      </c>
      <c r="U563" t="s">
        <v>6467</v>
      </c>
      <c r="X563" t="s">
        <v>6467</v>
      </c>
      <c r="Y563" t="s">
        <v>3012</v>
      </c>
      <c r="Z563" t="s">
        <v>3013</v>
      </c>
      <c r="AD563" t="s">
        <v>52</v>
      </c>
      <c r="AE563" t="s">
        <v>1546</v>
      </c>
      <c r="AG563" t="s">
        <v>6468</v>
      </c>
      <c r="AH563" s="6">
        <v>1195043</v>
      </c>
      <c r="AI563" t="s">
        <v>6469</v>
      </c>
      <c r="AJ563" t="s">
        <v>6470</v>
      </c>
    </row>
    <row r="564" spans="1:36" ht="17.25" hidden="1" customHeight="1" x14ac:dyDescent="0.2">
      <c r="A564" s="4" t="s">
        <v>6471</v>
      </c>
      <c r="B564" t="s">
        <v>6335</v>
      </c>
      <c r="C564" t="s">
        <v>6472</v>
      </c>
      <c r="D564" t="s">
        <v>6473</v>
      </c>
      <c r="E564" t="s">
        <v>40</v>
      </c>
      <c r="F564" t="s">
        <v>527</v>
      </c>
      <c r="G564" s="5">
        <v>225</v>
      </c>
      <c r="H564" t="s">
        <v>42</v>
      </c>
      <c r="I564" t="s">
        <v>1323</v>
      </c>
      <c r="J564" t="s">
        <v>45</v>
      </c>
      <c r="K564" t="s">
        <v>45</v>
      </c>
      <c r="L564" t="s">
        <v>45</v>
      </c>
      <c r="M564" t="s">
        <v>559</v>
      </c>
      <c r="N564" s="24">
        <v>2020</v>
      </c>
      <c r="Q564" t="s">
        <v>6474</v>
      </c>
      <c r="R564" s="7">
        <v>18.492198999999999</v>
      </c>
      <c r="S564" s="7">
        <v>-69.350228000000001</v>
      </c>
      <c r="T564" t="s">
        <v>46</v>
      </c>
      <c r="U564" t="s">
        <v>6467</v>
      </c>
      <c r="X564" t="s">
        <v>6467</v>
      </c>
      <c r="Y564" t="s">
        <v>3012</v>
      </c>
      <c r="Z564" t="s">
        <v>3013</v>
      </c>
      <c r="AG564" t="s">
        <v>6475</v>
      </c>
      <c r="AH564" s="6">
        <v>1239778</v>
      </c>
      <c r="AI564" t="s">
        <v>6476</v>
      </c>
      <c r="AJ564" t="s">
        <v>6477</v>
      </c>
    </row>
    <row r="565" spans="1:36" ht="17.25" hidden="1" customHeight="1" x14ac:dyDescent="0.2">
      <c r="A565" s="4" t="s">
        <v>6487</v>
      </c>
      <c r="B565" t="s">
        <v>6335</v>
      </c>
      <c r="C565" t="s">
        <v>6488</v>
      </c>
      <c r="D565" t="s">
        <v>6489</v>
      </c>
      <c r="E565" t="s">
        <v>6490</v>
      </c>
      <c r="F565" t="s">
        <v>6491</v>
      </c>
      <c r="G565" s="5">
        <v>100</v>
      </c>
      <c r="H565" t="s">
        <v>42</v>
      </c>
      <c r="I565" t="s">
        <v>43</v>
      </c>
      <c r="J565" t="s">
        <v>45</v>
      </c>
      <c r="K565" t="s">
        <v>45</v>
      </c>
      <c r="L565" t="s">
        <v>45</v>
      </c>
      <c r="M565" t="s">
        <v>559</v>
      </c>
      <c r="N565" s="6">
        <v>2020</v>
      </c>
      <c r="Q565" t="s">
        <v>6492</v>
      </c>
      <c r="R565" s="7">
        <v>18.494942000000002</v>
      </c>
      <c r="S565" s="7">
        <v>-69.341685999999996</v>
      </c>
      <c r="T565" t="s">
        <v>46</v>
      </c>
      <c r="U565" t="s">
        <v>6467</v>
      </c>
      <c r="X565" t="s">
        <v>6467</v>
      </c>
      <c r="Y565" t="s">
        <v>3012</v>
      </c>
      <c r="Z565" t="s">
        <v>3013</v>
      </c>
      <c r="AG565" t="s">
        <v>6493</v>
      </c>
      <c r="AH565" s="24">
        <v>1145510</v>
      </c>
      <c r="AI565" t="s">
        <v>6494</v>
      </c>
      <c r="AJ565" t="s">
        <v>6495</v>
      </c>
    </row>
    <row r="566" spans="1:36" ht="17.25" hidden="1" customHeight="1" x14ac:dyDescent="0.2">
      <c r="A566" s="4" t="s">
        <v>6487</v>
      </c>
      <c r="B566" t="s">
        <v>6335</v>
      </c>
      <c r="C566" t="s">
        <v>6488</v>
      </c>
      <c r="D566" t="s">
        <v>6489</v>
      </c>
      <c r="E566" t="s">
        <v>6496</v>
      </c>
      <c r="F566" t="s">
        <v>6491</v>
      </c>
      <c r="G566" s="5">
        <v>100</v>
      </c>
      <c r="H566" t="s">
        <v>42</v>
      </c>
      <c r="I566" t="s">
        <v>43</v>
      </c>
      <c r="J566" t="s">
        <v>45</v>
      </c>
      <c r="K566" t="s">
        <v>45</v>
      </c>
      <c r="L566" t="s">
        <v>45</v>
      </c>
      <c r="M566" t="s">
        <v>559</v>
      </c>
      <c r="N566" s="6">
        <v>2020</v>
      </c>
      <c r="Q566" t="s">
        <v>6492</v>
      </c>
      <c r="R566" s="7">
        <v>18.494942000000002</v>
      </c>
      <c r="S566" s="7">
        <v>-69.341685999999996</v>
      </c>
      <c r="T566" t="s">
        <v>46</v>
      </c>
      <c r="U566" t="s">
        <v>6467</v>
      </c>
      <c r="X566" t="s">
        <v>6467</v>
      </c>
      <c r="Y566" t="s">
        <v>3012</v>
      </c>
      <c r="Z566" t="s">
        <v>3013</v>
      </c>
      <c r="AG566" t="s">
        <v>6493</v>
      </c>
      <c r="AH566" s="24">
        <v>1145511</v>
      </c>
      <c r="AI566" t="s">
        <v>6494</v>
      </c>
      <c r="AJ566" t="s">
        <v>6497</v>
      </c>
    </row>
    <row r="567" spans="1:36" ht="17.25" hidden="1" customHeight="1" x14ac:dyDescent="0.2">
      <c r="A567" s="4" t="s">
        <v>6487</v>
      </c>
      <c r="B567" t="s">
        <v>6335</v>
      </c>
      <c r="C567" t="s">
        <v>6488</v>
      </c>
      <c r="D567" t="s">
        <v>6489</v>
      </c>
      <c r="E567" t="s">
        <v>6498</v>
      </c>
      <c r="F567" t="s">
        <v>6491</v>
      </c>
      <c r="G567" s="5">
        <v>100</v>
      </c>
      <c r="H567" t="s">
        <v>42</v>
      </c>
      <c r="I567" t="s">
        <v>43</v>
      </c>
      <c r="J567" t="s">
        <v>45</v>
      </c>
      <c r="K567" t="s">
        <v>45</v>
      </c>
      <c r="L567" t="s">
        <v>45</v>
      </c>
      <c r="M567" t="s">
        <v>559</v>
      </c>
      <c r="N567" s="6">
        <v>2020</v>
      </c>
      <c r="Q567" t="s">
        <v>6492</v>
      </c>
      <c r="R567" s="7">
        <v>18.494942000000002</v>
      </c>
      <c r="S567" s="7">
        <v>-69.341685999999996</v>
      </c>
      <c r="T567" t="s">
        <v>46</v>
      </c>
      <c r="U567" t="s">
        <v>6467</v>
      </c>
      <c r="X567" t="s">
        <v>6467</v>
      </c>
      <c r="Y567" t="s">
        <v>3012</v>
      </c>
      <c r="Z567" t="s">
        <v>3013</v>
      </c>
      <c r="AG567" t="s">
        <v>6493</v>
      </c>
      <c r="AH567" s="24">
        <v>1172060</v>
      </c>
      <c r="AI567" t="s">
        <v>6494</v>
      </c>
      <c r="AJ567" t="s">
        <v>6499</v>
      </c>
    </row>
    <row r="568" spans="1:36" ht="17.25" hidden="1" customHeight="1" x14ac:dyDescent="0.2">
      <c r="A568" s="4" t="s">
        <v>6500</v>
      </c>
      <c r="B568" t="s">
        <v>6335</v>
      </c>
      <c r="C568" t="s">
        <v>6501</v>
      </c>
      <c r="D568" t="s">
        <v>6502</v>
      </c>
      <c r="E568" t="s">
        <v>40</v>
      </c>
      <c r="F568" t="s">
        <v>41</v>
      </c>
      <c r="G568" s="5">
        <v>210</v>
      </c>
      <c r="H568" t="s">
        <v>42</v>
      </c>
      <c r="I568" t="s">
        <v>65</v>
      </c>
      <c r="J568" t="s">
        <v>45</v>
      </c>
      <c r="K568" t="s">
        <v>97</v>
      </c>
      <c r="L568" t="s">
        <v>45</v>
      </c>
      <c r="M568" t="s">
        <v>559</v>
      </c>
      <c r="N568" s="24">
        <v>2023</v>
      </c>
      <c r="Q568" t="s">
        <v>6503</v>
      </c>
      <c r="R568" s="7">
        <v>18.45692</v>
      </c>
      <c r="S568" s="7">
        <v>-69.620149999999995</v>
      </c>
      <c r="T568" t="s">
        <v>46</v>
      </c>
      <c r="U568" t="s">
        <v>6340</v>
      </c>
      <c r="X568" t="s">
        <v>6341</v>
      </c>
      <c r="Y568" t="s">
        <v>3012</v>
      </c>
      <c r="Z568" t="s">
        <v>3013</v>
      </c>
      <c r="AG568" t="s">
        <v>45</v>
      </c>
      <c r="AH568" s="8" t="s">
        <v>45</v>
      </c>
      <c r="AI568" t="s">
        <v>6504</v>
      </c>
      <c r="AJ568" t="s">
        <v>6505</v>
      </c>
    </row>
    <row r="569" spans="1:36" ht="17.25" hidden="1" customHeight="1" x14ac:dyDescent="0.2">
      <c r="A569" s="4" t="s">
        <v>6500</v>
      </c>
      <c r="B569" t="s">
        <v>6335</v>
      </c>
      <c r="C569" t="s">
        <v>6501</v>
      </c>
      <c r="D569" t="s">
        <v>6502</v>
      </c>
      <c r="E569" t="s">
        <v>56</v>
      </c>
      <c r="F569" t="s">
        <v>1711</v>
      </c>
      <c r="G569" s="5">
        <v>70</v>
      </c>
      <c r="H569" t="s">
        <v>558</v>
      </c>
      <c r="I569" t="s">
        <v>240</v>
      </c>
      <c r="J569" t="s">
        <v>45</v>
      </c>
      <c r="K569" t="s">
        <v>97</v>
      </c>
      <c r="L569" t="s">
        <v>45</v>
      </c>
      <c r="M569" t="s">
        <v>559</v>
      </c>
      <c r="N569" s="6">
        <v>2023</v>
      </c>
      <c r="Q569" t="s">
        <v>6503</v>
      </c>
      <c r="R569" s="7">
        <v>18.45692</v>
      </c>
      <c r="S569" s="7">
        <v>-69.620149999999995</v>
      </c>
      <c r="T569" t="s">
        <v>46</v>
      </c>
      <c r="U569" t="s">
        <v>6340</v>
      </c>
      <c r="X569" t="s">
        <v>6341</v>
      </c>
      <c r="Y569" t="s">
        <v>3012</v>
      </c>
      <c r="Z569" t="s">
        <v>3013</v>
      </c>
      <c r="AG569" t="s">
        <v>45</v>
      </c>
      <c r="AH569" s="8" t="s">
        <v>45</v>
      </c>
      <c r="AI569" t="s">
        <v>6504</v>
      </c>
      <c r="AJ569" t="s">
        <v>6506</v>
      </c>
    </row>
    <row r="570" spans="1:36" ht="17.25" hidden="1" customHeight="1" x14ac:dyDescent="0.2">
      <c r="A570" s="4" t="s">
        <v>6513</v>
      </c>
      <c r="B570" t="s">
        <v>6514</v>
      </c>
      <c r="C570" t="s">
        <v>6515</v>
      </c>
      <c r="D570" t="s">
        <v>6516</v>
      </c>
      <c r="E570" t="s">
        <v>40</v>
      </c>
      <c r="F570" t="s">
        <v>86</v>
      </c>
      <c r="G570" s="5">
        <v>400</v>
      </c>
      <c r="H570" t="s">
        <v>558</v>
      </c>
      <c r="I570" t="s">
        <v>43</v>
      </c>
      <c r="J570" t="s">
        <v>45</v>
      </c>
      <c r="K570" t="s">
        <v>45</v>
      </c>
      <c r="L570" t="s">
        <v>45</v>
      </c>
      <c r="M570" t="s">
        <v>559</v>
      </c>
      <c r="N570" s="6">
        <v>2026</v>
      </c>
      <c r="Q570" t="s">
        <v>45</v>
      </c>
      <c r="R570" s="7">
        <v>-2.1870479999999999</v>
      </c>
      <c r="S570" s="7">
        <v>-80.838196999999994</v>
      </c>
      <c r="T570" t="s">
        <v>504</v>
      </c>
      <c r="U570" t="s">
        <v>6517</v>
      </c>
      <c r="X570" t="s">
        <v>6518</v>
      </c>
      <c r="Y570" t="s">
        <v>3012</v>
      </c>
      <c r="Z570" t="s">
        <v>3013</v>
      </c>
      <c r="AG570" t="s">
        <v>6519</v>
      </c>
      <c r="AH570" s="24">
        <v>1313152</v>
      </c>
      <c r="AI570" t="s">
        <v>6520</v>
      </c>
      <c r="AJ570" t="s">
        <v>6521</v>
      </c>
    </row>
    <row r="571" spans="1:36" ht="17.25" hidden="1" customHeight="1" x14ac:dyDescent="0.2">
      <c r="A571" s="4" t="s">
        <v>6559</v>
      </c>
      <c r="B571" t="s">
        <v>6514</v>
      </c>
      <c r="C571" t="s">
        <v>6560</v>
      </c>
      <c r="D571" t="s">
        <v>6561</v>
      </c>
      <c r="E571" t="s">
        <v>40</v>
      </c>
      <c r="F571" t="s">
        <v>570</v>
      </c>
      <c r="G571" s="5">
        <v>100.2</v>
      </c>
      <c r="H571" t="s">
        <v>42</v>
      </c>
      <c r="I571" t="s">
        <v>528</v>
      </c>
      <c r="J571" t="s">
        <v>45</v>
      </c>
      <c r="K571" t="s">
        <v>45</v>
      </c>
      <c r="L571" t="s">
        <v>45</v>
      </c>
      <c r="M571" t="s">
        <v>559</v>
      </c>
      <c r="N571" s="6">
        <v>2014</v>
      </c>
      <c r="Q571" t="s">
        <v>6553</v>
      </c>
      <c r="R571" s="7">
        <v>0.92670163651951198</v>
      </c>
      <c r="S571" s="7">
        <v>-79.687716728328496</v>
      </c>
      <c r="T571" t="s">
        <v>46</v>
      </c>
      <c r="U571" t="s">
        <v>6554</v>
      </c>
      <c r="X571" t="s">
        <v>6536</v>
      </c>
      <c r="Y571" t="s">
        <v>3012</v>
      </c>
      <c r="Z571" t="s">
        <v>3013</v>
      </c>
      <c r="AA571" t="s">
        <v>6562</v>
      </c>
      <c r="AG571" t="s">
        <v>6556</v>
      </c>
      <c r="AH571" s="6">
        <v>1231952</v>
      </c>
      <c r="AI571" t="s">
        <v>6563</v>
      </c>
      <c r="AJ571" t="s">
        <v>6564</v>
      </c>
    </row>
    <row r="572" spans="1:36" ht="17.25" hidden="1" customHeight="1" x14ac:dyDescent="0.2">
      <c r="A572" s="4" t="s">
        <v>6573</v>
      </c>
      <c r="B572" t="s">
        <v>6514</v>
      </c>
      <c r="C572" t="s">
        <v>6574</v>
      </c>
      <c r="D572" t="s">
        <v>6575</v>
      </c>
      <c r="E572" t="s">
        <v>40</v>
      </c>
      <c r="F572" t="s">
        <v>570</v>
      </c>
      <c r="G572" s="5">
        <v>52.38</v>
      </c>
      <c r="H572" t="s">
        <v>42</v>
      </c>
      <c r="I572" t="s">
        <v>528</v>
      </c>
      <c r="J572" t="s">
        <v>45</v>
      </c>
      <c r="K572" t="s">
        <v>45</v>
      </c>
      <c r="L572" t="s">
        <v>45</v>
      </c>
      <c r="M572" t="s">
        <v>559</v>
      </c>
      <c r="N572" s="6">
        <v>2014</v>
      </c>
      <c r="Q572" t="s">
        <v>6576</v>
      </c>
      <c r="R572" s="7">
        <v>-0.27081627142647902</v>
      </c>
      <c r="S572" s="7">
        <v>-78.451134187356601</v>
      </c>
      <c r="T572" t="s">
        <v>46</v>
      </c>
      <c r="U572" t="s">
        <v>6577</v>
      </c>
      <c r="X572" t="s">
        <v>6578</v>
      </c>
      <c r="Y572" t="s">
        <v>3012</v>
      </c>
      <c r="Z572" t="s">
        <v>3013</v>
      </c>
      <c r="AG572" t="s">
        <v>6579</v>
      </c>
      <c r="AH572" s="6">
        <v>1258523</v>
      </c>
      <c r="AI572" t="s">
        <v>6580</v>
      </c>
      <c r="AJ572" t="s">
        <v>6581</v>
      </c>
    </row>
    <row r="573" spans="1:36" ht="17.25" hidden="1" customHeight="1" x14ac:dyDescent="0.2">
      <c r="A573" s="4" t="s">
        <v>6654</v>
      </c>
      <c r="B573" t="s">
        <v>6631</v>
      </c>
      <c r="C573" t="s">
        <v>6655</v>
      </c>
      <c r="D573" t="s">
        <v>6656</v>
      </c>
      <c r="E573" t="s">
        <v>40</v>
      </c>
      <c r="F573" t="s">
        <v>617</v>
      </c>
      <c r="G573" s="5">
        <v>378</v>
      </c>
      <c r="H573" t="s">
        <v>42</v>
      </c>
      <c r="I573" t="s">
        <v>1323</v>
      </c>
      <c r="J573" t="s">
        <v>45</v>
      </c>
      <c r="K573" t="s">
        <v>45</v>
      </c>
      <c r="L573" t="s">
        <v>45</v>
      </c>
      <c r="M573" t="s">
        <v>559</v>
      </c>
      <c r="N573" s="6">
        <v>2022</v>
      </c>
      <c r="Q573" t="s">
        <v>6657</v>
      </c>
      <c r="R573" s="7">
        <v>13.583385</v>
      </c>
      <c r="S573" s="7">
        <v>-89.828073000000003</v>
      </c>
      <c r="T573" t="s">
        <v>46</v>
      </c>
      <c r="U573" t="s">
        <v>6658</v>
      </c>
      <c r="X573" t="s">
        <v>6646</v>
      </c>
      <c r="Y573" t="s">
        <v>3012</v>
      </c>
      <c r="Z573" t="s">
        <v>3013</v>
      </c>
      <c r="AA573" t="s">
        <v>6659</v>
      </c>
      <c r="AC573" t="s">
        <v>6660</v>
      </c>
      <c r="AG573" t="s">
        <v>6661</v>
      </c>
      <c r="AH573" s="27" t="s">
        <v>6662</v>
      </c>
      <c r="AI573" t="s">
        <v>6663</v>
      </c>
      <c r="AJ573" t="s">
        <v>6664</v>
      </c>
    </row>
    <row r="574" spans="1:36" ht="17.25" hidden="1" customHeight="1" x14ac:dyDescent="0.2">
      <c r="A574" s="4" t="s">
        <v>6676</v>
      </c>
      <c r="B574" t="s">
        <v>6631</v>
      </c>
      <c r="C574" t="s">
        <v>6677</v>
      </c>
      <c r="D574" t="s">
        <v>6678</v>
      </c>
      <c r="E574" t="s">
        <v>40</v>
      </c>
      <c r="F574" t="s">
        <v>570</v>
      </c>
      <c r="G574" s="5">
        <v>73.599999999999994</v>
      </c>
      <c r="H574" t="s">
        <v>42</v>
      </c>
      <c r="I574" t="s">
        <v>528</v>
      </c>
      <c r="J574" t="s">
        <v>45</v>
      </c>
      <c r="K574" t="s">
        <v>45</v>
      </c>
      <c r="L574" t="s">
        <v>45</v>
      </c>
      <c r="M574" t="s">
        <v>559</v>
      </c>
      <c r="N574" s="6">
        <v>2013</v>
      </c>
      <c r="Q574" t="s">
        <v>6679</v>
      </c>
      <c r="R574" s="7">
        <v>13.5637529827465</v>
      </c>
      <c r="S574" s="7">
        <v>-89.824371336186701</v>
      </c>
      <c r="T574" t="s">
        <v>46</v>
      </c>
      <c r="U574" t="s">
        <v>6645</v>
      </c>
      <c r="X574" t="s">
        <v>6646</v>
      </c>
      <c r="Y574" t="s">
        <v>3012</v>
      </c>
      <c r="Z574" t="s">
        <v>3013</v>
      </c>
      <c r="AG574" t="s">
        <v>6680</v>
      </c>
      <c r="AH574" s="6">
        <v>1230351</v>
      </c>
      <c r="AI574" t="s">
        <v>6681</v>
      </c>
      <c r="AJ574" t="s">
        <v>6682</v>
      </c>
    </row>
    <row r="575" spans="1:36" ht="17.25" hidden="1" customHeight="1" x14ac:dyDescent="0.2">
      <c r="A575" s="4" t="s">
        <v>6683</v>
      </c>
      <c r="B575" t="s">
        <v>6684</v>
      </c>
      <c r="C575" t="s">
        <v>6685</v>
      </c>
      <c r="E575" t="s">
        <v>703</v>
      </c>
      <c r="F575" t="s">
        <v>6686</v>
      </c>
      <c r="G575" s="5">
        <v>20</v>
      </c>
      <c r="H575" t="s">
        <v>42</v>
      </c>
      <c r="I575" t="s">
        <v>65</v>
      </c>
      <c r="J575" t="s">
        <v>559</v>
      </c>
      <c r="N575" s="6">
        <v>2017</v>
      </c>
      <c r="P575" s="24">
        <v>2026</v>
      </c>
      <c r="R575" s="7">
        <v>4.8629300000000004</v>
      </c>
      <c r="S575" s="7">
        <v>-52.275350000000003</v>
      </c>
      <c r="T575" t="s">
        <v>46</v>
      </c>
      <c r="U575" t="s">
        <v>6687</v>
      </c>
      <c r="X575" t="s">
        <v>6684</v>
      </c>
      <c r="Y575" t="s">
        <v>3012</v>
      </c>
      <c r="Z575" t="s">
        <v>3013</v>
      </c>
      <c r="AB575" t="s">
        <v>6688</v>
      </c>
      <c r="AG575" t="s">
        <v>6689</v>
      </c>
      <c r="AI575" t="s">
        <v>6690</v>
      </c>
      <c r="AJ575" t="s">
        <v>6692</v>
      </c>
    </row>
    <row r="576" spans="1:36" ht="17.25" hidden="1" customHeight="1" x14ac:dyDescent="0.2">
      <c r="A576" s="4" t="s">
        <v>6683</v>
      </c>
      <c r="B576" t="s">
        <v>6684</v>
      </c>
      <c r="C576" t="s">
        <v>6685</v>
      </c>
      <c r="E576" t="s">
        <v>6695</v>
      </c>
      <c r="F576" t="s">
        <v>6686</v>
      </c>
      <c r="G576" s="5">
        <v>14</v>
      </c>
      <c r="H576" t="s">
        <v>42</v>
      </c>
      <c r="I576" t="s">
        <v>528</v>
      </c>
      <c r="J576" t="s">
        <v>559</v>
      </c>
      <c r="N576" s="6">
        <v>2018</v>
      </c>
      <c r="P576" s="24">
        <v>2026</v>
      </c>
      <c r="R576" s="7">
        <v>4.8629300000000004</v>
      </c>
      <c r="S576" s="7">
        <v>-52.275350000000003</v>
      </c>
      <c r="T576" t="s">
        <v>46</v>
      </c>
      <c r="U576" t="s">
        <v>6687</v>
      </c>
      <c r="X576" t="s">
        <v>6684</v>
      </c>
      <c r="Y576" t="s">
        <v>3012</v>
      </c>
      <c r="Z576" t="s">
        <v>3013</v>
      </c>
      <c r="AB576" t="s">
        <v>6688</v>
      </c>
      <c r="AG576" t="s">
        <v>6689</v>
      </c>
      <c r="AI576" t="s">
        <v>6690</v>
      </c>
      <c r="AJ576" t="s">
        <v>6696</v>
      </c>
    </row>
    <row r="577" spans="1:36" ht="17.25" hidden="1" customHeight="1" x14ac:dyDescent="0.2">
      <c r="A577" s="4" t="s">
        <v>6683</v>
      </c>
      <c r="B577" t="s">
        <v>6684</v>
      </c>
      <c r="C577" t="s">
        <v>6685</v>
      </c>
      <c r="E577" t="s">
        <v>6697</v>
      </c>
      <c r="F577" t="s">
        <v>6686</v>
      </c>
      <c r="G577" s="5">
        <v>14</v>
      </c>
      <c r="H577" t="s">
        <v>42</v>
      </c>
      <c r="I577" t="s">
        <v>528</v>
      </c>
      <c r="J577" t="s">
        <v>559</v>
      </c>
      <c r="N577" s="6">
        <v>2020</v>
      </c>
      <c r="P577" s="24">
        <v>2026</v>
      </c>
      <c r="R577" s="7">
        <v>4.8629300000000004</v>
      </c>
      <c r="S577" s="7">
        <v>-52.275350000000003</v>
      </c>
      <c r="T577" t="s">
        <v>46</v>
      </c>
      <c r="U577" t="s">
        <v>6687</v>
      </c>
      <c r="X577" t="s">
        <v>6684</v>
      </c>
      <c r="Y577" t="s">
        <v>3012</v>
      </c>
      <c r="Z577" t="s">
        <v>3013</v>
      </c>
      <c r="AB577" t="s">
        <v>6688</v>
      </c>
      <c r="AG577" t="s">
        <v>6689</v>
      </c>
      <c r="AH577" s="27"/>
      <c r="AI577" t="s">
        <v>6690</v>
      </c>
      <c r="AJ577" t="s">
        <v>6698</v>
      </c>
    </row>
    <row r="578" spans="1:36" ht="17.25" hidden="1" customHeight="1" x14ac:dyDescent="0.2">
      <c r="A578" s="4" t="s">
        <v>6699</v>
      </c>
      <c r="B578" t="s">
        <v>6684</v>
      </c>
      <c r="C578" t="s">
        <v>6700</v>
      </c>
      <c r="E578" t="s">
        <v>703</v>
      </c>
      <c r="F578" t="s">
        <v>6686</v>
      </c>
      <c r="G578" s="5">
        <v>20</v>
      </c>
      <c r="H578" t="s">
        <v>42</v>
      </c>
      <c r="I578" t="s">
        <v>65</v>
      </c>
      <c r="J578" t="s">
        <v>559</v>
      </c>
      <c r="N578" s="6">
        <v>2014</v>
      </c>
      <c r="P578" s="24">
        <v>2025</v>
      </c>
      <c r="R578" s="7">
        <v>5.1628030863561998</v>
      </c>
      <c r="S578" s="7">
        <v>-52.670053842201199</v>
      </c>
      <c r="T578" t="s">
        <v>46</v>
      </c>
      <c r="U578" t="s">
        <v>6701</v>
      </c>
      <c r="X578" t="s">
        <v>6684</v>
      </c>
      <c r="Y578" t="s">
        <v>3012</v>
      </c>
      <c r="Z578" t="s">
        <v>3013</v>
      </c>
      <c r="AI578" t="s">
        <v>6702</v>
      </c>
      <c r="AJ578" t="s">
        <v>6704</v>
      </c>
    </row>
    <row r="579" spans="1:36" ht="17.25" hidden="1" customHeight="1" x14ac:dyDescent="0.2">
      <c r="A579" s="4" t="s">
        <v>6718</v>
      </c>
      <c r="B579" t="s">
        <v>6706</v>
      </c>
      <c r="C579" t="s">
        <v>6719</v>
      </c>
      <c r="E579" t="s">
        <v>6720</v>
      </c>
      <c r="F579" t="s">
        <v>543</v>
      </c>
      <c r="G579" s="5">
        <v>211.2</v>
      </c>
      <c r="H579" t="s">
        <v>42</v>
      </c>
      <c r="I579" t="s">
        <v>528</v>
      </c>
      <c r="J579" t="s">
        <v>559</v>
      </c>
      <c r="N579" s="6">
        <v>2014</v>
      </c>
      <c r="R579" s="7">
        <v>16.248650000000001</v>
      </c>
      <c r="S579" s="7">
        <v>-61.540379999999999</v>
      </c>
      <c r="T579" t="s">
        <v>46</v>
      </c>
      <c r="U579" t="s">
        <v>6709</v>
      </c>
      <c r="X579" t="s">
        <v>6710</v>
      </c>
      <c r="Y579" t="s">
        <v>3012</v>
      </c>
      <c r="Z579" t="s">
        <v>3013</v>
      </c>
      <c r="AB579" t="s">
        <v>6721</v>
      </c>
      <c r="AG579" t="s">
        <v>6722</v>
      </c>
      <c r="AH579" s="24">
        <v>1214202</v>
      </c>
      <c r="AI579" t="s">
        <v>6723</v>
      </c>
      <c r="AJ579" t="s">
        <v>6724</v>
      </c>
    </row>
    <row r="580" spans="1:36" ht="17.25" hidden="1" customHeight="1" x14ac:dyDescent="0.2">
      <c r="A580" s="4" t="s">
        <v>6754</v>
      </c>
      <c r="B580" t="s">
        <v>6755</v>
      </c>
      <c r="C580" t="s">
        <v>6756</v>
      </c>
      <c r="D580" t="s">
        <v>6757</v>
      </c>
      <c r="E580" t="s">
        <v>40</v>
      </c>
      <c r="F580" t="s">
        <v>41</v>
      </c>
      <c r="G580" s="5">
        <v>300</v>
      </c>
      <c r="H580" t="s">
        <v>486</v>
      </c>
      <c r="I580" t="s">
        <v>43</v>
      </c>
      <c r="J580" t="s">
        <v>45</v>
      </c>
      <c r="K580" t="s">
        <v>45</v>
      </c>
      <c r="L580" t="s">
        <v>45</v>
      </c>
      <c r="M580" t="s">
        <v>559</v>
      </c>
      <c r="N580" s="6">
        <v>2024</v>
      </c>
      <c r="Q580" t="s">
        <v>6758</v>
      </c>
      <c r="R580" s="7">
        <v>6.7027419999999998</v>
      </c>
      <c r="S580" s="7">
        <v>-58.206339999999997</v>
      </c>
      <c r="T580" t="s">
        <v>504</v>
      </c>
      <c r="U580" t="s">
        <v>6759</v>
      </c>
      <c r="X580" t="s">
        <v>6760</v>
      </c>
      <c r="Y580" t="s">
        <v>3012</v>
      </c>
      <c r="Z580" t="s">
        <v>3013</v>
      </c>
      <c r="AG580" t="s">
        <v>6761</v>
      </c>
      <c r="AH580" s="24">
        <v>1313765</v>
      </c>
      <c r="AI580" t="s">
        <v>6762</v>
      </c>
      <c r="AJ580" t="s">
        <v>6763</v>
      </c>
    </row>
    <row r="581" spans="1:36" ht="17.25" hidden="1" customHeight="1" x14ac:dyDescent="0.2">
      <c r="A581" s="4" t="s">
        <v>6806</v>
      </c>
      <c r="B581" t="s">
        <v>6807</v>
      </c>
      <c r="C581" t="s">
        <v>6808</v>
      </c>
      <c r="D581" t="s">
        <v>6809</v>
      </c>
      <c r="E581" t="s">
        <v>40</v>
      </c>
      <c r="F581" t="s">
        <v>2552</v>
      </c>
      <c r="G581" s="5">
        <v>120</v>
      </c>
      <c r="H581" t="s">
        <v>42</v>
      </c>
      <c r="I581" t="s">
        <v>43</v>
      </c>
      <c r="J581" t="s">
        <v>45</v>
      </c>
      <c r="K581" t="s">
        <v>45</v>
      </c>
      <c r="L581" t="s">
        <v>45</v>
      </c>
      <c r="M581" t="s">
        <v>559</v>
      </c>
      <c r="N581" s="6">
        <v>2016</v>
      </c>
      <c r="Q581" t="s">
        <v>6810</v>
      </c>
      <c r="R581" s="7">
        <v>18.452093000000001</v>
      </c>
      <c r="S581" s="7">
        <v>-77.918276000000006</v>
      </c>
      <c r="T581" t="s">
        <v>46</v>
      </c>
      <c r="U581" t="s">
        <v>6811</v>
      </c>
      <c r="W581" t="s">
        <v>6812</v>
      </c>
      <c r="X581" t="s">
        <v>6813</v>
      </c>
      <c r="Y581" t="s">
        <v>3012</v>
      </c>
      <c r="Z581" t="s">
        <v>3013</v>
      </c>
      <c r="AA581" t="s">
        <v>6814</v>
      </c>
      <c r="AG581" t="s">
        <v>6815</v>
      </c>
      <c r="AH581" s="8" t="s">
        <v>6816</v>
      </c>
      <c r="AI581" t="s">
        <v>6817</v>
      </c>
      <c r="AJ581" t="s">
        <v>6818</v>
      </c>
    </row>
    <row r="582" spans="1:36" ht="17.25" hidden="1" customHeight="1" x14ac:dyDescent="0.2">
      <c r="A582" s="4" t="s">
        <v>6832</v>
      </c>
      <c r="B582" t="s">
        <v>6807</v>
      </c>
      <c r="C582" t="s">
        <v>6833</v>
      </c>
      <c r="D582" t="s">
        <v>6834</v>
      </c>
      <c r="E582" t="s">
        <v>40</v>
      </c>
      <c r="F582" t="s">
        <v>617</v>
      </c>
      <c r="G582" s="5">
        <v>143</v>
      </c>
      <c r="H582" t="s">
        <v>558</v>
      </c>
      <c r="I582" t="s">
        <v>43</v>
      </c>
      <c r="J582" t="s">
        <v>45</v>
      </c>
      <c r="K582" t="s">
        <v>45</v>
      </c>
      <c r="L582" t="s">
        <v>45</v>
      </c>
      <c r="M582" t="s">
        <v>559</v>
      </c>
      <c r="N582" s="6">
        <v>2027</v>
      </c>
      <c r="Q582" t="s">
        <v>6810</v>
      </c>
      <c r="R582" s="7">
        <v>17.971789226697801</v>
      </c>
      <c r="S582" s="7">
        <v>-76.809984425448903</v>
      </c>
      <c r="T582" t="s">
        <v>46</v>
      </c>
      <c r="U582" t="s">
        <v>5291</v>
      </c>
      <c r="X582" t="s">
        <v>6835</v>
      </c>
      <c r="Y582" t="s">
        <v>3012</v>
      </c>
      <c r="Z582" t="s">
        <v>3013</v>
      </c>
      <c r="AI582" t="s">
        <v>6836</v>
      </c>
      <c r="AJ582" t="s">
        <v>6837</v>
      </c>
    </row>
    <row r="583" spans="1:36" ht="17.25" hidden="1" customHeight="1" x14ac:dyDescent="0.2">
      <c r="A583" s="4" t="s">
        <v>6838</v>
      </c>
      <c r="B583" t="s">
        <v>6807</v>
      </c>
      <c r="C583" t="s">
        <v>6839</v>
      </c>
      <c r="D583" t="s">
        <v>6840</v>
      </c>
      <c r="E583" t="s">
        <v>40</v>
      </c>
      <c r="F583" t="s">
        <v>1875</v>
      </c>
      <c r="G583" s="5">
        <v>150</v>
      </c>
      <c r="H583" t="s">
        <v>42</v>
      </c>
      <c r="I583" t="s">
        <v>65</v>
      </c>
      <c r="J583" t="s">
        <v>44</v>
      </c>
      <c r="K583" t="s">
        <v>45</v>
      </c>
      <c r="L583" t="s">
        <v>45</v>
      </c>
      <c r="M583" t="s">
        <v>5341</v>
      </c>
      <c r="N583" s="6">
        <v>2020</v>
      </c>
      <c r="Q583" t="s">
        <v>6841</v>
      </c>
      <c r="R583" s="7">
        <v>17.897513</v>
      </c>
      <c r="S583" s="7">
        <v>-77.240934999999993</v>
      </c>
      <c r="T583" t="s">
        <v>46</v>
      </c>
      <c r="U583" t="s">
        <v>6842</v>
      </c>
      <c r="X583" t="s">
        <v>6843</v>
      </c>
      <c r="Y583" t="s">
        <v>3012</v>
      </c>
      <c r="Z583" t="s">
        <v>3013</v>
      </c>
      <c r="AD583" t="s">
        <v>52</v>
      </c>
      <c r="AE583" t="s">
        <v>1954</v>
      </c>
      <c r="AG583" t="s">
        <v>6844</v>
      </c>
      <c r="AH583" s="8" t="s">
        <v>6845</v>
      </c>
      <c r="AI583" t="s">
        <v>6846</v>
      </c>
      <c r="AJ583" t="s">
        <v>6847</v>
      </c>
    </row>
    <row r="584" spans="1:36" ht="17.25" hidden="1" customHeight="1" x14ac:dyDescent="0.2">
      <c r="A584" s="4" t="s">
        <v>6848</v>
      </c>
      <c r="B584" t="s">
        <v>6807</v>
      </c>
      <c r="C584" t="s">
        <v>6849</v>
      </c>
      <c r="D584" t="s">
        <v>6850</v>
      </c>
      <c r="E584" t="s">
        <v>40</v>
      </c>
      <c r="F584" t="s">
        <v>570</v>
      </c>
      <c r="G584" s="5">
        <v>60</v>
      </c>
      <c r="H584" t="s">
        <v>42</v>
      </c>
      <c r="I584" t="s">
        <v>528</v>
      </c>
      <c r="J584" t="s">
        <v>45</v>
      </c>
      <c r="K584" t="s">
        <v>45</v>
      </c>
      <c r="L584" t="s">
        <v>45</v>
      </c>
      <c r="M584" t="s">
        <v>559</v>
      </c>
      <c r="N584" s="6">
        <v>2019</v>
      </c>
      <c r="Q584" t="s">
        <v>6850</v>
      </c>
      <c r="R584" s="7">
        <v>17.970976530720101</v>
      </c>
      <c r="S584" s="7">
        <v>-76.752289949057797</v>
      </c>
      <c r="T584" t="s">
        <v>46</v>
      </c>
      <c r="U584" t="s">
        <v>5291</v>
      </c>
      <c r="X584" t="s">
        <v>6835</v>
      </c>
      <c r="Y584" t="s">
        <v>3012</v>
      </c>
      <c r="Z584" t="s">
        <v>3013</v>
      </c>
      <c r="AA584" t="s">
        <v>6851</v>
      </c>
      <c r="AG584" t="s">
        <v>6852</v>
      </c>
      <c r="AH584" s="24">
        <v>1143809</v>
      </c>
      <c r="AI584" t="s">
        <v>6853</v>
      </c>
      <c r="AJ584" t="s">
        <v>6854</v>
      </c>
    </row>
    <row r="585" spans="1:36" ht="17.25" hidden="1" customHeight="1" x14ac:dyDescent="0.2">
      <c r="A585" s="4" t="s">
        <v>6855</v>
      </c>
      <c r="B585" t="s">
        <v>6807</v>
      </c>
      <c r="C585" t="s">
        <v>6856</v>
      </c>
      <c r="D585" t="s">
        <v>6857</v>
      </c>
      <c r="E585" t="s">
        <v>40</v>
      </c>
      <c r="F585" t="s">
        <v>2552</v>
      </c>
      <c r="G585" s="5">
        <v>194</v>
      </c>
      <c r="H585" t="s">
        <v>42</v>
      </c>
      <c r="I585" t="s">
        <v>43</v>
      </c>
      <c r="J585" t="s">
        <v>45</v>
      </c>
      <c r="K585" t="s">
        <v>45</v>
      </c>
      <c r="L585" t="s">
        <v>45</v>
      </c>
      <c r="M585" t="s">
        <v>559</v>
      </c>
      <c r="N585" s="6">
        <v>2019</v>
      </c>
      <c r="Q585" t="s">
        <v>6858</v>
      </c>
      <c r="R585" s="7">
        <v>17.899629999999998</v>
      </c>
      <c r="S585" s="7">
        <v>-77.108307999999994</v>
      </c>
      <c r="T585" t="s">
        <v>46</v>
      </c>
      <c r="U585" t="s">
        <v>6859</v>
      </c>
      <c r="X585" t="s">
        <v>6824</v>
      </c>
      <c r="Y585" t="s">
        <v>3012</v>
      </c>
      <c r="Z585" t="s">
        <v>3013</v>
      </c>
      <c r="AC585" t="s">
        <v>6860</v>
      </c>
      <c r="AG585" t="s">
        <v>6861</v>
      </c>
      <c r="AH585" s="8" t="s">
        <v>6862</v>
      </c>
      <c r="AI585" t="s">
        <v>6863</v>
      </c>
      <c r="AJ585" t="s">
        <v>6864</v>
      </c>
    </row>
    <row r="586" spans="1:36" ht="17.25" hidden="1" customHeight="1" x14ac:dyDescent="0.2">
      <c r="A586" s="4" t="s">
        <v>6865</v>
      </c>
      <c r="B586" t="s">
        <v>6807</v>
      </c>
      <c r="C586" t="s">
        <v>6866</v>
      </c>
      <c r="D586" t="s">
        <v>6867</v>
      </c>
      <c r="E586" t="s">
        <v>40</v>
      </c>
      <c r="F586" t="s">
        <v>570</v>
      </c>
      <c r="G586" s="5">
        <v>66</v>
      </c>
      <c r="H586" t="s">
        <v>42</v>
      </c>
      <c r="I586" t="s">
        <v>528</v>
      </c>
      <c r="J586" t="s">
        <v>45</v>
      </c>
      <c r="K586" t="s">
        <v>45</v>
      </c>
      <c r="L586" t="s">
        <v>45</v>
      </c>
      <c r="M586" t="s">
        <v>559</v>
      </c>
      <c r="N586" s="6">
        <v>2013</v>
      </c>
      <c r="Q586" t="s">
        <v>6868</v>
      </c>
      <c r="R586" s="7">
        <v>17.9724339720557</v>
      </c>
      <c r="S586" s="7">
        <v>-76.805866521478407</v>
      </c>
      <c r="T586" t="s">
        <v>46</v>
      </c>
      <c r="U586" t="s">
        <v>5291</v>
      </c>
      <c r="X586" t="s">
        <v>6835</v>
      </c>
      <c r="Y586" t="s">
        <v>3012</v>
      </c>
      <c r="Z586" t="s">
        <v>3013</v>
      </c>
      <c r="AG586" t="s">
        <v>6869</v>
      </c>
      <c r="AH586" s="24">
        <v>1227954</v>
      </c>
      <c r="AI586" t="s">
        <v>6870</v>
      </c>
      <c r="AJ586" t="s">
        <v>6871</v>
      </c>
    </row>
    <row r="587" spans="1:36" ht="17.25" hidden="1" customHeight="1" x14ac:dyDescent="0.2">
      <c r="A587" s="4" t="s">
        <v>6872</v>
      </c>
      <c r="B587" t="s">
        <v>6873</v>
      </c>
      <c r="C587" t="s">
        <v>6874</v>
      </c>
      <c r="E587" t="s">
        <v>6720</v>
      </c>
      <c r="F587" t="s">
        <v>2972</v>
      </c>
      <c r="G587" s="5">
        <v>219.6</v>
      </c>
      <c r="H587" t="s">
        <v>42</v>
      </c>
      <c r="I587" t="s">
        <v>528</v>
      </c>
      <c r="J587" t="s">
        <v>44</v>
      </c>
      <c r="N587" s="6">
        <v>2013</v>
      </c>
      <c r="R587" s="7">
        <v>14.669495282897699</v>
      </c>
      <c r="S587" s="7">
        <v>-61.154613236340197</v>
      </c>
      <c r="T587" t="s">
        <v>46</v>
      </c>
      <c r="U587" t="s">
        <v>6875</v>
      </c>
      <c r="X587" t="s">
        <v>6873</v>
      </c>
      <c r="Y587" t="s">
        <v>3012</v>
      </c>
      <c r="Z587" t="s">
        <v>3013</v>
      </c>
      <c r="AB587" t="s">
        <v>6876</v>
      </c>
      <c r="AG587" t="s">
        <v>6877</v>
      </c>
      <c r="AH587" s="27" t="s">
        <v>6878</v>
      </c>
      <c r="AI587" t="s">
        <v>6879</v>
      </c>
      <c r="AJ587" t="s">
        <v>6880</v>
      </c>
    </row>
    <row r="588" spans="1:36" ht="17.25" hidden="1" customHeight="1" x14ac:dyDescent="0.2">
      <c r="A588" s="4" t="s">
        <v>6892</v>
      </c>
      <c r="B588" t="s">
        <v>6893</v>
      </c>
      <c r="C588" t="s">
        <v>6894</v>
      </c>
      <c r="D588" t="s">
        <v>6895</v>
      </c>
      <c r="E588" t="s">
        <v>40</v>
      </c>
      <c r="F588" t="s">
        <v>86</v>
      </c>
      <c r="G588" s="5">
        <v>266</v>
      </c>
      <c r="H588" t="s">
        <v>42</v>
      </c>
      <c r="I588" t="s">
        <v>43</v>
      </c>
      <c r="J588" t="s">
        <v>44</v>
      </c>
      <c r="K588" t="s">
        <v>45</v>
      </c>
      <c r="L588" t="s">
        <v>45</v>
      </c>
      <c r="M588" t="s">
        <v>559</v>
      </c>
      <c r="N588" s="6">
        <v>2018</v>
      </c>
      <c r="Q588" t="s">
        <v>6896</v>
      </c>
      <c r="R588" s="7">
        <v>17.858694</v>
      </c>
      <c r="S588" s="7">
        <v>-93.113803000000004</v>
      </c>
      <c r="T588" t="s">
        <v>46</v>
      </c>
      <c r="U588" t="s">
        <v>6897</v>
      </c>
      <c r="X588" t="s">
        <v>6898</v>
      </c>
      <c r="Y588" t="s">
        <v>3012</v>
      </c>
      <c r="Z588" t="s">
        <v>3013</v>
      </c>
      <c r="AC588" t="s">
        <v>6899</v>
      </c>
      <c r="AG588" t="s">
        <v>6900</v>
      </c>
      <c r="AH588" s="27" t="s">
        <v>6901</v>
      </c>
      <c r="AI588" t="s">
        <v>6902</v>
      </c>
      <c r="AJ588" t="s">
        <v>6903</v>
      </c>
    </row>
    <row r="589" spans="1:36" ht="17.25" hidden="1" customHeight="1" x14ac:dyDescent="0.2">
      <c r="A589" s="4" t="s">
        <v>6925</v>
      </c>
      <c r="B589" t="s">
        <v>6893</v>
      </c>
      <c r="C589" t="s">
        <v>6926</v>
      </c>
      <c r="D589" t="s">
        <v>6927</v>
      </c>
      <c r="E589" t="s">
        <v>40</v>
      </c>
      <c r="F589" t="s">
        <v>86</v>
      </c>
      <c r="G589" s="5">
        <v>409</v>
      </c>
      <c r="H589" t="s">
        <v>42</v>
      </c>
      <c r="I589" t="s">
        <v>43</v>
      </c>
      <c r="J589" t="s">
        <v>45</v>
      </c>
      <c r="K589" t="s">
        <v>45</v>
      </c>
      <c r="L589" t="s">
        <v>45</v>
      </c>
      <c r="M589" t="s">
        <v>559</v>
      </c>
      <c r="N589" s="6">
        <v>2015</v>
      </c>
      <c r="Q589" t="s">
        <v>6915</v>
      </c>
      <c r="R589" s="7">
        <v>31.265598000000001</v>
      </c>
      <c r="S589" s="7">
        <v>-109.59106300000001</v>
      </c>
      <c r="T589" t="s">
        <v>46</v>
      </c>
      <c r="U589" t="s">
        <v>6928</v>
      </c>
      <c r="X589" t="s">
        <v>6929</v>
      </c>
      <c r="Y589" t="s">
        <v>3012</v>
      </c>
      <c r="Z589" t="s">
        <v>3013</v>
      </c>
      <c r="AG589" t="s">
        <v>6930</v>
      </c>
      <c r="AH589" s="8" t="s">
        <v>6931</v>
      </c>
      <c r="AI589" t="s">
        <v>6932</v>
      </c>
      <c r="AJ589" t="s">
        <v>6933</v>
      </c>
    </row>
    <row r="590" spans="1:36" ht="17.25" hidden="1" customHeight="1" x14ac:dyDescent="0.2">
      <c r="A590" s="4" t="s">
        <v>6940</v>
      </c>
      <c r="B590" t="s">
        <v>6893</v>
      </c>
      <c r="C590" t="s">
        <v>6941</v>
      </c>
      <c r="D590" t="s">
        <v>6942</v>
      </c>
      <c r="E590" t="s">
        <v>40</v>
      </c>
      <c r="F590" t="s">
        <v>86</v>
      </c>
      <c r="G590" s="5">
        <v>57</v>
      </c>
      <c r="H590" t="s">
        <v>42</v>
      </c>
      <c r="I590" t="s">
        <v>43</v>
      </c>
      <c r="J590" t="s">
        <v>44</v>
      </c>
      <c r="K590" t="s">
        <v>45</v>
      </c>
      <c r="L590" t="s">
        <v>45</v>
      </c>
      <c r="M590" t="s">
        <v>559</v>
      </c>
      <c r="N590" s="6">
        <v>2017</v>
      </c>
      <c r="Q590" t="s">
        <v>6943</v>
      </c>
      <c r="R590" s="7">
        <v>22.447375999999998</v>
      </c>
      <c r="S590" s="7">
        <v>-97.970472000000001</v>
      </c>
      <c r="T590" t="s">
        <v>46</v>
      </c>
      <c r="U590" t="s">
        <v>6944</v>
      </c>
      <c r="X590" t="s">
        <v>6945</v>
      </c>
      <c r="Y590" t="s">
        <v>3012</v>
      </c>
      <c r="Z590" t="s">
        <v>3013</v>
      </c>
      <c r="AG590" t="s">
        <v>6946</v>
      </c>
      <c r="AH590" s="8" t="s">
        <v>6947</v>
      </c>
      <c r="AI590" t="s">
        <v>6948</v>
      </c>
      <c r="AJ590" t="s">
        <v>6949</v>
      </c>
    </row>
    <row r="591" spans="1:36" ht="17.25" hidden="1" customHeight="1" x14ac:dyDescent="0.2">
      <c r="A591" s="4" t="s">
        <v>6985</v>
      </c>
      <c r="B591" t="s">
        <v>6893</v>
      </c>
      <c r="C591" t="s">
        <v>6986</v>
      </c>
      <c r="D591" t="s">
        <v>6987</v>
      </c>
      <c r="E591" t="s">
        <v>40</v>
      </c>
      <c r="F591" t="s">
        <v>617</v>
      </c>
      <c r="G591" s="5">
        <v>135</v>
      </c>
      <c r="H591" t="s">
        <v>42</v>
      </c>
      <c r="I591" t="s">
        <v>65</v>
      </c>
      <c r="J591" t="s">
        <v>45</v>
      </c>
      <c r="K591" t="s">
        <v>45</v>
      </c>
      <c r="L591" t="s">
        <v>45</v>
      </c>
      <c r="M591" t="s">
        <v>559</v>
      </c>
      <c r="N591" s="6">
        <v>2021</v>
      </c>
      <c r="Q591" t="s">
        <v>6915</v>
      </c>
      <c r="R591" s="7">
        <v>24.197160078757001</v>
      </c>
      <c r="S591" s="7">
        <v>-110.259053747981</v>
      </c>
      <c r="T591" t="s">
        <v>504</v>
      </c>
      <c r="U591" t="s">
        <v>6988</v>
      </c>
      <c r="X591" t="s">
        <v>6989</v>
      </c>
      <c r="Y591" t="s">
        <v>3012</v>
      </c>
      <c r="Z591" t="s">
        <v>3013</v>
      </c>
      <c r="AC591" t="s">
        <v>6990</v>
      </c>
      <c r="AG591" t="s">
        <v>6991</v>
      </c>
      <c r="AH591" s="8" t="s">
        <v>6992</v>
      </c>
      <c r="AI591" t="s">
        <v>6993</v>
      </c>
      <c r="AJ591" t="s">
        <v>6994</v>
      </c>
    </row>
    <row r="592" spans="1:36" ht="17.25" hidden="1" customHeight="1" x14ac:dyDescent="0.2">
      <c r="A592" s="4" t="s">
        <v>6995</v>
      </c>
      <c r="B592" t="s">
        <v>6893</v>
      </c>
      <c r="C592" t="s">
        <v>6996</v>
      </c>
      <c r="D592" t="s">
        <v>6997</v>
      </c>
      <c r="E592" t="s">
        <v>40</v>
      </c>
      <c r="F592" t="s">
        <v>86</v>
      </c>
      <c r="G592" s="5">
        <v>150</v>
      </c>
      <c r="H592" t="s">
        <v>42</v>
      </c>
      <c r="I592" t="s">
        <v>65</v>
      </c>
      <c r="J592" t="s">
        <v>44</v>
      </c>
      <c r="K592" t="s">
        <v>45</v>
      </c>
      <c r="L592" t="s">
        <v>45</v>
      </c>
      <c r="M592" t="s">
        <v>559</v>
      </c>
      <c r="N592" s="6">
        <v>2013</v>
      </c>
      <c r="Q592" t="s">
        <v>6998</v>
      </c>
      <c r="R592" s="7">
        <v>17.858730000000001</v>
      </c>
      <c r="S592" s="7">
        <v>-93.113809000000003</v>
      </c>
      <c r="T592" t="s">
        <v>46</v>
      </c>
      <c r="U592" t="s">
        <v>6897</v>
      </c>
      <c r="X592" t="s">
        <v>6898</v>
      </c>
      <c r="Y592" t="s">
        <v>3012</v>
      </c>
      <c r="Z592" t="s">
        <v>3013</v>
      </c>
      <c r="AC592" t="s">
        <v>6999</v>
      </c>
      <c r="AG592" t="s">
        <v>7000</v>
      </c>
      <c r="AH592" s="24">
        <v>1220664</v>
      </c>
      <c r="AI592" t="s">
        <v>7001</v>
      </c>
      <c r="AJ592" t="s">
        <v>7002</v>
      </c>
    </row>
    <row r="593" spans="1:36" ht="17.25" hidden="1" customHeight="1" x14ac:dyDescent="0.2">
      <c r="A593" s="4" t="s">
        <v>6995</v>
      </c>
      <c r="B593" t="s">
        <v>6893</v>
      </c>
      <c r="C593" t="s">
        <v>6996</v>
      </c>
      <c r="D593" t="s">
        <v>6997</v>
      </c>
      <c r="E593" t="s">
        <v>56</v>
      </c>
      <c r="F593" t="s">
        <v>86</v>
      </c>
      <c r="G593" s="5">
        <v>150</v>
      </c>
      <c r="H593" t="s">
        <v>42</v>
      </c>
      <c r="I593" t="s">
        <v>65</v>
      </c>
      <c r="J593" t="s">
        <v>44</v>
      </c>
      <c r="K593" t="s">
        <v>45</v>
      </c>
      <c r="L593" t="s">
        <v>45</v>
      </c>
      <c r="M593" t="s">
        <v>559</v>
      </c>
      <c r="N593" s="24">
        <v>2013</v>
      </c>
      <c r="Q593" t="s">
        <v>6998</v>
      </c>
      <c r="R593" s="7">
        <v>17.858730000000001</v>
      </c>
      <c r="S593" s="7">
        <v>-93.113809000000003</v>
      </c>
      <c r="T593" t="s">
        <v>46</v>
      </c>
      <c r="U593" t="s">
        <v>6897</v>
      </c>
      <c r="X593" t="s">
        <v>6898</v>
      </c>
      <c r="Y593" t="s">
        <v>3012</v>
      </c>
      <c r="Z593" t="s">
        <v>3013</v>
      </c>
      <c r="AC593" t="s">
        <v>6999</v>
      </c>
      <c r="AG593" t="s">
        <v>7000</v>
      </c>
      <c r="AH593" s="24">
        <v>1223340</v>
      </c>
      <c r="AI593" t="s">
        <v>7001</v>
      </c>
      <c r="AJ593" t="s">
        <v>7003</v>
      </c>
    </row>
    <row r="594" spans="1:36" ht="17.25" hidden="1" customHeight="1" x14ac:dyDescent="0.2">
      <c r="A594" s="4" t="s">
        <v>7004</v>
      </c>
      <c r="B594" t="s">
        <v>6893</v>
      </c>
      <c r="C594" t="s">
        <v>7005</v>
      </c>
      <c r="D594" t="s">
        <v>7006</v>
      </c>
      <c r="E594" t="s">
        <v>40</v>
      </c>
      <c r="F594" t="s">
        <v>86</v>
      </c>
      <c r="G594" s="5">
        <v>324</v>
      </c>
      <c r="H594" t="s">
        <v>42</v>
      </c>
      <c r="I594" t="s">
        <v>43</v>
      </c>
      <c r="J594" t="s">
        <v>45</v>
      </c>
      <c r="K594" t="s">
        <v>45</v>
      </c>
      <c r="L594" t="s">
        <v>45</v>
      </c>
      <c r="M594" t="s">
        <v>559</v>
      </c>
      <c r="N594" s="24">
        <v>2017</v>
      </c>
      <c r="Q594" t="s">
        <v>6961</v>
      </c>
      <c r="R594" s="7">
        <v>31.992311300000001</v>
      </c>
      <c r="S594" s="7">
        <v>-116.8540771</v>
      </c>
      <c r="T594" t="s">
        <v>46</v>
      </c>
      <c r="U594" t="s">
        <v>3200</v>
      </c>
      <c r="X594" t="s">
        <v>6989</v>
      </c>
      <c r="Y594" t="s">
        <v>3012</v>
      </c>
      <c r="Z594" t="s">
        <v>3013</v>
      </c>
      <c r="AC594" t="s">
        <v>7007</v>
      </c>
      <c r="AG594" t="s">
        <v>7008</v>
      </c>
      <c r="AH594" s="27" t="s">
        <v>7009</v>
      </c>
      <c r="AI594" t="s">
        <v>7010</v>
      </c>
      <c r="AJ594" t="s">
        <v>7011</v>
      </c>
    </row>
    <row r="595" spans="1:36" ht="17.25" hidden="1" customHeight="1" x14ac:dyDescent="0.2">
      <c r="A595" s="4" t="s">
        <v>7012</v>
      </c>
      <c r="B595" t="s">
        <v>6893</v>
      </c>
      <c r="C595" t="s">
        <v>7013</v>
      </c>
      <c r="D595" t="s">
        <v>7014</v>
      </c>
      <c r="E595" t="s">
        <v>40</v>
      </c>
      <c r="F595" t="s">
        <v>86</v>
      </c>
      <c r="G595" s="5">
        <v>588</v>
      </c>
      <c r="H595" t="s">
        <v>486</v>
      </c>
      <c r="I595" t="s">
        <v>43</v>
      </c>
      <c r="J595" t="s">
        <v>45</v>
      </c>
      <c r="K595" t="s">
        <v>45</v>
      </c>
      <c r="L595" t="s">
        <v>45</v>
      </c>
      <c r="M595" t="s">
        <v>559</v>
      </c>
      <c r="N595" s="6">
        <v>2027</v>
      </c>
      <c r="Q595" t="s">
        <v>6915</v>
      </c>
      <c r="R595" s="7">
        <v>32.417011000000002</v>
      </c>
      <c r="S595" s="7">
        <v>-115.245459</v>
      </c>
      <c r="T595" t="s">
        <v>504</v>
      </c>
      <c r="U595" t="s">
        <v>7015</v>
      </c>
      <c r="X595" t="s">
        <v>6989</v>
      </c>
      <c r="Y595" t="s">
        <v>3012</v>
      </c>
      <c r="Z595" t="s">
        <v>3013</v>
      </c>
      <c r="AG595" t="s">
        <v>45</v>
      </c>
      <c r="AH595" s="8" t="s">
        <v>45</v>
      </c>
      <c r="AI595" t="s">
        <v>7016</v>
      </c>
      <c r="AJ595" t="s">
        <v>7017</v>
      </c>
    </row>
    <row r="596" spans="1:36" ht="17.25" hidden="1" customHeight="1" x14ac:dyDescent="0.2">
      <c r="A596" s="4" t="s">
        <v>7027</v>
      </c>
      <c r="B596" t="s">
        <v>6893</v>
      </c>
      <c r="C596" t="s">
        <v>7028</v>
      </c>
      <c r="D596" t="s">
        <v>7029</v>
      </c>
      <c r="E596" t="s">
        <v>40</v>
      </c>
      <c r="F596" t="s">
        <v>86</v>
      </c>
      <c r="G596" s="5">
        <v>52</v>
      </c>
      <c r="H596" t="s">
        <v>42</v>
      </c>
      <c r="I596" t="s">
        <v>43</v>
      </c>
      <c r="J596" t="s">
        <v>44</v>
      </c>
      <c r="K596" t="s">
        <v>45</v>
      </c>
      <c r="L596" t="s">
        <v>45</v>
      </c>
      <c r="M596" t="s">
        <v>559</v>
      </c>
      <c r="N596" s="6">
        <v>2018</v>
      </c>
      <c r="Q596" t="s">
        <v>7030</v>
      </c>
      <c r="R596" s="7">
        <v>20.380952000000001</v>
      </c>
      <c r="S596" s="7">
        <v>-99.977705</v>
      </c>
      <c r="T596" t="s">
        <v>46</v>
      </c>
      <c r="U596" t="s">
        <v>7031</v>
      </c>
      <c r="X596" t="s">
        <v>7032</v>
      </c>
      <c r="Y596" t="s">
        <v>3012</v>
      </c>
      <c r="Z596" t="s">
        <v>3013</v>
      </c>
      <c r="AC596" t="s">
        <v>7033</v>
      </c>
      <c r="AG596" t="s">
        <v>7034</v>
      </c>
      <c r="AH596" s="8" t="s">
        <v>7035</v>
      </c>
      <c r="AI596" t="s">
        <v>7036</v>
      </c>
      <c r="AJ596" t="s">
        <v>7037</v>
      </c>
    </row>
    <row r="597" spans="1:36" ht="17.25" hidden="1" customHeight="1" x14ac:dyDescent="0.2">
      <c r="A597" s="4" t="s">
        <v>7048</v>
      </c>
      <c r="B597" t="s">
        <v>6893</v>
      </c>
      <c r="C597" t="s">
        <v>7049</v>
      </c>
      <c r="D597" t="s">
        <v>7050</v>
      </c>
      <c r="E597" t="s">
        <v>40</v>
      </c>
      <c r="F597" t="s">
        <v>86</v>
      </c>
      <c r="G597" s="5">
        <v>175.6</v>
      </c>
      <c r="H597" t="s">
        <v>42</v>
      </c>
      <c r="I597" t="s">
        <v>43</v>
      </c>
      <c r="J597" t="s">
        <v>44</v>
      </c>
      <c r="K597" t="s">
        <v>45</v>
      </c>
      <c r="L597" t="s">
        <v>45</v>
      </c>
      <c r="M597" t="s">
        <v>559</v>
      </c>
      <c r="N597" s="6">
        <v>2016</v>
      </c>
      <c r="Q597" t="s">
        <v>7051</v>
      </c>
      <c r="R597" s="7">
        <v>18.066835999999999</v>
      </c>
      <c r="S597" s="7">
        <v>-94.373519999999999</v>
      </c>
      <c r="T597" t="s">
        <v>46</v>
      </c>
      <c r="U597" t="s">
        <v>7052</v>
      </c>
      <c r="X597" t="s">
        <v>7053</v>
      </c>
      <c r="Y597" t="s">
        <v>3012</v>
      </c>
      <c r="Z597" t="s">
        <v>3013</v>
      </c>
      <c r="AC597" t="s">
        <v>7054</v>
      </c>
      <c r="AD597" t="s">
        <v>52</v>
      </c>
      <c r="AE597" t="s">
        <v>254</v>
      </c>
      <c r="AG597" t="s">
        <v>7055</v>
      </c>
      <c r="AH597" s="27" t="s">
        <v>7056</v>
      </c>
      <c r="AI597" t="s">
        <v>7057</v>
      </c>
      <c r="AJ597" t="s">
        <v>7058</v>
      </c>
    </row>
    <row r="598" spans="1:36" ht="17.25" hidden="1" customHeight="1" x14ac:dyDescent="0.2">
      <c r="A598" s="4" t="s">
        <v>7059</v>
      </c>
      <c r="B598" t="s">
        <v>6893</v>
      </c>
      <c r="C598" t="s">
        <v>7060</v>
      </c>
      <c r="D598" t="s">
        <v>7061</v>
      </c>
      <c r="E598" t="s">
        <v>40</v>
      </c>
      <c r="F598" t="s">
        <v>86</v>
      </c>
      <c r="G598" s="5">
        <v>683</v>
      </c>
      <c r="H598" t="s">
        <v>139</v>
      </c>
      <c r="I598" t="s">
        <v>43</v>
      </c>
      <c r="J598" t="s">
        <v>45</v>
      </c>
      <c r="K598" t="s">
        <v>45</v>
      </c>
      <c r="L598" t="s">
        <v>45</v>
      </c>
      <c r="M598" t="s">
        <v>559</v>
      </c>
      <c r="N598" s="6">
        <v>2025</v>
      </c>
      <c r="Q598" t="s">
        <v>6915</v>
      </c>
      <c r="R598" s="7">
        <v>32.632612000000002</v>
      </c>
      <c r="S598" s="7">
        <v>-115.529242</v>
      </c>
      <c r="T598" t="s">
        <v>504</v>
      </c>
      <c r="U598" t="s">
        <v>7062</v>
      </c>
      <c r="X598" t="s">
        <v>6989</v>
      </c>
      <c r="Y598" t="s">
        <v>3012</v>
      </c>
      <c r="Z598" t="s">
        <v>3013</v>
      </c>
      <c r="AG598" t="s">
        <v>7063</v>
      </c>
      <c r="AH598" s="6">
        <v>1314232</v>
      </c>
      <c r="AI598" t="s">
        <v>7064</v>
      </c>
      <c r="AJ598" t="s">
        <v>7065</v>
      </c>
    </row>
    <row r="599" spans="1:36" ht="17.25" hidden="1" customHeight="1" x14ac:dyDescent="0.2">
      <c r="A599" s="4" t="s">
        <v>7066</v>
      </c>
      <c r="B599" t="s">
        <v>6893</v>
      </c>
      <c r="C599" t="s">
        <v>7067</v>
      </c>
      <c r="D599" t="s">
        <v>7068</v>
      </c>
      <c r="E599" t="s">
        <v>40</v>
      </c>
      <c r="F599" t="s">
        <v>86</v>
      </c>
      <c r="G599" s="5">
        <v>509</v>
      </c>
      <c r="H599" t="s">
        <v>139</v>
      </c>
      <c r="I599" t="s">
        <v>43</v>
      </c>
      <c r="J599" t="s">
        <v>45</v>
      </c>
      <c r="K599" t="s">
        <v>45</v>
      </c>
      <c r="L599" t="s">
        <v>45</v>
      </c>
      <c r="M599" t="s">
        <v>559</v>
      </c>
      <c r="N599" s="6">
        <v>2024</v>
      </c>
      <c r="Q599" t="s">
        <v>6915</v>
      </c>
      <c r="R599" s="7">
        <v>20.927150000000001</v>
      </c>
      <c r="S599" s="7">
        <v>-89.687894</v>
      </c>
      <c r="T599" t="s">
        <v>504</v>
      </c>
      <c r="U599" t="s">
        <v>7069</v>
      </c>
      <c r="X599" t="s">
        <v>7070</v>
      </c>
      <c r="Y599" t="s">
        <v>3012</v>
      </c>
      <c r="Z599" t="s">
        <v>3013</v>
      </c>
      <c r="AC599" t="s">
        <v>7071</v>
      </c>
      <c r="AG599" t="s">
        <v>7072</v>
      </c>
      <c r="AH599" s="6">
        <v>1299233</v>
      </c>
      <c r="AI599" t="s">
        <v>7073</v>
      </c>
      <c r="AJ599" t="s">
        <v>7074</v>
      </c>
    </row>
    <row r="600" spans="1:36" ht="17.25" hidden="1" customHeight="1" x14ac:dyDescent="0.2">
      <c r="A600" s="4" t="s">
        <v>7084</v>
      </c>
      <c r="B600" t="s">
        <v>6893</v>
      </c>
      <c r="C600" t="s">
        <v>7085</v>
      </c>
      <c r="D600" t="s">
        <v>7086</v>
      </c>
      <c r="E600" t="s">
        <v>40</v>
      </c>
      <c r="F600" t="s">
        <v>86</v>
      </c>
      <c r="G600" s="5">
        <v>453</v>
      </c>
      <c r="H600" t="s">
        <v>42</v>
      </c>
      <c r="I600" t="s">
        <v>43</v>
      </c>
      <c r="J600" t="s">
        <v>45</v>
      </c>
      <c r="K600" t="s">
        <v>45</v>
      </c>
      <c r="L600" t="s">
        <v>45</v>
      </c>
      <c r="M600" t="s">
        <v>559</v>
      </c>
      <c r="N600" s="6">
        <v>2020</v>
      </c>
      <c r="Q600" t="s">
        <v>7087</v>
      </c>
      <c r="R600" s="7">
        <v>31.676212999999901</v>
      </c>
      <c r="S600" s="7">
        <v>-106.4175832</v>
      </c>
      <c r="T600" t="s">
        <v>504</v>
      </c>
      <c r="U600" t="s">
        <v>7088</v>
      </c>
      <c r="X600" t="s">
        <v>7089</v>
      </c>
      <c r="Y600" t="s">
        <v>3012</v>
      </c>
      <c r="Z600" t="s">
        <v>3013</v>
      </c>
      <c r="AC600" t="s">
        <v>7090</v>
      </c>
      <c r="AG600" t="s">
        <v>7091</v>
      </c>
      <c r="AH600" s="27" t="s">
        <v>7092</v>
      </c>
      <c r="AI600" t="s">
        <v>7093</v>
      </c>
      <c r="AJ600" t="s">
        <v>7094</v>
      </c>
    </row>
    <row r="601" spans="1:36" ht="17.25" hidden="1" customHeight="1" x14ac:dyDescent="0.2">
      <c r="A601" s="4" t="s">
        <v>7084</v>
      </c>
      <c r="B601" t="s">
        <v>6893</v>
      </c>
      <c r="C601" t="s">
        <v>7085</v>
      </c>
      <c r="D601" t="s">
        <v>7086</v>
      </c>
      <c r="E601" t="s">
        <v>56</v>
      </c>
      <c r="F601" t="s">
        <v>86</v>
      </c>
      <c r="G601" s="5">
        <v>453</v>
      </c>
      <c r="H601" t="s">
        <v>42</v>
      </c>
      <c r="I601" t="s">
        <v>43</v>
      </c>
      <c r="J601" t="s">
        <v>45</v>
      </c>
      <c r="K601" t="s">
        <v>45</v>
      </c>
      <c r="L601" t="s">
        <v>45</v>
      </c>
      <c r="M601" t="s">
        <v>559</v>
      </c>
      <c r="N601" s="6">
        <v>2020</v>
      </c>
      <c r="Q601" t="s">
        <v>7087</v>
      </c>
      <c r="R601" s="7">
        <v>31.676212999999901</v>
      </c>
      <c r="S601" s="7">
        <v>-106.4175832</v>
      </c>
      <c r="T601" t="s">
        <v>504</v>
      </c>
      <c r="U601" t="s">
        <v>7088</v>
      </c>
      <c r="X601" t="s">
        <v>7089</v>
      </c>
      <c r="Y601" t="s">
        <v>3012</v>
      </c>
      <c r="Z601" t="s">
        <v>3013</v>
      </c>
      <c r="AC601" t="s">
        <v>7090</v>
      </c>
      <c r="AG601" t="s">
        <v>7091</v>
      </c>
      <c r="AH601" s="8" t="s">
        <v>7095</v>
      </c>
      <c r="AI601" t="s">
        <v>7093</v>
      </c>
      <c r="AJ601" t="s">
        <v>7096</v>
      </c>
    </row>
    <row r="602" spans="1:36" ht="17.25" hidden="1" customHeight="1" x14ac:dyDescent="0.2">
      <c r="A602" s="4" t="s">
        <v>7097</v>
      </c>
      <c r="B602" t="s">
        <v>6893</v>
      </c>
      <c r="C602" t="s">
        <v>7098</v>
      </c>
      <c r="D602" t="s">
        <v>7099</v>
      </c>
      <c r="E602" t="s">
        <v>40</v>
      </c>
      <c r="F602" t="s">
        <v>86</v>
      </c>
      <c r="G602" s="5">
        <v>1037</v>
      </c>
      <c r="H602" t="s">
        <v>139</v>
      </c>
      <c r="I602" t="s">
        <v>43</v>
      </c>
      <c r="J602" t="s">
        <v>45</v>
      </c>
      <c r="K602" t="s">
        <v>45</v>
      </c>
      <c r="L602" t="s">
        <v>45</v>
      </c>
      <c r="M602" t="s">
        <v>559</v>
      </c>
      <c r="N602" s="6">
        <v>2025</v>
      </c>
      <c r="Q602" t="s">
        <v>6915</v>
      </c>
      <c r="R602" s="7">
        <v>20.708611999999999</v>
      </c>
      <c r="S602" s="7">
        <v>-88.203455000000005</v>
      </c>
      <c r="T602" t="s">
        <v>504</v>
      </c>
      <c r="U602" t="s">
        <v>7100</v>
      </c>
      <c r="X602" t="s">
        <v>7070</v>
      </c>
      <c r="Y602" t="s">
        <v>3012</v>
      </c>
      <c r="Z602" t="s">
        <v>3013</v>
      </c>
      <c r="AC602" t="s">
        <v>7101</v>
      </c>
      <c r="AG602" t="s">
        <v>7102</v>
      </c>
      <c r="AH602" s="24">
        <v>1308708</v>
      </c>
      <c r="AI602" t="s">
        <v>7103</v>
      </c>
      <c r="AJ602" t="s">
        <v>7104</v>
      </c>
    </row>
    <row r="603" spans="1:36" ht="17.25" hidden="1" customHeight="1" x14ac:dyDescent="0.2">
      <c r="A603" s="4" t="s">
        <v>7105</v>
      </c>
      <c r="B603" t="s">
        <v>6893</v>
      </c>
      <c r="C603" t="s">
        <v>7106</v>
      </c>
      <c r="D603" t="s">
        <v>7107</v>
      </c>
      <c r="E603" t="s">
        <v>40</v>
      </c>
      <c r="F603" t="s">
        <v>86</v>
      </c>
      <c r="G603" s="5">
        <v>680</v>
      </c>
      <c r="H603" t="s">
        <v>139</v>
      </c>
      <c r="I603" t="s">
        <v>43</v>
      </c>
      <c r="J603" t="s">
        <v>45</v>
      </c>
      <c r="K603" t="s">
        <v>45</v>
      </c>
      <c r="L603" t="s">
        <v>45</v>
      </c>
      <c r="M603" t="s">
        <v>559</v>
      </c>
      <c r="N603" s="6">
        <v>2025</v>
      </c>
      <c r="Q603" t="s">
        <v>6915</v>
      </c>
      <c r="R603" s="7">
        <v>32.471075999999996</v>
      </c>
      <c r="S603" s="7">
        <v>-114.806257</v>
      </c>
      <c r="T603" t="s">
        <v>504</v>
      </c>
      <c r="U603" t="s">
        <v>7108</v>
      </c>
      <c r="X603" t="s">
        <v>6929</v>
      </c>
      <c r="Y603" t="s">
        <v>3012</v>
      </c>
      <c r="Z603" t="s">
        <v>3013</v>
      </c>
      <c r="AG603" t="s">
        <v>7109</v>
      </c>
      <c r="AH603" s="6">
        <v>1300816</v>
      </c>
      <c r="AI603" t="s">
        <v>7110</v>
      </c>
      <c r="AJ603" t="s">
        <v>7111</v>
      </c>
    </row>
    <row r="604" spans="1:36" ht="17.25" hidden="1" customHeight="1" x14ac:dyDescent="0.2">
      <c r="A604" s="4" t="s">
        <v>7112</v>
      </c>
      <c r="B604" t="s">
        <v>6893</v>
      </c>
      <c r="C604" t="s">
        <v>7113</v>
      </c>
      <c r="D604" t="s">
        <v>7114</v>
      </c>
      <c r="E604" t="s">
        <v>40</v>
      </c>
      <c r="F604" t="s">
        <v>86</v>
      </c>
      <c r="G604" s="5">
        <v>1086</v>
      </c>
      <c r="H604" t="s">
        <v>139</v>
      </c>
      <c r="I604" t="s">
        <v>43</v>
      </c>
      <c r="J604" t="s">
        <v>45</v>
      </c>
      <c r="K604" t="s">
        <v>45</v>
      </c>
      <c r="L604" t="s">
        <v>45</v>
      </c>
      <c r="M604" t="s">
        <v>559</v>
      </c>
      <c r="N604" s="6">
        <v>2025</v>
      </c>
      <c r="Q604" t="s">
        <v>6915</v>
      </c>
      <c r="R604" s="7">
        <v>21.046734000000001</v>
      </c>
      <c r="S604" s="7">
        <v>-97.347093000000001</v>
      </c>
      <c r="T604" t="s">
        <v>504</v>
      </c>
      <c r="U604" t="s">
        <v>7115</v>
      </c>
      <c r="X604" t="s">
        <v>7053</v>
      </c>
      <c r="Y604" t="s">
        <v>3012</v>
      </c>
      <c r="Z604" t="s">
        <v>3013</v>
      </c>
      <c r="AG604" t="s">
        <v>7116</v>
      </c>
      <c r="AH604" s="27" t="s">
        <v>7117</v>
      </c>
      <c r="AI604" t="s">
        <v>7118</v>
      </c>
      <c r="AJ604" t="s">
        <v>7119</v>
      </c>
    </row>
    <row r="605" spans="1:36" ht="17.25" hidden="1" customHeight="1" x14ac:dyDescent="0.2">
      <c r="A605" s="4" t="s">
        <v>7120</v>
      </c>
      <c r="B605" t="s">
        <v>6893</v>
      </c>
      <c r="C605" t="s">
        <v>7121</v>
      </c>
      <c r="D605" t="s">
        <v>7122</v>
      </c>
      <c r="E605" t="s">
        <v>40</v>
      </c>
      <c r="F605" t="s">
        <v>86</v>
      </c>
      <c r="G605" s="5">
        <v>118</v>
      </c>
      <c r="H605" t="s">
        <v>42</v>
      </c>
      <c r="I605" t="s">
        <v>43</v>
      </c>
      <c r="J605" t="s">
        <v>44</v>
      </c>
      <c r="K605" t="s">
        <v>45</v>
      </c>
      <c r="L605" t="s">
        <v>45</v>
      </c>
      <c r="M605" t="s">
        <v>559</v>
      </c>
      <c r="N605" s="24">
        <v>2014</v>
      </c>
      <c r="Q605" t="s">
        <v>7123</v>
      </c>
      <c r="R605" s="7">
        <v>18.039337</v>
      </c>
      <c r="S605" s="7">
        <v>-94.597206999999997</v>
      </c>
      <c r="T605" t="s">
        <v>46</v>
      </c>
      <c r="U605" t="s">
        <v>7124</v>
      </c>
      <c r="X605" t="s">
        <v>7053</v>
      </c>
      <c r="Y605" t="s">
        <v>3012</v>
      </c>
      <c r="Z605" t="s">
        <v>3013</v>
      </c>
      <c r="AC605" t="s">
        <v>7125</v>
      </c>
      <c r="AG605" t="s">
        <v>7126</v>
      </c>
      <c r="AH605" s="27" t="s">
        <v>7127</v>
      </c>
      <c r="AI605" t="s">
        <v>7128</v>
      </c>
      <c r="AJ605" t="s">
        <v>7129</v>
      </c>
    </row>
    <row r="606" spans="1:36" ht="17.25" hidden="1" customHeight="1" x14ac:dyDescent="0.2">
      <c r="A606" s="4" t="s">
        <v>7130</v>
      </c>
      <c r="B606" t="s">
        <v>6893</v>
      </c>
      <c r="C606" t="s">
        <v>7131</v>
      </c>
      <c r="D606" t="s">
        <v>7132</v>
      </c>
      <c r="E606" t="s">
        <v>3804</v>
      </c>
      <c r="F606" t="s">
        <v>86</v>
      </c>
      <c r="G606" s="5">
        <v>247.56</v>
      </c>
      <c r="H606" t="s">
        <v>42</v>
      </c>
      <c r="I606" t="s">
        <v>528</v>
      </c>
      <c r="J606" t="s">
        <v>45</v>
      </c>
      <c r="K606" t="s">
        <v>45</v>
      </c>
      <c r="L606" t="s">
        <v>45</v>
      </c>
      <c r="M606" t="s">
        <v>559</v>
      </c>
      <c r="N606" s="24">
        <v>2022</v>
      </c>
      <c r="Q606" t="s">
        <v>6915</v>
      </c>
      <c r="R606" s="7">
        <v>32.56682</v>
      </c>
      <c r="S606" s="7">
        <v>-115.289874</v>
      </c>
      <c r="T606" t="s">
        <v>46</v>
      </c>
      <c r="U606" t="s">
        <v>7062</v>
      </c>
      <c r="X606" t="s">
        <v>6989</v>
      </c>
      <c r="Y606" t="s">
        <v>3012</v>
      </c>
      <c r="Z606" t="s">
        <v>3013</v>
      </c>
      <c r="AG606" t="s">
        <v>45</v>
      </c>
      <c r="AH606" s="27" t="s">
        <v>45</v>
      </c>
      <c r="AI606" t="s">
        <v>7133</v>
      </c>
      <c r="AJ606" t="s">
        <v>7134</v>
      </c>
    </row>
    <row r="607" spans="1:36" ht="17.25" hidden="1" customHeight="1" x14ac:dyDescent="0.2">
      <c r="A607" s="4" t="s">
        <v>7130</v>
      </c>
      <c r="B607" t="s">
        <v>6893</v>
      </c>
      <c r="C607" t="s">
        <v>7131</v>
      </c>
      <c r="D607" t="s">
        <v>7132</v>
      </c>
      <c r="E607" t="s">
        <v>3813</v>
      </c>
      <c r="F607" t="s">
        <v>86</v>
      </c>
      <c r="G607" s="5">
        <v>82.52</v>
      </c>
      <c r="H607" t="s">
        <v>42</v>
      </c>
      <c r="I607" t="s">
        <v>528</v>
      </c>
      <c r="J607" t="s">
        <v>45</v>
      </c>
      <c r="K607" t="s">
        <v>45</v>
      </c>
      <c r="L607" t="s">
        <v>45</v>
      </c>
      <c r="M607" t="s">
        <v>559</v>
      </c>
      <c r="N607" s="24">
        <v>2022</v>
      </c>
      <c r="Q607" t="s">
        <v>6915</v>
      </c>
      <c r="R607" s="7">
        <v>32.56682</v>
      </c>
      <c r="S607" s="7">
        <v>-115.289874</v>
      </c>
      <c r="T607" t="s">
        <v>46</v>
      </c>
      <c r="U607" t="s">
        <v>7062</v>
      </c>
      <c r="X607" t="s">
        <v>6989</v>
      </c>
      <c r="Y607" t="s">
        <v>3012</v>
      </c>
      <c r="Z607" t="s">
        <v>3013</v>
      </c>
      <c r="AG607" t="s">
        <v>45</v>
      </c>
      <c r="AH607" s="27" t="s">
        <v>45</v>
      </c>
      <c r="AI607" t="s">
        <v>7133</v>
      </c>
      <c r="AJ607" t="s">
        <v>7135</v>
      </c>
    </row>
    <row r="608" spans="1:36" ht="17.25" hidden="1" customHeight="1" x14ac:dyDescent="0.2">
      <c r="A608" s="4" t="s">
        <v>7172</v>
      </c>
      <c r="B608" t="s">
        <v>6893</v>
      </c>
      <c r="C608" t="s">
        <v>7173</v>
      </c>
      <c r="D608" t="s">
        <v>7174</v>
      </c>
      <c r="E608" t="s">
        <v>40</v>
      </c>
      <c r="F608" t="s">
        <v>86</v>
      </c>
      <c r="G608" s="5">
        <v>656</v>
      </c>
      <c r="H608" t="s">
        <v>42</v>
      </c>
      <c r="I608" t="s">
        <v>43</v>
      </c>
      <c r="J608" t="s">
        <v>45</v>
      </c>
      <c r="K608" t="s">
        <v>45</v>
      </c>
      <c r="L608" t="s">
        <v>45</v>
      </c>
      <c r="M608" t="s">
        <v>559</v>
      </c>
      <c r="N608" s="24">
        <v>2021</v>
      </c>
      <c r="Q608" t="s">
        <v>6915</v>
      </c>
      <c r="R608" s="7">
        <v>18.801333</v>
      </c>
      <c r="S608" s="7">
        <v>-98.878167000000005</v>
      </c>
      <c r="T608" t="s">
        <v>46</v>
      </c>
      <c r="U608" t="s">
        <v>7175</v>
      </c>
      <c r="X608" t="s">
        <v>7176</v>
      </c>
      <c r="Y608" t="s">
        <v>3012</v>
      </c>
      <c r="Z608" t="s">
        <v>3013</v>
      </c>
      <c r="AG608" t="s">
        <v>7177</v>
      </c>
      <c r="AH608" s="8" t="s">
        <v>7178</v>
      </c>
      <c r="AI608" t="s">
        <v>7179</v>
      </c>
      <c r="AJ608" t="s">
        <v>7180</v>
      </c>
    </row>
    <row r="609" spans="1:36" ht="17.25" hidden="1" customHeight="1" x14ac:dyDescent="0.2">
      <c r="A609" s="4" t="s">
        <v>7197</v>
      </c>
      <c r="B609" t="s">
        <v>6893</v>
      </c>
      <c r="C609" t="s">
        <v>7198</v>
      </c>
      <c r="D609" t="s">
        <v>7199</v>
      </c>
      <c r="E609" t="s">
        <v>40</v>
      </c>
      <c r="F609" t="s">
        <v>86</v>
      </c>
      <c r="G609" s="5">
        <v>350</v>
      </c>
      <c r="H609" t="s">
        <v>42</v>
      </c>
      <c r="I609" t="s">
        <v>43</v>
      </c>
      <c r="J609" t="s">
        <v>44</v>
      </c>
      <c r="K609" t="s">
        <v>45</v>
      </c>
      <c r="L609" t="s">
        <v>45</v>
      </c>
      <c r="M609" t="s">
        <v>559</v>
      </c>
      <c r="N609" s="6">
        <v>2019</v>
      </c>
      <c r="Q609" t="s">
        <v>7200</v>
      </c>
      <c r="R609" s="7">
        <v>22.375297</v>
      </c>
      <c r="S609" s="7">
        <v>-97.890932000000006</v>
      </c>
      <c r="T609" t="s">
        <v>46</v>
      </c>
      <c r="U609" t="s">
        <v>6944</v>
      </c>
      <c r="X609" t="s">
        <v>6945</v>
      </c>
      <c r="Y609" t="s">
        <v>3012</v>
      </c>
      <c r="Z609" t="s">
        <v>3013</v>
      </c>
      <c r="AG609" t="s">
        <v>7201</v>
      </c>
      <c r="AH609" s="27" t="s">
        <v>7202</v>
      </c>
      <c r="AI609" t="s">
        <v>7203</v>
      </c>
      <c r="AJ609" t="s">
        <v>7204</v>
      </c>
    </row>
    <row r="610" spans="1:36" ht="17.25" hidden="1" customHeight="1" x14ac:dyDescent="0.2">
      <c r="A610" s="4" t="s">
        <v>7206</v>
      </c>
      <c r="B610" t="s">
        <v>6893</v>
      </c>
      <c r="C610" t="s">
        <v>7207</v>
      </c>
      <c r="D610" t="s">
        <v>7208</v>
      </c>
      <c r="E610" t="s">
        <v>40</v>
      </c>
      <c r="F610" t="s">
        <v>86</v>
      </c>
      <c r="G610" s="5">
        <v>393</v>
      </c>
      <c r="H610" t="s">
        <v>42</v>
      </c>
      <c r="I610" t="s">
        <v>43</v>
      </c>
      <c r="J610" t="s">
        <v>44</v>
      </c>
      <c r="K610" t="s">
        <v>45</v>
      </c>
      <c r="L610" t="s">
        <v>45</v>
      </c>
      <c r="M610" t="s">
        <v>559</v>
      </c>
      <c r="N610" s="24">
        <v>2017</v>
      </c>
      <c r="Q610" t="s">
        <v>6915</v>
      </c>
      <c r="R610" s="7">
        <v>20.578846200000001</v>
      </c>
      <c r="S610" s="7">
        <v>-101.16444439999999</v>
      </c>
      <c r="T610" t="s">
        <v>46</v>
      </c>
      <c r="U610" t="s">
        <v>7209</v>
      </c>
      <c r="X610" t="s">
        <v>7043</v>
      </c>
      <c r="Y610" t="s">
        <v>3012</v>
      </c>
      <c r="Z610" t="s">
        <v>3013</v>
      </c>
      <c r="AG610" t="s">
        <v>7210</v>
      </c>
      <c r="AH610" s="8" t="s">
        <v>7211</v>
      </c>
      <c r="AI610" t="s">
        <v>7212</v>
      </c>
      <c r="AJ610" t="s">
        <v>7213</v>
      </c>
    </row>
    <row r="611" spans="1:36" ht="17.25" hidden="1" customHeight="1" x14ac:dyDescent="0.2">
      <c r="A611" s="4" t="s">
        <v>7221</v>
      </c>
      <c r="B611" t="s">
        <v>6893</v>
      </c>
      <c r="C611" t="s">
        <v>7222</v>
      </c>
      <c r="D611" t="s">
        <v>7223</v>
      </c>
      <c r="E611" t="s">
        <v>40</v>
      </c>
      <c r="F611" t="s">
        <v>86</v>
      </c>
      <c r="G611" s="5">
        <v>341</v>
      </c>
      <c r="H611" t="s">
        <v>139</v>
      </c>
      <c r="I611" t="s">
        <v>43</v>
      </c>
      <c r="J611" t="s">
        <v>44</v>
      </c>
      <c r="K611" t="s">
        <v>45</v>
      </c>
      <c r="L611" t="s">
        <v>45</v>
      </c>
      <c r="M611" t="s">
        <v>559</v>
      </c>
      <c r="N611" s="24">
        <v>2024</v>
      </c>
      <c r="Q611" t="s">
        <v>7146</v>
      </c>
      <c r="R611" s="7">
        <v>18.418662999999999</v>
      </c>
      <c r="S611" s="7">
        <v>-93.203974000000002</v>
      </c>
      <c r="T611" t="s">
        <v>504</v>
      </c>
      <c r="U611" t="s">
        <v>7224</v>
      </c>
      <c r="X611" t="s">
        <v>6898</v>
      </c>
      <c r="Y611" t="s">
        <v>3012</v>
      </c>
      <c r="Z611" t="s">
        <v>3013</v>
      </c>
      <c r="AD611" t="s">
        <v>880</v>
      </c>
      <c r="AE611" t="s">
        <v>881</v>
      </c>
      <c r="AG611" t="s">
        <v>45</v>
      </c>
      <c r="AH611" s="8" t="s">
        <v>45</v>
      </c>
      <c r="AI611" t="s">
        <v>7225</v>
      </c>
      <c r="AJ611" t="s">
        <v>7226</v>
      </c>
    </row>
    <row r="612" spans="1:36" ht="17.25" hidden="1" customHeight="1" x14ac:dyDescent="0.2">
      <c r="A612" s="4" t="s">
        <v>7227</v>
      </c>
      <c r="B612" t="s">
        <v>6893</v>
      </c>
      <c r="C612" t="s">
        <v>7228</v>
      </c>
      <c r="D612" t="s">
        <v>7229</v>
      </c>
      <c r="E612" t="s">
        <v>40</v>
      </c>
      <c r="F612" t="s">
        <v>86</v>
      </c>
      <c r="G612" s="5">
        <v>812</v>
      </c>
      <c r="H612" t="s">
        <v>558</v>
      </c>
      <c r="I612" t="s">
        <v>43</v>
      </c>
      <c r="J612" t="s">
        <v>44</v>
      </c>
      <c r="K612" t="s">
        <v>45</v>
      </c>
      <c r="L612" t="s">
        <v>45</v>
      </c>
      <c r="M612" t="s">
        <v>559</v>
      </c>
      <c r="N612" s="6">
        <v>2025</v>
      </c>
      <c r="Q612" t="s">
        <v>6915</v>
      </c>
      <c r="R612" s="7">
        <v>16.215340000000001</v>
      </c>
      <c r="S612" s="7">
        <v>-95.179159999999996</v>
      </c>
      <c r="T612" t="s">
        <v>504</v>
      </c>
      <c r="U612" t="s">
        <v>7230</v>
      </c>
      <c r="X612" t="s">
        <v>7231</v>
      </c>
      <c r="Y612" t="s">
        <v>3012</v>
      </c>
      <c r="Z612" t="s">
        <v>3013</v>
      </c>
      <c r="AD612" t="s">
        <v>880</v>
      </c>
      <c r="AE612" t="s">
        <v>881</v>
      </c>
      <c r="AG612" t="s">
        <v>7232</v>
      </c>
      <c r="AH612" s="6">
        <v>1299040</v>
      </c>
      <c r="AI612" t="s">
        <v>7233</v>
      </c>
      <c r="AJ612" t="s">
        <v>7234</v>
      </c>
    </row>
    <row r="613" spans="1:36" ht="17.25" hidden="1" customHeight="1" x14ac:dyDescent="0.2">
      <c r="A613" s="4" t="s">
        <v>7278</v>
      </c>
      <c r="B613" t="s">
        <v>6893</v>
      </c>
      <c r="C613" t="s">
        <v>7279</v>
      </c>
      <c r="D613" t="s">
        <v>7280</v>
      </c>
      <c r="E613" t="s">
        <v>3804</v>
      </c>
      <c r="F613" t="s">
        <v>86</v>
      </c>
      <c r="G613" s="5">
        <v>57</v>
      </c>
      <c r="H613" t="s">
        <v>42</v>
      </c>
      <c r="I613" t="s">
        <v>65</v>
      </c>
      <c r="J613" t="s">
        <v>44</v>
      </c>
      <c r="K613" t="s">
        <v>45</v>
      </c>
      <c r="L613" t="s">
        <v>45</v>
      </c>
      <c r="M613" t="s">
        <v>559</v>
      </c>
      <c r="N613" s="6">
        <v>2014</v>
      </c>
      <c r="Q613" t="s">
        <v>7281</v>
      </c>
      <c r="R613" s="7">
        <v>18.105471999999999</v>
      </c>
      <c r="S613" s="7">
        <v>-94.392037000000002</v>
      </c>
      <c r="T613" t="s">
        <v>46</v>
      </c>
      <c r="U613" t="s">
        <v>7254</v>
      </c>
      <c r="X613" t="s">
        <v>7053</v>
      </c>
      <c r="Y613" t="s">
        <v>3012</v>
      </c>
      <c r="Z613" t="s">
        <v>3013</v>
      </c>
      <c r="AC613" t="s">
        <v>7282</v>
      </c>
      <c r="AG613" t="s">
        <v>7283</v>
      </c>
      <c r="AH613" s="27">
        <v>1250516</v>
      </c>
      <c r="AI613" t="s">
        <v>7284</v>
      </c>
      <c r="AJ613" t="s">
        <v>7285</v>
      </c>
    </row>
    <row r="614" spans="1:36" ht="17.25" hidden="1" customHeight="1" x14ac:dyDescent="0.2">
      <c r="A614" s="4" t="s">
        <v>7278</v>
      </c>
      <c r="B614" t="s">
        <v>6893</v>
      </c>
      <c r="C614" t="s">
        <v>7279</v>
      </c>
      <c r="D614" t="s">
        <v>7280</v>
      </c>
      <c r="E614" t="s">
        <v>3813</v>
      </c>
      <c r="F614" t="s">
        <v>86</v>
      </c>
      <c r="G614" s="5">
        <v>57</v>
      </c>
      <c r="H614" t="s">
        <v>42</v>
      </c>
      <c r="I614" t="s">
        <v>65</v>
      </c>
      <c r="J614" t="s">
        <v>44</v>
      </c>
      <c r="K614" t="s">
        <v>45</v>
      </c>
      <c r="L614" t="s">
        <v>45</v>
      </c>
      <c r="M614" t="s">
        <v>559</v>
      </c>
      <c r="N614" s="6">
        <v>2016</v>
      </c>
      <c r="Q614" t="s">
        <v>7281</v>
      </c>
      <c r="R614" s="7">
        <v>18.105471999999999</v>
      </c>
      <c r="S614" s="7">
        <v>-94.392037000000002</v>
      </c>
      <c r="T614" t="s">
        <v>46</v>
      </c>
      <c r="U614" t="s">
        <v>7254</v>
      </c>
      <c r="X614" t="s">
        <v>7053</v>
      </c>
      <c r="Y614" t="s">
        <v>3012</v>
      </c>
      <c r="Z614" t="s">
        <v>3013</v>
      </c>
      <c r="AC614" t="s">
        <v>7282</v>
      </c>
      <c r="AG614" t="s">
        <v>7283</v>
      </c>
      <c r="AH614" s="27">
        <v>1272304</v>
      </c>
      <c r="AI614" t="s">
        <v>7284</v>
      </c>
      <c r="AJ614" t="s">
        <v>7286</v>
      </c>
    </row>
    <row r="615" spans="1:36" ht="17.25" hidden="1" customHeight="1" x14ac:dyDescent="0.2">
      <c r="A615" s="4" t="s">
        <v>7287</v>
      </c>
      <c r="B615" t="s">
        <v>6893</v>
      </c>
      <c r="C615" t="s">
        <v>7288</v>
      </c>
      <c r="D615" t="s">
        <v>7289</v>
      </c>
      <c r="E615" t="s">
        <v>40</v>
      </c>
      <c r="F615" t="s">
        <v>86</v>
      </c>
      <c r="G615" s="5">
        <v>200</v>
      </c>
      <c r="H615" t="s">
        <v>42</v>
      </c>
      <c r="I615" t="s">
        <v>65</v>
      </c>
      <c r="J615" t="s">
        <v>45</v>
      </c>
      <c r="K615" t="s">
        <v>45</v>
      </c>
      <c r="L615" t="s">
        <v>45</v>
      </c>
      <c r="M615" t="s">
        <v>559</v>
      </c>
      <c r="N615" s="6">
        <v>2015</v>
      </c>
      <c r="Q615" t="s">
        <v>7290</v>
      </c>
      <c r="R615" s="7">
        <v>25.598554499999999</v>
      </c>
      <c r="S615" s="7">
        <v>-100.9305677</v>
      </c>
      <c r="T615" t="s">
        <v>46</v>
      </c>
      <c r="U615" t="s">
        <v>7291</v>
      </c>
      <c r="X615" t="s">
        <v>7292</v>
      </c>
      <c r="Y615" t="s">
        <v>3012</v>
      </c>
      <c r="Z615" t="s">
        <v>3013</v>
      </c>
      <c r="AC615" t="s">
        <v>7293</v>
      </c>
      <c r="AD615" t="s">
        <v>52</v>
      </c>
      <c r="AE615" t="s">
        <v>92</v>
      </c>
      <c r="AG615" t="s">
        <v>7294</v>
      </c>
      <c r="AH615" s="27" t="s">
        <v>7295</v>
      </c>
      <c r="AI615" t="s">
        <v>7296</v>
      </c>
      <c r="AJ615" t="s">
        <v>7297</v>
      </c>
    </row>
    <row r="616" spans="1:36" ht="17.25" hidden="1" customHeight="1" x14ac:dyDescent="0.2">
      <c r="A616" s="4" t="s">
        <v>7331</v>
      </c>
      <c r="B616" t="s">
        <v>6893</v>
      </c>
      <c r="C616" t="s">
        <v>7332</v>
      </c>
      <c r="D616" t="s">
        <v>7333</v>
      </c>
      <c r="E616" t="s">
        <v>40</v>
      </c>
      <c r="F616" t="s">
        <v>86</v>
      </c>
      <c r="G616" s="5">
        <v>300</v>
      </c>
      <c r="H616" t="s">
        <v>42</v>
      </c>
      <c r="I616" t="s">
        <v>43</v>
      </c>
      <c r="J616" t="s">
        <v>45</v>
      </c>
      <c r="K616" t="s">
        <v>45</v>
      </c>
      <c r="L616" t="s">
        <v>45</v>
      </c>
      <c r="M616" t="s">
        <v>559</v>
      </c>
      <c r="N616" s="6">
        <v>2016</v>
      </c>
      <c r="Q616" t="s">
        <v>7030</v>
      </c>
      <c r="R616" s="7">
        <v>25.717493999999999</v>
      </c>
      <c r="S616" s="7">
        <v>-100.0959</v>
      </c>
      <c r="T616" t="s">
        <v>46</v>
      </c>
      <c r="U616" t="s">
        <v>7318</v>
      </c>
      <c r="V616" t="s">
        <v>7319</v>
      </c>
      <c r="X616" t="s">
        <v>7320</v>
      </c>
      <c r="Y616" t="s">
        <v>3012</v>
      </c>
      <c r="Z616" t="s">
        <v>3013</v>
      </c>
      <c r="AC616" t="s">
        <v>7334</v>
      </c>
      <c r="AG616" t="s">
        <v>7322</v>
      </c>
      <c r="AH616" s="8" t="s">
        <v>7335</v>
      </c>
      <c r="AI616" t="s">
        <v>7336</v>
      </c>
      <c r="AJ616" t="s">
        <v>7337</v>
      </c>
    </row>
    <row r="617" spans="1:36" ht="17.25" hidden="1" customHeight="1" x14ac:dyDescent="0.2">
      <c r="A617" s="4" t="s">
        <v>7338</v>
      </c>
      <c r="B617" t="s">
        <v>6893</v>
      </c>
      <c r="C617" t="s">
        <v>7339</v>
      </c>
      <c r="D617" t="s">
        <v>7340</v>
      </c>
      <c r="E617" t="s">
        <v>40</v>
      </c>
      <c r="F617" t="s">
        <v>86</v>
      </c>
      <c r="G617" s="5">
        <v>850</v>
      </c>
      <c r="H617" t="s">
        <v>42</v>
      </c>
      <c r="I617" t="s">
        <v>43</v>
      </c>
      <c r="J617" t="s">
        <v>45</v>
      </c>
      <c r="K617" t="s">
        <v>45</v>
      </c>
      <c r="L617" t="s">
        <v>45</v>
      </c>
      <c r="M617" t="s">
        <v>559</v>
      </c>
      <c r="N617" s="6">
        <v>2021</v>
      </c>
      <c r="Q617" t="s">
        <v>7341</v>
      </c>
      <c r="R617" s="7">
        <v>19.74635</v>
      </c>
      <c r="S617" s="7">
        <v>-98.674623999999994</v>
      </c>
      <c r="T617" t="s">
        <v>46</v>
      </c>
      <c r="U617" t="s">
        <v>7342</v>
      </c>
      <c r="X617" t="s">
        <v>7343</v>
      </c>
      <c r="Y617" t="s">
        <v>3012</v>
      </c>
      <c r="Z617" t="s">
        <v>3013</v>
      </c>
      <c r="AG617" t="s">
        <v>7344</v>
      </c>
      <c r="AH617" s="8" t="s">
        <v>7345</v>
      </c>
      <c r="AI617" t="s">
        <v>7346</v>
      </c>
      <c r="AJ617" t="s">
        <v>7347</v>
      </c>
    </row>
    <row r="618" spans="1:36" ht="17.25" hidden="1" customHeight="1" x14ac:dyDescent="0.2">
      <c r="A618" s="4" t="s">
        <v>7348</v>
      </c>
      <c r="B618" t="s">
        <v>6893</v>
      </c>
      <c r="C618" t="s">
        <v>7349</v>
      </c>
      <c r="D618" t="s">
        <v>7350</v>
      </c>
      <c r="E618" t="s">
        <v>40</v>
      </c>
      <c r="F618" t="s">
        <v>86</v>
      </c>
      <c r="G618" s="5">
        <v>866</v>
      </c>
      <c r="H618" t="s">
        <v>42</v>
      </c>
      <c r="I618" t="s">
        <v>43</v>
      </c>
      <c r="J618" t="s">
        <v>45</v>
      </c>
      <c r="K618" t="s">
        <v>45</v>
      </c>
      <c r="L618" t="s">
        <v>45</v>
      </c>
      <c r="M618" t="s">
        <v>559</v>
      </c>
      <c r="N618" s="6">
        <v>2019</v>
      </c>
      <c r="Q618" t="s">
        <v>7030</v>
      </c>
      <c r="R618" s="7">
        <v>25.869982</v>
      </c>
      <c r="S618" s="7">
        <v>-100.358834</v>
      </c>
      <c r="T618" t="s">
        <v>504</v>
      </c>
      <c r="U618" t="s">
        <v>7351</v>
      </c>
      <c r="X618" t="s">
        <v>7320</v>
      </c>
      <c r="Y618" t="s">
        <v>3012</v>
      </c>
      <c r="Z618" t="s">
        <v>3013</v>
      </c>
      <c r="AC618" t="s">
        <v>7351</v>
      </c>
      <c r="AG618" t="s">
        <v>7352</v>
      </c>
      <c r="AH618" s="8" t="s">
        <v>7353</v>
      </c>
      <c r="AI618" t="s">
        <v>7354</v>
      </c>
      <c r="AJ618" t="s">
        <v>7355</v>
      </c>
    </row>
    <row r="619" spans="1:36" ht="17.25" hidden="1" customHeight="1" x14ac:dyDescent="0.2">
      <c r="A619" s="4" t="s">
        <v>7364</v>
      </c>
      <c r="B619" t="s">
        <v>6893</v>
      </c>
      <c r="C619" t="s">
        <v>7365</v>
      </c>
      <c r="D619" t="s">
        <v>7366</v>
      </c>
      <c r="E619" t="s">
        <v>40</v>
      </c>
      <c r="F619" t="s">
        <v>86</v>
      </c>
      <c r="G619" s="5">
        <v>256</v>
      </c>
      <c r="H619" t="s">
        <v>139</v>
      </c>
      <c r="I619" t="s">
        <v>43</v>
      </c>
      <c r="J619" t="s">
        <v>45</v>
      </c>
      <c r="K619" t="s">
        <v>45</v>
      </c>
      <c r="L619" t="s">
        <v>45</v>
      </c>
      <c r="M619" t="s">
        <v>559</v>
      </c>
      <c r="N619" s="6">
        <v>2024</v>
      </c>
      <c r="Q619" t="s">
        <v>6915</v>
      </c>
      <c r="R619" s="7">
        <v>20.4575447</v>
      </c>
      <c r="S619" s="7">
        <v>-100.1206083</v>
      </c>
      <c r="T619" t="s">
        <v>504</v>
      </c>
      <c r="U619" t="s">
        <v>7367</v>
      </c>
      <c r="X619" t="s">
        <v>7032</v>
      </c>
      <c r="Y619" t="s">
        <v>3012</v>
      </c>
      <c r="Z619" t="s">
        <v>3013</v>
      </c>
      <c r="AG619" t="s">
        <v>45</v>
      </c>
      <c r="AH619" s="27" t="s">
        <v>45</v>
      </c>
      <c r="AI619" t="s">
        <v>7368</v>
      </c>
      <c r="AJ619" t="s">
        <v>7369</v>
      </c>
    </row>
    <row r="620" spans="1:36" ht="17.25" hidden="1" customHeight="1" x14ac:dyDescent="0.2">
      <c r="A620" s="4" t="s">
        <v>7370</v>
      </c>
      <c r="B620" t="s">
        <v>6893</v>
      </c>
      <c r="C620" t="s">
        <v>7371</v>
      </c>
      <c r="D620" t="s">
        <v>7372</v>
      </c>
      <c r="E620" t="s">
        <v>7378</v>
      </c>
      <c r="F620" t="s">
        <v>86</v>
      </c>
      <c r="G620" s="5">
        <v>205</v>
      </c>
      <c r="H620" t="s">
        <v>42</v>
      </c>
      <c r="I620" t="s">
        <v>43</v>
      </c>
      <c r="J620" t="s">
        <v>45</v>
      </c>
      <c r="K620" t="s">
        <v>45</v>
      </c>
      <c r="L620" t="s">
        <v>45</v>
      </c>
      <c r="M620" t="s">
        <v>559</v>
      </c>
      <c r="N620" s="6">
        <v>2014</v>
      </c>
      <c r="Q620" t="s">
        <v>6915</v>
      </c>
      <c r="R620" s="7">
        <v>20.4575447</v>
      </c>
      <c r="S620" s="7">
        <v>-100.1206083</v>
      </c>
      <c r="T620" t="s">
        <v>46</v>
      </c>
      <c r="U620" t="s">
        <v>7367</v>
      </c>
      <c r="X620" t="s">
        <v>7032</v>
      </c>
      <c r="Y620" t="s">
        <v>3012</v>
      </c>
      <c r="Z620" t="s">
        <v>3013</v>
      </c>
      <c r="AG620" t="s">
        <v>7374</v>
      </c>
      <c r="AH620" s="27" t="s">
        <v>7379</v>
      </c>
      <c r="AI620" t="s">
        <v>7376</v>
      </c>
      <c r="AJ620" t="s">
        <v>7380</v>
      </c>
    </row>
    <row r="621" spans="1:36" ht="17.25" hidden="1" customHeight="1" x14ac:dyDescent="0.2">
      <c r="A621" s="4" t="s">
        <v>7381</v>
      </c>
      <c r="B621" t="s">
        <v>6893</v>
      </c>
      <c r="C621" t="s">
        <v>7382</v>
      </c>
      <c r="D621" t="s">
        <v>7383</v>
      </c>
      <c r="E621" t="s">
        <v>58</v>
      </c>
      <c r="F621" t="s">
        <v>86</v>
      </c>
      <c r="G621" s="5">
        <v>300</v>
      </c>
      <c r="H621" t="s">
        <v>42</v>
      </c>
      <c r="I621" t="s">
        <v>240</v>
      </c>
      <c r="J621" t="s">
        <v>45</v>
      </c>
      <c r="K621" t="s">
        <v>45</v>
      </c>
      <c r="L621" t="s">
        <v>45</v>
      </c>
      <c r="M621" t="s">
        <v>559</v>
      </c>
      <c r="N621" s="6">
        <v>2016</v>
      </c>
      <c r="Q621" t="s">
        <v>6915</v>
      </c>
      <c r="R621" s="7">
        <v>25.982074699999998</v>
      </c>
      <c r="S621" s="7">
        <v>-98.062722800000003</v>
      </c>
      <c r="T621" t="s">
        <v>46</v>
      </c>
      <c r="U621" t="s">
        <v>7384</v>
      </c>
      <c r="X621" t="s">
        <v>6945</v>
      </c>
      <c r="Y621" t="s">
        <v>3012</v>
      </c>
      <c r="Z621" t="s">
        <v>3013</v>
      </c>
      <c r="AC621" t="s">
        <v>7384</v>
      </c>
      <c r="AG621" t="s">
        <v>7385</v>
      </c>
      <c r="AH621" s="6">
        <v>1140871</v>
      </c>
      <c r="AI621" t="s">
        <v>7386</v>
      </c>
      <c r="AJ621" t="s">
        <v>7387</v>
      </c>
    </row>
    <row r="622" spans="1:36" ht="17.25" hidden="1" customHeight="1" x14ac:dyDescent="0.2">
      <c r="A622" s="4" t="s">
        <v>7390</v>
      </c>
      <c r="B622" t="s">
        <v>6893</v>
      </c>
      <c r="C622" t="s">
        <v>7391</v>
      </c>
      <c r="D622" t="s">
        <v>7392</v>
      </c>
      <c r="E622" t="s">
        <v>3804</v>
      </c>
      <c r="F622" t="s">
        <v>86</v>
      </c>
      <c r="G622" s="5">
        <v>770</v>
      </c>
      <c r="H622" t="s">
        <v>42</v>
      </c>
      <c r="I622" t="s">
        <v>43</v>
      </c>
      <c r="J622" t="s">
        <v>45</v>
      </c>
      <c r="K622" t="s">
        <v>45</v>
      </c>
      <c r="L622" t="s">
        <v>45</v>
      </c>
      <c r="M622" t="s">
        <v>559</v>
      </c>
      <c r="N622" s="6">
        <v>2017</v>
      </c>
      <c r="Q622" t="s">
        <v>6915</v>
      </c>
      <c r="R622" s="7">
        <v>27.925941999999999</v>
      </c>
      <c r="S622" s="7">
        <v>-110.78028399999999</v>
      </c>
      <c r="T622" t="s">
        <v>46</v>
      </c>
      <c r="U622" t="s">
        <v>7393</v>
      </c>
      <c r="X622" t="s">
        <v>6929</v>
      </c>
      <c r="Y622" t="s">
        <v>3012</v>
      </c>
      <c r="Z622" t="s">
        <v>3013</v>
      </c>
      <c r="AC622" t="s">
        <v>7394</v>
      </c>
      <c r="AG622" t="s">
        <v>7395</v>
      </c>
      <c r="AH622" s="27" t="s">
        <v>7396</v>
      </c>
      <c r="AI622" t="s">
        <v>7397</v>
      </c>
      <c r="AJ622" t="s">
        <v>7398</v>
      </c>
    </row>
    <row r="623" spans="1:36" ht="17.25" hidden="1" customHeight="1" x14ac:dyDescent="0.2">
      <c r="A623" s="4" t="s">
        <v>7399</v>
      </c>
      <c r="B623" t="s">
        <v>6893</v>
      </c>
      <c r="C623" t="s">
        <v>7400</v>
      </c>
      <c r="D623" t="s">
        <v>7401</v>
      </c>
      <c r="E623" t="s">
        <v>3813</v>
      </c>
      <c r="F623" t="s">
        <v>86</v>
      </c>
      <c r="G623" s="5">
        <v>791</v>
      </c>
      <c r="H623" t="s">
        <v>42</v>
      </c>
      <c r="I623" t="s">
        <v>43</v>
      </c>
      <c r="J623" t="s">
        <v>45</v>
      </c>
      <c r="K623" t="s">
        <v>45</v>
      </c>
      <c r="L623" t="s">
        <v>45</v>
      </c>
      <c r="M623" t="s">
        <v>559</v>
      </c>
      <c r="N623" s="6">
        <v>2018</v>
      </c>
      <c r="Q623" t="s">
        <v>6915</v>
      </c>
      <c r="R623" s="7">
        <v>27.926283999999999</v>
      </c>
      <c r="S623" s="7">
        <v>-110.78328399999999</v>
      </c>
      <c r="T623" t="s">
        <v>46</v>
      </c>
      <c r="U623" t="s">
        <v>7393</v>
      </c>
      <c r="X623" t="s">
        <v>6929</v>
      </c>
      <c r="Y623" t="s">
        <v>3012</v>
      </c>
      <c r="Z623" t="s">
        <v>3013</v>
      </c>
      <c r="AC623" t="s">
        <v>7402</v>
      </c>
      <c r="AG623" t="s">
        <v>7395</v>
      </c>
      <c r="AH623" s="27" t="s">
        <v>7403</v>
      </c>
      <c r="AI623" t="s">
        <v>7404</v>
      </c>
      <c r="AJ623" t="s">
        <v>7405</v>
      </c>
    </row>
    <row r="624" spans="1:36" ht="17.25" hidden="1" customHeight="1" x14ac:dyDescent="0.2">
      <c r="A624" s="4" t="s">
        <v>7412</v>
      </c>
      <c r="B624" t="s">
        <v>6893</v>
      </c>
      <c r="C624" t="s">
        <v>7413</v>
      </c>
      <c r="D624" t="s">
        <v>7414</v>
      </c>
      <c r="E624" t="s">
        <v>40</v>
      </c>
      <c r="F624" t="s">
        <v>86</v>
      </c>
      <c r="G624" s="5">
        <v>140</v>
      </c>
      <c r="H624" t="s">
        <v>42</v>
      </c>
      <c r="I624" t="s">
        <v>43</v>
      </c>
      <c r="J624" t="s">
        <v>44</v>
      </c>
      <c r="K624" t="s">
        <v>45</v>
      </c>
      <c r="L624" t="s">
        <v>45</v>
      </c>
      <c r="M624" t="s">
        <v>559</v>
      </c>
      <c r="N624" s="6">
        <v>2017</v>
      </c>
      <c r="Q624" t="s">
        <v>7415</v>
      </c>
      <c r="R624" s="7">
        <v>18.081407599999999</v>
      </c>
      <c r="S624" s="7">
        <v>-94.381065800000002</v>
      </c>
      <c r="T624" t="s">
        <v>46</v>
      </c>
      <c r="U624" t="s">
        <v>7416</v>
      </c>
      <c r="X624" t="s">
        <v>7053</v>
      </c>
      <c r="Y624" t="s">
        <v>3012</v>
      </c>
      <c r="Z624" t="s">
        <v>3013</v>
      </c>
      <c r="AC624" t="s">
        <v>7417</v>
      </c>
      <c r="AG624" t="s">
        <v>7418</v>
      </c>
      <c r="AH624" s="27" t="s">
        <v>7419</v>
      </c>
      <c r="AI624" t="s">
        <v>7420</v>
      </c>
      <c r="AJ624" t="s">
        <v>7421</v>
      </c>
    </row>
    <row r="625" spans="1:36" ht="17.25" hidden="1" customHeight="1" x14ac:dyDescent="0.2">
      <c r="A625" s="4" t="s">
        <v>7529</v>
      </c>
      <c r="B625" t="s">
        <v>6893</v>
      </c>
      <c r="C625" t="s">
        <v>7530</v>
      </c>
      <c r="D625" t="s">
        <v>7531</v>
      </c>
      <c r="E625" t="s">
        <v>40</v>
      </c>
      <c r="F625" t="s">
        <v>64</v>
      </c>
      <c r="G625" s="5">
        <v>160</v>
      </c>
      <c r="H625" t="s">
        <v>42</v>
      </c>
      <c r="I625" t="s">
        <v>240</v>
      </c>
      <c r="J625" t="s">
        <v>45</v>
      </c>
      <c r="K625" t="s">
        <v>45</v>
      </c>
      <c r="L625" t="s">
        <v>45</v>
      </c>
      <c r="M625" t="s">
        <v>559</v>
      </c>
      <c r="N625" s="6">
        <v>2018</v>
      </c>
      <c r="Q625" t="s">
        <v>6915</v>
      </c>
      <c r="R625" s="7">
        <v>25.607934</v>
      </c>
      <c r="S625" s="7">
        <v>-109.051507</v>
      </c>
      <c r="T625" t="s">
        <v>46</v>
      </c>
      <c r="U625" t="s">
        <v>7532</v>
      </c>
      <c r="X625" t="s">
        <v>7523</v>
      </c>
      <c r="Y625" t="s">
        <v>3012</v>
      </c>
      <c r="Z625" t="s">
        <v>3013</v>
      </c>
      <c r="AC625" t="s">
        <v>7533</v>
      </c>
      <c r="AG625" t="s">
        <v>7534</v>
      </c>
      <c r="AH625" s="6">
        <v>1153360</v>
      </c>
      <c r="AI625" t="s">
        <v>7535</v>
      </c>
      <c r="AJ625" t="s">
        <v>7536</v>
      </c>
    </row>
    <row r="626" spans="1:36" ht="17.25" hidden="1" customHeight="1" x14ac:dyDescent="0.2">
      <c r="A626" s="4" t="s">
        <v>7529</v>
      </c>
      <c r="B626" t="s">
        <v>6893</v>
      </c>
      <c r="C626" t="s">
        <v>7530</v>
      </c>
      <c r="D626" t="s">
        <v>7531</v>
      </c>
      <c r="E626" t="s">
        <v>56</v>
      </c>
      <c r="F626" t="s">
        <v>64</v>
      </c>
      <c r="G626" s="5">
        <v>160</v>
      </c>
      <c r="H626" t="s">
        <v>42</v>
      </c>
      <c r="I626" t="s">
        <v>240</v>
      </c>
      <c r="J626" t="s">
        <v>45</v>
      </c>
      <c r="K626" t="s">
        <v>45</v>
      </c>
      <c r="L626" t="s">
        <v>45</v>
      </c>
      <c r="M626" t="s">
        <v>559</v>
      </c>
      <c r="N626" s="6">
        <v>2018</v>
      </c>
      <c r="Q626" t="s">
        <v>6915</v>
      </c>
      <c r="R626" s="7">
        <v>25.607934</v>
      </c>
      <c r="S626" s="7">
        <v>-109.051507</v>
      </c>
      <c r="T626" t="s">
        <v>46</v>
      </c>
      <c r="U626" t="s">
        <v>7532</v>
      </c>
      <c r="X626" t="s">
        <v>7523</v>
      </c>
      <c r="Y626" t="s">
        <v>3012</v>
      </c>
      <c r="Z626" t="s">
        <v>3013</v>
      </c>
      <c r="AC626" t="s">
        <v>7533</v>
      </c>
      <c r="AG626" t="s">
        <v>7534</v>
      </c>
      <c r="AH626" s="6">
        <v>1153361</v>
      </c>
      <c r="AI626" t="s">
        <v>7535</v>
      </c>
      <c r="AJ626" t="s">
        <v>7537</v>
      </c>
    </row>
    <row r="627" spans="1:36" ht="17.25" hidden="1" customHeight="1" x14ac:dyDescent="0.2">
      <c r="A627" s="4" t="s">
        <v>7545</v>
      </c>
      <c r="B627" t="s">
        <v>6893</v>
      </c>
      <c r="C627" t="s">
        <v>7546</v>
      </c>
      <c r="D627" t="s">
        <v>7547</v>
      </c>
      <c r="E627" t="s">
        <v>3804</v>
      </c>
      <c r="F627" t="s">
        <v>86</v>
      </c>
      <c r="G627" s="5">
        <v>250</v>
      </c>
      <c r="H627" t="s">
        <v>42</v>
      </c>
      <c r="I627" t="s">
        <v>43</v>
      </c>
      <c r="J627" t="s">
        <v>45</v>
      </c>
      <c r="K627" t="s">
        <v>45</v>
      </c>
      <c r="L627" t="s">
        <v>45</v>
      </c>
      <c r="M627" t="s">
        <v>559</v>
      </c>
      <c r="N627" s="6">
        <v>2013</v>
      </c>
      <c r="Q627" t="s">
        <v>7548</v>
      </c>
      <c r="R627" s="7">
        <v>30.522328999999999</v>
      </c>
      <c r="S627" s="7">
        <v>-109.62020800000001</v>
      </c>
      <c r="T627" t="s">
        <v>46</v>
      </c>
      <c r="U627" t="s">
        <v>7549</v>
      </c>
      <c r="X627" t="s">
        <v>6929</v>
      </c>
      <c r="Y627" t="s">
        <v>3012</v>
      </c>
      <c r="Z627" t="s">
        <v>3013</v>
      </c>
      <c r="AC627" t="s">
        <v>7550</v>
      </c>
      <c r="AG627" t="s">
        <v>7551</v>
      </c>
      <c r="AH627" s="27">
        <v>1232353</v>
      </c>
      <c r="AI627" t="s">
        <v>7552</v>
      </c>
      <c r="AJ627" t="s">
        <v>7553</v>
      </c>
    </row>
    <row r="628" spans="1:36" ht="17.25" hidden="1" customHeight="1" x14ac:dyDescent="0.2">
      <c r="A628" s="4" t="s">
        <v>7545</v>
      </c>
      <c r="B628" t="s">
        <v>6893</v>
      </c>
      <c r="C628" t="s">
        <v>7546</v>
      </c>
      <c r="D628" t="s">
        <v>7547</v>
      </c>
      <c r="E628" t="s">
        <v>3813</v>
      </c>
      <c r="F628" t="s">
        <v>86</v>
      </c>
      <c r="G628" s="5">
        <v>250</v>
      </c>
      <c r="H628" t="s">
        <v>42</v>
      </c>
      <c r="I628" t="s">
        <v>43</v>
      </c>
      <c r="J628" t="s">
        <v>45</v>
      </c>
      <c r="K628" t="s">
        <v>45</v>
      </c>
      <c r="L628" t="s">
        <v>45</v>
      </c>
      <c r="M628" t="s">
        <v>559</v>
      </c>
      <c r="N628" s="6">
        <v>2014</v>
      </c>
      <c r="Q628" t="s">
        <v>7548</v>
      </c>
      <c r="R628" s="7">
        <v>30.522328999999999</v>
      </c>
      <c r="S628" s="7">
        <v>-109.62020800000001</v>
      </c>
      <c r="T628" t="s">
        <v>46</v>
      </c>
      <c r="U628" t="s">
        <v>7549</v>
      </c>
      <c r="X628" t="s">
        <v>6929</v>
      </c>
      <c r="Y628" t="s">
        <v>3012</v>
      </c>
      <c r="Z628" t="s">
        <v>3013</v>
      </c>
      <c r="AC628" t="s">
        <v>7550</v>
      </c>
      <c r="AG628" t="s">
        <v>7551</v>
      </c>
      <c r="AH628" s="27">
        <v>1239045</v>
      </c>
      <c r="AI628" t="s">
        <v>7552</v>
      </c>
      <c r="AJ628" t="s">
        <v>7554</v>
      </c>
    </row>
    <row r="629" spans="1:36" ht="17.25" hidden="1" customHeight="1" x14ac:dyDescent="0.2">
      <c r="A629" s="4" t="s">
        <v>7574</v>
      </c>
      <c r="B629" t="s">
        <v>6893</v>
      </c>
      <c r="C629" t="s">
        <v>7575</v>
      </c>
      <c r="D629" t="s">
        <v>7576</v>
      </c>
      <c r="E629" t="s">
        <v>40</v>
      </c>
      <c r="F629" t="s">
        <v>86</v>
      </c>
      <c r="G629" s="5">
        <v>302</v>
      </c>
      <c r="H629" t="s">
        <v>42</v>
      </c>
      <c r="I629" t="s">
        <v>65</v>
      </c>
      <c r="J629" t="s">
        <v>45</v>
      </c>
      <c r="K629" t="s">
        <v>45</v>
      </c>
      <c r="L629" t="s">
        <v>45</v>
      </c>
      <c r="M629" t="s">
        <v>559</v>
      </c>
      <c r="N629" s="6">
        <v>2020</v>
      </c>
      <c r="Q629" t="s">
        <v>7577</v>
      </c>
      <c r="R629" s="7">
        <v>25.673690000000001</v>
      </c>
      <c r="S629" s="7">
        <v>-99.459890999999999</v>
      </c>
      <c r="T629" t="s">
        <v>46</v>
      </c>
      <c r="U629" t="s">
        <v>7578</v>
      </c>
      <c r="X629" t="s">
        <v>7320</v>
      </c>
      <c r="Y629" t="s">
        <v>3012</v>
      </c>
      <c r="Z629" t="s">
        <v>3013</v>
      </c>
      <c r="AG629" t="s">
        <v>45</v>
      </c>
      <c r="AH629" s="8" t="s">
        <v>45</v>
      </c>
      <c r="AI629" t="s">
        <v>7579</v>
      </c>
      <c r="AJ629" t="s">
        <v>7580</v>
      </c>
    </row>
    <row r="630" spans="1:36" ht="17.25" hidden="1" customHeight="1" x14ac:dyDescent="0.2">
      <c r="A630" s="4" t="s">
        <v>7574</v>
      </c>
      <c r="B630" t="s">
        <v>6893</v>
      </c>
      <c r="C630" t="s">
        <v>7575</v>
      </c>
      <c r="D630" t="s">
        <v>7576</v>
      </c>
      <c r="E630" t="s">
        <v>56</v>
      </c>
      <c r="F630" t="s">
        <v>86</v>
      </c>
      <c r="G630" s="5">
        <v>302</v>
      </c>
      <c r="H630" t="s">
        <v>42</v>
      </c>
      <c r="I630" t="s">
        <v>65</v>
      </c>
      <c r="J630" t="s">
        <v>45</v>
      </c>
      <c r="K630" t="s">
        <v>45</v>
      </c>
      <c r="L630" t="s">
        <v>45</v>
      </c>
      <c r="M630" t="s">
        <v>559</v>
      </c>
      <c r="N630" s="6">
        <v>2020</v>
      </c>
      <c r="Q630" t="s">
        <v>7577</v>
      </c>
      <c r="R630" s="7">
        <v>25.673690000000001</v>
      </c>
      <c r="S630" s="7">
        <v>-99.459890999999999</v>
      </c>
      <c r="T630" t="s">
        <v>46</v>
      </c>
      <c r="U630" t="s">
        <v>7578</v>
      </c>
      <c r="X630" t="s">
        <v>7320</v>
      </c>
      <c r="Y630" t="s">
        <v>3012</v>
      </c>
      <c r="Z630" t="s">
        <v>3013</v>
      </c>
      <c r="AG630" t="s">
        <v>45</v>
      </c>
      <c r="AH630" s="8" t="s">
        <v>45</v>
      </c>
      <c r="AI630" t="s">
        <v>7579</v>
      </c>
      <c r="AJ630" t="s">
        <v>7581</v>
      </c>
    </row>
    <row r="631" spans="1:36" ht="17.25" hidden="1" customHeight="1" x14ac:dyDescent="0.2">
      <c r="A631" s="4" t="s">
        <v>7582</v>
      </c>
      <c r="B631" t="s">
        <v>6893</v>
      </c>
      <c r="C631" t="s">
        <v>7583</v>
      </c>
      <c r="D631" t="s">
        <v>7584</v>
      </c>
      <c r="E631" t="s">
        <v>3826</v>
      </c>
      <c r="F631" t="s">
        <v>7585</v>
      </c>
      <c r="G631" s="5">
        <v>727</v>
      </c>
      <c r="H631" t="s">
        <v>42</v>
      </c>
      <c r="I631" t="s">
        <v>43</v>
      </c>
      <c r="J631" t="s">
        <v>45</v>
      </c>
      <c r="K631" t="s">
        <v>45</v>
      </c>
      <c r="L631" t="s">
        <v>45</v>
      </c>
      <c r="M631" t="s">
        <v>559</v>
      </c>
      <c r="N631" s="6">
        <v>2013</v>
      </c>
      <c r="Q631" t="s">
        <v>6915</v>
      </c>
      <c r="R631" s="7">
        <v>19.027777799999999</v>
      </c>
      <c r="S631" s="7">
        <v>-104.3191667</v>
      </c>
      <c r="T631" t="s">
        <v>46</v>
      </c>
      <c r="U631" t="s">
        <v>6409</v>
      </c>
      <c r="X631" t="s">
        <v>7586</v>
      </c>
      <c r="Y631" t="s">
        <v>3012</v>
      </c>
      <c r="Z631" t="s">
        <v>3013</v>
      </c>
      <c r="AC631" t="s">
        <v>7587</v>
      </c>
      <c r="AG631" t="s">
        <v>7588</v>
      </c>
      <c r="AH631" s="8" t="s">
        <v>7589</v>
      </c>
      <c r="AI631" t="s">
        <v>7590</v>
      </c>
      <c r="AJ631" t="s">
        <v>7591</v>
      </c>
    </row>
    <row r="632" spans="1:36" ht="17.25" hidden="1" customHeight="1" x14ac:dyDescent="0.2">
      <c r="A632" s="4" t="s">
        <v>7582</v>
      </c>
      <c r="B632" t="s">
        <v>6893</v>
      </c>
      <c r="C632" t="s">
        <v>7583</v>
      </c>
      <c r="D632" t="s">
        <v>7584</v>
      </c>
      <c r="E632" t="s">
        <v>3833</v>
      </c>
      <c r="F632" t="s">
        <v>7585</v>
      </c>
      <c r="G632" s="5">
        <v>727</v>
      </c>
      <c r="H632" t="s">
        <v>42</v>
      </c>
      <c r="I632" t="s">
        <v>43</v>
      </c>
      <c r="J632" t="s">
        <v>45</v>
      </c>
      <c r="K632" t="s">
        <v>45</v>
      </c>
      <c r="L632" t="s">
        <v>45</v>
      </c>
      <c r="M632" t="s">
        <v>559</v>
      </c>
      <c r="N632" s="6">
        <v>2013</v>
      </c>
      <c r="Q632" t="s">
        <v>6915</v>
      </c>
      <c r="R632" s="7">
        <v>19.027777799999999</v>
      </c>
      <c r="S632" s="7">
        <v>-104.3191667</v>
      </c>
      <c r="T632" t="s">
        <v>46</v>
      </c>
      <c r="U632" t="s">
        <v>6409</v>
      </c>
      <c r="X632" t="s">
        <v>7586</v>
      </c>
      <c r="Y632" t="s">
        <v>3012</v>
      </c>
      <c r="Z632" t="s">
        <v>3013</v>
      </c>
      <c r="AC632" t="s">
        <v>7587</v>
      </c>
      <c r="AG632" t="s">
        <v>7588</v>
      </c>
      <c r="AH632" s="8" t="s">
        <v>7592</v>
      </c>
      <c r="AI632" t="s">
        <v>7590</v>
      </c>
      <c r="AJ632" t="s">
        <v>7593</v>
      </c>
    </row>
    <row r="633" spans="1:36" ht="17.25" hidden="1" customHeight="1" x14ac:dyDescent="0.2">
      <c r="A633" s="4" t="s">
        <v>7605</v>
      </c>
      <c r="B633" t="s">
        <v>6893</v>
      </c>
      <c r="C633" t="s">
        <v>7606</v>
      </c>
      <c r="D633" t="s">
        <v>7607</v>
      </c>
      <c r="E633" t="s">
        <v>40</v>
      </c>
      <c r="F633" t="s">
        <v>41</v>
      </c>
      <c r="G633" s="5">
        <v>440.88</v>
      </c>
      <c r="H633" t="s">
        <v>139</v>
      </c>
      <c r="I633" t="s">
        <v>528</v>
      </c>
      <c r="J633" t="s">
        <v>45</v>
      </c>
      <c r="K633" t="s">
        <v>45</v>
      </c>
      <c r="L633" t="s">
        <v>45</v>
      </c>
      <c r="M633" t="s">
        <v>559</v>
      </c>
      <c r="N633" s="6">
        <v>2023</v>
      </c>
      <c r="Q633" t="s">
        <v>6915</v>
      </c>
      <c r="R633" s="7">
        <v>32.565019999999997</v>
      </c>
      <c r="S633" s="7">
        <v>-115.28905</v>
      </c>
      <c r="T633" t="s">
        <v>504</v>
      </c>
      <c r="U633" t="s">
        <v>7062</v>
      </c>
      <c r="X633" t="s">
        <v>6989</v>
      </c>
      <c r="Y633" t="s">
        <v>3012</v>
      </c>
      <c r="Z633" t="s">
        <v>3013</v>
      </c>
      <c r="AG633" t="s">
        <v>7608</v>
      </c>
      <c r="AH633" s="24">
        <v>1312933</v>
      </c>
      <c r="AI633" t="s">
        <v>7609</v>
      </c>
      <c r="AJ633" t="s">
        <v>7610</v>
      </c>
    </row>
    <row r="634" spans="1:36" ht="17.25" hidden="1" customHeight="1" x14ac:dyDescent="0.2">
      <c r="A634" s="4" t="s">
        <v>7626</v>
      </c>
      <c r="B634" t="s">
        <v>6893</v>
      </c>
      <c r="C634" t="s">
        <v>7627</v>
      </c>
      <c r="D634" t="s">
        <v>7628</v>
      </c>
      <c r="E634" t="s">
        <v>40</v>
      </c>
      <c r="F634" t="s">
        <v>86</v>
      </c>
      <c r="G634" s="5">
        <v>878</v>
      </c>
      <c r="H634" t="s">
        <v>42</v>
      </c>
      <c r="I634" t="s">
        <v>43</v>
      </c>
      <c r="J634" t="s">
        <v>45</v>
      </c>
      <c r="K634" t="s">
        <v>45</v>
      </c>
      <c r="L634" t="s">
        <v>45</v>
      </c>
      <c r="M634" t="s">
        <v>559</v>
      </c>
      <c r="N634" s="6">
        <v>2019</v>
      </c>
      <c r="Q634" t="s">
        <v>6961</v>
      </c>
      <c r="R634" s="7">
        <v>25.866803999999998</v>
      </c>
      <c r="S634" s="7">
        <v>-100.369551</v>
      </c>
      <c r="T634" t="s">
        <v>46</v>
      </c>
      <c r="U634" t="s">
        <v>7629</v>
      </c>
      <c r="X634" t="s">
        <v>7320</v>
      </c>
      <c r="Y634" t="s">
        <v>3012</v>
      </c>
      <c r="Z634" t="s">
        <v>3013</v>
      </c>
      <c r="AC634" t="s">
        <v>7630</v>
      </c>
      <c r="AG634" t="s">
        <v>7631</v>
      </c>
      <c r="AH634" s="27" t="s">
        <v>7632</v>
      </c>
      <c r="AI634" t="s">
        <v>7633</v>
      </c>
      <c r="AJ634" t="s">
        <v>7634</v>
      </c>
    </row>
    <row r="635" spans="1:36" ht="17.25" hidden="1" customHeight="1" x14ac:dyDescent="0.2">
      <c r="A635" s="4" t="s">
        <v>7643</v>
      </c>
      <c r="B635" t="s">
        <v>6893</v>
      </c>
      <c r="C635" t="s">
        <v>7644</v>
      </c>
      <c r="D635" t="s">
        <v>7645</v>
      </c>
      <c r="E635" t="s">
        <v>40</v>
      </c>
      <c r="F635" t="s">
        <v>86</v>
      </c>
      <c r="G635" s="5">
        <v>433</v>
      </c>
      <c r="H635" t="s">
        <v>42</v>
      </c>
      <c r="I635" t="s">
        <v>43</v>
      </c>
      <c r="J635" t="s">
        <v>45</v>
      </c>
      <c r="K635" t="s">
        <v>45</v>
      </c>
      <c r="L635" t="s">
        <v>45</v>
      </c>
      <c r="M635" t="s">
        <v>559</v>
      </c>
      <c r="N635" s="6">
        <v>2014</v>
      </c>
      <c r="Q635" t="s">
        <v>7646</v>
      </c>
      <c r="R635" s="7">
        <v>28.442228</v>
      </c>
      <c r="S635" s="7">
        <v>-105.917716</v>
      </c>
      <c r="T635" t="s">
        <v>46</v>
      </c>
      <c r="U635" t="s">
        <v>7089</v>
      </c>
      <c r="X635" t="s">
        <v>7089</v>
      </c>
      <c r="Y635" t="s">
        <v>3012</v>
      </c>
      <c r="Z635" t="s">
        <v>3013</v>
      </c>
      <c r="AC635" t="s">
        <v>7647</v>
      </c>
      <c r="AG635" t="s">
        <v>7648</v>
      </c>
      <c r="AH635" s="27" t="s">
        <v>7649</v>
      </c>
      <c r="AI635" t="s">
        <v>7650</v>
      </c>
      <c r="AJ635" t="s">
        <v>7651</v>
      </c>
    </row>
    <row r="636" spans="1:36" ht="17.25" hidden="1" customHeight="1" x14ac:dyDescent="0.2">
      <c r="A636" s="4" t="s">
        <v>7652</v>
      </c>
      <c r="B636" t="s">
        <v>6893</v>
      </c>
      <c r="C636" t="s">
        <v>7653</v>
      </c>
      <c r="D636" t="s">
        <v>7654</v>
      </c>
      <c r="E636" t="s">
        <v>40</v>
      </c>
      <c r="F636" t="s">
        <v>41</v>
      </c>
      <c r="G636" s="5">
        <v>220</v>
      </c>
      <c r="H636" t="s">
        <v>139</v>
      </c>
      <c r="I636" t="s">
        <v>528</v>
      </c>
      <c r="J636" t="s">
        <v>45</v>
      </c>
      <c r="K636" t="s">
        <v>45</v>
      </c>
      <c r="L636" t="s">
        <v>45</v>
      </c>
      <c r="M636" t="s">
        <v>559</v>
      </c>
      <c r="N636" s="6">
        <v>2023</v>
      </c>
      <c r="Q636" t="s">
        <v>6915</v>
      </c>
      <c r="R636" s="7">
        <v>32.417540000000002</v>
      </c>
      <c r="S636" s="7">
        <v>-114.71719</v>
      </c>
      <c r="T636" t="s">
        <v>504</v>
      </c>
      <c r="U636" t="s">
        <v>7655</v>
      </c>
      <c r="X636" t="s">
        <v>6929</v>
      </c>
      <c r="Y636" t="s">
        <v>3012</v>
      </c>
      <c r="Z636" t="s">
        <v>3013</v>
      </c>
      <c r="AG636" t="s">
        <v>7656</v>
      </c>
      <c r="AH636" s="6">
        <v>1312934</v>
      </c>
      <c r="AI636" t="s">
        <v>7657</v>
      </c>
      <c r="AJ636" t="s">
        <v>7658</v>
      </c>
    </row>
    <row r="637" spans="1:36" ht="17.25" hidden="1" customHeight="1" x14ac:dyDescent="0.2">
      <c r="A637" s="4" t="s">
        <v>7659</v>
      </c>
      <c r="B637" t="s">
        <v>6893</v>
      </c>
      <c r="C637" t="s">
        <v>7660</v>
      </c>
      <c r="D637" t="s">
        <v>7661</v>
      </c>
      <c r="E637" t="s">
        <v>40</v>
      </c>
      <c r="F637" t="s">
        <v>86</v>
      </c>
      <c r="G637" s="5">
        <v>900</v>
      </c>
      <c r="H637" t="s">
        <v>42</v>
      </c>
      <c r="I637" t="s">
        <v>43</v>
      </c>
      <c r="J637" t="s">
        <v>45</v>
      </c>
      <c r="K637" t="s">
        <v>45</v>
      </c>
      <c r="L637" t="s">
        <v>45</v>
      </c>
      <c r="M637" t="s">
        <v>559</v>
      </c>
      <c r="N637" s="6">
        <v>2016</v>
      </c>
      <c r="Q637" t="s">
        <v>7662</v>
      </c>
      <c r="R637" s="7">
        <v>25.721429000000001</v>
      </c>
      <c r="S637" s="7">
        <v>-99.972095999999993</v>
      </c>
      <c r="T637" t="s">
        <v>46</v>
      </c>
      <c r="U637" t="s">
        <v>7319</v>
      </c>
      <c r="X637" t="s">
        <v>7320</v>
      </c>
      <c r="Y637" t="s">
        <v>3012</v>
      </c>
      <c r="Z637" t="s">
        <v>3013</v>
      </c>
      <c r="AC637" t="s">
        <v>7663</v>
      </c>
      <c r="AD637" t="s">
        <v>52</v>
      </c>
      <c r="AE637" t="s">
        <v>92</v>
      </c>
      <c r="AG637" t="s">
        <v>7664</v>
      </c>
      <c r="AH637" s="27" t="s">
        <v>7665</v>
      </c>
      <c r="AI637" t="s">
        <v>7666</v>
      </c>
      <c r="AJ637" t="s">
        <v>7667</v>
      </c>
    </row>
    <row r="638" spans="1:36" ht="17.25" hidden="1" customHeight="1" x14ac:dyDescent="0.2">
      <c r="A638" s="4" t="s">
        <v>7674</v>
      </c>
      <c r="B638" t="s">
        <v>6893</v>
      </c>
      <c r="C638" t="s">
        <v>7675</v>
      </c>
      <c r="D638" t="s">
        <v>7676</v>
      </c>
      <c r="E638" t="s">
        <v>40</v>
      </c>
      <c r="F638" t="s">
        <v>86</v>
      </c>
      <c r="G638" s="5">
        <v>232</v>
      </c>
      <c r="H638" t="s">
        <v>42</v>
      </c>
      <c r="I638" t="s">
        <v>43</v>
      </c>
      <c r="J638" t="s">
        <v>45</v>
      </c>
      <c r="K638" t="s">
        <v>45</v>
      </c>
      <c r="L638" t="s">
        <v>45</v>
      </c>
      <c r="M638" t="s">
        <v>559</v>
      </c>
      <c r="N638" s="6">
        <v>2016</v>
      </c>
      <c r="Q638" t="s">
        <v>6915</v>
      </c>
      <c r="R638" s="7">
        <v>20.525791900000002</v>
      </c>
      <c r="S638" s="7">
        <v>-97.493299699999994</v>
      </c>
      <c r="T638" t="s">
        <v>46</v>
      </c>
      <c r="U638" t="s">
        <v>7677</v>
      </c>
      <c r="X638" t="s">
        <v>7053</v>
      </c>
      <c r="Y638" t="s">
        <v>3012</v>
      </c>
      <c r="Z638" t="s">
        <v>3013</v>
      </c>
      <c r="AG638" t="s">
        <v>7678</v>
      </c>
      <c r="AH638" s="27" t="s">
        <v>7679</v>
      </c>
      <c r="AI638" t="s">
        <v>7680</v>
      </c>
      <c r="AJ638" t="s">
        <v>7681</v>
      </c>
    </row>
    <row r="639" spans="1:36" ht="17.25" hidden="1" customHeight="1" x14ac:dyDescent="0.2">
      <c r="A639" s="4" t="s">
        <v>7725</v>
      </c>
      <c r="B639" t="s">
        <v>6893</v>
      </c>
      <c r="C639" t="s">
        <v>7726</v>
      </c>
      <c r="D639" t="s">
        <v>7727</v>
      </c>
      <c r="E639" t="s">
        <v>40</v>
      </c>
      <c r="F639" t="s">
        <v>86</v>
      </c>
      <c r="G639" s="5">
        <v>52</v>
      </c>
      <c r="H639" t="s">
        <v>42</v>
      </c>
      <c r="I639" t="s">
        <v>43</v>
      </c>
      <c r="J639" t="s">
        <v>44</v>
      </c>
      <c r="K639" t="s">
        <v>45</v>
      </c>
      <c r="L639" t="s">
        <v>45</v>
      </c>
      <c r="M639" t="s">
        <v>559</v>
      </c>
      <c r="N639" s="6">
        <v>2016</v>
      </c>
      <c r="Q639" t="s">
        <v>7030</v>
      </c>
      <c r="R639" s="7">
        <v>25.5954695</v>
      </c>
      <c r="S639" s="7">
        <v>-100.8882131</v>
      </c>
      <c r="T639" t="s">
        <v>46</v>
      </c>
      <c r="U639" t="s">
        <v>7291</v>
      </c>
      <c r="X639" t="s">
        <v>7292</v>
      </c>
      <c r="Y639" t="s">
        <v>3012</v>
      </c>
      <c r="Z639" t="s">
        <v>3013</v>
      </c>
      <c r="AC639" t="s">
        <v>7728</v>
      </c>
      <c r="AG639" t="s">
        <v>7729</v>
      </c>
      <c r="AH639" s="27" t="s">
        <v>7730</v>
      </c>
      <c r="AI639" t="s">
        <v>7731</v>
      </c>
      <c r="AJ639" t="s">
        <v>7732</v>
      </c>
    </row>
    <row r="640" spans="1:36" ht="17.25" hidden="1" customHeight="1" x14ac:dyDescent="0.2">
      <c r="A640" s="4" t="s">
        <v>7800</v>
      </c>
      <c r="B640" t="s">
        <v>6893</v>
      </c>
      <c r="C640" t="s">
        <v>7801</v>
      </c>
      <c r="D640" t="s">
        <v>7802</v>
      </c>
      <c r="E640" t="s">
        <v>40</v>
      </c>
      <c r="F640" t="s">
        <v>86</v>
      </c>
      <c r="G640" s="5">
        <v>932</v>
      </c>
      <c r="H640" t="s">
        <v>139</v>
      </c>
      <c r="I640" t="s">
        <v>43</v>
      </c>
      <c r="J640" t="s">
        <v>45</v>
      </c>
      <c r="K640" t="s">
        <v>45</v>
      </c>
      <c r="L640" t="s">
        <v>45</v>
      </c>
      <c r="M640" t="s">
        <v>559</v>
      </c>
      <c r="N640" s="6">
        <v>2024</v>
      </c>
      <c r="Q640" t="s">
        <v>6915</v>
      </c>
      <c r="R640" s="7">
        <v>20.568937699999999</v>
      </c>
      <c r="S640" s="7">
        <v>-101.1731265</v>
      </c>
      <c r="T640" t="s">
        <v>46</v>
      </c>
      <c r="U640" t="s">
        <v>7803</v>
      </c>
      <c r="X640" t="s">
        <v>7043</v>
      </c>
      <c r="Y640" t="s">
        <v>3012</v>
      </c>
      <c r="Z640" t="s">
        <v>3013</v>
      </c>
      <c r="AG640" t="s">
        <v>7804</v>
      </c>
      <c r="AH640" s="8" t="s">
        <v>7805</v>
      </c>
      <c r="AI640" t="s">
        <v>7806</v>
      </c>
      <c r="AJ640" t="s">
        <v>7807</v>
      </c>
    </row>
    <row r="641" spans="1:36" ht="17.25" hidden="1" customHeight="1" x14ac:dyDescent="0.2">
      <c r="A641" s="4" t="s">
        <v>7847</v>
      </c>
      <c r="B641" t="s">
        <v>6893</v>
      </c>
      <c r="C641" t="s">
        <v>7848</v>
      </c>
      <c r="D641" t="s">
        <v>7849</v>
      </c>
      <c r="E641" t="s">
        <v>40</v>
      </c>
      <c r="F641" t="s">
        <v>86</v>
      </c>
      <c r="G641" s="5">
        <v>424</v>
      </c>
      <c r="H641" t="s">
        <v>139</v>
      </c>
      <c r="I641" t="s">
        <v>43</v>
      </c>
      <c r="J641" t="s">
        <v>45</v>
      </c>
      <c r="K641" t="s">
        <v>45</v>
      </c>
      <c r="L641" t="s">
        <v>45</v>
      </c>
      <c r="M641" t="s">
        <v>559</v>
      </c>
      <c r="N641" s="6">
        <v>2024</v>
      </c>
      <c r="Q641" t="s">
        <v>6915</v>
      </c>
      <c r="R641" s="7">
        <v>21.8134999</v>
      </c>
      <c r="S641" s="7">
        <v>-100.95284289999999</v>
      </c>
      <c r="T641" t="s">
        <v>504</v>
      </c>
      <c r="U641" t="s">
        <v>7850</v>
      </c>
      <c r="X641" t="s">
        <v>7737</v>
      </c>
      <c r="Y641" t="s">
        <v>3012</v>
      </c>
      <c r="Z641" t="s">
        <v>3013</v>
      </c>
      <c r="AG641" t="s">
        <v>45</v>
      </c>
      <c r="AH641" s="8" t="s">
        <v>45</v>
      </c>
      <c r="AI641" t="s">
        <v>7851</v>
      </c>
      <c r="AJ641" t="s">
        <v>7852</v>
      </c>
    </row>
    <row r="642" spans="1:36" ht="17.25" hidden="1" customHeight="1" x14ac:dyDescent="0.2">
      <c r="A642" s="4" t="s">
        <v>7853</v>
      </c>
      <c r="B642" t="s">
        <v>6893</v>
      </c>
      <c r="C642" t="s">
        <v>7854</v>
      </c>
      <c r="D642" t="s">
        <v>7855</v>
      </c>
      <c r="E642" t="s">
        <v>40</v>
      </c>
      <c r="F642" t="s">
        <v>86</v>
      </c>
      <c r="G642" s="5">
        <v>216</v>
      </c>
      <c r="H642" t="s">
        <v>42</v>
      </c>
      <c r="I642" t="s">
        <v>43</v>
      </c>
      <c r="J642" t="s">
        <v>45</v>
      </c>
      <c r="K642" t="s">
        <v>45</v>
      </c>
      <c r="L642" t="s">
        <v>45</v>
      </c>
      <c r="M642" t="s">
        <v>559</v>
      </c>
      <c r="N642" s="6">
        <v>2015</v>
      </c>
      <c r="Q642" t="s">
        <v>7041</v>
      </c>
      <c r="R642" s="7">
        <v>21.24428</v>
      </c>
      <c r="S642" s="7">
        <v>-100.60883</v>
      </c>
      <c r="T642" t="s">
        <v>46</v>
      </c>
      <c r="U642" t="s">
        <v>7042</v>
      </c>
      <c r="X642" t="s">
        <v>7043</v>
      </c>
      <c r="Y642" t="s">
        <v>3012</v>
      </c>
      <c r="Z642" t="s">
        <v>3013</v>
      </c>
      <c r="AG642" t="s">
        <v>7856</v>
      </c>
      <c r="AH642" s="8" t="s">
        <v>7857</v>
      </c>
      <c r="AI642" t="s">
        <v>7858</v>
      </c>
      <c r="AJ642" t="s">
        <v>7859</v>
      </c>
    </row>
    <row r="643" spans="1:36" ht="17.25" hidden="1" customHeight="1" x14ac:dyDescent="0.2">
      <c r="A643" s="4" t="s">
        <v>7866</v>
      </c>
      <c r="B643" t="s">
        <v>6893</v>
      </c>
      <c r="C643" t="s">
        <v>7867</v>
      </c>
      <c r="D643" t="s">
        <v>7868</v>
      </c>
      <c r="E643" t="s">
        <v>43</v>
      </c>
      <c r="F643" t="s">
        <v>86</v>
      </c>
      <c r="G643" s="5">
        <v>514</v>
      </c>
      <c r="H643" t="s">
        <v>42</v>
      </c>
      <c r="I643" t="s">
        <v>43</v>
      </c>
      <c r="J643" t="s">
        <v>45</v>
      </c>
      <c r="K643" t="s">
        <v>45</v>
      </c>
      <c r="L643" t="s">
        <v>45</v>
      </c>
      <c r="M643" t="s">
        <v>559</v>
      </c>
      <c r="N643" s="6">
        <v>2022</v>
      </c>
      <c r="Q643" t="s">
        <v>6961</v>
      </c>
      <c r="R643" s="7">
        <v>21.313849999999999</v>
      </c>
      <c r="S643" s="7">
        <v>-98.757822000000004</v>
      </c>
      <c r="T643" t="s">
        <v>504</v>
      </c>
      <c r="U643" t="s">
        <v>7869</v>
      </c>
      <c r="X643" t="s">
        <v>7737</v>
      </c>
      <c r="Y643" t="s">
        <v>3012</v>
      </c>
      <c r="Z643" t="s">
        <v>3013</v>
      </c>
      <c r="AC643" t="s">
        <v>7870</v>
      </c>
      <c r="AG643" t="s">
        <v>7871</v>
      </c>
      <c r="AH643" s="24">
        <v>1198446</v>
      </c>
      <c r="AI643" t="s">
        <v>7872</v>
      </c>
      <c r="AJ643" t="s">
        <v>7873</v>
      </c>
    </row>
    <row r="644" spans="1:36" ht="17.25" hidden="1" customHeight="1" x14ac:dyDescent="0.2">
      <c r="A644" s="4" t="s">
        <v>7908</v>
      </c>
      <c r="B644" t="s">
        <v>6893</v>
      </c>
      <c r="C644" t="s">
        <v>7909</v>
      </c>
      <c r="D644" t="s">
        <v>7910</v>
      </c>
      <c r="E644" t="s">
        <v>40</v>
      </c>
      <c r="F644" t="s">
        <v>86</v>
      </c>
      <c r="G644" s="5">
        <v>874</v>
      </c>
      <c r="H644" t="s">
        <v>42</v>
      </c>
      <c r="I644" t="s">
        <v>43</v>
      </c>
      <c r="J644" t="s">
        <v>45</v>
      </c>
      <c r="K644" t="s">
        <v>45</v>
      </c>
      <c r="L644" t="s">
        <v>45</v>
      </c>
      <c r="M644" t="s">
        <v>559</v>
      </c>
      <c r="N644" s="6">
        <v>2020</v>
      </c>
      <c r="Q644" t="s">
        <v>7041</v>
      </c>
      <c r="R644" s="7">
        <v>20.551877000000001</v>
      </c>
      <c r="S644" s="7">
        <v>-103.07476</v>
      </c>
      <c r="T644" t="s">
        <v>46</v>
      </c>
      <c r="U644" t="s">
        <v>7911</v>
      </c>
      <c r="X644" t="s">
        <v>7687</v>
      </c>
      <c r="Y644" t="s">
        <v>3012</v>
      </c>
      <c r="Z644" t="s">
        <v>3013</v>
      </c>
      <c r="AG644" t="s">
        <v>7912</v>
      </c>
      <c r="AH644" s="27" t="s">
        <v>7913</v>
      </c>
      <c r="AI644" t="s">
        <v>7914</v>
      </c>
      <c r="AJ644" t="s">
        <v>7915</v>
      </c>
    </row>
    <row r="645" spans="1:36" ht="17.25" hidden="1" customHeight="1" x14ac:dyDescent="0.2">
      <c r="A645" s="4" t="s">
        <v>7916</v>
      </c>
      <c r="B645" t="s">
        <v>6893</v>
      </c>
      <c r="C645" t="s">
        <v>7917</v>
      </c>
      <c r="D645" t="s">
        <v>7918</v>
      </c>
      <c r="E645" t="s">
        <v>40</v>
      </c>
      <c r="F645" t="s">
        <v>86</v>
      </c>
      <c r="G645" s="5">
        <v>459</v>
      </c>
      <c r="H645" t="s">
        <v>42</v>
      </c>
      <c r="I645" t="s">
        <v>43</v>
      </c>
      <c r="J645" t="s">
        <v>45</v>
      </c>
      <c r="K645" t="s">
        <v>45</v>
      </c>
      <c r="L645" t="s">
        <v>45</v>
      </c>
      <c r="M645" t="s">
        <v>559</v>
      </c>
      <c r="N645" s="6">
        <v>2019</v>
      </c>
      <c r="Q645" t="s">
        <v>6961</v>
      </c>
      <c r="R645" s="7">
        <v>25.973922999999999</v>
      </c>
      <c r="S645" s="7">
        <v>-108.99181400000001</v>
      </c>
      <c r="T645" t="s">
        <v>46</v>
      </c>
      <c r="U645" t="s">
        <v>7919</v>
      </c>
      <c r="X645" t="s">
        <v>7523</v>
      </c>
      <c r="Y645" t="s">
        <v>3012</v>
      </c>
      <c r="Z645" t="s">
        <v>3013</v>
      </c>
      <c r="AC645" t="s">
        <v>7920</v>
      </c>
      <c r="AG645" t="s">
        <v>7921</v>
      </c>
      <c r="AH645" s="27">
        <v>1267920</v>
      </c>
      <c r="AI645" t="s">
        <v>7922</v>
      </c>
      <c r="AJ645" t="s">
        <v>7923</v>
      </c>
    </row>
    <row r="646" spans="1:36" ht="17.25" hidden="1" customHeight="1" x14ac:dyDescent="0.2">
      <c r="A646" s="4" t="s">
        <v>7916</v>
      </c>
      <c r="B646" t="s">
        <v>6893</v>
      </c>
      <c r="C646" t="s">
        <v>7917</v>
      </c>
      <c r="D646" t="s">
        <v>7918</v>
      </c>
      <c r="E646" t="s">
        <v>56</v>
      </c>
      <c r="F646" t="s">
        <v>86</v>
      </c>
      <c r="G646" s="5">
        <v>458</v>
      </c>
      <c r="H646" t="s">
        <v>42</v>
      </c>
      <c r="I646" t="s">
        <v>43</v>
      </c>
      <c r="J646" t="s">
        <v>45</v>
      </c>
      <c r="K646" t="s">
        <v>45</v>
      </c>
      <c r="L646" t="s">
        <v>45</v>
      </c>
      <c r="M646" t="s">
        <v>559</v>
      </c>
      <c r="N646" s="6">
        <v>2019</v>
      </c>
      <c r="Q646" t="s">
        <v>6961</v>
      </c>
      <c r="R646" s="7">
        <v>25.973922999999999</v>
      </c>
      <c r="S646" s="7">
        <v>-108.99181400000001</v>
      </c>
      <c r="T646" t="s">
        <v>46</v>
      </c>
      <c r="U646" t="s">
        <v>7919</v>
      </c>
      <c r="X646" t="s">
        <v>7523</v>
      </c>
      <c r="Y646" t="s">
        <v>3012</v>
      </c>
      <c r="Z646" t="s">
        <v>3013</v>
      </c>
      <c r="AC646" t="s">
        <v>7920</v>
      </c>
      <c r="AG646" t="s">
        <v>7921</v>
      </c>
      <c r="AH646" s="8" t="s">
        <v>7924</v>
      </c>
      <c r="AI646" t="s">
        <v>7922</v>
      </c>
      <c r="AJ646" t="s">
        <v>7925</v>
      </c>
    </row>
    <row r="647" spans="1:36" ht="17.25" hidden="1" customHeight="1" x14ac:dyDescent="0.2">
      <c r="A647" s="4" t="s">
        <v>7926</v>
      </c>
      <c r="B647" t="s">
        <v>6893</v>
      </c>
      <c r="C647" t="s">
        <v>7927</v>
      </c>
      <c r="D647" t="s">
        <v>7928</v>
      </c>
      <c r="E647" t="s">
        <v>40</v>
      </c>
      <c r="F647" t="s">
        <v>86</v>
      </c>
      <c r="G647" s="5">
        <v>766</v>
      </c>
      <c r="H647" t="s">
        <v>857</v>
      </c>
      <c r="I647" t="s">
        <v>43</v>
      </c>
      <c r="J647" t="s">
        <v>45</v>
      </c>
      <c r="K647" t="s">
        <v>45</v>
      </c>
      <c r="L647" t="s">
        <v>45</v>
      </c>
      <c r="M647" t="s">
        <v>559</v>
      </c>
      <c r="N647" s="6">
        <v>2020</v>
      </c>
      <c r="Q647" t="s">
        <v>6961</v>
      </c>
      <c r="R647" s="7">
        <v>25.973403000000001</v>
      </c>
      <c r="S647" s="7">
        <v>-108.995058</v>
      </c>
      <c r="T647" t="s">
        <v>46</v>
      </c>
      <c r="U647" t="s">
        <v>7929</v>
      </c>
      <c r="X647" t="s">
        <v>7523</v>
      </c>
      <c r="Y647" t="s">
        <v>3012</v>
      </c>
      <c r="Z647" t="s">
        <v>3013</v>
      </c>
      <c r="AG647" t="s">
        <v>7930</v>
      </c>
      <c r="AH647" s="8" t="s">
        <v>7931</v>
      </c>
      <c r="AI647" t="s">
        <v>7932</v>
      </c>
      <c r="AJ647" t="s">
        <v>7933</v>
      </c>
    </row>
    <row r="648" spans="1:36" ht="17.25" hidden="1" customHeight="1" x14ac:dyDescent="0.2">
      <c r="A648" s="4" t="s">
        <v>7943</v>
      </c>
      <c r="B648" t="s">
        <v>6893</v>
      </c>
      <c r="C648" t="s">
        <v>7944</v>
      </c>
      <c r="D648" t="s">
        <v>7945</v>
      </c>
      <c r="E648" t="s">
        <v>7958</v>
      </c>
      <c r="F648" t="s">
        <v>86</v>
      </c>
      <c r="G648" s="5">
        <v>283</v>
      </c>
      <c r="H648" t="s">
        <v>42</v>
      </c>
      <c r="I648" t="s">
        <v>43</v>
      </c>
      <c r="J648" t="s">
        <v>45</v>
      </c>
      <c r="K648" t="s">
        <v>45</v>
      </c>
      <c r="L648" t="s">
        <v>45</v>
      </c>
      <c r="M648" t="s">
        <v>559</v>
      </c>
      <c r="N648" s="24">
        <v>2020</v>
      </c>
      <c r="Q648" t="s">
        <v>6915</v>
      </c>
      <c r="R648" s="7">
        <v>20.059619399999999</v>
      </c>
      <c r="S648" s="7">
        <v>-99.277394400000006</v>
      </c>
      <c r="T648" t="s">
        <v>46</v>
      </c>
      <c r="U648" t="s">
        <v>7238</v>
      </c>
      <c r="X648" t="s">
        <v>7239</v>
      </c>
      <c r="Y648" t="s">
        <v>3012</v>
      </c>
      <c r="Z648" t="s">
        <v>3013</v>
      </c>
      <c r="AG648" t="s">
        <v>7948</v>
      </c>
      <c r="AH648" s="8" t="s">
        <v>7959</v>
      </c>
      <c r="AI648" t="s">
        <v>7949</v>
      </c>
      <c r="AJ648" t="s">
        <v>7960</v>
      </c>
    </row>
    <row r="649" spans="1:36" ht="17.25" hidden="1" customHeight="1" x14ac:dyDescent="0.2">
      <c r="A649" s="4" t="s">
        <v>7943</v>
      </c>
      <c r="B649" t="s">
        <v>6893</v>
      </c>
      <c r="C649" t="s">
        <v>7944</v>
      </c>
      <c r="D649" t="s">
        <v>7945</v>
      </c>
      <c r="E649" t="s">
        <v>7961</v>
      </c>
      <c r="F649" t="s">
        <v>86</v>
      </c>
      <c r="G649" s="5">
        <v>283</v>
      </c>
      <c r="H649" t="s">
        <v>42</v>
      </c>
      <c r="I649" t="s">
        <v>43</v>
      </c>
      <c r="J649" t="s">
        <v>45</v>
      </c>
      <c r="K649" t="s">
        <v>45</v>
      </c>
      <c r="L649" t="s">
        <v>45</v>
      </c>
      <c r="M649" t="s">
        <v>559</v>
      </c>
      <c r="N649" s="6">
        <v>2020</v>
      </c>
      <c r="Q649" t="s">
        <v>6915</v>
      </c>
      <c r="R649" s="7">
        <v>20.059619399999999</v>
      </c>
      <c r="S649" s="7">
        <v>-99.277394400000006</v>
      </c>
      <c r="T649" t="s">
        <v>46</v>
      </c>
      <c r="U649" t="s">
        <v>7238</v>
      </c>
      <c r="X649" t="s">
        <v>7239</v>
      </c>
      <c r="Y649" t="s">
        <v>3012</v>
      </c>
      <c r="Z649" t="s">
        <v>3013</v>
      </c>
      <c r="AG649" t="s">
        <v>7948</v>
      </c>
      <c r="AH649" s="8" t="s">
        <v>7962</v>
      </c>
      <c r="AI649" t="s">
        <v>7949</v>
      </c>
      <c r="AJ649" t="s">
        <v>7963</v>
      </c>
    </row>
    <row r="650" spans="1:36" ht="17.25" hidden="1" customHeight="1" x14ac:dyDescent="0.2">
      <c r="A650" s="4" t="s">
        <v>7943</v>
      </c>
      <c r="B650" t="s">
        <v>6893</v>
      </c>
      <c r="C650" t="s">
        <v>7944</v>
      </c>
      <c r="D650" t="s">
        <v>7945</v>
      </c>
      <c r="E650" t="s">
        <v>7967</v>
      </c>
      <c r="F650" t="s">
        <v>86</v>
      </c>
      <c r="G650" s="5">
        <v>450</v>
      </c>
      <c r="H650" t="s">
        <v>486</v>
      </c>
      <c r="I650" t="s">
        <v>43</v>
      </c>
      <c r="J650" t="s">
        <v>45</v>
      </c>
      <c r="K650" t="s">
        <v>45</v>
      </c>
      <c r="L650" t="s">
        <v>45</v>
      </c>
      <c r="M650" t="s">
        <v>559</v>
      </c>
      <c r="N650" s="6">
        <v>2026</v>
      </c>
      <c r="Q650" t="s">
        <v>6915</v>
      </c>
      <c r="R650" s="7">
        <v>20.059619399999999</v>
      </c>
      <c r="S650" s="7">
        <v>-99.277394400000006</v>
      </c>
      <c r="T650" t="s">
        <v>46</v>
      </c>
      <c r="U650" t="s">
        <v>7238</v>
      </c>
      <c r="X650" t="s">
        <v>7239</v>
      </c>
      <c r="Y650" t="s">
        <v>3012</v>
      </c>
      <c r="Z650" t="s">
        <v>3013</v>
      </c>
      <c r="AG650" t="s">
        <v>45</v>
      </c>
      <c r="AH650" s="8" t="s">
        <v>45</v>
      </c>
      <c r="AI650" t="s">
        <v>7949</v>
      </c>
      <c r="AJ650" t="s">
        <v>7968</v>
      </c>
    </row>
    <row r="651" spans="1:36" ht="17.25" hidden="1" customHeight="1" x14ac:dyDescent="0.2">
      <c r="A651" s="4" t="s">
        <v>8004</v>
      </c>
      <c r="B651" t="s">
        <v>6893</v>
      </c>
      <c r="C651" t="s">
        <v>8005</v>
      </c>
      <c r="D651" t="s">
        <v>8006</v>
      </c>
      <c r="E651" t="s">
        <v>3813</v>
      </c>
      <c r="F651" t="s">
        <v>86</v>
      </c>
      <c r="G651" s="5">
        <v>615</v>
      </c>
      <c r="H651" t="s">
        <v>42</v>
      </c>
      <c r="I651" t="s">
        <v>43</v>
      </c>
      <c r="J651" t="s">
        <v>45</v>
      </c>
      <c r="K651" t="s">
        <v>45</v>
      </c>
      <c r="L651" t="s">
        <v>45</v>
      </c>
      <c r="M651" t="s">
        <v>559</v>
      </c>
      <c r="N651" s="6">
        <v>2022</v>
      </c>
      <c r="Q651" t="s">
        <v>6915</v>
      </c>
      <c r="R651" s="7">
        <v>19.617767000000001</v>
      </c>
      <c r="S651" s="7">
        <v>-98.975494999999995</v>
      </c>
      <c r="T651" t="s">
        <v>46</v>
      </c>
      <c r="U651" t="s">
        <v>8007</v>
      </c>
      <c r="X651" t="s">
        <v>7343</v>
      </c>
      <c r="Y651" t="s">
        <v>3012</v>
      </c>
      <c r="Z651" t="s">
        <v>3013</v>
      </c>
      <c r="AG651" t="s">
        <v>8016</v>
      </c>
      <c r="AH651" s="8" t="s">
        <v>8017</v>
      </c>
      <c r="AI651" t="s">
        <v>8009</v>
      </c>
      <c r="AJ651" t="s">
        <v>8018</v>
      </c>
    </row>
    <row r="652" spans="1:36" ht="17.25" hidden="1" customHeight="1" x14ac:dyDescent="0.2">
      <c r="A652" s="4" t="s">
        <v>8036</v>
      </c>
      <c r="B652" t="s">
        <v>8028</v>
      </c>
      <c r="C652" t="s">
        <v>8037</v>
      </c>
      <c r="E652" t="s">
        <v>40</v>
      </c>
      <c r="F652" t="s">
        <v>570</v>
      </c>
      <c r="G652" s="5">
        <v>140</v>
      </c>
      <c r="H652" t="s">
        <v>42</v>
      </c>
      <c r="I652" t="s">
        <v>528</v>
      </c>
      <c r="J652" t="s">
        <v>45</v>
      </c>
      <c r="N652" s="6">
        <v>2017</v>
      </c>
      <c r="R652" s="7">
        <v>12.1937934205163</v>
      </c>
      <c r="S652" s="7">
        <v>-86.3557577111211</v>
      </c>
      <c r="T652" t="s">
        <v>504</v>
      </c>
      <c r="U652" t="s">
        <v>8038</v>
      </c>
      <c r="Y652" t="s">
        <v>3012</v>
      </c>
      <c r="Z652" t="s">
        <v>3013</v>
      </c>
      <c r="AG652" t="s">
        <v>8039</v>
      </c>
      <c r="AH652" s="24">
        <v>1286275</v>
      </c>
      <c r="AI652" t="s">
        <v>8040</v>
      </c>
      <c r="AJ652" t="s">
        <v>8041</v>
      </c>
    </row>
    <row r="653" spans="1:36" ht="17.25" hidden="1" customHeight="1" x14ac:dyDescent="0.2">
      <c r="A653" s="4" t="s">
        <v>8050</v>
      </c>
      <c r="B653" t="s">
        <v>8028</v>
      </c>
      <c r="C653" t="s">
        <v>8051</v>
      </c>
      <c r="D653" t="s">
        <v>8052</v>
      </c>
      <c r="E653" t="s">
        <v>40</v>
      </c>
      <c r="F653" t="s">
        <v>2552</v>
      </c>
      <c r="G653" s="5">
        <v>300</v>
      </c>
      <c r="H653" t="s">
        <v>139</v>
      </c>
      <c r="I653" t="s">
        <v>43</v>
      </c>
      <c r="J653" t="s">
        <v>45</v>
      </c>
      <c r="K653" t="s">
        <v>45</v>
      </c>
      <c r="L653" t="s">
        <v>45</v>
      </c>
      <c r="M653" t="s">
        <v>559</v>
      </c>
      <c r="N653" s="6">
        <v>2024</v>
      </c>
      <c r="Q653" t="s">
        <v>6841</v>
      </c>
      <c r="R653" s="7">
        <v>12.178025999999999</v>
      </c>
      <c r="S653" s="7">
        <v>-86.761047000000005</v>
      </c>
      <c r="T653" t="s">
        <v>504</v>
      </c>
      <c r="U653" t="s">
        <v>8044</v>
      </c>
      <c r="X653" t="s">
        <v>8045</v>
      </c>
      <c r="Y653" t="s">
        <v>3012</v>
      </c>
      <c r="Z653" t="s">
        <v>3013</v>
      </c>
      <c r="AG653" t="s">
        <v>8053</v>
      </c>
      <c r="AH653" s="27" t="s">
        <v>8054</v>
      </c>
      <c r="AI653" t="s">
        <v>8055</v>
      </c>
      <c r="AJ653" t="s">
        <v>8056</v>
      </c>
    </row>
    <row r="654" spans="1:36" ht="17.25" hidden="1" customHeight="1" x14ac:dyDescent="0.2">
      <c r="A654" s="4" t="s">
        <v>8064</v>
      </c>
      <c r="B654" t="s">
        <v>8065</v>
      </c>
      <c r="C654" t="s">
        <v>8066</v>
      </c>
      <c r="D654" t="s">
        <v>8067</v>
      </c>
      <c r="E654" t="s">
        <v>40</v>
      </c>
      <c r="F654" t="s">
        <v>617</v>
      </c>
      <c r="G654" s="5">
        <v>381</v>
      </c>
      <c r="H654" t="s">
        <v>42</v>
      </c>
      <c r="I654" t="s">
        <v>43</v>
      </c>
      <c r="J654" t="s">
        <v>45</v>
      </c>
      <c r="K654" t="s">
        <v>45</v>
      </c>
      <c r="L654" t="s">
        <v>45</v>
      </c>
      <c r="M654" t="s">
        <v>559</v>
      </c>
      <c r="N654" s="6">
        <v>2018</v>
      </c>
      <c r="Q654" t="s">
        <v>8068</v>
      </c>
      <c r="R654" s="7">
        <v>9.3373609999999996</v>
      </c>
      <c r="S654" s="7">
        <v>-79.909361000000004</v>
      </c>
      <c r="T654" t="s">
        <v>46</v>
      </c>
      <c r="U654" t="s">
        <v>8069</v>
      </c>
      <c r="V654" t="s">
        <v>8070</v>
      </c>
      <c r="X654" t="s">
        <v>8070</v>
      </c>
      <c r="Y654" t="s">
        <v>3012</v>
      </c>
      <c r="Z654" t="s">
        <v>3013</v>
      </c>
      <c r="AC654" t="s">
        <v>8071</v>
      </c>
      <c r="AG654" t="s">
        <v>8072</v>
      </c>
      <c r="AH654" s="8" t="s">
        <v>8073</v>
      </c>
      <c r="AI654" t="s">
        <v>8074</v>
      </c>
      <c r="AJ654" t="s">
        <v>8075</v>
      </c>
    </row>
    <row r="655" spans="1:36" ht="17.25" hidden="1" customHeight="1" x14ac:dyDescent="0.2">
      <c r="A655" s="4" t="s">
        <v>8076</v>
      </c>
      <c r="B655" t="s">
        <v>8065</v>
      </c>
      <c r="C655" t="s">
        <v>8077</v>
      </c>
      <c r="D655" t="s">
        <v>8078</v>
      </c>
      <c r="E655" t="s">
        <v>40</v>
      </c>
      <c r="F655" t="s">
        <v>1618</v>
      </c>
      <c r="G655" s="5">
        <v>87</v>
      </c>
      <c r="H655" t="s">
        <v>42</v>
      </c>
      <c r="I655" t="s">
        <v>528</v>
      </c>
      <c r="J655" t="s">
        <v>45</v>
      </c>
      <c r="K655" t="s">
        <v>45</v>
      </c>
      <c r="L655" t="s">
        <v>45</v>
      </c>
      <c r="M655" t="s">
        <v>559</v>
      </c>
      <c r="N655" s="6">
        <v>2019</v>
      </c>
      <c r="Q655" t="s">
        <v>8079</v>
      </c>
      <c r="R655" s="7">
        <v>9.3796119999999998</v>
      </c>
      <c r="S655" s="7">
        <v>-79.821886000000006</v>
      </c>
      <c r="T655" t="s">
        <v>46</v>
      </c>
      <c r="U655" t="s">
        <v>8080</v>
      </c>
      <c r="V655" t="s">
        <v>8081</v>
      </c>
      <c r="X655" t="s">
        <v>8070</v>
      </c>
      <c r="Y655" t="s">
        <v>3012</v>
      </c>
      <c r="Z655" t="s">
        <v>3013</v>
      </c>
      <c r="AA655" t="s">
        <v>8082</v>
      </c>
      <c r="AC655" t="s">
        <v>8083</v>
      </c>
      <c r="AI655" t="s">
        <v>8084</v>
      </c>
      <c r="AJ655" t="s">
        <v>8085</v>
      </c>
    </row>
    <row r="656" spans="1:36" ht="17.25" hidden="1" customHeight="1" x14ac:dyDescent="0.2">
      <c r="A656" s="4" t="s">
        <v>8086</v>
      </c>
      <c r="B656" t="s">
        <v>8065</v>
      </c>
      <c r="C656" t="s">
        <v>8087</v>
      </c>
      <c r="D656" t="s">
        <v>8088</v>
      </c>
      <c r="E656" t="s">
        <v>40</v>
      </c>
      <c r="F656" t="s">
        <v>86</v>
      </c>
      <c r="G656" s="5">
        <v>300</v>
      </c>
      <c r="H656" t="s">
        <v>558</v>
      </c>
      <c r="I656" t="s">
        <v>45</v>
      </c>
      <c r="J656" t="s">
        <v>45</v>
      </c>
      <c r="K656" t="s">
        <v>45</v>
      </c>
      <c r="L656" t="s">
        <v>45</v>
      </c>
      <c r="M656" t="s">
        <v>2514</v>
      </c>
      <c r="N656" s="6">
        <v>2030</v>
      </c>
      <c r="P656" s="25"/>
      <c r="Q656" t="s">
        <v>8089</v>
      </c>
      <c r="R656" s="7">
        <v>9.0057159999999996</v>
      </c>
      <c r="S656" s="7">
        <v>-80.689503999999999</v>
      </c>
      <c r="T656" t="s">
        <v>46</v>
      </c>
      <c r="U656" t="s">
        <v>8090</v>
      </c>
      <c r="V656" t="s">
        <v>8091</v>
      </c>
      <c r="W656" t="s">
        <v>8092</v>
      </c>
      <c r="X656" t="s">
        <v>8070</v>
      </c>
      <c r="Y656" t="s">
        <v>3012</v>
      </c>
      <c r="Z656" t="s">
        <v>3013</v>
      </c>
      <c r="AC656" t="s">
        <v>8093</v>
      </c>
      <c r="AD656" t="s">
        <v>52</v>
      </c>
      <c r="AE656" t="s">
        <v>1546</v>
      </c>
      <c r="AG656" t="s">
        <v>8094</v>
      </c>
      <c r="AH656" s="27" t="s">
        <v>8095</v>
      </c>
      <c r="AI656" t="s">
        <v>8096</v>
      </c>
      <c r="AJ656" t="s">
        <v>8097</v>
      </c>
    </row>
    <row r="657" spans="1:36" ht="17.25" hidden="1" customHeight="1" x14ac:dyDescent="0.2">
      <c r="A657" s="4" t="s">
        <v>8098</v>
      </c>
      <c r="B657" t="s">
        <v>8065</v>
      </c>
      <c r="C657" t="s">
        <v>8099</v>
      </c>
      <c r="D657" t="s">
        <v>8100</v>
      </c>
      <c r="E657" t="s">
        <v>40</v>
      </c>
      <c r="F657" t="s">
        <v>617</v>
      </c>
      <c r="G657" s="5">
        <v>140</v>
      </c>
      <c r="H657" t="s">
        <v>139</v>
      </c>
      <c r="I657" t="s">
        <v>43</v>
      </c>
      <c r="J657" t="s">
        <v>45</v>
      </c>
      <c r="K657" t="s">
        <v>45</v>
      </c>
      <c r="L657" t="s">
        <v>45</v>
      </c>
      <c r="M657" t="s">
        <v>559</v>
      </c>
      <c r="N657" s="6">
        <v>2024</v>
      </c>
      <c r="Q657" t="s">
        <v>8101</v>
      </c>
      <c r="R657" s="7">
        <v>9.3580570000000005</v>
      </c>
      <c r="S657" s="7">
        <v>-79.898754999999994</v>
      </c>
      <c r="T657" t="s">
        <v>504</v>
      </c>
      <c r="U657" t="s">
        <v>8102</v>
      </c>
      <c r="X657" t="s">
        <v>8070</v>
      </c>
      <c r="Y657" t="s">
        <v>3012</v>
      </c>
      <c r="Z657" t="s">
        <v>3013</v>
      </c>
      <c r="AC657" t="s">
        <v>8103</v>
      </c>
      <c r="AG657" t="s">
        <v>8104</v>
      </c>
      <c r="AH657" s="8" t="s">
        <v>8105</v>
      </c>
      <c r="AI657" t="s">
        <v>8106</v>
      </c>
      <c r="AJ657" t="s">
        <v>8107</v>
      </c>
    </row>
    <row r="658" spans="1:36" ht="17.25" hidden="1" customHeight="1" x14ac:dyDescent="0.2">
      <c r="A658" s="4" t="s">
        <v>8108</v>
      </c>
      <c r="B658" t="s">
        <v>8065</v>
      </c>
      <c r="C658" t="s">
        <v>8109</v>
      </c>
      <c r="D658" t="s">
        <v>8110</v>
      </c>
      <c r="E658" t="s">
        <v>40</v>
      </c>
      <c r="F658" t="s">
        <v>617</v>
      </c>
      <c r="G658" s="5">
        <v>670</v>
      </c>
      <c r="H658" t="s">
        <v>139</v>
      </c>
      <c r="I658" t="s">
        <v>43</v>
      </c>
      <c r="J658" t="s">
        <v>45</v>
      </c>
      <c r="K658" t="s">
        <v>45</v>
      </c>
      <c r="L658" t="s">
        <v>45</v>
      </c>
      <c r="M658" t="s">
        <v>559</v>
      </c>
      <c r="N658" s="24">
        <v>2024</v>
      </c>
      <c r="Q658" t="s">
        <v>8111</v>
      </c>
      <c r="R658" s="7">
        <v>9.2667219999999997</v>
      </c>
      <c r="S658" s="7">
        <v>-79.917575999999997</v>
      </c>
      <c r="T658" t="s">
        <v>504</v>
      </c>
      <c r="U658" t="s">
        <v>6483</v>
      </c>
      <c r="X658" t="s">
        <v>8070</v>
      </c>
      <c r="Y658" t="s">
        <v>3012</v>
      </c>
      <c r="Z658" t="s">
        <v>3013</v>
      </c>
      <c r="AC658" t="s">
        <v>8112</v>
      </c>
      <c r="AG658" t="s">
        <v>8113</v>
      </c>
      <c r="AH658" s="8" t="s">
        <v>8114</v>
      </c>
      <c r="AI658" t="s">
        <v>8115</v>
      </c>
      <c r="AJ658" t="s">
        <v>8116</v>
      </c>
    </row>
    <row r="659" spans="1:36" ht="17.25" hidden="1" customHeight="1" x14ac:dyDescent="0.2">
      <c r="A659" s="4" t="s">
        <v>8117</v>
      </c>
      <c r="B659" t="s">
        <v>8065</v>
      </c>
      <c r="C659" t="s">
        <v>8118</v>
      </c>
      <c r="E659" t="s">
        <v>40</v>
      </c>
      <c r="F659" t="s">
        <v>570</v>
      </c>
      <c r="G659" s="5">
        <v>148.5</v>
      </c>
      <c r="H659" t="s">
        <v>42</v>
      </c>
      <c r="I659" t="s">
        <v>528</v>
      </c>
      <c r="J659" t="s">
        <v>45</v>
      </c>
      <c r="K659" t="s">
        <v>45</v>
      </c>
      <c r="L659" t="s">
        <v>45</v>
      </c>
      <c r="M659" t="s">
        <v>559</v>
      </c>
      <c r="N659" s="6">
        <v>2016</v>
      </c>
      <c r="Q659" t="s">
        <v>8119</v>
      </c>
      <c r="R659" s="7">
        <v>8.9088492804545698</v>
      </c>
      <c r="S659" s="7">
        <v>-79.780808869351603</v>
      </c>
      <c r="T659" t="s">
        <v>46</v>
      </c>
      <c r="U659" t="s">
        <v>8120</v>
      </c>
      <c r="X659" t="s">
        <v>8121</v>
      </c>
      <c r="Y659" t="s">
        <v>3012</v>
      </c>
      <c r="Z659" t="s">
        <v>3013</v>
      </c>
      <c r="AA659" t="s">
        <v>8122</v>
      </c>
      <c r="AG659" t="s">
        <v>8123</v>
      </c>
      <c r="AH659" s="24">
        <v>1172567</v>
      </c>
      <c r="AI659" t="s">
        <v>8124</v>
      </c>
      <c r="AJ659" t="s">
        <v>8125</v>
      </c>
    </row>
    <row r="660" spans="1:36" ht="17.25" hidden="1" customHeight="1" x14ac:dyDescent="0.2">
      <c r="A660" s="4" t="s">
        <v>8146</v>
      </c>
      <c r="B660" t="s">
        <v>8135</v>
      </c>
      <c r="C660" t="s">
        <v>8147</v>
      </c>
      <c r="D660" t="s">
        <v>8148</v>
      </c>
      <c r="E660" t="s">
        <v>56</v>
      </c>
      <c r="F660" t="s">
        <v>86</v>
      </c>
      <c r="G660" s="5">
        <v>111</v>
      </c>
      <c r="H660" t="s">
        <v>42</v>
      </c>
      <c r="I660" t="s">
        <v>43</v>
      </c>
      <c r="J660" t="s">
        <v>45</v>
      </c>
      <c r="K660" t="s">
        <v>45</v>
      </c>
      <c r="L660" t="s">
        <v>45</v>
      </c>
      <c r="M660" t="s">
        <v>559</v>
      </c>
      <c r="N660" s="6">
        <v>2016</v>
      </c>
      <c r="Q660" t="s">
        <v>8149</v>
      </c>
      <c r="R660" s="7">
        <v>-12.502428</v>
      </c>
      <c r="S660" s="7">
        <v>-76.729021000000003</v>
      </c>
      <c r="T660" t="s">
        <v>46</v>
      </c>
      <c r="U660" t="s">
        <v>8150</v>
      </c>
      <c r="W660" t="s">
        <v>8151</v>
      </c>
      <c r="X660" t="s">
        <v>8152</v>
      </c>
      <c r="Y660" t="s">
        <v>3012</v>
      </c>
      <c r="Z660" t="s">
        <v>3013</v>
      </c>
      <c r="AG660" t="s">
        <v>8157</v>
      </c>
      <c r="AH660" s="8" t="s">
        <v>8158</v>
      </c>
      <c r="AI660" t="s">
        <v>8155</v>
      </c>
      <c r="AJ660" t="s">
        <v>8159</v>
      </c>
    </row>
    <row r="661" spans="1:36" ht="17.25" hidden="1" customHeight="1" x14ac:dyDescent="0.2">
      <c r="A661" s="4" t="s">
        <v>8160</v>
      </c>
      <c r="B661" t="s">
        <v>8135</v>
      </c>
      <c r="C661" t="s">
        <v>8161</v>
      </c>
      <c r="D661" t="s">
        <v>8162</v>
      </c>
      <c r="E661" t="s">
        <v>3076</v>
      </c>
      <c r="F661" t="s">
        <v>41</v>
      </c>
      <c r="G661" s="5">
        <v>225</v>
      </c>
      <c r="H661" t="s">
        <v>42</v>
      </c>
      <c r="I661" t="s">
        <v>65</v>
      </c>
      <c r="J661" t="s">
        <v>45</v>
      </c>
      <c r="K661" t="s">
        <v>45</v>
      </c>
      <c r="L661" t="s">
        <v>45</v>
      </c>
      <c r="M661" t="s">
        <v>559</v>
      </c>
      <c r="N661" s="24">
        <v>2015</v>
      </c>
      <c r="Q661" t="s">
        <v>8163</v>
      </c>
      <c r="R661" s="7">
        <v>-6.8845710000000002</v>
      </c>
      <c r="S661" s="7">
        <v>-79.790076999999997</v>
      </c>
      <c r="T661" t="s">
        <v>46</v>
      </c>
      <c r="U661" t="s">
        <v>8164</v>
      </c>
      <c r="W661" t="s">
        <v>8165</v>
      </c>
      <c r="X661" t="s">
        <v>8166</v>
      </c>
      <c r="Y661" t="s">
        <v>3012</v>
      </c>
      <c r="Z661" t="s">
        <v>3013</v>
      </c>
      <c r="AG661" t="s">
        <v>8167</v>
      </c>
      <c r="AH661" s="8">
        <v>1233790</v>
      </c>
      <c r="AI661" t="s">
        <v>8168</v>
      </c>
      <c r="AJ661" t="s">
        <v>8169</v>
      </c>
    </row>
    <row r="662" spans="1:36" ht="17.25" hidden="1" customHeight="1" x14ac:dyDescent="0.2">
      <c r="A662" s="4" t="s">
        <v>8170</v>
      </c>
      <c r="B662" t="s">
        <v>8135</v>
      </c>
      <c r="C662" t="s">
        <v>8171</v>
      </c>
      <c r="D662" t="s">
        <v>8172</v>
      </c>
      <c r="E662" t="s">
        <v>8173</v>
      </c>
      <c r="F662" t="s">
        <v>41</v>
      </c>
      <c r="G662" s="5">
        <v>579</v>
      </c>
      <c r="H662" t="s">
        <v>42</v>
      </c>
      <c r="I662" t="s">
        <v>43</v>
      </c>
      <c r="J662" t="s">
        <v>45</v>
      </c>
      <c r="K662" t="s">
        <v>45</v>
      </c>
      <c r="L662" t="s">
        <v>45</v>
      </c>
      <c r="M662" t="s">
        <v>559</v>
      </c>
      <c r="N662" s="6">
        <v>2015</v>
      </c>
      <c r="Q662" t="s">
        <v>8174</v>
      </c>
      <c r="R662" s="7">
        <v>-12.543746000000001</v>
      </c>
      <c r="S662" s="7">
        <v>-76.735523000000001</v>
      </c>
      <c r="T662" t="s">
        <v>46</v>
      </c>
      <c r="U662" t="s">
        <v>8150</v>
      </c>
      <c r="W662" t="s">
        <v>8151</v>
      </c>
      <c r="X662" t="s">
        <v>8152</v>
      </c>
      <c r="Y662" t="s">
        <v>3012</v>
      </c>
      <c r="Z662" t="s">
        <v>3013</v>
      </c>
      <c r="AG662" t="s">
        <v>8175</v>
      </c>
      <c r="AH662" s="27" t="s">
        <v>8176</v>
      </c>
      <c r="AI662" t="s">
        <v>8177</v>
      </c>
      <c r="AJ662" t="s">
        <v>8178</v>
      </c>
    </row>
    <row r="663" spans="1:36" ht="17.25" hidden="1" customHeight="1" x14ac:dyDescent="0.2">
      <c r="A663" s="4" t="s">
        <v>8189</v>
      </c>
      <c r="B663" t="s">
        <v>8135</v>
      </c>
      <c r="C663" t="s">
        <v>8190</v>
      </c>
      <c r="D663" t="s">
        <v>8191</v>
      </c>
      <c r="E663" t="s">
        <v>8192</v>
      </c>
      <c r="F663" t="s">
        <v>543</v>
      </c>
      <c r="G663" s="5">
        <v>190</v>
      </c>
      <c r="H663" t="s">
        <v>42</v>
      </c>
      <c r="I663" t="s">
        <v>65</v>
      </c>
      <c r="J663" t="s">
        <v>45</v>
      </c>
      <c r="K663" t="s">
        <v>45</v>
      </c>
      <c r="L663" t="s">
        <v>45</v>
      </c>
      <c r="M663" t="s">
        <v>559</v>
      </c>
      <c r="N663" s="6">
        <v>2013</v>
      </c>
      <c r="Q663" t="s">
        <v>8149</v>
      </c>
      <c r="R663" s="7">
        <v>-17.777107000000001</v>
      </c>
      <c r="S663" s="7">
        <v>-71.187182000000007</v>
      </c>
      <c r="T663" t="s">
        <v>46</v>
      </c>
      <c r="U663" t="s">
        <v>8193</v>
      </c>
      <c r="W663" t="s">
        <v>8193</v>
      </c>
      <c r="X663" t="s">
        <v>8194</v>
      </c>
      <c r="Y663" t="s">
        <v>3012</v>
      </c>
      <c r="Z663" t="s">
        <v>3013</v>
      </c>
      <c r="AC663" t="s">
        <v>8195</v>
      </c>
      <c r="AG663" t="s">
        <v>8196</v>
      </c>
      <c r="AH663" s="8">
        <v>1233171</v>
      </c>
      <c r="AI663" t="s">
        <v>8197</v>
      </c>
      <c r="AJ663" t="s">
        <v>8198</v>
      </c>
    </row>
    <row r="664" spans="1:36" ht="17.25" hidden="1" customHeight="1" x14ac:dyDescent="0.2">
      <c r="A664" s="4" t="s">
        <v>8189</v>
      </c>
      <c r="B664" t="s">
        <v>8135</v>
      </c>
      <c r="C664" t="s">
        <v>8190</v>
      </c>
      <c r="D664" t="s">
        <v>8191</v>
      </c>
      <c r="E664" t="s">
        <v>8199</v>
      </c>
      <c r="F664" t="s">
        <v>543</v>
      </c>
      <c r="G664" s="5">
        <v>190</v>
      </c>
      <c r="H664" t="s">
        <v>42</v>
      </c>
      <c r="I664" t="s">
        <v>65</v>
      </c>
      <c r="J664" t="s">
        <v>45</v>
      </c>
      <c r="K664" t="s">
        <v>45</v>
      </c>
      <c r="L664" t="s">
        <v>45</v>
      </c>
      <c r="M664" t="s">
        <v>559</v>
      </c>
      <c r="N664" s="6">
        <v>2013</v>
      </c>
      <c r="Q664" t="s">
        <v>8149</v>
      </c>
      <c r="R664" s="7">
        <v>-17.777107000000001</v>
      </c>
      <c r="S664" s="7">
        <v>-71.187182000000007</v>
      </c>
      <c r="T664" t="s">
        <v>46</v>
      </c>
      <c r="U664" t="s">
        <v>8193</v>
      </c>
      <c r="W664" t="s">
        <v>8193</v>
      </c>
      <c r="X664" t="s">
        <v>8194</v>
      </c>
      <c r="Y664" t="s">
        <v>3012</v>
      </c>
      <c r="Z664" t="s">
        <v>3013</v>
      </c>
      <c r="AC664" t="s">
        <v>8195</v>
      </c>
      <c r="AG664" t="s">
        <v>8196</v>
      </c>
      <c r="AH664" s="8">
        <v>1261292</v>
      </c>
      <c r="AI664" t="s">
        <v>8197</v>
      </c>
      <c r="AJ664" t="s">
        <v>8200</v>
      </c>
    </row>
    <row r="665" spans="1:36" ht="17.25" hidden="1" customHeight="1" x14ac:dyDescent="0.2">
      <c r="A665" s="4" t="s">
        <v>8189</v>
      </c>
      <c r="B665" t="s">
        <v>8135</v>
      </c>
      <c r="C665" t="s">
        <v>8190</v>
      </c>
      <c r="D665" t="s">
        <v>8191</v>
      </c>
      <c r="E665" t="s">
        <v>8201</v>
      </c>
      <c r="F665" t="s">
        <v>543</v>
      </c>
      <c r="G665" s="5">
        <v>190</v>
      </c>
      <c r="H665" t="s">
        <v>42</v>
      </c>
      <c r="I665" t="s">
        <v>65</v>
      </c>
      <c r="J665" t="s">
        <v>45</v>
      </c>
      <c r="K665" t="s">
        <v>45</v>
      </c>
      <c r="L665" t="s">
        <v>45</v>
      </c>
      <c r="M665" t="s">
        <v>559</v>
      </c>
      <c r="N665" s="6">
        <v>2013</v>
      </c>
      <c r="Q665" t="s">
        <v>8149</v>
      </c>
      <c r="R665" s="7">
        <v>-17.777107000000001</v>
      </c>
      <c r="S665" s="7">
        <v>-71.187182000000007</v>
      </c>
      <c r="T665" t="s">
        <v>46</v>
      </c>
      <c r="U665" t="s">
        <v>8193</v>
      </c>
      <c r="W665" t="s">
        <v>8193</v>
      </c>
      <c r="X665" t="s">
        <v>8194</v>
      </c>
      <c r="Y665" t="s">
        <v>3012</v>
      </c>
      <c r="Z665" t="s">
        <v>3013</v>
      </c>
      <c r="AC665" t="s">
        <v>8195</v>
      </c>
      <c r="AG665" t="s">
        <v>8196</v>
      </c>
      <c r="AH665" s="8">
        <v>1261293</v>
      </c>
      <c r="AI665" t="s">
        <v>8197</v>
      </c>
      <c r="AJ665" t="s">
        <v>8202</v>
      </c>
    </row>
    <row r="666" spans="1:36" ht="17.25" hidden="1" customHeight="1" x14ac:dyDescent="0.2">
      <c r="A666" s="4" t="s">
        <v>8189</v>
      </c>
      <c r="B666" t="s">
        <v>8135</v>
      </c>
      <c r="C666" t="s">
        <v>8190</v>
      </c>
      <c r="D666" t="s">
        <v>8191</v>
      </c>
      <c r="E666" t="s">
        <v>8203</v>
      </c>
      <c r="F666" t="s">
        <v>543</v>
      </c>
      <c r="G666" s="5">
        <v>240</v>
      </c>
      <c r="H666" t="s">
        <v>42</v>
      </c>
      <c r="I666" t="s">
        <v>65</v>
      </c>
      <c r="J666" t="s">
        <v>45</v>
      </c>
      <c r="K666" t="s">
        <v>45</v>
      </c>
      <c r="L666" t="s">
        <v>45</v>
      </c>
      <c r="M666" t="s">
        <v>559</v>
      </c>
      <c r="N666" s="6">
        <v>2016</v>
      </c>
      <c r="Q666" t="s">
        <v>8149</v>
      </c>
      <c r="R666" s="7">
        <v>-17.777107000000001</v>
      </c>
      <c r="S666" s="7">
        <v>-71.187182000000007</v>
      </c>
      <c r="T666" t="s">
        <v>46</v>
      </c>
      <c r="U666" t="s">
        <v>8193</v>
      </c>
      <c r="W666" t="s">
        <v>8193</v>
      </c>
      <c r="X666" t="s">
        <v>8194</v>
      </c>
      <c r="Y666" t="s">
        <v>3012</v>
      </c>
      <c r="Z666" t="s">
        <v>3013</v>
      </c>
      <c r="AC666" t="s">
        <v>8204</v>
      </c>
      <c r="AG666" t="s">
        <v>8205</v>
      </c>
      <c r="AH666" s="8">
        <v>1230438</v>
      </c>
      <c r="AI666" t="s">
        <v>8197</v>
      </c>
      <c r="AJ666" t="s">
        <v>8206</v>
      </c>
    </row>
    <row r="667" spans="1:36" ht="17.25" hidden="1" customHeight="1" x14ac:dyDescent="0.2">
      <c r="A667" s="4" t="s">
        <v>8189</v>
      </c>
      <c r="B667" t="s">
        <v>8135</v>
      </c>
      <c r="C667" t="s">
        <v>8190</v>
      </c>
      <c r="D667" t="s">
        <v>8191</v>
      </c>
      <c r="E667" t="s">
        <v>8207</v>
      </c>
      <c r="F667" t="s">
        <v>543</v>
      </c>
      <c r="G667" s="5">
        <v>240</v>
      </c>
      <c r="H667" t="s">
        <v>42</v>
      </c>
      <c r="I667" t="s">
        <v>65</v>
      </c>
      <c r="J667" t="s">
        <v>45</v>
      </c>
      <c r="K667" t="s">
        <v>45</v>
      </c>
      <c r="L667" t="s">
        <v>45</v>
      </c>
      <c r="M667" t="s">
        <v>559</v>
      </c>
      <c r="N667" s="6">
        <v>2016</v>
      </c>
      <c r="Q667" t="s">
        <v>8149</v>
      </c>
      <c r="R667" s="7">
        <v>-17.777107000000001</v>
      </c>
      <c r="S667" s="7">
        <v>-71.187182000000007</v>
      </c>
      <c r="T667" t="s">
        <v>46</v>
      </c>
      <c r="U667" t="s">
        <v>8193</v>
      </c>
      <c r="W667" t="s">
        <v>8193</v>
      </c>
      <c r="X667" t="s">
        <v>8194</v>
      </c>
      <c r="Y667" t="s">
        <v>3012</v>
      </c>
      <c r="Z667" t="s">
        <v>3013</v>
      </c>
      <c r="AC667" t="s">
        <v>8204</v>
      </c>
      <c r="AG667" t="s">
        <v>8205</v>
      </c>
      <c r="AH667" s="27">
        <v>1230439</v>
      </c>
      <c r="AI667" t="s">
        <v>8197</v>
      </c>
      <c r="AJ667" t="s">
        <v>8208</v>
      </c>
    </row>
    <row r="668" spans="1:36" ht="17.25" hidden="1" customHeight="1" x14ac:dyDescent="0.2">
      <c r="A668" s="4" t="s">
        <v>8189</v>
      </c>
      <c r="B668" t="s">
        <v>8135</v>
      </c>
      <c r="C668" t="s">
        <v>8190</v>
      </c>
      <c r="D668" t="s">
        <v>8191</v>
      </c>
      <c r="E668" t="s">
        <v>8209</v>
      </c>
      <c r="F668" t="s">
        <v>543</v>
      </c>
      <c r="G668" s="5">
        <v>240</v>
      </c>
      <c r="H668" t="s">
        <v>42</v>
      </c>
      <c r="I668" t="s">
        <v>65</v>
      </c>
      <c r="J668" t="s">
        <v>45</v>
      </c>
      <c r="K668" t="s">
        <v>45</v>
      </c>
      <c r="L668" t="s">
        <v>45</v>
      </c>
      <c r="M668" t="s">
        <v>559</v>
      </c>
      <c r="N668" s="6">
        <v>2016</v>
      </c>
      <c r="Q668" t="s">
        <v>8149</v>
      </c>
      <c r="R668" s="7">
        <v>-17.777107000000001</v>
      </c>
      <c r="S668" s="7">
        <v>-71.187182000000007</v>
      </c>
      <c r="T668" t="s">
        <v>46</v>
      </c>
      <c r="U668" t="s">
        <v>8193</v>
      </c>
      <c r="W668" t="s">
        <v>8193</v>
      </c>
      <c r="X668" t="s">
        <v>8194</v>
      </c>
      <c r="Y668" t="s">
        <v>3012</v>
      </c>
      <c r="Z668" t="s">
        <v>3013</v>
      </c>
      <c r="AC668" t="s">
        <v>8204</v>
      </c>
      <c r="AG668" t="s">
        <v>8205</v>
      </c>
      <c r="AH668" s="8">
        <v>1247665</v>
      </c>
      <c r="AI668" t="s">
        <v>8197</v>
      </c>
      <c r="AJ668" t="s">
        <v>8210</v>
      </c>
    </row>
    <row r="669" spans="1:36" ht="17.25" hidden="1" customHeight="1" x14ac:dyDescent="0.2">
      <c r="A669" s="4" t="s">
        <v>8211</v>
      </c>
      <c r="B669" t="s">
        <v>8135</v>
      </c>
      <c r="C669" t="s">
        <v>8212</v>
      </c>
      <c r="D669" t="s">
        <v>8213</v>
      </c>
      <c r="E669" t="s">
        <v>1454</v>
      </c>
      <c r="F669" t="s">
        <v>1930</v>
      </c>
      <c r="G669" s="5">
        <v>77</v>
      </c>
      <c r="H669" t="s">
        <v>42</v>
      </c>
      <c r="I669" t="s">
        <v>528</v>
      </c>
      <c r="J669" t="s">
        <v>45</v>
      </c>
      <c r="K669" t="s">
        <v>45</v>
      </c>
      <c r="L669" t="s">
        <v>45</v>
      </c>
      <c r="M669" t="s">
        <v>559</v>
      </c>
      <c r="N669" s="6">
        <v>2018</v>
      </c>
      <c r="Q669" t="s">
        <v>8214</v>
      </c>
      <c r="R669" s="7">
        <v>-3.64202</v>
      </c>
      <c r="S669" s="7">
        <v>-73.2179</v>
      </c>
      <c r="T669" t="s">
        <v>46</v>
      </c>
      <c r="U669" t="s">
        <v>8215</v>
      </c>
      <c r="W669" t="s">
        <v>8216</v>
      </c>
      <c r="X669" t="s">
        <v>8217</v>
      </c>
      <c r="Y669" t="s">
        <v>3012</v>
      </c>
      <c r="Z669" t="s">
        <v>3013</v>
      </c>
      <c r="AG669" t="s">
        <v>8218</v>
      </c>
      <c r="AH669" s="24">
        <v>1261294</v>
      </c>
      <c r="AI669" t="s">
        <v>8219</v>
      </c>
      <c r="AJ669" t="s">
        <v>8220</v>
      </c>
    </row>
    <row r="670" spans="1:36" ht="17.25" hidden="1" customHeight="1" x14ac:dyDescent="0.2">
      <c r="A670" s="4" t="s">
        <v>8230</v>
      </c>
      <c r="B670" t="s">
        <v>8135</v>
      </c>
      <c r="C670" t="s">
        <v>8231</v>
      </c>
      <c r="D670" t="s">
        <v>8232</v>
      </c>
      <c r="E670" t="s">
        <v>8233</v>
      </c>
      <c r="F670" t="s">
        <v>86</v>
      </c>
      <c r="G670" s="5">
        <v>325</v>
      </c>
      <c r="H670" t="s">
        <v>42</v>
      </c>
      <c r="I670" t="s">
        <v>43</v>
      </c>
      <c r="J670" t="s">
        <v>45</v>
      </c>
      <c r="K670" t="s">
        <v>45</v>
      </c>
      <c r="L670" t="s">
        <v>45</v>
      </c>
      <c r="M670" t="s">
        <v>559</v>
      </c>
      <c r="N670" s="6">
        <v>2022</v>
      </c>
      <c r="Q670" t="s">
        <v>8225</v>
      </c>
      <c r="R670" s="7">
        <v>-12.521694999999999</v>
      </c>
      <c r="S670" s="7">
        <v>-76.717369000000005</v>
      </c>
      <c r="T670" t="s">
        <v>46</v>
      </c>
      <c r="U670" t="s">
        <v>8150</v>
      </c>
      <c r="W670" t="s">
        <v>8151</v>
      </c>
      <c r="X670" t="s">
        <v>8152</v>
      </c>
      <c r="Y670" t="s">
        <v>3012</v>
      </c>
      <c r="Z670" t="s">
        <v>3013</v>
      </c>
      <c r="AG670" t="s">
        <v>8234</v>
      </c>
      <c r="AH670" s="8" t="s">
        <v>8235</v>
      </c>
      <c r="AI670" t="s">
        <v>8236</v>
      </c>
      <c r="AJ670" t="s">
        <v>8237</v>
      </c>
    </row>
    <row r="671" spans="1:36" ht="17.25" hidden="1" customHeight="1" x14ac:dyDescent="0.2">
      <c r="A671" s="4" t="s">
        <v>8238</v>
      </c>
      <c r="B671" t="s">
        <v>8135</v>
      </c>
      <c r="C671" t="s">
        <v>8239</v>
      </c>
      <c r="D671" t="s">
        <v>8240</v>
      </c>
      <c r="E671" t="s">
        <v>8249</v>
      </c>
      <c r="F671" t="s">
        <v>41</v>
      </c>
      <c r="G671" s="5">
        <v>200</v>
      </c>
      <c r="H671" t="s">
        <v>42</v>
      </c>
      <c r="I671" t="s">
        <v>65</v>
      </c>
      <c r="J671" t="s">
        <v>45</v>
      </c>
      <c r="K671" t="s">
        <v>45</v>
      </c>
      <c r="L671" t="s">
        <v>45</v>
      </c>
      <c r="M671" t="s">
        <v>559</v>
      </c>
      <c r="N671" s="6">
        <v>2013</v>
      </c>
      <c r="Q671" t="s">
        <v>8242</v>
      </c>
      <c r="R671" s="7">
        <v>-4.5384159999999998</v>
      </c>
      <c r="S671" s="7">
        <v>-81.264409999999998</v>
      </c>
      <c r="T671" t="s">
        <v>46</v>
      </c>
      <c r="U671" t="s">
        <v>8243</v>
      </c>
      <c r="W671" t="s">
        <v>8244</v>
      </c>
      <c r="X671" t="s">
        <v>8245</v>
      </c>
      <c r="Y671" t="s">
        <v>3012</v>
      </c>
      <c r="Z671" t="s">
        <v>3013</v>
      </c>
      <c r="AG671" t="s">
        <v>8246</v>
      </c>
      <c r="AH671" s="27">
        <v>1232854</v>
      </c>
      <c r="AI671" t="s">
        <v>8247</v>
      </c>
      <c r="AJ671" t="s">
        <v>8250</v>
      </c>
    </row>
    <row r="672" spans="1:36" ht="17.25" hidden="1" customHeight="1" x14ac:dyDescent="0.2">
      <c r="A672" s="4" t="s">
        <v>8238</v>
      </c>
      <c r="B672" t="s">
        <v>8135</v>
      </c>
      <c r="C672" t="s">
        <v>8239</v>
      </c>
      <c r="D672" t="s">
        <v>8240</v>
      </c>
      <c r="E672" t="s">
        <v>8251</v>
      </c>
      <c r="F672" t="s">
        <v>41</v>
      </c>
      <c r="G672" s="5">
        <v>53</v>
      </c>
      <c r="H672" t="s">
        <v>42</v>
      </c>
      <c r="I672" t="s">
        <v>65</v>
      </c>
      <c r="J672" t="s">
        <v>45</v>
      </c>
      <c r="K672" t="s">
        <v>45</v>
      </c>
      <c r="L672" t="s">
        <v>45</v>
      </c>
      <c r="M672" t="s">
        <v>559</v>
      </c>
      <c r="N672" s="6">
        <v>2017</v>
      </c>
      <c r="Q672" t="s">
        <v>8242</v>
      </c>
      <c r="R672" s="7">
        <v>-4.5384159999999998</v>
      </c>
      <c r="S672" s="7">
        <v>-81.264409999999998</v>
      </c>
      <c r="T672" t="s">
        <v>46</v>
      </c>
      <c r="U672" t="s">
        <v>8243</v>
      </c>
      <c r="W672" t="s">
        <v>8244</v>
      </c>
      <c r="X672" t="s">
        <v>8245</v>
      </c>
      <c r="Y672" t="s">
        <v>3012</v>
      </c>
      <c r="Z672" t="s">
        <v>3013</v>
      </c>
      <c r="AG672" t="s">
        <v>8246</v>
      </c>
      <c r="AH672" s="27" t="s">
        <v>45</v>
      </c>
      <c r="AI672" t="s">
        <v>8247</v>
      </c>
      <c r="AJ672" t="s">
        <v>8252</v>
      </c>
    </row>
    <row r="673" spans="1:36" ht="17.25" hidden="1" customHeight="1" x14ac:dyDescent="0.2">
      <c r="A673" s="4" t="s">
        <v>8253</v>
      </c>
      <c r="B673" t="s">
        <v>8135</v>
      </c>
      <c r="C673" t="s">
        <v>8254</v>
      </c>
      <c r="D673" t="s">
        <v>8255</v>
      </c>
      <c r="E673" t="s">
        <v>3076</v>
      </c>
      <c r="F673" t="s">
        <v>41</v>
      </c>
      <c r="G673" s="5">
        <v>154</v>
      </c>
      <c r="H673" t="s">
        <v>42</v>
      </c>
      <c r="I673" t="s">
        <v>65</v>
      </c>
      <c r="J673" t="s">
        <v>45</v>
      </c>
      <c r="K673" t="s">
        <v>45</v>
      </c>
      <c r="L673" t="s">
        <v>45</v>
      </c>
      <c r="M673" t="s">
        <v>559</v>
      </c>
      <c r="N673" s="6">
        <v>2016</v>
      </c>
      <c r="Q673" t="s">
        <v>8256</v>
      </c>
      <c r="R673" s="7">
        <v>-17.039282</v>
      </c>
      <c r="S673" s="7">
        <v>-71.977306999999996</v>
      </c>
      <c r="T673" t="s">
        <v>46</v>
      </c>
      <c r="U673" t="s">
        <v>8257</v>
      </c>
      <c r="W673" t="s">
        <v>8258</v>
      </c>
      <c r="X673" t="s">
        <v>8259</v>
      </c>
      <c r="Y673" t="s">
        <v>3012</v>
      </c>
      <c r="Z673" t="s">
        <v>3013</v>
      </c>
      <c r="AG673" t="s">
        <v>8260</v>
      </c>
      <c r="AH673" s="6">
        <v>1256658</v>
      </c>
      <c r="AI673" t="s">
        <v>8261</v>
      </c>
      <c r="AJ673" t="s">
        <v>8262</v>
      </c>
    </row>
    <row r="674" spans="1:36" ht="17.25" hidden="1" customHeight="1" x14ac:dyDescent="0.2">
      <c r="A674" s="4" t="s">
        <v>8253</v>
      </c>
      <c r="B674" t="s">
        <v>8135</v>
      </c>
      <c r="C674" t="s">
        <v>8254</v>
      </c>
      <c r="D674" t="s">
        <v>8255</v>
      </c>
      <c r="E674" t="s">
        <v>3083</v>
      </c>
      <c r="F674" t="s">
        <v>41</v>
      </c>
      <c r="G674" s="5">
        <v>154</v>
      </c>
      <c r="H674" t="s">
        <v>42</v>
      </c>
      <c r="I674" t="s">
        <v>65</v>
      </c>
      <c r="J674" t="s">
        <v>45</v>
      </c>
      <c r="K674" t="s">
        <v>45</v>
      </c>
      <c r="L674" t="s">
        <v>45</v>
      </c>
      <c r="M674" t="s">
        <v>559</v>
      </c>
      <c r="N674" s="6">
        <v>2016</v>
      </c>
      <c r="Q674" t="s">
        <v>8256</v>
      </c>
      <c r="R674" s="7">
        <v>-17.039282</v>
      </c>
      <c r="S674" s="7">
        <v>-71.977306999999996</v>
      </c>
      <c r="T674" t="s">
        <v>46</v>
      </c>
      <c r="U674" t="s">
        <v>8257</v>
      </c>
      <c r="W674" t="s">
        <v>8258</v>
      </c>
      <c r="X674" t="s">
        <v>8259</v>
      </c>
      <c r="Y674" t="s">
        <v>3012</v>
      </c>
      <c r="Z674" t="s">
        <v>3013</v>
      </c>
      <c r="AG674" t="s">
        <v>8260</v>
      </c>
      <c r="AH674" s="6">
        <v>1268977</v>
      </c>
      <c r="AI674" t="s">
        <v>8261</v>
      </c>
      <c r="AJ674" t="s">
        <v>8263</v>
      </c>
    </row>
    <row r="675" spans="1:36" ht="17.25" hidden="1" customHeight="1" x14ac:dyDescent="0.2">
      <c r="A675" s="4" t="s">
        <v>8253</v>
      </c>
      <c r="B675" t="s">
        <v>8135</v>
      </c>
      <c r="C675" t="s">
        <v>8254</v>
      </c>
      <c r="D675" t="s">
        <v>8255</v>
      </c>
      <c r="E675" t="s">
        <v>3215</v>
      </c>
      <c r="F675" t="s">
        <v>41</v>
      </c>
      <c r="G675" s="5">
        <v>154</v>
      </c>
      <c r="H675" t="s">
        <v>42</v>
      </c>
      <c r="I675" t="s">
        <v>65</v>
      </c>
      <c r="J675" t="s">
        <v>45</v>
      </c>
      <c r="K675" t="s">
        <v>45</v>
      </c>
      <c r="L675" t="s">
        <v>45</v>
      </c>
      <c r="M675" t="s">
        <v>559</v>
      </c>
      <c r="N675" s="6">
        <v>2016</v>
      </c>
      <c r="Q675" t="s">
        <v>8256</v>
      </c>
      <c r="R675" s="7">
        <v>-17.039282</v>
      </c>
      <c r="S675" s="7">
        <v>-71.977306999999996</v>
      </c>
      <c r="T675" t="s">
        <v>46</v>
      </c>
      <c r="U675" t="s">
        <v>8257</v>
      </c>
      <c r="W675" t="s">
        <v>8258</v>
      </c>
      <c r="X675" t="s">
        <v>8259</v>
      </c>
      <c r="Y675" t="s">
        <v>3012</v>
      </c>
      <c r="Z675" t="s">
        <v>3013</v>
      </c>
      <c r="AG675" t="s">
        <v>8260</v>
      </c>
      <c r="AH675" s="6">
        <v>1268978</v>
      </c>
      <c r="AI675" t="s">
        <v>8261</v>
      </c>
      <c r="AJ675" t="s">
        <v>8264</v>
      </c>
    </row>
    <row r="676" spans="1:36" ht="17.25" hidden="1" customHeight="1" x14ac:dyDescent="0.2">
      <c r="A676" s="4" t="s">
        <v>8253</v>
      </c>
      <c r="B676" t="s">
        <v>8135</v>
      </c>
      <c r="C676" t="s">
        <v>8254</v>
      </c>
      <c r="D676" t="s">
        <v>8255</v>
      </c>
      <c r="E676" t="s">
        <v>3217</v>
      </c>
      <c r="F676" t="s">
        <v>41</v>
      </c>
      <c r="G676" s="5">
        <v>154</v>
      </c>
      <c r="H676" t="s">
        <v>42</v>
      </c>
      <c r="I676" t="s">
        <v>65</v>
      </c>
      <c r="J676" t="s">
        <v>45</v>
      </c>
      <c r="K676" t="s">
        <v>45</v>
      </c>
      <c r="L676" t="s">
        <v>45</v>
      </c>
      <c r="M676" t="s">
        <v>559</v>
      </c>
      <c r="N676" s="6">
        <v>2016</v>
      </c>
      <c r="Q676" t="s">
        <v>8256</v>
      </c>
      <c r="R676" s="7">
        <v>-17.039282</v>
      </c>
      <c r="S676" s="7">
        <v>-71.977306999999996</v>
      </c>
      <c r="T676" t="s">
        <v>46</v>
      </c>
      <c r="U676" t="s">
        <v>8257</v>
      </c>
      <c r="W676" t="s">
        <v>8258</v>
      </c>
      <c r="X676" t="s">
        <v>8259</v>
      </c>
      <c r="Y676" t="s">
        <v>3012</v>
      </c>
      <c r="Z676" t="s">
        <v>3013</v>
      </c>
      <c r="AG676" t="s">
        <v>8260</v>
      </c>
      <c r="AH676" s="24">
        <v>1268979</v>
      </c>
      <c r="AI676" t="s">
        <v>8261</v>
      </c>
      <c r="AJ676" t="s">
        <v>8265</v>
      </c>
    </row>
    <row r="677" spans="1:36" ht="17.25" hidden="1" customHeight="1" x14ac:dyDescent="0.2">
      <c r="A677" s="4" t="s">
        <v>8274</v>
      </c>
      <c r="B677" t="s">
        <v>8135</v>
      </c>
      <c r="C677" t="s">
        <v>8275</v>
      </c>
      <c r="D677" t="s">
        <v>8276</v>
      </c>
      <c r="E677" t="s">
        <v>8277</v>
      </c>
      <c r="F677" t="s">
        <v>41</v>
      </c>
      <c r="G677" s="5">
        <v>181</v>
      </c>
      <c r="H677" t="s">
        <v>42</v>
      </c>
      <c r="I677" t="s">
        <v>65</v>
      </c>
      <c r="J677" t="s">
        <v>45</v>
      </c>
      <c r="K677" t="s">
        <v>45</v>
      </c>
      <c r="L677" t="s">
        <v>45</v>
      </c>
      <c r="M677" t="s">
        <v>559</v>
      </c>
      <c r="N677" s="6">
        <v>2015</v>
      </c>
      <c r="Q677" t="s">
        <v>8278</v>
      </c>
      <c r="R677" s="7">
        <v>-6.8780650000000003</v>
      </c>
      <c r="S677" s="7">
        <v>-79.792537999999993</v>
      </c>
      <c r="T677" t="s">
        <v>46</v>
      </c>
      <c r="U677" t="s">
        <v>8279</v>
      </c>
      <c r="V677" t="s">
        <v>8280</v>
      </c>
      <c r="W677" t="s">
        <v>8165</v>
      </c>
      <c r="X677" t="s">
        <v>8166</v>
      </c>
      <c r="Y677" t="s">
        <v>3012</v>
      </c>
      <c r="Z677" t="s">
        <v>3013</v>
      </c>
      <c r="AD677" t="s">
        <v>52</v>
      </c>
      <c r="AE677" t="s">
        <v>1546</v>
      </c>
      <c r="AG677" t="s">
        <v>8281</v>
      </c>
      <c r="AH677" s="8">
        <v>1242209</v>
      </c>
      <c r="AI677" t="s">
        <v>8282</v>
      </c>
      <c r="AJ677" t="s">
        <v>8283</v>
      </c>
    </row>
    <row r="678" spans="1:36" ht="17.25" hidden="1" customHeight="1" x14ac:dyDescent="0.2">
      <c r="A678" s="4" t="s">
        <v>8284</v>
      </c>
      <c r="B678" t="s">
        <v>8135</v>
      </c>
      <c r="C678" t="s">
        <v>8285</v>
      </c>
      <c r="D678" t="s">
        <v>8286</v>
      </c>
      <c r="E678" t="s">
        <v>8287</v>
      </c>
      <c r="F678" t="s">
        <v>8288</v>
      </c>
      <c r="G678" s="5">
        <v>51</v>
      </c>
      <c r="H678" t="s">
        <v>139</v>
      </c>
      <c r="I678" t="s">
        <v>240</v>
      </c>
      <c r="J678" t="s">
        <v>45</v>
      </c>
      <c r="K678" t="s">
        <v>45</v>
      </c>
      <c r="L678" t="s">
        <v>45</v>
      </c>
      <c r="M678" t="s">
        <v>559</v>
      </c>
      <c r="N678" s="6">
        <v>2023</v>
      </c>
      <c r="Q678" t="s">
        <v>8289</v>
      </c>
      <c r="R678" s="7">
        <v>-4.5839299999999996</v>
      </c>
      <c r="S678" s="7">
        <v>-81.282129999999995</v>
      </c>
      <c r="T678" t="s">
        <v>46</v>
      </c>
      <c r="U678" t="s">
        <v>8243</v>
      </c>
      <c r="W678" t="s">
        <v>8244</v>
      </c>
      <c r="X678" t="s">
        <v>8245</v>
      </c>
      <c r="Y678" t="s">
        <v>3012</v>
      </c>
      <c r="Z678" t="s">
        <v>3013</v>
      </c>
      <c r="AD678" t="s">
        <v>52</v>
      </c>
      <c r="AE678" t="s">
        <v>881</v>
      </c>
      <c r="AG678" t="s">
        <v>8290</v>
      </c>
      <c r="AH678" s="24">
        <v>1318451</v>
      </c>
      <c r="AI678" t="s">
        <v>8291</v>
      </c>
      <c r="AJ678" t="s">
        <v>8292</v>
      </c>
    </row>
    <row r="679" spans="1:36" ht="17.25" hidden="1" customHeight="1" x14ac:dyDescent="0.2">
      <c r="A679" s="4" t="s">
        <v>8284</v>
      </c>
      <c r="B679" t="s">
        <v>8135</v>
      </c>
      <c r="C679" t="s">
        <v>8285</v>
      </c>
      <c r="D679" t="s">
        <v>8286</v>
      </c>
      <c r="E679" t="s">
        <v>8293</v>
      </c>
      <c r="F679" t="s">
        <v>8288</v>
      </c>
      <c r="G679" s="5">
        <v>51</v>
      </c>
      <c r="H679" t="s">
        <v>139</v>
      </c>
      <c r="I679" t="s">
        <v>240</v>
      </c>
      <c r="J679" t="s">
        <v>45</v>
      </c>
      <c r="K679" t="s">
        <v>45</v>
      </c>
      <c r="L679" t="s">
        <v>45</v>
      </c>
      <c r="M679" t="s">
        <v>559</v>
      </c>
      <c r="N679" s="6">
        <v>2023</v>
      </c>
      <c r="Q679" t="s">
        <v>8289</v>
      </c>
      <c r="R679" s="7">
        <v>-4.5839299999999996</v>
      </c>
      <c r="S679" s="7">
        <v>-81.282129999999995</v>
      </c>
      <c r="T679" t="s">
        <v>46</v>
      </c>
      <c r="U679" t="s">
        <v>8243</v>
      </c>
      <c r="W679" t="s">
        <v>8244</v>
      </c>
      <c r="X679" t="s">
        <v>8245</v>
      </c>
      <c r="Y679" t="s">
        <v>3012</v>
      </c>
      <c r="Z679" t="s">
        <v>3013</v>
      </c>
      <c r="AD679" t="s">
        <v>52</v>
      </c>
      <c r="AE679" t="s">
        <v>881</v>
      </c>
      <c r="AG679" t="s">
        <v>8290</v>
      </c>
      <c r="AH679" s="6">
        <v>1318452</v>
      </c>
      <c r="AI679" t="s">
        <v>8291</v>
      </c>
      <c r="AJ679" t="s">
        <v>8294</v>
      </c>
    </row>
    <row r="680" spans="1:36" ht="17.25" hidden="1" customHeight="1" x14ac:dyDescent="0.2">
      <c r="A680" s="4" t="s">
        <v>8308</v>
      </c>
      <c r="B680" t="s">
        <v>8135</v>
      </c>
      <c r="C680" t="s">
        <v>8309</v>
      </c>
      <c r="D680" t="s">
        <v>8310</v>
      </c>
      <c r="E680" t="s">
        <v>8311</v>
      </c>
      <c r="F680" t="s">
        <v>86</v>
      </c>
      <c r="G680" s="5">
        <v>300</v>
      </c>
      <c r="H680" t="s">
        <v>42</v>
      </c>
      <c r="I680" t="s">
        <v>43</v>
      </c>
      <c r="J680" t="s">
        <v>45</v>
      </c>
      <c r="K680" t="s">
        <v>45</v>
      </c>
      <c r="L680" t="s">
        <v>45</v>
      </c>
      <c r="M680" t="s">
        <v>559</v>
      </c>
      <c r="N680" s="6">
        <v>2018</v>
      </c>
      <c r="Q680" t="s">
        <v>8312</v>
      </c>
      <c r="R680" s="7">
        <v>-12.49248</v>
      </c>
      <c r="S680" s="7">
        <v>-76.716577999999998</v>
      </c>
      <c r="T680" t="s">
        <v>46</v>
      </c>
      <c r="U680" t="s">
        <v>8150</v>
      </c>
      <c r="W680" t="s">
        <v>8151</v>
      </c>
      <c r="X680" t="s">
        <v>8152</v>
      </c>
      <c r="Y680" t="s">
        <v>3012</v>
      </c>
      <c r="Z680" t="s">
        <v>3013</v>
      </c>
      <c r="AG680" t="s">
        <v>8313</v>
      </c>
      <c r="AH680" s="27">
        <v>1223030</v>
      </c>
      <c r="AI680" t="s">
        <v>8314</v>
      </c>
      <c r="AJ680" t="s">
        <v>8315</v>
      </c>
    </row>
    <row r="681" spans="1:36" ht="17.25" hidden="1" customHeight="1" x14ac:dyDescent="0.2">
      <c r="A681" s="4" t="s">
        <v>8326</v>
      </c>
      <c r="B681" t="s">
        <v>8327</v>
      </c>
      <c r="C681" t="s">
        <v>8328</v>
      </c>
      <c r="E681" t="s">
        <v>40</v>
      </c>
      <c r="F681" t="s">
        <v>543</v>
      </c>
      <c r="G681" s="5">
        <v>63</v>
      </c>
      <c r="H681" t="s">
        <v>42</v>
      </c>
      <c r="I681" t="s">
        <v>528</v>
      </c>
      <c r="J681" t="s">
        <v>45</v>
      </c>
      <c r="K681" t="s">
        <v>45</v>
      </c>
      <c r="L681" t="s">
        <v>45</v>
      </c>
      <c r="M681" t="s">
        <v>559</v>
      </c>
      <c r="N681" s="24">
        <v>2013</v>
      </c>
      <c r="Q681" t="s">
        <v>8329</v>
      </c>
      <c r="R681" s="7">
        <v>5.8211073405952698</v>
      </c>
      <c r="S681" s="7">
        <v>-55.163992558859697</v>
      </c>
      <c r="T681" t="s">
        <v>504</v>
      </c>
      <c r="U681" t="s">
        <v>8330</v>
      </c>
      <c r="Y681" t="s">
        <v>3012</v>
      </c>
      <c r="Z681" t="s">
        <v>3013</v>
      </c>
      <c r="AG681" t="s">
        <v>8331</v>
      </c>
      <c r="AH681" s="8">
        <v>1248154</v>
      </c>
      <c r="AI681" t="s">
        <v>8332</v>
      </c>
      <c r="AJ681" t="s">
        <v>8333</v>
      </c>
    </row>
    <row r="682" spans="1:36" ht="17.25" hidden="1" customHeight="1" x14ac:dyDescent="0.2">
      <c r="A682" s="4" t="s">
        <v>8326</v>
      </c>
      <c r="B682" t="s">
        <v>8327</v>
      </c>
      <c r="C682" t="s">
        <v>8328</v>
      </c>
      <c r="E682" t="s">
        <v>56</v>
      </c>
      <c r="F682" t="s">
        <v>543</v>
      </c>
      <c r="G682" s="5">
        <v>21</v>
      </c>
      <c r="H682" t="s">
        <v>42</v>
      </c>
      <c r="I682" t="s">
        <v>528</v>
      </c>
      <c r="J682" t="s">
        <v>45</v>
      </c>
      <c r="K682" t="s">
        <v>45</v>
      </c>
      <c r="L682" t="s">
        <v>45</v>
      </c>
      <c r="M682" t="s">
        <v>559</v>
      </c>
      <c r="N682" s="24">
        <v>2015</v>
      </c>
      <c r="Q682" t="s">
        <v>8329</v>
      </c>
      <c r="R682" s="7">
        <v>5.8211073405952698</v>
      </c>
      <c r="S682" s="7">
        <v>-55.163992558859697</v>
      </c>
      <c r="T682" t="s">
        <v>504</v>
      </c>
      <c r="U682" t="s">
        <v>8330</v>
      </c>
      <c r="Y682" t="s">
        <v>3012</v>
      </c>
      <c r="Z682" t="s">
        <v>3013</v>
      </c>
      <c r="AG682" t="s">
        <v>8331</v>
      </c>
      <c r="AH682" s="8">
        <v>1303876</v>
      </c>
      <c r="AI682" t="s">
        <v>8332</v>
      </c>
      <c r="AJ682" t="s">
        <v>8334</v>
      </c>
    </row>
    <row r="683" spans="1:36" ht="17.25" hidden="1" customHeight="1" x14ac:dyDescent="0.2">
      <c r="A683" s="4" t="s">
        <v>8326</v>
      </c>
      <c r="B683" t="s">
        <v>8327</v>
      </c>
      <c r="C683" t="s">
        <v>8328</v>
      </c>
      <c r="E683" t="s">
        <v>58</v>
      </c>
      <c r="F683" t="s">
        <v>543</v>
      </c>
      <c r="G683" s="5">
        <v>42</v>
      </c>
      <c r="H683" t="s">
        <v>42</v>
      </c>
      <c r="I683" t="s">
        <v>528</v>
      </c>
      <c r="J683" t="s">
        <v>45</v>
      </c>
      <c r="K683" t="s">
        <v>45</v>
      </c>
      <c r="L683" t="s">
        <v>45</v>
      </c>
      <c r="M683" t="s">
        <v>559</v>
      </c>
      <c r="N683" s="24">
        <v>2020</v>
      </c>
      <c r="Q683" t="s">
        <v>8329</v>
      </c>
      <c r="R683" s="7">
        <v>5.8211073405952698</v>
      </c>
      <c r="S683" s="7">
        <v>-55.163992558859697</v>
      </c>
      <c r="T683" t="s">
        <v>504</v>
      </c>
      <c r="U683" t="s">
        <v>8330</v>
      </c>
      <c r="Y683" t="s">
        <v>3012</v>
      </c>
      <c r="Z683" t="s">
        <v>3013</v>
      </c>
      <c r="AG683" t="s">
        <v>8331</v>
      </c>
      <c r="AH683" s="8">
        <v>1303875</v>
      </c>
      <c r="AI683" t="s">
        <v>8332</v>
      </c>
      <c r="AJ683" t="s">
        <v>8335</v>
      </c>
    </row>
    <row r="684" spans="1:36" ht="17.25" hidden="1" customHeight="1" x14ac:dyDescent="0.2">
      <c r="A684" s="4" t="s">
        <v>8345</v>
      </c>
      <c r="B684" t="s">
        <v>8337</v>
      </c>
      <c r="C684" t="s">
        <v>8346</v>
      </c>
      <c r="D684" t="s">
        <v>8347</v>
      </c>
      <c r="E684" t="s">
        <v>40</v>
      </c>
      <c r="F684" t="s">
        <v>86</v>
      </c>
      <c r="G684" s="5">
        <v>234</v>
      </c>
      <c r="H684" t="s">
        <v>42</v>
      </c>
      <c r="I684" t="s">
        <v>43</v>
      </c>
      <c r="J684" t="s">
        <v>45</v>
      </c>
      <c r="K684" t="s">
        <v>45</v>
      </c>
      <c r="L684" t="s">
        <v>45</v>
      </c>
      <c r="M684" t="s">
        <v>559</v>
      </c>
      <c r="N684" s="24">
        <v>2016</v>
      </c>
      <c r="Q684" t="s">
        <v>8348</v>
      </c>
      <c r="R684" s="7">
        <v>10.147188</v>
      </c>
      <c r="S684" s="7">
        <v>-61.473790000000001</v>
      </c>
      <c r="T684" t="s">
        <v>46</v>
      </c>
      <c r="U684" t="s">
        <v>8349</v>
      </c>
      <c r="W684" t="s">
        <v>8350</v>
      </c>
      <c r="X684" t="s">
        <v>8351</v>
      </c>
      <c r="Y684" t="s">
        <v>3012</v>
      </c>
      <c r="Z684" t="s">
        <v>3013</v>
      </c>
      <c r="AG684" t="s">
        <v>8352</v>
      </c>
      <c r="AH684" s="8" t="s">
        <v>8353</v>
      </c>
      <c r="AI684" t="s">
        <v>8354</v>
      </c>
      <c r="AJ684" t="s">
        <v>8355</v>
      </c>
    </row>
    <row r="685" spans="1:36" ht="17.25" hidden="1" customHeight="1" x14ac:dyDescent="0.2">
      <c r="A685" s="4" t="s">
        <v>8418</v>
      </c>
      <c r="B685" t="s">
        <v>8398</v>
      </c>
      <c r="C685" t="s">
        <v>8419</v>
      </c>
      <c r="E685" t="s">
        <v>1157</v>
      </c>
      <c r="F685" t="s">
        <v>86</v>
      </c>
      <c r="G685" s="5">
        <v>248</v>
      </c>
      <c r="H685" t="s">
        <v>139</v>
      </c>
      <c r="I685" t="s">
        <v>65</v>
      </c>
      <c r="J685" t="s">
        <v>559</v>
      </c>
      <c r="K685" t="s">
        <v>97</v>
      </c>
      <c r="L685" t="s">
        <v>45</v>
      </c>
      <c r="M685" t="s">
        <v>5341</v>
      </c>
      <c r="N685" s="24">
        <v>2025</v>
      </c>
      <c r="R685" s="7">
        <v>37.905299999999997</v>
      </c>
      <c r="S685" s="7">
        <v>-87.715000000000003</v>
      </c>
      <c r="T685" t="s">
        <v>46</v>
      </c>
      <c r="U685" t="s">
        <v>8420</v>
      </c>
      <c r="V685" t="s">
        <v>8421</v>
      </c>
      <c r="X685" t="s">
        <v>8422</v>
      </c>
      <c r="Y685" t="s">
        <v>3012</v>
      </c>
      <c r="Z685" t="s">
        <v>3691</v>
      </c>
      <c r="AA685" t="s">
        <v>8423</v>
      </c>
      <c r="AB685" t="s">
        <v>8429</v>
      </c>
      <c r="AG685" t="s">
        <v>8424</v>
      </c>
      <c r="AH685" s="24">
        <v>47894</v>
      </c>
      <c r="AI685" t="s">
        <v>8425</v>
      </c>
      <c r="AJ685" t="s">
        <v>8430</v>
      </c>
    </row>
    <row r="686" spans="1:36" ht="17.25" hidden="1" customHeight="1" x14ac:dyDescent="0.2">
      <c r="A686" s="4" t="s">
        <v>8418</v>
      </c>
      <c r="B686" t="s">
        <v>8398</v>
      </c>
      <c r="C686" t="s">
        <v>8419</v>
      </c>
      <c r="E686" t="s">
        <v>2297</v>
      </c>
      <c r="F686" t="s">
        <v>86</v>
      </c>
      <c r="G686" s="5">
        <v>248</v>
      </c>
      <c r="H686" t="s">
        <v>139</v>
      </c>
      <c r="I686" t="s">
        <v>65</v>
      </c>
      <c r="J686" t="s">
        <v>559</v>
      </c>
      <c r="K686" t="s">
        <v>97</v>
      </c>
      <c r="L686" t="s">
        <v>45</v>
      </c>
      <c r="M686" t="s">
        <v>5341</v>
      </c>
      <c r="N686" s="6">
        <v>2025</v>
      </c>
      <c r="R686" s="7">
        <v>37.905299999999997</v>
      </c>
      <c r="S686" s="7">
        <v>-87.715000000000003</v>
      </c>
      <c r="T686" t="s">
        <v>46</v>
      </c>
      <c r="U686" t="s">
        <v>8420</v>
      </c>
      <c r="V686" t="s">
        <v>8421</v>
      </c>
      <c r="X686" t="s">
        <v>8422</v>
      </c>
      <c r="Y686" t="s">
        <v>3012</v>
      </c>
      <c r="Z686" t="s">
        <v>3691</v>
      </c>
      <c r="AA686" t="s">
        <v>8423</v>
      </c>
      <c r="AB686" t="s">
        <v>8431</v>
      </c>
      <c r="AG686" t="s">
        <v>8424</v>
      </c>
      <c r="AH686" s="6">
        <v>49186</v>
      </c>
      <c r="AI686" t="s">
        <v>8425</v>
      </c>
      <c r="AJ686" t="s">
        <v>8432</v>
      </c>
    </row>
    <row r="687" spans="1:36" ht="17.25" hidden="1" customHeight="1" x14ac:dyDescent="0.2">
      <c r="A687" s="4" t="s">
        <v>8433</v>
      </c>
      <c r="B687" t="s">
        <v>8398</v>
      </c>
      <c r="C687" t="s">
        <v>8434</v>
      </c>
      <c r="E687" t="s">
        <v>191</v>
      </c>
      <c r="F687" t="s">
        <v>4967</v>
      </c>
      <c r="G687" s="5">
        <v>112</v>
      </c>
      <c r="H687" t="s">
        <v>42</v>
      </c>
      <c r="I687" t="s">
        <v>240</v>
      </c>
      <c r="J687" t="s">
        <v>559</v>
      </c>
      <c r="K687" t="s">
        <v>45</v>
      </c>
      <c r="L687" t="s">
        <v>45</v>
      </c>
      <c r="M687" t="s">
        <v>2514</v>
      </c>
      <c r="N687" s="6">
        <v>2016</v>
      </c>
      <c r="R687" s="7">
        <v>42.678899999999999</v>
      </c>
      <c r="S687" s="7">
        <v>-76.948300000000003</v>
      </c>
      <c r="T687" t="s">
        <v>46</v>
      </c>
      <c r="U687" t="s">
        <v>8435</v>
      </c>
      <c r="V687" t="s">
        <v>8436</v>
      </c>
      <c r="X687" t="s">
        <v>8437</v>
      </c>
      <c r="Y687" t="s">
        <v>3012</v>
      </c>
      <c r="Z687" t="s">
        <v>3691</v>
      </c>
      <c r="AA687" t="s">
        <v>8438</v>
      </c>
      <c r="AB687" t="s">
        <v>8414</v>
      </c>
      <c r="AG687" t="s">
        <v>8439</v>
      </c>
      <c r="AH687" s="24">
        <v>8222</v>
      </c>
      <c r="AI687" t="s">
        <v>8440</v>
      </c>
      <c r="AJ687" t="s">
        <v>8441</v>
      </c>
    </row>
    <row r="688" spans="1:36" ht="17.25" hidden="1" customHeight="1" x14ac:dyDescent="0.2">
      <c r="A688" s="4" t="s">
        <v>8497</v>
      </c>
      <c r="B688" t="s">
        <v>8398</v>
      </c>
      <c r="C688" t="s">
        <v>8498</v>
      </c>
      <c r="E688" t="s">
        <v>56</v>
      </c>
      <c r="F688" t="s">
        <v>64</v>
      </c>
      <c r="G688" s="5">
        <v>82</v>
      </c>
      <c r="H688" t="s">
        <v>42</v>
      </c>
      <c r="I688" t="s">
        <v>65</v>
      </c>
      <c r="J688" t="s">
        <v>559</v>
      </c>
      <c r="N688" s="6">
        <v>2013</v>
      </c>
      <c r="R688" s="7">
        <v>45.429884000000001</v>
      </c>
      <c r="S688" s="7">
        <v>-98.493960000000001</v>
      </c>
      <c r="T688" t="s">
        <v>46</v>
      </c>
      <c r="U688" t="s">
        <v>8499</v>
      </c>
      <c r="V688" t="s">
        <v>8500</v>
      </c>
      <c r="X688" t="s">
        <v>8501</v>
      </c>
      <c r="Y688" t="s">
        <v>3012</v>
      </c>
      <c r="Z688" t="s">
        <v>3691</v>
      </c>
      <c r="AA688" t="s">
        <v>8502</v>
      </c>
      <c r="AB688" t="s">
        <v>8503</v>
      </c>
      <c r="AG688" t="s">
        <v>8504</v>
      </c>
      <c r="AH688" s="24">
        <v>43161</v>
      </c>
      <c r="AI688" t="s">
        <v>8505</v>
      </c>
      <c r="AJ688" t="s">
        <v>8506</v>
      </c>
    </row>
    <row r="689" spans="1:36" ht="17.25" hidden="1" customHeight="1" x14ac:dyDescent="0.2">
      <c r="A689" s="4" t="s">
        <v>8535</v>
      </c>
      <c r="B689" t="s">
        <v>8398</v>
      </c>
      <c r="C689" t="s">
        <v>8536</v>
      </c>
      <c r="E689" t="s">
        <v>8561</v>
      </c>
      <c r="F689" t="s">
        <v>86</v>
      </c>
      <c r="G689" s="5">
        <v>50</v>
      </c>
      <c r="H689" t="s">
        <v>42</v>
      </c>
      <c r="I689" t="s">
        <v>65</v>
      </c>
      <c r="J689" t="s">
        <v>559</v>
      </c>
      <c r="N689" s="24">
        <v>2022</v>
      </c>
      <c r="R689" s="7">
        <v>33.556100000000001</v>
      </c>
      <c r="S689" s="7">
        <v>-112.2153</v>
      </c>
      <c r="T689" t="s">
        <v>46</v>
      </c>
      <c r="U689" t="s">
        <v>8538</v>
      </c>
      <c r="V689" t="s">
        <v>8539</v>
      </c>
      <c r="X689" t="s">
        <v>8540</v>
      </c>
      <c r="Y689" t="s">
        <v>3012</v>
      </c>
      <c r="Z689" t="s">
        <v>3691</v>
      </c>
      <c r="AA689" t="s">
        <v>8541</v>
      </c>
      <c r="AB689" t="s">
        <v>8562</v>
      </c>
      <c r="AI689" t="s">
        <v>8544</v>
      </c>
      <c r="AJ689" t="s">
        <v>8563</v>
      </c>
    </row>
    <row r="690" spans="1:36" ht="17.25" hidden="1" customHeight="1" x14ac:dyDescent="0.2">
      <c r="A690" s="4" t="s">
        <v>8535</v>
      </c>
      <c r="B690" t="s">
        <v>8398</v>
      </c>
      <c r="C690" t="s">
        <v>8536</v>
      </c>
      <c r="E690" t="s">
        <v>8564</v>
      </c>
      <c r="F690" t="s">
        <v>86</v>
      </c>
      <c r="G690" s="5">
        <v>50</v>
      </c>
      <c r="H690" t="s">
        <v>42</v>
      </c>
      <c r="I690" t="s">
        <v>65</v>
      </c>
      <c r="J690" t="s">
        <v>559</v>
      </c>
      <c r="N690" s="24">
        <v>2022</v>
      </c>
      <c r="R690" s="7">
        <v>33.556100000000001</v>
      </c>
      <c r="S690" s="7">
        <v>-112.2153</v>
      </c>
      <c r="T690" t="s">
        <v>46</v>
      </c>
      <c r="U690" t="s">
        <v>8538</v>
      </c>
      <c r="V690" t="s">
        <v>8539</v>
      </c>
      <c r="X690" t="s">
        <v>8540</v>
      </c>
      <c r="Y690" t="s">
        <v>3012</v>
      </c>
      <c r="Z690" t="s">
        <v>3691</v>
      </c>
      <c r="AA690" t="s">
        <v>8541</v>
      </c>
      <c r="AB690" t="s">
        <v>8565</v>
      </c>
      <c r="AI690" t="s">
        <v>8544</v>
      </c>
      <c r="AJ690" t="s">
        <v>8566</v>
      </c>
    </row>
    <row r="691" spans="1:36" ht="17.25" hidden="1" customHeight="1" x14ac:dyDescent="0.2">
      <c r="A691" s="4" t="s">
        <v>8590</v>
      </c>
      <c r="B691" t="s">
        <v>8398</v>
      </c>
      <c r="C691" t="s">
        <v>8591</v>
      </c>
      <c r="E691" t="s">
        <v>8602</v>
      </c>
      <c r="F691" t="s">
        <v>86</v>
      </c>
      <c r="G691" s="5">
        <v>678</v>
      </c>
      <c r="H691" t="s">
        <v>42</v>
      </c>
      <c r="I691" t="s">
        <v>43</v>
      </c>
      <c r="J691" t="s">
        <v>559</v>
      </c>
      <c r="K691" t="s">
        <v>45</v>
      </c>
      <c r="L691" t="s">
        <v>45</v>
      </c>
      <c r="N691" s="8">
        <v>2020</v>
      </c>
      <c r="R691" s="7">
        <v>33.767229</v>
      </c>
      <c r="S691" s="7">
        <v>-118.1002</v>
      </c>
      <c r="T691" t="s">
        <v>46</v>
      </c>
      <c r="U691" t="s">
        <v>8592</v>
      </c>
      <c r="V691" t="s">
        <v>8593</v>
      </c>
      <c r="X691" t="s">
        <v>8572</v>
      </c>
      <c r="Y691" t="s">
        <v>3012</v>
      </c>
      <c r="Z691" t="s">
        <v>3691</v>
      </c>
      <c r="AA691" t="s">
        <v>8603</v>
      </c>
      <c r="AB691" t="s">
        <v>8604</v>
      </c>
      <c r="AC691" t="s">
        <v>8596</v>
      </c>
      <c r="AG691" t="s">
        <v>8597</v>
      </c>
      <c r="AH691" s="8" t="s">
        <v>8605</v>
      </c>
      <c r="AI691" t="s">
        <v>8598</v>
      </c>
      <c r="AJ691" t="s">
        <v>8606</v>
      </c>
    </row>
    <row r="692" spans="1:36" ht="17.25" hidden="1" customHeight="1" x14ac:dyDescent="0.2">
      <c r="A692" s="4" t="s">
        <v>8648</v>
      </c>
      <c r="B692" t="s">
        <v>8398</v>
      </c>
      <c r="C692" t="s">
        <v>8649</v>
      </c>
      <c r="E692" t="s">
        <v>565</v>
      </c>
      <c r="F692" t="s">
        <v>86</v>
      </c>
      <c r="G692" s="5">
        <v>1171</v>
      </c>
      <c r="H692" t="s">
        <v>42</v>
      </c>
      <c r="I692" t="s">
        <v>43</v>
      </c>
      <c r="J692" t="s">
        <v>559</v>
      </c>
      <c r="K692" t="s">
        <v>97</v>
      </c>
      <c r="L692" t="s">
        <v>45</v>
      </c>
      <c r="M692" t="s">
        <v>5341</v>
      </c>
      <c r="N692" s="8">
        <v>2018</v>
      </c>
      <c r="R692" s="7">
        <v>35.074086999999999</v>
      </c>
      <c r="S692" s="7">
        <v>-90.148679999999999</v>
      </c>
      <c r="T692" t="s">
        <v>46</v>
      </c>
      <c r="U692" t="s">
        <v>8650</v>
      </c>
      <c r="V692" t="s">
        <v>8651</v>
      </c>
      <c r="X692" t="s">
        <v>8652</v>
      </c>
      <c r="Y692" t="s">
        <v>3012</v>
      </c>
      <c r="Z692" t="s">
        <v>3691</v>
      </c>
      <c r="AA692" t="s">
        <v>8653</v>
      </c>
      <c r="AB692" t="s">
        <v>8654</v>
      </c>
      <c r="AG692" t="s">
        <v>8655</v>
      </c>
      <c r="AH692" s="24">
        <v>44975</v>
      </c>
      <c r="AI692" t="s">
        <v>8656</v>
      </c>
      <c r="AJ692" t="s">
        <v>8657</v>
      </c>
    </row>
    <row r="693" spans="1:36" ht="17.25" hidden="1" customHeight="1" x14ac:dyDescent="0.2">
      <c r="A693" s="4" t="s">
        <v>8697</v>
      </c>
      <c r="B693" t="s">
        <v>8398</v>
      </c>
      <c r="C693" t="s">
        <v>8698</v>
      </c>
      <c r="E693" t="s">
        <v>8699</v>
      </c>
      <c r="F693" t="s">
        <v>86</v>
      </c>
      <c r="G693" s="5">
        <v>227</v>
      </c>
      <c r="H693" t="s">
        <v>42</v>
      </c>
      <c r="I693" t="s">
        <v>65</v>
      </c>
      <c r="J693" t="s">
        <v>559</v>
      </c>
      <c r="K693" t="s">
        <v>97</v>
      </c>
      <c r="L693" t="s">
        <v>45</v>
      </c>
      <c r="N693" s="6">
        <v>2016</v>
      </c>
      <c r="R693" s="7">
        <v>45.063747999999997</v>
      </c>
      <c r="S693" s="7">
        <v>-84.82535</v>
      </c>
      <c r="T693" t="s">
        <v>46</v>
      </c>
      <c r="U693" t="s">
        <v>8700</v>
      </c>
      <c r="V693" t="s">
        <v>8701</v>
      </c>
      <c r="X693" t="s">
        <v>8402</v>
      </c>
      <c r="Y693" t="s">
        <v>3012</v>
      </c>
      <c r="Z693" t="s">
        <v>3691</v>
      </c>
      <c r="AA693" t="s">
        <v>8702</v>
      </c>
      <c r="AB693" t="s">
        <v>8703</v>
      </c>
      <c r="AG693" t="s">
        <v>8704</v>
      </c>
      <c r="AH693" s="24">
        <v>45355</v>
      </c>
      <c r="AI693" t="s">
        <v>8705</v>
      </c>
      <c r="AJ693" t="s">
        <v>8706</v>
      </c>
    </row>
    <row r="694" spans="1:36" ht="17.25" hidden="1" customHeight="1" x14ac:dyDescent="0.2">
      <c r="A694" s="4" t="s">
        <v>8697</v>
      </c>
      <c r="B694" t="s">
        <v>8398</v>
      </c>
      <c r="C694" t="s">
        <v>8698</v>
      </c>
      <c r="E694" t="s">
        <v>8707</v>
      </c>
      <c r="F694" t="s">
        <v>86</v>
      </c>
      <c r="G694" s="5">
        <v>227</v>
      </c>
      <c r="H694" t="s">
        <v>42</v>
      </c>
      <c r="I694" t="s">
        <v>65</v>
      </c>
      <c r="J694" t="s">
        <v>559</v>
      </c>
      <c r="K694" t="s">
        <v>97</v>
      </c>
      <c r="L694" t="s">
        <v>45</v>
      </c>
      <c r="N694" s="6">
        <v>2016</v>
      </c>
      <c r="R694" s="7">
        <v>45.063747999999997</v>
      </c>
      <c r="S694" s="7">
        <v>-84.82535</v>
      </c>
      <c r="T694" t="s">
        <v>46</v>
      </c>
      <c r="U694" t="s">
        <v>8700</v>
      </c>
      <c r="V694" t="s">
        <v>8701</v>
      </c>
      <c r="X694" t="s">
        <v>8402</v>
      </c>
      <c r="Y694" t="s">
        <v>3012</v>
      </c>
      <c r="Z694" t="s">
        <v>3691</v>
      </c>
      <c r="AA694" t="s">
        <v>8702</v>
      </c>
      <c r="AB694" t="s">
        <v>8708</v>
      </c>
      <c r="AG694" t="s">
        <v>8704</v>
      </c>
      <c r="AH694" s="6">
        <v>45491</v>
      </c>
      <c r="AI694" t="s">
        <v>8705</v>
      </c>
      <c r="AJ694" t="s">
        <v>8709</v>
      </c>
    </row>
    <row r="695" spans="1:36" ht="17.25" hidden="1" customHeight="1" x14ac:dyDescent="0.2">
      <c r="A695" s="4" t="s">
        <v>8720</v>
      </c>
      <c r="B695" t="s">
        <v>8398</v>
      </c>
      <c r="C695" t="s">
        <v>8721</v>
      </c>
      <c r="E695" t="s">
        <v>3929</v>
      </c>
      <c r="F695" t="s">
        <v>4967</v>
      </c>
      <c r="G695" s="5">
        <v>71</v>
      </c>
      <c r="H695" t="s">
        <v>42</v>
      </c>
      <c r="I695" t="s">
        <v>240</v>
      </c>
      <c r="J695" t="s">
        <v>559</v>
      </c>
      <c r="K695" t="s">
        <v>45</v>
      </c>
      <c r="L695" t="s">
        <v>45</v>
      </c>
      <c r="M695" t="s">
        <v>2514</v>
      </c>
      <c r="N695" s="6">
        <v>2016</v>
      </c>
      <c r="R695" s="7">
        <v>42.025799999999997</v>
      </c>
      <c r="S695" s="7">
        <v>-93.608900000000006</v>
      </c>
      <c r="T695" t="s">
        <v>46</v>
      </c>
      <c r="U695" t="s">
        <v>8722</v>
      </c>
      <c r="V695" t="s">
        <v>8723</v>
      </c>
      <c r="X695" t="s">
        <v>8724</v>
      </c>
      <c r="Y695" t="s">
        <v>3012</v>
      </c>
      <c r="Z695" t="s">
        <v>3691</v>
      </c>
      <c r="AA695" t="s">
        <v>8725</v>
      </c>
      <c r="AB695" t="s">
        <v>8726</v>
      </c>
      <c r="AG695" t="s">
        <v>8727</v>
      </c>
      <c r="AH695" s="6">
        <v>488</v>
      </c>
      <c r="AI695" t="s">
        <v>8728</v>
      </c>
      <c r="AJ695" t="s">
        <v>8729</v>
      </c>
    </row>
    <row r="696" spans="1:36" ht="17.25" hidden="1" customHeight="1" x14ac:dyDescent="0.2">
      <c r="A696" s="4" t="s">
        <v>8799</v>
      </c>
      <c r="B696" t="s">
        <v>8398</v>
      </c>
      <c r="C696" t="s">
        <v>8800</v>
      </c>
      <c r="E696" t="s">
        <v>726</v>
      </c>
      <c r="F696" t="s">
        <v>86</v>
      </c>
      <c r="G696" s="5">
        <v>204</v>
      </c>
      <c r="H696" t="s">
        <v>42</v>
      </c>
      <c r="I696" t="s">
        <v>240</v>
      </c>
      <c r="J696" t="s">
        <v>559</v>
      </c>
      <c r="K696" t="s">
        <v>45</v>
      </c>
      <c r="L696" t="s">
        <v>45</v>
      </c>
      <c r="M696" t="s">
        <v>2514</v>
      </c>
      <c r="N696" s="6">
        <v>2017</v>
      </c>
      <c r="R696" s="7">
        <v>32.060299999999998</v>
      </c>
      <c r="S696" s="7">
        <v>-109.8931</v>
      </c>
      <c r="T696" t="s">
        <v>46</v>
      </c>
      <c r="U696" t="s">
        <v>8801</v>
      </c>
      <c r="V696" t="s">
        <v>8801</v>
      </c>
      <c r="X696" t="s">
        <v>8540</v>
      </c>
      <c r="Y696" t="s">
        <v>3012</v>
      </c>
      <c r="Z696" t="s">
        <v>3691</v>
      </c>
      <c r="AA696" t="s">
        <v>8802</v>
      </c>
      <c r="AB696" t="s">
        <v>8811</v>
      </c>
      <c r="AG696" t="s">
        <v>8804</v>
      </c>
      <c r="AH696" s="27" t="s">
        <v>45</v>
      </c>
      <c r="AI696" t="s">
        <v>8805</v>
      </c>
      <c r="AJ696" t="s">
        <v>8812</v>
      </c>
    </row>
    <row r="697" spans="1:36" ht="17.25" hidden="1" customHeight="1" x14ac:dyDescent="0.2">
      <c r="A697" s="4" t="s">
        <v>8901</v>
      </c>
      <c r="B697" t="s">
        <v>8398</v>
      </c>
      <c r="C697" t="s">
        <v>8902</v>
      </c>
      <c r="E697" t="s">
        <v>565</v>
      </c>
      <c r="F697" t="s">
        <v>64</v>
      </c>
      <c r="G697" s="5">
        <v>294</v>
      </c>
      <c r="H697" t="s">
        <v>42</v>
      </c>
      <c r="I697" t="s">
        <v>43</v>
      </c>
      <c r="J697" t="s">
        <v>559</v>
      </c>
      <c r="K697" t="s">
        <v>97</v>
      </c>
      <c r="L697" t="s">
        <v>45</v>
      </c>
      <c r="M697" t="s">
        <v>5341</v>
      </c>
      <c r="N697" s="27">
        <v>2019</v>
      </c>
      <c r="R697" s="7">
        <v>35.473100000000002</v>
      </c>
      <c r="S697" s="7">
        <v>-82.541700000000006</v>
      </c>
      <c r="T697" t="s">
        <v>46</v>
      </c>
      <c r="U697" t="s">
        <v>8903</v>
      </c>
      <c r="V697" t="s">
        <v>8904</v>
      </c>
      <c r="X697" t="s">
        <v>8789</v>
      </c>
      <c r="Y697" t="s">
        <v>3012</v>
      </c>
      <c r="Z697" t="s">
        <v>3691</v>
      </c>
      <c r="AA697" t="s">
        <v>8905</v>
      </c>
      <c r="AB697" t="s">
        <v>8906</v>
      </c>
      <c r="AG697" t="s">
        <v>8907</v>
      </c>
      <c r="AH697" s="27" t="s">
        <v>8908</v>
      </c>
      <c r="AI697" t="s">
        <v>8909</v>
      </c>
      <c r="AJ697" t="s">
        <v>8910</v>
      </c>
    </row>
    <row r="698" spans="1:36" ht="17.25" hidden="1" customHeight="1" x14ac:dyDescent="0.2">
      <c r="A698" s="4" t="s">
        <v>8901</v>
      </c>
      <c r="B698" t="s">
        <v>8398</v>
      </c>
      <c r="C698" t="s">
        <v>8902</v>
      </c>
      <c r="E698" t="s">
        <v>870</v>
      </c>
      <c r="F698" t="s">
        <v>64</v>
      </c>
      <c r="G698" s="5">
        <v>294</v>
      </c>
      <c r="H698" t="s">
        <v>42</v>
      </c>
      <c r="I698" t="s">
        <v>43</v>
      </c>
      <c r="J698" t="s">
        <v>559</v>
      </c>
      <c r="K698" t="s">
        <v>97</v>
      </c>
      <c r="L698" t="s">
        <v>45</v>
      </c>
      <c r="M698" t="s">
        <v>5341</v>
      </c>
      <c r="N698" s="24">
        <v>2020</v>
      </c>
      <c r="R698" s="7">
        <v>35.473100000000002</v>
      </c>
      <c r="S698" s="7">
        <v>-82.541700000000006</v>
      </c>
      <c r="T698" t="s">
        <v>46</v>
      </c>
      <c r="U698" t="s">
        <v>8903</v>
      </c>
      <c r="V698" t="s">
        <v>8904</v>
      </c>
      <c r="X698" t="s">
        <v>8789</v>
      </c>
      <c r="Y698" t="s">
        <v>3012</v>
      </c>
      <c r="Z698" t="s">
        <v>3691</v>
      </c>
      <c r="AA698" t="s">
        <v>8905</v>
      </c>
      <c r="AB698" t="s">
        <v>8911</v>
      </c>
      <c r="AG698" t="s">
        <v>8907</v>
      </c>
      <c r="AH698" s="27" t="s">
        <v>8912</v>
      </c>
      <c r="AI698" t="s">
        <v>8909</v>
      </c>
      <c r="AJ698" t="s">
        <v>8913</v>
      </c>
    </row>
    <row r="699" spans="1:36" ht="17.25" hidden="1" customHeight="1" x14ac:dyDescent="0.2">
      <c r="A699" s="4" t="s">
        <v>8928</v>
      </c>
      <c r="B699" t="s">
        <v>8398</v>
      </c>
      <c r="C699" t="s">
        <v>8929</v>
      </c>
      <c r="E699" t="s">
        <v>40</v>
      </c>
      <c r="F699" t="s">
        <v>86</v>
      </c>
      <c r="G699" s="5">
        <v>349</v>
      </c>
      <c r="H699" t="s">
        <v>42</v>
      </c>
      <c r="I699" t="s">
        <v>65</v>
      </c>
      <c r="J699" t="s">
        <v>559</v>
      </c>
      <c r="K699" t="s">
        <v>559</v>
      </c>
      <c r="L699" t="s">
        <v>45</v>
      </c>
      <c r="N699" s="24">
        <v>2021</v>
      </c>
      <c r="R699" s="7">
        <v>44.574964999999999</v>
      </c>
      <c r="S699" s="7">
        <v>-96.559420000000003</v>
      </c>
      <c r="T699" t="s">
        <v>46</v>
      </c>
      <c r="U699" t="s">
        <v>8921</v>
      </c>
      <c r="V699" t="s">
        <v>8930</v>
      </c>
      <c r="X699" t="s">
        <v>8501</v>
      </c>
      <c r="Y699" t="s">
        <v>3012</v>
      </c>
      <c r="Z699" t="s">
        <v>3691</v>
      </c>
      <c r="AA699" t="s">
        <v>8931</v>
      </c>
      <c r="AB699" t="s">
        <v>8690</v>
      </c>
      <c r="AG699" t="s">
        <v>8932</v>
      </c>
      <c r="AH699" s="24">
        <v>47121</v>
      </c>
      <c r="AI699" t="s">
        <v>8933</v>
      </c>
      <c r="AJ699" t="s">
        <v>8934</v>
      </c>
    </row>
    <row r="700" spans="1:36" ht="17.25" hidden="1" customHeight="1" x14ac:dyDescent="0.2">
      <c r="A700" s="4" t="s">
        <v>9082</v>
      </c>
      <c r="B700" t="s">
        <v>8398</v>
      </c>
      <c r="C700" t="s">
        <v>9083</v>
      </c>
      <c r="E700" t="s">
        <v>9084</v>
      </c>
      <c r="F700" t="s">
        <v>86</v>
      </c>
      <c r="G700" s="5">
        <v>71</v>
      </c>
      <c r="H700" t="s">
        <v>42</v>
      </c>
      <c r="I700" t="s">
        <v>65</v>
      </c>
      <c r="J700" t="s">
        <v>559</v>
      </c>
      <c r="K700" t="s">
        <v>97</v>
      </c>
      <c r="L700" t="s">
        <v>45</v>
      </c>
      <c r="N700" s="24">
        <v>2018</v>
      </c>
      <c r="R700" s="7">
        <v>29.492329999999999</v>
      </c>
      <c r="S700" s="7">
        <v>-94.984830000000002</v>
      </c>
      <c r="T700" t="s">
        <v>46</v>
      </c>
      <c r="U700" t="s">
        <v>9085</v>
      </c>
      <c r="V700" t="s">
        <v>9086</v>
      </c>
      <c r="X700" t="s">
        <v>8584</v>
      </c>
      <c r="Y700" t="s">
        <v>3012</v>
      </c>
      <c r="Z700" t="s">
        <v>3691</v>
      </c>
      <c r="AA700" t="s">
        <v>9087</v>
      </c>
      <c r="AB700" t="s">
        <v>9088</v>
      </c>
      <c r="AC700" t="s">
        <v>9089</v>
      </c>
      <c r="AG700" t="s">
        <v>9090</v>
      </c>
      <c r="AH700" s="24">
        <v>43229</v>
      </c>
      <c r="AI700" t="s">
        <v>9091</v>
      </c>
      <c r="AJ700" t="s">
        <v>9092</v>
      </c>
    </row>
    <row r="701" spans="1:36" ht="17.25" hidden="1" customHeight="1" x14ac:dyDescent="0.2">
      <c r="A701" s="4" t="s">
        <v>9082</v>
      </c>
      <c r="B701" t="s">
        <v>8398</v>
      </c>
      <c r="C701" t="s">
        <v>9083</v>
      </c>
      <c r="E701" t="s">
        <v>9093</v>
      </c>
      <c r="F701" t="s">
        <v>86</v>
      </c>
      <c r="G701" s="5">
        <v>71</v>
      </c>
      <c r="H701" t="s">
        <v>42</v>
      </c>
      <c r="I701" t="s">
        <v>65</v>
      </c>
      <c r="J701" t="s">
        <v>559</v>
      </c>
      <c r="K701" t="s">
        <v>97</v>
      </c>
      <c r="L701" t="s">
        <v>45</v>
      </c>
      <c r="N701" s="6">
        <v>2018</v>
      </c>
      <c r="R701" s="7">
        <v>29.492329999999999</v>
      </c>
      <c r="S701" s="7">
        <v>-94.984830000000002</v>
      </c>
      <c r="T701" t="s">
        <v>46</v>
      </c>
      <c r="U701" t="s">
        <v>9085</v>
      </c>
      <c r="V701" t="s">
        <v>9086</v>
      </c>
      <c r="X701" t="s">
        <v>8584</v>
      </c>
      <c r="Y701" t="s">
        <v>3012</v>
      </c>
      <c r="Z701" t="s">
        <v>3691</v>
      </c>
      <c r="AA701" t="s">
        <v>9087</v>
      </c>
      <c r="AB701" t="s">
        <v>9094</v>
      </c>
      <c r="AC701" t="s">
        <v>9089</v>
      </c>
      <c r="AG701" t="s">
        <v>9090</v>
      </c>
      <c r="AH701" s="24">
        <v>43231</v>
      </c>
      <c r="AI701" t="s">
        <v>9091</v>
      </c>
      <c r="AJ701" t="s">
        <v>9095</v>
      </c>
    </row>
    <row r="702" spans="1:36" ht="17.25" hidden="1" customHeight="1" x14ac:dyDescent="0.2">
      <c r="A702" s="4" t="s">
        <v>9082</v>
      </c>
      <c r="B702" t="s">
        <v>8398</v>
      </c>
      <c r="C702" t="s">
        <v>9083</v>
      </c>
      <c r="E702" t="s">
        <v>9096</v>
      </c>
      <c r="F702" t="s">
        <v>86</v>
      </c>
      <c r="G702" s="5">
        <v>71</v>
      </c>
      <c r="H702" t="s">
        <v>42</v>
      </c>
      <c r="I702" t="s">
        <v>65</v>
      </c>
      <c r="J702" t="s">
        <v>559</v>
      </c>
      <c r="K702" t="s">
        <v>97</v>
      </c>
      <c r="L702" t="s">
        <v>45</v>
      </c>
      <c r="N702" s="6">
        <v>2018</v>
      </c>
      <c r="R702" s="7">
        <v>29.492329999999999</v>
      </c>
      <c r="S702" s="7">
        <v>-94.984830000000002</v>
      </c>
      <c r="T702" t="s">
        <v>46</v>
      </c>
      <c r="U702" t="s">
        <v>9085</v>
      </c>
      <c r="V702" t="s">
        <v>9086</v>
      </c>
      <c r="X702" t="s">
        <v>8584</v>
      </c>
      <c r="Y702" t="s">
        <v>3012</v>
      </c>
      <c r="Z702" t="s">
        <v>3691</v>
      </c>
      <c r="AA702" t="s">
        <v>9087</v>
      </c>
      <c r="AB702" t="s">
        <v>9097</v>
      </c>
      <c r="AC702" t="s">
        <v>9089</v>
      </c>
      <c r="AG702" t="s">
        <v>9090</v>
      </c>
      <c r="AH702" s="24">
        <v>44286</v>
      </c>
      <c r="AI702" t="s">
        <v>9091</v>
      </c>
      <c r="AJ702" t="s">
        <v>9098</v>
      </c>
    </row>
    <row r="703" spans="1:36" ht="17.25" hidden="1" customHeight="1" x14ac:dyDescent="0.2">
      <c r="A703" s="4" t="s">
        <v>9082</v>
      </c>
      <c r="B703" t="s">
        <v>8398</v>
      </c>
      <c r="C703" t="s">
        <v>9083</v>
      </c>
      <c r="E703" t="s">
        <v>9099</v>
      </c>
      <c r="F703" t="s">
        <v>86</v>
      </c>
      <c r="G703" s="5">
        <v>71</v>
      </c>
      <c r="H703" t="s">
        <v>42</v>
      </c>
      <c r="I703" t="s">
        <v>65</v>
      </c>
      <c r="J703" t="s">
        <v>559</v>
      </c>
      <c r="K703" t="s">
        <v>97</v>
      </c>
      <c r="L703" t="s">
        <v>45</v>
      </c>
      <c r="N703" s="6">
        <v>2018</v>
      </c>
      <c r="R703" s="7">
        <v>29.492329999999999</v>
      </c>
      <c r="S703" s="7">
        <v>-94.984830000000002</v>
      </c>
      <c r="T703" t="s">
        <v>46</v>
      </c>
      <c r="U703" t="s">
        <v>9085</v>
      </c>
      <c r="V703" t="s">
        <v>9086</v>
      </c>
      <c r="X703" t="s">
        <v>8584</v>
      </c>
      <c r="Y703" t="s">
        <v>3012</v>
      </c>
      <c r="Z703" t="s">
        <v>3691</v>
      </c>
      <c r="AA703" t="s">
        <v>9087</v>
      </c>
      <c r="AB703" t="s">
        <v>9100</v>
      </c>
      <c r="AC703" t="s">
        <v>9089</v>
      </c>
      <c r="AG703" t="s">
        <v>9090</v>
      </c>
      <c r="AH703" s="24">
        <v>44287</v>
      </c>
      <c r="AI703" t="s">
        <v>9091</v>
      </c>
      <c r="AJ703" t="s">
        <v>9101</v>
      </c>
    </row>
    <row r="704" spans="1:36" ht="17.25" hidden="1" customHeight="1" x14ac:dyDescent="0.2">
      <c r="A704" s="4" t="s">
        <v>9082</v>
      </c>
      <c r="B704" t="s">
        <v>8398</v>
      </c>
      <c r="C704" t="s">
        <v>9083</v>
      </c>
      <c r="E704" t="s">
        <v>9102</v>
      </c>
      <c r="F704" t="s">
        <v>86</v>
      </c>
      <c r="G704" s="5">
        <v>71</v>
      </c>
      <c r="H704" t="s">
        <v>42</v>
      </c>
      <c r="I704" t="s">
        <v>65</v>
      </c>
      <c r="J704" t="s">
        <v>559</v>
      </c>
      <c r="K704" t="s">
        <v>97</v>
      </c>
      <c r="L704" t="s">
        <v>45</v>
      </c>
      <c r="N704" s="6">
        <v>2018</v>
      </c>
      <c r="R704" s="7">
        <v>29.492329999999999</v>
      </c>
      <c r="S704" s="7">
        <v>-94.984830000000002</v>
      </c>
      <c r="T704" t="s">
        <v>46</v>
      </c>
      <c r="U704" t="s">
        <v>9085</v>
      </c>
      <c r="V704" t="s">
        <v>9086</v>
      </c>
      <c r="X704" t="s">
        <v>8584</v>
      </c>
      <c r="Y704" t="s">
        <v>3012</v>
      </c>
      <c r="Z704" t="s">
        <v>3691</v>
      </c>
      <c r="AA704" t="s">
        <v>9087</v>
      </c>
      <c r="AB704" t="s">
        <v>9103</v>
      </c>
      <c r="AC704" t="s">
        <v>9089</v>
      </c>
      <c r="AG704" t="s">
        <v>9090</v>
      </c>
      <c r="AH704" s="24">
        <v>44288</v>
      </c>
      <c r="AI704" t="s">
        <v>9091</v>
      </c>
      <c r="AJ704" t="s">
        <v>9104</v>
      </c>
    </row>
    <row r="705" spans="1:36" ht="17.25" hidden="1" customHeight="1" x14ac:dyDescent="0.2">
      <c r="A705" s="4" t="s">
        <v>9082</v>
      </c>
      <c r="B705" t="s">
        <v>8398</v>
      </c>
      <c r="C705" t="s">
        <v>9083</v>
      </c>
      <c r="E705" t="s">
        <v>9105</v>
      </c>
      <c r="F705" t="s">
        <v>86</v>
      </c>
      <c r="G705" s="5">
        <v>71</v>
      </c>
      <c r="H705" t="s">
        <v>42</v>
      </c>
      <c r="I705" t="s">
        <v>65</v>
      </c>
      <c r="J705" t="s">
        <v>559</v>
      </c>
      <c r="K705" t="s">
        <v>97</v>
      </c>
      <c r="L705" t="s">
        <v>45</v>
      </c>
      <c r="N705" s="24">
        <v>2018</v>
      </c>
      <c r="R705" s="7">
        <v>29.492329999999999</v>
      </c>
      <c r="S705" s="7">
        <v>-94.984830000000002</v>
      </c>
      <c r="T705" t="s">
        <v>46</v>
      </c>
      <c r="U705" t="s">
        <v>9085</v>
      </c>
      <c r="V705" t="s">
        <v>9086</v>
      </c>
      <c r="X705" t="s">
        <v>8584</v>
      </c>
      <c r="Y705" t="s">
        <v>3012</v>
      </c>
      <c r="Z705" t="s">
        <v>3691</v>
      </c>
      <c r="AA705" t="s">
        <v>9087</v>
      </c>
      <c r="AB705" t="s">
        <v>9106</v>
      </c>
      <c r="AC705" t="s">
        <v>9089</v>
      </c>
      <c r="AG705" t="s">
        <v>9090</v>
      </c>
      <c r="AH705" s="6">
        <v>44289</v>
      </c>
      <c r="AI705" t="s">
        <v>9091</v>
      </c>
      <c r="AJ705" t="s">
        <v>9107</v>
      </c>
    </row>
    <row r="706" spans="1:36" ht="17.25" hidden="1" customHeight="1" x14ac:dyDescent="0.2">
      <c r="A706" s="4" t="s">
        <v>9138</v>
      </c>
      <c r="B706" t="s">
        <v>8398</v>
      </c>
      <c r="C706" t="s">
        <v>9139</v>
      </c>
      <c r="E706" t="s">
        <v>40</v>
      </c>
      <c r="F706" t="s">
        <v>86</v>
      </c>
      <c r="G706" s="5">
        <v>153</v>
      </c>
      <c r="H706" t="s">
        <v>42</v>
      </c>
      <c r="I706" t="s">
        <v>240</v>
      </c>
      <c r="J706" t="s">
        <v>559</v>
      </c>
      <c r="K706" t="s">
        <v>45</v>
      </c>
      <c r="L706" t="s">
        <v>44</v>
      </c>
      <c r="M706" t="s">
        <v>2514</v>
      </c>
      <c r="N706" s="24">
        <v>2015</v>
      </c>
      <c r="R706" s="7">
        <v>31.006900000000002</v>
      </c>
      <c r="S706" s="7">
        <v>-88.010300000000001</v>
      </c>
      <c r="T706" t="s">
        <v>46</v>
      </c>
      <c r="U706" t="s">
        <v>9140</v>
      </c>
      <c r="V706" t="s">
        <v>9141</v>
      </c>
      <c r="X706" t="s">
        <v>9142</v>
      </c>
      <c r="Y706" t="s">
        <v>3012</v>
      </c>
      <c r="Z706" t="s">
        <v>3691</v>
      </c>
      <c r="AA706" t="s">
        <v>8595</v>
      </c>
      <c r="AB706" t="s">
        <v>8690</v>
      </c>
      <c r="AC706" t="s">
        <v>9143</v>
      </c>
      <c r="AG706" t="s">
        <v>9144</v>
      </c>
      <c r="AH706" s="6">
        <v>1137</v>
      </c>
      <c r="AI706" t="s">
        <v>9145</v>
      </c>
      <c r="AJ706" t="s">
        <v>9146</v>
      </c>
    </row>
    <row r="707" spans="1:36" ht="17.25" hidden="1" customHeight="1" x14ac:dyDescent="0.2">
      <c r="A707" s="4" t="s">
        <v>9138</v>
      </c>
      <c r="B707" t="s">
        <v>8398</v>
      </c>
      <c r="C707" t="s">
        <v>9139</v>
      </c>
      <c r="E707" t="s">
        <v>56</v>
      </c>
      <c r="F707" t="s">
        <v>86</v>
      </c>
      <c r="G707" s="5">
        <v>153</v>
      </c>
      <c r="H707" t="s">
        <v>42</v>
      </c>
      <c r="I707" t="s">
        <v>240</v>
      </c>
      <c r="J707" t="s">
        <v>559</v>
      </c>
      <c r="K707" t="s">
        <v>45</v>
      </c>
      <c r="L707" t="s">
        <v>44</v>
      </c>
      <c r="M707" t="s">
        <v>2514</v>
      </c>
      <c r="N707" s="24">
        <v>2015</v>
      </c>
      <c r="R707" s="7">
        <v>31.006900000000002</v>
      </c>
      <c r="S707" s="7">
        <v>-88.010300000000001</v>
      </c>
      <c r="T707" t="s">
        <v>46</v>
      </c>
      <c r="U707" t="s">
        <v>9140</v>
      </c>
      <c r="V707" t="s">
        <v>9141</v>
      </c>
      <c r="X707" t="s">
        <v>9142</v>
      </c>
      <c r="Y707" t="s">
        <v>3012</v>
      </c>
      <c r="Z707" t="s">
        <v>3691</v>
      </c>
      <c r="AA707" t="s">
        <v>8595</v>
      </c>
      <c r="AB707" t="s">
        <v>8503</v>
      </c>
      <c r="AC707" t="s">
        <v>9143</v>
      </c>
      <c r="AG707" t="s">
        <v>9144</v>
      </c>
      <c r="AH707" s="6">
        <v>23911</v>
      </c>
      <c r="AI707" t="s">
        <v>9145</v>
      </c>
      <c r="AJ707" t="s">
        <v>9147</v>
      </c>
    </row>
    <row r="708" spans="1:36" ht="17.25" hidden="1" customHeight="1" x14ac:dyDescent="0.2">
      <c r="A708" s="4" t="s">
        <v>9138</v>
      </c>
      <c r="B708" t="s">
        <v>8398</v>
      </c>
      <c r="C708" t="s">
        <v>9139</v>
      </c>
      <c r="E708" t="s">
        <v>191</v>
      </c>
      <c r="F708" t="s">
        <v>86</v>
      </c>
      <c r="G708" s="5">
        <v>350</v>
      </c>
      <c r="H708" t="s">
        <v>486</v>
      </c>
      <c r="I708" t="s">
        <v>240</v>
      </c>
      <c r="J708" t="s">
        <v>559</v>
      </c>
      <c r="K708" t="s">
        <v>45</v>
      </c>
      <c r="L708" t="s">
        <v>44</v>
      </c>
      <c r="M708" t="s">
        <v>2514</v>
      </c>
      <c r="N708" s="6">
        <v>2028</v>
      </c>
      <c r="R708" s="7">
        <v>31.006900000000002</v>
      </c>
      <c r="S708" s="7">
        <v>-88.010300000000001</v>
      </c>
      <c r="T708" t="s">
        <v>46</v>
      </c>
      <c r="U708" t="s">
        <v>9140</v>
      </c>
      <c r="V708" t="s">
        <v>9141</v>
      </c>
      <c r="X708" t="s">
        <v>9142</v>
      </c>
      <c r="Y708" t="s">
        <v>3012</v>
      </c>
      <c r="Z708" t="s">
        <v>3691</v>
      </c>
      <c r="AA708" t="s">
        <v>8595</v>
      </c>
      <c r="AC708" t="s">
        <v>9143</v>
      </c>
      <c r="AG708" t="s">
        <v>9144</v>
      </c>
      <c r="AH708" s="27" t="s">
        <v>45</v>
      </c>
      <c r="AI708" t="s">
        <v>9145</v>
      </c>
      <c r="AJ708" t="s">
        <v>9148</v>
      </c>
    </row>
    <row r="709" spans="1:36" ht="17.25" hidden="1" customHeight="1" x14ac:dyDescent="0.2">
      <c r="A709" s="4" t="s">
        <v>9138</v>
      </c>
      <c r="B709" t="s">
        <v>8398</v>
      </c>
      <c r="C709" t="s">
        <v>9139</v>
      </c>
      <c r="E709" t="s">
        <v>9157</v>
      </c>
      <c r="F709" t="s">
        <v>86</v>
      </c>
      <c r="G709" s="5">
        <v>774</v>
      </c>
      <c r="H709" t="s">
        <v>139</v>
      </c>
      <c r="I709" t="s">
        <v>43</v>
      </c>
      <c r="J709" t="s">
        <v>559</v>
      </c>
      <c r="K709" t="s">
        <v>97</v>
      </c>
      <c r="L709" t="s">
        <v>44</v>
      </c>
      <c r="M709" t="s">
        <v>559</v>
      </c>
      <c r="N709" s="6">
        <v>2023</v>
      </c>
      <c r="R709" s="7">
        <v>31.006900000000002</v>
      </c>
      <c r="S709" s="7">
        <v>-88.010300000000001</v>
      </c>
      <c r="T709" t="s">
        <v>46</v>
      </c>
      <c r="U709" t="s">
        <v>9140</v>
      </c>
      <c r="V709" t="s">
        <v>9141</v>
      </c>
      <c r="X709" t="s">
        <v>9142</v>
      </c>
      <c r="Y709" t="s">
        <v>3012</v>
      </c>
      <c r="Z709" t="s">
        <v>3691</v>
      </c>
      <c r="AA709" t="s">
        <v>8595</v>
      </c>
      <c r="AB709" t="s">
        <v>9158</v>
      </c>
      <c r="AC709" t="s">
        <v>9143</v>
      </c>
      <c r="AG709" t="s">
        <v>9144</v>
      </c>
      <c r="AH709" s="27" t="s">
        <v>9159</v>
      </c>
      <c r="AI709" t="s">
        <v>9145</v>
      </c>
      <c r="AJ709" t="s">
        <v>9160</v>
      </c>
    </row>
    <row r="710" spans="1:36" ht="17.25" hidden="1" customHeight="1" x14ac:dyDescent="0.2">
      <c r="A710" s="4" t="s">
        <v>9198</v>
      </c>
      <c r="B710" t="s">
        <v>8398</v>
      </c>
      <c r="C710" t="s">
        <v>9199</v>
      </c>
      <c r="E710" t="s">
        <v>9207</v>
      </c>
      <c r="F710" t="s">
        <v>64</v>
      </c>
      <c r="G710" s="5">
        <v>66</v>
      </c>
      <c r="H710" t="s">
        <v>42</v>
      </c>
      <c r="I710" t="s">
        <v>65</v>
      </c>
      <c r="J710" t="s">
        <v>559</v>
      </c>
      <c r="K710" t="s">
        <v>45</v>
      </c>
      <c r="L710" t="s">
        <v>45</v>
      </c>
      <c r="N710" s="6">
        <v>2018</v>
      </c>
      <c r="R710" s="7">
        <v>40.652833999999999</v>
      </c>
      <c r="S710" s="7">
        <v>-74.091549999999998</v>
      </c>
      <c r="T710" t="s">
        <v>46</v>
      </c>
      <c r="U710" t="s">
        <v>9200</v>
      </c>
      <c r="V710" t="s">
        <v>9201</v>
      </c>
      <c r="X710" t="s">
        <v>9202</v>
      </c>
      <c r="Y710" t="s">
        <v>3012</v>
      </c>
      <c r="Z710" t="s">
        <v>3691</v>
      </c>
      <c r="AA710" t="s">
        <v>9203</v>
      </c>
      <c r="AB710" t="s">
        <v>9208</v>
      </c>
      <c r="AG710" t="s">
        <v>9204</v>
      </c>
      <c r="AH710" s="24">
        <v>47747</v>
      </c>
      <c r="AI710" t="s">
        <v>9205</v>
      </c>
      <c r="AJ710" t="s">
        <v>9209</v>
      </c>
    </row>
    <row r="711" spans="1:36" ht="17.25" hidden="1" customHeight="1" x14ac:dyDescent="0.2">
      <c r="A711" s="4" t="s">
        <v>9198</v>
      </c>
      <c r="B711" t="s">
        <v>8398</v>
      </c>
      <c r="C711" t="s">
        <v>9199</v>
      </c>
      <c r="E711" t="s">
        <v>9217</v>
      </c>
      <c r="F711" t="s">
        <v>64</v>
      </c>
      <c r="G711" s="5">
        <v>66</v>
      </c>
      <c r="H711" t="s">
        <v>42</v>
      </c>
      <c r="I711" t="s">
        <v>65</v>
      </c>
      <c r="J711" t="s">
        <v>559</v>
      </c>
      <c r="K711" t="s">
        <v>45</v>
      </c>
      <c r="L711" t="s">
        <v>45</v>
      </c>
      <c r="N711" s="6">
        <v>2018</v>
      </c>
      <c r="R711" s="7">
        <v>40.652833999999999</v>
      </c>
      <c r="S711" s="7">
        <v>-74.091549999999998</v>
      </c>
      <c r="T711" t="s">
        <v>46</v>
      </c>
      <c r="U711" t="s">
        <v>9200</v>
      </c>
      <c r="V711" t="s">
        <v>9201</v>
      </c>
      <c r="X711" t="s">
        <v>9202</v>
      </c>
      <c r="Y711" t="s">
        <v>3012</v>
      </c>
      <c r="Z711" t="s">
        <v>3691</v>
      </c>
      <c r="AA711" t="s">
        <v>9203</v>
      </c>
      <c r="AB711" t="s">
        <v>9218</v>
      </c>
      <c r="AG711" t="s">
        <v>9204</v>
      </c>
      <c r="AH711" s="6">
        <v>47746</v>
      </c>
      <c r="AI711" t="s">
        <v>9205</v>
      </c>
      <c r="AJ711" t="s">
        <v>9219</v>
      </c>
    </row>
    <row r="712" spans="1:36" ht="17.25" hidden="1" customHeight="1" x14ac:dyDescent="0.2">
      <c r="A712" s="4" t="s">
        <v>9234</v>
      </c>
      <c r="B712" t="s">
        <v>8398</v>
      </c>
      <c r="C712" t="s">
        <v>9235</v>
      </c>
      <c r="E712" t="s">
        <v>696</v>
      </c>
      <c r="F712" t="s">
        <v>9236</v>
      </c>
      <c r="G712" s="5">
        <v>80</v>
      </c>
      <c r="H712" t="s">
        <v>42</v>
      </c>
      <c r="I712" t="s">
        <v>65</v>
      </c>
      <c r="J712" t="s">
        <v>44</v>
      </c>
      <c r="K712" t="s">
        <v>97</v>
      </c>
      <c r="L712" t="s">
        <v>45</v>
      </c>
      <c r="N712" s="6">
        <v>2014</v>
      </c>
      <c r="R712" s="7">
        <v>29.622499999999999</v>
      </c>
      <c r="S712" s="7">
        <v>-95.0458</v>
      </c>
      <c r="T712" t="s">
        <v>46</v>
      </c>
      <c r="U712" t="s">
        <v>9237</v>
      </c>
      <c r="V712" t="s">
        <v>9238</v>
      </c>
      <c r="X712" t="s">
        <v>8584</v>
      </c>
      <c r="Y712" t="s">
        <v>3012</v>
      </c>
      <c r="Z712" t="s">
        <v>3691</v>
      </c>
      <c r="AA712" t="s">
        <v>9239</v>
      </c>
      <c r="AB712" t="s">
        <v>8914</v>
      </c>
      <c r="AG712" t="s">
        <v>9240</v>
      </c>
      <c r="AH712" s="6">
        <v>1261</v>
      </c>
      <c r="AI712" t="s">
        <v>9241</v>
      </c>
      <c r="AJ712" t="s">
        <v>9242</v>
      </c>
    </row>
    <row r="713" spans="1:36" ht="17.25" hidden="1" customHeight="1" x14ac:dyDescent="0.2">
      <c r="A713" s="4" t="s">
        <v>9234</v>
      </c>
      <c r="B713" t="s">
        <v>8398</v>
      </c>
      <c r="C713" t="s">
        <v>9235</v>
      </c>
      <c r="E713" t="s">
        <v>703</v>
      </c>
      <c r="F713" t="s">
        <v>9236</v>
      </c>
      <c r="G713" s="5">
        <v>80</v>
      </c>
      <c r="H713" t="s">
        <v>42</v>
      </c>
      <c r="I713" t="s">
        <v>65</v>
      </c>
      <c r="J713" t="s">
        <v>44</v>
      </c>
      <c r="K713" t="s">
        <v>97</v>
      </c>
      <c r="L713" t="s">
        <v>45</v>
      </c>
      <c r="N713" s="6">
        <v>2016</v>
      </c>
      <c r="R713" s="7">
        <v>29.622499999999999</v>
      </c>
      <c r="S713" s="7">
        <v>-95.0458</v>
      </c>
      <c r="T713" t="s">
        <v>46</v>
      </c>
      <c r="U713" t="s">
        <v>9237</v>
      </c>
      <c r="V713" t="s">
        <v>9238</v>
      </c>
      <c r="X713" t="s">
        <v>8584</v>
      </c>
      <c r="Y713" t="s">
        <v>3012</v>
      </c>
      <c r="Z713" t="s">
        <v>3691</v>
      </c>
      <c r="AA713" t="s">
        <v>9239</v>
      </c>
      <c r="AB713" t="s">
        <v>8916</v>
      </c>
      <c r="AG713" t="s">
        <v>9240</v>
      </c>
      <c r="AH713" s="6">
        <v>1262</v>
      </c>
      <c r="AI713" t="s">
        <v>9241</v>
      </c>
      <c r="AJ713" t="s">
        <v>9243</v>
      </c>
    </row>
    <row r="714" spans="1:36" ht="17.25" hidden="1" customHeight="1" x14ac:dyDescent="0.2">
      <c r="A714" s="4" t="s">
        <v>9234</v>
      </c>
      <c r="B714" t="s">
        <v>8398</v>
      </c>
      <c r="C714" t="s">
        <v>9235</v>
      </c>
      <c r="E714" t="s">
        <v>738</v>
      </c>
      <c r="F714" t="s">
        <v>9236</v>
      </c>
      <c r="G714" s="5">
        <v>80</v>
      </c>
      <c r="H714" t="s">
        <v>42</v>
      </c>
      <c r="I714" t="s">
        <v>65</v>
      </c>
      <c r="J714" t="s">
        <v>44</v>
      </c>
      <c r="K714" t="s">
        <v>97</v>
      </c>
      <c r="L714" t="s">
        <v>45</v>
      </c>
      <c r="N714" s="6">
        <v>2015</v>
      </c>
      <c r="R714" s="7">
        <v>29.622499999999999</v>
      </c>
      <c r="S714" s="7">
        <v>-95.0458</v>
      </c>
      <c r="T714" t="s">
        <v>46</v>
      </c>
      <c r="U714" t="s">
        <v>9237</v>
      </c>
      <c r="V714" t="s">
        <v>9238</v>
      </c>
      <c r="X714" t="s">
        <v>8584</v>
      </c>
      <c r="Y714" t="s">
        <v>3012</v>
      </c>
      <c r="Z714" t="s">
        <v>3691</v>
      </c>
      <c r="AA714" t="s">
        <v>9239</v>
      </c>
      <c r="AB714" t="s">
        <v>8803</v>
      </c>
      <c r="AG714" t="s">
        <v>9240</v>
      </c>
      <c r="AH714" s="6">
        <v>1263</v>
      </c>
      <c r="AI714" t="s">
        <v>9241</v>
      </c>
      <c r="AJ714" t="s">
        <v>9244</v>
      </c>
    </row>
    <row r="715" spans="1:36" ht="17.25" hidden="1" customHeight="1" x14ac:dyDescent="0.2">
      <c r="A715" s="4" t="s">
        <v>9234</v>
      </c>
      <c r="B715" t="s">
        <v>8398</v>
      </c>
      <c r="C715" t="s">
        <v>9235</v>
      </c>
      <c r="E715" t="s">
        <v>740</v>
      </c>
      <c r="F715" t="s">
        <v>8581</v>
      </c>
      <c r="G715" s="5">
        <v>80</v>
      </c>
      <c r="H715" t="s">
        <v>42</v>
      </c>
      <c r="I715" t="s">
        <v>65</v>
      </c>
      <c r="J715" t="s">
        <v>44</v>
      </c>
      <c r="K715" t="s">
        <v>97</v>
      </c>
      <c r="L715" t="s">
        <v>45</v>
      </c>
      <c r="N715" s="6">
        <v>2015</v>
      </c>
      <c r="R715" s="7">
        <v>29.622499999999999</v>
      </c>
      <c r="S715" s="7">
        <v>-95.0458</v>
      </c>
      <c r="T715" t="s">
        <v>46</v>
      </c>
      <c r="U715" t="s">
        <v>9237</v>
      </c>
      <c r="V715" t="s">
        <v>9238</v>
      </c>
      <c r="X715" t="s">
        <v>8584</v>
      </c>
      <c r="Y715" t="s">
        <v>3012</v>
      </c>
      <c r="Z715" t="s">
        <v>3691</v>
      </c>
      <c r="AA715" t="s">
        <v>9239</v>
      </c>
      <c r="AB715" t="s">
        <v>8807</v>
      </c>
      <c r="AG715" t="s">
        <v>9240</v>
      </c>
      <c r="AH715" s="6">
        <v>1264</v>
      </c>
      <c r="AI715" t="s">
        <v>9241</v>
      </c>
      <c r="AJ715" t="s">
        <v>9245</v>
      </c>
    </row>
    <row r="716" spans="1:36" ht="17.25" hidden="1" customHeight="1" x14ac:dyDescent="0.2">
      <c r="A716" s="4" t="s">
        <v>9390</v>
      </c>
      <c r="B716" t="s">
        <v>8398</v>
      </c>
      <c r="C716" t="s">
        <v>9391</v>
      </c>
      <c r="E716" t="s">
        <v>565</v>
      </c>
      <c r="F716" t="s">
        <v>86</v>
      </c>
      <c r="G716" s="5">
        <v>1241</v>
      </c>
      <c r="H716" t="s">
        <v>42</v>
      </c>
      <c r="I716" t="s">
        <v>43</v>
      </c>
      <c r="J716" t="s">
        <v>559</v>
      </c>
      <c r="K716" t="s">
        <v>97</v>
      </c>
      <c r="L716" t="s">
        <v>45</v>
      </c>
      <c r="M716" t="s">
        <v>5341</v>
      </c>
      <c r="N716" s="6">
        <v>2023</v>
      </c>
      <c r="R716" s="7">
        <v>27.7944</v>
      </c>
      <c r="S716" s="7">
        <v>-82.403599999999997</v>
      </c>
      <c r="T716" t="s">
        <v>46</v>
      </c>
      <c r="U716" t="s">
        <v>9392</v>
      </c>
      <c r="V716" t="s">
        <v>9393</v>
      </c>
      <c r="X716" t="s">
        <v>8746</v>
      </c>
      <c r="Y716" t="s">
        <v>3012</v>
      </c>
      <c r="Z716" t="s">
        <v>3691</v>
      </c>
      <c r="AA716" t="s">
        <v>9394</v>
      </c>
      <c r="AB716" t="s">
        <v>8809</v>
      </c>
      <c r="AG716" t="s">
        <v>9395</v>
      </c>
      <c r="AH716" s="6">
        <v>1314868</v>
      </c>
      <c r="AI716" t="s">
        <v>9396</v>
      </c>
      <c r="AJ716" t="s">
        <v>9397</v>
      </c>
    </row>
    <row r="717" spans="1:36" ht="17.25" hidden="1" customHeight="1" x14ac:dyDescent="0.2">
      <c r="A717" s="4" t="s">
        <v>9410</v>
      </c>
      <c r="B717" t="s">
        <v>8398</v>
      </c>
      <c r="C717" t="s">
        <v>9411</v>
      </c>
      <c r="E717" t="s">
        <v>56</v>
      </c>
      <c r="F717" t="s">
        <v>86</v>
      </c>
      <c r="G717" s="5">
        <v>626</v>
      </c>
      <c r="H717" t="s">
        <v>42</v>
      </c>
      <c r="I717" t="s">
        <v>240</v>
      </c>
      <c r="J717" t="s">
        <v>559</v>
      </c>
      <c r="K717" t="s">
        <v>45</v>
      </c>
      <c r="L717" t="s">
        <v>45</v>
      </c>
      <c r="M717" t="s">
        <v>2514</v>
      </c>
      <c r="N717" s="6">
        <v>2015</v>
      </c>
      <c r="R717" s="7">
        <v>30.726099999999999</v>
      </c>
      <c r="S717" s="7">
        <v>-91.369200000000006</v>
      </c>
      <c r="T717" t="s">
        <v>46</v>
      </c>
      <c r="U717" t="s">
        <v>9412</v>
      </c>
      <c r="V717" t="s">
        <v>9402</v>
      </c>
      <c r="X717" t="s">
        <v>8512</v>
      </c>
      <c r="Y717" t="s">
        <v>3012</v>
      </c>
      <c r="Z717" t="s">
        <v>3691</v>
      </c>
      <c r="AA717" t="s">
        <v>9413</v>
      </c>
      <c r="AB717" t="s">
        <v>8503</v>
      </c>
      <c r="AG717" t="s">
        <v>9414</v>
      </c>
      <c r="AH717" s="6">
        <v>1758</v>
      </c>
      <c r="AI717" t="s">
        <v>9415</v>
      </c>
      <c r="AJ717" t="s">
        <v>9416</v>
      </c>
    </row>
    <row r="718" spans="1:36" ht="17.25" hidden="1" customHeight="1" x14ac:dyDescent="0.2">
      <c r="A718" s="4" t="s">
        <v>9442</v>
      </c>
      <c r="B718" t="s">
        <v>8398</v>
      </c>
      <c r="C718" t="s">
        <v>9443</v>
      </c>
      <c r="E718" t="s">
        <v>40</v>
      </c>
      <c r="F718" t="s">
        <v>86</v>
      </c>
      <c r="G718" s="5">
        <v>281</v>
      </c>
      <c r="H718" t="s">
        <v>42</v>
      </c>
      <c r="I718" t="s">
        <v>240</v>
      </c>
      <c r="J718" t="s">
        <v>559</v>
      </c>
      <c r="K718" t="s">
        <v>45</v>
      </c>
      <c r="L718" t="s">
        <v>45</v>
      </c>
      <c r="M718" t="s">
        <v>2514</v>
      </c>
      <c r="N718" s="6">
        <v>2016</v>
      </c>
      <c r="R718" s="7">
        <v>38.170699999999997</v>
      </c>
      <c r="S718" s="7">
        <v>-82.617599999999996</v>
      </c>
      <c r="T718" t="s">
        <v>46</v>
      </c>
      <c r="U718" t="s">
        <v>9444</v>
      </c>
      <c r="V718" t="s">
        <v>9445</v>
      </c>
      <c r="X718" t="s">
        <v>9446</v>
      </c>
      <c r="Y718" t="s">
        <v>3012</v>
      </c>
      <c r="Z718" t="s">
        <v>3691</v>
      </c>
      <c r="AA718" t="s">
        <v>9447</v>
      </c>
      <c r="AB718" t="s">
        <v>8690</v>
      </c>
      <c r="AG718" t="s">
        <v>9448</v>
      </c>
      <c r="AH718" s="6">
        <v>1813</v>
      </c>
      <c r="AI718" t="s">
        <v>9449</v>
      </c>
      <c r="AJ718" t="s">
        <v>9450</v>
      </c>
    </row>
    <row r="719" spans="1:36" ht="17.25" hidden="1" customHeight="1" x14ac:dyDescent="0.2">
      <c r="A719" s="4" t="s">
        <v>9451</v>
      </c>
      <c r="B719" t="s">
        <v>8398</v>
      </c>
      <c r="C719" t="s">
        <v>9452</v>
      </c>
      <c r="E719" t="s">
        <v>8712</v>
      </c>
      <c r="F719" t="s">
        <v>86</v>
      </c>
      <c r="G719" s="5">
        <v>525</v>
      </c>
      <c r="H719" t="s">
        <v>42</v>
      </c>
      <c r="I719" t="s">
        <v>43</v>
      </c>
      <c r="J719" t="s">
        <v>559</v>
      </c>
      <c r="K719" t="s">
        <v>97</v>
      </c>
      <c r="L719" t="s">
        <v>45</v>
      </c>
      <c r="N719" s="24">
        <v>2019</v>
      </c>
      <c r="R719" s="7">
        <v>40.268521999999997</v>
      </c>
      <c r="S719" s="7">
        <v>-75.799670000000006</v>
      </c>
      <c r="T719" t="s">
        <v>46</v>
      </c>
      <c r="U719" t="s">
        <v>9453</v>
      </c>
      <c r="V719" t="s">
        <v>9454</v>
      </c>
      <c r="X719" t="s">
        <v>8642</v>
      </c>
      <c r="Y719" t="s">
        <v>3012</v>
      </c>
      <c r="Z719" t="s">
        <v>3691</v>
      </c>
      <c r="AA719" t="s">
        <v>9455</v>
      </c>
      <c r="AB719" t="s">
        <v>8716</v>
      </c>
      <c r="AG719" t="s">
        <v>9456</v>
      </c>
      <c r="AH719" s="24">
        <v>47797</v>
      </c>
      <c r="AI719" t="s">
        <v>9457</v>
      </c>
      <c r="AJ719" t="s">
        <v>9458</v>
      </c>
    </row>
    <row r="720" spans="1:36" ht="17.25" hidden="1" customHeight="1" x14ac:dyDescent="0.2">
      <c r="A720" s="4" t="s">
        <v>9459</v>
      </c>
      <c r="B720" t="s">
        <v>8398</v>
      </c>
      <c r="C720" t="s">
        <v>9460</v>
      </c>
      <c r="E720" t="s">
        <v>9461</v>
      </c>
      <c r="F720" t="s">
        <v>86</v>
      </c>
      <c r="G720" s="5">
        <v>238</v>
      </c>
      <c r="H720" t="s">
        <v>42</v>
      </c>
      <c r="I720" t="s">
        <v>65</v>
      </c>
      <c r="J720" t="s">
        <v>559</v>
      </c>
      <c r="K720" t="s">
        <v>97</v>
      </c>
      <c r="L720" t="s">
        <v>45</v>
      </c>
      <c r="M720" t="s">
        <v>5341</v>
      </c>
      <c r="N720" s="24">
        <v>2018</v>
      </c>
      <c r="P720" s="24">
        <v>2058</v>
      </c>
      <c r="R720" s="7">
        <v>44.8108</v>
      </c>
      <c r="S720" s="7">
        <v>-93.250100000000003</v>
      </c>
      <c r="T720" t="s">
        <v>46</v>
      </c>
      <c r="U720" t="s">
        <v>9462</v>
      </c>
      <c r="V720" t="s">
        <v>9463</v>
      </c>
      <c r="X720" t="s">
        <v>9464</v>
      </c>
      <c r="Y720" t="s">
        <v>3012</v>
      </c>
      <c r="Z720" t="s">
        <v>3691</v>
      </c>
      <c r="AA720" t="s">
        <v>9465</v>
      </c>
      <c r="AB720" t="s">
        <v>9466</v>
      </c>
      <c r="AG720" t="s">
        <v>9467</v>
      </c>
      <c r="AH720" s="8" t="s">
        <v>9468</v>
      </c>
      <c r="AI720" t="s">
        <v>9469</v>
      </c>
      <c r="AJ720" t="s">
        <v>9470</v>
      </c>
    </row>
    <row r="721" spans="1:36" ht="17.25" hidden="1" customHeight="1" x14ac:dyDescent="0.2">
      <c r="A721" s="4" t="s">
        <v>9520</v>
      </c>
      <c r="B721" t="s">
        <v>8398</v>
      </c>
      <c r="C721" t="s">
        <v>9521</v>
      </c>
      <c r="E721" t="s">
        <v>58</v>
      </c>
      <c r="F721" t="s">
        <v>64</v>
      </c>
      <c r="G721" s="5">
        <v>65</v>
      </c>
      <c r="H721" t="s">
        <v>806</v>
      </c>
      <c r="I721" t="s">
        <v>240</v>
      </c>
      <c r="J721" t="s">
        <v>559</v>
      </c>
      <c r="M721" t="s">
        <v>2514</v>
      </c>
      <c r="N721" s="6">
        <v>2015</v>
      </c>
      <c r="O721" s="24">
        <v>2020</v>
      </c>
      <c r="R721" s="7">
        <v>39.091900000000003</v>
      </c>
      <c r="S721" s="7">
        <v>-94.326099999999997</v>
      </c>
      <c r="T721" t="s">
        <v>46</v>
      </c>
      <c r="U721" t="s">
        <v>9522</v>
      </c>
      <c r="V721" t="s">
        <v>9523</v>
      </c>
      <c r="X721" t="s">
        <v>8994</v>
      </c>
      <c r="Y721" t="s">
        <v>3012</v>
      </c>
      <c r="Z721" t="s">
        <v>3691</v>
      </c>
      <c r="AA721" t="s">
        <v>9524</v>
      </c>
      <c r="AB721" t="s">
        <v>8595</v>
      </c>
      <c r="AG721" t="s">
        <v>9525</v>
      </c>
      <c r="AH721" s="24">
        <v>2060</v>
      </c>
      <c r="AI721" t="s">
        <v>9526</v>
      </c>
      <c r="AJ721" t="s">
        <v>9527</v>
      </c>
    </row>
    <row r="722" spans="1:36" ht="17.25" hidden="1" customHeight="1" x14ac:dyDescent="0.2">
      <c r="A722" s="4" t="s">
        <v>9528</v>
      </c>
      <c r="B722" t="s">
        <v>8398</v>
      </c>
      <c r="C722" t="s">
        <v>9529</v>
      </c>
      <c r="E722" t="s">
        <v>9530</v>
      </c>
      <c r="F722" t="s">
        <v>86</v>
      </c>
      <c r="G722" s="5">
        <v>1267</v>
      </c>
      <c r="H722" t="s">
        <v>42</v>
      </c>
      <c r="I722" t="s">
        <v>43</v>
      </c>
      <c r="J722" t="s">
        <v>559</v>
      </c>
      <c r="K722" t="s">
        <v>97</v>
      </c>
      <c r="L722" t="s">
        <v>45</v>
      </c>
      <c r="N722" s="27">
        <v>2022</v>
      </c>
      <c r="R722" s="7">
        <v>42.773716</v>
      </c>
      <c r="S722" s="7">
        <v>-82.479330000000004</v>
      </c>
      <c r="T722" t="s">
        <v>46</v>
      </c>
      <c r="U722" t="s">
        <v>9531</v>
      </c>
      <c r="V722" t="s">
        <v>9293</v>
      </c>
      <c r="X722" t="s">
        <v>8402</v>
      </c>
      <c r="Y722" t="s">
        <v>3012</v>
      </c>
      <c r="Z722" t="s">
        <v>3691</v>
      </c>
      <c r="AA722" t="s">
        <v>9532</v>
      </c>
      <c r="AB722" t="s">
        <v>9533</v>
      </c>
      <c r="AG722" t="s">
        <v>9534</v>
      </c>
      <c r="AH722" s="8" t="s">
        <v>9535</v>
      </c>
      <c r="AI722" t="s">
        <v>9536</v>
      </c>
      <c r="AJ722" t="s">
        <v>9537</v>
      </c>
    </row>
    <row r="723" spans="1:36" ht="17.25" hidden="1" customHeight="1" x14ac:dyDescent="0.2">
      <c r="A723" s="4" t="s">
        <v>9584</v>
      </c>
      <c r="B723" t="s">
        <v>8398</v>
      </c>
      <c r="C723" t="s">
        <v>9585</v>
      </c>
      <c r="E723" t="s">
        <v>9586</v>
      </c>
      <c r="F723" t="s">
        <v>86</v>
      </c>
      <c r="G723" s="5">
        <v>61</v>
      </c>
      <c r="H723" t="s">
        <v>42</v>
      </c>
      <c r="I723" t="s">
        <v>65</v>
      </c>
      <c r="J723" t="s">
        <v>559</v>
      </c>
      <c r="K723" t="s">
        <v>97</v>
      </c>
      <c r="L723" t="s">
        <v>45</v>
      </c>
      <c r="N723" s="6">
        <v>2022</v>
      </c>
      <c r="Q723" t="s">
        <v>9587</v>
      </c>
      <c r="R723" s="7">
        <v>29.480277000000001</v>
      </c>
      <c r="S723" s="7">
        <v>-95.620279999999994</v>
      </c>
      <c r="T723" t="s">
        <v>46</v>
      </c>
      <c r="U723" t="s">
        <v>8873</v>
      </c>
      <c r="V723" t="s">
        <v>9588</v>
      </c>
      <c r="X723" t="s">
        <v>8584</v>
      </c>
      <c r="Y723" t="s">
        <v>3012</v>
      </c>
      <c r="Z723" t="s">
        <v>3691</v>
      </c>
      <c r="AA723" t="s">
        <v>9589</v>
      </c>
      <c r="AB723" t="s">
        <v>9590</v>
      </c>
      <c r="AG723" t="s">
        <v>9591</v>
      </c>
      <c r="AH723" s="24">
        <v>1308289</v>
      </c>
      <c r="AI723" t="s">
        <v>9592</v>
      </c>
      <c r="AJ723" t="s">
        <v>9593</v>
      </c>
    </row>
    <row r="724" spans="1:36" ht="17.25" hidden="1" customHeight="1" x14ac:dyDescent="0.2">
      <c r="A724" s="4" t="s">
        <v>9584</v>
      </c>
      <c r="B724" t="s">
        <v>8398</v>
      </c>
      <c r="C724" t="s">
        <v>9585</v>
      </c>
      <c r="E724" t="s">
        <v>9594</v>
      </c>
      <c r="F724" t="s">
        <v>86</v>
      </c>
      <c r="G724" s="5">
        <v>61</v>
      </c>
      <c r="H724" t="s">
        <v>42</v>
      </c>
      <c r="I724" t="s">
        <v>65</v>
      </c>
      <c r="J724" t="s">
        <v>559</v>
      </c>
      <c r="K724" t="s">
        <v>97</v>
      </c>
      <c r="L724" t="s">
        <v>45</v>
      </c>
      <c r="N724" s="6">
        <v>2022</v>
      </c>
      <c r="Q724" t="s">
        <v>9587</v>
      </c>
      <c r="R724" s="7">
        <v>29.480277000000001</v>
      </c>
      <c r="S724" s="7">
        <v>-95.620279999999994</v>
      </c>
      <c r="T724" t="s">
        <v>46</v>
      </c>
      <c r="U724" t="s">
        <v>8873</v>
      </c>
      <c r="V724" t="s">
        <v>9588</v>
      </c>
      <c r="X724" t="s">
        <v>8584</v>
      </c>
      <c r="Y724" t="s">
        <v>3012</v>
      </c>
      <c r="Z724" t="s">
        <v>3691</v>
      </c>
      <c r="AA724" t="s">
        <v>9589</v>
      </c>
      <c r="AB724" t="s">
        <v>9595</v>
      </c>
      <c r="AG724" t="s">
        <v>9591</v>
      </c>
      <c r="AH724" s="24">
        <v>1308290</v>
      </c>
      <c r="AI724" t="s">
        <v>9592</v>
      </c>
      <c r="AJ724" t="s">
        <v>9596</v>
      </c>
    </row>
    <row r="725" spans="1:36" ht="17.25" hidden="1" customHeight="1" x14ac:dyDescent="0.2">
      <c r="A725" s="4" t="s">
        <v>9584</v>
      </c>
      <c r="B725" t="s">
        <v>8398</v>
      </c>
      <c r="C725" t="s">
        <v>9585</v>
      </c>
      <c r="E725" t="s">
        <v>9597</v>
      </c>
      <c r="F725" t="s">
        <v>86</v>
      </c>
      <c r="G725" s="5">
        <v>61</v>
      </c>
      <c r="H725" t="s">
        <v>42</v>
      </c>
      <c r="I725" t="s">
        <v>65</v>
      </c>
      <c r="J725" t="s">
        <v>559</v>
      </c>
      <c r="K725" t="s">
        <v>97</v>
      </c>
      <c r="L725" t="s">
        <v>45</v>
      </c>
      <c r="N725" s="24">
        <v>2022</v>
      </c>
      <c r="Q725" t="s">
        <v>9587</v>
      </c>
      <c r="R725" s="7">
        <v>29.480277000000001</v>
      </c>
      <c r="S725" s="7">
        <v>-95.620279999999994</v>
      </c>
      <c r="T725" t="s">
        <v>46</v>
      </c>
      <c r="U725" t="s">
        <v>8873</v>
      </c>
      <c r="V725" t="s">
        <v>9588</v>
      </c>
      <c r="X725" t="s">
        <v>8584</v>
      </c>
      <c r="Y725" t="s">
        <v>3012</v>
      </c>
      <c r="Z725" t="s">
        <v>3691</v>
      </c>
      <c r="AA725" t="s">
        <v>9589</v>
      </c>
      <c r="AB725" t="s">
        <v>9598</v>
      </c>
      <c r="AG725" t="s">
        <v>9591</v>
      </c>
      <c r="AH725" s="6">
        <v>1308291</v>
      </c>
      <c r="AI725" t="s">
        <v>9592</v>
      </c>
      <c r="AJ725" t="s">
        <v>9599</v>
      </c>
    </row>
    <row r="726" spans="1:36" ht="17.25" hidden="1" customHeight="1" x14ac:dyDescent="0.2">
      <c r="A726" s="4" t="s">
        <v>9584</v>
      </c>
      <c r="B726" t="s">
        <v>8398</v>
      </c>
      <c r="C726" t="s">
        <v>9585</v>
      </c>
      <c r="E726" t="s">
        <v>9600</v>
      </c>
      <c r="F726" t="s">
        <v>86</v>
      </c>
      <c r="G726" s="5">
        <v>61</v>
      </c>
      <c r="H726" t="s">
        <v>42</v>
      </c>
      <c r="I726" t="s">
        <v>65</v>
      </c>
      <c r="J726" t="s">
        <v>559</v>
      </c>
      <c r="K726" t="s">
        <v>97</v>
      </c>
      <c r="L726" t="s">
        <v>45</v>
      </c>
      <c r="N726" s="24">
        <v>2022</v>
      </c>
      <c r="Q726" t="s">
        <v>9587</v>
      </c>
      <c r="R726" s="7">
        <v>29.480277000000001</v>
      </c>
      <c r="S726" s="7">
        <v>-95.620279999999994</v>
      </c>
      <c r="T726" t="s">
        <v>46</v>
      </c>
      <c r="U726" t="s">
        <v>8873</v>
      </c>
      <c r="V726" t="s">
        <v>9588</v>
      </c>
      <c r="X726" t="s">
        <v>8584</v>
      </c>
      <c r="Y726" t="s">
        <v>3012</v>
      </c>
      <c r="Z726" t="s">
        <v>3691</v>
      </c>
      <c r="AA726" t="s">
        <v>9589</v>
      </c>
      <c r="AB726" t="s">
        <v>9601</v>
      </c>
      <c r="AG726" t="s">
        <v>9591</v>
      </c>
      <c r="AH726" s="24">
        <v>1308292</v>
      </c>
      <c r="AI726" t="s">
        <v>9592</v>
      </c>
      <c r="AJ726" t="s">
        <v>9602</v>
      </c>
    </row>
    <row r="727" spans="1:36" ht="17.25" hidden="1" customHeight="1" x14ac:dyDescent="0.2">
      <c r="A727" s="4" t="s">
        <v>9584</v>
      </c>
      <c r="B727" t="s">
        <v>8398</v>
      </c>
      <c r="C727" t="s">
        <v>9585</v>
      </c>
      <c r="E727" t="s">
        <v>9603</v>
      </c>
      <c r="F727" t="s">
        <v>86</v>
      </c>
      <c r="G727" s="5">
        <v>61</v>
      </c>
      <c r="H727" t="s">
        <v>42</v>
      </c>
      <c r="I727" t="s">
        <v>65</v>
      </c>
      <c r="J727" t="s">
        <v>559</v>
      </c>
      <c r="K727" t="s">
        <v>97</v>
      </c>
      <c r="L727" t="s">
        <v>45</v>
      </c>
      <c r="N727" s="24">
        <v>2022</v>
      </c>
      <c r="Q727" t="s">
        <v>9587</v>
      </c>
      <c r="R727" s="7">
        <v>29.480277000000001</v>
      </c>
      <c r="S727" s="7">
        <v>-95.620279999999994</v>
      </c>
      <c r="T727" t="s">
        <v>46</v>
      </c>
      <c r="U727" t="s">
        <v>8873</v>
      </c>
      <c r="V727" t="s">
        <v>9588</v>
      </c>
      <c r="X727" t="s">
        <v>8584</v>
      </c>
      <c r="Y727" t="s">
        <v>3012</v>
      </c>
      <c r="Z727" t="s">
        <v>3691</v>
      </c>
      <c r="AA727" t="s">
        <v>9589</v>
      </c>
      <c r="AB727" t="s">
        <v>9604</v>
      </c>
      <c r="AG727" t="s">
        <v>9591</v>
      </c>
      <c r="AH727" s="24">
        <v>1308293</v>
      </c>
      <c r="AI727" t="s">
        <v>9592</v>
      </c>
      <c r="AJ727" t="s">
        <v>9605</v>
      </c>
    </row>
    <row r="728" spans="1:36" ht="17.25" hidden="1" customHeight="1" x14ac:dyDescent="0.2">
      <c r="A728" s="4" t="s">
        <v>9584</v>
      </c>
      <c r="B728" t="s">
        <v>8398</v>
      </c>
      <c r="C728" t="s">
        <v>9585</v>
      </c>
      <c r="E728" t="s">
        <v>9606</v>
      </c>
      <c r="F728" t="s">
        <v>86</v>
      </c>
      <c r="G728" s="5">
        <v>61</v>
      </c>
      <c r="H728" t="s">
        <v>42</v>
      </c>
      <c r="I728" t="s">
        <v>65</v>
      </c>
      <c r="J728" t="s">
        <v>559</v>
      </c>
      <c r="K728" t="s">
        <v>97</v>
      </c>
      <c r="L728" t="s">
        <v>45</v>
      </c>
      <c r="N728" s="24">
        <v>2022</v>
      </c>
      <c r="Q728" t="s">
        <v>9587</v>
      </c>
      <c r="R728" s="7">
        <v>29.480277000000001</v>
      </c>
      <c r="S728" s="7">
        <v>-95.620279999999994</v>
      </c>
      <c r="T728" t="s">
        <v>46</v>
      </c>
      <c r="U728" t="s">
        <v>8873</v>
      </c>
      <c r="V728" t="s">
        <v>9588</v>
      </c>
      <c r="X728" t="s">
        <v>8584</v>
      </c>
      <c r="Y728" t="s">
        <v>3012</v>
      </c>
      <c r="Z728" t="s">
        <v>3691</v>
      </c>
      <c r="AA728" t="s">
        <v>9589</v>
      </c>
      <c r="AB728" t="s">
        <v>9607</v>
      </c>
      <c r="AG728" t="s">
        <v>9591</v>
      </c>
      <c r="AH728" s="24">
        <v>1308294</v>
      </c>
      <c r="AI728" t="s">
        <v>9592</v>
      </c>
      <c r="AJ728" t="s">
        <v>9608</v>
      </c>
    </row>
    <row r="729" spans="1:36" ht="17.25" hidden="1" customHeight="1" x14ac:dyDescent="0.2">
      <c r="A729" s="4" t="s">
        <v>9651</v>
      </c>
      <c r="B729" t="s">
        <v>8398</v>
      </c>
      <c r="C729" t="s">
        <v>9652</v>
      </c>
      <c r="E729" t="s">
        <v>565</v>
      </c>
      <c r="F729" t="s">
        <v>86</v>
      </c>
      <c r="G729" s="5">
        <v>576</v>
      </c>
      <c r="H729" t="s">
        <v>42</v>
      </c>
      <c r="I729" t="s">
        <v>43</v>
      </c>
      <c r="J729" t="s">
        <v>559</v>
      </c>
      <c r="K729" t="s">
        <v>97</v>
      </c>
      <c r="L729" t="s">
        <v>45</v>
      </c>
      <c r="M729" t="s">
        <v>5341</v>
      </c>
      <c r="N729" s="8">
        <v>2019</v>
      </c>
      <c r="R729" s="7">
        <v>41.1706</v>
      </c>
      <c r="S729" s="7">
        <v>-73.184399999999997</v>
      </c>
      <c r="T729" t="s">
        <v>46</v>
      </c>
      <c r="U729" t="s">
        <v>9644</v>
      </c>
      <c r="V729" t="s">
        <v>9645</v>
      </c>
      <c r="X729" t="s">
        <v>8412</v>
      </c>
      <c r="Y729" t="s">
        <v>3012</v>
      </c>
      <c r="Z729" t="s">
        <v>3691</v>
      </c>
      <c r="AA729" t="s">
        <v>9653</v>
      </c>
      <c r="AB729" t="s">
        <v>9654</v>
      </c>
      <c r="AG729" t="s">
        <v>9655</v>
      </c>
      <c r="AH729" s="24">
        <v>45328</v>
      </c>
      <c r="AI729" t="s">
        <v>9656</v>
      </c>
      <c r="AJ729" t="s">
        <v>9657</v>
      </c>
    </row>
    <row r="730" spans="1:36" ht="17.25" hidden="1" customHeight="1" x14ac:dyDescent="0.2">
      <c r="A730" s="4" t="s">
        <v>9675</v>
      </c>
      <c r="B730" t="s">
        <v>8398</v>
      </c>
      <c r="C730" t="s">
        <v>9676</v>
      </c>
      <c r="E730" t="s">
        <v>40</v>
      </c>
      <c r="F730" t="s">
        <v>86</v>
      </c>
      <c r="G730" s="5">
        <v>280</v>
      </c>
      <c r="H730" t="s">
        <v>486</v>
      </c>
      <c r="I730" t="s">
        <v>5170</v>
      </c>
      <c r="J730" t="s">
        <v>45</v>
      </c>
      <c r="K730" t="s">
        <v>559</v>
      </c>
      <c r="L730" t="s">
        <v>44</v>
      </c>
      <c r="N730" s="24">
        <v>2025</v>
      </c>
      <c r="R730" s="7">
        <v>39.849658575377198</v>
      </c>
      <c r="S730" s="7">
        <v>-88.951046662439396</v>
      </c>
      <c r="T730" t="s">
        <v>504</v>
      </c>
      <c r="U730" t="s">
        <v>9677</v>
      </c>
      <c r="X730" t="s">
        <v>9016</v>
      </c>
      <c r="Y730" t="s">
        <v>3012</v>
      </c>
      <c r="Z730" t="s">
        <v>3691</v>
      </c>
      <c r="AG730" t="s">
        <v>9678</v>
      </c>
      <c r="AH730" s="24">
        <v>1310098</v>
      </c>
      <c r="AI730" t="s">
        <v>9679</v>
      </c>
      <c r="AJ730" t="s">
        <v>9680</v>
      </c>
    </row>
    <row r="731" spans="1:36" ht="17.25" hidden="1" customHeight="1" x14ac:dyDescent="0.2">
      <c r="A731" s="4" t="s">
        <v>9691</v>
      </c>
      <c r="B731" t="s">
        <v>8398</v>
      </c>
      <c r="C731" t="s">
        <v>9692</v>
      </c>
      <c r="E731" t="s">
        <v>9586</v>
      </c>
      <c r="F731" t="s">
        <v>86</v>
      </c>
      <c r="G731" s="5">
        <v>60.5</v>
      </c>
      <c r="H731" t="s">
        <v>139</v>
      </c>
      <c r="I731" t="s">
        <v>65</v>
      </c>
      <c r="J731" t="s">
        <v>559</v>
      </c>
      <c r="K731" t="s">
        <v>97</v>
      </c>
      <c r="L731" t="s">
        <v>45</v>
      </c>
      <c r="N731" s="24">
        <v>2023</v>
      </c>
      <c r="Q731" t="s">
        <v>9587</v>
      </c>
      <c r="R731" s="7">
        <v>29.364129999999999</v>
      </c>
      <c r="S731" s="7">
        <v>-95.435100000000006</v>
      </c>
      <c r="T731" t="s">
        <v>46</v>
      </c>
      <c r="U731" t="s">
        <v>9693</v>
      </c>
      <c r="V731" t="s">
        <v>9078</v>
      </c>
      <c r="X731" t="s">
        <v>8584</v>
      </c>
      <c r="Y731" t="s">
        <v>3012</v>
      </c>
      <c r="Z731" t="s">
        <v>3691</v>
      </c>
      <c r="AA731" t="s">
        <v>9694</v>
      </c>
      <c r="AB731" t="s">
        <v>9590</v>
      </c>
      <c r="AG731" t="s">
        <v>9695</v>
      </c>
      <c r="AH731" s="24">
        <v>1312664</v>
      </c>
      <c r="AI731" t="s">
        <v>9696</v>
      </c>
      <c r="AJ731" t="s">
        <v>9697</v>
      </c>
    </row>
    <row r="732" spans="1:36" ht="17.25" hidden="1" customHeight="1" x14ac:dyDescent="0.2">
      <c r="A732" s="4" t="s">
        <v>9691</v>
      </c>
      <c r="B732" t="s">
        <v>8398</v>
      </c>
      <c r="C732" t="s">
        <v>9692</v>
      </c>
      <c r="E732" t="s">
        <v>9594</v>
      </c>
      <c r="F732" t="s">
        <v>86</v>
      </c>
      <c r="G732" s="5">
        <v>60.5</v>
      </c>
      <c r="H732" t="s">
        <v>139</v>
      </c>
      <c r="I732" t="s">
        <v>65</v>
      </c>
      <c r="J732" t="s">
        <v>559</v>
      </c>
      <c r="K732" t="s">
        <v>97</v>
      </c>
      <c r="L732" t="s">
        <v>45</v>
      </c>
      <c r="N732" s="24">
        <v>2023</v>
      </c>
      <c r="Q732" t="s">
        <v>9587</v>
      </c>
      <c r="R732" s="7">
        <v>29.364129999999999</v>
      </c>
      <c r="S732" s="7">
        <v>-95.435100000000006</v>
      </c>
      <c r="T732" t="s">
        <v>46</v>
      </c>
      <c r="U732" t="s">
        <v>9693</v>
      </c>
      <c r="V732" t="s">
        <v>9078</v>
      </c>
      <c r="X732" t="s">
        <v>8584</v>
      </c>
      <c r="Y732" t="s">
        <v>3012</v>
      </c>
      <c r="Z732" t="s">
        <v>3691</v>
      </c>
      <c r="AA732" t="s">
        <v>9694</v>
      </c>
      <c r="AB732" t="s">
        <v>9595</v>
      </c>
      <c r="AG732" t="s">
        <v>9695</v>
      </c>
      <c r="AH732" s="24">
        <v>1312665</v>
      </c>
      <c r="AI732" t="s">
        <v>9696</v>
      </c>
      <c r="AJ732" t="s">
        <v>9698</v>
      </c>
    </row>
    <row r="733" spans="1:36" ht="17.25" hidden="1" customHeight="1" x14ac:dyDescent="0.2">
      <c r="A733" s="4" t="s">
        <v>9691</v>
      </c>
      <c r="B733" t="s">
        <v>8398</v>
      </c>
      <c r="C733" t="s">
        <v>9692</v>
      </c>
      <c r="E733" t="s">
        <v>9597</v>
      </c>
      <c r="F733" t="s">
        <v>86</v>
      </c>
      <c r="G733" s="5">
        <v>60.5</v>
      </c>
      <c r="H733" t="s">
        <v>139</v>
      </c>
      <c r="I733" t="s">
        <v>65</v>
      </c>
      <c r="J733" t="s">
        <v>559</v>
      </c>
      <c r="K733" t="s">
        <v>97</v>
      </c>
      <c r="L733" t="s">
        <v>45</v>
      </c>
      <c r="N733" s="6">
        <v>2023</v>
      </c>
      <c r="Q733" t="s">
        <v>9587</v>
      </c>
      <c r="R733" s="7">
        <v>29.364129999999999</v>
      </c>
      <c r="S733" s="7">
        <v>-95.435100000000006</v>
      </c>
      <c r="T733" t="s">
        <v>46</v>
      </c>
      <c r="U733" t="s">
        <v>9693</v>
      </c>
      <c r="V733" t="s">
        <v>9078</v>
      </c>
      <c r="X733" t="s">
        <v>8584</v>
      </c>
      <c r="Y733" t="s">
        <v>3012</v>
      </c>
      <c r="Z733" t="s">
        <v>3691</v>
      </c>
      <c r="AA733" t="s">
        <v>9694</v>
      </c>
      <c r="AB733" t="s">
        <v>9598</v>
      </c>
      <c r="AG733" t="s">
        <v>9695</v>
      </c>
      <c r="AH733" s="6">
        <v>1312666</v>
      </c>
      <c r="AI733" t="s">
        <v>9696</v>
      </c>
      <c r="AJ733" t="s">
        <v>9699</v>
      </c>
    </row>
    <row r="734" spans="1:36" ht="17.25" hidden="1" customHeight="1" x14ac:dyDescent="0.2">
      <c r="A734" s="4" t="s">
        <v>9691</v>
      </c>
      <c r="B734" t="s">
        <v>8398</v>
      </c>
      <c r="C734" t="s">
        <v>9692</v>
      </c>
      <c r="E734" t="s">
        <v>9600</v>
      </c>
      <c r="F734" t="s">
        <v>86</v>
      </c>
      <c r="G734" s="5">
        <v>60.5</v>
      </c>
      <c r="H734" t="s">
        <v>139</v>
      </c>
      <c r="I734" t="s">
        <v>65</v>
      </c>
      <c r="J734" t="s">
        <v>559</v>
      </c>
      <c r="K734" t="s">
        <v>97</v>
      </c>
      <c r="L734" t="s">
        <v>45</v>
      </c>
      <c r="N734" s="6">
        <v>2023</v>
      </c>
      <c r="P734" s="25"/>
      <c r="Q734" t="s">
        <v>9587</v>
      </c>
      <c r="R734" s="7">
        <v>29.364129999999999</v>
      </c>
      <c r="S734" s="7">
        <v>-95.435100000000006</v>
      </c>
      <c r="T734" t="s">
        <v>46</v>
      </c>
      <c r="U734" t="s">
        <v>9693</v>
      </c>
      <c r="V734" t="s">
        <v>9078</v>
      </c>
      <c r="X734" t="s">
        <v>8584</v>
      </c>
      <c r="Y734" t="s">
        <v>3012</v>
      </c>
      <c r="Z734" t="s">
        <v>3691</v>
      </c>
      <c r="AA734" t="s">
        <v>9694</v>
      </c>
      <c r="AB734" t="s">
        <v>9601</v>
      </c>
      <c r="AG734" t="s">
        <v>9695</v>
      </c>
      <c r="AH734" s="24">
        <v>1312667</v>
      </c>
      <c r="AI734" t="s">
        <v>9696</v>
      </c>
      <c r="AJ734" t="s">
        <v>9700</v>
      </c>
    </row>
    <row r="735" spans="1:36" ht="17.25" hidden="1" customHeight="1" x14ac:dyDescent="0.2">
      <c r="A735" s="4" t="s">
        <v>9691</v>
      </c>
      <c r="B735" t="s">
        <v>8398</v>
      </c>
      <c r="C735" t="s">
        <v>9692</v>
      </c>
      <c r="E735" t="s">
        <v>9603</v>
      </c>
      <c r="F735" t="s">
        <v>86</v>
      </c>
      <c r="G735" s="5">
        <v>60.5</v>
      </c>
      <c r="H735" t="s">
        <v>139</v>
      </c>
      <c r="I735" t="s">
        <v>65</v>
      </c>
      <c r="J735" t="s">
        <v>559</v>
      </c>
      <c r="K735" t="s">
        <v>97</v>
      </c>
      <c r="L735" t="s">
        <v>45</v>
      </c>
      <c r="N735" s="6">
        <v>2023</v>
      </c>
      <c r="P735" s="25"/>
      <c r="Q735" t="s">
        <v>9587</v>
      </c>
      <c r="R735" s="7">
        <v>29.364129999999999</v>
      </c>
      <c r="S735" s="7">
        <v>-95.435100000000006</v>
      </c>
      <c r="T735" t="s">
        <v>46</v>
      </c>
      <c r="U735" t="s">
        <v>9693</v>
      </c>
      <c r="V735" t="s">
        <v>9078</v>
      </c>
      <c r="X735" t="s">
        <v>8584</v>
      </c>
      <c r="Y735" t="s">
        <v>3012</v>
      </c>
      <c r="Z735" t="s">
        <v>3691</v>
      </c>
      <c r="AA735" t="s">
        <v>9694</v>
      </c>
      <c r="AB735" t="s">
        <v>9604</v>
      </c>
      <c r="AG735" t="s">
        <v>9695</v>
      </c>
      <c r="AH735" s="24">
        <v>1312668</v>
      </c>
      <c r="AI735" t="s">
        <v>9696</v>
      </c>
      <c r="AJ735" t="s">
        <v>9701</v>
      </c>
    </row>
    <row r="736" spans="1:36" ht="17.25" hidden="1" customHeight="1" x14ac:dyDescent="0.2">
      <c r="A736" s="4" t="s">
        <v>9691</v>
      </c>
      <c r="B736" t="s">
        <v>8398</v>
      </c>
      <c r="C736" t="s">
        <v>9692</v>
      </c>
      <c r="E736" t="s">
        <v>9606</v>
      </c>
      <c r="F736" t="s">
        <v>86</v>
      </c>
      <c r="G736" s="5">
        <v>60.5</v>
      </c>
      <c r="H736" t="s">
        <v>139</v>
      </c>
      <c r="I736" t="s">
        <v>65</v>
      </c>
      <c r="J736" t="s">
        <v>559</v>
      </c>
      <c r="K736" t="s">
        <v>97</v>
      </c>
      <c r="L736" t="s">
        <v>45</v>
      </c>
      <c r="N736" s="6">
        <v>2023</v>
      </c>
      <c r="P736" s="25"/>
      <c r="Q736" t="s">
        <v>9587</v>
      </c>
      <c r="R736" s="7">
        <v>29.364129999999999</v>
      </c>
      <c r="S736" s="7">
        <v>-95.435100000000006</v>
      </c>
      <c r="T736" t="s">
        <v>46</v>
      </c>
      <c r="U736" t="s">
        <v>9693</v>
      </c>
      <c r="V736" t="s">
        <v>9078</v>
      </c>
      <c r="X736" t="s">
        <v>8584</v>
      </c>
      <c r="Y736" t="s">
        <v>3012</v>
      </c>
      <c r="Z736" t="s">
        <v>3691</v>
      </c>
      <c r="AA736" t="s">
        <v>9694</v>
      </c>
      <c r="AB736" t="s">
        <v>9607</v>
      </c>
      <c r="AG736" t="s">
        <v>9695</v>
      </c>
      <c r="AH736" s="24">
        <v>1312669</v>
      </c>
      <c r="AI736" t="s">
        <v>9696</v>
      </c>
      <c r="AJ736" t="s">
        <v>9702</v>
      </c>
    </row>
    <row r="737" spans="1:36" ht="17.25" hidden="1" customHeight="1" x14ac:dyDescent="0.2">
      <c r="A737" s="4" t="s">
        <v>9732</v>
      </c>
      <c r="B737" t="s">
        <v>8398</v>
      </c>
      <c r="C737" t="s">
        <v>9733</v>
      </c>
      <c r="E737" t="s">
        <v>9734</v>
      </c>
      <c r="F737" t="s">
        <v>86</v>
      </c>
      <c r="G737" s="5">
        <v>1472</v>
      </c>
      <c r="H737" t="s">
        <v>42</v>
      </c>
      <c r="I737" t="s">
        <v>43</v>
      </c>
      <c r="J737" t="s">
        <v>559</v>
      </c>
      <c r="K737" t="s">
        <v>97</v>
      </c>
      <c r="L737" t="s">
        <v>45</v>
      </c>
      <c r="N737" s="27">
        <v>2016</v>
      </c>
      <c r="P737" s="25"/>
      <c r="R737" s="7">
        <v>36.765000000000001</v>
      </c>
      <c r="S737" s="7">
        <v>-77.713890000000006</v>
      </c>
      <c r="T737" t="s">
        <v>46</v>
      </c>
      <c r="U737" t="s">
        <v>9735</v>
      </c>
      <c r="V737" t="s">
        <v>9736</v>
      </c>
      <c r="X737" t="s">
        <v>9266</v>
      </c>
      <c r="Y737" t="s">
        <v>3012</v>
      </c>
      <c r="Z737" t="s">
        <v>3691</v>
      </c>
      <c r="AA737" t="s">
        <v>9737</v>
      </c>
      <c r="AB737" t="s">
        <v>9738</v>
      </c>
      <c r="AG737" t="s">
        <v>9739</v>
      </c>
      <c r="AH737" s="8" t="s">
        <v>9740</v>
      </c>
      <c r="AI737" t="s">
        <v>9741</v>
      </c>
      <c r="AJ737" t="s">
        <v>9742</v>
      </c>
    </row>
    <row r="738" spans="1:36" ht="17.25" hidden="1" customHeight="1" x14ac:dyDescent="0.2">
      <c r="A738" s="4" t="s">
        <v>9812</v>
      </c>
      <c r="B738" t="s">
        <v>8398</v>
      </c>
      <c r="C738" t="s">
        <v>9813</v>
      </c>
      <c r="E738" t="s">
        <v>703</v>
      </c>
      <c r="F738" t="s">
        <v>64</v>
      </c>
      <c r="G738" s="5">
        <v>130</v>
      </c>
      <c r="H738" t="s">
        <v>42</v>
      </c>
      <c r="I738" t="s">
        <v>65</v>
      </c>
      <c r="J738" t="s">
        <v>559</v>
      </c>
      <c r="K738" t="s">
        <v>45</v>
      </c>
      <c r="L738" t="s">
        <v>45</v>
      </c>
      <c r="M738" t="s">
        <v>45</v>
      </c>
      <c r="N738" s="6">
        <v>2020</v>
      </c>
      <c r="P738" s="25"/>
      <c r="R738" s="7">
        <v>28.080100000000002</v>
      </c>
      <c r="S738" s="7">
        <v>-81.922899999999998</v>
      </c>
      <c r="T738" t="s">
        <v>46</v>
      </c>
      <c r="U738" t="s">
        <v>9815</v>
      </c>
      <c r="V738" t="s">
        <v>9816</v>
      </c>
      <c r="X738" t="s">
        <v>8746</v>
      </c>
      <c r="Y738" t="s">
        <v>3012</v>
      </c>
      <c r="Z738" t="s">
        <v>3691</v>
      </c>
      <c r="AA738" t="s">
        <v>9817</v>
      </c>
      <c r="AB738" t="s">
        <v>8916</v>
      </c>
      <c r="AC738" t="s">
        <v>9819</v>
      </c>
      <c r="AG738" t="s">
        <v>9820</v>
      </c>
      <c r="AH738" s="8" t="s">
        <v>45</v>
      </c>
      <c r="AI738" t="s">
        <v>9822</v>
      </c>
      <c r="AJ738" t="s">
        <v>9824</v>
      </c>
    </row>
    <row r="739" spans="1:36" ht="17.25" hidden="1" customHeight="1" x14ac:dyDescent="0.2">
      <c r="A739" s="4" t="s">
        <v>9880</v>
      </c>
      <c r="B739" t="s">
        <v>8398</v>
      </c>
      <c r="C739" t="s">
        <v>9881</v>
      </c>
      <c r="E739" t="s">
        <v>565</v>
      </c>
      <c r="F739" t="s">
        <v>8581</v>
      </c>
      <c r="G739" s="5">
        <v>1197</v>
      </c>
      <c r="H739" t="s">
        <v>42</v>
      </c>
      <c r="I739" t="s">
        <v>43</v>
      </c>
      <c r="J739" t="s">
        <v>559</v>
      </c>
      <c r="K739" t="s">
        <v>97</v>
      </c>
      <c r="L739" t="s">
        <v>45</v>
      </c>
      <c r="N739" s="6">
        <v>2019</v>
      </c>
      <c r="R739" s="7">
        <v>40.411999999999999</v>
      </c>
      <c r="S739" s="7">
        <v>-78.855000000000004</v>
      </c>
      <c r="T739" t="s">
        <v>46</v>
      </c>
      <c r="U739" t="s">
        <v>9882</v>
      </c>
      <c r="V739" t="s">
        <v>9883</v>
      </c>
      <c r="X739" t="s">
        <v>8642</v>
      </c>
      <c r="Y739" t="s">
        <v>3012</v>
      </c>
      <c r="Z739" t="s">
        <v>3691</v>
      </c>
      <c r="AA739" t="s">
        <v>9884</v>
      </c>
      <c r="AB739" t="s">
        <v>9378</v>
      </c>
      <c r="AG739" t="s">
        <v>9885</v>
      </c>
      <c r="AH739" s="8" t="s">
        <v>9886</v>
      </c>
      <c r="AI739" t="s">
        <v>9887</v>
      </c>
      <c r="AJ739" t="s">
        <v>9888</v>
      </c>
    </row>
    <row r="740" spans="1:36" ht="17.25" hidden="1" customHeight="1" x14ac:dyDescent="0.2">
      <c r="A740" s="4" t="s">
        <v>9895</v>
      </c>
      <c r="B740" t="s">
        <v>8398</v>
      </c>
      <c r="C740" t="s">
        <v>9896</v>
      </c>
      <c r="E740" t="s">
        <v>9897</v>
      </c>
      <c r="F740" t="s">
        <v>86</v>
      </c>
      <c r="G740" s="5">
        <v>775</v>
      </c>
      <c r="H740" t="s">
        <v>42</v>
      </c>
      <c r="I740" t="s">
        <v>43</v>
      </c>
      <c r="J740" t="s">
        <v>559</v>
      </c>
      <c r="K740" t="s">
        <v>97</v>
      </c>
      <c r="L740" t="s">
        <v>45</v>
      </c>
      <c r="N740" s="27">
        <v>2017</v>
      </c>
      <c r="R740" s="7">
        <v>38.568600000000004</v>
      </c>
      <c r="S740" s="7">
        <v>-76.891900000000007</v>
      </c>
      <c r="T740" t="s">
        <v>46</v>
      </c>
      <c r="U740" t="s">
        <v>9898</v>
      </c>
      <c r="V740" t="s">
        <v>9899</v>
      </c>
      <c r="X740" t="s">
        <v>9635</v>
      </c>
      <c r="Y740" t="s">
        <v>3012</v>
      </c>
      <c r="Z740" t="s">
        <v>3691</v>
      </c>
      <c r="AA740" t="s">
        <v>9900</v>
      </c>
      <c r="AB740" t="s">
        <v>9901</v>
      </c>
      <c r="AG740" t="s">
        <v>9902</v>
      </c>
      <c r="AH740" s="8" t="s">
        <v>9903</v>
      </c>
      <c r="AI740" t="s">
        <v>9904</v>
      </c>
      <c r="AJ740" t="s">
        <v>9905</v>
      </c>
    </row>
    <row r="741" spans="1:36" ht="17.25" hidden="1" customHeight="1" x14ac:dyDescent="0.2">
      <c r="A741" s="4" t="s">
        <v>9906</v>
      </c>
      <c r="B741" t="s">
        <v>8398</v>
      </c>
      <c r="C741" t="s">
        <v>9907</v>
      </c>
      <c r="E741" t="s">
        <v>8712</v>
      </c>
      <c r="F741" t="s">
        <v>86</v>
      </c>
      <c r="G741" s="5">
        <v>650</v>
      </c>
      <c r="H741" t="s">
        <v>139</v>
      </c>
      <c r="I741" t="s">
        <v>43</v>
      </c>
      <c r="J741" t="s">
        <v>559</v>
      </c>
      <c r="K741" t="s">
        <v>97</v>
      </c>
      <c r="L741" t="s">
        <v>45</v>
      </c>
      <c r="N741" s="6">
        <v>2023</v>
      </c>
      <c r="P741" s="25"/>
      <c r="R741" s="7">
        <v>41.372222000000001</v>
      </c>
      <c r="S741" s="7">
        <v>-88.284440000000004</v>
      </c>
      <c r="T741" t="s">
        <v>46</v>
      </c>
      <c r="U741" t="s">
        <v>9908</v>
      </c>
      <c r="V741" t="s">
        <v>9909</v>
      </c>
      <c r="X741" t="s">
        <v>9016</v>
      </c>
      <c r="Y741" t="s">
        <v>3012</v>
      </c>
      <c r="Z741" t="s">
        <v>3691</v>
      </c>
      <c r="AA741" t="s">
        <v>9910</v>
      </c>
      <c r="AB741" t="s">
        <v>8716</v>
      </c>
      <c r="AG741" t="s">
        <v>9911</v>
      </c>
      <c r="AH741" s="8" t="s">
        <v>9912</v>
      </c>
      <c r="AI741" t="s">
        <v>9913</v>
      </c>
      <c r="AJ741" t="s">
        <v>9914</v>
      </c>
    </row>
    <row r="742" spans="1:36" ht="17.25" hidden="1" customHeight="1" x14ac:dyDescent="0.2">
      <c r="A742" s="4" t="s">
        <v>9906</v>
      </c>
      <c r="B742" t="s">
        <v>8398</v>
      </c>
      <c r="C742" t="s">
        <v>9907</v>
      </c>
      <c r="E742" t="s">
        <v>9340</v>
      </c>
      <c r="F742" t="s">
        <v>86</v>
      </c>
      <c r="G742" s="5">
        <v>650</v>
      </c>
      <c r="H742" t="s">
        <v>139</v>
      </c>
      <c r="I742" t="s">
        <v>43</v>
      </c>
      <c r="J742" t="s">
        <v>559</v>
      </c>
      <c r="K742" t="s">
        <v>97</v>
      </c>
      <c r="L742" t="s">
        <v>45</v>
      </c>
      <c r="N742" s="6">
        <v>2023</v>
      </c>
      <c r="P742" s="25"/>
      <c r="R742" s="7">
        <v>41.372222000000001</v>
      </c>
      <c r="S742" s="7">
        <v>-88.284440000000004</v>
      </c>
      <c r="T742" t="s">
        <v>46</v>
      </c>
      <c r="U742" t="s">
        <v>9908</v>
      </c>
      <c r="V742" t="s">
        <v>9909</v>
      </c>
      <c r="X742" t="s">
        <v>9016</v>
      </c>
      <c r="Y742" t="s">
        <v>3012</v>
      </c>
      <c r="Z742" t="s">
        <v>3691</v>
      </c>
      <c r="AA742" t="s">
        <v>9910</v>
      </c>
      <c r="AB742" t="s">
        <v>9344</v>
      </c>
      <c r="AG742" t="s">
        <v>9911</v>
      </c>
      <c r="AH742" s="8" t="s">
        <v>9915</v>
      </c>
      <c r="AI742" t="s">
        <v>9913</v>
      </c>
      <c r="AJ742" t="s">
        <v>9916</v>
      </c>
    </row>
    <row r="743" spans="1:36" ht="17.25" hidden="1" customHeight="1" x14ac:dyDescent="0.2">
      <c r="A743" s="4" t="s">
        <v>9917</v>
      </c>
      <c r="B743" t="s">
        <v>8398</v>
      </c>
      <c r="C743" t="s">
        <v>9918</v>
      </c>
      <c r="E743" t="s">
        <v>565</v>
      </c>
      <c r="F743" t="s">
        <v>64</v>
      </c>
      <c r="G743" s="5">
        <v>842</v>
      </c>
      <c r="H743" t="s">
        <v>42</v>
      </c>
      <c r="I743" t="s">
        <v>43</v>
      </c>
      <c r="J743" t="s">
        <v>559</v>
      </c>
      <c r="K743" t="s">
        <v>97</v>
      </c>
      <c r="L743" t="s">
        <v>45</v>
      </c>
      <c r="N743" s="27">
        <v>2018</v>
      </c>
      <c r="P743" s="25"/>
      <c r="R743" s="7">
        <v>41.481242999999999</v>
      </c>
      <c r="S743" s="7">
        <v>-73.123109999999997</v>
      </c>
      <c r="T743" t="s">
        <v>46</v>
      </c>
      <c r="U743" t="s">
        <v>9919</v>
      </c>
      <c r="V743" t="s">
        <v>8411</v>
      </c>
      <c r="X743" t="s">
        <v>8412</v>
      </c>
      <c r="Y743" t="s">
        <v>3012</v>
      </c>
      <c r="Z743" t="s">
        <v>3691</v>
      </c>
      <c r="AA743" t="s">
        <v>9920</v>
      </c>
      <c r="AB743" t="s">
        <v>9921</v>
      </c>
      <c r="AG743" t="s">
        <v>9922</v>
      </c>
      <c r="AH743" s="8" t="s">
        <v>9923</v>
      </c>
      <c r="AI743" t="s">
        <v>9924</v>
      </c>
      <c r="AJ743" t="s">
        <v>9925</v>
      </c>
    </row>
    <row r="744" spans="1:36" ht="17.25" hidden="1" customHeight="1" x14ac:dyDescent="0.2">
      <c r="A744" s="4" t="s">
        <v>9926</v>
      </c>
      <c r="B744" t="s">
        <v>8398</v>
      </c>
      <c r="C744" t="s">
        <v>9927</v>
      </c>
      <c r="E744" t="s">
        <v>9928</v>
      </c>
      <c r="F744" t="s">
        <v>64</v>
      </c>
      <c r="G744" s="5">
        <v>770</v>
      </c>
      <c r="H744" t="s">
        <v>42</v>
      </c>
      <c r="I744" t="s">
        <v>43</v>
      </c>
      <c r="J744" t="s">
        <v>559</v>
      </c>
      <c r="K744" t="s">
        <v>97</v>
      </c>
      <c r="L744" t="s">
        <v>45</v>
      </c>
      <c r="N744" s="27">
        <v>2018</v>
      </c>
      <c r="P744" s="25"/>
      <c r="R744" s="7">
        <v>41.412199999999999</v>
      </c>
      <c r="S744" s="7">
        <v>-74.437799999999996</v>
      </c>
      <c r="T744" t="s">
        <v>46</v>
      </c>
      <c r="U744" t="s">
        <v>9929</v>
      </c>
      <c r="V744" t="s">
        <v>9133</v>
      </c>
      <c r="X744" t="s">
        <v>8437</v>
      </c>
      <c r="Y744" t="s">
        <v>3012</v>
      </c>
      <c r="Z744" t="s">
        <v>3691</v>
      </c>
      <c r="AA744" t="s">
        <v>9930</v>
      </c>
      <c r="AB744" t="s">
        <v>9921</v>
      </c>
      <c r="AG744" t="s">
        <v>9931</v>
      </c>
      <c r="AH744" s="8" t="s">
        <v>9932</v>
      </c>
      <c r="AI744" t="s">
        <v>9933</v>
      </c>
      <c r="AJ744" t="s">
        <v>9934</v>
      </c>
    </row>
    <row r="745" spans="1:36" ht="17.25" hidden="1" customHeight="1" x14ac:dyDescent="0.2">
      <c r="A745" s="4" t="s">
        <v>9935</v>
      </c>
      <c r="B745" t="s">
        <v>8398</v>
      </c>
      <c r="C745" t="s">
        <v>9936</v>
      </c>
      <c r="E745" t="s">
        <v>9937</v>
      </c>
      <c r="F745" t="s">
        <v>86</v>
      </c>
      <c r="G745" s="5">
        <v>660</v>
      </c>
      <c r="H745" t="s">
        <v>611</v>
      </c>
      <c r="I745" t="s">
        <v>43</v>
      </c>
      <c r="J745" t="s">
        <v>559</v>
      </c>
      <c r="K745" t="s">
        <v>87</v>
      </c>
      <c r="L745" t="s">
        <v>45</v>
      </c>
      <c r="N745" s="6">
        <v>2026</v>
      </c>
      <c r="R745" s="7">
        <v>40.25112</v>
      </c>
      <c r="S745" s="7">
        <v>-81.01464</v>
      </c>
      <c r="T745" t="s">
        <v>46</v>
      </c>
      <c r="U745" t="s">
        <v>9938</v>
      </c>
      <c r="V745" t="s">
        <v>9939</v>
      </c>
      <c r="X745" t="s">
        <v>9940</v>
      </c>
      <c r="Y745" t="s">
        <v>3012</v>
      </c>
      <c r="Z745" t="s">
        <v>3691</v>
      </c>
      <c r="AA745" t="s">
        <v>9941</v>
      </c>
      <c r="AB745" t="s">
        <v>9942</v>
      </c>
      <c r="AC745" t="s">
        <v>9943</v>
      </c>
      <c r="AG745" t="s">
        <v>9944</v>
      </c>
      <c r="AH745" s="24">
        <v>47475</v>
      </c>
      <c r="AI745" t="s">
        <v>9945</v>
      </c>
      <c r="AJ745" t="s">
        <v>9946</v>
      </c>
    </row>
    <row r="746" spans="1:36" ht="17.25" hidden="1" customHeight="1" x14ac:dyDescent="0.2">
      <c r="A746" s="4" t="s">
        <v>9935</v>
      </c>
      <c r="B746" t="s">
        <v>8398</v>
      </c>
      <c r="C746" t="s">
        <v>9936</v>
      </c>
      <c r="E746" t="s">
        <v>9947</v>
      </c>
      <c r="F746" t="s">
        <v>86</v>
      </c>
      <c r="G746" s="5">
        <v>660</v>
      </c>
      <c r="H746" t="s">
        <v>611</v>
      </c>
      <c r="I746" t="s">
        <v>43</v>
      </c>
      <c r="J746" t="s">
        <v>559</v>
      </c>
      <c r="K746" t="s">
        <v>87</v>
      </c>
      <c r="L746" t="s">
        <v>45</v>
      </c>
      <c r="N746" s="6">
        <v>2026</v>
      </c>
      <c r="R746" s="7">
        <v>40.25112</v>
      </c>
      <c r="S746" s="7">
        <v>-81.01464</v>
      </c>
      <c r="T746" t="s">
        <v>46</v>
      </c>
      <c r="U746" t="s">
        <v>9938</v>
      </c>
      <c r="V746" t="s">
        <v>9939</v>
      </c>
      <c r="X746" t="s">
        <v>9940</v>
      </c>
      <c r="Y746" t="s">
        <v>3012</v>
      </c>
      <c r="Z746" t="s">
        <v>3691</v>
      </c>
      <c r="AA746" t="s">
        <v>9941</v>
      </c>
      <c r="AB746" t="s">
        <v>9948</v>
      </c>
      <c r="AC746" t="s">
        <v>9943</v>
      </c>
      <c r="AG746" t="s">
        <v>9944</v>
      </c>
      <c r="AH746" s="24">
        <v>1302987</v>
      </c>
      <c r="AI746" t="s">
        <v>9945</v>
      </c>
      <c r="AJ746" t="s">
        <v>9949</v>
      </c>
    </row>
    <row r="747" spans="1:36" ht="17.25" hidden="1" customHeight="1" x14ac:dyDescent="0.2">
      <c r="A747" s="4" t="s">
        <v>10074</v>
      </c>
      <c r="B747" t="s">
        <v>8398</v>
      </c>
      <c r="C747" t="s">
        <v>10075</v>
      </c>
      <c r="E747" t="s">
        <v>58</v>
      </c>
      <c r="F747" t="s">
        <v>64</v>
      </c>
      <c r="G747" s="5">
        <v>330</v>
      </c>
      <c r="H747" t="s">
        <v>42</v>
      </c>
      <c r="I747" t="s">
        <v>65</v>
      </c>
      <c r="J747" t="s">
        <v>559</v>
      </c>
      <c r="K747" t="s">
        <v>97</v>
      </c>
      <c r="L747" t="s">
        <v>45</v>
      </c>
      <c r="N747" s="6">
        <v>2019</v>
      </c>
      <c r="R747" s="7">
        <v>41.769399999999997</v>
      </c>
      <c r="S747" s="7">
        <v>-70.509699999999995</v>
      </c>
      <c r="T747" t="s">
        <v>46</v>
      </c>
      <c r="U747" t="s">
        <v>10076</v>
      </c>
      <c r="V747" t="s">
        <v>10077</v>
      </c>
      <c r="X747" t="s">
        <v>8479</v>
      </c>
      <c r="Y747" t="s">
        <v>3012</v>
      </c>
      <c r="Z747" t="s">
        <v>3691</v>
      </c>
      <c r="AA747" t="s">
        <v>10078</v>
      </c>
      <c r="AB747" t="s">
        <v>8595</v>
      </c>
      <c r="AG747" t="s">
        <v>10079</v>
      </c>
      <c r="AH747" s="24">
        <v>46118</v>
      </c>
      <c r="AI747" t="s">
        <v>10080</v>
      </c>
      <c r="AJ747" t="s">
        <v>10083</v>
      </c>
    </row>
    <row r="748" spans="1:36" ht="17.25" hidden="1" customHeight="1" x14ac:dyDescent="0.2">
      <c r="A748" s="4" t="s">
        <v>10103</v>
      </c>
      <c r="B748" t="s">
        <v>8398</v>
      </c>
      <c r="C748" t="s">
        <v>10104</v>
      </c>
      <c r="E748" t="s">
        <v>10105</v>
      </c>
      <c r="F748" t="s">
        <v>86</v>
      </c>
      <c r="G748" s="5">
        <v>807</v>
      </c>
      <c r="H748" t="s">
        <v>42</v>
      </c>
      <c r="I748" t="s">
        <v>43</v>
      </c>
      <c r="J748" t="s">
        <v>559</v>
      </c>
      <c r="K748" t="s">
        <v>97</v>
      </c>
      <c r="L748" t="s">
        <v>44</v>
      </c>
      <c r="M748" t="s">
        <v>5341</v>
      </c>
      <c r="N748" s="27">
        <v>2015</v>
      </c>
      <c r="R748" s="7">
        <v>38.183100000000003</v>
      </c>
      <c r="S748" s="7">
        <v>-85.889200000000002</v>
      </c>
      <c r="T748" t="s">
        <v>46</v>
      </c>
      <c r="U748" t="s">
        <v>10106</v>
      </c>
      <c r="V748" t="s">
        <v>8583</v>
      </c>
      <c r="X748" t="s">
        <v>9446</v>
      </c>
      <c r="Y748" t="s">
        <v>3012</v>
      </c>
      <c r="Z748" t="s">
        <v>3691</v>
      </c>
      <c r="AA748" t="s">
        <v>10107</v>
      </c>
      <c r="AB748" t="s">
        <v>10108</v>
      </c>
      <c r="AG748" t="s">
        <v>10109</v>
      </c>
      <c r="AH748" s="8" t="s">
        <v>10110</v>
      </c>
      <c r="AI748" t="s">
        <v>10111</v>
      </c>
      <c r="AJ748" t="s">
        <v>10112</v>
      </c>
    </row>
    <row r="749" spans="1:36" ht="17.25" hidden="1" customHeight="1" x14ac:dyDescent="0.2">
      <c r="A749" s="4" t="s">
        <v>10136</v>
      </c>
      <c r="B749" t="s">
        <v>8398</v>
      </c>
      <c r="C749" t="s">
        <v>10137</v>
      </c>
      <c r="E749" t="s">
        <v>10138</v>
      </c>
      <c r="F749" t="s">
        <v>64</v>
      </c>
      <c r="G749" s="5">
        <v>1295</v>
      </c>
      <c r="H749" t="s">
        <v>42</v>
      </c>
      <c r="I749" t="s">
        <v>43</v>
      </c>
      <c r="J749" t="s">
        <v>559</v>
      </c>
      <c r="N749" s="27">
        <v>2013</v>
      </c>
      <c r="P749" s="25"/>
      <c r="R749" s="7">
        <v>28.469799999999999</v>
      </c>
      <c r="S749" s="7">
        <v>-80.764399999999995</v>
      </c>
      <c r="T749" t="s">
        <v>46</v>
      </c>
      <c r="U749" t="s">
        <v>10139</v>
      </c>
      <c r="V749" t="s">
        <v>10140</v>
      </c>
      <c r="X749" t="s">
        <v>8746</v>
      </c>
      <c r="Y749" t="s">
        <v>3012</v>
      </c>
      <c r="Z749" t="s">
        <v>3691</v>
      </c>
      <c r="AA749" t="s">
        <v>10141</v>
      </c>
      <c r="AB749" t="s">
        <v>10142</v>
      </c>
      <c r="AG749" t="s">
        <v>10143</v>
      </c>
      <c r="AH749" s="8" t="s">
        <v>10144</v>
      </c>
      <c r="AI749" t="s">
        <v>10145</v>
      </c>
      <c r="AJ749" t="s">
        <v>10146</v>
      </c>
    </row>
    <row r="750" spans="1:36" ht="17.25" hidden="1" customHeight="1" x14ac:dyDescent="0.2">
      <c r="A750" s="4" t="s">
        <v>10162</v>
      </c>
      <c r="B750" t="s">
        <v>8398</v>
      </c>
      <c r="C750" t="s">
        <v>10163</v>
      </c>
      <c r="E750" t="s">
        <v>10164</v>
      </c>
      <c r="F750" t="s">
        <v>86</v>
      </c>
      <c r="G750" s="5">
        <v>132</v>
      </c>
      <c r="H750" t="s">
        <v>42</v>
      </c>
      <c r="I750" t="s">
        <v>65</v>
      </c>
      <c r="J750" t="s">
        <v>559</v>
      </c>
      <c r="K750" t="s">
        <v>45</v>
      </c>
      <c r="L750" t="s">
        <v>45</v>
      </c>
      <c r="N750" s="6">
        <v>2018</v>
      </c>
      <c r="P750" s="25"/>
      <c r="R750" s="7">
        <v>33.140506999999999</v>
      </c>
      <c r="S750" s="7">
        <v>-117.3339</v>
      </c>
      <c r="T750" t="s">
        <v>46</v>
      </c>
      <c r="U750" t="s">
        <v>10165</v>
      </c>
      <c r="V750" t="s">
        <v>9963</v>
      </c>
      <c r="X750" t="s">
        <v>8572</v>
      </c>
      <c r="Y750" t="s">
        <v>3012</v>
      </c>
      <c r="Z750" t="s">
        <v>3691</v>
      </c>
      <c r="AA750" t="s">
        <v>10166</v>
      </c>
      <c r="AB750" t="s">
        <v>10167</v>
      </c>
      <c r="AG750" t="s">
        <v>10168</v>
      </c>
      <c r="AH750" s="24">
        <v>32588</v>
      </c>
      <c r="AI750" t="s">
        <v>10169</v>
      </c>
      <c r="AJ750" t="s">
        <v>10170</v>
      </c>
    </row>
    <row r="751" spans="1:36" ht="17.25" hidden="1" customHeight="1" x14ac:dyDescent="0.2">
      <c r="A751" s="4" t="s">
        <v>10162</v>
      </c>
      <c r="B751" t="s">
        <v>8398</v>
      </c>
      <c r="C751" t="s">
        <v>10163</v>
      </c>
      <c r="E751" t="s">
        <v>10171</v>
      </c>
      <c r="F751" t="s">
        <v>86</v>
      </c>
      <c r="G751" s="5">
        <v>132</v>
      </c>
      <c r="H751" t="s">
        <v>42</v>
      </c>
      <c r="I751" t="s">
        <v>65</v>
      </c>
      <c r="J751" t="s">
        <v>559</v>
      </c>
      <c r="K751" t="s">
        <v>45</v>
      </c>
      <c r="L751" t="s">
        <v>45</v>
      </c>
      <c r="N751" s="6">
        <v>2018</v>
      </c>
      <c r="R751" s="7">
        <v>33.140506999999999</v>
      </c>
      <c r="S751" s="7">
        <v>-117.3339</v>
      </c>
      <c r="T751" t="s">
        <v>46</v>
      </c>
      <c r="U751" t="s">
        <v>10165</v>
      </c>
      <c r="V751" t="s">
        <v>9963</v>
      </c>
      <c r="X751" t="s">
        <v>8572</v>
      </c>
      <c r="Y751" t="s">
        <v>3012</v>
      </c>
      <c r="Z751" t="s">
        <v>3691</v>
      </c>
      <c r="AA751" t="s">
        <v>10166</v>
      </c>
      <c r="AB751" t="s">
        <v>10172</v>
      </c>
      <c r="AG751" t="s">
        <v>10168</v>
      </c>
      <c r="AH751" s="24">
        <v>37511</v>
      </c>
      <c r="AI751" t="s">
        <v>10169</v>
      </c>
      <c r="AJ751" t="s">
        <v>10173</v>
      </c>
    </row>
    <row r="752" spans="1:36" ht="17.25" hidden="1" customHeight="1" x14ac:dyDescent="0.2">
      <c r="A752" s="4" t="s">
        <v>10162</v>
      </c>
      <c r="B752" t="s">
        <v>8398</v>
      </c>
      <c r="C752" t="s">
        <v>10163</v>
      </c>
      <c r="E752" t="s">
        <v>10174</v>
      </c>
      <c r="F752" t="s">
        <v>86</v>
      </c>
      <c r="G752" s="5">
        <v>132</v>
      </c>
      <c r="H752" t="s">
        <v>42</v>
      </c>
      <c r="I752" t="s">
        <v>65</v>
      </c>
      <c r="J752" t="s">
        <v>559</v>
      </c>
      <c r="K752" t="s">
        <v>45</v>
      </c>
      <c r="L752" t="s">
        <v>45</v>
      </c>
      <c r="N752" s="6">
        <v>2018</v>
      </c>
      <c r="P752" s="25"/>
      <c r="R752" s="7">
        <v>33.140506999999999</v>
      </c>
      <c r="S752" s="7">
        <v>-117.3339</v>
      </c>
      <c r="T752" t="s">
        <v>46</v>
      </c>
      <c r="U752" t="s">
        <v>10165</v>
      </c>
      <c r="V752" t="s">
        <v>9963</v>
      </c>
      <c r="X752" t="s">
        <v>8572</v>
      </c>
      <c r="Y752" t="s">
        <v>3012</v>
      </c>
      <c r="Z752" t="s">
        <v>3691</v>
      </c>
      <c r="AA752" t="s">
        <v>10166</v>
      </c>
      <c r="AB752" t="s">
        <v>10175</v>
      </c>
      <c r="AG752" t="s">
        <v>10168</v>
      </c>
      <c r="AH752" s="24">
        <v>46013</v>
      </c>
      <c r="AI752" t="s">
        <v>10169</v>
      </c>
      <c r="AJ752" t="s">
        <v>10176</v>
      </c>
    </row>
    <row r="753" spans="1:36" ht="17.25" hidden="1" customHeight="1" x14ac:dyDescent="0.2">
      <c r="A753" s="4" t="s">
        <v>10162</v>
      </c>
      <c r="B753" t="s">
        <v>8398</v>
      </c>
      <c r="C753" t="s">
        <v>10163</v>
      </c>
      <c r="E753" t="s">
        <v>10177</v>
      </c>
      <c r="F753" t="s">
        <v>86</v>
      </c>
      <c r="G753" s="5">
        <v>132</v>
      </c>
      <c r="H753" t="s">
        <v>42</v>
      </c>
      <c r="I753" t="s">
        <v>65</v>
      </c>
      <c r="J753" t="s">
        <v>559</v>
      </c>
      <c r="K753" t="s">
        <v>45</v>
      </c>
      <c r="L753" t="s">
        <v>45</v>
      </c>
      <c r="N753" s="6">
        <v>2018</v>
      </c>
      <c r="R753" s="7">
        <v>33.140506999999999</v>
      </c>
      <c r="S753" s="7">
        <v>-117.3339</v>
      </c>
      <c r="T753" t="s">
        <v>46</v>
      </c>
      <c r="U753" t="s">
        <v>10165</v>
      </c>
      <c r="V753" t="s">
        <v>9963</v>
      </c>
      <c r="X753" t="s">
        <v>8572</v>
      </c>
      <c r="Y753" t="s">
        <v>3012</v>
      </c>
      <c r="Z753" t="s">
        <v>3691</v>
      </c>
      <c r="AA753" t="s">
        <v>10166</v>
      </c>
      <c r="AB753" t="s">
        <v>10178</v>
      </c>
      <c r="AG753" t="s">
        <v>10168</v>
      </c>
      <c r="AH753" s="24">
        <v>46014</v>
      </c>
      <c r="AI753" t="s">
        <v>10169</v>
      </c>
      <c r="AJ753" t="s">
        <v>10179</v>
      </c>
    </row>
    <row r="754" spans="1:36" ht="17.25" hidden="1" customHeight="1" x14ac:dyDescent="0.2">
      <c r="A754" s="4" t="s">
        <v>10162</v>
      </c>
      <c r="B754" t="s">
        <v>8398</v>
      </c>
      <c r="C754" t="s">
        <v>10163</v>
      </c>
      <c r="E754" t="s">
        <v>10180</v>
      </c>
      <c r="F754" t="s">
        <v>86</v>
      </c>
      <c r="G754" s="5">
        <v>132</v>
      </c>
      <c r="H754" t="s">
        <v>42</v>
      </c>
      <c r="I754" t="s">
        <v>65</v>
      </c>
      <c r="J754" t="s">
        <v>559</v>
      </c>
      <c r="K754" t="s">
        <v>45</v>
      </c>
      <c r="L754" t="s">
        <v>45</v>
      </c>
      <c r="N754" s="6">
        <v>2018</v>
      </c>
      <c r="R754" s="7">
        <v>33.140506999999999</v>
      </c>
      <c r="S754" s="7">
        <v>-117.3339</v>
      </c>
      <c r="T754" t="s">
        <v>46</v>
      </c>
      <c r="U754" t="s">
        <v>10165</v>
      </c>
      <c r="V754" t="s">
        <v>9963</v>
      </c>
      <c r="X754" t="s">
        <v>8572</v>
      </c>
      <c r="Y754" t="s">
        <v>3012</v>
      </c>
      <c r="Z754" t="s">
        <v>3691</v>
      </c>
      <c r="AA754" t="s">
        <v>10166</v>
      </c>
      <c r="AB754" t="s">
        <v>10181</v>
      </c>
      <c r="AG754" t="s">
        <v>10168</v>
      </c>
      <c r="AH754" s="24">
        <v>46015</v>
      </c>
      <c r="AI754" t="s">
        <v>10169</v>
      </c>
      <c r="AJ754" t="s">
        <v>10182</v>
      </c>
    </row>
    <row r="755" spans="1:36" ht="17.25" hidden="1" customHeight="1" x14ac:dyDescent="0.2">
      <c r="A755" s="4" t="s">
        <v>10189</v>
      </c>
      <c r="B755" t="s">
        <v>8398</v>
      </c>
      <c r="C755" t="s">
        <v>10190</v>
      </c>
      <c r="E755" t="s">
        <v>10191</v>
      </c>
      <c r="F755" t="s">
        <v>86</v>
      </c>
      <c r="G755" s="5">
        <v>832</v>
      </c>
      <c r="H755" t="s">
        <v>42</v>
      </c>
      <c r="I755" t="s">
        <v>43</v>
      </c>
      <c r="J755" t="s">
        <v>559</v>
      </c>
      <c r="K755" t="s">
        <v>97</v>
      </c>
      <c r="L755" t="s">
        <v>45</v>
      </c>
      <c r="N755" s="27">
        <v>2017</v>
      </c>
      <c r="R755" s="7">
        <v>40.604410000000001</v>
      </c>
      <c r="S755" s="7">
        <v>-81.059179999999998</v>
      </c>
      <c r="T755" t="s">
        <v>46</v>
      </c>
      <c r="U755" t="s">
        <v>10192</v>
      </c>
      <c r="V755" t="s">
        <v>10193</v>
      </c>
      <c r="X755" t="s">
        <v>9940</v>
      </c>
      <c r="Y755" t="s">
        <v>3012</v>
      </c>
      <c r="Z755" t="s">
        <v>3691</v>
      </c>
      <c r="AA755" t="s">
        <v>10194</v>
      </c>
      <c r="AB755" t="s">
        <v>10195</v>
      </c>
      <c r="AG755" t="s">
        <v>10196</v>
      </c>
      <c r="AH755" s="8" t="s">
        <v>10197</v>
      </c>
      <c r="AI755" t="s">
        <v>10198</v>
      </c>
      <c r="AJ755" t="s">
        <v>10199</v>
      </c>
    </row>
    <row r="756" spans="1:36" ht="17.25" hidden="1" customHeight="1" x14ac:dyDescent="0.2">
      <c r="A756" s="4" t="s">
        <v>10224</v>
      </c>
      <c r="B756" t="s">
        <v>8398</v>
      </c>
      <c r="C756" t="s">
        <v>10225</v>
      </c>
      <c r="E756" t="s">
        <v>10226</v>
      </c>
      <c r="F756" t="s">
        <v>86</v>
      </c>
      <c r="G756" s="5">
        <v>500</v>
      </c>
      <c r="H756" t="s">
        <v>42</v>
      </c>
      <c r="I756" t="s">
        <v>43</v>
      </c>
      <c r="J756" t="s">
        <v>559</v>
      </c>
      <c r="K756" t="s">
        <v>97</v>
      </c>
      <c r="L756" t="s">
        <v>45</v>
      </c>
      <c r="N756" s="27">
        <v>2016</v>
      </c>
      <c r="R756" s="7">
        <v>45.698611</v>
      </c>
      <c r="S756" s="7">
        <v>-119.81310000000001</v>
      </c>
      <c r="T756" t="s">
        <v>46</v>
      </c>
      <c r="U756" t="s">
        <v>10227</v>
      </c>
      <c r="V756" t="s">
        <v>10228</v>
      </c>
      <c r="X756" t="s">
        <v>9283</v>
      </c>
      <c r="Y756" t="s">
        <v>3012</v>
      </c>
      <c r="Z756" t="s">
        <v>3691</v>
      </c>
      <c r="AA756" t="s">
        <v>10229</v>
      </c>
      <c r="AB756" t="s">
        <v>9176</v>
      </c>
      <c r="AG756" t="s">
        <v>10230</v>
      </c>
      <c r="AH756" s="24">
        <v>37706</v>
      </c>
      <c r="AI756" t="s">
        <v>10231</v>
      </c>
      <c r="AJ756" t="s">
        <v>10232</v>
      </c>
    </row>
    <row r="757" spans="1:36" ht="17.25" hidden="1" customHeight="1" x14ac:dyDescent="0.2">
      <c r="A757" s="4" t="s">
        <v>10351</v>
      </c>
      <c r="B757" t="s">
        <v>8398</v>
      </c>
      <c r="C757" t="s">
        <v>10352</v>
      </c>
      <c r="E757" t="s">
        <v>10353</v>
      </c>
      <c r="F757" t="s">
        <v>86</v>
      </c>
      <c r="G757" s="5">
        <v>61</v>
      </c>
      <c r="H757" t="s">
        <v>42</v>
      </c>
      <c r="I757" t="s">
        <v>65</v>
      </c>
      <c r="J757" t="s">
        <v>559</v>
      </c>
      <c r="K757" t="s">
        <v>45</v>
      </c>
      <c r="L757" t="s">
        <v>45</v>
      </c>
      <c r="N757" s="6">
        <v>2017</v>
      </c>
      <c r="P757" s="25"/>
      <c r="R757" s="7">
        <v>29.883213999999999</v>
      </c>
      <c r="S757" s="7">
        <v>-95.111350000000002</v>
      </c>
      <c r="T757" t="s">
        <v>46</v>
      </c>
      <c r="U757" t="s">
        <v>10354</v>
      </c>
      <c r="V757" t="s">
        <v>9238</v>
      </c>
      <c r="X757" t="s">
        <v>8584</v>
      </c>
      <c r="Y757" t="s">
        <v>3012</v>
      </c>
      <c r="Z757" t="s">
        <v>3691</v>
      </c>
      <c r="AA757" t="s">
        <v>10355</v>
      </c>
      <c r="AB757" t="s">
        <v>10356</v>
      </c>
      <c r="AC757" t="s">
        <v>10357</v>
      </c>
      <c r="AG757" t="s">
        <v>45</v>
      </c>
      <c r="AI757" t="s">
        <v>10358</v>
      </c>
      <c r="AJ757" t="s">
        <v>10359</v>
      </c>
    </row>
    <row r="758" spans="1:36" ht="17.25" hidden="1" customHeight="1" x14ac:dyDescent="0.2">
      <c r="A758" s="4" t="s">
        <v>10351</v>
      </c>
      <c r="B758" t="s">
        <v>8398</v>
      </c>
      <c r="C758" t="s">
        <v>10352</v>
      </c>
      <c r="E758" t="s">
        <v>10360</v>
      </c>
      <c r="F758" t="s">
        <v>86</v>
      </c>
      <c r="G758" s="5">
        <v>61</v>
      </c>
      <c r="H758" t="s">
        <v>42</v>
      </c>
      <c r="I758" t="s">
        <v>65</v>
      </c>
      <c r="J758" t="s">
        <v>559</v>
      </c>
      <c r="K758" t="s">
        <v>45</v>
      </c>
      <c r="L758" t="s">
        <v>45</v>
      </c>
      <c r="N758" s="6">
        <v>2017</v>
      </c>
      <c r="R758" s="7">
        <v>29.883213999999999</v>
      </c>
      <c r="S758" s="7">
        <v>-95.111350000000002</v>
      </c>
      <c r="T758" t="s">
        <v>46</v>
      </c>
      <c r="U758" t="s">
        <v>10354</v>
      </c>
      <c r="V758" t="s">
        <v>9238</v>
      </c>
      <c r="X758" t="s">
        <v>8584</v>
      </c>
      <c r="Y758" t="s">
        <v>3012</v>
      </c>
      <c r="Z758" t="s">
        <v>3691</v>
      </c>
      <c r="AA758" t="s">
        <v>10355</v>
      </c>
      <c r="AB758" t="s">
        <v>10361</v>
      </c>
      <c r="AC758" t="s">
        <v>10357</v>
      </c>
      <c r="AG758" t="s">
        <v>45</v>
      </c>
      <c r="AI758" t="s">
        <v>10358</v>
      </c>
      <c r="AJ758" t="s">
        <v>10362</v>
      </c>
    </row>
    <row r="759" spans="1:36" ht="17.25" hidden="1" customHeight="1" x14ac:dyDescent="0.2">
      <c r="A759" s="4" t="s">
        <v>10363</v>
      </c>
      <c r="B759" t="s">
        <v>8398</v>
      </c>
      <c r="C759" t="s">
        <v>10364</v>
      </c>
      <c r="E759" t="s">
        <v>565</v>
      </c>
      <c r="F759" t="s">
        <v>8581</v>
      </c>
      <c r="G759" s="5">
        <v>924</v>
      </c>
      <c r="H759" t="s">
        <v>42</v>
      </c>
      <c r="I759" t="s">
        <v>43</v>
      </c>
      <c r="J759" t="s">
        <v>44</v>
      </c>
      <c r="N759" s="6">
        <v>2014</v>
      </c>
      <c r="R759" s="7">
        <v>29.718900000000001</v>
      </c>
      <c r="S759" s="7">
        <v>-95.231899999999996</v>
      </c>
      <c r="T759" t="s">
        <v>46</v>
      </c>
      <c r="U759" t="s">
        <v>9237</v>
      </c>
      <c r="V759" t="s">
        <v>9238</v>
      </c>
      <c r="X759" t="s">
        <v>8584</v>
      </c>
      <c r="Y759" t="s">
        <v>3012</v>
      </c>
      <c r="Z759" t="s">
        <v>3691</v>
      </c>
      <c r="AA759" t="s">
        <v>10365</v>
      </c>
      <c r="AB759" t="s">
        <v>10366</v>
      </c>
      <c r="AI759" t="s">
        <v>10367</v>
      </c>
      <c r="AJ759" t="s">
        <v>10368</v>
      </c>
    </row>
    <row r="760" spans="1:36" ht="17.25" hidden="1" customHeight="1" x14ac:dyDescent="0.2">
      <c r="A760" s="4" t="s">
        <v>10385</v>
      </c>
      <c r="B760" t="s">
        <v>8398</v>
      </c>
      <c r="C760" t="s">
        <v>10386</v>
      </c>
      <c r="E760" t="s">
        <v>40</v>
      </c>
      <c r="F760" t="s">
        <v>86</v>
      </c>
      <c r="G760" s="5">
        <v>122</v>
      </c>
      <c r="H760" t="s">
        <v>42</v>
      </c>
      <c r="I760" t="s">
        <v>65</v>
      </c>
      <c r="J760" t="s">
        <v>559</v>
      </c>
      <c r="K760" t="s">
        <v>45</v>
      </c>
      <c r="L760" t="s">
        <v>45</v>
      </c>
      <c r="N760" s="6">
        <v>2015</v>
      </c>
      <c r="P760" s="25"/>
      <c r="R760" s="7">
        <v>36.813889000000003</v>
      </c>
      <c r="S760" s="7">
        <v>-97.125280000000004</v>
      </c>
      <c r="T760" t="s">
        <v>46</v>
      </c>
      <c r="U760" t="s">
        <v>10387</v>
      </c>
      <c r="V760" t="s">
        <v>10388</v>
      </c>
      <c r="X760" t="s">
        <v>8734</v>
      </c>
      <c r="Y760" t="s">
        <v>3012</v>
      </c>
      <c r="Z760" t="s">
        <v>3691</v>
      </c>
      <c r="AA760" t="s">
        <v>10389</v>
      </c>
      <c r="AB760" t="s">
        <v>8690</v>
      </c>
      <c r="AG760" t="s">
        <v>10390</v>
      </c>
      <c r="AH760" s="24">
        <v>42469</v>
      </c>
      <c r="AI760" t="s">
        <v>10391</v>
      </c>
      <c r="AJ760" t="s">
        <v>10392</v>
      </c>
    </row>
    <row r="761" spans="1:36" ht="17.25" hidden="1" customHeight="1" x14ac:dyDescent="0.2">
      <c r="A761" s="4" t="s">
        <v>10393</v>
      </c>
      <c r="B761" t="s">
        <v>8398</v>
      </c>
      <c r="C761" t="s">
        <v>10394</v>
      </c>
      <c r="E761" t="s">
        <v>9530</v>
      </c>
      <c r="F761" t="s">
        <v>86</v>
      </c>
      <c r="G761" s="5">
        <v>733</v>
      </c>
      <c r="H761" t="s">
        <v>139</v>
      </c>
      <c r="I761" t="s">
        <v>43</v>
      </c>
      <c r="J761" t="s">
        <v>559</v>
      </c>
      <c r="K761" t="s">
        <v>97</v>
      </c>
      <c r="L761" t="s">
        <v>45</v>
      </c>
      <c r="M761" t="s">
        <v>5341</v>
      </c>
      <c r="N761" s="6">
        <v>2023</v>
      </c>
      <c r="P761" s="25"/>
      <c r="R761" s="7">
        <v>31.488019000000001</v>
      </c>
      <c r="S761" s="7">
        <v>-87.910749999999993</v>
      </c>
      <c r="T761" t="s">
        <v>46</v>
      </c>
      <c r="U761" t="s">
        <v>10395</v>
      </c>
      <c r="V761" t="s">
        <v>8446</v>
      </c>
      <c r="X761" t="s">
        <v>9142</v>
      </c>
      <c r="Y761" t="s">
        <v>3012</v>
      </c>
      <c r="Z761" t="s">
        <v>3691</v>
      </c>
      <c r="AA761" t="s">
        <v>10396</v>
      </c>
      <c r="AB761" t="s">
        <v>10397</v>
      </c>
      <c r="AC761" t="s">
        <v>10398</v>
      </c>
      <c r="AG761" t="s">
        <v>10399</v>
      </c>
      <c r="AH761" s="8" t="s">
        <v>10400</v>
      </c>
      <c r="AI761" t="s">
        <v>10401</v>
      </c>
      <c r="AJ761" t="s">
        <v>10402</v>
      </c>
    </row>
    <row r="762" spans="1:36" ht="17.25" hidden="1" customHeight="1" x14ac:dyDescent="0.2">
      <c r="A762" s="4" t="s">
        <v>10428</v>
      </c>
      <c r="B762" t="s">
        <v>8398</v>
      </c>
      <c r="C762" t="s">
        <v>10429</v>
      </c>
      <c r="E762" t="s">
        <v>191</v>
      </c>
      <c r="F762" t="s">
        <v>86</v>
      </c>
      <c r="G762" s="5">
        <v>381</v>
      </c>
      <c r="H762" t="s">
        <v>42</v>
      </c>
      <c r="I762" t="s">
        <v>240</v>
      </c>
      <c r="J762" t="s">
        <v>559</v>
      </c>
      <c r="K762" t="s">
        <v>45</v>
      </c>
      <c r="L762" t="s">
        <v>45</v>
      </c>
      <c r="M762" t="s">
        <v>2514</v>
      </c>
      <c r="N762" s="6">
        <v>2017</v>
      </c>
      <c r="P762" s="6">
        <v>2027</v>
      </c>
      <c r="R762" s="7">
        <v>39.807274999999997</v>
      </c>
      <c r="S762" s="7">
        <v>-104.9645</v>
      </c>
      <c r="T762" t="s">
        <v>46</v>
      </c>
      <c r="U762" t="s">
        <v>8826</v>
      </c>
      <c r="V762" t="s">
        <v>9514</v>
      </c>
      <c r="X762" t="s">
        <v>8827</v>
      </c>
      <c r="Y762" t="s">
        <v>3012</v>
      </c>
      <c r="Z762" t="s">
        <v>3691</v>
      </c>
      <c r="AA762" t="s">
        <v>10430</v>
      </c>
      <c r="AB762" t="s">
        <v>8414</v>
      </c>
      <c r="AG762" t="s">
        <v>10431</v>
      </c>
      <c r="AI762" t="s">
        <v>10432</v>
      </c>
      <c r="AJ762" t="s">
        <v>10433</v>
      </c>
    </row>
    <row r="763" spans="1:36" ht="17.25" hidden="1" customHeight="1" x14ac:dyDescent="0.2">
      <c r="A763" s="4" t="s">
        <v>10428</v>
      </c>
      <c r="B763" t="s">
        <v>8398</v>
      </c>
      <c r="C763" t="s">
        <v>10429</v>
      </c>
      <c r="E763" t="s">
        <v>10434</v>
      </c>
      <c r="F763" t="s">
        <v>86</v>
      </c>
      <c r="G763" s="5">
        <v>626</v>
      </c>
      <c r="H763" t="s">
        <v>42</v>
      </c>
      <c r="I763" t="s">
        <v>43</v>
      </c>
      <c r="J763" t="s">
        <v>559</v>
      </c>
      <c r="K763" t="s">
        <v>45</v>
      </c>
      <c r="L763" t="s">
        <v>45</v>
      </c>
      <c r="M763" t="s">
        <v>5341</v>
      </c>
      <c r="N763" s="27">
        <v>2015</v>
      </c>
      <c r="R763" s="7">
        <v>39.807274999999997</v>
      </c>
      <c r="S763" s="7">
        <v>-104.9645</v>
      </c>
      <c r="T763" t="s">
        <v>46</v>
      </c>
      <c r="U763" t="s">
        <v>8826</v>
      </c>
      <c r="V763" t="s">
        <v>9514</v>
      </c>
      <c r="X763" t="s">
        <v>8827</v>
      </c>
      <c r="Y763" t="s">
        <v>3012</v>
      </c>
      <c r="Z763" t="s">
        <v>3691</v>
      </c>
      <c r="AA763" t="s">
        <v>10430</v>
      </c>
      <c r="AB763" t="s">
        <v>10435</v>
      </c>
      <c r="AG763" t="s">
        <v>10431</v>
      </c>
      <c r="AH763" s="8" t="s">
        <v>10436</v>
      </c>
      <c r="AI763" t="s">
        <v>10432</v>
      </c>
      <c r="AJ763" t="s">
        <v>10437</v>
      </c>
    </row>
    <row r="764" spans="1:36" ht="17.25" hidden="1" customHeight="1" x14ac:dyDescent="0.2">
      <c r="A764" s="4" t="s">
        <v>10459</v>
      </c>
      <c r="B764" t="s">
        <v>8398</v>
      </c>
      <c r="C764" t="s">
        <v>10460</v>
      </c>
      <c r="E764" t="s">
        <v>10461</v>
      </c>
      <c r="F764" t="s">
        <v>86</v>
      </c>
      <c r="G764" s="5">
        <v>100</v>
      </c>
      <c r="H764" t="s">
        <v>42</v>
      </c>
      <c r="I764" t="s">
        <v>43</v>
      </c>
      <c r="J764" t="s">
        <v>559</v>
      </c>
      <c r="N764" s="8">
        <v>2014</v>
      </c>
      <c r="R764" s="7">
        <v>41.123610999999997</v>
      </c>
      <c r="S764" s="7">
        <v>-104.72</v>
      </c>
      <c r="T764" t="s">
        <v>46</v>
      </c>
      <c r="U764" t="s">
        <v>10462</v>
      </c>
      <c r="V764" t="s">
        <v>10463</v>
      </c>
      <c r="X764" t="s">
        <v>10464</v>
      </c>
      <c r="Y764" t="s">
        <v>3012</v>
      </c>
      <c r="Z764" t="s">
        <v>3691</v>
      </c>
      <c r="AA764" t="s">
        <v>10465</v>
      </c>
      <c r="AB764" t="s">
        <v>10466</v>
      </c>
      <c r="AG764" t="s">
        <v>10467</v>
      </c>
      <c r="AH764" s="27" t="s">
        <v>10468</v>
      </c>
      <c r="AI764" t="s">
        <v>10469</v>
      </c>
      <c r="AJ764" t="s">
        <v>10470</v>
      </c>
    </row>
    <row r="765" spans="1:36" ht="17.25" hidden="1" customHeight="1" x14ac:dyDescent="0.2">
      <c r="A765" s="4" t="s">
        <v>10568</v>
      </c>
      <c r="B765" t="s">
        <v>8398</v>
      </c>
      <c r="C765" t="s">
        <v>10569</v>
      </c>
      <c r="E765" t="s">
        <v>40</v>
      </c>
      <c r="F765" t="s">
        <v>86</v>
      </c>
      <c r="G765" s="5">
        <v>73</v>
      </c>
      <c r="H765" t="s">
        <v>42</v>
      </c>
      <c r="I765" t="s">
        <v>65</v>
      </c>
      <c r="J765" t="s">
        <v>559</v>
      </c>
      <c r="K765" t="s">
        <v>45</v>
      </c>
      <c r="L765" t="s">
        <v>45</v>
      </c>
      <c r="N765" s="24">
        <v>2015</v>
      </c>
      <c r="R765" s="7">
        <v>39.424444000000001</v>
      </c>
      <c r="S765" s="7">
        <v>-75.02</v>
      </c>
      <c r="T765" t="s">
        <v>46</v>
      </c>
      <c r="U765" t="s">
        <v>10570</v>
      </c>
      <c r="V765" t="s">
        <v>9792</v>
      </c>
      <c r="X765" t="s">
        <v>9202</v>
      </c>
      <c r="Y765" t="s">
        <v>3012</v>
      </c>
      <c r="Z765" t="s">
        <v>3691</v>
      </c>
      <c r="AA765" t="s">
        <v>10571</v>
      </c>
      <c r="AB765" t="s">
        <v>8690</v>
      </c>
      <c r="AG765" t="s">
        <v>10572</v>
      </c>
      <c r="AH765" s="24">
        <v>30872</v>
      </c>
      <c r="AI765" t="s">
        <v>10573</v>
      </c>
      <c r="AJ765" t="s">
        <v>10574</v>
      </c>
    </row>
    <row r="766" spans="1:36" ht="17.25" hidden="1" customHeight="1" x14ac:dyDescent="0.2">
      <c r="A766" s="4" t="s">
        <v>10575</v>
      </c>
      <c r="B766" t="s">
        <v>8398</v>
      </c>
      <c r="C766" t="s">
        <v>10576</v>
      </c>
      <c r="E766" t="s">
        <v>8629</v>
      </c>
      <c r="F766" t="s">
        <v>86</v>
      </c>
      <c r="G766" s="5">
        <v>962</v>
      </c>
      <c r="H766" t="s">
        <v>42</v>
      </c>
      <c r="I766" t="s">
        <v>43</v>
      </c>
      <c r="J766" t="s">
        <v>559</v>
      </c>
      <c r="K766" t="s">
        <v>97</v>
      </c>
      <c r="L766" t="s">
        <v>45</v>
      </c>
      <c r="N766" s="8">
        <v>2018</v>
      </c>
      <c r="R766" s="7">
        <v>41.148890000000002</v>
      </c>
      <c r="S766" s="7">
        <v>-80.851619999999997</v>
      </c>
      <c r="T766" t="s">
        <v>46</v>
      </c>
      <c r="U766" t="s">
        <v>10577</v>
      </c>
      <c r="V766" t="s">
        <v>10578</v>
      </c>
      <c r="X766" t="s">
        <v>9940</v>
      </c>
      <c r="Y766" t="s">
        <v>3012</v>
      </c>
      <c r="Z766" t="s">
        <v>3691</v>
      </c>
      <c r="AA766" t="s">
        <v>10579</v>
      </c>
      <c r="AB766" t="s">
        <v>8654</v>
      </c>
      <c r="AG766" t="s">
        <v>10580</v>
      </c>
      <c r="AH766" s="8" t="s">
        <v>10581</v>
      </c>
      <c r="AI766" t="s">
        <v>10582</v>
      </c>
      <c r="AJ766" t="s">
        <v>10583</v>
      </c>
    </row>
    <row r="767" spans="1:36" ht="17.25" hidden="1" customHeight="1" x14ac:dyDescent="0.2">
      <c r="A767" s="4" t="s">
        <v>10584</v>
      </c>
      <c r="B767" t="s">
        <v>8398</v>
      </c>
      <c r="C767" t="s">
        <v>10585</v>
      </c>
      <c r="E767" t="s">
        <v>10586</v>
      </c>
      <c r="F767" t="s">
        <v>86</v>
      </c>
      <c r="G767" s="5">
        <v>680</v>
      </c>
      <c r="H767" t="s">
        <v>611</v>
      </c>
      <c r="I767" t="s">
        <v>43</v>
      </c>
      <c r="J767" t="s">
        <v>559</v>
      </c>
      <c r="N767" s="24">
        <v>2028</v>
      </c>
      <c r="R767" s="7">
        <v>36.773780000000002</v>
      </c>
      <c r="S767" s="7">
        <v>-108.505</v>
      </c>
      <c r="T767" t="s">
        <v>46</v>
      </c>
      <c r="U767" t="s">
        <v>10587</v>
      </c>
      <c r="V767" t="s">
        <v>9551</v>
      </c>
      <c r="X767" t="s">
        <v>8528</v>
      </c>
      <c r="Y767" t="s">
        <v>3012</v>
      </c>
      <c r="Z767" t="s">
        <v>3691</v>
      </c>
      <c r="AA767" t="s">
        <v>10588</v>
      </c>
      <c r="AB767" t="s">
        <v>10589</v>
      </c>
      <c r="AG767" t="s">
        <v>10590</v>
      </c>
      <c r="AH767" s="24">
        <v>45880</v>
      </c>
      <c r="AI767" t="s">
        <v>10591</v>
      </c>
      <c r="AJ767" t="s">
        <v>10592</v>
      </c>
    </row>
    <row r="768" spans="1:36" ht="17.25" hidden="1" customHeight="1" x14ac:dyDescent="0.2">
      <c r="A768" s="4" t="s">
        <v>10631</v>
      </c>
      <c r="B768" t="s">
        <v>8398</v>
      </c>
      <c r="C768" t="s">
        <v>10632</v>
      </c>
      <c r="E768" t="s">
        <v>40</v>
      </c>
      <c r="F768" t="s">
        <v>86</v>
      </c>
      <c r="G768" s="5">
        <v>238</v>
      </c>
      <c r="H768" t="s">
        <v>42</v>
      </c>
      <c r="I768" t="s">
        <v>240</v>
      </c>
      <c r="J768" t="s">
        <v>559</v>
      </c>
      <c r="K768" t="s">
        <v>45</v>
      </c>
      <c r="L768" t="s">
        <v>45</v>
      </c>
      <c r="M768" t="s">
        <v>2514</v>
      </c>
      <c r="N768" s="24">
        <v>2016</v>
      </c>
      <c r="R768" s="7">
        <v>36.933300000000003</v>
      </c>
      <c r="S768" s="7">
        <v>-82.199700000000007</v>
      </c>
      <c r="T768" t="s">
        <v>46</v>
      </c>
      <c r="U768" t="s">
        <v>10616</v>
      </c>
      <c r="V768" t="s">
        <v>10633</v>
      </c>
      <c r="X768" t="s">
        <v>9266</v>
      </c>
      <c r="Y768" t="s">
        <v>3012</v>
      </c>
      <c r="Z768" t="s">
        <v>3691</v>
      </c>
      <c r="AA768" t="s">
        <v>10634</v>
      </c>
      <c r="AB768" t="s">
        <v>8690</v>
      </c>
      <c r="AG768" t="s">
        <v>10635</v>
      </c>
      <c r="AH768" s="24">
        <v>4053</v>
      </c>
      <c r="AI768" t="s">
        <v>10636</v>
      </c>
      <c r="AJ768" t="s">
        <v>10637</v>
      </c>
    </row>
    <row r="769" spans="1:36" ht="17.25" hidden="1" customHeight="1" x14ac:dyDescent="0.2">
      <c r="A769" s="4" t="s">
        <v>10631</v>
      </c>
      <c r="B769" t="s">
        <v>8398</v>
      </c>
      <c r="C769" t="s">
        <v>10632</v>
      </c>
      <c r="E769" t="s">
        <v>56</v>
      </c>
      <c r="F769" t="s">
        <v>86</v>
      </c>
      <c r="G769" s="5">
        <v>238</v>
      </c>
      <c r="H769" t="s">
        <v>42</v>
      </c>
      <c r="I769" t="s">
        <v>240</v>
      </c>
      <c r="J769" t="s">
        <v>559</v>
      </c>
      <c r="K769" t="s">
        <v>45</v>
      </c>
      <c r="L769" t="s">
        <v>45</v>
      </c>
      <c r="M769" t="s">
        <v>2514</v>
      </c>
      <c r="N769" s="6">
        <v>2016</v>
      </c>
      <c r="R769" s="7">
        <v>36.933300000000003</v>
      </c>
      <c r="S769" s="7">
        <v>-82.199700000000007</v>
      </c>
      <c r="T769" t="s">
        <v>46</v>
      </c>
      <c r="U769" t="s">
        <v>10616</v>
      </c>
      <c r="V769" t="s">
        <v>10633</v>
      </c>
      <c r="X769" t="s">
        <v>9266</v>
      </c>
      <c r="Y769" t="s">
        <v>3012</v>
      </c>
      <c r="Z769" t="s">
        <v>3691</v>
      </c>
      <c r="AA769" t="s">
        <v>10634</v>
      </c>
      <c r="AB769" t="s">
        <v>8503</v>
      </c>
      <c r="AG769" t="s">
        <v>10635</v>
      </c>
      <c r="AH769" s="24">
        <v>4054</v>
      </c>
      <c r="AI769" t="s">
        <v>10636</v>
      </c>
      <c r="AJ769" t="s">
        <v>10638</v>
      </c>
    </row>
    <row r="770" spans="1:36" ht="17.25" hidden="1" customHeight="1" x14ac:dyDescent="0.2">
      <c r="A770" s="4" t="s">
        <v>10639</v>
      </c>
      <c r="B770" t="s">
        <v>8398</v>
      </c>
      <c r="C770" t="s">
        <v>10640</v>
      </c>
      <c r="E770" t="s">
        <v>4758</v>
      </c>
      <c r="F770" t="s">
        <v>86</v>
      </c>
      <c r="G770" s="5">
        <v>250</v>
      </c>
      <c r="H770" t="s">
        <v>139</v>
      </c>
      <c r="I770" t="s">
        <v>65</v>
      </c>
      <c r="J770" t="s">
        <v>559</v>
      </c>
      <c r="K770" t="s">
        <v>45</v>
      </c>
      <c r="L770" t="s">
        <v>45</v>
      </c>
      <c r="M770" t="s">
        <v>559</v>
      </c>
      <c r="N770" s="6">
        <v>2023</v>
      </c>
      <c r="R770" s="7">
        <v>34.743899999999996</v>
      </c>
      <c r="S770" s="7">
        <v>-87.848600000000005</v>
      </c>
      <c r="T770" t="s">
        <v>46</v>
      </c>
      <c r="U770" t="s">
        <v>10641</v>
      </c>
      <c r="V770" t="s">
        <v>10642</v>
      </c>
      <c r="X770" t="s">
        <v>9142</v>
      </c>
      <c r="Y770" t="s">
        <v>3012</v>
      </c>
      <c r="Z770" t="s">
        <v>3691</v>
      </c>
      <c r="AA770" t="s">
        <v>10643</v>
      </c>
      <c r="AC770" t="s">
        <v>10644</v>
      </c>
      <c r="AG770" t="s">
        <v>10645</v>
      </c>
      <c r="AH770" s="24">
        <v>1309312</v>
      </c>
      <c r="AI770" t="s">
        <v>10646</v>
      </c>
      <c r="AJ770" t="s">
        <v>10647</v>
      </c>
    </row>
    <row r="771" spans="1:36" ht="17.25" hidden="1" customHeight="1" x14ac:dyDescent="0.2">
      <c r="A771" s="4" t="s">
        <v>10639</v>
      </c>
      <c r="B771" t="s">
        <v>8398</v>
      </c>
      <c r="C771" t="s">
        <v>10640</v>
      </c>
      <c r="E771" t="s">
        <v>4760</v>
      </c>
      <c r="F771" t="s">
        <v>86</v>
      </c>
      <c r="G771" s="5">
        <v>250</v>
      </c>
      <c r="H771" t="s">
        <v>139</v>
      </c>
      <c r="I771" t="s">
        <v>65</v>
      </c>
      <c r="J771" t="s">
        <v>559</v>
      </c>
      <c r="K771" t="s">
        <v>45</v>
      </c>
      <c r="L771" t="s">
        <v>45</v>
      </c>
      <c r="M771" t="s">
        <v>559</v>
      </c>
      <c r="N771" s="6">
        <v>2023</v>
      </c>
      <c r="R771" s="7">
        <v>34.743899999999996</v>
      </c>
      <c r="S771" s="7">
        <v>-87.848600000000005</v>
      </c>
      <c r="T771" t="s">
        <v>46</v>
      </c>
      <c r="U771" t="s">
        <v>10641</v>
      </c>
      <c r="V771" t="s">
        <v>10642</v>
      </c>
      <c r="X771" t="s">
        <v>9142</v>
      </c>
      <c r="Y771" t="s">
        <v>3012</v>
      </c>
      <c r="Z771" t="s">
        <v>3691</v>
      </c>
      <c r="AA771" t="s">
        <v>10643</v>
      </c>
      <c r="AC771" t="s">
        <v>10644</v>
      </c>
      <c r="AG771" t="s">
        <v>10645</v>
      </c>
      <c r="AH771" s="6">
        <v>1309313</v>
      </c>
      <c r="AI771" t="s">
        <v>10646</v>
      </c>
      <c r="AJ771" t="s">
        <v>10648</v>
      </c>
    </row>
    <row r="772" spans="1:36" ht="17.25" hidden="1" customHeight="1" x14ac:dyDescent="0.2">
      <c r="A772" s="4" t="s">
        <v>10639</v>
      </c>
      <c r="B772" t="s">
        <v>8398</v>
      </c>
      <c r="C772" t="s">
        <v>10640</v>
      </c>
      <c r="E772" t="s">
        <v>4787</v>
      </c>
      <c r="F772" t="s">
        <v>86</v>
      </c>
      <c r="G772" s="5">
        <v>250</v>
      </c>
      <c r="H772" t="s">
        <v>139</v>
      </c>
      <c r="I772" t="s">
        <v>65</v>
      </c>
      <c r="J772" t="s">
        <v>559</v>
      </c>
      <c r="K772" t="s">
        <v>45</v>
      </c>
      <c r="L772" t="s">
        <v>45</v>
      </c>
      <c r="M772" t="s">
        <v>559</v>
      </c>
      <c r="N772" s="6">
        <v>2023</v>
      </c>
      <c r="R772" s="7">
        <v>34.743899999999996</v>
      </c>
      <c r="S772" s="7">
        <v>-87.848600000000005</v>
      </c>
      <c r="T772" t="s">
        <v>46</v>
      </c>
      <c r="U772" t="s">
        <v>10641</v>
      </c>
      <c r="V772" t="s">
        <v>10642</v>
      </c>
      <c r="X772" t="s">
        <v>9142</v>
      </c>
      <c r="Y772" t="s">
        <v>3012</v>
      </c>
      <c r="Z772" t="s">
        <v>3691</v>
      </c>
      <c r="AA772" t="s">
        <v>10643</v>
      </c>
      <c r="AC772" t="s">
        <v>10644</v>
      </c>
      <c r="AG772" t="s">
        <v>10645</v>
      </c>
      <c r="AH772" s="6">
        <v>1309314</v>
      </c>
      <c r="AI772" t="s">
        <v>10646</v>
      </c>
      <c r="AJ772" t="s">
        <v>10649</v>
      </c>
    </row>
    <row r="773" spans="1:36" ht="17.25" hidden="1" customHeight="1" x14ac:dyDescent="0.2">
      <c r="A773" s="4" t="s">
        <v>10658</v>
      </c>
      <c r="B773" t="s">
        <v>8398</v>
      </c>
      <c r="C773" t="s">
        <v>10659</v>
      </c>
      <c r="E773" t="s">
        <v>10660</v>
      </c>
      <c r="F773" t="s">
        <v>86</v>
      </c>
      <c r="G773" s="5">
        <v>1230</v>
      </c>
      <c r="H773" t="s">
        <v>42</v>
      </c>
      <c r="I773" t="s">
        <v>43</v>
      </c>
      <c r="J773" t="s">
        <v>559</v>
      </c>
      <c r="K773" t="s">
        <v>97</v>
      </c>
      <c r="L773" t="s">
        <v>45</v>
      </c>
      <c r="N773" s="27">
        <v>2017</v>
      </c>
      <c r="R773" s="7">
        <v>29.289415000000002</v>
      </c>
      <c r="S773" s="7">
        <v>-96.065399999999997</v>
      </c>
      <c r="T773" t="s">
        <v>46</v>
      </c>
      <c r="U773" t="s">
        <v>10661</v>
      </c>
      <c r="V773" t="s">
        <v>10661</v>
      </c>
      <c r="X773" t="s">
        <v>8584</v>
      </c>
      <c r="Y773" t="s">
        <v>3012</v>
      </c>
      <c r="Z773" t="s">
        <v>3691</v>
      </c>
      <c r="AA773" t="s">
        <v>10662</v>
      </c>
      <c r="AB773" t="s">
        <v>10663</v>
      </c>
      <c r="AG773" t="s">
        <v>10664</v>
      </c>
      <c r="AH773" s="8" t="s">
        <v>10665</v>
      </c>
      <c r="AI773" t="s">
        <v>10666</v>
      </c>
      <c r="AJ773" t="s">
        <v>10667</v>
      </c>
    </row>
    <row r="774" spans="1:36" ht="17.25" hidden="1" customHeight="1" x14ac:dyDescent="0.2">
      <c r="A774" s="4" t="s">
        <v>10761</v>
      </c>
      <c r="B774" t="s">
        <v>8398</v>
      </c>
      <c r="C774" t="s">
        <v>10762</v>
      </c>
      <c r="E774" t="s">
        <v>719</v>
      </c>
      <c r="F774" t="s">
        <v>86</v>
      </c>
      <c r="G774" s="5">
        <v>417</v>
      </c>
      <c r="H774" t="s">
        <v>558</v>
      </c>
      <c r="I774" t="s">
        <v>240</v>
      </c>
      <c r="J774" t="s">
        <v>559</v>
      </c>
      <c r="K774" t="s">
        <v>45</v>
      </c>
      <c r="L774" t="s">
        <v>45</v>
      </c>
      <c r="M774" t="s">
        <v>2514</v>
      </c>
      <c r="N774" s="6">
        <v>2030</v>
      </c>
      <c r="R774" s="7">
        <v>33.364400000000003</v>
      </c>
      <c r="S774" s="7">
        <v>-81.03</v>
      </c>
      <c r="T774" t="s">
        <v>46</v>
      </c>
      <c r="U774" t="s">
        <v>10763</v>
      </c>
      <c r="V774" t="s">
        <v>10764</v>
      </c>
      <c r="X774" t="s">
        <v>9662</v>
      </c>
      <c r="Y774" t="s">
        <v>3012</v>
      </c>
      <c r="Z774" t="s">
        <v>3691</v>
      </c>
      <c r="AA774" t="s">
        <v>10765</v>
      </c>
      <c r="AB774" t="s">
        <v>8809</v>
      </c>
      <c r="AG774" t="s">
        <v>45</v>
      </c>
      <c r="AH774" s="8" t="s">
        <v>45</v>
      </c>
      <c r="AI774" t="s">
        <v>10766</v>
      </c>
      <c r="AJ774" t="s">
        <v>10767</v>
      </c>
    </row>
    <row r="775" spans="1:36" ht="17.25" hidden="1" customHeight="1" x14ac:dyDescent="0.2">
      <c r="A775" s="4" t="s">
        <v>10865</v>
      </c>
      <c r="B775" t="s">
        <v>8398</v>
      </c>
      <c r="C775" t="s">
        <v>10866</v>
      </c>
      <c r="E775" t="s">
        <v>10867</v>
      </c>
      <c r="F775" t="s">
        <v>86</v>
      </c>
      <c r="G775" s="5">
        <v>65</v>
      </c>
      <c r="H775" t="s">
        <v>42</v>
      </c>
      <c r="I775" t="s">
        <v>240</v>
      </c>
      <c r="J775" t="s">
        <v>559</v>
      </c>
      <c r="K775" t="s">
        <v>45</v>
      </c>
      <c r="L775" t="s">
        <v>45</v>
      </c>
      <c r="N775" s="6">
        <v>2018</v>
      </c>
      <c r="R775" s="7">
        <v>38.385455999999998</v>
      </c>
      <c r="S775" s="7">
        <v>-76.409800000000004</v>
      </c>
      <c r="T775" t="s">
        <v>46</v>
      </c>
      <c r="U775" t="s">
        <v>10868</v>
      </c>
      <c r="V775" t="s">
        <v>10869</v>
      </c>
      <c r="X775" t="s">
        <v>9635</v>
      </c>
      <c r="Y775" t="s">
        <v>3012</v>
      </c>
      <c r="Z775" t="s">
        <v>3691</v>
      </c>
      <c r="AA775" t="s">
        <v>10870</v>
      </c>
      <c r="AB775" t="s">
        <v>10871</v>
      </c>
      <c r="AG775" t="s">
        <v>10872</v>
      </c>
      <c r="AI775" t="s">
        <v>10873</v>
      </c>
      <c r="AJ775" t="s">
        <v>10874</v>
      </c>
    </row>
    <row r="776" spans="1:36" ht="17.25" hidden="1" customHeight="1" x14ac:dyDescent="0.2">
      <c r="A776" s="4" t="s">
        <v>10865</v>
      </c>
      <c r="B776" t="s">
        <v>8398</v>
      </c>
      <c r="C776" t="s">
        <v>10866</v>
      </c>
      <c r="E776" t="s">
        <v>10875</v>
      </c>
      <c r="F776" t="s">
        <v>86</v>
      </c>
      <c r="G776" s="5">
        <v>65</v>
      </c>
      <c r="H776" t="s">
        <v>42</v>
      </c>
      <c r="I776" t="s">
        <v>240</v>
      </c>
      <c r="J776" t="s">
        <v>559</v>
      </c>
      <c r="K776" t="s">
        <v>45</v>
      </c>
      <c r="L776" t="s">
        <v>45</v>
      </c>
      <c r="N776" s="6">
        <v>2018</v>
      </c>
      <c r="R776" s="7">
        <v>38.385455999999998</v>
      </c>
      <c r="S776" s="7">
        <v>-76.409800000000004</v>
      </c>
      <c r="T776" t="s">
        <v>46</v>
      </c>
      <c r="U776" t="s">
        <v>10868</v>
      </c>
      <c r="V776" t="s">
        <v>10869</v>
      </c>
      <c r="X776" t="s">
        <v>9635</v>
      </c>
      <c r="Y776" t="s">
        <v>3012</v>
      </c>
      <c r="Z776" t="s">
        <v>3691</v>
      </c>
      <c r="AA776" t="s">
        <v>10870</v>
      </c>
      <c r="AB776" t="s">
        <v>10876</v>
      </c>
      <c r="AG776" t="s">
        <v>10872</v>
      </c>
      <c r="AI776" t="s">
        <v>10873</v>
      </c>
      <c r="AJ776" t="s">
        <v>10877</v>
      </c>
    </row>
    <row r="777" spans="1:36" ht="17.25" hidden="1" customHeight="1" x14ac:dyDescent="0.2">
      <c r="A777" s="4" t="s">
        <v>10878</v>
      </c>
      <c r="B777" t="s">
        <v>8398</v>
      </c>
      <c r="C777" t="s">
        <v>10879</v>
      </c>
      <c r="E777" t="s">
        <v>40</v>
      </c>
      <c r="F777" t="s">
        <v>86</v>
      </c>
      <c r="G777" s="5">
        <v>280</v>
      </c>
      <c r="H777" t="s">
        <v>486</v>
      </c>
      <c r="I777" t="s">
        <v>5170</v>
      </c>
      <c r="J777" t="s">
        <v>45</v>
      </c>
      <c r="K777" t="s">
        <v>559</v>
      </c>
      <c r="L777" t="s">
        <v>44</v>
      </c>
      <c r="N777" s="24">
        <v>2025</v>
      </c>
      <c r="R777" s="7">
        <v>37.255918254891498</v>
      </c>
      <c r="S777" s="7">
        <v>-107.633065263039</v>
      </c>
      <c r="T777" t="s">
        <v>504</v>
      </c>
      <c r="U777" t="s">
        <v>10880</v>
      </c>
      <c r="X777" t="s">
        <v>8827</v>
      </c>
      <c r="Y777" t="s">
        <v>3012</v>
      </c>
      <c r="Z777" t="s">
        <v>3691</v>
      </c>
      <c r="AG777" t="s">
        <v>10881</v>
      </c>
      <c r="AH777" s="24">
        <v>1310097</v>
      </c>
      <c r="AI777" t="s">
        <v>10882</v>
      </c>
      <c r="AJ777" t="s">
        <v>10883</v>
      </c>
    </row>
    <row r="778" spans="1:36" ht="17.25" hidden="1" customHeight="1" x14ac:dyDescent="0.2">
      <c r="A778" s="4" t="s">
        <v>10906</v>
      </c>
      <c r="B778" t="s">
        <v>8398</v>
      </c>
      <c r="C778" t="s">
        <v>10907</v>
      </c>
      <c r="E778" t="s">
        <v>10226</v>
      </c>
      <c r="F778" t="s">
        <v>86</v>
      </c>
      <c r="G778" s="5">
        <v>438</v>
      </c>
      <c r="H778" t="s">
        <v>42</v>
      </c>
      <c r="I778" t="s">
        <v>43</v>
      </c>
      <c r="J778" t="s">
        <v>559</v>
      </c>
      <c r="K778" t="s">
        <v>87</v>
      </c>
      <c r="L778" t="s">
        <v>45</v>
      </c>
      <c r="N778" s="27">
        <v>2020</v>
      </c>
      <c r="R778" s="7">
        <v>41.676110999999999</v>
      </c>
      <c r="S778" s="7">
        <v>-73.581109999999995</v>
      </c>
      <c r="T778" t="s">
        <v>46</v>
      </c>
      <c r="U778" t="s">
        <v>10908</v>
      </c>
      <c r="V778" t="s">
        <v>10909</v>
      </c>
      <c r="X778" t="s">
        <v>8437</v>
      </c>
      <c r="Y778" t="s">
        <v>3012</v>
      </c>
      <c r="Z778" t="s">
        <v>3691</v>
      </c>
      <c r="AA778" t="s">
        <v>10910</v>
      </c>
      <c r="AB778" t="s">
        <v>10911</v>
      </c>
      <c r="AG778" t="s">
        <v>10912</v>
      </c>
      <c r="AH778" s="8" t="s">
        <v>10913</v>
      </c>
      <c r="AI778" t="s">
        <v>10914</v>
      </c>
      <c r="AJ778" t="s">
        <v>10915</v>
      </c>
    </row>
    <row r="779" spans="1:36" ht="17.25" hidden="1" customHeight="1" x14ac:dyDescent="0.2">
      <c r="A779" s="4" t="s">
        <v>10906</v>
      </c>
      <c r="B779" t="s">
        <v>8398</v>
      </c>
      <c r="C779" t="s">
        <v>10907</v>
      </c>
      <c r="E779" t="s">
        <v>10916</v>
      </c>
      <c r="F779" t="s">
        <v>86</v>
      </c>
      <c r="G779" s="5">
        <v>438</v>
      </c>
      <c r="H779" t="s">
        <v>42</v>
      </c>
      <c r="I779" t="s">
        <v>43</v>
      </c>
      <c r="J779" t="s">
        <v>559</v>
      </c>
      <c r="K779" t="s">
        <v>87</v>
      </c>
      <c r="L779" t="s">
        <v>45</v>
      </c>
      <c r="N779" s="27">
        <v>2020</v>
      </c>
      <c r="R779" s="7">
        <v>41.676110999999999</v>
      </c>
      <c r="S779" s="7">
        <v>-73.581109999999995</v>
      </c>
      <c r="T779" t="s">
        <v>46</v>
      </c>
      <c r="U779" t="s">
        <v>10908</v>
      </c>
      <c r="V779" t="s">
        <v>10909</v>
      </c>
      <c r="X779" t="s">
        <v>8437</v>
      </c>
      <c r="Y779" t="s">
        <v>3012</v>
      </c>
      <c r="Z779" t="s">
        <v>3691</v>
      </c>
      <c r="AA779" t="s">
        <v>10910</v>
      </c>
      <c r="AB779" t="s">
        <v>10917</v>
      </c>
      <c r="AG779" t="s">
        <v>10912</v>
      </c>
      <c r="AH779" s="8" t="s">
        <v>10918</v>
      </c>
      <c r="AI779" t="s">
        <v>10914</v>
      </c>
      <c r="AJ779" t="s">
        <v>10919</v>
      </c>
    </row>
    <row r="780" spans="1:36" ht="17.25" hidden="1" customHeight="1" x14ac:dyDescent="0.2">
      <c r="A780" s="4" t="s">
        <v>10906</v>
      </c>
      <c r="B780" t="s">
        <v>8398</v>
      </c>
      <c r="C780" t="s">
        <v>10907</v>
      </c>
      <c r="E780" t="s">
        <v>10920</v>
      </c>
      <c r="F780" t="s">
        <v>86</v>
      </c>
      <c r="G780" s="5">
        <v>438</v>
      </c>
      <c r="H780" t="s">
        <v>42</v>
      </c>
      <c r="I780" t="s">
        <v>43</v>
      </c>
      <c r="J780" t="s">
        <v>559</v>
      </c>
      <c r="K780" t="s">
        <v>87</v>
      </c>
      <c r="L780" t="s">
        <v>45</v>
      </c>
      <c r="N780" s="27">
        <v>2020</v>
      </c>
      <c r="R780" s="7">
        <v>41.676110999999999</v>
      </c>
      <c r="S780" s="7">
        <v>-73.581109999999995</v>
      </c>
      <c r="T780" t="s">
        <v>46</v>
      </c>
      <c r="U780" t="s">
        <v>10908</v>
      </c>
      <c r="V780" t="s">
        <v>10909</v>
      </c>
      <c r="X780" t="s">
        <v>8437</v>
      </c>
      <c r="Y780" t="s">
        <v>3012</v>
      </c>
      <c r="Z780" t="s">
        <v>3691</v>
      </c>
      <c r="AA780" t="s">
        <v>10910</v>
      </c>
      <c r="AB780" t="s">
        <v>10921</v>
      </c>
      <c r="AG780" t="s">
        <v>10912</v>
      </c>
      <c r="AH780" s="8" t="s">
        <v>10922</v>
      </c>
      <c r="AI780" t="s">
        <v>10914</v>
      </c>
      <c r="AJ780" t="s">
        <v>10923</v>
      </c>
    </row>
    <row r="781" spans="1:36" ht="17.25" hidden="1" customHeight="1" x14ac:dyDescent="0.2">
      <c r="A781" s="4" t="s">
        <v>10945</v>
      </c>
      <c r="B781" t="s">
        <v>8398</v>
      </c>
      <c r="C781" t="s">
        <v>10946</v>
      </c>
      <c r="E781" t="s">
        <v>565</v>
      </c>
      <c r="F781" t="s">
        <v>86</v>
      </c>
      <c r="G781" s="5">
        <v>985</v>
      </c>
      <c r="H781" t="s">
        <v>42</v>
      </c>
      <c r="I781" t="s">
        <v>43</v>
      </c>
      <c r="J781" t="s">
        <v>559</v>
      </c>
      <c r="K781" t="s">
        <v>97</v>
      </c>
      <c r="L781" t="s">
        <v>45</v>
      </c>
      <c r="M781" t="s">
        <v>5341</v>
      </c>
      <c r="N781" s="27">
        <v>2018</v>
      </c>
      <c r="R781" s="7">
        <v>28.965599999999998</v>
      </c>
      <c r="S781" s="7">
        <v>-82.697699999999998</v>
      </c>
      <c r="T781" t="s">
        <v>46</v>
      </c>
      <c r="U781" t="s">
        <v>10947</v>
      </c>
      <c r="V781" t="s">
        <v>10948</v>
      </c>
      <c r="X781" t="s">
        <v>8746</v>
      </c>
      <c r="Y781" t="s">
        <v>3012</v>
      </c>
      <c r="Z781" t="s">
        <v>3691</v>
      </c>
      <c r="AA781" t="s">
        <v>10949</v>
      </c>
      <c r="AB781" t="s">
        <v>10950</v>
      </c>
      <c r="AC781" t="s">
        <v>10951</v>
      </c>
      <c r="AG781" t="s">
        <v>10952</v>
      </c>
      <c r="AH781" s="8" t="s">
        <v>10953</v>
      </c>
      <c r="AI781" t="s">
        <v>10954</v>
      </c>
      <c r="AJ781" t="s">
        <v>10955</v>
      </c>
    </row>
    <row r="782" spans="1:36" ht="17.25" hidden="1" customHeight="1" x14ac:dyDescent="0.2">
      <c r="A782" s="4" t="s">
        <v>10945</v>
      </c>
      <c r="B782" t="s">
        <v>8398</v>
      </c>
      <c r="C782" t="s">
        <v>10946</v>
      </c>
      <c r="E782" t="s">
        <v>870</v>
      </c>
      <c r="F782" t="s">
        <v>86</v>
      </c>
      <c r="G782" s="5">
        <v>985</v>
      </c>
      <c r="H782" t="s">
        <v>42</v>
      </c>
      <c r="I782" t="s">
        <v>43</v>
      </c>
      <c r="J782" t="s">
        <v>559</v>
      </c>
      <c r="K782" t="s">
        <v>97</v>
      </c>
      <c r="L782" t="s">
        <v>45</v>
      </c>
      <c r="M782" t="s">
        <v>5341</v>
      </c>
      <c r="N782" s="27">
        <v>2018</v>
      </c>
      <c r="R782" s="7">
        <v>28.965599999999998</v>
      </c>
      <c r="S782" s="7">
        <v>-82.697699999999998</v>
      </c>
      <c r="T782" t="s">
        <v>46</v>
      </c>
      <c r="U782" t="s">
        <v>10947</v>
      </c>
      <c r="V782" t="s">
        <v>10948</v>
      </c>
      <c r="X782" t="s">
        <v>8746</v>
      </c>
      <c r="Y782" t="s">
        <v>3012</v>
      </c>
      <c r="Z782" t="s">
        <v>3691</v>
      </c>
      <c r="AA782" t="s">
        <v>10949</v>
      </c>
      <c r="AB782" t="s">
        <v>10956</v>
      </c>
      <c r="AC782" t="s">
        <v>10951</v>
      </c>
      <c r="AG782" t="s">
        <v>10952</v>
      </c>
      <c r="AH782" s="8" t="s">
        <v>10957</v>
      </c>
      <c r="AI782" t="s">
        <v>10954</v>
      </c>
      <c r="AJ782" t="s">
        <v>10958</v>
      </c>
    </row>
    <row r="783" spans="1:36" ht="17.25" hidden="1" customHeight="1" x14ac:dyDescent="0.2">
      <c r="A783" s="4" t="s">
        <v>10978</v>
      </c>
      <c r="B783" t="s">
        <v>8398</v>
      </c>
      <c r="C783" t="s">
        <v>10979</v>
      </c>
      <c r="E783" t="s">
        <v>43</v>
      </c>
      <c r="F783" t="s">
        <v>86</v>
      </c>
      <c r="G783" s="5">
        <v>1450</v>
      </c>
      <c r="H783" t="s">
        <v>558</v>
      </c>
      <c r="I783" t="s">
        <v>43</v>
      </c>
      <c r="J783" t="s">
        <v>559</v>
      </c>
      <c r="K783" t="s">
        <v>45</v>
      </c>
      <c r="L783" t="s">
        <v>45</v>
      </c>
      <c r="M783" t="s">
        <v>5341</v>
      </c>
      <c r="N783" s="24">
        <v>2026</v>
      </c>
      <c r="R783" s="7">
        <v>36.389949999999999</v>
      </c>
      <c r="S783" s="7">
        <v>-87.651600000000002</v>
      </c>
      <c r="T783" t="s">
        <v>46</v>
      </c>
      <c r="U783" t="s">
        <v>10980</v>
      </c>
      <c r="V783" t="s">
        <v>10981</v>
      </c>
      <c r="X783" t="s">
        <v>8652</v>
      </c>
      <c r="Y783" t="s">
        <v>3012</v>
      </c>
      <c r="Z783" t="s">
        <v>3691</v>
      </c>
      <c r="AA783" t="s">
        <v>10982</v>
      </c>
      <c r="AG783" t="s">
        <v>10983</v>
      </c>
      <c r="AH783" s="24">
        <v>1318284</v>
      </c>
      <c r="AI783" t="s">
        <v>10984</v>
      </c>
      <c r="AJ783" t="s">
        <v>10985</v>
      </c>
    </row>
    <row r="784" spans="1:36" ht="17.25" hidden="1" customHeight="1" x14ac:dyDescent="0.2">
      <c r="A784" s="4" t="s">
        <v>11045</v>
      </c>
      <c r="B784" t="s">
        <v>8398</v>
      </c>
      <c r="C784" t="s">
        <v>11046</v>
      </c>
      <c r="E784" t="s">
        <v>40</v>
      </c>
      <c r="F784" t="s">
        <v>64</v>
      </c>
      <c r="G784" s="5">
        <v>72</v>
      </c>
      <c r="H784" t="s">
        <v>42</v>
      </c>
      <c r="I784" t="s">
        <v>240</v>
      </c>
      <c r="J784" t="s">
        <v>559</v>
      </c>
      <c r="M784" t="s">
        <v>5341</v>
      </c>
      <c r="N784" s="24">
        <v>2014</v>
      </c>
      <c r="R784" s="7">
        <v>41.571247</v>
      </c>
      <c r="S784" s="7">
        <v>-73.974980000000002</v>
      </c>
      <c r="T784" t="s">
        <v>46</v>
      </c>
      <c r="U784" t="s">
        <v>11047</v>
      </c>
      <c r="V784" t="s">
        <v>9133</v>
      </c>
      <c r="X784" t="s">
        <v>8437</v>
      </c>
      <c r="Y784" t="s">
        <v>3012</v>
      </c>
      <c r="Z784" t="s">
        <v>3691</v>
      </c>
      <c r="AA784" t="s">
        <v>11048</v>
      </c>
      <c r="AB784" t="s">
        <v>8690</v>
      </c>
      <c r="AG784" t="s">
        <v>11049</v>
      </c>
      <c r="AH784" s="24">
        <v>4988</v>
      </c>
      <c r="AI784" t="s">
        <v>11050</v>
      </c>
      <c r="AJ784" t="s">
        <v>11051</v>
      </c>
    </row>
    <row r="785" spans="1:36" ht="17.25" hidden="1" customHeight="1" x14ac:dyDescent="0.2">
      <c r="A785" s="4" t="s">
        <v>11045</v>
      </c>
      <c r="B785" t="s">
        <v>8398</v>
      </c>
      <c r="C785" t="s">
        <v>11046</v>
      </c>
      <c r="E785" t="s">
        <v>56</v>
      </c>
      <c r="F785" t="s">
        <v>64</v>
      </c>
      <c r="G785" s="5">
        <v>74</v>
      </c>
      <c r="H785" t="s">
        <v>42</v>
      </c>
      <c r="I785" t="s">
        <v>240</v>
      </c>
      <c r="J785" t="s">
        <v>559</v>
      </c>
      <c r="M785" t="s">
        <v>5341</v>
      </c>
      <c r="N785" s="6">
        <v>2014</v>
      </c>
      <c r="R785" s="7">
        <v>41.571247</v>
      </c>
      <c r="S785" s="7">
        <v>-73.974980000000002</v>
      </c>
      <c r="T785" t="s">
        <v>46</v>
      </c>
      <c r="U785" t="s">
        <v>11047</v>
      </c>
      <c r="V785" t="s">
        <v>9133</v>
      </c>
      <c r="X785" t="s">
        <v>8437</v>
      </c>
      <c r="Y785" t="s">
        <v>3012</v>
      </c>
      <c r="Z785" t="s">
        <v>3691</v>
      </c>
      <c r="AA785" t="s">
        <v>11048</v>
      </c>
      <c r="AB785" t="s">
        <v>8503</v>
      </c>
      <c r="AG785" t="s">
        <v>11049</v>
      </c>
      <c r="AH785" s="6">
        <v>4989</v>
      </c>
      <c r="AI785" t="s">
        <v>11050</v>
      </c>
      <c r="AJ785" t="s">
        <v>11052</v>
      </c>
    </row>
    <row r="786" spans="1:36" ht="17.25" hidden="1" customHeight="1" x14ac:dyDescent="0.2">
      <c r="A786" s="4" t="s">
        <v>11045</v>
      </c>
      <c r="B786" t="s">
        <v>8398</v>
      </c>
      <c r="C786" t="s">
        <v>11046</v>
      </c>
      <c r="E786" t="s">
        <v>58</v>
      </c>
      <c r="F786" t="s">
        <v>86</v>
      </c>
      <c r="G786" s="5">
        <v>147</v>
      </c>
      <c r="H786" t="s">
        <v>42</v>
      </c>
      <c r="I786" t="s">
        <v>240</v>
      </c>
      <c r="J786" t="s">
        <v>559</v>
      </c>
      <c r="M786" t="s">
        <v>5341</v>
      </c>
      <c r="N786" s="6">
        <v>2014</v>
      </c>
      <c r="R786" s="7">
        <v>41.571247</v>
      </c>
      <c r="S786" s="7">
        <v>-73.974980000000002</v>
      </c>
      <c r="T786" t="s">
        <v>46</v>
      </c>
      <c r="U786" t="s">
        <v>11047</v>
      </c>
      <c r="V786" t="s">
        <v>9133</v>
      </c>
      <c r="X786" t="s">
        <v>8437</v>
      </c>
      <c r="Y786" t="s">
        <v>3012</v>
      </c>
      <c r="Z786" t="s">
        <v>3691</v>
      </c>
      <c r="AA786" t="s">
        <v>11048</v>
      </c>
      <c r="AB786" t="s">
        <v>8595</v>
      </c>
      <c r="AG786" t="s">
        <v>11049</v>
      </c>
      <c r="AH786" s="24">
        <v>4990</v>
      </c>
      <c r="AI786" t="s">
        <v>11050</v>
      </c>
      <c r="AJ786" t="s">
        <v>11053</v>
      </c>
    </row>
    <row r="787" spans="1:36" ht="17.25" hidden="1" customHeight="1" x14ac:dyDescent="0.2">
      <c r="A787" s="4" t="s">
        <v>11045</v>
      </c>
      <c r="B787" t="s">
        <v>8398</v>
      </c>
      <c r="C787" t="s">
        <v>11046</v>
      </c>
      <c r="E787" t="s">
        <v>191</v>
      </c>
      <c r="F787" t="s">
        <v>86</v>
      </c>
      <c r="G787" s="5">
        <v>239</v>
      </c>
      <c r="H787" t="s">
        <v>42</v>
      </c>
      <c r="I787" t="s">
        <v>240</v>
      </c>
      <c r="J787" t="s">
        <v>559</v>
      </c>
      <c r="M787" t="s">
        <v>5341</v>
      </c>
      <c r="N787" s="6">
        <v>2014</v>
      </c>
      <c r="R787" s="7">
        <v>41.571247</v>
      </c>
      <c r="S787" s="7">
        <v>-73.974980000000002</v>
      </c>
      <c r="T787" t="s">
        <v>46</v>
      </c>
      <c r="U787" t="s">
        <v>11047</v>
      </c>
      <c r="V787" t="s">
        <v>9133</v>
      </c>
      <c r="X787" t="s">
        <v>8437</v>
      </c>
      <c r="Y787" t="s">
        <v>3012</v>
      </c>
      <c r="Z787" t="s">
        <v>3691</v>
      </c>
      <c r="AA787" t="s">
        <v>11048</v>
      </c>
      <c r="AB787" t="s">
        <v>8414</v>
      </c>
      <c r="AG787" t="s">
        <v>11049</v>
      </c>
      <c r="AH787" s="24">
        <v>4991</v>
      </c>
      <c r="AI787" t="s">
        <v>11050</v>
      </c>
      <c r="AJ787" t="s">
        <v>11054</v>
      </c>
    </row>
    <row r="788" spans="1:36" ht="17.25" hidden="1" customHeight="1" x14ac:dyDescent="0.2">
      <c r="A788" s="4" t="s">
        <v>11199</v>
      </c>
      <c r="B788" t="s">
        <v>8398</v>
      </c>
      <c r="C788" t="s">
        <v>11200</v>
      </c>
      <c r="E788" t="s">
        <v>565</v>
      </c>
      <c r="F788" t="s">
        <v>86</v>
      </c>
      <c r="G788" s="5">
        <v>1176</v>
      </c>
      <c r="H788" t="s">
        <v>42</v>
      </c>
      <c r="I788" t="s">
        <v>43</v>
      </c>
      <c r="J788" t="s">
        <v>44</v>
      </c>
      <c r="K788" t="s">
        <v>97</v>
      </c>
      <c r="L788" t="s">
        <v>44</v>
      </c>
      <c r="N788" s="6">
        <v>2014</v>
      </c>
      <c r="R788" s="7">
        <v>29.713414</v>
      </c>
      <c r="S788" s="7">
        <v>-95.134510000000006</v>
      </c>
      <c r="T788" t="s">
        <v>46</v>
      </c>
      <c r="U788" t="s">
        <v>11201</v>
      </c>
      <c r="V788" t="s">
        <v>9238</v>
      </c>
      <c r="X788" t="s">
        <v>8584</v>
      </c>
      <c r="Y788" t="s">
        <v>3012</v>
      </c>
      <c r="Z788" t="s">
        <v>3691</v>
      </c>
      <c r="AA788" t="s">
        <v>11202</v>
      </c>
      <c r="AB788" t="s">
        <v>11203</v>
      </c>
      <c r="AG788" t="s">
        <v>11204</v>
      </c>
      <c r="AH788" s="24">
        <v>26961</v>
      </c>
      <c r="AI788" t="s">
        <v>11205</v>
      </c>
      <c r="AJ788" t="s">
        <v>11206</v>
      </c>
    </row>
    <row r="789" spans="1:36" ht="17.25" hidden="1" customHeight="1" x14ac:dyDescent="0.2">
      <c r="A789" s="4" t="s">
        <v>11207</v>
      </c>
      <c r="B789" t="s">
        <v>8398</v>
      </c>
      <c r="C789" t="s">
        <v>11208</v>
      </c>
      <c r="E789" t="s">
        <v>56</v>
      </c>
      <c r="F789" t="s">
        <v>4924</v>
      </c>
      <c r="G789" s="5">
        <v>250.7</v>
      </c>
      <c r="H789" t="s">
        <v>42</v>
      </c>
      <c r="I789" t="s">
        <v>240</v>
      </c>
      <c r="J789" t="s">
        <v>45</v>
      </c>
      <c r="K789" t="s">
        <v>45</v>
      </c>
      <c r="L789" t="s">
        <v>45</v>
      </c>
      <c r="M789" t="s">
        <v>2514</v>
      </c>
      <c r="N789" s="24">
        <v>2021</v>
      </c>
      <c r="P789" s="24">
        <v>2031</v>
      </c>
      <c r="R789" s="7">
        <v>29.7592</v>
      </c>
      <c r="S789" s="7">
        <v>-82.387799999999999</v>
      </c>
      <c r="T789" t="s">
        <v>46</v>
      </c>
      <c r="U789" t="s">
        <v>11209</v>
      </c>
      <c r="V789" t="s">
        <v>11210</v>
      </c>
      <c r="X789" t="s">
        <v>8746</v>
      </c>
      <c r="Y789" t="s">
        <v>3012</v>
      </c>
      <c r="Z789" t="s">
        <v>3691</v>
      </c>
      <c r="AA789" t="s">
        <v>11211</v>
      </c>
      <c r="AB789" t="s">
        <v>8503</v>
      </c>
      <c r="AG789" t="s">
        <v>11212</v>
      </c>
      <c r="AH789" s="27" t="s">
        <v>45</v>
      </c>
      <c r="AI789" t="s">
        <v>11213</v>
      </c>
      <c r="AJ789" t="s">
        <v>11215</v>
      </c>
    </row>
    <row r="790" spans="1:36" ht="17.25" hidden="1" customHeight="1" x14ac:dyDescent="0.2">
      <c r="A790" s="4" t="s">
        <v>11217</v>
      </c>
      <c r="B790" t="s">
        <v>8398</v>
      </c>
      <c r="C790" t="s">
        <v>11218</v>
      </c>
      <c r="E790" t="s">
        <v>8712</v>
      </c>
      <c r="F790" t="s">
        <v>86</v>
      </c>
      <c r="G790" s="5">
        <v>61</v>
      </c>
      <c r="H790" t="s">
        <v>42</v>
      </c>
      <c r="I790" t="s">
        <v>65</v>
      </c>
      <c r="J790" t="s">
        <v>559</v>
      </c>
      <c r="N790" s="24">
        <v>2013</v>
      </c>
      <c r="R790" s="7">
        <v>35.790863999999999</v>
      </c>
      <c r="S790" s="7">
        <v>-119.2945</v>
      </c>
      <c r="T790" t="s">
        <v>46</v>
      </c>
      <c r="U790" t="s">
        <v>11219</v>
      </c>
      <c r="V790" t="s">
        <v>11220</v>
      </c>
      <c r="X790" t="s">
        <v>8572</v>
      </c>
      <c r="Y790" t="s">
        <v>3012</v>
      </c>
      <c r="Z790" t="s">
        <v>3691</v>
      </c>
      <c r="AA790" t="s">
        <v>11221</v>
      </c>
      <c r="AB790" t="s">
        <v>8716</v>
      </c>
      <c r="AG790" t="s">
        <v>45</v>
      </c>
      <c r="AH790" s="27"/>
      <c r="AI790" t="s">
        <v>11222</v>
      </c>
      <c r="AJ790" t="s">
        <v>11223</v>
      </c>
    </row>
    <row r="791" spans="1:36" ht="17.25" hidden="1" customHeight="1" x14ac:dyDescent="0.2">
      <c r="A791" s="4" t="s">
        <v>11261</v>
      </c>
      <c r="B791" t="s">
        <v>8398</v>
      </c>
      <c r="C791" t="s">
        <v>11262</v>
      </c>
      <c r="E791" t="s">
        <v>9530</v>
      </c>
      <c r="F791" t="s">
        <v>86</v>
      </c>
      <c r="G791" s="5">
        <v>205</v>
      </c>
      <c r="H791" t="s">
        <v>42</v>
      </c>
      <c r="I791" t="s">
        <v>43</v>
      </c>
      <c r="J791" t="s">
        <v>559</v>
      </c>
      <c r="K791" t="s">
        <v>97</v>
      </c>
      <c r="L791" t="s">
        <v>45</v>
      </c>
      <c r="N791" s="24">
        <v>2022</v>
      </c>
      <c r="R791" s="7">
        <v>42.690643999999999</v>
      </c>
      <c r="S791" s="7">
        <v>-84.657780000000002</v>
      </c>
      <c r="T791" t="s">
        <v>46</v>
      </c>
      <c r="U791" t="s">
        <v>11263</v>
      </c>
      <c r="V791" t="s">
        <v>11264</v>
      </c>
      <c r="X791" t="s">
        <v>8402</v>
      </c>
      <c r="Y791" t="s">
        <v>3012</v>
      </c>
      <c r="Z791" t="s">
        <v>3691</v>
      </c>
      <c r="AA791" t="s">
        <v>11265</v>
      </c>
      <c r="AB791" t="s">
        <v>11266</v>
      </c>
      <c r="AG791" t="s">
        <v>11267</v>
      </c>
      <c r="AH791" s="27" t="s">
        <v>11268</v>
      </c>
      <c r="AI791" t="s">
        <v>11269</v>
      </c>
      <c r="AJ791" t="s">
        <v>11270</v>
      </c>
    </row>
    <row r="792" spans="1:36" ht="17.25" hidden="1" customHeight="1" x14ac:dyDescent="0.2">
      <c r="A792" s="4" t="s">
        <v>11261</v>
      </c>
      <c r="B792" t="s">
        <v>8398</v>
      </c>
      <c r="C792" t="s">
        <v>11262</v>
      </c>
      <c r="E792" t="s">
        <v>11271</v>
      </c>
      <c r="F792" t="s">
        <v>86</v>
      </c>
      <c r="G792" s="5">
        <v>58</v>
      </c>
      <c r="H792" t="s">
        <v>42</v>
      </c>
      <c r="I792" t="s">
        <v>65</v>
      </c>
      <c r="J792" t="s">
        <v>559</v>
      </c>
      <c r="K792" t="s">
        <v>97</v>
      </c>
      <c r="L792" t="s">
        <v>45</v>
      </c>
      <c r="N792" s="24">
        <v>2022</v>
      </c>
      <c r="R792" s="7">
        <v>42.690643999999999</v>
      </c>
      <c r="S792" s="7">
        <v>-84.657780000000002</v>
      </c>
      <c r="T792" t="s">
        <v>46</v>
      </c>
      <c r="U792" t="s">
        <v>11263</v>
      </c>
      <c r="V792" t="s">
        <v>11264</v>
      </c>
      <c r="X792" t="s">
        <v>8402</v>
      </c>
      <c r="Y792" t="s">
        <v>3012</v>
      </c>
      <c r="Z792" t="s">
        <v>3691</v>
      </c>
      <c r="AA792" t="s">
        <v>11265</v>
      </c>
      <c r="AB792" t="s">
        <v>11272</v>
      </c>
      <c r="AG792" t="s">
        <v>11267</v>
      </c>
      <c r="AH792" s="6">
        <v>48627</v>
      </c>
      <c r="AI792" t="s">
        <v>11269</v>
      </c>
      <c r="AJ792" t="s">
        <v>11273</v>
      </c>
    </row>
    <row r="793" spans="1:36" ht="17.25" hidden="1" customHeight="1" x14ac:dyDescent="0.2">
      <c r="A793" s="4" t="s">
        <v>11282</v>
      </c>
      <c r="B793" t="s">
        <v>8398</v>
      </c>
      <c r="C793" t="s">
        <v>11283</v>
      </c>
      <c r="E793" t="s">
        <v>9031</v>
      </c>
      <c r="F793" t="s">
        <v>86</v>
      </c>
      <c r="G793" s="5">
        <v>50</v>
      </c>
      <c r="H793" t="s">
        <v>42</v>
      </c>
      <c r="I793" t="s">
        <v>65</v>
      </c>
      <c r="J793" t="s">
        <v>559</v>
      </c>
      <c r="N793" s="24">
        <v>2022</v>
      </c>
      <c r="R793" s="7">
        <v>32.904200000000003</v>
      </c>
      <c r="S793" s="7">
        <v>-111.7889</v>
      </c>
      <c r="T793" t="s">
        <v>46</v>
      </c>
      <c r="U793" t="s">
        <v>11284</v>
      </c>
      <c r="V793" t="s">
        <v>10724</v>
      </c>
      <c r="X793" t="s">
        <v>8540</v>
      </c>
      <c r="Y793" t="s">
        <v>3012</v>
      </c>
      <c r="Z793" t="s">
        <v>3691</v>
      </c>
      <c r="AA793" t="s">
        <v>11285</v>
      </c>
      <c r="AB793" t="s">
        <v>9032</v>
      </c>
      <c r="AH793" s="27"/>
      <c r="AI793" t="s">
        <v>11286</v>
      </c>
      <c r="AJ793" t="s">
        <v>11287</v>
      </c>
    </row>
    <row r="794" spans="1:36" ht="17.25" hidden="1" customHeight="1" x14ac:dyDescent="0.2">
      <c r="A794" s="4" t="s">
        <v>11282</v>
      </c>
      <c r="B794" t="s">
        <v>8398</v>
      </c>
      <c r="C794" t="s">
        <v>11283</v>
      </c>
      <c r="E794" t="s">
        <v>9034</v>
      </c>
      <c r="F794" t="s">
        <v>86</v>
      </c>
      <c r="G794" s="5">
        <v>50</v>
      </c>
      <c r="H794" t="s">
        <v>42</v>
      </c>
      <c r="I794" t="s">
        <v>65</v>
      </c>
      <c r="J794" t="s">
        <v>559</v>
      </c>
      <c r="N794" s="6">
        <v>2022</v>
      </c>
      <c r="R794" s="7">
        <v>32.904200000000003</v>
      </c>
      <c r="S794" s="7">
        <v>-111.7889</v>
      </c>
      <c r="T794" t="s">
        <v>46</v>
      </c>
      <c r="U794" t="s">
        <v>11284</v>
      </c>
      <c r="V794" t="s">
        <v>10724</v>
      </c>
      <c r="X794" t="s">
        <v>8540</v>
      </c>
      <c r="Y794" t="s">
        <v>3012</v>
      </c>
      <c r="Z794" t="s">
        <v>3691</v>
      </c>
      <c r="AA794" t="s">
        <v>11285</v>
      </c>
      <c r="AB794" t="s">
        <v>9035</v>
      </c>
      <c r="AH794" s="27"/>
      <c r="AI794" t="s">
        <v>11286</v>
      </c>
      <c r="AJ794" t="s">
        <v>11288</v>
      </c>
    </row>
    <row r="795" spans="1:36" ht="17.25" hidden="1" customHeight="1" x14ac:dyDescent="0.2">
      <c r="A795" s="4" t="s">
        <v>11351</v>
      </c>
      <c r="B795" t="s">
        <v>8398</v>
      </c>
      <c r="C795" t="s">
        <v>11352</v>
      </c>
      <c r="E795" t="s">
        <v>11359</v>
      </c>
      <c r="F795" t="s">
        <v>86</v>
      </c>
      <c r="G795" s="5">
        <v>187</v>
      </c>
      <c r="H795" t="s">
        <v>42</v>
      </c>
      <c r="I795" t="s">
        <v>65</v>
      </c>
      <c r="J795" t="s">
        <v>559</v>
      </c>
      <c r="K795" t="s">
        <v>559</v>
      </c>
      <c r="L795" t="s">
        <v>45</v>
      </c>
      <c r="N795" s="6">
        <v>2018</v>
      </c>
      <c r="R795" s="7">
        <v>37.820805</v>
      </c>
      <c r="S795" s="7">
        <v>-77.446250000000006</v>
      </c>
      <c r="T795" t="s">
        <v>46</v>
      </c>
      <c r="U795" t="s">
        <v>11353</v>
      </c>
      <c r="V795" t="s">
        <v>11354</v>
      </c>
      <c r="X795" t="s">
        <v>9266</v>
      </c>
      <c r="Y795" t="s">
        <v>3012</v>
      </c>
      <c r="Z795" t="s">
        <v>3691</v>
      </c>
      <c r="AA795" t="s">
        <v>11355</v>
      </c>
      <c r="AB795" t="s">
        <v>11360</v>
      </c>
      <c r="AG795" t="s">
        <v>11356</v>
      </c>
      <c r="AH795" s="6">
        <v>47864</v>
      </c>
      <c r="AI795" t="s">
        <v>11357</v>
      </c>
      <c r="AJ795" t="s">
        <v>11361</v>
      </c>
    </row>
    <row r="796" spans="1:36" ht="17.25" hidden="1" customHeight="1" x14ac:dyDescent="0.2">
      <c r="A796" s="4" t="s">
        <v>11351</v>
      </c>
      <c r="B796" t="s">
        <v>8398</v>
      </c>
      <c r="C796" t="s">
        <v>11352</v>
      </c>
      <c r="E796" t="s">
        <v>11362</v>
      </c>
      <c r="F796" t="s">
        <v>86</v>
      </c>
      <c r="G796" s="5">
        <v>187</v>
      </c>
      <c r="H796" t="s">
        <v>42</v>
      </c>
      <c r="I796" t="s">
        <v>65</v>
      </c>
      <c r="J796" t="s">
        <v>559</v>
      </c>
      <c r="K796" t="s">
        <v>559</v>
      </c>
      <c r="L796" t="s">
        <v>45</v>
      </c>
      <c r="N796" s="6">
        <v>2018</v>
      </c>
      <c r="R796" s="7">
        <v>37.820805</v>
      </c>
      <c r="S796" s="7">
        <v>-77.446250000000006</v>
      </c>
      <c r="T796" t="s">
        <v>46</v>
      </c>
      <c r="U796" t="s">
        <v>11353</v>
      </c>
      <c r="V796" t="s">
        <v>11354</v>
      </c>
      <c r="X796" t="s">
        <v>9266</v>
      </c>
      <c r="Y796" t="s">
        <v>3012</v>
      </c>
      <c r="Z796" t="s">
        <v>3691</v>
      </c>
      <c r="AA796" t="s">
        <v>11355</v>
      </c>
      <c r="AB796" t="s">
        <v>11363</v>
      </c>
      <c r="AG796" t="s">
        <v>11356</v>
      </c>
      <c r="AH796" s="6">
        <v>47865</v>
      </c>
      <c r="AI796" t="s">
        <v>11357</v>
      </c>
      <c r="AJ796" t="s">
        <v>11364</v>
      </c>
    </row>
    <row r="797" spans="1:36" ht="17.25" hidden="1" customHeight="1" x14ac:dyDescent="0.2">
      <c r="A797" s="4" t="s">
        <v>11430</v>
      </c>
      <c r="B797" t="s">
        <v>8398</v>
      </c>
      <c r="C797" t="s">
        <v>11431</v>
      </c>
      <c r="E797" t="s">
        <v>565</v>
      </c>
      <c r="F797" t="s">
        <v>86</v>
      </c>
      <c r="G797" s="5">
        <v>621</v>
      </c>
      <c r="H797" t="s">
        <v>486</v>
      </c>
      <c r="I797" t="s">
        <v>43</v>
      </c>
      <c r="J797" t="s">
        <v>45</v>
      </c>
      <c r="M797" t="s">
        <v>559</v>
      </c>
      <c r="N797" s="6">
        <v>2028</v>
      </c>
      <c r="R797" s="7">
        <v>37.788310000000003</v>
      </c>
      <c r="S797" s="7">
        <v>-84.712569999999999</v>
      </c>
      <c r="T797" t="s">
        <v>46</v>
      </c>
      <c r="U797" t="s">
        <v>11432</v>
      </c>
      <c r="V797" t="s">
        <v>11433</v>
      </c>
      <c r="X797" t="s">
        <v>9446</v>
      </c>
      <c r="Y797" t="s">
        <v>3012</v>
      </c>
      <c r="Z797" t="s">
        <v>3691</v>
      </c>
      <c r="AA797" t="s">
        <v>11434</v>
      </c>
      <c r="AG797" t="s">
        <v>11435</v>
      </c>
      <c r="AH797" s="24">
        <v>45059</v>
      </c>
      <c r="AI797" t="s">
        <v>11436</v>
      </c>
      <c r="AJ797" t="s">
        <v>11444</v>
      </c>
    </row>
    <row r="798" spans="1:36" ht="17.25" hidden="1" customHeight="1" x14ac:dyDescent="0.2">
      <c r="A798" s="4" t="s">
        <v>11455</v>
      </c>
      <c r="B798" t="s">
        <v>8398</v>
      </c>
      <c r="C798" t="s">
        <v>11456</v>
      </c>
      <c r="E798" t="s">
        <v>9530</v>
      </c>
      <c r="F798" t="s">
        <v>86</v>
      </c>
      <c r="G798" s="5">
        <v>579</v>
      </c>
      <c r="H798" t="s">
        <v>486</v>
      </c>
      <c r="I798" t="s">
        <v>43</v>
      </c>
      <c r="J798" t="s">
        <v>559</v>
      </c>
      <c r="K798" t="s">
        <v>97</v>
      </c>
      <c r="L798" t="s">
        <v>45</v>
      </c>
      <c r="N798" s="6">
        <v>2027</v>
      </c>
      <c r="R798" s="7">
        <v>39.287039</v>
      </c>
      <c r="S798" s="7">
        <v>-80.322869999999995</v>
      </c>
      <c r="T798" t="s">
        <v>46</v>
      </c>
      <c r="U798" t="s">
        <v>11457</v>
      </c>
      <c r="V798" t="s">
        <v>9939</v>
      </c>
      <c r="X798" t="s">
        <v>9054</v>
      </c>
      <c r="Y798" t="s">
        <v>3012</v>
      </c>
      <c r="Z798" t="s">
        <v>3691</v>
      </c>
      <c r="AA798" t="s">
        <v>11458</v>
      </c>
      <c r="AB798" t="s">
        <v>11459</v>
      </c>
      <c r="AG798" t="s">
        <v>11460</v>
      </c>
      <c r="AH798" s="8" t="s">
        <v>11461</v>
      </c>
      <c r="AI798" t="s">
        <v>11462</v>
      </c>
      <c r="AJ798" t="s">
        <v>11463</v>
      </c>
    </row>
    <row r="799" spans="1:36" ht="17.25" hidden="1" customHeight="1" x14ac:dyDescent="0.2">
      <c r="A799" s="4" t="s">
        <v>11472</v>
      </c>
      <c r="B799" t="s">
        <v>8398</v>
      </c>
      <c r="C799" t="s">
        <v>11473</v>
      </c>
      <c r="E799" t="s">
        <v>565</v>
      </c>
      <c r="F799" t="s">
        <v>86</v>
      </c>
      <c r="G799" s="5">
        <v>252</v>
      </c>
      <c r="H799" t="s">
        <v>42</v>
      </c>
      <c r="I799" t="s">
        <v>43</v>
      </c>
      <c r="J799" t="s">
        <v>559</v>
      </c>
      <c r="K799" t="s">
        <v>97</v>
      </c>
      <c r="L799" t="s">
        <v>45</v>
      </c>
      <c r="N799" s="6">
        <v>2016</v>
      </c>
      <c r="R799" s="7">
        <v>39.874600000000001</v>
      </c>
      <c r="S799" s="7">
        <v>-75.159199999999998</v>
      </c>
      <c r="T799" t="s">
        <v>46</v>
      </c>
      <c r="U799" t="s">
        <v>11474</v>
      </c>
      <c r="V799" t="s">
        <v>11475</v>
      </c>
      <c r="X799" t="s">
        <v>9202</v>
      </c>
      <c r="Y799" t="s">
        <v>3012</v>
      </c>
      <c r="Z799" t="s">
        <v>3691</v>
      </c>
      <c r="AA799" t="s">
        <v>11476</v>
      </c>
      <c r="AB799" t="s">
        <v>11477</v>
      </c>
      <c r="AG799" t="s">
        <v>11478</v>
      </c>
      <c r="AH799" s="8" t="s">
        <v>11479</v>
      </c>
      <c r="AI799" t="s">
        <v>11480</v>
      </c>
      <c r="AJ799" t="s">
        <v>11481</v>
      </c>
    </row>
    <row r="800" spans="1:36" ht="17.25" hidden="1" customHeight="1" x14ac:dyDescent="0.2">
      <c r="A800" s="4" t="s">
        <v>11482</v>
      </c>
      <c r="B800" t="s">
        <v>8398</v>
      </c>
      <c r="C800" t="s">
        <v>11483</v>
      </c>
      <c r="E800" t="s">
        <v>11484</v>
      </c>
      <c r="F800" t="s">
        <v>86</v>
      </c>
      <c r="G800" s="5">
        <v>644</v>
      </c>
      <c r="H800" t="s">
        <v>42</v>
      </c>
      <c r="I800" t="s">
        <v>43</v>
      </c>
      <c r="J800" t="s">
        <v>559</v>
      </c>
      <c r="K800" t="s">
        <v>97</v>
      </c>
      <c r="L800" t="s">
        <v>45</v>
      </c>
      <c r="M800" t="s">
        <v>5341</v>
      </c>
      <c r="N800" s="27">
        <v>2018</v>
      </c>
      <c r="R800" s="7">
        <v>39.485169999999997</v>
      </c>
      <c r="S800" s="7">
        <v>-86.418300000000002</v>
      </c>
      <c r="T800" t="s">
        <v>46</v>
      </c>
      <c r="U800" t="s">
        <v>11485</v>
      </c>
      <c r="V800" t="s">
        <v>9747</v>
      </c>
      <c r="X800" t="s">
        <v>8422</v>
      </c>
      <c r="Y800" t="s">
        <v>3012</v>
      </c>
      <c r="Z800" t="s">
        <v>3691</v>
      </c>
      <c r="AA800" t="s">
        <v>11486</v>
      </c>
      <c r="AB800" t="s">
        <v>11487</v>
      </c>
      <c r="AG800" t="s">
        <v>11488</v>
      </c>
      <c r="AH800" s="8" t="s">
        <v>11489</v>
      </c>
      <c r="AI800" t="s">
        <v>11490</v>
      </c>
      <c r="AJ800" t="s">
        <v>11491</v>
      </c>
    </row>
    <row r="801" spans="1:36" ht="17.25" hidden="1" customHeight="1" x14ac:dyDescent="0.2">
      <c r="A801" s="4" t="s">
        <v>11524</v>
      </c>
      <c r="B801" t="s">
        <v>8398</v>
      </c>
      <c r="C801" t="s">
        <v>11525</v>
      </c>
      <c r="E801" t="s">
        <v>9013</v>
      </c>
      <c r="F801" t="s">
        <v>86</v>
      </c>
      <c r="G801" s="5">
        <v>179</v>
      </c>
      <c r="H801" t="s">
        <v>42</v>
      </c>
      <c r="I801" t="s">
        <v>65</v>
      </c>
      <c r="J801" t="s">
        <v>559</v>
      </c>
      <c r="K801" t="s">
        <v>97</v>
      </c>
      <c r="L801" t="s">
        <v>45</v>
      </c>
      <c r="N801" s="6">
        <v>2015</v>
      </c>
      <c r="R801" s="7">
        <v>32.069167</v>
      </c>
      <c r="S801" s="7">
        <v>-102.5856</v>
      </c>
      <c r="T801" t="s">
        <v>46</v>
      </c>
      <c r="U801" t="s">
        <v>11526</v>
      </c>
      <c r="V801" t="s">
        <v>11527</v>
      </c>
      <c r="X801" t="s">
        <v>8584</v>
      </c>
      <c r="Y801" t="s">
        <v>3012</v>
      </c>
      <c r="Z801" t="s">
        <v>3691</v>
      </c>
      <c r="AA801" t="s">
        <v>11528</v>
      </c>
      <c r="AB801" t="s">
        <v>9018</v>
      </c>
      <c r="AG801" t="s">
        <v>11529</v>
      </c>
      <c r="AH801" s="24">
        <v>45100</v>
      </c>
      <c r="AI801" t="s">
        <v>11530</v>
      </c>
      <c r="AJ801" t="s">
        <v>11531</v>
      </c>
    </row>
    <row r="802" spans="1:36" ht="17.25" hidden="1" customHeight="1" x14ac:dyDescent="0.2">
      <c r="A802" s="4" t="s">
        <v>11524</v>
      </c>
      <c r="B802" t="s">
        <v>8398</v>
      </c>
      <c r="C802" t="s">
        <v>11525</v>
      </c>
      <c r="E802" t="s">
        <v>9025</v>
      </c>
      <c r="F802" t="s">
        <v>86</v>
      </c>
      <c r="G802" s="5">
        <v>179</v>
      </c>
      <c r="H802" t="s">
        <v>42</v>
      </c>
      <c r="I802" t="s">
        <v>65</v>
      </c>
      <c r="J802" t="s">
        <v>559</v>
      </c>
      <c r="K802" t="s">
        <v>97</v>
      </c>
      <c r="L802" t="s">
        <v>45</v>
      </c>
      <c r="N802" s="6">
        <v>2015</v>
      </c>
      <c r="R802" s="7">
        <v>32.069167</v>
      </c>
      <c r="S802" s="7">
        <v>-102.5856</v>
      </c>
      <c r="T802" t="s">
        <v>46</v>
      </c>
      <c r="U802" t="s">
        <v>11526</v>
      </c>
      <c r="V802" t="s">
        <v>11527</v>
      </c>
      <c r="X802" t="s">
        <v>8584</v>
      </c>
      <c r="Y802" t="s">
        <v>3012</v>
      </c>
      <c r="Z802" t="s">
        <v>3691</v>
      </c>
      <c r="AA802" t="s">
        <v>11528</v>
      </c>
      <c r="AB802" t="s">
        <v>9026</v>
      </c>
      <c r="AG802" t="s">
        <v>11529</v>
      </c>
      <c r="AH802" s="24">
        <v>45101</v>
      </c>
      <c r="AI802" t="s">
        <v>11530</v>
      </c>
      <c r="AJ802" t="s">
        <v>11532</v>
      </c>
    </row>
    <row r="803" spans="1:36" ht="17.25" hidden="1" customHeight="1" x14ac:dyDescent="0.2">
      <c r="A803" s="4" t="s">
        <v>11607</v>
      </c>
      <c r="B803" t="s">
        <v>8398</v>
      </c>
      <c r="C803" t="s">
        <v>11608</v>
      </c>
      <c r="E803" t="s">
        <v>565</v>
      </c>
      <c r="F803" t="s">
        <v>9236</v>
      </c>
      <c r="G803" s="5">
        <v>180</v>
      </c>
      <c r="H803" t="s">
        <v>42</v>
      </c>
      <c r="I803" t="s">
        <v>43</v>
      </c>
      <c r="J803" t="s">
        <v>44</v>
      </c>
      <c r="N803" s="6">
        <v>2013</v>
      </c>
      <c r="R803" s="7">
        <v>33.905799999999999</v>
      </c>
      <c r="S803" s="7">
        <v>-118.40309999999999</v>
      </c>
      <c r="T803" t="s">
        <v>46</v>
      </c>
      <c r="U803" t="s">
        <v>11609</v>
      </c>
      <c r="V803" t="s">
        <v>8593</v>
      </c>
      <c r="X803" t="s">
        <v>8572</v>
      </c>
      <c r="Y803" t="s">
        <v>3012</v>
      </c>
      <c r="Z803" t="s">
        <v>3691</v>
      </c>
      <c r="AA803" t="s">
        <v>11610</v>
      </c>
      <c r="AB803" t="s">
        <v>11611</v>
      </c>
      <c r="AG803" t="s">
        <v>11612</v>
      </c>
      <c r="AH803" s="8" t="s">
        <v>11613</v>
      </c>
      <c r="AI803" t="s">
        <v>11614</v>
      </c>
      <c r="AJ803" t="s">
        <v>11615</v>
      </c>
    </row>
    <row r="804" spans="1:36" ht="17.25" hidden="1" customHeight="1" x14ac:dyDescent="0.2">
      <c r="A804" s="4" t="s">
        <v>11616</v>
      </c>
      <c r="B804" t="s">
        <v>8398</v>
      </c>
      <c r="C804" t="s">
        <v>11617</v>
      </c>
      <c r="E804" t="s">
        <v>11618</v>
      </c>
      <c r="F804" t="s">
        <v>86</v>
      </c>
      <c r="G804" s="5">
        <v>269</v>
      </c>
      <c r="H804" t="s">
        <v>42</v>
      </c>
      <c r="I804" t="s">
        <v>43</v>
      </c>
      <c r="J804" t="s">
        <v>559</v>
      </c>
      <c r="N804" s="27">
        <v>2013</v>
      </c>
      <c r="R804" s="7">
        <v>33.910556</v>
      </c>
      <c r="S804" s="7">
        <v>-118.425</v>
      </c>
      <c r="T804" t="s">
        <v>46</v>
      </c>
      <c r="U804" t="s">
        <v>11609</v>
      </c>
      <c r="V804" t="s">
        <v>8593</v>
      </c>
      <c r="X804" t="s">
        <v>8572</v>
      </c>
      <c r="Y804" t="s">
        <v>3012</v>
      </c>
      <c r="Z804" t="s">
        <v>3691</v>
      </c>
      <c r="AA804" t="s">
        <v>11619</v>
      </c>
      <c r="AB804" t="s">
        <v>11620</v>
      </c>
      <c r="AG804" t="s">
        <v>11621</v>
      </c>
      <c r="AH804" s="8" t="s">
        <v>11622</v>
      </c>
      <c r="AI804" t="s">
        <v>11623</v>
      </c>
      <c r="AJ804" t="s">
        <v>11624</v>
      </c>
    </row>
    <row r="805" spans="1:36" ht="17.25" hidden="1" customHeight="1" x14ac:dyDescent="0.2">
      <c r="A805" s="4" t="s">
        <v>11616</v>
      </c>
      <c r="B805" t="s">
        <v>8398</v>
      </c>
      <c r="C805" t="s">
        <v>11617</v>
      </c>
      <c r="E805" t="s">
        <v>11625</v>
      </c>
      <c r="F805" t="s">
        <v>86</v>
      </c>
      <c r="G805" s="5">
        <v>269</v>
      </c>
      <c r="H805" t="s">
        <v>42</v>
      </c>
      <c r="I805" t="s">
        <v>43</v>
      </c>
      <c r="J805" t="s">
        <v>559</v>
      </c>
      <c r="N805" s="27">
        <v>2013</v>
      </c>
      <c r="R805" s="7">
        <v>33.910556</v>
      </c>
      <c r="S805" s="7">
        <v>-118.425</v>
      </c>
      <c r="T805" t="s">
        <v>46</v>
      </c>
      <c r="U805" t="s">
        <v>11609</v>
      </c>
      <c r="V805" t="s">
        <v>8593</v>
      </c>
      <c r="X805" t="s">
        <v>8572</v>
      </c>
      <c r="Y805" t="s">
        <v>3012</v>
      </c>
      <c r="Z805" t="s">
        <v>3691</v>
      </c>
      <c r="AA805" t="s">
        <v>11619</v>
      </c>
      <c r="AB805" t="s">
        <v>11626</v>
      </c>
      <c r="AG805" t="s">
        <v>11621</v>
      </c>
      <c r="AH805" s="8" t="s">
        <v>11627</v>
      </c>
      <c r="AI805" t="s">
        <v>11623</v>
      </c>
      <c r="AJ805" t="s">
        <v>11628</v>
      </c>
    </row>
    <row r="806" spans="1:36" ht="17.25" hidden="1" customHeight="1" x14ac:dyDescent="0.2">
      <c r="A806" s="4" t="s">
        <v>11681</v>
      </c>
      <c r="B806" t="s">
        <v>8398</v>
      </c>
      <c r="C806" t="s">
        <v>11682</v>
      </c>
      <c r="E806" t="s">
        <v>11683</v>
      </c>
      <c r="F806" t="s">
        <v>86</v>
      </c>
      <c r="G806" s="5">
        <v>200</v>
      </c>
      <c r="H806" t="s">
        <v>42</v>
      </c>
      <c r="I806" t="s">
        <v>65</v>
      </c>
      <c r="J806" t="s">
        <v>559</v>
      </c>
      <c r="K806" t="s">
        <v>97</v>
      </c>
      <c r="L806" t="s">
        <v>45</v>
      </c>
      <c r="N806" s="6">
        <v>2015</v>
      </c>
      <c r="R806" s="7">
        <v>33.865000000000002</v>
      </c>
      <c r="S806" s="7">
        <v>-101.8433</v>
      </c>
      <c r="T806" t="s">
        <v>46</v>
      </c>
      <c r="U806" t="s">
        <v>11684</v>
      </c>
      <c r="V806" t="s">
        <v>11685</v>
      </c>
      <c r="X806" t="s">
        <v>8584</v>
      </c>
      <c r="Y806" t="s">
        <v>3012</v>
      </c>
      <c r="Z806" t="s">
        <v>3691</v>
      </c>
      <c r="AA806" t="s">
        <v>11686</v>
      </c>
      <c r="AB806" t="s">
        <v>11687</v>
      </c>
      <c r="AG806" t="s">
        <v>11688</v>
      </c>
      <c r="AH806" s="24">
        <v>44036</v>
      </c>
      <c r="AI806" t="s">
        <v>11689</v>
      </c>
      <c r="AJ806" t="s">
        <v>11690</v>
      </c>
    </row>
    <row r="807" spans="1:36" ht="17.25" hidden="1" customHeight="1" x14ac:dyDescent="0.2">
      <c r="A807" s="4" t="s">
        <v>11681</v>
      </c>
      <c r="B807" t="s">
        <v>8398</v>
      </c>
      <c r="C807" t="s">
        <v>11682</v>
      </c>
      <c r="E807" t="s">
        <v>11691</v>
      </c>
      <c r="F807" t="s">
        <v>86</v>
      </c>
      <c r="G807" s="5">
        <v>200</v>
      </c>
      <c r="H807" t="s">
        <v>42</v>
      </c>
      <c r="I807" t="s">
        <v>65</v>
      </c>
      <c r="J807" t="s">
        <v>559</v>
      </c>
      <c r="K807" t="s">
        <v>97</v>
      </c>
      <c r="L807" t="s">
        <v>45</v>
      </c>
      <c r="N807" s="6">
        <v>2016</v>
      </c>
      <c r="R807" s="7">
        <v>33.865000000000002</v>
      </c>
      <c r="S807" s="7">
        <v>-101.8433</v>
      </c>
      <c r="T807" t="s">
        <v>46</v>
      </c>
      <c r="U807" t="s">
        <v>11684</v>
      </c>
      <c r="V807" t="s">
        <v>11685</v>
      </c>
      <c r="X807" t="s">
        <v>8584</v>
      </c>
      <c r="Y807" t="s">
        <v>3012</v>
      </c>
      <c r="Z807" t="s">
        <v>3691</v>
      </c>
      <c r="AA807" t="s">
        <v>11686</v>
      </c>
      <c r="AB807" t="s">
        <v>11692</v>
      </c>
      <c r="AG807" t="s">
        <v>11688</v>
      </c>
      <c r="AH807" s="24">
        <v>43049</v>
      </c>
      <c r="AI807" t="s">
        <v>11689</v>
      </c>
      <c r="AJ807" t="s">
        <v>11693</v>
      </c>
    </row>
    <row r="808" spans="1:36" ht="17.25" hidden="1" customHeight="1" x14ac:dyDescent="0.2">
      <c r="A808" s="4" t="s">
        <v>11681</v>
      </c>
      <c r="B808" t="s">
        <v>8398</v>
      </c>
      <c r="C808" t="s">
        <v>11682</v>
      </c>
      <c r="E808" t="s">
        <v>11694</v>
      </c>
      <c r="F808" t="s">
        <v>86</v>
      </c>
      <c r="G808" s="5">
        <v>200</v>
      </c>
      <c r="H808" t="s">
        <v>42</v>
      </c>
      <c r="I808" t="s">
        <v>65</v>
      </c>
      <c r="J808" t="s">
        <v>559</v>
      </c>
      <c r="K808" t="s">
        <v>97</v>
      </c>
      <c r="L808" t="s">
        <v>45</v>
      </c>
      <c r="N808" s="6">
        <v>2016</v>
      </c>
      <c r="R808" s="7">
        <v>33.865000000000002</v>
      </c>
      <c r="S808" s="7">
        <v>-101.8433</v>
      </c>
      <c r="T808" t="s">
        <v>46</v>
      </c>
      <c r="U808" t="s">
        <v>11684</v>
      </c>
      <c r="V808" t="s">
        <v>11685</v>
      </c>
      <c r="X808" t="s">
        <v>8584</v>
      </c>
      <c r="Y808" t="s">
        <v>3012</v>
      </c>
      <c r="Z808" t="s">
        <v>3691</v>
      </c>
      <c r="AA808" t="s">
        <v>11686</v>
      </c>
      <c r="AB808" t="s">
        <v>11695</v>
      </c>
      <c r="AG808" t="s">
        <v>11688</v>
      </c>
      <c r="AH808" s="24">
        <v>43050</v>
      </c>
      <c r="AI808" t="s">
        <v>11689</v>
      </c>
      <c r="AJ808" t="s">
        <v>11696</v>
      </c>
    </row>
    <row r="809" spans="1:36" ht="17.25" hidden="1" customHeight="1" x14ac:dyDescent="0.2">
      <c r="A809" s="4" t="s">
        <v>11705</v>
      </c>
      <c r="B809" t="s">
        <v>8398</v>
      </c>
      <c r="C809" t="s">
        <v>11706</v>
      </c>
      <c r="E809" t="s">
        <v>40</v>
      </c>
      <c r="F809" t="s">
        <v>86</v>
      </c>
      <c r="G809" s="5">
        <v>701.3</v>
      </c>
      <c r="H809" t="s">
        <v>558</v>
      </c>
      <c r="I809" t="s">
        <v>240</v>
      </c>
      <c r="J809" t="s">
        <v>559</v>
      </c>
      <c r="M809" t="s">
        <v>2514</v>
      </c>
      <c r="N809" s="6">
        <v>2035</v>
      </c>
      <c r="R809" s="7">
        <v>42.846789999999999</v>
      </c>
      <c r="S809" s="7">
        <v>-87.829400000000007</v>
      </c>
      <c r="T809" t="s">
        <v>46</v>
      </c>
      <c r="U809" t="s">
        <v>11707</v>
      </c>
      <c r="V809" t="s">
        <v>11708</v>
      </c>
      <c r="X809" t="s">
        <v>8676</v>
      </c>
      <c r="Y809" t="s">
        <v>3012</v>
      </c>
      <c r="Z809" t="s">
        <v>3691</v>
      </c>
      <c r="AA809" t="s">
        <v>11709</v>
      </c>
      <c r="AB809" t="s">
        <v>8690</v>
      </c>
      <c r="AC809" t="s">
        <v>11710</v>
      </c>
      <c r="AG809" t="s">
        <v>11711</v>
      </c>
      <c r="AH809" s="8" t="s">
        <v>45</v>
      </c>
      <c r="AI809" t="s">
        <v>11712</v>
      </c>
      <c r="AJ809" t="s">
        <v>11713</v>
      </c>
    </row>
    <row r="810" spans="1:36" ht="17.25" hidden="1" customHeight="1" x14ac:dyDescent="0.2">
      <c r="A810" s="4" t="s">
        <v>11705</v>
      </c>
      <c r="B810" t="s">
        <v>8398</v>
      </c>
      <c r="C810" t="s">
        <v>11706</v>
      </c>
      <c r="E810" t="s">
        <v>56</v>
      </c>
      <c r="F810" t="s">
        <v>86</v>
      </c>
      <c r="G810" s="5">
        <v>701.3</v>
      </c>
      <c r="H810" t="s">
        <v>558</v>
      </c>
      <c r="I810" t="s">
        <v>240</v>
      </c>
      <c r="J810" t="s">
        <v>559</v>
      </c>
      <c r="M810" t="s">
        <v>2514</v>
      </c>
      <c r="N810" s="6">
        <v>2035</v>
      </c>
      <c r="R810" s="7">
        <v>42.846789999999999</v>
      </c>
      <c r="S810" s="7">
        <v>-87.829400000000007</v>
      </c>
      <c r="T810" t="s">
        <v>46</v>
      </c>
      <c r="U810" t="s">
        <v>11707</v>
      </c>
      <c r="V810" t="s">
        <v>11708</v>
      </c>
      <c r="X810" t="s">
        <v>8676</v>
      </c>
      <c r="Y810" t="s">
        <v>3012</v>
      </c>
      <c r="Z810" t="s">
        <v>3691</v>
      </c>
      <c r="AA810" t="s">
        <v>11709</v>
      </c>
      <c r="AB810" t="s">
        <v>8503</v>
      </c>
      <c r="AC810" t="s">
        <v>11710</v>
      </c>
      <c r="AG810" t="s">
        <v>11711</v>
      </c>
      <c r="AH810" s="8" t="s">
        <v>45</v>
      </c>
      <c r="AI810" t="s">
        <v>11712</v>
      </c>
      <c r="AJ810" t="s">
        <v>11714</v>
      </c>
    </row>
    <row r="811" spans="1:36" ht="17.25" hidden="1" customHeight="1" x14ac:dyDescent="0.2">
      <c r="A811" s="4" t="s">
        <v>11825</v>
      </c>
      <c r="B811" t="s">
        <v>8398</v>
      </c>
      <c r="C811" t="s">
        <v>11826</v>
      </c>
      <c r="E811" t="s">
        <v>9013</v>
      </c>
      <c r="F811" t="s">
        <v>86</v>
      </c>
      <c r="G811" s="5">
        <v>54</v>
      </c>
      <c r="H811" t="s">
        <v>42</v>
      </c>
      <c r="I811" t="s">
        <v>65</v>
      </c>
      <c r="J811" t="s">
        <v>559</v>
      </c>
      <c r="N811" s="6">
        <v>2014</v>
      </c>
      <c r="R811" s="7">
        <v>33.126100000000001</v>
      </c>
      <c r="S811" s="7">
        <v>-117.1172</v>
      </c>
      <c r="T811" t="s">
        <v>46</v>
      </c>
      <c r="U811" t="s">
        <v>9972</v>
      </c>
      <c r="V811" t="s">
        <v>9963</v>
      </c>
      <c r="X811" t="s">
        <v>8572</v>
      </c>
      <c r="Y811" t="s">
        <v>3012</v>
      </c>
      <c r="Z811" t="s">
        <v>3691</v>
      </c>
      <c r="AA811" t="s">
        <v>11827</v>
      </c>
      <c r="AB811" t="s">
        <v>9018</v>
      </c>
      <c r="AG811" t="s">
        <v>11828</v>
      </c>
      <c r="AH811" s="24">
        <v>27573</v>
      </c>
      <c r="AI811" t="s">
        <v>11829</v>
      </c>
      <c r="AJ811" t="s">
        <v>11830</v>
      </c>
    </row>
    <row r="812" spans="1:36" ht="17.25" hidden="1" customHeight="1" x14ac:dyDescent="0.2">
      <c r="A812" s="4" t="s">
        <v>11892</v>
      </c>
      <c r="B812" t="s">
        <v>8398</v>
      </c>
      <c r="C812" t="s">
        <v>11893</v>
      </c>
      <c r="E812" t="s">
        <v>191</v>
      </c>
      <c r="F812" t="s">
        <v>41</v>
      </c>
      <c r="G812" s="5">
        <v>132</v>
      </c>
      <c r="H812" t="s">
        <v>42</v>
      </c>
      <c r="I812" t="s">
        <v>65</v>
      </c>
      <c r="J812" t="s">
        <v>559</v>
      </c>
      <c r="K812" t="s">
        <v>45</v>
      </c>
      <c r="L812" t="s">
        <v>45</v>
      </c>
      <c r="N812" s="6">
        <v>2019</v>
      </c>
      <c r="Q812" t="s">
        <v>11894</v>
      </c>
      <c r="R812" s="7">
        <v>42.137217999999997</v>
      </c>
      <c r="S812" s="7">
        <v>-71.444699999999997</v>
      </c>
      <c r="T812" t="s">
        <v>46</v>
      </c>
      <c r="U812" t="s">
        <v>11895</v>
      </c>
      <c r="V812" t="s">
        <v>8478</v>
      </c>
      <c r="X812" t="s">
        <v>8479</v>
      </c>
      <c r="Y812" t="s">
        <v>3012</v>
      </c>
      <c r="Z812" t="s">
        <v>3691</v>
      </c>
      <c r="AA812" t="s">
        <v>11896</v>
      </c>
      <c r="AB812" t="s">
        <v>8414</v>
      </c>
      <c r="AG812" t="s">
        <v>11897</v>
      </c>
      <c r="AH812" s="24">
        <v>45653</v>
      </c>
      <c r="AI812" t="s">
        <v>11898</v>
      </c>
      <c r="AJ812" t="s">
        <v>11899</v>
      </c>
    </row>
    <row r="813" spans="1:36" ht="17.25" hidden="1" customHeight="1" x14ac:dyDescent="0.2">
      <c r="A813" s="4" t="s">
        <v>11892</v>
      </c>
      <c r="B813" t="s">
        <v>8398</v>
      </c>
      <c r="C813" t="s">
        <v>11893</v>
      </c>
      <c r="E813" t="s">
        <v>335</v>
      </c>
      <c r="F813" t="s">
        <v>41</v>
      </c>
      <c r="G813" s="5">
        <v>132</v>
      </c>
      <c r="H813" t="s">
        <v>42</v>
      </c>
      <c r="I813" t="s">
        <v>65</v>
      </c>
      <c r="J813" t="s">
        <v>559</v>
      </c>
      <c r="K813" t="s">
        <v>45</v>
      </c>
      <c r="L813" t="s">
        <v>45</v>
      </c>
      <c r="N813" s="6">
        <v>2019</v>
      </c>
      <c r="Q813" t="s">
        <v>11894</v>
      </c>
      <c r="R813" s="7">
        <v>42.137217999999997</v>
      </c>
      <c r="S813" s="7">
        <v>-71.444699999999997</v>
      </c>
      <c r="T813" t="s">
        <v>46</v>
      </c>
      <c r="U813" t="s">
        <v>11895</v>
      </c>
      <c r="V813" t="s">
        <v>8478</v>
      </c>
      <c r="X813" t="s">
        <v>8479</v>
      </c>
      <c r="Y813" t="s">
        <v>3012</v>
      </c>
      <c r="Z813" t="s">
        <v>3691</v>
      </c>
      <c r="AA813" t="s">
        <v>11896</v>
      </c>
      <c r="AB813" t="s">
        <v>8427</v>
      </c>
      <c r="AG813" t="s">
        <v>11897</v>
      </c>
      <c r="AH813" s="24">
        <v>45654</v>
      </c>
      <c r="AI813" t="s">
        <v>11898</v>
      </c>
      <c r="AJ813" t="s">
        <v>11900</v>
      </c>
    </row>
    <row r="814" spans="1:36" ht="17.25" hidden="1" customHeight="1" x14ac:dyDescent="0.2">
      <c r="A814" s="4" t="s">
        <v>11943</v>
      </c>
      <c r="B814" t="s">
        <v>8398</v>
      </c>
      <c r="C814" t="s">
        <v>11944</v>
      </c>
      <c r="E814" t="s">
        <v>9530</v>
      </c>
      <c r="F814" t="s">
        <v>86</v>
      </c>
      <c r="G814" s="5">
        <v>743</v>
      </c>
      <c r="H814" t="s">
        <v>486</v>
      </c>
      <c r="I814" t="s">
        <v>43</v>
      </c>
      <c r="J814" t="s">
        <v>559</v>
      </c>
      <c r="K814" t="s">
        <v>97</v>
      </c>
      <c r="L814" t="s">
        <v>45</v>
      </c>
      <c r="N814" s="24">
        <v>2025</v>
      </c>
      <c r="R814" s="7">
        <v>32.308610999999999</v>
      </c>
      <c r="S814" s="7">
        <v>-101.0261</v>
      </c>
      <c r="T814" t="s">
        <v>46</v>
      </c>
      <c r="U814" t="s">
        <v>11945</v>
      </c>
      <c r="V814" t="s">
        <v>9111</v>
      </c>
      <c r="X814" t="s">
        <v>8584</v>
      </c>
      <c r="Y814" t="s">
        <v>3012</v>
      </c>
      <c r="Z814" t="s">
        <v>3691</v>
      </c>
      <c r="AA814" t="s">
        <v>11946</v>
      </c>
      <c r="AB814" t="s">
        <v>11947</v>
      </c>
      <c r="AG814" t="s">
        <v>11948</v>
      </c>
      <c r="AH814" s="8" t="s">
        <v>11949</v>
      </c>
      <c r="AI814" t="s">
        <v>11950</v>
      </c>
      <c r="AJ814" t="s">
        <v>11951</v>
      </c>
    </row>
    <row r="815" spans="1:36" ht="17.25" hidden="1" customHeight="1" x14ac:dyDescent="0.2">
      <c r="A815" s="4" t="s">
        <v>11952</v>
      </c>
      <c r="B815" t="s">
        <v>8398</v>
      </c>
      <c r="C815" t="s">
        <v>11953</v>
      </c>
      <c r="E815" t="s">
        <v>9530</v>
      </c>
      <c r="F815" t="s">
        <v>86</v>
      </c>
      <c r="G815" s="5">
        <v>743</v>
      </c>
      <c r="H815" t="s">
        <v>486</v>
      </c>
      <c r="I815" t="s">
        <v>43</v>
      </c>
      <c r="J815" t="s">
        <v>559</v>
      </c>
      <c r="K815" t="s">
        <v>97</v>
      </c>
      <c r="L815" t="s">
        <v>45</v>
      </c>
      <c r="N815" s="24">
        <v>2025</v>
      </c>
      <c r="R815" s="7">
        <v>32.309167000000002</v>
      </c>
      <c r="S815" s="7">
        <v>-101.02419999999999</v>
      </c>
      <c r="T815" t="s">
        <v>46</v>
      </c>
      <c r="U815" t="s">
        <v>11945</v>
      </c>
      <c r="V815" t="s">
        <v>9111</v>
      </c>
      <c r="X815" t="s">
        <v>8584</v>
      </c>
      <c r="Y815" t="s">
        <v>3012</v>
      </c>
      <c r="Z815" t="s">
        <v>3691</v>
      </c>
      <c r="AA815" t="s">
        <v>11954</v>
      </c>
      <c r="AB815" t="s">
        <v>11947</v>
      </c>
      <c r="AG815" t="s">
        <v>11948</v>
      </c>
      <c r="AH815" s="8" t="s">
        <v>11955</v>
      </c>
      <c r="AI815" t="s">
        <v>11956</v>
      </c>
      <c r="AJ815" t="s">
        <v>11957</v>
      </c>
    </row>
    <row r="816" spans="1:36" ht="17.25" hidden="1" customHeight="1" x14ac:dyDescent="0.2">
      <c r="A816" s="4" t="s">
        <v>12002</v>
      </c>
      <c r="B816" t="s">
        <v>8398</v>
      </c>
      <c r="C816" t="s">
        <v>12003</v>
      </c>
      <c r="E816" t="s">
        <v>12004</v>
      </c>
      <c r="F816" t="s">
        <v>86</v>
      </c>
      <c r="G816" s="5">
        <v>73</v>
      </c>
      <c r="H816" t="s">
        <v>42</v>
      </c>
      <c r="I816" t="s">
        <v>43</v>
      </c>
      <c r="J816" t="s">
        <v>44</v>
      </c>
      <c r="N816" s="24">
        <v>2019</v>
      </c>
      <c r="R816" s="7">
        <v>44.454830000000001</v>
      </c>
      <c r="S816" s="7">
        <v>-93.021199999999993</v>
      </c>
      <c r="T816" t="s">
        <v>46</v>
      </c>
      <c r="U816" t="s">
        <v>12005</v>
      </c>
      <c r="V816" t="s">
        <v>9463</v>
      </c>
      <c r="X816" t="s">
        <v>9464</v>
      </c>
      <c r="Y816" t="s">
        <v>3012</v>
      </c>
      <c r="Z816" t="s">
        <v>3691</v>
      </c>
      <c r="AA816" t="s">
        <v>12006</v>
      </c>
      <c r="AB816" t="s">
        <v>12007</v>
      </c>
      <c r="AI816" t="s">
        <v>12008</v>
      </c>
      <c r="AJ816" t="s">
        <v>12009</v>
      </c>
    </row>
    <row r="817" spans="1:36" ht="17.25" hidden="1" customHeight="1" x14ac:dyDescent="0.2">
      <c r="A817" s="4" t="s">
        <v>12020</v>
      </c>
      <c r="B817" t="s">
        <v>8398</v>
      </c>
      <c r="C817" t="s">
        <v>12021</v>
      </c>
      <c r="E817" t="s">
        <v>9530</v>
      </c>
      <c r="F817" t="s">
        <v>86</v>
      </c>
      <c r="G817" s="5">
        <v>244</v>
      </c>
      <c r="H817" t="s">
        <v>42</v>
      </c>
      <c r="I817" t="s">
        <v>43</v>
      </c>
      <c r="J817" t="s">
        <v>44</v>
      </c>
      <c r="K817" t="s">
        <v>45</v>
      </c>
      <c r="L817" t="s">
        <v>45</v>
      </c>
      <c r="N817" s="6">
        <v>2023</v>
      </c>
      <c r="R817" s="7">
        <v>28.691700000000001</v>
      </c>
      <c r="S817" s="7">
        <v>-96.541700000000006</v>
      </c>
      <c r="T817" t="s">
        <v>46</v>
      </c>
      <c r="U817" t="s">
        <v>9857</v>
      </c>
      <c r="V817" t="s">
        <v>9858</v>
      </c>
      <c r="X817" t="s">
        <v>8584</v>
      </c>
      <c r="Y817" t="s">
        <v>3012</v>
      </c>
      <c r="Z817" t="s">
        <v>3691</v>
      </c>
      <c r="AA817" t="s">
        <v>12022</v>
      </c>
      <c r="AB817" t="s">
        <v>12023</v>
      </c>
      <c r="AG817" t="s">
        <v>12024</v>
      </c>
      <c r="AH817" s="8" t="s">
        <v>12025</v>
      </c>
      <c r="AI817" t="s">
        <v>12026</v>
      </c>
      <c r="AJ817" t="s">
        <v>12027</v>
      </c>
    </row>
    <row r="818" spans="1:36" ht="17.25" hidden="1" customHeight="1" x14ac:dyDescent="0.2">
      <c r="A818" s="4" t="s">
        <v>12066</v>
      </c>
      <c r="B818" t="s">
        <v>8398</v>
      </c>
      <c r="C818" t="s">
        <v>12067</v>
      </c>
      <c r="E818" t="s">
        <v>12079</v>
      </c>
      <c r="F818" t="s">
        <v>64</v>
      </c>
      <c r="G818" s="5">
        <v>230</v>
      </c>
      <c r="H818" t="s">
        <v>42</v>
      </c>
      <c r="I818" t="s">
        <v>65</v>
      </c>
      <c r="J818" t="s">
        <v>559</v>
      </c>
      <c r="K818" t="s">
        <v>97</v>
      </c>
      <c r="L818" t="s">
        <v>45</v>
      </c>
      <c r="N818" s="6">
        <v>2016</v>
      </c>
      <c r="R818" s="7">
        <v>26.6967</v>
      </c>
      <c r="S818" s="7">
        <v>-81.783100000000005</v>
      </c>
      <c r="T818" t="s">
        <v>46</v>
      </c>
      <c r="U818" t="s">
        <v>12068</v>
      </c>
      <c r="V818" t="s">
        <v>12069</v>
      </c>
      <c r="X818" t="s">
        <v>8746</v>
      </c>
      <c r="Y818" t="s">
        <v>3012</v>
      </c>
      <c r="Z818" t="s">
        <v>3691</v>
      </c>
      <c r="AA818" t="s">
        <v>12070</v>
      </c>
      <c r="AB818" t="s">
        <v>12080</v>
      </c>
      <c r="AG818" t="s">
        <v>12071</v>
      </c>
      <c r="AH818" s="24">
        <v>43714</v>
      </c>
      <c r="AI818" t="s">
        <v>12072</v>
      </c>
      <c r="AJ818" t="s">
        <v>12081</v>
      </c>
    </row>
    <row r="819" spans="1:36" ht="17.25" hidden="1" customHeight="1" x14ac:dyDescent="0.2">
      <c r="A819" s="4" t="s">
        <v>12066</v>
      </c>
      <c r="B819" t="s">
        <v>8398</v>
      </c>
      <c r="C819" t="s">
        <v>12067</v>
      </c>
      <c r="E819" t="s">
        <v>12082</v>
      </c>
      <c r="F819" t="s">
        <v>64</v>
      </c>
      <c r="G819" s="5">
        <v>230</v>
      </c>
      <c r="H819" t="s">
        <v>42</v>
      </c>
      <c r="I819" t="s">
        <v>65</v>
      </c>
      <c r="J819" t="s">
        <v>559</v>
      </c>
      <c r="K819" t="s">
        <v>97</v>
      </c>
      <c r="L819" t="s">
        <v>45</v>
      </c>
      <c r="N819" s="6">
        <v>2016</v>
      </c>
      <c r="R819" s="7">
        <v>26.6967</v>
      </c>
      <c r="S819" s="7">
        <v>-81.783100000000005</v>
      </c>
      <c r="T819" t="s">
        <v>46</v>
      </c>
      <c r="U819" t="s">
        <v>12068</v>
      </c>
      <c r="V819" t="s">
        <v>12069</v>
      </c>
      <c r="X819" t="s">
        <v>8746</v>
      </c>
      <c r="Y819" t="s">
        <v>3012</v>
      </c>
      <c r="Z819" t="s">
        <v>3691</v>
      </c>
      <c r="AA819" t="s">
        <v>12070</v>
      </c>
      <c r="AB819" t="s">
        <v>12083</v>
      </c>
      <c r="AG819" t="s">
        <v>12071</v>
      </c>
      <c r="AH819" s="24">
        <v>43715</v>
      </c>
      <c r="AI819" t="s">
        <v>12072</v>
      </c>
      <c r="AJ819" t="s">
        <v>12084</v>
      </c>
    </row>
    <row r="820" spans="1:36" ht="17.25" hidden="1" customHeight="1" x14ac:dyDescent="0.2">
      <c r="A820" s="4" t="s">
        <v>12176</v>
      </c>
      <c r="B820" t="s">
        <v>8398</v>
      </c>
      <c r="C820" t="s">
        <v>12177</v>
      </c>
      <c r="E820" t="s">
        <v>12178</v>
      </c>
      <c r="F820" t="s">
        <v>86</v>
      </c>
      <c r="G820" s="5">
        <v>87</v>
      </c>
      <c r="H820" t="s">
        <v>42</v>
      </c>
      <c r="I820" t="s">
        <v>65</v>
      </c>
      <c r="J820" t="s">
        <v>44</v>
      </c>
      <c r="K820" t="s">
        <v>97</v>
      </c>
      <c r="L820" t="s">
        <v>45</v>
      </c>
      <c r="N820" s="6">
        <v>2019</v>
      </c>
      <c r="R820" s="7">
        <v>28.979167</v>
      </c>
      <c r="S820" s="7">
        <v>-95.306939999999997</v>
      </c>
      <c r="T820" t="s">
        <v>46</v>
      </c>
      <c r="U820" t="s">
        <v>3677</v>
      </c>
      <c r="V820" t="s">
        <v>9078</v>
      </c>
      <c r="X820" t="s">
        <v>8584</v>
      </c>
      <c r="Y820" t="s">
        <v>3012</v>
      </c>
      <c r="Z820" t="s">
        <v>3691</v>
      </c>
      <c r="AA820" t="s">
        <v>12179</v>
      </c>
      <c r="AB820" t="s">
        <v>12180</v>
      </c>
      <c r="AG820" t="s">
        <v>12181</v>
      </c>
      <c r="AH820" s="24">
        <v>48171</v>
      </c>
      <c r="AI820" t="s">
        <v>12182</v>
      </c>
      <c r="AJ820" t="s">
        <v>12183</v>
      </c>
    </row>
    <row r="821" spans="1:36" ht="17.25" hidden="1" customHeight="1" x14ac:dyDescent="0.2">
      <c r="A821" s="4" t="s">
        <v>12189</v>
      </c>
      <c r="B821" t="s">
        <v>8398</v>
      </c>
      <c r="C821" t="s">
        <v>12190</v>
      </c>
      <c r="E821" t="s">
        <v>12201</v>
      </c>
      <c r="F821" t="s">
        <v>86</v>
      </c>
      <c r="G821" s="5">
        <v>425</v>
      </c>
      <c r="H821" t="s">
        <v>486</v>
      </c>
      <c r="I821" t="s">
        <v>43</v>
      </c>
      <c r="J821" t="s">
        <v>45</v>
      </c>
      <c r="K821" t="s">
        <v>45</v>
      </c>
      <c r="N821" s="24">
        <v>2026</v>
      </c>
      <c r="R821" s="7">
        <v>31.890699999999999</v>
      </c>
      <c r="S821" s="7">
        <v>-96.113100000000003</v>
      </c>
      <c r="T821" t="s">
        <v>46</v>
      </c>
      <c r="U821" t="s">
        <v>9645</v>
      </c>
      <c r="V821" t="s">
        <v>12191</v>
      </c>
      <c r="X821" t="s">
        <v>8584</v>
      </c>
      <c r="Y821" t="s">
        <v>3012</v>
      </c>
      <c r="Z821" t="s">
        <v>3691</v>
      </c>
      <c r="AA821" t="s">
        <v>12192</v>
      </c>
      <c r="AG821" t="s">
        <v>12194</v>
      </c>
      <c r="AH821" s="8" t="s">
        <v>45</v>
      </c>
      <c r="AI821" t="s">
        <v>12196</v>
      </c>
      <c r="AJ821" t="s">
        <v>12202</v>
      </c>
    </row>
    <row r="822" spans="1:36" ht="17.25" hidden="1" customHeight="1" x14ac:dyDescent="0.2">
      <c r="A822" s="4" t="s">
        <v>12217</v>
      </c>
      <c r="B822" t="s">
        <v>8398</v>
      </c>
      <c r="C822" t="s">
        <v>12218</v>
      </c>
      <c r="E822" t="s">
        <v>11838</v>
      </c>
      <c r="F822" t="s">
        <v>86</v>
      </c>
      <c r="G822" s="5">
        <v>122</v>
      </c>
      <c r="H822" t="s">
        <v>42</v>
      </c>
      <c r="I822" t="s">
        <v>65</v>
      </c>
      <c r="J822" t="s">
        <v>559</v>
      </c>
      <c r="K822" t="s">
        <v>559</v>
      </c>
      <c r="L822" t="s">
        <v>45</v>
      </c>
      <c r="N822" s="24">
        <v>2018</v>
      </c>
      <c r="R822" s="7">
        <v>29.647266999999999</v>
      </c>
      <c r="S822" s="7">
        <v>-95.451520000000002</v>
      </c>
      <c r="T822" t="s">
        <v>46</v>
      </c>
      <c r="U822" t="s">
        <v>10354</v>
      </c>
      <c r="V822" t="s">
        <v>9238</v>
      </c>
      <c r="X822" t="s">
        <v>8584</v>
      </c>
      <c r="Y822" t="s">
        <v>3012</v>
      </c>
      <c r="Z822" t="s">
        <v>3691</v>
      </c>
      <c r="AA822" t="s">
        <v>12219</v>
      </c>
      <c r="AB822" t="s">
        <v>11839</v>
      </c>
      <c r="AG822" t="s">
        <v>12220</v>
      </c>
      <c r="AH822" s="24">
        <v>43393</v>
      </c>
      <c r="AI822" t="s">
        <v>12221</v>
      </c>
      <c r="AJ822" t="s">
        <v>12222</v>
      </c>
    </row>
    <row r="823" spans="1:36" ht="17.25" hidden="1" customHeight="1" x14ac:dyDescent="0.2">
      <c r="A823" s="4" t="s">
        <v>12246</v>
      </c>
      <c r="B823" t="s">
        <v>8398</v>
      </c>
      <c r="C823" t="s">
        <v>12247</v>
      </c>
      <c r="E823" t="s">
        <v>40</v>
      </c>
      <c r="F823" t="s">
        <v>86</v>
      </c>
      <c r="G823" s="5">
        <v>300</v>
      </c>
      <c r="H823" t="s">
        <v>611</v>
      </c>
      <c r="I823" t="s">
        <v>5170</v>
      </c>
      <c r="J823" t="s">
        <v>45</v>
      </c>
      <c r="N823" s="6">
        <v>2025</v>
      </c>
      <c r="R823" s="7">
        <v>29.814851442756702</v>
      </c>
      <c r="S823" s="7">
        <v>-93.358486281326904</v>
      </c>
      <c r="T823" t="s">
        <v>504</v>
      </c>
      <c r="X823" t="s">
        <v>8512</v>
      </c>
      <c r="Y823" t="s">
        <v>3012</v>
      </c>
      <c r="Z823" t="s">
        <v>3691</v>
      </c>
      <c r="AG823" t="s">
        <v>45</v>
      </c>
      <c r="AH823" s="27"/>
      <c r="AI823" t="s">
        <v>12248</v>
      </c>
      <c r="AJ823" t="s">
        <v>12249</v>
      </c>
    </row>
    <row r="824" spans="1:36" ht="17.25" hidden="1" customHeight="1" x14ac:dyDescent="0.2">
      <c r="A824" s="4" t="s">
        <v>12263</v>
      </c>
      <c r="B824" t="s">
        <v>8398</v>
      </c>
      <c r="C824" t="s">
        <v>12264</v>
      </c>
      <c r="E824" t="s">
        <v>40</v>
      </c>
      <c r="F824" t="s">
        <v>86</v>
      </c>
      <c r="G824" s="5">
        <v>69</v>
      </c>
      <c r="H824" t="s">
        <v>806</v>
      </c>
      <c r="I824" t="s">
        <v>240</v>
      </c>
      <c r="J824" t="s">
        <v>44</v>
      </c>
      <c r="M824" t="s">
        <v>559</v>
      </c>
      <c r="N824" s="24">
        <v>2015</v>
      </c>
      <c r="O824" s="24">
        <v>2023</v>
      </c>
      <c r="R824" s="7">
        <v>34.012799999999999</v>
      </c>
      <c r="S824" s="7">
        <v>-85.970799999999997</v>
      </c>
      <c r="T824" t="s">
        <v>46</v>
      </c>
      <c r="U824" t="s">
        <v>12265</v>
      </c>
      <c r="V824" t="s">
        <v>12266</v>
      </c>
      <c r="X824" t="s">
        <v>9142</v>
      </c>
      <c r="Y824" t="s">
        <v>3012</v>
      </c>
      <c r="Z824" t="s">
        <v>3691</v>
      </c>
      <c r="AA824" t="s">
        <v>8431</v>
      </c>
      <c r="AB824" t="s">
        <v>8690</v>
      </c>
      <c r="AG824" t="s">
        <v>12267</v>
      </c>
      <c r="AH824" s="24">
        <v>7298</v>
      </c>
      <c r="AI824" t="s">
        <v>12268</v>
      </c>
      <c r="AJ824" t="s">
        <v>12269</v>
      </c>
    </row>
    <row r="825" spans="1:36" ht="17.25" hidden="1" customHeight="1" x14ac:dyDescent="0.2">
      <c r="A825" s="4" t="s">
        <v>12263</v>
      </c>
      <c r="B825" t="s">
        <v>8398</v>
      </c>
      <c r="C825" t="s">
        <v>12264</v>
      </c>
      <c r="E825" t="s">
        <v>56</v>
      </c>
      <c r="F825" t="s">
        <v>86</v>
      </c>
      <c r="G825" s="5">
        <v>69</v>
      </c>
      <c r="H825" t="s">
        <v>806</v>
      </c>
      <c r="I825" t="s">
        <v>240</v>
      </c>
      <c r="J825" t="s">
        <v>44</v>
      </c>
      <c r="M825" t="s">
        <v>559</v>
      </c>
      <c r="N825" s="6">
        <v>2015</v>
      </c>
      <c r="O825" s="24">
        <v>2023</v>
      </c>
      <c r="R825" s="7">
        <v>34.012799999999999</v>
      </c>
      <c r="S825" s="7">
        <v>-85.970799999999997</v>
      </c>
      <c r="T825" t="s">
        <v>46</v>
      </c>
      <c r="U825" t="s">
        <v>12265</v>
      </c>
      <c r="V825" t="s">
        <v>12266</v>
      </c>
      <c r="X825" t="s">
        <v>9142</v>
      </c>
      <c r="Y825" t="s">
        <v>3012</v>
      </c>
      <c r="Z825" t="s">
        <v>3691</v>
      </c>
      <c r="AA825" t="s">
        <v>8431</v>
      </c>
      <c r="AB825" t="s">
        <v>8503</v>
      </c>
      <c r="AG825" t="s">
        <v>12267</v>
      </c>
      <c r="AH825" s="24">
        <v>7299</v>
      </c>
      <c r="AI825" t="s">
        <v>12268</v>
      </c>
      <c r="AJ825" t="s">
        <v>12270</v>
      </c>
    </row>
    <row r="826" spans="1:36" ht="17.25" hidden="1" customHeight="1" x14ac:dyDescent="0.2">
      <c r="A826" s="4" t="s">
        <v>12310</v>
      </c>
      <c r="B826" t="s">
        <v>8398</v>
      </c>
      <c r="C826" t="s">
        <v>12311</v>
      </c>
      <c r="E826" t="s">
        <v>12312</v>
      </c>
      <c r="F826" t="s">
        <v>64</v>
      </c>
      <c r="G826" s="5">
        <v>361</v>
      </c>
      <c r="H826" t="s">
        <v>42</v>
      </c>
      <c r="I826" t="s">
        <v>43</v>
      </c>
      <c r="J826" t="s">
        <v>559</v>
      </c>
      <c r="K826" t="s">
        <v>97</v>
      </c>
      <c r="L826" t="s">
        <v>45</v>
      </c>
      <c r="N826" s="27">
        <v>2015</v>
      </c>
      <c r="R826" s="7">
        <v>39.187195000000003</v>
      </c>
      <c r="S826" s="7">
        <v>-75.499399999999994</v>
      </c>
      <c r="T826" t="s">
        <v>46</v>
      </c>
      <c r="U826" t="s">
        <v>10908</v>
      </c>
      <c r="V826" t="s">
        <v>11787</v>
      </c>
      <c r="X826" t="s">
        <v>11228</v>
      </c>
      <c r="Y826" t="s">
        <v>3012</v>
      </c>
      <c r="Z826" t="s">
        <v>3691</v>
      </c>
      <c r="AA826" t="s">
        <v>12313</v>
      </c>
      <c r="AB826" t="s">
        <v>12314</v>
      </c>
      <c r="AG826" t="s">
        <v>12315</v>
      </c>
      <c r="AH826" s="8" t="s">
        <v>12316</v>
      </c>
      <c r="AI826" t="s">
        <v>12317</v>
      </c>
      <c r="AJ826" t="s">
        <v>12318</v>
      </c>
    </row>
    <row r="827" spans="1:36" ht="17.25" hidden="1" customHeight="1" x14ac:dyDescent="0.2">
      <c r="A827" s="4" t="s">
        <v>12330</v>
      </c>
      <c r="B827" t="s">
        <v>8398</v>
      </c>
      <c r="C827" t="s">
        <v>12331</v>
      </c>
      <c r="E827" t="s">
        <v>40</v>
      </c>
      <c r="F827" t="s">
        <v>4924</v>
      </c>
      <c r="G827" s="5">
        <v>272</v>
      </c>
      <c r="H827" t="s">
        <v>42</v>
      </c>
      <c r="I827" t="s">
        <v>240</v>
      </c>
      <c r="J827" t="s">
        <v>559</v>
      </c>
      <c r="K827" t="s">
        <v>45</v>
      </c>
      <c r="L827" t="s">
        <v>45</v>
      </c>
      <c r="M827" t="s">
        <v>2514</v>
      </c>
      <c r="N827" s="6">
        <v>2015</v>
      </c>
      <c r="P827" s="24">
        <v>2028</v>
      </c>
      <c r="R827" s="7">
        <v>33.244211</v>
      </c>
      <c r="S827" s="7">
        <v>-86.458060000000003</v>
      </c>
      <c r="T827" t="s">
        <v>46</v>
      </c>
      <c r="U827" t="s">
        <v>12332</v>
      </c>
      <c r="V827" t="s">
        <v>8651</v>
      </c>
      <c r="X827" t="s">
        <v>9142</v>
      </c>
      <c r="Y827" t="s">
        <v>3012</v>
      </c>
      <c r="Z827" t="s">
        <v>3691</v>
      </c>
      <c r="AA827" t="s">
        <v>12333</v>
      </c>
      <c r="AB827" t="s">
        <v>8690</v>
      </c>
      <c r="AC827" t="s">
        <v>12334</v>
      </c>
      <c r="AG827" t="s">
        <v>45</v>
      </c>
      <c r="AI827" t="s">
        <v>12335</v>
      </c>
      <c r="AJ827" t="s">
        <v>12336</v>
      </c>
    </row>
    <row r="828" spans="1:36" ht="17.25" hidden="1" customHeight="1" x14ac:dyDescent="0.2">
      <c r="A828" s="4" t="s">
        <v>12330</v>
      </c>
      <c r="B828" t="s">
        <v>8398</v>
      </c>
      <c r="C828" t="s">
        <v>12331</v>
      </c>
      <c r="E828" t="s">
        <v>56</v>
      </c>
      <c r="F828" t="s">
        <v>4924</v>
      </c>
      <c r="G828" s="5">
        <v>272</v>
      </c>
      <c r="H828" t="s">
        <v>42</v>
      </c>
      <c r="I828" t="s">
        <v>240</v>
      </c>
      <c r="J828" t="s">
        <v>559</v>
      </c>
      <c r="K828" t="s">
        <v>45</v>
      </c>
      <c r="L828" t="s">
        <v>45</v>
      </c>
      <c r="M828" t="s">
        <v>2514</v>
      </c>
      <c r="N828" s="6">
        <v>2015</v>
      </c>
      <c r="P828" s="24">
        <v>2028</v>
      </c>
      <c r="R828" s="7">
        <v>33.244211</v>
      </c>
      <c r="S828" s="7">
        <v>-86.458060000000003</v>
      </c>
      <c r="T828" t="s">
        <v>46</v>
      </c>
      <c r="U828" t="s">
        <v>12332</v>
      </c>
      <c r="V828" t="s">
        <v>8651</v>
      </c>
      <c r="X828" t="s">
        <v>9142</v>
      </c>
      <c r="Y828" t="s">
        <v>3012</v>
      </c>
      <c r="Z828" t="s">
        <v>3691</v>
      </c>
      <c r="AA828" t="s">
        <v>12333</v>
      </c>
      <c r="AB828" t="s">
        <v>8503</v>
      </c>
      <c r="AC828" t="s">
        <v>12334</v>
      </c>
      <c r="AG828" t="s">
        <v>45</v>
      </c>
      <c r="AI828" t="s">
        <v>12335</v>
      </c>
      <c r="AJ828" t="s">
        <v>12337</v>
      </c>
    </row>
    <row r="829" spans="1:36" ht="17.25" hidden="1" customHeight="1" x14ac:dyDescent="0.2">
      <c r="A829" s="4" t="s">
        <v>12330</v>
      </c>
      <c r="B829" t="s">
        <v>8398</v>
      </c>
      <c r="C829" t="s">
        <v>12331</v>
      </c>
      <c r="E829" t="s">
        <v>58</v>
      </c>
      <c r="F829" t="s">
        <v>4924</v>
      </c>
      <c r="G829" s="5">
        <v>272</v>
      </c>
      <c r="H829" t="s">
        <v>42</v>
      </c>
      <c r="I829" t="s">
        <v>240</v>
      </c>
      <c r="J829" t="s">
        <v>559</v>
      </c>
      <c r="K829" t="s">
        <v>45</v>
      </c>
      <c r="L829" t="s">
        <v>45</v>
      </c>
      <c r="M829" t="s">
        <v>2514</v>
      </c>
      <c r="N829" s="6">
        <v>2015</v>
      </c>
      <c r="P829" s="24">
        <v>2028</v>
      </c>
      <c r="R829" s="7">
        <v>33.244211</v>
      </c>
      <c r="S829" s="7">
        <v>-86.458060000000003</v>
      </c>
      <c r="T829" t="s">
        <v>46</v>
      </c>
      <c r="U829" t="s">
        <v>12332</v>
      </c>
      <c r="V829" t="s">
        <v>8651</v>
      </c>
      <c r="X829" t="s">
        <v>9142</v>
      </c>
      <c r="Y829" t="s">
        <v>3012</v>
      </c>
      <c r="Z829" t="s">
        <v>3691</v>
      </c>
      <c r="AA829" t="s">
        <v>12333</v>
      </c>
      <c r="AB829" t="s">
        <v>8595</v>
      </c>
      <c r="AC829" t="s">
        <v>12334</v>
      </c>
      <c r="AG829" t="s">
        <v>45</v>
      </c>
      <c r="AI829" t="s">
        <v>12335</v>
      </c>
      <c r="AJ829" t="s">
        <v>12338</v>
      </c>
    </row>
    <row r="830" spans="1:36" ht="17.25" hidden="1" customHeight="1" x14ac:dyDescent="0.2">
      <c r="A830" s="4" t="s">
        <v>12330</v>
      </c>
      <c r="B830" t="s">
        <v>8398</v>
      </c>
      <c r="C830" t="s">
        <v>12331</v>
      </c>
      <c r="E830" t="s">
        <v>335</v>
      </c>
      <c r="F830" t="s">
        <v>86</v>
      </c>
      <c r="G830" s="5">
        <v>952</v>
      </c>
      <c r="H830" t="s">
        <v>558</v>
      </c>
      <c r="I830" t="s">
        <v>240</v>
      </c>
      <c r="J830" t="s">
        <v>559</v>
      </c>
      <c r="K830" t="s">
        <v>45</v>
      </c>
      <c r="L830" t="s">
        <v>45</v>
      </c>
      <c r="M830" t="s">
        <v>2514</v>
      </c>
      <c r="N830" s="6">
        <v>2015</v>
      </c>
      <c r="R830" s="7">
        <v>33.244211</v>
      </c>
      <c r="S830" s="7">
        <v>-86.458060000000003</v>
      </c>
      <c r="T830" t="s">
        <v>46</v>
      </c>
      <c r="U830" t="s">
        <v>12332</v>
      </c>
      <c r="V830" t="s">
        <v>8651</v>
      </c>
      <c r="X830" t="s">
        <v>9142</v>
      </c>
      <c r="Y830" t="s">
        <v>3012</v>
      </c>
      <c r="Z830" t="s">
        <v>3691</v>
      </c>
      <c r="AA830" t="s">
        <v>12333</v>
      </c>
      <c r="AB830" t="s">
        <v>8427</v>
      </c>
      <c r="AC830" t="s">
        <v>12334</v>
      </c>
      <c r="AG830" t="s">
        <v>45</v>
      </c>
      <c r="AH830" s="27"/>
      <c r="AI830" t="s">
        <v>12335</v>
      </c>
      <c r="AJ830" t="s">
        <v>12339</v>
      </c>
    </row>
    <row r="831" spans="1:36" ht="17.25" hidden="1" customHeight="1" x14ac:dyDescent="0.2">
      <c r="A831" s="4" t="s">
        <v>12330</v>
      </c>
      <c r="B831" t="s">
        <v>8398</v>
      </c>
      <c r="C831" t="s">
        <v>12331</v>
      </c>
      <c r="E831" t="s">
        <v>730</v>
      </c>
      <c r="F831" t="s">
        <v>4924</v>
      </c>
      <c r="G831" s="5">
        <v>245</v>
      </c>
      <c r="H831" t="s">
        <v>42</v>
      </c>
      <c r="I831" t="s">
        <v>240</v>
      </c>
      <c r="J831" t="s">
        <v>559</v>
      </c>
      <c r="K831" t="s">
        <v>45</v>
      </c>
      <c r="L831" t="s">
        <v>45</v>
      </c>
      <c r="M831" t="s">
        <v>2514</v>
      </c>
      <c r="N831" s="6">
        <v>2015</v>
      </c>
      <c r="P831" s="24">
        <v>2028</v>
      </c>
      <c r="R831" s="7">
        <v>33.244211</v>
      </c>
      <c r="S831" s="7">
        <v>-86.458060000000003</v>
      </c>
      <c r="T831" t="s">
        <v>46</v>
      </c>
      <c r="U831" t="s">
        <v>12332</v>
      </c>
      <c r="V831" t="s">
        <v>8651</v>
      </c>
      <c r="X831" t="s">
        <v>9142</v>
      </c>
      <c r="Y831" t="s">
        <v>3012</v>
      </c>
      <c r="Z831" t="s">
        <v>3691</v>
      </c>
      <c r="AA831" t="s">
        <v>12333</v>
      </c>
      <c r="AB831" t="s">
        <v>12340</v>
      </c>
      <c r="AC831" t="s">
        <v>12334</v>
      </c>
      <c r="AG831" t="s">
        <v>45</v>
      </c>
      <c r="AH831" s="27"/>
      <c r="AI831" t="s">
        <v>12335</v>
      </c>
      <c r="AJ831" t="s">
        <v>12341</v>
      </c>
    </row>
    <row r="832" spans="1:36" ht="17.25" hidden="1" customHeight="1" x14ac:dyDescent="0.2">
      <c r="A832" s="4" t="s">
        <v>12389</v>
      </c>
      <c r="B832" t="s">
        <v>8398</v>
      </c>
      <c r="C832" t="s">
        <v>12390</v>
      </c>
      <c r="E832" t="s">
        <v>870</v>
      </c>
      <c r="F832" t="s">
        <v>86</v>
      </c>
      <c r="G832" s="5">
        <v>152</v>
      </c>
      <c r="H832" t="s">
        <v>42</v>
      </c>
      <c r="I832" t="s">
        <v>43</v>
      </c>
      <c r="J832" t="s">
        <v>559</v>
      </c>
      <c r="K832" t="s">
        <v>97</v>
      </c>
      <c r="L832" t="s">
        <v>45</v>
      </c>
      <c r="N832" s="27">
        <v>2017</v>
      </c>
      <c r="R832" s="7">
        <v>61.229712999999997</v>
      </c>
      <c r="S832" s="7">
        <v>-149.7167</v>
      </c>
      <c r="T832" t="s">
        <v>46</v>
      </c>
      <c r="U832" t="s">
        <v>12391</v>
      </c>
      <c r="V832" t="s">
        <v>12391</v>
      </c>
      <c r="X832" t="s">
        <v>9309</v>
      </c>
      <c r="Y832" t="s">
        <v>3012</v>
      </c>
      <c r="Z832" t="s">
        <v>3691</v>
      </c>
      <c r="AA832" t="s">
        <v>12392</v>
      </c>
      <c r="AB832" t="s">
        <v>12396</v>
      </c>
      <c r="AG832" t="s">
        <v>12393</v>
      </c>
      <c r="AH832" s="8" t="s">
        <v>12397</v>
      </c>
      <c r="AI832" t="s">
        <v>12394</v>
      </c>
      <c r="AJ832" t="s">
        <v>12398</v>
      </c>
    </row>
    <row r="833" spans="1:36" ht="17.25" hidden="1" customHeight="1" x14ac:dyDescent="0.2">
      <c r="A833" s="4" t="s">
        <v>12494</v>
      </c>
      <c r="B833" t="s">
        <v>8398</v>
      </c>
      <c r="C833" t="s">
        <v>12495</v>
      </c>
      <c r="E833" t="s">
        <v>40</v>
      </c>
      <c r="F833" t="s">
        <v>86</v>
      </c>
      <c r="G833" s="5">
        <v>87</v>
      </c>
      <c r="H833" t="s">
        <v>42</v>
      </c>
      <c r="I833" t="s">
        <v>43</v>
      </c>
      <c r="J833" t="s">
        <v>559</v>
      </c>
      <c r="K833" t="s">
        <v>45</v>
      </c>
      <c r="L833" t="s">
        <v>45</v>
      </c>
      <c r="N833" s="27">
        <v>2016</v>
      </c>
      <c r="R833" s="7">
        <v>34.125999999999998</v>
      </c>
      <c r="S833" s="7">
        <v>-118.1494</v>
      </c>
      <c r="T833" t="s">
        <v>46</v>
      </c>
      <c r="U833" t="s">
        <v>9237</v>
      </c>
      <c r="V833" t="s">
        <v>8593</v>
      </c>
      <c r="X833" t="s">
        <v>8572</v>
      </c>
      <c r="Y833" t="s">
        <v>3012</v>
      </c>
      <c r="Z833" t="s">
        <v>3691</v>
      </c>
      <c r="AA833" t="s">
        <v>12496</v>
      </c>
      <c r="AB833" t="s">
        <v>12497</v>
      </c>
      <c r="AG833" t="s">
        <v>12498</v>
      </c>
      <c r="AH833" s="8" t="s">
        <v>12499</v>
      </c>
      <c r="AI833" t="s">
        <v>12500</v>
      </c>
      <c r="AJ833" t="s">
        <v>12501</v>
      </c>
    </row>
    <row r="834" spans="1:36" ht="17.25" hidden="1" customHeight="1" x14ac:dyDescent="0.2">
      <c r="A834" s="4" t="s">
        <v>12570</v>
      </c>
      <c r="B834" t="s">
        <v>8398</v>
      </c>
      <c r="C834" t="s">
        <v>12571</v>
      </c>
      <c r="E834" t="s">
        <v>8772</v>
      </c>
      <c r="F834" t="s">
        <v>86</v>
      </c>
      <c r="G834" s="5">
        <v>600</v>
      </c>
      <c r="H834" t="s">
        <v>42</v>
      </c>
      <c r="I834" t="s">
        <v>43</v>
      </c>
      <c r="J834" t="s">
        <v>559</v>
      </c>
      <c r="K834" t="s">
        <v>97</v>
      </c>
      <c r="L834" t="s">
        <v>45</v>
      </c>
      <c r="M834" t="s">
        <v>5341</v>
      </c>
      <c r="N834" s="27">
        <v>2017</v>
      </c>
      <c r="R834" s="7">
        <v>36.190277999999999</v>
      </c>
      <c r="S834" s="7">
        <v>-95.289400000000001</v>
      </c>
      <c r="T834" t="s">
        <v>46</v>
      </c>
      <c r="U834" t="s">
        <v>12572</v>
      </c>
      <c r="V834" t="s">
        <v>10503</v>
      </c>
      <c r="X834" t="s">
        <v>8734</v>
      </c>
      <c r="Y834" t="s">
        <v>3012</v>
      </c>
      <c r="Z834" t="s">
        <v>3691</v>
      </c>
      <c r="AA834" t="s">
        <v>12573</v>
      </c>
      <c r="AB834" t="s">
        <v>12577</v>
      </c>
      <c r="AG834" t="s">
        <v>12574</v>
      </c>
      <c r="AH834" s="24">
        <v>43490</v>
      </c>
      <c r="AI834" t="s">
        <v>12575</v>
      </c>
      <c r="AJ834" t="s">
        <v>12578</v>
      </c>
    </row>
    <row r="835" spans="1:36" ht="17.25" hidden="1" customHeight="1" x14ac:dyDescent="0.2">
      <c r="A835" s="4" t="s">
        <v>12687</v>
      </c>
      <c r="B835" t="s">
        <v>8398</v>
      </c>
      <c r="C835" t="s">
        <v>12688</v>
      </c>
      <c r="E835" t="s">
        <v>40</v>
      </c>
      <c r="F835" t="s">
        <v>86</v>
      </c>
      <c r="G835" s="5">
        <v>293</v>
      </c>
      <c r="H835" t="s">
        <v>42</v>
      </c>
      <c r="I835" t="s">
        <v>240</v>
      </c>
      <c r="J835" t="s">
        <v>559</v>
      </c>
      <c r="K835" t="s">
        <v>45</v>
      </c>
      <c r="L835" t="s">
        <v>45</v>
      </c>
      <c r="M835" t="s">
        <v>2514</v>
      </c>
      <c r="N835" s="6">
        <v>2022</v>
      </c>
      <c r="Q835" t="s">
        <v>12689</v>
      </c>
      <c r="R835" s="7">
        <v>37.646677799999999</v>
      </c>
      <c r="S835" s="7">
        <v>-87.501402799999994</v>
      </c>
      <c r="T835" t="s">
        <v>46</v>
      </c>
      <c r="U835" t="s">
        <v>12690</v>
      </c>
      <c r="V835" t="s">
        <v>12691</v>
      </c>
      <c r="X835" t="s">
        <v>9446</v>
      </c>
      <c r="Y835" t="s">
        <v>3012</v>
      </c>
      <c r="Z835" t="s">
        <v>3691</v>
      </c>
      <c r="AA835" t="s">
        <v>12692</v>
      </c>
      <c r="AB835" t="s">
        <v>8690</v>
      </c>
      <c r="AC835" t="s">
        <v>12693</v>
      </c>
      <c r="AG835" t="s">
        <v>45</v>
      </c>
      <c r="AI835" t="s">
        <v>12694</v>
      </c>
      <c r="AJ835" t="s">
        <v>12695</v>
      </c>
    </row>
    <row r="836" spans="1:36" ht="17.25" hidden="1" customHeight="1" x14ac:dyDescent="0.2">
      <c r="A836" s="4" t="s">
        <v>12687</v>
      </c>
      <c r="B836" t="s">
        <v>8398</v>
      </c>
      <c r="C836" t="s">
        <v>12688</v>
      </c>
      <c r="E836" t="s">
        <v>56</v>
      </c>
      <c r="F836" t="s">
        <v>86</v>
      </c>
      <c r="G836" s="5">
        <v>293</v>
      </c>
      <c r="H836" t="s">
        <v>42</v>
      </c>
      <c r="I836" t="s">
        <v>240</v>
      </c>
      <c r="J836" t="s">
        <v>559</v>
      </c>
      <c r="K836" t="s">
        <v>45</v>
      </c>
      <c r="L836" t="s">
        <v>45</v>
      </c>
      <c r="M836" t="s">
        <v>2514</v>
      </c>
      <c r="N836" s="6">
        <v>2022</v>
      </c>
      <c r="Q836" t="s">
        <v>12689</v>
      </c>
      <c r="R836" s="7">
        <v>37.646677799999999</v>
      </c>
      <c r="S836" s="7">
        <v>-87.501402799999994</v>
      </c>
      <c r="T836" t="s">
        <v>46</v>
      </c>
      <c r="U836" t="s">
        <v>12690</v>
      </c>
      <c r="V836" t="s">
        <v>12691</v>
      </c>
      <c r="X836" t="s">
        <v>9446</v>
      </c>
      <c r="Y836" t="s">
        <v>3012</v>
      </c>
      <c r="Z836" t="s">
        <v>3691</v>
      </c>
      <c r="AA836" t="s">
        <v>12692</v>
      </c>
      <c r="AB836" t="s">
        <v>8503</v>
      </c>
      <c r="AC836" t="s">
        <v>12693</v>
      </c>
      <c r="AG836" t="s">
        <v>45</v>
      </c>
      <c r="AI836" t="s">
        <v>12694</v>
      </c>
      <c r="AJ836" t="s">
        <v>12696</v>
      </c>
    </row>
    <row r="837" spans="1:36" ht="17.25" hidden="1" customHeight="1" x14ac:dyDescent="0.2">
      <c r="A837" s="4" t="s">
        <v>12697</v>
      </c>
      <c r="B837" t="s">
        <v>8398</v>
      </c>
      <c r="C837" t="s">
        <v>12698</v>
      </c>
      <c r="E837" t="s">
        <v>40</v>
      </c>
      <c r="F837" t="s">
        <v>86</v>
      </c>
      <c r="G837" s="5">
        <v>299</v>
      </c>
      <c r="H837" t="s">
        <v>42</v>
      </c>
      <c r="I837" t="s">
        <v>240</v>
      </c>
      <c r="J837" t="s">
        <v>559</v>
      </c>
      <c r="K837" t="s">
        <v>45</v>
      </c>
      <c r="L837" t="s">
        <v>45</v>
      </c>
      <c r="M837" t="s">
        <v>2514</v>
      </c>
      <c r="N837" s="24">
        <v>2016</v>
      </c>
      <c r="R837" s="7">
        <v>32.601700000000001</v>
      </c>
      <c r="S837" s="7">
        <v>-87.781099999999995</v>
      </c>
      <c r="T837" t="s">
        <v>46</v>
      </c>
      <c r="U837" t="s">
        <v>12699</v>
      </c>
      <c r="V837" t="s">
        <v>8964</v>
      </c>
      <c r="X837" t="s">
        <v>9142</v>
      </c>
      <c r="Y837" t="s">
        <v>3012</v>
      </c>
      <c r="Z837" t="s">
        <v>3691</v>
      </c>
      <c r="AA837" t="s">
        <v>10729</v>
      </c>
      <c r="AB837" t="s">
        <v>8690</v>
      </c>
      <c r="AG837" t="s">
        <v>12700</v>
      </c>
      <c r="AH837" s="24">
        <v>8200</v>
      </c>
      <c r="AI837" t="s">
        <v>12701</v>
      </c>
      <c r="AJ837" t="s">
        <v>12702</v>
      </c>
    </row>
    <row r="838" spans="1:36" ht="17.25" hidden="1" customHeight="1" x14ac:dyDescent="0.2">
      <c r="A838" s="4" t="s">
        <v>12697</v>
      </c>
      <c r="B838" t="s">
        <v>8398</v>
      </c>
      <c r="C838" t="s">
        <v>12698</v>
      </c>
      <c r="E838" t="s">
        <v>56</v>
      </c>
      <c r="F838" t="s">
        <v>86</v>
      </c>
      <c r="G838" s="5">
        <v>269</v>
      </c>
      <c r="H838" t="s">
        <v>42</v>
      </c>
      <c r="I838" t="s">
        <v>240</v>
      </c>
      <c r="J838" t="s">
        <v>559</v>
      </c>
      <c r="K838" t="s">
        <v>45</v>
      </c>
      <c r="L838" t="s">
        <v>45</v>
      </c>
      <c r="M838" t="s">
        <v>2514</v>
      </c>
      <c r="N838" s="6">
        <v>2016</v>
      </c>
      <c r="R838" s="7">
        <v>32.601700000000001</v>
      </c>
      <c r="S838" s="7">
        <v>-87.781099999999995</v>
      </c>
      <c r="T838" t="s">
        <v>46</v>
      </c>
      <c r="U838" t="s">
        <v>12699</v>
      </c>
      <c r="V838" t="s">
        <v>8964</v>
      </c>
      <c r="X838" t="s">
        <v>9142</v>
      </c>
      <c r="Y838" t="s">
        <v>3012</v>
      </c>
      <c r="Z838" t="s">
        <v>3691</v>
      </c>
      <c r="AA838" t="s">
        <v>10729</v>
      </c>
      <c r="AB838" t="s">
        <v>8503</v>
      </c>
      <c r="AG838" t="s">
        <v>12700</v>
      </c>
      <c r="AH838" s="24">
        <v>8201</v>
      </c>
      <c r="AI838" t="s">
        <v>12701</v>
      </c>
      <c r="AJ838" t="s">
        <v>12703</v>
      </c>
    </row>
    <row r="839" spans="1:36" ht="17.25" hidden="1" customHeight="1" x14ac:dyDescent="0.2">
      <c r="A839" s="4" t="s">
        <v>12752</v>
      </c>
      <c r="B839" t="s">
        <v>8398</v>
      </c>
      <c r="C839" t="s">
        <v>12753</v>
      </c>
      <c r="E839" t="s">
        <v>12754</v>
      </c>
      <c r="F839" t="s">
        <v>86</v>
      </c>
      <c r="G839" s="5">
        <v>1773</v>
      </c>
      <c r="H839" t="s">
        <v>42</v>
      </c>
      <c r="I839" t="s">
        <v>43</v>
      </c>
      <c r="J839" t="s">
        <v>559</v>
      </c>
      <c r="K839" t="s">
        <v>97</v>
      </c>
      <c r="L839" t="s">
        <v>45</v>
      </c>
      <c r="N839" s="27">
        <v>2018</v>
      </c>
      <c r="R839" s="7">
        <v>36.718235999999997</v>
      </c>
      <c r="S839" s="7">
        <v>-77.649559999999994</v>
      </c>
      <c r="T839" t="s">
        <v>46</v>
      </c>
      <c r="U839" t="s">
        <v>11766</v>
      </c>
      <c r="V839" t="s">
        <v>12755</v>
      </c>
      <c r="X839" t="s">
        <v>9266</v>
      </c>
      <c r="Y839" t="s">
        <v>3012</v>
      </c>
      <c r="Z839" t="s">
        <v>3691</v>
      </c>
      <c r="AA839" t="s">
        <v>12756</v>
      </c>
      <c r="AB839" t="s">
        <v>9738</v>
      </c>
      <c r="AG839" t="s">
        <v>12757</v>
      </c>
      <c r="AH839" s="8" t="s">
        <v>12758</v>
      </c>
      <c r="AI839" t="s">
        <v>12759</v>
      </c>
      <c r="AJ839" t="s">
        <v>12760</v>
      </c>
    </row>
    <row r="840" spans="1:36" ht="17.25" hidden="1" customHeight="1" x14ac:dyDescent="0.2">
      <c r="A840" s="4" t="s">
        <v>12822</v>
      </c>
      <c r="B840" t="s">
        <v>8398</v>
      </c>
      <c r="C840" t="s">
        <v>12823</v>
      </c>
      <c r="E840" t="s">
        <v>12824</v>
      </c>
      <c r="F840" t="s">
        <v>86</v>
      </c>
      <c r="G840" s="5">
        <v>160</v>
      </c>
      <c r="H840" t="s">
        <v>486</v>
      </c>
      <c r="I840" t="s">
        <v>65</v>
      </c>
      <c r="J840" t="s">
        <v>559</v>
      </c>
      <c r="K840" t="s">
        <v>45</v>
      </c>
      <c r="N840" s="6">
        <v>2025</v>
      </c>
      <c r="R840" s="7">
        <v>29.624400000000001</v>
      </c>
      <c r="S840" s="7">
        <v>-98.141900000000007</v>
      </c>
      <c r="T840" t="s">
        <v>46</v>
      </c>
      <c r="U840" t="s">
        <v>12403</v>
      </c>
      <c r="V840" t="s">
        <v>10596</v>
      </c>
      <c r="X840" t="s">
        <v>8584</v>
      </c>
      <c r="Y840" t="s">
        <v>3012</v>
      </c>
      <c r="Z840" t="s">
        <v>3691</v>
      </c>
      <c r="AA840" t="s">
        <v>12825</v>
      </c>
      <c r="AB840" t="s">
        <v>12826</v>
      </c>
      <c r="AC840" t="s">
        <v>12827</v>
      </c>
      <c r="AG840" t="s">
        <v>12828</v>
      </c>
      <c r="AH840" s="24">
        <v>43786</v>
      </c>
      <c r="AI840" t="s">
        <v>12829</v>
      </c>
      <c r="AJ840" t="s">
        <v>12830</v>
      </c>
    </row>
    <row r="841" spans="1:36" ht="17.25" hidden="1" customHeight="1" x14ac:dyDescent="0.2">
      <c r="A841" s="4" t="s">
        <v>12822</v>
      </c>
      <c r="B841" t="s">
        <v>8398</v>
      </c>
      <c r="C841" t="s">
        <v>12823</v>
      </c>
      <c r="E841" t="s">
        <v>12831</v>
      </c>
      <c r="F841" t="s">
        <v>86</v>
      </c>
      <c r="G841" s="5">
        <v>160</v>
      </c>
      <c r="H841" t="s">
        <v>486</v>
      </c>
      <c r="I841" t="s">
        <v>65</v>
      </c>
      <c r="J841" t="s">
        <v>559</v>
      </c>
      <c r="K841" t="s">
        <v>45</v>
      </c>
      <c r="N841" s="6">
        <v>2025</v>
      </c>
      <c r="R841" s="7">
        <v>29.624400000000001</v>
      </c>
      <c r="S841" s="7">
        <v>-98.141900000000007</v>
      </c>
      <c r="T841" t="s">
        <v>46</v>
      </c>
      <c r="U841" t="s">
        <v>12403</v>
      </c>
      <c r="V841" t="s">
        <v>10596</v>
      </c>
      <c r="X841" t="s">
        <v>8584</v>
      </c>
      <c r="Y841" t="s">
        <v>3012</v>
      </c>
      <c r="Z841" t="s">
        <v>3691</v>
      </c>
      <c r="AA841" t="s">
        <v>12825</v>
      </c>
      <c r="AB841" t="s">
        <v>12832</v>
      </c>
      <c r="AC841" t="s">
        <v>12827</v>
      </c>
      <c r="AG841" t="s">
        <v>12828</v>
      </c>
      <c r="AH841" s="6">
        <v>43787</v>
      </c>
      <c r="AI841" t="s">
        <v>12829</v>
      </c>
      <c r="AJ841" t="s">
        <v>12833</v>
      </c>
    </row>
    <row r="842" spans="1:36" ht="17.25" hidden="1" customHeight="1" x14ac:dyDescent="0.2">
      <c r="A842" s="4" t="s">
        <v>12840</v>
      </c>
      <c r="B842" t="s">
        <v>8398</v>
      </c>
      <c r="C842" t="s">
        <v>12841</v>
      </c>
      <c r="E842" t="s">
        <v>12842</v>
      </c>
      <c r="F842" t="s">
        <v>86</v>
      </c>
      <c r="G842" s="5">
        <v>685</v>
      </c>
      <c r="H842" t="s">
        <v>42</v>
      </c>
      <c r="I842" t="s">
        <v>43</v>
      </c>
      <c r="J842" t="s">
        <v>559</v>
      </c>
      <c r="K842" t="s">
        <v>97</v>
      </c>
      <c r="L842" t="s">
        <v>45</v>
      </c>
      <c r="N842" s="6">
        <v>2023</v>
      </c>
      <c r="R842" s="7">
        <v>39.936399999999999</v>
      </c>
      <c r="S842" s="7">
        <v>-81.535399999999996</v>
      </c>
      <c r="T842" t="s">
        <v>46</v>
      </c>
      <c r="U842" t="s">
        <v>12843</v>
      </c>
      <c r="V842" t="s">
        <v>12844</v>
      </c>
      <c r="X842" t="s">
        <v>9940</v>
      </c>
      <c r="Y842" t="s">
        <v>3012</v>
      </c>
      <c r="Z842" t="s">
        <v>3691</v>
      </c>
      <c r="AA842" t="s">
        <v>12845</v>
      </c>
      <c r="AB842" t="s">
        <v>12846</v>
      </c>
      <c r="AG842" t="s">
        <v>12847</v>
      </c>
      <c r="AH842" s="24">
        <v>46920</v>
      </c>
      <c r="AI842" t="s">
        <v>12848</v>
      </c>
      <c r="AJ842" t="s">
        <v>12849</v>
      </c>
    </row>
    <row r="843" spans="1:36" ht="17.25" hidden="1" customHeight="1" x14ac:dyDescent="0.2">
      <c r="A843" s="4" t="s">
        <v>12840</v>
      </c>
      <c r="B843" t="s">
        <v>8398</v>
      </c>
      <c r="C843" t="s">
        <v>12841</v>
      </c>
      <c r="E843" t="s">
        <v>12850</v>
      </c>
      <c r="F843" t="s">
        <v>86</v>
      </c>
      <c r="G843" s="5">
        <v>685</v>
      </c>
      <c r="H843" t="s">
        <v>42</v>
      </c>
      <c r="I843" t="s">
        <v>43</v>
      </c>
      <c r="J843" t="s">
        <v>559</v>
      </c>
      <c r="K843" t="s">
        <v>97</v>
      </c>
      <c r="L843" t="s">
        <v>45</v>
      </c>
      <c r="N843" s="24">
        <v>2023</v>
      </c>
      <c r="R843" s="7">
        <v>39.936399999999999</v>
      </c>
      <c r="S843" s="7">
        <v>-81.535399999999996</v>
      </c>
      <c r="T843" t="s">
        <v>46</v>
      </c>
      <c r="U843" t="s">
        <v>12843</v>
      </c>
      <c r="V843" t="s">
        <v>12844</v>
      </c>
      <c r="X843" t="s">
        <v>9940</v>
      </c>
      <c r="Y843" t="s">
        <v>3012</v>
      </c>
      <c r="Z843" t="s">
        <v>3691</v>
      </c>
      <c r="AA843" t="s">
        <v>12845</v>
      </c>
      <c r="AB843" t="s">
        <v>12851</v>
      </c>
      <c r="AG843" t="s">
        <v>12847</v>
      </c>
      <c r="AH843" s="24">
        <v>46922</v>
      </c>
      <c r="AI843" t="s">
        <v>12848</v>
      </c>
      <c r="AJ843" t="s">
        <v>12852</v>
      </c>
    </row>
    <row r="844" spans="1:36" ht="17.25" hidden="1" customHeight="1" x14ac:dyDescent="0.2">
      <c r="A844" s="4" t="s">
        <v>12840</v>
      </c>
      <c r="B844" t="s">
        <v>8398</v>
      </c>
      <c r="C844" t="s">
        <v>12841</v>
      </c>
      <c r="E844" t="s">
        <v>12853</v>
      </c>
      <c r="F844" t="s">
        <v>86</v>
      </c>
      <c r="G844" s="5">
        <v>685</v>
      </c>
      <c r="H844" t="s">
        <v>42</v>
      </c>
      <c r="I844" t="s">
        <v>43</v>
      </c>
      <c r="J844" t="s">
        <v>559</v>
      </c>
      <c r="K844" t="s">
        <v>97</v>
      </c>
      <c r="L844" t="s">
        <v>45</v>
      </c>
      <c r="N844" s="6">
        <v>2023</v>
      </c>
      <c r="R844" s="7">
        <v>39.936399999999999</v>
      </c>
      <c r="S844" s="7">
        <v>-81.535399999999996</v>
      </c>
      <c r="T844" t="s">
        <v>46</v>
      </c>
      <c r="U844" t="s">
        <v>12843</v>
      </c>
      <c r="V844" t="s">
        <v>12844</v>
      </c>
      <c r="X844" t="s">
        <v>9940</v>
      </c>
      <c r="Y844" t="s">
        <v>3012</v>
      </c>
      <c r="Z844" t="s">
        <v>3691</v>
      </c>
      <c r="AA844" t="s">
        <v>12845</v>
      </c>
      <c r="AB844" t="s">
        <v>12854</v>
      </c>
      <c r="AG844" t="s">
        <v>12847</v>
      </c>
      <c r="AH844" s="24">
        <v>47410</v>
      </c>
      <c r="AI844" t="s">
        <v>12848</v>
      </c>
      <c r="AJ844" t="s">
        <v>12855</v>
      </c>
    </row>
    <row r="845" spans="1:36" ht="17.25" hidden="1" customHeight="1" x14ac:dyDescent="0.2">
      <c r="A845" s="4" t="s">
        <v>12856</v>
      </c>
      <c r="B845" t="s">
        <v>8398</v>
      </c>
      <c r="C845" t="s">
        <v>12857</v>
      </c>
      <c r="E845" t="s">
        <v>191</v>
      </c>
      <c r="F845" t="s">
        <v>86</v>
      </c>
      <c r="G845" s="5">
        <v>93.7</v>
      </c>
      <c r="H845" t="s">
        <v>42</v>
      </c>
      <c r="I845" t="s">
        <v>240</v>
      </c>
      <c r="J845" t="s">
        <v>559</v>
      </c>
      <c r="M845" t="s">
        <v>2514</v>
      </c>
      <c r="N845" s="6">
        <v>2021</v>
      </c>
      <c r="R845" s="7">
        <v>30.566099999999999</v>
      </c>
      <c r="S845" s="7">
        <v>-87.224400000000003</v>
      </c>
      <c r="T845" t="s">
        <v>46</v>
      </c>
      <c r="U845" t="s">
        <v>12858</v>
      </c>
      <c r="V845" t="s">
        <v>12859</v>
      </c>
      <c r="X845" t="s">
        <v>8746</v>
      </c>
      <c r="Y845" t="s">
        <v>3012</v>
      </c>
      <c r="Z845" t="s">
        <v>3691</v>
      </c>
      <c r="AA845" t="s">
        <v>12860</v>
      </c>
      <c r="AB845" t="s">
        <v>8414</v>
      </c>
      <c r="AC845" t="s">
        <v>12861</v>
      </c>
      <c r="AG845" t="s">
        <v>12862</v>
      </c>
      <c r="AH845" s="24">
        <v>4739</v>
      </c>
      <c r="AI845" t="s">
        <v>12863</v>
      </c>
      <c r="AJ845" t="s">
        <v>12864</v>
      </c>
    </row>
    <row r="846" spans="1:36" ht="17.25" hidden="1" customHeight="1" x14ac:dyDescent="0.2">
      <c r="A846" s="4" t="s">
        <v>12856</v>
      </c>
      <c r="B846" t="s">
        <v>8398</v>
      </c>
      <c r="C846" t="s">
        <v>12857</v>
      </c>
      <c r="E846" t="s">
        <v>335</v>
      </c>
      <c r="F846" t="s">
        <v>86</v>
      </c>
      <c r="G846" s="5">
        <v>93.7</v>
      </c>
      <c r="H846" t="s">
        <v>42</v>
      </c>
      <c r="I846" t="s">
        <v>240</v>
      </c>
      <c r="J846" t="s">
        <v>559</v>
      </c>
      <c r="M846" t="s">
        <v>2514</v>
      </c>
      <c r="N846" s="6">
        <v>2021</v>
      </c>
      <c r="R846" s="7">
        <v>30.566099999999999</v>
      </c>
      <c r="S846" s="7">
        <v>-87.224400000000003</v>
      </c>
      <c r="T846" t="s">
        <v>46</v>
      </c>
      <c r="U846" t="s">
        <v>12858</v>
      </c>
      <c r="V846" t="s">
        <v>12859</v>
      </c>
      <c r="X846" t="s">
        <v>8746</v>
      </c>
      <c r="Y846" t="s">
        <v>3012</v>
      </c>
      <c r="Z846" t="s">
        <v>3691</v>
      </c>
      <c r="AA846" t="s">
        <v>12860</v>
      </c>
      <c r="AB846" t="s">
        <v>8427</v>
      </c>
      <c r="AC846" t="s">
        <v>12861</v>
      </c>
      <c r="AG846" t="s">
        <v>12862</v>
      </c>
      <c r="AH846" s="24">
        <v>4740</v>
      </c>
      <c r="AI846" t="s">
        <v>12863</v>
      </c>
      <c r="AJ846" t="s">
        <v>12865</v>
      </c>
    </row>
    <row r="847" spans="1:36" ht="17.25" hidden="1" customHeight="1" x14ac:dyDescent="0.2">
      <c r="A847" s="4" t="s">
        <v>12856</v>
      </c>
      <c r="B847" t="s">
        <v>8398</v>
      </c>
      <c r="C847" t="s">
        <v>12857</v>
      </c>
      <c r="E847" t="s">
        <v>1157</v>
      </c>
      <c r="F847" t="s">
        <v>86</v>
      </c>
      <c r="G847" s="5">
        <v>370</v>
      </c>
      <c r="H847" t="s">
        <v>42</v>
      </c>
      <c r="I847" t="s">
        <v>240</v>
      </c>
      <c r="J847" t="s">
        <v>559</v>
      </c>
      <c r="K847" t="s">
        <v>45</v>
      </c>
      <c r="L847" t="s">
        <v>45</v>
      </c>
      <c r="M847" t="s">
        <v>2514</v>
      </c>
      <c r="N847" s="6">
        <v>2021</v>
      </c>
      <c r="R847" s="7">
        <v>30.566099999999999</v>
      </c>
      <c r="S847" s="7">
        <v>-87.224400000000003</v>
      </c>
      <c r="T847" t="s">
        <v>46</v>
      </c>
      <c r="U847" t="s">
        <v>12858</v>
      </c>
      <c r="V847" t="s">
        <v>12859</v>
      </c>
      <c r="X847" t="s">
        <v>8746</v>
      </c>
      <c r="Y847" t="s">
        <v>3012</v>
      </c>
      <c r="Z847" t="s">
        <v>3691</v>
      </c>
      <c r="AA847" t="s">
        <v>12860</v>
      </c>
      <c r="AB847" t="s">
        <v>8429</v>
      </c>
      <c r="AC847" t="s">
        <v>12861</v>
      </c>
      <c r="AG847" t="s">
        <v>12862</v>
      </c>
      <c r="AH847" s="24">
        <v>4741</v>
      </c>
      <c r="AI847" t="s">
        <v>12863</v>
      </c>
      <c r="AJ847" t="s">
        <v>12866</v>
      </c>
    </row>
    <row r="848" spans="1:36" ht="17.25" hidden="1" customHeight="1" x14ac:dyDescent="0.2">
      <c r="A848" s="4" t="s">
        <v>12856</v>
      </c>
      <c r="B848" t="s">
        <v>8398</v>
      </c>
      <c r="C848" t="s">
        <v>12857</v>
      </c>
      <c r="E848" t="s">
        <v>2297</v>
      </c>
      <c r="F848" t="s">
        <v>86</v>
      </c>
      <c r="G848" s="5">
        <v>578</v>
      </c>
      <c r="H848" t="s">
        <v>42</v>
      </c>
      <c r="I848" t="s">
        <v>240</v>
      </c>
      <c r="J848" t="s">
        <v>559</v>
      </c>
      <c r="K848" t="s">
        <v>45</v>
      </c>
      <c r="L848" t="s">
        <v>45</v>
      </c>
      <c r="M848" t="s">
        <v>2514</v>
      </c>
      <c r="N848" s="6">
        <v>2021</v>
      </c>
      <c r="R848" s="7">
        <v>30.566099999999999</v>
      </c>
      <c r="S848" s="7">
        <v>-87.224400000000003</v>
      </c>
      <c r="T848" t="s">
        <v>46</v>
      </c>
      <c r="U848" t="s">
        <v>12858</v>
      </c>
      <c r="V848" t="s">
        <v>12859</v>
      </c>
      <c r="X848" t="s">
        <v>8746</v>
      </c>
      <c r="Y848" t="s">
        <v>3012</v>
      </c>
      <c r="Z848" t="s">
        <v>3691</v>
      </c>
      <c r="AA848" t="s">
        <v>12860</v>
      </c>
      <c r="AB848" t="s">
        <v>8431</v>
      </c>
      <c r="AC848" t="s">
        <v>12861</v>
      </c>
      <c r="AG848" t="s">
        <v>12862</v>
      </c>
      <c r="AH848" s="6">
        <v>4742</v>
      </c>
      <c r="AI848" t="s">
        <v>12863</v>
      </c>
      <c r="AJ848" t="s">
        <v>12867</v>
      </c>
    </row>
    <row r="849" spans="1:36" ht="17.25" hidden="1" customHeight="1" x14ac:dyDescent="0.2">
      <c r="A849" s="4" t="s">
        <v>12856</v>
      </c>
      <c r="B849" t="s">
        <v>8398</v>
      </c>
      <c r="C849" t="s">
        <v>12857</v>
      </c>
      <c r="E849" t="s">
        <v>12868</v>
      </c>
      <c r="F849" t="s">
        <v>64</v>
      </c>
      <c r="G849" s="5">
        <v>243</v>
      </c>
      <c r="H849" t="s">
        <v>42</v>
      </c>
      <c r="I849" t="s">
        <v>65</v>
      </c>
      <c r="J849" t="s">
        <v>559</v>
      </c>
      <c r="K849" t="s">
        <v>45</v>
      </c>
      <c r="L849" t="s">
        <v>45</v>
      </c>
      <c r="M849" t="s">
        <v>559</v>
      </c>
      <c r="N849" s="6">
        <v>2021</v>
      </c>
      <c r="R849" s="7">
        <v>30.566099999999999</v>
      </c>
      <c r="S849" s="7">
        <v>-87.224400000000003</v>
      </c>
      <c r="T849" t="s">
        <v>46</v>
      </c>
      <c r="U849" t="s">
        <v>12858</v>
      </c>
      <c r="V849" t="s">
        <v>12859</v>
      </c>
      <c r="X849" t="s">
        <v>8746</v>
      </c>
      <c r="Y849" t="s">
        <v>3012</v>
      </c>
      <c r="Z849" t="s">
        <v>3691</v>
      </c>
      <c r="AA849" t="s">
        <v>12860</v>
      </c>
      <c r="AB849" t="s">
        <v>12869</v>
      </c>
      <c r="AC849" t="s">
        <v>12861</v>
      </c>
      <c r="AG849" t="s">
        <v>12862</v>
      </c>
      <c r="AH849" s="6">
        <v>1308241</v>
      </c>
      <c r="AI849" t="s">
        <v>12863</v>
      </c>
      <c r="AJ849" t="s">
        <v>12870</v>
      </c>
    </row>
    <row r="850" spans="1:36" ht="17.25" hidden="1" customHeight="1" x14ac:dyDescent="0.2">
      <c r="A850" s="4" t="s">
        <v>12856</v>
      </c>
      <c r="B850" t="s">
        <v>8398</v>
      </c>
      <c r="C850" t="s">
        <v>12857</v>
      </c>
      <c r="E850" t="s">
        <v>12871</v>
      </c>
      <c r="F850" t="s">
        <v>64</v>
      </c>
      <c r="G850" s="5">
        <v>243</v>
      </c>
      <c r="H850" t="s">
        <v>42</v>
      </c>
      <c r="I850" t="s">
        <v>65</v>
      </c>
      <c r="J850" t="s">
        <v>559</v>
      </c>
      <c r="K850" t="s">
        <v>45</v>
      </c>
      <c r="L850" t="s">
        <v>45</v>
      </c>
      <c r="M850" t="s">
        <v>559</v>
      </c>
      <c r="N850" s="6">
        <v>2021</v>
      </c>
      <c r="R850" s="7">
        <v>30.566099999999999</v>
      </c>
      <c r="S850" s="7">
        <v>-87.224400000000003</v>
      </c>
      <c r="T850" t="s">
        <v>46</v>
      </c>
      <c r="U850" t="s">
        <v>12858</v>
      </c>
      <c r="V850" t="s">
        <v>12859</v>
      </c>
      <c r="X850" t="s">
        <v>8746</v>
      </c>
      <c r="Y850" t="s">
        <v>3012</v>
      </c>
      <c r="Z850" t="s">
        <v>3691</v>
      </c>
      <c r="AA850" t="s">
        <v>12860</v>
      </c>
      <c r="AB850" t="s">
        <v>12872</v>
      </c>
      <c r="AC850" t="s">
        <v>12861</v>
      </c>
      <c r="AG850" t="s">
        <v>12862</v>
      </c>
      <c r="AH850" s="6">
        <v>1308242</v>
      </c>
      <c r="AI850" t="s">
        <v>12863</v>
      </c>
      <c r="AJ850" t="s">
        <v>12873</v>
      </c>
    </row>
    <row r="851" spans="1:36" ht="17.25" hidden="1" customHeight="1" x14ac:dyDescent="0.2">
      <c r="A851" s="4" t="s">
        <v>12856</v>
      </c>
      <c r="B851" t="s">
        <v>8398</v>
      </c>
      <c r="C851" t="s">
        <v>12857</v>
      </c>
      <c r="E851" t="s">
        <v>12874</v>
      </c>
      <c r="F851" t="s">
        <v>64</v>
      </c>
      <c r="G851" s="5">
        <v>243</v>
      </c>
      <c r="H851" t="s">
        <v>42</v>
      </c>
      <c r="I851" t="s">
        <v>65</v>
      </c>
      <c r="J851" t="s">
        <v>559</v>
      </c>
      <c r="K851" t="s">
        <v>45</v>
      </c>
      <c r="L851" t="s">
        <v>45</v>
      </c>
      <c r="M851" t="s">
        <v>559</v>
      </c>
      <c r="N851" s="6">
        <v>2021</v>
      </c>
      <c r="R851" s="7">
        <v>30.566099999999999</v>
      </c>
      <c r="S851" s="7">
        <v>-87.224400000000003</v>
      </c>
      <c r="T851" t="s">
        <v>46</v>
      </c>
      <c r="U851" t="s">
        <v>12858</v>
      </c>
      <c r="V851" t="s">
        <v>12859</v>
      </c>
      <c r="X851" t="s">
        <v>8746</v>
      </c>
      <c r="Y851" t="s">
        <v>3012</v>
      </c>
      <c r="Z851" t="s">
        <v>3691</v>
      </c>
      <c r="AA851" t="s">
        <v>12860</v>
      </c>
      <c r="AB851" t="s">
        <v>12875</v>
      </c>
      <c r="AC851" t="s">
        <v>12861</v>
      </c>
      <c r="AG851" t="s">
        <v>12862</v>
      </c>
      <c r="AH851" s="6">
        <v>1308243</v>
      </c>
      <c r="AI851" t="s">
        <v>12863</v>
      </c>
      <c r="AJ851" t="s">
        <v>12876</v>
      </c>
    </row>
    <row r="852" spans="1:36" ht="17.25" hidden="1" customHeight="1" x14ac:dyDescent="0.2">
      <c r="A852" s="4" t="s">
        <v>12856</v>
      </c>
      <c r="B852" t="s">
        <v>8398</v>
      </c>
      <c r="C852" t="s">
        <v>12857</v>
      </c>
      <c r="E852" t="s">
        <v>12877</v>
      </c>
      <c r="F852" t="s">
        <v>64</v>
      </c>
      <c r="G852" s="5">
        <v>243</v>
      </c>
      <c r="H852" t="s">
        <v>42</v>
      </c>
      <c r="I852" t="s">
        <v>65</v>
      </c>
      <c r="J852" t="s">
        <v>559</v>
      </c>
      <c r="K852" t="s">
        <v>45</v>
      </c>
      <c r="L852" t="s">
        <v>45</v>
      </c>
      <c r="M852" t="s">
        <v>559</v>
      </c>
      <c r="N852" s="24">
        <v>2021</v>
      </c>
      <c r="R852" s="7">
        <v>30.566099999999999</v>
      </c>
      <c r="S852" s="7">
        <v>-87.224400000000003</v>
      </c>
      <c r="T852" t="s">
        <v>46</v>
      </c>
      <c r="U852" t="s">
        <v>12858</v>
      </c>
      <c r="V852" t="s">
        <v>12859</v>
      </c>
      <c r="X852" t="s">
        <v>8746</v>
      </c>
      <c r="Y852" t="s">
        <v>3012</v>
      </c>
      <c r="Z852" t="s">
        <v>3691</v>
      </c>
      <c r="AA852" t="s">
        <v>12860</v>
      </c>
      <c r="AB852" t="s">
        <v>12878</v>
      </c>
      <c r="AC852" t="s">
        <v>12861</v>
      </c>
      <c r="AG852" t="s">
        <v>12862</v>
      </c>
      <c r="AH852" s="6">
        <v>1308244</v>
      </c>
      <c r="AI852" t="s">
        <v>12863</v>
      </c>
      <c r="AJ852" t="s">
        <v>12879</v>
      </c>
    </row>
    <row r="853" spans="1:36" ht="17.25" hidden="1" customHeight="1" x14ac:dyDescent="0.2">
      <c r="A853" s="4" t="s">
        <v>12921</v>
      </c>
      <c r="B853" t="s">
        <v>8398</v>
      </c>
      <c r="C853" t="s">
        <v>12922</v>
      </c>
      <c r="E853" t="s">
        <v>9586</v>
      </c>
      <c r="F853" t="s">
        <v>86</v>
      </c>
      <c r="G853" s="5">
        <v>61</v>
      </c>
      <c r="H853" t="s">
        <v>42</v>
      </c>
      <c r="I853" t="s">
        <v>65</v>
      </c>
      <c r="J853" t="s">
        <v>559</v>
      </c>
      <c r="K853" t="s">
        <v>97</v>
      </c>
      <c r="L853" t="s">
        <v>45</v>
      </c>
      <c r="N853" s="24">
        <v>2021</v>
      </c>
      <c r="Q853" t="s">
        <v>9587</v>
      </c>
      <c r="R853" s="7">
        <v>29.64536</v>
      </c>
      <c r="S853" s="7">
        <v>-95.451689999999999</v>
      </c>
      <c r="T853" t="s">
        <v>46</v>
      </c>
      <c r="U853" t="s">
        <v>10354</v>
      </c>
      <c r="V853" t="s">
        <v>9238</v>
      </c>
      <c r="X853" t="s">
        <v>8584</v>
      </c>
      <c r="Y853" t="s">
        <v>3012</v>
      </c>
      <c r="Z853" t="s">
        <v>3691</v>
      </c>
      <c r="AA853" t="s">
        <v>12923</v>
      </c>
      <c r="AB853" t="s">
        <v>9590</v>
      </c>
      <c r="AG853" t="s">
        <v>12924</v>
      </c>
      <c r="AH853" s="24">
        <v>1308912</v>
      </c>
      <c r="AI853" t="s">
        <v>12925</v>
      </c>
      <c r="AJ853" t="s">
        <v>12926</v>
      </c>
    </row>
    <row r="854" spans="1:36" ht="17.25" hidden="1" customHeight="1" x14ac:dyDescent="0.2">
      <c r="A854" s="4" t="s">
        <v>12921</v>
      </c>
      <c r="B854" t="s">
        <v>8398</v>
      </c>
      <c r="C854" t="s">
        <v>12922</v>
      </c>
      <c r="E854" t="s">
        <v>9594</v>
      </c>
      <c r="F854" t="s">
        <v>86</v>
      </c>
      <c r="G854" s="5">
        <v>61</v>
      </c>
      <c r="H854" t="s">
        <v>42</v>
      </c>
      <c r="I854" t="s">
        <v>65</v>
      </c>
      <c r="J854" t="s">
        <v>559</v>
      </c>
      <c r="K854" t="s">
        <v>97</v>
      </c>
      <c r="L854" t="s">
        <v>45</v>
      </c>
      <c r="N854" s="24">
        <v>2021</v>
      </c>
      <c r="Q854" t="s">
        <v>9587</v>
      </c>
      <c r="R854" s="7">
        <v>29.64536</v>
      </c>
      <c r="S854" s="7">
        <v>-95.451689999999999</v>
      </c>
      <c r="T854" t="s">
        <v>46</v>
      </c>
      <c r="U854" t="s">
        <v>10354</v>
      </c>
      <c r="V854" t="s">
        <v>9238</v>
      </c>
      <c r="X854" t="s">
        <v>8584</v>
      </c>
      <c r="Y854" t="s">
        <v>3012</v>
      </c>
      <c r="Z854" t="s">
        <v>3691</v>
      </c>
      <c r="AA854" t="s">
        <v>12923</v>
      </c>
      <c r="AB854" t="s">
        <v>9595</v>
      </c>
      <c r="AG854" t="s">
        <v>12924</v>
      </c>
      <c r="AH854" s="6">
        <v>1308913</v>
      </c>
      <c r="AI854" t="s">
        <v>12925</v>
      </c>
      <c r="AJ854" t="s">
        <v>12927</v>
      </c>
    </row>
    <row r="855" spans="1:36" ht="17.25" hidden="1" customHeight="1" x14ac:dyDescent="0.2">
      <c r="A855" s="4" t="s">
        <v>12921</v>
      </c>
      <c r="B855" t="s">
        <v>8398</v>
      </c>
      <c r="C855" t="s">
        <v>12922</v>
      </c>
      <c r="E855" t="s">
        <v>9597</v>
      </c>
      <c r="F855" t="s">
        <v>86</v>
      </c>
      <c r="G855" s="5">
        <v>61</v>
      </c>
      <c r="H855" t="s">
        <v>42</v>
      </c>
      <c r="I855" t="s">
        <v>65</v>
      </c>
      <c r="J855" t="s">
        <v>559</v>
      </c>
      <c r="K855" t="s">
        <v>97</v>
      </c>
      <c r="L855" t="s">
        <v>45</v>
      </c>
      <c r="N855" s="6">
        <v>2021</v>
      </c>
      <c r="Q855" t="s">
        <v>9587</v>
      </c>
      <c r="R855" s="7">
        <v>29.64536</v>
      </c>
      <c r="S855" s="7">
        <v>-95.451689999999999</v>
      </c>
      <c r="T855" t="s">
        <v>46</v>
      </c>
      <c r="U855" t="s">
        <v>10354</v>
      </c>
      <c r="V855" t="s">
        <v>9238</v>
      </c>
      <c r="X855" t="s">
        <v>8584</v>
      </c>
      <c r="Y855" t="s">
        <v>3012</v>
      </c>
      <c r="Z855" t="s">
        <v>3691</v>
      </c>
      <c r="AA855" t="s">
        <v>12923</v>
      </c>
      <c r="AB855" t="s">
        <v>9598</v>
      </c>
      <c r="AG855" t="s">
        <v>12924</v>
      </c>
      <c r="AH855" s="24">
        <v>1308914</v>
      </c>
      <c r="AI855" t="s">
        <v>12925</v>
      </c>
      <c r="AJ855" t="s">
        <v>12928</v>
      </c>
    </row>
    <row r="856" spans="1:36" ht="17.25" hidden="1" customHeight="1" x14ac:dyDescent="0.2">
      <c r="A856" s="4" t="s">
        <v>12921</v>
      </c>
      <c r="B856" t="s">
        <v>8398</v>
      </c>
      <c r="C856" t="s">
        <v>12922</v>
      </c>
      <c r="E856" t="s">
        <v>9600</v>
      </c>
      <c r="F856" t="s">
        <v>86</v>
      </c>
      <c r="G856" s="5">
        <v>61</v>
      </c>
      <c r="H856" t="s">
        <v>42</v>
      </c>
      <c r="I856" t="s">
        <v>65</v>
      </c>
      <c r="J856" t="s">
        <v>559</v>
      </c>
      <c r="K856" t="s">
        <v>97</v>
      </c>
      <c r="L856" t="s">
        <v>45</v>
      </c>
      <c r="N856" s="6">
        <v>2021</v>
      </c>
      <c r="Q856" t="s">
        <v>9587</v>
      </c>
      <c r="R856" s="7">
        <v>29.64536</v>
      </c>
      <c r="S856" s="7">
        <v>-95.451689999999999</v>
      </c>
      <c r="T856" t="s">
        <v>46</v>
      </c>
      <c r="U856" t="s">
        <v>10354</v>
      </c>
      <c r="V856" t="s">
        <v>9238</v>
      </c>
      <c r="X856" t="s">
        <v>8584</v>
      </c>
      <c r="Y856" t="s">
        <v>3012</v>
      </c>
      <c r="Z856" t="s">
        <v>3691</v>
      </c>
      <c r="AA856" t="s">
        <v>12923</v>
      </c>
      <c r="AB856" t="s">
        <v>9601</v>
      </c>
      <c r="AG856" t="s">
        <v>12924</v>
      </c>
      <c r="AH856" s="24">
        <v>1308915</v>
      </c>
      <c r="AI856" t="s">
        <v>12925</v>
      </c>
      <c r="AJ856" t="s">
        <v>12929</v>
      </c>
    </row>
    <row r="857" spans="1:36" ht="17.25" hidden="1" customHeight="1" x14ac:dyDescent="0.2">
      <c r="A857" s="4" t="s">
        <v>12921</v>
      </c>
      <c r="B857" t="s">
        <v>8398</v>
      </c>
      <c r="C857" t="s">
        <v>12922</v>
      </c>
      <c r="E857" t="s">
        <v>9603</v>
      </c>
      <c r="F857" t="s">
        <v>86</v>
      </c>
      <c r="G857" s="5">
        <v>61</v>
      </c>
      <c r="H857" t="s">
        <v>42</v>
      </c>
      <c r="I857" t="s">
        <v>65</v>
      </c>
      <c r="J857" t="s">
        <v>559</v>
      </c>
      <c r="K857" t="s">
        <v>97</v>
      </c>
      <c r="L857" t="s">
        <v>45</v>
      </c>
      <c r="N857" s="24">
        <v>2021</v>
      </c>
      <c r="Q857" t="s">
        <v>9587</v>
      </c>
      <c r="R857" s="7">
        <v>29.64536</v>
      </c>
      <c r="S857" s="7">
        <v>-95.451689999999999</v>
      </c>
      <c r="T857" t="s">
        <v>46</v>
      </c>
      <c r="U857" t="s">
        <v>10354</v>
      </c>
      <c r="V857" t="s">
        <v>9238</v>
      </c>
      <c r="X857" t="s">
        <v>8584</v>
      </c>
      <c r="Y857" t="s">
        <v>3012</v>
      </c>
      <c r="Z857" t="s">
        <v>3691</v>
      </c>
      <c r="AA857" t="s">
        <v>12923</v>
      </c>
      <c r="AB857" t="s">
        <v>9604</v>
      </c>
      <c r="AG857" t="s">
        <v>12924</v>
      </c>
      <c r="AH857" s="24">
        <v>1308916</v>
      </c>
      <c r="AI857" t="s">
        <v>12925</v>
      </c>
      <c r="AJ857" t="s">
        <v>12930</v>
      </c>
    </row>
    <row r="858" spans="1:36" ht="17.25" hidden="1" customHeight="1" x14ac:dyDescent="0.2">
      <c r="A858" s="4" t="s">
        <v>12921</v>
      </c>
      <c r="B858" t="s">
        <v>8398</v>
      </c>
      <c r="C858" t="s">
        <v>12922</v>
      </c>
      <c r="E858" t="s">
        <v>9606</v>
      </c>
      <c r="F858" t="s">
        <v>86</v>
      </c>
      <c r="G858" s="5">
        <v>61</v>
      </c>
      <c r="H858" t="s">
        <v>42</v>
      </c>
      <c r="I858" t="s">
        <v>65</v>
      </c>
      <c r="J858" t="s">
        <v>559</v>
      </c>
      <c r="K858" t="s">
        <v>97</v>
      </c>
      <c r="L858" t="s">
        <v>45</v>
      </c>
      <c r="N858" s="6">
        <v>2021</v>
      </c>
      <c r="Q858" t="s">
        <v>9587</v>
      </c>
      <c r="R858" s="7">
        <v>29.64536</v>
      </c>
      <c r="S858" s="7">
        <v>-95.451689999999999</v>
      </c>
      <c r="T858" t="s">
        <v>46</v>
      </c>
      <c r="U858" t="s">
        <v>10354</v>
      </c>
      <c r="V858" t="s">
        <v>9238</v>
      </c>
      <c r="X858" t="s">
        <v>8584</v>
      </c>
      <c r="Y858" t="s">
        <v>3012</v>
      </c>
      <c r="Z858" t="s">
        <v>3691</v>
      </c>
      <c r="AA858" t="s">
        <v>12923</v>
      </c>
      <c r="AB858" t="s">
        <v>9607</v>
      </c>
      <c r="AG858" t="s">
        <v>12924</v>
      </c>
      <c r="AH858" s="6">
        <v>1308917</v>
      </c>
      <c r="AI858" t="s">
        <v>12925</v>
      </c>
      <c r="AJ858" t="s">
        <v>12931</v>
      </c>
    </row>
    <row r="859" spans="1:36" ht="17.25" hidden="1" customHeight="1" x14ac:dyDescent="0.2">
      <c r="A859" s="4" t="s">
        <v>12921</v>
      </c>
      <c r="B859" t="s">
        <v>8398</v>
      </c>
      <c r="C859" t="s">
        <v>12922</v>
      </c>
      <c r="E859" t="s">
        <v>12932</v>
      </c>
      <c r="F859" t="s">
        <v>86</v>
      </c>
      <c r="G859" s="5">
        <v>61</v>
      </c>
      <c r="H859" t="s">
        <v>42</v>
      </c>
      <c r="I859" t="s">
        <v>65</v>
      </c>
      <c r="J859" t="s">
        <v>559</v>
      </c>
      <c r="K859" t="s">
        <v>97</v>
      </c>
      <c r="L859" t="s">
        <v>45</v>
      </c>
      <c r="N859" s="6">
        <v>2021</v>
      </c>
      <c r="Q859" t="s">
        <v>9587</v>
      </c>
      <c r="R859" s="7">
        <v>29.64536</v>
      </c>
      <c r="S859" s="7">
        <v>-95.451689999999999</v>
      </c>
      <c r="T859" t="s">
        <v>46</v>
      </c>
      <c r="U859" t="s">
        <v>10354</v>
      </c>
      <c r="V859" t="s">
        <v>9238</v>
      </c>
      <c r="X859" t="s">
        <v>8584</v>
      </c>
      <c r="Y859" t="s">
        <v>3012</v>
      </c>
      <c r="Z859" t="s">
        <v>3691</v>
      </c>
      <c r="AA859" t="s">
        <v>12923</v>
      </c>
      <c r="AB859" t="s">
        <v>12933</v>
      </c>
      <c r="AG859" t="s">
        <v>12924</v>
      </c>
      <c r="AH859" s="24">
        <v>1312193</v>
      </c>
      <c r="AI859" t="s">
        <v>12925</v>
      </c>
      <c r="AJ859" t="s">
        <v>12934</v>
      </c>
    </row>
    <row r="860" spans="1:36" ht="17.25" hidden="1" customHeight="1" x14ac:dyDescent="0.2">
      <c r="A860" s="4" t="s">
        <v>12921</v>
      </c>
      <c r="B860" t="s">
        <v>8398</v>
      </c>
      <c r="C860" t="s">
        <v>12922</v>
      </c>
      <c r="E860" t="s">
        <v>12935</v>
      </c>
      <c r="F860" t="s">
        <v>86</v>
      </c>
      <c r="G860" s="5">
        <v>61</v>
      </c>
      <c r="H860" t="s">
        <v>42</v>
      </c>
      <c r="I860" t="s">
        <v>65</v>
      </c>
      <c r="J860" t="s">
        <v>559</v>
      </c>
      <c r="K860" t="s">
        <v>97</v>
      </c>
      <c r="L860" t="s">
        <v>45</v>
      </c>
      <c r="N860" s="24">
        <v>2021</v>
      </c>
      <c r="Q860" t="s">
        <v>9587</v>
      </c>
      <c r="R860" s="7">
        <v>29.64536</v>
      </c>
      <c r="S860" s="7">
        <v>-95.451689999999999</v>
      </c>
      <c r="T860" t="s">
        <v>46</v>
      </c>
      <c r="U860" t="s">
        <v>10354</v>
      </c>
      <c r="V860" t="s">
        <v>9238</v>
      </c>
      <c r="X860" t="s">
        <v>8584</v>
      </c>
      <c r="Y860" t="s">
        <v>3012</v>
      </c>
      <c r="Z860" t="s">
        <v>3691</v>
      </c>
      <c r="AA860" t="s">
        <v>12923</v>
      </c>
      <c r="AB860" t="s">
        <v>12936</v>
      </c>
      <c r="AG860" t="s">
        <v>12924</v>
      </c>
      <c r="AH860" s="24">
        <v>1312194</v>
      </c>
      <c r="AI860" t="s">
        <v>12925</v>
      </c>
      <c r="AJ860" t="s">
        <v>12937</v>
      </c>
    </row>
    <row r="861" spans="1:36" ht="17.25" hidden="1" customHeight="1" x14ac:dyDescent="0.2">
      <c r="A861" s="4" t="s">
        <v>12979</v>
      </c>
      <c r="B861" t="s">
        <v>8398</v>
      </c>
      <c r="C861" t="s">
        <v>12980</v>
      </c>
      <c r="E861" t="s">
        <v>4787</v>
      </c>
      <c r="F861" t="s">
        <v>4924</v>
      </c>
      <c r="G861" s="5">
        <v>51</v>
      </c>
      <c r="H861" t="s">
        <v>806</v>
      </c>
      <c r="I861" t="s">
        <v>240</v>
      </c>
      <c r="J861" t="s">
        <v>559</v>
      </c>
      <c r="M861" t="s">
        <v>2514</v>
      </c>
      <c r="N861" s="24">
        <v>2013</v>
      </c>
      <c r="O861" s="24">
        <v>2021</v>
      </c>
      <c r="P861" s="24">
        <v>2021</v>
      </c>
      <c r="R861" s="7">
        <v>39.409799999999997</v>
      </c>
      <c r="S861" s="7">
        <v>-84.554299999999998</v>
      </c>
      <c r="T861" t="s">
        <v>46</v>
      </c>
      <c r="U861" t="s">
        <v>12981</v>
      </c>
      <c r="V861" t="s">
        <v>11323</v>
      </c>
      <c r="X861" t="s">
        <v>9940</v>
      </c>
      <c r="Y861" t="s">
        <v>3012</v>
      </c>
      <c r="Z861" t="s">
        <v>3691</v>
      </c>
      <c r="AA861" t="s">
        <v>12982</v>
      </c>
      <c r="AB861" t="s">
        <v>8404</v>
      </c>
      <c r="AG861" t="s">
        <v>12983</v>
      </c>
      <c r="AH861" s="24">
        <v>8483</v>
      </c>
      <c r="AI861" t="s">
        <v>12984</v>
      </c>
      <c r="AJ861" t="s">
        <v>12985</v>
      </c>
    </row>
    <row r="862" spans="1:36" ht="17.25" hidden="1" customHeight="1" x14ac:dyDescent="0.2">
      <c r="A862" s="4" t="s">
        <v>12986</v>
      </c>
      <c r="B862" t="s">
        <v>8398</v>
      </c>
      <c r="C862" t="s">
        <v>12987</v>
      </c>
      <c r="E862" t="s">
        <v>13007</v>
      </c>
      <c r="F862" t="s">
        <v>64</v>
      </c>
      <c r="G862" s="5">
        <v>57</v>
      </c>
      <c r="H862" t="s">
        <v>42</v>
      </c>
      <c r="I862" t="s">
        <v>65</v>
      </c>
      <c r="J862" t="s">
        <v>559</v>
      </c>
      <c r="N862" s="24">
        <v>2013</v>
      </c>
      <c r="R862" s="7">
        <v>34.842311000000002</v>
      </c>
      <c r="S862" s="7">
        <v>-79.736090000000004</v>
      </c>
      <c r="T862" t="s">
        <v>46</v>
      </c>
      <c r="U862" t="s">
        <v>12989</v>
      </c>
      <c r="V862" t="s">
        <v>8873</v>
      </c>
      <c r="X862" t="s">
        <v>8789</v>
      </c>
      <c r="Y862" t="s">
        <v>3012</v>
      </c>
      <c r="Z862" t="s">
        <v>3691</v>
      </c>
      <c r="AA862" t="s">
        <v>12990</v>
      </c>
      <c r="AB862" t="s">
        <v>13008</v>
      </c>
      <c r="AG862" t="s">
        <v>12992</v>
      </c>
      <c r="AH862" s="24">
        <v>40791</v>
      </c>
      <c r="AI862" t="s">
        <v>12993</v>
      </c>
      <c r="AJ862" t="s">
        <v>13009</v>
      </c>
    </row>
    <row r="863" spans="1:36" ht="17.25" hidden="1" customHeight="1" x14ac:dyDescent="0.2">
      <c r="A863" s="4" t="s">
        <v>13136</v>
      </c>
      <c r="B863" t="s">
        <v>8398</v>
      </c>
      <c r="C863" t="s">
        <v>13137</v>
      </c>
      <c r="E863" t="s">
        <v>40</v>
      </c>
      <c r="F863" t="s">
        <v>86</v>
      </c>
      <c r="G863" s="5">
        <v>360</v>
      </c>
      <c r="H863" t="s">
        <v>558</v>
      </c>
      <c r="I863" t="s">
        <v>240</v>
      </c>
      <c r="J863" t="s">
        <v>559</v>
      </c>
      <c r="K863" t="s">
        <v>45</v>
      </c>
      <c r="L863" t="s">
        <v>45</v>
      </c>
      <c r="M863" t="s">
        <v>2514</v>
      </c>
      <c r="N863" s="24">
        <v>2025</v>
      </c>
      <c r="P863" s="24">
        <v>2036</v>
      </c>
      <c r="R863" s="7">
        <v>35.298160000000003</v>
      </c>
      <c r="S863" s="7">
        <v>-101.747</v>
      </c>
      <c r="T863" t="s">
        <v>46</v>
      </c>
      <c r="U863" t="s">
        <v>13138</v>
      </c>
      <c r="V863" t="s">
        <v>13139</v>
      </c>
      <c r="X863" t="s">
        <v>8584</v>
      </c>
      <c r="Y863" t="s">
        <v>3012</v>
      </c>
      <c r="Z863" t="s">
        <v>3691</v>
      </c>
      <c r="AA863" t="s">
        <v>13140</v>
      </c>
      <c r="AB863" t="s">
        <v>8690</v>
      </c>
      <c r="AG863" t="s">
        <v>45</v>
      </c>
      <c r="AH863" s="8" t="s">
        <v>45</v>
      </c>
      <c r="AI863" t="s">
        <v>13141</v>
      </c>
      <c r="AJ863" t="s">
        <v>13142</v>
      </c>
    </row>
    <row r="864" spans="1:36" ht="17.25" hidden="1" customHeight="1" x14ac:dyDescent="0.2">
      <c r="A864" s="4" t="s">
        <v>13136</v>
      </c>
      <c r="B864" t="s">
        <v>8398</v>
      </c>
      <c r="C864" t="s">
        <v>13137</v>
      </c>
      <c r="E864" t="s">
        <v>56</v>
      </c>
      <c r="F864" t="s">
        <v>86</v>
      </c>
      <c r="G864" s="5">
        <v>360</v>
      </c>
      <c r="H864" t="s">
        <v>558</v>
      </c>
      <c r="I864" t="s">
        <v>240</v>
      </c>
      <c r="J864" t="s">
        <v>559</v>
      </c>
      <c r="K864" t="s">
        <v>45</v>
      </c>
      <c r="L864" t="s">
        <v>45</v>
      </c>
      <c r="M864" t="s">
        <v>2514</v>
      </c>
      <c r="N864" s="6">
        <v>2025</v>
      </c>
      <c r="P864" s="24">
        <v>2038</v>
      </c>
      <c r="R864" s="7">
        <v>35.298160000000003</v>
      </c>
      <c r="S864" s="7">
        <v>-101.747</v>
      </c>
      <c r="T864" t="s">
        <v>46</v>
      </c>
      <c r="U864" t="s">
        <v>13138</v>
      </c>
      <c r="V864" t="s">
        <v>13139</v>
      </c>
      <c r="X864" t="s">
        <v>8584</v>
      </c>
      <c r="Y864" t="s">
        <v>3012</v>
      </c>
      <c r="Z864" t="s">
        <v>3691</v>
      </c>
      <c r="AA864" t="s">
        <v>13140</v>
      </c>
      <c r="AB864" t="s">
        <v>8503</v>
      </c>
      <c r="AG864" t="s">
        <v>45</v>
      </c>
      <c r="AH864" s="8" t="s">
        <v>45</v>
      </c>
      <c r="AI864" t="s">
        <v>13141</v>
      </c>
      <c r="AJ864" t="s">
        <v>13143</v>
      </c>
    </row>
    <row r="865" spans="1:36" ht="17.25" hidden="1" customHeight="1" x14ac:dyDescent="0.2">
      <c r="A865" s="4" t="s">
        <v>13136</v>
      </c>
      <c r="B865" t="s">
        <v>8398</v>
      </c>
      <c r="C865" t="s">
        <v>13137</v>
      </c>
      <c r="E865" t="s">
        <v>58</v>
      </c>
      <c r="F865" t="s">
        <v>86</v>
      </c>
      <c r="G865" s="5">
        <v>360</v>
      </c>
      <c r="H865" t="s">
        <v>558</v>
      </c>
      <c r="I865" t="s">
        <v>240</v>
      </c>
      <c r="J865" t="s">
        <v>559</v>
      </c>
      <c r="K865" t="s">
        <v>45</v>
      </c>
      <c r="L865" t="s">
        <v>45</v>
      </c>
      <c r="M865" t="s">
        <v>2514</v>
      </c>
      <c r="N865" s="6">
        <v>2025</v>
      </c>
      <c r="P865" s="24">
        <v>2040</v>
      </c>
      <c r="R865" s="7">
        <v>35.298160000000003</v>
      </c>
      <c r="S865" s="7">
        <v>-101.747</v>
      </c>
      <c r="T865" t="s">
        <v>46</v>
      </c>
      <c r="U865" t="s">
        <v>13138</v>
      </c>
      <c r="V865" t="s">
        <v>13139</v>
      </c>
      <c r="X865" t="s">
        <v>8584</v>
      </c>
      <c r="Y865" t="s">
        <v>3012</v>
      </c>
      <c r="Z865" t="s">
        <v>3691</v>
      </c>
      <c r="AA865" t="s">
        <v>13140</v>
      </c>
      <c r="AB865" t="s">
        <v>8595</v>
      </c>
      <c r="AG865" t="s">
        <v>45</v>
      </c>
      <c r="AH865" s="8" t="s">
        <v>45</v>
      </c>
      <c r="AI865" t="s">
        <v>13141</v>
      </c>
      <c r="AJ865" t="s">
        <v>13144</v>
      </c>
    </row>
    <row r="866" spans="1:36" ht="17.25" hidden="1" customHeight="1" x14ac:dyDescent="0.2">
      <c r="A866" s="4" t="s">
        <v>13223</v>
      </c>
      <c r="B866" t="s">
        <v>8398</v>
      </c>
      <c r="C866" t="s">
        <v>13224</v>
      </c>
      <c r="E866" t="s">
        <v>4760</v>
      </c>
      <c r="F866" t="s">
        <v>86</v>
      </c>
      <c r="G866" s="5">
        <v>108</v>
      </c>
      <c r="H866" t="s">
        <v>42</v>
      </c>
      <c r="I866" t="s">
        <v>65</v>
      </c>
      <c r="J866" t="s">
        <v>559</v>
      </c>
      <c r="N866" s="6">
        <v>2013</v>
      </c>
      <c r="R866" s="7">
        <v>33.764741000000001</v>
      </c>
      <c r="S866" s="7">
        <v>-118.09910000000001</v>
      </c>
      <c r="T866" t="s">
        <v>46</v>
      </c>
      <c r="U866" t="s">
        <v>8592</v>
      </c>
      <c r="V866" t="s">
        <v>8593</v>
      </c>
      <c r="X866" t="s">
        <v>8572</v>
      </c>
      <c r="Y866" t="s">
        <v>3012</v>
      </c>
      <c r="Z866" t="s">
        <v>3691</v>
      </c>
      <c r="AA866" t="s">
        <v>13225</v>
      </c>
      <c r="AB866" t="s">
        <v>10533</v>
      </c>
      <c r="AG866" t="s">
        <v>13226</v>
      </c>
      <c r="AH866" s="24">
        <v>41121</v>
      </c>
      <c r="AI866" t="s">
        <v>13227</v>
      </c>
      <c r="AJ866" t="s">
        <v>13229</v>
      </c>
    </row>
    <row r="867" spans="1:36" ht="17.25" hidden="1" customHeight="1" x14ac:dyDescent="0.2">
      <c r="A867" s="4" t="s">
        <v>13223</v>
      </c>
      <c r="B867" t="s">
        <v>8398</v>
      </c>
      <c r="C867" t="s">
        <v>13224</v>
      </c>
      <c r="E867" t="s">
        <v>4762</v>
      </c>
      <c r="F867" t="s">
        <v>86</v>
      </c>
      <c r="G867" s="5">
        <v>108</v>
      </c>
      <c r="H867" t="s">
        <v>42</v>
      </c>
      <c r="I867" t="s">
        <v>65</v>
      </c>
      <c r="J867" t="s">
        <v>559</v>
      </c>
      <c r="N867" s="6">
        <v>2013</v>
      </c>
      <c r="R867" s="7">
        <v>33.764741000000001</v>
      </c>
      <c r="S867" s="7">
        <v>-118.09910000000001</v>
      </c>
      <c r="T867" t="s">
        <v>46</v>
      </c>
      <c r="U867" t="s">
        <v>8592</v>
      </c>
      <c r="V867" t="s">
        <v>8593</v>
      </c>
      <c r="X867" t="s">
        <v>8572</v>
      </c>
      <c r="Y867" t="s">
        <v>3012</v>
      </c>
      <c r="Z867" t="s">
        <v>3691</v>
      </c>
      <c r="AA867" t="s">
        <v>13225</v>
      </c>
      <c r="AB867" t="s">
        <v>10538</v>
      </c>
      <c r="AG867" t="s">
        <v>13226</v>
      </c>
      <c r="AH867" s="24">
        <v>41122</v>
      </c>
      <c r="AI867" t="s">
        <v>13227</v>
      </c>
      <c r="AJ867" t="s">
        <v>13230</v>
      </c>
    </row>
    <row r="868" spans="1:36" ht="17.25" hidden="1" customHeight="1" x14ac:dyDescent="0.2">
      <c r="A868" s="4" t="s">
        <v>13223</v>
      </c>
      <c r="B868" t="s">
        <v>8398</v>
      </c>
      <c r="C868" t="s">
        <v>13224</v>
      </c>
      <c r="E868" t="s">
        <v>4764</v>
      </c>
      <c r="F868" t="s">
        <v>86</v>
      </c>
      <c r="G868" s="5">
        <v>108</v>
      </c>
      <c r="H868" t="s">
        <v>42</v>
      </c>
      <c r="I868" t="s">
        <v>65</v>
      </c>
      <c r="J868" t="s">
        <v>559</v>
      </c>
      <c r="N868" s="6">
        <v>2013</v>
      </c>
      <c r="R868" s="7">
        <v>33.764741000000001</v>
      </c>
      <c r="S868" s="7">
        <v>-118.09910000000001</v>
      </c>
      <c r="T868" t="s">
        <v>46</v>
      </c>
      <c r="U868" t="s">
        <v>8592</v>
      </c>
      <c r="V868" t="s">
        <v>8593</v>
      </c>
      <c r="X868" t="s">
        <v>8572</v>
      </c>
      <c r="Y868" t="s">
        <v>3012</v>
      </c>
      <c r="Z868" t="s">
        <v>3691</v>
      </c>
      <c r="AA868" t="s">
        <v>13225</v>
      </c>
      <c r="AB868" t="s">
        <v>10540</v>
      </c>
      <c r="AG868" t="s">
        <v>13226</v>
      </c>
      <c r="AH868" s="6">
        <v>41123</v>
      </c>
      <c r="AI868" t="s">
        <v>13227</v>
      </c>
      <c r="AJ868" t="s">
        <v>13231</v>
      </c>
    </row>
    <row r="869" spans="1:36" ht="17.25" hidden="1" customHeight="1" x14ac:dyDescent="0.2">
      <c r="A869" s="4" t="s">
        <v>13223</v>
      </c>
      <c r="B869" t="s">
        <v>8398</v>
      </c>
      <c r="C869" t="s">
        <v>13224</v>
      </c>
      <c r="E869" t="s">
        <v>4766</v>
      </c>
      <c r="F869" t="s">
        <v>86</v>
      </c>
      <c r="G869" s="5">
        <v>108</v>
      </c>
      <c r="H869" t="s">
        <v>42</v>
      </c>
      <c r="I869" t="s">
        <v>65</v>
      </c>
      <c r="J869" t="s">
        <v>559</v>
      </c>
      <c r="N869" s="6">
        <v>2013</v>
      </c>
      <c r="R869" s="7">
        <v>33.764741000000001</v>
      </c>
      <c r="S869" s="7">
        <v>-118.09910000000001</v>
      </c>
      <c r="T869" t="s">
        <v>46</v>
      </c>
      <c r="U869" t="s">
        <v>8592</v>
      </c>
      <c r="V869" t="s">
        <v>8593</v>
      </c>
      <c r="X869" t="s">
        <v>8572</v>
      </c>
      <c r="Y869" t="s">
        <v>3012</v>
      </c>
      <c r="Z869" t="s">
        <v>3691</v>
      </c>
      <c r="AA869" t="s">
        <v>13225</v>
      </c>
      <c r="AB869" t="s">
        <v>10382</v>
      </c>
      <c r="AG869" t="s">
        <v>13226</v>
      </c>
      <c r="AH869" s="24">
        <v>41124</v>
      </c>
      <c r="AI869" t="s">
        <v>13227</v>
      </c>
      <c r="AJ869" t="s">
        <v>13232</v>
      </c>
    </row>
    <row r="870" spans="1:36" ht="17.25" hidden="1" customHeight="1" x14ac:dyDescent="0.2">
      <c r="A870" s="4" t="s">
        <v>13223</v>
      </c>
      <c r="B870" t="s">
        <v>8398</v>
      </c>
      <c r="C870" t="s">
        <v>13224</v>
      </c>
      <c r="E870" t="s">
        <v>4768</v>
      </c>
      <c r="F870" t="s">
        <v>86</v>
      </c>
      <c r="G870" s="5">
        <v>108</v>
      </c>
      <c r="H870" t="s">
        <v>42</v>
      </c>
      <c r="I870" t="s">
        <v>65</v>
      </c>
      <c r="J870" t="s">
        <v>559</v>
      </c>
      <c r="N870" s="6">
        <v>2013</v>
      </c>
      <c r="R870" s="7">
        <v>33.764741000000001</v>
      </c>
      <c r="S870" s="7">
        <v>-118.09910000000001</v>
      </c>
      <c r="T870" t="s">
        <v>46</v>
      </c>
      <c r="U870" t="s">
        <v>8592</v>
      </c>
      <c r="V870" t="s">
        <v>8593</v>
      </c>
      <c r="X870" t="s">
        <v>8572</v>
      </c>
      <c r="Y870" t="s">
        <v>3012</v>
      </c>
      <c r="Z870" t="s">
        <v>3691</v>
      </c>
      <c r="AA870" t="s">
        <v>13225</v>
      </c>
      <c r="AB870" t="s">
        <v>10543</v>
      </c>
      <c r="AG870" t="s">
        <v>13226</v>
      </c>
      <c r="AH870" s="24">
        <v>41125</v>
      </c>
      <c r="AI870" t="s">
        <v>13227</v>
      </c>
      <c r="AJ870" t="s">
        <v>13233</v>
      </c>
    </row>
    <row r="871" spans="1:36" ht="17.25" hidden="1" customHeight="1" x14ac:dyDescent="0.2">
      <c r="A871" s="4" t="s">
        <v>13223</v>
      </c>
      <c r="B871" t="s">
        <v>8398</v>
      </c>
      <c r="C871" t="s">
        <v>13224</v>
      </c>
      <c r="E871" t="s">
        <v>4770</v>
      </c>
      <c r="F871" t="s">
        <v>86</v>
      </c>
      <c r="G871" s="5">
        <v>108</v>
      </c>
      <c r="H871" t="s">
        <v>42</v>
      </c>
      <c r="I871" t="s">
        <v>65</v>
      </c>
      <c r="J871" t="s">
        <v>559</v>
      </c>
      <c r="N871" s="6">
        <v>2013</v>
      </c>
      <c r="R871" s="7">
        <v>33.764741000000001</v>
      </c>
      <c r="S871" s="7">
        <v>-118.09910000000001</v>
      </c>
      <c r="T871" t="s">
        <v>46</v>
      </c>
      <c r="U871" t="s">
        <v>8592</v>
      </c>
      <c r="V871" t="s">
        <v>8593</v>
      </c>
      <c r="X871" t="s">
        <v>8572</v>
      </c>
      <c r="Y871" t="s">
        <v>3012</v>
      </c>
      <c r="Z871" t="s">
        <v>3691</v>
      </c>
      <c r="AA871" t="s">
        <v>13225</v>
      </c>
      <c r="AB871" t="s">
        <v>10545</v>
      </c>
      <c r="AG871" t="s">
        <v>13226</v>
      </c>
      <c r="AH871" s="24">
        <v>41126</v>
      </c>
      <c r="AI871" t="s">
        <v>13227</v>
      </c>
      <c r="AJ871" t="s">
        <v>13234</v>
      </c>
    </row>
    <row r="872" spans="1:36" ht="17.25" hidden="1" customHeight="1" x14ac:dyDescent="0.2">
      <c r="A872" s="4" t="s">
        <v>13297</v>
      </c>
      <c r="B872" t="s">
        <v>8398</v>
      </c>
      <c r="C872" t="s">
        <v>13298</v>
      </c>
      <c r="E872" t="s">
        <v>58</v>
      </c>
      <c r="F872" t="s">
        <v>86</v>
      </c>
      <c r="G872" s="5">
        <v>88</v>
      </c>
      <c r="H872" t="s">
        <v>42</v>
      </c>
      <c r="I872" t="s">
        <v>65</v>
      </c>
      <c r="J872" t="s">
        <v>559</v>
      </c>
      <c r="L872" t="s">
        <v>45</v>
      </c>
      <c r="M872" t="s">
        <v>559</v>
      </c>
      <c r="N872" s="6">
        <v>2014</v>
      </c>
      <c r="R872" s="7">
        <v>46.866900000000001</v>
      </c>
      <c r="S872" s="7">
        <v>-100.8836</v>
      </c>
      <c r="T872" t="s">
        <v>46</v>
      </c>
      <c r="U872" t="s">
        <v>13299</v>
      </c>
      <c r="V872" t="s">
        <v>13300</v>
      </c>
      <c r="X872" t="s">
        <v>13301</v>
      </c>
      <c r="Y872" t="s">
        <v>3012</v>
      </c>
      <c r="Z872" t="s">
        <v>3691</v>
      </c>
      <c r="AA872" t="s">
        <v>13302</v>
      </c>
      <c r="AB872" t="s">
        <v>8595</v>
      </c>
      <c r="AC872" t="s">
        <v>13303</v>
      </c>
      <c r="AG872" t="s">
        <v>13304</v>
      </c>
      <c r="AH872" s="6">
        <v>40664</v>
      </c>
      <c r="AI872" t="s">
        <v>13305</v>
      </c>
      <c r="AJ872" t="s">
        <v>13306</v>
      </c>
    </row>
    <row r="873" spans="1:36" ht="17.25" hidden="1" customHeight="1" x14ac:dyDescent="0.2">
      <c r="A873" s="4" t="s">
        <v>13297</v>
      </c>
      <c r="B873" t="s">
        <v>8398</v>
      </c>
      <c r="C873" t="s">
        <v>13298</v>
      </c>
      <c r="E873" t="s">
        <v>191</v>
      </c>
      <c r="F873" t="s">
        <v>86</v>
      </c>
      <c r="G873" s="5">
        <v>88</v>
      </c>
      <c r="H873" t="s">
        <v>139</v>
      </c>
      <c r="I873" t="s">
        <v>65</v>
      </c>
      <c r="J873" t="s">
        <v>559</v>
      </c>
      <c r="K873" t="s">
        <v>45</v>
      </c>
      <c r="L873" t="s">
        <v>45</v>
      </c>
      <c r="M873" t="s">
        <v>5341</v>
      </c>
      <c r="N873" s="24">
        <v>2023</v>
      </c>
      <c r="R873" s="7">
        <v>46.866900000000001</v>
      </c>
      <c r="S873" s="7">
        <v>-100.8836</v>
      </c>
      <c r="T873" t="s">
        <v>46</v>
      </c>
      <c r="U873" t="s">
        <v>13299</v>
      </c>
      <c r="V873" t="s">
        <v>13300</v>
      </c>
      <c r="X873" t="s">
        <v>13301</v>
      </c>
      <c r="Y873" t="s">
        <v>3012</v>
      </c>
      <c r="Z873" t="s">
        <v>3691</v>
      </c>
      <c r="AA873" t="s">
        <v>13302</v>
      </c>
      <c r="AB873" t="s">
        <v>8414</v>
      </c>
      <c r="AC873" t="s">
        <v>13303</v>
      </c>
      <c r="AG873" t="s">
        <v>13304</v>
      </c>
      <c r="AH873" s="6">
        <v>49614</v>
      </c>
      <c r="AI873" t="s">
        <v>13305</v>
      </c>
      <c r="AJ873" t="s">
        <v>13307</v>
      </c>
    </row>
    <row r="874" spans="1:36" ht="17.25" hidden="1" customHeight="1" x14ac:dyDescent="0.2">
      <c r="A874" s="4" t="s">
        <v>13308</v>
      </c>
      <c r="B874" t="s">
        <v>8398</v>
      </c>
      <c r="C874" t="s">
        <v>13309</v>
      </c>
      <c r="E874" t="s">
        <v>13310</v>
      </c>
      <c r="F874" t="s">
        <v>86</v>
      </c>
      <c r="G874" s="5">
        <v>1034</v>
      </c>
      <c r="H874" t="s">
        <v>42</v>
      </c>
      <c r="I874" t="s">
        <v>43</v>
      </c>
      <c r="J874" t="s">
        <v>559</v>
      </c>
      <c r="K874" t="s">
        <v>97</v>
      </c>
      <c r="L874" t="s">
        <v>45</v>
      </c>
      <c r="N874" s="8">
        <v>2020</v>
      </c>
      <c r="R874" s="7">
        <v>40.994444000000001</v>
      </c>
      <c r="S874" s="7">
        <v>-80.430000000000007</v>
      </c>
      <c r="T874" t="s">
        <v>46</v>
      </c>
      <c r="U874" t="s">
        <v>11227</v>
      </c>
      <c r="V874" t="s">
        <v>9445</v>
      </c>
      <c r="X874" t="s">
        <v>8642</v>
      </c>
      <c r="Y874" t="s">
        <v>3012</v>
      </c>
      <c r="Z874" t="s">
        <v>3691</v>
      </c>
      <c r="AA874" t="s">
        <v>13311</v>
      </c>
      <c r="AB874" t="s">
        <v>8654</v>
      </c>
      <c r="AG874" t="s">
        <v>13312</v>
      </c>
      <c r="AH874" s="27" t="s">
        <v>13313</v>
      </c>
      <c r="AI874" t="s">
        <v>13314</v>
      </c>
      <c r="AJ874" t="s">
        <v>13315</v>
      </c>
    </row>
    <row r="875" spans="1:36" ht="17.25" hidden="1" customHeight="1" x14ac:dyDescent="0.2">
      <c r="A875" s="4" t="s">
        <v>13351</v>
      </c>
      <c r="B875" t="s">
        <v>8398</v>
      </c>
      <c r="C875" t="s">
        <v>13352</v>
      </c>
      <c r="E875" t="s">
        <v>8712</v>
      </c>
      <c r="F875" t="s">
        <v>86</v>
      </c>
      <c r="G875" s="5">
        <v>665</v>
      </c>
      <c r="H875" t="s">
        <v>42</v>
      </c>
      <c r="I875" t="s">
        <v>43</v>
      </c>
      <c r="J875" t="s">
        <v>559</v>
      </c>
      <c r="K875" t="s">
        <v>97</v>
      </c>
      <c r="L875" t="s">
        <v>45</v>
      </c>
      <c r="N875" s="24">
        <v>2021</v>
      </c>
      <c r="R875" s="7">
        <v>39.894212000000003</v>
      </c>
      <c r="S875" s="7">
        <v>-79.938199999999995</v>
      </c>
      <c r="T875" t="s">
        <v>46</v>
      </c>
      <c r="U875" t="s">
        <v>13353</v>
      </c>
      <c r="V875" t="s">
        <v>8964</v>
      </c>
      <c r="X875" t="s">
        <v>8642</v>
      </c>
      <c r="Y875" t="s">
        <v>3012</v>
      </c>
      <c r="Z875" t="s">
        <v>3691</v>
      </c>
      <c r="AA875" t="s">
        <v>13354</v>
      </c>
      <c r="AB875" t="s">
        <v>8716</v>
      </c>
      <c r="AG875" t="s">
        <v>13355</v>
      </c>
      <c r="AH875" s="24">
        <v>46887</v>
      </c>
      <c r="AI875" t="s">
        <v>13356</v>
      </c>
      <c r="AJ875" t="s">
        <v>13357</v>
      </c>
    </row>
    <row r="876" spans="1:36" ht="17.25" hidden="1" customHeight="1" x14ac:dyDescent="0.2">
      <c r="A876" s="4" t="s">
        <v>13428</v>
      </c>
      <c r="B876" t="s">
        <v>8398</v>
      </c>
      <c r="C876" t="s">
        <v>13429</v>
      </c>
      <c r="E876" t="s">
        <v>13430</v>
      </c>
      <c r="F876" t="s">
        <v>86</v>
      </c>
      <c r="G876" s="5">
        <v>149</v>
      </c>
      <c r="H876" t="s">
        <v>42</v>
      </c>
      <c r="I876" t="s">
        <v>43</v>
      </c>
      <c r="J876" t="s">
        <v>44</v>
      </c>
      <c r="K876" t="s">
        <v>97</v>
      </c>
      <c r="L876" t="s">
        <v>45</v>
      </c>
      <c r="N876" s="8">
        <v>2017</v>
      </c>
      <c r="R876" s="7">
        <v>42.792499999999997</v>
      </c>
      <c r="S876" s="7">
        <v>-86.092219999999998</v>
      </c>
      <c r="T876" t="s">
        <v>46</v>
      </c>
      <c r="U876" t="s">
        <v>8400</v>
      </c>
      <c r="V876" t="s">
        <v>5434</v>
      </c>
      <c r="X876" t="s">
        <v>8402</v>
      </c>
      <c r="Y876" t="s">
        <v>3012</v>
      </c>
      <c r="Z876" t="s">
        <v>3691</v>
      </c>
      <c r="AA876" t="s">
        <v>13431</v>
      </c>
      <c r="AB876" t="s">
        <v>13432</v>
      </c>
      <c r="AG876" t="s">
        <v>13433</v>
      </c>
      <c r="AH876" s="8" t="s">
        <v>13434</v>
      </c>
      <c r="AI876" t="s">
        <v>13435</v>
      </c>
      <c r="AJ876" t="s">
        <v>13436</v>
      </c>
    </row>
    <row r="877" spans="1:36" ht="17.25" hidden="1" customHeight="1" x14ac:dyDescent="0.2">
      <c r="A877" s="4" t="s">
        <v>13495</v>
      </c>
      <c r="B877" t="s">
        <v>8398</v>
      </c>
      <c r="C877" t="s">
        <v>13496</v>
      </c>
      <c r="E877" t="s">
        <v>8602</v>
      </c>
      <c r="F877" t="s">
        <v>86</v>
      </c>
      <c r="G877" s="5">
        <v>699</v>
      </c>
      <c r="H877" t="s">
        <v>42</v>
      </c>
      <c r="I877" t="s">
        <v>43</v>
      </c>
      <c r="J877" t="s">
        <v>559</v>
      </c>
      <c r="K877" t="s">
        <v>97</v>
      </c>
      <c r="L877" t="s">
        <v>45</v>
      </c>
      <c r="N877" s="27">
        <v>2020</v>
      </c>
      <c r="R877" s="7">
        <v>33.645617999999999</v>
      </c>
      <c r="S877" s="7">
        <v>-117.9794</v>
      </c>
      <c r="T877" t="s">
        <v>46</v>
      </c>
      <c r="U877" t="s">
        <v>13497</v>
      </c>
      <c r="V877" t="s">
        <v>9133</v>
      </c>
      <c r="X877" t="s">
        <v>8572</v>
      </c>
      <c r="Y877" t="s">
        <v>3012</v>
      </c>
      <c r="Z877" t="s">
        <v>3691</v>
      </c>
      <c r="AA877" t="s">
        <v>13503</v>
      </c>
      <c r="AB877" t="s">
        <v>8604</v>
      </c>
      <c r="AC877" t="s">
        <v>13499</v>
      </c>
      <c r="AG877" t="s">
        <v>13500</v>
      </c>
      <c r="AH877" s="8" t="s">
        <v>13504</v>
      </c>
      <c r="AI877" t="s">
        <v>13501</v>
      </c>
      <c r="AJ877" t="s">
        <v>13505</v>
      </c>
    </row>
    <row r="878" spans="1:36" ht="17.25" hidden="1" customHeight="1" x14ac:dyDescent="0.2">
      <c r="A878" s="4" t="s">
        <v>13535</v>
      </c>
      <c r="B878" t="s">
        <v>8398</v>
      </c>
      <c r="C878" t="s">
        <v>13536</v>
      </c>
      <c r="E878" t="s">
        <v>9530</v>
      </c>
      <c r="F878" t="s">
        <v>86</v>
      </c>
      <c r="G878" s="5">
        <v>1174</v>
      </c>
      <c r="H878" t="s">
        <v>42</v>
      </c>
      <c r="I878" t="s">
        <v>43</v>
      </c>
      <c r="J878" t="s">
        <v>559</v>
      </c>
      <c r="K878" t="s">
        <v>97</v>
      </c>
      <c r="L878" t="s">
        <v>45</v>
      </c>
      <c r="N878" s="27">
        <v>2022</v>
      </c>
      <c r="R878" s="7">
        <v>41.862113999999998</v>
      </c>
      <c r="S878" s="7">
        <v>-86.22139</v>
      </c>
      <c r="T878" t="s">
        <v>46</v>
      </c>
      <c r="U878" t="s">
        <v>13537</v>
      </c>
      <c r="V878" t="s">
        <v>10253</v>
      </c>
      <c r="X878" t="s">
        <v>8402</v>
      </c>
      <c r="Y878" t="s">
        <v>3012</v>
      </c>
      <c r="Z878" t="s">
        <v>3691</v>
      </c>
      <c r="AA878" t="s">
        <v>13538</v>
      </c>
      <c r="AB878" t="s">
        <v>8946</v>
      </c>
      <c r="AG878" t="s">
        <v>13539</v>
      </c>
      <c r="AH878" s="8" t="s">
        <v>13540</v>
      </c>
      <c r="AI878" t="s">
        <v>13541</v>
      </c>
      <c r="AJ878" t="s">
        <v>13542</v>
      </c>
    </row>
    <row r="879" spans="1:36" ht="17.25" hidden="1" customHeight="1" x14ac:dyDescent="0.2">
      <c r="A879" s="4" t="s">
        <v>13638</v>
      </c>
      <c r="B879" t="s">
        <v>8398</v>
      </c>
      <c r="C879" t="s">
        <v>13639</v>
      </c>
      <c r="E879" t="s">
        <v>58</v>
      </c>
      <c r="F879" t="s">
        <v>86</v>
      </c>
      <c r="G879" s="5">
        <v>420</v>
      </c>
      <c r="H879" t="s">
        <v>486</v>
      </c>
      <c r="I879" t="s">
        <v>43</v>
      </c>
      <c r="J879" t="s">
        <v>44</v>
      </c>
      <c r="K879" t="s">
        <v>97</v>
      </c>
      <c r="L879" t="s">
        <v>44</v>
      </c>
      <c r="M879" t="s">
        <v>5341</v>
      </c>
      <c r="N879" s="6">
        <v>2025</v>
      </c>
      <c r="Q879" t="s">
        <v>13640</v>
      </c>
      <c r="R879" s="7">
        <v>39.509731000000002</v>
      </c>
      <c r="S879" s="7">
        <v>-112.5802</v>
      </c>
      <c r="T879" t="s">
        <v>46</v>
      </c>
      <c r="U879" t="s">
        <v>2009</v>
      </c>
      <c r="V879" t="s">
        <v>13641</v>
      </c>
      <c r="X879" t="s">
        <v>11001</v>
      </c>
      <c r="Y879" t="s">
        <v>3012</v>
      </c>
      <c r="Z879" t="s">
        <v>3691</v>
      </c>
      <c r="AA879" t="s">
        <v>13642</v>
      </c>
      <c r="AB879" t="s">
        <v>8595</v>
      </c>
      <c r="AG879" t="s">
        <v>13643</v>
      </c>
      <c r="AH879" s="8" t="s">
        <v>13644</v>
      </c>
      <c r="AI879" t="s">
        <v>13645</v>
      </c>
      <c r="AJ879" t="s">
        <v>13646</v>
      </c>
    </row>
    <row r="880" spans="1:36" ht="17.25" hidden="1" customHeight="1" x14ac:dyDescent="0.2">
      <c r="A880" s="4" t="s">
        <v>13638</v>
      </c>
      <c r="B880" t="s">
        <v>8398</v>
      </c>
      <c r="C880" t="s">
        <v>13639</v>
      </c>
      <c r="E880" t="s">
        <v>191</v>
      </c>
      <c r="F880" t="s">
        <v>86</v>
      </c>
      <c r="G880" s="5">
        <v>420</v>
      </c>
      <c r="H880" t="s">
        <v>486</v>
      </c>
      <c r="I880" t="s">
        <v>43</v>
      </c>
      <c r="J880" t="s">
        <v>44</v>
      </c>
      <c r="K880" t="s">
        <v>97</v>
      </c>
      <c r="L880" t="s">
        <v>44</v>
      </c>
      <c r="M880" t="s">
        <v>5341</v>
      </c>
      <c r="N880" s="6">
        <v>2025</v>
      </c>
      <c r="Q880" t="s">
        <v>13640</v>
      </c>
      <c r="R880" s="7">
        <v>39.509731000000002</v>
      </c>
      <c r="S880" s="7">
        <v>-112.5802</v>
      </c>
      <c r="T880" t="s">
        <v>46</v>
      </c>
      <c r="U880" t="s">
        <v>2009</v>
      </c>
      <c r="V880" t="s">
        <v>13641</v>
      </c>
      <c r="X880" t="s">
        <v>11001</v>
      </c>
      <c r="Y880" t="s">
        <v>3012</v>
      </c>
      <c r="Z880" t="s">
        <v>3691</v>
      </c>
      <c r="AA880" t="s">
        <v>13642</v>
      </c>
      <c r="AB880" t="s">
        <v>8414</v>
      </c>
      <c r="AG880" t="s">
        <v>13643</v>
      </c>
      <c r="AH880" s="8" t="s">
        <v>13647</v>
      </c>
      <c r="AI880" t="s">
        <v>13645</v>
      </c>
      <c r="AJ880" t="s">
        <v>13648</v>
      </c>
    </row>
    <row r="881" spans="1:36" ht="17.25" hidden="1" customHeight="1" x14ac:dyDescent="0.2">
      <c r="A881" s="4" t="s">
        <v>13649</v>
      </c>
      <c r="B881" t="s">
        <v>8398</v>
      </c>
      <c r="C881" t="s">
        <v>13650</v>
      </c>
      <c r="E881" t="s">
        <v>4787</v>
      </c>
      <c r="F881" t="s">
        <v>86</v>
      </c>
      <c r="G881" s="5">
        <v>71</v>
      </c>
      <c r="H881" t="s">
        <v>42</v>
      </c>
      <c r="I881" t="s">
        <v>240</v>
      </c>
      <c r="J881" t="s">
        <v>44</v>
      </c>
      <c r="L881" t="s">
        <v>45</v>
      </c>
      <c r="M881" t="s">
        <v>2514</v>
      </c>
      <c r="N881" s="6">
        <v>2015</v>
      </c>
      <c r="R881" s="7">
        <v>32.100354000000003</v>
      </c>
      <c r="S881" s="7">
        <v>-81.124250000000004</v>
      </c>
      <c r="T881" t="s">
        <v>46</v>
      </c>
      <c r="U881" t="s">
        <v>13651</v>
      </c>
      <c r="V881" t="s">
        <v>13652</v>
      </c>
      <c r="X881" t="s">
        <v>8447</v>
      </c>
      <c r="Y881" t="s">
        <v>3012</v>
      </c>
      <c r="Z881" t="s">
        <v>3691</v>
      </c>
      <c r="AA881" t="s">
        <v>13653</v>
      </c>
      <c r="AB881" t="s">
        <v>11363</v>
      </c>
      <c r="AG881" t="s">
        <v>45</v>
      </c>
      <c r="AI881" t="s">
        <v>13654</v>
      </c>
      <c r="AJ881" t="s">
        <v>13655</v>
      </c>
    </row>
    <row r="882" spans="1:36" ht="17.25" hidden="1" customHeight="1" x14ac:dyDescent="0.2">
      <c r="A882" s="4" t="s">
        <v>13687</v>
      </c>
      <c r="B882" t="s">
        <v>8398</v>
      </c>
      <c r="C882" t="s">
        <v>13688</v>
      </c>
      <c r="E882" t="s">
        <v>719</v>
      </c>
      <c r="F882" t="s">
        <v>226</v>
      </c>
      <c r="G882" s="5">
        <v>126</v>
      </c>
      <c r="H882" t="s">
        <v>42</v>
      </c>
      <c r="I882" t="s">
        <v>240</v>
      </c>
      <c r="J882" t="s">
        <v>559</v>
      </c>
      <c r="N882" s="6">
        <v>2013</v>
      </c>
      <c r="R882" s="7">
        <v>35.533056000000002</v>
      </c>
      <c r="S882" s="7">
        <v>-115.4525</v>
      </c>
      <c r="T882" t="s">
        <v>46</v>
      </c>
      <c r="U882" t="s">
        <v>13689</v>
      </c>
      <c r="V882" t="s">
        <v>8571</v>
      </c>
      <c r="X882" t="s">
        <v>8572</v>
      </c>
      <c r="Y882" t="s">
        <v>3012</v>
      </c>
      <c r="Z882" t="s">
        <v>3691</v>
      </c>
      <c r="AA882" t="s">
        <v>13690</v>
      </c>
      <c r="AB882" t="s">
        <v>8809</v>
      </c>
      <c r="AG882" t="s">
        <v>45</v>
      </c>
      <c r="AI882" t="s">
        <v>13691</v>
      </c>
      <c r="AJ882" t="s">
        <v>13692</v>
      </c>
    </row>
    <row r="883" spans="1:36" ht="17.25" hidden="1" customHeight="1" x14ac:dyDescent="0.2">
      <c r="A883" s="4" t="s">
        <v>13693</v>
      </c>
      <c r="B883" t="s">
        <v>8398</v>
      </c>
      <c r="C883" t="s">
        <v>13694</v>
      </c>
      <c r="E883" t="s">
        <v>719</v>
      </c>
      <c r="F883" t="s">
        <v>226</v>
      </c>
      <c r="G883" s="5">
        <v>133</v>
      </c>
      <c r="H883" t="s">
        <v>42</v>
      </c>
      <c r="I883" t="s">
        <v>240</v>
      </c>
      <c r="J883" t="s">
        <v>559</v>
      </c>
      <c r="N883" s="6">
        <v>2013</v>
      </c>
      <c r="R883" s="7">
        <v>35.556111000000001</v>
      </c>
      <c r="S883" s="7">
        <v>-115.4686</v>
      </c>
      <c r="T883" t="s">
        <v>46</v>
      </c>
      <c r="U883" t="s">
        <v>13689</v>
      </c>
      <c r="V883" t="s">
        <v>8571</v>
      </c>
      <c r="X883" t="s">
        <v>8572</v>
      </c>
      <c r="Y883" t="s">
        <v>3012</v>
      </c>
      <c r="Z883" t="s">
        <v>3691</v>
      </c>
      <c r="AA883" t="s">
        <v>13695</v>
      </c>
      <c r="AB883" t="s">
        <v>8809</v>
      </c>
      <c r="AG883" t="s">
        <v>45</v>
      </c>
      <c r="AH883" s="27"/>
      <c r="AI883" t="s">
        <v>13696</v>
      </c>
      <c r="AJ883" t="s">
        <v>13697</v>
      </c>
    </row>
    <row r="884" spans="1:36" ht="17.25" hidden="1" customHeight="1" x14ac:dyDescent="0.2">
      <c r="A884" s="4" t="s">
        <v>13698</v>
      </c>
      <c r="B884" t="s">
        <v>8398</v>
      </c>
      <c r="C884" t="s">
        <v>13699</v>
      </c>
      <c r="E884" t="s">
        <v>719</v>
      </c>
      <c r="F884" t="s">
        <v>226</v>
      </c>
      <c r="G884" s="5">
        <v>133</v>
      </c>
      <c r="H884" t="s">
        <v>42</v>
      </c>
      <c r="I884" t="s">
        <v>240</v>
      </c>
      <c r="J884" t="s">
        <v>559</v>
      </c>
      <c r="N884" s="6">
        <v>2013</v>
      </c>
      <c r="R884" s="7">
        <v>35.580832999999998</v>
      </c>
      <c r="S884" s="7">
        <v>-115.4825</v>
      </c>
      <c r="T884" t="s">
        <v>46</v>
      </c>
      <c r="U884" t="s">
        <v>13689</v>
      </c>
      <c r="V884" t="s">
        <v>8571</v>
      </c>
      <c r="X884" t="s">
        <v>8572</v>
      </c>
      <c r="Y884" t="s">
        <v>3012</v>
      </c>
      <c r="Z884" t="s">
        <v>3691</v>
      </c>
      <c r="AA884" t="s">
        <v>13700</v>
      </c>
      <c r="AB884" t="s">
        <v>8809</v>
      </c>
      <c r="AG884" t="s">
        <v>45</v>
      </c>
      <c r="AI884" t="s">
        <v>13701</v>
      </c>
      <c r="AJ884" t="s">
        <v>13702</v>
      </c>
    </row>
    <row r="885" spans="1:36" ht="17.25" hidden="1" customHeight="1" x14ac:dyDescent="0.2">
      <c r="A885" s="4" t="s">
        <v>13774</v>
      </c>
      <c r="B885" t="s">
        <v>8398</v>
      </c>
      <c r="C885" t="s">
        <v>13775</v>
      </c>
      <c r="E885" t="s">
        <v>191</v>
      </c>
      <c r="F885" t="s">
        <v>86</v>
      </c>
      <c r="G885" s="5">
        <v>299</v>
      </c>
      <c r="H885" t="s">
        <v>42</v>
      </c>
      <c r="I885" t="s">
        <v>240</v>
      </c>
      <c r="J885" t="s">
        <v>559</v>
      </c>
      <c r="K885" t="s">
        <v>45</v>
      </c>
      <c r="L885" t="s">
        <v>45</v>
      </c>
      <c r="M885" t="s">
        <v>2514</v>
      </c>
      <c r="N885" s="6">
        <v>2015</v>
      </c>
      <c r="P885" s="24">
        <v>2023</v>
      </c>
      <c r="R885" s="7">
        <v>30.4392</v>
      </c>
      <c r="S885" s="7">
        <v>-89.028599999999997</v>
      </c>
      <c r="T885" t="s">
        <v>46</v>
      </c>
      <c r="U885" t="s">
        <v>13776</v>
      </c>
      <c r="V885" t="s">
        <v>9939</v>
      </c>
      <c r="X885" t="s">
        <v>8983</v>
      </c>
      <c r="Y885" t="s">
        <v>3012</v>
      </c>
      <c r="Z885" t="s">
        <v>3691</v>
      </c>
      <c r="AA885" t="s">
        <v>13777</v>
      </c>
      <c r="AB885" t="s">
        <v>8414</v>
      </c>
      <c r="AG885" t="s">
        <v>13778</v>
      </c>
      <c r="AH885" s="24">
        <v>9968</v>
      </c>
      <c r="AI885" t="s">
        <v>13779</v>
      </c>
      <c r="AJ885" t="s">
        <v>13780</v>
      </c>
    </row>
    <row r="886" spans="1:36" ht="17.25" hidden="1" customHeight="1" x14ac:dyDescent="0.2">
      <c r="A886" s="4" t="s">
        <v>13774</v>
      </c>
      <c r="B886" t="s">
        <v>8398</v>
      </c>
      <c r="C886" t="s">
        <v>13775</v>
      </c>
      <c r="E886" t="s">
        <v>335</v>
      </c>
      <c r="F886" t="s">
        <v>86</v>
      </c>
      <c r="G886" s="5">
        <v>578</v>
      </c>
      <c r="H886" t="s">
        <v>42</v>
      </c>
      <c r="I886" t="s">
        <v>240</v>
      </c>
      <c r="J886" t="s">
        <v>559</v>
      </c>
      <c r="K886" t="s">
        <v>45</v>
      </c>
      <c r="L886" t="s">
        <v>45</v>
      </c>
      <c r="M886" t="s">
        <v>2514</v>
      </c>
      <c r="N886" s="6">
        <v>2015</v>
      </c>
      <c r="R886" s="7">
        <v>30.4392</v>
      </c>
      <c r="S886" s="7">
        <v>-89.028599999999997</v>
      </c>
      <c r="T886" t="s">
        <v>46</v>
      </c>
      <c r="U886" t="s">
        <v>13776</v>
      </c>
      <c r="V886" t="s">
        <v>9939</v>
      </c>
      <c r="X886" t="s">
        <v>8983</v>
      </c>
      <c r="Y886" t="s">
        <v>3012</v>
      </c>
      <c r="Z886" t="s">
        <v>3691</v>
      </c>
      <c r="AA886" t="s">
        <v>13777</v>
      </c>
      <c r="AB886" t="s">
        <v>8427</v>
      </c>
      <c r="AG886" t="s">
        <v>13778</v>
      </c>
      <c r="AH886" s="24">
        <v>9969</v>
      </c>
      <c r="AI886" t="s">
        <v>13779</v>
      </c>
      <c r="AJ886" t="s">
        <v>13781</v>
      </c>
    </row>
    <row r="887" spans="1:36" ht="17.25" hidden="1" customHeight="1" x14ac:dyDescent="0.2">
      <c r="A887" s="4" t="s">
        <v>13782</v>
      </c>
      <c r="B887" t="s">
        <v>8398</v>
      </c>
      <c r="C887" t="s">
        <v>13783</v>
      </c>
      <c r="E887" t="s">
        <v>40</v>
      </c>
      <c r="F887" t="s">
        <v>86</v>
      </c>
      <c r="G887" s="5">
        <v>644</v>
      </c>
      <c r="H887" t="s">
        <v>42</v>
      </c>
      <c r="I887" t="s">
        <v>43</v>
      </c>
      <c r="J887" t="s">
        <v>559</v>
      </c>
      <c r="K887" t="s">
        <v>97</v>
      </c>
      <c r="L887" t="s">
        <v>45</v>
      </c>
      <c r="N887" s="6">
        <v>2022</v>
      </c>
      <c r="R887" s="7">
        <v>41.438535999999999</v>
      </c>
      <c r="S887" s="7">
        <v>-88.11063</v>
      </c>
      <c r="T887" t="s">
        <v>46</v>
      </c>
      <c r="U887" t="s">
        <v>11723</v>
      </c>
      <c r="V887" t="s">
        <v>10898</v>
      </c>
      <c r="X887" t="s">
        <v>9016</v>
      </c>
      <c r="Y887" t="s">
        <v>3012</v>
      </c>
      <c r="Z887" t="s">
        <v>3691</v>
      </c>
      <c r="AA887" t="s">
        <v>13784</v>
      </c>
      <c r="AB887" t="s">
        <v>10320</v>
      </c>
      <c r="AG887" t="s">
        <v>13785</v>
      </c>
      <c r="AH887" s="24">
        <v>12991301299118</v>
      </c>
      <c r="AI887" t="s">
        <v>13786</v>
      </c>
      <c r="AJ887" t="s">
        <v>13787</v>
      </c>
    </row>
    <row r="888" spans="1:36" ht="17.25" hidden="1" customHeight="1" x14ac:dyDescent="0.2">
      <c r="A888" s="4" t="s">
        <v>13782</v>
      </c>
      <c r="B888" t="s">
        <v>8398</v>
      </c>
      <c r="C888" t="s">
        <v>13783</v>
      </c>
      <c r="E888" t="s">
        <v>56</v>
      </c>
      <c r="F888" t="s">
        <v>86</v>
      </c>
      <c r="G888" s="5">
        <v>644</v>
      </c>
      <c r="H888" t="s">
        <v>42</v>
      </c>
      <c r="I888" t="s">
        <v>43</v>
      </c>
      <c r="J888" t="s">
        <v>559</v>
      </c>
      <c r="K888" t="s">
        <v>97</v>
      </c>
      <c r="L888" t="s">
        <v>45</v>
      </c>
      <c r="N888" s="6">
        <v>2022</v>
      </c>
      <c r="R888" s="7">
        <v>41.438535999999999</v>
      </c>
      <c r="S888" s="7">
        <v>-88.11063</v>
      </c>
      <c r="T888" t="s">
        <v>46</v>
      </c>
      <c r="U888" t="s">
        <v>11723</v>
      </c>
      <c r="V888" t="s">
        <v>10898</v>
      </c>
      <c r="X888" t="s">
        <v>9016</v>
      </c>
      <c r="Y888" t="s">
        <v>3012</v>
      </c>
      <c r="Z888" t="s">
        <v>3691</v>
      </c>
      <c r="AA888" t="s">
        <v>13784</v>
      </c>
      <c r="AB888" t="s">
        <v>10324</v>
      </c>
      <c r="AG888" t="s">
        <v>13785</v>
      </c>
      <c r="AH888" s="8" t="s">
        <v>13788</v>
      </c>
      <c r="AI888" t="s">
        <v>13786</v>
      </c>
      <c r="AJ888" t="s">
        <v>13789</v>
      </c>
    </row>
    <row r="889" spans="1:36" ht="17.25" hidden="1" customHeight="1" x14ac:dyDescent="0.2">
      <c r="A889" s="4" t="s">
        <v>13822</v>
      </c>
      <c r="B889" t="s">
        <v>8398</v>
      </c>
      <c r="C889" t="s">
        <v>13823</v>
      </c>
      <c r="E889" t="s">
        <v>40</v>
      </c>
      <c r="F889" t="s">
        <v>86</v>
      </c>
      <c r="G889" s="5">
        <v>608.29999999999995</v>
      </c>
      <c r="H889" t="s">
        <v>486</v>
      </c>
      <c r="I889" t="s">
        <v>240</v>
      </c>
      <c r="J889" t="s">
        <v>559</v>
      </c>
      <c r="K889" t="s">
        <v>45</v>
      </c>
      <c r="L889" t="s">
        <v>45</v>
      </c>
      <c r="M889" t="s">
        <v>2514</v>
      </c>
      <c r="N889" s="6">
        <v>2024</v>
      </c>
      <c r="P889" s="24">
        <v>2023</v>
      </c>
      <c r="R889" s="7">
        <v>41.738079999999997</v>
      </c>
      <c r="S889" s="7">
        <v>-108.78700000000001</v>
      </c>
      <c r="T889" t="s">
        <v>46</v>
      </c>
      <c r="U889" t="s">
        <v>13824</v>
      </c>
      <c r="V889" t="s">
        <v>13825</v>
      </c>
      <c r="X889" t="s">
        <v>10464</v>
      </c>
      <c r="Y889" t="s">
        <v>3012</v>
      </c>
      <c r="Z889" t="s">
        <v>3691</v>
      </c>
      <c r="AA889" t="s">
        <v>13826</v>
      </c>
      <c r="AB889" t="s">
        <v>8690</v>
      </c>
      <c r="AG889" t="s">
        <v>45</v>
      </c>
      <c r="AI889" t="s">
        <v>13827</v>
      </c>
      <c r="AJ889" t="s">
        <v>13828</v>
      </c>
    </row>
    <row r="890" spans="1:36" ht="17.25" hidden="1" customHeight="1" x14ac:dyDescent="0.2">
      <c r="A890" s="4" t="s">
        <v>13822</v>
      </c>
      <c r="B890" t="s">
        <v>8398</v>
      </c>
      <c r="C890" t="s">
        <v>13823</v>
      </c>
      <c r="E890" t="s">
        <v>56</v>
      </c>
      <c r="F890" t="s">
        <v>86</v>
      </c>
      <c r="G890" s="5">
        <v>617</v>
      </c>
      <c r="H890" t="s">
        <v>486</v>
      </c>
      <c r="I890" t="s">
        <v>240</v>
      </c>
      <c r="J890" t="s">
        <v>559</v>
      </c>
      <c r="K890" t="s">
        <v>45</v>
      </c>
      <c r="L890" t="s">
        <v>45</v>
      </c>
      <c r="M890" t="s">
        <v>2514</v>
      </c>
      <c r="N890" s="6">
        <v>2024</v>
      </c>
      <c r="P890" s="24">
        <v>2023</v>
      </c>
      <c r="R890" s="7">
        <v>41.738079999999997</v>
      </c>
      <c r="S890" s="7">
        <v>-108.78700000000001</v>
      </c>
      <c r="T890" t="s">
        <v>46</v>
      </c>
      <c r="U890" t="s">
        <v>13824</v>
      </c>
      <c r="V890" t="s">
        <v>13825</v>
      </c>
      <c r="X890" t="s">
        <v>10464</v>
      </c>
      <c r="Y890" t="s">
        <v>3012</v>
      </c>
      <c r="Z890" t="s">
        <v>3691</v>
      </c>
      <c r="AA890" t="s">
        <v>13826</v>
      </c>
      <c r="AB890" t="s">
        <v>8503</v>
      </c>
      <c r="AG890" t="s">
        <v>45</v>
      </c>
      <c r="AI890" t="s">
        <v>13827</v>
      </c>
      <c r="AJ890" t="s">
        <v>13829</v>
      </c>
    </row>
    <row r="891" spans="1:36" ht="17.25" hidden="1" customHeight="1" x14ac:dyDescent="0.2">
      <c r="A891" s="4" t="s">
        <v>13822</v>
      </c>
      <c r="B891" t="s">
        <v>8398</v>
      </c>
      <c r="C891" t="s">
        <v>13823</v>
      </c>
      <c r="E891" t="s">
        <v>58</v>
      </c>
      <c r="F891" t="s">
        <v>86</v>
      </c>
      <c r="G891" s="5">
        <v>608.29999999999995</v>
      </c>
      <c r="H891" t="s">
        <v>558</v>
      </c>
      <c r="I891" t="s">
        <v>240</v>
      </c>
      <c r="J891" t="s">
        <v>45</v>
      </c>
      <c r="K891" t="s">
        <v>13830</v>
      </c>
      <c r="L891" t="s">
        <v>44</v>
      </c>
      <c r="M891" t="s">
        <v>2514</v>
      </c>
      <c r="N891" s="6">
        <v>2030</v>
      </c>
      <c r="P891" s="24">
        <v>2030</v>
      </c>
      <c r="R891" s="7">
        <v>41.738079999999997</v>
      </c>
      <c r="S891" s="7">
        <v>-108.78700000000001</v>
      </c>
      <c r="T891" t="s">
        <v>46</v>
      </c>
      <c r="U891" t="s">
        <v>13824</v>
      </c>
      <c r="V891" t="s">
        <v>13825</v>
      </c>
      <c r="X891" t="s">
        <v>10464</v>
      </c>
      <c r="Y891" t="s">
        <v>3012</v>
      </c>
      <c r="Z891" t="s">
        <v>3691</v>
      </c>
      <c r="AA891" t="s">
        <v>13826</v>
      </c>
      <c r="AB891" t="s">
        <v>8595</v>
      </c>
      <c r="AG891" t="s">
        <v>45</v>
      </c>
      <c r="AI891" t="s">
        <v>13827</v>
      </c>
      <c r="AJ891" t="s">
        <v>13831</v>
      </c>
    </row>
    <row r="892" spans="1:36" ht="17.25" hidden="1" customHeight="1" x14ac:dyDescent="0.2">
      <c r="A892" s="4" t="s">
        <v>13822</v>
      </c>
      <c r="B892" t="s">
        <v>8398</v>
      </c>
      <c r="C892" t="s">
        <v>13823</v>
      </c>
      <c r="E892" t="s">
        <v>191</v>
      </c>
      <c r="F892" t="s">
        <v>86</v>
      </c>
      <c r="G892" s="5">
        <v>608.29999999999995</v>
      </c>
      <c r="H892" t="s">
        <v>558</v>
      </c>
      <c r="I892" t="s">
        <v>240</v>
      </c>
      <c r="J892" t="s">
        <v>45</v>
      </c>
      <c r="K892" t="s">
        <v>13830</v>
      </c>
      <c r="L892" t="s">
        <v>44</v>
      </c>
      <c r="M892" t="s">
        <v>2514</v>
      </c>
      <c r="N892" s="6">
        <v>2030</v>
      </c>
      <c r="P892" s="24">
        <v>2030</v>
      </c>
      <c r="R892" s="7">
        <v>41.738079999999997</v>
      </c>
      <c r="S892" s="7">
        <v>-108.78700000000001</v>
      </c>
      <c r="T892" t="s">
        <v>46</v>
      </c>
      <c r="U892" t="s">
        <v>13824</v>
      </c>
      <c r="V892" t="s">
        <v>13825</v>
      </c>
      <c r="X892" t="s">
        <v>10464</v>
      </c>
      <c r="Y892" t="s">
        <v>3012</v>
      </c>
      <c r="Z892" t="s">
        <v>3691</v>
      </c>
      <c r="AA892" t="s">
        <v>13826</v>
      </c>
      <c r="AB892" t="s">
        <v>8414</v>
      </c>
      <c r="AG892" t="s">
        <v>45</v>
      </c>
      <c r="AH892" s="27"/>
      <c r="AI892" t="s">
        <v>13827</v>
      </c>
      <c r="AJ892" t="s">
        <v>13832</v>
      </c>
    </row>
    <row r="893" spans="1:36" ht="17.25" hidden="1" customHeight="1" x14ac:dyDescent="0.2">
      <c r="A893" s="4" t="s">
        <v>13833</v>
      </c>
      <c r="B893" t="s">
        <v>8398</v>
      </c>
      <c r="C893" t="s">
        <v>13834</v>
      </c>
      <c r="E893" t="s">
        <v>13835</v>
      </c>
      <c r="F893" t="s">
        <v>64</v>
      </c>
      <c r="G893" s="5">
        <v>142</v>
      </c>
      <c r="H893" t="s">
        <v>42</v>
      </c>
      <c r="I893" t="s">
        <v>43</v>
      </c>
      <c r="J893" t="s">
        <v>559</v>
      </c>
      <c r="K893" t="s">
        <v>45</v>
      </c>
      <c r="L893" t="s">
        <v>45</v>
      </c>
      <c r="N893" s="6">
        <v>2021</v>
      </c>
      <c r="R893" s="7">
        <v>29.646100000000001</v>
      </c>
      <c r="S893" s="7">
        <v>-82.320800000000006</v>
      </c>
      <c r="T893" t="s">
        <v>46</v>
      </c>
      <c r="U893" t="s">
        <v>11209</v>
      </c>
      <c r="V893" t="s">
        <v>11210</v>
      </c>
      <c r="X893" t="s">
        <v>8746</v>
      </c>
      <c r="Y893" t="s">
        <v>3012</v>
      </c>
      <c r="Z893" t="s">
        <v>3691</v>
      </c>
      <c r="AA893" t="s">
        <v>13836</v>
      </c>
      <c r="AB893" t="s">
        <v>13837</v>
      </c>
      <c r="AG893" t="s">
        <v>13838</v>
      </c>
      <c r="AH893" s="8" t="s">
        <v>13839</v>
      </c>
      <c r="AI893" t="s">
        <v>13840</v>
      </c>
      <c r="AJ893" t="s">
        <v>13841</v>
      </c>
    </row>
    <row r="894" spans="1:36" ht="17.25" hidden="1" customHeight="1" x14ac:dyDescent="0.2">
      <c r="A894" s="4" t="s">
        <v>13930</v>
      </c>
      <c r="B894" t="s">
        <v>8398</v>
      </c>
      <c r="C894" t="s">
        <v>13931</v>
      </c>
      <c r="E894" t="s">
        <v>2297</v>
      </c>
      <c r="F894" t="s">
        <v>86</v>
      </c>
      <c r="G894" s="5">
        <v>660</v>
      </c>
      <c r="H894" t="s">
        <v>42</v>
      </c>
      <c r="I894" t="s">
        <v>240</v>
      </c>
      <c r="J894" t="s">
        <v>559</v>
      </c>
      <c r="K894" t="s">
        <v>45</v>
      </c>
      <c r="L894" t="s">
        <v>45</v>
      </c>
      <c r="M894" t="s">
        <v>2514</v>
      </c>
      <c r="N894" s="6">
        <v>2018</v>
      </c>
      <c r="R894" s="7">
        <v>41.494636</v>
      </c>
      <c r="S894" s="7">
        <v>-88.123829999999998</v>
      </c>
      <c r="T894" t="s">
        <v>46</v>
      </c>
      <c r="U894" t="s">
        <v>13932</v>
      </c>
      <c r="V894" t="s">
        <v>10898</v>
      </c>
      <c r="X894" t="s">
        <v>9016</v>
      </c>
      <c r="Y894" t="s">
        <v>3012</v>
      </c>
      <c r="Z894" t="s">
        <v>3691</v>
      </c>
      <c r="AA894" t="s">
        <v>13933</v>
      </c>
      <c r="AB894" t="s">
        <v>8431</v>
      </c>
      <c r="AG894" t="s">
        <v>13934</v>
      </c>
      <c r="AH894" s="24">
        <v>10312</v>
      </c>
      <c r="AI894" t="s">
        <v>13935</v>
      </c>
      <c r="AJ894" t="s">
        <v>13936</v>
      </c>
    </row>
    <row r="895" spans="1:36" ht="17.25" hidden="1" customHeight="1" x14ac:dyDescent="0.2">
      <c r="A895" s="4" t="s">
        <v>13930</v>
      </c>
      <c r="B895" t="s">
        <v>8398</v>
      </c>
      <c r="C895" t="s">
        <v>13931</v>
      </c>
      <c r="E895" t="s">
        <v>3929</v>
      </c>
      <c r="F895" t="s">
        <v>86</v>
      </c>
      <c r="G895" s="5">
        <v>660</v>
      </c>
      <c r="H895" t="s">
        <v>42</v>
      </c>
      <c r="I895" t="s">
        <v>240</v>
      </c>
      <c r="J895" t="s">
        <v>559</v>
      </c>
      <c r="K895" t="s">
        <v>45</v>
      </c>
      <c r="L895" t="s">
        <v>45</v>
      </c>
      <c r="M895" t="s">
        <v>2514</v>
      </c>
      <c r="N895" s="6">
        <v>2018</v>
      </c>
      <c r="R895" s="7">
        <v>41.494636</v>
      </c>
      <c r="S895" s="7">
        <v>-88.123829999999998</v>
      </c>
      <c r="T895" t="s">
        <v>46</v>
      </c>
      <c r="U895" t="s">
        <v>13932</v>
      </c>
      <c r="V895" t="s">
        <v>10898</v>
      </c>
      <c r="X895" t="s">
        <v>9016</v>
      </c>
      <c r="Y895" t="s">
        <v>3012</v>
      </c>
      <c r="Z895" t="s">
        <v>3691</v>
      </c>
      <c r="AA895" t="s">
        <v>13933</v>
      </c>
      <c r="AB895" t="s">
        <v>8726</v>
      </c>
      <c r="AG895" t="s">
        <v>13934</v>
      </c>
      <c r="AH895" s="24">
        <v>10313</v>
      </c>
      <c r="AI895" t="s">
        <v>13935</v>
      </c>
      <c r="AJ895" t="s">
        <v>13937</v>
      </c>
    </row>
    <row r="896" spans="1:36" ht="17.25" hidden="1" customHeight="1" x14ac:dyDescent="0.2">
      <c r="A896" s="4" t="s">
        <v>13938</v>
      </c>
      <c r="B896" t="s">
        <v>8398</v>
      </c>
      <c r="C896" t="s">
        <v>13939</v>
      </c>
      <c r="E896" t="s">
        <v>1157</v>
      </c>
      <c r="F896" t="s">
        <v>86</v>
      </c>
      <c r="G896" s="5">
        <v>360</v>
      </c>
      <c r="H896" t="s">
        <v>42</v>
      </c>
      <c r="I896" t="s">
        <v>240</v>
      </c>
      <c r="J896" t="s">
        <v>559</v>
      </c>
      <c r="K896" t="s">
        <v>45</v>
      </c>
      <c r="L896" t="s">
        <v>45</v>
      </c>
      <c r="M896" t="s">
        <v>2514</v>
      </c>
      <c r="N896" s="6">
        <v>2018</v>
      </c>
      <c r="R896" s="7">
        <v>41.493099999999998</v>
      </c>
      <c r="S896" s="7">
        <v>-88.115300000000005</v>
      </c>
      <c r="T896" t="s">
        <v>46</v>
      </c>
      <c r="U896" t="s">
        <v>13932</v>
      </c>
      <c r="V896" t="s">
        <v>10898</v>
      </c>
      <c r="X896" t="s">
        <v>9016</v>
      </c>
      <c r="Y896" t="s">
        <v>3012</v>
      </c>
      <c r="Z896" t="s">
        <v>3691</v>
      </c>
      <c r="AA896" t="s">
        <v>13940</v>
      </c>
      <c r="AB896" t="s">
        <v>8429</v>
      </c>
      <c r="AG896" t="s">
        <v>13934</v>
      </c>
      <c r="AH896" s="24">
        <v>10311</v>
      </c>
      <c r="AI896" t="s">
        <v>13941</v>
      </c>
      <c r="AJ896" t="s">
        <v>13942</v>
      </c>
    </row>
    <row r="897" spans="1:36" ht="17.25" hidden="1" customHeight="1" x14ac:dyDescent="0.2">
      <c r="A897" s="4" t="s">
        <v>13952</v>
      </c>
      <c r="B897" t="s">
        <v>8398</v>
      </c>
      <c r="C897" t="s">
        <v>13953</v>
      </c>
      <c r="E897" t="s">
        <v>191</v>
      </c>
      <c r="F897" t="s">
        <v>86</v>
      </c>
      <c r="G897" s="5">
        <v>183</v>
      </c>
      <c r="H897" t="s">
        <v>42</v>
      </c>
      <c r="I897" t="s">
        <v>65</v>
      </c>
      <c r="J897" t="s">
        <v>559</v>
      </c>
      <c r="N897" s="6">
        <v>2013</v>
      </c>
      <c r="P897" s="24">
        <v>2058</v>
      </c>
      <c r="R897" s="7">
        <v>33.523899999999998</v>
      </c>
      <c r="S897" s="7">
        <v>-101.7392</v>
      </c>
      <c r="T897" t="s">
        <v>46</v>
      </c>
      <c r="U897" t="s">
        <v>13741</v>
      </c>
      <c r="V897" t="s">
        <v>13741</v>
      </c>
      <c r="X897" t="s">
        <v>8584</v>
      </c>
      <c r="Y897" t="s">
        <v>3012</v>
      </c>
      <c r="Z897" t="s">
        <v>3691</v>
      </c>
      <c r="AA897" t="s">
        <v>13954</v>
      </c>
      <c r="AB897" t="s">
        <v>8414</v>
      </c>
      <c r="AG897" t="s">
        <v>13955</v>
      </c>
      <c r="AH897" s="24">
        <v>40714</v>
      </c>
      <c r="AI897" t="s">
        <v>13956</v>
      </c>
      <c r="AJ897" t="s">
        <v>13960</v>
      </c>
    </row>
    <row r="898" spans="1:36" ht="17.25" hidden="1" customHeight="1" x14ac:dyDescent="0.2">
      <c r="A898" s="4" t="s">
        <v>14062</v>
      </c>
      <c r="B898" t="s">
        <v>8398</v>
      </c>
      <c r="C898" t="s">
        <v>14063</v>
      </c>
      <c r="E898" t="s">
        <v>565</v>
      </c>
      <c r="F898" t="s">
        <v>86</v>
      </c>
      <c r="G898" s="5">
        <v>831</v>
      </c>
      <c r="H898" t="s">
        <v>42</v>
      </c>
      <c r="I898" t="s">
        <v>43</v>
      </c>
      <c r="J898" t="s">
        <v>559</v>
      </c>
      <c r="K898" t="s">
        <v>97</v>
      </c>
      <c r="L898" t="s">
        <v>45</v>
      </c>
      <c r="N898" s="27">
        <v>2018</v>
      </c>
      <c r="R898" s="7">
        <v>38.695518999999997</v>
      </c>
      <c r="S898" s="7">
        <v>-76.827789999999993</v>
      </c>
      <c r="T898" t="s">
        <v>46</v>
      </c>
      <c r="U898" t="s">
        <v>9633</v>
      </c>
      <c r="V898" t="s">
        <v>9634</v>
      </c>
      <c r="X898" t="s">
        <v>9635</v>
      </c>
      <c r="Y898" t="s">
        <v>3012</v>
      </c>
      <c r="Z898" t="s">
        <v>3691</v>
      </c>
      <c r="AA898" t="s">
        <v>14064</v>
      </c>
      <c r="AB898" t="s">
        <v>13432</v>
      </c>
      <c r="AG898" t="s">
        <v>14065</v>
      </c>
      <c r="AH898" s="8" t="s">
        <v>14066</v>
      </c>
      <c r="AI898" t="s">
        <v>14067</v>
      </c>
      <c r="AJ898" t="s">
        <v>14068</v>
      </c>
    </row>
    <row r="899" spans="1:36" ht="17.25" hidden="1" customHeight="1" x14ac:dyDescent="0.2">
      <c r="A899" s="4" t="s">
        <v>14086</v>
      </c>
      <c r="B899" t="s">
        <v>8398</v>
      </c>
      <c r="C899" t="s">
        <v>14087</v>
      </c>
      <c r="E899" t="s">
        <v>565</v>
      </c>
      <c r="F899" t="s">
        <v>86</v>
      </c>
      <c r="G899" s="5">
        <v>700</v>
      </c>
      <c r="H899" t="s">
        <v>139</v>
      </c>
      <c r="I899" t="s">
        <v>43</v>
      </c>
      <c r="J899" t="s">
        <v>45</v>
      </c>
      <c r="K899" t="s">
        <v>97</v>
      </c>
      <c r="L899" t="s">
        <v>45</v>
      </c>
      <c r="N899" s="24">
        <v>2025</v>
      </c>
      <c r="R899" s="7">
        <v>30.285458595179598</v>
      </c>
      <c r="S899" s="7">
        <v>-91.237976937422701</v>
      </c>
      <c r="T899" t="s">
        <v>504</v>
      </c>
      <c r="U899" t="s">
        <v>9062</v>
      </c>
      <c r="V899" t="s">
        <v>9063</v>
      </c>
      <c r="X899" t="s">
        <v>8512</v>
      </c>
      <c r="Y899" t="s">
        <v>3012</v>
      </c>
      <c r="Z899" t="s">
        <v>3691</v>
      </c>
      <c r="AC899" t="s">
        <v>14088</v>
      </c>
      <c r="AG899" t="s">
        <v>14089</v>
      </c>
      <c r="AH899" s="24">
        <v>1313863</v>
      </c>
      <c r="AI899" t="s">
        <v>14090</v>
      </c>
      <c r="AJ899" t="s">
        <v>14091</v>
      </c>
    </row>
    <row r="900" spans="1:36" ht="17.25" hidden="1" customHeight="1" x14ac:dyDescent="0.2">
      <c r="A900" s="4" t="s">
        <v>14100</v>
      </c>
      <c r="B900" t="s">
        <v>8398</v>
      </c>
      <c r="C900" t="s">
        <v>14101</v>
      </c>
      <c r="E900" t="s">
        <v>14102</v>
      </c>
      <c r="F900" t="s">
        <v>86</v>
      </c>
      <c r="G900" s="5">
        <v>544</v>
      </c>
      <c r="H900" t="s">
        <v>42</v>
      </c>
      <c r="I900" t="s">
        <v>43</v>
      </c>
      <c r="J900" t="s">
        <v>559</v>
      </c>
      <c r="K900" t="s">
        <v>97</v>
      </c>
      <c r="L900" t="s">
        <v>45</v>
      </c>
      <c r="N900" s="27">
        <v>2018</v>
      </c>
      <c r="R900" s="7">
        <v>35.202500000000001</v>
      </c>
      <c r="S900" s="7">
        <v>-81.363060000000004</v>
      </c>
      <c r="T900" t="s">
        <v>46</v>
      </c>
      <c r="U900" t="s">
        <v>10615</v>
      </c>
      <c r="V900" t="s">
        <v>10616</v>
      </c>
      <c r="X900" t="s">
        <v>8789</v>
      </c>
      <c r="Y900" t="s">
        <v>3012</v>
      </c>
      <c r="Z900" t="s">
        <v>3691</v>
      </c>
      <c r="AA900" t="s">
        <v>14103</v>
      </c>
      <c r="AB900" t="s">
        <v>14104</v>
      </c>
      <c r="AG900" t="s">
        <v>14105</v>
      </c>
      <c r="AH900" s="27" t="s">
        <v>14106</v>
      </c>
      <c r="AI900" t="s">
        <v>14107</v>
      </c>
      <c r="AJ900" t="s">
        <v>14108</v>
      </c>
    </row>
    <row r="901" spans="1:36" ht="17.25" hidden="1" customHeight="1" x14ac:dyDescent="0.2">
      <c r="A901" s="4" t="s">
        <v>14160</v>
      </c>
      <c r="B901" t="s">
        <v>8398</v>
      </c>
      <c r="C901" t="s">
        <v>14161</v>
      </c>
      <c r="E901" t="s">
        <v>40</v>
      </c>
      <c r="F901" t="s">
        <v>64</v>
      </c>
      <c r="G901" s="5">
        <v>730</v>
      </c>
      <c r="H901" t="s">
        <v>42</v>
      </c>
      <c r="I901" t="s">
        <v>43</v>
      </c>
      <c r="J901" t="s">
        <v>559</v>
      </c>
      <c r="N901" s="27">
        <v>2013</v>
      </c>
      <c r="R901" s="7">
        <v>34.283056000000002</v>
      </c>
      <c r="S901" s="7">
        <v>-77.985280000000003</v>
      </c>
      <c r="T901" t="s">
        <v>46</v>
      </c>
      <c r="U901" t="s">
        <v>11543</v>
      </c>
      <c r="V901" t="s">
        <v>14162</v>
      </c>
      <c r="X901" t="s">
        <v>8789</v>
      </c>
      <c r="Y901" t="s">
        <v>3012</v>
      </c>
      <c r="Z901" t="s">
        <v>3691</v>
      </c>
      <c r="AA901" t="s">
        <v>14163</v>
      </c>
      <c r="AB901" t="s">
        <v>14164</v>
      </c>
      <c r="AG901" t="s">
        <v>14165</v>
      </c>
      <c r="AH901" s="27" t="s">
        <v>14166</v>
      </c>
      <c r="AI901" t="s">
        <v>14167</v>
      </c>
      <c r="AJ901" t="s">
        <v>14168</v>
      </c>
    </row>
    <row r="902" spans="1:36" ht="17.25" hidden="1" customHeight="1" x14ac:dyDescent="0.2">
      <c r="A902" s="4" t="s">
        <v>14160</v>
      </c>
      <c r="B902" t="s">
        <v>8398</v>
      </c>
      <c r="C902" t="s">
        <v>14161</v>
      </c>
      <c r="E902" t="s">
        <v>14169</v>
      </c>
      <c r="F902" t="s">
        <v>64</v>
      </c>
      <c r="G902" s="5">
        <v>61</v>
      </c>
      <c r="H902" t="s">
        <v>42</v>
      </c>
      <c r="I902" t="s">
        <v>65</v>
      </c>
      <c r="J902" t="s">
        <v>559</v>
      </c>
      <c r="K902" t="s">
        <v>45</v>
      </c>
      <c r="L902" t="s">
        <v>45</v>
      </c>
      <c r="N902" s="6">
        <v>2017</v>
      </c>
      <c r="R902" s="7">
        <v>34.283056000000002</v>
      </c>
      <c r="S902" s="7">
        <v>-77.985280000000003</v>
      </c>
      <c r="T902" t="s">
        <v>46</v>
      </c>
      <c r="U902" t="s">
        <v>11543</v>
      </c>
      <c r="V902" t="s">
        <v>14162</v>
      </c>
      <c r="X902" t="s">
        <v>8789</v>
      </c>
      <c r="Y902" t="s">
        <v>3012</v>
      </c>
      <c r="Z902" t="s">
        <v>3691</v>
      </c>
      <c r="AA902" t="s">
        <v>14163</v>
      </c>
      <c r="AB902" t="s">
        <v>14170</v>
      </c>
      <c r="AG902" t="s">
        <v>14165</v>
      </c>
      <c r="AH902" s="24">
        <v>45249</v>
      </c>
      <c r="AI902" t="s">
        <v>14167</v>
      </c>
      <c r="AJ902" t="s">
        <v>14171</v>
      </c>
    </row>
    <row r="903" spans="1:36" ht="17.25" hidden="1" customHeight="1" x14ac:dyDescent="0.2">
      <c r="A903" s="4" t="s">
        <v>14160</v>
      </c>
      <c r="B903" t="s">
        <v>8398</v>
      </c>
      <c r="C903" t="s">
        <v>14161</v>
      </c>
      <c r="E903" t="s">
        <v>14172</v>
      </c>
      <c r="F903" t="s">
        <v>64</v>
      </c>
      <c r="G903" s="5">
        <v>61</v>
      </c>
      <c r="H903" t="s">
        <v>42</v>
      </c>
      <c r="I903" t="s">
        <v>65</v>
      </c>
      <c r="J903" t="s">
        <v>559</v>
      </c>
      <c r="K903" t="s">
        <v>45</v>
      </c>
      <c r="L903" t="s">
        <v>45</v>
      </c>
      <c r="N903" s="6">
        <v>2017</v>
      </c>
      <c r="R903" s="7">
        <v>34.283056000000002</v>
      </c>
      <c r="S903" s="7">
        <v>-77.985280000000003</v>
      </c>
      <c r="T903" t="s">
        <v>46</v>
      </c>
      <c r="U903" t="s">
        <v>11543</v>
      </c>
      <c r="V903" t="s">
        <v>14162</v>
      </c>
      <c r="X903" t="s">
        <v>8789</v>
      </c>
      <c r="Y903" t="s">
        <v>3012</v>
      </c>
      <c r="Z903" t="s">
        <v>3691</v>
      </c>
      <c r="AA903" t="s">
        <v>14163</v>
      </c>
      <c r="AB903" t="s">
        <v>14173</v>
      </c>
      <c r="AG903" t="s">
        <v>14165</v>
      </c>
      <c r="AH903" s="24">
        <v>45903</v>
      </c>
      <c r="AI903" t="s">
        <v>14167</v>
      </c>
      <c r="AJ903" t="s">
        <v>14174</v>
      </c>
    </row>
    <row r="904" spans="1:36" ht="17.25" hidden="1" customHeight="1" x14ac:dyDescent="0.2">
      <c r="A904" s="4" t="s">
        <v>14175</v>
      </c>
      <c r="B904" t="s">
        <v>8398</v>
      </c>
      <c r="C904" t="s">
        <v>14176</v>
      </c>
      <c r="E904" t="s">
        <v>14177</v>
      </c>
      <c r="F904" t="s">
        <v>86</v>
      </c>
      <c r="G904" s="5">
        <v>74</v>
      </c>
      <c r="H904" t="s">
        <v>42</v>
      </c>
      <c r="I904" t="s">
        <v>43</v>
      </c>
      <c r="J904" t="s">
        <v>559</v>
      </c>
      <c r="K904" t="s">
        <v>45</v>
      </c>
      <c r="L904" t="s">
        <v>45</v>
      </c>
      <c r="N904" s="27">
        <v>2016</v>
      </c>
      <c r="R904" s="7">
        <v>29.691110999999999</v>
      </c>
      <c r="S904" s="7">
        <v>-91.192779999999999</v>
      </c>
      <c r="T904" t="s">
        <v>46</v>
      </c>
      <c r="U904" t="s">
        <v>14178</v>
      </c>
      <c r="V904" t="s">
        <v>14179</v>
      </c>
      <c r="X904" t="s">
        <v>8512</v>
      </c>
      <c r="Y904" t="s">
        <v>3012</v>
      </c>
      <c r="Z904" t="s">
        <v>3691</v>
      </c>
      <c r="AA904" t="s">
        <v>14180</v>
      </c>
      <c r="AB904" t="s">
        <v>14181</v>
      </c>
      <c r="AG904" t="s">
        <v>14182</v>
      </c>
      <c r="AH904" s="8" t="s">
        <v>14183</v>
      </c>
      <c r="AI904" t="s">
        <v>14184</v>
      </c>
      <c r="AJ904" t="s">
        <v>14185</v>
      </c>
    </row>
    <row r="905" spans="1:36" ht="17.25" hidden="1" customHeight="1" x14ac:dyDescent="0.2">
      <c r="A905" s="4" t="s">
        <v>14226</v>
      </c>
      <c r="B905" t="s">
        <v>8398</v>
      </c>
      <c r="C905" t="s">
        <v>14227</v>
      </c>
      <c r="E905" t="s">
        <v>8712</v>
      </c>
      <c r="F905" t="s">
        <v>86</v>
      </c>
      <c r="G905" s="5">
        <v>500</v>
      </c>
      <c r="H905" t="s">
        <v>42</v>
      </c>
      <c r="I905" t="s">
        <v>43</v>
      </c>
      <c r="J905" t="s">
        <v>559</v>
      </c>
      <c r="K905" t="s">
        <v>97</v>
      </c>
      <c r="L905" t="s">
        <v>45</v>
      </c>
      <c r="N905" s="6">
        <v>2018</v>
      </c>
      <c r="R905" s="7">
        <v>41.471389000000002</v>
      </c>
      <c r="S905" s="7">
        <v>-75.544169999999994</v>
      </c>
      <c r="T905" t="s">
        <v>46</v>
      </c>
      <c r="U905" t="s">
        <v>14228</v>
      </c>
      <c r="V905" t="s">
        <v>8838</v>
      </c>
      <c r="X905" t="s">
        <v>8642</v>
      </c>
      <c r="Y905" t="s">
        <v>3012</v>
      </c>
      <c r="Z905" t="s">
        <v>3691</v>
      </c>
      <c r="AA905" t="s">
        <v>14229</v>
      </c>
      <c r="AB905" t="s">
        <v>8716</v>
      </c>
      <c r="AG905" t="s">
        <v>14230</v>
      </c>
      <c r="AH905" s="24">
        <v>43862</v>
      </c>
      <c r="AI905" t="s">
        <v>14231</v>
      </c>
      <c r="AJ905" t="s">
        <v>14232</v>
      </c>
    </row>
    <row r="906" spans="1:36" ht="17.25" hidden="1" customHeight="1" x14ac:dyDescent="0.2">
      <c r="A906" s="4" t="s">
        <v>14226</v>
      </c>
      <c r="B906" t="s">
        <v>8398</v>
      </c>
      <c r="C906" t="s">
        <v>14227</v>
      </c>
      <c r="E906" t="s">
        <v>9340</v>
      </c>
      <c r="F906" t="s">
        <v>86</v>
      </c>
      <c r="G906" s="5">
        <v>500</v>
      </c>
      <c r="H906" t="s">
        <v>42</v>
      </c>
      <c r="I906" t="s">
        <v>43</v>
      </c>
      <c r="J906" t="s">
        <v>559</v>
      </c>
      <c r="K906" t="s">
        <v>97</v>
      </c>
      <c r="L906" t="s">
        <v>45</v>
      </c>
      <c r="N906" s="6">
        <v>2018</v>
      </c>
      <c r="R906" s="7">
        <v>41.471389000000002</v>
      </c>
      <c r="S906" s="7">
        <v>-75.544169999999994</v>
      </c>
      <c r="T906" t="s">
        <v>46</v>
      </c>
      <c r="U906" t="s">
        <v>14228</v>
      </c>
      <c r="V906" t="s">
        <v>8838</v>
      </c>
      <c r="X906" t="s">
        <v>8642</v>
      </c>
      <c r="Y906" t="s">
        <v>3012</v>
      </c>
      <c r="Z906" t="s">
        <v>3691</v>
      </c>
      <c r="AA906" t="s">
        <v>14229</v>
      </c>
      <c r="AB906" t="s">
        <v>9344</v>
      </c>
      <c r="AG906" t="s">
        <v>14230</v>
      </c>
      <c r="AH906" s="24">
        <v>45173</v>
      </c>
      <c r="AI906" t="s">
        <v>14231</v>
      </c>
      <c r="AJ906" t="s">
        <v>14233</v>
      </c>
    </row>
    <row r="907" spans="1:36" ht="17.25" hidden="1" customHeight="1" x14ac:dyDescent="0.2">
      <c r="A907" s="4" t="s">
        <v>14226</v>
      </c>
      <c r="B907" t="s">
        <v>8398</v>
      </c>
      <c r="C907" t="s">
        <v>14227</v>
      </c>
      <c r="E907" t="s">
        <v>11658</v>
      </c>
      <c r="F907" t="s">
        <v>86</v>
      </c>
      <c r="G907" s="5">
        <v>500</v>
      </c>
      <c r="H907" t="s">
        <v>42</v>
      </c>
      <c r="I907" t="s">
        <v>43</v>
      </c>
      <c r="J907" t="s">
        <v>559</v>
      </c>
      <c r="K907" t="s">
        <v>97</v>
      </c>
      <c r="L907" t="s">
        <v>45</v>
      </c>
      <c r="N907" s="24">
        <v>2018</v>
      </c>
      <c r="R907" s="7">
        <v>41.471389000000002</v>
      </c>
      <c r="S907" s="7">
        <v>-75.544169999999994</v>
      </c>
      <c r="T907" t="s">
        <v>46</v>
      </c>
      <c r="U907" t="s">
        <v>14228</v>
      </c>
      <c r="V907" t="s">
        <v>8838</v>
      </c>
      <c r="X907" t="s">
        <v>8642</v>
      </c>
      <c r="Y907" t="s">
        <v>3012</v>
      </c>
      <c r="Z907" t="s">
        <v>3691</v>
      </c>
      <c r="AA907" t="s">
        <v>14229</v>
      </c>
      <c r="AB907" t="s">
        <v>11659</v>
      </c>
      <c r="AG907" t="s">
        <v>14230</v>
      </c>
      <c r="AH907" s="24">
        <v>45174</v>
      </c>
      <c r="AI907" t="s">
        <v>14231</v>
      </c>
      <c r="AJ907" t="s">
        <v>14234</v>
      </c>
    </row>
    <row r="908" spans="1:36" ht="17.25" hidden="1" customHeight="1" x14ac:dyDescent="0.2">
      <c r="A908" s="4" t="s">
        <v>14272</v>
      </c>
      <c r="B908" t="s">
        <v>8398</v>
      </c>
      <c r="C908" t="s">
        <v>14273</v>
      </c>
      <c r="E908" t="s">
        <v>8509</v>
      </c>
      <c r="F908" t="s">
        <v>86</v>
      </c>
      <c r="G908" s="5">
        <v>1000</v>
      </c>
      <c r="H908" t="s">
        <v>42</v>
      </c>
      <c r="I908" t="s">
        <v>43</v>
      </c>
      <c r="J908" t="s">
        <v>559</v>
      </c>
      <c r="K908" t="s">
        <v>97</v>
      </c>
      <c r="L908" t="s">
        <v>45</v>
      </c>
      <c r="N908" s="27">
        <v>2020</v>
      </c>
      <c r="R908" s="7">
        <v>30.272631000000001</v>
      </c>
      <c r="S908" s="7">
        <v>-93.299059999999997</v>
      </c>
      <c r="T908" t="s">
        <v>46</v>
      </c>
      <c r="U908" t="s">
        <v>14274</v>
      </c>
      <c r="V908" t="s">
        <v>10001</v>
      </c>
      <c r="X908" t="s">
        <v>8512</v>
      </c>
      <c r="Y908" t="s">
        <v>3012</v>
      </c>
      <c r="Z908" t="s">
        <v>3691</v>
      </c>
      <c r="AA908" t="s">
        <v>14275</v>
      </c>
      <c r="AB908" t="s">
        <v>9268</v>
      </c>
      <c r="AG908" t="s">
        <v>14276</v>
      </c>
      <c r="AH908" s="8" t="s">
        <v>14277</v>
      </c>
      <c r="AI908" t="s">
        <v>14278</v>
      </c>
      <c r="AJ908" t="s">
        <v>14279</v>
      </c>
    </row>
    <row r="909" spans="1:36" ht="17.25" hidden="1" customHeight="1" x14ac:dyDescent="0.2">
      <c r="A909" s="4" t="s">
        <v>14298</v>
      </c>
      <c r="B909" t="s">
        <v>8398</v>
      </c>
      <c r="C909" t="s">
        <v>14299</v>
      </c>
      <c r="E909" t="s">
        <v>191</v>
      </c>
      <c r="F909" t="s">
        <v>86</v>
      </c>
      <c r="G909" s="5">
        <v>90</v>
      </c>
      <c r="H909" t="s">
        <v>42</v>
      </c>
      <c r="I909" t="s">
        <v>240</v>
      </c>
      <c r="J909" t="s">
        <v>559</v>
      </c>
      <c r="K909" t="s">
        <v>45</v>
      </c>
      <c r="L909" t="s">
        <v>45</v>
      </c>
      <c r="M909" t="s">
        <v>2514</v>
      </c>
      <c r="N909" s="6">
        <v>2018</v>
      </c>
      <c r="P909" s="24">
        <v>2024</v>
      </c>
      <c r="R909" s="7">
        <v>39.724600000000002</v>
      </c>
      <c r="S909" s="7">
        <v>-94.877300000000005</v>
      </c>
      <c r="T909" t="s">
        <v>46</v>
      </c>
      <c r="U909" t="s">
        <v>14300</v>
      </c>
      <c r="V909" t="s">
        <v>14301</v>
      </c>
      <c r="X909" t="s">
        <v>8994</v>
      </c>
      <c r="Y909" t="s">
        <v>3012</v>
      </c>
      <c r="Z909" t="s">
        <v>3691</v>
      </c>
      <c r="AA909" t="s">
        <v>14302</v>
      </c>
      <c r="AB909" t="s">
        <v>8414</v>
      </c>
      <c r="AG909" t="s">
        <v>14303</v>
      </c>
      <c r="AH909" s="24">
        <v>11423</v>
      </c>
      <c r="AI909" t="s">
        <v>14304</v>
      </c>
      <c r="AJ909" t="s">
        <v>14305</v>
      </c>
    </row>
    <row r="910" spans="1:36" ht="17.25" hidden="1" customHeight="1" x14ac:dyDescent="0.2">
      <c r="A910" s="4" t="s">
        <v>14316</v>
      </c>
      <c r="B910" t="s">
        <v>8398</v>
      </c>
      <c r="C910" t="s">
        <v>14317</v>
      </c>
      <c r="E910" t="s">
        <v>870</v>
      </c>
      <c r="F910" t="s">
        <v>86</v>
      </c>
      <c r="G910" s="5">
        <v>728</v>
      </c>
      <c r="H910" t="s">
        <v>42</v>
      </c>
      <c r="I910" t="s">
        <v>43</v>
      </c>
      <c r="J910" t="s">
        <v>559</v>
      </c>
      <c r="N910" s="27">
        <v>2014</v>
      </c>
      <c r="R910" s="7">
        <v>40.331667000000003</v>
      </c>
      <c r="S910" s="7">
        <v>-111.7542</v>
      </c>
      <c r="T910" t="s">
        <v>46</v>
      </c>
      <c r="U910" t="s">
        <v>14318</v>
      </c>
      <c r="V910" t="s">
        <v>11001</v>
      </c>
      <c r="X910" t="s">
        <v>11001</v>
      </c>
      <c r="Y910" t="s">
        <v>3012</v>
      </c>
      <c r="Z910" t="s">
        <v>3691</v>
      </c>
      <c r="AA910" t="s">
        <v>14319</v>
      </c>
      <c r="AB910" t="s">
        <v>14323</v>
      </c>
      <c r="AI910" t="s">
        <v>14321</v>
      </c>
      <c r="AJ910" t="s">
        <v>14324</v>
      </c>
    </row>
    <row r="911" spans="1:36" ht="17.25" hidden="1" customHeight="1" x14ac:dyDescent="0.2">
      <c r="A911" s="4" t="s">
        <v>14356</v>
      </c>
      <c r="B911" t="s">
        <v>8398</v>
      </c>
      <c r="C911" t="s">
        <v>14357</v>
      </c>
      <c r="E911" t="s">
        <v>565</v>
      </c>
      <c r="F911" t="s">
        <v>86</v>
      </c>
      <c r="G911" s="5">
        <v>98</v>
      </c>
      <c r="H911" t="s">
        <v>42</v>
      </c>
      <c r="I911" t="s">
        <v>43</v>
      </c>
      <c r="J911" t="s">
        <v>44</v>
      </c>
      <c r="M911" t="s">
        <v>559</v>
      </c>
      <c r="N911" s="27">
        <v>2013</v>
      </c>
      <c r="R911" s="7">
        <v>42.719721999999997</v>
      </c>
      <c r="S911" s="7">
        <v>-84.551670000000001</v>
      </c>
      <c r="T911" t="s">
        <v>46</v>
      </c>
      <c r="U911" t="s">
        <v>11263</v>
      </c>
      <c r="V911" t="s">
        <v>14358</v>
      </c>
      <c r="X911" t="s">
        <v>8402</v>
      </c>
      <c r="Y911" t="s">
        <v>3012</v>
      </c>
      <c r="Z911" t="s">
        <v>3691</v>
      </c>
      <c r="AA911" t="s">
        <v>14359</v>
      </c>
      <c r="AB911" t="s">
        <v>14360</v>
      </c>
      <c r="AC911" t="s">
        <v>14361</v>
      </c>
      <c r="AG911" t="s">
        <v>14362</v>
      </c>
      <c r="AH911" s="8" t="s">
        <v>14363</v>
      </c>
      <c r="AI911" t="s">
        <v>14364</v>
      </c>
      <c r="AJ911" t="s">
        <v>14365</v>
      </c>
    </row>
    <row r="912" spans="1:36" ht="17.25" hidden="1" customHeight="1" x14ac:dyDescent="0.2">
      <c r="A912" s="4" t="s">
        <v>14419</v>
      </c>
      <c r="B912" t="s">
        <v>8398</v>
      </c>
      <c r="C912" t="s">
        <v>14420</v>
      </c>
      <c r="E912" t="s">
        <v>14421</v>
      </c>
      <c r="F912" t="s">
        <v>64</v>
      </c>
      <c r="G912" s="5">
        <v>230</v>
      </c>
      <c r="H912" t="s">
        <v>42</v>
      </c>
      <c r="I912" t="s">
        <v>65</v>
      </c>
      <c r="J912" t="s">
        <v>559</v>
      </c>
      <c r="K912" t="s">
        <v>97</v>
      </c>
      <c r="L912" t="s">
        <v>45</v>
      </c>
      <c r="N912" s="6">
        <v>2016</v>
      </c>
      <c r="R912" s="7">
        <v>26.0686</v>
      </c>
      <c r="S912" s="7">
        <v>-80.198400000000007</v>
      </c>
      <c r="T912" t="s">
        <v>46</v>
      </c>
      <c r="U912" t="s">
        <v>14422</v>
      </c>
      <c r="V912" t="s">
        <v>14423</v>
      </c>
      <c r="X912" t="s">
        <v>8746</v>
      </c>
      <c r="Y912" t="s">
        <v>3012</v>
      </c>
      <c r="Z912" t="s">
        <v>3691</v>
      </c>
      <c r="AA912" t="s">
        <v>14424</v>
      </c>
      <c r="AB912" t="s">
        <v>14425</v>
      </c>
      <c r="AG912" t="s">
        <v>14426</v>
      </c>
      <c r="AH912" s="27"/>
      <c r="AI912" t="s">
        <v>14427</v>
      </c>
      <c r="AJ912" t="s">
        <v>14428</v>
      </c>
    </row>
    <row r="913" spans="1:36" ht="17.25" hidden="1" customHeight="1" x14ac:dyDescent="0.2">
      <c r="A913" s="4" t="s">
        <v>14419</v>
      </c>
      <c r="B913" t="s">
        <v>8398</v>
      </c>
      <c r="C913" t="s">
        <v>14420</v>
      </c>
      <c r="E913" t="s">
        <v>14429</v>
      </c>
      <c r="F913" t="s">
        <v>64</v>
      </c>
      <c r="G913" s="5">
        <v>230</v>
      </c>
      <c r="H913" t="s">
        <v>42</v>
      </c>
      <c r="I913" t="s">
        <v>65</v>
      </c>
      <c r="J913" t="s">
        <v>559</v>
      </c>
      <c r="K913" t="s">
        <v>97</v>
      </c>
      <c r="L913" t="s">
        <v>45</v>
      </c>
      <c r="N913" s="6">
        <v>2016</v>
      </c>
      <c r="R913" s="7">
        <v>26.0686</v>
      </c>
      <c r="S913" s="7">
        <v>-80.198400000000007</v>
      </c>
      <c r="T913" t="s">
        <v>46</v>
      </c>
      <c r="U913" t="s">
        <v>14422</v>
      </c>
      <c r="V913" t="s">
        <v>14423</v>
      </c>
      <c r="X913" t="s">
        <v>8746</v>
      </c>
      <c r="Y913" t="s">
        <v>3012</v>
      </c>
      <c r="Z913" t="s">
        <v>3691</v>
      </c>
      <c r="AA913" t="s">
        <v>14424</v>
      </c>
      <c r="AB913" t="s">
        <v>14430</v>
      </c>
      <c r="AG913" t="s">
        <v>14426</v>
      </c>
      <c r="AI913" t="s">
        <v>14427</v>
      </c>
      <c r="AJ913" t="s">
        <v>14431</v>
      </c>
    </row>
    <row r="914" spans="1:36" ht="17.25" hidden="1" customHeight="1" x14ac:dyDescent="0.2">
      <c r="A914" s="4" t="s">
        <v>14419</v>
      </c>
      <c r="B914" t="s">
        <v>8398</v>
      </c>
      <c r="C914" t="s">
        <v>14420</v>
      </c>
      <c r="E914" t="s">
        <v>14432</v>
      </c>
      <c r="F914" t="s">
        <v>64</v>
      </c>
      <c r="G914" s="5">
        <v>230</v>
      </c>
      <c r="H914" t="s">
        <v>42</v>
      </c>
      <c r="I914" t="s">
        <v>65</v>
      </c>
      <c r="J914" t="s">
        <v>559</v>
      </c>
      <c r="K914" t="s">
        <v>97</v>
      </c>
      <c r="L914" t="s">
        <v>45</v>
      </c>
      <c r="N914" s="6">
        <v>2016</v>
      </c>
      <c r="R914" s="7">
        <v>26.0686</v>
      </c>
      <c r="S914" s="7">
        <v>-80.198400000000007</v>
      </c>
      <c r="T914" t="s">
        <v>46</v>
      </c>
      <c r="U914" t="s">
        <v>14422</v>
      </c>
      <c r="V914" t="s">
        <v>14423</v>
      </c>
      <c r="X914" t="s">
        <v>8746</v>
      </c>
      <c r="Y914" t="s">
        <v>3012</v>
      </c>
      <c r="Z914" t="s">
        <v>3691</v>
      </c>
      <c r="AA914" t="s">
        <v>14424</v>
      </c>
      <c r="AB914" t="s">
        <v>14433</v>
      </c>
      <c r="AG914" t="s">
        <v>14426</v>
      </c>
      <c r="AI914" t="s">
        <v>14427</v>
      </c>
      <c r="AJ914" t="s">
        <v>14434</v>
      </c>
    </row>
    <row r="915" spans="1:36" ht="17.25" hidden="1" customHeight="1" x14ac:dyDescent="0.2">
      <c r="A915" s="4" t="s">
        <v>14419</v>
      </c>
      <c r="B915" t="s">
        <v>8398</v>
      </c>
      <c r="C915" t="s">
        <v>14420</v>
      </c>
      <c r="E915" t="s">
        <v>14435</v>
      </c>
      <c r="F915" t="s">
        <v>64</v>
      </c>
      <c r="G915" s="5">
        <v>230</v>
      </c>
      <c r="H915" t="s">
        <v>42</v>
      </c>
      <c r="I915" t="s">
        <v>65</v>
      </c>
      <c r="J915" t="s">
        <v>559</v>
      </c>
      <c r="K915" t="s">
        <v>97</v>
      </c>
      <c r="L915" t="s">
        <v>45</v>
      </c>
      <c r="N915" s="6">
        <v>2016</v>
      </c>
      <c r="R915" s="7">
        <v>26.0686</v>
      </c>
      <c r="S915" s="7">
        <v>-80.198400000000007</v>
      </c>
      <c r="T915" t="s">
        <v>46</v>
      </c>
      <c r="U915" t="s">
        <v>14422</v>
      </c>
      <c r="V915" t="s">
        <v>14423</v>
      </c>
      <c r="X915" t="s">
        <v>8746</v>
      </c>
      <c r="Y915" t="s">
        <v>3012</v>
      </c>
      <c r="Z915" t="s">
        <v>3691</v>
      </c>
      <c r="AA915" t="s">
        <v>14424</v>
      </c>
      <c r="AB915" t="s">
        <v>14436</v>
      </c>
      <c r="AG915" t="s">
        <v>14426</v>
      </c>
      <c r="AI915" t="s">
        <v>14427</v>
      </c>
      <c r="AJ915" t="s">
        <v>14437</v>
      </c>
    </row>
    <row r="916" spans="1:36" ht="17.25" hidden="1" customHeight="1" x14ac:dyDescent="0.2">
      <c r="A916" s="4" t="s">
        <v>14419</v>
      </c>
      <c r="B916" t="s">
        <v>8398</v>
      </c>
      <c r="C916" t="s">
        <v>14420</v>
      </c>
      <c r="E916" t="s">
        <v>14438</v>
      </c>
      <c r="F916" t="s">
        <v>64</v>
      </c>
      <c r="G916" s="5">
        <v>230</v>
      </c>
      <c r="H916" t="s">
        <v>42</v>
      </c>
      <c r="I916" t="s">
        <v>65</v>
      </c>
      <c r="J916" t="s">
        <v>559</v>
      </c>
      <c r="K916" t="s">
        <v>97</v>
      </c>
      <c r="L916" t="s">
        <v>45</v>
      </c>
      <c r="N916" s="6">
        <v>2016</v>
      </c>
      <c r="R916" s="7">
        <v>26.0686</v>
      </c>
      <c r="S916" s="7">
        <v>-80.198400000000007</v>
      </c>
      <c r="T916" t="s">
        <v>46</v>
      </c>
      <c r="U916" t="s">
        <v>14422</v>
      </c>
      <c r="V916" t="s">
        <v>14423</v>
      </c>
      <c r="X916" t="s">
        <v>8746</v>
      </c>
      <c r="Y916" t="s">
        <v>3012</v>
      </c>
      <c r="Z916" t="s">
        <v>3691</v>
      </c>
      <c r="AA916" t="s">
        <v>14424</v>
      </c>
      <c r="AB916" t="s">
        <v>14439</v>
      </c>
      <c r="AG916" t="s">
        <v>14426</v>
      </c>
      <c r="AI916" t="s">
        <v>14427</v>
      </c>
      <c r="AJ916" t="s">
        <v>14440</v>
      </c>
    </row>
    <row r="917" spans="1:36" ht="17.25" hidden="1" customHeight="1" x14ac:dyDescent="0.2">
      <c r="A917" s="4" t="s">
        <v>14419</v>
      </c>
      <c r="B917" t="s">
        <v>8398</v>
      </c>
      <c r="C917" t="s">
        <v>14420</v>
      </c>
      <c r="E917" t="s">
        <v>14441</v>
      </c>
      <c r="F917" t="s">
        <v>64</v>
      </c>
      <c r="G917" s="5">
        <v>1163</v>
      </c>
      <c r="H917" t="s">
        <v>42</v>
      </c>
      <c r="I917" t="s">
        <v>43</v>
      </c>
      <c r="J917" t="s">
        <v>559</v>
      </c>
      <c r="K917" t="s">
        <v>97</v>
      </c>
      <c r="L917" t="s">
        <v>45</v>
      </c>
      <c r="N917" s="27">
        <v>2022</v>
      </c>
      <c r="R917" s="7">
        <v>26.0686</v>
      </c>
      <c r="S917" s="7">
        <v>-80.198400000000007</v>
      </c>
      <c r="T917" t="s">
        <v>46</v>
      </c>
      <c r="U917" t="s">
        <v>14422</v>
      </c>
      <c r="V917" t="s">
        <v>14423</v>
      </c>
      <c r="X917" t="s">
        <v>8746</v>
      </c>
      <c r="Y917" t="s">
        <v>3012</v>
      </c>
      <c r="Z917" t="s">
        <v>3691</v>
      </c>
      <c r="AA917" t="s">
        <v>14442</v>
      </c>
      <c r="AB917" t="s">
        <v>14443</v>
      </c>
      <c r="AC917" t="s">
        <v>14444</v>
      </c>
      <c r="AG917" t="s">
        <v>14445</v>
      </c>
      <c r="AH917" s="8" t="s">
        <v>14446</v>
      </c>
      <c r="AI917" t="s">
        <v>14427</v>
      </c>
      <c r="AJ917" t="s">
        <v>14447</v>
      </c>
    </row>
    <row r="918" spans="1:36" ht="17.25" hidden="1" customHeight="1" x14ac:dyDescent="0.2">
      <c r="A918" s="4" t="s">
        <v>14552</v>
      </c>
      <c r="B918" t="s">
        <v>8398</v>
      </c>
      <c r="C918" t="s">
        <v>14553</v>
      </c>
      <c r="E918" t="s">
        <v>4772</v>
      </c>
      <c r="F918" t="s">
        <v>64</v>
      </c>
      <c r="G918" s="5">
        <v>536</v>
      </c>
      <c r="H918" t="s">
        <v>139</v>
      </c>
      <c r="I918" t="s">
        <v>65</v>
      </c>
      <c r="J918" t="s">
        <v>559</v>
      </c>
      <c r="K918" t="s">
        <v>87</v>
      </c>
      <c r="L918" t="s">
        <v>559</v>
      </c>
      <c r="N918" s="6">
        <v>2024</v>
      </c>
      <c r="R918" s="7">
        <v>35.431699999999999</v>
      </c>
      <c r="S918" s="7">
        <v>-81.034700000000001</v>
      </c>
      <c r="T918" t="s">
        <v>46</v>
      </c>
      <c r="U918" t="s">
        <v>14554</v>
      </c>
      <c r="V918" t="s">
        <v>14544</v>
      </c>
      <c r="X918" t="s">
        <v>8789</v>
      </c>
      <c r="Y918" t="s">
        <v>3012</v>
      </c>
      <c r="Z918" t="s">
        <v>3691</v>
      </c>
      <c r="AA918" t="s">
        <v>14555</v>
      </c>
      <c r="AB918" t="s">
        <v>10547</v>
      </c>
      <c r="AG918" t="s">
        <v>14556</v>
      </c>
      <c r="AH918" s="24">
        <v>47855</v>
      </c>
      <c r="AI918" t="s">
        <v>14557</v>
      </c>
      <c r="AJ918" t="s">
        <v>14566</v>
      </c>
    </row>
    <row r="919" spans="1:36" ht="17.25" hidden="1" customHeight="1" x14ac:dyDescent="0.2">
      <c r="A919" s="4" t="s">
        <v>14590</v>
      </c>
      <c r="B919" t="s">
        <v>8398</v>
      </c>
      <c r="C919" t="s">
        <v>14591</v>
      </c>
      <c r="E919" t="s">
        <v>8712</v>
      </c>
      <c r="F919" t="s">
        <v>86</v>
      </c>
      <c r="G919" s="5">
        <v>638</v>
      </c>
      <c r="H919" t="s">
        <v>486</v>
      </c>
      <c r="I919" t="s">
        <v>43</v>
      </c>
      <c r="J919" t="s">
        <v>559</v>
      </c>
      <c r="K919" t="s">
        <v>97</v>
      </c>
      <c r="L919" t="s">
        <v>45</v>
      </c>
      <c r="N919" s="6">
        <v>2026</v>
      </c>
      <c r="R919" s="7">
        <v>39.578800000000001</v>
      </c>
      <c r="S919" s="7">
        <v>-89.579840000000004</v>
      </c>
      <c r="T919" t="s">
        <v>46</v>
      </c>
      <c r="U919" t="s">
        <v>14592</v>
      </c>
      <c r="V919" t="s">
        <v>13659</v>
      </c>
      <c r="X919" t="s">
        <v>9016</v>
      </c>
      <c r="Y919" t="s">
        <v>3012</v>
      </c>
      <c r="Z919" t="s">
        <v>3691</v>
      </c>
      <c r="AA919" t="s">
        <v>14593</v>
      </c>
      <c r="AB919" t="s">
        <v>8716</v>
      </c>
      <c r="AG919" t="s">
        <v>14594</v>
      </c>
      <c r="AH919" s="24">
        <v>48047</v>
      </c>
      <c r="AI919" t="s">
        <v>14595</v>
      </c>
      <c r="AJ919" t="s">
        <v>14596</v>
      </c>
    </row>
    <row r="920" spans="1:36" ht="17.25" hidden="1" customHeight="1" x14ac:dyDescent="0.2">
      <c r="A920" s="4" t="s">
        <v>14590</v>
      </c>
      <c r="B920" t="s">
        <v>8398</v>
      </c>
      <c r="C920" t="s">
        <v>14591</v>
      </c>
      <c r="E920" t="s">
        <v>9340</v>
      </c>
      <c r="F920" t="s">
        <v>86</v>
      </c>
      <c r="G920" s="5">
        <v>638</v>
      </c>
      <c r="H920" t="s">
        <v>486</v>
      </c>
      <c r="I920" t="s">
        <v>43</v>
      </c>
      <c r="J920" t="s">
        <v>559</v>
      </c>
      <c r="K920" t="s">
        <v>97</v>
      </c>
      <c r="L920" t="s">
        <v>45</v>
      </c>
      <c r="N920" s="6">
        <v>2026</v>
      </c>
      <c r="R920" s="7">
        <v>39.578800000000001</v>
      </c>
      <c r="S920" s="7">
        <v>-89.579840000000004</v>
      </c>
      <c r="T920" t="s">
        <v>46</v>
      </c>
      <c r="U920" t="s">
        <v>14592</v>
      </c>
      <c r="V920" t="s">
        <v>13659</v>
      </c>
      <c r="X920" t="s">
        <v>9016</v>
      </c>
      <c r="Y920" t="s">
        <v>3012</v>
      </c>
      <c r="Z920" t="s">
        <v>3691</v>
      </c>
      <c r="AA920" t="s">
        <v>14593</v>
      </c>
      <c r="AB920" t="s">
        <v>9344</v>
      </c>
      <c r="AG920" t="s">
        <v>14594</v>
      </c>
      <c r="AH920" s="24">
        <v>1313240</v>
      </c>
      <c r="AI920" t="s">
        <v>14595</v>
      </c>
      <c r="AJ920" t="s">
        <v>14597</v>
      </c>
    </row>
    <row r="921" spans="1:36" ht="17.25" hidden="1" customHeight="1" x14ac:dyDescent="0.2">
      <c r="A921" s="4" t="s">
        <v>14634</v>
      </c>
      <c r="B921" t="s">
        <v>8398</v>
      </c>
      <c r="C921" t="s">
        <v>14635</v>
      </c>
      <c r="E921" t="s">
        <v>40</v>
      </c>
      <c r="F921" t="s">
        <v>86</v>
      </c>
      <c r="G921" s="5">
        <v>61</v>
      </c>
      <c r="H921" t="s">
        <v>42</v>
      </c>
      <c r="I921" t="s">
        <v>65</v>
      </c>
      <c r="J921" t="s">
        <v>559</v>
      </c>
      <c r="N921" s="6">
        <v>2013</v>
      </c>
      <c r="R921" s="7">
        <v>47.796666999999999</v>
      </c>
      <c r="S921" s="7">
        <v>-103.57859999999999</v>
      </c>
      <c r="T921" t="s">
        <v>46</v>
      </c>
      <c r="U921" t="s">
        <v>14636</v>
      </c>
      <c r="V921" t="s">
        <v>14637</v>
      </c>
      <c r="X921" t="s">
        <v>13301</v>
      </c>
      <c r="Y921" t="s">
        <v>3012</v>
      </c>
      <c r="Z921" t="s">
        <v>3691</v>
      </c>
      <c r="AA921" t="s">
        <v>14638</v>
      </c>
      <c r="AB921" t="s">
        <v>10320</v>
      </c>
      <c r="AI921" t="s">
        <v>14639</v>
      </c>
      <c r="AJ921" t="s">
        <v>14640</v>
      </c>
    </row>
    <row r="922" spans="1:36" ht="17.25" hidden="1" customHeight="1" x14ac:dyDescent="0.2">
      <c r="A922" s="4" t="s">
        <v>14634</v>
      </c>
      <c r="B922" t="s">
        <v>8398</v>
      </c>
      <c r="C922" t="s">
        <v>14635</v>
      </c>
      <c r="E922" t="s">
        <v>56</v>
      </c>
      <c r="F922" t="s">
        <v>86</v>
      </c>
      <c r="G922" s="5">
        <v>61</v>
      </c>
      <c r="H922" t="s">
        <v>42</v>
      </c>
      <c r="I922" t="s">
        <v>65</v>
      </c>
      <c r="J922" t="s">
        <v>559</v>
      </c>
      <c r="K922" t="s">
        <v>97</v>
      </c>
      <c r="L922" t="s">
        <v>45</v>
      </c>
      <c r="N922" s="24">
        <v>2015</v>
      </c>
      <c r="R922" s="7">
        <v>47.796666999999999</v>
      </c>
      <c r="S922" s="7">
        <v>-103.57859999999999</v>
      </c>
      <c r="T922" t="s">
        <v>46</v>
      </c>
      <c r="U922" t="s">
        <v>14636</v>
      </c>
      <c r="V922" t="s">
        <v>14637</v>
      </c>
      <c r="X922" t="s">
        <v>13301</v>
      </c>
      <c r="Y922" t="s">
        <v>3012</v>
      </c>
      <c r="Z922" t="s">
        <v>3691</v>
      </c>
      <c r="AA922" t="s">
        <v>14638</v>
      </c>
      <c r="AB922" t="s">
        <v>10324</v>
      </c>
      <c r="AG922" t="s">
        <v>14641</v>
      </c>
      <c r="AH922" s="24">
        <v>42837</v>
      </c>
      <c r="AI922" t="s">
        <v>14639</v>
      </c>
      <c r="AJ922" t="s">
        <v>14642</v>
      </c>
    </row>
    <row r="923" spans="1:36" ht="17.25" hidden="1" customHeight="1" x14ac:dyDescent="0.2">
      <c r="A923" s="4" t="s">
        <v>14634</v>
      </c>
      <c r="B923" t="s">
        <v>8398</v>
      </c>
      <c r="C923" t="s">
        <v>14635</v>
      </c>
      <c r="E923" t="s">
        <v>58</v>
      </c>
      <c r="F923" t="s">
        <v>86</v>
      </c>
      <c r="G923" s="5">
        <v>61</v>
      </c>
      <c r="H923" t="s">
        <v>42</v>
      </c>
      <c r="I923" t="s">
        <v>65</v>
      </c>
      <c r="J923" t="s">
        <v>559</v>
      </c>
      <c r="K923" t="s">
        <v>97</v>
      </c>
      <c r="L923" t="s">
        <v>45</v>
      </c>
      <c r="N923" s="24">
        <v>2015</v>
      </c>
      <c r="R923" s="7">
        <v>47.796666999999999</v>
      </c>
      <c r="S923" s="7">
        <v>-103.57859999999999</v>
      </c>
      <c r="T923" t="s">
        <v>46</v>
      </c>
      <c r="U923" t="s">
        <v>14636</v>
      </c>
      <c r="V923" t="s">
        <v>14637</v>
      </c>
      <c r="X923" t="s">
        <v>13301</v>
      </c>
      <c r="Y923" t="s">
        <v>3012</v>
      </c>
      <c r="Z923" t="s">
        <v>3691</v>
      </c>
      <c r="AA923" t="s">
        <v>14638</v>
      </c>
      <c r="AB923" t="s">
        <v>10326</v>
      </c>
      <c r="AG923" t="s">
        <v>14641</v>
      </c>
      <c r="AH923" s="24">
        <v>42838</v>
      </c>
      <c r="AI923" t="s">
        <v>14639</v>
      </c>
      <c r="AJ923" t="s">
        <v>14643</v>
      </c>
    </row>
    <row r="924" spans="1:36" ht="17.25" hidden="1" customHeight="1" x14ac:dyDescent="0.2">
      <c r="A924" s="4" t="s">
        <v>14634</v>
      </c>
      <c r="B924" t="s">
        <v>8398</v>
      </c>
      <c r="C924" t="s">
        <v>14635</v>
      </c>
      <c r="E924" t="s">
        <v>191</v>
      </c>
      <c r="F924" t="s">
        <v>86</v>
      </c>
      <c r="G924" s="5">
        <v>61</v>
      </c>
      <c r="H924" t="s">
        <v>42</v>
      </c>
      <c r="I924" t="s">
        <v>65</v>
      </c>
      <c r="J924" t="s">
        <v>559</v>
      </c>
      <c r="K924" t="s">
        <v>97</v>
      </c>
      <c r="L924" t="s">
        <v>45</v>
      </c>
      <c r="N924" s="24">
        <v>2017</v>
      </c>
      <c r="R924" s="7">
        <v>47.796666999999999</v>
      </c>
      <c r="S924" s="7">
        <v>-103.57859999999999</v>
      </c>
      <c r="T924" t="s">
        <v>46</v>
      </c>
      <c r="U924" t="s">
        <v>14636</v>
      </c>
      <c r="V924" t="s">
        <v>14637</v>
      </c>
      <c r="X924" t="s">
        <v>13301</v>
      </c>
      <c r="Y924" t="s">
        <v>3012</v>
      </c>
      <c r="Z924" t="s">
        <v>3691</v>
      </c>
      <c r="AA924" t="s">
        <v>14638</v>
      </c>
      <c r="AB924" t="s">
        <v>10328</v>
      </c>
      <c r="AG924" t="s">
        <v>14641</v>
      </c>
      <c r="AH924" s="24">
        <v>45961</v>
      </c>
      <c r="AI924" t="s">
        <v>14639</v>
      </c>
      <c r="AJ924" t="s">
        <v>14644</v>
      </c>
    </row>
    <row r="925" spans="1:36" ht="17.25" hidden="1" customHeight="1" x14ac:dyDescent="0.2">
      <c r="A925" s="4" t="s">
        <v>14634</v>
      </c>
      <c r="B925" t="s">
        <v>8398</v>
      </c>
      <c r="C925" t="s">
        <v>14635</v>
      </c>
      <c r="E925" t="s">
        <v>335</v>
      </c>
      <c r="F925" t="s">
        <v>86</v>
      </c>
      <c r="G925" s="5">
        <v>61</v>
      </c>
      <c r="H925" t="s">
        <v>42</v>
      </c>
      <c r="I925" t="s">
        <v>65</v>
      </c>
      <c r="J925" t="s">
        <v>559</v>
      </c>
      <c r="K925" t="s">
        <v>97</v>
      </c>
      <c r="L925" t="s">
        <v>45</v>
      </c>
      <c r="N925" s="6">
        <v>2017</v>
      </c>
      <c r="R925" s="7">
        <v>47.796666999999999</v>
      </c>
      <c r="S925" s="7">
        <v>-103.57859999999999</v>
      </c>
      <c r="T925" t="s">
        <v>46</v>
      </c>
      <c r="U925" t="s">
        <v>14636</v>
      </c>
      <c r="V925" t="s">
        <v>14637</v>
      </c>
      <c r="X925" t="s">
        <v>13301</v>
      </c>
      <c r="Y925" t="s">
        <v>3012</v>
      </c>
      <c r="Z925" t="s">
        <v>3691</v>
      </c>
      <c r="AA925" t="s">
        <v>14638</v>
      </c>
      <c r="AB925" t="s">
        <v>10330</v>
      </c>
      <c r="AG925" t="s">
        <v>14641</v>
      </c>
      <c r="AH925" s="6">
        <v>45962</v>
      </c>
      <c r="AI925" t="s">
        <v>14639</v>
      </c>
      <c r="AJ925" t="s">
        <v>14645</v>
      </c>
    </row>
    <row r="926" spans="1:36" ht="17.25" hidden="1" customHeight="1" x14ac:dyDescent="0.2">
      <c r="A926" s="4" t="s">
        <v>14634</v>
      </c>
      <c r="B926" t="s">
        <v>8398</v>
      </c>
      <c r="C926" t="s">
        <v>14635</v>
      </c>
      <c r="E926" t="s">
        <v>1157</v>
      </c>
      <c r="F926" t="s">
        <v>86</v>
      </c>
      <c r="G926" s="5">
        <v>61</v>
      </c>
      <c r="H926" t="s">
        <v>42</v>
      </c>
      <c r="I926" t="s">
        <v>65</v>
      </c>
      <c r="J926" t="s">
        <v>559</v>
      </c>
      <c r="K926" t="s">
        <v>97</v>
      </c>
      <c r="L926" t="s">
        <v>45</v>
      </c>
      <c r="N926" s="6">
        <v>2021</v>
      </c>
      <c r="R926" s="7">
        <v>47.796666999999999</v>
      </c>
      <c r="S926" s="7">
        <v>-103.57859999999999</v>
      </c>
      <c r="T926" t="s">
        <v>46</v>
      </c>
      <c r="U926" t="s">
        <v>14636</v>
      </c>
      <c r="V926" t="s">
        <v>14637</v>
      </c>
      <c r="X926" t="s">
        <v>13301</v>
      </c>
      <c r="Y926" t="s">
        <v>3012</v>
      </c>
      <c r="Z926" t="s">
        <v>3691</v>
      </c>
      <c r="AA926" t="s">
        <v>14638</v>
      </c>
      <c r="AB926" t="s">
        <v>10332</v>
      </c>
      <c r="AG926" t="s">
        <v>14641</v>
      </c>
      <c r="AH926" s="6">
        <v>42039</v>
      </c>
      <c r="AI926" t="s">
        <v>14639</v>
      </c>
      <c r="AJ926" t="s">
        <v>14646</v>
      </c>
    </row>
    <row r="927" spans="1:36" ht="17.25" hidden="1" customHeight="1" x14ac:dyDescent="0.2">
      <c r="A927" s="4" t="s">
        <v>14656</v>
      </c>
      <c r="B927" t="s">
        <v>8398</v>
      </c>
      <c r="C927" t="s">
        <v>14657</v>
      </c>
      <c r="E927" t="s">
        <v>14658</v>
      </c>
      <c r="F927" t="s">
        <v>5127</v>
      </c>
      <c r="G927" s="5">
        <v>522</v>
      </c>
      <c r="H927" t="s">
        <v>42</v>
      </c>
      <c r="I927" t="s">
        <v>43</v>
      </c>
      <c r="J927" t="s">
        <v>559</v>
      </c>
      <c r="K927" t="s">
        <v>13830</v>
      </c>
      <c r="L927" t="s">
        <v>45</v>
      </c>
      <c r="N927" s="6">
        <v>2021</v>
      </c>
      <c r="R927" s="7">
        <v>39.704886999999999</v>
      </c>
      <c r="S927" s="7">
        <v>-80.841849999999994</v>
      </c>
      <c r="T927" t="s">
        <v>46</v>
      </c>
      <c r="U927" t="s">
        <v>14659</v>
      </c>
      <c r="V927" t="s">
        <v>11322</v>
      </c>
      <c r="X927" t="s">
        <v>9940</v>
      </c>
      <c r="Y927" t="s">
        <v>3012</v>
      </c>
      <c r="Z927" t="s">
        <v>3691</v>
      </c>
      <c r="AA927" t="s">
        <v>14660</v>
      </c>
      <c r="AB927" t="s">
        <v>14661</v>
      </c>
      <c r="AG927" t="s">
        <v>14662</v>
      </c>
      <c r="AH927" s="27" t="s">
        <v>14663</v>
      </c>
      <c r="AI927" t="s">
        <v>14664</v>
      </c>
      <c r="AJ927" t="s">
        <v>14665</v>
      </c>
    </row>
    <row r="928" spans="1:36" ht="17.25" hidden="1" customHeight="1" x14ac:dyDescent="0.2">
      <c r="A928" s="4" t="s">
        <v>14673</v>
      </c>
      <c r="B928" t="s">
        <v>8398</v>
      </c>
      <c r="C928" t="s">
        <v>14674</v>
      </c>
      <c r="E928" t="s">
        <v>565</v>
      </c>
      <c r="F928" t="s">
        <v>86</v>
      </c>
      <c r="G928" s="5">
        <v>306</v>
      </c>
      <c r="H928" t="s">
        <v>42</v>
      </c>
      <c r="I928" t="s">
        <v>43</v>
      </c>
      <c r="J928" t="s">
        <v>559</v>
      </c>
      <c r="N928" s="6">
        <v>2013</v>
      </c>
      <c r="R928" s="7">
        <v>37.424999999999997</v>
      </c>
      <c r="S928" s="7">
        <v>-121.9319</v>
      </c>
      <c r="T928" t="s">
        <v>46</v>
      </c>
      <c r="U928" t="s">
        <v>14675</v>
      </c>
      <c r="V928" t="s">
        <v>11345</v>
      </c>
      <c r="X928" t="s">
        <v>8572</v>
      </c>
      <c r="Y928" t="s">
        <v>3012</v>
      </c>
      <c r="Z928" t="s">
        <v>3691</v>
      </c>
      <c r="AA928" t="s">
        <v>14676</v>
      </c>
      <c r="AB928" t="s">
        <v>14677</v>
      </c>
      <c r="AG928" t="s">
        <v>14678</v>
      </c>
      <c r="AH928" s="27" t="s">
        <v>14679</v>
      </c>
      <c r="AI928" t="s">
        <v>14680</v>
      </c>
      <c r="AJ928" t="s">
        <v>14681</v>
      </c>
    </row>
    <row r="929" spans="1:36" ht="17.25" hidden="1" customHeight="1" x14ac:dyDescent="0.2">
      <c r="A929" s="4" t="s">
        <v>14748</v>
      </c>
      <c r="B929" t="s">
        <v>8398</v>
      </c>
      <c r="C929" t="s">
        <v>14749</v>
      </c>
      <c r="E929" t="s">
        <v>14750</v>
      </c>
      <c r="F929" t="s">
        <v>86</v>
      </c>
      <c r="G929" s="5">
        <v>500</v>
      </c>
      <c r="H929" t="s">
        <v>486</v>
      </c>
      <c r="I929" t="s">
        <v>43</v>
      </c>
      <c r="J929" t="s">
        <v>559</v>
      </c>
      <c r="K929" t="s">
        <v>97</v>
      </c>
      <c r="L929" t="s">
        <v>45</v>
      </c>
      <c r="N929" s="6">
        <v>2025</v>
      </c>
      <c r="R929" s="7">
        <v>42.233559</v>
      </c>
      <c r="S929" s="7">
        <v>-84.962339999999998</v>
      </c>
      <c r="T929" t="s">
        <v>46</v>
      </c>
      <c r="U929" t="s">
        <v>9053</v>
      </c>
      <c r="V929" t="s">
        <v>9858</v>
      </c>
      <c r="X929" t="s">
        <v>8402</v>
      </c>
      <c r="Y929" t="s">
        <v>3012</v>
      </c>
      <c r="Z929" t="s">
        <v>3691</v>
      </c>
      <c r="AA929" t="s">
        <v>14751</v>
      </c>
      <c r="AB929" t="s">
        <v>14752</v>
      </c>
      <c r="AC929" t="s">
        <v>14753</v>
      </c>
      <c r="AG929" t="s">
        <v>14754</v>
      </c>
      <c r="AH929" s="27" t="s">
        <v>14755</v>
      </c>
      <c r="AI929" t="s">
        <v>14756</v>
      </c>
      <c r="AJ929" t="s">
        <v>14757</v>
      </c>
    </row>
    <row r="930" spans="1:36" ht="17.25" hidden="1" customHeight="1" x14ac:dyDescent="0.2">
      <c r="A930" s="4" t="s">
        <v>14758</v>
      </c>
      <c r="B930" t="s">
        <v>8398</v>
      </c>
      <c r="C930" t="s">
        <v>14759</v>
      </c>
      <c r="E930" t="s">
        <v>14760</v>
      </c>
      <c r="F930" t="s">
        <v>86</v>
      </c>
      <c r="G930" s="5">
        <v>500</v>
      </c>
      <c r="H930" t="s">
        <v>486</v>
      </c>
      <c r="I930" t="s">
        <v>43</v>
      </c>
      <c r="J930" t="s">
        <v>559</v>
      </c>
      <c r="K930" t="s">
        <v>97</v>
      </c>
      <c r="L930" t="s">
        <v>45</v>
      </c>
      <c r="N930" s="6">
        <v>2025</v>
      </c>
      <c r="R930" s="7">
        <v>42.237102999999998</v>
      </c>
      <c r="S930" s="7">
        <v>-84.959149999999994</v>
      </c>
      <c r="T930" t="s">
        <v>46</v>
      </c>
      <c r="U930" t="s">
        <v>9053</v>
      </c>
      <c r="V930" t="s">
        <v>9858</v>
      </c>
      <c r="X930" t="s">
        <v>8402</v>
      </c>
      <c r="Y930" t="s">
        <v>3012</v>
      </c>
      <c r="Z930" t="s">
        <v>3691</v>
      </c>
      <c r="AA930" t="s">
        <v>14761</v>
      </c>
      <c r="AB930" t="s">
        <v>14762</v>
      </c>
      <c r="AC930" t="s">
        <v>14763</v>
      </c>
      <c r="AG930" t="s">
        <v>14754</v>
      </c>
      <c r="AH930" s="8" t="s">
        <v>14764</v>
      </c>
      <c r="AI930" t="s">
        <v>14765</v>
      </c>
      <c r="AJ930" t="s">
        <v>14766</v>
      </c>
    </row>
    <row r="931" spans="1:36" ht="17.25" hidden="1" customHeight="1" x14ac:dyDescent="0.2">
      <c r="A931" s="4" t="s">
        <v>14779</v>
      </c>
      <c r="B931" t="s">
        <v>8398</v>
      </c>
      <c r="C931" t="s">
        <v>14780</v>
      </c>
      <c r="E931" t="s">
        <v>696</v>
      </c>
      <c r="F931" t="s">
        <v>64</v>
      </c>
      <c r="G931" s="5">
        <v>65</v>
      </c>
      <c r="H931" t="s">
        <v>139</v>
      </c>
      <c r="I931" t="s">
        <v>65</v>
      </c>
      <c r="J931" t="s">
        <v>559</v>
      </c>
      <c r="K931" t="s">
        <v>45</v>
      </c>
      <c r="L931" t="s">
        <v>45</v>
      </c>
      <c r="N931" s="24">
        <v>2023</v>
      </c>
      <c r="R931" s="7">
        <v>42.543419999999998</v>
      </c>
      <c r="S931" s="7">
        <v>-70.927970000000002</v>
      </c>
      <c r="T931" t="s">
        <v>46</v>
      </c>
      <c r="U931" t="s">
        <v>14781</v>
      </c>
      <c r="V931" t="s">
        <v>11865</v>
      </c>
      <c r="X931" t="s">
        <v>8479</v>
      </c>
      <c r="Y931" t="s">
        <v>3012</v>
      </c>
      <c r="Z931" t="s">
        <v>3691</v>
      </c>
      <c r="AA931" t="s">
        <v>14782</v>
      </c>
      <c r="AB931" t="s">
        <v>8914</v>
      </c>
      <c r="AC931" t="s">
        <v>14783</v>
      </c>
      <c r="AG931" t="s">
        <v>14784</v>
      </c>
      <c r="AH931" s="24">
        <v>1310060</v>
      </c>
      <c r="AI931" t="s">
        <v>14785</v>
      </c>
      <c r="AJ931" t="s">
        <v>14786</v>
      </c>
    </row>
    <row r="932" spans="1:36" ht="17.25" hidden="1" customHeight="1" x14ac:dyDescent="0.2">
      <c r="A932" s="4" t="s">
        <v>14915</v>
      </c>
      <c r="B932" t="s">
        <v>8398</v>
      </c>
      <c r="C932" t="s">
        <v>14916</v>
      </c>
      <c r="E932" t="s">
        <v>14917</v>
      </c>
      <c r="F932" t="s">
        <v>86</v>
      </c>
      <c r="G932" s="5">
        <v>741</v>
      </c>
      <c r="H932" t="s">
        <v>42</v>
      </c>
      <c r="I932" t="s">
        <v>43</v>
      </c>
      <c r="J932" t="s">
        <v>559</v>
      </c>
      <c r="K932" t="s">
        <v>97</v>
      </c>
      <c r="L932" t="s">
        <v>45</v>
      </c>
      <c r="N932" s="24">
        <v>2019</v>
      </c>
      <c r="R932" s="7">
        <v>44.198799999999999</v>
      </c>
      <c r="S932" s="7">
        <v>-94.003</v>
      </c>
      <c r="T932" t="s">
        <v>46</v>
      </c>
      <c r="U932" t="s">
        <v>14918</v>
      </c>
      <c r="V932" t="s">
        <v>14919</v>
      </c>
      <c r="X932" t="s">
        <v>9464</v>
      </c>
      <c r="Y932" t="s">
        <v>3012</v>
      </c>
      <c r="Z932" t="s">
        <v>3691</v>
      </c>
      <c r="AA932" t="s">
        <v>14920</v>
      </c>
      <c r="AB932" t="s">
        <v>8654</v>
      </c>
      <c r="AG932" t="s">
        <v>14921</v>
      </c>
      <c r="AH932" s="8" t="s">
        <v>14922</v>
      </c>
      <c r="AI932" t="s">
        <v>14923</v>
      </c>
      <c r="AJ932" t="s">
        <v>14924</v>
      </c>
    </row>
    <row r="933" spans="1:36" ht="17.25" hidden="1" customHeight="1" x14ac:dyDescent="0.2">
      <c r="A933" s="4" t="s">
        <v>14925</v>
      </c>
      <c r="B933" t="s">
        <v>8398</v>
      </c>
      <c r="C933" t="s">
        <v>14926</v>
      </c>
      <c r="E933" t="s">
        <v>9387</v>
      </c>
      <c r="F933" t="s">
        <v>86</v>
      </c>
      <c r="G933" s="5">
        <v>62</v>
      </c>
      <c r="H933" t="s">
        <v>42</v>
      </c>
      <c r="I933" t="s">
        <v>65</v>
      </c>
      <c r="J933" t="s">
        <v>559</v>
      </c>
      <c r="K933" t="s">
        <v>45</v>
      </c>
      <c r="L933" t="s">
        <v>45</v>
      </c>
      <c r="N933" s="24">
        <v>2019</v>
      </c>
      <c r="R933" s="7">
        <v>32.157499999999999</v>
      </c>
      <c r="S933" s="7">
        <v>-93.556200000000004</v>
      </c>
      <c r="T933" t="s">
        <v>46</v>
      </c>
      <c r="U933" t="s">
        <v>14927</v>
      </c>
      <c r="V933" t="s">
        <v>14928</v>
      </c>
      <c r="X933" t="s">
        <v>8512</v>
      </c>
      <c r="Y933" t="s">
        <v>3012</v>
      </c>
      <c r="Z933" t="s">
        <v>3691</v>
      </c>
      <c r="AA933" t="s">
        <v>14929</v>
      </c>
      <c r="AB933" t="s">
        <v>9388</v>
      </c>
      <c r="AG933" t="s">
        <v>14930</v>
      </c>
      <c r="AH933" s="24">
        <v>1310546</v>
      </c>
      <c r="AI933" t="s">
        <v>14931</v>
      </c>
      <c r="AJ933" t="s">
        <v>14932</v>
      </c>
    </row>
    <row r="934" spans="1:36" ht="17.25" hidden="1" customHeight="1" x14ac:dyDescent="0.2">
      <c r="A934" s="4" t="s">
        <v>14959</v>
      </c>
      <c r="B934" t="s">
        <v>8398</v>
      </c>
      <c r="C934" t="s">
        <v>14960</v>
      </c>
      <c r="E934" t="s">
        <v>9586</v>
      </c>
      <c r="F934" t="s">
        <v>86</v>
      </c>
      <c r="G934" s="5">
        <v>61</v>
      </c>
      <c r="H934" t="s">
        <v>42</v>
      </c>
      <c r="I934" t="s">
        <v>65</v>
      </c>
      <c r="J934" t="s">
        <v>559</v>
      </c>
      <c r="K934" t="s">
        <v>97</v>
      </c>
      <c r="L934" t="s">
        <v>45</v>
      </c>
      <c r="N934" s="6">
        <v>2022</v>
      </c>
      <c r="Q934" t="s">
        <v>9587</v>
      </c>
      <c r="R934" s="7">
        <v>29.22711</v>
      </c>
      <c r="S934" s="7">
        <v>-95.430800000000005</v>
      </c>
      <c r="T934" t="s">
        <v>46</v>
      </c>
      <c r="U934" t="s">
        <v>14961</v>
      </c>
      <c r="V934" t="s">
        <v>9078</v>
      </c>
      <c r="X934" t="s">
        <v>8584</v>
      </c>
      <c r="Y934" t="s">
        <v>3012</v>
      </c>
      <c r="Z934" t="s">
        <v>3691</v>
      </c>
      <c r="AA934" t="s">
        <v>14962</v>
      </c>
      <c r="AB934" t="s">
        <v>9590</v>
      </c>
      <c r="AG934" t="s">
        <v>14963</v>
      </c>
      <c r="AH934" s="24">
        <v>1312187</v>
      </c>
      <c r="AI934" t="s">
        <v>14964</v>
      </c>
      <c r="AJ934" t="s">
        <v>14965</v>
      </c>
    </row>
    <row r="935" spans="1:36" ht="17.25" hidden="1" customHeight="1" x14ac:dyDescent="0.2">
      <c r="A935" s="4" t="s">
        <v>14959</v>
      </c>
      <c r="B935" t="s">
        <v>8398</v>
      </c>
      <c r="C935" t="s">
        <v>14960</v>
      </c>
      <c r="E935" t="s">
        <v>9594</v>
      </c>
      <c r="F935" t="s">
        <v>86</v>
      </c>
      <c r="G935" s="5">
        <v>61</v>
      </c>
      <c r="H935" t="s">
        <v>42</v>
      </c>
      <c r="I935" t="s">
        <v>65</v>
      </c>
      <c r="J935" t="s">
        <v>559</v>
      </c>
      <c r="K935" t="s">
        <v>97</v>
      </c>
      <c r="L935" t="s">
        <v>45</v>
      </c>
      <c r="N935" s="6">
        <v>2022</v>
      </c>
      <c r="Q935" t="s">
        <v>9587</v>
      </c>
      <c r="R935" s="7">
        <v>29.22711</v>
      </c>
      <c r="S935" s="7">
        <v>-95.430800000000005</v>
      </c>
      <c r="T935" t="s">
        <v>46</v>
      </c>
      <c r="U935" t="s">
        <v>14961</v>
      </c>
      <c r="V935" t="s">
        <v>9078</v>
      </c>
      <c r="X935" t="s">
        <v>8584</v>
      </c>
      <c r="Y935" t="s">
        <v>3012</v>
      </c>
      <c r="Z935" t="s">
        <v>3691</v>
      </c>
      <c r="AA935" t="s">
        <v>14962</v>
      </c>
      <c r="AB935" t="s">
        <v>9595</v>
      </c>
      <c r="AG935" t="s">
        <v>14963</v>
      </c>
      <c r="AH935" s="24">
        <v>1312188</v>
      </c>
      <c r="AI935" t="s">
        <v>14964</v>
      </c>
      <c r="AJ935" t="s">
        <v>14966</v>
      </c>
    </row>
    <row r="936" spans="1:36" ht="17.25" hidden="1" customHeight="1" x14ac:dyDescent="0.2">
      <c r="A936" s="4" t="s">
        <v>14959</v>
      </c>
      <c r="B936" t="s">
        <v>8398</v>
      </c>
      <c r="C936" t="s">
        <v>14960</v>
      </c>
      <c r="E936" t="s">
        <v>9597</v>
      </c>
      <c r="F936" t="s">
        <v>86</v>
      </c>
      <c r="G936" s="5">
        <v>61</v>
      </c>
      <c r="H936" t="s">
        <v>42</v>
      </c>
      <c r="I936" t="s">
        <v>65</v>
      </c>
      <c r="J936" t="s">
        <v>559</v>
      </c>
      <c r="K936" t="s">
        <v>97</v>
      </c>
      <c r="L936" t="s">
        <v>45</v>
      </c>
      <c r="N936" s="24">
        <v>2022</v>
      </c>
      <c r="Q936" t="s">
        <v>9587</v>
      </c>
      <c r="R936" s="7">
        <v>29.22711</v>
      </c>
      <c r="S936" s="7">
        <v>-95.430800000000005</v>
      </c>
      <c r="T936" t="s">
        <v>46</v>
      </c>
      <c r="U936" t="s">
        <v>14961</v>
      </c>
      <c r="V936" t="s">
        <v>9078</v>
      </c>
      <c r="X936" t="s">
        <v>8584</v>
      </c>
      <c r="Y936" t="s">
        <v>3012</v>
      </c>
      <c r="Z936" t="s">
        <v>3691</v>
      </c>
      <c r="AA936" t="s">
        <v>14962</v>
      </c>
      <c r="AB936" t="s">
        <v>9598</v>
      </c>
      <c r="AG936" t="s">
        <v>14963</v>
      </c>
      <c r="AH936" s="24">
        <v>1312189</v>
      </c>
      <c r="AI936" t="s">
        <v>14964</v>
      </c>
      <c r="AJ936" t="s">
        <v>14967</v>
      </c>
    </row>
    <row r="937" spans="1:36" ht="17.25" hidden="1" customHeight="1" x14ac:dyDescent="0.2">
      <c r="A937" s="4" t="s">
        <v>14959</v>
      </c>
      <c r="B937" t="s">
        <v>8398</v>
      </c>
      <c r="C937" t="s">
        <v>14960</v>
      </c>
      <c r="E937" t="s">
        <v>9600</v>
      </c>
      <c r="F937" t="s">
        <v>86</v>
      </c>
      <c r="G937" s="5">
        <v>61</v>
      </c>
      <c r="H937" t="s">
        <v>42</v>
      </c>
      <c r="I937" t="s">
        <v>65</v>
      </c>
      <c r="J937" t="s">
        <v>559</v>
      </c>
      <c r="K937" t="s">
        <v>97</v>
      </c>
      <c r="L937" t="s">
        <v>45</v>
      </c>
      <c r="N937" s="6">
        <v>2022</v>
      </c>
      <c r="Q937" t="s">
        <v>9587</v>
      </c>
      <c r="R937" s="7">
        <v>29.22711</v>
      </c>
      <c r="S937" s="7">
        <v>-95.430800000000005</v>
      </c>
      <c r="T937" t="s">
        <v>46</v>
      </c>
      <c r="U937" t="s">
        <v>14961</v>
      </c>
      <c r="V937" t="s">
        <v>9078</v>
      </c>
      <c r="X937" t="s">
        <v>8584</v>
      </c>
      <c r="Y937" t="s">
        <v>3012</v>
      </c>
      <c r="Z937" t="s">
        <v>3691</v>
      </c>
      <c r="AA937" t="s">
        <v>14962</v>
      </c>
      <c r="AB937" t="s">
        <v>9601</v>
      </c>
      <c r="AG937" t="s">
        <v>14963</v>
      </c>
      <c r="AH937" s="24">
        <v>1312190</v>
      </c>
      <c r="AI937" t="s">
        <v>14964</v>
      </c>
      <c r="AJ937" t="s">
        <v>14968</v>
      </c>
    </row>
    <row r="938" spans="1:36" ht="17.25" hidden="1" customHeight="1" x14ac:dyDescent="0.2">
      <c r="A938" s="4" t="s">
        <v>14959</v>
      </c>
      <c r="B938" t="s">
        <v>8398</v>
      </c>
      <c r="C938" t="s">
        <v>14960</v>
      </c>
      <c r="E938" t="s">
        <v>9603</v>
      </c>
      <c r="F938" t="s">
        <v>86</v>
      </c>
      <c r="G938" s="5">
        <v>61</v>
      </c>
      <c r="H938" t="s">
        <v>42</v>
      </c>
      <c r="I938" t="s">
        <v>65</v>
      </c>
      <c r="J938" t="s">
        <v>559</v>
      </c>
      <c r="K938" t="s">
        <v>97</v>
      </c>
      <c r="L938" t="s">
        <v>45</v>
      </c>
      <c r="N938" s="24">
        <v>2022</v>
      </c>
      <c r="Q938" t="s">
        <v>9587</v>
      </c>
      <c r="R938" s="7">
        <v>29.22711</v>
      </c>
      <c r="S938" s="7">
        <v>-95.430800000000005</v>
      </c>
      <c r="T938" t="s">
        <v>46</v>
      </c>
      <c r="U938" t="s">
        <v>14961</v>
      </c>
      <c r="V938" t="s">
        <v>9078</v>
      </c>
      <c r="X938" t="s">
        <v>8584</v>
      </c>
      <c r="Y938" t="s">
        <v>3012</v>
      </c>
      <c r="Z938" t="s">
        <v>3691</v>
      </c>
      <c r="AA938" t="s">
        <v>14962</v>
      </c>
      <c r="AB938" t="s">
        <v>9598</v>
      </c>
      <c r="AG938" t="s">
        <v>14963</v>
      </c>
      <c r="AH938" s="24">
        <v>1312191</v>
      </c>
      <c r="AI938" t="s">
        <v>14964</v>
      </c>
      <c r="AJ938" t="s">
        <v>14969</v>
      </c>
    </row>
    <row r="939" spans="1:36" ht="17.25" hidden="1" customHeight="1" x14ac:dyDescent="0.2">
      <c r="A939" s="4" t="s">
        <v>14959</v>
      </c>
      <c r="B939" t="s">
        <v>8398</v>
      </c>
      <c r="C939" t="s">
        <v>14960</v>
      </c>
      <c r="E939" t="s">
        <v>9606</v>
      </c>
      <c r="F939" t="s">
        <v>86</v>
      </c>
      <c r="G939" s="5">
        <v>61</v>
      </c>
      <c r="H939" t="s">
        <v>42</v>
      </c>
      <c r="I939" t="s">
        <v>65</v>
      </c>
      <c r="J939" t="s">
        <v>559</v>
      </c>
      <c r="K939" t="s">
        <v>97</v>
      </c>
      <c r="L939" t="s">
        <v>45</v>
      </c>
      <c r="N939" s="6">
        <v>2022</v>
      </c>
      <c r="Q939" t="s">
        <v>9587</v>
      </c>
      <c r="R939" s="7">
        <v>29.22711</v>
      </c>
      <c r="S939" s="7">
        <v>-95.430800000000005</v>
      </c>
      <c r="T939" t="s">
        <v>46</v>
      </c>
      <c r="U939" t="s">
        <v>14961</v>
      </c>
      <c r="V939" t="s">
        <v>9078</v>
      </c>
      <c r="X939" t="s">
        <v>8584</v>
      </c>
      <c r="Y939" t="s">
        <v>3012</v>
      </c>
      <c r="Z939" t="s">
        <v>3691</v>
      </c>
      <c r="AA939" t="s">
        <v>14962</v>
      </c>
      <c r="AB939" t="s">
        <v>9607</v>
      </c>
      <c r="AG939" t="s">
        <v>14963</v>
      </c>
      <c r="AH939" s="24">
        <v>1312192</v>
      </c>
      <c r="AI939" t="s">
        <v>14964</v>
      </c>
      <c r="AJ939" t="s">
        <v>14970</v>
      </c>
    </row>
    <row r="940" spans="1:36" ht="17.25" hidden="1" customHeight="1" x14ac:dyDescent="0.2">
      <c r="A940" s="4" t="s">
        <v>14971</v>
      </c>
      <c r="B940" t="s">
        <v>8398</v>
      </c>
      <c r="C940" t="s">
        <v>14972</v>
      </c>
      <c r="E940" t="s">
        <v>40</v>
      </c>
      <c r="F940" t="s">
        <v>86</v>
      </c>
      <c r="G940" s="5">
        <v>207</v>
      </c>
      <c r="H940" t="s">
        <v>42</v>
      </c>
      <c r="I940" t="s">
        <v>65</v>
      </c>
      <c r="J940" t="s">
        <v>559</v>
      </c>
      <c r="N940" s="6">
        <v>2013</v>
      </c>
      <c r="R940" s="7">
        <v>38.016944000000002</v>
      </c>
      <c r="S940" s="7">
        <v>-121.765</v>
      </c>
      <c r="T940" t="s">
        <v>46</v>
      </c>
      <c r="U940" t="s">
        <v>12344</v>
      </c>
      <c r="V940" t="s">
        <v>10928</v>
      </c>
      <c r="X940" t="s">
        <v>8572</v>
      </c>
      <c r="Y940" t="s">
        <v>3012</v>
      </c>
      <c r="Z940" t="s">
        <v>3691</v>
      </c>
      <c r="AA940" t="s">
        <v>14973</v>
      </c>
      <c r="AB940" t="s">
        <v>8690</v>
      </c>
      <c r="AG940" t="s">
        <v>14974</v>
      </c>
      <c r="AH940" s="24">
        <v>35184</v>
      </c>
      <c r="AI940" t="s">
        <v>14975</v>
      </c>
      <c r="AJ940" t="s">
        <v>14976</v>
      </c>
    </row>
    <row r="941" spans="1:36" ht="17.25" hidden="1" customHeight="1" x14ac:dyDescent="0.2">
      <c r="A941" s="4" t="s">
        <v>14971</v>
      </c>
      <c r="B941" t="s">
        <v>8398</v>
      </c>
      <c r="C941" t="s">
        <v>14972</v>
      </c>
      <c r="E941" t="s">
        <v>56</v>
      </c>
      <c r="F941" t="s">
        <v>86</v>
      </c>
      <c r="G941" s="5">
        <v>207</v>
      </c>
      <c r="H941" t="s">
        <v>42</v>
      </c>
      <c r="I941" t="s">
        <v>65</v>
      </c>
      <c r="J941" t="s">
        <v>559</v>
      </c>
      <c r="N941" s="6">
        <v>2013</v>
      </c>
      <c r="R941" s="7">
        <v>38.016944000000002</v>
      </c>
      <c r="S941" s="7">
        <v>-121.765</v>
      </c>
      <c r="T941" t="s">
        <v>46</v>
      </c>
      <c r="U941" t="s">
        <v>12344</v>
      </c>
      <c r="V941" t="s">
        <v>10928</v>
      </c>
      <c r="X941" t="s">
        <v>8572</v>
      </c>
      <c r="Y941" t="s">
        <v>3012</v>
      </c>
      <c r="Z941" t="s">
        <v>3691</v>
      </c>
      <c r="AA941" t="s">
        <v>14973</v>
      </c>
      <c r="AB941" t="s">
        <v>8503</v>
      </c>
      <c r="AG941" t="s">
        <v>14974</v>
      </c>
      <c r="AH941" s="24">
        <v>35185</v>
      </c>
      <c r="AI941" t="s">
        <v>14975</v>
      </c>
      <c r="AJ941" t="s">
        <v>14977</v>
      </c>
    </row>
    <row r="942" spans="1:36" ht="17.25" hidden="1" customHeight="1" x14ac:dyDescent="0.2">
      <c r="A942" s="4" t="s">
        <v>14971</v>
      </c>
      <c r="B942" t="s">
        <v>8398</v>
      </c>
      <c r="C942" t="s">
        <v>14972</v>
      </c>
      <c r="E942" t="s">
        <v>58</v>
      </c>
      <c r="F942" t="s">
        <v>86</v>
      </c>
      <c r="G942" s="5">
        <v>207</v>
      </c>
      <c r="H942" t="s">
        <v>42</v>
      </c>
      <c r="I942" t="s">
        <v>65</v>
      </c>
      <c r="J942" t="s">
        <v>559</v>
      </c>
      <c r="N942" s="6">
        <v>2013</v>
      </c>
      <c r="R942" s="7">
        <v>38.016944000000002</v>
      </c>
      <c r="S942" s="7">
        <v>-121.765</v>
      </c>
      <c r="T942" t="s">
        <v>46</v>
      </c>
      <c r="U942" t="s">
        <v>12344</v>
      </c>
      <c r="V942" t="s">
        <v>10928</v>
      </c>
      <c r="X942" t="s">
        <v>8572</v>
      </c>
      <c r="Y942" t="s">
        <v>3012</v>
      </c>
      <c r="Z942" t="s">
        <v>3691</v>
      </c>
      <c r="AA942" t="s">
        <v>14973</v>
      </c>
      <c r="AB942" t="s">
        <v>8595</v>
      </c>
      <c r="AG942" t="s">
        <v>14974</v>
      </c>
      <c r="AH942" s="24">
        <v>35182</v>
      </c>
      <c r="AI942" t="s">
        <v>14975</v>
      </c>
      <c r="AJ942" t="s">
        <v>14978</v>
      </c>
    </row>
    <row r="943" spans="1:36" ht="17.25" hidden="1" customHeight="1" x14ac:dyDescent="0.2">
      <c r="A943" s="4" t="s">
        <v>14971</v>
      </c>
      <c r="B943" t="s">
        <v>8398</v>
      </c>
      <c r="C943" t="s">
        <v>14972</v>
      </c>
      <c r="E943" t="s">
        <v>191</v>
      </c>
      <c r="F943" t="s">
        <v>86</v>
      </c>
      <c r="G943" s="5">
        <v>207</v>
      </c>
      <c r="H943" t="s">
        <v>42</v>
      </c>
      <c r="I943" t="s">
        <v>65</v>
      </c>
      <c r="J943" t="s">
        <v>559</v>
      </c>
      <c r="N943" s="6">
        <v>2013</v>
      </c>
      <c r="R943" s="7">
        <v>38.016944000000002</v>
      </c>
      <c r="S943" s="7">
        <v>-121.765</v>
      </c>
      <c r="T943" t="s">
        <v>46</v>
      </c>
      <c r="U943" t="s">
        <v>12344</v>
      </c>
      <c r="V943" t="s">
        <v>10928</v>
      </c>
      <c r="X943" t="s">
        <v>8572</v>
      </c>
      <c r="Y943" t="s">
        <v>3012</v>
      </c>
      <c r="Z943" t="s">
        <v>3691</v>
      </c>
      <c r="AA943" t="s">
        <v>14973</v>
      </c>
      <c r="AB943" t="s">
        <v>8414</v>
      </c>
      <c r="AG943" t="s">
        <v>14974</v>
      </c>
      <c r="AH943" s="24">
        <v>35183</v>
      </c>
      <c r="AI943" t="s">
        <v>14975</v>
      </c>
      <c r="AJ943" t="s">
        <v>14979</v>
      </c>
    </row>
    <row r="944" spans="1:36" ht="17.25" hidden="1" customHeight="1" x14ac:dyDescent="0.2">
      <c r="A944" s="4" t="s">
        <v>15004</v>
      </c>
      <c r="B944" t="s">
        <v>8398</v>
      </c>
      <c r="C944" t="s">
        <v>15005</v>
      </c>
      <c r="E944" t="s">
        <v>15006</v>
      </c>
      <c r="F944" t="s">
        <v>86</v>
      </c>
      <c r="G944" s="5">
        <v>706</v>
      </c>
      <c r="H944" t="s">
        <v>42</v>
      </c>
      <c r="I944" t="s">
        <v>43</v>
      </c>
      <c r="J944" t="s">
        <v>559</v>
      </c>
      <c r="K944" t="s">
        <v>97</v>
      </c>
      <c r="L944" t="s">
        <v>45</v>
      </c>
      <c r="N944" s="27">
        <v>2017</v>
      </c>
      <c r="R944" s="7">
        <v>42.043332999999997</v>
      </c>
      <c r="S944" s="7">
        <v>-92.872780000000006</v>
      </c>
      <c r="T944" t="s">
        <v>46</v>
      </c>
      <c r="U944" t="s">
        <v>15007</v>
      </c>
      <c r="V944" t="s">
        <v>9053</v>
      </c>
      <c r="X944" t="s">
        <v>8724</v>
      </c>
      <c r="Y944" t="s">
        <v>3012</v>
      </c>
      <c r="Z944" t="s">
        <v>3691</v>
      </c>
      <c r="AA944" t="s">
        <v>15008</v>
      </c>
      <c r="AB944" t="s">
        <v>8654</v>
      </c>
      <c r="AG944" t="s">
        <v>15009</v>
      </c>
      <c r="AH944" s="8" t="s">
        <v>15010</v>
      </c>
      <c r="AI944" t="s">
        <v>15011</v>
      </c>
      <c r="AJ944" t="s">
        <v>15012</v>
      </c>
    </row>
    <row r="945" spans="1:36" ht="17.25" hidden="1" customHeight="1" x14ac:dyDescent="0.2">
      <c r="A945" s="4" t="s">
        <v>15088</v>
      </c>
      <c r="B945" t="s">
        <v>8398</v>
      </c>
      <c r="C945" t="s">
        <v>15089</v>
      </c>
      <c r="E945" t="s">
        <v>40</v>
      </c>
      <c r="F945" t="s">
        <v>86</v>
      </c>
      <c r="G945" s="5">
        <v>188</v>
      </c>
      <c r="H945" t="s">
        <v>486</v>
      </c>
      <c r="I945" t="s">
        <v>528</v>
      </c>
      <c r="J945" t="s">
        <v>559</v>
      </c>
      <c r="N945" s="6">
        <v>2025</v>
      </c>
      <c r="R945" s="7">
        <v>29.875</v>
      </c>
      <c r="S945" s="7">
        <v>-97.807000000000002</v>
      </c>
      <c r="T945" t="s">
        <v>46</v>
      </c>
      <c r="U945" t="s">
        <v>10686</v>
      </c>
      <c r="V945" t="s">
        <v>15090</v>
      </c>
      <c r="X945" t="s">
        <v>8584</v>
      </c>
      <c r="Y945" t="s">
        <v>3012</v>
      </c>
      <c r="Z945" t="s">
        <v>3691</v>
      </c>
      <c r="AA945" t="s">
        <v>15091</v>
      </c>
      <c r="AB945" t="s">
        <v>15092</v>
      </c>
      <c r="AG945" t="s">
        <v>45</v>
      </c>
      <c r="AI945" t="s">
        <v>15093</v>
      </c>
      <c r="AJ945" t="s">
        <v>15094</v>
      </c>
    </row>
    <row r="946" spans="1:36" ht="17.25" hidden="1" customHeight="1" x14ac:dyDescent="0.2">
      <c r="A946" s="4" t="s">
        <v>15200</v>
      </c>
      <c r="B946" t="s">
        <v>8398</v>
      </c>
      <c r="C946" t="s">
        <v>15201</v>
      </c>
      <c r="E946" t="s">
        <v>40</v>
      </c>
      <c r="F946" t="s">
        <v>86</v>
      </c>
      <c r="G946" s="5">
        <v>147</v>
      </c>
      <c r="H946" t="s">
        <v>42</v>
      </c>
      <c r="I946" t="s">
        <v>240</v>
      </c>
      <c r="J946" t="s">
        <v>559</v>
      </c>
      <c r="K946" t="s">
        <v>45</v>
      </c>
      <c r="L946" t="s">
        <v>45</v>
      </c>
      <c r="M946" t="s">
        <v>2514</v>
      </c>
      <c r="N946" s="6">
        <v>2016</v>
      </c>
      <c r="R946" s="7">
        <v>34.055599999999998</v>
      </c>
      <c r="S946" s="7">
        <v>-81.217200000000005</v>
      </c>
      <c r="T946" t="s">
        <v>46</v>
      </c>
      <c r="U946" t="s">
        <v>9282</v>
      </c>
      <c r="V946" t="s">
        <v>10069</v>
      </c>
      <c r="X946" t="s">
        <v>9662</v>
      </c>
      <c r="Y946" t="s">
        <v>3012</v>
      </c>
      <c r="Z946" t="s">
        <v>3691</v>
      </c>
      <c r="AA946" t="s">
        <v>15202</v>
      </c>
      <c r="AB946" t="s">
        <v>8690</v>
      </c>
      <c r="AG946" t="s">
        <v>15203</v>
      </c>
      <c r="AH946" s="24">
        <v>13239</v>
      </c>
      <c r="AI946" t="s">
        <v>15204</v>
      </c>
      <c r="AJ946" t="s">
        <v>15205</v>
      </c>
    </row>
    <row r="947" spans="1:36" ht="17.25" hidden="1" customHeight="1" x14ac:dyDescent="0.2">
      <c r="A947" s="4" t="s">
        <v>15200</v>
      </c>
      <c r="B947" t="s">
        <v>8398</v>
      </c>
      <c r="C947" t="s">
        <v>15201</v>
      </c>
      <c r="E947" t="s">
        <v>56</v>
      </c>
      <c r="F947" t="s">
        <v>86</v>
      </c>
      <c r="G947" s="5">
        <v>147</v>
      </c>
      <c r="H947" t="s">
        <v>42</v>
      </c>
      <c r="I947" t="s">
        <v>240</v>
      </c>
      <c r="J947" t="s">
        <v>559</v>
      </c>
      <c r="K947" t="s">
        <v>45</v>
      </c>
      <c r="L947" t="s">
        <v>45</v>
      </c>
      <c r="M947" t="s">
        <v>2514</v>
      </c>
      <c r="N947" s="6">
        <v>2016</v>
      </c>
      <c r="R947" s="7">
        <v>34.055599999999998</v>
      </c>
      <c r="S947" s="7">
        <v>-81.217200000000005</v>
      </c>
      <c r="T947" t="s">
        <v>46</v>
      </c>
      <c r="U947" t="s">
        <v>9282</v>
      </c>
      <c r="V947" t="s">
        <v>10069</v>
      </c>
      <c r="X947" t="s">
        <v>9662</v>
      </c>
      <c r="Y947" t="s">
        <v>3012</v>
      </c>
      <c r="Z947" t="s">
        <v>3691</v>
      </c>
      <c r="AA947" t="s">
        <v>15202</v>
      </c>
      <c r="AB947" t="s">
        <v>8503</v>
      </c>
      <c r="AG947" t="s">
        <v>15203</v>
      </c>
      <c r="AH947" s="24">
        <v>13240</v>
      </c>
      <c r="AI947" t="s">
        <v>15204</v>
      </c>
      <c r="AJ947" t="s">
        <v>15206</v>
      </c>
    </row>
    <row r="948" spans="1:36" ht="17.25" hidden="1" customHeight="1" x14ac:dyDescent="0.2">
      <c r="A948" s="4" t="s">
        <v>15238</v>
      </c>
      <c r="B948" t="s">
        <v>8398</v>
      </c>
      <c r="C948" t="s">
        <v>15239</v>
      </c>
      <c r="E948" t="s">
        <v>40</v>
      </c>
      <c r="F948" t="s">
        <v>86</v>
      </c>
      <c r="G948" s="5">
        <v>138</v>
      </c>
      <c r="H948" t="s">
        <v>806</v>
      </c>
      <c r="I948" t="s">
        <v>240</v>
      </c>
      <c r="J948" t="s">
        <v>559</v>
      </c>
      <c r="K948" t="s">
        <v>45</v>
      </c>
      <c r="L948" t="s">
        <v>45</v>
      </c>
      <c r="M948" t="s">
        <v>2514</v>
      </c>
      <c r="N948" s="24">
        <v>2016</v>
      </c>
      <c r="O948" s="24">
        <v>2022</v>
      </c>
      <c r="R948" s="7">
        <v>38.401699999999998</v>
      </c>
      <c r="S948" s="7">
        <v>-90.335800000000006</v>
      </c>
      <c r="T948" t="s">
        <v>46</v>
      </c>
      <c r="U948" t="s">
        <v>15240</v>
      </c>
      <c r="V948" t="s">
        <v>15241</v>
      </c>
      <c r="X948" t="s">
        <v>8994</v>
      </c>
      <c r="Y948" t="s">
        <v>3012</v>
      </c>
      <c r="Z948" t="s">
        <v>3691</v>
      </c>
      <c r="AA948" t="s">
        <v>15242</v>
      </c>
      <c r="AB948" t="s">
        <v>8690</v>
      </c>
      <c r="AG948" t="s">
        <v>15243</v>
      </c>
      <c r="AH948" s="24">
        <v>13363</v>
      </c>
      <c r="AI948" t="s">
        <v>15244</v>
      </c>
      <c r="AJ948" t="s">
        <v>15245</v>
      </c>
    </row>
    <row r="949" spans="1:36" ht="17.25" hidden="1" customHeight="1" x14ac:dyDescent="0.2">
      <c r="A949" s="4" t="s">
        <v>15238</v>
      </c>
      <c r="B949" t="s">
        <v>8398</v>
      </c>
      <c r="C949" t="s">
        <v>15239</v>
      </c>
      <c r="E949" t="s">
        <v>56</v>
      </c>
      <c r="F949" t="s">
        <v>86</v>
      </c>
      <c r="G949" s="5">
        <v>138</v>
      </c>
      <c r="H949" t="s">
        <v>806</v>
      </c>
      <c r="I949" t="s">
        <v>240</v>
      </c>
      <c r="J949" t="s">
        <v>559</v>
      </c>
      <c r="K949" t="s">
        <v>45</v>
      </c>
      <c r="L949" t="s">
        <v>45</v>
      </c>
      <c r="M949" t="s">
        <v>2514</v>
      </c>
      <c r="N949" s="24">
        <v>2016</v>
      </c>
      <c r="O949" s="24">
        <v>2022</v>
      </c>
      <c r="R949" s="7">
        <v>38.401699999999998</v>
      </c>
      <c r="S949" s="7">
        <v>-90.335800000000006</v>
      </c>
      <c r="T949" t="s">
        <v>46</v>
      </c>
      <c r="U949" t="s">
        <v>15240</v>
      </c>
      <c r="V949" t="s">
        <v>15241</v>
      </c>
      <c r="X949" t="s">
        <v>8994</v>
      </c>
      <c r="Y949" t="s">
        <v>3012</v>
      </c>
      <c r="Z949" t="s">
        <v>3691</v>
      </c>
      <c r="AA949" t="s">
        <v>15242</v>
      </c>
      <c r="AB949" t="s">
        <v>8503</v>
      </c>
      <c r="AG949" t="s">
        <v>15243</v>
      </c>
      <c r="AH949" s="24">
        <v>13364</v>
      </c>
      <c r="AI949" t="s">
        <v>15244</v>
      </c>
      <c r="AJ949" t="s">
        <v>15246</v>
      </c>
    </row>
    <row r="950" spans="1:36" ht="17.25" hidden="1" customHeight="1" x14ac:dyDescent="0.2">
      <c r="A950" s="4" t="s">
        <v>15311</v>
      </c>
      <c r="B950" t="s">
        <v>8398</v>
      </c>
      <c r="C950" t="s">
        <v>15312</v>
      </c>
      <c r="E950" t="s">
        <v>14831</v>
      </c>
      <c r="F950" t="s">
        <v>86</v>
      </c>
      <c r="G950" s="5">
        <v>544</v>
      </c>
      <c r="H950" t="s">
        <v>42</v>
      </c>
      <c r="I950" t="s">
        <v>43</v>
      </c>
      <c r="J950" t="s">
        <v>559</v>
      </c>
      <c r="K950" t="s">
        <v>97</v>
      </c>
      <c r="L950" t="s">
        <v>45</v>
      </c>
      <c r="N950" s="8">
        <v>2018</v>
      </c>
      <c r="R950" s="7">
        <v>39.465000000000003</v>
      </c>
      <c r="S950" s="7">
        <v>-84.34778</v>
      </c>
      <c r="T950" t="s">
        <v>46</v>
      </c>
      <c r="U950" t="s">
        <v>12371</v>
      </c>
      <c r="V950" t="s">
        <v>11323</v>
      </c>
      <c r="X950" t="s">
        <v>9940</v>
      </c>
      <c r="Y950" t="s">
        <v>3012</v>
      </c>
      <c r="Z950" t="s">
        <v>3691</v>
      </c>
      <c r="AA950" t="s">
        <v>15313</v>
      </c>
      <c r="AB950" t="s">
        <v>15314</v>
      </c>
      <c r="AG950" t="s">
        <v>15315</v>
      </c>
      <c r="AH950" s="6">
        <v>44462</v>
      </c>
      <c r="AI950" t="s">
        <v>15316</v>
      </c>
      <c r="AJ950" t="s">
        <v>15317</v>
      </c>
    </row>
    <row r="951" spans="1:36" ht="17.25" hidden="1" customHeight="1" x14ac:dyDescent="0.2">
      <c r="A951" s="4" t="s">
        <v>15424</v>
      </c>
      <c r="B951" t="s">
        <v>8398</v>
      </c>
      <c r="C951" t="s">
        <v>15425</v>
      </c>
      <c r="E951" t="s">
        <v>565</v>
      </c>
      <c r="F951" t="s">
        <v>86</v>
      </c>
      <c r="G951" s="5">
        <v>621</v>
      </c>
      <c r="H951" t="s">
        <v>486</v>
      </c>
      <c r="I951" t="s">
        <v>43</v>
      </c>
      <c r="J951" t="s">
        <v>45</v>
      </c>
      <c r="M951" t="s">
        <v>559</v>
      </c>
      <c r="N951" s="6">
        <v>2028</v>
      </c>
      <c r="R951" s="7">
        <v>38.052500000000002</v>
      </c>
      <c r="S951" s="7">
        <v>-85.910300000000007</v>
      </c>
      <c r="T951" t="s">
        <v>46</v>
      </c>
      <c r="U951" t="s">
        <v>10106</v>
      </c>
      <c r="V951" t="s">
        <v>8583</v>
      </c>
      <c r="X951" t="s">
        <v>9446</v>
      </c>
      <c r="Y951" t="s">
        <v>3012</v>
      </c>
      <c r="Z951" t="s">
        <v>3691</v>
      </c>
      <c r="AA951" t="s">
        <v>15426</v>
      </c>
      <c r="AG951" t="s">
        <v>15427</v>
      </c>
      <c r="AH951" s="6">
        <v>1318402</v>
      </c>
      <c r="AI951" t="s">
        <v>15428</v>
      </c>
      <c r="AJ951" t="s">
        <v>15429</v>
      </c>
    </row>
    <row r="952" spans="1:36" ht="17.25" hidden="1" customHeight="1" x14ac:dyDescent="0.2">
      <c r="A952" s="4" t="s">
        <v>15458</v>
      </c>
      <c r="B952" t="s">
        <v>8398</v>
      </c>
      <c r="C952" t="s">
        <v>15459</v>
      </c>
      <c r="E952" t="s">
        <v>11838</v>
      </c>
      <c r="F952" t="s">
        <v>64</v>
      </c>
      <c r="G952" s="5">
        <v>132</v>
      </c>
      <c r="H952" t="s">
        <v>42</v>
      </c>
      <c r="I952" t="s">
        <v>65</v>
      </c>
      <c r="J952" t="s">
        <v>559</v>
      </c>
      <c r="K952" t="s">
        <v>97</v>
      </c>
      <c r="L952" t="s">
        <v>45</v>
      </c>
      <c r="N952" s="24">
        <v>2015</v>
      </c>
      <c r="R952" s="7">
        <v>31.823889000000001</v>
      </c>
      <c r="S952" s="7">
        <v>-106.2119</v>
      </c>
      <c r="T952" t="s">
        <v>46</v>
      </c>
      <c r="U952" t="s">
        <v>10803</v>
      </c>
      <c r="V952" t="s">
        <v>10803</v>
      </c>
      <c r="X952" t="s">
        <v>8584</v>
      </c>
      <c r="Y952" t="s">
        <v>3012</v>
      </c>
      <c r="Z952" t="s">
        <v>3691</v>
      </c>
      <c r="AA952" t="s">
        <v>15460</v>
      </c>
      <c r="AB952" t="s">
        <v>11839</v>
      </c>
      <c r="AG952" t="s">
        <v>15461</v>
      </c>
      <c r="AH952" s="24">
        <v>43021</v>
      </c>
      <c r="AI952" t="s">
        <v>15462</v>
      </c>
      <c r="AJ952" t="s">
        <v>15463</v>
      </c>
    </row>
    <row r="953" spans="1:36" ht="17.25" hidden="1" customHeight="1" x14ac:dyDescent="0.2">
      <c r="A953" s="4" t="s">
        <v>15458</v>
      </c>
      <c r="B953" t="s">
        <v>8398</v>
      </c>
      <c r="C953" t="s">
        <v>15459</v>
      </c>
      <c r="E953" t="s">
        <v>11841</v>
      </c>
      <c r="F953" t="s">
        <v>64</v>
      </c>
      <c r="G953" s="5">
        <v>132</v>
      </c>
      <c r="H953" t="s">
        <v>42</v>
      </c>
      <c r="I953" t="s">
        <v>65</v>
      </c>
      <c r="J953" t="s">
        <v>559</v>
      </c>
      <c r="K953" t="s">
        <v>97</v>
      </c>
      <c r="L953" t="s">
        <v>45</v>
      </c>
      <c r="N953" s="24">
        <v>2015</v>
      </c>
      <c r="R953" s="7">
        <v>31.823889000000001</v>
      </c>
      <c r="S953" s="7">
        <v>-106.2119</v>
      </c>
      <c r="T953" t="s">
        <v>46</v>
      </c>
      <c r="U953" t="s">
        <v>10803</v>
      </c>
      <c r="V953" t="s">
        <v>10803</v>
      </c>
      <c r="X953" t="s">
        <v>8584</v>
      </c>
      <c r="Y953" t="s">
        <v>3012</v>
      </c>
      <c r="Z953" t="s">
        <v>3691</v>
      </c>
      <c r="AA953" t="s">
        <v>15460</v>
      </c>
      <c r="AB953" t="s">
        <v>11842</v>
      </c>
      <c r="AG953" t="s">
        <v>15461</v>
      </c>
      <c r="AH953" s="24">
        <v>43022</v>
      </c>
      <c r="AI953" t="s">
        <v>15462</v>
      </c>
      <c r="AJ953" t="s">
        <v>15464</v>
      </c>
    </row>
    <row r="954" spans="1:36" ht="17.25" hidden="1" customHeight="1" x14ac:dyDescent="0.2">
      <c r="A954" s="4" t="s">
        <v>15458</v>
      </c>
      <c r="B954" t="s">
        <v>8398</v>
      </c>
      <c r="C954" t="s">
        <v>15459</v>
      </c>
      <c r="E954" t="s">
        <v>15465</v>
      </c>
      <c r="F954" t="s">
        <v>64</v>
      </c>
      <c r="G954" s="5">
        <v>132</v>
      </c>
      <c r="H954" t="s">
        <v>42</v>
      </c>
      <c r="I954" t="s">
        <v>65</v>
      </c>
      <c r="J954" t="s">
        <v>559</v>
      </c>
      <c r="K954" t="s">
        <v>97</v>
      </c>
      <c r="L954" t="s">
        <v>45</v>
      </c>
      <c r="N954" s="24">
        <v>2016</v>
      </c>
      <c r="R954" s="7">
        <v>31.823889000000001</v>
      </c>
      <c r="S954" s="7">
        <v>-106.2119</v>
      </c>
      <c r="T954" t="s">
        <v>46</v>
      </c>
      <c r="U954" t="s">
        <v>10803</v>
      </c>
      <c r="V954" t="s">
        <v>10803</v>
      </c>
      <c r="X954" t="s">
        <v>8584</v>
      </c>
      <c r="Y954" t="s">
        <v>3012</v>
      </c>
      <c r="Z954" t="s">
        <v>3691</v>
      </c>
      <c r="AA954" t="s">
        <v>15460</v>
      </c>
      <c r="AB954" t="s">
        <v>15466</v>
      </c>
      <c r="AG954" t="s">
        <v>15461</v>
      </c>
      <c r="AH954" s="24">
        <v>44034</v>
      </c>
      <c r="AI954" t="s">
        <v>15462</v>
      </c>
      <c r="AJ954" t="s">
        <v>15467</v>
      </c>
    </row>
    <row r="955" spans="1:36" ht="17.25" hidden="1" customHeight="1" x14ac:dyDescent="0.2">
      <c r="A955" s="4" t="s">
        <v>15458</v>
      </c>
      <c r="B955" t="s">
        <v>8398</v>
      </c>
      <c r="C955" t="s">
        <v>15459</v>
      </c>
      <c r="E955" t="s">
        <v>15468</v>
      </c>
      <c r="F955" t="s">
        <v>64</v>
      </c>
      <c r="G955" s="5">
        <v>132</v>
      </c>
      <c r="H955" t="s">
        <v>42</v>
      </c>
      <c r="I955" t="s">
        <v>65</v>
      </c>
      <c r="J955" t="s">
        <v>559</v>
      </c>
      <c r="K955" t="s">
        <v>97</v>
      </c>
      <c r="L955" t="s">
        <v>45</v>
      </c>
      <c r="N955" s="6">
        <v>2016</v>
      </c>
      <c r="R955" s="7">
        <v>31.823889000000001</v>
      </c>
      <c r="S955" s="7">
        <v>-106.2119</v>
      </c>
      <c r="T955" t="s">
        <v>46</v>
      </c>
      <c r="U955" t="s">
        <v>10803</v>
      </c>
      <c r="V955" t="s">
        <v>10803</v>
      </c>
      <c r="X955" t="s">
        <v>8584</v>
      </c>
      <c r="Y955" t="s">
        <v>3012</v>
      </c>
      <c r="Z955" t="s">
        <v>3691</v>
      </c>
      <c r="AA955" t="s">
        <v>15460</v>
      </c>
      <c r="AB955" t="s">
        <v>15469</v>
      </c>
      <c r="AG955" t="s">
        <v>15461</v>
      </c>
      <c r="AH955" s="24">
        <v>44035</v>
      </c>
      <c r="AI955" t="s">
        <v>15462</v>
      </c>
      <c r="AJ955" t="s">
        <v>15470</v>
      </c>
    </row>
    <row r="956" spans="1:36" ht="17.25" hidden="1" customHeight="1" x14ac:dyDescent="0.2">
      <c r="A956" s="4" t="s">
        <v>15471</v>
      </c>
      <c r="B956" t="s">
        <v>8398</v>
      </c>
      <c r="C956" t="s">
        <v>15472</v>
      </c>
      <c r="E956" t="s">
        <v>8509</v>
      </c>
      <c r="F956" t="s">
        <v>86</v>
      </c>
      <c r="G956" s="5">
        <v>1000</v>
      </c>
      <c r="H956" t="s">
        <v>42</v>
      </c>
      <c r="I956" t="s">
        <v>43</v>
      </c>
      <c r="J956" t="s">
        <v>559</v>
      </c>
      <c r="K956" t="s">
        <v>97</v>
      </c>
      <c r="L956" t="s">
        <v>45</v>
      </c>
      <c r="N956" s="27">
        <v>2021</v>
      </c>
      <c r="R956" s="7">
        <v>30.440829999999998</v>
      </c>
      <c r="S956" s="7">
        <v>-95.527500000000003</v>
      </c>
      <c r="T956" t="s">
        <v>46</v>
      </c>
      <c r="U956" t="s">
        <v>14521</v>
      </c>
      <c r="V956" t="s">
        <v>11314</v>
      </c>
      <c r="X956" t="s">
        <v>8584</v>
      </c>
      <c r="Y956" t="s">
        <v>3012</v>
      </c>
      <c r="Z956" t="s">
        <v>3691</v>
      </c>
      <c r="AA956" t="s">
        <v>15473</v>
      </c>
      <c r="AB956" t="s">
        <v>9268</v>
      </c>
      <c r="AG956" t="s">
        <v>15474</v>
      </c>
      <c r="AH956" s="8" t="s">
        <v>15475</v>
      </c>
      <c r="AI956" t="s">
        <v>15476</v>
      </c>
      <c r="AJ956" t="s">
        <v>15477</v>
      </c>
    </row>
    <row r="957" spans="1:36" ht="17.25" hidden="1" customHeight="1" x14ac:dyDescent="0.2">
      <c r="A957" s="4" t="s">
        <v>15478</v>
      </c>
      <c r="B957" t="s">
        <v>8398</v>
      </c>
      <c r="C957" t="s">
        <v>15479</v>
      </c>
      <c r="E957" t="s">
        <v>40</v>
      </c>
      <c r="F957" t="s">
        <v>86</v>
      </c>
      <c r="G957" s="5">
        <v>865</v>
      </c>
      <c r="H957" t="s">
        <v>486</v>
      </c>
      <c r="I957" t="s">
        <v>240</v>
      </c>
      <c r="J957" t="s">
        <v>559</v>
      </c>
      <c r="K957" t="s">
        <v>45</v>
      </c>
      <c r="L957" t="s">
        <v>45</v>
      </c>
      <c r="M957" t="s">
        <v>2514</v>
      </c>
      <c r="N957" s="6">
        <v>2025</v>
      </c>
      <c r="R957" s="7">
        <v>41.069560000000003</v>
      </c>
      <c r="S957" s="7">
        <v>-76.665499999999994</v>
      </c>
      <c r="T957" t="s">
        <v>46</v>
      </c>
      <c r="U957" t="s">
        <v>15480</v>
      </c>
      <c r="V957" t="s">
        <v>15481</v>
      </c>
      <c r="X957" t="s">
        <v>8642</v>
      </c>
      <c r="Y957" t="s">
        <v>3012</v>
      </c>
      <c r="Z957" t="s">
        <v>3691</v>
      </c>
      <c r="AA957" t="s">
        <v>15482</v>
      </c>
      <c r="AB957" t="s">
        <v>8690</v>
      </c>
      <c r="AH957" s="27"/>
      <c r="AI957" t="s">
        <v>15483</v>
      </c>
      <c r="AJ957" t="s">
        <v>15484</v>
      </c>
    </row>
    <row r="958" spans="1:36" ht="17.25" hidden="1" customHeight="1" x14ac:dyDescent="0.2">
      <c r="A958" s="4" t="s">
        <v>15478</v>
      </c>
      <c r="B958" t="s">
        <v>8398</v>
      </c>
      <c r="C958" t="s">
        <v>15479</v>
      </c>
      <c r="E958" t="s">
        <v>56</v>
      </c>
      <c r="F958" t="s">
        <v>86</v>
      </c>
      <c r="G958" s="5">
        <v>893</v>
      </c>
      <c r="H958" t="s">
        <v>486</v>
      </c>
      <c r="I958" t="s">
        <v>240</v>
      </c>
      <c r="J958" t="s">
        <v>559</v>
      </c>
      <c r="K958" t="s">
        <v>45</v>
      </c>
      <c r="L958" t="s">
        <v>45</v>
      </c>
      <c r="M958" t="s">
        <v>2514</v>
      </c>
      <c r="N958" s="6">
        <v>2025</v>
      </c>
      <c r="R958" s="7">
        <v>41.069560000000003</v>
      </c>
      <c r="S958" s="7">
        <v>-76.665499999999994</v>
      </c>
      <c r="T958" t="s">
        <v>46</v>
      </c>
      <c r="U958" t="s">
        <v>15480</v>
      </c>
      <c r="V958" t="s">
        <v>15481</v>
      </c>
      <c r="X958" t="s">
        <v>8642</v>
      </c>
      <c r="Y958" t="s">
        <v>3012</v>
      </c>
      <c r="Z958" t="s">
        <v>3691</v>
      </c>
      <c r="AA958" t="s">
        <v>15482</v>
      </c>
      <c r="AB958" t="s">
        <v>8503</v>
      </c>
      <c r="AI958" t="s">
        <v>15483</v>
      </c>
      <c r="AJ958" t="s">
        <v>15485</v>
      </c>
    </row>
    <row r="959" spans="1:36" ht="17.25" hidden="1" customHeight="1" x14ac:dyDescent="0.2">
      <c r="A959" s="4" t="s">
        <v>15541</v>
      </c>
      <c r="B959" t="s">
        <v>8398</v>
      </c>
      <c r="C959" t="s">
        <v>15542</v>
      </c>
      <c r="E959" t="s">
        <v>15543</v>
      </c>
      <c r="F959" t="s">
        <v>86</v>
      </c>
      <c r="G959" s="5">
        <v>558</v>
      </c>
      <c r="H959" t="s">
        <v>42</v>
      </c>
      <c r="I959" t="s">
        <v>43</v>
      </c>
      <c r="J959" t="s">
        <v>559</v>
      </c>
      <c r="K959" t="s">
        <v>97</v>
      </c>
      <c r="L959" t="s">
        <v>45</v>
      </c>
      <c r="M959" t="s">
        <v>5341</v>
      </c>
      <c r="N959" s="6">
        <v>2023</v>
      </c>
      <c r="R959" s="7">
        <v>31.218599999999999</v>
      </c>
      <c r="S959" s="7">
        <v>-89.394000000000005</v>
      </c>
      <c r="T959" t="s">
        <v>46</v>
      </c>
      <c r="U959" t="s">
        <v>15544</v>
      </c>
      <c r="V959" t="s">
        <v>14341</v>
      </c>
      <c r="X959" t="s">
        <v>8983</v>
      </c>
      <c r="Y959" t="s">
        <v>3012</v>
      </c>
      <c r="Z959" t="s">
        <v>3691</v>
      </c>
      <c r="AA959" t="s">
        <v>15545</v>
      </c>
      <c r="AB959" t="s">
        <v>15546</v>
      </c>
      <c r="AC959" t="s">
        <v>15547</v>
      </c>
      <c r="AG959" t="s">
        <v>15548</v>
      </c>
      <c r="AH959" s="8" t="s">
        <v>15549</v>
      </c>
      <c r="AI959" t="s">
        <v>15550</v>
      </c>
      <c r="AJ959" t="s">
        <v>15551</v>
      </c>
    </row>
    <row r="960" spans="1:36" ht="17.25" hidden="1" customHeight="1" x14ac:dyDescent="0.2">
      <c r="A960" s="4" t="s">
        <v>15594</v>
      </c>
      <c r="B960" t="s">
        <v>8398</v>
      </c>
      <c r="C960" t="s">
        <v>15595</v>
      </c>
      <c r="E960" t="s">
        <v>8712</v>
      </c>
      <c r="F960" t="s">
        <v>86</v>
      </c>
      <c r="G960" s="5">
        <v>529</v>
      </c>
      <c r="H960" t="s">
        <v>42</v>
      </c>
      <c r="I960" t="s">
        <v>43</v>
      </c>
      <c r="J960" t="s">
        <v>559</v>
      </c>
      <c r="K960" t="s">
        <v>97</v>
      </c>
      <c r="L960" t="s">
        <v>45</v>
      </c>
      <c r="N960" s="24">
        <v>2018</v>
      </c>
      <c r="Q960" t="s">
        <v>15596</v>
      </c>
      <c r="R960" s="7">
        <v>41.113056</v>
      </c>
      <c r="S960" s="7">
        <v>-76.158060000000006</v>
      </c>
      <c r="T960" t="s">
        <v>46</v>
      </c>
      <c r="U960" t="s">
        <v>15597</v>
      </c>
      <c r="V960" t="s">
        <v>13255</v>
      </c>
      <c r="X960" t="s">
        <v>8642</v>
      </c>
      <c r="Y960" t="s">
        <v>3012</v>
      </c>
      <c r="Z960" t="s">
        <v>3691</v>
      </c>
      <c r="AA960" t="s">
        <v>15598</v>
      </c>
      <c r="AB960" t="s">
        <v>8716</v>
      </c>
      <c r="AC960" t="s">
        <v>15599</v>
      </c>
      <c r="AG960" t="s">
        <v>15600</v>
      </c>
      <c r="AH960" s="24">
        <v>44959</v>
      </c>
      <c r="AI960" t="s">
        <v>15601</v>
      </c>
      <c r="AJ960" t="s">
        <v>15602</v>
      </c>
    </row>
    <row r="961" spans="1:36" ht="17.25" hidden="1" customHeight="1" x14ac:dyDescent="0.2">
      <c r="A961" s="4" t="s">
        <v>15594</v>
      </c>
      <c r="B961" t="s">
        <v>8398</v>
      </c>
      <c r="C961" t="s">
        <v>15595</v>
      </c>
      <c r="E961" t="s">
        <v>9340</v>
      </c>
      <c r="F961" t="s">
        <v>86</v>
      </c>
      <c r="G961" s="5">
        <v>529</v>
      </c>
      <c r="H961" t="s">
        <v>42</v>
      </c>
      <c r="I961" t="s">
        <v>43</v>
      </c>
      <c r="J961" t="s">
        <v>559</v>
      </c>
      <c r="K961" t="s">
        <v>97</v>
      </c>
      <c r="L961" t="s">
        <v>45</v>
      </c>
      <c r="N961" s="24">
        <v>2018</v>
      </c>
      <c r="Q961" t="s">
        <v>15596</v>
      </c>
      <c r="R961" s="7">
        <v>41.113056</v>
      </c>
      <c r="S961" s="7">
        <v>-76.158060000000006</v>
      </c>
      <c r="T961" t="s">
        <v>46</v>
      </c>
      <c r="U961" t="s">
        <v>15597</v>
      </c>
      <c r="V961" t="s">
        <v>13255</v>
      </c>
      <c r="X961" t="s">
        <v>8642</v>
      </c>
      <c r="Y961" t="s">
        <v>3012</v>
      </c>
      <c r="Z961" t="s">
        <v>3691</v>
      </c>
      <c r="AA961" t="s">
        <v>15598</v>
      </c>
      <c r="AB961" t="s">
        <v>9344</v>
      </c>
      <c r="AC961" t="s">
        <v>15599</v>
      </c>
      <c r="AG961" t="s">
        <v>15600</v>
      </c>
      <c r="AH961" s="24">
        <v>44960</v>
      </c>
      <c r="AI961" t="s">
        <v>15601</v>
      </c>
      <c r="AJ961" t="s">
        <v>15603</v>
      </c>
    </row>
    <row r="962" spans="1:36" ht="17.25" hidden="1" customHeight="1" x14ac:dyDescent="0.2">
      <c r="A962" s="4" t="s">
        <v>15611</v>
      </c>
      <c r="B962" t="s">
        <v>8398</v>
      </c>
      <c r="C962" t="s">
        <v>15612</v>
      </c>
      <c r="E962" t="s">
        <v>191</v>
      </c>
      <c r="F962" t="s">
        <v>86</v>
      </c>
      <c r="G962" s="5">
        <v>572</v>
      </c>
      <c r="H962" t="s">
        <v>42</v>
      </c>
      <c r="I962" t="s">
        <v>240</v>
      </c>
      <c r="J962" t="s">
        <v>559</v>
      </c>
      <c r="K962" t="s">
        <v>45</v>
      </c>
      <c r="L962" t="s">
        <v>45</v>
      </c>
      <c r="M962" t="s">
        <v>2514</v>
      </c>
      <c r="N962" s="24">
        <v>2019</v>
      </c>
      <c r="R962" s="7">
        <v>35.76135</v>
      </c>
      <c r="S962" s="7">
        <v>-95.287319999999994</v>
      </c>
      <c r="T962" t="s">
        <v>46</v>
      </c>
      <c r="U962" t="s">
        <v>15613</v>
      </c>
      <c r="V962" t="s">
        <v>15614</v>
      </c>
      <c r="X962" t="s">
        <v>8734</v>
      </c>
      <c r="Y962" t="s">
        <v>3012</v>
      </c>
      <c r="Z962" t="s">
        <v>3691</v>
      </c>
      <c r="AA962" t="s">
        <v>15615</v>
      </c>
      <c r="AB962" t="s">
        <v>8414</v>
      </c>
      <c r="AG962" t="s">
        <v>15616</v>
      </c>
      <c r="AH962" s="8" t="s">
        <v>45</v>
      </c>
      <c r="AI962" t="s">
        <v>15617</v>
      </c>
      <c r="AJ962" t="s">
        <v>15618</v>
      </c>
    </row>
    <row r="963" spans="1:36" ht="17.25" hidden="1" customHeight="1" x14ac:dyDescent="0.2">
      <c r="A963" s="4" t="s">
        <v>15611</v>
      </c>
      <c r="B963" t="s">
        <v>8398</v>
      </c>
      <c r="C963" t="s">
        <v>15612</v>
      </c>
      <c r="E963" t="s">
        <v>335</v>
      </c>
      <c r="F963" t="s">
        <v>86</v>
      </c>
      <c r="G963" s="5">
        <v>572</v>
      </c>
      <c r="H963" t="s">
        <v>42</v>
      </c>
      <c r="I963" t="s">
        <v>240</v>
      </c>
      <c r="J963" t="s">
        <v>559</v>
      </c>
      <c r="K963" t="s">
        <v>45</v>
      </c>
      <c r="L963" t="s">
        <v>45</v>
      </c>
      <c r="M963" t="s">
        <v>2514</v>
      </c>
      <c r="N963" s="24">
        <v>2019</v>
      </c>
      <c r="R963" s="7">
        <v>35.76135</v>
      </c>
      <c r="S963" s="7">
        <v>-95.287319999999994</v>
      </c>
      <c r="T963" t="s">
        <v>46</v>
      </c>
      <c r="U963" t="s">
        <v>15613</v>
      </c>
      <c r="V963" t="s">
        <v>15614</v>
      </c>
      <c r="X963" t="s">
        <v>8734</v>
      </c>
      <c r="Y963" t="s">
        <v>3012</v>
      </c>
      <c r="Z963" t="s">
        <v>3691</v>
      </c>
      <c r="AA963" t="s">
        <v>15615</v>
      </c>
      <c r="AB963" t="s">
        <v>8427</v>
      </c>
      <c r="AG963" t="s">
        <v>15616</v>
      </c>
      <c r="AH963" s="27" t="s">
        <v>45</v>
      </c>
      <c r="AI963" t="s">
        <v>15617</v>
      </c>
      <c r="AJ963" t="s">
        <v>15619</v>
      </c>
    </row>
    <row r="964" spans="1:36" ht="17.25" hidden="1" customHeight="1" x14ac:dyDescent="0.2">
      <c r="A964" s="4" t="s">
        <v>15620</v>
      </c>
      <c r="B964" t="s">
        <v>8398</v>
      </c>
      <c r="C964" t="s">
        <v>15621</v>
      </c>
      <c r="E964" t="s">
        <v>696</v>
      </c>
      <c r="F964" t="s">
        <v>86</v>
      </c>
      <c r="G964" s="5">
        <v>66</v>
      </c>
      <c r="H964" t="s">
        <v>42</v>
      </c>
      <c r="I964" t="s">
        <v>65</v>
      </c>
      <c r="J964" t="s">
        <v>559</v>
      </c>
      <c r="K964" t="s">
        <v>97</v>
      </c>
      <c r="L964" t="s">
        <v>45</v>
      </c>
      <c r="N964" s="24">
        <v>2017</v>
      </c>
      <c r="R964" s="7">
        <v>35.469880000000003</v>
      </c>
      <c r="S964" s="7">
        <v>-97.674980000000005</v>
      </c>
      <c r="T964" t="s">
        <v>46</v>
      </c>
      <c r="U964" t="s">
        <v>12233</v>
      </c>
      <c r="V964" t="s">
        <v>15622</v>
      </c>
      <c r="X964" t="s">
        <v>8734</v>
      </c>
      <c r="Y964" t="s">
        <v>3012</v>
      </c>
      <c r="Z964" t="s">
        <v>3691</v>
      </c>
      <c r="AA964" t="s">
        <v>15623</v>
      </c>
      <c r="AB964" t="s">
        <v>8914</v>
      </c>
      <c r="AG964" t="s">
        <v>15624</v>
      </c>
      <c r="AH964" s="24">
        <v>44933</v>
      </c>
      <c r="AI964" t="s">
        <v>15625</v>
      </c>
      <c r="AJ964" t="s">
        <v>15626</v>
      </c>
    </row>
    <row r="965" spans="1:36" ht="17.25" hidden="1" customHeight="1" x14ac:dyDescent="0.2">
      <c r="A965" s="4" t="s">
        <v>15620</v>
      </c>
      <c r="B965" t="s">
        <v>8398</v>
      </c>
      <c r="C965" t="s">
        <v>15621</v>
      </c>
      <c r="E965" t="s">
        <v>703</v>
      </c>
      <c r="F965" t="s">
        <v>86</v>
      </c>
      <c r="G965" s="5">
        <v>66</v>
      </c>
      <c r="H965" t="s">
        <v>42</v>
      </c>
      <c r="I965" t="s">
        <v>65</v>
      </c>
      <c r="J965" t="s">
        <v>559</v>
      </c>
      <c r="K965" t="s">
        <v>97</v>
      </c>
      <c r="L965" t="s">
        <v>45</v>
      </c>
      <c r="N965" s="24">
        <v>2017</v>
      </c>
      <c r="R965" s="7">
        <v>35.469880000000003</v>
      </c>
      <c r="S965" s="7">
        <v>-97.674980000000005</v>
      </c>
      <c r="T965" t="s">
        <v>46</v>
      </c>
      <c r="U965" t="s">
        <v>12233</v>
      </c>
      <c r="V965" t="s">
        <v>15622</v>
      </c>
      <c r="X965" t="s">
        <v>8734</v>
      </c>
      <c r="Y965" t="s">
        <v>3012</v>
      </c>
      <c r="Z965" t="s">
        <v>3691</v>
      </c>
      <c r="AA965" t="s">
        <v>15623</v>
      </c>
      <c r="AB965" t="s">
        <v>8916</v>
      </c>
      <c r="AG965" t="s">
        <v>15624</v>
      </c>
      <c r="AH965" s="24">
        <v>44934</v>
      </c>
      <c r="AI965" t="s">
        <v>15625</v>
      </c>
      <c r="AJ965" t="s">
        <v>15627</v>
      </c>
    </row>
    <row r="966" spans="1:36" ht="17.25" hidden="1" customHeight="1" x14ac:dyDescent="0.2">
      <c r="A966" s="4" t="s">
        <v>15620</v>
      </c>
      <c r="B966" t="s">
        <v>8398</v>
      </c>
      <c r="C966" t="s">
        <v>15621</v>
      </c>
      <c r="E966" t="s">
        <v>738</v>
      </c>
      <c r="F966" t="s">
        <v>86</v>
      </c>
      <c r="G966" s="5">
        <v>66</v>
      </c>
      <c r="H966" t="s">
        <v>42</v>
      </c>
      <c r="I966" t="s">
        <v>65</v>
      </c>
      <c r="J966" t="s">
        <v>559</v>
      </c>
      <c r="K966" t="s">
        <v>97</v>
      </c>
      <c r="L966" t="s">
        <v>45</v>
      </c>
      <c r="N966" s="6">
        <v>2017</v>
      </c>
      <c r="R966" s="7">
        <v>35.469880000000003</v>
      </c>
      <c r="S966" s="7">
        <v>-97.674980000000005</v>
      </c>
      <c r="T966" t="s">
        <v>46</v>
      </c>
      <c r="U966" t="s">
        <v>12233</v>
      </c>
      <c r="V966" t="s">
        <v>15622</v>
      </c>
      <c r="X966" t="s">
        <v>8734</v>
      </c>
      <c r="Y966" t="s">
        <v>3012</v>
      </c>
      <c r="Z966" t="s">
        <v>3691</v>
      </c>
      <c r="AA966" t="s">
        <v>15623</v>
      </c>
      <c r="AB966" t="s">
        <v>8803</v>
      </c>
      <c r="AG966" t="s">
        <v>15624</v>
      </c>
      <c r="AH966" s="6">
        <v>44935</v>
      </c>
      <c r="AI966" t="s">
        <v>15625</v>
      </c>
      <c r="AJ966" t="s">
        <v>15628</v>
      </c>
    </row>
    <row r="967" spans="1:36" ht="17.25" hidden="1" customHeight="1" x14ac:dyDescent="0.2">
      <c r="A967" s="4" t="s">
        <v>15620</v>
      </c>
      <c r="B967" t="s">
        <v>8398</v>
      </c>
      <c r="C967" t="s">
        <v>15621</v>
      </c>
      <c r="E967" t="s">
        <v>740</v>
      </c>
      <c r="F967" t="s">
        <v>86</v>
      </c>
      <c r="G967" s="5">
        <v>66</v>
      </c>
      <c r="H967" t="s">
        <v>42</v>
      </c>
      <c r="I967" t="s">
        <v>65</v>
      </c>
      <c r="J967" t="s">
        <v>559</v>
      </c>
      <c r="K967" t="s">
        <v>97</v>
      </c>
      <c r="L967" t="s">
        <v>45</v>
      </c>
      <c r="N967" s="6">
        <v>2017</v>
      </c>
      <c r="R967" s="7">
        <v>35.469880000000003</v>
      </c>
      <c r="S967" s="7">
        <v>-97.674980000000005</v>
      </c>
      <c r="T967" t="s">
        <v>46</v>
      </c>
      <c r="U967" t="s">
        <v>12233</v>
      </c>
      <c r="V967" t="s">
        <v>15622</v>
      </c>
      <c r="X967" t="s">
        <v>8734</v>
      </c>
      <c r="Y967" t="s">
        <v>3012</v>
      </c>
      <c r="Z967" t="s">
        <v>3691</v>
      </c>
      <c r="AA967" t="s">
        <v>15623</v>
      </c>
      <c r="AB967" t="s">
        <v>8807</v>
      </c>
      <c r="AG967" t="s">
        <v>15624</v>
      </c>
      <c r="AH967" s="24">
        <v>44936</v>
      </c>
      <c r="AI967" t="s">
        <v>15625</v>
      </c>
      <c r="AJ967" t="s">
        <v>15629</v>
      </c>
    </row>
    <row r="968" spans="1:36" ht="17.25" hidden="1" customHeight="1" x14ac:dyDescent="0.2">
      <c r="A968" s="4" t="s">
        <v>15620</v>
      </c>
      <c r="B968" t="s">
        <v>8398</v>
      </c>
      <c r="C968" t="s">
        <v>15621</v>
      </c>
      <c r="E968" t="s">
        <v>1492</v>
      </c>
      <c r="F968" t="s">
        <v>86</v>
      </c>
      <c r="G968" s="5">
        <v>66</v>
      </c>
      <c r="H968" t="s">
        <v>42</v>
      </c>
      <c r="I968" t="s">
        <v>65</v>
      </c>
      <c r="J968" t="s">
        <v>559</v>
      </c>
      <c r="K968" t="s">
        <v>97</v>
      </c>
      <c r="L968" t="s">
        <v>45</v>
      </c>
      <c r="N968" s="6">
        <v>2017</v>
      </c>
      <c r="R968" s="7">
        <v>35.469880000000003</v>
      </c>
      <c r="S968" s="7">
        <v>-97.674980000000005</v>
      </c>
      <c r="T968" t="s">
        <v>46</v>
      </c>
      <c r="U968" t="s">
        <v>12233</v>
      </c>
      <c r="V968" t="s">
        <v>15622</v>
      </c>
      <c r="X968" t="s">
        <v>8734</v>
      </c>
      <c r="Y968" t="s">
        <v>3012</v>
      </c>
      <c r="Z968" t="s">
        <v>3691</v>
      </c>
      <c r="AA968" t="s">
        <v>15623</v>
      </c>
      <c r="AB968" t="s">
        <v>9002</v>
      </c>
      <c r="AG968" t="s">
        <v>15624</v>
      </c>
      <c r="AH968" s="24">
        <v>44937</v>
      </c>
      <c r="AI968" t="s">
        <v>15625</v>
      </c>
      <c r="AJ968" t="s">
        <v>15630</v>
      </c>
    </row>
    <row r="969" spans="1:36" ht="17.25" hidden="1" customHeight="1" x14ac:dyDescent="0.2">
      <c r="A969" s="4" t="s">
        <v>15620</v>
      </c>
      <c r="B969" t="s">
        <v>8398</v>
      </c>
      <c r="C969" t="s">
        <v>15621</v>
      </c>
      <c r="E969" t="s">
        <v>1494</v>
      </c>
      <c r="F969" t="s">
        <v>86</v>
      </c>
      <c r="G969" s="5">
        <v>66</v>
      </c>
      <c r="H969" t="s">
        <v>42</v>
      </c>
      <c r="I969" t="s">
        <v>65</v>
      </c>
      <c r="J969" t="s">
        <v>559</v>
      </c>
      <c r="K969" t="s">
        <v>97</v>
      </c>
      <c r="L969" t="s">
        <v>45</v>
      </c>
      <c r="N969" s="24">
        <v>2017</v>
      </c>
      <c r="R969" s="7">
        <v>35.469880000000003</v>
      </c>
      <c r="S969" s="7">
        <v>-97.674980000000005</v>
      </c>
      <c r="T969" t="s">
        <v>46</v>
      </c>
      <c r="U969" t="s">
        <v>12233</v>
      </c>
      <c r="V969" t="s">
        <v>15622</v>
      </c>
      <c r="X969" t="s">
        <v>8734</v>
      </c>
      <c r="Y969" t="s">
        <v>3012</v>
      </c>
      <c r="Z969" t="s">
        <v>3691</v>
      </c>
      <c r="AA969" t="s">
        <v>15623</v>
      </c>
      <c r="AB969" t="s">
        <v>9004</v>
      </c>
      <c r="AG969" t="s">
        <v>15624</v>
      </c>
      <c r="AH969" s="24">
        <v>44938</v>
      </c>
      <c r="AI969" t="s">
        <v>15625</v>
      </c>
      <c r="AJ969" t="s">
        <v>15631</v>
      </c>
    </row>
    <row r="970" spans="1:36" ht="17.25" hidden="1" customHeight="1" x14ac:dyDescent="0.2">
      <c r="A970" s="4" t="s">
        <v>15620</v>
      </c>
      <c r="B970" t="s">
        <v>8398</v>
      </c>
      <c r="C970" t="s">
        <v>15621</v>
      </c>
      <c r="E970" t="s">
        <v>9006</v>
      </c>
      <c r="F970" t="s">
        <v>86</v>
      </c>
      <c r="G970" s="5">
        <v>66</v>
      </c>
      <c r="H970" t="s">
        <v>42</v>
      </c>
      <c r="I970" t="s">
        <v>65</v>
      </c>
      <c r="J970" t="s">
        <v>559</v>
      </c>
      <c r="K970" t="s">
        <v>97</v>
      </c>
      <c r="L970" t="s">
        <v>45</v>
      </c>
      <c r="N970" s="6">
        <v>2017</v>
      </c>
      <c r="R970" s="7">
        <v>35.469880000000003</v>
      </c>
      <c r="S970" s="7">
        <v>-97.674980000000005</v>
      </c>
      <c r="T970" t="s">
        <v>46</v>
      </c>
      <c r="U970" t="s">
        <v>12233</v>
      </c>
      <c r="V970" t="s">
        <v>15622</v>
      </c>
      <c r="X970" t="s">
        <v>8734</v>
      </c>
      <c r="Y970" t="s">
        <v>3012</v>
      </c>
      <c r="Z970" t="s">
        <v>3691</v>
      </c>
      <c r="AA970" t="s">
        <v>15623</v>
      </c>
      <c r="AB970" t="s">
        <v>9007</v>
      </c>
      <c r="AG970" t="s">
        <v>15624</v>
      </c>
      <c r="AH970" s="24">
        <v>44939</v>
      </c>
      <c r="AI970" t="s">
        <v>15625</v>
      </c>
      <c r="AJ970" t="s">
        <v>15632</v>
      </c>
    </row>
    <row r="971" spans="1:36" ht="17.25" hidden="1" customHeight="1" x14ac:dyDescent="0.2">
      <c r="A971" s="4" t="s">
        <v>15675</v>
      </c>
      <c r="B971" t="s">
        <v>8398</v>
      </c>
      <c r="C971" t="s">
        <v>15676</v>
      </c>
      <c r="E971" t="s">
        <v>40</v>
      </c>
      <c r="F971" t="s">
        <v>86</v>
      </c>
      <c r="G971" s="5">
        <v>370</v>
      </c>
      <c r="H971" t="s">
        <v>486</v>
      </c>
      <c r="I971" t="s">
        <v>5170</v>
      </c>
      <c r="J971" t="s">
        <v>45</v>
      </c>
      <c r="L971" t="s">
        <v>44</v>
      </c>
      <c r="N971" s="6">
        <v>2026</v>
      </c>
      <c r="R971" s="7">
        <v>31.862490347259602</v>
      </c>
      <c r="S971" s="7">
        <v>-102.367418721832</v>
      </c>
      <c r="T971" t="s">
        <v>504</v>
      </c>
      <c r="U971" t="s">
        <v>15677</v>
      </c>
      <c r="X971" t="s">
        <v>8584</v>
      </c>
      <c r="Y971" t="s">
        <v>3012</v>
      </c>
      <c r="Z971" t="s">
        <v>3691</v>
      </c>
      <c r="AG971" t="s">
        <v>15678</v>
      </c>
      <c r="AH971" s="24">
        <v>1317928</v>
      </c>
      <c r="AI971" t="s">
        <v>15679</v>
      </c>
      <c r="AJ971" t="s">
        <v>15680</v>
      </c>
    </row>
    <row r="972" spans="1:36" ht="17.25" customHeight="1" x14ac:dyDescent="0.2">
      <c r="A972" s="4" t="s">
        <v>15681</v>
      </c>
      <c r="B972" t="s">
        <v>8398</v>
      </c>
      <c r="C972" t="s">
        <v>15682</v>
      </c>
      <c r="E972" t="s">
        <v>40</v>
      </c>
      <c r="F972" t="s">
        <v>86</v>
      </c>
      <c r="G972" s="5">
        <v>50</v>
      </c>
      <c r="H972" t="s">
        <v>42</v>
      </c>
      <c r="I972" t="s">
        <v>5170</v>
      </c>
      <c r="J972" t="s">
        <v>559</v>
      </c>
      <c r="L972" t="s">
        <v>44</v>
      </c>
      <c r="N972" s="24">
        <v>2021</v>
      </c>
      <c r="R972" s="7">
        <v>29.646791</v>
      </c>
      <c r="S972" s="7">
        <v>-95.054150000000007</v>
      </c>
      <c r="T972" t="s">
        <v>46</v>
      </c>
      <c r="U972" t="s">
        <v>15683</v>
      </c>
      <c r="V972" t="s">
        <v>9238</v>
      </c>
      <c r="X972" t="s">
        <v>8584</v>
      </c>
      <c r="Y972" t="s">
        <v>3012</v>
      </c>
      <c r="Z972" t="s">
        <v>3691</v>
      </c>
      <c r="AA972" t="s">
        <v>15684</v>
      </c>
      <c r="AG972" t="s">
        <v>15685</v>
      </c>
      <c r="AH972" s="24">
        <v>46837</v>
      </c>
      <c r="AI972" t="s">
        <v>15686</v>
      </c>
      <c r="AJ972" t="s">
        <v>15687</v>
      </c>
    </row>
    <row r="973" spans="1:36" ht="17.25" hidden="1" customHeight="1" x14ac:dyDescent="0.2">
      <c r="A973" s="4" t="s">
        <v>15714</v>
      </c>
      <c r="B973" t="s">
        <v>8398</v>
      </c>
      <c r="C973" t="s">
        <v>15715</v>
      </c>
      <c r="E973" t="s">
        <v>58</v>
      </c>
      <c r="F973" t="s">
        <v>86</v>
      </c>
      <c r="G973" s="5">
        <v>384</v>
      </c>
      <c r="H973" t="s">
        <v>42</v>
      </c>
      <c r="I973" t="s">
        <v>240</v>
      </c>
      <c r="J973" t="s">
        <v>559</v>
      </c>
      <c r="K973" t="s">
        <v>45</v>
      </c>
      <c r="L973" t="s">
        <v>45</v>
      </c>
      <c r="M973" t="s">
        <v>2514</v>
      </c>
      <c r="N973" s="24">
        <v>2021</v>
      </c>
      <c r="P973" s="24">
        <v>2029</v>
      </c>
      <c r="R973" s="7">
        <v>41.758099999999999</v>
      </c>
      <c r="S973" s="7">
        <v>-110.59829999999999</v>
      </c>
      <c r="T973" t="s">
        <v>46</v>
      </c>
      <c r="U973" t="s">
        <v>15716</v>
      </c>
      <c r="V973" t="s">
        <v>14544</v>
      </c>
      <c r="X973" t="s">
        <v>10464</v>
      </c>
      <c r="Y973" t="s">
        <v>3012</v>
      </c>
      <c r="Z973" t="s">
        <v>3691</v>
      </c>
      <c r="AA973" t="s">
        <v>15717</v>
      </c>
      <c r="AB973" t="s">
        <v>8595</v>
      </c>
      <c r="AG973" t="s">
        <v>45</v>
      </c>
      <c r="AI973" t="s">
        <v>15718</v>
      </c>
      <c r="AJ973" t="s">
        <v>15719</v>
      </c>
    </row>
    <row r="974" spans="1:36" ht="17.25" hidden="1" customHeight="1" x14ac:dyDescent="0.2">
      <c r="A974" s="4" t="s">
        <v>15732</v>
      </c>
      <c r="B974" t="s">
        <v>8398</v>
      </c>
      <c r="C974" t="s">
        <v>15733</v>
      </c>
      <c r="E974" t="s">
        <v>56</v>
      </c>
      <c r="F974" t="s">
        <v>86</v>
      </c>
      <c r="G974" s="5">
        <v>90</v>
      </c>
      <c r="H974" t="s">
        <v>558</v>
      </c>
      <c r="I974" t="s">
        <v>240</v>
      </c>
      <c r="J974" t="s">
        <v>559</v>
      </c>
      <c r="K974" t="s">
        <v>45</v>
      </c>
      <c r="L974" t="s">
        <v>45</v>
      </c>
      <c r="M974" t="s">
        <v>2514</v>
      </c>
      <c r="N974" s="24">
        <v>2025</v>
      </c>
      <c r="R974" s="7">
        <v>44.287909999999997</v>
      </c>
      <c r="S974" s="7">
        <v>-105.384</v>
      </c>
      <c r="T974" t="s">
        <v>46</v>
      </c>
      <c r="U974" t="s">
        <v>15734</v>
      </c>
      <c r="V974" t="s">
        <v>15735</v>
      </c>
      <c r="X974" t="s">
        <v>10464</v>
      </c>
      <c r="Y974" t="s">
        <v>3012</v>
      </c>
      <c r="Z974" t="s">
        <v>3691</v>
      </c>
      <c r="AA974" t="s">
        <v>15736</v>
      </c>
      <c r="AB974" t="s">
        <v>8503</v>
      </c>
      <c r="AC974" t="s">
        <v>15737</v>
      </c>
      <c r="AG974" t="s">
        <v>15738</v>
      </c>
      <c r="AH974" s="24">
        <v>26408</v>
      </c>
      <c r="AI974" t="s">
        <v>15739</v>
      </c>
      <c r="AJ974" t="s">
        <v>15740</v>
      </c>
    </row>
    <row r="975" spans="1:36" ht="17.25" hidden="1" customHeight="1" x14ac:dyDescent="0.2">
      <c r="A975" s="4" t="s">
        <v>15741</v>
      </c>
      <c r="B975" t="s">
        <v>8398</v>
      </c>
      <c r="C975" t="s">
        <v>15742</v>
      </c>
      <c r="E975" t="s">
        <v>10670</v>
      </c>
      <c r="F975" t="s">
        <v>86</v>
      </c>
      <c r="G975" s="5">
        <v>315</v>
      </c>
      <c r="H975" t="s">
        <v>42</v>
      </c>
      <c r="I975" t="s">
        <v>43</v>
      </c>
      <c r="J975" t="s">
        <v>559</v>
      </c>
      <c r="K975" t="s">
        <v>97</v>
      </c>
      <c r="L975" t="s">
        <v>45</v>
      </c>
      <c r="N975" s="8">
        <v>2015</v>
      </c>
      <c r="R975" s="7">
        <v>41.774417</v>
      </c>
      <c r="S975" s="7">
        <v>-89.606530000000006</v>
      </c>
      <c r="T975" t="s">
        <v>46</v>
      </c>
      <c r="U975" t="s">
        <v>15743</v>
      </c>
      <c r="V975" t="s">
        <v>12069</v>
      </c>
      <c r="X975" t="s">
        <v>9016</v>
      </c>
      <c r="Y975" t="s">
        <v>3012</v>
      </c>
      <c r="Z975" t="s">
        <v>3691</v>
      </c>
      <c r="AA975" t="s">
        <v>15744</v>
      </c>
      <c r="AB975" t="s">
        <v>8966</v>
      </c>
      <c r="AG975" t="s">
        <v>15745</v>
      </c>
      <c r="AH975" s="8" t="s">
        <v>15746</v>
      </c>
      <c r="AI975" t="s">
        <v>15747</v>
      </c>
      <c r="AJ975" t="s">
        <v>15748</v>
      </c>
    </row>
    <row r="976" spans="1:36" ht="17.25" hidden="1" customHeight="1" x14ac:dyDescent="0.2">
      <c r="A976" s="4" t="s">
        <v>15741</v>
      </c>
      <c r="B976" t="s">
        <v>8398</v>
      </c>
      <c r="C976" t="s">
        <v>15742</v>
      </c>
      <c r="E976" t="s">
        <v>10675</v>
      </c>
      <c r="F976" t="s">
        <v>86</v>
      </c>
      <c r="G976" s="5">
        <v>313</v>
      </c>
      <c r="H976" t="s">
        <v>42</v>
      </c>
      <c r="I976" t="s">
        <v>43</v>
      </c>
      <c r="J976" t="s">
        <v>559</v>
      </c>
      <c r="K976" t="s">
        <v>97</v>
      </c>
      <c r="L976" t="s">
        <v>45</v>
      </c>
      <c r="N976" s="8">
        <v>2015</v>
      </c>
      <c r="R976" s="7">
        <v>41.774417</v>
      </c>
      <c r="S976" s="7">
        <v>-89.606530000000006</v>
      </c>
      <c r="T976" t="s">
        <v>46</v>
      </c>
      <c r="U976" t="s">
        <v>15743</v>
      </c>
      <c r="V976" t="s">
        <v>12069</v>
      </c>
      <c r="X976" t="s">
        <v>9016</v>
      </c>
      <c r="Y976" t="s">
        <v>3012</v>
      </c>
      <c r="Z976" t="s">
        <v>3691</v>
      </c>
      <c r="AA976" t="s">
        <v>15744</v>
      </c>
      <c r="AB976" t="s">
        <v>8972</v>
      </c>
      <c r="AG976" t="s">
        <v>15745</v>
      </c>
      <c r="AH976" s="8" t="s">
        <v>15749</v>
      </c>
      <c r="AI976" t="s">
        <v>15747</v>
      </c>
      <c r="AJ976" t="s">
        <v>15750</v>
      </c>
    </row>
    <row r="977" spans="1:36" ht="17.25" hidden="1" customHeight="1" x14ac:dyDescent="0.2">
      <c r="A977" s="4" t="s">
        <v>15741</v>
      </c>
      <c r="B977" t="s">
        <v>8398</v>
      </c>
      <c r="C977" t="s">
        <v>15742</v>
      </c>
      <c r="E977" t="s">
        <v>11658</v>
      </c>
      <c r="F977" t="s">
        <v>86</v>
      </c>
      <c r="G977" s="5">
        <v>190</v>
      </c>
      <c r="H977" t="s">
        <v>42</v>
      </c>
      <c r="I977" t="s">
        <v>65</v>
      </c>
      <c r="J977" t="s">
        <v>559</v>
      </c>
      <c r="K977" t="s">
        <v>45</v>
      </c>
      <c r="L977" t="s">
        <v>45</v>
      </c>
      <c r="N977" s="6">
        <v>2023</v>
      </c>
      <c r="R977" s="7">
        <v>41.774417</v>
      </c>
      <c r="S977" s="7">
        <v>-89.606530000000006</v>
      </c>
      <c r="T977" t="s">
        <v>46</v>
      </c>
      <c r="U977" t="s">
        <v>15743</v>
      </c>
      <c r="V977" t="s">
        <v>12069</v>
      </c>
      <c r="X977" t="s">
        <v>9016</v>
      </c>
      <c r="Y977" t="s">
        <v>3012</v>
      </c>
      <c r="Z977" t="s">
        <v>3691</v>
      </c>
      <c r="AA977" t="s">
        <v>15744</v>
      </c>
      <c r="AB977" t="s">
        <v>11659</v>
      </c>
      <c r="AG977" t="s">
        <v>15745</v>
      </c>
      <c r="AH977" s="6">
        <v>47553</v>
      </c>
      <c r="AI977" t="s">
        <v>15747</v>
      </c>
      <c r="AJ977" t="s">
        <v>15751</v>
      </c>
    </row>
    <row r="978" spans="1:36" ht="17.25" hidden="1" customHeight="1" x14ac:dyDescent="0.2">
      <c r="A978" s="4" t="s">
        <v>15741</v>
      </c>
      <c r="B978" t="s">
        <v>8398</v>
      </c>
      <c r="C978" t="s">
        <v>15742</v>
      </c>
      <c r="E978" t="s">
        <v>11923</v>
      </c>
      <c r="F978" t="s">
        <v>86</v>
      </c>
      <c r="G978" s="5">
        <v>190</v>
      </c>
      <c r="H978" t="s">
        <v>42</v>
      </c>
      <c r="I978" t="s">
        <v>65</v>
      </c>
      <c r="J978" t="s">
        <v>559</v>
      </c>
      <c r="K978" t="s">
        <v>45</v>
      </c>
      <c r="L978" t="s">
        <v>45</v>
      </c>
      <c r="N978" s="6">
        <v>2023</v>
      </c>
      <c r="R978" s="7">
        <v>41.774417</v>
      </c>
      <c r="S978" s="7">
        <v>-89.606530000000006</v>
      </c>
      <c r="T978" t="s">
        <v>46</v>
      </c>
      <c r="U978" t="s">
        <v>15743</v>
      </c>
      <c r="V978" t="s">
        <v>12069</v>
      </c>
      <c r="X978" t="s">
        <v>9016</v>
      </c>
      <c r="Y978" t="s">
        <v>3012</v>
      </c>
      <c r="Z978" t="s">
        <v>3691</v>
      </c>
      <c r="AA978" t="s">
        <v>15744</v>
      </c>
      <c r="AB978" t="s">
        <v>8586</v>
      </c>
      <c r="AG978" t="s">
        <v>15745</v>
      </c>
      <c r="AH978" s="6">
        <v>47554</v>
      </c>
      <c r="AI978" t="s">
        <v>15747</v>
      </c>
      <c r="AJ978" t="s">
        <v>15752</v>
      </c>
    </row>
    <row r="979" spans="1:36" ht="17.25" hidden="1" customHeight="1" x14ac:dyDescent="0.2">
      <c r="A979" s="4" t="s">
        <v>15753</v>
      </c>
      <c r="B979" t="s">
        <v>8398</v>
      </c>
      <c r="C979" t="s">
        <v>15754</v>
      </c>
      <c r="E979" t="s">
        <v>40</v>
      </c>
      <c r="F979" t="s">
        <v>86</v>
      </c>
      <c r="G979" s="5">
        <v>625</v>
      </c>
      <c r="H979" t="s">
        <v>486</v>
      </c>
      <c r="I979" t="s">
        <v>43</v>
      </c>
      <c r="J979" t="s">
        <v>45</v>
      </c>
      <c r="K979" t="s">
        <v>97</v>
      </c>
      <c r="L979" t="s">
        <v>45</v>
      </c>
      <c r="N979" s="24">
        <v>2027</v>
      </c>
      <c r="Q979" t="s">
        <v>15755</v>
      </c>
      <c r="R979" s="7">
        <v>46.644689999999997</v>
      </c>
      <c r="S979" s="7">
        <v>-92.018286000000003</v>
      </c>
      <c r="T979" t="s">
        <v>504</v>
      </c>
      <c r="U979" t="s">
        <v>15756</v>
      </c>
      <c r="X979" t="s">
        <v>8676</v>
      </c>
      <c r="Y979" t="s">
        <v>3012</v>
      </c>
      <c r="Z979" t="s">
        <v>3691</v>
      </c>
      <c r="AG979" t="s">
        <v>15757</v>
      </c>
      <c r="AH979" s="24">
        <v>27964</v>
      </c>
      <c r="AI979" t="s">
        <v>15758</v>
      </c>
      <c r="AJ979" t="s">
        <v>15759</v>
      </c>
    </row>
    <row r="980" spans="1:36" ht="17.25" hidden="1" customHeight="1" x14ac:dyDescent="0.2">
      <c r="A980" s="4" t="s">
        <v>15780</v>
      </c>
      <c r="B980" t="s">
        <v>8398</v>
      </c>
      <c r="C980" t="s">
        <v>15781</v>
      </c>
      <c r="E980" t="s">
        <v>58</v>
      </c>
      <c r="F980" t="s">
        <v>4924</v>
      </c>
      <c r="G980" s="5">
        <v>98</v>
      </c>
      <c r="H980" t="s">
        <v>42</v>
      </c>
      <c r="I980" t="s">
        <v>240</v>
      </c>
      <c r="J980" t="s">
        <v>559</v>
      </c>
      <c r="K980" t="s">
        <v>97</v>
      </c>
      <c r="L980" t="s">
        <v>45</v>
      </c>
      <c r="M980" t="s">
        <v>2514</v>
      </c>
      <c r="N980" s="24">
        <v>2016</v>
      </c>
      <c r="R980" s="7">
        <v>40.937939</v>
      </c>
      <c r="S980" s="7">
        <v>-80.369010000000003</v>
      </c>
      <c r="T980" t="s">
        <v>46</v>
      </c>
      <c r="U980" t="s">
        <v>15782</v>
      </c>
      <c r="V980" t="s">
        <v>9445</v>
      </c>
      <c r="X980" t="s">
        <v>8642</v>
      </c>
      <c r="Y980" t="s">
        <v>3012</v>
      </c>
      <c r="Z980" t="s">
        <v>3691</v>
      </c>
      <c r="AA980" t="s">
        <v>15783</v>
      </c>
      <c r="AB980" t="s">
        <v>8595</v>
      </c>
      <c r="AG980" t="s">
        <v>15784</v>
      </c>
      <c r="AH980" s="24">
        <v>14617</v>
      </c>
      <c r="AI980" t="s">
        <v>15785</v>
      </c>
      <c r="AJ980" t="s">
        <v>15786</v>
      </c>
    </row>
    <row r="981" spans="1:36" ht="17.25" hidden="1" customHeight="1" x14ac:dyDescent="0.2">
      <c r="A981" s="4" t="s">
        <v>15780</v>
      </c>
      <c r="B981" t="s">
        <v>8398</v>
      </c>
      <c r="C981" t="s">
        <v>15781</v>
      </c>
      <c r="E981" t="s">
        <v>191</v>
      </c>
      <c r="F981" t="s">
        <v>4924</v>
      </c>
      <c r="G981" s="5">
        <v>114</v>
      </c>
      <c r="H981" t="s">
        <v>42</v>
      </c>
      <c r="I981" t="s">
        <v>240</v>
      </c>
      <c r="J981" t="s">
        <v>559</v>
      </c>
      <c r="K981" t="s">
        <v>97</v>
      </c>
      <c r="L981" t="s">
        <v>45</v>
      </c>
      <c r="M981" t="s">
        <v>2514</v>
      </c>
      <c r="N981" s="24">
        <v>2016</v>
      </c>
      <c r="R981" s="7">
        <v>40.937939</v>
      </c>
      <c r="S981" s="7">
        <v>-80.369010000000003</v>
      </c>
      <c r="T981" t="s">
        <v>46</v>
      </c>
      <c r="U981" t="s">
        <v>15782</v>
      </c>
      <c r="V981" t="s">
        <v>9445</v>
      </c>
      <c r="X981" t="s">
        <v>8642</v>
      </c>
      <c r="Y981" t="s">
        <v>3012</v>
      </c>
      <c r="Z981" t="s">
        <v>3691</v>
      </c>
      <c r="AA981" t="s">
        <v>15783</v>
      </c>
      <c r="AB981" t="s">
        <v>8414</v>
      </c>
      <c r="AG981" t="s">
        <v>15784</v>
      </c>
      <c r="AH981" s="24">
        <v>14618</v>
      </c>
      <c r="AI981" t="s">
        <v>15785</v>
      </c>
      <c r="AJ981" t="s">
        <v>15787</v>
      </c>
    </row>
    <row r="982" spans="1:36" ht="17.25" hidden="1" customHeight="1" x14ac:dyDescent="0.2">
      <c r="A982" s="4" t="s">
        <v>15780</v>
      </c>
      <c r="B982" t="s">
        <v>8398</v>
      </c>
      <c r="C982" t="s">
        <v>15781</v>
      </c>
      <c r="E982" t="s">
        <v>335</v>
      </c>
      <c r="F982" t="s">
        <v>4924</v>
      </c>
      <c r="G982" s="5">
        <v>136</v>
      </c>
      <c r="H982" t="s">
        <v>42</v>
      </c>
      <c r="I982" t="s">
        <v>240</v>
      </c>
      <c r="J982" t="s">
        <v>559</v>
      </c>
      <c r="K982" t="s">
        <v>97</v>
      </c>
      <c r="L982" t="s">
        <v>45</v>
      </c>
      <c r="M982" t="s">
        <v>2514</v>
      </c>
      <c r="N982" s="6">
        <v>2016</v>
      </c>
      <c r="R982" s="7">
        <v>40.937939</v>
      </c>
      <c r="S982" s="7">
        <v>-80.369010000000003</v>
      </c>
      <c r="T982" t="s">
        <v>46</v>
      </c>
      <c r="U982" t="s">
        <v>15782</v>
      </c>
      <c r="V982" t="s">
        <v>9445</v>
      </c>
      <c r="X982" t="s">
        <v>8642</v>
      </c>
      <c r="Y982" t="s">
        <v>3012</v>
      </c>
      <c r="Z982" t="s">
        <v>3691</v>
      </c>
      <c r="AA982" t="s">
        <v>15783</v>
      </c>
      <c r="AB982" t="s">
        <v>8427</v>
      </c>
      <c r="AG982" t="s">
        <v>15784</v>
      </c>
      <c r="AH982" s="6">
        <v>14619</v>
      </c>
      <c r="AI982" t="s">
        <v>15785</v>
      </c>
      <c r="AJ982" t="s">
        <v>15788</v>
      </c>
    </row>
    <row r="983" spans="1:36" ht="17.25" hidden="1" customHeight="1" x14ac:dyDescent="0.2">
      <c r="A983" s="4" t="s">
        <v>15812</v>
      </c>
      <c r="B983" t="s">
        <v>8398</v>
      </c>
      <c r="C983" t="s">
        <v>15813</v>
      </c>
      <c r="E983" t="s">
        <v>40</v>
      </c>
      <c r="F983" t="s">
        <v>86</v>
      </c>
      <c r="G983" s="5">
        <v>250</v>
      </c>
      <c r="H983" t="s">
        <v>42</v>
      </c>
      <c r="I983" t="s">
        <v>65</v>
      </c>
      <c r="J983" t="s">
        <v>559</v>
      </c>
      <c r="K983" t="s">
        <v>45</v>
      </c>
      <c r="L983" t="s">
        <v>45</v>
      </c>
      <c r="N983" s="6">
        <v>2020</v>
      </c>
      <c r="R983" s="7">
        <v>30.008099999999999</v>
      </c>
      <c r="S983" s="7">
        <v>-89.937200000000004</v>
      </c>
      <c r="T983" t="s">
        <v>46</v>
      </c>
      <c r="U983" t="s">
        <v>15814</v>
      </c>
      <c r="V983" t="s">
        <v>15815</v>
      </c>
      <c r="X983" t="s">
        <v>8512</v>
      </c>
      <c r="Y983" t="s">
        <v>3012</v>
      </c>
      <c r="Z983" t="s">
        <v>3691</v>
      </c>
      <c r="AA983" t="s">
        <v>15816</v>
      </c>
      <c r="AB983" t="s">
        <v>8690</v>
      </c>
      <c r="AH983" s="27"/>
      <c r="AI983" t="s">
        <v>15817</v>
      </c>
      <c r="AJ983" t="s">
        <v>15818</v>
      </c>
    </row>
    <row r="984" spans="1:36" ht="17.25" hidden="1" customHeight="1" x14ac:dyDescent="0.2">
      <c r="A984" s="4" t="s">
        <v>15827</v>
      </c>
      <c r="B984" t="s">
        <v>8398</v>
      </c>
      <c r="C984" t="s">
        <v>15828</v>
      </c>
      <c r="E984" t="s">
        <v>15829</v>
      </c>
      <c r="F984" t="s">
        <v>86</v>
      </c>
      <c r="G984" s="5">
        <v>735</v>
      </c>
      <c r="H984" t="s">
        <v>42</v>
      </c>
      <c r="I984" t="s">
        <v>43</v>
      </c>
      <c r="J984" t="s">
        <v>559</v>
      </c>
      <c r="K984" t="s">
        <v>97</v>
      </c>
      <c r="L984" t="s">
        <v>45</v>
      </c>
      <c r="N984" s="8">
        <v>2015</v>
      </c>
      <c r="R984" s="7">
        <v>40.707222000000002</v>
      </c>
      <c r="S984" s="7">
        <v>-74.125829999999993</v>
      </c>
      <c r="T984" t="s">
        <v>46</v>
      </c>
      <c r="U984" t="s">
        <v>15821</v>
      </c>
      <c r="V984" t="s">
        <v>11865</v>
      </c>
      <c r="X984" t="s">
        <v>9202</v>
      </c>
      <c r="Y984" t="s">
        <v>3012</v>
      </c>
      <c r="Z984" t="s">
        <v>3691</v>
      </c>
      <c r="AA984" t="s">
        <v>15830</v>
      </c>
      <c r="AB984" t="s">
        <v>15831</v>
      </c>
      <c r="AG984" t="s">
        <v>15832</v>
      </c>
      <c r="AH984" s="8" t="s">
        <v>15833</v>
      </c>
      <c r="AI984" t="s">
        <v>15834</v>
      </c>
      <c r="AJ984" t="s">
        <v>15835</v>
      </c>
    </row>
    <row r="985" spans="1:36" ht="17.25" hidden="1" customHeight="1" x14ac:dyDescent="0.2">
      <c r="A985" s="4" t="s">
        <v>15849</v>
      </c>
      <c r="B985" t="s">
        <v>8398</v>
      </c>
      <c r="C985" t="s">
        <v>15850</v>
      </c>
      <c r="E985" t="s">
        <v>1157</v>
      </c>
      <c r="F985" t="s">
        <v>64</v>
      </c>
      <c r="G985" s="5">
        <v>228</v>
      </c>
      <c r="H985" t="s">
        <v>139</v>
      </c>
      <c r="I985" t="s">
        <v>65</v>
      </c>
      <c r="J985" t="s">
        <v>559</v>
      </c>
      <c r="K985" t="s">
        <v>87</v>
      </c>
      <c r="L985" t="s">
        <v>45</v>
      </c>
      <c r="N985" s="24">
        <v>2023</v>
      </c>
      <c r="R985" s="7">
        <v>31.983587</v>
      </c>
      <c r="S985" s="7">
        <v>-106.4318</v>
      </c>
      <c r="T985" t="s">
        <v>46</v>
      </c>
      <c r="U985" t="s">
        <v>10803</v>
      </c>
      <c r="V985" t="s">
        <v>10803</v>
      </c>
      <c r="X985" t="s">
        <v>8584</v>
      </c>
      <c r="Y985" t="s">
        <v>3012</v>
      </c>
      <c r="Z985" t="s">
        <v>3691</v>
      </c>
      <c r="AA985" t="s">
        <v>15851</v>
      </c>
      <c r="AB985" t="s">
        <v>8429</v>
      </c>
      <c r="AG985" t="s">
        <v>15852</v>
      </c>
      <c r="AH985" s="24">
        <v>49521</v>
      </c>
      <c r="AI985" t="s">
        <v>15853</v>
      </c>
      <c r="AJ985" t="s">
        <v>15864</v>
      </c>
    </row>
    <row r="986" spans="1:36" ht="17.25" hidden="1" customHeight="1" x14ac:dyDescent="0.2">
      <c r="A986" s="4" t="s">
        <v>15874</v>
      </c>
      <c r="B986" t="s">
        <v>8398</v>
      </c>
      <c r="C986" t="s">
        <v>15875</v>
      </c>
      <c r="E986" t="s">
        <v>565</v>
      </c>
      <c r="F986" t="s">
        <v>86</v>
      </c>
      <c r="G986" s="5">
        <v>81</v>
      </c>
      <c r="H986" t="s">
        <v>42</v>
      </c>
      <c r="I986" t="s">
        <v>43</v>
      </c>
      <c r="J986" t="s">
        <v>559</v>
      </c>
      <c r="N986" s="24">
        <v>2013</v>
      </c>
      <c r="R986" s="7">
        <v>60.676538999999998</v>
      </c>
      <c r="S986" s="7">
        <v>-151.3777</v>
      </c>
      <c r="T986" t="s">
        <v>46</v>
      </c>
      <c r="U986" t="s">
        <v>15876</v>
      </c>
      <c r="V986" t="s">
        <v>9308</v>
      </c>
      <c r="X986" t="s">
        <v>9309</v>
      </c>
      <c r="Y986" t="s">
        <v>3012</v>
      </c>
      <c r="Z986" t="s">
        <v>3691</v>
      </c>
      <c r="AA986" t="s">
        <v>15877</v>
      </c>
      <c r="AB986" t="s">
        <v>9760</v>
      </c>
      <c r="AG986" t="s">
        <v>15878</v>
      </c>
      <c r="AH986" s="8" t="s">
        <v>15879</v>
      </c>
      <c r="AI986" t="s">
        <v>15880</v>
      </c>
      <c r="AJ986" t="s">
        <v>15881</v>
      </c>
    </row>
    <row r="987" spans="1:36" ht="17.25" hidden="1" customHeight="1" x14ac:dyDescent="0.2">
      <c r="A987" s="4" t="s">
        <v>15890</v>
      </c>
      <c r="B987" t="s">
        <v>8398</v>
      </c>
      <c r="C987" t="s">
        <v>15891</v>
      </c>
      <c r="E987" t="s">
        <v>8509</v>
      </c>
      <c r="F987" t="s">
        <v>64</v>
      </c>
      <c r="G987" s="5">
        <v>650</v>
      </c>
      <c r="H987" t="s">
        <v>42</v>
      </c>
      <c r="I987" t="s">
        <v>43</v>
      </c>
      <c r="J987" t="s">
        <v>559</v>
      </c>
      <c r="N987" s="27">
        <v>2014</v>
      </c>
      <c r="R987" s="7">
        <v>29.947199999999999</v>
      </c>
      <c r="S987" s="7">
        <v>-90.145799999999994</v>
      </c>
      <c r="T987" t="s">
        <v>46</v>
      </c>
      <c r="U987" t="s">
        <v>15892</v>
      </c>
      <c r="V987" t="s">
        <v>8583</v>
      </c>
      <c r="X987" t="s">
        <v>8512</v>
      </c>
      <c r="Y987" t="s">
        <v>3012</v>
      </c>
      <c r="Z987" t="s">
        <v>3691</v>
      </c>
      <c r="AA987" t="s">
        <v>15893</v>
      </c>
      <c r="AB987" t="s">
        <v>15900</v>
      </c>
      <c r="AG987" t="s">
        <v>15894</v>
      </c>
      <c r="AH987" s="27" t="s">
        <v>15901</v>
      </c>
      <c r="AI987" t="s">
        <v>15895</v>
      </c>
      <c r="AJ987" t="s">
        <v>15902</v>
      </c>
    </row>
    <row r="988" spans="1:36" ht="17.25" hidden="1" customHeight="1" x14ac:dyDescent="0.2">
      <c r="A988" s="4" t="s">
        <v>15930</v>
      </c>
      <c r="B988" t="s">
        <v>8398</v>
      </c>
      <c r="C988" t="s">
        <v>15931</v>
      </c>
      <c r="E988" t="s">
        <v>40</v>
      </c>
      <c r="F988" t="s">
        <v>86</v>
      </c>
      <c r="G988" s="5">
        <v>74</v>
      </c>
      <c r="H988" t="s">
        <v>42</v>
      </c>
      <c r="I988" t="s">
        <v>240</v>
      </c>
      <c r="J988" t="s">
        <v>559</v>
      </c>
      <c r="K988" t="s">
        <v>45</v>
      </c>
      <c r="L988" t="s">
        <v>45</v>
      </c>
      <c r="M988" t="s">
        <v>2514</v>
      </c>
      <c r="N988" s="6">
        <v>2016</v>
      </c>
      <c r="P988" s="24">
        <v>2026</v>
      </c>
      <c r="R988" s="7">
        <v>41.329090000000001</v>
      </c>
      <c r="S988" s="7">
        <v>-95.944659999999999</v>
      </c>
      <c r="T988" t="s">
        <v>46</v>
      </c>
      <c r="U988" t="s">
        <v>13945</v>
      </c>
      <c r="V988" t="s">
        <v>13946</v>
      </c>
      <c r="X988" t="s">
        <v>9275</v>
      </c>
      <c r="Y988" t="s">
        <v>3012</v>
      </c>
      <c r="Z988" t="s">
        <v>3691</v>
      </c>
      <c r="AA988" t="s">
        <v>15932</v>
      </c>
      <c r="AB988" t="s">
        <v>8690</v>
      </c>
      <c r="AG988" t="s">
        <v>45</v>
      </c>
      <c r="AI988" t="s">
        <v>15933</v>
      </c>
      <c r="AJ988" t="s">
        <v>15934</v>
      </c>
    </row>
    <row r="989" spans="1:36" ht="17.25" hidden="1" customHeight="1" x14ac:dyDescent="0.2">
      <c r="A989" s="4" t="s">
        <v>15930</v>
      </c>
      <c r="B989" t="s">
        <v>8398</v>
      </c>
      <c r="C989" t="s">
        <v>15931</v>
      </c>
      <c r="E989" t="s">
        <v>56</v>
      </c>
      <c r="F989" t="s">
        <v>86</v>
      </c>
      <c r="G989" s="5">
        <v>109</v>
      </c>
      <c r="H989" t="s">
        <v>42</v>
      </c>
      <c r="I989" t="s">
        <v>240</v>
      </c>
      <c r="J989" t="s">
        <v>559</v>
      </c>
      <c r="K989" t="s">
        <v>45</v>
      </c>
      <c r="L989" t="s">
        <v>45</v>
      </c>
      <c r="M989" t="s">
        <v>2514</v>
      </c>
      <c r="N989" s="6">
        <v>2016</v>
      </c>
      <c r="P989" s="24">
        <v>2026</v>
      </c>
      <c r="R989" s="7">
        <v>41.329090000000001</v>
      </c>
      <c r="S989" s="7">
        <v>-95.944659999999999</v>
      </c>
      <c r="T989" t="s">
        <v>46</v>
      </c>
      <c r="U989" t="s">
        <v>13945</v>
      </c>
      <c r="V989" t="s">
        <v>13946</v>
      </c>
      <c r="X989" t="s">
        <v>9275</v>
      </c>
      <c r="Y989" t="s">
        <v>3012</v>
      </c>
      <c r="Z989" t="s">
        <v>3691</v>
      </c>
      <c r="AA989" t="s">
        <v>15932</v>
      </c>
      <c r="AB989" t="s">
        <v>8503</v>
      </c>
      <c r="AG989" t="s">
        <v>45</v>
      </c>
      <c r="AI989" t="s">
        <v>15933</v>
      </c>
      <c r="AJ989" t="s">
        <v>15935</v>
      </c>
    </row>
    <row r="990" spans="1:36" ht="17.25" hidden="1" customHeight="1" x14ac:dyDescent="0.2">
      <c r="A990" s="4" t="s">
        <v>15930</v>
      </c>
      <c r="B990" t="s">
        <v>8398</v>
      </c>
      <c r="C990" t="s">
        <v>15931</v>
      </c>
      <c r="E990" t="s">
        <v>58</v>
      </c>
      <c r="F990" t="s">
        <v>86</v>
      </c>
      <c r="G990" s="5">
        <v>109</v>
      </c>
      <c r="H990" t="s">
        <v>42</v>
      </c>
      <c r="I990" t="s">
        <v>240</v>
      </c>
      <c r="J990" t="s">
        <v>559</v>
      </c>
      <c r="K990" t="s">
        <v>45</v>
      </c>
      <c r="L990" t="s">
        <v>45</v>
      </c>
      <c r="M990" t="s">
        <v>2514</v>
      </c>
      <c r="N990" s="6">
        <v>2016</v>
      </c>
      <c r="P990" s="24">
        <v>2026</v>
      </c>
      <c r="R990" s="7">
        <v>41.329090000000001</v>
      </c>
      <c r="S990" s="7">
        <v>-95.944659999999999</v>
      </c>
      <c r="T990" t="s">
        <v>46</v>
      </c>
      <c r="U990" t="s">
        <v>13945</v>
      </c>
      <c r="V990" t="s">
        <v>13946</v>
      </c>
      <c r="X990" t="s">
        <v>9275</v>
      </c>
      <c r="Y990" t="s">
        <v>3012</v>
      </c>
      <c r="Z990" t="s">
        <v>3691</v>
      </c>
      <c r="AA990" t="s">
        <v>15932</v>
      </c>
      <c r="AB990" t="s">
        <v>8595</v>
      </c>
      <c r="AG990" t="s">
        <v>45</v>
      </c>
      <c r="AI990" t="s">
        <v>15933</v>
      </c>
      <c r="AJ990" t="s">
        <v>15936</v>
      </c>
    </row>
    <row r="991" spans="1:36" ht="17.25" hidden="1" customHeight="1" x14ac:dyDescent="0.2">
      <c r="A991" s="4" t="s">
        <v>15930</v>
      </c>
      <c r="B991" t="s">
        <v>8398</v>
      </c>
      <c r="C991" t="s">
        <v>15931</v>
      </c>
      <c r="E991" t="s">
        <v>191</v>
      </c>
      <c r="F991" t="s">
        <v>86</v>
      </c>
      <c r="G991" s="5">
        <v>136</v>
      </c>
      <c r="H991" t="s">
        <v>558</v>
      </c>
      <c r="I991" t="s">
        <v>240</v>
      </c>
      <c r="J991" t="s">
        <v>559</v>
      </c>
      <c r="K991" t="s">
        <v>45</v>
      </c>
      <c r="L991" t="s">
        <v>45</v>
      </c>
      <c r="M991" t="s">
        <v>2514</v>
      </c>
      <c r="N991" s="24">
        <v>2026</v>
      </c>
      <c r="R991" s="7">
        <v>41.329090000000001</v>
      </c>
      <c r="S991" s="7">
        <v>-95.944659999999999</v>
      </c>
      <c r="T991" t="s">
        <v>46</v>
      </c>
      <c r="U991" t="s">
        <v>13945</v>
      </c>
      <c r="V991" t="s">
        <v>13946</v>
      </c>
      <c r="X991" t="s">
        <v>9275</v>
      </c>
      <c r="Y991" t="s">
        <v>3012</v>
      </c>
      <c r="Z991" t="s">
        <v>3691</v>
      </c>
      <c r="AA991" t="s">
        <v>15932</v>
      </c>
      <c r="AB991" t="s">
        <v>8414</v>
      </c>
      <c r="AG991" t="s">
        <v>45</v>
      </c>
      <c r="AI991" t="s">
        <v>15933</v>
      </c>
      <c r="AJ991" t="s">
        <v>15937</v>
      </c>
    </row>
    <row r="992" spans="1:36" ht="17.25" hidden="1" customHeight="1" x14ac:dyDescent="0.2">
      <c r="A992" s="4" t="s">
        <v>15930</v>
      </c>
      <c r="B992" t="s">
        <v>8398</v>
      </c>
      <c r="C992" t="s">
        <v>15931</v>
      </c>
      <c r="E992" t="s">
        <v>335</v>
      </c>
      <c r="F992" t="s">
        <v>86</v>
      </c>
      <c r="G992" s="5">
        <v>218</v>
      </c>
      <c r="H992" t="s">
        <v>558</v>
      </c>
      <c r="I992" t="s">
        <v>240</v>
      </c>
      <c r="J992" t="s">
        <v>559</v>
      </c>
      <c r="K992" t="s">
        <v>45</v>
      </c>
      <c r="L992" t="s">
        <v>45</v>
      </c>
      <c r="M992" t="s">
        <v>2514</v>
      </c>
      <c r="N992" s="6">
        <v>2026</v>
      </c>
      <c r="R992" s="7">
        <v>41.329090000000001</v>
      </c>
      <c r="S992" s="7">
        <v>-95.944659999999999</v>
      </c>
      <c r="T992" t="s">
        <v>46</v>
      </c>
      <c r="U992" t="s">
        <v>13945</v>
      </c>
      <c r="V992" t="s">
        <v>13946</v>
      </c>
      <c r="X992" t="s">
        <v>9275</v>
      </c>
      <c r="Y992" t="s">
        <v>3012</v>
      </c>
      <c r="Z992" t="s">
        <v>3691</v>
      </c>
      <c r="AA992" t="s">
        <v>15932</v>
      </c>
      <c r="AB992" t="s">
        <v>8427</v>
      </c>
      <c r="AG992" t="s">
        <v>45</v>
      </c>
      <c r="AH992" s="27"/>
      <c r="AI992" t="s">
        <v>15933</v>
      </c>
      <c r="AJ992" t="s">
        <v>15938</v>
      </c>
    </row>
    <row r="993" spans="1:36" ht="17.25" hidden="1" customHeight="1" x14ac:dyDescent="0.2">
      <c r="A993" s="4" t="s">
        <v>16007</v>
      </c>
      <c r="B993" t="s">
        <v>8398</v>
      </c>
      <c r="C993" t="s">
        <v>16008</v>
      </c>
      <c r="E993" t="s">
        <v>738</v>
      </c>
      <c r="F993" t="s">
        <v>86</v>
      </c>
      <c r="G993" s="5">
        <v>162</v>
      </c>
      <c r="H993" t="s">
        <v>42</v>
      </c>
      <c r="I993" t="s">
        <v>65</v>
      </c>
      <c r="J993" t="s">
        <v>559</v>
      </c>
      <c r="K993" t="s">
        <v>97</v>
      </c>
      <c r="L993" t="s">
        <v>45</v>
      </c>
      <c r="N993" s="6">
        <v>2019</v>
      </c>
      <c r="O993" s="25"/>
      <c r="R993" s="7">
        <v>33.422499999999999</v>
      </c>
      <c r="S993" s="7">
        <v>-111.9122</v>
      </c>
      <c r="T993" t="s">
        <v>46</v>
      </c>
      <c r="U993" t="s">
        <v>14141</v>
      </c>
      <c r="V993" t="s">
        <v>8539</v>
      </c>
      <c r="X993" t="s">
        <v>8540</v>
      </c>
      <c r="Y993" t="s">
        <v>3012</v>
      </c>
      <c r="Z993" t="s">
        <v>3691</v>
      </c>
      <c r="AA993" t="s">
        <v>16009</v>
      </c>
      <c r="AB993" t="s">
        <v>8803</v>
      </c>
      <c r="AG993" t="s">
        <v>16010</v>
      </c>
      <c r="AH993" s="6">
        <v>44542</v>
      </c>
      <c r="AI993" t="s">
        <v>16011</v>
      </c>
      <c r="AJ993" t="s">
        <v>16014</v>
      </c>
    </row>
    <row r="994" spans="1:36" ht="17.25" hidden="1" customHeight="1" x14ac:dyDescent="0.2">
      <c r="A994" s="4" t="s">
        <v>16007</v>
      </c>
      <c r="B994" t="s">
        <v>8398</v>
      </c>
      <c r="C994" t="s">
        <v>16008</v>
      </c>
      <c r="E994" t="s">
        <v>740</v>
      </c>
      <c r="F994" t="s">
        <v>86</v>
      </c>
      <c r="G994" s="5">
        <v>162</v>
      </c>
      <c r="H994" t="s">
        <v>42</v>
      </c>
      <c r="I994" t="s">
        <v>65</v>
      </c>
      <c r="J994" t="s">
        <v>559</v>
      </c>
      <c r="K994" t="s">
        <v>97</v>
      </c>
      <c r="L994" t="s">
        <v>45</v>
      </c>
      <c r="N994" s="6">
        <v>2019</v>
      </c>
      <c r="R994" s="7">
        <v>33.422499999999999</v>
      </c>
      <c r="S994" s="7">
        <v>-111.9122</v>
      </c>
      <c r="T994" t="s">
        <v>46</v>
      </c>
      <c r="U994" t="s">
        <v>14141</v>
      </c>
      <c r="V994" t="s">
        <v>8539</v>
      </c>
      <c r="X994" t="s">
        <v>8540</v>
      </c>
      <c r="Y994" t="s">
        <v>3012</v>
      </c>
      <c r="Z994" t="s">
        <v>3691</v>
      </c>
      <c r="AA994" t="s">
        <v>16009</v>
      </c>
      <c r="AB994" t="s">
        <v>8807</v>
      </c>
      <c r="AG994" t="s">
        <v>16010</v>
      </c>
      <c r="AH994" s="24">
        <v>44543</v>
      </c>
      <c r="AI994" t="s">
        <v>16011</v>
      </c>
      <c r="AJ994" t="s">
        <v>16015</v>
      </c>
    </row>
    <row r="995" spans="1:36" ht="17.25" hidden="1" customHeight="1" x14ac:dyDescent="0.2">
      <c r="A995" s="4" t="s">
        <v>16007</v>
      </c>
      <c r="B995" t="s">
        <v>8398</v>
      </c>
      <c r="C995" t="s">
        <v>16008</v>
      </c>
      <c r="E995" t="s">
        <v>1492</v>
      </c>
      <c r="F995" t="s">
        <v>86</v>
      </c>
      <c r="G995" s="5">
        <v>162</v>
      </c>
      <c r="H995" t="s">
        <v>42</v>
      </c>
      <c r="I995" t="s">
        <v>65</v>
      </c>
      <c r="J995" t="s">
        <v>559</v>
      </c>
      <c r="K995" t="s">
        <v>97</v>
      </c>
      <c r="L995" t="s">
        <v>45</v>
      </c>
      <c r="N995" s="24">
        <v>2019</v>
      </c>
      <c r="R995" s="7">
        <v>33.422499999999999</v>
      </c>
      <c r="S995" s="7">
        <v>-111.9122</v>
      </c>
      <c r="T995" t="s">
        <v>46</v>
      </c>
      <c r="U995" t="s">
        <v>14141</v>
      </c>
      <c r="V995" t="s">
        <v>8539</v>
      </c>
      <c r="X995" t="s">
        <v>8540</v>
      </c>
      <c r="Y995" t="s">
        <v>3012</v>
      </c>
      <c r="Z995" t="s">
        <v>3691</v>
      </c>
      <c r="AA995" t="s">
        <v>16009</v>
      </c>
      <c r="AB995" t="s">
        <v>9002</v>
      </c>
      <c r="AG995" t="s">
        <v>16010</v>
      </c>
      <c r="AH995" s="24">
        <v>44544</v>
      </c>
      <c r="AI995" t="s">
        <v>16011</v>
      </c>
      <c r="AJ995" t="s">
        <v>16016</v>
      </c>
    </row>
    <row r="996" spans="1:36" ht="17.25" hidden="1" customHeight="1" x14ac:dyDescent="0.2">
      <c r="A996" s="4" t="s">
        <v>16007</v>
      </c>
      <c r="B996" t="s">
        <v>8398</v>
      </c>
      <c r="C996" t="s">
        <v>16008</v>
      </c>
      <c r="E996" t="s">
        <v>1494</v>
      </c>
      <c r="F996" t="s">
        <v>86</v>
      </c>
      <c r="G996" s="5">
        <v>162</v>
      </c>
      <c r="H996" t="s">
        <v>42</v>
      </c>
      <c r="I996" t="s">
        <v>65</v>
      </c>
      <c r="J996" t="s">
        <v>559</v>
      </c>
      <c r="K996" t="s">
        <v>97</v>
      </c>
      <c r="L996" t="s">
        <v>45</v>
      </c>
      <c r="N996" s="6">
        <v>2019</v>
      </c>
      <c r="R996" s="7">
        <v>33.422499999999999</v>
      </c>
      <c r="S996" s="7">
        <v>-111.9122</v>
      </c>
      <c r="T996" t="s">
        <v>46</v>
      </c>
      <c r="U996" t="s">
        <v>14141</v>
      </c>
      <c r="V996" t="s">
        <v>8539</v>
      </c>
      <c r="X996" t="s">
        <v>8540</v>
      </c>
      <c r="Y996" t="s">
        <v>3012</v>
      </c>
      <c r="Z996" t="s">
        <v>3691</v>
      </c>
      <c r="AA996" t="s">
        <v>16009</v>
      </c>
      <c r="AB996" t="s">
        <v>9004</v>
      </c>
      <c r="AG996" t="s">
        <v>16010</v>
      </c>
      <c r="AH996" s="24">
        <v>44545</v>
      </c>
      <c r="AI996" t="s">
        <v>16011</v>
      </c>
      <c r="AJ996" t="s">
        <v>16017</v>
      </c>
    </row>
    <row r="997" spans="1:36" ht="17.25" hidden="1" customHeight="1" x14ac:dyDescent="0.2">
      <c r="A997" s="4" t="s">
        <v>16007</v>
      </c>
      <c r="B997" t="s">
        <v>8398</v>
      </c>
      <c r="C997" t="s">
        <v>16008</v>
      </c>
      <c r="E997" t="s">
        <v>9006</v>
      </c>
      <c r="F997" t="s">
        <v>86</v>
      </c>
      <c r="G997" s="5">
        <v>162</v>
      </c>
      <c r="H997" t="s">
        <v>42</v>
      </c>
      <c r="I997" t="s">
        <v>65</v>
      </c>
      <c r="J997" t="s">
        <v>559</v>
      </c>
      <c r="K997" t="s">
        <v>97</v>
      </c>
      <c r="L997" t="s">
        <v>45</v>
      </c>
      <c r="N997" s="24">
        <v>2019</v>
      </c>
      <c r="R997" s="7">
        <v>33.422499999999999</v>
      </c>
      <c r="S997" s="7">
        <v>-111.9122</v>
      </c>
      <c r="T997" t="s">
        <v>46</v>
      </c>
      <c r="U997" t="s">
        <v>14141</v>
      </c>
      <c r="V997" t="s">
        <v>8539</v>
      </c>
      <c r="X997" t="s">
        <v>8540</v>
      </c>
      <c r="Y997" t="s">
        <v>3012</v>
      </c>
      <c r="Z997" t="s">
        <v>3691</v>
      </c>
      <c r="AA997" t="s">
        <v>16009</v>
      </c>
      <c r="AB997" t="s">
        <v>9007</v>
      </c>
      <c r="AG997" t="s">
        <v>16010</v>
      </c>
      <c r="AH997" s="24">
        <v>44546</v>
      </c>
      <c r="AI997" t="s">
        <v>16011</v>
      </c>
      <c r="AJ997" t="s">
        <v>16018</v>
      </c>
    </row>
    <row r="998" spans="1:36" ht="17.25" hidden="1" customHeight="1" x14ac:dyDescent="0.2">
      <c r="A998" s="4" t="s">
        <v>16028</v>
      </c>
      <c r="B998" t="s">
        <v>8398</v>
      </c>
      <c r="C998" t="s">
        <v>16029</v>
      </c>
      <c r="E998" t="s">
        <v>565</v>
      </c>
      <c r="F998" t="s">
        <v>64</v>
      </c>
      <c r="G998" s="5">
        <v>1723</v>
      </c>
      <c r="H998" t="s">
        <v>42</v>
      </c>
      <c r="I998" t="s">
        <v>43</v>
      </c>
      <c r="J998" t="s">
        <v>559</v>
      </c>
      <c r="K998" t="s">
        <v>87</v>
      </c>
      <c r="L998" t="s">
        <v>45</v>
      </c>
      <c r="N998" s="27">
        <v>2019</v>
      </c>
      <c r="R998" s="7">
        <v>27.634167000000001</v>
      </c>
      <c r="S998" s="7">
        <v>-80.791110000000003</v>
      </c>
      <c r="T998" t="s">
        <v>46</v>
      </c>
      <c r="U998" t="s">
        <v>16030</v>
      </c>
      <c r="V998" t="s">
        <v>16030</v>
      </c>
      <c r="X998" t="s">
        <v>8746</v>
      </c>
      <c r="Y998" t="s">
        <v>3012</v>
      </c>
      <c r="Z998" t="s">
        <v>3691</v>
      </c>
      <c r="AA998" t="s">
        <v>16031</v>
      </c>
      <c r="AB998" t="s">
        <v>12906</v>
      </c>
      <c r="AG998" t="s">
        <v>16032</v>
      </c>
      <c r="AH998" s="8" t="s">
        <v>16033</v>
      </c>
      <c r="AI998" t="s">
        <v>16034</v>
      </c>
      <c r="AJ998" t="s">
        <v>16035</v>
      </c>
    </row>
    <row r="999" spans="1:36" ht="17.25" hidden="1" customHeight="1" x14ac:dyDescent="0.2">
      <c r="A999" s="4" t="s">
        <v>16090</v>
      </c>
      <c r="B999" t="s">
        <v>8398</v>
      </c>
      <c r="C999" t="s">
        <v>16091</v>
      </c>
      <c r="E999" t="s">
        <v>40</v>
      </c>
      <c r="F999" t="s">
        <v>86</v>
      </c>
      <c r="G999" s="5">
        <v>1215</v>
      </c>
      <c r="H999" t="s">
        <v>139</v>
      </c>
      <c r="I999" t="s">
        <v>43</v>
      </c>
      <c r="J999" t="s">
        <v>45</v>
      </c>
      <c r="K999" t="s">
        <v>97</v>
      </c>
      <c r="L999" t="s">
        <v>45</v>
      </c>
      <c r="M999" t="s">
        <v>559</v>
      </c>
      <c r="N999" s="6">
        <v>2026</v>
      </c>
      <c r="R999" s="7">
        <v>30.026947437940098</v>
      </c>
      <c r="S999" s="7">
        <v>-93.849075941782004</v>
      </c>
      <c r="T999" t="s">
        <v>504</v>
      </c>
      <c r="U999" t="s">
        <v>16092</v>
      </c>
      <c r="V999" t="s">
        <v>9133</v>
      </c>
      <c r="X999" t="s">
        <v>8584</v>
      </c>
      <c r="Y999" t="s">
        <v>3012</v>
      </c>
      <c r="Z999" t="s">
        <v>3691</v>
      </c>
      <c r="AG999" t="s">
        <v>16093</v>
      </c>
      <c r="AH999" s="8" t="s">
        <v>16094</v>
      </c>
      <c r="AI999" t="s">
        <v>16095</v>
      </c>
      <c r="AJ999" t="s">
        <v>16096</v>
      </c>
    </row>
    <row r="1000" spans="1:36" ht="17.25" hidden="1" customHeight="1" x14ac:dyDescent="0.2">
      <c r="A1000" s="4" t="s">
        <v>16113</v>
      </c>
      <c r="B1000" t="s">
        <v>8398</v>
      </c>
      <c r="C1000" t="s">
        <v>16114</v>
      </c>
      <c r="E1000" t="s">
        <v>565</v>
      </c>
      <c r="F1000" t="s">
        <v>86</v>
      </c>
      <c r="G1000" s="5">
        <v>1060</v>
      </c>
      <c r="H1000" t="s">
        <v>42</v>
      </c>
      <c r="I1000" t="s">
        <v>43</v>
      </c>
      <c r="J1000" t="s">
        <v>559</v>
      </c>
      <c r="K1000" t="s">
        <v>97</v>
      </c>
      <c r="L1000" t="s">
        <v>45</v>
      </c>
      <c r="N1000" s="27">
        <v>2017</v>
      </c>
      <c r="R1000" s="7">
        <v>41.667928000000003</v>
      </c>
      <c r="S1000" s="7">
        <v>-83.443659999999994</v>
      </c>
      <c r="T1000" t="s">
        <v>46</v>
      </c>
      <c r="U1000" t="s">
        <v>9283</v>
      </c>
      <c r="V1000" t="s">
        <v>16115</v>
      </c>
      <c r="X1000" t="s">
        <v>9940</v>
      </c>
      <c r="Y1000" t="s">
        <v>3012</v>
      </c>
      <c r="Z1000" t="s">
        <v>3691</v>
      </c>
      <c r="AA1000" t="s">
        <v>16116</v>
      </c>
      <c r="AB1000" t="s">
        <v>16117</v>
      </c>
      <c r="AG1000" t="s">
        <v>16118</v>
      </c>
      <c r="AH1000" s="8" t="s">
        <v>16119</v>
      </c>
      <c r="AI1000" t="s">
        <v>16120</v>
      </c>
      <c r="AJ1000" t="s">
        <v>16121</v>
      </c>
    </row>
    <row r="1001" spans="1:36" ht="17.25" hidden="1" customHeight="1" x14ac:dyDescent="0.2">
      <c r="A1001" s="4" t="s">
        <v>16321</v>
      </c>
      <c r="B1001" t="s">
        <v>8398</v>
      </c>
      <c r="C1001" t="s">
        <v>16322</v>
      </c>
      <c r="E1001" t="s">
        <v>10861</v>
      </c>
      <c r="F1001" t="s">
        <v>86</v>
      </c>
      <c r="G1001" s="5">
        <v>610</v>
      </c>
      <c r="H1001" t="s">
        <v>42</v>
      </c>
      <c r="I1001" t="s">
        <v>43</v>
      </c>
      <c r="J1001" t="s">
        <v>559</v>
      </c>
      <c r="K1001" t="s">
        <v>97</v>
      </c>
      <c r="L1001" t="s">
        <v>45</v>
      </c>
      <c r="N1001" s="27">
        <v>2018</v>
      </c>
      <c r="R1001" s="7">
        <v>40.555799999999998</v>
      </c>
      <c r="S1001" s="7">
        <v>-74.246899999999997</v>
      </c>
      <c r="T1001" t="s">
        <v>46</v>
      </c>
      <c r="U1001" t="s">
        <v>16323</v>
      </c>
      <c r="V1001" t="s">
        <v>12372</v>
      </c>
      <c r="X1001" t="s">
        <v>9202</v>
      </c>
      <c r="Y1001" t="s">
        <v>3012</v>
      </c>
      <c r="Z1001" t="s">
        <v>3691</v>
      </c>
      <c r="AA1001" t="s">
        <v>16324</v>
      </c>
      <c r="AB1001" t="s">
        <v>16325</v>
      </c>
      <c r="AG1001" t="s">
        <v>16326</v>
      </c>
      <c r="AH1001" s="8" t="s">
        <v>16327</v>
      </c>
      <c r="AI1001" t="s">
        <v>16328</v>
      </c>
      <c r="AJ1001" t="s">
        <v>16329</v>
      </c>
    </row>
    <row r="1002" spans="1:36" ht="17.25" hidden="1" customHeight="1" x14ac:dyDescent="0.2">
      <c r="A1002" s="4" t="s">
        <v>16366</v>
      </c>
      <c r="B1002" t="s">
        <v>8398</v>
      </c>
      <c r="C1002" t="s">
        <v>16367</v>
      </c>
      <c r="E1002" t="s">
        <v>16368</v>
      </c>
      <c r="F1002" t="s">
        <v>86</v>
      </c>
      <c r="G1002" s="5">
        <v>1194</v>
      </c>
      <c r="H1002" t="s">
        <v>42</v>
      </c>
      <c r="I1002" t="s">
        <v>43</v>
      </c>
      <c r="J1002" t="s">
        <v>559</v>
      </c>
      <c r="K1002" t="s">
        <v>97</v>
      </c>
      <c r="L1002" t="s">
        <v>45</v>
      </c>
      <c r="N1002" s="27">
        <v>2018</v>
      </c>
      <c r="R1002" s="7">
        <v>40.839013999999999</v>
      </c>
      <c r="S1002" s="7">
        <v>-76.825519999999997</v>
      </c>
      <c r="T1002" t="s">
        <v>46</v>
      </c>
      <c r="U1002" t="s">
        <v>16369</v>
      </c>
      <c r="V1002" t="s">
        <v>16370</v>
      </c>
      <c r="X1002" t="s">
        <v>8642</v>
      </c>
      <c r="Y1002" t="s">
        <v>3012</v>
      </c>
      <c r="Z1002" t="s">
        <v>3691</v>
      </c>
      <c r="AA1002" t="s">
        <v>16371</v>
      </c>
      <c r="AB1002" t="s">
        <v>11782</v>
      </c>
      <c r="AG1002" t="s">
        <v>16372</v>
      </c>
      <c r="AH1002" s="27" t="s">
        <v>16373</v>
      </c>
      <c r="AI1002" t="s">
        <v>16374</v>
      </c>
      <c r="AJ1002" t="s">
        <v>16375</v>
      </c>
    </row>
    <row r="1003" spans="1:36" ht="17.25" hidden="1" customHeight="1" x14ac:dyDescent="0.2">
      <c r="A1003" s="4" t="s">
        <v>16376</v>
      </c>
      <c r="B1003" t="s">
        <v>8398</v>
      </c>
      <c r="C1003" t="s">
        <v>16377</v>
      </c>
      <c r="E1003" t="s">
        <v>8712</v>
      </c>
      <c r="F1003" t="s">
        <v>86</v>
      </c>
      <c r="G1003" s="5">
        <v>435</v>
      </c>
      <c r="H1003" t="s">
        <v>42</v>
      </c>
      <c r="I1003" t="s">
        <v>43</v>
      </c>
      <c r="J1003" t="s">
        <v>559</v>
      </c>
      <c r="K1003" t="s">
        <v>97</v>
      </c>
      <c r="L1003" t="s">
        <v>45</v>
      </c>
      <c r="N1003" s="6">
        <v>2016</v>
      </c>
      <c r="R1003" s="7">
        <v>41.767499999999998</v>
      </c>
      <c r="S1003" s="7">
        <v>-76.39</v>
      </c>
      <c r="T1003" t="s">
        <v>46</v>
      </c>
      <c r="U1003" t="s">
        <v>16378</v>
      </c>
      <c r="V1003" t="s">
        <v>16379</v>
      </c>
      <c r="X1003" t="s">
        <v>8642</v>
      </c>
      <c r="Y1003" t="s">
        <v>3012</v>
      </c>
      <c r="Z1003" t="s">
        <v>3691</v>
      </c>
      <c r="AA1003" t="s">
        <v>16380</v>
      </c>
      <c r="AB1003" t="s">
        <v>8716</v>
      </c>
      <c r="AG1003" t="s">
        <v>16381</v>
      </c>
      <c r="AH1003" s="6">
        <v>40631</v>
      </c>
      <c r="AI1003" t="s">
        <v>16382</v>
      </c>
      <c r="AJ1003" t="s">
        <v>16383</v>
      </c>
    </row>
    <row r="1004" spans="1:36" ht="17.25" hidden="1" customHeight="1" x14ac:dyDescent="0.2">
      <c r="A1004" s="4" t="s">
        <v>16376</v>
      </c>
      <c r="B1004" t="s">
        <v>8398</v>
      </c>
      <c r="C1004" t="s">
        <v>16377</v>
      </c>
      <c r="E1004" t="s">
        <v>9340</v>
      </c>
      <c r="F1004" t="s">
        <v>86</v>
      </c>
      <c r="G1004" s="5">
        <v>435</v>
      </c>
      <c r="H1004" t="s">
        <v>42</v>
      </c>
      <c r="I1004" t="s">
        <v>43</v>
      </c>
      <c r="J1004" t="s">
        <v>559</v>
      </c>
      <c r="K1004" t="s">
        <v>97</v>
      </c>
      <c r="L1004" t="s">
        <v>45</v>
      </c>
      <c r="N1004" s="6">
        <v>2016</v>
      </c>
      <c r="R1004" s="7">
        <v>41.767499999999998</v>
      </c>
      <c r="S1004" s="7">
        <v>-76.39</v>
      </c>
      <c r="T1004" t="s">
        <v>46</v>
      </c>
      <c r="U1004" t="s">
        <v>16378</v>
      </c>
      <c r="V1004" t="s">
        <v>16379</v>
      </c>
      <c r="X1004" t="s">
        <v>8642</v>
      </c>
      <c r="Y1004" t="s">
        <v>3012</v>
      </c>
      <c r="Z1004" t="s">
        <v>3691</v>
      </c>
      <c r="AA1004" t="s">
        <v>16380</v>
      </c>
      <c r="AB1004" t="s">
        <v>9344</v>
      </c>
      <c r="AG1004" t="s">
        <v>16381</v>
      </c>
      <c r="AH1004" s="24">
        <v>40632</v>
      </c>
      <c r="AI1004" t="s">
        <v>16382</v>
      </c>
      <c r="AJ1004" t="s">
        <v>16384</v>
      </c>
    </row>
    <row r="1005" spans="1:36" ht="17.25" hidden="1" customHeight="1" x14ac:dyDescent="0.2">
      <c r="A1005" s="4" t="s">
        <v>16385</v>
      </c>
      <c r="B1005" t="s">
        <v>8398</v>
      </c>
      <c r="C1005" t="s">
        <v>16386</v>
      </c>
      <c r="E1005" t="s">
        <v>8712</v>
      </c>
      <c r="F1005" t="s">
        <v>86</v>
      </c>
      <c r="G1005" s="5">
        <v>435</v>
      </c>
      <c r="H1005" t="s">
        <v>42</v>
      </c>
      <c r="I1005" t="s">
        <v>43</v>
      </c>
      <c r="J1005" t="s">
        <v>559</v>
      </c>
      <c r="K1005" t="s">
        <v>97</v>
      </c>
      <c r="L1005" t="s">
        <v>45</v>
      </c>
      <c r="N1005" s="6">
        <v>2016</v>
      </c>
      <c r="R1005" s="7">
        <v>41.180833</v>
      </c>
      <c r="S1005" s="7">
        <v>-76.839169999999996</v>
      </c>
      <c r="T1005" t="s">
        <v>46</v>
      </c>
      <c r="U1005" t="s">
        <v>11314</v>
      </c>
      <c r="V1005" t="s">
        <v>16387</v>
      </c>
      <c r="X1005" t="s">
        <v>8642</v>
      </c>
      <c r="Y1005" t="s">
        <v>3012</v>
      </c>
      <c r="Z1005" t="s">
        <v>3691</v>
      </c>
      <c r="AA1005" t="s">
        <v>16388</v>
      </c>
      <c r="AB1005" t="s">
        <v>8716</v>
      </c>
      <c r="AG1005" t="s">
        <v>16389</v>
      </c>
      <c r="AH1005" s="24">
        <v>40635</v>
      </c>
      <c r="AI1005" t="s">
        <v>16390</v>
      </c>
      <c r="AJ1005" t="s">
        <v>16391</v>
      </c>
    </row>
    <row r="1006" spans="1:36" ht="17.25" hidden="1" customHeight="1" x14ac:dyDescent="0.2">
      <c r="A1006" s="4" t="s">
        <v>16385</v>
      </c>
      <c r="B1006" t="s">
        <v>8398</v>
      </c>
      <c r="C1006" t="s">
        <v>16386</v>
      </c>
      <c r="E1006" t="s">
        <v>9340</v>
      </c>
      <c r="F1006" t="s">
        <v>86</v>
      </c>
      <c r="G1006" s="5">
        <v>435</v>
      </c>
      <c r="H1006" t="s">
        <v>42</v>
      </c>
      <c r="I1006" t="s">
        <v>43</v>
      </c>
      <c r="J1006" t="s">
        <v>559</v>
      </c>
      <c r="K1006" t="s">
        <v>97</v>
      </c>
      <c r="L1006" t="s">
        <v>45</v>
      </c>
      <c r="N1006" s="24">
        <v>2016</v>
      </c>
      <c r="R1006" s="7">
        <v>41.180833</v>
      </c>
      <c r="S1006" s="7">
        <v>-76.839169999999996</v>
      </c>
      <c r="T1006" t="s">
        <v>46</v>
      </c>
      <c r="U1006" t="s">
        <v>11314</v>
      </c>
      <c r="V1006" t="s">
        <v>16387</v>
      </c>
      <c r="X1006" t="s">
        <v>8642</v>
      </c>
      <c r="Y1006" t="s">
        <v>3012</v>
      </c>
      <c r="Z1006" t="s">
        <v>3691</v>
      </c>
      <c r="AA1006" t="s">
        <v>16388</v>
      </c>
      <c r="AB1006" t="s">
        <v>9344</v>
      </c>
      <c r="AG1006" t="s">
        <v>16389</v>
      </c>
      <c r="AH1006" s="24">
        <v>40636</v>
      </c>
      <c r="AI1006" t="s">
        <v>16390</v>
      </c>
      <c r="AJ1006" t="s">
        <v>16392</v>
      </c>
    </row>
    <row r="1007" spans="1:36" ht="17.25" hidden="1" customHeight="1" x14ac:dyDescent="0.2">
      <c r="A1007" s="4" t="s">
        <v>16393</v>
      </c>
      <c r="B1007" t="s">
        <v>8398</v>
      </c>
      <c r="C1007" t="s">
        <v>16394</v>
      </c>
      <c r="E1007" t="s">
        <v>16395</v>
      </c>
      <c r="F1007" t="s">
        <v>86</v>
      </c>
      <c r="G1007" s="5">
        <v>803</v>
      </c>
      <c r="H1007" t="s">
        <v>42</v>
      </c>
      <c r="I1007" t="s">
        <v>43</v>
      </c>
      <c r="J1007" t="s">
        <v>559</v>
      </c>
      <c r="N1007" s="8">
        <v>2014</v>
      </c>
      <c r="R1007" s="7">
        <v>31.055833</v>
      </c>
      <c r="S1007" s="7">
        <v>-97.317220000000006</v>
      </c>
      <c r="T1007" t="s">
        <v>46</v>
      </c>
      <c r="U1007" t="s">
        <v>16396</v>
      </c>
      <c r="V1007" t="s">
        <v>16397</v>
      </c>
      <c r="X1007" t="s">
        <v>8584</v>
      </c>
      <c r="Y1007" t="s">
        <v>3012</v>
      </c>
      <c r="Z1007" t="s">
        <v>3691</v>
      </c>
      <c r="AA1007" t="s">
        <v>16398</v>
      </c>
      <c r="AB1007" t="s">
        <v>14205</v>
      </c>
      <c r="AI1007" t="s">
        <v>16399</v>
      </c>
      <c r="AJ1007" t="s">
        <v>16400</v>
      </c>
    </row>
    <row r="1008" spans="1:36" ht="17.25" hidden="1" customHeight="1" x14ac:dyDescent="0.2">
      <c r="A1008" s="4" t="s">
        <v>16393</v>
      </c>
      <c r="B1008" t="s">
        <v>8398</v>
      </c>
      <c r="C1008" t="s">
        <v>16394</v>
      </c>
      <c r="E1008" t="s">
        <v>16401</v>
      </c>
      <c r="F1008" t="s">
        <v>86</v>
      </c>
      <c r="G1008" s="5">
        <v>803</v>
      </c>
      <c r="H1008" t="s">
        <v>42</v>
      </c>
      <c r="I1008" t="s">
        <v>43</v>
      </c>
      <c r="J1008" t="s">
        <v>559</v>
      </c>
      <c r="K1008" t="s">
        <v>97</v>
      </c>
      <c r="L1008" t="s">
        <v>45</v>
      </c>
      <c r="N1008" s="8">
        <v>2015</v>
      </c>
      <c r="R1008" s="7">
        <v>31.055833</v>
      </c>
      <c r="S1008" s="7">
        <v>-97.317220000000006</v>
      </c>
      <c r="T1008" t="s">
        <v>46</v>
      </c>
      <c r="U1008" t="s">
        <v>16396</v>
      </c>
      <c r="V1008" t="s">
        <v>16397</v>
      </c>
      <c r="X1008" t="s">
        <v>8584</v>
      </c>
      <c r="Y1008" t="s">
        <v>3012</v>
      </c>
      <c r="Z1008" t="s">
        <v>3691</v>
      </c>
      <c r="AA1008" t="s">
        <v>16398</v>
      </c>
      <c r="AB1008" t="s">
        <v>16402</v>
      </c>
      <c r="AG1008" t="s">
        <v>16403</v>
      </c>
      <c r="AH1008" s="8" t="s">
        <v>16404</v>
      </c>
      <c r="AI1008" t="s">
        <v>16399</v>
      </c>
      <c r="AJ1008" t="s">
        <v>16405</v>
      </c>
    </row>
    <row r="1009" spans="1:36" ht="17.25" hidden="1" customHeight="1" x14ac:dyDescent="0.2">
      <c r="A1009" s="4" t="s">
        <v>16420</v>
      </c>
      <c r="B1009" t="s">
        <v>8398</v>
      </c>
      <c r="C1009" t="s">
        <v>16421</v>
      </c>
      <c r="E1009" t="s">
        <v>191</v>
      </c>
      <c r="F1009" t="s">
        <v>86</v>
      </c>
      <c r="G1009" s="5">
        <v>250</v>
      </c>
      <c r="H1009" t="s">
        <v>139</v>
      </c>
      <c r="I1009" t="s">
        <v>65</v>
      </c>
      <c r="J1009" t="s">
        <v>45</v>
      </c>
      <c r="K1009" t="s">
        <v>45</v>
      </c>
      <c r="L1009" t="s">
        <v>45</v>
      </c>
      <c r="M1009" t="s">
        <v>559</v>
      </c>
      <c r="N1009" s="24">
        <v>2023</v>
      </c>
      <c r="R1009" s="7">
        <v>37.260800000000003</v>
      </c>
      <c r="S1009" s="7">
        <v>-86.978300000000004</v>
      </c>
      <c r="T1009" t="s">
        <v>46</v>
      </c>
      <c r="U1009" t="s">
        <v>16422</v>
      </c>
      <c r="V1009" t="s">
        <v>16423</v>
      </c>
      <c r="X1009" t="s">
        <v>9446</v>
      </c>
      <c r="Y1009" t="s">
        <v>3012</v>
      </c>
      <c r="Z1009" t="s">
        <v>3691</v>
      </c>
      <c r="AA1009" t="s">
        <v>16424</v>
      </c>
      <c r="AC1009" t="s">
        <v>16425</v>
      </c>
      <c r="AG1009" t="s">
        <v>16426</v>
      </c>
      <c r="AH1009" s="24">
        <v>1309309</v>
      </c>
      <c r="AI1009" t="s">
        <v>16427</v>
      </c>
      <c r="AJ1009" t="s">
        <v>16428</v>
      </c>
    </row>
    <row r="1010" spans="1:36" ht="17.25" hidden="1" customHeight="1" x14ac:dyDescent="0.2">
      <c r="A1010" s="4" t="s">
        <v>16420</v>
      </c>
      <c r="B1010" t="s">
        <v>8398</v>
      </c>
      <c r="C1010" t="s">
        <v>16421</v>
      </c>
      <c r="E1010" t="s">
        <v>335</v>
      </c>
      <c r="F1010" t="s">
        <v>86</v>
      </c>
      <c r="G1010" s="5">
        <v>250</v>
      </c>
      <c r="H1010" t="s">
        <v>139</v>
      </c>
      <c r="I1010" t="s">
        <v>65</v>
      </c>
      <c r="J1010" t="s">
        <v>45</v>
      </c>
      <c r="K1010" t="s">
        <v>45</v>
      </c>
      <c r="L1010" t="s">
        <v>45</v>
      </c>
      <c r="M1010" t="s">
        <v>559</v>
      </c>
      <c r="N1010" s="24">
        <v>2023</v>
      </c>
      <c r="R1010" s="7">
        <v>37.260800000000003</v>
      </c>
      <c r="S1010" s="7">
        <v>-86.978300000000004</v>
      </c>
      <c r="T1010" t="s">
        <v>46</v>
      </c>
      <c r="U1010" t="s">
        <v>16422</v>
      </c>
      <c r="V1010" t="s">
        <v>16423</v>
      </c>
      <c r="X1010" t="s">
        <v>9446</v>
      </c>
      <c r="Y1010" t="s">
        <v>3012</v>
      </c>
      <c r="Z1010" t="s">
        <v>3691</v>
      </c>
      <c r="AA1010" t="s">
        <v>16424</v>
      </c>
      <c r="AC1010" t="s">
        <v>16425</v>
      </c>
      <c r="AG1010" t="s">
        <v>16426</v>
      </c>
      <c r="AH1010" s="24">
        <v>1309310</v>
      </c>
      <c r="AI1010" t="s">
        <v>16427</v>
      </c>
      <c r="AJ1010" t="s">
        <v>16429</v>
      </c>
    </row>
    <row r="1011" spans="1:36" ht="17.25" hidden="1" customHeight="1" x14ac:dyDescent="0.2">
      <c r="A1011" s="4" t="s">
        <v>16420</v>
      </c>
      <c r="B1011" t="s">
        <v>8398</v>
      </c>
      <c r="C1011" t="s">
        <v>16421</v>
      </c>
      <c r="E1011" t="s">
        <v>1157</v>
      </c>
      <c r="F1011" t="s">
        <v>86</v>
      </c>
      <c r="G1011" s="5">
        <v>250</v>
      </c>
      <c r="H1011" t="s">
        <v>139</v>
      </c>
      <c r="I1011" t="s">
        <v>65</v>
      </c>
      <c r="J1011" t="s">
        <v>45</v>
      </c>
      <c r="K1011" t="s">
        <v>45</v>
      </c>
      <c r="L1011" t="s">
        <v>45</v>
      </c>
      <c r="M1011" t="s">
        <v>559</v>
      </c>
      <c r="N1011" s="24">
        <v>2023</v>
      </c>
      <c r="R1011" s="7">
        <v>37.260800000000003</v>
      </c>
      <c r="S1011" s="7">
        <v>-86.978300000000004</v>
      </c>
      <c r="T1011" t="s">
        <v>46</v>
      </c>
      <c r="U1011" t="s">
        <v>16422</v>
      </c>
      <c r="V1011" t="s">
        <v>16423</v>
      </c>
      <c r="X1011" t="s">
        <v>9446</v>
      </c>
      <c r="Y1011" t="s">
        <v>3012</v>
      </c>
      <c r="Z1011" t="s">
        <v>3691</v>
      </c>
      <c r="AA1011" t="s">
        <v>16424</v>
      </c>
      <c r="AC1011" t="s">
        <v>16425</v>
      </c>
      <c r="AG1011" t="s">
        <v>16426</v>
      </c>
      <c r="AH1011" s="24">
        <v>1309311</v>
      </c>
      <c r="AI1011" t="s">
        <v>16427</v>
      </c>
      <c r="AJ1011" t="s">
        <v>16430</v>
      </c>
    </row>
    <row r="1012" spans="1:36" ht="17.25" hidden="1" customHeight="1" x14ac:dyDescent="0.2">
      <c r="A1012" s="4" t="s">
        <v>16420</v>
      </c>
      <c r="B1012" t="s">
        <v>8398</v>
      </c>
      <c r="C1012" t="s">
        <v>16421</v>
      </c>
      <c r="E1012" t="s">
        <v>565</v>
      </c>
      <c r="F1012" t="s">
        <v>86</v>
      </c>
      <c r="G1012" s="5">
        <v>1160</v>
      </c>
      <c r="H1012" t="s">
        <v>42</v>
      </c>
      <c r="I1012" t="s">
        <v>43</v>
      </c>
      <c r="J1012" t="s">
        <v>559</v>
      </c>
      <c r="K1012" t="s">
        <v>97</v>
      </c>
      <c r="L1012" t="s">
        <v>45</v>
      </c>
      <c r="M1012" t="s">
        <v>5341</v>
      </c>
      <c r="N1012" s="27">
        <v>2017</v>
      </c>
      <c r="R1012" s="7">
        <v>37.260800000000003</v>
      </c>
      <c r="S1012" s="7">
        <v>-86.978300000000004</v>
      </c>
      <c r="T1012" t="s">
        <v>46</v>
      </c>
      <c r="U1012" t="s">
        <v>16422</v>
      </c>
      <c r="V1012" t="s">
        <v>16423</v>
      </c>
      <c r="X1012" t="s">
        <v>9446</v>
      </c>
      <c r="Y1012" t="s">
        <v>3012</v>
      </c>
      <c r="Z1012" t="s">
        <v>3691</v>
      </c>
      <c r="AA1012" t="s">
        <v>16424</v>
      </c>
      <c r="AB1012" t="s">
        <v>9257</v>
      </c>
      <c r="AC1012" t="s">
        <v>16425</v>
      </c>
      <c r="AG1012" t="s">
        <v>16426</v>
      </c>
      <c r="AH1012" s="8" t="s">
        <v>16431</v>
      </c>
      <c r="AI1012" t="s">
        <v>16427</v>
      </c>
      <c r="AJ1012" t="s">
        <v>16432</v>
      </c>
    </row>
    <row r="1013" spans="1:36" ht="17.25" hidden="1" customHeight="1" x14ac:dyDescent="0.2">
      <c r="A1013" s="4" t="s">
        <v>16469</v>
      </c>
      <c r="B1013" t="s">
        <v>8398</v>
      </c>
      <c r="C1013" t="s">
        <v>16470</v>
      </c>
      <c r="E1013" t="s">
        <v>1492</v>
      </c>
      <c r="F1013" t="s">
        <v>64</v>
      </c>
      <c r="G1013" s="5">
        <v>65</v>
      </c>
      <c r="H1013" t="s">
        <v>486</v>
      </c>
      <c r="I1013" t="s">
        <v>65</v>
      </c>
      <c r="J1013" t="s">
        <v>559</v>
      </c>
      <c r="N1013" s="6">
        <v>2025</v>
      </c>
      <c r="R1013" s="7">
        <v>34.264200000000002</v>
      </c>
      <c r="S1013" s="7">
        <v>-81.330799999999996</v>
      </c>
      <c r="T1013" t="s">
        <v>46</v>
      </c>
      <c r="U1013" t="s">
        <v>16471</v>
      </c>
      <c r="V1013" t="s">
        <v>9645</v>
      </c>
      <c r="X1013" t="s">
        <v>9662</v>
      </c>
      <c r="Y1013" t="s">
        <v>3012</v>
      </c>
      <c r="Z1013" t="s">
        <v>3691</v>
      </c>
      <c r="AA1013" t="s">
        <v>16472</v>
      </c>
      <c r="AB1013" t="s">
        <v>9002</v>
      </c>
      <c r="AG1013" t="s">
        <v>45</v>
      </c>
      <c r="AH1013" s="27"/>
      <c r="AI1013" t="s">
        <v>16473</v>
      </c>
      <c r="AJ1013" t="s">
        <v>16474</v>
      </c>
    </row>
    <row r="1014" spans="1:36" ht="17.25" hidden="1" customHeight="1" x14ac:dyDescent="0.2">
      <c r="A1014" s="4" t="s">
        <v>16469</v>
      </c>
      <c r="B1014" t="s">
        <v>8398</v>
      </c>
      <c r="C1014" t="s">
        <v>16470</v>
      </c>
      <c r="E1014" t="s">
        <v>1494</v>
      </c>
      <c r="F1014" t="s">
        <v>64</v>
      </c>
      <c r="G1014" s="5">
        <v>65</v>
      </c>
      <c r="H1014" t="s">
        <v>486</v>
      </c>
      <c r="I1014" t="s">
        <v>65</v>
      </c>
      <c r="J1014" t="s">
        <v>559</v>
      </c>
      <c r="N1014" s="6">
        <v>2025</v>
      </c>
      <c r="R1014" s="7">
        <v>34.264200000000002</v>
      </c>
      <c r="S1014" s="7">
        <v>-81.330799999999996</v>
      </c>
      <c r="T1014" t="s">
        <v>46</v>
      </c>
      <c r="U1014" t="s">
        <v>16471</v>
      </c>
      <c r="V1014" t="s">
        <v>9645</v>
      </c>
      <c r="X1014" t="s">
        <v>9662</v>
      </c>
      <c r="Y1014" t="s">
        <v>3012</v>
      </c>
      <c r="Z1014" t="s">
        <v>3691</v>
      </c>
      <c r="AA1014" t="s">
        <v>16472</v>
      </c>
      <c r="AB1014" t="s">
        <v>9004</v>
      </c>
      <c r="AG1014" t="s">
        <v>45</v>
      </c>
      <c r="AH1014" s="27"/>
      <c r="AI1014" t="s">
        <v>16473</v>
      </c>
      <c r="AJ1014" t="s">
        <v>16475</v>
      </c>
    </row>
    <row r="1015" spans="1:36" ht="17.25" hidden="1" customHeight="1" x14ac:dyDescent="0.2">
      <c r="A1015" s="4" t="s">
        <v>16496</v>
      </c>
      <c r="B1015" t="s">
        <v>8398</v>
      </c>
      <c r="C1015" t="s">
        <v>16497</v>
      </c>
      <c r="E1015" t="s">
        <v>40</v>
      </c>
      <c r="F1015" t="s">
        <v>86</v>
      </c>
      <c r="G1015" s="5">
        <v>552</v>
      </c>
      <c r="H1015" t="s">
        <v>558</v>
      </c>
      <c r="I1015" t="s">
        <v>240</v>
      </c>
      <c r="J1015" t="s">
        <v>559</v>
      </c>
      <c r="K1015" t="s">
        <v>45</v>
      </c>
      <c r="L1015" t="s">
        <v>45</v>
      </c>
      <c r="M1015" t="s">
        <v>2514</v>
      </c>
      <c r="N1015" s="6">
        <v>2026</v>
      </c>
      <c r="R1015" s="7">
        <v>40.221699999999998</v>
      </c>
      <c r="S1015" s="7">
        <v>-103.68</v>
      </c>
      <c r="T1015" t="s">
        <v>46</v>
      </c>
      <c r="U1015" t="s">
        <v>9746</v>
      </c>
      <c r="V1015" t="s">
        <v>9747</v>
      </c>
      <c r="X1015" t="s">
        <v>8827</v>
      </c>
      <c r="Y1015" t="s">
        <v>3012</v>
      </c>
      <c r="Z1015" t="s">
        <v>3691</v>
      </c>
      <c r="AA1015" t="s">
        <v>16498</v>
      </c>
      <c r="AB1015" t="s">
        <v>8690</v>
      </c>
      <c r="AG1015" t="s">
        <v>16499</v>
      </c>
      <c r="AH1015" s="24">
        <v>32805</v>
      </c>
      <c r="AI1015" t="s">
        <v>16500</v>
      </c>
      <c r="AJ1015" t="s">
        <v>16501</v>
      </c>
    </row>
    <row r="1016" spans="1:36" ht="17.25" hidden="1" customHeight="1" x14ac:dyDescent="0.2">
      <c r="A1016" s="4" t="s">
        <v>16555</v>
      </c>
      <c r="B1016" t="s">
        <v>8398</v>
      </c>
      <c r="C1016" t="s">
        <v>16556</v>
      </c>
      <c r="E1016" t="s">
        <v>1494</v>
      </c>
      <c r="F1016" t="s">
        <v>64</v>
      </c>
      <c r="G1016" s="5">
        <v>141</v>
      </c>
      <c r="H1016" t="s">
        <v>42</v>
      </c>
      <c r="I1016" t="s">
        <v>65</v>
      </c>
      <c r="J1016" t="s">
        <v>559</v>
      </c>
      <c r="K1016" t="s">
        <v>45</v>
      </c>
      <c r="L1016" t="s">
        <v>45</v>
      </c>
      <c r="N1016" s="24">
        <v>2015</v>
      </c>
      <c r="R1016" s="7">
        <v>39.442836</v>
      </c>
      <c r="S1016" s="7">
        <v>-76.221760000000003</v>
      </c>
      <c r="T1016" t="s">
        <v>46</v>
      </c>
      <c r="U1016" t="s">
        <v>16557</v>
      </c>
      <c r="V1016" t="s">
        <v>16558</v>
      </c>
      <c r="X1016" t="s">
        <v>9635</v>
      </c>
      <c r="Y1016" t="s">
        <v>3012</v>
      </c>
      <c r="Z1016" t="s">
        <v>3691</v>
      </c>
      <c r="AA1016" t="s">
        <v>16559</v>
      </c>
      <c r="AB1016" t="s">
        <v>9004</v>
      </c>
      <c r="AG1016" t="s">
        <v>16560</v>
      </c>
      <c r="AH1016" s="24">
        <v>16239</v>
      </c>
      <c r="AI1016" t="s">
        <v>16561</v>
      </c>
      <c r="AJ1016" t="s">
        <v>16563</v>
      </c>
    </row>
    <row r="1017" spans="1:36" ht="17.25" hidden="1" customHeight="1" x14ac:dyDescent="0.2">
      <c r="A1017" s="4" t="s">
        <v>16609</v>
      </c>
      <c r="B1017" t="s">
        <v>8398</v>
      </c>
      <c r="C1017" t="s">
        <v>16610</v>
      </c>
      <c r="E1017" t="s">
        <v>9013</v>
      </c>
      <c r="F1017" t="s">
        <v>86</v>
      </c>
      <c r="G1017" s="5">
        <v>132</v>
      </c>
      <c r="H1017" t="s">
        <v>42</v>
      </c>
      <c r="I1017" t="s">
        <v>65</v>
      </c>
      <c r="J1017" t="s">
        <v>559</v>
      </c>
      <c r="K1017" t="s">
        <v>97</v>
      </c>
      <c r="L1017" t="s">
        <v>45</v>
      </c>
      <c r="N1017" s="6">
        <v>2016</v>
      </c>
      <c r="R1017" s="7">
        <v>32.573889000000001</v>
      </c>
      <c r="S1017" s="7">
        <v>-116.9178</v>
      </c>
      <c r="T1017" t="s">
        <v>46</v>
      </c>
      <c r="U1017" t="s">
        <v>9963</v>
      </c>
      <c r="V1017" t="s">
        <v>9963</v>
      </c>
      <c r="X1017" t="s">
        <v>8572</v>
      </c>
      <c r="Y1017" t="s">
        <v>3012</v>
      </c>
      <c r="Z1017" t="s">
        <v>3691</v>
      </c>
      <c r="AA1017" t="s">
        <v>16611</v>
      </c>
      <c r="AB1017" t="s">
        <v>9018</v>
      </c>
      <c r="AG1017" t="s">
        <v>16612</v>
      </c>
      <c r="AH1017" s="6">
        <v>39691</v>
      </c>
      <c r="AI1017" t="s">
        <v>16613</v>
      </c>
      <c r="AJ1017" t="s">
        <v>16614</v>
      </c>
    </row>
    <row r="1018" spans="1:36" ht="17.25" hidden="1" customHeight="1" x14ac:dyDescent="0.2">
      <c r="A1018" s="4" t="s">
        <v>16609</v>
      </c>
      <c r="B1018" t="s">
        <v>8398</v>
      </c>
      <c r="C1018" t="s">
        <v>16610</v>
      </c>
      <c r="E1018" t="s">
        <v>9025</v>
      </c>
      <c r="F1018" t="s">
        <v>86</v>
      </c>
      <c r="G1018" s="5">
        <v>132</v>
      </c>
      <c r="H1018" t="s">
        <v>42</v>
      </c>
      <c r="I1018" t="s">
        <v>65</v>
      </c>
      <c r="J1018" t="s">
        <v>559</v>
      </c>
      <c r="K1018" t="s">
        <v>97</v>
      </c>
      <c r="L1018" t="s">
        <v>45</v>
      </c>
      <c r="N1018" s="6">
        <v>2016</v>
      </c>
      <c r="R1018" s="7">
        <v>32.573889000000001</v>
      </c>
      <c r="S1018" s="7">
        <v>-116.9178</v>
      </c>
      <c r="T1018" t="s">
        <v>46</v>
      </c>
      <c r="U1018" t="s">
        <v>9963</v>
      </c>
      <c r="V1018" t="s">
        <v>9963</v>
      </c>
      <c r="X1018" t="s">
        <v>8572</v>
      </c>
      <c r="Y1018" t="s">
        <v>3012</v>
      </c>
      <c r="Z1018" t="s">
        <v>3691</v>
      </c>
      <c r="AA1018" t="s">
        <v>16611</v>
      </c>
      <c r="AB1018" t="s">
        <v>9026</v>
      </c>
      <c r="AG1018" t="s">
        <v>16612</v>
      </c>
      <c r="AH1018" s="24">
        <v>39692</v>
      </c>
      <c r="AI1018" t="s">
        <v>16613</v>
      </c>
      <c r="AJ1018" t="s">
        <v>16615</v>
      </c>
    </row>
    <row r="1019" spans="1:36" ht="17.25" hidden="1" customHeight="1" x14ac:dyDescent="0.2">
      <c r="A1019" s="4" t="s">
        <v>16609</v>
      </c>
      <c r="B1019" t="s">
        <v>8398</v>
      </c>
      <c r="C1019" t="s">
        <v>16610</v>
      </c>
      <c r="E1019" t="s">
        <v>9028</v>
      </c>
      <c r="F1019" t="s">
        <v>86</v>
      </c>
      <c r="G1019" s="5">
        <v>132</v>
      </c>
      <c r="H1019" t="s">
        <v>42</v>
      </c>
      <c r="I1019" t="s">
        <v>65</v>
      </c>
      <c r="J1019" t="s">
        <v>559</v>
      </c>
      <c r="K1019" t="s">
        <v>97</v>
      </c>
      <c r="L1019" t="s">
        <v>45</v>
      </c>
      <c r="N1019" s="6">
        <v>2016</v>
      </c>
      <c r="R1019" s="7">
        <v>32.573889000000001</v>
      </c>
      <c r="S1019" s="7">
        <v>-116.9178</v>
      </c>
      <c r="T1019" t="s">
        <v>46</v>
      </c>
      <c r="U1019" t="s">
        <v>9963</v>
      </c>
      <c r="V1019" t="s">
        <v>9963</v>
      </c>
      <c r="X1019" t="s">
        <v>8572</v>
      </c>
      <c r="Y1019" t="s">
        <v>3012</v>
      </c>
      <c r="Z1019" t="s">
        <v>3691</v>
      </c>
      <c r="AA1019" t="s">
        <v>16611</v>
      </c>
      <c r="AB1019" t="s">
        <v>9029</v>
      </c>
      <c r="AG1019" t="s">
        <v>16612</v>
      </c>
      <c r="AH1019" s="24">
        <v>39693</v>
      </c>
      <c r="AI1019" t="s">
        <v>16613</v>
      </c>
      <c r="AJ1019" t="s">
        <v>16616</v>
      </c>
    </row>
    <row r="1020" spans="1:36" ht="17.25" hidden="1" customHeight="1" x14ac:dyDescent="0.2">
      <c r="A1020" s="4" t="s">
        <v>16617</v>
      </c>
      <c r="B1020" t="s">
        <v>8398</v>
      </c>
      <c r="C1020" t="s">
        <v>16618</v>
      </c>
      <c r="E1020" t="s">
        <v>40</v>
      </c>
      <c r="F1020" t="s">
        <v>86</v>
      </c>
      <c r="G1020" s="5">
        <v>61</v>
      </c>
      <c r="H1020" t="s">
        <v>42</v>
      </c>
      <c r="I1020" t="s">
        <v>65</v>
      </c>
      <c r="J1020" t="s">
        <v>559</v>
      </c>
      <c r="N1020" s="6">
        <v>2013</v>
      </c>
      <c r="R1020" s="7">
        <v>48.232500000000002</v>
      </c>
      <c r="S1020" s="7">
        <v>-103.9528</v>
      </c>
      <c r="T1020" t="s">
        <v>46</v>
      </c>
      <c r="U1020" t="s">
        <v>16619</v>
      </c>
      <c r="V1020" t="s">
        <v>16620</v>
      </c>
      <c r="X1020" t="s">
        <v>13301</v>
      </c>
      <c r="Y1020" t="s">
        <v>3012</v>
      </c>
      <c r="Z1020" t="s">
        <v>3691</v>
      </c>
      <c r="AA1020" t="s">
        <v>16621</v>
      </c>
      <c r="AB1020" t="s">
        <v>10320</v>
      </c>
      <c r="AG1020" t="s">
        <v>16622</v>
      </c>
      <c r="AH1020" s="6">
        <v>41486</v>
      </c>
      <c r="AI1020" t="s">
        <v>16623</v>
      </c>
      <c r="AJ1020" t="s">
        <v>16624</v>
      </c>
    </row>
    <row r="1021" spans="1:36" ht="17.25" hidden="1" customHeight="1" x14ac:dyDescent="0.2">
      <c r="A1021" s="4" t="s">
        <v>16617</v>
      </c>
      <c r="B1021" t="s">
        <v>8398</v>
      </c>
      <c r="C1021" t="s">
        <v>16618</v>
      </c>
      <c r="E1021" t="s">
        <v>56</v>
      </c>
      <c r="F1021" t="s">
        <v>86</v>
      </c>
      <c r="G1021" s="5">
        <v>61</v>
      </c>
      <c r="H1021" t="s">
        <v>42</v>
      </c>
      <c r="I1021" t="s">
        <v>65</v>
      </c>
      <c r="J1021" t="s">
        <v>559</v>
      </c>
      <c r="N1021" s="24">
        <v>2014</v>
      </c>
      <c r="R1021" s="7">
        <v>48.232500000000002</v>
      </c>
      <c r="S1021" s="7">
        <v>-103.9528</v>
      </c>
      <c r="T1021" t="s">
        <v>46</v>
      </c>
      <c r="U1021" t="s">
        <v>16619</v>
      </c>
      <c r="V1021" t="s">
        <v>16620</v>
      </c>
      <c r="X1021" t="s">
        <v>13301</v>
      </c>
      <c r="Y1021" t="s">
        <v>3012</v>
      </c>
      <c r="Z1021" t="s">
        <v>3691</v>
      </c>
      <c r="AA1021" t="s">
        <v>16621</v>
      </c>
      <c r="AB1021" t="s">
        <v>10324</v>
      </c>
      <c r="AG1021" t="s">
        <v>16622</v>
      </c>
      <c r="AH1021" s="24">
        <v>42835</v>
      </c>
      <c r="AI1021" t="s">
        <v>16623</v>
      </c>
      <c r="AJ1021" t="s">
        <v>16625</v>
      </c>
    </row>
    <row r="1022" spans="1:36" ht="17.25" hidden="1" customHeight="1" x14ac:dyDescent="0.2">
      <c r="A1022" s="4" t="s">
        <v>16617</v>
      </c>
      <c r="B1022" t="s">
        <v>8398</v>
      </c>
      <c r="C1022" t="s">
        <v>16618</v>
      </c>
      <c r="E1022" t="s">
        <v>58</v>
      </c>
      <c r="F1022" t="s">
        <v>86</v>
      </c>
      <c r="G1022" s="5">
        <v>61</v>
      </c>
      <c r="H1022" t="s">
        <v>42</v>
      </c>
      <c r="I1022" t="s">
        <v>65</v>
      </c>
      <c r="J1022" t="s">
        <v>559</v>
      </c>
      <c r="N1022" s="6">
        <v>2014</v>
      </c>
      <c r="R1022" s="7">
        <v>48.232500000000002</v>
      </c>
      <c r="S1022" s="7">
        <v>-103.9528</v>
      </c>
      <c r="T1022" t="s">
        <v>46</v>
      </c>
      <c r="U1022" t="s">
        <v>16619</v>
      </c>
      <c r="V1022" t="s">
        <v>16620</v>
      </c>
      <c r="X1022" t="s">
        <v>13301</v>
      </c>
      <c r="Y1022" t="s">
        <v>3012</v>
      </c>
      <c r="Z1022" t="s">
        <v>3691</v>
      </c>
      <c r="AA1022" t="s">
        <v>16621</v>
      </c>
      <c r="AB1022" t="s">
        <v>10326</v>
      </c>
      <c r="AG1022" t="s">
        <v>16622</v>
      </c>
      <c r="AH1022" s="24">
        <v>42836</v>
      </c>
      <c r="AI1022" t="s">
        <v>16623</v>
      </c>
      <c r="AJ1022" t="s">
        <v>16626</v>
      </c>
    </row>
    <row r="1023" spans="1:36" ht="17.25" hidden="1" customHeight="1" x14ac:dyDescent="0.2">
      <c r="A1023" s="4" t="s">
        <v>16617</v>
      </c>
      <c r="B1023" t="s">
        <v>8398</v>
      </c>
      <c r="C1023" t="s">
        <v>16618</v>
      </c>
      <c r="E1023" t="s">
        <v>16627</v>
      </c>
      <c r="F1023" t="s">
        <v>86</v>
      </c>
      <c r="G1023" s="5">
        <v>250</v>
      </c>
      <c r="H1023" t="s">
        <v>139</v>
      </c>
      <c r="I1023" t="s">
        <v>65</v>
      </c>
      <c r="J1023" t="s">
        <v>559</v>
      </c>
      <c r="N1023" s="24">
        <v>2025</v>
      </c>
      <c r="R1023" s="7">
        <v>48.232500000000002</v>
      </c>
      <c r="S1023" s="7">
        <v>-103.9528</v>
      </c>
      <c r="T1023" t="s">
        <v>46</v>
      </c>
      <c r="U1023" t="s">
        <v>16619</v>
      </c>
      <c r="V1023" t="s">
        <v>16620</v>
      </c>
      <c r="X1023" t="s">
        <v>13301</v>
      </c>
      <c r="Y1023" t="s">
        <v>3012</v>
      </c>
      <c r="Z1023" t="s">
        <v>3691</v>
      </c>
      <c r="AA1023" t="s">
        <v>16621</v>
      </c>
      <c r="AG1023" t="s">
        <v>16622</v>
      </c>
      <c r="AI1023" t="s">
        <v>16623</v>
      </c>
      <c r="AJ1023" t="s">
        <v>16628</v>
      </c>
    </row>
    <row r="1024" spans="1:36" ht="17.25" hidden="1" customHeight="1" x14ac:dyDescent="0.2">
      <c r="A1024" s="4" t="s">
        <v>16617</v>
      </c>
      <c r="B1024" t="s">
        <v>8398</v>
      </c>
      <c r="C1024" t="s">
        <v>16618</v>
      </c>
      <c r="E1024" t="s">
        <v>16629</v>
      </c>
      <c r="F1024" t="s">
        <v>86</v>
      </c>
      <c r="G1024" s="5">
        <v>110.4</v>
      </c>
      <c r="H1024" t="s">
        <v>139</v>
      </c>
      <c r="I1024" t="s">
        <v>528</v>
      </c>
      <c r="J1024" t="s">
        <v>559</v>
      </c>
      <c r="N1024" s="6">
        <v>2025</v>
      </c>
      <c r="R1024" s="7">
        <v>48.232500000000002</v>
      </c>
      <c r="S1024" s="7">
        <v>-103.9528</v>
      </c>
      <c r="T1024" t="s">
        <v>46</v>
      </c>
      <c r="U1024" t="s">
        <v>16619</v>
      </c>
      <c r="V1024" t="s">
        <v>16620</v>
      </c>
      <c r="X1024" t="s">
        <v>13301</v>
      </c>
      <c r="Y1024" t="s">
        <v>3012</v>
      </c>
      <c r="Z1024" t="s">
        <v>3691</v>
      </c>
      <c r="AA1024" t="s">
        <v>16621</v>
      </c>
      <c r="AG1024" t="s">
        <v>16622</v>
      </c>
      <c r="AI1024" t="s">
        <v>16623</v>
      </c>
      <c r="AJ1024" t="s">
        <v>16630</v>
      </c>
    </row>
    <row r="1025" spans="1:36" ht="17.25" hidden="1" customHeight="1" x14ac:dyDescent="0.2">
      <c r="A1025" s="4" t="s">
        <v>16617</v>
      </c>
      <c r="B1025" t="s">
        <v>8398</v>
      </c>
      <c r="C1025" t="s">
        <v>16618</v>
      </c>
      <c r="E1025" t="s">
        <v>16631</v>
      </c>
      <c r="F1025" t="s">
        <v>86</v>
      </c>
      <c r="G1025" s="5">
        <v>250</v>
      </c>
      <c r="H1025" t="s">
        <v>139</v>
      </c>
      <c r="I1025" t="s">
        <v>65</v>
      </c>
      <c r="J1025" t="s">
        <v>559</v>
      </c>
      <c r="N1025" s="6">
        <v>2026</v>
      </c>
      <c r="R1025" s="7">
        <v>48.232500000000002</v>
      </c>
      <c r="S1025" s="7">
        <v>-103.9528</v>
      </c>
      <c r="T1025" t="s">
        <v>46</v>
      </c>
      <c r="U1025" t="s">
        <v>16619</v>
      </c>
      <c r="V1025" t="s">
        <v>16620</v>
      </c>
      <c r="X1025" t="s">
        <v>13301</v>
      </c>
      <c r="Y1025" t="s">
        <v>3012</v>
      </c>
      <c r="Z1025" t="s">
        <v>3691</v>
      </c>
      <c r="AA1025" t="s">
        <v>16621</v>
      </c>
      <c r="AG1025" t="s">
        <v>16622</v>
      </c>
      <c r="AI1025" t="s">
        <v>16623</v>
      </c>
      <c r="AJ1025" t="s">
        <v>16632</v>
      </c>
    </row>
    <row r="1026" spans="1:36" ht="17.25" hidden="1" customHeight="1" x14ac:dyDescent="0.2">
      <c r="A1026" s="4" t="s">
        <v>16617</v>
      </c>
      <c r="B1026" t="s">
        <v>8398</v>
      </c>
      <c r="C1026" t="s">
        <v>16618</v>
      </c>
      <c r="E1026" t="s">
        <v>528</v>
      </c>
      <c r="F1026" t="s">
        <v>86</v>
      </c>
      <c r="G1026" s="5">
        <v>111.6</v>
      </c>
      <c r="H1026" t="s">
        <v>42</v>
      </c>
      <c r="I1026" t="s">
        <v>528</v>
      </c>
      <c r="J1026" t="s">
        <v>559</v>
      </c>
      <c r="N1026" s="24">
        <v>2017</v>
      </c>
      <c r="R1026" s="7">
        <v>48.232500000000002</v>
      </c>
      <c r="S1026" s="7">
        <v>-103.9528</v>
      </c>
      <c r="T1026" t="s">
        <v>46</v>
      </c>
      <c r="U1026" t="s">
        <v>16619</v>
      </c>
      <c r="V1026" t="s">
        <v>16620</v>
      </c>
      <c r="X1026" t="s">
        <v>13301</v>
      </c>
      <c r="Y1026" t="s">
        <v>3012</v>
      </c>
      <c r="Z1026" t="s">
        <v>3691</v>
      </c>
      <c r="AA1026" t="s">
        <v>16621</v>
      </c>
      <c r="AG1026" t="s">
        <v>16622</v>
      </c>
      <c r="AI1026" t="s">
        <v>16623</v>
      </c>
      <c r="AJ1026" t="s">
        <v>16633</v>
      </c>
    </row>
    <row r="1027" spans="1:36" ht="17.25" hidden="1" customHeight="1" x14ac:dyDescent="0.2">
      <c r="A1027" s="4" t="s">
        <v>16690</v>
      </c>
      <c r="B1027" t="s">
        <v>8398</v>
      </c>
      <c r="C1027" t="s">
        <v>16691</v>
      </c>
      <c r="E1027" t="s">
        <v>870</v>
      </c>
      <c r="F1027" t="s">
        <v>41</v>
      </c>
      <c r="G1027" s="5">
        <v>1166</v>
      </c>
      <c r="H1027" t="s">
        <v>42</v>
      </c>
      <c r="I1027" t="s">
        <v>43</v>
      </c>
      <c r="J1027" t="s">
        <v>559</v>
      </c>
      <c r="K1027" t="s">
        <v>45</v>
      </c>
      <c r="L1027" t="s">
        <v>44</v>
      </c>
      <c r="M1027" t="s">
        <v>559</v>
      </c>
      <c r="N1027" s="24">
        <v>2017</v>
      </c>
      <c r="R1027" s="7">
        <v>27.7286</v>
      </c>
      <c r="S1027" s="7">
        <v>-81.989699999999999</v>
      </c>
      <c r="T1027" t="s">
        <v>46</v>
      </c>
      <c r="U1027" t="s">
        <v>16692</v>
      </c>
      <c r="V1027" t="s">
        <v>9816</v>
      </c>
      <c r="X1027" t="s">
        <v>8746</v>
      </c>
      <c r="Y1027" t="s">
        <v>3012</v>
      </c>
      <c r="Z1027" t="s">
        <v>3691</v>
      </c>
      <c r="AA1027" t="s">
        <v>16693</v>
      </c>
      <c r="AB1027" t="s">
        <v>16694</v>
      </c>
      <c r="AG1027" t="s">
        <v>16695</v>
      </c>
      <c r="AH1027" s="8" t="s">
        <v>16696</v>
      </c>
      <c r="AI1027" t="s">
        <v>16697</v>
      </c>
      <c r="AJ1027" t="s">
        <v>16698</v>
      </c>
    </row>
    <row r="1028" spans="1:36" ht="17.25" hidden="1" customHeight="1" x14ac:dyDescent="0.2">
      <c r="A1028" s="4" t="s">
        <v>16705</v>
      </c>
      <c r="B1028" t="s">
        <v>8398</v>
      </c>
      <c r="C1028" t="s">
        <v>16706</v>
      </c>
      <c r="E1028" t="s">
        <v>16707</v>
      </c>
      <c r="F1028" t="s">
        <v>86</v>
      </c>
      <c r="G1028" s="5">
        <v>61</v>
      </c>
      <c r="H1028" t="s">
        <v>42</v>
      </c>
      <c r="I1028" t="s">
        <v>65</v>
      </c>
      <c r="J1028" t="s">
        <v>559</v>
      </c>
      <c r="K1028" t="s">
        <v>97</v>
      </c>
      <c r="L1028" t="s">
        <v>45</v>
      </c>
      <c r="N1028" s="24">
        <v>2017</v>
      </c>
      <c r="R1028" s="7">
        <v>28.648070000000001</v>
      </c>
      <c r="S1028" s="7">
        <v>-96.546210000000002</v>
      </c>
      <c r="T1028" t="s">
        <v>46</v>
      </c>
      <c r="U1028" t="s">
        <v>9857</v>
      </c>
      <c r="V1028" t="s">
        <v>9858</v>
      </c>
      <c r="X1028" t="s">
        <v>8584</v>
      </c>
      <c r="Y1028" t="s">
        <v>3012</v>
      </c>
      <c r="Z1028" t="s">
        <v>3691</v>
      </c>
      <c r="AA1028" t="s">
        <v>16708</v>
      </c>
      <c r="AB1028" t="s">
        <v>16709</v>
      </c>
      <c r="AC1028" t="s">
        <v>16710</v>
      </c>
      <c r="AG1028" t="s">
        <v>45</v>
      </c>
      <c r="AI1028" t="s">
        <v>16711</v>
      </c>
      <c r="AJ1028" t="s">
        <v>16712</v>
      </c>
    </row>
    <row r="1029" spans="1:36" ht="17.25" hidden="1" customHeight="1" x14ac:dyDescent="0.2">
      <c r="A1029" s="4" t="s">
        <v>16705</v>
      </c>
      <c r="B1029" t="s">
        <v>8398</v>
      </c>
      <c r="C1029" t="s">
        <v>16706</v>
      </c>
      <c r="E1029" t="s">
        <v>16713</v>
      </c>
      <c r="F1029" t="s">
        <v>86</v>
      </c>
      <c r="G1029" s="5">
        <v>61</v>
      </c>
      <c r="H1029" t="s">
        <v>42</v>
      </c>
      <c r="I1029" t="s">
        <v>65</v>
      </c>
      <c r="J1029" t="s">
        <v>559</v>
      </c>
      <c r="K1029" t="s">
        <v>97</v>
      </c>
      <c r="L1029" t="s">
        <v>45</v>
      </c>
      <c r="N1029" s="24">
        <v>2017</v>
      </c>
      <c r="R1029" s="7">
        <v>28.648070000000001</v>
      </c>
      <c r="S1029" s="7">
        <v>-96.546210000000002</v>
      </c>
      <c r="T1029" t="s">
        <v>46</v>
      </c>
      <c r="U1029" t="s">
        <v>9857</v>
      </c>
      <c r="V1029" t="s">
        <v>9858</v>
      </c>
      <c r="X1029" t="s">
        <v>8584</v>
      </c>
      <c r="Y1029" t="s">
        <v>3012</v>
      </c>
      <c r="Z1029" t="s">
        <v>3691</v>
      </c>
      <c r="AA1029" t="s">
        <v>16708</v>
      </c>
      <c r="AB1029" t="s">
        <v>16714</v>
      </c>
      <c r="AC1029" t="s">
        <v>16710</v>
      </c>
      <c r="AG1029" t="s">
        <v>45</v>
      </c>
      <c r="AI1029" t="s">
        <v>16711</v>
      </c>
      <c r="AJ1029" t="s">
        <v>16715</v>
      </c>
    </row>
    <row r="1030" spans="1:36" ht="17.25" hidden="1" customHeight="1" x14ac:dyDescent="0.2">
      <c r="A1030" s="4" t="s">
        <v>16716</v>
      </c>
      <c r="B1030" t="s">
        <v>8398</v>
      </c>
      <c r="C1030" t="s">
        <v>16717</v>
      </c>
      <c r="E1030" t="s">
        <v>565</v>
      </c>
      <c r="F1030" t="s">
        <v>64</v>
      </c>
      <c r="G1030" s="5">
        <v>1352</v>
      </c>
      <c r="H1030" t="s">
        <v>42</v>
      </c>
      <c r="I1030" t="s">
        <v>43</v>
      </c>
      <c r="J1030" t="s">
        <v>559</v>
      </c>
      <c r="K1030" t="s">
        <v>97</v>
      </c>
      <c r="L1030" t="s">
        <v>45</v>
      </c>
      <c r="N1030" s="27">
        <v>2016</v>
      </c>
      <c r="R1030" s="7">
        <v>26.085599999999999</v>
      </c>
      <c r="S1030" s="7">
        <v>-80.125299999999996</v>
      </c>
      <c r="T1030" t="s">
        <v>46</v>
      </c>
      <c r="U1030" t="s">
        <v>14422</v>
      </c>
      <c r="V1030" t="s">
        <v>14423</v>
      </c>
      <c r="X1030" t="s">
        <v>8746</v>
      </c>
      <c r="Y1030" t="s">
        <v>3012</v>
      </c>
      <c r="Z1030" t="s">
        <v>3691</v>
      </c>
      <c r="AA1030" t="s">
        <v>16718</v>
      </c>
      <c r="AB1030" t="s">
        <v>16719</v>
      </c>
      <c r="AG1030" t="s">
        <v>16720</v>
      </c>
      <c r="AH1030" s="8" t="s">
        <v>16721</v>
      </c>
      <c r="AI1030" t="s">
        <v>16722</v>
      </c>
      <c r="AJ1030" t="s">
        <v>16723</v>
      </c>
    </row>
    <row r="1031" spans="1:36" ht="17.25" hidden="1" customHeight="1" x14ac:dyDescent="0.2">
      <c r="A1031" s="4" t="s">
        <v>16777</v>
      </c>
      <c r="B1031" t="s">
        <v>8398</v>
      </c>
      <c r="C1031" t="s">
        <v>16778</v>
      </c>
      <c r="E1031" t="s">
        <v>9340</v>
      </c>
      <c r="F1031" t="s">
        <v>86</v>
      </c>
      <c r="G1031" s="5">
        <v>50</v>
      </c>
      <c r="H1031" t="s">
        <v>42</v>
      </c>
      <c r="I1031" t="s">
        <v>65</v>
      </c>
      <c r="J1031" t="s">
        <v>44</v>
      </c>
      <c r="K1031" t="s">
        <v>45</v>
      </c>
      <c r="L1031" t="s">
        <v>45</v>
      </c>
      <c r="N1031" s="6">
        <v>2020</v>
      </c>
      <c r="R1031" s="7">
        <v>29.229299999999999</v>
      </c>
      <c r="S1031" s="7">
        <v>-95.1952</v>
      </c>
      <c r="T1031" t="s">
        <v>46</v>
      </c>
      <c r="U1031" t="s">
        <v>16779</v>
      </c>
      <c r="V1031" t="s">
        <v>9078</v>
      </c>
      <c r="X1031" t="s">
        <v>8584</v>
      </c>
      <c r="Y1031" t="s">
        <v>3012</v>
      </c>
      <c r="Z1031" t="s">
        <v>3691</v>
      </c>
      <c r="AA1031" t="s">
        <v>16780</v>
      </c>
      <c r="AB1031" t="s">
        <v>9344</v>
      </c>
      <c r="AI1031" t="s">
        <v>16781</v>
      </c>
      <c r="AJ1031" t="s">
        <v>16782</v>
      </c>
    </row>
    <row r="1032" spans="1:36" ht="17.25" hidden="1" customHeight="1" x14ac:dyDescent="0.2">
      <c r="A1032" s="4" t="s">
        <v>16777</v>
      </c>
      <c r="B1032" t="s">
        <v>8398</v>
      </c>
      <c r="C1032" t="s">
        <v>16778</v>
      </c>
      <c r="E1032" t="s">
        <v>11658</v>
      </c>
      <c r="F1032" t="s">
        <v>86</v>
      </c>
      <c r="G1032" s="5">
        <v>50</v>
      </c>
      <c r="H1032" t="s">
        <v>42</v>
      </c>
      <c r="I1032" t="s">
        <v>65</v>
      </c>
      <c r="J1032" t="s">
        <v>44</v>
      </c>
      <c r="K1032" t="s">
        <v>45</v>
      </c>
      <c r="L1032" t="s">
        <v>45</v>
      </c>
      <c r="N1032" s="6">
        <v>2020</v>
      </c>
      <c r="R1032" s="7">
        <v>29.229299999999999</v>
      </c>
      <c r="S1032" s="7">
        <v>-95.1952</v>
      </c>
      <c r="T1032" t="s">
        <v>46</v>
      </c>
      <c r="U1032" t="s">
        <v>16779</v>
      </c>
      <c r="V1032" t="s">
        <v>9078</v>
      </c>
      <c r="X1032" t="s">
        <v>8584</v>
      </c>
      <c r="Y1032" t="s">
        <v>3012</v>
      </c>
      <c r="Z1032" t="s">
        <v>3691</v>
      </c>
      <c r="AA1032" t="s">
        <v>16780</v>
      </c>
      <c r="AB1032" t="s">
        <v>11659</v>
      </c>
      <c r="AI1032" t="s">
        <v>16781</v>
      </c>
      <c r="AJ1032" t="s">
        <v>16783</v>
      </c>
    </row>
    <row r="1033" spans="1:36" ht="17.25" hidden="1" customHeight="1" x14ac:dyDescent="0.2">
      <c r="A1033" s="4" t="s">
        <v>16784</v>
      </c>
      <c r="B1033" t="s">
        <v>8398</v>
      </c>
      <c r="C1033" t="s">
        <v>16785</v>
      </c>
      <c r="E1033" t="s">
        <v>191</v>
      </c>
      <c r="F1033" t="s">
        <v>86</v>
      </c>
      <c r="G1033" s="5">
        <v>149</v>
      </c>
      <c r="H1033" t="s">
        <v>42</v>
      </c>
      <c r="I1033" t="s">
        <v>240</v>
      </c>
      <c r="J1033" t="s">
        <v>44</v>
      </c>
      <c r="K1033" t="s">
        <v>45</v>
      </c>
      <c r="L1033" t="s">
        <v>45</v>
      </c>
      <c r="M1033" t="s">
        <v>5341</v>
      </c>
      <c r="N1033" s="6">
        <v>2017</v>
      </c>
      <c r="R1033" s="7">
        <v>41.944038999999997</v>
      </c>
      <c r="S1033" s="7">
        <v>-91.639169999999993</v>
      </c>
      <c r="T1033" t="s">
        <v>46</v>
      </c>
      <c r="U1033" t="s">
        <v>16786</v>
      </c>
      <c r="V1033" t="s">
        <v>16787</v>
      </c>
      <c r="X1033" t="s">
        <v>8724</v>
      </c>
      <c r="Y1033" t="s">
        <v>3012</v>
      </c>
      <c r="Z1033" t="s">
        <v>3691</v>
      </c>
      <c r="AA1033" t="s">
        <v>16788</v>
      </c>
      <c r="AB1033" t="s">
        <v>8414</v>
      </c>
      <c r="AG1033" t="s">
        <v>16789</v>
      </c>
      <c r="AI1033" t="s">
        <v>16790</v>
      </c>
      <c r="AJ1033" t="s">
        <v>16791</v>
      </c>
    </row>
    <row r="1034" spans="1:36" ht="17.25" hidden="1" customHeight="1" x14ac:dyDescent="0.2">
      <c r="A1034" s="4" t="s">
        <v>16792</v>
      </c>
      <c r="B1034" t="s">
        <v>8398</v>
      </c>
      <c r="C1034" t="s">
        <v>16793</v>
      </c>
      <c r="E1034" t="s">
        <v>11658</v>
      </c>
      <c r="F1034" t="s">
        <v>86</v>
      </c>
      <c r="G1034" s="5">
        <v>64</v>
      </c>
      <c r="H1034" t="s">
        <v>42</v>
      </c>
      <c r="I1034" t="s">
        <v>65</v>
      </c>
      <c r="J1034" t="s">
        <v>559</v>
      </c>
      <c r="N1034" s="6">
        <v>2013</v>
      </c>
      <c r="R1034" s="7">
        <v>41.574258999999998</v>
      </c>
      <c r="S1034" s="7">
        <v>-76.043229999999994</v>
      </c>
      <c r="T1034" t="s">
        <v>46</v>
      </c>
      <c r="U1034" t="s">
        <v>16794</v>
      </c>
      <c r="V1034" t="s">
        <v>10464</v>
      </c>
      <c r="X1034" t="s">
        <v>8642</v>
      </c>
      <c r="Y1034" t="s">
        <v>3012</v>
      </c>
      <c r="Z1034" t="s">
        <v>3691</v>
      </c>
      <c r="AA1034" t="s">
        <v>16795</v>
      </c>
      <c r="AB1034" t="s">
        <v>11659</v>
      </c>
      <c r="AI1034" t="s">
        <v>16796</v>
      </c>
      <c r="AJ1034" t="s">
        <v>16798</v>
      </c>
    </row>
    <row r="1035" spans="1:36" ht="17.25" hidden="1" customHeight="1" x14ac:dyDescent="0.2">
      <c r="A1035" s="4" t="s">
        <v>16841</v>
      </c>
      <c r="B1035" t="s">
        <v>8398</v>
      </c>
      <c r="C1035" t="s">
        <v>16842</v>
      </c>
      <c r="E1035" t="s">
        <v>719</v>
      </c>
      <c r="F1035" t="s">
        <v>86</v>
      </c>
      <c r="G1035" s="5">
        <v>82</v>
      </c>
      <c r="H1035" t="s">
        <v>857</v>
      </c>
      <c r="I1035" t="s">
        <v>240</v>
      </c>
      <c r="J1035" t="s">
        <v>559</v>
      </c>
      <c r="M1035" t="s">
        <v>2514</v>
      </c>
      <c r="N1035" s="6">
        <v>2015</v>
      </c>
      <c r="R1035" s="7">
        <v>39.1492</v>
      </c>
      <c r="S1035" s="7">
        <v>-94.638099999999994</v>
      </c>
      <c r="T1035" t="s">
        <v>46</v>
      </c>
      <c r="U1035" t="s">
        <v>10380</v>
      </c>
      <c r="V1035" t="s">
        <v>13994</v>
      </c>
      <c r="X1035" t="s">
        <v>10380</v>
      </c>
      <c r="Y1035" t="s">
        <v>3012</v>
      </c>
      <c r="Z1035" t="s">
        <v>3691</v>
      </c>
      <c r="AA1035" t="s">
        <v>16843</v>
      </c>
      <c r="AB1035" t="s">
        <v>8809</v>
      </c>
      <c r="AG1035" t="s">
        <v>16844</v>
      </c>
      <c r="AH1035" s="24">
        <v>17282</v>
      </c>
      <c r="AI1035" t="s">
        <v>16845</v>
      </c>
      <c r="AJ1035" t="s">
        <v>16846</v>
      </c>
    </row>
    <row r="1036" spans="1:36" ht="17.25" hidden="1" customHeight="1" x14ac:dyDescent="0.2">
      <c r="A1036" s="4" t="s">
        <v>16841</v>
      </c>
      <c r="B1036" t="s">
        <v>8398</v>
      </c>
      <c r="C1036" t="s">
        <v>16842</v>
      </c>
      <c r="E1036" t="s">
        <v>726</v>
      </c>
      <c r="F1036" t="s">
        <v>86</v>
      </c>
      <c r="G1036" s="5">
        <v>158</v>
      </c>
      <c r="H1036" t="s">
        <v>857</v>
      </c>
      <c r="I1036" t="s">
        <v>240</v>
      </c>
      <c r="J1036" t="s">
        <v>559</v>
      </c>
      <c r="M1036" t="s">
        <v>2514</v>
      </c>
      <c r="N1036" s="6">
        <v>2015</v>
      </c>
      <c r="R1036" s="7">
        <v>39.1492</v>
      </c>
      <c r="S1036" s="7">
        <v>-94.638099999999994</v>
      </c>
      <c r="T1036" t="s">
        <v>46</v>
      </c>
      <c r="U1036" t="s">
        <v>10380</v>
      </c>
      <c r="V1036" t="s">
        <v>13994</v>
      </c>
      <c r="X1036" t="s">
        <v>10380</v>
      </c>
      <c r="Y1036" t="s">
        <v>3012</v>
      </c>
      <c r="Z1036" t="s">
        <v>3691</v>
      </c>
      <c r="AA1036" t="s">
        <v>16843</v>
      </c>
      <c r="AB1036" t="s">
        <v>8811</v>
      </c>
      <c r="AG1036" t="s">
        <v>16844</v>
      </c>
      <c r="AH1036" s="24">
        <v>17283</v>
      </c>
      <c r="AI1036" t="s">
        <v>16845</v>
      </c>
      <c r="AJ1036" t="s">
        <v>16847</v>
      </c>
    </row>
    <row r="1037" spans="1:36" ht="17.25" hidden="1" customHeight="1" x14ac:dyDescent="0.2">
      <c r="A1037" s="4" t="s">
        <v>16889</v>
      </c>
      <c r="B1037" t="s">
        <v>8398</v>
      </c>
      <c r="C1037" t="s">
        <v>16890</v>
      </c>
      <c r="E1037" t="s">
        <v>40</v>
      </c>
      <c r="F1037" t="s">
        <v>86</v>
      </c>
      <c r="G1037" s="5">
        <v>840</v>
      </c>
      <c r="H1037" t="s">
        <v>42</v>
      </c>
      <c r="I1037" t="s">
        <v>43</v>
      </c>
      <c r="J1037" t="s">
        <v>559</v>
      </c>
      <c r="N1037" s="27">
        <v>2014</v>
      </c>
      <c r="R1037" s="7">
        <v>32.654722</v>
      </c>
      <c r="S1037" s="7">
        <v>-88.762219999999999</v>
      </c>
      <c r="T1037" t="s">
        <v>46</v>
      </c>
      <c r="U1037" t="s">
        <v>14002</v>
      </c>
      <c r="V1037" t="s">
        <v>14003</v>
      </c>
      <c r="X1037" t="s">
        <v>8983</v>
      </c>
      <c r="Y1037" t="s">
        <v>3012</v>
      </c>
      <c r="Z1037" t="s">
        <v>3691</v>
      </c>
      <c r="AA1037" t="s">
        <v>16891</v>
      </c>
      <c r="AB1037" t="s">
        <v>9268</v>
      </c>
      <c r="AI1037" t="s">
        <v>16892</v>
      </c>
      <c r="AJ1037" t="s">
        <v>16893</v>
      </c>
    </row>
    <row r="1038" spans="1:36" ht="17.25" hidden="1" customHeight="1" x14ac:dyDescent="0.2">
      <c r="A1038" s="4" t="s">
        <v>16943</v>
      </c>
      <c r="B1038" t="s">
        <v>8398</v>
      </c>
      <c r="C1038" t="s">
        <v>16944</v>
      </c>
      <c r="E1038" t="s">
        <v>565</v>
      </c>
      <c r="F1038" t="s">
        <v>86</v>
      </c>
      <c r="G1038" s="5">
        <v>803</v>
      </c>
      <c r="H1038" t="s">
        <v>42</v>
      </c>
      <c r="I1038" t="s">
        <v>43</v>
      </c>
      <c r="J1038" t="s">
        <v>559</v>
      </c>
      <c r="L1038" t="s">
        <v>44</v>
      </c>
      <c r="N1038" s="27">
        <v>2014</v>
      </c>
      <c r="R1038" s="7">
        <v>33.582572999999996</v>
      </c>
      <c r="S1038" s="7">
        <v>-96.617890000000003</v>
      </c>
      <c r="T1038" t="s">
        <v>46</v>
      </c>
      <c r="U1038" t="s">
        <v>16945</v>
      </c>
      <c r="V1038" t="s">
        <v>16946</v>
      </c>
      <c r="X1038" t="s">
        <v>8584</v>
      </c>
      <c r="Y1038" t="s">
        <v>3012</v>
      </c>
      <c r="Z1038" t="s">
        <v>3691</v>
      </c>
      <c r="AA1038" t="s">
        <v>16947</v>
      </c>
      <c r="AB1038" t="s">
        <v>14205</v>
      </c>
      <c r="AC1038" t="s">
        <v>16948</v>
      </c>
      <c r="AG1038" t="s">
        <v>16949</v>
      </c>
      <c r="AH1038" s="27" t="s">
        <v>16950</v>
      </c>
      <c r="AI1038" t="s">
        <v>16951</v>
      </c>
      <c r="AJ1038" t="s">
        <v>16952</v>
      </c>
    </row>
    <row r="1039" spans="1:36" ht="17.25" hidden="1" customHeight="1" x14ac:dyDescent="0.2">
      <c r="A1039" s="4" t="s">
        <v>17010</v>
      </c>
      <c r="B1039" t="s">
        <v>8398</v>
      </c>
      <c r="C1039" t="s">
        <v>17011</v>
      </c>
      <c r="E1039" t="s">
        <v>9530</v>
      </c>
      <c r="F1039" t="s">
        <v>86</v>
      </c>
      <c r="G1039" s="5">
        <v>544</v>
      </c>
      <c r="H1039" t="s">
        <v>611</v>
      </c>
      <c r="I1039" t="s">
        <v>43</v>
      </c>
      <c r="J1039" t="s">
        <v>559</v>
      </c>
      <c r="K1039" t="s">
        <v>45</v>
      </c>
      <c r="L1039" t="s">
        <v>45</v>
      </c>
      <c r="N1039" s="24">
        <v>2026</v>
      </c>
      <c r="R1039" s="7">
        <v>36.334260999999998</v>
      </c>
      <c r="S1039" s="7">
        <v>-79.832149999999999</v>
      </c>
      <c r="T1039" t="s">
        <v>46</v>
      </c>
      <c r="U1039" t="s">
        <v>17012</v>
      </c>
      <c r="V1039" t="s">
        <v>11032</v>
      </c>
      <c r="X1039" t="s">
        <v>8789</v>
      </c>
      <c r="Y1039" t="s">
        <v>3012</v>
      </c>
      <c r="Z1039" t="s">
        <v>3691</v>
      </c>
      <c r="AA1039" t="s">
        <v>17013</v>
      </c>
      <c r="AB1039" t="s">
        <v>17014</v>
      </c>
      <c r="AG1039" t="s">
        <v>17015</v>
      </c>
      <c r="AH1039" s="27" t="s">
        <v>17016</v>
      </c>
      <c r="AI1039" t="s">
        <v>17017</v>
      </c>
      <c r="AJ1039" t="s">
        <v>17018</v>
      </c>
    </row>
    <row r="1040" spans="1:36" ht="17.25" hidden="1" customHeight="1" x14ac:dyDescent="0.2">
      <c r="A1040" s="4" t="s">
        <v>17028</v>
      </c>
      <c r="B1040" t="s">
        <v>8398</v>
      </c>
      <c r="C1040" t="s">
        <v>17029</v>
      </c>
      <c r="E1040" t="s">
        <v>9586</v>
      </c>
      <c r="F1040" t="s">
        <v>86</v>
      </c>
      <c r="G1040" s="5">
        <v>60.5</v>
      </c>
      <c r="H1040" t="s">
        <v>486</v>
      </c>
      <c r="I1040" t="s">
        <v>65</v>
      </c>
      <c r="J1040" t="s">
        <v>559</v>
      </c>
      <c r="K1040" t="s">
        <v>97</v>
      </c>
      <c r="L1040" t="s">
        <v>45</v>
      </c>
      <c r="N1040" s="6">
        <v>2024</v>
      </c>
      <c r="Q1040" t="s">
        <v>9587</v>
      </c>
      <c r="R1040" s="7">
        <v>29.848372000000001</v>
      </c>
      <c r="S1040" s="7">
        <v>-95.016400000000004</v>
      </c>
      <c r="T1040" t="s">
        <v>46</v>
      </c>
      <c r="U1040" t="s">
        <v>17030</v>
      </c>
      <c r="V1040" t="s">
        <v>9238</v>
      </c>
      <c r="X1040" t="s">
        <v>8584</v>
      </c>
      <c r="Y1040" t="s">
        <v>3012</v>
      </c>
      <c r="Z1040" t="s">
        <v>3691</v>
      </c>
      <c r="AA1040" t="s">
        <v>17031</v>
      </c>
      <c r="AB1040" t="s">
        <v>9590</v>
      </c>
      <c r="AG1040" t="s">
        <v>17032</v>
      </c>
      <c r="AH1040" s="6">
        <v>1317205</v>
      </c>
      <c r="AI1040" t="s">
        <v>17033</v>
      </c>
      <c r="AJ1040" t="s">
        <v>17034</v>
      </c>
    </row>
    <row r="1041" spans="1:36" ht="17.25" hidden="1" customHeight="1" x14ac:dyDescent="0.2">
      <c r="A1041" s="4" t="s">
        <v>17028</v>
      </c>
      <c r="B1041" t="s">
        <v>8398</v>
      </c>
      <c r="C1041" t="s">
        <v>17029</v>
      </c>
      <c r="E1041" t="s">
        <v>9594</v>
      </c>
      <c r="F1041" t="s">
        <v>86</v>
      </c>
      <c r="G1041" s="5">
        <v>60.5</v>
      </c>
      <c r="H1041" t="s">
        <v>486</v>
      </c>
      <c r="I1041" t="s">
        <v>65</v>
      </c>
      <c r="J1041" t="s">
        <v>559</v>
      </c>
      <c r="K1041" t="s">
        <v>97</v>
      </c>
      <c r="L1041" t="s">
        <v>45</v>
      </c>
      <c r="N1041" s="6">
        <v>2024</v>
      </c>
      <c r="Q1041" t="s">
        <v>9587</v>
      </c>
      <c r="R1041" s="7">
        <v>29.848372000000001</v>
      </c>
      <c r="S1041" s="7">
        <v>-95.016400000000004</v>
      </c>
      <c r="T1041" t="s">
        <v>46</v>
      </c>
      <c r="U1041" t="s">
        <v>17030</v>
      </c>
      <c r="V1041" t="s">
        <v>9238</v>
      </c>
      <c r="X1041" t="s">
        <v>8584</v>
      </c>
      <c r="Y1041" t="s">
        <v>3012</v>
      </c>
      <c r="Z1041" t="s">
        <v>3691</v>
      </c>
      <c r="AA1041" t="s">
        <v>17031</v>
      </c>
      <c r="AB1041" t="s">
        <v>9595</v>
      </c>
      <c r="AG1041" t="s">
        <v>17032</v>
      </c>
      <c r="AH1041" s="24">
        <v>1317206</v>
      </c>
      <c r="AI1041" t="s">
        <v>17033</v>
      </c>
      <c r="AJ1041" t="s">
        <v>17035</v>
      </c>
    </row>
    <row r="1042" spans="1:36" ht="17.25" hidden="1" customHeight="1" x14ac:dyDescent="0.2">
      <c r="A1042" s="4" t="s">
        <v>17028</v>
      </c>
      <c r="B1042" t="s">
        <v>8398</v>
      </c>
      <c r="C1042" t="s">
        <v>17029</v>
      </c>
      <c r="E1042" t="s">
        <v>9597</v>
      </c>
      <c r="F1042" t="s">
        <v>86</v>
      </c>
      <c r="G1042" s="5">
        <v>60.5</v>
      </c>
      <c r="H1042" t="s">
        <v>486</v>
      </c>
      <c r="I1042" t="s">
        <v>65</v>
      </c>
      <c r="J1042" t="s">
        <v>559</v>
      </c>
      <c r="K1042" t="s">
        <v>97</v>
      </c>
      <c r="L1042" t="s">
        <v>45</v>
      </c>
      <c r="N1042" s="6">
        <v>2024</v>
      </c>
      <c r="Q1042" t="s">
        <v>9587</v>
      </c>
      <c r="R1042" s="7">
        <v>29.848372000000001</v>
      </c>
      <c r="S1042" s="7">
        <v>-95.016400000000004</v>
      </c>
      <c r="T1042" t="s">
        <v>46</v>
      </c>
      <c r="U1042" t="s">
        <v>17030</v>
      </c>
      <c r="V1042" t="s">
        <v>9238</v>
      </c>
      <c r="X1042" t="s">
        <v>8584</v>
      </c>
      <c r="Y1042" t="s">
        <v>3012</v>
      </c>
      <c r="Z1042" t="s">
        <v>3691</v>
      </c>
      <c r="AA1042" t="s">
        <v>17031</v>
      </c>
      <c r="AB1042" t="s">
        <v>9598</v>
      </c>
      <c r="AG1042" t="s">
        <v>17032</v>
      </c>
      <c r="AH1042" s="24">
        <v>1317207</v>
      </c>
      <c r="AI1042" t="s">
        <v>17033</v>
      </c>
      <c r="AJ1042" t="s">
        <v>17036</v>
      </c>
    </row>
    <row r="1043" spans="1:36" ht="17.25" hidden="1" customHeight="1" x14ac:dyDescent="0.2">
      <c r="A1043" s="4" t="s">
        <v>17028</v>
      </c>
      <c r="B1043" t="s">
        <v>8398</v>
      </c>
      <c r="C1043" t="s">
        <v>17029</v>
      </c>
      <c r="E1043" t="s">
        <v>9600</v>
      </c>
      <c r="F1043" t="s">
        <v>86</v>
      </c>
      <c r="G1043" s="5">
        <v>60.5</v>
      </c>
      <c r="H1043" t="s">
        <v>486</v>
      </c>
      <c r="I1043" t="s">
        <v>65</v>
      </c>
      <c r="J1043" t="s">
        <v>559</v>
      </c>
      <c r="K1043" t="s">
        <v>97</v>
      </c>
      <c r="L1043" t="s">
        <v>45</v>
      </c>
      <c r="N1043" s="6">
        <v>2024</v>
      </c>
      <c r="Q1043" t="s">
        <v>9587</v>
      </c>
      <c r="R1043" s="7">
        <v>29.848372000000001</v>
      </c>
      <c r="S1043" s="7">
        <v>-95.016400000000004</v>
      </c>
      <c r="T1043" t="s">
        <v>46</v>
      </c>
      <c r="U1043" t="s">
        <v>17030</v>
      </c>
      <c r="V1043" t="s">
        <v>9238</v>
      </c>
      <c r="X1043" t="s">
        <v>8584</v>
      </c>
      <c r="Y1043" t="s">
        <v>3012</v>
      </c>
      <c r="Z1043" t="s">
        <v>3691</v>
      </c>
      <c r="AA1043" t="s">
        <v>17031</v>
      </c>
      <c r="AB1043" t="s">
        <v>9601</v>
      </c>
      <c r="AG1043" t="s">
        <v>17032</v>
      </c>
      <c r="AH1043" s="6">
        <v>1317208</v>
      </c>
      <c r="AI1043" t="s">
        <v>17033</v>
      </c>
      <c r="AJ1043" t="s">
        <v>17037</v>
      </c>
    </row>
    <row r="1044" spans="1:36" ht="17.25" hidden="1" customHeight="1" x14ac:dyDescent="0.2">
      <c r="A1044" s="4" t="s">
        <v>17028</v>
      </c>
      <c r="B1044" t="s">
        <v>8398</v>
      </c>
      <c r="C1044" t="s">
        <v>17029</v>
      </c>
      <c r="E1044" t="s">
        <v>9603</v>
      </c>
      <c r="F1044" t="s">
        <v>86</v>
      </c>
      <c r="G1044" s="5">
        <v>60.5</v>
      </c>
      <c r="H1044" t="s">
        <v>486</v>
      </c>
      <c r="I1044" t="s">
        <v>65</v>
      </c>
      <c r="J1044" t="s">
        <v>559</v>
      </c>
      <c r="K1044" t="s">
        <v>97</v>
      </c>
      <c r="L1044" t="s">
        <v>45</v>
      </c>
      <c r="N1044" s="6">
        <v>2024</v>
      </c>
      <c r="Q1044" t="s">
        <v>9587</v>
      </c>
      <c r="R1044" s="7">
        <v>29.848372000000001</v>
      </c>
      <c r="S1044" s="7">
        <v>-95.016400000000004</v>
      </c>
      <c r="T1044" t="s">
        <v>46</v>
      </c>
      <c r="U1044" t="s">
        <v>17030</v>
      </c>
      <c r="V1044" t="s">
        <v>9238</v>
      </c>
      <c r="X1044" t="s">
        <v>8584</v>
      </c>
      <c r="Y1044" t="s">
        <v>3012</v>
      </c>
      <c r="Z1044" t="s">
        <v>3691</v>
      </c>
      <c r="AA1044" t="s">
        <v>17031</v>
      </c>
      <c r="AB1044" t="s">
        <v>17038</v>
      </c>
      <c r="AG1044" t="s">
        <v>17032</v>
      </c>
      <c r="AH1044" s="24">
        <v>1317209</v>
      </c>
      <c r="AI1044" t="s">
        <v>17033</v>
      </c>
      <c r="AJ1044" t="s">
        <v>17039</v>
      </c>
    </row>
    <row r="1045" spans="1:36" ht="17.25" hidden="1" customHeight="1" x14ac:dyDescent="0.2">
      <c r="A1045" s="4" t="s">
        <v>17028</v>
      </c>
      <c r="B1045" t="s">
        <v>8398</v>
      </c>
      <c r="C1045" t="s">
        <v>17029</v>
      </c>
      <c r="E1045" t="s">
        <v>9606</v>
      </c>
      <c r="F1045" t="s">
        <v>86</v>
      </c>
      <c r="G1045" s="5">
        <v>60.5</v>
      </c>
      <c r="H1045" t="s">
        <v>486</v>
      </c>
      <c r="I1045" t="s">
        <v>65</v>
      </c>
      <c r="J1045" t="s">
        <v>559</v>
      </c>
      <c r="K1045" t="s">
        <v>97</v>
      </c>
      <c r="L1045" t="s">
        <v>45</v>
      </c>
      <c r="N1045" s="6">
        <v>2024</v>
      </c>
      <c r="Q1045" t="s">
        <v>9587</v>
      </c>
      <c r="R1045" s="7">
        <v>29.848372000000001</v>
      </c>
      <c r="S1045" s="7">
        <v>-95.016400000000004</v>
      </c>
      <c r="T1045" t="s">
        <v>46</v>
      </c>
      <c r="U1045" t="s">
        <v>17030</v>
      </c>
      <c r="V1045" t="s">
        <v>9238</v>
      </c>
      <c r="X1045" t="s">
        <v>8584</v>
      </c>
      <c r="Y1045" t="s">
        <v>3012</v>
      </c>
      <c r="Z1045" t="s">
        <v>3691</v>
      </c>
      <c r="AA1045" t="s">
        <v>17031</v>
      </c>
      <c r="AB1045" t="s">
        <v>9607</v>
      </c>
      <c r="AG1045" t="s">
        <v>17032</v>
      </c>
      <c r="AH1045" s="24">
        <v>1317210</v>
      </c>
      <c r="AI1045" t="s">
        <v>17033</v>
      </c>
      <c r="AJ1045" t="s">
        <v>17040</v>
      </c>
    </row>
    <row r="1046" spans="1:36" ht="17.25" hidden="1" customHeight="1" x14ac:dyDescent="0.2">
      <c r="A1046" s="4" t="s">
        <v>17114</v>
      </c>
      <c r="B1046" t="s">
        <v>8398</v>
      </c>
      <c r="C1046" t="s">
        <v>17115</v>
      </c>
      <c r="E1046" t="s">
        <v>4787</v>
      </c>
      <c r="F1046" t="s">
        <v>86</v>
      </c>
      <c r="G1046" s="5">
        <v>132</v>
      </c>
      <c r="H1046" t="s">
        <v>42</v>
      </c>
      <c r="I1046" t="s">
        <v>65</v>
      </c>
      <c r="J1046" t="s">
        <v>559</v>
      </c>
      <c r="N1046" s="6">
        <v>2013</v>
      </c>
      <c r="R1046" s="7">
        <v>31.8047</v>
      </c>
      <c r="S1046" s="7">
        <v>-106.5472</v>
      </c>
      <c r="T1046" t="s">
        <v>46</v>
      </c>
      <c r="U1046" t="s">
        <v>17116</v>
      </c>
      <c r="V1046" t="s">
        <v>8527</v>
      </c>
      <c r="X1046" t="s">
        <v>8528</v>
      </c>
      <c r="Y1046" t="s">
        <v>3012</v>
      </c>
      <c r="Z1046" t="s">
        <v>3691</v>
      </c>
      <c r="AA1046" t="s">
        <v>17117</v>
      </c>
      <c r="AB1046" t="s">
        <v>8404</v>
      </c>
      <c r="AG1046" t="s">
        <v>17118</v>
      </c>
      <c r="AH1046" s="24">
        <v>38923</v>
      </c>
      <c r="AI1046" t="s">
        <v>17119</v>
      </c>
      <c r="AJ1046" t="s">
        <v>17123</v>
      </c>
    </row>
    <row r="1047" spans="1:36" ht="17.25" hidden="1" customHeight="1" x14ac:dyDescent="0.2">
      <c r="A1047" s="4" t="s">
        <v>17143</v>
      </c>
      <c r="B1047" t="s">
        <v>8398</v>
      </c>
      <c r="C1047" t="s">
        <v>17144</v>
      </c>
      <c r="E1047" t="s">
        <v>335</v>
      </c>
      <c r="F1047" t="s">
        <v>86</v>
      </c>
      <c r="G1047" s="5">
        <v>136</v>
      </c>
      <c r="H1047" t="s">
        <v>806</v>
      </c>
      <c r="I1047" t="s">
        <v>240</v>
      </c>
      <c r="J1047" t="s">
        <v>559</v>
      </c>
      <c r="M1047" t="s">
        <v>2514</v>
      </c>
      <c r="N1047" s="6">
        <v>2015</v>
      </c>
      <c r="O1047" s="24">
        <v>2021</v>
      </c>
      <c r="R1047" s="7">
        <v>41.54</v>
      </c>
      <c r="S1047" s="7">
        <v>-90.448099999999997</v>
      </c>
      <c r="T1047" t="s">
        <v>46</v>
      </c>
      <c r="U1047" t="s">
        <v>17145</v>
      </c>
      <c r="V1047" t="s">
        <v>9506</v>
      </c>
      <c r="X1047" t="s">
        <v>8724</v>
      </c>
      <c r="Y1047" t="s">
        <v>3012</v>
      </c>
      <c r="Z1047" t="s">
        <v>3691</v>
      </c>
      <c r="AA1047" t="s">
        <v>17146</v>
      </c>
      <c r="AB1047" t="s">
        <v>8427</v>
      </c>
      <c r="AG1047" t="s">
        <v>17147</v>
      </c>
      <c r="AH1047" s="24">
        <v>17897</v>
      </c>
      <c r="AI1047" t="s">
        <v>17148</v>
      </c>
      <c r="AJ1047" t="s">
        <v>17149</v>
      </c>
    </row>
    <row r="1048" spans="1:36" ht="17.25" hidden="1" customHeight="1" x14ac:dyDescent="0.2">
      <c r="A1048" s="4" t="s">
        <v>17197</v>
      </c>
      <c r="B1048" t="s">
        <v>8398</v>
      </c>
      <c r="C1048" t="s">
        <v>17198</v>
      </c>
      <c r="E1048" t="s">
        <v>9530</v>
      </c>
      <c r="F1048" t="s">
        <v>86</v>
      </c>
      <c r="G1048" s="5">
        <v>723</v>
      </c>
      <c r="H1048" t="s">
        <v>42</v>
      </c>
      <c r="I1048" t="s">
        <v>43</v>
      </c>
      <c r="J1048" t="s">
        <v>559</v>
      </c>
      <c r="K1048" t="s">
        <v>97</v>
      </c>
      <c r="L1048" t="s">
        <v>45</v>
      </c>
      <c r="N1048" s="6">
        <v>2020</v>
      </c>
      <c r="R1048" s="7">
        <v>42.583055999999999</v>
      </c>
      <c r="S1048" s="7">
        <v>-89.035830000000004</v>
      </c>
      <c r="T1048" t="s">
        <v>46</v>
      </c>
      <c r="U1048" t="s">
        <v>17199</v>
      </c>
      <c r="V1048" t="s">
        <v>17200</v>
      </c>
      <c r="X1048" t="s">
        <v>8676</v>
      </c>
      <c r="Y1048" t="s">
        <v>3012</v>
      </c>
      <c r="Z1048" t="s">
        <v>3691</v>
      </c>
      <c r="AA1048" t="s">
        <v>17201</v>
      </c>
      <c r="AB1048" t="s">
        <v>12837</v>
      </c>
      <c r="AC1048" t="s">
        <v>17202</v>
      </c>
      <c r="AG1048" t="s">
        <v>17203</v>
      </c>
      <c r="AH1048" s="8" t="s">
        <v>17204</v>
      </c>
      <c r="AI1048" t="s">
        <v>17205</v>
      </c>
      <c r="AJ1048" t="s">
        <v>17206</v>
      </c>
    </row>
    <row r="1049" spans="1:36" ht="17.25" hidden="1" customHeight="1" x14ac:dyDescent="0.2">
      <c r="A1049" s="4" t="s">
        <v>17211</v>
      </c>
      <c r="B1049" t="s">
        <v>8398</v>
      </c>
      <c r="C1049" t="s">
        <v>17212</v>
      </c>
      <c r="E1049" t="s">
        <v>565</v>
      </c>
      <c r="F1049" t="s">
        <v>64</v>
      </c>
      <c r="G1049" s="5">
        <v>268</v>
      </c>
      <c r="H1049" t="s">
        <v>42</v>
      </c>
      <c r="I1049" t="s">
        <v>43</v>
      </c>
      <c r="J1049" t="s">
        <v>559</v>
      </c>
      <c r="K1049" t="s">
        <v>45</v>
      </c>
      <c r="L1049" t="s">
        <v>45</v>
      </c>
      <c r="M1049" t="s">
        <v>559</v>
      </c>
      <c r="N1049" s="24">
        <v>2016</v>
      </c>
      <c r="R1049" s="7">
        <v>37.072615999999996</v>
      </c>
      <c r="S1049" s="7">
        <v>-94.698700000000002</v>
      </c>
      <c r="T1049" t="s">
        <v>46</v>
      </c>
      <c r="U1049" t="s">
        <v>17213</v>
      </c>
      <c r="V1049" t="s">
        <v>9661</v>
      </c>
      <c r="X1049" t="s">
        <v>10380</v>
      </c>
      <c r="Y1049" t="s">
        <v>3012</v>
      </c>
      <c r="Z1049" t="s">
        <v>3691</v>
      </c>
      <c r="AA1049" t="s">
        <v>17214</v>
      </c>
      <c r="AB1049" t="s">
        <v>17215</v>
      </c>
      <c r="AG1049" t="s">
        <v>17216</v>
      </c>
      <c r="AH1049" s="8" t="s">
        <v>17217</v>
      </c>
      <c r="AI1049" t="s">
        <v>17218</v>
      </c>
      <c r="AJ1049" t="s">
        <v>17219</v>
      </c>
    </row>
    <row r="1050" spans="1:36" ht="17.25" hidden="1" customHeight="1" x14ac:dyDescent="0.2">
      <c r="A1050" s="4" t="s">
        <v>17220</v>
      </c>
      <c r="B1050" t="s">
        <v>8398</v>
      </c>
      <c r="C1050" t="s">
        <v>17221</v>
      </c>
      <c r="E1050" t="s">
        <v>17222</v>
      </c>
      <c r="F1050" t="s">
        <v>64</v>
      </c>
      <c r="G1050" s="5">
        <v>1295</v>
      </c>
      <c r="H1050" t="s">
        <v>42</v>
      </c>
      <c r="I1050" t="s">
        <v>43</v>
      </c>
      <c r="J1050" t="s">
        <v>559</v>
      </c>
      <c r="N1050" s="8">
        <v>2014</v>
      </c>
      <c r="R1050" s="7">
        <v>26.7653</v>
      </c>
      <c r="S1050" s="7">
        <v>-80.052499999999995</v>
      </c>
      <c r="T1050" t="s">
        <v>46</v>
      </c>
      <c r="U1050" t="s">
        <v>17223</v>
      </c>
      <c r="V1050" t="s">
        <v>17224</v>
      </c>
      <c r="X1050" t="s">
        <v>8746</v>
      </c>
      <c r="Y1050" t="s">
        <v>3012</v>
      </c>
      <c r="Z1050" t="s">
        <v>3691</v>
      </c>
      <c r="AA1050" t="s">
        <v>17225</v>
      </c>
      <c r="AB1050" t="s">
        <v>16719</v>
      </c>
      <c r="AG1050" t="s">
        <v>17226</v>
      </c>
      <c r="AH1050" s="8" t="s">
        <v>17227</v>
      </c>
      <c r="AI1050" t="s">
        <v>17228</v>
      </c>
      <c r="AJ1050" t="s">
        <v>17229</v>
      </c>
    </row>
    <row r="1051" spans="1:36" ht="17.25" hidden="1" customHeight="1" x14ac:dyDescent="0.2">
      <c r="A1051" s="4" t="s">
        <v>17366</v>
      </c>
      <c r="B1051" t="s">
        <v>8398</v>
      </c>
      <c r="C1051" t="s">
        <v>17367</v>
      </c>
      <c r="E1051" t="s">
        <v>565</v>
      </c>
      <c r="F1051" t="s">
        <v>86</v>
      </c>
      <c r="G1051" s="5">
        <v>655</v>
      </c>
      <c r="H1051" t="s">
        <v>42</v>
      </c>
      <c r="I1051" t="s">
        <v>43</v>
      </c>
      <c r="J1051" t="s">
        <v>559</v>
      </c>
      <c r="N1051" s="8">
        <v>2013</v>
      </c>
      <c r="R1051" s="7">
        <v>37.634659999999997</v>
      </c>
      <c r="S1051" s="7">
        <v>-122.13379999999999</v>
      </c>
      <c r="T1051" t="s">
        <v>46</v>
      </c>
      <c r="U1051" t="s">
        <v>17368</v>
      </c>
      <c r="V1051" t="s">
        <v>14951</v>
      </c>
      <c r="X1051" t="s">
        <v>8572</v>
      </c>
      <c r="Y1051" t="s">
        <v>3012</v>
      </c>
      <c r="Z1051" t="s">
        <v>3691</v>
      </c>
      <c r="AA1051" t="s">
        <v>17369</v>
      </c>
      <c r="AB1051" t="s">
        <v>8654</v>
      </c>
      <c r="AG1051" t="s">
        <v>17370</v>
      </c>
      <c r="AH1051" s="8" t="s">
        <v>17371</v>
      </c>
      <c r="AI1051" t="s">
        <v>17372</v>
      </c>
      <c r="AJ1051" t="s">
        <v>17373</v>
      </c>
    </row>
    <row r="1052" spans="1:36" ht="17.25" hidden="1" customHeight="1" x14ac:dyDescent="0.2">
      <c r="A1052" s="4" t="s">
        <v>17384</v>
      </c>
      <c r="B1052" t="s">
        <v>8398</v>
      </c>
      <c r="C1052" t="s">
        <v>17385</v>
      </c>
      <c r="E1052" t="s">
        <v>17386</v>
      </c>
      <c r="F1052" t="s">
        <v>86</v>
      </c>
      <c r="G1052" s="5">
        <v>108</v>
      </c>
      <c r="H1052" t="s">
        <v>42</v>
      </c>
      <c r="I1052" t="s">
        <v>65</v>
      </c>
      <c r="J1052" t="s">
        <v>44</v>
      </c>
      <c r="K1052" t="s">
        <v>45</v>
      </c>
      <c r="L1052" t="s">
        <v>45</v>
      </c>
      <c r="N1052" s="6">
        <v>2017</v>
      </c>
      <c r="R1052" s="7">
        <v>37.910277999999998</v>
      </c>
      <c r="S1052" s="7">
        <v>-87.926109999999994</v>
      </c>
      <c r="T1052" t="s">
        <v>46</v>
      </c>
      <c r="U1052" t="s">
        <v>8420</v>
      </c>
      <c r="V1052" t="s">
        <v>8421</v>
      </c>
      <c r="X1052" t="s">
        <v>8422</v>
      </c>
      <c r="Y1052" t="s">
        <v>3012</v>
      </c>
      <c r="Z1052" t="s">
        <v>3691</v>
      </c>
      <c r="AA1052" t="s">
        <v>17387</v>
      </c>
      <c r="AB1052" t="s">
        <v>17388</v>
      </c>
      <c r="AG1052" t="s">
        <v>17389</v>
      </c>
      <c r="AH1052" s="24">
        <v>47287</v>
      </c>
      <c r="AI1052" t="s">
        <v>17390</v>
      </c>
      <c r="AJ1052" t="s">
        <v>17391</v>
      </c>
    </row>
    <row r="1053" spans="1:36" ht="17.25" hidden="1" customHeight="1" x14ac:dyDescent="0.2">
      <c r="A1053" s="4" t="s">
        <v>17411</v>
      </c>
      <c r="B1053" t="s">
        <v>8398</v>
      </c>
      <c r="C1053" t="s">
        <v>17412</v>
      </c>
      <c r="E1053" t="s">
        <v>17413</v>
      </c>
      <c r="F1053" t="s">
        <v>86</v>
      </c>
      <c r="G1053" s="5">
        <v>50</v>
      </c>
      <c r="H1053" t="s">
        <v>42</v>
      </c>
      <c r="I1053" t="s">
        <v>65</v>
      </c>
      <c r="J1053" t="s">
        <v>559</v>
      </c>
      <c r="K1053" t="s">
        <v>45</v>
      </c>
      <c r="L1053" t="s">
        <v>45</v>
      </c>
      <c r="N1053" s="6">
        <v>2022</v>
      </c>
      <c r="R1053" s="7">
        <v>29.881930000000001</v>
      </c>
      <c r="S1053" s="7">
        <v>-95.11148</v>
      </c>
      <c r="T1053" t="s">
        <v>46</v>
      </c>
      <c r="U1053" t="s">
        <v>10354</v>
      </c>
      <c r="V1053" t="s">
        <v>9238</v>
      </c>
      <c r="X1053" t="s">
        <v>8584</v>
      </c>
      <c r="Y1053" t="s">
        <v>3012</v>
      </c>
      <c r="Z1053" t="s">
        <v>3691</v>
      </c>
      <c r="AA1053" t="s">
        <v>17414</v>
      </c>
      <c r="AB1053" t="s">
        <v>17415</v>
      </c>
      <c r="AG1053" t="s">
        <v>17416</v>
      </c>
      <c r="AH1053" s="24">
        <v>1312288</v>
      </c>
      <c r="AI1053" t="s">
        <v>17417</v>
      </c>
      <c r="AJ1053" t="s">
        <v>17418</v>
      </c>
    </row>
    <row r="1054" spans="1:36" ht="17.25" hidden="1" customHeight="1" x14ac:dyDescent="0.2">
      <c r="A1054" s="4" t="s">
        <v>17411</v>
      </c>
      <c r="B1054" t="s">
        <v>8398</v>
      </c>
      <c r="C1054" t="s">
        <v>17412</v>
      </c>
      <c r="E1054" t="s">
        <v>17419</v>
      </c>
      <c r="F1054" t="s">
        <v>86</v>
      </c>
      <c r="G1054" s="5">
        <v>50</v>
      </c>
      <c r="H1054" t="s">
        <v>42</v>
      </c>
      <c r="I1054" t="s">
        <v>65</v>
      </c>
      <c r="J1054" t="s">
        <v>559</v>
      </c>
      <c r="K1054" t="s">
        <v>45</v>
      </c>
      <c r="L1054" t="s">
        <v>45</v>
      </c>
      <c r="N1054" s="6">
        <v>2022</v>
      </c>
      <c r="R1054" s="7">
        <v>29.881930000000001</v>
      </c>
      <c r="S1054" s="7">
        <v>-95.11148</v>
      </c>
      <c r="T1054" t="s">
        <v>46</v>
      </c>
      <c r="U1054" t="s">
        <v>10354</v>
      </c>
      <c r="V1054" t="s">
        <v>9238</v>
      </c>
      <c r="X1054" t="s">
        <v>8584</v>
      </c>
      <c r="Y1054" t="s">
        <v>3012</v>
      </c>
      <c r="Z1054" t="s">
        <v>3691</v>
      </c>
      <c r="AA1054" t="s">
        <v>17414</v>
      </c>
      <c r="AB1054" t="s">
        <v>17420</v>
      </c>
      <c r="AG1054" t="s">
        <v>17416</v>
      </c>
      <c r="AH1054" s="24">
        <v>1312289</v>
      </c>
      <c r="AI1054" t="s">
        <v>17417</v>
      </c>
      <c r="AJ1054" t="s">
        <v>17421</v>
      </c>
    </row>
    <row r="1055" spans="1:36" ht="17.25" hidden="1" customHeight="1" x14ac:dyDescent="0.2">
      <c r="A1055" s="4" t="s">
        <v>17472</v>
      </c>
      <c r="B1055" t="s">
        <v>8398</v>
      </c>
      <c r="C1055" t="s">
        <v>17473</v>
      </c>
      <c r="E1055" t="s">
        <v>40</v>
      </c>
      <c r="F1055" t="s">
        <v>86</v>
      </c>
      <c r="G1055" s="5">
        <v>399</v>
      </c>
      <c r="H1055" t="s">
        <v>42</v>
      </c>
      <c r="I1055" t="s">
        <v>43</v>
      </c>
      <c r="J1055" t="s">
        <v>559</v>
      </c>
      <c r="K1055" t="s">
        <v>45</v>
      </c>
      <c r="L1055" t="s">
        <v>45</v>
      </c>
      <c r="M1055" t="s">
        <v>5341</v>
      </c>
      <c r="N1055" s="27">
        <v>2018</v>
      </c>
      <c r="R1055" s="7">
        <v>42.525486000000001</v>
      </c>
      <c r="S1055" s="7">
        <v>-70.878240000000005</v>
      </c>
      <c r="T1055" t="s">
        <v>46</v>
      </c>
      <c r="U1055" t="s">
        <v>11183</v>
      </c>
      <c r="V1055" t="s">
        <v>11865</v>
      </c>
      <c r="X1055" t="s">
        <v>8479</v>
      </c>
      <c r="Y1055" t="s">
        <v>3012</v>
      </c>
      <c r="Z1055" t="s">
        <v>3691</v>
      </c>
      <c r="AA1055" t="s">
        <v>17474</v>
      </c>
      <c r="AB1055" t="s">
        <v>12583</v>
      </c>
      <c r="AG1055" t="s">
        <v>17475</v>
      </c>
      <c r="AH1055" s="24">
        <v>42356</v>
      </c>
      <c r="AI1055" t="s">
        <v>17476</v>
      </c>
      <c r="AJ1055" t="s">
        <v>17477</v>
      </c>
    </row>
    <row r="1056" spans="1:36" ht="17.25" hidden="1" customHeight="1" x14ac:dyDescent="0.2">
      <c r="A1056" s="4" t="s">
        <v>17472</v>
      </c>
      <c r="B1056" t="s">
        <v>8398</v>
      </c>
      <c r="C1056" t="s">
        <v>17473</v>
      </c>
      <c r="E1056" t="s">
        <v>56</v>
      </c>
      <c r="F1056" t="s">
        <v>86</v>
      </c>
      <c r="G1056" s="5">
        <v>399</v>
      </c>
      <c r="H1056" t="s">
        <v>42</v>
      </c>
      <c r="I1056" t="s">
        <v>43</v>
      </c>
      <c r="J1056" t="s">
        <v>559</v>
      </c>
      <c r="K1056" t="s">
        <v>45</v>
      </c>
      <c r="L1056" t="s">
        <v>45</v>
      </c>
      <c r="M1056" t="s">
        <v>5341</v>
      </c>
      <c r="N1056" s="27">
        <v>2018</v>
      </c>
      <c r="R1056" s="7">
        <v>42.525486000000001</v>
      </c>
      <c r="S1056" s="7">
        <v>-70.878240000000005</v>
      </c>
      <c r="T1056" t="s">
        <v>46</v>
      </c>
      <c r="U1056" t="s">
        <v>11183</v>
      </c>
      <c r="V1056" t="s">
        <v>11865</v>
      </c>
      <c r="X1056" t="s">
        <v>8479</v>
      </c>
      <c r="Y1056" t="s">
        <v>3012</v>
      </c>
      <c r="Z1056" t="s">
        <v>3691</v>
      </c>
      <c r="AA1056" t="s">
        <v>17474</v>
      </c>
      <c r="AB1056" t="s">
        <v>12589</v>
      </c>
      <c r="AG1056" t="s">
        <v>17475</v>
      </c>
      <c r="AH1056" s="6">
        <v>44141</v>
      </c>
      <c r="AI1056" t="s">
        <v>17476</v>
      </c>
      <c r="AJ1056" t="s">
        <v>17478</v>
      </c>
    </row>
    <row r="1057" spans="1:36" ht="17.25" hidden="1" customHeight="1" x14ac:dyDescent="0.2">
      <c r="A1057" s="4" t="s">
        <v>17611</v>
      </c>
      <c r="B1057" t="s">
        <v>8398</v>
      </c>
      <c r="C1057" t="s">
        <v>17612</v>
      </c>
      <c r="E1057" t="s">
        <v>1157</v>
      </c>
      <c r="F1057" t="s">
        <v>86</v>
      </c>
      <c r="G1057" s="5">
        <v>107</v>
      </c>
      <c r="H1057" t="s">
        <v>42</v>
      </c>
      <c r="I1057" t="s">
        <v>65</v>
      </c>
      <c r="J1057" t="s">
        <v>559</v>
      </c>
      <c r="K1057" t="s">
        <v>87</v>
      </c>
      <c r="L1057" t="s">
        <v>45</v>
      </c>
      <c r="N1057" s="6">
        <v>2015</v>
      </c>
      <c r="P1057" s="24">
        <v>2024</v>
      </c>
      <c r="R1057" s="7">
        <v>33.918151000000002</v>
      </c>
      <c r="S1057" s="7">
        <v>-118.4276</v>
      </c>
      <c r="T1057" t="s">
        <v>46</v>
      </c>
      <c r="U1057" t="s">
        <v>17613</v>
      </c>
      <c r="V1057" t="s">
        <v>8593</v>
      </c>
      <c r="X1057" t="s">
        <v>8572</v>
      </c>
      <c r="Y1057" t="s">
        <v>3012</v>
      </c>
      <c r="Z1057" t="s">
        <v>3691</v>
      </c>
      <c r="AA1057" t="s">
        <v>17614</v>
      </c>
      <c r="AB1057" t="s">
        <v>8429</v>
      </c>
      <c r="AG1057" t="s">
        <v>17615</v>
      </c>
      <c r="AH1057" s="6">
        <v>43319</v>
      </c>
      <c r="AI1057" t="s">
        <v>17616</v>
      </c>
      <c r="AJ1057" t="s">
        <v>17619</v>
      </c>
    </row>
    <row r="1058" spans="1:36" ht="17.25" hidden="1" customHeight="1" x14ac:dyDescent="0.2">
      <c r="A1058" s="4" t="s">
        <v>17611</v>
      </c>
      <c r="B1058" t="s">
        <v>8398</v>
      </c>
      <c r="C1058" t="s">
        <v>17612</v>
      </c>
      <c r="E1058" t="s">
        <v>2297</v>
      </c>
      <c r="F1058" t="s">
        <v>86</v>
      </c>
      <c r="G1058" s="5">
        <v>107</v>
      </c>
      <c r="H1058" t="s">
        <v>42</v>
      </c>
      <c r="I1058" t="s">
        <v>65</v>
      </c>
      <c r="J1058" t="s">
        <v>559</v>
      </c>
      <c r="K1058" t="s">
        <v>87</v>
      </c>
      <c r="L1058" t="s">
        <v>45</v>
      </c>
      <c r="N1058" s="6">
        <v>2015</v>
      </c>
      <c r="P1058" s="24">
        <v>2024</v>
      </c>
      <c r="R1058" s="7">
        <v>33.918151000000002</v>
      </c>
      <c r="S1058" s="7">
        <v>-118.4276</v>
      </c>
      <c r="T1058" t="s">
        <v>46</v>
      </c>
      <c r="U1058" t="s">
        <v>17613</v>
      </c>
      <c r="V1058" t="s">
        <v>8593</v>
      </c>
      <c r="X1058" t="s">
        <v>8572</v>
      </c>
      <c r="Y1058" t="s">
        <v>3012</v>
      </c>
      <c r="Z1058" t="s">
        <v>3691</v>
      </c>
      <c r="AA1058" t="s">
        <v>17614</v>
      </c>
      <c r="AB1058" t="s">
        <v>8431</v>
      </c>
      <c r="AG1058" t="s">
        <v>17615</v>
      </c>
      <c r="AH1058" s="6">
        <v>44530</v>
      </c>
      <c r="AI1058" t="s">
        <v>17616</v>
      </c>
      <c r="AJ1058" t="s">
        <v>17620</v>
      </c>
    </row>
    <row r="1059" spans="1:36" ht="17.25" hidden="1" customHeight="1" x14ac:dyDescent="0.2">
      <c r="A1059" s="4" t="s">
        <v>17611</v>
      </c>
      <c r="B1059" t="s">
        <v>8398</v>
      </c>
      <c r="C1059" t="s">
        <v>17612</v>
      </c>
      <c r="E1059" t="s">
        <v>565</v>
      </c>
      <c r="F1059" t="s">
        <v>86</v>
      </c>
      <c r="G1059" s="5">
        <v>336</v>
      </c>
      <c r="H1059" t="s">
        <v>42</v>
      </c>
      <c r="I1059" t="s">
        <v>43</v>
      </c>
      <c r="J1059" t="s">
        <v>559</v>
      </c>
      <c r="K1059" t="s">
        <v>87</v>
      </c>
      <c r="L1059" t="s">
        <v>45</v>
      </c>
      <c r="N1059" s="8">
        <v>2015</v>
      </c>
      <c r="P1059" s="24">
        <v>2024</v>
      </c>
      <c r="R1059" s="7">
        <v>33.918151000000002</v>
      </c>
      <c r="S1059" s="7">
        <v>-118.4276</v>
      </c>
      <c r="T1059" t="s">
        <v>46</v>
      </c>
      <c r="U1059" t="s">
        <v>17613</v>
      </c>
      <c r="V1059" t="s">
        <v>8593</v>
      </c>
      <c r="X1059" t="s">
        <v>8572</v>
      </c>
      <c r="Y1059" t="s">
        <v>3012</v>
      </c>
      <c r="Z1059" t="s">
        <v>3691</v>
      </c>
      <c r="AA1059" t="s">
        <v>17614</v>
      </c>
      <c r="AB1059" t="s">
        <v>17621</v>
      </c>
      <c r="AG1059" t="s">
        <v>17615</v>
      </c>
      <c r="AH1059" s="8" t="s">
        <v>17622</v>
      </c>
      <c r="AI1059" t="s">
        <v>17616</v>
      </c>
      <c r="AJ1059" t="s">
        <v>17623</v>
      </c>
    </row>
    <row r="1060" spans="1:36" ht="17.25" hidden="1" customHeight="1" x14ac:dyDescent="0.2">
      <c r="A1060" s="4" t="s">
        <v>17669</v>
      </c>
      <c r="B1060" t="s">
        <v>8398</v>
      </c>
      <c r="C1060" t="s">
        <v>17670</v>
      </c>
      <c r="E1060" t="s">
        <v>17671</v>
      </c>
      <c r="F1060" t="s">
        <v>86</v>
      </c>
      <c r="G1060" s="5">
        <v>1183</v>
      </c>
      <c r="H1060" t="s">
        <v>42</v>
      </c>
      <c r="I1060" t="s">
        <v>43</v>
      </c>
      <c r="J1060" t="s">
        <v>559</v>
      </c>
      <c r="K1060" t="s">
        <v>97</v>
      </c>
      <c r="L1060" t="s">
        <v>45</v>
      </c>
      <c r="M1060" t="s">
        <v>5341</v>
      </c>
      <c r="N1060" s="24">
        <v>2023</v>
      </c>
      <c r="R1060" s="7">
        <v>29.733056000000001</v>
      </c>
      <c r="S1060" s="7">
        <v>-81.632779999999997</v>
      </c>
      <c r="T1060" t="s">
        <v>46</v>
      </c>
      <c r="U1060" t="s">
        <v>17672</v>
      </c>
      <c r="V1060" t="s">
        <v>17673</v>
      </c>
      <c r="X1060" t="s">
        <v>8746</v>
      </c>
      <c r="Y1060" t="s">
        <v>3012</v>
      </c>
      <c r="Z1060" t="s">
        <v>3691</v>
      </c>
      <c r="AA1060" t="s">
        <v>17674</v>
      </c>
      <c r="AB1060" t="s">
        <v>17675</v>
      </c>
      <c r="AG1060" t="s">
        <v>17676</v>
      </c>
      <c r="AH1060" s="8" t="s">
        <v>17677</v>
      </c>
      <c r="AI1060" t="s">
        <v>17678</v>
      </c>
      <c r="AJ1060" t="s">
        <v>17679</v>
      </c>
    </row>
    <row r="1061" spans="1:36" ht="17.25" hidden="1" customHeight="1" x14ac:dyDescent="0.2">
      <c r="A1061" s="4" t="s">
        <v>17680</v>
      </c>
      <c r="B1061" t="s">
        <v>8398</v>
      </c>
      <c r="C1061" t="s">
        <v>17681</v>
      </c>
      <c r="E1061" t="s">
        <v>9013</v>
      </c>
      <c r="F1061" t="s">
        <v>86</v>
      </c>
      <c r="G1061" s="5">
        <v>100</v>
      </c>
      <c r="H1061" t="s">
        <v>42</v>
      </c>
      <c r="I1061" t="s">
        <v>65</v>
      </c>
      <c r="J1061" t="s">
        <v>559</v>
      </c>
      <c r="N1061" s="24">
        <v>2013</v>
      </c>
      <c r="R1061" s="7">
        <v>33.934167000000002</v>
      </c>
      <c r="S1061" s="7">
        <v>-116.5714</v>
      </c>
      <c r="T1061" t="s">
        <v>46</v>
      </c>
      <c r="U1061" t="s">
        <v>17682</v>
      </c>
      <c r="V1061" t="s">
        <v>9558</v>
      </c>
      <c r="X1061" t="s">
        <v>8572</v>
      </c>
      <c r="Y1061" t="s">
        <v>3012</v>
      </c>
      <c r="Z1061" t="s">
        <v>3691</v>
      </c>
      <c r="AA1061" t="s">
        <v>17683</v>
      </c>
      <c r="AB1061" t="s">
        <v>9018</v>
      </c>
      <c r="AG1061" t="s">
        <v>17684</v>
      </c>
      <c r="AH1061" s="24">
        <v>33451</v>
      </c>
      <c r="AI1061" t="s">
        <v>17685</v>
      </c>
      <c r="AJ1061" t="s">
        <v>17686</v>
      </c>
    </row>
    <row r="1062" spans="1:36" ht="17.25" hidden="1" customHeight="1" x14ac:dyDescent="0.2">
      <c r="A1062" s="4" t="s">
        <v>17680</v>
      </c>
      <c r="B1062" t="s">
        <v>8398</v>
      </c>
      <c r="C1062" t="s">
        <v>17681</v>
      </c>
      <c r="E1062" t="s">
        <v>9025</v>
      </c>
      <c r="F1062" t="s">
        <v>86</v>
      </c>
      <c r="G1062" s="5">
        <v>100</v>
      </c>
      <c r="H1062" t="s">
        <v>42</v>
      </c>
      <c r="I1062" t="s">
        <v>65</v>
      </c>
      <c r="J1062" t="s">
        <v>559</v>
      </c>
      <c r="N1062" s="6">
        <v>2013</v>
      </c>
      <c r="R1062" s="7">
        <v>33.934167000000002</v>
      </c>
      <c r="S1062" s="7">
        <v>-116.5714</v>
      </c>
      <c r="T1062" t="s">
        <v>46</v>
      </c>
      <c r="U1062" t="s">
        <v>17682</v>
      </c>
      <c r="V1062" t="s">
        <v>9558</v>
      </c>
      <c r="X1062" t="s">
        <v>8572</v>
      </c>
      <c r="Y1062" t="s">
        <v>3012</v>
      </c>
      <c r="Z1062" t="s">
        <v>3691</v>
      </c>
      <c r="AA1062" t="s">
        <v>17683</v>
      </c>
      <c r="AB1062" t="s">
        <v>9026</v>
      </c>
      <c r="AG1062" t="s">
        <v>17684</v>
      </c>
      <c r="AH1062" s="24">
        <v>34056</v>
      </c>
      <c r="AI1062" t="s">
        <v>17685</v>
      </c>
      <c r="AJ1062" t="s">
        <v>17687</v>
      </c>
    </row>
    <row r="1063" spans="1:36" ht="17.25" hidden="1" customHeight="1" x14ac:dyDescent="0.2">
      <c r="A1063" s="4" t="s">
        <v>17680</v>
      </c>
      <c r="B1063" t="s">
        <v>8398</v>
      </c>
      <c r="C1063" t="s">
        <v>17681</v>
      </c>
      <c r="E1063" t="s">
        <v>9028</v>
      </c>
      <c r="F1063" t="s">
        <v>86</v>
      </c>
      <c r="G1063" s="5">
        <v>100</v>
      </c>
      <c r="H1063" t="s">
        <v>42</v>
      </c>
      <c r="I1063" t="s">
        <v>65</v>
      </c>
      <c r="J1063" t="s">
        <v>559</v>
      </c>
      <c r="N1063" s="6">
        <v>2013</v>
      </c>
      <c r="R1063" s="7">
        <v>33.934167000000002</v>
      </c>
      <c r="S1063" s="7">
        <v>-116.5714</v>
      </c>
      <c r="T1063" t="s">
        <v>46</v>
      </c>
      <c r="U1063" t="s">
        <v>17682</v>
      </c>
      <c r="V1063" t="s">
        <v>9558</v>
      </c>
      <c r="X1063" t="s">
        <v>8572</v>
      </c>
      <c r="Y1063" t="s">
        <v>3012</v>
      </c>
      <c r="Z1063" t="s">
        <v>3691</v>
      </c>
      <c r="AA1063" t="s">
        <v>17683</v>
      </c>
      <c r="AB1063" t="s">
        <v>9029</v>
      </c>
      <c r="AG1063" t="s">
        <v>17684</v>
      </c>
      <c r="AH1063" s="24">
        <v>34057</v>
      </c>
      <c r="AI1063" t="s">
        <v>17685</v>
      </c>
      <c r="AJ1063" t="s">
        <v>17688</v>
      </c>
    </row>
    <row r="1064" spans="1:36" ht="17.25" hidden="1" customHeight="1" x14ac:dyDescent="0.2">
      <c r="A1064" s="4" t="s">
        <v>17680</v>
      </c>
      <c r="B1064" t="s">
        <v>8398</v>
      </c>
      <c r="C1064" t="s">
        <v>17681</v>
      </c>
      <c r="E1064" t="s">
        <v>9031</v>
      </c>
      <c r="F1064" t="s">
        <v>86</v>
      </c>
      <c r="G1064" s="5">
        <v>100</v>
      </c>
      <c r="H1064" t="s">
        <v>42</v>
      </c>
      <c r="I1064" t="s">
        <v>65</v>
      </c>
      <c r="J1064" t="s">
        <v>559</v>
      </c>
      <c r="N1064" s="24">
        <v>2013</v>
      </c>
      <c r="R1064" s="7">
        <v>33.934167000000002</v>
      </c>
      <c r="S1064" s="7">
        <v>-116.5714</v>
      </c>
      <c r="T1064" t="s">
        <v>46</v>
      </c>
      <c r="U1064" t="s">
        <v>17682</v>
      </c>
      <c r="V1064" t="s">
        <v>9558</v>
      </c>
      <c r="X1064" t="s">
        <v>8572</v>
      </c>
      <c r="Y1064" t="s">
        <v>3012</v>
      </c>
      <c r="Z1064" t="s">
        <v>3691</v>
      </c>
      <c r="AA1064" t="s">
        <v>17683</v>
      </c>
      <c r="AB1064" t="s">
        <v>9032</v>
      </c>
      <c r="AG1064" t="s">
        <v>17684</v>
      </c>
      <c r="AH1064" s="24">
        <v>34058</v>
      </c>
      <c r="AI1064" t="s">
        <v>17685</v>
      </c>
      <c r="AJ1064" t="s">
        <v>17689</v>
      </c>
    </row>
    <row r="1065" spans="1:36" ht="17.25" hidden="1" customHeight="1" x14ac:dyDescent="0.2">
      <c r="A1065" s="4" t="s">
        <v>17680</v>
      </c>
      <c r="B1065" t="s">
        <v>8398</v>
      </c>
      <c r="C1065" t="s">
        <v>17681</v>
      </c>
      <c r="E1065" t="s">
        <v>9034</v>
      </c>
      <c r="F1065" t="s">
        <v>86</v>
      </c>
      <c r="G1065" s="5">
        <v>100</v>
      </c>
      <c r="H1065" t="s">
        <v>42</v>
      </c>
      <c r="I1065" t="s">
        <v>65</v>
      </c>
      <c r="J1065" t="s">
        <v>559</v>
      </c>
      <c r="N1065" s="6">
        <v>2013</v>
      </c>
      <c r="R1065" s="7">
        <v>33.934167000000002</v>
      </c>
      <c r="S1065" s="7">
        <v>-116.5714</v>
      </c>
      <c r="T1065" t="s">
        <v>46</v>
      </c>
      <c r="U1065" t="s">
        <v>17682</v>
      </c>
      <c r="V1065" t="s">
        <v>9558</v>
      </c>
      <c r="X1065" t="s">
        <v>8572</v>
      </c>
      <c r="Y1065" t="s">
        <v>3012</v>
      </c>
      <c r="Z1065" t="s">
        <v>3691</v>
      </c>
      <c r="AA1065" t="s">
        <v>17683</v>
      </c>
      <c r="AB1065" t="s">
        <v>9035</v>
      </c>
      <c r="AG1065" t="s">
        <v>17684</v>
      </c>
      <c r="AH1065" s="6">
        <v>34059</v>
      </c>
      <c r="AI1065" t="s">
        <v>17685</v>
      </c>
      <c r="AJ1065" t="s">
        <v>17690</v>
      </c>
    </row>
    <row r="1066" spans="1:36" ht="17.25" hidden="1" customHeight="1" x14ac:dyDescent="0.2">
      <c r="A1066" s="4" t="s">
        <v>17680</v>
      </c>
      <c r="B1066" t="s">
        <v>8398</v>
      </c>
      <c r="C1066" t="s">
        <v>17681</v>
      </c>
      <c r="E1066" t="s">
        <v>9037</v>
      </c>
      <c r="F1066" t="s">
        <v>86</v>
      </c>
      <c r="G1066" s="5">
        <v>100</v>
      </c>
      <c r="H1066" t="s">
        <v>42</v>
      </c>
      <c r="I1066" t="s">
        <v>65</v>
      </c>
      <c r="J1066" t="s">
        <v>559</v>
      </c>
      <c r="N1066" s="24">
        <v>2013</v>
      </c>
      <c r="R1066" s="7">
        <v>33.934167000000002</v>
      </c>
      <c r="S1066" s="7">
        <v>-116.5714</v>
      </c>
      <c r="T1066" t="s">
        <v>46</v>
      </c>
      <c r="U1066" t="s">
        <v>17682</v>
      </c>
      <c r="V1066" t="s">
        <v>9558</v>
      </c>
      <c r="X1066" t="s">
        <v>8572</v>
      </c>
      <c r="Y1066" t="s">
        <v>3012</v>
      </c>
      <c r="Z1066" t="s">
        <v>3691</v>
      </c>
      <c r="AA1066" t="s">
        <v>17683</v>
      </c>
      <c r="AB1066" t="s">
        <v>9038</v>
      </c>
      <c r="AG1066" t="s">
        <v>17684</v>
      </c>
      <c r="AH1066" s="24">
        <v>34060</v>
      </c>
      <c r="AI1066" t="s">
        <v>17685</v>
      </c>
      <c r="AJ1066" t="s">
        <v>17691</v>
      </c>
    </row>
    <row r="1067" spans="1:36" ht="17.25" hidden="1" customHeight="1" x14ac:dyDescent="0.2">
      <c r="A1067" s="4" t="s">
        <v>17680</v>
      </c>
      <c r="B1067" t="s">
        <v>8398</v>
      </c>
      <c r="C1067" t="s">
        <v>17681</v>
      </c>
      <c r="E1067" t="s">
        <v>9040</v>
      </c>
      <c r="F1067" t="s">
        <v>86</v>
      </c>
      <c r="G1067" s="5">
        <v>100</v>
      </c>
      <c r="H1067" t="s">
        <v>42</v>
      </c>
      <c r="I1067" t="s">
        <v>65</v>
      </c>
      <c r="J1067" t="s">
        <v>559</v>
      </c>
      <c r="N1067" s="24">
        <v>2013</v>
      </c>
      <c r="R1067" s="7">
        <v>33.934167000000002</v>
      </c>
      <c r="S1067" s="7">
        <v>-116.5714</v>
      </c>
      <c r="T1067" t="s">
        <v>46</v>
      </c>
      <c r="U1067" t="s">
        <v>17682</v>
      </c>
      <c r="V1067" t="s">
        <v>9558</v>
      </c>
      <c r="X1067" t="s">
        <v>8572</v>
      </c>
      <c r="Y1067" t="s">
        <v>3012</v>
      </c>
      <c r="Z1067" t="s">
        <v>3691</v>
      </c>
      <c r="AA1067" t="s">
        <v>17683</v>
      </c>
      <c r="AB1067" t="s">
        <v>9041</v>
      </c>
      <c r="AG1067" t="s">
        <v>17684</v>
      </c>
      <c r="AH1067" s="24">
        <v>34061</v>
      </c>
      <c r="AI1067" t="s">
        <v>17685</v>
      </c>
      <c r="AJ1067" t="s">
        <v>17692</v>
      </c>
    </row>
    <row r="1068" spans="1:36" ht="17.25" hidden="1" customHeight="1" x14ac:dyDescent="0.2">
      <c r="A1068" s="4" t="s">
        <v>17680</v>
      </c>
      <c r="B1068" t="s">
        <v>8398</v>
      </c>
      <c r="C1068" t="s">
        <v>17681</v>
      </c>
      <c r="E1068" t="s">
        <v>9043</v>
      </c>
      <c r="F1068" t="s">
        <v>86</v>
      </c>
      <c r="G1068" s="5">
        <v>100</v>
      </c>
      <c r="H1068" t="s">
        <v>42</v>
      </c>
      <c r="I1068" t="s">
        <v>65</v>
      </c>
      <c r="J1068" t="s">
        <v>559</v>
      </c>
      <c r="N1068" s="24">
        <v>2013</v>
      </c>
      <c r="R1068" s="7">
        <v>33.934167000000002</v>
      </c>
      <c r="S1068" s="7">
        <v>-116.5714</v>
      </c>
      <c r="T1068" t="s">
        <v>46</v>
      </c>
      <c r="U1068" t="s">
        <v>17682</v>
      </c>
      <c r="V1068" t="s">
        <v>9558</v>
      </c>
      <c r="X1068" t="s">
        <v>8572</v>
      </c>
      <c r="Y1068" t="s">
        <v>3012</v>
      </c>
      <c r="Z1068" t="s">
        <v>3691</v>
      </c>
      <c r="AA1068" t="s">
        <v>17683</v>
      </c>
      <c r="AB1068" t="s">
        <v>9044</v>
      </c>
      <c r="AG1068" t="s">
        <v>17684</v>
      </c>
      <c r="AH1068" s="24">
        <v>34062</v>
      </c>
      <c r="AI1068" t="s">
        <v>17685</v>
      </c>
      <c r="AJ1068" t="s">
        <v>17693</v>
      </c>
    </row>
    <row r="1069" spans="1:36" ht="17.25" hidden="1" customHeight="1" x14ac:dyDescent="0.2">
      <c r="A1069" s="4" t="s">
        <v>17704</v>
      </c>
      <c r="B1069" t="s">
        <v>8398</v>
      </c>
      <c r="C1069" t="s">
        <v>17705</v>
      </c>
      <c r="E1069" t="s">
        <v>17706</v>
      </c>
      <c r="F1069" t="s">
        <v>527</v>
      </c>
      <c r="G1069" s="5">
        <v>573</v>
      </c>
      <c r="H1069" t="s">
        <v>139</v>
      </c>
      <c r="I1069" t="s">
        <v>43</v>
      </c>
      <c r="J1069" t="s">
        <v>559</v>
      </c>
      <c r="K1069" t="s">
        <v>45</v>
      </c>
      <c r="L1069" t="s">
        <v>45</v>
      </c>
      <c r="N1069" s="24">
        <v>2026</v>
      </c>
      <c r="Q1069" t="s">
        <v>17707</v>
      </c>
      <c r="R1069" s="7">
        <v>28.366667</v>
      </c>
      <c r="S1069" s="7">
        <v>-82.558329999999998</v>
      </c>
      <c r="T1069" t="s">
        <v>46</v>
      </c>
      <c r="U1069" t="s">
        <v>17708</v>
      </c>
      <c r="V1069" t="s">
        <v>8745</v>
      </c>
      <c r="X1069" t="s">
        <v>8746</v>
      </c>
      <c r="Y1069" t="s">
        <v>3012</v>
      </c>
      <c r="Z1069" t="s">
        <v>3691</v>
      </c>
      <c r="AA1069" t="s">
        <v>17709</v>
      </c>
      <c r="AB1069" t="s">
        <v>17710</v>
      </c>
      <c r="AC1069" t="s">
        <v>17711</v>
      </c>
      <c r="AG1069" t="s">
        <v>17712</v>
      </c>
      <c r="AH1069" s="8" t="s">
        <v>17713</v>
      </c>
      <c r="AI1069" t="s">
        <v>17714</v>
      </c>
      <c r="AJ1069" t="s">
        <v>17715</v>
      </c>
    </row>
    <row r="1070" spans="1:36" ht="17.25" hidden="1" customHeight="1" x14ac:dyDescent="0.2">
      <c r="A1070" s="4" t="s">
        <v>17728</v>
      </c>
      <c r="B1070" t="s">
        <v>8398</v>
      </c>
      <c r="C1070" t="s">
        <v>17729</v>
      </c>
      <c r="E1070" t="s">
        <v>40</v>
      </c>
      <c r="F1070" t="s">
        <v>86</v>
      </c>
      <c r="G1070" s="5">
        <v>125</v>
      </c>
      <c r="H1070" t="s">
        <v>42</v>
      </c>
      <c r="I1070" t="s">
        <v>240</v>
      </c>
      <c r="J1070" t="s">
        <v>559</v>
      </c>
      <c r="K1070" t="s">
        <v>45</v>
      </c>
      <c r="L1070" t="s">
        <v>45</v>
      </c>
      <c r="M1070" t="s">
        <v>2514</v>
      </c>
      <c r="N1070" s="24">
        <v>2016</v>
      </c>
      <c r="R1070" s="7">
        <v>41.067549999999997</v>
      </c>
      <c r="S1070" s="7">
        <v>-78.366230000000002</v>
      </c>
      <c r="T1070" t="s">
        <v>46</v>
      </c>
      <c r="U1070" t="s">
        <v>17730</v>
      </c>
      <c r="V1070" t="s">
        <v>17731</v>
      </c>
      <c r="X1070" t="s">
        <v>8642</v>
      </c>
      <c r="Y1070" t="s">
        <v>3012</v>
      </c>
      <c r="Z1070" t="s">
        <v>3691</v>
      </c>
      <c r="AA1070" t="s">
        <v>17732</v>
      </c>
      <c r="AB1070" t="s">
        <v>8690</v>
      </c>
      <c r="AG1070" t="s">
        <v>17733</v>
      </c>
      <c r="AH1070" s="24">
        <v>19374</v>
      </c>
      <c r="AI1070" t="s">
        <v>17734</v>
      </c>
      <c r="AJ1070" t="s">
        <v>17735</v>
      </c>
    </row>
    <row r="1071" spans="1:36" ht="17.25" hidden="1" customHeight="1" x14ac:dyDescent="0.2">
      <c r="A1071" s="4" t="s">
        <v>17728</v>
      </c>
      <c r="B1071" t="s">
        <v>8398</v>
      </c>
      <c r="C1071" t="s">
        <v>17729</v>
      </c>
      <c r="E1071" t="s">
        <v>56</v>
      </c>
      <c r="F1071" t="s">
        <v>86</v>
      </c>
      <c r="G1071" s="5">
        <v>125</v>
      </c>
      <c r="H1071" t="s">
        <v>42</v>
      </c>
      <c r="I1071" t="s">
        <v>240</v>
      </c>
      <c r="J1071" t="s">
        <v>559</v>
      </c>
      <c r="K1071" t="s">
        <v>45</v>
      </c>
      <c r="L1071" t="s">
        <v>45</v>
      </c>
      <c r="M1071" t="s">
        <v>2514</v>
      </c>
      <c r="N1071" s="6">
        <v>2016</v>
      </c>
      <c r="R1071" s="7">
        <v>41.067549999999997</v>
      </c>
      <c r="S1071" s="7">
        <v>-78.366230000000002</v>
      </c>
      <c r="T1071" t="s">
        <v>46</v>
      </c>
      <c r="U1071" t="s">
        <v>17730</v>
      </c>
      <c r="V1071" t="s">
        <v>17731</v>
      </c>
      <c r="X1071" t="s">
        <v>8642</v>
      </c>
      <c r="Y1071" t="s">
        <v>3012</v>
      </c>
      <c r="Z1071" t="s">
        <v>3691</v>
      </c>
      <c r="AA1071" t="s">
        <v>17732</v>
      </c>
      <c r="AB1071" t="s">
        <v>8503</v>
      </c>
      <c r="AG1071" t="s">
        <v>17733</v>
      </c>
      <c r="AH1071" s="24">
        <v>19375</v>
      </c>
      <c r="AI1071" t="s">
        <v>17734</v>
      </c>
      <c r="AJ1071" t="s">
        <v>17736</v>
      </c>
    </row>
    <row r="1072" spans="1:36" ht="17.25" hidden="1" customHeight="1" x14ac:dyDescent="0.2">
      <c r="A1072" s="4" t="s">
        <v>17728</v>
      </c>
      <c r="B1072" t="s">
        <v>8398</v>
      </c>
      <c r="C1072" t="s">
        <v>17729</v>
      </c>
      <c r="E1072" t="s">
        <v>58</v>
      </c>
      <c r="F1072" t="s">
        <v>86</v>
      </c>
      <c r="G1072" s="5">
        <v>188</v>
      </c>
      <c r="H1072" t="s">
        <v>42</v>
      </c>
      <c r="I1072" t="s">
        <v>240</v>
      </c>
      <c r="J1072" t="s">
        <v>559</v>
      </c>
      <c r="K1072" t="s">
        <v>45</v>
      </c>
      <c r="L1072" t="s">
        <v>45</v>
      </c>
      <c r="M1072" t="s">
        <v>2514</v>
      </c>
      <c r="N1072" s="24">
        <v>2016</v>
      </c>
      <c r="R1072" s="7">
        <v>41.067549999999997</v>
      </c>
      <c r="S1072" s="7">
        <v>-78.366230000000002</v>
      </c>
      <c r="T1072" t="s">
        <v>46</v>
      </c>
      <c r="U1072" t="s">
        <v>17730</v>
      </c>
      <c r="V1072" t="s">
        <v>17731</v>
      </c>
      <c r="X1072" t="s">
        <v>8642</v>
      </c>
      <c r="Y1072" t="s">
        <v>3012</v>
      </c>
      <c r="Z1072" t="s">
        <v>3691</v>
      </c>
      <c r="AA1072" t="s">
        <v>17732</v>
      </c>
      <c r="AB1072" t="s">
        <v>8595</v>
      </c>
      <c r="AG1072" t="s">
        <v>17733</v>
      </c>
      <c r="AH1072" s="24">
        <v>19376</v>
      </c>
      <c r="AI1072" t="s">
        <v>17734</v>
      </c>
      <c r="AJ1072" t="s">
        <v>17737</v>
      </c>
    </row>
    <row r="1073" spans="1:36" ht="17.25" hidden="1" customHeight="1" x14ac:dyDescent="0.2">
      <c r="A1073" s="4" t="s">
        <v>17728</v>
      </c>
      <c r="B1073" t="s">
        <v>8398</v>
      </c>
      <c r="C1073" t="s">
        <v>17729</v>
      </c>
      <c r="E1073" t="s">
        <v>191</v>
      </c>
      <c r="F1073" t="s">
        <v>86</v>
      </c>
      <c r="G1073" s="5">
        <v>188</v>
      </c>
      <c r="H1073" t="s">
        <v>42</v>
      </c>
      <c r="I1073" t="s">
        <v>240</v>
      </c>
      <c r="J1073" t="s">
        <v>559</v>
      </c>
      <c r="K1073" t="s">
        <v>45</v>
      </c>
      <c r="L1073" t="s">
        <v>45</v>
      </c>
      <c r="M1073" t="s">
        <v>2514</v>
      </c>
      <c r="N1073" s="24">
        <v>2016</v>
      </c>
      <c r="R1073" s="7">
        <v>41.067549999999997</v>
      </c>
      <c r="S1073" s="7">
        <v>-78.366230000000002</v>
      </c>
      <c r="T1073" t="s">
        <v>46</v>
      </c>
      <c r="U1073" t="s">
        <v>17730</v>
      </c>
      <c r="V1073" t="s">
        <v>17731</v>
      </c>
      <c r="X1073" t="s">
        <v>8642</v>
      </c>
      <c r="Y1073" t="s">
        <v>3012</v>
      </c>
      <c r="Z1073" t="s">
        <v>3691</v>
      </c>
      <c r="AA1073" t="s">
        <v>17732</v>
      </c>
      <c r="AB1073" t="s">
        <v>8414</v>
      </c>
      <c r="AG1073" t="s">
        <v>17733</v>
      </c>
      <c r="AH1073" s="24">
        <v>19377</v>
      </c>
      <c r="AI1073" t="s">
        <v>17734</v>
      </c>
      <c r="AJ1073" t="s">
        <v>17738</v>
      </c>
    </row>
    <row r="1074" spans="1:36" ht="17.25" hidden="1" customHeight="1" x14ac:dyDescent="0.2">
      <c r="A1074" s="4" t="s">
        <v>17746</v>
      </c>
      <c r="B1074" t="s">
        <v>8398</v>
      </c>
      <c r="C1074" t="s">
        <v>17747</v>
      </c>
      <c r="E1074" t="s">
        <v>9530</v>
      </c>
      <c r="F1074" t="s">
        <v>86</v>
      </c>
      <c r="G1074" s="5">
        <v>310</v>
      </c>
      <c r="H1074" t="s">
        <v>42</v>
      </c>
      <c r="I1074" t="s">
        <v>43</v>
      </c>
      <c r="J1074" t="s">
        <v>44</v>
      </c>
      <c r="K1074" t="s">
        <v>97</v>
      </c>
      <c r="L1074" t="s">
        <v>45</v>
      </c>
      <c r="N1074" s="6">
        <v>2021</v>
      </c>
      <c r="R1074" s="7">
        <v>40.671666999999999</v>
      </c>
      <c r="S1074" s="7">
        <v>-80.336389999999994</v>
      </c>
      <c r="T1074" t="s">
        <v>46</v>
      </c>
      <c r="U1074" t="s">
        <v>17748</v>
      </c>
      <c r="V1074" t="s">
        <v>17749</v>
      </c>
      <c r="X1074" t="s">
        <v>8642</v>
      </c>
      <c r="Y1074" t="s">
        <v>3012</v>
      </c>
      <c r="Z1074" t="s">
        <v>3691</v>
      </c>
      <c r="AA1074" t="s">
        <v>17750</v>
      </c>
      <c r="AB1074" t="s">
        <v>17751</v>
      </c>
      <c r="AG1074" t="s">
        <v>17752</v>
      </c>
      <c r="AH1074" s="24">
        <v>46462</v>
      </c>
      <c r="AI1074" t="s">
        <v>17753</v>
      </c>
      <c r="AJ1074" t="s">
        <v>17754</v>
      </c>
    </row>
    <row r="1075" spans="1:36" ht="17.25" hidden="1" customHeight="1" x14ac:dyDescent="0.2">
      <c r="A1075" s="4" t="s">
        <v>17809</v>
      </c>
      <c r="B1075" t="s">
        <v>8398</v>
      </c>
      <c r="C1075" t="s">
        <v>17810</v>
      </c>
      <c r="E1075" t="s">
        <v>56</v>
      </c>
      <c r="F1075" t="s">
        <v>86</v>
      </c>
      <c r="G1075" s="5">
        <v>200</v>
      </c>
      <c r="H1075" t="s">
        <v>486</v>
      </c>
      <c r="I1075" t="s">
        <v>65</v>
      </c>
      <c r="J1075" t="s">
        <v>45</v>
      </c>
      <c r="N1075" s="24">
        <v>2024</v>
      </c>
      <c r="R1075" s="7">
        <v>36.407800000000002</v>
      </c>
      <c r="S1075" s="7">
        <v>-114.9606</v>
      </c>
      <c r="T1075" t="s">
        <v>46</v>
      </c>
      <c r="U1075" t="s">
        <v>14404</v>
      </c>
      <c r="V1075" t="s">
        <v>8816</v>
      </c>
      <c r="X1075" t="s">
        <v>8817</v>
      </c>
      <c r="Y1075" t="s">
        <v>3012</v>
      </c>
      <c r="Z1075" t="s">
        <v>3691</v>
      </c>
      <c r="AA1075" t="s">
        <v>17811</v>
      </c>
      <c r="AG1075" t="s">
        <v>17812</v>
      </c>
      <c r="AH1075" s="8" t="s">
        <v>45</v>
      </c>
      <c r="AI1075" t="s">
        <v>17813</v>
      </c>
      <c r="AJ1075" t="s">
        <v>17814</v>
      </c>
    </row>
    <row r="1076" spans="1:36" ht="17.25" hidden="1" customHeight="1" x14ac:dyDescent="0.2">
      <c r="A1076" s="4" t="s">
        <v>17809</v>
      </c>
      <c r="B1076" t="s">
        <v>8398</v>
      </c>
      <c r="C1076" t="s">
        <v>17810</v>
      </c>
      <c r="E1076" t="s">
        <v>58</v>
      </c>
      <c r="F1076" t="s">
        <v>86</v>
      </c>
      <c r="G1076" s="5">
        <v>200</v>
      </c>
      <c r="H1076" t="s">
        <v>486</v>
      </c>
      <c r="I1076" t="s">
        <v>65</v>
      </c>
      <c r="J1076" t="s">
        <v>45</v>
      </c>
      <c r="N1076" s="24">
        <v>2024</v>
      </c>
      <c r="R1076" s="7">
        <v>36.407800000000002</v>
      </c>
      <c r="S1076" s="7">
        <v>-114.9606</v>
      </c>
      <c r="T1076" t="s">
        <v>46</v>
      </c>
      <c r="U1076" t="s">
        <v>14404</v>
      </c>
      <c r="V1076" t="s">
        <v>8816</v>
      </c>
      <c r="X1076" t="s">
        <v>8817</v>
      </c>
      <c r="Y1076" t="s">
        <v>3012</v>
      </c>
      <c r="Z1076" t="s">
        <v>3691</v>
      </c>
      <c r="AA1076" t="s">
        <v>17811</v>
      </c>
      <c r="AG1076" t="s">
        <v>17812</v>
      </c>
      <c r="AH1076" s="8" t="s">
        <v>45</v>
      </c>
      <c r="AI1076" t="s">
        <v>17813</v>
      </c>
      <c r="AJ1076" t="s">
        <v>17815</v>
      </c>
    </row>
    <row r="1077" spans="1:36" ht="17.25" hidden="1" customHeight="1" x14ac:dyDescent="0.2">
      <c r="A1077" s="4" t="s">
        <v>17849</v>
      </c>
      <c r="B1077" t="s">
        <v>8398</v>
      </c>
      <c r="C1077" t="s">
        <v>17850</v>
      </c>
      <c r="E1077" t="s">
        <v>40</v>
      </c>
      <c r="F1077" t="s">
        <v>86</v>
      </c>
      <c r="G1077" s="5">
        <v>50</v>
      </c>
      <c r="H1077" t="s">
        <v>42</v>
      </c>
      <c r="I1077" t="s">
        <v>65</v>
      </c>
      <c r="J1077" t="s">
        <v>559</v>
      </c>
      <c r="N1077" s="24">
        <v>2014</v>
      </c>
      <c r="R1077" s="7">
        <v>60.499443999999997</v>
      </c>
      <c r="S1077" s="7">
        <v>-150.99719999999999</v>
      </c>
      <c r="T1077" t="s">
        <v>46</v>
      </c>
      <c r="U1077" t="s">
        <v>17851</v>
      </c>
      <c r="V1077" t="s">
        <v>9308</v>
      </c>
      <c r="X1077" t="s">
        <v>9309</v>
      </c>
      <c r="Y1077" t="s">
        <v>3012</v>
      </c>
      <c r="Z1077" t="s">
        <v>3691</v>
      </c>
      <c r="AA1077" t="s">
        <v>17852</v>
      </c>
      <c r="AB1077" t="s">
        <v>8690</v>
      </c>
      <c r="AG1077" t="s">
        <v>17853</v>
      </c>
      <c r="AH1077" s="24">
        <v>38154</v>
      </c>
      <c r="AI1077" t="s">
        <v>17854</v>
      </c>
      <c r="AJ1077" t="s">
        <v>17855</v>
      </c>
    </row>
    <row r="1078" spans="1:36" ht="17.25" hidden="1" customHeight="1" x14ac:dyDescent="0.2">
      <c r="A1078" s="4" t="s">
        <v>17864</v>
      </c>
      <c r="B1078" t="s">
        <v>8398</v>
      </c>
      <c r="C1078" t="s">
        <v>17865</v>
      </c>
      <c r="E1078" t="s">
        <v>40</v>
      </c>
      <c r="F1078" t="s">
        <v>64</v>
      </c>
      <c r="G1078" s="5">
        <v>605</v>
      </c>
      <c r="H1078" t="s">
        <v>42</v>
      </c>
      <c r="I1078" t="s">
        <v>43</v>
      </c>
      <c r="J1078" t="s">
        <v>559</v>
      </c>
      <c r="K1078" t="s">
        <v>97</v>
      </c>
      <c r="L1078" t="s">
        <v>45</v>
      </c>
      <c r="N1078" s="24">
        <v>2021</v>
      </c>
      <c r="R1078" s="7">
        <v>40.635339999999999</v>
      </c>
      <c r="S1078" s="7">
        <v>-80.678250000000006</v>
      </c>
      <c r="T1078" t="s">
        <v>46</v>
      </c>
      <c r="U1078" t="s">
        <v>17866</v>
      </c>
      <c r="V1078" t="s">
        <v>17867</v>
      </c>
      <c r="X1078" t="s">
        <v>9940</v>
      </c>
      <c r="Y1078" t="s">
        <v>3012</v>
      </c>
      <c r="Z1078" t="s">
        <v>3691</v>
      </c>
      <c r="AA1078" t="s">
        <v>17868</v>
      </c>
      <c r="AB1078" t="s">
        <v>17869</v>
      </c>
      <c r="AG1078" t="s">
        <v>17870</v>
      </c>
      <c r="AH1078" s="8" t="s">
        <v>17871</v>
      </c>
      <c r="AI1078" t="s">
        <v>17872</v>
      </c>
      <c r="AJ1078" t="s">
        <v>17873</v>
      </c>
    </row>
    <row r="1079" spans="1:36" ht="17.25" hidden="1" customHeight="1" x14ac:dyDescent="0.2">
      <c r="A1079" s="4" t="s">
        <v>17864</v>
      </c>
      <c r="B1079" t="s">
        <v>8398</v>
      </c>
      <c r="C1079" t="s">
        <v>17865</v>
      </c>
      <c r="E1079" t="s">
        <v>56</v>
      </c>
      <c r="F1079" t="s">
        <v>64</v>
      </c>
      <c r="G1079" s="5">
        <v>605</v>
      </c>
      <c r="H1079" t="s">
        <v>42</v>
      </c>
      <c r="I1079" t="s">
        <v>43</v>
      </c>
      <c r="J1079" t="s">
        <v>559</v>
      </c>
      <c r="K1079" t="s">
        <v>97</v>
      </c>
      <c r="L1079" t="s">
        <v>45</v>
      </c>
      <c r="N1079" s="24">
        <v>2021</v>
      </c>
      <c r="R1079" s="7">
        <v>40.635339999999999</v>
      </c>
      <c r="S1079" s="7">
        <v>-80.678250000000006</v>
      </c>
      <c r="T1079" t="s">
        <v>46</v>
      </c>
      <c r="U1079" t="s">
        <v>17866</v>
      </c>
      <c r="V1079" t="s">
        <v>17867</v>
      </c>
      <c r="X1079" t="s">
        <v>9940</v>
      </c>
      <c r="Y1079" t="s">
        <v>3012</v>
      </c>
      <c r="Z1079" t="s">
        <v>3691</v>
      </c>
      <c r="AA1079" t="s">
        <v>17868</v>
      </c>
      <c r="AB1079" t="s">
        <v>17874</v>
      </c>
      <c r="AG1079" t="s">
        <v>17870</v>
      </c>
      <c r="AI1079" t="s">
        <v>17872</v>
      </c>
      <c r="AJ1079" t="s">
        <v>17875</v>
      </c>
    </row>
    <row r="1080" spans="1:36" ht="17.25" hidden="1" customHeight="1" x14ac:dyDescent="0.2">
      <c r="A1080" s="4" t="s">
        <v>17909</v>
      </c>
      <c r="B1080" t="s">
        <v>8398</v>
      </c>
      <c r="C1080" t="s">
        <v>17910</v>
      </c>
      <c r="E1080" t="s">
        <v>17911</v>
      </c>
      <c r="F1080" t="s">
        <v>86</v>
      </c>
      <c r="G1080" s="5">
        <v>204</v>
      </c>
      <c r="H1080" t="s">
        <v>42</v>
      </c>
      <c r="I1080" t="s">
        <v>43</v>
      </c>
      <c r="J1080" t="s">
        <v>559</v>
      </c>
      <c r="N1080" s="8">
        <v>2013</v>
      </c>
      <c r="R1080" s="7">
        <v>61.167417</v>
      </c>
      <c r="S1080" s="7">
        <v>-149.90530000000001</v>
      </c>
      <c r="T1080" t="s">
        <v>46</v>
      </c>
      <c r="U1080" t="s">
        <v>12391</v>
      </c>
      <c r="V1080" t="s">
        <v>12391</v>
      </c>
      <c r="X1080" t="s">
        <v>9309</v>
      </c>
      <c r="Y1080" t="s">
        <v>3012</v>
      </c>
      <c r="Z1080" t="s">
        <v>3691</v>
      </c>
      <c r="AA1080" t="s">
        <v>17912</v>
      </c>
      <c r="AB1080" t="s">
        <v>12094</v>
      </c>
      <c r="AG1080" t="s">
        <v>17913</v>
      </c>
      <c r="AH1080" s="8" t="s">
        <v>17914</v>
      </c>
      <c r="AI1080" t="s">
        <v>17915</v>
      </c>
      <c r="AJ1080" t="s">
        <v>17916</v>
      </c>
    </row>
    <row r="1081" spans="1:36" ht="17.25" hidden="1" customHeight="1" x14ac:dyDescent="0.2">
      <c r="A1081" s="4" t="s">
        <v>17981</v>
      </c>
      <c r="B1081" t="s">
        <v>8398</v>
      </c>
      <c r="C1081" t="s">
        <v>17982</v>
      </c>
      <c r="E1081" t="s">
        <v>40</v>
      </c>
      <c r="F1081" t="s">
        <v>4924</v>
      </c>
      <c r="G1081" s="5">
        <v>106</v>
      </c>
      <c r="H1081" t="s">
        <v>42</v>
      </c>
      <c r="I1081" t="s">
        <v>240</v>
      </c>
      <c r="J1081" t="s">
        <v>44</v>
      </c>
      <c r="K1081" t="s">
        <v>45</v>
      </c>
      <c r="L1081" t="s">
        <v>45</v>
      </c>
      <c r="M1081" t="s">
        <v>2514</v>
      </c>
      <c r="N1081" s="6">
        <v>2014</v>
      </c>
      <c r="R1081" s="7">
        <v>46.926423</v>
      </c>
      <c r="S1081" s="7">
        <v>-98.499709999999993</v>
      </c>
      <c r="T1081" t="s">
        <v>46</v>
      </c>
      <c r="U1081" t="s">
        <v>17983</v>
      </c>
      <c r="V1081" t="s">
        <v>17984</v>
      </c>
      <c r="X1081" t="s">
        <v>13301</v>
      </c>
      <c r="Y1081" t="s">
        <v>3012</v>
      </c>
      <c r="Z1081" t="s">
        <v>3691</v>
      </c>
      <c r="AA1081" t="s">
        <v>17985</v>
      </c>
      <c r="AB1081" t="s">
        <v>8690</v>
      </c>
      <c r="AD1081" t="s">
        <v>5000</v>
      </c>
      <c r="AE1081" t="s">
        <v>254</v>
      </c>
      <c r="AG1081" t="s">
        <v>45</v>
      </c>
      <c r="AI1081" t="s">
        <v>17986</v>
      </c>
      <c r="AJ1081" t="s">
        <v>17987</v>
      </c>
    </row>
    <row r="1082" spans="1:36" ht="17.25" hidden="1" customHeight="1" x14ac:dyDescent="0.2">
      <c r="A1082" s="4" t="s">
        <v>17999</v>
      </c>
      <c r="B1082" t="s">
        <v>8398</v>
      </c>
      <c r="C1082" t="s">
        <v>18000</v>
      </c>
      <c r="E1082" t="s">
        <v>11658</v>
      </c>
      <c r="F1082" t="s">
        <v>86</v>
      </c>
      <c r="G1082" s="5">
        <v>57</v>
      </c>
      <c r="H1082" t="s">
        <v>42</v>
      </c>
      <c r="I1082" t="s">
        <v>240</v>
      </c>
      <c r="J1082" t="s">
        <v>44</v>
      </c>
      <c r="K1082" t="s">
        <v>45</v>
      </c>
      <c r="L1082" t="s">
        <v>45</v>
      </c>
      <c r="M1082" t="s">
        <v>2514</v>
      </c>
      <c r="N1082" s="24">
        <v>2019</v>
      </c>
      <c r="R1082" s="7">
        <v>37.455599999999997</v>
      </c>
      <c r="S1082" s="7">
        <v>-77.430800000000005</v>
      </c>
      <c r="T1082" t="s">
        <v>46</v>
      </c>
      <c r="U1082" t="s">
        <v>8873</v>
      </c>
      <c r="V1082" t="s">
        <v>18001</v>
      </c>
      <c r="X1082" t="s">
        <v>9266</v>
      </c>
      <c r="Y1082" t="s">
        <v>3012</v>
      </c>
      <c r="Z1082" t="s">
        <v>3691</v>
      </c>
      <c r="AA1082" t="s">
        <v>18002</v>
      </c>
      <c r="AB1082" t="s">
        <v>11659</v>
      </c>
      <c r="AG1082" t="s">
        <v>45</v>
      </c>
      <c r="AI1082" t="s">
        <v>18003</v>
      </c>
      <c r="AJ1082" t="s">
        <v>18004</v>
      </c>
    </row>
    <row r="1083" spans="1:36" ht="17.25" hidden="1" customHeight="1" x14ac:dyDescent="0.2">
      <c r="A1083" s="4" t="s">
        <v>17999</v>
      </c>
      <c r="B1083" t="s">
        <v>8398</v>
      </c>
      <c r="C1083" t="s">
        <v>18000</v>
      </c>
      <c r="E1083" t="s">
        <v>11923</v>
      </c>
      <c r="F1083" t="s">
        <v>86</v>
      </c>
      <c r="G1083" s="5">
        <v>57</v>
      </c>
      <c r="H1083" t="s">
        <v>42</v>
      </c>
      <c r="I1083" t="s">
        <v>240</v>
      </c>
      <c r="J1083" t="s">
        <v>44</v>
      </c>
      <c r="K1083" t="s">
        <v>45</v>
      </c>
      <c r="L1083" t="s">
        <v>45</v>
      </c>
      <c r="M1083" t="s">
        <v>2514</v>
      </c>
      <c r="N1083" s="6">
        <v>2019</v>
      </c>
      <c r="R1083" s="7">
        <v>37.455599999999997</v>
      </c>
      <c r="S1083" s="7">
        <v>-77.430800000000005</v>
      </c>
      <c r="T1083" t="s">
        <v>46</v>
      </c>
      <c r="U1083" t="s">
        <v>8873</v>
      </c>
      <c r="V1083" t="s">
        <v>18001</v>
      </c>
      <c r="X1083" t="s">
        <v>9266</v>
      </c>
      <c r="Y1083" t="s">
        <v>3012</v>
      </c>
      <c r="Z1083" t="s">
        <v>3691</v>
      </c>
      <c r="AA1083" t="s">
        <v>18002</v>
      </c>
      <c r="AB1083" t="s">
        <v>8586</v>
      </c>
      <c r="AG1083" t="s">
        <v>45</v>
      </c>
      <c r="AH1083" s="27"/>
      <c r="AI1083" t="s">
        <v>18003</v>
      </c>
      <c r="AJ1083" t="s">
        <v>18005</v>
      </c>
    </row>
    <row r="1084" spans="1:36" ht="17.25" hidden="1" customHeight="1" x14ac:dyDescent="0.2">
      <c r="A1084" s="4" t="s">
        <v>18013</v>
      </c>
      <c r="B1084" t="s">
        <v>8398</v>
      </c>
      <c r="C1084" t="s">
        <v>18014</v>
      </c>
      <c r="E1084" t="s">
        <v>8629</v>
      </c>
      <c r="F1084" t="s">
        <v>86</v>
      </c>
      <c r="G1084" s="5">
        <v>780</v>
      </c>
      <c r="H1084" t="s">
        <v>42</v>
      </c>
      <c r="I1084" t="s">
        <v>43</v>
      </c>
      <c r="J1084" t="s">
        <v>559</v>
      </c>
      <c r="K1084" t="s">
        <v>97</v>
      </c>
      <c r="L1084" t="s">
        <v>45</v>
      </c>
      <c r="N1084" s="27">
        <v>2018</v>
      </c>
      <c r="R1084" s="7">
        <v>41.698991999999997</v>
      </c>
      <c r="S1084" s="7">
        <v>-86.479699999999994</v>
      </c>
      <c r="T1084" t="s">
        <v>46</v>
      </c>
      <c r="U1084" t="s">
        <v>18015</v>
      </c>
      <c r="V1084" t="s">
        <v>14300</v>
      </c>
      <c r="X1084" t="s">
        <v>8422</v>
      </c>
      <c r="Y1084" t="s">
        <v>3012</v>
      </c>
      <c r="Z1084" t="s">
        <v>3691</v>
      </c>
      <c r="AA1084" t="s">
        <v>18016</v>
      </c>
      <c r="AB1084" t="s">
        <v>8946</v>
      </c>
      <c r="AG1084" t="s">
        <v>18017</v>
      </c>
      <c r="AH1084" s="8" t="s">
        <v>18018</v>
      </c>
      <c r="AI1084" t="s">
        <v>18019</v>
      </c>
      <c r="AJ1084" t="s">
        <v>18020</v>
      </c>
    </row>
    <row r="1085" spans="1:36" ht="17.25" hidden="1" customHeight="1" x14ac:dyDescent="0.2">
      <c r="A1085" s="4" t="s">
        <v>18023</v>
      </c>
      <c r="B1085" t="s">
        <v>8398</v>
      </c>
      <c r="C1085" t="s">
        <v>18024</v>
      </c>
      <c r="E1085" t="s">
        <v>8509</v>
      </c>
      <c r="F1085" t="s">
        <v>86</v>
      </c>
      <c r="G1085" s="5">
        <v>1000</v>
      </c>
      <c r="H1085" t="s">
        <v>42</v>
      </c>
      <c r="I1085" t="s">
        <v>43</v>
      </c>
      <c r="J1085" t="s">
        <v>559</v>
      </c>
      <c r="K1085" t="s">
        <v>97</v>
      </c>
      <c r="L1085" t="s">
        <v>45</v>
      </c>
      <c r="N1085" s="27">
        <v>2019</v>
      </c>
      <c r="R1085" s="7">
        <v>30.01</v>
      </c>
      <c r="S1085" s="7">
        <v>-90.460830000000001</v>
      </c>
      <c r="T1085" t="s">
        <v>46</v>
      </c>
      <c r="U1085" t="s">
        <v>14612</v>
      </c>
      <c r="V1085" t="s">
        <v>11375</v>
      </c>
      <c r="X1085" t="s">
        <v>8512</v>
      </c>
      <c r="Y1085" t="s">
        <v>3012</v>
      </c>
      <c r="Z1085" t="s">
        <v>3691</v>
      </c>
      <c r="AA1085" t="s">
        <v>18025</v>
      </c>
      <c r="AB1085" t="s">
        <v>9268</v>
      </c>
      <c r="AC1085" t="s">
        <v>18026</v>
      </c>
      <c r="AG1085" t="s">
        <v>18027</v>
      </c>
      <c r="AH1085" s="27" t="s">
        <v>18028</v>
      </c>
      <c r="AI1085" t="s">
        <v>18029</v>
      </c>
      <c r="AJ1085" t="s">
        <v>18030</v>
      </c>
    </row>
    <row r="1086" spans="1:36" ht="17.25" hidden="1" customHeight="1" x14ac:dyDescent="0.2">
      <c r="A1086" s="4" t="s">
        <v>18031</v>
      </c>
      <c r="B1086" t="s">
        <v>8398</v>
      </c>
      <c r="C1086" t="s">
        <v>18032</v>
      </c>
      <c r="E1086" t="s">
        <v>40</v>
      </c>
      <c r="F1086" t="s">
        <v>86</v>
      </c>
      <c r="G1086" s="5">
        <v>162.9</v>
      </c>
      <c r="H1086" t="s">
        <v>139</v>
      </c>
      <c r="I1086" t="s">
        <v>528</v>
      </c>
      <c r="J1086" t="s">
        <v>559</v>
      </c>
      <c r="K1086" t="s">
        <v>97</v>
      </c>
      <c r="L1086" t="s">
        <v>45</v>
      </c>
      <c r="N1086" s="6">
        <v>2024</v>
      </c>
      <c r="R1086" s="7">
        <v>41.315814000000003</v>
      </c>
      <c r="S1086" s="7">
        <v>-96.093919999999997</v>
      </c>
      <c r="T1086" t="s">
        <v>46</v>
      </c>
      <c r="U1086" t="s">
        <v>13945</v>
      </c>
      <c r="V1086" t="s">
        <v>13946</v>
      </c>
      <c r="X1086" t="s">
        <v>9275</v>
      </c>
      <c r="Y1086" t="s">
        <v>3012</v>
      </c>
      <c r="Z1086" t="s">
        <v>3691</v>
      </c>
      <c r="AA1086" t="s">
        <v>18033</v>
      </c>
      <c r="AB1086" t="s">
        <v>18034</v>
      </c>
      <c r="AG1086" t="s">
        <v>18035</v>
      </c>
      <c r="AH1086" s="24">
        <v>1307866</v>
      </c>
      <c r="AI1086" t="s">
        <v>18036</v>
      </c>
      <c r="AJ1086" t="s">
        <v>18037</v>
      </c>
    </row>
    <row r="1087" spans="1:36" ht="17.25" hidden="1" customHeight="1" x14ac:dyDescent="0.2">
      <c r="A1087" s="4" t="s">
        <v>18038</v>
      </c>
      <c r="B1087" t="s">
        <v>8398</v>
      </c>
      <c r="C1087" t="s">
        <v>18039</v>
      </c>
      <c r="E1087" t="s">
        <v>56</v>
      </c>
      <c r="F1087" t="s">
        <v>86</v>
      </c>
      <c r="G1087" s="5">
        <v>465</v>
      </c>
      <c r="H1087" t="s">
        <v>558</v>
      </c>
      <c r="I1087" t="s">
        <v>240</v>
      </c>
      <c r="J1087" t="s">
        <v>45</v>
      </c>
      <c r="K1087" t="s">
        <v>45</v>
      </c>
      <c r="L1087" t="s">
        <v>45</v>
      </c>
      <c r="M1087" t="s">
        <v>2514</v>
      </c>
      <c r="N1087" s="6">
        <v>2027</v>
      </c>
      <c r="Q1087" t="s">
        <v>18040</v>
      </c>
      <c r="R1087" s="7">
        <v>28.482199999999999</v>
      </c>
      <c r="S1087" s="7">
        <v>-81.1678</v>
      </c>
      <c r="T1087" t="s">
        <v>46</v>
      </c>
      <c r="U1087" t="s">
        <v>16124</v>
      </c>
      <c r="V1087" t="s">
        <v>9133</v>
      </c>
      <c r="X1087" t="s">
        <v>8746</v>
      </c>
      <c r="Y1087" t="s">
        <v>3012</v>
      </c>
      <c r="Z1087" t="s">
        <v>3691</v>
      </c>
      <c r="AA1087" t="s">
        <v>18041</v>
      </c>
      <c r="AB1087" t="s">
        <v>8503</v>
      </c>
      <c r="AC1087" t="s">
        <v>18042</v>
      </c>
      <c r="AG1087" t="s">
        <v>18046</v>
      </c>
      <c r="AH1087" s="8" t="s">
        <v>45</v>
      </c>
      <c r="AI1087" t="s">
        <v>18044</v>
      </c>
      <c r="AJ1087" t="s">
        <v>18047</v>
      </c>
    </row>
    <row r="1088" spans="1:36" ht="17.25" hidden="1" customHeight="1" x14ac:dyDescent="0.2">
      <c r="A1088" s="4" t="s">
        <v>18057</v>
      </c>
      <c r="B1088" t="s">
        <v>8398</v>
      </c>
      <c r="C1088" t="s">
        <v>18058</v>
      </c>
      <c r="E1088" t="s">
        <v>696</v>
      </c>
      <c r="F1088" t="s">
        <v>86</v>
      </c>
      <c r="G1088" s="5">
        <v>71</v>
      </c>
      <c r="H1088" t="s">
        <v>42</v>
      </c>
      <c r="I1088" t="s">
        <v>65</v>
      </c>
      <c r="J1088" t="s">
        <v>559</v>
      </c>
      <c r="K1088" t="s">
        <v>97</v>
      </c>
      <c r="L1088" t="s">
        <v>45</v>
      </c>
      <c r="N1088" s="6">
        <v>2020</v>
      </c>
      <c r="R1088" s="7">
        <v>33.806801</v>
      </c>
      <c r="S1088" s="7">
        <v>-117.9858</v>
      </c>
      <c r="T1088" t="s">
        <v>46</v>
      </c>
      <c r="U1088" t="s">
        <v>9132</v>
      </c>
      <c r="V1088" t="s">
        <v>9133</v>
      </c>
      <c r="X1088" t="s">
        <v>8572</v>
      </c>
      <c r="Y1088" t="s">
        <v>3012</v>
      </c>
      <c r="Z1088" t="s">
        <v>3691</v>
      </c>
      <c r="AA1088" t="s">
        <v>18059</v>
      </c>
      <c r="AB1088" t="s">
        <v>8914</v>
      </c>
      <c r="AG1088" t="s">
        <v>18043</v>
      </c>
      <c r="AH1088" s="6">
        <v>46507</v>
      </c>
      <c r="AI1088" t="s">
        <v>18060</v>
      </c>
      <c r="AJ1088" t="s">
        <v>18061</v>
      </c>
    </row>
    <row r="1089" spans="1:36" ht="17.25" hidden="1" customHeight="1" x14ac:dyDescent="0.2">
      <c r="A1089" s="4" t="s">
        <v>18057</v>
      </c>
      <c r="B1089" t="s">
        <v>8398</v>
      </c>
      <c r="C1089" t="s">
        <v>18058</v>
      </c>
      <c r="E1089" t="s">
        <v>703</v>
      </c>
      <c r="F1089" t="s">
        <v>86</v>
      </c>
      <c r="G1089" s="5">
        <v>71</v>
      </c>
      <c r="H1089" t="s">
        <v>42</v>
      </c>
      <c r="I1089" t="s">
        <v>65</v>
      </c>
      <c r="J1089" t="s">
        <v>559</v>
      </c>
      <c r="K1089" t="s">
        <v>97</v>
      </c>
      <c r="L1089" t="s">
        <v>45</v>
      </c>
      <c r="N1089" s="6">
        <v>2020</v>
      </c>
      <c r="R1089" s="7">
        <v>33.806801</v>
      </c>
      <c r="S1089" s="7">
        <v>-117.9858</v>
      </c>
      <c r="T1089" t="s">
        <v>46</v>
      </c>
      <c r="U1089" t="s">
        <v>9132</v>
      </c>
      <c r="V1089" t="s">
        <v>9133</v>
      </c>
      <c r="X1089" t="s">
        <v>8572</v>
      </c>
      <c r="Y1089" t="s">
        <v>3012</v>
      </c>
      <c r="Z1089" t="s">
        <v>3691</v>
      </c>
      <c r="AA1089" t="s">
        <v>18059</v>
      </c>
      <c r="AB1089" t="s">
        <v>8916</v>
      </c>
      <c r="AG1089" t="s">
        <v>18043</v>
      </c>
      <c r="AH1089" s="6">
        <v>49415</v>
      </c>
      <c r="AI1089" t="s">
        <v>18060</v>
      </c>
      <c r="AJ1089" t="s">
        <v>18062</v>
      </c>
    </row>
    <row r="1090" spans="1:36" ht="17.25" hidden="1" customHeight="1" x14ac:dyDescent="0.2">
      <c r="A1090" s="4" t="s">
        <v>18091</v>
      </c>
      <c r="B1090" t="s">
        <v>8398</v>
      </c>
      <c r="C1090" t="s">
        <v>18092</v>
      </c>
      <c r="E1090" t="s">
        <v>18093</v>
      </c>
      <c r="F1090" t="s">
        <v>86</v>
      </c>
      <c r="G1090" s="5">
        <v>812</v>
      </c>
      <c r="H1090" t="s">
        <v>42</v>
      </c>
      <c r="I1090" t="s">
        <v>43</v>
      </c>
      <c r="J1090" t="s">
        <v>559</v>
      </c>
      <c r="K1090" t="s">
        <v>97</v>
      </c>
      <c r="L1090" t="s">
        <v>45</v>
      </c>
      <c r="N1090" s="27">
        <v>2017</v>
      </c>
      <c r="R1090" s="7">
        <v>39.058056000000001</v>
      </c>
      <c r="S1090" s="7">
        <v>-77.545000000000002</v>
      </c>
      <c r="T1090" t="s">
        <v>46</v>
      </c>
      <c r="U1090" t="s">
        <v>18094</v>
      </c>
      <c r="V1090" t="s">
        <v>18095</v>
      </c>
      <c r="X1090" t="s">
        <v>9266</v>
      </c>
      <c r="Y1090" t="s">
        <v>3012</v>
      </c>
      <c r="Z1090" t="s">
        <v>3691</v>
      </c>
      <c r="AA1090" t="s">
        <v>18096</v>
      </c>
      <c r="AB1090" t="s">
        <v>9378</v>
      </c>
      <c r="AG1090" t="s">
        <v>18097</v>
      </c>
      <c r="AH1090" s="27" t="s">
        <v>18098</v>
      </c>
      <c r="AI1090" t="s">
        <v>18099</v>
      </c>
      <c r="AJ1090" t="s">
        <v>18100</v>
      </c>
    </row>
    <row r="1091" spans="1:36" ht="17.25" hidden="1" customHeight="1" x14ac:dyDescent="0.2">
      <c r="A1091" s="4" t="s">
        <v>18227</v>
      </c>
      <c r="B1091" t="s">
        <v>8398</v>
      </c>
      <c r="C1091" t="s">
        <v>18228</v>
      </c>
      <c r="E1091" t="s">
        <v>40</v>
      </c>
      <c r="F1091" t="s">
        <v>86</v>
      </c>
      <c r="G1091" s="5">
        <v>58</v>
      </c>
      <c r="H1091" t="s">
        <v>42</v>
      </c>
      <c r="I1091" t="s">
        <v>240</v>
      </c>
      <c r="J1091" t="s">
        <v>559</v>
      </c>
      <c r="K1091" t="s">
        <v>45</v>
      </c>
      <c r="L1091" t="s">
        <v>45</v>
      </c>
      <c r="M1091" t="s">
        <v>2514</v>
      </c>
      <c r="N1091" s="6">
        <v>2015</v>
      </c>
      <c r="R1091" s="7">
        <v>47.5306</v>
      </c>
      <c r="S1091" s="7">
        <v>-92.161900000000003</v>
      </c>
      <c r="T1091" t="s">
        <v>46</v>
      </c>
      <c r="U1091" t="s">
        <v>18229</v>
      </c>
      <c r="V1091" t="s">
        <v>15241</v>
      </c>
      <c r="X1091" t="s">
        <v>9464</v>
      </c>
      <c r="Y1091" t="s">
        <v>3012</v>
      </c>
      <c r="Z1091" t="s">
        <v>3691</v>
      </c>
      <c r="AA1091" t="s">
        <v>18230</v>
      </c>
      <c r="AB1091" t="s">
        <v>8690</v>
      </c>
      <c r="AG1091" t="s">
        <v>18231</v>
      </c>
      <c r="AH1091" s="6">
        <v>20836</v>
      </c>
      <c r="AI1091" t="s">
        <v>18232</v>
      </c>
      <c r="AJ1091" t="s">
        <v>18233</v>
      </c>
    </row>
    <row r="1092" spans="1:36" ht="17.25" hidden="1" customHeight="1" x14ac:dyDescent="0.2">
      <c r="A1092" s="4" t="s">
        <v>18227</v>
      </c>
      <c r="B1092" t="s">
        <v>8398</v>
      </c>
      <c r="C1092" t="s">
        <v>18228</v>
      </c>
      <c r="E1092" t="s">
        <v>56</v>
      </c>
      <c r="F1092" t="s">
        <v>86</v>
      </c>
      <c r="G1092" s="5">
        <v>58</v>
      </c>
      <c r="H1092" t="s">
        <v>42</v>
      </c>
      <c r="I1092" t="s">
        <v>240</v>
      </c>
      <c r="J1092" t="s">
        <v>559</v>
      </c>
      <c r="K1092" t="s">
        <v>45</v>
      </c>
      <c r="L1092" t="s">
        <v>45</v>
      </c>
      <c r="M1092" t="s">
        <v>2514</v>
      </c>
      <c r="N1092" s="6">
        <v>2015</v>
      </c>
      <c r="R1092" s="7">
        <v>47.5306</v>
      </c>
      <c r="S1092" s="7">
        <v>-92.161900000000003</v>
      </c>
      <c r="T1092" t="s">
        <v>46</v>
      </c>
      <c r="U1092" t="s">
        <v>18229</v>
      </c>
      <c r="V1092" t="s">
        <v>15241</v>
      </c>
      <c r="X1092" t="s">
        <v>9464</v>
      </c>
      <c r="Y1092" t="s">
        <v>3012</v>
      </c>
      <c r="Z1092" t="s">
        <v>3691</v>
      </c>
      <c r="AA1092" t="s">
        <v>18230</v>
      </c>
      <c r="AB1092" t="s">
        <v>8503</v>
      </c>
      <c r="AG1092" t="s">
        <v>18231</v>
      </c>
      <c r="AH1092" s="6">
        <v>20837</v>
      </c>
      <c r="AI1092" t="s">
        <v>18232</v>
      </c>
      <c r="AJ1092" t="s">
        <v>18234</v>
      </c>
    </row>
    <row r="1093" spans="1:36" ht="17.25" hidden="1" customHeight="1" x14ac:dyDescent="0.2">
      <c r="A1093" s="4" t="s">
        <v>18235</v>
      </c>
      <c r="B1093" t="s">
        <v>8398</v>
      </c>
      <c r="C1093" t="s">
        <v>18236</v>
      </c>
      <c r="E1093" t="s">
        <v>40</v>
      </c>
      <c r="F1093" t="s">
        <v>5127</v>
      </c>
      <c r="G1093" s="5">
        <v>500</v>
      </c>
      <c r="H1093" t="s">
        <v>558</v>
      </c>
      <c r="I1093" t="s">
        <v>45</v>
      </c>
      <c r="J1093" t="s">
        <v>45</v>
      </c>
      <c r="K1093" t="s">
        <v>13830</v>
      </c>
      <c r="L1093" t="s">
        <v>45</v>
      </c>
      <c r="M1093" t="s">
        <v>559</v>
      </c>
      <c r="N1093" s="6">
        <v>2026</v>
      </c>
      <c r="R1093" s="7">
        <v>35.447409999999998</v>
      </c>
      <c r="S1093" s="7">
        <v>-93.478080000000006</v>
      </c>
      <c r="T1093" t="s">
        <v>504</v>
      </c>
      <c r="U1093" t="s">
        <v>18237</v>
      </c>
      <c r="X1093" t="s">
        <v>10157</v>
      </c>
      <c r="Y1093" t="s">
        <v>3012</v>
      </c>
      <c r="Z1093" t="s">
        <v>3691</v>
      </c>
      <c r="AG1093" t="s">
        <v>45</v>
      </c>
      <c r="AH1093" s="27"/>
      <c r="AI1093" t="s">
        <v>18238</v>
      </c>
      <c r="AJ1093" t="s">
        <v>18239</v>
      </c>
    </row>
    <row r="1094" spans="1:36" ht="17.25" hidden="1" customHeight="1" x14ac:dyDescent="0.2">
      <c r="A1094" s="4" t="s">
        <v>18276</v>
      </c>
      <c r="B1094" t="s">
        <v>8398</v>
      </c>
      <c r="C1094" t="s">
        <v>18277</v>
      </c>
      <c r="E1094" t="s">
        <v>17185</v>
      </c>
      <c r="F1094" t="s">
        <v>86</v>
      </c>
      <c r="G1094" s="5">
        <v>50</v>
      </c>
      <c r="H1094" t="s">
        <v>486</v>
      </c>
      <c r="I1094" t="s">
        <v>65</v>
      </c>
      <c r="J1094" t="s">
        <v>44</v>
      </c>
      <c r="N1094" s="6">
        <v>2023</v>
      </c>
      <c r="R1094" s="7">
        <v>29.70345</v>
      </c>
      <c r="S1094" s="7">
        <v>-95.398300000000006</v>
      </c>
      <c r="T1094" t="s">
        <v>46</v>
      </c>
      <c r="U1094" t="s">
        <v>10354</v>
      </c>
      <c r="V1094" t="s">
        <v>9238</v>
      </c>
      <c r="X1094" t="s">
        <v>8584</v>
      </c>
      <c r="Y1094" t="s">
        <v>3012</v>
      </c>
      <c r="Z1094" t="s">
        <v>3691</v>
      </c>
      <c r="AA1094" t="s">
        <v>18278</v>
      </c>
      <c r="AB1094" t="s">
        <v>17186</v>
      </c>
      <c r="AC1094" t="s">
        <v>18279</v>
      </c>
      <c r="AG1094" t="s">
        <v>18280</v>
      </c>
      <c r="AH1094" s="27" t="s">
        <v>45</v>
      </c>
      <c r="AI1094" t="s">
        <v>18281</v>
      </c>
      <c r="AJ1094" t="s">
        <v>18282</v>
      </c>
    </row>
    <row r="1095" spans="1:36" ht="17.25" hidden="1" customHeight="1" x14ac:dyDescent="0.2">
      <c r="A1095" s="4" t="s">
        <v>18289</v>
      </c>
      <c r="B1095" t="s">
        <v>8398</v>
      </c>
      <c r="C1095" t="s">
        <v>18290</v>
      </c>
      <c r="E1095" t="s">
        <v>40</v>
      </c>
      <c r="F1095" t="s">
        <v>86</v>
      </c>
      <c r="G1095" s="5">
        <v>242</v>
      </c>
      <c r="H1095" t="s">
        <v>139</v>
      </c>
      <c r="I1095" t="s">
        <v>240</v>
      </c>
      <c r="J1095" t="s">
        <v>559</v>
      </c>
      <c r="K1095" t="s">
        <v>45</v>
      </c>
      <c r="L1095" t="s">
        <v>45</v>
      </c>
      <c r="M1095" t="s">
        <v>2514</v>
      </c>
      <c r="N1095" s="6">
        <v>2023</v>
      </c>
      <c r="R1095" s="7">
        <v>40.746009999999998</v>
      </c>
      <c r="S1095" s="7">
        <v>-116.53</v>
      </c>
      <c r="T1095" t="s">
        <v>46</v>
      </c>
      <c r="U1095" t="s">
        <v>18291</v>
      </c>
      <c r="V1095" t="s">
        <v>18292</v>
      </c>
      <c r="X1095" t="s">
        <v>8817</v>
      </c>
      <c r="Y1095" t="s">
        <v>3012</v>
      </c>
      <c r="Z1095" t="s">
        <v>3691</v>
      </c>
      <c r="AA1095" t="s">
        <v>18293</v>
      </c>
      <c r="AB1095" t="s">
        <v>8690</v>
      </c>
      <c r="AD1095" t="s">
        <v>52</v>
      </c>
      <c r="AE1095" t="s">
        <v>1546</v>
      </c>
      <c r="AG1095" t="s">
        <v>45</v>
      </c>
      <c r="AH1095" s="27"/>
      <c r="AI1095" t="s">
        <v>18294</v>
      </c>
      <c r="AJ1095" t="s">
        <v>18295</v>
      </c>
    </row>
    <row r="1096" spans="1:36" ht="17.25" hidden="1" customHeight="1" x14ac:dyDescent="0.2">
      <c r="A1096" s="4" t="s">
        <v>18359</v>
      </c>
      <c r="B1096" t="s">
        <v>8398</v>
      </c>
      <c r="C1096" t="s">
        <v>18360</v>
      </c>
      <c r="E1096" t="s">
        <v>8712</v>
      </c>
      <c r="F1096" t="s">
        <v>4924</v>
      </c>
      <c r="G1096" s="5">
        <v>65</v>
      </c>
      <c r="H1096" t="s">
        <v>42</v>
      </c>
      <c r="I1096" t="s">
        <v>240</v>
      </c>
      <c r="J1096" t="s">
        <v>44</v>
      </c>
      <c r="K1096" t="s">
        <v>45</v>
      </c>
      <c r="L1096" t="s">
        <v>45</v>
      </c>
      <c r="M1096" t="s">
        <v>5341</v>
      </c>
      <c r="N1096" s="6">
        <v>2021</v>
      </c>
      <c r="R1096" s="7">
        <v>39.84919</v>
      </c>
      <c r="S1096" s="7">
        <v>-88.931939999999997</v>
      </c>
      <c r="T1096" t="s">
        <v>46</v>
      </c>
      <c r="U1096" t="s">
        <v>9677</v>
      </c>
      <c r="V1096" t="s">
        <v>18361</v>
      </c>
      <c r="X1096" t="s">
        <v>9016</v>
      </c>
      <c r="Y1096" t="s">
        <v>3012</v>
      </c>
      <c r="Z1096" t="s">
        <v>3691</v>
      </c>
      <c r="AA1096" t="s">
        <v>18362</v>
      </c>
      <c r="AB1096" t="s">
        <v>8716</v>
      </c>
      <c r="AG1096" t="s">
        <v>45</v>
      </c>
      <c r="AH1096" s="27"/>
      <c r="AI1096" t="s">
        <v>18363</v>
      </c>
      <c r="AJ1096" t="s">
        <v>18364</v>
      </c>
    </row>
    <row r="1097" spans="1:36" ht="17.25" hidden="1" customHeight="1" x14ac:dyDescent="0.2">
      <c r="A1097" s="4" t="s">
        <v>18422</v>
      </c>
      <c r="B1097" t="s">
        <v>8398</v>
      </c>
      <c r="C1097" t="s">
        <v>18423</v>
      </c>
      <c r="E1097" t="s">
        <v>12321</v>
      </c>
      <c r="F1097" t="s">
        <v>86</v>
      </c>
      <c r="G1097" s="5">
        <v>1134</v>
      </c>
      <c r="H1097" t="s">
        <v>42</v>
      </c>
      <c r="I1097" t="s">
        <v>43</v>
      </c>
      <c r="J1097" t="s">
        <v>559</v>
      </c>
      <c r="K1097" t="s">
        <v>97</v>
      </c>
      <c r="L1097" t="s">
        <v>45</v>
      </c>
      <c r="N1097" s="27">
        <v>2018</v>
      </c>
      <c r="R1097" s="7">
        <v>40.175249000000001</v>
      </c>
      <c r="S1097" s="7">
        <v>-79.696669999999997</v>
      </c>
      <c r="T1097" t="s">
        <v>46</v>
      </c>
      <c r="U1097" t="s">
        <v>18424</v>
      </c>
      <c r="V1097" t="s">
        <v>18425</v>
      </c>
      <c r="X1097" t="s">
        <v>8642</v>
      </c>
      <c r="Y1097" t="s">
        <v>3012</v>
      </c>
      <c r="Z1097" t="s">
        <v>3691</v>
      </c>
      <c r="AA1097" t="s">
        <v>18426</v>
      </c>
      <c r="AB1097" t="s">
        <v>8654</v>
      </c>
      <c r="AG1097" t="s">
        <v>18427</v>
      </c>
      <c r="AH1097" s="27" t="s">
        <v>18428</v>
      </c>
      <c r="AI1097" t="s">
        <v>18429</v>
      </c>
      <c r="AJ1097" t="s">
        <v>18430</v>
      </c>
    </row>
    <row r="1098" spans="1:36" ht="17.25" hidden="1" customHeight="1" x14ac:dyDescent="0.2">
      <c r="A1098" s="4" t="s">
        <v>18464</v>
      </c>
      <c r="B1098" t="s">
        <v>8398</v>
      </c>
      <c r="C1098" t="s">
        <v>18465</v>
      </c>
      <c r="E1098" t="s">
        <v>565</v>
      </c>
      <c r="F1098" t="s">
        <v>86</v>
      </c>
      <c r="G1098" s="5">
        <v>575</v>
      </c>
      <c r="H1098" t="s">
        <v>42</v>
      </c>
      <c r="I1098" t="s">
        <v>43</v>
      </c>
      <c r="J1098" t="s">
        <v>559</v>
      </c>
      <c r="N1098" s="27">
        <v>2014</v>
      </c>
      <c r="R1098" s="7">
        <v>30.558</v>
      </c>
      <c r="S1098" s="7">
        <v>-98.370500000000007</v>
      </c>
      <c r="T1098" t="s">
        <v>46</v>
      </c>
      <c r="U1098" t="s">
        <v>18466</v>
      </c>
      <c r="V1098" t="s">
        <v>18467</v>
      </c>
      <c r="X1098" t="s">
        <v>8584</v>
      </c>
      <c r="Y1098" t="s">
        <v>3012</v>
      </c>
      <c r="Z1098" t="s">
        <v>3691</v>
      </c>
      <c r="AA1098" t="s">
        <v>18468</v>
      </c>
      <c r="AB1098" t="s">
        <v>18469</v>
      </c>
      <c r="AG1098" t="s">
        <v>18470</v>
      </c>
      <c r="AH1098" s="27" t="s">
        <v>18471</v>
      </c>
      <c r="AI1098" t="s">
        <v>18472</v>
      </c>
      <c r="AJ1098" t="s">
        <v>18473</v>
      </c>
    </row>
    <row r="1099" spans="1:36" ht="17.25" hidden="1" customHeight="1" x14ac:dyDescent="0.2">
      <c r="A1099" s="4" t="s">
        <v>18501</v>
      </c>
      <c r="B1099" t="s">
        <v>8398</v>
      </c>
      <c r="C1099" t="s">
        <v>18502</v>
      </c>
      <c r="E1099" t="s">
        <v>9586</v>
      </c>
      <c r="F1099" t="s">
        <v>86</v>
      </c>
      <c r="G1099" s="5">
        <v>61</v>
      </c>
      <c r="H1099" t="s">
        <v>42</v>
      </c>
      <c r="I1099" t="s">
        <v>65</v>
      </c>
      <c r="J1099" t="s">
        <v>559</v>
      </c>
      <c r="K1099" t="s">
        <v>97</v>
      </c>
      <c r="L1099" t="s">
        <v>45</v>
      </c>
      <c r="N1099" s="6">
        <v>2021</v>
      </c>
      <c r="Q1099" t="s">
        <v>9587</v>
      </c>
      <c r="R1099" s="7">
        <v>29.426389</v>
      </c>
      <c r="S1099" s="7">
        <v>-94.976669999999999</v>
      </c>
      <c r="T1099" t="s">
        <v>46</v>
      </c>
      <c r="U1099" t="s">
        <v>12288</v>
      </c>
      <c r="V1099" t="s">
        <v>9086</v>
      </c>
      <c r="X1099" t="s">
        <v>8584</v>
      </c>
      <c r="Y1099" t="s">
        <v>3012</v>
      </c>
      <c r="Z1099" t="s">
        <v>3691</v>
      </c>
      <c r="AA1099" t="s">
        <v>18503</v>
      </c>
      <c r="AB1099" t="s">
        <v>9590</v>
      </c>
      <c r="AG1099" t="s">
        <v>18504</v>
      </c>
      <c r="AH1099" s="6">
        <v>1312195</v>
      </c>
      <c r="AI1099" t="s">
        <v>18505</v>
      </c>
      <c r="AJ1099" t="s">
        <v>18506</v>
      </c>
    </row>
    <row r="1100" spans="1:36" ht="17.25" hidden="1" customHeight="1" x14ac:dyDescent="0.2">
      <c r="A1100" s="4" t="s">
        <v>18501</v>
      </c>
      <c r="B1100" t="s">
        <v>8398</v>
      </c>
      <c r="C1100" t="s">
        <v>18502</v>
      </c>
      <c r="E1100" t="s">
        <v>9594</v>
      </c>
      <c r="F1100" t="s">
        <v>86</v>
      </c>
      <c r="G1100" s="5">
        <v>61</v>
      </c>
      <c r="H1100" t="s">
        <v>42</v>
      </c>
      <c r="I1100" t="s">
        <v>65</v>
      </c>
      <c r="J1100" t="s">
        <v>559</v>
      </c>
      <c r="K1100" t="s">
        <v>97</v>
      </c>
      <c r="L1100" t="s">
        <v>45</v>
      </c>
      <c r="N1100" s="6">
        <v>2021</v>
      </c>
      <c r="Q1100" t="s">
        <v>9587</v>
      </c>
      <c r="R1100" s="7">
        <v>29.426389</v>
      </c>
      <c r="S1100" s="7">
        <v>-94.976669999999999</v>
      </c>
      <c r="T1100" t="s">
        <v>46</v>
      </c>
      <c r="U1100" t="s">
        <v>12288</v>
      </c>
      <c r="V1100" t="s">
        <v>9086</v>
      </c>
      <c r="X1100" t="s">
        <v>8584</v>
      </c>
      <c r="Y1100" t="s">
        <v>3012</v>
      </c>
      <c r="Z1100" t="s">
        <v>3691</v>
      </c>
      <c r="AA1100" t="s">
        <v>18503</v>
      </c>
      <c r="AB1100" t="s">
        <v>9595</v>
      </c>
      <c r="AG1100" t="s">
        <v>18504</v>
      </c>
      <c r="AH1100" s="6">
        <v>1312196</v>
      </c>
      <c r="AI1100" t="s">
        <v>18505</v>
      </c>
      <c r="AJ1100" t="s">
        <v>18507</v>
      </c>
    </row>
    <row r="1101" spans="1:36" ht="17.25" hidden="1" customHeight="1" x14ac:dyDescent="0.2">
      <c r="A1101" s="4" t="s">
        <v>18501</v>
      </c>
      <c r="B1101" t="s">
        <v>8398</v>
      </c>
      <c r="C1101" t="s">
        <v>18502</v>
      </c>
      <c r="E1101" t="s">
        <v>9597</v>
      </c>
      <c r="F1101" t="s">
        <v>86</v>
      </c>
      <c r="G1101" s="5">
        <v>61</v>
      </c>
      <c r="H1101" t="s">
        <v>42</v>
      </c>
      <c r="I1101" t="s">
        <v>65</v>
      </c>
      <c r="J1101" t="s">
        <v>559</v>
      </c>
      <c r="K1101" t="s">
        <v>97</v>
      </c>
      <c r="L1101" t="s">
        <v>45</v>
      </c>
      <c r="N1101" s="6">
        <v>2021</v>
      </c>
      <c r="Q1101" t="s">
        <v>9587</v>
      </c>
      <c r="R1101" s="7">
        <v>29.426389</v>
      </c>
      <c r="S1101" s="7">
        <v>-94.976669999999999</v>
      </c>
      <c r="T1101" t="s">
        <v>46</v>
      </c>
      <c r="U1101" t="s">
        <v>12288</v>
      </c>
      <c r="V1101" t="s">
        <v>9086</v>
      </c>
      <c r="X1101" t="s">
        <v>8584</v>
      </c>
      <c r="Y1101" t="s">
        <v>3012</v>
      </c>
      <c r="Z1101" t="s">
        <v>3691</v>
      </c>
      <c r="AA1101" t="s">
        <v>18503</v>
      </c>
      <c r="AB1101" t="s">
        <v>9598</v>
      </c>
      <c r="AG1101" t="s">
        <v>18504</v>
      </c>
      <c r="AH1101" s="6">
        <v>1312197</v>
      </c>
      <c r="AI1101" t="s">
        <v>18505</v>
      </c>
      <c r="AJ1101" t="s">
        <v>18508</v>
      </c>
    </row>
    <row r="1102" spans="1:36" ht="17.25" hidden="1" customHeight="1" x14ac:dyDescent="0.2">
      <c r="A1102" s="4" t="s">
        <v>18501</v>
      </c>
      <c r="B1102" t="s">
        <v>8398</v>
      </c>
      <c r="C1102" t="s">
        <v>18502</v>
      </c>
      <c r="E1102" t="s">
        <v>9600</v>
      </c>
      <c r="F1102" t="s">
        <v>86</v>
      </c>
      <c r="G1102" s="5">
        <v>61</v>
      </c>
      <c r="H1102" t="s">
        <v>42</v>
      </c>
      <c r="I1102" t="s">
        <v>65</v>
      </c>
      <c r="J1102" t="s">
        <v>559</v>
      </c>
      <c r="K1102" t="s">
        <v>97</v>
      </c>
      <c r="L1102" t="s">
        <v>45</v>
      </c>
      <c r="N1102" s="6">
        <v>2021</v>
      </c>
      <c r="Q1102" t="s">
        <v>9587</v>
      </c>
      <c r="R1102" s="7">
        <v>29.426389</v>
      </c>
      <c r="S1102" s="7">
        <v>-94.976669999999999</v>
      </c>
      <c r="T1102" t="s">
        <v>46</v>
      </c>
      <c r="U1102" t="s">
        <v>12288</v>
      </c>
      <c r="V1102" t="s">
        <v>9086</v>
      </c>
      <c r="X1102" t="s">
        <v>8584</v>
      </c>
      <c r="Y1102" t="s">
        <v>3012</v>
      </c>
      <c r="Z1102" t="s">
        <v>3691</v>
      </c>
      <c r="AA1102" t="s">
        <v>18503</v>
      </c>
      <c r="AB1102" t="s">
        <v>9601</v>
      </c>
      <c r="AG1102" t="s">
        <v>18504</v>
      </c>
      <c r="AH1102" s="6">
        <v>1312198</v>
      </c>
      <c r="AI1102" t="s">
        <v>18505</v>
      </c>
      <c r="AJ1102" t="s">
        <v>18509</v>
      </c>
    </row>
    <row r="1103" spans="1:36" ht="17.25" hidden="1" customHeight="1" x14ac:dyDescent="0.2">
      <c r="A1103" s="4" t="s">
        <v>18501</v>
      </c>
      <c r="B1103" t="s">
        <v>8398</v>
      </c>
      <c r="C1103" t="s">
        <v>18502</v>
      </c>
      <c r="E1103" t="s">
        <v>9603</v>
      </c>
      <c r="F1103" t="s">
        <v>86</v>
      </c>
      <c r="G1103" s="5">
        <v>61</v>
      </c>
      <c r="H1103" t="s">
        <v>42</v>
      </c>
      <c r="I1103" t="s">
        <v>65</v>
      </c>
      <c r="J1103" t="s">
        <v>559</v>
      </c>
      <c r="K1103" t="s">
        <v>97</v>
      </c>
      <c r="L1103" t="s">
        <v>45</v>
      </c>
      <c r="N1103" s="6">
        <v>2021</v>
      </c>
      <c r="Q1103" t="s">
        <v>9587</v>
      </c>
      <c r="R1103" s="7">
        <v>29.426389</v>
      </c>
      <c r="S1103" s="7">
        <v>-94.976669999999999</v>
      </c>
      <c r="T1103" t="s">
        <v>46</v>
      </c>
      <c r="U1103" t="s">
        <v>12288</v>
      </c>
      <c r="V1103" t="s">
        <v>9086</v>
      </c>
      <c r="X1103" t="s">
        <v>8584</v>
      </c>
      <c r="Y1103" t="s">
        <v>3012</v>
      </c>
      <c r="Z1103" t="s">
        <v>3691</v>
      </c>
      <c r="AA1103" t="s">
        <v>18503</v>
      </c>
      <c r="AB1103" t="s">
        <v>9604</v>
      </c>
      <c r="AG1103" t="s">
        <v>18504</v>
      </c>
      <c r="AH1103" s="6">
        <v>1312199</v>
      </c>
      <c r="AI1103" t="s">
        <v>18505</v>
      </c>
      <c r="AJ1103" t="s">
        <v>18510</v>
      </c>
    </row>
    <row r="1104" spans="1:36" ht="17.25" hidden="1" customHeight="1" x14ac:dyDescent="0.2">
      <c r="A1104" s="4" t="s">
        <v>18501</v>
      </c>
      <c r="B1104" t="s">
        <v>8398</v>
      </c>
      <c r="C1104" t="s">
        <v>18502</v>
      </c>
      <c r="E1104" t="s">
        <v>9606</v>
      </c>
      <c r="F1104" t="s">
        <v>86</v>
      </c>
      <c r="G1104" s="5">
        <v>61</v>
      </c>
      <c r="H1104" t="s">
        <v>42</v>
      </c>
      <c r="I1104" t="s">
        <v>65</v>
      </c>
      <c r="J1104" t="s">
        <v>559</v>
      </c>
      <c r="K1104" t="s">
        <v>97</v>
      </c>
      <c r="L1104" t="s">
        <v>45</v>
      </c>
      <c r="N1104" s="6">
        <v>2021</v>
      </c>
      <c r="Q1104" t="s">
        <v>9587</v>
      </c>
      <c r="R1104" s="7">
        <v>29.426389</v>
      </c>
      <c r="S1104" s="7">
        <v>-94.976669999999999</v>
      </c>
      <c r="T1104" t="s">
        <v>46</v>
      </c>
      <c r="U1104" t="s">
        <v>12288</v>
      </c>
      <c r="V1104" t="s">
        <v>9086</v>
      </c>
      <c r="X1104" t="s">
        <v>8584</v>
      </c>
      <c r="Y1104" t="s">
        <v>3012</v>
      </c>
      <c r="Z1104" t="s">
        <v>3691</v>
      </c>
      <c r="AA1104" t="s">
        <v>18503</v>
      </c>
      <c r="AB1104" t="s">
        <v>9607</v>
      </c>
      <c r="AG1104" t="s">
        <v>18504</v>
      </c>
      <c r="AH1104" s="6">
        <v>1312200</v>
      </c>
      <c r="AI1104" t="s">
        <v>18505</v>
      </c>
      <c r="AJ1104" t="s">
        <v>18511</v>
      </c>
    </row>
    <row r="1105" spans="1:36" ht="17.25" hidden="1" customHeight="1" x14ac:dyDescent="0.2">
      <c r="A1105" s="4" t="s">
        <v>18501</v>
      </c>
      <c r="B1105" t="s">
        <v>8398</v>
      </c>
      <c r="C1105" t="s">
        <v>18502</v>
      </c>
      <c r="E1105" t="s">
        <v>12932</v>
      </c>
      <c r="F1105" t="s">
        <v>86</v>
      </c>
      <c r="G1105" s="5">
        <v>61</v>
      </c>
      <c r="H1105" t="s">
        <v>42</v>
      </c>
      <c r="I1105" t="s">
        <v>65</v>
      </c>
      <c r="J1105" t="s">
        <v>559</v>
      </c>
      <c r="K1105" t="s">
        <v>97</v>
      </c>
      <c r="L1105" t="s">
        <v>45</v>
      </c>
      <c r="N1105" s="6">
        <v>2021</v>
      </c>
      <c r="Q1105" t="s">
        <v>9587</v>
      </c>
      <c r="R1105" s="7">
        <v>29.426389</v>
      </c>
      <c r="S1105" s="7">
        <v>-94.976669999999999</v>
      </c>
      <c r="T1105" t="s">
        <v>46</v>
      </c>
      <c r="U1105" t="s">
        <v>12288</v>
      </c>
      <c r="V1105" t="s">
        <v>9086</v>
      </c>
      <c r="X1105" t="s">
        <v>8584</v>
      </c>
      <c r="Y1105" t="s">
        <v>3012</v>
      </c>
      <c r="Z1105" t="s">
        <v>3691</v>
      </c>
      <c r="AA1105" t="s">
        <v>18503</v>
      </c>
      <c r="AB1105" t="s">
        <v>12933</v>
      </c>
      <c r="AG1105" t="s">
        <v>18504</v>
      </c>
      <c r="AH1105" s="6">
        <v>1312201</v>
      </c>
      <c r="AI1105" t="s">
        <v>18505</v>
      </c>
      <c r="AJ1105" t="s">
        <v>18512</v>
      </c>
    </row>
    <row r="1106" spans="1:36" ht="17.25" hidden="1" customHeight="1" x14ac:dyDescent="0.2">
      <c r="A1106" s="4" t="s">
        <v>18501</v>
      </c>
      <c r="B1106" t="s">
        <v>8398</v>
      </c>
      <c r="C1106" t="s">
        <v>18502</v>
      </c>
      <c r="E1106" t="s">
        <v>12935</v>
      </c>
      <c r="F1106" t="s">
        <v>86</v>
      </c>
      <c r="G1106" s="5">
        <v>61</v>
      </c>
      <c r="H1106" t="s">
        <v>42</v>
      </c>
      <c r="I1106" t="s">
        <v>65</v>
      </c>
      <c r="J1106" t="s">
        <v>559</v>
      </c>
      <c r="K1106" t="s">
        <v>97</v>
      </c>
      <c r="L1106" t="s">
        <v>45</v>
      </c>
      <c r="N1106" s="6">
        <v>2021</v>
      </c>
      <c r="Q1106" t="s">
        <v>9587</v>
      </c>
      <c r="R1106" s="7">
        <v>29.426389</v>
      </c>
      <c r="S1106" s="7">
        <v>-94.976669999999999</v>
      </c>
      <c r="T1106" t="s">
        <v>46</v>
      </c>
      <c r="U1106" t="s">
        <v>12288</v>
      </c>
      <c r="V1106" t="s">
        <v>9086</v>
      </c>
      <c r="X1106" t="s">
        <v>8584</v>
      </c>
      <c r="Y1106" t="s">
        <v>3012</v>
      </c>
      <c r="Z1106" t="s">
        <v>3691</v>
      </c>
      <c r="AA1106" t="s">
        <v>18503</v>
      </c>
      <c r="AB1106" t="s">
        <v>12936</v>
      </c>
      <c r="AG1106" t="s">
        <v>18504</v>
      </c>
      <c r="AH1106" s="6">
        <v>1312202</v>
      </c>
      <c r="AI1106" t="s">
        <v>18505</v>
      </c>
      <c r="AJ1106" t="s">
        <v>18513</v>
      </c>
    </row>
    <row r="1107" spans="1:36" ht="17.25" hidden="1" customHeight="1" x14ac:dyDescent="0.2">
      <c r="A1107" s="4" t="s">
        <v>18501</v>
      </c>
      <c r="B1107" t="s">
        <v>8398</v>
      </c>
      <c r="C1107" t="s">
        <v>18502</v>
      </c>
      <c r="E1107" t="s">
        <v>18514</v>
      </c>
      <c r="F1107" t="s">
        <v>86</v>
      </c>
      <c r="G1107" s="5">
        <v>61</v>
      </c>
      <c r="H1107" t="s">
        <v>42</v>
      </c>
      <c r="I1107" t="s">
        <v>65</v>
      </c>
      <c r="J1107" t="s">
        <v>559</v>
      </c>
      <c r="K1107" t="s">
        <v>97</v>
      </c>
      <c r="L1107" t="s">
        <v>45</v>
      </c>
      <c r="N1107" s="6">
        <v>2021</v>
      </c>
      <c r="Q1107" t="s">
        <v>9587</v>
      </c>
      <c r="R1107" s="7">
        <v>29.426389</v>
      </c>
      <c r="S1107" s="7">
        <v>-94.976669999999999</v>
      </c>
      <c r="T1107" t="s">
        <v>46</v>
      </c>
      <c r="U1107" t="s">
        <v>12288</v>
      </c>
      <c r="V1107" t="s">
        <v>9086</v>
      </c>
      <c r="X1107" t="s">
        <v>8584</v>
      </c>
      <c r="Y1107" t="s">
        <v>3012</v>
      </c>
      <c r="Z1107" t="s">
        <v>3691</v>
      </c>
      <c r="AA1107" t="s">
        <v>18503</v>
      </c>
      <c r="AB1107" t="s">
        <v>18515</v>
      </c>
      <c r="AG1107" t="s">
        <v>18504</v>
      </c>
      <c r="AH1107" s="6">
        <v>1312203</v>
      </c>
      <c r="AI1107" t="s">
        <v>18505</v>
      </c>
      <c r="AJ1107" t="s">
        <v>18516</v>
      </c>
    </row>
    <row r="1108" spans="1:36" ht="17.25" hidden="1" customHeight="1" x14ac:dyDescent="0.2">
      <c r="A1108" s="4" t="s">
        <v>18501</v>
      </c>
      <c r="B1108" t="s">
        <v>8398</v>
      </c>
      <c r="C1108" t="s">
        <v>18502</v>
      </c>
      <c r="E1108" t="s">
        <v>9022</v>
      </c>
      <c r="F1108" t="s">
        <v>86</v>
      </c>
      <c r="G1108" s="5">
        <v>61</v>
      </c>
      <c r="H1108" t="s">
        <v>42</v>
      </c>
      <c r="I1108" t="s">
        <v>65</v>
      </c>
      <c r="J1108" t="s">
        <v>559</v>
      </c>
      <c r="K1108" t="s">
        <v>97</v>
      </c>
      <c r="L1108" t="s">
        <v>45</v>
      </c>
      <c r="N1108" s="6">
        <v>2021</v>
      </c>
      <c r="Q1108" t="s">
        <v>9587</v>
      </c>
      <c r="R1108" s="7">
        <v>29.426389</v>
      </c>
      <c r="S1108" s="7">
        <v>-94.976669999999999</v>
      </c>
      <c r="T1108" t="s">
        <v>46</v>
      </c>
      <c r="U1108" t="s">
        <v>12288</v>
      </c>
      <c r="V1108" t="s">
        <v>9086</v>
      </c>
      <c r="X1108" t="s">
        <v>8584</v>
      </c>
      <c r="Y1108" t="s">
        <v>3012</v>
      </c>
      <c r="Z1108" t="s">
        <v>3691</v>
      </c>
      <c r="AA1108" t="s">
        <v>18503</v>
      </c>
      <c r="AB1108" t="s">
        <v>9023</v>
      </c>
      <c r="AG1108" t="s">
        <v>18504</v>
      </c>
      <c r="AH1108" s="6">
        <v>1312204</v>
      </c>
      <c r="AI1108" t="s">
        <v>18505</v>
      </c>
      <c r="AJ1108" t="s">
        <v>18517</v>
      </c>
    </row>
    <row r="1109" spans="1:36" ht="17.25" hidden="1" customHeight="1" x14ac:dyDescent="0.2">
      <c r="A1109" s="4" t="s">
        <v>18590</v>
      </c>
      <c r="B1109" t="s">
        <v>8398</v>
      </c>
      <c r="C1109" t="s">
        <v>18591</v>
      </c>
      <c r="E1109" t="s">
        <v>565</v>
      </c>
      <c r="F1109" t="s">
        <v>41</v>
      </c>
      <c r="G1109" s="5">
        <v>950</v>
      </c>
      <c r="H1109" t="s">
        <v>139</v>
      </c>
      <c r="I1109" t="s">
        <v>43</v>
      </c>
      <c r="J1109" t="s">
        <v>45</v>
      </c>
      <c r="N1109" s="6">
        <v>2026</v>
      </c>
      <c r="R1109" s="7">
        <v>41.150179999999999</v>
      </c>
      <c r="S1109" s="7">
        <v>-80.853669999999994</v>
      </c>
      <c r="T1109" t="s">
        <v>46</v>
      </c>
      <c r="U1109" t="s">
        <v>10577</v>
      </c>
      <c r="V1109" t="s">
        <v>10578</v>
      </c>
      <c r="X1109" t="s">
        <v>9940</v>
      </c>
      <c r="Y1109" t="s">
        <v>3012</v>
      </c>
      <c r="Z1109" t="s">
        <v>3691</v>
      </c>
      <c r="AG1109" t="s">
        <v>18592</v>
      </c>
      <c r="AH1109" s="8" t="s">
        <v>18593</v>
      </c>
      <c r="AI1109" t="s">
        <v>18594</v>
      </c>
      <c r="AJ1109" t="s">
        <v>18595</v>
      </c>
    </row>
    <row r="1110" spans="1:36" ht="17.25" hidden="1" customHeight="1" x14ac:dyDescent="0.2">
      <c r="A1110" s="4" t="s">
        <v>18613</v>
      </c>
      <c r="B1110" t="s">
        <v>8398</v>
      </c>
      <c r="C1110" t="s">
        <v>18614</v>
      </c>
      <c r="E1110" t="s">
        <v>40</v>
      </c>
      <c r="F1110" t="s">
        <v>86</v>
      </c>
      <c r="G1110" s="5">
        <v>264</v>
      </c>
      <c r="H1110" t="s">
        <v>139</v>
      </c>
      <c r="I1110" t="s">
        <v>65</v>
      </c>
      <c r="J1110" t="s">
        <v>559</v>
      </c>
      <c r="K1110" t="s">
        <v>97</v>
      </c>
      <c r="L1110" t="s">
        <v>45</v>
      </c>
      <c r="N1110" s="6">
        <v>2024</v>
      </c>
      <c r="R1110" s="7">
        <v>41.092238000000002</v>
      </c>
      <c r="S1110" s="7">
        <v>-96.168310000000005</v>
      </c>
      <c r="T1110" t="s">
        <v>46</v>
      </c>
      <c r="U1110" t="s">
        <v>13658</v>
      </c>
      <c r="V1110" t="s">
        <v>17589</v>
      </c>
      <c r="X1110" t="s">
        <v>9275</v>
      </c>
      <c r="Y1110" t="s">
        <v>3012</v>
      </c>
      <c r="Z1110" t="s">
        <v>3691</v>
      </c>
      <c r="AA1110" t="s">
        <v>18615</v>
      </c>
      <c r="AB1110" t="s">
        <v>8690</v>
      </c>
      <c r="AG1110" t="s">
        <v>18616</v>
      </c>
      <c r="AH1110" s="24">
        <v>1307864</v>
      </c>
      <c r="AI1110" t="s">
        <v>18617</v>
      </c>
      <c r="AJ1110" t="s">
        <v>18618</v>
      </c>
    </row>
    <row r="1111" spans="1:36" ht="17.25" hidden="1" customHeight="1" x14ac:dyDescent="0.2">
      <c r="A1111" s="4" t="s">
        <v>18613</v>
      </c>
      <c r="B1111" t="s">
        <v>8398</v>
      </c>
      <c r="C1111" t="s">
        <v>18614</v>
      </c>
      <c r="E1111" t="s">
        <v>56</v>
      </c>
      <c r="F1111" t="s">
        <v>86</v>
      </c>
      <c r="G1111" s="5">
        <v>264</v>
      </c>
      <c r="H1111" t="s">
        <v>139</v>
      </c>
      <c r="I1111" t="s">
        <v>65</v>
      </c>
      <c r="J1111" t="s">
        <v>559</v>
      </c>
      <c r="K1111" t="s">
        <v>97</v>
      </c>
      <c r="L1111" t="s">
        <v>45</v>
      </c>
      <c r="N1111" s="24">
        <v>2024</v>
      </c>
      <c r="R1111" s="7">
        <v>41.092238000000002</v>
      </c>
      <c r="S1111" s="7">
        <v>-96.168310000000005</v>
      </c>
      <c r="T1111" t="s">
        <v>46</v>
      </c>
      <c r="U1111" t="s">
        <v>13658</v>
      </c>
      <c r="V1111" t="s">
        <v>17589</v>
      </c>
      <c r="X1111" t="s">
        <v>9275</v>
      </c>
      <c r="Y1111" t="s">
        <v>3012</v>
      </c>
      <c r="Z1111" t="s">
        <v>3691</v>
      </c>
      <c r="AA1111" t="s">
        <v>18615</v>
      </c>
      <c r="AB1111" t="s">
        <v>8503</v>
      </c>
      <c r="AG1111" t="s">
        <v>18616</v>
      </c>
      <c r="AH1111" s="24">
        <v>1307865</v>
      </c>
      <c r="AI1111" t="s">
        <v>18617</v>
      </c>
      <c r="AJ1111" t="s">
        <v>18619</v>
      </c>
    </row>
    <row r="1112" spans="1:36" ht="17.25" hidden="1" customHeight="1" x14ac:dyDescent="0.2">
      <c r="A1112" s="4" t="s">
        <v>18625</v>
      </c>
      <c r="B1112" t="s">
        <v>8398</v>
      </c>
      <c r="C1112" t="s">
        <v>18626</v>
      </c>
      <c r="E1112" t="s">
        <v>40</v>
      </c>
      <c r="F1112" t="s">
        <v>41</v>
      </c>
      <c r="G1112" s="5">
        <v>180</v>
      </c>
      <c r="H1112" t="s">
        <v>139</v>
      </c>
      <c r="I1112" t="s">
        <v>43</v>
      </c>
      <c r="J1112" t="s">
        <v>45</v>
      </c>
      <c r="K1112" t="s">
        <v>45</v>
      </c>
      <c r="L1112" t="s">
        <v>45</v>
      </c>
      <c r="N1112" s="24">
        <v>2024</v>
      </c>
      <c r="R1112" s="7">
        <v>13.523986000000001</v>
      </c>
      <c r="S1112" s="7">
        <v>144.80697000000001</v>
      </c>
      <c r="T1112" t="s">
        <v>504</v>
      </c>
      <c r="U1112" t="s">
        <v>18627</v>
      </c>
      <c r="X1112" t="s">
        <v>18628</v>
      </c>
      <c r="Y1112" t="s">
        <v>3012</v>
      </c>
      <c r="Z1112" t="s">
        <v>3691</v>
      </c>
      <c r="AC1112" t="s">
        <v>18627</v>
      </c>
      <c r="AG1112" t="s">
        <v>45</v>
      </c>
      <c r="AH1112" s="8" t="s">
        <v>45</v>
      </c>
      <c r="AI1112" t="s">
        <v>18629</v>
      </c>
      <c r="AJ1112" t="s">
        <v>18630</v>
      </c>
    </row>
    <row r="1113" spans="1:36" ht="17.25" hidden="1" customHeight="1" x14ac:dyDescent="0.2">
      <c r="A1113" s="4" t="s">
        <v>18764</v>
      </c>
      <c r="B1113" t="s">
        <v>8398</v>
      </c>
      <c r="C1113" t="s">
        <v>18765</v>
      </c>
      <c r="E1113" t="s">
        <v>40</v>
      </c>
      <c r="F1113" t="s">
        <v>86</v>
      </c>
      <c r="G1113" s="5">
        <v>136</v>
      </c>
      <c r="H1113" t="s">
        <v>42</v>
      </c>
      <c r="I1113" t="s">
        <v>240</v>
      </c>
      <c r="J1113" t="s">
        <v>44</v>
      </c>
      <c r="M1113" t="s">
        <v>2514</v>
      </c>
      <c r="N1113" s="24">
        <v>2014</v>
      </c>
      <c r="R1113" s="7">
        <v>43.030299999999997</v>
      </c>
      <c r="S1113" s="7">
        <v>-87.923299999999998</v>
      </c>
      <c r="T1113" t="s">
        <v>46</v>
      </c>
      <c r="U1113" t="s">
        <v>11708</v>
      </c>
      <c r="V1113" t="s">
        <v>11708</v>
      </c>
      <c r="X1113" t="s">
        <v>8676</v>
      </c>
      <c r="Y1113" t="s">
        <v>3012</v>
      </c>
      <c r="Z1113" t="s">
        <v>3691</v>
      </c>
      <c r="AA1113" t="s">
        <v>18766</v>
      </c>
      <c r="AB1113" t="s">
        <v>8690</v>
      </c>
      <c r="AG1113" t="s">
        <v>18767</v>
      </c>
      <c r="AH1113" s="24">
        <v>21993</v>
      </c>
      <c r="AI1113" t="s">
        <v>18768</v>
      </c>
      <c r="AJ1113" t="s">
        <v>18769</v>
      </c>
    </row>
    <row r="1114" spans="1:36" ht="17.25" hidden="1" customHeight="1" x14ac:dyDescent="0.2">
      <c r="A1114" s="4" t="s">
        <v>18764</v>
      </c>
      <c r="B1114" t="s">
        <v>8398</v>
      </c>
      <c r="C1114" t="s">
        <v>18765</v>
      </c>
      <c r="E1114" t="s">
        <v>56</v>
      </c>
      <c r="F1114" t="s">
        <v>86</v>
      </c>
      <c r="G1114" s="5">
        <v>136</v>
      </c>
      <c r="H1114" t="s">
        <v>42</v>
      </c>
      <c r="I1114" t="s">
        <v>240</v>
      </c>
      <c r="J1114" t="s">
        <v>44</v>
      </c>
      <c r="K1114" t="s">
        <v>45</v>
      </c>
      <c r="L1114" t="s">
        <v>45</v>
      </c>
      <c r="M1114" t="s">
        <v>2514</v>
      </c>
      <c r="N1114" s="24">
        <v>2015</v>
      </c>
      <c r="R1114" s="7">
        <v>43.030299999999997</v>
      </c>
      <c r="S1114" s="7">
        <v>-87.923299999999998</v>
      </c>
      <c r="T1114" t="s">
        <v>46</v>
      </c>
      <c r="U1114" t="s">
        <v>11708</v>
      </c>
      <c r="V1114" t="s">
        <v>11708</v>
      </c>
      <c r="X1114" t="s">
        <v>8676</v>
      </c>
      <c r="Y1114" t="s">
        <v>3012</v>
      </c>
      <c r="Z1114" t="s">
        <v>3691</v>
      </c>
      <c r="AA1114" t="s">
        <v>18766</v>
      </c>
      <c r="AB1114" t="s">
        <v>8503</v>
      </c>
      <c r="AG1114" t="s">
        <v>18767</v>
      </c>
      <c r="AH1114" s="24">
        <v>21994</v>
      </c>
      <c r="AI1114" t="s">
        <v>18768</v>
      </c>
      <c r="AJ1114" t="s">
        <v>18770</v>
      </c>
    </row>
    <row r="1115" spans="1:36" ht="17.25" hidden="1" customHeight="1" x14ac:dyDescent="0.2">
      <c r="A1115" s="4" t="s">
        <v>18842</v>
      </c>
      <c r="B1115" t="s">
        <v>8398</v>
      </c>
      <c r="C1115" t="s">
        <v>18843</v>
      </c>
      <c r="E1115" t="s">
        <v>18844</v>
      </c>
      <c r="F1115" t="s">
        <v>86</v>
      </c>
      <c r="G1115" s="5">
        <v>50</v>
      </c>
      <c r="H1115" t="s">
        <v>42</v>
      </c>
      <c r="I1115" t="s">
        <v>65</v>
      </c>
      <c r="J1115" t="s">
        <v>559</v>
      </c>
      <c r="K1115" t="s">
        <v>97</v>
      </c>
      <c r="L1115" t="s">
        <v>45</v>
      </c>
      <c r="N1115" s="24">
        <v>2020</v>
      </c>
      <c r="R1115" s="7">
        <v>28.785299999999999</v>
      </c>
      <c r="S1115" s="7">
        <v>-97.009299999999996</v>
      </c>
      <c r="T1115" t="s">
        <v>46</v>
      </c>
      <c r="U1115" t="s">
        <v>17482</v>
      </c>
      <c r="V1115" t="s">
        <v>17482</v>
      </c>
      <c r="X1115" t="s">
        <v>8584</v>
      </c>
      <c r="Y1115" t="s">
        <v>3012</v>
      </c>
      <c r="Z1115" t="s">
        <v>3691</v>
      </c>
      <c r="AA1115" t="s">
        <v>18845</v>
      </c>
      <c r="AB1115" t="s">
        <v>18846</v>
      </c>
      <c r="AG1115" t="s">
        <v>18847</v>
      </c>
      <c r="AH1115" s="24">
        <v>49148</v>
      </c>
      <c r="AI1115" t="s">
        <v>18848</v>
      </c>
      <c r="AJ1115" t="s">
        <v>18849</v>
      </c>
    </row>
    <row r="1116" spans="1:36" ht="17.25" hidden="1" customHeight="1" x14ac:dyDescent="0.2">
      <c r="A1116" s="4" t="s">
        <v>18842</v>
      </c>
      <c r="B1116" t="s">
        <v>8398</v>
      </c>
      <c r="C1116" t="s">
        <v>18843</v>
      </c>
      <c r="E1116" t="s">
        <v>18850</v>
      </c>
      <c r="F1116" t="s">
        <v>86</v>
      </c>
      <c r="G1116" s="5">
        <v>50</v>
      </c>
      <c r="H1116" t="s">
        <v>42</v>
      </c>
      <c r="I1116" t="s">
        <v>65</v>
      </c>
      <c r="J1116" t="s">
        <v>559</v>
      </c>
      <c r="K1116" t="s">
        <v>97</v>
      </c>
      <c r="L1116" t="s">
        <v>45</v>
      </c>
      <c r="N1116" s="24">
        <v>2020</v>
      </c>
      <c r="R1116" s="7">
        <v>28.785299999999999</v>
      </c>
      <c r="S1116" s="7">
        <v>-97.009299999999996</v>
      </c>
      <c r="T1116" t="s">
        <v>46</v>
      </c>
      <c r="U1116" t="s">
        <v>17482</v>
      </c>
      <c r="V1116" t="s">
        <v>17482</v>
      </c>
      <c r="X1116" t="s">
        <v>8584</v>
      </c>
      <c r="Y1116" t="s">
        <v>3012</v>
      </c>
      <c r="Z1116" t="s">
        <v>3691</v>
      </c>
      <c r="AA1116" t="s">
        <v>18845</v>
      </c>
      <c r="AB1116" t="s">
        <v>18851</v>
      </c>
      <c r="AG1116" t="s">
        <v>18847</v>
      </c>
      <c r="AH1116" s="24">
        <v>49149</v>
      </c>
      <c r="AI1116" t="s">
        <v>18848</v>
      </c>
      <c r="AJ1116" t="s">
        <v>18852</v>
      </c>
    </row>
    <row r="1117" spans="1:36" ht="17.25" hidden="1" customHeight="1" x14ac:dyDescent="0.2">
      <c r="A1117" s="4" t="s">
        <v>18853</v>
      </c>
      <c r="B1117" t="s">
        <v>8398</v>
      </c>
      <c r="C1117" t="s">
        <v>18854</v>
      </c>
      <c r="E1117" t="s">
        <v>18855</v>
      </c>
      <c r="F1117" t="s">
        <v>86</v>
      </c>
      <c r="G1117" s="5">
        <v>50</v>
      </c>
      <c r="H1117" t="s">
        <v>42</v>
      </c>
      <c r="I1117" t="s">
        <v>65</v>
      </c>
      <c r="J1117" t="s">
        <v>559</v>
      </c>
      <c r="K1117" t="s">
        <v>45</v>
      </c>
      <c r="L1117" t="s">
        <v>45</v>
      </c>
      <c r="N1117" s="24">
        <v>2022</v>
      </c>
      <c r="R1117" s="7">
        <v>28.698477</v>
      </c>
      <c r="S1117" s="7">
        <v>-96.946129999999997</v>
      </c>
      <c r="T1117" t="s">
        <v>46</v>
      </c>
      <c r="U1117" t="s">
        <v>17482</v>
      </c>
      <c r="V1117" t="s">
        <v>17482</v>
      </c>
      <c r="X1117" t="s">
        <v>8584</v>
      </c>
      <c r="Y1117" t="s">
        <v>3012</v>
      </c>
      <c r="Z1117" t="s">
        <v>3691</v>
      </c>
      <c r="AA1117" t="s">
        <v>18856</v>
      </c>
      <c r="AB1117" t="s">
        <v>18857</v>
      </c>
      <c r="AG1117" t="s">
        <v>18858</v>
      </c>
      <c r="AH1117" s="24">
        <v>1312286</v>
      </c>
      <c r="AI1117" t="s">
        <v>18859</v>
      </c>
      <c r="AJ1117" t="s">
        <v>18860</v>
      </c>
    </row>
    <row r="1118" spans="1:36" ht="17.25" hidden="1" customHeight="1" x14ac:dyDescent="0.2">
      <c r="A1118" s="4" t="s">
        <v>18853</v>
      </c>
      <c r="B1118" t="s">
        <v>8398</v>
      </c>
      <c r="C1118" t="s">
        <v>18854</v>
      </c>
      <c r="E1118" t="s">
        <v>18861</v>
      </c>
      <c r="F1118" t="s">
        <v>86</v>
      </c>
      <c r="G1118" s="5">
        <v>50</v>
      </c>
      <c r="H1118" t="s">
        <v>42</v>
      </c>
      <c r="I1118" t="s">
        <v>65</v>
      </c>
      <c r="J1118" t="s">
        <v>559</v>
      </c>
      <c r="K1118" t="s">
        <v>45</v>
      </c>
      <c r="L1118" t="s">
        <v>45</v>
      </c>
      <c r="N1118" s="6">
        <v>2022</v>
      </c>
      <c r="R1118" s="7">
        <v>28.698477</v>
      </c>
      <c r="S1118" s="7">
        <v>-96.946129999999997</v>
      </c>
      <c r="T1118" t="s">
        <v>46</v>
      </c>
      <c r="U1118" t="s">
        <v>17482</v>
      </c>
      <c r="V1118" t="s">
        <v>17482</v>
      </c>
      <c r="X1118" t="s">
        <v>8584</v>
      </c>
      <c r="Y1118" t="s">
        <v>3012</v>
      </c>
      <c r="Z1118" t="s">
        <v>3691</v>
      </c>
      <c r="AA1118" t="s">
        <v>18856</v>
      </c>
      <c r="AB1118" t="s">
        <v>18862</v>
      </c>
      <c r="AG1118" t="s">
        <v>18858</v>
      </c>
      <c r="AH1118" s="24">
        <v>1312287</v>
      </c>
      <c r="AI1118" t="s">
        <v>18859</v>
      </c>
      <c r="AJ1118" t="s">
        <v>18863</v>
      </c>
    </row>
    <row r="1119" spans="1:36" ht="17.25" hidden="1" customHeight="1" x14ac:dyDescent="0.2">
      <c r="A1119" s="4" t="s">
        <v>18864</v>
      </c>
      <c r="B1119" t="s">
        <v>8398</v>
      </c>
      <c r="C1119" t="s">
        <v>18865</v>
      </c>
      <c r="E1119" t="s">
        <v>18866</v>
      </c>
      <c r="F1119" t="s">
        <v>86</v>
      </c>
      <c r="G1119" s="5">
        <v>50</v>
      </c>
      <c r="H1119" t="s">
        <v>42</v>
      </c>
      <c r="I1119" t="s">
        <v>65</v>
      </c>
      <c r="J1119" t="s">
        <v>559</v>
      </c>
      <c r="K1119" t="s">
        <v>45</v>
      </c>
      <c r="L1119" t="s">
        <v>45</v>
      </c>
      <c r="N1119" s="6">
        <v>2019</v>
      </c>
      <c r="R1119" s="7">
        <v>28.695805</v>
      </c>
      <c r="S1119" s="7">
        <v>-96.945409999999995</v>
      </c>
      <c r="T1119" t="s">
        <v>46</v>
      </c>
      <c r="U1119" t="s">
        <v>17482</v>
      </c>
      <c r="V1119" t="s">
        <v>17482</v>
      </c>
      <c r="X1119" t="s">
        <v>8584</v>
      </c>
      <c r="Y1119" t="s">
        <v>3012</v>
      </c>
      <c r="Z1119" t="s">
        <v>3691</v>
      </c>
      <c r="AA1119" t="s">
        <v>18867</v>
      </c>
      <c r="AB1119" t="s">
        <v>18868</v>
      </c>
      <c r="AG1119" t="s">
        <v>18858</v>
      </c>
      <c r="AH1119" s="24">
        <v>49150</v>
      </c>
      <c r="AI1119" t="s">
        <v>18869</v>
      </c>
      <c r="AJ1119" t="s">
        <v>18870</v>
      </c>
    </row>
    <row r="1120" spans="1:36" ht="17.25" hidden="1" customHeight="1" x14ac:dyDescent="0.2">
      <c r="A1120" s="4" t="s">
        <v>18864</v>
      </c>
      <c r="B1120" t="s">
        <v>8398</v>
      </c>
      <c r="C1120" t="s">
        <v>18865</v>
      </c>
      <c r="E1120" t="s">
        <v>18871</v>
      </c>
      <c r="F1120" t="s">
        <v>86</v>
      </c>
      <c r="G1120" s="5">
        <v>50</v>
      </c>
      <c r="H1120" t="s">
        <v>42</v>
      </c>
      <c r="I1120" t="s">
        <v>65</v>
      </c>
      <c r="J1120" t="s">
        <v>559</v>
      </c>
      <c r="K1120" t="s">
        <v>45</v>
      </c>
      <c r="L1120" t="s">
        <v>45</v>
      </c>
      <c r="N1120" s="6">
        <v>2019</v>
      </c>
      <c r="R1120" s="7">
        <v>28.695805</v>
      </c>
      <c r="S1120" s="7">
        <v>-96.945409999999995</v>
      </c>
      <c r="T1120" t="s">
        <v>46</v>
      </c>
      <c r="U1120" t="s">
        <v>17482</v>
      </c>
      <c r="V1120" t="s">
        <v>17482</v>
      </c>
      <c r="X1120" t="s">
        <v>8584</v>
      </c>
      <c r="Y1120" t="s">
        <v>3012</v>
      </c>
      <c r="Z1120" t="s">
        <v>3691</v>
      </c>
      <c r="AA1120" t="s">
        <v>18867</v>
      </c>
      <c r="AB1120" t="s">
        <v>18872</v>
      </c>
      <c r="AG1120" t="s">
        <v>18858</v>
      </c>
      <c r="AH1120" s="24">
        <v>49151</v>
      </c>
      <c r="AI1120" t="s">
        <v>18869</v>
      </c>
      <c r="AJ1120" t="s">
        <v>18873</v>
      </c>
    </row>
    <row r="1121" spans="1:36" ht="17.25" hidden="1" customHeight="1" x14ac:dyDescent="0.2">
      <c r="A1121" s="4" t="s">
        <v>18888</v>
      </c>
      <c r="B1121" t="s">
        <v>8398</v>
      </c>
      <c r="C1121" t="s">
        <v>18889</v>
      </c>
      <c r="E1121" t="s">
        <v>703</v>
      </c>
      <c r="F1121" t="s">
        <v>86</v>
      </c>
      <c r="G1121" s="5">
        <v>82</v>
      </c>
      <c r="H1121" t="s">
        <v>857</v>
      </c>
      <c r="I1121" t="s">
        <v>65</v>
      </c>
      <c r="J1121" t="s">
        <v>44</v>
      </c>
      <c r="N1121" s="6">
        <v>2013</v>
      </c>
      <c r="P1121" s="24">
        <v>2044</v>
      </c>
      <c r="R1121" s="7">
        <v>29.475277999999999</v>
      </c>
      <c r="S1121" s="7">
        <v>-95.634169999999997</v>
      </c>
      <c r="T1121" t="s">
        <v>46</v>
      </c>
      <c r="U1121" t="s">
        <v>13770</v>
      </c>
      <c r="V1121" t="s">
        <v>9588</v>
      </c>
      <c r="X1121" t="s">
        <v>8584</v>
      </c>
      <c r="Y1121" t="s">
        <v>3012</v>
      </c>
      <c r="Z1121" t="s">
        <v>3691</v>
      </c>
      <c r="AA1121" t="s">
        <v>18890</v>
      </c>
      <c r="AB1121" t="s">
        <v>8916</v>
      </c>
      <c r="AG1121" t="s">
        <v>16454</v>
      </c>
      <c r="AH1121" s="24">
        <v>42536</v>
      </c>
      <c r="AI1121" t="s">
        <v>18891</v>
      </c>
      <c r="AJ1121" t="s">
        <v>18892</v>
      </c>
    </row>
    <row r="1122" spans="1:36" ht="17.25" hidden="1" customHeight="1" x14ac:dyDescent="0.2">
      <c r="A1122" s="4" t="s">
        <v>18893</v>
      </c>
      <c r="B1122" t="s">
        <v>8398</v>
      </c>
      <c r="C1122" t="s">
        <v>18894</v>
      </c>
      <c r="E1122" t="s">
        <v>565</v>
      </c>
      <c r="F1122" t="s">
        <v>86</v>
      </c>
      <c r="G1122" s="5">
        <v>847</v>
      </c>
      <c r="H1122" t="s">
        <v>42</v>
      </c>
      <c r="I1122" t="s">
        <v>43</v>
      </c>
      <c r="J1122" t="s">
        <v>559</v>
      </c>
      <c r="K1122" t="s">
        <v>45</v>
      </c>
      <c r="L1122" t="s">
        <v>45</v>
      </c>
      <c r="M1122" t="s">
        <v>559</v>
      </c>
      <c r="N1122" s="27">
        <v>2018</v>
      </c>
      <c r="R1122" s="7">
        <v>34.602200000000003</v>
      </c>
      <c r="S1122" s="7">
        <v>-82.435000000000002</v>
      </c>
      <c r="T1122" t="s">
        <v>46</v>
      </c>
      <c r="U1122" t="s">
        <v>18895</v>
      </c>
      <c r="V1122" t="s">
        <v>8755</v>
      </c>
      <c r="X1122" t="s">
        <v>9662</v>
      </c>
      <c r="Y1122" t="s">
        <v>3012</v>
      </c>
      <c r="Z1122" t="s">
        <v>3691</v>
      </c>
      <c r="AA1122" t="s">
        <v>18896</v>
      </c>
      <c r="AB1122" t="s">
        <v>9768</v>
      </c>
      <c r="AG1122" t="s">
        <v>18897</v>
      </c>
      <c r="AH1122" s="8" t="s">
        <v>18902</v>
      </c>
      <c r="AI1122" t="s">
        <v>18898</v>
      </c>
      <c r="AJ1122" t="s">
        <v>18903</v>
      </c>
    </row>
    <row r="1123" spans="1:36" ht="17.25" hidden="1" customHeight="1" x14ac:dyDescent="0.2">
      <c r="A1123" s="4" t="s">
        <v>18904</v>
      </c>
      <c r="B1123" t="s">
        <v>8398</v>
      </c>
      <c r="C1123" t="s">
        <v>18905</v>
      </c>
      <c r="E1123" t="s">
        <v>9037</v>
      </c>
      <c r="F1123" t="s">
        <v>86</v>
      </c>
      <c r="G1123" s="5">
        <v>50</v>
      </c>
      <c r="H1123" t="s">
        <v>42</v>
      </c>
      <c r="I1123" t="s">
        <v>65</v>
      </c>
      <c r="J1123" t="s">
        <v>559</v>
      </c>
      <c r="K1123" t="s">
        <v>45</v>
      </c>
      <c r="L1123" t="s">
        <v>45</v>
      </c>
      <c r="N1123" s="6">
        <v>2018</v>
      </c>
      <c r="R1123" s="7">
        <v>41.448694000000003</v>
      </c>
      <c r="S1123" s="7">
        <v>-72.835359999999994</v>
      </c>
      <c r="T1123" t="s">
        <v>46</v>
      </c>
      <c r="U1123" t="s">
        <v>8410</v>
      </c>
      <c r="V1123" t="s">
        <v>8411</v>
      </c>
      <c r="X1123" t="s">
        <v>8412</v>
      </c>
      <c r="Y1123" t="s">
        <v>3012</v>
      </c>
      <c r="Z1123" t="s">
        <v>3691</v>
      </c>
      <c r="AA1123" t="s">
        <v>18906</v>
      </c>
      <c r="AB1123" t="s">
        <v>9038</v>
      </c>
      <c r="AG1123" t="s">
        <v>18907</v>
      </c>
      <c r="AH1123" s="24">
        <v>44892</v>
      </c>
      <c r="AI1123" t="s">
        <v>18908</v>
      </c>
      <c r="AJ1123" t="s">
        <v>18914</v>
      </c>
    </row>
    <row r="1124" spans="1:36" ht="17.25" hidden="1" customHeight="1" x14ac:dyDescent="0.2">
      <c r="A1124" s="4" t="s">
        <v>18904</v>
      </c>
      <c r="B1124" t="s">
        <v>8398</v>
      </c>
      <c r="C1124" t="s">
        <v>18905</v>
      </c>
      <c r="E1124" t="s">
        <v>9040</v>
      </c>
      <c r="F1124" t="s">
        <v>86</v>
      </c>
      <c r="G1124" s="5">
        <v>50</v>
      </c>
      <c r="H1124" t="s">
        <v>42</v>
      </c>
      <c r="I1124" t="s">
        <v>65</v>
      </c>
      <c r="J1124" t="s">
        <v>559</v>
      </c>
      <c r="K1124" t="s">
        <v>45</v>
      </c>
      <c r="L1124" t="s">
        <v>45</v>
      </c>
      <c r="N1124" s="24">
        <v>2018</v>
      </c>
      <c r="R1124" s="7">
        <v>41.448694000000003</v>
      </c>
      <c r="S1124" s="7">
        <v>-72.835359999999994</v>
      </c>
      <c r="T1124" t="s">
        <v>46</v>
      </c>
      <c r="U1124" t="s">
        <v>8410</v>
      </c>
      <c r="V1124" t="s">
        <v>8411</v>
      </c>
      <c r="X1124" t="s">
        <v>8412</v>
      </c>
      <c r="Y1124" t="s">
        <v>3012</v>
      </c>
      <c r="Z1124" t="s">
        <v>3691</v>
      </c>
      <c r="AA1124" t="s">
        <v>18906</v>
      </c>
      <c r="AB1124" t="s">
        <v>9041</v>
      </c>
      <c r="AG1124" t="s">
        <v>18907</v>
      </c>
      <c r="AH1124" s="24">
        <v>44893</v>
      </c>
      <c r="AI1124" t="s">
        <v>18908</v>
      </c>
      <c r="AJ1124" t="s">
        <v>18915</v>
      </c>
    </row>
    <row r="1125" spans="1:36" ht="17.25" hidden="1" customHeight="1" x14ac:dyDescent="0.2">
      <c r="A1125" s="4" t="s">
        <v>18916</v>
      </c>
      <c r="B1125" t="s">
        <v>8398</v>
      </c>
      <c r="C1125" t="s">
        <v>18917</v>
      </c>
      <c r="E1125" t="s">
        <v>696</v>
      </c>
      <c r="F1125" t="s">
        <v>86</v>
      </c>
      <c r="G1125" s="5">
        <v>100</v>
      </c>
      <c r="H1125" t="s">
        <v>42</v>
      </c>
      <c r="I1125" t="s">
        <v>65</v>
      </c>
      <c r="J1125" t="s">
        <v>559</v>
      </c>
      <c r="N1125" s="24">
        <v>2013</v>
      </c>
      <c r="R1125" s="7">
        <v>34.008709000000003</v>
      </c>
      <c r="S1125" s="7">
        <v>-117.9449</v>
      </c>
      <c r="T1125" t="s">
        <v>46</v>
      </c>
      <c r="U1125" t="s">
        <v>18918</v>
      </c>
      <c r="V1125" t="s">
        <v>8593</v>
      </c>
      <c r="X1125" t="s">
        <v>8572</v>
      </c>
      <c r="Y1125" t="s">
        <v>3012</v>
      </c>
      <c r="Z1125" t="s">
        <v>3691</v>
      </c>
      <c r="AA1125" t="s">
        <v>18919</v>
      </c>
      <c r="AB1125" t="s">
        <v>8914</v>
      </c>
      <c r="AG1125" t="s">
        <v>18920</v>
      </c>
      <c r="AH1125" s="24">
        <v>31916</v>
      </c>
      <c r="AI1125" t="s">
        <v>18921</v>
      </c>
      <c r="AJ1125" t="s">
        <v>18922</v>
      </c>
    </row>
    <row r="1126" spans="1:36" ht="17.25" hidden="1" customHeight="1" x14ac:dyDescent="0.2">
      <c r="A1126" s="4" t="s">
        <v>18916</v>
      </c>
      <c r="B1126" t="s">
        <v>8398</v>
      </c>
      <c r="C1126" t="s">
        <v>18917</v>
      </c>
      <c r="E1126" t="s">
        <v>703</v>
      </c>
      <c r="F1126" t="s">
        <v>86</v>
      </c>
      <c r="G1126" s="5">
        <v>100</v>
      </c>
      <c r="H1126" t="s">
        <v>42</v>
      </c>
      <c r="I1126" t="s">
        <v>65</v>
      </c>
      <c r="J1126" t="s">
        <v>559</v>
      </c>
      <c r="N1126" s="24">
        <v>2013</v>
      </c>
      <c r="R1126" s="7">
        <v>34.008709000000003</v>
      </c>
      <c r="S1126" s="7">
        <v>-117.9449</v>
      </c>
      <c r="T1126" t="s">
        <v>46</v>
      </c>
      <c r="U1126" t="s">
        <v>18918</v>
      </c>
      <c r="V1126" t="s">
        <v>8593</v>
      </c>
      <c r="X1126" t="s">
        <v>8572</v>
      </c>
      <c r="Y1126" t="s">
        <v>3012</v>
      </c>
      <c r="Z1126" t="s">
        <v>3691</v>
      </c>
      <c r="AA1126" t="s">
        <v>18919</v>
      </c>
      <c r="AB1126" t="s">
        <v>8916</v>
      </c>
      <c r="AG1126" t="s">
        <v>18920</v>
      </c>
      <c r="AH1126" s="24">
        <v>31917</v>
      </c>
      <c r="AI1126" t="s">
        <v>18921</v>
      </c>
      <c r="AJ1126" t="s">
        <v>18923</v>
      </c>
    </row>
    <row r="1127" spans="1:36" ht="17.25" hidden="1" customHeight="1" x14ac:dyDescent="0.2">
      <c r="A1127" s="4" t="s">
        <v>18916</v>
      </c>
      <c r="B1127" t="s">
        <v>8398</v>
      </c>
      <c r="C1127" t="s">
        <v>18917</v>
      </c>
      <c r="E1127" t="s">
        <v>738</v>
      </c>
      <c r="F1127" t="s">
        <v>86</v>
      </c>
      <c r="G1127" s="5">
        <v>100</v>
      </c>
      <c r="H1127" t="s">
        <v>42</v>
      </c>
      <c r="I1127" t="s">
        <v>65</v>
      </c>
      <c r="J1127" t="s">
        <v>559</v>
      </c>
      <c r="N1127" s="6">
        <v>2013</v>
      </c>
      <c r="R1127" s="7">
        <v>34.008709000000003</v>
      </c>
      <c r="S1127" s="7">
        <v>-117.9449</v>
      </c>
      <c r="T1127" t="s">
        <v>46</v>
      </c>
      <c r="U1127" t="s">
        <v>18918</v>
      </c>
      <c r="V1127" t="s">
        <v>8593</v>
      </c>
      <c r="X1127" t="s">
        <v>8572</v>
      </c>
      <c r="Y1127" t="s">
        <v>3012</v>
      </c>
      <c r="Z1127" t="s">
        <v>3691</v>
      </c>
      <c r="AA1127" t="s">
        <v>18919</v>
      </c>
      <c r="AB1127" t="s">
        <v>8803</v>
      </c>
      <c r="AG1127" t="s">
        <v>18920</v>
      </c>
      <c r="AH1127" s="6">
        <v>31918</v>
      </c>
      <c r="AI1127" t="s">
        <v>18921</v>
      </c>
      <c r="AJ1127" t="s">
        <v>18924</v>
      </c>
    </row>
    <row r="1128" spans="1:36" ht="17.25" hidden="1" customHeight="1" x14ac:dyDescent="0.2">
      <c r="A1128" s="4" t="s">
        <v>18916</v>
      </c>
      <c r="B1128" t="s">
        <v>8398</v>
      </c>
      <c r="C1128" t="s">
        <v>18917</v>
      </c>
      <c r="E1128" t="s">
        <v>740</v>
      </c>
      <c r="F1128" t="s">
        <v>86</v>
      </c>
      <c r="G1128" s="5">
        <v>100</v>
      </c>
      <c r="H1128" t="s">
        <v>42</v>
      </c>
      <c r="I1128" t="s">
        <v>65</v>
      </c>
      <c r="J1128" t="s">
        <v>559</v>
      </c>
      <c r="N1128" s="24">
        <v>2013</v>
      </c>
      <c r="R1128" s="7">
        <v>34.008709000000003</v>
      </c>
      <c r="S1128" s="7">
        <v>-117.9449</v>
      </c>
      <c r="T1128" t="s">
        <v>46</v>
      </c>
      <c r="U1128" t="s">
        <v>18918</v>
      </c>
      <c r="V1128" t="s">
        <v>8593</v>
      </c>
      <c r="X1128" t="s">
        <v>8572</v>
      </c>
      <c r="Y1128" t="s">
        <v>3012</v>
      </c>
      <c r="Z1128" t="s">
        <v>3691</v>
      </c>
      <c r="AA1128" t="s">
        <v>18919</v>
      </c>
      <c r="AB1128" t="s">
        <v>8807</v>
      </c>
      <c r="AG1128" t="s">
        <v>18920</v>
      </c>
      <c r="AH1128" s="24">
        <v>31919</v>
      </c>
      <c r="AI1128" t="s">
        <v>18921</v>
      </c>
      <c r="AJ1128" t="s">
        <v>18925</v>
      </c>
    </row>
    <row r="1129" spans="1:36" ht="17.25" hidden="1" customHeight="1" x14ac:dyDescent="0.2">
      <c r="A1129" s="4" t="s">
        <v>18916</v>
      </c>
      <c r="B1129" t="s">
        <v>8398</v>
      </c>
      <c r="C1129" t="s">
        <v>18917</v>
      </c>
      <c r="E1129" t="s">
        <v>1492</v>
      </c>
      <c r="F1129" t="s">
        <v>86</v>
      </c>
      <c r="G1129" s="5">
        <v>100</v>
      </c>
      <c r="H1129" t="s">
        <v>42</v>
      </c>
      <c r="I1129" t="s">
        <v>65</v>
      </c>
      <c r="J1129" t="s">
        <v>559</v>
      </c>
      <c r="N1129" s="24">
        <v>2013</v>
      </c>
      <c r="R1129" s="7">
        <v>34.008709000000003</v>
      </c>
      <c r="S1129" s="7">
        <v>-117.9449</v>
      </c>
      <c r="T1129" t="s">
        <v>46</v>
      </c>
      <c r="U1129" t="s">
        <v>18918</v>
      </c>
      <c r="V1129" t="s">
        <v>8593</v>
      </c>
      <c r="X1129" t="s">
        <v>8572</v>
      </c>
      <c r="Y1129" t="s">
        <v>3012</v>
      </c>
      <c r="Z1129" t="s">
        <v>3691</v>
      </c>
      <c r="AA1129" t="s">
        <v>18919</v>
      </c>
      <c r="AB1129" t="s">
        <v>9002</v>
      </c>
      <c r="AG1129" t="s">
        <v>18920</v>
      </c>
      <c r="AH1129" s="24">
        <v>31920</v>
      </c>
      <c r="AI1129" t="s">
        <v>18921</v>
      </c>
      <c r="AJ1129" t="s">
        <v>18926</v>
      </c>
    </row>
    <row r="1130" spans="1:36" ht="17.25" hidden="1" customHeight="1" x14ac:dyDescent="0.2">
      <c r="A1130" s="4" t="s">
        <v>18976</v>
      </c>
      <c r="B1130" t="s">
        <v>8398</v>
      </c>
      <c r="C1130" t="s">
        <v>18977</v>
      </c>
      <c r="E1130" t="s">
        <v>18978</v>
      </c>
      <c r="F1130" t="s">
        <v>86</v>
      </c>
      <c r="G1130" s="5">
        <v>1472</v>
      </c>
      <c r="H1130" t="s">
        <v>42</v>
      </c>
      <c r="I1130" t="s">
        <v>43</v>
      </c>
      <c r="J1130" t="s">
        <v>559</v>
      </c>
      <c r="N1130" s="27">
        <v>2014</v>
      </c>
      <c r="R1130" s="7">
        <v>38.971666999999997</v>
      </c>
      <c r="S1130" s="7">
        <v>-78.177220000000005</v>
      </c>
      <c r="T1130" t="s">
        <v>46</v>
      </c>
      <c r="U1130" t="s">
        <v>18979</v>
      </c>
      <c r="V1130" t="s">
        <v>9194</v>
      </c>
      <c r="X1130" t="s">
        <v>9266</v>
      </c>
      <c r="Y1130" t="s">
        <v>3012</v>
      </c>
      <c r="Z1130" t="s">
        <v>3691</v>
      </c>
      <c r="AA1130" t="s">
        <v>18980</v>
      </c>
      <c r="AB1130" t="s">
        <v>9738</v>
      </c>
      <c r="AG1130" t="s">
        <v>18981</v>
      </c>
      <c r="AH1130" s="27" t="s">
        <v>18982</v>
      </c>
      <c r="AI1130" t="s">
        <v>18983</v>
      </c>
      <c r="AJ1130" t="s">
        <v>18984</v>
      </c>
    </row>
    <row r="1131" spans="1:36" ht="17.25" hidden="1" customHeight="1" x14ac:dyDescent="0.2">
      <c r="A1131" s="4" t="s">
        <v>19014</v>
      </c>
      <c r="B1131" t="s">
        <v>8398</v>
      </c>
      <c r="C1131" t="s">
        <v>19015</v>
      </c>
      <c r="E1131" t="s">
        <v>8920</v>
      </c>
      <c r="F1131" t="s">
        <v>86</v>
      </c>
      <c r="G1131" s="5">
        <v>200</v>
      </c>
      <c r="H1131" t="s">
        <v>42</v>
      </c>
      <c r="I1131" t="s">
        <v>65</v>
      </c>
      <c r="J1131" t="s">
        <v>559</v>
      </c>
      <c r="K1131" t="s">
        <v>45</v>
      </c>
      <c r="L1131" t="s">
        <v>45</v>
      </c>
      <c r="N1131" s="6">
        <v>2020</v>
      </c>
      <c r="R1131" s="7">
        <v>30.791388999999999</v>
      </c>
      <c r="S1131" s="7">
        <v>-89.909170000000003</v>
      </c>
      <c r="T1131" t="s">
        <v>46</v>
      </c>
      <c r="U1131" t="s">
        <v>19016</v>
      </c>
      <c r="V1131" t="s">
        <v>8446</v>
      </c>
      <c r="X1131" t="s">
        <v>8512</v>
      </c>
      <c r="Y1131" t="s">
        <v>3012</v>
      </c>
      <c r="Z1131" t="s">
        <v>3691</v>
      </c>
      <c r="AA1131" t="s">
        <v>19017</v>
      </c>
      <c r="AB1131" t="s">
        <v>8924</v>
      </c>
      <c r="AG1131" t="s">
        <v>19018</v>
      </c>
      <c r="AH1131" s="6">
        <v>48410</v>
      </c>
      <c r="AI1131" t="s">
        <v>19019</v>
      </c>
      <c r="AJ1131" t="s">
        <v>19020</v>
      </c>
    </row>
    <row r="1132" spans="1:36" ht="17.25" hidden="1" customHeight="1" x14ac:dyDescent="0.2">
      <c r="A1132" s="4" t="s">
        <v>19014</v>
      </c>
      <c r="B1132" t="s">
        <v>8398</v>
      </c>
      <c r="C1132" t="s">
        <v>19015</v>
      </c>
      <c r="E1132" t="s">
        <v>19021</v>
      </c>
      <c r="F1132" t="s">
        <v>86</v>
      </c>
      <c r="G1132" s="5">
        <v>200</v>
      </c>
      <c r="H1132" t="s">
        <v>42</v>
      </c>
      <c r="I1132" t="s">
        <v>65</v>
      </c>
      <c r="J1132" t="s">
        <v>559</v>
      </c>
      <c r="K1132" t="s">
        <v>45</v>
      </c>
      <c r="L1132" t="s">
        <v>45</v>
      </c>
      <c r="N1132" s="6">
        <v>2020</v>
      </c>
      <c r="R1132" s="7">
        <v>30.791388999999999</v>
      </c>
      <c r="S1132" s="7">
        <v>-89.909170000000003</v>
      </c>
      <c r="T1132" t="s">
        <v>46</v>
      </c>
      <c r="U1132" t="s">
        <v>19016</v>
      </c>
      <c r="V1132" t="s">
        <v>8446</v>
      </c>
      <c r="X1132" t="s">
        <v>8512</v>
      </c>
      <c r="Y1132" t="s">
        <v>3012</v>
      </c>
      <c r="Z1132" t="s">
        <v>3691</v>
      </c>
      <c r="AA1132" t="s">
        <v>19017</v>
      </c>
      <c r="AB1132" t="s">
        <v>19022</v>
      </c>
      <c r="AG1132" t="s">
        <v>19018</v>
      </c>
      <c r="AH1132" s="6">
        <v>1307109</v>
      </c>
      <c r="AI1132" t="s">
        <v>19019</v>
      </c>
      <c r="AJ1132" t="s">
        <v>19023</v>
      </c>
    </row>
    <row r="1133" spans="1:36" ht="17.25" hidden="1" customHeight="1" x14ac:dyDescent="0.2">
      <c r="A1133" s="4" t="s">
        <v>19082</v>
      </c>
      <c r="B1133" t="s">
        <v>8398</v>
      </c>
      <c r="C1133" t="s">
        <v>19083</v>
      </c>
      <c r="E1133" t="s">
        <v>40</v>
      </c>
      <c r="F1133" t="s">
        <v>86</v>
      </c>
      <c r="G1133" s="5">
        <v>558</v>
      </c>
      <c r="H1133" t="s">
        <v>558</v>
      </c>
      <c r="I1133" t="s">
        <v>240</v>
      </c>
      <c r="J1133" t="s">
        <v>559</v>
      </c>
      <c r="K1133" t="s">
        <v>45</v>
      </c>
      <c r="L1133" t="s">
        <v>45</v>
      </c>
      <c r="M1133" t="s">
        <v>2514</v>
      </c>
      <c r="N1133" s="6">
        <v>2028</v>
      </c>
      <c r="P1133" s="24">
        <v>2037</v>
      </c>
      <c r="R1133" s="7">
        <v>33.055219999999998</v>
      </c>
      <c r="S1133" s="7">
        <v>-94.840299999999999</v>
      </c>
      <c r="T1133" t="s">
        <v>46</v>
      </c>
      <c r="U1133" t="s">
        <v>9727</v>
      </c>
      <c r="V1133" t="s">
        <v>19084</v>
      </c>
      <c r="X1133" t="s">
        <v>8584</v>
      </c>
      <c r="Y1133" t="s">
        <v>3012</v>
      </c>
      <c r="Z1133" t="s">
        <v>3691</v>
      </c>
      <c r="AA1133" t="s">
        <v>19085</v>
      </c>
      <c r="AB1133" t="s">
        <v>8690</v>
      </c>
      <c r="AC1133" t="s">
        <v>19086</v>
      </c>
      <c r="AG1133" t="s">
        <v>45</v>
      </c>
      <c r="AH1133" s="27"/>
      <c r="AI1133" t="s">
        <v>19087</v>
      </c>
      <c r="AJ1133" t="s">
        <v>19088</v>
      </c>
    </row>
    <row r="1134" spans="1:36" ht="17.25" hidden="1" customHeight="1" x14ac:dyDescent="0.2">
      <c r="A1134" s="4" t="s">
        <v>19112</v>
      </c>
      <c r="B1134" t="s">
        <v>8398</v>
      </c>
      <c r="C1134" t="s">
        <v>19113</v>
      </c>
      <c r="E1134" t="s">
        <v>19114</v>
      </c>
      <c r="F1134" t="s">
        <v>86</v>
      </c>
      <c r="G1134" s="5">
        <v>755</v>
      </c>
      <c r="H1134" t="s">
        <v>42</v>
      </c>
      <c r="I1134" t="s">
        <v>43</v>
      </c>
      <c r="J1134" t="s">
        <v>559</v>
      </c>
      <c r="N1134" s="27">
        <v>2014</v>
      </c>
      <c r="R1134" s="7">
        <v>39.8414</v>
      </c>
      <c r="S1134" s="7">
        <v>-75.221400000000003</v>
      </c>
      <c r="T1134" t="s">
        <v>46</v>
      </c>
      <c r="U1134" t="s">
        <v>19115</v>
      </c>
      <c r="V1134" t="s">
        <v>11475</v>
      </c>
      <c r="X1134" t="s">
        <v>9202</v>
      </c>
      <c r="Y1134" t="s">
        <v>3012</v>
      </c>
      <c r="Z1134" t="s">
        <v>3691</v>
      </c>
      <c r="AA1134" t="s">
        <v>19116</v>
      </c>
      <c r="AB1134" t="s">
        <v>19117</v>
      </c>
      <c r="AG1134" t="s">
        <v>19118</v>
      </c>
      <c r="AH1134" s="27" t="s">
        <v>19119</v>
      </c>
      <c r="AI1134" t="s">
        <v>19120</v>
      </c>
      <c r="AJ1134" t="s">
        <v>19121</v>
      </c>
    </row>
    <row r="1135" spans="1:36" ht="17.25" hidden="1" customHeight="1" x14ac:dyDescent="0.2">
      <c r="A1135" s="4" t="s">
        <v>19233</v>
      </c>
      <c r="B1135" t="s">
        <v>8398</v>
      </c>
      <c r="C1135" t="s">
        <v>19234</v>
      </c>
      <c r="E1135" t="s">
        <v>565</v>
      </c>
      <c r="F1135" t="s">
        <v>86</v>
      </c>
      <c r="G1135" s="5">
        <v>1114</v>
      </c>
      <c r="H1135" t="s">
        <v>42</v>
      </c>
      <c r="I1135" t="s">
        <v>43</v>
      </c>
      <c r="J1135" t="s">
        <v>559</v>
      </c>
      <c r="K1135" t="s">
        <v>97</v>
      </c>
      <c r="L1135" t="s">
        <v>45</v>
      </c>
      <c r="N1135" s="27">
        <v>2018</v>
      </c>
      <c r="R1135" s="7">
        <v>39.719363999999999</v>
      </c>
      <c r="S1135" s="7">
        <v>-76.161630000000002</v>
      </c>
      <c r="T1135" t="s">
        <v>46</v>
      </c>
      <c r="U1135" t="s">
        <v>19235</v>
      </c>
      <c r="V1135" t="s">
        <v>11855</v>
      </c>
      <c r="X1135" t="s">
        <v>9635</v>
      </c>
      <c r="Y1135" t="s">
        <v>3012</v>
      </c>
      <c r="Z1135" t="s">
        <v>3691</v>
      </c>
      <c r="AA1135" t="s">
        <v>19236</v>
      </c>
      <c r="AB1135" t="s">
        <v>8946</v>
      </c>
      <c r="AG1135" t="s">
        <v>19237</v>
      </c>
      <c r="AH1135" s="27" t="s">
        <v>19238</v>
      </c>
      <c r="AI1135" t="s">
        <v>19239</v>
      </c>
      <c r="AJ1135" t="s">
        <v>19240</v>
      </c>
    </row>
    <row r="1136" spans="1:36" ht="17.25" hidden="1" customHeight="1" x14ac:dyDescent="0.2">
      <c r="A1136" s="4" t="s">
        <v>19294</v>
      </c>
      <c r="B1136" t="s">
        <v>8398</v>
      </c>
      <c r="C1136" t="s">
        <v>19295</v>
      </c>
      <c r="E1136" t="s">
        <v>10675</v>
      </c>
      <c r="F1136" t="s">
        <v>86</v>
      </c>
      <c r="G1136" s="5">
        <v>1231</v>
      </c>
      <c r="H1136" t="s">
        <v>42</v>
      </c>
      <c r="I1136" t="s">
        <v>43</v>
      </c>
      <c r="J1136" t="s">
        <v>559</v>
      </c>
      <c r="K1136" t="s">
        <v>97</v>
      </c>
      <c r="L1136" t="s">
        <v>45</v>
      </c>
      <c r="N1136" s="8">
        <v>2017</v>
      </c>
      <c r="R1136" s="7">
        <v>32.337679000000001</v>
      </c>
      <c r="S1136" s="7">
        <v>-97.734610000000004</v>
      </c>
      <c r="T1136" t="s">
        <v>46</v>
      </c>
      <c r="U1136" t="s">
        <v>11126</v>
      </c>
      <c r="V1136" t="s">
        <v>11127</v>
      </c>
      <c r="X1136" t="s">
        <v>8584</v>
      </c>
      <c r="Y1136" t="s">
        <v>3012</v>
      </c>
      <c r="Z1136" t="s">
        <v>3691</v>
      </c>
      <c r="AA1136" t="s">
        <v>19296</v>
      </c>
      <c r="AB1136" t="s">
        <v>19297</v>
      </c>
      <c r="AG1136" t="s">
        <v>19298</v>
      </c>
      <c r="AH1136" s="8" t="s">
        <v>19299</v>
      </c>
      <c r="AI1136" t="s">
        <v>19300</v>
      </c>
      <c r="AJ1136" t="s">
        <v>19301</v>
      </c>
    </row>
    <row r="1137" spans="1:36" ht="17.25" hidden="1" customHeight="1" x14ac:dyDescent="0.2">
      <c r="A1137" s="4" t="s">
        <v>19302</v>
      </c>
      <c r="B1137" t="s">
        <v>8398</v>
      </c>
      <c r="C1137" t="s">
        <v>19303</v>
      </c>
      <c r="E1137" t="s">
        <v>565</v>
      </c>
      <c r="F1137" t="s">
        <v>86</v>
      </c>
      <c r="G1137" s="5">
        <v>773</v>
      </c>
      <c r="H1137" t="s">
        <v>42</v>
      </c>
      <c r="I1137" t="s">
        <v>43</v>
      </c>
      <c r="J1137" t="s">
        <v>559</v>
      </c>
      <c r="K1137" t="s">
        <v>97</v>
      </c>
      <c r="L1137" t="s">
        <v>45</v>
      </c>
      <c r="N1137" s="6">
        <v>2015</v>
      </c>
      <c r="R1137" s="7">
        <v>40.515000000000001</v>
      </c>
      <c r="S1137" s="7">
        <v>-74.318889999999996</v>
      </c>
      <c r="T1137" t="s">
        <v>46</v>
      </c>
      <c r="U1137" t="s">
        <v>19304</v>
      </c>
      <c r="V1137" t="s">
        <v>12372</v>
      </c>
      <c r="X1137" t="s">
        <v>9202</v>
      </c>
      <c r="Y1137" t="s">
        <v>3012</v>
      </c>
      <c r="Z1137" t="s">
        <v>3691</v>
      </c>
      <c r="AA1137" t="s">
        <v>19305</v>
      </c>
      <c r="AB1137" t="s">
        <v>19306</v>
      </c>
      <c r="AG1137" t="s">
        <v>19307</v>
      </c>
      <c r="AH1137" s="8" t="s">
        <v>19308</v>
      </c>
      <c r="AI1137" t="s">
        <v>19309</v>
      </c>
      <c r="AJ1137" t="s">
        <v>19310</v>
      </c>
    </row>
    <row r="1138" spans="1:36" ht="17.25" hidden="1" customHeight="1" x14ac:dyDescent="0.2">
      <c r="A1138" s="4" t="s">
        <v>19350</v>
      </c>
      <c r="B1138" t="s">
        <v>8398</v>
      </c>
      <c r="C1138" t="s">
        <v>19351</v>
      </c>
      <c r="E1138" t="s">
        <v>1157</v>
      </c>
      <c r="F1138" t="s">
        <v>86</v>
      </c>
      <c r="G1138" s="5">
        <v>404</v>
      </c>
      <c r="H1138" t="s">
        <v>42</v>
      </c>
      <c r="I1138" t="s">
        <v>240</v>
      </c>
      <c r="J1138" t="s">
        <v>559</v>
      </c>
      <c r="K1138" t="s">
        <v>45</v>
      </c>
      <c r="L1138" t="s">
        <v>45</v>
      </c>
      <c r="M1138" t="s">
        <v>2514</v>
      </c>
      <c r="N1138" s="24">
        <v>2015</v>
      </c>
      <c r="R1138" s="7">
        <v>33.462200000000003</v>
      </c>
      <c r="S1138" s="7">
        <v>-84.898600000000002</v>
      </c>
      <c r="T1138" t="s">
        <v>46</v>
      </c>
      <c r="U1138" t="s">
        <v>19352</v>
      </c>
      <c r="V1138" t="s">
        <v>19353</v>
      </c>
      <c r="X1138" t="s">
        <v>8447</v>
      </c>
      <c r="Y1138" t="s">
        <v>3012</v>
      </c>
      <c r="Z1138" t="s">
        <v>3691</v>
      </c>
      <c r="AA1138" t="s">
        <v>19354</v>
      </c>
      <c r="AB1138" t="s">
        <v>8429</v>
      </c>
      <c r="AG1138" t="s">
        <v>19355</v>
      </c>
      <c r="AH1138" s="24">
        <v>23633</v>
      </c>
      <c r="AI1138" t="s">
        <v>19356</v>
      </c>
      <c r="AJ1138" t="s">
        <v>19357</v>
      </c>
    </row>
    <row r="1139" spans="1:36" ht="17.25" hidden="1" customHeight="1" x14ac:dyDescent="0.2">
      <c r="A1139" s="4" t="s">
        <v>19350</v>
      </c>
      <c r="B1139" t="s">
        <v>8398</v>
      </c>
      <c r="C1139" t="s">
        <v>19351</v>
      </c>
      <c r="E1139" t="s">
        <v>2297</v>
      </c>
      <c r="F1139" t="s">
        <v>86</v>
      </c>
      <c r="G1139" s="5">
        <v>404</v>
      </c>
      <c r="H1139" t="s">
        <v>42</v>
      </c>
      <c r="I1139" t="s">
        <v>240</v>
      </c>
      <c r="J1139" t="s">
        <v>559</v>
      </c>
      <c r="K1139" t="s">
        <v>45</v>
      </c>
      <c r="L1139" t="s">
        <v>45</v>
      </c>
      <c r="M1139" t="s">
        <v>2514</v>
      </c>
      <c r="N1139" s="6">
        <v>2015</v>
      </c>
      <c r="R1139" s="7">
        <v>33.462200000000003</v>
      </c>
      <c r="S1139" s="7">
        <v>-84.898600000000002</v>
      </c>
      <c r="T1139" t="s">
        <v>46</v>
      </c>
      <c r="U1139" t="s">
        <v>19352</v>
      </c>
      <c r="V1139" t="s">
        <v>19353</v>
      </c>
      <c r="X1139" t="s">
        <v>8447</v>
      </c>
      <c r="Y1139" t="s">
        <v>3012</v>
      </c>
      <c r="Z1139" t="s">
        <v>3691</v>
      </c>
      <c r="AA1139" t="s">
        <v>19354</v>
      </c>
      <c r="AB1139" t="s">
        <v>8431</v>
      </c>
      <c r="AG1139" t="s">
        <v>19355</v>
      </c>
      <c r="AH1139" s="24">
        <v>23634</v>
      </c>
      <c r="AI1139" t="s">
        <v>19356</v>
      </c>
      <c r="AJ1139" t="s">
        <v>19358</v>
      </c>
    </row>
    <row r="1140" spans="1:36" ht="17.25" hidden="1" customHeight="1" x14ac:dyDescent="0.2">
      <c r="A1140" s="4" t="s">
        <v>19359</v>
      </c>
      <c r="B1140" t="s">
        <v>8398</v>
      </c>
      <c r="C1140" t="s">
        <v>19360</v>
      </c>
      <c r="E1140" t="s">
        <v>40</v>
      </c>
      <c r="F1140" t="s">
        <v>86</v>
      </c>
      <c r="G1140" s="5">
        <v>174.6</v>
      </c>
      <c r="H1140" t="s">
        <v>139</v>
      </c>
      <c r="I1140" t="s">
        <v>528</v>
      </c>
      <c r="L1140" t="s">
        <v>45</v>
      </c>
      <c r="N1140" s="24">
        <v>2024</v>
      </c>
      <c r="R1140" s="7">
        <v>42.828530000000001</v>
      </c>
      <c r="S1140" s="7">
        <v>-108.56853</v>
      </c>
      <c r="T1140" t="s">
        <v>504</v>
      </c>
      <c r="U1140" t="s">
        <v>19361</v>
      </c>
      <c r="V1140" t="s">
        <v>19362</v>
      </c>
      <c r="X1140" t="s">
        <v>10963</v>
      </c>
      <c r="Y1140" t="s">
        <v>3012</v>
      </c>
      <c r="Z1140" t="s">
        <v>3691</v>
      </c>
      <c r="AG1140" t="s">
        <v>45</v>
      </c>
      <c r="AI1140" t="s">
        <v>19363</v>
      </c>
      <c r="AJ1140" t="s">
        <v>19364</v>
      </c>
    </row>
    <row r="1141" spans="1:36" ht="17.25" hidden="1" customHeight="1" x14ac:dyDescent="0.2">
      <c r="A1141" s="4" t="s">
        <v>19373</v>
      </c>
      <c r="B1141" t="s">
        <v>8398</v>
      </c>
      <c r="C1141" t="s">
        <v>19374</v>
      </c>
      <c r="E1141" t="s">
        <v>14411</v>
      </c>
      <c r="F1141" t="s">
        <v>64</v>
      </c>
      <c r="G1141" s="5">
        <v>889</v>
      </c>
      <c r="H1141" t="s">
        <v>42</v>
      </c>
      <c r="I1141" t="s">
        <v>43</v>
      </c>
      <c r="J1141" t="s">
        <v>559</v>
      </c>
      <c r="K1141" t="s">
        <v>97</v>
      </c>
      <c r="L1141" t="s">
        <v>45</v>
      </c>
      <c r="N1141" s="8">
        <v>2019</v>
      </c>
      <c r="R1141" s="7">
        <v>39.737499999999997</v>
      </c>
      <c r="S1141" s="7">
        <v>-76.306669999999997</v>
      </c>
      <c r="T1141" t="s">
        <v>46</v>
      </c>
      <c r="U1141" t="s">
        <v>2009</v>
      </c>
      <c r="V1141" t="s">
        <v>9717</v>
      </c>
      <c r="X1141" t="s">
        <v>8642</v>
      </c>
      <c r="Y1141" t="s">
        <v>3012</v>
      </c>
      <c r="Z1141" t="s">
        <v>3691</v>
      </c>
      <c r="AA1141" t="s">
        <v>19375</v>
      </c>
      <c r="AB1141" t="s">
        <v>19380</v>
      </c>
      <c r="AG1141" t="s">
        <v>19381</v>
      </c>
      <c r="AH1141" s="24">
        <v>33294</v>
      </c>
      <c r="AI1141" t="s">
        <v>19378</v>
      </c>
      <c r="AJ1141" t="s">
        <v>19382</v>
      </c>
    </row>
    <row r="1142" spans="1:36" ht="17.25" hidden="1" customHeight="1" x14ac:dyDescent="0.2">
      <c r="A1142" s="4" t="s">
        <v>19468</v>
      </c>
      <c r="B1142" t="s">
        <v>19438</v>
      </c>
      <c r="C1142" t="s">
        <v>19469</v>
      </c>
      <c r="D1142" t="s">
        <v>19470</v>
      </c>
      <c r="E1142" t="s">
        <v>19471</v>
      </c>
      <c r="F1142" t="s">
        <v>41</v>
      </c>
      <c r="G1142" s="5">
        <v>540</v>
      </c>
      <c r="H1142" t="s">
        <v>42</v>
      </c>
      <c r="I1142" t="s">
        <v>43</v>
      </c>
      <c r="J1142" t="s">
        <v>45</v>
      </c>
      <c r="K1142" t="s">
        <v>45</v>
      </c>
      <c r="L1142" t="s">
        <v>45</v>
      </c>
      <c r="M1142" t="s">
        <v>559</v>
      </c>
      <c r="N1142" s="24">
        <v>2019</v>
      </c>
      <c r="Q1142" t="s">
        <v>19441</v>
      </c>
      <c r="R1142" s="7">
        <v>-34.752191000000003</v>
      </c>
      <c r="S1142" s="7">
        <v>-56.542386</v>
      </c>
      <c r="T1142" t="s">
        <v>46</v>
      </c>
      <c r="U1142" t="s">
        <v>19452</v>
      </c>
      <c r="X1142" t="s">
        <v>19453</v>
      </c>
      <c r="Y1142" t="s">
        <v>3012</v>
      </c>
      <c r="Z1142" t="s">
        <v>3013</v>
      </c>
      <c r="AG1142" t="s">
        <v>19455</v>
      </c>
      <c r="AH1142" s="8" t="s">
        <v>19472</v>
      </c>
      <c r="AI1142" t="s">
        <v>19473</v>
      </c>
      <c r="AJ1142" t="s">
        <v>19474</v>
      </c>
    </row>
    <row r="1143" spans="1:36" ht="17.25" hidden="1" customHeight="1" x14ac:dyDescent="0.2">
      <c r="A1143" s="4" t="s">
        <v>19516</v>
      </c>
      <c r="B1143" t="s">
        <v>19485</v>
      </c>
      <c r="C1143" t="s">
        <v>19517</v>
      </c>
      <c r="D1143" t="s">
        <v>19518</v>
      </c>
      <c r="E1143" t="s">
        <v>19519</v>
      </c>
      <c r="F1143" t="s">
        <v>86</v>
      </c>
      <c r="G1143" s="5">
        <v>170</v>
      </c>
      <c r="H1143" t="s">
        <v>42</v>
      </c>
      <c r="I1143" t="s">
        <v>65</v>
      </c>
      <c r="J1143" t="s">
        <v>45</v>
      </c>
      <c r="K1143" t="s">
        <v>45</v>
      </c>
      <c r="L1143" t="s">
        <v>45</v>
      </c>
      <c r="M1143" t="s">
        <v>559</v>
      </c>
      <c r="N1143" s="24">
        <v>2014</v>
      </c>
      <c r="Q1143" t="s">
        <v>19489</v>
      </c>
      <c r="R1143" s="7">
        <v>10.400353000000001</v>
      </c>
      <c r="S1143" s="7">
        <v>-64.166856999999993</v>
      </c>
      <c r="T1143" t="s">
        <v>46</v>
      </c>
      <c r="U1143" t="s">
        <v>19520</v>
      </c>
      <c r="X1143" t="s">
        <v>19521</v>
      </c>
      <c r="Y1143" t="s">
        <v>3012</v>
      </c>
      <c r="Z1143" t="s">
        <v>3013</v>
      </c>
      <c r="AG1143" t="s">
        <v>19522</v>
      </c>
      <c r="AH1143" s="24">
        <v>1197100</v>
      </c>
      <c r="AI1143" t="s">
        <v>19523</v>
      </c>
      <c r="AJ1143" t="s">
        <v>19524</v>
      </c>
    </row>
    <row r="1144" spans="1:36" ht="17.25" hidden="1" customHeight="1" x14ac:dyDescent="0.2">
      <c r="A1144" s="4" t="s">
        <v>19516</v>
      </c>
      <c r="B1144" t="s">
        <v>19485</v>
      </c>
      <c r="C1144" t="s">
        <v>19517</v>
      </c>
      <c r="D1144" t="s">
        <v>19518</v>
      </c>
      <c r="E1144" t="s">
        <v>19525</v>
      </c>
      <c r="F1144" t="s">
        <v>86</v>
      </c>
      <c r="G1144" s="5">
        <v>170</v>
      </c>
      <c r="H1144" t="s">
        <v>857</v>
      </c>
      <c r="I1144" t="s">
        <v>65</v>
      </c>
      <c r="J1144" t="s">
        <v>45</v>
      </c>
      <c r="K1144" t="s">
        <v>45</v>
      </c>
      <c r="L1144" t="s">
        <v>45</v>
      </c>
      <c r="M1144" t="s">
        <v>559</v>
      </c>
      <c r="N1144" s="6">
        <v>2015</v>
      </c>
      <c r="Q1144" t="s">
        <v>19489</v>
      </c>
      <c r="R1144" s="7">
        <v>10.400353000000001</v>
      </c>
      <c r="S1144" s="7">
        <v>-64.166856999999993</v>
      </c>
      <c r="T1144" t="s">
        <v>46</v>
      </c>
      <c r="U1144" t="s">
        <v>19520</v>
      </c>
      <c r="X1144" t="s">
        <v>19521</v>
      </c>
      <c r="Y1144" t="s">
        <v>3012</v>
      </c>
      <c r="Z1144" t="s">
        <v>3013</v>
      </c>
      <c r="AG1144" t="s">
        <v>19522</v>
      </c>
      <c r="AH1144" s="24">
        <v>1241652</v>
      </c>
      <c r="AI1144" t="s">
        <v>19523</v>
      </c>
      <c r="AJ1144" t="s">
        <v>19526</v>
      </c>
    </row>
    <row r="1145" spans="1:36" ht="17.25" hidden="1" customHeight="1" x14ac:dyDescent="0.2">
      <c r="A1145" s="4" t="s">
        <v>19549</v>
      </c>
      <c r="B1145" t="s">
        <v>19485</v>
      </c>
      <c r="C1145" t="s">
        <v>19550</v>
      </c>
      <c r="D1145" t="s">
        <v>19551</v>
      </c>
      <c r="E1145" t="s">
        <v>40</v>
      </c>
      <c r="F1145" t="s">
        <v>86</v>
      </c>
      <c r="G1145" s="5">
        <v>50</v>
      </c>
      <c r="H1145" t="s">
        <v>857</v>
      </c>
      <c r="I1145" t="s">
        <v>65</v>
      </c>
      <c r="J1145" t="s">
        <v>45</v>
      </c>
      <c r="K1145" t="s">
        <v>45</v>
      </c>
      <c r="L1145" t="s">
        <v>45</v>
      </c>
      <c r="M1145" t="s">
        <v>559</v>
      </c>
      <c r="N1145" s="6">
        <v>2014</v>
      </c>
      <c r="Q1145" t="s">
        <v>19489</v>
      </c>
      <c r="R1145" s="7">
        <v>8.6784701242334705</v>
      </c>
      <c r="S1145" s="7">
        <v>-70.276291603242399</v>
      </c>
      <c r="T1145" t="s">
        <v>46</v>
      </c>
      <c r="U1145" t="s">
        <v>19552</v>
      </c>
      <c r="X1145" t="s">
        <v>19552</v>
      </c>
      <c r="Y1145" t="s">
        <v>3012</v>
      </c>
      <c r="Z1145" t="s">
        <v>3013</v>
      </c>
      <c r="AC1145" t="s">
        <v>19553</v>
      </c>
      <c r="AG1145" t="s">
        <v>19554</v>
      </c>
      <c r="AH1145" s="24">
        <v>1240282</v>
      </c>
      <c r="AI1145" t="s">
        <v>19555</v>
      </c>
      <c r="AJ1145" t="s">
        <v>19556</v>
      </c>
    </row>
    <row r="1146" spans="1:36" ht="17.25" hidden="1" customHeight="1" x14ac:dyDescent="0.2">
      <c r="A1146" s="4" t="s">
        <v>19549</v>
      </c>
      <c r="B1146" t="s">
        <v>19485</v>
      </c>
      <c r="C1146" t="s">
        <v>19550</v>
      </c>
      <c r="D1146" t="s">
        <v>19551</v>
      </c>
      <c r="E1146" t="s">
        <v>56</v>
      </c>
      <c r="F1146" t="s">
        <v>86</v>
      </c>
      <c r="G1146" s="5">
        <v>50</v>
      </c>
      <c r="H1146" t="s">
        <v>857</v>
      </c>
      <c r="I1146" t="s">
        <v>65</v>
      </c>
      <c r="J1146" t="s">
        <v>45</v>
      </c>
      <c r="K1146" t="s">
        <v>45</v>
      </c>
      <c r="L1146" t="s">
        <v>45</v>
      </c>
      <c r="M1146" t="s">
        <v>559</v>
      </c>
      <c r="N1146" s="24">
        <v>2014</v>
      </c>
      <c r="P1146" s="25"/>
      <c r="Q1146" t="s">
        <v>19489</v>
      </c>
      <c r="R1146" s="7">
        <v>8.6784701242334705</v>
      </c>
      <c r="S1146" s="7">
        <v>-70.276291603242399</v>
      </c>
      <c r="T1146" t="s">
        <v>46</v>
      </c>
      <c r="U1146" t="s">
        <v>19552</v>
      </c>
      <c r="X1146" t="s">
        <v>19552</v>
      </c>
      <c r="Y1146" t="s">
        <v>3012</v>
      </c>
      <c r="Z1146" t="s">
        <v>3013</v>
      </c>
      <c r="AC1146" t="s">
        <v>19557</v>
      </c>
      <c r="AG1146" t="s">
        <v>19554</v>
      </c>
      <c r="AH1146" s="24">
        <v>1240282</v>
      </c>
      <c r="AI1146" t="s">
        <v>19555</v>
      </c>
      <c r="AJ1146" t="s">
        <v>19558</v>
      </c>
    </row>
    <row r="1147" spans="1:36" ht="17.25" hidden="1" customHeight="1" x14ac:dyDescent="0.2">
      <c r="A1147" s="4" t="s">
        <v>19559</v>
      </c>
      <c r="B1147" t="s">
        <v>19485</v>
      </c>
      <c r="C1147" t="s">
        <v>19560</v>
      </c>
      <c r="D1147" t="s">
        <v>19561</v>
      </c>
      <c r="E1147" t="s">
        <v>40</v>
      </c>
      <c r="F1147" t="s">
        <v>543</v>
      </c>
      <c r="G1147" s="5">
        <v>99.6</v>
      </c>
      <c r="H1147" t="s">
        <v>42</v>
      </c>
      <c r="I1147" t="s">
        <v>528</v>
      </c>
      <c r="J1147" t="s">
        <v>45</v>
      </c>
      <c r="K1147" t="s">
        <v>45</v>
      </c>
      <c r="L1147" t="s">
        <v>45</v>
      </c>
      <c r="M1147" t="s">
        <v>559</v>
      </c>
      <c r="N1147" s="24">
        <v>2017</v>
      </c>
      <c r="Q1147" t="s">
        <v>19562</v>
      </c>
      <c r="R1147" s="7">
        <v>8.4120170426585599</v>
      </c>
      <c r="S1147" s="7">
        <v>-70.1253206897089</v>
      </c>
      <c r="T1147" t="s">
        <v>46</v>
      </c>
      <c r="U1147" t="s">
        <v>19552</v>
      </c>
      <c r="X1147" t="s">
        <v>19552</v>
      </c>
      <c r="Y1147" t="s">
        <v>3012</v>
      </c>
      <c r="Z1147" t="s">
        <v>3013</v>
      </c>
      <c r="AC1147" t="s">
        <v>19563</v>
      </c>
      <c r="AD1147" t="s">
        <v>52</v>
      </c>
      <c r="AE1147" t="s">
        <v>881</v>
      </c>
      <c r="AF1147" t="s">
        <v>52</v>
      </c>
      <c r="AG1147" t="s">
        <v>19564</v>
      </c>
      <c r="AH1147" s="24">
        <v>1245932</v>
      </c>
      <c r="AI1147" t="s">
        <v>19565</v>
      </c>
      <c r="AJ1147" t="s">
        <v>19566</v>
      </c>
    </row>
    <row r="1148" spans="1:36" ht="17.25" hidden="1" customHeight="1" x14ac:dyDescent="0.2">
      <c r="A1148" s="4" t="s">
        <v>19567</v>
      </c>
      <c r="B1148" t="s">
        <v>19485</v>
      </c>
      <c r="C1148" t="s">
        <v>19568</v>
      </c>
      <c r="D1148" t="s">
        <v>19569</v>
      </c>
      <c r="E1148" t="s">
        <v>19570</v>
      </c>
      <c r="F1148" t="s">
        <v>41</v>
      </c>
      <c r="G1148" s="5">
        <v>470</v>
      </c>
      <c r="H1148" t="s">
        <v>42</v>
      </c>
      <c r="I1148" t="s">
        <v>43</v>
      </c>
      <c r="J1148" t="s">
        <v>44</v>
      </c>
      <c r="K1148" t="s">
        <v>45</v>
      </c>
      <c r="L1148" t="s">
        <v>45</v>
      </c>
      <c r="M1148" t="s">
        <v>559</v>
      </c>
      <c r="N1148" s="24">
        <v>2014</v>
      </c>
      <c r="Q1148" t="s">
        <v>19489</v>
      </c>
      <c r="R1148" s="7">
        <v>8.5598242446707999</v>
      </c>
      <c r="S1148" s="7">
        <v>-71.769118302067596</v>
      </c>
      <c r="T1148" t="s">
        <v>46</v>
      </c>
      <c r="U1148" t="s">
        <v>19571</v>
      </c>
      <c r="X1148" t="s">
        <v>7069</v>
      </c>
      <c r="Y1148" t="s">
        <v>3012</v>
      </c>
      <c r="Z1148" t="s">
        <v>3013</v>
      </c>
      <c r="AC1148" t="s">
        <v>19572</v>
      </c>
      <c r="AG1148" t="s">
        <v>19573</v>
      </c>
      <c r="AH1148" s="24">
        <v>1253870</v>
      </c>
      <c r="AI1148" t="s">
        <v>19574</v>
      </c>
      <c r="AJ1148" t="s">
        <v>19575</v>
      </c>
    </row>
    <row r="1149" spans="1:36" ht="17.25" hidden="1" customHeight="1" x14ac:dyDescent="0.2">
      <c r="A1149" s="4" t="s">
        <v>19576</v>
      </c>
      <c r="B1149" t="s">
        <v>19485</v>
      </c>
      <c r="C1149" t="s">
        <v>19577</v>
      </c>
      <c r="D1149" t="s">
        <v>19578</v>
      </c>
      <c r="E1149" t="s">
        <v>40</v>
      </c>
      <c r="F1149" t="s">
        <v>86</v>
      </c>
      <c r="G1149" s="5">
        <v>180</v>
      </c>
      <c r="H1149" t="s">
        <v>857</v>
      </c>
      <c r="I1149" t="s">
        <v>65</v>
      </c>
      <c r="J1149" t="s">
        <v>45</v>
      </c>
      <c r="K1149" t="s">
        <v>45</v>
      </c>
      <c r="L1149" t="s">
        <v>45</v>
      </c>
      <c r="M1149" t="s">
        <v>559</v>
      </c>
      <c r="N1149" s="6">
        <v>2014</v>
      </c>
      <c r="Q1149" t="s">
        <v>19489</v>
      </c>
      <c r="R1149" s="7">
        <v>9.8471544379580198</v>
      </c>
      <c r="S1149" s="7">
        <v>-66.2672973473734</v>
      </c>
      <c r="T1149" t="s">
        <v>46</v>
      </c>
      <c r="U1149" t="s">
        <v>19579</v>
      </c>
      <c r="V1149" t="s">
        <v>19580</v>
      </c>
      <c r="X1149" t="s">
        <v>19581</v>
      </c>
      <c r="Y1149" t="s">
        <v>3012</v>
      </c>
      <c r="Z1149" t="s">
        <v>3013</v>
      </c>
      <c r="AG1149" t="s">
        <v>19582</v>
      </c>
      <c r="AH1149" s="6">
        <v>1223140</v>
      </c>
      <c r="AI1149" t="s">
        <v>19583</v>
      </c>
      <c r="AJ1149" t="s">
        <v>19584</v>
      </c>
    </row>
    <row r="1150" spans="1:36" ht="17.25" hidden="1" customHeight="1" x14ac:dyDescent="0.2">
      <c r="A1150" s="4" t="s">
        <v>19610</v>
      </c>
      <c r="B1150" t="s">
        <v>19485</v>
      </c>
      <c r="C1150" t="s">
        <v>19611</v>
      </c>
      <c r="D1150" t="s">
        <v>19612</v>
      </c>
      <c r="E1150" t="s">
        <v>40</v>
      </c>
      <c r="F1150" t="s">
        <v>41</v>
      </c>
      <c r="G1150" s="5">
        <v>540</v>
      </c>
      <c r="H1150" t="s">
        <v>42</v>
      </c>
      <c r="I1150" t="s">
        <v>43</v>
      </c>
      <c r="J1150" t="s">
        <v>45</v>
      </c>
      <c r="K1150" t="s">
        <v>45</v>
      </c>
      <c r="L1150" t="s">
        <v>45</v>
      </c>
      <c r="M1150" t="s">
        <v>559</v>
      </c>
      <c r="N1150" s="6">
        <v>2014</v>
      </c>
      <c r="Q1150" t="s">
        <v>19489</v>
      </c>
      <c r="R1150" s="7">
        <v>10.290298</v>
      </c>
      <c r="S1150" s="7">
        <v>-66.681780000000003</v>
      </c>
      <c r="T1150" t="s">
        <v>46</v>
      </c>
      <c r="U1150" t="s">
        <v>19613</v>
      </c>
      <c r="V1150" t="s">
        <v>19614</v>
      </c>
      <c r="X1150" t="s">
        <v>19615</v>
      </c>
      <c r="Y1150" t="s">
        <v>3012</v>
      </c>
      <c r="Z1150" t="s">
        <v>3013</v>
      </c>
      <c r="AA1150" t="s">
        <v>19616</v>
      </c>
      <c r="AC1150" t="s">
        <v>19613</v>
      </c>
      <c r="AG1150" t="s">
        <v>19617</v>
      </c>
      <c r="AH1150" s="27" t="s">
        <v>19618</v>
      </c>
      <c r="AI1150" t="s">
        <v>19619</v>
      </c>
      <c r="AJ1150" t="s">
        <v>19620</v>
      </c>
    </row>
    <row r="1151" spans="1:36" ht="17.25" hidden="1" customHeight="1" x14ac:dyDescent="0.2">
      <c r="A1151" s="4" t="s">
        <v>19610</v>
      </c>
      <c r="B1151" t="s">
        <v>19485</v>
      </c>
      <c r="C1151" t="s">
        <v>19611</v>
      </c>
      <c r="D1151" t="s">
        <v>19612</v>
      </c>
      <c r="E1151" t="s">
        <v>56</v>
      </c>
      <c r="F1151" t="s">
        <v>41</v>
      </c>
      <c r="G1151" s="5">
        <v>540</v>
      </c>
      <c r="H1151" t="s">
        <v>857</v>
      </c>
      <c r="I1151" t="s">
        <v>43</v>
      </c>
      <c r="J1151" t="s">
        <v>45</v>
      </c>
      <c r="K1151" t="s">
        <v>45</v>
      </c>
      <c r="L1151" t="s">
        <v>45</v>
      </c>
      <c r="M1151" t="s">
        <v>559</v>
      </c>
      <c r="N1151" s="6">
        <v>2014</v>
      </c>
      <c r="Q1151" t="s">
        <v>19489</v>
      </c>
      <c r="R1151" s="7">
        <v>10.290298</v>
      </c>
      <c r="S1151" s="7">
        <v>-66.681780000000003</v>
      </c>
      <c r="T1151" t="s">
        <v>46</v>
      </c>
      <c r="U1151" t="s">
        <v>19613</v>
      </c>
      <c r="V1151" t="s">
        <v>19614</v>
      </c>
      <c r="X1151" t="s">
        <v>19615</v>
      </c>
      <c r="Y1151" t="s">
        <v>3012</v>
      </c>
      <c r="Z1151" t="s">
        <v>3013</v>
      </c>
      <c r="AA1151" t="s">
        <v>19616</v>
      </c>
      <c r="AC1151" t="s">
        <v>19613</v>
      </c>
      <c r="AG1151" t="s">
        <v>19617</v>
      </c>
      <c r="AH1151" s="27" t="s">
        <v>19621</v>
      </c>
      <c r="AI1151" t="s">
        <v>19619</v>
      </c>
      <c r="AJ1151" t="s">
        <v>19622</v>
      </c>
    </row>
    <row r="1152" spans="1:36" ht="17.25" hidden="1" customHeight="1" x14ac:dyDescent="0.2">
      <c r="A1152" s="4" t="s">
        <v>19623</v>
      </c>
      <c r="B1152" t="s">
        <v>19485</v>
      </c>
      <c r="C1152" t="s">
        <v>19624</v>
      </c>
      <c r="D1152" t="s">
        <v>19625</v>
      </c>
      <c r="E1152" t="s">
        <v>19635</v>
      </c>
      <c r="F1152" t="s">
        <v>41</v>
      </c>
      <c r="G1152" s="5">
        <v>160</v>
      </c>
      <c r="H1152" t="s">
        <v>42</v>
      </c>
      <c r="I1152" t="s">
        <v>65</v>
      </c>
      <c r="J1152" t="s">
        <v>45</v>
      </c>
      <c r="K1152" t="s">
        <v>45</v>
      </c>
      <c r="L1152" t="s">
        <v>45</v>
      </c>
      <c r="M1152" t="s">
        <v>559</v>
      </c>
      <c r="N1152" s="6">
        <v>2015</v>
      </c>
      <c r="Q1152" t="s">
        <v>19489</v>
      </c>
      <c r="R1152" s="7">
        <v>11.75</v>
      </c>
      <c r="S1152" s="7">
        <v>-70.171599999999998</v>
      </c>
      <c r="T1152" t="s">
        <v>46</v>
      </c>
      <c r="U1152" t="s">
        <v>19627</v>
      </c>
      <c r="V1152" t="s">
        <v>19628</v>
      </c>
      <c r="X1152" t="s">
        <v>19591</v>
      </c>
      <c r="Y1152" t="s">
        <v>3012</v>
      </c>
      <c r="Z1152" t="s">
        <v>3013</v>
      </c>
      <c r="AG1152" t="s">
        <v>19630</v>
      </c>
      <c r="AH1152" s="6">
        <v>1210713</v>
      </c>
      <c r="AI1152" t="s">
        <v>19631</v>
      </c>
      <c r="AJ1152" t="s">
        <v>19636</v>
      </c>
    </row>
    <row r="1153" spans="1:36" ht="17.25" hidden="1" customHeight="1" x14ac:dyDescent="0.2">
      <c r="A1153" s="4" t="s">
        <v>19667</v>
      </c>
      <c r="B1153" t="s">
        <v>19485</v>
      </c>
      <c r="C1153" t="s">
        <v>19668</v>
      </c>
      <c r="D1153" t="s">
        <v>19669</v>
      </c>
      <c r="E1153" t="s">
        <v>19677</v>
      </c>
      <c r="F1153" t="s">
        <v>41</v>
      </c>
      <c r="G1153" s="5">
        <v>85</v>
      </c>
      <c r="H1153" t="s">
        <v>42</v>
      </c>
      <c r="I1153" t="s">
        <v>65</v>
      </c>
      <c r="J1153" t="s">
        <v>45</v>
      </c>
      <c r="K1153" t="s">
        <v>45</v>
      </c>
      <c r="L1153" t="s">
        <v>45</v>
      </c>
      <c r="M1153" t="s">
        <v>559</v>
      </c>
      <c r="N1153" s="24">
        <v>2014</v>
      </c>
      <c r="Q1153" t="s">
        <v>19489</v>
      </c>
      <c r="R1153" s="7">
        <v>10.879200000000001</v>
      </c>
      <c r="S1153" s="7">
        <v>-64.032799999999995</v>
      </c>
      <c r="T1153" t="s">
        <v>46</v>
      </c>
      <c r="U1153" t="s">
        <v>19671</v>
      </c>
      <c r="X1153" t="s">
        <v>19672</v>
      </c>
      <c r="Y1153" t="s">
        <v>3012</v>
      </c>
      <c r="Z1153" t="s">
        <v>3013</v>
      </c>
      <c r="AG1153" t="s">
        <v>19674</v>
      </c>
      <c r="AH1153" s="24">
        <v>1241632</v>
      </c>
      <c r="AI1153" t="s">
        <v>19675</v>
      </c>
      <c r="AJ1153" t="s">
        <v>19678</v>
      </c>
    </row>
    <row r="1154" spans="1:36" ht="17.25" hidden="1" customHeight="1" x14ac:dyDescent="0.2">
      <c r="A1154" s="4" t="s">
        <v>19679</v>
      </c>
      <c r="B1154" t="s">
        <v>19485</v>
      </c>
      <c r="C1154" t="s">
        <v>19680</v>
      </c>
      <c r="D1154" t="s">
        <v>19681</v>
      </c>
      <c r="E1154" t="s">
        <v>40</v>
      </c>
      <c r="F1154" t="s">
        <v>41</v>
      </c>
      <c r="G1154" s="5">
        <v>175</v>
      </c>
      <c r="H1154" t="s">
        <v>42</v>
      </c>
      <c r="I1154" t="s">
        <v>65</v>
      </c>
      <c r="J1154" t="s">
        <v>45</v>
      </c>
      <c r="K1154" t="s">
        <v>45</v>
      </c>
      <c r="L1154" t="s">
        <v>45</v>
      </c>
      <c r="M1154" t="s">
        <v>559</v>
      </c>
      <c r="N1154" s="24">
        <v>2018</v>
      </c>
      <c r="Q1154" t="s">
        <v>19489</v>
      </c>
      <c r="R1154" s="7">
        <v>10.562023999999999</v>
      </c>
      <c r="S1154" s="7">
        <v>-62.310042000000003</v>
      </c>
      <c r="T1154" t="s">
        <v>46</v>
      </c>
      <c r="U1154" t="s">
        <v>19682</v>
      </c>
      <c r="X1154" t="s">
        <v>19521</v>
      </c>
      <c r="Y1154" t="s">
        <v>3012</v>
      </c>
      <c r="Z1154" t="s">
        <v>3013</v>
      </c>
      <c r="AC1154" t="s">
        <v>19683</v>
      </c>
      <c r="AG1154" t="s">
        <v>19684</v>
      </c>
      <c r="AH1154" s="6">
        <v>1247376</v>
      </c>
      <c r="AI1154" t="s">
        <v>19685</v>
      </c>
      <c r="AJ1154" t="s">
        <v>19686</v>
      </c>
    </row>
    <row r="1155" spans="1:36" ht="17.25" hidden="1" customHeight="1" x14ac:dyDescent="0.2">
      <c r="A1155" s="4" t="s">
        <v>19690</v>
      </c>
      <c r="B1155" t="s">
        <v>19485</v>
      </c>
      <c r="C1155" t="s">
        <v>19691</v>
      </c>
      <c r="D1155" t="s">
        <v>19692</v>
      </c>
      <c r="E1155" t="s">
        <v>19693</v>
      </c>
      <c r="F1155" t="s">
        <v>41</v>
      </c>
      <c r="G1155" s="5">
        <v>161</v>
      </c>
      <c r="H1155" t="s">
        <v>42</v>
      </c>
      <c r="I1155" t="s">
        <v>65</v>
      </c>
      <c r="J1155" t="s">
        <v>45</v>
      </c>
      <c r="K1155" t="s">
        <v>45</v>
      </c>
      <c r="L1155" t="s">
        <v>45</v>
      </c>
      <c r="M1155" t="s">
        <v>559</v>
      </c>
      <c r="N1155" s="24">
        <v>2014</v>
      </c>
      <c r="Q1155" t="s">
        <v>19489</v>
      </c>
      <c r="R1155" s="7">
        <v>10.254232</v>
      </c>
      <c r="S1155" s="7">
        <v>-67.676309000000003</v>
      </c>
      <c r="T1155" t="s">
        <v>46</v>
      </c>
      <c r="U1155" t="s">
        <v>19694</v>
      </c>
      <c r="X1155" t="s">
        <v>19695</v>
      </c>
      <c r="Y1155" t="s">
        <v>3012</v>
      </c>
      <c r="Z1155" t="s">
        <v>3013</v>
      </c>
      <c r="AC1155" t="s">
        <v>19696</v>
      </c>
      <c r="AG1155" t="s">
        <v>19697</v>
      </c>
      <c r="AH1155" s="6">
        <v>1241856</v>
      </c>
      <c r="AI1155" t="s">
        <v>19698</v>
      </c>
      <c r="AJ1155" t="s">
        <v>19699</v>
      </c>
    </row>
    <row r="1156" spans="1:36" ht="17.25" hidden="1" customHeight="1" x14ac:dyDescent="0.2">
      <c r="A1156" s="4" t="s">
        <v>19690</v>
      </c>
      <c r="B1156" t="s">
        <v>19485</v>
      </c>
      <c r="C1156" t="s">
        <v>19691</v>
      </c>
      <c r="D1156" t="s">
        <v>19692</v>
      </c>
      <c r="E1156" t="s">
        <v>19700</v>
      </c>
      <c r="F1156" t="s">
        <v>41</v>
      </c>
      <c r="G1156" s="5">
        <v>161</v>
      </c>
      <c r="H1156" t="s">
        <v>42</v>
      </c>
      <c r="I1156" t="s">
        <v>65</v>
      </c>
      <c r="J1156" t="s">
        <v>45</v>
      </c>
      <c r="K1156" t="s">
        <v>45</v>
      </c>
      <c r="L1156" t="s">
        <v>45</v>
      </c>
      <c r="M1156" t="s">
        <v>559</v>
      </c>
      <c r="N1156" s="24">
        <v>2014</v>
      </c>
      <c r="Q1156" t="s">
        <v>19489</v>
      </c>
      <c r="R1156" s="7">
        <v>10.254232</v>
      </c>
      <c r="S1156" s="7">
        <v>-67.676309000000003</v>
      </c>
      <c r="T1156" t="s">
        <v>46</v>
      </c>
      <c r="U1156" t="s">
        <v>19694</v>
      </c>
      <c r="X1156" t="s">
        <v>19695</v>
      </c>
      <c r="Y1156" t="s">
        <v>3012</v>
      </c>
      <c r="Z1156" t="s">
        <v>3013</v>
      </c>
      <c r="AC1156" t="s">
        <v>19696</v>
      </c>
      <c r="AG1156" t="s">
        <v>19697</v>
      </c>
      <c r="AH1156" s="6">
        <v>1241857</v>
      </c>
      <c r="AI1156" t="s">
        <v>19698</v>
      </c>
      <c r="AJ1156" t="s">
        <v>19701</v>
      </c>
    </row>
    <row r="1157" spans="1:36" ht="17.25" hidden="1" customHeight="1" x14ac:dyDescent="0.2">
      <c r="A1157" s="4" t="s">
        <v>19702</v>
      </c>
      <c r="B1157" t="s">
        <v>19485</v>
      </c>
      <c r="C1157" t="s">
        <v>19703</v>
      </c>
      <c r="D1157" t="s">
        <v>19704</v>
      </c>
      <c r="E1157" t="s">
        <v>19721</v>
      </c>
      <c r="F1157" t="s">
        <v>86</v>
      </c>
      <c r="G1157" s="5">
        <v>85</v>
      </c>
      <c r="H1157" t="s">
        <v>857</v>
      </c>
      <c r="I1157" t="s">
        <v>65</v>
      </c>
      <c r="J1157" t="s">
        <v>45</v>
      </c>
      <c r="K1157" t="s">
        <v>45</v>
      </c>
      <c r="L1157" t="s">
        <v>45</v>
      </c>
      <c r="M1157" t="s">
        <v>559</v>
      </c>
      <c r="N1157" s="24">
        <v>2013</v>
      </c>
      <c r="Q1157" t="s">
        <v>19489</v>
      </c>
      <c r="R1157" s="7">
        <v>10.2561</v>
      </c>
      <c r="S1157" s="7">
        <v>-66.792199999999994</v>
      </c>
      <c r="T1157" t="s">
        <v>46</v>
      </c>
      <c r="U1157" t="s">
        <v>19706</v>
      </c>
      <c r="X1157" t="s">
        <v>19615</v>
      </c>
      <c r="Y1157" t="s">
        <v>3012</v>
      </c>
      <c r="Z1157" t="s">
        <v>3013</v>
      </c>
      <c r="AA1157" t="s">
        <v>19707</v>
      </c>
      <c r="AG1157" t="s">
        <v>19708</v>
      </c>
      <c r="AH1157" s="6">
        <v>1162152</v>
      </c>
      <c r="AI1157" t="s">
        <v>19709</v>
      </c>
      <c r="AJ1157" t="s">
        <v>19722</v>
      </c>
    </row>
    <row r="1158" spans="1:36" ht="17.25" hidden="1" customHeight="1" x14ac:dyDescent="0.2">
      <c r="A1158" s="4" t="s">
        <v>19734</v>
      </c>
      <c r="B1158" t="s">
        <v>19485</v>
      </c>
      <c r="C1158" t="s">
        <v>19735</v>
      </c>
      <c r="D1158" t="s">
        <v>19736</v>
      </c>
      <c r="E1158" t="s">
        <v>19749</v>
      </c>
      <c r="F1158" t="s">
        <v>64</v>
      </c>
      <c r="G1158" s="5">
        <v>400</v>
      </c>
      <c r="H1158" t="s">
        <v>857</v>
      </c>
      <c r="I1158" t="s">
        <v>240</v>
      </c>
      <c r="J1158" t="s">
        <v>45</v>
      </c>
      <c r="K1158" t="s">
        <v>45</v>
      </c>
      <c r="L1158" t="s">
        <v>45</v>
      </c>
      <c r="M1158" t="s">
        <v>559</v>
      </c>
      <c r="N1158" s="24">
        <v>2015</v>
      </c>
      <c r="Q1158" t="s">
        <v>19489</v>
      </c>
      <c r="R1158" s="7">
        <v>10.494899999999999</v>
      </c>
      <c r="S1158" s="7">
        <v>-68.155199999999994</v>
      </c>
      <c r="T1158" t="s">
        <v>46</v>
      </c>
      <c r="U1158" t="s">
        <v>19738</v>
      </c>
      <c r="X1158" t="s">
        <v>19727</v>
      </c>
      <c r="Y1158" t="s">
        <v>3012</v>
      </c>
      <c r="Z1158" t="s">
        <v>3013</v>
      </c>
      <c r="AA1158" t="s">
        <v>19739</v>
      </c>
      <c r="AG1158" t="s">
        <v>19740</v>
      </c>
      <c r="AH1158" s="24">
        <v>1140144</v>
      </c>
      <c r="AI1158" t="s">
        <v>19741</v>
      </c>
      <c r="AJ1158" t="s">
        <v>19750</v>
      </c>
    </row>
    <row r="1159" spans="1:36" ht="17.25" hidden="1" customHeight="1" x14ac:dyDescent="0.2">
      <c r="A1159" s="4" t="s">
        <v>19734</v>
      </c>
      <c r="B1159" t="s">
        <v>19485</v>
      </c>
      <c r="C1159" t="s">
        <v>19735</v>
      </c>
      <c r="D1159" t="s">
        <v>19736</v>
      </c>
      <c r="E1159" t="s">
        <v>19751</v>
      </c>
      <c r="F1159" t="s">
        <v>64</v>
      </c>
      <c r="G1159" s="5">
        <v>600</v>
      </c>
      <c r="H1159" t="s">
        <v>857</v>
      </c>
      <c r="I1159" t="s">
        <v>240</v>
      </c>
      <c r="J1159" t="s">
        <v>45</v>
      </c>
      <c r="K1159" t="s">
        <v>45</v>
      </c>
      <c r="L1159" t="s">
        <v>45</v>
      </c>
      <c r="M1159" t="s">
        <v>559</v>
      </c>
      <c r="N1159" s="24">
        <v>2016</v>
      </c>
      <c r="Q1159" t="s">
        <v>19489</v>
      </c>
      <c r="R1159" s="7">
        <v>10.494899999999999</v>
      </c>
      <c r="S1159" s="7">
        <v>-68.155199999999994</v>
      </c>
      <c r="T1159" t="s">
        <v>46</v>
      </c>
      <c r="U1159" t="s">
        <v>19738</v>
      </c>
      <c r="X1159" t="s">
        <v>19727</v>
      </c>
      <c r="Y1159" t="s">
        <v>3012</v>
      </c>
      <c r="Z1159" t="s">
        <v>3013</v>
      </c>
      <c r="AA1159" t="s">
        <v>19739</v>
      </c>
      <c r="AG1159" t="s">
        <v>19740</v>
      </c>
      <c r="AH1159" s="24">
        <v>1275218</v>
      </c>
      <c r="AI1159" t="s">
        <v>19741</v>
      </c>
      <c r="AJ1159" t="s">
        <v>19752</v>
      </c>
    </row>
    <row r="1160" spans="1:36" ht="17.25" hidden="1" customHeight="1" x14ac:dyDescent="0.2">
      <c r="A1160" s="4" t="s">
        <v>19770</v>
      </c>
      <c r="B1160" t="s">
        <v>19485</v>
      </c>
      <c r="C1160" t="s">
        <v>19771</v>
      </c>
      <c r="D1160" t="s">
        <v>19772</v>
      </c>
      <c r="E1160" t="s">
        <v>40</v>
      </c>
      <c r="F1160" t="s">
        <v>86</v>
      </c>
      <c r="G1160" s="5">
        <v>150</v>
      </c>
      <c r="H1160" t="s">
        <v>857</v>
      </c>
      <c r="I1160" t="s">
        <v>65</v>
      </c>
      <c r="J1160" t="s">
        <v>45</v>
      </c>
      <c r="K1160" t="s">
        <v>45</v>
      </c>
      <c r="L1160" t="s">
        <v>45</v>
      </c>
      <c r="M1160" t="s">
        <v>559</v>
      </c>
      <c r="N1160" s="24">
        <v>2013</v>
      </c>
      <c r="Q1160" t="s">
        <v>19489</v>
      </c>
      <c r="R1160" s="7">
        <v>8.4146479999999997</v>
      </c>
      <c r="S1160" s="7">
        <v>-64.891605999999996</v>
      </c>
      <c r="T1160" t="s">
        <v>504</v>
      </c>
      <c r="U1160" t="s">
        <v>19773</v>
      </c>
      <c r="V1160" t="s">
        <v>19774</v>
      </c>
      <c r="X1160" t="s">
        <v>19492</v>
      </c>
      <c r="Y1160" t="s">
        <v>3012</v>
      </c>
      <c r="Z1160" t="s">
        <v>3013</v>
      </c>
      <c r="AG1160" t="s">
        <v>19775</v>
      </c>
      <c r="AH1160" s="24">
        <v>1223142</v>
      </c>
      <c r="AI1160" t="s">
        <v>19776</v>
      </c>
      <c r="AJ1160" t="s">
        <v>19777</v>
      </c>
    </row>
    <row r="1161" spans="1:36" ht="17.25" hidden="1" customHeight="1" x14ac:dyDescent="0.2">
      <c r="A1161" s="4" t="s">
        <v>19770</v>
      </c>
      <c r="B1161" t="s">
        <v>19485</v>
      </c>
      <c r="C1161" t="s">
        <v>19771</v>
      </c>
      <c r="D1161" t="s">
        <v>19772</v>
      </c>
      <c r="E1161" t="s">
        <v>56</v>
      </c>
      <c r="F1161" t="s">
        <v>86</v>
      </c>
      <c r="G1161" s="5">
        <v>150</v>
      </c>
      <c r="H1161" t="s">
        <v>857</v>
      </c>
      <c r="I1161" t="s">
        <v>65</v>
      </c>
      <c r="J1161" t="s">
        <v>45</v>
      </c>
      <c r="K1161" t="s">
        <v>45</v>
      </c>
      <c r="L1161" t="s">
        <v>45</v>
      </c>
      <c r="M1161" t="s">
        <v>559</v>
      </c>
      <c r="N1161" s="6">
        <v>2013</v>
      </c>
      <c r="Q1161" t="s">
        <v>19489</v>
      </c>
      <c r="R1161" s="7">
        <v>8.4146479999999997</v>
      </c>
      <c r="S1161" s="7">
        <v>-64.891605999999996</v>
      </c>
      <c r="T1161" t="s">
        <v>504</v>
      </c>
      <c r="U1161" t="s">
        <v>19773</v>
      </c>
      <c r="V1161" t="s">
        <v>19774</v>
      </c>
      <c r="X1161" t="s">
        <v>19492</v>
      </c>
      <c r="Y1161" t="s">
        <v>3012</v>
      </c>
      <c r="Z1161" t="s">
        <v>3013</v>
      </c>
      <c r="AG1161" t="s">
        <v>19775</v>
      </c>
      <c r="AH1161" s="24">
        <v>1223143</v>
      </c>
      <c r="AI1161" t="s">
        <v>19776</v>
      </c>
      <c r="AJ1161" t="s">
        <v>19778</v>
      </c>
    </row>
    <row r="1162" spans="1:36" ht="17.25" hidden="1" customHeight="1" x14ac:dyDescent="0.2">
      <c r="A1162" s="4" t="s">
        <v>19779</v>
      </c>
      <c r="B1162" t="s">
        <v>19485</v>
      </c>
      <c r="C1162" t="s">
        <v>19780</v>
      </c>
      <c r="D1162" t="s">
        <v>19781</v>
      </c>
      <c r="E1162" t="s">
        <v>15404</v>
      </c>
      <c r="F1162" t="s">
        <v>86</v>
      </c>
      <c r="G1162" s="5">
        <v>100</v>
      </c>
      <c r="H1162" t="s">
        <v>857</v>
      </c>
      <c r="I1162" t="s">
        <v>65</v>
      </c>
      <c r="J1162" t="s">
        <v>45</v>
      </c>
      <c r="K1162" t="s">
        <v>45</v>
      </c>
      <c r="L1162" t="s">
        <v>45</v>
      </c>
      <c r="M1162" t="s">
        <v>559</v>
      </c>
      <c r="N1162" s="24">
        <v>2016</v>
      </c>
      <c r="Q1162" t="s">
        <v>19489</v>
      </c>
      <c r="R1162" s="7">
        <v>9.7843970000000002</v>
      </c>
      <c r="S1162" s="7">
        <v>-71.061566999999997</v>
      </c>
      <c r="T1162" t="s">
        <v>46</v>
      </c>
      <c r="U1162" t="s">
        <v>19782</v>
      </c>
      <c r="X1162" t="s">
        <v>19531</v>
      </c>
      <c r="Y1162" t="s">
        <v>3012</v>
      </c>
      <c r="Z1162" t="s">
        <v>3013</v>
      </c>
      <c r="AG1162" t="s">
        <v>19783</v>
      </c>
      <c r="AH1162" s="24">
        <v>1251051</v>
      </c>
      <c r="AI1162" t="s">
        <v>19784</v>
      </c>
      <c r="AJ1162" t="s">
        <v>19785</v>
      </c>
    </row>
    <row r="1163" spans="1:36" ht="17.25" hidden="1" customHeight="1" x14ac:dyDescent="0.2">
      <c r="A1163" s="4" t="s">
        <v>19808</v>
      </c>
      <c r="B1163" t="s">
        <v>19485</v>
      </c>
      <c r="C1163" t="s">
        <v>19809</v>
      </c>
      <c r="D1163" t="s">
        <v>19810</v>
      </c>
      <c r="E1163" t="s">
        <v>19811</v>
      </c>
      <c r="F1163" t="s">
        <v>41</v>
      </c>
      <c r="G1163" s="5">
        <v>180</v>
      </c>
      <c r="H1163" t="s">
        <v>42</v>
      </c>
      <c r="I1163" t="s">
        <v>65</v>
      </c>
      <c r="J1163" t="s">
        <v>45</v>
      </c>
      <c r="K1163" t="s">
        <v>45</v>
      </c>
      <c r="L1163" t="s">
        <v>45</v>
      </c>
      <c r="M1163" t="s">
        <v>559</v>
      </c>
      <c r="N1163" s="24">
        <v>2014</v>
      </c>
      <c r="Q1163" t="s">
        <v>19489</v>
      </c>
      <c r="R1163" s="7">
        <v>10.4839</v>
      </c>
      <c r="S1163" s="7">
        <v>-68.149199999999993</v>
      </c>
      <c r="T1163" t="s">
        <v>46</v>
      </c>
      <c r="U1163" t="s">
        <v>19812</v>
      </c>
      <c r="V1163" t="s">
        <v>19813</v>
      </c>
      <c r="X1163" t="s">
        <v>19727</v>
      </c>
      <c r="Y1163" t="s">
        <v>3012</v>
      </c>
      <c r="Z1163" t="s">
        <v>3013</v>
      </c>
      <c r="AA1163" t="s">
        <v>19814</v>
      </c>
      <c r="AC1163" t="s">
        <v>19815</v>
      </c>
      <c r="AG1163" t="s">
        <v>19816</v>
      </c>
      <c r="AH1163" s="24">
        <v>1225243</v>
      </c>
      <c r="AI1163" t="s">
        <v>19817</v>
      </c>
      <c r="AJ1163" t="s">
        <v>19818</v>
      </c>
    </row>
    <row r="1164" spans="1:36" ht="17.25" hidden="1" customHeight="1" x14ac:dyDescent="0.2">
      <c r="A1164" s="4" t="s">
        <v>19808</v>
      </c>
      <c r="B1164" t="s">
        <v>19485</v>
      </c>
      <c r="C1164" t="s">
        <v>19809</v>
      </c>
      <c r="D1164" t="s">
        <v>19810</v>
      </c>
      <c r="E1164" t="s">
        <v>19819</v>
      </c>
      <c r="F1164" t="s">
        <v>41</v>
      </c>
      <c r="G1164" s="5">
        <v>180</v>
      </c>
      <c r="H1164" t="s">
        <v>42</v>
      </c>
      <c r="I1164" t="s">
        <v>65</v>
      </c>
      <c r="J1164" t="s">
        <v>45</v>
      </c>
      <c r="K1164" t="s">
        <v>45</v>
      </c>
      <c r="L1164" t="s">
        <v>45</v>
      </c>
      <c r="M1164" t="s">
        <v>559</v>
      </c>
      <c r="N1164" s="6">
        <v>2014</v>
      </c>
      <c r="Q1164" t="s">
        <v>19489</v>
      </c>
      <c r="R1164" s="7">
        <v>10.4839</v>
      </c>
      <c r="S1164" s="7">
        <v>-68.149199999999993</v>
      </c>
      <c r="T1164" t="s">
        <v>46</v>
      </c>
      <c r="U1164" t="s">
        <v>19812</v>
      </c>
      <c r="V1164" t="s">
        <v>19813</v>
      </c>
      <c r="X1164" t="s">
        <v>19727</v>
      </c>
      <c r="Y1164" t="s">
        <v>3012</v>
      </c>
      <c r="Z1164" t="s">
        <v>3013</v>
      </c>
      <c r="AA1164" t="s">
        <v>19814</v>
      </c>
      <c r="AC1164" t="s">
        <v>19815</v>
      </c>
      <c r="AG1164" t="s">
        <v>19816</v>
      </c>
      <c r="AH1164" s="6">
        <v>1241853</v>
      </c>
      <c r="AI1164" t="s">
        <v>19817</v>
      </c>
      <c r="AJ1164" t="s">
        <v>19820</v>
      </c>
    </row>
    <row r="1165" spans="1:36" ht="17.25" hidden="1" customHeight="1" x14ac:dyDescent="0.2">
      <c r="A1165" s="4" t="s">
        <v>19808</v>
      </c>
      <c r="B1165" t="s">
        <v>19485</v>
      </c>
      <c r="C1165" t="s">
        <v>19809</v>
      </c>
      <c r="D1165" t="s">
        <v>19810</v>
      </c>
      <c r="E1165" t="s">
        <v>19821</v>
      </c>
      <c r="F1165" t="s">
        <v>41</v>
      </c>
      <c r="G1165" s="5">
        <v>180</v>
      </c>
      <c r="H1165" t="s">
        <v>42</v>
      </c>
      <c r="I1165" t="s">
        <v>65</v>
      </c>
      <c r="J1165" t="s">
        <v>45</v>
      </c>
      <c r="K1165" t="s">
        <v>45</v>
      </c>
      <c r="L1165" t="s">
        <v>45</v>
      </c>
      <c r="M1165" t="s">
        <v>559</v>
      </c>
      <c r="N1165" s="6">
        <v>2014</v>
      </c>
      <c r="Q1165" t="s">
        <v>19489</v>
      </c>
      <c r="R1165" s="7">
        <v>10.4839</v>
      </c>
      <c r="S1165" s="7">
        <v>-68.149199999999993</v>
      </c>
      <c r="T1165" t="s">
        <v>46</v>
      </c>
      <c r="U1165" t="s">
        <v>19812</v>
      </c>
      <c r="V1165" t="s">
        <v>19813</v>
      </c>
      <c r="X1165" t="s">
        <v>19727</v>
      </c>
      <c r="Y1165" t="s">
        <v>3012</v>
      </c>
      <c r="Z1165" t="s">
        <v>3013</v>
      </c>
      <c r="AA1165" t="s">
        <v>19814</v>
      </c>
      <c r="AC1165" t="s">
        <v>19815</v>
      </c>
      <c r="AG1165" t="s">
        <v>19816</v>
      </c>
      <c r="AH1165" s="24">
        <v>1241854</v>
      </c>
      <c r="AI1165" t="s">
        <v>19817</v>
      </c>
      <c r="AJ1165" t="s">
        <v>19822</v>
      </c>
    </row>
    <row r="1166" spans="1:36" ht="17.25" hidden="1" customHeight="1" x14ac:dyDescent="0.2">
      <c r="A1166" s="4" t="s">
        <v>19808</v>
      </c>
      <c r="B1166" t="s">
        <v>19485</v>
      </c>
      <c r="C1166" t="s">
        <v>19809</v>
      </c>
      <c r="D1166" t="s">
        <v>19810</v>
      </c>
      <c r="E1166" t="s">
        <v>19823</v>
      </c>
      <c r="F1166" t="s">
        <v>41</v>
      </c>
      <c r="G1166" s="5">
        <v>180</v>
      </c>
      <c r="H1166" t="s">
        <v>857</v>
      </c>
      <c r="I1166" t="s">
        <v>65</v>
      </c>
      <c r="J1166" t="s">
        <v>45</v>
      </c>
      <c r="K1166" t="s">
        <v>45</v>
      </c>
      <c r="L1166" t="s">
        <v>45</v>
      </c>
      <c r="M1166" t="s">
        <v>559</v>
      </c>
      <c r="N1166" s="24">
        <v>2014</v>
      </c>
      <c r="Q1166" t="s">
        <v>19489</v>
      </c>
      <c r="R1166" s="7">
        <v>10.4839</v>
      </c>
      <c r="S1166" s="7">
        <v>-68.149199999999993</v>
      </c>
      <c r="T1166" t="s">
        <v>46</v>
      </c>
      <c r="U1166" t="s">
        <v>19812</v>
      </c>
      <c r="V1166" t="s">
        <v>19813</v>
      </c>
      <c r="X1166" t="s">
        <v>19727</v>
      </c>
      <c r="Y1166" t="s">
        <v>3012</v>
      </c>
      <c r="Z1166" t="s">
        <v>3013</v>
      </c>
      <c r="AA1166" t="s">
        <v>19814</v>
      </c>
      <c r="AC1166" t="s">
        <v>19815</v>
      </c>
      <c r="AG1166" t="s">
        <v>19816</v>
      </c>
      <c r="AH1166" s="24">
        <v>1241855</v>
      </c>
      <c r="AI1166" t="s">
        <v>19817</v>
      </c>
      <c r="AJ1166" t="s">
        <v>19824</v>
      </c>
    </row>
    <row r="1167" spans="1:36" ht="17.25" hidden="1" customHeight="1" x14ac:dyDescent="0.2">
      <c r="A1167" s="4" t="s">
        <v>19849</v>
      </c>
      <c r="B1167" t="s">
        <v>19850</v>
      </c>
      <c r="C1167" t="s">
        <v>19851</v>
      </c>
      <c r="E1167" t="s">
        <v>40</v>
      </c>
      <c r="F1167" t="s">
        <v>86</v>
      </c>
      <c r="G1167" s="5">
        <v>59</v>
      </c>
      <c r="H1167" t="s">
        <v>558</v>
      </c>
      <c r="I1167" t="s">
        <v>528</v>
      </c>
      <c r="J1167" t="s">
        <v>45</v>
      </c>
      <c r="N1167" s="24">
        <v>2021</v>
      </c>
      <c r="R1167" s="7">
        <v>36.703200000000002</v>
      </c>
      <c r="S1167" s="7">
        <v>67.135559999999998</v>
      </c>
      <c r="T1167" t="s">
        <v>504</v>
      </c>
      <c r="U1167" t="s">
        <v>19852</v>
      </c>
      <c r="X1167" t="s">
        <v>19853</v>
      </c>
      <c r="Y1167" t="s">
        <v>19854</v>
      </c>
      <c r="Z1167" t="s">
        <v>19855</v>
      </c>
      <c r="AG1167" t="s">
        <v>19856</v>
      </c>
      <c r="AH1167" s="24">
        <v>1292422</v>
      </c>
      <c r="AI1167" t="s">
        <v>19857</v>
      </c>
      <c r="AJ1167" t="s">
        <v>19858</v>
      </c>
    </row>
    <row r="1168" spans="1:36" ht="17.25" hidden="1" customHeight="1" x14ac:dyDescent="0.2">
      <c r="A1168" s="4" t="s">
        <v>19859</v>
      </c>
      <c r="B1168" t="s">
        <v>19860</v>
      </c>
      <c r="C1168" t="s">
        <v>19861</v>
      </c>
      <c r="E1168" t="s">
        <v>40</v>
      </c>
      <c r="F1168" t="s">
        <v>86</v>
      </c>
      <c r="G1168" s="5">
        <v>50</v>
      </c>
      <c r="H1168" t="s">
        <v>558</v>
      </c>
      <c r="I1168" t="s">
        <v>528</v>
      </c>
      <c r="J1168" t="s">
        <v>559</v>
      </c>
      <c r="K1168" t="s">
        <v>45</v>
      </c>
      <c r="L1168" t="s">
        <v>45</v>
      </c>
      <c r="N1168" s="6">
        <v>2024</v>
      </c>
      <c r="R1168" s="7">
        <v>40.569508249999998</v>
      </c>
      <c r="S1168" s="7">
        <v>44.752775329999999</v>
      </c>
      <c r="T1168" t="s">
        <v>46</v>
      </c>
      <c r="U1168" t="s">
        <v>19862</v>
      </c>
      <c r="X1168" t="s">
        <v>19863</v>
      </c>
      <c r="Y1168" t="s">
        <v>19854</v>
      </c>
      <c r="Z1168" t="s">
        <v>19864</v>
      </c>
      <c r="AI1168" t="s">
        <v>19865</v>
      </c>
      <c r="AJ1168" t="s">
        <v>19866</v>
      </c>
    </row>
    <row r="1169" spans="1:36" ht="17.25" hidden="1" customHeight="1" x14ac:dyDescent="0.2">
      <c r="A1169" s="4" t="s">
        <v>19903</v>
      </c>
      <c r="B1169" t="s">
        <v>19860</v>
      </c>
      <c r="C1169" t="s">
        <v>19904</v>
      </c>
      <c r="D1169" t="s">
        <v>19905</v>
      </c>
      <c r="E1169" t="s">
        <v>79</v>
      </c>
      <c r="F1169" t="s">
        <v>86</v>
      </c>
      <c r="G1169" s="5">
        <v>254</v>
      </c>
      <c r="H1169" t="s">
        <v>42</v>
      </c>
      <c r="I1169" t="s">
        <v>43</v>
      </c>
      <c r="J1169" t="s">
        <v>559</v>
      </c>
      <c r="K1169" t="s">
        <v>45</v>
      </c>
      <c r="L1169" t="s">
        <v>45</v>
      </c>
      <c r="M1169" t="s">
        <v>559</v>
      </c>
      <c r="N1169" s="24">
        <v>2021</v>
      </c>
      <c r="R1169" s="7">
        <v>40.112969</v>
      </c>
      <c r="S1169" s="7">
        <v>44.497236000000001</v>
      </c>
      <c r="T1169" t="s">
        <v>46</v>
      </c>
      <c r="U1169" t="s">
        <v>19898</v>
      </c>
      <c r="X1169" t="s">
        <v>19898</v>
      </c>
      <c r="Y1169" t="s">
        <v>19854</v>
      </c>
      <c r="Z1169" t="s">
        <v>19864</v>
      </c>
      <c r="AG1169" t="s">
        <v>19906</v>
      </c>
      <c r="AH1169" s="8" t="s">
        <v>19907</v>
      </c>
      <c r="AI1169" t="s">
        <v>19908</v>
      </c>
      <c r="AJ1169" t="s">
        <v>19909</v>
      </c>
    </row>
    <row r="1170" spans="1:36" ht="17.25" hidden="1" customHeight="1" x14ac:dyDescent="0.2">
      <c r="A1170" s="4" t="s">
        <v>19949</v>
      </c>
      <c r="B1170" t="s">
        <v>19911</v>
      </c>
      <c r="C1170" t="s">
        <v>19950</v>
      </c>
      <c r="D1170" t="s">
        <v>19951</v>
      </c>
      <c r="E1170" t="s">
        <v>40</v>
      </c>
      <c r="F1170" t="s">
        <v>86</v>
      </c>
      <c r="G1170" s="5">
        <v>384.3</v>
      </c>
      <c r="H1170" t="s">
        <v>42</v>
      </c>
      <c r="I1170" t="s">
        <v>528</v>
      </c>
      <c r="J1170" t="s">
        <v>559</v>
      </c>
      <c r="N1170" s="24">
        <v>2022</v>
      </c>
      <c r="R1170" s="7">
        <v>40.4194535562781</v>
      </c>
      <c r="S1170" s="7">
        <v>49.669807597871497</v>
      </c>
      <c r="T1170" t="s">
        <v>46</v>
      </c>
      <c r="U1170" t="s">
        <v>19952</v>
      </c>
      <c r="W1170" t="s">
        <v>19938</v>
      </c>
      <c r="Y1170" t="s">
        <v>19854</v>
      </c>
      <c r="Z1170" t="s">
        <v>19864</v>
      </c>
      <c r="AI1170" t="s">
        <v>19953</v>
      </c>
      <c r="AJ1170" t="s">
        <v>19954</v>
      </c>
    </row>
    <row r="1171" spans="1:36" ht="17.25" hidden="1" customHeight="1" x14ac:dyDescent="0.2">
      <c r="A1171" s="4" t="s">
        <v>19960</v>
      </c>
      <c r="B1171" t="s">
        <v>19911</v>
      </c>
      <c r="C1171" t="s">
        <v>19961</v>
      </c>
      <c r="D1171" t="s">
        <v>19962</v>
      </c>
      <c r="E1171" t="s">
        <v>40</v>
      </c>
      <c r="F1171" t="s">
        <v>64</v>
      </c>
      <c r="G1171" s="5">
        <v>390</v>
      </c>
      <c r="H1171" t="s">
        <v>42</v>
      </c>
      <c r="I1171" t="s">
        <v>43</v>
      </c>
      <c r="J1171" t="s">
        <v>45</v>
      </c>
      <c r="N1171" s="24">
        <v>2013</v>
      </c>
      <c r="R1171" s="7">
        <v>39.893856999999997</v>
      </c>
      <c r="S1171" s="7">
        <v>48.918545999999999</v>
      </c>
      <c r="T1171" t="s">
        <v>46</v>
      </c>
      <c r="U1171" t="s">
        <v>19963</v>
      </c>
      <c r="Y1171" t="s">
        <v>19854</v>
      </c>
      <c r="Z1171" t="s">
        <v>19864</v>
      </c>
      <c r="AG1171" t="s">
        <v>19964</v>
      </c>
      <c r="AH1171" s="8" t="s">
        <v>19965</v>
      </c>
      <c r="AI1171" t="s">
        <v>19966</v>
      </c>
      <c r="AJ1171" t="s">
        <v>19967</v>
      </c>
    </row>
    <row r="1172" spans="1:36" ht="17.25" hidden="1" customHeight="1" x14ac:dyDescent="0.2">
      <c r="A1172" s="4" t="s">
        <v>19960</v>
      </c>
      <c r="B1172" t="s">
        <v>19911</v>
      </c>
      <c r="C1172" t="s">
        <v>19961</v>
      </c>
      <c r="D1172" t="s">
        <v>19962</v>
      </c>
      <c r="E1172" t="s">
        <v>56</v>
      </c>
      <c r="F1172" t="s">
        <v>64</v>
      </c>
      <c r="G1172" s="5">
        <v>390</v>
      </c>
      <c r="H1172" t="s">
        <v>42</v>
      </c>
      <c r="I1172" t="s">
        <v>43</v>
      </c>
      <c r="J1172" t="s">
        <v>45</v>
      </c>
      <c r="N1172" s="24">
        <v>2013</v>
      </c>
      <c r="R1172" s="7">
        <v>39.893856999999997</v>
      </c>
      <c r="S1172" s="7">
        <v>48.918545999999999</v>
      </c>
      <c r="T1172" t="s">
        <v>46</v>
      </c>
      <c r="U1172" t="s">
        <v>19963</v>
      </c>
      <c r="Y1172" t="s">
        <v>19854</v>
      </c>
      <c r="Z1172" t="s">
        <v>19864</v>
      </c>
      <c r="AG1172" t="s">
        <v>19964</v>
      </c>
      <c r="AH1172" s="8" t="s">
        <v>19968</v>
      </c>
      <c r="AI1172" t="s">
        <v>19966</v>
      </c>
      <c r="AJ1172" t="s">
        <v>19969</v>
      </c>
    </row>
    <row r="1173" spans="1:36" ht="17.25" hidden="1" customHeight="1" x14ac:dyDescent="0.2">
      <c r="A1173" s="4" t="s">
        <v>19977</v>
      </c>
      <c r="B1173" t="s">
        <v>19911</v>
      </c>
      <c r="C1173" t="s">
        <v>19978</v>
      </c>
      <c r="D1173" t="s">
        <v>19979</v>
      </c>
      <c r="E1173" t="s">
        <v>40</v>
      </c>
      <c r="F1173" t="s">
        <v>86</v>
      </c>
      <c r="G1173" s="5">
        <v>320</v>
      </c>
      <c r="H1173" t="s">
        <v>486</v>
      </c>
      <c r="I1173" t="s">
        <v>65</v>
      </c>
      <c r="J1173" t="s">
        <v>44</v>
      </c>
      <c r="N1173" s="24">
        <v>2025</v>
      </c>
      <c r="R1173" s="7">
        <v>40.770236560646403</v>
      </c>
      <c r="S1173" s="7">
        <v>47.0479166247585</v>
      </c>
      <c r="T1173" t="s">
        <v>504</v>
      </c>
      <c r="U1173" t="s">
        <v>19921</v>
      </c>
      <c r="W1173" t="s">
        <v>19922</v>
      </c>
      <c r="Y1173" t="s">
        <v>19854</v>
      </c>
      <c r="Z1173" t="s">
        <v>19864</v>
      </c>
      <c r="AI1173" t="s">
        <v>19980</v>
      </c>
      <c r="AJ1173" t="s">
        <v>19981</v>
      </c>
    </row>
    <row r="1174" spans="1:36" ht="17.25" hidden="1" customHeight="1" x14ac:dyDescent="0.2">
      <c r="A1174" s="4" t="s">
        <v>19977</v>
      </c>
      <c r="B1174" t="s">
        <v>19911</v>
      </c>
      <c r="C1174" t="s">
        <v>19978</v>
      </c>
      <c r="D1174" t="s">
        <v>19979</v>
      </c>
      <c r="E1174" t="s">
        <v>56</v>
      </c>
      <c r="F1174" t="s">
        <v>86</v>
      </c>
      <c r="G1174" s="5">
        <v>320</v>
      </c>
      <c r="H1174" t="s">
        <v>486</v>
      </c>
      <c r="I1174" t="s">
        <v>65</v>
      </c>
      <c r="J1174" t="s">
        <v>44</v>
      </c>
      <c r="N1174" s="6">
        <v>2025</v>
      </c>
      <c r="P1174" s="25"/>
      <c r="R1174" s="7">
        <v>40.770236560646403</v>
      </c>
      <c r="S1174" s="7">
        <v>47.0479166247585</v>
      </c>
      <c r="T1174" t="s">
        <v>504</v>
      </c>
      <c r="U1174" t="s">
        <v>19921</v>
      </c>
      <c r="W1174" t="s">
        <v>19922</v>
      </c>
      <c r="Y1174" t="s">
        <v>19854</v>
      </c>
      <c r="Z1174" t="s">
        <v>19864</v>
      </c>
      <c r="AH1174" s="27"/>
      <c r="AI1174" t="s">
        <v>19980</v>
      </c>
      <c r="AJ1174" t="s">
        <v>19982</v>
      </c>
    </row>
    <row r="1175" spans="1:36" ht="17.25" hidden="1" customHeight="1" x14ac:dyDescent="0.2">
      <c r="A1175" s="4" t="s">
        <v>19977</v>
      </c>
      <c r="B1175" t="s">
        <v>19911</v>
      </c>
      <c r="C1175" t="s">
        <v>19978</v>
      </c>
      <c r="D1175" t="s">
        <v>19979</v>
      </c>
      <c r="E1175" t="s">
        <v>58</v>
      </c>
      <c r="F1175" t="s">
        <v>86</v>
      </c>
      <c r="G1175" s="5">
        <v>320</v>
      </c>
      <c r="H1175" t="s">
        <v>486</v>
      </c>
      <c r="I1175" t="s">
        <v>65</v>
      </c>
      <c r="J1175" t="s">
        <v>44</v>
      </c>
      <c r="N1175" s="6">
        <v>2025</v>
      </c>
      <c r="P1175" s="25"/>
      <c r="R1175" s="7">
        <v>40.770236560646403</v>
      </c>
      <c r="S1175" s="7">
        <v>47.0479166247585</v>
      </c>
      <c r="T1175" t="s">
        <v>504</v>
      </c>
      <c r="U1175" t="s">
        <v>19921</v>
      </c>
      <c r="W1175" t="s">
        <v>19922</v>
      </c>
      <c r="Y1175" t="s">
        <v>19854</v>
      </c>
      <c r="Z1175" t="s">
        <v>19864</v>
      </c>
      <c r="AH1175" s="27"/>
      <c r="AI1175" t="s">
        <v>19980</v>
      </c>
      <c r="AJ1175" t="s">
        <v>19983</v>
      </c>
    </row>
    <row r="1176" spans="1:36" ht="17.25" hidden="1" customHeight="1" x14ac:dyDescent="0.2">
      <c r="A1176" s="4" t="s">
        <v>19977</v>
      </c>
      <c r="B1176" t="s">
        <v>19911</v>
      </c>
      <c r="C1176" t="s">
        <v>19978</v>
      </c>
      <c r="D1176" t="s">
        <v>19979</v>
      </c>
      <c r="E1176" t="s">
        <v>191</v>
      </c>
      <c r="F1176" t="s">
        <v>86</v>
      </c>
      <c r="G1176" s="5">
        <v>320</v>
      </c>
      <c r="H1176" t="s">
        <v>486</v>
      </c>
      <c r="I1176" t="s">
        <v>65</v>
      </c>
      <c r="J1176" t="s">
        <v>44</v>
      </c>
      <c r="N1176" s="6">
        <v>2025</v>
      </c>
      <c r="P1176" s="25"/>
      <c r="R1176" s="7">
        <v>40.770236560646403</v>
      </c>
      <c r="S1176" s="7">
        <v>47.0479166247585</v>
      </c>
      <c r="T1176" t="s">
        <v>504</v>
      </c>
      <c r="U1176" t="s">
        <v>19921</v>
      </c>
      <c r="W1176" t="s">
        <v>19922</v>
      </c>
      <c r="Y1176" t="s">
        <v>19854</v>
      </c>
      <c r="Z1176" t="s">
        <v>19864</v>
      </c>
      <c r="AH1176" s="27"/>
      <c r="AI1176" t="s">
        <v>19980</v>
      </c>
      <c r="AJ1176" t="s">
        <v>19984</v>
      </c>
    </row>
    <row r="1177" spans="1:36" ht="17.25" hidden="1" customHeight="1" x14ac:dyDescent="0.2">
      <c r="A1177" s="4" t="s">
        <v>20018</v>
      </c>
      <c r="B1177" t="s">
        <v>19911</v>
      </c>
      <c r="C1177" t="s">
        <v>20019</v>
      </c>
      <c r="E1177" t="s">
        <v>56</v>
      </c>
      <c r="F1177" t="s">
        <v>86</v>
      </c>
      <c r="G1177" s="5">
        <v>400</v>
      </c>
      <c r="H1177" t="s">
        <v>42</v>
      </c>
      <c r="I1177" t="s">
        <v>43</v>
      </c>
      <c r="J1177" t="s">
        <v>45</v>
      </c>
      <c r="N1177" s="24">
        <v>2019</v>
      </c>
      <c r="R1177" s="7">
        <v>40.499569000000001</v>
      </c>
      <c r="S1177" s="7">
        <v>50.209074999999999</v>
      </c>
      <c r="T1177" t="s">
        <v>46</v>
      </c>
      <c r="U1177" t="s">
        <v>20020</v>
      </c>
      <c r="W1177" t="s">
        <v>19938</v>
      </c>
      <c r="Y1177" t="s">
        <v>19854</v>
      </c>
      <c r="Z1177" t="s">
        <v>19864</v>
      </c>
      <c r="AC1177" t="s">
        <v>20021</v>
      </c>
      <c r="AG1177" t="s">
        <v>20022</v>
      </c>
      <c r="AH1177" s="24">
        <v>1183374</v>
      </c>
      <c r="AI1177" t="s">
        <v>20023</v>
      </c>
      <c r="AJ1177" t="s">
        <v>20025</v>
      </c>
    </row>
    <row r="1178" spans="1:36" ht="17.25" hidden="1" customHeight="1" x14ac:dyDescent="0.2">
      <c r="A1178" s="4" t="s">
        <v>20034</v>
      </c>
      <c r="B1178" t="s">
        <v>19911</v>
      </c>
      <c r="C1178" t="s">
        <v>20035</v>
      </c>
      <c r="E1178" t="s">
        <v>40</v>
      </c>
      <c r="F1178" t="s">
        <v>86</v>
      </c>
      <c r="G1178" s="5">
        <v>460</v>
      </c>
      <c r="H1178" t="s">
        <v>558</v>
      </c>
      <c r="I1178" t="s">
        <v>43</v>
      </c>
      <c r="J1178" t="s">
        <v>559</v>
      </c>
      <c r="K1178" t="s">
        <v>45</v>
      </c>
      <c r="L1178" t="s">
        <v>45</v>
      </c>
      <c r="M1178" t="s">
        <v>559</v>
      </c>
      <c r="N1178" s="6">
        <v>2027</v>
      </c>
      <c r="R1178" s="7">
        <v>40.650768999999997</v>
      </c>
      <c r="S1178" s="7">
        <v>49.534368000000001</v>
      </c>
      <c r="T1178" t="s">
        <v>46</v>
      </c>
      <c r="U1178" t="s">
        <v>20036</v>
      </c>
      <c r="W1178" t="s">
        <v>19938</v>
      </c>
      <c r="Y1178" t="s">
        <v>19854</v>
      </c>
      <c r="Z1178" t="s">
        <v>19864</v>
      </c>
      <c r="AG1178" t="s">
        <v>20037</v>
      </c>
      <c r="AH1178" s="24">
        <v>1274837</v>
      </c>
      <c r="AI1178" t="s">
        <v>20038</v>
      </c>
      <c r="AJ1178" t="s">
        <v>20039</v>
      </c>
    </row>
    <row r="1179" spans="1:36" ht="17.25" hidden="1" customHeight="1" x14ac:dyDescent="0.2">
      <c r="A1179" s="4" t="s">
        <v>20034</v>
      </c>
      <c r="B1179" t="s">
        <v>19911</v>
      </c>
      <c r="C1179" t="s">
        <v>20035</v>
      </c>
      <c r="E1179" t="s">
        <v>56</v>
      </c>
      <c r="F1179" t="s">
        <v>86</v>
      </c>
      <c r="G1179" s="5">
        <v>460</v>
      </c>
      <c r="H1179" t="s">
        <v>558</v>
      </c>
      <c r="I1179" t="s">
        <v>43</v>
      </c>
      <c r="J1179" t="s">
        <v>559</v>
      </c>
      <c r="K1179" t="s">
        <v>45</v>
      </c>
      <c r="L1179" t="s">
        <v>45</v>
      </c>
      <c r="M1179" t="s">
        <v>559</v>
      </c>
      <c r="N1179" s="6">
        <v>2027</v>
      </c>
      <c r="R1179" s="7">
        <v>40.650768999999997</v>
      </c>
      <c r="S1179" s="7">
        <v>49.534368000000001</v>
      </c>
      <c r="T1179" t="s">
        <v>46</v>
      </c>
      <c r="U1179" t="s">
        <v>20036</v>
      </c>
      <c r="W1179" t="s">
        <v>19938</v>
      </c>
      <c r="Y1179" t="s">
        <v>19854</v>
      </c>
      <c r="Z1179" t="s">
        <v>19864</v>
      </c>
      <c r="AG1179" t="s">
        <v>20037</v>
      </c>
      <c r="AH1179" s="24">
        <v>1274838</v>
      </c>
      <c r="AI1179" t="s">
        <v>20038</v>
      </c>
      <c r="AJ1179" t="s">
        <v>20040</v>
      </c>
    </row>
    <row r="1180" spans="1:36" ht="17.25" hidden="1" customHeight="1" x14ac:dyDescent="0.2">
      <c r="A1180" s="4" t="s">
        <v>20064</v>
      </c>
      <c r="B1180" t="s">
        <v>20042</v>
      </c>
      <c r="C1180" t="s">
        <v>20065</v>
      </c>
      <c r="D1180" t="s">
        <v>20066</v>
      </c>
      <c r="E1180" t="s">
        <v>75</v>
      </c>
      <c r="F1180" t="s">
        <v>86</v>
      </c>
      <c r="G1180" s="5">
        <v>750</v>
      </c>
      <c r="H1180" t="s">
        <v>42</v>
      </c>
      <c r="I1180" t="s">
        <v>43</v>
      </c>
      <c r="J1180" t="s">
        <v>45</v>
      </c>
      <c r="K1180" t="s">
        <v>45</v>
      </c>
      <c r="L1180" t="s">
        <v>45</v>
      </c>
      <c r="N1180" s="6">
        <v>2022</v>
      </c>
      <c r="R1180" s="7">
        <v>25.969277999999999</v>
      </c>
      <c r="S1180" s="7">
        <v>50.608007000000001</v>
      </c>
      <c r="T1180" t="s">
        <v>46</v>
      </c>
      <c r="U1180" t="s">
        <v>20067</v>
      </c>
      <c r="X1180" t="s">
        <v>20068</v>
      </c>
      <c r="Y1180" t="s">
        <v>19854</v>
      </c>
      <c r="Z1180" t="s">
        <v>19864</v>
      </c>
      <c r="AA1180" t="s">
        <v>20069</v>
      </c>
      <c r="AC1180" t="s">
        <v>20070</v>
      </c>
      <c r="AD1180" t="s">
        <v>52</v>
      </c>
      <c r="AE1180" t="s">
        <v>254</v>
      </c>
      <c r="AF1180" t="s">
        <v>52</v>
      </c>
      <c r="AG1180" t="s">
        <v>20077</v>
      </c>
      <c r="AH1180" s="8" t="s">
        <v>20078</v>
      </c>
      <c r="AI1180" t="s">
        <v>20073</v>
      </c>
      <c r="AJ1180" t="s">
        <v>20079</v>
      </c>
    </row>
    <row r="1181" spans="1:36" ht="17.25" hidden="1" customHeight="1" x14ac:dyDescent="0.2">
      <c r="A1181" s="4" t="s">
        <v>20064</v>
      </c>
      <c r="B1181" t="s">
        <v>20042</v>
      </c>
      <c r="C1181" t="s">
        <v>20065</v>
      </c>
      <c r="D1181" t="s">
        <v>20066</v>
      </c>
      <c r="E1181" t="s">
        <v>77</v>
      </c>
      <c r="F1181" t="s">
        <v>86</v>
      </c>
      <c r="G1181" s="5">
        <v>750</v>
      </c>
      <c r="H1181" t="s">
        <v>42</v>
      </c>
      <c r="I1181" t="s">
        <v>43</v>
      </c>
      <c r="J1181" t="s">
        <v>45</v>
      </c>
      <c r="K1181" t="s">
        <v>45</v>
      </c>
      <c r="L1181" t="s">
        <v>45</v>
      </c>
      <c r="N1181" s="6">
        <v>2022</v>
      </c>
      <c r="R1181" s="7">
        <v>25.969277999999999</v>
      </c>
      <c r="S1181" s="7">
        <v>50.608007000000001</v>
      </c>
      <c r="T1181" t="s">
        <v>46</v>
      </c>
      <c r="U1181" t="s">
        <v>20067</v>
      </c>
      <c r="X1181" t="s">
        <v>20068</v>
      </c>
      <c r="Y1181" t="s">
        <v>19854</v>
      </c>
      <c r="Z1181" t="s">
        <v>19864</v>
      </c>
      <c r="AA1181" t="s">
        <v>20069</v>
      </c>
      <c r="AC1181" t="s">
        <v>20070</v>
      </c>
      <c r="AD1181" t="s">
        <v>52</v>
      </c>
      <c r="AE1181" t="s">
        <v>254</v>
      </c>
      <c r="AF1181" t="s">
        <v>52</v>
      </c>
      <c r="AG1181" t="s">
        <v>20077</v>
      </c>
      <c r="AH1181" s="8" t="s">
        <v>20080</v>
      </c>
      <c r="AI1181" t="s">
        <v>20073</v>
      </c>
      <c r="AJ1181" t="s">
        <v>20081</v>
      </c>
    </row>
    <row r="1182" spans="1:36" ht="17.25" hidden="1" customHeight="1" x14ac:dyDescent="0.2">
      <c r="A1182" s="4" t="s">
        <v>20082</v>
      </c>
      <c r="B1182" t="s">
        <v>20042</v>
      </c>
      <c r="C1182" t="s">
        <v>20083</v>
      </c>
      <c r="D1182" t="s">
        <v>20084</v>
      </c>
      <c r="E1182" t="s">
        <v>20097</v>
      </c>
      <c r="F1182" t="s">
        <v>86</v>
      </c>
      <c r="G1182" s="5">
        <v>597.29999999999995</v>
      </c>
      <c r="H1182" t="s">
        <v>42</v>
      </c>
      <c r="I1182" t="s">
        <v>43</v>
      </c>
      <c r="J1182" t="s">
        <v>45</v>
      </c>
      <c r="K1182" t="s">
        <v>45</v>
      </c>
      <c r="L1182" t="s">
        <v>45</v>
      </c>
      <c r="N1182" s="6">
        <v>2019</v>
      </c>
      <c r="R1182" s="7">
        <v>26.092531999999999</v>
      </c>
      <c r="S1182" s="7">
        <v>50.597067000000003</v>
      </c>
      <c r="T1182" t="s">
        <v>46</v>
      </c>
      <c r="U1182" t="s">
        <v>20085</v>
      </c>
      <c r="X1182" t="s">
        <v>20068</v>
      </c>
      <c r="Y1182" t="s">
        <v>19854</v>
      </c>
      <c r="Z1182" t="s">
        <v>19864</v>
      </c>
      <c r="AA1182" t="s">
        <v>20086</v>
      </c>
      <c r="AC1182" t="s">
        <v>20087</v>
      </c>
      <c r="AD1182" t="s">
        <v>52</v>
      </c>
      <c r="AE1182" t="s">
        <v>1954</v>
      </c>
      <c r="AF1182" t="s">
        <v>52</v>
      </c>
      <c r="AG1182" t="s">
        <v>20098</v>
      </c>
      <c r="AH1182" s="8" t="s">
        <v>20099</v>
      </c>
      <c r="AI1182" t="s">
        <v>20090</v>
      </c>
      <c r="AJ1182" t="s">
        <v>20100</v>
      </c>
    </row>
    <row r="1183" spans="1:36" ht="17.25" hidden="1" customHeight="1" x14ac:dyDescent="0.2">
      <c r="A1183" s="4" t="s">
        <v>20082</v>
      </c>
      <c r="B1183" t="s">
        <v>20042</v>
      </c>
      <c r="C1183" t="s">
        <v>20083</v>
      </c>
      <c r="D1183" t="s">
        <v>20084</v>
      </c>
      <c r="E1183" t="s">
        <v>20101</v>
      </c>
      <c r="F1183" t="s">
        <v>86</v>
      </c>
      <c r="G1183" s="5">
        <v>597.29999999999995</v>
      </c>
      <c r="H1183" t="s">
        <v>42</v>
      </c>
      <c r="I1183" t="s">
        <v>43</v>
      </c>
      <c r="J1183" t="s">
        <v>45</v>
      </c>
      <c r="K1183" t="s">
        <v>45</v>
      </c>
      <c r="L1183" t="s">
        <v>45</v>
      </c>
      <c r="N1183" s="24">
        <v>2019</v>
      </c>
      <c r="R1183" s="7">
        <v>26.092531999999999</v>
      </c>
      <c r="S1183" s="7">
        <v>50.597067000000003</v>
      </c>
      <c r="T1183" t="s">
        <v>46</v>
      </c>
      <c r="U1183" t="s">
        <v>20085</v>
      </c>
      <c r="X1183" t="s">
        <v>20068</v>
      </c>
      <c r="Y1183" t="s">
        <v>19854</v>
      </c>
      <c r="Z1183" t="s">
        <v>19864</v>
      </c>
      <c r="AA1183" t="s">
        <v>20086</v>
      </c>
      <c r="AC1183" t="s">
        <v>20087</v>
      </c>
      <c r="AD1183" t="s">
        <v>52</v>
      </c>
      <c r="AE1183" t="s">
        <v>1954</v>
      </c>
      <c r="AF1183" t="s">
        <v>52</v>
      </c>
      <c r="AG1183" t="s">
        <v>20098</v>
      </c>
      <c r="AH1183" s="8" t="s">
        <v>20102</v>
      </c>
      <c r="AI1183" t="s">
        <v>20090</v>
      </c>
      <c r="AJ1183" t="s">
        <v>20103</v>
      </c>
    </row>
    <row r="1184" spans="1:36" ht="17.25" hidden="1" customHeight="1" x14ac:dyDescent="0.2">
      <c r="A1184" s="4" t="s">
        <v>20082</v>
      </c>
      <c r="B1184" t="s">
        <v>20042</v>
      </c>
      <c r="C1184" t="s">
        <v>20083</v>
      </c>
      <c r="D1184" t="s">
        <v>20084</v>
      </c>
      <c r="E1184" t="s">
        <v>20104</v>
      </c>
      <c r="F1184" t="s">
        <v>86</v>
      </c>
      <c r="G1184" s="5">
        <v>597.29999999999995</v>
      </c>
      <c r="H1184" t="s">
        <v>42</v>
      </c>
      <c r="I1184" t="s">
        <v>43</v>
      </c>
      <c r="J1184" t="s">
        <v>45</v>
      </c>
      <c r="K1184" t="s">
        <v>45</v>
      </c>
      <c r="L1184" t="s">
        <v>45</v>
      </c>
      <c r="N1184" s="24">
        <v>2019</v>
      </c>
      <c r="R1184" s="7">
        <v>26.092531999999999</v>
      </c>
      <c r="S1184" s="7">
        <v>50.597067000000003</v>
      </c>
      <c r="T1184" t="s">
        <v>46</v>
      </c>
      <c r="U1184" t="s">
        <v>20085</v>
      </c>
      <c r="X1184" t="s">
        <v>20068</v>
      </c>
      <c r="Y1184" t="s">
        <v>19854</v>
      </c>
      <c r="Z1184" t="s">
        <v>19864</v>
      </c>
      <c r="AA1184" t="s">
        <v>20086</v>
      </c>
      <c r="AC1184" t="s">
        <v>20087</v>
      </c>
      <c r="AD1184" t="s">
        <v>52</v>
      </c>
      <c r="AE1184" t="s">
        <v>1954</v>
      </c>
      <c r="AF1184" t="s">
        <v>52</v>
      </c>
      <c r="AG1184" t="s">
        <v>20098</v>
      </c>
      <c r="AH1184" s="8" t="s">
        <v>20105</v>
      </c>
      <c r="AI1184" t="s">
        <v>20090</v>
      </c>
      <c r="AJ1184" t="s">
        <v>20106</v>
      </c>
    </row>
    <row r="1185" spans="1:36" ht="17.25" hidden="1" customHeight="1" x14ac:dyDescent="0.2">
      <c r="A1185" s="4" t="s">
        <v>20082</v>
      </c>
      <c r="B1185" t="s">
        <v>20042</v>
      </c>
      <c r="C1185" t="s">
        <v>20083</v>
      </c>
      <c r="D1185" t="s">
        <v>20084</v>
      </c>
      <c r="E1185" t="s">
        <v>20107</v>
      </c>
      <c r="F1185" t="s">
        <v>86</v>
      </c>
      <c r="G1185" s="5">
        <v>681</v>
      </c>
      <c r="H1185" t="s">
        <v>139</v>
      </c>
      <c r="I1185" t="s">
        <v>43</v>
      </c>
      <c r="J1185" t="s">
        <v>45</v>
      </c>
      <c r="K1185" t="s">
        <v>45</v>
      </c>
      <c r="L1185" t="s">
        <v>45</v>
      </c>
      <c r="N1185" s="6">
        <v>2024</v>
      </c>
      <c r="R1185" s="7">
        <v>26.092531999999999</v>
      </c>
      <c r="S1185" s="7">
        <v>50.597067000000003</v>
      </c>
      <c r="T1185" t="s">
        <v>46</v>
      </c>
      <c r="U1185" t="s">
        <v>20085</v>
      </c>
      <c r="X1185" t="s">
        <v>20068</v>
      </c>
      <c r="Y1185" t="s">
        <v>19854</v>
      </c>
      <c r="Z1185" t="s">
        <v>19864</v>
      </c>
      <c r="AA1185" t="s">
        <v>20086</v>
      </c>
      <c r="AC1185" t="s">
        <v>20087</v>
      </c>
      <c r="AD1185" t="s">
        <v>52</v>
      </c>
      <c r="AE1185" t="s">
        <v>1954</v>
      </c>
      <c r="AF1185" t="s">
        <v>52</v>
      </c>
      <c r="AG1185" t="s">
        <v>20098</v>
      </c>
      <c r="AH1185" s="8" t="s">
        <v>20108</v>
      </c>
      <c r="AI1185" t="s">
        <v>20090</v>
      </c>
      <c r="AJ1185" t="s">
        <v>20109</v>
      </c>
    </row>
    <row r="1186" spans="1:36" ht="17.25" hidden="1" customHeight="1" x14ac:dyDescent="0.2">
      <c r="A1186" s="4" t="s">
        <v>20140</v>
      </c>
      <c r="B1186" t="s">
        <v>20141</v>
      </c>
      <c r="C1186" t="s">
        <v>20142</v>
      </c>
      <c r="E1186" t="s">
        <v>40</v>
      </c>
      <c r="F1186" t="s">
        <v>617</v>
      </c>
      <c r="G1186" s="5">
        <v>3600</v>
      </c>
      <c r="H1186" t="s">
        <v>558</v>
      </c>
      <c r="I1186" t="s">
        <v>43</v>
      </c>
      <c r="J1186" t="s">
        <v>45</v>
      </c>
      <c r="N1186" s="6">
        <v>2024</v>
      </c>
      <c r="R1186" s="7">
        <v>21.6125357145186</v>
      </c>
      <c r="S1186" s="7">
        <v>91.949029306633193</v>
      </c>
      <c r="T1186" t="s">
        <v>504</v>
      </c>
      <c r="U1186" t="s">
        <v>20143</v>
      </c>
      <c r="X1186" t="s">
        <v>20144</v>
      </c>
      <c r="Y1186" t="s">
        <v>19854</v>
      </c>
      <c r="Z1186" t="s">
        <v>19855</v>
      </c>
      <c r="AI1186" t="s">
        <v>20145</v>
      </c>
      <c r="AJ1186" t="s">
        <v>20146</v>
      </c>
    </row>
    <row r="1187" spans="1:36" ht="17.25" hidden="1" customHeight="1" x14ac:dyDescent="0.2">
      <c r="A1187" s="4" t="s">
        <v>20147</v>
      </c>
      <c r="B1187" t="s">
        <v>20141</v>
      </c>
      <c r="C1187" t="s">
        <v>20148</v>
      </c>
      <c r="E1187" t="s">
        <v>40</v>
      </c>
      <c r="F1187" t="s">
        <v>543</v>
      </c>
      <c r="G1187" s="5">
        <v>19.55</v>
      </c>
      <c r="H1187" t="s">
        <v>42</v>
      </c>
      <c r="I1187" t="s">
        <v>528</v>
      </c>
      <c r="J1187" t="s">
        <v>45</v>
      </c>
      <c r="N1187" s="6">
        <v>2018</v>
      </c>
      <c r="R1187" s="7">
        <v>23.652200081267999</v>
      </c>
      <c r="S1187" s="7">
        <v>90.341506863738701</v>
      </c>
      <c r="T1187" t="s">
        <v>46</v>
      </c>
      <c r="U1187" t="s">
        <v>20149</v>
      </c>
      <c r="Y1187" t="s">
        <v>19854</v>
      </c>
      <c r="Z1187" t="s">
        <v>19855</v>
      </c>
      <c r="AG1187" t="s">
        <v>20150</v>
      </c>
      <c r="AH1187" s="24">
        <v>1230095</v>
      </c>
      <c r="AI1187" t="s">
        <v>20151</v>
      </c>
      <c r="AJ1187" t="s">
        <v>20152</v>
      </c>
    </row>
    <row r="1188" spans="1:36" ht="17.25" hidden="1" customHeight="1" x14ac:dyDescent="0.2">
      <c r="A1188" s="4" t="s">
        <v>20147</v>
      </c>
      <c r="B1188" t="s">
        <v>20141</v>
      </c>
      <c r="C1188" t="s">
        <v>20148</v>
      </c>
      <c r="E1188" t="s">
        <v>56</v>
      </c>
      <c r="F1188" t="s">
        <v>543</v>
      </c>
      <c r="G1188" s="5">
        <v>87.269000000000005</v>
      </c>
      <c r="H1188" t="s">
        <v>42</v>
      </c>
      <c r="I1188" t="s">
        <v>528</v>
      </c>
      <c r="J1188" t="s">
        <v>45</v>
      </c>
      <c r="N1188" s="6">
        <v>2018</v>
      </c>
      <c r="R1188" s="7">
        <v>23.652200081267999</v>
      </c>
      <c r="S1188" s="7">
        <v>90.341506863738701</v>
      </c>
      <c r="T1188" t="s">
        <v>46</v>
      </c>
      <c r="U1188" t="s">
        <v>20149</v>
      </c>
      <c r="Y1188" t="s">
        <v>19854</v>
      </c>
      <c r="Z1188" t="s">
        <v>19855</v>
      </c>
      <c r="AG1188" t="s">
        <v>20150</v>
      </c>
      <c r="AH1188" s="24">
        <v>1230095</v>
      </c>
      <c r="AI1188" t="s">
        <v>20151</v>
      </c>
      <c r="AJ1188" t="s">
        <v>20153</v>
      </c>
    </row>
    <row r="1189" spans="1:36" ht="17.25" hidden="1" customHeight="1" x14ac:dyDescent="0.2">
      <c r="A1189" s="4" t="s">
        <v>20154</v>
      </c>
      <c r="B1189" t="s">
        <v>20141</v>
      </c>
      <c r="C1189" t="s">
        <v>20155</v>
      </c>
      <c r="E1189" t="s">
        <v>40</v>
      </c>
      <c r="F1189" t="s">
        <v>543</v>
      </c>
      <c r="G1189" s="5">
        <v>19.55</v>
      </c>
      <c r="H1189" t="s">
        <v>42</v>
      </c>
      <c r="I1189" t="s">
        <v>528</v>
      </c>
      <c r="J1189" t="s">
        <v>45</v>
      </c>
      <c r="N1189" s="6">
        <v>2018</v>
      </c>
      <c r="R1189" s="7">
        <v>23.640383678473299</v>
      </c>
      <c r="S1189" s="7">
        <v>90.458054952812304</v>
      </c>
      <c r="T1189" t="s">
        <v>46</v>
      </c>
      <c r="U1189" t="s">
        <v>20149</v>
      </c>
      <c r="Y1189" t="s">
        <v>19854</v>
      </c>
      <c r="Z1189" t="s">
        <v>19855</v>
      </c>
      <c r="AG1189" t="s">
        <v>20156</v>
      </c>
      <c r="AH1189" s="24">
        <v>1230094</v>
      </c>
      <c r="AI1189" t="s">
        <v>20157</v>
      </c>
      <c r="AJ1189" t="s">
        <v>20158</v>
      </c>
    </row>
    <row r="1190" spans="1:36" ht="17.25" hidden="1" customHeight="1" x14ac:dyDescent="0.2">
      <c r="A1190" s="4" t="s">
        <v>20154</v>
      </c>
      <c r="B1190" t="s">
        <v>20141</v>
      </c>
      <c r="C1190" t="s">
        <v>20155</v>
      </c>
      <c r="E1190" t="s">
        <v>56</v>
      </c>
      <c r="F1190" t="s">
        <v>543</v>
      </c>
      <c r="G1190" s="5">
        <v>87.269000000000005</v>
      </c>
      <c r="H1190" t="s">
        <v>42</v>
      </c>
      <c r="I1190" t="s">
        <v>528</v>
      </c>
      <c r="J1190" t="s">
        <v>45</v>
      </c>
      <c r="N1190" s="6">
        <v>2018</v>
      </c>
      <c r="R1190" s="7">
        <v>23.640383678473299</v>
      </c>
      <c r="S1190" s="7">
        <v>90.458054952812304</v>
      </c>
      <c r="T1190" t="s">
        <v>46</v>
      </c>
      <c r="U1190" t="s">
        <v>20149</v>
      </c>
      <c r="Y1190" t="s">
        <v>19854</v>
      </c>
      <c r="Z1190" t="s">
        <v>19855</v>
      </c>
      <c r="AG1190" t="s">
        <v>20156</v>
      </c>
      <c r="AH1190" s="24">
        <v>1230094</v>
      </c>
      <c r="AI1190" t="s">
        <v>20157</v>
      </c>
      <c r="AJ1190" t="s">
        <v>20159</v>
      </c>
    </row>
    <row r="1191" spans="1:36" ht="17.25" hidden="1" customHeight="1" x14ac:dyDescent="0.2">
      <c r="A1191" s="4" t="s">
        <v>20160</v>
      </c>
      <c r="B1191" t="s">
        <v>20141</v>
      </c>
      <c r="C1191" t="s">
        <v>20161</v>
      </c>
      <c r="E1191" t="s">
        <v>40</v>
      </c>
      <c r="F1191" t="s">
        <v>570</v>
      </c>
      <c r="G1191" s="5">
        <v>126.36</v>
      </c>
      <c r="H1191" t="s">
        <v>42</v>
      </c>
      <c r="I1191" t="s">
        <v>528</v>
      </c>
      <c r="J1191" t="s">
        <v>45</v>
      </c>
      <c r="N1191" s="24">
        <v>2020</v>
      </c>
      <c r="R1191" s="7">
        <v>22.329071148205401</v>
      </c>
      <c r="S1191" s="7">
        <v>91.874190954585401</v>
      </c>
      <c r="T1191" t="s">
        <v>46</v>
      </c>
      <c r="U1191" t="s">
        <v>20144</v>
      </c>
      <c r="Y1191" t="s">
        <v>19854</v>
      </c>
      <c r="Z1191" t="s">
        <v>19855</v>
      </c>
      <c r="AG1191" t="s">
        <v>20162</v>
      </c>
      <c r="AH1191" s="24">
        <v>1293901</v>
      </c>
      <c r="AI1191" t="s">
        <v>20163</v>
      </c>
      <c r="AJ1191" t="s">
        <v>20164</v>
      </c>
    </row>
    <row r="1192" spans="1:36" ht="17.25" hidden="1" customHeight="1" x14ac:dyDescent="0.2">
      <c r="A1192" s="4" t="s">
        <v>20170</v>
      </c>
      <c r="B1192" t="s">
        <v>20141</v>
      </c>
      <c r="C1192" t="s">
        <v>20171</v>
      </c>
      <c r="E1192" t="s">
        <v>40</v>
      </c>
      <c r="F1192" t="s">
        <v>86</v>
      </c>
      <c r="G1192" s="5">
        <v>194.6</v>
      </c>
      <c r="H1192" t="s">
        <v>42</v>
      </c>
      <c r="I1192" t="s">
        <v>528</v>
      </c>
      <c r="J1192" t="s">
        <v>45</v>
      </c>
      <c r="N1192" s="24">
        <v>2015</v>
      </c>
      <c r="R1192" s="7">
        <v>24.040891999999999</v>
      </c>
      <c r="S1192" s="7">
        <v>91.004520999999997</v>
      </c>
      <c r="T1192" t="s">
        <v>46</v>
      </c>
      <c r="U1192" t="s">
        <v>20172</v>
      </c>
      <c r="X1192" t="s">
        <v>20144</v>
      </c>
      <c r="Y1192" t="s">
        <v>19854</v>
      </c>
      <c r="Z1192" t="s">
        <v>19855</v>
      </c>
      <c r="AG1192" t="s">
        <v>20173</v>
      </c>
      <c r="AI1192" t="s">
        <v>20174</v>
      </c>
      <c r="AJ1192" t="s">
        <v>20175</v>
      </c>
    </row>
    <row r="1193" spans="1:36" ht="17.25" hidden="1" customHeight="1" x14ac:dyDescent="0.2">
      <c r="A1193" s="4" t="s">
        <v>20170</v>
      </c>
      <c r="B1193" t="s">
        <v>20141</v>
      </c>
      <c r="C1193" t="s">
        <v>20171</v>
      </c>
      <c r="E1193" t="s">
        <v>56</v>
      </c>
      <c r="F1193" t="s">
        <v>86</v>
      </c>
      <c r="G1193" s="5">
        <v>16</v>
      </c>
      <c r="H1193" t="s">
        <v>42</v>
      </c>
      <c r="I1193" t="s">
        <v>528</v>
      </c>
      <c r="J1193" t="s">
        <v>45</v>
      </c>
      <c r="N1193" s="24">
        <v>2015</v>
      </c>
      <c r="R1193" s="7">
        <v>24.040891999999999</v>
      </c>
      <c r="S1193" s="7">
        <v>91.004520999999997</v>
      </c>
      <c r="T1193" t="s">
        <v>46</v>
      </c>
      <c r="U1193" t="s">
        <v>20172</v>
      </c>
      <c r="X1193" t="s">
        <v>20144</v>
      </c>
      <c r="Y1193" t="s">
        <v>19854</v>
      </c>
      <c r="Z1193" t="s">
        <v>19855</v>
      </c>
      <c r="AG1193" t="s">
        <v>20173</v>
      </c>
      <c r="AI1193" t="s">
        <v>20174</v>
      </c>
      <c r="AJ1193" t="s">
        <v>20176</v>
      </c>
    </row>
    <row r="1194" spans="1:36" ht="17.25" hidden="1" customHeight="1" x14ac:dyDescent="0.2">
      <c r="A1194" s="4" t="s">
        <v>20177</v>
      </c>
      <c r="B1194" t="s">
        <v>20141</v>
      </c>
      <c r="C1194" t="s">
        <v>20178</v>
      </c>
      <c r="E1194" t="s">
        <v>40</v>
      </c>
      <c r="F1194" t="s">
        <v>86</v>
      </c>
      <c r="G1194" s="5">
        <v>420</v>
      </c>
      <c r="H1194" t="s">
        <v>42</v>
      </c>
      <c r="I1194" t="s">
        <v>43</v>
      </c>
      <c r="J1194" t="s">
        <v>45</v>
      </c>
      <c r="N1194" s="24">
        <v>2022</v>
      </c>
      <c r="P1194" s="24">
        <v>2047</v>
      </c>
      <c r="R1194" s="7">
        <v>24.044769639811399</v>
      </c>
      <c r="S1194" s="7">
        <v>91.017107926285703</v>
      </c>
      <c r="T1194" t="s">
        <v>46</v>
      </c>
      <c r="U1194" t="s">
        <v>20172</v>
      </c>
      <c r="V1194" t="s">
        <v>20179</v>
      </c>
      <c r="X1194" t="s">
        <v>20144</v>
      </c>
      <c r="Y1194" t="s">
        <v>19854</v>
      </c>
      <c r="Z1194" t="s">
        <v>19855</v>
      </c>
      <c r="AG1194" t="s">
        <v>20180</v>
      </c>
      <c r="AH1194" s="8" t="s">
        <v>20181</v>
      </c>
      <c r="AI1194" t="s">
        <v>20182</v>
      </c>
      <c r="AJ1194" t="s">
        <v>20183</v>
      </c>
    </row>
    <row r="1195" spans="1:36" ht="17.25" hidden="1" customHeight="1" x14ac:dyDescent="0.2">
      <c r="A1195" s="4" t="s">
        <v>20184</v>
      </c>
      <c r="B1195" t="s">
        <v>20141</v>
      </c>
      <c r="C1195" t="s">
        <v>20185</v>
      </c>
      <c r="E1195" t="s">
        <v>75</v>
      </c>
      <c r="F1195" t="s">
        <v>86</v>
      </c>
      <c r="G1195" s="5">
        <v>450</v>
      </c>
      <c r="H1195" t="s">
        <v>486</v>
      </c>
      <c r="I1195" t="s">
        <v>43</v>
      </c>
      <c r="J1195" t="s">
        <v>45</v>
      </c>
      <c r="N1195" s="24">
        <v>2028</v>
      </c>
      <c r="P1195" s="24">
        <v>2053</v>
      </c>
      <c r="R1195" s="7">
        <v>24.043332299999999</v>
      </c>
      <c r="S1195" s="7">
        <v>91.014254399999999</v>
      </c>
      <c r="T1195" t="s">
        <v>46</v>
      </c>
      <c r="U1195" t="s">
        <v>20172</v>
      </c>
      <c r="X1195" t="s">
        <v>20144</v>
      </c>
      <c r="Y1195" t="s">
        <v>19854</v>
      </c>
      <c r="Z1195" t="s">
        <v>19855</v>
      </c>
      <c r="AG1195" t="s">
        <v>20190</v>
      </c>
      <c r="AI1195" t="s">
        <v>20188</v>
      </c>
      <c r="AJ1195" t="s">
        <v>20191</v>
      </c>
    </row>
    <row r="1196" spans="1:36" ht="17.25" hidden="1" customHeight="1" x14ac:dyDescent="0.2">
      <c r="A1196" s="4" t="s">
        <v>20184</v>
      </c>
      <c r="B1196" t="s">
        <v>20141</v>
      </c>
      <c r="C1196" t="s">
        <v>20185</v>
      </c>
      <c r="E1196" t="s">
        <v>77</v>
      </c>
      <c r="F1196" t="s">
        <v>617</v>
      </c>
      <c r="G1196" s="5">
        <v>600</v>
      </c>
      <c r="H1196" t="s">
        <v>558</v>
      </c>
      <c r="I1196" t="s">
        <v>43</v>
      </c>
      <c r="J1196" t="s">
        <v>45</v>
      </c>
      <c r="N1196" s="24">
        <v>2031</v>
      </c>
      <c r="P1196" s="24">
        <v>2056</v>
      </c>
      <c r="R1196" s="7">
        <v>24.043332299999999</v>
      </c>
      <c r="S1196" s="7">
        <v>91.014254399999999</v>
      </c>
      <c r="T1196" t="s">
        <v>46</v>
      </c>
      <c r="U1196" t="s">
        <v>20172</v>
      </c>
      <c r="X1196" t="s">
        <v>20144</v>
      </c>
      <c r="Y1196" t="s">
        <v>19854</v>
      </c>
      <c r="Z1196" t="s">
        <v>19855</v>
      </c>
      <c r="AG1196" t="s">
        <v>20190</v>
      </c>
      <c r="AI1196" t="s">
        <v>20188</v>
      </c>
      <c r="AJ1196" t="s">
        <v>20192</v>
      </c>
    </row>
    <row r="1197" spans="1:36" ht="17.25" hidden="1" customHeight="1" x14ac:dyDescent="0.2">
      <c r="A1197" s="4" t="s">
        <v>20184</v>
      </c>
      <c r="B1197" t="s">
        <v>20141</v>
      </c>
      <c r="C1197" t="s">
        <v>20185</v>
      </c>
      <c r="E1197" t="s">
        <v>318</v>
      </c>
      <c r="F1197" t="s">
        <v>617</v>
      </c>
      <c r="G1197" s="5">
        <v>600</v>
      </c>
      <c r="H1197" t="s">
        <v>558</v>
      </c>
      <c r="I1197" t="s">
        <v>43</v>
      </c>
      <c r="J1197" t="s">
        <v>45</v>
      </c>
      <c r="N1197" s="24">
        <v>2037</v>
      </c>
      <c r="P1197" s="24">
        <v>2062</v>
      </c>
      <c r="R1197" s="7">
        <v>24.043332299999999</v>
      </c>
      <c r="S1197" s="7">
        <v>91.014254399999999</v>
      </c>
      <c r="T1197" t="s">
        <v>46</v>
      </c>
      <c r="U1197" t="s">
        <v>20172</v>
      </c>
      <c r="X1197" t="s">
        <v>20144</v>
      </c>
      <c r="Y1197" t="s">
        <v>19854</v>
      </c>
      <c r="Z1197" t="s">
        <v>19855</v>
      </c>
      <c r="AG1197" t="s">
        <v>20190</v>
      </c>
      <c r="AI1197" t="s">
        <v>20188</v>
      </c>
      <c r="AJ1197" t="s">
        <v>20193</v>
      </c>
    </row>
    <row r="1198" spans="1:36" ht="17.25" hidden="1" customHeight="1" x14ac:dyDescent="0.2">
      <c r="A1198" s="4" t="s">
        <v>20184</v>
      </c>
      <c r="B1198" t="s">
        <v>20141</v>
      </c>
      <c r="C1198" t="s">
        <v>20185</v>
      </c>
      <c r="E1198" t="s">
        <v>2385</v>
      </c>
      <c r="F1198" t="s">
        <v>617</v>
      </c>
      <c r="G1198" s="5">
        <v>600</v>
      </c>
      <c r="H1198" t="s">
        <v>558</v>
      </c>
      <c r="I1198" t="s">
        <v>43</v>
      </c>
      <c r="J1198" t="s">
        <v>45</v>
      </c>
      <c r="N1198" s="24">
        <v>2041</v>
      </c>
      <c r="P1198" s="24">
        <v>2066</v>
      </c>
      <c r="R1198" s="7">
        <v>24.043332299999999</v>
      </c>
      <c r="S1198" s="7">
        <v>91.014254399999999</v>
      </c>
      <c r="T1198" t="s">
        <v>46</v>
      </c>
      <c r="U1198" t="s">
        <v>20172</v>
      </c>
      <c r="X1198" t="s">
        <v>20144</v>
      </c>
      <c r="Y1198" t="s">
        <v>19854</v>
      </c>
      <c r="Z1198" t="s">
        <v>19855</v>
      </c>
      <c r="AG1198" t="s">
        <v>20190</v>
      </c>
      <c r="AI1198" t="s">
        <v>20188</v>
      </c>
      <c r="AJ1198" t="s">
        <v>20194</v>
      </c>
    </row>
    <row r="1199" spans="1:36" ht="17.25" hidden="1" customHeight="1" x14ac:dyDescent="0.2">
      <c r="A1199" s="4" t="s">
        <v>20184</v>
      </c>
      <c r="B1199" t="s">
        <v>20141</v>
      </c>
      <c r="C1199" t="s">
        <v>20185</v>
      </c>
      <c r="E1199" t="s">
        <v>870</v>
      </c>
      <c r="F1199" t="s">
        <v>86</v>
      </c>
      <c r="G1199" s="5">
        <v>225</v>
      </c>
      <c r="H1199" t="s">
        <v>42</v>
      </c>
      <c r="I1199" t="s">
        <v>43</v>
      </c>
      <c r="J1199" t="s">
        <v>45</v>
      </c>
      <c r="N1199" s="24">
        <v>2015</v>
      </c>
      <c r="R1199" s="7">
        <v>24.043332299999999</v>
      </c>
      <c r="S1199" s="7">
        <v>91.014254399999999</v>
      </c>
      <c r="T1199" t="s">
        <v>46</v>
      </c>
      <c r="U1199" t="s">
        <v>20172</v>
      </c>
      <c r="X1199" t="s">
        <v>20144</v>
      </c>
      <c r="Y1199" t="s">
        <v>19854</v>
      </c>
      <c r="Z1199" t="s">
        <v>19855</v>
      </c>
      <c r="AG1199" t="s">
        <v>20190</v>
      </c>
      <c r="AH1199" s="8" t="s">
        <v>20195</v>
      </c>
      <c r="AI1199" t="s">
        <v>20188</v>
      </c>
      <c r="AJ1199" t="s">
        <v>20196</v>
      </c>
    </row>
    <row r="1200" spans="1:36" ht="17.25" hidden="1" customHeight="1" x14ac:dyDescent="0.2">
      <c r="A1200" s="4" t="s">
        <v>20184</v>
      </c>
      <c r="B1200" t="s">
        <v>20141</v>
      </c>
      <c r="C1200" t="s">
        <v>20185</v>
      </c>
      <c r="E1200" t="s">
        <v>20197</v>
      </c>
      <c r="F1200" t="s">
        <v>86</v>
      </c>
      <c r="G1200" s="5">
        <v>450</v>
      </c>
      <c r="H1200" t="s">
        <v>42</v>
      </c>
      <c r="I1200" t="s">
        <v>43</v>
      </c>
      <c r="J1200" t="s">
        <v>45</v>
      </c>
      <c r="N1200" s="24">
        <v>2017</v>
      </c>
      <c r="R1200" s="7">
        <v>24.043332299999999</v>
      </c>
      <c r="S1200" s="7">
        <v>91.014254399999999</v>
      </c>
      <c r="T1200" t="s">
        <v>46</v>
      </c>
      <c r="U1200" t="s">
        <v>20172</v>
      </c>
      <c r="X1200" t="s">
        <v>20144</v>
      </c>
      <c r="Y1200" t="s">
        <v>19854</v>
      </c>
      <c r="Z1200" t="s">
        <v>19855</v>
      </c>
      <c r="AG1200" t="s">
        <v>20198</v>
      </c>
      <c r="AH1200" s="24">
        <v>1243188</v>
      </c>
      <c r="AI1200" t="s">
        <v>20188</v>
      </c>
      <c r="AJ1200" t="s">
        <v>20199</v>
      </c>
    </row>
    <row r="1201" spans="1:36" ht="17.25" hidden="1" customHeight="1" x14ac:dyDescent="0.2">
      <c r="A1201" s="4" t="s">
        <v>20184</v>
      </c>
      <c r="B1201" t="s">
        <v>20141</v>
      </c>
      <c r="C1201" t="s">
        <v>20185</v>
      </c>
      <c r="E1201" t="s">
        <v>20203</v>
      </c>
      <c r="F1201" t="s">
        <v>86</v>
      </c>
      <c r="G1201" s="5">
        <v>450</v>
      </c>
      <c r="H1201" t="s">
        <v>42</v>
      </c>
      <c r="I1201" t="s">
        <v>43</v>
      </c>
      <c r="J1201" t="s">
        <v>45</v>
      </c>
      <c r="N1201" s="24">
        <v>2016</v>
      </c>
      <c r="R1201" s="7">
        <v>24.043332299999999</v>
      </c>
      <c r="S1201" s="7">
        <v>91.014254399999999</v>
      </c>
      <c r="T1201" t="s">
        <v>46</v>
      </c>
      <c r="U1201" t="s">
        <v>20172</v>
      </c>
      <c r="X1201" t="s">
        <v>20144</v>
      </c>
      <c r="Y1201" t="s">
        <v>19854</v>
      </c>
      <c r="Z1201" t="s">
        <v>19855</v>
      </c>
      <c r="AG1201" t="s">
        <v>20204</v>
      </c>
      <c r="AH1201" s="24">
        <v>1222965</v>
      </c>
      <c r="AI1201" t="s">
        <v>20188</v>
      </c>
      <c r="AJ1201" t="s">
        <v>20205</v>
      </c>
    </row>
    <row r="1202" spans="1:36" ht="17.25" hidden="1" customHeight="1" x14ac:dyDescent="0.2">
      <c r="A1202" s="4" t="s">
        <v>20214</v>
      </c>
      <c r="B1202" t="s">
        <v>20141</v>
      </c>
      <c r="C1202" t="s">
        <v>20215</v>
      </c>
      <c r="E1202" t="s">
        <v>40</v>
      </c>
      <c r="F1202" t="s">
        <v>543</v>
      </c>
      <c r="G1202" s="5">
        <v>138.6</v>
      </c>
      <c r="H1202" t="s">
        <v>42</v>
      </c>
      <c r="I1202" t="s">
        <v>528</v>
      </c>
      <c r="J1202" t="s">
        <v>45</v>
      </c>
      <c r="N1202" s="6">
        <v>2018</v>
      </c>
      <c r="P1202" s="25"/>
      <c r="R1202" s="7">
        <v>23.546548423883198</v>
      </c>
      <c r="S1202" s="7">
        <v>90.777897569830799</v>
      </c>
      <c r="T1202" t="s">
        <v>46</v>
      </c>
      <c r="U1202" t="s">
        <v>20216</v>
      </c>
      <c r="Y1202" t="s">
        <v>19854</v>
      </c>
      <c r="Z1202" t="s">
        <v>19855</v>
      </c>
      <c r="AC1202" t="s">
        <v>20217</v>
      </c>
      <c r="AG1202" t="s">
        <v>20218</v>
      </c>
      <c r="AH1202" s="24">
        <v>1288818</v>
      </c>
      <c r="AI1202" t="s">
        <v>20219</v>
      </c>
      <c r="AJ1202" t="s">
        <v>20220</v>
      </c>
    </row>
    <row r="1203" spans="1:36" ht="17.25" hidden="1" customHeight="1" x14ac:dyDescent="0.2">
      <c r="A1203" s="4" t="s">
        <v>20214</v>
      </c>
      <c r="B1203" t="s">
        <v>20141</v>
      </c>
      <c r="C1203" t="s">
        <v>20215</v>
      </c>
      <c r="E1203" t="s">
        <v>56</v>
      </c>
      <c r="F1203" t="s">
        <v>543</v>
      </c>
      <c r="G1203" s="5">
        <v>60</v>
      </c>
      <c r="H1203" t="s">
        <v>42</v>
      </c>
      <c r="I1203" t="s">
        <v>528</v>
      </c>
      <c r="J1203" t="s">
        <v>45</v>
      </c>
      <c r="N1203" s="6">
        <v>2018</v>
      </c>
      <c r="P1203" s="25"/>
      <c r="R1203" s="7">
        <v>23.546548423883198</v>
      </c>
      <c r="S1203" s="7">
        <v>90.777897569830799</v>
      </c>
      <c r="T1203" t="s">
        <v>46</v>
      </c>
      <c r="U1203" t="s">
        <v>20216</v>
      </c>
      <c r="Y1203" t="s">
        <v>19854</v>
      </c>
      <c r="Z1203" t="s">
        <v>19855</v>
      </c>
      <c r="AC1203" t="s">
        <v>20217</v>
      </c>
      <c r="AG1203" t="s">
        <v>20218</v>
      </c>
      <c r="AH1203" s="6">
        <v>1311256</v>
      </c>
      <c r="AI1203" t="s">
        <v>20219</v>
      </c>
      <c r="AJ1203" t="s">
        <v>20221</v>
      </c>
    </row>
    <row r="1204" spans="1:36" ht="17.25" hidden="1" customHeight="1" x14ac:dyDescent="0.2">
      <c r="A1204" s="4" t="s">
        <v>20214</v>
      </c>
      <c r="B1204" t="s">
        <v>20141</v>
      </c>
      <c r="C1204" t="s">
        <v>20215</v>
      </c>
      <c r="E1204" t="s">
        <v>58</v>
      </c>
      <c r="F1204" t="s">
        <v>543</v>
      </c>
      <c r="G1204" s="5">
        <v>15.75</v>
      </c>
      <c r="H1204" t="s">
        <v>42</v>
      </c>
      <c r="I1204" t="s">
        <v>528</v>
      </c>
      <c r="J1204" t="s">
        <v>45</v>
      </c>
      <c r="N1204" s="6">
        <v>2018</v>
      </c>
      <c r="P1204" s="25"/>
      <c r="R1204" s="7">
        <v>23.546548423883198</v>
      </c>
      <c r="S1204" s="7">
        <v>90.777897569830799</v>
      </c>
      <c r="T1204" t="s">
        <v>46</v>
      </c>
      <c r="U1204" t="s">
        <v>20216</v>
      </c>
      <c r="Y1204" t="s">
        <v>19854</v>
      </c>
      <c r="Z1204" t="s">
        <v>19855</v>
      </c>
      <c r="AC1204" t="s">
        <v>20217</v>
      </c>
      <c r="AG1204" t="s">
        <v>20218</v>
      </c>
      <c r="AH1204" s="6">
        <v>1311257</v>
      </c>
      <c r="AI1204" t="s">
        <v>20219</v>
      </c>
      <c r="AJ1204" t="s">
        <v>20222</v>
      </c>
    </row>
    <row r="1205" spans="1:36" ht="17.25" hidden="1" customHeight="1" x14ac:dyDescent="0.2">
      <c r="A1205" s="4" t="s">
        <v>20223</v>
      </c>
      <c r="B1205" t="s">
        <v>20141</v>
      </c>
      <c r="C1205" t="s">
        <v>20224</v>
      </c>
      <c r="E1205" t="s">
        <v>40</v>
      </c>
      <c r="F1205" t="s">
        <v>543</v>
      </c>
      <c r="G1205" s="5">
        <v>107.8</v>
      </c>
      <c r="H1205" t="s">
        <v>42</v>
      </c>
      <c r="I1205" t="s">
        <v>528</v>
      </c>
      <c r="J1205" t="s">
        <v>45</v>
      </c>
      <c r="N1205" s="24">
        <v>2018</v>
      </c>
      <c r="R1205" s="7">
        <v>23.017703080733401</v>
      </c>
      <c r="S1205" s="7">
        <v>89.413518569827801</v>
      </c>
      <c r="T1205" t="s">
        <v>46</v>
      </c>
      <c r="U1205" t="s">
        <v>20225</v>
      </c>
      <c r="Y1205" t="s">
        <v>19854</v>
      </c>
      <c r="Z1205" t="s">
        <v>19855</v>
      </c>
      <c r="AC1205" t="s">
        <v>20226</v>
      </c>
      <c r="AG1205" t="s">
        <v>20227</v>
      </c>
      <c r="AH1205" s="24">
        <v>1288819</v>
      </c>
      <c r="AI1205" t="s">
        <v>20228</v>
      </c>
      <c r="AJ1205" t="s">
        <v>20229</v>
      </c>
    </row>
    <row r="1206" spans="1:36" ht="17.25" hidden="1" customHeight="1" x14ac:dyDescent="0.2">
      <c r="A1206" s="4" t="s">
        <v>20238</v>
      </c>
      <c r="B1206" t="s">
        <v>20141</v>
      </c>
      <c r="C1206" t="s">
        <v>20239</v>
      </c>
      <c r="E1206" t="s">
        <v>211</v>
      </c>
      <c r="F1206" t="s">
        <v>570</v>
      </c>
      <c r="G1206" s="5">
        <v>54.6</v>
      </c>
      <c r="H1206" t="s">
        <v>42</v>
      </c>
      <c r="I1206" t="s">
        <v>528</v>
      </c>
      <c r="N1206" s="24">
        <v>2021</v>
      </c>
      <c r="R1206" s="7">
        <v>24.055985013766801</v>
      </c>
      <c r="S1206" s="7">
        <v>90.979431078871301</v>
      </c>
      <c r="T1206" t="s">
        <v>504</v>
      </c>
      <c r="U1206" t="s">
        <v>20240</v>
      </c>
      <c r="X1206" t="s">
        <v>20149</v>
      </c>
      <c r="Y1206" t="s">
        <v>19854</v>
      </c>
      <c r="Z1206" t="s">
        <v>19855</v>
      </c>
      <c r="AC1206" t="s">
        <v>20241</v>
      </c>
      <c r="AG1206" t="s">
        <v>20242</v>
      </c>
      <c r="AH1206" s="24">
        <v>1289628</v>
      </c>
      <c r="AI1206" t="s">
        <v>20243</v>
      </c>
      <c r="AJ1206" t="s">
        <v>20244</v>
      </c>
    </row>
    <row r="1207" spans="1:36" ht="17.25" hidden="1" customHeight="1" x14ac:dyDescent="0.2">
      <c r="A1207" s="4" t="s">
        <v>20245</v>
      </c>
      <c r="B1207" t="s">
        <v>20141</v>
      </c>
      <c r="C1207" t="s">
        <v>20246</v>
      </c>
      <c r="E1207" t="s">
        <v>40</v>
      </c>
      <c r="F1207" t="s">
        <v>41</v>
      </c>
      <c r="G1207" s="5">
        <v>410</v>
      </c>
      <c r="H1207" t="s">
        <v>42</v>
      </c>
      <c r="I1207" t="s">
        <v>43</v>
      </c>
      <c r="J1207" t="s">
        <v>45</v>
      </c>
      <c r="N1207" s="24">
        <v>2017</v>
      </c>
      <c r="R1207" s="7">
        <v>24.049377100000001</v>
      </c>
      <c r="S1207" s="7">
        <v>89.017492399999995</v>
      </c>
      <c r="T1207" t="s">
        <v>46</v>
      </c>
      <c r="U1207" t="s">
        <v>20247</v>
      </c>
      <c r="X1207" t="s">
        <v>20248</v>
      </c>
      <c r="Y1207" t="s">
        <v>19854</v>
      </c>
      <c r="Z1207" t="s">
        <v>19855</v>
      </c>
      <c r="AG1207" t="s">
        <v>20249</v>
      </c>
      <c r="AH1207" s="8" t="s">
        <v>20250</v>
      </c>
      <c r="AI1207" t="s">
        <v>20251</v>
      </c>
      <c r="AJ1207" t="s">
        <v>20252</v>
      </c>
    </row>
    <row r="1208" spans="1:36" ht="17.25" hidden="1" customHeight="1" x14ac:dyDescent="0.2">
      <c r="A1208" s="4" t="s">
        <v>20253</v>
      </c>
      <c r="B1208" t="s">
        <v>20141</v>
      </c>
      <c r="C1208" t="s">
        <v>20254</v>
      </c>
      <c r="E1208" t="s">
        <v>40</v>
      </c>
      <c r="F1208" t="s">
        <v>86</v>
      </c>
      <c r="G1208" s="5">
        <v>225</v>
      </c>
      <c r="H1208" t="s">
        <v>42</v>
      </c>
      <c r="I1208" t="s">
        <v>43</v>
      </c>
      <c r="J1208" t="s">
        <v>45</v>
      </c>
      <c r="N1208" s="24">
        <v>2015</v>
      </c>
      <c r="R1208" s="7">
        <v>22.479292300000001</v>
      </c>
      <c r="S1208" s="7">
        <v>90.710956600000003</v>
      </c>
      <c r="T1208" t="s">
        <v>46</v>
      </c>
      <c r="U1208" t="s">
        <v>20255</v>
      </c>
      <c r="X1208" t="s">
        <v>20256</v>
      </c>
      <c r="Y1208" t="s">
        <v>19854</v>
      </c>
      <c r="Z1208" t="s">
        <v>19855</v>
      </c>
      <c r="AG1208" t="s">
        <v>20257</v>
      </c>
      <c r="AH1208" s="8" t="s">
        <v>20258</v>
      </c>
      <c r="AI1208" t="s">
        <v>20259</v>
      </c>
      <c r="AJ1208" t="s">
        <v>20260</v>
      </c>
    </row>
    <row r="1209" spans="1:36" ht="17.25" hidden="1" customHeight="1" x14ac:dyDescent="0.2">
      <c r="A1209" s="4" t="s">
        <v>20253</v>
      </c>
      <c r="B1209" t="s">
        <v>20141</v>
      </c>
      <c r="C1209" t="s">
        <v>20254</v>
      </c>
      <c r="E1209" t="s">
        <v>56</v>
      </c>
      <c r="F1209" t="s">
        <v>41</v>
      </c>
      <c r="G1209" s="5">
        <v>220</v>
      </c>
      <c r="H1209" t="s">
        <v>42</v>
      </c>
      <c r="I1209" t="s">
        <v>43</v>
      </c>
      <c r="J1209" t="s">
        <v>45</v>
      </c>
      <c r="N1209" s="6">
        <v>2021</v>
      </c>
      <c r="P1209" s="25"/>
      <c r="R1209" s="7">
        <v>22.479292300000001</v>
      </c>
      <c r="S1209" s="7">
        <v>90.710956600000003</v>
      </c>
      <c r="T1209" t="s">
        <v>46</v>
      </c>
      <c r="U1209" t="s">
        <v>20255</v>
      </c>
      <c r="X1209" t="s">
        <v>20256</v>
      </c>
      <c r="Y1209" t="s">
        <v>19854</v>
      </c>
      <c r="Z1209" t="s">
        <v>19855</v>
      </c>
      <c r="AG1209" t="s">
        <v>20261</v>
      </c>
      <c r="AH1209" s="8" t="s">
        <v>20262</v>
      </c>
      <c r="AI1209" t="s">
        <v>20259</v>
      </c>
      <c r="AJ1209" t="s">
        <v>20263</v>
      </c>
    </row>
    <row r="1210" spans="1:36" ht="17.25" hidden="1" customHeight="1" x14ac:dyDescent="0.2">
      <c r="A1210" s="4" t="s">
        <v>20264</v>
      </c>
      <c r="B1210" t="s">
        <v>20141</v>
      </c>
      <c r="C1210" t="s">
        <v>20265</v>
      </c>
      <c r="E1210" t="s">
        <v>40</v>
      </c>
      <c r="F1210" t="s">
        <v>86</v>
      </c>
      <c r="G1210" s="5">
        <v>341</v>
      </c>
      <c r="H1210" t="s">
        <v>42</v>
      </c>
      <c r="I1210" t="s">
        <v>43</v>
      </c>
      <c r="J1210" t="s">
        <v>45</v>
      </c>
      <c r="N1210" s="6">
        <v>2015</v>
      </c>
      <c r="P1210" s="25"/>
      <c r="R1210" s="7">
        <v>24.639504500000001</v>
      </c>
      <c r="S1210" s="7">
        <v>91.659470499999998</v>
      </c>
      <c r="T1210" t="s">
        <v>46</v>
      </c>
      <c r="U1210" t="s">
        <v>20266</v>
      </c>
      <c r="X1210" t="s">
        <v>20267</v>
      </c>
      <c r="Y1210" t="s">
        <v>19854</v>
      </c>
      <c r="Z1210" t="s">
        <v>19855</v>
      </c>
      <c r="AC1210" t="s">
        <v>20268</v>
      </c>
      <c r="AG1210" t="s">
        <v>20269</v>
      </c>
      <c r="AH1210" s="8" t="s">
        <v>20270</v>
      </c>
      <c r="AI1210" t="s">
        <v>20271</v>
      </c>
      <c r="AJ1210" t="s">
        <v>20272</v>
      </c>
    </row>
    <row r="1211" spans="1:36" ht="17.25" hidden="1" customHeight="1" x14ac:dyDescent="0.2">
      <c r="A1211" s="4" t="s">
        <v>20273</v>
      </c>
      <c r="B1211" t="s">
        <v>20141</v>
      </c>
      <c r="C1211" t="s">
        <v>20274</v>
      </c>
      <c r="E1211" t="s">
        <v>40</v>
      </c>
      <c r="F1211" t="s">
        <v>86</v>
      </c>
      <c r="G1211" s="5">
        <v>400</v>
      </c>
      <c r="H1211" t="s">
        <v>42</v>
      </c>
      <c r="I1211" t="s">
        <v>43</v>
      </c>
      <c r="J1211" t="s">
        <v>45</v>
      </c>
      <c r="N1211" s="6">
        <v>2019</v>
      </c>
      <c r="P1211" s="25"/>
      <c r="R1211" s="7">
        <v>24.636557199999999</v>
      </c>
      <c r="S1211" s="7">
        <v>91.656487200000001</v>
      </c>
      <c r="T1211" t="s">
        <v>46</v>
      </c>
      <c r="U1211" t="s">
        <v>20266</v>
      </c>
      <c r="X1211" t="s">
        <v>20267</v>
      </c>
      <c r="Y1211" t="s">
        <v>19854</v>
      </c>
      <c r="Z1211" t="s">
        <v>19855</v>
      </c>
      <c r="AC1211" t="s">
        <v>20268</v>
      </c>
      <c r="AG1211" t="s">
        <v>20275</v>
      </c>
      <c r="AH1211" s="8" t="s">
        <v>20276</v>
      </c>
      <c r="AI1211" t="s">
        <v>20277</v>
      </c>
      <c r="AJ1211" t="s">
        <v>20278</v>
      </c>
    </row>
    <row r="1212" spans="1:36" ht="17.25" hidden="1" customHeight="1" x14ac:dyDescent="0.2">
      <c r="A1212" s="4" t="s">
        <v>20279</v>
      </c>
      <c r="B1212" t="s">
        <v>20141</v>
      </c>
      <c r="C1212" t="s">
        <v>20280</v>
      </c>
      <c r="E1212" t="s">
        <v>40</v>
      </c>
      <c r="F1212" t="s">
        <v>86</v>
      </c>
      <c r="G1212" s="5">
        <v>400</v>
      </c>
      <c r="H1212" t="s">
        <v>42</v>
      </c>
      <c r="I1212" t="s">
        <v>43</v>
      </c>
      <c r="J1212" t="s">
        <v>45</v>
      </c>
      <c r="N1212" s="24">
        <v>2021</v>
      </c>
      <c r="R1212" s="7">
        <v>24.634998</v>
      </c>
      <c r="S1212" s="7">
        <v>91.660499000000002</v>
      </c>
      <c r="T1212" t="s">
        <v>46</v>
      </c>
      <c r="U1212" t="s">
        <v>20266</v>
      </c>
      <c r="V1212" t="s">
        <v>20281</v>
      </c>
      <c r="X1212" t="s">
        <v>20267</v>
      </c>
      <c r="Y1212" t="s">
        <v>19854</v>
      </c>
      <c r="Z1212" t="s">
        <v>19855</v>
      </c>
      <c r="AC1212" t="s">
        <v>20282</v>
      </c>
      <c r="AG1212" t="s">
        <v>20283</v>
      </c>
      <c r="AH1212" s="8">
        <v>1271770</v>
      </c>
      <c r="AI1212" t="s">
        <v>20284</v>
      </c>
      <c r="AJ1212" t="s">
        <v>20285</v>
      </c>
    </row>
    <row r="1213" spans="1:36" ht="17.25" hidden="1" customHeight="1" x14ac:dyDescent="0.2">
      <c r="A1213" s="4" t="s">
        <v>20286</v>
      </c>
      <c r="B1213" t="s">
        <v>20141</v>
      </c>
      <c r="C1213" t="s">
        <v>20287</v>
      </c>
      <c r="E1213" t="s">
        <v>40</v>
      </c>
      <c r="F1213" t="s">
        <v>20288</v>
      </c>
      <c r="G1213" s="5">
        <v>400</v>
      </c>
      <c r="H1213" t="s">
        <v>558</v>
      </c>
      <c r="I1213" t="s">
        <v>43</v>
      </c>
      <c r="J1213" t="s">
        <v>45</v>
      </c>
      <c r="N1213" s="24">
        <v>2026</v>
      </c>
      <c r="R1213" s="7">
        <v>22.3761491375768</v>
      </c>
      <c r="S1213" s="7">
        <v>91.914324591746507</v>
      </c>
      <c r="T1213" t="s">
        <v>504</v>
      </c>
      <c r="U1213" t="s">
        <v>20289</v>
      </c>
      <c r="X1213" t="s">
        <v>20144</v>
      </c>
      <c r="Y1213" t="s">
        <v>19854</v>
      </c>
      <c r="Z1213" t="s">
        <v>19855</v>
      </c>
      <c r="AI1213" t="s">
        <v>20290</v>
      </c>
      <c r="AJ1213" t="s">
        <v>20291</v>
      </c>
    </row>
    <row r="1214" spans="1:36" ht="17.25" hidden="1" customHeight="1" x14ac:dyDescent="0.2">
      <c r="A1214" s="4" t="s">
        <v>20286</v>
      </c>
      <c r="B1214" t="s">
        <v>20141</v>
      </c>
      <c r="C1214" t="s">
        <v>20287</v>
      </c>
      <c r="E1214" t="s">
        <v>56</v>
      </c>
      <c r="F1214" t="s">
        <v>20288</v>
      </c>
      <c r="G1214" s="5">
        <v>400</v>
      </c>
      <c r="H1214" t="s">
        <v>558</v>
      </c>
      <c r="I1214" t="s">
        <v>43</v>
      </c>
      <c r="J1214" t="s">
        <v>45</v>
      </c>
      <c r="N1214" s="6">
        <v>2030</v>
      </c>
      <c r="R1214" s="7">
        <v>22.3761491375768</v>
      </c>
      <c r="S1214" s="7">
        <v>91.914324591746507</v>
      </c>
      <c r="T1214" t="s">
        <v>504</v>
      </c>
      <c r="U1214" t="s">
        <v>20289</v>
      </c>
      <c r="X1214" t="s">
        <v>20144</v>
      </c>
      <c r="Y1214" t="s">
        <v>19854</v>
      </c>
      <c r="Z1214" t="s">
        <v>19855</v>
      </c>
      <c r="AI1214" t="s">
        <v>20290</v>
      </c>
      <c r="AJ1214" t="s">
        <v>20292</v>
      </c>
    </row>
    <row r="1215" spans="1:36" ht="17.25" hidden="1" customHeight="1" x14ac:dyDescent="0.2">
      <c r="A1215" s="4" t="s">
        <v>20293</v>
      </c>
      <c r="B1215" t="s">
        <v>20141</v>
      </c>
      <c r="C1215" t="s">
        <v>20294</v>
      </c>
      <c r="E1215" t="s">
        <v>40</v>
      </c>
      <c r="F1215" t="s">
        <v>570</v>
      </c>
      <c r="G1215" s="5">
        <v>105.3</v>
      </c>
      <c r="H1215" t="s">
        <v>857</v>
      </c>
      <c r="I1215" t="s">
        <v>528</v>
      </c>
      <c r="J1215" t="s">
        <v>44</v>
      </c>
      <c r="N1215" s="6">
        <v>2017</v>
      </c>
      <c r="R1215" s="7">
        <v>23.742906405347501</v>
      </c>
      <c r="S1215" s="7">
        <v>90.342789020264505</v>
      </c>
      <c r="T1215" t="s">
        <v>46</v>
      </c>
      <c r="U1215" t="s">
        <v>20295</v>
      </c>
      <c r="Y1215" t="s">
        <v>19854</v>
      </c>
      <c r="Z1215" t="s">
        <v>19855</v>
      </c>
      <c r="AG1215" t="s">
        <v>20296</v>
      </c>
      <c r="AH1215" s="24">
        <v>1258079</v>
      </c>
      <c r="AI1215" t="s">
        <v>20297</v>
      </c>
      <c r="AJ1215" t="s">
        <v>20298</v>
      </c>
    </row>
    <row r="1216" spans="1:36" ht="17.25" hidden="1" customHeight="1" x14ac:dyDescent="0.2">
      <c r="A1216" s="4" t="s">
        <v>20311</v>
      </c>
      <c r="B1216" t="s">
        <v>20141</v>
      </c>
      <c r="C1216" t="s">
        <v>20312</v>
      </c>
      <c r="E1216" t="s">
        <v>40</v>
      </c>
      <c r="F1216" t="s">
        <v>570</v>
      </c>
      <c r="G1216" s="5">
        <v>99.96</v>
      </c>
      <c r="H1216" t="s">
        <v>42</v>
      </c>
      <c r="I1216" t="s">
        <v>528</v>
      </c>
      <c r="J1216" t="s">
        <v>45</v>
      </c>
      <c r="N1216" s="24">
        <v>2017</v>
      </c>
      <c r="R1216" s="7">
        <v>24.6558531217335</v>
      </c>
      <c r="S1216" s="7">
        <v>88.404188149090004</v>
      </c>
      <c r="T1216" t="s">
        <v>46</v>
      </c>
      <c r="U1216" t="s">
        <v>20313</v>
      </c>
      <c r="Y1216" t="s">
        <v>19854</v>
      </c>
      <c r="Z1216" t="s">
        <v>19855</v>
      </c>
      <c r="AC1216" t="s">
        <v>20314</v>
      </c>
      <c r="AG1216" t="s">
        <v>20315</v>
      </c>
      <c r="AH1216" s="24">
        <v>1239877</v>
      </c>
      <c r="AI1216" t="s">
        <v>20316</v>
      </c>
      <c r="AJ1216" t="s">
        <v>20317</v>
      </c>
    </row>
    <row r="1217" spans="1:36" ht="17.25" hidden="1" customHeight="1" x14ac:dyDescent="0.2">
      <c r="A1217" s="4" t="s">
        <v>20318</v>
      </c>
      <c r="B1217" t="s">
        <v>20141</v>
      </c>
      <c r="C1217" t="s">
        <v>20319</v>
      </c>
      <c r="E1217" t="s">
        <v>40</v>
      </c>
      <c r="F1217" t="s">
        <v>570</v>
      </c>
      <c r="G1217" s="5">
        <v>117.36</v>
      </c>
      <c r="H1217" t="s">
        <v>42</v>
      </c>
      <c r="I1217" t="s">
        <v>528</v>
      </c>
      <c r="J1217" t="s">
        <v>45</v>
      </c>
      <c r="N1217" s="24">
        <v>2019</v>
      </c>
      <c r="R1217" s="7">
        <v>22.973711924596401</v>
      </c>
      <c r="S1217" s="7">
        <v>91.097490546650604</v>
      </c>
      <c r="T1217" t="s">
        <v>46</v>
      </c>
      <c r="U1217" t="s">
        <v>20320</v>
      </c>
      <c r="Y1217" t="s">
        <v>19854</v>
      </c>
      <c r="Z1217" t="s">
        <v>19855</v>
      </c>
      <c r="AG1217" t="s">
        <v>20321</v>
      </c>
      <c r="AH1217" s="24">
        <v>1292188</v>
      </c>
      <c r="AI1217" t="s">
        <v>20322</v>
      </c>
      <c r="AJ1217" t="s">
        <v>20323</v>
      </c>
    </row>
    <row r="1218" spans="1:36" ht="17.25" hidden="1" customHeight="1" x14ac:dyDescent="0.2">
      <c r="A1218" s="4" t="s">
        <v>20324</v>
      </c>
      <c r="B1218" t="s">
        <v>20141</v>
      </c>
      <c r="C1218" t="s">
        <v>20325</v>
      </c>
      <c r="E1218" t="s">
        <v>40</v>
      </c>
      <c r="F1218" t="s">
        <v>570</v>
      </c>
      <c r="G1218" s="5">
        <v>111.3</v>
      </c>
      <c r="H1218" t="s">
        <v>42</v>
      </c>
      <c r="I1218" t="s">
        <v>528</v>
      </c>
      <c r="J1218" t="s">
        <v>44</v>
      </c>
      <c r="N1218" s="24">
        <v>2019</v>
      </c>
      <c r="R1218" s="7">
        <v>24.768641763265101</v>
      </c>
      <c r="S1218" s="7">
        <v>89.346058860159303</v>
      </c>
      <c r="T1218" t="s">
        <v>46</v>
      </c>
      <c r="U1218" t="s">
        <v>20326</v>
      </c>
      <c r="Y1218" t="s">
        <v>19854</v>
      </c>
      <c r="Z1218" t="s">
        <v>19855</v>
      </c>
      <c r="AG1218" t="s">
        <v>20327</v>
      </c>
      <c r="AH1218" s="24">
        <v>1288766</v>
      </c>
      <c r="AI1218" t="s">
        <v>20328</v>
      </c>
      <c r="AJ1218" t="s">
        <v>20329</v>
      </c>
    </row>
    <row r="1219" spans="1:36" ht="17.25" hidden="1" customHeight="1" x14ac:dyDescent="0.2">
      <c r="A1219" s="4" t="s">
        <v>20324</v>
      </c>
      <c r="B1219" t="s">
        <v>20141</v>
      </c>
      <c r="C1219" t="s">
        <v>20325</v>
      </c>
      <c r="E1219" t="s">
        <v>56</v>
      </c>
      <c r="F1219" t="s">
        <v>570</v>
      </c>
      <c r="G1219" s="5">
        <v>111.3</v>
      </c>
      <c r="H1219" t="s">
        <v>42</v>
      </c>
      <c r="I1219" t="s">
        <v>528</v>
      </c>
      <c r="J1219" t="s">
        <v>44</v>
      </c>
      <c r="N1219" s="24">
        <v>2019</v>
      </c>
      <c r="R1219" s="7">
        <v>24.768641763265101</v>
      </c>
      <c r="S1219" s="7">
        <v>89.346058860159303</v>
      </c>
      <c r="T1219" t="s">
        <v>46</v>
      </c>
      <c r="U1219" t="s">
        <v>20326</v>
      </c>
      <c r="Y1219" t="s">
        <v>19854</v>
      </c>
      <c r="Z1219" t="s">
        <v>19855</v>
      </c>
      <c r="AG1219" t="s">
        <v>20327</v>
      </c>
      <c r="AH1219" s="24">
        <v>1293254</v>
      </c>
      <c r="AI1219" t="s">
        <v>20328</v>
      </c>
      <c r="AJ1219" t="s">
        <v>20330</v>
      </c>
    </row>
    <row r="1220" spans="1:36" ht="17.25" hidden="1" customHeight="1" x14ac:dyDescent="0.2">
      <c r="A1220" s="4" t="s">
        <v>20331</v>
      </c>
      <c r="B1220" t="s">
        <v>20141</v>
      </c>
      <c r="C1220" t="s">
        <v>20332</v>
      </c>
      <c r="E1220" t="s">
        <v>40</v>
      </c>
      <c r="F1220" t="s">
        <v>570</v>
      </c>
      <c r="G1220" s="5">
        <v>112.96</v>
      </c>
      <c r="H1220" t="s">
        <v>42</v>
      </c>
      <c r="I1220" t="s">
        <v>528</v>
      </c>
      <c r="J1220" t="s">
        <v>44</v>
      </c>
      <c r="N1220" s="24">
        <v>2019</v>
      </c>
      <c r="R1220" s="7">
        <v>25.659124652276699</v>
      </c>
      <c r="S1220" s="7">
        <v>89.272737653181494</v>
      </c>
      <c r="T1220" t="s">
        <v>46</v>
      </c>
      <c r="U1220" t="s">
        <v>20149</v>
      </c>
      <c r="Y1220" t="s">
        <v>19854</v>
      </c>
      <c r="Z1220" t="s">
        <v>19855</v>
      </c>
      <c r="AG1220" t="s">
        <v>20333</v>
      </c>
      <c r="AH1220" s="24">
        <v>1286265</v>
      </c>
      <c r="AI1220" t="s">
        <v>20334</v>
      </c>
      <c r="AJ1220" t="s">
        <v>20335</v>
      </c>
    </row>
    <row r="1221" spans="1:36" ht="17.25" hidden="1" customHeight="1" x14ac:dyDescent="0.2">
      <c r="A1221" s="4" t="s">
        <v>20342</v>
      </c>
      <c r="B1221" t="s">
        <v>20141</v>
      </c>
      <c r="C1221" t="s">
        <v>20343</v>
      </c>
      <c r="E1221" t="s">
        <v>211</v>
      </c>
      <c r="F1221" t="s">
        <v>570</v>
      </c>
      <c r="G1221" s="5">
        <v>57.9</v>
      </c>
      <c r="H1221" t="s">
        <v>42</v>
      </c>
      <c r="I1221" t="s">
        <v>528</v>
      </c>
      <c r="J1221" t="s">
        <v>45</v>
      </c>
      <c r="N1221" s="24">
        <v>2016</v>
      </c>
      <c r="R1221" s="7">
        <v>23.866711603730302</v>
      </c>
      <c r="S1221" s="7">
        <v>89.996944909436905</v>
      </c>
      <c r="T1221" t="s">
        <v>504</v>
      </c>
      <c r="U1221" t="s">
        <v>20344</v>
      </c>
      <c r="Y1221" t="s">
        <v>19854</v>
      </c>
      <c r="Z1221" t="s">
        <v>19855</v>
      </c>
      <c r="AC1221" t="s">
        <v>20345</v>
      </c>
      <c r="AG1221" t="s">
        <v>20346</v>
      </c>
      <c r="AH1221" s="24">
        <v>1299921</v>
      </c>
      <c r="AI1221" t="s">
        <v>20347</v>
      </c>
      <c r="AJ1221" t="s">
        <v>20348</v>
      </c>
    </row>
    <row r="1222" spans="1:36" ht="17.25" hidden="1" customHeight="1" x14ac:dyDescent="0.2">
      <c r="A1222" s="4" t="s">
        <v>20349</v>
      </c>
      <c r="B1222" t="s">
        <v>20141</v>
      </c>
      <c r="C1222" t="s">
        <v>20350</v>
      </c>
      <c r="E1222" t="s">
        <v>40</v>
      </c>
      <c r="F1222" t="s">
        <v>543</v>
      </c>
      <c r="G1222" s="5">
        <v>220.98</v>
      </c>
      <c r="H1222" t="s">
        <v>42</v>
      </c>
      <c r="I1222" t="s">
        <v>528</v>
      </c>
      <c r="J1222" t="s">
        <v>45</v>
      </c>
      <c r="N1222" s="24">
        <v>2018</v>
      </c>
      <c r="R1222" s="7">
        <v>23.2240219417403</v>
      </c>
      <c r="S1222" s="7">
        <v>90.673872356443795</v>
      </c>
      <c r="T1222" t="s">
        <v>46</v>
      </c>
      <c r="U1222" t="s">
        <v>20306</v>
      </c>
      <c r="Y1222" t="s">
        <v>19854</v>
      </c>
      <c r="Z1222" t="s">
        <v>19855</v>
      </c>
      <c r="AG1222" t="s">
        <v>20351</v>
      </c>
      <c r="AH1222" s="24">
        <v>1287473</v>
      </c>
      <c r="AI1222" t="s">
        <v>20352</v>
      </c>
      <c r="AJ1222" t="s">
        <v>20353</v>
      </c>
    </row>
    <row r="1223" spans="1:36" ht="17.25" hidden="1" customHeight="1" x14ac:dyDescent="0.2">
      <c r="A1223" s="4" t="s">
        <v>20361</v>
      </c>
      <c r="B1223" t="s">
        <v>20141</v>
      </c>
      <c r="C1223" t="s">
        <v>20362</v>
      </c>
      <c r="E1223" t="s">
        <v>40</v>
      </c>
      <c r="F1223" t="s">
        <v>570</v>
      </c>
      <c r="G1223" s="5">
        <v>74.063999999999993</v>
      </c>
      <c r="H1223" t="s">
        <v>42</v>
      </c>
      <c r="I1223" t="s">
        <v>528</v>
      </c>
      <c r="J1223" t="s">
        <v>45</v>
      </c>
      <c r="N1223" s="24">
        <v>2019</v>
      </c>
      <c r="R1223" s="7">
        <v>23.598773303366499</v>
      </c>
      <c r="S1223" s="7">
        <v>90.488996796300199</v>
      </c>
      <c r="T1223" t="s">
        <v>46</v>
      </c>
      <c r="U1223" t="s">
        <v>20363</v>
      </c>
      <c r="Y1223" t="s">
        <v>19854</v>
      </c>
      <c r="Z1223" t="s">
        <v>19855</v>
      </c>
      <c r="AG1223" t="s">
        <v>20364</v>
      </c>
      <c r="AH1223" s="24">
        <v>1304192</v>
      </c>
      <c r="AI1223" t="s">
        <v>20365</v>
      </c>
      <c r="AJ1223" t="s">
        <v>20366</v>
      </c>
    </row>
    <row r="1224" spans="1:36" ht="17.25" hidden="1" customHeight="1" x14ac:dyDescent="0.2">
      <c r="A1224" s="4" t="s">
        <v>20361</v>
      </c>
      <c r="B1224" t="s">
        <v>20141</v>
      </c>
      <c r="C1224" t="s">
        <v>20362</v>
      </c>
      <c r="E1224" t="s">
        <v>56</v>
      </c>
      <c r="F1224" t="s">
        <v>570</v>
      </c>
      <c r="G1224" s="5">
        <v>50.856000000000002</v>
      </c>
      <c r="H1224" t="s">
        <v>42</v>
      </c>
      <c r="I1224" t="s">
        <v>528</v>
      </c>
      <c r="J1224" t="s">
        <v>45</v>
      </c>
      <c r="N1224" s="24">
        <v>2019</v>
      </c>
      <c r="R1224" s="7">
        <v>23.598773303366499</v>
      </c>
      <c r="S1224" s="7">
        <v>90.488996796300199</v>
      </c>
      <c r="T1224" t="s">
        <v>46</v>
      </c>
      <c r="U1224" t="s">
        <v>20363</v>
      </c>
      <c r="Y1224" t="s">
        <v>19854</v>
      </c>
      <c r="Z1224" t="s">
        <v>19855</v>
      </c>
      <c r="AG1224" t="s">
        <v>20364</v>
      </c>
      <c r="AH1224" s="24">
        <v>1304191</v>
      </c>
      <c r="AI1224" t="s">
        <v>20365</v>
      </c>
      <c r="AJ1224" t="s">
        <v>20367</v>
      </c>
    </row>
    <row r="1225" spans="1:36" ht="17.25" hidden="1" customHeight="1" x14ac:dyDescent="0.2">
      <c r="A1225" s="4" t="s">
        <v>20374</v>
      </c>
      <c r="B1225" t="s">
        <v>20141</v>
      </c>
      <c r="C1225" t="s">
        <v>20375</v>
      </c>
      <c r="E1225" t="s">
        <v>40</v>
      </c>
      <c r="F1225" t="s">
        <v>570</v>
      </c>
      <c r="G1225" s="5">
        <v>112</v>
      </c>
      <c r="H1225" t="s">
        <v>42</v>
      </c>
      <c r="I1225" t="s">
        <v>528</v>
      </c>
      <c r="J1225" t="s">
        <v>45</v>
      </c>
      <c r="N1225" s="24">
        <v>2015</v>
      </c>
      <c r="R1225" s="7">
        <v>22.3346417772016</v>
      </c>
      <c r="S1225" s="7">
        <v>91.876430213346396</v>
      </c>
      <c r="T1225" t="s">
        <v>46</v>
      </c>
      <c r="U1225" t="s">
        <v>20376</v>
      </c>
      <c r="Y1225" t="s">
        <v>19854</v>
      </c>
      <c r="Z1225" t="s">
        <v>19855</v>
      </c>
      <c r="AG1225" t="s">
        <v>20377</v>
      </c>
      <c r="AH1225" s="24">
        <v>1202871</v>
      </c>
      <c r="AI1225" t="s">
        <v>20378</v>
      </c>
      <c r="AJ1225" t="s">
        <v>20379</v>
      </c>
    </row>
    <row r="1226" spans="1:36" ht="17.25" hidden="1" customHeight="1" x14ac:dyDescent="0.2">
      <c r="A1226" s="4" t="s">
        <v>20380</v>
      </c>
      <c r="B1226" t="s">
        <v>20141</v>
      </c>
      <c r="C1226" t="s">
        <v>20381</v>
      </c>
      <c r="E1226" t="s">
        <v>56</v>
      </c>
      <c r="F1226" t="s">
        <v>570</v>
      </c>
      <c r="G1226" s="5">
        <v>112</v>
      </c>
      <c r="H1226" t="s">
        <v>42</v>
      </c>
      <c r="I1226" t="s">
        <v>528</v>
      </c>
      <c r="J1226" t="s">
        <v>45</v>
      </c>
      <c r="N1226" s="24">
        <v>2022</v>
      </c>
      <c r="R1226" s="7">
        <v>22.3346417772016</v>
      </c>
      <c r="S1226" s="7">
        <v>91.876430213346396</v>
      </c>
      <c r="T1226" t="s">
        <v>46</v>
      </c>
      <c r="U1226" t="s">
        <v>20376</v>
      </c>
      <c r="Y1226" t="s">
        <v>19854</v>
      </c>
      <c r="Z1226" t="s">
        <v>19855</v>
      </c>
      <c r="AG1226" t="s">
        <v>20382</v>
      </c>
      <c r="AH1226" s="24">
        <v>1298068</v>
      </c>
      <c r="AI1226" t="s">
        <v>20383</v>
      </c>
      <c r="AJ1226" t="s">
        <v>20384</v>
      </c>
    </row>
    <row r="1227" spans="1:36" ht="17.25" hidden="1" customHeight="1" x14ac:dyDescent="0.2">
      <c r="A1227" s="4" t="s">
        <v>20420</v>
      </c>
      <c r="B1227" t="s">
        <v>20141</v>
      </c>
      <c r="C1227" t="s">
        <v>20421</v>
      </c>
      <c r="E1227" t="s">
        <v>40</v>
      </c>
      <c r="F1227" t="s">
        <v>570</v>
      </c>
      <c r="G1227" s="5">
        <v>128.905</v>
      </c>
      <c r="H1227" t="s">
        <v>42</v>
      </c>
      <c r="I1227" t="s">
        <v>528</v>
      </c>
      <c r="J1227" t="s">
        <v>45</v>
      </c>
      <c r="N1227" s="24">
        <v>2020</v>
      </c>
      <c r="R1227" s="7">
        <v>23.017307218661301</v>
      </c>
      <c r="S1227" s="7">
        <v>91.346185305635601</v>
      </c>
      <c r="T1227" t="s">
        <v>46</v>
      </c>
      <c r="U1227" t="s">
        <v>20422</v>
      </c>
      <c r="Y1227" t="s">
        <v>19854</v>
      </c>
      <c r="Z1227" t="s">
        <v>19855</v>
      </c>
      <c r="AC1227" t="s">
        <v>20423</v>
      </c>
      <c r="AG1227" t="s">
        <v>20424</v>
      </c>
      <c r="AH1227" s="24">
        <v>1293624</v>
      </c>
      <c r="AI1227" t="s">
        <v>20425</v>
      </c>
      <c r="AJ1227" t="s">
        <v>20426</v>
      </c>
    </row>
    <row r="1228" spans="1:36" ht="17.25" hidden="1" customHeight="1" x14ac:dyDescent="0.2">
      <c r="A1228" s="4" t="s">
        <v>20420</v>
      </c>
      <c r="B1228" t="s">
        <v>20141</v>
      </c>
      <c r="C1228" t="s">
        <v>20421</v>
      </c>
      <c r="E1228" t="s">
        <v>56</v>
      </c>
      <c r="F1228" t="s">
        <v>570</v>
      </c>
      <c r="G1228" s="5">
        <v>9.7799999999999994</v>
      </c>
      <c r="H1228" t="s">
        <v>42</v>
      </c>
      <c r="I1228" t="s">
        <v>528</v>
      </c>
      <c r="J1228" t="s">
        <v>45</v>
      </c>
      <c r="N1228" s="24">
        <v>2020</v>
      </c>
      <c r="R1228" s="7">
        <v>23.017307218661301</v>
      </c>
      <c r="S1228" s="7">
        <v>91.346185305635601</v>
      </c>
      <c r="T1228" t="s">
        <v>46</v>
      </c>
      <c r="U1228" t="s">
        <v>20422</v>
      </c>
      <c r="Y1228" t="s">
        <v>19854</v>
      </c>
      <c r="Z1228" t="s">
        <v>19855</v>
      </c>
      <c r="AC1228" t="s">
        <v>20423</v>
      </c>
      <c r="AG1228" t="s">
        <v>20424</v>
      </c>
      <c r="AH1228" s="24">
        <v>1293624</v>
      </c>
      <c r="AI1228" t="s">
        <v>20425</v>
      </c>
      <c r="AJ1228" t="s">
        <v>20427</v>
      </c>
    </row>
    <row r="1229" spans="1:36" ht="17.25" hidden="1" customHeight="1" x14ac:dyDescent="0.2">
      <c r="A1229" s="4" t="s">
        <v>20428</v>
      </c>
      <c r="B1229" t="s">
        <v>20141</v>
      </c>
      <c r="C1229" t="s">
        <v>20429</v>
      </c>
      <c r="E1229" t="s">
        <v>40</v>
      </c>
      <c r="F1229" t="s">
        <v>3880</v>
      </c>
      <c r="G1229" s="5">
        <v>600</v>
      </c>
      <c r="H1229" t="s">
        <v>486</v>
      </c>
      <c r="I1229" t="s">
        <v>43</v>
      </c>
      <c r="J1229" t="s">
        <v>45</v>
      </c>
      <c r="M1229" t="s">
        <v>5341</v>
      </c>
      <c r="N1229" s="24">
        <v>2027</v>
      </c>
      <c r="R1229" s="7">
        <v>23.509356708575801</v>
      </c>
      <c r="S1229" s="7">
        <v>90.415933441606199</v>
      </c>
      <c r="T1229" t="s">
        <v>504</v>
      </c>
      <c r="U1229" t="s">
        <v>20430</v>
      </c>
      <c r="X1229" t="s">
        <v>20149</v>
      </c>
      <c r="Y1229" t="s">
        <v>19854</v>
      </c>
      <c r="Z1229" t="s">
        <v>19855</v>
      </c>
      <c r="AI1229" t="s">
        <v>20431</v>
      </c>
      <c r="AJ1229" t="s">
        <v>20432</v>
      </c>
    </row>
    <row r="1230" spans="1:36" ht="17.25" hidden="1" customHeight="1" x14ac:dyDescent="0.2">
      <c r="A1230" s="4" t="s">
        <v>20433</v>
      </c>
      <c r="B1230" t="s">
        <v>20141</v>
      </c>
      <c r="C1230" t="s">
        <v>20434</v>
      </c>
      <c r="E1230" t="s">
        <v>40</v>
      </c>
      <c r="F1230" t="s">
        <v>3880</v>
      </c>
      <c r="G1230" s="5">
        <v>225</v>
      </c>
      <c r="H1230" t="s">
        <v>486</v>
      </c>
      <c r="I1230" t="s">
        <v>43</v>
      </c>
      <c r="J1230" t="s">
        <v>45</v>
      </c>
      <c r="N1230" s="24">
        <v>2030</v>
      </c>
      <c r="R1230" s="7">
        <v>23.9959910740886</v>
      </c>
      <c r="S1230" s="7">
        <v>90.348692141396796</v>
      </c>
      <c r="T1230" t="s">
        <v>504</v>
      </c>
      <c r="U1230" t="s">
        <v>20435</v>
      </c>
      <c r="W1230" t="s">
        <v>20436</v>
      </c>
      <c r="X1230" t="s">
        <v>20149</v>
      </c>
      <c r="Y1230" t="s">
        <v>19854</v>
      </c>
      <c r="Z1230" t="s">
        <v>19855</v>
      </c>
      <c r="AC1230" t="s">
        <v>20437</v>
      </c>
      <c r="AI1230" t="s">
        <v>20438</v>
      </c>
      <c r="AJ1230" t="s">
        <v>20439</v>
      </c>
    </row>
    <row r="1231" spans="1:36" ht="17.25" hidden="1" customHeight="1" x14ac:dyDescent="0.2">
      <c r="A1231" s="4" t="s">
        <v>20433</v>
      </c>
      <c r="B1231" t="s">
        <v>20141</v>
      </c>
      <c r="C1231" t="s">
        <v>20434</v>
      </c>
      <c r="E1231" t="s">
        <v>56</v>
      </c>
      <c r="F1231" t="s">
        <v>3880</v>
      </c>
      <c r="G1231" s="5">
        <v>450</v>
      </c>
      <c r="H1231" t="s">
        <v>486</v>
      </c>
      <c r="I1231" t="s">
        <v>43</v>
      </c>
      <c r="J1231" t="s">
        <v>45</v>
      </c>
      <c r="N1231" s="24">
        <v>2031</v>
      </c>
      <c r="R1231" s="7">
        <v>23.9959910740886</v>
      </c>
      <c r="S1231" s="7">
        <v>90.348692141396796</v>
      </c>
      <c r="T1231" t="s">
        <v>504</v>
      </c>
      <c r="U1231" t="s">
        <v>20435</v>
      </c>
      <c r="W1231" t="s">
        <v>20436</v>
      </c>
      <c r="X1231" t="s">
        <v>20149</v>
      </c>
      <c r="Y1231" t="s">
        <v>19854</v>
      </c>
      <c r="Z1231" t="s">
        <v>19855</v>
      </c>
      <c r="AC1231" t="s">
        <v>20437</v>
      </c>
      <c r="AH1231" s="27"/>
      <c r="AI1231" t="s">
        <v>20438</v>
      </c>
      <c r="AJ1231" t="s">
        <v>20440</v>
      </c>
    </row>
    <row r="1232" spans="1:36" ht="17.25" hidden="1" customHeight="1" x14ac:dyDescent="0.2">
      <c r="A1232" s="4" t="s">
        <v>20441</v>
      </c>
      <c r="B1232" t="s">
        <v>20141</v>
      </c>
      <c r="C1232" t="s">
        <v>20442</v>
      </c>
      <c r="E1232" t="s">
        <v>2297</v>
      </c>
      <c r="F1232" t="s">
        <v>86</v>
      </c>
      <c r="G1232" s="5">
        <v>365</v>
      </c>
      <c r="H1232" t="s">
        <v>42</v>
      </c>
      <c r="I1232" t="s">
        <v>43</v>
      </c>
      <c r="J1232" t="s">
        <v>45</v>
      </c>
      <c r="N1232" s="24">
        <v>2018</v>
      </c>
      <c r="R1232" s="7">
        <v>23.980072</v>
      </c>
      <c r="S1232" s="7">
        <v>90.637084000000002</v>
      </c>
      <c r="T1232" t="s">
        <v>46</v>
      </c>
      <c r="U1232" t="s">
        <v>20443</v>
      </c>
      <c r="W1232" t="s">
        <v>20444</v>
      </c>
      <c r="X1232" t="s">
        <v>20149</v>
      </c>
      <c r="Y1232" t="s">
        <v>19854</v>
      </c>
      <c r="Z1232" t="s">
        <v>19855</v>
      </c>
      <c r="AC1232" t="s">
        <v>20445</v>
      </c>
      <c r="AG1232" t="s">
        <v>20446</v>
      </c>
      <c r="AH1232" s="8" t="s">
        <v>20452</v>
      </c>
      <c r="AI1232" t="s">
        <v>20447</v>
      </c>
      <c r="AJ1232" t="s">
        <v>20453</v>
      </c>
    </row>
    <row r="1233" spans="1:36" ht="17.25" hidden="1" customHeight="1" x14ac:dyDescent="0.2">
      <c r="A1233" s="4" t="s">
        <v>20441</v>
      </c>
      <c r="B1233" t="s">
        <v>20141</v>
      </c>
      <c r="C1233" t="s">
        <v>20442</v>
      </c>
      <c r="E1233" t="s">
        <v>3929</v>
      </c>
      <c r="F1233" t="s">
        <v>617</v>
      </c>
      <c r="G1233" s="5">
        <v>225</v>
      </c>
      <c r="H1233" t="s">
        <v>558</v>
      </c>
      <c r="I1233" t="s">
        <v>43</v>
      </c>
      <c r="J1233" t="s">
        <v>45</v>
      </c>
      <c r="K1233" t="s">
        <v>45</v>
      </c>
      <c r="L1233" t="s">
        <v>45</v>
      </c>
      <c r="N1233" s="24">
        <v>2026</v>
      </c>
      <c r="R1233" s="7">
        <v>23.980072</v>
      </c>
      <c r="S1233" s="7">
        <v>90.637084000000002</v>
      </c>
      <c r="T1233" t="s">
        <v>46</v>
      </c>
      <c r="U1233" t="s">
        <v>20443</v>
      </c>
      <c r="W1233" t="s">
        <v>20444</v>
      </c>
      <c r="X1233" t="s">
        <v>20149</v>
      </c>
      <c r="Y1233" t="s">
        <v>19854</v>
      </c>
      <c r="Z1233" t="s">
        <v>19855</v>
      </c>
      <c r="AC1233" t="s">
        <v>20445</v>
      </c>
      <c r="AG1233" t="s">
        <v>20446</v>
      </c>
      <c r="AH1233" s="6">
        <v>1271726</v>
      </c>
      <c r="AI1233" t="s">
        <v>20447</v>
      </c>
      <c r="AJ1233" t="s">
        <v>20454</v>
      </c>
    </row>
    <row r="1234" spans="1:36" ht="17.25" hidden="1" customHeight="1" x14ac:dyDescent="0.2">
      <c r="A1234" s="4" t="s">
        <v>20441</v>
      </c>
      <c r="B1234" t="s">
        <v>20141</v>
      </c>
      <c r="C1234" t="s">
        <v>20442</v>
      </c>
      <c r="E1234" t="s">
        <v>20455</v>
      </c>
      <c r="F1234" t="s">
        <v>86</v>
      </c>
      <c r="G1234" s="5">
        <v>260</v>
      </c>
      <c r="H1234" t="s">
        <v>42</v>
      </c>
      <c r="I1234" t="s">
        <v>65</v>
      </c>
      <c r="J1234" t="s">
        <v>45</v>
      </c>
      <c r="N1234" s="24">
        <v>2021</v>
      </c>
      <c r="R1234" s="7">
        <v>23.980072</v>
      </c>
      <c r="S1234" s="7">
        <v>90.637084000000002</v>
      </c>
      <c r="T1234" t="s">
        <v>46</v>
      </c>
      <c r="U1234" t="s">
        <v>20443</v>
      </c>
      <c r="W1234" t="s">
        <v>20444</v>
      </c>
      <c r="X1234" t="s">
        <v>20149</v>
      </c>
      <c r="Y1234" t="s">
        <v>19854</v>
      </c>
      <c r="Z1234" t="s">
        <v>19855</v>
      </c>
      <c r="AC1234" t="s">
        <v>20445</v>
      </c>
      <c r="AG1234" t="s">
        <v>20446</v>
      </c>
      <c r="AH1234" s="8" t="s">
        <v>20456</v>
      </c>
      <c r="AI1234" t="s">
        <v>20447</v>
      </c>
      <c r="AJ1234" t="s">
        <v>20457</v>
      </c>
    </row>
    <row r="1235" spans="1:36" ht="17.25" hidden="1" customHeight="1" x14ac:dyDescent="0.2">
      <c r="A1235" s="4" t="s">
        <v>20441</v>
      </c>
      <c r="B1235" t="s">
        <v>20141</v>
      </c>
      <c r="C1235" t="s">
        <v>20442</v>
      </c>
      <c r="E1235" t="s">
        <v>20458</v>
      </c>
      <c r="F1235" t="s">
        <v>86</v>
      </c>
      <c r="G1235" s="5">
        <v>210</v>
      </c>
      <c r="H1235" t="s">
        <v>42</v>
      </c>
      <c r="I1235" t="s">
        <v>43</v>
      </c>
      <c r="J1235" t="s">
        <v>45</v>
      </c>
      <c r="N1235" s="24">
        <v>2022</v>
      </c>
      <c r="R1235" s="7">
        <v>23.980072</v>
      </c>
      <c r="S1235" s="7">
        <v>90.637084000000002</v>
      </c>
      <c r="T1235" t="s">
        <v>46</v>
      </c>
      <c r="U1235" t="s">
        <v>20443</v>
      </c>
      <c r="W1235" t="s">
        <v>20444</v>
      </c>
      <c r="X1235" t="s">
        <v>20149</v>
      </c>
      <c r="Y1235" t="s">
        <v>19854</v>
      </c>
      <c r="Z1235" t="s">
        <v>19855</v>
      </c>
      <c r="AC1235" t="s">
        <v>20445</v>
      </c>
      <c r="AG1235" t="s">
        <v>20446</v>
      </c>
      <c r="AH1235" s="8" t="s">
        <v>20459</v>
      </c>
      <c r="AI1235" t="s">
        <v>20447</v>
      </c>
      <c r="AJ1235" t="s">
        <v>20460</v>
      </c>
    </row>
    <row r="1236" spans="1:36" ht="17.25" hidden="1" customHeight="1" x14ac:dyDescent="0.2">
      <c r="A1236" s="4" t="s">
        <v>20461</v>
      </c>
      <c r="B1236" t="s">
        <v>20141</v>
      </c>
      <c r="C1236" t="s">
        <v>20462</v>
      </c>
      <c r="E1236" t="s">
        <v>40</v>
      </c>
      <c r="F1236" t="s">
        <v>86</v>
      </c>
      <c r="G1236" s="5">
        <v>113.9</v>
      </c>
      <c r="H1236" t="s">
        <v>42</v>
      </c>
      <c r="I1236" t="s">
        <v>528</v>
      </c>
      <c r="N1236" s="24">
        <v>2014</v>
      </c>
      <c r="R1236" s="7">
        <v>23.970687435142299</v>
      </c>
      <c r="S1236" s="7">
        <v>90.641427442329004</v>
      </c>
      <c r="T1236" t="s">
        <v>46</v>
      </c>
      <c r="U1236" t="s">
        <v>20443</v>
      </c>
      <c r="W1236" t="s">
        <v>20444</v>
      </c>
      <c r="X1236" t="s">
        <v>20149</v>
      </c>
      <c r="Y1236" t="s">
        <v>19854</v>
      </c>
      <c r="Z1236" t="s">
        <v>19855</v>
      </c>
      <c r="AC1236" t="s">
        <v>20463</v>
      </c>
      <c r="AG1236" t="s">
        <v>20464</v>
      </c>
      <c r="AH1236" s="24">
        <v>1238123</v>
      </c>
      <c r="AI1236" t="s">
        <v>20465</v>
      </c>
      <c r="AJ1236" t="s">
        <v>20466</v>
      </c>
    </row>
    <row r="1237" spans="1:36" ht="17.25" hidden="1" customHeight="1" x14ac:dyDescent="0.2">
      <c r="A1237" s="4" t="s">
        <v>20481</v>
      </c>
      <c r="B1237" t="s">
        <v>20141</v>
      </c>
      <c r="C1237" t="s">
        <v>20482</v>
      </c>
      <c r="E1237" t="s">
        <v>40</v>
      </c>
      <c r="F1237" t="s">
        <v>86</v>
      </c>
      <c r="G1237" s="5">
        <v>412</v>
      </c>
      <c r="H1237" t="s">
        <v>42</v>
      </c>
      <c r="I1237" t="s">
        <v>43</v>
      </c>
      <c r="J1237" t="s">
        <v>45</v>
      </c>
      <c r="N1237" s="6">
        <v>2013</v>
      </c>
      <c r="R1237" s="7">
        <v>23.680401499999999</v>
      </c>
      <c r="S1237" s="7">
        <v>90.521349700000002</v>
      </c>
      <c r="T1237" t="s">
        <v>46</v>
      </c>
      <c r="U1237" t="s">
        <v>20475</v>
      </c>
      <c r="X1237" t="s">
        <v>20149</v>
      </c>
      <c r="Y1237" t="s">
        <v>19854</v>
      </c>
      <c r="Z1237" t="s">
        <v>19855</v>
      </c>
      <c r="AC1237" t="s">
        <v>20483</v>
      </c>
      <c r="AG1237" t="s">
        <v>20484</v>
      </c>
      <c r="AH1237" s="8" t="s">
        <v>20485</v>
      </c>
      <c r="AI1237" t="s">
        <v>20486</v>
      </c>
      <c r="AJ1237" t="s">
        <v>20487</v>
      </c>
    </row>
    <row r="1238" spans="1:36" ht="17.25" hidden="1" customHeight="1" x14ac:dyDescent="0.2">
      <c r="A1238" s="4" t="s">
        <v>20481</v>
      </c>
      <c r="B1238" t="s">
        <v>20141</v>
      </c>
      <c r="C1238" t="s">
        <v>20482</v>
      </c>
      <c r="E1238" t="s">
        <v>56</v>
      </c>
      <c r="F1238" t="s">
        <v>617</v>
      </c>
      <c r="G1238" s="5">
        <v>250</v>
      </c>
      <c r="H1238" t="s">
        <v>558</v>
      </c>
      <c r="I1238" t="s">
        <v>43</v>
      </c>
      <c r="J1238" t="s">
        <v>45</v>
      </c>
      <c r="K1238" t="s">
        <v>45</v>
      </c>
      <c r="L1238" t="s">
        <v>45</v>
      </c>
      <c r="N1238" s="6">
        <v>2025</v>
      </c>
      <c r="R1238" s="7">
        <v>23.680401499999999</v>
      </c>
      <c r="S1238" s="7">
        <v>90.521349700000002</v>
      </c>
      <c r="T1238" t="s">
        <v>46</v>
      </c>
      <c r="U1238" t="s">
        <v>20475</v>
      </c>
      <c r="X1238" t="s">
        <v>20149</v>
      </c>
      <c r="Y1238" t="s">
        <v>19854</v>
      </c>
      <c r="Z1238" t="s">
        <v>19855</v>
      </c>
      <c r="AG1238" t="s">
        <v>20484</v>
      </c>
      <c r="AH1238" s="27"/>
      <c r="AI1238" t="s">
        <v>20486</v>
      </c>
      <c r="AJ1238" t="s">
        <v>20488</v>
      </c>
    </row>
    <row r="1239" spans="1:36" ht="17.25" hidden="1" customHeight="1" x14ac:dyDescent="0.2">
      <c r="A1239" s="4" t="s">
        <v>20508</v>
      </c>
      <c r="B1239" t="s">
        <v>20141</v>
      </c>
      <c r="C1239" t="s">
        <v>20509</v>
      </c>
      <c r="E1239" t="s">
        <v>40</v>
      </c>
      <c r="F1239" t="s">
        <v>570</v>
      </c>
      <c r="G1239" s="5">
        <v>53.52</v>
      </c>
      <c r="H1239" t="s">
        <v>42</v>
      </c>
      <c r="I1239" t="s">
        <v>528</v>
      </c>
      <c r="N1239" s="6">
        <v>2014</v>
      </c>
      <c r="R1239" s="7">
        <v>23.431146953487499</v>
      </c>
      <c r="S1239" s="7">
        <v>91.170174359274</v>
      </c>
      <c r="T1239" t="s">
        <v>46</v>
      </c>
      <c r="U1239" t="s">
        <v>20510</v>
      </c>
      <c r="V1239" t="s">
        <v>20511</v>
      </c>
      <c r="X1239" t="s">
        <v>20144</v>
      </c>
      <c r="Y1239" t="s">
        <v>19854</v>
      </c>
      <c r="Z1239" t="s">
        <v>19855</v>
      </c>
      <c r="AG1239" t="s">
        <v>20512</v>
      </c>
      <c r="AH1239" s="6">
        <v>1225163</v>
      </c>
      <c r="AI1239" t="s">
        <v>20513</v>
      </c>
      <c r="AJ1239" t="s">
        <v>20514</v>
      </c>
    </row>
    <row r="1240" spans="1:36" ht="17.25" hidden="1" customHeight="1" x14ac:dyDescent="0.2">
      <c r="A1240" s="4" t="s">
        <v>20515</v>
      </c>
      <c r="B1240" t="s">
        <v>20141</v>
      </c>
      <c r="C1240" t="s">
        <v>20516</v>
      </c>
      <c r="E1240" t="s">
        <v>56</v>
      </c>
      <c r="F1240" t="s">
        <v>570</v>
      </c>
      <c r="G1240" s="5">
        <v>105.6</v>
      </c>
      <c r="H1240" t="s">
        <v>42</v>
      </c>
      <c r="I1240" t="s">
        <v>528</v>
      </c>
      <c r="J1240" t="s">
        <v>45</v>
      </c>
      <c r="N1240" s="6">
        <v>2020</v>
      </c>
      <c r="R1240" s="7">
        <v>22.297091378432899</v>
      </c>
      <c r="S1240" s="7">
        <v>91.805392509301996</v>
      </c>
      <c r="T1240" t="s">
        <v>46</v>
      </c>
      <c r="U1240" t="s">
        <v>20376</v>
      </c>
      <c r="Y1240" t="s">
        <v>19854</v>
      </c>
      <c r="Z1240" t="s">
        <v>19855</v>
      </c>
      <c r="AC1240" t="s">
        <v>20517</v>
      </c>
      <c r="AG1240" t="s">
        <v>20518</v>
      </c>
      <c r="AH1240" s="6">
        <v>1288820</v>
      </c>
      <c r="AI1240" t="s">
        <v>20519</v>
      </c>
      <c r="AJ1240" t="s">
        <v>20521</v>
      </c>
    </row>
    <row r="1241" spans="1:36" ht="17.25" hidden="1" customHeight="1" x14ac:dyDescent="0.2">
      <c r="A1241" s="4" t="s">
        <v>20515</v>
      </c>
      <c r="B1241" t="s">
        <v>20141</v>
      </c>
      <c r="C1241" t="s">
        <v>20516</v>
      </c>
      <c r="E1241" t="s">
        <v>58</v>
      </c>
      <c r="F1241" t="s">
        <v>570</v>
      </c>
      <c r="G1241" s="5">
        <v>105.6</v>
      </c>
      <c r="H1241" t="s">
        <v>42</v>
      </c>
      <c r="I1241" t="s">
        <v>528</v>
      </c>
      <c r="J1241" t="s">
        <v>45</v>
      </c>
      <c r="N1241" s="24">
        <v>2018</v>
      </c>
      <c r="R1241" s="7">
        <v>22.297091378432899</v>
      </c>
      <c r="S1241" s="7">
        <v>91.805392509301996</v>
      </c>
      <c r="T1241" t="s">
        <v>46</v>
      </c>
      <c r="U1241" t="s">
        <v>20376</v>
      </c>
      <c r="Y1241" t="s">
        <v>19854</v>
      </c>
      <c r="Z1241" t="s">
        <v>19855</v>
      </c>
      <c r="AC1241" t="s">
        <v>20517</v>
      </c>
      <c r="AG1241" t="s">
        <v>20518</v>
      </c>
      <c r="AH1241" s="24">
        <v>1298067</v>
      </c>
      <c r="AI1241" t="s">
        <v>20519</v>
      </c>
      <c r="AJ1241" t="s">
        <v>20522</v>
      </c>
    </row>
    <row r="1242" spans="1:36" ht="17.25" hidden="1" customHeight="1" x14ac:dyDescent="0.2">
      <c r="A1242" s="4" t="s">
        <v>20523</v>
      </c>
      <c r="B1242" t="s">
        <v>20141</v>
      </c>
      <c r="C1242" t="s">
        <v>20524</v>
      </c>
      <c r="E1242" t="s">
        <v>211</v>
      </c>
      <c r="F1242" t="s">
        <v>570</v>
      </c>
      <c r="G1242" s="5">
        <v>56.07</v>
      </c>
      <c r="H1242" t="s">
        <v>42</v>
      </c>
      <c r="I1242" t="s">
        <v>528</v>
      </c>
      <c r="N1242" s="24">
        <v>2018</v>
      </c>
      <c r="R1242" s="7">
        <v>23.573499999999999</v>
      </c>
      <c r="S1242" s="7">
        <v>90.490300000000005</v>
      </c>
      <c r="T1242" t="s">
        <v>46</v>
      </c>
      <c r="U1242" t="s">
        <v>20525</v>
      </c>
      <c r="X1242" t="s">
        <v>20149</v>
      </c>
      <c r="Y1242" t="s">
        <v>19854</v>
      </c>
      <c r="Z1242" t="s">
        <v>19855</v>
      </c>
      <c r="AC1242" t="s">
        <v>20526</v>
      </c>
      <c r="AG1242" t="s">
        <v>20527</v>
      </c>
      <c r="AH1242" s="24">
        <v>1289629</v>
      </c>
      <c r="AI1242" t="s">
        <v>20528</v>
      </c>
      <c r="AJ1242" t="s">
        <v>20529</v>
      </c>
    </row>
    <row r="1243" spans="1:36" ht="17.25" hidden="1" customHeight="1" x14ac:dyDescent="0.2">
      <c r="A1243" s="4" t="s">
        <v>20530</v>
      </c>
      <c r="B1243" t="s">
        <v>20141</v>
      </c>
      <c r="C1243" t="s">
        <v>20531</v>
      </c>
      <c r="E1243" t="s">
        <v>211</v>
      </c>
      <c r="F1243" t="s">
        <v>570</v>
      </c>
      <c r="G1243" s="5">
        <v>58.212000000000003</v>
      </c>
      <c r="H1243" t="s">
        <v>42</v>
      </c>
      <c r="I1243" t="s">
        <v>528</v>
      </c>
      <c r="N1243" s="24">
        <v>2021</v>
      </c>
      <c r="R1243" s="7">
        <v>23.819760533021501</v>
      </c>
      <c r="S1243" s="7">
        <v>90.547898880122702</v>
      </c>
      <c r="T1243" t="s">
        <v>46</v>
      </c>
      <c r="U1243" t="s">
        <v>20532</v>
      </c>
      <c r="V1243" t="s">
        <v>20363</v>
      </c>
      <c r="X1243" t="s">
        <v>20149</v>
      </c>
      <c r="Y1243" t="s">
        <v>19854</v>
      </c>
      <c r="Z1243" t="s">
        <v>19855</v>
      </c>
      <c r="AG1243" t="s">
        <v>20533</v>
      </c>
      <c r="AH1243" s="24">
        <v>1298069</v>
      </c>
      <c r="AI1243" t="s">
        <v>20534</v>
      </c>
      <c r="AJ1243" t="s">
        <v>20535</v>
      </c>
    </row>
    <row r="1244" spans="1:36" ht="17.25" hidden="1" customHeight="1" x14ac:dyDescent="0.2">
      <c r="A1244" s="4" t="s">
        <v>20536</v>
      </c>
      <c r="B1244" t="s">
        <v>20141</v>
      </c>
      <c r="C1244" t="s">
        <v>20537</v>
      </c>
      <c r="E1244" t="s">
        <v>40</v>
      </c>
      <c r="F1244" t="s">
        <v>570</v>
      </c>
      <c r="G1244" s="5">
        <v>110.49</v>
      </c>
      <c r="H1244" t="s">
        <v>42</v>
      </c>
      <c r="I1244" t="s">
        <v>528</v>
      </c>
      <c r="J1244" t="s">
        <v>44</v>
      </c>
      <c r="N1244" s="6">
        <v>2019</v>
      </c>
      <c r="R1244" s="7">
        <v>22.338475902155899</v>
      </c>
      <c r="S1244" s="7">
        <v>91.888943577809997</v>
      </c>
      <c r="T1244" t="s">
        <v>46</v>
      </c>
      <c r="U1244" t="s">
        <v>20376</v>
      </c>
      <c r="Y1244" t="s">
        <v>19854</v>
      </c>
      <c r="Z1244" t="s">
        <v>19855</v>
      </c>
      <c r="AG1244" t="s">
        <v>20538</v>
      </c>
      <c r="AH1244" s="24">
        <v>1288713</v>
      </c>
      <c r="AI1244" t="s">
        <v>20539</v>
      </c>
      <c r="AJ1244" t="s">
        <v>20540</v>
      </c>
    </row>
    <row r="1245" spans="1:36" ht="17.25" hidden="1" customHeight="1" x14ac:dyDescent="0.2">
      <c r="A1245" s="4" t="s">
        <v>20552</v>
      </c>
      <c r="B1245" t="s">
        <v>20141</v>
      </c>
      <c r="C1245" t="s">
        <v>20553</v>
      </c>
      <c r="E1245" t="s">
        <v>40</v>
      </c>
      <c r="F1245" t="s">
        <v>570</v>
      </c>
      <c r="G1245" s="5">
        <v>55.3</v>
      </c>
      <c r="H1245" t="s">
        <v>42</v>
      </c>
      <c r="I1245" t="s">
        <v>528</v>
      </c>
      <c r="N1245" s="24">
        <v>2015</v>
      </c>
      <c r="R1245" s="7">
        <v>23.5417535033421</v>
      </c>
      <c r="S1245" s="7">
        <v>90.518908951037403</v>
      </c>
      <c r="T1245" t="s">
        <v>504</v>
      </c>
      <c r="U1245" t="s">
        <v>20554</v>
      </c>
      <c r="V1245" t="s">
        <v>20430</v>
      </c>
      <c r="X1245" t="s">
        <v>20149</v>
      </c>
      <c r="Y1245" t="s">
        <v>19854</v>
      </c>
      <c r="Z1245" t="s">
        <v>19855</v>
      </c>
      <c r="AG1245" t="s">
        <v>20555</v>
      </c>
      <c r="AH1245" s="24">
        <v>1253908</v>
      </c>
      <c r="AI1245" t="s">
        <v>20556</v>
      </c>
      <c r="AJ1245" t="s">
        <v>20557</v>
      </c>
    </row>
    <row r="1246" spans="1:36" ht="17.25" hidden="1" customHeight="1" x14ac:dyDescent="0.2">
      <c r="A1246" s="4" t="s">
        <v>20558</v>
      </c>
      <c r="B1246" t="s">
        <v>20141</v>
      </c>
      <c r="C1246" t="s">
        <v>20559</v>
      </c>
      <c r="E1246" t="s">
        <v>40</v>
      </c>
      <c r="F1246" t="s">
        <v>41</v>
      </c>
      <c r="G1246" s="5">
        <v>225</v>
      </c>
      <c r="H1246" t="s">
        <v>42</v>
      </c>
      <c r="I1246" t="s">
        <v>43</v>
      </c>
      <c r="J1246" t="s">
        <v>45</v>
      </c>
      <c r="N1246" s="24">
        <v>2016</v>
      </c>
      <c r="R1246" s="7">
        <v>22.866247999999999</v>
      </c>
      <c r="S1246" s="7">
        <v>89.536417</v>
      </c>
      <c r="T1246" t="s">
        <v>46</v>
      </c>
      <c r="U1246" t="s">
        <v>20560</v>
      </c>
      <c r="V1246" t="s">
        <v>20248</v>
      </c>
      <c r="X1246" t="s">
        <v>20248</v>
      </c>
      <c r="Y1246" t="s">
        <v>19854</v>
      </c>
      <c r="Z1246" t="s">
        <v>19855</v>
      </c>
      <c r="AC1246" t="s">
        <v>20561</v>
      </c>
      <c r="AG1246" t="s">
        <v>20562</v>
      </c>
      <c r="AH1246" s="24">
        <v>1229539</v>
      </c>
      <c r="AI1246" t="s">
        <v>20563</v>
      </c>
      <c r="AJ1246" t="s">
        <v>20564</v>
      </c>
    </row>
    <row r="1247" spans="1:36" ht="17.25" hidden="1" customHeight="1" x14ac:dyDescent="0.2">
      <c r="A1247" s="4" t="s">
        <v>20558</v>
      </c>
      <c r="B1247" t="s">
        <v>20141</v>
      </c>
      <c r="C1247" t="s">
        <v>20559</v>
      </c>
      <c r="E1247" t="s">
        <v>56</v>
      </c>
      <c r="F1247" t="s">
        <v>86</v>
      </c>
      <c r="G1247" s="5">
        <v>330</v>
      </c>
      <c r="H1247" t="s">
        <v>139</v>
      </c>
      <c r="I1247" t="s">
        <v>43</v>
      </c>
      <c r="J1247" t="s">
        <v>45</v>
      </c>
      <c r="K1247" t="s">
        <v>45</v>
      </c>
      <c r="L1247" t="s">
        <v>45</v>
      </c>
      <c r="N1247" s="24">
        <v>2022</v>
      </c>
      <c r="R1247" s="7">
        <v>22.866247999999999</v>
      </c>
      <c r="S1247" s="7">
        <v>89.536417</v>
      </c>
      <c r="T1247" t="s">
        <v>46</v>
      </c>
      <c r="U1247" t="s">
        <v>20560</v>
      </c>
      <c r="V1247" t="s">
        <v>20248</v>
      </c>
      <c r="X1247" t="s">
        <v>20248</v>
      </c>
      <c r="Y1247" t="s">
        <v>19854</v>
      </c>
      <c r="Z1247" t="s">
        <v>19855</v>
      </c>
      <c r="AC1247" t="s">
        <v>20561</v>
      </c>
      <c r="AG1247" t="s">
        <v>20565</v>
      </c>
      <c r="AH1247" s="8" t="s">
        <v>20566</v>
      </c>
      <c r="AI1247" t="s">
        <v>20563</v>
      </c>
      <c r="AJ1247" t="s">
        <v>20567</v>
      </c>
    </row>
    <row r="1248" spans="1:36" ht="17.25" hidden="1" customHeight="1" x14ac:dyDescent="0.2">
      <c r="A1248" s="4" t="s">
        <v>20568</v>
      </c>
      <c r="B1248" t="s">
        <v>20141</v>
      </c>
      <c r="C1248" t="s">
        <v>20569</v>
      </c>
      <c r="E1248" t="s">
        <v>40</v>
      </c>
      <c r="F1248" t="s">
        <v>570</v>
      </c>
      <c r="G1248" s="5">
        <v>153.54</v>
      </c>
      <c r="H1248" t="s">
        <v>42</v>
      </c>
      <c r="I1248" t="s">
        <v>528</v>
      </c>
      <c r="J1248" t="s">
        <v>45</v>
      </c>
      <c r="N1248" s="24">
        <v>2015</v>
      </c>
      <c r="R1248" s="7">
        <v>23.991123325621999</v>
      </c>
      <c r="S1248" s="7">
        <v>90.343501100519106</v>
      </c>
      <c r="T1248" t="s">
        <v>46</v>
      </c>
      <c r="U1248" t="s">
        <v>20435</v>
      </c>
      <c r="Y1248" t="s">
        <v>19854</v>
      </c>
      <c r="Z1248" t="s">
        <v>19855</v>
      </c>
      <c r="AG1248" t="s">
        <v>20570</v>
      </c>
      <c r="AH1248" s="24">
        <v>1239923</v>
      </c>
      <c r="AI1248" t="s">
        <v>20571</v>
      </c>
      <c r="AJ1248" t="s">
        <v>20572</v>
      </c>
    </row>
    <row r="1249" spans="1:36" ht="17.25" hidden="1" customHeight="1" x14ac:dyDescent="0.2">
      <c r="A1249" s="4" t="s">
        <v>20579</v>
      </c>
      <c r="B1249" t="s">
        <v>20141</v>
      </c>
      <c r="C1249" t="s">
        <v>20580</v>
      </c>
      <c r="E1249" t="s">
        <v>40</v>
      </c>
      <c r="F1249" t="s">
        <v>86</v>
      </c>
      <c r="G1249" s="5">
        <v>163</v>
      </c>
      <c r="H1249" t="s">
        <v>42</v>
      </c>
      <c r="I1249" t="s">
        <v>43</v>
      </c>
      <c r="J1249" t="s">
        <v>45</v>
      </c>
      <c r="N1249" s="6">
        <v>2017</v>
      </c>
      <c r="R1249" s="7">
        <v>24.6848843</v>
      </c>
      <c r="S1249" s="7">
        <v>91.917388299999999</v>
      </c>
      <c r="T1249" t="s">
        <v>46</v>
      </c>
      <c r="U1249" t="s">
        <v>20406</v>
      </c>
      <c r="X1249" t="s">
        <v>20267</v>
      </c>
      <c r="Y1249" t="s">
        <v>19854</v>
      </c>
      <c r="Z1249" t="s">
        <v>19855</v>
      </c>
      <c r="AG1249" t="s">
        <v>20581</v>
      </c>
      <c r="AH1249" s="8" t="s">
        <v>20582</v>
      </c>
      <c r="AI1249" t="s">
        <v>20583</v>
      </c>
      <c r="AJ1249" t="s">
        <v>20584</v>
      </c>
    </row>
    <row r="1250" spans="1:36" ht="17.25" hidden="1" customHeight="1" x14ac:dyDescent="0.2">
      <c r="A1250" s="4" t="s">
        <v>20585</v>
      </c>
      <c r="B1250" t="s">
        <v>20141</v>
      </c>
      <c r="C1250" t="s">
        <v>20586</v>
      </c>
      <c r="E1250" t="s">
        <v>40</v>
      </c>
      <c r="F1250" t="s">
        <v>570</v>
      </c>
      <c r="G1250" s="5">
        <v>110.49</v>
      </c>
      <c r="H1250" t="s">
        <v>42</v>
      </c>
      <c r="I1250" t="s">
        <v>528</v>
      </c>
      <c r="J1250" t="s">
        <v>45</v>
      </c>
      <c r="N1250" s="24">
        <v>2019</v>
      </c>
      <c r="R1250" s="7">
        <v>22.934644167913099</v>
      </c>
      <c r="S1250" s="7">
        <v>89.810976422009801</v>
      </c>
      <c r="T1250" t="s">
        <v>46</v>
      </c>
      <c r="U1250" t="s">
        <v>20587</v>
      </c>
      <c r="Y1250" t="s">
        <v>19854</v>
      </c>
      <c r="Z1250" t="s">
        <v>19855</v>
      </c>
      <c r="AC1250" t="s">
        <v>20588</v>
      </c>
      <c r="AG1250" t="s">
        <v>20589</v>
      </c>
      <c r="AH1250" s="24">
        <v>1288771</v>
      </c>
      <c r="AI1250" t="s">
        <v>20590</v>
      </c>
      <c r="AJ1250" t="s">
        <v>20591</v>
      </c>
    </row>
    <row r="1251" spans="1:36" ht="17.25" hidden="1" customHeight="1" x14ac:dyDescent="0.2">
      <c r="A1251" s="4" t="s">
        <v>20592</v>
      </c>
      <c r="B1251" t="s">
        <v>20141</v>
      </c>
      <c r="C1251" t="s">
        <v>20593</v>
      </c>
      <c r="E1251" t="s">
        <v>40</v>
      </c>
      <c r="F1251" t="s">
        <v>617</v>
      </c>
      <c r="G1251" s="5">
        <v>1200</v>
      </c>
      <c r="H1251" t="s">
        <v>558</v>
      </c>
      <c r="I1251" t="s">
        <v>43</v>
      </c>
      <c r="J1251" t="s">
        <v>45</v>
      </c>
      <c r="K1251" t="s">
        <v>45</v>
      </c>
      <c r="L1251" t="s">
        <v>45</v>
      </c>
      <c r="N1251" s="6">
        <v>2027</v>
      </c>
      <c r="R1251" s="7">
        <v>21.435763999999999</v>
      </c>
      <c r="S1251" s="7">
        <v>91.964171300000004</v>
      </c>
      <c r="T1251" t="s">
        <v>504</v>
      </c>
      <c r="U1251" t="s">
        <v>20143</v>
      </c>
      <c r="X1251" t="s">
        <v>20144</v>
      </c>
      <c r="Y1251" t="s">
        <v>19854</v>
      </c>
      <c r="Z1251" t="s">
        <v>19855</v>
      </c>
      <c r="AC1251" t="s">
        <v>20594</v>
      </c>
      <c r="AI1251" t="s">
        <v>20595</v>
      </c>
      <c r="AJ1251" t="s">
        <v>20596</v>
      </c>
    </row>
    <row r="1252" spans="1:36" ht="17.25" hidden="1" customHeight="1" x14ac:dyDescent="0.2">
      <c r="A1252" s="4" t="s">
        <v>20604</v>
      </c>
      <c r="B1252" t="s">
        <v>20141</v>
      </c>
      <c r="C1252" t="s">
        <v>20605</v>
      </c>
      <c r="E1252" t="s">
        <v>211</v>
      </c>
      <c r="F1252" t="s">
        <v>570</v>
      </c>
      <c r="G1252" s="5">
        <v>57.9</v>
      </c>
      <c r="H1252" t="s">
        <v>42</v>
      </c>
      <c r="I1252" t="s">
        <v>528</v>
      </c>
      <c r="N1252" s="6">
        <v>2016</v>
      </c>
      <c r="R1252" s="7">
        <v>23.8175261672536</v>
      </c>
      <c r="S1252" s="7">
        <v>90.129534893722706</v>
      </c>
      <c r="T1252" t="s">
        <v>504</v>
      </c>
      <c r="U1252" t="s">
        <v>20606</v>
      </c>
      <c r="V1252" t="s">
        <v>20344</v>
      </c>
      <c r="X1252" t="s">
        <v>20149</v>
      </c>
      <c r="Y1252" t="s">
        <v>19854</v>
      </c>
      <c r="Z1252" t="s">
        <v>19855</v>
      </c>
      <c r="AG1252" t="s">
        <v>20607</v>
      </c>
      <c r="AH1252" s="24">
        <v>1242925</v>
      </c>
      <c r="AI1252" t="s">
        <v>20608</v>
      </c>
      <c r="AJ1252" t="s">
        <v>20609</v>
      </c>
    </row>
    <row r="1253" spans="1:36" ht="17.25" hidden="1" customHeight="1" x14ac:dyDescent="0.2">
      <c r="A1253" s="4" t="s">
        <v>20610</v>
      </c>
      <c r="B1253" t="s">
        <v>20141</v>
      </c>
      <c r="C1253" t="s">
        <v>20611</v>
      </c>
      <c r="E1253" t="s">
        <v>20232</v>
      </c>
      <c r="F1253" t="s">
        <v>570</v>
      </c>
      <c r="G1253" s="5">
        <v>162</v>
      </c>
      <c r="H1253" t="s">
        <v>42</v>
      </c>
      <c r="I1253" t="s">
        <v>528</v>
      </c>
      <c r="J1253" t="s">
        <v>45</v>
      </c>
      <c r="N1253" s="6">
        <v>2020</v>
      </c>
      <c r="R1253" s="7">
        <v>23.793729212520098</v>
      </c>
      <c r="S1253" s="7">
        <v>90.237604861083497</v>
      </c>
      <c r="T1253" t="s">
        <v>46</v>
      </c>
      <c r="U1253" t="s">
        <v>20344</v>
      </c>
      <c r="Y1253" t="s">
        <v>19854</v>
      </c>
      <c r="Z1253" t="s">
        <v>19855</v>
      </c>
      <c r="AC1253" t="s">
        <v>20345</v>
      </c>
      <c r="AG1253" t="s">
        <v>20612</v>
      </c>
      <c r="AH1253" s="24">
        <v>1129142</v>
      </c>
      <c r="AI1253" t="s">
        <v>20613</v>
      </c>
      <c r="AJ1253" t="s">
        <v>20614</v>
      </c>
    </row>
    <row r="1254" spans="1:36" ht="17.25" hidden="1" customHeight="1" x14ac:dyDescent="0.2">
      <c r="A1254" s="4" t="s">
        <v>20626</v>
      </c>
      <c r="B1254" t="s">
        <v>20141</v>
      </c>
      <c r="C1254" t="s">
        <v>20627</v>
      </c>
      <c r="E1254" t="s">
        <v>40</v>
      </c>
      <c r="F1254" t="s">
        <v>617</v>
      </c>
      <c r="G1254" s="5">
        <v>600</v>
      </c>
      <c r="H1254" t="s">
        <v>486</v>
      </c>
      <c r="I1254" t="s">
        <v>43</v>
      </c>
      <c r="J1254" t="s">
        <v>45</v>
      </c>
      <c r="K1254" t="s">
        <v>45</v>
      </c>
      <c r="L1254" t="s">
        <v>45</v>
      </c>
      <c r="N1254" s="6">
        <v>2023</v>
      </c>
      <c r="R1254" s="7">
        <v>21.583409700000001</v>
      </c>
      <c r="S1254" s="7">
        <v>91.929468099999994</v>
      </c>
      <c r="T1254" t="s">
        <v>504</v>
      </c>
      <c r="U1254" t="s">
        <v>20143</v>
      </c>
      <c r="X1254" t="s">
        <v>20144</v>
      </c>
      <c r="Y1254" t="s">
        <v>19854</v>
      </c>
      <c r="Z1254" t="s">
        <v>19855</v>
      </c>
      <c r="AG1254" t="s">
        <v>20628</v>
      </c>
      <c r="AH1254" s="8">
        <v>1291160</v>
      </c>
      <c r="AI1254" t="s">
        <v>20629</v>
      </c>
      <c r="AJ1254" t="s">
        <v>20630</v>
      </c>
    </row>
    <row r="1255" spans="1:36" ht="17.25" hidden="1" customHeight="1" x14ac:dyDescent="0.2">
      <c r="A1255" s="4" t="s">
        <v>20626</v>
      </c>
      <c r="B1255" t="s">
        <v>20141</v>
      </c>
      <c r="C1255" t="s">
        <v>20627</v>
      </c>
      <c r="E1255" t="s">
        <v>56</v>
      </c>
      <c r="F1255" t="s">
        <v>617</v>
      </c>
      <c r="G1255" s="5">
        <v>600</v>
      </c>
      <c r="H1255" t="s">
        <v>486</v>
      </c>
      <c r="I1255" t="s">
        <v>43</v>
      </c>
      <c r="J1255" t="s">
        <v>45</v>
      </c>
      <c r="K1255" t="s">
        <v>45</v>
      </c>
      <c r="L1255" t="s">
        <v>45</v>
      </c>
      <c r="N1255" s="24">
        <v>2023</v>
      </c>
      <c r="R1255" s="7">
        <v>21.583409700000001</v>
      </c>
      <c r="S1255" s="7">
        <v>91.929468099999994</v>
      </c>
      <c r="T1255" t="s">
        <v>504</v>
      </c>
      <c r="U1255" t="s">
        <v>20143</v>
      </c>
      <c r="X1255" t="s">
        <v>20144</v>
      </c>
      <c r="Y1255" t="s">
        <v>19854</v>
      </c>
      <c r="Z1255" t="s">
        <v>19855</v>
      </c>
      <c r="AG1255" t="s">
        <v>20628</v>
      </c>
      <c r="AH1255" s="8">
        <v>1293446</v>
      </c>
      <c r="AI1255" t="s">
        <v>20629</v>
      </c>
      <c r="AJ1255" t="s">
        <v>20631</v>
      </c>
    </row>
    <row r="1256" spans="1:36" ht="17.25" hidden="1" customHeight="1" x14ac:dyDescent="0.2">
      <c r="A1256" s="4" t="s">
        <v>20626</v>
      </c>
      <c r="B1256" t="s">
        <v>20141</v>
      </c>
      <c r="C1256" t="s">
        <v>20627</v>
      </c>
      <c r="E1256" t="s">
        <v>58</v>
      </c>
      <c r="F1256" t="s">
        <v>617</v>
      </c>
      <c r="G1256" s="5">
        <v>600</v>
      </c>
      <c r="H1256" t="s">
        <v>486</v>
      </c>
      <c r="I1256" t="s">
        <v>43</v>
      </c>
      <c r="J1256" t="s">
        <v>45</v>
      </c>
      <c r="K1256" t="s">
        <v>45</v>
      </c>
      <c r="L1256" t="s">
        <v>45</v>
      </c>
      <c r="N1256" s="6">
        <v>2023</v>
      </c>
      <c r="R1256" s="7">
        <v>21.583409700000001</v>
      </c>
      <c r="S1256" s="7">
        <v>91.929468099999994</v>
      </c>
      <c r="T1256" t="s">
        <v>504</v>
      </c>
      <c r="U1256" t="s">
        <v>20143</v>
      </c>
      <c r="X1256" t="s">
        <v>20144</v>
      </c>
      <c r="Y1256" t="s">
        <v>19854</v>
      </c>
      <c r="Z1256" t="s">
        <v>19855</v>
      </c>
      <c r="AG1256" t="s">
        <v>20628</v>
      </c>
      <c r="AH1256" s="27">
        <v>1293447</v>
      </c>
      <c r="AI1256" t="s">
        <v>20629</v>
      </c>
      <c r="AJ1256" t="s">
        <v>20632</v>
      </c>
    </row>
    <row r="1257" spans="1:36" ht="17.25" hidden="1" customHeight="1" x14ac:dyDescent="0.2">
      <c r="A1257" s="4" t="s">
        <v>20626</v>
      </c>
      <c r="B1257" t="s">
        <v>20141</v>
      </c>
      <c r="C1257" t="s">
        <v>20627</v>
      </c>
      <c r="E1257" t="s">
        <v>191</v>
      </c>
      <c r="F1257" t="s">
        <v>617</v>
      </c>
      <c r="G1257" s="5">
        <v>600</v>
      </c>
      <c r="H1257" t="s">
        <v>486</v>
      </c>
      <c r="I1257" t="s">
        <v>43</v>
      </c>
      <c r="J1257" t="s">
        <v>45</v>
      </c>
      <c r="K1257" t="s">
        <v>45</v>
      </c>
      <c r="L1257" t="s">
        <v>45</v>
      </c>
      <c r="N1257" s="24">
        <v>2023</v>
      </c>
      <c r="R1257" s="7">
        <v>21.583409700000001</v>
      </c>
      <c r="S1257" s="7">
        <v>91.929468099999994</v>
      </c>
      <c r="T1257" t="s">
        <v>504</v>
      </c>
      <c r="U1257" t="s">
        <v>20143</v>
      </c>
      <c r="X1257" t="s">
        <v>20144</v>
      </c>
      <c r="Y1257" t="s">
        <v>19854</v>
      </c>
      <c r="Z1257" t="s">
        <v>19855</v>
      </c>
      <c r="AG1257" t="s">
        <v>20628</v>
      </c>
      <c r="AH1257" s="8">
        <v>1293448</v>
      </c>
      <c r="AI1257" t="s">
        <v>20629</v>
      </c>
      <c r="AJ1257" t="s">
        <v>20633</v>
      </c>
    </row>
    <row r="1258" spans="1:36" ht="17.25" hidden="1" customHeight="1" x14ac:dyDescent="0.2">
      <c r="A1258" s="4" t="s">
        <v>20651</v>
      </c>
      <c r="B1258" t="s">
        <v>20141</v>
      </c>
      <c r="C1258" t="s">
        <v>20652</v>
      </c>
      <c r="E1258" t="s">
        <v>40</v>
      </c>
      <c r="F1258" t="s">
        <v>41</v>
      </c>
      <c r="G1258" s="5">
        <v>305</v>
      </c>
      <c r="H1258" t="s">
        <v>42</v>
      </c>
      <c r="I1258" t="s">
        <v>43</v>
      </c>
      <c r="J1258" t="s">
        <v>45</v>
      </c>
      <c r="N1258" s="24">
        <v>2015</v>
      </c>
      <c r="R1258" s="7">
        <v>23.608172</v>
      </c>
      <c r="S1258" s="7">
        <v>90.595153999999994</v>
      </c>
      <c r="T1258" t="s">
        <v>46</v>
      </c>
      <c r="U1258" t="s">
        <v>20497</v>
      </c>
      <c r="X1258" t="s">
        <v>20149</v>
      </c>
      <c r="Y1258" t="s">
        <v>19854</v>
      </c>
      <c r="Z1258" t="s">
        <v>19855</v>
      </c>
      <c r="AG1258" t="s">
        <v>20653</v>
      </c>
      <c r="AI1258" t="s">
        <v>20654</v>
      </c>
      <c r="AJ1258" t="s">
        <v>20655</v>
      </c>
    </row>
    <row r="1259" spans="1:36" ht="17.25" hidden="1" customHeight="1" x14ac:dyDescent="0.2">
      <c r="A1259" s="4" t="s">
        <v>20656</v>
      </c>
      <c r="B1259" t="s">
        <v>20141</v>
      </c>
      <c r="C1259" t="s">
        <v>20657</v>
      </c>
      <c r="E1259" t="s">
        <v>40</v>
      </c>
      <c r="F1259" t="s">
        <v>20288</v>
      </c>
      <c r="G1259" s="5">
        <v>590</v>
      </c>
      <c r="H1259" t="s">
        <v>139</v>
      </c>
      <c r="I1259" t="s">
        <v>43</v>
      </c>
      <c r="J1259" t="s">
        <v>45</v>
      </c>
      <c r="N1259" s="24">
        <v>2023</v>
      </c>
      <c r="R1259" s="7">
        <v>23.608172</v>
      </c>
      <c r="S1259" s="7">
        <v>90.595153999999994</v>
      </c>
      <c r="T1259" t="s">
        <v>46</v>
      </c>
      <c r="U1259" t="s">
        <v>20497</v>
      </c>
      <c r="W1259" t="s">
        <v>20363</v>
      </c>
      <c r="X1259" t="s">
        <v>20149</v>
      </c>
      <c r="Y1259" t="s">
        <v>19854</v>
      </c>
      <c r="Z1259" t="s">
        <v>19855</v>
      </c>
      <c r="AG1259" t="s">
        <v>20653</v>
      </c>
      <c r="AH1259" s="8" t="s">
        <v>20658</v>
      </c>
      <c r="AI1259" t="s">
        <v>20659</v>
      </c>
      <c r="AJ1259" t="s">
        <v>20660</v>
      </c>
    </row>
    <row r="1260" spans="1:36" ht="17.25" hidden="1" customHeight="1" x14ac:dyDescent="0.2">
      <c r="A1260" s="4" t="s">
        <v>20661</v>
      </c>
      <c r="B1260" t="s">
        <v>20141</v>
      </c>
      <c r="C1260" t="s">
        <v>20662</v>
      </c>
      <c r="E1260" t="s">
        <v>40</v>
      </c>
      <c r="F1260" t="s">
        <v>86</v>
      </c>
      <c r="G1260" s="5">
        <v>56.04</v>
      </c>
      <c r="H1260" t="s">
        <v>42</v>
      </c>
      <c r="I1260" t="s">
        <v>528</v>
      </c>
      <c r="J1260" t="s">
        <v>45</v>
      </c>
      <c r="N1260" s="24">
        <v>2013</v>
      </c>
      <c r="R1260" s="7">
        <v>24.028821008664998</v>
      </c>
      <c r="S1260" s="7">
        <v>90.988441246025602</v>
      </c>
      <c r="T1260" t="s">
        <v>46</v>
      </c>
      <c r="U1260" t="s">
        <v>20172</v>
      </c>
      <c r="Y1260" t="s">
        <v>19854</v>
      </c>
      <c r="Z1260" t="s">
        <v>19855</v>
      </c>
      <c r="AG1260" t="s">
        <v>20663</v>
      </c>
      <c r="AH1260" s="24">
        <v>1242150</v>
      </c>
      <c r="AI1260" t="s">
        <v>20664</v>
      </c>
      <c r="AJ1260" t="s">
        <v>20665</v>
      </c>
    </row>
    <row r="1261" spans="1:36" ht="17.25" hidden="1" customHeight="1" x14ac:dyDescent="0.2">
      <c r="A1261" s="4" t="s">
        <v>20666</v>
      </c>
      <c r="B1261" t="s">
        <v>20141</v>
      </c>
      <c r="C1261" t="s">
        <v>20667</v>
      </c>
      <c r="E1261" t="s">
        <v>40</v>
      </c>
      <c r="F1261" t="s">
        <v>20668</v>
      </c>
      <c r="G1261" s="5">
        <v>161.345</v>
      </c>
      <c r="H1261" t="s">
        <v>42</v>
      </c>
      <c r="I1261" t="s">
        <v>528</v>
      </c>
      <c r="J1261" t="s">
        <v>45</v>
      </c>
      <c r="N1261" s="24">
        <v>2022</v>
      </c>
      <c r="R1261" s="7">
        <v>24.0274823627209</v>
      </c>
      <c r="S1261" s="7">
        <v>90.9890658006302</v>
      </c>
      <c r="T1261" t="s">
        <v>46</v>
      </c>
      <c r="U1261" t="s">
        <v>20172</v>
      </c>
      <c r="Y1261" t="s">
        <v>19854</v>
      </c>
      <c r="Z1261" t="s">
        <v>19855</v>
      </c>
      <c r="AC1261" t="s">
        <v>20669</v>
      </c>
      <c r="AG1261" t="s">
        <v>20670</v>
      </c>
      <c r="AH1261" s="24">
        <v>1287746</v>
      </c>
      <c r="AI1261" t="s">
        <v>20671</v>
      </c>
      <c r="AJ1261" t="s">
        <v>20672</v>
      </c>
    </row>
    <row r="1262" spans="1:36" ht="17.25" hidden="1" customHeight="1" x14ac:dyDescent="0.2">
      <c r="A1262" s="4" t="s">
        <v>20679</v>
      </c>
      <c r="B1262" t="s">
        <v>20141</v>
      </c>
      <c r="C1262" t="s">
        <v>20680</v>
      </c>
      <c r="E1262" t="s">
        <v>40</v>
      </c>
      <c r="F1262" t="s">
        <v>617</v>
      </c>
      <c r="G1262" s="5">
        <v>1800</v>
      </c>
      <c r="H1262" t="s">
        <v>558</v>
      </c>
      <c r="I1262" t="s">
        <v>43</v>
      </c>
      <c r="J1262" t="s">
        <v>45</v>
      </c>
      <c r="L1262" t="s">
        <v>45</v>
      </c>
      <c r="N1262" s="6">
        <v>2035</v>
      </c>
      <c r="R1262" s="7">
        <v>22.777361765697201</v>
      </c>
      <c r="S1262" s="7">
        <v>91.566709780637098</v>
      </c>
      <c r="T1262" t="s">
        <v>504</v>
      </c>
      <c r="U1262" t="s">
        <v>20675</v>
      </c>
      <c r="X1262" t="s">
        <v>20144</v>
      </c>
      <c r="Y1262" t="s">
        <v>19854</v>
      </c>
      <c r="Z1262" t="s">
        <v>19855</v>
      </c>
      <c r="AC1262" t="s">
        <v>20681</v>
      </c>
      <c r="AI1262" t="s">
        <v>20682</v>
      </c>
      <c r="AJ1262" t="s">
        <v>20683</v>
      </c>
    </row>
    <row r="1263" spans="1:36" ht="17.25" hidden="1" customHeight="1" x14ac:dyDescent="0.2">
      <c r="A1263" s="4" t="s">
        <v>20684</v>
      </c>
      <c r="B1263" t="s">
        <v>20141</v>
      </c>
      <c r="C1263" t="s">
        <v>20685</v>
      </c>
      <c r="E1263" t="s">
        <v>40</v>
      </c>
      <c r="F1263" t="s">
        <v>1930</v>
      </c>
      <c r="G1263" s="5">
        <v>163</v>
      </c>
      <c r="H1263" t="s">
        <v>139</v>
      </c>
      <c r="I1263" t="s">
        <v>528</v>
      </c>
      <c r="N1263" s="6">
        <v>2023</v>
      </c>
      <c r="R1263" s="7">
        <v>22.782424991107501</v>
      </c>
      <c r="S1263" s="7">
        <v>91.549886466008402</v>
      </c>
      <c r="T1263" t="s">
        <v>504</v>
      </c>
      <c r="U1263" t="s">
        <v>20675</v>
      </c>
      <c r="X1263" t="s">
        <v>20144</v>
      </c>
      <c r="Y1263" t="s">
        <v>19854</v>
      </c>
      <c r="Z1263" t="s">
        <v>19855</v>
      </c>
      <c r="AG1263" t="s">
        <v>20686</v>
      </c>
      <c r="AH1263" s="24">
        <v>1293902</v>
      </c>
      <c r="AI1263" t="s">
        <v>20687</v>
      </c>
      <c r="AJ1263" t="s">
        <v>20688</v>
      </c>
    </row>
    <row r="1264" spans="1:36" ht="17.25" hidden="1" customHeight="1" x14ac:dyDescent="0.2">
      <c r="A1264" s="4" t="s">
        <v>20689</v>
      </c>
      <c r="B1264" t="s">
        <v>20141</v>
      </c>
      <c r="C1264" t="s">
        <v>20690</v>
      </c>
      <c r="E1264" t="s">
        <v>40</v>
      </c>
      <c r="F1264" t="s">
        <v>4114</v>
      </c>
      <c r="G1264" s="5">
        <v>660</v>
      </c>
      <c r="H1264" t="s">
        <v>486</v>
      </c>
      <c r="I1264" t="s">
        <v>43</v>
      </c>
      <c r="J1264" t="s">
        <v>45</v>
      </c>
      <c r="N1264" s="24">
        <v>2030</v>
      </c>
      <c r="R1264" s="7">
        <v>23.500541307362901</v>
      </c>
      <c r="S1264" s="7">
        <v>90.414560150611095</v>
      </c>
      <c r="T1264" t="s">
        <v>504</v>
      </c>
      <c r="U1264" t="s">
        <v>20430</v>
      </c>
      <c r="X1264" t="s">
        <v>20691</v>
      </c>
      <c r="Y1264" t="s">
        <v>19854</v>
      </c>
      <c r="Z1264" t="s">
        <v>19855</v>
      </c>
      <c r="AC1264" t="s">
        <v>20692</v>
      </c>
      <c r="AI1264" t="s">
        <v>20693</v>
      </c>
      <c r="AJ1264" t="s">
        <v>20694</v>
      </c>
    </row>
    <row r="1265" spans="1:36" ht="17.25" hidden="1" customHeight="1" x14ac:dyDescent="0.2">
      <c r="A1265" s="4" t="s">
        <v>20689</v>
      </c>
      <c r="B1265" t="s">
        <v>20141</v>
      </c>
      <c r="C1265" t="s">
        <v>20690</v>
      </c>
      <c r="E1265" t="s">
        <v>56</v>
      </c>
      <c r="F1265" t="s">
        <v>4114</v>
      </c>
      <c r="G1265" s="5">
        <v>660</v>
      </c>
      <c r="H1265" t="s">
        <v>486</v>
      </c>
      <c r="I1265" t="s">
        <v>43</v>
      </c>
      <c r="J1265" t="s">
        <v>45</v>
      </c>
      <c r="N1265" s="24">
        <v>2032</v>
      </c>
      <c r="R1265" s="7">
        <v>23.500541307362901</v>
      </c>
      <c r="S1265" s="7">
        <v>90.414560150611095</v>
      </c>
      <c r="T1265" t="s">
        <v>504</v>
      </c>
      <c r="U1265" t="s">
        <v>20430</v>
      </c>
      <c r="X1265" t="s">
        <v>20691</v>
      </c>
      <c r="Y1265" t="s">
        <v>19854</v>
      </c>
      <c r="Z1265" t="s">
        <v>19855</v>
      </c>
      <c r="AC1265" t="s">
        <v>20692</v>
      </c>
      <c r="AI1265" t="s">
        <v>20693</v>
      </c>
      <c r="AJ1265" t="s">
        <v>20695</v>
      </c>
    </row>
    <row r="1266" spans="1:36" ht="17.25" hidden="1" customHeight="1" x14ac:dyDescent="0.2">
      <c r="A1266" s="4" t="s">
        <v>20689</v>
      </c>
      <c r="B1266" t="s">
        <v>20141</v>
      </c>
      <c r="C1266" t="s">
        <v>20690</v>
      </c>
      <c r="E1266" t="s">
        <v>58</v>
      </c>
      <c r="F1266" t="s">
        <v>4114</v>
      </c>
      <c r="G1266" s="5">
        <v>660</v>
      </c>
      <c r="H1266" t="s">
        <v>558</v>
      </c>
      <c r="I1266" t="s">
        <v>43</v>
      </c>
      <c r="J1266" t="s">
        <v>45</v>
      </c>
      <c r="N1266" s="24">
        <v>2034</v>
      </c>
      <c r="R1266" s="7">
        <v>23.500541307362901</v>
      </c>
      <c r="S1266" s="7">
        <v>90.414560150611095</v>
      </c>
      <c r="T1266" t="s">
        <v>504</v>
      </c>
      <c r="U1266" t="s">
        <v>20430</v>
      </c>
      <c r="X1266" t="s">
        <v>20691</v>
      </c>
      <c r="Y1266" t="s">
        <v>19854</v>
      </c>
      <c r="Z1266" t="s">
        <v>19855</v>
      </c>
      <c r="AC1266" t="s">
        <v>20692</v>
      </c>
      <c r="AI1266" t="s">
        <v>20693</v>
      </c>
      <c r="AJ1266" t="s">
        <v>20696</v>
      </c>
    </row>
    <row r="1267" spans="1:36" ht="17.25" hidden="1" customHeight="1" x14ac:dyDescent="0.2">
      <c r="A1267" s="4" t="s">
        <v>20689</v>
      </c>
      <c r="B1267" t="s">
        <v>20141</v>
      </c>
      <c r="C1267" t="s">
        <v>20690</v>
      </c>
      <c r="E1267" t="s">
        <v>191</v>
      </c>
      <c r="F1267" t="s">
        <v>4114</v>
      </c>
      <c r="G1267" s="5">
        <v>660</v>
      </c>
      <c r="H1267" t="s">
        <v>558</v>
      </c>
      <c r="I1267" t="s">
        <v>43</v>
      </c>
      <c r="J1267" t="s">
        <v>45</v>
      </c>
      <c r="N1267" s="24">
        <v>2036</v>
      </c>
      <c r="R1267" s="7">
        <v>23.500541307362901</v>
      </c>
      <c r="S1267" s="7">
        <v>90.414560150611095</v>
      </c>
      <c r="T1267" t="s">
        <v>504</v>
      </c>
      <c r="U1267" t="s">
        <v>20430</v>
      </c>
      <c r="X1267" t="s">
        <v>20691</v>
      </c>
      <c r="Y1267" t="s">
        <v>19854</v>
      </c>
      <c r="Z1267" t="s">
        <v>19855</v>
      </c>
      <c r="AC1267" t="s">
        <v>20692</v>
      </c>
      <c r="AI1267" t="s">
        <v>20693</v>
      </c>
      <c r="AJ1267" t="s">
        <v>20697</v>
      </c>
    </row>
    <row r="1268" spans="1:36" ht="17.25" hidden="1" customHeight="1" x14ac:dyDescent="0.2">
      <c r="A1268" s="4" t="s">
        <v>20689</v>
      </c>
      <c r="B1268" t="s">
        <v>20141</v>
      </c>
      <c r="C1268" t="s">
        <v>20690</v>
      </c>
      <c r="E1268" t="s">
        <v>335</v>
      </c>
      <c r="F1268" t="s">
        <v>4114</v>
      </c>
      <c r="G1268" s="5">
        <v>660</v>
      </c>
      <c r="H1268" t="s">
        <v>558</v>
      </c>
      <c r="I1268" t="s">
        <v>43</v>
      </c>
      <c r="J1268" t="s">
        <v>45</v>
      </c>
      <c r="N1268" s="6">
        <v>2038</v>
      </c>
      <c r="R1268" s="7">
        <v>23.500541307362901</v>
      </c>
      <c r="S1268" s="7">
        <v>90.414560150611095</v>
      </c>
      <c r="T1268" t="s">
        <v>504</v>
      </c>
      <c r="U1268" t="s">
        <v>20430</v>
      </c>
      <c r="X1268" t="s">
        <v>20691</v>
      </c>
      <c r="Y1268" t="s">
        <v>19854</v>
      </c>
      <c r="Z1268" t="s">
        <v>19855</v>
      </c>
      <c r="AC1268" t="s">
        <v>20692</v>
      </c>
      <c r="AH1268" s="27"/>
      <c r="AI1268" t="s">
        <v>20693</v>
      </c>
      <c r="AJ1268" t="s">
        <v>20698</v>
      </c>
    </row>
    <row r="1269" spans="1:36" ht="17.25" hidden="1" customHeight="1" x14ac:dyDescent="0.2">
      <c r="A1269" s="4" t="s">
        <v>20699</v>
      </c>
      <c r="B1269" t="s">
        <v>20141</v>
      </c>
      <c r="C1269" t="s">
        <v>20700</v>
      </c>
      <c r="E1269" t="s">
        <v>56</v>
      </c>
      <c r="F1269" t="s">
        <v>41</v>
      </c>
      <c r="G1269" s="5">
        <v>400</v>
      </c>
      <c r="H1269" t="s">
        <v>486</v>
      </c>
      <c r="I1269" t="s">
        <v>43</v>
      </c>
      <c r="J1269" t="s">
        <v>45</v>
      </c>
      <c r="K1269" t="s">
        <v>45</v>
      </c>
      <c r="L1269" t="s">
        <v>45</v>
      </c>
      <c r="N1269" s="6">
        <v>2024</v>
      </c>
      <c r="R1269" s="7">
        <v>24.761577599999999</v>
      </c>
      <c r="S1269" s="7">
        <v>90.416515099999998</v>
      </c>
      <c r="T1269" t="s">
        <v>46</v>
      </c>
      <c r="U1269" t="s">
        <v>20701</v>
      </c>
      <c r="X1269" t="s">
        <v>20701</v>
      </c>
      <c r="Y1269" t="s">
        <v>19854</v>
      </c>
      <c r="Z1269" t="s">
        <v>19855</v>
      </c>
      <c r="AG1269" t="s">
        <v>20702</v>
      </c>
      <c r="AH1269" s="27"/>
      <c r="AI1269" t="s">
        <v>20704</v>
      </c>
      <c r="AJ1269" t="s">
        <v>20706</v>
      </c>
    </row>
    <row r="1270" spans="1:36" ht="17.25" hidden="1" customHeight="1" x14ac:dyDescent="0.2">
      <c r="A1270" s="4" t="s">
        <v>20707</v>
      </c>
      <c r="B1270" t="s">
        <v>20141</v>
      </c>
      <c r="C1270" t="s">
        <v>20708</v>
      </c>
      <c r="E1270" t="s">
        <v>40</v>
      </c>
      <c r="F1270" t="s">
        <v>543</v>
      </c>
      <c r="G1270" s="5">
        <v>99.84</v>
      </c>
      <c r="H1270" t="s">
        <v>42</v>
      </c>
      <c r="I1270" t="s">
        <v>528</v>
      </c>
      <c r="J1270" t="s">
        <v>45</v>
      </c>
      <c r="N1270" s="24">
        <v>2021</v>
      </c>
      <c r="R1270" s="7">
        <v>23.6825736149117</v>
      </c>
      <c r="S1270" s="7">
        <v>90.524271460149393</v>
      </c>
      <c r="T1270" t="s">
        <v>46</v>
      </c>
      <c r="U1270" t="s">
        <v>20363</v>
      </c>
      <c r="Y1270" t="s">
        <v>19854</v>
      </c>
      <c r="Z1270" t="s">
        <v>19855</v>
      </c>
      <c r="AI1270" t="s">
        <v>20709</v>
      </c>
      <c r="AJ1270" t="s">
        <v>20710</v>
      </c>
    </row>
    <row r="1271" spans="1:36" ht="17.25" hidden="1" customHeight="1" x14ac:dyDescent="0.2">
      <c r="A1271" s="4" t="s">
        <v>20711</v>
      </c>
      <c r="B1271" t="s">
        <v>20141</v>
      </c>
      <c r="C1271" t="s">
        <v>20712</v>
      </c>
      <c r="E1271" t="s">
        <v>1452</v>
      </c>
      <c r="F1271" t="s">
        <v>570</v>
      </c>
      <c r="G1271" s="5">
        <v>53.52</v>
      </c>
      <c r="H1271" t="s">
        <v>42</v>
      </c>
      <c r="I1271" t="s">
        <v>528</v>
      </c>
      <c r="N1271" s="24">
        <v>2014</v>
      </c>
      <c r="R1271" s="7">
        <v>24.394950242721901</v>
      </c>
      <c r="S1271" s="7">
        <v>88.986552995609003</v>
      </c>
      <c r="T1271" t="s">
        <v>46</v>
      </c>
      <c r="U1271" t="s">
        <v>20713</v>
      </c>
      <c r="X1271" t="s">
        <v>20209</v>
      </c>
      <c r="Y1271" t="s">
        <v>19854</v>
      </c>
      <c r="Z1271" t="s">
        <v>19855</v>
      </c>
      <c r="AG1271" t="s">
        <v>20714</v>
      </c>
      <c r="AH1271" s="24">
        <v>1239894</v>
      </c>
      <c r="AI1271" t="s">
        <v>20715</v>
      </c>
      <c r="AJ1271" t="s">
        <v>20716</v>
      </c>
    </row>
    <row r="1272" spans="1:36" ht="17.25" hidden="1" customHeight="1" x14ac:dyDescent="0.2">
      <c r="A1272" s="4" t="s">
        <v>20717</v>
      </c>
      <c r="B1272" t="s">
        <v>20141</v>
      </c>
      <c r="C1272" t="s">
        <v>20718</v>
      </c>
      <c r="E1272" t="s">
        <v>40</v>
      </c>
      <c r="F1272" t="s">
        <v>570</v>
      </c>
      <c r="G1272" s="5">
        <v>57.9</v>
      </c>
      <c r="H1272" t="s">
        <v>42</v>
      </c>
      <c r="I1272" t="s">
        <v>528</v>
      </c>
      <c r="N1272" s="6">
        <v>2016</v>
      </c>
      <c r="R1272" s="7">
        <v>23.711016413609901</v>
      </c>
      <c r="S1272" s="7">
        <v>90.168762094575399</v>
      </c>
      <c r="T1272" t="s">
        <v>504</v>
      </c>
      <c r="U1272" t="s">
        <v>20719</v>
      </c>
      <c r="X1272" t="s">
        <v>20209</v>
      </c>
      <c r="Y1272" t="s">
        <v>19854</v>
      </c>
      <c r="Z1272" t="s">
        <v>19855</v>
      </c>
      <c r="AC1272" t="s">
        <v>20720</v>
      </c>
      <c r="AG1272" t="s">
        <v>20721</v>
      </c>
      <c r="AH1272" s="6">
        <v>1283347</v>
      </c>
      <c r="AI1272" t="s">
        <v>20722</v>
      </c>
      <c r="AJ1272" t="s">
        <v>20723</v>
      </c>
    </row>
    <row r="1273" spans="1:36" ht="17.25" hidden="1" customHeight="1" x14ac:dyDescent="0.2">
      <c r="A1273" s="4" t="s">
        <v>20724</v>
      </c>
      <c r="B1273" t="s">
        <v>20141</v>
      </c>
      <c r="C1273" t="s">
        <v>20725</v>
      </c>
      <c r="E1273" t="s">
        <v>40</v>
      </c>
      <c r="F1273" t="s">
        <v>570</v>
      </c>
      <c r="G1273" s="5">
        <v>107.08799999999999</v>
      </c>
      <c r="H1273" t="s">
        <v>42</v>
      </c>
      <c r="I1273" t="s">
        <v>528</v>
      </c>
      <c r="J1273" t="s">
        <v>45</v>
      </c>
      <c r="N1273" s="6">
        <v>2014</v>
      </c>
      <c r="R1273" s="7">
        <v>23.5982816275421</v>
      </c>
      <c r="S1273" s="7">
        <v>90.485242144695405</v>
      </c>
      <c r="T1273" t="s">
        <v>46</v>
      </c>
      <c r="U1273" t="s">
        <v>20726</v>
      </c>
      <c r="Y1273" t="s">
        <v>19854</v>
      </c>
      <c r="Z1273" t="s">
        <v>19855</v>
      </c>
      <c r="AG1273" t="s">
        <v>20727</v>
      </c>
      <c r="AH1273" s="6">
        <v>1260336</v>
      </c>
      <c r="AI1273" t="s">
        <v>20728</v>
      </c>
      <c r="AJ1273" t="s">
        <v>20729</v>
      </c>
    </row>
    <row r="1274" spans="1:36" ht="17.25" hidden="1" customHeight="1" x14ac:dyDescent="0.2">
      <c r="A1274" s="4" t="s">
        <v>20736</v>
      </c>
      <c r="B1274" t="s">
        <v>20141</v>
      </c>
      <c r="C1274" t="s">
        <v>20737</v>
      </c>
      <c r="E1274" t="s">
        <v>40</v>
      </c>
      <c r="F1274" t="s">
        <v>570</v>
      </c>
      <c r="G1274" s="5">
        <v>110.499</v>
      </c>
      <c r="H1274" t="s">
        <v>42</v>
      </c>
      <c r="I1274" t="s">
        <v>528</v>
      </c>
      <c r="J1274" t="s">
        <v>45</v>
      </c>
      <c r="N1274" s="6">
        <v>2018</v>
      </c>
      <c r="R1274" s="7">
        <v>22.767114307887699</v>
      </c>
      <c r="S1274" s="7">
        <v>89.584801427477601</v>
      </c>
      <c r="T1274" t="s">
        <v>46</v>
      </c>
      <c r="U1274" t="s">
        <v>20738</v>
      </c>
      <c r="Y1274" t="s">
        <v>19854</v>
      </c>
      <c r="Z1274" t="s">
        <v>19855</v>
      </c>
      <c r="AC1274" t="s">
        <v>20739</v>
      </c>
      <c r="AG1274" t="s">
        <v>20740</v>
      </c>
      <c r="AH1274" s="6">
        <v>1288059</v>
      </c>
      <c r="AI1274" t="s">
        <v>20741</v>
      </c>
      <c r="AJ1274" t="s">
        <v>20742</v>
      </c>
    </row>
    <row r="1275" spans="1:36" ht="17.25" hidden="1" customHeight="1" x14ac:dyDescent="0.2">
      <c r="A1275" s="4" t="s">
        <v>20743</v>
      </c>
      <c r="B1275" t="s">
        <v>20141</v>
      </c>
      <c r="C1275" t="s">
        <v>20744</v>
      </c>
      <c r="E1275" t="s">
        <v>40</v>
      </c>
      <c r="F1275" t="s">
        <v>570</v>
      </c>
      <c r="G1275" s="5">
        <v>109.8</v>
      </c>
      <c r="H1275" t="s">
        <v>42</v>
      </c>
      <c r="I1275" t="s">
        <v>528</v>
      </c>
      <c r="J1275" t="s">
        <v>45</v>
      </c>
      <c r="N1275" s="6">
        <v>2019</v>
      </c>
      <c r="R1275" s="7">
        <v>23.607029335293799</v>
      </c>
      <c r="S1275" s="7">
        <v>90.573161571681098</v>
      </c>
      <c r="T1275" t="s">
        <v>46</v>
      </c>
      <c r="U1275" t="s">
        <v>20745</v>
      </c>
      <c r="Y1275" t="s">
        <v>19854</v>
      </c>
      <c r="Z1275" t="s">
        <v>19855</v>
      </c>
      <c r="AG1275" t="s">
        <v>20746</v>
      </c>
      <c r="AH1275" s="6">
        <v>1288065</v>
      </c>
      <c r="AI1275" t="s">
        <v>20747</v>
      </c>
      <c r="AJ1275" t="s">
        <v>20748</v>
      </c>
    </row>
    <row r="1276" spans="1:36" ht="17.25" hidden="1" customHeight="1" x14ac:dyDescent="0.2">
      <c r="A1276" s="4" t="s">
        <v>20753</v>
      </c>
      <c r="B1276" t="s">
        <v>20141</v>
      </c>
      <c r="C1276" t="s">
        <v>20754</v>
      </c>
      <c r="E1276" t="s">
        <v>40</v>
      </c>
      <c r="F1276" t="s">
        <v>543</v>
      </c>
      <c r="G1276" s="5">
        <v>299.52</v>
      </c>
      <c r="H1276" t="s">
        <v>42</v>
      </c>
      <c r="I1276" t="s">
        <v>528</v>
      </c>
      <c r="J1276" t="s">
        <v>45</v>
      </c>
      <c r="N1276" s="6">
        <v>2018</v>
      </c>
      <c r="R1276" s="7">
        <v>23.654364947132699</v>
      </c>
      <c r="S1276" s="7">
        <v>90.4529182269047</v>
      </c>
      <c r="T1276" t="s">
        <v>46</v>
      </c>
      <c r="U1276" t="s">
        <v>20755</v>
      </c>
      <c r="Y1276" t="s">
        <v>19854</v>
      </c>
      <c r="Z1276" t="s">
        <v>19855</v>
      </c>
      <c r="AG1276" t="s">
        <v>20756</v>
      </c>
      <c r="AH1276" s="6">
        <v>1294993</v>
      </c>
      <c r="AI1276" t="s">
        <v>20757</v>
      </c>
      <c r="AJ1276" t="s">
        <v>20758</v>
      </c>
    </row>
    <row r="1277" spans="1:36" ht="17.25" hidden="1" customHeight="1" x14ac:dyDescent="0.2">
      <c r="A1277" s="4" t="s">
        <v>20759</v>
      </c>
      <c r="B1277" t="s">
        <v>20141</v>
      </c>
      <c r="C1277" t="s">
        <v>20760</v>
      </c>
      <c r="E1277" t="s">
        <v>40</v>
      </c>
      <c r="F1277" t="s">
        <v>543</v>
      </c>
      <c r="G1277" s="5">
        <v>216</v>
      </c>
      <c r="H1277" t="s">
        <v>42</v>
      </c>
      <c r="I1277" t="s">
        <v>528</v>
      </c>
      <c r="J1277" t="s">
        <v>45</v>
      </c>
      <c r="N1277" s="6">
        <v>2018</v>
      </c>
      <c r="R1277" s="7">
        <v>24.132738047654399</v>
      </c>
      <c r="S1277" s="7">
        <v>89.594794060779805</v>
      </c>
      <c r="T1277" t="s">
        <v>46</v>
      </c>
      <c r="U1277" t="s">
        <v>20761</v>
      </c>
      <c r="Y1277" t="s">
        <v>19854</v>
      </c>
      <c r="Z1277" t="s">
        <v>19855</v>
      </c>
      <c r="AG1277" t="s">
        <v>20762</v>
      </c>
      <c r="AH1277" s="24">
        <v>1284763</v>
      </c>
      <c r="AI1277" t="s">
        <v>20763</v>
      </c>
      <c r="AJ1277" t="s">
        <v>20764</v>
      </c>
    </row>
    <row r="1278" spans="1:36" ht="17.25" hidden="1" customHeight="1" x14ac:dyDescent="0.2">
      <c r="A1278" s="4" t="s">
        <v>20765</v>
      </c>
      <c r="B1278" t="s">
        <v>20141</v>
      </c>
      <c r="C1278" t="s">
        <v>20766</v>
      </c>
      <c r="E1278" t="s">
        <v>63</v>
      </c>
      <c r="F1278" t="s">
        <v>3880</v>
      </c>
      <c r="G1278" s="5">
        <v>600</v>
      </c>
      <c r="H1278" t="s">
        <v>558</v>
      </c>
      <c r="I1278" t="s">
        <v>43</v>
      </c>
      <c r="J1278" t="s">
        <v>45</v>
      </c>
      <c r="K1278" t="s">
        <v>45</v>
      </c>
      <c r="L1278" t="s">
        <v>45</v>
      </c>
      <c r="M1278" t="s">
        <v>5341</v>
      </c>
      <c r="N1278" s="24">
        <v>2029</v>
      </c>
      <c r="P1278" s="24">
        <v>2054</v>
      </c>
      <c r="R1278" s="7">
        <v>22.056481000000002</v>
      </c>
      <c r="S1278" s="7">
        <v>90.319494000000006</v>
      </c>
      <c r="T1278" t="s">
        <v>46</v>
      </c>
      <c r="U1278" t="s">
        <v>20767</v>
      </c>
      <c r="X1278" t="s">
        <v>20256</v>
      </c>
      <c r="Y1278" t="s">
        <v>19854</v>
      </c>
      <c r="Z1278" t="s">
        <v>19855</v>
      </c>
      <c r="AI1278" t="s">
        <v>20768</v>
      </c>
      <c r="AJ1278" t="s">
        <v>20769</v>
      </c>
    </row>
    <row r="1279" spans="1:36" ht="17.25" hidden="1" customHeight="1" x14ac:dyDescent="0.2">
      <c r="A1279" s="4" t="s">
        <v>20765</v>
      </c>
      <c r="B1279" t="s">
        <v>20141</v>
      </c>
      <c r="C1279" t="s">
        <v>20766</v>
      </c>
      <c r="E1279" t="s">
        <v>73</v>
      </c>
      <c r="F1279" t="s">
        <v>3880</v>
      </c>
      <c r="G1279" s="5">
        <v>600</v>
      </c>
      <c r="H1279" t="s">
        <v>558</v>
      </c>
      <c r="I1279" t="s">
        <v>43</v>
      </c>
      <c r="J1279" t="s">
        <v>45</v>
      </c>
      <c r="K1279" t="s">
        <v>45</v>
      </c>
      <c r="L1279" t="s">
        <v>45</v>
      </c>
      <c r="M1279" t="s">
        <v>5341</v>
      </c>
      <c r="N1279" s="6">
        <v>2029</v>
      </c>
      <c r="P1279" s="24">
        <v>2054</v>
      </c>
      <c r="R1279" s="7">
        <v>22.056481000000002</v>
      </c>
      <c r="S1279" s="7">
        <v>90.319494000000006</v>
      </c>
      <c r="T1279" t="s">
        <v>46</v>
      </c>
      <c r="U1279" t="s">
        <v>20767</v>
      </c>
      <c r="X1279" t="s">
        <v>20256</v>
      </c>
      <c r="Y1279" t="s">
        <v>19854</v>
      </c>
      <c r="Z1279" t="s">
        <v>19855</v>
      </c>
      <c r="AI1279" t="s">
        <v>20768</v>
      </c>
      <c r="AJ1279" t="s">
        <v>20770</v>
      </c>
    </row>
    <row r="1280" spans="1:36" ht="17.25" hidden="1" customHeight="1" x14ac:dyDescent="0.2">
      <c r="A1280" s="4" t="s">
        <v>20765</v>
      </c>
      <c r="B1280" t="s">
        <v>20141</v>
      </c>
      <c r="C1280" t="s">
        <v>20766</v>
      </c>
      <c r="E1280" t="s">
        <v>75</v>
      </c>
      <c r="F1280" t="s">
        <v>3880</v>
      </c>
      <c r="G1280" s="5">
        <v>600</v>
      </c>
      <c r="H1280" t="s">
        <v>558</v>
      </c>
      <c r="I1280" t="s">
        <v>43</v>
      </c>
      <c r="J1280" t="s">
        <v>45</v>
      </c>
      <c r="N1280" s="24">
        <v>2034</v>
      </c>
      <c r="P1280" s="24">
        <v>2059</v>
      </c>
      <c r="R1280" s="7">
        <v>22.056481000000002</v>
      </c>
      <c r="S1280" s="7">
        <v>90.319494000000006</v>
      </c>
      <c r="T1280" t="s">
        <v>46</v>
      </c>
      <c r="U1280" t="s">
        <v>20767</v>
      </c>
      <c r="X1280" t="s">
        <v>20256</v>
      </c>
      <c r="Y1280" t="s">
        <v>19854</v>
      </c>
      <c r="Z1280" t="s">
        <v>19855</v>
      </c>
      <c r="AI1280" t="s">
        <v>20768</v>
      </c>
      <c r="AJ1280" t="s">
        <v>20771</v>
      </c>
    </row>
    <row r="1281" spans="1:36" ht="17.25" hidden="1" customHeight="1" x14ac:dyDescent="0.2">
      <c r="A1281" s="4" t="s">
        <v>20765</v>
      </c>
      <c r="B1281" t="s">
        <v>20141</v>
      </c>
      <c r="C1281" t="s">
        <v>20766</v>
      </c>
      <c r="E1281" t="s">
        <v>77</v>
      </c>
      <c r="F1281" t="s">
        <v>3880</v>
      </c>
      <c r="G1281" s="5">
        <v>600</v>
      </c>
      <c r="H1281" t="s">
        <v>558</v>
      </c>
      <c r="I1281" t="s">
        <v>43</v>
      </c>
      <c r="J1281" t="s">
        <v>45</v>
      </c>
      <c r="N1281" s="24">
        <v>2034</v>
      </c>
      <c r="P1281" s="24">
        <v>2059</v>
      </c>
      <c r="R1281" s="7">
        <v>22.056481000000002</v>
      </c>
      <c r="S1281" s="7">
        <v>90.319494000000006</v>
      </c>
      <c r="T1281" t="s">
        <v>46</v>
      </c>
      <c r="U1281" t="s">
        <v>20767</v>
      </c>
      <c r="X1281" t="s">
        <v>20256</v>
      </c>
      <c r="Y1281" t="s">
        <v>19854</v>
      </c>
      <c r="Z1281" t="s">
        <v>19855</v>
      </c>
      <c r="AI1281" t="s">
        <v>20768</v>
      </c>
      <c r="AJ1281" t="s">
        <v>20772</v>
      </c>
    </row>
    <row r="1282" spans="1:36" ht="17.25" hidden="1" customHeight="1" x14ac:dyDescent="0.2">
      <c r="A1282" s="4" t="s">
        <v>20765</v>
      </c>
      <c r="B1282" t="s">
        <v>20141</v>
      </c>
      <c r="C1282" t="s">
        <v>20766</v>
      </c>
      <c r="E1282" t="s">
        <v>79</v>
      </c>
      <c r="F1282" t="s">
        <v>3880</v>
      </c>
      <c r="G1282" s="5">
        <v>600</v>
      </c>
      <c r="H1282" t="s">
        <v>558</v>
      </c>
      <c r="I1282" t="s">
        <v>43</v>
      </c>
      <c r="J1282" t="s">
        <v>45</v>
      </c>
      <c r="N1282" s="24">
        <v>2041</v>
      </c>
      <c r="P1282" s="24">
        <v>2066</v>
      </c>
      <c r="R1282" s="7">
        <v>22.056481000000002</v>
      </c>
      <c r="S1282" s="7">
        <v>90.319494000000006</v>
      </c>
      <c r="T1282" t="s">
        <v>46</v>
      </c>
      <c r="U1282" t="s">
        <v>20767</v>
      </c>
      <c r="X1282" t="s">
        <v>20256</v>
      </c>
      <c r="Y1282" t="s">
        <v>19854</v>
      </c>
      <c r="Z1282" t="s">
        <v>19855</v>
      </c>
      <c r="AI1282" t="s">
        <v>20768</v>
      </c>
      <c r="AJ1282" t="s">
        <v>20773</v>
      </c>
    </row>
    <row r="1283" spans="1:36" ht="17.25" hidden="1" customHeight="1" x14ac:dyDescent="0.2">
      <c r="A1283" s="4" t="s">
        <v>20765</v>
      </c>
      <c r="B1283" t="s">
        <v>20141</v>
      </c>
      <c r="C1283" t="s">
        <v>20766</v>
      </c>
      <c r="E1283" t="s">
        <v>81</v>
      </c>
      <c r="F1283" t="s">
        <v>3880</v>
      </c>
      <c r="G1283" s="5">
        <v>600</v>
      </c>
      <c r="H1283" t="s">
        <v>558</v>
      </c>
      <c r="I1283" t="s">
        <v>43</v>
      </c>
      <c r="J1283" t="s">
        <v>45</v>
      </c>
      <c r="N1283" s="24">
        <v>2041</v>
      </c>
      <c r="P1283" s="24">
        <v>2066</v>
      </c>
      <c r="R1283" s="7">
        <v>22.056481000000002</v>
      </c>
      <c r="S1283" s="7">
        <v>90.319494000000006</v>
      </c>
      <c r="T1283" t="s">
        <v>46</v>
      </c>
      <c r="U1283" t="s">
        <v>20767</v>
      </c>
      <c r="X1283" t="s">
        <v>20256</v>
      </c>
      <c r="Y1283" t="s">
        <v>19854</v>
      </c>
      <c r="Z1283" t="s">
        <v>19855</v>
      </c>
      <c r="AI1283" t="s">
        <v>20768</v>
      </c>
      <c r="AJ1283" t="s">
        <v>20774</v>
      </c>
    </row>
    <row r="1284" spans="1:36" ht="17.25" hidden="1" customHeight="1" x14ac:dyDescent="0.2">
      <c r="A1284" s="4" t="s">
        <v>20784</v>
      </c>
      <c r="B1284" t="s">
        <v>20141</v>
      </c>
      <c r="C1284" t="s">
        <v>20785</v>
      </c>
      <c r="E1284" t="s">
        <v>40</v>
      </c>
      <c r="F1284" t="s">
        <v>617</v>
      </c>
      <c r="G1284" s="5">
        <v>1400</v>
      </c>
      <c r="H1284" t="s">
        <v>558</v>
      </c>
      <c r="I1284" t="s">
        <v>43</v>
      </c>
      <c r="J1284" t="s">
        <v>45</v>
      </c>
      <c r="K1284" t="s">
        <v>45</v>
      </c>
      <c r="L1284" t="s">
        <v>45</v>
      </c>
      <c r="N1284" s="24">
        <v>2023</v>
      </c>
      <c r="R1284" s="7">
        <v>22.233716399999999</v>
      </c>
      <c r="S1284" s="7">
        <v>91.865980899999997</v>
      </c>
      <c r="T1284" t="s">
        <v>504</v>
      </c>
      <c r="U1284" t="s">
        <v>20786</v>
      </c>
      <c r="X1284" t="s">
        <v>20144</v>
      </c>
      <c r="Y1284" t="s">
        <v>19854</v>
      </c>
      <c r="Z1284" t="s">
        <v>19855</v>
      </c>
      <c r="AG1284" t="s">
        <v>20787</v>
      </c>
      <c r="AH1284" s="8">
        <v>1290075</v>
      </c>
      <c r="AI1284" t="s">
        <v>20788</v>
      </c>
      <c r="AJ1284" t="s">
        <v>20789</v>
      </c>
    </row>
    <row r="1285" spans="1:36" ht="17.25" hidden="1" customHeight="1" x14ac:dyDescent="0.2">
      <c r="A1285" s="4" t="s">
        <v>20790</v>
      </c>
      <c r="B1285" t="s">
        <v>20141</v>
      </c>
      <c r="C1285" t="s">
        <v>20791</v>
      </c>
      <c r="E1285" t="s">
        <v>40</v>
      </c>
      <c r="F1285" t="s">
        <v>570</v>
      </c>
      <c r="G1285" s="5">
        <v>107.08799999999999</v>
      </c>
      <c r="H1285" t="s">
        <v>42</v>
      </c>
      <c r="I1285" t="s">
        <v>528</v>
      </c>
      <c r="N1285" s="6">
        <v>2016</v>
      </c>
      <c r="R1285" s="7">
        <v>24.910504914776599</v>
      </c>
      <c r="S1285" s="7">
        <v>89.961384595627194</v>
      </c>
      <c r="T1285" t="s">
        <v>46</v>
      </c>
      <c r="U1285" t="s">
        <v>20792</v>
      </c>
      <c r="X1285" t="s">
        <v>20149</v>
      </c>
      <c r="Y1285" t="s">
        <v>19854</v>
      </c>
      <c r="Z1285" t="s">
        <v>19855</v>
      </c>
      <c r="AG1285" t="s">
        <v>20793</v>
      </c>
      <c r="AH1285" s="24">
        <v>1220996</v>
      </c>
      <c r="AI1285" t="s">
        <v>20794</v>
      </c>
      <c r="AJ1285" t="s">
        <v>20795</v>
      </c>
    </row>
    <row r="1286" spans="1:36" ht="17.25" hidden="1" customHeight="1" x14ac:dyDescent="0.2">
      <c r="A1286" s="4" t="s">
        <v>20812</v>
      </c>
      <c r="B1286" t="s">
        <v>20141</v>
      </c>
      <c r="C1286" t="s">
        <v>20813</v>
      </c>
      <c r="E1286" t="s">
        <v>40</v>
      </c>
      <c r="F1286" t="s">
        <v>570</v>
      </c>
      <c r="G1286" s="5">
        <v>110.49</v>
      </c>
      <c r="H1286" t="s">
        <v>42</v>
      </c>
      <c r="I1286" t="s">
        <v>528</v>
      </c>
      <c r="J1286" t="s">
        <v>45</v>
      </c>
      <c r="N1286" s="6">
        <v>2019</v>
      </c>
      <c r="R1286" s="7">
        <v>23.990992721946899</v>
      </c>
      <c r="S1286" s="7">
        <v>90.344339085224107</v>
      </c>
      <c r="T1286" t="s">
        <v>46</v>
      </c>
      <c r="U1286" t="s">
        <v>20436</v>
      </c>
      <c r="Y1286" t="s">
        <v>19854</v>
      </c>
      <c r="Z1286" t="s">
        <v>19855</v>
      </c>
      <c r="AG1286" t="s">
        <v>20814</v>
      </c>
      <c r="AH1286" s="24">
        <v>1290294</v>
      </c>
      <c r="AI1286" t="s">
        <v>20815</v>
      </c>
      <c r="AJ1286" t="s">
        <v>20816</v>
      </c>
    </row>
    <row r="1287" spans="1:36" ht="17.25" hidden="1" customHeight="1" x14ac:dyDescent="0.2">
      <c r="A1287" s="4" t="s">
        <v>20818</v>
      </c>
      <c r="B1287" t="s">
        <v>20141</v>
      </c>
      <c r="C1287" t="s">
        <v>20819</v>
      </c>
      <c r="E1287" t="s">
        <v>58</v>
      </c>
      <c r="F1287" t="s">
        <v>617</v>
      </c>
      <c r="G1287" s="5">
        <v>400</v>
      </c>
      <c r="H1287" t="s">
        <v>558</v>
      </c>
      <c r="I1287" t="s">
        <v>43</v>
      </c>
      <c r="J1287" t="s">
        <v>45</v>
      </c>
      <c r="K1287" t="s">
        <v>45</v>
      </c>
      <c r="L1287" t="s">
        <v>45</v>
      </c>
      <c r="N1287" s="6">
        <v>2024</v>
      </c>
      <c r="R1287" s="7">
        <v>22.402073900000001</v>
      </c>
      <c r="S1287" s="7">
        <v>91.939431799999994</v>
      </c>
      <c r="T1287" t="s">
        <v>46</v>
      </c>
      <c r="U1287" t="s">
        <v>20820</v>
      </c>
      <c r="X1287" t="s">
        <v>20144</v>
      </c>
      <c r="Y1287" t="s">
        <v>19854</v>
      </c>
      <c r="Z1287" t="s">
        <v>19855</v>
      </c>
      <c r="AC1287" t="s">
        <v>20821</v>
      </c>
      <c r="AG1287" t="s">
        <v>20822</v>
      </c>
      <c r="AH1287" s="24">
        <v>1298081</v>
      </c>
      <c r="AI1287" t="s">
        <v>20823</v>
      </c>
      <c r="AJ1287" t="s">
        <v>20826</v>
      </c>
    </row>
    <row r="1288" spans="1:36" ht="17.25" hidden="1" customHeight="1" x14ac:dyDescent="0.2">
      <c r="A1288" s="4" t="s">
        <v>20827</v>
      </c>
      <c r="B1288" t="s">
        <v>20141</v>
      </c>
      <c r="C1288" t="s">
        <v>20828</v>
      </c>
      <c r="E1288" t="s">
        <v>40</v>
      </c>
      <c r="F1288" t="s">
        <v>86</v>
      </c>
      <c r="G1288" s="5">
        <v>750</v>
      </c>
      <c r="H1288" t="s">
        <v>139</v>
      </c>
      <c r="I1288" t="s">
        <v>43</v>
      </c>
      <c r="J1288" t="s">
        <v>45</v>
      </c>
      <c r="N1288" s="6">
        <v>2022</v>
      </c>
      <c r="R1288" s="7">
        <v>23.607983000000001</v>
      </c>
      <c r="S1288" s="7">
        <v>90.596335999999994</v>
      </c>
      <c r="T1288" t="s">
        <v>46</v>
      </c>
      <c r="U1288" t="s">
        <v>20829</v>
      </c>
      <c r="X1288" t="s">
        <v>20149</v>
      </c>
      <c r="Y1288" t="s">
        <v>19854</v>
      </c>
      <c r="Z1288" t="s">
        <v>19855</v>
      </c>
      <c r="AG1288" t="s">
        <v>20830</v>
      </c>
      <c r="AH1288" s="27" t="s">
        <v>20831</v>
      </c>
      <c r="AI1288" t="s">
        <v>20832</v>
      </c>
      <c r="AJ1288" t="s">
        <v>20833</v>
      </c>
    </row>
    <row r="1289" spans="1:36" ht="17.25" hidden="1" customHeight="1" x14ac:dyDescent="0.2">
      <c r="A1289" s="4" t="s">
        <v>20834</v>
      </c>
      <c r="B1289" t="s">
        <v>20141</v>
      </c>
      <c r="C1289" t="s">
        <v>20835</v>
      </c>
      <c r="E1289" t="s">
        <v>40</v>
      </c>
      <c r="F1289" t="s">
        <v>86</v>
      </c>
      <c r="G1289" s="5">
        <v>400</v>
      </c>
      <c r="H1289" t="s">
        <v>139</v>
      </c>
      <c r="I1289" t="s">
        <v>43</v>
      </c>
      <c r="J1289" t="s">
        <v>45</v>
      </c>
      <c r="N1289" s="6">
        <v>2024</v>
      </c>
      <c r="R1289" s="7">
        <v>22.853987</v>
      </c>
      <c r="S1289" s="7">
        <v>89.551191000000003</v>
      </c>
      <c r="T1289" t="s">
        <v>46</v>
      </c>
      <c r="U1289" t="s">
        <v>20836</v>
      </c>
      <c r="X1289" t="s">
        <v>20248</v>
      </c>
      <c r="Y1289" t="s">
        <v>19854</v>
      </c>
      <c r="Z1289" t="s">
        <v>19855</v>
      </c>
      <c r="AG1289" t="s">
        <v>20837</v>
      </c>
      <c r="AH1289" s="27" t="s">
        <v>20838</v>
      </c>
      <c r="AI1289" t="s">
        <v>20839</v>
      </c>
      <c r="AJ1289" t="s">
        <v>20840</v>
      </c>
    </row>
    <row r="1290" spans="1:36" ht="17.25" hidden="1" customHeight="1" x14ac:dyDescent="0.2">
      <c r="A1290" s="4" t="s">
        <v>20834</v>
      </c>
      <c r="B1290" t="s">
        <v>20141</v>
      </c>
      <c r="C1290" t="s">
        <v>20835</v>
      </c>
      <c r="E1290" t="s">
        <v>56</v>
      </c>
      <c r="F1290" t="s">
        <v>86</v>
      </c>
      <c r="G1290" s="5">
        <v>400</v>
      </c>
      <c r="H1290" t="s">
        <v>139</v>
      </c>
      <c r="I1290" t="s">
        <v>43</v>
      </c>
      <c r="J1290" t="s">
        <v>45</v>
      </c>
      <c r="K1290" t="s">
        <v>45</v>
      </c>
      <c r="L1290" t="s">
        <v>45</v>
      </c>
      <c r="N1290" s="6">
        <v>2025</v>
      </c>
      <c r="R1290" s="7">
        <v>22.853987</v>
      </c>
      <c r="S1290" s="7">
        <v>89.551191000000003</v>
      </c>
      <c r="T1290" t="s">
        <v>46</v>
      </c>
      <c r="U1290" t="s">
        <v>20836</v>
      </c>
      <c r="X1290" t="s">
        <v>20248</v>
      </c>
      <c r="Y1290" t="s">
        <v>19854</v>
      </c>
      <c r="Z1290" t="s">
        <v>19855</v>
      </c>
      <c r="AG1290" t="s">
        <v>20837</v>
      </c>
      <c r="AH1290" s="8" t="s">
        <v>20841</v>
      </c>
      <c r="AI1290" t="s">
        <v>20839</v>
      </c>
      <c r="AJ1290" t="s">
        <v>20842</v>
      </c>
    </row>
    <row r="1291" spans="1:36" ht="17.25" hidden="1" customHeight="1" x14ac:dyDescent="0.2">
      <c r="A1291" s="4" t="s">
        <v>20850</v>
      </c>
      <c r="B1291" t="s">
        <v>20141</v>
      </c>
      <c r="C1291" t="s">
        <v>20851</v>
      </c>
      <c r="E1291" t="s">
        <v>56</v>
      </c>
      <c r="F1291" t="s">
        <v>570</v>
      </c>
      <c r="G1291" s="5">
        <v>150</v>
      </c>
      <c r="H1291" t="s">
        <v>139</v>
      </c>
      <c r="I1291" t="s">
        <v>65</v>
      </c>
      <c r="J1291" t="s">
        <v>45</v>
      </c>
      <c r="N1291" s="6">
        <v>2023</v>
      </c>
      <c r="R1291" s="7">
        <v>25.782652026783101</v>
      </c>
      <c r="S1291" s="7">
        <v>88.897118466613705</v>
      </c>
      <c r="T1291" t="s">
        <v>504</v>
      </c>
      <c r="U1291" t="s">
        <v>20852</v>
      </c>
      <c r="Y1291" t="s">
        <v>19854</v>
      </c>
      <c r="Z1291" t="s">
        <v>19855</v>
      </c>
      <c r="AC1291" t="s">
        <v>20853</v>
      </c>
      <c r="AG1291" t="s">
        <v>20854</v>
      </c>
      <c r="AH1291" s="24">
        <v>1298080</v>
      </c>
      <c r="AI1291" t="s">
        <v>20855</v>
      </c>
      <c r="AJ1291" t="s">
        <v>20856</v>
      </c>
    </row>
    <row r="1292" spans="1:36" ht="17.25" hidden="1" customHeight="1" x14ac:dyDescent="0.2">
      <c r="A1292" s="4" t="s">
        <v>20857</v>
      </c>
      <c r="B1292" t="s">
        <v>20141</v>
      </c>
      <c r="C1292" t="s">
        <v>20858</v>
      </c>
      <c r="E1292" t="s">
        <v>40</v>
      </c>
      <c r="F1292" t="s">
        <v>86</v>
      </c>
      <c r="G1292" s="5">
        <v>330</v>
      </c>
      <c r="H1292" t="s">
        <v>42</v>
      </c>
      <c r="I1292" t="s">
        <v>43</v>
      </c>
      <c r="J1292" t="s">
        <v>45</v>
      </c>
      <c r="N1292" s="24">
        <v>2016</v>
      </c>
      <c r="R1292" s="7">
        <v>24.252241999999999</v>
      </c>
      <c r="S1292" s="7">
        <v>91.378674099999998</v>
      </c>
      <c r="T1292" t="s">
        <v>46</v>
      </c>
      <c r="U1292" t="s">
        <v>20149</v>
      </c>
      <c r="X1292" t="s">
        <v>20149</v>
      </c>
      <c r="Y1292" t="s">
        <v>19854</v>
      </c>
      <c r="Z1292" t="s">
        <v>19855</v>
      </c>
      <c r="AC1292" t="s">
        <v>20393</v>
      </c>
      <c r="AG1292" t="s">
        <v>20859</v>
      </c>
      <c r="AH1292" s="8" t="s">
        <v>20860</v>
      </c>
      <c r="AI1292" t="s">
        <v>20861</v>
      </c>
      <c r="AJ1292" t="s">
        <v>20862</v>
      </c>
    </row>
    <row r="1293" spans="1:36" ht="17.25" hidden="1" customHeight="1" x14ac:dyDescent="0.2">
      <c r="A1293" s="4" t="s">
        <v>20857</v>
      </c>
      <c r="B1293" t="s">
        <v>20141</v>
      </c>
      <c r="C1293" t="s">
        <v>20858</v>
      </c>
      <c r="E1293" t="s">
        <v>56</v>
      </c>
      <c r="F1293" t="s">
        <v>86</v>
      </c>
      <c r="G1293" s="5">
        <v>100</v>
      </c>
      <c r="H1293" t="s">
        <v>42</v>
      </c>
      <c r="I1293" t="s">
        <v>65</v>
      </c>
      <c r="J1293" t="s">
        <v>45</v>
      </c>
      <c r="N1293" s="6">
        <v>2021</v>
      </c>
      <c r="R1293" s="7">
        <v>24.252241999999999</v>
      </c>
      <c r="S1293" s="7">
        <v>91.378674099999998</v>
      </c>
      <c r="T1293" t="s">
        <v>46</v>
      </c>
      <c r="U1293" t="s">
        <v>20149</v>
      </c>
      <c r="X1293" t="s">
        <v>20149</v>
      </c>
      <c r="Y1293" t="s">
        <v>19854</v>
      </c>
      <c r="Z1293" t="s">
        <v>19855</v>
      </c>
      <c r="AC1293" t="s">
        <v>20393</v>
      </c>
      <c r="AG1293" t="s">
        <v>20859</v>
      </c>
      <c r="AH1293" s="24">
        <v>1289090</v>
      </c>
      <c r="AI1293" t="s">
        <v>20861</v>
      </c>
      <c r="AJ1293" t="s">
        <v>20863</v>
      </c>
    </row>
    <row r="1294" spans="1:36" ht="17.25" hidden="1" customHeight="1" x14ac:dyDescent="0.2">
      <c r="A1294" s="4" t="s">
        <v>20871</v>
      </c>
      <c r="B1294" t="s">
        <v>20141</v>
      </c>
      <c r="C1294" t="s">
        <v>20872</v>
      </c>
      <c r="E1294" t="s">
        <v>40</v>
      </c>
      <c r="F1294" t="s">
        <v>86</v>
      </c>
      <c r="G1294" s="5">
        <v>210</v>
      </c>
      <c r="H1294" t="s">
        <v>42</v>
      </c>
      <c r="I1294" t="s">
        <v>240</v>
      </c>
      <c r="J1294" t="s">
        <v>45</v>
      </c>
      <c r="N1294" s="6">
        <v>2015</v>
      </c>
      <c r="R1294" s="7">
        <v>23.682718999999999</v>
      </c>
      <c r="S1294" s="7">
        <v>90.525110999999995</v>
      </c>
      <c r="T1294" t="s">
        <v>46</v>
      </c>
      <c r="U1294" t="s">
        <v>20866</v>
      </c>
      <c r="X1294" t="s">
        <v>20149</v>
      </c>
      <c r="Y1294" t="s">
        <v>19854</v>
      </c>
      <c r="Z1294" t="s">
        <v>19855</v>
      </c>
      <c r="AC1294" t="s">
        <v>20873</v>
      </c>
      <c r="AG1294" t="s">
        <v>20874</v>
      </c>
      <c r="AH1294" s="24">
        <v>1148219</v>
      </c>
      <c r="AI1294" t="s">
        <v>20875</v>
      </c>
      <c r="AJ1294" t="s">
        <v>20876</v>
      </c>
    </row>
    <row r="1295" spans="1:36" ht="17.25" hidden="1" customHeight="1" x14ac:dyDescent="0.2">
      <c r="A1295" s="4" t="s">
        <v>20877</v>
      </c>
      <c r="B1295" t="s">
        <v>20141</v>
      </c>
      <c r="C1295" t="s">
        <v>20878</v>
      </c>
      <c r="E1295" t="s">
        <v>40</v>
      </c>
      <c r="F1295" t="s">
        <v>86</v>
      </c>
      <c r="G1295" s="5">
        <v>335</v>
      </c>
      <c r="H1295" t="s">
        <v>42</v>
      </c>
      <c r="I1295" t="s">
        <v>43</v>
      </c>
      <c r="J1295" t="s">
        <v>45</v>
      </c>
      <c r="N1295" s="6">
        <v>2019</v>
      </c>
      <c r="R1295" s="7">
        <v>23.684283300000001</v>
      </c>
      <c r="S1295" s="7">
        <v>90.516271500000002</v>
      </c>
      <c r="T1295" t="s">
        <v>46</v>
      </c>
      <c r="U1295" t="s">
        <v>20866</v>
      </c>
      <c r="X1295" t="s">
        <v>20149</v>
      </c>
      <c r="Y1295" t="s">
        <v>19854</v>
      </c>
      <c r="Z1295" t="s">
        <v>19855</v>
      </c>
      <c r="AC1295" t="s">
        <v>20370</v>
      </c>
      <c r="AG1295" t="s">
        <v>20867</v>
      </c>
      <c r="AH1295" s="6">
        <v>1228868</v>
      </c>
      <c r="AI1295" t="s">
        <v>20879</v>
      </c>
      <c r="AJ1295" t="s">
        <v>20880</v>
      </c>
    </row>
    <row r="1296" spans="1:36" ht="17.25" hidden="1" customHeight="1" x14ac:dyDescent="0.2">
      <c r="A1296" s="4" t="s">
        <v>20877</v>
      </c>
      <c r="B1296" t="s">
        <v>20141</v>
      </c>
      <c r="C1296" t="s">
        <v>20878</v>
      </c>
      <c r="E1296" t="s">
        <v>56</v>
      </c>
      <c r="F1296" t="s">
        <v>617</v>
      </c>
      <c r="G1296" s="5">
        <v>550</v>
      </c>
      <c r="H1296" t="s">
        <v>558</v>
      </c>
      <c r="I1296" t="s">
        <v>43</v>
      </c>
      <c r="J1296" t="s">
        <v>45</v>
      </c>
      <c r="K1296" t="s">
        <v>45</v>
      </c>
      <c r="L1296" t="s">
        <v>45</v>
      </c>
      <c r="N1296" s="6">
        <v>2027</v>
      </c>
      <c r="R1296" s="7">
        <v>23.684283300000001</v>
      </c>
      <c r="S1296" s="7">
        <v>90.516271500000002</v>
      </c>
      <c r="T1296" t="s">
        <v>46</v>
      </c>
      <c r="U1296" t="s">
        <v>20866</v>
      </c>
      <c r="X1296" t="s">
        <v>20149</v>
      </c>
      <c r="Y1296" t="s">
        <v>19854</v>
      </c>
      <c r="Z1296" t="s">
        <v>19855</v>
      </c>
      <c r="AC1296" t="s">
        <v>20370</v>
      </c>
      <c r="AG1296" t="s">
        <v>20867</v>
      </c>
      <c r="AH1296" s="27"/>
      <c r="AI1296" t="s">
        <v>20879</v>
      </c>
      <c r="AJ1296" t="s">
        <v>20881</v>
      </c>
    </row>
    <row r="1297" spans="1:36" ht="17.25" hidden="1" customHeight="1" x14ac:dyDescent="0.2">
      <c r="A1297" s="4" t="s">
        <v>20882</v>
      </c>
      <c r="B1297" t="s">
        <v>20141</v>
      </c>
      <c r="C1297" t="s">
        <v>20883</v>
      </c>
      <c r="E1297" t="s">
        <v>40</v>
      </c>
      <c r="F1297" t="s">
        <v>570</v>
      </c>
      <c r="G1297" s="5">
        <v>110.49</v>
      </c>
      <c r="H1297" t="s">
        <v>42</v>
      </c>
      <c r="I1297" t="s">
        <v>528</v>
      </c>
      <c r="J1297" t="s">
        <v>45</v>
      </c>
      <c r="N1297" s="6">
        <v>2019</v>
      </c>
      <c r="R1297" s="7">
        <v>22.335918933413801</v>
      </c>
      <c r="S1297" s="7">
        <v>91.877772230686304</v>
      </c>
      <c r="T1297" t="s">
        <v>46</v>
      </c>
      <c r="U1297" t="s">
        <v>20376</v>
      </c>
      <c r="Y1297" t="s">
        <v>19854</v>
      </c>
      <c r="Z1297" t="s">
        <v>19855</v>
      </c>
      <c r="AC1297" t="s">
        <v>20884</v>
      </c>
      <c r="AG1297" t="s">
        <v>20885</v>
      </c>
      <c r="AH1297" s="24">
        <v>1291152</v>
      </c>
      <c r="AI1297" t="s">
        <v>20886</v>
      </c>
      <c r="AJ1297" t="s">
        <v>20887</v>
      </c>
    </row>
    <row r="1298" spans="1:36" ht="17.25" hidden="1" customHeight="1" x14ac:dyDescent="0.2">
      <c r="A1298" s="4" t="s">
        <v>20893</v>
      </c>
      <c r="B1298" t="s">
        <v>20141</v>
      </c>
      <c r="C1298" t="s">
        <v>20894</v>
      </c>
      <c r="E1298" t="s">
        <v>40</v>
      </c>
      <c r="F1298" t="s">
        <v>41</v>
      </c>
      <c r="G1298" s="5">
        <v>225</v>
      </c>
      <c r="H1298" t="s">
        <v>42</v>
      </c>
      <c r="I1298" t="s">
        <v>43</v>
      </c>
      <c r="J1298" t="s">
        <v>45</v>
      </c>
      <c r="N1298" s="6">
        <v>2017</v>
      </c>
      <c r="R1298" s="7">
        <v>22.323513200000001</v>
      </c>
      <c r="S1298" s="7">
        <v>91.863077500000003</v>
      </c>
      <c r="T1298" t="s">
        <v>46</v>
      </c>
      <c r="U1298" t="s">
        <v>20387</v>
      </c>
      <c r="X1298" t="s">
        <v>20144</v>
      </c>
      <c r="Y1298" t="s">
        <v>19854</v>
      </c>
      <c r="Z1298" t="s">
        <v>19855</v>
      </c>
      <c r="AC1298" t="s">
        <v>20387</v>
      </c>
      <c r="AG1298" t="s">
        <v>20890</v>
      </c>
      <c r="AH1298" s="27" t="s">
        <v>20895</v>
      </c>
      <c r="AI1298" t="s">
        <v>20896</v>
      </c>
      <c r="AJ1298" t="s">
        <v>20897</v>
      </c>
    </row>
    <row r="1299" spans="1:36" ht="17.25" hidden="1" customHeight="1" x14ac:dyDescent="0.2">
      <c r="A1299" s="4" t="s">
        <v>20898</v>
      </c>
      <c r="B1299" t="s">
        <v>20141</v>
      </c>
      <c r="C1299" t="s">
        <v>20899</v>
      </c>
      <c r="E1299" t="s">
        <v>40</v>
      </c>
      <c r="F1299" t="s">
        <v>41</v>
      </c>
      <c r="G1299" s="5">
        <v>225</v>
      </c>
      <c r="H1299" t="s">
        <v>42</v>
      </c>
      <c r="I1299" t="s">
        <v>43</v>
      </c>
      <c r="J1299" t="s">
        <v>45</v>
      </c>
      <c r="N1299" s="24">
        <v>2014</v>
      </c>
      <c r="R1299" s="7">
        <v>24.386142199999998</v>
      </c>
      <c r="S1299" s="7">
        <v>89.743266700000007</v>
      </c>
      <c r="T1299" t="s">
        <v>46</v>
      </c>
      <c r="U1299" t="s">
        <v>20900</v>
      </c>
      <c r="X1299" t="s">
        <v>20209</v>
      </c>
      <c r="Y1299" t="s">
        <v>19854</v>
      </c>
      <c r="Z1299" t="s">
        <v>19855</v>
      </c>
      <c r="AG1299" t="s">
        <v>20901</v>
      </c>
      <c r="AH1299" s="27" t="s">
        <v>20902</v>
      </c>
      <c r="AI1299" t="s">
        <v>20903</v>
      </c>
      <c r="AJ1299" t="s">
        <v>20904</v>
      </c>
    </row>
    <row r="1300" spans="1:36" ht="17.25" hidden="1" customHeight="1" x14ac:dyDescent="0.2">
      <c r="A1300" s="4" t="s">
        <v>20898</v>
      </c>
      <c r="B1300" t="s">
        <v>20141</v>
      </c>
      <c r="C1300" t="s">
        <v>20899</v>
      </c>
      <c r="E1300" t="s">
        <v>56</v>
      </c>
      <c r="F1300" t="s">
        <v>41</v>
      </c>
      <c r="G1300" s="5">
        <v>225</v>
      </c>
      <c r="H1300" t="s">
        <v>42</v>
      </c>
      <c r="I1300" t="s">
        <v>43</v>
      </c>
      <c r="J1300" t="s">
        <v>45</v>
      </c>
      <c r="N1300" s="24">
        <v>2018</v>
      </c>
      <c r="R1300" s="7">
        <v>24.386142199999998</v>
      </c>
      <c r="S1300" s="7">
        <v>89.743266700000007</v>
      </c>
      <c r="T1300" t="s">
        <v>46</v>
      </c>
      <c r="U1300" t="s">
        <v>20900</v>
      </c>
      <c r="X1300" t="s">
        <v>20209</v>
      </c>
      <c r="Y1300" t="s">
        <v>19854</v>
      </c>
      <c r="Z1300" t="s">
        <v>19855</v>
      </c>
      <c r="AG1300" t="s">
        <v>20901</v>
      </c>
      <c r="AH1300" s="8" t="s">
        <v>20905</v>
      </c>
      <c r="AI1300" t="s">
        <v>20903</v>
      </c>
      <c r="AJ1300" t="s">
        <v>20906</v>
      </c>
    </row>
    <row r="1301" spans="1:36" ht="17.25" hidden="1" customHeight="1" x14ac:dyDescent="0.2">
      <c r="A1301" s="4" t="s">
        <v>20898</v>
      </c>
      <c r="B1301" t="s">
        <v>20141</v>
      </c>
      <c r="C1301" t="s">
        <v>20899</v>
      </c>
      <c r="E1301" t="s">
        <v>58</v>
      </c>
      <c r="F1301" t="s">
        <v>41</v>
      </c>
      <c r="G1301" s="5">
        <v>225</v>
      </c>
      <c r="H1301" t="s">
        <v>42</v>
      </c>
      <c r="I1301" t="s">
        <v>43</v>
      </c>
      <c r="J1301" t="s">
        <v>45</v>
      </c>
      <c r="N1301" s="6">
        <v>2018</v>
      </c>
      <c r="O1301" s="25"/>
      <c r="R1301" s="7">
        <v>24.386142199999998</v>
      </c>
      <c r="S1301" s="7">
        <v>89.743266700000007</v>
      </c>
      <c r="T1301" t="s">
        <v>46</v>
      </c>
      <c r="U1301" t="s">
        <v>20900</v>
      </c>
      <c r="X1301" t="s">
        <v>20209</v>
      </c>
      <c r="Y1301" t="s">
        <v>19854</v>
      </c>
      <c r="Z1301" t="s">
        <v>19855</v>
      </c>
      <c r="AG1301" t="s">
        <v>20901</v>
      </c>
      <c r="AH1301" s="27" t="s">
        <v>20907</v>
      </c>
      <c r="AI1301" t="s">
        <v>20903</v>
      </c>
      <c r="AJ1301" t="s">
        <v>20908</v>
      </c>
    </row>
    <row r="1302" spans="1:36" ht="17.25" hidden="1" customHeight="1" x14ac:dyDescent="0.2">
      <c r="A1302" s="4" t="s">
        <v>20898</v>
      </c>
      <c r="B1302" t="s">
        <v>20141</v>
      </c>
      <c r="C1302" t="s">
        <v>20899</v>
      </c>
      <c r="E1302" t="s">
        <v>191</v>
      </c>
      <c r="F1302" t="s">
        <v>41</v>
      </c>
      <c r="G1302" s="5">
        <v>414</v>
      </c>
      <c r="H1302" t="s">
        <v>42</v>
      </c>
      <c r="I1302" t="s">
        <v>43</v>
      </c>
      <c r="J1302" t="s">
        <v>45</v>
      </c>
      <c r="N1302" s="24">
        <v>2019</v>
      </c>
      <c r="R1302" s="7">
        <v>24.386142199999998</v>
      </c>
      <c r="S1302" s="7">
        <v>89.743266700000007</v>
      </c>
      <c r="T1302" t="s">
        <v>46</v>
      </c>
      <c r="U1302" t="s">
        <v>20900</v>
      </c>
      <c r="X1302" t="s">
        <v>20209</v>
      </c>
      <c r="Y1302" t="s">
        <v>19854</v>
      </c>
      <c r="Z1302" t="s">
        <v>19855</v>
      </c>
      <c r="AG1302" t="s">
        <v>20909</v>
      </c>
      <c r="AH1302" s="8" t="s">
        <v>20910</v>
      </c>
      <c r="AI1302" t="s">
        <v>20903</v>
      </c>
      <c r="AJ1302" t="s">
        <v>20911</v>
      </c>
    </row>
    <row r="1303" spans="1:36" ht="17.25" hidden="1" customHeight="1" x14ac:dyDescent="0.2">
      <c r="A1303" s="4" t="s">
        <v>20912</v>
      </c>
      <c r="B1303" t="s">
        <v>20141</v>
      </c>
      <c r="C1303" t="s">
        <v>20913</v>
      </c>
      <c r="E1303" t="s">
        <v>40</v>
      </c>
      <c r="F1303" t="s">
        <v>4114</v>
      </c>
      <c r="G1303" s="5">
        <v>550</v>
      </c>
      <c r="H1303" t="s">
        <v>558</v>
      </c>
      <c r="I1303" t="s">
        <v>43</v>
      </c>
      <c r="J1303" t="s">
        <v>45</v>
      </c>
      <c r="N1303" s="6">
        <v>2028</v>
      </c>
      <c r="R1303" s="7">
        <v>22.863375796708301</v>
      </c>
      <c r="S1303" s="7">
        <v>91.390508963216305</v>
      </c>
      <c r="T1303" t="s">
        <v>504</v>
      </c>
      <c r="U1303" t="s">
        <v>20914</v>
      </c>
      <c r="W1303" t="s">
        <v>20422</v>
      </c>
      <c r="X1303" t="s">
        <v>20144</v>
      </c>
      <c r="Y1303" t="s">
        <v>19854</v>
      </c>
      <c r="Z1303" t="s">
        <v>19855</v>
      </c>
      <c r="AC1303" t="s">
        <v>20915</v>
      </c>
      <c r="AH1303" s="27"/>
      <c r="AI1303" t="s">
        <v>20916</v>
      </c>
      <c r="AJ1303" t="s">
        <v>20917</v>
      </c>
    </row>
    <row r="1304" spans="1:36" ht="17.25" hidden="1" customHeight="1" x14ac:dyDescent="0.2">
      <c r="A1304" s="4" t="s">
        <v>20912</v>
      </c>
      <c r="B1304" t="s">
        <v>20141</v>
      </c>
      <c r="C1304" t="s">
        <v>20913</v>
      </c>
      <c r="E1304" t="s">
        <v>56</v>
      </c>
      <c r="F1304" t="s">
        <v>4114</v>
      </c>
      <c r="G1304" s="5">
        <v>550</v>
      </c>
      <c r="H1304" t="s">
        <v>558</v>
      </c>
      <c r="I1304" t="s">
        <v>43</v>
      </c>
      <c r="J1304" t="s">
        <v>45</v>
      </c>
      <c r="N1304" s="24">
        <v>2032</v>
      </c>
      <c r="R1304" s="7">
        <v>22.863375796708301</v>
      </c>
      <c r="S1304" s="7">
        <v>91.390508963216305</v>
      </c>
      <c r="T1304" t="s">
        <v>504</v>
      </c>
      <c r="U1304" t="s">
        <v>20914</v>
      </c>
      <c r="W1304" t="s">
        <v>20422</v>
      </c>
      <c r="X1304" t="s">
        <v>20144</v>
      </c>
      <c r="Y1304" t="s">
        <v>19854</v>
      </c>
      <c r="Z1304" t="s">
        <v>19855</v>
      </c>
      <c r="AC1304" t="s">
        <v>20915</v>
      </c>
      <c r="AI1304" t="s">
        <v>20916</v>
      </c>
      <c r="AJ1304" t="s">
        <v>20918</v>
      </c>
    </row>
    <row r="1305" spans="1:36" ht="17.25" hidden="1" customHeight="1" x14ac:dyDescent="0.2">
      <c r="A1305" s="4" t="s">
        <v>20912</v>
      </c>
      <c r="B1305" t="s">
        <v>20141</v>
      </c>
      <c r="C1305" t="s">
        <v>20913</v>
      </c>
      <c r="E1305" t="s">
        <v>58</v>
      </c>
      <c r="F1305" t="s">
        <v>4114</v>
      </c>
      <c r="G1305" s="5">
        <v>550</v>
      </c>
      <c r="H1305" t="s">
        <v>558</v>
      </c>
      <c r="I1305" t="s">
        <v>43</v>
      </c>
      <c r="J1305" t="s">
        <v>45</v>
      </c>
      <c r="N1305" s="6">
        <v>2034</v>
      </c>
      <c r="R1305" s="7">
        <v>22.863375796708301</v>
      </c>
      <c r="S1305" s="7">
        <v>91.390508963216305</v>
      </c>
      <c r="T1305" t="s">
        <v>504</v>
      </c>
      <c r="U1305" t="s">
        <v>20914</v>
      </c>
      <c r="W1305" t="s">
        <v>20422</v>
      </c>
      <c r="X1305" t="s">
        <v>20144</v>
      </c>
      <c r="Y1305" t="s">
        <v>19854</v>
      </c>
      <c r="Z1305" t="s">
        <v>19855</v>
      </c>
      <c r="AC1305" t="s">
        <v>20915</v>
      </c>
      <c r="AI1305" t="s">
        <v>20916</v>
      </c>
      <c r="AJ1305" t="s">
        <v>20919</v>
      </c>
    </row>
    <row r="1306" spans="1:36" ht="17.25" hidden="1" customHeight="1" x14ac:dyDescent="0.2">
      <c r="A1306" s="4" t="s">
        <v>20912</v>
      </c>
      <c r="B1306" t="s">
        <v>20141</v>
      </c>
      <c r="C1306" t="s">
        <v>20913</v>
      </c>
      <c r="E1306" t="s">
        <v>191</v>
      </c>
      <c r="F1306" t="s">
        <v>4114</v>
      </c>
      <c r="G1306" s="5">
        <v>550</v>
      </c>
      <c r="H1306" t="s">
        <v>558</v>
      </c>
      <c r="I1306" t="s">
        <v>43</v>
      </c>
      <c r="J1306" t="s">
        <v>45</v>
      </c>
      <c r="N1306" s="6">
        <v>2036</v>
      </c>
      <c r="R1306" s="7">
        <v>22.863375796708301</v>
      </c>
      <c r="S1306" s="7">
        <v>91.390508963216305</v>
      </c>
      <c r="T1306" t="s">
        <v>504</v>
      </c>
      <c r="U1306" t="s">
        <v>20914</v>
      </c>
      <c r="W1306" t="s">
        <v>20422</v>
      </c>
      <c r="X1306" t="s">
        <v>20144</v>
      </c>
      <c r="Y1306" t="s">
        <v>19854</v>
      </c>
      <c r="Z1306" t="s">
        <v>19855</v>
      </c>
      <c r="AC1306" t="s">
        <v>20915</v>
      </c>
      <c r="AH1306" s="27"/>
      <c r="AI1306" t="s">
        <v>20916</v>
      </c>
      <c r="AJ1306" t="s">
        <v>20920</v>
      </c>
    </row>
    <row r="1307" spans="1:36" ht="17.25" hidden="1" customHeight="1" x14ac:dyDescent="0.2">
      <c r="A1307" s="4" t="s">
        <v>20921</v>
      </c>
      <c r="B1307" t="s">
        <v>20141</v>
      </c>
      <c r="C1307" t="s">
        <v>20922</v>
      </c>
      <c r="E1307" t="s">
        <v>40</v>
      </c>
      <c r="F1307" t="s">
        <v>570</v>
      </c>
      <c r="G1307" s="5">
        <v>163</v>
      </c>
      <c r="H1307" t="s">
        <v>139</v>
      </c>
      <c r="I1307" t="s">
        <v>528</v>
      </c>
      <c r="N1307" s="6">
        <v>2023</v>
      </c>
      <c r="R1307" s="7">
        <v>24.229869964093599</v>
      </c>
      <c r="S1307" s="7">
        <v>90.528230289122405</v>
      </c>
      <c r="T1307" t="s">
        <v>504</v>
      </c>
      <c r="U1307" t="s">
        <v>20923</v>
      </c>
      <c r="W1307" t="s">
        <v>20436</v>
      </c>
      <c r="X1307" t="s">
        <v>20149</v>
      </c>
      <c r="Y1307" t="s">
        <v>19854</v>
      </c>
      <c r="Z1307" t="s">
        <v>19855</v>
      </c>
      <c r="AG1307" t="s">
        <v>20924</v>
      </c>
      <c r="AH1307" s="6">
        <v>1299686</v>
      </c>
      <c r="AI1307" t="s">
        <v>20925</v>
      </c>
      <c r="AJ1307" t="s">
        <v>20926</v>
      </c>
    </row>
    <row r="1308" spans="1:36" ht="17.25" hidden="1" customHeight="1" x14ac:dyDescent="0.2">
      <c r="A1308" s="4" t="s">
        <v>20927</v>
      </c>
      <c r="B1308" t="s">
        <v>20141</v>
      </c>
      <c r="C1308" t="s">
        <v>20928</v>
      </c>
      <c r="E1308" t="s">
        <v>40</v>
      </c>
      <c r="F1308" t="s">
        <v>570</v>
      </c>
      <c r="G1308" s="5">
        <v>119.532</v>
      </c>
      <c r="H1308" t="s">
        <v>42</v>
      </c>
      <c r="I1308" t="s">
        <v>528</v>
      </c>
      <c r="J1308" t="s">
        <v>45</v>
      </c>
      <c r="N1308" s="6">
        <v>2016</v>
      </c>
      <c r="R1308" s="7">
        <v>22.659244801480099</v>
      </c>
      <c r="S1308" s="7">
        <v>90.335927698767307</v>
      </c>
      <c r="T1308" t="s">
        <v>46</v>
      </c>
      <c r="U1308" t="s">
        <v>20256</v>
      </c>
      <c r="Y1308" t="s">
        <v>19854</v>
      </c>
      <c r="Z1308" t="s">
        <v>19855</v>
      </c>
      <c r="AG1308" t="s">
        <v>20929</v>
      </c>
      <c r="AH1308" s="6">
        <v>1283351</v>
      </c>
      <c r="AI1308" t="s">
        <v>20930</v>
      </c>
      <c r="AJ1308" t="s">
        <v>20931</v>
      </c>
    </row>
    <row r="1309" spans="1:36" ht="17.25" hidden="1" customHeight="1" x14ac:dyDescent="0.2">
      <c r="A1309" s="4" t="s">
        <v>20932</v>
      </c>
      <c r="B1309" t="s">
        <v>20141</v>
      </c>
      <c r="C1309" t="s">
        <v>20933</v>
      </c>
      <c r="E1309" t="s">
        <v>40</v>
      </c>
      <c r="F1309" t="s">
        <v>570</v>
      </c>
      <c r="G1309" s="5">
        <v>147.32</v>
      </c>
      <c r="H1309" t="s">
        <v>42</v>
      </c>
      <c r="I1309" t="s">
        <v>528</v>
      </c>
      <c r="J1309" t="s">
        <v>45</v>
      </c>
      <c r="N1309" s="6">
        <v>2018</v>
      </c>
      <c r="R1309" s="7">
        <v>23.994579621584801</v>
      </c>
      <c r="S1309" s="7">
        <v>90.337796283110606</v>
      </c>
      <c r="T1309" t="s">
        <v>46</v>
      </c>
      <c r="U1309" t="s">
        <v>20435</v>
      </c>
      <c r="Y1309" t="s">
        <v>19854</v>
      </c>
      <c r="Z1309" t="s">
        <v>19855</v>
      </c>
      <c r="AC1309" t="s">
        <v>20934</v>
      </c>
      <c r="AG1309" t="s">
        <v>20935</v>
      </c>
      <c r="AH1309" s="6">
        <v>1271769</v>
      </c>
      <c r="AI1309" t="s">
        <v>20936</v>
      </c>
      <c r="AJ1309" t="s">
        <v>20937</v>
      </c>
    </row>
    <row r="1310" spans="1:36" ht="17.25" hidden="1" customHeight="1" x14ac:dyDescent="0.2">
      <c r="A1310" s="4" t="s">
        <v>20938</v>
      </c>
      <c r="B1310" t="s">
        <v>20141</v>
      </c>
      <c r="C1310" t="s">
        <v>20939</v>
      </c>
      <c r="E1310" t="s">
        <v>40</v>
      </c>
      <c r="F1310" t="s">
        <v>570</v>
      </c>
      <c r="G1310" s="5">
        <v>307.36799999999999</v>
      </c>
      <c r="H1310" t="s">
        <v>42</v>
      </c>
      <c r="I1310" t="s">
        <v>528</v>
      </c>
      <c r="J1310" t="s">
        <v>45</v>
      </c>
      <c r="N1310" s="24">
        <v>2018</v>
      </c>
      <c r="R1310" s="7">
        <v>23.994702142696202</v>
      </c>
      <c r="S1310" s="7">
        <v>90.3378284696024</v>
      </c>
      <c r="T1310" t="s">
        <v>46</v>
      </c>
      <c r="U1310" t="s">
        <v>20435</v>
      </c>
      <c r="Y1310" t="s">
        <v>19854</v>
      </c>
      <c r="Z1310" t="s">
        <v>19855</v>
      </c>
      <c r="AC1310" t="s">
        <v>20435</v>
      </c>
      <c r="AG1310" t="s">
        <v>20940</v>
      </c>
      <c r="AH1310" s="6">
        <v>1293512</v>
      </c>
      <c r="AI1310" t="s">
        <v>20941</v>
      </c>
      <c r="AJ1310" t="s">
        <v>20942</v>
      </c>
    </row>
    <row r="1311" spans="1:36" ht="17.25" hidden="1" customHeight="1" x14ac:dyDescent="0.2">
      <c r="A1311" s="4" t="s">
        <v>20948</v>
      </c>
      <c r="B1311" t="s">
        <v>20141</v>
      </c>
      <c r="C1311" t="s">
        <v>20949</v>
      </c>
      <c r="E1311" t="s">
        <v>75</v>
      </c>
      <c r="F1311" t="s">
        <v>570</v>
      </c>
      <c r="G1311" s="5">
        <v>85.4</v>
      </c>
      <c r="H1311" t="s">
        <v>42</v>
      </c>
      <c r="I1311" t="s">
        <v>528</v>
      </c>
      <c r="J1311" t="s">
        <v>45</v>
      </c>
      <c r="N1311" s="6">
        <v>2016</v>
      </c>
      <c r="R1311" s="7">
        <v>23.596183984203702</v>
      </c>
      <c r="S1311" s="7">
        <v>90.515034344254104</v>
      </c>
      <c r="T1311" t="s">
        <v>46</v>
      </c>
      <c r="U1311" t="s">
        <v>20363</v>
      </c>
      <c r="Y1311" t="s">
        <v>19854</v>
      </c>
      <c r="Z1311" t="s">
        <v>19855</v>
      </c>
      <c r="AG1311" t="s">
        <v>20950</v>
      </c>
      <c r="AH1311" s="6">
        <v>1255725</v>
      </c>
      <c r="AI1311" t="s">
        <v>20951</v>
      </c>
      <c r="AJ1311" t="s">
        <v>20953</v>
      </c>
    </row>
    <row r="1312" spans="1:36" ht="17.25" hidden="1" customHeight="1" x14ac:dyDescent="0.2">
      <c r="A1312" s="4" t="s">
        <v>20948</v>
      </c>
      <c r="B1312" t="s">
        <v>20141</v>
      </c>
      <c r="C1312" t="s">
        <v>20949</v>
      </c>
      <c r="E1312" t="s">
        <v>77</v>
      </c>
      <c r="F1312" t="s">
        <v>570</v>
      </c>
      <c r="G1312" s="5">
        <v>11.3</v>
      </c>
      <c r="H1312" t="s">
        <v>42</v>
      </c>
      <c r="I1312" t="s">
        <v>528</v>
      </c>
      <c r="J1312" t="s">
        <v>45</v>
      </c>
      <c r="N1312" s="24">
        <v>2016</v>
      </c>
      <c r="R1312" s="7">
        <v>23.596183984203702</v>
      </c>
      <c r="S1312" s="7">
        <v>90.515034344254104</v>
      </c>
      <c r="T1312" t="s">
        <v>46</v>
      </c>
      <c r="U1312" t="s">
        <v>20363</v>
      </c>
      <c r="Y1312" t="s">
        <v>19854</v>
      </c>
      <c r="Z1312" t="s">
        <v>19855</v>
      </c>
      <c r="AG1312" t="s">
        <v>20950</v>
      </c>
      <c r="AH1312" s="24">
        <v>1255725</v>
      </c>
      <c r="AI1312" t="s">
        <v>20951</v>
      </c>
      <c r="AJ1312" t="s">
        <v>20954</v>
      </c>
    </row>
    <row r="1313" spans="1:36" ht="17.25" hidden="1" customHeight="1" x14ac:dyDescent="0.2">
      <c r="A1313" s="4" t="s">
        <v>20955</v>
      </c>
      <c r="B1313" t="s">
        <v>20141</v>
      </c>
      <c r="C1313" t="s">
        <v>20956</v>
      </c>
      <c r="E1313" t="s">
        <v>40</v>
      </c>
      <c r="F1313" t="s">
        <v>86</v>
      </c>
      <c r="G1313" s="5">
        <v>225</v>
      </c>
      <c r="H1313" t="s">
        <v>42</v>
      </c>
      <c r="I1313" t="s">
        <v>43</v>
      </c>
      <c r="J1313" t="s">
        <v>45</v>
      </c>
      <c r="N1313" s="27">
        <v>2020</v>
      </c>
      <c r="R1313" s="7">
        <v>24.910271300000002</v>
      </c>
      <c r="S1313" s="7">
        <v>91.828812400000004</v>
      </c>
      <c r="T1313" t="s">
        <v>46</v>
      </c>
      <c r="U1313" t="s">
        <v>20267</v>
      </c>
      <c r="X1313" t="s">
        <v>20267</v>
      </c>
      <c r="Y1313" t="s">
        <v>19854</v>
      </c>
      <c r="Z1313" t="s">
        <v>19855</v>
      </c>
      <c r="AC1313" t="s">
        <v>20957</v>
      </c>
      <c r="AG1313" t="s">
        <v>20958</v>
      </c>
      <c r="AH1313" s="27" t="s">
        <v>20959</v>
      </c>
      <c r="AI1313" t="s">
        <v>20960</v>
      </c>
      <c r="AJ1313" t="s">
        <v>20961</v>
      </c>
    </row>
    <row r="1314" spans="1:36" ht="17.25" hidden="1" customHeight="1" x14ac:dyDescent="0.2">
      <c r="A1314" s="4" t="s">
        <v>20968</v>
      </c>
      <c r="B1314" t="s">
        <v>20141</v>
      </c>
      <c r="C1314" t="s">
        <v>20969</v>
      </c>
      <c r="E1314" t="s">
        <v>40</v>
      </c>
      <c r="F1314" t="s">
        <v>570</v>
      </c>
      <c r="G1314" s="5">
        <v>290.02</v>
      </c>
      <c r="H1314" t="s">
        <v>42</v>
      </c>
      <c r="I1314" t="s">
        <v>528</v>
      </c>
      <c r="J1314" t="s">
        <v>45</v>
      </c>
      <c r="N1314" s="6">
        <v>2019</v>
      </c>
      <c r="R1314" s="7">
        <v>22.2319556729833</v>
      </c>
      <c r="S1314" s="7">
        <v>91.8277894121521</v>
      </c>
      <c r="T1314" t="s">
        <v>46</v>
      </c>
      <c r="U1314" t="s">
        <v>20970</v>
      </c>
      <c r="Y1314" t="s">
        <v>19854</v>
      </c>
      <c r="Z1314" t="s">
        <v>19855</v>
      </c>
      <c r="AG1314" t="s">
        <v>20971</v>
      </c>
      <c r="AH1314" s="24">
        <v>1277293</v>
      </c>
      <c r="AI1314" t="s">
        <v>20972</v>
      </c>
      <c r="AJ1314" t="s">
        <v>20973</v>
      </c>
    </row>
    <row r="1315" spans="1:36" ht="17.25" hidden="1" customHeight="1" x14ac:dyDescent="0.2">
      <c r="A1315" s="4" t="s">
        <v>20968</v>
      </c>
      <c r="B1315" t="s">
        <v>20141</v>
      </c>
      <c r="C1315" t="s">
        <v>20969</v>
      </c>
      <c r="E1315" t="s">
        <v>56</v>
      </c>
      <c r="F1315" t="s">
        <v>570</v>
      </c>
      <c r="G1315" s="5">
        <v>24.12</v>
      </c>
      <c r="H1315" t="s">
        <v>42</v>
      </c>
      <c r="I1315" t="s">
        <v>528</v>
      </c>
      <c r="J1315" t="s">
        <v>45</v>
      </c>
      <c r="N1315" s="6">
        <v>2019</v>
      </c>
      <c r="R1315" s="7">
        <v>22.2319556729833</v>
      </c>
      <c r="S1315" s="7">
        <v>91.8277894121521</v>
      </c>
      <c r="T1315" t="s">
        <v>46</v>
      </c>
      <c r="U1315" t="s">
        <v>20970</v>
      </c>
      <c r="Y1315" t="s">
        <v>19854</v>
      </c>
      <c r="Z1315" t="s">
        <v>19855</v>
      </c>
      <c r="AG1315" t="s">
        <v>20971</v>
      </c>
      <c r="AH1315" s="24">
        <v>1277293</v>
      </c>
      <c r="AI1315" t="s">
        <v>20972</v>
      </c>
      <c r="AJ1315" t="s">
        <v>20974</v>
      </c>
    </row>
    <row r="1316" spans="1:36" ht="17.25" hidden="1" customHeight="1" x14ac:dyDescent="0.2">
      <c r="A1316" s="4" t="s">
        <v>20975</v>
      </c>
      <c r="B1316" t="s">
        <v>20141</v>
      </c>
      <c r="C1316" t="s">
        <v>20976</v>
      </c>
      <c r="E1316" t="s">
        <v>40</v>
      </c>
      <c r="F1316" t="s">
        <v>570</v>
      </c>
      <c r="G1316" s="5">
        <v>123.76</v>
      </c>
      <c r="H1316" t="s">
        <v>42</v>
      </c>
      <c r="I1316" t="s">
        <v>1323</v>
      </c>
      <c r="J1316" t="s">
        <v>44</v>
      </c>
      <c r="N1316" s="6">
        <v>2019</v>
      </c>
      <c r="R1316" s="7">
        <v>24.901461259367501</v>
      </c>
      <c r="S1316" s="7">
        <v>89.988297917395798</v>
      </c>
      <c r="T1316" t="s">
        <v>46</v>
      </c>
      <c r="U1316" t="s">
        <v>20792</v>
      </c>
      <c r="Y1316" t="s">
        <v>19854</v>
      </c>
      <c r="Z1316" t="s">
        <v>19855</v>
      </c>
      <c r="AG1316" t="s">
        <v>20977</v>
      </c>
      <c r="AH1316" s="8" t="s">
        <v>20978</v>
      </c>
      <c r="AI1316" t="s">
        <v>20979</v>
      </c>
      <c r="AJ1316" t="s">
        <v>20980</v>
      </c>
    </row>
    <row r="1317" spans="1:36" ht="17.25" hidden="1" customHeight="1" x14ac:dyDescent="0.2">
      <c r="A1317" s="4" t="s">
        <v>20981</v>
      </c>
      <c r="B1317" t="s">
        <v>20141</v>
      </c>
      <c r="C1317" t="s">
        <v>20982</v>
      </c>
      <c r="E1317" t="s">
        <v>40</v>
      </c>
      <c r="F1317" t="s">
        <v>570</v>
      </c>
      <c r="G1317" s="5">
        <v>205.38</v>
      </c>
      <c r="H1317" t="s">
        <v>42</v>
      </c>
      <c r="I1317" t="s">
        <v>528</v>
      </c>
      <c r="J1317" t="s">
        <v>44</v>
      </c>
      <c r="N1317" s="6">
        <v>2015</v>
      </c>
      <c r="R1317" s="7">
        <v>24.900503267448901</v>
      </c>
      <c r="S1317" s="7">
        <v>89.988246547796194</v>
      </c>
      <c r="T1317" t="s">
        <v>46</v>
      </c>
      <c r="U1317" t="s">
        <v>20792</v>
      </c>
      <c r="Y1317" t="s">
        <v>19854</v>
      </c>
      <c r="Z1317" t="s">
        <v>19855</v>
      </c>
      <c r="AG1317" t="s">
        <v>20983</v>
      </c>
      <c r="AH1317" s="24">
        <v>1288080</v>
      </c>
      <c r="AI1317" t="s">
        <v>20984</v>
      </c>
      <c r="AJ1317" t="s">
        <v>20985</v>
      </c>
    </row>
    <row r="1318" spans="1:36" ht="17.25" hidden="1" customHeight="1" x14ac:dyDescent="0.2">
      <c r="A1318" s="4" t="s">
        <v>20986</v>
      </c>
      <c r="B1318" t="s">
        <v>20141</v>
      </c>
      <c r="C1318" t="s">
        <v>20987</v>
      </c>
      <c r="E1318" t="s">
        <v>40</v>
      </c>
      <c r="F1318" t="s">
        <v>3880</v>
      </c>
      <c r="G1318" s="5">
        <v>590</v>
      </c>
      <c r="H1318" t="s">
        <v>558</v>
      </c>
      <c r="I1318" t="s">
        <v>43</v>
      </c>
      <c r="J1318" t="s">
        <v>45</v>
      </c>
      <c r="K1318" t="s">
        <v>45</v>
      </c>
      <c r="L1318" t="s">
        <v>45</v>
      </c>
      <c r="N1318" s="6">
        <v>2024</v>
      </c>
      <c r="R1318" s="7">
        <v>22.233716399999999</v>
      </c>
      <c r="S1318" s="7">
        <v>91.865980899999997</v>
      </c>
      <c r="T1318" t="s">
        <v>504</v>
      </c>
      <c r="U1318" t="s">
        <v>20167</v>
      </c>
      <c r="X1318" t="s">
        <v>20144</v>
      </c>
      <c r="Y1318" t="s">
        <v>19854</v>
      </c>
      <c r="Z1318" t="s">
        <v>19855</v>
      </c>
      <c r="AC1318" t="s">
        <v>20970</v>
      </c>
      <c r="AG1318" t="s">
        <v>20971</v>
      </c>
      <c r="AH1318" s="8">
        <v>1296893</v>
      </c>
      <c r="AI1318" t="s">
        <v>20988</v>
      </c>
      <c r="AJ1318" t="s">
        <v>20989</v>
      </c>
    </row>
    <row r="1319" spans="1:36" ht="17.25" hidden="1" customHeight="1" x14ac:dyDescent="0.2">
      <c r="A1319" s="4" t="s">
        <v>20990</v>
      </c>
      <c r="B1319" t="s">
        <v>20141</v>
      </c>
      <c r="C1319" t="s">
        <v>20991</v>
      </c>
      <c r="E1319" t="s">
        <v>40</v>
      </c>
      <c r="F1319" t="s">
        <v>617</v>
      </c>
      <c r="G1319" s="5">
        <v>584</v>
      </c>
      <c r="H1319" t="s">
        <v>139</v>
      </c>
      <c r="I1319" t="s">
        <v>43</v>
      </c>
      <c r="J1319" t="s">
        <v>45</v>
      </c>
      <c r="N1319" s="6">
        <v>2023</v>
      </c>
      <c r="R1319" s="7">
        <v>23.6162837</v>
      </c>
      <c r="S1319" s="7">
        <v>90.613311100000004</v>
      </c>
      <c r="T1319" t="s">
        <v>504</v>
      </c>
      <c r="U1319" t="s">
        <v>20497</v>
      </c>
      <c r="W1319" t="s">
        <v>20363</v>
      </c>
      <c r="X1319" t="s">
        <v>20149</v>
      </c>
      <c r="Y1319" t="s">
        <v>19854</v>
      </c>
      <c r="Z1319" t="s">
        <v>19855</v>
      </c>
      <c r="AG1319" t="s">
        <v>20992</v>
      </c>
      <c r="AH1319" s="8" t="s">
        <v>20993</v>
      </c>
      <c r="AI1319" t="s">
        <v>20994</v>
      </c>
      <c r="AJ1319" t="s">
        <v>20995</v>
      </c>
    </row>
    <row r="1320" spans="1:36" ht="17.25" hidden="1" customHeight="1" x14ac:dyDescent="0.2">
      <c r="A1320" s="4" t="s">
        <v>20996</v>
      </c>
      <c r="B1320" t="s">
        <v>20141</v>
      </c>
      <c r="C1320" t="s">
        <v>20997</v>
      </c>
      <c r="E1320" t="s">
        <v>40</v>
      </c>
      <c r="F1320" t="s">
        <v>570</v>
      </c>
      <c r="G1320" s="5">
        <v>147.32</v>
      </c>
      <c r="H1320" t="s">
        <v>42</v>
      </c>
      <c r="I1320" t="s">
        <v>528</v>
      </c>
      <c r="J1320" t="s">
        <v>45</v>
      </c>
      <c r="N1320" s="6">
        <v>2021</v>
      </c>
      <c r="R1320" s="7">
        <v>22.3703035852411</v>
      </c>
      <c r="S1320" s="7">
        <v>90.322186261988605</v>
      </c>
      <c r="T1320" t="s">
        <v>46</v>
      </c>
      <c r="U1320" t="s">
        <v>20778</v>
      </c>
      <c r="Y1320" t="s">
        <v>19854</v>
      </c>
      <c r="Z1320" t="s">
        <v>19855</v>
      </c>
      <c r="AC1320" t="s">
        <v>20998</v>
      </c>
      <c r="AH1320" s="27"/>
      <c r="AI1320" t="s">
        <v>20999</v>
      </c>
      <c r="AJ1320" t="s">
        <v>21000</v>
      </c>
    </row>
    <row r="1321" spans="1:36" ht="17.25" hidden="1" customHeight="1" x14ac:dyDescent="0.2">
      <c r="A1321" s="4" t="s">
        <v>20996</v>
      </c>
      <c r="B1321" t="s">
        <v>20141</v>
      </c>
      <c r="C1321" t="s">
        <v>20997</v>
      </c>
      <c r="E1321" t="s">
        <v>56</v>
      </c>
      <c r="F1321" t="s">
        <v>570</v>
      </c>
      <c r="G1321" s="5">
        <v>9.7799999999999994</v>
      </c>
      <c r="H1321" t="s">
        <v>42</v>
      </c>
      <c r="I1321" t="s">
        <v>528</v>
      </c>
      <c r="J1321" t="s">
        <v>45</v>
      </c>
      <c r="N1321" s="6">
        <v>2021</v>
      </c>
      <c r="R1321" s="7">
        <v>22.3703035852411</v>
      </c>
      <c r="S1321" s="7">
        <v>90.322186261988605</v>
      </c>
      <c r="T1321" t="s">
        <v>46</v>
      </c>
      <c r="U1321" t="s">
        <v>20778</v>
      </c>
      <c r="Y1321" t="s">
        <v>19854</v>
      </c>
      <c r="Z1321" t="s">
        <v>19855</v>
      </c>
      <c r="AC1321" t="s">
        <v>20998</v>
      </c>
      <c r="AH1321" s="27"/>
      <c r="AI1321" t="s">
        <v>20999</v>
      </c>
      <c r="AJ1321" t="s">
        <v>21001</v>
      </c>
    </row>
    <row r="1322" spans="1:36" ht="17.25" hidden="1" customHeight="1" x14ac:dyDescent="0.2">
      <c r="A1322" s="4" t="s">
        <v>21002</v>
      </c>
      <c r="B1322" t="s">
        <v>21003</v>
      </c>
      <c r="C1322" t="s">
        <v>21004</v>
      </c>
      <c r="E1322" t="s">
        <v>40</v>
      </c>
      <c r="F1322" t="s">
        <v>86</v>
      </c>
      <c r="G1322" s="5">
        <v>102</v>
      </c>
      <c r="H1322" t="s">
        <v>42</v>
      </c>
      <c r="I1322" t="s">
        <v>43</v>
      </c>
      <c r="J1322" t="s">
        <v>45</v>
      </c>
      <c r="N1322" s="27">
        <v>2015</v>
      </c>
      <c r="R1322" s="7">
        <v>4.9706999999999999</v>
      </c>
      <c r="S1322" s="7">
        <v>114.9303</v>
      </c>
      <c r="T1322" t="s">
        <v>46</v>
      </c>
      <c r="U1322" t="s">
        <v>21005</v>
      </c>
      <c r="X1322" t="s">
        <v>21006</v>
      </c>
      <c r="Y1322" t="s">
        <v>19854</v>
      </c>
      <c r="Z1322" t="s">
        <v>21007</v>
      </c>
      <c r="AG1322" t="s">
        <v>21008</v>
      </c>
      <c r="AH1322" s="8" t="s">
        <v>21009</v>
      </c>
      <c r="AI1322" t="s">
        <v>21010</v>
      </c>
      <c r="AJ1322" t="s">
        <v>21011</v>
      </c>
    </row>
    <row r="1323" spans="1:36" ht="17.25" hidden="1" customHeight="1" x14ac:dyDescent="0.2">
      <c r="A1323" s="4" t="s">
        <v>21021</v>
      </c>
      <c r="B1323" t="s">
        <v>21022</v>
      </c>
      <c r="C1323" t="s">
        <v>21023</v>
      </c>
      <c r="E1323" t="s">
        <v>40</v>
      </c>
      <c r="F1323" t="s">
        <v>3655</v>
      </c>
      <c r="G1323" s="5">
        <v>200.28</v>
      </c>
      <c r="H1323" t="s">
        <v>42</v>
      </c>
      <c r="I1323" t="s">
        <v>528</v>
      </c>
      <c r="J1323" t="s">
        <v>45</v>
      </c>
      <c r="K1323" t="s">
        <v>45</v>
      </c>
      <c r="N1323" s="6">
        <v>2020</v>
      </c>
      <c r="Q1323" t="s">
        <v>21024</v>
      </c>
      <c r="R1323" s="7">
        <v>11.536769486762299</v>
      </c>
      <c r="S1323" s="7">
        <v>105.08292455777401</v>
      </c>
      <c r="T1323" t="s">
        <v>46</v>
      </c>
      <c r="U1323" t="s">
        <v>21025</v>
      </c>
      <c r="W1323" t="s">
        <v>21026</v>
      </c>
      <c r="Y1323" t="s">
        <v>19854</v>
      </c>
      <c r="Z1323" t="s">
        <v>21007</v>
      </c>
      <c r="AG1323" t="s">
        <v>21027</v>
      </c>
      <c r="AH1323" s="24">
        <v>1299054</v>
      </c>
      <c r="AI1323" t="s">
        <v>21028</v>
      </c>
      <c r="AJ1323" t="s">
        <v>21029</v>
      </c>
    </row>
    <row r="1324" spans="1:36" ht="17.25" hidden="1" customHeight="1" x14ac:dyDescent="0.2">
      <c r="A1324" s="4" t="s">
        <v>21037</v>
      </c>
      <c r="B1324" t="s">
        <v>21022</v>
      </c>
      <c r="C1324" t="s">
        <v>21038</v>
      </c>
      <c r="E1324" t="s">
        <v>40</v>
      </c>
      <c r="F1324" t="s">
        <v>3655</v>
      </c>
      <c r="G1324" s="5">
        <v>200.2</v>
      </c>
      <c r="H1324" t="s">
        <v>42</v>
      </c>
      <c r="I1324" t="s">
        <v>528</v>
      </c>
      <c r="J1324" t="s">
        <v>45</v>
      </c>
      <c r="K1324" t="s">
        <v>45</v>
      </c>
      <c r="N1324" s="6">
        <v>2021</v>
      </c>
      <c r="Q1324" t="s">
        <v>21024</v>
      </c>
      <c r="R1324" s="7">
        <v>11.535116772304701</v>
      </c>
      <c r="S1324" s="7">
        <v>105.08177357540799</v>
      </c>
      <c r="T1324" t="s">
        <v>46</v>
      </c>
      <c r="U1324" t="s">
        <v>21025</v>
      </c>
      <c r="W1324" t="s">
        <v>21026</v>
      </c>
      <c r="Y1324" t="s">
        <v>19854</v>
      </c>
      <c r="Z1324" t="s">
        <v>21007</v>
      </c>
      <c r="AG1324" t="s">
        <v>21027</v>
      </c>
      <c r="AH1324" s="24">
        <v>1299055</v>
      </c>
      <c r="AI1324" t="s">
        <v>21039</v>
      </c>
      <c r="AJ1324" t="s">
        <v>21040</v>
      </c>
    </row>
    <row r="1325" spans="1:36" ht="17.25" hidden="1" customHeight="1" x14ac:dyDescent="0.2">
      <c r="A1325" s="4" t="s">
        <v>21041</v>
      </c>
      <c r="B1325" t="s">
        <v>21042</v>
      </c>
      <c r="C1325" t="s">
        <v>21043</v>
      </c>
      <c r="D1325" t="s">
        <v>21044</v>
      </c>
      <c r="E1325" t="s">
        <v>40</v>
      </c>
      <c r="F1325" t="s">
        <v>21045</v>
      </c>
      <c r="G1325" s="5">
        <v>85</v>
      </c>
      <c r="H1325" t="s">
        <v>139</v>
      </c>
      <c r="I1325" t="s">
        <v>240</v>
      </c>
      <c r="J1325" t="s">
        <v>45</v>
      </c>
      <c r="K1325" t="s">
        <v>45</v>
      </c>
      <c r="L1325" t="s">
        <v>45</v>
      </c>
      <c r="M1325" t="s">
        <v>559</v>
      </c>
      <c r="N1325" s="6">
        <v>2024</v>
      </c>
      <c r="R1325" s="7">
        <v>31.504218000000002</v>
      </c>
      <c r="S1325" s="7">
        <v>118.46496</v>
      </c>
      <c r="T1325" t="s">
        <v>46</v>
      </c>
      <c r="U1325" t="s">
        <v>21046</v>
      </c>
      <c r="X1325" t="s">
        <v>21047</v>
      </c>
      <c r="Y1325" t="s">
        <v>19854</v>
      </c>
      <c r="Z1325" t="s">
        <v>21048</v>
      </c>
      <c r="AE1325" t="s">
        <v>92</v>
      </c>
      <c r="AI1325" t="s">
        <v>21049</v>
      </c>
      <c r="AJ1325" t="s">
        <v>21050</v>
      </c>
    </row>
    <row r="1326" spans="1:36" ht="17.25" hidden="1" customHeight="1" x14ac:dyDescent="0.2">
      <c r="A1326" s="4" t="s">
        <v>21041</v>
      </c>
      <c r="B1326" t="s">
        <v>21042</v>
      </c>
      <c r="C1326" t="s">
        <v>21043</v>
      </c>
      <c r="D1326" t="s">
        <v>21044</v>
      </c>
      <c r="E1326" t="s">
        <v>56</v>
      </c>
      <c r="F1326" t="s">
        <v>21045</v>
      </c>
      <c r="G1326" s="5">
        <v>85</v>
      </c>
      <c r="H1326" t="s">
        <v>139</v>
      </c>
      <c r="I1326" t="s">
        <v>240</v>
      </c>
      <c r="J1326" t="s">
        <v>45</v>
      </c>
      <c r="K1326" t="s">
        <v>45</v>
      </c>
      <c r="L1326" t="s">
        <v>45</v>
      </c>
      <c r="M1326" t="s">
        <v>559</v>
      </c>
      <c r="N1326" s="6">
        <v>2024</v>
      </c>
      <c r="R1326" s="7">
        <v>31.504218000000002</v>
      </c>
      <c r="S1326" s="7">
        <v>118.46496</v>
      </c>
      <c r="T1326" t="s">
        <v>46</v>
      </c>
      <c r="U1326" t="s">
        <v>21046</v>
      </c>
      <c r="X1326" t="s">
        <v>21047</v>
      </c>
      <c r="Y1326" t="s">
        <v>19854</v>
      </c>
      <c r="Z1326" t="s">
        <v>21048</v>
      </c>
      <c r="AE1326" t="s">
        <v>92</v>
      </c>
      <c r="AI1326" t="s">
        <v>21049</v>
      </c>
      <c r="AJ1326" t="s">
        <v>21051</v>
      </c>
    </row>
    <row r="1327" spans="1:36" ht="17.25" hidden="1" customHeight="1" x14ac:dyDescent="0.2">
      <c r="A1327" s="4" t="s">
        <v>21052</v>
      </c>
      <c r="B1327" t="s">
        <v>21042</v>
      </c>
      <c r="C1327" t="s">
        <v>21053</v>
      </c>
      <c r="D1327" t="s">
        <v>21054</v>
      </c>
      <c r="E1327" t="s">
        <v>40</v>
      </c>
      <c r="F1327" t="s">
        <v>86</v>
      </c>
      <c r="G1327" s="5">
        <v>50</v>
      </c>
      <c r="H1327" t="s">
        <v>42</v>
      </c>
      <c r="I1327" t="s">
        <v>43</v>
      </c>
      <c r="J1327" t="s">
        <v>44</v>
      </c>
      <c r="K1327" t="s">
        <v>45</v>
      </c>
      <c r="L1327" t="s">
        <v>45</v>
      </c>
      <c r="N1327" s="6">
        <v>2022</v>
      </c>
      <c r="R1327" s="7">
        <v>31.169350000000001</v>
      </c>
      <c r="S1327" s="7">
        <v>118.193387</v>
      </c>
      <c r="T1327" t="s">
        <v>504</v>
      </c>
      <c r="U1327" t="s">
        <v>21055</v>
      </c>
      <c r="W1327" t="s">
        <v>21056</v>
      </c>
      <c r="X1327" t="s">
        <v>21047</v>
      </c>
      <c r="Y1327" t="s">
        <v>19854</v>
      </c>
      <c r="Z1327" t="s">
        <v>21048</v>
      </c>
      <c r="AI1327" t="s">
        <v>21057</v>
      </c>
      <c r="AJ1327" t="s">
        <v>21058</v>
      </c>
    </row>
    <row r="1328" spans="1:36" ht="17.25" hidden="1" customHeight="1" x14ac:dyDescent="0.2">
      <c r="A1328" s="4" t="s">
        <v>21052</v>
      </c>
      <c r="B1328" t="s">
        <v>21042</v>
      </c>
      <c r="C1328" t="s">
        <v>21053</v>
      </c>
      <c r="D1328" t="s">
        <v>21054</v>
      </c>
      <c r="E1328" t="s">
        <v>56</v>
      </c>
      <c r="F1328" t="s">
        <v>86</v>
      </c>
      <c r="G1328" s="5">
        <v>50</v>
      </c>
      <c r="H1328" t="s">
        <v>42</v>
      </c>
      <c r="I1328" t="s">
        <v>43</v>
      </c>
      <c r="J1328" t="s">
        <v>44</v>
      </c>
      <c r="K1328" t="s">
        <v>45</v>
      </c>
      <c r="L1328" t="s">
        <v>45</v>
      </c>
      <c r="N1328" s="24">
        <v>2023</v>
      </c>
      <c r="R1328" s="7">
        <v>31.169350000000001</v>
      </c>
      <c r="S1328" s="7">
        <v>118.193387</v>
      </c>
      <c r="T1328" t="s">
        <v>504</v>
      </c>
      <c r="U1328" t="s">
        <v>21055</v>
      </c>
      <c r="W1328" t="s">
        <v>21056</v>
      </c>
      <c r="X1328" t="s">
        <v>21047</v>
      </c>
      <c r="Y1328" t="s">
        <v>19854</v>
      </c>
      <c r="Z1328" t="s">
        <v>21048</v>
      </c>
      <c r="AH1328" s="27"/>
      <c r="AI1328" t="s">
        <v>21057</v>
      </c>
      <c r="AJ1328" t="s">
        <v>21059</v>
      </c>
    </row>
    <row r="1329" spans="1:36" ht="17.25" hidden="1" customHeight="1" x14ac:dyDescent="0.2">
      <c r="A1329" s="4" t="s">
        <v>21060</v>
      </c>
      <c r="B1329" t="s">
        <v>21042</v>
      </c>
      <c r="C1329" t="s">
        <v>21061</v>
      </c>
      <c r="D1329" t="s">
        <v>21062</v>
      </c>
      <c r="E1329" t="s">
        <v>40</v>
      </c>
      <c r="F1329" t="s">
        <v>86</v>
      </c>
      <c r="G1329" s="5">
        <v>780</v>
      </c>
      <c r="H1329" t="s">
        <v>486</v>
      </c>
      <c r="I1329" t="s">
        <v>43</v>
      </c>
      <c r="J1329" t="s">
        <v>45</v>
      </c>
      <c r="K1329" t="s">
        <v>45</v>
      </c>
      <c r="L1329" t="s">
        <v>45</v>
      </c>
      <c r="M1329" t="s">
        <v>559</v>
      </c>
      <c r="N1329" s="6">
        <v>2024</v>
      </c>
      <c r="R1329" s="7">
        <v>30.797354252420799</v>
      </c>
      <c r="S1329" s="7">
        <v>119.74891045824501</v>
      </c>
      <c r="T1329" t="s">
        <v>504</v>
      </c>
      <c r="U1329" t="s">
        <v>21063</v>
      </c>
      <c r="V1329" t="s">
        <v>21064</v>
      </c>
      <c r="W1329" t="s">
        <v>21065</v>
      </c>
      <c r="X1329" t="s">
        <v>21066</v>
      </c>
      <c r="Y1329" t="s">
        <v>19854</v>
      </c>
      <c r="Z1329" t="s">
        <v>21048</v>
      </c>
      <c r="AH1329" s="27"/>
      <c r="AI1329" t="s">
        <v>21067</v>
      </c>
      <c r="AJ1329" t="s">
        <v>21068</v>
      </c>
    </row>
    <row r="1330" spans="1:36" ht="17.25" hidden="1" customHeight="1" x14ac:dyDescent="0.2">
      <c r="A1330" s="4" t="s">
        <v>21060</v>
      </c>
      <c r="B1330" t="s">
        <v>21042</v>
      </c>
      <c r="C1330" t="s">
        <v>21061</v>
      </c>
      <c r="D1330" t="s">
        <v>21062</v>
      </c>
      <c r="E1330" t="s">
        <v>56</v>
      </c>
      <c r="F1330" t="s">
        <v>86</v>
      </c>
      <c r="G1330" s="5">
        <v>780</v>
      </c>
      <c r="H1330" t="s">
        <v>486</v>
      </c>
      <c r="I1330" t="s">
        <v>43</v>
      </c>
      <c r="J1330" t="s">
        <v>45</v>
      </c>
      <c r="K1330" t="s">
        <v>45</v>
      </c>
      <c r="L1330" t="s">
        <v>45</v>
      </c>
      <c r="M1330" t="s">
        <v>559</v>
      </c>
      <c r="N1330" s="6">
        <v>2024</v>
      </c>
      <c r="R1330" s="7">
        <v>30.797354252420799</v>
      </c>
      <c r="S1330" s="7">
        <v>119.74891045824501</v>
      </c>
      <c r="T1330" t="s">
        <v>504</v>
      </c>
      <c r="U1330" t="s">
        <v>21063</v>
      </c>
      <c r="V1330" t="s">
        <v>21064</v>
      </c>
      <c r="W1330" t="s">
        <v>21065</v>
      </c>
      <c r="X1330" t="s">
        <v>21066</v>
      </c>
      <c r="Y1330" t="s">
        <v>19854</v>
      </c>
      <c r="Z1330" t="s">
        <v>21048</v>
      </c>
      <c r="AI1330" t="s">
        <v>21067</v>
      </c>
      <c r="AJ1330" t="s">
        <v>21069</v>
      </c>
    </row>
    <row r="1331" spans="1:36" ht="17.25" hidden="1" customHeight="1" x14ac:dyDescent="0.2">
      <c r="A1331" s="4" t="s">
        <v>21070</v>
      </c>
      <c r="B1331" t="s">
        <v>21042</v>
      </c>
      <c r="C1331" t="s">
        <v>21071</v>
      </c>
      <c r="D1331" t="s">
        <v>21072</v>
      </c>
      <c r="E1331" t="s">
        <v>40</v>
      </c>
      <c r="F1331" t="s">
        <v>86</v>
      </c>
      <c r="G1331" s="5">
        <v>80</v>
      </c>
      <c r="H1331" t="s">
        <v>42</v>
      </c>
      <c r="I1331" t="s">
        <v>43</v>
      </c>
      <c r="J1331" t="s">
        <v>44</v>
      </c>
      <c r="K1331" t="s">
        <v>45</v>
      </c>
      <c r="L1331" t="s">
        <v>45</v>
      </c>
      <c r="N1331" s="6">
        <v>2023</v>
      </c>
      <c r="R1331" s="7">
        <v>22.370208999999999</v>
      </c>
      <c r="S1331" s="7">
        <v>113.056735</v>
      </c>
      <c r="T1331" t="s">
        <v>46</v>
      </c>
      <c r="U1331" t="s">
        <v>21073</v>
      </c>
      <c r="V1331" t="s">
        <v>21074</v>
      </c>
      <c r="W1331" t="s">
        <v>21075</v>
      </c>
      <c r="X1331" t="s">
        <v>21076</v>
      </c>
      <c r="Y1331" t="s">
        <v>19854</v>
      </c>
      <c r="Z1331" t="s">
        <v>21048</v>
      </c>
      <c r="AD1331" t="s">
        <v>880</v>
      </c>
      <c r="AE1331" t="s">
        <v>4970</v>
      </c>
      <c r="AI1331" t="s">
        <v>21077</v>
      </c>
      <c r="AJ1331" t="s">
        <v>21078</v>
      </c>
    </row>
    <row r="1332" spans="1:36" ht="17.25" hidden="1" customHeight="1" x14ac:dyDescent="0.2">
      <c r="A1332" s="4" t="s">
        <v>21079</v>
      </c>
      <c r="B1332" t="s">
        <v>21042</v>
      </c>
      <c r="C1332" t="s">
        <v>21080</v>
      </c>
      <c r="D1332" t="s">
        <v>21081</v>
      </c>
      <c r="E1332" t="s">
        <v>40</v>
      </c>
      <c r="F1332" t="s">
        <v>3002</v>
      </c>
      <c r="G1332" s="5">
        <v>144</v>
      </c>
      <c r="H1332" t="s">
        <v>42</v>
      </c>
      <c r="I1332" t="s">
        <v>43</v>
      </c>
      <c r="J1332" t="s">
        <v>44</v>
      </c>
      <c r="K1332" t="s">
        <v>45</v>
      </c>
      <c r="L1332" t="s">
        <v>45</v>
      </c>
      <c r="N1332" s="24">
        <v>2019</v>
      </c>
      <c r="R1332" s="7">
        <v>38.972741999999997</v>
      </c>
      <c r="S1332" s="7">
        <v>110.979596</v>
      </c>
      <c r="T1332" t="s">
        <v>46</v>
      </c>
      <c r="U1332" t="s">
        <v>21082</v>
      </c>
      <c r="W1332" t="s">
        <v>21083</v>
      </c>
      <c r="X1332" t="s">
        <v>21084</v>
      </c>
      <c r="Y1332" t="s">
        <v>19854</v>
      </c>
      <c r="Z1332" t="s">
        <v>21048</v>
      </c>
      <c r="AI1332" t="s">
        <v>21085</v>
      </c>
      <c r="AJ1332" t="s">
        <v>21086</v>
      </c>
    </row>
    <row r="1333" spans="1:36" ht="17.25" hidden="1" customHeight="1" x14ac:dyDescent="0.2">
      <c r="A1333" s="4" t="s">
        <v>21087</v>
      </c>
      <c r="B1333" t="s">
        <v>21042</v>
      </c>
      <c r="C1333" t="s">
        <v>21088</v>
      </c>
      <c r="D1333" t="s">
        <v>21089</v>
      </c>
      <c r="E1333" t="s">
        <v>40</v>
      </c>
      <c r="F1333" t="s">
        <v>21090</v>
      </c>
      <c r="G1333" s="5">
        <v>135</v>
      </c>
      <c r="H1333" t="s">
        <v>42</v>
      </c>
      <c r="I1333" t="s">
        <v>240</v>
      </c>
      <c r="J1333" t="s">
        <v>45</v>
      </c>
      <c r="K1333" t="s">
        <v>45</v>
      </c>
      <c r="L1333" t="s">
        <v>45</v>
      </c>
      <c r="M1333" t="s">
        <v>559</v>
      </c>
      <c r="N1333" s="6">
        <v>2020</v>
      </c>
      <c r="R1333" s="7">
        <v>24.704979000000002</v>
      </c>
      <c r="S1333" s="7">
        <v>113.631084</v>
      </c>
      <c r="T1333" t="s">
        <v>46</v>
      </c>
      <c r="U1333" t="s">
        <v>21091</v>
      </c>
      <c r="W1333" t="s">
        <v>21092</v>
      </c>
      <c r="X1333" t="s">
        <v>21076</v>
      </c>
      <c r="Y1333" t="s">
        <v>19854</v>
      </c>
      <c r="Z1333" t="s">
        <v>21048</v>
      </c>
      <c r="AE1333" t="s">
        <v>92</v>
      </c>
      <c r="AH1333" s="27"/>
      <c r="AI1333" t="s">
        <v>21093</v>
      </c>
      <c r="AJ1333" t="s">
        <v>21094</v>
      </c>
    </row>
    <row r="1334" spans="1:36" ht="17.25" hidden="1" customHeight="1" x14ac:dyDescent="0.2">
      <c r="A1334" s="4" t="s">
        <v>21087</v>
      </c>
      <c r="B1334" t="s">
        <v>21042</v>
      </c>
      <c r="C1334" t="s">
        <v>21088</v>
      </c>
      <c r="D1334" t="s">
        <v>21089</v>
      </c>
      <c r="E1334" t="s">
        <v>56</v>
      </c>
      <c r="F1334" t="s">
        <v>21090</v>
      </c>
      <c r="G1334" s="5">
        <v>135</v>
      </c>
      <c r="H1334" t="s">
        <v>42</v>
      </c>
      <c r="I1334" t="s">
        <v>240</v>
      </c>
      <c r="J1334" t="s">
        <v>45</v>
      </c>
      <c r="K1334" t="s">
        <v>45</v>
      </c>
      <c r="L1334" t="s">
        <v>45</v>
      </c>
      <c r="M1334" t="s">
        <v>559</v>
      </c>
      <c r="N1334" s="24">
        <v>2022</v>
      </c>
      <c r="R1334" s="7">
        <v>24.704979000000002</v>
      </c>
      <c r="S1334" s="7">
        <v>113.631084</v>
      </c>
      <c r="T1334" t="s">
        <v>46</v>
      </c>
      <c r="U1334" t="s">
        <v>21091</v>
      </c>
      <c r="W1334" t="s">
        <v>21092</v>
      </c>
      <c r="X1334" t="s">
        <v>21076</v>
      </c>
      <c r="Y1334" t="s">
        <v>19854</v>
      </c>
      <c r="Z1334" t="s">
        <v>21048</v>
      </c>
      <c r="AE1334" t="s">
        <v>92</v>
      </c>
      <c r="AH1334" s="27"/>
      <c r="AI1334" t="s">
        <v>21093</v>
      </c>
      <c r="AJ1334" t="s">
        <v>21095</v>
      </c>
    </row>
    <row r="1335" spans="1:36" ht="17.25" hidden="1" customHeight="1" x14ac:dyDescent="0.2">
      <c r="A1335" s="4" t="s">
        <v>21096</v>
      </c>
      <c r="B1335" t="s">
        <v>21042</v>
      </c>
      <c r="C1335" t="s">
        <v>21097</v>
      </c>
      <c r="D1335" t="s">
        <v>21098</v>
      </c>
      <c r="E1335" t="s">
        <v>40</v>
      </c>
      <c r="F1335" t="s">
        <v>21045</v>
      </c>
      <c r="G1335" s="5">
        <v>80</v>
      </c>
      <c r="H1335" t="s">
        <v>42</v>
      </c>
      <c r="I1335" t="s">
        <v>240</v>
      </c>
      <c r="J1335" t="s">
        <v>45</v>
      </c>
      <c r="K1335" t="s">
        <v>45</v>
      </c>
      <c r="L1335" t="s">
        <v>45</v>
      </c>
      <c r="M1335" t="s">
        <v>559</v>
      </c>
      <c r="N1335" s="24">
        <v>2021</v>
      </c>
      <c r="R1335" s="7">
        <v>30.39798</v>
      </c>
      <c r="S1335" s="7">
        <v>114.85561800000001</v>
      </c>
      <c r="T1335" t="s">
        <v>46</v>
      </c>
      <c r="U1335" t="s">
        <v>21099</v>
      </c>
      <c r="W1335" t="s">
        <v>21100</v>
      </c>
      <c r="X1335" t="s">
        <v>21101</v>
      </c>
      <c r="Y1335" t="s">
        <v>19854</v>
      </c>
      <c r="Z1335" t="s">
        <v>21048</v>
      </c>
      <c r="AE1335" t="s">
        <v>92</v>
      </c>
      <c r="AH1335" s="27"/>
      <c r="AI1335" t="s">
        <v>21102</v>
      </c>
      <c r="AJ1335" t="s">
        <v>21103</v>
      </c>
    </row>
    <row r="1336" spans="1:36" ht="17.25" hidden="1" customHeight="1" x14ac:dyDescent="0.2">
      <c r="A1336" s="4" t="s">
        <v>21096</v>
      </c>
      <c r="B1336" t="s">
        <v>21042</v>
      </c>
      <c r="C1336" t="s">
        <v>21097</v>
      </c>
      <c r="D1336" t="s">
        <v>21098</v>
      </c>
      <c r="E1336" t="s">
        <v>56</v>
      </c>
      <c r="F1336" t="s">
        <v>21045</v>
      </c>
      <c r="G1336" s="5">
        <v>80</v>
      </c>
      <c r="H1336" t="s">
        <v>42</v>
      </c>
      <c r="I1336" t="s">
        <v>240</v>
      </c>
      <c r="J1336" t="s">
        <v>45</v>
      </c>
      <c r="K1336" t="s">
        <v>45</v>
      </c>
      <c r="L1336" t="s">
        <v>45</v>
      </c>
      <c r="M1336" t="s">
        <v>559</v>
      </c>
      <c r="N1336" s="24">
        <v>2023</v>
      </c>
      <c r="R1336" s="7">
        <v>30.39798</v>
      </c>
      <c r="S1336" s="7">
        <v>114.85561800000001</v>
      </c>
      <c r="T1336" t="s">
        <v>46</v>
      </c>
      <c r="U1336" t="s">
        <v>21099</v>
      </c>
      <c r="W1336" t="s">
        <v>21100</v>
      </c>
      <c r="X1336" t="s">
        <v>21101</v>
      </c>
      <c r="Y1336" t="s">
        <v>19854</v>
      </c>
      <c r="Z1336" t="s">
        <v>21048</v>
      </c>
      <c r="AE1336" t="s">
        <v>92</v>
      </c>
      <c r="AH1336" s="27"/>
      <c r="AI1336" t="s">
        <v>21102</v>
      </c>
      <c r="AJ1336" t="s">
        <v>21104</v>
      </c>
    </row>
    <row r="1337" spans="1:36" ht="17.25" hidden="1" customHeight="1" x14ac:dyDescent="0.2">
      <c r="A1337" s="4" t="s">
        <v>21105</v>
      </c>
      <c r="B1337" t="s">
        <v>21042</v>
      </c>
      <c r="C1337" t="s">
        <v>21106</v>
      </c>
      <c r="D1337" t="s">
        <v>21107</v>
      </c>
      <c r="E1337" t="s">
        <v>40</v>
      </c>
      <c r="F1337" t="s">
        <v>86</v>
      </c>
      <c r="G1337" s="5">
        <v>838</v>
      </c>
      <c r="H1337" t="s">
        <v>42</v>
      </c>
      <c r="I1337" t="s">
        <v>43</v>
      </c>
      <c r="J1337" t="s">
        <v>44</v>
      </c>
      <c r="K1337" t="s">
        <v>45</v>
      </c>
      <c r="L1337" t="s">
        <v>45</v>
      </c>
      <c r="N1337" s="24">
        <v>2013</v>
      </c>
      <c r="R1337" s="7">
        <v>39.834923921769899</v>
      </c>
      <c r="S1337" s="7">
        <v>116.35103015228199</v>
      </c>
      <c r="T1337" t="s">
        <v>46</v>
      </c>
      <c r="U1337" t="s">
        <v>21108</v>
      </c>
      <c r="W1337" t="s">
        <v>21109</v>
      </c>
      <c r="X1337" t="s">
        <v>21108</v>
      </c>
      <c r="Y1337" t="s">
        <v>19854</v>
      </c>
      <c r="Z1337" t="s">
        <v>21048</v>
      </c>
      <c r="AC1337" t="s">
        <v>21110</v>
      </c>
      <c r="AG1337" t="s">
        <v>21111</v>
      </c>
      <c r="AH1337" s="27"/>
      <c r="AI1337" t="s">
        <v>21112</v>
      </c>
      <c r="AJ1337" t="s">
        <v>21113</v>
      </c>
    </row>
    <row r="1338" spans="1:36" ht="17.25" hidden="1" customHeight="1" x14ac:dyDescent="0.2">
      <c r="A1338" s="4" t="s">
        <v>21114</v>
      </c>
      <c r="B1338" t="s">
        <v>21042</v>
      </c>
      <c r="C1338" t="s">
        <v>21115</v>
      </c>
      <c r="D1338" t="s">
        <v>21116</v>
      </c>
      <c r="E1338" t="s">
        <v>40</v>
      </c>
      <c r="F1338" t="s">
        <v>86</v>
      </c>
      <c r="G1338" s="5">
        <v>255</v>
      </c>
      <c r="H1338" t="s">
        <v>42</v>
      </c>
      <c r="I1338" t="s">
        <v>43</v>
      </c>
      <c r="J1338" t="s">
        <v>44</v>
      </c>
      <c r="K1338" t="s">
        <v>45</v>
      </c>
      <c r="L1338" t="s">
        <v>45</v>
      </c>
      <c r="N1338" s="24">
        <v>2014</v>
      </c>
      <c r="R1338" s="7">
        <v>40.101992000000003</v>
      </c>
      <c r="S1338" s="7">
        <v>116.468024</v>
      </c>
      <c r="T1338" t="s">
        <v>46</v>
      </c>
      <c r="U1338" t="s">
        <v>21108</v>
      </c>
      <c r="W1338" t="s">
        <v>21117</v>
      </c>
      <c r="X1338" t="s">
        <v>21108</v>
      </c>
      <c r="Y1338" t="s">
        <v>19854</v>
      </c>
      <c r="Z1338" t="s">
        <v>21048</v>
      </c>
      <c r="AI1338" t="s">
        <v>21118</v>
      </c>
      <c r="AJ1338" t="s">
        <v>21119</v>
      </c>
    </row>
    <row r="1339" spans="1:36" ht="17.25" hidden="1" customHeight="1" x14ac:dyDescent="0.2">
      <c r="A1339" s="4" t="s">
        <v>21120</v>
      </c>
      <c r="B1339" t="s">
        <v>21042</v>
      </c>
      <c r="C1339" t="s">
        <v>21121</v>
      </c>
      <c r="D1339" t="s">
        <v>21122</v>
      </c>
      <c r="E1339" t="s">
        <v>40</v>
      </c>
      <c r="F1339" t="s">
        <v>86</v>
      </c>
      <c r="G1339" s="5">
        <v>845</v>
      </c>
      <c r="H1339" t="s">
        <v>42</v>
      </c>
      <c r="I1339" t="s">
        <v>43</v>
      </c>
      <c r="J1339" t="s">
        <v>44</v>
      </c>
      <c r="K1339" t="s">
        <v>45</v>
      </c>
      <c r="L1339" t="s">
        <v>45</v>
      </c>
      <c r="N1339" s="6">
        <v>2014</v>
      </c>
      <c r="R1339" s="7">
        <v>39.947119000000001</v>
      </c>
      <c r="S1339" s="7">
        <v>116.614327</v>
      </c>
      <c r="T1339" t="s">
        <v>46</v>
      </c>
      <c r="U1339" t="s">
        <v>21108</v>
      </c>
      <c r="W1339" t="s">
        <v>21123</v>
      </c>
      <c r="X1339" t="s">
        <v>21108</v>
      </c>
      <c r="Y1339" t="s">
        <v>19854</v>
      </c>
      <c r="Z1339" t="s">
        <v>21048</v>
      </c>
      <c r="AC1339" t="s">
        <v>21124</v>
      </c>
      <c r="AG1339" t="s">
        <v>21125</v>
      </c>
      <c r="AH1339" s="8" t="s">
        <v>21126</v>
      </c>
      <c r="AI1339" t="s">
        <v>21127</v>
      </c>
      <c r="AJ1339" t="s">
        <v>21128</v>
      </c>
    </row>
    <row r="1340" spans="1:36" ht="17.25" hidden="1" customHeight="1" x14ac:dyDescent="0.2">
      <c r="A1340" s="4" t="s">
        <v>21135</v>
      </c>
      <c r="B1340" t="s">
        <v>21042</v>
      </c>
      <c r="C1340" t="s">
        <v>21136</v>
      </c>
      <c r="D1340" t="s">
        <v>21137</v>
      </c>
      <c r="E1340" t="s">
        <v>40</v>
      </c>
      <c r="F1340" t="s">
        <v>86</v>
      </c>
      <c r="G1340" s="5">
        <v>873</v>
      </c>
      <c r="H1340" t="s">
        <v>42</v>
      </c>
      <c r="I1340" t="s">
        <v>43</v>
      </c>
      <c r="J1340" t="s">
        <v>44</v>
      </c>
      <c r="K1340" t="s">
        <v>45</v>
      </c>
      <c r="L1340" t="s">
        <v>45</v>
      </c>
      <c r="N1340" s="6">
        <v>2014</v>
      </c>
      <c r="R1340" s="7">
        <v>39.942898</v>
      </c>
      <c r="S1340" s="7">
        <v>116.12677600000001</v>
      </c>
      <c r="T1340" t="s">
        <v>46</v>
      </c>
      <c r="U1340" t="s">
        <v>21108</v>
      </c>
      <c r="W1340" t="s">
        <v>21138</v>
      </c>
      <c r="X1340" t="s">
        <v>21108</v>
      </c>
      <c r="Y1340" t="s">
        <v>19854</v>
      </c>
      <c r="Z1340" t="s">
        <v>21048</v>
      </c>
      <c r="AC1340" t="s">
        <v>21139</v>
      </c>
      <c r="AG1340" t="s">
        <v>21140</v>
      </c>
      <c r="AH1340" s="27"/>
      <c r="AI1340" t="s">
        <v>21141</v>
      </c>
      <c r="AJ1340" t="s">
        <v>21142</v>
      </c>
    </row>
    <row r="1341" spans="1:36" ht="17.25" hidden="1" customHeight="1" x14ac:dyDescent="0.2">
      <c r="A1341" s="4" t="s">
        <v>21135</v>
      </c>
      <c r="B1341" t="s">
        <v>21042</v>
      </c>
      <c r="C1341" t="s">
        <v>21136</v>
      </c>
      <c r="D1341" t="s">
        <v>21137</v>
      </c>
      <c r="E1341" t="s">
        <v>56</v>
      </c>
      <c r="F1341" t="s">
        <v>86</v>
      </c>
      <c r="G1341" s="5">
        <v>434</v>
      </c>
      <c r="H1341" t="s">
        <v>42</v>
      </c>
      <c r="I1341" t="s">
        <v>43</v>
      </c>
      <c r="J1341" t="s">
        <v>44</v>
      </c>
      <c r="K1341" t="s">
        <v>45</v>
      </c>
      <c r="L1341" t="s">
        <v>45</v>
      </c>
      <c r="N1341" s="6">
        <v>2014</v>
      </c>
      <c r="R1341" s="7">
        <v>39.942898</v>
      </c>
      <c r="S1341" s="7">
        <v>116.12677600000001</v>
      </c>
      <c r="T1341" t="s">
        <v>46</v>
      </c>
      <c r="U1341" t="s">
        <v>21108</v>
      </c>
      <c r="W1341" t="s">
        <v>21138</v>
      </c>
      <c r="X1341" t="s">
        <v>21108</v>
      </c>
      <c r="Y1341" t="s">
        <v>19854</v>
      </c>
      <c r="Z1341" t="s">
        <v>21048</v>
      </c>
      <c r="AC1341" t="s">
        <v>21139</v>
      </c>
      <c r="AG1341" t="s">
        <v>21140</v>
      </c>
      <c r="AH1341" s="27"/>
      <c r="AI1341" t="s">
        <v>21141</v>
      </c>
      <c r="AJ1341" t="s">
        <v>21143</v>
      </c>
    </row>
    <row r="1342" spans="1:36" ht="17.25" hidden="1" customHeight="1" x14ac:dyDescent="0.2">
      <c r="A1342" s="4" t="s">
        <v>21144</v>
      </c>
      <c r="B1342" t="s">
        <v>21042</v>
      </c>
      <c r="C1342" t="s">
        <v>21145</v>
      </c>
      <c r="D1342" t="s">
        <v>21146</v>
      </c>
      <c r="E1342" t="s">
        <v>40</v>
      </c>
      <c r="F1342" t="s">
        <v>86</v>
      </c>
      <c r="G1342" s="5">
        <v>266</v>
      </c>
      <c r="H1342" t="s">
        <v>42</v>
      </c>
      <c r="I1342" t="s">
        <v>43</v>
      </c>
      <c r="J1342" t="s">
        <v>44</v>
      </c>
      <c r="K1342" t="s">
        <v>45</v>
      </c>
      <c r="L1342" t="s">
        <v>45</v>
      </c>
      <c r="N1342" s="6">
        <v>2018</v>
      </c>
      <c r="R1342" s="7">
        <v>40.087063999999998</v>
      </c>
      <c r="S1342" s="7">
        <v>116.194772</v>
      </c>
      <c r="T1342" t="s">
        <v>46</v>
      </c>
      <c r="U1342" t="s">
        <v>21108</v>
      </c>
      <c r="W1342" t="s">
        <v>21147</v>
      </c>
      <c r="X1342" t="s">
        <v>21108</v>
      </c>
      <c r="Y1342" t="s">
        <v>19854</v>
      </c>
      <c r="Z1342" t="s">
        <v>21048</v>
      </c>
      <c r="AC1342" t="s">
        <v>21148</v>
      </c>
      <c r="AG1342" t="s">
        <v>21149</v>
      </c>
      <c r="AH1342" s="27" t="s">
        <v>21150</v>
      </c>
      <c r="AI1342" t="s">
        <v>21151</v>
      </c>
      <c r="AJ1342" t="s">
        <v>21152</v>
      </c>
    </row>
    <row r="1343" spans="1:36" ht="17.25" hidden="1" customHeight="1" x14ac:dyDescent="0.2">
      <c r="A1343" s="4" t="s">
        <v>21162</v>
      </c>
      <c r="B1343" t="s">
        <v>21042</v>
      </c>
      <c r="C1343" t="s">
        <v>21163</v>
      </c>
      <c r="D1343" t="s">
        <v>21164</v>
      </c>
      <c r="E1343" t="s">
        <v>40</v>
      </c>
      <c r="F1343" t="s">
        <v>617</v>
      </c>
      <c r="G1343" s="5">
        <v>465</v>
      </c>
      <c r="H1343" t="s">
        <v>42</v>
      </c>
      <c r="I1343" t="s">
        <v>43</v>
      </c>
      <c r="J1343" t="s">
        <v>44</v>
      </c>
      <c r="K1343" t="s">
        <v>45</v>
      </c>
      <c r="L1343" t="s">
        <v>45</v>
      </c>
      <c r="N1343" s="6">
        <v>2020</v>
      </c>
      <c r="R1343" s="7">
        <v>22.093095000000002</v>
      </c>
      <c r="S1343" s="7">
        <v>113.15543099999999</v>
      </c>
      <c r="T1343" t="s">
        <v>46</v>
      </c>
      <c r="U1343" t="s">
        <v>21165</v>
      </c>
      <c r="W1343" t="s">
        <v>21166</v>
      </c>
      <c r="X1343" t="s">
        <v>21076</v>
      </c>
      <c r="Y1343" t="s">
        <v>19854</v>
      </c>
      <c r="Z1343" t="s">
        <v>21048</v>
      </c>
      <c r="AG1343" t="s">
        <v>21167</v>
      </c>
      <c r="AH1343" s="27" t="s">
        <v>21168</v>
      </c>
      <c r="AI1343" t="s">
        <v>21169</v>
      </c>
      <c r="AJ1343" t="s">
        <v>21170</v>
      </c>
    </row>
    <row r="1344" spans="1:36" ht="17.25" hidden="1" customHeight="1" x14ac:dyDescent="0.2">
      <c r="A1344" s="4" t="s">
        <v>21162</v>
      </c>
      <c r="B1344" t="s">
        <v>21042</v>
      </c>
      <c r="C1344" t="s">
        <v>21163</v>
      </c>
      <c r="D1344" t="s">
        <v>21164</v>
      </c>
      <c r="E1344" t="s">
        <v>56</v>
      </c>
      <c r="F1344" t="s">
        <v>617</v>
      </c>
      <c r="G1344" s="5">
        <v>465</v>
      </c>
      <c r="H1344" t="s">
        <v>42</v>
      </c>
      <c r="I1344" t="s">
        <v>43</v>
      </c>
      <c r="J1344" t="s">
        <v>44</v>
      </c>
      <c r="K1344" t="s">
        <v>45</v>
      </c>
      <c r="L1344" t="s">
        <v>45</v>
      </c>
      <c r="N1344" s="6">
        <v>2020</v>
      </c>
      <c r="R1344" s="7">
        <v>22.093095000000002</v>
      </c>
      <c r="S1344" s="7">
        <v>113.15543099999999</v>
      </c>
      <c r="T1344" t="s">
        <v>46</v>
      </c>
      <c r="U1344" t="s">
        <v>21165</v>
      </c>
      <c r="W1344" t="s">
        <v>21166</v>
      </c>
      <c r="X1344" t="s">
        <v>21076</v>
      </c>
      <c r="Y1344" t="s">
        <v>19854</v>
      </c>
      <c r="Z1344" t="s">
        <v>21048</v>
      </c>
      <c r="AG1344" t="s">
        <v>21167</v>
      </c>
      <c r="AH1344" s="27" t="s">
        <v>21171</v>
      </c>
      <c r="AI1344" t="s">
        <v>21169</v>
      </c>
      <c r="AJ1344" t="s">
        <v>21172</v>
      </c>
    </row>
    <row r="1345" spans="1:36" ht="17.25" hidden="1" customHeight="1" x14ac:dyDescent="0.2">
      <c r="A1345" s="4" t="s">
        <v>21198</v>
      </c>
      <c r="B1345" t="s">
        <v>21042</v>
      </c>
      <c r="C1345" t="s">
        <v>21199</v>
      </c>
      <c r="D1345" t="s">
        <v>21200</v>
      </c>
      <c r="E1345" t="s">
        <v>40</v>
      </c>
      <c r="F1345" t="s">
        <v>86</v>
      </c>
      <c r="G1345" s="5">
        <v>100</v>
      </c>
      <c r="H1345" t="s">
        <v>42</v>
      </c>
      <c r="I1345" t="s">
        <v>43</v>
      </c>
      <c r="J1345" t="s">
        <v>44</v>
      </c>
      <c r="K1345" t="s">
        <v>45</v>
      </c>
      <c r="L1345" t="s">
        <v>45</v>
      </c>
      <c r="N1345" s="6">
        <v>2022</v>
      </c>
      <c r="R1345" s="7">
        <v>33.770430699999999</v>
      </c>
      <c r="S1345" s="7">
        <v>119.8411057</v>
      </c>
      <c r="T1345" t="s">
        <v>46</v>
      </c>
      <c r="U1345" t="s">
        <v>21201</v>
      </c>
      <c r="V1345" t="s">
        <v>21202</v>
      </c>
      <c r="W1345" t="s">
        <v>21203</v>
      </c>
      <c r="X1345" t="s">
        <v>21204</v>
      </c>
      <c r="Y1345" t="s">
        <v>19854</v>
      </c>
      <c r="Z1345" t="s">
        <v>21048</v>
      </c>
      <c r="AI1345" t="s">
        <v>21205</v>
      </c>
      <c r="AJ1345" t="s">
        <v>21206</v>
      </c>
    </row>
    <row r="1346" spans="1:36" ht="17.25" hidden="1" customHeight="1" x14ac:dyDescent="0.2">
      <c r="A1346" s="4" t="s">
        <v>21198</v>
      </c>
      <c r="B1346" t="s">
        <v>21042</v>
      </c>
      <c r="C1346" t="s">
        <v>21199</v>
      </c>
      <c r="D1346" t="s">
        <v>21200</v>
      </c>
      <c r="E1346" t="s">
        <v>56</v>
      </c>
      <c r="F1346" t="s">
        <v>86</v>
      </c>
      <c r="G1346" s="5">
        <v>100</v>
      </c>
      <c r="H1346" t="s">
        <v>42</v>
      </c>
      <c r="I1346" t="s">
        <v>43</v>
      </c>
      <c r="J1346" t="s">
        <v>44</v>
      </c>
      <c r="K1346" t="s">
        <v>45</v>
      </c>
      <c r="L1346" t="s">
        <v>45</v>
      </c>
      <c r="N1346" s="24">
        <v>2022</v>
      </c>
      <c r="R1346" s="7">
        <v>33.770430699999999</v>
      </c>
      <c r="S1346" s="7">
        <v>119.8411057</v>
      </c>
      <c r="T1346" t="s">
        <v>46</v>
      </c>
      <c r="U1346" t="s">
        <v>21201</v>
      </c>
      <c r="V1346" t="s">
        <v>21202</v>
      </c>
      <c r="W1346" t="s">
        <v>21203</v>
      </c>
      <c r="X1346" t="s">
        <v>21204</v>
      </c>
      <c r="Y1346" t="s">
        <v>19854</v>
      </c>
      <c r="Z1346" t="s">
        <v>21048</v>
      </c>
      <c r="AI1346" t="s">
        <v>21205</v>
      </c>
      <c r="AJ1346" t="s">
        <v>21207</v>
      </c>
    </row>
    <row r="1347" spans="1:36" ht="17.25" hidden="1" customHeight="1" x14ac:dyDescent="0.2">
      <c r="A1347" s="4" t="s">
        <v>21224</v>
      </c>
      <c r="B1347" t="s">
        <v>21042</v>
      </c>
      <c r="C1347" t="s">
        <v>21225</v>
      </c>
      <c r="D1347" t="s">
        <v>21226</v>
      </c>
      <c r="E1347" t="s">
        <v>40</v>
      </c>
      <c r="F1347" t="s">
        <v>86</v>
      </c>
      <c r="G1347" s="5">
        <v>100</v>
      </c>
      <c r="H1347" t="s">
        <v>42</v>
      </c>
      <c r="I1347" t="s">
        <v>43</v>
      </c>
      <c r="J1347" t="s">
        <v>44</v>
      </c>
      <c r="K1347" t="s">
        <v>559</v>
      </c>
      <c r="L1347" t="s">
        <v>45</v>
      </c>
      <c r="M1347" t="s">
        <v>559</v>
      </c>
      <c r="N1347" s="6">
        <v>2022</v>
      </c>
      <c r="R1347" s="7">
        <v>33.776966999999999</v>
      </c>
      <c r="S1347" s="7">
        <v>119.82329300000001</v>
      </c>
      <c r="T1347" t="s">
        <v>504</v>
      </c>
      <c r="U1347" t="s">
        <v>21201</v>
      </c>
      <c r="V1347" t="s">
        <v>21227</v>
      </c>
      <c r="X1347" t="s">
        <v>21204</v>
      </c>
      <c r="Y1347" t="s">
        <v>19854</v>
      </c>
      <c r="Z1347" t="s">
        <v>21048</v>
      </c>
      <c r="AI1347" t="s">
        <v>21228</v>
      </c>
      <c r="AJ1347" t="s">
        <v>21229</v>
      </c>
    </row>
    <row r="1348" spans="1:36" ht="17.25" hidden="1" customHeight="1" x14ac:dyDescent="0.2">
      <c r="A1348" s="4" t="s">
        <v>21224</v>
      </c>
      <c r="B1348" t="s">
        <v>21042</v>
      </c>
      <c r="C1348" t="s">
        <v>21225</v>
      </c>
      <c r="D1348" t="s">
        <v>21226</v>
      </c>
      <c r="E1348" t="s">
        <v>56</v>
      </c>
      <c r="F1348" t="s">
        <v>86</v>
      </c>
      <c r="G1348" s="5">
        <v>100</v>
      </c>
      <c r="H1348" t="s">
        <v>42</v>
      </c>
      <c r="I1348" t="s">
        <v>43</v>
      </c>
      <c r="J1348" t="s">
        <v>44</v>
      </c>
      <c r="K1348" t="s">
        <v>559</v>
      </c>
      <c r="L1348" t="s">
        <v>45</v>
      </c>
      <c r="M1348" t="s">
        <v>559</v>
      </c>
      <c r="N1348" s="6">
        <v>2022</v>
      </c>
      <c r="R1348" s="7">
        <v>33.776966999999999</v>
      </c>
      <c r="S1348" s="7">
        <v>119.82329300000001</v>
      </c>
      <c r="T1348" t="s">
        <v>504</v>
      </c>
      <c r="U1348" t="s">
        <v>21201</v>
      </c>
      <c r="V1348" t="s">
        <v>21227</v>
      </c>
      <c r="X1348" t="s">
        <v>21204</v>
      </c>
      <c r="Y1348" t="s">
        <v>19854</v>
      </c>
      <c r="Z1348" t="s">
        <v>21048</v>
      </c>
      <c r="AI1348" t="s">
        <v>21228</v>
      </c>
      <c r="AJ1348" t="s">
        <v>21230</v>
      </c>
    </row>
    <row r="1349" spans="1:36" ht="17.25" hidden="1" customHeight="1" x14ac:dyDescent="0.2">
      <c r="A1349" s="4" t="s">
        <v>21250</v>
      </c>
      <c r="B1349" t="s">
        <v>21042</v>
      </c>
      <c r="C1349" t="s">
        <v>21251</v>
      </c>
      <c r="D1349" t="s">
        <v>21252</v>
      </c>
      <c r="E1349" t="s">
        <v>58</v>
      </c>
      <c r="F1349" t="s">
        <v>86</v>
      </c>
      <c r="G1349" s="5">
        <v>490</v>
      </c>
      <c r="H1349" t="s">
        <v>139</v>
      </c>
      <c r="I1349" t="s">
        <v>43</v>
      </c>
      <c r="J1349" t="s">
        <v>45</v>
      </c>
      <c r="K1349" t="s">
        <v>45</v>
      </c>
      <c r="L1349" t="s">
        <v>45</v>
      </c>
      <c r="M1349" t="s">
        <v>559</v>
      </c>
      <c r="N1349" s="6">
        <v>2024</v>
      </c>
      <c r="R1349" s="7">
        <v>22.557411999999999</v>
      </c>
      <c r="S1349" s="7">
        <v>114.491833</v>
      </c>
      <c r="T1349" t="s">
        <v>46</v>
      </c>
      <c r="U1349" t="s">
        <v>21253</v>
      </c>
      <c r="V1349" t="s">
        <v>21254</v>
      </c>
      <c r="W1349" t="s">
        <v>21255</v>
      </c>
      <c r="X1349" t="s">
        <v>21076</v>
      </c>
      <c r="Y1349" t="s">
        <v>19854</v>
      </c>
      <c r="Z1349" t="s">
        <v>21048</v>
      </c>
      <c r="AC1349" t="s">
        <v>21256</v>
      </c>
      <c r="AI1349" t="s">
        <v>21257</v>
      </c>
      <c r="AJ1349" t="s">
        <v>21260</v>
      </c>
    </row>
    <row r="1350" spans="1:36" ht="17.25" hidden="1" customHeight="1" x14ac:dyDescent="0.2">
      <c r="A1350" s="4" t="s">
        <v>21250</v>
      </c>
      <c r="B1350" t="s">
        <v>21042</v>
      </c>
      <c r="C1350" t="s">
        <v>21251</v>
      </c>
      <c r="D1350" t="s">
        <v>21252</v>
      </c>
      <c r="E1350" t="s">
        <v>191</v>
      </c>
      <c r="F1350" t="s">
        <v>86</v>
      </c>
      <c r="G1350" s="5">
        <v>490</v>
      </c>
      <c r="H1350" t="s">
        <v>139</v>
      </c>
      <c r="I1350" t="s">
        <v>43</v>
      </c>
      <c r="J1350" t="s">
        <v>45</v>
      </c>
      <c r="K1350" t="s">
        <v>45</v>
      </c>
      <c r="L1350" t="s">
        <v>45</v>
      </c>
      <c r="M1350" t="s">
        <v>559</v>
      </c>
      <c r="N1350" s="6">
        <v>2024</v>
      </c>
      <c r="R1350" s="7">
        <v>22.557411999999999</v>
      </c>
      <c r="S1350" s="7">
        <v>114.491833</v>
      </c>
      <c r="T1350" t="s">
        <v>46</v>
      </c>
      <c r="U1350" t="s">
        <v>21253</v>
      </c>
      <c r="V1350" t="s">
        <v>21254</v>
      </c>
      <c r="W1350" t="s">
        <v>21255</v>
      </c>
      <c r="X1350" t="s">
        <v>21076</v>
      </c>
      <c r="Y1350" t="s">
        <v>19854</v>
      </c>
      <c r="Z1350" t="s">
        <v>21048</v>
      </c>
      <c r="AC1350" t="s">
        <v>21256</v>
      </c>
      <c r="AH1350" s="27"/>
      <c r="AI1350" t="s">
        <v>21257</v>
      </c>
      <c r="AJ1350" t="s">
        <v>21261</v>
      </c>
    </row>
    <row r="1351" spans="1:36" ht="17.25" hidden="1" customHeight="1" x14ac:dyDescent="0.2">
      <c r="A1351" s="4" t="s">
        <v>21264</v>
      </c>
      <c r="B1351" t="s">
        <v>21042</v>
      </c>
      <c r="C1351" t="s">
        <v>21265</v>
      </c>
      <c r="D1351" t="s">
        <v>21266</v>
      </c>
      <c r="E1351" t="s">
        <v>40</v>
      </c>
      <c r="F1351" t="s">
        <v>86</v>
      </c>
      <c r="G1351" s="5">
        <v>750</v>
      </c>
      <c r="H1351" t="s">
        <v>558</v>
      </c>
      <c r="I1351" t="s">
        <v>43</v>
      </c>
      <c r="J1351" t="s">
        <v>45</v>
      </c>
      <c r="N1351" s="24">
        <v>2025</v>
      </c>
      <c r="R1351" s="7">
        <v>29.989267999999999</v>
      </c>
      <c r="S1351" s="7">
        <v>121.173311</v>
      </c>
      <c r="T1351" t="s">
        <v>504</v>
      </c>
      <c r="U1351" t="s">
        <v>21267</v>
      </c>
      <c r="V1351" t="s">
        <v>21268</v>
      </c>
      <c r="X1351" t="s">
        <v>21066</v>
      </c>
      <c r="Y1351" t="s">
        <v>19854</v>
      </c>
      <c r="Z1351" t="s">
        <v>21048</v>
      </c>
      <c r="AI1351" t="s">
        <v>21269</v>
      </c>
      <c r="AJ1351" t="s">
        <v>21270</v>
      </c>
    </row>
    <row r="1352" spans="1:36" ht="17.25" hidden="1" customHeight="1" x14ac:dyDescent="0.2">
      <c r="A1352" s="4" t="s">
        <v>21264</v>
      </c>
      <c r="B1352" t="s">
        <v>21042</v>
      </c>
      <c r="C1352" t="s">
        <v>21265</v>
      </c>
      <c r="D1352" t="s">
        <v>21266</v>
      </c>
      <c r="E1352" t="s">
        <v>56</v>
      </c>
      <c r="F1352" t="s">
        <v>86</v>
      </c>
      <c r="G1352" s="5">
        <v>750</v>
      </c>
      <c r="H1352" t="s">
        <v>558</v>
      </c>
      <c r="I1352" t="s">
        <v>43</v>
      </c>
      <c r="J1352" t="s">
        <v>45</v>
      </c>
      <c r="N1352" s="6">
        <v>2025</v>
      </c>
      <c r="R1352" s="7">
        <v>29.989267999999999</v>
      </c>
      <c r="S1352" s="7">
        <v>121.173311</v>
      </c>
      <c r="T1352" t="s">
        <v>504</v>
      </c>
      <c r="U1352" t="s">
        <v>21267</v>
      </c>
      <c r="V1352" t="s">
        <v>21268</v>
      </c>
      <c r="X1352" t="s">
        <v>21066</v>
      </c>
      <c r="Y1352" t="s">
        <v>19854</v>
      </c>
      <c r="Z1352" t="s">
        <v>21048</v>
      </c>
      <c r="AI1352" t="s">
        <v>21269</v>
      </c>
      <c r="AJ1352" t="s">
        <v>21271</v>
      </c>
    </row>
    <row r="1353" spans="1:36" ht="17.25" hidden="1" customHeight="1" x14ac:dyDescent="0.2">
      <c r="A1353" s="4" t="s">
        <v>21272</v>
      </c>
      <c r="B1353" t="s">
        <v>21042</v>
      </c>
      <c r="C1353" t="s">
        <v>21273</v>
      </c>
      <c r="D1353" t="s">
        <v>21274</v>
      </c>
      <c r="E1353" t="s">
        <v>79</v>
      </c>
      <c r="F1353" t="s">
        <v>86</v>
      </c>
      <c r="G1353" s="5">
        <v>460</v>
      </c>
      <c r="H1353" t="s">
        <v>42</v>
      </c>
      <c r="I1353" t="s">
        <v>43</v>
      </c>
      <c r="J1353" t="s">
        <v>44</v>
      </c>
      <c r="K1353" t="s">
        <v>45</v>
      </c>
      <c r="L1353" t="s">
        <v>45</v>
      </c>
      <c r="M1353" t="s">
        <v>559</v>
      </c>
      <c r="N1353" s="6">
        <v>2014</v>
      </c>
      <c r="R1353" s="7">
        <v>22.569977000000002</v>
      </c>
      <c r="S1353" s="7">
        <v>113.572525</v>
      </c>
      <c r="T1353" t="s">
        <v>46</v>
      </c>
      <c r="U1353" t="s">
        <v>21275</v>
      </c>
      <c r="X1353" t="s">
        <v>21076</v>
      </c>
      <c r="Y1353" t="s">
        <v>19854</v>
      </c>
      <c r="Z1353" t="s">
        <v>21048</v>
      </c>
      <c r="AA1353" t="s">
        <v>21276</v>
      </c>
      <c r="AC1353" t="s">
        <v>21277</v>
      </c>
      <c r="AG1353" t="s">
        <v>21278</v>
      </c>
      <c r="AH1353" s="24">
        <v>1241063</v>
      </c>
      <c r="AI1353" t="s">
        <v>21279</v>
      </c>
      <c r="AJ1353" t="s">
        <v>21284</v>
      </c>
    </row>
    <row r="1354" spans="1:36" ht="17.25" hidden="1" customHeight="1" x14ac:dyDescent="0.2">
      <c r="A1354" s="4" t="s">
        <v>21272</v>
      </c>
      <c r="B1354" t="s">
        <v>21042</v>
      </c>
      <c r="C1354" t="s">
        <v>21273</v>
      </c>
      <c r="D1354" t="s">
        <v>21274</v>
      </c>
      <c r="E1354" t="s">
        <v>81</v>
      </c>
      <c r="F1354" t="s">
        <v>86</v>
      </c>
      <c r="G1354" s="5">
        <v>460</v>
      </c>
      <c r="H1354" t="s">
        <v>42</v>
      </c>
      <c r="I1354" t="s">
        <v>43</v>
      </c>
      <c r="J1354" t="s">
        <v>44</v>
      </c>
      <c r="K1354" t="s">
        <v>45</v>
      </c>
      <c r="L1354" t="s">
        <v>45</v>
      </c>
      <c r="M1354" t="s">
        <v>559</v>
      </c>
      <c r="N1354" s="6">
        <v>2014</v>
      </c>
      <c r="R1354" s="7">
        <v>22.569977000000002</v>
      </c>
      <c r="S1354" s="7">
        <v>113.572525</v>
      </c>
      <c r="T1354" t="s">
        <v>46</v>
      </c>
      <c r="U1354" t="s">
        <v>21275</v>
      </c>
      <c r="X1354" t="s">
        <v>21076</v>
      </c>
      <c r="Y1354" t="s">
        <v>19854</v>
      </c>
      <c r="Z1354" t="s">
        <v>21048</v>
      </c>
      <c r="AA1354" t="s">
        <v>21276</v>
      </c>
      <c r="AC1354" t="s">
        <v>21277</v>
      </c>
      <c r="AG1354" t="s">
        <v>21278</v>
      </c>
      <c r="AH1354" s="24">
        <v>1241064</v>
      </c>
      <c r="AI1354" t="s">
        <v>21279</v>
      </c>
      <c r="AJ1354" t="s">
        <v>21285</v>
      </c>
    </row>
    <row r="1355" spans="1:36" ht="17.25" hidden="1" customHeight="1" x14ac:dyDescent="0.2">
      <c r="A1355" s="4" t="s">
        <v>21272</v>
      </c>
      <c r="B1355" t="s">
        <v>21042</v>
      </c>
      <c r="C1355" t="s">
        <v>21273</v>
      </c>
      <c r="D1355" t="s">
        <v>21274</v>
      </c>
      <c r="E1355" t="s">
        <v>2018</v>
      </c>
      <c r="F1355" t="s">
        <v>86</v>
      </c>
      <c r="G1355" s="5">
        <v>460</v>
      </c>
      <c r="H1355" t="s">
        <v>42</v>
      </c>
      <c r="I1355" t="s">
        <v>43</v>
      </c>
      <c r="J1355" t="s">
        <v>44</v>
      </c>
      <c r="K1355" t="s">
        <v>45</v>
      </c>
      <c r="L1355" t="s">
        <v>45</v>
      </c>
      <c r="M1355" t="s">
        <v>559</v>
      </c>
      <c r="N1355" s="6">
        <v>2014</v>
      </c>
      <c r="R1355" s="7">
        <v>22.569977000000002</v>
      </c>
      <c r="S1355" s="7">
        <v>113.572525</v>
      </c>
      <c r="T1355" t="s">
        <v>46</v>
      </c>
      <c r="U1355" t="s">
        <v>21275</v>
      </c>
      <c r="X1355" t="s">
        <v>21076</v>
      </c>
      <c r="Y1355" t="s">
        <v>19854</v>
      </c>
      <c r="Z1355" t="s">
        <v>21048</v>
      </c>
      <c r="AA1355" t="s">
        <v>21276</v>
      </c>
      <c r="AC1355" t="s">
        <v>21277</v>
      </c>
      <c r="AG1355" t="s">
        <v>21278</v>
      </c>
      <c r="AH1355" s="24">
        <v>1241065</v>
      </c>
      <c r="AI1355" t="s">
        <v>21279</v>
      </c>
      <c r="AJ1355" t="s">
        <v>21286</v>
      </c>
    </row>
    <row r="1356" spans="1:36" ht="17.25" hidden="1" customHeight="1" x14ac:dyDescent="0.2">
      <c r="A1356" s="4" t="s">
        <v>21287</v>
      </c>
      <c r="B1356" t="s">
        <v>21042</v>
      </c>
      <c r="C1356" t="s">
        <v>21288</v>
      </c>
      <c r="D1356" t="s">
        <v>21289</v>
      </c>
      <c r="E1356" t="s">
        <v>63</v>
      </c>
      <c r="F1356" t="s">
        <v>86</v>
      </c>
      <c r="G1356" s="5">
        <v>460</v>
      </c>
      <c r="H1356" t="s">
        <v>42</v>
      </c>
      <c r="I1356" t="s">
        <v>43</v>
      </c>
      <c r="J1356" t="s">
        <v>44</v>
      </c>
      <c r="K1356" t="s">
        <v>45</v>
      </c>
      <c r="L1356" t="s">
        <v>45</v>
      </c>
      <c r="M1356" t="s">
        <v>559</v>
      </c>
      <c r="N1356" s="6">
        <v>2014</v>
      </c>
      <c r="R1356" s="7">
        <v>21.922940000000001</v>
      </c>
      <c r="S1356" s="7">
        <v>113.220772</v>
      </c>
      <c r="T1356" t="s">
        <v>46</v>
      </c>
      <c r="U1356" t="s">
        <v>21165</v>
      </c>
      <c r="W1356" t="s">
        <v>21166</v>
      </c>
      <c r="X1356" t="s">
        <v>21076</v>
      </c>
      <c r="Y1356" t="s">
        <v>19854</v>
      </c>
      <c r="Z1356" t="s">
        <v>21048</v>
      </c>
      <c r="AG1356" t="s">
        <v>21290</v>
      </c>
      <c r="AH1356" s="8" t="s">
        <v>21291</v>
      </c>
      <c r="AI1356" t="s">
        <v>21292</v>
      </c>
      <c r="AJ1356" t="s">
        <v>21293</v>
      </c>
    </row>
    <row r="1357" spans="1:36" ht="17.25" hidden="1" customHeight="1" x14ac:dyDescent="0.2">
      <c r="A1357" s="4" t="s">
        <v>21287</v>
      </c>
      <c r="B1357" t="s">
        <v>21042</v>
      </c>
      <c r="C1357" t="s">
        <v>21288</v>
      </c>
      <c r="D1357" t="s">
        <v>21289</v>
      </c>
      <c r="E1357" t="s">
        <v>73</v>
      </c>
      <c r="F1357" t="s">
        <v>86</v>
      </c>
      <c r="G1357" s="5">
        <v>460</v>
      </c>
      <c r="H1357" t="s">
        <v>42</v>
      </c>
      <c r="I1357" t="s">
        <v>43</v>
      </c>
      <c r="J1357" t="s">
        <v>44</v>
      </c>
      <c r="K1357" t="s">
        <v>45</v>
      </c>
      <c r="L1357" t="s">
        <v>45</v>
      </c>
      <c r="M1357" t="s">
        <v>559</v>
      </c>
      <c r="N1357" s="6">
        <v>2014</v>
      </c>
      <c r="R1357" s="7">
        <v>21.922940000000001</v>
      </c>
      <c r="S1357" s="7">
        <v>113.220772</v>
      </c>
      <c r="T1357" t="s">
        <v>46</v>
      </c>
      <c r="U1357" t="s">
        <v>21165</v>
      </c>
      <c r="W1357" t="s">
        <v>21166</v>
      </c>
      <c r="X1357" t="s">
        <v>21076</v>
      </c>
      <c r="Y1357" t="s">
        <v>19854</v>
      </c>
      <c r="Z1357" t="s">
        <v>21048</v>
      </c>
      <c r="AG1357" t="s">
        <v>21290</v>
      </c>
      <c r="AH1357" s="8" t="s">
        <v>21294</v>
      </c>
      <c r="AI1357" t="s">
        <v>21292</v>
      </c>
      <c r="AJ1357" t="s">
        <v>21295</v>
      </c>
    </row>
    <row r="1358" spans="1:36" ht="17.25" hidden="1" customHeight="1" x14ac:dyDescent="0.2">
      <c r="A1358" s="4" t="s">
        <v>21340</v>
      </c>
      <c r="B1358" t="s">
        <v>21042</v>
      </c>
      <c r="C1358" t="s">
        <v>21341</v>
      </c>
      <c r="D1358" t="s">
        <v>21342</v>
      </c>
      <c r="E1358" t="s">
        <v>40</v>
      </c>
      <c r="F1358" t="s">
        <v>86</v>
      </c>
      <c r="G1358" s="5">
        <v>500</v>
      </c>
      <c r="H1358" t="s">
        <v>558</v>
      </c>
      <c r="I1358" t="s">
        <v>45</v>
      </c>
      <c r="J1358" t="s">
        <v>45</v>
      </c>
      <c r="K1358" t="s">
        <v>45</v>
      </c>
      <c r="L1358" t="s">
        <v>45</v>
      </c>
      <c r="M1358" t="s">
        <v>559</v>
      </c>
      <c r="N1358" s="6">
        <v>2023</v>
      </c>
      <c r="R1358" s="7">
        <v>28.488607399999999</v>
      </c>
      <c r="S1358" s="7">
        <v>112.79893819999999</v>
      </c>
      <c r="T1358" t="s">
        <v>504</v>
      </c>
      <c r="U1358" t="s">
        <v>21343</v>
      </c>
      <c r="V1358" t="s">
        <v>21344</v>
      </c>
      <c r="W1358" t="s">
        <v>21345</v>
      </c>
      <c r="X1358" t="s">
        <v>21346</v>
      </c>
      <c r="Y1358" t="s">
        <v>19854</v>
      </c>
      <c r="Z1358" t="s">
        <v>21048</v>
      </c>
      <c r="AC1358" t="s">
        <v>21347</v>
      </c>
      <c r="AH1358" s="27"/>
      <c r="AI1358" t="s">
        <v>21348</v>
      </c>
      <c r="AJ1358" t="s">
        <v>21349</v>
      </c>
    </row>
    <row r="1359" spans="1:36" ht="17.25" hidden="1" customHeight="1" x14ac:dyDescent="0.2">
      <c r="A1359" s="4" t="s">
        <v>21340</v>
      </c>
      <c r="B1359" t="s">
        <v>21042</v>
      </c>
      <c r="C1359" t="s">
        <v>21341</v>
      </c>
      <c r="D1359" t="s">
        <v>21342</v>
      </c>
      <c r="E1359" t="s">
        <v>56</v>
      </c>
      <c r="F1359" t="s">
        <v>86</v>
      </c>
      <c r="G1359" s="5">
        <v>500</v>
      </c>
      <c r="H1359" t="s">
        <v>558</v>
      </c>
      <c r="I1359" t="s">
        <v>45</v>
      </c>
      <c r="J1359" t="s">
        <v>45</v>
      </c>
      <c r="K1359" t="s">
        <v>45</v>
      </c>
      <c r="L1359" t="s">
        <v>45</v>
      </c>
      <c r="M1359" t="s">
        <v>559</v>
      </c>
      <c r="N1359" s="6">
        <v>2023</v>
      </c>
      <c r="R1359" s="7">
        <v>28.488607399999999</v>
      </c>
      <c r="S1359" s="7">
        <v>112.79893819999999</v>
      </c>
      <c r="T1359" t="s">
        <v>504</v>
      </c>
      <c r="U1359" t="s">
        <v>21343</v>
      </c>
      <c r="V1359" t="s">
        <v>21344</v>
      </c>
      <c r="W1359" t="s">
        <v>21345</v>
      </c>
      <c r="X1359" t="s">
        <v>21346</v>
      </c>
      <c r="Y1359" t="s">
        <v>19854</v>
      </c>
      <c r="Z1359" t="s">
        <v>21048</v>
      </c>
      <c r="AC1359" t="s">
        <v>21347</v>
      </c>
      <c r="AI1359" t="s">
        <v>21348</v>
      </c>
      <c r="AJ1359" t="s">
        <v>21350</v>
      </c>
    </row>
    <row r="1360" spans="1:36" ht="17.25" hidden="1" customHeight="1" x14ac:dyDescent="0.2">
      <c r="A1360" s="4" t="s">
        <v>21351</v>
      </c>
      <c r="B1360" t="s">
        <v>21042</v>
      </c>
      <c r="C1360" t="s">
        <v>21352</v>
      </c>
      <c r="D1360" t="s">
        <v>21353</v>
      </c>
      <c r="E1360" t="s">
        <v>40</v>
      </c>
      <c r="F1360" t="s">
        <v>86</v>
      </c>
      <c r="G1360" s="5">
        <v>100</v>
      </c>
      <c r="H1360" t="s">
        <v>42</v>
      </c>
      <c r="I1360" t="s">
        <v>43</v>
      </c>
      <c r="J1360" t="s">
        <v>44</v>
      </c>
      <c r="K1360" t="s">
        <v>45</v>
      </c>
      <c r="L1360" t="s">
        <v>45</v>
      </c>
      <c r="N1360" s="6">
        <v>2022</v>
      </c>
      <c r="R1360" s="7">
        <v>23.646522999999998</v>
      </c>
      <c r="S1360" s="7">
        <v>116.792772</v>
      </c>
      <c r="T1360" t="s">
        <v>46</v>
      </c>
      <c r="U1360" t="s">
        <v>21354</v>
      </c>
      <c r="X1360" t="s">
        <v>21076</v>
      </c>
      <c r="Y1360" t="s">
        <v>19854</v>
      </c>
      <c r="Z1360" t="s">
        <v>21048</v>
      </c>
      <c r="AC1360" t="s">
        <v>21355</v>
      </c>
      <c r="AI1360" t="s">
        <v>21356</v>
      </c>
      <c r="AJ1360" t="s">
        <v>21357</v>
      </c>
    </row>
    <row r="1361" spans="1:36" ht="17.25" hidden="1" customHeight="1" x14ac:dyDescent="0.2">
      <c r="A1361" s="4" t="s">
        <v>21351</v>
      </c>
      <c r="B1361" t="s">
        <v>21042</v>
      </c>
      <c r="C1361" t="s">
        <v>21352</v>
      </c>
      <c r="D1361" t="s">
        <v>21353</v>
      </c>
      <c r="E1361" t="s">
        <v>56</v>
      </c>
      <c r="F1361" t="s">
        <v>86</v>
      </c>
      <c r="G1361" s="5">
        <v>100</v>
      </c>
      <c r="H1361" t="s">
        <v>42</v>
      </c>
      <c r="I1361" t="s">
        <v>43</v>
      </c>
      <c r="J1361" t="s">
        <v>44</v>
      </c>
      <c r="K1361" t="s">
        <v>45</v>
      </c>
      <c r="L1361" t="s">
        <v>45</v>
      </c>
      <c r="N1361" s="6">
        <v>2022</v>
      </c>
      <c r="R1361" s="7">
        <v>23.646522999999998</v>
      </c>
      <c r="S1361" s="7">
        <v>116.792772</v>
      </c>
      <c r="T1361" t="s">
        <v>46</v>
      </c>
      <c r="U1361" t="s">
        <v>21354</v>
      </c>
      <c r="X1361" t="s">
        <v>21076</v>
      </c>
      <c r="Y1361" t="s">
        <v>19854</v>
      </c>
      <c r="Z1361" t="s">
        <v>21048</v>
      </c>
      <c r="AC1361" t="s">
        <v>21355</v>
      </c>
      <c r="AI1361" t="s">
        <v>21356</v>
      </c>
      <c r="AJ1361" t="s">
        <v>21358</v>
      </c>
    </row>
    <row r="1362" spans="1:36" ht="17.25" hidden="1" customHeight="1" x14ac:dyDescent="0.2">
      <c r="A1362" s="4" t="s">
        <v>21359</v>
      </c>
      <c r="B1362" t="s">
        <v>21042</v>
      </c>
      <c r="C1362" t="s">
        <v>21360</v>
      </c>
      <c r="D1362" t="s">
        <v>21361</v>
      </c>
      <c r="E1362" t="s">
        <v>40</v>
      </c>
      <c r="F1362" t="s">
        <v>86</v>
      </c>
      <c r="G1362" s="5">
        <v>100</v>
      </c>
      <c r="H1362" t="s">
        <v>42</v>
      </c>
      <c r="I1362" t="s">
        <v>43</v>
      </c>
      <c r="J1362" t="s">
        <v>44</v>
      </c>
      <c r="K1362" t="s">
        <v>45</v>
      </c>
      <c r="L1362" t="s">
        <v>45</v>
      </c>
      <c r="N1362" s="6">
        <v>2022</v>
      </c>
      <c r="R1362" s="7">
        <v>23.477589999999999</v>
      </c>
      <c r="S1362" s="7">
        <v>116.59885199999999</v>
      </c>
      <c r="T1362" t="s">
        <v>46</v>
      </c>
      <c r="U1362" t="s">
        <v>21354</v>
      </c>
      <c r="W1362" t="s">
        <v>21362</v>
      </c>
      <c r="X1362" t="s">
        <v>21076</v>
      </c>
      <c r="Y1362" t="s">
        <v>19854</v>
      </c>
      <c r="Z1362" t="s">
        <v>21048</v>
      </c>
      <c r="AC1362" t="s">
        <v>21355</v>
      </c>
      <c r="AI1362" t="s">
        <v>21363</v>
      </c>
      <c r="AJ1362" t="s">
        <v>21364</v>
      </c>
    </row>
    <row r="1363" spans="1:36" ht="17.25" hidden="1" customHeight="1" x14ac:dyDescent="0.2">
      <c r="A1363" s="4" t="s">
        <v>21359</v>
      </c>
      <c r="B1363" t="s">
        <v>21042</v>
      </c>
      <c r="C1363" t="s">
        <v>21360</v>
      </c>
      <c r="D1363" t="s">
        <v>21361</v>
      </c>
      <c r="E1363" t="s">
        <v>56</v>
      </c>
      <c r="F1363" t="s">
        <v>86</v>
      </c>
      <c r="G1363" s="5">
        <v>100</v>
      </c>
      <c r="H1363" t="s">
        <v>42</v>
      </c>
      <c r="I1363" t="s">
        <v>43</v>
      </c>
      <c r="J1363" t="s">
        <v>44</v>
      </c>
      <c r="K1363" t="s">
        <v>45</v>
      </c>
      <c r="L1363" t="s">
        <v>45</v>
      </c>
      <c r="N1363" s="6">
        <v>2022</v>
      </c>
      <c r="R1363" s="7">
        <v>23.477589999999999</v>
      </c>
      <c r="S1363" s="7">
        <v>116.59885199999999</v>
      </c>
      <c r="T1363" t="s">
        <v>46</v>
      </c>
      <c r="U1363" t="s">
        <v>21354</v>
      </c>
      <c r="W1363" t="s">
        <v>21362</v>
      </c>
      <c r="X1363" t="s">
        <v>21076</v>
      </c>
      <c r="Y1363" t="s">
        <v>19854</v>
      </c>
      <c r="Z1363" t="s">
        <v>21048</v>
      </c>
      <c r="AC1363" t="s">
        <v>21355</v>
      </c>
      <c r="AI1363" t="s">
        <v>21363</v>
      </c>
      <c r="AJ1363" t="s">
        <v>21365</v>
      </c>
    </row>
    <row r="1364" spans="1:36" ht="17.25" hidden="1" customHeight="1" x14ac:dyDescent="0.2">
      <c r="A1364" s="4" t="s">
        <v>21366</v>
      </c>
      <c r="B1364" t="s">
        <v>21042</v>
      </c>
      <c r="C1364" t="s">
        <v>21367</v>
      </c>
      <c r="D1364" t="s">
        <v>21368</v>
      </c>
      <c r="E1364" t="s">
        <v>63</v>
      </c>
      <c r="F1364" t="s">
        <v>86</v>
      </c>
      <c r="G1364" s="5">
        <v>900</v>
      </c>
      <c r="H1364" t="s">
        <v>42</v>
      </c>
      <c r="I1364" t="s">
        <v>43</v>
      </c>
      <c r="J1364" t="s">
        <v>44</v>
      </c>
      <c r="M1364" t="s">
        <v>5341</v>
      </c>
      <c r="N1364" s="6">
        <v>2014</v>
      </c>
      <c r="R1364" s="7">
        <v>38.962130000000002</v>
      </c>
      <c r="S1364" s="7">
        <v>117.185749</v>
      </c>
      <c r="T1364" t="s">
        <v>46</v>
      </c>
      <c r="U1364" t="s">
        <v>21369</v>
      </c>
      <c r="V1364" t="s">
        <v>21370</v>
      </c>
      <c r="W1364" t="s">
        <v>21371</v>
      </c>
      <c r="X1364" t="s">
        <v>21372</v>
      </c>
      <c r="Y1364" t="s">
        <v>19854</v>
      </c>
      <c r="Z1364" t="s">
        <v>21048</v>
      </c>
      <c r="AC1364" t="s">
        <v>21373</v>
      </c>
      <c r="AG1364" t="s">
        <v>21374</v>
      </c>
      <c r="AI1364" t="s">
        <v>21375</v>
      </c>
      <c r="AJ1364" t="s">
        <v>21376</v>
      </c>
    </row>
    <row r="1365" spans="1:36" ht="17.25" hidden="1" customHeight="1" x14ac:dyDescent="0.2">
      <c r="A1365" s="4" t="s">
        <v>21366</v>
      </c>
      <c r="B1365" t="s">
        <v>21042</v>
      </c>
      <c r="C1365" t="s">
        <v>21367</v>
      </c>
      <c r="D1365" t="s">
        <v>21368</v>
      </c>
      <c r="E1365" t="s">
        <v>73</v>
      </c>
      <c r="F1365" t="s">
        <v>86</v>
      </c>
      <c r="G1365" s="5">
        <v>900</v>
      </c>
      <c r="H1365" t="s">
        <v>42</v>
      </c>
      <c r="I1365" t="s">
        <v>43</v>
      </c>
      <c r="J1365" t="s">
        <v>44</v>
      </c>
      <c r="M1365" t="s">
        <v>5341</v>
      </c>
      <c r="N1365" s="6">
        <v>2016</v>
      </c>
      <c r="R1365" s="7">
        <v>38.962130000000002</v>
      </c>
      <c r="S1365" s="7">
        <v>117.185749</v>
      </c>
      <c r="T1365" t="s">
        <v>46</v>
      </c>
      <c r="U1365" t="s">
        <v>21369</v>
      </c>
      <c r="V1365" t="s">
        <v>21370</v>
      </c>
      <c r="W1365" t="s">
        <v>21371</v>
      </c>
      <c r="X1365" t="s">
        <v>21372</v>
      </c>
      <c r="Y1365" t="s">
        <v>19854</v>
      </c>
      <c r="Z1365" t="s">
        <v>21048</v>
      </c>
      <c r="AC1365" t="s">
        <v>21373</v>
      </c>
      <c r="AG1365" t="s">
        <v>21374</v>
      </c>
      <c r="AI1365" t="s">
        <v>21375</v>
      </c>
      <c r="AJ1365" t="s">
        <v>21377</v>
      </c>
    </row>
    <row r="1366" spans="1:36" ht="17.25" hidden="1" customHeight="1" x14ac:dyDescent="0.2">
      <c r="A1366" s="4" t="s">
        <v>21392</v>
      </c>
      <c r="B1366" t="s">
        <v>21042</v>
      </c>
      <c r="C1366" t="s">
        <v>21393</v>
      </c>
      <c r="D1366" t="s">
        <v>21394</v>
      </c>
      <c r="E1366" t="s">
        <v>40</v>
      </c>
      <c r="F1366" t="s">
        <v>86</v>
      </c>
      <c r="G1366" s="5">
        <v>400</v>
      </c>
      <c r="H1366" t="s">
        <v>486</v>
      </c>
      <c r="I1366" t="s">
        <v>43</v>
      </c>
      <c r="J1366" t="s">
        <v>45</v>
      </c>
      <c r="K1366" t="s">
        <v>45</v>
      </c>
      <c r="L1366" t="s">
        <v>45</v>
      </c>
      <c r="N1366" s="6">
        <v>2024</v>
      </c>
      <c r="R1366" s="7">
        <v>18.403369999999999</v>
      </c>
      <c r="S1366" s="7">
        <v>109.75003</v>
      </c>
      <c r="T1366" t="s">
        <v>504</v>
      </c>
      <c r="U1366" t="s">
        <v>21395</v>
      </c>
      <c r="W1366" t="s">
        <v>21396</v>
      </c>
      <c r="X1366" t="s">
        <v>21213</v>
      </c>
      <c r="Y1366" t="s">
        <v>19854</v>
      </c>
      <c r="Z1366" t="s">
        <v>21048</v>
      </c>
      <c r="AI1366" t="s">
        <v>21397</v>
      </c>
      <c r="AJ1366" t="s">
        <v>21398</v>
      </c>
    </row>
    <row r="1367" spans="1:36" ht="17.25" hidden="1" customHeight="1" x14ac:dyDescent="0.2">
      <c r="A1367" s="4" t="s">
        <v>21392</v>
      </c>
      <c r="B1367" t="s">
        <v>21042</v>
      </c>
      <c r="C1367" t="s">
        <v>21393</v>
      </c>
      <c r="D1367" t="s">
        <v>21394</v>
      </c>
      <c r="E1367" t="s">
        <v>56</v>
      </c>
      <c r="F1367" t="s">
        <v>86</v>
      </c>
      <c r="G1367" s="5">
        <v>400</v>
      </c>
      <c r="H1367" t="s">
        <v>486</v>
      </c>
      <c r="I1367" t="s">
        <v>43</v>
      </c>
      <c r="J1367" t="s">
        <v>45</v>
      </c>
      <c r="K1367" t="s">
        <v>45</v>
      </c>
      <c r="L1367" t="s">
        <v>45</v>
      </c>
      <c r="N1367" s="6">
        <v>2024</v>
      </c>
      <c r="R1367" s="7">
        <v>18.403369999999999</v>
      </c>
      <c r="S1367" s="7">
        <v>109.75003</v>
      </c>
      <c r="T1367" t="s">
        <v>504</v>
      </c>
      <c r="U1367" t="s">
        <v>21395</v>
      </c>
      <c r="W1367" t="s">
        <v>21396</v>
      </c>
      <c r="X1367" t="s">
        <v>21213</v>
      </c>
      <c r="Y1367" t="s">
        <v>19854</v>
      </c>
      <c r="Z1367" t="s">
        <v>21048</v>
      </c>
      <c r="AI1367" t="s">
        <v>21397</v>
      </c>
      <c r="AJ1367" t="s">
        <v>21399</v>
      </c>
    </row>
    <row r="1368" spans="1:36" ht="17.25" hidden="1" customHeight="1" x14ac:dyDescent="0.2">
      <c r="A1368" s="4" t="s">
        <v>21400</v>
      </c>
      <c r="B1368" t="s">
        <v>21042</v>
      </c>
      <c r="C1368" t="s">
        <v>21401</v>
      </c>
      <c r="D1368" t="s">
        <v>21402</v>
      </c>
      <c r="E1368" t="s">
        <v>40</v>
      </c>
      <c r="F1368" t="s">
        <v>86</v>
      </c>
      <c r="G1368" s="5">
        <v>54</v>
      </c>
      <c r="H1368" t="s">
        <v>42</v>
      </c>
      <c r="I1368" t="s">
        <v>43</v>
      </c>
      <c r="J1368" t="s">
        <v>44</v>
      </c>
      <c r="K1368" t="s">
        <v>45</v>
      </c>
      <c r="L1368" t="s">
        <v>45</v>
      </c>
      <c r="N1368" s="6">
        <v>2019</v>
      </c>
      <c r="R1368" s="7">
        <v>31.800297</v>
      </c>
      <c r="S1368" s="7">
        <v>119.86221</v>
      </c>
      <c r="T1368" t="s">
        <v>46</v>
      </c>
      <c r="U1368" t="s">
        <v>21403</v>
      </c>
      <c r="W1368" t="s">
        <v>21404</v>
      </c>
      <c r="X1368" t="s">
        <v>21204</v>
      </c>
      <c r="Y1368" t="s">
        <v>19854</v>
      </c>
      <c r="Z1368" t="s">
        <v>21048</v>
      </c>
      <c r="AC1368" t="s">
        <v>21405</v>
      </c>
      <c r="AI1368" t="s">
        <v>21406</v>
      </c>
      <c r="AJ1368" t="s">
        <v>21407</v>
      </c>
    </row>
    <row r="1369" spans="1:36" ht="17.25" hidden="1" customHeight="1" x14ac:dyDescent="0.2">
      <c r="A1369" s="4" t="s">
        <v>21400</v>
      </c>
      <c r="B1369" t="s">
        <v>21042</v>
      </c>
      <c r="C1369" t="s">
        <v>21401</v>
      </c>
      <c r="D1369" t="s">
        <v>21402</v>
      </c>
      <c r="E1369" t="s">
        <v>56</v>
      </c>
      <c r="F1369" t="s">
        <v>86</v>
      </c>
      <c r="G1369" s="5">
        <v>54</v>
      </c>
      <c r="H1369" t="s">
        <v>42</v>
      </c>
      <c r="I1369" t="s">
        <v>43</v>
      </c>
      <c r="J1369" t="s">
        <v>44</v>
      </c>
      <c r="K1369" t="s">
        <v>45</v>
      </c>
      <c r="L1369" t="s">
        <v>45</v>
      </c>
      <c r="N1369" s="6">
        <v>2019</v>
      </c>
      <c r="R1369" s="7">
        <v>31.800297</v>
      </c>
      <c r="S1369" s="7">
        <v>119.86221</v>
      </c>
      <c r="T1369" t="s">
        <v>46</v>
      </c>
      <c r="U1369" t="s">
        <v>21403</v>
      </c>
      <c r="W1369" t="s">
        <v>21404</v>
      </c>
      <c r="X1369" t="s">
        <v>21204</v>
      </c>
      <c r="Y1369" t="s">
        <v>19854</v>
      </c>
      <c r="Z1369" t="s">
        <v>21048</v>
      </c>
      <c r="AC1369" t="s">
        <v>21405</v>
      </c>
      <c r="AH1369" s="27"/>
      <c r="AI1369" t="s">
        <v>21406</v>
      </c>
      <c r="AJ1369" t="s">
        <v>21408</v>
      </c>
    </row>
    <row r="1370" spans="1:36" ht="17.25" hidden="1" customHeight="1" x14ac:dyDescent="0.2">
      <c r="A1370" s="4" t="s">
        <v>21409</v>
      </c>
      <c r="B1370" t="s">
        <v>21042</v>
      </c>
      <c r="C1370" t="s">
        <v>21410</v>
      </c>
      <c r="D1370" t="s">
        <v>21411</v>
      </c>
      <c r="E1370" t="s">
        <v>63</v>
      </c>
      <c r="F1370" t="s">
        <v>86</v>
      </c>
      <c r="G1370" s="5">
        <v>60</v>
      </c>
      <c r="H1370" t="s">
        <v>139</v>
      </c>
      <c r="I1370" t="s">
        <v>240</v>
      </c>
      <c r="J1370" t="s">
        <v>44</v>
      </c>
      <c r="K1370" t="s">
        <v>45</v>
      </c>
      <c r="L1370" t="s">
        <v>45</v>
      </c>
      <c r="M1370" t="s">
        <v>559</v>
      </c>
      <c r="N1370" s="24">
        <v>2024</v>
      </c>
      <c r="R1370" s="7">
        <v>22.681608000000001</v>
      </c>
      <c r="S1370" s="7">
        <v>113.52446</v>
      </c>
      <c r="T1370" t="s">
        <v>504</v>
      </c>
      <c r="U1370" t="s">
        <v>21412</v>
      </c>
      <c r="W1370" t="s">
        <v>21413</v>
      </c>
      <c r="X1370" t="s">
        <v>21076</v>
      </c>
      <c r="Y1370" t="s">
        <v>19854</v>
      </c>
      <c r="Z1370" t="s">
        <v>21048</v>
      </c>
      <c r="AG1370" t="s">
        <v>21414</v>
      </c>
      <c r="AI1370" t="s">
        <v>21415</v>
      </c>
      <c r="AJ1370" t="s">
        <v>21416</v>
      </c>
    </row>
    <row r="1371" spans="1:36" ht="17.25" hidden="1" customHeight="1" x14ac:dyDescent="0.2">
      <c r="A1371" s="4" t="s">
        <v>21409</v>
      </c>
      <c r="B1371" t="s">
        <v>21042</v>
      </c>
      <c r="C1371" t="s">
        <v>21410</v>
      </c>
      <c r="D1371" t="s">
        <v>21411</v>
      </c>
      <c r="E1371" t="s">
        <v>73</v>
      </c>
      <c r="F1371" t="s">
        <v>86</v>
      </c>
      <c r="G1371" s="5">
        <v>60</v>
      </c>
      <c r="H1371" t="s">
        <v>139</v>
      </c>
      <c r="I1371" t="s">
        <v>240</v>
      </c>
      <c r="J1371" t="s">
        <v>44</v>
      </c>
      <c r="K1371" t="s">
        <v>45</v>
      </c>
      <c r="L1371" t="s">
        <v>45</v>
      </c>
      <c r="M1371" t="s">
        <v>559</v>
      </c>
      <c r="N1371" s="6">
        <v>2024</v>
      </c>
      <c r="R1371" s="7">
        <v>22.681608000000001</v>
      </c>
      <c r="S1371" s="7">
        <v>113.52446</v>
      </c>
      <c r="T1371" t="s">
        <v>504</v>
      </c>
      <c r="U1371" t="s">
        <v>21412</v>
      </c>
      <c r="W1371" t="s">
        <v>21413</v>
      </c>
      <c r="X1371" t="s">
        <v>21076</v>
      </c>
      <c r="Y1371" t="s">
        <v>19854</v>
      </c>
      <c r="Z1371" t="s">
        <v>21048</v>
      </c>
      <c r="AG1371" t="s">
        <v>21414</v>
      </c>
      <c r="AI1371" t="s">
        <v>21415</v>
      </c>
      <c r="AJ1371" t="s">
        <v>21417</v>
      </c>
    </row>
    <row r="1372" spans="1:36" ht="17.25" hidden="1" customHeight="1" x14ac:dyDescent="0.2">
      <c r="A1372" s="4" t="s">
        <v>21418</v>
      </c>
      <c r="B1372" t="s">
        <v>21042</v>
      </c>
      <c r="C1372" t="s">
        <v>21419</v>
      </c>
      <c r="D1372" t="s">
        <v>21420</v>
      </c>
      <c r="E1372" t="s">
        <v>40</v>
      </c>
      <c r="F1372" t="s">
        <v>86</v>
      </c>
      <c r="G1372" s="5">
        <v>120</v>
      </c>
      <c r="H1372" t="s">
        <v>486</v>
      </c>
      <c r="I1372" t="s">
        <v>43</v>
      </c>
      <c r="J1372" t="s">
        <v>45</v>
      </c>
      <c r="K1372" t="s">
        <v>45</v>
      </c>
      <c r="L1372" t="s">
        <v>45</v>
      </c>
      <c r="N1372" s="6">
        <v>2025</v>
      </c>
      <c r="R1372" s="7">
        <v>22.903612396377898</v>
      </c>
      <c r="S1372" s="7">
        <v>113.95310040738499</v>
      </c>
      <c r="T1372" t="s">
        <v>504</v>
      </c>
      <c r="U1372" t="s">
        <v>21421</v>
      </c>
      <c r="V1372" t="s">
        <v>21422</v>
      </c>
      <c r="W1372" t="s">
        <v>21423</v>
      </c>
      <c r="X1372" t="s">
        <v>21076</v>
      </c>
      <c r="Y1372" t="s">
        <v>19854</v>
      </c>
      <c r="Z1372" t="s">
        <v>21048</v>
      </c>
      <c r="AI1372" t="s">
        <v>21424</v>
      </c>
      <c r="AJ1372" t="s">
        <v>21425</v>
      </c>
    </row>
    <row r="1373" spans="1:36" ht="17.25" hidden="1" customHeight="1" x14ac:dyDescent="0.2">
      <c r="A1373" s="4" t="s">
        <v>21418</v>
      </c>
      <c r="B1373" t="s">
        <v>21042</v>
      </c>
      <c r="C1373" t="s">
        <v>21419</v>
      </c>
      <c r="D1373" t="s">
        <v>21420</v>
      </c>
      <c r="E1373" t="s">
        <v>56</v>
      </c>
      <c r="F1373" t="s">
        <v>86</v>
      </c>
      <c r="G1373" s="5">
        <v>120</v>
      </c>
      <c r="H1373" t="s">
        <v>486</v>
      </c>
      <c r="I1373" t="s">
        <v>43</v>
      </c>
      <c r="J1373" t="s">
        <v>45</v>
      </c>
      <c r="K1373" t="s">
        <v>45</v>
      </c>
      <c r="L1373" t="s">
        <v>45</v>
      </c>
      <c r="N1373" s="6">
        <v>2025</v>
      </c>
      <c r="R1373" s="7">
        <v>22.903612396377898</v>
      </c>
      <c r="S1373" s="7">
        <v>113.95310040738499</v>
      </c>
      <c r="T1373" t="s">
        <v>504</v>
      </c>
      <c r="U1373" t="s">
        <v>21421</v>
      </c>
      <c r="V1373" t="s">
        <v>21422</v>
      </c>
      <c r="W1373" t="s">
        <v>21423</v>
      </c>
      <c r="X1373" t="s">
        <v>21076</v>
      </c>
      <c r="Y1373" t="s">
        <v>19854</v>
      </c>
      <c r="Z1373" t="s">
        <v>21048</v>
      </c>
      <c r="AI1373" t="s">
        <v>21424</v>
      </c>
      <c r="AJ1373" t="s">
        <v>21426</v>
      </c>
    </row>
    <row r="1374" spans="1:36" ht="17.25" hidden="1" customHeight="1" x14ac:dyDescent="0.2">
      <c r="A1374" s="4" t="s">
        <v>21427</v>
      </c>
      <c r="B1374" t="s">
        <v>21042</v>
      </c>
      <c r="C1374" t="s">
        <v>21428</v>
      </c>
      <c r="D1374" t="s">
        <v>21429</v>
      </c>
      <c r="E1374" t="s">
        <v>40</v>
      </c>
      <c r="F1374" t="s">
        <v>86</v>
      </c>
      <c r="G1374" s="5">
        <v>60</v>
      </c>
      <c r="H1374" t="s">
        <v>42</v>
      </c>
      <c r="I1374" t="s">
        <v>43</v>
      </c>
      <c r="J1374" t="s">
        <v>44</v>
      </c>
      <c r="K1374" t="s">
        <v>45</v>
      </c>
      <c r="L1374" t="s">
        <v>45</v>
      </c>
      <c r="N1374" s="6">
        <v>2022</v>
      </c>
      <c r="Q1374" t="s">
        <v>21430</v>
      </c>
      <c r="R1374" s="7">
        <v>22.149906999999999</v>
      </c>
      <c r="S1374" s="7">
        <v>113.14181000000001</v>
      </c>
      <c r="T1374" t="s">
        <v>504</v>
      </c>
      <c r="U1374" t="s">
        <v>21165</v>
      </c>
      <c r="W1374" t="s">
        <v>21431</v>
      </c>
      <c r="X1374" t="s">
        <v>21076</v>
      </c>
      <c r="Y1374" t="s">
        <v>19854</v>
      </c>
      <c r="Z1374" t="s">
        <v>21048</v>
      </c>
      <c r="AG1374" t="s">
        <v>21432</v>
      </c>
      <c r="AH1374" s="27"/>
      <c r="AI1374" t="s">
        <v>21433</v>
      </c>
      <c r="AJ1374" t="s">
        <v>21434</v>
      </c>
    </row>
    <row r="1375" spans="1:36" ht="17.25" hidden="1" customHeight="1" x14ac:dyDescent="0.2">
      <c r="A1375" s="4" t="s">
        <v>21427</v>
      </c>
      <c r="B1375" t="s">
        <v>21042</v>
      </c>
      <c r="C1375" t="s">
        <v>21428</v>
      </c>
      <c r="D1375" t="s">
        <v>21429</v>
      </c>
      <c r="E1375" t="s">
        <v>56</v>
      </c>
      <c r="F1375" t="s">
        <v>86</v>
      </c>
      <c r="G1375" s="5">
        <v>60</v>
      </c>
      <c r="H1375" t="s">
        <v>42</v>
      </c>
      <c r="I1375" t="s">
        <v>43</v>
      </c>
      <c r="J1375" t="s">
        <v>44</v>
      </c>
      <c r="K1375" t="s">
        <v>45</v>
      </c>
      <c r="L1375" t="s">
        <v>45</v>
      </c>
      <c r="N1375" s="6">
        <v>2022</v>
      </c>
      <c r="Q1375" t="s">
        <v>21430</v>
      </c>
      <c r="R1375" s="7">
        <v>22.149906999999999</v>
      </c>
      <c r="S1375" s="7">
        <v>113.14181000000001</v>
      </c>
      <c r="T1375" t="s">
        <v>504</v>
      </c>
      <c r="U1375" t="s">
        <v>21165</v>
      </c>
      <c r="W1375" t="s">
        <v>21431</v>
      </c>
      <c r="X1375" t="s">
        <v>21076</v>
      </c>
      <c r="Y1375" t="s">
        <v>19854</v>
      </c>
      <c r="Z1375" t="s">
        <v>21048</v>
      </c>
      <c r="AG1375" t="s">
        <v>21432</v>
      </c>
      <c r="AI1375" t="s">
        <v>21433</v>
      </c>
      <c r="AJ1375" t="s">
        <v>21435</v>
      </c>
    </row>
    <row r="1376" spans="1:36" ht="17.25" hidden="1" customHeight="1" x14ac:dyDescent="0.2">
      <c r="A1376" s="4" t="s">
        <v>21446</v>
      </c>
      <c r="B1376" t="s">
        <v>21042</v>
      </c>
      <c r="C1376" t="s">
        <v>21447</v>
      </c>
      <c r="D1376" t="s">
        <v>21448</v>
      </c>
      <c r="E1376" t="s">
        <v>40</v>
      </c>
      <c r="F1376" t="s">
        <v>86</v>
      </c>
      <c r="G1376" s="5">
        <v>700</v>
      </c>
      <c r="H1376" t="s">
        <v>558</v>
      </c>
      <c r="I1376" t="s">
        <v>43</v>
      </c>
      <c r="J1376" t="s">
        <v>45</v>
      </c>
      <c r="N1376" s="6">
        <v>2026</v>
      </c>
      <c r="R1376" s="7">
        <v>31.167899999999999</v>
      </c>
      <c r="S1376" s="7">
        <v>108.39599699999999</v>
      </c>
      <c r="T1376" t="s">
        <v>504</v>
      </c>
      <c r="U1376" t="s">
        <v>21439</v>
      </c>
      <c r="W1376" t="s">
        <v>21449</v>
      </c>
      <c r="X1376" t="s">
        <v>21439</v>
      </c>
      <c r="Y1376" t="s">
        <v>19854</v>
      </c>
      <c r="Z1376" t="s">
        <v>21048</v>
      </c>
      <c r="AI1376" t="s">
        <v>21450</v>
      </c>
      <c r="AJ1376" t="s">
        <v>21451</v>
      </c>
    </row>
    <row r="1377" spans="1:36" ht="17.25" hidden="1" customHeight="1" x14ac:dyDescent="0.2">
      <c r="A1377" s="4" t="s">
        <v>21446</v>
      </c>
      <c r="B1377" t="s">
        <v>21042</v>
      </c>
      <c r="C1377" t="s">
        <v>21447</v>
      </c>
      <c r="D1377" t="s">
        <v>21448</v>
      </c>
      <c r="E1377" t="s">
        <v>56</v>
      </c>
      <c r="F1377" t="s">
        <v>86</v>
      </c>
      <c r="G1377" s="5">
        <v>700</v>
      </c>
      <c r="H1377" t="s">
        <v>558</v>
      </c>
      <c r="I1377" t="s">
        <v>43</v>
      </c>
      <c r="J1377" t="s">
        <v>45</v>
      </c>
      <c r="N1377" s="6">
        <v>2026</v>
      </c>
      <c r="R1377" s="7">
        <v>31.167899999999999</v>
      </c>
      <c r="S1377" s="7">
        <v>108.39599699999999</v>
      </c>
      <c r="T1377" t="s">
        <v>504</v>
      </c>
      <c r="U1377" t="s">
        <v>21439</v>
      </c>
      <c r="W1377" t="s">
        <v>21449</v>
      </c>
      <c r="X1377" t="s">
        <v>21439</v>
      </c>
      <c r="Y1377" t="s">
        <v>19854</v>
      </c>
      <c r="Z1377" t="s">
        <v>21048</v>
      </c>
      <c r="AI1377" t="s">
        <v>21450</v>
      </c>
      <c r="AJ1377" t="s">
        <v>21452</v>
      </c>
    </row>
    <row r="1378" spans="1:36" ht="17.25" hidden="1" customHeight="1" x14ac:dyDescent="0.2">
      <c r="A1378" s="4" t="s">
        <v>21459</v>
      </c>
      <c r="B1378" t="s">
        <v>21042</v>
      </c>
      <c r="C1378" t="s">
        <v>21460</v>
      </c>
      <c r="D1378" t="s">
        <v>21461</v>
      </c>
      <c r="E1378" t="s">
        <v>40</v>
      </c>
      <c r="F1378" t="s">
        <v>86</v>
      </c>
      <c r="G1378" s="5">
        <v>480</v>
      </c>
      <c r="H1378" t="s">
        <v>558</v>
      </c>
      <c r="I1378" t="s">
        <v>43</v>
      </c>
      <c r="J1378" t="s">
        <v>45</v>
      </c>
      <c r="N1378" s="6">
        <v>2024</v>
      </c>
      <c r="R1378" s="7">
        <v>29.528236</v>
      </c>
      <c r="S1378" s="7">
        <v>108.768389</v>
      </c>
      <c r="T1378" t="s">
        <v>504</v>
      </c>
      <c r="U1378" t="s">
        <v>21439</v>
      </c>
      <c r="W1378" t="s">
        <v>21462</v>
      </c>
      <c r="X1378" t="s">
        <v>21439</v>
      </c>
      <c r="Y1378" t="s">
        <v>19854</v>
      </c>
      <c r="Z1378" t="s">
        <v>21048</v>
      </c>
      <c r="AI1378" t="s">
        <v>21463</v>
      </c>
      <c r="AJ1378" t="s">
        <v>21464</v>
      </c>
    </row>
    <row r="1379" spans="1:36" ht="17.25" hidden="1" customHeight="1" x14ac:dyDescent="0.2">
      <c r="A1379" s="4" t="s">
        <v>21465</v>
      </c>
      <c r="B1379" t="s">
        <v>21042</v>
      </c>
      <c r="C1379" t="s">
        <v>21466</v>
      </c>
      <c r="D1379" t="s">
        <v>21467</v>
      </c>
      <c r="E1379" t="s">
        <v>63</v>
      </c>
      <c r="F1379" t="s">
        <v>86</v>
      </c>
      <c r="G1379" s="5">
        <v>700</v>
      </c>
      <c r="H1379" t="s">
        <v>558</v>
      </c>
      <c r="I1379" t="s">
        <v>45</v>
      </c>
      <c r="J1379" t="s">
        <v>45</v>
      </c>
      <c r="M1379" t="s">
        <v>559</v>
      </c>
      <c r="N1379" s="6">
        <v>2025</v>
      </c>
      <c r="R1379" s="7">
        <v>29.966657999999999</v>
      </c>
      <c r="S1379" s="7">
        <v>106.27418400000001</v>
      </c>
      <c r="T1379" t="s">
        <v>504</v>
      </c>
      <c r="U1379" t="s">
        <v>21439</v>
      </c>
      <c r="W1379" t="s">
        <v>21468</v>
      </c>
      <c r="X1379" t="s">
        <v>21439</v>
      </c>
      <c r="Y1379" t="s">
        <v>19854</v>
      </c>
      <c r="Z1379" t="s">
        <v>21048</v>
      </c>
      <c r="AI1379" t="s">
        <v>21469</v>
      </c>
      <c r="AJ1379" t="s">
        <v>21470</v>
      </c>
    </row>
    <row r="1380" spans="1:36" ht="17.25" hidden="1" customHeight="1" x14ac:dyDescent="0.2">
      <c r="A1380" s="4" t="s">
        <v>21465</v>
      </c>
      <c r="B1380" t="s">
        <v>21042</v>
      </c>
      <c r="C1380" t="s">
        <v>21466</v>
      </c>
      <c r="D1380" t="s">
        <v>21467</v>
      </c>
      <c r="E1380" t="s">
        <v>73</v>
      </c>
      <c r="F1380" t="s">
        <v>86</v>
      </c>
      <c r="G1380" s="5">
        <v>700</v>
      </c>
      <c r="H1380" t="s">
        <v>558</v>
      </c>
      <c r="I1380" t="s">
        <v>45</v>
      </c>
      <c r="J1380" t="s">
        <v>45</v>
      </c>
      <c r="M1380" t="s">
        <v>559</v>
      </c>
      <c r="N1380" s="6">
        <v>2025</v>
      </c>
      <c r="R1380" s="7">
        <v>29.966657999999999</v>
      </c>
      <c r="S1380" s="7">
        <v>106.27418400000001</v>
      </c>
      <c r="T1380" t="s">
        <v>504</v>
      </c>
      <c r="U1380" t="s">
        <v>21439</v>
      </c>
      <c r="W1380" t="s">
        <v>21468</v>
      </c>
      <c r="X1380" t="s">
        <v>21439</v>
      </c>
      <c r="Y1380" t="s">
        <v>19854</v>
      </c>
      <c r="Z1380" t="s">
        <v>21048</v>
      </c>
      <c r="AH1380" s="27"/>
      <c r="AI1380" t="s">
        <v>21469</v>
      </c>
      <c r="AJ1380" t="s">
        <v>21471</v>
      </c>
    </row>
    <row r="1381" spans="1:36" ht="17.25" hidden="1" customHeight="1" x14ac:dyDescent="0.2">
      <c r="A1381" s="4" t="s">
        <v>21472</v>
      </c>
      <c r="B1381" t="s">
        <v>21042</v>
      </c>
      <c r="C1381" t="s">
        <v>21473</v>
      </c>
      <c r="D1381" t="s">
        <v>21474</v>
      </c>
      <c r="E1381" t="s">
        <v>40</v>
      </c>
      <c r="F1381" t="s">
        <v>86</v>
      </c>
      <c r="G1381" s="5">
        <v>490</v>
      </c>
      <c r="H1381" t="s">
        <v>139</v>
      </c>
      <c r="I1381" t="s">
        <v>43</v>
      </c>
      <c r="J1381" t="s">
        <v>45</v>
      </c>
      <c r="N1381" s="6">
        <v>2025</v>
      </c>
      <c r="R1381" s="7">
        <v>30.775409</v>
      </c>
      <c r="S1381" s="7">
        <v>108.440347</v>
      </c>
      <c r="T1381" t="s">
        <v>504</v>
      </c>
      <c r="U1381" t="s">
        <v>21439</v>
      </c>
      <c r="V1381" t="s">
        <v>21475</v>
      </c>
      <c r="X1381" t="s">
        <v>21439</v>
      </c>
      <c r="Y1381" t="s">
        <v>19854</v>
      </c>
      <c r="Z1381" t="s">
        <v>21048</v>
      </c>
      <c r="AI1381" t="s">
        <v>21476</v>
      </c>
      <c r="AJ1381" t="s">
        <v>21477</v>
      </c>
    </row>
    <row r="1382" spans="1:36" ht="17.25" hidden="1" customHeight="1" x14ac:dyDescent="0.2">
      <c r="A1382" s="4" t="s">
        <v>21478</v>
      </c>
      <c r="B1382" t="s">
        <v>21042</v>
      </c>
      <c r="C1382" t="s">
        <v>21479</v>
      </c>
      <c r="D1382" t="s">
        <v>21480</v>
      </c>
      <c r="E1382" t="s">
        <v>40</v>
      </c>
      <c r="F1382" t="s">
        <v>86</v>
      </c>
      <c r="G1382" s="5">
        <v>480</v>
      </c>
      <c r="H1382" t="s">
        <v>558</v>
      </c>
      <c r="I1382" t="s">
        <v>43</v>
      </c>
      <c r="J1382" t="s">
        <v>44</v>
      </c>
      <c r="K1382" t="s">
        <v>45</v>
      </c>
      <c r="L1382" t="s">
        <v>45</v>
      </c>
      <c r="M1382" t="s">
        <v>559</v>
      </c>
      <c r="N1382" s="6">
        <v>2024</v>
      </c>
      <c r="R1382" s="7">
        <v>29.530056108813401</v>
      </c>
      <c r="S1382" s="7">
        <v>108.770270755428</v>
      </c>
      <c r="T1382" t="s">
        <v>504</v>
      </c>
      <c r="U1382" t="s">
        <v>21481</v>
      </c>
      <c r="W1382" t="s">
        <v>21462</v>
      </c>
      <c r="X1382" t="s">
        <v>21439</v>
      </c>
      <c r="Y1382" t="s">
        <v>19854</v>
      </c>
      <c r="Z1382" t="s">
        <v>21048</v>
      </c>
      <c r="AI1382" t="s">
        <v>21482</v>
      </c>
      <c r="AJ1382" t="s">
        <v>21483</v>
      </c>
    </row>
    <row r="1383" spans="1:36" ht="17.25" hidden="1" customHeight="1" x14ac:dyDescent="0.2">
      <c r="A1383" s="4" t="s">
        <v>21484</v>
      </c>
      <c r="B1383" t="s">
        <v>21042</v>
      </c>
      <c r="C1383" t="s">
        <v>21485</v>
      </c>
      <c r="D1383" t="s">
        <v>21486</v>
      </c>
      <c r="E1383" t="s">
        <v>40</v>
      </c>
      <c r="F1383" t="s">
        <v>86</v>
      </c>
      <c r="G1383" s="5">
        <v>700</v>
      </c>
      <c r="H1383" t="s">
        <v>486</v>
      </c>
      <c r="I1383" t="s">
        <v>43</v>
      </c>
      <c r="J1383" t="s">
        <v>44</v>
      </c>
      <c r="K1383" t="s">
        <v>45</v>
      </c>
      <c r="L1383" t="s">
        <v>45</v>
      </c>
      <c r="M1383" t="s">
        <v>559</v>
      </c>
      <c r="N1383" s="6">
        <v>2025</v>
      </c>
      <c r="R1383" s="7">
        <v>29.735278000000001</v>
      </c>
      <c r="S1383" s="7">
        <v>106.924722</v>
      </c>
      <c r="T1383" t="s">
        <v>46</v>
      </c>
      <c r="U1383" t="s">
        <v>21439</v>
      </c>
      <c r="V1383" t="s">
        <v>21487</v>
      </c>
      <c r="W1383" t="s">
        <v>21488</v>
      </c>
      <c r="X1383" t="s">
        <v>21439</v>
      </c>
      <c r="Y1383" t="s">
        <v>19854</v>
      </c>
      <c r="Z1383" t="s">
        <v>21048</v>
      </c>
      <c r="AI1383" t="s">
        <v>21489</v>
      </c>
      <c r="AJ1383" t="s">
        <v>21490</v>
      </c>
    </row>
    <row r="1384" spans="1:36" ht="17.25" hidden="1" customHeight="1" x14ac:dyDescent="0.2">
      <c r="A1384" s="4" t="s">
        <v>21491</v>
      </c>
      <c r="B1384" t="s">
        <v>21042</v>
      </c>
      <c r="C1384" t="s">
        <v>21492</v>
      </c>
      <c r="D1384" t="s">
        <v>21493</v>
      </c>
      <c r="E1384" t="s">
        <v>40</v>
      </c>
      <c r="F1384" t="s">
        <v>86</v>
      </c>
      <c r="G1384" s="5">
        <v>700</v>
      </c>
      <c r="H1384" t="s">
        <v>486</v>
      </c>
      <c r="I1384" t="s">
        <v>43</v>
      </c>
      <c r="J1384" t="s">
        <v>44</v>
      </c>
      <c r="K1384" t="s">
        <v>45</v>
      </c>
      <c r="L1384" t="s">
        <v>45</v>
      </c>
      <c r="N1384" s="6">
        <v>2025</v>
      </c>
      <c r="R1384" s="7">
        <v>28.784990000000001</v>
      </c>
      <c r="S1384" s="7">
        <v>105.27182000000001</v>
      </c>
      <c r="T1384" t="s">
        <v>504</v>
      </c>
      <c r="U1384" t="s">
        <v>21494</v>
      </c>
      <c r="V1384" t="s">
        <v>21495</v>
      </c>
      <c r="W1384" t="s">
        <v>21496</v>
      </c>
      <c r="X1384" t="s">
        <v>21497</v>
      </c>
      <c r="Y1384" t="s">
        <v>19854</v>
      </c>
      <c r="Z1384" t="s">
        <v>21048</v>
      </c>
      <c r="AI1384" t="s">
        <v>21498</v>
      </c>
      <c r="AJ1384" t="s">
        <v>21499</v>
      </c>
    </row>
    <row r="1385" spans="1:36" ht="17.25" hidden="1" customHeight="1" x14ac:dyDescent="0.2">
      <c r="A1385" s="4" t="s">
        <v>21491</v>
      </c>
      <c r="B1385" t="s">
        <v>21042</v>
      </c>
      <c r="C1385" t="s">
        <v>21492</v>
      </c>
      <c r="D1385" t="s">
        <v>21493</v>
      </c>
      <c r="E1385" t="s">
        <v>56</v>
      </c>
      <c r="F1385" t="s">
        <v>86</v>
      </c>
      <c r="G1385" s="5">
        <v>700</v>
      </c>
      <c r="H1385" t="s">
        <v>486</v>
      </c>
      <c r="I1385" t="s">
        <v>43</v>
      </c>
      <c r="J1385" t="s">
        <v>44</v>
      </c>
      <c r="K1385" t="s">
        <v>45</v>
      </c>
      <c r="L1385" t="s">
        <v>45</v>
      </c>
      <c r="N1385" s="6">
        <v>2025</v>
      </c>
      <c r="R1385" s="7">
        <v>28.784990000000001</v>
      </c>
      <c r="S1385" s="7">
        <v>105.27182000000001</v>
      </c>
      <c r="T1385" t="s">
        <v>504</v>
      </c>
      <c r="U1385" t="s">
        <v>21494</v>
      </c>
      <c r="V1385" t="s">
        <v>21495</v>
      </c>
      <c r="W1385" t="s">
        <v>21496</v>
      </c>
      <c r="X1385" t="s">
        <v>21497</v>
      </c>
      <c r="Y1385" t="s">
        <v>19854</v>
      </c>
      <c r="Z1385" t="s">
        <v>21048</v>
      </c>
      <c r="AI1385" t="s">
        <v>21498</v>
      </c>
      <c r="AJ1385" t="s">
        <v>21500</v>
      </c>
    </row>
    <row r="1386" spans="1:36" ht="17.25" hidden="1" customHeight="1" x14ac:dyDescent="0.2">
      <c r="A1386" s="4" t="s">
        <v>21501</v>
      </c>
      <c r="B1386" t="s">
        <v>21042</v>
      </c>
      <c r="C1386" t="s">
        <v>21502</v>
      </c>
      <c r="D1386" t="s">
        <v>21503</v>
      </c>
      <c r="E1386" t="s">
        <v>40</v>
      </c>
      <c r="F1386" t="s">
        <v>86</v>
      </c>
      <c r="G1386" s="5">
        <v>450</v>
      </c>
      <c r="H1386" t="s">
        <v>139</v>
      </c>
      <c r="I1386" t="s">
        <v>43</v>
      </c>
      <c r="J1386" t="s">
        <v>45</v>
      </c>
      <c r="K1386" t="s">
        <v>45</v>
      </c>
      <c r="L1386" t="s">
        <v>45</v>
      </c>
      <c r="M1386" t="s">
        <v>559</v>
      </c>
      <c r="N1386" s="6">
        <v>2023</v>
      </c>
      <c r="R1386" s="7">
        <v>32.6909154223709</v>
      </c>
      <c r="S1386" s="7">
        <v>118.87884916427601</v>
      </c>
      <c r="T1386" t="s">
        <v>504</v>
      </c>
      <c r="U1386" t="s">
        <v>21504</v>
      </c>
      <c r="V1386" t="s">
        <v>21505</v>
      </c>
      <c r="W1386" t="s">
        <v>21506</v>
      </c>
      <c r="X1386" t="s">
        <v>21047</v>
      </c>
      <c r="Y1386" t="s">
        <v>19854</v>
      </c>
      <c r="Z1386" t="s">
        <v>21048</v>
      </c>
      <c r="AG1386" t="s">
        <v>21507</v>
      </c>
      <c r="AH1386" s="24">
        <v>1317096</v>
      </c>
      <c r="AI1386" t="s">
        <v>21508</v>
      </c>
      <c r="AJ1386" t="s">
        <v>21509</v>
      </c>
    </row>
    <row r="1387" spans="1:36" ht="17.25" hidden="1" customHeight="1" x14ac:dyDescent="0.2">
      <c r="A1387" s="4" t="s">
        <v>21501</v>
      </c>
      <c r="B1387" t="s">
        <v>21042</v>
      </c>
      <c r="C1387" t="s">
        <v>21502</v>
      </c>
      <c r="D1387" t="s">
        <v>21503</v>
      </c>
      <c r="E1387" t="s">
        <v>56</v>
      </c>
      <c r="F1387" t="s">
        <v>86</v>
      </c>
      <c r="G1387" s="5">
        <v>450</v>
      </c>
      <c r="H1387" t="s">
        <v>139</v>
      </c>
      <c r="I1387" t="s">
        <v>43</v>
      </c>
      <c r="J1387" t="s">
        <v>45</v>
      </c>
      <c r="K1387" t="s">
        <v>45</v>
      </c>
      <c r="L1387" t="s">
        <v>45</v>
      </c>
      <c r="M1387" t="s">
        <v>559</v>
      </c>
      <c r="N1387" s="6">
        <v>2024</v>
      </c>
      <c r="R1387" s="7">
        <v>32.6909154223709</v>
      </c>
      <c r="S1387" s="7">
        <v>118.87884916427601</v>
      </c>
      <c r="T1387" t="s">
        <v>504</v>
      </c>
      <c r="U1387" t="s">
        <v>21504</v>
      </c>
      <c r="V1387" t="s">
        <v>21505</v>
      </c>
      <c r="W1387" t="s">
        <v>21506</v>
      </c>
      <c r="X1387" t="s">
        <v>21047</v>
      </c>
      <c r="Y1387" t="s">
        <v>19854</v>
      </c>
      <c r="Z1387" t="s">
        <v>21048</v>
      </c>
      <c r="AG1387" t="s">
        <v>21507</v>
      </c>
      <c r="AH1387" s="6">
        <v>1317097</v>
      </c>
      <c r="AI1387" t="s">
        <v>21508</v>
      </c>
      <c r="AJ1387" t="s">
        <v>21510</v>
      </c>
    </row>
    <row r="1388" spans="1:36" ht="17.25" hidden="1" customHeight="1" x14ac:dyDescent="0.2">
      <c r="A1388" s="4" t="s">
        <v>21511</v>
      </c>
      <c r="B1388" t="s">
        <v>21042</v>
      </c>
      <c r="C1388" t="s">
        <v>21512</v>
      </c>
      <c r="D1388" t="s">
        <v>21513</v>
      </c>
      <c r="E1388" t="s">
        <v>40</v>
      </c>
      <c r="F1388" t="s">
        <v>86</v>
      </c>
      <c r="G1388" s="5">
        <v>100</v>
      </c>
      <c r="H1388" t="s">
        <v>42</v>
      </c>
      <c r="I1388" t="s">
        <v>43</v>
      </c>
      <c r="J1388" t="s">
        <v>44</v>
      </c>
      <c r="K1388" t="s">
        <v>45</v>
      </c>
      <c r="L1388" t="s">
        <v>45</v>
      </c>
      <c r="M1388" t="s">
        <v>559</v>
      </c>
      <c r="N1388" s="6">
        <v>2023</v>
      </c>
      <c r="R1388" s="7">
        <v>32.048051000000001</v>
      </c>
      <c r="S1388" s="7">
        <v>119.61720699999999</v>
      </c>
      <c r="T1388" t="s">
        <v>46</v>
      </c>
      <c r="U1388" t="s">
        <v>21514</v>
      </c>
      <c r="X1388" t="s">
        <v>21204</v>
      </c>
      <c r="Y1388" t="s">
        <v>19854</v>
      </c>
      <c r="Z1388" t="s">
        <v>21048</v>
      </c>
      <c r="AH1388" s="27"/>
      <c r="AI1388" t="s">
        <v>21515</v>
      </c>
      <c r="AJ1388" t="s">
        <v>21516</v>
      </c>
    </row>
    <row r="1389" spans="1:36" ht="17.25" hidden="1" customHeight="1" x14ac:dyDescent="0.2">
      <c r="A1389" s="4" t="s">
        <v>21511</v>
      </c>
      <c r="B1389" t="s">
        <v>21042</v>
      </c>
      <c r="C1389" t="s">
        <v>21512</v>
      </c>
      <c r="D1389" t="s">
        <v>21513</v>
      </c>
      <c r="E1389" t="s">
        <v>56</v>
      </c>
      <c r="F1389" t="s">
        <v>86</v>
      </c>
      <c r="G1389" s="5">
        <v>100</v>
      </c>
      <c r="H1389" t="s">
        <v>42</v>
      </c>
      <c r="I1389" t="s">
        <v>43</v>
      </c>
      <c r="J1389" t="s">
        <v>44</v>
      </c>
      <c r="K1389" t="s">
        <v>45</v>
      </c>
      <c r="L1389" t="s">
        <v>45</v>
      </c>
      <c r="M1389" t="s">
        <v>559</v>
      </c>
      <c r="N1389" s="6">
        <v>2023</v>
      </c>
      <c r="R1389" s="7">
        <v>32.048051000000001</v>
      </c>
      <c r="S1389" s="7">
        <v>119.61720699999999</v>
      </c>
      <c r="T1389" t="s">
        <v>46</v>
      </c>
      <c r="U1389" t="s">
        <v>21514</v>
      </c>
      <c r="X1389" t="s">
        <v>21204</v>
      </c>
      <c r="Y1389" t="s">
        <v>19854</v>
      </c>
      <c r="Z1389" t="s">
        <v>21048</v>
      </c>
      <c r="AH1389" s="27"/>
      <c r="AI1389" t="s">
        <v>21515</v>
      </c>
      <c r="AJ1389" t="s">
        <v>21517</v>
      </c>
    </row>
    <row r="1390" spans="1:36" ht="17.25" hidden="1" customHeight="1" x14ac:dyDescent="0.2">
      <c r="A1390" s="4" t="s">
        <v>21518</v>
      </c>
      <c r="B1390" t="s">
        <v>21042</v>
      </c>
      <c r="C1390" t="s">
        <v>21519</v>
      </c>
      <c r="D1390" t="s">
        <v>21520</v>
      </c>
      <c r="E1390" t="s">
        <v>4758</v>
      </c>
      <c r="F1390" t="s">
        <v>86</v>
      </c>
      <c r="G1390" s="5">
        <v>400</v>
      </c>
      <c r="H1390" t="s">
        <v>42</v>
      </c>
      <c r="I1390" t="s">
        <v>43</v>
      </c>
      <c r="J1390" t="s">
        <v>44</v>
      </c>
      <c r="K1390" t="s">
        <v>45</v>
      </c>
      <c r="L1390" t="s">
        <v>45</v>
      </c>
      <c r="M1390" t="s">
        <v>559</v>
      </c>
      <c r="N1390" s="6">
        <v>2022</v>
      </c>
      <c r="R1390" s="7">
        <v>22.707371999999999</v>
      </c>
      <c r="S1390" s="7">
        <v>114.02704900000001</v>
      </c>
      <c r="T1390" t="s">
        <v>46</v>
      </c>
      <c r="U1390" t="s">
        <v>21253</v>
      </c>
      <c r="W1390" t="s">
        <v>21521</v>
      </c>
      <c r="X1390" t="s">
        <v>21076</v>
      </c>
      <c r="Y1390" t="s">
        <v>19854</v>
      </c>
      <c r="Z1390" t="s">
        <v>21048</v>
      </c>
      <c r="AG1390" t="s">
        <v>21522</v>
      </c>
      <c r="AH1390" s="6">
        <v>1252439</v>
      </c>
      <c r="AI1390" t="s">
        <v>21524</v>
      </c>
      <c r="AJ1390" t="s">
        <v>21526</v>
      </c>
    </row>
    <row r="1391" spans="1:36" ht="17.25" hidden="1" customHeight="1" x14ac:dyDescent="0.2">
      <c r="A1391" s="4" t="s">
        <v>21518</v>
      </c>
      <c r="B1391" t="s">
        <v>21042</v>
      </c>
      <c r="C1391" t="s">
        <v>21519</v>
      </c>
      <c r="D1391" t="s">
        <v>21520</v>
      </c>
      <c r="E1391" t="s">
        <v>4787</v>
      </c>
      <c r="F1391" t="s">
        <v>86</v>
      </c>
      <c r="G1391" s="5">
        <v>400</v>
      </c>
      <c r="H1391" t="s">
        <v>42</v>
      </c>
      <c r="I1391" t="s">
        <v>43</v>
      </c>
      <c r="J1391" t="s">
        <v>44</v>
      </c>
      <c r="K1391" t="s">
        <v>45</v>
      </c>
      <c r="L1391" t="s">
        <v>45</v>
      </c>
      <c r="M1391" t="s">
        <v>559</v>
      </c>
      <c r="N1391" s="6">
        <v>2022</v>
      </c>
      <c r="R1391" s="7">
        <v>22.707371999999999</v>
      </c>
      <c r="S1391" s="7">
        <v>114.02704900000001</v>
      </c>
      <c r="T1391" t="s">
        <v>46</v>
      </c>
      <c r="U1391" t="s">
        <v>21253</v>
      </c>
      <c r="W1391" t="s">
        <v>21521</v>
      </c>
      <c r="X1391" t="s">
        <v>21076</v>
      </c>
      <c r="Y1391" t="s">
        <v>19854</v>
      </c>
      <c r="Z1391" t="s">
        <v>21048</v>
      </c>
      <c r="AG1391" t="s">
        <v>21522</v>
      </c>
      <c r="AH1391" s="6">
        <v>1252438</v>
      </c>
      <c r="AI1391" t="s">
        <v>21524</v>
      </c>
      <c r="AJ1391" t="s">
        <v>21529</v>
      </c>
    </row>
    <row r="1392" spans="1:36" ht="17.25" hidden="1" customHeight="1" x14ac:dyDescent="0.2">
      <c r="A1392" s="4" t="s">
        <v>21530</v>
      </c>
      <c r="B1392" t="s">
        <v>21042</v>
      </c>
      <c r="C1392" t="s">
        <v>21531</v>
      </c>
      <c r="D1392" t="s">
        <v>21532</v>
      </c>
      <c r="E1392" t="s">
        <v>40</v>
      </c>
      <c r="F1392" t="s">
        <v>86</v>
      </c>
      <c r="G1392" s="5">
        <v>460</v>
      </c>
      <c r="H1392" t="s">
        <v>486</v>
      </c>
      <c r="I1392" t="s">
        <v>43</v>
      </c>
      <c r="J1392" t="s">
        <v>44</v>
      </c>
      <c r="K1392" t="s">
        <v>45</v>
      </c>
      <c r="L1392" t="s">
        <v>45</v>
      </c>
      <c r="N1392" s="6">
        <v>2024</v>
      </c>
      <c r="R1392" s="7">
        <v>23.60951</v>
      </c>
      <c r="S1392" s="7">
        <v>117.13697999999999</v>
      </c>
      <c r="T1392" t="s">
        <v>504</v>
      </c>
      <c r="U1392" t="s">
        <v>21533</v>
      </c>
      <c r="V1392" t="s">
        <v>21534</v>
      </c>
      <c r="W1392" t="s">
        <v>21535</v>
      </c>
      <c r="X1392" t="s">
        <v>21076</v>
      </c>
      <c r="Y1392" t="s">
        <v>19854</v>
      </c>
      <c r="Z1392" t="s">
        <v>21048</v>
      </c>
      <c r="AH1392" s="27"/>
      <c r="AI1392" t="s">
        <v>21536</v>
      </c>
      <c r="AJ1392" t="s">
        <v>21537</v>
      </c>
    </row>
    <row r="1393" spans="1:36" ht="17.25" hidden="1" customHeight="1" x14ac:dyDescent="0.2">
      <c r="A1393" s="4" t="s">
        <v>21530</v>
      </c>
      <c r="B1393" t="s">
        <v>21042</v>
      </c>
      <c r="C1393" t="s">
        <v>21531</v>
      </c>
      <c r="D1393" t="s">
        <v>21532</v>
      </c>
      <c r="E1393" t="s">
        <v>56</v>
      </c>
      <c r="F1393" t="s">
        <v>86</v>
      </c>
      <c r="G1393" s="5">
        <v>460</v>
      </c>
      <c r="H1393" t="s">
        <v>486</v>
      </c>
      <c r="I1393" t="s">
        <v>43</v>
      </c>
      <c r="J1393" t="s">
        <v>44</v>
      </c>
      <c r="K1393" t="s">
        <v>45</v>
      </c>
      <c r="L1393" t="s">
        <v>45</v>
      </c>
      <c r="N1393" s="6">
        <v>2024</v>
      </c>
      <c r="R1393" s="7">
        <v>23.60951</v>
      </c>
      <c r="S1393" s="7">
        <v>117.13697999999999</v>
      </c>
      <c r="T1393" t="s">
        <v>504</v>
      </c>
      <c r="U1393" t="s">
        <v>21533</v>
      </c>
      <c r="V1393" t="s">
        <v>21534</v>
      </c>
      <c r="W1393" t="s">
        <v>21535</v>
      </c>
      <c r="X1393" t="s">
        <v>21076</v>
      </c>
      <c r="Y1393" t="s">
        <v>19854</v>
      </c>
      <c r="Z1393" t="s">
        <v>21048</v>
      </c>
      <c r="AH1393" s="27"/>
      <c r="AI1393" t="s">
        <v>21536</v>
      </c>
      <c r="AJ1393" t="s">
        <v>21538</v>
      </c>
    </row>
    <row r="1394" spans="1:36" ht="17.25" hidden="1" customHeight="1" x14ac:dyDescent="0.2">
      <c r="A1394" s="4" t="s">
        <v>21539</v>
      </c>
      <c r="B1394" t="s">
        <v>21042</v>
      </c>
      <c r="C1394" t="s">
        <v>21540</v>
      </c>
      <c r="D1394" t="s">
        <v>21541</v>
      </c>
      <c r="E1394" t="s">
        <v>40</v>
      </c>
      <c r="F1394" t="s">
        <v>86</v>
      </c>
      <c r="G1394" s="5">
        <v>1080</v>
      </c>
      <c r="H1394" t="s">
        <v>558</v>
      </c>
      <c r="I1394" t="s">
        <v>43</v>
      </c>
      <c r="J1394" t="s">
        <v>45</v>
      </c>
      <c r="M1394" t="s">
        <v>559</v>
      </c>
      <c r="N1394" s="6">
        <v>2025</v>
      </c>
      <c r="R1394" s="7">
        <v>29.265497</v>
      </c>
      <c r="S1394" s="7">
        <v>106.453457</v>
      </c>
      <c r="T1394" t="s">
        <v>504</v>
      </c>
      <c r="U1394" t="s">
        <v>21439</v>
      </c>
      <c r="V1394" t="s">
        <v>21542</v>
      </c>
      <c r="W1394" t="s">
        <v>21543</v>
      </c>
      <c r="X1394" t="s">
        <v>21439</v>
      </c>
      <c r="Y1394" t="s">
        <v>19854</v>
      </c>
      <c r="Z1394" t="s">
        <v>21048</v>
      </c>
      <c r="AH1394" s="27"/>
      <c r="AI1394" t="s">
        <v>21544</v>
      </c>
      <c r="AJ1394" t="s">
        <v>21545</v>
      </c>
    </row>
    <row r="1395" spans="1:36" ht="17.25" hidden="1" customHeight="1" x14ac:dyDescent="0.2">
      <c r="A1395" s="4" t="s">
        <v>21555</v>
      </c>
      <c r="B1395" t="s">
        <v>21042</v>
      </c>
      <c r="C1395" t="s">
        <v>21556</v>
      </c>
      <c r="D1395" t="s">
        <v>21557</v>
      </c>
      <c r="E1395" t="s">
        <v>40</v>
      </c>
      <c r="F1395" t="s">
        <v>86</v>
      </c>
      <c r="G1395" s="5">
        <v>400</v>
      </c>
      <c r="H1395" t="s">
        <v>42</v>
      </c>
      <c r="I1395" t="s">
        <v>43</v>
      </c>
      <c r="J1395" t="s">
        <v>44</v>
      </c>
      <c r="K1395" t="s">
        <v>45</v>
      </c>
      <c r="L1395" t="s">
        <v>45</v>
      </c>
      <c r="M1395" t="s">
        <v>559</v>
      </c>
      <c r="N1395" s="6">
        <v>2022</v>
      </c>
      <c r="Q1395" t="s">
        <v>21558</v>
      </c>
      <c r="R1395" s="7">
        <v>22.907717999999999</v>
      </c>
      <c r="S1395" s="7">
        <v>112.813399</v>
      </c>
      <c r="T1395" t="s">
        <v>46</v>
      </c>
      <c r="U1395" t="s">
        <v>21559</v>
      </c>
      <c r="W1395" t="s">
        <v>21560</v>
      </c>
      <c r="X1395" t="s">
        <v>21076</v>
      </c>
      <c r="Y1395" t="s">
        <v>19854</v>
      </c>
      <c r="Z1395" t="s">
        <v>21048</v>
      </c>
      <c r="AC1395" t="s">
        <v>21561</v>
      </c>
      <c r="AG1395" t="s">
        <v>21562</v>
      </c>
      <c r="AH1395" s="27"/>
      <c r="AI1395" t="s">
        <v>21563</v>
      </c>
      <c r="AJ1395" t="s">
        <v>21564</v>
      </c>
    </row>
    <row r="1396" spans="1:36" ht="17.25" hidden="1" customHeight="1" x14ac:dyDescent="0.2">
      <c r="A1396" s="4" t="s">
        <v>21555</v>
      </c>
      <c r="B1396" t="s">
        <v>21042</v>
      </c>
      <c r="C1396" t="s">
        <v>21556</v>
      </c>
      <c r="D1396" t="s">
        <v>21557</v>
      </c>
      <c r="E1396" t="s">
        <v>56</v>
      </c>
      <c r="F1396" t="s">
        <v>86</v>
      </c>
      <c r="G1396" s="5">
        <v>400</v>
      </c>
      <c r="H1396" t="s">
        <v>42</v>
      </c>
      <c r="I1396" t="s">
        <v>43</v>
      </c>
      <c r="J1396" t="s">
        <v>44</v>
      </c>
      <c r="K1396" t="s">
        <v>45</v>
      </c>
      <c r="L1396" t="s">
        <v>45</v>
      </c>
      <c r="M1396" t="s">
        <v>559</v>
      </c>
      <c r="N1396" s="6">
        <v>2022</v>
      </c>
      <c r="Q1396" t="s">
        <v>21558</v>
      </c>
      <c r="R1396" s="7">
        <v>22.907717999999999</v>
      </c>
      <c r="S1396" s="7">
        <v>112.813399</v>
      </c>
      <c r="T1396" t="s">
        <v>46</v>
      </c>
      <c r="U1396" t="s">
        <v>21559</v>
      </c>
      <c r="W1396" t="s">
        <v>21560</v>
      </c>
      <c r="X1396" t="s">
        <v>21076</v>
      </c>
      <c r="Y1396" t="s">
        <v>19854</v>
      </c>
      <c r="Z1396" t="s">
        <v>21048</v>
      </c>
      <c r="AC1396" t="s">
        <v>21561</v>
      </c>
      <c r="AG1396" t="s">
        <v>21562</v>
      </c>
      <c r="AH1396" s="27"/>
      <c r="AI1396" t="s">
        <v>21563</v>
      </c>
      <c r="AJ1396" t="s">
        <v>21565</v>
      </c>
    </row>
    <row r="1397" spans="1:36" ht="17.25" hidden="1" customHeight="1" x14ac:dyDescent="0.2">
      <c r="A1397" s="4" t="s">
        <v>21568</v>
      </c>
      <c r="B1397" t="s">
        <v>21042</v>
      </c>
      <c r="C1397" t="s">
        <v>21569</v>
      </c>
      <c r="D1397" t="s">
        <v>21570</v>
      </c>
      <c r="E1397" t="s">
        <v>63</v>
      </c>
      <c r="F1397" t="s">
        <v>86</v>
      </c>
      <c r="G1397" s="5">
        <v>400</v>
      </c>
      <c r="H1397" t="s">
        <v>42</v>
      </c>
      <c r="I1397" t="s">
        <v>43</v>
      </c>
      <c r="J1397" t="s">
        <v>44</v>
      </c>
      <c r="K1397" t="s">
        <v>45</v>
      </c>
      <c r="L1397" t="s">
        <v>45</v>
      </c>
      <c r="M1397" t="s">
        <v>559</v>
      </c>
      <c r="N1397" s="6">
        <v>2018</v>
      </c>
      <c r="R1397" s="7">
        <v>23.13353</v>
      </c>
      <c r="S1397" s="7">
        <v>112.77838300000001</v>
      </c>
      <c r="T1397" t="s">
        <v>46</v>
      </c>
      <c r="U1397" t="s">
        <v>21571</v>
      </c>
      <c r="W1397" t="s">
        <v>21572</v>
      </c>
      <c r="X1397" t="s">
        <v>21076</v>
      </c>
      <c r="Y1397" t="s">
        <v>19854</v>
      </c>
      <c r="Z1397" t="s">
        <v>21048</v>
      </c>
      <c r="AG1397" t="s">
        <v>21573</v>
      </c>
      <c r="AI1397" t="s">
        <v>21574</v>
      </c>
      <c r="AJ1397" t="s">
        <v>21575</v>
      </c>
    </row>
    <row r="1398" spans="1:36" ht="17.25" hidden="1" customHeight="1" x14ac:dyDescent="0.2">
      <c r="A1398" s="4" t="s">
        <v>21568</v>
      </c>
      <c r="B1398" t="s">
        <v>21042</v>
      </c>
      <c r="C1398" t="s">
        <v>21569</v>
      </c>
      <c r="D1398" t="s">
        <v>21570</v>
      </c>
      <c r="E1398" t="s">
        <v>73</v>
      </c>
      <c r="F1398" t="s">
        <v>86</v>
      </c>
      <c r="G1398" s="5">
        <v>400</v>
      </c>
      <c r="H1398" t="s">
        <v>42</v>
      </c>
      <c r="I1398" t="s">
        <v>43</v>
      </c>
      <c r="J1398" t="s">
        <v>44</v>
      </c>
      <c r="K1398" t="s">
        <v>45</v>
      </c>
      <c r="L1398" t="s">
        <v>45</v>
      </c>
      <c r="M1398" t="s">
        <v>559</v>
      </c>
      <c r="N1398" s="6">
        <v>2018</v>
      </c>
      <c r="R1398" s="7">
        <v>23.13353</v>
      </c>
      <c r="S1398" s="7">
        <v>112.77838300000001</v>
      </c>
      <c r="T1398" t="s">
        <v>46</v>
      </c>
      <c r="U1398" t="s">
        <v>21571</v>
      </c>
      <c r="W1398" t="s">
        <v>21572</v>
      </c>
      <c r="X1398" t="s">
        <v>21076</v>
      </c>
      <c r="Y1398" t="s">
        <v>19854</v>
      </c>
      <c r="Z1398" t="s">
        <v>21048</v>
      </c>
      <c r="AG1398" t="s">
        <v>21573</v>
      </c>
      <c r="AH1398" s="27"/>
      <c r="AI1398" t="s">
        <v>21574</v>
      </c>
      <c r="AJ1398" t="s">
        <v>21576</v>
      </c>
    </row>
    <row r="1399" spans="1:36" ht="17.25" hidden="1" customHeight="1" x14ac:dyDescent="0.2">
      <c r="A1399" s="4" t="s">
        <v>21579</v>
      </c>
      <c r="B1399" t="s">
        <v>21042</v>
      </c>
      <c r="C1399" t="s">
        <v>21580</v>
      </c>
      <c r="D1399" t="s">
        <v>21581</v>
      </c>
      <c r="E1399" t="s">
        <v>40</v>
      </c>
      <c r="F1399" t="s">
        <v>86</v>
      </c>
      <c r="G1399" s="5">
        <v>460</v>
      </c>
      <c r="H1399" t="s">
        <v>486</v>
      </c>
      <c r="I1399" t="s">
        <v>43</v>
      </c>
      <c r="J1399" t="s">
        <v>44</v>
      </c>
      <c r="K1399" t="s">
        <v>45</v>
      </c>
      <c r="L1399" t="s">
        <v>45</v>
      </c>
      <c r="M1399" t="s">
        <v>559</v>
      </c>
      <c r="N1399" s="6">
        <v>2025</v>
      </c>
      <c r="R1399" s="7">
        <v>23.182964999999999</v>
      </c>
      <c r="S1399" s="7">
        <v>113.968585</v>
      </c>
      <c r="T1399" t="s">
        <v>504</v>
      </c>
      <c r="U1399" t="s">
        <v>21582</v>
      </c>
      <c r="W1399" t="s">
        <v>21583</v>
      </c>
      <c r="X1399" t="s">
        <v>21076</v>
      </c>
      <c r="Y1399" t="s">
        <v>19854</v>
      </c>
      <c r="Z1399" t="s">
        <v>21048</v>
      </c>
      <c r="AH1399" s="27"/>
      <c r="AI1399" t="s">
        <v>21584</v>
      </c>
      <c r="AJ1399" t="s">
        <v>21585</v>
      </c>
    </row>
    <row r="1400" spans="1:36" ht="17.25" hidden="1" customHeight="1" x14ac:dyDescent="0.2">
      <c r="A1400" s="4" t="s">
        <v>21579</v>
      </c>
      <c r="B1400" t="s">
        <v>21042</v>
      </c>
      <c r="C1400" t="s">
        <v>21580</v>
      </c>
      <c r="D1400" t="s">
        <v>21581</v>
      </c>
      <c r="E1400" t="s">
        <v>56</v>
      </c>
      <c r="F1400" t="s">
        <v>86</v>
      </c>
      <c r="G1400" s="5">
        <v>460</v>
      </c>
      <c r="H1400" t="s">
        <v>486</v>
      </c>
      <c r="I1400" t="s">
        <v>43</v>
      </c>
      <c r="J1400" t="s">
        <v>44</v>
      </c>
      <c r="K1400" t="s">
        <v>45</v>
      </c>
      <c r="L1400" t="s">
        <v>45</v>
      </c>
      <c r="M1400" t="s">
        <v>559</v>
      </c>
      <c r="N1400" s="6">
        <v>2025</v>
      </c>
      <c r="R1400" s="7">
        <v>23.182964999999999</v>
      </c>
      <c r="S1400" s="7">
        <v>113.968585</v>
      </c>
      <c r="T1400" t="s">
        <v>504</v>
      </c>
      <c r="U1400" t="s">
        <v>21582</v>
      </c>
      <c r="W1400" t="s">
        <v>21583</v>
      </c>
      <c r="X1400" t="s">
        <v>21076</v>
      </c>
      <c r="Y1400" t="s">
        <v>19854</v>
      </c>
      <c r="Z1400" t="s">
        <v>21048</v>
      </c>
      <c r="AH1400" s="27"/>
      <c r="AI1400" t="s">
        <v>21584</v>
      </c>
      <c r="AJ1400" t="s">
        <v>21586</v>
      </c>
    </row>
    <row r="1401" spans="1:36" ht="17.25" hidden="1" customHeight="1" x14ac:dyDescent="0.2">
      <c r="A1401" s="4" t="s">
        <v>21587</v>
      </c>
      <c r="B1401" t="s">
        <v>21042</v>
      </c>
      <c r="C1401" t="s">
        <v>21588</v>
      </c>
      <c r="D1401" t="s">
        <v>21589</v>
      </c>
      <c r="E1401" t="s">
        <v>40</v>
      </c>
      <c r="F1401" t="s">
        <v>86</v>
      </c>
      <c r="G1401" s="5">
        <v>700</v>
      </c>
      <c r="H1401" t="s">
        <v>558</v>
      </c>
      <c r="I1401" t="s">
        <v>43</v>
      </c>
      <c r="J1401" t="s">
        <v>45</v>
      </c>
      <c r="K1401" t="s">
        <v>45</v>
      </c>
      <c r="L1401" t="s">
        <v>45</v>
      </c>
      <c r="M1401" t="s">
        <v>559</v>
      </c>
      <c r="N1401" s="6">
        <v>2026</v>
      </c>
      <c r="R1401" s="7">
        <v>23.614968999999999</v>
      </c>
      <c r="S1401" s="7">
        <v>113.45428800000001</v>
      </c>
      <c r="T1401" t="s">
        <v>504</v>
      </c>
      <c r="U1401" t="s">
        <v>21412</v>
      </c>
      <c r="W1401" t="s">
        <v>21590</v>
      </c>
      <c r="X1401" t="s">
        <v>21076</v>
      </c>
      <c r="Y1401" t="s">
        <v>19854</v>
      </c>
      <c r="Z1401" t="s">
        <v>21048</v>
      </c>
      <c r="AH1401" s="27"/>
      <c r="AI1401" t="s">
        <v>21591</v>
      </c>
      <c r="AJ1401" t="s">
        <v>21592</v>
      </c>
    </row>
    <row r="1402" spans="1:36" ht="17.25" hidden="1" customHeight="1" x14ac:dyDescent="0.2">
      <c r="A1402" s="4" t="s">
        <v>21587</v>
      </c>
      <c r="B1402" t="s">
        <v>21042</v>
      </c>
      <c r="C1402" t="s">
        <v>21588</v>
      </c>
      <c r="D1402" t="s">
        <v>21589</v>
      </c>
      <c r="E1402" t="s">
        <v>56</v>
      </c>
      <c r="F1402" t="s">
        <v>86</v>
      </c>
      <c r="G1402" s="5">
        <v>700</v>
      </c>
      <c r="H1402" t="s">
        <v>558</v>
      </c>
      <c r="I1402" t="s">
        <v>43</v>
      </c>
      <c r="J1402" t="s">
        <v>45</v>
      </c>
      <c r="K1402" t="s">
        <v>45</v>
      </c>
      <c r="L1402" t="s">
        <v>45</v>
      </c>
      <c r="M1402" t="s">
        <v>559</v>
      </c>
      <c r="N1402" s="6">
        <v>2026</v>
      </c>
      <c r="R1402" s="7">
        <v>23.614968999999999</v>
      </c>
      <c r="S1402" s="7">
        <v>113.45428800000001</v>
      </c>
      <c r="T1402" t="s">
        <v>504</v>
      </c>
      <c r="U1402" t="s">
        <v>21412</v>
      </c>
      <c r="W1402" t="s">
        <v>21590</v>
      </c>
      <c r="X1402" t="s">
        <v>21076</v>
      </c>
      <c r="Y1402" t="s">
        <v>19854</v>
      </c>
      <c r="Z1402" t="s">
        <v>21048</v>
      </c>
      <c r="AH1402" s="27"/>
      <c r="AI1402" t="s">
        <v>21591</v>
      </c>
      <c r="AJ1402" t="s">
        <v>21593</v>
      </c>
    </row>
    <row r="1403" spans="1:36" ht="17.25" hidden="1" customHeight="1" x14ac:dyDescent="0.2">
      <c r="A1403" s="4" t="s">
        <v>21594</v>
      </c>
      <c r="B1403" t="s">
        <v>21042</v>
      </c>
      <c r="C1403" t="s">
        <v>21595</v>
      </c>
      <c r="D1403" t="s">
        <v>21596</v>
      </c>
      <c r="E1403" t="s">
        <v>63</v>
      </c>
      <c r="F1403" t="s">
        <v>86</v>
      </c>
      <c r="G1403" s="5">
        <v>460</v>
      </c>
      <c r="H1403" t="s">
        <v>42</v>
      </c>
      <c r="I1403" t="s">
        <v>43</v>
      </c>
      <c r="J1403" t="s">
        <v>45</v>
      </c>
      <c r="K1403" t="s">
        <v>45</v>
      </c>
      <c r="L1403" t="s">
        <v>45</v>
      </c>
      <c r="M1403" t="s">
        <v>559</v>
      </c>
      <c r="N1403" s="6">
        <v>2022</v>
      </c>
      <c r="R1403" s="7">
        <v>19.913827999999999</v>
      </c>
      <c r="S1403" s="7">
        <v>110.151883</v>
      </c>
      <c r="T1403" t="s">
        <v>46</v>
      </c>
      <c r="U1403" t="s">
        <v>21597</v>
      </c>
      <c r="X1403" t="s">
        <v>21213</v>
      </c>
      <c r="Y1403" t="s">
        <v>19854</v>
      </c>
      <c r="Z1403" t="s">
        <v>21048</v>
      </c>
      <c r="AH1403" s="27"/>
      <c r="AI1403" t="s">
        <v>21598</v>
      </c>
      <c r="AJ1403" t="s">
        <v>21599</v>
      </c>
    </row>
    <row r="1404" spans="1:36" ht="17.25" hidden="1" customHeight="1" x14ac:dyDescent="0.2">
      <c r="A1404" s="4" t="s">
        <v>21594</v>
      </c>
      <c r="B1404" t="s">
        <v>21042</v>
      </c>
      <c r="C1404" t="s">
        <v>21595</v>
      </c>
      <c r="D1404" t="s">
        <v>21596</v>
      </c>
      <c r="E1404" t="s">
        <v>73</v>
      </c>
      <c r="F1404" t="s">
        <v>86</v>
      </c>
      <c r="G1404" s="5">
        <v>487</v>
      </c>
      <c r="H1404" t="s">
        <v>42</v>
      </c>
      <c r="I1404" t="s">
        <v>43</v>
      </c>
      <c r="J1404" t="s">
        <v>45</v>
      </c>
      <c r="K1404" t="s">
        <v>45</v>
      </c>
      <c r="L1404" t="s">
        <v>45</v>
      </c>
      <c r="M1404" t="s">
        <v>559</v>
      </c>
      <c r="N1404" s="6">
        <v>2023</v>
      </c>
      <c r="R1404" s="7">
        <v>19.913827999999999</v>
      </c>
      <c r="S1404" s="7">
        <v>110.151883</v>
      </c>
      <c r="T1404" t="s">
        <v>46</v>
      </c>
      <c r="U1404" t="s">
        <v>21597</v>
      </c>
      <c r="X1404" t="s">
        <v>21213</v>
      </c>
      <c r="Y1404" t="s">
        <v>19854</v>
      </c>
      <c r="Z1404" t="s">
        <v>21048</v>
      </c>
      <c r="AH1404" s="27"/>
      <c r="AI1404" t="s">
        <v>21598</v>
      </c>
      <c r="AJ1404" t="s">
        <v>21600</v>
      </c>
    </row>
    <row r="1405" spans="1:36" ht="17.25" hidden="1" customHeight="1" x14ac:dyDescent="0.2">
      <c r="A1405" s="4" t="s">
        <v>21603</v>
      </c>
      <c r="B1405" t="s">
        <v>21042</v>
      </c>
      <c r="C1405" t="s">
        <v>21604</v>
      </c>
      <c r="D1405" t="s">
        <v>21605</v>
      </c>
      <c r="E1405" t="s">
        <v>40</v>
      </c>
      <c r="F1405" t="s">
        <v>86</v>
      </c>
      <c r="G1405" s="5">
        <v>500</v>
      </c>
      <c r="H1405" t="s">
        <v>558</v>
      </c>
      <c r="I1405" t="s">
        <v>43</v>
      </c>
      <c r="J1405" t="s">
        <v>45</v>
      </c>
      <c r="N1405" s="6">
        <v>2024</v>
      </c>
      <c r="R1405" s="7">
        <v>27.829514</v>
      </c>
      <c r="S1405" s="7">
        <v>112.96312</v>
      </c>
      <c r="T1405" t="s">
        <v>504</v>
      </c>
      <c r="U1405" t="s">
        <v>21606</v>
      </c>
      <c r="X1405" t="s">
        <v>21346</v>
      </c>
      <c r="Y1405" t="s">
        <v>19854</v>
      </c>
      <c r="Z1405" t="s">
        <v>21048</v>
      </c>
      <c r="AH1405" s="27"/>
      <c r="AI1405" t="s">
        <v>21607</v>
      </c>
      <c r="AJ1405" t="s">
        <v>21608</v>
      </c>
    </row>
    <row r="1406" spans="1:36" ht="17.25" hidden="1" customHeight="1" x14ac:dyDescent="0.2">
      <c r="A1406" s="4" t="s">
        <v>21603</v>
      </c>
      <c r="B1406" t="s">
        <v>21042</v>
      </c>
      <c r="C1406" t="s">
        <v>21604</v>
      </c>
      <c r="D1406" t="s">
        <v>21605</v>
      </c>
      <c r="E1406" t="s">
        <v>56</v>
      </c>
      <c r="F1406" t="s">
        <v>86</v>
      </c>
      <c r="G1406" s="5">
        <v>500</v>
      </c>
      <c r="H1406" t="s">
        <v>558</v>
      </c>
      <c r="I1406" t="s">
        <v>43</v>
      </c>
      <c r="J1406" t="s">
        <v>45</v>
      </c>
      <c r="N1406" s="6">
        <v>2024</v>
      </c>
      <c r="R1406" s="7">
        <v>27.829514</v>
      </c>
      <c r="S1406" s="7">
        <v>112.96312</v>
      </c>
      <c r="T1406" t="s">
        <v>504</v>
      </c>
      <c r="U1406" t="s">
        <v>21606</v>
      </c>
      <c r="X1406" t="s">
        <v>21346</v>
      </c>
      <c r="Y1406" t="s">
        <v>19854</v>
      </c>
      <c r="Z1406" t="s">
        <v>21048</v>
      </c>
      <c r="AH1406" s="27"/>
      <c r="AI1406" t="s">
        <v>21607</v>
      </c>
      <c r="AJ1406" t="s">
        <v>21609</v>
      </c>
    </row>
    <row r="1407" spans="1:36" ht="17.25" hidden="1" customHeight="1" x14ac:dyDescent="0.2">
      <c r="A1407" s="4" t="s">
        <v>21610</v>
      </c>
      <c r="B1407" t="s">
        <v>21042</v>
      </c>
      <c r="C1407" t="s">
        <v>21611</v>
      </c>
      <c r="D1407" t="s">
        <v>21612</v>
      </c>
      <c r="E1407" t="s">
        <v>40</v>
      </c>
      <c r="F1407" t="s">
        <v>86</v>
      </c>
      <c r="G1407" s="5">
        <v>120</v>
      </c>
      <c r="H1407" t="s">
        <v>42</v>
      </c>
      <c r="I1407" t="s">
        <v>43</v>
      </c>
      <c r="J1407" t="s">
        <v>44</v>
      </c>
      <c r="K1407" t="s">
        <v>45</v>
      </c>
      <c r="L1407" t="s">
        <v>45</v>
      </c>
      <c r="M1407" t="s">
        <v>559</v>
      </c>
      <c r="N1407" s="6">
        <v>2013</v>
      </c>
      <c r="R1407" s="7">
        <v>28.629348</v>
      </c>
      <c r="S1407" s="7">
        <v>118.529704</v>
      </c>
      <c r="T1407" t="s">
        <v>46</v>
      </c>
      <c r="U1407" t="s">
        <v>21613</v>
      </c>
      <c r="W1407" t="s">
        <v>21614</v>
      </c>
      <c r="X1407" t="s">
        <v>21066</v>
      </c>
      <c r="Y1407" t="s">
        <v>19854</v>
      </c>
      <c r="Z1407" t="s">
        <v>21048</v>
      </c>
      <c r="AG1407" t="s">
        <v>21615</v>
      </c>
      <c r="AH1407" s="27"/>
      <c r="AI1407" t="s">
        <v>21616</v>
      </c>
      <c r="AJ1407" t="s">
        <v>21617</v>
      </c>
    </row>
    <row r="1408" spans="1:36" ht="17.25" hidden="1" customHeight="1" x14ac:dyDescent="0.2">
      <c r="A1408" s="4" t="s">
        <v>21610</v>
      </c>
      <c r="B1408" t="s">
        <v>21042</v>
      </c>
      <c r="C1408" t="s">
        <v>21611</v>
      </c>
      <c r="D1408" t="s">
        <v>21612</v>
      </c>
      <c r="E1408" t="s">
        <v>56</v>
      </c>
      <c r="F1408" t="s">
        <v>86</v>
      </c>
      <c r="G1408" s="5">
        <v>120</v>
      </c>
      <c r="H1408" t="s">
        <v>42</v>
      </c>
      <c r="I1408" t="s">
        <v>43</v>
      </c>
      <c r="J1408" t="s">
        <v>44</v>
      </c>
      <c r="K1408" t="s">
        <v>45</v>
      </c>
      <c r="L1408" t="s">
        <v>45</v>
      </c>
      <c r="M1408" t="s">
        <v>559</v>
      </c>
      <c r="N1408" s="6">
        <v>2013</v>
      </c>
      <c r="R1408" s="7">
        <v>28.629348</v>
      </c>
      <c r="S1408" s="7">
        <v>118.529704</v>
      </c>
      <c r="T1408" t="s">
        <v>46</v>
      </c>
      <c r="U1408" t="s">
        <v>21613</v>
      </c>
      <c r="W1408" t="s">
        <v>21614</v>
      </c>
      <c r="X1408" t="s">
        <v>21066</v>
      </c>
      <c r="Y1408" t="s">
        <v>19854</v>
      </c>
      <c r="Z1408" t="s">
        <v>21048</v>
      </c>
      <c r="AG1408" t="s">
        <v>21615</v>
      </c>
      <c r="AH1408" s="27"/>
      <c r="AI1408" t="s">
        <v>21616</v>
      </c>
      <c r="AJ1408" t="s">
        <v>21618</v>
      </c>
    </row>
    <row r="1409" spans="1:36" ht="17.25" hidden="1" customHeight="1" x14ac:dyDescent="0.2">
      <c r="A1409" s="4" t="s">
        <v>21621</v>
      </c>
      <c r="B1409" t="s">
        <v>21042</v>
      </c>
      <c r="C1409" t="s">
        <v>21622</v>
      </c>
      <c r="D1409" t="s">
        <v>21623</v>
      </c>
      <c r="E1409" t="s">
        <v>40</v>
      </c>
      <c r="F1409" t="s">
        <v>86</v>
      </c>
      <c r="G1409" s="5">
        <v>180</v>
      </c>
      <c r="H1409" t="s">
        <v>42</v>
      </c>
      <c r="I1409" t="s">
        <v>43</v>
      </c>
      <c r="J1409" t="s">
        <v>44</v>
      </c>
      <c r="K1409" t="s">
        <v>45</v>
      </c>
      <c r="L1409" t="s">
        <v>45</v>
      </c>
      <c r="M1409" t="s">
        <v>559</v>
      </c>
      <c r="N1409" s="6">
        <v>2017</v>
      </c>
      <c r="R1409" s="7">
        <v>32.481428000000001</v>
      </c>
      <c r="S1409" s="7">
        <v>120.09733799999999</v>
      </c>
      <c r="T1409" t="s">
        <v>46</v>
      </c>
      <c r="U1409" t="s">
        <v>21624</v>
      </c>
      <c r="W1409" t="s">
        <v>21625</v>
      </c>
      <c r="X1409" t="s">
        <v>21204</v>
      </c>
      <c r="Y1409" t="s">
        <v>19854</v>
      </c>
      <c r="Z1409" t="s">
        <v>21048</v>
      </c>
      <c r="AG1409" t="s">
        <v>21626</v>
      </c>
      <c r="AH1409" s="27"/>
      <c r="AI1409" t="s">
        <v>21627</v>
      </c>
      <c r="AJ1409" t="s">
        <v>21628</v>
      </c>
    </row>
    <row r="1410" spans="1:36" ht="17.25" hidden="1" customHeight="1" x14ac:dyDescent="0.2">
      <c r="A1410" s="4" t="s">
        <v>21621</v>
      </c>
      <c r="B1410" t="s">
        <v>21042</v>
      </c>
      <c r="C1410" t="s">
        <v>21622</v>
      </c>
      <c r="D1410" t="s">
        <v>21623</v>
      </c>
      <c r="E1410" t="s">
        <v>56</v>
      </c>
      <c r="F1410" t="s">
        <v>86</v>
      </c>
      <c r="G1410" s="5">
        <v>180</v>
      </c>
      <c r="H1410" t="s">
        <v>42</v>
      </c>
      <c r="I1410" t="s">
        <v>43</v>
      </c>
      <c r="J1410" t="s">
        <v>44</v>
      </c>
      <c r="K1410" t="s">
        <v>45</v>
      </c>
      <c r="L1410" t="s">
        <v>45</v>
      </c>
      <c r="M1410" t="s">
        <v>559</v>
      </c>
      <c r="N1410" s="6">
        <v>2017</v>
      </c>
      <c r="R1410" s="7">
        <v>32.481428000000001</v>
      </c>
      <c r="S1410" s="7">
        <v>120.09733799999999</v>
      </c>
      <c r="T1410" t="s">
        <v>46</v>
      </c>
      <c r="U1410" t="s">
        <v>21624</v>
      </c>
      <c r="W1410" t="s">
        <v>21625</v>
      </c>
      <c r="X1410" t="s">
        <v>21204</v>
      </c>
      <c r="Y1410" t="s">
        <v>19854</v>
      </c>
      <c r="Z1410" t="s">
        <v>21048</v>
      </c>
      <c r="AG1410" t="s">
        <v>21626</v>
      </c>
      <c r="AH1410" s="27"/>
      <c r="AI1410" t="s">
        <v>21627</v>
      </c>
      <c r="AJ1410" t="s">
        <v>21629</v>
      </c>
    </row>
    <row r="1411" spans="1:36" ht="17.25" hidden="1" customHeight="1" x14ac:dyDescent="0.2">
      <c r="A1411" s="4" t="s">
        <v>21655</v>
      </c>
      <c r="B1411" t="s">
        <v>21042</v>
      </c>
      <c r="C1411" t="s">
        <v>21656</v>
      </c>
      <c r="D1411" t="s">
        <v>21657</v>
      </c>
      <c r="E1411" t="s">
        <v>40</v>
      </c>
      <c r="F1411" t="s">
        <v>86</v>
      </c>
      <c r="G1411" s="5">
        <v>459</v>
      </c>
      <c r="H1411" t="s">
        <v>42</v>
      </c>
      <c r="I1411" t="s">
        <v>43</v>
      </c>
      <c r="J1411" t="s">
        <v>44</v>
      </c>
      <c r="K1411" t="s">
        <v>45</v>
      </c>
      <c r="L1411" t="s">
        <v>45</v>
      </c>
      <c r="M1411" t="s">
        <v>559</v>
      </c>
      <c r="N1411" s="6">
        <v>2019</v>
      </c>
      <c r="R1411" s="7">
        <v>31.773087</v>
      </c>
      <c r="S1411" s="7">
        <v>119.608947</v>
      </c>
      <c r="T1411" t="s">
        <v>46</v>
      </c>
      <c r="U1411" t="s">
        <v>21403</v>
      </c>
      <c r="W1411" t="s">
        <v>21658</v>
      </c>
      <c r="X1411" t="s">
        <v>21204</v>
      </c>
      <c r="Y1411" t="s">
        <v>19854</v>
      </c>
      <c r="Z1411" t="s">
        <v>21048</v>
      </c>
      <c r="AG1411" t="s">
        <v>21659</v>
      </c>
      <c r="AH1411" s="27"/>
      <c r="AI1411" t="s">
        <v>21660</v>
      </c>
      <c r="AJ1411" t="s">
        <v>21661</v>
      </c>
    </row>
    <row r="1412" spans="1:36" ht="17.25" hidden="1" customHeight="1" x14ac:dyDescent="0.2">
      <c r="A1412" s="4" t="s">
        <v>21655</v>
      </c>
      <c r="B1412" t="s">
        <v>21042</v>
      </c>
      <c r="C1412" t="s">
        <v>21656</v>
      </c>
      <c r="D1412" t="s">
        <v>21657</v>
      </c>
      <c r="E1412" t="s">
        <v>56</v>
      </c>
      <c r="F1412" t="s">
        <v>86</v>
      </c>
      <c r="G1412" s="5">
        <v>459</v>
      </c>
      <c r="H1412" t="s">
        <v>42</v>
      </c>
      <c r="I1412" t="s">
        <v>43</v>
      </c>
      <c r="J1412" t="s">
        <v>44</v>
      </c>
      <c r="K1412" t="s">
        <v>45</v>
      </c>
      <c r="L1412" t="s">
        <v>45</v>
      </c>
      <c r="M1412" t="s">
        <v>559</v>
      </c>
      <c r="N1412" s="6">
        <v>2019</v>
      </c>
      <c r="R1412" s="7">
        <v>31.773087</v>
      </c>
      <c r="S1412" s="7">
        <v>119.608947</v>
      </c>
      <c r="T1412" t="s">
        <v>46</v>
      </c>
      <c r="U1412" t="s">
        <v>21403</v>
      </c>
      <c r="W1412" t="s">
        <v>21658</v>
      </c>
      <c r="X1412" t="s">
        <v>21204</v>
      </c>
      <c r="Y1412" t="s">
        <v>19854</v>
      </c>
      <c r="Z1412" t="s">
        <v>21048</v>
      </c>
      <c r="AG1412" t="s">
        <v>21659</v>
      </c>
      <c r="AH1412" s="27"/>
      <c r="AI1412" t="s">
        <v>21660</v>
      </c>
      <c r="AJ1412" t="s">
        <v>21662</v>
      </c>
    </row>
    <row r="1413" spans="1:36" ht="17.25" hidden="1" customHeight="1" x14ac:dyDescent="0.2">
      <c r="A1413" s="4" t="s">
        <v>21663</v>
      </c>
      <c r="B1413" t="s">
        <v>21042</v>
      </c>
      <c r="C1413" t="s">
        <v>21664</v>
      </c>
      <c r="D1413" t="s">
        <v>21665</v>
      </c>
      <c r="E1413" t="s">
        <v>40</v>
      </c>
      <c r="F1413" t="s">
        <v>86</v>
      </c>
      <c r="G1413" s="5">
        <v>100</v>
      </c>
      <c r="H1413" t="s">
        <v>42</v>
      </c>
      <c r="I1413" t="s">
        <v>43</v>
      </c>
      <c r="J1413" t="s">
        <v>44</v>
      </c>
      <c r="K1413" t="s">
        <v>45</v>
      </c>
      <c r="L1413" t="s">
        <v>45</v>
      </c>
      <c r="M1413" t="s">
        <v>559</v>
      </c>
      <c r="N1413" s="6">
        <v>2021</v>
      </c>
      <c r="R1413" s="7">
        <v>31.680565999999999</v>
      </c>
      <c r="S1413" s="7">
        <v>118.999543</v>
      </c>
      <c r="T1413" t="s">
        <v>46</v>
      </c>
      <c r="U1413" t="s">
        <v>21666</v>
      </c>
      <c r="W1413" t="s">
        <v>21667</v>
      </c>
      <c r="X1413" t="s">
        <v>21204</v>
      </c>
      <c r="Y1413" t="s">
        <v>19854</v>
      </c>
      <c r="Z1413" t="s">
        <v>21048</v>
      </c>
      <c r="AG1413" t="s">
        <v>21668</v>
      </c>
      <c r="AH1413" s="6">
        <v>1309122</v>
      </c>
      <c r="AI1413" t="s">
        <v>21669</v>
      </c>
      <c r="AJ1413" t="s">
        <v>21670</v>
      </c>
    </row>
    <row r="1414" spans="1:36" ht="17.25" hidden="1" customHeight="1" x14ac:dyDescent="0.2">
      <c r="A1414" s="4" t="s">
        <v>21663</v>
      </c>
      <c r="B1414" t="s">
        <v>21042</v>
      </c>
      <c r="C1414" t="s">
        <v>21664</v>
      </c>
      <c r="D1414" t="s">
        <v>21665</v>
      </c>
      <c r="E1414" t="s">
        <v>56</v>
      </c>
      <c r="F1414" t="s">
        <v>86</v>
      </c>
      <c r="G1414" s="5">
        <v>100</v>
      </c>
      <c r="H1414" t="s">
        <v>42</v>
      </c>
      <c r="I1414" t="s">
        <v>43</v>
      </c>
      <c r="J1414" t="s">
        <v>44</v>
      </c>
      <c r="K1414" t="s">
        <v>45</v>
      </c>
      <c r="L1414" t="s">
        <v>45</v>
      </c>
      <c r="M1414" t="s">
        <v>559</v>
      </c>
      <c r="N1414" s="6">
        <v>2021</v>
      </c>
      <c r="R1414" s="7">
        <v>31.680565999999999</v>
      </c>
      <c r="S1414" s="7">
        <v>118.999543</v>
      </c>
      <c r="T1414" t="s">
        <v>46</v>
      </c>
      <c r="U1414" t="s">
        <v>21666</v>
      </c>
      <c r="W1414" t="s">
        <v>21667</v>
      </c>
      <c r="X1414" t="s">
        <v>21204</v>
      </c>
      <c r="Y1414" t="s">
        <v>19854</v>
      </c>
      <c r="Z1414" t="s">
        <v>21048</v>
      </c>
      <c r="AG1414" t="s">
        <v>21668</v>
      </c>
      <c r="AH1414" s="24">
        <v>1309123</v>
      </c>
      <c r="AI1414" t="s">
        <v>21669</v>
      </c>
      <c r="AJ1414" t="s">
        <v>21671</v>
      </c>
    </row>
    <row r="1415" spans="1:36" ht="17.25" hidden="1" customHeight="1" x14ac:dyDescent="0.2">
      <c r="A1415" s="4" t="s">
        <v>21701</v>
      </c>
      <c r="B1415" t="s">
        <v>21042</v>
      </c>
      <c r="C1415" t="s">
        <v>21702</v>
      </c>
      <c r="D1415" t="s">
        <v>21703</v>
      </c>
      <c r="E1415" t="s">
        <v>40</v>
      </c>
      <c r="F1415" t="s">
        <v>86</v>
      </c>
      <c r="G1415" s="5">
        <v>452</v>
      </c>
      <c r="H1415" t="s">
        <v>42</v>
      </c>
      <c r="I1415" t="s">
        <v>43</v>
      </c>
      <c r="J1415" t="s">
        <v>44</v>
      </c>
      <c r="K1415" t="s">
        <v>45</v>
      </c>
      <c r="L1415" t="s">
        <v>45</v>
      </c>
      <c r="M1415" t="s">
        <v>559</v>
      </c>
      <c r="N1415" s="6">
        <v>2013</v>
      </c>
      <c r="R1415" s="7">
        <v>30.131620000000002</v>
      </c>
      <c r="S1415" s="7">
        <v>120.69274799999999</v>
      </c>
      <c r="T1415" t="s">
        <v>46</v>
      </c>
      <c r="U1415" t="s">
        <v>21704</v>
      </c>
      <c r="X1415" t="s">
        <v>21066</v>
      </c>
      <c r="Y1415" t="s">
        <v>19854</v>
      </c>
      <c r="Z1415" t="s">
        <v>21048</v>
      </c>
      <c r="AG1415" t="s">
        <v>21705</v>
      </c>
      <c r="AH1415" s="6">
        <v>1239752</v>
      </c>
      <c r="AI1415" t="s">
        <v>21706</v>
      </c>
      <c r="AJ1415" t="s">
        <v>21707</v>
      </c>
    </row>
    <row r="1416" spans="1:36" ht="17.25" hidden="1" customHeight="1" x14ac:dyDescent="0.2">
      <c r="A1416" s="4" t="s">
        <v>21701</v>
      </c>
      <c r="B1416" t="s">
        <v>21042</v>
      </c>
      <c r="C1416" t="s">
        <v>21702</v>
      </c>
      <c r="D1416" t="s">
        <v>21703</v>
      </c>
      <c r="E1416" t="s">
        <v>56</v>
      </c>
      <c r="F1416" t="s">
        <v>86</v>
      </c>
      <c r="G1416" s="5">
        <v>452</v>
      </c>
      <c r="H1416" t="s">
        <v>42</v>
      </c>
      <c r="I1416" t="s">
        <v>43</v>
      </c>
      <c r="J1416" t="s">
        <v>44</v>
      </c>
      <c r="K1416" t="s">
        <v>45</v>
      </c>
      <c r="L1416" t="s">
        <v>45</v>
      </c>
      <c r="M1416" t="s">
        <v>559</v>
      </c>
      <c r="N1416" s="6">
        <v>2013</v>
      </c>
      <c r="R1416" s="7">
        <v>30.131620000000002</v>
      </c>
      <c r="S1416" s="7">
        <v>120.69274799999999</v>
      </c>
      <c r="T1416" t="s">
        <v>46</v>
      </c>
      <c r="U1416" t="s">
        <v>21704</v>
      </c>
      <c r="X1416" t="s">
        <v>21066</v>
      </c>
      <c r="Y1416" t="s">
        <v>19854</v>
      </c>
      <c r="Z1416" t="s">
        <v>21048</v>
      </c>
      <c r="AG1416" t="s">
        <v>21705</v>
      </c>
      <c r="AH1416" s="24">
        <v>1239753</v>
      </c>
      <c r="AI1416" t="s">
        <v>21706</v>
      </c>
      <c r="AJ1416" t="s">
        <v>21708</v>
      </c>
    </row>
    <row r="1417" spans="1:36" ht="17.25" hidden="1" customHeight="1" x14ac:dyDescent="0.2">
      <c r="A1417" s="4" t="s">
        <v>21709</v>
      </c>
      <c r="B1417" t="s">
        <v>21042</v>
      </c>
      <c r="C1417" t="s">
        <v>21710</v>
      </c>
      <c r="D1417" t="s">
        <v>21711</v>
      </c>
      <c r="E1417" t="s">
        <v>40</v>
      </c>
      <c r="F1417" t="s">
        <v>86</v>
      </c>
      <c r="G1417" s="5">
        <v>200</v>
      </c>
      <c r="H1417" t="s">
        <v>42</v>
      </c>
      <c r="I1417" t="s">
        <v>43</v>
      </c>
      <c r="J1417" t="s">
        <v>44</v>
      </c>
      <c r="K1417" t="s">
        <v>45</v>
      </c>
      <c r="L1417" t="s">
        <v>45</v>
      </c>
      <c r="M1417" t="s">
        <v>559</v>
      </c>
      <c r="N1417" s="6">
        <v>2013</v>
      </c>
      <c r="R1417" s="7">
        <v>31.037375999999998</v>
      </c>
      <c r="S1417" s="7">
        <v>120.759901</v>
      </c>
      <c r="T1417" t="s">
        <v>46</v>
      </c>
      <c r="U1417" t="s">
        <v>21712</v>
      </c>
      <c r="W1417" t="s">
        <v>21713</v>
      </c>
      <c r="X1417" t="s">
        <v>21204</v>
      </c>
      <c r="Y1417" t="s">
        <v>19854</v>
      </c>
      <c r="Z1417" t="s">
        <v>21048</v>
      </c>
      <c r="AC1417" t="s">
        <v>21714</v>
      </c>
      <c r="AG1417" t="s">
        <v>21715</v>
      </c>
      <c r="AH1417" s="27" t="s">
        <v>21716</v>
      </c>
      <c r="AI1417" t="s">
        <v>21717</v>
      </c>
      <c r="AJ1417" t="s">
        <v>21718</v>
      </c>
    </row>
    <row r="1418" spans="1:36" ht="17.25" hidden="1" customHeight="1" x14ac:dyDescent="0.2">
      <c r="A1418" s="4" t="s">
        <v>21709</v>
      </c>
      <c r="B1418" t="s">
        <v>21042</v>
      </c>
      <c r="C1418" t="s">
        <v>21710</v>
      </c>
      <c r="D1418" t="s">
        <v>21711</v>
      </c>
      <c r="E1418" t="s">
        <v>56</v>
      </c>
      <c r="F1418" t="s">
        <v>86</v>
      </c>
      <c r="G1418" s="5">
        <v>200</v>
      </c>
      <c r="H1418" t="s">
        <v>42</v>
      </c>
      <c r="I1418" t="s">
        <v>43</v>
      </c>
      <c r="J1418" t="s">
        <v>44</v>
      </c>
      <c r="K1418" t="s">
        <v>45</v>
      </c>
      <c r="L1418" t="s">
        <v>45</v>
      </c>
      <c r="M1418" t="s">
        <v>559</v>
      </c>
      <c r="N1418" s="6">
        <v>2013</v>
      </c>
      <c r="R1418" s="7">
        <v>31.037375999999998</v>
      </c>
      <c r="S1418" s="7">
        <v>120.759901</v>
      </c>
      <c r="T1418" t="s">
        <v>46</v>
      </c>
      <c r="U1418" t="s">
        <v>21712</v>
      </c>
      <c r="W1418" t="s">
        <v>21713</v>
      </c>
      <c r="X1418" t="s">
        <v>21204</v>
      </c>
      <c r="Y1418" t="s">
        <v>19854</v>
      </c>
      <c r="Z1418" t="s">
        <v>21048</v>
      </c>
      <c r="AC1418" t="s">
        <v>21714</v>
      </c>
      <c r="AG1418" t="s">
        <v>21715</v>
      </c>
      <c r="AH1418" s="27" t="s">
        <v>21719</v>
      </c>
      <c r="AI1418" t="s">
        <v>21717</v>
      </c>
      <c r="AJ1418" t="s">
        <v>21720</v>
      </c>
    </row>
    <row r="1419" spans="1:36" ht="17.25" hidden="1" customHeight="1" x14ac:dyDescent="0.2">
      <c r="A1419" s="4" t="s">
        <v>21721</v>
      </c>
      <c r="B1419" t="s">
        <v>21042</v>
      </c>
      <c r="C1419" t="s">
        <v>21722</v>
      </c>
      <c r="D1419" t="s">
        <v>21723</v>
      </c>
      <c r="E1419" t="s">
        <v>40</v>
      </c>
      <c r="F1419" t="s">
        <v>86</v>
      </c>
      <c r="G1419" s="5">
        <v>460</v>
      </c>
      <c r="H1419" t="s">
        <v>42</v>
      </c>
      <c r="I1419" t="s">
        <v>43</v>
      </c>
      <c r="J1419" t="s">
        <v>45</v>
      </c>
      <c r="K1419" t="s">
        <v>45</v>
      </c>
      <c r="L1419" t="s">
        <v>45</v>
      </c>
      <c r="N1419" s="6">
        <v>2021</v>
      </c>
      <c r="R1419" s="7">
        <v>18.913193</v>
      </c>
      <c r="S1419" s="7">
        <v>110.370316</v>
      </c>
      <c r="T1419" t="s">
        <v>46</v>
      </c>
      <c r="U1419" t="s">
        <v>21724</v>
      </c>
      <c r="X1419" t="s">
        <v>21213</v>
      </c>
      <c r="Y1419" t="s">
        <v>19854</v>
      </c>
      <c r="Z1419" t="s">
        <v>21048</v>
      </c>
      <c r="AG1419" t="s">
        <v>21725</v>
      </c>
      <c r="AI1419" t="s">
        <v>21726</v>
      </c>
      <c r="AJ1419" t="s">
        <v>21727</v>
      </c>
    </row>
    <row r="1420" spans="1:36" ht="17.25" hidden="1" customHeight="1" x14ac:dyDescent="0.2">
      <c r="A1420" s="4" t="s">
        <v>21721</v>
      </c>
      <c r="B1420" t="s">
        <v>21042</v>
      </c>
      <c r="C1420" t="s">
        <v>21722</v>
      </c>
      <c r="D1420" t="s">
        <v>21723</v>
      </c>
      <c r="E1420" t="s">
        <v>56</v>
      </c>
      <c r="F1420" t="s">
        <v>86</v>
      </c>
      <c r="G1420" s="5">
        <v>460</v>
      </c>
      <c r="H1420" t="s">
        <v>42</v>
      </c>
      <c r="I1420" t="s">
        <v>43</v>
      </c>
      <c r="J1420" t="s">
        <v>45</v>
      </c>
      <c r="K1420" t="s">
        <v>45</v>
      </c>
      <c r="L1420" t="s">
        <v>45</v>
      </c>
      <c r="N1420" s="6">
        <v>2022</v>
      </c>
      <c r="R1420" s="7">
        <v>18.913193</v>
      </c>
      <c r="S1420" s="7">
        <v>110.370316</v>
      </c>
      <c r="T1420" t="s">
        <v>46</v>
      </c>
      <c r="U1420" t="s">
        <v>21724</v>
      </c>
      <c r="X1420" t="s">
        <v>21213</v>
      </c>
      <c r="Y1420" t="s">
        <v>19854</v>
      </c>
      <c r="Z1420" t="s">
        <v>21048</v>
      </c>
      <c r="AG1420" t="s">
        <v>21725</v>
      </c>
      <c r="AH1420" s="27"/>
      <c r="AI1420" t="s">
        <v>21726</v>
      </c>
      <c r="AJ1420" t="s">
        <v>21728</v>
      </c>
    </row>
    <row r="1421" spans="1:36" ht="17.25" hidden="1" customHeight="1" x14ac:dyDescent="0.2">
      <c r="A1421" s="4" t="s">
        <v>21771</v>
      </c>
      <c r="B1421" t="s">
        <v>21042</v>
      </c>
      <c r="C1421" t="s">
        <v>21772</v>
      </c>
      <c r="D1421" t="s">
        <v>21773</v>
      </c>
      <c r="E1421" t="s">
        <v>40</v>
      </c>
      <c r="F1421" t="s">
        <v>86</v>
      </c>
      <c r="G1421" s="5">
        <v>700</v>
      </c>
      <c r="H1421" t="s">
        <v>139</v>
      </c>
      <c r="I1421" t="s">
        <v>43</v>
      </c>
      <c r="J1421" t="s">
        <v>44</v>
      </c>
      <c r="K1421" t="s">
        <v>45</v>
      </c>
      <c r="L1421" t="s">
        <v>45</v>
      </c>
      <c r="M1421" t="s">
        <v>559</v>
      </c>
      <c r="N1421" s="6">
        <v>2023</v>
      </c>
      <c r="R1421" s="7">
        <v>23.024253000000002</v>
      </c>
      <c r="S1421" s="7">
        <v>113.596723</v>
      </c>
      <c r="T1421" t="s">
        <v>46</v>
      </c>
      <c r="U1421" t="s">
        <v>21750</v>
      </c>
      <c r="X1421" t="s">
        <v>21076</v>
      </c>
      <c r="Y1421" t="s">
        <v>19854</v>
      </c>
      <c r="Z1421" t="s">
        <v>21048</v>
      </c>
      <c r="AG1421" t="s">
        <v>21774</v>
      </c>
      <c r="AH1421" s="8">
        <v>1308238</v>
      </c>
      <c r="AI1421" t="s">
        <v>21775</v>
      </c>
      <c r="AJ1421" t="s">
        <v>21776</v>
      </c>
    </row>
    <row r="1422" spans="1:36" ht="17.25" hidden="1" customHeight="1" x14ac:dyDescent="0.2">
      <c r="A1422" s="4" t="s">
        <v>21771</v>
      </c>
      <c r="B1422" t="s">
        <v>21042</v>
      </c>
      <c r="C1422" t="s">
        <v>21772</v>
      </c>
      <c r="D1422" t="s">
        <v>21773</v>
      </c>
      <c r="E1422" t="s">
        <v>56</v>
      </c>
      <c r="F1422" t="s">
        <v>86</v>
      </c>
      <c r="G1422" s="5">
        <v>700</v>
      </c>
      <c r="H1422" t="s">
        <v>139</v>
      </c>
      <c r="I1422" t="s">
        <v>43</v>
      </c>
      <c r="J1422" t="s">
        <v>44</v>
      </c>
      <c r="K1422" t="s">
        <v>45</v>
      </c>
      <c r="L1422" t="s">
        <v>45</v>
      </c>
      <c r="M1422" t="s">
        <v>559</v>
      </c>
      <c r="N1422" s="6">
        <v>2023</v>
      </c>
      <c r="R1422" s="7">
        <v>23.024253000000002</v>
      </c>
      <c r="S1422" s="7">
        <v>113.596723</v>
      </c>
      <c r="T1422" t="s">
        <v>46</v>
      </c>
      <c r="U1422" t="s">
        <v>21750</v>
      </c>
      <c r="X1422" t="s">
        <v>21076</v>
      </c>
      <c r="Y1422" t="s">
        <v>19854</v>
      </c>
      <c r="Z1422" t="s">
        <v>21048</v>
      </c>
      <c r="AG1422" t="s">
        <v>21774</v>
      </c>
      <c r="AH1422" s="27">
        <v>1308239</v>
      </c>
      <c r="AI1422" t="s">
        <v>21775</v>
      </c>
      <c r="AJ1422" t="s">
        <v>21777</v>
      </c>
    </row>
    <row r="1423" spans="1:36" ht="17.25" hidden="1" customHeight="1" x14ac:dyDescent="0.2">
      <c r="A1423" s="4" t="s">
        <v>21771</v>
      </c>
      <c r="B1423" t="s">
        <v>21042</v>
      </c>
      <c r="C1423" t="s">
        <v>21772</v>
      </c>
      <c r="D1423" t="s">
        <v>21773</v>
      </c>
      <c r="E1423" t="s">
        <v>58</v>
      </c>
      <c r="F1423" t="s">
        <v>86</v>
      </c>
      <c r="G1423" s="5">
        <v>700</v>
      </c>
      <c r="H1423" t="s">
        <v>139</v>
      </c>
      <c r="I1423" t="s">
        <v>43</v>
      </c>
      <c r="J1423" t="s">
        <v>44</v>
      </c>
      <c r="K1423" t="s">
        <v>45</v>
      </c>
      <c r="L1423" t="s">
        <v>45</v>
      </c>
      <c r="M1423" t="s">
        <v>559</v>
      </c>
      <c r="N1423" s="6">
        <v>2023</v>
      </c>
      <c r="R1423" s="7">
        <v>23.024253000000002</v>
      </c>
      <c r="S1423" s="7">
        <v>113.596723</v>
      </c>
      <c r="T1423" t="s">
        <v>46</v>
      </c>
      <c r="U1423" t="s">
        <v>21750</v>
      </c>
      <c r="X1423" t="s">
        <v>21076</v>
      </c>
      <c r="Y1423" t="s">
        <v>19854</v>
      </c>
      <c r="Z1423" t="s">
        <v>21048</v>
      </c>
      <c r="AG1423" t="s">
        <v>21774</v>
      </c>
      <c r="AH1423" s="27">
        <v>1308240</v>
      </c>
      <c r="AI1423" t="s">
        <v>21775</v>
      </c>
      <c r="AJ1423" t="s">
        <v>21778</v>
      </c>
    </row>
    <row r="1424" spans="1:36" ht="17.25" hidden="1" customHeight="1" x14ac:dyDescent="0.2">
      <c r="A1424" s="4" t="s">
        <v>21786</v>
      </c>
      <c r="B1424" t="s">
        <v>21042</v>
      </c>
      <c r="C1424" t="s">
        <v>21787</v>
      </c>
      <c r="D1424" t="s">
        <v>21788</v>
      </c>
      <c r="E1424" t="s">
        <v>75</v>
      </c>
      <c r="F1424" t="s">
        <v>86</v>
      </c>
      <c r="G1424" s="5">
        <v>53</v>
      </c>
      <c r="H1424" t="s">
        <v>486</v>
      </c>
      <c r="I1424" t="s">
        <v>45</v>
      </c>
      <c r="J1424" t="s">
        <v>44</v>
      </c>
      <c r="K1424" t="s">
        <v>45</v>
      </c>
      <c r="L1424" t="s">
        <v>45</v>
      </c>
      <c r="N1424" s="6">
        <v>2024</v>
      </c>
      <c r="R1424" s="7">
        <v>24.1739836428746</v>
      </c>
      <c r="S1424" s="7">
        <v>115.697987967316</v>
      </c>
      <c r="T1424" t="s">
        <v>504</v>
      </c>
      <c r="U1424" t="s">
        <v>21789</v>
      </c>
      <c r="W1424" t="s">
        <v>21790</v>
      </c>
      <c r="X1424" t="s">
        <v>21076</v>
      </c>
      <c r="Y1424" t="s">
        <v>19854</v>
      </c>
      <c r="Z1424" t="s">
        <v>21048</v>
      </c>
      <c r="AH1424" s="27"/>
      <c r="AI1424" t="s">
        <v>21791</v>
      </c>
      <c r="AJ1424" t="s">
        <v>21792</v>
      </c>
    </row>
    <row r="1425" spans="1:36" ht="17.25" hidden="1" customHeight="1" x14ac:dyDescent="0.2">
      <c r="A1425" s="4" t="s">
        <v>21786</v>
      </c>
      <c r="B1425" t="s">
        <v>21042</v>
      </c>
      <c r="C1425" t="s">
        <v>21787</v>
      </c>
      <c r="D1425" t="s">
        <v>21788</v>
      </c>
      <c r="E1425" t="s">
        <v>77</v>
      </c>
      <c r="F1425" t="s">
        <v>86</v>
      </c>
      <c r="G1425" s="5">
        <v>53</v>
      </c>
      <c r="H1425" t="s">
        <v>486</v>
      </c>
      <c r="I1425" t="s">
        <v>45</v>
      </c>
      <c r="J1425" t="s">
        <v>44</v>
      </c>
      <c r="K1425" t="s">
        <v>45</v>
      </c>
      <c r="L1425" t="s">
        <v>45</v>
      </c>
      <c r="N1425" s="6">
        <v>2024</v>
      </c>
      <c r="R1425" s="7">
        <v>24.1739836428746</v>
      </c>
      <c r="S1425" s="7">
        <v>115.697987967316</v>
      </c>
      <c r="T1425" t="s">
        <v>504</v>
      </c>
      <c r="U1425" t="s">
        <v>21789</v>
      </c>
      <c r="W1425" t="s">
        <v>21790</v>
      </c>
      <c r="X1425" t="s">
        <v>21076</v>
      </c>
      <c r="Y1425" t="s">
        <v>19854</v>
      </c>
      <c r="Z1425" t="s">
        <v>21048</v>
      </c>
      <c r="AI1425" t="s">
        <v>21791</v>
      </c>
      <c r="AJ1425" t="s">
        <v>21793</v>
      </c>
    </row>
    <row r="1426" spans="1:36" ht="17.25" hidden="1" customHeight="1" x14ac:dyDescent="0.2">
      <c r="A1426" s="4" t="s">
        <v>21794</v>
      </c>
      <c r="B1426" t="s">
        <v>21042</v>
      </c>
      <c r="C1426" t="s">
        <v>21795</v>
      </c>
      <c r="D1426" t="s">
        <v>21796</v>
      </c>
      <c r="E1426" t="s">
        <v>40</v>
      </c>
      <c r="F1426" t="s">
        <v>86</v>
      </c>
      <c r="G1426" s="5">
        <v>50</v>
      </c>
      <c r="H1426" t="s">
        <v>139</v>
      </c>
      <c r="I1426" t="s">
        <v>65</v>
      </c>
      <c r="J1426" t="s">
        <v>44</v>
      </c>
      <c r="K1426" t="s">
        <v>45</v>
      </c>
      <c r="L1426" t="s">
        <v>45</v>
      </c>
      <c r="M1426" t="s">
        <v>559</v>
      </c>
      <c r="N1426" s="6">
        <v>2024</v>
      </c>
      <c r="Q1426" t="s">
        <v>21797</v>
      </c>
      <c r="R1426" s="7">
        <v>22.890144770625199</v>
      </c>
      <c r="S1426" s="7">
        <v>113.880679053918</v>
      </c>
      <c r="T1426" t="s">
        <v>504</v>
      </c>
      <c r="U1426" t="s">
        <v>21750</v>
      </c>
      <c r="V1426" t="s">
        <v>21798</v>
      </c>
      <c r="X1426" t="s">
        <v>21076</v>
      </c>
      <c r="Y1426" t="s">
        <v>19854</v>
      </c>
      <c r="Z1426" t="s">
        <v>21048</v>
      </c>
      <c r="AH1426" s="27"/>
      <c r="AI1426" t="s">
        <v>21799</v>
      </c>
      <c r="AJ1426" t="s">
        <v>21800</v>
      </c>
    </row>
    <row r="1427" spans="1:36" ht="17.25" hidden="1" customHeight="1" x14ac:dyDescent="0.2">
      <c r="A1427" s="4" t="s">
        <v>21794</v>
      </c>
      <c r="B1427" t="s">
        <v>21042</v>
      </c>
      <c r="C1427" t="s">
        <v>21795</v>
      </c>
      <c r="D1427" t="s">
        <v>21796</v>
      </c>
      <c r="E1427" t="s">
        <v>56</v>
      </c>
      <c r="F1427" t="s">
        <v>86</v>
      </c>
      <c r="G1427" s="5">
        <v>50</v>
      </c>
      <c r="H1427" t="s">
        <v>139</v>
      </c>
      <c r="I1427" t="s">
        <v>65</v>
      </c>
      <c r="J1427" t="s">
        <v>44</v>
      </c>
      <c r="K1427" t="s">
        <v>45</v>
      </c>
      <c r="L1427" t="s">
        <v>45</v>
      </c>
      <c r="M1427" t="s">
        <v>559</v>
      </c>
      <c r="N1427" s="6">
        <v>2024</v>
      </c>
      <c r="Q1427" t="s">
        <v>21797</v>
      </c>
      <c r="R1427" s="7">
        <v>22.890144770625199</v>
      </c>
      <c r="S1427" s="7">
        <v>113.880679053918</v>
      </c>
      <c r="T1427" t="s">
        <v>504</v>
      </c>
      <c r="U1427" t="s">
        <v>21750</v>
      </c>
      <c r="V1427" t="s">
        <v>21798</v>
      </c>
      <c r="X1427" t="s">
        <v>21076</v>
      </c>
      <c r="Y1427" t="s">
        <v>19854</v>
      </c>
      <c r="Z1427" t="s">
        <v>21048</v>
      </c>
      <c r="AH1427" s="27"/>
      <c r="AI1427" t="s">
        <v>21799</v>
      </c>
      <c r="AJ1427" t="s">
        <v>21801</v>
      </c>
    </row>
    <row r="1428" spans="1:36" ht="17.25" hidden="1" customHeight="1" x14ac:dyDescent="0.2">
      <c r="A1428" s="4" t="s">
        <v>21802</v>
      </c>
      <c r="B1428" t="s">
        <v>21042</v>
      </c>
      <c r="C1428" t="s">
        <v>21803</v>
      </c>
      <c r="D1428" t="s">
        <v>21804</v>
      </c>
      <c r="E1428" t="s">
        <v>58</v>
      </c>
      <c r="F1428" t="s">
        <v>86</v>
      </c>
      <c r="G1428" s="5">
        <v>470</v>
      </c>
      <c r="H1428" t="s">
        <v>42</v>
      </c>
      <c r="I1428" t="s">
        <v>43</v>
      </c>
      <c r="J1428" t="s">
        <v>44</v>
      </c>
      <c r="K1428" t="s">
        <v>45</v>
      </c>
      <c r="L1428" t="s">
        <v>45</v>
      </c>
      <c r="M1428" t="s">
        <v>559</v>
      </c>
      <c r="N1428" s="24">
        <v>2016</v>
      </c>
      <c r="R1428" s="7">
        <v>22.975774999999999</v>
      </c>
      <c r="S1428" s="7">
        <v>113.828442</v>
      </c>
      <c r="T1428" t="s">
        <v>46</v>
      </c>
      <c r="U1428" t="s">
        <v>21750</v>
      </c>
      <c r="X1428" t="s">
        <v>21076</v>
      </c>
      <c r="Y1428" t="s">
        <v>19854</v>
      </c>
      <c r="Z1428" t="s">
        <v>21048</v>
      </c>
      <c r="AI1428" t="s">
        <v>21805</v>
      </c>
      <c r="AJ1428" t="s">
        <v>21808</v>
      </c>
    </row>
    <row r="1429" spans="1:36" ht="17.25" hidden="1" customHeight="1" x14ac:dyDescent="0.2">
      <c r="A1429" s="4" t="s">
        <v>21802</v>
      </c>
      <c r="B1429" t="s">
        <v>21042</v>
      </c>
      <c r="C1429" t="s">
        <v>21803</v>
      </c>
      <c r="D1429" t="s">
        <v>21804</v>
      </c>
      <c r="E1429" t="s">
        <v>191</v>
      </c>
      <c r="F1429" t="s">
        <v>86</v>
      </c>
      <c r="G1429" s="5">
        <v>470</v>
      </c>
      <c r="H1429" t="s">
        <v>42</v>
      </c>
      <c r="I1429" t="s">
        <v>43</v>
      </c>
      <c r="J1429" t="s">
        <v>44</v>
      </c>
      <c r="K1429" t="s">
        <v>45</v>
      </c>
      <c r="L1429" t="s">
        <v>45</v>
      </c>
      <c r="M1429" t="s">
        <v>559</v>
      </c>
      <c r="N1429" s="6">
        <v>2016</v>
      </c>
      <c r="P1429" s="25"/>
      <c r="R1429" s="7">
        <v>22.975774999999999</v>
      </c>
      <c r="S1429" s="7">
        <v>113.828442</v>
      </c>
      <c r="T1429" t="s">
        <v>46</v>
      </c>
      <c r="U1429" t="s">
        <v>21750</v>
      </c>
      <c r="X1429" t="s">
        <v>21076</v>
      </c>
      <c r="Y1429" t="s">
        <v>19854</v>
      </c>
      <c r="Z1429" t="s">
        <v>21048</v>
      </c>
      <c r="AH1429" s="27"/>
      <c r="AI1429" t="s">
        <v>21805</v>
      </c>
      <c r="AJ1429" t="s">
        <v>21809</v>
      </c>
    </row>
    <row r="1430" spans="1:36" ht="17.25" hidden="1" customHeight="1" x14ac:dyDescent="0.2">
      <c r="A1430" s="4" t="s">
        <v>21817</v>
      </c>
      <c r="B1430" t="s">
        <v>21042</v>
      </c>
      <c r="C1430" t="s">
        <v>21818</v>
      </c>
      <c r="D1430" t="s">
        <v>21819</v>
      </c>
      <c r="E1430" t="s">
        <v>63</v>
      </c>
      <c r="F1430" t="s">
        <v>86</v>
      </c>
      <c r="G1430" s="5">
        <v>460</v>
      </c>
      <c r="H1430" t="s">
        <v>42</v>
      </c>
      <c r="I1430" t="s">
        <v>43</v>
      </c>
      <c r="J1430" t="s">
        <v>44</v>
      </c>
      <c r="K1430" t="s">
        <v>45</v>
      </c>
      <c r="L1430" t="s">
        <v>45</v>
      </c>
      <c r="M1430" t="s">
        <v>559</v>
      </c>
      <c r="N1430" s="6">
        <v>2021</v>
      </c>
      <c r="P1430" s="25"/>
      <c r="R1430" s="7">
        <v>23.113609</v>
      </c>
      <c r="S1430" s="7">
        <v>113.66788</v>
      </c>
      <c r="T1430" t="s">
        <v>46</v>
      </c>
      <c r="U1430" t="s">
        <v>21750</v>
      </c>
      <c r="V1430" t="s">
        <v>21820</v>
      </c>
      <c r="X1430" t="s">
        <v>21076</v>
      </c>
      <c r="Y1430" t="s">
        <v>19854</v>
      </c>
      <c r="Z1430" t="s">
        <v>21048</v>
      </c>
      <c r="AC1430" t="s">
        <v>21821</v>
      </c>
      <c r="AG1430" t="s">
        <v>21822</v>
      </c>
      <c r="AI1430" t="s">
        <v>21823</v>
      </c>
      <c r="AJ1430" t="s">
        <v>21824</v>
      </c>
    </row>
    <row r="1431" spans="1:36" ht="17.25" hidden="1" customHeight="1" x14ac:dyDescent="0.2">
      <c r="A1431" s="4" t="s">
        <v>21817</v>
      </c>
      <c r="B1431" t="s">
        <v>21042</v>
      </c>
      <c r="C1431" t="s">
        <v>21818</v>
      </c>
      <c r="D1431" t="s">
        <v>21819</v>
      </c>
      <c r="E1431" t="s">
        <v>73</v>
      </c>
      <c r="F1431" t="s">
        <v>86</v>
      </c>
      <c r="G1431" s="5">
        <v>460</v>
      </c>
      <c r="H1431" t="s">
        <v>42</v>
      </c>
      <c r="I1431" t="s">
        <v>43</v>
      </c>
      <c r="J1431" t="s">
        <v>44</v>
      </c>
      <c r="K1431" t="s">
        <v>45</v>
      </c>
      <c r="L1431" t="s">
        <v>45</v>
      </c>
      <c r="M1431" t="s">
        <v>559</v>
      </c>
      <c r="N1431" s="6">
        <v>2021</v>
      </c>
      <c r="R1431" s="7">
        <v>23.113609</v>
      </c>
      <c r="S1431" s="7">
        <v>113.66788</v>
      </c>
      <c r="T1431" t="s">
        <v>46</v>
      </c>
      <c r="U1431" t="s">
        <v>21750</v>
      </c>
      <c r="V1431" t="s">
        <v>21820</v>
      </c>
      <c r="X1431" t="s">
        <v>21076</v>
      </c>
      <c r="Y1431" t="s">
        <v>19854</v>
      </c>
      <c r="Z1431" t="s">
        <v>21048</v>
      </c>
      <c r="AC1431" t="s">
        <v>21821</v>
      </c>
      <c r="AG1431" t="s">
        <v>21822</v>
      </c>
      <c r="AH1431" s="27"/>
      <c r="AI1431" t="s">
        <v>21823</v>
      </c>
      <c r="AJ1431" t="s">
        <v>21825</v>
      </c>
    </row>
    <row r="1432" spans="1:36" ht="17.25" hidden="1" customHeight="1" x14ac:dyDescent="0.2">
      <c r="A1432" s="4" t="s">
        <v>21817</v>
      </c>
      <c r="B1432" t="s">
        <v>21042</v>
      </c>
      <c r="C1432" t="s">
        <v>21818</v>
      </c>
      <c r="D1432" t="s">
        <v>21819</v>
      </c>
      <c r="E1432" t="s">
        <v>75</v>
      </c>
      <c r="F1432" t="s">
        <v>86</v>
      </c>
      <c r="G1432" s="5">
        <v>460</v>
      </c>
      <c r="H1432" t="s">
        <v>42</v>
      </c>
      <c r="I1432" t="s">
        <v>43</v>
      </c>
      <c r="J1432" t="s">
        <v>44</v>
      </c>
      <c r="K1432" t="s">
        <v>45</v>
      </c>
      <c r="L1432" t="s">
        <v>45</v>
      </c>
      <c r="M1432" t="s">
        <v>559</v>
      </c>
      <c r="N1432" s="6">
        <v>2022</v>
      </c>
      <c r="R1432" s="7">
        <v>23.113609</v>
      </c>
      <c r="S1432" s="7">
        <v>113.66788</v>
      </c>
      <c r="T1432" t="s">
        <v>46</v>
      </c>
      <c r="U1432" t="s">
        <v>21750</v>
      </c>
      <c r="V1432" t="s">
        <v>21820</v>
      </c>
      <c r="X1432" t="s">
        <v>21076</v>
      </c>
      <c r="Y1432" t="s">
        <v>19854</v>
      </c>
      <c r="Z1432" t="s">
        <v>21048</v>
      </c>
      <c r="AC1432" t="s">
        <v>21821</v>
      </c>
      <c r="AG1432" t="s">
        <v>21822</v>
      </c>
      <c r="AH1432" s="27"/>
      <c r="AI1432" t="s">
        <v>21823</v>
      </c>
      <c r="AJ1432" t="s">
        <v>21826</v>
      </c>
    </row>
    <row r="1433" spans="1:36" ht="17.25" hidden="1" customHeight="1" x14ac:dyDescent="0.2">
      <c r="A1433" s="4" t="s">
        <v>21817</v>
      </c>
      <c r="B1433" t="s">
        <v>21042</v>
      </c>
      <c r="C1433" t="s">
        <v>21818</v>
      </c>
      <c r="D1433" t="s">
        <v>21819</v>
      </c>
      <c r="E1433" t="s">
        <v>77</v>
      </c>
      <c r="F1433" t="s">
        <v>86</v>
      </c>
      <c r="G1433" s="5">
        <v>460</v>
      </c>
      <c r="H1433" t="s">
        <v>42</v>
      </c>
      <c r="I1433" t="s">
        <v>43</v>
      </c>
      <c r="J1433" t="s">
        <v>44</v>
      </c>
      <c r="K1433" t="s">
        <v>45</v>
      </c>
      <c r="L1433" t="s">
        <v>45</v>
      </c>
      <c r="M1433" t="s">
        <v>559</v>
      </c>
      <c r="N1433" s="6">
        <v>2022</v>
      </c>
      <c r="R1433" s="7">
        <v>23.113609</v>
      </c>
      <c r="S1433" s="7">
        <v>113.66788</v>
      </c>
      <c r="T1433" t="s">
        <v>46</v>
      </c>
      <c r="U1433" t="s">
        <v>21750</v>
      </c>
      <c r="V1433" t="s">
        <v>21820</v>
      </c>
      <c r="X1433" t="s">
        <v>21076</v>
      </c>
      <c r="Y1433" t="s">
        <v>19854</v>
      </c>
      <c r="Z1433" t="s">
        <v>21048</v>
      </c>
      <c r="AC1433" t="s">
        <v>21821</v>
      </c>
      <c r="AG1433" t="s">
        <v>21822</v>
      </c>
      <c r="AH1433" s="27"/>
      <c r="AI1433" t="s">
        <v>21823</v>
      </c>
      <c r="AJ1433" t="s">
        <v>21827</v>
      </c>
    </row>
    <row r="1434" spans="1:36" ht="17.25" hidden="1" customHeight="1" x14ac:dyDescent="0.2">
      <c r="A1434" s="4" t="s">
        <v>21828</v>
      </c>
      <c r="B1434" t="s">
        <v>21042</v>
      </c>
      <c r="C1434" t="s">
        <v>21829</v>
      </c>
      <c r="D1434" t="s">
        <v>21830</v>
      </c>
      <c r="E1434" t="s">
        <v>40</v>
      </c>
      <c r="F1434" t="s">
        <v>86</v>
      </c>
      <c r="G1434" s="5">
        <v>75</v>
      </c>
      <c r="H1434" t="s">
        <v>558</v>
      </c>
      <c r="I1434" t="s">
        <v>45</v>
      </c>
      <c r="J1434" t="s">
        <v>45</v>
      </c>
      <c r="K1434" t="s">
        <v>45</v>
      </c>
      <c r="L1434" t="s">
        <v>45</v>
      </c>
      <c r="M1434" t="s">
        <v>45</v>
      </c>
      <c r="N1434" s="6">
        <v>2025</v>
      </c>
      <c r="R1434" s="7">
        <v>22.920680000000001</v>
      </c>
      <c r="S1434" s="7">
        <v>113.61150000000001</v>
      </c>
      <c r="T1434" t="s">
        <v>504</v>
      </c>
      <c r="U1434" t="s">
        <v>21750</v>
      </c>
      <c r="V1434" t="s">
        <v>21831</v>
      </c>
      <c r="X1434" t="s">
        <v>21076</v>
      </c>
      <c r="Y1434" t="s">
        <v>19854</v>
      </c>
      <c r="Z1434" t="s">
        <v>21048</v>
      </c>
      <c r="AH1434" s="27"/>
      <c r="AI1434" t="s">
        <v>21832</v>
      </c>
      <c r="AJ1434" t="s">
        <v>21833</v>
      </c>
    </row>
    <row r="1435" spans="1:36" ht="17.25" hidden="1" customHeight="1" x14ac:dyDescent="0.2">
      <c r="A1435" s="4" t="s">
        <v>21828</v>
      </c>
      <c r="B1435" t="s">
        <v>21042</v>
      </c>
      <c r="C1435" t="s">
        <v>21829</v>
      </c>
      <c r="D1435" t="s">
        <v>21830</v>
      </c>
      <c r="E1435" t="s">
        <v>56</v>
      </c>
      <c r="F1435" t="s">
        <v>86</v>
      </c>
      <c r="G1435" s="5">
        <v>75</v>
      </c>
      <c r="H1435" t="s">
        <v>558</v>
      </c>
      <c r="I1435" t="s">
        <v>45</v>
      </c>
      <c r="J1435" t="s">
        <v>45</v>
      </c>
      <c r="K1435" t="s">
        <v>45</v>
      </c>
      <c r="L1435" t="s">
        <v>45</v>
      </c>
      <c r="M1435" t="s">
        <v>45</v>
      </c>
      <c r="N1435" s="6">
        <v>2025</v>
      </c>
      <c r="R1435" s="7">
        <v>22.920680000000001</v>
      </c>
      <c r="S1435" s="7">
        <v>113.61150000000001</v>
      </c>
      <c r="T1435" t="s">
        <v>504</v>
      </c>
      <c r="U1435" t="s">
        <v>21750</v>
      </c>
      <c r="V1435" t="s">
        <v>21831</v>
      </c>
      <c r="X1435" t="s">
        <v>21076</v>
      </c>
      <c r="Y1435" t="s">
        <v>19854</v>
      </c>
      <c r="Z1435" t="s">
        <v>21048</v>
      </c>
      <c r="AI1435" t="s">
        <v>21832</v>
      </c>
      <c r="AJ1435" t="s">
        <v>21834</v>
      </c>
    </row>
    <row r="1436" spans="1:36" ht="17.25" hidden="1" customHeight="1" x14ac:dyDescent="0.2">
      <c r="A1436" s="4" t="s">
        <v>21852</v>
      </c>
      <c r="B1436" t="s">
        <v>21042</v>
      </c>
      <c r="C1436" t="s">
        <v>21853</v>
      </c>
      <c r="D1436" t="s">
        <v>21854</v>
      </c>
      <c r="E1436" t="s">
        <v>63</v>
      </c>
      <c r="F1436" t="s">
        <v>86</v>
      </c>
      <c r="G1436" s="5">
        <v>400</v>
      </c>
      <c r="H1436" t="s">
        <v>42</v>
      </c>
      <c r="I1436" t="s">
        <v>43</v>
      </c>
      <c r="J1436" t="s">
        <v>45</v>
      </c>
      <c r="K1436" t="s">
        <v>45</v>
      </c>
      <c r="L1436" t="s">
        <v>45</v>
      </c>
      <c r="M1436" t="s">
        <v>559</v>
      </c>
      <c r="N1436" s="6">
        <v>2018</v>
      </c>
      <c r="R1436" s="7">
        <v>31.695353999999998</v>
      </c>
      <c r="S1436" s="7">
        <v>120.465971</v>
      </c>
      <c r="T1436" t="s">
        <v>46</v>
      </c>
      <c r="U1436" t="s">
        <v>21855</v>
      </c>
      <c r="V1436" t="s">
        <v>21856</v>
      </c>
      <c r="W1436" t="s">
        <v>21857</v>
      </c>
      <c r="X1436" t="s">
        <v>21204</v>
      </c>
      <c r="Y1436" t="s">
        <v>19854</v>
      </c>
      <c r="Z1436" t="s">
        <v>21048</v>
      </c>
      <c r="AG1436" t="s">
        <v>21858</v>
      </c>
      <c r="AH1436" s="8" t="s">
        <v>21859</v>
      </c>
      <c r="AI1436" t="s">
        <v>21860</v>
      </c>
      <c r="AJ1436" t="s">
        <v>21861</v>
      </c>
    </row>
    <row r="1437" spans="1:36" ht="17.25" hidden="1" customHeight="1" x14ac:dyDescent="0.2">
      <c r="A1437" s="4" t="s">
        <v>21852</v>
      </c>
      <c r="B1437" t="s">
        <v>21042</v>
      </c>
      <c r="C1437" t="s">
        <v>21853</v>
      </c>
      <c r="D1437" t="s">
        <v>21854</v>
      </c>
      <c r="E1437" t="s">
        <v>73</v>
      </c>
      <c r="F1437" t="s">
        <v>86</v>
      </c>
      <c r="G1437" s="5">
        <v>400</v>
      </c>
      <c r="H1437" t="s">
        <v>42</v>
      </c>
      <c r="I1437" t="s">
        <v>43</v>
      </c>
      <c r="J1437" t="s">
        <v>45</v>
      </c>
      <c r="K1437" t="s">
        <v>45</v>
      </c>
      <c r="L1437" t="s">
        <v>45</v>
      </c>
      <c r="M1437" t="s">
        <v>559</v>
      </c>
      <c r="N1437" s="6">
        <v>2019</v>
      </c>
      <c r="R1437" s="7">
        <v>31.695353999999998</v>
      </c>
      <c r="S1437" s="7">
        <v>120.465971</v>
      </c>
      <c r="T1437" t="s">
        <v>46</v>
      </c>
      <c r="U1437" t="s">
        <v>21855</v>
      </c>
      <c r="V1437" t="s">
        <v>21856</v>
      </c>
      <c r="W1437" t="s">
        <v>21857</v>
      </c>
      <c r="X1437" t="s">
        <v>21204</v>
      </c>
      <c r="Y1437" t="s">
        <v>19854</v>
      </c>
      <c r="Z1437" t="s">
        <v>21048</v>
      </c>
      <c r="AI1437" t="s">
        <v>21860</v>
      </c>
      <c r="AJ1437" t="s">
        <v>21862</v>
      </c>
    </row>
    <row r="1438" spans="1:36" ht="17.25" hidden="1" customHeight="1" x14ac:dyDescent="0.2">
      <c r="A1438" s="4" t="s">
        <v>21875</v>
      </c>
      <c r="B1438" t="s">
        <v>21042</v>
      </c>
      <c r="C1438" t="s">
        <v>21876</v>
      </c>
      <c r="D1438" t="s">
        <v>21877</v>
      </c>
      <c r="E1438" t="s">
        <v>40</v>
      </c>
      <c r="F1438" t="s">
        <v>86</v>
      </c>
      <c r="G1438" s="5">
        <v>120</v>
      </c>
      <c r="H1438" t="s">
        <v>139</v>
      </c>
      <c r="I1438" t="s">
        <v>43</v>
      </c>
      <c r="J1438" t="s">
        <v>44</v>
      </c>
      <c r="K1438" t="s">
        <v>45</v>
      </c>
      <c r="L1438" t="s">
        <v>45</v>
      </c>
      <c r="N1438" s="6">
        <v>2023</v>
      </c>
      <c r="R1438" s="7">
        <v>22.760118642172699</v>
      </c>
      <c r="S1438" s="7">
        <v>113.239499891872</v>
      </c>
      <c r="T1438" t="s">
        <v>504</v>
      </c>
      <c r="U1438" t="s">
        <v>21559</v>
      </c>
      <c r="W1438" t="s">
        <v>21878</v>
      </c>
      <c r="X1438" t="s">
        <v>21076</v>
      </c>
      <c r="Y1438" t="s">
        <v>19854</v>
      </c>
      <c r="Z1438" t="s">
        <v>21048</v>
      </c>
      <c r="AI1438" t="s">
        <v>21879</v>
      </c>
      <c r="AJ1438" t="s">
        <v>21880</v>
      </c>
    </row>
    <row r="1439" spans="1:36" ht="17.25" hidden="1" customHeight="1" x14ac:dyDescent="0.2">
      <c r="A1439" s="4" t="s">
        <v>21875</v>
      </c>
      <c r="B1439" t="s">
        <v>21042</v>
      </c>
      <c r="C1439" t="s">
        <v>21876</v>
      </c>
      <c r="D1439" t="s">
        <v>21877</v>
      </c>
      <c r="E1439" t="s">
        <v>56</v>
      </c>
      <c r="F1439" t="s">
        <v>86</v>
      </c>
      <c r="G1439" s="5">
        <v>120</v>
      </c>
      <c r="H1439" t="s">
        <v>139</v>
      </c>
      <c r="I1439" t="s">
        <v>43</v>
      </c>
      <c r="J1439" t="s">
        <v>44</v>
      </c>
      <c r="K1439" t="s">
        <v>45</v>
      </c>
      <c r="L1439" t="s">
        <v>45</v>
      </c>
      <c r="N1439" s="6">
        <v>2023</v>
      </c>
      <c r="R1439" s="7">
        <v>22.760118642172699</v>
      </c>
      <c r="S1439" s="7">
        <v>113.239499891872</v>
      </c>
      <c r="T1439" t="s">
        <v>504</v>
      </c>
      <c r="U1439" t="s">
        <v>21559</v>
      </c>
      <c r="W1439" t="s">
        <v>21878</v>
      </c>
      <c r="X1439" t="s">
        <v>21076</v>
      </c>
      <c r="Y1439" t="s">
        <v>19854</v>
      </c>
      <c r="Z1439" t="s">
        <v>21048</v>
      </c>
      <c r="AH1439" s="27"/>
      <c r="AI1439" t="s">
        <v>21879</v>
      </c>
      <c r="AJ1439" t="s">
        <v>21881</v>
      </c>
    </row>
    <row r="1440" spans="1:36" ht="17.25" hidden="1" customHeight="1" x14ac:dyDescent="0.2">
      <c r="A1440" s="4" t="s">
        <v>21897</v>
      </c>
      <c r="B1440" t="s">
        <v>21042</v>
      </c>
      <c r="C1440" t="s">
        <v>21898</v>
      </c>
      <c r="D1440" t="s">
        <v>21899</v>
      </c>
      <c r="E1440" t="s">
        <v>56</v>
      </c>
      <c r="F1440" t="s">
        <v>21045</v>
      </c>
      <c r="G1440" s="5">
        <v>135</v>
      </c>
      <c r="H1440" t="s">
        <v>42</v>
      </c>
      <c r="I1440" t="s">
        <v>240</v>
      </c>
      <c r="J1440" t="s">
        <v>45</v>
      </c>
      <c r="K1440" t="s">
        <v>45</v>
      </c>
      <c r="L1440" t="s">
        <v>45</v>
      </c>
      <c r="M1440" t="s">
        <v>559</v>
      </c>
      <c r="N1440" s="6">
        <v>2021</v>
      </c>
      <c r="R1440" s="7">
        <v>25.73809</v>
      </c>
      <c r="S1440" s="7">
        <v>119.59000399999999</v>
      </c>
      <c r="T1440" t="s">
        <v>46</v>
      </c>
      <c r="U1440" t="s">
        <v>21900</v>
      </c>
      <c r="V1440" t="s">
        <v>21901</v>
      </c>
      <c r="W1440" t="s">
        <v>21902</v>
      </c>
      <c r="X1440" t="s">
        <v>21237</v>
      </c>
      <c r="Y1440" t="s">
        <v>19854</v>
      </c>
      <c r="Z1440" t="s">
        <v>21048</v>
      </c>
      <c r="AH1440" s="27"/>
      <c r="AI1440" t="s">
        <v>21903</v>
      </c>
      <c r="AJ1440" t="s">
        <v>21905</v>
      </c>
    </row>
    <row r="1441" spans="1:36" ht="17.25" hidden="1" customHeight="1" x14ac:dyDescent="0.2">
      <c r="A1441" s="4" t="s">
        <v>21906</v>
      </c>
      <c r="B1441" t="s">
        <v>21042</v>
      </c>
      <c r="C1441" t="s">
        <v>21907</v>
      </c>
      <c r="D1441" t="s">
        <v>21908</v>
      </c>
      <c r="E1441" t="s">
        <v>40</v>
      </c>
      <c r="F1441" t="s">
        <v>21045</v>
      </c>
      <c r="G1441" s="5">
        <v>55</v>
      </c>
      <c r="H1441" t="s">
        <v>42</v>
      </c>
      <c r="I1441" t="s">
        <v>240</v>
      </c>
      <c r="J1441" t="s">
        <v>45</v>
      </c>
      <c r="K1441" t="s">
        <v>45</v>
      </c>
      <c r="L1441" t="s">
        <v>45</v>
      </c>
      <c r="M1441" t="s">
        <v>559</v>
      </c>
      <c r="N1441" s="6">
        <v>2021</v>
      </c>
      <c r="R1441" s="7">
        <v>26.488285000000001</v>
      </c>
      <c r="S1441" s="7">
        <v>119.654938</v>
      </c>
      <c r="T1441" t="s">
        <v>46</v>
      </c>
      <c r="U1441" t="s">
        <v>21900</v>
      </c>
      <c r="V1441" t="s">
        <v>21909</v>
      </c>
      <c r="X1441" t="s">
        <v>21237</v>
      </c>
      <c r="Y1441" t="s">
        <v>19854</v>
      </c>
      <c r="Z1441" t="s">
        <v>21048</v>
      </c>
      <c r="AE1441" t="s">
        <v>92</v>
      </c>
      <c r="AH1441" s="27"/>
      <c r="AI1441" t="s">
        <v>21910</v>
      </c>
      <c r="AJ1441" t="s">
        <v>21911</v>
      </c>
    </row>
    <row r="1442" spans="1:36" ht="17.25" hidden="1" customHeight="1" x14ac:dyDescent="0.2">
      <c r="A1442" s="4" t="s">
        <v>21906</v>
      </c>
      <c r="B1442" t="s">
        <v>21042</v>
      </c>
      <c r="C1442" t="s">
        <v>21907</v>
      </c>
      <c r="D1442" t="s">
        <v>21908</v>
      </c>
      <c r="E1442" t="s">
        <v>56</v>
      </c>
      <c r="F1442" t="s">
        <v>21045</v>
      </c>
      <c r="G1442" s="5">
        <v>55</v>
      </c>
      <c r="H1442" t="s">
        <v>42</v>
      </c>
      <c r="I1442" t="s">
        <v>240</v>
      </c>
      <c r="J1442" t="s">
        <v>45</v>
      </c>
      <c r="K1442" t="s">
        <v>45</v>
      </c>
      <c r="L1442" t="s">
        <v>45</v>
      </c>
      <c r="M1442" t="s">
        <v>559</v>
      </c>
      <c r="N1442" s="6">
        <v>2022</v>
      </c>
      <c r="R1442" s="7">
        <v>26.488285000000001</v>
      </c>
      <c r="S1442" s="7">
        <v>119.654938</v>
      </c>
      <c r="T1442" t="s">
        <v>46</v>
      </c>
      <c r="U1442" t="s">
        <v>21900</v>
      </c>
      <c r="V1442" t="s">
        <v>21909</v>
      </c>
      <c r="X1442" t="s">
        <v>21237</v>
      </c>
      <c r="Y1442" t="s">
        <v>19854</v>
      </c>
      <c r="Z1442" t="s">
        <v>21048</v>
      </c>
      <c r="AE1442" t="s">
        <v>92</v>
      </c>
      <c r="AI1442" t="s">
        <v>21910</v>
      </c>
      <c r="AJ1442" t="s">
        <v>21912</v>
      </c>
    </row>
    <row r="1443" spans="1:36" ht="17.25" hidden="1" customHeight="1" x14ac:dyDescent="0.2">
      <c r="A1443" s="4" t="s">
        <v>21913</v>
      </c>
      <c r="B1443" t="s">
        <v>21042</v>
      </c>
      <c r="C1443" t="s">
        <v>21914</v>
      </c>
      <c r="D1443" t="s">
        <v>21915</v>
      </c>
      <c r="E1443" t="s">
        <v>40</v>
      </c>
      <c r="F1443" t="s">
        <v>21045</v>
      </c>
      <c r="G1443" s="5">
        <v>80</v>
      </c>
      <c r="H1443" t="s">
        <v>42</v>
      </c>
      <c r="I1443" t="s">
        <v>240</v>
      </c>
      <c r="J1443" t="s">
        <v>45</v>
      </c>
      <c r="K1443" t="s">
        <v>45</v>
      </c>
      <c r="L1443" t="s">
        <v>45</v>
      </c>
      <c r="M1443" t="s">
        <v>559</v>
      </c>
      <c r="N1443" s="6">
        <v>2017</v>
      </c>
      <c r="R1443" s="7">
        <v>26.257283999999999</v>
      </c>
      <c r="S1443" s="7">
        <v>117.61424100000001</v>
      </c>
      <c r="T1443" t="s">
        <v>46</v>
      </c>
      <c r="U1443" t="s">
        <v>21916</v>
      </c>
      <c r="V1443" t="s">
        <v>21917</v>
      </c>
      <c r="W1443" t="s">
        <v>21918</v>
      </c>
      <c r="X1443" t="s">
        <v>21237</v>
      </c>
      <c r="Y1443" t="s">
        <v>19854</v>
      </c>
      <c r="Z1443" t="s">
        <v>21048</v>
      </c>
      <c r="AE1443" t="s">
        <v>92</v>
      </c>
      <c r="AI1443" t="s">
        <v>21919</v>
      </c>
      <c r="AJ1443" t="s">
        <v>21920</v>
      </c>
    </row>
    <row r="1444" spans="1:36" ht="17.25" hidden="1" customHeight="1" x14ac:dyDescent="0.2">
      <c r="A1444" s="4" t="s">
        <v>21931</v>
      </c>
      <c r="B1444" t="s">
        <v>21042</v>
      </c>
      <c r="C1444" t="s">
        <v>21932</v>
      </c>
      <c r="D1444" t="s">
        <v>21933</v>
      </c>
      <c r="E1444" t="s">
        <v>40</v>
      </c>
      <c r="F1444" t="s">
        <v>86</v>
      </c>
      <c r="G1444" s="5">
        <v>120</v>
      </c>
      <c r="H1444" t="s">
        <v>139</v>
      </c>
      <c r="I1444" t="s">
        <v>43</v>
      </c>
      <c r="J1444" t="s">
        <v>44</v>
      </c>
      <c r="K1444" t="s">
        <v>45</v>
      </c>
      <c r="L1444" t="s">
        <v>45</v>
      </c>
      <c r="M1444" t="s">
        <v>559</v>
      </c>
      <c r="N1444" s="6">
        <v>2024</v>
      </c>
      <c r="R1444" s="7">
        <v>23.756720000000001</v>
      </c>
      <c r="S1444" s="7">
        <v>113.520938</v>
      </c>
      <c r="T1444" t="s">
        <v>504</v>
      </c>
      <c r="U1444" t="s">
        <v>21934</v>
      </c>
      <c r="V1444" t="s">
        <v>21935</v>
      </c>
      <c r="X1444" t="s">
        <v>21076</v>
      </c>
      <c r="Y1444" t="s">
        <v>19854</v>
      </c>
      <c r="Z1444" t="s">
        <v>21048</v>
      </c>
      <c r="AH1444" s="27"/>
      <c r="AI1444" t="s">
        <v>21936</v>
      </c>
      <c r="AJ1444" t="s">
        <v>21937</v>
      </c>
    </row>
    <row r="1445" spans="1:36" ht="17.25" hidden="1" customHeight="1" x14ac:dyDescent="0.2">
      <c r="A1445" s="4" t="s">
        <v>21931</v>
      </c>
      <c r="B1445" t="s">
        <v>21042</v>
      </c>
      <c r="C1445" t="s">
        <v>21932</v>
      </c>
      <c r="D1445" t="s">
        <v>21933</v>
      </c>
      <c r="E1445" t="s">
        <v>56</v>
      </c>
      <c r="F1445" t="s">
        <v>86</v>
      </c>
      <c r="G1445" s="5">
        <v>120</v>
      </c>
      <c r="H1445" t="s">
        <v>139</v>
      </c>
      <c r="I1445" t="s">
        <v>43</v>
      </c>
      <c r="J1445" t="s">
        <v>44</v>
      </c>
      <c r="K1445" t="s">
        <v>45</v>
      </c>
      <c r="L1445" t="s">
        <v>45</v>
      </c>
      <c r="M1445" t="s">
        <v>559</v>
      </c>
      <c r="N1445" s="6">
        <v>2024</v>
      </c>
      <c r="R1445" s="7">
        <v>23.756720000000001</v>
      </c>
      <c r="S1445" s="7">
        <v>113.520938</v>
      </c>
      <c r="T1445" t="s">
        <v>504</v>
      </c>
      <c r="U1445" t="s">
        <v>21934</v>
      </c>
      <c r="V1445" t="s">
        <v>21935</v>
      </c>
      <c r="X1445" t="s">
        <v>21076</v>
      </c>
      <c r="Y1445" t="s">
        <v>19854</v>
      </c>
      <c r="Z1445" t="s">
        <v>21048</v>
      </c>
      <c r="AH1445" s="27"/>
      <c r="AI1445" t="s">
        <v>21936</v>
      </c>
      <c r="AJ1445" t="s">
        <v>21938</v>
      </c>
    </row>
    <row r="1446" spans="1:36" ht="17.25" hidden="1" customHeight="1" x14ac:dyDescent="0.2">
      <c r="A1446" s="4" t="s">
        <v>21939</v>
      </c>
      <c r="B1446" t="s">
        <v>21042</v>
      </c>
      <c r="C1446" t="s">
        <v>21940</v>
      </c>
      <c r="D1446" t="s">
        <v>21941</v>
      </c>
      <c r="E1446" t="s">
        <v>40</v>
      </c>
      <c r="F1446" t="s">
        <v>86</v>
      </c>
      <c r="G1446" s="5">
        <v>100</v>
      </c>
      <c r="H1446" t="s">
        <v>42</v>
      </c>
      <c r="I1446" t="s">
        <v>43</v>
      </c>
      <c r="J1446" t="s">
        <v>44</v>
      </c>
      <c r="K1446" t="s">
        <v>45</v>
      </c>
      <c r="L1446" t="s">
        <v>45</v>
      </c>
      <c r="M1446" t="s">
        <v>559</v>
      </c>
      <c r="N1446" s="6">
        <v>2023</v>
      </c>
      <c r="R1446" s="7">
        <v>31.359985000000002</v>
      </c>
      <c r="S1446" s="7">
        <v>118.91106499999999</v>
      </c>
      <c r="T1446" t="s">
        <v>504</v>
      </c>
      <c r="U1446" t="s">
        <v>21666</v>
      </c>
      <c r="V1446" t="s">
        <v>21942</v>
      </c>
      <c r="X1446" t="s">
        <v>21204</v>
      </c>
      <c r="Y1446" t="s">
        <v>19854</v>
      </c>
      <c r="Z1446" t="s">
        <v>21048</v>
      </c>
      <c r="AC1446" t="s">
        <v>21943</v>
      </c>
      <c r="AG1446" t="s">
        <v>21944</v>
      </c>
      <c r="AH1446" s="6">
        <v>1255664</v>
      </c>
      <c r="AI1446" t="s">
        <v>21945</v>
      </c>
      <c r="AJ1446" t="s">
        <v>21946</v>
      </c>
    </row>
    <row r="1447" spans="1:36" ht="17.25" hidden="1" customHeight="1" x14ac:dyDescent="0.2">
      <c r="A1447" s="4" t="s">
        <v>21939</v>
      </c>
      <c r="B1447" t="s">
        <v>21042</v>
      </c>
      <c r="C1447" t="s">
        <v>21940</v>
      </c>
      <c r="D1447" t="s">
        <v>21941</v>
      </c>
      <c r="E1447" t="s">
        <v>56</v>
      </c>
      <c r="F1447" t="s">
        <v>86</v>
      </c>
      <c r="G1447" s="5">
        <v>100</v>
      </c>
      <c r="H1447" t="s">
        <v>42</v>
      </c>
      <c r="I1447" t="s">
        <v>43</v>
      </c>
      <c r="J1447" t="s">
        <v>44</v>
      </c>
      <c r="K1447" t="s">
        <v>45</v>
      </c>
      <c r="L1447" t="s">
        <v>45</v>
      </c>
      <c r="M1447" t="s">
        <v>559</v>
      </c>
      <c r="N1447" s="6">
        <v>2023</v>
      </c>
      <c r="R1447" s="7">
        <v>31.359985000000002</v>
      </c>
      <c r="S1447" s="7">
        <v>118.91106499999999</v>
      </c>
      <c r="T1447" t="s">
        <v>504</v>
      </c>
      <c r="U1447" t="s">
        <v>21666</v>
      </c>
      <c r="V1447" t="s">
        <v>21942</v>
      </c>
      <c r="X1447" t="s">
        <v>21204</v>
      </c>
      <c r="Y1447" t="s">
        <v>19854</v>
      </c>
      <c r="Z1447" t="s">
        <v>21048</v>
      </c>
      <c r="AC1447" t="s">
        <v>21943</v>
      </c>
      <c r="AG1447" t="s">
        <v>21944</v>
      </c>
      <c r="AH1447" s="6">
        <v>1255665</v>
      </c>
      <c r="AI1447" t="s">
        <v>21945</v>
      </c>
      <c r="AJ1447" t="s">
        <v>21947</v>
      </c>
    </row>
    <row r="1448" spans="1:36" ht="17.25" hidden="1" customHeight="1" x14ac:dyDescent="0.2">
      <c r="A1448" s="4" t="s">
        <v>21948</v>
      </c>
      <c r="B1448" t="s">
        <v>21042</v>
      </c>
      <c r="C1448" t="s">
        <v>21949</v>
      </c>
      <c r="D1448" t="s">
        <v>21950</v>
      </c>
      <c r="E1448" t="s">
        <v>40</v>
      </c>
      <c r="F1448" t="s">
        <v>86</v>
      </c>
      <c r="G1448" s="5">
        <v>75</v>
      </c>
      <c r="H1448" t="s">
        <v>42</v>
      </c>
      <c r="I1448" t="s">
        <v>43</v>
      </c>
      <c r="J1448" t="s">
        <v>44</v>
      </c>
      <c r="K1448" t="s">
        <v>45</v>
      </c>
      <c r="L1448" t="s">
        <v>45</v>
      </c>
      <c r="M1448" t="s">
        <v>559</v>
      </c>
      <c r="N1448" s="6">
        <v>2020</v>
      </c>
      <c r="R1448" s="7">
        <v>21.825063</v>
      </c>
      <c r="S1448" s="7">
        <v>110.836366</v>
      </c>
      <c r="T1448" t="s">
        <v>46</v>
      </c>
      <c r="U1448" t="s">
        <v>21951</v>
      </c>
      <c r="W1448" t="s">
        <v>21952</v>
      </c>
      <c r="X1448" t="s">
        <v>21076</v>
      </c>
      <c r="Y1448" t="s">
        <v>19854</v>
      </c>
      <c r="Z1448" t="s">
        <v>21048</v>
      </c>
      <c r="AH1448" s="27"/>
      <c r="AI1448" t="s">
        <v>21953</v>
      </c>
      <c r="AJ1448" t="s">
        <v>21954</v>
      </c>
    </row>
    <row r="1449" spans="1:36" ht="17.25" hidden="1" customHeight="1" x14ac:dyDescent="0.2">
      <c r="A1449" s="4" t="s">
        <v>21948</v>
      </c>
      <c r="B1449" t="s">
        <v>21042</v>
      </c>
      <c r="C1449" t="s">
        <v>21949</v>
      </c>
      <c r="D1449" t="s">
        <v>21950</v>
      </c>
      <c r="E1449" t="s">
        <v>56</v>
      </c>
      <c r="F1449" t="s">
        <v>86</v>
      </c>
      <c r="G1449" s="5">
        <v>75</v>
      </c>
      <c r="H1449" t="s">
        <v>42</v>
      </c>
      <c r="I1449" t="s">
        <v>43</v>
      </c>
      <c r="J1449" t="s">
        <v>44</v>
      </c>
      <c r="K1449" t="s">
        <v>45</v>
      </c>
      <c r="L1449" t="s">
        <v>45</v>
      </c>
      <c r="M1449" t="s">
        <v>559</v>
      </c>
      <c r="N1449" s="6">
        <v>2021</v>
      </c>
      <c r="R1449" s="7">
        <v>21.825063</v>
      </c>
      <c r="S1449" s="7">
        <v>110.836366</v>
      </c>
      <c r="T1449" t="s">
        <v>46</v>
      </c>
      <c r="U1449" t="s">
        <v>21951</v>
      </c>
      <c r="W1449" t="s">
        <v>21952</v>
      </c>
      <c r="X1449" t="s">
        <v>21076</v>
      </c>
      <c r="Y1449" t="s">
        <v>19854</v>
      </c>
      <c r="Z1449" t="s">
        <v>21048</v>
      </c>
      <c r="AH1449" s="27"/>
      <c r="AI1449" t="s">
        <v>21953</v>
      </c>
      <c r="AJ1449" t="s">
        <v>21955</v>
      </c>
    </row>
    <row r="1450" spans="1:36" ht="17.25" hidden="1" customHeight="1" x14ac:dyDescent="0.2">
      <c r="A1450" s="4" t="s">
        <v>21956</v>
      </c>
      <c r="B1450" t="s">
        <v>21042</v>
      </c>
      <c r="C1450" t="s">
        <v>21957</v>
      </c>
      <c r="D1450" t="s">
        <v>21958</v>
      </c>
      <c r="E1450" t="s">
        <v>63</v>
      </c>
      <c r="F1450" t="s">
        <v>86</v>
      </c>
      <c r="G1450" s="5">
        <v>180</v>
      </c>
      <c r="H1450" t="s">
        <v>42</v>
      </c>
      <c r="I1450" t="s">
        <v>43</v>
      </c>
      <c r="J1450" t="s">
        <v>44</v>
      </c>
      <c r="K1450" t="s">
        <v>45</v>
      </c>
      <c r="L1450" t="s">
        <v>45</v>
      </c>
      <c r="M1450" t="s">
        <v>559</v>
      </c>
      <c r="N1450" s="6">
        <v>2015</v>
      </c>
      <c r="R1450" s="7">
        <v>23.212501</v>
      </c>
      <c r="S1450" s="7">
        <v>113.572592</v>
      </c>
      <c r="T1450" t="s">
        <v>46</v>
      </c>
      <c r="U1450" t="s">
        <v>21412</v>
      </c>
      <c r="X1450" t="s">
        <v>21076</v>
      </c>
      <c r="Y1450" t="s">
        <v>19854</v>
      </c>
      <c r="Z1450" t="s">
        <v>21048</v>
      </c>
      <c r="AC1450" t="s">
        <v>21959</v>
      </c>
      <c r="AG1450" t="s">
        <v>21960</v>
      </c>
      <c r="AH1450" s="8" t="s">
        <v>21961</v>
      </c>
      <c r="AI1450" t="s">
        <v>21962</v>
      </c>
      <c r="AJ1450" t="s">
        <v>21963</v>
      </c>
    </row>
    <row r="1451" spans="1:36" ht="17.25" hidden="1" customHeight="1" x14ac:dyDescent="0.2">
      <c r="A1451" s="4" t="s">
        <v>21956</v>
      </c>
      <c r="B1451" t="s">
        <v>21042</v>
      </c>
      <c r="C1451" t="s">
        <v>21957</v>
      </c>
      <c r="D1451" t="s">
        <v>21958</v>
      </c>
      <c r="E1451" t="s">
        <v>73</v>
      </c>
      <c r="F1451" t="s">
        <v>86</v>
      </c>
      <c r="G1451" s="5">
        <v>180</v>
      </c>
      <c r="H1451" t="s">
        <v>42</v>
      </c>
      <c r="I1451" t="s">
        <v>43</v>
      </c>
      <c r="J1451" t="s">
        <v>44</v>
      </c>
      <c r="K1451" t="s">
        <v>45</v>
      </c>
      <c r="L1451" t="s">
        <v>45</v>
      </c>
      <c r="M1451" t="s">
        <v>559</v>
      </c>
      <c r="N1451" s="6">
        <v>2015</v>
      </c>
      <c r="R1451" s="7">
        <v>23.212501</v>
      </c>
      <c r="S1451" s="7">
        <v>113.572592</v>
      </c>
      <c r="T1451" t="s">
        <v>46</v>
      </c>
      <c r="U1451" t="s">
        <v>21412</v>
      </c>
      <c r="X1451" t="s">
        <v>21076</v>
      </c>
      <c r="Y1451" t="s">
        <v>19854</v>
      </c>
      <c r="Z1451" t="s">
        <v>21048</v>
      </c>
      <c r="AC1451" t="s">
        <v>21959</v>
      </c>
      <c r="AG1451" t="s">
        <v>21960</v>
      </c>
      <c r="AH1451" s="8" t="s">
        <v>21964</v>
      </c>
      <c r="AI1451" t="s">
        <v>21962</v>
      </c>
      <c r="AJ1451" t="s">
        <v>21965</v>
      </c>
    </row>
    <row r="1452" spans="1:36" ht="17.25" hidden="1" customHeight="1" x14ac:dyDescent="0.2">
      <c r="A1452" s="4" t="s">
        <v>21974</v>
      </c>
      <c r="B1452" t="s">
        <v>21042</v>
      </c>
      <c r="C1452" t="s">
        <v>21975</v>
      </c>
      <c r="D1452" t="s">
        <v>21976</v>
      </c>
      <c r="E1452" t="s">
        <v>40</v>
      </c>
      <c r="F1452" t="s">
        <v>86</v>
      </c>
      <c r="G1452" s="5">
        <v>60</v>
      </c>
      <c r="H1452" t="s">
        <v>42</v>
      </c>
      <c r="I1452" t="s">
        <v>43</v>
      </c>
      <c r="J1452" t="s">
        <v>44</v>
      </c>
      <c r="K1452" t="s">
        <v>45</v>
      </c>
      <c r="L1452" t="s">
        <v>45</v>
      </c>
      <c r="M1452" t="s">
        <v>559</v>
      </c>
      <c r="N1452" s="6">
        <v>2018</v>
      </c>
      <c r="R1452" s="7">
        <v>31.447320999999999</v>
      </c>
      <c r="S1452" s="7">
        <v>120.903723</v>
      </c>
      <c r="T1452" t="s">
        <v>46</v>
      </c>
      <c r="U1452" t="s">
        <v>21977</v>
      </c>
      <c r="X1452" t="s">
        <v>21204</v>
      </c>
      <c r="Y1452" t="s">
        <v>19854</v>
      </c>
      <c r="Z1452" t="s">
        <v>21048</v>
      </c>
      <c r="AG1452" t="s">
        <v>21978</v>
      </c>
      <c r="AH1452" s="27"/>
      <c r="AI1452" t="s">
        <v>21979</v>
      </c>
      <c r="AJ1452" t="s">
        <v>21980</v>
      </c>
    </row>
    <row r="1453" spans="1:36" ht="17.25" hidden="1" customHeight="1" x14ac:dyDescent="0.2">
      <c r="A1453" s="4" t="s">
        <v>21974</v>
      </c>
      <c r="B1453" t="s">
        <v>21042</v>
      </c>
      <c r="C1453" t="s">
        <v>21975</v>
      </c>
      <c r="D1453" t="s">
        <v>21976</v>
      </c>
      <c r="E1453" t="s">
        <v>56</v>
      </c>
      <c r="F1453" t="s">
        <v>86</v>
      </c>
      <c r="G1453" s="5">
        <v>60</v>
      </c>
      <c r="H1453" t="s">
        <v>42</v>
      </c>
      <c r="I1453" t="s">
        <v>43</v>
      </c>
      <c r="J1453" t="s">
        <v>44</v>
      </c>
      <c r="K1453" t="s">
        <v>45</v>
      </c>
      <c r="L1453" t="s">
        <v>45</v>
      </c>
      <c r="M1453" t="s">
        <v>559</v>
      </c>
      <c r="N1453" s="6">
        <v>2018</v>
      </c>
      <c r="R1453" s="7">
        <v>31.447320999999999</v>
      </c>
      <c r="S1453" s="7">
        <v>120.903723</v>
      </c>
      <c r="T1453" t="s">
        <v>46</v>
      </c>
      <c r="U1453" t="s">
        <v>21977</v>
      </c>
      <c r="X1453" t="s">
        <v>21204</v>
      </c>
      <c r="Y1453" t="s">
        <v>19854</v>
      </c>
      <c r="Z1453" t="s">
        <v>21048</v>
      </c>
      <c r="AG1453" t="s">
        <v>21978</v>
      </c>
      <c r="AH1453" s="27"/>
      <c r="AI1453" t="s">
        <v>21979</v>
      </c>
      <c r="AJ1453" t="s">
        <v>21981</v>
      </c>
    </row>
    <row r="1454" spans="1:36" ht="17.25" hidden="1" customHeight="1" x14ac:dyDescent="0.2">
      <c r="A1454" s="4" t="s">
        <v>21982</v>
      </c>
      <c r="B1454" t="s">
        <v>21042</v>
      </c>
      <c r="C1454" t="s">
        <v>21983</v>
      </c>
      <c r="D1454" t="s">
        <v>21984</v>
      </c>
      <c r="E1454" t="s">
        <v>40</v>
      </c>
      <c r="F1454" t="s">
        <v>86</v>
      </c>
      <c r="G1454" s="5">
        <v>200</v>
      </c>
      <c r="H1454" t="s">
        <v>42</v>
      </c>
      <c r="I1454" t="s">
        <v>43</v>
      </c>
      <c r="J1454" t="s">
        <v>44</v>
      </c>
      <c r="N1454" s="6">
        <v>2018</v>
      </c>
      <c r="R1454" s="7">
        <v>31.881775000000001</v>
      </c>
      <c r="S1454" s="7">
        <v>118.83744</v>
      </c>
      <c r="T1454" t="s">
        <v>46</v>
      </c>
      <c r="U1454" t="s">
        <v>21666</v>
      </c>
      <c r="V1454" t="s">
        <v>21985</v>
      </c>
      <c r="X1454" t="s">
        <v>21204</v>
      </c>
      <c r="Y1454" t="s">
        <v>19854</v>
      </c>
      <c r="Z1454" t="s">
        <v>21048</v>
      </c>
      <c r="AC1454" t="s">
        <v>21986</v>
      </c>
      <c r="AG1454" t="s">
        <v>21987</v>
      </c>
      <c r="AH1454" s="27" t="s">
        <v>21988</v>
      </c>
      <c r="AI1454" t="s">
        <v>21989</v>
      </c>
      <c r="AJ1454" t="s">
        <v>21990</v>
      </c>
    </row>
    <row r="1455" spans="1:36" ht="17.25" hidden="1" customHeight="1" x14ac:dyDescent="0.2">
      <c r="A1455" s="4" t="s">
        <v>21982</v>
      </c>
      <c r="B1455" t="s">
        <v>21042</v>
      </c>
      <c r="C1455" t="s">
        <v>21983</v>
      </c>
      <c r="D1455" t="s">
        <v>21984</v>
      </c>
      <c r="E1455" t="s">
        <v>56</v>
      </c>
      <c r="F1455" t="s">
        <v>86</v>
      </c>
      <c r="G1455" s="5">
        <v>200</v>
      </c>
      <c r="H1455" t="s">
        <v>42</v>
      </c>
      <c r="I1455" t="s">
        <v>43</v>
      </c>
      <c r="J1455" t="s">
        <v>44</v>
      </c>
      <c r="N1455" s="6">
        <v>2018</v>
      </c>
      <c r="O1455" s="25"/>
      <c r="R1455" s="7">
        <v>31.881775000000001</v>
      </c>
      <c r="S1455" s="7">
        <v>118.83744</v>
      </c>
      <c r="T1455" t="s">
        <v>46</v>
      </c>
      <c r="U1455" t="s">
        <v>21666</v>
      </c>
      <c r="V1455" t="s">
        <v>21985</v>
      </c>
      <c r="X1455" t="s">
        <v>21204</v>
      </c>
      <c r="Y1455" t="s">
        <v>19854</v>
      </c>
      <c r="Z1455" t="s">
        <v>21048</v>
      </c>
      <c r="AC1455" t="s">
        <v>21986</v>
      </c>
      <c r="AG1455" t="s">
        <v>21987</v>
      </c>
      <c r="AH1455" s="27" t="s">
        <v>21991</v>
      </c>
      <c r="AI1455" t="s">
        <v>21989</v>
      </c>
      <c r="AJ1455" t="s">
        <v>21992</v>
      </c>
    </row>
    <row r="1456" spans="1:36" ht="17.25" hidden="1" customHeight="1" x14ac:dyDescent="0.2">
      <c r="A1456" s="4" t="s">
        <v>22000</v>
      </c>
      <c r="B1456" t="s">
        <v>21042</v>
      </c>
      <c r="C1456" t="s">
        <v>22001</v>
      </c>
      <c r="D1456" t="s">
        <v>22002</v>
      </c>
      <c r="E1456" t="s">
        <v>40</v>
      </c>
      <c r="F1456" t="s">
        <v>86</v>
      </c>
      <c r="G1456" s="5">
        <v>75</v>
      </c>
      <c r="H1456" t="s">
        <v>42</v>
      </c>
      <c r="I1456" t="s">
        <v>43</v>
      </c>
      <c r="J1456" t="s">
        <v>44</v>
      </c>
      <c r="K1456" t="s">
        <v>45</v>
      </c>
      <c r="L1456" t="s">
        <v>45</v>
      </c>
      <c r="M1456" t="s">
        <v>559</v>
      </c>
      <c r="N1456" s="6">
        <v>2020</v>
      </c>
      <c r="O1456" s="25"/>
      <c r="R1456" s="7">
        <v>21.756050999999999</v>
      </c>
      <c r="S1456" s="7">
        <v>108.66820199999999</v>
      </c>
      <c r="T1456" t="s">
        <v>46</v>
      </c>
      <c r="U1456" t="s">
        <v>22003</v>
      </c>
      <c r="W1456" t="s">
        <v>22004</v>
      </c>
      <c r="X1456" t="s">
        <v>21304</v>
      </c>
      <c r="Y1456" t="s">
        <v>19854</v>
      </c>
      <c r="Z1456" t="s">
        <v>21048</v>
      </c>
      <c r="AC1456" t="s">
        <v>22005</v>
      </c>
      <c r="AH1456" s="27"/>
      <c r="AI1456" t="s">
        <v>22006</v>
      </c>
      <c r="AJ1456" t="s">
        <v>22007</v>
      </c>
    </row>
    <row r="1457" spans="1:36" ht="17.25" hidden="1" customHeight="1" x14ac:dyDescent="0.2">
      <c r="A1457" s="4" t="s">
        <v>22000</v>
      </c>
      <c r="B1457" t="s">
        <v>21042</v>
      </c>
      <c r="C1457" t="s">
        <v>22001</v>
      </c>
      <c r="D1457" t="s">
        <v>22002</v>
      </c>
      <c r="E1457" t="s">
        <v>56</v>
      </c>
      <c r="F1457" t="s">
        <v>86</v>
      </c>
      <c r="G1457" s="5">
        <v>75</v>
      </c>
      <c r="H1457" t="s">
        <v>42</v>
      </c>
      <c r="I1457" t="s">
        <v>43</v>
      </c>
      <c r="J1457" t="s">
        <v>44</v>
      </c>
      <c r="K1457" t="s">
        <v>45</v>
      </c>
      <c r="L1457" t="s">
        <v>45</v>
      </c>
      <c r="M1457" t="s">
        <v>559</v>
      </c>
      <c r="N1457" s="6">
        <v>2021</v>
      </c>
      <c r="O1457" s="25"/>
      <c r="R1457" s="7">
        <v>21.756050999999999</v>
      </c>
      <c r="S1457" s="7">
        <v>108.66820199999999</v>
      </c>
      <c r="T1457" t="s">
        <v>46</v>
      </c>
      <c r="U1457" t="s">
        <v>22003</v>
      </c>
      <c r="W1457" t="s">
        <v>22004</v>
      </c>
      <c r="X1457" t="s">
        <v>21304</v>
      </c>
      <c r="Y1457" t="s">
        <v>19854</v>
      </c>
      <c r="Z1457" t="s">
        <v>21048</v>
      </c>
      <c r="AC1457" t="s">
        <v>22005</v>
      </c>
      <c r="AH1457" s="27"/>
      <c r="AI1457" t="s">
        <v>22006</v>
      </c>
      <c r="AJ1457" t="s">
        <v>22008</v>
      </c>
    </row>
    <row r="1458" spans="1:36" ht="17.25" hidden="1" customHeight="1" x14ac:dyDescent="0.2">
      <c r="A1458" s="4" t="s">
        <v>22019</v>
      </c>
      <c r="B1458" t="s">
        <v>21042</v>
      </c>
      <c r="C1458" t="s">
        <v>22020</v>
      </c>
      <c r="D1458" t="s">
        <v>22021</v>
      </c>
      <c r="E1458" t="s">
        <v>40</v>
      </c>
      <c r="F1458" t="s">
        <v>86</v>
      </c>
      <c r="G1458" s="5">
        <v>180</v>
      </c>
      <c r="H1458" t="s">
        <v>42</v>
      </c>
      <c r="I1458" t="s">
        <v>43</v>
      </c>
      <c r="J1458" t="s">
        <v>44</v>
      </c>
      <c r="N1458" s="6">
        <v>2013</v>
      </c>
      <c r="O1458" s="25"/>
      <c r="R1458" s="7">
        <v>31.332014000000001</v>
      </c>
      <c r="S1458" s="7">
        <v>120.655939</v>
      </c>
      <c r="T1458" t="s">
        <v>46</v>
      </c>
      <c r="U1458" t="s">
        <v>21712</v>
      </c>
      <c r="X1458" t="s">
        <v>21204</v>
      </c>
      <c r="Y1458" t="s">
        <v>19854</v>
      </c>
      <c r="Z1458" t="s">
        <v>21048</v>
      </c>
      <c r="AG1458" t="s">
        <v>22013</v>
      </c>
      <c r="AH1458" s="27"/>
      <c r="AI1458" t="s">
        <v>22022</v>
      </c>
      <c r="AJ1458" t="s">
        <v>22023</v>
      </c>
    </row>
    <row r="1459" spans="1:36" ht="17.25" hidden="1" customHeight="1" x14ac:dyDescent="0.2">
      <c r="A1459" s="4" t="s">
        <v>22019</v>
      </c>
      <c r="B1459" t="s">
        <v>21042</v>
      </c>
      <c r="C1459" t="s">
        <v>22020</v>
      </c>
      <c r="D1459" t="s">
        <v>22021</v>
      </c>
      <c r="E1459" t="s">
        <v>56</v>
      </c>
      <c r="F1459" t="s">
        <v>86</v>
      </c>
      <c r="G1459" s="5">
        <v>180</v>
      </c>
      <c r="H1459" t="s">
        <v>42</v>
      </c>
      <c r="I1459" t="s">
        <v>43</v>
      </c>
      <c r="J1459" t="s">
        <v>44</v>
      </c>
      <c r="N1459" s="6">
        <v>2013</v>
      </c>
      <c r="R1459" s="7">
        <v>31.332014000000001</v>
      </c>
      <c r="S1459" s="7">
        <v>120.655939</v>
      </c>
      <c r="T1459" t="s">
        <v>46</v>
      </c>
      <c r="U1459" t="s">
        <v>21712</v>
      </c>
      <c r="X1459" t="s">
        <v>21204</v>
      </c>
      <c r="Y1459" t="s">
        <v>19854</v>
      </c>
      <c r="Z1459" t="s">
        <v>21048</v>
      </c>
      <c r="AG1459" t="s">
        <v>22013</v>
      </c>
      <c r="AH1459" s="27"/>
      <c r="AI1459" t="s">
        <v>22022</v>
      </c>
      <c r="AJ1459" t="s">
        <v>22024</v>
      </c>
    </row>
    <row r="1460" spans="1:36" ht="17.25" hidden="1" customHeight="1" x14ac:dyDescent="0.2">
      <c r="A1460" s="4" t="s">
        <v>22025</v>
      </c>
      <c r="B1460" t="s">
        <v>21042</v>
      </c>
      <c r="C1460" t="s">
        <v>22026</v>
      </c>
      <c r="D1460" t="s">
        <v>22027</v>
      </c>
      <c r="E1460" t="s">
        <v>40</v>
      </c>
      <c r="F1460" t="s">
        <v>86</v>
      </c>
      <c r="G1460" s="5">
        <v>200</v>
      </c>
      <c r="H1460" t="s">
        <v>42</v>
      </c>
      <c r="I1460" t="s">
        <v>43</v>
      </c>
      <c r="J1460" t="s">
        <v>44</v>
      </c>
      <c r="N1460" s="6">
        <v>2015</v>
      </c>
      <c r="R1460" s="7">
        <v>31.580908999999998</v>
      </c>
      <c r="S1460" s="7">
        <v>120.41729100000001</v>
      </c>
      <c r="T1460" t="s">
        <v>46</v>
      </c>
      <c r="U1460" t="s">
        <v>21855</v>
      </c>
      <c r="V1460" t="s">
        <v>22028</v>
      </c>
      <c r="X1460" t="s">
        <v>21204</v>
      </c>
      <c r="Y1460" t="s">
        <v>19854</v>
      </c>
      <c r="Z1460" t="s">
        <v>21048</v>
      </c>
      <c r="AG1460" t="s">
        <v>22029</v>
      </c>
      <c r="AH1460" s="27" t="s">
        <v>22030</v>
      </c>
      <c r="AI1460" t="s">
        <v>22031</v>
      </c>
      <c r="AJ1460" t="s">
        <v>22032</v>
      </c>
    </row>
    <row r="1461" spans="1:36" ht="17.25" hidden="1" customHeight="1" x14ac:dyDescent="0.2">
      <c r="A1461" s="4" t="s">
        <v>22025</v>
      </c>
      <c r="B1461" t="s">
        <v>21042</v>
      </c>
      <c r="C1461" t="s">
        <v>22026</v>
      </c>
      <c r="D1461" t="s">
        <v>22027</v>
      </c>
      <c r="E1461" t="s">
        <v>56</v>
      </c>
      <c r="F1461" t="s">
        <v>86</v>
      </c>
      <c r="G1461" s="5">
        <v>200</v>
      </c>
      <c r="H1461" t="s">
        <v>42</v>
      </c>
      <c r="I1461" t="s">
        <v>43</v>
      </c>
      <c r="J1461" t="s">
        <v>44</v>
      </c>
      <c r="N1461" s="6">
        <v>2015</v>
      </c>
      <c r="R1461" s="7">
        <v>31.580908999999998</v>
      </c>
      <c r="S1461" s="7">
        <v>120.41729100000001</v>
      </c>
      <c r="T1461" t="s">
        <v>46</v>
      </c>
      <c r="U1461" t="s">
        <v>21855</v>
      </c>
      <c r="V1461" t="s">
        <v>22028</v>
      </c>
      <c r="X1461" t="s">
        <v>21204</v>
      </c>
      <c r="Y1461" t="s">
        <v>19854</v>
      </c>
      <c r="Z1461" t="s">
        <v>21048</v>
      </c>
      <c r="AG1461" t="s">
        <v>22029</v>
      </c>
      <c r="AH1461" s="27" t="s">
        <v>22033</v>
      </c>
      <c r="AI1461" t="s">
        <v>22031</v>
      </c>
      <c r="AJ1461" t="s">
        <v>22034</v>
      </c>
    </row>
    <row r="1462" spans="1:36" ht="17.25" hidden="1" customHeight="1" x14ac:dyDescent="0.2">
      <c r="A1462" s="4" t="s">
        <v>22035</v>
      </c>
      <c r="B1462" t="s">
        <v>21042</v>
      </c>
      <c r="C1462" t="s">
        <v>22036</v>
      </c>
      <c r="D1462" t="s">
        <v>22037</v>
      </c>
      <c r="E1462" t="s">
        <v>40</v>
      </c>
      <c r="F1462" t="s">
        <v>86</v>
      </c>
      <c r="G1462" s="5">
        <v>350</v>
      </c>
      <c r="H1462" t="s">
        <v>42</v>
      </c>
      <c r="I1462" t="s">
        <v>43</v>
      </c>
      <c r="J1462" t="s">
        <v>44</v>
      </c>
      <c r="K1462" t="s">
        <v>45</v>
      </c>
      <c r="L1462" t="s">
        <v>45</v>
      </c>
      <c r="M1462" t="s">
        <v>5341</v>
      </c>
      <c r="N1462" s="6">
        <v>2014</v>
      </c>
      <c r="R1462" s="7">
        <v>39.942703000000002</v>
      </c>
      <c r="S1462" s="7">
        <v>116.127166</v>
      </c>
      <c r="T1462" t="s">
        <v>46</v>
      </c>
      <c r="U1462" t="s">
        <v>21108</v>
      </c>
      <c r="W1462" t="s">
        <v>21138</v>
      </c>
      <c r="X1462" t="s">
        <v>21108</v>
      </c>
      <c r="Y1462" t="s">
        <v>19854</v>
      </c>
      <c r="Z1462" t="s">
        <v>21048</v>
      </c>
      <c r="AC1462" t="s">
        <v>22038</v>
      </c>
      <c r="AG1462" t="s">
        <v>22039</v>
      </c>
      <c r="AH1462" s="27"/>
      <c r="AI1462" t="s">
        <v>22040</v>
      </c>
      <c r="AJ1462" t="s">
        <v>22041</v>
      </c>
    </row>
    <row r="1463" spans="1:36" ht="17.25" hidden="1" customHeight="1" x14ac:dyDescent="0.2">
      <c r="A1463" s="4" t="s">
        <v>22035</v>
      </c>
      <c r="B1463" t="s">
        <v>21042</v>
      </c>
      <c r="C1463" t="s">
        <v>22036</v>
      </c>
      <c r="D1463" t="s">
        <v>22037</v>
      </c>
      <c r="E1463" t="s">
        <v>56</v>
      </c>
      <c r="F1463" t="s">
        <v>86</v>
      </c>
      <c r="G1463" s="5">
        <v>350</v>
      </c>
      <c r="H1463" t="s">
        <v>42</v>
      </c>
      <c r="I1463" t="s">
        <v>43</v>
      </c>
      <c r="J1463" t="s">
        <v>44</v>
      </c>
      <c r="K1463" t="s">
        <v>45</v>
      </c>
      <c r="L1463" t="s">
        <v>45</v>
      </c>
      <c r="M1463" t="s">
        <v>5341</v>
      </c>
      <c r="N1463" s="6">
        <v>2014</v>
      </c>
      <c r="R1463" s="7">
        <v>39.942703000000002</v>
      </c>
      <c r="S1463" s="7">
        <v>116.127166</v>
      </c>
      <c r="T1463" t="s">
        <v>46</v>
      </c>
      <c r="U1463" t="s">
        <v>21108</v>
      </c>
      <c r="W1463" t="s">
        <v>21138</v>
      </c>
      <c r="X1463" t="s">
        <v>21108</v>
      </c>
      <c r="Y1463" t="s">
        <v>19854</v>
      </c>
      <c r="Z1463" t="s">
        <v>21048</v>
      </c>
      <c r="AC1463" t="s">
        <v>22038</v>
      </c>
      <c r="AG1463" t="s">
        <v>22039</v>
      </c>
      <c r="AH1463" s="27"/>
      <c r="AI1463" t="s">
        <v>22040</v>
      </c>
      <c r="AJ1463" t="s">
        <v>22042</v>
      </c>
    </row>
    <row r="1464" spans="1:36" ht="17.25" hidden="1" customHeight="1" x14ac:dyDescent="0.2">
      <c r="A1464" s="4" t="s">
        <v>22048</v>
      </c>
      <c r="B1464" t="s">
        <v>21042</v>
      </c>
      <c r="C1464" t="s">
        <v>22049</v>
      </c>
      <c r="D1464" t="s">
        <v>22050</v>
      </c>
      <c r="E1464" t="s">
        <v>63</v>
      </c>
      <c r="F1464" t="s">
        <v>86</v>
      </c>
      <c r="G1464" s="5">
        <v>75</v>
      </c>
      <c r="H1464" t="s">
        <v>139</v>
      </c>
      <c r="I1464" t="s">
        <v>43</v>
      </c>
      <c r="J1464" t="s">
        <v>44</v>
      </c>
      <c r="K1464" t="s">
        <v>45</v>
      </c>
      <c r="L1464" t="s">
        <v>45</v>
      </c>
      <c r="M1464" t="s">
        <v>559</v>
      </c>
      <c r="N1464" s="6">
        <v>2024</v>
      </c>
      <c r="R1464" s="7">
        <v>23.541110765011901</v>
      </c>
      <c r="S1464" s="7">
        <v>116.817172819983</v>
      </c>
      <c r="T1464" t="s">
        <v>504</v>
      </c>
      <c r="U1464" t="s">
        <v>22051</v>
      </c>
      <c r="W1464" t="s">
        <v>22052</v>
      </c>
      <c r="X1464" t="s">
        <v>21076</v>
      </c>
      <c r="Y1464" t="s">
        <v>19854</v>
      </c>
      <c r="Z1464" t="s">
        <v>21048</v>
      </c>
      <c r="AH1464" s="27"/>
      <c r="AI1464" t="s">
        <v>22053</v>
      </c>
      <c r="AJ1464" t="s">
        <v>22054</v>
      </c>
    </row>
    <row r="1465" spans="1:36" ht="17.25" hidden="1" customHeight="1" x14ac:dyDescent="0.2">
      <c r="A1465" s="4" t="s">
        <v>22048</v>
      </c>
      <c r="B1465" t="s">
        <v>21042</v>
      </c>
      <c r="C1465" t="s">
        <v>22049</v>
      </c>
      <c r="D1465" t="s">
        <v>22050</v>
      </c>
      <c r="E1465" t="s">
        <v>73</v>
      </c>
      <c r="F1465" t="s">
        <v>86</v>
      </c>
      <c r="G1465" s="5">
        <v>75</v>
      </c>
      <c r="H1465" t="s">
        <v>139</v>
      </c>
      <c r="I1465" t="s">
        <v>43</v>
      </c>
      <c r="J1465" t="s">
        <v>44</v>
      </c>
      <c r="K1465" t="s">
        <v>45</v>
      </c>
      <c r="L1465" t="s">
        <v>45</v>
      </c>
      <c r="M1465" t="s">
        <v>559</v>
      </c>
      <c r="N1465" s="6">
        <v>2024</v>
      </c>
      <c r="R1465" s="7">
        <v>23.541110765011901</v>
      </c>
      <c r="S1465" s="7">
        <v>116.817172819983</v>
      </c>
      <c r="T1465" t="s">
        <v>504</v>
      </c>
      <c r="U1465" t="s">
        <v>22051</v>
      </c>
      <c r="W1465" t="s">
        <v>22052</v>
      </c>
      <c r="X1465" t="s">
        <v>21076</v>
      </c>
      <c r="Y1465" t="s">
        <v>19854</v>
      </c>
      <c r="Z1465" t="s">
        <v>21048</v>
      </c>
      <c r="AH1465" s="27"/>
      <c r="AI1465" t="s">
        <v>22053</v>
      </c>
      <c r="AJ1465" t="s">
        <v>22055</v>
      </c>
    </row>
    <row r="1466" spans="1:36" ht="17.25" hidden="1" customHeight="1" x14ac:dyDescent="0.2">
      <c r="A1466" s="4" t="s">
        <v>22048</v>
      </c>
      <c r="B1466" t="s">
        <v>21042</v>
      </c>
      <c r="C1466" t="s">
        <v>22049</v>
      </c>
      <c r="D1466" t="s">
        <v>22050</v>
      </c>
      <c r="E1466" t="s">
        <v>75</v>
      </c>
      <c r="F1466" t="s">
        <v>86</v>
      </c>
      <c r="G1466" s="5">
        <v>75</v>
      </c>
      <c r="H1466" t="s">
        <v>486</v>
      </c>
      <c r="I1466" t="s">
        <v>43</v>
      </c>
      <c r="J1466" t="s">
        <v>44</v>
      </c>
      <c r="K1466" t="s">
        <v>45</v>
      </c>
      <c r="L1466" t="s">
        <v>45</v>
      </c>
      <c r="M1466" t="s">
        <v>559</v>
      </c>
      <c r="N1466" s="6">
        <v>2024</v>
      </c>
      <c r="R1466" s="7">
        <v>23.541110765011901</v>
      </c>
      <c r="S1466" s="7">
        <v>116.817172819983</v>
      </c>
      <c r="T1466" t="s">
        <v>504</v>
      </c>
      <c r="U1466" t="s">
        <v>22051</v>
      </c>
      <c r="W1466" t="s">
        <v>22052</v>
      </c>
      <c r="X1466" t="s">
        <v>21076</v>
      </c>
      <c r="Y1466" t="s">
        <v>19854</v>
      </c>
      <c r="Z1466" t="s">
        <v>21048</v>
      </c>
      <c r="AI1466" t="s">
        <v>22053</v>
      </c>
      <c r="AJ1466" t="s">
        <v>22056</v>
      </c>
    </row>
    <row r="1467" spans="1:36" ht="17.25" hidden="1" customHeight="1" x14ac:dyDescent="0.2">
      <c r="A1467" s="4" t="s">
        <v>22048</v>
      </c>
      <c r="B1467" t="s">
        <v>21042</v>
      </c>
      <c r="C1467" t="s">
        <v>22049</v>
      </c>
      <c r="D1467" t="s">
        <v>22050</v>
      </c>
      <c r="E1467" t="s">
        <v>77</v>
      </c>
      <c r="F1467" t="s">
        <v>86</v>
      </c>
      <c r="G1467" s="5">
        <v>75</v>
      </c>
      <c r="H1467" t="s">
        <v>486</v>
      </c>
      <c r="I1467" t="s">
        <v>43</v>
      </c>
      <c r="J1467" t="s">
        <v>44</v>
      </c>
      <c r="K1467" t="s">
        <v>45</v>
      </c>
      <c r="L1467" t="s">
        <v>45</v>
      </c>
      <c r="M1467" t="s">
        <v>559</v>
      </c>
      <c r="N1467" s="6">
        <v>2024</v>
      </c>
      <c r="R1467" s="7">
        <v>23.541110765011901</v>
      </c>
      <c r="S1467" s="7">
        <v>116.817172819983</v>
      </c>
      <c r="T1467" t="s">
        <v>504</v>
      </c>
      <c r="U1467" t="s">
        <v>22051</v>
      </c>
      <c r="W1467" t="s">
        <v>22052</v>
      </c>
      <c r="X1467" t="s">
        <v>21076</v>
      </c>
      <c r="Y1467" t="s">
        <v>19854</v>
      </c>
      <c r="Z1467" t="s">
        <v>21048</v>
      </c>
      <c r="AH1467" s="27"/>
      <c r="AI1467" t="s">
        <v>22053</v>
      </c>
      <c r="AJ1467" t="s">
        <v>22057</v>
      </c>
    </row>
    <row r="1468" spans="1:36" ht="17.25" hidden="1" customHeight="1" x14ac:dyDescent="0.2">
      <c r="A1468" s="4" t="s">
        <v>22058</v>
      </c>
      <c r="B1468" t="s">
        <v>21042</v>
      </c>
      <c r="C1468" t="s">
        <v>22059</v>
      </c>
      <c r="D1468" t="s">
        <v>22060</v>
      </c>
      <c r="E1468" t="s">
        <v>40</v>
      </c>
      <c r="F1468" t="s">
        <v>86</v>
      </c>
      <c r="G1468" s="5">
        <v>480</v>
      </c>
      <c r="H1468" t="s">
        <v>486</v>
      </c>
      <c r="I1468" t="s">
        <v>43</v>
      </c>
      <c r="J1468" t="s">
        <v>44</v>
      </c>
      <c r="K1468" t="s">
        <v>45</v>
      </c>
      <c r="L1468" t="s">
        <v>45</v>
      </c>
      <c r="N1468" s="6">
        <v>2024</v>
      </c>
      <c r="R1468" s="7">
        <v>22.984828100000001</v>
      </c>
      <c r="S1468" s="7">
        <v>116.1687244</v>
      </c>
      <c r="T1468" t="s">
        <v>504</v>
      </c>
      <c r="U1468" t="s">
        <v>22061</v>
      </c>
      <c r="V1468" t="s">
        <v>22062</v>
      </c>
      <c r="X1468" t="s">
        <v>21076</v>
      </c>
      <c r="Y1468" t="s">
        <v>19854</v>
      </c>
      <c r="Z1468" t="s">
        <v>21048</v>
      </c>
      <c r="AH1468" s="27"/>
      <c r="AI1468" t="s">
        <v>22063</v>
      </c>
      <c r="AJ1468" t="s">
        <v>22064</v>
      </c>
    </row>
    <row r="1469" spans="1:36" ht="17.25" hidden="1" customHeight="1" x14ac:dyDescent="0.2">
      <c r="A1469" s="4" t="s">
        <v>22058</v>
      </c>
      <c r="B1469" t="s">
        <v>21042</v>
      </c>
      <c r="C1469" t="s">
        <v>22059</v>
      </c>
      <c r="D1469" t="s">
        <v>22060</v>
      </c>
      <c r="E1469" t="s">
        <v>56</v>
      </c>
      <c r="F1469" t="s">
        <v>86</v>
      </c>
      <c r="G1469" s="5">
        <v>480</v>
      </c>
      <c r="H1469" t="s">
        <v>486</v>
      </c>
      <c r="I1469" t="s">
        <v>43</v>
      </c>
      <c r="J1469" t="s">
        <v>44</v>
      </c>
      <c r="K1469" t="s">
        <v>45</v>
      </c>
      <c r="L1469" t="s">
        <v>45</v>
      </c>
      <c r="N1469" s="24">
        <v>2024</v>
      </c>
      <c r="R1469" s="7">
        <v>22.984828100000001</v>
      </c>
      <c r="S1469" s="7">
        <v>116.1687244</v>
      </c>
      <c r="T1469" t="s">
        <v>504</v>
      </c>
      <c r="U1469" t="s">
        <v>22061</v>
      </c>
      <c r="V1469" t="s">
        <v>22062</v>
      </c>
      <c r="X1469" t="s">
        <v>21076</v>
      </c>
      <c r="Y1469" t="s">
        <v>19854</v>
      </c>
      <c r="Z1469" t="s">
        <v>21048</v>
      </c>
      <c r="AH1469" s="27"/>
      <c r="AI1469" t="s">
        <v>22063</v>
      </c>
      <c r="AJ1469" t="s">
        <v>22065</v>
      </c>
    </row>
    <row r="1470" spans="1:36" ht="17.25" hidden="1" customHeight="1" x14ac:dyDescent="0.2">
      <c r="A1470" s="4" t="s">
        <v>22072</v>
      </c>
      <c r="B1470" t="s">
        <v>21042</v>
      </c>
      <c r="C1470" t="s">
        <v>22073</v>
      </c>
      <c r="D1470" t="s">
        <v>22074</v>
      </c>
      <c r="E1470" t="s">
        <v>40</v>
      </c>
      <c r="F1470" t="s">
        <v>86</v>
      </c>
      <c r="G1470" s="5">
        <v>460</v>
      </c>
      <c r="H1470" t="s">
        <v>486</v>
      </c>
      <c r="I1470" t="s">
        <v>43</v>
      </c>
      <c r="J1470" t="s">
        <v>44</v>
      </c>
      <c r="K1470" t="s">
        <v>45</v>
      </c>
      <c r="M1470" t="s">
        <v>559</v>
      </c>
      <c r="N1470" s="24">
        <v>2025</v>
      </c>
      <c r="R1470" s="7">
        <v>22.903105</v>
      </c>
      <c r="S1470" s="7">
        <v>114.61213100000001</v>
      </c>
      <c r="T1470" t="s">
        <v>504</v>
      </c>
      <c r="U1470" t="s">
        <v>21582</v>
      </c>
      <c r="V1470" t="s">
        <v>22075</v>
      </c>
      <c r="X1470" t="s">
        <v>21076</v>
      </c>
      <c r="Y1470" t="s">
        <v>19854</v>
      </c>
      <c r="Z1470" t="s">
        <v>21048</v>
      </c>
      <c r="AI1470" t="s">
        <v>22076</v>
      </c>
      <c r="AJ1470" t="s">
        <v>22077</v>
      </c>
    </row>
    <row r="1471" spans="1:36" ht="17.25" hidden="1" customHeight="1" x14ac:dyDescent="0.2">
      <c r="A1471" s="4" t="s">
        <v>22072</v>
      </c>
      <c r="B1471" t="s">
        <v>21042</v>
      </c>
      <c r="C1471" t="s">
        <v>22073</v>
      </c>
      <c r="D1471" t="s">
        <v>22074</v>
      </c>
      <c r="E1471" t="s">
        <v>56</v>
      </c>
      <c r="F1471" t="s">
        <v>86</v>
      </c>
      <c r="G1471" s="5">
        <v>460</v>
      </c>
      <c r="H1471" t="s">
        <v>486</v>
      </c>
      <c r="I1471" t="s">
        <v>43</v>
      </c>
      <c r="J1471" t="s">
        <v>44</v>
      </c>
      <c r="K1471" t="s">
        <v>45</v>
      </c>
      <c r="M1471" t="s">
        <v>559</v>
      </c>
      <c r="N1471" s="6">
        <v>2025</v>
      </c>
      <c r="O1471" s="25"/>
      <c r="R1471" s="7">
        <v>22.903105</v>
      </c>
      <c r="S1471" s="7">
        <v>114.61213100000001</v>
      </c>
      <c r="T1471" t="s">
        <v>504</v>
      </c>
      <c r="U1471" t="s">
        <v>21582</v>
      </c>
      <c r="V1471" t="s">
        <v>22075</v>
      </c>
      <c r="X1471" t="s">
        <v>21076</v>
      </c>
      <c r="Y1471" t="s">
        <v>19854</v>
      </c>
      <c r="Z1471" t="s">
        <v>21048</v>
      </c>
      <c r="AI1471" t="s">
        <v>22076</v>
      </c>
      <c r="AJ1471" t="s">
        <v>22078</v>
      </c>
    </row>
    <row r="1472" spans="1:36" ht="17.25" hidden="1" customHeight="1" x14ac:dyDescent="0.2">
      <c r="A1472" s="4" t="s">
        <v>22086</v>
      </c>
      <c r="B1472" t="s">
        <v>21042</v>
      </c>
      <c r="C1472" t="s">
        <v>22087</v>
      </c>
      <c r="D1472" t="s">
        <v>22088</v>
      </c>
      <c r="E1472" t="s">
        <v>40</v>
      </c>
      <c r="F1472" t="s">
        <v>86</v>
      </c>
      <c r="G1472" s="5">
        <v>650</v>
      </c>
      <c r="H1472" t="s">
        <v>486</v>
      </c>
      <c r="I1472" t="s">
        <v>43</v>
      </c>
      <c r="J1472" t="s">
        <v>45</v>
      </c>
      <c r="K1472" t="s">
        <v>45</v>
      </c>
      <c r="L1472" t="s">
        <v>45</v>
      </c>
      <c r="M1472" t="s">
        <v>5341</v>
      </c>
      <c r="N1472" s="6">
        <v>2024</v>
      </c>
      <c r="O1472" s="25"/>
      <c r="R1472" s="7">
        <v>22.749192799999999</v>
      </c>
      <c r="S1472" s="7">
        <v>113.6719429</v>
      </c>
      <c r="T1472" t="s">
        <v>504</v>
      </c>
      <c r="U1472" t="s">
        <v>22089</v>
      </c>
      <c r="V1472" t="s">
        <v>22090</v>
      </c>
      <c r="W1472" t="s">
        <v>21423</v>
      </c>
      <c r="X1472" t="s">
        <v>21076</v>
      </c>
      <c r="Y1472" t="s">
        <v>19854</v>
      </c>
      <c r="Z1472" t="s">
        <v>21048</v>
      </c>
      <c r="AC1472" t="s">
        <v>22091</v>
      </c>
      <c r="AI1472" t="s">
        <v>22092</v>
      </c>
      <c r="AJ1472" t="s">
        <v>22093</v>
      </c>
    </row>
    <row r="1473" spans="1:36" ht="17.25" hidden="1" customHeight="1" x14ac:dyDescent="0.2">
      <c r="A1473" s="4" t="s">
        <v>22086</v>
      </c>
      <c r="B1473" t="s">
        <v>21042</v>
      </c>
      <c r="C1473" t="s">
        <v>22087</v>
      </c>
      <c r="D1473" t="s">
        <v>22088</v>
      </c>
      <c r="E1473" t="s">
        <v>56</v>
      </c>
      <c r="F1473" t="s">
        <v>86</v>
      </c>
      <c r="G1473" s="5">
        <v>650</v>
      </c>
      <c r="H1473" t="s">
        <v>486</v>
      </c>
      <c r="I1473" t="s">
        <v>43</v>
      </c>
      <c r="J1473" t="s">
        <v>45</v>
      </c>
      <c r="K1473" t="s">
        <v>45</v>
      </c>
      <c r="L1473" t="s">
        <v>45</v>
      </c>
      <c r="M1473" t="s">
        <v>5341</v>
      </c>
      <c r="N1473" s="6">
        <v>2024</v>
      </c>
      <c r="O1473" s="25"/>
      <c r="R1473" s="7">
        <v>22.749192799999999</v>
      </c>
      <c r="S1473" s="7">
        <v>113.6719429</v>
      </c>
      <c r="T1473" t="s">
        <v>504</v>
      </c>
      <c r="U1473" t="s">
        <v>22089</v>
      </c>
      <c r="V1473" t="s">
        <v>22090</v>
      </c>
      <c r="W1473" t="s">
        <v>21423</v>
      </c>
      <c r="X1473" t="s">
        <v>21076</v>
      </c>
      <c r="Y1473" t="s">
        <v>19854</v>
      </c>
      <c r="Z1473" t="s">
        <v>21048</v>
      </c>
      <c r="AC1473" t="s">
        <v>22091</v>
      </c>
      <c r="AH1473" s="27"/>
      <c r="AI1473" t="s">
        <v>22092</v>
      </c>
      <c r="AJ1473" t="s">
        <v>22094</v>
      </c>
    </row>
    <row r="1474" spans="1:36" ht="17.25" hidden="1" customHeight="1" x14ac:dyDescent="0.2">
      <c r="A1474" s="4" t="s">
        <v>22095</v>
      </c>
      <c r="B1474" t="s">
        <v>21042</v>
      </c>
      <c r="C1474" t="s">
        <v>22096</v>
      </c>
      <c r="D1474" t="s">
        <v>22097</v>
      </c>
      <c r="E1474" t="s">
        <v>63</v>
      </c>
      <c r="F1474" t="s">
        <v>86</v>
      </c>
      <c r="G1474" s="5">
        <v>460</v>
      </c>
      <c r="H1474" t="s">
        <v>486</v>
      </c>
      <c r="I1474" t="s">
        <v>43</v>
      </c>
      <c r="J1474" t="s">
        <v>45</v>
      </c>
      <c r="M1474" t="s">
        <v>559</v>
      </c>
      <c r="N1474" s="6">
        <v>2025</v>
      </c>
      <c r="R1474" s="7">
        <v>23.058436</v>
      </c>
      <c r="S1474" s="7">
        <v>115.399182</v>
      </c>
      <c r="T1474" t="s">
        <v>504</v>
      </c>
      <c r="U1474" t="s">
        <v>22098</v>
      </c>
      <c r="V1474" t="s">
        <v>22099</v>
      </c>
      <c r="X1474" t="s">
        <v>21076</v>
      </c>
      <c r="Y1474" t="s">
        <v>19854</v>
      </c>
      <c r="Z1474" t="s">
        <v>21048</v>
      </c>
      <c r="AH1474" s="27"/>
      <c r="AI1474" t="s">
        <v>22100</v>
      </c>
      <c r="AJ1474" t="s">
        <v>22101</v>
      </c>
    </row>
    <row r="1475" spans="1:36" ht="17.25" hidden="1" customHeight="1" x14ac:dyDescent="0.2">
      <c r="A1475" s="4" t="s">
        <v>22095</v>
      </c>
      <c r="B1475" t="s">
        <v>21042</v>
      </c>
      <c r="C1475" t="s">
        <v>22096</v>
      </c>
      <c r="D1475" t="s">
        <v>22097</v>
      </c>
      <c r="E1475" t="s">
        <v>73</v>
      </c>
      <c r="F1475" t="s">
        <v>86</v>
      </c>
      <c r="G1475" s="5">
        <v>120</v>
      </c>
      <c r="H1475" t="s">
        <v>486</v>
      </c>
      <c r="I1475" t="s">
        <v>43</v>
      </c>
      <c r="J1475" t="s">
        <v>45</v>
      </c>
      <c r="M1475" t="s">
        <v>559</v>
      </c>
      <c r="N1475" s="6">
        <v>2025</v>
      </c>
      <c r="R1475" s="7">
        <v>23.058436</v>
      </c>
      <c r="S1475" s="7">
        <v>115.399182</v>
      </c>
      <c r="T1475" t="s">
        <v>504</v>
      </c>
      <c r="U1475" t="s">
        <v>22098</v>
      </c>
      <c r="V1475" t="s">
        <v>22099</v>
      </c>
      <c r="X1475" t="s">
        <v>21076</v>
      </c>
      <c r="Y1475" t="s">
        <v>19854</v>
      </c>
      <c r="Z1475" t="s">
        <v>21048</v>
      </c>
      <c r="AH1475" s="27"/>
      <c r="AI1475" t="s">
        <v>22100</v>
      </c>
      <c r="AJ1475" t="s">
        <v>22102</v>
      </c>
    </row>
    <row r="1476" spans="1:36" ht="17.25" hidden="1" customHeight="1" x14ac:dyDescent="0.2">
      <c r="A1476" s="4" t="s">
        <v>22105</v>
      </c>
      <c r="B1476" t="s">
        <v>21042</v>
      </c>
      <c r="C1476" t="s">
        <v>22106</v>
      </c>
      <c r="D1476" t="s">
        <v>22107</v>
      </c>
      <c r="E1476" t="s">
        <v>40</v>
      </c>
      <c r="F1476" t="s">
        <v>86</v>
      </c>
      <c r="G1476" s="5">
        <v>50</v>
      </c>
      <c r="H1476" t="s">
        <v>486</v>
      </c>
      <c r="I1476" t="s">
        <v>43</v>
      </c>
      <c r="J1476" t="s">
        <v>44</v>
      </c>
      <c r="K1476" t="s">
        <v>45</v>
      </c>
      <c r="L1476" t="s">
        <v>45</v>
      </c>
      <c r="N1476" s="6">
        <v>2024</v>
      </c>
      <c r="R1476" s="7">
        <v>22.518034036096001</v>
      </c>
      <c r="S1476" s="7">
        <v>112.944628693561</v>
      </c>
      <c r="T1476" t="s">
        <v>504</v>
      </c>
      <c r="U1476" t="s">
        <v>21073</v>
      </c>
      <c r="W1476" t="s">
        <v>22108</v>
      </c>
      <c r="X1476" t="s">
        <v>21076</v>
      </c>
      <c r="Y1476" t="s">
        <v>19854</v>
      </c>
      <c r="Z1476" t="s">
        <v>21048</v>
      </c>
      <c r="AH1476" s="27"/>
      <c r="AI1476" t="s">
        <v>22109</v>
      </c>
      <c r="AJ1476" t="s">
        <v>22110</v>
      </c>
    </row>
    <row r="1477" spans="1:36" ht="17.25" hidden="1" customHeight="1" x14ac:dyDescent="0.2">
      <c r="A1477" s="4" t="s">
        <v>22105</v>
      </c>
      <c r="B1477" t="s">
        <v>21042</v>
      </c>
      <c r="C1477" t="s">
        <v>22106</v>
      </c>
      <c r="D1477" t="s">
        <v>22107</v>
      </c>
      <c r="E1477" t="s">
        <v>56</v>
      </c>
      <c r="F1477" t="s">
        <v>86</v>
      </c>
      <c r="G1477" s="5">
        <v>50</v>
      </c>
      <c r="H1477" t="s">
        <v>486</v>
      </c>
      <c r="I1477" t="s">
        <v>43</v>
      </c>
      <c r="J1477" t="s">
        <v>44</v>
      </c>
      <c r="K1477" t="s">
        <v>45</v>
      </c>
      <c r="L1477" t="s">
        <v>45</v>
      </c>
      <c r="N1477" s="6">
        <v>2024</v>
      </c>
      <c r="R1477" s="7">
        <v>22.518034036096001</v>
      </c>
      <c r="S1477" s="7">
        <v>112.944628693561</v>
      </c>
      <c r="T1477" t="s">
        <v>504</v>
      </c>
      <c r="U1477" t="s">
        <v>21073</v>
      </c>
      <c r="W1477" t="s">
        <v>22108</v>
      </c>
      <c r="X1477" t="s">
        <v>21076</v>
      </c>
      <c r="Y1477" t="s">
        <v>19854</v>
      </c>
      <c r="Z1477" t="s">
        <v>21048</v>
      </c>
      <c r="AH1477" s="27"/>
      <c r="AI1477" t="s">
        <v>22109</v>
      </c>
      <c r="AJ1477" t="s">
        <v>22111</v>
      </c>
    </row>
    <row r="1478" spans="1:36" ht="17.25" hidden="1" customHeight="1" x14ac:dyDescent="0.2">
      <c r="A1478" s="4" t="s">
        <v>22112</v>
      </c>
      <c r="B1478" t="s">
        <v>21042</v>
      </c>
      <c r="C1478" t="s">
        <v>22113</v>
      </c>
      <c r="D1478" t="s">
        <v>22114</v>
      </c>
      <c r="E1478" t="s">
        <v>63</v>
      </c>
      <c r="F1478" t="s">
        <v>86</v>
      </c>
      <c r="G1478" s="5">
        <v>100</v>
      </c>
      <c r="H1478" t="s">
        <v>486</v>
      </c>
      <c r="I1478" t="s">
        <v>43</v>
      </c>
      <c r="J1478" t="s">
        <v>44</v>
      </c>
      <c r="M1478" t="s">
        <v>559</v>
      </c>
      <c r="N1478" s="6">
        <v>2025</v>
      </c>
      <c r="R1478" s="7">
        <v>21.800457999999999</v>
      </c>
      <c r="S1478" s="7">
        <v>111.58053200000001</v>
      </c>
      <c r="T1478" t="s">
        <v>46</v>
      </c>
      <c r="U1478" t="s">
        <v>22115</v>
      </c>
      <c r="V1478" t="s">
        <v>22116</v>
      </c>
      <c r="X1478" t="s">
        <v>21076</v>
      </c>
      <c r="Y1478" t="s">
        <v>19854</v>
      </c>
      <c r="Z1478" t="s">
        <v>21048</v>
      </c>
      <c r="AH1478" s="27"/>
      <c r="AI1478" t="s">
        <v>22117</v>
      </c>
      <c r="AJ1478" t="s">
        <v>22118</v>
      </c>
    </row>
    <row r="1479" spans="1:36" ht="17.25" hidden="1" customHeight="1" x14ac:dyDescent="0.2">
      <c r="A1479" s="4" t="s">
        <v>22112</v>
      </c>
      <c r="B1479" t="s">
        <v>21042</v>
      </c>
      <c r="C1479" t="s">
        <v>22113</v>
      </c>
      <c r="D1479" t="s">
        <v>22119</v>
      </c>
      <c r="E1479" t="s">
        <v>73</v>
      </c>
      <c r="F1479" t="s">
        <v>86</v>
      </c>
      <c r="G1479" s="5">
        <v>100</v>
      </c>
      <c r="H1479" t="s">
        <v>486</v>
      </c>
      <c r="I1479" t="s">
        <v>43</v>
      </c>
      <c r="J1479" t="s">
        <v>44</v>
      </c>
      <c r="M1479" t="s">
        <v>559</v>
      </c>
      <c r="N1479" s="6">
        <v>2025</v>
      </c>
      <c r="R1479" s="7">
        <v>21.800457999999999</v>
      </c>
      <c r="S1479" s="7">
        <v>111.58053200000001</v>
      </c>
      <c r="T1479" t="s">
        <v>46</v>
      </c>
      <c r="U1479" t="s">
        <v>22115</v>
      </c>
      <c r="V1479" t="s">
        <v>22116</v>
      </c>
      <c r="X1479" t="s">
        <v>21076</v>
      </c>
      <c r="Y1479" t="s">
        <v>19854</v>
      </c>
      <c r="Z1479" t="s">
        <v>21048</v>
      </c>
      <c r="AH1479" s="27"/>
      <c r="AI1479" t="s">
        <v>22117</v>
      </c>
      <c r="AJ1479" t="s">
        <v>22120</v>
      </c>
    </row>
    <row r="1480" spans="1:36" ht="17.25" hidden="1" customHeight="1" x14ac:dyDescent="0.2">
      <c r="A1480" s="4" t="s">
        <v>22129</v>
      </c>
      <c r="B1480" t="s">
        <v>21042</v>
      </c>
      <c r="C1480" t="s">
        <v>22130</v>
      </c>
      <c r="D1480" t="s">
        <v>22131</v>
      </c>
      <c r="E1480" t="s">
        <v>75</v>
      </c>
      <c r="F1480" t="s">
        <v>86</v>
      </c>
      <c r="G1480" s="5">
        <v>500</v>
      </c>
      <c r="H1480" t="s">
        <v>139</v>
      </c>
      <c r="I1480" t="s">
        <v>43</v>
      </c>
      <c r="J1480" t="s">
        <v>44</v>
      </c>
      <c r="K1480" t="s">
        <v>45</v>
      </c>
      <c r="L1480" t="s">
        <v>45</v>
      </c>
      <c r="M1480" t="s">
        <v>559</v>
      </c>
      <c r="N1480" s="6">
        <v>2024</v>
      </c>
      <c r="R1480" s="7">
        <v>23.300644900000002</v>
      </c>
      <c r="S1480" s="7">
        <v>112.8563297</v>
      </c>
      <c r="T1480" t="s">
        <v>46</v>
      </c>
      <c r="U1480" t="s">
        <v>21571</v>
      </c>
      <c r="V1480" t="s">
        <v>22132</v>
      </c>
      <c r="X1480" t="s">
        <v>21076</v>
      </c>
      <c r="Y1480" t="s">
        <v>19854</v>
      </c>
      <c r="Z1480" t="s">
        <v>21048</v>
      </c>
      <c r="AC1480" t="s">
        <v>22133</v>
      </c>
      <c r="AI1480" t="s">
        <v>22134</v>
      </c>
      <c r="AJ1480" t="s">
        <v>22135</v>
      </c>
    </row>
    <row r="1481" spans="1:36" ht="17.25" hidden="1" customHeight="1" x14ac:dyDescent="0.2">
      <c r="A1481" s="4" t="s">
        <v>22137</v>
      </c>
      <c r="B1481" t="s">
        <v>21042</v>
      </c>
      <c r="C1481" t="s">
        <v>22138</v>
      </c>
      <c r="D1481" t="s">
        <v>22139</v>
      </c>
      <c r="E1481" t="s">
        <v>40</v>
      </c>
      <c r="F1481" t="s">
        <v>86</v>
      </c>
      <c r="G1481" s="5">
        <v>650</v>
      </c>
      <c r="H1481" t="s">
        <v>486</v>
      </c>
      <c r="I1481" t="s">
        <v>43</v>
      </c>
      <c r="J1481" t="s">
        <v>45</v>
      </c>
      <c r="K1481" t="s">
        <v>45</v>
      </c>
      <c r="L1481" t="s">
        <v>45</v>
      </c>
      <c r="N1481" s="6">
        <v>2025</v>
      </c>
      <c r="R1481" s="7">
        <v>21.991586420320701</v>
      </c>
      <c r="S1481" s="7">
        <v>112.98949995127199</v>
      </c>
      <c r="T1481" t="s">
        <v>504</v>
      </c>
      <c r="U1481" t="s">
        <v>21073</v>
      </c>
      <c r="W1481" t="s">
        <v>22140</v>
      </c>
      <c r="X1481" t="s">
        <v>21076</v>
      </c>
      <c r="Y1481" t="s">
        <v>19854</v>
      </c>
      <c r="Z1481" t="s">
        <v>21048</v>
      </c>
      <c r="AH1481" s="27"/>
      <c r="AI1481" t="s">
        <v>22141</v>
      </c>
      <c r="AJ1481" t="s">
        <v>22142</v>
      </c>
    </row>
    <row r="1482" spans="1:36" ht="17.25" hidden="1" customHeight="1" x14ac:dyDescent="0.2">
      <c r="A1482" s="4" t="s">
        <v>22137</v>
      </c>
      <c r="B1482" t="s">
        <v>21042</v>
      </c>
      <c r="C1482" t="s">
        <v>22138</v>
      </c>
      <c r="D1482" t="s">
        <v>22139</v>
      </c>
      <c r="E1482" t="s">
        <v>56</v>
      </c>
      <c r="F1482" t="s">
        <v>86</v>
      </c>
      <c r="G1482" s="5">
        <v>650</v>
      </c>
      <c r="H1482" t="s">
        <v>486</v>
      </c>
      <c r="I1482" t="s">
        <v>43</v>
      </c>
      <c r="J1482" t="s">
        <v>45</v>
      </c>
      <c r="K1482" t="s">
        <v>45</v>
      </c>
      <c r="L1482" t="s">
        <v>45</v>
      </c>
      <c r="N1482" s="6">
        <v>2025</v>
      </c>
      <c r="R1482" s="7">
        <v>21.991586420320701</v>
      </c>
      <c r="S1482" s="7">
        <v>112.98949995127199</v>
      </c>
      <c r="T1482" t="s">
        <v>504</v>
      </c>
      <c r="U1482" t="s">
        <v>21073</v>
      </c>
      <c r="W1482" t="s">
        <v>22140</v>
      </c>
      <c r="X1482" t="s">
        <v>21076</v>
      </c>
      <c r="Y1482" t="s">
        <v>19854</v>
      </c>
      <c r="Z1482" t="s">
        <v>21048</v>
      </c>
      <c r="AH1482" s="27"/>
      <c r="AI1482" t="s">
        <v>22141</v>
      </c>
      <c r="AJ1482" t="s">
        <v>22143</v>
      </c>
    </row>
    <row r="1483" spans="1:36" ht="17.25" hidden="1" customHeight="1" x14ac:dyDescent="0.2">
      <c r="A1483" s="4" t="s">
        <v>22144</v>
      </c>
      <c r="B1483" t="s">
        <v>21042</v>
      </c>
      <c r="C1483" t="s">
        <v>22145</v>
      </c>
      <c r="D1483" t="s">
        <v>22146</v>
      </c>
      <c r="E1483" t="s">
        <v>40</v>
      </c>
      <c r="F1483" t="s">
        <v>86</v>
      </c>
      <c r="G1483" s="5">
        <v>530</v>
      </c>
      <c r="H1483" t="s">
        <v>558</v>
      </c>
      <c r="I1483" t="s">
        <v>43</v>
      </c>
      <c r="J1483" t="s">
        <v>45</v>
      </c>
      <c r="N1483" s="6">
        <v>2025</v>
      </c>
      <c r="R1483" s="7">
        <v>21.511966000000001</v>
      </c>
      <c r="S1483" s="7">
        <v>109.49947</v>
      </c>
      <c r="T1483" t="s">
        <v>504</v>
      </c>
      <c r="U1483" t="s">
        <v>22147</v>
      </c>
      <c r="W1483" t="s">
        <v>22148</v>
      </c>
      <c r="X1483" t="s">
        <v>21304</v>
      </c>
      <c r="Y1483" t="s">
        <v>19854</v>
      </c>
      <c r="Z1483" t="s">
        <v>21048</v>
      </c>
      <c r="AH1483" s="27"/>
      <c r="AI1483" t="s">
        <v>22149</v>
      </c>
      <c r="AJ1483" t="s">
        <v>22150</v>
      </c>
    </row>
    <row r="1484" spans="1:36" ht="17.25" hidden="1" customHeight="1" x14ac:dyDescent="0.2">
      <c r="A1484" s="4" t="s">
        <v>22144</v>
      </c>
      <c r="B1484" t="s">
        <v>21042</v>
      </c>
      <c r="C1484" t="s">
        <v>22145</v>
      </c>
      <c r="D1484" t="s">
        <v>22146</v>
      </c>
      <c r="E1484" t="s">
        <v>56</v>
      </c>
      <c r="F1484" t="s">
        <v>86</v>
      </c>
      <c r="G1484" s="5">
        <v>530</v>
      </c>
      <c r="H1484" t="s">
        <v>558</v>
      </c>
      <c r="I1484" t="s">
        <v>43</v>
      </c>
      <c r="J1484" t="s">
        <v>45</v>
      </c>
      <c r="N1484" s="6">
        <v>2025</v>
      </c>
      <c r="P1484" s="25"/>
      <c r="R1484" s="7">
        <v>21.511966000000001</v>
      </c>
      <c r="S1484" s="7">
        <v>109.49947</v>
      </c>
      <c r="T1484" t="s">
        <v>504</v>
      </c>
      <c r="U1484" t="s">
        <v>22147</v>
      </c>
      <c r="W1484" t="s">
        <v>22148</v>
      </c>
      <c r="X1484" t="s">
        <v>21304</v>
      </c>
      <c r="Y1484" t="s">
        <v>19854</v>
      </c>
      <c r="Z1484" t="s">
        <v>21048</v>
      </c>
      <c r="AH1484" s="27"/>
      <c r="AI1484" t="s">
        <v>22149</v>
      </c>
      <c r="AJ1484" t="s">
        <v>22151</v>
      </c>
    </row>
    <row r="1485" spans="1:36" ht="17.25" hidden="1" customHeight="1" x14ac:dyDescent="0.2">
      <c r="A1485" s="4" t="s">
        <v>22152</v>
      </c>
      <c r="B1485" t="s">
        <v>21042</v>
      </c>
      <c r="C1485" t="s">
        <v>22153</v>
      </c>
      <c r="D1485" t="s">
        <v>22154</v>
      </c>
      <c r="E1485" t="s">
        <v>56</v>
      </c>
      <c r="F1485" t="s">
        <v>21045</v>
      </c>
      <c r="G1485" s="5">
        <v>100</v>
      </c>
      <c r="H1485" t="s">
        <v>42</v>
      </c>
      <c r="I1485" t="s">
        <v>240</v>
      </c>
      <c r="J1485" t="s">
        <v>45</v>
      </c>
      <c r="K1485" t="s">
        <v>45</v>
      </c>
      <c r="L1485" t="s">
        <v>45</v>
      </c>
      <c r="M1485" t="s">
        <v>559</v>
      </c>
      <c r="N1485" s="6">
        <v>2023</v>
      </c>
      <c r="P1485" s="25"/>
      <c r="R1485" s="7">
        <v>23.369088999999999</v>
      </c>
      <c r="S1485" s="7">
        <v>111.16484699999999</v>
      </c>
      <c r="T1485" t="s">
        <v>46</v>
      </c>
      <c r="U1485" t="s">
        <v>22155</v>
      </c>
      <c r="V1485" t="s">
        <v>22156</v>
      </c>
      <c r="X1485" t="s">
        <v>21304</v>
      </c>
      <c r="Y1485" t="s">
        <v>19854</v>
      </c>
      <c r="Z1485" t="s">
        <v>21048</v>
      </c>
      <c r="AE1485" t="s">
        <v>92</v>
      </c>
      <c r="AI1485" t="s">
        <v>22157</v>
      </c>
      <c r="AJ1485" t="s">
        <v>22159</v>
      </c>
    </row>
    <row r="1486" spans="1:36" ht="17.25" hidden="1" customHeight="1" x14ac:dyDescent="0.2">
      <c r="A1486" s="4" t="s">
        <v>22152</v>
      </c>
      <c r="B1486" t="s">
        <v>21042</v>
      </c>
      <c r="C1486" t="s">
        <v>22153</v>
      </c>
      <c r="D1486" t="s">
        <v>22160</v>
      </c>
      <c r="E1486" t="s">
        <v>58</v>
      </c>
      <c r="F1486" t="s">
        <v>21045</v>
      </c>
      <c r="G1486" s="5">
        <v>80</v>
      </c>
      <c r="H1486" t="s">
        <v>42</v>
      </c>
      <c r="I1486" t="s">
        <v>240</v>
      </c>
      <c r="J1486" t="s">
        <v>45</v>
      </c>
      <c r="K1486" t="s">
        <v>45</v>
      </c>
      <c r="L1486" t="s">
        <v>45</v>
      </c>
      <c r="M1486" t="s">
        <v>559</v>
      </c>
      <c r="N1486" s="6">
        <v>2023</v>
      </c>
      <c r="P1486" s="25"/>
      <c r="R1486" s="7">
        <v>23.369088999999999</v>
      </c>
      <c r="S1486" s="7">
        <v>111.16484699999999</v>
      </c>
      <c r="T1486" t="s">
        <v>46</v>
      </c>
      <c r="U1486" t="s">
        <v>22155</v>
      </c>
      <c r="V1486" t="s">
        <v>22156</v>
      </c>
      <c r="X1486" t="s">
        <v>21304</v>
      </c>
      <c r="Y1486" t="s">
        <v>19854</v>
      </c>
      <c r="Z1486" t="s">
        <v>21048</v>
      </c>
      <c r="AE1486" t="s">
        <v>92</v>
      </c>
      <c r="AI1486" t="s">
        <v>22157</v>
      </c>
      <c r="AJ1486" t="s">
        <v>22161</v>
      </c>
    </row>
    <row r="1487" spans="1:36" ht="17.25" hidden="1" customHeight="1" x14ac:dyDescent="0.2">
      <c r="A1487" s="4" t="s">
        <v>22163</v>
      </c>
      <c r="B1487" t="s">
        <v>21042</v>
      </c>
      <c r="C1487" t="s">
        <v>22164</v>
      </c>
      <c r="D1487" t="s">
        <v>22165</v>
      </c>
      <c r="E1487" t="s">
        <v>335</v>
      </c>
      <c r="F1487" t="s">
        <v>21045</v>
      </c>
      <c r="G1487" s="5">
        <v>110</v>
      </c>
      <c r="H1487" t="s">
        <v>42</v>
      </c>
      <c r="I1487" t="s">
        <v>240</v>
      </c>
      <c r="J1487" t="s">
        <v>45</v>
      </c>
      <c r="K1487" t="s">
        <v>45</v>
      </c>
      <c r="L1487" t="s">
        <v>45</v>
      </c>
      <c r="M1487" t="s">
        <v>559</v>
      </c>
      <c r="N1487" s="6">
        <v>2021</v>
      </c>
      <c r="P1487" s="25"/>
      <c r="R1487" s="7">
        <v>21.677879000000001</v>
      </c>
      <c r="S1487" s="7">
        <v>108.40968100000001</v>
      </c>
      <c r="T1487" t="s">
        <v>46</v>
      </c>
      <c r="U1487" t="s">
        <v>21870</v>
      </c>
      <c r="W1487" t="s">
        <v>22166</v>
      </c>
      <c r="X1487" t="s">
        <v>21304</v>
      </c>
      <c r="Y1487" t="s">
        <v>19854</v>
      </c>
      <c r="Z1487" t="s">
        <v>21048</v>
      </c>
      <c r="AI1487" t="s">
        <v>22167</v>
      </c>
      <c r="AJ1487" t="s">
        <v>22168</v>
      </c>
    </row>
    <row r="1488" spans="1:36" ht="17.25" hidden="1" customHeight="1" x14ac:dyDescent="0.2">
      <c r="A1488" s="4" t="s">
        <v>22163</v>
      </c>
      <c r="B1488" t="s">
        <v>21042</v>
      </c>
      <c r="C1488" t="s">
        <v>22164</v>
      </c>
      <c r="D1488" t="s">
        <v>22169</v>
      </c>
      <c r="E1488" t="s">
        <v>1157</v>
      </c>
      <c r="F1488" t="s">
        <v>21045</v>
      </c>
      <c r="G1488" s="5">
        <v>110</v>
      </c>
      <c r="H1488" t="s">
        <v>42</v>
      </c>
      <c r="I1488" t="s">
        <v>240</v>
      </c>
      <c r="J1488" t="s">
        <v>45</v>
      </c>
      <c r="K1488" t="s">
        <v>45</v>
      </c>
      <c r="L1488" t="s">
        <v>45</v>
      </c>
      <c r="M1488" t="s">
        <v>559</v>
      </c>
      <c r="N1488" s="6">
        <v>2021</v>
      </c>
      <c r="P1488" s="25"/>
      <c r="R1488" s="7">
        <v>21.677879000000001</v>
      </c>
      <c r="S1488" s="7">
        <v>108.40968100000001</v>
      </c>
      <c r="T1488" t="s">
        <v>46</v>
      </c>
      <c r="U1488" t="s">
        <v>21870</v>
      </c>
      <c r="W1488" t="s">
        <v>22166</v>
      </c>
      <c r="X1488" t="s">
        <v>21304</v>
      </c>
      <c r="Y1488" t="s">
        <v>19854</v>
      </c>
      <c r="Z1488" t="s">
        <v>21048</v>
      </c>
      <c r="AI1488" t="s">
        <v>22167</v>
      </c>
      <c r="AJ1488" t="s">
        <v>22170</v>
      </c>
    </row>
    <row r="1489" spans="1:36" ht="17.25" hidden="1" customHeight="1" x14ac:dyDescent="0.2">
      <c r="A1489" s="4" t="s">
        <v>22163</v>
      </c>
      <c r="B1489" t="s">
        <v>21042</v>
      </c>
      <c r="C1489" t="s">
        <v>22164</v>
      </c>
      <c r="D1489" t="s">
        <v>22171</v>
      </c>
      <c r="E1489" t="s">
        <v>2297</v>
      </c>
      <c r="F1489" t="s">
        <v>21045</v>
      </c>
      <c r="G1489" s="5">
        <v>145</v>
      </c>
      <c r="H1489" t="s">
        <v>42</v>
      </c>
      <c r="I1489" t="s">
        <v>240</v>
      </c>
      <c r="J1489" t="s">
        <v>45</v>
      </c>
      <c r="K1489" t="s">
        <v>45</v>
      </c>
      <c r="L1489" t="s">
        <v>45</v>
      </c>
      <c r="M1489" t="s">
        <v>559</v>
      </c>
      <c r="N1489" s="6">
        <v>2022</v>
      </c>
      <c r="P1489" s="25"/>
      <c r="R1489" s="7">
        <v>21.677879000000001</v>
      </c>
      <c r="S1489" s="7">
        <v>108.40968100000001</v>
      </c>
      <c r="T1489" t="s">
        <v>46</v>
      </c>
      <c r="U1489" t="s">
        <v>21870</v>
      </c>
      <c r="W1489" t="s">
        <v>22166</v>
      </c>
      <c r="X1489" t="s">
        <v>21304</v>
      </c>
      <c r="Y1489" t="s">
        <v>19854</v>
      </c>
      <c r="Z1489" t="s">
        <v>21048</v>
      </c>
      <c r="AI1489" t="s">
        <v>22167</v>
      </c>
      <c r="AJ1489" t="s">
        <v>22172</v>
      </c>
    </row>
    <row r="1490" spans="1:36" ht="17.25" hidden="1" customHeight="1" x14ac:dyDescent="0.2">
      <c r="A1490" s="4" t="s">
        <v>22163</v>
      </c>
      <c r="B1490" t="s">
        <v>21042</v>
      </c>
      <c r="C1490" t="s">
        <v>22164</v>
      </c>
      <c r="D1490" t="s">
        <v>22171</v>
      </c>
      <c r="E1490" t="s">
        <v>3929</v>
      </c>
      <c r="F1490" t="s">
        <v>21045</v>
      </c>
      <c r="G1490" s="5">
        <v>145</v>
      </c>
      <c r="H1490" t="s">
        <v>42</v>
      </c>
      <c r="I1490" t="s">
        <v>240</v>
      </c>
      <c r="J1490" t="s">
        <v>45</v>
      </c>
      <c r="K1490" t="s">
        <v>45</v>
      </c>
      <c r="L1490" t="s">
        <v>45</v>
      </c>
      <c r="M1490" t="s">
        <v>559</v>
      </c>
      <c r="N1490" s="6">
        <v>2022</v>
      </c>
      <c r="P1490" s="25"/>
      <c r="R1490" s="7">
        <v>21.677879000000001</v>
      </c>
      <c r="S1490" s="7">
        <v>108.40968100000001</v>
      </c>
      <c r="T1490" t="s">
        <v>46</v>
      </c>
      <c r="U1490" t="s">
        <v>21870</v>
      </c>
      <c r="W1490" t="s">
        <v>22166</v>
      </c>
      <c r="X1490" t="s">
        <v>21304</v>
      </c>
      <c r="Y1490" t="s">
        <v>19854</v>
      </c>
      <c r="Z1490" t="s">
        <v>21048</v>
      </c>
      <c r="AI1490" t="s">
        <v>22167</v>
      </c>
      <c r="AJ1490" t="s">
        <v>22173</v>
      </c>
    </row>
    <row r="1491" spans="1:36" ht="17.25" hidden="1" customHeight="1" x14ac:dyDescent="0.2">
      <c r="A1491" s="4" t="s">
        <v>22163</v>
      </c>
      <c r="B1491" t="s">
        <v>21042</v>
      </c>
      <c r="C1491" t="s">
        <v>22164</v>
      </c>
      <c r="D1491" t="s">
        <v>22171</v>
      </c>
      <c r="E1491" t="s">
        <v>4787</v>
      </c>
      <c r="F1491" t="s">
        <v>21045</v>
      </c>
      <c r="G1491" s="5">
        <v>145</v>
      </c>
      <c r="H1491" t="s">
        <v>42</v>
      </c>
      <c r="I1491" t="s">
        <v>240</v>
      </c>
      <c r="J1491" t="s">
        <v>45</v>
      </c>
      <c r="K1491" t="s">
        <v>45</v>
      </c>
      <c r="L1491" t="s">
        <v>45</v>
      </c>
      <c r="M1491" t="s">
        <v>559</v>
      </c>
      <c r="N1491" s="6">
        <v>2022</v>
      </c>
      <c r="P1491" s="25"/>
      <c r="R1491" s="7">
        <v>21.677879000000001</v>
      </c>
      <c r="S1491" s="7">
        <v>108.40968100000001</v>
      </c>
      <c r="T1491" t="s">
        <v>46</v>
      </c>
      <c r="U1491" t="s">
        <v>21870</v>
      </c>
      <c r="W1491" t="s">
        <v>22166</v>
      </c>
      <c r="X1491" t="s">
        <v>21304</v>
      </c>
      <c r="Y1491" t="s">
        <v>19854</v>
      </c>
      <c r="Z1491" t="s">
        <v>21048</v>
      </c>
      <c r="AI1491" t="s">
        <v>22167</v>
      </c>
      <c r="AJ1491" t="s">
        <v>22174</v>
      </c>
    </row>
    <row r="1492" spans="1:36" ht="17.25" hidden="1" customHeight="1" x14ac:dyDescent="0.2">
      <c r="A1492" s="4" t="s">
        <v>22175</v>
      </c>
      <c r="B1492" t="s">
        <v>21042</v>
      </c>
      <c r="C1492" t="s">
        <v>22176</v>
      </c>
      <c r="D1492" t="s">
        <v>22177</v>
      </c>
      <c r="E1492" t="s">
        <v>40</v>
      </c>
      <c r="F1492" t="s">
        <v>21045</v>
      </c>
      <c r="G1492" s="5">
        <v>135</v>
      </c>
      <c r="H1492" t="s">
        <v>42</v>
      </c>
      <c r="I1492" t="s">
        <v>240</v>
      </c>
      <c r="J1492" t="s">
        <v>45</v>
      </c>
      <c r="K1492" t="s">
        <v>45</v>
      </c>
      <c r="L1492" t="s">
        <v>45</v>
      </c>
      <c r="M1492" t="s">
        <v>559</v>
      </c>
      <c r="N1492" s="6">
        <v>2021</v>
      </c>
      <c r="P1492" s="25"/>
      <c r="R1492" s="7">
        <v>21.548373000000002</v>
      </c>
      <c r="S1492" s="7">
        <v>108.394749</v>
      </c>
      <c r="T1492" t="s">
        <v>46</v>
      </c>
      <c r="U1492" t="s">
        <v>21870</v>
      </c>
      <c r="V1492" t="s">
        <v>22178</v>
      </c>
      <c r="W1492" t="s">
        <v>22166</v>
      </c>
      <c r="X1492" t="s">
        <v>21304</v>
      </c>
      <c r="Y1492" t="s">
        <v>19854</v>
      </c>
      <c r="Z1492" t="s">
        <v>21048</v>
      </c>
      <c r="AE1492" t="s">
        <v>92</v>
      </c>
      <c r="AI1492" t="s">
        <v>22179</v>
      </c>
      <c r="AJ1492" t="s">
        <v>22180</v>
      </c>
    </row>
    <row r="1493" spans="1:36" ht="17.25" hidden="1" customHeight="1" x14ac:dyDescent="0.2">
      <c r="A1493" s="4" t="s">
        <v>22175</v>
      </c>
      <c r="B1493" t="s">
        <v>21042</v>
      </c>
      <c r="C1493" t="s">
        <v>22176</v>
      </c>
      <c r="D1493" t="s">
        <v>22177</v>
      </c>
      <c r="E1493" t="s">
        <v>56</v>
      </c>
      <c r="F1493" t="s">
        <v>21045</v>
      </c>
      <c r="G1493" s="5">
        <v>135</v>
      </c>
      <c r="H1493" t="s">
        <v>42</v>
      </c>
      <c r="I1493" t="s">
        <v>240</v>
      </c>
      <c r="J1493" t="s">
        <v>45</v>
      </c>
      <c r="K1493" t="s">
        <v>45</v>
      </c>
      <c r="L1493" t="s">
        <v>45</v>
      </c>
      <c r="M1493" t="s">
        <v>559</v>
      </c>
      <c r="N1493" s="6">
        <v>2021</v>
      </c>
      <c r="R1493" s="7">
        <v>21.548373000000002</v>
      </c>
      <c r="S1493" s="7">
        <v>108.394749</v>
      </c>
      <c r="T1493" t="s">
        <v>46</v>
      </c>
      <c r="U1493" t="s">
        <v>21870</v>
      </c>
      <c r="V1493" t="s">
        <v>22178</v>
      </c>
      <c r="W1493" t="s">
        <v>22166</v>
      </c>
      <c r="X1493" t="s">
        <v>21304</v>
      </c>
      <c r="Y1493" t="s">
        <v>19854</v>
      </c>
      <c r="Z1493" t="s">
        <v>21048</v>
      </c>
      <c r="AE1493" t="s">
        <v>92</v>
      </c>
      <c r="AI1493" t="s">
        <v>22179</v>
      </c>
      <c r="AJ1493" t="s">
        <v>22181</v>
      </c>
    </row>
    <row r="1494" spans="1:36" ht="17.25" hidden="1" customHeight="1" x14ac:dyDescent="0.2">
      <c r="A1494" s="4" t="s">
        <v>22175</v>
      </c>
      <c r="B1494" t="s">
        <v>21042</v>
      </c>
      <c r="C1494" t="s">
        <v>22176</v>
      </c>
      <c r="D1494" t="s">
        <v>22177</v>
      </c>
      <c r="E1494" t="s">
        <v>58</v>
      </c>
      <c r="F1494" t="s">
        <v>21045</v>
      </c>
      <c r="G1494" s="5">
        <v>135</v>
      </c>
      <c r="H1494" t="s">
        <v>42</v>
      </c>
      <c r="I1494" t="s">
        <v>240</v>
      </c>
      <c r="J1494" t="s">
        <v>45</v>
      </c>
      <c r="K1494" t="s">
        <v>45</v>
      </c>
      <c r="L1494" t="s">
        <v>45</v>
      </c>
      <c r="M1494" t="s">
        <v>559</v>
      </c>
      <c r="N1494" s="6">
        <v>2020</v>
      </c>
      <c r="R1494" s="7">
        <v>21.548373000000002</v>
      </c>
      <c r="S1494" s="7">
        <v>108.394749</v>
      </c>
      <c r="T1494" t="s">
        <v>46</v>
      </c>
      <c r="U1494" t="s">
        <v>21870</v>
      </c>
      <c r="V1494" t="s">
        <v>22178</v>
      </c>
      <c r="W1494" t="s">
        <v>22166</v>
      </c>
      <c r="X1494" t="s">
        <v>21304</v>
      </c>
      <c r="Y1494" t="s">
        <v>19854</v>
      </c>
      <c r="Z1494" t="s">
        <v>21048</v>
      </c>
      <c r="AE1494" t="s">
        <v>92</v>
      </c>
      <c r="AH1494" s="27"/>
      <c r="AI1494" t="s">
        <v>22179</v>
      </c>
      <c r="AJ1494" t="s">
        <v>22182</v>
      </c>
    </row>
    <row r="1495" spans="1:36" ht="17.25" hidden="1" customHeight="1" x14ac:dyDescent="0.2">
      <c r="A1495" s="4" t="s">
        <v>22185</v>
      </c>
      <c r="B1495" t="s">
        <v>21042</v>
      </c>
      <c r="C1495" t="s">
        <v>22186</v>
      </c>
      <c r="D1495" t="s">
        <v>22187</v>
      </c>
      <c r="E1495" t="s">
        <v>63</v>
      </c>
      <c r="F1495" t="s">
        <v>86</v>
      </c>
      <c r="G1495" s="5">
        <v>75</v>
      </c>
      <c r="H1495" t="s">
        <v>42</v>
      </c>
      <c r="I1495" t="s">
        <v>43</v>
      </c>
      <c r="J1495" t="s">
        <v>44</v>
      </c>
      <c r="K1495" t="s">
        <v>45</v>
      </c>
      <c r="L1495" t="s">
        <v>45</v>
      </c>
      <c r="M1495" t="s">
        <v>559</v>
      </c>
      <c r="N1495" s="6">
        <v>2020</v>
      </c>
      <c r="R1495" s="7">
        <v>21.755831000000001</v>
      </c>
      <c r="S1495" s="7">
        <v>108.667225</v>
      </c>
      <c r="T1495" t="s">
        <v>46</v>
      </c>
      <c r="U1495" t="s">
        <v>22003</v>
      </c>
      <c r="V1495" t="s">
        <v>22188</v>
      </c>
      <c r="X1495" t="s">
        <v>21304</v>
      </c>
      <c r="Y1495" t="s">
        <v>19854</v>
      </c>
      <c r="Z1495" t="s">
        <v>21048</v>
      </c>
      <c r="AH1495" s="27"/>
      <c r="AI1495" t="s">
        <v>22189</v>
      </c>
      <c r="AJ1495" t="s">
        <v>22190</v>
      </c>
    </row>
    <row r="1496" spans="1:36" ht="17.25" hidden="1" customHeight="1" x14ac:dyDescent="0.2">
      <c r="A1496" s="4" t="s">
        <v>22185</v>
      </c>
      <c r="B1496" t="s">
        <v>21042</v>
      </c>
      <c r="C1496" t="s">
        <v>22186</v>
      </c>
      <c r="D1496" t="s">
        <v>22187</v>
      </c>
      <c r="E1496" t="s">
        <v>73</v>
      </c>
      <c r="F1496" t="s">
        <v>86</v>
      </c>
      <c r="G1496" s="5">
        <v>75</v>
      </c>
      <c r="H1496" t="s">
        <v>42</v>
      </c>
      <c r="I1496" t="s">
        <v>43</v>
      </c>
      <c r="J1496" t="s">
        <v>44</v>
      </c>
      <c r="K1496" t="s">
        <v>45</v>
      </c>
      <c r="L1496" t="s">
        <v>45</v>
      </c>
      <c r="M1496" t="s">
        <v>559</v>
      </c>
      <c r="N1496" s="6">
        <v>2020</v>
      </c>
      <c r="R1496" s="7">
        <v>21.755831000000001</v>
      </c>
      <c r="S1496" s="7">
        <v>108.667225</v>
      </c>
      <c r="T1496" t="s">
        <v>46</v>
      </c>
      <c r="U1496" t="s">
        <v>22003</v>
      </c>
      <c r="V1496" t="s">
        <v>22188</v>
      </c>
      <c r="X1496" t="s">
        <v>21304</v>
      </c>
      <c r="Y1496" t="s">
        <v>19854</v>
      </c>
      <c r="Z1496" t="s">
        <v>21048</v>
      </c>
      <c r="AI1496" t="s">
        <v>22189</v>
      </c>
      <c r="AJ1496" t="s">
        <v>22191</v>
      </c>
    </row>
    <row r="1497" spans="1:36" ht="17.25" hidden="1" customHeight="1" x14ac:dyDescent="0.2">
      <c r="A1497" s="4" t="s">
        <v>22192</v>
      </c>
      <c r="B1497" t="s">
        <v>21042</v>
      </c>
      <c r="C1497" t="s">
        <v>22193</v>
      </c>
      <c r="D1497" t="s">
        <v>22194</v>
      </c>
      <c r="E1497" t="s">
        <v>40</v>
      </c>
      <c r="F1497" t="s">
        <v>21045</v>
      </c>
      <c r="G1497" s="5">
        <v>100</v>
      </c>
      <c r="H1497" t="s">
        <v>42</v>
      </c>
      <c r="I1497" t="s">
        <v>240</v>
      </c>
      <c r="J1497" t="s">
        <v>45</v>
      </c>
      <c r="K1497" t="s">
        <v>45</v>
      </c>
      <c r="L1497" t="s">
        <v>45</v>
      </c>
      <c r="M1497" t="s">
        <v>559</v>
      </c>
      <c r="N1497" s="6">
        <v>2022</v>
      </c>
      <c r="R1497" s="7">
        <v>23.088515999999998</v>
      </c>
      <c r="S1497" s="7">
        <v>109.634057</v>
      </c>
      <c r="T1497" t="s">
        <v>46</v>
      </c>
      <c r="U1497" t="s">
        <v>21311</v>
      </c>
      <c r="W1497" t="s">
        <v>22195</v>
      </c>
      <c r="X1497" t="s">
        <v>21304</v>
      </c>
      <c r="Y1497" t="s">
        <v>19854</v>
      </c>
      <c r="Z1497" t="s">
        <v>21048</v>
      </c>
      <c r="AE1497" t="s">
        <v>92</v>
      </c>
      <c r="AH1497" s="27"/>
      <c r="AI1497" t="s">
        <v>22196</v>
      </c>
      <c r="AJ1497" t="s">
        <v>22197</v>
      </c>
    </row>
    <row r="1498" spans="1:36" ht="17.25" hidden="1" customHeight="1" x14ac:dyDescent="0.2">
      <c r="A1498" s="4" t="s">
        <v>22198</v>
      </c>
      <c r="B1498" t="s">
        <v>21042</v>
      </c>
      <c r="C1498" t="s">
        <v>22199</v>
      </c>
      <c r="D1498" t="s">
        <v>22200</v>
      </c>
      <c r="E1498" t="s">
        <v>63</v>
      </c>
      <c r="F1498" t="s">
        <v>86</v>
      </c>
      <c r="G1498" s="5">
        <v>70</v>
      </c>
      <c r="H1498" t="s">
        <v>42</v>
      </c>
      <c r="I1498" t="s">
        <v>43</v>
      </c>
      <c r="J1498" t="s">
        <v>44</v>
      </c>
      <c r="K1498" t="s">
        <v>45</v>
      </c>
      <c r="L1498" t="s">
        <v>45</v>
      </c>
      <c r="M1498" t="s">
        <v>5341</v>
      </c>
      <c r="N1498" s="6">
        <v>2017</v>
      </c>
      <c r="R1498" s="7">
        <v>25.21</v>
      </c>
      <c r="S1498" s="7">
        <v>110.18</v>
      </c>
      <c r="T1498" t="s">
        <v>46</v>
      </c>
      <c r="U1498" t="s">
        <v>22201</v>
      </c>
      <c r="V1498" t="s">
        <v>22202</v>
      </c>
      <c r="W1498" t="s">
        <v>22203</v>
      </c>
      <c r="X1498" t="s">
        <v>21304</v>
      </c>
      <c r="Y1498" t="s">
        <v>19854</v>
      </c>
      <c r="Z1498" t="s">
        <v>21048</v>
      </c>
      <c r="AH1498" s="27"/>
      <c r="AI1498" t="s">
        <v>22204</v>
      </c>
      <c r="AJ1498" t="s">
        <v>22205</v>
      </c>
    </row>
    <row r="1499" spans="1:36" ht="17.25" hidden="1" customHeight="1" x14ac:dyDescent="0.2">
      <c r="A1499" s="4" t="s">
        <v>22198</v>
      </c>
      <c r="B1499" t="s">
        <v>21042</v>
      </c>
      <c r="C1499" t="s">
        <v>22199</v>
      </c>
      <c r="D1499" t="s">
        <v>22200</v>
      </c>
      <c r="E1499" t="s">
        <v>73</v>
      </c>
      <c r="F1499" t="s">
        <v>86</v>
      </c>
      <c r="G1499" s="5">
        <v>70</v>
      </c>
      <c r="H1499" t="s">
        <v>42</v>
      </c>
      <c r="I1499" t="s">
        <v>43</v>
      </c>
      <c r="J1499" t="s">
        <v>44</v>
      </c>
      <c r="K1499" t="s">
        <v>45</v>
      </c>
      <c r="L1499" t="s">
        <v>45</v>
      </c>
      <c r="M1499" t="s">
        <v>5341</v>
      </c>
      <c r="N1499" s="6">
        <v>2017</v>
      </c>
      <c r="R1499" s="7">
        <v>25.21</v>
      </c>
      <c r="S1499" s="7">
        <v>110.18</v>
      </c>
      <c r="T1499" t="s">
        <v>46</v>
      </c>
      <c r="U1499" t="s">
        <v>22201</v>
      </c>
      <c r="V1499" t="s">
        <v>22202</v>
      </c>
      <c r="W1499" t="s">
        <v>22203</v>
      </c>
      <c r="X1499" t="s">
        <v>21304</v>
      </c>
      <c r="Y1499" t="s">
        <v>19854</v>
      </c>
      <c r="Z1499" t="s">
        <v>21048</v>
      </c>
      <c r="AI1499" t="s">
        <v>22204</v>
      </c>
      <c r="AJ1499" t="s">
        <v>22206</v>
      </c>
    </row>
    <row r="1500" spans="1:36" ht="17.25" hidden="1" customHeight="1" x14ac:dyDescent="0.2">
      <c r="A1500" s="4" t="s">
        <v>22198</v>
      </c>
      <c r="B1500" t="s">
        <v>21042</v>
      </c>
      <c r="C1500" t="s">
        <v>22199</v>
      </c>
      <c r="D1500" t="s">
        <v>22200</v>
      </c>
      <c r="E1500" t="s">
        <v>211</v>
      </c>
      <c r="F1500" t="s">
        <v>86</v>
      </c>
      <c r="G1500" s="5">
        <v>70</v>
      </c>
      <c r="H1500" t="s">
        <v>42</v>
      </c>
      <c r="I1500" t="s">
        <v>43</v>
      </c>
      <c r="J1500" t="s">
        <v>44</v>
      </c>
      <c r="K1500" t="s">
        <v>45</v>
      </c>
      <c r="L1500" t="s">
        <v>45</v>
      </c>
      <c r="M1500" t="s">
        <v>5341</v>
      </c>
      <c r="N1500" s="6">
        <v>2017</v>
      </c>
      <c r="R1500" s="7">
        <v>25.21</v>
      </c>
      <c r="S1500" s="7">
        <v>110.18</v>
      </c>
      <c r="T1500" t="s">
        <v>46</v>
      </c>
      <c r="U1500" t="s">
        <v>22201</v>
      </c>
      <c r="V1500" t="s">
        <v>22202</v>
      </c>
      <c r="W1500" t="s">
        <v>22203</v>
      </c>
      <c r="X1500" t="s">
        <v>21304</v>
      </c>
      <c r="Y1500" t="s">
        <v>19854</v>
      </c>
      <c r="Z1500" t="s">
        <v>21048</v>
      </c>
      <c r="AH1500" s="27"/>
      <c r="AI1500" t="s">
        <v>22204</v>
      </c>
      <c r="AJ1500" t="s">
        <v>22207</v>
      </c>
    </row>
    <row r="1501" spans="1:36" ht="17.25" hidden="1" customHeight="1" x14ac:dyDescent="0.2">
      <c r="A1501" s="4" t="s">
        <v>22208</v>
      </c>
      <c r="B1501" t="s">
        <v>21042</v>
      </c>
      <c r="C1501" t="s">
        <v>22209</v>
      </c>
      <c r="D1501" t="s">
        <v>22210</v>
      </c>
      <c r="E1501" t="s">
        <v>40</v>
      </c>
      <c r="F1501" t="s">
        <v>21090</v>
      </c>
      <c r="G1501" s="5">
        <v>135</v>
      </c>
      <c r="H1501" t="s">
        <v>42</v>
      </c>
      <c r="I1501" t="s">
        <v>240</v>
      </c>
      <c r="J1501" t="s">
        <v>45</v>
      </c>
      <c r="K1501" t="s">
        <v>45</v>
      </c>
      <c r="L1501" t="s">
        <v>45</v>
      </c>
      <c r="M1501" t="s">
        <v>559</v>
      </c>
      <c r="N1501" s="6">
        <v>2023</v>
      </c>
      <c r="R1501" s="7">
        <v>24.388138999999999</v>
      </c>
      <c r="S1501" s="7">
        <v>109.38882700000001</v>
      </c>
      <c r="T1501" t="s">
        <v>46</v>
      </c>
      <c r="U1501" t="s">
        <v>22211</v>
      </c>
      <c r="W1501" t="s">
        <v>22212</v>
      </c>
      <c r="X1501" t="s">
        <v>21304</v>
      </c>
      <c r="Y1501" t="s">
        <v>19854</v>
      </c>
      <c r="Z1501" t="s">
        <v>21048</v>
      </c>
      <c r="AE1501" t="s">
        <v>92</v>
      </c>
      <c r="AH1501" s="27"/>
      <c r="AI1501" t="s">
        <v>22213</v>
      </c>
      <c r="AJ1501" t="s">
        <v>22214</v>
      </c>
    </row>
    <row r="1502" spans="1:36" ht="17.25" hidden="1" customHeight="1" x14ac:dyDescent="0.2">
      <c r="A1502" s="4" t="s">
        <v>22215</v>
      </c>
      <c r="B1502" t="s">
        <v>21042</v>
      </c>
      <c r="C1502" t="s">
        <v>22216</v>
      </c>
      <c r="D1502" t="s">
        <v>22217</v>
      </c>
      <c r="E1502" t="s">
        <v>40</v>
      </c>
      <c r="F1502" t="s">
        <v>86</v>
      </c>
      <c r="G1502" s="5">
        <v>50</v>
      </c>
      <c r="H1502" t="s">
        <v>486</v>
      </c>
      <c r="I1502" t="s">
        <v>43</v>
      </c>
      <c r="J1502" t="s">
        <v>44</v>
      </c>
      <c r="K1502" t="s">
        <v>45</v>
      </c>
      <c r="L1502" t="s">
        <v>45</v>
      </c>
      <c r="N1502" s="6">
        <v>2025</v>
      </c>
      <c r="R1502" s="7">
        <v>24.0296916978219</v>
      </c>
      <c r="S1502" s="7">
        <v>115.996677778386</v>
      </c>
      <c r="T1502" t="s">
        <v>504</v>
      </c>
      <c r="U1502" t="s">
        <v>21789</v>
      </c>
      <c r="W1502" t="s">
        <v>22218</v>
      </c>
      <c r="X1502" t="s">
        <v>21076</v>
      </c>
      <c r="Y1502" t="s">
        <v>19854</v>
      </c>
      <c r="Z1502" t="s">
        <v>21048</v>
      </c>
      <c r="AC1502" t="s">
        <v>22219</v>
      </c>
      <c r="AH1502" s="27"/>
      <c r="AI1502" t="s">
        <v>22220</v>
      </c>
      <c r="AJ1502" t="s">
        <v>22221</v>
      </c>
    </row>
    <row r="1503" spans="1:36" ht="17.25" hidden="1" customHeight="1" x14ac:dyDescent="0.2">
      <c r="A1503" s="4" t="s">
        <v>22215</v>
      </c>
      <c r="B1503" t="s">
        <v>21042</v>
      </c>
      <c r="C1503" t="s">
        <v>22216</v>
      </c>
      <c r="D1503" t="s">
        <v>22217</v>
      </c>
      <c r="E1503" t="s">
        <v>56</v>
      </c>
      <c r="F1503" t="s">
        <v>86</v>
      </c>
      <c r="G1503" s="5">
        <v>50</v>
      </c>
      <c r="H1503" t="s">
        <v>486</v>
      </c>
      <c r="I1503" t="s">
        <v>43</v>
      </c>
      <c r="J1503" t="s">
        <v>44</v>
      </c>
      <c r="K1503" t="s">
        <v>45</v>
      </c>
      <c r="L1503" t="s">
        <v>45</v>
      </c>
      <c r="N1503" s="6">
        <v>2025</v>
      </c>
      <c r="R1503" s="7">
        <v>24.0296916978219</v>
      </c>
      <c r="S1503" s="7">
        <v>115.996677778386</v>
      </c>
      <c r="T1503" t="s">
        <v>504</v>
      </c>
      <c r="U1503" t="s">
        <v>21789</v>
      </c>
      <c r="W1503" t="s">
        <v>22218</v>
      </c>
      <c r="X1503" t="s">
        <v>21076</v>
      </c>
      <c r="Y1503" t="s">
        <v>19854</v>
      </c>
      <c r="Z1503" t="s">
        <v>21048</v>
      </c>
      <c r="AC1503" t="s">
        <v>22219</v>
      </c>
      <c r="AH1503" s="27"/>
      <c r="AI1503" t="s">
        <v>22220</v>
      </c>
      <c r="AJ1503" t="s">
        <v>22222</v>
      </c>
    </row>
    <row r="1504" spans="1:36" ht="17.25" hidden="1" customHeight="1" x14ac:dyDescent="0.2">
      <c r="A1504" s="4" t="s">
        <v>22223</v>
      </c>
      <c r="B1504" t="s">
        <v>21042</v>
      </c>
      <c r="C1504" t="s">
        <v>22224</v>
      </c>
      <c r="D1504" t="s">
        <v>22225</v>
      </c>
      <c r="E1504" t="s">
        <v>63</v>
      </c>
      <c r="F1504" t="s">
        <v>86</v>
      </c>
      <c r="G1504" s="5">
        <v>460</v>
      </c>
      <c r="H1504" t="s">
        <v>486</v>
      </c>
      <c r="I1504" t="s">
        <v>43</v>
      </c>
      <c r="J1504" t="s">
        <v>45</v>
      </c>
      <c r="K1504" t="s">
        <v>45</v>
      </c>
      <c r="L1504" t="s">
        <v>45</v>
      </c>
      <c r="M1504" t="s">
        <v>559</v>
      </c>
      <c r="N1504" s="6">
        <v>2024</v>
      </c>
      <c r="Q1504" t="s">
        <v>22226</v>
      </c>
      <c r="R1504" s="7">
        <v>23.158182917527999</v>
      </c>
      <c r="S1504" s="7">
        <v>113.273380808626</v>
      </c>
      <c r="T1504" t="s">
        <v>504</v>
      </c>
      <c r="U1504" t="s">
        <v>21412</v>
      </c>
      <c r="W1504" t="s">
        <v>22227</v>
      </c>
      <c r="X1504" t="s">
        <v>21076</v>
      </c>
      <c r="Y1504" t="s">
        <v>19854</v>
      </c>
      <c r="Z1504" t="s">
        <v>21048</v>
      </c>
      <c r="AH1504" s="27"/>
      <c r="AI1504" t="s">
        <v>22228</v>
      </c>
      <c r="AJ1504" t="s">
        <v>22229</v>
      </c>
    </row>
    <row r="1505" spans="1:36" ht="17.25" hidden="1" customHeight="1" x14ac:dyDescent="0.2">
      <c r="A1505" s="4" t="s">
        <v>22223</v>
      </c>
      <c r="B1505" t="s">
        <v>21042</v>
      </c>
      <c r="C1505" t="s">
        <v>22224</v>
      </c>
      <c r="D1505" t="s">
        <v>22225</v>
      </c>
      <c r="E1505" t="s">
        <v>73</v>
      </c>
      <c r="F1505" t="s">
        <v>86</v>
      </c>
      <c r="G1505" s="5">
        <v>460</v>
      </c>
      <c r="H1505" t="s">
        <v>486</v>
      </c>
      <c r="I1505" t="s">
        <v>43</v>
      </c>
      <c r="J1505" t="s">
        <v>45</v>
      </c>
      <c r="K1505" t="s">
        <v>45</v>
      </c>
      <c r="L1505" t="s">
        <v>45</v>
      </c>
      <c r="M1505" t="s">
        <v>559</v>
      </c>
      <c r="N1505" s="6">
        <v>2024</v>
      </c>
      <c r="Q1505" t="s">
        <v>22226</v>
      </c>
      <c r="R1505" s="7">
        <v>23.158182917527999</v>
      </c>
      <c r="S1505" s="7">
        <v>113.273380808626</v>
      </c>
      <c r="T1505" t="s">
        <v>504</v>
      </c>
      <c r="U1505" t="s">
        <v>21412</v>
      </c>
      <c r="W1505" t="s">
        <v>22227</v>
      </c>
      <c r="X1505" t="s">
        <v>21076</v>
      </c>
      <c r="Y1505" t="s">
        <v>19854</v>
      </c>
      <c r="Z1505" t="s">
        <v>21048</v>
      </c>
      <c r="AH1505" s="27"/>
      <c r="AI1505" t="s">
        <v>22228</v>
      </c>
      <c r="AJ1505" t="s">
        <v>22230</v>
      </c>
    </row>
    <row r="1506" spans="1:36" ht="17.25" hidden="1" customHeight="1" x14ac:dyDescent="0.2">
      <c r="A1506" s="4" t="s">
        <v>22223</v>
      </c>
      <c r="B1506" t="s">
        <v>21042</v>
      </c>
      <c r="C1506" t="s">
        <v>22224</v>
      </c>
      <c r="D1506" t="s">
        <v>22225</v>
      </c>
      <c r="E1506" t="s">
        <v>75</v>
      </c>
      <c r="F1506" t="s">
        <v>86</v>
      </c>
      <c r="G1506" s="5">
        <v>460</v>
      </c>
      <c r="H1506" t="s">
        <v>558</v>
      </c>
      <c r="I1506" t="s">
        <v>43</v>
      </c>
      <c r="J1506" t="s">
        <v>44</v>
      </c>
      <c r="K1506" t="s">
        <v>45</v>
      </c>
      <c r="L1506" t="s">
        <v>45</v>
      </c>
      <c r="M1506" t="s">
        <v>559</v>
      </c>
      <c r="N1506" s="6">
        <v>2030</v>
      </c>
      <c r="R1506" s="7">
        <v>23.158182917527999</v>
      </c>
      <c r="S1506" s="7">
        <v>113.273380808626</v>
      </c>
      <c r="T1506" t="s">
        <v>504</v>
      </c>
      <c r="U1506" t="s">
        <v>21412</v>
      </c>
      <c r="W1506" t="s">
        <v>22227</v>
      </c>
      <c r="X1506" t="s">
        <v>21076</v>
      </c>
      <c r="Y1506" t="s">
        <v>19854</v>
      </c>
      <c r="Z1506" t="s">
        <v>21048</v>
      </c>
      <c r="AH1506" s="27"/>
      <c r="AI1506" t="s">
        <v>22228</v>
      </c>
      <c r="AJ1506" t="s">
        <v>22231</v>
      </c>
    </row>
    <row r="1507" spans="1:36" ht="17.25" hidden="1" customHeight="1" x14ac:dyDescent="0.2">
      <c r="A1507" s="4" t="s">
        <v>22232</v>
      </c>
      <c r="B1507" t="s">
        <v>21042</v>
      </c>
      <c r="C1507" t="s">
        <v>22233</v>
      </c>
      <c r="D1507" t="s">
        <v>22234</v>
      </c>
      <c r="E1507" t="s">
        <v>75</v>
      </c>
      <c r="F1507" t="s">
        <v>617</v>
      </c>
      <c r="G1507" s="5">
        <v>600</v>
      </c>
      <c r="H1507" t="s">
        <v>139</v>
      </c>
      <c r="I1507" t="s">
        <v>43</v>
      </c>
      <c r="J1507" t="s">
        <v>44</v>
      </c>
      <c r="N1507" s="24">
        <v>2023</v>
      </c>
      <c r="R1507" s="7">
        <v>22.814326000000001</v>
      </c>
      <c r="S1507" s="7">
        <v>113.5654</v>
      </c>
      <c r="T1507" t="s">
        <v>46</v>
      </c>
      <c r="U1507" t="s">
        <v>21412</v>
      </c>
      <c r="W1507" t="s">
        <v>21413</v>
      </c>
      <c r="X1507" t="s">
        <v>21076</v>
      </c>
      <c r="Y1507" t="s">
        <v>19854</v>
      </c>
      <c r="Z1507" t="s">
        <v>21048</v>
      </c>
      <c r="AC1507" t="s">
        <v>22235</v>
      </c>
      <c r="AG1507" t="s">
        <v>22236</v>
      </c>
      <c r="AH1507" s="8" t="s">
        <v>22240</v>
      </c>
      <c r="AI1507" t="s">
        <v>22237</v>
      </c>
      <c r="AJ1507" t="s">
        <v>22241</v>
      </c>
    </row>
    <row r="1508" spans="1:36" ht="17.25" hidden="1" customHeight="1" x14ac:dyDescent="0.2">
      <c r="A1508" s="4" t="s">
        <v>22232</v>
      </c>
      <c r="B1508" t="s">
        <v>21042</v>
      </c>
      <c r="C1508" t="s">
        <v>22233</v>
      </c>
      <c r="D1508" t="s">
        <v>22234</v>
      </c>
      <c r="E1508" t="s">
        <v>77</v>
      </c>
      <c r="F1508" t="s">
        <v>617</v>
      </c>
      <c r="G1508" s="5">
        <v>600</v>
      </c>
      <c r="H1508" t="s">
        <v>139</v>
      </c>
      <c r="I1508" t="s">
        <v>43</v>
      </c>
      <c r="J1508" t="s">
        <v>44</v>
      </c>
      <c r="N1508" s="6">
        <v>2023</v>
      </c>
      <c r="R1508" s="7">
        <v>22.814326000000001</v>
      </c>
      <c r="S1508" s="7">
        <v>113.5654</v>
      </c>
      <c r="T1508" t="s">
        <v>46</v>
      </c>
      <c r="U1508" t="s">
        <v>21412</v>
      </c>
      <c r="W1508" t="s">
        <v>21413</v>
      </c>
      <c r="X1508" t="s">
        <v>21076</v>
      </c>
      <c r="Y1508" t="s">
        <v>19854</v>
      </c>
      <c r="Z1508" t="s">
        <v>21048</v>
      </c>
      <c r="AC1508" t="s">
        <v>22235</v>
      </c>
      <c r="AG1508" t="s">
        <v>22236</v>
      </c>
      <c r="AH1508" s="8" t="s">
        <v>22242</v>
      </c>
      <c r="AI1508" t="s">
        <v>22237</v>
      </c>
      <c r="AJ1508" t="s">
        <v>22243</v>
      </c>
    </row>
    <row r="1509" spans="1:36" ht="17.25" hidden="1" customHeight="1" x14ac:dyDescent="0.2">
      <c r="A1509" s="4" t="s">
        <v>22254</v>
      </c>
      <c r="B1509" t="s">
        <v>21042</v>
      </c>
      <c r="C1509" t="s">
        <v>22255</v>
      </c>
      <c r="D1509" t="s">
        <v>22256</v>
      </c>
      <c r="E1509" t="s">
        <v>40</v>
      </c>
      <c r="F1509" t="s">
        <v>86</v>
      </c>
      <c r="G1509" s="5">
        <v>58.38</v>
      </c>
      <c r="H1509" t="s">
        <v>42</v>
      </c>
      <c r="I1509" t="s">
        <v>528</v>
      </c>
      <c r="J1509" t="s">
        <v>45</v>
      </c>
      <c r="K1509" t="s">
        <v>45</v>
      </c>
      <c r="L1509" t="s">
        <v>45</v>
      </c>
      <c r="M1509" t="s">
        <v>45</v>
      </c>
      <c r="N1509" s="6">
        <v>2020</v>
      </c>
      <c r="R1509" s="7">
        <v>23.008672803009901</v>
      </c>
      <c r="S1509" s="7">
        <v>113.347730726183</v>
      </c>
      <c r="T1509" t="s">
        <v>504</v>
      </c>
      <c r="U1509" t="s">
        <v>22257</v>
      </c>
      <c r="V1509" t="s">
        <v>22125</v>
      </c>
      <c r="W1509" t="s">
        <v>22258</v>
      </c>
      <c r="X1509" t="s">
        <v>21076</v>
      </c>
      <c r="Y1509" t="s">
        <v>19854</v>
      </c>
      <c r="Z1509" t="s">
        <v>21048</v>
      </c>
      <c r="AH1509" s="27"/>
      <c r="AI1509" t="s">
        <v>22259</v>
      </c>
      <c r="AJ1509" t="s">
        <v>22260</v>
      </c>
    </row>
    <row r="1510" spans="1:36" ht="17.25" hidden="1" customHeight="1" x14ac:dyDescent="0.2">
      <c r="A1510" s="4" t="s">
        <v>22276</v>
      </c>
      <c r="B1510" t="s">
        <v>21042</v>
      </c>
      <c r="C1510" t="s">
        <v>22277</v>
      </c>
      <c r="D1510" t="s">
        <v>22278</v>
      </c>
      <c r="E1510" t="s">
        <v>40</v>
      </c>
      <c r="F1510" t="s">
        <v>86</v>
      </c>
      <c r="G1510" s="5">
        <v>100</v>
      </c>
      <c r="H1510" t="s">
        <v>42</v>
      </c>
      <c r="I1510" t="s">
        <v>43</v>
      </c>
      <c r="J1510" t="s">
        <v>44</v>
      </c>
      <c r="N1510" s="6">
        <v>2018</v>
      </c>
      <c r="R1510" s="7">
        <v>30.860081999999998</v>
      </c>
      <c r="S1510" s="7">
        <v>120.34673100000001</v>
      </c>
      <c r="T1510" t="s">
        <v>46</v>
      </c>
      <c r="U1510" t="s">
        <v>22279</v>
      </c>
      <c r="W1510" t="s">
        <v>22280</v>
      </c>
      <c r="X1510" t="s">
        <v>21066</v>
      </c>
      <c r="Y1510" t="s">
        <v>19854</v>
      </c>
      <c r="Z1510" t="s">
        <v>21048</v>
      </c>
      <c r="AH1510" s="27"/>
      <c r="AI1510" t="s">
        <v>22281</v>
      </c>
      <c r="AJ1510" t="s">
        <v>22282</v>
      </c>
    </row>
    <row r="1511" spans="1:36" ht="17.25" hidden="1" customHeight="1" x14ac:dyDescent="0.2">
      <c r="A1511" s="4" t="s">
        <v>22276</v>
      </c>
      <c r="B1511" t="s">
        <v>21042</v>
      </c>
      <c r="C1511" t="s">
        <v>22277</v>
      </c>
      <c r="D1511" t="s">
        <v>22278</v>
      </c>
      <c r="E1511" t="s">
        <v>56</v>
      </c>
      <c r="F1511" t="s">
        <v>86</v>
      </c>
      <c r="G1511" s="5">
        <v>100</v>
      </c>
      <c r="H1511" t="s">
        <v>42</v>
      </c>
      <c r="I1511" t="s">
        <v>43</v>
      </c>
      <c r="J1511" t="s">
        <v>44</v>
      </c>
      <c r="N1511" s="6">
        <v>2018</v>
      </c>
      <c r="R1511" s="7">
        <v>30.860081999999998</v>
      </c>
      <c r="S1511" s="7">
        <v>120.34673100000001</v>
      </c>
      <c r="T1511" t="s">
        <v>46</v>
      </c>
      <c r="U1511" t="s">
        <v>22279</v>
      </c>
      <c r="W1511" t="s">
        <v>22280</v>
      </c>
      <c r="X1511" t="s">
        <v>21066</v>
      </c>
      <c r="Y1511" t="s">
        <v>19854</v>
      </c>
      <c r="Z1511" t="s">
        <v>21048</v>
      </c>
      <c r="AI1511" t="s">
        <v>22281</v>
      </c>
      <c r="AJ1511" t="s">
        <v>22283</v>
      </c>
    </row>
    <row r="1512" spans="1:36" ht="17.25" hidden="1" customHeight="1" x14ac:dyDescent="0.2">
      <c r="A1512" s="4" t="s">
        <v>22284</v>
      </c>
      <c r="B1512" t="s">
        <v>21042</v>
      </c>
      <c r="C1512" t="s">
        <v>22285</v>
      </c>
      <c r="D1512" t="s">
        <v>22286</v>
      </c>
      <c r="E1512" t="s">
        <v>40</v>
      </c>
      <c r="F1512" t="s">
        <v>86</v>
      </c>
      <c r="G1512" s="5">
        <v>269</v>
      </c>
      <c r="H1512" t="s">
        <v>42</v>
      </c>
      <c r="I1512" t="s">
        <v>43</v>
      </c>
      <c r="J1512" t="s">
        <v>44</v>
      </c>
      <c r="N1512" s="6">
        <v>2019</v>
      </c>
      <c r="R1512" s="7">
        <v>22.67285</v>
      </c>
      <c r="S1512" s="7">
        <v>113.49663200000001</v>
      </c>
      <c r="T1512" t="s">
        <v>46</v>
      </c>
      <c r="U1512" t="s">
        <v>21275</v>
      </c>
      <c r="V1512" t="s">
        <v>22287</v>
      </c>
      <c r="X1512" t="s">
        <v>21076</v>
      </c>
      <c r="Y1512" t="s">
        <v>19854</v>
      </c>
      <c r="Z1512" t="s">
        <v>21048</v>
      </c>
      <c r="AG1512" t="s">
        <v>22288</v>
      </c>
      <c r="AH1512" s="8" t="s">
        <v>22289</v>
      </c>
      <c r="AI1512" t="s">
        <v>22290</v>
      </c>
      <c r="AJ1512" t="s">
        <v>22291</v>
      </c>
    </row>
    <row r="1513" spans="1:36" ht="17.25" hidden="1" customHeight="1" x14ac:dyDescent="0.2">
      <c r="A1513" s="4" t="s">
        <v>22284</v>
      </c>
      <c r="B1513" t="s">
        <v>21042</v>
      </c>
      <c r="C1513" t="s">
        <v>22285</v>
      </c>
      <c r="D1513" t="s">
        <v>22286</v>
      </c>
      <c r="E1513" t="s">
        <v>56</v>
      </c>
      <c r="F1513" t="s">
        <v>86</v>
      </c>
      <c r="G1513" s="5">
        <v>269</v>
      </c>
      <c r="H1513" t="s">
        <v>42</v>
      </c>
      <c r="I1513" t="s">
        <v>43</v>
      </c>
      <c r="J1513" t="s">
        <v>44</v>
      </c>
      <c r="N1513" s="6">
        <v>2019</v>
      </c>
      <c r="R1513" s="7">
        <v>22.67285</v>
      </c>
      <c r="S1513" s="7">
        <v>113.49663200000001</v>
      </c>
      <c r="T1513" t="s">
        <v>46</v>
      </c>
      <c r="U1513" t="s">
        <v>21275</v>
      </c>
      <c r="V1513" t="s">
        <v>22287</v>
      </c>
      <c r="X1513" t="s">
        <v>21076</v>
      </c>
      <c r="Y1513" t="s">
        <v>19854</v>
      </c>
      <c r="Z1513" t="s">
        <v>21048</v>
      </c>
      <c r="AG1513" t="s">
        <v>22288</v>
      </c>
      <c r="AH1513" s="27" t="s">
        <v>22292</v>
      </c>
      <c r="AI1513" t="s">
        <v>22290</v>
      </c>
      <c r="AJ1513" t="s">
        <v>22293</v>
      </c>
    </row>
    <row r="1514" spans="1:36" ht="17.25" hidden="1" customHeight="1" x14ac:dyDescent="0.2">
      <c r="A1514" s="4" t="s">
        <v>22301</v>
      </c>
      <c r="B1514" t="s">
        <v>21042</v>
      </c>
      <c r="C1514" t="s">
        <v>22302</v>
      </c>
      <c r="D1514" t="s">
        <v>22303</v>
      </c>
      <c r="E1514" t="s">
        <v>40</v>
      </c>
      <c r="F1514" t="s">
        <v>86</v>
      </c>
      <c r="G1514" s="5">
        <v>100</v>
      </c>
      <c r="H1514" t="s">
        <v>42</v>
      </c>
      <c r="I1514" t="s">
        <v>43</v>
      </c>
      <c r="J1514" t="s">
        <v>44</v>
      </c>
      <c r="N1514" s="6">
        <v>2017</v>
      </c>
      <c r="R1514" s="7">
        <v>32.820208000000001</v>
      </c>
      <c r="S1514" s="7">
        <v>119.477512</v>
      </c>
      <c r="T1514" t="s">
        <v>46</v>
      </c>
      <c r="U1514" t="s">
        <v>22304</v>
      </c>
      <c r="W1514" t="s">
        <v>22305</v>
      </c>
      <c r="X1514" t="s">
        <v>21204</v>
      </c>
      <c r="Y1514" t="s">
        <v>19854</v>
      </c>
      <c r="Z1514" t="s">
        <v>21048</v>
      </c>
      <c r="AI1514" t="s">
        <v>22306</v>
      </c>
      <c r="AJ1514" t="s">
        <v>22307</v>
      </c>
    </row>
    <row r="1515" spans="1:36" ht="17.25" hidden="1" customHeight="1" x14ac:dyDescent="0.2">
      <c r="A1515" s="4" t="s">
        <v>22301</v>
      </c>
      <c r="B1515" t="s">
        <v>21042</v>
      </c>
      <c r="C1515" t="s">
        <v>22302</v>
      </c>
      <c r="D1515" t="s">
        <v>22303</v>
      </c>
      <c r="E1515" t="s">
        <v>56</v>
      </c>
      <c r="F1515" t="s">
        <v>86</v>
      </c>
      <c r="G1515" s="5">
        <v>100</v>
      </c>
      <c r="H1515" t="s">
        <v>42</v>
      </c>
      <c r="I1515" t="s">
        <v>43</v>
      </c>
      <c r="J1515" t="s">
        <v>44</v>
      </c>
      <c r="N1515" s="6">
        <v>2017</v>
      </c>
      <c r="R1515" s="7">
        <v>32.820208000000001</v>
      </c>
      <c r="S1515" s="7">
        <v>119.477512</v>
      </c>
      <c r="T1515" t="s">
        <v>46</v>
      </c>
      <c r="U1515" t="s">
        <v>22304</v>
      </c>
      <c r="W1515" t="s">
        <v>22305</v>
      </c>
      <c r="X1515" t="s">
        <v>21204</v>
      </c>
      <c r="Y1515" t="s">
        <v>19854</v>
      </c>
      <c r="Z1515" t="s">
        <v>21048</v>
      </c>
      <c r="AH1515" s="27"/>
      <c r="AI1515" t="s">
        <v>22306</v>
      </c>
      <c r="AJ1515" t="s">
        <v>22308</v>
      </c>
    </row>
    <row r="1516" spans="1:36" ht="17.25" hidden="1" customHeight="1" x14ac:dyDescent="0.2">
      <c r="A1516" s="4" t="s">
        <v>22309</v>
      </c>
      <c r="B1516" t="s">
        <v>21042</v>
      </c>
      <c r="C1516" t="s">
        <v>22310</v>
      </c>
      <c r="D1516" t="s">
        <v>22311</v>
      </c>
      <c r="E1516" t="s">
        <v>40</v>
      </c>
      <c r="F1516" t="s">
        <v>86</v>
      </c>
      <c r="G1516" s="5">
        <v>180</v>
      </c>
      <c r="H1516" t="s">
        <v>42</v>
      </c>
      <c r="I1516" t="s">
        <v>43</v>
      </c>
      <c r="J1516" t="s">
        <v>44</v>
      </c>
      <c r="N1516" s="6">
        <v>2017</v>
      </c>
      <c r="R1516" s="7">
        <v>33.463755999999997</v>
      </c>
      <c r="S1516" s="7">
        <v>119.159463</v>
      </c>
      <c r="T1516" t="s">
        <v>46</v>
      </c>
      <c r="U1516" t="s">
        <v>22312</v>
      </c>
      <c r="V1516" t="s">
        <v>22313</v>
      </c>
      <c r="W1516" t="s">
        <v>22314</v>
      </c>
      <c r="X1516" t="s">
        <v>21204</v>
      </c>
      <c r="Y1516" t="s">
        <v>19854</v>
      </c>
      <c r="Z1516" t="s">
        <v>21048</v>
      </c>
      <c r="AC1516" t="s">
        <v>22315</v>
      </c>
      <c r="AG1516" t="s">
        <v>22316</v>
      </c>
      <c r="AH1516" s="8" t="s">
        <v>22317</v>
      </c>
      <c r="AI1516" t="s">
        <v>22318</v>
      </c>
      <c r="AJ1516" t="s">
        <v>22319</v>
      </c>
    </row>
    <row r="1517" spans="1:36" ht="17.25" hidden="1" customHeight="1" x14ac:dyDescent="0.2">
      <c r="A1517" s="4" t="s">
        <v>22309</v>
      </c>
      <c r="B1517" t="s">
        <v>21042</v>
      </c>
      <c r="C1517" t="s">
        <v>22310</v>
      </c>
      <c r="D1517" t="s">
        <v>22311</v>
      </c>
      <c r="E1517" t="s">
        <v>56</v>
      </c>
      <c r="F1517" t="s">
        <v>86</v>
      </c>
      <c r="G1517" s="5">
        <v>180</v>
      </c>
      <c r="H1517" t="s">
        <v>42</v>
      </c>
      <c r="I1517" t="s">
        <v>43</v>
      </c>
      <c r="J1517" t="s">
        <v>44</v>
      </c>
      <c r="N1517" s="6">
        <v>2017</v>
      </c>
      <c r="R1517" s="7">
        <v>33.463755999999997</v>
      </c>
      <c r="S1517" s="7">
        <v>119.159463</v>
      </c>
      <c r="T1517" t="s">
        <v>46</v>
      </c>
      <c r="U1517" t="s">
        <v>22312</v>
      </c>
      <c r="V1517" t="s">
        <v>22313</v>
      </c>
      <c r="W1517" t="s">
        <v>22314</v>
      </c>
      <c r="X1517" t="s">
        <v>21204</v>
      </c>
      <c r="Y1517" t="s">
        <v>19854</v>
      </c>
      <c r="Z1517" t="s">
        <v>21048</v>
      </c>
      <c r="AC1517" t="s">
        <v>22315</v>
      </c>
      <c r="AG1517" t="s">
        <v>22316</v>
      </c>
      <c r="AH1517" s="8" t="s">
        <v>22320</v>
      </c>
      <c r="AI1517" t="s">
        <v>22318</v>
      </c>
      <c r="AJ1517" t="s">
        <v>22321</v>
      </c>
    </row>
    <row r="1518" spans="1:36" ht="17.25" hidden="1" customHeight="1" x14ac:dyDescent="0.2">
      <c r="A1518" s="4" t="s">
        <v>22322</v>
      </c>
      <c r="B1518" t="s">
        <v>21042</v>
      </c>
      <c r="C1518" t="s">
        <v>22323</v>
      </c>
      <c r="D1518" t="s">
        <v>22324</v>
      </c>
      <c r="E1518" t="s">
        <v>40</v>
      </c>
      <c r="F1518" t="s">
        <v>86</v>
      </c>
      <c r="G1518" s="5">
        <v>460</v>
      </c>
      <c r="H1518" t="s">
        <v>42</v>
      </c>
      <c r="I1518" t="s">
        <v>43</v>
      </c>
      <c r="J1518" t="s">
        <v>44</v>
      </c>
      <c r="N1518" s="6">
        <v>2017</v>
      </c>
      <c r="R1518" s="7">
        <v>33.376849</v>
      </c>
      <c r="S1518" s="7">
        <v>119.03021699999999</v>
      </c>
      <c r="T1518" t="s">
        <v>46</v>
      </c>
      <c r="U1518" t="s">
        <v>22312</v>
      </c>
      <c r="X1518" t="s">
        <v>21204</v>
      </c>
      <c r="Y1518" t="s">
        <v>19854</v>
      </c>
      <c r="Z1518" t="s">
        <v>21048</v>
      </c>
      <c r="AC1518" t="s">
        <v>22325</v>
      </c>
      <c r="AG1518" t="s">
        <v>22316</v>
      </c>
      <c r="AH1518" s="24">
        <v>1240516</v>
      </c>
      <c r="AI1518" t="s">
        <v>22326</v>
      </c>
      <c r="AJ1518" t="s">
        <v>22327</v>
      </c>
    </row>
    <row r="1519" spans="1:36" ht="17.25" hidden="1" customHeight="1" x14ac:dyDescent="0.2">
      <c r="A1519" s="4" t="s">
        <v>22322</v>
      </c>
      <c r="B1519" t="s">
        <v>21042</v>
      </c>
      <c r="C1519" t="s">
        <v>22323</v>
      </c>
      <c r="D1519" t="s">
        <v>22324</v>
      </c>
      <c r="E1519" t="s">
        <v>56</v>
      </c>
      <c r="F1519" t="s">
        <v>86</v>
      </c>
      <c r="G1519" s="5">
        <v>460</v>
      </c>
      <c r="H1519" t="s">
        <v>42</v>
      </c>
      <c r="I1519" t="s">
        <v>43</v>
      </c>
      <c r="J1519" t="s">
        <v>44</v>
      </c>
      <c r="N1519" s="6">
        <v>2017</v>
      </c>
      <c r="R1519" s="7">
        <v>33.376849</v>
      </c>
      <c r="S1519" s="7">
        <v>119.03021699999999</v>
      </c>
      <c r="T1519" t="s">
        <v>46</v>
      </c>
      <c r="U1519" t="s">
        <v>22312</v>
      </c>
      <c r="X1519" t="s">
        <v>21204</v>
      </c>
      <c r="Y1519" t="s">
        <v>19854</v>
      </c>
      <c r="Z1519" t="s">
        <v>21048</v>
      </c>
      <c r="AC1519" t="s">
        <v>22325</v>
      </c>
      <c r="AG1519" t="s">
        <v>22316</v>
      </c>
      <c r="AH1519" s="6">
        <v>1240517</v>
      </c>
      <c r="AI1519" t="s">
        <v>22326</v>
      </c>
      <c r="AJ1519" t="s">
        <v>22328</v>
      </c>
    </row>
    <row r="1520" spans="1:36" ht="17.25" hidden="1" customHeight="1" x14ac:dyDescent="0.2">
      <c r="A1520" s="4" t="s">
        <v>22335</v>
      </c>
      <c r="B1520" t="s">
        <v>21042</v>
      </c>
      <c r="C1520" t="s">
        <v>22336</v>
      </c>
      <c r="D1520" t="s">
        <v>22337</v>
      </c>
      <c r="E1520" t="s">
        <v>40</v>
      </c>
      <c r="F1520" t="s">
        <v>86</v>
      </c>
      <c r="G1520" s="5">
        <v>100</v>
      </c>
      <c r="H1520" t="s">
        <v>611</v>
      </c>
      <c r="I1520" t="s">
        <v>43</v>
      </c>
      <c r="J1520" t="s">
        <v>44</v>
      </c>
      <c r="N1520" s="6">
        <v>2020</v>
      </c>
      <c r="R1520" s="7">
        <v>33.401443999999998</v>
      </c>
      <c r="S1520" s="7">
        <v>120.116541</v>
      </c>
      <c r="T1520" t="s">
        <v>504</v>
      </c>
      <c r="U1520" t="s">
        <v>21201</v>
      </c>
      <c r="W1520" t="s">
        <v>22338</v>
      </c>
      <c r="X1520" t="s">
        <v>21204</v>
      </c>
      <c r="Y1520" t="s">
        <v>19854</v>
      </c>
      <c r="Z1520" t="s">
        <v>21048</v>
      </c>
      <c r="AG1520" t="s">
        <v>22339</v>
      </c>
      <c r="AI1520" t="s">
        <v>22340</v>
      </c>
      <c r="AJ1520" t="s">
        <v>22341</v>
      </c>
    </row>
    <row r="1521" spans="1:36" ht="17.25" hidden="1" customHeight="1" x14ac:dyDescent="0.2">
      <c r="A1521" s="4" t="s">
        <v>22335</v>
      </c>
      <c r="B1521" t="s">
        <v>21042</v>
      </c>
      <c r="C1521" t="s">
        <v>22336</v>
      </c>
      <c r="D1521" t="s">
        <v>22337</v>
      </c>
      <c r="E1521" t="s">
        <v>56</v>
      </c>
      <c r="F1521" t="s">
        <v>86</v>
      </c>
      <c r="G1521" s="5">
        <v>100</v>
      </c>
      <c r="H1521" t="s">
        <v>611</v>
      </c>
      <c r="I1521" t="s">
        <v>43</v>
      </c>
      <c r="J1521" t="s">
        <v>44</v>
      </c>
      <c r="N1521" s="24">
        <v>2020</v>
      </c>
      <c r="R1521" s="7">
        <v>33.401443999999998</v>
      </c>
      <c r="S1521" s="7">
        <v>120.116541</v>
      </c>
      <c r="T1521" t="s">
        <v>504</v>
      </c>
      <c r="U1521" t="s">
        <v>21201</v>
      </c>
      <c r="W1521" t="s">
        <v>22338</v>
      </c>
      <c r="X1521" t="s">
        <v>21204</v>
      </c>
      <c r="Y1521" t="s">
        <v>19854</v>
      </c>
      <c r="Z1521" t="s">
        <v>21048</v>
      </c>
      <c r="AG1521" t="s">
        <v>22339</v>
      </c>
      <c r="AI1521" t="s">
        <v>22340</v>
      </c>
      <c r="AJ1521" t="s">
        <v>22342</v>
      </c>
    </row>
    <row r="1522" spans="1:36" ht="17.25" hidden="1" customHeight="1" x14ac:dyDescent="0.2">
      <c r="A1522" s="4" t="s">
        <v>22343</v>
      </c>
      <c r="B1522" t="s">
        <v>21042</v>
      </c>
      <c r="C1522" t="s">
        <v>22344</v>
      </c>
      <c r="D1522" t="s">
        <v>22345</v>
      </c>
      <c r="E1522" t="s">
        <v>40</v>
      </c>
      <c r="F1522" t="s">
        <v>617</v>
      </c>
      <c r="G1522" s="5">
        <v>100</v>
      </c>
      <c r="H1522" t="s">
        <v>42</v>
      </c>
      <c r="I1522" t="s">
        <v>43</v>
      </c>
      <c r="J1522" t="s">
        <v>44</v>
      </c>
      <c r="N1522" s="6">
        <v>2018</v>
      </c>
      <c r="R1522" s="7">
        <v>32.301681000000002</v>
      </c>
      <c r="S1522" s="7">
        <v>119.18636100000001</v>
      </c>
      <c r="T1522" t="s">
        <v>46</v>
      </c>
      <c r="U1522" t="s">
        <v>22304</v>
      </c>
      <c r="W1522" t="s">
        <v>22346</v>
      </c>
      <c r="X1522" t="s">
        <v>21204</v>
      </c>
      <c r="Y1522" t="s">
        <v>19854</v>
      </c>
      <c r="Z1522" t="s">
        <v>21048</v>
      </c>
      <c r="AC1522" t="s">
        <v>22347</v>
      </c>
      <c r="AG1522" t="s">
        <v>22348</v>
      </c>
      <c r="AH1522" s="6">
        <v>1316200</v>
      </c>
      <c r="AI1522" t="s">
        <v>22349</v>
      </c>
      <c r="AJ1522" t="s">
        <v>22350</v>
      </c>
    </row>
    <row r="1523" spans="1:36" ht="17.25" hidden="1" customHeight="1" x14ac:dyDescent="0.2">
      <c r="A1523" s="4" t="s">
        <v>22343</v>
      </c>
      <c r="B1523" t="s">
        <v>21042</v>
      </c>
      <c r="C1523" t="s">
        <v>22344</v>
      </c>
      <c r="D1523" t="s">
        <v>22345</v>
      </c>
      <c r="E1523" t="s">
        <v>56</v>
      </c>
      <c r="F1523" t="s">
        <v>617</v>
      </c>
      <c r="G1523" s="5">
        <v>100</v>
      </c>
      <c r="H1523" t="s">
        <v>42</v>
      </c>
      <c r="I1523" t="s">
        <v>43</v>
      </c>
      <c r="J1523" t="s">
        <v>44</v>
      </c>
      <c r="N1523" s="6">
        <v>2018</v>
      </c>
      <c r="R1523" s="7">
        <v>32.301681000000002</v>
      </c>
      <c r="S1523" s="7">
        <v>119.18636100000001</v>
      </c>
      <c r="T1523" t="s">
        <v>46</v>
      </c>
      <c r="U1523" t="s">
        <v>22304</v>
      </c>
      <c r="W1523" t="s">
        <v>22346</v>
      </c>
      <c r="X1523" t="s">
        <v>21204</v>
      </c>
      <c r="Y1523" t="s">
        <v>19854</v>
      </c>
      <c r="Z1523" t="s">
        <v>21048</v>
      </c>
      <c r="AC1523" t="s">
        <v>22347</v>
      </c>
      <c r="AG1523" t="s">
        <v>22348</v>
      </c>
      <c r="AH1523" s="6">
        <v>1316202</v>
      </c>
      <c r="AI1523" t="s">
        <v>22349</v>
      </c>
      <c r="AJ1523" t="s">
        <v>22351</v>
      </c>
    </row>
    <row r="1524" spans="1:36" ht="17.25" hidden="1" customHeight="1" x14ac:dyDescent="0.2">
      <c r="A1524" s="4" t="s">
        <v>22352</v>
      </c>
      <c r="B1524" t="s">
        <v>21042</v>
      </c>
      <c r="C1524" t="s">
        <v>22353</v>
      </c>
      <c r="D1524" t="s">
        <v>22354</v>
      </c>
      <c r="E1524" t="s">
        <v>40</v>
      </c>
      <c r="F1524" t="s">
        <v>21045</v>
      </c>
      <c r="G1524" s="5">
        <v>100</v>
      </c>
      <c r="H1524" t="s">
        <v>42</v>
      </c>
      <c r="I1524" t="s">
        <v>45</v>
      </c>
      <c r="J1524" t="s">
        <v>45</v>
      </c>
      <c r="K1524" t="s">
        <v>45</v>
      </c>
      <c r="L1524" t="s">
        <v>45</v>
      </c>
      <c r="M1524" t="s">
        <v>45</v>
      </c>
      <c r="N1524" s="6">
        <v>2021</v>
      </c>
      <c r="R1524" s="7">
        <v>39.273803999999998</v>
      </c>
      <c r="S1524" s="7">
        <v>119.05073299999999</v>
      </c>
      <c r="T1524" t="s">
        <v>46</v>
      </c>
      <c r="U1524" t="s">
        <v>21549</v>
      </c>
      <c r="V1524" t="s">
        <v>22355</v>
      </c>
      <c r="X1524" t="s">
        <v>21551</v>
      </c>
      <c r="Y1524" t="s">
        <v>19854</v>
      </c>
      <c r="Z1524" t="s">
        <v>21048</v>
      </c>
      <c r="AE1524" t="s">
        <v>92</v>
      </c>
      <c r="AH1524" s="27"/>
      <c r="AI1524" t="s">
        <v>22356</v>
      </c>
      <c r="AJ1524" t="s">
        <v>22357</v>
      </c>
    </row>
    <row r="1525" spans="1:36" ht="17.25" hidden="1" customHeight="1" x14ac:dyDescent="0.2">
      <c r="A1525" s="4" t="s">
        <v>22366</v>
      </c>
      <c r="B1525" t="s">
        <v>21042</v>
      </c>
      <c r="C1525" t="s">
        <v>22367</v>
      </c>
      <c r="D1525" t="s">
        <v>22368</v>
      </c>
      <c r="E1525" t="s">
        <v>75</v>
      </c>
      <c r="F1525" t="s">
        <v>86</v>
      </c>
      <c r="G1525" s="5">
        <v>415</v>
      </c>
      <c r="H1525" t="s">
        <v>42</v>
      </c>
      <c r="I1525" t="s">
        <v>43</v>
      </c>
      <c r="J1525" t="s">
        <v>44</v>
      </c>
      <c r="M1525" t="s">
        <v>559</v>
      </c>
      <c r="N1525" s="6">
        <v>2013</v>
      </c>
      <c r="R1525" s="7">
        <v>30.361011999999999</v>
      </c>
      <c r="S1525" s="7">
        <v>120.14186100000001</v>
      </c>
      <c r="T1525" t="s">
        <v>46</v>
      </c>
      <c r="U1525" t="s">
        <v>22369</v>
      </c>
      <c r="W1525" t="s">
        <v>22370</v>
      </c>
      <c r="X1525" t="s">
        <v>21066</v>
      </c>
      <c r="Y1525" t="s">
        <v>19854</v>
      </c>
      <c r="Z1525" t="s">
        <v>21048</v>
      </c>
      <c r="AC1525" t="s">
        <v>22371</v>
      </c>
      <c r="AG1525" t="s">
        <v>22372</v>
      </c>
      <c r="AH1525" s="6">
        <v>1240225</v>
      </c>
      <c r="AI1525" t="s">
        <v>22373</v>
      </c>
      <c r="AJ1525" t="s">
        <v>22377</v>
      </c>
    </row>
    <row r="1526" spans="1:36" ht="17.25" hidden="1" customHeight="1" x14ac:dyDescent="0.2">
      <c r="A1526" s="4" t="s">
        <v>22366</v>
      </c>
      <c r="B1526" t="s">
        <v>21042</v>
      </c>
      <c r="C1526" t="s">
        <v>22367</v>
      </c>
      <c r="D1526" t="s">
        <v>22368</v>
      </c>
      <c r="E1526" t="s">
        <v>77</v>
      </c>
      <c r="F1526" t="s">
        <v>86</v>
      </c>
      <c r="G1526" s="5">
        <v>415</v>
      </c>
      <c r="H1526" t="s">
        <v>42</v>
      </c>
      <c r="I1526" t="s">
        <v>43</v>
      </c>
      <c r="J1526" t="s">
        <v>44</v>
      </c>
      <c r="M1526" t="s">
        <v>559</v>
      </c>
      <c r="N1526" s="6">
        <v>2013</v>
      </c>
      <c r="R1526" s="7">
        <v>30.361011999999999</v>
      </c>
      <c r="S1526" s="7">
        <v>120.14186100000001</v>
      </c>
      <c r="T1526" t="s">
        <v>46</v>
      </c>
      <c r="U1526" t="s">
        <v>22369</v>
      </c>
      <c r="W1526" t="s">
        <v>22370</v>
      </c>
      <c r="X1526" t="s">
        <v>21066</v>
      </c>
      <c r="Y1526" t="s">
        <v>19854</v>
      </c>
      <c r="Z1526" t="s">
        <v>21048</v>
      </c>
      <c r="AC1526" t="s">
        <v>22371</v>
      </c>
      <c r="AG1526" t="s">
        <v>22372</v>
      </c>
      <c r="AH1526" s="6">
        <v>1240226</v>
      </c>
      <c r="AI1526" t="s">
        <v>22373</v>
      </c>
      <c r="AJ1526" t="s">
        <v>22378</v>
      </c>
    </row>
    <row r="1527" spans="1:36" ht="17.25" hidden="1" customHeight="1" x14ac:dyDescent="0.2">
      <c r="A1527" s="4" t="s">
        <v>22366</v>
      </c>
      <c r="B1527" t="s">
        <v>21042</v>
      </c>
      <c r="C1527" t="s">
        <v>22367</v>
      </c>
      <c r="D1527" t="s">
        <v>22368</v>
      </c>
      <c r="E1527" t="s">
        <v>318</v>
      </c>
      <c r="F1527" t="s">
        <v>86</v>
      </c>
      <c r="G1527" s="5">
        <v>415</v>
      </c>
      <c r="H1527" t="s">
        <v>42</v>
      </c>
      <c r="I1527" t="s">
        <v>43</v>
      </c>
      <c r="J1527" t="s">
        <v>44</v>
      </c>
      <c r="M1527" t="s">
        <v>559</v>
      </c>
      <c r="N1527" s="6">
        <v>2013</v>
      </c>
      <c r="R1527" s="7">
        <v>30.361011999999999</v>
      </c>
      <c r="S1527" s="7">
        <v>120.14186100000001</v>
      </c>
      <c r="T1527" t="s">
        <v>46</v>
      </c>
      <c r="U1527" t="s">
        <v>22369</v>
      </c>
      <c r="W1527" t="s">
        <v>22370</v>
      </c>
      <c r="X1527" t="s">
        <v>21066</v>
      </c>
      <c r="Y1527" t="s">
        <v>19854</v>
      </c>
      <c r="Z1527" t="s">
        <v>21048</v>
      </c>
      <c r="AC1527" t="s">
        <v>22371</v>
      </c>
      <c r="AG1527" t="s">
        <v>22372</v>
      </c>
      <c r="AH1527" s="6">
        <v>1240227</v>
      </c>
      <c r="AI1527" t="s">
        <v>22373</v>
      </c>
      <c r="AJ1527" t="s">
        <v>22379</v>
      </c>
    </row>
    <row r="1528" spans="1:36" ht="17.25" hidden="1" customHeight="1" x14ac:dyDescent="0.2">
      <c r="A1528" s="4" t="s">
        <v>22380</v>
      </c>
      <c r="B1528" t="s">
        <v>21042</v>
      </c>
      <c r="C1528" t="s">
        <v>22381</v>
      </c>
      <c r="D1528" t="s">
        <v>22382</v>
      </c>
      <c r="E1528" t="s">
        <v>75</v>
      </c>
      <c r="F1528" t="s">
        <v>86</v>
      </c>
      <c r="G1528" s="5">
        <v>75</v>
      </c>
      <c r="H1528" t="s">
        <v>139</v>
      </c>
      <c r="I1528" t="s">
        <v>43</v>
      </c>
      <c r="J1528" t="s">
        <v>44</v>
      </c>
      <c r="K1528" t="s">
        <v>45</v>
      </c>
      <c r="L1528" t="s">
        <v>45</v>
      </c>
      <c r="M1528" t="s">
        <v>559</v>
      </c>
      <c r="N1528" s="6">
        <v>2023</v>
      </c>
      <c r="R1528" s="7">
        <v>30.470794000000001</v>
      </c>
      <c r="S1528" s="7">
        <v>114.20353799999999</v>
      </c>
      <c r="T1528" t="s">
        <v>46</v>
      </c>
      <c r="U1528" t="s">
        <v>22383</v>
      </c>
      <c r="X1528" t="s">
        <v>21101</v>
      </c>
      <c r="Y1528" t="s">
        <v>19854</v>
      </c>
      <c r="Z1528" t="s">
        <v>21048</v>
      </c>
      <c r="AG1528" t="s">
        <v>22384</v>
      </c>
      <c r="AH1528" s="24">
        <v>1315850</v>
      </c>
      <c r="AI1528" t="s">
        <v>22385</v>
      </c>
      <c r="AJ1528" t="s">
        <v>22387</v>
      </c>
    </row>
    <row r="1529" spans="1:36" ht="17.25" hidden="1" customHeight="1" x14ac:dyDescent="0.2">
      <c r="A1529" s="4" t="s">
        <v>22380</v>
      </c>
      <c r="B1529" t="s">
        <v>21042</v>
      </c>
      <c r="C1529" t="s">
        <v>22381</v>
      </c>
      <c r="D1529" t="s">
        <v>22382</v>
      </c>
      <c r="E1529" t="s">
        <v>77</v>
      </c>
      <c r="F1529" t="s">
        <v>86</v>
      </c>
      <c r="G1529" s="5">
        <v>75</v>
      </c>
      <c r="H1529" t="s">
        <v>139</v>
      </c>
      <c r="I1529" t="s">
        <v>43</v>
      </c>
      <c r="J1529" t="s">
        <v>44</v>
      </c>
      <c r="K1529" t="s">
        <v>45</v>
      </c>
      <c r="L1529" t="s">
        <v>45</v>
      </c>
      <c r="M1529" t="s">
        <v>559</v>
      </c>
      <c r="N1529" s="24">
        <v>2023</v>
      </c>
      <c r="R1529" s="7">
        <v>30.470794000000001</v>
      </c>
      <c r="S1529" s="7">
        <v>114.20353799999999</v>
      </c>
      <c r="T1529" t="s">
        <v>46</v>
      </c>
      <c r="U1529" t="s">
        <v>22383</v>
      </c>
      <c r="X1529" t="s">
        <v>21101</v>
      </c>
      <c r="Y1529" t="s">
        <v>19854</v>
      </c>
      <c r="Z1529" t="s">
        <v>21048</v>
      </c>
      <c r="AG1529" t="s">
        <v>22384</v>
      </c>
      <c r="AH1529" s="24">
        <v>1315852</v>
      </c>
      <c r="AI1529" t="s">
        <v>22385</v>
      </c>
      <c r="AJ1529" t="s">
        <v>22388</v>
      </c>
    </row>
    <row r="1530" spans="1:36" ht="17.25" hidden="1" customHeight="1" x14ac:dyDescent="0.2">
      <c r="A1530" s="4" t="s">
        <v>22389</v>
      </c>
      <c r="B1530" t="s">
        <v>21042</v>
      </c>
      <c r="C1530" t="s">
        <v>22390</v>
      </c>
      <c r="D1530" t="s">
        <v>22391</v>
      </c>
      <c r="E1530" t="s">
        <v>40</v>
      </c>
      <c r="F1530" t="s">
        <v>86</v>
      </c>
      <c r="G1530" s="5">
        <v>80</v>
      </c>
      <c r="H1530" t="s">
        <v>139</v>
      </c>
      <c r="I1530" t="s">
        <v>65</v>
      </c>
      <c r="J1530" t="s">
        <v>44</v>
      </c>
      <c r="K1530" t="s">
        <v>45</v>
      </c>
      <c r="L1530" t="s">
        <v>45</v>
      </c>
      <c r="M1530" t="s">
        <v>559</v>
      </c>
      <c r="N1530" s="6">
        <v>2023</v>
      </c>
      <c r="R1530" s="7">
        <v>45.810775062628402</v>
      </c>
      <c r="S1530" s="7">
        <v>126.556318733084</v>
      </c>
      <c r="T1530" t="s">
        <v>504</v>
      </c>
      <c r="U1530" t="s">
        <v>22392</v>
      </c>
      <c r="W1530" t="s">
        <v>22393</v>
      </c>
      <c r="X1530" t="s">
        <v>22394</v>
      </c>
      <c r="Y1530" t="s">
        <v>19854</v>
      </c>
      <c r="Z1530" t="s">
        <v>21048</v>
      </c>
      <c r="AI1530" t="s">
        <v>22395</v>
      </c>
      <c r="AJ1530" t="s">
        <v>22396</v>
      </c>
    </row>
    <row r="1531" spans="1:36" ht="17.25" hidden="1" customHeight="1" x14ac:dyDescent="0.2">
      <c r="A1531" s="4" t="s">
        <v>22389</v>
      </c>
      <c r="B1531" t="s">
        <v>21042</v>
      </c>
      <c r="C1531" t="s">
        <v>22390</v>
      </c>
      <c r="D1531" t="s">
        <v>22391</v>
      </c>
      <c r="E1531" t="s">
        <v>56</v>
      </c>
      <c r="F1531" t="s">
        <v>86</v>
      </c>
      <c r="G1531" s="5">
        <v>80</v>
      </c>
      <c r="H1531" t="s">
        <v>139</v>
      </c>
      <c r="I1531" t="s">
        <v>65</v>
      </c>
      <c r="J1531" t="s">
        <v>44</v>
      </c>
      <c r="K1531" t="s">
        <v>45</v>
      </c>
      <c r="L1531" t="s">
        <v>45</v>
      </c>
      <c r="M1531" t="s">
        <v>559</v>
      </c>
      <c r="N1531" s="6">
        <v>2023</v>
      </c>
      <c r="R1531" s="7">
        <v>45.810775062628402</v>
      </c>
      <c r="S1531" s="7">
        <v>126.556318733084</v>
      </c>
      <c r="T1531" t="s">
        <v>504</v>
      </c>
      <c r="U1531" t="s">
        <v>22392</v>
      </c>
      <c r="W1531" t="s">
        <v>22393</v>
      </c>
      <c r="X1531" t="s">
        <v>22394</v>
      </c>
      <c r="Y1531" t="s">
        <v>19854</v>
      </c>
      <c r="Z1531" t="s">
        <v>21048</v>
      </c>
      <c r="AI1531" t="s">
        <v>22395</v>
      </c>
      <c r="AJ1531" t="s">
        <v>22397</v>
      </c>
    </row>
    <row r="1532" spans="1:36" ht="17.25" hidden="1" customHeight="1" x14ac:dyDescent="0.2">
      <c r="A1532" s="4" t="s">
        <v>22398</v>
      </c>
      <c r="B1532" t="s">
        <v>21042</v>
      </c>
      <c r="C1532" t="s">
        <v>22399</v>
      </c>
      <c r="D1532" t="s">
        <v>22400</v>
      </c>
      <c r="E1532" t="s">
        <v>75</v>
      </c>
      <c r="F1532" t="s">
        <v>21045</v>
      </c>
      <c r="G1532" s="5">
        <v>50</v>
      </c>
      <c r="H1532" t="s">
        <v>42</v>
      </c>
      <c r="I1532" t="s">
        <v>240</v>
      </c>
      <c r="J1532" t="s">
        <v>45</v>
      </c>
      <c r="K1532" t="s">
        <v>45</v>
      </c>
      <c r="L1532" t="s">
        <v>45</v>
      </c>
      <c r="M1532" t="s">
        <v>559</v>
      </c>
      <c r="N1532" s="6">
        <v>2021</v>
      </c>
      <c r="R1532" s="7">
        <v>39.654122000000001</v>
      </c>
      <c r="S1532" s="7">
        <v>118.890597</v>
      </c>
      <c r="T1532" t="s">
        <v>46</v>
      </c>
      <c r="U1532" t="s">
        <v>22402</v>
      </c>
      <c r="V1532" t="s">
        <v>22403</v>
      </c>
      <c r="X1532" t="s">
        <v>21551</v>
      </c>
      <c r="Y1532" t="s">
        <v>19854</v>
      </c>
      <c r="Z1532" t="s">
        <v>21048</v>
      </c>
      <c r="AE1532" t="s">
        <v>92</v>
      </c>
      <c r="AI1532" t="s">
        <v>22404</v>
      </c>
      <c r="AJ1532" t="s">
        <v>22408</v>
      </c>
    </row>
    <row r="1533" spans="1:36" ht="17.25" hidden="1" customHeight="1" x14ac:dyDescent="0.2">
      <c r="A1533" s="4" t="s">
        <v>22398</v>
      </c>
      <c r="B1533" t="s">
        <v>21042</v>
      </c>
      <c r="C1533" t="s">
        <v>22399</v>
      </c>
      <c r="D1533" t="s">
        <v>22412</v>
      </c>
      <c r="E1533" t="s">
        <v>79</v>
      </c>
      <c r="F1533" t="s">
        <v>21045</v>
      </c>
      <c r="G1533" s="5">
        <v>50</v>
      </c>
      <c r="H1533" t="s">
        <v>42</v>
      </c>
      <c r="I1533" t="s">
        <v>240</v>
      </c>
      <c r="J1533" t="s">
        <v>45</v>
      </c>
      <c r="K1533" t="s">
        <v>45</v>
      </c>
      <c r="L1533" t="s">
        <v>45</v>
      </c>
      <c r="M1533" t="s">
        <v>559</v>
      </c>
      <c r="N1533" s="6">
        <v>2021</v>
      </c>
      <c r="R1533" s="7">
        <v>39.654122000000001</v>
      </c>
      <c r="S1533" s="7">
        <v>118.890597</v>
      </c>
      <c r="T1533" t="s">
        <v>46</v>
      </c>
      <c r="U1533" t="s">
        <v>22402</v>
      </c>
      <c r="V1533" t="s">
        <v>22403</v>
      </c>
      <c r="X1533" t="s">
        <v>21551</v>
      </c>
      <c r="Y1533" t="s">
        <v>19854</v>
      </c>
      <c r="Z1533" t="s">
        <v>21048</v>
      </c>
      <c r="AE1533" t="s">
        <v>92</v>
      </c>
      <c r="AI1533" t="s">
        <v>22404</v>
      </c>
      <c r="AJ1533" t="s">
        <v>22413</v>
      </c>
    </row>
    <row r="1534" spans="1:36" ht="17.25" hidden="1" customHeight="1" x14ac:dyDescent="0.2">
      <c r="A1534" s="4" t="s">
        <v>22398</v>
      </c>
      <c r="B1534" t="s">
        <v>21042</v>
      </c>
      <c r="C1534" t="s">
        <v>22399</v>
      </c>
      <c r="D1534" t="s">
        <v>22412</v>
      </c>
      <c r="E1534" t="s">
        <v>81</v>
      </c>
      <c r="F1534" t="s">
        <v>21045</v>
      </c>
      <c r="G1534" s="5">
        <v>50</v>
      </c>
      <c r="H1534" t="s">
        <v>42</v>
      </c>
      <c r="I1534" t="s">
        <v>240</v>
      </c>
      <c r="J1534" t="s">
        <v>45</v>
      </c>
      <c r="K1534" t="s">
        <v>45</v>
      </c>
      <c r="L1534" t="s">
        <v>45</v>
      </c>
      <c r="M1534" t="s">
        <v>559</v>
      </c>
      <c r="N1534" s="6">
        <v>2021</v>
      </c>
      <c r="R1534" s="7">
        <v>39.654122000000001</v>
      </c>
      <c r="S1534" s="7">
        <v>118.890597</v>
      </c>
      <c r="T1534" t="s">
        <v>46</v>
      </c>
      <c r="U1534" t="s">
        <v>22402</v>
      </c>
      <c r="V1534" t="s">
        <v>22403</v>
      </c>
      <c r="X1534" t="s">
        <v>21551</v>
      </c>
      <c r="Y1534" t="s">
        <v>19854</v>
      </c>
      <c r="Z1534" t="s">
        <v>21048</v>
      </c>
      <c r="AE1534" t="s">
        <v>92</v>
      </c>
      <c r="AI1534" t="s">
        <v>22404</v>
      </c>
      <c r="AJ1534" t="s">
        <v>22414</v>
      </c>
    </row>
    <row r="1535" spans="1:36" ht="17.25" hidden="1" customHeight="1" x14ac:dyDescent="0.2">
      <c r="A1535" s="4" t="s">
        <v>22398</v>
      </c>
      <c r="B1535" t="s">
        <v>21042</v>
      </c>
      <c r="C1535" t="s">
        <v>22399</v>
      </c>
      <c r="D1535" t="s">
        <v>22412</v>
      </c>
      <c r="E1535" t="s">
        <v>2018</v>
      </c>
      <c r="F1535" t="s">
        <v>21045</v>
      </c>
      <c r="G1535" s="5">
        <v>50</v>
      </c>
      <c r="H1535" t="s">
        <v>42</v>
      </c>
      <c r="I1535" t="s">
        <v>240</v>
      </c>
      <c r="J1535" t="s">
        <v>45</v>
      </c>
      <c r="K1535" t="s">
        <v>45</v>
      </c>
      <c r="L1535" t="s">
        <v>45</v>
      </c>
      <c r="M1535" t="s">
        <v>559</v>
      </c>
      <c r="N1535" s="6">
        <v>2021</v>
      </c>
      <c r="R1535" s="7">
        <v>39.654122000000001</v>
      </c>
      <c r="S1535" s="7">
        <v>118.890597</v>
      </c>
      <c r="T1535" t="s">
        <v>46</v>
      </c>
      <c r="U1535" t="s">
        <v>22402</v>
      </c>
      <c r="V1535" t="s">
        <v>22403</v>
      </c>
      <c r="X1535" t="s">
        <v>21551</v>
      </c>
      <c r="Y1535" t="s">
        <v>19854</v>
      </c>
      <c r="Z1535" t="s">
        <v>21048</v>
      </c>
      <c r="AE1535" t="s">
        <v>92</v>
      </c>
      <c r="AI1535" t="s">
        <v>22404</v>
      </c>
      <c r="AJ1535" t="s">
        <v>22415</v>
      </c>
    </row>
    <row r="1536" spans="1:36" ht="17.25" hidden="1" customHeight="1" x14ac:dyDescent="0.2">
      <c r="A1536" s="4" t="s">
        <v>22398</v>
      </c>
      <c r="B1536" t="s">
        <v>21042</v>
      </c>
      <c r="C1536" t="s">
        <v>22399</v>
      </c>
      <c r="D1536" t="s">
        <v>22412</v>
      </c>
      <c r="E1536" t="s">
        <v>2096</v>
      </c>
      <c r="F1536" t="s">
        <v>21045</v>
      </c>
      <c r="G1536" s="5">
        <v>50</v>
      </c>
      <c r="H1536" t="s">
        <v>42</v>
      </c>
      <c r="I1536" t="s">
        <v>240</v>
      </c>
      <c r="J1536" t="s">
        <v>45</v>
      </c>
      <c r="K1536" t="s">
        <v>45</v>
      </c>
      <c r="L1536" t="s">
        <v>45</v>
      </c>
      <c r="M1536" t="s">
        <v>559</v>
      </c>
      <c r="N1536" s="6">
        <v>2021</v>
      </c>
      <c r="R1536" s="7">
        <v>39.654122000000001</v>
      </c>
      <c r="S1536" s="7">
        <v>118.890597</v>
      </c>
      <c r="T1536" t="s">
        <v>46</v>
      </c>
      <c r="U1536" t="s">
        <v>22402</v>
      </c>
      <c r="V1536" t="s">
        <v>22403</v>
      </c>
      <c r="X1536" t="s">
        <v>21551</v>
      </c>
      <c r="Y1536" t="s">
        <v>19854</v>
      </c>
      <c r="Z1536" t="s">
        <v>21048</v>
      </c>
      <c r="AE1536" t="s">
        <v>92</v>
      </c>
      <c r="AH1536" s="27"/>
      <c r="AI1536" t="s">
        <v>22404</v>
      </c>
      <c r="AJ1536" t="s">
        <v>22416</v>
      </c>
    </row>
    <row r="1537" spans="1:36" ht="17.25" hidden="1" customHeight="1" x14ac:dyDescent="0.2">
      <c r="A1537" s="4" t="s">
        <v>22420</v>
      </c>
      <c r="B1537" t="s">
        <v>21042</v>
      </c>
      <c r="C1537" t="s">
        <v>22421</v>
      </c>
      <c r="E1537" t="s">
        <v>40</v>
      </c>
      <c r="F1537" t="s">
        <v>21045</v>
      </c>
      <c r="G1537" s="5">
        <v>135</v>
      </c>
      <c r="H1537" t="s">
        <v>42</v>
      </c>
      <c r="I1537" t="s">
        <v>240</v>
      </c>
      <c r="J1537" t="s">
        <v>45</v>
      </c>
      <c r="K1537" t="s">
        <v>45</v>
      </c>
      <c r="L1537" t="s">
        <v>45</v>
      </c>
      <c r="M1537" t="s">
        <v>559</v>
      </c>
      <c r="N1537" s="6">
        <v>2022</v>
      </c>
      <c r="R1537" s="7">
        <v>40.211122000000003</v>
      </c>
      <c r="S1537" s="7">
        <v>118.221295</v>
      </c>
      <c r="T1537" t="s">
        <v>46</v>
      </c>
      <c r="U1537" t="s">
        <v>21549</v>
      </c>
      <c r="V1537" t="s">
        <v>22422</v>
      </c>
      <c r="X1537" t="s">
        <v>21551</v>
      </c>
      <c r="Y1537" t="s">
        <v>19854</v>
      </c>
      <c r="Z1537" t="s">
        <v>21048</v>
      </c>
      <c r="AE1537" t="s">
        <v>92</v>
      </c>
      <c r="AH1537" s="27"/>
      <c r="AI1537" t="s">
        <v>22423</v>
      </c>
      <c r="AJ1537" t="s">
        <v>22424</v>
      </c>
    </row>
    <row r="1538" spans="1:36" ht="17.25" hidden="1" customHeight="1" x14ac:dyDescent="0.2">
      <c r="A1538" s="4" t="s">
        <v>22432</v>
      </c>
      <c r="B1538" t="s">
        <v>21042</v>
      </c>
      <c r="C1538" t="s">
        <v>22433</v>
      </c>
      <c r="D1538" t="s">
        <v>22434</v>
      </c>
      <c r="E1538" t="s">
        <v>63</v>
      </c>
      <c r="F1538" t="s">
        <v>21045</v>
      </c>
      <c r="G1538" s="5">
        <v>80</v>
      </c>
      <c r="H1538" t="s">
        <v>42</v>
      </c>
      <c r="I1538" t="s">
        <v>240</v>
      </c>
      <c r="J1538" t="s">
        <v>45</v>
      </c>
      <c r="K1538" t="s">
        <v>45</v>
      </c>
      <c r="L1538" t="s">
        <v>45</v>
      </c>
      <c r="M1538" t="s">
        <v>559</v>
      </c>
      <c r="N1538" s="6">
        <v>2022</v>
      </c>
      <c r="R1538" s="7">
        <v>36.607090999999997</v>
      </c>
      <c r="S1538" s="7">
        <v>114.07624800000001</v>
      </c>
      <c r="T1538" t="s">
        <v>46</v>
      </c>
      <c r="U1538" t="s">
        <v>22428</v>
      </c>
      <c r="V1538" t="s">
        <v>22435</v>
      </c>
      <c r="X1538" t="s">
        <v>21551</v>
      </c>
      <c r="Y1538" t="s">
        <v>19854</v>
      </c>
      <c r="Z1538" t="s">
        <v>21048</v>
      </c>
      <c r="AE1538" t="s">
        <v>92</v>
      </c>
      <c r="AI1538" t="s">
        <v>22436</v>
      </c>
      <c r="AJ1538" t="s">
        <v>22437</v>
      </c>
    </row>
    <row r="1539" spans="1:36" ht="17.25" hidden="1" customHeight="1" x14ac:dyDescent="0.2">
      <c r="A1539" s="4" t="s">
        <v>22432</v>
      </c>
      <c r="B1539" t="s">
        <v>21042</v>
      </c>
      <c r="C1539" t="s">
        <v>22433</v>
      </c>
      <c r="D1539" t="s">
        <v>22434</v>
      </c>
      <c r="E1539" t="s">
        <v>73</v>
      </c>
      <c r="F1539" t="s">
        <v>21045</v>
      </c>
      <c r="G1539" s="5">
        <v>80</v>
      </c>
      <c r="H1539" t="s">
        <v>42</v>
      </c>
      <c r="I1539" t="s">
        <v>240</v>
      </c>
      <c r="J1539" t="s">
        <v>45</v>
      </c>
      <c r="K1539" t="s">
        <v>45</v>
      </c>
      <c r="L1539" t="s">
        <v>45</v>
      </c>
      <c r="M1539" t="s">
        <v>559</v>
      </c>
      <c r="N1539" s="6">
        <v>2022</v>
      </c>
      <c r="R1539" s="7">
        <v>36.607090999999997</v>
      </c>
      <c r="S1539" s="7">
        <v>114.07624800000001</v>
      </c>
      <c r="T1539" t="s">
        <v>46</v>
      </c>
      <c r="U1539" t="s">
        <v>22428</v>
      </c>
      <c r="V1539" t="s">
        <v>22435</v>
      </c>
      <c r="X1539" t="s">
        <v>21551</v>
      </c>
      <c r="Y1539" t="s">
        <v>19854</v>
      </c>
      <c r="Z1539" t="s">
        <v>21048</v>
      </c>
      <c r="AE1539" t="s">
        <v>92</v>
      </c>
      <c r="AH1539" s="27"/>
      <c r="AI1539" t="s">
        <v>22436</v>
      </c>
      <c r="AJ1539" t="s">
        <v>22438</v>
      </c>
    </row>
    <row r="1540" spans="1:36" ht="17.25" hidden="1" customHeight="1" x14ac:dyDescent="0.2">
      <c r="A1540" s="4" t="s">
        <v>22441</v>
      </c>
      <c r="B1540" t="s">
        <v>21042</v>
      </c>
      <c r="C1540" t="s">
        <v>22442</v>
      </c>
      <c r="D1540" t="s">
        <v>22443</v>
      </c>
      <c r="E1540" t="s">
        <v>40</v>
      </c>
      <c r="F1540" t="s">
        <v>21045</v>
      </c>
      <c r="G1540" s="5">
        <v>65</v>
      </c>
      <c r="H1540" t="s">
        <v>42</v>
      </c>
      <c r="I1540" t="s">
        <v>240</v>
      </c>
      <c r="J1540" t="s">
        <v>45</v>
      </c>
      <c r="K1540" t="s">
        <v>45</v>
      </c>
      <c r="L1540" t="s">
        <v>45</v>
      </c>
      <c r="M1540" t="s">
        <v>559</v>
      </c>
      <c r="N1540" s="6">
        <v>2023</v>
      </c>
      <c r="R1540" s="7">
        <v>39.166628000000003</v>
      </c>
      <c r="S1540" s="7">
        <v>118.425763</v>
      </c>
      <c r="T1540" t="s">
        <v>46</v>
      </c>
      <c r="U1540" t="s">
        <v>21549</v>
      </c>
      <c r="W1540" t="s">
        <v>22444</v>
      </c>
      <c r="X1540" t="s">
        <v>21551</v>
      </c>
      <c r="Y1540" t="s">
        <v>19854</v>
      </c>
      <c r="Z1540" t="s">
        <v>21048</v>
      </c>
      <c r="AE1540" t="s">
        <v>92</v>
      </c>
      <c r="AH1540" s="27"/>
      <c r="AI1540" t="s">
        <v>22445</v>
      </c>
      <c r="AJ1540" t="s">
        <v>22446</v>
      </c>
    </row>
    <row r="1541" spans="1:36" ht="17.25" hidden="1" customHeight="1" x14ac:dyDescent="0.2">
      <c r="A1541" s="4" t="s">
        <v>22441</v>
      </c>
      <c r="B1541" t="s">
        <v>21042</v>
      </c>
      <c r="C1541" t="s">
        <v>22442</v>
      </c>
      <c r="D1541" t="s">
        <v>22443</v>
      </c>
      <c r="E1541" t="s">
        <v>56</v>
      </c>
      <c r="F1541" t="s">
        <v>21045</v>
      </c>
      <c r="G1541" s="5">
        <v>65</v>
      </c>
      <c r="H1541" t="s">
        <v>42</v>
      </c>
      <c r="I1541" t="s">
        <v>240</v>
      </c>
      <c r="J1541" t="s">
        <v>45</v>
      </c>
      <c r="K1541" t="s">
        <v>45</v>
      </c>
      <c r="L1541" t="s">
        <v>45</v>
      </c>
      <c r="M1541" t="s">
        <v>559</v>
      </c>
      <c r="N1541" s="6">
        <v>2023</v>
      </c>
      <c r="R1541" s="7">
        <v>39.166628000000003</v>
      </c>
      <c r="S1541" s="7">
        <v>118.425763</v>
      </c>
      <c r="T1541" t="s">
        <v>46</v>
      </c>
      <c r="U1541" t="s">
        <v>21549</v>
      </c>
      <c r="W1541" t="s">
        <v>22444</v>
      </c>
      <c r="X1541" t="s">
        <v>21551</v>
      </c>
      <c r="Y1541" t="s">
        <v>19854</v>
      </c>
      <c r="Z1541" t="s">
        <v>21048</v>
      </c>
      <c r="AE1541" t="s">
        <v>92</v>
      </c>
      <c r="AI1541" t="s">
        <v>22445</v>
      </c>
      <c r="AJ1541" t="s">
        <v>22447</v>
      </c>
    </row>
    <row r="1542" spans="1:36" ht="17.25" hidden="1" customHeight="1" x14ac:dyDescent="0.2">
      <c r="A1542" s="4" t="s">
        <v>22448</v>
      </c>
      <c r="B1542" t="s">
        <v>21042</v>
      </c>
      <c r="C1542" t="s">
        <v>22449</v>
      </c>
      <c r="D1542" t="s">
        <v>22450</v>
      </c>
      <c r="E1542" t="s">
        <v>63</v>
      </c>
      <c r="F1542" t="s">
        <v>21045</v>
      </c>
      <c r="G1542" s="5">
        <v>80</v>
      </c>
      <c r="H1542" t="s">
        <v>42</v>
      </c>
      <c r="I1542" t="s">
        <v>240</v>
      </c>
      <c r="J1542" t="s">
        <v>45</v>
      </c>
      <c r="K1542" t="s">
        <v>45</v>
      </c>
      <c r="L1542" t="s">
        <v>45</v>
      </c>
      <c r="M1542" t="s">
        <v>559</v>
      </c>
      <c r="N1542" s="6">
        <v>2022</v>
      </c>
      <c r="R1542" s="7">
        <v>39.282941999999998</v>
      </c>
      <c r="S1542" s="7">
        <v>119.02265300000001</v>
      </c>
      <c r="T1542" t="s">
        <v>46</v>
      </c>
      <c r="U1542" t="s">
        <v>21549</v>
      </c>
      <c r="W1542" t="s">
        <v>22451</v>
      </c>
      <c r="X1542" t="s">
        <v>21551</v>
      </c>
      <c r="Y1542" t="s">
        <v>19854</v>
      </c>
      <c r="Z1542" t="s">
        <v>21048</v>
      </c>
      <c r="AE1542" t="s">
        <v>92</v>
      </c>
      <c r="AI1542" t="s">
        <v>22452</v>
      </c>
      <c r="AJ1542" t="s">
        <v>22453</v>
      </c>
    </row>
    <row r="1543" spans="1:36" ht="17.25" hidden="1" customHeight="1" x14ac:dyDescent="0.2">
      <c r="A1543" s="4" t="s">
        <v>22448</v>
      </c>
      <c r="B1543" t="s">
        <v>21042</v>
      </c>
      <c r="C1543" t="s">
        <v>22449</v>
      </c>
      <c r="D1543" t="s">
        <v>22454</v>
      </c>
      <c r="E1543" t="s">
        <v>75</v>
      </c>
      <c r="F1543" t="s">
        <v>21045</v>
      </c>
      <c r="G1543" s="5">
        <v>80</v>
      </c>
      <c r="H1543" t="s">
        <v>42</v>
      </c>
      <c r="I1543" t="s">
        <v>240</v>
      </c>
      <c r="J1543" t="s">
        <v>45</v>
      </c>
      <c r="K1543" t="s">
        <v>45</v>
      </c>
      <c r="L1543" t="s">
        <v>45</v>
      </c>
      <c r="M1543" t="s">
        <v>559</v>
      </c>
      <c r="N1543" s="24">
        <v>2022</v>
      </c>
      <c r="R1543" s="7">
        <v>39.282941999999998</v>
      </c>
      <c r="S1543" s="7">
        <v>119.02265300000001</v>
      </c>
      <c r="T1543" t="s">
        <v>46</v>
      </c>
      <c r="U1543" t="s">
        <v>21549</v>
      </c>
      <c r="W1543" t="s">
        <v>22451</v>
      </c>
      <c r="X1543" t="s">
        <v>21551</v>
      </c>
      <c r="Y1543" t="s">
        <v>19854</v>
      </c>
      <c r="Z1543" t="s">
        <v>21048</v>
      </c>
      <c r="AE1543" t="s">
        <v>92</v>
      </c>
      <c r="AH1543" s="27"/>
      <c r="AI1543" t="s">
        <v>22452</v>
      </c>
      <c r="AJ1543" t="s">
        <v>22455</v>
      </c>
    </row>
    <row r="1544" spans="1:36" ht="17.25" hidden="1" customHeight="1" x14ac:dyDescent="0.2">
      <c r="A1544" s="4" t="s">
        <v>22465</v>
      </c>
      <c r="B1544" t="s">
        <v>21042</v>
      </c>
      <c r="C1544" t="s">
        <v>22466</v>
      </c>
      <c r="D1544" t="s">
        <v>22467</v>
      </c>
      <c r="E1544" t="s">
        <v>40</v>
      </c>
      <c r="F1544" t="s">
        <v>21045</v>
      </c>
      <c r="G1544" s="5">
        <v>100</v>
      </c>
      <c r="H1544" t="s">
        <v>42</v>
      </c>
      <c r="I1544" t="s">
        <v>240</v>
      </c>
      <c r="J1544" t="s">
        <v>45</v>
      </c>
      <c r="K1544" t="s">
        <v>45</v>
      </c>
      <c r="L1544" t="s">
        <v>45</v>
      </c>
      <c r="M1544" t="s">
        <v>559</v>
      </c>
      <c r="N1544" s="6">
        <v>2019</v>
      </c>
      <c r="R1544" s="7">
        <v>39.896616999999999</v>
      </c>
      <c r="S1544" s="7">
        <v>118.57898400000001</v>
      </c>
      <c r="T1544" t="s">
        <v>46</v>
      </c>
      <c r="U1544" t="s">
        <v>21549</v>
      </c>
      <c r="V1544" t="s">
        <v>22468</v>
      </c>
      <c r="X1544" t="s">
        <v>21551</v>
      </c>
      <c r="Y1544" t="s">
        <v>19854</v>
      </c>
      <c r="Z1544" t="s">
        <v>21048</v>
      </c>
      <c r="AE1544" t="s">
        <v>92</v>
      </c>
      <c r="AI1544" t="s">
        <v>22469</v>
      </c>
      <c r="AJ1544" t="s">
        <v>22470</v>
      </c>
    </row>
    <row r="1545" spans="1:36" ht="17.25" hidden="1" customHeight="1" x14ac:dyDescent="0.2">
      <c r="A1545" s="4" t="s">
        <v>22465</v>
      </c>
      <c r="B1545" t="s">
        <v>21042</v>
      </c>
      <c r="C1545" t="s">
        <v>22466</v>
      </c>
      <c r="D1545" t="s">
        <v>22471</v>
      </c>
      <c r="E1545" t="s">
        <v>56</v>
      </c>
      <c r="F1545" t="s">
        <v>21045</v>
      </c>
      <c r="G1545" s="5">
        <v>110</v>
      </c>
      <c r="H1545" t="s">
        <v>42</v>
      </c>
      <c r="I1545" t="s">
        <v>240</v>
      </c>
      <c r="J1545" t="s">
        <v>45</v>
      </c>
      <c r="K1545" t="s">
        <v>45</v>
      </c>
      <c r="L1545" t="s">
        <v>45</v>
      </c>
      <c r="M1545" t="s">
        <v>559</v>
      </c>
      <c r="N1545" s="6">
        <v>2019</v>
      </c>
      <c r="R1545" s="7">
        <v>39.896616999999999</v>
      </c>
      <c r="S1545" s="7">
        <v>118.57898400000001</v>
      </c>
      <c r="T1545" t="s">
        <v>46</v>
      </c>
      <c r="U1545" t="s">
        <v>21549</v>
      </c>
      <c r="V1545" t="s">
        <v>22468</v>
      </c>
      <c r="X1545" t="s">
        <v>21551</v>
      </c>
      <c r="Y1545" t="s">
        <v>19854</v>
      </c>
      <c r="Z1545" t="s">
        <v>21048</v>
      </c>
      <c r="AE1545" t="s">
        <v>92</v>
      </c>
      <c r="AI1545" t="s">
        <v>22469</v>
      </c>
      <c r="AJ1545" t="s">
        <v>22472</v>
      </c>
    </row>
    <row r="1546" spans="1:36" ht="17.25" hidden="1" customHeight="1" x14ac:dyDescent="0.2">
      <c r="A1546" s="4" t="s">
        <v>22479</v>
      </c>
      <c r="B1546" t="s">
        <v>21042</v>
      </c>
      <c r="C1546" t="s">
        <v>22480</v>
      </c>
      <c r="D1546" t="s">
        <v>22481</v>
      </c>
      <c r="E1546" t="s">
        <v>40</v>
      </c>
      <c r="F1546" t="s">
        <v>21045</v>
      </c>
      <c r="G1546" s="5">
        <v>135</v>
      </c>
      <c r="H1546" t="s">
        <v>42</v>
      </c>
      <c r="I1546" t="s">
        <v>240</v>
      </c>
      <c r="J1546" t="s">
        <v>45</v>
      </c>
      <c r="K1546" t="s">
        <v>45</v>
      </c>
      <c r="L1546" t="s">
        <v>45</v>
      </c>
      <c r="M1546" t="s">
        <v>559</v>
      </c>
      <c r="N1546" s="6">
        <v>2023</v>
      </c>
      <c r="R1546" s="7">
        <v>39.924460000000003</v>
      </c>
      <c r="S1546" s="7">
        <v>118.67285800000001</v>
      </c>
      <c r="T1546" t="s">
        <v>46</v>
      </c>
      <c r="U1546" t="s">
        <v>21549</v>
      </c>
      <c r="V1546" t="s">
        <v>22482</v>
      </c>
      <c r="X1546" t="s">
        <v>21551</v>
      </c>
      <c r="Y1546" t="s">
        <v>19854</v>
      </c>
      <c r="Z1546" t="s">
        <v>21048</v>
      </c>
      <c r="AE1546" t="s">
        <v>92</v>
      </c>
      <c r="AI1546" t="s">
        <v>22483</v>
      </c>
      <c r="AJ1546" t="s">
        <v>22484</v>
      </c>
    </row>
    <row r="1547" spans="1:36" ht="17.25" hidden="1" customHeight="1" x14ac:dyDescent="0.2">
      <c r="A1547" s="4" t="s">
        <v>22494</v>
      </c>
      <c r="B1547" t="s">
        <v>21042</v>
      </c>
      <c r="C1547" t="s">
        <v>22495</v>
      </c>
      <c r="D1547" t="s">
        <v>22496</v>
      </c>
      <c r="E1547" t="s">
        <v>40</v>
      </c>
      <c r="F1547" t="s">
        <v>86</v>
      </c>
      <c r="G1547" s="5">
        <v>60</v>
      </c>
      <c r="H1547" t="s">
        <v>42</v>
      </c>
      <c r="I1547" t="s">
        <v>43</v>
      </c>
      <c r="J1547" t="s">
        <v>44</v>
      </c>
      <c r="N1547" s="6">
        <v>2018</v>
      </c>
      <c r="R1547" s="7">
        <v>31.961048000000002</v>
      </c>
      <c r="S1547" s="7">
        <v>117.020871</v>
      </c>
      <c r="T1547" t="s">
        <v>46</v>
      </c>
      <c r="U1547" t="s">
        <v>22497</v>
      </c>
      <c r="X1547" t="s">
        <v>21047</v>
      </c>
      <c r="Y1547" t="s">
        <v>19854</v>
      </c>
      <c r="Z1547" t="s">
        <v>21048</v>
      </c>
      <c r="AH1547" s="27"/>
      <c r="AI1547" t="s">
        <v>22498</v>
      </c>
      <c r="AJ1547" t="s">
        <v>22499</v>
      </c>
    </row>
    <row r="1548" spans="1:36" ht="17.25" hidden="1" customHeight="1" x14ac:dyDescent="0.2">
      <c r="A1548" s="4" t="s">
        <v>22494</v>
      </c>
      <c r="B1548" t="s">
        <v>21042</v>
      </c>
      <c r="C1548" t="s">
        <v>22495</v>
      </c>
      <c r="D1548" t="s">
        <v>22496</v>
      </c>
      <c r="E1548" t="s">
        <v>56</v>
      </c>
      <c r="F1548" t="s">
        <v>86</v>
      </c>
      <c r="G1548" s="5">
        <v>60</v>
      </c>
      <c r="H1548" t="s">
        <v>42</v>
      </c>
      <c r="I1548" t="s">
        <v>43</v>
      </c>
      <c r="J1548" t="s">
        <v>44</v>
      </c>
      <c r="N1548" s="6">
        <v>2018</v>
      </c>
      <c r="R1548" s="7">
        <v>31.961048000000002</v>
      </c>
      <c r="S1548" s="7">
        <v>117.020871</v>
      </c>
      <c r="T1548" t="s">
        <v>46</v>
      </c>
      <c r="U1548" t="s">
        <v>22497</v>
      </c>
      <c r="X1548" t="s">
        <v>21047</v>
      </c>
      <c r="Y1548" t="s">
        <v>19854</v>
      </c>
      <c r="Z1548" t="s">
        <v>21048</v>
      </c>
      <c r="AH1548" s="27"/>
      <c r="AI1548" t="s">
        <v>22498</v>
      </c>
      <c r="AJ1548" t="s">
        <v>22500</v>
      </c>
    </row>
    <row r="1549" spans="1:36" ht="17.25" hidden="1" customHeight="1" x14ac:dyDescent="0.2">
      <c r="A1549" s="4" t="s">
        <v>22501</v>
      </c>
      <c r="B1549" t="s">
        <v>21042</v>
      </c>
      <c r="C1549" t="s">
        <v>22502</v>
      </c>
      <c r="D1549" t="s">
        <v>22503</v>
      </c>
      <c r="E1549" t="s">
        <v>40</v>
      </c>
      <c r="F1549" t="s">
        <v>21045</v>
      </c>
      <c r="G1549" s="5">
        <v>80</v>
      </c>
      <c r="H1549" t="s">
        <v>42</v>
      </c>
      <c r="I1549" t="s">
        <v>240</v>
      </c>
      <c r="J1549" t="s">
        <v>45</v>
      </c>
      <c r="K1549" t="s">
        <v>45</v>
      </c>
      <c r="L1549" t="s">
        <v>45</v>
      </c>
      <c r="M1549" t="s">
        <v>559</v>
      </c>
      <c r="N1549" s="24">
        <v>2018</v>
      </c>
      <c r="R1549" s="7">
        <v>35.084091000000001</v>
      </c>
      <c r="S1549" s="7">
        <v>112.551053</v>
      </c>
      <c r="T1549" t="s">
        <v>46</v>
      </c>
      <c r="V1549" t="s">
        <v>22504</v>
      </c>
      <c r="X1549" t="s">
        <v>22505</v>
      </c>
      <c r="Y1549" t="s">
        <v>19854</v>
      </c>
      <c r="Z1549" t="s">
        <v>21048</v>
      </c>
      <c r="AE1549" t="s">
        <v>92</v>
      </c>
      <c r="AI1549" t="s">
        <v>22506</v>
      </c>
      <c r="AJ1549" t="s">
        <v>22507</v>
      </c>
    </row>
    <row r="1550" spans="1:36" ht="17.25" hidden="1" customHeight="1" x14ac:dyDescent="0.2">
      <c r="A1550" s="4" t="s">
        <v>22510</v>
      </c>
      <c r="B1550" t="s">
        <v>21042</v>
      </c>
      <c r="C1550" t="s">
        <v>22511</v>
      </c>
      <c r="D1550" t="s">
        <v>22512</v>
      </c>
      <c r="E1550" t="s">
        <v>40</v>
      </c>
      <c r="F1550" t="s">
        <v>86</v>
      </c>
      <c r="G1550" s="5">
        <v>460</v>
      </c>
      <c r="H1550" t="s">
        <v>139</v>
      </c>
      <c r="I1550" t="s">
        <v>43</v>
      </c>
      <c r="J1550" t="s">
        <v>44</v>
      </c>
      <c r="M1550" t="s">
        <v>2514</v>
      </c>
      <c r="N1550" s="6">
        <v>2023</v>
      </c>
      <c r="R1550" s="7">
        <v>23.128693999999999</v>
      </c>
      <c r="S1550" s="7">
        <v>113.515337</v>
      </c>
      <c r="T1550" t="s">
        <v>46</v>
      </c>
      <c r="U1550" t="s">
        <v>21412</v>
      </c>
      <c r="X1550" t="s">
        <v>21076</v>
      </c>
      <c r="Y1550" t="s">
        <v>19854</v>
      </c>
      <c r="Z1550" t="s">
        <v>21048</v>
      </c>
      <c r="AC1550" t="s">
        <v>22513</v>
      </c>
      <c r="AI1550" t="s">
        <v>22514</v>
      </c>
      <c r="AJ1550" t="s">
        <v>22515</v>
      </c>
    </row>
    <row r="1551" spans="1:36" ht="17.25" hidden="1" customHeight="1" x14ac:dyDescent="0.2">
      <c r="A1551" s="4" t="s">
        <v>22510</v>
      </c>
      <c r="B1551" t="s">
        <v>21042</v>
      </c>
      <c r="C1551" t="s">
        <v>22511</v>
      </c>
      <c r="D1551" t="s">
        <v>22512</v>
      </c>
      <c r="E1551" t="s">
        <v>56</v>
      </c>
      <c r="F1551" t="s">
        <v>86</v>
      </c>
      <c r="G1551" s="5">
        <v>460</v>
      </c>
      <c r="H1551" t="s">
        <v>139</v>
      </c>
      <c r="I1551" t="s">
        <v>43</v>
      </c>
      <c r="J1551" t="s">
        <v>44</v>
      </c>
      <c r="M1551" t="s">
        <v>2514</v>
      </c>
      <c r="N1551" s="6">
        <v>2023</v>
      </c>
      <c r="R1551" s="7">
        <v>23.128693999999999</v>
      </c>
      <c r="S1551" s="7">
        <v>113.515337</v>
      </c>
      <c r="T1551" t="s">
        <v>46</v>
      </c>
      <c r="U1551" t="s">
        <v>21412</v>
      </c>
      <c r="X1551" t="s">
        <v>21076</v>
      </c>
      <c r="Y1551" t="s">
        <v>19854</v>
      </c>
      <c r="Z1551" t="s">
        <v>21048</v>
      </c>
      <c r="AC1551" t="s">
        <v>22513</v>
      </c>
      <c r="AI1551" t="s">
        <v>22514</v>
      </c>
      <c r="AJ1551" t="s">
        <v>22516</v>
      </c>
    </row>
    <row r="1552" spans="1:36" ht="17.25" hidden="1" customHeight="1" x14ac:dyDescent="0.2">
      <c r="A1552" s="4" t="s">
        <v>22517</v>
      </c>
      <c r="B1552" t="s">
        <v>21042</v>
      </c>
      <c r="C1552" t="s">
        <v>22518</v>
      </c>
      <c r="D1552" t="s">
        <v>22519</v>
      </c>
      <c r="E1552" t="s">
        <v>40</v>
      </c>
      <c r="F1552" t="s">
        <v>86</v>
      </c>
      <c r="G1552" s="5">
        <v>120</v>
      </c>
      <c r="H1552" t="s">
        <v>558</v>
      </c>
      <c r="I1552" t="s">
        <v>43</v>
      </c>
      <c r="J1552" t="s">
        <v>44</v>
      </c>
      <c r="K1552" t="s">
        <v>45</v>
      </c>
      <c r="L1552" t="s">
        <v>45</v>
      </c>
      <c r="M1552" t="s">
        <v>5341</v>
      </c>
      <c r="N1552" s="6">
        <v>2025</v>
      </c>
      <c r="R1552" s="7">
        <v>22.765537772942</v>
      </c>
      <c r="S1552" s="7">
        <v>112.963973697447</v>
      </c>
      <c r="T1552" t="s">
        <v>504</v>
      </c>
      <c r="U1552" t="s">
        <v>21073</v>
      </c>
      <c r="W1552" t="s">
        <v>22520</v>
      </c>
      <c r="X1552" t="s">
        <v>21076</v>
      </c>
      <c r="Y1552" t="s">
        <v>19854</v>
      </c>
      <c r="Z1552" t="s">
        <v>21048</v>
      </c>
      <c r="AH1552" s="27"/>
      <c r="AI1552" t="s">
        <v>22521</v>
      </c>
      <c r="AJ1552" t="s">
        <v>22522</v>
      </c>
    </row>
    <row r="1553" spans="1:36" ht="17.25" hidden="1" customHeight="1" x14ac:dyDescent="0.2">
      <c r="A1553" s="4" t="s">
        <v>22517</v>
      </c>
      <c r="B1553" t="s">
        <v>21042</v>
      </c>
      <c r="C1553" t="s">
        <v>22518</v>
      </c>
      <c r="D1553" t="s">
        <v>22519</v>
      </c>
      <c r="E1553" t="s">
        <v>56</v>
      </c>
      <c r="F1553" t="s">
        <v>86</v>
      </c>
      <c r="G1553" s="5">
        <v>120</v>
      </c>
      <c r="H1553" t="s">
        <v>558</v>
      </c>
      <c r="I1553" t="s">
        <v>43</v>
      </c>
      <c r="J1553" t="s">
        <v>44</v>
      </c>
      <c r="K1553" t="s">
        <v>45</v>
      </c>
      <c r="L1553" t="s">
        <v>45</v>
      </c>
      <c r="M1553" t="s">
        <v>5341</v>
      </c>
      <c r="N1553" s="6">
        <v>2025</v>
      </c>
      <c r="R1553" s="7">
        <v>22.765537772942</v>
      </c>
      <c r="S1553" s="7">
        <v>112.963973697447</v>
      </c>
      <c r="T1553" t="s">
        <v>504</v>
      </c>
      <c r="U1553" t="s">
        <v>21073</v>
      </c>
      <c r="W1553" t="s">
        <v>22520</v>
      </c>
      <c r="X1553" t="s">
        <v>21076</v>
      </c>
      <c r="Y1553" t="s">
        <v>19854</v>
      </c>
      <c r="Z1553" t="s">
        <v>21048</v>
      </c>
      <c r="AH1553" s="27"/>
      <c r="AI1553" t="s">
        <v>22521</v>
      </c>
      <c r="AJ1553" t="s">
        <v>22523</v>
      </c>
    </row>
    <row r="1554" spans="1:36" ht="17.25" hidden="1" customHeight="1" x14ac:dyDescent="0.2">
      <c r="A1554" s="4" t="s">
        <v>22533</v>
      </c>
      <c r="B1554" t="s">
        <v>21042</v>
      </c>
      <c r="C1554" t="s">
        <v>22534</v>
      </c>
      <c r="D1554" t="s">
        <v>22535</v>
      </c>
      <c r="E1554" t="s">
        <v>75</v>
      </c>
      <c r="F1554" t="s">
        <v>86</v>
      </c>
      <c r="G1554" s="5">
        <v>400</v>
      </c>
      <c r="H1554" t="s">
        <v>42</v>
      </c>
      <c r="I1554" t="s">
        <v>43</v>
      </c>
      <c r="J1554" t="s">
        <v>44</v>
      </c>
      <c r="N1554" s="6">
        <v>2021</v>
      </c>
      <c r="R1554" s="7">
        <v>31.886990000000001</v>
      </c>
      <c r="S1554" s="7">
        <v>120.595839</v>
      </c>
      <c r="T1554" t="s">
        <v>46</v>
      </c>
      <c r="U1554" t="s">
        <v>22536</v>
      </c>
      <c r="X1554" t="s">
        <v>21204</v>
      </c>
      <c r="Y1554" t="s">
        <v>19854</v>
      </c>
      <c r="Z1554" t="s">
        <v>21048</v>
      </c>
      <c r="AG1554" t="s">
        <v>22537</v>
      </c>
      <c r="AH1554" s="24">
        <v>1236727</v>
      </c>
      <c r="AI1554" t="s">
        <v>22538</v>
      </c>
      <c r="AJ1554" t="s">
        <v>22541</v>
      </c>
    </row>
    <row r="1555" spans="1:36" ht="17.25" hidden="1" customHeight="1" x14ac:dyDescent="0.2">
      <c r="A1555" s="4" t="s">
        <v>22533</v>
      </c>
      <c r="B1555" t="s">
        <v>21042</v>
      </c>
      <c r="C1555" t="s">
        <v>22534</v>
      </c>
      <c r="D1555" t="s">
        <v>22535</v>
      </c>
      <c r="E1555" t="s">
        <v>77</v>
      </c>
      <c r="F1555" t="s">
        <v>86</v>
      </c>
      <c r="G1555" s="5">
        <v>400</v>
      </c>
      <c r="H1555" t="s">
        <v>42</v>
      </c>
      <c r="I1555" t="s">
        <v>43</v>
      </c>
      <c r="J1555" t="s">
        <v>44</v>
      </c>
      <c r="N1555" s="6">
        <v>2021</v>
      </c>
      <c r="R1555" s="7">
        <v>31.886990000000001</v>
      </c>
      <c r="S1555" s="7">
        <v>120.595839</v>
      </c>
      <c r="T1555" t="s">
        <v>46</v>
      </c>
      <c r="U1555" t="s">
        <v>22536</v>
      </c>
      <c r="X1555" t="s">
        <v>21204</v>
      </c>
      <c r="Y1555" t="s">
        <v>19854</v>
      </c>
      <c r="Z1555" t="s">
        <v>21048</v>
      </c>
      <c r="AG1555" t="s">
        <v>22537</v>
      </c>
      <c r="AH1555" s="24">
        <v>1236728</v>
      </c>
      <c r="AI1555" t="s">
        <v>22538</v>
      </c>
      <c r="AJ1555" t="s">
        <v>22542</v>
      </c>
    </row>
    <row r="1556" spans="1:36" ht="17.25" hidden="1" customHeight="1" x14ac:dyDescent="0.2">
      <c r="A1556" s="4" t="s">
        <v>22549</v>
      </c>
      <c r="B1556" t="s">
        <v>21042</v>
      </c>
      <c r="C1556" t="s">
        <v>22550</v>
      </c>
      <c r="D1556" t="s">
        <v>22551</v>
      </c>
      <c r="E1556" t="s">
        <v>40</v>
      </c>
      <c r="F1556" t="s">
        <v>86</v>
      </c>
      <c r="G1556" s="5">
        <v>80</v>
      </c>
      <c r="H1556" t="s">
        <v>42</v>
      </c>
      <c r="I1556" t="s">
        <v>43</v>
      </c>
      <c r="J1556" t="s">
        <v>44</v>
      </c>
      <c r="N1556" s="6">
        <v>2018</v>
      </c>
      <c r="R1556" s="7">
        <v>39.907848000000001</v>
      </c>
      <c r="S1556" s="7">
        <v>116.69462900000001</v>
      </c>
      <c r="T1556" t="s">
        <v>46</v>
      </c>
      <c r="U1556" t="s">
        <v>21108</v>
      </c>
      <c r="W1556" t="s">
        <v>22552</v>
      </c>
      <c r="X1556" t="s">
        <v>21108</v>
      </c>
      <c r="Y1556" t="s">
        <v>19854</v>
      </c>
      <c r="Z1556" t="s">
        <v>21048</v>
      </c>
      <c r="AI1556" t="s">
        <v>22553</v>
      </c>
      <c r="AJ1556" t="s">
        <v>22554</v>
      </c>
    </row>
    <row r="1557" spans="1:36" ht="17.25" hidden="1" customHeight="1" x14ac:dyDescent="0.2">
      <c r="A1557" s="4" t="s">
        <v>22549</v>
      </c>
      <c r="B1557" t="s">
        <v>21042</v>
      </c>
      <c r="C1557" t="s">
        <v>22550</v>
      </c>
      <c r="D1557" t="s">
        <v>22551</v>
      </c>
      <c r="E1557" t="s">
        <v>56</v>
      </c>
      <c r="F1557" t="s">
        <v>86</v>
      </c>
      <c r="G1557" s="5">
        <v>74</v>
      </c>
      <c r="H1557" t="s">
        <v>42</v>
      </c>
      <c r="I1557" t="s">
        <v>43</v>
      </c>
      <c r="J1557" t="s">
        <v>44</v>
      </c>
      <c r="N1557" s="6">
        <v>2019</v>
      </c>
      <c r="R1557" s="7">
        <v>39.907848000000001</v>
      </c>
      <c r="S1557" s="7">
        <v>116.69462900000001</v>
      </c>
      <c r="T1557" t="s">
        <v>46</v>
      </c>
      <c r="U1557" t="s">
        <v>21108</v>
      </c>
      <c r="W1557" t="s">
        <v>22552</v>
      </c>
      <c r="X1557" t="s">
        <v>21108</v>
      </c>
      <c r="Y1557" t="s">
        <v>19854</v>
      </c>
      <c r="Z1557" t="s">
        <v>21048</v>
      </c>
      <c r="AI1557" t="s">
        <v>22553</v>
      </c>
      <c r="AJ1557" t="s">
        <v>22555</v>
      </c>
    </row>
    <row r="1558" spans="1:36" ht="17.25" hidden="1" customHeight="1" x14ac:dyDescent="0.2">
      <c r="A1558" s="4" t="s">
        <v>22549</v>
      </c>
      <c r="B1558" t="s">
        <v>21042</v>
      </c>
      <c r="C1558" t="s">
        <v>22550</v>
      </c>
      <c r="D1558" t="s">
        <v>22551</v>
      </c>
      <c r="E1558" t="s">
        <v>58</v>
      </c>
      <c r="F1558" t="s">
        <v>86</v>
      </c>
      <c r="G1558" s="5">
        <v>74</v>
      </c>
      <c r="H1558" t="s">
        <v>42</v>
      </c>
      <c r="I1558" t="s">
        <v>43</v>
      </c>
      <c r="J1558" t="s">
        <v>44</v>
      </c>
      <c r="N1558" s="6">
        <v>2020</v>
      </c>
      <c r="R1558" s="7">
        <v>39.907848000000001</v>
      </c>
      <c r="S1558" s="7">
        <v>116.69462900000001</v>
      </c>
      <c r="T1558" t="s">
        <v>46</v>
      </c>
      <c r="U1558" t="s">
        <v>21108</v>
      </c>
      <c r="W1558" t="s">
        <v>22552</v>
      </c>
      <c r="X1558" t="s">
        <v>21108</v>
      </c>
      <c r="Y1558" t="s">
        <v>19854</v>
      </c>
      <c r="Z1558" t="s">
        <v>21048</v>
      </c>
      <c r="AI1558" t="s">
        <v>22553</v>
      </c>
      <c r="AJ1558" t="s">
        <v>22556</v>
      </c>
    </row>
    <row r="1559" spans="1:36" ht="17.25" hidden="1" customHeight="1" x14ac:dyDescent="0.2">
      <c r="A1559" s="4" t="s">
        <v>22571</v>
      </c>
      <c r="B1559" t="s">
        <v>21042</v>
      </c>
      <c r="C1559" t="s">
        <v>22572</v>
      </c>
      <c r="D1559" t="s">
        <v>22573</v>
      </c>
      <c r="E1559" t="s">
        <v>63</v>
      </c>
      <c r="F1559" t="s">
        <v>86</v>
      </c>
      <c r="G1559" s="5">
        <v>500</v>
      </c>
      <c r="H1559" t="s">
        <v>486</v>
      </c>
      <c r="I1559" t="s">
        <v>43</v>
      </c>
      <c r="J1559" t="s">
        <v>44</v>
      </c>
      <c r="K1559" t="s">
        <v>45</v>
      </c>
      <c r="L1559" t="s">
        <v>45</v>
      </c>
      <c r="N1559" s="24">
        <v>2023</v>
      </c>
      <c r="R1559" s="7">
        <v>30.195494381349999</v>
      </c>
      <c r="S1559" s="7">
        <v>105.845289148338</v>
      </c>
      <c r="T1559" t="s">
        <v>504</v>
      </c>
      <c r="U1559" t="s">
        <v>21439</v>
      </c>
      <c r="W1559" t="s">
        <v>22574</v>
      </c>
      <c r="X1559" t="s">
        <v>21439</v>
      </c>
      <c r="Y1559" t="s">
        <v>19854</v>
      </c>
      <c r="Z1559" t="s">
        <v>21048</v>
      </c>
      <c r="AG1559" t="s">
        <v>22575</v>
      </c>
      <c r="AH1559" s="6">
        <v>1317138</v>
      </c>
      <c r="AI1559" t="s">
        <v>22576</v>
      </c>
      <c r="AJ1559" t="s">
        <v>22577</v>
      </c>
    </row>
    <row r="1560" spans="1:36" ht="17.25" hidden="1" customHeight="1" x14ac:dyDescent="0.2">
      <c r="A1560" s="4" t="s">
        <v>22571</v>
      </c>
      <c r="B1560" t="s">
        <v>21042</v>
      </c>
      <c r="C1560" t="s">
        <v>22572</v>
      </c>
      <c r="D1560" t="s">
        <v>22573</v>
      </c>
      <c r="E1560" t="s">
        <v>73</v>
      </c>
      <c r="F1560" t="s">
        <v>86</v>
      </c>
      <c r="G1560" s="5">
        <v>500</v>
      </c>
      <c r="H1560" t="s">
        <v>486</v>
      </c>
      <c r="I1560" t="s">
        <v>43</v>
      </c>
      <c r="J1560" t="s">
        <v>44</v>
      </c>
      <c r="K1560" t="s">
        <v>45</v>
      </c>
      <c r="L1560" t="s">
        <v>45</v>
      </c>
      <c r="N1560" s="6">
        <v>2023</v>
      </c>
      <c r="R1560" s="7">
        <v>30.195494381349999</v>
      </c>
      <c r="S1560" s="7">
        <v>105.845289148338</v>
      </c>
      <c r="T1560" t="s">
        <v>504</v>
      </c>
      <c r="U1560" t="s">
        <v>21439</v>
      </c>
      <c r="W1560" t="s">
        <v>22574</v>
      </c>
      <c r="X1560" t="s">
        <v>21439</v>
      </c>
      <c r="Y1560" t="s">
        <v>19854</v>
      </c>
      <c r="Z1560" t="s">
        <v>21048</v>
      </c>
      <c r="AG1560" t="s">
        <v>22575</v>
      </c>
      <c r="AH1560" s="24">
        <v>1317139</v>
      </c>
      <c r="AI1560" t="s">
        <v>22576</v>
      </c>
      <c r="AJ1560" t="s">
        <v>22578</v>
      </c>
    </row>
    <row r="1561" spans="1:36" ht="17.25" hidden="1" customHeight="1" x14ac:dyDescent="0.2">
      <c r="A1561" s="4" t="s">
        <v>22579</v>
      </c>
      <c r="B1561" t="s">
        <v>21042</v>
      </c>
      <c r="C1561" t="s">
        <v>22580</v>
      </c>
      <c r="D1561" t="s">
        <v>22581</v>
      </c>
      <c r="E1561" t="s">
        <v>75</v>
      </c>
      <c r="F1561" t="s">
        <v>86</v>
      </c>
      <c r="G1561" s="5">
        <v>600</v>
      </c>
      <c r="H1561" t="s">
        <v>486</v>
      </c>
      <c r="I1561" t="s">
        <v>43</v>
      </c>
      <c r="J1561" t="s">
        <v>44</v>
      </c>
      <c r="K1561" t="s">
        <v>45</v>
      </c>
      <c r="L1561" t="s">
        <v>45</v>
      </c>
      <c r="N1561" s="6">
        <v>2026</v>
      </c>
      <c r="R1561" s="7">
        <v>23.261921737950299</v>
      </c>
      <c r="S1561" s="7">
        <v>113.810708138349</v>
      </c>
      <c r="T1561" t="s">
        <v>504</v>
      </c>
      <c r="U1561" t="s">
        <v>21412</v>
      </c>
      <c r="W1561" t="s">
        <v>22582</v>
      </c>
      <c r="X1561" t="s">
        <v>21076</v>
      </c>
      <c r="Y1561" t="s">
        <v>19854</v>
      </c>
      <c r="Z1561" t="s">
        <v>21048</v>
      </c>
      <c r="AI1561" t="s">
        <v>22583</v>
      </c>
      <c r="AJ1561" t="s">
        <v>22584</v>
      </c>
    </row>
    <row r="1562" spans="1:36" ht="17.25" hidden="1" customHeight="1" x14ac:dyDescent="0.2">
      <c r="A1562" s="4" t="s">
        <v>22579</v>
      </c>
      <c r="B1562" t="s">
        <v>21042</v>
      </c>
      <c r="C1562" t="s">
        <v>22580</v>
      </c>
      <c r="D1562" t="s">
        <v>22581</v>
      </c>
      <c r="E1562" t="s">
        <v>77</v>
      </c>
      <c r="F1562" t="s">
        <v>86</v>
      </c>
      <c r="G1562" s="5">
        <v>600</v>
      </c>
      <c r="H1562" t="s">
        <v>486</v>
      </c>
      <c r="I1562" t="s">
        <v>43</v>
      </c>
      <c r="J1562" t="s">
        <v>44</v>
      </c>
      <c r="K1562" t="s">
        <v>45</v>
      </c>
      <c r="L1562" t="s">
        <v>45</v>
      </c>
      <c r="N1562" s="24">
        <v>2026</v>
      </c>
      <c r="R1562" s="7">
        <v>23.261921737950299</v>
      </c>
      <c r="S1562" s="7">
        <v>113.810708138349</v>
      </c>
      <c r="T1562" t="s">
        <v>504</v>
      </c>
      <c r="U1562" t="s">
        <v>21412</v>
      </c>
      <c r="W1562" t="s">
        <v>22582</v>
      </c>
      <c r="X1562" t="s">
        <v>21076</v>
      </c>
      <c r="Y1562" t="s">
        <v>19854</v>
      </c>
      <c r="Z1562" t="s">
        <v>21048</v>
      </c>
      <c r="AI1562" t="s">
        <v>22583</v>
      </c>
      <c r="AJ1562" t="s">
        <v>22585</v>
      </c>
    </row>
    <row r="1563" spans="1:36" ht="17.25" hidden="1" customHeight="1" x14ac:dyDescent="0.2">
      <c r="A1563" s="4" t="s">
        <v>22593</v>
      </c>
      <c r="B1563" t="s">
        <v>21042</v>
      </c>
      <c r="C1563" t="s">
        <v>22594</v>
      </c>
      <c r="D1563" t="s">
        <v>22595</v>
      </c>
      <c r="E1563" t="s">
        <v>40</v>
      </c>
      <c r="F1563" t="s">
        <v>86</v>
      </c>
      <c r="G1563" s="5">
        <v>123</v>
      </c>
      <c r="H1563" t="s">
        <v>42</v>
      </c>
      <c r="I1563" t="s">
        <v>43</v>
      </c>
      <c r="J1563" t="s">
        <v>44</v>
      </c>
      <c r="N1563" s="6">
        <v>2014</v>
      </c>
      <c r="R1563" s="7">
        <v>30.340843</v>
      </c>
      <c r="S1563" s="7">
        <v>120.349535</v>
      </c>
      <c r="T1563" t="s">
        <v>46</v>
      </c>
      <c r="U1563" t="s">
        <v>22369</v>
      </c>
      <c r="W1563" t="s">
        <v>22596</v>
      </c>
      <c r="X1563" t="s">
        <v>21066</v>
      </c>
      <c r="Y1563" t="s">
        <v>19854</v>
      </c>
      <c r="Z1563" t="s">
        <v>21048</v>
      </c>
      <c r="AG1563" t="s">
        <v>22597</v>
      </c>
      <c r="AI1563" t="s">
        <v>22598</v>
      </c>
      <c r="AJ1563" t="s">
        <v>22599</v>
      </c>
    </row>
    <row r="1564" spans="1:36" ht="17.25" hidden="1" customHeight="1" x14ac:dyDescent="0.2">
      <c r="A1564" s="4" t="s">
        <v>22593</v>
      </c>
      <c r="B1564" t="s">
        <v>21042</v>
      </c>
      <c r="C1564" t="s">
        <v>22594</v>
      </c>
      <c r="D1564" t="s">
        <v>22595</v>
      </c>
      <c r="E1564" t="s">
        <v>56</v>
      </c>
      <c r="F1564" t="s">
        <v>86</v>
      </c>
      <c r="G1564" s="5">
        <v>123</v>
      </c>
      <c r="H1564" t="s">
        <v>42</v>
      </c>
      <c r="I1564" t="s">
        <v>43</v>
      </c>
      <c r="J1564" t="s">
        <v>44</v>
      </c>
      <c r="N1564" s="6">
        <v>2014</v>
      </c>
      <c r="R1564" s="7">
        <v>30.340843</v>
      </c>
      <c r="S1564" s="7">
        <v>120.349535</v>
      </c>
      <c r="T1564" t="s">
        <v>46</v>
      </c>
      <c r="U1564" t="s">
        <v>22369</v>
      </c>
      <c r="W1564" t="s">
        <v>22596</v>
      </c>
      <c r="X1564" t="s">
        <v>21066</v>
      </c>
      <c r="Y1564" t="s">
        <v>19854</v>
      </c>
      <c r="Z1564" t="s">
        <v>21048</v>
      </c>
      <c r="AG1564" t="s">
        <v>22597</v>
      </c>
      <c r="AI1564" t="s">
        <v>22598</v>
      </c>
      <c r="AJ1564" t="s">
        <v>22600</v>
      </c>
    </row>
    <row r="1565" spans="1:36" ht="17.25" hidden="1" customHeight="1" x14ac:dyDescent="0.2">
      <c r="A1565" s="4" t="s">
        <v>22601</v>
      </c>
      <c r="B1565" t="s">
        <v>21042</v>
      </c>
      <c r="C1565" t="s">
        <v>22602</v>
      </c>
      <c r="D1565" t="s">
        <v>22603</v>
      </c>
      <c r="E1565" t="s">
        <v>40</v>
      </c>
      <c r="F1565" t="s">
        <v>86</v>
      </c>
      <c r="G1565" s="5">
        <v>115</v>
      </c>
      <c r="H1565" t="s">
        <v>486</v>
      </c>
      <c r="I1565" t="s">
        <v>43</v>
      </c>
      <c r="J1565" t="s">
        <v>44</v>
      </c>
      <c r="K1565" t="s">
        <v>45</v>
      </c>
      <c r="L1565" t="s">
        <v>45</v>
      </c>
      <c r="M1565" t="s">
        <v>559</v>
      </c>
      <c r="N1565" s="6">
        <v>2025</v>
      </c>
      <c r="R1565" s="7">
        <v>22.780068</v>
      </c>
      <c r="S1565" s="7">
        <v>112.902984</v>
      </c>
      <c r="T1565" t="s">
        <v>46</v>
      </c>
      <c r="U1565" t="s">
        <v>21073</v>
      </c>
      <c r="W1565" t="s">
        <v>22520</v>
      </c>
      <c r="X1565" t="s">
        <v>21076</v>
      </c>
      <c r="Y1565" t="s">
        <v>19854</v>
      </c>
      <c r="Z1565" t="s">
        <v>21048</v>
      </c>
      <c r="AI1565" t="s">
        <v>22604</v>
      </c>
      <c r="AJ1565" t="s">
        <v>22605</v>
      </c>
    </row>
    <row r="1566" spans="1:36" ht="17.25" hidden="1" customHeight="1" x14ac:dyDescent="0.2">
      <c r="A1566" s="4" t="s">
        <v>22601</v>
      </c>
      <c r="B1566" t="s">
        <v>21042</v>
      </c>
      <c r="C1566" t="s">
        <v>22602</v>
      </c>
      <c r="D1566" t="s">
        <v>22603</v>
      </c>
      <c r="E1566" t="s">
        <v>56</v>
      </c>
      <c r="F1566" t="s">
        <v>86</v>
      </c>
      <c r="G1566" s="5">
        <v>115</v>
      </c>
      <c r="H1566" t="s">
        <v>486</v>
      </c>
      <c r="I1566" t="s">
        <v>43</v>
      </c>
      <c r="J1566" t="s">
        <v>44</v>
      </c>
      <c r="K1566" t="s">
        <v>45</v>
      </c>
      <c r="L1566" t="s">
        <v>45</v>
      </c>
      <c r="M1566" t="s">
        <v>559</v>
      </c>
      <c r="N1566" s="6">
        <v>2025</v>
      </c>
      <c r="R1566" s="7">
        <v>22.780068</v>
      </c>
      <c r="S1566" s="7">
        <v>112.902984</v>
      </c>
      <c r="T1566" t="s">
        <v>46</v>
      </c>
      <c r="U1566" t="s">
        <v>21073</v>
      </c>
      <c r="W1566" t="s">
        <v>22520</v>
      </c>
      <c r="X1566" t="s">
        <v>21076</v>
      </c>
      <c r="Y1566" t="s">
        <v>19854</v>
      </c>
      <c r="Z1566" t="s">
        <v>21048</v>
      </c>
      <c r="AI1566" t="s">
        <v>22604</v>
      </c>
      <c r="AJ1566" t="s">
        <v>22606</v>
      </c>
    </row>
    <row r="1567" spans="1:36" ht="17.25" hidden="1" customHeight="1" x14ac:dyDescent="0.2">
      <c r="A1567" s="4" t="s">
        <v>22601</v>
      </c>
      <c r="B1567" t="s">
        <v>21042</v>
      </c>
      <c r="C1567" t="s">
        <v>22602</v>
      </c>
      <c r="D1567" t="s">
        <v>22603</v>
      </c>
      <c r="E1567" t="s">
        <v>58</v>
      </c>
      <c r="F1567" t="s">
        <v>86</v>
      </c>
      <c r="G1567" s="5">
        <v>115</v>
      </c>
      <c r="H1567" t="s">
        <v>486</v>
      </c>
      <c r="I1567" t="s">
        <v>43</v>
      </c>
      <c r="J1567" t="s">
        <v>44</v>
      </c>
      <c r="K1567" t="s">
        <v>45</v>
      </c>
      <c r="L1567" t="s">
        <v>45</v>
      </c>
      <c r="M1567" t="s">
        <v>559</v>
      </c>
      <c r="N1567" s="24">
        <v>2025</v>
      </c>
      <c r="R1567" s="7">
        <v>22.780068</v>
      </c>
      <c r="S1567" s="7">
        <v>112.902984</v>
      </c>
      <c r="T1567" t="s">
        <v>46</v>
      </c>
      <c r="U1567" t="s">
        <v>21073</v>
      </c>
      <c r="W1567" t="s">
        <v>22520</v>
      </c>
      <c r="X1567" t="s">
        <v>21076</v>
      </c>
      <c r="Y1567" t="s">
        <v>19854</v>
      </c>
      <c r="Z1567" t="s">
        <v>21048</v>
      </c>
      <c r="AI1567" t="s">
        <v>22604</v>
      </c>
      <c r="AJ1567" t="s">
        <v>22607</v>
      </c>
    </row>
    <row r="1568" spans="1:36" ht="17.25" hidden="1" customHeight="1" x14ac:dyDescent="0.2">
      <c r="A1568" s="4" t="s">
        <v>22608</v>
      </c>
      <c r="B1568" t="s">
        <v>21042</v>
      </c>
      <c r="C1568" t="s">
        <v>22609</v>
      </c>
      <c r="D1568" t="s">
        <v>22610</v>
      </c>
      <c r="E1568" t="s">
        <v>40</v>
      </c>
      <c r="F1568" t="s">
        <v>86</v>
      </c>
      <c r="G1568" s="5">
        <v>535</v>
      </c>
      <c r="H1568" t="s">
        <v>139</v>
      </c>
      <c r="I1568" t="s">
        <v>43</v>
      </c>
      <c r="J1568" t="s">
        <v>44</v>
      </c>
      <c r="K1568" t="s">
        <v>45</v>
      </c>
      <c r="L1568" t="s">
        <v>45</v>
      </c>
      <c r="M1568" t="s">
        <v>559</v>
      </c>
      <c r="N1568" s="6">
        <v>2023</v>
      </c>
      <c r="R1568" s="7">
        <v>23.116553</v>
      </c>
      <c r="S1568" s="7">
        <v>114.516829</v>
      </c>
      <c r="T1568" t="s">
        <v>504</v>
      </c>
      <c r="U1568" t="s">
        <v>21582</v>
      </c>
      <c r="W1568" t="s">
        <v>22611</v>
      </c>
      <c r="X1568" t="s">
        <v>21076</v>
      </c>
      <c r="Y1568" t="s">
        <v>19854</v>
      </c>
      <c r="Z1568" t="s">
        <v>21048</v>
      </c>
      <c r="AI1568" t="s">
        <v>22612</v>
      </c>
      <c r="AJ1568" t="s">
        <v>22613</v>
      </c>
    </row>
    <row r="1569" spans="1:36" ht="17.25" hidden="1" customHeight="1" x14ac:dyDescent="0.2">
      <c r="A1569" s="4" t="s">
        <v>22608</v>
      </c>
      <c r="B1569" t="s">
        <v>21042</v>
      </c>
      <c r="C1569" t="s">
        <v>22609</v>
      </c>
      <c r="D1569" t="s">
        <v>22610</v>
      </c>
      <c r="E1569" t="s">
        <v>56</v>
      </c>
      <c r="F1569" t="s">
        <v>86</v>
      </c>
      <c r="G1569" s="5">
        <v>535</v>
      </c>
      <c r="H1569" t="s">
        <v>139</v>
      </c>
      <c r="I1569" t="s">
        <v>43</v>
      </c>
      <c r="J1569" t="s">
        <v>44</v>
      </c>
      <c r="K1569" t="s">
        <v>45</v>
      </c>
      <c r="L1569" t="s">
        <v>45</v>
      </c>
      <c r="M1569" t="s">
        <v>559</v>
      </c>
      <c r="N1569" s="24">
        <v>2023</v>
      </c>
      <c r="R1569" s="7">
        <v>23.116553</v>
      </c>
      <c r="S1569" s="7">
        <v>114.516829</v>
      </c>
      <c r="T1569" t="s">
        <v>504</v>
      </c>
      <c r="U1569" t="s">
        <v>21582</v>
      </c>
      <c r="W1569" t="s">
        <v>22611</v>
      </c>
      <c r="X1569" t="s">
        <v>21076</v>
      </c>
      <c r="Y1569" t="s">
        <v>19854</v>
      </c>
      <c r="Z1569" t="s">
        <v>21048</v>
      </c>
      <c r="AH1569" s="27"/>
      <c r="AI1569" t="s">
        <v>22612</v>
      </c>
      <c r="AJ1569" t="s">
        <v>22614</v>
      </c>
    </row>
    <row r="1570" spans="1:36" ht="17.25" hidden="1" customHeight="1" x14ac:dyDescent="0.2">
      <c r="A1570" s="4" t="s">
        <v>22615</v>
      </c>
      <c r="B1570" t="s">
        <v>21042</v>
      </c>
      <c r="C1570" t="s">
        <v>22616</v>
      </c>
      <c r="D1570" t="s">
        <v>22617</v>
      </c>
      <c r="E1570" t="s">
        <v>40</v>
      </c>
      <c r="F1570" t="s">
        <v>86</v>
      </c>
      <c r="G1570" s="5">
        <v>480</v>
      </c>
      <c r="H1570" t="s">
        <v>42</v>
      </c>
      <c r="I1570" t="s">
        <v>43</v>
      </c>
      <c r="J1570" t="s">
        <v>44</v>
      </c>
      <c r="N1570" s="6">
        <v>2015</v>
      </c>
      <c r="R1570" s="7">
        <v>30.343409000000001</v>
      </c>
      <c r="S1570" s="7">
        <v>120.55216900000001</v>
      </c>
      <c r="T1570" t="s">
        <v>46</v>
      </c>
      <c r="U1570" t="s">
        <v>22369</v>
      </c>
      <c r="W1570" t="s">
        <v>22596</v>
      </c>
      <c r="X1570" t="s">
        <v>21066</v>
      </c>
      <c r="Y1570" t="s">
        <v>19854</v>
      </c>
      <c r="Z1570" t="s">
        <v>21048</v>
      </c>
      <c r="AG1570" t="s">
        <v>22618</v>
      </c>
      <c r="AH1570" s="24">
        <v>1240228</v>
      </c>
      <c r="AI1570" t="s">
        <v>22619</v>
      </c>
      <c r="AJ1570" t="s">
        <v>22620</v>
      </c>
    </row>
    <row r="1571" spans="1:36" ht="17.25" hidden="1" customHeight="1" x14ac:dyDescent="0.2">
      <c r="A1571" s="4" t="s">
        <v>22615</v>
      </c>
      <c r="B1571" t="s">
        <v>21042</v>
      </c>
      <c r="C1571" t="s">
        <v>22616</v>
      </c>
      <c r="D1571" t="s">
        <v>22617</v>
      </c>
      <c r="E1571" t="s">
        <v>56</v>
      </c>
      <c r="F1571" t="s">
        <v>86</v>
      </c>
      <c r="G1571" s="5">
        <v>480</v>
      </c>
      <c r="H1571" t="s">
        <v>42</v>
      </c>
      <c r="I1571" t="s">
        <v>43</v>
      </c>
      <c r="J1571" t="s">
        <v>44</v>
      </c>
      <c r="N1571" s="6">
        <v>2015</v>
      </c>
      <c r="R1571" s="7">
        <v>30.343409000000001</v>
      </c>
      <c r="S1571" s="7">
        <v>120.55216900000001</v>
      </c>
      <c r="T1571" t="s">
        <v>46</v>
      </c>
      <c r="U1571" t="s">
        <v>22369</v>
      </c>
      <c r="W1571" t="s">
        <v>22596</v>
      </c>
      <c r="X1571" t="s">
        <v>21066</v>
      </c>
      <c r="Y1571" t="s">
        <v>19854</v>
      </c>
      <c r="Z1571" t="s">
        <v>21048</v>
      </c>
      <c r="AG1571" t="s">
        <v>22618</v>
      </c>
      <c r="AH1571" s="6">
        <v>1240229</v>
      </c>
      <c r="AI1571" t="s">
        <v>22619</v>
      </c>
      <c r="AJ1571" t="s">
        <v>22621</v>
      </c>
    </row>
    <row r="1572" spans="1:36" ht="17.25" hidden="1" customHeight="1" x14ac:dyDescent="0.2">
      <c r="A1572" s="4" t="s">
        <v>22622</v>
      </c>
      <c r="B1572" t="s">
        <v>21042</v>
      </c>
      <c r="C1572" t="s">
        <v>22623</v>
      </c>
      <c r="D1572" t="s">
        <v>22624</v>
      </c>
      <c r="E1572" t="s">
        <v>63</v>
      </c>
      <c r="F1572" t="s">
        <v>86</v>
      </c>
      <c r="G1572" s="5">
        <v>115</v>
      </c>
      <c r="H1572" t="s">
        <v>42</v>
      </c>
      <c r="I1572" t="s">
        <v>43</v>
      </c>
      <c r="J1572" t="s">
        <v>44</v>
      </c>
      <c r="N1572" s="24">
        <v>2018</v>
      </c>
      <c r="R1572" s="7">
        <v>22.693712000000001</v>
      </c>
      <c r="S1572" s="7">
        <v>112.996593</v>
      </c>
      <c r="T1572" t="s">
        <v>46</v>
      </c>
      <c r="U1572" t="s">
        <v>21073</v>
      </c>
      <c r="V1572" t="s">
        <v>22625</v>
      </c>
      <c r="W1572" t="s">
        <v>22626</v>
      </c>
      <c r="X1572" t="s">
        <v>21076</v>
      </c>
      <c r="Y1572" t="s">
        <v>19854</v>
      </c>
      <c r="Z1572" t="s">
        <v>21048</v>
      </c>
      <c r="AC1572" t="s">
        <v>22627</v>
      </c>
      <c r="AG1572" t="s">
        <v>22628</v>
      </c>
      <c r="AH1572" s="8" t="s">
        <v>22629</v>
      </c>
      <c r="AI1572" t="s">
        <v>22630</v>
      </c>
      <c r="AJ1572" t="s">
        <v>22631</v>
      </c>
    </row>
    <row r="1573" spans="1:36" ht="17.25" hidden="1" customHeight="1" x14ac:dyDescent="0.2">
      <c r="A1573" s="4" t="s">
        <v>22622</v>
      </c>
      <c r="B1573" t="s">
        <v>21042</v>
      </c>
      <c r="C1573" t="s">
        <v>22623</v>
      </c>
      <c r="D1573" t="s">
        <v>22624</v>
      </c>
      <c r="E1573" t="s">
        <v>73</v>
      </c>
      <c r="F1573" t="s">
        <v>86</v>
      </c>
      <c r="G1573" s="5">
        <v>115</v>
      </c>
      <c r="H1573" t="s">
        <v>42</v>
      </c>
      <c r="I1573" t="s">
        <v>43</v>
      </c>
      <c r="J1573" t="s">
        <v>44</v>
      </c>
      <c r="N1573" s="6">
        <v>2018</v>
      </c>
      <c r="R1573" s="7">
        <v>22.693712000000001</v>
      </c>
      <c r="S1573" s="7">
        <v>112.996593</v>
      </c>
      <c r="T1573" t="s">
        <v>46</v>
      </c>
      <c r="U1573" t="s">
        <v>21073</v>
      </c>
      <c r="V1573" t="s">
        <v>22625</v>
      </c>
      <c r="W1573" t="s">
        <v>22626</v>
      </c>
      <c r="X1573" t="s">
        <v>21076</v>
      </c>
      <c r="Y1573" t="s">
        <v>19854</v>
      </c>
      <c r="Z1573" t="s">
        <v>21048</v>
      </c>
      <c r="AC1573" t="s">
        <v>22627</v>
      </c>
      <c r="AG1573" t="s">
        <v>22628</v>
      </c>
      <c r="AH1573" s="8" t="s">
        <v>22632</v>
      </c>
      <c r="AI1573" t="s">
        <v>22630</v>
      </c>
      <c r="AJ1573" t="s">
        <v>22633</v>
      </c>
    </row>
    <row r="1574" spans="1:36" ht="17.25" hidden="1" customHeight="1" x14ac:dyDescent="0.2">
      <c r="A1574" s="4" t="s">
        <v>22622</v>
      </c>
      <c r="B1574" t="s">
        <v>21042</v>
      </c>
      <c r="C1574" t="s">
        <v>22623</v>
      </c>
      <c r="D1574" t="s">
        <v>22624</v>
      </c>
      <c r="E1574" t="s">
        <v>75</v>
      </c>
      <c r="F1574" t="s">
        <v>86</v>
      </c>
      <c r="G1574" s="5">
        <v>115</v>
      </c>
      <c r="H1574" t="s">
        <v>558</v>
      </c>
      <c r="I1574" t="s">
        <v>43</v>
      </c>
      <c r="J1574" t="s">
        <v>44</v>
      </c>
      <c r="M1574" t="s">
        <v>559</v>
      </c>
      <c r="N1574" s="6">
        <v>2024</v>
      </c>
      <c r="R1574" s="7">
        <v>22.693712000000001</v>
      </c>
      <c r="S1574" s="7">
        <v>112.996593</v>
      </c>
      <c r="T1574" t="s">
        <v>46</v>
      </c>
      <c r="U1574" t="s">
        <v>21073</v>
      </c>
      <c r="V1574" t="s">
        <v>22625</v>
      </c>
      <c r="W1574" t="s">
        <v>22626</v>
      </c>
      <c r="X1574" t="s">
        <v>21076</v>
      </c>
      <c r="Y1574" t="s">
        <v>19854</v>
      </c>
      <c r="Z1574" t="s">
        <v>21048</v>
      </c>
      <c r="AC1574" t="s">
        <v>22627</v>
      </c>
      <c r="AG1574" t="s">
        <v>22628</v>
      </c>
      <c r="AI1574" t="s">
        <v>22630</v>
      </c>
      <c r="AJ1574" t="s">
        <v>22634</v>
      </c>
    </row>
    <row r="1575" spans="1:36" ht="17.25" hidden="1" customHeight="1" x14ac:dyDescent="0.2">
      <c r="A1575" s="4" t="s">
        <v>22622</v>
      </c>
      <c r="B1575" t="s">
        <v>21042</v>
      </c>
      <c r="C1575" t="s">
        <v>22623</v>
      </c>
      <c r="D1575" t="s">
        <v>22624</v>
      </c>
      <c r="E1575" t="s">
        <v>77</v>
      </c>
      <c r="F1575" t="s">
        <v>86</v>
      </c>
      <c r="G1575" s="5">
        <v>115</v>
      </c>
      <c r="H1575" t="s">
        <v>558</v>
      </c>
      <c r="I1575" t="s">
        <v>43</v>
      </c>
      <c r="J1575" t="s">
        <v>44</v>
      </c>
      <c r="M1575" t="s">
        <v>559</v>
      </c>
      <c r="N1575" s="6">
        <v>2024</v>
      </c>
      <c r="R1575" s="7">
        <v>22.693712000000001</v>
      </c>
      <c r="S1575" s="7">
        <v>112.996593</v>
      </c>
      <c r="T1575" t="s">
        <v>46</v>
      </c>
      <c r="U1575" t="s">
        <v>21073</v>
      </c>
      <c r="V1575" t="s">
        <v>22625</v>
      </c>
      <c r="W1575" t="s">
        <v>22626</v>
      </c>
      <c r="X1575" t="s">
        <v>21076</v>
      </c>
      <c r="Y1575" t="s">
        <v>19854</v>
      </c>
      <c r="Z1575" t="s">
        <v>21048</v>
      </c>
      <c r="AC1575" t="s">
        <v>22627</v>
      </c>
      <c r="AG1575" t="s">
        <v>22628</v>
      </c>
      <c r="AI1575" t="s">
        <v>22630</v>
      </c>
      <c r="AJ1575" t="s">
        <v>22635</v>
      </c>
    </row>
    <row r="1576" spans="1:36" ht="17.25" hidden="1" customHeight="1" x14ac:dyDescent="0.2">
      <c r="A1576" s="4" t="s">
        <v>22636</v>
      </c>
      <c r="B1576" t="s">
        <v>21042</v>
      </c>
      <c r="C1576" t="s">
        <v>22637</v>
      </c>
      <c r="D1576" t="s">
        <v>22638</v>
      </c>
      <c r="E1576" t="s">
        <v>63</v>
      </c>
      <c r="F1576" t="s">
        <v>86</v>
      </c>
      <c r="G1576" s="5">
        <v>451</v>
      </c>
      <c r="H1576" t="s">
        <v>42</v>
      </c>
      <c r="I1576" t="s">
        <v>43</v>
      </c>
      <c r="J1576" t="s">
        <v>44</v>
      </c>
      <c r="K1576" t="s">
        <v>45</v>
      </c>
      <c r="L1576" t="s">
        <v>45</v>
      </c>
      <c r="M1576" t="s">
        <v>559</v>
      </c>
      <c r="N1576" s="6">
        <v>2017</v>
      </c>
      <c r="R1576" s="7">
        <v>31.346910000000001</v>
      </c>
      <c r="S1576" s="7">
        <v>121.05760100000001</v>
      </c>
      <c r="T1576" t="s">
        <v>46</v>
      </c>
      <c r="U1576" t="s">
        <v>21712</v>
      </c>
      <c r="V1576" t="s">
        <v>21977</v>
      </c>
      <c r="X1576" t="s">
        <v>21204</v>
      </c>
      <c r="Y1576" t="s">
        <v>19854</v>
      </c>
      <c r="Z1576" t="s">
        <v>21048</v>
      </c>
      <c r="AG1576" t="s">
        <v>22639</v>
      </c>
      <c r="AH1576" s="8" t="s">
        <v>22640</v>
      </c>
      <c r="AI1576" t="s">
        <v>22641</v>
      </c>
      <c r="AJ1576" t="s">
        <v>22642</v>
      </c>
    </row>
    <row r="1577" spans="1:36" ht="17.25" hidden="1" customHeight="1" x14ac:dyDescent="0.2">
      <c r="A1577" s="4" t="s">
        <v>22636</v>
      </c>
      <c r="B1577" t="s">
        <v>21042</v>
      </c>
      <c r="C1577" t="s">
        <v>22637</v>
      </c>
      <c r="D1577" t="s">
        <v>22638</v>
      </c>
      <c r="E1577" t="s">
        <v>73</v>
      </c>
      <c r="F1577" t="s">
        <v>86</v>
      </c>
      <c r="G1577" s="5">
        <v>451</v>
      </c>
      <c r="H1577" t="s">
        <v>42</v>
      </c>
      <c r="I1577" t="s">
        <v>43</v>
      </c>
      <c r="J1577" t="s">
        <v>44</v>
      </c>
      <c r="K1577" t="s">
        <v>45</v>
      </c>
      <c r="L1577" t="s">
        <v>45</v>
      </c>
      <c r="M1577" t="s">
        <v>559</v>
      </c>
      <c r="N1577" s="6">
        <v>2017</v>
      </c>
      <c r="R1577" s="7">
        <v>31.346910000000001</v>
      </c>
      <c r="S1577" s="7">
        <v>121.05760100000001</v>
      </c>
      <c r="T1577" t="s">
        <v>46</v>
      </c>
      <c r="U1577" t="s">
        <v>21712</v>
      </c>
      <c r="V1577" t="s">
        <v>21977</v>
      </c>
      <c r="X1577" t="s">
        <v>21204</v>
      </c>
      <c r="Y1577" t="s">
        <v>19854</v>
      </c>
      <c r="Z1577" t="s">
        <v>21048</v>
      </c>
      <c r="AG1577" t="s">
        <v>22639</v>
      </c>
      <c r="AH1577" s="8" t="s">
        <v>22643</v>
      </c>
      <c r="AI1577" t="s">
        <v>22641</v>
      </c>
      <c r="AJ1577" t="s">
        <v>22644</v>
      </c>
    </row>
    <row r="1578" spans="1:36" ht="17.25" hidden="1" customHeight="1" x14ac:dyDescent="0.2">
      <c r="A1578" s="4" t="s">
        <v>22647</v>
      </c>
      <c r="B1578" t="s">
        <v>21042</v>
      </c>
      <c r="C1578" t="s">
        <v>22648</v>
      </c>
      <c r="D1578" t="s">
        <v>22649</v>
      </c>
      <c r="E1578" t="s">
        <v>40</v>
      </c>
      <c r="F1578" t="s">
        <v>86</v>
      </c>
      <c r="G1578" s="5">
        <v>203</v>
      </c>
      <c r="H1578" t="s">
        <v>42</v>
      </c>
      <c r="I1578" t="s">
        <v>43</v>
      </c>
      <c r="J1578" t="s">
        <v>44</v>
      </c>
      <c r="N1578" s="6">
        <v>2015</v>
      </c>
      <c r="R1578" s="7">
        <v>29.102800999999999</v>
      </c>
      <c r="S1578" s="7">
        <v>119.223022</v>
      </c>
      <c r="T1578" t="s">
        <v>46</v>
      </c>
      <c r="U1578" t="s">
        <v>22650</v>
      </c>
      <c r="V1578" t="s">
        <v>22651</v>
      </c>
      <c r="X1578" t="s">
        <v>21066</v>
      </c>
      <c r="Y1578" t="s">
        <v>19854</v>
      </c>
      <c r="Z1578" t="s">
        <v>21048</v>
      </c>
      <c r="AG1578" t="s">
        <v>22652</v>
      </c>
      <c r="AH1578" s="8" t="s">
        <v>22653</v>
      </c>
      <c r="AI1578" t="s">
        <v>22654</v>
      </c>
      <c r="AJ1578" t="s">
        <v>22655</v>
      </c>
    </row>
    <row r="1579" spans="1:36" ht="17.25" hidden="1" customHeight="1" x14ac:dyDescent="0.2">
      <c r="A1579" s="4" t="s">
        <v>22647</v>
      </c>
      <c r="B1579" t="s">
        <v>21042</v>
      </c>
      <c r="C1579" t="s">
        <v>22648</v>
      </c>
      <c r="D1579" t="s">
        <v>22649</v>
      </c>
      <c r="E1579" t="s">
        <v>56</v>
      </c>
      <c r="F1579" t="s">
        <v>86</v>
      </c>
      <c r="G1579" s="5">
        <v>203</v>
      </c>
      <c r="H1579" t="s">
        <v>42</v>
      </c>
      <c r="I1579" t="s">
        <v>43</v>
      </c>
      <c r="J1579" t="s">
        <v>44</v>
      </c>
      <c r="N1579" s="6">
        <v>2015</v>
      </c>
      <c r="R1579" s="7">
        <v>29.102800999999999</v>
      </c>
      <c r="S1579" s="7">
        <v>119.223022</v>
      </c>
      <c r="T1579" t="s">
        <v>46</v>
      </c>
      <c r="U1579" t="s">
        <v>22650</v>
      </c>
      <c r="V1579" t="s">
        <v>22651</v>
      </c>
      <c r="X1579" t="s">
        <v>21066</v>
      </c>
      <c r="Y1579" t="s">
        <v>19854</v>
      </c>
      <c r="Z1579" t="s">
        <v>21048</v>
      </c>
      <c r="AG1579" t="s">
        <v>22652</v>
      </c>
      <c r="AH1579" s="8" t="s">
        <v>22656</v>
      </c>
      <c r="AI1579" t="s">
        <v>22654</v>
      </c>
      <c r="AJ1579" t="s">
        <v>22657</v>
      </c>
    </row>
    <row r="1580" spans="1:36" ht="17.25" hidden="1" customHeight="1" x14ac:dyDescent="0.2">
      <c r="A1580" s="4" t="s">
        <v>22658</v>
      </c>
      <c r="B1580" t="s">
        <v>21042</v>
      </c>
      <c r="C1580" t="s">
        <v>22659</v>
      </c>
      <c r="D1580" t="s">
        <v>22660</v>
      </c>
      <c r="E1580" t="s">
        <v>40</v>
      </c>
      <c r="F1580" t="s">
        <v>86</v>
      </c>
      <c r="G1580" s="5">
        <v>60</v>
      </c>
      <c r="H1580" t="s">
        <v>42</v>
      </c>
      <c r="I1580" t="s">
        <v>43</v>
      </c>
      <c r="J1580" t="s">
        <v>44</v>
      </c>
      <c r="N1580" s="6">
        <v>2014</v>
      </c>
      <c r="R1580" s="7">
        <v>22.799468000000001</v>
      </c>
      <c r="S1580" s="7">
        <v>108.23897599999999</v>
      </c>
      <c r="T1580" t="s">
        <v>46</v>
      </c>
      <c r="U1580" t="s">
        <v>21996</v>
      </c>
      <c r="W1580" t="s">
        <v>22661</v>
      </c>
      <c r="X1580" t="s">
        <v>21304</v>
      </c>
      <c r="Y1580" t="s">
        <v>19854</v>
      </c>
      <c r="Z1580" t="s">
        <v>21048</v>
      </c>
      <c r="AI1580" t="s">
        <v>22662</v>
      </c>
      <c r="AJ1580" t="s">
        <v>22663</v>
      </c>
    </row>
    <row r="1581" spans="1:36" ht="17.25" hidden="1" customHeight="1" x14ac:dyDescent="0.2">
      <c r="A1581" s="4" t="s">
        <v>22658</v>
      </c>
      <c r="B1581" t="s">
        <v>21042</v>
      </c>
      <c r="C1581" t="s">
        <v>22659</v>
      </c>
      <c r="D1581" t="s">
        <v>22660</v>
      </c>
      <c r="E1581" t="s">
        <v>56</v>
      </c>
      <c r="F1581" t="s">
        <v>86</v>
      </c>
      <c r="G1581" s="5">
        <v>60</v>
      </c>
      <c r="H1581" t="s">
        <v>42</v>
      </c>
      <c r="I1581" t="s">
        <v>43</v>
      </c>
      <c r="J1581" t="s">
        <v>44</v>
      </c>
      <c r="N1581" s="24">
        <v>2014</v>
      </c>
      <c r="R1581" s="7">
        <v>22.799468000000001</v>
      </c>
      <c r="S1581" s="7">
        <v>108.23897599999999</v>
      </c>
      <c r="T1581" t="s">
        <v>46</v>
      </c>
      <c r="U1581" t="s">
        <v>21996</v>
      </c>
      <c r="W1581" t="s">
        <v>22661</v>
      </c>
      <c r="X1581" t="s">
        <v>21304</v>
      </c>
      <c r="Y1581" t="s">
        <v>19854</v>
      </c>
      <c r="Z1581" t="s">
        <v>21048</v>
      </c>
      <c r="AI1581" t="s">
        <v>22662</v>
      </c>
      <c r="AJ1581" t="s">
        <v>22664</v>
      </c>
    </row>
    <row r="1582" spans="1:36" ht="17.25" hidden="1" customHeight="1" x14ac:dyDescent="0.2">
      <c r="A1582" s="4" t="s">
        <v>22674</v>
      </c>
      <c r="B1582" t="s">
        <v>21042</v>
      </c>
      <c r="C1582" t="s">
        <v>22675</v>
      </c>
      <c r="D1582" t="s">
        <v>22676</v>
      </c>
      <c r="E1582" t="s">
        <v>40</v>
      </c>
      <c r="F1582" t="s">
        <v>86</v>
      </c>
      <c r="G1582" s="5">
        <v>120</v>
      </c>
      <c r="H1582" t="s">
        <v>42</v>
      </c>
      <c r="I1582" t="s">
        <v>43</v>
      </c>
      <c r="J1582" t="s">
        <v>44</v>
      </c>
      <c r="N1582" s="6">
        <v>2018</v>
      </c>
      <c r="R1582" s="7">
        <v>22.727748999999999</v>
      </c>
      <c r="S1582" s="7">
        <v>114.396292</v>
      </c>
      <c r="T1582" t="s">
        <v>46</v>
      </c>
      <c r="U1582" t="s">
        <v>21253</v>
      </c>
      <c r="W1582" t="s">
        <v>22677</v>
      </c>
      <c r="X1582" t="s">
        <v>21076</v>
      </c>
      <c r="Y1582" t="s">
        <v>19854</v>
      </c>
      <c r="Z1582" t="s">
        <v>21048</v>
      </c>
      <c r="AG1582" t="s">
        <v>22678</v>
      </c>
      <c r="AI1582" t="s">
        <v>22679</v>
      </c>
      <c r="AJ1582" t="s">
        <v>22680</v>
      </c>
    </row>
    <row r="1583" spans="1:36" ht="17.25" hidden="1" customHeight="1" x14ac:dyDescent="0.2">
      <c r="A1583" s="4" t="s">
        <v>22674</v>
      </c>
      <c r="B1583" t="s">
        <v>21042</v>
      </c>
      <c r="C1583" t="s">
        <v>22675</v>
      </c>
      <c r="D1583" t="s">
        <v>22676</v>
      </c>
      <c r="E1583" t="s">
        <v>56</v>
      </c>
      <c r="F1583" t="s">
        <v>86</v>
      </c>
      <c r="G1583" s="5">
        <v>245</v>
      </c>
      <c r="H1583" t="s">
        <v>42</v>
      </c>
      <c r="I1583" t="s">
        <v>43</v>
      </c>
      <c r="J1583" t="s">
        <v>44</v>
      </c>
      <c r="N1583" s="6">
        <v>2019</v>
      </c>
      <c r="O1583" s="25"/>
      <c r="R1583" s="7">
        <v>22.727748999999999</v>
      </c>
      <c r="S1583" s="7">
        <v>114.396292</v>
      </c>
      <c r="T1583" t="s">
        <v>46</v>
      </c>
      <c r="U1583" t="s">
        <v>21253</v>
      </c>
      <c r="W1583" t="s">
        <v>22677</v>
      </c>
      <c r="X1583" t="s">
        <v>21076</v>
      </c>
      <c r="Y1583" t="s">
        <v>19854</v>
      </c>
      <c r="Z1583" t="s">
        <v>21048</v>
      </c>
      <c r="AG1583" t="s">
        <v>22678</v>
      </c>
      <c r="AI1583" t="s">
        <v>22679</v>
      </c>
      <c r="AJ1583" t="s">
        <v>22681</v>
      </c>
    </row>
    <row r="1584" spans="1:36" ht="17.25" hidden="1" customHeight="1" x14ac:dyDescent="0.2">
      <c r="A1584" s="4" t="s">
        <v>22689</v>
      </c>
      <c r="B1584" t="s">
        <v>21042</v>
      </c>
      <c r="C1584" t="s">
        <v>22690</v>
      </c>
      <c r="D1584" t="s">
        <v>22691</v>
      </c>
      <c r="E1584" t="s">
        <v>40</v>
      </c>
      <c r="F1584" t="s">
        <v>86</v>
      </c>
      <c r="G1584" s="5">
        <v>400</v>
      </c>
      <c r="H1584" t="s">
        <v>139</v>
      </c>
      <c r="I1584" t="s">
        <v>43</v>
      </c>
      <c r="J1584" t="s">
        <v>44</v>
      </c>
      <c r="K1584" t="s">
        <v>45</v>
      </c>
      <c r="L1584" t="s">
        <v>45</v>
      </c>
      <c r="M1584" t="s">
        <v>559</v>
      </c>
      <c r="N1584" s="6">
        <v>2023</v>
      </c>
      <c r="R1584" s="7">
        <v>36.112335999999999</v>
      </c>
      <c r="S1584" s="7">
        <v>120.331687</v>
      </c>
      <c r="T1584" t="s">
        <v>46</v>
      </c>
      <c r="U1584" t="s">
        <v>21684</v>
      </c>
      <c r="X1584" t="s">
        <v>21685</v>
      </c>
      <c r="Y1584" t="s">
        <v>19854</v>
      </c>
      <c r="Z1584" t="s">
        <v>21048</v>
      </c>
      <c r="AG1584" t="s">
        <v>22692</v>
      </c>
      <c r="AH1584" s="8" t="s">
        <v>22693</v>
      </c>
      <c r="AI1584" t="s">
        <v>22694</v>
      </c>
      <c r="AJ1584" t="s">
        <v>22695</v>
      </c>
    </row>
    <row r="1585" spans="1:36" ht="17.25" hidden="1" customHeight="1" x14ac:dyDescent="0.2">
      <c r="A1585" s="4" t="s">
        <v>22689</v>
      </c>
      <c r="B1585" t="s">
        <v>21042</v>
      </c>
      <c r="C1585" t="s">
        <v>22690</v>
      </c>
      <c r="D1585" t="s">
        <v>22691</v>
      </c>
      <c r="E1585" t="s">
        <v>56</v>
      </c>
      <c r="F1585" t="s">
        <v>86</v>
      </c>
      <c r="G1585" s="5">
        <v>400</v>
      </c>
      <c r="H1585" t="s">
        <v>139</v>
      </c>
      <c r="I1585" t="s">
        <v>43</v>
      </c>
      <c r="J1585" t="s">
        <v>44</v>
      </c>
      <c r="K1585" t="s">
        <v>45</v>
      </c>
      <c r="L1585" t="s">
        <v>45</v>
      </c>
      <c r="M1585" t="s">
        <v>559</v>
      </c>
      <c r="N1585" s="6">
        <v>2023</v>
      </c>
      <c r="R1585" s="7">
        <v>36.112335999999999</v>
      </c>
      <c r="S1585" s="7">
        <v>120.331687</v>
      </c>
      <c r="T1585" t="s">
        <v>46</v>
      </c>
      <c r="U1585" t="s">
        <v>21684</v>
      </c>
      <c r="X1585" t="s">
        <v>21685</v>
      </c>
      <c r="Y1585" t="s">
        <v>19854</v>
      </c>
      <c r="Z1585" t="s">
        <v>21048</v>
      </c>
      <c r="AG1585" t="s">
        <v>22692</v>
      </c>
      <c r="AH1585" s="8" t="s">
        <v>22696</v>
      </c>
      <c r="AI1585" t="s">
        <v>22694</v>
      </c>
      <c r="AJ1585" t="s">
        <v>22697</v>
      </c>
    </row>
    <row r="1586" spans="1:36" ht="17.25" hidden="1" customHeight="1" x14ac:dyDescent="0.2">
      <c r="A1586" s="4" t="s">
        <v>22698</v>
      </c>
      <c r="B1586" t="s">
        <v>21042</v>
      </c>
      <c r="C1586" t="s">
        <v>22699</v>
      </c>
      <c r="D1586" t="s">
        <v>22700</v>
      </c>
      <c r="E1586" t="s">
        <v>40</v>
      </c>
      <c r="F1586" t="s">
        <v>86</v>
      </c>
      <c r="G1586" s="5">
        <v>460</v>
      </c>
      <c r="H1586" t="s">
        <v>42</v>
      </c>
      <c r="I1586" t="s">
        <v>43</v>
      </c>
      <c r="J1586" t="s">
        <v>44</v>
      </c>
      <c r="N1586" s="6">
        <v>2021</v>
      </c>
      <c r="R1586" s="7">
        <v>24.323806999999999</v>
      </c>
      <c r="S1586" s="7">
        <v>113.39742200000001</v>
      </c>
      <c r="T1586" t="s">
        <v>46</v>
      </c>
      <c r="U1586" t="s">
        <v>21934</v>
      </c>
      <c r="W1586" t="s">
        <v>22701</v>
      </c>
      <c r="X1586" t="s">
        <v>21076</v>
      </c>
      <c r="Y1586" t="s">
        <v>19854</v>
      </c>
      <c r="Z1586" t="s">
        <v>21048</v>
      </c>
      <c r="AI1586" t="s">
        <v>22702</v>
      </c>
      <c r="AJ1586" t="s">
        <v>22703</v>
      </c>
    </row>
    <row r="1587" spans="1:36" ht="17.25" hidden="1" customHeight="1" x14ac:dyDescent="0.2">
      <c r="A1587" s="4" t="s">
        <v>22698</v>
      </c>
      <c r="B1587" t="s">
        <v>21042</v>
      </c>
      <c r="C1587" t="s">
        <v>22699</v>
      </c>
      <c r="D1587" t="s">
        <v>22700</v>
      </c>
      <c r="E1587" t="s">
        <v>56</v>
      </c>
      <c r="F1587" t="s">
        <v>86</v>
      </c>
      <c r="G1587" s="5">
        <v>460</v>
      </c>
      <c r="H1587" t="s">
        <v>42</v>
      </c>
      <c r="I1587" t="s">
        <v>43</v>
      </c>
      <c r="J1587" t="s">
        <v>44</v>
      </c>
      <c r="N1587" s="6">
        <v>2021</v>
      </c>
      <c r="R1587" s="7">
        <v>24.323806999999999</v>
      </c>
      <c r="S1587" s="7">
        <v>113.39742200000001</v>
      </c>
      <c r="T1587" t="s">
        <v>46</v>
      </c>
      <c r="U1587" t="s">
        <v>21934</v>
      </c>
      <c r="W1587" t="s">
        <v>22701</v>
      </c>
      <c r="X1587" t="s">
        <v>21076</v>
      </c>
      <c r="Y1587" t="s">
        <v>19854</v>
      </c>
      <c r="Z1587" t="s">
        <v>21048</v>
      </c>
      <c r="AI1587" t="s">
        <v>22702</v>
      </c>
      <c r="AJ1587" t="s">
        <v>22704</v>
      </c>
    </row>
    <row r="1588" spans="1:36" ht="17.25" hidden="1" customHeight="1" x14ac:dyDescent="0.2">
      <c r="A1588" s="4" t="s">
        <v>22705</v>
      </c>
      <c r="B1588" t="s">
        <v>21042</v>
      </c>
      <c r="C1588" t="s">
        <v>22706</v>
      </c>
      <c r="D1588" t="s">
        <v>22707</v>
      </c>
      <c r="E1588" t="s">
        <v>40</v>
      </c>
      <c r="F1588" t="s">
        <v>86</v>
      </c>
      <c r="G1588" s="5">
        <v>75</v>
      </c>
      <c r="H1588" t="s">
        <v>42</v>
      </c>
      <c r="I1588" t="s">
        <v>43</v>
      </c>
      <c r="J1588" t="s">
        <v>44</v>
      </c>
      <c r="K1588" t="s">
        <v>45</v>
      </c>
      <c r="L1588" t="s">
        <v>45</v>
      </c>
      <c r="M1588" t="s">
        <v>559</v>
      </c>
      <c r="N1588" s="6">
        <v>2023</v>
      </c>
      <c r="R1588" s="7">
        <v>24.220006000000001</v>
      </c>
      <c r="S1588" s="7">
        <v>113.67496300000001</v>
      </c>
      <c r="T1588" t="s">
        <v>504</v>
      </c>
      <c r="U1588" t="s">
        <v>21934</v>
      </c>
      <c r="V1588" t="s">
        <v>22708</v>
      </c>
      <c r="X1588" t="s">
        <v>21076</v>
      </c>
      <c r="Y1588" t="s">
        <v>19854</v>
      </c>
      <c r="Z1588" t="s">
        <v>21048</v>
      </c>
      <c r="AI1588" t="s">
        <v>22709</v>
      </c>
      <c r="AJ1588" t="s">
        <v>22710</v>
      </c>
    </row>
    <row r="1589" spans="1:36" ht="17.25" hidden="1" customHeight="1" x14ac:dyDescent="0.2">
      <c r="A1589" s="4" t="s">
        <v>22705</v>
      </c>
      <c r="B1589" t="s">
        <v>21042</v>
      </c>
      <c r="C1589" t="s">
        <v>22706</v>
      </c>
      <c r="D1589" t="s">
        <v>22707</v>
      </c>
      <c r="E1589" t="s">
        <v>56</v>
      </c>
      <c r="F1589" t="s">
        <v>86</v>
      </c>
      <c r="G1589" s="5">
        <v>75</v>
      </c>
      <c r="H1589" t="s">
        <v>42</v>
      </c>
      <c r="I1589" t="s">
        <v>43</v>
      </c>
      <c r="J1589" t="s">
        <v>44</v>
      </c>
      <c r="K1589" t="s">
        <v>45</v>
      </c>
      <c r="L1589" t="s">
        <v>45</v>
      </c>
      <c r="M1589" t="s">
        <v>559</v>
      </c>
      <c r="N1589" s="6">
        <v>2023</v>
      </c>
      <c r="R1589" s="7">
        <v>24.220006000000001</v>
      </c>
      <c r="S1589" s="7">
        <v>113.67496300000001</v>
      </c>
      <c r="T1589" t="s">
        <v>504</v>
      </c>
      <c r="U1589" t="s">
        <v>21934</v>
      </c>
      <c r="V1589" t="s">
        <v>22708</v>
      </c>
      <c r="X1589" t="s">
        <v>21076</v>
      </c>
      <c r="Y1589" t="s">
        <v>19854</v>
      </c>
      <c r="Z1589" t="s">
        <v>21048</v>
      </c>
      <c r="AI1589" t="s">
        <v>22709</v>
      </c>
      <c r="AJ1589" t="s">
        <v>22711</v>
      </c>
    </row>
    <row r="1590" spans="1:36" ht="17.25" hidden="1" customHeight="1" x14ac:dyDescent="0.2">
      <c r="A1590" s="4" t="s">
        <v>22705</v>
      </c>
      <c r="B1590" t="s">
        <v>21042</v>
      </c>
      <c r="C1590" t="s">
        <v>22706</v>
      </c>
      <c r="D1590" t="s">
        <v>22707</v>
      </c>
      <c r="E1590" t="s">
        <v>58</v>
      </c>
      <c r="F1590" t="s">
        <v>86</v>
      </c>
      <c r="G1590" s="5">
        <v>50</v>
      </c>
      <c r="H1590" t="s">
        <v>42</v>
      </c>
      <c r="I1590" t="s">
        <v>65</v>
      </c>
      <c r="J1590" t="s">
        <v>44</v>
      </c>
      <c r="K1590" t="s">
        <v>45</v>
      </c>
      <c r="L1590" t="s">
        <v>45</v>
      </c>
      <c r="N1590" s="6">
        <v>2023</v>
      </c>
      <c r="R1590" s="7">
        <v>24.220006000000001</v>
      </c>
      <c r="S1590" s="7">
        <v>113.67496300000001</v>
      </c>
      <c r="T1590" t="s">
        <v>504</v>
      </c>
      <c r="U1590" t="s">
        <v>21934</v>
      </c>
      <c r="V1590" t="s">
        <v>22708</v>
      </c>
      <c r="X1590" t="s">
        <v>21076</v>
      </c>
      <c r="Y1590" t="s">
        <v>19854</v>
      </c>
      <c r="Z1590" t="s">
        <v>21048</v>
      </c>
      <c r="AI1590" t="s">
        <v>22709</v>
      </c>
      <c r="AJ1590" t="s">
        <v>22712</v>
      </c>
    </row>
    <row r="1591" spans="1:36" ht="17.25" hidden="1" customHeight="1" x14ac:dyDescent="0.2">
      <c r="A1591" s="4" t="s">
        <v>22705</v>
      </c>
      <c r="B1591" t="s">
        <v>21042</v>
      </c>
      <c r="C1591" t="s">
        <v>22706</v>
      </c>
      <c r="D1591" t="s">
        <v>22707</v>
      </c>
      <c r="E1591" t="s">
        <v>191</v>
      </c>
      <c r="F1591" t="s">
        <v>86</v>
      </c>
      <c r="G1591" s="5">
        <v>50</v>
      </c>
      <c r="H1591" t="s">
        <v>42</v>
      </c>
      <c r="I1591" t="s">
        <v>65</v>
      </c>
      <c r="J1591" t="s">
        <v>44</v>
      </c>
      <c r="K1591" t="s">
        <v>45</v>
      </c>
      <c r="L1591" t="s">
        <v>45</v>
      </c>
      <c r="N1591" s="24">
        <v>2023</v>
      </c>
      <c r="R1591" s="7">
        <v>24.220006000000001</v>
      </c>
      <c r="S1591" s="7">
        <v>113.67496300000001</v>
      </c>
      <c r="T1591" t="s">
        <v>504</v>
      </c>
      <c r="U1591" t="s">
        <v>21934</v>
      </c>
      <c r="V1591" t="s">
        <v>22708</v>
      </c>
      <c r="X1591" t="s">
        <v>21076</v>
      </c>
      <c r="Y1591" t="s">
        <v>19854</v>
      </c>
      <c r="Z1591" t="s">
        <v>21048</v>
      </c>
      <c r="AI1591" t="s">
        <v>22709</v>
      </c>
      <c r="AJ1591" t="s">
        <v>22713</v>
      </c>
    </row>
    <row r="1592" spans="1:36" ht="17.25" hidden="1" customHeight="1" x14ac:dyDescent="0.2">
      <c r="A1592" s="4" t="s">
        <v>22714</v>
      </c>
      <c r="B1592" t="s">
        <v>21042</v>
      </c>
      <c r="C1592" t="s">
        <v>22715</v>
      </c>
      <c r="D1592" t="s">
        <v>22716</v>
      </c>
      <c r="E1592" t="s">
        <v>335</v>
      </c>
      <c r="F1592" t="s">
        <v>86</v>
      </c>
      <c r="G1592" s="5">
        <v>475</v>
      </c>
      <c r="H1592" t="s">
        <v>42</v>
      </c>
      <c r="I1592" t="s">
        <v>43</v>
      </c>
      <c r="J1592" t="s">
        <v>45</v>
      </c>
      <c r="N1592" s="6">
        <v>2015</v>
      </c>
      <c r="R1592" s="7">
        <v>31.735994000000002</v>
      </c>
      <c r="S1592" s="7">
        <v>120.036947</v>
      </c>
      <c r="T1592" t="s">
        <v>46</v>
      </c>
      <c r="U1592" t="s">
        <v>21403</v>
      </c>
      <c r="X1592" t="s">
        <v>21204</v>
      </c>
      <c r="Y1592" t="s">
        <v>19854</v>
      </c>
      <c r="Z1592" t="s">
        <v>21048</v>
      </c>
      <c r="AC1592" t="s">
        <v>22717</v>
      </c>
      <c r="AG1592" t="s">
        <v>22718</v>
      </c>
      <c r="AH1592" s="24">
        <v>1239592</v>
      </c>
      <c r="AI1592" t="s">
        <v>22719</v>
      </c>
      <c r="AJ1592" t="s">
        <v>22726</v>
      </c>
    </row>
    <row r="1593" spans="1:36" ht="17.25" hidden="1" customHeight="1" x14ac:dyDescent="0.2">
      <c r="A1593" s="4" t="s">
        <v>22714</v>
      </c>
      <c r="B1593" t="s">
        <v>21042</v>
      </c>
      <c r="C1593" t="s">
        <v>22715</v>
      </c>
      <c r="D1593" t="s">
        <v>22716</v>
      </c>
      <c r="E1593" t="s">
        <v>1157</v>
      </c>
      <c r="F1593" t="s">
        <v>86</v>
      </c>
      <c r="G1593" s="5">
        <v>475</v>
      </c>
      <c r="H1593" t="s">
        <v>42</v>
      </c>
      <c r="I1593" t="s">
        <v>43</v>
      </c>
      <c r="J1593" t="s">
        <v>45</v>
      </c>
      <c r="N1593" s="6">
        <v>2015</v>
      </c>
      <c r="R1593" s="7">
        <v>31.735994000000002</v>
      </c>
      <c r="S1593" s="7">
        <v>120.036947</v>
      </c>
      <c r="T1593" t="s">
        <v>46</v>
      </c>
      <c r="U1593" t="s">
        <v>21403</v>
      </c>
      <c r="X1593" t="s">
        <v>21204</v>
      </c>
      <c r="Y1593" t="s">
        <v>19854</v>
      </c>
      <c r="Z1593" t="s">
        <v>21048</v>
      </c>
      <c r="AC1593" t="s">
        <v>22717</v>
      </c>
      <c r="AG1593" t="s">
        <v>22718</v>
      </c>
      <c r="AH1593" s="24">
        <v>1239593</v>
      </c>
      <c r="AI1593" t="s">
        <v>22719</v>
      </c>
      <c r="AJ1593" t="s">
        <v>22727</v>
      </c>
    </row>
    <row r="1594" spans="1:36" ht="17.25" hidden="1" customHeight="1" x14ac:dyDescent="0.2">
      <c r="A1594" s="4" t="s">
        <v>22728</v>
      </c>
      <c r="B1594" t="s">
        <v>21042</v>
      </c>
      <c r="C1594" t="s">
        <v>22729</v>
      </c>
      <c r="D1594" t="s">
        <v>22730</v>
      </c>
      <c r="E1594" t="s">
        <v>40</v>
      </c>
      <c r="F1594" t="s">
        <v>86</v>
      </c>
      <c r="G1594" s="5">
        <v>59</v>
      </c>
      <c r="H1594" t="s">
        <v>42</v>
      </c>
      <c r="I1594" t="s">
        <v>43</v>
      </c>
      <c r="J1594" t="s">
        <v>44</v>
      </c>
      <c r="N1594" s="6">
        <v>2018</v>
      </c>
      <c r="R1594" s="7">
        <v>23.259401</v>
      </c>
      <c r="S1594" s="7">
        <v>112.99097399999999</v>
      </c>
      <c r="T1594" t="s">
        <v>46</v>
      </c>
      <c r="U1594" t="s">
        <v>21559</v>
      </c>
      <c r="W1594" t="s">
        <v>22731</v>
      </c>
      <c r="X1594" t="s">
        <v>21076</v>
      </c>
      <c r="Y1594" t="s">
        <v>19854</v>
      </c>
      <c r="Z1594" t="s">
        <v>21048</v>
      </c>
      <c r="AI1594" t="s">
        <v>22732</v>
      </c>
      <c r="AJ1594" t="s">
        <v>22733</v>
      </c>
    </row>
    <row r="1595" spans="1:36" ht="17.25" hidden="1" customHeight="1" x14ac:dyDescent="0.2">
      <c r="A1595" s="4" t="s">
        <v>22728</v>
      </c>
      <c r="B1595" t="s">
        <v>21042</v>
      </c>
      <c r="C1595" t="s">
        <v>22729</v>
      </c>
      <c r="D1595" t="s">
        <v>22730</v>
      </c>
      <c r="E1595" t="s">
        <v>56</v>
      </c>
      <c r="F1595" t="s">
        <v>86</v>
      </c>
      <c r="G1595" s="5">
        <v>59</v>
      </c>
      <c r="H1595" t="s">
        <v>42</v>
      </c>
      <c r="I1595" t="s">
        <v>43</v>
      </c>
      <c r="J1595" t="s">
        <v>44</v>
      </c>
      <c r="N1595" s="6">
        <v>2018</v>
      </c>
      <c r="R1595" s="7">
        <v>23.259401</v>
      </c>
      <c r="S1595" s="7">
        <v>112.99097399999999</v>
      </c>
      <c r="T1595" t="s">
        <v>46</v>
      </c>
      <c r="U1595" t="s">
        <v>21559</v>
      </c>
      <c r="W1595" t="s">
        <v>22731</v>
      </c>
      <c r="X1595" t="s">
        <v>21076</v>
      </c>
      <c r="Y1595" t="s">
        <v>19854</v>
      </c>
      <c r="Z1595" t="s">
        <v>21048</v>
      </c>
      <c r="AH1595" s="27"/>
      <c r="AI1595" t="s">
        <v>22732</v>
      </c>
      <c r="AJ1595" t="s">
        <v>22734</v>
      </c>
    </row>
    <row r="1596" spans="1:36" ht="17.25" hidden="1" customHeight="1" x14ac:dyDescent="0.2">
      <c r="A1596" s="4" t="s">
        <v>22735</v>
      </c>
      <c r="B1596" t="s">
        <v>21042</v>
      </c>
      <c r="C1596" t="s">
        <v>22736</v>
      </c>
      <c r="D1596" t="s">
        <v>22737</v>
      </c>
      <c r="E1596" t="s">
        <v>75</v>
      </c>
      <c r="F1596" t="s">
        <v>86</v>
      </c>
      <c r="G1596" s="5">
        <v>430</v>
      </c>
      <c r="H1596" t="s">
        <v>42</v>
      </c>
      <c r="I1596" t="s">
        <v>43</v>
      </c>
      <c r="J1596" t="s">
        <v>44</v>
      </c>
      <c r="N1596" s="6">
        <v>2015</v>
      </c>
      <c r="R1596" s="7">
        <v>30.976344000000001</v>
      </c>
      <c r="S1596" s="7">
        <v>121.495892</v>
      </c>
      <c r="T1596" t="s">
        <v>46</v>
      </c>
      <c r="U1596" t="s">
        <v>22738</v>
      </c>
      <c r="W1596" t="s">
        <v>22739</v>
      </c>
      <c r="X1596" t="s">
        <v>22740</v>
      </c>
      <c r="Y1596" t="s">
        <v>19854</v>
      </c>
      <c r="Z1596" t="s">
        <v>21048</v>
      </c>
      <c r="AI1596" t="s">
        <v>22742</v>
      </c>
      <c r="AJ1596" t="s">
        <v>22747</v>
      </c>
    </row>
    <row r="1597" spans="1:36" ht="17.25" hidden="1" customHeight="1" x14ac:dyDescent="0.2">
      <c r="A1597" s="4" t="s">
        <v>22735</v>
      </c>
      <c r="B1597" t="s">
        <v>21042</v>
      </c>
      <c r="C1597" t="s">
        <v>22736</v>
      </c>
      <c r="D1597" t="s">
        <v>22737</v>
      </c>
      <c r="E1597" t="s">
        <v>77</v>
      </c>
      <c r="F1597" t="s">
        <v>86</v>
      </c>
      <c r="G1597" s="5">
        <v>430</v>
      </c>
      <c r="H1597" t="s">
        <v>42</v>
      </c>
      <c r="I1597" t="s">
        <v>43</v>
      </c>
      <c r="J1597" t="s">
        <v>44</v>
      </c>
      <c r="N1597" s="6">
        <v>2015</v>
      </c>
      <c r="R1597" s="7">
        <v>30.976344000000001</v>
      </c>
      <c r="S1597" s="7">
        <v>121.495892</v>
      </c>
      <c r="T1597" t="s">
        <v>46</v>
      </c>
      <c r="U1597" t="s">
        <v>22738</v>
      </c>
      <c r="W1597" t="s">
        <v>22739</v>
      </c>
      <c r="X1597" t="s">
        <v>22740</v>
      </c>
      <c r="Y1597" t="s">
        <v>19854</v>
      </c>
      <c r="Z1597" t="s">
        <v>21048</v>
      </c>
      <c r="AI1597" t="s">
        <v>22742</v>
      </c>
      <c r="AJ1597" t="s">
        <v>22748</v>
      </c>
    </row>
    <row r="1598" spans="1:36" ht="17.25" hidden="1" customHeight="1" x14ac:dyDescent="0.2">
      <c r="A1598" s="4" t="s">
        <v>22749</v>
      </c>
      <c r="B1598" t="s">
        <v>21042</v>
      </c>
      <c r="C1598" t="s">
        <v>22750</v>
      </c>
      <c r="D1598" t="s">
        <v>22751</v>
      </c>
      <c r="E1598" t="s">
        <v>40</v>
      </c>
      <c r="F1598" t="s">
        <v>86</v>
      </c>
      <c r="G1598" s="5">
        <v>453</v>
      </c>
      <c r="H1598" t="s">
        <v>42</v>
      </c>
      <c r="I1598" t="s">
        <v>43</v>
      </c>
      <c r="J1598" t="s">
        <v>44</v>
      </c>
      <c r="N1598" s="6">
        <v>2020</v>
      </c>
      <c r="R1598" s="7">
        <v>38.062139999999999</v>
      </c>
      <c r="S1598" s="7">
        <v>114.523836</v>
      </c>
      <c r="T1598" t="s">
        <v>46</v>
      </c>
      <c r="U1598" t="s">
        <v>22459</v>
      </c>
      <c r="W1598" t="s">
        <v>22752</v>
      </c>
      <c r="X1598" t="s">
        <v>21551</v>
      </c>
      <c r="Y1598" t="s">
        <v>19854</v>
      </c>
      <c r="Z1598" t="s">
        <v>21048</v>
      </c>
      <c r="AC1598" t="s">
        <v>22753</v>
      </c>
      <c r="AG1598" t="s">
        <v>22754</v>
      </c>
      <c r="AH1598" s="8" t="s">
        <v>22755</v>
      </c>
      <c r="AI1598" t="s">
        <v>22756</v>
      </c>
      <c r="AJ1598" t="s">
        <v>22757</v>
      </c>
    </row>
    <row r="1599" spans="1:36" ht="17.25" hidden="1" customHeight="1" x14ac:dyDescent="0.2">
      <c r="A1599" s="4" t="s">
        <v>22749</v>
      </c>
      <c r="B1599" t="s">
        <v>21042</v>
      </c>
      <c r="C1599" t="s">
        <v>22750</v>
      </c>
      <c r="D1599" t="s">
        <v>22751</v>
      </c>
      <c r="E1599" t="s">
        <v>56</v>
      </c>
      <c r="F1599" t="s">
        <v>86</v>
      </c>
      <c r="G1599" s="5">
        <v>453</v>
      </c>
      <c r="H1599" t="s">
        <v>42</v>
      </c>
      <c r="I1599" t="s">
        <v>43</v>
      </c>
      <c r="J1599" t="s">
        <v>44</v>
      </c>
      <c r="N1599" s="24">
        <v>2019</v>
      </c>
      <c r="R1599" s="7">
        <v>38.062139999999999</v>
      </c>
      <c r="S1599" s="7">
        <v>114.523836</v>
      </c>
      <c r="T1599" t="s">
        <v>46</v>
      </c>
      <c r="U1599" t="s">
        <v>22459</v>
      </c>
      <c r="W1599" t="s">
        <v>22752</v>
      </c>
      <c r="X1599" t="s">
        <v>21551</v>
      </c>
      <c r="Y1599" t="s">
        <v>19854</v>
      </c>
      <c r="Z1599" t="s">
        <v>21048</v>
      </c>
      <c r="AC1599" t="s">
        <v>22753</v>
      </c>
      <c r="AG1599" t="s">
        <v>22754</v>
      </c>
      <c r="AH1599" s="8" t="s">
        <v>22758</v>
      </c>
      <c r="AI1599" t="s">
        <v>22756</v>
      </c>
      <c r="AJ1599" t="s">
        <v>22759</v>
      </c>
    </row>
    <row r="1600" spans="1:36" ht="17.25" hidden="1" customHeight="1" x14ac:dyDescent="0.2">
      <c r="A1600" s="4" t="s">
        <v>22760</v>
      </c>
      <c r="B1600" t="s">
        <v>21042</v>
      </c>
      <c r="C1600" t="s">
        <v>22761</v>
      </c>
      <c r="D1600" t="s">
        <v>22762</v>
      </c>
      <c r="E1600" t="s">
        <v>63</v>
      </c>
      <c r="F1600" t="s">
        <v>86</v>
      </c>
      <c r="G1600" s="5">
        <v>76</v>
      </c>
      <c r="H1600" t="s">
        <v>486</v>
      </c>
      <c r="I1600" t="s">
        <v>43</v>
      </c>
      <c r="J1600" t="s">
        <v>44</v>
      </c>
      <c r="K1600" t="s">
        <v>45</v>
      </c>
      <c r="L1600" t="s">
        <v>45</v>
      </c>
      <c r="M1600" t="s">
        <v>559</v>
      </c>
      <c r="N1600" s="6">
        <v>2024</v>
      </c>
      <c r="R1600" s="7">
        <v>22.870052999999999</v>
      </c>
      <c r="S1600" s="7">
        <v>113.009387</v>
      </c>
      <c r="T1600" t="s">
        <v>46</v>
      </c>
      <c r="U1600" t="s">
        <v>21559</v>
      </c>
      <c r="W1600" t="s">
        <v>21892</v>
      </c>
      <c r="X1600" t="s">
        <v>21076</v>
      </c>
      <c r="Y1600" t="s">
        <v>19854</v>
      </c>
      <c r="Z1600" t="s">
        <v>21048</v>
      </c>
      <c r="AI1600" t="s">
        <v>22763</v>
      </c>
      <c r="AJ1600" t="s">
        <v>22764</v>
      </c>
    </row>
    <row r="1601" spans="1:36" ht="17.25" hidden="1" customHeight="1" x14ac:dyDescent="0.2">
      <c r="A1601" s="4" t="s">
        <v>22760</v>
      </c>
      <c r="B1601" t="s">
        <v>21042</v>
      </c>
      <c r="C1601" t="s">
        <v>22761</v>
      </c>
      <c r="D1601" t="s">
        <v>22762</v>
      </c>
      <c r="E1601" t="s">
        <v>73</v>
      </c>
      <c r="F1601" t="s">
        <v>86</v>
      </c>
      <c r="G1601" s="5">
        <v>76</v>
      </c>
      <c r="H1601" t="s">
        <v>486</v>
      </c>
      <c r="I1601" t="s">
        <v>43</v>
      </c>
      <c r="J1601" t="s">
        <v>44</v>
      </c>
      <c r="K1601" t="s">
        <v>45</v>
      </c>
      <c r="L1601" t="s">
        <v>45</v>
      </c>
      <c r="M1601" t="s">
        <v>559</v>
      </c>
      <c r="N1601" s="24">
        <v>2024</v>
      </c>
      <c r="R1601" s="7">
        <v>22.870052999999999</v>
      </c>
      <c r="S1601" s="7">
        <v>113.009387</v>
      </c>
      <c r="T1601" t="s">
        <v>46</v>
      </c>
      <c r="U1601" t="s">
        <v>21559</v>
      </c>
      <c r="W1601" t="s">
        <v>21892</v>
      </c>
      <c r="X1601" t="s">
        <v>21076</v>
      </c>
      <c r="Y1601" t="s">
        <v>19854</v>
      </c>
      <c r="Z1601" t="s">
        <v>21048</v>
      </c>
      <c r="AI1601" t="s">
        <v>22763</v>
      </c>
      <c r="AJ1601" t="s">
        <v>22765</v>
      </c>
    </row>
    <row r="1602" spans="1:36" ht="17.25" hidden="1" customHeight="1" x14ac:dyDescent="0.2">
      <c r="A1602" s="4" t="s">
        <v>22760</v>
      </c>
      <c r="B1602" t="s">
        <v>21042</v>
      </c>
      <c r="C1602" t="s">
        <v>22761</v>
      </c>
      <c r="D1602" t="s">
        <v>22766</v>
      </c>
      <c r="E1602" t="s">
        <v>75</v>
      </c>
      <c r="F1602" t="s">
        <v>86</v>
      </c>
      <c r="G1602" s="5">
        <v>500</v>
      </c>
      <c r="H1602" t="s">
        <v>139</v>
      </c>
      <c r="I1602" t="s">
        <v>43</v>
      </c>
      <c r="J1602" t="s">
        <v>44</v>
      </c>
      <c r="K1602" t="s">
        <v>45</v>
      </c>
      <c r="L1602" t="s">
        <v>45</v>
      </c>
      <c r="M1602" t="s">
        <v>559</v>
      </c>
      <c r="N1602" s="6">
        <v>2023</v>
      </c>
      <c r="R1602" s="7">
        <v>22.870052999999999</v>
      </c>
      <c r="S1602" s="7">
        <v>113.009387</v>
      </c>
      <c r="T1602" t="s">
        <v>46</v>
      </c>
      <c r="U1602" t="s">
        <v>21559</v>
      </c>
      <c r="W1602" t="s">
        <v>21892</v>
      </c>
      <c r="X1602" t="s">
        <v>21076</v>
      </c>
      <c r="Y1602" t="s">
        <v>19854</v>
      </c>
      <c r="Z1602" t="s">
        <v>21048</v>
      </c>
      <c r="AG1602" t="s">
        <v>22767</v>
      </c>
      <c r="AH1602" s="24">
        <v>1316206</v>
      </c>
      <c r="AI1602" t="s">
        <v>22763</v>
      </c>
      <c r="AJ1602" t="s">
        <v>22768</v>
      </c>
    </row>
    <row r="1603" spans="1:36" ht="17.25" hidden="1" customHeight="1" x14ac:dyDescent="0.2">
      <c r="A1603" s="4" t="s">
        <v>22769</v>
      </c>
      <c r="B1603" t="s">
        <v>21042</v>
      </c>
      <c r="C1603" t="s">
        <v>22770</v>
      </c>
      <c r="D1603" t="s">
        <v>22771</v>
      </c>
      <c r="E1603" t="s">
        <v>40</v>
      </c>
      <c r="F1603" t="s">
        <v>86</v>
      </c>
      <c r="G1603" s="5">
        <v>60</v>
      </c>
      <c r="H1603" t="s">
        <v>42</v>
      </c>
      <c r="I1603" t="s">
        <v>43</v>
      </c>
      <c r="J1603" t="s">
        <v>44</v>
      </c>
      <c r="N1603" s="6">
        <v>2018</v>
      </c>
      <c r="R1603" s="7">
        <v>39.300646</v>
      </c>
      <c r="S1603" s="7">
        <v>117.19054199999999</v>
      </c>
      <c r="T1603" t="s">
        <v>46</v>
      </c>
      <c r="U1603" t="s">
        <v>22772</v>
      </c>
      <c r="W1603" t="s">
        <v>22773</v>
      </c>
      <c r="X1603" t="s">
        <v>21372</v>
      </c>
      <c r="Y1603" t="s">
        <v>19854</v>
      </c>
      <c r="Z1603" t="s">
        <v>21048</v>
      </c>
      <c r="AG1603" t="s">
        <v>22774</v>
      </c>
      <c r="AI1603" t="s">
        <v>22775</v>
      </c>
      <c r="AJ1603" t="s">
        <v>22776</v>
      </c>
    </row>
    <row r="1604" spans="1:36" ht="17.25" hidden="1" customHeight="1" x14ac:dyDescent="0.2">
      <c r="A1604" s="4" t="s">
        <v>22769</v>
      </c>
      <c r="B1604" t="s">
        <v>21042</v>
      </c>
      <c r="C1604" t="s">
        <v>22770</v>
      </c>
      <c r="D1604" t="s">
        <v>22771</v>
      </c>
      <c r="E1604" t="s">
        <v>56</v>
      </c>
      <c r="F1604" t="s">
        <v>86</v>
      </c>
      <c r="G1604" s="5">
        <v>60</v>
      </c>
      <c r="H1604" t="s">
        <v>42</v>
      </c>
      <c r="I1604" t="s">
        <v>43</v>
      </c>
      <c r="J1604" t="s">
        <v>44</v>
      </c>
      <c r="N1604" s="6">
        <v>2018</v>
      </c>
      <c r="R1604" s="7">
        <v>39.300646</v>
      </c>
      <c r="S1604" s="7">
        <v>117.19054199999999</v>
      </c>
      <c r="T1604" t="s">
        <v>46</v>
      </c>
      <c r="U1604" t="s">
        <v>22772</v>
      </c>
      <c r="W1604" t="s">
        <v>22773</v>
      </c>
      <c r="X1604" t="s">
        <v>21372</v>
      </c>
      <c r="Y1604" t="s">
        <v>19854</v>
      </c>
      <c r="Z1604" t="s">
        <v>21048</v>
      </c>
      <c r="AG1604" t="s">
        <v>22774</v>
      </c>
      <c r="AH1604" s="27"/>
      <c r="AI1604" t="s">
        <v>22775</v>
      </c>
      <c r="AJ1604" t="s">
        <v>22777</v>
      </c>
    </row>
    <row r="1605" spans="1:36" ht="17.25" hidden="1" customHeight="1" x14ac:dyDescent="0.2">
      <c r="A1605" s="4" t="s">
        <v>22778</v>
      </c>
      <c r="B1605" t="s">
        <v>21042</v>
      </c>
      <c r="C1605" t="s">
        <v>22779</v>
      </c>
      <c r="D1605" t="s">
        <v>22780</v>
      </c>
      <c r="E1605" t="s">
        <v>63</v>
      </c>
      <c r="F1605" t="s">
        <v>86</v>
      </c>
      <c r="G1605" s="5">
        <v>200</v>
      </c>
      <c r="H1605" t="s">
        <v>42</v>
      </c>
      <c r="I1605" t="s">
        <v>43</v>
      </c>
      <c r="J1605" t="s">
        <v>44</v>
      </c>
      <c r="N1605" s="6">
        <v>2014</v>
      </c>
      <c r="R1605" s="7">
        <v>39.434615999999998</v>
      </c>
      <c r="S1605" s="7">
        <v>116.983947</v>
      </c>
      <c r="T1605" t="s">
        <v>46</v>
      </c>
      <c r="U1605" t="s">
        <v>22772</v>
      </c>
      <c r="W1605" t="s">
        <v>22589</v>
      </c>
      <c r="X1605" t="s">
        <v>21372</v>
      </c>
      <c r="Y1605" t="s">
        <v>19854</v>
      </c>
      <c r="Z1605" t="s">
        <v>21048</v>
      </c>
      <c r="AC1605" t="s">
        <v>22781</v>
      </c>
      <c r="AH1605" s="27"/>
      <c r="AI1605" t="s">
        <v>22782</v>
      </c>
      <c r="AJ1605" t="s">
        <v>22783</v>
      </c>
    </row>
    <row r="1606" spans="1:36" ht="17.25" hidden="1" customHeight="1" x14ac:dyDescent="0.2">
      <c r="A1606" s="4" t="s">
        <v>22778</v>
      </c>
      <c r="B1606" t="s">
        <v>21042</v>
      </c>
      <c r="C1606" t="s">
        <v>22779</v>
      </c>
      <c r="D1606" t="s">
        <v>22780</v>
      </c>
      <c r="E1606" t="s">
        <v>73</v>
      </c>
      <c r="F1606" t="s">
        <v>86</v>
      </c>
      <c r="G1606" s="5">
        <v>200</v>
      </c>
      <c r="H1606" t="s">
        <v>42</v>
      </c>
      <c r="I1606" t="s">
        <v>43</v>
      </c>
      <c r="J1606" t="s">
        <v>44</v>
      </c>
      <c r="N1606" s="24">
        <v>2014</v>
      </c>
      <c r="R1606" s="7">
        <v>39.434615999999998</v>
      </c>
      <c r="S1606" s="7">
        <v>116.983947</v>
      </c>
      <c r="T1606" t="s">
        <v>46</v>
      </c>
      <c r="U1606" t="s">
        <v>22772</v>
      </c>
      <c r="W1606" t="s">
        <v>22589</v>
      </c>
      <c r="X1606" t="s">
        <v>21372</v>
      </c>
      <c r="Y1606" t="s">
        <v>19854</v>
      </c>
      <c r="Z1606" t="s">
        <v>21048</v>
      </c>
      <c r="AI1606" t="s">
        <v>22782</v>
      </c>
      <c r="AJ1606" t="s">
        <v>22784</v>
      </c>
    </row>
    <row r="1607" spans="1:36" ht="17.25" hidden="1" customHeight="1" x14ac:dyDescent="0.2">
      <c r="A1607" s="4" t="s">
        <v>22786</v>
      </c>
      <c r="B1607" t="s">
        <v>21042</v>
      </c>
      <c r="C1607" t="s">
        <v>22787</v>
      </c>
      <c r="D1607" t="s">
        <v>22788</v>
      </c>
      <c r="E1607" t="s">
        <v>40</v>
      </c>
      <c r="F1607" t="s">
        <v>617</v>
      </c>
      <c r="G1607" s="5">
        <v>930</v>
      </c>
      <c r="H1607" t="s">
        <v>42</v>
      </c>
      <c r="I1607" t="s">
        <v>43</v>
      </c>
      <c r="J1607" t="s">
        <v>44</v>
      </c>
      <c r="N1607" s="6">
        <v>2019</v>
      </c>
      <c r="R1607" s="7">
        <v>38.958533000000003</v>
      </c>
      <c r="S1607" s="7">
        <v>117.57606800000001</v>
      </c>
      <c r="T1607" t="s">
        <v>46</v>
      </c>
      <c r="U1607" t="s">
        <v>22789</v>
      </c>
      <c r="W1607" t="s">
        <v>22790</v>
      </c>
      <c r="X1607" t="s">
        <v>21372</v>
      </c>
      <c r="Y1607" t="s">
        <v>19854</v>
      </c>
      <c r="Z1607" t="s">
        <v>21048</v>
      </c>
      <c r="AC1607" t="s">
        <v>22791</v>
      </c>
      <c r="AG1607" t="s">
        <v>22792</v>
      </c>
      <c r="AI1607" t="s">
        <v>22793</v>
      </c>
      <c r="AJ1607" t="s">
        <v>22794</v>
      </c>
    </row>
    <row r="1608" spans="1:36" ht="17.25" hidden="1" customHeight="1" x14ac:dyDescent="0.2">
      <c r="A1608" s="4" t="s">
        <v>22795</v>
      </c>
      <c r="B1608" t="s">
        <v>21042</v>
      </c>
      <c r="C1608" t="s">
        <v>22796</v>
      </c>
      <c r="D1608" t="s">
        <v>22797</v>
      </c>
      <c r="E1608" t="s">
        <v>56</v>
      </c>
      <c r="F1608" t="s">
        <v>86</v>
      </c>
      <c r="G1608" s="5">
        <v>185</v>
      </c>
      <c r="H1608" t="s">
        <v>42</v>
      </c>
      <c r="I1608" t="s">
        <v>43</v>
      </c>
      <c r="J1608" t="s">
        <v>44</v>
      </c>
      <c r="N1608" s="6">
        <v>2015</v>
      </c>
      <c r="R1608" s="7">
        <v>30.579805</v>
      </c>
      <c r="S1608" s="7">
        <v>114.312095</v>
      </c>
      <c r="T1608" t="s">
        <v>46</v>
      </c>
      <c r="U1608" t="s">
        <v>22383</v>
      </c>
      <c r="X1608" t="s">
        <v>21101</v>
      </c>
      <c r="Y1608" t="s">
        <v>19854</v>
      </c>
      <c r="Z1608" t="s">
        <v>21048</v>
      </c>
      <c r="AG1608" t="s">
        <v>22798</v>
      </c>
      <c r="AH1608" s="27"/>
      <c r="AI1608" t="s">
        <v>22799</v>
      </c>
      <c r="AJ1608" t="s">
        <v>22801</v>
      </c>
    </row>
    <row r="1609" spans="1:36" ht="17.25" hidden="1" customHeight="1" x14ac:dyDescent="0.2">
      <c r="A1609" s="4" t="s">
        <v>22802</v>
      </c>
      <c r="B1609" t="s">
        <v>21042</v>
      </c>
      <c r="C1609" t="s">
        <v>22803</v>
      </c>
      <c r="D1609" t="s">
        <v>22804</v>
      </c>
      <c r="E1609" t="s">
        <v>40</v>
      </c>
      <c r="F1609" t="s">
        <v>86</v>
      </c>
      <c r="G1609" s="5">
        <v>180</v>
      </c>
      <c r="H1609" t="s">
        <v>42</v>
      </c>
      <c r="I1609" t="s">
        <v>43</v>
      </c>
      <c r="J1609" t="s">
        <v>44</v>
      </c>
      <c r="N1609" s="6">
        <v>2013</v>
      </c>
      <c r="R1609" s="7">
        <v>30.973956000000001</v>
      </c>
      <c r="S1609" s="7">
        <v>120.628798</v>
      </c>
      <c r="T1609" t="s">
        <v>46</v>
      </c>
      <c r="U1609" t="s">
        <v>21712</v>
      </c>
      <c r="V1609" t="s">
        <v>21713</v>
      </c>
      <c r="X1609" t="s">
        <v>21204</v>
      </c>
      <c r="Y1609" t="s">
        <v>19854</v>
      </c>
      <c r="Z1609" t="s">
        <v>21048</v>
      </c>
      <c r="AH1609" s="27"/>
      <c r="AI1609" t="s">
        <v>22805</v>
      </c>
      <c r="AJ1609" t="s">
        <v>22806</v>
      </c>
    </row>
    <row r="1610" spans="1:36" ht="17.25" hidden="1" customHeight="1" x14ac:dyDescent="0.2">
      <c r="A1610" s="4" t="s">
        <v>22802</v>
      </c>
      <c r="B1610" t="s">
        <v>21042</v>
      </c>
      <c r="C1610" t="s">
        <v>22803</v>
      </c>
      <c r="D1610" t="s">
        <v>22804</v>
      </c>
      <c r="E1610" t="s">
        <v>56</v>
      </c>
      <c r="F1610" t="s">
        <v>86</v>
      </c>
      <c r="G1610" s="5">
        <v>180</v>
      </c>
      <c r="H1610" t="s">
        <v>42</v>
      </c>
      <c r="I1610" t="s">
        <v>43</v>
      </c>
      <c r="J1610" t="s">
        <v>44</v>
      </c>
      <c r="N1610" s="6">
        <v>2013</v>
      </c>
      <c r="R1610" s="7">
        <v>30.973956000000001</v>
      </c>
      <c r="S1610" s="7">
        <v>120.628798</v>
      </c>
      <c r="T1610" t="s">
        <v>46</v>
      </c>
      <c r="U1610" t="s">
        <v>21712</v>
      </c>
      <c r="V1610" t="s">
        <v>21713</v>
      </c>
      <c r="X1610" t="s">
        <v>21204</v>
      </c>
      <c r="Y1610" t="s">
        <v>19854</v>
      </c>
      <c r="Z1610" t="s">
        <v>21048</v>
      </c>
      <c r="AI1610" t="s">
        <v>22805</v>
      </c>
      <c r="AJ1610" t="s">
        <v>22807</v>
      </c>
    </row>
    <row r="1611" spans="1:36" ht="17.25" hidden="1" customHeight="1" x14ac:dyDescent="0.2">
      <c r="A1611" s="4" t="s">
        <v>22816</v>
      </c>
      <c r="B1611" t="s">
        <v>21042</v>
      </c>
      <c r="C1611" t="s">
        <v>22817</v>
      </c>
      <c r="D1611" t="s">
        <v>22818</v>
      </c>
      <c r="E1611" t="s">
        <v>40</v>
      </c>
      <c r="F1611" t="s">
        <v>86</v>
      </c>
      <c r="G1611" s="5">
        <v>122.8</v>
      </c>
      <c r="H1611" t="s">
        <v>42</v>
      </c>
      <c r="I1611" t="s">
        <v>43</v>
      </c>
      <c r="J1611" t="s">
        <v>44</v>
      </c>
      <c r="N1611" s="6">
        <v>2021</v>
      </c>
      <c r="R1611" s="7">
        <v>32.075760000000002</v>
      </c>
      <c r="S1611" s="7">
        <v>112.086038</v>
      </c>
      <c r="T1611" t="s">
        <v>46</v>
      </c>
      <c r="U1611" t="s">
        <v>22819</v>
      </c>
      <c r="W1611" t="s">
        <v>22820</v>
      </c>
      <c r="X1611" t="s">
        <v>21101</v>
      </c>
      <c r="Y1611" t="s">
        <v>19854</v>
      </c>
      <c r="Z1611" t="s">
        <v>21048</v>
      </c>
      <c r="AG1611" t="s">
        <v>22821</v>
      </c>
      <c r="AH1611" s="27"/>
      <c r="AI1611" t="s">
        <v>22822</v>
      </c>
      <c r="AJ1611" t="s">
        <v>22823</v>
      </c>
    </row>
    <row r="1612" spans="1:36" ht="17.25" hidden="1" customHeight="1" x14ac:dyDescent="0.2">
      <c r="A1612" s="4" t="s">
        <v>22816</v>
      </c>
      <c r="B1612" t="s">
        <v>21042</v>
      </c>
      <c r="C1612" t="s">
        <v>22817</v>
      </c>
      <c r="D1612" t="s">
        <v>22818</v>
      </c>
      <c r="E1612" t="s">
        <v>56</v>
      </c>
      <c r="F1612" t="s">
        <v>86</v>
      </c>
      <c r="G1612" s="5">
        <v>122.8</v>
      </c>
      <c r="H1612" t="s">
        <v>42</v>
      </c>
      <c r="I1612" t="s">
        <v>43</v>
      </c>
      <c r="J1612" t="s">
        <v>44</v>
      </c>
      <c r="N1612" s="6">
        <v>2021</v>
      </c>
      <c r="R1612" s="7">
        <v>32.075760000000002</v>
      </c>
      <c r="S1612" s="7">
        <v>112.086038</v>
      </c>
      <c r="T1612" t="s">
        <v>46</v>
      </c>
      <c r="U1612" t="s">
        <v>22819</v>
      </c>
      <c r="W1612" t="s">
        <v>22820</v>
      </c>
      <c r="X1612" t="s">
        <v>21101</v>
      </c>
      <c r="Y1612" t="s">
        <v>19854</v>
      </c>
      <c r="Z1612" t="s">
        <v>21048</v>
      </c>
      <c r="AG1612" t="s">
        <v>22821</v>
      </c>
      <c r="AI1612" t="s">
        <v>22822</v>
      </c>
      <c r="AJ1612" t="s">
        <v>22824</v>
      </c>
    </row>
    <row r="1613" spans="1:36" ht="17.25" hidden="1" customHeight="1" x14ac:dyDescent="0.2">
      <c r="A1613" s="4" t="s">
        <v>22825</v>
      </c>
      <c r="B1613" t="s">
        <v>21042</v>
      </c>
      <c r="C1613" t="s">
        <v>22826</v>
      </c>
      <c r="D1613" t="s">
        <v>22827</v>
      </c>
      <c r="E1613" t="s">
        <v>40</v>
      </c>
      <c r="F1613" t="s">
        <v>86</v>
      </c>
      <c r="G1613" s="5">
        <v>475</v>
      </c>
      <c r="H1613" t="s">
        <v>42</v>
      </c>
      <c r="I1613" t="s">
        <v>43</v>
      </c>
      <c r="J1613" t="s">
        <v>44</v>
      </c>
      <c r="N1613" s="6">
        <v>2017</v>
      </c>
      <c r="R1613" s="7">
        <v>32.42998</v>
      </c>
      <c r="S1613" s="7">
        <v>119.4759</v>
      </c>
      <c r="T1613" t="s">
        <v>46</v>
      </c>
      <c r="U1613" t="s">
        <v>22304</v>
      </c>
      <c r="X1613" t="s">
        <v>21204</v>
      </c>
      <c r="Y1613" t="s">
        <v>19854</v>
      </c>
      <c r="Z1613" t="s">
        <v>21048</v>
      </c>
      <c r="AG1613" t="s">
        <v>22828</v>
      </c>
      <c r="AH1613" s="24">
        <v>1240413</v>
      </c>
      <c r="AI1613" t="s">
        <v>22829</v>
      </c>
      <c r="AJ1613" t="s">
        <v>22830</v>
      </c>
    </row>
    <row r="1614" spans="1:36" ht="17.25" hidden="1" customHeight="1" x14ac:dyDescent="0.2">
      <c r="A1614" s="4" t="s">
        <v>22825</v>
      </c>
      <c r="B1614" t="s">
        <v>21042</v>
      </c>
      <c r="C1614" t="s">
        <v>22826</v>
      </c>
      <c r="D1614" t="s">
        <v>22827</v>
      </c>
      <c r="E1614" t="s">
        <v>56</v>
      </c>
      <c r="F1614" t="s">
        <v>86</v>
      </c>
      <c r="G1614" s="5">
        <v>475</v>
      </c>
      <c r="H1614" t="s">
        <v>42</v>
      </c>
      <c r="I1614" t="s">
        <v>43</v>
      </c>
      <c r="J1614" t="s">
        <v>44</v>
      </c>
      <c r="N1614" s="6">
        <v>2017</v>
      </c>
      <c r="R1614" s="7">
        <v>32.42998</v>
      </c>
      <c r="S1614" s="7">
        <v>119.4759</v>
      </c>
      <c r="T1614" t="s">
        <v>46</v>
      </c>
      <c r="U1614" t="s">
        <v>22304</v>
      </c>
      <c r="X1614" t="s">
        <v>21204</v>
      </c>
      <c r="Y1614" t="s">
        <v>19854</v>
      </c>
      <c r="Z1614" t="s">
        <v>21048</v>
      </c>
      <c r="AG1614" t="s">
        <v>22828</v>
      </c>
      <c r="AH1614" s="24">
        <v>1240414</v>
      </c>
      <c r="AI1614" t="s">
        <v>22829</v>
      </c>
      <c r="AJ1614" t="s">
        <v>22831</v>
      </c>
    </row>
    <row r="1615" spans="1:36" ht="17.25" hidden="1" customHeight="1" x14ac:dyDescent="0.2">
      <c r="A1615" s="4" t="s">
        <v>22853</v>
      </c>
      <c r="B1615" t="s">
        <v>21042</v>
      </c>
      <c r="C1615" t="s">
        <v>22854</v>
      </c>
      <c r="D1615" t="s">
        <v>22855</v>
      </c>
      <c r="E1615" t="s">
        <v>40</v>
      </c>
      <c r="F1615" t="s">
        <v>86</v>
      </c>
      <c r="G1615" s="5">
        <v>670</v>
      </c>
      <c r="H1615" t="s">
        <v>42</v>
      </c>
      <c r="I1615" t="s">
        <v>43</v>
      </c>
      <c r="J1615" t="s">
        <v>44</v>
      </c>
      <c r="N1615" s="24">
        <v>2020</v>
      </c>
      <c r="R1615" s="7">
        <v>23.172274000000002</v>
      </c>
      <c r="S1615" s="7">
        <v>113.676664</v>
      </c>
      <c r="T1615" t="s">
        <v>46</v>
      </c>
      <c r="U1615" t="s">
        <v>21412</v>
      </c>
      <c r="W1615" t="s">
        <v>22264</v>
      </c>
      <c r="X1615" t="s">
        <v>21076</v>
      </c>
      <c r="Y1615" t="s">
        <v>19854</v>
      </c>
      <c r="Z1615" t="s">
        <v>21048</v>
      </c>
      <c r="AC1615" t="s">
        <v>22856</v>
      </c>
      <c r="AG1615" t="s">
        <v>22857</v>
      </c>
      <c r="AH1615" s="8" t="s">
        <v>22858</v>
      </c>
      <c r="AI1615" t="s">
        <v>22859</v>
      </c>
      <c r="AJ1615" t="s">
        <v>22860</v>
      </c>
    </row>
    <row r="1616" spans="1:36" ht="17.25" hidden="1" customHeight="1" x14ac:dyDescent="0.2">
      <c r="A1616" s="4" t="s">
        <v>22853</v>
      </c>
      <c r="B1616" t="s">
        <v>21042</v>
      </c>
      <c r="C1616" t="s">
        <v>22854</v>
      </c>
      <c r="D1616" t="s">
        <v>22855</v>
      </c>
      <c r="E1616" t="s">
        <v>56</v>
      </c>
      <c r="F1616" t="s">
        <v>86</v>
      </c>
      <c r="G1616" s="5">
        <v>670</v>
      </c>
      <c r="H1616" t="s">
        <v>42</v>
      </c>
      <c r="I1616" t="s">
        <v>43</v>
      </c>
      <c r="J1616" t="s">
        <v>44</v>
      </c>
      <c r="N1616" s="6">
        <v>2020</v>
      </c>
      <c r="R1616" s="7">
        <v>23.172274000000002</v>
      </c>
      <c r="S1616" s="7">
        <v>113.676664</v>
      </c>
      <c r="T1616" t="s">
        <v>46</v>
      </c>
      <c r="U1616" t="s">
        <v>21412</v>
      </c>
      <c r="W1616" t="s">
        <v>22264</v>
      </c>
      <c r="X1616" t="s">
        <v>21076</v>
      </c>
      <c r="Y1616" t="s">
        <v>19854</v>
      </c>
      <c r="Z1616" t="s">
        <v>21048</v>
      </c>
      <c r="AC1616" t="s">
        <v>22856</v>
      </c>
      <c r="AG1616" t="s">
        <v>22857</v>
      </c>
      <c r="AH1616" s="27" t="s">
        <v>22861</v>
      </c>
      <c r="AI1616" t="s">
        <v>22859</v>
      </c>
      <c r="AJ1616" t="s">
        <v>22862</v>
      </c>
    </row>
    <row r="1617" spans="1:36" ht="17.25" hidden="1" customHeight="1" x14ac:dyDescent="0.2">
      <c r="A1617" s="4" t="s">
        <v>22863</v>
      </c>
      <c r="B1617" t="s">
        <v>21042</v>
      </c>
      <c r="C1617" t="s">
        <v>22864</v>
      </c>
      <c r="D1617" t="s">
        <v>22865</v>
      </c>
      <c r="E1617" t="s">
        <v>40</v>
      </c>
      <c r="F1617" t="s">
        <v>86</v>
      </c>
      <c r="G1617" s="5">
        <v>490</v>
      </c>
      <c r="H1617" t="s">
        <v>139</v>
      </c>
      <c r="I1617" t="s">
        <v>43</v>
      </c>
      <c r="J1617" t="s">
        <v>44</v>
      </c>
      <c r="K1617" t="s">
        <v>45</v>
      </c>
      <c r="L1617" t="s">
        <v>45</v>
      </c>
      <c r="M1617" t="s">
        <v>559</v>
      </c>
      <c r="N1617" s="6">
        <v>2023</v>
      </c>
      <c r="R1617" s="7">
        <v>36.727986999999999</v>
      </c>
      <c r="S1617" s="7">
        <v>117.399261</v>
      </c>
      <c r="T1617" t="s">
        <v>46</v>
      </c>
      <c r="U1617" t="s">
        <v>22866</v>
      </c>
      <c r="V1617" t="s">
        <v>22867</v>
      </c>
      <c r="X1617" t="s">
        <v>21685</v>
      </c>
      <c r="Y1617" t="s">
        <v>19854</v>
      </c>
      <c r="Z1617" t="s">
        <v>21048</v>
      </c>
      <c r="AG1617" t="s">
        <v>22868</v>
      </c>
      <c r="AH1617" s="6">
        <v>1316948</v>
      </c>
      <c r="AI1617" t="s">
        <v>22869</v>
      </c>
      <c r="AJ1617" t="s">
        <v>22870</v>
      </c>
    </row>
    <row r="1618" spans="1:36" ht="17.25" hidden="1" customHeight="1" x14ac:dyDescent="0.2">
      <c r="A1618" s="4" t="s">
        <v>22863</v>
      </c>
      <c r="B1618" t="s">
        <v>21042</v>
      </c>
      <c r="C1618" t="s">
        <v>22864</v>
      </c>
      <c r="D1618" t="s">
        <v>22865</v>
      </c>
      <c r="E1618" t="s">
        <v>56</v>
      </c>
      <c r="F1618" t="s">
        <v>86</v>
      </c>
      <c r="G1618" s="5">
        <v>490</v>
      </c>
      <c r="H1618" t="s">
        <v>139</v>
      </c>
      <c r="I1618" t="s">
        <v>43</v>
      </c>
      <c r="J1618" t="s">
        <v>44</v>
      </c>
      <c r="K1618" t="s">
        <v>45</v>
      </c>
      <c r="L1618" t="s">
        <v>45</v>
      </c>
      <c r="M1618" t="s">
        <v>559</v>
      </c>
      <c r="N1618" s="6">
        <v>2024</v>
      </c>
      <c r="R1618" s="7">
        <v>36.727986999999999</v>
      </c>
      <c r="S1618" s="7">
        <v>117.399261</v>
      </c>
      <c r="T1618" t="s">
        <v>46</v>
      </c>
      <c r="U1618" t="s">
        <v>22866</v>
      </c>
      <c r="V1618" t="s">
        <v>22867</v>
      </c>
      <c r="X1618" t="s">
        <v>21685</v>
      </c>
      <c r="Y1618" t="s">
        <v>19854</v>
      </c>
      <c r="Z1618" t="s">
        <v>21048</v>
      </c>
      <c r="AG1618" t="s">
        <v>22868</v>
      </c>
      <c r="AH1618" s="6">
        <v>1316949</v>
      </c>
      <c r="AI1618" t="s">
        <v>22869</v>
      </c>
      <c r="AJ1618" t="s">
        <v>22871</v>
      </c>
    </row>
    <row r="1619" spans="1:36" ht="17.25" hidden="1" customHeight="1" x14ac:dyDescent="0.2">
      <c r="A1619" s="4" t="s">
        <v>22872</v>
      </c>
      <c r="B1619" t="s">
        <v>21042</v>
      </c>
      <c r="C1619" t="s">
        <v>22873</v>
      </c>
      <c r="D1619" t="s">
        <v>22874</v>
      </c>
      <c r="E1619" t="s">
        <v>40</v>
      </c>
      <c r="F1619" t="s">
        <v>86</v>
      </c>
      <c r="G1619" s="5">
        <v>115</v>
      </c>
      <c r="H1619" t="s">
        <v>139</v>
      </c>
      <c r="I1619" t="s">
        <v>43</v>
      </c>
      <c r="J1619" t="s">
        <v>44</v>
      </c>
      <c r="K1619" t="s">
        <v>45</v>
      </c>
      <c r="L1619" t="s">
        <v>45</v>
      </c>
      <c r="N1619" s="6">
        <v>2023</v>
      </c>
      <c r="R1619" s="7">
        <v>22.2559873185652</v>
      </c>
      <c r="S1619" s="7">
        <v>113.337675426168</v>
      </c>
      <c r="T1619" t="s">
        <v>504</v>
      </c>
      <c r="U1619" t="s">
        <v>21165</v>
      </c>
      <c r="W1619" t="s">
        <v>22875</v>
      </c>
      <c r="X1619" t="s">
        <v>21076</v>
      </c>
      <c r="Y1619" t="s">
        <v>19854</v>
      </c>
      <c r="Z1619" t="s">
        <v>21048</v>
      </c>
      <c r="AH1619" s="27"/>
      <c r="AI1619" t="s">
        <v>22876</v>
      </c>
      <c r="AJ1619" t="s">
        <v>22877</v>
      </c>
    </row>
    <row r="1620" spans="1:36" ht="17.25" hidden="1" customHeight="1" x14ac:dyDescent="0.2">
      <c r="A1620" s="4" t="s">
        <v>22872</v>
      </c>
      <c r="B1620" t="s">
        <v>21042</v>
      </c>
      <c r="C1620" t="s">
        <v>22873</v>
      </c>
      <c r="D1620" t="s">
        <v>22874</v>
      </c>
      <c r="E1620" t="s">
        <v>56</v>
      </c>
      <c r="F1620" t="s">
        <v>86</v>
      </c>
      <c r="G1620" s="5">
        <v>115</v>
      </c>
      <c r="H1620" t="s">
        <v>139</v>
      </c>
      <c r="I1620" t="s">
        <v>43</v>
      </c>
      <c r="J1620" t="s">
        <v>44</v>
      </c>
      <c r="K1620" t="s">
        <v>45</v>
      </c>
      <c r="L1620" t="s">
        <v>45</v>
      </c>
      <c r="N1620" s="6">
        <v>2023</v>
      </c>
      <c r="R1620" s="7">
        <v>22.2559873185652</v>
      </c>
      <c r="S1620" s="7">
        <v>113.337675426168</v>
      </c>
      <c r="T1620" t="s">
        <v>504</v>
      </c>
      <c r="U1620" t="s">
        <v>21165</v>
      </c>
      <c r="W1620" t="s">
        <v>22875</v>
      </c>
      <c r="X1620" t="s">
        <v>21076</v>
      </c>
      <c r="Y1620" t="s">
        <v>19854</v>
      </c>
      <c r="Z1620" t="s">
        <v>21048</v>
      </c>
      <c r="AH1620" s="27"/>
      <c r="AI1620" t="s">
        <v>22876</v>
      </c>
      <c r="AJ1620" t="s">
        <v>22878</v>
      </c>
    </row>
    <row r="1621" spans="1:36" ht="17.25" hidden="1" customHeight="1" x14ac:dyDescent="0.2">
      <c r="A1621" s="4" t="s">
        <v>22886</v>
      </c>
      <c r="B1621" t="s">
        <v>21042</v>
      </c>
      <c r="C1621" t="s">
        <v>22887</v>
      </c>
      <c r="D1621" t="s">
        <v>22888</v>
      </c>
      <c r="E1621" t="s">
        <v>40</v>
      </c>
      <c r="F1621" t="s">
        <v>86</v>
      </c>
      <c r="G1621" s="5">
        <v>60</v>
      </c>
      <c r="H1621" t="s">
        <v>42</v>
      </c>
      <c r="I1621" t="s">
        <v>43</v>
      </c>
      <c r="J1621" t="s">
        <v>44</v>
      </c>
      <c r="M1621" t="s">
        <v>5341</v>
      </c>
      <c r="N1621" s="24">
        <v>2015</v>
      </c>
      <c r="R1621" s="7">
        <v>31.059584999999998</v>
      </c>
      <c r="S1621" s="7">
        <v>121.357885</v>
      </c>
      <c r="T1621" t="s">
        <v>46</v>
      </c>
      <c r="U1621" t="s">
        <v>22740</v>
      </c>
      <c r="W1621" t="s">
        <v>22889</v>
      </c>
      <c r="X1621" t="s">
        <v>22740</v>
      </c>
      <c r="Y1621" t="s">
        <v>19854</v>
      </c>
      <c r="Z1621" t="s">
        <v>21048</v>
      </c>
      <c r="AC1621" t="s">
        <v>22890</v>
      </c>
      <c r="AG1621" t="s">
        <v>22891</v>
      </c>
      <c r="AH1621" s="24">
        <v>1316233</v>
      </c>
      <c r="AI1621" t="s">
        <v>22892</v>
      </c>
      <c r="AJ1621" t="s">
        <v>22893</v>
      </c>
    </row>
    <row r="1622" spans="1:36" ht="17.25" hidden="1" customHeight="1" x14ac:dyDescent="0.2">
      <c r="A1622" s="4" t="s">
        <v>22886</v>
      </c>
      <c r="B1622" t="s">
        <v>21042</v>
      </c>
      <c r="C1622" t="s">
        <v>22887</v>
      </c>
      <c r="D1622" t="s">
        <v>22888</v>
      </c>
      <c r="E1622" t="s">
        <v>56</v>
      </c>
      <c r="F1622" t="s">
        <v>86</v>
      </c>
      <c r="G1622" s="5">
        <v>60</v>
      </c>
      <c r="H1622" t="s">
        <v>42</v>
      </c>
      <c r="I1622" t="s">
        <v>43</v>
      </c>
      <c r="J1622" t="s">
        <v>44</v>
      </c>
      <c r="M1622" t="s">
        <v>5341</v>
      </c>
      <c r="N1622" s="6">
        <v>2015</v>
      </c>
      <c r="R1622" s="7">
        <v>31.059584999999998</v>
      </c>
      <c r="S1622" s="7">
        <v>121.357885</v>
      </c>
      <c r="T1622" t="s">
        <v>46</v>
      </c>
      <c r="U1622" t="s">
        <v>22740</v>
      </c>
      <c r="W1622" t="s">
        <v>22889</v>
      </c>
      <c r="X1622" t="s">
        <v>22740</v>
      </c>
      <c r="Y1622" t="s">
        <v>19854</v>
      </c>
      <c r="Z1622" t="s">
        <v>21048</v>
      </c>
      <c r="AC1622" t="s">
        <v>22890</v>
      </c>
      <c r="AG1622" t="s">
        <v>22891</v>
      </c>
      <c r="AH1622" s="24">
        <v>1316234</v>
      </c>
      <c r="AI1622" t="s">
        <v>22892</v>
      </c>
      <c r="AJ1622" t="s">
        <v>22894</v>
      </c>
    </row>
    <row r="1623" spans="1:36" ht="17.25" hidden="1" customHeight="1" x14ac:dyDescent="0.2">
      <c r="A1623" s="4" t="s">
        <v>22902</v>
      </c>
      <c r="B1623" t="s">
        <v>21042</v>
      </c>
      <c r="C1623" t="s">
        <v>22903</v>
      </c>
      <c r="D1623" t="s">
        <v>22904</v>
      </c>
      <c r="E1623" t="s">
        <v>58</v>
      </c>
      <c r="F1623" t="s">
        <v>86</v>
      </c>
      <c r="G1623" s="5">
        <v>998</v>
      </c>
      <c r="H1623" t="s">
        <v>42</v>
      </c>
      <c r="I1623" t="s">
        <v>43</v>
      </c>
      <c r="J1623" t="s">
        <v>44</v>
      </c>
      <c r="M1623" t="s">
        <v>5341</v>
      </c>
      <c r="N1623" s="6">
        <v>2017</v>
      </c>
      <c r="R1623" s="7">
        <v>39.885361000000003</v>
      </c>
      <c r="S1623" s="7">
        <v>116.53537</v>
      </c>
      <c r="T1623" t="s">
        <v>46</v>
      </c>
      <c r="U1623" t="s">
        <v>21108</v>
      </c>
      <c r="W1623" t="s">
        <v>21123</v>
      </c>
      <c r="X1623" t="s">
        <v>21108</v>
      </c>
      <c r="Y1623" t="s">
        <v>19854</v>
      </c>
      <c r="Z1623" t="s">
        <v>21048</v>
      </c>
      <c r="AC1623" t="s">
        <v>22905</v>
      </c>
      <c r="AG1623" t="s">
        <v>22906</v>
      </c>
      <c r="AI1623" t="s">
        <v>22907</v>
      </c>
      <c r="AJ1623" t="s">
        <v>22910</v>
      </c>
    </row>
    <row r="1624" spans="1:36" ht="17.25" hidden="1" customHeight="1" x14ac:dyDescent="0.2">
      <c r="A1624" s="4" t="s">
        <v>22911</v>
      </c>
      <c r="B1624" t="s">
        <v>21042</v>
      </c>
      <c r="C1624" t="s">
        <v>22912</v>
      </c>
      <c r="D1624" t="s">
        <v>22913</v>
      </c>
      <c r="E1624" t="s">
        <v>40</v>
      </c>
      <c r="F1624" t="s">
        <v>86</v>
      </c>
      <c r="G1624" s="5">
        <v>470</v>
      </c>
      <c r="H1624" t="s">
        <v>42</v>
      </c>
      <c r="I1624" t="s">
        <v>43</v>
      </c>
      <c r="J1624" t="s">
        <v>44</v>
      </c>
      <c r="N1624" s="6">
        <v>2014</v>
      </c>
      <c r="R1624" s="7">
        <v>29.784344999999998</v>
      </c>
      <c r="S1624" s="7">
        <v>106.51269499999999</v>
      </c>
      <c r="T1624" t="s">
        <v>46</v>
      </c>
      <c r="U1624" t="s">
        <v>21439</v>
      </c>
      <c r="W1624" t="s">
        <v>22914</v>
      </c>
      <c r="X1624" t="s">
        <v>21439</v>
      </c>
      <c r="Y1624" t="s">
        <v>19854</v>
      </c>
      <c r="Z1624" t="s">
        <v>21048</v>
      </c>
      <c r="AA1624" t="s">
        <v>22915</v>
      </c>
      <c r="AG1624" t="s">
        <v>22916</v>
      </c>
      <c r="AI1624" t="s">
        <v>22917</v>
      </c>
      <c r="AJ1624" t="s">
        <v>22918</v>
      </c>
    </row>
    <row r="1625" spans="1:36" ht="17.25" hidden="1" customHeight="1" x14ac:dyDescent="0.2">
      <c r="A1625" s="4" t="s">
        <v>22911</v>
      </c>
      <c r="B1625" t="s">
        <v>21042</v>
      </c>
      <c r="C1625" t="s">
        <v>22912</v>
      </c>
      <c r="D1625" t="s">
        <v>22913</v>
      </c>
      <c r="E1625" t="s">
        <v>56</v>
      </c>
      <c r="F1625" t="s">
        <v>86</v>
      </c>
      <c r="G1625" s="5">
        <v>470</v>
      </c>
      <c r="H1625" t="s">
        <v>42</v>
      </c>
      <c r="I1625" t="s">
        <v>43</v>
      </c>
      <c r="J1625" t="s">
        <v>44</v>
      </c>
      <c r="N1625" s="6">
        <v>2014</v>
      </c>
      <c r="R1625" s="7">
        <v>29.784344999999998</v>
      </c>
      <c r="S1625" s="7">
        <v>106.51269499999999</v>
      </c>
      <c r="T1625" t="s">
        <v>46</v>
      </c>
      <c r="U1625" t="s">
        <v>21439</v>
      </c>
      <c r="W1625" t="s">
        <v>22914</v>
      </c>
      <c r="X1625" t="s">
        <v>21439</v>
      </c>
      <c r="Y1625" t="s">
        <v>19854</v>
      </c>
      <c r="Z1625" t="s">
        <v>21048</v>
      </c>
      <c r="AA1625" t="s">
        <v>22915</v>
      </c>
      <c r="AG1625" t="s">
        <v>22916</v>
      </c>
      <c r="AI1625" t="s">
        <v>22917</v>
      </c>
      <c r="AJ1625" t="s">
        <v>22919</v>
      </c>
    </row>
    <row r="1626" spans="1:36" ht="17.25" hidden="1" customHeight="1" x14ac:dyDescent="0.2">
      <c r="A1626" s="4" t="s">
        <v>22911</v>
      </c>
      <c r="B1626" t="s">
        <v>21042</v>
      </c>
      <c r="C1626" t="s">
        <v>22912</v>
      </c>
      <c r="D1626" t="s">
        <v>22913</v>
      </c>
      <c r="E1626" t="s">
        <v>75</v>
      </c>
      <c r="F1626" t="s">
        <v>86</v>
      </c>
      <c r="G1626" s="5">
        <v>700</v>
      </c>
      <c r="H1626" t="s">
        <v>486</v>
      </c>
      <c r="I1626" t="s">
        <v>43</v>
      </c>
      <c r="J1626" t="s">
        <v>45</v>
      </c>
      <c r="K1626" t="s">
        <v>45</v>
      </c>
      <c r="L1626" t="s">
        <v>45</v>
      </c>
      <c r="M1626" t="s">
        <v>559</v>
      </c>
      <c r="N1626" s="6">
        <v>2025</v>
      </c>
      <c r="R1626" s="7">
        <v>29.784344999999998</v>
      </c>
      <c r="S1626" s="7">
        <v>106.51269499999999</v>
      </c>
      <c r="T1626" t="s">
        <v>46</v>
      </c>
      <c r="U1626" t="s">
        <v>21439</v>
      </c>
      <c r="W1626" t="s">
        <v>22914</v>
      </c>
      <c r="X1626" t="s">
        <v>21439</v>
      </c>
      <c r="Y1626" t="s">
        <v>19854</v>
      </c>
      <c r="Z1626" t="s">
        <v>21048</v>
      </c>
      <c r="AA1626" t="s">
        <v>22915</v>
      </c>
      <c r="AG1626" t="s">
        <v>22916</v>
      </c>
      <c r="AI1626" t="s">
        <v>22917</v>
      </c>
      <c r="AJ1626" t="s">
        <v>22920</v>
      </c>
    </row>
    <row r="1627" spans="1:36" ht="17.25" hidden="1" customHeight="1" x14ac:dyDescent="0.2">
      <c r="A1627" s="4" t="s">
        <v>22911</v>
      </c>
      <c r="B1627" t="s">
        <v>21042</v>
      </c>
      <c r="C1627" t="s">
        <v>22912</v>
      </c>
      <c r="D1627" t="s">
        <v>22913</v>
      </c>
      <c r="E1627" t="s">
        <v>77</v>
      </c>
      <c r="F1627" t="s">
        <v>86</v>
      </c>
      <c r="G1627" s="5">
        <v>700</v>
      </c>
      <c r="H1627" t="s">
        <v>486</v>
      </c>
      <c r="I1627" t="s">
        <v>43</v>
      </c>
      <c r="J1627" t="s">
        <v>45</v>
      </c>
      <c r="K1627" t="s">
        <v>45</v>
      </c>
      <c r="L1627" t="s">
        <v>45</v>
      </c>
      <c r="M1627" t="s">
        <v>559</v>
      </c>
      <c r="N1627" s="6">
        <v>2026</v>
      </c>
      <c r="R1627" s="7">
        <v>29.784344999999998</v>
      </c>
      <c r="S1627" s="7">
        <v>106.51269499999999</v>
      </c>
      <c r="T1627" t="s">
        <v>46</v>
      </c>
      <c r="U1627" t="s">
        <v>21439</v>
      </c>
      <c r="W1627" t="s">
        <v>22914</v>
      </c>
      <c r="X1627" t="s">
        <v>21439</v>
      </c>
      <c r="Y1627" t="s">
        <v>19854</v>
      </c>
      <c r="Z1627" t="s">
        <v>21048</v>
      </c>
      <c r="AA1627" t="s">
        <v>22915</v>
      </c>
      <c r="AG1627" t="s">
        <v>22916</v>
      </c>
      <c r="AI1627" t="s">
        <v>22917</v>
      </c>
      <c r="AJ1627" t="s">
        <v>22921</v>
      </c>
    </row>
    <row r="1628" spans="1:36" ht="17.25" hidden="1" customHeight="1" x14ac:dyDescent="0.2">
      <c r="A1628" s="4" t="s">
        <v>22931</v>
      </c>
      <c r="B1628" t="s">
        <v>21042</v>
      </c>
      <c r="C1628" t="s">
        <v>22932</v>
      </c>
      <c r="D1628" t="s">
        <v>22933</v>
      </c>
      <c r="E1628" t="s">
        <v>63</v>
      </c>
      <c r="F1628" t="s">
        <v>86</v>
      </c>
      <c r="G1628" s="5">
        <v>473</v>
      </c>
      <c r="H1628" t="s">
        <v>42</v>
      </c>
      <c r="I1628" t="s">
        <v>43</v>
      </c>
      <c r="J1628" t="s">
        <v>44</v>
      </c>
      <c r="K1628" t="s">
        <v>45</v>
      </c>
      <c r="L1628" t="s">
        <v>45</v>
      </c>
      <c r="N1628" s="6">
        <v>2020</v>
      </c>
      <c r="R1628" s="7">
        <v>22.983207</v>
      </c>
      <c r="S1628" s="7">
        <v>114.10251700000001</v>
      </c>
      <c r="T1628" t="s">
        <v>46</v>
      </c>
      <c r="U1628" t="s">
        <v>21750</v>
      </c>
      <c r="V1628" t="s">
        <v>22934</v>
      </c>
      <c r="X1628" t="s">
        <v>21076</v>
      </c>
      <c r="Y1628" t="s">
        <v>19854</v>
      </c>
      <c r="Z1628" t="s">
        <v>21048</v>
      </c>
      <c r="AG1628" t="s">
        <v>22935</v>
      </c>
      <c r="AH1628" s="8" t="s">
        <v>22936</v>
      </c>
      <c r="AI1628" t="s">
        <v>22937</v>
      </c>
      <c r="AJ1628" t="s">
        <v>22938</v>
      </c>
    </row>
    <row r="1629" spans="1:36" ht="17.25" hidden="1" customHeight="1" x14ac:dyDescent="0.2">
      <c r="A1629" s="4" t="s">
        <v>22931</v>
      </c>
      <c r="B1629" t="s">
        <v>21042</v>
      </c>
      <c r="C1629" t="s">
        <v>22932</v>
      </c>
      <c r="D1629" t="s">
        <v>22933</v>
      </c>
      <c r="E1629" t="s">
        <v>73</v>
      </c>
      <c r="F1629" t="s">
        <v>86</v>
      </c>
      <c r="G1629" s="5">
        <v>472.52</v>
      </c>
      <c r="H1629" t="s">
        <v>42</v>
      </c>
      <c r="I1629" t="s">
        <v>43</v>
      </c>
      <c r="J1629" t="s">
        <v>44</v>
      </c>
      <c r="K1629" t="s">
        <v>45</v>
      </c>
      <c r="L1629" t="s">
        <v>45</v>
      </c>
      <c r="N1629" s="6">
        <v>2020</v>
      </c>
      <c r="R1629" s="7">
        <v>22.983207</v>
      </c>
      <c r="S1629" s="7">
        <v>114.10251700000001</v>
      </c>
      <c r="T1629" t="s">
        <v>46</v>
      </c>
      <c r="U1629" t="s">
        <v>21750</v>
      </c>
      <c r="V1629" t="s">
        <v>22934</v>
      </c>
      <c r="X1629" t="s">
        <v>21076</v>
      </c>
      <c r="Y1629" t="s">
        <v>19854</v>
      </c>
      <c r="Z1629" t="s">
        <v>21048</v>
      </c>
      <c r="AG1629" t="s">
        <v>22935</v>
      </c>
      <c r="AH1629" s="8" t="s">
        <v>22939</v>
      </c>
      <c r="AI1629" t="s">
        <v>22937</v>
      </c>
      <c r="AJ1629" t="s">
        <v>22940</v>
      </c>
    </row>
    <row r="1630" spans="1:36" ht="17.25" hidden="1" customHeight="1" x14ac:dyDescent="0.2">
      <c r="A1630" s="4" t="s">
        <v>22931</v>
      </c>
      <c r="B1630" t="s">
        <v>21042</v>
      </c>
      <c r="C1630" t="s">
        <v>22932</v>
      </c>
      <c r="D1630" t="s">
        <v>22933</v>
      </c>
      <c r="E1630" t="s">
        <v>75</v>
      </c>
      <c r="F1630" t="s">
        <v>86</v>
      </c>
      <c r="G1630" s="5">
        <v>470</v>
      </c>
      <c r="H1630" t="s">
        <v>139</v>
      </c>
      <c r="I1630" t="s">
        <v>43</v>
      </c>
      <c r="J1630" t="s">
        <v>45</v>
      </c>
      <c r="K1630" t="s">
        <v>45</v>
      </c>
      <c r="L1630" t="s">
        <v>45</v>
      </c>
      <c r="N1630" s="6">
        <v>2024</v>
      </c>
      <c r="R1630" s="7">
        <v>22.983207</v>
      </c>
      <c r="S1630" s="7">
        <v>114.10251700000001</v>
      </c>
      <c r="T1630" t="s">
        <v>46</v>
      </c>
      <c r="U1630" t="s">
        <v>21750</v>
      </c>
      <c r="V1630" t="s">
        <v>22934</v>
      </c>
      <c r="X1630" t="s">
        <v>21076</v>
      </c>
      <c r="Y1630" t="s">
        <v>19854</v>
      </c>
      <c r="Z1630" t="s">
        <v>21048</v>
      </c>
      <c r="AG1630" t="s">
        <v>22935</v>
      </c>
      <c r="AH1630" s="24">
        <v>1317160</v>
      </c>
      <c r="AI1630" t="s">
        <v>22937</v>
      </c>
      <c r="AJ1630" t="s">
        <v>22941</v>
      </c>
    </row>
    <row r="1631" spans="1:36" ht="17.25" hidden="1" customHeight="1" x14ac:dyDescent="0.2">
      <c r="A1631" s="4" t="s">
        <v>22931</v>
      </c>
      <c r="B1631" t="s">
        <v>21042</v>
      </c>
      <c r="C1631" t="s">
        <v>22932</v>
      </c>
      <c r="D1631" t="s">
        <v>22933</v>
      </c>
      <c r="E1631" t="s">
        <v>77</v>
      </c>
      <c r="F1631" t="s">
        <v>86</v>
      </c>
      <c r="G1631" s="5">
        <v>470</v>
      </c>
      <c r="H1631" t="s">
        <v>139</v>
      </c>
      <c r="I1631" t="s">
        <v>43</v>
      </c>
      <c r="J1631" t="s">
        <v>45</v>
      </c>
      <c r="K1631" t="s">
        <v>45</v>
      </c>
      <c r="L1631" t="s">
        <v>45</v>
      </c>
      <c r="N1631" s="6">
        <v>2024</v>
      </c>
      <c r="R1631" s="7">
        <v>22.983207</v>
      </c>
      <c r="S1631" s="7">
        <v>114.10251700000001</v>
      </c>
      <c r="T1631" t="s">
        <v>46</v>
      </c>
      <c r="U1631" t="s">
        <v>21750</v>
      </c>
      <c r="V1631" t="s">
        <v>22934</v>
      </c>
      <c r="X1631" t="s">
        <v>21076</v>
      </c>
      <c r="Y1631" t="s">
        <v>19854</v>
      </c>
      <c r="Z1631" t="s">
        <v>21048</v>
      </c>
      <c r="AG1631" t="s">
        <v>22935</v>
      </c>
      <c r="AH1631" s="6">
        <v>1317161</v>
      </c>
      <c r="AI1631" t="s">
        <v>22937</v>
      </c>
      <c r="AJ1631" t="s">
        <v>22942</v>
      </c>
    </row>
    <row r="1632" spans="1:36" ht="17.25" hidden="1" customHeight="1" x14ac:dyDescent="0.2">
      <c r="A1632" s="4" t="s">
        <v>22943</v>
      </c>
      <c r="B1632" t="s">
        <v>21042</v>
      </c>
      <c r="C1632" t="s">
        <v>22944</v>
      </c>
      <c r="D1632" t="s">
        <v>22945</v>
      </c>
      <c r="E1632" t="s">
        <v>40</v>
      </c>
      <c r="F1632" t="s">
        <v>86</v>
      </c>
      <c r="G1632" s="5">
        <v>70</v>
      </c>
      <c r="H1632" t="s">
        <v>42</v>
      </c>
      <c r="I1632" t="s">
        <v>43</v>
      </c>
      <c r="J1632" t="s">
        <v>44</v>
      </c>
      <c r="N1632" s="6">
        <v>2017</v>
      </c>
      <c r="R1632" s="7">
        <v>25.210685999999999</v>
      </c>
      <c r="S1632" s="7">
        <v>110.180593</v>
      </c>
      <c r="T1632" t="s">
        <v>46</v>
      </c>
      <c r="U1632" t="s">
        <v>22201</v>
      </c>
      <c r="W1632" t="s">
        <v>22946</v>
      </c>
      <c r="X1632" t="s">
        <v>21304</v>
      </c>
      <c r="Y1632" t="s">
        <v>19854</v>
      </c>
      <c r="Z1632" t="s">
        <v>21048</v>
      </c>
      <c r="AG1632" t="s">
        <v>22947</v>
      </c>
      <c r="AH1632" s="27" t="s">
        <v>22948</v>
      </c>
      <c r="AI1632" t="s">
        <v>22949</v>
      </c>
      <c r="AJ1632" t="s">
        <v>22950</v>
      </c>
    </row>
    <row r="1633" spans="1:36" ht="17.25" hidden="1" customHeight="1" x14ac:dyDescent="0.2">
      <c r="A1633" s="4" t="s">
        <v>22943</v>
      </c>
      <c r="B1633" t="s">
        <v>21042</v>
      </c>
      <c r="C1633" t="s">
        <v>22944</v>
      </c>
      <c r="D1633" t="s">
        <v>22945</v>
      </c>
      <c r="E1633" t="s">
        <v>56</v>
      </c>
      <c r="F1633" t="s">
        <v>86</v>
      </c>
      <c r="G1633" s="5">
        <v>70</v>
      </c>
      <c r="H1633" t="s">
        <v>42</v>
      </c>
      <c r="I1633" t="s">
        <v>43</v>
      </c>
      <c r="J1633" t="s">
        <v>44</v>
      </c>
      <c r="N1633" s="6">
        <v>2017</v>
      </c>
      <c r="R1633" s="7">
        <v>25.210685999999999</v>
      </c>
      <c r="S1633" s="7">
        <v>110.180593</v>
      </c>
      <c r="T1633" t="s">
        <v>46</v>
      </c>
      <c r="U1633" t="s">
        <v>22201</v>
      </c>
      <c r="W1633" t="s">
        <v>22946</v>
      </c>
      <c r="X1633" t="s">
        <v>21304</v>
      </c>
      <c r="Y1633" t="s">
        <v>19854</v>
      </c>
      <c r="Z1633" t="s">
        <v>21048</v>
      </c>
      <c r="AG1633" t="s">
        <v>22947</v>
      </c>
      <c r="AH1633" s="27" t="s">
        <v>22951</v>
      </c>
      <c r="AI1633" t="s">
        <v>22949</v>
      </c>
      <c r="AJ1633" t="s">
        <v>22952</v>
      </c>
    </row>
    <row r="1634" spans="1:36" ht="17.25" hidden="1" customHeight="1" x14ac:dyDescent="0.2">
      <c r="A1634" s="4" t="s">
        <v>22943</v>
      </c>
      <c r="B1634" t="s">
        <v>21042</v>
      </c>
      <c r="C1634" t="s">
        <v>22944</v>
      </c>
      <c r="D1634" t="s">
        <v>22945</v>
      </c>
      <c r="E1634" t="s">
        <v>58</v>
      </c>
      <c r="F1634" t="s">
        <v>86</v>
      </c>
      <c r="G1634" s="5">
        <v>70</v>
      </c>
      <c r="H1634" t="s">
        <v>42</v>
      </c>
      <c r="I1634" t="s">
        <v>43</v>
      </c>
      <c r="J1634" t="s">
        <v>44</v>
      </c>
      <c r="N1634" s="6">
        <v>2017</v>
      </c>
      <c r="R1634" s="7">
        <v>25.210685999999999</v>
      </c>
      <c r="S1634" s="7">
        <v>110.180593</v>
      </c>
      <c r="T1634" t="s">
        <v>46</v>
      </c>
      <c r="U1634" t="s">
        <v>22201</v>
      </c>
      <c r="W1634" t="s">
        <v>22946</v>
      </c>
      <c r="X1634" t="s">
        <v>21304</v>
      </c>
      <c r="Y1634" t="s">
        <v>19854</v>
      </c>
      <c r="Z1634" t="s">
        <v>21048</v>
      </c>
      <c r="AG1634" t="s">
        <v>22947</v>
      </c>
      <c r="AH1634" s="27" t="s">
        <v>22953</v>
      </c>
      <c r="AI1634" t="s">
        <v>22949</v>
      </c>
      <c r="AJ1634" t="s">
        <v>22954</v>
      </c>
    </row>
    <row r="1635" spans="1:36" ht="17.25" hidden="1" customHeight="1" x14ac:dyDescent="0.2">
      <c r="A1635" s="4" t="s">
        <v>22962</v>
      </c>
      <c r="B1635" t="s">
        <v>21042</v>
      </c>
      <c r="C1635" t="s">
        <v>22963</v>
      </c>
      <c r="D1635" t="s">
        <v>22964</v>
      </c>
      <c r="E1635" t="s">
        <v>40</v>
      </c>
      <c r="F1635" t="s">
        <v>86</v>
      </c>
      <c r="G1635" s="5">
        <v>400</v>
      </c>
      <c r="H1635" t="s">
        <v>42</v>
      </c>
      <c r="I1635" t="s">
        <v>43</v>
      </c>
      <c r="J1635" t="s">
        <v>44</v>
      </c>
      <c r="N1635" s="24">
        <v>2020</v>
      </c>
      <c r="R1635" s="7">
        <v>31.759170999999998</v>
      </c>
      <c r="S1635" s="7">
        <v>120.385457</v>
      </c>
      <c r="T1635" t="s">
        <v>46</v>
      </c>
      <c r="U1635" t="s">
        <v>22965</v>
      </c>
      <c r="V1635" t="s">
        <v>22966</v>
      </c>
      <c r="X1635" t="s">
        <v>21204</v>
      </c>
      <c r="Y1635" t="s">
        <v>19854</v>
      </c>
      <c r="Z1635" t="s">
        <v>21048</v>
      </c>
      <c r="AI1635" t="s">
        <v>22967</v>
      </c>
      <c r="AJ1635" t="s">
        <v>22968</v>
      </c>
    </row>
    <row r="1636" spans="1:36" ht="17.25" hidden="1" customHeight="1" x14ac:dyDescent="0.2">
      <c r="A1636" s="4" t="s">
        <v>22962</v>
      </c>
      <c r="B1636" t="s">
        <v>21042</v>
      </c>
      <c r="C1636" t="s">
        <v>22963</v>
      </c>
      <c r="D1636" t="s">
        <v>22964</v>
      </c>
      <c r="E1636" t="s">
        <v>56</v>
      </c>
      <c r="F1636" t="s">
        <v>86</v>
      </c>
      <c r="G1636" s="5">
        <v>400</v>
      </c>
      <c r="H1636" t="s">
        <v>42</v>
      </c>
      <c r="I1636" t="s">
        <v>43</v>
      </c>
      <c r="J1636" t="s">
        <v>44</v>
      </c>
      <c r="N1636" s="24">
        <v>2020</v>
      </c>
      <c r="R1636" s="7">
        <v>31.759170999999998</v>
      </c>
      <c r="S1636" s="7">
        <v>120.385457</v>
      </c>
      <c r="T1636" t="s">
        <v>46</v>
      </c>
      <c r="U1636" t="s">
        <v>22965</v>
      </c>
      <c r="V1636" t="s">
        <v>22966</v>
      </c>
      <c r="X1636" t="s">
        <v>21204</v>
      </c>
      <c r="Y1636" t="s">
        <v>19854</v>
      </c>
      <c r="Z1636" t="s">
        <v>21048</v>
      </c>
      <c r="AI1636" t="s">
        <v>22967</v>
      </c>
      <c r="AJ1636" t="s">
        <v>22969</v>
      </c>
    </row>
    <row r="1637" spans="1:36" ht="17.25" hidden="1" customHeight="1" x14ac:dyDescent="0.2">
      <c r="A1637" s="4" t="s">
        <v>22970</v>
      </c>
      <c r="B1637" t="s">
        <v>21042</v>
      </c>
      <c r="C1637" t="s">
        <v>22971</v>
      </c>
      <c r="D1637" t="s">
        <v>22972</v>
      </c>
      <c r="E1637" t="s">
        <v>40</v>
      </c>
      <c r="F1637" t="s">
        <v>86</v>
      </c>
      <c r="G1637" s="5">
        <v>830</v>
      </c>
      <c r="H1637" t="s">
        <v>486</v>
      </c>
      <c r="I1637" t="s">
        <v>43</v>
      </c>
      <c r="J1637" t="s">
        <v>45</v>
      </c>
      <c r="K1637" t="s">
        <v>45</v>
      </c>
      <c r="L1637" t="s">
        <v>45</v>
      </c>
      <c r="M1637" t="s">
        <v>559</v>
      </c>
      <c r="N1637" s="6">
        <v>2024</v>
      </c>
      <c r="R1637" s="7">
        <v>45.124699999999997</v>
      </c>
      <c r="S1637" s="7">
        <v>124.7972</v>
      </c>
      <c r="T1637" t="s">
        <v>504</v>
      </c>
      <c r="U1637" t="s">
        <v>22973</v>
      </c>
      <c r="V1637" t="s">
        <v>22974</v>
      </c>
      <c r="X1637" t="s">
        <v>22975</v>
      </c>
      <c r="Y1637" t="s">
        <v>19854</v>
      </c>
      <c r="Z1637" t="s">
        <v>21048</v>
      </c>
      <c r="AH1637" s="27"/>
      <c r="AI1637" t="s">
        <v>22976</v>
      </c>
      <c r="AJ1637" t="s">
        <v>22977</v>
      </c>
    </row>
    <row r="1638" spans="1:36" ht="17.25" hidden="1" customHeight="1" x14ac:dyDescent="0.2">
      <c r="A1638" s="4" t="s">
        <v>22986</v>
      </c>
      <c r="B1638" t="s">
        <v>21042</v>
      </c>
      <c r="C1638" t="s">
        <v>22987</v>
      </c>
      <c r="D1638" t="s">
        <v>22988</v>
      </c>
      <c r="E1638" t="s">
        <v>58</v>
      </c>
      <c r="F1638" t="s">
        <v>86</v>
      </c>
      <c r="G1638" s="5">
        <v>191</v>
      </c>
      <c r="H1638" t="s">
        <v>42</v>
      </c>
      <c r="I1638" t="s">
        <v>43</v>
      </c>
      <c r="J1638" t="s">
        <v>44</v>
      </c>
      <c r="N1638" s="6">
        <v>2013</v>
      </c>
      <c r="R1638" s="7">
        <v>32.170428000000001</v>
      </c>
      <c r="S1638" s="7">
        <v>119.011004</v>
      </c>
      <c r="T1638" t="s">
        <v>46</v>
      </c>
      <c r="U1638" t="s">
        <v>21666</v>
      </c>
      <c r="V1638" t="s">
        <v>22989</v>
      </c>
      <c r="X1638" t="s">
        <v>21204</v>
      </c>
      <c r="Y1638" t="s">
        <v>19854</v>
      </c>
      <c r="Z1638" t="s">
        <v>21048</v>
      </c>
      <c r="AG1638" t="s">
        <v>22990</v>
      </c>
      <c r="AH1638" s="8" t="s">
        <v>22994</v>
      </c>
      <c r="AI1638" t="s">
        <v>22991</v>
      </c>
      <c r="AJ1638" t="s">
        <v>22995</v>
      </c>
    </row>
    <row r="1639" spans="1:36" ht="17.25" hidden="1" customHeight="1" x14ac:dyDescent="0.2">
      <c r="A1639" s="4" t="s">
        <v>22986</v>
      </c>
      <c r="B1639" t="s">
        <v>21042</v>
      </c>
      <c r="C1639" t="s">
        <v>22987</v>
      </c>
      <c r="D1639" t="s">
        <v>22988</v>
      </c>
      <c r="E1639" t="s">
        <v>191</v>
      </c>
      <c r="F1639" t="s">
        <v>86</v>
      </c>
      <c r="G1639" s="5">
        <v>191</v>
      </c>
      <c r="H1639" t="s">
        <v>42</v>
      </c>
      <c r="I1639" t="s">
        <v>43</v>
      </c>
      <c r="J1639" t="s">
        <v>44</v>
      </c>
      <c r="N1639" s="6">
        <v>2013</v>
      </c>
      <c r="R1639" s="7">
        <v>32.170428000000001</v>
      </c>
      <c r="S1639" s="7">
        <v>119.011004</v>
      </c>
      <c r="T1639" t="s">
        <v>46</v>
      </c>
      <c r="U1639" t="s">
        <v>21666</v>
      </c>
      <c r="V1639" t="s">
        <v>22989</v>
      </c>
      <c r="X1639" t="s">
        <v>21204</v>
      </c>
      <c r="Y1639" t="s">
        <v>19854</v>
      </c>
      <c r="Z1639" t="s">
        <v>21048</v>
      </c>
      <c r="AG1639" t="s">
        <v>22990</v>
      </c>
      <c r="AH1639" s="8" t="s">
        <v>22996</v>
      </c>
      <c r="AI1639" t="s">
        <v>22991</v>
      </c>
      <c r="AJ1639" t="s">
        <v>22997</v>
      </c>
    </row>
    <row r="1640" spans="1:36" ht="17.25" hidden="1" customHeight="1" x14ac:dyDescent="0.2">
      <c r="A1640" s="4" t="s">
        <v>23010</v>
      </c>
      <c r="B1640" t="s">
        <v>21042</v>
      </c>
      <c r="C1640" t="s">
        <v>23011</v>
      </c>
      <c r="D1640" t="s">
        <v>23012</v>
      </c>
      <c r="E1640" t="s">
        <v>40</v>
      </c>
      <c r="F1640" t="s">
        <v>86</v>
      </c>
      <c r="G1640" s="5">
        <v>745</v>
      </c>
      <c r="H1640" t="s">
        <v>139</v>
      </c>
      <c r="I1640" t="s">
        <v>43</v>
      </c>
      <c r="J1640" t="s">
        <v>45</v>
      </c>
      <c r="K1640" t="s">
        <v>45</v>
      </c>
      <c r="L1640" t="s">
        <v>45</v>
      </c>
      <c r="M1640" t="s">
        <v>559</v>
      </c>
      <c r="N1640" s="6">
        <v>2024</v>
      </c>
      <c r="R1640" s="7">
        <v>32.032139999999998</v>
      </c>
      <c r="S1640" s="7">
        <v>120.76956</v>
      </c>
      <c r="T1640" t="s">
        <v>46</v>
      </c>
      <c r="U1640" t="s">
        <v>22668</v>
      </c>
      <c r="X1640" t="s">
        <v>21204</v>
      </c>
      <c r="Y1640" t="s">
        <v>19854</v>
      </c>
      <c r="Z1640" t="s">
        <v>21048</v>
      </c>
      <c r="AC1640" t="s">
        <v>23013</v>
      </c>
      <c r="AG1640" t="s">
        <v>23014</v>
      </c>
      <c r="AH1640" s="24">
        <v>1315998</v>
      </c>
      <c r="AI1640" t="s">
        <v>23015</v>
      </c>
      <c r="AJ1640" t="s">
        <v>23016</v>
      </c>
    </row>
    <row r="1641" spans="1:36" ht="17.25" hidden="1" customHeight="1" x14ac:dyDescent="0.2">
      <c r="A1641" s="4" t="s">
        <v>23010</v>
      </c>
      <c r="B1641" t="s">
        <v>21042</v>
      </c>
      <c r="C1641" t="s">
        <v>23011</v>
      </c>
      <c r="D1641" t="s">
        <v>23012</v>
      </c>
      <c r="E1641" t="s">
        <v>56</v>
      </c>
      <c r="F1641" t="s">
        <v>86</v>
      </c>
      <c r="G1641" s="5">
        <v>745</v>
      </c>
      <c r="H1641" t="s">
        <v>139</v>
      </c>
      <c r="I1641" t="s">
        <v>43</v>
      </c>
      <c r="J1641" t="s">
        <v>45</v>
      </c>
      <c r="K1641" t="s">
        <v>45</v>
      </c>
      <c r="L1641" t="s">
        <v>45</v>
      </c>
      <c r="M1641" t="s">
        <v>559</v>
      </c>
      <c r="N1641" s="6">
        <v>2024</v>
      </c>
      <c r="R1641" s="7">
        <v>32.032139999999998</v>
      </c>
      <c r="S1641" s="7">
        <v>120.76956</v>
      </c>
      <c r="T1641" t="s">
        <v>46</v>
      </c>
      <c r="U1641" t="s">
        <v>22668</v>
      </c>
      <c r="X1641" t="s">
        <v>21204</v>
      </c>
      <c r="Y1641" t="s">
        <v>19854</v>
      </c>
      <c r="Z1641" t="s">
        <v>21048</v>
      </c>
      <c r="AC1641" t="s">
        <v>23013</v>
      </c>
      <c r="AG1641" t="s">
        <v>23014</v>
      </c>
      <c r="AH1641" s="24">
        <v>1315999</v>
      </c>
      <c r="AI1641" t="s">
        <v>23015</v>
      </c>
      <c r="AJ1641" t="s">
        <v>23017</v>
      </c>
    </row>
    <row r="1642" spans="1:36" ht="17.25" hidden="1" customHeight="1" x14ac:dyDescent="0.2">
      <c r="A1642" s="4" t="s">
        <v>23018</v>
      </c>
      <c r="B1642" t="s">
        <v>21042</v>
      </c>
      <c r="C1642" t="s">
        <v>23019</v>
      </c>
      <c r="D1642" t="s">
        <v>23020</v>
      </c>
      <c r="E1642" t="s">
        <v>40</v>
      </c>
      <c r="F1642" t="s">
        <v>86</v>
      </c>
      <c r="G1642" s="5">
        <v>400</v>
      </c>
      <c r="H1642" t="s">
        <v>139</v>
      </c>
      <c r="I1642" t="s">
        <v>43</v>
      </c>
      <c r="J1642" t="s">
        <v>44</v>
      </c>
      <c r="K1642" t="s">
        <v>45</v>
      </c>
      <c r="L1642" t="s">
        <v>45</v>
      </c>
      <c r="M1642" t="s">
        <v>559</v>
      </c>
      <c r="N1642" s="6">
        <v>2024</v>
      </c>
      <c r="R1642" s="7">
        <v>31.057280741585799</v>
      </c>
      <c r="S1642" s="7">
        <v>103.90690948184</v>
      </c>
      <c r="T1642" t="s">
        <v>504</v>
      </c>
      <c r="U1642" t="s">
        <v>23021</v>
      </c>
      <c r="V1642" t="s">
        <v>23022</v>
      </c>
      <c r="W1642" t="s">
        <v>23023</v>
      </c>
      <c r="X1642" t="s">
        <v>21497</v>
      </c>
      <c r="Y1642" t="s">
        <v>19854</v>
      </c>
      <c r="Z1642" t="s">
        <v>21048</v>
      </c>
      <c r="AI1642" t="s">
        <v>23024</v>
      </c>
      <c r="AJ1642" t="s">
        <v>23025</v>
      </c>
    </row>
    <row r="1643" spans="1:36" ht="17.25" hidden="1" customHeight="1" x14ac:dyDescent="0.2">
      <c r="A1643" s="4" t="s">
        <v>23018</v>
      </c>
      <c r="B1643" t="s">
        <v>21042</v>
      </c>
      <c r="C1643" t="s">
        <v>23019</v>
      </c>
      <c r="D1643" t="s">
        <v>23026</v>
      </c>
      <c r="E1643" t="s">
        <v>56</v>
      </c>
      <c r="F1643" t="s">
        <v>86</v>
      </c>
      <c r="G1643" s="5">
        <v>400</v>
      </c>
      <c r="H1643" t="s">
        <v>139</v>
      </c>
      <c r="I1643" t="s">
        <v>43</v>
      </c>
      <c r="J1643" t="s">
        <v>44</v>
      </c>
      <c r="K1643" t="s">
        <v>45</v>
      </c>
      <c r="L1643" t="s">
        <v>45</v>
      </c>
      <c r="M1643" t="s">
        <v>559</v>
      </c>
      <c r="N1643" s="6">
        <v>2024</v>
      </c>
      <c r="R1643" s="7">
        <v>31.057280741585799</v>
      </c>
      <c r="S1643" s="7">
        <v>103.90690948184</v>
      </c>
      <c r="T1643" t="s">
        <v>504</v>
      </c>
      <c r="U1643" t="s">
        <v>23021</v>
      </c>
      <c r="V1643" t="s">
        <v>23022</v>
      </c>
      <c r="W1643" t="s">
        <v>23023</v>
      </c>
      <c r="X1643" t="s">
        <v>21497</v>
      </c>
      <c r="Y1643" t="s">
        <v>19854</v>
      </c>
      <c r="Z1643" t="s">
        <v>21048</v>
      </c>
      <c r="AH1643" s="27"/>
      <c r="AI1643" t="s">
        <v>23024</v>
      </c>
      <c r="AJ1643" t="s">
        <v>23027</v>
      </c>
    </row>
    <row r="1644" spans="1:36" ht="17.25" hidden="1" customHeight="1" x14ac:dyDescent="0.2">
      <c r="A1644" s="4" t="s">
        <v>23028</v>
      </c>
      <c r="B1644" t="s">
        <v>21042</v>
      </c>
      <c r="C1644" t="s">
        <v>23029</v>
      </c>
      <c r="D1644" t="s">
        <v>23030</v>
      </c>
      <c r="E1644" t="s">
        <v>63</v>
      </c>
      <c r="F1644" t="s">
        <v>86</v>
      </c>
      <c r="G1644" s="5">
        <v>120</v>
      </c>
      <c r="H1644" t="s">
        <v>139</v>
      </c>
      <c r="I1644" t="s">
        <v>43</v>
      </c>
      <c r="J1644" t="s">
        <v>44</v>
      </c>
      <c r="K1644" t="s">
        <v>45</v>
      </c>
      <c r="L1644" t="s">
        <v>45</v>
      </c>
      <c r="M1644" t="s">
        <v>559</v>
      </c>
      <c r="N1644" s="6">
        <v>2024</v>
      </c>
      <c r="R1644" s="7">
        <v>23.626815000000001</v>
      </c>
      <c r="S1644" s="7">
        <v>113.073891</v>
      </c>
      <c r="T1644" t="s">
        <v>504</v>
      </c>
      <c r="U1644" t="s">
        <v>21934</v>
      </c>
      <c r="W1644" t="s">
        <v>23031</v>
      </c>
      <c r="X1644" t="s">
        <v>21076</v>
      </c>
      <c r="Y1644" t="s">
        <v>19854</v>
      </c>
      <c r="Z1644" t="s">
        <v>21048</v>
      </c>
      <c r="AG1644" t="s">
        <v>23032</v>
      </c>
      <c r="AH1644" s="24">
        <v>1315706</v>
      </c>
      <c r="AI1644" t="s">
        <v>23033</v>
      </c>
      <c r="AJ1644" t="s">
        <v>23034</v>
      </c>
    </row>
    <row r="1645" spans="1:36" ht="17.25" hidden="1" customHeight="1" x14ac:dyDescent="0.2">
      <c r="A1645" s="4" t="s">
        <v>23028</v>
      </c>
      <c r="B1645" t="s">
        <v>21042</v>
      </c>
      <c r="C1645" t="s">
        <v>23029</v>
      </c>
      <c r="D1645" t="s">
        <v>23030</v>
      </c>
      <c r="E1645" t="s">
        <v>73</v>
      </c>
      <c r="F1645" t="s">
        <v>86</v>
      </c>
      <c r="G1645" s="5">
        <v>120</v>
      </c>
      <c r="H1645" t="s">
        <v>139</v>
      </c>
      <c r="I1645" t="s">
        <v>43</v>
      </c>
      <c r="J1645" t="s">
        <v>44</v>
      </c>
      <c r="K1645" t="s">
        <v>45</v>
      </c>
      <c r="L1645" t="s">
        <v>45</v>
      </c>
      <c r="M1645" t="s">
        <v>559</v>
      </c>
      <c r="N1645" s="24">
        <v>2024</v>
      </c>
      <c r="R1645" s="7">
        <v>23.626815000000001</v>
      </c>
      <c r="S1645" s="7">
        <v>113.073891</v>
      </c>
      <c r="T1645" t="s">
        <v>504</v>
      </c>
      <c r="U1645" t="s">
        <v>21934</v>
      </c>
      <c r="W1645" t="s">
        <v>23031</v>
      </c>
      <c r="X1645" t="s">
        <v>21076</v>
      </c>
      <c r="Y1645" t="s">
        <v>19854</v>
      </c>
      <c r="Z1645" t="s">
        <v>21048</v>
      </c>
      <c r="AG1645" t="s">
        <v>23032</v>
      </c>
      <c r="AH1645" s="24">
        <v>1315707</v>
      </c>
      <c r="AI1645" t="s">
        <v>23033</v>
      </c>
      <c r="AJ1645" t="s">
        <v>23035</v>
      </c>
    </row>
    <row r="1646" spans="1:36" ht="17.25" hidden="1" customHeight="1" x14ac:dyDescent="0.2">
      <c r="A1646" s="4" t="s">
        <v>23061</v>
      </c>
      <c r="B1646" t="s">
        <v>21042</v>
      </c>
      <c r="C1646" t="s">
        <v>23062</v>
      </c>
      <c r="D1646" t="s">
        <v>23063</v>
      </c>
      <c r="E1646" t="s">
        <v>40</v>
      </c>
      <c r="F1646" t="s">
        <v>86</v>
      </c>
      <c r="G1646" s="5">
        <v>255</v>
      </c>
      <c r="H1646" t="s">
        <v>42</v>
      </c>
      <c r="I1646" t="s">
        <v>43</v>
      </c>
      <c r="J1646" t="s">
        <v>44</v>
      </c>
      <c r="N1646" s="6">
        <v>2017</v>
      </c>
      <c r="R1646" s="7">
        <v>31.262456</v>
      </c>
      <c r="S1646" s="7">
        <v>120.56433800000001</v>
      </c>
      <c r="T1646" t="s">
        <v>46</v>
      </c>
      <c r="U1646" t="s">
        <v>21712</v>
      </c>
      <c r="X1646" t="s">
        <v>21204</v>
      </c>
      <c r="Y1646" t="s">
        <v>19854</v>
      </c>
      <c r="Z1646" t="s">
        <v>21048</v>
      </c>
      <c r="AG1646" t="s">
        <v>23064</v>
      </c>
      <c r="AH1646" s="8" t="s">
        <v>23065</v>
      </c>
      <c r="AI1646" t="s">
        <v>23066</v>
      </c>
      <c r="AJ1646" t="s">
        <v>23067</v>
      </c>
    </row>
    <row r="1647" spans="1:36" ht="17.25" hidden="1" customHeight="1" x14ac:dyDescent="0.2">
      <c r="A1647" s="4" t="s">
        <v>23061</v>
      </c>
      <c r="B1647" t="s">
        <v>21042</v>
      </c>
      <c r="C1647" t="s">
        <v>23062</v>
      </c>
      <c r="D1647" t="s">
        <v>23063</v>
      </c>
      <c r="E1647" t="s">
        <v>56</v>
      </c>
      <c r="F1647" t="s">
        <v>86</v>
      </c>
      <c r="G1647" s="5">
        <v>255</v>
      </c>
      <c r="H1647" t="s">
        <v>42</v>
      </c>
      <c r="I1647" t="s">
        <v>43</v>
      </c>
      <c r="J1647" t="s">
        <v>44</v>
      </c>
      <c r="N1647" s="24">
        <v>2017</v>
      </c>
      <c r="R1647" s="7">
        <v>31.262456</v>
      </c>
      <c r="S1647" s="7">
        <v>120.56433800000001</v>
      </c>
      <c r="T1647" t="s">
        <v>46</v>
      </c>
      <c r="U1647" t="s">
        <v>21712</v>
      </c>
      <c r="X1647" t="s">
        <v>21204</v>
      </c>
      <c r="Y1647" t="s">
        <v>19854</v>
      </c>
      <c r="Z1647" t="s">
        <v>21048</v>
      </c>
      <c r="AG1647" t="s">
        <v>23064</v>
      </c>
      <c r="AH1647" s="8" t="s">
        <v>23068</v>
      </c>
      <c r="AI1647" t="s">
        <v>23066</v>
      </c>
      <c r="AJ1647" t="s">
        <v>23069</v>
      </c>
    </row>
    <row r="1648" spans="1:36" ht="17.25" hidden="1" customHeight="1" x14ac:dyDescent="0.2">
      <c r="A1648" s="4" t="s">
        <v>23070</v>
      </c>
      <c r="B1648" t="s">
        <v>21042</v>
      </c>
      <c r="C1648" t="s">
        <v>23071</v>
      </c>
      <c r="D1648" t="s">
        <v>23072</v>
      </c>
      <c r="E1648" t="s">
        <v>40</v>
      </c>
      <c r="F1648" t="s">
        <v>86</v>
      </c>
      <c r="G1648" s="5">
        <v>430</v>
      </c>
      <c r="H1648" t="s">
        <v>42</v>
      </c>
      <c r="I1648" t="s">
        <v>43</v>
      </c>
      <c r="J1648" t="s">
        <v>44</v>
      </c>
      <c r="N1648" s="6">
        <v>2015</v>
      </c>
      <c r="R1648" s="7">
        <v>37.888739000000001</v>
      </c>
      <c r="S1648" s="7">
        <v>112.664857</v>
      </c>
      <c r="T1648" t="s">
        <v>46</v>
      </c>
      <c r="U1648" t="s">
        <v>23073</v>
      </c>
      <c r="W1648" t="s">
        <v>23074</v>
      </c>
      <c r="X1648" t="s">
        <v>21084</v>
      </c>
      <c r="Y1648" t="s">
        <v>19854</v>
      </c>
      <c r="Z1648" t="s">
        <v>21048</v>
      </c>
      <c r="AG1648" t="s">
        <v>23075</v>
      </c>
      <c r="AI1648" t="s">
        <v>23076</v>
      </c>
      <c r="AJ1648" t="s">
        <v>23077</v>
      </c>
    </row>
    <row r="1649" spans="1:36" ht="17.25" hidden="1" customHeight="1" x14ac:dyDescent="0.2">
      <c r="A1649" s="4" t="s">
        <v>23070</v>
      </c>
      <c r="B1649" t="s">
        <v>21042</v>
      </c>
      <c r="C1649" t="s">
        <v>23071</v>
      </c>
      <c r="D1649" t="s">
        <v>23072</v>
      </c>
      <c r="E1649" t="s">
        <v>56</v>
      </c>
      <c r="F1649" t="s">
        <v>86</v>
      </c>
      <c r="G1649" s="5">
        <v>430</v>
      </c>
      <c r="H1649" t="s">
        <v>42</v>
      </c>
      <c r="I1649" t="s">
        <v>43</v>
      </c>
      <c r="J1649" t="s">
        <v>44</v>
      </c>
      <c r="N1649" s="6">
        <v>2015</v>
      </c>
      <c r="R1649" s="7">
        <v>37.888739000000001</v>
      </c>
      <c r="S1649" s="7">
        <v>112.664857</v>
      </c>
      <c r="T1649" t="s">
        <v>46</v>
      </c>
      <c r="U1649" t="s">
        <v>23073</v>
      </c>
      <c r="W1649" t="s">
        <v>23074</v>
      </c>
      <c r="X1649" t="s">
        <v>21084</v>
      </c>
      <c r="Y1649" t="s">
        <v>19854</v>
      </c>
      <c r="Z1649" t="s">
        <v>21048</v>
      </c>
      <c r="AG1649" t="s">
        <v>23075</v>
      </c>
      <c r="AI1649" t="s">
        <v>23076</v>
      </c>
      <c r="AJ1649" t="s">
        <v>23078</v>
      </c>
    </row>
    <row r="1650" spans="1:36" ht="17.25" hidden="1" customHeight="1" x14ac:dyDescent="0.2">
      <c r="A1650" s="4" t="s">
        <v>23079</v>
      </c>
      <c r="B1650" t="s">
        <v>21042</v>
      </c>
      <c r="C1650" t="s">
        <v>23080</v>
      </c>
      <c r="D1650" t="s">
        <v>23081</v>
      </c>
      <c r="E1650" t="s">
        <v>40</v>
      </c>
      <c r="F1650" t="s">
        <v>86</v>
      </c>
      <c r="G1650" s="5">
        <v>463</v>
      </c>
      <c r="H1650" t="s">
        <v>42</v>
      </c>
      <c r="I1650" t="s">
        <v>43</v>
      </c>
      <c r="J1650" t="s">
        <v>44</v>
      </c>
      <c r="N1650" s="6">
        <v>2014</v>
      </c>
      <c r="R1650" s="7">
        <v>38.923729000000002</v>
      </c>
      <c r="S1650" s="7">
        <v>117.72779</v>
      </c>
      <c r="T1650" t="s">
        <v>46</v>
      </c>
      <c r="U1650" t="s">
        <v>23082</v>
      </c>
      <c r="W1650" t="s">
        <v>22790</v>
      </c>
      <c r="X1650" t="s">
        <v>21372</v>
      </c>
      <c r="Y1650" t="s">
        <v>19854</v>
      </c>
      <c r="Z1650" t="s">
        <v>21048</v>
      </c>
      <c r="AG1650" t="s">
        <v>23083</v>
      </c>
      <c r="AH1650" s="8" t="s">
        <v>23084</v>
      </c>
      <c r="AI1650" t="s">
        <v>23085</v>
      </c>
      <c r="AJ1650" t="s">
        <v>23086</v>
      </c>
    </row>
    <row r="1651" spans="1:36" ht="17.25" hidden="1" customHeight="1" x14ac:dyDescent="0.2">
      <c r="A1651" s="4" t="s">
        <v>23079</v>
      </c>
      <c r="B1651" t="s">
        <v>21042</v>
      </c>
      <c r="C1651" t="s">
        <v>23080</v>
      </c>
      <c r="D1651" t="s">
        <v>23081</v>
      </c>
      <c r="E1651" t="s">
        <v>56</v>
      </c>
      <c r="F1651" t="s">
        <v>86</v>
      </c>
      <c r="G1651" s="5">
        <v>463</v>
      </c>
      <c r="H1651" t="s">
        <v>486</v>
      </c>
      <c r="I1651" t="s">
        <v>43</v>
      </c>
      <c r="J1651" t="s">
        <v>44</v>
      </c>
      <c r="N1651" s="6">
        <v>2023</v>
      </c>
      <c r="R1651" s="7">
        <v>38.923729000000002</v>
      </c>
      <c r="S1651" s="7">
        <v>117.72779</v>
      </c>
      <c r="T1651" t="s">
        <v>46</v>
      </c>
      <c r="U1651" t="s">
        <v>23082</v>
      </c>
      <c r="W1651" t="s">
        <v>22790</v>
      </c>
      <c r="X1651" t="s">
        <v>21372</v>
      </c>
      <c r="Y1651" t="s">
        <v>19854</v>
      </c>
      <c r="Z1651" t="s">
        <v>21048</v>
      </c>
      <c r="AG1651" t="s">
        <v>23083</v>
      </c>
      <c r="AI1651" t="s">
        <v>23085</v>
      </c>
      <c r="AJ1651" t="s">
        <v>23087</v>
      </c>
    </row>
    <row r="1652" spans="1:36" ht="17.25" hidden="1" customHeight="1" x14ac:dyDescent="0.2">
      <c r="A1652" s="4" t="s">
        <v>23088</v>
      </c>
      <c r="B1652" t="s">
        <v>21042</v>
      </c>
      <c r="C1652" t="s">
        <v>23089</v>
      </c>
      <c r="D1652" t="s">
        <v>23090</v>
      </c>
      <c r="E1652" t="s">
        <v>63</v>
      </c>
      <c r="F1652" t="s">
        <v>86</v>
      </c>
      <c r="G1652" s="5">
        <v>500</v>
      </c>
      <c r="H1652" t="s">
        <v>139</v>
      </c>
      <c r="I1652" t="s">
        <v>43</v>
      </c>
      <c r="J1652" t="s">
        <v>44</v>
      </c>
      <c r="K1652" t="s">
        <v>45</v>
      </c>
      <c r="L1652" t="s">
        <v>45</v>
      </c>
      <c r="M1652" t="s">
        <v>559</v>
      </c>
      <c r="N1652" s="6">
        <v>2023</v>
      </c>
      <c r="R1652" s="7">
        <v>28.627886</v>
      </c>
      <c r="S1652" s="7">
        <v>112.92864899999999</v>
      </c>
      <c r="T1652" t="s">
        <v>504</v>
      </c>
      <c r="U1652" t="s">
        <v>23091</v>
      </c>
      <c r="V1652" t="s">
        <v>23092</v>
      </c>
      <c r="X1652" t="s">
        <v>21346</v>
      </c>
      <c r="Y1652" t="s">
        <v>19854</v>
      </c>
      <c r="Z1652" t="s">
        <v>21048</v>
      </c>
      <c r="AI1652" t="s">
        <v>23093</v>
      </c>
      <c r="AJ1652" t="s">
        <v>23094</v>
      </c>
    </row>
    <row r="1653" spans="1:36" ht="17.25" hidden="1" customHeight="1" x14ac:dyDescent="0.2">
      <c r="A1653" s="4" t="s">
        <v>23088</v>
      </c>
      <c r="B1653" t="s">
        <v>21042</v>
      </c>
      <c r="C1653" t="s">
        <v>23089</v>
      </c>
      <c r="D1653" t="s">
        <v>23090</v>
      </c>
      <c r="E1653" t="s">
        <v>73</v>
      </c>
      <c r="F1653" t="s">
        <v>86</v>
      </c>
      <c r="G1653" s="5">
        <v>500</v>
      </c>
      <c r="H1653" t="s">
        <v>139</v>
      </c>
      <c r="I1653" t="s">
        <v>43</v>
      </c>
      <c r="J1653" t="s">
        <v>44</v>
      </c>
      <c r="K1653" t="s">
        <v>45</v>
      </c>
      <c r="L1653" t="s">
        <v>45</v>
      </c>
      <c r="M1653" t="s">
        <v>559</v>
      </c>
      <c r="N1653" s="6">
        <v>2023</v>
      </c>
      <c r="R1653" s="7">
        <v>28.627886</v>
      </c>
      <c r="S1653" s="7">
        <v>112.92864899999999</v>
      </c>
      <c r="T1653" t="s">
        <v>504</v>
      </c>
      <c r="U1653" t="s">
        <v>23091</v>
      </c>
      <c r="V1653" t="s">
        <v>23092</v>
      </c>
      <c r="X1653" t="s">
        <v>21346</v>
      </c>
      <c r="Y1653" t="s">
        <v>19854</v>
      </c>
      <c r="Z1653" t="s">
        <v>21048</v>
      </c>
      <c r="AI1653" t="s">
        <v>23093</v>
      </c>
      <c r="AJ1653" t="s">
        <v>23095</v>
      </c>
    </row>
    <row r="1654" spans="1:36" ht="17.25" hidden="1" customHeight="1" x14ac:dyDescent="0.2">
      <c r="A1654" s="4" t="s">
        <v>23104</v>
      </c>
      <c r="B1654" t="s">
        <v>21042</v>
      </c>
      <c r="C1654" t="s">
        <v>23105</v>
      </c>
      <c r="D1654" t="s">
        <v>23106</v>
      </c>
      <c r="E1654" t="s">
        <v>40</v>
      </c>
      <c r="F1654" t="s">
        <v>86</v>
      </c>
      <c r="G1654" s="5">
        <v>495</v>
      </c>
      <c r="H1654" t="s">
        <v>42</v>
      </c>
      <c r="I1654" t="s">
        <v>43</v>
      </c>
      <c r="J1654" t="s">
        <v>44</v>
      </c>
      <c r="K1654" t="s">
        <v>45</v>
      </c>
      <c r="L1654" t="s">
        <v>45</v>
      </c>
      <c r="M1654" t="s">
        <v>559</v>
      </c>
      <c r="N1654" s="6">
        <v>2022</v>
      </c>
      <c r="R1654" s="7">
        <v>19.832144</v>
      </c>
      <c r="S1654" s="7">
        <v>109.203812</v>
      </c>
      <c r="T1654" t="s">
        <v>46</v>
      </c>
      <c r="U1654" t="s">
        <v>21211</v>
      </c>
      <c r="W1654" t="s">
        <v>21212</v>
      </c>
      <c r="X1654" t="s">
        <v>21213</v>
      </c>
      <c r="Y1654" t="s">
        <v>19854</v>
      </c>
      <c r="Z1654" t="s">
        <v>21048</v>
      </c>
      <c r="AI1654" t="s">
        <v>23107</v>
      </c>
      <c r="AJ1654" t="s">
        <v>23108</v>
      </c>
    </row>
    <row r="1655" spans="1:36" ht="17.25" hidden="1" customHeight="1" x14ac:dyDescent="0.2">
      <c r="A1655" s="4" t="s">
        <v>23104</v>
      </c>
      <c r="B1655" t="s">
        <v>21042</v>
      </c>
      <c r="C1655" t="s">
        <v>23105</v>
      </c>
      <c r="D1655" t="s">
        <v>23106</v>
      </c>
      <c r="E1655" t="s">
        <v>56</v>
      </c>
      <c r="F1655" t="s">
        <v>86</v>
      </c>
      <c r="G1655" s="5">
        <v>495</v>
      </c>
      <c r="H1655" t="s">
        <v>42</v>
      </c>
      <c r="I1655" t="s">
        <v>43</v>
      </c>
      <c r="J1655" t="s">
        <v>44</v>
      </c>
      <c r="K1655" t="s">
        <v>45</v>
      </c>
      <c r="L1655" t="s">
        <v>45</v>
      </c>
      <c r="M1655" t="s">
        <v>559</v>
      </c>
      <c r="N1655" s="6">
        <v>2022</v>
      </c>
      <c r="R1655" s="7">
        <v>19.832144</v>
      </c>
      <c r="S1655" s="7">
        <v>109.203812</v>
      </c>
      <c r="T1655" t="s">
        <v>46</v>
      </c>
      <c r="U1655" t="s">
        <v>21211</v>
      </c>
      <c r="W1655" t="s">
        <v>21212</v>
      </c>
      <c r="X1655" t="s">
        <v>21213</v>
      </c>
      <c r="Y1655" t="s">
        <v>19854</v>
      </c>
      <c r="Z1655" t="s">
        <v>21048</v>
      </c>
      <c r="AI1655" t="s">
        <v>23107</v>
      </c>
      <c r="AJ1655" t="s">
        <v>23109</v>
      </c>
    </row>
    <row r="1656" spans="1:36" ht="17.25" hidden="1" customHeight="1" x14ac:dyDescent="0.2">
      <c r="A1656" s="4" t="s">
        <v>23110</v>
      </c>
      <c r="B1656" t="s">
        <v>21042</v>
      </c>
      <c r="C1656" t="s">
        <v>23111</v>
      </c>
      <c r="D1656" t="s">
        <v>23112</v>
      </c>
      <c r="E1656" t="s">
        <v>40</v>
      </c>
      <c r="F1656" t="s">
        <v>86</v>
      </c>
      <c r="G1656" s="5">
        <v>530</v>
      </c>
      <c r="H1656" t="s">
        <v>486</v>
      </c>
      <c r="I1656" t="s">
        <v>43</v>
      </c>
      <c r="J1656" t="s">
        <v>44</v>
      </c>
      <c r="K1656" t="s">
        <v>45</v>
      </c>
      <c r="L1656" t="s">
        <v>45</v>
      </c>
      <c r="N1656" s="6">
        <v>2024</v>
      </c>
      <c r="R1656" s="7">
        <v>37.493769</v>
      </c>
      <c r="S1656" s="7">
        <v>121.181721</v>
      </c>
      <c r="T1656" t="s">
        <v>504</v>
      </c>
      <c r="U1656" t="s">
        <v>23113</v>
      </c>
      <c r="V1656" t="s">
        <v>23114</v>
      </c>
      <c r="W1656" t="s">
        <v>23115</v>
      </c>
      <c r="X1656" t="s">
        <v>21685</v>
      </c>
      <c r="Y1656" t="s">
        <v>19854</v>
      </c>
      <c r="Z1656" t="s">
        <v>21048</v>
      </c>
      <c r="AI1656" t="s">
        <v>23116</v>
      </c>
      <c r="AJ1656" t="s">
        <v>23117</v>
      </c>
    </row>
    <row r="1657" spans="1:36" ht="17.25" hidden="1" customHeight="1" x14ac:dyDescent="0.2">
      <c r="A1657" s="4" t="s">
        <v>23110</v>
      </c>
      <c r="B1657" t="s">
        <v>21042</v>
      </c>
      <c r="C1657" t="s">
        <v>23111</v>
      </c>
      <c r="D1657" t="s">
        <v>23112</v>
      </c>
      <c r="E1657" t="s">
        <v>56</v>
      </c>
      <c r="F1657" t="s">
        <v>86</v>
      </c>
      <c r="G1657" s="5">
        <v>530</v>
      </c>
      <c r="H1657" t="s">
        <v>486</v>
      </c>
      <c r="I1657" t="s">
        <v>43</v>
      </c>
      <c r="J1657" t="s">
        <v>44</v>
      </c>
      <c r="K1657" t="s">
        <v>45</v>
      </c>
      <c r="L1657" t="s">
        <v>45</v>
      </c>
      <c r="N1657" s="24">
        <v>2024</v>
      </c>
      <c r="R1657" s="7">
        <v>37.493769</v>
      </c>
      <c r="S1657" s="7">
        <v>121.181721</v>
      </c>
      <c r="T1657" t="s">
        <v>504</v>
      </c>
      <c r="U1657" t="s">
        <v>23113</v>
      </c>
      <c r="V1657" t="s">
        <v>23114</v>
      </c>
      <c r="W1657" t="s">
        <v>23115</v>
      </c>
      <c r="X1657" t="s">
        <v>21685</v>
      </c>
      <c r="Y1657" t="s">
        <v>19854</v>
      </c>
      <c r="Z1657" t="s">
        <v>21048</v>
      </c>
      <c r="AI1657" t="s">
        <v>23116</v>
      </c>
      <c r="AJ1657" t="s">
        <v>23118</v>
      </c>
    </row>
    <row r="1658" spans="1:36" ht="17.25" hidden="1" customHeight="1" x14ac:dyDescent="0.2">
      <c r="A1658" s="4" t="s">
        <v>23145</v>
      </c>
      <c r="B1658" t="s">
        <v>21042</v>
      </c>
      <c r="C1658" t="s">
        <v>23146</v>
      </c>
      <c r="D1658" t="s">
        <v>23147</v>
      </c>
      <c r="E1658" t="s">
        <v>40</v>
      </c>
      <c r="F1658" t="s">
        <v>86</v>
      </c>
      <c r="G1658" s="5">
        <v>470</v>
      </c>
      <c r="H1658" t="s">
        <v>486</v>
      </c>
      <c r="I1658" t="s">
        <v>43</v>
      </c>
      <c r="J1658" t="s">
        <v>44</v>
      </c>
      <c r="K1658" t="s">
        <v>45</v>
      </c>
      <c r="L1658" t="s">
        <v>45</v>
      </c>
      <c r="M1658" t="s">
        <v>5341</v>
      </c>
      <c r="N1658" s="6">
        <v>2024</v>
      </c>
      <c r="R1658" s="7">
        <v>36.70776</v>
      </c>
      <c r="S1658" s="7">
        <v>117.08796</v>
      </c>
      <c r="T1658" t="s">
        <v>46</v>
      </c>
      <c r="U1658" t="s">
        <v>22866</v>
      </c>
      <c r="V1658" t="s">
        <v>23148</v>
      </c>
      <c r="W1658" t="s">
        <v>22866</v>
      </c>
      <c r="X1658" t="s">
        <v>21685</v>
      </c>
      <c r="Y1658" t="s">
        <v>19854</v>
      </c>
      <c r="Z1658" t="s">
        <v>21048</v>
      </c>
      <c r="AI1658" t="s">
        <v>23149</v>
      </c>
      <c r="AJ1658" t="s">
        <v>23150</v>
      </c>
    </row>
    <row r="1659" spans="1:36" ht="17.25" hidden="1" customHeight="1" x14ac:dyDescent="0.2">
      <c r="A1659" s="4" t="s">
        <v>23145</v>
      </c>
      <c r="B1659" t="s">
        <v>21042</v>
      </c>
      <c r="C1659" t="s">
        <v>23146</v>
      </c>
      <c r="D1659" t="s">
        <v>23147</v>
      </c>
      <c r="E1659" t="s">
        <v>56</v>
      </c>
      <c r="F1659" t="s">
        <v>86</v>
      </c>
      <c r="G1659" s="5">
        <v>470</v>
      </c>
      <c r="H1659" t="s">
        <v>486</v>
      </c>
      <c r="I1659" t="s">
        <v>43</v>
      </c>
      <c r="J1659" t="s">
        <v>44</v>
      </c>
      <c r="K1659" t="s">
        <v>45</v>
      </c>
      <c r="L1659" t="s">
        <v>45</v>
      </c>
      <c r="M1659" t="s">
        <v>5341</v>
      </c>
      <c r="N1659" s="24">
        <v>2024</v>
      </c>
      <c r="R1659" s="7">
        <v>36.70776</v>
      </c>
      <c r="S1659" s="7">
        <v>117.08796</v>
      </c>
      <c r="T1659" t="s">
        <v>46</v>
      </c>
      <c r="U1659" t="s">
        <v>22866</v>
      </c>
      <c r="V1659" t="s">
        <v>23148</v>
      </c>
      <c r="W1659" t="s">
        <v>22866</v>
      </c>
      <c r="X1659" t="s">
        <v>21685</v>
      </c>
      <c r="Y1659" t="s">
        <v>19854</v>
      </c>
      <c r="Z1659" t="s">
        <v>21048</v>
      </c>
      <c r="AI1659" t="s">
        <v>23149</v>
      </c>
      <c r="AJ1659" t="s">
        <v>23151</v>
      </c>
    </row>
    <row r="1660" spans="1:36" ht="17.25" hidden="1" customHeight="1" x14ac:dyDescent="0.2">
      <c r="A1660" s="4" t="s">
        <v>23152</v>
      </c>
      <c r="B1660" t="s">
        <v>21042</v>
      </c>
      <c r="C1660" t="s">
        <v>23153</v>
      </c>
      <c r="D1660" t="s">
        <v>23154</v>
      </c>
      <c r="E1660" t="s">
        <v>40</v>
      </c>
      <c r="F1660" t="s">
        <v>86</v>
      </c>
      <c r="G1660" s="5">
        <v>229</v>
      </c>
      <c r="H1660" t="s">
        <v>42</v>
      </c>
      <c r="I1660" t="s">
        <v>43</v>
      </c>
      <c r="J1660" t="s">
        <v>44</v>
      </c>
      <c r="N1660" s="6">
        <v>2014</v>
      </c>
      <c r="R1660" s="7">
        <v>30.593104</v>
      </c>
      <c r="S1660" s="7">
        <v>120.35733</v>
      </c>
      <c r="T1660" t="s">
        <v>46</v>
      </c>
      <c r="U1660" t="s">
        <v>23155</v>
      </c>
      <c r="W1660" t="s">
        <v>23156</v>
      </c>
      <c r="X1660" t="s">
        <v>21066</v>
      </c>
      <c r="Y1660" t="s">
        <v>19854</v>
      </c>
      <c r="Z1660" t="s">
        <v>21048</v>
      </c>
      <c r="AG1660" t="s">
        <v>23157</v>
      </c>
      <c r="AH1660" s="8" t="s">
        <v>23158</v>
      </c>
      <c r="AI1660" t="s">
        <v>23159</v>
      </c>
      <c r="AJ1660" t="s">
        <v>23160</v>
      </c>
    </row>
    <row r="1661" spans="1:36" ht="17.25" hidden="1" customHeight="1" x14ac:dyDescent="0.2">
      <c r="A1661" s="4" t="s">
        <v>23152</v>
      </c>
      <c r="B1661" t="s">
        <v>21042</v>
      </c>
      <c r="C1661" t="s">
        <v>23153</v>
      </c>
      <c r="D1661" t="s">
        <v>23154</v>
      </c>
      <c r="E1661" t="s">
        <v>56</v>
      </c>
      <c r="F1661" t="s">
        <v>86</v>
      </c>
      <c r="G1661" s="5">
        <v>229</v>
      </c>
      <c r="H1661" t="s">
        <v>42</v>
      </c>
      <c r="I1661" t="s">
        <v>43</v>
      </c>
      <c r="J1661" t="s">
        <v>44</v>
      </c>
      <c r="N1661" s="6">
        <v>2014</v>
      </c>
      <c r="R1661" s="7">
        <v>30.593104</v>
      </c>
      <c r="S1661" s="7">
        <v>120.35733</v>
      </c>
      <c r="T1661" t="s">
        <v>46</v>
      </c>
      <c r="U1661" t="s">
        <v>23155</v>
      </c>
      <c r="W1661" t="s">
        <v>23156</v>
      </c>
      <c r="X1661" t="s">
        <v>21066</v>
      </c>
      <c r="Y1661" t="s">
        <v>19854</v>
      </c>
      <c r="Z1661" t="s">
        <v>21048</v>
      </c>
      <c r="AG1661" t="s">
        <v>23157</v>
      </c>
      <c r="AH1661" s="8" t="s">
        <v>23161</v>
      </c>
      <c r="AI1661" t="s">
        <v>23159</v>
      </c>
      <c r="AJ1661" t="s">
        <v>23162</v>
      </c>
    </row>
    <row r="1662" spans="1:36" ht="17.25" hidden="1" customHeight="1" x14ac:dyDescent="0.2">
      <c r="A1662" s="4" t="s">
        <v>23163</v>
      </c>
      <c r="B1662" t="s">
        <v>21042</v>
      </c>
      <c r="C1662" t="s">
        <v>23164</v>
      </c>
      <c r="D1662" t="s">
        <v>23165</v>
      </c>
      <c r="E1662" t="s">
        <v>40</v>
      </c>
      <c r="F1662" t="s">
        <v>86</v>
      </c>
      <c r="G1662" s="5">
        <v>470</v>
      </c>
      <c r="H1662" t="s">
        <v>486</v>
      </c>
      <c r="I1662" t="s">
        <v>43</v>
      </c>
      <c r="J1662" t="s">
        <v>559</v>
      </c>
      <c r="K1662" t="s">
        <v>45</v>
      </c>
      <c r="L1662" t="s">
        <v>45</v>
      </c>
      <c r="M1662" t="s">
        <v>559</v>
      </c>
      <c r="N1662" s="6">
        <v>2025</v>
      </c>
      <c r="R1662" s="7">
        <v>22.940080757444001</v>
      </c>
      <c r="S1662" s="7">
        <v>113.944773624091</v>
      </c>
      <c r="T1662" t="s">
        <v>504</v>
      </c>
      <c r="U1662" t="s">
        <v>21750</v>
      </c>
      <c r="V1662" t="s">
        <v>21422</v>
      </c>
      <c r="X1662" t="s">
        <v>21076</v>
      </c>
      <c r="Y1662" t="s">
        <v>19854</v>
      </c>
      <c r="Z1662" t="s">
        <v>21048</v>
      </c>
      <c r="AI1662" t="s">
        <v>23166</v>
      </c>
      <c r="AJ1662" t="s">
        <v>23167</v>
      </c>
    </row>
    <row r="1663" spans="1:36" ht="17.25" hidden="1" customHeight="1" x14ac:dyDescent="0.2">
      <c r="A1663" s="4" t="s">
        <v>23163</v>
      </c>
      <c r="B1663" t="s">
        <v>21042</v>
      </c>
      <c r="C1663" t="s">
        <v>23164</v>
      </c>
      <c r="D1663" t="s">
        <v>23165</v>
      </c>
      <c r="E1663" t="s">
        <v>56</v>
      </c>
      <c r="F1663" t="s">
        <v>86</v>
      </c>
      <c r="G1663" s="5">
        <v>470</v>
      </c>
      <c r="H1663" t="s">
        <v>486</v>
      </c>
      <c r="I1663" t="s">
        <v>43</v>
      </c>
      <c r="J1663" t="s">
        <v>559</v>
      </c>
      <c r="K1663" t="s">
        <v>45</v>
      </c>
      <c r="L1663" t="s">
        <v>45</v>
      </c>
      <c r="M1663" t="s">
        <v>559</v>
      </c>
      <c r="N1663" s="6">
        <v>2025</v>
      </c>
      <c r="R1663" s="7">
        <v>22.940080757444001</v>
      </c>
      <c r="S1663" s="7">
        <v>113.944773624091</v>
      </c>
      <c r="T1663" t="s">
        <v>504</v>
      </c>
      <c r="U1663" t="s">
        <v>21750</v>
      </c>
      <c r="V1663" t="s">
        <v>21422</v>
      </c>
      <c r="X1663" t="s">
        <v>21076</v>
      </c>
      <c r="Y1663" t="s">
        <v>19854</v>
      </c>
      <c r="Z1663" t="s">
        <v>21048</v>
      </c>
      <c r="AI1663" t="s">
        <v>23166</v>
      </c>
      <c r="AJ1663" t="s">
        <v>23168</v>
      </c>
    </row>
    <row r="1664" spans="1:36" ht="17.25" hidden="1" customHeight="1" x14ac:dyDescent="0.2">
      <c r="A1664" s="4" t="s">
        <v>23176</v>
      </c>
      <c r="B1664" t="s">
        <v>21042</v>
      </c>
      <c r="C1664" t="s">
        <v>23177</v>
      </c>
      <c r="D1664" t="s">
        <v>23178</v>
      </c>
      <c r="E1664" t="s">
        <v>40</v>
      </c>
      <c r="F1664" t="s">
        <v>21045</v>
      </c>
      <c r="G1664" s="5">
        <v>80</v>
      </c>
      <c r="H1664" t="s">
        <v>42</v>
      </c>
      <c r="I1664" t="s">
        <v>240</v>
      </c>
      <c r="J1664" t="s">
        <v>45</v>
      </c>
      <c r="K1664" t="s">
        <v>45</v>
      </c>
      <c r="L1664" t="s">
        <v>45</v>
      </c>
      <c r="M1664" t="s">
        <v>559</v>
      </c>
      <c r="N1664" s="6">
        <v>2018</v>
      </c>
      <c r="R1664" s="7">
        <v>29.918413000000001</v>
      </c>
      <c r="S1664" s="7">
        <v>113.82467699999999</v>
      </c>
      <c r="T1664" t="s">
        <v>46</v>
      </c>
      <c r="U1664" t="s">
        <v>23179</v>
      </c>
      <c r="V1664" t="s">
        <v>23180</v>
      </c>
      <c r="X1664" t="s">
        <v>21101</v>
      </c>
      <c r="Y1664" t="s">
        <v>19854</v>
      </c>
      <c r="Z1664" t="s">
        <v>21048</v>
      </c>
      <c r="AI1664" t="s">
        <v>23181</v>
      </c>
      <c r="AJ1664" t="s">
        <v>23182</v>
      </c>
    </row>
    <row r="1665" spans="1:36" ht="17.25" hidden="1" customHeight="1" x14ac:dyDescent="0.2">
      <c r="A1665" s="4" t="s">
        <v>23176</v>
      </c>
      <c r="B1665" t="s">
        <v>21042</v>
      </c>
      <c r="C1665" t="s">
        <v>23177</v>
      </c>
      <c r="D1665" t="s">
        <v>23183</v>
      </c>
      <c r="E1665" t="s">
        <v>56</v>
      </c>
      <c r="F1665" t="s">
        <v>21045</v>
      </c>
      <c r="G1665" s="5">
        <v>100</v>
      </c>
      <c r="H1665" t="s">
        <v>42</v>
      </c>
      <c r="I1665" t="s">
        <v>240</v>
      </c>
      <c r="J1665" t="s">
        <v>45</v>
      </c>
      <c r="K1665" t="s">
        <v>45</v>
      </c>
      <c r="L1665" t="s">
        <v>45</v>
      </c>
      <c r="M1665" t="s">
        <v>559</v>
      </c>
      <c r="N1665" s="6">
        <v>2021</v>
      </c>
      <c r="R1665" s="7">
        <v>29.918413000000001</v>
      </c>
      <c r="S1665" s="7">
        <v>113.82467699999999</v>
      </c>
      <c r="T1665" t="s">
        <v>46</v>
      </c>
      <c r="U1665" t="s">
        <v>23179</v>
      </c>
      <c r="V1665" t="s">
        <v>23180</v>
      </c>
      <c r="X1665" t="s">
        <v>21101</v>
      </c>
      <c r="Y1665" t="s">
        <v>19854</v>
      </c>
      <c r="Z1665" t="s">
        <v>21048</v>
      </c>
      <c r="AI1665" t="s">
        <v>23181</v>
      </c>
      <c r="AJ1665" t="s">
        <v>23184</v>
      </c>
    </row>
    <row r="1666" spans="1:36" ht="17.25" hidden="1" customHeight="1" x14ac:dyDescent="0.2">
      <c r="A1666" s="4" t="s">
        <v>23185</v>
      </c>
      <c r="B1666" t="s">
        <v>21042</v>
      </c>
      <c r="C1666" t="s">
        <v>23186</v>
      </c>
      <c r="D1666" t="s">
        <v>23187</v>
      </c>
      <c r="E1666" t="s">
        <v>75</v>
      </c>
      <c r="F1666" t="s">
        <v>86</v>
      </c>
      <c r="G1666" s="5">
        <v>500</v>
      </c>
      <c r="H1666" t="s">
        <v>139</v>
      </c>
      <c r="I1666" t="s">
        <v>43</v>
      </c>
      <c r="J1666" t="s">
        <v>44</v>
      </c>
      <c r="K1666" t="s">
        <v>45</v>
      </c>
      <c r="L1666" t="s">
        <v>45</v>
      </c>
      <c r="M1666" t="s">
        <v>559</v>
      </c>
      <c r="N1666" s="6">
        <v>2023</v>
      </c>
      <c r="R1666" s="7">
        <v>22.753070000000001</v>
      </c>
      <c r="S1666" s="7">
        <v>114.62675</v>
      </c>
      <c r="T1666" t="s">
        <v>46</v>
      </c>
      <c r="U1666" t="s">
        <v>21582</v>
      </c>
      <c r="V1666" t="s">
        <v>23188</v>
      </c>
      <c r="W1666" t="s">
        <v>23189</v>
      </c>
      <c r="X1666" t="s">
        <v>21076</v>
      </c>
      <c r="Y1666" t="s">
        <v>19854</v>
      </c>
      <c r="Z1666" t="s">
        <v>21048</v>
      </c>
      <c r="AC1666" t="s">
        <v>23190</v>
      </c>
      <c r="AI1666" t="s">
        <v>23191</v>
      </c>
      <c r="AJ1666" t="s">
        <v>23192</v>
      </c>
    </row>
    <row r="1667" spans="1:36" ht="17.25" hidden="1" customHeight="1" x14ac:dyDescent="0.2">
      <c r="A1667" s="4" t="s">
        <v>23185</v>
      </c>
      <c r="B1667" t="s">
        <v>21042</v>
      </c>
      <c r="C1667" t="s">
        <v>23186</v>
      </c>
      <c r="D1667" t="s">
        <v>23187</v>
      </c>
      <c r="E1667" t="s">
        <v>77</v>
      </c>
      <c r="F1667" t="s">
        <v>86</v>
      </c>
      <c r="G1667" s="5">
        <v>500</v>
      </c>
      <c r="H1667" t="s">
        <v>139</v>
      </c>
      <c r="I1667" t="s">
        <v>43</v>
      </c>
      <c r="J1667" t="s">
        <v>44</v>
      </c>
      <c r="K1667" t="s">
        <v>45</v>
      </c>
      <c r="L1667" t="s">
        <v>45</v>
      </c>
      <c r="M1667" t="s">
        <v>559</v>
      </c>
      <c r="N1667" s="6">
        <v>2023</v>
      </c>
      <c r="R1667" s="7">
        <v>22.753070000000001</v>
      </c>
      <c r="S1667" s="7">
        <v>114.62675</v>
      </c>
      <c r="T1667" t="s">
        <v>46</v>
      </c>
      <c r="U1667" t="s">
        <v>21582</v>
      </c>
      <c r="V1667" t="s">
        <v>23188</v>
      </c>
      <c r="W1667" t="s">
        <v>23189</v>
      </c>
      <c r="X1667" t="s">
        <v>21076</v>
      </c>
      <c r="Y1667" t="s">
        <v>19854</v>
      </c>
      <c r="Z1667" t="s">
        <v>21048</v>
      </c>
      <c r="AC1667" t="s">
        <v>23190</v>
      </c>
      <c r="AI1667" t="s">
        <v>23191</v>
      </c>
      <c r="AJ1667" t="s">
        <v>23193</v>
      </c>
    </row>
    <row r="1668" spans="1:36" ht="17.25" hidden="1" customHeight="1" x14ac:dyDescent="0.2">
      <c r="A1668" s="4" t="s">
        <v>23194</v>
      </c>
      <c r="B1668" t="s">
        <v>21042</v>
      </c>
      <c r="C1668" t="s">
        <v>23195</v>
      </c>
      <c r="D1668" t="s">
        <v>23196</v>
      </c>
      <c r="E1668" t="s">
        <v>40</v>
      </c>
      <c r="F1668" t="s">
        <v>86</v>
      </c>
      <c r="G1668" s="5">
        <v>670</v>
      </c>
      <c r="H1668" t="s">
        <v>139</v>
      </c>
      <c r="I1668" t="s">
        <v>43</v>
      </c>
      <c r="J1668" t="s">
        <v>44</v>
      </c>
      <c r="K1668" t="s">
        <v>97</v>
      </c>
      <c r="L1668" t="s">
        <v>45</v>
      </c>
      <c r="M1668" t="s">
        <v>559</v>
      </c>
      <c r="N1668" s="6">
        <v>2023</v>
      </c>
      <c r="R1668" s="7">
        <v>22.739812000000001</v>
      </c>
      <c r="S1668" s="7">
        <v>114.563676</v>
      </c>
      <c r="T1668" t="s">
        <v>504</v>
      </c>
      <c r="U1668" t="s">
        <v>21582</v>
      </c>
      <c r="V1668" t="s">
        <v>23188</v>
      </c>
      <c r="W1668" t="s">
        <v>23189</v>
      </c>
      <c r="X1668" t="s">
        <v>21076</v>
      </c>
      <c r="Y1668" t="s">
        <v>19854</v>
      </c>
      <c r="Z1668" t="s">
        <v>21048</v>
      </c>
      <c r="AI1668" t="s">
        <v>23197</v>
      </c>
      <c r="AJ1668" t="s">
        <v>23198</v>
      </c>
    </row>
    <row r="1669" spans="1:36" ht="17.25" hidden="1" customHeight="1" x14ac:dyDescent="0.2">
      <c r="A1669" s="4" t="s">
        <v>23194</v>
      </c>
      <c r="B1669" t="s">
        <v>21042</v>
      </c>
      <c r="C1669" t="s">
        <v>23195</v>
      </c>
      <c r="D1669" t="s">
        <v>23196</v>
      </c>
      <c r="E1669" t="s">
        <v>56</v>
      </c>
      <c r="F1669" t="s">
        <v>86</v>
      </c>
      <c r="G1669" s="5">
        <v>670</v>
      </c>
      <c r="H1669" t="s">
        <v>139</v>
      </c>
      <c r="I1669" t="s">
        <v>43</v>
      </c>
      <c r="J1669" t="s">
        <v>44</v>
      </c>
      <c r="K1669" t="s">
        <v>97</v>
      </c>
      <c r="L1669" t="s">
        <v>45</v>
      </c>
      <c r="M1669" t="s">
        <v>559</v>
      </c>
      <c r="N1669" s="6">
        <v>2023</v>
      </c>
      <c r="R1669" s="7">
        <v>22.739812000000001</v>
      </c>
      <c r="S1669" s="7">
        <v>114.563676</v>
      </c>
      <c r="T1669" t="s">
        <v>504</v>
      </c>
      <c r="U1669" t="s">
        <v>21582</v>
      </c>
      <c r="V1669" t="s">
        <v>23188</v>
      </c>
      <c r="W1669" t="s">
        <v>23189</v>
      </c>
      <c r="X1669" t="s">
        <v>21076</v>
      </c>
      <c r="Y1669" t="s">
        <v>19854</v>
      </c>
      <c r="Z1669" t="s">
        <v>21048</v>
      </c>
      <c r="AH1669" s="27"/>
      <c r="AI1669" t="s">
        <v>23197</v>
      </c>
      <c r="AJ1669" t="s">
        <v>23199</v>
      </c>
    </row>
    <row r="1670" spans="1:36" ht="17.25" hidden="1" customHeight="1" x14ac:dyDescent="0.2">
      <c r="A1670" s="4" t="s">
        <v>23202</v>
      </c>
      <c r="B1670" t="s">
        <v>21042</v>
      </c>
      <c r="C1670" t="s">
        <v>23203</v>
      </c>
      <c r="D1670" t="s">
        <v>23204</v>
      </c>
      <c r="E1670" t="s">
        <v>40</v>
      </c>
      <c r="F1670" t="s">
        <v>21045</v>
      </c>
      <c r="G1670" s="5">
        <v>135</v>
      </c>
      <c r="H1670" t="s">
        <v>42</v>
      </c>
      <c r="I1670" t="s">
        <v>240</v>
      </c>
      <c r="J1670" t="s">
        <v>45</v>
      </c>
      <c r="K1670" t="s">
        <v>45</v>
      </c>
      <c r="L1670" t="s">
        <v>45</v>
      </c>
      <c r="M1670" t="s">
        <v>559</v>
      </c>
      <c r="N1670" s="6">
        <v>2013</v>
      </c>
      <c r="R1670" s="7">
        <v>27.746392</v>
      </c>
      <c r="S1670" s="7">
        <v>111.96521300000001</v>
      </c>
      <c r="T1670" t="s">
        <v>46</v>
      </c>
      <c r="U1670" t="s">
        <v>23205</v>
      </c>
      <c r="W1670" t="s">
        <v>23206</v>
      </c>
      <c r="X1670" t="s">
        <v>21346</v>
      </c>
      <c r="Y1670" t="s">
        <v>19854</v>
      </c>
      <c r="Z1670" t="s">
        <v>21048</v>
      </c>
      <c r="AE1670" t="s">
        <v>92</v>
      </c>
      <c r="AH1670" s="27"/>
      <c r="AI1670" t="s">
        <v>23207</v>
      </c>
      <c r="AJ1670" t="s">
        <v>23208</v>
      </c>
    </row>
    <row r="1671" spans="1:36" ht="17.25" hidden="1" customHeight="1" x14ac:dyDescent="0.2">
      <c r="A1671" s="4" t="s">
        <v>23202</v>
      </c>
      <c r="B1671" t="s">
        <v>21042</v>
      </c>
      <c r="C1671" t="s">
        <v>23203</v>
      </c>
      <c r="D1671" t="s">
        <v>23204</v>
      </c>
      <c r="E1671" t="s">
        <v>56</v>
      </c>
      <c r="F1671" t="s">
        <v>21045</v>
      </c>
      <c r="G1671" s="5">
        <v>135</v>
      </c>
      <c r="H1671" t="s">
        <v>42</v>
      </c>
      <c r="I1671" t="s">
        <v>240</v>
      </c>
      <c r="J1671" t="s">
        <v>45</v>
      </c>
      <c r="K1671" t="s">
        <v>45</v>
      </c>
      <c r="L1671" t="s">
        <v>45</v>
      </c>
      <c r="M1671" t="s">
        <v>559</v>
      </c>
      <c r="N1671" s="6">
        <v>2015</v>
      </c>
      <c r="R1671" s="7">
        <v>27.746392</v>
      </c>
      <c r="S1671" s="7">
        <v>111.96521300000001</v>
      </c>
      <c r="T1671" t="s">
        <v>46</v>
      </c>
      <c r="U1671" t="s">
        <v>23205</v>
      </c>
      <c r="W1671" t="s">
        <v>23206</v>
      </c>
      <c r="X1671" t="s">
        <v>21346</v>
      </c>
      <c r="Y1671" t="s">
        <v>19854</v>
      </c>
      <c r="Z1671" t="s">
        <v>21048</v>
      </c>
      <c r="AE1671" t="s">
        <v>92</v>
      </c>
      <c r="AI1671" t="s">
        <v>23207</v>
      </c>
      <c r="AJ1671" t="s">
        <v>23209</v>
      </c>
    </row>
    <row r="1672" spans="1:36" ht="17.25" hidden="1" customHeight="1" x14ac:dyDescent="0.2">
      <c r="A1672" s="4" t="s">
        <v>23202</v>
      </c>
      <c r="B1672" t="s">
        <v>21042</v>
      </c>
      <c r="C1672" t="s">
        <v>23203</v>
      </c>
      <c r="D1672" t="s">
        <v>23210</v>
      </c>
      <c r="E1672" t="s">
        <v>58</v>
      </c>
      <c r="F1672" t="s">
        <v>21045</v>
      </c>
      <c r="G1672" s="5">
        <v>150</v>
      </c>
      <c r="H1672" t="s">
        <v>42</v>
      </c>
      <c r="I1672" t="s">
        <v>240</v>
      </c>
      <c r="J1672" t="s">
        <v>45</v>
      </c>
      <c r="K1672" t="s">
        <v>45</v>
      </c>
      <c r="L1672" t="s">
        <v>45</v>
      </c>
      <c r="M1672" t="s">
        <v>559</v>
      </c>
      <c r="N1672" s="6">
        <v>2021</v>
      </c>
      <c r="R1672" s="7">
        <v>27.746392</v>
      </c>
      <c r="S1672" s="7">
        <v>111.96521300000001</v>
      </c>
      <c r="T1672" t="s">
        <v>46</v>
      </c>
      <c r="U1672" t="s">
        <v>23205</v>
      </c>
      <c r="W1672" t="s">
        <v>23206</v>
      </c>
      <c r="X1672" t="s">
        <v>21346</v>
      </c>
      <c r="Y1672" t="s">
        <v>19854</v>
      </c>
      <c r="Z1672" t="s">
        <v>21048</v>
      </c>
      <c r="AE1672" t="s">
        <v>92</v>
      </c>
      <c r="AI1672" t="s">
        <v>23207</v>
      </c>
      <c r="AJ1672" t="s">
        <v>23211</v>
      </c>
    </row>
    <row r="1673" spans="1:36" ht="17.25" hidden="1" customHeight="1" x14ac:dyDescent="0.2">
      <c r="A1673" s="4" t="s">
        <v>23221</v>
      </c>
      <c r="B1673" t="s">
        <v>21042</v>
      </c>
      <c r="C1673" t="s">
        <v>23222</v>
      </c>
      <c r="D1673" t="s">
        <v>23223</v>
      </c>
      <c r="E1673" t="s">
        <v>40</v>
      </c>
      <c r="F1673" t="s">
        <v>21045</v>
      </c>
      <c r="G1673" s="5">
        <v>50</v>
      </c>
      <c r="H1673" t="s">
        <v>42</v>
      </c>
      <c r="I1673" t="s">
        <v>240</v>
      </c>
      <c r="J1673" t="s">
        <v>45</v>
      </c>
      <c r="K1673" t="s">
        <v>45</v>
      </c>
      <c r="L1673" t="s">
        <v>45</v>
      </c>
      <c r="M1673" t="s">
        <v>559</v>
      </c>
      <c r="N1673" s="6">
        <v>2022</v>
      </c>
      <c r="R1673" s="7">
        <v>40.688420000000001</v>
      </c>
      <c r="S1673" s="7">
        <v>110.220817</v>
      </c>
      <c r="T1673" t="s">
        <v>46</v>
      </c>
      <c r="U1673" t="s">
        <v>23224</v>
      </c>
      <c r="W1673" t="s">
        <v>23225</v>
      </c>
      <c r="X1673" t="s">
        <v>21389</v>
      </c>
      <c r="Y1673" t="s">
        <v>19854</v>
      </c>
      <c r="Z1673" t="s">
        <v>21048</v>
      </c>
      <c r="AE1673" t="s">
        <v>92</v>
      </c>
      <c r="AI1673" t="s">
        <v>23226</v>
      </c>
      <c r="AJ1673" t="s">
        <v>23227</v>
      </c>
    </row>
    <row r="1674" spans="1:36" ht="17.25" hidden="1" customHeight="1" x14ac:dyDescent="0.2">
      <c r="A1674" s="4" t="s">
        <v>23228</v>
      </c>
      <c r="B1674" t="s">
        <v>21042</v>
      </c>
      <c r="C1674" t="s">
        <v>23229</v>
      </c>
      <c r="D1674" t="s">
        <v>23230</v>
      </c>
      <c r="E1674" t="s">
        <v>40</v>
      </c>
      <c r="F1674" t="s">
        <v>21090</v>
      </c>
      <c r="G1674" s="5">
        <v>65</v>
      </c>
      <c r="H1674" t="s">
        <v>42</v>
      </c>
      <c r="I1674" t="s">
        <v>240</v>
      </c>
      <c r="J1674" t="s">
        <v>45</v>
      </c>
      <c r="K1674" t="s">
        <v>45</v>
      </c>
      <c r="L1674" t="s">
        <v>45</v>
      </c>
      <c r="M1674" t="s">
        <v>559</v>
      </c>
      <c r="N1674" s="6">
        <v>2017</v>
      </c>
      <c r="P1674" s="25"/>
      <c r="R1674" s="7">
        <v>42.323281999999999</v>
      </c>
      <c r="S1674" s="7">
        <v>125.24038299999999</v>
      </c>
      <c r="T1674" t="s">
        <v>46</v>
      </c>
      <c r="U1674" t="s">
        <v>23231</v>
      </c>
      <c r="V1674" t="s">
        <v>23232</v>
      </c>
      <c r="X1674" t="s">
        <v>22975</v>
      </c>
      <c r="Y1674" t="s">
        <v>19854</v>
      </c>
      <c r="Z1674" t="s">
        <v>21048</v>
      </c>
      <c r="AE1674" t="s">
        <v>92</v>
      </c>
      <c r="AI1674" t="s">
        <v>23233</v>
      </c>
      <c r="AJ1674" t="s">
        <v>23234</v>
      </c>
    </row>
    <row r="1675" spans="1:36" ht="17.25" hidden="1" customHeight="1" x14ac:dyDescent="0.2">
      <c r="A1675" s="4" t="s">
        <v>23228</v>
      </c>
      <c r="B1675" t="s">
        <v>21042</v>
      </c>
      <c r="C1675" t="s">
        <v>23229</v>
      </c>
      <c r="D1675" t="s">
        <v>23235</v>
      </c>
      <c r="E1675" t="s">
        <v>56</v>
      </c>
      <c r="F1675" t="s">
        <v>21090</v>
      </c>
      <c r="G1675" s="5">
        <v>100</v>
      </c>
      <c r="H1675" t="s">
        <v>42</v>
      </c>
      <c r="I1675" t="s">
        <v>240</v>
      </c>
      <c r="J1675" t="s">
        <v>45</v>
      </c>
      <c r="K1675" t="s">
        <v>45</v>
      </c>
      <c r="L1675" t="s">
        <v>45</v>
      </c>
      <c r="M1675" t="s">
        <v>559</v>
      </c>
      <c r="N1675" s="6">
        <v>2022</v>
      </c>
      <c r="P1675" s="25"/>
      <c r="R1675" s="7">
        <v>42.323281999999999</v>
      </c>
      <c r="S1675" s="7">
        <v>125.24038299999999</v>
      </c>
      <c r="T1675" t="s">
        <v>46</v>
      </c>
      <c r="U1675" t="s">
        <v>23231</v>
      </c>
      <c r="V1675" t="s">
        <v>23232</v>
      </c>
      <c r="X1675" t="s">
        <v>22975</v>
      </c>
      <c r="Y1675" t="s">
        <v>19854</v>
      </c>
      <c r="Z1675" t="s">
        <v>21048</v>
      </c>
      <c r="AE1675" t="s">
        <v>92</v>
      </c>
      <c r="AI1675" t="s">
        <v>23233</v>
      </c>
      <c r="AJ1675" t="s">
        <v>23236</v>
      </c>
    </row>
    <row r="1676" spans="1:36" ht="17.25" hidden="1" customHeight="1" x14ac:dyDescent="0.2">
      <c r="A1676" s="4" t="s">
        <v>23237</v>
      </c>
      <c r="B1676" t="s">
        <v>21042</v>
      </c>
      <c r="C1676" t="s">
        <v>23238</v>
      </c>
      <c r="D1676" t="s">
        <v>23239</v>
      </c>
      <c r="E1676" t="s">
        <v>40</v>
      </c>
      <c r="F1676" t="s">
        <v>86</v>
      </c>
      <c r="G1676" s="5">
        <v>60</v>
      </c>
      <c r="H1676" t="s">
        <v>42</v>
      </c>
      <c r="I1676" t="s">
        <v>43</v>
      </c>
      <c r="J1676" t="s">
        <v>44</v>
      </c>
      <c r="N1676" s="6">
        <v>2021</v>
      </c>
      <c r="P1676" s="25"/>
      <c r="R1676" s="7">
        <v>22.576336000000001</v>
      </c>
      <c r="S1676" s="7">
        <v>113.16225300000001</v>
      </c>
      <c r="T1676" t="s">
        <v>504</v>
      </c>
      <c r="U1676" t="s">
        <v>21073</v>
      </c>
      <c r="W1676" t="s">
        <v>23240</v>
      </c>
      <c r="X1676" t="s">
        <v>21076</v>
      </c>
      <c r="Y1676" t="s">
        <v>19854</v>
      </c>
      <c r="Z1676" t="s">
        <v>21048</v>
      </c>
      <c r="AG1676" t="s">
        <v>23241</v>
      </c>
      <c r="AI1676" t="s">
        <v>23242</v>
      </c>
      <c r="AJ1676" t="s">
        <v>23243</v>
      </c>
    </row>
    <row r="1677" spans="1:36" ht="17.25" hidden="1" customHeight="1" x14ac:dyDescent="0.2">
      <c r="A1677" s="4" t="s">
        <v>23237</v>
      </c>
      <c r="B1677" t="s">
        <v>21042</v>
      </c>
      <c r="C1677" t="s">
        <v>23238</v>
      </c>
      <c r="D1677" t="s">
        <v>23239</v>
      </c>
      <c r="E1677" t="s">
        <v>56</v>
      </c>
      <c r="F1677" t="s">
        <v>86</v>
      </c>
      <c r="G1677" s="5">
        <v>60</v>
      </c>
      <c r="H1677" t="s">
        <v>42</v>
      </c>
      <c r="I1677" t="s">
        <v>43</v>
      </c>
      <c r="J1677" t="s">
        <v>44</v>
      </c>
      <c r="N1677" s="6">
        <v>2021</v>
      </c>
      <c r="R1677" s="7">
        <v>22.576336000000001</v>
      </c>
      <c r="S1677" s="7">
        <v>113.16225300000001</v>
      </c>
      <c r="T1677" t="s">
        <v>504</v>
      </c>
      <c r="U1677" t="s">
        <v>21073</v>
      </c>
      <c r="W1677" t="s">
        <v>23240</v>
      </c>
      <c r="X1677" t="s">
        <v>21076</v>
      </c>
      <c r="Y1677" t="s">
        <v>19854</v>
      </c>
      <c r="Z1677" t="s">
        <v>21048</v>
      </c>
      <c r="AG1677" t="s">
        <v>23241</v>
      </c>
      <c r="AI1677" t="s">
        <v>23242</v>
      </c>
      <c r="AJ1677" t="s">
        <v>23244</v>
      </c>
    </row>
    <row r="1678" spans="1:36" ht="17.25" hidden="1" customHeight="1" x14ac:dyDescent="0.2">
      <c r="A1678" s="4" t="s">
        <v>23252</v>
      </c>
      <c r="B1678" t="s">
        <v>21042</v>
      </c>
      <c r="C1678" t="s">
        <v>23253</v>
      </c>
      <c r="D1678" t="s">
        <v>23254</v>
      </c>
      <c r="E1678" t="s">
        <v>40</v>
      </c>
      <c r="F1678" t="s">
        <v>86</v>
      </c>
      <c r="G1678" s="5">
        <v>70</v>
      </c>
      <c r="H1678" t="s">
        <v>139</v>
      </c>
      <c r="I1678" t="s">
        <v>43</v>
      </c>
      <c r="J1678" t="s">
        <v>44</v>
      </c>
      <c r="K1678" t="s">
        <v>45</v>
      </c>
      <c r="L1678" t="s">
        <v>45</v>
      </c>
      <c r="M1678" t="s">
        <v>559</v>
      </c>
      <c r="N1678" s="6">
        <v>2025</v>
      </c>
      <c r="R1678" s="7">
        <v>22.380379999999999</v>
      </c>
      <c r="S1678" s="7">
        <v>112.82408599999999</v>
      </c>
      <c r="T1678" t="s">
        <v>46</v>
      </c>
      <c r="U1678" t="s">
        <v>21073</v>
      </c>
      <c r="W1678" t="s">
        <v>22140</v>
      </c>
      <c r="X1678" t="s">
        <v>21076</v>
      </c>
      <c r="Y1678" t="s">
        <v>19854</v>
      </c>
      <c r="Z1678" t="s">
        <v>21048</v>
      </c>
      <c r="AI1678" t="s">
        <v>23255</v>
      </c>
      <c r="AJ1678" t="s">
        <v>23256</v>
      </c>
    </row>
    <row r="1679" spans="1:36" ht="17.25" hidden="1" customHeight="1" x14ac:dyDescent="0.2">
      <c r="A1679" s="4" t="s">
        <v>23252</v>
      </c>
      <c r="B1679" t="s">
        <v>21042</v>
      </c>
      <c r="C1679" t="s">
        <v>23253</v>
      </c>
      <c r="D1679" t="s">
        <v>23254</v>
      </c>
      <c r="E1679" t="s">
        <v>56</v>
      </c>
      <c r="F1679" t="s">
        <v>86</v>
      </c>
      <c r="G1679" s="5">
        <v>70</v>
      </c>
      <c r="H1679" t="s">
        <v>139</v>
      </c>
      <c r="I1679" t="s">
        <v>43</v>
      </c>
      <c r="J1679" t="s">
        <v>44</v>
      </c>
      <c r="K1679" t="s">
        <v>45</v>
      </c>
      <c r="L1679" t="s">
        <v>45</v>
      </c>
      <c r="M1679" t="s">
        <v>559</v>
      </c>
      <c r="N1679" s="6">
        <v>2025</v>
      </c>
      <c r="R1679" s="7">
        <v>22.380379999999999</v>
      </c>
      <c r="S1679" s="7">
        <v>112.82408599999999</v>
      </c>
      <c r="T1679" t="s">
        <v>46</v>
      </c>
      <c r="U1679" t="s">
        <v>21073</v>
      </c>
      <c r="W1679" t="s">
        <v>22140</v>
      </c>
      <c r="X1679" t="s">
        <v>21076</v>
      </c>
      <c r="Y1679" t="s">
        <v>19854</v>
      </c>
      <c r="Z1679" t="s">
        <v>21048</v>
      </c>
      <c r="AI1679" t="s">
        <v>23255</v>
      </c>
      <c r="AJ1679" t="s">
        <v>23257</v>
      </c>
    </row>
    <row r="1680" spans="1:36" ht="17.25" hidden="1" customHeight="1" x14ac:dyDescent="0.2">
      <c r="A1680" s="4" t="s">
        <v>23271</v>
      </c>
      <c r="B1680" t="s">
        <v>21042</v>
      </c>
      <c r="C1680" t="s">
        <v>23272</v>
      </c>
      <c r="D1680" t="s">
        <v>23273</v>
      </c>
      <c r="E1680" t="s">
        <v>40</v>
      </c>
      <c r="F1680" t="s">
        <v>86</v>
      </c>
      <c r="G1680" s="5">
        <v>50</v>
      </c>
      <c r="H1680" t="s">
        <v>42</v>
      </c>
      <c r="I1680" t="s">
        <v>43</v>
      </c>
      <c r="J1680" t="s">
        <v>44</v>
      </c>
      <c r="N1680" s="24">
        <v>2021</v>
      </c>
      <c r="R1680" s="7">
        <v>32.036670000000001</v>
      </c>
      <c r="S1680" s="7">
        <v>121.72994799999999</v>
      </c>
      <c r="T1680" t="s">
        <v>504</v>
      </c>
      <c r="U1680" t="s">
        <v>22668</v>
      </c>
      <c r="W1680" t="s">
        <v>23274</v>
      </c>
      <c r="X1680" t="s">
        <v>21204</v>
      </c>
      <c r="Y1680" t="s">
        <v>19854</v>
      </c>
      <c r="Z1680" t="s">
        <v>21048</v>
      </c>
      <c r="AI1680" t="s">
        <v>23275</v>
      </c>
      <c r="AJ1680" t="s">
        <v>23276</v>
      </c>
    </row>
    <row r="1681" spans="1:36" ht="17.25" hidden="1" customHeight="1" x14ac:dyDescent="0.2">
      <c r="A1681" s="4" t="s">
        <v>23271</v>
      </c>
      <c r="B1681" t="s">
        <v>21042</v>
      </c>
      <c r="C1681" t="s">
        <v>23272</v>
      </c>
      <c r="D1681" t="s">
        <v>23273</v>
      </c>
      <c r="E1681" t="s">
        <v>56</v>
      </c>
      <c r="F1681" t="s">
        <v>86</v>
      </c>
      <c r="G1681" s="5">
        <v>50</v>
      </c>
      <c r="H1681" t="s">
        <v>42</v>
      </c>
      <c r="I1681" t="s">
        <v>43</v>
      </c>
      <c r="J1681" t="s">
        <v>44</v>
      </c>
      <c r="N1681" s="6">
        <v>2021</v>
      </c>
      <c r="R1681" s="7">
        <v>32.036670000000001</v>
      </c>
      <c r="S1681" s="7">
        <v>121.72994799999999</v>
      </c>
      <c r="T1681" t="s">
        <v>504</v>
      </c>
      <c r="U1681" t="s">
        <v>22668</v>
      </c>
      <c r="W1681" t="s">
        <v>23274</v>
      </c>
      <c r="X1681" t="s">
        <v>21204</v>
      </c>
      <c r="Y1681" t="s">
        <v>19854</v>
      </c>
      <c r="Z1681" t="s">
        <v>21048</v>
      </c>
      <c r="AH1681" s="27"/>
      <c r="AI1681" t="s">
        <v>23275</v>
      </c>
      <c r="AJ1681" t="s">
        <v>23277</v>
      </c>
    </row>
    <row r="1682" spans="1:36" ht="17.25" hidden="1" customHeight="1" x14ac:dyDescent="0.2">
      <c r="A1682" s="4" t="s">
        <v>23278</v>
      </c>
      <c r="B1682" t="s">
        <v>21042</v>
      </c>
      <c r="C1682" t="s">
        <v>23279</v>
      </c>
      <c r="D1682" t="s">
        <v>23280</v>
      </c>
      <c r="E1682" t="s">
        <v>40</v>
      </c>
      <c r="F1682" t="s">
        <v>21045</v>
      </c>
      <c r="G1682" s="5">
        <v>80</v>
      </c>
      <c r="H1682" t="s">
        <v>42</v>
      </c>
      <c r="I1682" t="s">
        <v>240</v>
      </c>
      <c r="J1682" t="s">
        <v>45</v>
      </c>
      <c r="K1682" t="s">
        <v>45</v>
      </c>
      <c r="L1682" t="s">
        <v>45</v>
      </c>
      <c r="M1682" t="s">
        <v>559</v>
      </c>
      <c r="N1682" s="6">
        <v>2018</v>
      </c>
      <c r="R1682" s="7">
        <v>33.564216999999999</v>
      </c>
      <c r="S1682" s="7">
        <v>118.98301499999999</v>
      </c>
      <c r="T1682" t="s">
        <v>46</v>
      </c>
      <c r="U1682" t="s">
        <v>22312</v>
      </c>
      <c r="W1682" t="s">
        <v>23281</v>
      </c>
      <c r="X1682" t="s">
        <v>21204</v>
      </c>
      <c r="Y1682" t="s">
        <v>19854</v>
      </c>
      <c r="Z1682" t="s">
        <v>21048</v>
      </c>
      <c r="AE1682" t="s">
        <v>92</v>
      </c>
      <c r="AI1682" t="s">
        <v>23282</v>
      </c>
      <c r="AJ1682" t="s">
        <v>23283</v>
      </c>
    </row>
    <row r="1683" spans="1:36" ht="17.25" hidden="1" customHeight="1" x14ac:dyDescent="0.2">
      <c r="A1683" s="4" t="s">
        <v>23284</v>
      </c>
      <c r="B1683" t="s">
        <v>21042</v>
      </c>
      <c r="C1683" t="s">
        <v>23285</v>
      </c>
      <c r="D1683" t="s">
        <v>22667</v>
      </c>
      <c r="E1683" t="s">
        <v>63</v>
      </c>
      <c r="F1683" t="s">
        <v>86</v>
      </c>
      <c r="G1683" s="5">
        <v>200</v>
      </c>
      <c r="H1683" t="s">
        <v>42</v>
      </c>
      <c r="I1683" t="s">
        <v>43</v>
      </c>
      <c r="J1683" t="s">
        <v>44</v>
      </c>
      <c r="M1683" t="s">
        <v>5341</v>
      </c>
      <c r="N1683" s="6">
        <v>2016</v>
      </c>
      <c r="R1683" s="7">
        <v>32.016714999999998</v>
      </c>
      <c r="S1683" s="7">
        <v>121.053118</v>
      </c>
      <c r="T1683" t="s">
        <v>46</v>
      </c>
      <c r="U1683" t="s">
        <v>22668</v>
      </c>
      <c r="V1683" t="s">
        <v>22669</v>
      </c>
      <c r="X1683" t="s">
        <v>21204</v>
      </c>
      <c r="Y1683" t="s">
        <v>19854</v>
      </c>
      <c r="Z1683" t="s">
        <v>21048</v>
      </c>
      <c r="AC1683" t="s">
        <v>22666</v>
      </c>
      <c r="AG1683" t="s">
        <v>22670</v>
      </c>
      <c r="AH1683" s="8" t="s">
        <v>23286</v>
      </c>
      <c r="AI1683" t="s">
        <v>23287</v>
      </c>
      <c r="AJ1683" t="s">
        <v>23288</v>
      </c>
    </row>
    <row r="1684" spans="1:36" ht="17.25" hidden="1" customHeight="1" x14ac:dyDescent="0.2">
      <c r="A1684" s="4" t="s">
        <v>23284</v>
      </c>
      <c r="B1684" t="s">
        <v>21042</v>
      </c>
      <c r="C1684" t="s">
        <v>23285</v>
      </c>
      <c r="D1684" t="s">
        <v>22667</v>
      </c>
      <c r="E1684" t="s">
        <v>73</v>
      </c>
      <c r="F1684" t="s">
        <v>86</v>
      </c>
      <c r="G1684" s="5">
        <v>200</v>
      </c>
      <c r="H1684" t="s">
        <v>42</v>
      </c>
      <c r="I1684" t="s">
        <v>43</v>
      </c>
      <c r="J1684" t="s">
        <v>44</v>
      </c>
      <c r="M1684" t="s">
        <v>5341</v>
      </c>
      <c r="N1684" s="24">
        <v>2016</v>
      </c>
      <c r="R1684" s="7">
        <v>32.016714999999998</v>
      </c>
      <c r="S1684" s="7">
        <v>121.053118</v>
      </c>
      <c r="T1684" t="s">
        <v>46</v>
      </c>
      <c r="U1684" t="s">
        <v>22668</v>
      </c>
      <c r="V1684" t="s">
        <v>22669</v>
      </c>
      <c r="X1684" t="s">
        <v>21204</v>
      </c>
      <c r="Y1684" t="s">
        <v>19854</v>
      </c>
      <c r="Z1684" t="s">
        <v>21048</v>
      </c>
      <c r="AC1684" t="s">
        <v>22666</v>
      </c>
      <c r="AG1684" t="s">
        <v>22670</v>
      </c>
      <c r="AH1684" s="8" t="s">
        <v>23289</v>
      </c>
      <c r="AI1684" t="s">
        <v>23287</v>
      </c>
      <c r="AJ1684" t="s">
        <v>23290</v>
      </c>
    </row>
    <row r="1685" spans="1:36" ht="17.25" hidden="1" customHeight="1" x14ac:dyDescent="0.2">
      <c r="A1685" s="4" t="s">
        <v>23310</v>
      </c>
      <c r="B1685" t="s">
        <v>21042</v>
      </c>
      <c r="C1685" t="s">
        <v>23311</v>
      </c>
      <c r="D1685" t="s">
        <v>23312</v>
      </c>
      <c r="E1685" t="s">
        <v>40</v>
      </c>
      <c r="F1685" t="s">
        <v>86</v>
      </c>
      <c r="G1685" s="5">
        <v>475</v>
      </c>
      <c r="H1685" t="s">
        <v>42</v>
      </c>
      <c r="I1685" t="s">
        <v>43</v>
      </c>
      <c r="J1685" t="s">
        <v>44</v>
      </c>
      <c r="N1685" s="6">
        <v>2021</v>
      </c>
      <c r="R1685" s="7">
        <v>32.127040000000001</v>
      </c>
      <c r="S1685" s="7">
        <v>119.479817</v>
      </c>
      <c r="T1685" t="s">
        <v>46</v>
      </c>
      <c r="U1685" t="s">
        <v>23261</v>
      </c>
      <c r="W1685" t="s">
        <v>23313</v>
      </c>
      <c r="X1685" t="s">
        <v>21204</v>
      </c>
      <c r="Y1685" t="s">
        <v>19854</v>
      </c>
      <c r="Z1685" t="s">
        <v>21048</v>
      </c>
      <c r="AG1685" t="s">
        <v>23314</v>
      </c>
      <c r="AH1685" s="24">
        <v>1314420</v>
      </c>
      <c r="AI1685" t="s">
        <v>23315</v>
      </c>
      <c r="AJ1685" t="s">
        <v>23316</v>
      </c>
    </row>
    <row r="1686" spans="1:36" ht="17.25" hidden="1" customHeight="1" x14ac:dyDescent="0.2">
      <c r="A1686" s="4" t="s">
        <v>23310</v>
      </c>
      <c r="B1686" t="s">
        <v>21042</v>
      </c>
      <c r="C1686" t="s">
        <v>23311</v>
      </c>
      <c r="D1686" t="s">
        <v>23312</v>
      </c>
      <c r="E1686" t="s">
        <v>56</v>
      </c>
      <c r="F1686" t="s">
        <v>86</v>
      </c>
      <c r="G1686" s="5">
        <v>475</v>
      </c>
      <c r="H1686" t="s">
        <v>42</v>
      </c>
      <c r="I1686" t="s">
        <v>43</v>
      </c>
      <c r="J1686" t="s">
        <v>44</v>
      </c>
      <c r="N1686" s="6">
        <v>2021</v>
      </c>
      <c r="R1686" s="7">
        <v>32.127040000000001</v>
      </c>
      <c r="S1686" s="7">
        <v>119.479817</v>
      </c>
      <c r="T1686" t="s">
        <v>46</v>
      </c>
      <c r="U1686" t="s">
        <v>23261</v>
      </c>
      <c r="W1686" t="s">
        <v>23313</v>
      </c>
      <c r="X1686" t="s">
        <v>21204</v>
      </c>
      <c r="Y1686" t="s">
        <v>19854</v>
      </c>
      <c r="Z1686" t="s">
        <v>21048</v>
      </c>
      <c r="AG1686" t="s">
        <v>23314</v>
      </c>
      <c r="AH1686" s="6">
        <v>1314421</v>
      </c>
      <c r="AI1686" t="s">
        <v>23315</v>
      </c>
      <c r="AJ1686" t="s">
        <v>23317</v>
      </c>
    </row>
    <row r="1687" spans="1:36" ht="17.25" hidden="1" customHeight="1" x14ac:dyDescent="0.2">
      <c r="A1687" s="4" t="s">
        <v>23318</v>
      </c>
      <c r="B1687" t="s">
        <v>21042</v>
      </c>
      <c r="C1687" t="s">
        <v>23319</v>
      </c>
      <c r="D1687" t="s">
        <v>23320</v>
      </c>
      <c r="E1687" t="s">
        <v>63</v>
      </c>
      <c r="F1687" t="s">
        <v>86</v>
      </c>
      <c r="G1687" s="5">
        <v>100</v>
      </c>
      <c r="H1687" t="s">
        <v>42</v>
      </c>
      <c r="I1687" t="s">
        <v>43</v>
      </c>
      <c r="J1687" t="s">
        <v>44</v>
      </c>
      <c r="K1687" t="s">
        <v>45</v>
      </c>
      <c r="L1687" t="s">
        <v>45</v>
      </c>
      <c r="M1687" t="s">
        <v>5341</v>
      </c>
      <c r="N1687" s="6">
        <v>2022</v>
      </c>
      <c r="R1687" s="7">
        <v>31.839448000000001</v>
      </c>
      <c r="S1687" s="7">
        <v>120.405169</v>
      </c>
      <c r="T1687" t="s">
        <v>46</v>
      </c>
      <c r="U1687" t="s">
        <v>22965</v>
      </c>
      <c r="V1687" t="s">
        <v>23321</v>
      </c>
      <c r="X1687" t="s">
        <v>21204</v>
      </c>
      <c r="Y1687" t="s">
        <v>19854</v>
      </c>
      <c r="Z1687" t="s">
        <v>21048</v>
      </c>
      <c r="AI1687" t="s">
        <v>23322</v>
      </c>
      <c r="AJ1687" t="s">
        <v>23323</v>
      </c>
    </row>
    <row r="1688" spans="1:36" ht="17.25" hidden="1" customHeight="1" x14ac:dyDescent="0.2">
      <c r="A1688" s="4" t="s">
        <v>23318</v>
      </c>
      <c r="B1688" t="s">
        <v>21042</v>
      </c>
      <c r="C1688" t="s">
        <v>23319</v>
      </c>
      <c r="D1688" t="s">
        <v>23320</v>
      </c>
      <c r="E1688" t="s">
        <v>73</v>
      </c>
      <c r="F1688" t="s">
        <v>86</v>
      </c>
      <c r="G1688" s="5">
        <v>100</v>
      </c>
      <c r="H1688" t="s">
        <v>42</v>
      </c>
      <c r="I1688" t="s">
        <v>43</v>
      </c>
      <c r="J1688" t="s">
        <v>44</v>
      </c>
      <c r="K1688" t="s">
        <v>45</v>
      </c>
      <c r="L1688" t="s">
        <v>45</v>
      </c>
      <c r="M1688" t="s">
        <v>5341</v>
      </c>
      <c r="N1688" s="6">
        <v>2022</v>
      </c>
      <c r="R1688" s="7">
        <v>31.839448000000001</v>
      </c>
      <c r="S1688" s="7">
        <v>120.405169</v>
      </c>
      <c r="T1688" t="s">
        <v>46</v>
      </c>
      <c r="U1688" t="s">
        <v>22965</v>
      </c>
      <c r="V1688" t="s">
        <v>23321</v>
      </c>
      <c r="X1688" t="s">
        <v>21204</v>
      </c>
      <c r="Y1688" t="s">
        <v>19854</v>
      </c>
      <c r="Z1688" t="s">
        <v>21048</v>
      </c>
      <c r="AC1688" t="s">
        <v>23324</v>
      </c>
      <c r="AI1688" t="s">
        <v>23322</v>
      </c>
      <c r="AJ1688" t="s">
        <v>23325</v>
      </c>
    </row>
    <row r="1689" spans="1:36" ht="17.25" hidden="1" customHeight="1" x14ac:dyDescent="0.2">
      <c r="A1689" s="4" t="s">
        <v>23327</v>
      </c>
      <c r="B1689" t="s">
        <v>21042</v>
      </c>
      <c r="C1689" t="s">
        <v>23328</v>
      </c>
      <c r="D1689" t="s">
        <v>23329</v>
      </c>
      <c r="E1689" t="s">
        <v>40</v>
      </c>
      <c r="F1689" t="s">
        <v>86</v>
      </c>
      <c r="G1689" s="5">
        <v>430</v>
      </c>
      <c r="H1689" t="s">
        <v>486</v>
      </c>
      <c r="I1689" t="s">
        <v>43</v>
      </c>
      <c r="J1689" t="s">
        <v>45</v>
      </c>
      <c r="N1689" s="6">
        <v>2023</v>
      </c>
      <c r="R1689" s="7">
        <v>43.897519000000003</v>
      </c>
      <c r="S1689" s="7">
        <v>126.58028400000001</v>
      </c>
      <c r="T1689" t="s">
        <v>46</v>
      </c>
      <c r="U1689" t="s">
        <v>22975</v>
      </c>
      <c r="W1689" t="s">
        <v>22596</v>
      </c>
      <c r="X1689" t="s">
        <v>22975</v>
      </c>
      <c r="Y1689" t="s">
        <v>19854</v>
      </c>
      <c r="Z1689" t="s">
        <v>21048</v>
      </c>
      <c r="AI1689" t="s">
        <v>23330</v>
      </c>
      <c r="AJ1689" t="s">
        <v>23331</v>
      </c>
    </row>
    <row r="1690" spans="1:36" ht="17.25" hidden="1" customHeight="1" x14ac:dyDescent="0.2">
      <c r="A1690" s="4" t="s">
        <v>23327</v>
      </c>
      <c r="B1690" t="s">
        <v>21042</v>
      </c>
      <c r="C1690" t="s">
        <v>23328</v>
      </c>
      <c r="D1690" t="s">
        <v>23329</v>
      </c>
      <c r="E1690" t="s">
        <v>56</v>
      </c>
      <c r="F1690" t="s">
        <v>86</v>
      </c>
      <c r="G1690" s="5">
        <v>430</v>
      </c>
      <c r="H1690" t="s">
        <v>486</v>
      </c>
      <c r="I1690" t="s">
        <v>43</v>
      </c>
      <c r="J1690" t="s">
        <v>45</v>
      </c>
      <c r="N1690" s="6">
        <v>2024</v>
      </c>
      <c r="R1690" s="7">
        <v>43.897519000000003</v>
      </c>
      <c r="S1690" s="7">
        <v>126.58028400000001</v>
      </c>
      <c r="T1690" t="s">
        <v>46</v>
      </c>
      <c r="U1690" t="s">
        <v>22975</v>
      </c>
      <c r="W1690" t="s">
        <v>22596</v>
      </c>
      <c r="X1690" t="s">
        <v>22975</v>
      </c>
      <c r="Y1690" t="s">
        <v>19854</v>
      </c>
      <c r="Z1690" t="s">
        <v>21048</v>
      </c>
      <c r="AI1690" t="s">
        <v>23330</v>
      </c>
      <c r="AJ1690" t="s">
        <v>23332</v>
      </c>
    </row>
    <row r="1691" spans="1:36" ht="17.25" hidden="1" customHeight="1" x14ac:dyDescent="0.2">
      <c r="A1691" s="4" t="s">
        <v>23333</v>
      </c>
      <c r="B1691" t="s">
        <v>21042</v>
      </c>
      <c r="C1691" t="s">
        <v>23334</v>
      </c>
      <c r="D1691" t="s">
        <v>23335</v>
      </c>
      <c r="E1691" t="s">
        <v>40</v>
      </c>
      <c r="F1691" t="s">
        <v>5127</v>
      </c>
      <c r="G1691" s="5">
        <v>64</v>
      </c>
      <c r="H1691" t="s">
        <v>42</v>
      </c>
      <c r="I1691" t="s">
        <v>43</v>
      </c>
      <c r="J1691" t="s">
        <v>44</v>
      </c>
      <c r="K1691" t="s">
        <v>13830</v>
      </c>
      <c r="L1691" t="s">
        <v>45</v>
      </c>
      <c r="N1691" s="6">
        <v>2021</v>
      </c>
      <c r="R1691" s="7">
        <v>30.9322915430301</v>
      </c>
      <c r="S1691" s="7">
        <v>112.18848706677301</v>
      </c>
      <c r="T1691" t="s">
        <v>504</v>
      </c>
      <c r="U1691" t="s">
        <v>23336</v>
      </c>
      <c r="W1691" t="s">
        <v>23337</v>
      </c>
      <c r="X1691" t="s">
        <v>21101</v>
      </c>
      <c r="Y1691" t="s">
        <v>19854</v>
      </c>
      <c r="Z1691" t="s">
        <v>21048</v>
      </c>
      <c r="AI1691" t="s">
        <v>23338</v>
      </c>
      <c r="AJ1691" t="s">
        <v>23339</v>
      </c>
    </row>
    <row r="1692" spans="1:36" ht="17.25" hidden="1" customHeight="1" x14ac:dyDescent="0.2">
      <c r="A1692" s="4" t="s">
        <v>23333</v>
      </c>
      <c r="B1692" t="s">
        <v>21042</v>
      </c>
      <c r="C1692" t="s">
        <v>23334</v>
      </c>
      <c r="D1692" t="s">
        <v>23335</v>
      </c>
      <c r="E1692" t="s">
        <v>56</v>
      </c>
      <c r="F1692" t="s">
        <v>5127</v>
      </c>
      <c r="G1692" s="5">
        <v>64</v>
      </c>
      <c r="H1692" t="s">
        <v>42</v>
      </c>
      <c r="I1692" t="s">
        <v>43</v>
      </c>
      <c r="J1692" t="s">
        <v>44</v>
      </c>
      <c r="K1692" t="s">
        <v>13830</v>
      </c>
      <c r="L1692" t="s">
        <v>45</v>
      </c>
      <c r="N1692" s="6">
        <v>2021</v>
      </c>
      <c r="R1692" s="7">
        <v>30.9322915430301</v>
      </c>
      <c r="S1692" s="7">
        <v>112.18848706677301</v>
      </c>
      <c r="T1692" t="s">
        <v>504</v>
      </c>
      <c r="U1692" t="s">
        <v>23336</v>
      </c>
      <c r="W1692" t="s">
        <v>23337</v>
      </c>
      <c r="X1692" t="s">
        <v>21101</v>
      </c>
      <c r="Y1692" t="s">
        <v>19854</v>
      </c>
      <c r="Z1692" t="s">
        <v>21048</v>
      </c>
      <c r="AH1692" s="27"/>
      <c r="AI1692" t="s">
        <v>23338</v>
      </c>
      <c r="AJ1692" t="s">
        <v>23340</v>
      </c>
    </row>
    <row r="1693" spans="1:36" ht="17.25" hidden="1" customHeight="1" x14ac:dyDescent="0.2">
      <c r="A1693" s="4" t="s">
        <v>23355</v>
      </c>
      <c r="B1693" t="s">
        <v>21042</v>
      </c>
      <c r="C1693" t="s">
        <v>23356</v>
      </c>
      <c r="D1693" t="s">
        <v>23357</v>
      </c>
      <c r="E1693" t="s">
        <v>40</v>
      </c>
      <c r="F1693" t="s">
        <v>21045</v>
      </c>
      <c r="G1693" s="5">
        <v>55</v>
      </c>
      <c r="H1693" t="s">
        <v>42</v>
      </c>
      <c r="I1693" t="s">
        <v>240</v>
      </c>
      <c r="J1693" t="s">
        <v>45</v>
      </c>
      <c r="K1693" t="s">
        <v>45</v>
      </c>
      <c r="L1693" t="s">
        <v>45</v>
      </c>
      <c r="M1693" t="s">
        <v>559</v>
      </c>
      <c r="N1693" s="6">
        <v>2018</v>
      </c>
      <c r="R1693" s="7">
        <v>29.782753</v>
      </c>
      <c r="S1693" s="7">
        <v>116.281054</v>
      </c>
      <c r="T1693" t="s">
        <v>46</v>
      </c>
      <c r="U1693" t="s">
        <v>23358</v>
      </c>
      <c r="V1693" t="s">
        <v>23359</v>
      </c>
      <c r="X1693" t="s">
        <v>23360</v>
      </c>
      <c r="Y1693" t="s">
        <v>19854</v>
      </c>
      <c r="Z1693" t="s">
        <v>21048</v>
      </c>
      <c r="AE1693" t="s">
        <v>92</v>
      </c>
      <c r="AH1693" s="27"/>
      <c r="AI1693" t="s">
        <v>23361</v>
      </c>
      <c r="AJ1693" t="s">
        <v>23362</v>
      </c>
    </row>
    <row r="1694" spans="1:36" ht="17.25" hidden="1" customHeight="1" x14ac:dyDescent="0.2">
      <c r="A1694" s="4" t="s">
        <v>23371</v>
      </c>
      <c r="B1694" t="s">
        <v>21042</v>
      </c>
      <c r="C1694" t="s">
        <v>23372</v>
      </c>
      <c r="D1694" t="s">
        <v>23373</v>
      </c>
      <c r="E1694" t="s">
        <v>40</v>
      </c>
      <c r="F1694" t="s">
        <v>86</v>
      </c>
      <c r="G1694" s="5">
        <v>175</v>
      </c>
      <c r="H1694" t="s">
        <v>42</v>
      </c>
      <c r="I1694" t="s">
        <v>43</v>
      </c>
      <c r="J1694" t="s">
        <v>44</v>
      </c>
      <c r="K1694" t="s">
        <v>45</v>
      </c>
      <c r="L1694" t="s">
        <v>45</v>
      </c>
      <c r="M1694" t="s">
        <v>5341</v>
      </c>
      <c r="N1694" s="6">
        <v>2021</v>
      </c>
      <c r="R1694" s="7">
        <v>23.034925350177399</v>
      </c>
      <c r="S1694" s="7">
        <v>113.536559884734</v>
      </c>
      <c r="T1694" t="s">
        <v>46</v>
      </c>
      <c r="U1694" t="s">
        <v>21750</v>
      </c>
      <c r="X1694" t="s">
        <v>21076</v>
      </c>
      <c r="Y1694" t="s">
        <v>19854</v>
      </c>
      <c r="Z1694" t="s">
        <v>21048</v>
      </c>
      <c r="AC1694" t="s">
        <v>23374</v>
      </c>
      <c r="AD1694" t="s">
        <v>880</v>
      </c>
      <c r="AE1694" t="s">
        <v>4970</v>
      </c>
      <c r="AF1694" t="s">
        <v>52</v>
      </c>
      <c r="AH1694" s="27"/>
      <c r="AI1694" t="s">
        <v>23375</v>
      </c>
      <c r="AJ1694" t="s">
        <v>23376</v>
      </c>
    </row>
    <row r="1695" spans="1:36" ht="17.25" hidden="1" customHeight="1" x14ac:dyDescent="0.2">
      <c r="A1695" s="4" t="s">
        <v>23381</v>
      </c>
      <c r="B1695" t="s">
        <v>21042</v>
      </c>
      <c r="C1695" t="s">
        <v>23382</v>
      </c>
      <c r="D1695" t="s">
        <v>23383</v>
      </c>
      <c r="E1695" t="s">
        <v>40</v>
      </c>
      <c r="F1695" t="s">
        <v>86</v>
      </c>
      <c r="G1695" s="5">
        <v>75</v>
      </c>
      <c r="H1695" t="s">
        <v>486</v>
      </c>
      <c r="I1695" t="s">
        <v>43</v>
      </c>
      <c r="J1695" t="s">
        <v>44</v>
      </c>
      <c r="K1695" t="s">
        <v>45</v>
      </c>
      <c r="L1695" t="s">
        <v>45</v>
      </c>
      <c r="M1695" t="s">
        <v>559</v>
      </c>
      <c r="N1695" s="6">
        <v>2023</v>
      </c>
      <c r="R1695" s="7">
        <v>36.766759999999998</v>
      </c>
      <c r="S1695" s="7">
        <v>117.092527</v>
      </c>
      <c r="T1695" t="s">
        <v>46</v>
      </c>
      <c r="U1695" t="s">
        <v>22866</v>
      </c>
      <c r="W1695" t="s">
        <v>23384</v>
      </c>
      <c r="X1695" t="s">
        <v>21685</v>
      </c>
      <c r="Y1695" t="s">
        <v>19854</v>
      </c>
      <c r="Z1695" t="s">
        <v>21048</v>
      </c>
      <c r="AH1695" s="27"/>
      <c r="AI1695" t="s">
        <v>23385</v>
      </c>
      <c r="AJ1695" t="s">
        <v>23386</v>
      </c>
    </row>
    <row r="1696" spans="1:36" ht="17.25" hidden="1" customHeight="1" x14ac:dyDescent="0.2">
      <c r="A1696" s="4" t="s">
        <v>23381</v>
      </c>
      <c r="B1696" t="s">
        <v>21042</v>
      </c>
      <c r="C1696" t="s">
        <v>23382</v>
      </c>
      <c r="D1696" t="s">
        <v>23383</v>
      </c>
      <c r="E1696" t="s">
        <v>56</v>
      </c>
      <c r="F1696" t="s">
        <v>86</v>
      </c>
      <c r="G1696" s="5">
        <v>75</v>
      </c>
      <c r="H1696" t="s">
        <v>486</v>
      </c>
      <c r="I1696" t="s">
        <v>43</v>
      </c>
      <c r="J1696" t="s">
        <v>44</v>
      </c>
      <c r="K1696" t="s">
        <v>45</v>
      </c>
      <c r="L1696" t="s">
        <v>45</v>
      </c>
      <c r="M1696" t="s">
        <v>559</v>
      </c>
      <c r="N1696" s="6">
        <v>2023</v>
      </c>
      <c r="R1696" s="7">
        <v>36.766759999999998</v>
      </c>
      <c r="S1696" s="7">
        <v>117.092527</v>
      </c>
      <c r="T1696" t="s">
        <v>46</v>
      </c>
      <c r="U1696" t="s">
        <v>22866</v>
      </c>
      <c r="W1696" t="s">
        <v>23384</v>
      </c>
      <c r="X1696" t="s">
        <v>21685</v>
      </c>
      <c r="Y1696" t="s">
        <v>19854</v>
      </c>
      <c r="Z1696" t="s">
        <v>21048</v>
      </c>
      <c r="AH1696" s="27"/>
      <c r="AI1696" t="s">
        <v>23385</v>
      </c>
      <c r="AJ1696" t="s">
        <v>23387</v>
      </c>
    </row>
    <row r="1697" spans="1:36" ht="17.25" hidden="1" customHeight="1" x14ac:dyDescent="0.2">
      <c r="A1697" s="4" t="s">
        <v>23388</v>
      </c>
      <c r="B1697" t="s">
        <v>21042</v>
      </c>
      <c r="C1697" t="s">
        <v>23389</v>
      </c>
      <c r="D1697" t="s">
        <v>23390</v>
      </c>
      <c r="E1697" t="s">
        <v>40</v>
      </c>
      <c r="F1697" t="s">
        <v>86</v>
      </c>
      <c r="G1697" s="5">
        <v>650</v>
      </c>
      <c r="H1697" t="s">
        <v>42</v>
      </c>
      <c r="I1697" t="s">
        <v>43</v>
      </c>
      <c r="J1697" t="s">
        <v>44</v>
      </c>
      <c r="K1697" t="s">
        <v>45</v>
      </c>
      <c r="L1697" t="s">
        <v>45</v>
      </c>
      <c r="M1697" t="s">
        <v>5341</v>
      </c>
      <c r="N1697" s="6">
        <v>2021</v>
      </c>
      <c r="O1697" s="25"/>
      <c r="R1697" s="7">
        <v>39.053130000000003</v>
      </c>
      <c r="S1697" s="7">
        <v>117.41226</v>
      </c>
      <c r="T1697" t="s">
        <v>46</v>
      </c>
      <c r="U1697" t="s">
        <v>23391</v>
      </c>
      <c r="W1697" t="s">
        <v>23392</v>
      </c>
      <c r="X1697" t="s">
        <v>21372</v>
      </c>
      <c r="Y1697" t="s">
        <v>19854</v>
      </c>
      <c r="Z1697" t="s">
        <v>21048</v>
      </c>
      <c r="AC1697" t="s">
        <v>23393</v>
      </c>
      <c r="AG1697" t="s">
        <v>23394</v>
      </c>
      <c r="AH1697" s="24">
        <v>1283644</v>
      </c>
      <c r="AI1697" t="s">
        <v>23395</v>
      </c>
      <c r="AJ1697" t="s">
        <v>23396</v>
      </c>
    </row>
    <row r="1698" spans="1:36" ht="17.25" hidden="1" customHeight="1" x14ac:dyDescent="0.2">
      <c r="A1698" s="4" t="s">
        <v>23397</v>
      </c>
      <c r="B1698" t="s">
        <v>21042</v>
      </c>
      <c r="C1698" t="s">
        <v>23398</v>
      </c>
      <c r="D1698" t="s">
        <v>23399</v>
      </c>
      <c r="E1698" t="s">
        <v>40</v>
      </c>
      <c r="F1698" t="s">
        <v>86</v>
      </c>
      <c r="G1698" s="5">
        <v>230</v>
      </c>
      <c r="H1698" t="s">
        <v>558</v>
      </c>
      <c r="I1698" t="s">
        <v>43</v>
      </c>
      <c r="J1698" t="s">
        <v>44</v>
      </c>
      <c r="N1698" s="6">
        <v>2023</v>
      </c>
      <c r="R1698" s="7">
        <v>36.842993999999997</v>
      </c>
      <c r="S1698" s="7">
        <v>120.406747</v>
      </c>
      <c r="T1698" t="s">
        <v>504</v>
      </c>
      <c r="U1698" t="s">
        <v>23400</v>
      </c>
      <c r="V1698" t="s">
        <v>23401</v>
      </c>
      <c r="X1698" t="s">
        <v>21685</v>
      </c>
      <c r="Y1698" t="s">
        <v>19854</v>
      </c>
      <c r="Z1698" t="s">
        <v>21048</v>
      </c>
      <c r="AI1698" t="s">
        <v>23402</v>
      </c>
      <c r="AJ1698" t="s">
        <v>23403</v>
      </c>
    </row>
    <row r="1699" spans="1:36" ht="17.25" hidden="1" customHeight="1" x14ac:dyDescent="0.2">
      <c r="A1699" s="4" t="s">
        <v>23397</v>
      </c>
      <c r="B1699" t="s">
        <v>21042</v>
      </c>
      <c r="C1699" t="s">
        <v>23398</v>
      </c>
      <c r="D1699" t="s">
        <v>23399</v>
      </c>
      <c r="E1699" t="s">
        <v>56</v>
      </c>
      <c r="F1699" t="s">
        <v>86</v>
      </c>
      <c r="G1699" s="5">
        <v>230</v>
      </c>
      <c r="H1699" t="s">
        <v>558</v>
      </c>
      <c r="I1699" t="s">
        <v>43</v>
      </c>
      <c r="J1699" t="s">
        <v>44</v>
      </c>
      <c r="N1699" s="6">
        <v>2023</v>
      </c>
      <c r="R1699" s="7">
        <v>36.842993999999997</v>
      </c>
      <c r="S1699" s="7">
        <v>120.406747</v>
      </c>
      <c r="T1699" t="s">
        <v>504</v>
      </c>
      <c r="U1699" t="s">
        <v>23400</v>
      </c>
      <c r="V1699" t="s">
        <v>23401</v>
      </c>
      <c r="X1699" t="s">
        <v>21685</v>
      </c>
      <c r="Y1699" t="s">
        <v>19854</v>
      </c>
      <c r="Z1699" t="s">
        <v>21048</v>
      </c>
      <c r="AI1699" t="s">
        <v>23402</v>
      </c>
      <c r="AJ1699" t="s">
        <v>23404</v>
      </c>
    </row>
    <row r="1700" spans="1:36" ht="17.25" hidden="1" customHeight="1" x14ac:dyDescent="0.2">
      <c r="A1700" s="4" t="s">
        <v>23426</v>
      </c>
      <c r="B1700" t="s">
        <v>21042</v>
      </c>
      <c r="C1700" t="s">
        <v>23427</v>
      </c>
      <c r="D1700" t="s">
        <v>23428</v>
      </c>
      <c r="E1700" t="s">
        <v>40</v>
      </c>
      <c r="F1700" t="s">
        <v>21045</v>
      </c>
      <c r="G1700" s="5">
        <v>80</v>
      </c>
      <c r="H1700" t="s">
        <v>42</v>
      </c>
      <c r="I1700" t="s">
        <v>45</v>
      </c>
      <c r="J1700" t="s">
        <v>45</v>
      </c>
      <c r="K1700" t="s">
        <v>45</v>
      </c>
      <c r="L1700" t="s">
        <v>45</v>
      </c>
      <c r="M1700" t="s">
        <v>559</v>
      </c>
      <c r="N1700" s="6">
        <v>2022</v>
      </c>
      <c r="O1700" s="25"/>
      <c r="R1700" s="7">
        <v>35.152213000000003</v>
      </c>
      <c r="S1700" s="7">
        <v>119.131906</v>
      </c>
      <c r="T1700" t="s">
        <v>46</v>
      </c>
      <c r="U1700" t="s">
        <v>23429</v>
      </c>
      <c r="V1700" t="s">
        <v>23430</v>
      </c>
      <c r="X1700" t="s">
        <v>21685</v>
      </c>
      <c r="Y1700" t="s">
        <v>19854</v>
      </c>
      <c r="Z1700" t="s">
        <v>21048</v>
      </c>
      <c r="AE1700" t="s">
        <v>92</v>
      </c>
      <c r="AI1700" t="s">
        <v>23431</v>
      </c>
      <c r="AJ1700" t="s">
        <v>23432</v>
      </c>
    </row>
    <row r="1701" spans="1:36" ht="17.25" hidden="1" customHeight="1" x14ac:dyDescent="0.2">
      <c r="A1701" s="4" t="s">
        <v>23440</v>
      </c>
      <c r="B1701" t="s">
        <v>21042</v>
      </c>
      <c r="C1701" t="s">
        <v>23441</v>
      </c>
      <c r="D1701" t="s">
        <v>23442</v>
      </c>
      <c r="E1701" t="s">
        <v>63</v>
      </c>
      <c r="F1701" t="s">
        <v>86</v>
      </c>
      <c r="G1701" s="5">
        <v>450</v>
      </c>
      <c r="H1701" t="s">
        <v>42</v>
      </c>
      <c r="I1701" t="s">
        <v>43</v>
      </c>
      <c r="J1701" t="s">
        <v>44</v>
      </c>
      <c r="N1701" s="6">
        <v>2018</v>
      </c>
      <c r="R1701" s="7">
        <v>34.908259000000001</v>
      </c>
      <c r="S1701" s="7">
        <v>112.624757</v>
      </c>
      <c r="T1701" t="s">
        <v>46</v>
      </c>
      <c r="U1701" t="s">
        <v>23443</v>
      </c>
      <c r="W1701" t="s">
        <v>23444</v>
      </c>
      <c r="X1701" t="s">
        <v>22505</v>
      </c>
      <c r="Y1701" t="s">
        <v>19854</v>
      </c>
      <c r="Z1701" t="s">
        <v>21048</v>
      </c>
      <c r="AG1701" t="s">
        <v>23445</v>
      </c>
      <c r="AH1701" s="8" t="s">
        <v>23446</v>
      </c>
      <c r="AI1701" t="s">
        <v>23447</v>
      </c>
      <c r="AJ1701" t="s">
        <v>23448</v>
      </c>
    </row>
    <row r="1702" spans="1:36" ht="17.25" hidden="1" customHeight="1" x14ac:dyDescent="0.2">
      <c r="A1702" s="4" t="s">
        <v>23440</v>
      </c>
      <c r="B1702" t="s">
        <v>21042</v>
      </c>
      <c r="C1702" t="s">
        <v>23441</v>
      </c>
      <c r="D1702" t="s">
        <v>23442</v>
      </c>
      <c r="E1702" t="s">
        <v>73</v>
      </c>
      <c r="F1702" t="s">
        <v>86</v>
      </c>
      <c r="G1702" s="5">
        <v>450</v>
      </c>
      <c r="H1702" t="s">
        <v>42</v>
      </c>
      <c r="I1702" t="s">
        <v>43</v>
      </c>
      <c r="J1702" t="s">
        <v>44</v>
      </c>
      <c r="N1702" s="6">
        <v>2019</v>
      </c>
      <c r="R1702" s="7">
        <v>34.908259000000001</v>
      </c>
      <c r="S1702" s="7">
        <v>112.624757</v>
      </c>
      <c r="T1702" t="s">
        <v>46</v>
      </c>
      <c r="U1702" t="s">
        <v>23443</v>
      </c>
      <c r="W1702" t="s">
        <v>23444</v>
      </c>
      <c r="X1702" t="s">
        <v>22505</v>
      </c>
      <c r="Y1702" t="s">
        <v>19854</v>
      </c>
      <c r="Z1702" t="s">
        <v>21048</v>
      </c>
      <c r="AG1702" t="s">
        <v>23445</v>
      </c>
      <c r="AH1702" s="8" t="s">
        <v>23449</v>
      </c>
      <c r="AI1702" t="s">
        <v>23447</v>
      </c>
      <c r="AJ1702" t="s">
        <v>23450</v>
      </c>
    </row>
    <row r="1703" spans="1:36" ht="17.25" hidden="1" customHeight="1" x14ac:dyDescent="0.2">
      <c r="A1703" s="4" t="s">
        <v>23453</v>
      </c>
      <c r="B1703" t="s">
        <v>21042</v>
      </c>
      <c r="C1703" t="s">
        <v>23454</v>
      </c>
      <c r="D1703" t="s">
        <v>23455</v>
      </c>
      <c r="E1703" t="s">
        <v>63</v>
      </c>
      <c r="F1703" t="s">
        <v>86</v>
      </c>
      <c r="G1703" s="5">
        <v>460</v>
      </c>
      <c r="H1703" t="s">
        <v>139</v>
      </c>
      <c r="I1703" t="s">
        <v>43</v>
      </c>
      <c r="J1703" t="s">
        <v>44</v>
      </c>
      <c r="K1703" t="s">
        <v>45</v>
      </c>
      <c r="L1703" t="s">
        <v>45</v>
      </c>
      <c r="M1703" t="s">
        <v>559</v>
      </c>
      <c r="N1703" s="6">
        <v>2024</v>
      </c>
      <c r="R1703" s="7">
        <v>21.577698999999999</v>
      </c>
      <c r="S1703" s="7">
        <v>110.961997</v>
      </c>
      <c r="T1703" t="s">
        <v>504</v>
      </c>
      <c r="U1703" t="s">
        <v>21951</v>
      </c>
      <c r="W1703" t="s">
        <v>23456</v>
      </c>
      <c r="X1703" t="s">
        <v>21076</v>
      </c>
      <c r="Y1703" t="s">
        <v>19854</v>
      </c>
      <c r="Z1703" t="s">
        <v>21048</v>
      </c>
      <c r="AI1703" t="s">
        <v>23457</v>
      </c>
      <c r="AJ1703" t="s">
        <v>23458</v>
      </c>
    </row>
    <row r="1704" spans="1:36" ht="17.25" hidden="1" customHeight="1" x14ac:dyDescent="0.2">
      <c r="A1704" s="4" t="s">
        <v>23453</v>
      </c>
      <c r="B1704" t="s">
        <v>21042</v>
      </c>
      <c r="C1704" t="s">
        <v>23454</v>
      </c>
      <c r="D1704" t="s">
        <v>23455</v>
      </c>
      <c r="E1704" t="s">
        <v>73</v>
      </c>
      <c r="F1704" t="s">
        <v>86</v>
      </c>
      <c r="G1704" s="5">
        <v>120</v>
      </c>
      <c r="H1704" t="s">
        <v>139</v>
      </c>
      <c r="I1704" t="s">
        <v>43</v>
      </c>
      <c r="J1704" t="s">
        <v>44</v>
      </c>
      <c r="K1704" t="s">
        <v>45</v>
      </c>
      <c r="L1704" t="s">
        <v>45</v>
      </c>
      <c r="M1704" t="s">
        <v>559</v>
      </c>
      <c r="N1704" s="6">
        <v>2024</v>
      </c>
      <c r="R1704" s="7">
        <v>21.577698999999999</v>
      </c>
      <c r="S1704" s="7">
        <v>110.961997</v>
      </c>
      <c r="T1704" t="s">
        <v>504</v>
      </c>
      <c r="U1704" t="s">
        <v>21951</v>
      </c>
      <c r="W1704" t="s">
        <v>23456</v>
      </c>
      <c r="X1704" t="s">
        <v>21076</v>
      </c>
      <c r="Y1704" t="s">
        <v>19854</v>
      </c>
      <c r="Z1704" t="s">
        <v>21048</v>
      </c>
      <c r="AI1704" t="s">
        <v>23457</v>
      </c>
      <c r="AJ1704" t="s">
        <v>23459</v>
      </c>
    </row>
    <row r="1705" spans="1:36" ht="17.25" hidden="1" customHeight="1" x14ac:dyDescent="0.2">
      <c r="A1705" s="4" t="s">
        <v>23460</v>
      </c>
      <c r="B1705" t="s">
        <v>21042</v>
      </c>
      <c r="C1705" t="s">
        <v>23461</v>
      </c>
      <c r="D1705" t="s">
        <v>23462</v>
      </c>
      <c r="E1705" t="s">
        <v>40</v>
      </c>
      <c r="F1705" t="s">
        <v>86</v>
      </c>
      <c r="G1705" s="5">
        <v>681</v>
      </c>
      <c r="H1705" t="s">
        <v>139</v>
      </c>
      <c r="I1705" t="s">
        <v>43</v>
      </c>
      <c r="J1705" t="s">
        <v>44</v>
      </c>
      <c r="K1705" t="s">
        <v>45</v>
      </c>
      <c r="L1705" t="s">
        <v>45</v>
      </c>
      <c r="M1705" t="s">
        <v>5341</v>
      </c>
      <c r="N1705" s="6">
        <v>2024</v>
      </c>
      <c r="R1705" s="7">
        <v>22.481568599999999</v>
      </c>
      <c r="S1705" s="7">
        <v>113.8715649</v>
      </c>
      <c r="T1705" t="s">
        <v>504</v>
      </c>
      <c r="U1705" t="s">
        <v>23463</v>
      </c>
      <c r="V1705" t="s">
        <v>23464</v>
      </c>
      <c r="W1705" t="s">
        <v>23465</v>
      </c>
      <c r="X1705" t="s">
        <v>21076</v>
      </c>
      <c r="Y1705" t="s">
        <v>19854</v>
      </c>
      <c r="Z1705" t="s">
        <v>21048</v>
      </c>
      <c r="AG1705" t="s">
        <v>23466</v>
      </c>
      <c r="AH1705" s="8" t="s">
        <v>23467</v>
      </c>
      <c r="AI1705" t="s">
        <v>23468</v>
      </c>
      <c r="AJ1705" t="s">
        <v>23469</v>
      </c>
    </row>
    <row r="1706" spans="1:36" ht="17.25" hidden="1" customHeight="1" x14ac:dyDescent="0.2">
      <c r="A1706" s="4" t="s">
        <v>23470</v>
      </c>
      <c r="B1706" t="s">
        <v>21042</v>
      </c>
      <c r="C1706" t="s">
        <v>23471</v>
      </c>
      <c r="D1706" t="s">
        <v>23472</v>
      </c>
      <c r="E1706" t="s">
        <v>40</v>
      </c>
      <c r="F1706" t="s">
        <v>21045</v>
      </c>
      <c r="G1706" s="5">
        <v>80</v>
      </c>
      <c r="H1706" t="s">
        <v>42</v>
      </c>
      <c r="I1706" t="s">
        <v>240</v>
      </c>
      <c r="J1706" t="s">
        <v>45</v>
      </c>
      <c r="K1706" t="s">
        <v>45</v>
      </c>
      <c r="L1706" t="s">
        <v>45</v>
      </c>
      <c r="M1706" t="s">
        <v>559</v>
      </c>
      <c r="N1706" s="6">
        <v>2023</v>
      </c>
      <c r="R1706" s="7">
        <v>34.010579999999997</v>
      </c>
      <c r="S1706" s="7">
        <v>116.42264400000001</v>
      </c>
      <c r="T1706" t="s">
        <v>46</v>
      </c>
      <c r="U1706" t="s">
        <v>23473</v>
      </c>
      <c r="V1706" t="s">
        <v>23474</v>
      </c>
      <c r="X1706" t="s">
        <v>22505</v>
      </c>
      <c r="Y1706" t="s">
        <v>19854</v>
      </c>
      <c r="Z1706" t="s">
        <v>21048</v>
      </c>
      <c r="AE1706" t="s">
        <v>92</v>
      </c>
      <c r="AI1706" t="s">
        <v>23475</v>
      </c>
      <c r="AJ1706" t="s">
        <v>23476</v>
      </c>
    </row>
    <row r="1707" spans="1:36" ht="17.25" hidden="1" customHeight="1" x14ac:dyDescent="0.2">
      <c r="A1707" s="4" t="s">
        <v>23477</v>
      </c>
      <c r="B1707" t="s">
        <v>21042</v>
      </c>
      <c r="C1707" t="s">
        <v>23478</v>
      </c>
      <c r="D1707" t="s">
        <v>23479</v>
      </c>
      <c r="E1707" t="s">
        <v>58</v>
      </c>
      <c r="F1707" t="s">
        <v>86</v>
      </c>
      <c r="G1707" s="5">
        <v>100</v>
      </c>
      <c r="H1707" t="s">
        <v>42</v>
      </c>
      <c r="I1707" t="s">
        <v>43</v>
      </c>
      <c r="J1707" t="s">
        <v>44</v>
      </c>
      <c r="K1707" t="s">
        <v>45</v>
      </c>
      <c r="L1707" t="s">
        <v>45</v>
      </c>
      <c r="M1707" t="s">
        <v>5341</v>
      </c>
      <c r="N1707" s="6">
        <v>2022</v>
      </c>
      <c r="R1707" s="7">
        <v>22.939267000000001</v>
      </c>
      <c r="S1707" s="7">
        <v>112.899185</v>
      </c>
      <c r="T1707" t="s">
        <v>46</v>
      </c>
      <c r="U1707" t="s">
        <v>21559</v>
      </c>
      <c r="V1707" t="s">
        <v>23480</v>
      </c>
      <c r="W1707" t="s">
        <v>23481</v>
      </c>
      <c r="X1707" t="s">
        <v>21076</v>
      </c>
      <c r="Y1707" t="s">
        <v>19854</v>
      </c>
      <c r="Z1707" t="s">
        <v>21048</v>
      </c>
      <c r="AH1707" s="27"/>
      <c r="AI1707" t="s">
        <v>23482</v>
      </c>
      <c r="AJ1707" t="s">
        <v>23485</v>
      </c>
    </row>
    <row r="1708" spans="1:36" ht="17.25" hidden="1" customHeight="1" x14ac:dyDescent="0.2">
      <c r="A1708" s="4" t="s">
        <v>23477</v>
      </c>
      <c r="B1708" t="s">
        <v>21042</v>
      </c>
      <c r="C1708" t="s">
        <v>23478</v>
      </c>
      <c r="D1708" t="s">
        <v>23479</v>
      </c>
      <c r="E1708" t="s">
        <v>191</v>
      </c>
      <c r="F1708" t="s">
        <v>86</v>
      </c>
      <c r="G1708" s="5">
        <v>100</v>
      </c>
      <c r="H1708" t="s">
        <v>42</v>
      </c>
      <c r="I1708" t="s">
        <v>43</v>
      </c>
      <c r="J1708" t="s">
        <v>44</v>
      </c>
      <c r="K1708" t="s">
        <v>45</v>
      </c>
      <c r="L1708" t="s">
        <v>45</v>
      </c>
      <c r="M1708" t="s">
        <v>5341</v>
      </c>
      <c r="N1708" s="6">
        <v>2022</v>
      </c>
      <c r="R1708" s="7">
        <v>22.939267000000001</v>
      </c>
      <c r="S1708" s="7">
        <v>112.899185</v>
      </c>
      <c r="T1708" t="s">
        <v>46</v>
      </c>
      <c r="U1708" t="s">
        <v>21559</v>
      </c>
      <c r="V1708" t="s">
        <v>23480</v>
      </c>
      <c r="W1708" t="s">
        <v>23481</v>
      </c>
      <c r="X1708" t="s">
        <v>21076</v>
      </c>
      <c r="Y1708" t="s">
        <v>19854</v>
      </c>
      <c r="Z1708" t="s">
        <v>21048</v>
      </c>
      <c r="AH1708" s="27"/>
      <c r="AI1708" t="s">
        <v>23482</v>
      </c>
      <c r="AJ1708" t="s">
        <v>23486</v>
      </c>
    </row>
    <row r="1709" spans="1:36" ht="17.25" hidden="1" customHeight="1" x14ac:dyDescent="0.2">
      <c r="A1709" s="4" t="s">
        <v>23497</v>
      </c>
      <c r="B1709" t="s">
        <v>21042</v>
      </c>
      <c r="C1709" t="s">
        <v>23498</v>
      </c>
      <c r="D1709" t="s">
        <v>23499</v>
      </c>
      <c r="E1709" t="s">
        <v>335</v>
      </c>
      <c r="F1709" t="s">
        <v>21045</v>
      </c>
      <c r="G1709" s="5">
        <v>120</v>
      </c>
      <c r="H1709" t="s">
        <v>42</v>
      </c>
      <c r="I1709" t="s">
        <v>240</v>
      </c>
      <c r="J1709" t="s">
        <v>45</v>
      </c>
      <c r="K1709" t="s">
        <v>45</v>
      </c>
      <c r="L1709" t="s">
        <v>45</v>
      </c>
      <c r="M1709" t="s">
        <v>559</v>
      </c>
      <c r="N1709" s="6">
        <v>2020</v>
      </c>
      <c r="R1709" s="7">
        <v>32.187364000000002</v>
      </c>
      <c r="S1709" s="7">
        <v>118.73032000000001</v>
      </c>
      <c r="T1709" t="s">
        <v>46</v>
      </c>
      <c r="U1709" t="s">
        <v>21666</v>
      </c>
      <c r="W1709" t="s">
        <v>23500</v>
      </c>
      <c r="X1709" t="s">
        <v>21204</v>
      </c>
      <c r="Y1709" t="s">
        <v>19854</v>
      </c>
      <c r="Z1709" t="s">
        <v>21048</v>
      </c>
      <c r="AE1709" t="s">
        <v>92</v>
      </c>
      <c r="AH1709" s="27"/>
      <c r="AI1709" t="s">
        <v>23501</v>
      </c>
      <c r="AJ1709" t="s">
        <v>23506</v>
      </c>
    </row>
    <row r="1710" spans="1:36" ht="17.25" hidden="1" customHeight="1" x14ac:dyDescent="0.2">
      <c r="A1710" s="4" t="s">
        <v>23508</v>
      </c>
      <c r="B1710" t="s">
        <v>21042</v>
      </c>
      <c r="C1710" t="s">
        <v>23509</v>
      </c>
      <c r="D1710" t="s">
        <v>23510</v>
      </c>
      <c r="E1710" t="s">
        <v>40</v>
      </c>
      <c r="F1710" t="s">
        <v>86</v>
      </c>
      <c r="G1710" s="5">
        <v>475</v>
      </c>
      <c r="H1710" t="s">
        <v>139</v>
      </c>
      <c r="I1710" t="s">
        <v>43</v>
      </c>
      <c r="J1710" t="s">
        <v>45</v>
      </c>
      <c r="K1710" t="s">
        <v>45</v>
      </c>
      <c r="L1710" t="s">
        <v>45</v>
      </c>
      <c r="M1710" t="s">
        <v>559</v>
      </c>
      <c r="N1710" s="6">
        <v>2025</v>
      </c>
      <c r="R1710" s="7">
        <v>29.525960000000001</v>
      </c>
      <c r="S1710" s="7">
        <v>105.00948</v>
      </c>
      <c r="T1710" t="s">
        <v>46</v>
      </c>
      <c r="U1710" t="s">
        <v>23511</v>
      </c>
      <c r="V1710" t="s">
        <v>23512</v>
      </c>
      <c r="X1710" t="s">
        <v>21497</v>
      </c>
      <c r="Y1710" t="s">
        <v>19854</v>
      </c>
      <c r="Z1710" t="s">
        <v>21048</v>
      </c>
      <c r="AC1710" t="s">
        <v>23513</v>
      </c>
      <c r="AG1710" t="s">
        <v>23514</v>
      </c>
      <c r="AH1710" s="24">
        <v>1316143</v>
      </c>
      <c r="AI1710" t="s">
        <v>23515</v>
      </c>
      <c r="AJ1710" t="s">
        <v>23516</v>
      </c>
    </row>
    <row r="1711" spans="1:36" ht="17.25" hidden="1" customHeight="1" x14ac:dyDescent="0.2">
      <c r="A1711" s="4" t="s">
        <v>23508</v>
      </c>
      <c r="B1711" t="s">
        <v>21042</v>
      </c>
      <c r="C1711" t="s">
        <v>23509</v>
      </c>
      <c r="D1711" t="s">
        <v>23510</v>
      </c>
      <c r="E1711" t="s">
        <v>56</v>
      </c>
      <c r="F1711" t="s">
        <v>86</v>
      </c>
      <c r="G1711" s="5">
        <v>475</v>
      </c>
      <c r="H1711" t="s">
        <v>139</v>
      </c>
      <c r="I1711" t="s">
        <v>43</v>
      </c>
      <c r="J1711" t="s">
        <v>45</v>
      </c>
      <c r="K1711" t="s">
        <v>45</v>
      </c>
      <c r="L1711" t="s">
        <v>45</v>
      </c>
      <c r="M1711" t="s">
        <v>559</v>
      </c>
      <c r="N1711" s="6">
        <v>2025</v>
      </c>
      <c r="R1711" s="7">
        <v>29.525960000000001</v>
      </c>
      <c r="S1711" s="7">
        <v>105.00948</v>
      </c>
      <c r="T1711" t="s">
        <v>46</v>
      </c>
      <c r="U1711" t="s">
        <v>23511</v>
      </c>
      <c r="V1711" t="s">
        <v>23512</v>
      </c>
      <c r="X1711" t="s">
        <v>21497</v>
      </c>
      <c r="Y1711" t="s">
        <v>19854</v>
      </c>
      <c r="Z1711" t="s">
        <v>21048</v>
      </c>
      <c r="AC1711" t="s">
        <v>23513</v>
      </c>
      <c r="AG1711" t="s">
        <v>23514</v>
      </c>
      <c r="AH1711" s="24">
        <v>1316144</v>
      </c>
      <c r="AI1711" t="s">
        <v>23515</v>
      </c>
      <c r="AJ1711" t="s">
        <v>23517</v>
      </c>
    </row>
    <row r="1712" spans="1:36" ht="17.25" hidden="1" customHeight="1" x14ac:dyDescent="0.2">
      <c r="A1712" s="4" t="s">
        <v>23518</v>
      </c>
      <c r="B1712" t="s">
        <v>21042</v>
      </c>
      <c r="C1712" t="s">
        <v>23519</v>
      </c>
      <c r="D1712" t="s">
        <v>23520</v>
      </c>
      <c r="E1712" t="s">
        <v>56</v>
      </c>
      <c r="F1712" t="s">
        <v>86</v>
      </c>
      <c r="G1712" s="5">
        <v>54.62</v>
      </c>
      <c r="H1712" t="s">
        <v>42</v>
      </c>
      <c r="I1712" t="s">
        <v>43</v>
      </c>
      <c r="J1712" t="s">
        <v>44</v>
      </c>
      <c r="K1712" t="s">
        <v>45</v>
      </c>
      <c r="L1712" t="s">
        <v>45</v>
      </c>
      <c r="M1712" t="s">
        <v>559</v>
      </c>
      <c r="N1712" s="24">
        <v>2013</v>
      </c>
      <c r="R1712" s="7">
        <v>29.873633999999999</v>
      </c>
      <c r="S1712" s="7">
        <v>121.64885700000001</v>
      </c>
      <c r="T1712" t="s">
        <v>46</v>
      </c>
      <c r="U1712" t="s">
        <v>21267</v>
      </c>
      <c r="X1712" t="s">
        <v>21066</v>
      </c>
      <c r="Y1712" t="s">
        <v>19854</v>
      </c>
      <c r="Z1712" t="s">
        <v>21048</v>
      </c>
      <c r="AG1712" t="s">
        <v>23521</v>
      </c>
      <c r="AI1712" t="s">
        <v>23522</v>
      </c>
      <c r="AJ1712" t="s">
        <v>23524</v>
      </c>
    </row>
    <row r="1713" spans="1:36" ht="17.25" hidden="1" customHeight="1" x14ac:dyDescent="0.2">
      <c r="A1713" s="4" t="s">
        <v>23531</v>
      </c>
      <c r="B1713" t="s">
        <v>21042</v>
      </c>
      <c r="C1713" t="s">
        <v>23532</v>
      </c>
      <c r="D1713" t="s">
        <v>23533</v>
      </c>
      <c r="E1713" t="s">
        <v>40</v>
      </c>
      <c r="F1713" t="s">
        <v>86</v>
      </c>
      <c r="G1713" s="5">
        <v>54.6</v>
      </c>
      <c r="H1713" t="s">
        <v>42</v>
      </c>
      <c r="I1713" t="s">
        <v>43</v>
      </c>
      <c r="J1713" t="s">
        <v>44</v>
      </c>
      <c r="N1713" s="6">
        <v>2016</v>
      </c>
      <c r="R1713" s="7">
        <v>29.745607</v>
      </c>
      <c r="S1713" s="7">
        <v>121.87562800000001</v>
      </c>
      <c r="T1713" t="s">
        <v>46</v>
      </c>
      <c r="U1713" t="s">
        <v>21267</v>
      </c>
      <c r="W1713" t="s">
        <v>23534</v>
      </c>
      <c r="X1713" t="s">
        <v>21066</v>
      </c>
      <c r="Y1713" t="s">
        <v>19854</v>
      </c>
      <c r="Z1713" t="s">
        <v>21048</v>
      </c>
      <c r="AH1713" s="27"/>
      <c r="AI1713" t="s">
        <v>23535</v>
      </c>
      <c r="AJ1713" t="s">
        <v>23536</v>
      </c>
    </row>
    <row r="1714" spans="1:36" ht="17.25" hidden="1" customHeight="1" x14ac:dyDescent="0.2">
      <c r="A1714" s="4" t="s">
        <v>23537</v>
      </c>
      <c r="B1714" t="s">
        <v>21042</v>
      </c>
      <c r="C1714" t="s">
        <v>23538</v>
      </c>
      <c r="D1714" t="s">
        <v>23539</v>
      </c>
      <c r="E1714" t="s">
        <v>40</v>
      </c>
      <c r="F1714" t="s">
        <v>617</v>
      </c>
      <c r="G1714" s="5">
        <v>200</v>
      </c>
      <c r="H1714" t="s">
        <v>42</v>
      </c>
      <c r="I1714" t="s">
        <v>43</v>
      </c>
      <c r="J1714" t="s">
        <v>44</v>
      </c>
      <c r="N1714" s="6">
        <v>2014</v>
      </c>
      <c r="R1714" s="7">
        <v>38.511733</v>
      </c>
      <c r="S1714" s="7">
        <v>106.324551</v>
      </c>
      <c r="T1714" t="s">
        <v>46</v>
      </c>
      <c r="U1714" t="s">
        <v>23540</v>
      </c>
      <c r="W1714" t="s">
        <v>23541</v>
      </c>
      <c r="X1714" t="s">
        <v>23542</v>
      </c>
      <c r="Y1714" t="s">
        <v>19854</v>
      </c>
      <c r="Z1714" t="s">
        <v>21048</v>
      </c>
      <c r="AG1714" t="s">
        <v>23543</v>
      </c>
      <c r="AH1714" s="27"/>
      <c r="AI1714" t="s">
        <v>23544</v>
      </c>
      <c r="AJ1714" t="s">
        <v>23545</v>
      </c>
    </row>
    <row r="1715" spans="1:36" ht="17.25" hidden="1" customHeight="1" x14ac:dyDescent="0.2">
      <c r="A1715" s="4" t="s">
        <v>23537</v>
      </c>
      <c r="B1715" t="s">
        <v>21042</v>
      </c>
      <c r="C1715" t="s">
        <v>23538</v>
      </c>
      <c r="D1715" t="s">
        <v>23539</v>
      </c>
      <c r="E1715" t="s">
        <v>56</v>
      </c>
      <c r="F1715" t="s">
        <v>617</v>
      </c>
      <c r="G1715" s="5">
        <v>200</v>
      </c>
      <c r="H1715" t="s">
        <v>42</v>
      </c>
      <c r="I1715" t="s">
        <v>43</v>
      </c>
      <c r="J1715" t="s">
        <v>44</v>
      </c>
      <c r="N1715" s="6">
        <v>2014</v>
      </c>
      <c r="R1715" s="7">
        <v>38.511733</v>
      </c>
      <c r="S1715" s="7">
        <v>106.324551</v>
      </c>
      <c r="T1715" t="s">
        <v>46</v>
      </c>
      <c r="U1715" t="s">
        <v>23540</v>
      </c>
      <c r="W1715" t="s">
        <v>23541</v>
      </c>
      <c r="X1715" t="s">
        <v>23542</v>
      </c>
      <c r="Y1715" t="s">
        <v>19854</v>
      </c>
      <c r="Z1715" t="s">
        <v>21048</v>
      </c>
      <c r="AG1715" t="s">
        <v>23543</v>
      </c>
      <c r="AH1715" s="27"/>
      <c r="AI1715" t="s">
        <v>23544</v>
      </c>
      <c r="AJ1715" t="s">
        <v>23546</v>
      </c>
    </row>
    <row r="1716" spans="1:36" ht="17.25" hidden="1" customHeight="1" x14ac:dyDescent="0.2">
      <c r="A1716" s="4" t="s">
        <v>23537</v>
      </c>
      <c r="B1716" t="s">
        <v>21042</v>
      </c>
      <c r="C1716" t="s">
        <v>23538</v>
      </c>
      <c r="D1716" t="s">
        <v>23539</v>
      </c>
      <c r="E1716" t="s">
        <v>58</v>
      </c>
      <c r="F1716" t="s">
        <v>617</v>
      </c>
      <c r="G1716" s="5">
        <v>200</v>
      </c>
      <c r="H1716" t="s">
        <v>42</v>
      </c>
      <c r="I1716" t="s">
        <v>43</v>
      </c>
      <c r="J1716" t="s">
        <v>44</v>
      </c>
      <c r="N1716" s="6">
        <v>2014</v>
      </c>
      <c r="R1716" s="7">
        <v>38.511733</v>
      </c>
      <c r="S1716" s="7">
        <v>106.324551</v>
      </c>
      <c r="T1716" t="s">
        <v>46</v>
      </c>
      <c r="U1716" t="s">
        <v>23540</v>
      </c>
      <c r="W1716" t="s">
        <v>23541</v>
      </c>
      <c r="X1716" t="s">
        <v>23542</v>
      </c>
      <c r="Y1716" t="s">
        <v>19854</v>
      </c>
      <c r="Z1716" t="s">
        <v>21048</v>
      </c>
      <c r="AG1716" t="s">
        <v>23543</v>
      </c>
      <c r="AH1716" s="27"/>
      <c r="AI1716" t="s">
        <v>23544</v>
      </c>
      <c r="AJ1716" t="s">
        <v>23547</v>
      </c>
    </row>
    <row r="1717" spans="1:36" ht="17.25" hidden="1" customHeight="1" x14ac:dyDescent="0.2">
      <c r="A1717" s="4" t="s">
        <v>23537</v>
      </c>
      <c r="B1717" t="s">
        <v>21042</v>
      </c>
      <c r="C1717" t="s">
        <v>23538</v>
      </c>
      <c r="D1717" t="s">
        <v>23539</v>
      </c>
      <c r="E1717" t="s">
        <v>191</v>
      </c>
      <c r="F1717" t="s">
        <v>617</v>
      </c>
      <c r="G1717" s="5">
        <v>200</v>
      </c>
      <c r="H1717" t="s">
        <v>42</v>
      </c>
      <c r="I1717" t="s">
        <v>43</v>
      </c>
      <c r="J1717" t="s">
        <v>44</v>
      </c>
      <c r="N1717" s="6">
        <v>2014</v>
      </c>
      <c r="P1717" s="25"/>
      <c r="R1717" s="7">
        <v>38.511733</v>
      </c>
      <c r="S1717" s="7">
        <v>106.324551</v>
      </c>
      <c r="T1717" t="s">
        <v>46</v>
      </c>
      <c r="U1717" t="s">
        <v>23540</v>
      </c>
      <c r="W1717" t="s">
        <v>23541</v>
      </c>
      <c r="X1717" t="s">
        <v>23542</v>
      </c>
      <c r="Y1717" t="s">
        <v>19854</v>
      </c>
      <c r="Z1717" t="s">
        <v>21048</v>
      </c>
      <c r="AG1717" t="s">
        <v>23543</v>
      </c>
      <c r="AH1717" s="27"/>
      <c r="AI1717" t="s">
        <v>23544</v>
      </c>
      <c r="AJ1717" t="s">
        <v>23548</v>
      </c>
    </row>
    <row r="1718" spans="1:36" ht="17.25" hidden="1" customHeight="1" x14ac:dyDescent="0.2">
      <c r="A1718" s="4" t="s">
        <v>23557</v>
      </c>
      <c r="B1718" t="s">
        <v>21042</v>
      </c>
      <c r="C1718" t="s">
        <v>23558</v>
      </c>
      <c r="D1718" t="s">
        <v>23559</v>
      </c>
      <c r="E1718" t="s">
        <v>40</v>
      </c>
      <c r="F1718" t="s">
        <v>21045</v>
      </c>
      <c r="G1718" s="5">
        <v>100</v>
      </c>
      <c r="H1718" t="s">
        <v>42</v>
      </c>
      <c r="I1718" t="s">
        <v>240</v>
      </c>
      <c r="J1718" t="s">
        <v>45</v>
      </c>
      <c r="K1718" t="s">
        <v>45</v>
      </c>
      <c r="L1718" t="s">
        <v>45</v>
      </c>
      <c r="M1718" t="s">
        <v>559</v>
      </c>
      <c r="N1718" s="6">
        <v>2022</v>
      </c>
      <c r="P1718" s="25"/>
      <c r="R1718" s="7">
        <v>26.563898999999999</v>
      </c>
      <c r="S1718" s="7">
        <v>101.677869</v>
      </c>
      <c r="T1718" t="s">
        <v>46</v>
      </c>
      <c r="U1718" t="s">
        <v>23560</v>
      </c>
      <c r="W1718" t="s">
        <v>23561</v>
      </c>
      <c r="X1718" t="s">
        <v>21497</v>
      </c>
      <c r="Y1718" t="s">
        <v>19854</v>
      </c>
      <c r="Z1718" t="s">
        <v>21048</v>
      </c>
      <c r="AE1718" t="s">
        <v>92</v>
      </c>
      <c r="AH1718" s="27"/>
      <c r="AI1718" t="s">
        <v>23562</v>
      </c>
      <c r="AJ1718" t="s">
        <v>23563</v>
      </c>
    </row>
    <row r="1719" spans="1:36" ht="17.25" hidden="1" customHeight="1" x14ac:dyDescent="0.2">
      <c r="A1719" s="4" t="s">
        <v>23557</v>
      </c>
      <c r="B1719" t="s">
        <v>21042</v>
      </c>
      <c r="C1719" t="s">
        <v>23558</v>
      </c>
      <c r="D1719" t="s">
        <v>23564</v>
      </c>
      <c r="E1719" t="s">
        <v>56</v>
      </c>
      <c r="F1719" t="s">
        <v>21045</v>
      </c>
      <c r="G1719" s="5">
        <v>100</v>
      </c>
      <c r="H1719" t="s">
        <v>139</v>
      </c>
      <c r="I1719" t="s">
        <v>240</v>
      </c>
      <c r="J1719" t="s">
        <v>45</v>
      </c>
      <c r="K1719" t="s">
        <v>45</v>
      </c>
      <c r="L1719" t="s">
        <v>45</v>
      </c>
      <c r="M1719" t="s">
        <v>559</v>
      </c>
      <c r="N1719" s="6">
        <v>2023</v>
      </c>
      <c r="R1719" s="7">
        <v>26.563898999999999</v>
      </c>
      <c r="S1719" s="7">
        <v>101.677869</v>
      </c>
      <c r="T1719" t="s">
        <v>46</v>
      </c>
      <c r="U1719" t="s">
        <v>23560</v>
      </c>
      <c r="W1719" t="s">
        <v>23561</v>
      </c>
      <c r="X1719" t="s">
        <v>21497</v>
      </c>
      <c r="Y1719" t="s">
        <v>19854</v>
      </c>
      <c r="Z1719" t="s">
        <v>21048</v>
      </c>
      <c r="AE1719" t="s">
        <v>92</v>
      </c>
      <c r="AI1719" t="s">
        <v>23562</v>
      </c>
      <c r="AJ1719" t="s">
        <v>23565</v>
      </c>
    </row>
    <row r="1720" spans="1:36" ht="17.25" hidden="1" customHeight="1" x14ac:dyDescent="0.2">
      <c r="A1720" s="4" t="s">
        <v>23566</v>
      </c>
      <c r="B1720" t="s">
        <v>21042</v>
      </c>
      <c r="C1720" t="s">
        <v>23567</v>
      </c>
      <c r="D1720" t="s">
        <v>23579</v>
      </c>
      <c r="E1720" t="s">
        <v>2297</v>
      </c>
      <c r="F1720" t="s">
        <v>21045</v>
      </c>
      <c r="G1720" s="5">
        <v>60</v>
      </c>
      <c r="H1720" t="s">
        <v>42</v>
      </c>
      <c r="I1720" t="s">
        <v>240</v>
      </c>
      <c r="J1720" t="s">
        <v>45</v>
      </c>
      <c r="K1720" t="s">
        <v>45</v>
      </c>
      <c r="L1720" t="s">
        <v>45</v>
      </c>
      <c r="M1720" t="s">
        <v>559</v>
      </c>
      <c r="N1720" s="6">
        <v>2020</v>
      </c>
      <c r="R1720" s="7">
        <v>38.374293999999999</v>
      </c>
      <c r="S1720" s="7">
        <v>114.139211</v>
      </c>
      <c r="T1720" t="s">
        <v>46</v>
      </c>
      <c r="U1720" t="s">
        <v>22459</v>
      </c>
      <c r="V1720" t="s">
        <v>23569</v>
      </c>
      <c r="X1720" t="s">
        <v>21551</v>
      </c>
      <c r="Y1720" t="s">
        <v>19854</v>
      </c>
      <c r="Z1720" t="s">
        <v>21048</v>
      </c>
      <c r="AE1720" t="s">
        <v>92</v>
      </c>
      <c r="AH1720" s="27"/>
      <c r="AI1720" t="s">
        <v>23570</v>
      </c>
      <c r="AJ1720" t="s">
        <v>23580</v>
      </c>
    </row>
    <row r="1721" spans="1:36" ht="17.25" hidden="1" customHeight="1" x14ac:dyDescent="0.2">
      <c r="A1721" s="4" t="s">
        <v>23583</v>
      </c>
      <c r="B1721" t="s">
        <v>21042</v>
      </c>
      <c r="C1721" t="s">
        <v>23584</v>
      </c>
      <c r="D1721" t="s">
        <v>23585</v>
      </c>
      <c r="E1721" t="s">
        <v>40</v>
      </c>
      <c r="F1721" t="s">
        <v>86</v>
      </c>
      <c r="G1721" s="5">
        <v>158</v>
      </c>
      <c r="H1721" t="s">
        <v>42</v>
      </c>
      <c r="I1721" t="s">
        <v>43</v>
      </c>
      <c r="J1721" t="s">
        <v>44</v>
      </c>
      <c r="N1721" s="6">
        <v>2014</v>
      </c>
      <c r="R1721" s="7">
        <v>30.670138000000001</v>
      </c>
      <c r="S1721" s="7">
        <v>119.68563899999999</v>
      </c>
      <c r="T1721" t="s">
        <v>46</v>
      </c>
      <c r="U1721" t="s">
        <v>22279</v>
      </c>
      <c r="W1721" t="s">
        <v>23586</v>
      </c>
      <c r="X1721" t="s">
        <v>21066</v>
      </c>
      <c r="Y1721" t="s">
        <v>19854</v>
      </c>
      <c r="Z1721" t="s">
        <v>21048</v>
      </c>
      <c r="AG1721" t="s">
        <v>23587</v>
      </c>
      <c r="AH1721" s="8" t="s">
        <v>23588</v>
      </c>
      <c r="AI1721" t="s">
        <v>23589</v>
      </c>
      <c r="AJ1721" t="s">
        <v>23590</v>
      </c>
    </row>
    <row r="1722" spans="1:36" ht="17.25" hidden="1" customHeight="1" x14ac:dyDescent="0.2">
      <c r="A1722" s="4" t="s">
        <v>23616</v>
      </c>
      <c r="B1722" t="s">
        <v>21042</v>
      </c>
      <c r="C1722" t="s">
        <v>23617</v>
      </c>
      <c r="D1722" t="s">
        <v>23618</v>
      </c>
      <c r="E1722" t="s">
        <v>40</v>
      </c>
      <c r="F1722" t="s">
        <v>86</v>
      </c>
      <c r="G1722" s="5">
        <v>115</v>
      </c>
      <c r="H1722" t="s">
        <v>42</v>
      </c>
      <c r="I1722" t="s">
        <v>43</v>
      </c>
      <c r="J1722" t="s">
        <v>44</v>
      </c>
      <c r="N1722" s="6">
        <v>2014</v>
      </c>
      <c r="R1722" s="7">
        <v>28.923375</v>
      </c>
      <c r="S1722" s="7">
        <v>118.769502</v>
      </c>
      <c r="T1722" t="s">
        <v>46</v>
      </c>
      <c r="U1722" t="s">
        <v>22650</v>
      </c>
      <c r="W1722" t="s">
        <v>23619</v>
      </c>
      <c r="X1722" t="s">
        <v>21066</v>
      </c>
      <c r="Y1722" t="s">
        <v>19854</v>
      </c>
      <c r="Z1722" t="s">
        <v>21048</v>
      </c>
      <c r="AC1722" t="s">
        <v>23620</v>
      </c>
      <c r="AG1722" t="s">
        <v>23621</v>
      </c>
      <c r="AH1722" s="8" t="s">
        <v>23622</v>
      </c>
      <c r="AI1722" t="s">
        <v>23623</v>
      </c>
      <c r="AJ1722" t="s">
        <v>23624</v>
      </c>
    </row>
    <row r="1723" spans="1:36" ht="17.25" hidden="1" customHeight="1" x14ac:dyDescent="0.2">
      <c r="A1723" s="4" t="s">
        <v>23616</v>
      </c>
      <c r="B1723" t="s">
        <v>21042</v>
      </c>
      <c r="C1723" t="s">
        <v>23617</v>
      </c>
      <c r="D1723" t="s">
        <v>23618</v>
      </c>
      <c r="E1723" t="s">
        <v>56</v>
      </c>
      <c r="F1723" t="s">
        <v>86</v>
      </c>
      <c r="G1723" s="5">
        <v>115</v>
      </c>
      <c r="H1723" t="s">
        <v>42</v>
      </c>
      <c r="I1723" t="s">
        <v>43</v>
      </c>
      <c r="J1723" t="s">
        <v>44</v>
      </c>
      <c r="N1723" s="6">
        <v>2014</v>
      </c>
      <c r="R1723" s="7">
        <v>28.923375</v>
      </c>
      <c r="S1723" s="7">
        <v>118.769502</v>
      </c>
      <c r="T1723" t="s">
        <v>46</v>
      </c>
      <c r="U1723" t="s">
        <v>22650</v>
      </c>
      <c r="W1723" t="s">
        <v>23619</v>
      </c>
      <c r="X1723" t="s">
        <v>21066</v>
      </c>
      <c r="Y1723" t="s">
        <v>19854</v>
      </c>
      <c r="Z1723" t="s">
        <v>21048</v>
      </c>
      <c r="AC1723" t="s">
        <v>23620</v>
      </c>
      <c r="AG1723" t="s">
        <v>23621</v>
      </c>
      <c r="AH1723" s="8" t="s">
        <v>23625</v>
      </c>
      <c r="AI1723" t="s">
        <v>23623</v>
      </c>
      <c r="AJ1723" t="s">
        <v>23626</v>
      </c>
    </row>
    <row r="1724" spans="1:36" ht="17.25" hidden="1" customHeight="1" x14ac:dyDescent="0.2">
      <c r="A1724" s="4" t="s">
        <v>23627</v>
      </c>
      <c r="B1724" t="s">
        <v>21042</v>
      </c>
      <c r="C1724" t="s">
        <v>23628</v>
      </c>
      <c r="D1724" t="s">
        <v>23629</v>
      </c>
      <c r="E1724" t="s">
        <v>40</v>
      </c>
      <c r="F1724" t="s">
        <v>21045</v>
      </c>
      <c r="G1724" s="5">
        <v>100</v>
      </c>
      <c r="H1724" t="s">
        <v>42</v>
      </c>
      <c r="I1724" t="s">
        <v>240</v>
      </c>
      <c r="J1724" t="s">
        <v>45</v>
      </c>
      <c r="K1724" t="s">
        <v>45</v>
      </c>
      <c r="L1724" t="s">
        <v>45</v>
      </c>
      <c r="M1724" t="s">
        <v>559</v>
      </c>
      <c r="N1724" s="6">
        <v>2021</v>
      </c>
      <c r="R1724" s="7">
        <v>39.947803</v>
      </c>
      <c r="S1724" s="7">
        <v>118.56464699999999</v>
      </c>
      <c r="T1724" t="s">
        <v>46</v>
      </c>
      <c r="U1724" t="s">
        <v>21549</v>
      </c>
      <c r="V1724" t="s">
        <v>23630</v>
      </c>
      <c r="X1724" t="s">
        <v>21551</v>
      </c>
      <c r="Y1724" t="s">
        <v>19854</v>
      </c>
      <c r="Z1724" t="s">
        <v>21048</v>
      </c>
      <c r="AI1724" t="s">
        <v>23631</v>
      </c>
      <c r="AJ1724" t="s">
        <v>23632</v>
      </c>
    </row>
    <row r="1725" spans="1:36" ht="17.25" hidden="1" customHeight="1" x14ac:dyDescent="0.2">
      <c r="A1725" s="4" t="s">
        <v>23627</v>
      </c>
      <c r="B1725" t="s">
        <v>21042</v>
      </c>
      <c r="C1725" t="s">
        <v>23628</v>
      </c>
      <c r="D1725" t="s">
        <v>23633</v>
      </c>
      <c r="E1725" t="s">
        <v>56</v>
      </c>
      <c r="F1725" t="s">
        <v>21045</v>
      </c>
      <c r="G1725" s="5">
        <v>100</v>
      </c>
      <c r="H1725" t="s">
        <v>42</v>
      </c>
      <c r="I1725" t="s">
        <v>240</v>
      </c>
      <c r="J1725" t="s">
        <v>45</v>
      </c>
      <c r="K1725" t="s">
        <v>45</v>
      </c>
      <c r="L1725" t="s">
        <v>45</v>
      </c>
      <c r="M1725" t="s">
        <v>559</v>
      </c>
      <c r="N1725" s="6">
        <v>2021</v>
      </c>
      <c r="R1725" s="7">
        <v>39.947803</v>
      </c>
      <c r="S1725" s="7">
        <v>118.56464699999999</v>
      </c>
      <c r="T1725" t="s">
        <v>46</v>
      </c>
      <c r="U1725" t="s">
        <v>21549</v>
      </c>
      <c r="V1725" t="s">
        <v>23630</v>
      </c>
      <c r="X1725" t="s">
        <v>21551</v>
      </c>
      <c r="Y1725" t="s">
        <v>19854</v>
      </c>
      <c r="Z1725" t="s">
        <v>21048</v>
      </c>
      <c r="AI1725" t="s">
        <v>23631</v>
      </c>
      <c r="AJ1725" t="s">
        <v>23634</v>
      </c>
    </row>
    <row r="1726" spans="1:36" ht="17.25" hidden="1" customHeight="1" x14ac:dyDescent="0.2">
      <c r="A1726" s="4" t="s">
        <v>23637</v>
      </c>
      <c r="B1726" t="s">
        <v>21042</v>
      </c>
      <c r="C1726" t="s">
        <v>23638</v>
      </c>
      <c r="D1726" t="s">
        <v>23639</v>
      </c>
      <c r="E1726" t="s">
        <v>40</v>
      </c>
      <c r="F1726" t="s">
        <v>86</v>
      </c>
      <c r="G1726" s="5">
        <v>100</v>
      </c>
      <c r="H1726" t="s">
        <v>139</v>
      </c>
      <c r="I1726" t="s">
        <v>43</v>
      </c>
      <c r="J1726" t="s">
        <v>44</v>
      </c>
      <c r="K1726" t="s">
        <v>45</v>
      </c>
      <c r="L1726" t="s">
        <v>45</v>
      </c>
      <c r="N1726" s="6">
        <v>2023</v>
      </c>
      <c r="R1726" s="7">
        <v>23.503559865854101</v>
      </c>
      <c r="S1726" s="7">
        <v>112.966359505505</v>
      </c>
      <c r="T1726" t="s">
        <v>46</v>
      </c>
      <c r="U1726" t="s">
        <v>21934</v>
      </c>
      <c r="V1726" t="s">
        <v>23640</v>
      </c>
      <c r="W1726" t="s">
        <v>23641</v>
      </c>
      <c r="X1726" t="s">
        <v>21076</v>
      </c>
      <c r="Y1726" t="s">
        <v>19854</v>
      </c>
      <c r="Z1726" t="s">
        <v>21048</v>
      </c>
      <c r="AH1726" s="27"/>
      <c r="AI1726" t="s">
        <v>23642</v>
      </c>
      <c r="AJ1726" t="s">
        <v>23643</v>
      </c>
    </row>
    <row r="1727" spans="1:36" ht="17.25" hidden="1" customHeight="1" x14ac:dyDescent="0.2">
      <c r="A1727" s="4" t="s">
        <v>23637</v>
      </c>
      <c r="B1727" t="s">
        <v>21042</v>
      </c>
      <c r="C1727" t="s">
        <v>23638</v>
      </c>
      <c r="D1727" t="s">
        <v>23639</v>
      </c>
      <c r="E1727" t="s">
        <v>56</v>
      </c>
      <c r="F1727" t="s">
        <v>86</v>
      </c>
      <c r="G1727" s="5">
        <v>100</v>
      </c>
      <c r="H1727" t="s">
        <v>139</v>
      </c>
      <c r="I1727" t="s">
        <v>43</v>
      </c>
      <c r="J1727" t="s">
        <v>44</v>
      </c>
      <c r="K1727" t="s">
        <v>45</v>
      </c>
      <c r="L1727" t="s">
        <v>45</v>
      </c>
      <c r="N1727" s="6">
        <v>2024</v>
      </c>
      <c r="R1727" s="7">
        <v>23.503559865854101</v>
      </c>
      <c r="S1727" s="7">
        <v>112.966359505505</v>
      </c>
      <c r="T1727" t="s">
        <v>46</v>
      </c>
      <c r="U1727" t="s">
        <v>21934</v>
      </c>
      <c r="V1727" t="s">
        <v>23640</v>
      </c>
      <c r="W1727" t="s">
        <v>23641</v>
      </c>
      <c r="X1727" t="s">
        <v>21076</v>
      </c>
      <c r="Y1727" t="s">
        <v>19854</v>
      </c>
      <c r="Z1727" t="s">
        <v>21048</v>
      </c>
      <c r="AI1727" t="s">
        <v>23642</v>
      </c>
      <c r="AJ1727" t="s">
        <v>23644</v>
      </c>
    </row>
    <row r="1728" spans="1:36" ht="17.25" hidden="1" customHeight="1" x14ac:dyDescent="0.2">
      <c r="A1728" s="4" t="s">
        <v>23645</v>
      </c>
      <c r="B1728" t="s">
        <v>21042</v>
      </c>
      <c r="C1728" t="s">
        <v>23646</v>
      </c>
      <c r="D1728" t="s">
        <v>23647</v>
      </c>
      <c r="E1728" t="s">
        <v>40</v>
      </c>
      <c r="F1728" t="s">
        <v>21045</v>
      </c>
      <c r="G1728" s="5">
        <v>50</v>
      </c>
      <c r="H1728" t="s">
        <v>42</v>
      </c>
      <c r="I1728" t="s">
        <v>240</v>
      </c>
      <c r="J1728" t="s">
        <v>45</v>
      </c>
      <c r="K1728" t="s">
        <v>45</v>
      </c>
      <c r="L1728" t="s">
        <v>45</v>
      </c>
      <c r="M1728" t="s">
        <v>559</v>
      </c>
      <c r="N1728" s="6">
        <v>2022</v>
      </c>
      <c r="R1728" s="7">
        <v>35.167265999999998</v>
      </c>
      <c r="S1728" s="7">
        <v>119.36754999999999</v>
      </c>
      <c r="T1728" t="s">
        <v>46</v>
      </c>
      <c r="U1728" t="s">
        <v>21848</v>
      </c>
      <c r="W1728" t="s">
        <v>23648</v>
      </c>
      <c r="X1728" t="s">
        <v>21685</v>
      </c>
      <c r="Y1728" t="s">
        <v>19854</v>
      </c>
      <c r="Z1728" t="s">
        <v>21048</v>
      </c>
      <c r="AE1728" t="s">
        <v>92</v>
      </c>
      <c r="AI1728" t="s">
        <v>23649</v>
      </c>
      <c r="AJ1728" t="s">
        <v>23650</v>
      </c>
    </row>
    <row r="1729" spans="1:36" ht="17.25" hidden="1" customHeight="1" x14ac:dyDescent="0.2">
      <c r="A1729" s="4" t="s">
        <v>23651</v>
      </c>
      <c r="B1729" t="s">
        <v>21042</v>
      </c>
      <c r="C1729" t="s">
        <v>23652</v>
      </c>
      <c r="D1729" t="s">
        <v>23653</v>
      </c>
      <c r="E1729" t="s">
        <v>40</v>
      </c>
      <c r="F1729" t="s">
        <v>21045</v>
      </c>
      <c r="G1729" s="5">
        <v>45</v>
      </c>
      <c r="H1729" t="s">
        <v>42</v>
      </c>
      <c r="I1729" t="s">
        <v>240</v>
      </c>
      <c r="J1729" t="s">
        <v>45</v>
      </c>
      <c r="K1729" t="s">
        <v>45</v>
      </c>
      <c r="L1729" t="s">
        <v>45</v>
      </c>
      <c r="M1729" t="s">
        <v>559</v>
      </c>
      <c r="N1729" s="6">
        <v>2021</v>
      </c>
      <c r="R1729" s="7">
        <v>35.148927</v>
      </c>
      <c r="S1729" s="7">
        <v>119.36903599999999</v>
      </c>
      <c r="T1729" t="s">
        <v>46</v>
      </c>
      <c r="U1729" t="s">
        <v>21848</v>
      </c>
      <c r="W1729" t="s">
        <v>23648</v>
      </c>
      <c r="X1729" t="s">
        <v>21685</v>
      </c>
      <c r="Y1729" t="s">
        <v>19854</v>
      </c>
      <c r="Z1729" t="s">
        <v>21048</v>
      </c>
      <c r="AI1729" t="s">
        <v>23654</v>
      </c>
      <c r="AJ1729" t="s">
        <v>23655</v>
      </c>
    </row>
    <row r="1730" spans="1:36" ht="17.25" hidden="1" customHeight="1" x14ac:dyDescent="0.2">
      <c r="A1730" s="4" t="s">
        <v>23651</v>
      </c>
      <c r="B1730" t="s">
        <v>21042</v>
      </c>
      <c r="C1730" t="s">
        <v>23652</v>
      </c>
      <c r="D1730" t="s">
        <v>23653</v>
      </c>
      <c r="E1730" t="s">
        <v>56</v>
      </c>
      <c r="F1730" t="s">
        <v>21045</v>
      </c>
      <c r="G1730" s="5">
        <v>45</v>
      </c>
      <c r="H1730" t="s">
        <v>42</v>
      </c>
      <c r="I1730" t="s">
        <v>240</v>
      </c>
      <c r="J1730" t="s">
        <v>45</v>
      </c>
      <c r="K1730" t="s">
        <v>45</v>
      </c>
      <c r="L1730" t="s">
        <v>45</v>
      </c>
      <c r="M1730" t="s">
        <v>559</v>
      </c>
      <c r="N1730" s="6">
        <v>2021</v>
      </c>
      <c r="R1730" s="7">
        <v>35.148927</v>
      </c>
      <c r="S1730" s="7">
        <v>119.36903599999999</v>
      </c>
      <c r="T1730" t="s">
        <v>46</v>
      </c>
      <c r="U1730" t="s">
        <v>21848</v>
      </c>
      <c r="W1730" t="s">
        <v>23648</v>
      </c>
      <c r="X1730" t="s">
        <v>21685</v>
      </c>
      <c r="Y1730" t="s">
        <v>19854</v>
      </c>
      <c r="Z1730" t="s">
        <v>21048</v>
      </c>
      <c r="AI1730" t="s">
        <v>23654</v>
      </c>
      <c r="AJ1730" t="s">
        <v>23656</v>
      </c>
    </row>
    <row r="1731" spans="1:36" ht="17.25" hidden="1" customHeight="1" x14ac:dyDescent="0.2">
      <c r="A1731" s="4" t="s">
        <v>23651</v>
      </c>
      <c r="B1731" t="s">
        <v>21042</v>
      </c>
      <c r="C1731" t="s">
        <v>23652</v>
      </c>
      <c r="D1731" t="s">
        <v>23653</v>
      </c>
      <c r="E1731" t="s">
        <v>58</v>
      </c>
      <c r="F1731" t="s">
        <v>21045</v>
      </c>
      <c r="G1731" s="5">
        <v>45</v>
      </c>
      <c r="H1731" t="s">
        <v>42</v>
      </c>
      <c r="I1731" t="s">
        <v>240</v>
      </c>
      <c r="J1731" t="s">
        <v>45</v>
      </c>
      <c r="K1731" t="s">
        <v>45</v>
      </c>
      <c r="L1731" t="s">
        <v>45</v>
      </c>
      <c r="M1731" t="s">
        <v>559</v>
      </c>
      <c r="N1731" s="6">
        <v>2021</v>
      </c>
      <c r="R1731" s="7">
        <v>35.148927</v>
      </c>
      <c r="S1731" s="7">
        <v>119.36903599999999</v>
      </c>
      <c r="T1731" t="s">
        <v>46</v>
      </c>
      <c r="U1731" t="s">
        <v>21848</v>
      </c>
      <c r="W1731" t="s">
        <v>23648</v>
      </c>
      <c r="X1731" t="s">
        <v>21685</v>
      </c>
      <c r="Y1731" t="s">
        <v>19854</v>
      </c>
      <c r="Z1731" t="s">
        <v>21048</v>
      </c>
      <c r="AI1731" t="s">
        <v>23654</v>
      </c>
      <c r="AJ1731" t="s">
        <v>23657</v>
      </c>
    </row>
    <row r="1732" spans="1:36" ht="17.25" hidden="1" customHeight="1" x14ac:dyDescent="0.2">
      <c r="A1732" s="4" t="s">
        <v>23651</v>
      </c>
      <c r="B1732" t="s">
        <v>21042</v>
      </c>
      <c r="C1732" t="s">
        <v>23652</v>
      </c>
      <c r="D1732" t="s">
        <v>23653</v>
      </c>
      <c r="E1732" t="s">
        <v>191</v>
      </c>
      <c r="F1732" t="s">
        <v>21045</v>
      </c>
      <c r="G1732" s="5">
        <v>45</v>
      </c>
      <c r="H1732" t="s">
        <v>42</v>
      </c>
      <c r="I1732" t="s">
        <v>240</v>
      </c>
      <c r="J1732" t="s">
        <v>45</v>
      </c>
      <c r="K1732" t="s">
        <v>45</v>
      </c>
      <c r="L1732" t="s">
        <v>45</v>
      </c>
      <c r="M1732" t="s">
        <v>559</v>
      </c>
      <c r="N1732" s="6">
        <v>2021</v>
      </c>
      <c r="R1732" s="7">
        <v>35.148927</v>
      </c>
      <c r="S1732" s="7">
        <v>119.36903599999999</v>
      </c>
      <c r="T1732" t="s">
        <v>46</v>
      </c>
      <c r="U1732" t="s">
        <v>21848</v>
      </c>
      <c r="W1732" t="s">
        <v>23648</v>
      </c>
      <c r="X1732" t="s">
        <v>21685</v>
      </c>
      <c r="Y1732" t="s">
        <v>19854</v>
      </c>
      <c r="Z1732" t="s">
        <v>21048</v>
      </c>
      <c r="AI1732" t="s">
        <v>23654</v>
      </c>
      <c r="AJ1732" t="s">
        <v>23658</v>
      </c>
    </row>
    <row r="1733" spans="1:36" ht="17.25" hidden="1" customHeight="1" x14ac:dyDescent="0.2">
      <c r="A1733" s="4" t="s">
        <v>23651</v>
      </c>
      <c r="B1733" t="s">
        <v>21042</v>
      </c>
      <c r="C1733" t="s">
        <v>23652</v>
      </c>
      <c r="D1733" t="s">
        <v>23659</v>
      </c>
      <c r="E1733" t="s">
        <v>335</v>
      </c>
      <c r="F1733" t="s">
        <v>21045</v>
      </c>
      <c r="G1733" s="5">
        <v>135</v>
      </c>
      <c r="H1733" t="s">
        <v>42</v>
      </c>
      <c r="I1733" t="s">
        <v>240</v>
      </c>
      <c r="J1733" t="s">
        <v>45</v>
      </c>
      <c r="K1733" t="s">
        <v>45</v>
      </c>
      <c r="L1733" t="s">
        <v>45</v>
      </c>
      <c r="M1733" t="s">
        <v>559</v>
      </c>
      <c r="N1733" s="6">
        <v>2021</v>
      </c>
      <c r="R1733" s="7">
        <v>35.148927</v>
      </c>
      <c r="S1733" s="7">
        <v>119.36903599999999</v>
      </c>
      <c r="T1733" t="s">
        <v>46</v>
      </c>
      <c r="U1733" t="s">
        <v>21848</v>
      </c>
      <c r="W1733" t="s">
        <v>23648</v>
      </c>
      <c r="X1733" t="s">
        <v>21685</v>
      </c>
      <c r="Y1733" t="s">
        <v>19854</v>
      </c>
      <c r="Z1733" t="s">
        <v>21048</v>
      </c>
      <c r="AI1733" t="s">
        <v>23654</v>
      </c>
      <c r="AJ1733" t="s">
        <v>23660</v>
      </c>
    </row>
    <row r="1734" spans="1:36" ht="17.25" hidden="1" customHeight="1" x14ac:dyDescent="0.2">
      <c r="A1734" s="4" t="s">
        <v>23651</v>
      </c>
      <c r="B1734" t="s">
        <v>21042</v>
      </c>
      <c r="C1734" t="s">
        <v>23652</v>
      </c>
      <c r="D1734" t="s">
        <v>23659</v>
      </c>
      <c r="E1734" t="s">
        <v>1157</v>
      </c>
      <c r="F1734" t="s">
        <v>21045</v>
      </c>
      <c r="G1734" s="5">
        <v>135</v>
      </c>
      <c r="H1734" t="s">
        <v>42</v>
      </c>
      <c r="I1734" t="s">
        <v>240</v>
      </c>
      <c r="J1734" t="s">
        <v>45</v>
      </c>
      <c r="K1734" t="s">
        <v>45</v>
      </c>
      <c r="L1734" t="s">
        <v>45</v>
      </c>
      <c r="M1734" t="s">
        <v>559</v>
      </c>
      <c r="N1734" s="24">
        <v>2021</v>
      </c>
      <c r="R1734" s="7">
        <v>35.148927</v>
      </c>
      <c r="S1734" s="7">
        <v>119.36903599999999</v>
      </c>
      <c r="T1734" t="s">
        <v>46</v>
      </c>
      <c r="U1734" t="s">
        <v>21848</v>
      </c>
      <c r="W1734" t="s">
        <v>23648</v>
      </c>
      <c r="X1734" t="s">
        <v>21685</v>
      </c>
      <c r="Y1734" t="s">
        <v>19854</v>
      </c>
      <c r="Z1734" t="s">
        <v>21048</v>
      </c>
      <c r="AH1734" s="27"/>
      <c r="AI1734" t="s">
        <v>23654</v>
      </c>
      <c r="AJ1734" t="s">
        <v>23661</v>
      </c>
    </row>
    <row r="1735" spans="1:36" ht="17.25" hidden="1" customHeight="1" x14ac:dyDescent="0.2">
      <c r="A1735" s="4" t="s">
        <v>23651</v>
      </c>
      <c r="B1735" t="s">
        <v>21042</v>
      </c>
      <c r="C1735" t="s">
        <v>23652</v>
      </c>
      <c r="D1735" t="s">
        <v>23659</v>
      </c>
      <c r="E1735" t="s">
        <v>2297</v>
      </c>
      <c r="F1735" t="s">
        <v>21045</v>
      </c>
      <c r="G1735" s="5">
        <v>135</v>
      </c>
      <c r="H1735" t="s">
        <v>42</v>
      </c>
      <c r="I1735" t="s">
        <v>240</v>
      </c>
      <c r="J1735" t="s">
        <v>45</v>
      </c>
      <c r="K1735" t="s">
        <v>45</v>
      </c>
      <c r="L1735" t="s">
        <v>45</v>
      </c>
      <c r="M1735" t="s">
        <v>559</v>
      </c>
      <c r="N1735" s="6">
        <v>2022</v>
      </c>
      <c r="R1735" s="7">
        <v>35.148927</v>
      </c>
      <c r="S1735" s="7">
        <v>119.36903599999999</v>
      </c>
      <c r="T1735" t="s">
        <v>46</v>
      </c>
      <c r="U1735" t="s">
        <v>21848</v>
      </c>
      <c r="W1735" t="s">
        <v>23648</v>
      </c>
      <c r="X1735" t="s">
        <v>21685</v>
      </c>
      <c r="Y1735" t="s">
        <v>19854</v>
      </c>
      <c r="Z1735" t="s">
        <v>21048</v>
      </c>
      <c r="AI1735" t="s">
        <v>23654</v>
      </c>
      <c r="AJ1735" t="s">
        <v>23662</v>
      </c>
    </row>
    <row r="1736" spans="1:36" ht="17.25" hidden="1" customHeight="1" x14ac:dyDescent="0.2">
      <c r="A1736" s="4" t="s">
        <v>23663</v>
      </c>
      <c r="B1736" t="s">
        <v>21042</v>
      </c>
      <c r="C1736" t="s">
        <v>23664</v>
      </c>
      <c r="D1736" t="s">
        <v>23665</v>
      </c>
      <c r="E1736" t="s">
        <v>40</v>
      </c>
      <c r="F1736" t="s">
        <v>21045</v>
      </c>
      <c r="G1736" s="5">
        <v>65</v>
      </c>
      <c r="H1736" t="s">
        <v>42</v>
      </c>
      <c r="I1736" t="s">
        <v>45</v>
      </c>
      <c r="J1736" t="s">
        <v>45</v>
      </c>
      <c r="K1736" t="s">
        <v>45</v>
      </c>
      <c r="L1736" t="s">
        <v>45</v>
      </c>
      <c r="M1736" t="s">
        <v>559</v>
      </c>
      <c r="N1736" s="6">
        <v>2019</v>
      </c>
      <c r="R1736" s="7">
        <v>38.97128</v>
      </c>
      <c r="S1736" s="7">
        <v>117.506264</v>
      </c>
      <c r="T1736" t="s">
        <v>46</v>
      </c>
      <c r="U1736" t="s">
        <v>21372</v>
      </c>
      <c r="W1736" t="s">
        <v>23666</v>
      </c>
      <c r="X1736" t="s">
        <v>21372</v>
      </c>
      <c r="Y1736" t="s">
        <v>19854</v>
      </c>
      <c r="Z1736" t="s">
        <v>21048</v>
      </c>
      <c r="AE1736" t="s">
        <v>92</v>
      </c>
      <c r="AI1736" t="s">
        <v>23667</v>
      </c>
      <c r="AJ1736" t="s">
        <v>23668</v>
      </c>
    </row>
    <row r="1737" spans="1:36" ht="17.25" hidden="1" customHeight="1" x14ac:dyDescent="0.2">
      <c r="A1737" s="4" t="s">
        <v>23663</v>
      </c>
      <c r="B1737" t="s">
        <v>21042</v>
      </c>
      <c r="C1737" t="s">
        <v>23664</v>
      </c>
      <c r="D1737" t="s">
        <v>23669</v>
      </c>
      <c r="E1737" t="s">
        <v>56</v>
      </c>
      <c r="F1737" t="s">
        <v>21045</v>
      </c>
      <c r="G1737" s="5">
        <v>55</v>
      </c>
      <c r="H1737" t="s">
        <v>42</v>
      </c>
      <c r="I1737" t="s">
        <v>240</v>
      </c>
      <c r="J1737" t="s">
        <v>45</v>
      </c>
      <c r="K1737" t="s">
        <v>45</v>
      </c>
      <c r="L1737" t="s">
        <v>45</v>
      </c>
      <c r="M1737" t="s">
        <v>559</v>
      </c>
      <c r="N1737" s="6">
        <v>2022</v>
      </c>
      <c r="R1737" s="7">
        <v>38.97128</v>
      </c>
      <c r="S1737" s="7">
        <v>117.506264</v>
      </c>
      <c r="T1737" t="s">
        <v>46</v>
      </c>
      <c r="U1737" t="s">
        <v>21372</v>
      </c>
      <c r="W1737" t="s">
        <v>23666</v>
      </c>
      <c r="X1737" t="s">
        <v>21372</v>
      </c>
      <c r="Y1737" t="s">
        <v>19854</v>
      </c>
      <c r="Z1737" t="s">
        <v>21048</v>
      </c>
      <c r="AE1737" t="s">
        <v>92</v>
      </c>
      <c r="AI1737" t="s">
        <v>23667</v>
      </c>
      <c r="AJ1737" t="s">
        <v>23670</v>
      </c>
    </row>
    <row r="1738" spans="1:36" ht="17.25" hidden="1" customHeight="1" x14ac:dyDescent="0.2">
      <c r="A1738" s="4" t="s">
        <v>23671</v>
      </c>
      <c r="B1738" t="s">
        <v>21042</v>
      </c>
      <c r="C1738" t="s">
        <v>23672</v>
      </c>
      <c r="D1738" t="s">
        <v>23673</v>
      </c>
      <c r="E1738" t="s">
        <v>40</v>
      </c>
      <c r="F1738" t="s">
        <v>617</v>
      </c>
      <c r="G1738" s="5">
        <v>200</v>
      </c>
      <c r="H1738" t="s">
        <v>139</v>
      </c>
      <c r="I1738" t="s">
        <v>43</v>
      </c>
      <c r="J1738" t="s">
        <v>44</v>
      </c>
      <c r="K1738" t="s">
        <v>45</v>
      </c>
      <c r="N1738" s="6">
        <v>2022</v>
      </c>
      <c r="R1738" s="7">
        <v>37.101894000000001</v>
      </c>
      <c r="S1738" s="7">
        <v>122.403614</v>
      </c>
      <c r="T1738" t="s">
        <v>46</v>
      </c>
      <c r="U1738" t="s">
        <v>23674</v>
      </c>
      <c r="V1738" t="s">
        <v>23675</v>
      </c>
      <c r="X1738" t="s">
        <v>21685</v>
      </c>
      <c r="Y1738" t="s">
        <v>19854</v>
      </c>
      <c r="Z1738" t="s">
        <v>21048</v>
      </c>
      <c r="AG1738" t="s">
        <v>23676</v>
      </c>
      <c r="AH1738" s="24">
        <v>1295203</v>
      </c>
      <c r="AI1738" t="s">
        <v>23677</v>
      </c>
      <c r="AJ1738" t="s">
        <v>23678</v>
      </c>
    </row>
    <row r="1739" spans="1:36" ht="17.25" hidden="1" customHeight="1" x14ac:dyDescent="0.2">
      <c r="A1739" s="4" t="s">
        <v>23671</v>
      </c>
      <c r="B1739" t="s">
        <v>21042</v>
      </c>
      <c r="C1739" t="s">
        <v>23672</v>
      </c>
      <c r="D1739" t="s">
        <v>23673</v>
      </c>
      <c r="E1739" t="s">
        <v>56</v>
      </c>
      <c r="F1739" t="s">
        <v>617</v>
      </c>
      <c r="G1739" s="5">
        <v>200</v>
      </c>
      <c r="H1739" t="s">
        <v>139</v>
      </c>
      <c r="I1739" t="s">
        <v>43</v>
      </c>
      <c r="J1739" t="s">
        <v>44</v>
      </c>
      <c r="N1739" s="6">
        <v>2022</v>
      </c>
      <c r="R1739" s="7">
        <v>37.101894000000001</v>
      </c>
      <c r="S1739" s="7">
        <v>122.403614</v>
      </c>
      <c r="T1739" t="s">
        <v>46</v>
      </c>
      <c r="U1739" t="s">
        <v>23674</v>
      </c>
      <c r="V1739" t="s">
        <v>23675</v>
      </c>
      <c r="X1739" t="s">
        <v>21685</v>
      </c>
      <c r="Y1739" t="s">
        <v>19854</v>
      </c>
      <c r="Z1739" t="s">
        <v>21048</v>
      </c>
      <c r="AG1739" t="s">
        <v>23676</v>
      </c>
      <c r="AH1739" s="24">
        <v>1304108</v>
      </c>
      <c r="AI1739" t="s">
        <v>23677</v>
      </c>
      <c r="AJ1739" t="s">
        <v>23679</v>
      </c>
    </row>
    <row r="1740" spans="1:36" ht="17.25" hidden="1" customHeight="1" x14ac:dyDescent="0.2">
      <c r="A1740" s="4" t="s">
        <v>23683</v>
      </c>
      <c r="B1740" t="s">
        <v>21042</v>
      </c>
      <c r="C1740" t="s">
        <v>23684</v>
      </c>
      <c r="D1740" t="s">
        <v>23685</v>
      </c>
      <c r="E1740" t="s">
        <v>40</v>
      </c>
      <c r="F1740" t="s">
        <v>617</v>
      </c>
      <c r="G1740" s="5">
        <v>745</v>
      </c>
      <c r="H1740" t="s">
        <v>139</v>
      </c>
      <c r="I1740" t="s">
        <v>43</v>
      </c>
      <c r="J1740" t="s">
        <v>559</v>
      </c>
      <c r="K1740" t="s">
        <v>45</v>
      </c>
      <c r="L1740" t="s">
        <v>45</v>
      </c>
      <c r="N1740" s="6">
        <v>2025</v>
      </c>
      <c r="R1740" s="7">
        <v>30.094334578240201</v>
      </c>
      <c r="S1740" s="7">
        <v>122.21201201141299</v>
      </c>
      <c r="T1740" t="s">
        <v>504</v>
      </c>
      <c r="U1740" t="s">
        <v>23686</v>
      </c>
      <c r="X1740" t="s">
        <v>21066</v>
      </c>
      <c r="Y1740" t="s">
        <v>19854</v>
      </c>
      <c r="Z1740" t="s">
        <v>21048</v>
      </c>
      <c r="AI1740" t="s">
        <v>23687</v>
      </c>
      <c r="AJ1740" t="s">
        <v>23688</v>
      </c>
    </row>
    <row r="1741" spans="1:36" ht="17.25" hidden="1" customHeight="1" x14ac:dyDescent="0.2">
      <c r="A1741" s="4" t="s">
        <v>23683</v>
      </c>
      <c r="B1741" t="s">
        <v>21042</v>
      </c>
      <c r="C1741" t="s">
        <v>23684</v>
      </c>
      <c r="D1741" t="s">
        <v>23685</v>
      </c>
      <c r="E1741" t="s">
        <v>56</v>
      </c>
      <c r="F1741" t="s">
        <v>617</v>
      </c>
      <c r="G1741" s="5">
        <v>745</v>
      </c>
      <c r="H1741" t="s">
        <v>139</v>
      </c>
      <c r="I1741" t="s">
        <v>43</v>
      </c>
      <c r="J1741" t="s">
        <v>559</v>
      </c>
      <c r="K1741" t="s">
        <v>45</v>
      </c>
      <c r="L1741" t="s">
        <v>45</v>
      </c>
      <c r="N1741" s="6">
        <v>2025</v>
      </c>
      <c r="R1741" s="7">
        <v>30.094334578240201</v>
      </c>
      <c r="S1741" s="7">
        <v>122.21201201141299</v>
      </c>
      <c r="T1741" t="s">
        <v>504</v>
      </c>
      <c r="U1741" t="s">
        <v>23686</v>
      </c>
      <c r="X1741" t="s">
        <v>21066</v>
      </c>
      <c r="Y1741" t="s">
        <v>19854</v>
      </c>
      <c r="Z1741" t="s">
        <v>21048</v>
      </c>
      <c r="AH1741" s="27"/>
      <c r="AI1741" t="s">
        <v>23687</v>
      </c>
      <c r="AJ1741" t="s">
        <v>23689</v>
      </c>
    </row>
    <row r="1742" spans="1:36" ht="17.25" hidden="1" customHeight="1" x14ac:dyDescent="0.2">
      <c r="A1742" s="4" t="s">
        <v>23690</v>
      </c>
      <c r="B1742" t="s">
        <v>21042</v>
      </c>
      <c r="C1742" t="s">
        <v>23691</v>
      </c>
      <c r="D1742" t="s">
        <v>23692</v>
      </c>
      <c r="E1742" t="s">
        <v>40</v>
      </c>
      <c r="F1742" t="s">
        <v>86</v>
      </c>
      <c r="G1742" s="5">
        <v>100</v>
      </c>
      <c r="H1742" t="s">
        <v>42</v>
      </c>
      <c r="I1742" t="s">
        <v>43</v>
      </c>
      <c r="J1742" t="s">
        <v>44</v>
      </c>
      <c r="N1742" s="6">
        <v>2022</v>
      </c>
      <c r="R1742" s="7">
        <v>31.598177</v>
      </c>
      <c r="S1742" s="7">
        <v>120.84341000000001</v>
      </c>
      <c r="T1742" t="s">
        <v>46</v>
      </c>
      <c r="U1742" t="s">
        <v>21712</v>
      </c>
      <c r="V1742" t="s">
        <v>23693</v>
      </c>
      <c r="X1742" t="s">
        <v>21204</v>
      </c>
      <c r="Y1742" t="s">
        <v>19854</v>
      </c>
      <c r="Z1742" t="s">
        <v>21048</v>
      </c>
      <c r="AG1742" t="s">
        <v>23694</v>
      </c>
      <c r="AH1742" s="8" t="s">
        <v>23695</v>
      </c>
      <c r="AI1742" t="s">
        <v>23696</v>
      </c>
      <c r="AJ1742" t="s">
        <v>23697</v>
      </c>
    </row>
    <row r="1743" spans="1:36" ht="17.25" hidden="1" customHeight="1" x14ac:dyDescent="0.2">
      <c r="A1743" s="4" t="s">
        <v>23690</v>
      </c>
      <c r="B1743" t="s">
        <v>21042</v>
      </c>
      <c r="C1743" t="s">
        <v>23691</v>
      </c>
      <c r="D1743" t="s">
        <v>23692</v>
      </c>
      <c r="E1743" t="s">
        <v>56</v>
      </c>
      <c r="F1743" t="s">
        <v>86</v>
      </c>
      <c r="G1743" s="5">
        <v>100</v>
      </c>
      <c r="H1743" t="s">
        <v>42</v>
      </c>
      <c r="I1743" t="s">
        <v>43</v>
      </c>
      <c r="J1743" t="s">
        <v>44</v>
      </c>
      <c r="N1743" s="6">
        <v>2022</v>
      </c>
      <c r="R1743" s="7">
        <v>31.598177</v>
      </c>
      <c r="S1743" s="7">
        <v>120.84341000000001</v>
      </c>
      <c r="T1743" t="s">
        <v>46</v>
      </c>
      <c r="U1743" t="s">
        <v>21712</v>
      </c>
      <c r="V1743" t="s">
        <v>23693</v>
      </c>
      <c r="X1743" t="s">
        <v>21204</v>
      </c>
      <c r="Y1743" t="s">
        <v>19854</v>
      </c>
      <c r="Z1743" t="s">
        <v>21048</v>
      </c>
      <c r="AG1743" t="s">
        <v>23694</v>
      </c>
      <c r="AH1743" s="8" t="s">
        <v>23698</v>
      </c>
      <c r="AI1743" t="s">
        <v>23696</v>
      </c>
      <c r="AJ1743" t="s">
        <v>23699</v>
      </c>
    </row>
    <row r="1744" spans="1:36" ht="17.25" hidden="1" customHeight="1" x14ac:dyDescent="0.2">
      <c r="A1744" s="4" t="s">
        <v>23700</v>
      </c>
      <c r="B1744" t="s">
        <v>21042</v>
      </c>
      <c r="C1744" t="s">
        <v>23701</v>
      </c>
      <c r="D1744" t="s">
        <v>23702</v>
      </c>
      <c r="E1744" t="s">
        <v>40</v>
      </c>
      <c r="F1744" t="s">
        <v>617</v>
      </c>
      <c r="G1744" s="5">
        <v>470</v>
      </c>
      <c r="H1744" t="s">
        <v>486</v>
      </c>
      <c r="I1744" t="s">
        <v>43</v>
      </c>
      <c r="J1744" t="s">
        <v>44</v>
      </c>
      <c r="K1744" t="s">
        <v>45</v>
      </c>
      <c r="L1744" t="s">
        <v>45</v>
      </c>
      <c r="M1744" t="s">
        <v>559</v>
      </c>
      <c r="N1744" s="6">
        <v>2024</v>
      </c>
      <c r="R1744" s="7">
        <v>23.028657277837301</v>
      </c>
      <c r="S1744" s="7">
        <v>113.783406710449</v>
      </c>
      <c r="T1744" t="s">
        <v>504</v>
      </c>
      <c r="U1744" t="s">
        <v>23703</v>
      </c>
      <c r="W1744" t="s">
        <v>21423</v>
      </c>
      <c r="X1744" t="s">
        <v>21076</v>
      </c>
      <c r="Y1744" t="s">
        <v>19854</v>
      </c>
      <c r="Z1744" t="s">
        <v>21048</v>
      </c>
      <c r="AI1744" t="s">
        <v>23704</v>
      </c>
      <c r="AJ1744" t="s">
        <v>23705</v>
      </c>
    </row>
    <row r="1745" spans="1:36" ht="17.25" hidden="1" customHeight="1" x14ac:dyDescent="0.2">
      <c r="A1745" s="4" t="s">
        <v>23706</v>
      </c>
      <c r="B1745" t="s">
        <v>21042</v>
      </c>
      <c r="C1745" t="s">
        <v>23707</v>
      </c>
      <c r="D1745" t="s">
        <v>23708</v>
      </c>
      <c r="E1745" t="s">
        <v>40</v>
      </c>
      <c r="F1745" t="s">
        <v>617</v>
      </c>
      <c r="G1745" s="5">
        <v>390</v>
      </c>
      <c r="H1745" t="s">
        <v>42</v>
      </c>
      <c r="I1745" t="s">
        <v>43</v>
      </c>
      <c r="J1745" t="s">
        <v>44</v>
      </c>
      <c r="N1745" s="6">
        <v>2014</v>
      </c>
      <c r="R1745" s="7">
        <v>22.127293999999999</v>
      </c>
      <c r="S1745" s="7">
        <v>113.465923</v>
      </c>
      <c r="T1745" t="s">
        <v>46</v>
      </c>
      <c r="U1745" t="s">
        <v>21165</v>
      </c>
      <c r="W1745" t="s">
        <v>23709</v>
      </c>
      <c r="X1745" t="s">
        <v>21076</v>
      </c>
      <c r="Y1745" t="s">
        <v>19854</v>
      </c>
      <c r="Z1745" t="s">
        <v>21048</v>
      </c>
      <c r="AG1745" t="s">
        <v>23710</v>
      </c>
      <c r="AH1745" s="8">
        <v>1243729</v>
      </c>
      <c r="AI1745" t="s">
        <v>23711</v>
      </c>
      <c r="AJ1745" t="s">
        <v>23712</v>
      </c>
    </row>
    <row r="1746" spans="1:36" ht="17.25" hidden="1" customHeight="1" x14ac:dyDescent="0.2">
      <c r="A1746" s="4" t="s">
        <v>23706</v>
      </c>
      <c r="B1746" t="s">
        <v>21042</v>
      </c>
      <c r="C1746" t="s">
        <v>23707</v>
      </c>
      <c r="D1746" t="s">
        <v>23708</v>
      </c>
      <c r="E1746" t="s">
        <v>56</v>
      </c>
      <c r="F1746" t="s">
        <v>617</v>
      </c>
      <c r="G1746" s="5">
        <v>390</v>
      </c>
      <c r="H1746" t="s">
        <v>42</v>
      </c>
      <c r="I1746" t="s">
        <v>43</v>
      </c>
      <c r="J1746" t="s">
        <v>44</v>
      </c>
      <c r="N1746" s="6">
        <v>2014</v>
      </c>
      <c r="R1746" s="7">
        <v>22.127293999999999</v>
      </c>
      <c r="S1746" s="7">
        <v>113.465923</v>
      </c>
      <c r="T1746" t="s">
        <v>46</v>
      </c>
      <c r="U1746" t="s">
        <v>21165</v>
      </c>
      <c r="W1746" t="s">
        <v>23709</v>
      </c>
      <c r="X1746" t="s">
        <v>21076</v>
      </c>
      <c r="Y1746" t="s">
        <v>19854</v>
      </c>
      <c r="Z1746" t="s">
        <v>21048</v>
      </c>
      <c r="AG1746" t="s">
        <v>23710</v>
      </c>
      <c r="AH1746" s="8">
        <v>1243730</v>
      </c>
      <c r="AI1746" t="s">
        <v>23711</v>
      </c>
      <c r="AJ1746" t="s">
        <v>23713</v>
      </c>
    </row>
    <row r="1747" spans="1:36" ht="17.25" hidden="1" customHeight="1" x14ac:dyDescent="0.2">
      <c r="A1747" s="4" t="s">
        <v>23714</v>
      </c>
      <c r="B1747" t="s">
        <v>21042</v>
      </c>
      <c r="C1747" t="s">
        <v>23715</v>
      </c>
      <c r="D1747" t="s">
        <v>23716</v>
      </c>
      <c r="E1747" t="s">
        <v>40</v>
      </c>
      <c r="F1747" t="s">
        <v>86</v>
      </c>
      <c r="G1747" s="5">
        <v>130</v>
      </c>
      <c r="H1747" t="s">
        <v>42</v>
      </c>
      <c r="I1747" t="s">
        <v>43</v>
      </c>
      <c r="J1747" t="s">
        <v>44</v>
      </c>
      <c r="N1747" s="6">
        <v>2020</v>
      </c>
      <c r="R1747" s="7">
        <v>22.537043000000001</v>
      </c>
      <c r="S1747" s="7">
        <v>113.163246</v>
      </c>
      <c r="T1747" t="s">
        <v>46</v>
      </c>
      <c r="U1747" t="s">
        <v>21073</v>
      </c>
      <c r="W1747" t="s">
        <v>23717</v>
      </c>
      <c r="X1747" t="s">
        <v>21076</v>
      </c>
      <c r="Y1747" t="s">
        <v>19854</v>
      </c>
      <c r="Z1747" t="s">
        <v>21048</v>
      </c>
      <c r="AH1747" s="27"/>
      <c r="AI1747" t="s">
        <v>23718</v>
      </c>
      <c r="AJ1747" t="s">
        <v>23719</v>
      </c>
    </row>
    <row r="1748" spans="1:36" ht="17.25" hidden="1" customHeight="1" x14ac:dyDescent="0.2">
      <c r="A1748" s="4" t="s">
        <v>23714</v>
      </c>
      <c r="B1748" t="s">
        <v>21042</v>
      </c>
      <c r="C1748" t="s">
        <v>23715</v>
      </c>
      <c r="D1748" t="s">
        <v>23716</v>
      </c>
      <c r="E1748" t="s">
        <v>56</v>
      </c>
      <c r="F1748" t="s">
        <v>86</v>
      </c>
      <c r="G1748" s="5">
        <v>130</v>
      </c>
      <c r="H1748" t="s">
        <v>42</v>
      </c>
      <c r="I1748" t="s">
        <v>43</v>
      </c>
      <c r="J1748" t="s">
        <v>44</v>
      </c>
      <c r="N1748" s="6">
        <v>2021</v>
      </c>
      <c r="R1748" s="7">
        <v>22.537043000000001</v>
      </c>
      <c r="S1748" s="7">
        <v>113.163246</v>
      </c>
      <c r="T1748" t="s">
        <v>46</v>
      </c>
      <c r="U1748" t="s">
        <v>21073</v>
      </c>
      <c r="W1748" t="s">
        <v>23717</v>
      </c>
      <c r="X1748" t="s">
        <v>21076</v>
      </c>
      <c r="Y1748" t="s">
        <v>19854</v>
      </c>
      <c r="Z1748" t="s">
        <v>21048</v>
      </c>
      <c r="AH1748" s="27"/>
      <c r="AI1748" t="s">
        <v>23718</v>
      </c>
      <c r="AJ1748" t="s">
        <v>23720</v>
      </c>
    </row>
    <row r="1749" spans="1:36" ht="17.25" hidden="1" customHeight="1" x14ac:dyDescent="0.2">
      <c r="A1749" s="4" t="s">
        <v>23721</v>
      </c>
      <c r="B1749" t="s">
        <v>21042</v>
      </c>
      <c r="C1749" t="s">
        <v>23722</v>
      </c>
      <c r="D1749" t="s">
        <v>23723</v>
      </c>
      <c r="E1749" t="s">
        <v>63</v>
      </c>
      <c r="F1749" t="s">
        <v>617</v>
      </c>
      <c r="G1749" s="5">
        <v>100</v>
      </c>
      <c r="H1749" t="s">
        <v>42</v>
      </c>
      <c r="I1749" t="s">
        <v>43</v>
      </c>
      <c r="J1749" t="s">
        <v>44</v>
      </c>
      <c r="N1749" s="6">
        <v>2022</v>
      </c>
      <c r="R1749" s="7">
        <v>23.615487999999999</v>
      </c>
      <c r="S1749" s="7">
        <v>116.42478199999999</v>
      </c>
      <c r="T1749" t="s">
        <v>46</v>
      </c>
      <c r="U1749" t="s">
        <v>22061</v>
      </c>
      <c r="V1749" t="s">
        <v>23724</v>
      </c>
      <c r="X1749" t="s">
        <v>21076</v>
      </c>
      <c r="Y1749" t="s">
        <v>19854</v>
      </c>
      <c r="Z1749" t="s">
        <v>21048</v>
      </c>
      <c r="AG1749" t="s">
        <v>23725</v>
      </c>
      <c r="AH1749" s="27" t="s">
        <v>23726</v>
      </c>
      <c r="AI1749" t="s">
        <v>23727</v>
      </c>
      <c r="AJ1749" t="s">
        <v>23728</v>
      </c>
    </row>
    <row r="1750" spans="1:36" ht="17.25" hidden="1" customHeight="1" x14ac:dyDescent="0.2">
      <c r="A1750" s="4" t="s">
        <v>23721</v>
      </c>
      <c r="B1750" t="s">
        <v>21042</v>
      </c>
      <c r="C1750" t="s">
        <v>23722</v>
      </c>
      <c r="D1750" t="s">
        <v>23723</v>
      </c>
      <c r="E1750" t="s">
        <v>73</v>
      </c>
      <c r="F1750" t="s">
        <v>617</v>
      </c>
      <c r="G1750" s="5">
        <v>100</v>
      </c>
      <c r="H1750" t="s">
        <v>42</v>
      </c>
      <c r="I1750" t="s">
        <v>43</v>
      </c>
      <c r="J1750" t="s">
        <v>44</v>
      </c>
      <c r="N1750" s="6">
        <v>2022</v>
      </c>
      <c r="R1750" s="7">
        <v>23.615487999999999</v>
      </c>
      <c r="S1750" s="7">
        <v>116.42478199999999</v>
      </c>
      <c r="T1750" t="s">
        <v>46</v>
      </c>
      <c r="U1750" t="s">
        <v>22061</v>
      </c>
      <c r="V1750" t="s">
        <v>23724</v>
      </c>
      <c r="X1750" t="s">
        <v>21076</v>
      </c>
      <c r="Y1750" t="s">
        <v>19854</v>
      </c>
      <c r="Z1750" t="s">
        <v>21048</v>
      </c>
      <c r="AG1750" t="s">
        <v>23725</v>
      </c>
      <c r="AH1750" s="27" t="s">
        <v>23729</v>
      </c>
      <c r="AI1750" t="s">
        <v>23727</v>
      </c>
      <c r="AJ1750" t="s">
        <v>23730</v>
      </c>
    </row>
    <row r="1751" spans="1:36" ht="17.25" hidden="1" customHeight="1" x14ac:dyDescent="0.2">
      <c r="A1751" s="4" t="s">
        <v>23733</v>
      </c>
      <c r="B1751" t="s">
        <v>21042</v>
      </c>
      <c r="C1751" t="s">
        <v>23734</v>
      </c>
      <c r="D1751" t="s">
        <v>23735</v>
      </c>
      <c r="E1751" t="s">
        <v>40</v>
      </c>
      <c r="F1751" t="s">
        <v>86</v>
      </c>
      <c r="G1751" s="5">
        <v>100</v>
      </c>
      <c r="H1751" t="s">
        <v>42</v>
      </c>
      <c r="I1751" t="s">
        <v>43</v>
      </c>
      <c r="J1751" t="s">
        <v>44</v>
      </c>
      <c r="N1751" s="24">
        <v>2022</v>
      </c>
      <c r="R1751" s="7">
        <v>22.443010999999998</v>
      </c>
      <c r="S1751" s="7">
        <v>112.666805</v>
      </c>
      <c r="T1751" t="s">
        <v>504</v>
      </c>
      <c r="U1751" t="s">
        <v>23736</v>
      </c>
      <c r="V1751" t="s">
        <v>23737</v>
      </c>
      <c r="X1751" t="s">
        <v>21076</v>
      </c>
      <c r="Y1751" t="s">
        <v>19854</v>
      </c>
      <c r="Z1751" t="s">
        <v>21048</v>
      </c>
      <c r="AG1751" t="s">
        <v>23738</v>
      </c>
      <c r="AH1751" s="24">
        <v>1315348</v>
      </c>
      <c r="AI1751" t="s">
        <v>23739</v>
      </c>
      <c r="AJ1751" t="s">
        <v>23740</v>
      </c>
    </row>
    <row r="1752" spans="1:36" ht="17.25" hidden="1" customHeight="1" x14ac:dyDescent="0.2">
      <c r="A1752" s="4" t="s">
        <v>23733</v>
      </c>
      <c r="B1752" t="s">
        <v>21042</v>
      </c>
      <c r="C1752" t="s">
        <v>23734</v>
      </c>
      <c r="D1752" t="s">
        <v>23735</v>
      </c>
      <c r="E1752" t="s">
        <v>56</v>
      </c>
      <c r="F1752" t="s">
        <v>86</v>
      </c>
      <c r="G1752" s="5">
        <v>100</v>
      </c>
      <c r="H1752" t="s">
        <v>139</v>
      </c>
      <c r="I1752" t="s">
        <v>43</v>
      </c>
      <c r="J1752" t="s">
        <v>44</v>
      </c>
      <c r="N1752" s="6">
        <v>2025</v>
      </c>
      <c r="R1752" s="7">
        <v>22.443010999999998</v>
      </c>
      <c r="S1752" s="7">
        <v>112.666805</v>
      </c>
      <c r="T1752" t="s">
        <v>504</v>
      </c>
      <c r="U1752" t="s">
        <v>23736</v>
      </c>
      <c r="V1752" t="s">
        <v>23737</v>
      </c>
      <c r="X1752" t="s">
        <v>21076</v>
      </c>
      <c r="Y1752" t="s">
        <v>19854</v>
      </c>
      <c r="Z1752" t="s">
        <v>21048</v>
      </c>
      <c r="AG1752" t="s">
        <v>23738</v>
      </c>
      <c r="AH1752" s="24">
        <v>1315349</v>
      </c>
      <c r="AI1752" t="s">
        <v>23739</v>
      </c>
      <c r="AJ1752" t="s">
        <v>23741</v>
      </c>
    </row>
    <row r="1753" spans="1:36" ht="17.25" hidden="1" customHeight="1" x14ac:dyDescent="0.2">
      <c r="A1753" s="4" t="s">
        <v>23733</v>
      </c>
      <c r="B1753" t="s">
        <v>21042</v>
      </c>
      <c r="C1753" t="s">
        <v>23734</v>
      </c>
      <c r="D1753" t="s">
        <v>23735</v>
      </c>
      <c r="E1753" t="s">
        <v>75</v>
      </c>
      <c r="F1753" t="s">
        <v>86</v>
      </c>
      <c r="G1753" s="5">
        <v>50</v>
      </c>
      <c r="H1753" t="s">
        <v>139</v>
      </c>
      <c r="I1753" t="s">
        <v>43</v>
      </c>
      <c r="J1753" t="s">
        <v>44</v>
      </c>
      <c r="K1753" t="s">
        <v>45</v>
      </c>
      <c r="L1753" t="s">
        <v>45</v>
      </c>
      <c r="M1753" t="s">
        <v>559</v>
      </c>
      <c r="N1753" s="6">
        <v>2025</v>
      </c>
      <c r="R1753" s="7">
        <v>22.443010999999998</v>
      </c>
      <c r="S1753" s="7">
        <v>112.666805</v>
      </c>
      <c r="T1753" t="s">
        <v>504</v>
      </c>
      <c r="U1753" t="s">
        <v>23736</v>
      </c>
      <c r="V1753" t="s">
        <v>23737</v>
      </c>
      <c r="X1753" t="s">
        <v>21076</v>
      </c>
      <c r="Y1753" t="s">
        <v>19854</v>
      </c>
      <c r="Z1753" t="s">
        <v>21048</v>
      </c>
      <c r="AH1753" s="27"/>
      <c r="AI1753" t="s">
        <v>23739</v>
      </c>
      <c r="AJ1753" t="s">
        <v>23742</v>
      </c>
    </row>
    <row r="1754" spans="1:36" ht="17.25" hidden="1" customHeight="1" x14ac:dyDescent="0.2">
      <c r="A1754" s="4" t="s">
        <v>23733</v>
      </c>
      <c r="B1754" t="s">
        <v>21042</v>
      </c>
      <c r="C1754" t="s">
        <v>23734</v>
      </c>
      <c r="D1754" t="s">
        <v>23735</v>
      </c>
      <c r="E1754" t="s">
        <v>77</v>
      </c>
      <c r="F1754" t="s">
        <v>86</v>
      </c>
      <c r="G1754" s="5">
        <v>50</v>
      </c>
      <c r="H1754" t="s">
        <v>139</v>
      </c>
      <c r="I1754" t="s">
        <v>43</v>
      </c>
      <c r="J1754" t="s">
        <v>44</v>
      </c>
      <c r="K1754" t="s">
        <v>45</v>
      </c>
      <c r="L1754" t="s">
        <v>45</v>
      </c>
      <c r="M1754" t="s">
        <v>559</v>
      </c>
      <c r="N1754" s="6">
        <v>2025</v>
      </c>
      <c r="R1754" s="7">
        <v>22.443010999999998</v>
      </c>
      <c r="S1754" s="7">
        <v>112.666805</v>
      </c>
      <c r="T1754" t="s">
        <v>504</v>
      </c>
      <c r="U1754" t="s">
        <v>23736</v>
      </c>
      <c r="V1754" t="s">
        <v>23737</v>
      </c>
      <c r="X1754" t="s">
        <v>21076</v>
      </c>
      <c r="Y1754" t="s">
        <v>19854</v>
      </c>
      <c r="Z1754" t="s">
        <v>21048</v>
      </c>
      <c r="AH1754" s="27"/>
      <c r="AI1754" t="s">
        <v>23739</v>
      </c>
      <c r="AJ1754" t="s">
        <v>23743</v>
      </c>
    </row>
    <row r="1755" spans="1:36" ht="17.25" hidden="1" customHeight="1" x14ac:dyDescent="0.2">
      <c r="A1755" s="4" t="s">
        <v>23744</v>
      </c>
      <c r="B1755" t="s">
        <v>21042</v>
      </c>
      <c r="C1755" t="s">
        <v>23745</v>
      </c>
      <c r="D1755" t="s">
        <v>23746</v>
      </c>
      <c r="E1755" t="s">
        <v>40</v>
      </c>
      <c r="F1755" t="s">
        <v>86</v>
      </c>
      <c r="G1755" s="5">
        <v>400</v>
      </c>
      <c r="H1755" t="s">
        <v>42</v>
      </c>
      <c r="I1755" t="s">
        <v>43</v>
      </c>
      <c r="J1755" t="s">
        <v>44</v>
      </c>
      <c r="K1755" t="s">
        <v>45</v>
      </c>
      <c r="L1755" t="s">
        <v>45</v>
      </c>
      <c r="N1755" s="6">
        <v>2019</v>
      </c>
      <c r="R1755" s="7">
        <v>39.471088000000002</v>
      </c>
      <c r="S1755" s="7">
        <v>116.653469</v>
      </c>
      <c r="T1755" t="s">
        <v>504</v>
      </c>
      <c r="U1755" t="s">
        <v>22811</v>
      </c>
      <c r="W1755" t="s">
        <v>23747</v>
      </c>
      <c r="X1755" t="s">
        <v>21551</v>
      </c>
      <c r="Y1755" t="s">
        <v>19854</v>
      </c>
      <c r="Z1755" t="s">
        <v>21048</v>
      </c>
      <c r="AG1755" t="s">
        <v>23748</v>
      </c>
      <c r="AH1755" s="24">
        <v>1289667</v>
      </c>
      <c r="AI1755" t="s">
        <v>23749</v>
      </c>
      <c r="AJ1755" t="s">
        <v>23750</v>
      </c>
    </row>
    <row r="1756" spans="1:36" ht="17.25" hidden="1" customHeight="1" x14ac:dyDescent="0.2">
      <c r="A1756" s="4" t="s">
        <v>23744</v>
      </c>
      <c r="B1756" t="s">
        <v>21042</v>
      </c>
      <c r="C1756" t="s">
        <v>23745</v>
      </c>
      <c r="D1756" t="s">
        <v>23746</v>
      </c>
      <c r="E1756" t="s">
        <v>56</v>
      </c>
      <c r="F1756" t="s">
        <v>86</v>
      </c>
      <c r="G1756" s="5">
        <v>400</v>
      </c>
      <c r="H1756" t="s">
        <v>42</v>
      </c>
      <c r="I1756" t="s">
        <v>43</v>
      </c>
      <c r="J1756" t="s">
        <v>44</v>
      </c>
      <c r="K1756" t="s">
        <v>45</v>
      </c>
      <c r="L1756" t="s">
        <v>45</v>
      </c>
      <c r="N1756" s="6">
        <v>2019</v>
      </c>
      <c r="R1756" s="7">
        <v>39.471088000000002</v>
      </c>
      <c r="S1756" s="7">
        <v>116.653469</v>
      </c>
      <c r="T1756" t="s">
        <v>504</v>
      </c>
      <c r="U1756" t="s">
        <v>22811</v>
      </c>
      <c r="W1756" t="s">
        <v>23747</v>
      </c>
      <c r="X1756" t="s">
        <v>21551</v>
      </c>
      <c r="Y1756" t="s">
        <v>19854</v>
      </c>
      <c r="Z1756" t="s">
        <v>21048</v>
      </c>
      <c r="AG1756" t="s">
        <v>23748</v>
      </c>
      <c r="AH1756" s="24">
        <v>1317166</v>
      </c>
      <c r="AI1756" t="s">
        <v>23749</v>
      </c>
      <c r="AJ1756" t="s">
        <v>23751</v>
      </c>
    </row>
    <row r="1757" spans="1:36" ht="17.25" hidden="1" customHeight="1" x14ac:dyDescent="0.2">
      <c r="A1757" s="4" t="s">
        <v>23752</v>
      </c>
      <c r="B1757" t="s">
        <v>21042</v>
      </c>
      <c r="C1757" t="s">
        <v>23753</v>
      </c>
      <c r="D1757" t="s">
        <v>23754</v>
      </c>
      <c r="E1757" t="s">
        <v>40</v>
      </c>
      <c r="F1757" t="s">
        <v>617</v>
      </c>
      <c r="G1757" s="5">
        <v>200</v>
      </c>
      <c r="H1757" t="s">
        <v>42</v>
      </c>
      <c r="I1757" t="s">
        <v>43</v>
      </c>
      <c r="J1757" t="s">
        <v>44</v>
      </c>
      <c r="N1757" s="6">
        <v>2020</v>
      </c>
      <c r="R1757" s="7">
        <v>22.956527000000001</v>
      </c>
      <c r="S1757" s="7">
        <v>113.575401</v>
      </c>
      <c r="T1757" t="s">
        <v>46</v>
      </c>
      <c r="U1757" t="s">
        <v>21750</v>
      </c>
      <c r="X1757" t="s">
        <v>21076</v>
      </c>
      <c r="Y1757" t="s">
        <v>19854</v>
      </c>
      <c r="Z1757" t="s">
        <v>21048</v>
      </c>
      <c r="AC1757" t="s">
        <v>23755</v>
      </c>
      <c r="AI1757" t="s">
        <v>23756</v>
      </c>
      <c r="AJ1757" t="s">
        <v>23757</v>
      </c>
    </row>
    <row r="1758" spans="1:36" ht="17.25" hidden="1" customHeight="1" x14ac:dyDescent="0.2">
      <c r="A1758" s="4" t="s">
        <v>23752</v>
      </c>
      <c r="B1758" t="s">
        <v>21042</v>
      </c>
      <c r="C1758" t="s">
        <v>23753</v>
      </c>
      <c r="D1758" t="s">
        <v>23754</v>
      </c>
      <c r="E1758" t="s">
        <v>56</v>
      </c>
      <c r="F1758" t="s">
        <v>617</v>
      </c>
      <c r="G1758" s="5">
        <v>200</v>
      </c>
      <c r="H1758" t="s">
        <v>42</v>
      </c>
      <c r="I1758" t="s">
        <v>43</v>
      </c>
      <c r="J1758" t="s">
        <v>44</v>
      </c>
      <c r="N1758" s="6">
        <v>2020</v>
      </c>
      <c r="R1758" s="7">
        <v>22.956527000000001</v>
      </c>
      <c r="S1758" s="7">
        <v>113.575401</v>
      </c>
      <c r="T1758" t="s">
        <v>46</v>
      </c>
      <c r="U1758" t="s">
        <v>21750</v>
      </c>
      <c r="X1758" t="s">
        <v>21076</v>
      </c>
      <c r="Y1758" t="s">
        <v>19854</v>
      </c>
      <c r="Z1758" t="s">
        <v>21048</v>
      </c>
      <c r="AC1758" t="s">
        <v>23755</v>
      </c>
      <c r="AI1758" t="s">
        <v>23756</v>
      </c>
      <c r="AJ1758" t="s">
        <v>23758</v>
      </c>
    </row>
    <row r="1759" spans="1:36" ht="17.25" hidden="1" customHeight="1" x14ac:dyDescent="0.2">
      <c r="A1759" s="4" t="s">
        <v>23774</v>
      </c>
      <c r="B1759" t="s">
        <v>21042</v>
      </c>
      <c r="C1759" t="s">
        <v>23775</v>
      </c>
      <c r="D1759" t="s">
        <v>23776</v>
      </c>
      <c r="E1759" t="s">
        <v>40</v>
      </c>
      <c r="F1759" t="s">
        <v>86</v>
      </c>
      <c r="G1759" s="5">
        <v>400</v>
      </c>
      <c r="H1759" t="s">
        <v>42</v>
      </c>
      <c r="I1759" t="s">
        <v>43</v>
      </c>
      <c r="J1759" t="s">
        <v>44</v>
      </c>
      <c r="N1759" s="6">
        <v>2018</v>
      </c>
      <c r="R1759" s="7">
        <v>23.315626000000002</v>
      </c>
      <c r="S1759" s="7">
        <v>112.785549</v>
      </c>
      <c r="T1759" t="s">
        <v>46</v>
      </c>
      <c r="U1759" t="s">
        <v>21571</v>
      </c>
      <c r="W1759" t="s">
        <v>23777</v>
      </c>
      <c r="X1759" t="s">
        <v>21076</v>
      </c>
      <c r="Y1759" t="s">
        <v>19854</v>
      </c>
      <c r="Z1759" t="s">
        <v>21048</v>
      </c>
      <c r="AG1759" t="s">
        <v>23778</v>
      </c>
      <c r="AH1759" s="8" t="s">
        <v>23779</v>
      </c>
      <c r="AI1759" t="s">
        <v>23780</v>
      </c>
      <c r="AJ1759" t="s">
        <v>23781</v>
      </c>
    </row>
    <row r="1760" spans="1:36" ht="17.25" hidden="1" customHeight="1" x14ac:dyDescent="0.2">
      <c r="A1760" s="4" t="s">
        <v>23774</v>
      </c>
      <c r="B1760" t="s">
        <v>21042</v>
      </c>
      <c r="C1760" t="s">
        <v>23775</v>
      </c>
      <c r="D1760" t="s">
        <v>23776</v>
      </c>
      <c r="E1760" t="s">
        <v>56</v>
      </c>
      <c r="F1760" t="s">
        <v>86</v>
      </c>
      <c r="G1760" s="5">
        <v>400</v>
      </c>
      <c r="H1760" t="s">
        <v>42</v>
      </c>
      <c r="I1760" t="s">
        <v>43</v>
      </c>
      <c r="J1760" t="s">
        <v>44</v>
      </c>
      <c r="N1760" s="6">
        <v>2018</v>
      </c>
      <c r="R1760" s="7">
        <v>23.315626000000002</v>
      </c>
      <c r="S1760" s="7">
        <v>112.785549</v>
      </c>
      <c r="T1760" t="s">
        <v>46</v>
      </c>
      <c r="U1760" t="s">
        <v>21571</v>
      </c>
      <c r="W1760" t="s">
        <v>23777</v>
      </c>
      <c r="X1760" t="s">
        <v>21076</v>
      </c>
      <c r="Y1760" t="s">
        <v>19854</v>
      </c>
      <c r="Z1760" t="s">
        <v>21048</v>
      </c>
      <c r="AG1760" t="s">
        <v>23778</v>
      </c>
      <c r="AH1760" s="8" t="s">
        <v>23782</v>
      </c>
      <c r="AI1760" t="s">
        <v>23780</v>
      </c>
      <c r="AJ1760" t="s">
        <v>23783</v>
      </c>
    </row>
    <row r="1761" spans="1:36" ht="17.25" hidden="1" customHeight="1" x14ac:dyDescent="0.2">
      <c r="A1761" s="4" t="s">
        <v>23784</v>
      </c>
      <c r="B1761" t="s">
        <v>21042</v>
      </c>
      <c r="C1761" t="s">
        <v>23785</v>
      </c>
      <c r="D1761" t="s">
        <v>23786</v>
      </c>
      <c r="E1761" t="s">
        <v>40</v>
      </c>
      <c r="F1761" t="s">
        <v>86</v>
      </c>
      <c r="G1761" s="5">
        <v>80</v>
      </c>
      <c r="H1761" t="s">
        <v>42</v>
      </c>
      <c r="I1761" t="s">
        <v>43</v>
      </c>
      <c r="J1761" t="s">
        <v>45</v>
      </c>
      <c r="N1761" s="6">
        <v>2022</v>
      </c>
      <c r="R1761" s="7">
        <v>31.236778999999999</v>
      </c>
      <c r="S1761" s="7">
        <v>120.66456700000001</v>
      </c>
      <c r="T1761" t="s">
        <v>504</v>
      </c>
      <c r="U1761" t="s">
        <v>21712</v>
      </c>
      <c r="X1761" t="s">
        <v>21204</v>
      </c>
      <c r="Y1761" t="s">
        <v>19854</v>
      </c>
      <c r="Z1761" t="s">
        <v>21048</v>
      </c>
      <c r="AI1761" t="s">
        <v>23787</v>
      </c>
      <c r="AJ1761" t="s">
        <v>23788</v>
      </c>
    </row>
    <row r="1762" spans="1:36" ht="17.25" hidden="1" customHeight="1" x14ac:dyDescent="0.2">
      <c r="A1762" s="4" t="s">
        <v>23784</v>
      </c>
      <c r="B1762" t="s">
        <v>21042</v>
      </c>
      <c r="C1762" t="s">
        <v>23785</v>
      </c>
      <c r="D1762" t="s">
        <v>23786</v>
      </c>
      <c r="E1762" t="s">
        <v>56</v>
      </c>
      <c r="F1762" t="s">
        <v>86</v>
      </c>
      <c r="G1762" s="5">
        <v>80</v>
      </c>
      <c r="H1762" t="s">
        <v>42</v>
      </c>
      <c r="I1762" t="s">
        <v>43</v>
      </c>
      <c r="J1762" t="s">
        <v>45</v>
      </c>
      <c r="N1762" s="6">
        <v>2022</v>
      </c>
      <c r="R1762" s="7">
        <v>31.236778999999999</v>
      </c>
      <c r="S1762" s="7">
        <v>120.66456700000001</v>
      </c>
      <c r="T1762" t="s">
        <v>504</v>
      </c>
      <c r="U1762" t="s">
        <v>21712</v>
      </c>
      <c r="X1762" t="s">
        <v>21204</v>
      </c>
      <c r="Y1762" t="s">
        <v>19854</v>
      </c>
      <c r="Z1762" t="s">
        <v>21048</v>
      </c>
      <c r="AI1762" t="s">
        <v>23787</v>
      </c>
      <c r="AJ1762" t="s">
        <v>23789</v>
      </c>
    </row>
    <row r="1763" spans="1:36" ht="17.25" hidden="1" customHeight="1" x14ac:dyDescent="0.2">
      <c r="A1763" s="4" t="s">
        <v>23790</v>
      </c>
      <c r="B1763" t="s">
        <v>21042</v>
      </c>
      <c r="C1763" t="s">
        <v>23791</v>
      </c>
      <c r="D1763" t="s">
        <v>23792</v>
      </c>
      <c r="E1763" t="s">
        <v>40</v>
      </c>
      <c r="F1763" t="s">
        <v>86</v>
      </c>
      <c r="G1763" s="5">
        <v>400</v>
      </c>
      <c r="H1763" t="s">
        <v>42</v>
      </c>
      <c r="I1763" t="s">
        <v>43</v>
      </c>
      <c r="J1763" t="s">
        <v>44</v>
      </c>
      <c r="K1763" t="s">
        <v>45</v>
      </c>
      <c r="L1763" t="s">
        <v>45</v>
      </c>
      <c r="M1763" t="s">
        <v>559</v>
      </c>
      <c r="N1763" s="6">
        <v>2018</v>
      </c>
      <c r="R1763" s="7">
        <v>38.223241999999999</v>
      </c>
      <c r="S1763" s="7">
        <v>114.650784</v>
      </c>
      <c r="T1763" t="s">
        <v>504</v>
      </c>
      <c r="U1763" t="s">
        <v>22459</v>
      </c>
      <c r="W1763" t="s">
        <v>23793</v>
      </c>
      <c r="X1763" t="s">
        <v>21551</v>
      </c>
      <c r="Y1763" t="s">
        <v>19854</v>
      </c>
      <c r="Z1763" t="s">
        <v>21048</v>
      </c>
      <c r="AC1763" t="s">
        <v>23794</v>
      </c>
      <c r="AG1763" t="s">
        <v>23795</v>
      </c>
      <c r="AH1763" s="24">
        <v>1315622</v>
      </c>
      <c r="AI1763" t="s">
        <v>23796</v>
      </c>
      <c r="AJ1763" t="s">
        <v>23797</v>
      </c>
    </row>
    <row r="1764" spans="1:36" ht="17.25" hidden="1" customHeight="1" x14ac:dyDescent="0.2">
      <c r="A1764" s="4" t="s">
        <v>23790</v>
      </c>
      <c r="B1764" t="s">
        <v>21042</v>
      </c>
      <c r="C1764" t="s">
        <v>23791</v>
      </c>
      <c r="D1764" t="s">
        <v>23792</v>
      </c>
      <c r="E1764" t="s">
        <v>56</v>
      </c>
      <c r="F1764" t="s">
        <v>86</v>
      </c>
      <c r="G1764" s="5">
        <v>400</v>
      </c>
      <c r="H1764" t="s">
        <v>42</v>
      </c>
      <c r="I1764" t="s">
        <v>43</v>
      </c>
      <c r="J1764" t="s">
        <v>44</v>
      </c>
      <c r="K1764" t="s">
        <v>45</v>
      </c>
      <c r="L1764" t="s">
        <v>45</v>
      </c>
      <c r="M1764" t="s">
        <v>559</v>
      </c>
      <c r="N1764" s="6">
        <v>2018</v>
      </c>
      <c r="R1764" s="7">
        <v>38.223241999999999</v>
      </c>
      <c r="S1764" s="7">
        <v>114.650784</v>
      </c>
      <c r="T1764" t="s">
        <v>504</v>
      </c>
      <c r="U1764" t="s">
        <v>22459</v>
      </c>
      <c r="W1764" t="s">
        <v>23793</v>
      </c>
      <c r="X1764" t="s">
        <v>21551</v>
      </c>
      <c r="Y1764" t="s">
        <v>19854</v>
      </c>
      <c r="Z1764" t="s">
        <v>21048</v>
      </c>
      <c r="AC1764" t="s">
        <v>23794</v>
      </c>
      <c r="AG1764" t="s">
        <v>23795</v>
      </c>
      <c r="AH1764" s="6">
        <v>1315623</v>
      </c>
      <c r="AI1764" t="s">
        <v>23796</v>
      </c>
      <c r="AJ1764" t="s">
        <v>23798</v>
      </c>
    </row>
    <row r="1765" spans="1:36" ht="17.25" hidden="1" customHeight="1" x14ac:dyDescent="0.2">
      <c r="A1765" s="4" t="s">
        <v>23809</v>
      </c>
      <c r="B1765" t="s">
        <v>21042</v>
      </c>
      <c r="C1765" t="s">
        <v>23810</v>
      </c>
      <c r="D1765" t="s">
        <v>23811</v>
      </c>
      <c r="E1765" t="s">
        <v>40</v>
      </c>
      <c r="F1765" t="s">
        <v>86</v>
      </c>
      <c r="G1765" s="5">
        <v>450</v>
      </c>
      <c r="H1765" t="s">
        <v>42</v>
      </c>
      <c r="I1765" t="s">
        <v>43</v>
      </c>
      <c r="J1765" t="s">
        <v>44</v>
      </c>
      <c r="N1765" s="6">
        <v>2018</v>
      </c>
      <c r="R1765" s="7">
        <v>33.427934999999998</v>
      </c>
      <c r="S1765" s="7">
        <v>114.93767800000001</v>
      </c>
      <c r="T1765" t="s">
        <v>46</v>
      </c>
      <c r="U1765" t="s">
        <v>23812</v>
      </c>
      <c r="W1765" t="s">
        <v>23813</v>
      </c>
      <c r="X1765" t="s">
        <v>22505</v>
      </c>
      <c r="Y1765" t="s">
        <v>19854</v>
      </c>
      <c r="Z1765" t="s">
        <v>21048</v>
      </c>
      <c r="AG1765" t="s">
        <v>23814</v>
      </c>
      <c r="AH1765" s="8" t="s">
        <v>23815</v>
      </c>
      <c r="AI1765" t="s">
        <v>23816</v>
      </c>
      <c r="AJ1765" t="s">
        <v>23817</v>
      </c>
    </row>
    <row r="1766" spans="1:36" ht="17.25" hidden="1" customHeight="1" x14ac:dyDescent="0.2">
      <c r="A1766" s="4" t="s">
        <v>23809</v>
      </c>
      <c r="B1766" t="s">
        <v>21042</v>
      </c>
      <c r="C1766" t="s">
        <v>23810</v>
      </c>
      <c r="D1766" t="s">
        <v>23811</v>
      </c>
      <c r="E1766" t="s">
        <v>56</v>
      </c>
      <c r="F1766" t="s">
        <v>86</v>
      </c>
      <c r="G1766" s="5">
        <v>450</v>
      </c>
      <c r="H1766" t="s">
        <v>42</v>
      </c>
      <c r="I1766" t="s">
        <v>43</v>
      </c>
      <c r="J1766" t="s">
        <v>44</v>
      </c>
      <c r="N1766" s="6">
        <v>2019</v>
      </c>
      <c r="R1766" s="7">
        <v>33.427934999999998</v>
      </c>
      <c r="S1766" s="7">
        <v>114.93767800000001</v>
      </c>
      <c r="T1766" t="s">
        <v>46</v>
      </c>
      <c r="U1766" t="s">
        <v>23812</v>
      </c>
      <c r="W1766" t="s">
        <v>23813</v>
      </c>
      <c r="X1766" t="s">
        <v>22505</v>
      </c>
      <c r="Y1766" t="s">
        <v>19854</v>
      </c>
      <c r="Z1766" t="s">
        <v>21048</v>
      </c>
      <c r="AG1766" t="s">
        <v>23814</v>
      </c>
      <c r="AH1766" s="8" t="s">
        <v>23818</v>
      </c>
      <c r="AI1766" t="s">
        <v>23816</v>
      </c>
      <c r="AJ1766" t="s">
        <v>23819</v>
      </c>
    </row>
    <row r="1767" spans="1:36" ht="17.25" hidden="1" customHeight="1" x14ac:dyDescent="0.2">
      <c r="A1767" s="4" t="s">
        <v>23820</v>
      </c>
      <c r="B1767" t="s">
        <v>21042</v>
      </c>
      <c r="C1767" t="s">
        <v>23821</v>
      </c>
      <c r="D1767" t="s">
        <v>23822</v>
      </c>
      <c r="E1767" t="s">
        <v>40</v>
      </c>
      <c r="F1767" t="s">
        <v>21090</v>
      </c>
      <c r="G1767" s="5">
        <v>93</v>
      </c>
      <c r="H1767" t="s">
        <v>42</v>
      </c>
      <c r="I1767" t="s">
        <v>240</v>
      </c>
      <c r="J1767" t="s">
        <v>45</v>
      </c>
      <c r="K1767" t="s">
        <v>45</v>
      </c>
      <c r="L1767" t="s">
        <v>45</v>
      </c>
      <c r="M1767" t="s">
        <v>559</v>
      </c>
      <c r="N1767" s="6">
        <v>2021</v>
      </c>
      <c r="R1767" s="7">
        <v>35.603805000000001</v>
      </c>
      <c r="S1767" s="7">
        <v>110.565091</v>
      </c>
      <c r="T1767" t="s">
        <v>46</v>
      </c>
      <c r="U1767" t="s">
        <v>23823</v>
      </c>
      <c r="V1767" t="s">
        <v>23824</v>
      </c>
      <c r="X1767" t="s">
        <v>23825</v>
      </c>
      <c r="Y1767" t="s">
        <v>19854</v>
      </c>
      <c r="Z1767" t="s">
        <v>21048</v>
      </c>
      <c r="AE1767" t="s">
        <v>92</v>
      </c>
      <c r="AI1767" t="s">
        <v>23826</v>
      </c>
      <c r="AJ1767" t="s">
        <v>23827</v>
      </c>
    </row>
    <row r="1768" spans="1:36" ht="17.25" hidden="1" customHeight="1" x14ac:dyDescent="0.2">
      <c r="A1768" s="4" t="s">
        <v>23828</v>
      </c>
      <c r="B1768" t="s">
        <v>21042</v>
      </c>
      <c r="C1768" t="s">
        <v>23829</v>
      </c>
      <c r="D1768" t="s">
        <v>23830</v>
      </c>
      <c r="E1768" t="s">
        <v>40</v>
      </c>
      <c r="F1768" t="s">
        <v>21045</v>
      </c>
      <c r="G1768" s="5">
        <v>80</v>
      </c>
      <c r="H1768" t="s">
        <v>42</v>
      </c>
      <c r="I1768" t="s">
        <v>240</v>
      </c>
      <c r="J1768" t="s">
        <v>45</v>
      </c>
      <c r="K1768" t="s">
        <v>45</v>
      </c>
      <c r="L1768" t="s">
        <v>45</v>
      </c>
      <c r="M1768" t="s">
        <v>559</v>
      </c>
      <c r="N1768" s="6">
        <v>2018</v>
      </c>
      <c r="R1768" s="7">
        <v>35.700262000000002</v>
      </c>
      <c r="S1768" s="7">
        <v>111.431077</v>
      </c>
      <c r="T1768" t="s">
        <v>46</v>
      </c>
      <c r="U1768" t="s">
        <v>23831</v>
      </c>
      <c r="V1768" t="s">
        <v>23832</v>
      </c>
      <c r="X1768" t="s">
        <v>21084</v>
      </c>
      <c r="Y1768" t="s">
        <v>19854</v>
      </c>
      <c r="Z1768" t="s">
        <v>21048</v>
      </c>
      <c r="AI1768" t="s">
        <v>23833</v>
      </c>
      <c r="AJ1768" t="s">
        <v>23834</v>
      </c>
    </row>
    <row r="1769" spans="1:36" ht="17.25" hidden="1" customHeight="1" x14ac:dyDescent="0.2">
      <c r="A1769" s="4" t="s">
        <v>23828</v>
      </c>
      <c r="B1769" t="s">
        <v>21042</v>
      </c>
      <c r="C1769" t="s">
        <v>23829</v>
      </c>
      <c r="D1769" t="s">
        <v>23835</v>
      </c>
      <c r="E1769" t="s">
        <v>56</v>
      </c>
      <c r="F1769" t="s">
        <v>21045</v>
      </c>
      <c r="G1769" s="5">
        <v>93</v>
      </c>
      <c r="H1769" t="s">
        <v>42</v>
      </c>
      <c r="I1769" t="s">
        <v>45</v>
      </c>
      <c r="J1769" t="s">
        <v>45</v>
      </c>
      <c r="K1769" t="s">
        <v>45</v>
      </c>
      <c r="L1769" t="s">
        <v>45</v>
      </c>
      <c r="M1769" t="s">
        <v>559</v>
      </c>
      <c r="N1769" s="6">
        <v>2021</v>
      </c>
      <c r="R1769" s="7">
        <v>35.700262000000002</v>
      </c>
      <c r="S1769" s="7">
        <v>111.431077</v>
      </c>
      <c r="T1769" t="s">
        <v>46</v>
      </c>
      <c r="U1769" t="s">
        <v>23831</v>
      </c>
      <c r="V1769" t="s">
        <v>23832</v>
      </c>
      <c r="X1769" t="s">
        <v>21084</v>
      </c>
      <c r="Y1769" t="s">
        <v>19854</v>
      </c>
      <c r="Z1769" t="s">
        <v>21048</v>
      </c>
      <c r="AI1769" t="s">
        <v>23833</v>
      </c>
      <c r="AJ1769" t="s">
        <v>23836</v>
      </c>
    </row>
    <row r="1770" spans="1:36" ht="17.25" hidden="1" customHeight="1" x14ac:dyDescent="0.2">
      <c r="A1770" s="4" t="s">
        <v>23837</v>
      </c>
      <c r="B1770" t="s">
        <v>21042</v>
      </c>
      <c r="C1770" t="s">
        <v>23838</v>
      </c>
      <c r="D1770" t="s">
        <v>23839</v>
      </c>
      <c r="E1770" t="s">
        <v>40</v>
      </c>
      <c r="F1770" t="s">
        <v>86</v>
      </c>
      <c r="G1770" s="5">
        <v>200</v>
      </c>
      <c r="H1770" t="s">
        <v>139</v>
      </c>
      <c r="I1770" t="s">
        <v>43</v>
      </c>
      <c r="J1770" t="s">
        <v>44</v>
      </c>
      <c r="K1770" t="s">
        <v>45</v>
      </c>
      <c r="L1770" t="s">
        <v>45</v>
      </c>
      <c r="M1770" t="s">
        <v>559</v>
      </c>
      <c r="N1770" s="6">
        <v>2024</v>
      </c>
      <c r="R1770" s="7">
        <v>34.773319574884397</v>
      </c>
      <c r="S1770" s="7">
        <v>117.574569235068</v>
      </c>
      <c r="T1770" t="s">
        <v>504</v>
      </c>
      <c r="U1770" t="s">
        <v>23840</v>
      </c>
      <c r="W1770" t="s">
        <v>23841</v>
      </c>
      <c r="X1770" t="s">
        <v>21685</v>
      </c>
      <c r="Y1770" t="s">
        <v>19854</v>
      </c>
      <c r="Z1770" t="s">
        <v>21048</v>
      </c>
      <c r="AH1770" s="27"/>
      <c r="AI1770" t="s">
        <v>23842</v>
      </c>
      <c r="AJ1770" t="s">
        <v>23843</v>
      </c>
    </row>
    <row r="1771" spans="1:36" ht="17.25" hidden="1" customHeight="1" x14ac:dyDescent="0.2">
      <c r="A1771" s="4" t="s">
        <v>23837</v>
      </c>
      <c r="B1771" t="s">
        <v>21042</v>
      </c>
      <c r="C1771" t="s">
        <v>23838</v>
      </c>
      <c r="D1771" t="s">
        <v>23839</v>
      </c>
      <c r="E1771" t="s">
        <v>56</v>
      </c>
      <c r="F1771" t="s">
        <v>86</v>
      </c>
      <c r="G1771" s="5">
        <v>200</v>
      </c>
      <c r="H1771" t="s">
        <v>139</v>
      </c>
      <c r="I1771" t="s">
        <v>43</v>
      </c>
      <c r="J1771" t="s">
        <v>44</v>
      </c>
      <c r="K1771" t="s">
        <v>45</v>
      </c>
      <c r="L1771" t="s">
        <v>45</v>
      </c>
      <c r="M1771" t="s">
        <v>559</v>
      </c>
      <c r="N1771" s="6">
        <v>2024</v>
      </c>
      <c r="R1771" s="7">
        <v>34.773319574884397</v>
      </c>
      <c r="S1771" s="7">
        <v>117.574569235068</v>
      </c>
      <c r="T1771" t="s">
        <v>504</v>
      </c>
      <c r="U1771" t="s">
        <v>23840</v>
      </c>
      <c r="W1771" t="s">
        <v>23841</v>
      </c>
      <c r="X1771" t="s">
        <v>21685</v>
      </c>
      <c r="Y1771" t="s">
        <v>19854</v>
      </c>
      <c r="Z1771" t="s">
        <v>21048</v>
      </c>
      <c r="AI1771" t="s">
        <v>23842</v>
      </c>
      <c r="AJ1771" t="s">
        <v>23844</v>
      </c>
    </row>
    <row r="1772" spans="1:36" ht="17.25" hidden="1" customHeight="1" x14ac:dyDescent="0.2">
      <c r="A1772" s="4" t="s">
        <v>23845</v>
      </c>
      <c r="B1772" t="s">
        <v>21042</v>
      </c>
      <c r="C1772" t="s">
        <v>23846</v>
      </c>
      <c r="D1772" t="s">
        <v>23847</v>
      </c>
      <c r="E1772" t="s">
        <v>40</v>
      </c>
      <c r="F1772" t="s">
        <v>86</v>
      </c>
      <c r="G1772" s="5">
        <v>500</v>
      </c>
      <c r="H1772" t="s">
        <v>486</v>
      </c>
      <c r="I1772" t="s">
        <v>43</v>
      </c>
      <c r="J1772" t="s">
        <v>44</v>
      </c>
      <c r="K1772" t="s">
        <v>45</v>
      </c>
      <c r="L1772" t="s">
        <v>45</v>
      </c>
      <c r="M1772" t="s">
        <v>559</v>
      </c>
      <c r="N1772" s="6">
        <v>2024</v>
      </c>
      <c r="R1772" s="7">
        <v>36.067637760009703</v>
      </c>
      <c r="S1772" s="7">
        <v>117.08110465324199</v>
      </c>
      <c r="T1772" t="s">
        <v>504</v>
      </c>
      <c r="U1772" t="s">
        <v>23848</v>
      </c>
      <c r="V1772" t="s">
        <v>23849</v>
      </c>
      <c r="W1772" t="s">
        <v>23850</v>
      </c>
      <c r="X1772" t="s">
        <v>21685</v>
      </c>
      <c r="Y1772" t="s">
        <v>19854</v>
      </c>
      <c r="Z1772" t="s">
        <v>21048</v>
      </c>
      <c r="AI1772" t="s">
        <v>23851</v>
      </c>
      <c r="AJ1772" t="s">
        <v>23852</v>
      </c>
    </row>
    <row r="1773" spans="1:36" ht="17.25" hidden="1" customHeight="1" x14ac:dyDescent="0.2">
      <c r="A1773" s="4" t="s">
        <v>23845</v>
      </c>
      <c r="B1773" t="s">
        <v>21042</v>
      </c>
      <c r="C1773" t="s">
        <v>23846</v>
      </c>
      <c r="D1773" t="s">
        <v>23847</v>
      </c>
      <c r="E1773" t="s">
        <v>56</v>
      </c>
      <c r="F1773" t="s">
        <v>86</v>
      </c>
      <c r="G1773" s="5">
        <v>500</v>
      </c>
      <c r="H1773" t="s">
        <v>486</v>
      </c>
      <c r="I1773" t="s">
        <v>43</v>
      </c>
      <c r="J1773" t="s">
        <v>44</v>
      </c>
      <c r="K1773" t="s">
        <v>45</v>
      </c>
      <c r="L1773" t="s">
        <v>45</v>
      </c>
      <c r="M1773" t="s">
        <v>559</v>
      </c>
      <c r="N1773" s="6">
        <v>2024</v>
      </c>
      <c r="R1773" s="7">
        <v>36.067637760009703</v>
      </c>
      <c r="S1773" s="7">
        <v>117.08110465324199</v>
      </c>
      <c r="T1773" t="s">
        <v>504</v>
      </c>
      <c r="U1773" t="s">
        <v>23848</v>
      </c>
      <c r="V1773" t="s">
        <v>23849</v>
      </c>
      <c r="W1773" t="s">
        <v>23850</v>
      </c>
      <c r="X1773" t="s">
        <v>21685</v>
      </c>
      <c r="Y1773" t="s">
        <v>19854</v>
      </c>
      <c r="Z1773" t="s">
        <v>21048</v>
      </c>
      <c r="AH1773" s="27"/>
      <c r="AI1773" t="s">
        <v>23851</v>
      </c>
      <c r="AJ1773" t="s">
        <v>23853</v>
      </c>
    </row>
    <row r="1774" spans="1:36" ht="17.25" hidden="1" customHeight="1" x14ac:dyDescent="0.2">
      <c r="A1774" s="4" t="s">
        <v>23885</v>
      </c>
      <c r="B1774" t="s">
        <v>21042</v>
      </c>
      <c r="C1774" t="s">
        <v>23886</v>
      </c>
      <c r="D1774" t="s">
        <v>23887</v>
      </c>
      <c r="E1774" t="s">
        <v>40</v>
      </c>
      <c r="F1774" t="s">
        <v>86</v>
      </c>
      <c r="G1774" s="5">
        <v>200</v>
      </c>
      <c r="H1774" t="s">
        <v>42</v>
      </c>
      <c r="I1774" t="s">
        <v>43</v>
      </c>
      <c r="J1774" t="s">
        <v>45</v>
      </c>
      <c r="N1774" s="6">
        <v>2015</v>
      </c>
      <c r="R1774" s="7">
        <v>31.467468</v>
      </c>
      <c r="S1774" s="7">
        <v>121.383146</v>
      </c>
      <c r="T1774" t="s">
        <v>46</v>
      </c>
      <c r="U1774" t="s">
        <v>23888</v>
      </c>
      <c r="W1774" t="s">
        <v>23889</v>
      </c>
      <c r="X1774" t="s">
        <v>22740</v>
      </c>
      <c r="Y1774" t="s">
        <v>19854</v>
      </c>
      <c r="Z1774" t="s">
        <v>21048</v>
      </c>
      <c r="AI1774" t="s">
        <v>23890</v>
      </c>
      <c r="AJ1774" t="s">
        <v>23891</v>
      </c>
    </row>
    <row r="1775" spans="1:36" ht="17.25" hidden="1" customHeight="1" x14ac:dyDescent="0.2">
      <c r="A1775" s="4" t="s">
        <v>23885</v>
      </c>
      <c r="B1775" t="s">
        <v>21042</v>
      </c>
      <c r="C1775" t="s">
        <v>23886</v>
      </c>
      <c r="D1775" t="s">
        <v>23887</v>
      </c>
      <c r="E1775" t="s">
        <v>56</v>
      </c>
      <c r="F1775" t="s">
        <v>86</v>
      </c>
      <c r="G1775" s="5">
        <v>200</v>
      </c>
      <c r="H1775" t="s">
        <v>42</v>
      </c>
      <c r="I1775" t="s">
        <v>43</v>
      </c>
      <c r="J1775" t="s">
        <v>45</v>
      </c>
      <c r="N1775" s="6">
        <v>2015</v>
      </c>
      <c r="R1775" s="7">
        <v>31.467468</v>
      </c>
      <c r="S1775" s="7">
        <v>121.383146</v>
      </c>
      <c r="T1775" t="s">
        <v>46</v>
      </c>
      <c r="U1775" t="s">
        <v>23888</v>
      </c>
      <c r="W1775" t="s">
        <v>23889</v>
      </c>
      <c r="X1775" t="s">
        <v>22740</v>
      </c>
      <c r="Y1775" t="s">
        <v>19854</v>
      </c>
      <c r="Z1775" t="s">
        <v>21048</v>
      </c>
      <c r="AI1775" t="s">
        <v>23890</v>
      </c>
      <c r="AJ1775" t="s">
        <v>23892</v>
      </c>
    </row>
    <row r="1776" spans="1:36" ht="17.25" hidden="1" customHeight="1" x14ac:dyDescent="0.2">
      <c r="A1776" s="4" t="s">
        <v>23893</v>
      </c>
      <c r="B1776" t="s">
        <v>21042</v>
      </c>
      <c r="C1776" t="s">
        <v>23894</v>
      </c>
      <c r="D1776" t="s">
        <v>23895</v>
      </c>
      <c r="E1776" t="s">
        <v>40</v>
      </c>
      <c r="F1776" t="s">
        <v>86</v>
      </c>
      <c r="G1776" s="5">
        <v>468</v>
      </c>
      <c r="H1776" t="s">
        <v>42</v>
      </c>
      <c r="I1776" t="s">
        <v>43</v>
      </c>
      <c r="J1776" t="s">
        <v>559</v>
      </c>
      <c r="M1776" t="s">
        <v>5341</v>
      </c>
      <c r="N1776" s="6">
        <v>2021</v>
      </c>
      <c r="R1776" s="7">
        <v>30.990974999999999</v>
      </c>
      <c r="S1776" s="7">
        <v>121.37750200000001</v>
      </c>
      <c r="T1776" t="s">
        <v>46</v>
      </c>
      <c r="U1776" t="s">
        <v>23896</v>
      </c>
      <c r="V1776" t="s">
        <v>23897</v>
      </c>
      <c r="W1776" t="s">
        <v>23898</v>
      </c>
      <c r="X1776" t="s">
        <v>22740</v>
      </c>
      <c r="Y1776" t="s">
        <v>19854</v>
      </c>
      <c r="Z1776" t="s">
        <v>21048</v>
      </c>
      <c r="AG1776" t="s">
        <v>23899</v>
      </c>
      <c r="AH1776" s="24">
        <v>1295897</v>
      </c>
      <c r="AI1776" t="s">
        <v>23900</v>
      </c>
      <c r="AJ1776" t="s">
        <v>23901</v>
      </c>
    </row>
    <row r="1777" spans="1:36" ht="17.25" hidden="1" customHeight="1" x14ac:dyDescent="0.2">
      <c r="A1777" s="4" t="s">
        <v>23893</v>
      </c>
      <c r="B1777" t="s">
        <v>21042</v>
      </c>
      <c r="C1777" t="s">
        <v>23894</v>
      </c>
      <c r="D1777" t="s">
        <v>23895</v>
      </c>
      <c r="E1777" t="s">
        <v>56</v>
      </c>
      <c r="F1777" t="s">
        <v>86</v>
      </c>
      <c r="G1777" s="5">
        <v>745</v>
      </c>
      <c r="H1777" t="s">
        <v>42</v>
      </c>
      <c r="I1777" t="s">
        <v>43</v>
      </c>
      <c r="J1777" t="s">
        <v>45</v>
      </c>
      <c r="M1777" t="s">
        <v>5341</v>
      </c>
      <c r="N1777" s="6">
        <v>2022</v>
      </c>
      <c r="R1777" s="7">
        <v>30.990974999999999</v>
      </c>
      <c r="S1777" s="7">
        <v>121.37750200000001</v>
      </c>
      <c r="T1777" t="s">
        <v>46</v>
      </c>
      <c r="U1777" t="s">
        <v>23896</v>
      </c>
      <c r="V1777" t="s">
        <v>23897</v>
      </c>
      <c r="W1777" t="s">
        <v>23898</v>
      </c>
      <c r="X1777" t="s">
        <v>22740</v>
      </c>
      <c r="Y1777" t="s">
        <v>19854</v>
      </c>
      <c r="Z1777" t="s">
        <v>21048</v>
      </c>
      <c r="AG1777" t="s">
        <v>23899</v>
      </c>
      <c r="AH1777" s="24">
        <v>1295898</v>
      </c>
      <c r="AI1777" t="s">
        <v>23900</v>
      </c>
      <c r="AJ1777" t="s">
        <v>23902</v>
      </c>
    </row>
    <row r="1778" spans="1:36" ht="17.25" hidden="1" customHeight="1" x14ac:dyDescent="0.2">
      <c r="A1778" s="4" t="s">
        <v>23903</v>
      </c>
      <c r="B1778" t="s">
        <v>21042</v>
      </c>
      <c r="C1778" t="s">
        <v>23904</v>
      </c>
      <c r="D1778" t="s">
        <v>23905</v>
      </c>
      <c r="E1778" t="s">
        <v>40</v>
      </c>
      <c r="F1778" t="s">
        <v>617</v>
      </c>
      <c r="G1778" s="5">
        <v>1600</v>
      </c>
      <c r="H1778" t="s">
        <v>139</v>
      </c>
      <c r="I1778" t="s">
        <v>45</v>
      </c>
      <c r="J1778" t="s">
        <v>45</v>
      </c>
      <c r="K1778" t="s">
        <v>45</v>
      </c>
      <c r="L1778" t="s">
        <v>45</v>
      </c>
      <c r="N1778" s="6">
        <v>2030</v>
      </c>
      <c r="R1778" s="7">
        <v>30.633333</v>
      </c>
      <c r="S1778" s="7">
        <v>122.083333</v>
      </c>
      <c r="T1778" t="s">
        <v>504</v>
      </c>
      <c r="U1778" t="s">
        <v>23906</v>
      </c>
      <c r="V1778" t="s">
        <v>23907</v>
      </c>
      <c r="W1778" t="s">
        <v>23908</v>
      </c>
      <c r="X1778" t="s">
        <v>21066</v>
      </c>
      <c r="Y1778" t="s">
        <v>19854</v>
      </c>
      <c r="Z1778" t="s">
        <v>21048</v>
      </c>
      <c r="AI1778" t="s">
        <v>23909</v>
      </c>
      <c r="AJ1778" t="s">
        <v>23910</v>
      </c>
    </row>
    <row r="1779" spans="1:36" ht="17.25" hidden="1" customHeight="1" x14ac:dyDescent="0.2">
      <c r="A1779" s="4" t="s">
        <v>23911</v>
      </c>
      <c r="B1779" t="s">
        <v>21042</v>
      </c>
      <c r="C1779" t="s">
        <v>23912</v>
      </c>
      <c r="D1779" t="s">
        <v>23913</v>
      </c>
      <c r="E1779" t="s">
        <v>40</v>
      </c>
      <c r="F1779" t="s">
        <v>617</v>
      </c>
      <c r="G1779" s="5">
        <v>460</v>
      </c>
      <c r="H1779" t="s">
        <v>139</v>
      </c>
      <c r="I1779" t="s">
        <v>43</v>
      </c>
      <c r="J1779" t="s">
        <v>44</v>
      </c>
      <c r="K1779" t="s">
        <v>45</v>
      </c>
      <c r="L1779" t="s">
        <v>45</v>
      </c>
      <c r="M1779" t="s">
        <v>559</v>
      </c>
      <c r="N1779" s="6">
        <v>2024</v>
      </c>
      <c r="R1779" s="7">
        <v>23.419651999999999</v>
      </c>
      <c r="S1779" s="7">
        <v>116.726208</v>
      </c>
      <c r="T1779" t="s">
        <v>46</v>
      </c>
      <c r="U1779" t="s">
        <v>22051</v>
      </c>
      <c r="W1779" t="s">
        <v>23914</v>
      </c>
      <c r="X1779" t="s">
        <v>21076</v>
      </c>
      <c r="Y1779" t="s">
        <v>19854</v>
      </c>
      <c r="Z1779" t="s">
        <v>21048</v>
      </c>
      <c r="AC1779" t="s">
        <v>23915</v>
      </c>
      <c r="AG1779" t="s">
        <v>23916</v>
      </c>
      <c r="AI1779" t="s">
        <v>23917</v>
      </c>
      <c r="AJ1779" t="s">
        <v>23918</v>
      </c>
    </row>
    <row r="1780" spans="1:36" ht="17.25" hidden="1" customHeight="1" x14ac:dyDescent="0.2">
      <c r="A1780" s="4" t="s">
        <v>23911</v>
      </c>
      <c r="B1780" t="s">
        <v>21042</v>
      </c>
      <c r="C1780" t="s">
        <v>23912</v>
      </c>
      <c r="D1780" t="s">
        <v>23913</v>
      </c>
      <c r="E1780" t="s">
        <v>56</v>
      </c>
      <c r="F1780" t="s">
        <v>617</v>
      </c>
      <c r="G1780" s="5">
        <v>460</v>
      </c>
      <c r="H1780" t="s">
        <v>139</v>
      </c>
      <c r="I1780" t="s">
        <v>43</v>
      </c>
      <c r="J1780" t="s">
        <v>44</v>
      </c>
      <c r="K1780" t="s">
        <v>45</v>
      </c>
      <c r="L1780" t="s">
        <v>45</v>
      </c>
      <c r="M1780" t="s">
        <v>559</v>
      </c>
      <c r="N1780" s="6">
        <v>2024</v>
      </c>
      <c r="R1780" s="7">
        <v>23.419651999999999</v>
      </c>
      <c r="S1780" s="7">
        <v>116.726208</v>
      </c>
      <c r="T1780" t="s">
        <v>46</v>
      </c>
      <c r="U1780" t="s">
        <v>22051</v>
      </c>
      <c r="W1780" t="s">
        <v>23914</v>
      </c>
      <c r="X1780" t="s">
        <v>21076</v>
      </c>
      <c r="Y1780" t="s">
        <v>19854</v>
      </c>
      <c r="Z1780" t="s">
        <v>21048</v>
      </c>
      <c r="AC1780" t="s">
        <v>23915</v>
      </c>
      <c r="AG1780" t="s">
        <v>23916</v>
      </c>
      <c r="AI1780" t="s">
        <v>23917</v>
      </c>
      <c r="AJ1780" t="s">
        <v>23919</v>
      </c>
    </row>
    <row r="1781" spans="1:36" ht="17.25" hidden="1" customHeight="1" x14ac:dyDescent="0.2">
      <c r="A1781" s="4" t="s">
        <v>23920</v>
      </c>
      <c r="B1781" t="s">
        <v>21042</v>
      </c>
      <c r="C1781" t="s">
        <v>23921</v>
      </c>
      <c r="D1781" t="s">
        <v>23922</v>
      </c>
      <c r="E1781" t="s">
        <v>63</v>
      </c>
      <c r="F1781" t="s">
        <v>86</v>
      </c>
      <c r="G1781" s="5">
        <v>460</v>
      </c>
      <c r="H1781" t="s">
        <v>486</v>
      </c>
      <c r="I1781" t="s">
        <v>43</v>
      </c>
      <c r="J1781" t="s">
        <v>44</v>
      </c>
      <c r="K1781" t="s">
        <v>45</v>
      </c>
      <c r="L1781" t="s">
        <v>45</v>
      </c>
      <c r="N1781" s="6">
        <v>2025</v>
      </c>
      <c r="R1781" s="7">
        <v>22.972840000000001</v>
      </c>
      <c r="S1781" s="7">
        <v>115.33201</v>
      </c>
      <c r="T1781" t="s">
        <v>504</v>
      </c>
      <c r="U1781" t="s">
        <v>23923</v>
      </c>
      <c r="V1781" t="s">
        <v>23924</v>
      </c>
      <c r="X1781" t="s">
        <v>21076</v>
      </c>
      <c r="Y1781" t="s">
        <v>19854</v>
      </c>
      <c r="Z1781" t="s">
        <v>21048</v>
      </c>
      <c r="AH1781" s="27"/>
      <c r="AI1781" t="s">
        <v>23925</v>
      </c>
      <c r="AJ1781" t="s">
        <v>23926</v>
      </c>
    </row>
    <row r="1782" spans="1:36" ht="17.25" hidden="1" customHeight="1" x14ac:dyDescent="0.2">
      <c r="A1782" s="4" t="s">
        <v>23920</v>
      </c>
      <c r="B1782" t="s">
        <v>21042</v>
      </c>
      <c r="C1782" t="s">
        <v>23921</v>
      </c>
      <c r="D1782" t="s">
        <v>23922</v>
      </c>
      <c r="E1782" t="s">
        <v>73</v>
      </c>
      <c r="F1782" t="s">
        <v>86</v>
      </c>
      <c r="G1782" s="5">
        <v>115</v>
      </c>
      <c r="H1782" t="s">
        <v>486</v>
      </c>
      <c r="I1782" t="s">
        <v>43</v>
      </c>
      <c r="J1782" t="s">
        <v>44</v>
      </c>
      <c r="K1782" t="s">
        <v>45</v>
      </c>
      <c r="L1782" t="s">
        <v>45</v>
      </c>
      <c r="N1782" s="6">
        <v>2025</v>
      </c>
      <c r="R1782" s="7">
        <v>22.972840000000001</v>
      </c>
      <c r="S1782" s="7">
        <v>115.33201</v>
      </c>
      <c r="T1782" t="s">
        <v>504</v>
      </c>
      <c r="U1782" t="s">
        <v>23923</v>
      </c>
      <c r="V1782" t="s">
        <v>23924</v>
      </c>
      <c r="X1782" t="s">
        <v>21076</v>
      </c>
      <c r="Y1782" t="s">
        <v>19854</v>
      </c>
      <c r="Z1782" t="s">
        <v>21048</v>
      </c>
      <c r="AH1782" s="27"/>
      <c r="AI1782" t="s">
        <v>23925</v>
      </c>
      <c r="AJ1782" t="s">
        <v>23927</v>
      </c>
    </row>
    <row r="1783" spans="1:36" ht="17.25" hidden="1" customHeight="1" x14ac:dyDescent="0.2">
      <c r="A1783" s="4" t="s">
        <v>23937</v>
      </c>
      <c r="B1783" t="s">
        <v>21042</v>
      </c>
      <c r="C1783" t="s">
        <v>23938</v>
      </c>
      <c r="D1783" t="s">
        <v>23939</v>
      </c>
      <c r="E1783" t="s">
        <v>40</v>
      </c>
      <c r="F1783" t="s">
        <v>21045</v>
      </c>
      <c r="G1783" s="5">
        <v>80</v>
      </c>
      <c r="H1783" t="s">
        <v>139</v>
      </c>
      <c r="I1783" t="s">
        <v>240</v>
      </c>
      <c r="J1783" t="s">
        <v>45</v>
      </c>
      <c r="K1783" t="s">
        <v>45</v>
      </c>
      <c r="L1783" t="s">
        <v>45</v>
      </c>
      <c r="M1783" t="s">
        <v>559</v>
      </c>
      <c r="N1783" s="6">
        <v>2023</v>
      </c>
      <c r="R1783" s="7">
        <v>35.588321000000001</v>
      </c>
      <c r="S1783" s="7">
        <v>111.25904800000001</v>
      </c>
      <c r="T1783" t="s">
        <v>46</v>
      </c>
      <c r="U1783" t="s">
        <v>23933</v>
      </c>
      <c r="V1783" t="s">
        <v>23940</v>
      </c>
      <c r="X1783" t="s">
        <v>21084</v>
      </c>
      <c r="Y1783" t="s">
        <v>19854</v>
      </c>
      <c r="Z1783" t="s">
        <v>21048</v>
      </c>
      <c r="AE1783" t="s">
        <v>92</v>
      </c>
      <c r="AH1783" s="27"/>
      <c r="AI1783" t="s">
        <v>23941</v>
      </c>
      <c r="AJ1783" t="s">
        <v>23942</v>
      </c>
    </row>
    <row r="1784" spans="1:36" ht="17.25" hidden="1" customHeight="1" x14ac:dyDescent="0.2">
      <c r="A1784" s="4" t="s">
        <v>23943</v>
      </c>
      <c r="B1784" t="s">
        <v>21042</v>
      </c>
      <c r="C1784" t="s">
        <v>23944</v>
      </c>
      <c r="D1784" t="s">
        <v>23945</v>
      </c>
      <c r="E1784" t="s">
        <v>40</v>
      </c>
      <c r="F1784" t="s">
        <v>21045</v>
      </c>
      <c r="G1784" s="5">
        <v>100</v>
      </c>
      <c r="H1784" t="s">
        <v>42</v>
      </c>
      <c r="I1784" t="s">
        <v>240</v>
      </c>
      <c r="J1784" t="s">
        <v>45</v>
      </c>
      <c r="K1784" t="s">
        <v>45</v>
      </c>
      <c r="L1784" t="s">
        <v>45</v>
      </c>
      <c r="M1784" t="s">
        <v>559</v>
      </c>
      <c r="N1784" s="6">
        <v>2022</v>
      </c>
      <c r="R1784" s="7">
        <v>35.702134999999998</v>
      </c>
      <c r="S1784" s="7">
        <v>110.78622799999999</v>
      </c>
      <c r="T1784" t="s">
        <v>46</v>
      </c>
      <c r="U1784" t="s">
        <v>23933</v>
      </c>
      <c r="V1784" t="s">
        <v>23946</v>
      </c>
      <c r="X1784" t="s">
        <v>21084</v>
      </c>
      <c r="Y1784" t="s">
        <v>19854</v>
      </c>
      <c r="Z1784" t="s">
        <v>21048</v>
      </c>
      <c r="AE1784" t="s">
        <v>92</v>
      </c>
      <c r="AH1784" s="27"/>
      <c r="AI1784" t="s">
        <v>23947</v>
      </c>
      <c r="AJ1784" t="s">
        <v>23948</v>
      </c>
    </row>
    <row r="1785" spans="1:36" ht="17.25" hidden="1" customHeight="1" x14ac:dyDescent="0.2">
      <c r="A1785" s="4" t="s">
        <v>23949</v>
      </c>
      <c r="B1785" t="s">
        <v>21042</v>
      </c>
      <c r="C1785" t="s">
        <v>23950</v>
      </c>
      <c r="D1785" t="s">
        <v>23951</v>
      </c>
      <c r="E1785" t="s">
        <v>40</v>
      </c>
      <c r="F1785" t="s">
        <v>3002</v>
      </c>
      <c r="G1785" s="5">
        <v>298</v>
      </c>
      <c r="H1785" t="s">
        <v>42</v>
      </c>
      <c r="I1785" t="s">
        <v>43</v>
      </c>
      <c r="J1785" t="s">
        <v>44</v>
      </c>
      <c r="N1785" s="6">
        <v>2014</v>
      </c>
      <c r="R1785" s="7">
        <v>37.756968999999998</v>
      </c>
      <c r="S1785" s="7">
        <v>112.545759</v>
      </c>
      <c r="T1785" t="s">
        <v>46</v>
      </c>
      <c r="U1785" t="s">
        <v>23073</v>
      </c>
      <c r="W1785" t="s">
        <v>23952</v>
      </c>
      <c r="X1785" t="s">
        <v>21084</v>
      </c>
      <c r="Y1785" t="s">
        <v>19854</v>
      </c>
      <c r="Z1785" t="s">
        <v>21048</v>
      </c>
      <c r="AH1785" s="27"/>
      <c r="AI1785" t="s">
        <v>23953</v>
      </c>
      <c r="AJ1785" t="s">
        <v>23954</v>
      </c>
    </row>
    <row r="1786" spans="1:36" ht="17.25" hidden="1" customHeight="1" x14ac:dyDescent="0.2">
      <c r="A1786" s="4" t="s">
        <v>23949</v>
      </c>
      <c r="B1786" t="s">
        <v>21042</v>
      </c>
      <c r="C1786" t="s">
        <v>23950</v>
      </c>
      <c r="D1786" t="s">
        <v>23951</v>
      </c>
      <c r="E1786" t="s">
        <v>56</v>
      </c>
      <c r="F1786" t="s">
        <v>3002</v>
      </c>
      <c r="G1786" s="5">
        <v>298</v>
      </c>
      <c r="H1786" t="s">
        <v>42</v>
      </c>
      <c r="I1786" t="s">
        <v>43</v>
      </c>
      <c r="J1786" t="s">
        <v>44</v>
      </c>
      <c r="N1786" s="6">
        <v>2014</v>
      </c>
      <c r="R1786" s="7">
        <v>37.756968999999998</v>
      </c>
      <c r="S1786" s="7">
        <v>112.545759</v>
      </c>
      <c r="T1786" t="s">
        <v>46</v>
      </c>
      <c r="U1786" t="s">
        <v>23073</v>
      </c>
      <c r="W1786" t="s">
        <v>23952</v>
      </c>
      <c r="X1786" t="s">
        <v>21084</v>
      </c>
      <c r="Y1786" t="s">
        <v>19854</v>
      </c>
      <c r="Z1786" t="s">
        <v>21048</v>
      </c>
      <c r="AH1786" s="27"/>
      <c r="AI1786" t="s">
        <v>23953</v>
      </c>
      <c r="AJ1786" t="s">
        <v>23955</v>
      </c>
    </row>
    <row r="1787" spans="1:36" ht="17.25" hidden="1" customHeight="1" x14ac:dyDescent="0.2">
      <c r="A1787" s="4" t="s">
        <v>23949</v>
      </c>
      <c r="B1787" t="s">
        <v>21042</v>
      </c>
      <c r="C1787" t="s">
        <v>23950</v>
      </c>
      <c r="D1787" t="s">
        <v>23951</v>
      </c>
      <c r="E1787" t="s">
        <v>58</v>
      </c>
      <c r="F1787" t="s">
        <v>3002</v>
      </c>
      <c r="G1787" s="5">
        <v>264</v>
      </c>
      <c r="H1787" t="s">
        <v>42</v>
      </c>
      <c r="I1787" t="s">
        <v>43</v>
      </c>
      <c r="J1787" t="s">
        <v>44</v>
      </c>
      <c r="N1787" s="6">
        <v>2015</v>
      </c>
      <c r="R1787" s="7">
        <v>37.756968999999998</v>
      </c>
      <c r="S1787" s="7">
        <v>112.545759</v>
      </c>
      <c r="T1787" t="s">
        <v>46</v>
      </c>
      <c r="U1787" t="s">
        <v>23073</v>
      </c>
      <c r="W1787" t="s">
        <v>23952</v>
      </c>
      <c r="X1787" t="s">
        <v>21084</v>
      </c>
      <c r="Y1787" t="s">
        <v>19854</v>
      </c>
      <c r="Z1787" t="s">
        <v>21048</v>
      </c>
      <c r="AH1787" s="27"/>
      <c r="AI1787" t="s">
        <v>23953</v>
      </c>
      <c r="AJ1787" t="s">
        <v>23956</v>
      </c>
    </row>
    <row r="1788" spans="1:36" ht="17.25" hidden="1" customHeight="1" x14ac:dyDescent="0.2">
      <c r="A1788" s="4" t="s">
        <v>23957</v>
      </c>
      <c r="B1788" t="s">
        <v>21042</v>
      </c>
      <c r="C1788" t="s">
        <v>23958</v>
      </c>
      <c r="D1788" t="s">
        <v>23959</v>
      </c>
      <c r="E1788" t="s">
        <v>63</v>
      </c>
      <c r="F1788" t="s">
        <v>21045</v>
      </c>
      <c r="G1788" s="5">
        <v>100</v>
      </c>
      <c r="H1788" t="s">
        <v>42</v>
      </c>
      <c r="I1788" t="s">
        <v>240</v>
      </c>
      <c r="J1788" t="s">
        <v>45</v>
      </c>
      <c r="K1788" t="s">
        <v>45</v>
      </c>
      <c r="L1788" t="s">
        <v>45</v>
      </c>
      <c r="M1788" t="s">
        <v>559</v>
      </c>
      <c r="N1788" s="6">
        <v>2020</v>
      </c>
      <c r="R1788" s="7">
        <v>35.661439999999999</v>
      </c>
      <c r="S1788" s="7">
        <v>112.875584</v>
      </c>
      <c r="T1788" t="s">
        <v>46</v>
      </c>
      <c r="U1788" t="s">
        <v>23960</v>
      </c>
      <c r="V1788" t="s">
        <v>23961</v>
      </c>
      <c r="X1788" t="s">
        <v>21084</v>
      </c>
      <c r="Y1788" t="s">
        <v>19854</v>
      </c>
      <c r="Z1788" t="s">
        <v>21048</v>
      </c>
      <c r="AH1788" s="27"/>
      <c r="AI1788" t="s">
        <v>23962</v>
      </c>
      <c r="AJ1788" t="s">
        <v>23963</v>
      </c>
    </row>
    <row r="1789" spans="1:36" ht="17.25" hidden="1" customHeight="1" x14ac:dyDescent="0.2">
      <c r="A1789" s="4" t="s">
        <v>23957</v>
      </c>
      <c r="B1789" t="s">
        <v>21042</v>
      </c>
      <c r="C1789" t="s">
        <v>23958</v>
      </c>
      <c r="D1789" t="s">
        <v>23964</v>
      </c>
      <c r="E1789" t="s">
        <v>75</v>
      </c>
      <c r="F1789" t="s">
        <v>21045</v>
      </c>
      <c r="G1789" s="5">
        <v>100</v>
      </c>
      <c r="H1789" t="s">
        <v>42</v>
      </c>
      <c r="I1789" t="s">
        <v>45</v>
      </c>
      <c r="J1789" t="s">
        <v>45</v>
      </c>
      <c r="K1789" t="s">
        <v>45</v>
      </c>
      <c r="L1789" t="s">
        <v>45</v>
      </c>
      <c r="M1789" t="s">
        <v>559</v>
      </c>
      <c r="N1789" s="6">
        <v>2022</v>
      </c>
      <c r="R1789" s="7">
        <v>35.661439999999999</v>
      </c>
      <c r="S1789" s="7">
        <v>112.875584</v>
      </c>
      <c r="T1789" t="s">
        <v>46</v>
      </c>
      <c r="U1789" t="s">
        <v>23960</v>
      </c>
      <c r="V1789" t="s">
        <v>23961</v>
      </c>
      <c r="X1789" t="s">
        <v>21084</v>
      </c>
      <c r="Y1789" t="s">
        <v>19854</v>
      </c>
      <c r="Z1789" t="s">
        <v>21048</v>
      </c>
      <c r="AH1789" s="27"/>
      <c r="AI1789" t="s">
        <v>23962</v>
      </c>
      <c r="AJ1789" t="s">
        <v>23965</v>
      </c>
    </row>
    <row r="1790" spans="1:36" ht="17.25" hidden="1" customHeight="1" x14ac:dyDescent="0.2">
      <c r="A1790" s="4" t="s">
        <v>23957</v>
      </c>
      <c r="B1790" t="s">
        <v>21042</v>
      </c>
      <c r="C1790" t="s">
        <v>23958</v>
      </c>
      <c r="D1790" t="s">
        <v>23966</v>
      </c>
      <c r="E1790" t="s">
        <v>79</v>
      </c>
      <c r="F1790" t="s">
        <v>21045</v>
      </c>
      <c r="G1790" s="5">
        <v>100</v>
      </c>
      <c r="H1790" t="s">
        <v>42</v>
      </c>
      <c r="I1790" t="s">
        <v>45</v>
      </c>
      <c r="J1790" t="s">
        <v>45</v>
      </c>
      <c r="K1790" t="s">
        <v>45</v>
      </c>
      <c r="L1790" t="s">
        <v>45</v>
      </c>
      <c r="M1790" t="s">
        <v>559</v>
      </c>
      <c r="N1790" s="6">
        <v>2022</v>
      </c>
      <c r="R1790" s="7">
        <v>35.661439999999999</v>
      </c>
      <c r="S1790" s="7">
        <v>112.875584</v>
      </c>
      <c r="T1790" t="s">
        <v>46</v>
      </c>
      <c r="U1790" t="s">
        <v>23960</v>
      </c>
      <c r="V1790" t="s">
        <v>23961</v>
      </c>
      <c r="X1790" t="s">
        <v>21084</v>
      </c>
      <c r="Y1790" t="s">
        <v>19854</v>
      </c>
      <c r="Z1790" t="s">
        <v>21048</v>
      </c>
      <c r="AH1790" s="27"/>
      <c r="AI1790" t="s">
        <v>23962</v>
      </c>
      <c r="AJ1790" t="s">
        <v>23967</v>
      </c>
    </row>
    <row r="1791" spans="1:36" ht="17.25" hidden="1" customHeight="1" x14ac:dyDescent="0.2">
      <c r="A1791" s="4" t="s">
        <v>23968</v>
      </c>
      <c r="B1791" t="s">
        <v>21042</v>
      </c>
      <c r="C1791" t="s">
        <v>23969</v>
      </c>
      <c r="D1791" t="s">
        <v>23970</v>
      </c>
      <c r="E1791" t="s">
        <v>40</v>
      </c>
      <c r="F1791" t="s">
        <v>21045</v>
      </c>
      <c r="G1791" s="5">
        <v>135</v>
      </c>
      <c r="H1791" t="s">
        <v>42</v>
      </c>
      <c r="I1791" t="s">
        <v>240</v>
      </c>
      <c r="J1791" t="s">
        <v>45</v>
      </c>
      <c r="K1791" t="s">
        <v>45</v>
      </c>
      <c r="L1791" t="s">
        <v>45</v>
      </c>
      <c r="M1791" t="s">
        <v>559</v>
      </c>
      <c r="N1791" s="6">
        <v>2022</v>
      </c>
      <c r="R1791" s="7">
        <v>35.701180999999998</v>
      </c>
      <c r="S1791" s="7">
        <v>111.42753</v>
      </c>
      <c r="T1791" t="s">
        <v>46</v>
      </c>
      <c r="U1791" t="s">
        <v>23831</v>
      </c>
      <c r="V1791" t="s">
        <v>23832</v>
      </c>
      <c r="X1791" t="s">
        <v>21084</v>
      </c>
      <c r="Y1791" t="s">
        <v>19854</v>
      </c>
      <c r="Z1791" t="s">
        <v>21048</v>
      </c>
      <c r="AE1791" t="s">
        <v>92</v>
      </c>
      <c r="AH1791" s="27"/>
      <c r="AI1791" t="s">
        <v>23971</v>
      </c>
      <c r="AJ1791" t="s">
        <v>23972</v>
      </c>
    </row>
    <row r="1792" spans="1:36" ht="17.25" hidden="1" customHeight="1" x14ac:dyDescent="0.2">
      <c r="A1792" s="4" t="s">
        <v>23973</v>
      </c>
      <c r="B1792" t="s">
        <v>21042</v>
      </c>
      <c r="C1792" t="s">
        <v>23974</v>
      </c>
      <c r="D1792" t="s">
        <v>23975</v>
      </c>
      <c r="E1792" t="s">
        <v>40</v>
      </c>
      <c r="F1792" t="s">
        <v>86</v>
      </c>
      <c r="G1792" s="5">
        <v>424.2</v>
      </c>
      <c r="H1792" t="s">
        <v>42</v>
      </c>
      <c r="I1792" t="s">
        <v>43</v>
      </c>
      <c r="J1792" t="s">
        <v>45</v>
      </c>
      <c r="N1792" s="6">
        <v>2018</v>
      </c>
      <c r="R1792" s="7">
        <v>31.588556000000001</v>
      </c>
      <c r="S1792" s="7">
        <v>121.47392600000001</v>
      </c>
      <c r="T1792" t="s">
        <v>46</v>
      </c>
      <c r="U1792" t="s">
        <v>23976</v>
      </c>
      <c r="W1792" t="s">
        <v>23977</v>
      </c>
      <c r="X1792" t="s">
        <v>22740</v>
      </c>
      <c r="Y1792" t="s">
        <v>19854</v>
      </c>
      <c r="Z1792" t="s">
        <v>21048</v>
      </c>
      <c r="AG1792" t="s">
        <v>23978</v>
      </c>
      <c r="AH1792" s="6">
        <v>1243101</v>
      </c>
      <c r="AI1792" t="s">
        <v>23979</v>
      </c>
      <c r="AJ1792" t="s">
        <v>23980</v>
      </c>
    </row>
    <row r="1793" spans="1:36" ht="17.25" hidden="1" customHeight="1" x14ac:dyDescent="0.2">
      <c r="A1793" s="4" t="s">
        <v>23973</v>
      </c>
      <c r="B1793" t="s">
        <v>21042</v>
      </c>
      <c r="C1793" t="s">
        <v>23974</v>
      </c>
      <c r="D1793" t="s">
        <v>23975</v>
      </c>
      <c r="E1793" t="s">
        <v>56</v>
      </c>
      <c r="F1793" t="s">
        <v>86</v>
      </c>
      <c r="G1793" s="5">
        <v>424.2</v>
      </c>
      <c r="H1793" t="s">
        <v>42</v>
      </c>
      <c r="I1793" t="s">
        <v>43</v>
      </c>
      <c r="J1793" t="s">
        <v>45</v>
      </c>
      <c r="N1793" s="6">
        <v>2018</v>
      </c>
      <c r="R1793" s="7">
        <v>31.588556000000001</v>
      </c>
      <c r="S1793" s="7">
        <v>121.47392600000001</v>
      </c>
      <c r="T1793" t="s">
        <v>46</v>
      </c>
      <c r="U1793" t="s">
        <v>23976</v>
      </c>
      <c r="W1793" t="s">
        <v>23977</v>
      </c>
      <c r="X1793" t="s">
        <v>22740</v>
      </c>
      <c r="Y1793" t="s">
        <v>19854</v>
      </c>
      <c r="Z1793" t="s">
        <v>21048</v>
      </c>
      <c r="AG1793" t="s">
        <v>23978</v>
      </c>
      <c r="AH1793" s="6">
        <v>1243102</v>
      </c>
      <c r="AI1793" t="s">
        <v>23979</v>
      </c>
      <c r="AJ1793" t="s">
        <v>23981</v>
      </c>
    </row>
    <row r="1794" spans="1:36" ht="17.25" hidden="1" customHeight="1" x14ac:dyDescent="0.2">
      <c r="A1794" s="4" t="s">
        <v>23982</v>
      </c>
      <c r="B1794" t="s">
        <v>21042</v>
      </c>
      <c r="C1794" t="s">
        <v>23983</v>
      </c>
      <c r="D1794" t="s">
        <v>23984</v>
      </c>
      <c r="E1794" t="s">
        <v>40</v>
      </c>
      <c r="F1794" t="s">
        <v>86</v>
      </c>
      <c r="G1794" s="5">
        <v>460</v>
      </c>
      <c r="H1794" t="s">
        <v>42</v>
      </c>
      <c r="I1794" t="s">
        <v>43</v>
      </c>
      <c r="J1794" t="s">
        <v>44</v>
      </c>
      <c r="N1794" s="6">
        <v>2019</v>
      </c>
      <c r="R1794" s="7">
        <v>30.820439</v>
      </c>
      <c r="S1794" s="7">
        <v>121.436126</v>
      </c>
      <c r="T1794" t="s">
        <v>46</v>
      </c>
      <c r="U1794" t="s">
        <v>23985</v>
      </c>
      <c r="W1794" t="s">
        <v>22739</v>
      </c>
      <c r="X1794" t="s">
        <v>22740</v>
      </c>
      <c r="Y1794" t="s">
        <v>19854</v>
      </c>
      <c r="Z1794" t="s">
        <v>21048</v>
      </c>
      <c r="AG1794" t="s">
        <v>23986</v>
      </c>
      <c r="AH1794" s="6">
        <v>1253691</v>
      </c>
      <c r="AI1794" t="s">
        <v>23987</v>
      </c>
      <c r="AJ1794" t="s">
        <v>23988</v>
      </c>
    </row>
    <row r="1795" spans="1:36" ht="17.25" hidden="1" customHeight="1" x14ac:dyDescent="0.2">
      <c r="A1795" s="4" t="s">
        <v>23982</v>
      </c>
      <c r="B1795" t="s">
        <v>21042</v>
      </c>
      <c r="C1795" t="s">
        <v>23983</v>
      </c>
      <c r="D1795" t="s">
        <v>23984</v>
      </c>
      <c r="E1795" t="s">
        <v>56</v>
      </c>
      <c r="F1795" t="s">
        <v>86</v>
      </c>
      <c r="G1795" s="5">
        <v>460</v>
      </c>
      <c r="H1795" t="s">
        <v>42</v>
      </c>
      <c r="I1795" t="s">
        <v>43</v>
      </c>
      <c r="J1795" t="s">
        <v>44</v>
      </c>
      <c r="N1795" s="6">
        <v>2019</v>
      </c>
      <c r="R1795" s="7">
        <v>30.820439</v>
      </c>
      <c r="S1795" s="7">
        <v>121.436126</v>
      </c>
      <c r="T1795" t="s">
        <v>46</v>
      </c>
      <c r="U1795" t="s">
        <v>23985</v>
      </c>
      <c r="W1795" t="s">
        <v>22739</v>
      </c>
      <c r="X1795" t="s">
        <v>22740</v>
      </c>
      <c r="Y1795" t="s">
        <v>19854</v>
      </c>
      <c r="Z1795" t="s">
        <v>21048</v>
      </c>
      <c r="AG1795" t="s">
        <v>23986</v>
      </c>
      <c r="AH1795" s="6">
        <v>1316661</v>
      </c>
      <c r="AI1795" t="s">
        <v>23987</v>
      </c>
      <c r="AJ1795" t="s">
        <v>23989</v>
      </c>
    </row>
    <row r="1796" spans="1:36" ht="17.25" hidden="1" customHeight="1" x14ac:dyDescent="0.2">
      <c r="A1796" s="4" t="s">
        <v>24001</v>
      </c>
      <c r="B1796" t="s">
        <v>21042</v>
      </c>
      <c r="C1796" t="s">
        <v>24002</v>
      </c>
      <c r="D1796" t="s">
        <v>24003</v>
      </c>
      <c r="E1796" t="s">
        <v>40</v>
      </c>
      <c r="F1796" t="s">
        <v>86</v>
      </c>
      <c r="G1796" s="5">
        <v>951</v>
      </c>
      <c r="H1796" t="s">
        <v>42</v>
      </c>
      <c r="I1796" t="s">
        <v>43</v>
      </c>
      <c r="J1796" t="s">
        <v>44</v>
      </c>
      <c r="N1796" s="6">
        <v>2015</v>
      </c>
      <c r="R1796" s="7">
        <v>39.951256999999998</v>
      </c>
      <c r="S1796" s="7">
        <v>116.61927300000001</v>
      </c>
      <c r="T1796" t="s">
        <v>46</v>
      </c>
      <c r="U1796" t="s">
        <v>24004</v>
      </c>
      <c r="V1796" t="s">
        <v>24005</v>
      </c>
      <c r="W1796" t="s">
        <v>21123</v>
      </c>
      <c r="X1796" t="s">
        <v>21108</v>
      </c>
      <c r="Y1796" t="s">
        <v>19854</v>
      </c>
      <c r="Z1796" t="s">
        <v>21048</v>
      </c>
      <c r="AC1796" t="s">
        <v>24006</v>
      </c>
      <c r="AH1796" s="27"/>
      <c r="AI1796" t="s">
        <v>24007</v>
      </c>
      <c r="AJ1796" t="s">
        <v>24008</v>
      </c>
    </row>
    <row r="1797" spans="1:36" ht="17.25" hidden="1" customHeight="1" x14ac:dyDescent="0.2">
      <c r="A1797" s="4" t="s">
        <v>24009</v>
      </c>
      <c r="B1797" t="s">
        <v>21042</v>
      </c>
      <c r="C1797" t="s">
        <v>24010</v>
      </c>
      <c r="D1797" t="s">
        <v>24011</v>
      </c>
      <c r="E1797" t="s">
        <v>75</v>
      </c>
      <c r="F1797" t="s">
        <v>617</v>
      </c>
      <c r="G1797" s="5">
        <v>470</v>
      </c>
      <c r="H1797" t="s">
        <v>139</v>
      </c>
      <c r="I1797" t="s">
        <v>43</v>
      </c>
      <c r="J1797" t="s">
        <v>44</v>
      </c>
      <c r="K1797" t="s">
        <v>45</v>
      </c>
      <c r="L1797" t="s">
        <v>45</v>
      </c>
      <c r="N1797" s="6">
        <v>2024</v>
      </c>
      <c r="R1797" s="7">
        <v>23.126695000000002</v>
      </c>
      <c r="S1797" s="7">
        <v>113.755391</v>
      </c>
      <c r="T1797" t="s">
        <v>46</v>
      </c>
      <c r="U1797" t="s">
        <v>21750</v>
      </c>
      <c r="X1797" t="s">
        <v>21076</v>
      </c>
      <c r="Y1797" t="s">
        <v>19854</v>
      </c>
      <c r="Z1797" t="s">
        <v>21048</v>
      </c>
      <c r="AH1797" s="27"/>
      <c r="AI1797" t="s">
        <v>24013</v>
      </c>
      <c r="AJ1797" t="s">
        <v>24016</v>
      </c>
    </row>
    <row r="1798" spans="1:36" ht="17.25" hidden="1" customHeight="1" x14ac:dyDescent="0.2">
      <c r="A1798" s="4" t="s">
        <v>24009</v>
      </c>
      <c r="B1798" t="s">
        <v>21042</v>
      </c>
      <c r="C1798" t="s">
        <v>24010</v>
      </c>
      <c r="D1798" t="s">
        <v>24011</v>
      </c>
      <c r="E1798" t="s">
        <v>77</v>
      </c>
      <c r="F1798" t="s">
        <v>617</v>
      </c>
      <c r="G1798" s="5">
        <v>470</v>
      </c>
      <c r="H1798" t="s">
        <v>139</v>
      </c>
      <c r="I1798" t="s">
        <v>43</v>
      </c>
      <c r="J1798" t="s">
        <v>44</v>
      </c>
      <c r="K1798" t="s">
        <v>45</v>
      </c>
      <c r="L1798" t="s">
        <v>45</v>
      </c>
      <c r="N1798" s="6">
        <v>2025</v>
      </c>
      <c r="R1798" s="7">
        <v>23.126695000000002</v>
      </c>
      <c r="S1798" s="7">
        <v>113.755391</v>
      </c>
      <c r="T1798" t="s">
        <v>46</v>
      </c>
      <c r="U1798" t="s">
        <v>21750</v>
      </c>
      <c r="X1798" t="s">
        <v>21076</v>
      </c>
      <c r="Y1798" t="s">
        <v>19854</v>
      </c>
      <c r="Z1798" t="s">
        <v>21048</v>
      </c>
      <c r="AH1798" s="27"/>
      <c r="AI1798" t="s">
        <v>24013</v>
      </c>
      <c r="AJ1798" t="s">
        <v>24017</v>
      </c>
    </row>
    <row r="1799" spans="1:36" ht="17.25" hidden="1" customHeight="1" x14ac:dyDescent="0.2">
      <c r="A1799" s="4" t="s">
        <v>24025</v>
      </c>
      <c r="B1799" t="s">
        <v>21042</v>
      </c>
      <c r="C1799" t="s">
        <v>24026</v>
      </c>
      <c r="D1799" t="s">
        <v>24027</v>
      </c>
      <c r="E1799" t="s">
        <v>75</v>
      </c>
      <c r="F1799" t="s">
        <v>617</v>
      </c>
      <c r="G1799" s="5">
        <v>700</v>
      </c>
      <c r="H1799" t="s">
        <v>139</v>
      </c>
      <c r="I1799" t="s">
        <v>43</v>
      </c>
      <c r="J1799" t="s">
        <v>45</v>
      </c>
      <c r="K1799" t="s">
        <v>45</v>
      </c>
      <c r="L1799" t="s">
        <v>45</v>
      </c>
      <c r="M1799" t="s">
        <v>559</v>
      </c>
      <c r="N1799" s="6">
        <v>2024</v>
      </c>
      <c r="R1799" s="7">
        <v>22.575253</v>
      </c>
      <c r="S1799" s="7">
        <v>114.442407</v>
      </c>
      <c r="T1799" t="s">
        <v>46</v>
      </c>
      <c r="U1799" t="s">
        <v>21253</v>
      </c>
      <c r="W1799" t="s">
        <v>21255</v>
      </c>
      <c r="X1799" t="s">
        <v>21076</v>
      </c>
      <c r="Y1799" t="s">
        <v>19854</v>
      </c>
      <c r="Z1799" t="s">
        <v>21048</v>
      </c>
      <c r="AG1799" t="s">
        <v>24029</v>
      </c>
      <c r="AH1799" s="27"/>
      <c r="AI1799" t="s">
        <v>24030</v>
      </c>
      <c r="AJ1799" t="s">
        <v>24034</v>
      </c>
    </row>
    <row r="1800" spans="1:36" ht="17.25" hidden="1" customHeight="1" x14ac:dyDescent="0.2">
      <c r="A1800" s="4" t="s">
        <v>24025</v>
      </c>
      <c r="B1800" t="s">
        <v>21042</v>
      </c>
      <c r="C1800" t="s">
        <v>24026</v>
      </c>
      <c r="D1800" t="s">
        <v>24027</v>
      </c>
      <c r="E1800" t="s">
        <v>77</v>
      </c>
      <c r="F1800" t="s">
        <v>617</v>
      </c>
      <c r="G1800" s="5">
        <v>700</v>
      </c>
      <c r="H1800" t="s">
        <v>139</v>
      </c>
      <c r="I1800" t="s">
        <v>43</v>
      </c>
      <c r="J1800" t="s">
        <v>45</v>
      </c>
      <c r="K1800" t="s">
        <v>45</v>
      </c>
      <c r="L1800" t="s">
        <v>45</v>
      </c>
      <c r="M1800" t="s">
        <v>559</v>
      </c>
      <c r="N1800" s="6">
        <v>2024</v>
      </c>
      <c r="R1800" s="7">
        <v>22.575253</v>
      </c>
      <c r="S1800" s="7">
        <v>114.442407</v>
      </c>
      <c r="T1800" t="s">
        <v>46</v>
      </c>
      <c r="U1800" t="s">
        <v>21253</v>
      </c>
      <c r="W1800" t="s">
        <v>21255</v>
      </c>
      <c r="X1800" t="s">
        <v>21076</v>
      </c>
      <c r="Y1800" t="s">
        <v>19854</v>
      </c>
      <c r="Z1800" t="s">
        <v>21048</v>
      </c>
      <c r="AG1800" t="s">
        <v>24029</v>
      </c>
      <c r="AH1800" s="27"/>
      <c r="AI1800" t="s">
        <v>24030</v>
      </c>
      <c r="AJ1800" t="s">
        <v>24035</v>
      </c>
    </row>
    <row r="1801" spans="1:36" ht="17.25" hidden="1" customHeight="1" x14ac:dyDescent="0.2">
      <c r="A1801" s="4" t="s">
        <v>24039</v>
      </c>
      <c r="B1801" t="s">
        <v>21042</v>
      </c>
      <c r="C1801" t="s">
        <v>24040</v>
      </c>
      <c r="D1801" t="s">
        <v>24041</v>
      </c>
      <c r="E1801" t="s">
        <v>75</v>
      </c>
      <c r="F1801" t="s">
        <v>86</v>
      </c>
      <c r="G1801" s="5">
        <v>460</v>
      </c>
      <c r="H1801" t="s">
        <v>139</v>
      </c>
      <c r="I1801" t="s">
        <v>43</v>
      </c>
      <c r="J1801" t="s">
        <v>45</v>
      </c>
      <c r="N1801" s="24">
        <v>2023</v>
      </c>
      <c r="R1801" s="7">
        <v>22.982216999999999</v>
      </c>
      <c r="S1801" s="7">
        <v>114.488468</v>
      </c>
      <c r="T1801" t="s">
        <v>46</v>
      </c>
      <c r="U1801" t="s">
        <v>21582</v>
      </c>
      <c r="X1801" t="s">
        <v>21076</v>
      </c>
      <c r="Y1801" t="s">
        <v>19854</v>
      </c>
      <c r="Z1801" t="s">
        <v>21048</v>
      </c>
      <c r="AG1801" t="s">
        <v>24042</v>
      </c>
      <c r="AH1801" s="8" t="s">
        <v>24048</v>
      </c>
      <c r="AI1801" t="s">
        <v>24044</v>
      </c>
      <c r="AJ1801" t="s">
        <v>24049</v>
      </c>
    </row>
    <row r="1802" spans="1:36" ht="17.25" hidden="1" customHeight="1" x14ac:dyDescent="0.2">
      <c r="A1802" s="4" t="s">
        <v>24039</v>
      </c>
      <c r="B1802" t="s">
        <v>21042</v>
      </c>
      <c r="C1802" t="s">
        <v>24040</v>
      </c>
      <c r="D1802" t="s">
        <v>24041</v>
      </c>
      <c r="E1802" t="s">
        <v>77</v>
      </c>
      <c r="F1802" t="s">
        <v>86</v>
      </c>
      <c r="G1802" s="5">
        <v>460</v>
      </c>
      <c r="H1802" t="s">
        <v>139</v>
      </c>
      <c r="I1802" t="s">
        <v>43</v>
      </c>
      <c r="J1802" t="s">
        <v>45</v>
      </c>
      <c r="N1802" s="24">
        <v>2023</v>
      </c>
      <c r="R1802" s="7">
        <v>22.982216999999999</v>
      </c>
      <c r="S1802" s="7">
        <v>114.488468</v>
      </c>
      <c r="T1802" t="s">
        <v>46</v>
      </c>
      <c r="U1802" t="s">
        <v>21582</v>
      </c>
      <c r="X1802" t="s">
        <v>21076</v>
      </c>
      <c r="Y1802" t="s">
        <v>19854</v>
      </c>
      <c r="Z1802" t="s">
        <v>21048</v>
      </c>
      <c r="AG1802" t="s">
        <v>24042</v>
      </c>
      <c r="AH1802" s="8" t="s">
        <v>24050</v>
      </c>
      <c r="AI1802" t="s">
        <v>24044</v>
      </c>
      <c r="AJ1802" t="s">
        <v>24051</v>
      </c>
    </row>
    <row r="1803" spans="1:36" ht="17.25" hidden="1" customHeight="1" x14ac:dyDescent="0.2">
      <c r="A1803" s="4" t="s">
        <v>24056</v>
      </c>
      <c r="B1803" t="s">
        <v>21042</v>
      </c>
      <c r="C1803" t="s">
        <v>24057</v>
      </c>
      <c r="D1803" t="s">
        <v>24058</v>
      </c>
      <c r="E1803" t="s">
        <v>40</v>
      </c>
      <c r="F1803" t="s">
        <v>86</v>
      </c>
      <c r="G1803" s="5">
        <v>600</v>
      </c>
      <c r="H1803" t="s">
        <v>139</v>
      </c>
      <c r="I1803" t="s">
        <v>43</v>
      </c>
      <c r="J1803" t="s">
        <v>44</v>
      </c>
      <c r="N1803" s="6">
        <v>2024</v>
      </c>
      <c r="R1803" s="7">
        <v>22.745533999999999</v>
      </c>
      <c r="S1803" s="7">
        <v>113.93593799999999</v>
      </c>
      <c r="T1803" t="s">
        <v>504</v>
      </c>
      <c r="U1803" t="s">
        <v>21253</v>
      </c>
      <c r="W1803" t="s">
        <v>24059</v>
      </c>
      <c r="X1803" t="s">
        <v>21076</v>
      </c>
      <c r="Y1803" t="s">
        <v>19854</v>
      </c>
      <c r="Z1803" t="s">
        <v>21048</v>
      </c>
      <c r="AI1803" t="s">
        <v>24060</v>
      </c>
      <c r="AJ1803" t="s">
        <v>24061</v>
      </c>
    </row>
    <row r="1804" spans="1:36" ht="17.25" hidden="1" customHeight="1" x14ac:dyDescent="0.2">
      <c r="A1804" s="4" t="s">
        <v>24056</v>
      </c>
      <c r="B1804" t="s">
        <v>21042</v>
      </c>
      <c r="C1804" t="s">
        <v>24057</v>
      </c>
      <c r="D1804" t="s">
        <v>24058</v>
      </c>
      <c r="E1804" t="s">
        <v>56</v>
      </c>
      <c r="F1804" t="s">
        <v>86</v>
      </c>
      <c r="G1804" s="5">
        <v>600</v>
      </c>
      <c r="H1804" t="s">
        <v>139</v>
      </c>
      <c r="I1804" t="s">
        <v>43</v>
      </c>
      <c r="J1804" t="s">
        <v>44</v>
      </c>
      <c r="N1804" s="6">
        <v>2024</v>
      </c>
      <c r="R1804" s="7">
        <v>22.745533999999999</v>
      </c>
      <c r="S1804" s="7">
        <v>113.93593799999999</v>
      </c>
      <c r="T1804" t="s">
        <v>504</v>
      </c>
      <c r="U1804" t="s">
        <v>21253</v>
      </c>
      <c r="W1804" t="s">
        <v>24059</v>
      </c>
      <c r="X1804" t="s">
        <v>21076</v>
      </c>
      <c r="Y1804" t="s">
        <v>19854</v>
      </c>
      <c r="Z1804" t="s">
        <v>21048</v>
      </c>
      <c r="AH1804" s="27"/>
      <c r="AI1804" t="s">
        <v>24060</v>
      </c>
      <c r="AJ1804" t="s">
        <v>24062</v>
      </c>
    </row>
    <row r="1805" spans="1:36" ht="17.25" hidden="1" customHeight="1" x14ac:dyDescent="0.2">
      <c r="A1805" s="4" t="s">
        <v>24056</v>
      </c>
      <c r="B1805" t="s">
        <v>21042</v>
      </c>
      <c r="C1805" t="s">
        <v>24057</v>
      </c>
      <c r="D1805" t="s">
        <v>24058</v>
      </c>
      <c r="E1805" t="s">
        <v>58</v>
      </c>
      <c r="F1805" t="s">
        <v>86</v>
      </c>
      <c r="G1805" s="5">
        <v>600</v>
      </c>
      <c r="H1805" t="s">
        <v>139</v>
      </c>
      <c r="I1805" t="s">
        <v>43</v>
      </c>
      <c r="J1805" t="s">
        <v>44</v>
      </c>
      <c r="N1805" s="6">
        <v>2024</v>
      </c>
      <c r="R1805" s="7">
        <v>22.745533999999999</v>
      </c>
      <c r="S1805" s="7">
        <v>113.93593799999999</v>
      </c>
      <c r="T1805" t="s">
        <v>504</v>
      </c>
      <c r="U1805" t="s">
        <v>21253</v>
      </c>
      <c r="W1805" t="s">
        <v>24059</v>
      </c>
      <c r="X1805" t="s">
        <v>21076</v>
      </c>
      <c r="Y1805" t="s">
        <v>19854</v>
      </c>
      <c r="Z1805" t="s">
        <v>21048</v>
      </c>
      <c r="AH1805" s="27"/>
      <c r="AI1805" t="s">
        <v>24060</v>
      </c>
      <c r="AJ1805" t="s">
        <v>24063</v>
      </c>
    </row>
    <row r="1806" spans="1:36" ht="17.25" hidden="1" customHeight="1" x14ac:dyDescent="0.2">
      <c r="A1806" s="4" t="s">
        <v>24064</v>
      </c>
      <c r="B1806" t="s">
        <v>21042</v>
      </c>
      <c r="C1806" t="s">
        <v>24065</v>
      </c>
      <c r="D1806" t="s">
        <v>24066</v>
      </c>
      <c r="E1806" t="s">
        <v>75</v>
      </c>
      <c r="F1806" t="s">
        <v>86</v>
      </c>
      <c r="G1806" s="5">
        <v>400</v>
      </c>
      <c r="H1806" t="s">
        <v>139</v>
      </c>
      <c r="I1806" t="s">
        <v>43</v>
      </c>
      <c r="J1806" t="s">
        <v>44</v>
      </c>
      <c r="K1806" t="s">
        <v>45</v>
      </c>
      <c r="L1806" t="s">
        <v>45</v>
      </c>
      <c r="N1806" s="6">
        <v>2024</v>
      </c>
      <c r="R1806" s="7">
        <v>22.174941</v>
      </c>
      <c r="S1806" s="7">
        <v>113.47290599999999</v>
      </c>
      <c r="T1806" t="s">
        <v>46</v>
      </c>
      <c r="U1806" t="s">
        <v>21165</v>
      </c>
      <c r="X1806" t="s">
        <v>21076</v>
      </c>
      <c r="Y1806" t="s">
        <v>19854</v>
      </c>
      <c r="Z1806" t="s">
        <v>21048</v>
      </c>
      <c r="AC1806" t="s">
        <v>24067</v>
      </c>
      <c r="AG1806" t="s">
        <v>24068</v>
      </c>
      <c r="AH1806" s="6">
        <v>1315477</v>
      </c>
      <c r="AI1806" t="s">
        <v>24069</v>
      </c>
      <c r="AJ1806" t="s">
        <v>24070</v>
      </c>
    </row>
    <row r="1807" spans="1:36" ht="17.25" hidden="1" customHeight="1" x14ac:dyDescent="0.2">
      <c r="A1807" s="4" t="s">
        <v>24064</v>
      </c>
      <c r="B1807" t="s">
        <v>21042</v>
      </c>
      <c r="C1807" t="s">
        <v>24065</v>
      </c>
      <c r="D1807" t="s">
        <v>24066</v>
      </c>
      <c r="E1807" t="s">
        <v>77</v>
      </c>
      <c r="F1807" t="s">
        <v>86</v>
      </c>
      <c r="G1807" s="5">
        <v>400</v>
      </c>
      <c r="H1807" t="s">
        <v>139</v>
      </c>
      <c r="I1807" t="s">
        <v>43</v>
      </c>
      <c r="J1807" t="s">
        <v>44</v>
      </c>
      <c r="K1807" t="s">
        <v>45</v>
      </c>
      <c r="L1807" t="s">
        <v>45</v>
      </c>
      <c r="N1807" s="6">
        <v>2024</v>
      </c>
      <c r="R1807" s="7">
        <v>22.174941</v>
      </c>
      <c r="S1807" s="7">
        <v>113.47290599999999</v>
      </c>
      <c r="T1807" t="s">
        <v>46</v>
      </c>
      <c r="U1807" t="s">
        <v>21165</v>
      </c>
      <c r="X1807" t="s">
        <v>21076</v>
      </c>
      <c r="Y1807" t="s">
        <v>19854</v>
      </c>
      <c r="Z1807" t="s">
        <v>21048</v>
      </c>
      <c r="AC1807" t="s">
        <v>24067</v>
      </c>
      <c r="AG1807" t="s">
        <v>24068</v>
      </c>
      <c r="AH1807" s="6">
        <v>1315478</v>
      </c>
      <c r="AI1807" t="s">
        <v>24069</v>
      </c>
      <c r="AJ1807" t="s">
        <v>24071</v>
      </c>
    </row>
    <row r="1808" spans="1:36" ht="17.25" hidden="1" customHeight="1" x14ac:dyDescent="0.2">
      <c r="A1808" s="4" t="s">
        <v>24074</v>
      </c>
      <c r="B1808" t="s">
        <v>21042</v>
      </c>
      <c r="C1808" t="s">
        <v>24075</v>
      </c>
      <c r="D1808" t="s">
        <v>24076</v>
      </c>
      <c r="E1808" t="s">
        <v>75</v>
      </c>
      <c r="F1808" t="s">
        <v>86</v>
      </c>
      <c r="G1808" s="5">
        <v>400</v>
      </c>
      <c r="H1808" t="s">
        <v>486</v>
      </c>
      <c r="I1808" t="s">
        <v>43</v>
      </c>
      <c r="J1808" t="s">
        <v>44</v>
      </c>
      <c r="K1808" t="s">
        <v>45</v>
      </c>
      <c r="N1808" s="6">
        <v>2025</v>
      </c>
      <c r="R1808" s="7">
        <v>22.172723000000001</v>
      </c>
      <c r="S1808" s="7">
        <v>113.478936</v>
      </c>
      <c r="T1808" t="s">
        <v>46</v>
      </c>
      <c r="U1808" t="s">
        <v>21165</v>
      </c>
      <c r="V1808" t="s">
        <v>24077</v>
      </c>
      <c r="W1808" t="s">
        <v>24078</v>
      </c>
      <c r="X1808" t="s">
        <v>21076</v>
      </c>
      <c r="Y1808" t="s">
        <v>19854</v>
      </c>
      <c r="Z1808" t="s">
        <v>21048</v>
      </c>
      <c r="AH1808" s="27"/>
      <c r="AI1808" t="s">
        <v>24079</v>
      </c>
      <c r="AJ1808" t="s">
        <v>24080</v>
      </c>
    </row>
    <row r="1809" spans="1:36" ht="17.25" hidden="1" customHeight="1" x14ac:dyDescent="0.2">
      <c r="A1809" s="4" t="s">
        <v>24074</v>
      </c>
      <c r="B1809" t="s">
        <v>21042</v>
      </c>
      <c r="C1809" t="s">
        <v>24075</v>
      </c>
      <c r="D1809" t="s">
        <v>24076</v>
      </c>
      <c r="E1809" t="s">
        <v>77</v>
      </c>
      <c r="F1809" t="s">
        <v>86</v>
      </c>
      <c r="G1809" s="5">
        <v>400</v>
      </c>
      <c r="H1809" t="s">
        <v>486</v>
      </c>
      <c r="I1809" t="s">
        <v>43</v>
      </c>
      <c r="J1809" t="s">
        <v>44</v>
      </c>
      <c r="K1809" t="s">
        <v>45</v>
      </c>
      <c r="N1809" s="6">
        <v>2025</v>
      </c>
      <c r="R1809" s="7">
        <v>22.172723000000001</v>
      </c>
      <c r="S1809" s="7">
        <v>113.478936</v>
      </c>
      <c r="T1809" t="s">
        <v>46</v>
      </c>
      <c r="U1809" t="s">
        <v>21165</v>
      </c>
      <c r="V1809" t="s">
        <v>24077</v>
      </c>
      <c r="W1809" t="s">
        <v>24078</v>
      </c>
      <c r="X1809" t="s">
        <v>21076</v>
      </c>
      <c r="Y1809" t="s">
        <v>19854</v>
      </c>
      <c r="Z1809" t="s">
        <v>21048</v>
      </c>
      <c r="AH1809" s="27"/>
      <c r="AI1809" t="s">
        <v>24079</v>
      </c>
      <c r="AJ1809" t="s">
        <v>24081</v>
      </c>
    </row>
    <row r="1810" spans="1:36" ht="17.25" hidden="1" customHeight="1" x14ac:dyDescent="0.2">
      <c r="A1810" s="4" t="s">
        <v>24091</v>
      </c>
      <c r="B1810" t="s">
        <v>21042</v>
      </c>
      <c r="C1810" t="s">
        <v>24092</v>
      </c>
      <c r="D1810" t="s">
        <v>24093</v>
      </c>
      <c r="E1810" t="s">
        <v>75</v>
      </c>
      <c r="F1810" t="s">
        <v>617</v>
      </c>
      <c r="G1810" s="5">
        <v>390</v>
      </c>
      <c r="H1810" t="s">
        <v>42</v>
      </c>
      <c r="I1810" t="s">
        <v>43</v>
      </c>
      <c r="J1810" t="s">
        <v>45</v>
      </c>
      <c r="N1810" s="6">
        <v>2021</v>
      </c>
      <c r="R1810" s="7">
        <v>22.887915</v>
      </c>
      <c r="S1810" s="7">
        <v>114.09395000000001</v>
      </c>
      <c r="T1810" t="s">
        <v>46</v>
      </c>
      <c r="U1810" t="s">
        <v>21750</v>
      </c>
      <c r="V1810" t="s">
        <v>24094</v>
      </c>
      <c r="X1810" t="s">
        <v>21076</v>
      </c>
      <c r="Y1810" t="s">
        <v>19854</v>
      </c>
      <c r="Z1810" t="s">
        <v>21048</v>
      </c>
      <c r="AC1810" t="s">
        <v>24095</v>
      </c>
      <c r="AG1810" t="s">
        <v>24096</v>
      </c>
      <c r="AH1810" s="24">
        <v>1302069</v>
      </c>
      <c r="AI1810" t="s">
        <v>24097</v>
      </c>
      <c r="AJ1810" t="s">
        <v>24100</v>
      </c>
    </row>
    <row r="1811" spans="1:36" ht="17.25" hidden="1" customHeight="1" x14ac:dyDescent="0.2">
      <c r="A1811" s="4" t="s">
        <v>24091</v>
      </c>
      <c r="B1811" t="s">
        <v>21042</v>
      </c>
      <c r="C1811" t="s">
        <v>24092</v>
      </c>
      <c r="D1811" t="s">
        <v>24093</v>
      </c>
      <c r="E1811" t="s">
        <v>77</v>
      </c>
      <c r="F1811" t="s">
        <v>617</v>
      </c>
      <c r="G1811" s="5">
        <v>390</v>
      </c>
      <c r="H1811" t="s">
        <v>42</v>
      </c>
      <c r="I1811" t="s">
        <v>43</v>
      </c>
      <c r="J1811" t="s">
        <v>45</v>
      </c>
      <c r="N1811" s="6">
        <v>2021</v>
      </c>
      <c r="R1811" s="7">
        <v>22.887915</v>
      </c>
      <c r="S1811" s="7">
        <v>114.09395000000001</v>
      </c>
      <c r="T1811" t="s">
        <v>46</v>
      </c>
      <c r="U1811" t="s">
        <v>21750</v>
      </c>
      <c r="V1811" t="s">
        <v>24094</v>
      </c>
      <c r="X1811" t="s">
        <v>21076</v>
      </c>
      <c r="Y1811" t="s">
        <v>19854</v>
      </c>
      <c r="Z1811" t="s">
        <v>21048</v>
      </c>
      <c r="AC1811" t="s">
        <v>24095</v>
      </c>
      <c r="AG1811" t="s">
        <v>24096</v>
      </c>
      <c r="AH1811" s="24">
        <v>1302070</v>
      </c>
      <c r="AI1811" t="s">
        <v>24097</v>
      </c>
      <c r="AJ1811" t="s">
        <v>24101</v>
      </c>
    </row>
    <row r="1812" spans="1:36" ht="17.25" hidden="1" customHeight="1" x14ac:dyDescent="0.2">
      <c r="A1812" s="4" t="s">
        <v>24091</v>
      </c>
      <c r="B1812" t="s">
        <v>21042</v>
      </c>
      <c r="C1812" t="s">
        <v>24092</v>
      </c>
      <c r="D1812" t="s">
        <v>24093</v>
      </c>
      <c r="E1812" t="s">
        <v>58</v>
      </c>
      <c r="F1812" t="s">
        <v>86</v>
      </c>
      <c r="G1812" s="5">
        <v>470</v>
      </c>
      <c r="H1812" t="s">
        <v>558</v>
      </c>
      <c r="I1812" t="s">
        <v>45</v>
      </c>
      <c r="J1812" t="s">
        <v>45</v>
      </c>
      <c r="K1812" t="s">
        <v>45</v>
      </c>
      <c r="L1812" t="s">
        <v>45</v>
      </c>
      <c r="M1812" t="s">
        <v>45</v>
      </c>
      <c r="N1812" s="6">
        <v>2025</v>
      </c>
      <c r="R1812" s="7">
        <v>22.887915</v>
      </c>
      <c r="S1812" s="7">
        <v>114.09395000000001</v>
      </c>
      <c r="T1812" t="s">
        <v>46</v>
      </c>
      <c r="U1812" t="s">
        <v>21750</v>
      </c>
      <c r="V1812" t="s">
        <v>24094</v>
      </c>
      <c r="X1812" t="s">
        <v>21076</v>
      </c>
      <c r="Y1812" t="s">
        <v>19854</v>
      </c>
      <c r="Z1812" t="s">
        <v>21048</v>
      </c>
      <c r="AC1812" t="s">
        <v>24095</v>
      </c>
      <c r="AG1812" t="s">
        <v>24096</v>
      </c>
      <c r="AH1812" s="27"/>
      <c r="AI1812" t="s">
        <v>24097</v>
      </c>
      <c r="AJ1812" t="s">
        <v>24102</v>
      </c>
    </row>
    <row r="1813" spans="1:36" ht="17.25" hidden="1" customHeight="1" x14ac:dyDescent="0.2">
      <c r="A1813" s="4" t="s">
        <v>24103</v>
      </c>
      <c r="B1813" t="s">
        <v>21042</v>
      </c>
      <c r="C1813" t="s">
        <v>24104</v>
      </c>
      <c r="D1813" t="s">
        <v>24105</v>
      </c>
      <c r="E1813" t="s">
        <v>19451</v>
      </c>
      <c r="F1813" t="s">
        <v>617</v>
      </c>
      <c r="G1813" s="5">
        <v>244</v>
      </c>
      <c r="H1813" t="s">
        <v>42</v>
      </c>
      <c r="I1813" t="s">
        <v>43</v>
      </c>
      <c r="J1813" t="s">
        <v>45</v>
      </c>
      <c r="N1813" s="6">
        <v>2014</v>
      </c>
      <c r="R1813" s="7">
        <v>22.54909</v>
      </c>
      <c r="S1813" s="7">
        <v>113.99929299999999</v>
      </c>
      <c r="T1813" t="s">
        <v>46</v>
      </c>
      <c r="U1813" t="s">
        <v>21253</v>
      </c>
      <c r="W1813" t="s">
        <v>24106</v>
      </c>
      <c r="X1813" t="s">
        <v>21076</v>
      </c>
      <c r="Y1813" t="s">
        <v>19854</v>
      </c>
      <c r="Z1813" t="s">
        <v>21048</v>
      </c>
      <c r="AH1813" s="27"/>
      <c r="AI1813" t="s">
        <v>24107</v>
      </c>
      <c r="AJ1813" t="s">
        <v>24108</v>
      </c>
    </row>
    <row r="1814" spans="1:36" ht="17.25" hidden="1" customHeight="1" x14ac:dyDescent="0.2">
      <c r="A1814" s="4" t="s">
        <v>24103</v>
      </c>
      <c r="B1814" t="s">
        <v>21042</v>
      </c>
      <c r="C1814" t="s">
        <v>24104</v>
      </c>
      <c r="D1814" t="s">
        <v>24105</v>
      </c>
      <c r="E1814" t="s">
        <v>24111</v>
      </c>
      <c r="F1814" t="s">
        <v>617</v>
      </c>
      <c r="G1814" s="5">
        <v>260</v>
      </c>
      <c r="H1814" t="s">
        <v>42</v>
      </c>
      <c r="I1814" t="s">
        <v>43</v>
      </c>
      <c r="J1814" t="s">
        <v>45</v>
      </c>
      <c r="N1814" s="6">
        <v>2014</v>
      </c>
      <c r="P1814" s="25"/>
      <c r="R1814" s="7">
        <v>22.54909</v>
      </c>
      <c r="S1814" s="7">
        <v>113.99929299999999</v>
      </c>
      <c r="T1814" t="s">
        <v>46</v>
      </c>
      <c r="U1814" t="s">
        <v>21253</v>
      </c>
      <c r="W1814" t="s">
        <v>24106</v>
      </c>
      <c r="X1814" t="s">
        <v>21076</v>
      </c>
      <c r="Y1814" t="s">
        <v>19854</v>
      </c>
      <c r="Z1814" t="s">
        <v>21048</v>
      </c>
      <c r="AH1814" s="27"/>
      <c r="AI1814" t="s">
        <v>24107</v>
      </c>
      <c r="AJ1814" t="s">
        <v>24112</v>
      </c>
    </row>
    <row r="1815" spans="1:36" ht="17.25" hidden="1" customHeight="1" x14ac:dyDescent="0.2">
      <c r="A1815" s="4" t="s">
        <v>24125</v>
      </c>
      <c r="B1815" t="s">
        <v>21042</v>
      </c>
      <c r="C1815" t="s">
        <v>24126</v>
      </c>
      <c r="D1815" t="s">
        <v>24127</v>
      </c>
      <c r="E1815" t="s">
        <v>40</v>
      </c>
      <c r="F1815" t="s">
        <v>21045</v>
      </c>
      <c r="G1815" s="5">
        <v>65</v>
      </c>
      <c r="H1815" t="s">
        <v>42</v>
      </c>
      <c r="I1815" t="s">
        <v>240</v>
      </c>
      <c r="J1815" t="s">
        <v>45</v>
      </c>
      <c r="K1815" t="s">
        <v>45</v>
      </c>
      <c r="L1815" t="s">
        <v>45</v>
      </c>
      <c r="M1815" t="s">
        <v>559</v>
      </c>
      <c r="N1815" s="6">
        <v>2021</v>
      </c>
      <c r="P1815" s="25"/>
      <c r="R1815" s="7">
        <v>36.210251</v>
      </c>
      <c r="S1815" s="7">
        <v>116.51476700000001</v>
      </c>
      <c r="T1815" t="s">
        <v>46</v>
      </c>
      <c r="U1815" t="s">
        <v>23848</v>
      </c>
      <c r="V1815" t="s">
        <v>24128</v>
      </c>
      <c r="X1815" t="s">
        <v>21685</v>
      </c>
      <c r="Y1815" t="s">
        <v>19854</v>
      </c>
      <c r="Z1815" t="s">
        <v>21048</v>
      </c>
      <c r="AE1815" t="s">
        <v>92</v>
      </c>
      <c r="AH1815" s="27"/>
      <c r="AI1815" t="s">
        <v>24129</v>
      </c>
      <c r="AJ1815" t="s">
        <v>24130</v>
      </c>
    </row>
    <row r="1816" spans="1:36" ht="17.25" hidden="1" customHeight="1" x14ac:dyDescent="0.2">
      <c r="A1816" s="4" t="s">
        <v>24125</v>
      </c>
      <c r="B1816" t="s">
        <v>21042</v>
      </c>
      <c r="C1816" t="s">
        <v>24126</v>
      </c>
      <c r="D1816" t="s">
        <v>24127</v>
      </c>
      <c r="E1816" t="s">
        <v>56</v>
      </c>
      <c r="F1816" t="s">
        <v>21045</v>
      </c>
      <c r="G1816" s="5">
        <v>65</v>
      </c>
      <c r="H1816" t="s">
        <v>42</v>
      </c>
      <c r="I1816" t="s">
        <v>240</v>
      </c>
      <c r="J1816" t="s">
        <v>45</v>
      </c>
      <c r="K1816" t="s">
        <v>45</v>
      </c>
      <c r="L1816" t="s">
        <v>45</v>
      </c>
      <c r="M1816" t="s">
        <v>559</v>
      </c>
      <c r="N1816" s="6">
        <v>2021</v>
      </c>
      <c r="P1816" s="25"/>
      <c r="R1816" s="7">
        <v>36.210251</v>
      </c>
      <c r="S1816" s="7">
        <v>116.51476700000001</v>
      </c>
      <c r="T1816" t="s">
        <v>46</v>
      </c>
      <c r="U1816" t="s">
        <v>23848</v>
      </c>
      <c r="V1816" t="s">
        <v>24128</v>
      </c>
      <c r="X1816" t="s">
        <v>21685</v>
      </c>
      <c r="Y1816" t="s">
        <v>19854</v>
      </c>
      <c r="Z1816" t="s">
        <v>21048</v>
      </c>
      <c r="AE1816" t="s">
        <v>92</v>
      </c>
      <c r="AH1816" s="27"/>
      <c r="AI1816" t="s">
        <v>24129</v>
      </c>
      <c r="AJ1816" t="s">
        <v>24131</v>
      </c>
    </row>
    <row r="1817" spans="1:36" ht="17.25" hidden="1" customHeight="1" x14ac:dyDescent="0.2">
      <c r="A1817" s="4" t="s">
        <v>24145</v>
      </c>
      <c r="B1817" t="s">
        <v>21042</v>
      </c>
      <c r="C1817" t="s">
        <v>24146</v>
      </c>
      <c r="D1817" t="s">
        <v>24147</v>
      </c>
      <c r="E1817" t="s">
        <v>40</v>
      </c>
      <c r="F1817" t="s">
        <v>86</v>
      </c>
      <c r="G1817" s="5">
        <v>460</v>
      </c>
      <c r="H1817" t="s">
        <v>486</v>
      </c>
      <c r="I1817" t="s">
        <v>43</v>
      </c>
      <c r="J1817" t="s">
        <v>44</v>
      </c>
      <c r="N1817" s="24">
        <v>2025</v>
      </c>
      <c r="R1817" s="7">
        <v>22.703163</v>
      </c>
      <c r="S1817" s="7">
        <v>113.11035099999999</v>
      </c>
      <c r="T1817" t="s">
        <v>46</v>
      </c>
      <c r="U1817" t="s">
        <v>21559</v>
      </c>
      <c r="W1817" t="s">
        <v>21892</v>
      </c>
      <c r="X1817" t="s">
        <v>21076</v>
      </c>
      <c r="Y1817" t="s">
        <v>19854</v>
      </c>
      <c r="Z1817" t="s">
        <v>21048</v>
      </c>
      <c r="AI1817" t="s">
        <v>24148</v>
      </c>
      <c r="AJ1817" t="s">
        <v>24149</v>
      </c>
    </row>
    <row r="1818" spans="1:36" ht="17.25" hidden="1" customHeight="1" x14ac:dyDescent="0.2">
      <c r="A1818" s="4" t="s">
        <v>24145</v>
      </c>
      <c r="B1818" t="s">
        <v>21042</v>
      </c>
      <c r="C1818" t="s">
        <v>24146</v>
      </c>
      <c r="D1818" t="s">
        <v>24147</v>
      </c>
      <c r="E1818" t="s">
        <v>56</v>
      </c>
      <c r="F1818" t="s">
        <v>86</v>
      </c>
      <c r="G1818" s="5">
        <v>460</v>
      </c>
      <c r="H1818" t="s">
        <v>486</v>
      </c>
      <c r="I1818" t="s">
        <v>43</v>
      </c>
      <c r="J1818" t="s">
        <v>44</v>
      </c>
      <c r="N1818" s="6">
        <v>2025</v>
      </c>
      <c r="R1818" s="7">
        <v>22.703163</v>
      </c>
      <c r="S1818" s="7">
        <v>113.11035099999999</v>
      </c>
      <c r="T1818" t="s">
        <v>46</v>
      </c>
      <c r="U1818" t="s">
        <v>21559</v>
      </c>
      <c r="W1818" t="s">
        <v>21892</v>
      </c>
      <c r="X1818" t="s">
        <v>21076</v>
      </c>
      <c r="Y1818" t="s">
        <v>19854</v>
      </c>
      <c r="Z1818" t="s">
        <v>21048</v>
      </c>
      <c r="AI1818" t="s">
        <v>24148</v>
      </c>
      <c r="AJ1818" t="s">
        <v>24150</v>
      </c>
    </row>
    <row r="1819" spans="1:36" ht="17.25" hidden="1" customHeight="1" x14ac:dyDescent="0.2">
      <c r="A1819" s="4" t="s">
        <v>24151</v>
      </c>
      <c r="B1819" t="s">
        <v>21042</v>
      </c>
      <c r="C1819" t="s">
        <v>24152</v>
      </c>
      <c r="D1819" t="s">
        <v>24153</v>
      </c>
      <c r="E1819" t="s">
        <v>40</v>
      </c>
      <c r="F1819" t="s">
        <v>86</v>
      </c>
      <c r="G1819" s="5">
        <v>700</v>
      </c>
      <c r="H1819" t="s">
        <v>139</v>
      </c>
      <c r="I1819" t="s">
        <v>43</v>
      </c>
      <c r="J1819" t="s">
        <v>45</v>
      </c>
      <c r="N1819" s="6">
        <v>2024</v>
      </c>
      <c r="R1819" s="7">
        <v>30.856556000000001</v>
      </c>
      <c r="S1819" s="7">
        <v>104.61032</v>
      </c>
      <c r="T1819" t="s">
        <v>46</v>
      </c>
      <c r="U1819" t="s">
        <v>24154</v>
      </c>
      <c r="V1819" t="s">
        <v>24155</v>
      </c>
      <c r="X1819" t="s">
        <v>21497</v>
      </c>
      <c r="Y1819" t="s">
        <v>19854</v>
      </c>
      <c r="Z1819" t="s">
        <v>21048</v>
      </c>
      <c r="AI1819" t="s">
        <v>24156</v>
      </c>
      <c r="AJ1819" t="s">
        <v>24157</v>
      </c>
    </row>
    <row r="1820" spans="1:36" ht="17.25" hidden="1" customHeight="1" x14ac:dyDescent="0.2">
      <c r="A1820" s="4" t="s">
        <v>24151</v>
      </c>
      <c r="B1820" t="s">
        <v>21042</v>
      </c>
      <c r="C1820" t="s">
        <v>24152</v>
      </c>
      <c r="D1820" t="s">
        <v>24153</v>
      </c>
      <c r="E1820" t="s">
        <v>56</v>
      </c>
      <c r="F1820" t="s">
        <v>86</v>
      </c>
      <c r="G1820" s="5">
        <v>700</v>
      </c>
      <c r="H1820" t="s">
        <v>139</v>
      </c>
      <c r="I1820" t="s">
        <v>43</v>
      </c>
      <c r="J1820" t="s">
        <v>45</v>
      </c>
      <c r="N1820" s="24">
        <v>2025</v>
      </c>
      <c r="R1820" s="7">
        <v>30.856556000000001</v>
      </c>
      <c r="S1820" s="7">
        <v>104.61032</v>
      </c>
      <c r="T1820" t="s">
        <v>46</v>
      </c>
      <c r="U1820" t="s">
        <v>24154</v>
      </c>
      <c r="V1820" t="s">
        <v>24155</v>
      </c>
      <c r="X1820" t="s">
        <v>21497</v>
      </c>
      <c r="Y1820" t="s">
        <v>19854</v>
      </c>
      <c r="Z1820" t="s">
        <v>21048</v>
      </c>
      <c r="AI1820" t="s">
        <v>24156</v>
      </c>
      <c r="AJ1820" t="s">
        <v>24158</v>
      </c>
    </row>
    <row r="1821" spans="1:36" ht="17.25" hidden="1" customHeight="1" x14ac:dyDescent="0.2">
      <c r="A1821" s="4" t="s">
        <v>24159</v>
      </c>
      <c r="B1821" t="s">
        <v>21042</v>
      </c>
      <c r="C1821" t="s">
        <v>24160</v>
      </c>
      <c r="D1821" t="s">
        <v>24161</v>
      </c>
      <c r="E1821" t="s">
        <v>40</v>
      </c>
      <c r="F1821" t="s">
        <v>86</v>
      </c>
      <c r="G1821" s="5">
        <v>70</v>
      </c>
      <c r="H1821" t="s">
        <v>139</v>
      </c>
      <c r="I1821" t="s">
        <v>43</v>
      </c>
      <c r="J1821" t="s">
        <v>44</v>
      </c>
      <c r="N1821" s="24">
        <v>2023</v>
      </c>
      <c r="R1821" s="7">
        <v>31.075493000000002</v>
      </c>
      <c r="S1821" s="7">
        <v>104.353167</v>
      </c>
      <c r="T1821" t="s">
        <v>46</v>
      </c>
      <c r="U1821" t="s">
        <v>24154</v>
      </c>
      <c r="X1821" t="s">
        <v>21497</v>
      </c>
      <c r="Y1821" t="s">
        <v>19854</v>
      </c>
      <c r="Z1821" t="s">
        <v>21048</v>
      </c>
      <c r="AH1821" s="27"/>
      <c r="AI1821" t="s">
        <v>24162</v>
      </c>
      <c r="AJ1821" t="s">
        <v>24163</v>
      </c>
    </row>
    <row r="1822" spans="1:36" ht="17.25" hidden="1" customHeight="1" x14ac:dyDescent="0.2">
      <c r="A1822" s="4" t="s">
        <v>24164</v>
      </c>
      <c r="B1822" t="s">
        <v>21042</v>
      </c>
      <c r="C1822" t="s">
        <v>24165</v>
      </c>
      <c r="D1822" t="s">
        <v>24166</v>
      </c>
      <c r="E1822" t="s">
        <v>40</v>
      </c>
      <c r="F1822" t="s">
        <v>86</v>
      </c>
      <c r="G1822" s="5">
        <v>700</v>
      </c>
      <c r="H1822" t="s">
        <v>139</v>
      </c>
      <c r="I1822" t="s">
        <v>43</v>
      </c>
      <c r="J1822" t="s">
        <v>44</v>
      </c>
      <c r="N1822" s="24">
        <v>2024</v>
      </c>
      <c r="R1822" s="7">
        <v>32.433152999999997</v>
      </c>
      <c r="S1822" s="7">
        <v>105.83244500000001</v>
      </c>
      <c r="T1822" t="s">
        <v>504</v>
      </c>
      <c r="U1822" t="s">
        <v>24167</v>
      </c>
      <c r="X1822" t="s">
        <v>21497</v>
      </c>
      <c r="Y1822" t="s">
        <v>19854</v>
      </c>
      <c r="Z1822" t="s">
        <v>21048</v>
      </c>
      <c r="AH1822" s="27"/>
      <c r="AI1822" t="s">
        <v>24168</v>
      </c>
      <c r="AJ1822" t="s">
        <v>24169</v>
      </c>
    </row>
    <row r="1823" spans="1:36" ht="17.25" hidden="1" customHeight="1" x14ac:dyDescent="0.2">
      <c r="A1823" s="4" t="s">
        <v>24164</v>
      </c>
      <c r="B1823" t="s">
        <v>21042</v>
      </c>
      <c r="C1823" t="s">
        <v>24165</v>
      </c>
      <c r="D1823" t="s">
        <v>24166</v>
      </c>
      <c r="E1823" t="s">
        <v>56</v>
      </c>
      <c r="F1823" t="s">
        <v>86</v>
      </c>
      <c r="G1823" s="5">
        <v>700</v>
      </c>
      <c r="H1823" t="s">
        <v>139</v>
      </c>
      <c r="I1823" t="s">
        <v>43</v>
      </c>
      <c r="J1823" t="s">
        <v>44</v>
      </c>
      <c r="N1823" s="6">
        <v>2024</v>
      </c>
      <c r="P1823" s="25"/>
      <c r="R1823" s="7">
        <v>32.433152999999997</v>
      </c>
      <c r="S1823" s="7">
        <v>105.83244500000001</v>
      </c>
      <c r="T1823" t="s">
        <v>504</v>
      </c>
      <c r="U1823" t="s">
        <v>24167</v>
      </c>
      <c r="X1823" t="s">
        <v>21497</v>
      </c>
      <c r="Y1823" t="s">
        <v>19854</v>
      </c>
      <c r="Z1823" t="s">
        <v>21048</v>
      </c>
      <c r="AH1823" s="27"/>
      <c r="AI1823" t="s">
        <v>24168</v>
      </c>
      <c r="AJ1823" t="s">
        <v>24170</v>
      </c>
    </row>
    <row r="1824" spans="1:36" ht="17.25" hidden="1" customHeight="1" x14ac:dyDescent="0.2">
      <c r="A1824" s="4" t="s">
        <v>24179</v>
      </c>
      <c r="B1824" t="s">
        <v>21042</v>
      </c>
      <c r="C1824" t="s">
        <v>24180</v>
      </c>
      <c r="D1824" t="s">
        <v>24181</v>
      </c>
      <c r="E1824" t="s">
        <v>63</v>
      </c>
      <c r="F1824" t="s">
        <v>86</v>
      </c>
      <c r="G1824" s="5">
        <v>350</v>
      </c>
      <c r="H1824" t="s">
        <v>42</v>
      </c>
      <c r="I1824" t="s">
        <v>43</v>
      </c>
      <c r="J1824" t="s">
        <v>45</v>
      </c>
      <c r="N1824" s="6">
        <v>2015</v>
      </c>
      <c r="P1824" s="25"/>
      <c r="R1824" s="7">
        <v>31.114961999999998</v>
      </c>
      <c r="S1824" s="7">
        <v>107.484887</v>
      </c>
      <c r="T1824" t="s">
        <v>46</v>
      </c>
      <c r="U1824" t="s">
        <v>21739</v>
      </c>
      <c r="V1824" t="s">
        <v>24182</v>
      </c>
      <c r="X1824" t="s">
        <v>21497</v>
      </c>
      <c r="Y1824" t="s">
        <v>19854</v>
      </c>
      <c r="Z1824" t="s">
        <v>21048</v>
      </c>
      <c r="AG1824" t="s">
        <v>24183</v>
      </c>
      <c r="AH1824" s="27"/>
      <c r="AI1824" t="s">
        <v>24184</v>
      </c>
      <c r="AJ1824" t="s">
        <v>24185</v>
      </c>
    </row>
    <row r="1825" spans="1:36" ht="17.25" hidden="1" customHeight="1" x14ac:dyDescent="0.2">
      <c r="A1825" s="4" t="s">
        <v>24179</v>
      </c>
      <c r="B1825" t="s">
        <v>21042</v>
      </c>
      <c r="C1825" t="s">
        <v>24180</v>
      </c>
      <c r="D1825" t="s">
        <v>24181</v>
      </c>
      <c r="E1825" t="s">
        <v>73</v>
      </c>
      <c r="F1825" t="s">
        <v>86</v>
      </c>
      <c r="G1825" s="5">
        <v>350</v>
      </c>
      <c r="H1825" t="s">
        <v>42</v>
      </c>
      <c r="I1825" t="s">
        <v>43</v>
      </c>
      <c r="J1825" t="s">
        <v>45</v>
      </c>
      <c r="N1825" s="6">
        <v>2015</v>
      </c>
      <c r="P1825" s="25"/>
      <c r="R1825" s="7">
        <v>31.114961999999998</v>
      </c>
      <c r="S1825" s="7">
        <v>107.484887</v>
      </c>
      <c r="T1825" t="s">
        <v>46</v>
      </c>
      <c r="U1825" t="s">
        <v>21739</v>
      </c>
      <c r="V1825" t="s">
        <v>24182</v>
      </c>
      <c r="X1825" t="s">
        <v>21497</v>
      </c>
      <c r="Y1825" t="s">
        <v>19854</v>
      </c>
      <c r="Z1825" t="s">
        <v>21048</v>
      </c>
      <c r="AG1825" t="s">
        <v>24183</v>
      </c>
      <c r="AH1825" s="27"/>
      <c r="AI1825" t="s">
        <v>24184</v>
      </c>
      <c r="AJ1825" t="s">
        <v>24186</v>
      </c>
    </row>
    <row r="1826" spans="1:36" ht="17.25" hidden="1" customHeight="1" x14ac:dyDescent="0.2">
      <c r="A1826" s="4" t="s">
        <v>24179</v>
      </c>
      <c r="B1826" t="s">
        <v>21042</v>
      </c>
      <c r="C1826" t="s">
        <v>24180</v>
      </c>
      <c r="D1826" t="s">
        <v>24181</v>
      </c>
      <c r="E1826" t="s">
        <v>75</v>
      </c>
      <c r="F1826" t="s">
        <v>86</v>
      </c>
      <c r="G1826" s="5">
        <v>700</v>
      </c>
      <c r="H1826" t="s">
        <v>486</v>
      </c>
      <c r="I1826" t="s">
        <v>43</v>
      </c>
      <c r="J1826" t="s">
        <v>45</v>
      </c>
      <c r="N1826" s="6">
        <v>2024</v>
      </c>
      <c r="P1826" s="25"/>
      <c r="R1826" s="7">
        <v>31.114961999999998</v>
      </c>
      <c r="S1826" s="7">
        <v>107.484887</v>
      </c>
      <c r="T1826" t="s">
        <v>46</v>
      </c>
      <c r="U1826" t="s">
        <v>21739</v>
      </c>
      <c r="V1826" t="s">
        <v>24182</v>
      </c>
      <c r="X1826" t="s">
        <v>21497</v>
      </c>
      <c r="Y1826" t="s">
        <v>19854</v>
      </c>
      <c r="Z1826" t="s">
        <v>21048</v>
      </c>
      <c r="AG1826" t="s">
        <v>24183</v>
      </c>
      <c r="AH1826" s="27"/>
      <c r="AI1826" t="s">
        <v>24184</v>
      </c>
      <c r="AJ1826" t="s">
        <v>24187</v>
      </c>
    </row>
    <row r="1827" spans="1:36" ht="17.25" hidden="1" customHeight="1" x14ac:dyDescent="0.2">
      <c r="A1827" s="4" t="s">
        <v>24179</v>
      </c>
      <c r="B1827" t="s">
        <v>21042</v>
      </c>
      <c r="C1827" t="s">
        <v>24180</v>
      </c>
      <c r="D1827" t="s">
        <v>24181</v>
      </c>
      <c r="E1827" t="s">
        <v>77</v>
      </c>
      <c r="F1827" t="s">
        <v>86</v>
      </c>
      <c r="G1827" s="5">
        <v>700</v>
      </c>
      <c r="H1827" t="s">
        <v>486</v>
      </c>
      <c r="I1827" t="s">
        <v>43</v>
      </c>
      <c r="J1827" t="s">
        <v>45</v>
      </c>
      <c r="N1827" s="6">
        <v>2024</v>
      </c>
      <c r="R1827" s="7">
        <v>31.114961999999998</v>
      </c>
      <c r="S1827" s="7">
        <v>107.484887</v>
      </c>
      <c r="T1827" t="s">
        <v>46</v>
      </c>
      <c r="U1827" t="s">
        <v>21739</v>
      </c>
      <c r="V1827" t="s">
        <v>24182</v>
      </c>
      <c r="X1827" t="s">
        <v>21497</v>
      </c>
      <c r="Y1827" t="s">
        <v>19854</v>
      </c>
      <c r="Z1827" t="s">
        <v>21048</v>
      </c>
      <c r="AG1827" t="s">
        <v>24183</v>
      </c>
      <c r="AH1827" s="27"/>
      <c r="AI1827" t="s">
        <v>24184</v>
      </c>
      <c r="AJ1827" t="s">
        <v>24188</v>
      </c>
    </row>
    <row r="1828" spans="1:36" ht="17.25" hidden="1" customHeight="1" x14ac:dyDescent="0.2">
      <c r="A1828" s="4" t="s">
        <v>24189</v>
      </c>
      <c r="B1828" t="s">
        <v>21042</v>
      </c>
      <c r="C1828" t="s">
        <v>24190</v>
      </c>
      <c r="D1828" t="s">
        <v>24191</v>
      </c>
      <c r="E1828" t="s">
        <v>63</v>
      </c>
      <c r="F1828" t="s">
        <v>86</v>
      </c>
      <c r="G1828" s="5">
        <v>700</v>
      </c>
      <c r="H1828" t="s">
        <v>139</v>
      </c>
      <c r="I1828" t="s">
        <v>43</v>
      </c>
      <c r="J1828" t="s">
        <v>45</v>
      </c>
      <c r="K1828" t="s">
        <v>45</v>
      </c>
      <c r="L1828" t="s">
        <v>45</v>
      </c>
      <c r="N1828" s="6">
        <v>2024</v>
      </c>
      <c r="R1828" s="7">
        <v>30.078213999999999</v>
      </c>
      <c r="S1828" s="7">
        <v>105.423753</v>
      </c>
      <c r="T1828" t="s">
        <v>46</v>
      </c>
      <c r="U1828" t="s">
        <v>24192</v>
      </c>
      <c r="V1828" t="s">
        <v>24193</v>
      </c>
      <c r="X1828" t="s">
        <v>21497</v>
      </c>
      <c r="Y1828" t="s">
        <v>19854</v>
      </c>
      <c r="Z1828" t="s">
        <v>21048</v>
      </c>
      <c r="AG1828" t="s">
        <v>24194</v>
      </c>
      <c r="AH1828" s="6">
        <v>1317129</v>
      </c>
      <c r="AI1828" t="s">
        <v>24195</v>
      </c>
      <c r="AJ1828" t="s">
        <v>24196</v>
      </c>
    </row>
    <row r="1829" spans="1:36" ht="17.25" hidden="1" customHeight="1" x14ac:dyDescent="0.2">
      <c r="A1829" s="4" t="s">
        <v>24189</v>
      </c>
      <c r="B1829" t="s">
        <v>21042</v>
      </c>
      <c r="C1829" t="s">
        <v>24190</v>
      </c>
      <c r="D1829" t="s">
        <v>24191</v>
      </c>
      <c r="E1829" t="s">
        <v>73</v>
      </c>
      <c r="F1829" t="s">
        <v>86</v>
      </c>
      <c r="G1829" s="5">
        <v>700</v>
      </c>
      <c r="H1829" t="s">
        <v>139</v>
      </c>
      <c r="I1829" t="s">
        <v>43</v>
      </c>
      <c r="J1829" t="s">
        <v>45</v>
      </c>
      <c r="K1829" t="s">
        <v>45</v>
      </c>
      <c r="L1829" t="s">
        <v>45</v>
      </c>
      <c r="N1829" s="6">
        <v>2024</v>
      </c>
      <c r="R1829" s="7">
        <v>30.078213999999999</v>
      </c>
      <c r="S1829" s="7">
        <v>105.423753</v>
      </c>
      <c r="T1829" t="s">
        <v>46</v>
      </c>
      <c r="U1829" t="s">
        <v>24192</v>
      </c>
      <c r="V1829" t="s">
        <v>24193</v>
      </c>
      <c r="X1829" t="s">
        <v>21497</v>
      </c>
      <c r="Y1829" t="s">
        <v>19854</v>
      </c>
      <c r="Z1829" t="s">
        <v>21048</v>
      </c>
      <c r="AG1829" t="s">
        <v>24194</v>
      </c>
      <c r="AH1829" s="6">
        <v>1317130</v>
      </c>
      <c r="AI1829" t="s">
        <v>24195</v>
      </c>
      <c r="AJ1829" t="s">
        <v>24197</v>
      </c>
    </row>
    <row r="1830" spans="1:36" ht="17.25" hidden="1" customHeight="1" x14ac:dyDescent="0.2">
      <c r="A1830" s="4" t="s">
        <v>24189</v>
      </c>
      <c r="B1830" t="s">
        <v>21042</v>
      </c>
      <c r="C1830" t="s">
        <v>24190</v>
      </c>
      <c r="D1830" t="s">
        <v>24191</v>
      </c>
      <c r="E1830" t="s">
        <v>75</v>
      </c>
      <c r="F1830" t="s">
        <v>86</v>
      </c>
      <c r="G1830" s="5">
        <v>700</v>
      </c>
      <c r="H1830" t="s">
        <v>486</v>
      </c>
      <c r="I1830" t="s">
        <v>43</v>
      </c>
      <c r="J1830" t="s">
        <v>45</v>
      </c>
      <c r="N1830" s="6">
        <v>2024</v>
      </c>
      <c r="R1830" s="7">
        <v>30.078213999999999</v>
      </c>
      <c r="S1830" s="7">
        <v>105.423753</v>
      </c>
      <c r="T1830" t="s">
        <v>46</v>
      </c>
      <c r="U1830" t="s">
        <v>24192</v>
      </c>
      <c r="V1830" t="s">
        <v>24193</v>
      </c>
      <c r="X1830" t="s">
        <v>21497</v>
      </c>
      <c r="Y1830" t="s">
        <v>19854</v>
      </c>
      <c r="Z1830" t="s">
        <v>21048</v>
      </c>
      <c r="AG1830" t="s">
        <v>24194</v>
      </c>
      <c r="AH1830" s="27"/>
      <c r="AI1830" t="s">
        <v>24195</v>
      </c>
      <c r="AJ1830" t="s">
        <v>24198</v>
      </c>
    </row>
    <row r="1831" spans="1:36" ht="17.25" hidden="1" customHeight="1" x14ac:dyDescent="0.2">
      <c r="A1831" s="4" t="s">
        <v>24189</v>
      </c>
      <c r="B1831" t="s">
        <v>21042</v>
      </c>
      <c r="C1831" t="s">
        <v>24190</v>
      </c>
      <c r="D1831" t="s">
        <v>24191</v>
      </c>
      <c r="E1831" t="s">
        <v>77</v>
      </c>
      <c r="F1831" t="s">
        <v>86</v>
      </c>
      <c r="G1831" s="5">
        <v>700</v>
      </c>
      <c r="H1831" t="s">
        <v>486</v>
      </c>
      <c r="I1831" t="s">
        <v>43</v>
      </c>
      <c r="J1831" t="s">
        <v>45</v>
      </c>
      <c r="N1831" s="6">
        <v>2024</v>
      </c>
      <c r="R1831" s="7">
        <v>30.078213999999999</v>
      </c>
      <c r="S1831" s="7">
        <v>105.423753</v>
      </c>
      <c r="T1831" t="s">
        <v>46</v>
      </c>
      <c r="U1831" t="s">
        <v>24192</v>
      </c>
      <c r="V1831" t="s">
        <v>24193</v>
      </c>
      <c r="X1831" t="s">
        <v>21497</v>
      </c>
      <c r="Y1831" t="s">
        <v>19854</v>
      </c>
      <c r="Z1831" t="s">
        <v>21048</v>
      </c>
      <c r="AG1831" t="s">
        <v>24194</v>
      </c>
      <c r="AH1831" s="27"/>
      <c r="AI1831" t="s">
        <v>24195</v>
      </c>
      <c r="AJ1831" t="s">
        <v>24199</v>
      </c>
    </row>
    <row r="1832" spans="1:36" ht="17.25" hidden="1" customHeight="1" x14ac:dyDescent="0.2">
      <c r="A1832" s="4" t="s">
        <v>24208</v>
      </c>
      <c r="B1832" t="s">
        <v>21042</v>
      </c>
      <c r="C1832" t="s">
        <v>24209</v>
      </c>
      <c r="D1832" t="s">
        <v>24210</v>
      </c>
      <c r="E1832" t="s">
        <v>63</v>
      </c>
      <c r="F1832" t="s">
        <v>86</v>
      </c>
      <c r="G1832" s="5">
        <v>600</v>
      </c>
      <c r="H1832" t="s">
        <v>486</v>
      </c>
      <c r="I1832" t="s">
        <v>43</v>
      </c>
      <c r="J1832" t="s">
        <v>45</v>
      </c>
      <c r="N1832" s="6">
        <v>2023</v>
      </c>
      <c r="R1832" s="7">
        <v>30.352381000000001</v>
      </c>
      <c r="S1832" s="7">
        <v>105.449382</v>
      </c>
      <c r="T1832" t="s">
        <v>504</v>
      </c>
      <c r="U1832" t="s">
        <v>24211</v>
      </c>
      <c r="W1832" t="s">
        <v>24212</v>
      </c>
      <c r="X1832" t="s">
        <v>21497</v>
      </c>
      <c r="Y1832" t="s">
        <v>19854</v>
      </c>
      <c r="Z1832" t="s">
        <v>21048</v>
      </c>
      <c r="AH1832" s="27"/>
      <c r="AI1832" t="s">
        <v>24213</v>
      </c>
      <c r="AJ1832" t="s">
        <v>24214</v>
      </c>
    </row>
    <row r="1833" spans="1:36" ht="17.25" hidden="1" customHeight="1" x14ac:dyDescent="0.2">
      <c r="A1833" s="4" t="s">
        <v>24208</v>
      </c>
      <c r="B1833" t="s">
        <v>21042</v>
      </c>
      <c r="C1833" t="s">
        <v>24209</v>
      </c>
      <c r="D1833" t="s">
        <v>24210</v>
      </c>
      <c r="E1833" t="s">
        <v>73</v>
      </c>
      <c r="F1833" t="s">
        <v>86</v>
      </c>
      <c r="G1833" s="5">
        <v>600</v>
      </c>
      <c r="H1833" t="s">
        <v>486</v>
      </c>
      <c r="I1833" t="s">
        <v>43</v>
      </c>
      <c r="J1833" t="s">
        <v>45</v>
      </c>
      <c r="N1833" s="6">
        <v>2023</v>
      </c>
      <c r="R1833" s="7">
        <v>30.352381000000001</v>
      </c>
      <c r="S1833" s="7">
        <v>105.449382</v>
      </c>
      <c r="T1833" t="s">
        <v>504</v>
      </c>
      <c r="U1833" t="s">
        <v>24211</v>
      </c>
      <c r="W1833" t="s">
        <v>24212</v>
      </c>
      <c r="X1833" t="s">
        <v>21497</v>
      </c>
      <c r="Y1833" t="s">
        <v>19854</v>
      </c>
      <c r="Z1833" t="s">
        <v>21048</v>
      </c>
      <c r="AH1833" s="27"/>
      <c r="AI1833" t="s">
        <v>24213</v>
      </c>
      <c r="AJ1833" t="s">
        <v>24215</v>
      </c>
    </row>
    <row r="1834" spans="1:36" ht="17.25" hidden="1" customHeight="1" x14ac:dyDescent="0.2">
      <c r="A1834" s="4" t="s">
        <v>24208</v>
      </c>
      <c r="B1834" t="s">
        <v>21042</v>
      </c>
      <c r="C1834" t="s">
        <v>24209</v>
      </c>
      <c r="D1834" t="s">
        <v>24210</v>
      </c>
      <c r="E1834" t="s">
        <v>75</v>
      </c>
      <c r="F1834" t="s">
        <v>86</v>
      </c>
      <c r="G1834" s="5">
        <v>600</v>
      </c>
      <c r="H1834" t="s">
        <v>486</v>
      </c>
      <c r="I1834" t="s">
        <v>43</v>
      </c>
      <c r="J1834" t="s">
        <v>45</v>
      </c>
      <c r="N1834" s="6">
        <v>2023</v>
      </c>
      <c r="R1834" s="7">
        <v>30.352381000000001</v>
      </c>
      <c r="S1834" s="7">
        <v>105.449382</v>
      </c>
      <c r="T1834" t="s">
        <v>504</v>
      </c>
      <c r="U1834" t="s">
        <v>24211</v>
      </c>
      <c r="W1834" t="s">
        <v>24212</v>
      </c>
      <c r="X1834" t="s">
        <v>21497</v>
      </c>
      <c r="Y1834" t="s">
        <v>19854</v>
      </c>
      <c r="Z1834" t="s">
        <v>21048</v>
      </c>
      <c r="AH1834" s="27"/>
      <c r="AI1834" t="s">
        <v>24213</v>
      </c>
      <c r="AJ1834" t="s">
        <v>24216</v>
      </c>
    </row>
    <row r="1835" spans="1:36" ht="17.25" hidden="1" customHeight="1" x14ac:dyDescent="0.2">
      <c r="A1835" s="4" t="s">
        <v>24208</v>
      </c>
      <c r="B1835" t="s">
        <v>21042</v>
      </c>
      <c r="C1835" t="s">
        <v>24209</v>
      </c>
      <c r="D1835" t="s">
        <v>24210</v>
      </c>
      <c r="E1835" t="s">
        <v>77</v>
      </c>
      <c r="F1835" t="s">
        <v>86</v>
      </c>
      <c r="G1835" s="5">
        <v>600</v>
      </c>
      <c r="H1835" t="s">
        <v>486</v>
      </c>
      <c r="I1835" t="s">
        <v>43</v>
      </c>
      <c r="J1835" t="s">
        <v>45</v>
      </c>
      <c r="N1835" s="6">
        <v>2023</v>
      </c>
      <c r="R1835" s="7">
        <v>30.352381000000001</v>
      </c>
      <c r="S1835" s="7">
        <v>105.449382</v>
      </c>
      <c r="T1835" t="s">
        <v>504</v>
      </c>
      <c r="U1835" t="s">
        <v>24211</v>
      </c>
      <c r="W1835" t="s">
        <v>24212</v>
      </c>
      <c r="X1835" t="s">
        <v>21497</v>
      </c>
      <c r="Y1835" t="s">
        <v>19854</v>
      </c>
      <c r="Z1835" t="s">
        <v>21048</v>
      </c>
      <c r="AH1835" s="27"/>
      <c r="AI1835" t="s">
        <v>24213</v>
      </c>
      <c r="AJ1835" t="s">
        <v>24217</v>
      </c>
    </row>
    <row r="1836" spans="1:36" ht="17.25" hidden="1" customHeight="1" x14ac:dyDescent="0.2">
      <c r="A1836" s="4" t="s">
        <v>24226</v>
      </c>
      <c r="B1836" t="s">
        <v>21042</v>
      </c>
      <c r="C1836" t="s">
        <v>24227</v>
      </c>
      <c r="D1836" t="s">
        <v>24228</v>
      </c>
      <c r="E1836" t="s">
        <v>63</v>
      </c>
      <c r="F1836" t="s">
        <v>86</v>
      </c>
      <c r="G1836" s="5">
        <v>460</v>
      </c>
      <c r="H1836" t="s">
        <v>42</v>
      </c>
      <c r="I1836" t="s">
        <v>43</v>
      </c>
      <c r="J1836" t="s">
        <v>45</v>
      </c>
      <c r="K1836" t="s">
        <v>45</v>
      </c>
      <c r="L1836" t="s">
        <v>45</v>
      </c>
      <c r="M1836" t="s">
        <v>559</v>
      </c>
      <c r="N1836" s="6">
        <v>2020</v>
      </c>
      <c r="R1836" s="7">
        <v>19.788535</v>
      </c>
      <c r="S1836" s="7">
        <v>110.716477</v>
      </c>
      <c r="T1836" t="s">
        <v>46</v>
      </c>
      <c r="U1836" t="s">
        <v>24221</v>
      </c>
      <c r="V1836" t="s">
        <v>24229</v>
      </c>
      <c r="X1836" t="s">
        <v>21213</v>
      </c>
      <c r="Y1836" t="s">
        <v>19854</v>
      </c>
      <c r="Z1836" t="s">
        <v>21048</v>
      </c>
      <c r="AC1836" t="s">
        <v>24230</v>
      </c>
      <c r="AG1836" t="s">
        <v>24231</v>
      </c>
      <c r="AH1836" s="6">
        <v>1303429</v>
      </c>
      <c r="AI1836" t="s">
        <v>24232</v>
      </c>
      <c r="AJ1836" t="s">
        <v>24233</v>
      </c>
    </row>
    <row r="1837" spans="1:36" ht="17.25" hidden="1" customHeight="1" x14ac:dyDescent="0.2">
      <c r="A1837" s="4" t="s">
        <v>24226</v>
      </c>
      <c r="B1837" t="s">
        <v>21042</v>
      </c>
      <c r="C1837" t="s">
        <v>24227</v>
      </c>
      <c r="D1837" t="s">
        <v>24228</v>
      </c>
      <c r="E1837" t="s">
        <v>73</v>
      </c>
      <c r="F1837" t="s">
        <v>86</v>
      </c>
      <c r="G1837" s="5">
        <v>460</v>
      </c>
      <c r="H1837" t="s">
        <v>42</v>
      </c>
      <c r="I1837" t="s">
        <v>43</v>
      </c>
      <c r="J1837" t="s">
        <v>45</v>
      </c>
      <c r="K1837" t="s">
        <v>45</v>
      </c>
      <c r="L1837" t="s">
        <v>45</v>
      </c>
      <c r="M1837" t="s">
        <v>559</v>
      </c>
      <c r="N1837" s="6">
        <v>2020</v>
      </c>
      <c r="R1837" s="7">
        <v>19.788535</v>
      </c>
      <c r="S1837" s="7">
        <v>110.716477</v>
      </c>
      <c r="T1837" t="s">
        <v>46</v>
      </c>
      <c r="U1837" t="s">
        <v>24221</v>
      </c>
      <c r="V1837" t="s">
        <v>24229</v>
      </c>
      <c r="X1837" t="s">
        <v>21213</v>
      </c>
      <c r="Y1837" t="s">
        <v>19854</v>
      </c>
      <c r="Z1837" t="s">
        <v>21048</v>
      </c>
      <c r="AC1837" t="s">
        <v>24230</v>
      </c>
      <c r="AG1837" t="s">
        <v>24231</v>
      </c>
      <c r="AH1837" s="6">
        <v>1303430</v>
      </c>
      <c r="AI1837" t="s">
        <v>24232</v>
      </c>
      <c r="AJ1837" t="s">
        <v>24234</v>
      </c>
    </row>
    <row r="1838" spans="1:36" ht="17.25" hidden="1" customHeight="1" x14ac:dyDescent="0.2">
      <c r="A1838" s="4" t="s">
        <v>24258</v>
      </c>
      <c r="B1838" t="s">
        <v>21042</v>
      </c>
      <c r="C1838" t="s">
        <v>24259</v>
      </c>
      <c r="D1838" t="s">
        <v>24264</v>
      </c>
      <c r="E1838" t="s">
        <v>56</v>
      </c>
      <c r="F1838" t="s">
        <v>21045</v>
      </c>
      <c r="G1838" s="5">
        <v>93</v>
      </c>
      <c r="H1838" t="s">
        <v>42</v>
      </c>
      <c r="I1838" t="s">
        <v>240</v>
      </c>
      <c r="J1838" t="s">
        <v>559</v>
      </c>
      <c r="K1838" t="s">
        <v>45</v>
      </c>
      <c r="L1838" t="s">
        <v>45</v>
      </c>
      <c r="M1838" t="s">
        <v>559</v>
      </c>
      <c r="N1838" s="6">
        <v>2021</v>
      </c>
      <c r="R1838" s="7">
        <v>39.748170999999999</v>
      </c>
      <c r="S1838" s="7">
        <v>118.62281900000001</v>
      </c>
      <c r="T1838" t="s">
        <v>46</v>
      </c>
      <c r="U1838" t="s">
        <v>21549</v>
      </c>
      <c r="V1838" t="s">
        <v>24261</v>
      </c>
      <c r="X1838" t="s">
        <v>21551</v>
      </c>
      <c r="Y1838" t="s">
        <v>19854</v>
      </c>
      <c r="Z1838" t="s">
        <v>21048</v>
      </c>
      <c r="AE1838" t="s">
        <v>92</v>
      </c>
      <c r="AH1838" s="27"/>
      <c r="AI1838" t="s">
        <v>24262</v>
      </c>
      <c r="AJ1838" t="s">
        <v>24265</v>
      </c>
    </row>
    <row r="1839" spans="1:36" ht="17.25" hidden="1" customHeight="1" x14ac:dyDescent="0.2">
      <c r="A1839" s="4" t="s">
        <v>24258</v>
      </c>
      <c r="B1839" t="s">
        <v>21042</v>
      </c>
      <c r="C1839" t="s">
        <v>24259</v>
      </c>
      <c r="D1839" t="s">
        <v>24266</v>
      </c>
      <c r="E1839" t="s">
        <v>58</v>
      </c>
      <c r="F1839" t="s">
        <v>21045</v>
      </c>
      <c r="G1839" s="5">
        <v>100</v>
      </c>
      <c r="H1839" t="s">
        <v>42</v>
      </c>
      <c r="I1839" t="s">
        <v>240</v>
      </c>
      <c r="J1839" t="s">
        <v>559</v>
      </c>
      <c r="K1839" t="s">
        <v>45</v>
      </c>
      <c r="L1839" t="s">
        <v>45</v>
      </c>
      <c r="M1839" t="s">
        <v>559</v>
      </c>
      <c r="N1839" s="6">
        <v>2022</v>
      </c>
      <c r="R1839" s="7">
        <v>39.748170999999999</v>
      </c>
      <c r="S1839" s="7">
        <v>118.62281900000001</v>
      </c>
      <c r="T1839" t="s">
        <v>46</v>
      </c>
      <c r="U1839" t="s">
        <v>21549</v>
      </c>
      <c r="V1839" t="s">
        <v>24261</v>
      </c>
      <c r="X1839" t="s">
        <v>21551</v>
      </c>
      <c r="Y1839" t="s">
        <v>19854</v>
      </c>
      <c r="Z1839" t="s">
        <v>21048</v>
      </c>
      <c r="AE1839" t="s">
        <v>92</v>
      </c>
      <c r="AH1839" s="27"/>
      <c r="AI1839" t="s">
        <v>24262</v>
      </c>
      <c r="AJ1839" t="s">
        <v>24267</v>
      </c>
    </row>
    <row r="1840" spans="1:36" ht="17.25" hidden="1" customHeight="1" x14ac:dyDescent="0.2">
      <c r="A1840" s="4" t="s">
        <v>24268</v>
      </c>
      <c r="B1840" t="s">
        <v>21042</v>
      </c>
      <c r="C1840" t="s">
        <v>24269</v>
      </c>
      <c r="D1840" t="s">
        <v>24270</v>
      </c>
      <c r="E1840" t="s">
        <v>75</v>
      </c>
      <c r="F1840" t="s">
        <v>21045</v>
      </c>
      <c r="G1840" s="5">
        <v>80</v>
      </c>
      <c r="H1840" t="s">
        <v>42</v>
      </c>
      <c r="I1840" t="s">
        <v>240</v>
      </c>
      <c r="J1840" t="s">
        <v>45</v>
      </c>
      <c r="K1840" t="s">
        <v>45</v>
      </c>
      <c r="L1840" t="s">
        <v>45</v>
      </c>
      <c r="M1840" t="s">
        <v>559</v>
      </c>
      <c r="N1840" s="6">
        <v>2019</v>
      </c>
      <c r="R1840" s="7">
        <v>39.470412000000003</v>
      </c>
      <c r="S1840" s="7">
        <v>118.257758</v>
      </c>
      <c r="T1840" t="s">
        <v>46</v>
      </c>
      <c r="U1840" t="s">
        <v>21549</v>
      </c>
      <c r="V1840" t="s">
        <v>24271</v>
      </c>
      <c r="W1840" t="s">
        <v>24272</v>
      </c>
      <c r="X1840" t="s">
        <v>21551</v>
      </c>
      <c r="Y1840" t="s">
        <v>19854</v>
      </c>
      <c r="Z1840" t="s">
        <v>21048</v>
      </c>
      <c r="AE1840" t="s">
        <v>92</v>
      </c>
      <c r="AH1840" s="27"/>
      <c r="AI1840" t="s">
        <v>24273</v>
      </c>
      <c r="AJ1840" t="s">
        <v>24274</v>
      </c>
    </row>
    <row r="1841" spans="1:36" ht="17.25" hidden="1" customHeight="1" x14ac:dyDescent="0.2">
      <c r="A1841" s="4" t="s">
        <v>24290</v>
      </c>
      <c r="B1841" t="s">
        <v>21042</v>
      </c>
      <c r="C1841" t="s">
        <v>24291</v>
      </c>
      <c r="D1841" t="s">
        <v>24292</v>
      </c>
      <c r="E1841" t="s">
        <v>40</v>
      </c>
      <c r="F1841" t="s">
        <v>21045</v>
      </c>
      <c r="G1841" s="5">
        <v>135</v>
      </c>
      <c r="H1841" t="s">
        <v>42</v>
      </c>
      <c r="I1841" t="s">
        <v>240</v>
      </c>
      <c r="J1841" t="s">
        <v>45</v>
      </c>
      <c r="K1841" t="s">
        <v>45</v>
      </c>
      <c r="L1841" t="s">
        <v>45</v>
      </c>
      <c r="M1841" t="s">
        <v>559</v>
      </c>
      <c r="N1841" s="6">
        <v>2021</v>
      </c>
      <c r="R1841" s="7">
        <v>39.250618000000003</v>
      </c>
      <c r="S1841" s="7">
        <v>119.028807</v>
      </c>
      <c r="T1841" t="s">
        <v>46</v>
      </c>
      <c r="U1841" t="s">
        <v>21549</v>
      </c>
      <c r="V1841" t="s">
        <v>24293</v>
      </c>
      <c r="W1841" t="s">
        <v>24294</v>
      </c>
      <c r="X1841" t="s">
        <v>21551</v>
      </c>
      <c r="Y1841" t="s">
        <v>19854</v>
      </c>
      <c r="Z1841" t="s">
        <v>21048</v>
      </c>
      <c r="AH1841" s="27"/>
      <c r="AI1841" t="s">
        <v>24295</v>
      </c>
      <c r="AJ1841" t="s">
        <v>24296</v>
      </c>
    </row>
    <row r="1842" spans="1:36" ht="17.25" hidden="1" customHeight="1" x14ac:dyDescent="0.2">
      <c r="A1842" s="4" t="s">
        <v>24297</v>
      </c>
      <c r="B1842" t="s">
        <v>21042</v>
      </c>
      <c r="C1842" t="s">
        <v>24298</v>
      </c>
      <c r="D1842" t="s">
        <v>24299</v>
      </c>
      <c r="E1842" t="s">
        <v>40</v>
      </c>
      <c r="F1842" t="s">
        <v>21045</v>
      </c>
      <c r="G1842" s="5">
        <v>80</v>
      </c>
      <c r="H1842" t="s">
        <v>42</v>
      </c>
      <c r="I1842" t="s">
        <v>45</v>
      </c>
      <c r="J1842" t="s">
        <v>45</v>
      </c>
      <c r="K1842" t="s">
        <v>45</v>
      </c>
      <c r="L1842" t="s">
        <v>45</v>
      </c>
      <c r="M1842" t="s">
        <v>559</v>
      </c>
      <c r="N1842" s="6">
        <v>2020</v>
      </c>
      <c r="R1842" s="7">
        <v>39.502941999999997</v>
      </c>
      <c r="S1842" s="7">
        <v>118.278453</v>
      </c>
      <c r="T1842" t="s">
        <v>46</v>
      </c>
      <c r="U1842" t="s">
        <v>21549</v>
      </c>
      <c r="V1842" t="s">
        <v>24300</v>
      </c>
      <c r="W1842" t="s">
        <v>24272</v>
      </c>
      <c r="X1842" t="s">
        <v>21551</v>
      </c>
      <c r="Y1842" t="s">
        <v>19854</v>
      </c>
      <c r="Z1842" t="s">
        <v>21048</v>
      </c>
      <c r="AE1842" t="s">
        <v>92</v>
      </c>
      <c r="AH1842" s="27"/>
      <c r="AI1842" t="s">
        <v>24301</v>
      </c>
      <c r="AJ1842" t="s">
        <v>24302</v>
      </c>
    </row>
    <row r="1843" spans="1:36" ht="17.25" hidden="1" customHeight="1" x14ac:dyDescent="0.2">
      <c r="A1843" s="4" t="s">
        <v>24297</v>
      </c>
      <c r="B1843" t="s">
        <v>21042</v>
      </c>
      <c r="C1843" t="s">
        <v>24298</v>
      </c>
      <c r="D1843" t="s">
        <v>24299</v>
      </c>
      <c r="E1843" t="s">
        <v>56</v>
      </c>
      <c r="F1843" t="s">
        <v>21045</v>
      </c>
      <c r="G1843" s="5">
        <v>80</v>
      </c>
      <c r="H1843" t="s">
        <v>42</v>
      </c>
      <c r="I1843" t="s">
        <v>45</v>
      </c>
      <c r="J1843" t="s">
        <v>45</v>
      </c>
      <c r="K1843" t="s">
        <v>45</v>
      </c>
      <c r="L1843" t="s">
        <v>45</v>
      </c>
      <c r="M1843" t="s">
        <v>559</v>
      </c>
      <c r="N1843" s="6">
        <v>2020</v>
      </c>
      <c r="R1843" s="7">
        <v>39.502941999999997</v>
      </c>
      <c r="S1843" s="7">
        <v>118.278453</v>
      </c>
      <c r="T1843" t="s">
        <v>46</v>
      </c>
      <c r="U1843" t="s">
        <v>21549</v>
      </c>
      <c r="V1843" t="s">
        <v>24300</v>
      </c>
      <c r="W1843" t="s">
        <v>24272</v>
      </c>
      <c r="X1843" t="s">
        <v>21551</v>
      </c>
      <c r="Y1843" t="s">
        <v>19854</v>
      </c>
      <c r="Z1843" t="s">
        <v>21048</v>
      </c>
      <c r="AE1843" t="s">
        <v>92</v>
      </c>
      <c r="AH1843" s="27"/>
      <c r="AI1843" t="s">
        <v>24301</v>
      </c>
      <c r="AJ1843" t="s">
        <v>24303</v>
      </c>
    </row>
    <row r="1844" spans="1:36" ht="17.25" hidden="1" customHeight="1" x14ac:dyDescent="0.2">
      <c r="A1844" s="4" t="s">
        <v>24297</v>
      </c>
      <c r="B1844" t="s">
        <v>21042</v>
      </c>
      <c r="C1844" t="s">
        <v>24298</v>
      </c>
      <c r="D1844" t="s">
        <v>24299</v>
      </c>
      <c r="E1844" t="s">
        <v>58</v>
      </c>
      <c r="F1844" t="s">
        <v>21045</v>
      </c>
      <c r="G1844" s="5">
        <v>100</v>
      </c>
      <c r="H1844" t="s">
        <v>42</v>
      </c>
      <c r="I1844" t="s">
        <v>240</v>
      </c>
      <c r="J1844" t="s">
        <v>45</v>
      </c>
      <c r="K1844" t="s">
        <v>45</v>
      </c>
      <c r="L1844" t="s">
        <v>45</v>
      </c>
      <c r="M1844" t="s">
        <v>559</v>
      </c>
      <c r="N1844" s="6">
        <v>2020</v>
      </c>
      <c r="R1844" s="7">
        <v>39.502941999999997</v>
      </c>
      <c r="S1844" s="7">
        <v>118.278453</v>
      </c>
      <c r="T1844" t="s">
        <v>46</v>
      </c>
      <c r="U1844" t="s">
        <v>21549</v>
      </c>
      <c r="V1844" t="s">
        <v>24300</v>
      </c>
      <c r="W1844" t="s">
        <v>24272</v>
      </c>
      <c r="X1844" t="s">
        <v>21551</v>
      </c>
      <c r="Y1844" t="s">
        <v>19854</v>
      </c>
      <c r="Z1844" t="s">
        <v>21048</v>
      </c>
      <c r="AE1844" t="s">
        <v>92</v>
      </c>
      <c r="AH1844" s="27"/>
      <c r="AI1844" t="s">
        <v>24301</v>
      </c>
      <c r="AJ1844" t="s">
        <v>24304</v>
      </c>
    </row>
    <row r="1845" spans="1:36" ht="17.25" hidden="1" customHeight="1" x14ac:dyDescent="0.2">
      <c r="A1845" s="4" t="s">
        <v>24305</v>
      </c>
      <c r="B1845" t="s">
        <v>21042</v>
      </c>
      <c r="C1845" t="s">
        <v>24306</v>
      </c>
      <c r="D1845" t="s">
        <v>24307</v>
      </c>
      <c r="E1845" t="s">
        <v>40</v>
      </c>
      <c r="F1845" t="s">
        <v>21045</v>
      </c>
      <c r="G1845" s="5">
        <v>65</v>
      </c>
      <c r="H1845" t="s">
        <v>42</v>
      </c>
      <c r="I1845" t="s">
        <v>240</v>
      </c>
      <c r="J1845" t="s">
        <v>45</v>
      </c>
      <c r="K1845" t="s">
        <v>45</v>
      </c>
      <c r="L1845" t="s">
        <v>45</v>
      </c>
      <c r="M1845" t="s">
        <v>559</v>
      </c>
      <c r="N1845" s="6">
        <v>2021</v>
      </c>
      <c r="R1845" s="7">
        <v>39.142225000000003</v>
      </c>
      <c r="S1845" s="7">
        <v>118.427274</v>
      </c>
      <c r="T1845" t="s">
        <v>46</v>
      </c>
      <c r="U1845" t="s">
        <v>21549</v>
      </c>
      <c r="W1845" t="s">
        <v>22444</v>
      </c>
      <c r="X1845" t="s">
        <v>21551</v>
      </c>
      <c r="Y1845" t="s">
        <v>19854</v>
      </c>
      <c r="Z1845" t="s">
        <v>21048</v>
      </c>
      <c r="AE1845" t="s">
        <v>92</v>
      </c>
      <c r="AH1845" s="27"/>
      <c r="AI1845" t="s">
        <v>24308</v>
      </c>
      <c r="AJ1845" t="s">
        <v>24309</v>
      </c>
    </row>
    <row r="1846" spans="1:36" ht="17.25" hidden="1" customHeight="1" x14ac:dyDescent="0.2">
      <c r="A1846" s="4" t="s">
        <v>24324</v>
      </c>
      <c r="B1846" t="s">
        <v>21042</v>
      </c>
      <c r="C1846" t="s">
        <v>24325</v>
      </c>
      <c r="D1846" t="s">
        <v>24326</v>
      </c>
      <c r="E1846" t="s">
        <v>75</v>
      </c>
      <c r="F1846" t="s">
        <v>86</v>
      </c>
      <c r="G1846" s="5">
        <v>485</v>
      </c>
      <c r="H1846" t="s">
        <v>139</v>
      </c>
      <c r="I1846" t="s">
        <v>43</v>
      </c>
      <c r="J1846" t="s">
        <v>44</v>
      </c>
      <c r="K1846" t="s">
        <v>45</v>
      </c>
      <c r="L1846" t="s">
        <v>45</v>
      </c>
      <c r="M1846" t="s">
        <v>559</v>
      </c>
      <c r="N1846" s="6">
        <v>2023</v>
      </c>
      <c r="R1846" s="7">
        <v>31.44435</v>
      </c>
      <c r="S1846" s="7">
        <v>120.437</v>
      </c>
      <c r="T1846" t="s">
        <v>46</v>
      </c>
      <c r="U1846" t="s">
        <v>21712</v>
      </c>
      <c r="V1846" t="s">
        <v>23813</v>
      </c>
      <c r="X1846" t="s">
        <v>21204</v>
      </c>
      <c r="Y1846" t="s">
        <v>19854</v>
      </c>
      <c r="Z1846" t="s">
        <v>21048</v>
      </c>
      <c r="AG1846" t="s">
        <v>24327</v>
      </c>
      <c r="AH1846" s="6">
        <v>1316033</v>
      </c>
      <c r="AI1846" t="s">
        <v>24328</v>
      </c>
      <c r="AJ1846" t="s">
        <v>24331</v>
      </c>
    </row>
    <row r="1847" spans="1:36" ht="17.25" hidden="1" customHeight="1" x14ac:dyDescent="0.2">
      <c r="A1847" s="4" t="s">
        <v>24324</v>
      </c>
      <c r="B1847" t="s">
        <v>21042</v>
      </c>
      <c r="C1847" t="s">
        <v>24325</v>
      </c>
      <c r="D1847" t="s">
        <v>24326</v>
      </c>
      <c r="E1847" t="s">
        <v>77</v>
      </c>
      <c r="F1847" t="s">
        <v>86</v>
      </c>
      <c r="G1847" s="5">
        <v>485</v>
      </c>
      <c r="H1847" t="s">
        <v>139</v>
      </c>
      <c r="I1847" t="s">
        <v>43</v>
      </c>
      <c r="J1847" t="s">
        <v>44</v>
      </c>
      <c r="K1847" t="s">
        <v>45</v>
      </c>
      <c r="L1847" t="s">
        <v>45</v>
      </c>
      <c r="M1847" t="s">
        <v>559</v>
      </c>
      <c r="N1847" s="6">
        <v>2023</v>
      </c>
      <c r="P1847" s="25"/>
      <c r="R1847" s="7">
        <v>31.44435</v>
      </c>
      <c r="S1847" s="7">
        <v>120.437</v>
      </c>
      <c r="T1847" t="s">
        <v>46</v>
      </c>
      <c r="U1847" t="s">
        <v>21712</v>
      </c>
      <c r="V1847" t="s">
        <v>23813</v>
      </c>
      <c r="X1847" t="s">
        <v>21204</v>
      </c>
      <c r="Y1847" t="s">
        <v>19854</v>
      </c>
      <c r="Z1847" t="s">
        <v>21048</v>
      </c>
      <c r="AG1847" t="s">
        <v>24327</v>
      </c>
      <c r="AH1847" s="6">
        <v>1316034</v>
      </c>
      <c r="AI1847" t="s">
        <v>24328</v>
      </c>
      <c r="AJ1847" t="s">
        <v>24332</v>
      </c>
    </row>
    <row r="1848" spans="1:36" ht="17.25" hidden="1" customHeight="1" x14ac:dyDescent="0.2">
      <c r="A1848" s="4" t="s">
        <v>24333</v>
      </c>
      <c r="B1848" t="s">
        <v>21042</v>
      </c>
      <c r="C1848" t="s">
        <v>24334</v>
      </c>
      <c r="D1848" t="s">
        <v>24335</v>
      </c>
      <c r="E1848" t="s">
        <v>40</v>
      </c>
      <c r="F1848" t="s">
        <v>86</v>
      </c>
      <c r="G1848" s="5">
        <v>450</v>
      </c>
      <c r="H1848" t="s">
        <v>139</v>
      </c>
      <c r="I1848" t="s">
        <v>43</v>
      </c>
      <c r="J1848" t="s">
        <v>45</v>
      </c>
      <c r="K1848" t="s">
        <v>45</v>
      </c>
      <c r="L1848" t="s">
        <v>45</v>
      </c>
      <c r="M1848" t="s">
        <v>559</v>
      </c>
      <c r="N1848" s="6">
        <v>2024</v>
      </c>
      <c r="P1848" s="25"/>
      <c r="R1848" s="7">
        <v>32.132686900000003</v>
      </c>
      <c r="S1848" s="7">
        <v>117.1424926</v>
      </c>
      <c r="T1848" t="s">
        <v>504</v>
      </c>
      <c r="U1848" t="s">
        <v>22497</v>
      </c>
      <c r="V1848" t="s">
        <v>24336</v>
      </c>
      <c r="W1848" t="s">
        <v>24337</v>
      </c>
      <c r="X1848" t="s">
        <v>21047</v>
      </c>
      <c r="Y1848" t="s">
        <v>19854</v>
      </c>
      <c r="Z1848" t="s">
        <v>21048</v>
      </c>
      <c r="AG1848" t="s">
        <v>24338</v>
      </c>
      <c r="AH1848" s="6">
        <v>1249902</v>
      </c>
      <c r="AI1848" t="s">
        <v>24339</v>
      </c>
      <c r="AJ1848" t="s">
        <v>24340</v>
      </c>
    </row>
    <row r="1849" spans="1:36" ht="17.25" hidden="1" customHeight="1" x14ac:dyDescent="0.2">
      <c r="A1849" s="4" t="s">
        <v>24333</v>
      </c>
      <c r="B1849" t="s">
        <v>21042</v>
      </c>
      <c r="C1849" t="s">
        <v>24334</v>
      </c>
      <c r="D1849" t="s">
        <v>24335</v>
      </c>
      <c r="E1849" t="s">
        <v>56</v>
      </c>
      <c r="F1849" t="s">
        <v>86</v>
      </c>
      <c r="G1849" s="5">
        <v>450</v>
      </c>
      <c r="H1849" t="s">
        <v>139</v>
      </c>
      <c r="I1849" t="s">
        <v>43</v>
      </c>
      <c r="J1849" t="s">
        <v>45</v>
      </c>
      <c r="K1849" t="s">
        <v>45</v>
      </c>
      <c r="L1849" t="s">
        <v>45</v>
      </c>
      <c r="M1849" t="s">
        <v>559</v>
      </c>
      <c r="N1849" s="6">
        <v>2024</v>
      </c>
      <c r="R1849" s="7">
        <v>32.132686900000003</v>
      </c>
      <c r="S1849" s="7">
        <v>117.1424926</v>
      </c>
      <c r="T1849" t="s">
        <v>504</v>
      </c>
      <c r="U1849" t="s">
        <v>22497</v>
      </c>
      <c r="V1849" t="s">
        <v>24336</v>
      </c>
      <c r="W1849" t="s">
        <v>24337</v>
      </c>
      <c r="X1849" t="s">
        <v>21047</v>
      </c>
      <c r="Y1849" t="s">
        <v>19854</v>
      </c>
      <c r="Z1849" t="s">
        <v>21048</v>
      </c>
      <c r="AG1849" t="s">
        <v>24338</v>
      </c>
      <c r="AH1849" s="6">
        <v>1249903</v>
      </c>
      <c r="AI1849" t="s">
        <v>24339</v>
      </c>
      <c r="AJ1849" t="s">
        <v>24341</v>
      </c>
    </row>
    <row r="1850" spans="1:36" ht="17.25" hidden="1" customHeight="1" x14ac:dyDescent="0.2">
      <c r="A1850" s="4" t="s">
        <v>24348</v>
      </c>
      <c r="B1850" t="s">
        <v>21042</v>
      </c>
      <c r="C1850" t="s">
        <v>24349</v>
      </c>
      <c r="D1850" t="s">
        <v>24350</v>
      </c>
      <c r="E1850" t="s">
        <v>40</v>
      </c>
      <c r="F1850" t="s">
        <v>617</v>
      </c>
      <c r="G1850" s="5">
        <v>780</v>
      </c>
      <c r="H1850" t="s">
        <v>558</v>
      </c>
      <c r="I1850" t="s">
        <v>43</v>
      </c>
      <c r="J1850" t="s">
        <v>45</v>
      </c>
      <c r="K1850" t="s">
        <v>45</v>
      </c>
      <c r="L1850" t="s">
        <v>45</v>
      </c>
      <c r="M1850" t="s">
        <v>559</v>
      </c>
      <c r="N1850" s="6">
        <v>2023</v>
      </c>
      <c r="R1850" s="7">
        <v>27.966270000000002</v>
      </c>
      <c r="S1850" s="7">
        <v>121.08571999999999</v>
      </c>
      <c r="T1850" t="s">
        <v>504</v>
      </c>
      <c r="U1850" t="s">
        <v>24351</v>
      </c>
      <c r="V1850" t="s">
        <v>24352</v>
      </c>
      <c r="W1850" t="s">
        <v>24353</v>
      </c>
      <c r="X1850" t="s">
        <v>21066</v>
      </c>
      <c r="Y1850" t="s">
        <v>19854</v>
      </c>
      <c r="Z1850" t="s">
        <v>21048</v>
      </c>
      <c r="AH1850" s="27"/>
      <c r="AI1850" t="s">
        <v>24354</v>
      </c>
      <c r="AJ1850" t="s">
        <v>24355</v>
      </c>
    </row>
    <row r="1851" spans="1:36" ht="17.25" hidden="1" customHeight="1" x14ac:dyDescent="0.2">
      <c r="A1851" s="4" t="s">
        <v>24348</v>
      </c>
      <c r="B1851" t="s">
        <v>21042</v>
      </c>
      <c r="C1851" t="s">
        <v>24349</v>
      </c>
      <c r="D1851" t="s">
        <v>24350</v>
      </c>
      <c r="E1851" t="s">
        <v>56</v>
      </c>
      <c r="F1851" t="s">
        <v>617</v>
      </c>
      <c r="G1851" s="5">
        <v>780</v>
      </c>
      <c r="H1851" t="s">
        <v>558</v>
      </c>
      <c r="I1851" t="s">
        <v>43</v>
      </c>
      <c r="J1851" t="s">
        <v>45</v>
      </c>
      <c r="K1851" t="s">
        <v>45</v>
      </c>
      <c r="L1851" t="s">
        <v>45</v>
      </c>
      <c r="M1851" t="s">
        <v>559</v>
      </c>
      <c r="N1851" s="6">
        <v>2023</v>
      </c>
      <c r="R1851" s="7">
        <v>27.966270000000002</v>
      </c>
      <c r="S1851" s="7">
        <v>121.08571999999999</v>
      </c>
      <c r="T1851" t="s">
        <v>504</v>
      </c>
      <c r="U1851" t="s">
        <v>24351</v>
      </c>
      <c r="V1851" t="s">
        <v>24352</v>
      </c>
      <c r="W1851" t="s">
        <v>24353</v>
      </c>
      <c r="X1851" t="s">
        <v>21066</v>
      </c>
      <c r="Y1851" t="s">
        <v>19854</v>
      </c>
      <c r="Z1851" t="s">
        <v>21048</v>
      </c>
      <c r="AH1851" s="27"/>
      <c r="AI1851" t="s">
        <v>24354</v>
      </c>
      <c r="AJ1851" t="s">
        <v>24356</v>
      </c>
    </row>
    <row r="1852" spans="1:36" ht="17.25" hidden="1" customHeight="1" x14ac:dyDescent="0.2">
      <c r="A1852" s="4" t="s">
        <v>24357</v>
      </c>
      <c r="B1852" t="s">
        <v>21042</v>
      </c>
      <c r="C1852" t="s">
        <v>24358</v>
      </c>
      <c r="D1852" t="s">
        <v>24359</v>
      </c>
      <c r="E1852" t="s">
        <v>40</v>
      </c>
      <c r="F1852" t="s">
        <v>86</v>
      </c>
      <c r="G1852" s="5">
        <v>185</v>
      </c>
      <c r="H1852" t="s">
        <v>42</v>
      </c>
      <c r="I1852" t="s">
        <v>43</v>
      </c>
      <c r="J1852" t="s">
        <v>44</v>
      </c>
      <c r="N1852" s="6">
        <v>2015</v>
      </c>
      <c r="R1852" s="7">
        <v>30.486156999999999</v>
      </c>
      <c r="S1852" s="7">
        <v>114.421491</v>
      </c>
      <c r="T1852" t="s">
        <v>46</v>
      </c>
      <c r="U1852" t="s">
        <v>22383</v>
      </c>
      <c r="V1852" t="s">
        <v>24360</v>
      </c>
      <c r="X1852" t="s">
        <v>21101</v>
      </c>
      <c r="Y1852" t="s">
        <v>19854</v>
      </c>
      <c r="Z1852" t="s">
        <v>21048</v>
      </c>
      <c r="AH1852" s="27"/>
      <c r="AI1852" t="s">
        <v>24361</v>
      </c>
      <c r="AJ1852" t="s">
        <v>24362</v>
      </c>
    </row>
    <row r="1853" spans="1:36" ht="17.25" hidden="1" customHeight="1" x14ac:dyDescent="0.2">
      <c r="A1853" s="4" t="s">
        <v>24357</v>
      </c>
      <c r="B1853" t="s">
        <v>21042</v>
      </c>
      <c r="C1853" t="s">
        <v>24358</v>
      </c>
      <c r="D1853" t="s">
        <v>24359</v>
      </c>
      <c r="E1853" t="s">
        <v>56</v>
      </c>
      <c r="F1853" t="s">
        <v>86</v>
      </c>
      <c r="G1853" s="5">
        <v>185</v>
      </c>
      <c r="H1853" t="s">
        <v>42</v>
      </c>
      <c r="I1853" t="s">
        <v>43</v>
      </c>
      <c r="J1853" t="s">
        <v>44</v>
      </c>
      <c r="N1853" s="6">
        <v>2017</v>
      </c>
      <c r="R1853" s="7">
        <v>30.486156999999999</v>
      </c>
      <c r="S1853" s="7">
        <v>114.421491</v>
      </c>
      <c r="T1853" t="s">
        <v>46</v>
      </c>
      <c r="U1853" t="s">
        <v>22383</v>
      </c>
      <c r="V1853" t="s">
        <v>24360</v>
      </c>
      <c r="X1853" t="s">
        <v>21101</v>
      </c>
      <c r="Y1853" t="s">
        <v>19854</v>
      </c>
      <c r="Z1853" t="s">
        <v>21048</v>
      </c>
      <c r="AH1853" s="27"/>
      <c r="AI1853" t="s">
        <v>24361</v>
      </c>
      <c r="AJ1853" t="s">
        <v>24363</v>
      </c>
    </row>
    <row r="1854" spans="1:36" ht="17.25" hidden="1" customHeight="1" x14ac:dyDescent="0.2">
      <c r="A1854" s="4" t="s">
        <v>24371</v>
      </c>
      <c r="B1854" t="s">
        <v>21042</v>
      </c>
      <c r="C1854" t="s">
        <v>24372</v>
      </c>
      <c r="D1854" t="s">
        <v>24373</v>
      </c>
      <c r="E1854" t="s">
        <v>40</v>
      </c>
      <c r="F1854" t="s">
        <v>21045</v>
      </c>
      <c r="G1854" s="5">
        <v>100</v>
      </c>
      <c r="H1854" t="s">
        <v>42</v>
      </c>
      <c r="I1854" t="s">
        <v>240</v>
      </c>
      <c r="J1854" t="s">
        <v>45</v>
      </c>
      <c r="K1854" t="s">
        <v>45</v>
      </c>
      <c r="L1854" t="s">
        <v>45</v>
      </c>
      <c r="M1854" t="s">
        <v>559</v>
      </c>
      <c r="N1854" s="6">
        <v>2022</v>
      </c>
      <c r="R1854" s="7">
        <v>30.632466000000001</v>
      </c>
      <c r="S1854" s="7">
        <v>114.436255</v>
      </c>
      <c r="T1854" t="s">
        <v>46</v>
      </c>
      <c r="U1854" t="s">
        <v>22383</v>
      </c>
      <c r="W1854" t="s">
        <v>24374</v>
      </c>
      <c r="X1854" t="s">
        <v>21101</v>
      </c>
      <c r="Y1854" t="s">
        <v>19854</v>
      </c>
      <c r="Z1854" t="s">
        <v>21048</v>
      </c>
      <c r="AE1854" t="s">
        <v>92</v>
      </c>
      <c r="AH1854" s="27"/>
      <c r="AI1854" t="s">
        <v>24375</v>
      </c>
      <c r="AJ1854" t="s">
        <v>24376</v>
      </c>
    </row>
    <row r="1855" spans="1:36" ht="17.25" hidden="1" customHeight="1" x14ac:dyDescent="0.2">
      <c r="A1855" s="4" t="s">
        <v>24371</v>
      </c>
      <c r="B1855" t="s">
        <v>21042</v>
      </c>
      <c r="C1855" t="s">
        <v>24372</v>
      </c>
      <c r="D1855" t="s">
        <v>24373</v>
      </c>
      <c r="E1855" t="s">
        <v>56</v>
      </c>
      <c r="F1855" t="s">
        <v>21045</v>
      </c>
      <c r="G1855" s="5">
        <v>100</v>
      </c>
      <c r="H1855" t="s">
        <v>42</v>
      </c>
      <c r="I1855" t="s">
        <v>240</v>
      </c>
      <c r="J1855" t="s">
        <v>45</v>
      </c>
      <c r="K1855" t="s">
        <v>45</v>
      </c>
      <c r="L1855" t="s">
        <v>45</v>
      </c>
      <c r="M1855" t="s">
        <v>559</v>
      </c>
      <c r="N1855" s="6">
        <v>2022</v>
      </c>
      <c r="R1855" s="7">
        <v>30.632466000000001</v>
      </c>
      <c r="S1855" s="7">
        <v>114.436255</v>
      </c>
      <c r="T1855" t="s">
        <v>46</v>
      </c>
      <c r="U1855" t="s">
        <v>22383</v>
      </c>
      <c r="W1855" t="s">
        <v>24374</v>
      </c>
      <c r="X1855" t="s">
        <v>21101</v>
      </c>
      <c r="Y1855" t="s">
        <v>19854</v>
      </c>
      <c r="Z1855" t="s">
        <v>21048</v>
      </c>
      <c r="AE1855" t="s">
        <v>92</v>
      </c>
      <c r="AH1855" s="27"/>
      <c r="AI1855" t="s">
        <v>24375</v>
      </c>
      <c r="AJ1855" t="s">
        <v>24377</v>
      </c>
    </row>
    <row r="1856" spans="1:36" ht="17.25" hidden="1" customHeight="1" x14ac:dyDescent="0.2">
      <c r="A1856" s="4" t="s">
        <v>24378</v>
      </c>
      <c r="B1856" t="s">
        <v>21042</v>
      </c>
      <c r="C1856" t="s">
        <v>24379</v>
      </c>
      <c r="D1856" t="s">
        <v>24380</v>
      </c>
      <c r="E1856" t="s">
        <v>40</v>
      </c>
      <c r="F1856" t="s">
        <v>86</v>
      </c>
      <c r="G1856" s="5">
        <v>100</v>
      </c>
      <c r="H1856" t="s">
        <v>139</v>
      </c>
      <c r="I1856" t="s">
        <v>43</v>
      </c>
      <c r="J1856" t="s">
        <v>44</v>
      </c>
      <c r="N1856" s="6">
        <v>2023</v>
      </c>
      <c r="R1856" s="7">
        <v>30.880827</v>
      </c>
      <c r="S1856" s="7">
        <v>120.599227</v>
      </c>
      <c r="T1856" t="s">
        <v>46</v>
      </c>
      <c r="U1856" t="s">
        <v>21712</v>
      </c>
      <c r="V1856" t="s">
        <v>24381</v>
      </c>
      <c r="X1856" t="s">
        <v>21204</v>
      </c>
      <c r="Y1856" t="s">
        <v>19854</v>
      </c>
      <c r="Z1856" t="s">
        <v>21048</v>
      </c>
      <c r="AH1856" s="27"/>
      <c r="AI1856" t="s">
        <v>24382</v>
      </c>
      <c r="AJ1856" t="s">
        <v>24383</v>
      </c>
    </row>
    <row r="1857" spans="1:36" ht="17.25" hidden="1" customHeight="1" x14ac:dyDescent="0.2">
      <c r="A1857" s="4" t="s">
        <v>24378</v>
      </c>
      <c r="B1857" t="s">
        <v>21042</v>
      </c>
      <c r="C1857" t="s">
        <v>24379</v>
      </c>
      <c r="D1857" t="s">
        <v>24380</v>
      </c>
      <c r="E1857" t="s">
        <v>56</v>
      </c>
      <c r="F1857" t="s">
        <v>86</v>
      </c>
      <c r="G1857" s="5">
        <v>100</v>
      </c>
      <c r="H1857" t="s">
        <v>139</v>
      </c>
      <c r="I1857" t="s">
        <v>43</v>
      </c>
      <c r="J1857" t="s">
        <v>44</v>
      </c>
      <c r="N1857" s="6">
        <v>2023</v>
      </c>
      <c r="R1857" s="7">
        <v>30.880827</v>
      </c>
      <c r="S1857" s="7">
        <v>120.599227</v>
      </c>
      <c r="T1857" t="s">
        <v>46</v>
      </c>
      <c r="U1857" t="s">
        <v>21712</v>
      </c>
      <c r="V1857" t="s">
        <v>24381</v>
      </c>
      <c r="X1857" t="s">
        <v>21204</v>
      </c>
      <c r="Y1857" t="s">
        <v>19854</v>
      </c>
      <c r="Z1857" t="s">
        <v>21048</v>
      </c>
      <c r="AH1857" s="27"/>
      <c r="AI1857" t="s">
        <v>24382</v>
      </c>
      <c r="AJ1857" t="s">
        <v>24384</v>
      </c>
    </row>
    <row r="1858" spans="1:36" ht="17.25" hidden="1" customHeight="1" x14ac:dyDescent="0.2">
      <c r="A1858" s="4" t="s">
        <v>24385</v>
      </c>
      <c r="B1858" t="s">
        <v>21042</v>
      </c>
      <c r="C1858" t="s">
        <v>24386</v>
      </c>
      <c r="D1858" t="s">
        <v>24387</v>
      </c>
      <c r="E1858" t="s">
        <v>40</v>
      </c>
      <c r="F1858" t="s">
        <v>86</v>
      </c>
      <c r="G1858" s="5">
        <v>400</v>
      </c>
      <c r="H1858" t="s">
        <v>42</v>
      </c>
      <c r="I1858" t="s">
        <v>43</v>
      </c>
      <c r="J1858" t="s">
        <v>44</v>
      </c>
      <c r="M1858" t="s">
        <v>5341</v>
      </c>
      <c r="N1858" s="6">
        <v>2016</v>
      </c>
      <c r="R1858" s="7">
        <v>31.634457000000001</v>
      </c>
      <c r="S1858" s="7">
        <v>120.232722</v>
      </c>
      <c r="T1858" t="s">
        <v>46</v>
      </c>
      <c r="U1858" t="s">
        <v>21855</v>
      </c>
      <c r="V1858" t="s">
        <v>24388</v>
      </c>
      <c r="W1858" t="s">
        <v>24389</v>
      </c>
      <c r="X1858" t="s">
        <v>21204</v>
      </c>
      <c r="Y1858" t="s">
        <v>19854</v>
      </c>
      <c r="Z1858" t="s">
        <v>21048</v>
      </c>
      <c r="AG1858" t="s">
        <v>24390</v>
      </c>
      <c r="AH1858" s="27" t="s">
        <v>24391</v>
      </c>
      <c r="AI1858" t="s">
        <v>24392</v>
      </c>
      <c r="AJ1858" t="s">
        <v>24393</v>
      </c>
    </row>
    <row r="1859" spans="1:36" ht="17.25" hidden="1" customHeight="1" x14ac:dyDescent="0.2">
      <c r="A1859" s="4" t="s">
        <v>24385</v>
      </c>
      <c r="B1859" t="s">
        <v>21042</v>
      </c>
      <c r="C1859" t="s">
        <v>24386</v>
      </c>
      <c r="D1859" t="s">
        <v>24387</v>
      </c>
      <c r="E1859" t="s">
        <v>56</v>
      </c>
      <c r="F1859" t="s">
        <v>86</v>
      </c>
      <c r="G1859" s="5">
        <v>450</v>
      </c>
      <c r="H1859" t="s">
        <v>139</v>
      </c>
      <c r="I1859" t="s">
        <v>43</v>
      </c>
      <c r="J1859" t="s">
        <v>44</v>
      </c>
      <c r="N1859" s="6">
        <v>2024</v>
      </c>
      <c r="R1859" s="7">
        <v>31.634457000000001</v>
      </c>
      <c r="S1859" s="7">
        <v>120.232722</v>
      </c>
      <c r="T1859" t="s">
        <v>46</v>
      </c>
      <c r="U1859" t="s">
        <v>21855</v>
      </c>
      <c r="V1859" t="s">
        <v>24388</v>
      </c>
      <c r="W1859" t="s">
        <v>24389</v>
      </c>
      <c r="X1859" t="s">
        <v>21204</v>
      </c>
      <c r="Y1859" t="s">
        <v>19854</v>
      </c>
      <c r="Z1859" t="s">
        <v>21048</v>
      </c>
      <c r="AG1859" t="s">
        <v>24390</v>
      </c>
      <c r="AH1859" s="24">
        <v>1315484</v>
      </c>
      <c r="AI1859" t="s">
        <v>24392</v>
      </c>
      <c r="AJ1859" t="s">
        <v>24394</v>
      </c>
    </row>
    <row r="1860" spans="1:36" ht="17.25" hidden="1" customHeight="1" x14ac:dyDescent="0.2">
      <c r="A1860" s="4" t="s">
        <v>24406</v>
      </c>
      <c r="B1860" t="s">
        <v>21042</v>
      </c>
      <c r="C1860" t="s">
        <v>24407</v>
      </c>
      <c r="D1860" t="s">
        <v>24408</v>
      </c>
      <c r="E1860" t="s">
        <v>40</v>
      </c>
      <c r="F1860" t="s">
        <v>86</v>
      </c>
      <c r="G1860" s="5">
        <v>490</v>
      </c>
      <c r="H1860" t="s">
        <v>139</v>
      </c>
      <c r="I1860" t="s">
        <v>43</v>
      </c>
      <c r="J1860" t="s">
        <v>45</v>
      </c>
      <c r="K1860" t="s">
        <v>45</v>
      </c>
      <c r="L1860" t="s">
        <v>45</v>
      </c>
      <c r="N1860" s="24">
        <v>2023</v>
      </c>
      <c r="R1860" s="7">
        <v>26.997119999999999</v>
      </c>
      <c r="S1860" s="7">
        <v>112.78137</v>
      </c>
      <c r="T1860" t="s">
        <v>504</v>
      </c>
      <c r="U1860" t="s">
        <v>24409</v>
      </c>
      <c r="V1860" t="s">
        <v>24410</v>
      </c>
      <c r="W1860" t="s">
        <v>24411</v>
      </c>
      <c r="X1860" t="s">
        <v>21346</v>
      </c>
      <c r="Y1860" t="s">
        <v>19854</v>
      </c>
      <c r="Z1860" t="s">
        <v>21048</v>
      </c>
      <c r="AI1860" t="s">
        <v>24412</v>
      </c>
      <c r="AJ1860" t="s">
        <v>24413</v>
      </c>
    </row>
    <row r="1861" spans="1:36" ht="17.25" hidden="1" customHeight="1" x14ac:dyDescent="0.2">
      <c r="A1861" s="4" t="s">
        <v>24406</v>
      </c>
      <c r="B1861" t="s">
        <v>21042</v>
      </c>
      <c r="C1861" t="s">
        <v>24407</v>
      </c>
      <c r="D1861" t="s">
        <v>24408</v>
      </c>
      <c r="E1861" t="s">
        <v>56</v>
      </c>
      <c r="F1861" t="s">
        <v>86</v>
      </c>
      <c r="G1861" s="5">
        <v>490</v>
      </c>
      <c r="H1861" t="s">
        <v>139</v>
      </c>
      <c r="I1861" t="s">
        <v>43</v>
      </c>
      <c r="J1861" t="s">
        <v>45</v>
      </c>
      <c r="K1861" t="s">
        <v>45</v>
      </c>
      <c r="L1861" t="s">
        <v>45</v>
      </c>
      <c r="N1861" s="6">
        <v>2023</v>
      </c>
      <c r="R1861" s="7">
        <v>26.997119999999999</v>
      </c>
      <c r="S1861" s="7">
        <v>112.78137</v>
      </c>
      <c r="T1861" t="s">
        <v>504</v>
      </c>
      <c r="U1861" t="s">
        <v>24409</v>
      </c>
      <c r="V1861" t="s">
        <v>24410</v>
      </c>
      <c r="W1861" t="s">
        <v>24411</v>
      </c>
      <c r="X1861" t="s">
        <v>21346</v>
      </c>
      <c r="Y1861" t="s">
        <v>19854</v>
      </c>
      <c r="Z1861" t="s">
        <v>21048</v>
      </c>
      <c r="AI1861" t="s">
        <v>24412</v>
      </c>
      <c r="AJ1861" t="s">
        <v>24414</v>
      </c>
    </row>
    <row r="1862" spans="1:36" ht="17.25" hidden="1" customHeight="1" x14ac:dyDescent="0.2">
      <c r="A1862" s="4" t="s">
        <v>24415</v>
      </c>
      <c r="B1862" t="s">
        <v>21042</v>
      </c>
      <c r="C1862" t="s">
        <v>24416</v>
      </c>
      <c r="D1862" t="s">
        <v>24417</v>
      </c>
      <c r="E1862" t="s">
        <v>40</v>
      </c>
      <c r="F1862" t="s">
        <v>86</v>
      </c>
      <c r="G1862" s="5">
        <v>75</v>
      </c>
      <c r="H1862" t="s">
        <v>139</v>
      </c>
      <c r="I1862" t="s">
        <v>43</v>
      </c>
      <c r="J1862" t="s">
        <v>44</v>
      </c>
      <c r="N1862" s="6">
        <v>2022</v>
      </c>
      <c r="R1862" s="7">
        <v>32.187683</v>
      </c>
      <c r="S1862" s="7">
        <v>112.113362</v>
      </c>
      <c r="T1862" t="s">
        <v>504</v>
      </c>
      <c r="U1862" t="s">
        <v>24418</v>
      </c>
      <c r="X1862" t="s">
        <v>21101</v>
      </c>
      <c r="Y1862" t="s">
        <v>19854</v>
      </c>
      <c r="Z1862" t="s">
        <v>21048</v>
      </c>
      <c r="AH1862" s="27"/>
      <c r="AI1862" t="s">
        <v>24419</v>
      </c>
      <c r="AJ1862" t="s">
        <v>24420</v>
      </c>
    </row>
    <row r="1863" spans="1:36" ht="17.25" hidden="1" customHeight="1" x14ac:dyDescent="0.2">
      <c r="A1863" s="4" t="s">
        <v>24415</v>
      </c>
      <c r="B1863" t="s">
        <v>21042</v>
      </c>
      <c r="C1863" t="s">
        <v>24416</v>
      </c>
      <c r="D1863" t="s">
        <v>24417</v>
      </c>
      <c r="E1863" t="s">
        <v>56</v>
      </c>
      <c r="F1863" t="s">
        <v>86</v>
      </c>
      <c r="G1863" s="5">
        <v>75</v>
      </c>
      <c r="H1863" t="s">
        <v>139</v>
      </c>
      <c r="I1863" t="s">
        <v>43</v>
      </c>
      <c r="J1863" t="s">
        <v>44</v>
      </c>
      <c r="N1863" s="24">
        <v>2022</v>
      </c>
      <c r="R1863" s="7">
        <v>32.187683</v>
      </c>
      <c r="S1863" s="7">
        <v>112.113362</v>
      </c>
      <c r="T1863" t="s">
        <v>504</v>
      </c>
      <c r="U1863" t="s">
        <v>24418</v>
      </c>
      <c r="X1863" t="s">
        <v>21101</v>
      </c>
      <c r="Y1863" t="s">
        <v>19854</v>
      </c>
      <c r="Z1863" t="s">
        <v>21048</v>
      </c>
      <c r="AI1863" t="s">
        <v>24419</v>
      </c>
      <c r="AJ1863" t="s">
        <v>24421</v>
      </c>
    </row>
    <row r="1864" spans="1:36" ht="17.25" hidden="1" customHeight="1" x14ac:dyDescent="0.2">
      <c r="A1864" s="4" t="s">
        <v>24432</v>
      </c>
      <c r="B1864" t="s">
        <v>21042</v>
      </c>
      <c r="C1864" t="s">
        <v>24433</v>
      </c>
      <c r="D1864" t="s">
        <v>24434</v>
      </c>
      <c r="E1864" t="s">
        <v>40</v>
      </c>
      <c r="F1864" t="s">
        <v>21045</v>
      </c>
      <c r="G1864" s="5">
        <v>80</v>
      </c>
      <c r="H1864" t="s">
        <v>42</v>
      </c>
      <c r="I1864" t="s">
        <v>240</v>
      </c>
      <c r="J1864" t="s">
        <v>45</v>
      </c>
      <c r="K1864" t="s">
        <v>45</v>
      </c>
      <c r="L1864" t="s">
        <v>45</v>
      </c>
      <c r="M1864" t="s">
        <v>559</v>
      </c>
      <c r="N1864" s="6">
        <v>2020</v>
      </c>
      <c r="R1864" s="7">
        <v>37.750224000000003</v>
      </c>
      <c r="S1864" s="7">
        <v>115.18525700000001</v>
      </c>
      <c r="T1864" t="s">
        <v>46</v>
      </c>
      <c r="U1864" t="s">
        <v>24435</v>
      </c>
      <c r="V1864" t="s">
        <v>24436</v>
      </c>
      <c r="X1864" t="s">
        <v>21551</v>
      </c>
      <c r="Y1864" t="s">
        <v>19854</v>
      </c>
      <c r="Z1864" t="s">
        <v>21048</v>
      </c>
      <c r="AE1864" t="s">
        <v>92</v>
      </c>
      <c r="AH1864" s="27"/>
      <c r="AI1864" t="s">
        <v>24437</v>
      </c>
      <c r="AJ1864" t="s">
        <v>24438</v>
      </c>
    </row>
    <row r="1865" spans="1:36" ht="17.25" hidden="1" customHeight="1" x14ac:dyDescent="0.2">
      <c r="A1865" s="4" t="s">
        <v>24432</v>
      </c>
      <c r="B1865" t="s">
        <v>21042</v>
      </c>
      <c r="C1865" t="s">
        <v>24433</v>
      </c>
      <c r="D1865" t="s">
        <v>24434</v>
      </c>
      <c r="E1865" t="s">
        <v>56</v>
      </c>
      <c r="F1865" t="s">
        <v>24439</v>
      </c>
      <c r="G1865" s="5">
        <v>100</v>
      </c>
      <c r="H1865" t="s">
        <v>42</v>
      </c>
      <c r="I1865" t="s">
        <v>240</v>
      </c>
      <c r="J1865" t="s">
        <v>45</v>
      </c>
      <c r="K1865" t="s">
        <v>45</v>
      </c>
      <c r="L1865" t="s">
        <v>45</v>
      </c>
      <c r="M1865" t="s">
        <v>559</v>
      </c>
      <c r="N1865" s="6">
        <v>2021</v>
      </c>
      <c r="R1865" s="7">
        <v>37.750224000000003</v>
      </c>
      <c r="S1865" s="7">
        <v>115.18525700000001</v>
      </c>
      <c r="T1865" t="s">
        <v>46</v>
      </c>
      <c r="U1865" t="s">
        <v>24435</v>
      </c>
      <c r="V1865" t="s">
        <v>24436</v>
      </c>
      <c r="X1865" t="s">
        <v>21551</v>
      </c>
      <c r="Y1865" t="s">
        <v>19854</v>
      </c>
      <c r="Z1865" t="s">
        <v>21048</v>
      </c>
      <c r="AE1865" t="s">
        <v>92</v>
      </c>
      <c r="AH1865" s="27"/>
      <c r="AI1865" t="s">
        <v>24437</v>
      </c>
      <c r="AJ1865" t="s">
        <v>24440</v>
      </c>
    </row>
    <row r="1866" spans="1:36" ht="17.25" hidden="1" customHeight="1" x14ac:dyDescent="0.2">
      <c r="A1866" s="4" t="s">
        <v>24472</v>
      </c>
      <c r="B1866" t="s">
        <v>21042</v>
      </c>
      <c r="C1866" t="s">
        <v>24473</v>
      </c>
      <c r="D1866" t="s">
        <v>24474</v>
      </c>
      <c r="E1866" t="s">
        <v>40</v>
      </c>
      <c r="F1866" t="s">
        <v>21045</v>
      </c>
      <c r="G1866" s="5">
        <v>93</v>
      </c>
      <c r="H1866" t="s">
        <v>42</v>
      </c>
      <c r="I1866" t="s">
        <v>240</v>
      </c>
      <c r="J1866" t="s">
        <v>45</v>
      </c>
      <c r="K1866" t="s">
        <v>45</v>
      </c>
      <c r="L1866" t="s">
        <v>45</v>
      </c>
      <c r="M1866" t="s">
        <v>559</v>
      </c>
      <c r="N1866" s="6">
        <v>2017</v>
      </c>
      <c r="R1866" s="7">
        <v>27.780470999999999</v>
      </c>
      <c r="S1866" s="7">
        <v>114.920804</v>
      </c>
      <c r="T1866" t="s">
        <v>46</v>
      </c>
      <c r="U1866" t="s">
        <v>24475</v>
      </c>
      <c r="V1866" t="s">
        <v>24476</v>
      </c>
      <c r="W1866" t="s">
        <v>24477</v>
      </c>
      <c r="X1866" t="s">
        <v>23360</v>
      </c>
      <c r="Y1866" t="s">
        <v>19854</v>
      </c>
      <c r="Z1866" t="s">
        <v>21048</v>
      </c>
      <c r="AE1866" t="s">
        <v>92</v>
      </c>
      <c r="AH1866" s="27"/>
      <c r="AI1866" t="s">
        <v>24478</v>
      </c>
      <c r="AJ1866" t="s">
        <v>24479</v>
      </c>
    </row>
    <row r="1867" spans="1:36" ht="17.25" hidden="1" customHeight="1" x14ac:dyDescent="0.2">
      <c r="A1867" s="4" t="s">
        <v>24472</v>
      </c>
      <c r="B1867" t="s">
        <v>21042</v>
      </c>
      <c r="C1867" t="s">
        <v>24473</v>
      </c>
      <c r="D1867" t="s">
        <v>24474</v>
      </c>
      <c r="E1867" t="s">
        <v>56</v>
      </c>
      <c r="F1867" t="s">
        <v>21045</v>
      </c>
      <c r="G1867" s="5">
        <v>93</v>
      </c>
      <c r="H1867" t="s">
        <v>42</v>
      </c>
      <c r="I1867" t="s">
        <v>240</v>
      </c>
      <c r="J1867" t="s">
        <v>45</v>
      </c>
      <c r="K1867" t="s">
        <v>45</v>
      </c>
      <c r="L1867" t="s">
        <v>45</v>
      </c>
      <c r="M1867" t="s">
        <v>559</v>
      </c>
      <c r="N1867" s="6">
        <v>2018</v>
      </c>
      <c r="R1867" s="7">
        <v>27.780470999999999</v>
      </c>
      <c r="S1867" s="7">
        <v>114.920804</v>
      </c>
      <c r="T1867" t="s">
        <v>46</v>
      </c>
      <c r="U1867" t="s">
        <v>24475</v>
      </c>
      <c r="V1867" t="s">
        <v>24476</v>
      </c>
      <c r="W1867" t="s">
        <v>24477</v>
      </c>
      <c r="X1867" t="s">
        <v>23360</v>
      </c>
      <c r="Y1867" t="s">
        <v>19854</v>
      </c>
      <c r="Z1867" t="s">
        <v>21048</v>
      </c>
      <c r="AE1867" t="s">
        <v>92</v>
      </c>
      <c r="AH1867" s="27"/>
      <c r="AI1867" t="s">
        <v>24478</v>
      </c>
      <c r="AJ1867" t="s">
        <v>24480</v>
      </c>
    </row>
    <row r="1868" spans="1:36" ht="17.25" hidden="1" customHeight="1" x14ac:dyDescent="0.2">
      <c r="A1868" s="4" t="s">
        <v>24472</v>
      </c>
      <c r="B1868" t="s">
        <v>21042</v>
      </c>
      <c r="C1868" t="s">
        <v>24473</v>
      </c>
      <c r="D1868" t="s">
        <v>24474</v>
      </c>
      <c r="E1868" t="s">
        <v>58</v>
      </c>
      <c r="F1868" t="s">
        <v>21090</v>
      </c>
      <c r="G1868" s="5">
        <v>93</v>
      </c>
      <c r="H1868" t="s">
        <v>42</v>
      </c>
      <c r="I1868" t="s">
        <v>240</v>
      </c>
      <c r="J1868" t="s">
        <v>45</v>
      </c>
      <c r="K1868" t="s">
        <v>45</v>
      </c>
      <c r="L1868" t="s">
        <v>45</v>
      </c>
      <c r="M1868" t="s">
        <v>559</v>
      </c>
      <c r="N1868" s="6">
        <v>2020</v>
      </c>
      <c r="P1868" s="25"/>
      <c r="R1868" s="7">
        <v>27.780470999999999</v>
      </c>
      <c r="S1868" s="7">
        <v>114.920804</v>
      </c>
      <c r="T1868" t="s">
        <v>46</v>
      </c>
      <c r="U1868" t="s">
        <v>24475</v>
      </c>
      <c r="V1868" t="s">
        <v>24476</v>
      </c>
      <c r="W1868" t="s">
        <v>24477</v>
      </c>
      <c r="X1868" t="s">
        <v>23360</v>
      </c>
      <c r="Y1868" t="s">
        <v>19854</v>
      </c>
      <c r="Z1868" t="s">
        <v>21048</v>
      </c>
      <c r="AE1868" t="s">
        <v>92</v>
      </c>
      <c r="AH1868" s="27"/>
      <c r="AI1868" t="s">
        <v>24478</v>
      </c>
      <c r="AJ1868" t="s">
        <v>24481</v>
      </c>
    </row>
    <row r="1869" spans="1:36" ht="17.25" hidden="1" customHeight="1" x14ac:dyDescent="0.2">
      <c r="A1869" s="4" t="s">
        <v>24482</v>
      </c>
      <c r="B1869" t="s">
        <v>21042</v>
      </c>
      <c r="C1869" t="s">
        <v>24483</v>
      </c>
      <c r="D1869" t="s">
        <v>24484</v>
      </c>
      <c r="E1869" t="s">
        <v>40</v>
      </c>
      <c r="F1869" t="s">
        <v>3002</v>
      </c>
      <c r="G1869" s="5">
        <v>144</v>
      </c>
      <c r="H1869" t="s">
        <v>42</v>
      </c>
      <c r="I1869" t="s">
        <v>43</v>
      </c>
      <c r="J1869" t="s">
        <v>45</v>
      </c>
      <c r="N1869" s="6">
        <v>2020</v>
      </c>
      <c r="R1869" s="7">
        <v>37.598773999999999</v>
      </c>
      <c r="S1869" s="7">
        <v>113.725553</v>
      </c>
      <c r="T1869" t="s">
        <v>46</v>
      </c>
      <c r="U1869" t="s">
        <v>24485</v>
      </c>
      <c r="W1869" t="s">
        <v>24486</v>
      </c>
      <c r="X1869" t="s">
        <v>21084</v>
      </c>
      <c r="Y1869" t="s">
        <v>19854</v>
      </c>
      <c r="Z1869" t="s">
        <v>21048</v>
      </c>
      <c r="AH1869" s="27"/>
      <c r="AI1869" t="s">
        <v>24487</v>
      </c>
      <c r="AJ1869" t="s">
        <v>24488</v>
      </c>
    </row>
    <row r="1870" spans="1:36" ht="17.25" hidden="1" customHeight="1" x14ac:dyDescent="0.2">
      <c r="A1870" s="4" t="s">
        <v>24496</v>
      </c>
      <c r="B1870" t="s">
        <v>21042</v>
      </c>
      <c r="C1870" t="s">
        <v>24497</v>
      </c>
      <c r="D1870" t="s">
        <v>24498</v>
      </c>
      <c r="E1870" t="s">
        <v>40</v>
      </c>
      <c r="F1870" t="s">
        <v>617</v>
      </c>
      <c r="G1870" s="5">
        <v>120</v>
      </c>
      <c r="H1870" t="s">
        <v>139</v>
      </c>
      <c r="I1870" t="s">
        <v>43</v>
      </c>
      <c r="J1870" t="s">
        <v>44</v>
      </c>
      <c r="K1870" t="s">
        <v>45</v>
      </c>
      <c r="L1870" t="s">
        <v>45</v>
      </c>
      <c r="M1870" t="s">
        <v>559</v>
      </c>
      <c r="N1870" s="6">
        <v>2024</v>
      </c>
      <c r="R1870" s="7">
        <v>21.763828</v>
      </c>
      <c r="S1870" s="7">
        <v>111.8716634</v>
      </c>
      <c r="T1870" t="s">
        <v>504</v>
      </c>
      <c r="U1870" t="s">
        <v>22115</v>
      </c>
      <c r="W1870" t="s">
        <v>24499</v>
      </c>
      <c r="X1870" t="s">
        <v>21076</v>
      </c>
      <c r="Y1870" t="s">
        <v>19854</v>
      </c>
      <c r="Z1870" t="s">
        <v>21048</v>
      </c>
      <c r="AH1870" s="27"/>
      <c r="AI1870" t="s">
        <v>24500</v>
      </c>
      <c r="AJ1870" t="s">
        <v>24501</v>
      </c>
    </row>
    <row r="1871" spans="1:36" ht="17.25" hidden="1" customHeight="1" x14ac:dyDescent="0.2">
      <c r="A1871" s="4" t="s">
        <v>24496</v>
      </c>
      <c r="B1871" t="s">
        <v>21042</v>
      </c>
      <c r="C1871" t="s">
        <v>24497</v>
      </c>
      <c r="D1871" t="s">
        <v>24498</v>
      </c>
      <c r="E1871" t="s">
        <v>56</v>
      </c>
      <c r="F1871" t="s">
        <v>617</v>
      </c>
      <c r="G1871" s="5">
        <v>120</v>
      </c>
      <c r="H1871" t="s">
        <v>139</v>
      </c>
      <c r="I1871" t="s">
        <v>43</v>
      </c>
      <c r="J1871" t="s">
        <v>44</v>
      </c>
      <c r="K1871" t="s">
        <v>45</v>
      </c>
      <c r="L1871" t="s">
        <v>45</v>
      </c>
      <c r="M1871" t="s">
        <v>559</v>
      </c>
      <c r="N1871" s="24">
        <v>2024</v>
      </c>
      <c r="R1871" s="7">
        <v>21.763828</v>
      </c>
      <c r="S1871" s="7">
        <v>111.8716634</v>
      </c>
      <c r="T1871" t="s">
        <v>504</v>
      </c>
      <c r="U1871" t="s">
        <v>22115</v>
      </c>
      <c r="W1871" t="s">
        <v>24499</v>
      </c>
      <c r="X1871" t="s">
        <v>21076</v>
      </c>
      <c r="Y1871" t="s">
        <v>19854</v>
      </c>
      <c r="Z1871" t="s">
        <v>21048</v>
      </c>
      <c r="AI1871" t="s">
        <v>24500</v>
      </c>
      <c r="AJ1871" t="s">
        <v>24502</v>
      </c>
    </row>
    <row r="1872" spans="1:36" ht="17.25" hidden="1" customHeight="1" x14ac:dyDescent="0.2">
      <c r="A1872" s="4" t="s">
        <v>24532</v>
      </c>
      <c r="B1872" t="s">
        <v>21042</v>
      </c>
      <c r="C1872" t="s">
        <v>24533</v>
      </c>
      <c r="D1872" t="s">
        <v>24534</v>
      </c>
      <c r="E1872" t="s">
        <v>40</v>
      </c>
      <c r="F1872" t="s">
        <v>86</v>
      </c>
      <c r="G1872" s="5">
        <v>75</v>
      </c>
      <c r="H1872" t="s">
        <v>139</v>
      </c>
      <c r="I1872" t="s">
        <v>43</v>
      </c>
      <c r="J1872" t="s">
        <v>44</v>
      </c>
      <c r="K1872" t="s">
        <v>45</v>
      </c>
      <c r="L1872" t="s">
        <v>45</v>
      </c>
      <c r="N1872" s="6">
        <v>2023</v>
      </c>
      <c r="R1872" s="7">
        <v>30.768927380062799</v>
      </c>
      <c r="S1872" s="7">
        <v>111.319205819177</v>
      </c>
      <c r="T1872" t="s">
        <v>504</v>
      </c>
      <c r="U1872" t="s">
        <v>24535</v>
      </c>
      <c r="W1872" t="s">
        <v>24536</v>
      </c>
      <c r="X1872" t="s">
        <v>21101</v>
      </c>
      <c r="Y1872" t="s">
        <v>19854</v>
      </c>
      <c r="Z1872" t="s">
        <v>21048</v>
      </c>
      <c r="AC1872" t="s">
        <v>24537</v>
      </c>
      <c r="AI1872" t="s">
        <v>24538</v>
      </c>
      <c r="AJ1872" t="s">
        <v>24539</v>
      </c>
    </row>
    <row r="1873" spans="1:36" ht="17.25" hidden="1" customHeight="1" x14ac:dyDescent="0.2">
      <c r="A1873" s="4" t="s">
        <v>24532</v>
      </c>
      <c r="B1873" t="s">
        <v>21042</v>
      </c>
      <c r="C1873" t="s">
        <v>24533</v>
      </c>
      <c r="D1873" t="s">
        <v>24534</v>
      </c>
      <c r="E1873" t="s">
        <v>56</v>
      </c>
      <c r="F1873" t="s">
        <v>86</v>
      </c>
      <c r="G1873" s="5">
        <v>75</v>
      </c>
      <c r="H1873" t="s">
        <v>486</v>
      </c>
      <c r="I1873" t="s">
        <v>43</v>
      </c>
      <c r="J1873" t="s">
        <v>44</v>
      </c>
      <c r="K1873" t="s">
        <v>45</v>
      </c>
      <c r="L1873" t="s">
        <v>45</v>
      </c>
      <c r="N1873" s="6">
        <v>2024</v>
      </c>
      <c r="R1873" s="7">
        <v>30.768927380062799</v>
      </c>
      <c r="S1873" s="7">
        <v>111.319205819177</v>
      </c>
      <c r="T1873" t="s">
        <v>504</v>
      </c>
      <c r="U1873" t="s">
        <v>24535</v>
      </c>
      <c r="W1873" t="s">
        <v>24536</v>
      </c>
      <c r="X1873" t="s">
        <v>21101</v>
      </c>
      <c r="Y1873" t="s">
        <v>19854</v>
      </c>
      <c r="Z1873" t="s">
        <v>21048</v>
      </c>
      <c r="AC1873" t="s">
        <v>24537</v>
      </c>
      <c r="AH1873" s="27"/>
      <c r="AI1873" t="s">
        <v>24538</v>
      </c>
      <c r="AJ1873" t="s">
        <v>24540</v>
      </c>
    </row>
    <row r="1874" spans="1:36" ht="17.25" hidden="1" customHeight="1" x14ac:dyDescent="0.2">
      <c r="A1874" s="4" t="s">
        <v>24541</v>
      </c>
      <c r="B1874" t="s">
        <v>21042</v>
      </c>
      <c r="C1874" t="s">
        <v>24542</v>
      </c>
      <c r="D1874" t="s">
        <v>24543</v>
      </c>
      <c r="E1874" t="s">
        <v>40</v>
      </c>
      <c r="F1874" t="s">
        <v>86</v>
      </c>
      <c r="G1874" s="5">
        <v>420</v>
      </c>
      <c r="H1874" t="s">
        <v>42</v>
      </c>
      <c r="I1874" t="s">
        <v>43</v>
      </c>
      <c r="J1874" t="s">
        <v>44</v>
      </c>
      <c r="M1874" t="s">
        <v>5341</v>
      </c>
      <c r="N1874" s="6">
        <v>2015</v>
      </c>
      <c r="R1874" s="7">
        <v>31.397538000000001</v>
      </c>
      <c r="S1874" s="7">
        <v>119.827095</v>
      </c>
      <c r="T1874" t="s">
        <v>46</v>
      </c>
      <c r="U1874" t="s">
        <v>21855</v>
      </c>
      <c r="W1874" t="s">
        <v>24544</v>
      </c>
      <c r="X1874" t="s">
        <v>21204</v>
      </c>
      <c r="Y1874" t="s">
        <v>19854</v>
      </c>
      <c r="Z1874" t="s">
        <v>21048</v>
      </c>
      <c r="AC1874" t="s">
        <v>24545</v>
      </c>
      <c r="AG1874" t="s">
        <v>24546</v>
      </c>
      <c r="AH1874" s="27" t="s">
        <v>24547</v>
      </c>
      <c r="AI1874" t="s">
        <v>24548</v>
      </c>
      <c r="AJ1874" t="s">
        <v>24549</v>
      </c>
    </row>
    <row r="1875" spans="1:36" ht="17.25" hidden="1" customHeight="1" x14ac:dyDescent="0.2">
      <c r="A1875" s="4" t="s">
        <v>24541</v>
      </c>
      <c r="B1875" t="s">
        <v>21042</v>
      </c>
      <c r="C1875" t="s">
        <v>24542</v>
      </c>
      <c r="D1875" t="s">
        <v>24543</v>
      </c>
      <c r="E1875" t="s">
        <v>56</v>
      </c>
      <c r="F1875" t="s">
        <v>86</v>
      </c>
      <c r="G1875" s="5">
        <v>420</v>
      </c>
      <c r="H1875" t="s">
        <v>42</v>
      </c>
      <c r="I1875" t="s">
        <v>43</v>
      </c>
      <c r="J1875" t="s">
        <v>44</v>
      </c>
      <c r="M1875" t="s">
        <v>5341</v>
      </c>
      <c r="N1875" s="24">
        <v>2015</v>
      </c>
      <c r="R1875" s="7">
        <v>31.397538000000001</v>
      </c>
      <c r="S1875" s="7">
        <v>119.827095</v>
      </c>
      <c r="T1875" t="s">
        <v>46</v>
      </c>
      <c r="U1875" t="s">
        <v>21855</v>
      </c>
      <c r="W1875" t="s">
        <v>24544</v>
      </c>
      <c r="X1875" t="s">
        <v>21204</v>
      </c>
      <c r="Y1875" t="s">
        <v>19854</v>
      </c>
      <c r="Z1875" t="s">
        <v>21048</v>
      </c>
      <c r="AC1875" t="s">
        <v>24545</v>
      </c>
      <c r="AG1875" t="s">
        <v>24546</v>
      </c>
      <c r="AH1875" s="8" t="s">
        <v>24550</v>
      </c>
      <c r="AI1875" t="s">
        <v>24548</v>
      </c>
      <c r="AJ1875" t="s">
        <v>24551</v>
      </c>
    </row>
    <row r="1876" spans="1:36" ht="17.25" hidden="1" customHeight="1" x14ac:dyDescent="0.2">
      <c r="A1876" s="4" t="s">
        <v>24552</v>
      </c>
      <c r="B1876" t="s">
        <v>21042</v>
      </c>
      <c r="C1876" t="s">
        <v>24553</v>
      </c>
      <c r="D1876" t="s">
        <v>24554</v>
      </c>
      <c r="E1876" t="s">
        <v>40</v>
      </c>
      <c r="F1876" t="s">
        <v>86</v>
      </c>
      <c r="G1876" s="5">
        <v>490</v>
      </c>
      <c r="H1876" t="s">
        <v>486</v>
      </c>
      <c r="I1876" t="s">
        <v>43</v>
      </c>
      <c r="J1876" t="s">
        <v>44</v>
      </c>
      <c r="K1876" t="s">
        <v>45</v>
      </c>
      <c r="L1876" t="s">
        <v>45</v>
      </c>
      <c r="M1876" t="s">
        <v>559</v>
      </c>
      <c r="N1876" s="6">
        <v>2023</v>
      </c>
      <c r="R1876" s="7">
        <v>29.366667</v>
      </c>
      <c r="S1876" s="7">
        <v>105.9</v>
      </c>
      <c r="T1876" t="s">
        <v>504</v>
      </c>
      <c r="U1876" t="s">
        <v>24555</v>
      </c>
      <c r="W1876" t="s">
        <v>24556</v>
      </c>
      <c r="X1876" t="s">
        <v>21439</v>
      </c>
      <c r="Y1876" t="s">
        <v>19854</v>
      </c>
      <c r="Z1876" t="s">
        <v>21048</v>
      </c>
      <c r="AI1876" t="s">
        <v>24557</v>
      </c>
      <c r="AJ1876" t="s">
        <v>24558</v>
      </c>
    </row>
    <row r="1877" spans="1:36" ht="17.25" hidden="1" customHeight="1" x14ac:dyDescent="0.2">
      <c r="A1877" s="4" t="s">
        <v>24552</v>
      </c>
      <c r="B1877" t="s">
        <v>21042</v>
      </c>
      <c r="C1877" t="s">
        <v>24553</v>
      </c>
      <c r="D1877" t="s">
        <v>24554</v>
      </c>
      <c r="E1877" t="s">
        <v>56</v>
      </c>
      <c r="F1877" t="s">
        <v>86</v>
      </c>
      <c r="G1877" s="5">
        <v>490</v>
      </c>
      <c r="H1877" t="s">
        <v>486</v>
      </c>
      <c r="I1877" t="s">
        <v>43</v>
      </c>
      <c r="J1877" t="s">
        <v>44</v>
      </c>
      <c r="K1877" t="s">
        <v>45</v>
      </c>
      <c r="L1877" t="s">
        <v>45</v>
      </c>
      <c r="M1877" t="s">
        <v>45</v>
      </c>
      <c r="N1877" s="6">
        <v>2023</v>
      </c>
      <c r="R1877" s="7">
        <v>29.366667</v>
      </c>
      <c r="S1877" s="7">
        <v>105.9</v>
      </c>
      <c r="T1877" t="s">
        <v>504</v>
      </c>
      <c r="U1877" t="s">
        <v>24555</v>
      </c>
      <c r="W1877" t="s">
        <v>24556</v>
      </c>
      <c r="X1877" t="s">
        <v>21439</v>
      </c>
      <c r="Y1877" t="s">
        <v>19854</v>
      </c>
      <c r="Z1877" t="s">
        <v>21048</v>
      </c>
      <c r="AH1877" s="27"/>
      <c r="AI1877" t="s">
        <v>24557</v>
      </c>
      <c r="AJ1877" t="s">
        <v>24559</v>
      </c>
    </row>
    <row r="1878" spans="1:36" ht="17.25" hidden="1" customHeight="1" x14ac:dyDescent="0.2">
      <c r="A1878" s="4" t="s">
        <v>24560</v>
      </c>
      <c r="B1878" t="s">
        <v>21042</v>
      </c>
      <c r="C1878" t="s">
        <v>24561</v>
      </c>
      <c r="D1878" t="s">
        <v>24562</v>
      </c>
      <c r="E1878" t="s">
        <v>40</v>
      </c>
      <c r="F1878" t="s">
        <v>86</v>
      </c>
      <c r="G1878" s="5">
        <v>460</v>
      </c>
      <c r="H1878" t="s">
        <v>139</v>
      </c>
      <c r="I1878" t="s">
        <v>43</v>
      </c>
      <c r="J1878" t="s">
        <v>44</v>
      </c>
      <c r="N1878" s="6">
        <v>2023</v>
      </c>
      <c r="R1878" s="7">
        <v>23.180543</v>
      </c>
      <c r="S1878" s="7">
        <v>112.728855</v>
      </c>
      <c r="T1878" t="s">
        <v>46</v>
      </c>
      <c r="U1878" t="s">
        <v>21571</v>
      </c>
      <c r="W1878" t="s">
        <v>24563</v>
      </c>
      <c r="X1878" t="s">
        <v>21076</v>
      </c>
      <c r="Y1878" t="s">
        <v>19854</v>
      </c>
      <c r="Z1878" t="s">
        <v>21048</v>
      </c>
      <c r="AC1878" t="s">
        <v>24564</v>
      </c>
      <c r="AG1878" t="s">
        <v>24565</v>
      </c>
      <c r="AH1878" s="27" t="s">
        <v>24566</v>
      </c>
      <c r="AI1878" t="s">
        <v>24567</v>
      </c>
      <c r="AJ1878" t="s">
        <v>24568</v>
      </c>
    </row>
    <row r="1879" spans="1:36" ht="17.25" hidden="1" customHeight="1" x14ac:dyDescent="0.2">
      <c r="A1879" s="4" t="s">
        <v>24560</v>
      </c>
      <c r="B1879" t="s">
        <v>21042</v>
      </c>
      <c r="C1879" t="s">
        <v>24561</v>
      </c>
      <c r="D1879" t="s">
        <v>24562</v>
      </c>
      <c r="E1879" t="s">
        <v>56</v>
      </c>
      <c r="F1879" t="s">
        <v>86</v>
      </c>
      <c r="G1879" s="5">
        <v>460</v>
      </c>
      <c r="H1879" t="s">
        <v>139</v>
      </c>
      <c r="I1879" t="s">
        <v>43</v>
      </c>
      <c r="J1879" t="s">
        <v>44</v>
      </c>
      <c r="N1879" s="24">
        <v>2023</v>
      </c>
      <c r="R1879" s="7">
        <v>23.180543</v>
      </c>
      <c r="S1879" s="7">
        <v>112.728855</v>
      </c>
      <c r="T1879" t="s">
        <v>46</v>
      </c>
      <c r="U1879" t="s">
        <v>21571</v>
      </c>
      <c r="W1879" t="s">
        <v>24563</v>
      </c>
      <c r="X1879" t="s">
        <v>21076</v>
      </c>
      <c r="Y1879" t="s">
        <v>19854</v>
      </c>
      <c r="Z1879" t="s">
        <v>21048</v>
      </c>
      <c r="AC1879" t="s">
        <v>24564</v>
      </c>
      <c r="AG1879" t="s">
        <v>24565</v>
      </c>
      <c r="AH1879" s="27" t="s">
        <v>24569</v>
      </c>
      <c r="AI1879" t="s">
        <v>24567</v>
      </c>
      <c r="AJ1879" t="s">
        <v>24570</v>
      </c>
    </row>
    <row r="1880" spans="1:36" ht="17.25" hidden="1" customHeight="1" x14ac:dyDescent="0.2">
      <c r="A1880" s="4" t="s">
        <v>24571</v>
      </c>
      <c r="B1880" t="s">
        <v>21042</v>
      </c>
      <c r="C1880" t="s">
        <v>24572</v>
      </c>
      <c r="D1880" t="s">
        <v>24573</v>
      </c>
      <c r="E1880" t="s">
        <v>40</v>
      </c>
      <c r="F1880" t="s">
        <v>86</v>
      </c>
      <c r="G1880" s="5">
        <v>460</v>
      </c>
      <c r="H1880" t="s">
        <v>42</v>
      </c>
      <c r="I1880" t="s">
        <v>43</v>
      </c>
      <c r="J1880" t="s">
        <v>44</v>
      </c>
      <c r="N1880" s="6">
        <v>2022</v>
      </c>
      <c r="R1880" s="7">
        <v>23.362915000000001</v>
      </c>
      <c r="S1880" s="7">
        <v>113.093</v>
      </c>
      <c r="T1880" t="s">
        <v>46</v>
      </c>
      <c r="U1880" t="s">
        <v>21412</v>
      </c>
      <c r="W1880" t="s">
        <v>24574</v>
      </c>
      <c r="X1880" t="s">
        <v>21076</v>
      </c>
      <c r="Y1880" t="s">
        <v>19854</v>
      </c>
      <c r="Z1880" t="s">
        <v>21048</v>
      </c>
      <c r="AG1880" t="s">
        <v>24575</v>
      </c>
      <c r="AH1880" s="27" t="s">
        <v>24576</v>
      </c>
      <c r="AI1880" t="s">
        <v>24577</v>
      </c>
      <c r="AJ1880" t="s">
        <v>24578</v>
      </c>
    </row>
    <row r="1881" spans="1:36" ht="17.25" hidden="1" customHeight="1" x14ac:dyDescent="0.2">
      <c r="A1881" s="4" t="s">
        <v>24571</v>
      </c>
      <c r="B1881" t="s">
        <v>21042</v>
      </c>
      <c r="C1881" t="s">
        <v>24572</v>
      </c>
      <c r="D1881" t="s">
        <v>24573</v>
      </c>
      <c r="E1881" t="s">
        <v>56</v>
      </c>
      <c r="F1881" t="s">
        <v>86</v>
      </c>
      <c r="G1881" s="5">
        <v>460</v>
      </c>
      <c r="H1881" t="s">
        <v>42</v>
      </c>
      <c r="I1881" t="s">
        <v>43</v>
      </c>
      <c r="J1881" t="s">
        <v>44</v>
      </c>
      <c r="N1881" s="24">
        <v>2022</v>
      </c>
      <c r="R1881" s="7">
        <v>23.362915000000001</v>
      </c>
      <c r="S1881" s="7">
        <v>113.093</v>
      </c>
      <c r="T1881" t="s">
        <v>46</v>
      </c>
      <c r="U1881" t="s">
        <v>21412</v>
      </c>
      <c r="W1881" t="s">
        <v>24574</v>
      </c>
      <c r="X1881" t="s">
        <v>21076</v>
      </c>
      <c r="Y1881" t="s">
        <v>19854</v>
      </c>
      <c r="Z1881" t="s">
        <v>21048</v>
      </c>
      <c r="AG1881" t="s">
        <v>24575</v>
      </c>
      <c r="AH1881" s="8" t="s">
        <v>24579</v>
      </c>
      <c r="AI1881" t="s">
        <v>24577</v>
      </c>
      <c r="AJ1881" t="s">
        <v>24580</v>
      </c>
    </row>
    <row r="1882" spans="1:36" ht="17.25" hidden="1" customHeight="1" x14ac:dyDescent="0.2">
      <c r="A1882" s="4" t="s">
        <v>24583</v>
      </c>
      <c r="B1882" t="s">
        <v>21042</v>
      </c>
      <c r="C1882" t="s">
        <v>24584</v>
      </c>
      <c r="D1882" t="s">
        <v>24585</v>
      </c>
      <c r="E1882" t="s">
        <v>75</v>
      </c>
      <c r="F1882" t="s">
        <v>617</v>
      </c>
      <c r="G1882" s="5">
        <v>460</v>
      </c>
      <c r="H1882" t="s">
        <v>42</v>
      </c>
      <c r="I1882" t="s">
        <v>43</v>
      </c>
      <c r="J1882" t="s">
        <v>44</v>
      </c>
      <c r="N1882" s="24">
        <v>2019</v>
      </c>
      <c r="R1882" s="7">
        <v>22.759326999999999</v>
      </c>
      <c r="S1882" s="7">
        <v>114.613691</v>
      </c>
      <c r="T1882" t="s">
        <v>46</v>
      </c>
      <c r="U1882" t="s">
        <v>21582</v>
      </c>
      <c r="X1882" t="s">
        <v>21076</v>
      </c>
      <c r="Y1882" t="s">
        <v>19854</v>
      </c>
      <c r="Z1882" t="s">
        <v>21048</v>
      </c>
      <c r="AC1882" t="s">
        <v>24587</v>
      </c>
      <c r="AG1882" t="s">
        <v>24588</v>
      </c>
      <c r="AH1882" s="8" t="s">
        <v>24596</v>
      </c>
      <c r="AI1882" t="s">
        <v>24590</v>
      </c>
      <c r="AJ1882" t="s">
        <v>24597</v>
      </c>
    </row>
    <row r="1883" spans="1:36" ht="17.25" hidden="1" customHeight="1" x14ac:dyDescent="0.2">
      <c r="A1883" s="4" t="s">
        <v>24583</v>
      </c>
      <c r="B1883" t="s">
        <v>21042</v>
      </c>
      <c r="C1883" t="s">
        <v>24584</v>
      </c>
      <c r="D1883" t="s">
        <v>24585</v>
      </c>
      <c r="E1883" t="s">
        <v>77</v>
      </c>
      <c r="F1883" t="s">
        <v>617</v>
      </c>
      <c r="G1883" s="5">
        <v>460</v>
      </c>
      <c r="H1883" t="s">
        <v>42</v>
      </c>
      <c r="I1883" t="s">
        <v>43</v>
      </c>
      <c r="J1883" t="s">
        <v>44</v>
      </c>
      <c r="N1883" s="6">
        <v>2019</v>
      </c>
      <c r="R1883" s="7">
        <v>22.759326999999999</v>
      </c>
      <c r="S1883" s="7">
        <v>114.613691</v>
      </c>
      <c r="T1883" t="s">
        <v>46</v>
      </c>
      <c r="U1883" t="s">
        <v>21582</v>
      </c>
      <c r="X1883" t="s">
        <v>21076</v>
      </c>
      <c r="Y1883" t="s">
        <v>19854</v>
      </c>
      <c r="Z1883" t="s">
        <v>21048</v>
      </c>
      <c r="AC1883" t="s">
        <v>24587</v>
      </c>
      <c r="AG1883" t="s">
        <v>24588</v>
      </c>
      <c r="AH1883" s="27" t="s">
        <v>24598</v>
      </c>
      <c r="AI1883" t="s">
        <v>24590</v>
      </c>
      <c r="AJ1883" t="s">
        <v>24599</v>
      </c>
    </row>
    <row r="1884" spans="1:36" ht="17.25" hidden="1" customHeight="1" x14ac:dyDescent="0.2">
      <c r="A1884" s="4" t="s">
        <v>24583</v>
      </c>
      <c r="B1884" t="s">
        <v>21042</v>
      </c>
      <c r="C1884" t="s">
        <v>24584</v>
      </c>
      <c r="D1884" t="s">
        <v>24585</v>
      </c>
      <c r="E1884" t="s">
        <v>318</v>
      </c>
      <c r="F1884" t="s">
        <v>617</v>
      </c>
      <c r="G1884" s="5">
        <v>460</v>
      </c>
      <c r="H1884" t="s">
        <v>42</v>
      </c>
      <c r="I1884" t="s">
        <v>43</v>
      </c>
      <c r="J1884" t="s">
        <v>44</v>
      </c>
      <c r="N1884" s="6">
        <v>2019</v>
      </c>
      <c r="R1884" s="7">
        <v>22.759326999999999</v>
      </c>
      <c r="S1884" s="7">
        <v>114.613691</v>
      </c>
      <c r="T1884" t="s">
        <v>46</v>
      </c>
      <c r="U1884" t="s">
        <v>21582</v>
      </c>
      <c r="X1884" t="s">
        <v>21076</v>
      </c>
      <c r="Y1884" t="s">
        <v>19854</v>
      </c>
      <c r="Z1884" t="s">
        <v>21048</v>
      </c>
      <c r="AC1884" t="s">
        <v>24587</v>
      </c>
      <c r="AG1884" t="s">
        <v>24588</v>
      </c>
      <c r="AH1884" s="27" t="s">
        <v>24600</v>
      </c>
      <c r="AI1884" t="s">
        <v>24590</v>
      </c>
      <c r="AJ1884" t="s">
        <v>24601</v>
      </c>
    </row>
    <row r="1885" spans="1:36" ht="17.25" hidden="1" customHeight="1" x14ac:dyDescent="0.2">
      <c r="A1885" s="4" t="s">
        <v>24606</v>
      </c>
      <c r="B1885" t="s">
        <v>21042</v>
      </c>
      <c r="C1885" t="s">
        <v>24607</v>
      </c>
      <c r="D1885" t="s">
        <v>24608</v>
      </c>
      <c r="E1885" t="s">
        <v>75</v>
      </c>
      <c r="F1885" t="s">
        <v>617</v>
      </c>
      <c r="G1885" s="5">
        <v>390</v>
      </c>
      <c r="H1885" t="s">
        <v>486</v>
      </c>
      <c r="I1885" t="s">
        <v>43</v>
      </c>
      <c r="J1885" t="s">
        <v>45</v>
      </c>
      <c r="N1885" s="6">
        <v>2024</v>
      </c>
      <c r="R1885" s="7">
        <v>22.507850000000001</v>
      </c>
      <c r="S1885" s="7">
        <v>113.849683</v>
      </c>
      <c r="T1885" t="s">
        <v>46</v>
      </c>
      <c r="U1885" t="s">
        <v>21253</v>
      </c>
      <c r="W1885" t="s">
        <v>23464</v>
      </c>
      <c r="X1885" t="s">
        <v>21076</v>
      </c>
      <c r="Y1885" t="s">
        <v>19854</v>
      </c>
      <c r="Z1885" t="s">
        <v>21048</v>
      </c>
      <c r="AA1885" t="s">
        <v>24609</v>
      </c>
      <c r="AC1885" t="s">
        <v>24610</v>
      </c>
      <c r="AG1885" t="s">
        <v>24611</v>
      </c>
      <c r="AH1885" s="27"/>
      <c r="AI1885" t="s">
        <v>24612</v>
      </c>
      <c r="AJ1885" t="s">
        <v>24616</v>
      </c>
    </row>
    <row r="1886" spans="1:36" ht="17.25" hidden="1" customHeight="1" x14ac:dyDescent="0.2">
      <c r="A1886" s="4" t="s">
        <v>24606</v>
      </c>
      <c r="B1886" t="s">
        <v>21042</v>
      </c>
      <c r="C1886" t="s">
        <v>24607</v>
      </c>
      <c r="D1886" t="s">
        <v>24608</v>
      </c>
      <c r="E1886" t="s">
        <v>77</v>
      </c>
      <c r="F1886" t="s">
        <v>617</v>
      </c>
      <c r="G1886" s="5">
        <v>390</v>
      </c>
      <c r="H1886" t="s">
        <v>486</v>
      </c>
      <c r="I1886" t="s">
        <v>43</v>
      </c>
      <c r="J1886" t="s">
        <v>45</v>
      </c>
      <c r="N1886" s="6">
        <v>2024</v>
      </c>
      <c r="R1886" s="7">
        <v>22.507850000000001</v>
      </c>
      <c r="S1886" s="7">
        <v>113.849683</v>
      </c>
      <c r="T1886" t="s">
        <v>46</v>
      </c>
      <c r="U1886" t="s">
        <v>21253</v>
      </c>
      <c r="W1886" t="s">
        <v>23464</v>
      </c>
      <c r="X1886" t="s">
        <v>21076</v>
      </c>
      <c r="Y1886" t="s">
        <v>19854</v>
      </c>
      <c r="Z1886" t="s">
        <v>21048</v>
      </c>
      <c r="AA1886" t="s">
        <v>24609</v>
      </c>
      <c r="AC1886" t="s">
        <v>24610</v>
      </c>
      <c r="AG1886" t="s">
        <v>24611</v>
      </c>
      <c r="AH1886" s="27"/>
      <c r="AI1886" t="s">
        <v>24612</v>
      </c>
      <c r="AJ1886" t="s">
        <v>24617</v>
      </c>
    </row>
    <row r="1887" spans="1:36" ht="17.25" hidden="1" customHeight="1" x14ac:dyDescent="0.2">
      <c r="A1887" s="4" t="s">
        <v>24606</v>
      </c>
      <c r="B1887" t="s">
        <v>21042</v>
      </c>
      <c r="C1887" t="s">
        <v>24607</v>
      </c>
      <c r="D1887" t="s">
        <v>24608</v>
      </c>
      <c r="E1887" t="s">
        <v>318</v>
      </c>
      <c r="F1887" t="s">
        <v>617</v>
      </c>
      <c r="G1887" s="5">
        <v>390</v>
      </c>
      <c r="H1887" t="s">
        <v>486</v>
      </c>
      <c r="I1887" t="s">
        <v>43</v>
      </c>
      <c r="J1887" t="s">
        <v>45</v>
      </c>
      <c r="N1887" s="24">
        <v>2024</v>
      </c>
      <c r="R1887" s="7">
        <v>22.507850000000001</v>
      </c>
      <c r="S1887" s="7">
        <v>113.849683</v>
      </c>
      <c r="T1887" t="s">
        <v>46</v>
      </c>
      <c r="U1887" t="s">
        <v>21253</v>
      </c>
      <c r="W1887" t="s">
        <v>23464</v>
      </c>
      <c r="X1887" t="s">
        <v>21076</v>
      </c>
      <c r="Y1887" t="s">
        <v>19854</v>
      </c>
      <c r="Z1887" t="s">
        <v>21048</v>
      </c>
      <c r="AA1887" t="s">
        <v>24609</v>
      </c>
      <c r="AC1887" t="s">
        <v>24610</v>
      </c>
      <c r="AG1887" t="s">
        <v>24611</v>
      </c>
      <c r="AI1887" t="s">
        <v>24612</v>
      </c>
      <c r="AJ1887" t="s">
        <v>24618</v>
      </c>
    </row>
    <row r="1888" spans="1:36" ht="17.25" hidden="1" customHeight="1" x14ac:dyDescent="0.2">
      <c r="A1888" s="4" t="s">
        <v>24619</v>
      </c>
      <c r="B1888" t="s">
        <v>21042</v>
      </c>
      <c r="C1888" t="s">
        <v>24620</v>
      </c>
      <c r="D1888" t="s">
        <v>24621</v>
      </c>
      <c r="E1888" t="s">
        <v>40</v>
      </c>
      <c r="F1888" t="s">
        <v>617</v>
      </c>
      <c r="G1888" s="5">
        <v>390</v>
      </c>
      <c r="H1888" t="s">
        <v>42</v>
      </c>
      <c r="I1888" t="s">
        <v>43</v>
      </c>
      <c r="J1888" t="s">
        <v>44</v>
      </c>
      <c r="N1888" s="24">
        <v>2018</v>
      </c>
      <c r="R1888" s="7">
        <v>22.253854</v>
      </c>
      <c r="S1888" s="7">
        <v>113.06606499999999</v>
      </c>
      <c r="T1888" t="s">
        <v>46</v>
      </c>
      <c r="U1888" t="s">
        <v>21073</v>
      </c>
      <c r="W1888" t="s">
        <v>21075</v>
      </c>
      <c r="X1888" t="s">
        <v>21076</v>
      </c>
      <c r="Y1888" t="s">
        <v>19854</v>
      </c>
      <c r="Z1888" t="s">
        <v>21048</v>
      </c>
      <c r="AG1888" t="s">
        <v>24622</v>
      </c>
      <c r="AH1888" s="8" t="s">
        <v>24623</v>
      </c>
      <c r="AI1888" t="s">
        <v>24624</v>
      </c>
      <c r="AJ1888" t="s">
        <v>24625</v>
      </c>
    </row>
    <row r="1889" spans="1:36" ht="17.25" hidden="1" customHeight="1" x14ac:dyDescent="0.2">
      <c r="A1889" s="4" t="s">
        <v>24619</v>
      </c>
      <c r="B1889" t="s">
        <v>21042</v>
      </c>
      <c r="C1889" t="s">
        <v>24620</v>
      </c>
      <c r="D1889" t="s">
        <v>24621</v>
      </c>
      <c r="E1889" t="s">
        <v>56</v>
      </c>
      <c r="F1889" t="s">
        <v>617</v>
      </c>
      <c r="G1889" s="5">
        <v>390</v>
      </c>
      <c r="H1889" t="s">
        <v>42</v>
      </c>
      <c r="I1889" t="s">
        <v>43</v>
      </c>
      <c r="J1889" t="s">
        <v>44</v>
      </c>
      <c r="N1889" s="6">
        <v>2018</v>
      </c>
      <c r="R1889" s="7">
        <v>22.253854</v>
      </c>
      <c r="S1889" s="7">
        <v>113.06606499999999</v>
      </c>
      <c r="T1889" t="s">
        <v>46</v>
      </c>
      <c r="U1889" t="s">
        <v>21073</v>
      </c>
      <c r="W1889" t="s">
        <v>21075</v>
      </c>
      <c r="X1889" t="s">
        <v>21076</v>
      </c>
      <c r="Y1889" t="s">
        <v>19854</v>
      </c>
      <c r="Z1889" t="s">
        <v>21048</v>
      </c>
      <c r="AG1889" t="s">
        <v>24622</v>
      </c>
      <c r="AH1889" s="8" t="s">
        <v>24626</v>
      </c>
      <c r="AI1889" t="s">
        <v>24624</v>
      </c>
      <c r="AJ1889" t="s">
        <v>24627</v>
      </c>
    </row>
    <row r="1890" spans="1:36" ht="17.25" hidden="1" customHeight="1" x14ac:dyDescent="0.2">
      <c r="A1890" s="4" t="s">
        <v>24628</v>
      </c>
      <c r="B1890" t="s">
        <v>21042</v>
      </c>
      <c r="C1890" t="s">
        <v>24629</v>
      </c>
      <c r="D1890" t="s">
        <v>24630</v>
      </c>
      <c r="E1890" t="s">
        <v>75</v>
      </c>
      <c r="F1890" t="s">
        <v>617</v>
      </c>
      <c r="G1890" s="5">
        <v>800</v>
      </c>
      <c r="H1890" t="s">
        <v>486</v>
      </c>
      <c r="I1890" t="s">
        <v>43</v>
      </c>
      <c r="J1890" t="s">
        <v>45</v>
      </c>
      <c r="K1890" t="s">
        <v>45</v>
      </c>
      <c r="L1890" t="s">
        <v>45</v>
      </c>
      <c r="N1890" s="24">
        <v>2025</v>
      </c>
      <c r="R1890" s="7">
        <v>22.4589475834733</v>
      </c>
      <c r="S1890" s="7">
        <v>113.03169685294699</v>
      </c>
      <c r="T1890" t="s">
        <v>504</v>
      </c>
      <c r="U1890" t="s">
        <v>21073</v>
      </c>
      <c r="W1890" t="s">
        <v>22108</v>
      </c>
      <c r="X1890" t="s">
        <v>21076</v>
      </c>
      <c r="Y1890" t="s">
        <v>19854</v>
      </c>
      <c r="Z1890" t="s">
        <v>21048</v>
      </c>
      <c r="AI1890" t="s">
        <v>24631</v>
      </c>
      <c r="AJ1890" t="s">
        <v>24632</v>
      </c>
    </row>
    <row r="1891" spans="1:36" ht="17.25" hidden="1" customHeight="1" x14ac:dyDescent="0.2">
      <c r="A1891" s="4" t="s">
        <v>24628</v>
      </c>
      <c r="B1891" t="s">
        <v>21042</v>
      </c>
      <c r="C1891" t="s">
        <v>24629</v>
      </c>
      <c r="D1891" t="s">
        <v>24630</v>
      </c>
      <c r="E1891" t="s">
        <v>77</v>
      </c>
      <c r="F1891" t="s">
        <v>617</v>
      </c>
      <c r="G1891" s="5">
        <v>800</v>
      </c>
      <c r="H1891" t="s">
        <v>486</v>
      </c>
      <c r="I1891" t="s">
        <v>43</v>
      </c>
      <c r="J1891" t="s">
        <v>45</v>
      </c>
      <c r="K1891" t="s">
        <v>45</v>
      </c>
      <c r="L1891" t="s">
        <v>45</v>
      </c>
      <c r="N1891" s="6">
        <v>2025</v>
      </c>
      <c r="R1891" s="7">
        <v>22.4589475834733</v>
      </c>
      <c r="S1891" s="7">
        <v>113.03169685294699</v>
      </c>
      <c r="T1891" t="s">
        <v>504</v>
      </c>
      <c r="U1891" t="s">
        <v>21073</v>
      </c>
      <c r="W1891" t="s">
        <v>22108</v>
      </c>
      <c r="X1891" t="s">
        <v>21076</v>
      </c>
      <c r="Y1891" t="s">
        <v>19854</v>
      </c>
      <c r="Z1891" t="s">
        <v>21048</v>
      </c>
      <c r="AH1891" s="27"/>
      <c r="AI1891" t="s">
        <v>24631</v>
      </c>
      <c r="AJ1891" t="s">
        <v>24633</v>
      </c>
    </row>
    <row r="1892" spans="1:36" ht="17.25" hidden="1" customHeight="1" x14ac:dyDescent="0.2">
      <c r="A1892" s="4" t="s">
        <v>24634</v>
      </c>
      <c r="B1892" t="s">
        <v>21042</v>
      </c>
      <c r="C1892" t="s">
        <v>24635</v>
      </c>
      <c r="D1892" t="s">
        <v>24636</v>
      </c>
      <c r="E1892" t="s">
        <v>40</v>
      </c>
      <c r="F1892" t="s">
        <v>617</v>
      </c>
      <c r="G1892" s="5">
        <v>460</v>
      </c>
      <c r="H1892" t="s">
        <v>42</v>
      </c>
      <c r="I1892" t="s">
        <v>43</v>
      </c>
      <c r="J1892" t="s">
        <v>44</v>
      </c>
      <c r="N1892" s="6">
        <v>2018</v>
      </c>
      <c r="R1892" s="7">
        <v>22.712865000000001</v>
      </c>
      <c r="S1892" s="7">
        <v>113.440746</v>
      </c>
      <c r="T1892" t="s">
        <v>46</v>
      </c>
      <c r="U1892" t="s">
        <v>21275</v>
      </c>
      <c r="X1892" t="s">
        <v>21076</v>
      </c>
      <c r="Y1892" t="s">
        <v>19854</v>
      </c>
      <c r="Z1892" t="s">
        <v>21048</v>
      </c>
      <c r="AC1892" t="s">
        <v>24637</v>
      </c>
      <c r="AG1892" t="s">
        <v>24638</v>
      </c>
      <c r="AH1892" s="6">
        <v>1274254</v>
      </c>
      <c r="AI1892" t="s">
        <v>24639</v>
      </c>
      <c r="AJ1892" t="s">
        <v>24640</v>
      </c>
    </row>
    <row r="1893" spans="1:36" ht="17.25" hidden="1" customHeight="1" x14ac:dyDescent="0.2">
      <c r="A1893" s="4" t="s">
        <v>24634</v>
      </c>
      <c r="B1893" t="s">
        <v>21042</v>
      </c>
      <c r="C1893" t="s">
        <v>24635</v>
      </c>
      <c r="D1893" t="s">
        <v>24636</v>
      </c>
      <c r="E1893" t="s">
        <v>56</v>
      </c>
      <c r="F1893" t="s">
        <v>617</v>
      </c>
      <c r="G1893" s="5">
        <v>460</v>
      </c>
      <c r="H1893" t="s">
        <v>42</v>
      </c>
      <c r="I1893" t="s">
        <v>43</v>
      </c>
      <c r="J1893" t="s">
        <v>44</v>
      </c>
      <c r="N1893" s="6">
        <v>2019</v>
      </c>
      <c r="R1893" s="7">
        <v>22.712865000000001</v>
      </c>
      <c r="S1893" s="7">
        <v>113.440746</v>
      </c>
      <c r="T1893" t="s">
        <v>46</v>
      </c>
      <c r="U1893" t="s">
        <v>21275</v>
      </c>
      <c r="X1893" t="s">
        <v>21076</v>
      </c>
      <c r="Y1893" t="s">
        <v>19854</v>
      </c>
      <c r="Z1893" t="s">
        <v>21048</v>
      </c>
      <c r="AC1893" t="s">
        <v>24637</v>
      </c>
      <c r="AG1893" t="s">
        <v>24638</v>
      </c>
      <c r="AH1893" s="6">
        <v>1274255</v>
      </c>
      <c r="AI1893" t="s">
        <v>24639</v>
      </c>
      <c r="AJ1893" t="s">
        <v>24641</v>
      </c>
    </row>
    <row r="1894" spans="1:36" ht="17.25" hidden="1" customHeight="1" x14ac:dyDescent="0.2">
      <c r="A1894" s="4" t="s">
        <v>24634</v>
      </c>
      <c r="B1894" t="s">
        <v>21042</v>
      </c>
      <c r="C1894" t="s">
        <v>24635</v>
      </c>
      <c r="D1894" t="s">
        <v>24636</v>
      </c>
      <c r="E1894" t="s">
        <v>58</v>
      </c>
      <c r="F1894" t="s">
        <v>617</v>
      </c>
      <c r="G1894" s="5">
        <v>460</v>
      </c>
      <c r="H1894" t="s">
        <v>42</v>
      </c>
      <c r="I1894" t="s">
        <v>43</v>
      </c>
      <c r="J1894" t="s">
        <v>44</v>
      </c>
      <c r="N1894" s="6">
        <v>2019</v>
      </c>
      <c r="R1894" s="7">
        <v>22.712865000000001</v>
      </c>
      <c r="S1894" s="7">
        <v>113.440746</v>
      </c>
      <c r="T1894" t="s">
        <v>46</v>
      </c>
      <c r="U1894" t="s">
        <v>21275</v>
      </c>
      <c r="X1894" t="s">
        <v>21076</v>
      </c>
      <c r="Y1894" t="s">
        <v>19854</v>
      </c>
      <c r="Z1894" t="s">
        <v>21048</v>
      </c>
      <c r="AC1894" t="s">
        <v>24637</v>
      </c>
      <c r="AG1894" t="s">
        <v>24638</v>
      </c>
      <c r="AH1894" s="6">
        <v>1274256</v>
      </c>
      <c r="AI1894" t="s">
        <v>24639</v>
      </c>
      <c r="AJ1894" t="s">
        <v>24642</v>
      </c>
    </row>
    <row r="1895" spans="1:36" ht="17.25" hidden="1" customHeight="1" x14ac:dyDescent="0.2">
      <c r="A1895" s="4" t="s">
        <v>24643</v>
      </c>
      <c r="B1895" t="s">
        <v>21042</v>
      </c>
      <c r="C1895" t="s">
        <v>24644</v>
      </c>
      <c r="D1895" t="s">
        <v>24645</v>
      </c>
      <c r="E1895" t="s">
        <v>40</v>
      </c>
      <c r="F1895" t="s">
        <v>86</v>
      </c>
      <c r="G1895" s="5">
        <v>423</v>
      </c>
      <c r="H1895" t="s">
        <v>42</v>
      </c>
      <c r="I1895" t="s">
        <v>43</v>
      </c>
      <c r="J1895" t="s">
        <v>44</v>
      </c>
      <c r="M1895" t="s">
        <v>45</v>
      </c>
      <c r="N1895" s="6">
        <v>2020</v>
      </c>
      <c r="R1895" s="7">
        <v>23.078627000000001</v>
      </c>
      <c r="S1895" s="7">
        <v>113.500547</v>
      </c>
      <c r="T1895" t="s">
        <v>46</v>
      </c>
      <c r="U1895" t="s">
        <v>21412</v>
      </c>
      <c r="W1895" t="s">
        <v>24646</v>
      </c>
      <c r="X1895" t="s">
        <v>21076</v>
      </c>
      <c r="Y1895" t="s">
        <v>19854</v>
      </c>
      <c r="Z1895" t="s">
        <v>21048</v>
      </c>
      <c r="AC1895" t="s">
        <v>24647</v>
      </c>
      <c r="AG1895" t="s">
        <v>24648</v>
      </c>
      <c r="AH1895" s="27" t="s">
        <v>24649</v>
      </c>
      <c r="AI1895" t="s">
        <v>24650</v>
      </c>
      <c r="AJ1895" t="s">
        <v>24651</v>
      </c>
    </row>
    <row r="1896" spans="1:36" ht="17.25" hidden="1" customHeight="1" x14ac:dyDescent="0.2">
      <c r="A1896" s="4" t="s">
        <v>24643</v>
      </c>
      <c r="B1896" t="s">
        <v>21042</v>
      </c>
      <c r="C1896" t="s">
        <v>24644</v>
      </c>
      <c r="D1896" t="s">
        <v>24645</v>
      </c>
      <c r="E1896" t="s">
        <v>56</v>
      </c>
      <c r="F1896" t="s">
        <v>86</v>
      </c>
      <c r="G1896" s="5">
        <v>423</v>
      </c>
      <c r="H1896" t="s">
        <v>42</v>
      </c>
      <c r="I1896" t="s">
        <v>43</v>
      </c>
      <c r="J1896" t="s">
        <v>44</v>
      </c>
      <c r="M1896" t="s">
        <v>45</v>
      </c>
      <c r="N1896" s="6">
        <v>2020</v>
      </c>
      <c r="R1896" s="7">
        <v>23.078627000000001</v>
      </c>
      <c r="S1896" s="7">
        <v>113.500547</v>
      </c>
      <c r="T1896" t="s">
        <v>46</v>
      </c>
      <c r="U1896" t="s">
        <v>21412</v>
      </c>
      <c r="W1896" t="s">
        <v>24646</v>
      </c>
      <c r="X1896" t="s">
        <v>21076</v>
      </c>
      <c r="Y1896" t="s">
        <v>19854</v>
      </c>
      <c r="Z1896" t="s">
        <v>21048</v>
      </c>
      <c r="AC1896" t="s">
        <v>24647</v>
      </c>
      <c r="AG1896" t="s">
        <v>24648</v>
      </c>
      <c r="AH1896" s="27" t="s">
        <v>24652</v>
      </c>
      <c r="AI1896" t="s">
        <v>24650</v>
      </c>
      <c r="AJ1896" t="s">
        <v>24653</v>
      </c>
    </row>
    <row r="1897" spans="1:36" ht="17.25" hidden="1" customHeight="1" x14ac:dyDescent="0.2">
      <c r="A1897" s="4" t="s">
        <v>24643</v>
      </c>
      <c r="B1897" t="s">
        <v>21042</v>
      </c>
      <c r="C1897" t="s">
        <v>24644</v>
      </c>
      <c r="D1897" t="s">
        <v>24645</v>
      </c>
      <c r="E1897" t="s">
        <v>58</v>
      </c>
      <c r="F1897" t="s">
        <v>86</v>
      </c>
      <c r="G1897" s="5">
        <v>600</v>
      </c>
      <c r="H1897" t="s">
        <v>139</v>
      </c>
      <c r="I1897" t="s">
        <v>43</v>
      </c>
      <c r="J1897" t="s">
        <v>559</v>
      </c>
      <c r="M1897" t="s">
        <v>5341</v>
      </c>
      <c r="N1897" s="6">
        <v>2023</v>
      </c>
      <c r="R1897" s="7">
        <v>23.078627000000001</v>
      </c>
      <c r="S1897" s="7">
        <v>113.500547</v>
      </c>
      <c r="T1897" t="s">
        <v>46</v>
      </c>
      <c r="U1897" t="s">
        <v>21412</v>
      </c>
      <c r="W1897" t="s">
        <v>24646</v>
      </c>
      <c r="X1897" t="s">
        <v>21076</v>
      </c>
      <c r="Y1897" t="s">
        <v>19854</v>
      </c>
      <c r="Z1897" t="s">
        <v>21048</v>
      </c>
      <c r="AC1897" t="s">
        <v>24647</v>
      </c>
      <c r="AG1897" t="s">
        <v>24648</v>
      </c>
      <c r="AH1897" s="6">
        <v>1314825</v>
      </c>
      <c r="AI1897" t="s">
        <v>24650</v>
      </c>
      <c r="AJ1897" t="s">
        <v>24654</v>
      </c>
    </row>
    <row r="1898" spans="1:36" ht="17.25" hidden="1" customHeight="1" x14ac:dyDescent="0.2">
      <c r="A1898" s="4" t="s">
        <v>24662</v>
      </c>
      <c r="B1898" t="s">
        <v>21042</v>
      </c>
      <c r="C1898" t="s">
        <v>24663</v>
      </c>
      <c r="D1898" t="s">
        <v>24664</v>
      </c>
      <c r="E1898" t="s">
        <v>2297</v>
      </c>
      <c r="F1898" t="s">
        <v>86</v>
      </c>
      <c r="G1898" s="5">
        <v>460</v>
      </c>
      <c r="H1898" t="s">
        <v>486</v>
      </c>
      <c r="I1898" t="s">
        <v>43</v>
      </c>
      <c r="J1898" t="s">
        <v>44</v>
      </c>
      <c r="K1898" t="s">
        <v>45</v>
      </c>
      <c r="L1898" t="s">
        <v>45</v>
      </c>
      <c r="M1898" t="s">
        <v>559</v>
      </c>
      <c r="N1898" s="6">
        <v>2024</v>
      </c>
      <c r="R1898" s="7">
        <v>22.984866400000001</v>
      </c>
      <c r="S1898" s="7">
        <v>112.10062979999999</v>
      </c>
      <c r="T1898" t="s">
        <v>46</v>
      </c>
      <c r="U1898" t="s">
        <v>24665</v>
      </c>
      <c r="X1898" t="s">
        <v>21076</v>
      </c>
      <c r="Y1898" t="s">
        <v>19854</v>
      </c>
      <c r="Z1898" t="s">
        <v>21048</v>
      </c>
      <c r="AC1898" t="s">
        <v>24666</v>
      </c>
      <c r="AH1898" s="27"/>
      <c r="AI1898" t="s">
        <v>24667</v>
      </c>
      <c r="AJ1898" t="s">
        <v>24668</v>
      </c>
    </row>
    <row r="1899" spans="1:36" ht="17.25" hidden="1" customHeight="1" x14ac:dyDescent="0.2">
      <c r="A1899" s="4" t="s">
        <v>24662</v>
      </c>
      <c r="B1899" t="s">
        <v>21042</v>
      </c>
      <c r="C1899" t="s">
        <v>24663</v>
      </c>
      <c r="D1899" t="s">
        <v>24664</v>
      </c>
      <c r="E1899" t="s">
        <v>3929</v>
      </c>
      <c r="F1899" t="s">
        <v>86</v>
      </c>
      <c r="G1899" s="5">
        <v>460</v>
      </c>
      <c r="H1899" t="s">
        <v>486</v>
      </c>
      <c r="I1899" t="s">
        <v>43</v>
      </c>
      <c r="J1899" t="s">
        <v>44</v>
      </c>
      <c r="K1899" t="s">
        <v>45</v>
      </c>
      <c r="L1899" t="s">
        <v>45</v>
      </c>
      <c r="M1899" t="s">
        <v>559</v>
      </c>
      <c r="N1899" s="6">
        <v>2024</v>
      </c>
      <c r="R1899" s="7">
        <v>22.984866400000001</v>
      </c>
      <c r="S1899" s="7">
        <v>112.10062979999999</v>
      </c>
      <c r="T1899" t="s">
        <v>46</v>
      </c>
      <c r="U1899" t="s">
        <v>24665</v>
      </c>
      <c r="X1899" t="s">
        <v>21076</v>
      </c>
      <c r="Y1899" t="s">
        <v>19854</v>
      </c>
      <c r="Z1899" t="s">
        <v>21048</v>
      </c>
      <c r="AC1899" t="s">
        <v>24666</v>
      </c>
      <c r="AH1899" s="27"/>
      <c r="AI1899" t="s">
        <v>24667</v>
      </c>
      <c r="AJ1899" t="s">
        <v>24669</v>
      </c>
    </row>
    <row r="1900" spans="1:36" ht="17.25" hidden="1" customHeight="1" x14ac:dyDescent="0.2">
      <c r="A1900" s="4" t="s">
        <v>24670</v>
      </c>
      <c r="B1900" t="s">
        <v>21042</v>
      </c>
      <c r="C1900" t="s">
        <v>24671</v>
      </c>
      <c r="D1900" t="s">
        <v>24672</v>
      </c>
      <c r="E1900" t="s">
        <v>40</v>
      </c>
      <c r="F1900" t="s">
        <v>21090</v>
      </c>
      <c r="G1900" s="5">
        <v>100</v>
      </c>
      <c r="H1900" t="s">
        <v>42</v>
      </c>
      <c r="I1900" t="s">
        <v>240</v>
      </c>
      <c r="J1900" t="s">
        <v>45</v>
      </c>
      <c r="K1900" t="s">
        <v>45</v>
      </c>
      <c r="L1900" t="s">
        <v>45</v>
      </c>
      <c r="M1900" t="s">
        <v>559</v>
      </c>
      <c r="N1900" s="6">
        <v>2022</v>
      </c>
      <c r="R1900" s="7">
        <v>32.111552000000003</v>
      </c>
      <c r="S1900" s="7">
        <v>121.499754</v>
      </c>
      <c r="T1900" t="s">
        <v>46</v>
      </c>
      <c r="U1900" t="s">
        <v>22668</v>
      </c>
      <c r="V1900" t="s">
        <v>24673</v>
      </c>
      <c r="W1900" t="s">
        <v>24674</v>
      </c>
      <c r="X1900" t="s">
        <v>21204</v>
      </c>
      <c r="Y1900" t="s">
        <v>19854</v>
      </c>
      <c r="Z1900" t="s">
        <v>21048</v>
      </c>
      <c r="AE1900" t="s">
        <v>92</v>
      </c>
      <c r="AH1900" s="27"/>
      <c r="AI1900" t="s">
        <v>24675</v>
      </c>
      <c r="AJ1900" t="s">
        <v>24676</v>
      </c>
    </row>
    <row r="1901" spans="1:36" ht="17.25" hidden="1" customHeight="1" x14ac:dyDescent="0.2">
      <c r="A1901" s="4" t="s">
        <v>24693</v>
      </c>
      <c r="B1901" t="s">
        <v>21042</v>
      </c>
      <c r="C1901" t="s">
        <v>24694</v>
      </c>
      <c r="D1901" t="s">
        <v>24695</v>
      </c>
      <c r="E1901" t="s">
        <v>40</v>
      </c>
      <c r="F1901" t="s">
        <v>86</v>
      </c>
      <c r="G1901" s="5">
        <v>430</v>
      </c>
      <c r="H1901" t="s">
        <v>139</v>
      </c>
      <c r="I1901" t="s">
        <v>43</v>
      </c>
      <c r="J1901" t="s">
        <v>44</v>
      </c>
      <c r="N1901" s="6">
        <v>2024</v>
      </c>
      <c r="R1901" s="7">
        <v>30.023696000000001</v>
      </c>
      <c r="S1901" s="7">
        <v>121.662627</v>
      </c>
      <c r="T1901" t="s">
        <v>46</v>
      </c>
      <c r="U1901" t="s">
        <v>21267</v>
      </c>
      <c r="W1901" t="s">
        <v>24696</v>
      </c>
      <c r="X1901" t="s">
        <v>21066</v>
      </c>
      <c r="Y1901" t="s">
        <v>19854</v>
      </c>
      <c r="Z1901" t="s">
        <v>21048</v>
      </c>
      <c r="AH1901" s="27"/>
      <c r="AI1901" t="s">
        <v>24697</v>
      </c>
      <c r="AJ1901" t="s">
        <v>24698</v>
      </c>
    </row>
    <row r="1902" spans="1:36" ht="17.25" hidden="1" customHeight="1" x14ac:dyDescent="0.2">
      <c r="A1902" s="4" t="s">
        <v>24700</v>
      </c>
      <c r="B1902" t="s">
        <v>21042</v>
      </c>
      <c r="C1902" t="s">
        <v>24701</v>
      </c>
      <c r="D1902" t="s">
        <v>24702</v>
      </c>
      <c r="E1902" t="s">
        <v>40</v>
      </c>
      <c r="F1902" t="s">
        <v>86</v>
      </c>
      <c r="G1902" s="5">
        <v>490</v>
      </c>
      <c r="H1902" t="s">
        <v>139</v>
      </c>
      <c r="I1902" t="s">
        <v>43</v>
      </c>
      <c r="J1902" t="s">
        <v>45</v>
      </c>
      <c r="N1902" s="6">
        <v>2024</v>
      </c>
      <c r="R1902" s="7">
        <v>29.070951999999998</v>
      </c>
      <c r="S1902" s="7">
        <v>119.58037400000001</v>
      </c>
      <c r="T1902" t="s">
        <v>46</v>
      </c>
      <c r="U1902" t="s">
        <v>24703</v>
      </c>
      <c r="V1902" t="s">
        <v>24704</v>
      </c>
      <c r="W1902" t="s">
        <v>21650</v>
      </c>
      <c r="X1902" t="s">
        <v>21066</v>
      </c>
      <c r="Y1902" t="s">
        <v>19854</v>
      </c>
      <c r="Z1902" t="s">
        <v>21048</v>
      </c>
      <c r="AH1902" s="27"/>
      <c r="AI1902" t="s">
        <v>24705</v>
      </c>
      <c r="AJ1902" t="s">
        <v>24706</v>
      </c>
    </row>
    <row r="1903" spans="1:36" ht="17.25" hidden="1" customHeight="1" x14ac:dyDescent="0.2">
      <c r="A1903" s="4" t="s">
        <v>24707</v>
      </c>
      <c r="B1903" t="s">
        <v>21042</v>
      </c>
      <c r="C1903" t="s">
        <v>24708</v>
      </c>
      <c r="D1903" t="s">
        <v>24709</v>
      </c>
      <c r="E1903" t="s">
        <v>40</v>
      </c>
      <c r="F1903" t="s">
        <v>3880</v>
      </c>
      <c r="G1903" s="5">
        <v>458</v>
      </c>
      <c r="H1903" t="s">
        <v>42</v>
      </c>
      <c r="I1903" t="s">
        <v>43</v>
      </c>
      <c r="J1903" t="s">
        <v>44</v>
      </c>
      <c r="N1903" s="6">
        <v>2014</v>
      </c>
      <c r="R1903" s="7">
        <v>28.925712000000001</v>
      </c>
      <c r="S1903" s="7">
        <v>118.462985</v>
      </c>
      <c r="T1903" t="s">
        <v>46</v>
      </c>
      <c r="U1903" t="s">
        <v>22650</v>
      </c>
      <c r="V1903" t="s">
        <v>24710</v>
      </c>
      <c r="X1903" t="s">
        <v>21066</v>
      </c>
      <c r="Y1903" t="s">
        <v>19854</v>
      </c>
      <c r="Z1903" t="s">
        <v>21048</v>
      </c>
      <c r="AG1903" t="s">
        <v>24711</v>
      </c>
      <c r="AH1903" s="6">
        <v>1250218</v>
      </c>
      <c r="AI1903" t="s">
        <v>24712</v>
      </c>
      <c r="AJ1903" t="s">
        <v>24713</v>
      </c>
    </row>
    <row r="1904" spans="1:36" ht="17.25" hidden="1" customHeight="1" x14ac:dyDescent="0.2">
      <c r="A1904" s="4" t="s">
        <v>24714</v>
      </c>
      <c r="B1904" t="s">
        <v>21042</v>
      </c>
      <c r="C1904" t="s">
        <v>24715</v>
      </c>
      <c r="D1904" t="s">
        <v>24716</v>
      </c>
      <c r="E1904" t="s">
        <v>40</v>
      </c>
      <c r="F1904" t="s">
        <v>86</v>
      </c>
      <c r="G1904" s="5">
        <v>435</v>
      </c>
      <c r="H1904" t="s">
        <v>42</v>
      </c>
      <c r="I1904" t="s">
        <v>43</v>
      </c>
      <c r="J1904" t="s">
        <v>44</v>
      </c>
      <c r="N1904" s="6">
        <v>2013</v>
      </c>
      <c r="R1904" s="7">
        <v>30.979486999999999</v>
      </c>
      <c r="S1904" s="7">
        <v>119.92028000000001</v>
      </c>
      <c r="T1904" t="s">
        <v>46</v>
      </c>
      <c r="U1904" t="s">
        <v>22279</v>
      </c>
      <c r="V1904" t="s">
        <v>23604</v>
      </c>
      <c r="X1904" t="s">
        <v>21066</v>
      </c>
      <c r="Y1904" t="s">
        <v>19854</v>
      </c>
      <c r="Z1904" t="s">
        <v>21048</v>
      </c>
      <c r="AC1904" t="s">
        <v>24717</v>
      </c>
      <c r="AG1904" t="s">
        <v>24718</v>
      </c>
      <c r="AH1904" s="6">
        <v>1253669</v>
      </c>
      <c r="AI1904" t="s">
        <v>24719</v>
      </c>
      <c r="AJ1904" t="s">
        <v>24720</v>
      </c>
    </row>
    <row r="1905" spans="1:36" ht="17.25" hidden="1" customHeight="1" x14ac:dyDescent="0.2">
      <c r="A1905" s="4" t="s">
        <v>24714</v>
      </c>
      <c r="B1905" t="s">
        <v>21042</v>
      </c>
      <c r="C1905" t="s">
        <v>24715</v>
      </c>
      <c r="D1905" t="s">
        <v>24716</v>
      </c>
      <c r="E1905" t="s">
        <v>56</v>
      </c>
      <c r="F1905" t="s">
        <v>86</v>
      </c>
      <c r="G1905" s="5">
        <v>435</v>
      </c>
      <c r="H1905" t="s">
        <v>42</v>
      </c>
      <c r="I1905" t="s">
        <v>43</v>
      </c>
      <c r="J1905" t="s">
        <v>44</v>
      </c>
      <c r="N1905" s="6">
        <v>2013</v>
      </c>
      <c r="R1905" s="7">
        <v>30.979486999999999</v>
      </c>
      <c r="S1905" s="7">
        <v>119.92028000000001</v>
      </c>
      <c r="T1905" t="s">
        <v>46</v>
      </c>
      <c r="U1905" t="s">
        <v>22279</v>
      </c>
      <c r="V1905" t="s">
        <v>23604</v>
      </c>
      <c r="X1905" t="s">
        <v>21066</v>
      </c>
      <c r="Y1905" t="s">
        <v>19854</v>
      </c>
      <c r="Z1905" t="s">
        <v>21048</v>
      </c>
      <c r="AC1905" t="s">
        <v>24717</v>
      </c>
      <c r="AG1905" t="s">
        <v>24718</v>
      </c>
      <c r="AH1905" s="6">
        <v>1253670</v>
      </c>
      <c r="AI1905" t="s">
        <v>24719</v>
      </c>
      <c r="AJ1905" t="s">
        <v>24721</v>
      </c>
    </row>
    <row r="1906" spans="1:36" ht="17.25" hidden="1" customHeight="1" x14ac:dyDescent="0.2">
      <c r="A1906" s="4" t="s">
        <v>24728</v>
      </c>
      <c r="B1906" t="s">
        <v>21042</v>
      </c>
      <c r="C1906" t="s">
        <v>24729</v>
      </c>
      <c r="D1906" t="s">
        <v>24730</v>
      </c>
      <c r="E1906" t="s">
        <v>40</v>
      </c>
      <c r="F1906" t="s">
        <v>617</v>
      </c>
      <c r="G1906" s="5">
        <v>350</v>
      </c>
      <c r="H1906" t="s">
        <v>42</v>
      </c>
      <c r="I1906" t="s">
        <v>43</v>
      </c>
      <c r="J1906" t="s">
        <v>44</v>
      </c>
      <c r="N1906" s="6">
        <v>2014</v>
      </c>
      <c r="R1906" s="7">
        <v>30.022470999999999</v>
      </c>
      <c r="S1906" s="7">
        <v>121.661074</v>
      </c>
      <c r="T1906" t="s">
        <v>46</v>
      </c>
      <c r="U1906" t="s">
        <v>21267</v>
      </c>
      <c r="W1906" t="s">
        <v>24696</v>
      </c>
      <c r="X1906" t="s">
        <v>21066</v>
      </c>
      <c r="Y1906" t="s">
        <v>19854</v>
      </c>
      <c r="Z1906" t="s">
        <v>21048</v>
      </c>
      <c r="AC1906" t="s">
        <v>24731</v>
      </c>
      <c r="AG1906" t="s">
        <v>24732</v>
      </c>
      <c r="AH1906" s="27"/>
      <c r="AI1906" t="s">
        <v>24733</v>
      </c>
      <c r="AJ1906" t="s">
        <v>24734</v>
      </c>
    </row>
    <row r="1907" spans="1:36" ht="17.25" hidden="1" customHeight="1" x14ac:dyDescent="0.2">
      <c r="A1907" s="4" t="s">
        <v>24728</v>
      </c>
      <c r="B1907" t="s">
        <v>21042</v>
      </c>
      <c r="C1907" t="s">
        <v>24729</v>
      </c>
      <c r="D1907" t="s">
        <v>24730</v>
      </c>
      <c r="E1907" t="s">
        <v>56</v>
      </c>
      <c r="F1907" t="s">
        <v>617</v>
      </c>
      <c r="G1907" s="5">
        <v>350</v>
      </c>
      <c r="H1907" t="s">
        <v>42</v>
      </c>
      <c r="I1907" t="s">
        <v>43</v>
      </c>
      <c r="J1907" t="s">
        <v>44</v>
      </c>
      <c r="N1907" s="6">
        <v>2014</v>
      </c>
      <c r="R1907" s="7">
        <v>30.022470999999999</v>
      </c>
      <c r="S1907" s="7">
        <v>121.661074</v>
      </c>
      <c r="T1907" t="s">
        <v>46</v>
      </c>
      <c r="U1907" t="s">
        <v>21267</v>
      </c>
      <c r="W1907" t="s">
        <v>24696</v>
      </c>
      <c r="X1907" t="s">
        <v>21066</v>
      </c>
      <c r="Y1907" t="s">
        <v>19854</v>
      </c>
      <c r="Z1907" t="s">
        <v>21048</v>
      </c>
      <c r="AC1907" t="s">
        <v>24731</v>
      </c>
      <c r="AG1907" t="s">
        <v>24732</v>
      </c>
      <c r="AH1907" s="27"/>
      <c r="AI1907" t="s">
        <v>24733</v>
      </c>
      <c r="AJ1907" t="s">
        <v>24735</v>
      </c>
    </row>
    <row r="1908" spans="1:36" ht="17.25" hidden="1" customHeight="1" x14ac:dyDescent="0.2">
      <c r="A1908" s="4" t="s">
        <v>24755</v>
      </c>
      <c r="B1908" t="s">
        <v>21042</v>
      </c>
      <c r="C1908" t="s">
        <v>24756</v>
      </c>
      <c r="D1908" t="s">
        <v>24757</v>
      </c>
      <c r="E1908" t="s">
        <v>40</v>
      </c>
      <c r="F1908" t="s">
        <v>86</v>
      </c>
      <c r="G1908" s="5">
        <v>460</v>
      </c>
      <c r="H1908" t="s">
        <v>486</v>
      </c>
      <c r="I1908" t="s">
        <v>43</v>
      </c>
      <c r="J1908" t="s">
        <v>44</v>
      </c>
      <c r="K1908" t="s">
        <v>45</v>
      </c>
      <c r="L1908" t="s">
        <v>45</v>
      </c>
      <c r="N1908" s="6">
        <v>2024</v>
      </c>
      <c r="R1908" s="7">
        <v>23.355235019641899</v>
      </c>
      <c r="S1908" s="7">
        <v>113.517932152139</v>
      </c>
      <c r="T1908" t="s">
        <v>504</v>
      </c>
      <c r="U1908" t="s">
        <v>21412</v>
      </c>
      <c r="W1908" t="s">
        <v>24646</v>
      </c>
      <c r="X1908" t="s">
        <v>21076</v>
      </c>
      <c r="Y1908" t="s">
        <v>19854</v>
      </c>
      <c r="Z1908" t="s">
        <v>21048</v>
      </c>
      <c r="AH1908" s="27"/>
      <c r="AI1908" t="s">
        <v>24758</v>
      </c>
      <c r="AJ1908" t="s">
        <v>24759</v>
      </c>
    </row>
    <row r="1909" spans="1:36" ht="17.25" hidden="1" customHeight="1" x14ac:dyDescent="0.2">
      <c r="A1909" s="4" t="s">
        <v>24755</v>
      </c>
      <c r="B1909" t="s">
        <v>21042</v>
      </c>
      <c r="C1909" t="s">
        <v>24756</v>
      </c>
      <c r="D1909" t="s">
        <v>24757</v>
      </c>
      <c r="E1909" t="s">
        <v>56</v>
      </c>
      <c r="F1909" t="s">
        <v>86</v>
      </c>
      <c r="G1909" s="5">
        <v>460</v>
      </c>
      <c r="H1909" t="s">
        <v>486</v>
      </c>
      <c r="I1909" t="s">
        <v>43</v>
      </c>
      <c r="J1909" t="s">
        <v>44</v>
      </c>
      <c r="K1909" t="s">
        <v>45</v>
      </c>
      <c r="L1909" t="s">
        <v>45</v>
      </c>
      <c r="N1909" s="6">
        <v>2024</v>
      </c>
      <c r="R1909" s="7">
        <v>23.355235019641899</v>
      </c>
      <c r="S1909" s="7">
        <v>113.517932152139</v>
      </c>
      <c r="T1909" t="s">
        <v>504</v>
      </c>
      <c r="U1909" t="s">
        <v>21412</v>
      </c>
      <c r="W1909" t="s">
        <v>24646</v>
      </c>
      <c r="X1909" t="s">
        <v>21076</v>
      </c>
      <c r="Y1909" t="s">
        <v>19854</v>
      </c>
      <c r="Z1909" t="s">
        <v>21048</v>
      </c>
      <c r="AI1909" t="s">
        <v>24758</v>
      </c>
      <c r="AJ1909" t="s">
        <v>24760</v>
      </c>
    </row>
    <row r="1910" spans="1:36" ht="17.25" hidden="1" customHeight="1" x14ac:dyDescent="0.2">
      <c r="A1910" s="4" t="s">
        <v>24768</v>
      </c>
      <c r="B1910" t="s">
        <v>21042</v>
      </c>
      <c r="C1910" t="s">
        <v>24769</v>
      </c>
      <c r="D1910" t="s">
        <v>24770</v>
      </c>
      <c r="E1910" t="s">
        <v>75</v>
      </c>
      <c r="F1910" t="s">
        <v>617</v>
      </c>
      <c r="G1910" s="5">
        <v>220</v>
      </c>
      <c r="H1910" t="s">
        <v>139</v>
      </c>
      <c r="I1910" t="s">
        <v>43</v>
      </c>
      <c r="J1910" t="s">
        <v>44</v>
      </c>
      <c r="K1910" t="s">
        <v>45</v>
      </c>
      <c r="L1910" t="s">
        <v>45</v>
      </c>
      <c r="M1910" t="s">
        <v>559</v>
      </c>
      <c r="N1910" s="6">
        <v>2022</v>
      </c>
      <c r="R1910" s="7">
        <v>22.665361000000001</v>
      </c>
      <c r="S1910" s="7">
        <v>113.195853</v>
      </c>
      <c r="T1910" t="s">
        <v>46</v>
      </c>
      <c r="U1910" t="s">
        <v>21275</v>
      </c>
      <c r="V1910" t="s">
        <v>24771</v>
      </c>
      <c r="X1910" t="s">
        <v>21076</v>
      </c>
      <c r="Y1910" t="s">
        <v>19854</v>
      </c>
      <c r="Z1910" t="s">
        <v>21048</v>
      </c>
      <c r="AC1910" t="s">
        <v>24774</v>
      </c>
      <c r="AH1910" s="27"/>
      <c r="AI1910" t="s">
        <v>24772</v>
      </c>
      <c r="AJ1910" t="s">
        <v>24775</v>
      </c>
    </row>
    <row r="1911" spans="1:36" ht="17.25" hidden="1" customHeight="1" x14ac:dyDescent="0.2">
      <c r="A1911" s="4" t="s">
        <v>24776</v>
      </c>
      <c r="B1911" t="s">
        <v>21042</v>
      </c>
      <c r="C1911" t="s">
        <v>24777</v>
      </c>
      <c r="D1911" t="s">
        <v>24778</v>
      </c>
      <c r="E1911" t="s">
        <v>40</v>
      </c>
      <c r="F1911" t="s">
        <v>21045</v>
      </c>
      <c r="G1911" s="5">
        <v>65</v>
      </c>
      <c r="H1911" t="s">
        <v>42</v>
      </c>
      <c r="I1911" t="s">
        <v>240</v>
      </c>
      <c r="J1911" t="s">
        <v>45</v>
      </c>
      <c r="K1911" t="s">
        <v>45</v>
      </c>
      <c r="L1911" t="s">
        <v>45</v>
      </c>
      <c r="M1911" t="s">
        <v>559</v>
      </c>
      <c r="N1911" s="6">
        <v>2021</v>
      </c>
      <c r="R1911" s="7">
        <v>34.361429000000001</v>
      </c>
      <c r="S1911" s="7">
        <v>118.266992</v>
      </c>
      <c r="T1911" t="s">
        <v>46</v>
      </c>
      <c r="U1911" t="s">
        <v>21633</v>
      </c>
      <c r="V1911" t="s">
        <v>24779</v>
      </c>
      <c r="X1911" t="s">
        <v>21204</v>
      </c>
      <c r="Y1911" t="s">
        <v>19854</v>
      </c>
      <c r="Z1911" t="s">
        <v>21048</v>
      </c>
      <c r="AH1911" s="27"/>
      <c r="AI1911" t="s">
        <v>24780</v>
      </c>
      <c r="AJ1911" t="s">
        <v>24781</v>
      </c>
    </row>
    <row r="1912" spans="1:36" ht="17.25" hidden="1" customHeight="1" x14ac:dyDescent="0.2">
      <c r="A1912" s="4" t="s">
        <v>24776</v>
      </c>
      <c r="B1912" t="s">
        <v>21042</v>
      </c>
      <c r="C1912" t="s">
        <v>24777</v>
      </c>
      <c r="D1912" t="s">
        <v>24778</v>
      </c>
      <c r="E1912" t="s">
        <v>56</v>
      </c>
      <c r="F1912" t="s">
        <v>21045</v>
      </c>
      <c r="G1912" s="5">
        <v>65</v>
      </c>
      <c r="H1912" t="s">
        <v>42</v>
      </c>
      <c r="I1912" t="s">
        <v>240</v>
      </c>
      <c r="J1912" t="s">
        <v>45</v>
      </c>
      <c r="K1912" t="s">
        <v>45</v>
      </c>
      <c r="L1912" t="s">
        <v>45</v>
      </c>
      <c r="M1912" t="s">
        <v>559</v>
      </c>
      <c r="N1912" s="6">
        <v>2021</v>
      </c>
      <c r="R1912" s="7">
        <v>34.361429000000001</v>
      </c>
      <c r="S1912" s="7">
        <v>118.266992</v>
      </c>
      <c r="T1912" t="s">
        <v>46</v>
      </c>
      <c r="U1912" t="s">
        <v>21633</v>
      </c>
      <c r="V1912" t="s">
        <v>24779</v>
      </c>
      <c r="X1912" t="s">
        <v>21204</v>
      </c>
      <c r="Y1912" t="s">
        <v>19854</v>
      </c>
      <c r="Z1912" t="s">
        <v>21048</v>
      </c>
      <c r="AH1912" s="27"/>
      <c r="AI1912" t="s">
        <v>24780</v>
      </c>
      <c r="AJ1912" t="s">
        <v>24782</v>
      </c>
    </row>
    <row r="1913" spans="1:36" ht="17.25" hidden="1" customHeight="1" x14ac:dyDescent="0.2">
      <c r="A1913" s="4" t="s">
        <v>24783</v>
      </c>
      <c r="B1913" t="s">
        <v>21042</v>
      </c>
      <c r="C1913" t="s">
        <v>24784</v>
      </c>
      <c r="D1913" t="s">
        <v>24785</v>
      </c>
      <c r="E1913" t="s">
        <v>40</v>
      </c>
      <c r="F1913" t="s">
        <v>617</v>
      </c>
      <c r="G1913" s="5">
        <v>180</v>
      </c>
      <c r="H1913" t="s">
        <v>486</v>
      </c>
      <c r="I1913" t="s">
        <v>43</v>
      </c>
      <c r="J1913" t="s">
        <v>44</v>
      </c>
      <c r="K1913" t="s">
        <v>45</v>
      </c>
      <c r="L1913" t="s">
        <v>45</v>
      </c>
      <c r="M1913" t="s">
        <v>559</v>
      </c>
      <c r="N1913" s="6">
        <v>2022</v>
      </c>
      <c r="R1913" s="7">
        <v>30.32603095</v>
      </c>
      <c r="S1913" s="7">
        <v>121.9582561</v>
      </c>
      <c r="T1913" t="s">
        <v>46</v>
      </c>
      <c r="U1913" t="s">
        <v>23686</v>
      </c>
      <c r="W1913" t="s">
        <v>24786</v>
      </c>
      <c r="X1913" t="s">
        <v>21066</v>
      </c>
      <c r="Y1913" t="s">
        <v>19854</v>
      </c>
      <c r="Z1913" t="s">
        <v>21048</v>
      </c>
      <c r="AD1913" t="s">
        <v>880</v>
      </c>
      <c r="AE1913" t="s">
        <v>254</v>
      </c>
      <c r="AI1913" t="s">
        <v>24787</v>
      </c>
      <c r="AJ1913" t="s">
        <v>24788</v>
      </c>
    </row>
    <row r="1914" spans="1:36" ht="17.25" hidden="1" customHeight="1" x14ac:dyDescent="0.2">
      <c r="A1914" s="4" t="s">
        <v>24783</v>
      </c>
      <c r="B1914" t="s">
        <v>21042</v>
      </c>
      <c r="C1914" t="s">
        <v>24784</v>
      </c>
      <c r="D1914" t="s">
        <v>24785</v>
      </c>
      <c r="E1914" t="s">
        <v>56</v>
      </c>
      <c r="F1914" t="s">
        <v>617</v>
      </c>
      <c r="G1914" s="5">
        <v>180</v>
      </c>
      <c r="H1914" t="s">
        <v>486</v>
      </c>
      <c r="I1914" t="s">
        <v>43</v>
      </c>
      <c r="J1914" t="s">
        <v>44</v>
      </c>
      <c r="K1914" t="s">
        <v>45</v>
      </c>
      <c r="L1914" t="s">
        <v>45</v>
      </c>
      <c r="M1914" t="s">
        <v>559</v>
      </c>
      <c r="N1914" s="6">
        <v>2022</v>
      </c>
      <c r="R1914" s="7">
        <v>30.32603095</v>
      </c>
      <c r="S1914" s="7">
        <v>121.9582561</v>
      </c>
      <c r="T1914" t="s">
        <v>46</v>
      </c>
      <c r="U1914" t="s">
        <v>23686</v>
      </c>
      <c r="W1914" t="s">
        <v>24786</v>
      </c>
      <c r="X1914" t="s">
        <v>21066</v>
      </c>
      <c r="Y1914" t="s">
        <v>19854</v>
      </c>
      <c r="Z1914" t="s">
        <v>21048</v>
      </c>
      <c r="AD1914" t="s">
        <v>880</v>
      </c>
      <c r="AE1914" t="s">
        <v>254</v>
      </c>
      <c r="AH1914" s="27"/>
      <c r="AI1914" t="s">
        <v>24787</v>
      </c>
      <c r="AJ1914" t="s">
        <v>24789</v>
      </c>
    </row>
    <row r="1915" spans="1:36" ht="17.25" hidden="1" customHeight="1" x14ac:dyDescent="0.2">
      <c r="A1915" s="4" t="s">
        <v>24783</v>
      </c>
      <c r="B1915" t="s">
        <v>21042</v>
      </c>
      <c r="C1915" t="s">
        <v>24784</v>
      </c>
      <c r="D1915" t="s">
        <v>24785</v>
      </c>
      <c r="E1915" t="s">
        <v>58</v>
      </c>
      <c r="F1915" t="s">
        <v>617</v>
      </c>
      <c r="G1915" s="5">
        <v>180</v>
      </c>
      <c r="H1915" t="s">
        <v>486</v>
      </c>
      <c r="I1915" t="s">
        <v>43</v>
      </c>
      <c r="J1915" t="s">
        <v>44</v>
      </c>
      <c r="K1915" t="s">
        <v>45</v>
      </c>
      <c r="L1915" t="s">
        <v>45</v>
      </c>
      <c r="M1915" t="s">
        <v>559</v>
      </c>
      <c r="N1915" s="6">
        <v>2022</v>
      </c>
      <c r="R1915" s="7">
        <v>30.32603095</v>
      </c>
      <c r="S1915" s="7">
        <v>121.9582561</v>
      </c>
      <c r="T1915" t="s">
        <v>46</v>
      </c>
      <c r="U1915" t="s">
        <v>23686</v>
      </c>
      <c r="W1915" t="s">
        <v>24786</v>
      </c>
      <c r="X1915" t="s">
        <v>21066</v>
      </c>
      <c r="Y1915" t="s">
        <v>19854</v>
      </c>
      <c r="Z1915" t="s">
        <v>21048</v>
      </c>
      <c r="AD1915" t="s">
        <v>880</v>
      </c>
      <c r="AE1915" t="s">
        <v>254</v>
      </c>
      <c r="AH1915" s="27"/>
      <c r="AI1915" t="s">
        <v>24787</v>
      </c>
      <c r="AJ1915" t="s">
        <v>24790</v>
      </c>
    </row>
    <row r="1916" spans="1:36" ht="17.25" hidden="1" customHeight="1" x14ac:dyDescent="0.2">
      <c r="A1916" s="4" t="s">
        <v>24822</v>
      </c>
      <c r="B1916" t="s">
        <v>24792</v>
      </c>
      <c r="C1916" t="s">
        <v>24823</v>
      </c>
      <c r="E1916" t="s">
        <v>40</v>
      </c>
      <c r="F1916" t="s">
        <v>617</v>
      </c>
      <c r="G1916" s="24">
        <v>260</v>
      </c>
      <c r="H1916" t="s">
        <v>139</v>
      </c>
      <c r="I1916" t="s">
        <v>43</v>
      </c>
      <c r="J1916" t="s">
        <v>45</v>
      </c>
      <c r="K1916" t="s">
        <v>24824</v>
      </c>
      <c r="N1916" s="27">
        <v>2023</v>
      </c>
      <c r="R1916" s="7">
        <v>34.729446000000003</v>
      </c>
      <c r="S1916" s="7">
        <v>33.282530000000001</v>
      </c>
      <c r="T1916" t="s">
        <v>46</v>
      </c>
      <c r="U1916" t="s">
        <v>24825</v>
      </c>
      <c r="W1916" t="s">
        <v>24826</v>
      </c>
      <c r="Y1916" t="s">
        <v>19854</v>
      </c>
      <c r="Z1916" t="s">
        <v>19864</v>
      </c>
      <c r="AG1916" t="s">
        <v>24827</v>
      </c>
      <c r="AH1916" s="27" t="s">
        <v>24828</v>
      </c>
      <c r="AI1916" t="s">
        <v>24829</v>
      </c>
      <c r="AJ1916" t="s">
        <v>24830</v>
      </c>
    </row>
    <row r="1917" spans="1:36" ht="17.25" hidden="1" customHeight="1" x14ac:dyDescent="0.2">
      <c r="A1917" s="4" t="s">
        <v>24849</v>
      </c>
      <c r="B1917" t="s">
        <v>24792</v>
      </c>
      <c r="C1917" t="s">
        <v>24850</v>
      </c>
      <c r="E1917" t="s">
        <v>10852</v>
      </c>
      <c r="F1917" t="s">
        <v>86</v>
      </c>
      <c r="G1917" s="24">
        <v>160</v>
      </c>
      <c r="H1917" t="s">
        <v>486</v>
      </c>
      <c r="I1917" t="s">
        <v>43</v>
      </c>
      <c r="J1917" t="s">
        <v>45</v>
      </c>
      <c r="K1917" t="s">
        <v>24824</v>
      </c>
      <c r="L1917" t="s">
        <v>45</v>
      </c>
      <c r="N1917" s="27">
        <v>2023</v>
      </c>
      <c r="R1917" s="7">
        <v>34.727127000000003</v>
      </c>
      <c r="S1917" s="7">
        <v>33.289861000000002</v>
      </c>
      <c r="T1917" t="s">
        <v>46</v>
      </c>
      <c r="U1917" t="s">
        <v>24825</v>
      </c>
      <c r="W1917" t="s">
        <v>24826</v>
      </c>
      <c r="Y1917" t="s">
        <v>19854</v>
      </c>
      <c r="Z1917" t="s">
        <v>19864</v>
      </c>
      <c r="AG1917" t="s">
        <v>24851</v>
      </c>
      <c r="AH1917" s="27" t="s">
        <v>24857</v>
      </c>
      <c r="AI1917" t="s">
        <v>24853</v>
      </c>
      <c r="AJ1917" t="s">
        <v>24858</v>
      </c>
    </row>
    <row r="1918" spans="1:36" ht="17.25" hidden="1" customHeight="1" x14ac:dyDescent="0.2">
      <c r="A1918" s="4" t="s">
        <v>24872</v>
      </c>
      <c r="B1918" t="s">
        <v>8447</v>
      </c>
      <c r="C1918" t="s">
        <v>24873</v>
      </c>
      <c r="D1918" t="s">
        <v>24874</v>
      </c>
      <c r="E1918" t="s">
        <v>40</v>
      </c>
      <c r="F1918" t="s">
        <v>86</v>
      </c>
      <c r="G1918" s="5">
        <v>230</v>
      </c>
      <c r="H1918" t="s">
        <v>42</v>
      </c>
      <c r="I1918" t="s">
        <v>43</v>
      </c>
      <c r="J1918" t="s">
        <v>45</v>
      </c>
      <c r="N1918" s="6">
        <v>2015</v>
      </c>
      <c r="R1918" s="7">
        <v>41.460003</v>
      </c>
      <c r="S1918" s="7">
        <v>45.053716000000001</v>
      </c>
      <c r="T1918" t="s">
        <v>46</v>
      </c>
      <c r="U1918" t="s">
        <v>24865</v>
      </c>
      <c r="X1918" t="s">
        <v>24866</v>
      </c>
      <c r="Y1918" t="s">
        <v>19854</v>
      </c>
      <c r="Z1918" t="s">
        <v>19864</v>
      </c>
      <c r="AC1918" t="s">
        <v>24875</v>
      </c>
      <c r="AG1918" t="s">
        <v>24876</v>
      </c>
      <c r="AH1918" s="27" t="s">
        <v>24877</v>
      </c>
      <c r="AI1918" t="s">
        <v>24878</v>
      </c>
      <c r="AJ1918" t="s">
        <v>24879</v>
      </c>
    </row>
    <row r="1919" spans="1:36" ht="17.25" hidden="1" customHeight="1" x14ac:dyDescent="0.2">
      <c r="A1919" s="4" t="s">
        <v>24872</v>
      </c>
      <c r="B1919" t="s">
        <v>8447</v>
      </c>
      <c r="C1919" t="s">
        <v>24873</v>
      </c>
      <c r="D1919" t="s">
        <v>24874</v>
      </c>
      <c r="E1919" t="s">
        <v>56</v>
      </c>
      <c r="F1919" t="s">
        <v>86</v>
      </c>
      <c r="G1919" s="5">
        <v>230</v>
      </c>
      <c r="H1919" t="s">
        <v>42</v>
      </c>
      <c r="I1919" t="s">
        <v>43</v>
      </c>
      <c r="J1919" t="s">
        <v>45</v>
      </c>
      <c r="K1919" t="s">
        <v>45</v>
      </c>
      <c r="N1919" s="6">
        <v>2020</v>
      </c>
      <c r="R1919" s="7">
        <v>41.460003</v>
      </c>
      <c r="S1919" s="7">
        <v>45.053716000000001</v>
      </c>
      <c r="T1919" t="s">
        <v>46</v>
      </c>
      <c r="U1919" t="s">
        <v>24865</v>
      </c>
      <c r="X1919" t="s">
        <v>24866</v>
      </c>
      <c r="Y1919" t="s">
        <v>19854</v>
      </c>
      <c r="Z1919" t="s">
        <v>19864</v>
      </c>
      <c r="AC1919" t="s">
        <v>24880</v>
      </c>
      <c r="AG1919" t="s">
        <v>24876</v>
      </c>
      <c r="AH1919" s="27" t="s">
        <v>24881</v>
      </c>
      <c r="AI1919" t="s">
        <v>24878</v>
      </c>
      <c r="AJ1919" t="s">
        <v>24882</v>
      </c>
    </row>
    <row r="1920" spans="1:36" ht="17.25" hidden="1" customHeight="1" x14ac:dyDescent="0.2">
      <c r="A1920" s="4" t="s">
        <v>24872</v>
      </c>
      <c r="B1920" t="s">
        <v>8447</v>
      </c>
      <c r="C1920" t="s">
        <v>24873</v>
      </c>
      <c r="D1920" t="s">
        <v>24874</v>
      </c>
      <c r="E1920" t="s">
        <v>58</v>
      </c>
      <c r="F1920" t="s">
        <v>86</v>
      </c>
      <c r="G1920" s="5">
        <v>430</v>
      </c>
      <c r="H1920" t="s">
        <v>486</v>
      </c>
      <c r="I1920" t="s">
        <v>43</v>
      </c>
      <c r="J1920" t="s">
        <v>45</v>
      </c>
      <c r="K1920" t="s">
        <v>45</v>
      </c>
      <c r="L1920" t="s">
        <v>45</v>
      </c>
      <c r="M1920" t="s">
        <v>559</v>
      </c>
      <c r="N1920" s="6">
        <v>2027</v>
      </c>
      <c r="R1920" s="7">
        <v>41.460003</v>
      </c>
      <c r="S1920" s="7">
        <v>45.053716000000001</v>
      </c>
      <c r="T1920" t="s">
        <v>46</v>
      </c>
      <c r="U1920" t="s">
        <v>24865</v>
      </c>
      <c r="X1920" t="s">
        <v>24866</v>
      </c>
      <c r="Y1920" t="s">
        <v>19854</v>
      </c>
      <c r="Z1920" t="s">
        <v>19864</v>
      </c>
      <c r="AC1920" t="s">
        <v>24883</v>
      </c>
      <c r="AG1920" t="s">
        <v>24876</v>
      </c>
      <c r="AH1920" s="6">
        <v>1307429</v>
      </c>
      <c r="AI1920" t="s">
        <v>24878</v>
      </c>
      <c r="AJ1920" t="s">
        <v>24884</v>
      </c>
    </row>
    <row r="1921" spans="1:36" ht="17.25" hidden="1" customHeight="1" x14ac:dyDescent="0.2">
      <c r="A1921" s="4" t="s">
        <v>24872</v>
      </c>
      <c r="B1921" t="s">
        <v>8447</v>
      </c>
      <c r="C1921" t="s">
        <v>24873</v>
      </c>
      <c r="D1921" t="s">
        <v>24874</v>
      </c>
      <c r="E1921" t="s">
        <v>191</v>
      </c>
      <c r="F1921" t="s">
        <v>86</v>
      </c>
      <c r="G1921" s="5">
        <v>250</v>
      </c>
      <c r="H1921" t="s">
        <v>486</v>
      </c>
      <c r="I1921" t="s">
        <v>43</v>
      </c>
      <c r="J1921" t="s">
        <v>45</v>
      </c>
      <c r="K1921" t="s">
        <v>45</v>
      </c>
      <c r="L1921" t="s">
        <v>45</v>
      </c>
      <c r="M1921" t="s">
        <v>559</v>
      </c>
      <c r="N1921" s="6">
        <v>2025</v>
      </c>
      <c r="R1921" s="7">
        <v>41.460003</v>
      </c>
      <c r="S1921" s="7">
        <v>45.053716000000001</v>
      </c>
      <c r="T1921" t="s">
        <v>46</v>
      </c>
      <c r="U1921" t="s">
        <v>24865</v>
      </c>
      <c r="X1921" t="s">
        <v>24866</v>
      </c>
      <c r="Y1921" t="s">
        <v>19854</v>
      </c>
      <c r="Z1921" t="s">
        <v>19864</v>
      </c>
      <c r="AC1921" t="s">
        <v>24885</v>
      </c>
      <c r="AG1921" t="s">
        <v>24886</v>
      </c>
      <c r="AH1921" s="6">
        <v>1261658</v>
      </c>
      <c r="AI1921" t="s">
        <v>24878</v>
      </c>
      <c r="AJ1921" t="s">
        <v>24887</v>
      </c>
    </row>
    <row r="1922" spans="1:36" ht="17.25" hidden="1" customHeight="1" x14ac:dyDescent="0.2">
      <c r="A1922" s="4" t="s">
        <v>24905</v>
      </c>
      <c r="B1922" t="s">
        <v>24906</v>
      </c>
      <c r="C1922" t="s">
        <v>24907</v>
      </c>
      <c r="D1922" t="s">
        <v>24908</v>
      </c>
      <c r="E1922" t="s">
        <v>24923</v>
      </c>
      <c r="F1922" t="s">
        <v>86</v>
      </c>
      <c r="G1922" s="5">
        <v>550</v>
      </c>
      <c r="H1922" t="s">
        <v>42</v>
      </c>
      <c r="I1922" t="s">
        <v>43</v>
      </c>
      <c r="J1922" t="s">
        <v>45</v>
      </c>
      <c r="K1922" t="s">
        <v>45</v>
      </c>
      <c r="L1922" t="s">
        <v>45</v>
      </c>
      <c r="N1922" s="6">
        <v>2020</v>
      </c>
      <c r="Q1922" t="s">
        <v>24909</v>
      </c>
      <c r="R1922" s="7">
        <v>22.413823000000001</v>
      </c>
      <c r="S1922" s="7">
        <v>113.91098</v>
      </c>
      <c r="T1922" t="s">
        <v>46</v>
      </c>
      <c r="U1922" t="s">
        <v>24910</v>
      </c>
      <c r="W1922" t="s">
        <v>24911</v>
      </c>
      <c r="Y1922" t="s">
        <v>19854</v>
      </c>
      <c r="Z1922" t="s">
        <v>21048</v>
      </c>
      <c r="AC1922" t="s">
        <v>24912</v>
      </c>
      <c r="AG1922" t="s">
        <v>24913</v>
      </c>
      <c r="AH1922" s="6">
        <v>1282109</v>
      </c>
      <c r="AI1922" t="s">
        <v>24914</v>
      </c>
      <c r="AJ1922" t="s">
        <v>24924</v>
      </c>
    </row>
    <row r="1923" spans="1:36" ht="17.25" hidden="1" customHeight="1" x14ac:dyDescent="0.2">
      <c r="A1923" s="4" t="s">
        <v>24905</v>
      </c>
      <c r="B1923" t="s">
        <v>24906</v>
      </c>
      <c r="C1923" t="s">
        <v>24907</v>
      </c>
      <c r="D1923" t="s">
        <v>24908</v>
      </c>
      <c r="E1923" t="s">
        <v>24925</v>
      </c>
      <c r="F1923" t="s">
        <v>86</v>
      </c>
      <c r="G1923" s="5">
        <v>600</v>
      </c>
      <c r="H1923" t="s">
        <v>139</v>
      </c>
      <c r="I1923" t="s">
        <v>43</v>
      </c>
      <c r="J1923" t="s">
        <v>45</v>
      </c>
      <c r="K1923" t="s">
        <v>45</v>
      </c>
      <c r="L1923" t="s">
        <v>45</v>
      </c>
      <c r="N1923" s="6">
        <v>2023</v>
      </c>
      <c r="Q1923" t="s">
        <v>24909</v>
      </c>
      <c r="R1923" s="7">
        <v>22.413823000000001</v>
      </c>
      <c r="S1923" s="7">
        <v>113.91098</v>
      </c>
      <c r="T1923" t="s">
        <v>46</v>
      </c>
      <c r="U1923" t="s">
        <v>24910</v>
      </c>
      <c r="W1923" t="s">
        <v>24911</v>
      </c>
      <c r="Y1923" t="s">
        <v>19854</v>
      </c>
      <c r="Z1923" t="s">
        <v>21048</v>
      </c>
      <c r="AC1923" t="s">
        <v>24912</v>
      </c>
      <c r="AG1923" t="s">
        <v>24913</v>
      </c>
      <c r="AH1923" s="6">
        <v>1309179</v>
      </c>
      <c r="AI1923" t="s">
        <v>24914</v>
      </c>
      <c r="AJ1923" t="s">
        <v>24926</v>
      </c>
    </row>
    <row r="1924" spans="1:36" ht="17.25" hidden="1" customHeight="1" x14ac:dyDescent="0.2">
      <c r="A1924" s="4" t="s">
        <v>24927</v>
      </c>
      <c r="B1924" t="s">
        <v>24906</v>
      </c>
      <c r="C1924" t="s">
        <v>24928</v>
      </c>
      <c r="D1924" t="s">
        <v>24929</v>
      </c>
      <c r="E1924" t="s">
        <v>24937</v>
      </c>
      <c r="F1924" t="s">
        <v>86</v>
      </c>
      <c r="G1924" s="5">
        <v>130</v>
      </c>
      <c r="H1924" t="s">
        <v>486</v>
      </c>
      <c r="I1924" t="s">
        <v>65</v>
      </c>
      <c r="J1924" t="s">
        <v>45</v>
      </c>
      <c r="M1924" t="s">
        <v>559</v>
      </c>
      <c r="N1924" s="6">
        <v>2025</v>
      </c>
      <c r="R1924" s="7">
        <v>22.218890900000002</v>
      </c>
      <c r="S1924" s="7">
        <v>114.1082183</v>
      </c>
      <c r="T1924" t="s">
        <v>46</v>
      </c>
      <c r="U1924" t="s">
        <v>24930</v>
      </c>
      <c r="W1924" t="s">
        <v>24931</v>
      </c>
      <c r="Y1924" t="s">
        <v>19854</v>
      </c>
      <c r="Z1924" t="s">
        <v>21048</v>
      </c>
      <c r="AC1924" t="s">
        <v>24932</v>
      </c>
      <c r="AG1924" t="s">
        <v>24933</v>
      </c>
      <c r="AH1924" s="27"/>
      <c r="AI1924" t="s">
        <v>24934</v>
      </c>
      <c r="AJ1924" t="s">
        <v>24938</v>
      </c>
    </row>
    <row r="1925" spans="1:36" ht="17.25" hidden="1" customHeight="1" x14ac:dyDescent="0.2">
      <c r="A1925" s="4" t="s">
        <v>24927</v>
      </c>
      <c r="B1925" t="s">
        <v>24906</v>
      </c>
      <c r="C1925" t="s">
        <v>24928</v>
      </c>
      <c r="D1925" t="s">
        <v>24929</v>
      </c>
      <c r="E1925" t="s">
        <v>24940</v>
      </c>
      <c r="F1925" t="s">
        <v>86</v>
      </c>
      <c r="G1925" s="5">
        <v>130</v>
      </c>
      <c r="H1925" t="s">
        <v>486</v>
      </c>
      <c r="I1925" t="s">
        <v>65</v>
      </c>
      <c r="J1925" t="s">
        <v>45</v>
      </c>
      <c r="M1925" t="s">
        <v>559</v>
      </c>
      <c r="N1925" s="6">
        <v>2025</v>
      </c>
      <c r="R1925" s="7">
        <v>22.218890900000002</v>
      </c>
      <c r="S1925" s="7">
        <v>114.1082183</v>
      </c>
      <c r="T1925" t="s">
        <v>46</v>
      </c>
      <c r="U1925" t="s">
        <v>24930</v>
      </c>
      <c r="W1925" t="s">
        <v>24931</v>
      </c>
      <c r="Y1925" t="s">
        <v>19854</v>
      </c>
      <c r="Z1925" t="s">
        <v>21048</v>
      </c>
      <c r="AC1925" t="s">
        <v>24932</v>
      </c>
      <c r="AG1925" t="s">
        <v>24933</v>
      </c>
      <c r="AI1925" t="s">
        <v>24934</v>
      </c>
      <c r="AJ1925" t="s">
        <v>24941</v>
      </c>
    </row>
    <row r="1926" spans="1:36" ht="17.25" hidden="1" customHeight="1" x14ac:dyDescent="0.2">
      <c r="A1926" s="4" t="s">
        <v>24927</v>
      </c>
      <c r="B1926" t="s">
        <v>24906</v>
      </c>
      <c r="C1926" t="s">
        <v>24928</v>
      </c>
      <c r="D1926" t="s">
        <v>24929</v>
      </c>
      <c r="E1926" t="s">
        <v>24943</v>
      </c>
      <c r="F1926" t="s">
        <v>86</v>
      </c>
      <c r="G1926" s="5">
        <v>130</v>
      </c>
      <c r="H1926" t="s">
        <v>486</v>
      </c>
      <c r="I1926" t="s">
        <v>65</v>
      </c>
      <c r="J1926" t="s">
        <v>45</v>
      </c>
      <c r="M1926" t="s">
        <v>559</v>
      </c>
      <c r="N1926" s="6">
        <v>2025</v>
      </c>
      <c r="R1926" s="7">
        <v>22.218890900000002</v>
      </c>
      <c r="S1926" s="7">
        <v>114.1082183</v>
      </c>
      <c r="T1926" t="s">
        <v>46</v>
      </c>
      <c r="U1926" t="s">
        <v>24930</v>
      </c>
      <c r="W1926" t="s">
        <v>24931</v>
      </c>
      <c r="Y1926" t="s">
        <v>19854</v>
      </c>
      <c r="Z1926" t="s">
        <v>21048</v>
      </c>
      <c r="AC1926" t="s">
        <v>24932</v>
      </c>
      <c r="AG1926" t="s">
        <v>24933</v>
      </c>
      <c r="AH1926" s="27"/>
      <c r="AI1926" t="s">
        <v>24934</v>
      </c>
      <c r="AJ1926" t="s">
        <v>24944</v>
      </c>
    </row>
    <row r="1927" spans="1:36" ht="17.25" hidden="1" customHeight="1" x14ac:dyDescent="0.2">
      <c r="A1927" s="4" t="s">
        <v>24927</v>
      </c>
      <c r="B1927" t="s">
        <v>24906</v>
      </c>
      <c r="C1927" t="s">
        <v>24928</v>
      </c>
      <c r="D1927" t="s">
        <v>24929</v>
      </c>
      <c r="E1927" t="s">
        <v>24949</v>
      </c>
      <c r="F1927" t="s">
        <v>86</v>
      </c>
      <c r="G1927" s="5">
        <v>130</v>
      </c>
      <c r="H1927" t="s">
        <v>486</v>
      </c>
      <c r="I1927" t="s">
        <v>65</v>
      </c>
      <c r="J1927" t="s">
        <v>45</v>
      </c>
      <c r="M1927" t="s">
        <v>559</v>
      </c>
      <c r="N1927" s="6">
        <v>2025</v>
      </c>
      <c r="R1927" s="7">
        <v>22.218890900000002</v>
      </c>
      <c r="S1927" s="7">
        <v>114.1082183</v>
      </c>
      <c r="T1927" t="s">
        <v>46</v>
      </c>
      <c r="U1927" t="s">
        <v>24930</v>
      </c>
      <c r="W1927" t="s">
        <v>24931</v>
      </c>
      <c r="Y1927" t="s">
        <v>19854</v>
      </c>
      <c r="Z1927" t="s">
        <v>21048</v>
      </c>
      <c r="AC1927" t="s">
        <v>24932</v>
      </c>
      <c r="AG1927" t="s">
        <v>24933</v>
      </c>
      <c r="AH1927" s="27"/>
      <c r="AI1927" t="s">
        <v>24934</v>
      </c>
      <c r="AJ1927" t="s">
        <v>24950</v>
      </c>
    </row>
    <row r="1928" spans="1:36" ht="17.25" hidden="1" customHeight="1" x14ac:dyDescent="0.2">
      <c r="A1928" s="4" t="s">
        <v>24927</v>
      </c>
      <c r="B1928" t="s">
        <v>24906</v>
      </c>
      <c r="C1928" t="s">
        <v>24928</v>
      </c>
      <c r="D1928" t="s">
        <v>24929</v>
      </c>
      <c r="E1928" t="s">
        <v>24951</v>
      </c>
      <c r="F1928" t="s">
        <v>86</v>
      </c>
      <c r="G1928" s="5">
        <v>380</v>
      </c>
      <c r="H1928" t="s">
        <v>42</v>
      </c>
      <c r="I1928" t="s">
        <v>43</v>
      </c>
      <c r="J1928" t="s">
        <v>45</v>
      </c>
      <c r="K1928" t="s">
        <v>45</v>
      </c>
      <c r="L1928" t="s">
        <v>45</v>
      </c>
      <c r="M1928" t="s">
        <v>559</v>
      </c>
      <c r="N1928" s="6">
        <v>2020</v>
      </c>
      <c r="R1928" s="7">
        <v>22.218890900000002</v>
      </c>
      <c r="S1928" s="7">
        <v>114.1082183</v>
      </c>
      <c r="T1928" t="s">
        <v>46</v>
      </c>
      <c r="U1928" t="s">
        <v>24930</v>
      </c>
      <c r="W1928" t="s">
        <v>24931</v>
      </c>
      <c r="Y1928" t="s">
        <v>19854</v>
      </c>
      <c r="Z1928" t="s">
        <v>21048</v>
      </c>
      <c r="AC1928" t="s">
        <v>24932</v>
      </c>
      <c r="AG1928" t="s">
        <v>24933</v>
      </c>
      <c r="AH1928" s="6">
        <v>1172582</v>
      </c>
      <c r="AI1928" t="s">
        <v>24934</v>
      </c>
      <c r="AJ1928" t="s">
        <v>24952</v>
      </c>
    </row>
    <row r="1929" spans="1:36" ht="17.25" hidden="1" customHeight="1" x14ac:dyDescent="0.2">
      <c r="A1929" s="4" t="s">
        <v>24927</v>
      </c>
      <c r="B1929" t="s">
        <v>24906</v>
      </c>
      <c r="C1929" t="s">
        <v>24928</v>
      </c>
      <c r="D1929" t="s">
        <v>24929</v>
      </c>
      <c r="E1929" t="s">
        <v>24953</v>
      </c>
      <c r="F1929" t="s">
        <v>86</v>
      </c>
      <c r="G1929" s="5">
        <v>380</v>
      </c>
      <c r="H1929" t="s">
        <v>42</v>
      </c>
      <c r="I1929" t="s">
        <v>43</v>
      </c>
      <c r="J1929" t="s">
        <v>45</v>
      </c>
      <c r="K1929" t="s">
        <v>45</v>
      </c>
      <c r="L1929" t="s">
        <v>45</v>
      </c>
      <c r="M1929" t="s">
        <v>559</v>
      </c>
      <c r="N1929" s="6">
        <v>2022</v>
      </c>
      <c r="R1929" s="7">
        <v>22.218890900000002</v>
      </c>
      <c r="S1929" s="7">
        <v>114.1082183</v>
      </c>
      <c r="T1929" t="s">
        <v>46</v>
      </c>
      <c r="U1929" t="s">
        <v>24930</v>
      </c>
      <c r="W1929" t="s">
        <v>24931</v>
      </c>
      <c r="Y1929" t="s">
        <v>19854</v>
      </c>
      <c r="Z1929" t="s">
        <v>21048</v>
      </c>
      <c r="AC1929" t="s">
        <v>24932</v>
      </c>
      <c r="AG1929" t="s">
        <v>24933</v>
      </c>
      <c r="AH1929" s="24">
        <v>1282984</v>
      </c>
      <c r="AI1929" t="s">
        <v>24934</v>
      </c>
      <c r="AJ1929" t="s">
        <v>24954</v>
      </c>
    </row>
    <row r="1930" spans="1:36" ht="17.25" hidden="1" customHeight="1" x14ac:dyDescent="0.2">
      <c r="A1930" s="4" t="s">
        <v>24927</v>
      </c>
      <c r="B1930" t="s">
        <v>24906</v>
      </c>
      <c r="C1930" t="s">
        <v>24928</v>
      </c>
      <c r="D1930" t="s">
        <v>24929</v>
      </c>
      <c r="E1930" t="s">
        <v>24955</v>
      </c>
      <c r="F1930" t="s">
        <v>86</v>
      </c>
      <c r="G1930" s="5">
        <v>380</v>
      </c>
      <c r="H1930" t="s">
        <v>139</v>
      </c>
      <c r="I1930" t="s">
        <v>43</v>
      </c>
      <c r="J1930" t="s">
        <v>45</v>
      </c>
      <c r="K1930" t="s">
        <v>45</v>
      </c>
      <c r="L1930" t="s">
        <v>45</v>
      </c>
      <c r="M1930" t="s">
        <v>559</v>
      </c>
      <c r="N1930" s="24">
        <v>2024</v>
      </c>
      <c r="R1930" s="7">
        <v>22.218890900000002</v>
      </c>
      <c r="S1930" s="7">
        <v>114.1082183</v>
      </c>
      <c r="T1930" t="s">
        <v>46</v>
      </c>
      <c r="U1930" t="s">
        <v>24930</v>
      </c>
      <c r="W1930" t="s">
        <v>24931</v>
      </c>
      <c r="Y1930" t="s">
        <v>19854</v>
      </c>
      <c r="Z1930" t="s">
        <v>21048</v>
      </c>
      <c r="AC1930" t="s">
        <v>24932</v>
      </c>
      <c r="AG1930" t="s">
        <v>24933</v>
      </c>
      <c r="AH1930" s="24">
        <v>1293989</v>
      </c>
      <c r="AI1930" t="s">
        <v>24934</v>
      </c>
      <c r="AJ1930" t="s">
        <v>24956</v>
      </c>
    </row>
    <row r="1931" spans="1:36" ht="17.25" hidden="1" customHeight="1" x14ac:dyDescent="0.2">
      <c r="A1931" s="4" t="s">
        <v>24968</v>
      </c>
      <c r="B1931" t="s">
        <v>24969</v>
      </c>
      <c r="C1931" t="s">
        <v>24970</v>
      </c>
      <c r="E1931" t="s">
        <v>40</v>
      </c>
      <c r="F1931" t="s">
        <v>86</v>
      </c>
      <c r="G1931" s="5">
        <v>135</v>
      </c>
      <c r="H1931" t="s">
        <v>42</v>
      </c>
      <c r="I1931" t="s">
        <v>43</v>
      </c>
      <c r="J1931" t="s">
        <v>45</v>
      </c>
      <c r="N1931" s="24">
        <v>2015</v>
      </c>
      <c r="R1931" s="7">
        <v>23.825017826862101</v>
      </c>
      <c r="S1931" s="7">
        <v>91.2870561947136</v>
      </c>
      <c r="T1931" t="s">
        <v>504</v>
      </c>
      <c r="U1931" t="s">
        <v>24971</v>
      </c>
      <c r="X1931" t="s">
        <v>24972</v>
      </c>
      <c r="Y1931" t="s">
        <v>19854</v>
      </c>
      <c r="Z1931" t="s">
        <v>19855</v>
      </c>
      <c r="AC1931" t="s">
        <v>24973</v>
      </c>
      <c r="AG1931" t="s">
        <v>24974</v>
      </c>
      <c r="AH1931" s="8">
        <v>1100541</v>
      </c>
      <c r="AI1931" t="s">
        <v>24975</v>
      </c>
      <c r="AJ1931" t="s">
        <v>24976</v>
      </c>
    </row>
    <row r="1932" spans="1:36" ht="17.25" hidden="1" customHeight="1" x14ac:dyDescent="0.2">
      <c r="A1932" s="4" t="s">
        <v>25039</v>
      </c>
      <c r="B1932" t="s">
        <v>24969</v>
      </c>
      <c r="C1932" t="s">
        <v>25040</v>
      </c>
      <c r="E1932" t="s">
        <v>40</v>
      </c>
      <c r="F1932" t="s">
        <v>617</v>
      </c>
      <c r="G1932" s="5">
        <v>730</v>
      </c>
      <c r="H1932" t="s">
        <v>486</v>
      </c>
      <c r="I1932" t="s">
        <v>43</v>
      </c>
      <c r="J1932" t="s">
        <v>45</v>
      </c>
      <c r="K1932" t="s">
        <v>45</v>
      </c>
      <c r="L1932" t="s">
        <v>45</v>
      </c>
      <c r="N1932" s="6">
        <v>2024</v>
      </c>
      <c r="R1932" s="7">
        <v>13.098919</v>
      </c>
      <c r="S1932" s="7">
        <v>80.270147399999999</v>
      </c>
      <c r="T1932" t="s">
        <v>46</v>
      </c>
      <c r="U1932" t="s">
        <v>25041</v>
      </c>
      <c r="X1932" t="s">
        <v>24999</v>
      </c>
      <c r="Y1932" t="s">
        <v>19854</v>
      </c>
      <c r="Z1932" t="s">
        <v>19855</v>
      </c>
      <c r="AG1932" t="s">
        <v>25042</v>
      </c>
      <c r="AI1932" t="s">
        <v>25043</v>
      </c>
      <c r="AJ1932" t="s">
        <v>25044</v>
      </c>
    </row>
    <row r="1933" spans="1:36" ht="17.25" hidden="1" customHeight="1" x14ac:dyDescent="0.2">
      <c r="A1933" s="4" t="s">
        <v>25039</v>
      </c>
      <c r="B1933" t="s">
        <v>24969</v>
      </c>
      <c r="C1933" t="s">
        <v>25040</v>
      </c>
      <c r="E1933" t="s">
        <v>56</v>
      </c>
      <c r="F1933" t="s">
        <v>617</v>
      </c>
      <c r="G1933" s="5">
        <v>730</v>
      </c>
      <c r="H1933" t="s">
        <v>486</v>
      </c>
      <c r="I1933" t="s">
        <v>43</v>
      </c>
      <c r="J1933" t="s">
        <v>45</v>
      </c>
      <c r="K1933" t="s">
        <v>45</v>
      </c>
      <c r="L1933" t="s">
        <v>45</v>
      </c>
      <c r="N1933" s="24">
        <v>2024</v>
      </c>
      <c r="R1933" s="7">
        <v>13.098919</v>
      </c>
      <c r="S1933" s="7">
        <v>80.270147399999999</v>
      </c>
      <c r="T1933" t="s">
        <v>46</v>
      </c>
      <c r="U1933" t="s">
        <v>25041</v>
      </c>
      <c r="X1933" t="s">
        <v>24999</v>
      </c>
      <c r="Y1933" t="s">
        <v>19854</v>
      </c>
      <c r="Z1933" t="s">
        <v>19855</v>
      </c>
      <c r="AG1933" t="s">
        <v>25042</v>
      </c>
      <c r="AI1933" t="s">
        <v>25043</v>
      </c>
      <c r="AJ1933" t="s">
        <v>25045</v>
      </c>
    </row>
    <row r="1934" spans="1:36" ht="17.25" hidden="1" customHeight="1" x14ac:dyDescent="0.2">
      <c r="A1934" s="4" t="s">
        <v>25058</v>
      </c>
      <c r="B1934" t="s">
        <v>24969</v>
      </c>
      <c r="C1934" t="s">
        <v>25059</v>
      </c>
      <c r="E1934" t="s">
        <v>40</v>
      </c>
      <c r="F1934" t="s">
        <v>86</v>
      </c>
      <c r="G1934" s="5">
        <v>400</v>
      </c>
      <c r="H1934" t="s">
        <v>42</v>
      </c>
      <c r="I1934" t="s">
        <v>43</v>
      </c>
      <c r="J1934" t="s">
        <v>45</v>
      </c>
      <c r="N1934" s="24">
        <v>2014</v>
      </c>
      <c r="R1934" s="7">
        <v>21.692299999999999</v>
      </c>
      <c r="S1934" s="7">
        <v>72.621499999999997</v>
      </c>
      <c r="T1934" t="s">
        <v>46</v>
      </c>
      <c r="U1934" t="s">
        <v>25060</v>
      </c>
      <c r="X1934" t="s">
        <v>24981</v>
      </c>
      <c r="Y1934" t="s">
        <v>19854</v>
      </c>
      <c r="Z1934" t="s">
        <v>19855</v>
      </c>
      <c r="AG1934" t="s">
        <v>25061</v>
      </c>
      <c r="AH1934" s="24">
        <v>1111249</v>
      </c>
      <c r="AI1934" t="s">
        <v>25062</v>
      </c>
      <c r="AJ1934" t="s">
        <v>25063</v>
      </c>
    </row>
    <row r="1935" spans="1:36" ht="17.25" hidden="1" customHeight="1" x14ac:dyDescent="0.2">
      <c r="A1935" s="4" t="s">
        <v>25058</v>
      </c>
      <c r="B1935" t="s">
        <v>24969</v>
      </c>
      <c r="C1935" t="s">
        <v>25059</v>
      </c>
      <c r="E1935" t="s">
        <v>56</v>
      </c>
      <c r="F1935" t="s">
        <v>86</v>
      </c>
      <c r="G1935" s="5">
        <v>400</v>
      </c>
      <c r="H1935" t="s">
        <v>42</v>
      </c>
      <c r="I1935" t="s">
        <v>43</v>
      </c>
      <c r="J1935" t="s">
        <v>45</v>
      </c>
      <c r="N1935" s="24">
        <v>2014</v>
      </c>
      <c r="R1935" s="7">
        <v>21.692299999999999</v>
      </c>
      <c r="S1935" s="7">
        <v>72.621499999999997</v>
      </c>
      <c r="T1935" t="s">
        <v>46</v>
      </c>
      <c r="U1935" t="s">
        <v>25060</v>
      </c>
      <c r="X1935" t="s">
        <v>24981</v>
      </c>
      <c r="Y1935" t="s">
        <v>19854</v>
      </c>
      <c r="Z1935" t="s">
        <v>19855</v>
      </c>
      <c r="AG1935" t="s">
        <v>25061</v>
      </c>
      <c r="AH1935" s="24">
        <v>1226043</v>
      </c>
      <c r="AI1935" t="s">
        <v>25062</v>
      </c>
      <c r="AJ1935" t="s">
        <v>25064</v>
      </c>
    </row>
    <row r="1936" spans="1:36" ht="17.25" hidden="1" customHeight="1" x14ac:dyDescent="0.2">
      <c r="A1936" s="4" t="s">
        <v>25058</v>
      </c>
      <c r="B1936" t="s">
        <v>24969</v>
      </c>
      <c r="C1936" t="s">
        <v>25059</v>
      </c>
      <c r="E1936" t="s">
        <v>58</v>
      </c>
      <c r="F1936" t="s">
        <v>86</v>
      </c>
      <c r="G1936" s="5">
        <v>400</v>
      </c>
      <c r="H1936" t="s">
        <v>42</v>
      </c>
      <c r="I1936" t="s">
        <v>43</v>
      </c>
      <c r="J1936" t="s">
        <v>45</v>
      </c>
      <c r="N1936" s="24">
        <v>2014</v>
      </c>
      <c r="R1936" s="7">
        <v>21.692299999999999</v>
      </c>
      <c r="S1936" s="7">
        <v>72.621499999999997</v>
      </c>
      <c r="T1936" t="s">
        <v>46</v>
      </c>
      <c r="U1936" t="s">
        <v>25060</v>
      </c>
      <c r="X1936" t="s">
        <v>24981</v>
      </c>
      <c r="Y1936" t="s">
        <v>19854</v>
      </c>
      <c r="Z1936" t="s">
        <v>19855</v>
      </c>
      <c r="AG1936" t="s">
        <v>25061</v>
      </c>
      <c r="AH1936" s="24">
        <v>1226044</v>
      </c>
      <c r="AI1936" t="s">
        <v>25062</v>
      </c>
      <c r="AJ1936" t="s">
        <v>25065</v>
      </c>
    </row>
    <row r="1937" spans="1:36" ht="17.25" hidden="1" customHeight="1" x14ac:dyDescent="0.2">
      <c r="A1937" s="4" t="s">
        <v>25073</v>
      </c>
      <c r="B1937" t="s">
        <v>24969</v>
      </c>
      <c r="C1937" t="s">
        <v>25074</v>
      </c>
      <c r="E1937" t="s">
        <v>40</v>
      </c>
      <c r="F1937" t="s">
        <v>86</v>
      </c>
      <c r="G1937" s="5">
        <v>195</v>
      </c>
      <c r="H1937" t="s">
        <v>42</v>
      </c>
      <c r="I1937" t="s">
        <v>43</v>
      </c>
      <c r="J1937" t="s">
        <v>45</v>
      </c>
      <c r="N1937" s="24">
        <v>2017</v>
      </c>
      <c r="R1937" s="7">
        <v>21.693394300000001</v>
      </c>
      <c r="S1937" s="7">
        <v>72.623335299999994</v>
      </c>
      <c r="T1937" t="s">
        <v>46</v>
      </c>
      <c r="U1937" t="s">
        <v>25060</v>
      </c>
      <c r="X1937" t="s">
        <v>24981</v>
      </c>
      <c r="Y1937" t="s">
        <v>19854</v>
      </c>
      <c r="Z1937" t="s">
        <v>19855</v>
      </c>
      <c r="AG1937" t="s">
        <v>25075</v>
      </c>
      <c r="AH1937" s="8">
        <v>1237774</v>
      </c>
      <c r="AI1937" t="s">
        <v>25076</v>
      </c>
      <c r="AJ1937" t="s">
        <v>25077</v>
      </c>
    </row>
    <row r="1938" spans="1:36" ht="17.25" hidden="1" customHeight="1" x14ac:dyDescent="0.2">
      <c r="A1938" s="4" t="s">
        <v>25085</v>
      </c>
      <c r="B1938" t="s">
        <v>24969</v>
      </c>
      <c r="C1938" t="s">
        <v>25086</v>
      </c>
      <c r="E1938" t="s">
        <v>3820</v>
      </c>
      <c r="F1938" t="s">
        <v>3880</v>
      </c>
      <c r="G1938" s="5">
        <v>376</v>
      </c>
      <c r="H1938" t="s">
        <v>42</v>
      </c>
      <c r="I1938" t="s">
        <v>43</v>
      </c>
      <c r="J1938" t="s">
        <v>45</v>
      </c>
      <c r="N1938" s="27">
        <v>2014</v>
      </c>
      <c r="R1938" s="7">
        <v>22.239599999999999</v>
      </c>
      <c r="S1938" s="7">
        <v>72.751999999999995</v>
      </c>
      <c r="T1938" t="s">
        <v>46</v>
      </c>
      <c r="U1938" t="s">
        <v>25087</v>
      </c>
      <c r="X1938" t="s">
        <v>24981</v>
      </c>
      <c r="Y1938" t="s">
        <v>19854</v>
      </c>
      <c r="Z1938" t="s">
        <v>19855</v>
      </c>
      <c r="AG1938" t="s">
        <v>25088</v>
      </c>
      <c r="AH1938" s="24">
        <v>1220831</v>
      </c>
      <c r="AI1938" t="s">
        <v>25090</v>
      </c>
      <c r="AJ1938" t="s">
        <v>25094</v>
      </c>
    </row>
    <row r="1939" spans="1:36" ht="17.25" hidden="1" customHeight="1" x14ac:dyDescent="0.2">
      <c r="A1939" s="4" t="s">
        <v>25118</v>
      </c>
      <c r="B1939" t="s">
        <v>24969</v>
      </c>
      <c r="C1939" t="s">
        <v>25119</v>
      </c>
      <c r="E1939" t="s">
        <v>40</v>
      </c>
      <c r="F1939" t="s">
        <v>86</v>
      </c>
      <c r="G1939" s="5">
        <v>384</v>
      </c>
      <c r="H1939" t="s">
        <v>42</v>
      </c>
      <c r="I1939" t="s">
        <v>43</v>
      </c>
      <c r="J1939" t="s">
        <v>45</v>
      </c>
      <c r="N1939" s="27">
        <v>2015</v>
      </c>
      <c r="R1939" s="7">
        <v>16.924700000000001</v>
      </c>
      <c r="S1939" s="7">
        <v>81.811199999999999</v>
      </c>
      <c r="T1939" t="s">
        <v>46</v>
      </c>
      <c r="U1939" t="s">
        <v>25120</v>
      </c>
      <c r="X1939" t="s">
        <v>25112</v>
      </c>
      <c r="Y1939" t="s">
        <v>19854</v>
      </c>
      <c r="Z1939" t="s">
        <v>19855</v>
      </c>
      <c r="AC1939" t="s">
        <v>25121</v>
      </c>
      <c r="AG1939" t="s">
        <v>25122</v>
      </c>
      <c r="AH1939" s="27" t="s">
        <v>25123</v>
      </c>
      <c r="AI1939" t="s">
        <v>25124</v>
      </c>
      <c r="AJ1939" t="s">
        <v>25125</v>
      </c>
    </row>
    <row r="1940" spans="1:36" ht="17.25" hidden="1" customHeight="1" x14ac:dyDescent="0.2">
      <c r="A1940" s="4" t="s">
        <v>25118</v>
      </c>
      <c r="B1940" t="s">
        <v>24969</v>
      </c>
      <c r="C1940" t="s">
        <v>25119</v>
      </c>
      <c r="E1940" t="s">
        <v>56</v>
      </c>
      <c r="F1940" t="s">
        <v>86</v>
      </c>
      <c r="G1940" s="5">
        <v>384</v>
      </c>
      <c r="H1940" t="s">
        <v>42</v>
      </c>
      <c r="I1940" t="s">
        <v>43</v>
      </c>
      <c r="J1940" t="s">
        <v>45</v>
      </c>
      <c r="N1940" s="27">
        <v>2015</v>
      </c>
      <c r="R1940" s="7">
        <v>16.924700000000001</v>
      </c>
      <c r="S1940" s="7">
        <v>81.811199999999999</v>
      </c>
      <c r="T1940" t="s">
        <v>46</v>
      </c>
      <c r="U1940" t="s">
        <v>25120</v>
      </c>
      <c r="X1940" t="s">
        <v>25112</v>
      </c>
      <c r="Y1940" t="s">
        <v>19854</v>
      </c>
      <c r="Z1940" t="s">
        <v>19855</v>
      </c>
      <c r="AC1940" t="s">
        <v>25121</v>
      </c>
      <c r="AG1940" t="s">
        <v>25122</v>
      </c>
      <c r="AH1940" s="27" t="s">
        <v>25126</v>
      </c>
      <c r="AI1940" t="s">
        <v>25124</v>
      </c>
      <c r="AJ1940" t="s">
        <v>25127</v>
      </c>
    </row>
    <row r="1941" spans="1:36" ht="17.25" hidden="1" customHeight="1" x14ac:dyDescent="0.2">
      <c r="A1941" s="4" t="s">
        <v>25256</v>
      </c>
      <c r="B1941" t="s">
        <v>24969</v>
      </c>
      <c r="C1941" t="s">
        <v>25257</v>
      </c>
      <c r="E1941" t="s">
        <v>40</v>
      </c>
      <c r="F1941" t="s">
        <v>86</v>
      </c>
      <c r="G1941" s="5">
        <v>225</v>
      </c>
      <c r="H1941" t="s">
        <v>42</v>
      </c>
      <c r="I1941" t="s">
        <v>43</v>
      </c>
      <c r="J1941" t="s">
        <v>45</v>
      </c>
      <c r="N1941" s="6">
        <v>2016</v>
      </c>
      <c r="R1941" s="7">
        <v>29.141711000000001</v>
      </c>
      <c r="S1941" s="7">
        <v>78.963497000000004</v>
      </c>
      <c r="T1941" t="s">
        <v>46</v>
      </c>
      <c r="U1941" t="s">
        <v>25258</v>
      </c>
      <c r="X1941" t="s">
        <v>25259</v>
      </c>
      <c r="Y1941" t="s">
        <v>19854</v>
      </c>
      <c r="Z1941" t="s">
        <v>19855</v>
      </c>
      <c r="AG1941" t="s">
        <v>25260</v>
      </c>
      <c r="AH1941" s="27"/>
      <c r="AI1941" t="s">
        <v>25261</v>
      </c>
      <c r="AJ1941" t="s">
        <v>25262</v>
      </c>
    </row>
    <row r="1942" spans="1:36" ht="17.25" hidden="1" customHeight="1" x14ac:dyDescent="0.2">
      <c r="A1942" s="4" t="s">
        <v>25263</v>
      </c>
      <c r="B1942" t="s">
        <v>24969</v>
      </c>
      <c r="C1942" t="s">
        <v>25264</v>
      </c>
      <c r="E1942" t="s">
        <v>40</v>
      </c>
      <c r="F1942" t="s">
        <v>86</v>
      </c>
      <c r="G1942" s="5">
        <v>225</v>
      </c>
      <c r="H1942" t="s">
        <v>42</v>
      </c>
      <c r="I1942" t="s">
        <v>43</v>
      </c>
      <c r="J1942" t="s">
        <v>45</v>
      </c>
      <c r="N1942" s="6">
        <v>2016</v>
      </c>
      <c r="R1942" s="7">
        <v>29.154720999999999</v>
      </c>
      <c r="S1942" s="7">
        <v>78.974029000000002</v>
      </c>
      <c r="T1942" t="s">
        <v>46</v>
      </c>
      <c r="U1942" t="s">
        <v>25258</v>
      </c>
      <c r="X1942" t="s">
        <v>25259</v>
      </c>
      <c r="Y1942" t="s">
        <v>19854</v>
      </c>
      <c r="Z1942" t="s">
        <v>19855</v>
      </c>
      <c r="AG1942" t="s">
        <v>25265</v>
      </c>
      <c r="AH1942" s="27"/>
      <c r="AI1942" t="s">
        <v>25266</v>
      </c>
      <c r="AJ1942" t="s">
        <v>25267</v>
      </c>
    </row>
    <row r="1943" spans="1:36" ht="17.25" hidden="1" customHeight="1" x14ac:dyDescent="0.2">
      <c r="A1943" s="4" t="s">
        <v>25263</v>
      </c>
      <c r="B1943" t="s">
        <v>24969</v>
      </c>
      <c r="C1943" t="s">
        <v>25264</v>
      </c>
      <c r="E1943" t="s">
        <v>56</v>
      </c>
      <c r="F1943" t="s">
        <v>86</v>
      </c>
      <c r="G1943" s="5">
        <v>225</v>
      </c>
      <c r="H1943" t="s">
        <v>139</v>
      </c>
      <c r="I1943" t="s">
        <v>43</v>
      </c>
      <c r="J1943" t="s">
        <v>45</v>
      </c>
      <c r="N1943" s="6">
        <v>2021</v>
      </c>
      <c r="R1943" s="7">
        <v>29.154720999999999</v>
      </c>
      <c r="S1943" s="7">
        <v>78.974029000000002</v>
      </c>
      <c r="T1943" t="s">
        <v>46</v>
      </c>
      <c r="U1943" t="s">
        <v>25258</v>
      </c>
      <c r="X1943" t="s">
        <v>25259</v>
      </c>
      <c r="Y1943" t="s">
        <v>19854</v>
      </c>
      <c r="Z1943" t="s">
        <v>19855</v>
      </c>
      <c r="AG1943" t="s">
        <v>25265</v>
      </c>
      <c r="AH1943" s="27"/>
      <c r="AI1943" t="s">
        <v>25266</v>
      </c>
      <c r="AJ1943" t="s">
        <v>25268</v>
      </c>
    </row>
    <row r="1944" spans="1:36" ht="17.25" hidden="1" customHeight="1" x14ac:dyDescent="0.2">
      <c r="A1944" s="4" t="s">
        <v>25300</v>
      </c>
      <c r="B1944" t="s">
        <v>24969</v>
      </c>
      <c r="C1944" t="s">
        <v>25301</v>
      </c>
      <c r="E1944" t="s">
        <v>25311</v>
      </c>
      <c r="F1944" t="s">
        <v>86</v>
      </c>
      <c r="G1944" s="5">
        <v>371</v>
      </c>
      <c r="H1944" t="s">
        <v>42</v>
      </c>
      <c r="I1944" t="s">
        <v>43</v>
      </c>
      <c r="J1944" t="s">
        <v>45</v>
      </c>
      <c r="N1944" s="27">
        <v>2015</v>
      </c>
      <c r="R1944" s="7">
        <v>16.64</v>
      </c>
      <c r="S1944" s="7">
        <v>80.550399999999996</v>
      </c>
      <c r="T1944" t="s">
        <v>46</v>
      </c>
      <c r="U1944" t="s">
        <v>25303</v>
      </c>
      <c r="X1944" t="s">
        <v>25112</v>
      </c>
      <c r="Y1944" t="s">
        <v>19854</v>
      </c>
      <c r="Z1944" t="s">
        <v>19855</v>
      </c>
      <c r="AG1944" t="s">
        <v>25304</v>
      </c>
      <c r="AH1944" s="27" t="s">
        <v>25312</v>
      </c>
      <c r="AI1944" t="s">
        <v>25306</v>
      </c>
      <c r="AJ1944" t="s">
        <v>25313</v>
      </c>
    </row>
    <row r="1945" spans="1:36" ht="17.25" hidden="1" customHeight="1" x14ac:dyDescent="0.2">
      <c r="A1945" s="4" t="s">
        <v>25300</v>
      </c>
      <c r="B1945" t="s">
        <v>24969</v>
      </c>
      <c r="C1945" t="s">
        <v>25301</v>
      </c>
      <c r="E1945" t="s">
        <v>25314</v>
      </c>
      <c r="F1945" t="s">
        <v>86</v>
      </c>
      <c r="G1945" s="5">
        <v>371</v>
      </c>
      <c r="H1945" t="s">
        <v>42</v>
      </c>
      <c r="I1945" t="s">
        <v>43</v>
      </c>
      <c r="J1945" t="s">
        <v>45</v>
      </c>
      <c r="N1945" s="27">
        <v>2015</v>
      </c>
      <c r="R1945" s="7">
        <v>16.64</v>
      </c>
      <c r="S1945" s="7">
        <v>80.550399999999996</v>
      </c>
      <c r="T1945" t="s">
        <v>46</v>
      </c>
      <c r="U1945" t="s">
        <v>25303</v>
      </c>
      <c r="X1945" t="s">
        <v>25112</v>
      </c>
      <c r="Y1945" t="s">
        <v>19854</v>
      </c>
      <c r="Z1945" t="s">
        <v>19855</v>
      </c>
      <c r="AG1945" t="s">
        <v>25304</v>
      </c>
      <c r="AH1945" s="27" t="s">
        <v>25315</v>
      </c>
      <c r="AI1945" t="s">
        <v>25306</v>
      </c>
      <c r="AJ1945" t="s">
        <v>25316</v>
      </c>
    </row>
    <row r="1946" spans="1:36" ht="17.25" hidden="1" customHeight="1" x14ac:dyDescent="0.2">
      <c r="A1946" s="4" t="s">
        <v>25330</v>
      </c>
      <c r="B1946" t="s">
        <v>24969</v>
      </c>
      <c r="C1946" t="s">
        <v>25331</v>
      </c>
      <c r="E1946" t="s">
        <v>40</v>
      </c>
      <c r="F1946" t="s">
        <v>86</v>
      </c>
      <c r="G1946" s="5">
        <v>69.754999999999995</v>
      </c>
      <c r="H1946" t="s">
        <v>42</v>
      </c>
      <c r="I1946" t="s">
        <v>1323</v>
      </c>
      <c r="N1946" s="6">
        <v>2018</v>
      </c>
      <c r="R1946" s="7">
        <v>26.985766021466699</v>
      </c>
      <c r="S1946" s="7">
        <v>94.930170441487704</v>
      </c>
      <c r="T1946" t="s">
        <v>46</v>
      </c>
      <c r="U1946" t="s">
        <v>25332</v>
      </c>
      <c r="W1946" t="s">
        <v>25333</v>
      </c>
      <c r="X1946" t="s">
        <v>25009</v>
      </c>
      <c r="Y1946" t="s">
        <v>19854</v>
      </c>
      <c r="Z1946" t="s">
        <v>19855</v>
      </c>
      <c r="AG1946" t="s">
        <v>25334</v>
      </c>
      <c r="AH1946" s="6">
        <v>1264419</v>
      </c>
      <c r="AI1946" t="s">
        <v>25335</v>
      </c>
      <c r="AJ1946" t="s">
        <v>25336</v>
      </c>
    </row>
    <row r="1947" spans="1:36" ht="17.25" hidden="1" customHeight="1" x14ac:dyDescent="0.2">
      <c r="A1947" s="4" t="s">
        <v>25343</v>
      </c>
      <c r="B1947" t="s">
        <v>24969</v>
      </c>
      <c r="C1947" t="s">
        <v>25344</v>
      </c>
      <c r="E1947" t="s">
        <v>58</v>
      </c>
      <c r="F1947" t="s">
        <v>86</v>
      </c>
      <c r="G1947" s="5">
        <v>114</v>
      </c>
      <c r="H1947" t="s">
        <v>42</v>
      </c>
      <c r="I1947" t="s">
        <v>45</v>
      </c>
      <c r="J1947" t="s">
        <v>45</v>
      </c>
      <c r="N1947" s="6">
        <v>2014</v>
      </c>
      <c r="R1947" s="7">
        <v>12.983902090668201</v>
      </c>
      <c r="S1947" s="7">
        <v>74.844176296919997</v>
      </c>
      <c r="T1947" t="s">
        <v>46</v>
      </c>
      <c r="U1947" t="s">
        <v>25345</v>
      </c>
      <c r="X1947" t="s">
        <v>25346</v>
      </c>
      <c r="Y1947" t="s">
        <v>19854</v>
      </c>
      <c r="Z1947" t="s">
        <v>19855</v>
      </c>
      <c r="AD1947" t="s">
        <v>52</v>
      </c>
      <c r="AE1947" t="s">
        <v>881</v>
      </c>
      <c r="AG1947" t="s">
        <v>25347</v>
      </c>
      <c r="AH1947" s="27">
        <v>1185358</v>
      </c>
      <c r="AI1947" t="s">
        <v>25348</v>
      </c>
      <c r="AJ1947" t="s">
        <v>25350</v>
      </c>
    </row>
    <row r="1948" spans="1:36" ht="17.25" hidden="1" customHeight="1" x14ac:dyDescent="0.2">
      <c r="A1948" s="4" t="s">
        <v>25351</v>
      </c>
      <c r="B1948" t="s">
        <v>24969</v>
      </c>
      <c r="C1948" t="s">
        <v>25352</v>
      </c>
      <c r="E1948" t="s">
        <v>40</v>
      </c>
      <c r="F1948" t="s">
        <v>86</v>
      </c>
      <c r="G1948" s="5">
        <v>388</v>
      </c>
      <c r="H1948" t="s">
        <v>42</v>
      </c>
      <c r="I1948" t="s">
        <v>43</v>
      </c>
      <c r="J1948" t="s">
        <v>45</v>
      </c>
      <c r="N1948" s="27">
        <v>2016</v>
      </c>
      <c r="R1948" s="7">
        <v>18.387899999999998</v>
      </c>
      <c r="S1948" s="7">
        <v>73.352900000000005</v>
      </c>
      <c r="T1948" t="s">
        <v>46</v>
      </c>
      <c r="U1948" t="s">
        <v>25353</v>
      </c>
      <c r="X1948" t="s">
        <v>25354</v>
      </c>
      <c r="Y1948" t="s">
        <v>19854</v>
      </c>
      <c r="Z1948" t="s">
        <v>19855</v>
      </c>
      <c r="AG1948" t="s">
        <v>25355</v>
      </c>
      <c r="AH1948" s="27" t="s">
        <v>25356</v>
      </c>
      <c r="AI1948" t="s">
        <v>25357</v>
      </c>
      <c r="AJ1948" t="s">
        <v>25358</v>
      </c>
    </row>
    <row r="1949" spans="1:36" ht="17.25" hidden="1" customHeight="1" x14ac:dyDescent="0.2">
      <c r="A1949" s="4" t="s">
        <v>25365</v>
      </c>
      <c r="B1949" t="s">
        <v>24969</v>
      </c>
      <c r="C1949" t="s">
        <v>25366</v>
      </c>
      <c r="E1949" t="s">
        <v>40</v>
      </c>
      <c r="F1949" t="s">
        <v>86</v>
      </c>
      <c r="G1949" s="5">
        <v>101</v>
      </c>
      <c r="H1949" t="s">
        <v>42</v>
      </c>
      <c r="I1949" t="s">
        <v>43</v>
      </c>
      <c r="J1949" t="s">
        <v>45</v>
      </c>
      <c r="N1949" s="6">
        <v>2016</v>
      </c>
      <c r="R1949" s="7">
        <v>23.437999999999999</v>
      </c>
      <c r="S1949" s="7">
        <v>91.274000000000001</v>
      </c>
      <c r="T1949" t="s">
        <v>46</v>
      </c>
      <c r="U1949" t="s">
        <v>25367</v>
      </c>
      <c r="X1949" t="s">
        <v>24972</v>
      </c>
      <c r="Y1949" t="s">
        <v>19854</v>
      </c>
      <c r="Z1949" t="s">
        <v>19855</v>
      </c>
      <c r="AC1949" t="s">
        <v>25368</v>
      </c>
      <c r="AG1949" t="s">
        <v>25369</v>
      </c>
      <c r="AH1949" s="27" t="s">
        <v>25370</v>
      </c>
      <c r="AI1949" t="s">
        <v>25371</v>
      </c>
      <c r="AJ1949" t="s">
        <v>25372</v>
      </c>
    </row>
    <row r="1950" spans="1:36" ht="17.25" hidden="1" customHeight="1" x14ac:dyDescent="0.2">
      <c r="A1950" s="4" t="s">
        <v>25373</v>
      </c>
      <c r="B1950" t="s">
        <v>24969</v>
      </c>
      <c r="C1950" t="s">
        <v>25374</v>
      </c>
      <c r="E1950" t="s">
        <v>40</v>
      </c>
      <c r="F1950" t="s">
        <v>86</v>
      </c>
      <c r="G1950" s="5">
        <v>162.4</v>
      </c>
      <c r="H1950" t="s">
        <v>42</v>
      </c>
      <c r="I1950" t="s">
        <v>43</v>
      </c>
      <c r="J1950" t="s">
        <v>45</v>
      </c>
      <c r="N1950" s="6">
        <v>2020</v>
      </c>
      <c r="R1950" s="7">
        <v>27.1858</v>
      </c>
      <c r="S1950" s="7">
        <v>95.376000000000005</v>
      </c>
      <c r="T1950" t="s">
        <v>46</v>
      </c>
      <c r="U1950" t="s">
        <v>25375</v>
      </c>
      <c r="W1950" t="s">
        <v>25008</v>
      </c>
      <c r="X1950" t="s">
        <v>25009</v>
      </c>
      <c r="Y1950" t="s">
        <v>19854</v>
      </c>
      <c r="Z1950" t="s">
        <v>19855</v>
      </c>
      <c r="AC1950" t="s">
        <v>25376</v>
      </c>
      <c r="AG1950" t="s">
        <v>25377</v>
      </c>
      <c r="AH1950" s="27" t="s">
        <v>45</v>
      </c>
      <c r="AI1950" t="s">
        <v>25378</v>
      </c>
      <c r="AJ1950" t="s">
        <v>25379</v>
      </c>
    </row>
    <row r="1951" spans="1:36" ht="17.25" hidden="1" customHeight="1" x14ac:dyDescent="0.2">
      <c r="A1951" s="4" t="s">
        <v>25414</v>
      </c>
      <c r="B1951" t="s">
        <v>24969</v>
      </c>
      <c r="C1951" t="s">
        <v>25415</v>
      </c>
      <c r="E1951" t="s">
        <v>40</v>
      </c>
      <c r="F1951" t="s">
        <v>86</v>
      </c>
      <c r="G1951" s="5">
        <v>351</v>
      </c>
      <c r="H1951" t="s">
        <v>42</v>
      </c>
      <c r="I1951" t="s">
        <v>43</v>
      </c>
      <c r="J1951" t="s">
        <v>45</v>
      </c>
      <c r="N1951" s="27">
        <v>2014</v>
      </c>
      <c r="R1951" s="7">
        <v>20.898599999999998</v>
      </c>
      <c r="S1951" s="7">
        <v>71.469259999999991</v>
      </c>
      <c r="T1951" t="s">
        <v>46</v>
      </c>
      <c r="U1951" t="s">
        <v>25416</v>
      </c>
      <c r="X1951" t="s">
        <v>24981</v>
      </c>
      <c r="Y1951" t="s">
        <v>19854</v>
      </c>
      <c r="Z1951" t="s">
        <v>19855</v>
      </c>
      <c r="AG1951" t="s">
        <v>25417</v>
      </c>
      <c r="AH1951" s="27" t="s">
        <v>25418</v>
      </c>
      <c r="AI1951" t="s">
        <v>25419</v>
      </c>
      <c r="AJ1951" t="s">
        <v>25420</v>
      </c>
    </row>
    <row r="1952" spans="1:36" ht="17.25" hidden="1" customHeight="1" x14ac:dyDescent="0.2">
      <c r="A1952" s="4" t="s">
        <v>25414</v>
      </c>
      <c r="B1952" t="s">
        <v>24969</v>
      </c>
      <c r="C1952" t="s">
        <v>25415</v>
      </c>
      <c r="E1952" t="s">
        <v>56</v>
      </c>
      <c r="F1952" t="s">
        <v>86</v>
      </c>
      <c r="G1952" s="5">
        <v>351</v>
      </c>
      <c r="H1952" t="s">
        <v>42</v>
      </c>
      <c r="I1952" t="s">
        <v>43</v>
      </c>
      <c r="J1952" t="s">
        <v>45</v>
      </c>
      <c r="N1952" s="27">
        <v>2013</v>
      </c>
      <c r="R1952" s="7">
        <v>20.898599999999998</v>
      </c>
      <c r="S1952" s="7">
        <v>71.469259999999991</v>
      </c>
      <c r="T1952" t="s">
        <v>46</v>
      </c>
      <c r="U1952" t="s">
        <v>25416</v>
      </c>
      <c r="X1952" t="s">
        <v>24981</v>
      </c>
      <c r="Y1952" t="s">
        <v>19854</v>
      </c>
      <c r="Z1952" t="s">
        <v>19855</v>
      </c>
      <c r="AG1952" t="s">
        <v>25417</v>
      </c>
      <c r="AH1952" s="27" t="s">
        <v>25421</v>
      </c>
      <c r="AI1952" t="s">
        <v>25419</v>
      </c>
      <c r="AJ1952" t="s">
        <v>25422</v>
      </c>
    </row>
    <row r="1953" spans="1:36" ht="17.25" hidden="1" customHeight="1" x14ac:dyDescent="0.2">
      <c r="A1953" s="4" t="s">
        <v>25423</v>
      </c>
      <c r="B1953" t="s">
        <v>24969</v>
      </c>
      <c r="C1953" t="s">
        <v>25424</v>
      </c>
      <c r="E1953" t="s">
        <v>56</v>
      </c>
      <c r="F1953" t="s">
        <v>86</v>
      </c>
      <c r="G1953" s="5">
        <v>750</v>
      </c>
      <c r="H1953" t="s">
        <v>42</v>
      </c>
      <c r="I1953" t="s">
        <v>43</v>
      </c>
      <c r="J1953" t="s">
        <v>45</v>
      </c>
      <c r="N1953" s="6">
        <v>2014</v>
      </c>
      <c r="R1953" s="7">
        <v>28.614599999999999</v>
      </c>
      <c r="S1953" s="7">
        <v>77.252799999999993</v>
      </c>
      <c r="T1953" t="s">
        <v>46</v>
      </c>
      <c r="U1953" t="s">
        <v>25226</v>
      </c>
      <c r="X1953" t="s">
        <v>25227</v>
      </c>
      <c r="Y1953" t="s">
        <v>19854</v>
      </c>
      <c r="Z1953" t="s">
        <v>19855</v>
      </c>
      <c r="AG1953" t="s">
        <v>25425</v>
      </c>
      <c r="AH1953" s="27" t="s">
        <v>25429</v>
      </c>
      <c r="AI1953" t="s">
        <v>25427</v>
      </c>
      <c r="AJ1953" t="s">
        <v>25430</v>
      </c>
    </row>
    <row r="1954" spans="1:36" ht="17.25" hidden="1" customHeight="1" x14ac:dyDescent="0.2">
      <c r="A1954" s="4" t="s">
        <v>25437</v>
      </c>
      <c r="B1954" t="s">
        <v>24969</v>
      </c>
      <c r="C1954" t="s">
        <v>25438</v>
      </c>
      <c r="E1954" t="s">
        <v>40</v>
      </c>
      <c r="F1954" t="s">
        <v>41</v>
      </c>
      <c r="G1954" s="5">
        <v>270.5</v>
      </c>
      <c r="H1954" t="s">
        <v>42</v>
      </c>
      <c r="I1954" t="s">
        <v>43</v>
      </c>
      <c r="J1954" t="s">
        <v>45</v>
      </c>
      <c r="N1954" s="6">
        <v>2013</v>
      </c>
      <c r="R1954" s="7">
        <v>27.337693000000002</v>
      </c>
      <c r="S1954" s="7">
        <v>70.525314499999993</v>
      </c>
      <c r="T1954" t="s">
        <v>46</v>
      </c>
      <c r="U1954" t="s">
        <v>25439</v>
      </c>
      <c r="X1954" t="s">
        <v>24989</v>
      </c>
      <c r="Y1954" t="s">
        <v>19854</v>
      </c>
      <c r="Z1954" t="s">
        <v>19855</v>
      </c>
      <c r="AG1954" t="s">
        <v>25440</v>
      </c>
      <c r="AH1954" s="27" t="s">
        <v>25441</v>
      </c>
      <c r="AI1954" t="s">
        <v>25442</v>
      </c>
      <c r="AJ1954" t="s">
        <v>25443</v>
      </c>
    </row>
    <row r="1955" spans="1:36" ht="17.25" hidden="1" customHeight="1" x14ac:dyDescent="0.2">
      <c r="A1955" s="4" t="s">
        <v>25497</v>
      </c>
      <c r="B1955" t="s">
        <v>24969</v>
      </c>
      <c r="C1955" t="s">
        <v>25498</v>
      </c>
      <c r="E1955" t="s">
        <v>25446</v>
      </c>
      <c r="F1955" t="s">
        <v>86</v>
      </c>
      <c r="G1955" s="5">
        <v>363</v>
      </c>
      <c r="H1955" t="s">
        <v>42</v>
      </c>
      <c r="I1955" t="s">
        <v>43</v>
      </c>
      <c r="J1955" t="s">
        <v>45</v>
      </c>
      <c r="N1955" s="27">
        <v>2014</v>
      </c>
      <c r="R1955" s="7">
        <v>23.498699999999999</v>
      </c>
      <c r="S1955" s="7">
        <v>91.438500000000005</v>
      </c>
      <c r="T1955" t="s">
        <v>46</v>
      </c>
      <c r="U1955" t="s">
        <v>25499</v>
      </c>
      <c r="X1955" t="s">
        <v>24972</v>
      </c>
      <c r="Y1955" t="s">
        <v>19854</v>
      </c>
      <c r="Z1955" t="s">
        <v>19855</v>
      </c>
      <c r="AC1955" t="s">
        <v>25500</v>
      </c>
      <c r="AG1955" t="s">
        <v>25501</v>
      </c>
      <c r="AH1955" s="27" t="s">
        <v>25502</v>
      </c>
      <c r="AI1955" t="s">
        <v>25503</v>
      </c>
      <c r="AJ1955" t="s">
        <v>25504</v>
      </c>
    </row>
    <row r="1956" spans="1:36" ht="17.25" hidden="1" customHeight="1" x14ac:dyDescent="0.2">
      <c r="A1956" s="4" t="s">
        <v>25497</v>
      </c>
      <c r="B1956" t="s">
        <v>24969</v>
      </c>
      <c r="C1956" t="s">
        <v>25498</v>
      </c>
      <c r="E1956" t="s">
        <v>25452</v>
      </c>
      <c r="F1956" t="s">
        <v>86</v>
      </c>
      <c r="G1956" s="5">
        <v>363</v>
      </c>
      <c r="H1956" t="s">
        <v>42</v>
      </c>
      <c r="I1956" t="s">
        <v>43</v>
      </c>
      <c r="J1956" t="s">
        <v>45</v>
      </c>
      <c r="N1956" s="27">
        <v>2015</v>
      </c>
      <c r="R1956" s="7">
        <v>23.498699999999999</v>
      </c>
      <c r="S1956" s="7">
        <v>91.438500000000005</v>
      </c>
      <c r="T1956" t="s">
        <v>46</v>
      </c>
      <c r="U1956" t="s">
        <v>25499</v>
      </c>
      <c r="X1956" t="s">
        <v>24972</v>
      </c>
      <c r="Y1956" t="s">
        <v>19854</v>
      </c>
      <c r="Z1956" t="s">
        <v>19855</v>
      </c>
      <c r="AC1956" t="s">
        <v>25500</v>
      </c>
      <c r="AG1956" t="s">
        <v>25501</v>
      </c>
      <c r="AH1956" s="27" t="s">
        <v>25505</v>
      </c>
      <c r="AI1956" t="s">
        <v>25503</v>
      </c>
      <c r="AJ1956" t="s">
        <v>25506</v>
      </c>
    </row>
    <row r="1957" spans="1:36" ht="17.25" hidden="1" customHeight="1" x14ac:dyDescent="0.2">
      <c r="A1957" s="4" t="s">
        <v>25514</v>
      </c>
      <c r="B1957" t="s">
        <v>24969</v>
      </c>
      <c r="C1957" t="s">
        <v>25515</v>
      </c>
      <c r="E1957" t="s">
        <v>40</v>
      </c>
      <c r="F1957" t="s">
        <v>86</v>
      </c>
      <c r="G1957" s="5">
        <v>383</v>
      </c>
      <c r="H1957" t="s">
        <v>42</v>
      </c>
      <c r="I1957" t="s">
        <v>43</v>
      </c>
      <c r="J1957" t="s">
        <v>45</v>
      </c>
      <c r="N1957" s="27">
        <v>2013</v>
      </c>
      <c r="R1957" s="7">
        <v>21.3413</v>
      </c>
      <c r="S1957" s="7">
        <v>72.98899999999999</v>
      </c>
      <c r="T1957" t="s">
        <v>46</v>
      </c>
      <c r="U1957" t="s">
        <v>25189</v>
      </c>
      <c r="X1957" t="s">
        <v>24981</v>
      </c>
      <c r="Y1957" t="s">
        <v>19854</v>
      </c>
      <c r="Z1957" t="s">
        <v>19855</v>
      </c>
      <c r="AG1957" t="s">
        <v>25485</v>
      </c>
      <c r="AH1957" s="24">
        <v>1219962</v>
      </c>
      <c r="AI1957" t="s">
        <v>25516</v>
      </c>
      <c r="AJ1957" t="s">
        <v>25517</v>
      </c>
    </row>
    <row r="1958" spans="1:36" ht="17.25" hidden="1" customHeight="1" x14ac:dyDescent="0.2">
      <c r="A1958" s="4" t="s">
        <v>25579</v>
      </c>
      <c r="B1958" t="s">
        <v>24969</v>
      </c>
      <c r="C1958" t="s">
        <v>25580</v>
      </c>
      <c r="E1958" t="s">
        <v>40</v>
      </c>
      <c r="F1958" t="s">
        <v>21045</v>
      </c>
      <c r="G1958" s="5">
        <v>120</v>
      </c>
      <c r="H1958" t="s">
        <v>42</v>
      </c>
      <c r="I1958" t="s">
        <v>45</v>
      </c>
      <c r="N1958" s="24">
        <v>2015</v>
      </c>
      <c r="R1958" s="7">
        <v>17.612846000000001</v>
      </c>
      <c r="S1958" s="7">
        <v>83.191918000000001</v>
      </c>
      <c r="T1958" t="s">
        <v>46</v>
      </c>
      <c r="U1958" t="s">
        <v>25168</v>
      </c>
      <c r="X1958" t="s">
        <v>25112</v>
      </c>
      <c r="Y1958" t="s">
        <v>19854</v>
      </c>
      <c r="Z1958" t="s">
        <v>19855</v>
      </c>
      <c r="AD1958" t="s">
        <v>880</v>
      </c>
      <c r="AE1958" t="s">
        <v>92</v>
      </c>
      <c r="AG1958" t="s">
        <v>25581</v>
      </c>
      <c r="AH1958" s="24">
        <v>1284113</v>
      </c>
      <c r="AI1958" t="s">
        <v>25582</v>
      </c>
      <c r="AJ1958" t="s">
        <v>25583</v>
      </c>
    </row>
    <row r="1959" spans="1:36" ht="17.25" hidden="1" customHeight="1" x14ac:dyDescent="0.2">
      <c r="A1959" s="4" t="s">
        <v>25584</v>
      </c>
      <c r="B1959" t="s">
        <v>24969</v>
      </c>
      <c r="C1959" t="s">
        <v>25585</v>
      </c>
      <c r="E1959" t="s">
        <v>40</v>
      </c>
      <c r="F1959" t="s">
        <v>86</v>
      </c>
      <c r="G1959" s="5">
        <v>370</v>
      </c>
      <c r="H1959" t="s">
        <v>42</v>
      </c>
      <c r="I1959" t="s">
        <v>43</v>
      </c>
      <c r="J1959" t="s">
        <v>45</v>
      </c>
      <c r="N1959" s="24">
        <v>2021</v>
      </c>
      <c r="R1959" s="7">
        <v>13.117556</v>
      </c>
      <c r="S1959" s="7">
        <v>77.581874999999997</v>
      </c>
      <c r="T1959" t="s">
        <v>46</v>
      </c>
      <c r="U1959" t="s">
        <v>25586</v>
      </c>
      <c r="W1959" t="s">
        <v>25587</v>
      </c>
      <c r="X1959" t="s">
        <v>25346</v>
      </c>
      <c r="Y1959" t="s">
        <v>19854</v>
      </c>
      <c r="Z1959" t="s">
        <v>19855</v>
      </c>
      <c r="AG1959" t="s">
        <v>25588</v>
      </c>
      <c r="AI1959" t="s">
        <v>25589</v>
      </c>
      <c r="AJ1959" t="s">
        <v>25590</v>
      </c>
    </row>
    <row r="1960" spans="1:36" ht="17.25" hidden="1" customHeight="1" x14ac:dyDescent="0.2">
      <c r="A1960" s="4" t="s">
        <v>25591</v>
      </c>
      <c r="B1960" t="s">
        <v>25592</v>
      </c>
      <c r="C1960" t="s">
        <v>25593</v>
      </c>
      <c r="E1960" t="s">
        <v>40</v>
      </c>
      <c r="F1960" t="s">
        <v>617</v>
      </c>
      <c r="G1960" s="5">
        <v>184.3</v>
      </c>
      <c r="H1960" t="s">
        <v>42</v>
      </c>
      <c r="I1960" t="s">
        <v>528</v>
      </c>
      <c r="J1960" t="s">
        <v>45</v>
      </c>
      <c r="L1960" t="s">
        <v>45</v>
      </c>
      <c r="N1960" s="8">
        <v>2015</v>
      </c>
      <c r="R1960" s="7">
        <v>5.2156484265171601</v>
      </c>
      <c r="S1960" s="7">
        <v>97.090453677715999</v>
      </c>
      <c r="T1960" t="s">
        <v>46</v>
      </c>
      <c r="U1960" t="s">
        <v>25594</v>
      </c>
      <c r="X1960" t="s">
        <v>25595</v>
      </c>
      <c r="Y1960" t="s">
        <v>19854</v>
      </c>
      <c r="Z1960" t="s">
        <v>21007</v>
      </c>
      <c r="AG1960" t="s">
        <v>25596</v>
      </c>
      <c r="AH1960" s="8" t="s">
        <v>25597</v>
      </c>
      <c r="AI1960" t="s">
        <v>25598</v>
      </c>
      <c r="AJ1960" t="s">
        <v>25599</v>
      </c>
    </row>
    <row r="1961" spans="1:36" ht="17.25" hidden="1" customHeight="1" x14ac:dyDescent="0.2">
      <c r="A1961" s="4" t="s">
        <v>25600</v>
      </c>
      <c r="B1961" t="s">
        <v>25592</v>
      </c>
      <c r="C1961" t="s">
        <v>25601</v>
      </c>
      <c r="E1961" t="s">
        <v>56</v>
      </c>
      <c r="F1961" t="s">
        <v>86</v>
      </c>
      <c r="G1961" s="5">
        <v>240.5</v>
      </c>
      <c r="H1961" t="s">
        <v>42</v>
      </c>
      <c r="I1961" t="s">
        <v>528</v>
      </c>
      <c r="J1961" t="s">
        <v>45</v>
      </c>
      <c r="L1961" t="s">
        <v>45</v>
      </c>
      <c r="N1961" s="27">
        <v>2021</v>
      </c>
      <c r="R1961" s="7">
        <v>5.21477384382447</v>
      </c>
      <c r="S1961" s="7">
        <v>97.085577473019299</v>
      </c>
      <c r="T1961" t="s">
        <v>46</v>
      </c>
      <c r="U1961" t="s">
        <v>25594</v>
      </c>
      <c r="X1961" t="s">
        <v>25595</v>
      </c>
      <c r="Y1961" t="s">
        <v>19854</v>
      </c>
      <c r="Z1961" t="s">
        <v>21007</v>
      </c>
      <c r="AC1961" t="s">
        <v>25602</v>
      </c>
      <c r="AG1961" t="s">
        <v>25603</v>
      </c>
      <c r="AH1961" s="24">
        <v>1148194</v>
      </c>
      <c r="AI1961" t="s">
        <v>25604</v>
      </c>
      <c r="AJ1961" t="s">
        <v>25605</v>
      </c>
    </row>
    <row r="1962" spans="1:36" ht="17.25" hidden="1" customHeight="1" x14ac:dyDescent="0.2">
      <c r="A1962" s="4" t="s">
        <v>25606</v>
      </c>
      <c r="B1962" t="s">
        <v>25592</v>
      </c>
      <c r="C1962" t="s">
        <v>25607</v>
      </c>
      <c r="E1962" t="s">
        <v>40</v>
      </c>
      <c r="F1962" t="s">
        <v>17508</v>
      </c>
      <c r="G1962" s="5">
        <v>60</v>
      </c>
      <c r="H1962" t="s">
        <v>42</v>
      </c>
      <c r="I1962" t="s">
        <v>528</v>
      </c>
      <c r="J1962" t="s">
        <v>45</v>
      </c>
      <c r="L1962" t="s">
        <v>45</v>
      </c>
      <c r="N1962" s="27">
        <v>2022</v>
      </c>
      <c r="R1962" s="7">
        <v>-3.5504816670283001</v>
      </c>
      <c r="S1962" s="7">
        <v>128.33573217301901</v>
      </c>
      <c r="T1962" t="s">
        <v>46</v>
      </c>
      <c r="U1962" t="s">
        <v>25608</v>
      </c>
      <c r="X1962" t="s">
        <v>25609</v>
      </c>
      <c r="Y1962" t="s">
        <v>19854</v>
      </c>
      <c r="Z1962" t="s">
        <v>21007</v>
      </c>
      <c r="AG1962" t="s">
        <v>25610</v>
      </c>
      <c r="AH1962" s="6">
        <v>1313812</v>
      </c>
      <c r="AI1962" t="s">
        <v>25611</v>
      </c>
      <c r="AJ1962" t="s">
        <v>25612</v>
      </c>
    </row>
    <row r="1963" spans="1:36" ht="17.25" hidden="1" customHeight="1" x14ac:dyDescent="0.2">
      <c r="A1963" s="4" t="s">
        <v>25613</v>
      </c>
      <c r="B1963" t="s">
        <v>25592</v>
      </c>
      <c r="C1963" t="s">
        <v>25614</v>
      </c>
      <c r="E1963" t="s">
        <v>40</v>
      </c>
      <c r="F1963" t="s">
        <v>617</v>
      </c>
      <c r="G1963" s="5">
        <v>500</v>
      </c>
      <c r="H1963" t="s">
        <v>486</v>
      </c>
      <c r="I1963" t="s">
        <v>45</v>
      </c>
      <c r="N1963" s="27">
        <v>2026</v>
      </c>
      <c r="R1963" s="7">
        <v>-2.7809000866931499</v>
      </c>
      <c r="S1963" s="7">
        <v>121.823734539418</v>
      </c>
      <c r="T1963" t="s">
        <v>504</v>
      </c>
      <c r="U1963" t="s">
        <v>25615</v>
      </c>
      <c r="X1963" t="s">
        <v>25616</v>
      </c>
      <c r="Y1963" t="s">
        <v>19854</v>
      </c>
      <c r="Z1963" t="s">
        <v>21007</v>
      </c>
      <c r="AH1963" s="27"/>
      <c r="AI1963" t="s">
        <v>25617</v>
      </c>
      <c r="AJ1963" t="s">
        <v>25618</v>
      </c>
    </row>
    <row r="1964" spans="1:36" ht="17.25" hidden="1" customHeight="1" x14ac:dyDescent="0.2">
      <c r="A1964" s="4" t="s">
        <v>25619</v>
      </c>
      <c r="B1964" t="s">
        <v>25592</v>
      </c>
      <c r="C1964" t="s">
        <v>25620</v>
      </c>
      <c r="E1964" t="s">
        <v>40</v>
      </c>
      <c r="F1964" t="s">
        <v>86</v>
      </c>
      <c r="G1964" s="5">
        <v>56</v>
      </c>
      <c r="H1964" t="s">
        <v>139</v>
      </c>
      <c r="I1964" t="s">
        <v>65</v>
      </c>
      <c r="J1964" t="s">
        <v>45</v>
      </c>
      <c r="K1964" t="s">
        <v>45</v>
      </c>
      <c r="L1964" t="s">
        <v>45</v>
      </c>
      <c r="N1964" s="27">
        <v>2024</v>
      </c>
      <c r="R1964" s="7">
        <v>1.5787261111798201</v>
      </c>
      <c r="S1964" s="7">
        <v>114.60875645423501</v>
      </c>
      <c r="T1964" t="s">
        <v>504</v>
      </c>
      <c r="U1964" t="s">
        <v>25621</v>
      </c>
      <c r="X1964" t="s">
        <v>25622</v>
      </c>
      <c r="Y1964" t="s">
        <v>19854</v>
      </c>
      <c r="Z1964" t="s">
        <v>21007</v>
      </c>
      <c r="AG1964" t="s">
        <v>25623</v>
      </c>
      <c r="AH1964" s="6">
        <v>1305994</v>
      </c>
      <c r="AI1964" t="s">
        <v>25624</v>
      </c>
      <c r="AJ1964" t="s">
        <v>25625</v>
      </c>
    </row>
    <row r="1965" spans="1:36" ht="17.25" hidden="1" customHeight="1" x14ac:dyDescent="0.2">
      <c r="A1965" s="4" t="s">
        <v>25619</v>
      </c>
      <c r="B1965" t="s">
        <v>25592</v>
      </c>
      <c r="C1965" t="s">
        <v>25620</v>
      </c>
      <c r="E1965" t="s">
        <v>56</v>
      </c>
      <c r="F1965" t="s">
        <v>86</v>
      </c>
      <c r="G1965" s="5">
        <v>56</v>
      </c>
      <c r="H1965" t="s">
        <v>139</v>
      </c>
      <c r="I1965" t="s">
        <v>65</v>
      </c>
      <c r="J1965" t="s">
        <v>45</v>
      </c>
      <c r="K1965" t="s">
        <v>45</v>
      </c>
      <c r="L1965" t="s">
        <v>45</v>
      </c>
      <c r="N1965" s="27">
        <v>2024</v>
      </c>
      <c r="R1965" s="7">
        <v>1.5787261111798201</v>
      </c>
      <c r="S1965" s="7">
        <v>114.60875645423501</v>
      </c>
      <c r="T1965" t="s">
        <v>504</v>
      </c>
      <c r="U1965" t="s">
        <v>25621</v>
      </c>
      <c r="X1965" t="s">
        <v>25622</v>
      </c>
      <c r="Y1965" t="s">
        <v>19854</v>
      </c>
      <c r="Z1965" t="s">
        <v>21007</v>
      </c>
      <c r="AG1965" t="s">
        <v>25623</v>
      </c>
      <c r="AH1965" s="6">
        <v>1305995</v>
      </c>
      <c r="AI1965" t="s">
        <v>25624</v>
      </c>
      <c r="AJ1965" t="s">
        <v>25626</v>
      </c>
    </row>
    <row r="1966" spans="1:36" ht="17.25" hidden="1" customHeight="1" x14ac:dyDescent="0.2">
      <c r="A1966" s="4" t="s">
        <v>25619</v>
      </c>
      <c r="B1966" t="s">
        <v>25592</v>
      </c>
      <c r="C1966" t="s">
        <v>25620</v>
      </c>
      <c r="E1966" t="s">
        <v>58</v>
      </c>
      <c r="F1966" t="s">
        <v>86</v>
      </c>
      <c r="G1966" s="5">
        <v>56</v>
      </c>
      <c r="H1966" t="s">
        <v>139</v>
      </c>
      <c r="I1966" t="s">
        <v>65</v>
      </c>
      <c r="J1966" t="s">
        <v>45</v>
      </c>
      <c r="K1966" t="s">
        <v>45</v>
      </c>
      <c r="L1966" t="s">
        <v>45</v>
      </c>
      <c r="N1966" s="27">
        <v>2024</v>
      </c>
      <c r="R1966" s="7">
        <v>1.5787261111798201</v>
      </c>
      <c r="S1966" s="7">
        <v>114.60875645423501</v>
      </c>
      <c r="T1966" t="s">
        <v>504</v>
      </c>
      <c r="U1966" t="s">
        <v>25621</v>
      </c>
      <c r="X1966" t="s">
        <v>25622</v>
      </c>
      <c r="Y1966" t="s">
        <v>19854</v>
      </c>
      <c r="Z1966" t="s">
        <v>21007</v>
      </c>
      <c r="AG1966" t="s">
        <v>25623</v>
      </c>
      <c r="AH1966" s="6">
        <v>1305996</v>
      </c>
      <c r="AI1966" t="s">
        <v>25624</v>
      </c>
      <c r="AJ1966" t="s">
        <v>25627</v>
      </c>
    </row>
    <row r="1967" spans="1:36" ht="17.25" hidden="1" customHeight="1" x14ac:dyDescent="0.2">
      <c r="A1967" s="4" t="s">
        <v>25619</v>
      </c>
      <c r="B1967" t="s">
        <v>25592</v>
      </c>
      <c r="C1967" t="s">
        <v>25620</v>
      </c>
      <c r="E1967" t="s">
        <v>191</v>
      </c>
      <c r="F1967" t="s">
        <v>86</v>
      </c>
      <c r="G1967" s="5">
        <v>56</v>
      </c>
      <c r="H1967" t="s">
        <v>139</v>
      </c>
      <c r="I1967" t="s">
        <v>65</v>
      </c>
      <c r="J1967" t="s">
        <v>45</v>
      </c>
      <c r="K1967" t="s">
        <v>45</v>
      </c>
      <c r="L1967" t="s">
        <v>45</v>
      </c>
      <c r="N1967" s="27">
        <v>2024</v>
      </c>
      <c r="R1967" s="7">
        <v>1.5787261111798201</v>
      </c>
      <c r="S1967" s="7">
        <v>114.60875645423501</v>
      </c>
      <c r="T1967" t="s">
        <v>504</v>
      </c>
      <c r="U1967" t="s">
        <v>25621</v>
      </c>
      <c r="X1967" t="s">
        <v>25622</v>
      </c>
      <c r="Y1967" t="s">
        <v>19854</v>
      </c>
      <c r="Z1967" t="s">
        <v>21007</v>
      </c>
      <c r="AG1967" t="s">
        <v>25623</v>
      </c>
      <c r="AH1967" s="6">
        <v>1305997</v>
      </c>
      <c r="AI1967" t="s">
        <v>25624</v>
      </c>
      <c r="AJ1967" t="s">
        <v>25628</v>
      </c>
    </row>
    <row r="1968" spans="1:36" ht="17.25" hidden="1" customHeight="1" x14ac:dyDescent="0.2">
      <c r="A1968" s="4" t="s">
        <v>25636</v>
      </c>
      <c r="B1968" t="s">
        <v>25592</v>
      </c>
      <c r="C1968" t="s">
        <v>25637</v>
      </c>
      <c r="E1968" t="s">
        <v>40</v>
      </c>
      <c r="F1968" t="s">
        <v>86</v>
      </c>
      <c r="G1968" s="5">
        <v>140</v>
      </c>
      <c r="H1968" t="s">
        <v>42</v>
      </c>
      <c r="I1968" t="s">
        <v>528</v>
      </c>
      <c r="J1968" t="s">
        <v>45</v>
      </c>
      <c r="L1968" t="s">
        <v>45</v>
      </c>
      <c r="N1968" s="27">
        <v>2022</v>
      </c>
      <c r="R1968" s="7">
        <v>-0.62080998247965602</v>
      </c>
      <c r="S1968" s="7">
        <v>115.114000649659</v>
      </c>
      <c r="T1968" t="s">
        <v>46</v>
      </c>
      <c r="U1968" t="s">
        <v>25631</v>
      </c>
      <c r="X1968" t="s">
        <v>25632</v>
      </c>
      <c r="Y1968" t="s">
        <v>19854</v>
      </c>
      <c r="Z1968" t="s">
        <v>21007</v>
      </c>
      <c r="AG1968" t="s">
        <v>25633</v>
      </c>
      <c r="AH1968" s="6">
        <v>1283937</v>
      </c>
      <c r="AI1968" t="s">
        <v>25638</v>
      </c>
      <c r="AJ1968" t="s">
        <v>25639</v>
      </c>
    </row>
    <row r="1969" spans="1:36" ht="17.25" hidden="1" customHeight="1" x14ac:dyDescent="0.2">
      <c r="A1969" s="4" t="s">
        <v>25655</v>
      </c>
      <c r="B1969" t="s">
        <v>25592</v>
      </c>
      <c r="C1969" t="s">
        <v>25656</v>
      </c>
      <c r="E1969" t="s">
        <v>40</v>
      </c>
      <c r="F1969" t="s">
        <v>617</v>
      </c>
      <c r="G1969" s="5">
        <v>450</v>
      </c>
      <c r="H1969" t="s">
        <v>486</v>
      </c>
      <c r="I1969" t="s">
        <v>43</v>
      </c>
      <c r="J1969" t="s">
        <v>45</v>
      </c>
      <c r="M1969" t="s">
        <v>5341</v>
      </c>
      <c r="N1969" s="27">
        <v>2024</v>
      </c>
      <c r="R1969" s="7">
        <v>-8.9008656977903104</v>
      </c>
      <c r="S1969" s="7">
        <v>116.738439024013</v>
      </c>
      <c r="T1969" t="s">
        <v>46</v>
      </c>
      <c r="U1969" t="s">
        <v>25657</v>
      </c>
      <c r="W1969" t="s">
        <v>25658</v>
      </c>
      <c r="X1969" t="s">
        <v>25659</v>
      </c>
      <c r="Y1969" t="s">
        <v>19854</v>
      </c>
      <c r="Z1969" t="s">
        <v>21007</v>
      </c>
      <c r="AH1969" s="27"/>
      <c r="AI1969" t="s">
        <v>25660</v>
      </c>
      <c r="AJ1969" t="s">
        <v>25661</v>
      </c>
    </row>
    <row r="1970" spans="1:36" ht="17.25" hidden="1" customHeight="1" x14ac:dyDescent="0.2">
      <c r="A1970" s="4" t="s">
        <v>25662</v>
      </c>
      <c r="B1970" t="s">
        <v>25592</v>
      </c>
      <c r="C1970" t="s">
        <v>25663</v>
      </c>
      <c r="E1970" t="s">
        <v>63</v>
      </c>
      <c r="F1970" t="s">
        <v>86</v>
      </c>
      <c r="G1970" s="5">
        <v>800</v>
      </c>
      <c r="H1970" t="s">
        <v>139</v>
      </c>
      <c r="I1970" t="s">
        <v>43</v>
      </c>
      <c r="J1970" t="s">
        <v>45</v>
      </c>
      <c r="L1970" t="s">
        <v>45</v>
      </c>
      <c r="N1970" s="27">
        <v>2023</v>
      </c>
      <c r="R1970" s="7">
        <v>3.2855530000000002</v>
      </c>
      <c r="S1970" s="7">
        <v>99.508176000000006</v>
      </c>
      <c r="T1970" t="s">
        <v>504</v>
      </c>
      <c r="U1970" t="s">
        <v>25664</v>
      </c>
      <c r="V1970" t="s">
        <v>25665</v>
      </c>
      <c r="W1970" t="s">
        <v>25666</v>
      </c>
      <c r="X1970" t="s">
        <v>25667</v>
      </c>
      <c r="Y1970" t="s">
        <v>19854</v>
      </c>
      <c r="Z1970" t="s">
        <v>21007</v>
      </c>
      <c r="AG1970" t="s">
        <v>25668</v>
      </c>
      <c r="AH1970" s="24">
        <v>1307469</v>
      </c>
      <c r="AI1970" t="s">
        <v>25669</v>
      </c>
      <c r="AJ1970" t="s">
        <v>25670</v>
      </c>
    </row>
    <row r="1971" spans="1:36" ht="17.25" hidden="1" customHeight="1" x14ac:dyDescent="0.2">
      <c r="A1971" s="4" t="s">
        <v>25662</v>
      </c>
      <c r="B1971" t="s">
        <v>25592</v>
      </c>
      <c r="C1971" t="s">
        <v>25663</v>
      </c>
      <c r="E1971" t="s">
        <v>73</v>
      </c>
      <c r="F1971" t="s">
        <v>86</v>
      </c>
      <c r="G1971" s="5">
        <v>800</v>
      </c>
      <c r="H1971" t="s">
        <v>139</v>
      </c>
      <c r="I1971" t="s">
        <v>43</v>
      </c>
      <c r="J1971" t="s">
        <v>45</v>
      </c>
      <c r="L1971" t="s">
        <v>45</v>
      </c>
      <c r="N1971" s="27">
        <v>2023</v>
      </c>
      <c r="R1971" s="7">
        <v>3.2855530000000002</v>
      </c>
      <c r="S1971" s="7">
        <v>99.508176000000006</v>
      </c>
      <c r="T1971" t="s">
        <v>504</v>
      </c>
      <c r="U1971" t="s">
        <v>25664</v>
      </c>
      <c r="V1971" t="s">
        <v>25665</v>
      </c>
      <c r="W1971" t="s">
        <v>25666</v>
      </c>
      <c r="X1971" t="s">
        <v>25667</v>
      </c>
      <c r="Y1971" t="s">
        <v>19854</v>
      </c>
      <c r="Z1971" t="s">
        <v>21007</v>
      </c>
      <c r="AG1971" t="s">
        <v>25668</v>
      </c>
      <c r="AH1971" s="6">
        <v>1311105</v>
      </c>
      <c r="AI1971" t="s">
        <v>25669</v>
      </c>
      <c r="AJ1971" t="s">
        <v>25671</v>
      </c>
    </row>
    <row r="1972" spans="1:36" ht="17.25" hidden="1" customHeight="1" x14ac:dyDescent="0.2">
      <c r="A1972" s="4" t="s">
        <v>25676</v>
      </c>
      <c r="B1972" t="s">
        <v>25592</v>
      </c>
      <c r="C1972" t="s">
        <v>25677</v>
      </c>
      <c r="E1972" t="s">
        <v>40</v>
      </c>
      <c r="F1972" t="s">
        <v>86</v>
      </c>
      <c r="G1972" s="5">
        <v>130</v>
      </c>
      <c r="H1972" t="s">
        <v>42</v>
      </c>
      <c r="I1972" t="s">
        <v>43</v>
      </c>
      <c r="J1972" t="s">
        <v>45</v>
      </c>
      <c r="L1972" t="s">
        <v>45</v>
      </c>
      <c r="N1972" s="8">
        <v>2013</v>
      </c>
      <c r="R1972" s="7">
        <v>-6.269558</v>
      </c>
      <c r="S1972" s="7">
        <v>107.159678</v>
      </c>
      <c r="T1972" t="s">
        <v>46</v>
      </c>
      <c r="U1972" t="s">
        <v>25678</v>
      </c>
      <c r="X1972" t="s">
        <v>25679</v>
      </c>
      <c r="Y1972" t="s">
        <v>19854</v>
      </c>
      <c r="Z1972" t="s">
        <v>21007</v>
      </c>
      <c r="AA1972" t="s">
        <v>25680</v>
      </c>
      <c r="AG1972" t="s">
        <v>25681</v>
      </c>
      <c r="AH1972" s="8" t="s">
        <v>25682</v>
      </c>
      <c r="AI1972" t="s">
        <v>25683</v>
      </c>
      <c r="AJ1972" t="s">
        <v>25684</v>
      </c>
    </row>
    <row r="1973" spans="1:36" ht="17.25" hidden="1" customHeight="1" x14ac:dyDescent="0.2">
      <c r="A1973" s="4" t="s">
        <v>25686</v>
      </c>
      <c r="B1973" t="s">
        <v>25592</v>
      </c>
      <c r="C1973" t="s">
        <v>25687</v>
      </c>
      <c r="E1973" t="s">
        <v>40</v>
      </c>
      <c r="F1973" t="s">
        <v>1618</v>
      </c>
      <c r="G1973" s="5">
        <v>160</v>
      </c>
      <c r="H1973" t="s">
        <v>42</v>
      </c>
      <c r="I1973" t="s">
        <v>528</v>
      </c>
      <c r="J1973" t="s">
        <v>45</v>
      </c>
      <c r="L1973" t="s">
        <v>45</v>
      </c>
      <c r="N1973" s="27">
        <v>2014</v>
      </c>
      <c r="R1973" s="7">
        <v>3.7717129361115602</v>
      </c>
      <c r="S1973" s="7">
        <v>98.667689903711704</v>
      </c>
      <c r="T1973" t="s">
        <v>504</v>
      </c>
      <c r="U1973" t="s">
        <v>25688</v>
      </c>
      <c r="X1973" t="s">
        <v>25667</v>
      </c>
      <c r="Y1973" t="s">
        <v>19854</v>
      </c>
      <c r="Z1973" t="s">
        <v>21007</v>
      </c>
      <c r="AG1973" t="s">
        <v>25689</v>
      </c>
      <c r="AH1973" s="24">
        <v>1248157</v>
      </c>
      <c r="AI1973" t="s">
        <v>25690</v>
      </c>
      <c r="AJ1973" t="s">
        <v>25691</v>
      </c>
    </row>
    <row r="1974" spans="1:36" ht="17.25" hidden="1" customHeight="1" x14ac:dyDescent="0.2">
      <c r="A1974" s="4" t="s">
        <v>25716</v>
      </c>
      <c r="B1974" t="s">
        <v>25592</v>
      </c>
      <c r="C1974" t="s">
        <v>25717</v>
      </c>
      <c r="E1974" t="s">
        <v>56</v>
      </c>
      <c r="F1974" t="s">
        <v>86</v>
      </c>
      <c r="G1974" s="5">
        <v>120</v>
      </c>
      <c r="H1974" t="s">
        <v>42</v>
      </c>
      <c r="I1974" t="s">
        <v>43</v>
      </c>
      <c r="J1974" t="s">
        <v>45</v>
      </c>
      <c r="L1974" t="s">
        <v>45</v>
      </c>
      <c r="N1974" s="8">
        <v>2015</v>
      </c>
      <c r="R1974" s="7">
        <v>-5.9940865283882498</v>
      </c>
      <c r="S1974" s="7">
        <v>105.984130619057</v>
      </c>
      <c r="T1974" t="s">
        <v>46</v>
      </c>
      <c r="U1974" t="s">
        <v>25718</v>
      </c>
      <c r="X1974" t="s">
        <v>25719</v>
      </c>
      <c r="Y1974" t="s">
        <v>19854</v>
      </c>
      <c r="Z1974" t="s">
        <v>21007</v>
      </c>
      <c r="AG1974" t="s">
        <v>25720</v>
      </c>
      <c r="AH1974" s="8" t="s">
        <v>25723</v>
      </c>
      <c r="AI1974" t="s">
        <v>25721</v>
      </c>
      <c r="AJ1974" t="s">
        <v>25724</v>
      </c>
    </row>
    <row r="1975" spans="1:36" ht="17.25" hidden="1" customHeight="1" x14ac:dyDescent="0.2">
      <c r="A1975" s="4" t="s">
        <v>25758</v>
      </c>
      <c r="B1975" t="s">
        <v>25592</v>
      </c>
      <c r="C1975" t="s">
        <v>25759</v>
      </c>
      <c r="E1975" t="s">
        <v>40</v>
      </c>
      <c r="F1975" t="s">
        <v>86</v>
      </c>
      <c r="G1975" s="5">
        <v>100</v>
      </c>
      <c r="H1975" t="s">
        <v>42</v>
      </c>
      <c r="I1975" t="s">
        <v>65</v>
      </c>
      <c r="J1975" t="s">
        <v>45</v>
      </c>
      <c r="L1975" t="s">
        <v>45</v>
      </c>
      <c r="N1975" s="8">
        <v>2016</v>
      </c>
      <c r="R1975" s="7">
        <v>0.46689399999999998</v>
      </c>
      <c r="S1975" s="7">
        <v>122.00625700000001</v>
      </c>
      <c r="T1975" t="s">
        <v>46</v>
      </c>
      <c r="U1975" t="s">
        <v>25760</v>
      </c>
      <c r="W1975" t="s">
        <v>25761</v>
      </c>
      <c r="X1975" t="s">
        <v>25762</v>
      </c>
      <c r="Y1975" t="s">
        <v>19854</v>
      </c>
      <c r="Z1975" t="s">
        <v>21007</v>
      </c>
      <c r="AC1975" t="s">
        <v>25763</v>
      </c>
      <c r="AI1975" t="s">
        <v>25764</v>
      </c>
      <c r="AJ1975" t="s">
        <v>25765</v>
      </c>
    </row>
    <row r="1976" spans="1:36" ht="17.25" hidden="1" customHeight="1" x14ac:dyDescent="0.2">
      <c r="A1976" s="4" t="s">
        <v>25766</v>
      </c>
      <c r="B1976" t="s">
        <v>25592</v>
      </c>
      <c r="C1976" t="s">
        <v>25767</v>
      </c>
      <c r="E1976" t="s">
        <v>40</v>
      </c>
      <c r="F1976" t="s">
        <v>25768</v>
      </c>
      <c r="G1976" s="5">
        <v>127.96</v>
      </c>
      <c r="H1976" t="s">
        <v>42</v>
      </c>
      <c r="I1976" t="s">
        <v>528</v>
      </c>
      <c r="J1976" t="s">
        <v>45</v>
      </c>
      <c r="L1976" t="s">
        <v>45</v>
      </c>
      <c r="N1976" s="24">
        <v>2022</v>
      </c>
      <c r="R1976" s="7">
        <v>-4.1467574698406899</v>
      </c>
      <c r="S1976" s="7">
        <v>137.09279633254701</v>
      </c>
      <c r="T1976" t="s">
        <v>46</v>
      </c>
      <c r="U1976" t="s">
        <v>25769</v>
      </c>
      <c r="Y1976" t="s">
        <v>19854</v>
      </c>
      <c r="Z1976" t="s">
        <v>21007</v>
      </c>
      <c r="AG1976" t="s">
        <v>25770</v>
      </c>
      <c r="AH1976" s="8" t="s">
        <v>25771</v>
      </c>
      <c r="AI1976" t="s">
        <v>25772</v>
      </c>
      <c r="AJ1976" t="s">
        <v>25773</v>
      </c>
    </row>
    <row r="1977" spans="1:36" ht="17.25" hidden="1" customHeight="1" x14ac:dyDescent="0.2">
      <c r="A1977" s="4" t="s">
        <v>25774</v>
      </c>
      <c r="B1977" t="s">
        <v>25592</v>
      </c>
      <c r="C1977" t="s">
        <v>25775</v>
      </c>
      <c r="E1977" t="s">
        <v>56</v>
      </c>
      <c r="F1977" t="s">
        <v>86</v>
      </c>
      <c r="G1977" s="5">
        <v>450</v>
      </c>
      <c r="H1977" t="s">
        <v>42</v>
      </c>
      <c r="I1977" t="s">
        <v>43</v>
      </c>
      <c r="J1977" t="s">
        <v>45</v>
      </c>
      <c r="N1977" s="27">
        <v>2020</v>
      </c>
      <c r="R1977" s="7">
        <v>-7.6516999999999999</v>
      </c>
      <c r="S1977" s="7">
        <v>113.0244</v>
      </c>
      <c r="T1977" t="s">
        <v>46</v>
      </c>
      <c r="U1977" t="s">
        <v>25776</v>
      </c>
      <c r="X1977" t="s">
        <v>25777</v>
      </c>
      <c r="Y1977" t="s">
        <v>19854</v>
      </c>
      <c r="Z1977" t="s">
        <v>21007</v>
      </c>
      <c r="AC1977" t="s">
        <v>25778</v>
      </c>
      <c r="AG1977" t="s">
        <v>25779</v>
      </c>
      <c r="AH1977" s="27"/>
      <c r="AI1977" t="s">
        <v>25780</v>
      </c>
      <c r="AJ1977" t="s">
        <v>25782</v>
      </c>
    </row>
    <row r="1978" spans="1:36" ht="17.25" hidden="1" customHeight="1" x14ac:dyDescent="0.2">
      <c r="A1978" s="4" t="s">
        <v>25774</v>
      </c>
      <c r="B1978" t="s">
        <v>25592</v>
      </c>
      <c r="C1978" t="s">
        <v>25775</v>
      </c>
      <c r="E1978" t="s">
        <v>79</v>
      </c>
      <c r="F1978" t="s">
        <v>86</v>
      </c>
      <c r="G1978" s="5">
        <v>450</v>
      </c>
      <c r="H1978" t="s">
        <v>42</v>
      </c>
      <c r="I1978" t="s">
        <v>43</v>
      </c>
      <c r="J1978" t="s">
        <v>45</v>
      </c>
      <c r="N1978" s="27">
        <v>2019</v>
      </c>
      <c r="R1978" s="7">
        <v>-7.6516999999999999</v>
      </c>
      <c r="S1978" s="7">
        <v>113.0244</v>
      </c>
      <c r="T1978" t="s">
        <v>46</v>
      </c>
      <c r="U1978" t="s">
        <v>25776</v>
      </c>
      <c r="X1978" t="s">
        <v>25777</v>
      </c>
      <c r="Y1978" t="s">
        <v>19854</v>
      </c>
      <c r="Z1978" t="s">
        <v>21007</v>
      </c>
      <c r="AC1978" t="s">
        <v>25778</v>
      </c>
      <c r="AG1978" t="s">
        <v>25779</v>
      </c>
      <c r="AH1978" s="27" t="s">
        <v>25783</v>
      </c>
      <c r="AI1978" t="s">
        <v>25780</v>
      </c>
      <c r="AJ1978" t="s">
        <v>25784</v>
      </c>
    </row>
    <row r="1979" spans="1:36" ht="17.25" hidden="1" customHeight="1" x14ac:dyDescent="0.2">
      <c r="A1979" s="4" t="s">
        <v>25785</v>
      </c>
      <c r="B1979" t="s">
        <v>25592</v>
      </c>
      <c r="C1979" t="s">
        <v>25786</v>
      </c>
      <c r="E1979" t="s">
        <v>56</v>
      </c>
      <c r="F1979" t="s">
        <v>86</v>
      </c>
      <c r="G1979" s="5">
        <v>500</v>
      </c>
      <c r="H1979" t="s">
        <v>42</v>
      </c>
      <c r="I1979" t="s">
        <v>65</v>
      </c>
      <c r="J1979" t="s">
        <v>45</v>
      </c>
      <c r="N1979" s="27">
        <v>2020</v>
      </c>
      <c r="R1979" s="7">
        <v>-7.0890430000000002</v>
      </c>
      <c r="S1979" s="7">
        <v>112.606961</v>
      </c>
      <c r="T1979" t="s">
        <v>46</v>
      </c>
      <c r="U1979" t="s">
        <v>25787</v>
      </c>
      <c r="X1979" t="s">
        <v>25777</v>
      </c>
      <c r="Y1979" t="s">
        <v>19854</v>
      </c>
      <c r="Z1979" t="s">
        <v>21007</v>
      </c>
      <c r="AG1979" t="s">
        <v>25788</v>
      </c>
      <c r="AH1979" s="27">
        <v>1265862</v>
      </c>
      <c r="AI1979" t="s">
        <v>25789</v>
      </c>
      <c r="AJ1979" t="s">
        <v>25790</v>
      </c>
    </row>
    <row r="1980" spans="1:36" ht="17.25" hidden="1" customHeight="1" x14ac:dyDescent="0.2">
      <c r="A1980" s="4" t="s">
        <v>25807</v>
      </c>
      <c r="B1980" t="s">
        <v>25592</v>
      </c>
      <c r="C1980" t="s">
        <v>25808</v>
      </c>
      <c r="E1980" t="s">
        <v>40</v>
      </c>
      <c r="F1980" t="s">
        <v>86</v>
      </c>
      <c r="G1980" s="5">
        <v>110</v>
      </c>
      <c r="H1980" t="s">
        <v>42</v>
      </c>
      <c r="I1980" t="s">
        <v>43</v>
      </c>
      <c r="J1980" t="s">
        <v>45</v>
      </c>
      <c r="N1980" s="27">
        <v>2014</v>
      </c>
      <c r="R1980" s="7">
        <v>-3.5070199999999998</v>
      </c>
      <c r="S1980" s="7">
        <v>103.800147</v>
      </c>
      <c r="T1980" t="s">
        <v>46</v>
      </c>
      <c r="U1980" t="s">
        <v>25809</v>
      </c>
      <c r="X1980" t="s">
        <v>25711</v>
      </c>
      <c r="Y1980" t="s">
        <v>19854</v>
      </c>
      <c r="Z1980" t="s">
        <v>21007</v>
      </c>
      <c r="AG1980" t="s">
        <v>25810</v>
      </c>
      <c r="AH1980" s="27" t="s">
        <v>25811</v>
      </c>
      <c r="AI1980" t="s">
        <v>25812</v>
      </c>
      <c r="AJ1980" t="s">
        <v>25813</v>
      </c>
    </row>
    <row r="1981" spans="1:36" ht="17.25" hidden="1" customHeight="1" x14ac:dyDescent="0.2">
      <c r="A1981" s="4" t="s">
        <v>25821</v>
      </c>
      <c r="B1981" t="s">
        <v>25592</v>
      </c>
      <c r="C1981" t="s">
        <v>25822</v>
      </c>
      <c r="E1981" t="s">
        <v>56</v>
      </c>
      <c r="F1981" t="s">
        <v>86</v>
      </c>
      <c r="G1981" s="5">
        <v>109</v>
      </c>
      <c r="H1981" t="s">
        <v>42</v>
      </c>
      <c r="I1981" t="s">
        <v>65</v>
      </c>
      <c r="J1981" t="s">
        <v>45</v>
      </c>
      <c r="N1981" s="27">
        <v>2015</v>
      </c>
      <c r="R1981" s="7">
        <v>-6.2907736999999999</v>
      </c>
      <c r="S1981" s="7">
        <v>107.120446</v>
      </c>
      <c r="T1981" t="s">
        <v>46</v>
      </c>
      <c r="U1981" t="s">
        <v>25823</v>
      </c>
      <c r="X1981" t="s">
        <v>25679</v>
      </c>
      <c r="Y1981" t="s">
        <v>19854</v>
      </c>
      <c r="Z1981" t="s">
        <v>21007</v>
      </c>
      <c r="AA1981" t="s">
        <v>25824</v>
      </c>
      <c r="AC1981" t="s">
        <v>25825</v>
      </c>
      <c r="AG1981" t="s">
        <v>25826</v>
      </c>
      <c r="AH1981" s="27"/>
      <c r="AI1981" t="s">
        <v>25827</v>
      </c>
      <c r="AJ1981" t="s">
        <v>25829</v>
      </c>
    </row>
    <row r="1982" spans="1:36" ht="17.25" hidden="1" customHeight="1" x14ac:dyDescent="0.2">
      <c r="A1982" s="4" t="s">
        <v>25830</v>
      </c>
      <c r="B1982" t="s">
        <v>25592</v>
      </c>
      <c r="C1982" t="s">
        <v>25831</v>
      </c>
      <c r="E1982" t="s">
        <v>40</v>
      </c>
      <c r="F1982" t="s">
        <v>86</v>
      </c>
      <c r="G1982" s="5">
        <v>800</v>
      </c>
      <c r="H1982" t="s">
        <v>558</v>
      </c>
      <c r="I1982" t="s">
        <v>43</v>
      </c>
      <c r="J1982" t="s">
        <v>45</v>
      </c>
      <c r="N1982" s="27">
        <v>2030</v>
      </c>
      <c r="R1982" s="7">
        <v>-7.1095090000000001</v>
      </c>
      <c r="S1982" s="7">
        <v>112.621681</v>
      </c>
      <c r="T1982" t="s">
        <v>504</v>
      </c>
      <c r="U1982" t="s">
        <v>45</v>
      </c>
      <c r="X1982" t="s">
        <v>25777</v>
      </c>
      <c r="Y1982" t="s">
        <v>19854</v>
      </c>
      <c r="Z1982" t="s">
        <v>21007</v>
      </c>
      <c r="AH1982" s="27"/>
      <c r="AI1982" t="s">
        <v>25832</v>
      </c>
      <c r="AJ1982" t="s">
        <v>25833</v>
      </c>
    </row>
    <row r="1983" spans="1:36" ht="17.25" hidden="1" customHeight="1" x14ac:dyDescent="0.2">
      <c r="A1983" s="4" t="s">
        <v>25834</v>
      </c>
      <c r="B1983" t="s">
        <v>25592</v>
      </c>
      <c r="C1983" t="s">
        <v>25835</v>
      </c>
      <c r="E1983" t="s">
        <v>40</v>
      </c>
      <c r="F1983" t="s">
        <v>41</v>
      </c>
      <c r="G1983" s="5">
        <v>57</v>
      </c>
      <c r="H1983" t="s">
        <v>42</v>
      </c>
      <c r="I1983" t="s">
        <v>528</v>
      </c>
      <c r="J1983" t="s">
        <v>45</v>
      </c>
      <c r="L1983" t="s">
        <v>45</v>
      </c>
      <c r="N1983" s="27">
        <v>2017</v>
      </c>
      <c r="R1983" s="7">
        <v>-2.61636111758214</v>
      </c>
      <c r="S1983" s="7">
        <v>140.78929685767201</v>
      </c>
      <c r="T1983" t="s">
        <v>46</v>
      </c>
      <c r="U1983" t="s">
        <v>25836</v>
      </c>
      <c r="X1983" t="s">
        <v>25837</v>
      </c>
      <c r="Y1983" t="s">
        <v>19854</v>
      </c>
      <c r="Z1983" t="s">
        <v>21007</v>
      </c>
      <c r="AG1983" t="s">
        <v>25838</v>
      </c>
      <c r="AH1983" s="6">
        <v>1282132</v>
      </c>
      <c r="AI1983" t="s">
        <v>25839</v>
      </c>
      <c r="AJ1983" t="s">
        <v>25840</v>
      </c>
    </row>
    <row r="1984" spans="1:36" ht="17.25" hidden="1" customHeight="1" x14ac:dyDescent="0.2">
      <c r="A1984" s="4" t="s">
        <v>25841</v>
      </c>
      <c r="B1984" t="s">
        <v>25592</v>
      </c>
      <c r="C1984" t="s">
        <v>25842</v>
      </c>
      <c r="E1984" t="s">
        <v>40</v>
      </c>
      <c r="F1984" t="s">
        <v>86</v>
      </c>
      <c r="G1984" s="5">
        <v>300</v>
      </c>
      <c r="H1984" t="s">
        <v>558</v>
      </c>
      <c r="I1984" t="s">
        <v>43</v>
      </c>
      <c r="J1984" t="s">
        <v>45</v>
      </c>
      <c r="K1984" t="s">
        <v>45</v>
      </c>
      <c r="L1984" t="s">
        <v>45</v>
      </c>
      <c r="M1984" t="s">
        <v>5341</v>
      </c>
      <c r="N1984" s="27">
        <v>2024</v>
      </c>
      <c r="R1984" s="7">
        <v>0.16835900000000001</v>
      </c>
      <c r="S1984" s="7">
        <v>109.30446999999999</v>
      </c>
      <c r="T1984" t="s">
        <v>504</v>
      </c>
      <c r="U1984" t="s">
        <v>25843</v>
      </c>
      <c r="X1984" t="s">
        <v>25844</v>
      </c>
      <c r="Y1984" t="s">
        <v>19854</v>
      </c>
      <c r="Z1984" t="s">
        <v>21007</v>
      </c>
      <c r="AG1984" t="s">
        <v>25845</v>
      </c>
      <c r="AH1984" s="27" t="s">
        <v>25846</v>
      </c>
      <c r="AI1984" t="s">
        <v>25847</v>
      </c>
      <c r="AJ1984" t="s">
        <v>25848</v>
      </c>
    </row>
    <row r="1985" spans="1:36" ht="17.25" hidden="1" customHeight="1" x14ac:dyDescent="0.2">
      <c r="A1985" s="4" t="s">
        <v>25849</v>
      </c>
      <c r="B1985" t="s">
        <v>25592</v>
      </c>
      <c r="C1985" t="s">
        <v>25850</v>
      </c>
      <c r="E1985" t="s">
        <v>40</v>
      </c>
      <c r="F1985" t="s">
        <v>41</v>
      </c>
      <c r="G1985" s="5">
        <v>100</v>
      </c>
      <c r="H1985" t="s">
        <v>558</v>
      </c>
      <c r="I1985" t="s">
        <v>43</v>
      </c>
      <c r="J1985" t="s">
        <v>45</v>
      </c>
      <c r="K1985" t="s">
        <v>45</v>
      </c>
      <c r="L1985" t="s">
        <v>45</v>
      </c>
      <c r="N1985" s="27">
        <v>2030</v>
      </c>
      <c r="R1985" s="7">
        <v>-2.7375919999999998</v>
      </c>
      <c r="S1985" s="7">
        <v>114.73802499999999</v>
      </c>
      <c r="T1985" t="s">
        <v>504</v>
      </c>
      <c r="U1985" t="s">
        <v>45</v>
      </c>
      <c r="X1985" t="s">
        <v>25851</v>
      </c>
      <c r="Y1985" t="s">
        <v>19854</v>
      </c>
      <c r="Z1985" t="s">
        <v>21007</v>
      </c>
      <c r="AH1985" s="27"/>
      <c r="AI1985" t="s">
        <v>25852</v>
      </c>
      <c r="AJ1985" t="s">
        <v>25853</v>
      </c>
    </row>
    <row r="1986" spans="1:36" ht="17.25" hidden="1" customHeight="1" x14ac:dyDescent="0.2">
      <c r="A1986" s="4" t="s">
        <v>25854</v>
      </c>
      <c r="B1986" t="s">
        <v>25592</v>
      </c>
      <c r="C1986" t="s">
        <v>25855</v>
      </c>
      <c r="E1986" t="s">
        <v>63</v>
      </c>
      <c r="F1986" t="s">
        <v>41</v>
      </c>
      <c r="G1986" s="5">
        <v>50</v>
      </c>
      <c r="H1986" t="s">
        <v>42</v>
      </c>
      <c r="I1986" t="s">
        <v>65</v>
      </c>
      <c r="J1986" t="s">
        <v>45</v>
      </c>
      <c r="N1986" s="27">
        <v>2013</v>
      </c>
      <c r="R1986" s="7">
        <v>-0.38436199999999998</v>
      </c>
      <c r="S1986" s="7">
        <v>117.051473</v>
      </c>
      <c r="T1986" t="s">
        <v>46</v>
      </c>
      <c r="U1986" t="s">
        <v>25856</v>
      </c>
      <c r="X1986" t="s">
        <v>25622</v>
      </c>
      <c r="Y1986" t="s">
        <v>19854</v>
      </c>
      <c r="Z1986" t="s">
        <v>21007</v>
      </c>
      <c r="AC1986" t="s">
        <v>25857</v>
      </c>
      <c r="AG1986" t="s">
        <v>25858</v>
      </c>
      <c r="AH1986" s="27">
        <v>1260904</v>
      </c>
      <c r="AI1986" t="s">
        <v>25859</v>
      </c>
      <c r="AJ1986" t="s">
        <v>25860</v>
      </c>
    </row>
    <row r="1987" spans="1:36" ht="17.25" hidden="1" customHeight="1" x14ac:dyDescent="0.2">
      <c r="A1987" s="4" t="s">
        <v>25854</v>
      </c>
      <c r="B1987" t="s">
        <v>25592</v>
      </c>
      <c r="C1987" t="s">
        <v>25855</v>
      </c>
      <c r="E1987" t="s">
        <v>73</v>
      </c>
      <c r="F1987" t="s">
        <v>41</v>
      </c>
      <c r="G1987" s="5">
        <v>50</v>
      </c>
      <c r="H1987" t="s">
        <v>42</v>
      </c>
      <c r="I1987" t="s">
        <v>65</v>
      </c>
      <c r="J1987" t="s">
        <v>45</v>
      </c>
      <c r="N1987" s="27">
        <v>2013</v>
      </c>
      <c r="R1987" s="7">
        <v>-0.38436199999999998</v>
      </c>
      <c r="S1987" s="7">
        <v>117.051473</v>
      </c>
      <c r="T1987" t="s">
        <v>46</v>
      </c>
      <c r="U1987" t="s">
        <v>25856</v>
      </c>
      <c r="X1987" t="s">
        <v>25622</v>
      </c>
      <c r="Y1987" t="s">
        <v>19854</v>
      </c>
      <c r="Z1987" t="s">
        <v>21007</v>
      </c>
      <c r="AC1987" t="s">
        <v>25857</v>
      </c>
      <c r="AG1987" t="s">
        <v>25858</v>
      </c>
      <c r="AH1987" s="27">
        <v>1260905</v>
      </c>
      <c r="AI1987" t="s">
        <v>25859</v>
      </c>
      <c r="AJ1987" t="s">
        <v>25861</v>
      </c>
    </row>
    <row r="1988" spans="1:36" ht="17.25" hidden="1" customHeight="1" x14ac:dyDescent="0.2">
      <c r="A1988" s="4" t="s">
        <v>25854</v>
      </c>
      <c r="B1988" t="s">
        <v>25592</v>
      </c>
      <c r="C1988" t="s">
        <v>25855</v>
      </c>
      <c r="E1988" t="s">
        <v>25862</v>
      </c>
      <c r="F1988" t="s">
        <v>86</v>
      </c>
      <c r="G1988" s="5">
        <v>80</v>
      </c>
      <c r="H1988" t="s">
        <v>558</v>
      </c>
      <c r="I1988" t="s">
        <v>43</v>
      </c>
      <c r="J1988" t="s">
        <v>45</v>
      </c>
      <c r="N1988" s="27">
        <v>2026</v>
      </c>
      <c r="R1988" s="7">
        <v>-0.38436199999999998</v>
      </c>
      <c r="S1988" s="7">
        <v>117.051473</v>
      </c>
      <c r="T1988" t="s">
        <v>46</v>
      </c>
      <c r="U1988" t="s">
        <v>25856</v>
      </c>
      <c r="X1988" t="s">
        <v>25622</v>
      </c>
      <c r="Y1988" t="s">
        <v>19854</v>
      </c>
      <c r="Z1988" t="s">
        <v>21007</v>
      </c>
      <c r="AC1988" t="s">
        <v>25857</v>
      </c>
      <c r="AG1988" t="s">
        <v>25858</v>
      </c>
      <c r="AH1988" s="6">
        <v>1260906</v>
      </c>
      <c r="AI1988" t="s">
        <v>25859</v>
      </c>
      <c r="AJ1988" t="s">
        <v>25863</v>
      </c>
    </row>
    <row r="1989" spans="1:36" ht="17.25" hidden="1" customHeight="1" x14ac:dyDescent="0.2">
      <c r="A1989" s="4" t="s">
        <v>25854</v>
      </c>
      <c r="B1989" t="s">
        <v>25592</v>
      </c>
      <c r="C1989" t="s">
        <v>25855</v>
      </c>
      <c r="E1989" t="s">
        <v>75</v>
      </c>
      <c r="F1989" t="s">
        <v>41</v>
      </c>
      <c r="G1989" s="5">
        <v>50</v>
      </c>
      <c r="H1989" t="s">
        <v>486</v>
      </c>
      <c r="I1989" t="s">
        <v>65</v>
      </c>
      <c r="J1989" t="s">
        <v>45</v>
      </c>
      <c r="N1989" s="27">
        <v>2023</v>
      </c>
      <c r="R1989" s="7">
        <v>-0.38436199999999998</v>
      </c>
      <c r="S1989" s="7">
        <v>117.051473</v>
      </c>
      <c r="T1989" t="s">
        <v>46</v>
      </c>
      <c r="U1989" t="s">
        <v>25856</v>
      </c>
      <c r="X1989" t="s">
        <v>25622</v>
      </c>
      <c r="Y1989" t="s">
        <v>19854</v>
      </c>
      <c r="Z1989" t="s">
        <v>21007</v>
      </c>
      <c r="AC1989" t="s">
        <v>25857</v>
      </c>
      <c r="AG1989" t="s">
        <v>25858</v>
      </c>
      <c r="AH1989" s="6">
        <v>1260907</v>
      </c>
      <c r="AI1989" t="s">
        <v>25859</v>
      </c>
      <c r="AJ1989" t="s">
        <v>25864</v>
      </c>
    </row>
    <row r="1990" spans="1:36" ht="17.25" hidden="1" customHeight="1" x14ac:dyDescent="0.2">
      <c r="A1990" s="4" t="s">
        <v>25854</v>
      </c>
      <c r="B1990" t="s">
        <v>25592</v>
      </c>
      <c r="C1990" t="s">
        <v>25855</v>
      </c>
      <c r="E1990" t="s">
        <v>77</v>
      </c>
      <c r="F1990" t="s">
        <v>41</v>
      </c>
      <c r="G1990" s="5">
        <v>50</v>
      </c>
      <c r="H1990" t="s">
        <v>486</v>
      </c>
      <c r="I1990" t="s">
        <v>65</v>
      </c>
      <c r="J1990" t="s">
        <v>45</v>
      </c>
      <c r="N1990" s="27">
        <v>2023</v>
      </c>
      <c r="R1990" s="7">
        <v>-0.38436199999999998</v>
      </c>
      <c r="S1990" s="7">
        <v>117.051473</v>
      </c>
      <c r="T1990" t="s">
        <v>46</v>
      </c>
      <c r="U1990" t="s">
        <v>25856</v>
      </c>
      <c r="X1990" t="s">
        <v>25622</v>
      </c>
      <c r="Y1990" t="s">
        <v>19854</v>
      </c>
      <c r="Z1990" t="s">
        <v>21007</v>
      </c>
      <c r="AC1990" t="s">
        <v>25857</v>
      </c>
      <c r="AG1990" t="s">
        <v>25858</v>
      </c>
      <c r="AH1990" s="6">
        <v>1260908</v>
      </c>
      <c r="AI1990" t="s">
        <v>25859</v>
      </c>
      <c r="AJ1990" t="s">
        <v>25865</v>
      </c>
    </row>
    <row r="1991" spans="1:36" ht="17.25" hidden="1" customHeight="1" x14ac:dyDescent="0.2">
      <c r="A1991" s="4" t="s">
        <v>25866</v>
      </c>
      <c r="B1991" t="s">
        <v>25592</v>
      </c>
      <c r="C1991" t="s">
        <v>25867</v>
      </c>
      <c r="E1991" t="s">
        <v>40</v>
      </c>
      <c r="F1991" t="s">
        <v>86</v>
      </c>
      <c r="G1991" s="5">
        <v>470</v>
      </c>
      <c r="H1991" t="s">
        <v>42</v>
      </c>
      <c r="I1991" t="s">
        <v>1323</v>
      </c>
      <c r="J1991" t="s">
        <v>45</v>
      </c>
      <c r="N1991" s="27">
        <v>2016</v>
      </c>
      <c r="R1991" s="7">
        <v>3.775582</v>
      </c>
      <c r="S1991" s="7">
        <v>98.669766999999993</v>
      </c>
      <c r="T1991" t="s">
        <v>46</v>
      </c>
      <c r="U1991" t="s">
        <v>25694</v>
      </c>
      <c r="X1991" t="s">
        <v>25667</v>
      </c>
      <c r="Y1991" t="s">
        <v>19854</v>
      </c>
      <c r="Z1991" t="s">
        <v>21007</v>
      </c>
      <c r="AG1991" t="s">
        <v>25868</v>
      </c>
      <c r="AH1991" s="27"/>
      <c r="AI1991" t="s">
        <v>25869</v>
      </c>
      <c r="AJ1991" t="s">
        <v>25870</v>
      </c>
    </row>
    <row r="1992" spans="1:36" ht="17.25" hidden="1" customHeight="1" x14ac:dyDescent="0.2">
      <c r="A1992" s="4" t="s">
        <v>25871</v>
      </c>
      <c r="B1992" t="s">
        <v>25592</v>
      </c>
      <c r="C1992" t="s">
        <v>25872</v>
      </c>
      <c r="E1992" t="s">
        <v>40</v>
      </c>
      <c r="F1992" t="s">
        <v>617</v>
      </c>
      <c r="G1992" s="5">
        <v>125</v>
      </c>
      <c r="H1992" t="s">
        <v>42</v>
      </c>
      <c r="I1992" t="s">
        <v>1323</v>
      </c>
      <c r="J1992" t="s">
        <v>45</v>
      </c>
      <c r="N1992" s="27">
        <v>2016</v>
      </c>
      <c r="R1992" s="7">
        <v>1.1877150000000001</v>
      </c>
      <c r="S1992" s="7">
        <v>124.47854100000001</v>
      </c>
      <c r="T1992" t="s">
        <v>46</v>
      </c>
      <c r="U1992" t="s">
        <v>25873</v>
      </c>
      <c r="X1992" t="s">
        <v>25874</v>
      </c>
      <c r="Y1992" t="s">
        <v>19854</v>
      </c>
      <c r="Z1992" t="s">
        <v>21007</v>
      </c>
      <c r="AG1992" t="s">
        <v>25875</v>
      </c>
      <c r="AH1992" s="27"/>
      <c r="AI1992" t="s">
        <v>25876</v>
      </c>
      <c r="AJ1992" t="s">
        <v>25877</v>
      </c>
    </row>
    <row r="1993" spans="1:36" ht="17.25" hidden="1" customHeight="1" x14ac:dyDescent="0.2">
      <c r="A1993" s="4" t="s">
        <v>25887</v>
      </c>
      <c r="B1993" t="s">
        <v>25592</v>
      </c>
      <c r="C1993" t="s">
        <v>25888</v>
      </c>
      <c r="E1993" t="s">
        <v>40</v>
      </c>
      <c r="F1993" t="s">
        <v>86</v>
      </c>
      <c r="G1993" s="5">
        <v>160</v>
      </c>
      <c r="H1993" t="s">
        <v>42</v>
      </c>
      <c r="I1993" t="s">
        <v>43</v>
      </c>
      <c r="J1993" t="s">
        <v>45</v>
      </c>
      <c r="N1993" s="27">
        <v>2015</v>
      </c>
      <c r="P1993" s="25"/>
      <c r="R1993" s="7">
        <v>-3.0318350000000001</v>
      </c>
      <c r="S1993" s="7">
        <v>104.745957</v>
      </c>
      <c r="T1993" t="s">
        <v>46</v>
      </c>
      <c r="U1993" t="s">
        <v>25889</v>
      </c>
      <c r="X1993" t="s">
        <v>25711</v>
      </c>
      <c r="Y1993" t="s">
        <v>19854</v>
      </c>
      <c r="Z1993" t="s">
        <v>21007</v>
      </c>
      <c r="AA1993" t="s">
        <v>25890</v>
      </c>
      <c r="AG1993" t="s">
        <v>25883</v>
      </c>
      <c r="AH1993" s="8" t="s">
        <v>25891</v>
      </c>
      <c r="AI1993" t="s">
        <v>25892</v>
      </c>
      <c r="AJ1993" t="s">
        <v>25893</v>
      </c>
    </row>
    <row r="1994" spans="1:36" ht="17.25" hidden="1" customHeight="1" x14ac:dyDescent="0.2">
      <c r="A1994" s="4" t="s">
        <v>25894</v>
      </c>
      <c r="B1994" t="s">
        <v>25592</v>
      </c>
      <c r="C1994" t="s">
        <v>25895</v>
      </c>
      <c r="E1994" t="s">
        <v>40</v>
      </c>
      <c r="F1994" t="s">
        <v>86</v>
      </c>
      <c r="G1994" s="5">
        <v>120</v>
      </c>
      <c r="H1994" t="s">
        <v>42</v>
      </c>
      <c r="I1994" t="s">
        <v>43</v>
      </c>
      <c r="J1994" t="s">
        <v>45</v>
      </c>
      <c r="N1994" s="27">
        <v>2015</v>
      </c>
      <c r="P1994" s="25"/>
      <c r="R1994" s="7">
        <v>-5.9923999999999999</v>
      </c>
      <c r="S1994" s="7">
        <v>105.9849</v>
      </c>
      <c r="T1994" t="s">
        <v>46</v>
      </c>
      <c r="U1994" t="s">
        <v>25896</v>
      </c>
      <c r="X1994" t="s">
        <v>25719</v>
      </c>
      <c r="Y1994" t="s">
        <v>19854</v>
      </c>
      <c r="Z1994" t="s">
        <v>21007</v>
      </c>
      <c r="AA1994" t="s">
        <v>25897</v>
      </c>
      <c r="AH1994" s="27"/>
      <c r="AI1994" t="s">
        <v>25898</v>
      </c>
      <c r="AJ1994" t="s">
        <v>25899</v>
      </c>
    </row>
    <row r="1995" spans="1:36" ht="17.25" hidden="1" customHeight="1" x14ac:dyDescent="0.2">
      <c r="A1995" s="4" t="s">
        <v>25906</v>
      </c>
      <c r="B1995" t="s">
        <v>25592</v>
      </c>
      <c r="C1995" t="s">
        <v>25907</v>
      </c>
      <c r="E1995" t="s">
        <v>40</v>
      </c>
      <c r="F1995" t="s">
        <v>41</v>
      </c>
      <c r="G1995" s="5">
        <v>135</v>
      </c>
      <c r="H1995" t="s">
        <v>42</v>
      </c>
      <c r="I1995" t="s">
        <v>1323</v>
      </c>
      <c r="J1995" t="s">
        <v>45</v>
      </c>
      <c r="N1995" s="27">
        <v>2020</v>
      </c>
      <c r="R1995" s="7">
        <v>-8.5895799999999998</v>
      </c>
      <c r="S1995" s="7">
        <v>116.074409</v>
      </c>
      <c r="T1995" t="s">
        <v>46</v>
      </c>
      <c r="U1995" t="s">
        <v>25908</v>
      </c>
      <c r="X1995" t="s">
        <v>25659</v>
      </c>
      <c r="Y1995" t="s">
        <v>19854</v>
      </c>
      <c r="Z1995" t="s">
        <v>21007</v>
      </c>
      <c r="AI1995" t="s">
        <v>25909</v>
      </c>
      <c r="AJ1995" t="s">
        <v>25910</v>
      </c>
    </row>
    <row r="1996" spans="1:36" ht="17.25" hidden="1" customHeight="1" x14ac:dyDescent="0.2">
      <c r="A1996" s="4" t="s">
        <v>25918</v>
      </c>
      <c r="B1996" t="s">
        <v>25592</v>
      </c>
      <c r="C1996" t="s">
        <v>25919</v>
      </c>
      <c r="E1996" t="s">
        <v>40</v>
      </c>
      <c r="F1996" t="s">
        <v>86</v>
      </c>
      <c r="G1996" s="5">
        <v>150</v>
      </c>
      <c r="H1996" t="s">
        <v>611</v>
      </c>
      <c r="I1996" t="s">
        <v>43</v>
      </c>
      <c r="J1996" t="s">
        <v>45</v>
      </c>
      <c r="N1996" s="27">
        <v>2030</v>
      </c>
      <c r="R1996" s="7">
        <v>-1.3256410000000001</v>
      </c>
      <c r="S1996" s="7">
        <v>122.498276</v>
      </c>
      <c r="T1996" t="s">
        <v>504</v>
      </c>
      <c r="U1996" t="s">
        <v>25920</v>
      </c>
      <c r="W1996" t="s">
        <v>25921</v>
      </c>
      <c r="X1996" t="s">
        <v>25922</v>
      </c>
      <c r="Y1996" t="s">
        <v>19854</v>
      </c>
      <c r="Z1996" t="s">
        <v>21007</v>
      </c>
      <c r="AI1996" t="s">
        <v>25923</v>
      </c>
      <c r="AJ1996" t="s">
        <v>25924</v>
      </c>
    </row>
    <row r="1997" spans="1:36" ht="17.25" hidden="1" customHeight="1" x14ac:dyDescent="0.2">
      <c r="A1997" s="4" t="s">
        <v>25925</v>
      </c>
      <c r="B1997" t="s">
        <v>25592</v>
      </c>
      <c r="C1997" t="s">
        <v>25926</v>
      </c>
      <c r="D1997" t="s">
        <v>25927</v>
      </c>
      <c r="E1997" t="s">
        <v>40</v>
      </c>
      <c r="F1997" t="s">
        <v>86</v>
      </c>
      <c r="G1997" s="5">
        <v>300</v>
      </c>
      <c r="H1997" t="s">
        <v>558</v>
      </c>
      <c r="I1997" t="s">
        <v>43</v>
      </c>
      <c r="J1997" t="s">
        <v>45</v>
      </c>
      <c r="K1997" t="s">
        <v>45</v>
      </c>
      <c r="L1997" t="s">
        <v>45</v>
      </c>
      <c r="M1997" t="s">
        <v>559</v>
      </c>
      <c r="N1997" s="27">
        <v>2025</v>
      </c>
      <c r="R1997" s="7">
        <v>-7.1315422999999996</v>
      </c>
      <c r="S1997" s="7">
        <v>113.8887727</v>
      </c>
      <c r="T1997" t="s">
        <v>46</v>
      </c>
      <c r="U1997" t="s">
        <v>25928</v>
      </c>
      <c r="X1997" t="s">
        <v>25929</v>
      </c>
      <c r="Y1997" t="s">
        <v>19854</v>
      </c>
      <c r="Z1997" t="s">
        <v>21007</v>
      </c>
      <c r="AH1997" s="27"/>
      <c r="AI1997" t="s">
        <v>25930</v>
      </c>
      <c r="AJ1997" t="s">
        <v>25931</v>
      </c>
    </row>
    <row r="1998" spans="1:36" ht="17.25" hidden="1" customHeight="1" x14ac:dyDescent="0.2">
      <c r="A1998" s="4" t="s">
        <v>25932</v>
      </c>
      <c r="B1998" t="s">
        <v>25592</v>
      </c>
      <c r="C1998" t="s">
        <v>25933</v>
      </c>
      <c r="E1998" t="s">
        <v>40</v>
      </c>
      <c r="F1998" t="s">
        <v>86</v>
      </c>
      <c r="G1998" s="5">
        <v>200</v>
      </c>
      <c r="H1998" t="s">
        <v>558</v>
      </c>
      <c r="I1998" t="s">
        <v>43</v>
      </c>
      <c r="J1998" t="s">
        <v>45</v>
      </c>
      <c r="K1998" t="s">
        <v>45</v>
      </c>
      <c r="L1998" t="s">
        <v>45</v>
      </c>
      <c r="N1998" s="27">
        <v>2023</v>
      </c>
      <c r="R1998" s="7">
        <v>-4.9357110000000004</v>
      </c>
      <c r="S1998" s="7">
        <v>119.523105</v>
      </c>
      <c r="T1998" t="s">
        <v>504</v>
      </c>
      <c r="U1998" t="s">
        <v>45</v>
      </c>
      <c r="X1998" t="s">
        <v>25643</v>
      </c>
      <c r="Y1998" t="s">
        <v>19854</v>
      </c>
      <c r="Z1998" t="s">
        <v>21007</v>
      </c>
      <c r="AH1998" s="27"/>
      <c r="AI1998" t="s">
        <v>25934</v>
      </c>
      <c r="AJ1998" t="s">
        <v>25935</v>
      </c>
    </row>
    <row r="1999" spans="1:36" ht="17.25" hidden="1" customHeight="1" x14ac:dyDescent="0.2">
      <c r="A1999" s="4" t="s">
        <v>25936</v>
      </c>
      <c r="B1999" t="s">
        <v>25592</v>
      </c>
      <c r="C1999" t="s">
        <v>25937</v>
      </c>
      <c r="E1999" t="s">
        <v>873</v>
      </c>
      <c r="F1999" t="s">
        <v>64</v>
      </c>
      <c r="G1999" s="5">
        <v>500</v>
      </c>
      <c r="H1999" t="s">
        <v>42</v>
      </c>
      <c r="I1999" t="s">
        <v>43</v>
      </c>
      <c r="J1999" t="s">
        <v>45</v>
      </c>
      <c r="N1999" s="27">
        <v>2021</v>
      </c>
      <c r="R1999" s="7">
        <v>-6.1086999999999998</v>
      </c>
      <c r="S1999" s="7">
        <v>106.7877</v>
      </c>
      <c r="T1999" t="s">
        <v>46</v>
      </c>
      <c r="U1999" t="s">
        <v>25938</v>
      </c>
      <c r="X1999" t="s">
        <v>25939</v>
      </c>
      <c r="Y1999" t="s">
        <v>19854</v>
      </c>
      <c r="Z1999" t="s">
        <v>21007</v>
      </c>
      <c r="AA1999" t="s">
        <v>25940</v>
      </c>
      <c r="AG1999" t="s">
        <v>25941</v>
      </c>
      <c r="AH1999" s="27" t="s">
        <v>25947</v>
      </c>
      <c r="AI1999" t="s">
        <v>25943</v>
      </c>
      <c r="AJ1999" t="s">
        <v>25948</v>
      </c>
    </row>
    <row r="2000" spans="1:36" ht="17.25" hidden="1" customHeight="1" x14ac:dyDescent="0.2">
      <c r="A2000" s="4" t="s">
        <v>25951</v>
      </c>
      <c r="B2000" t="s">
        <v>25592</v>
      </c>
      <c r="C2000" t="s">
        <v>25952</v>
      </c>
      <c r="E2000" t="s">
        <v>56</v>
      </c>
      <c r="F2000" t="s">
        <v>86</v>
      </c>
      <c r="G2000" s="5">
        <v>440</v>
      </c>
      <c r="H2000" t="s">
        <v>42</v>
      </c>
      <c r="I2000" t="s">
        <v>43</v>
      </c>
      <c r="J2000" t="s">
        <v>45</v>
      </c>
      <c r="N2000" s="27">
        <v>2022</v>
      </c>
      <c r="R2000" s="7">
        <v>-6.0867000000000004</v>
      </c>
      <c r="S2000" s="7">
        <v>106.9987</v>
      </c>
      <c r="T2000" t="s">
        <v>46</v>
      </c>
      <c r="U2000" t="s">
        <v>25953</v>
      </c>
      <c r="X2000" t="s">
        <v>25679</v>
      </c>
      <c r="Y2000" t="s">
        <v>19854</v>
      </c>
      <c r="Z2000" t="s">
        <v>21007</v>
      </c>
      <c r="AG2000" t="s">
        <v>25955</v>
      </c>
      <c r="AH2000" s="27" t="s">
        <v>25959</v>
      </c>
      <c r="AI2000" t="s">
        <v>25957</v>
      </c>
      <c r="AJ2000" t="s">
        <v>25960</v>
      </c>
    </row>
    <row r="2001" spans="1:36" ht="17.25" hidden="1" customHeight="1" x14ac:dyDescent="0.2">
      <c r="A2001" s="4" t="s">
        <v>25951</v>
      </c>
      <c r="B2001" t="s">
        <v>25592</v>
      </c>
      <c r="C2001" t="s">
        <v>25952</v>
      </c>
      <c r="E2001" t="s">
        <v>25961</v>
      </c>
      <c r="F2001" t="s">
        <v>1711</v>
      </c>
      <c r="G2001" s="5">
        <v>250</v>
      </c>
      <c r="H2001" t="s">
        <v>139</v>
      </c>
      <c r="I2001" t="s">
        <v>240</v>
      </c>
      <c r="J2001" t="s">
        <v>45</v>
      </c>
      <c r="N2001" s="27">
        <v>2023</v>
      </c>
      <c r="R2001" s="7">
        <v>-6.0867000000000004</v>
      </c>
      <c r="S2001" s="7">
        <v>106.9987</v>
      </c>
      <c r="T2001" t="s">
        <v>46</v>
      </c>
      <c r="U2001" t="s">
        <v>25953</v>
      </c>
      <c r="X2001" t="s">
        <v>25679</v>
      </c>
      <c r="Y2001" t="s">
        <v>19854</v>
      </c>
      <c r="Z2001" t="s">
        <v>21007</v>
      </c>
      <c r="AG2001" t="s">
        <v>25955</v>
      </c>
      <c r="AH2001" s="6">
        <v>1289859</v>
      </c>
      <c r="AI2001" t="s">
        <v>25957</v>
      </c>
      <c r="AJ2001" t="s">
        <v>25962</v>
      </c>
    </row>
    <row r="2002" spans="1:36" ht="17.25" hidden="1" customHeight="1" x14ac:dyDescent="0.2">
      <c r="A2002" s="4" t="s">
        <v>25951</v>
      </c>
      <c r="B2002" t="s">
        <v>25592</v>
      </c>
      <c r="C2002" t="s">
        <v>25952</v>
      </c>
      <c r="E2002" t="s">
        <v>25966</v>
      </c>
      <c r="F2002" t="s">
        <v>1711</v>
      </c>
      <c r="G2002" s="5">
        <v>250</v>
      </c>
      <c r="H2002" t="s">
        <v>139</v>
      </c>
      <c r="I2002" t="s">
        <v>240</v>
      </c>
      <c r="J2002" t="s">
        <v>45</v>
      </c>
      <c r="N2002" s="27">
        <v>2023</v>
      </c>
      <c r="R2002" s="7">
        <v>-6.0867000000000004</v>
      </c>
      <c r="S2002" s="7">
        <v>106.9987</v>
      </c>
      <c r="T2002" t="s">
        <v>46</v>
      </c>
      <c r="U2002" t="s">
        <v>25953</v>
      </c>
      <c r="X2002" t="s">
        <v>25679</v>
      </c>
      <c r="Y2002" t="s">
        <v>19854</v>
      </c>
      <c r="Z2002" t="s">
        <v>21007</v>
      </c>
      <c r="AG2002" t="s">
        <v>25955</v>
      </c>
      <c r="AH2002" s="6">
        <v>1289860</v>
      </c>
      <c r="AI2002" t="s">
        <v>25957</v>
      </c>
      <c r="AJ2002" t="s">
        <v>25967</v>
      </c>
    </row>
    <row r="2003" spans="1:36" ht="17.25" hidden="1" customHeight="1" x14ac:dyDescent="0.2">
      <c r="A2003" s="4" t="s">
        <v>25981</v>
      </c>
      <c r="B2003" t="s">
        <v>25592</v>
      </c>
      <c r="C2003" t="s">
        <v>25982</v>
      </c>
      <c r="E2003" t="s">
        <v>40</v>
      </c>
      <c r="F2003" t="s">
        <v>617</v>
      </c>
      <c r="G2003" s="5">
        <v>880</v>
      </c>
      <c r="H2003" t="s">
        <v>139</v>
      </c>
      <c r="I2003" t="s">
        <v>43</v>
      </c>
      <c r="J2003" t="s">
        <v>45</v>
      </c>
      <c r="N2003" s="27">
        <v>2023</v>
      </c>
      <c r="R2003" s="7">
        <v>-6.2442320000000002</v>
      </c>
      <c r="S2003" s="7">
        <v>107.588132</v>
      </c>
      <c r="T2003" t="s">
        <v>46</v>
      </c>
      <c r="U2003" t="s">
        <v>25983</v>
      </c>
      <c r="X2003" t="s">
        <v>25679</v>
      </c>
      <c r="Y2003" t="s">
        <v>19854</v>
      </c>
      <c r="Z2003" t="s">
        <v>21007</v>
      </c>
      <c r="AG2003" t="s">
        <v>25984</v>
      </c>
      <c r="AH2003" s="27" t="s">
        <v>25985</v>
      </c>
      <c r="AI2003" t="s">
        <v>25986</v>
      </c>
      <c r="AJ2003" t="s">
        <v>25987</v>
      </c>
    </row>
    <row r="2004" spans="1:36" ht="17.25" hidden="1" customHeight="1" x14ac:dyDescent="0.2">
      <c r="A2004" s="4" t="s">
        <v>25981</v>
      </c>
      <c r="B2004" t="s">
        <v>25592</v>
      </c>
      <c r="C2004" t="s">
        <v>25982</v>
      </c>
      <c r="E2004" t="s">
        <v>56</v>
      </c>
      <c r="F2004" t="s">
        <v>617</v>
      </c>
      <c r="G2004" s="5">
        <v>880</v>
      </c>
      <c r="H2004" t="s">
        <v>139</v>
      </c>
      <c r="I2004" t="s">
        <v>43</v>
      </c>
      <c r="J2004" t="s">
        <v>45</v>
      </c>
      <c r="N2004" s="27">
        <v>2023</v>
      </c>
      <c r="R2004" s="7">
        <v>-6.2442320000000002</v>
      </c>
      <c r="S2004" s="7">
        <v>107.588132</v>
      </c>
      <c r="T2004" t="s">
        <v>46</v>
      </c>
      <c r="U2004" t="s">
        <v>25983</v>
      </c>
      <c r="X2004" t="s">
        <v>25679</v>
      </c>
      <c r="Y2004" t="s">
        <v>19854</v>
      </c>
      <c r="Z2004" t="s">
        <v>21007</v>
      </c>
      <c r="AG2004" t="s">
        <v>25984</v>
      </c>
      <c r="AH2004" s="27" t="s">
        <v>25985</v>
      </c>
      <c r="AI2004" t="s">
        <v>25986</v>
      </c>
      <c r="AJ2004" t="s">
        <v>25988</v>
      </c>
    </row>
    <row r="2005" spans="1:36" ht="17.25" hidden="1" customHeight="1" x14ac:dyDescent="0.2">
      <c r="A2005" s="4" t="s">
        <v>25995</v>
      </c>
      <c r="B2005" t="s">
        <v>25592</v>
      </c>
      <c r="C2005" t="s">
        <v>25996</v>
      </c>
      <c r="E2005" t="s">
        <v>40</v>
      </c>
      <c r="F2005" t="s">
        <v>86</v>
      </c>
      <c r="G2005" s="5">
        <v>82</v>
      </c>
      <c r="H2005" t="s">
        <v>42</v>
      </c>
      <c r="I2005" t="s">
        <v>43</v>
      </c>
      <c r="J2005" t="s">
        <v>45</v>
      </c>
      <c r="N2005" s="27">
        <v>2016</v>
      </c>
      <c r="O2005" s="25"/>
      <c r="R2005" s="7">
        <v>1.0145329896862301</v>
      </c>
      <c r="S2005" s="7">
        <v>104.007077119055</v>
      </c>
      <c r="T2005" t="s">
        <v>46</v>
      </c>
      <c r="U2005" t="s">
        <v>25997</v>
      </c>
      <c r="X2005" t="s">
        <v>25650</v>
      </c>
      <c r="Y2005" t="s">
        <v>19854</v>
      </c>
      <c r="Z2005" t="s">
        <v>21007</v>
      </c>
      <c r="AG2005" t="s">
        <v>25998</v>
      </c>
      <c r="AH2005" s="27" t="s">
        <v>25999</v>
      </c>
      <c r="AI2005" t="s">
        <v>26000</v>
      </c>
      <c r="AJ2005" t="s">
        <v>26001</v>
      </c>
    </row>
    <row r="2006" spans="1:36" ht="17.25" hidden="1" customHeight="1" x14ac:dyDescent="0.2">
      <c r="A2006" s="4" t="s">
        <v>26026</v>
      </c>
      <c r="B2006" t="s">
        <v>25592</v>
      </c>
      <c r="C2006" t="s">
        <v>26027</v>
      </c>
      <c r="E2006" t="s">
        <v>40</v>
      </c>
      <c r="F2006" t="s">
        <v>86</v>
      </c>
      <c r="G2006" s="5">
        <v>296.23</v>
      </c>
      <c r="H2006" t="s">
        <v>42</v>
      </c>
      <c r="I2006" t="s">
        <v>43</v>
      </c>
      <c r="J2006" t="s">
        <v>45</v>
      </c>
      <c r="N2006" s="8">
        <v>2022</v>
      </c>
      <c r="R2006" s="7">
        <v>0.53913823999999999</v>
      </c>
      <c r="S2006" s="7">
        <v>101.52013100000001</v>
      </c>
      <c r="T2006" t="s">
        <v>46</v>
      </c>
      <c r="U2006" t="s">
        <v>26028</v>
      </c>
      <c r="X2006" t="s">
        <v>26029</v>
      </c>
      <c r="Y2006" t="s">
        <v>19854</v>
      </c>
      <c r="Z2006" t="s">
        <v>21007</v>
      </c>
      <c r="AC2006" t="s">
        <v>26030</v>
      </c>
      <c r="AG2006" t="s">
        <v>26031</v>
      </c>
      <c r="AH2006" s="8" t="s">
        <v>26032</v>
      </c>
      <c r="AI2006" t="s">
        <v>26033</v>
      </c>
      <c r="AJ2006" t="s">
        <v>26034</v>
      </c>
    </row>
    <row r="2007" spans="1:36" ht="17.25" hidden="1" customHeight="1" x14ac:dyDescent="0.2">
      <c r="A2007" s="4" t="s">
        <v>26035</v>
      </c>
      <c r="B2007" t="s">
        <v>25592</v>
      </c>
      <c r="C2007" t="s">
        <v>26036</v>
      </c>
      <c r="E2007" t="s">
        <v>40</v>
      </c>
      <c r="F2007" t="s">
        <v>86</v>
      </c>
      <c r="G2007" s="5">
        <v>250</v>
      </c>
      <c r="H2007" t="s">
        <v>611</v>
      </c>
      <c r="I2007" t="s">
        <v>43</v>
      </c>
      <c r="J2007" t="s">
        <v>45</v>
      </c>
      <c r="K2007" t="s">
        <v>45</v>
      </c>
      <c r="L2007" t="s">
        <v>45</v>
      </c>
      <c r="N2007" s="27">
        <v>2023</v>
      </c>
      <c r="R2007" s="7">
        <v>1.63916</v>
      </c>
      <c r="S2007" s="7">
        <v>101.608757</v>
      </c>
      <c r="T2007" t="s">
        <v>504</v>
      </c>
      <c r="U2007" t="s">
        <v>45</v>
      </c>
      <c r="X2007" t="s">
        <v>25650</v>
      </c>
      <c r="Y2007" t="s">
        <v>19854</v>
      </c>
      <c r="Z2007" t="s">
        <v>21007</v>
      </c>
      <c r="AH2007" s="27"/>
      <c r="AI2007" t="s">
        <v>26037</v>
      </c>
      <c r="AJ2007" t="s">
        <v>26038</v>
      </c>
    </row>
    <row r="2008" spans="1:36" ht="17.25" hidden="1" customHeight="1" x14ac:dyDescent="0.2">
      <c r="A2008" s="4" t="s">
        <v>26039</v>
      </c>
      <c r="B2008" t="s">
        <v>25592</v>
      </c>
      <c r="C2008" t="s">
        <v>26040</v>
      </c>
      <c r="E2008" t="s">
        <v>40</v>
      </c>
      <c r="F2008" t="s">
        <v>617</v>
      </c>
      <c r="G2008" s="5">
        <v>200</v>
      </c>
      <c r="H2008" t="s">
        <v>558</v>
      </c>
      <c r="I2008" t="s">
        <v>528</v>
      </c>
      <c r="J2008" t="s">
        <v>45</v>
      </c>
      <c r="N2008" s="27">
        <v>2025</v>
      </c>
      <c r="R2008" s="7">
        <v>1.25960236359474</v>
      </c>
      <c r="S2008" s="7">
        <v>101.212785211511</v>
      </c>
      <c r="T2008" t="s">
        <v>504</v>
      </c>
      <c r="U2008" t="s">
        <v>25746</v>
      </c>
      <c r="X2008" t="s">
        <v>25650</v>
      </c>
      <c r="Y2008" t="s">
        <v>19854</v>
      </c>
      <c r="Z2008" t="s">
        <v>21007</v>
      </c>
      <c r="AG2008" t="s">
        <v>26041</v>
      </c>
      <c r="AH2008" s="27" t="s">
        <v>26042</v>
      </c>
      <c r="AI2008" t="s">
        <v>26043</v>
      </c>
      <c r="AJ2008" t="s">
        <v>26044</v>
      </c>
    </row>
    <row r="2009" spans="1:36" ht="17.25" hidden="1" customHeight="1" x14ac:dyDescent="0.2">
      <c r="A2009" s="4" t="s">
        <v>26051</v>
      </c>
      <c r="B2009" t="s">
        <v>25592</v>
      </c>
      <c r="C2009" t="s">
        <v>26052</v>
      </c>
      <c r="E2009" t="s">
        <v>75</v>
      </c>
      <c r="F2009" t="s">
        <v>86</v>
      </c>
      <c r="G2009" s="5">
        <v>180</v>
      </c>
      <c r="H2009" t="s">
        <v>42</v>
      </c>
      <c r="I2009" t="s">
        <v>43</v>
      </c>
      <c r="J2009" t="s">
        <v>45</v>
      </c>
      <c r="N2009" s="27">
        <v>2013</v>
      </c>
      <c r="R2009" s="7">
        <v>-4.1759469999999999</v>
      </c>
      <c r="S2009" s="7">
        <v>120.072159</v>
      </c>
      <c r="T2009" t="s">
        <v>46</v>
      </c>
      <c r="U2009" t="s">
        <v>26053</v>
      </c>
      <c r="X2009" t="s">
        <v>25643</v>
      </c>
      <c r="Y2009" t="s">
        <v>19854</v>
      </c>
      <c r="Z2009" t="s">
        <v>21007</v>
      </c>
      <c r="AA2009" t="s">
        <v>26054</v>
      </c>
      <c r="AC2009" t="s">
        <v>26055</v>
      </c>
      <c r="AG2009" t="s">
        <v>26056</v>
      </c>
      <c r="AH2009" s="27" t="s">
        <v>26060</v>
      </c>
      <c r="AI2009" t="s">
        <v>26058</v>
      </c>
      <c r="AJ2009" t="s">
        <v>26061</v>
      </c>
    </row>
    <row r="2010" spans="1:36" ht="17.25" hidden="1" customHeight="1" x14ac:dyDescent="0.2">
      <c r="A2010" s="4" t="s">
        <v>26062</v>
      </c>
      <c r="B2010" t="s">
        <v>25592</v>
      </c>
      <c r="C2010" t="s">
        <v>26063</v>
      </c>
      <c r="E2010" t="s">
        <v>40</v>
      </c>
      <c r="F2010" t="s">
        <v>41</v>
      </c>
      <c r="G2010" s="5">
        <v>117</v>
      </c>
      <c r="H2010" t="s">
        <v>42</v>
      </c>
      <c r="I2010" t="s">
        <v>43</v>
      </c>
      <c r="J2010" t="s">
        <v>45</v>
      </c>
      <c r="N2010" s="8">
        <v>2017</v>
      </c>
      <c r="R2010" s="7">
        <v>-0.98764300000000005</v>
      </c>
      <c r="S2010" s="7">
        <v>117.135578</v>
      </c>
      <c r="T2010" t="s">
        <v>46</v>
      </c>
      <c r="U2010" t="s">
        <v>26064</v>
      </c>
      <c r="X2010" t="s">
        <v>25622</v>
      </c>
      <c r="Y2010" t="s">
        <v>19854</v>
      </c>
      <c r="Z2010" t="s">
        <v>21007</v>
      </c>
      <c r="AG2010" t="s">
        <v>26065</v>
      </c>
      <c r="AH2010" s="8" t="s">
        <v>26066</v>
      </c>
      <c r="AI2010" t="s">
        <v>26067</v>
      </c>
      <c r="AJ2010" t="s">
        <v>26068</v>
      </c>
    </row>
    <row r="2011" spans="1:36" ht="17.25" hidden="1" customHeight="1" x14ac:dyDescent="0.2">
      <c r="A2011" s="4" t="s">
        <v>26081</v>
      </c>
      <c r="B2011" t="s">
        <v>25592</v>
      </c>
      <c r="C2011" t="s">
        <v>26082</v>
      </c>
      <c r="E2011" t="s">
        <v>40</v>
      </c>
      <c r="F2011" t="s">
        <v>41</v>
      </c>
      <c r="G2011" s="5">
        <v>150</v>
      </c>
      <c r="H2011" t="s">
        <v>611</v>
      </c>
      <c r="I2011" t="s">
        <v>43</v>
      </c>
      <c r="J2011" t="s">
        <v>45</v>
      </c>
      <c r="K2011" t="s">
        <v>45</v>
      </c>
      <c r="L2011" t="s">
        <v>45</v>
      </c>
      <c r="N2011" s="8">
        <v>2026</v>
      </c>
      <c r="R2011" s="7">
        <v>1.6573869999999999</v>
      </c>
      <c r="S2011" s="7">
        <v>125.088874</v>
      </c>
      <c r="T2011" t="s">
        <v>504</v>
      </c>
      <c r="U2011" t="s">
        <v>45</v>
      </c>
      <c r="X2011" t="s">
        <v>25874</v>
      </c>
      <c r="Y2011" t="s">
        <v>19854</v>
      </c>
      <c r="Z2011" t="s">
        <v>21007</v>
      </c>
      <c r="AI2011" t="s">
        <v>26083</v>
      </c>
      <c r="AJ2011" t="s">
        <v>26084</v>
      </c>
    </row>
    <row r="2012" spans="1:36" ht="17.25" hidden="1" customHeight="1" x14ac:dyDescent="0.2">
      <c r="A2012" s="4" t="s">
        <v>26085</v>
      </c>
      <c r="B2012" t="s">
        <v>25592</v>
      </c>
      <c r="C2012" t="s">
        <v>26086</v>
      </c>
      <c r="E2012" t="s">
        <v>40</v>
      </c>
      <c r="F2012" t="s">
        <v>86</v>
      </c>
      <c r="G2012" s="5">
        <v>450</v>
      </c>
      <c r="H2012" t="s">
        <v>558</v>
      </c>
      <c r="I2012" t="s">
        <v>43</v>
      </c>
      <c r="J2012" t="s">
        <v>45</v>
      </c>
      <c r="K2012" t="s">
        <v>45</v>
      </c>
      <c r="L2012" t="s">
        <v>45</v>
      </c>
      <c r="N2012" s="27">
        <v>2027</v>
      </c>
      <c r="R2012" s="7">
        <v>-4.9357110000000004</v>
      </c>
      <c r="S2012" s="7">
        <v>119.523105</v>
      </c>
      <c r="T2012" t="s">
        <v>504</v>
      </c>
      <c r="U2012" t="s">
        <v>45</v>
      </c>
      <c r="X2012" t="s">
        <v>25643</v>
      </c>
      <c r="Y2012" t="s">
        <v>19854</v>
      </c>
      <c r="Z2012" t="s">
        <v>21007</v>
      </c>
      <c r="AI2012" t="s">
        <v>26087</v>
      </c>
      <c r="AJ2012" t="s">
        <v>26088</v>
      </c>
    </row>
    <row r="2013" spans="1:36" ht="17.25" hidden="1" customHeight="1" x14ac:dyDescent="0.2">
      <c r="A2013" s="4" t="s">
        <v>26089</v>
      </c>
      <c r="B2013" t="s">
        <v>25592</v>
      </c>
      <c r="C2013" t="s">
        <v>26090</v>
      </c>
      <c r="D2013" t="s">
        <v>26091</v>
      </c>
      <c r="E2013" t="s">
        <v>40</v>
      </c>
      <c r="F2013" t="s">
        <v>86</v>
      </c>
      <c r="G2013" s="5">
        <v>200</v>
      </c>
      <c r="H2013" t="s">
        <v>558</v>
      </c>
      <c r="I2013" t="s">
        <v>43</v>
      </c>
      <c r="J2013" t="s">
        <v>45</v>
      </c>
      <c r="K2013" t="s">
        <v>45</v>
      </c>
      <c r="L2013" t="s">
        <v>45</v>
      </c>
      <c r="N2013" s="8">
        <v>2030</v>
      </c>
      <c r="R2013" s="7">
        <v>3.7600310000000001</v>
      </c>
      <c r="S2013" s="7">
        <v>98.745964999999998</v>
      </c>
      <c r="T2013" t="s">
        <v>504</v>
      </c>
      <c r="U2013" t="s">
        <v>26092</v>
      </c>
      <c r="X2013" t="s">
        <v>25667</v>
      </c>
      <c r="Y2013" t="s">
        <v>19854</v>
      </c>
      <c r="Z2013" t="s">
        <v>21007</v>
      </c>
      <c r="AC2013" t="s">
        <v>26093</v>
      </c>
      <c r="AI2013" t="s">
        <v>26094</v>
      </c>
      <c r="AJ2013" t="s">
        <v>26095</v>
      </c>
    </row>
    <row r="2014" spans="1:36" ht="17.25" hidden="1" customHeight="1" x14ac:dyDescent="0.2">
      <c r="A2014" s="4" t="s">
        <v>26089</v>
      </c>
      <c r="B2014" t="s">
        <v>25592</v>
      </c>
      <c r="C2014" t="s">
        <v>26090</v>
      </c>
      <c r="D2014" t="s">
        <v>26091</v>
      </c>
      <c r="E2014" t="s">
        <v>58</v>
      </c>
      <c r="F2014" t="s">
        <v>86</v>
      </c>
      <c r="G2014" s="5">
        <v>300</v>
      </c>
      <c r="H2014" t="s">
        <v>558</v>
      </c>
      <c r="I2014" t="s">
        <v>43</v>
      </c>
      <c r="J2014" t="s">
        <v>45</v>
      </c>
      <c r="K2014" t="s">
        <v>45</v>
      </c>
      <c r="L2014" t="s">
        <v>45</v>
      </c>
      <c r="N2014" s="27">
        <v>2030</v>
      </c>
      <c r="R2014" s="7">
        <v>3.7600310000000001</v>
      </c>
      <c r="S2014" s="7">
        <v>98.745964999999998</v>
      </c>
      <c r="T2014" t="s">
        <v>504</v>
      </c>
      <c r="U2014" t="s">
        <v>26092</v>
      </c>
      <c r="X2014" t="s">
        <v>25667</v>
      </c>
      <c r="Y2014" t="s">
        <v>19854</v>
      </c>
      <c r="Z2014" t="s">
        <v>21007</v>
      </c>
      <c r="AC2014" t="s">
        <v>26093</v>
      </c>
      <c r="AI2014" t="s">
        <v>26094</v>
      </c>
      <c r="AJ2014" t="s">
        <v>26096</v>
      </c>
    </row>
    <row r="2015" spans="1:36" ht="17.25" hidden="1" customHeight="1" x14ac:dyDescent="0.2">
      <c r="A2015" s="4" t="s">
        <v>26089</v>
      </c>
      <c r="B2015" t="s">
        <v>25592</v>
      </c>
      <c r="C2015" t="s">
        <v>26090</v>
      </c>
      <c r="D2015" t="s">
        <v>26091</v>
      </c>
      <c r="E2015" t="s">
        <v>191</v>
      </c>
      <c r="F2015" t="s">
        <v>86</v>
      </c>
      <c r="G2015" s="5">
        <v>300</v>
      </c>
      <c r="H2015" t="s">
        <v>558</v>
      </c>
      <c r="I2015" t="s">
        <v>43</v>
      </c>
      <c r="J2015" t="s">
        <v>45</v>
      </c>
      <c r="K2015" t="s">
        <v>45</v>
      </c>
      <c r="L2015" t="s">
        <v>45</v>
      </c>
      <c r="N2015" s="27">
        <v>2030</v>
      </c>
      <c r="R2015" s="7">
        <v>3.7600310000000001</v>
      </c>
      <c r="S2015" s="7">
        <v>98.745964999999998</v>
      </c>
      <c r="T2015" t="s">
        <v>504</v>
      </c>
      <c r="U2015" t="s">
        <v>26092</v>
      </c>
      <c r="X2015" t="s">
        <v>25667</v>
      </c>
      <c r="Y2015" t="s">
        <v>19854</v>
      </c>
      <c r="Z2015" t="s">
        <v>21007</v>
      </c>
      <c r="AC2015" t="s">
        <v>26093</v>
      </c>
      <c r="AI2015" t="s">
        <v>26094</v>
      </c>
      <c r="AJ2015" t="s">
        <v>26097</v>
      </c>
    </row>
    <row r="2016" spans="1:36" ht="17.25" hidden="1" customHeight="1" x14ac:dyDescent="0.2">
      <c r="A2016" s="4" t="s">
        <v>26127</v>
      </c>
      <c r="B2016" t="s">
        <v>25592</v>
      </c>
      <c r="C2016" t="s">
        <v>26128</v>
      </c>
      <c r="E2016" t="s">
        <v>191</v>
      </c>
      <c r="F2016" t="s">
        <v>86</v>
      </c>
      <c r="G2016" s="5">
        <v>891.87</v>
      </c>
      <c r="H2016" t="s">
        <v>42</v>
      </c>
      <c r="I2016" t="s">
        <v>43</v>
      </c>
      <c r="J2016" t="s">
        <v>45</v>
      </c>
      <c r="N2016" s="27">
        <v>2019</v>
      </c>
      <c r="R2016" s="7">
        <v>-6.1101999999999999</v>
      </c>
      <c r="S2016" s="7">
        <v>106.86709999999999</v>
      </c>
      <c r="T2016" t="s">
        <v>46</v>
      </c>
      <c r="U2016" t="s">
        <v>26129</v>
      </c>
      <c r="X2016" t="s">
        <v>25939</v>
      </c>
      <c r="Y2016" t="s">
        <v>19854</v>
      </c>
      <c r="Z2016" t="s">
        <v>21007</v>
      </c>
      <c r="AA2016" t="s">
        <v>26130</v>
      </c>
      <c r="AC2016" t="s">
        <v>26131</v>
      </c>
      <c r="AG2016" t="s">
        <v>26140</v>
      </c>
      <c r="AH2016" s="27" t="s">
        <v>26141</v>
      </c>
      <c r="AI2016" t="s">
        <v>26134</v>
      </c>
      <c r="AJ2016" t="s">
        <v>26142</v>
      </c>
    </row>
    <row r="2017" spans="1:36" ht="17.25" hidden="1" customHeight="1" x14ac:dyDescent="0.2">
      <c r="A2017" s="4" t="s">
        <v>26143</v>
      </c>
      <c r="B2017" t="s">
        <v>25592</v>
      </c>
      <c r="C2017" t="s">
        <v>26144</v>
      </c>
      <c r="E2017" t="s">
        <v>40</v>
      </c>
      <c r="F2017" t="s">
        <v>86</v>
      </c>
      <c r="G2017" s="5">
        <v>120</v>
      </c>
      <c r="H2017" t="s">
        <v>42</v>
      </c>
      <c r="I2017" t="s">
        <v>43</v>
      </c>
      <c r="J2017" t="s">
        <v>45</v>
      </c>
      <c r="N2017" s="27">
        <v>2019</v>
      </c>
      <c r="R2017" s="7">
        <v>1.0902720450415599</v>
      </c>
      <c r="S2017" s="7">
        <v>103.90148150285199</v>
      </c>
      <c r="T2017" t="s">
        <v>46</v>
      </c>
      <c r="U2017" t="s">
        <v>26145</v>
      </c>
      <c r="X2017" t="s">
        <v>26146</v>
      </c>
      <c r="Y2017" t="s">
        <v>19854</v>
      </c>
      <c r="Z2017" t="s">
        <v>21007</v>
      </c>
      <c r="AH2017" s="27"/>
      <c r="AI2017" t="s">
        <v>26147</v>
      </c>
      <c r="AJ2017" t="s">
        <v>26148</v>
      </c>
    </row>
    <row r="2018" spans="1:36" ht="17.25" hidden="1" customHeight="1" x14ac:dyDescent="0.2">
      <c r="A2018" s="4" t="s">
        <v>26149</v>
      </c>
      <c r="B2018" t="s">
        <v>25592</v>
      </c>
      <c r="C2018" t="s">
        <v>26150</v>
      </c>
      <c r="E2018" t="s">
        <v>40</v>
      </c>
      <c r="F2018" t="s">
        <v>86</v>
      </c>
      <c r="G2018" s="5">
        <v>56.4</v>
      </c>
      <c r="H2018" t="s">
        <v>42</v>
      </c>
      <c r="I2018" t="s">
        <v>528</v>
      </c>
      <c r="J2018" t="s">
        <v>45</v>
      </c>
      <c r="L2018" t="s">
        <v>45</v>
      </c>
      <c r="N2018" s="27">
        <v>2016</v>
      </c>
      <c r="R2018" s="7">
        <v>-1.59697848563805</v>
      </c>
      <c r="S2018" s="7">
        <v>103.64132413025099</v>
      </c>
      <c r="T2018" t="s">
        <v>504</v>
      </c>
      <c r="U2018" t="s">
        <v>26151</v>
      </c>
      <c r="X2018" t="s">
        <v>26006</v>
      </c>
      <c r="Y2018" t="s">
        <v>19854</v>
      </c>
      <c r="Z2018" t="s">
        <v>21007</v>
      </c>
      <c r="AG2018" t="s">
        <v>26152</v>
      </c>
      <c r="AH2018" s="6">
        <v>1279981</v>
      </c>
      <c r="AI2018" t="s">
        <v>26153</v>
      </c>
      <c r="AJ2018" t="s">
        <v>26154</v>
      </c>
    </row>
    <row r="2019" spans="1:36" ht="17.25" hidden="1" customHeight="1" x14ac:dyDescent="0.2">
      <c r="A2019" s="4" t="s">
        <v>26155</v>
      </c>
      <c r="B2019" t="s">
        <v>25592</v>
      </c>
      <c r="C2019" t="s">
        <v>26156</v>
      </c>
      <c r="E2019" t="s">
        <v>40</v>
      </c>
      <c r="F2019" t="s">
        <v>86</v>
      </c>
      <c r="G2019" s="5">
        <v>56.4</v>
      </c>
      <c r="H2019" t="s">
        <v>42</v>
      </c>
      <c r="I2019" t="s">
        <v>528</v>
      </c>
      <c r="J2019" t="s">
        <v>45</v>
      </c>
      <c r="L2019" t="s">
        <v>45</v>
      </c>
      <c r="N2019" s="27">
        <v>2015</v>
      </c>
      <c r="R2019" s="7">
        <v>-2.9573655478342098</v>
      </c>
      <c r="S2019" s="7">
        <v>104.77634917092</v>
      </c>
      <c r="T2019" t="s">
        <v>504</v>
      </c>
      <c r="U2019" t="s">
        <v>26157</v>
      </c>
      <c r="X2019" t="s">
        <v>25711</v>
      </c>
      <c r="Y2019" t="s">
        <v>19854</v>
      </c>
      <c r="Z2019" t="s">
        <v>21007</v>
      </c>
      <c r="AG2019" t="s">
        <v>26158</v>
      </c>
      <c r="AH2019" s="6">
        <v>1279983</v>
      </c>
      <c r="AI2019" t="s">
        <v>26159</v>
      </c>
      <c r="AJ2019" t="s">
        <v>26160</v>
      </c>
    </row>
    <row r="2020" spans="1:36" ht="17.25" hidden="1" customHeight="1" x14ac:dyDescent="0.2">
      <c r="A2020" s="4" t="s">
        <v>26161</v>
      </c>
      <c r="B2020" t="s">
        <v>26162</v>
      </c>
      <c r="C2020" t="s">
        <v>26163</v>
      </c>
      <c r="D2020" t="s">
        <v>26164</v>
      </c>
      <c r="E2020" t="s">
        <v>43</v>
      </c>
      <c r="F2020" t="s">
        <v>64</v>
      </c>
      <c r="G2020" s="5">
        <v>814</v>
      </c>
      <c r="H2020" t="s">
        <v>42</v>
      </c>
      <c r="I2020" t="s">
        <v>43</v>
      </c>
      <c r="J2020" t="s">
        <v>45</v>
      </c>
      <c r="K2020" t="s">
        <v>45</v>
      </c>
      <c r="L2020" t="s">
        <v>45</v>
      </c>
      <c r="N2020" s="27">
        <v>2014</v>
      </c>
      <c r="R2020" s="7">
        <v>30.402000000000001</v>
      </c>
      <c r="S2020" s="7">
        <v>48.357999999999997</v>
      </c>
      <c r="T2020" t="s">
        <v>46</v>
      </c>
      <c r="U2020" t="s">
        <v>26165</v>
      </c>
      <c r="X2020" t="s">
        <v>26166</v>
      </c>
      <c r="Y2020" t="s">
        <v>19854</v>
      </c>
      <c r="Z2020" t="s">
        <v>19855</v>
      </c>
      <c r="AA2020" t="s">
        <v>26167</v>
      </c>
      <c r="AF2020" t="s">
        <v>52</v>
      </c>
      <c r="AG2020" t="s">
        <v>26168</v>
      </c>
      <c r="AH2020" s="6">
        <v>1277657</v>
      </c>
      <c r="AI2020" t="s">
        <v>26169</v>
      </c>
      <c r="AJ2020" t="s">
        <v>26170</v>
      </c>
    </row>
    <row r="2021" spans="1:36" ht="17.25" hidden="1" customHeight="1" x14ac:dyDescent="0.2">
      <c r="A2021" s="4" t="s">
        <v>26171</v>
      </c>
      <c r="B2021" t="s">
        <v>26162</v>
      </c>
      <c r="C2021" t="s">
        <v>26172</v>
      </c>
      <c r="D2021" t="s">
        <v>26173</v>
      </c>
      <c r="E2021" t="s">
        <v>40</v>
      </c>
      <c r="F2021" t="s">
        <v>86</v>
      </c>
      <c r="G2021" s="5">
        <v>500</v>
      </c>
      <c r="H2021" t="s">
        <v>139</v>
      </c>
      <c r="I2021" t="s">
        <v>43</v>
      </c>
      <c r="J2021" t="s">
        <v>45</v>
      </c>
      <c r="K2021" t="s">
        <v>45</v>
      </c>
      <c r="L2021" t="s">
        <v>45</v>
      </c>
      <c r="N2021" s="27">
        <v>2024</v>
      </c>
      <c r="R2021" s="7">
        <v>27.162136</v>
      </c>
      <c r="S2021" s="7">
        <v>56.080615999999999</v>
      </c>
      <c r="T2021" t="s">
        <v>504</v>
      </c>
      <c r="U2021" t="s">
        <v>26174</v>
      </c>
      <c r="X2021" t="s">
        <v>26175</v>
      </c>
      <c r="Y2021" t="s">
        <v>19854</v>
      </c>
      <c r="Z2021" t="s">
        <v>19855</v>
      </c>
      <c r="AD2021" t="s">
        <v>52</v>
      </c>
      <c r="AE2021" t="s">
        <v>1954</v>
      </c>
      <c r="AF2021" t="s">
        <v>52</v>
      </c>
      <c r="AG2021" t="s">
        <v>26176</v>
      </c>
      <c r="AH2021" s="6">
        <v>1311337</v>
      </c>
      <c r="AI2021" t="s">
        <v>26177</v>
      </c>
      <c r="AJ2021" t="s">
        <v>26178</v>
      </c>
    </row>
    <row r="2022" spans="1:36" ht="17.25" hidden="1" customHeight="1" x14ac:dyDescent="0.2">
      <c r="A2022" s="4" t="s">
        <v>26198</v>
      </c>
      <c r="B2022" t="s">
        <v>26162</v>
      </c>
      <c r="C2022" t="s">
        <v>26199</v>
      </c>
      <c r="D2022" t="s">
        <v>26200</v>
      </c>
      <c r="E2022" t="s">
        <v>40</v>
      </c>
      <c r="F2022" t="s">
        <v>86</v>
      </c>
      <c r="G2022" s="5">
        <v>546</v>
      </c>
      <c r="H2022" t="s">
        <v>139</v>
      </c>
      <c r="I2022" t="s">
        <v>43</v>
      </c>
      <c r="J2022" t="s">
        <v>45</v>
      </c>
      <c r="K2022" t="s">
        <v>45</v>
      </c>
      <c r="L2022" t="s">
        <v>45</v>
      </c>
      <c r="N2022" s="27">
        <v>2023</v>
      </c>
      <c r="R2022" s="7">
        <v>32.494087</v>
      </c>
      <c r="S2022" s="7">
        <v>48.199286000000001</v>
      </c>
      <c r="T2022" t="s">
        <v>504</v>
      </c>
      <c r="U2022" t="s">
        <v>26201</v>
      </c>
      <c r="X2022" t="s">
        <v>26166</v>
      </c>
      <c r="Y2022" t="s">
        <v>19854</v>
      </c>
      <c r="Z2022" t="s">
        <v>19855</v>
      </c>
      <c r="AC2022" t="s">
        <v>26202</v>
      </c>
      <c r="AF2022" t="s">
        <v>52</v>
      </c>
      <c r="AG2022" t="s">
        <v>26203</v>
      </c>
      <c r="AH2022" s="27" t="s">
        <v>26204</v>
      </c>
      <c r="AI2022" t="s">
        <v>26205</v>
      </c>
      <c r="AJ2022" t="s">
        <v>26206</v>
      </c>
    </row>
    <row r="2023" spans="1:36" ht="17.25" hidden="1" customHeight="1" x14ac:dyDescent="0.2">
      <c r="A2023" s="4" t="s">
        <v>26215</v>
      </c>
      <c r="B2023" t="s">
        <v>26162</v>
      </c>
      <c r="C2023" t="s">
        <v>26216</v>
      </c>
      <c r="D2023" t="s">
        <v>26217</v>
      </c>
      <c r="E2023" t="s">
        <v>565</v>
      </c>
      <c r="F2023" t="s">
        <v>64</v>
      </c>
      <c r="G2023" s="5">
        <v>475</v>
      </c>
      <c r="H2023" t="s">
        <v>42</v>
      </c>
      <c r="I2023" t="s">
        <v>43</v>
      </c>
      <c r="J2023" t="s">
        <v>45</v>
      </c>
      <c r="K2023" t="s">
        <v>45</v>
      </c>
      <c r="L2023" t="s">
        <v>45</v>
      </c>
      <c r="N2023" s="27">
        <v>2021</v>
      </c>
      <c r="R2023" s="7">
        <v>38.531517000000001</v>
      </c>
      <c r="S2023" s="7">
        <v>48.182374000000003</v>
      </c>
      <c r="T2023" t="s">
        <v>46</v>
      </c>
      <c r="U2023" t="s">
        <v>26218</v>
      </c>
      <c r="X2023" t="s">
        <v>26219</v>
      </c>
      <c r="Y2023" t="s">
        <v>19854</v>
      </c>
      <c r="Z2023" t="s">
        <v>19855</v>
      </c>
      <c r="AA2023" t="s">
        <v>26220</v>
      </c>
      <c r="AC2023" t="s">
        <v>26221</v>
      </c>
      <c r="AF2023" t="s">
        <v>52</v>
      </c>
      <c r="AG2023" t="s">
        <v>26222</v>
      </c>
      <c r="AH2023" s="27" t="s">
        <v>26223</v>
      </c>
      <c r="AI2023" t="s">
        <v>26224</v>
      </c>
      <c r="AJ2023" t="s">
        <v>26225</v>
      </c>
    </row>
    <row r="2024" spans="1:36" ht="17.25" hidden="1" customHeight="1" x14ac:dyDescent="0.2">
      <c r="A2024" s="4" t="s">
        <v>26215</v>
      </c>
      <c r="B2024" t="s">
        <v>26162</v>
      </c>
      <c r="C2024" t="s">
        <v>26216</v>
      </c>
      <c r="D2024" t="s">
        <v>26217</v>
      </c>
      <c r="E2024" t="s">
        <v>870</v>
      </c>
      <c r="F2024" t="s">
        <v>64</v>
      </c>
      <c r="G2024" s="5">
        <v>476</v>
      </c>
      <c r="H2024" t="s">
        <v>42</v>
      </c>
      <c r="I2024" t="s">
        <v>43</v>
      </c>
      <c r="J2024" t="s">
        <v>45</v>
      </c>
      <c r="K2024" t="s">
        <v>45</v>
      </c>
      <c r="L2024" t="s">
        <v>45</v>
      </c>
      <c r="N2024" s="27">
        <v>2023</v>
      </c>
      <c r="R2024" s="7">
        <v>38.531517000000001</v>
      </c>
      <c r="S2024" s="7">
        <v>48.182374000000003</v>
      </c>
      <c r="T2024" t="s">
        <v>46</v>
      </c>
      <c r="U2024" t="s">
        <v>26218</v>
      </c>
      <c r="X2024" t="s">
        <v>26219</v>
      </c>
      <c r="Y2024" t="s">
        <v>19854</v>
      </c>
      <c r="Z2024" t="s">
        <v>19855</v>
      </c>
      <c r="AA2024" t="s">
        <v>26220</v>
      </c>
      <c r="AC2024" t="s">
        <v>26221</v>
      </c>
      <c r="AF2024" t="s">
        <v>52</v>
      </c>
      <c r="AG2024" t="s">
        <v>26222</v>
      </c>
      <c r="AH2024" s="8" t="s">
        <v>26226</v>
      </c>
      <c r="AI2024" t="s">
        <v>26224</v>
      </c>
      <c r="AJ2024" t="s">
        <v>26227</v>
      </c>
    </row>
    <row r="2025" spans="1:36" ht="17.25" hidden="1" customHeight="1" x14ac:dyDescent="0.2">
      <c r="A2025" s="4" t="s">
        <v>26231</v>
      </c>
      <c r="B2025" t="s">
        <v>26162</v>
      </c>
      <c r="C2025" t="s">
        <v>26232</v>
      </c>
      <c r="D2025" t="s">
        <v>26233</v>
      </c>
      <c r="E2025" t="s">
        <v>696</v>
      </c>
      <c r="F2025" t="s">
        <v>86</v>
      </c>
      <c r="G2025" s="5">
        <v>183</v>
      </c>
      <c r="H2025" t="s">
        <v>42</v>
      </c>
      <c r="I2025" t="s">
        <v>65</v>
      </c>
      <c r="J2025" t="s">
        <v>45</v>
      </c>
      <c r="K2025" t="s">
        <v>45</v>
      </c>
      <c r="L2025" t="s">
        <v>45</v>
      </c>
      <c r="N2025" s="8">
        <v>2022</v>
      </c>
      <c r="R2025" s="7">
        <v>36.683</v>
      </c>
      <c r="S2025" s="7">
        <v>48.508699999999997</v>
      </c>
      <c r="T2025" t="s">
        <v>504</v>
      </c>
      <c r="U2025" t="s">
        <v>26234</v>
      </c>
      <c r="X2025" t="s">
        <v>26234</v>
      </c>
      <c r="Y2025" t="s">
        <v>19854</v>
      </c>
      <c r="Z2025" t="s">
        <v>19855</v>
      </c>
      <c r="AC2025" t="s">
        <v>26235</v>
      </c>
      <c r="AF2025" t="s">
        <v>52</v>
      </c>
      <c r="AG2025" t="s">
        <v>26236</v>
      </c>
      <c r="AH2025" s="24">
        <v>1315381</v>
      </c>
      <c r="AI2025" t="s">
        <v>26237</v>
      </c>
      <c r="AJ2025" t="s">
        <v>26238</v>
      </c>
    </row>
    <row r="2026" spans="1:36" ht="17.25" hidden="1" customHeight="1" x14ac:dyDescent="0.2">
      <c r="A2026" s="4" t="s">
        <v>26231</v>
      </c>
      <c r="B2026" t="s">
        <v>26162</v>
      </c>
      <c r="C2026" t="s">
        <v>26232</v>
      </c>
      <c r="D2026" t="s">
        <v>26233</v>
      </c>
      <c r="E2026" t="s">
        <v>703</v>
      </c>
      <c r="F2026" t="s">
        <v>86</v>
      </c>
      <c r="G2026" s="5">
        <v>183</v>
      </c>
      <c r="H2026" t="s">
        <v>42</v>
      </c>
      <c r="I2026" t="s">
        <v>65</v>
      </c>
      <c r="J2026" t="s">
        <v>45</v>
      </c>
      <c r="K2026" t="s">
        <v>45</v>
      </c>
      <c r="L2026" t="s">
        <v>45</v>
      </c>
      <c r="N2026" s="27">
        <v>2022</v>
      </c>
      <c r="R2026" s="7">
        <v>36.683</v>
      </c>
      <c r="S2026" s="7">
        <v>48.508699999999997</v>
      </c>
      <c r="T2026" t="s">
        <v>504</v>
      </c>
      <c r="U2026" t="s">
        <v>26234</v>
      </c>
      <c r="X2026" t="s">
        <v>26234</v>
      </c>
      <c r="Y2026" t="s">
        <v>19854</v>
      </c>
      <c r="Z2026" t="s">
        <v>19855</v>
      </c>
      <c r="AC2026" t="s">
        <v>26235</v>
      </c>
      <c r="AF2026" t="s">
        <v>52</v>
      </c>
      <c r="AG2026" t="s">
        <v>26236</v>
      </c>
      <c r="AH2026" s="24">
        <v>1315382</v>
      </c>
      <c r="AI2026" t="s">
        <v>26237</v>
      </c>
      <c r="AJ2026" t="s">
        <v>26239</v>
      </c>
    </row>
    <row r="2027" spans="1:36" ht="17.25" hidden="1" customHeight="1" x14ac:dyDescent="0.2">
      <c r="A2027" s="4" t="s">
        <v>26231</v>
      </c>
      <c r="B2027" t="s">
        <v>26162</v>
      </c>
      <c r="C2027" t="s">
        <v>26232</v>
      </c>
      <c r="D2027" t="s">
        <v>26233</v>
      </c>
      <c r="E2027" t="s">
        <v>719</v>
      </c>
      <c r="F2027" t="s">
        <v>1711</v>
      </c>
      <c r="G2027" s="5">
        <v>180</v>
      </c>
      <c r="H2027" t="s">
        <v>139</v>
      </c>
      <c r="I2027" t="s">
        <v>240</v>
      </c>
      <c r="J2027" t="s">
        <v>45</v>
      </c>
      <c r="K2027" t="s">
        <v>45</v>
      </c>
      <c r="L2027" t="s">
        <v>45</v>
      </c>
      <c r="N2027" s="8">
        <v>2023</v>
      </c>
      <c r="R2027" s="7">
        <v>36.683</v>
      </c>
      <c r="S2027" s="7">
        <v>48.508699999999997</v>
      </c>
      <c r="T2027" t="s">
        <v>504</v>
      </c>
      <c r="U2027" t="s">
        <v>26234</v>
      </c>
      <c r="X2027" t="s">
        <v>26234</v>
      </c>
      <c r="Y2027" t="s">
        <v>19854</v>
      </c>
      <c r="Z2027" t="s">
        <v>19855</v>
      </c>
      <c r="AC2027" t="s">
        <v>26235</v>
      </c>
      <c r="AF2027" t="s">
        <v>52</v>
      </c>
      <c r="AG2027" t="s">
        <v>26236</v>
      </c>
      <c r="AH2027" s="6">
        <v>1315383</v>
      </c>
      <c r="AI2027" t="s">
        <v>26237</v>
      </c>
      <c r="AJ2027" t="s">
        <v>26240</v>
      </c>
    </row>
    <row r="2028" spans="1:36" ht="17.25" hidden="1" customHeight="1" x14ac:dyDescent="0.2">
      <c r="A2028" s="4" t="s">
        <v>26241</v>
      </c>
      <c r="B2028" t="s">
        <v>26162</v>
      </c>
      <c r="C2028" t="s">
        <v>26242</v>
      </c>
      <c r="D2028" t="s">
        <v>26243</v>
      </c>
      <c r="E2028" t="s">
        <v>565</v>
      </c>
      <c r="F2028" t="s">
        <v>64</v>
      </c>
      <c r="G2028" s="5">
        <v>474</v>
      </c>
      <c r="H2028" t="s">
        <v>42</v>
      </c>
      <c r="I2028" t="s">
        <v>43</v>
      </c>
      <c r="J2028" t="s">
        <v>45</v>
      </c>
      <c r="K2028" t="s">
        <v>45</v>
      </c>
      <c r="L2028" t="s">
        <v>45</v>
      </c>
      <c r="N2028" s="27">
        <v>2020</v>
      </c>
      <c r="R2028" s="7">
        <v>27.4068</v>
      </c>
      <c r="S2028" s="7">
        <v>52.781799999999997</v>
      </c>
      <c r="T2028" t="s">
        <v>46</v>
      </c>
      <c r="U2028" t="s">
        <v>26244</v>
      </c>
      <c r="X2028" t="s">
        <v>26245</v>
      </c>
      <c r="Y2028" t="s">
        <v>19854</v>
      </c>
      <c r="Z2028" t="s">
        <v>19855</v>
      </c>
      <c r="AA2028" t="s">
        <v>26246</v>
      </c>
      <c r="AC2028" t="s">
        <v>26247</v>
      </c>
      <c r="AF2028" t="s">
        <v>52</v>
      </c>
      <c r="AG2028" t="s">
        <v>26248</v>
      </c>
      <c r="AH2028" s="27" t="s">
        <v>26249</v>
      </c>
      <c r="AI2028" t="s">
        <v>26250</v>
      </c>
      <c r="AJ2028" t="s">
        <v>26251</v>
      </c>
    </row>
    <row r="2029" spans="1:36" ht="17.25" hidden="1" customHeight="1" x14ac:dyDescent="0.2">
      <c r="A2029" s="4" t="s">
        <v>26241</v>
      </c>
      <c r="B2029" t="s">
        <v>26162</v>
      </c>
      <c r="C2029" t="s">
        <v>26242</v>
      </c>
      <c r="D2029" t="s">
        <v>26243</v>
      </c>
      <c r="E2029" t="s">
        <v>870</v>
      </c>
      <c r="F2029" t="s">
        <v>64</v>
      </c>
      <c r="G2029" s="5">
        <v>483</v>
      </c>
      <c r="H2029" t="s">
        <v>42</v>
      </c>
      <c r="I2029" t="s">
        <v>43</v>
      </c>
      <c r="J2029" t="s">
        <v>45</v>
      </c>
      <c r="K2029" t="s">
        <v>45</v>
      </c>
      <c r="L2029" t="s">
        <v>45</v>
      </c>
      <c r="N2029" s="27">
        <v>2022</v>
      </c>
      <c r="R2029" s="7">
        <v>27.4068</v>
      </c>
      <c r="S2029" s="7">
        <v>52.781799999999997</v>
      </c>
      <c r="T2029" t="s">
        <v>46</v>
      </c>
      <c r="U2029" t="s">
        <v>26244</v>
      </c>
      <c r="X2029" t="s">
        <v>26245</v>
      </c>
      <c r="Y2029" t="s">
        <v>19854</v>
      </c>
      <c r="Z2029" t="s">
        <v>19855</v>
      </c>
      <c r="AA2029" t="s">
        <v>26252</v>
      </c>
      <c r="AC2029" t="s">
        <v>26247</v>
      </c>
      <c r="AF2029" t="s">
        <v>52</v>
      </c>
      <c r="AG2029" t="s">
        <v>26248</v>
      </c>
      <c r="AH2029" s="27" t="s">
        <v>26253</v>
      </c>
      <c r="AI2029" t="s">
        <v>26250</v>
      </c>
      <c r="AJ2029" t="s">
        <v>26254</v>
      </c>
    </row>
    <row r="2030" spans="1:36" ht="17.25" hidden="1" customHeight="1" x14ac:dyDescent="0.2">
      <c r="A2030" s="4" t="s">
        <v>26241</v>
      </c>
      <c r="B2030" t="s">
        <v>26162</v>
      </c>
      <c r="C2030" t="s">
        <v>26242</v>
      </c>
      <c r="D2030" t="s">
        <v>26243</v>
      </c>
      <c r="E2030" t="s">
        <v>728</v>
      </c>
      <c r="F2030" t="s">
        <v>1711</v>
      </c>
      <c r="G2030" s="5">
        <v>160</v>
      </c>
      <c r="H2030" t="s">
        <v>139</v>
      </c>
      <c r="I2030" t="s">
        <v>240</v>
      </c>
      <c r="J2030" t="s">
        <v>45</v>
      </c>
      <c r="K2030" t="s">
        <v>45</v>
      </c>
      <c r="L2030" t="s">
        <v>45</v>
      </c>
      <c r="N2030" s="27">
        <v>2023</v>
      </c>
      <c r="R2030" s="7">
        <v>27.4068</v>
      </c>
      <c r="S2030" s="7">
        <v>52.781799999999997</v>
      </c>
      <c r="T2030" t="s">
        <v>46</v>
      </c>
      <c r="U2030" t="s">
        <v>26244</v>
      </c>
      <c r="X2030" t="s">
        <v>26245</v>
      </c>
      <c r="Y2030" t="s">
        <v>19854</v>
      </c>
      <c r="Z2030" t="s">
        <v>19855</v>
      </c>
      <c r="AA2030" t="s">
        <v>26246</v>
      </c>
      <c r="AC2030" t="s">
        <v>26247</v>
      </c>
      <c r="AF2030" t="s">
        <v>52</v>
      </c>
      <c r="AG2030" t="s">
        <v>26248</v>
      </c>
      <c r="AH2030" s="6">
        <v>1293472</v>
      </c>
      <c r="AI2030" t="s">
        <v>26250</v>
      </c>
      <c r="AJ2030" t="s">
        <v>26258</v>
      </c>
    </row>
    <row r="2031" spans="1:36" ht="17.25" hidden="1" customHeight="1" x14ac:dyDescent="0.2">
      <c r="A2031" s="4" t="s">
        <v>26266</v>
      </c>
      <c r="B2031" t="s">
        <v>26162</v>
      </c>
      <c r="C2031" t="s">
        <v>26267</v>
      </c>
      <c r="D2031" t="s">
        <v>26268</v>
      </c>
      <c r="E2031" t="s">
        <v>696</v>
      </c>
      <c r="F2031" t="s">
        <v>86</v>
      </c>
      <c r="G2031" s="5">
        <v>307</v>
      </c>
      <c r="H2031" t="s">
        <v>42</v>
      </c>
      <c r="I2031" t="s">
        <v>65</v>
      </c>
      <c r="J2031" t="s">
        <v>45</v>
      </c>
      <c r="K2031" t="s">
        <v>45</v>
      </c>
      <c r="L2031" t="s">
        <v>45</v>
      </c>
      <c r="N2031" s="27">
        <v>2021</v>
      </c>
      <c r="R2031" s="7">
        <v>27.144769</v>
      </c>
      <c r="S2031" s="7">
        <v>56.111904000000003</v>
      </c>
      <c r="T2031" t="s">
        <v>46</v>
      </c>
      <c r="U2031" t="s">
        <v>26174</v>
      </c>
      <c r="X2031" t="s">
        <v>26175</v>
      </c>
      <c r="Y2031" t="s">
        <v>19854</v>
      </c>
      <c r="Z2031" t="s">
        <v>19855</v>
      </c>
      <c r="AA2031" t="s">
        <v>26269</v>
      </c>
      <c r="AC2031" t="s">
        <v>26270</v>
      </c>
      <c r="AF2031" t="s">
        <v>52</v>
      </c>
      <c r="AG2031" t="s">
        <v>26271</v>
      </c>
      <c r="AH2031" s="27">
        <v>1275523</v>
      </c>
      <c r="AI2031" t="s">
        <v>26272</v>
      </c>
      <c r="AJ2031" t="s">
        <v>26273</v>
      </c>
    </row>
    <row r="2032" spans="1:36" ht="17.25" hidden="1" customHeight="1" x14ac:dyDescent="0.2">
      <c r="A2032" s="4" t="s">
        <v>26266</v>
      </c>
      <c r="B2032" t="s">
        <v>26162</v>
      </c>
      <c r="C2032" t="s">
        <v>26267</v>
      </c>
      <c r="D2032" t="s">
        <v>26268</v>
      </c>
      <c r="E2032" t="s">
        <v>703</v>
      </c>
      <c r="F2032" t="s">
        <v>86</v>
      </c>
      <c r="G2032" s="5">
        <v>307</v>
      </c>
      <c r="H2032" t="s">
        <v>42</v>
      </c>
      <c r="I2032" t="s">
        <v>65</v>
      </c>
      <c r="J2032" t="s">
        <v>45</v>
      </c>
      <c r="K2032" t="s">
        <v>45</v>
      </c>
      <c r="L2032" t="s">
        <v>45</v>
      </c>
      <c r="N2032" s="27">
        <v>2021</v>
      </c>
      <c r="R2032" s="7">
        <v>27.144769</v>
      </c>
      <c r="S2032" s="7">
        <v>56.111904000000003</v>
      </c>
      <c r="T2032" t="s">
        <v>46</v>
      </c>
      <c r="U2032" t="s">
        <v>26174</v>
      </c>
      <c r="X2032" t="s">
        <v>26175</v>
      </c>
      <c r="Y2032" t="s">
        <v>19854</v>
      </c>
      <c r="Z2032" t="s">
        <v>19855</v>
      </c>
      <c r="AA2032" t="s">
        <v>26269</v>
      </c>
      <c r="AC2032" t="s">
        <v>26270</v>
      </c>
      <c r="AF2032" t="s">
        <v>52</v>
      </c>
      <c r="AG2032" t="s">
        <v>26271</v>
      </c>
      <c r="AH2032" s="27">
        <v>1275524</v>
      </c>
      <c r="AI2032" t="s">
        <v>26272</v>
      </c>
      <c r="AJ2032" t="s">
        <v>26274</v>
      </c>
    </row>
    <row r="2033" spans="1:36" ht="17.25" hidden="1" customHeight="1" x14ac:dyDescent="0.2">
      <c r="A2033" s="4" t="s">
        <v>26293</v>
      </c>
      <c r="B2033" t="s">
        <v>26162</v>
      </c>
      <c r="C2033" t="s">
        <v>26294</v>
      </c>
      <c r="D2033" t="s">
        <v>26295</v>
      </c>
      <c r="E2033" t="s">
        <v>40</v>
      </c>
      <c r="F2033" t="s">
        <v>64</v>
      </c>
      <c r="G2033" s="5">
        <v>484</v>
      </c>
      <c r="H2033" t="s">
        <v>42</v>
      </c>
      <c r="I2033" t="s">
        <v>65</v>
      </c>
      <c r="J2033" t="s">
        <v>45</v>
      </c>
      <c r="K2033" t="s">
        <v>45</v>
      </c>
      <c r="L2033" t="s">
        <v>45</v>
      </c>
      <c r="N2033" s="27">
        <v>2013</v>
      </c>
      <c r="R2033" s="7">
        <v>36.296694104973298</v>
      </c>
      <c r="S2033" s="7">
        <v>54.787162333799898</v>
      </c>
      <c r="T2033" t="s">
        <v>46</v>
      </c>
      <c r="U2033" t="s">
        <v>26296</v>
      </c>
      <c r="X2033" t="s">
        <v>26297</v>
      </c>
      <c r="Y2033" t="s">
        <v>19854</v>
      </c>
      <c r="Z2033" t="s">
        <v>19855</v>
      </c>
      <c r="AC2033" t="s">
        <v>26298</v>
      </c>
      <c r="AF2033" t="s">
        <v>52</v>
      </c>
      <c r="AG2033" t="s">
        <v>26299</v>
      </c>
      <c r="AH2033" s="27" t="s">
        <v>26300</v>
      </c>
      <c r="AI2033" t="s">
        <v>26301</v>
      </c>
      <c r="AJ2033" t="s">
        <v>26302</v>
      </c>
    </row>
    <row r="2034" spans="1:36" ht="17.25" hidden="1" customHeight="1" x14ac:dyDescent="0.2">
      <c r="A2034" s="4" t="s">
        <v>26303</v>
      </c>
      <c r="B2034" t="s">
        <v>26162</v>
      </c>
      <c r="C2034" t="s">
        <v>26304</v>
      </c>
      <c r="D2034" t="s">
        <v>26305</v>
      </c>
      <c r="E2034" t="s">
        <v>40</v>
      </c>
      <c r="F2034" t="s">
        <v>64</v>
      </c>
      <c r="G2034" s="5">
        <v>492</v>
      </c>
      <c r="H2034" t="s">
        <v>42</v>
      </c>
      <c r="I2034" t="s">
        <v>43</v>
      </c>
      <c r="J2034" t="s">
        <v>45</v>
      </c>
      <c r="K2034" t="s">
        <v>45</v>
      </c>
      <c r="L2034" t="s">
        <v>45</v>
      </c>
      <c r="N2034" s="8">
        <v>2017</v>
      </c>
      <c r="R2034" s="7">
        <v>30.719673</v>
      </c>
      <c r="S2034" s="7">
        <v>50.074832000000001</v>
      </c>
      <c r="T2034" t="s">
        <v>46</v>
      </c>
      <c r="U2034" t="s">
        <v>26306</v>
      </c>
      <c r="X2034" t="s">
        <v>26166</v>
      </c>
      <c r="Y2034" t="s">
        <v>19854</v>
      </c>
      <c r="Z2034" t="s">
        <v>19855</v>
      </c>
      <c r="AC2034" t="s">
        <v>26307</v>
      </c>
      <c r="AF2034" t="s">
        <v>52</v>
      </c>
      <c r="AG2034" t="s">
        <v>26308</v>
      </c>
      <c r="AH2034" s="8" t="s">
        <v>26309</v>
      </c>
      <c r="AI2034" t="s">
        <v>26310</v>
      </c>
      <c r="AJ2034" t="s">
        <v>26311</v>
      </c>
    </row>
    <row r="2035" spans="1:36" ht="17.25" hidden="1" customHeight="1" x14ac:dyDescent="0.2">
      <c r="A2035" s="4" t="s">
        <v>26351</v>
      </c>
      <c r="B2035" t="s">
        <v>26162</v>
      </c>
      <c r="C2035" t="s">
        <v>26352</v>
      </c>
      <c r="D2035" t="s">
        <v>26353</v>
      </c>
      <c r="E2035" t="s">
        <v>65</v>
      </c>
      <c r="F2035" t="s">
        <v>86</v>
      </c>
      <c r="G2035" s="5">
        <v>310</v>
      </c>
      <c r="H2035" t="s">
        <v>42</v>
      </c>
      <c r="I2035" t="s">
        <v>65</v>
      </c>
      <c r="J2035" t="s">
        <v>45</v>
      </c>
      <c r="K2035" t="s">
        <v>45</v>
      </c>
      <c r="L2035" t="s">
        <v>45</v>
      </c>
      <c r="N2035" s="8">
        <v>2022</v>
      </c>
      <c r="R2035" s="7">
        <v>30.602249</v>
      </c>
      <c r="S2035" s="7">
        <v>56.911473000000001</v>
      </c>
      <c r="T2035" t="s">
        <v>504</v>
      </c>
      <c r="U2035" t="s">
        <v>26354</v>
      </c>
      <c r="X2035" t="s">
        <v>26355</v>
      </c>
      <c r="Y2035" t="s">
        <v>19854</v>
      </c>
      <c r="Z2035" t="s">
        <v>19855</v>
      </c>
      <c r="AC2035" t="s">
        <v>26356</v>
      </c>
      <c r="AD2035" t="s">
        <v>52</v>
      </c>
      <c r="AE2035" t="s">
        <v>92</v>
      </c>
      <c r="AF2035" t="s">
        <v>52</v>
      </c>
      <c r="AG2035" t="s">
        <v>26357</v>
      </c>
      <c r="AH2035" s="24">
        <v>1318173</v>
      </c>
      <c r="AI2035" t="s">
        <v>26358</v>
      </c>
      <c r="AJ2035" t="s">
        <v>26359</v>
      </c>
    </row>
    <row r="2036" spans="1:36" ht="17.25" hidden="1" customHeight="1" x14ac:dyDescent="0.2">
      <c r="A2036" s="4" t="s">
        <v>26351</v>
      </c>
      <c r="B2036" t="s">
        <v>26162</v>
      </c>
      <c r="C2036" t="s">
        <v>26352</v>
      </c>
      <c r="D2036" t="s">
        <v>26353</v>
      </c>
      <c r="E2036" t="s">
        <v>240</v>
      </c>
      <c r="F2036" t="s">
        <v>1711</v>
      </c>
      <c r="G2036" s="5">
        <v>150</v>
      </c>
      <c r="H2036" t="s">
        <v>139</v>
      </c>
      <c r="I2036" t="s">
        <v>240</v>
      </c>
      <c r="J2036" t="s">
        <v>45</v>
      </c>
      <c r="K2036" t="s">
        <v>45</v>
      </c>
      <c r="L2036" t="s">
        <v>45</v>
      </c>
      <c r="N2036" s="27">
        <v>2023</v>
      </c>
      <c r="R2036" s="7">
        <v>30.602249</v>
      </c>
      <c r="S2036" s="7">
        <v>56.911473000000001</v>
      </c>
      <c r="T2036" t="s">
        <v>504</v>
      </c>
      <c r="U2036" t="s">
        <v>26354</v>
      </c>
      <c r="X2036" t="s">
        <v>26355</v>
      </c>
      <c r="Y2036" t="s">
        <v>19854</v>
      </c>
      <c r="Z2036" t="s">
        <v>19855</v>
      </c>
      <c r="AC2036" t="s">
        <v>26356</v>
      </c>
      <c r="AD2036" t="s">
        <v>52</v>
      </c>
      <c r="AE2036" t="s">
        <v>92</v>
      </c>
      <c r="AF2036" t="s">
        <v>52</v>
      </c>
      <c r="AG2036" t="s">
        <v>26357</v>
      </c>
      <c r="AH2036" s="6">
        <v>1318174</v>
      </c>
      <c r="AI2036" t="s">
        <v>26358</v>
      </c>
      <c r="AJ2036" t="s">
        <v>26360</v>
      </c>
    </row>
    <row r="2037" spans="1:36" ht="17.25" hidden="1" customHeight="1" x14ac:dyDescent="0.2">
      <c r="A2037" s="4" t="s">
        <v>26361</v>
      </c>
      <c r="B2037" t="s">
        <v>26162</v>
      </c>
      <c r="C2037" t="s">
        <v>26362</v>
      </c>
      <c r="D2037" t="s">
        <v>26363</v>
      </c>
      <c r="E2037" t="s">
        <v>40</v>
      </c>
      <c r="F2037" t="s">
        <v>86</v>
      </c>
      <c r="G2037" s="5">
        <v>460</v>
      </c>
      <c r="H2037" t="s">
        <v>42</v>
      </c>
      <c r="I2037" t="s">
        <v>43</v>
      </c>
      <c r="J2037" t="s">
        <v>45</v>
      </c>
      <c r="K2037" t="s">
        <v>45</v>
      </c>
      <c r="L2037" t="s">
        <v>45</v>
      </c>
      <c r="N2037" s="27">
        <v>2021</v>
      </c>
      <c r="R2037" s="7">
        <v>36.619861</v>
      </c>
      <c r="S2037" s="7">
        <v>51.5075</v>
      </c>
      <c r="T2037" t="s">
        <v>46</v>
      </c>
      <c r="U2037" t="s">
        <v>26364</v>
      </c>
      <c r="X2037" t="s">
        <v>26365</v>
      </c>
      <c r="Y2037" t="s">
        <v>19854</v>
      </c>
      <c r="Z2037" t="s">
        <v>19855</v>
      </c>
      <c r="AF2037" t="s">
        <v>52</v>
      </c>
      <c r="AG2037" t="s">
        <v>26366</v>
      </c>
      <c r="AH2037" s="27">
        <v>1291600</v>
      </c>
      <c r="AI2037" t="s">
        <v>26367</v>
      </c>
      <c r="AJ2037" t="s">
        <v>26368</v>
      </c>
    </row>
    <row r="2038" spans="1:36" ht="17.25" hidden="1" customHeight="1" x14ac:dyDescent="0.2">
      <c r="A2038" s="4" t="s">
        <v>26369</v>
      </c>
      <c r="B2038" t="s">
        <v>26162</v>
      </c>
      <c r="C2038" t="s">
        <v>26370</v>
      </c>
      <c r="D2038" t="s">
        <v>26371</v>
      </c>
      <c r="E2038" t="s">
        <v>40</v>
      </c>
      <c r="F2038" t="s">
        <v>64</v>
      </c>
      <c r="G2038" s="5">
        <v>575</v>
      </c>
      <c r="H2038" t="s">
        <v>42</v>
      </c>
      <c r="I2038" t="s">
        <v>43</v>
      </c>
      <c r="J2038" t="s">
        <v>45</v>
      </c>
      <c r="K2038" t="s">
        <v>45</v>
      </c>
      <c r="L2038" t="s">
        <v>45</v>
      </c>
      <c r="N2038" s="27">
        <v>2022</v>
      </c>
      <c r="R2038" s="7">
        <v>25.328319</v>
      </c>
      <c r="S2038" s="7">
        <v>60.786341</v>
      </c>
      <c r="T2038" t="s">
        <v>46</v>
      </c>
      <c r="U2038" t="s">
        <v>26372</v>
      </c>
      <c r="X2038" t="s">
        <v>26373</v>
      </c>
      <c r="Y2038" t="s">
        <v>19854</v>
      </c>
      <c r="Z2038" t="s">
        <v>19855</v>
      </c>
      <c r="AG2038" t="s">
        <v>26374</v>
      </c>
      <c r="AH2038" s="27" t="s">
        <v>26375</v>
      </c>
      <c r="AI2038" t="s">
        <v>26376</v>
      </c>
      <c r="AJ2038" t="s">
        <v>26377</v>
      </c>
    </row>
    <row r="2039" spans="1:36" ht="17.25" hidden="1" customHeight="1" x14ac:dyDescent="0.2">
      <c r="A2039" s="4" t="s">
        <v>26378</v>
      </c>
      <c r="B2039" t="s">
        <v>26162</v>
      </c>
      <c r="C2039" t="s">
        <v>26379</v>
      </c>
      <c r="D2039" t="s">
        <v>26380</v>
      </c>
      <c r="E2039" t="s">
        <v>40</v>
      </c>
      <c r="F2039" t="s">
        <v>86</v>
      </c>
      <c r="G2039" s="5">
        <v>546</v>
      </c>
      <c r="H2039" t="s">
        <v>139</v>
      </c>
      <c r="I2039" t="s">
        <v>43</v>
      </c>
      <c r="J2039" t="s">
        <v>45</v>
      </c>
      <c r="K2039" t="s">
        <v>45</v>
      </c>
      <c r="L2039" t="s">
        <v>45</v>
      </c>
      <c r="N2039" s="6">
        <v>2024</v>
      </c>
      <c r="R2039" s="7">
        <v>32.399645183373401</v>
      </c>
      <c r="S2039" s="7">
        <v>53.725966618233102</v>
      </c>
      <c r="T2039" t="s">
        <v>46</v>
      </c>
      <c r="U2039" t="s">
        <v>26381</v>
      </c>
      <c r="X2039" t="s">
        <v>26262</v>
      </c>
      <c r="Y2039" t="s">
        <v>19854</v>
      </c>
      <c r="Z2039" t="s">
        <v>19855</v>
      </c>
      <c r="AC2039" t="s">
        <v>26382</v>
      </c>
      <c r="AD2039" t="s">
        <v>52</v>
      </c>
      <c r="AE2039" t="s">
        <v>1546</v>
      </c>
      <c r="AF2039" t="s">
        <v>52</v>
      </c>
      <c r="AG2039" t="s">
        <v>26383</v>
      </c>
      <c r="AH2039" s="6">
        <v>1285911</v>
      </c>
      <c r="AI2039" t="s">
        <v>26384</v>
      </c>
      <c r="AJ2039" t="s">
        <v>26385</v>
      </c>
    </row>
    <row r="2040" spans="1:36" ht="17.25" hidden="1" customHeight="1" x14ac:dyDescent="0.2">
      <c r="A2040" s="4" t="s">
        <v>26378</v>
      </c>
      <c r="B2040" t="s">
        <v>26162</v>
      </c>
      <c r="C2040" t="s">
        <v>26379</v>
      </c>
      <c r="D2040" t="s">
        <v>26380</v>
      </c>
      <c r="E2040" t="s">
        <v>56</v>
      </c>
      <c r="F2040" t="s">
        <v>86</v>
      </c>
      <c r="G2040" s="5">
        <v>546</v>
      </c>
      <c r="H2040" t="s">
        <v>139</v>
      </c>
      <c r="I2040" t="s">
        <v>43</v>
      </c>
      <c r="J2040" t="s">
        <v>45</v>
      </c>
      <c r="K2040" t="s">
        <v>45</v>
      </c>
      <c r="L2040" t="s">
        <v>45</v>
      </c>
      <c r="N2040" s="6">
        <v>2024</v>
      </c>
      <c r="R2040" s="7">
        <v>32.399645183373401</v>
      </c>
      <c r="S2040" s="7">
        <v>53.725966618233102</v>
      </c>
      <c r="T2040" t="s">
        <v>46</v>
      </c>
      <c r="U2040" t="s">
        <v>26381</v>
      </c>
      <c r="X2040" t="s">
        <v>26262</v>
      </c>
      <c r="Y2040" t="s">
        <v>19854</v>
      </c>
      <c r="Z2040" t="s">
        <v>19855</v>
      </c>
      <c r="AC2040" t="s">
        <v>26382</v>
      </c>
      <c r="AD2040" t="s">
        <v>52</v>
      </c>
      <c r="AE2040" t="s">
        <v>1546</v>
      </c>
      <c r="AF2040" t="s">
        <v>52</v>
      </c>
      <c r="AG2040" t="s">
        <v>26383</v>
      </c>
      <c r="AH2040" s="6">
        <v>1285911</v>
      </c>
      <c r="AI2040" t="s">
        <v>26384</v>
      </c>
      <c r="AJ2040" t="s">
        <v>26386</v>
      </c>
    </row>
    <row r="2041" spans="1:36" ht="17.25" hidden="1" customHeight="1" x14ac:dyDescent="0.2">
      <c r="A2041" s="4" t="s">
        <v>26378</v>
      </c>
      <c r="B2041" t="s">
        <v>26162</v>
      </c>
      <c r="C2041" t="s">
        <v>26379</v>
      </c>
      <c r="D2041" t="s">
        <v>26380</v>
      </c>
      <c r="E2041" t="s">
        <v>565</v>
      </c>
      <c r="F2041" t="s">
        <v>86</v>
      </c>
      <c r="G2041" s="5">
        <v>492</v>
      </c>
      <c r="H2041" t="s">
        <v>42</v>
      </c>
      <c r="I2041" t="s">
        <v>43</v>
      </c>
      <c r="J2041" t="s">
        <v>45</v>
      </c>
      <c r="K2041" t="s">
        <v>45</v>
      </c>
      <c r="L2041" t="s">
        <v>45</v>
      </c>
      <c r="N2041" s="27">
        <v>2016</v>
      </c>
      <c r="R2041" s="7">
        <v>32.399645183373401</v>
      </c>
      <c r="S2041" s="7">
        <v>53.725966618233102</v>
      </c>
      <c r="T2041" t="s">
        <v>46</v>
      </c>
      <c r="U2041" t="s">
        <v>26381</v>
      </c>
      <c r="X2041" t="s">
        <v>26262</v>
      </c>
      <c r="Y2041" t="s">
        <v>19854</v>
      </c>
      <c r="Z2041" t="s">
        <v>19855</v>
      </c>
      <c r="AC2041" t="s">
        <v>26382</v>
      </c>
      <c r="AD2041" t="s">
        <v>52</v>
      </c>
      <c r="AE2041" t="s">
        <v>1546</v>
      </c>
      <c r="AF2041" t="s">
        <v>52</v>
      </c>
      <c r="AG2041" t="s">
        <v>26383</v>
      </c>
      <c r="AH2041" s="27" t="s">
        <v>26387</v>
      </c>
      <c r="AI2041" t="s">
        <v>26384</v>
      </c>
      <c r="AJ2041" t="s">
        <v>26388</v>
      </c>
    </row>
    <row r="2042" spans="1:36" ht="17.25" hidden="1" customHeight="1" x14ac:dyDescent="0.2">
      <c r="A2042" s="4" t="s">
        <v>26389</v>
      </c>
      <c r="B2042" t="s">
        <v>26162</v>
      </c>
      <c r="C2042" t="s">
        <v>26390</v>
      </c>
      <c r="D2042" t="s">
        <v>26391</v>
      </c>
      <c r="E2042" t="s">
        <v>40</v>
      </c>
      <c r="F2042" t="s">
        <v>64</v>
      </c>
      <c r="G2042" s="5">
        <v>310</v>
      </c>
      <c r="H2042" t="s">
        <v>42</v>
      </c>
      <c r="I2042" t="s">
        <v>65</v>
      </c>
      <c r="J2042" t="s">
        <v>45</v>
      </c>
      <c r="K2042" t="s">
        <v>45</v>
      </c>
      <c r="L2042" t="s">
        <v>45</v>
      </c>
      <c r="N2042" s="27">
        <v>2019</v>
      </c>
      <c r="R2042" s="7">
        <v>34.127023999999999</v>
      </c>
      <c r="S2042" s="7">
        <v>46.576779999999999</v>
      </c>
      <c r="T2042" t="s">
        <v>46</v>
      </c>
      <c r="U2042" t="s">
        <v>26392</v>
      </c>
      <c r="X2042" t="s">
        <v>26329</v>
      </c>
      <c r="Y2042" t="s">
        <v>19854</v>
      </c>
      <c r="Z2042" t="s">
        <v>19855</v>
      </c>
      <c r="AC2042" t="s">
        <v>26393</v>
      </c>
      <c r="AF2042" t="s">
        <v>52</v>
      </c>
      <c r="AG2042" t="s">
        <v>26394</v>
      </c>
      <c r="AH2042" s="6">
        <v>1191672</v>
      </c>
      <c r="AI2042" t="s">
        <v>26395</v>
      </c>
      <c r="AJ2042" t="s">
        <v>26396</v>
      </c>
    </row>
    <row r="2043" spans="1:36" ht="17.25" hidden="1" customHeight="1" x14ac:dyDescent="0.2">
      <c r="A2043" s="4" t="s">
        <v>26389</v>
      </c>
      <c r="B2043" t="s">
        <v>26162</v>
      </c>
      <c r="C2043" t="s">
        <v>26390</v>
      </c>
      <c r="D2043" t="s">
        <v>26391</v>
      </c>
      <c r="E2043" t="s">
        <v>56</v>
      </c>
      <c r="F2043" t="s">
        <v>64</v>
      </c>
      <c r="G2043" s="5">
        <v>310</v>
      </c>
      <c r="H2043" t="s">
        <v>42</v>
      </c>
      <c r="I2043" t="s">
        <v>65</v>
      </c>
      <c r="J2043" t="s">
        <v>45</v>
      </c>
      <c r="K2043" t="s">
        <v>45</v>
      </c>
      <c r="L2043" t="s">
        <v>45</v>
      </c>
      <c r="N2043" s="27">
        <v>2020</v>
      </c>
      <c r="R2043" s="7">
        <v>34.127023999999999</v>
      </c>
      <c r="S2043" s="7">
        <v>46.576779999999999</v>
      </c>
      <c r="T2043" t="s">
        <v>46</v>
      </c>
      <c r="U2043" t="s">
        <v>26392</v>
      </c>
      <c r="X2043" t="s">
        <v>26329</v>
      </c>
      <c r="Y2043" t="s">
        <v>19854</v>
      </c>
      <c r="Z2043" t="s">
        <v>19855</v>
      </c>
      <c r="AC2043" t="s">
        <v>26393</v>
      </c>
      <c r="AF2043" t="s">
        <v>52</v>
      </c>
      <c r="AG2043" t="s">
        <v>26394</v>
      </c>
      <c r="AH2043" s="6">
        <v>1214712</v>
      </c>
      <c r="AI2043" t="s">
        <v>26395</v>
      </c>
      <c r="AJ2043" t="s">
        <v>26397</v>
      </c>
    </row>
    <row r="2044" spans="1:36" ht="17.25" hidden="1" customHeight="1" x14ac:dyDescent="0.2">
      <c r="A2044" s="4" t="s">
        <v>26399</v>
      </c>
      <c r="B2044" t="s">
        <v>26162</v>
      </c>
      <c r="C2044" t="s">
        <v>26400</v>
      </c>
      <c r="E2044" t="s">
        <v>696</v>
      </c>
      <c r="F2044" t="s">
        <v>86</v>
      </c>
      <c r="G2044" s="5">
        <v>162</v>
      </c>
      <c r="H2044" t="s">
        <v>42</v>
      </c>
      <c r="I2044" t="s">
        <v>65</v>
      </c>
      <c r="J2044" t="s">
        <v>44</v>
      </c>
      <c r="K2044" t="s">
        <v>45</v>
      </c>
      <c r="L2044" t="s">
        <v>45</v>
      </c>
      <c r="N2044" s="27">
        <v>2017</v>
      </c>
      <c r="R2044" s="7">
        <v>27.578211</v>
      </c>
      <c r="S2044" s="7">
        <v>52.530222999999999</v>
      </c>
      <c r="T2044" t="s">
        <v>46</v>
      </c>
      <c r="U2044" t="s">
        <v>26401</v>
      </c>
      <c r="X2044" t="s">
        <v>26245</v>
      </c>
      <c r="Y2044" t="s">
        <v>19854</v>
      </c>
      <c r="Z2044" t="s">
        <v>19855</v>
      </c>
      <c r="AD2044" t="s">
        <v>880</v>
      </c>
      <c r="AE2044" t="s">
        <v>254</v>
      </c>
      <c r="AF2044" t="s">
        <v>52</v>
      </c>
      <c r="AG2044" t="s">
        <v>26402</v>
      </c>
      <c r="AH2044" s="6">
        <v>1214918</v>
      </c>
      <c r="AI2044" t="s">
        <v>26403</v>
      </c>
      <c r="AJ2044" t="s">
        <v>26404</v>
      </c>
    </row>
    <row r="2045" spans="1:36" ht="17.25" hidden="1" customHeight="1" x14ac:dyDescent="0.2">
      <c r="A2045" s="4" t="s">
        <v>26399</v>
      </c>
      <c r="B2045" t="s">
        <v>26162</v>
      </c>
      <c r="C2045" t="s">
        <v>26400</v>
      </c>
      <c r="E2045" t="s">
        <v>703</v>
      </c>
      <c r="F2045" t="s">
        <v>86</v>
      </c>
      <c r="G2045" s="5">
        <v>162</v>
      </c>
      <c r="H2045" t="s">
        <v>42</v>
      </c>
      <c r="I2045" t="s">
        <v>65</v>
      </c>
      <c r="J2045" t="s">
        <v>44</v>
      </c>
      <c r="K2045" t="s">
        <v>45</v>
      </c>
      <c r="L2045" t="s">
        <v>45</v>
      </c>
      <c r="N2045" s="27">
        <v>2017</v>
      </c>
      <c r="R2045" s="7">
        <v>27.578211</v>
      </c>
      <c r="S2045" s="7">
        <v>52.530222999999999</v>
      </c>
      <c r="T2045" t="s">
        <v>46</v>
      </c>
      <c r="U2045" t="s">
        <v>26401</v>
      </c>
      <c r="X2045" t="s">
        <v>26245</v>
      </c>
      <c r="Y2045" t="s">
        <v>19854</v>
      </c>
      <c r="Z2045" t="s">
        <v>19855</v>
      </c>
      <c r="AD2045" t="s">
        <v>880</v>
      </c>
      <c r="AE2045" t="s">
        <v>254</v>
      </c>
      <c r="AF2045" t="s">
        <v>52</v>
      </c>
      <c r="AG2045" t="s">
        <v>26402</v>
      </c>
      <c r="AH2045" s="6">
        <v>1214919</v>
      </c>
      <c r="AI2045" t="s">
        <v>26403</v>
      </c>
      <c r="AJ2045" t="s">
        <v>26405</v>
      </c>
    </row>
    <row r="2046" spans="1:36" ht="17.25" hidden="1" customHeight="1" x14ac:dyDescent="0.2">
      <c r="A2046" s="4" t="s">
        <v>26399</v>
      </c>
      <c r="B2046" t="s">
        <v>26162</v>
      </c>
      <c r="C2046" t="s">
        <v>26400</v>
      </c>
      <c r="E2046" t="s">
        <v>738</v>
      </c>
      <c r="F2046" t="s">
        <v>86</v>
      </c>
      <c r="G2046" s="5">
        <v>162</v>
      </c>
      <c r="H2046" t="s">
        <v>42</v>
      </c>
      <c r="I2046" t="s">
        <v>65</v>
      </c>
      <c r="J2046" t="s">
        <v>44</v>
      </c>
      <c r="K2046" t="s">
        <v>45</v>
      </c>
      <c r="L2046" t="s">
        <v>45</v>
      </c>
      <c r="N2046" s="27">
        <v>2017</v>
      </c>
      <c r="R2046" s="7">
        <v>27.578211</v>
      </c>
      <c r="S2046" s="7">
        <v>52.530222999999999</v>
      </c>
      <c r="T2046" t="s">
        <v>46</v>
      </c>
      <c r="U2046" t="s">
        <v>26401</v>
      </c>
      <c r="X2046" t="s">
        <v>26245</v>
      </c>
      <c r="Y2046" t="s">
        <v>19854</v>
      </c>
      <c r="Z2046" t="s">
        <v>19855</v>
      </c>
      <c r="AD2046" t="s">
        <v>880</v>
      </c>
      <c r="AE2046" t="s">
        <v>254</v>
      </c>
      <c r="AF2046" t="s">
        <v>52</v>
      </c>
      <c r="AG2046" t="s">
        <v>26402</v>
      </c>
      <c r="AH2046" s="24">
        <v>1214920</v>
      </c>
      <c r="AI2046" t="s">
        <v>26403</v>
      </c>
      <c r="AJ2046" t="s">
        <v>26406</v>
      </c>
    </row>
    <row r="2047" spans="1:36" ht="17.25" hidden="1" customHeight="1" x14ac:dyDescent="0.2">
      <c r="A2047" s="4" t="s">
        <v>26399</v>
      </c>
      <c r="B2047" t="s">
        <v>26162</v>
      </c>
      <c r="C2047" t="s">
        <v>26400</v>
      </c>
      <c r="E2047" t="s">
        <v>740</v>
      </c>
      <c r="F2047" t="s">
        <v>86</v>
      </c>
      <c r="G2047" s="5">
        <v>162</v>
      </c>
      <c r="H2047" t="s">
        <v>42</v>
      </c>
      <c r="I2047" t="s">
        <v>65</v>
      </c>
      <c r="J2047" t="s">
        <v>44</v>
      </c>
      <c r="K2047" t="s">
        <v>45</v>
      </c>
      <c r="L2047" t="s">
        <v>45</v>
      </c>
      <c r="N2047" s="27">
        <v>2017</v>
      </c>
      <c r="R2047" s="7">
        <v>27.578211</v>
      </c>
      <c r="S2047" s="7">
        <v>52.530222999999999</v>
      </c>
      <c r="T2047" t="s">
        <v>46</v>
      </c>
      <c r="U2047" t="s">
        <v>26401</v>
      </c>
      <c r="X2047" t="s">
        <v>26245</v>
      </c>
      <c r="Y2047" t="s">
        <v>19854</v>
      </c>
      <c r="Z2047" t="s">
        <v>19855</v>
      </c>
      <c r="AD2047" t="s">
        <v>880</v>
      </c>
      <c r="AE2047" t="s">
        <v>254</v>
      </c>
      <c r="AF2047" t="s">
        <v>52</v>
      </c>
      <c r="AG2047" t="s">
        <v>26402</v>
      </c>
      <c r="AH2047" s="24">
        <v>1214921</v>
      </c>
      <c r="AI2047" t="s">
        <v>26403</v>
      </c>
      <c r="AJ2047" t="s">
        <v>26407</v>
      </c>
    </row>
    <row r="2048" spans="1:36" ht="17.25" hidden="1" customHeight="1" x14ac:dyDescent="0.2">
      <c r="A2048" s="4" t="s">
        <v>26438</v>
      </c>
      <c r="B2048" t="s">
        <v>26162</v>
      </c>
      <c r="C2048" t="s">
        <v>26439</v>
      </c>
      <c r="D2048" t="s">
        <v>26440</v>
      </c>
      <c r="E2048" t="s">
        <v>65</v>
      </c>
      <c r="F2048" t="s">
        <v>86</v>
      </c>
      <c r="G2048" s="5">
        <v>307</v>
      </c>
      <c r="H2048" t="s">
        <v>42</v>
      </c>
      <c r="I2048" t="s">
        <v>65</v>
      </c>
      <c r="J2048" t="s">
        <v>45</v>
      </c>
      <c r="K2048" t="s">
        <v>45</v>
      </c>
      <c r="L2048" t="s">
        <v>45</v>
      </c>
      <c r="N2048" s="27">
        <v>2023</v>
      </c>
      <c r="R2048" s="7">
        <v>32.521828999999997</v>
      </c>
      <c r="S2048" s="7">
        <v>48.220956000000001</v>
      </c>
      <c r="T2048" t="s">
        <v>46</v>
      </c>
      <c r="U2048" t="s">
        <v>26201</v>
      </c>
      <c r="X2048" t="s">
        <v>26166</v>
      </c>
      <c r="Y2048" t="s">
        <v>19854</v>
      </c>
      <c r="Z2048" t="s">
        <v>19855</v>
      </c>
      <c r="AC2048" t="s">
        <v>26441</v>
      </c>
      <c r="AF2048" t="s">
        <v>52</v>
      </c>
      <c r="AG2048" t="s">
        <v>26442</v>
      </c>
      <c r="AH2048" s="24">
        <v>1276297</v>
      </c>
      <c r="AI2048" t="s">
        <v>26443</v>
      </c>
      <c r="AJ2048" t="s">
        <v>26444</v>
      </c>
    </row>
    <row r="2049" spans="1:36" ht="17.25" hidden="1" customHeight="1" x14ac:dyDescent="0.2">
      <c r="A2049" s="4" t="s">
        <v>26438</v>
      </c>
      <c r="B2049" t="s">
        <v>26162</v>
      </c>
      <c r="C2049" t="s">
        <v>26439</v>
      </c>
      <c r="D2049" t="s">
        <v>26440</v>
      </c>
      <c r="E2049" t="s">
        <v>240</v>
      </c>
      <c r="F2049" t="s">
        <v>1711</v>
      </c>
      <c r="G2049" s="5">
        <v>141</v>
      </c>
      <c r="H2049" t="s">
        <v>139</v>
      </c>
      <c r="I2049" t="s">
        <v>240</v>
      </c>
      <c r="J2049" t="s">
        <v>45</v>
      </c>
      <c r="K2049" t="s">
        <v>45</v>
      </c>
      <c r="L2049" t="s">
        <v>45</v>
      </c>
      <c r="N2049" s="27">
        <v>2023</v>
      </c>
      <c r="R2049" s="7">
        <v>32.521828999999997</v>
      </c>
      <c r="S2049" s="7">
        <v>48.220956000000001</v>
      </c>
      <c r="T2049" t="s">
        <v>46</v>
      </c>
      <c r="U2049" t="s">
        <v>26201</v>
      </c>
      <c r="X2049" t="s">
        <v>26166</v>
      </c>
      <c r="Y2049" t="s">
        <v>19854</v>
      </c>
      <c r="Z2049" t="s">
        <v>19855</v>
      </c>
      <c r="AC2049" t="s">
        <v>26441</v>
      </c>
      <c r="AF2049" t="s">
        <v>52</v>
      </c>
      <c r="AG2049" t="s">
        <v>26442</v>
      </c>
      <c r="AH2049" s="24">
        <v>1276298</v>
      </c>
      <c r="AI2049" t="s">
        <v>26443</v>
      </c>
      <c r="AJ2049" t="s">
        <v>26445</v>
      </c>
    </row>
    <row r="2050" spans="1:36" ht="17.25" hidden="1" customHeight="1" x14ac:dyDescent="0.2">
      <c r="A2050" s="4" t="s">
        <v>26498</v>
      </c>
      <c r="B2050" t="s">
        <v>26162</v>
      </c>
      <c r="C2050" t="s">
        <v>26499</v>
      </c>
      <c r="E2050" t="s">
        <v>40</v>
      </c>
      <c r="F2050" t="s">
        <v>86</v>
      </c>
      <c r="G2050" s="5">
        <v>484</v>
      </c>
      <c r="H2050" t="s">
        <v>42</v>
      </c>
      <c r="I2050" t="s">
        <v>43</v>
      </c>
      <c r="J2050" t="s">
        <v>45</v>
      </c>
      <c r="K2050" t="s">
        <v>45</v>
      </c>
      <c r="L2050" t="s">
        <v>45</v>
      </c>
      <c r="N2050" s="8">
        <v>2014</v>
      </c>
      <c r="R2050" s="7">
        <v>29.538701</v>
      </c>
      <c r="S2050" s="7">
        <v>50.715071000000002</v>
      </c>
      <c r="T2050" t="s">
        <v>46</v>
      </c>
      <c r="U2050" t="s">
        <v>26500</v>
      </c>
      <c r="X2050" t="s">
        <v>26245</v>
      </c>
      <c r="Y2050" t="s">
        <v>19854</v>
      </c>
      <c r="Z2050" t="s">
        <v>19855</v>
      </c>
      <c r="AA2050" t="s">
        <v>26501</v>
      </c>
      <c r="AF2050" t="s">
        <v>52</v>
      </c>
      <c r="AG2050" t="s">
        <v>26502</v>
      </c>
      <c r="AH2050" s="8" t="s">
        <v>26503</v>
      </c>
      <c r="AI2050" t="s">
        <v>26504</v>
      </c>
      <c r="AJ2050" t="s">
        <v>26505</v>
      </c>
    </row>
    <row r="2051" spans="1:36" ht="17.25" hidden="1" customHeight="1" x14ac:dyDescent="0.2">
      <c r="A2051" s="4" t="s">
        <v>26506</v>
      </c>
      <c r="B2051" t="s">
        <v>26162</v>
      </c>
      <c r="C2051" t="s">
        <v>26507</v>
      </c>
      <c r="E2051" t="s">
        <v>40</v>
      </c>
      <c r="F2051" t="s">
        <v>86</v>
      </c>
      <c r="G2051" s="5">
        <v>913</v>
      </c>
      <c r="H2051" t="s">
        <v>139</v>
      </c>
      <c r="I2051" t="s">
        <v>43</v>
      </c>
      <c r="J2051" t="s">
        <v>45</v>
      </c>
      <c r="K2051" t="s">
        <v>45</v>
      </c>
      <c r="L2051" t="s">
        <v>45</v>
      </c>
      <c r="N2051" s="8">
        <v>2025</v>
      </c>
      <c r="R2051" s="7">
        <v>27.388715000000001</v>
      </c>
      <c r="S2051" s="7">
        <v>53.252209999999998</v>
      </c>
      <c r="T2051" t="s">
        <v>504</v>
      </c>
      <c r="U2051" t="s">
        <v>26508</v>
      </c>
      <c r="X2051" t="s">
        <v>26472</v>
      </c>
      <c r="Y2051" t="s">
        <v>19854</v>
      </c>
      <c r="Z2051" t="s">
        <v>19855</v>
      </c>
      <c r="AC2051" t="s">
        <v>26509</v>
      </c>
      <c r="AD2051" t="s">
        <v>52</v>
      </c>
      <c r="AE2051" t="s">
        <v>1954</v>
      </c>
      <c r="AF2051" t="s">
        <v>1869</v>
      </c>
      <c r="AG2051" t="s">
        <v>26510</v>
      </c>
      <c r="AH2051" s="8" t="s">
        <v>26511</v>
      </c>
      <c r="AI2051" t="s">
        <v>26512</v>
      </c>
      <c r="AJ2051" t="s">
        <v>26513</v>
      </c>
    </row>
    <row r="2052" spans="1:36" ht="17.25" hidden="1" customHeight="1" x14ac:dyDescent="0.2">
      <c r="A2052" s="4" t="s">
        <v>26530</v>
      </c>
      <c r="B2052" t="s">
        <v>26162</v>
      </c>
      <c r="C2052" t="s">
        <v>26531</v>
      </c>
      <c r="D2052" t="s">
        <v>26532</v>
      </c>
      <c r="E2052" t="s">
        <v>40</v>
      </c>
      <c r="F2052" t="s">
        <v>86</v>
      </c>
      <c r="G2052" s="5">
        <v>492</v>
      </c>
      <c r="H2052" t="s">
        <v>42</v>
      </c>
      <c r="I2052" t="s">
        <v>43</v>
      </c>
      <c r="J2052" t="s">
        <v>45</v>
      </c>
      <c r="K2052" t="s">
        <v>45</v>
      </c>
      <c r="L2052" t="s">
        <v>45</v>
      </c>
      <c r="N2052" s="27">
        <v>2019</v>
      </c>
      <c r="R2052" s="7">
        <v>29.151985</v>
      </c>
      <c r="S2052" s="7">
        <v>55.367122999999999</v>
      </c>
      <c r="T2052" t="s">
        <v>46</v>
      </c>
      <c r="U2052" t="s">
        <v>26533</v>
      </c>
      <c r="W2052" t="s">
        <v>26518</v>
      </c>
      <c r="X2052" t="s">
        <v>26355</v>
      </c>
      <c r="Y2052" t="s">
        <v>19854</v>
      </c>
      <c r="Z2052" t="s">
        <v>19855</v>
      </c>
      <c r="AA2052" t="s">
        <v>26520</v>
      </c>
      <c r="AC2052" t="s">
        <v>26534</v>
      </c>
      <c r="AD2052" t="s">
        <v>52</v>
      </c>
      <c r="AE2052" t="s">
        <v>92</v>
      </c>
      <c r="AF2052" t="s">
        <v>52</v>
      </c>
      <c r="AG2052" t="s">
        <v>26535</v>
      </c>
      <c r="AH2052" s="8" t="s">
        <v>26536</v>
      </c>
      <c r="AI2052" t="s">
        <v>26537</v>
      </c>
      <c r="AJ2052" t="s">
        <v>26538</v>
      </c>
    </row>
    <row r="2053" spans="1:36" ht="17.25" hidden="1" customHeight="1" x14ac:dyDescent="0.2">
      <c r="A2053" s="4" t="s">
        <v>26530</v>
      </c>
      <c r="B2053" t="s">
        <v>26162</v>
      </c>
      <c r="C2053" t="s">
        <v>26531</v>
      </c>
      <c r="D2053" t="s">
        <v>26532</v>
      </c>
      <c r="E2053" t="s">
        <v>75</v>
      </c>
      <c r="F2053" t="s">
        <v>86</v>
      </c>
      <c r="G2053" s="5">
        <v>166</v>
      </c>
      <c r="H2053" t="s">
        <v>139</v>
      </c>
      <c r="I2053" t="s">
        <v>65</v>
      </c>
      <c r="J2053" t="s">
        <v>45</v>
      </c>
      <c r="K2053" t="s">
        <v>45</v>
      </c>
      <c r="L2053" t="s">
        <v>45</v>
      </c>
      <c r="N2053" s="8">
        <v>2024</v>
      </c>
      <c r="R2053" s="7">
        <v>29.151985</v>
      </c>
      <c r="S2053" s="7">
        <v>55.367122999999999</v>
      </c>
      <c r="T2053" t="s">
        <v>46</v>
      </c>
      <c r="U2053" t="s">
        <v>26533</v>
      </c>
      <c r="W2053" t="s">
        <v>26518</v>
      </c>
      <c r="X2053" t="s">
        <v>26355</v>
      </c>
      <c r="Y2053" t="s">
        <v>19854</v>
      </c>
      <c r="Z2053" t="s">
        <v>19855</v>
      </c>
      <c r="AA2053" t="s">
        <v>26520</v>
      </c>
      <c r="AC2053" t="s">
        <v>26534</v>
      </c>
      <c r="AD2053" t="s">
        <v>52</v>
      </c>
      <c r="AE2053" t="s">
        <v>92</v>
      </c>
      <c r="AF2053" t="s">
        <v>52</v>
      </c>
      <c r="AG2053" t="s">
        <v>26535</v>
      </c>
      <c r="AH2053" s="24">
        <v>1308560</v>
      </c>
      <c r="AI2053" t="s">
        <v>26537</v>
      </c>
      <c r="AJ2053" t="s">
        <v>26539</v>
      </c>
    </row>
    <row r="2054" spans="1:36" ht="17.25" hidden="1" customHeight="1" x14ac:dyDescent="0.2">
      <c r="A2054" s="4" t="s">
        <v>26530</v>
      </c>
      <c r="B2054" t="s">
        <v>26162</v>
      </c>
      <c r="C2054" t="s">
        <v>26531</v>
      </c>
      <c r="D2054" t="s">
        <v>26532</v>
      </c>
      <c r="E2054" t="s">
        <v>77</v>
      </c>
      <c r="F2054" t="s">
        <v>86</v>
      </c>
      <c r="G2054" s="5">
        <v>166</v>
      </c>
      <c r="H2054" t="s">
        <v>139</v>
      </c>
      <c r="I2054" t="s">
        <v>65</v>
      </c>
      <c r="J2054" t="s">
        <v>45</v>
      </c>
      <c r="K2054" t="s">
        <v>45</v>
      </c>
      <c r="L2054" t="s">
        <v>45</v>
      </c>
      <c r="N2054" s="8">
        <v>2024</v>
      </c>
      <c r="R2054" s="7">
        <v>29.151985</v>
      </c>
      <c r="S2054" s="7">
        <v>55.367122999999999</v>
      </c>
      <c r="T2054" t="s">
        <v>46</v>
      </c>
      <c r="U2054" t="s">
        <v>26533</v>
      </c>
      <c r="W2054" t="s">
        <v>26518</v>
      </c>
      <c r="X2054" t="s">
        <v>26355</v>
      </c>
      <c r="Y2054" t="s">
        <v>19854</v>
      </c>
      <c r="Z2054" t="s">
        <v>19855</v>
      </c>
      <c r="AA2054" t="s">
        <v>26520</v>
      </c>
      <c r="AC2054" t="s">
        <v>26534</v>
      </c>
      <c r="AD2054" t="s">
        <v>52</v>
      </c>
      <c r="AE2054" t="s">
        <v>92</v>
      </c>
      <c r="AF2054" t="s">
        <v>52</v>
      </c>
      <c r="AG2054" t="s">
        <v>26535</v>
      </c>
      <c r="AH2054" s="24">
        <v>1308561</v>
      </c>
      <c r="AI2054" t="s">
        <v>26537</v>
      </c>
      <c r="AJ2054" t="s">
        <v>26540</v>
      </c>
    </row>
    <row r="2055" spans="1:36" ht="17.25" hidden="1" customHeight="1" x14ac:dyDescent="0.2">
      <c r="A2055" s="4" t="s">
        <v>26530</v>
      </c>
      <c r="B2055" t="s">
        <v>26162</v>
      </c>
      <c r="C2055" t="s">
        <v>26531</v>
      </c>
      <c r="D2055" t="s">
        <v>26532</v>
      </c>
      <c r="E2055" t="s">
        <v>318</v>
      </c>
      <c r="F2055" t="s">
        <v>1711</v>
      </c>
      <c r="G2055" s="5">
        <v>160</v>
      </c>
      <c r="H2055" t="s">
        <v>139</v>
      </c>
      <c r="I2055" t="s">
        <v>240</v>
      </c>
      <c r="J2055" t="s">
        <v>45</v>
      </c>
      <c r="K2055" t="s">
        <v>45</v>
      </c>
      <c r="L2055" t="s">
        <v>45</v>
      </c>
      <c r="N2055" s="27">
        <v>2025</v>
      </c>
      <c r="R2055" s="7">
        <v>29.151985</v>
      </c>
      <c r="S2055" s="7">
        <v>55.367122999999999</v>
      </c>
      <c r="T2055" t="s">
        <v>46</v>
      </c>
      <c r="U2055" t="s">
        <v>26533</v>
      </c>
      <c r="W2055" t="s">
        <v>26518</v>
      </c>
      <c r="X2055" t="s">
        <v>26355</v>
      </c>
      <c r="Y2055" t="s">
        <v>19854</v>
      </c>
      <c r="Z2055" t="s">
        <v>19855</v>
      </c>
      <c r="AA2055" t="s">
        <v>26520</v>
      </c>
      <c r="AC2055" t="s">
        <v>26534</v>
      </c>
      <c r="AD2055" t="s">
        <v>52</v>
      </c>
      <c r="AE2055" t="s">
        <v>92</v>
      </c>
      <c r="AF2055" t="s">
        <v>52</v>
      </c>
      <c r="AG2055" t="s">
        <v>26535</v>
      </c>
      <c r="AH2055" s="6">
        <v>1308562</v>
      </c>
      <c r="AI2055" t="s">
        <v>26537</v>
      </c>
      <c r="AJ2055" t="s">
        <v>26541</v>
      </c>
    </row>
    <row r="2056" spans="1:36" ht="17.25" hidden="1" customHeight="1" x14ac:dyDescent="0.2">
      <c r="A2056" s="4" t="s">
        <v>26560</v>
      </c>
      <c r="B2056" t="s">
        <v>26162</v>
      </c>
      <c r="C2056" t="s">
        <v>26561</v>
      </c>
      <c r="D2056" t="s">
        <v>26562</v>
      </c>
      <c r="E2056" t="s">
        <v>565</v>
      </c>
      <c r="F2056" t="s">
        <v>86</v>
      </c>
      <c r="G2056" s="5">
        <v>490</v>
      </c>
      <c r="H2056" t="s">
        <v>42</v>
      </c>
      <c r="I2056" t="s">
        <v>43</v>
      </c>
      <c r="J2056" t="s">
        <v>45</v>
      </c>
      <c r="K2056" t="s">
        <v>45</v>
      </c>
      <c r="L2056" t="s">
        <v>45</v>
      </c>
      <c r="N2056" s="27">
        <v>2019</v>
      </c>
      <c r="R2056" s="7">
        <v>38.225228000000001</v>
      </c>
      <c r="S2056" s="7">
        <v>46.962940000000003</v>
      </c>
      <c r="T2056" t="s">
        <v>46</v>
      </c>
      <c r="U2056" t="s">
        <v>26563</v>
      </c>
      <c r="X2056" t="s">
        <v>26210</v>
      </c>
      <c r="Y2056" t="s">
        <v>19854</v>
      </c>
      <c r="Z2056" t="s">
        <v>19855</v>
      </c>
      <c r="AG2056" t="s">
        <v>26564</v>
      </c>
      <c r="AH2056" s="27" t="s">
        <v>26565</v>
      </c>
      <c r="AI2056" t="s">
        <v>26566</v>
      </c>
      <c r="AJ2056" t="s">
        <v>26567</v>
      </c>
    </row>
    <row r="2057" spans="1:36" ht="17.25" hidden="1" customHeight="1" x14ac:dyDescent="0.2">
      <c r="A2057" s="4" t="s">
        <v>26570</v>
      </c>
      <c r="B2057" t="s">
        <v>26162</v>
      </c>
      <c r="C2057" t="s">
        <v>26571</v>
      </c>
      <c r="E2057" t="s">
        <v>696</v>
      </c>
      <c r="F2057" t="s">
        <v>86</v>
      </c>
      <c r="G2057" s="5">
        <v>160</v>
      </c>
      <c r="H2057" t="s">
        <v>42</v>
      </c>
      <c r="I2057" t="s">
        <v>65</v>
      </c>
      <c r="J2057" t="s">
        <v>45</v>
      </c>
      <c r="K2057" t="s">
        <v>45</v>
      </c>
      <c r="L2057" t="s">
        <v>45</v>
      </c>
      <c r="N2057" s="27">
        <v>2018</v>
      </c>
      <c r="R2057" s="7">
        <v>27.122019000000002</v>
      </c>
      <c r="S2057" s="7">
        <v>56.092492</v>
      </c>
      <c r="T2057" t="s">
        <v>504</v>
      </c>
      <c r="U2057" t="s">
        <v>26174</v>
      </c>
      <c r="X2057" t="s">
        <v>26175</v>
      </c>
      <c r="Y2057" t="s">
        <v>19854</v>
      </c>
      <c r="Z2057" t="s">
        <v>19855</v>
      </c>
      <c r="AD2057" t="s">
        <v>52</v>
      </c>
      <c r="AE2057" t="s">
        <v>1954</v>
      </c>
      <c r="AF2057" t="s">
        <v>52</v>
      </c>
      <c r="AG2057" t="s">
        <v>26572</v>
      </c>
      <c r="AH2057" s="24">
        <v>1293487</v>
      </c>
      <c r="AI2057" t="s">
        <v>26573</v>
      </c>
      <c r="AJ2057" t="s">
        <v>26574</v>
      </c>
    </row>
    <row r="2058" spans="1:36" ht="17.25" hidden="1" customHeight="1" x14ac:dyDescent="0.2">
      <c r="A2058" s="4" t="s">
        <v>26570</v>
      </c>
      <c r="B2058" t="s">
        <v>26162</v>
      </c>
      <c r="C2058" t="s">
        <v>26571</v>
      </c>
      <c r="E2058" t="s">
        <v>719</v>
      </c>
      <c r="F2058" t="s">
        <v>1711</v>
      </c>
      <c r="G2058" s="5">
        <v>75</v>
      </c>
      <c r="H2058" t="s">
        <v>139</v>
      </c>
      <c r="I2058" t="s">
        <v>240</v>
      </c>
      <c r="J2058" t="s">
        <v>45</v>
      </c>
      <c r="K2058" t="s">
        <v>45</v>
      </c>
      <c r="L2058" t="s">
        <v>45</v>
      </c>
      <c r="N2058" s="27">
        <v>2024</v>
      </c>
      <c r="R2058" s="7">
        <v>27.122019000000002</v>
      </c>
      <c r="S2058" s="7">
        <v>56.092492</v>
      </c>
      <c r="T2058" t="s">
        <v>504</v>
      </c>
      <c r="U2058" t="s">
        <v>26174</v>
      </c>
      <c r="X2058" t="s">
        <v>26175</v>
      </c>
      <c r="Y2058" t="s">
        <v>19854</v>
      </c>
      <c r="Z2058" t="s">
        <v>19855</v>
      </c>
      <c r="AD2058" t="s">
        <v>52</v>
      </c>
      <c r="AE2058" t="s">
        <v>1954</v>
      </c>
      <c r="AF2058" t="s">
        <v>52</v>
      </c>
      <c r="AG2058" t="s">
        <v>26572</v>
      </c>
      <c r="AH2058" s="24">
        <v>1293488</v>
      </c>
      <c r="AI2058" t="s">
        <v>26573</v>
      </c>
      <c r="AJ2058" t="s">
        <v>26575</v>
      </c>
    </row>
    <row r="2059" spans="1:36" ht="17.25" hidden="1" customHeight="1" x14ac:dyDescent="0.2">
      <c r="A2059" s="4" t="s">
        <v>26576</v>
      </c>
      <c r="B2059" t="s">
        <v>26162</v>
      </c>
      <c r="C2059" t="s">
        <v>26577</v>
      </c>
      <c r="E2059" t="s">
        <v>65</v>
      </c>
      <c r="F2059" t="s">
        <v>86</v>
      </c>
      <c r="G2059" s="5">
        <v>500</v>
      </c>
      <c r="H2059" t="s">
        <v>486</v>
      </c>
      <c r="I2059" t="s">
        <v>43</v>
      </c>
      <c r="J2059" t="s">
        <v>45</v>
      </c>
      <c r="K2059" t="s">
        <v>45</v>
      </c>
      <c r="L2059" t="s">
        <v>45</v>
      </c>
      <c r="N2059" s="27">
        <v>2024</v>
      </c>
      <c r="R2059" s="7">
        <v>35.715297999999997</v>
      </c>
      <c r="S2059" s="7">
        <v>51.404342999999997</v>
      </c>
      <c r="T2059" t="s">
        <v>504</v>
      </c>
      <c r="U2059" t="s">
        <v>26578</v>
      </c>
      <c r="X2059" t="s">
        <v>26578</v>
      </c>
      <c r="Y2059" t="s">
        <v>19854</v>
      </c>
      <c r="Z2059" t="s">
        <v>19855</v>
      </c>
      <c r="AD2059" t="s">
        <v>52</v>
      </c>
      <c r="AE2059" t="s">
        <v>1546</v>
      </c>
      <c r="AF2059" t="s">
        <v>52</v>
      </c>
      <c r="AI2059" t="s">
        <v>26579</v>
      </c>
      <c r="AJ2059" t="s">
        <v>26580</v>
      </c>
    </row>
    <row r="2060" spans="1:36" ht="17.25" hidden="1" customHeight="1" x14ac:dyDescent="0.2">
      <c r="A2060" s="4" t="s">
        <v>26581</v>
      </c>
      <c r="B2060" t="s">
        <v>26162</v>
      </c>
      <c r="C2060" t="s">
        <v>26582</v>
      </c>
      <c r="D2060" t="s">
        <v>26583</v>
      </c>
      <c r="E2060" t="s">
        <v>75</v>
      </c>
      <c r="F2060" t="s">
        <v>64</v>
      </c>
      <c r="G2060" s="5">
        <v>484</v>
      </c>
      <c r="H2060" t="s">
        <v>42</v>
      </c>
      <c r="I2060" t="s">
        <v>43</v>
      </c>
      <c r="J2060" t="s">
        <v>45</v>
      </c>
      <c r="K2060" t="s">
        <v>45</v>
      </c>
      <c r="L2060" t="s">
        <v>45</v>
      </c>
      <c r="N2060" s="27">
        <v>2015</v>
      </c>
      <c r="R2060" s="7">
        <v>27.227739320035099</v>
      </c>
      <c r="S2060" s="7">
        <v>60.491050585595801</v>
      </c>
      <c r="T2060" t="s">
        <v>46</v>
      </c>
      <c r="U2060" t="s">
        <v>26584</v>
      </c>
      <c r="X2060" t="s">
        <v>26373</v>
      </c>
      <c r="Y2060" t="s">
        <v>19854</v>
      </c>
      <c r="Z2060" t="s">
        <v>19855</v>
      </c>
      <c r="AA2060" t="s">
        <v>26593</v>
      </c>
      <c r="AC2060" t="s">
        <v>26586</v>
      </c>
      <c r="AG2060" t="s">
        <v>26594</v>
      </c>
      <c r="AH2060" s="8" t="s">
        <v>26595</v>
      </c>
      <c r="AI2060" t="s">
        <v>26588</v>
      </c>
      <c r="AJ2060" t="s">
        <v>26596</v>
      </c>
    </row>
    <row r="2061" spans="1:36" ht="17.25" hidden="1" customHeight="1" x14ac:dyDescent="0.2">
      <c r="A2061" s="4" t="s">
        <v>26608</v>
      </c>
      <c r="B2061" t="s">
        <v>26162</v>
      </c>
      <c r="C2061" t="s">
        <v>26609</v>
      </c>
      <c r="D2061" t="s">
        <v>26610</v>
      </c>
      <c r="E2061" t="s">
        <v>696</v>
      </c>
      <c r="F2061" t="s">
        <v>64</v>
      </c>
      <c r="G2061" s="5">
        <v>162</v>
      </c>
      <c r="H2061" t="s">
        <v>42</v>
      </c>
      <c r="I2061" t="s">
        <v>65</v>
      </c>
      <c r="J2061" t="s">
        <v>45</v>
      </c>
      <c r="K2061" t="s">
        <v>45</v>
      </c>
      <c r="L2061" t="s">
        <v>45</v>
      </c>
      <c r="N2061" s="27">
        <v>2014</v>
      </c>
      <c r="R2061" s="7">
        <v>27.302265999999999</v>
      </c>
      <c r="S2061" s="7">
        <v>56.303452999999998</v>
      </c>
      <c r="T2061" t="s">
        <v>46</v>
      </c>
      <c r="U2061" t="s">
        <v>26174</v>
      </c>
      <c r="X2061" t="s">
        <v>26175</v>
      </c>
      <c r="Y2061" t="s">
        <v>19854</v>
      </c>
      <c r="Z2061" t="s">
        <v>19855</v>
      </c>
      <c r="AC2061" t="s">
        <v>26611</v>
      </c>
      <c r="AD2061" t="s">
        <v>52</v>
      </c>
      <c r="AE2061" t="s">
        <v>352</v>
      </c>
      <c r="AF2061" t="s">
        <v>52</v>
      </c>
      <c r="AI2061" t="s">
        <v>26612</v>
      </c>
      <c r="AJ2061" t="s">
        <v>26613</v>
      </c>
    </row>
    <row r="2062" spans="1:36" ht="17.25" hidden="1" customHeight="1" x14ac:dyDescent="0.2">
      <c r="A2062" s="4" t="s">
        <v>26608</v>
      </c>
      <c r="B2062" t="s">
        <v>26162</v>
      </c>
      <c r="C2062" t="s">
        <v>26609</v>
      </c>
      <c r="D2062" t="s">
        <v>26610</v>
      </c>
      <c r="E2062" t="s">
        <v>703</v>
      </c>
      <c r="F2062" t="s">
        <v>64</v>
      </c>
      <c r="G2062" s="5">
        <v>162</v>
      </c>
      <c r="H2062" t="s">
        <v>42</v>
      </c>
      <c r="I2062" t="s">
        <v>65</v>
      </c>
      <c r="J2062" t="s">
        <v>45</v>
      </c>
      <c r="K2062" t="s">
        <v>45</v>
      </c>
      <c r="L2062" t="s">
        <v>45</v>
      </c>
      <c r="N2062" s="27">
        <v>2014</v>
      </c>
      <c r="R2062" s="7">
        <v>27.302265999999999</v>
      </c>
      <c r="S2062" s="7">
        <v>56.303452999999998</v>
      </c>
      <c r="T2062" t="s">
        <v>46</v>
      </c>
      <c r="U2062" t="s">
        <v>26174</v>
      </c>
      <c r="X2062" t="s">
        <v>26175</v>
      </c>
      <c r="Y2062" t="s">
        <v>19854</v>
      </c>
      <c r="Z2062" t="s">
        <v>19855</v>
      </c>
      <c r="AC2062" t="s">
        <v>26611</v>
      </c>
      <c r="AD2062" t="s">
        <v>52</v>
      </c>
      <c r="AE2062" t="s">
        <v>352</v>
      </c>
      <c r="AF2062" t="s">
        <v>52</v>
      </c>
      <c r="AI2062" t="s">
        <v>26612</v>
      </c>
      <c r="AJ2062" t="s">
        <v>26614</v>
      </c>
    </row>
    <row r="2063" spans="1:36" ht="17.25" hidden="1" customHeight="1" x14ac:dyDescent="0.2">
      <c r="A2063" s="4" t="s">
        <v>26608</v>
      </c>
      <c r="B2063" t="s">
        <v>26162</v>
      </c>
      <c r="C2063" t="s">
        <v>26609</v>
      </c>
      <c r="D2063" t="s">
        <v>26610</v>
      </c>
      <c r="E2063" t="s">
        <v>738</v>
      </c>
      <c r="F2063" t="s">
        <v>64</v>
      </c>
      <c r="G2063" s="5">
        <v>162</v>
      </c>
      <c r="H2063" t="s">
        <v>42</v>
      </c>
      <c r="I2063" t="s">
        <v>65</v>
      </c>
      <c r="J2063" t="s">
        <v>45</v>
      </c>
      <c r="K2063" t="s">
        <v>45</v>
      </c>
      <c r="L2063" t="s">
        <v>45</v>
      </c>
      <c r="N2063" s="27">
        <v>2014</v>
      </c>
      <c r="O2063" s="25"/>
      <c r="R2063" s="7">
        <v>27.302265999999999</v>
      </c>
      <c r="S2063" s="7">
        <v>56.303452999999998</v>
      </c>
      <c r="T2063" t="s">
        <v>46</v>
      </c>
      <c r="U2063" t="s">
        <v>26174</v>
      </c>
      <c r="X2063" t="s">
        <v>26175</v>
      </c>
      <c r="Y2063" t="s">
        <v>19854</v>
      </c>
      <c r="Z2063" t="s">
        <v>19855</v>
      </c>
      <c r="AC2063" t="s">
        <v>26611</v>
      </c>
      <c r="AD2063" t="s">
        <v>52</v>
      </c>
      <c r="AE2063" t="s">
        <v>352</v>
      </c>
      <c r="AF2063" t="s">
        <v>52</v>
      </c>
      <c r="AH2063" s="27"/>
      <c r="AI2063" t="s">
        <v>26612</v>
      </c>
      <c r="AJ2063" t="s">
        <v>26615</v>
      </c>
    </row>
    <row r="2064" spans="1:36" ht="17.25" hidden="1" customHeight="1" x14ac:dyDescent="0.2">
      <c r="A2064" s="4" t="s">
        <v>26608</v>
      </c>
      <c r="B2064" t="s">
        <v>26162</v>
      </c>
      <c r="C2064" t="s">
        <v>26609</v>
      </c>
      <c r="D2064" t="s">
        <v>26610</v>
      </c>
      <c r="E2064" t="s">
        <v>740</v>
      </c>
      <c r="F2064" t="s">
        <v>64</v>
      </c>
      <c r="G2064" s="5">
        <v>162</v>
      </c>
      <c r="H2064" t="s">
        <v>42</v>
      </c>
      <c r="I2064" t="s">
        <v>65</v>
      </c>
      <c r="J2064" t="s">
        <v>45</v>
      </c>
      <c r="K2064" t="s">
        <v>45</v>
      </c>
      <c r="L2064" t="s">
        <v>45</v>
      </c>
      <c r="N2064" s="8">
        <v>2014</v>
      </c>
      <c r="R2064" s="7">
        <v>27.302265999999999</v>
      </c>
      <c r="S2064" s="7">
        <v>56.303452999999998</v>
      </c>
      <c r="T2064" t="s">
        <v>46</v>
      </c>
      <c r="U2064" t="s">
        <v>26174</v>
      </c>
      <c r="X2064" t="s">
        <v>26175</v>
      </c>
      <c r="Y2064" t="s">
        <v>19854</v>
      </c>
      <c r="Z2064" t="s">
        <v>19855</v>
      </c>
      <c r="AC2064" t="s">
        <v>26611</v>
      </c>
      <c r="AD2064" t="s">
        <v>52</v>
      </c>
      <c r="AE2064" t="s">
        <v>352</v>
      </c>
      <c r="AF2064" t="s">
        <v>52</v>
      </c>
      <c r="AI2064" t="s">
        <v>26612</v>
      </c>
      <c r="AJ2064" t="s">
        <v>26616</v>
      </c>
    </row>
    <row r="2065" spans="1:36" ht="17.25" hidden="1" customHeight="1" x14ac:dyDescent="0.2">
      <c r="A2065" s="4" t="s">
        <v>26619</v>
      </c>
      <c r="B2065" t="s">
        <v>26162</v>
      </c>
      <c r="C2065" t="s">
        <v>26620</v>
      </c>
      <c r="D2065" t="s">
        <v>26621</v>
      </c>
      <c r="E2065" t="s">
        <v>565</v>
      </c>
      <c r="F2065" t="s">
        <v>64</v>
      </c>
      <c r="G2065" s="5">
        <v>478</v>
      </c>
      <c r="H2065" t="s">
        <v>42</v>
      </c>
      <c r="I2065" t="s">
        <v>43</v>
      </c>
      <c r="J2065" t="s">
        <v>45</v>
      </c>
      <c r="K2065" t="s">
        <v>45</v>
      </c>
      <c r="L2065" t="s">
        <v>45</v>
      </c>
      <c r="N2065" s="8">
        <v>2019</v>
      </c>
      <c r="R2065" s="7">
        <v>28.703299999999999</v>
      </c>
      <c r="S2065" s="7">
        <v>53.545000000000002</v>
      </c>
      <c r="T2065" t="s">
        <v>46</v>
      </c>
      <c r="U2065" t="s">
        <v>26622</v>
      </c>
      <c r="X2065" t="s">
        <v>26472</v>
      </c>
      <c r="Y2065" t="s">
        <v>19854</v>
      </c>
      <c r="Z2065" t="s">
        <v>19855</v>
      </c>
      <c r="AA2065" t="s">
        <v>26623</v>
      </c>
      <c r="AF2065" t="s">
        <v>52</v>
      </c>
      <c r="AG2065" t="s">
        <v>26624</v>
      </c>
      <c r="AH2065" s="8" t="s">
        <v>26625</v>
      </c>
      <c r="AI2065" t="s">
        <v>26626</v>
      </c>
      <c r="AJ2065" t="s">
        <v>26627</v>
      </c>
    </row>
    <row r="2066" spans="1:36" ht="17.25" hidden="1" customHeight="1" x14ac:dyDescent="0.2">
      <c r="A2066" s="4" t="s">
        <v>26619</v>
      </c>
      <c r="B2066" t="s">
        <v>26162</v>
      </c>
      <c r="C2066" t="s">
        <v>26620</v>
      </c>
      <c r="D2066" t="s">
        <v>26621</v>
      </c>
      <c r="E2066" t="s">
        <v>870</v>
      </c>
      <c r="F2066" t="s">
        <v>64</v>
      </c>
      <c r="G2066" s="5">
        <v>478</v>
      </c>
      <c r="H2066" t="s">
        <v>42</v>
      </c>
      <c r="I2066" t="s">
        <v>43</v>
      </c>
      <c r="J2066" t="s">
        <v>45</v>
      </c>
      <c r="K2066" t="s">
        <v>45</v>
      </c>
      <c r="L2066" t="s">
        <v>45</v>
      </c>
      <c r="N2066" s="8">
        <v>2019</v>
      </c>
      <c r="R2066" s="7">
        <v>28.703299999999999</v>
      </c>
      <c r="S2066" s="7">
        <v>53.545000000000002</v>
      </c>
      <c r="T2066" t="s">
        <v>46</v>
      </c>
      <c r="U2066" t="s">
        <v>26622</v>
      </c>
      <c r="X2066" t="s">
        <v>26472</v>
      </c>
      <c r="Y2066" t="s">
        <v>19854</v>
      </c>
      <c r="Z2066" t="s">
        <v>19855</v>
      </c>
      <c r="AA2066" t="s">
        <v>26623</v>
      </c>
      <c r="AF2066" t="s">
        <v>52</v>
      </c>
      <c r="AG2066" t="s">
        <v>26624</v>
      </c>
      <c r="AH2066" s="8" t="s">
        <v>26628</v>
      </c>
      <c r="AI2066" t="s">
        <v>26626</v>
      </c>
      <c r="AJ2066" t="s">
        <v>26629</v>
      </c>
    </row>
    <row r="2067" spans="1:36" ht="17.25" hidden="1" customHeight="1" x14ac:dyDescent="0.2">
      <c r="A2067" s="4" t="s">
        <v>26619</v>
      </c>
      <c r="B2067" t="s">
        <v>26162</v>
      </c>
      <c r="C2067" t="s">
        <v>26620</v>
      </c>
      <c r="D2067" t="s">
        <v>26621</v>
      </c>
      <c r="E2067" t="s">
        <v>873</v>
      </c>
      <c r="F2067" t="s">
        <v>64</v>
      </c>
      <c r="G2067" s="5">
        <v>478</v>
      </c>
      <c r="H2067" t="s">
        <v>42</v>
      </c>
      <c r="I2067" t="s">
        <v>43</v>
      </c>
      <c r="J2067" t="s">
        <v>45</v>
      </c>
      <c r="K2067" t="s">
        <v>45</v>
      </c>
      <c r="L2067" t="s">
        <v>45</v>
      </c>
      <c r="N2067" s="27">
        <v>2019</v>
      </c>
      <c r="R2067" s="7">
        <v>28.703299999999999</v>
      </c>
      <c r="S2067" s="7">
        <v>53.545000000000002</v>
      </c>
      <c r="T2067" t="s">
        <v>46</v>
      </c>
      <c r="U2067" t="s">
        <v>26622</v>
      </c>
      <c r="X2067" t="s">
        <v>26472</v>
      </c>
      <c r="Y2067" t="s">
        <v>19854</v>
      </c>
      <c r="Z2067" t="s">
        <v>19855</v>
      </c>
      <c r="AA2067" t="s">
        <v>26623</v>
      </c>
      <c r="AF2067" t="s">
        <v>52</v>
      </c>
      <c r="AG2067" t="s">
        <v>26624</v>
      </c>
      <c r="AH2067" s="8" t="s">
        <v>26630</v>
      </c>
      <c r="AI2067" t="s">
        <v>26626</v>
      </c>
      <c r="AJ2067" t="s">
        <v>26631</v>
      </c>
    </row>
    <row r="2068" spans="1:36" ht="17.25" hidden="1" customHeight="1" x14ac:dyDescent="0.2">
      <c r="A2068" s="4" t="s">
        <v>26632</v>
      </c>
      <c r="B2068" t="s">
        <v>26162</v>
      </c>
      <c r="C2068" t="s">
        <v>26633</v>
      </c>
      <c r="E2068" t="s">
        <v>40</v>
      </c>
      <c r="F2068" t="s">
        <v>86</v>
      </c>
      <c r="G2068" s="5">
        <v>484</v>
      </c>
      <c r="H2068" t="s">
        <v>42</v>
      </c>
      <c r="I2068" t="s">
        <v>43</v>
      </c>
      <c r="J2068" t="s">
        <v>45</v>
      </c>
      <c r="K2068" t="s">
        <v>45</v>
      </c>
      <c r="L2068" t="s">
        <v>45</v>
      </c>
      <c r="N2068" s="27">
        <v>2019</v>
      </c>
      <c r="R2068" s="7">
        <v>33.866079999999997</v>
      </c>
      <c r="S2068" s="7">
        <v>51.694676999999999</v>
      </c>
      <c r="T2068" t="s">
        <v>46</v>
      </c>
      <c r="U2068" t="s">
        <v>26634</v>
      </c>
      <c r="X2068" t="s">
        <v>26600</v>
      </c>
      <c r="Y2068" t="s">
        <v>19854</v>
      </c>
      <c r="Z2068" t="s">
        <v>19855</v>
      </c>
      <c r="AC2068" t="s">
        <v>26635</v>
      </c>
      <c r="AG2068" t="s">
        <v>26636</v>
      </c>
      <c r="AH2068" s="8" t="s">
        <v>26637</v>
      </c>
      <c r="AI2068" t="s">
        <v>26638</v>
      </c>
      <c r="AJ2068" t="s">
        <v>26639</v>
      </c>
    </row>
    <row r="2069" spans="1:36" ht="17.25" hidden="1" customHeight="1" x14ac:dyDescent="0.2">
      <c r="A2069" s="4" t="s">
        <v>26677</v>
      </c>
      <c r="B2069" t="s">
        <v>26162</v>
      </c>
      <c r="C2069" t="s">
        <v>26678</v>
      </c>
      <c r="D2069" t="s">
        <v>26679</v>
      </c>
      <c r="E2069" t="s">
        <v>565</v>
      </c>
      <c r="F2069" t="s">
        <v>41</v>
      </c>
      <c r="G2069" s="5">
        <v>484</v>
      </c>
      <c r="H2069" t="s">
        <v>42</v>
      </c>
      <c r="I2069" t="s">
        <v>43</v>
      </c>
      <c r="J2069" t="s">
        <v>45</v>
      </c>
      <c r="K2069" t="s">
        <v>45</v>
      </c>
      <c r="L2069" t="s">
        <v>45</v>
      </c>
      <c r="N2069" s="8">
        <v>2023</v>
      </c>
      <c r="R2069" s="7">
        <v>33.373823000000002</v>
      </c>
      <c r="S2069" s="7">
        <v>48.401077999999998</v>
      </c>
      <c r="T2069" t="s">
        <v>46</v>
      </c>
      <c r="U2069" t="s">
        <v>26680</v>
      </c>
      <c r="X2069" t="s">
        <v>26340</v>
      </c>
      <c r="Y2069" t="s">
        <v>19854</v>
      </c>
      <c r="Z2069" t="s">
        <v>19855</v>
      </c>
      <c r="AC2069" t="s">
        <v>26681</v>
      </c>
      <c r="AF2069" t="s">
        <v>52</v>
      </c>
      <c r="AG2069" t="s">
        <v>26682</v>
      </c>
      <c r="AH2069" s="8" t="s">
        <v>26683</v>
      </c>
      <c r="AI2069" t="s">
        <v>26684</v>
      </c>
      <c r="AJ2069" t="s">
        <v>26685</v>
      </c>
    </row>
    <row r="2070" spans="1:36" ht="17.25" hidden="1" customHeight="1" x14ac:dyDescent="0.2">
      <c r="A2070" s="4" t="s">
        <v>26689</v>
      </c>
      <c r="B2070" t="s">
        <v>26162</v>
      </c>
      <c r="C2070" t="s">
        <v>26690</v>
      </c>
      <c r="D2070" t="s">
        <v>26691</v>
      </c>
      <c r="E2070" t="s">
        <v>335</v>
      </c>
      <c r="F2070" t="s">
        <v>64</v>
      </c>
      <c r="G2070" s="5">
        <v>162</v>
      </c>
      <c r="H2070" t="s">
        <v>42</v>
      </c>
      <c r="I2070" t="s">
        <v>65</v>
      </c>
      <c r="J2070" t="s">
        <v>45</v>
      </c>
      <c r="K2070" t="s">
        <v>45</v>
      </c>
      <c r="L2070" t="s">
        <v>45</v>
      </c>
      <c r="N2070" s="8">
        <v>2014</v>
      </c>
      <c r="R2070" s="7">
        <v>30.482362999999999</v>
      </c>
      <c r="S2070" s="7">
        <v>48.248559</v>
      </c>
      <c r="T2070" t="s">
        <v>46</v>
      </c>
      <c r="U2070" t="s">
        <v>26692</v>
      </c>
      <c r="X2070" t="s">
        <v>26166</v>
      </c>
      <c r="Y2070" t="s">
        <v>19854</v>
      </c>
      <c r="Z2070" t="s">
        <v>19855</v>
      </c>
      <c r="AA2070" t="s">
        <v>26693</v>
      </c>
      <c r="AC2070" t="s">
        <v>26694</v>
      </c>
      <c r="AF2070" t="s">
        <v>52</v>
      </c>
      <c r="AG2070" t="s">
        <v>26695</v>
      </c>
      <c r="AH2070" s="24">
        <v>1214704</v>
      </c>
      <c r="AI2070" t="s">
        <v>26696</v>
      </c>
      <c r="AJ2070" t="s">
        <v>26701</v>
      </c>
    </row>
    <row r="2071" spans="1:36" ht="17.25" hidden="1" customHeight="1" x14ac:dyDescent="0.2">
      <c r="A2071" s="4" t="s">
        <v>26689</v>
      </c>
      <c r="B2071" t="s">
        <v>26162</v>
      </c>
      <c r="C2071" t="s">
        <v>26690</v>
      </c>
      <c r="D2071" t="s">
        <v>26691</v>
      </c>
      <c r="E2071" t="s">
        <v>1157</v>
      </c>
      <c r="F2071" t="s">
        <v>64</v>
      </c>
      <c r="G2071" s="5">
        <v>162</v>
      </c>
      <c r="H2071" t="s">
        <v>42</v>
      </c>
      <c r="I2071" t="s">
        <v>65</v>
      </c>
      <c r="J2071" t="s">
        <v>45</v>
      </c>
      <c r="K2071" t="s">
        <v>45</v>
      </c>
      <c r="L2071" t="s">
        <v>45</v>
      </c>
      <c r="N2071" s="27">
        <v>2014</v>
      </c>
      <c r="R2071" s="7">
        <v>30.482362999999999</v>
      </c>
      <c r="S2071" s="7">
        <v>48.248559</v>
      </c>
      <c r="T2071" t="s">
        <v>46</v>
      </c>
      <c r="U2071" t="s">
        <v>26692</v>
      </c>
      <c r="X2071" t="s">
        <v>26166</v>
      </c>
      <c r="Y2071" t="s">
        <v>19854</v>
      </c>
      <c r="Z2071" t="s">
        <v>19855</v>
      </c>
      <c r="AA2071" t="s">
        <v>26693</v>
      </c>
      <c r="AC2071" t="s">
        <v>26694</v>
      </c>
      <c r="AF2071" t="s">
        <v>52</v>
      </c>
      <c r="AG2071" t="s">
        <v>26695</v>
      </c>
      <c r="AH2071" s="24">
        <v>1214705</v>
      </c>
      <c r="AI2071" t="s">
        <v>26696</v>
      </c>
      <c r="AJ2071" t="s">
        <v>26702</v>
      </c>
    </row>
    <row r="2072" spans="1:36" ht="17.25" hidden="1" customHeight="1" x14ac:dyDescent="0.2">
      <c r="A2072" s="4" t="s">
        <v>26716</v>
      </c>
      <c r="B2072" t="s">
        <v>26162</v>
      </c>
      <c r="C2072" t="s">
        <v>26717</v>
      </c>
      <c r="D2072" t="s">
        <v>26718</v>
      </c>
      <c r="E2072" t="s">
        <v>696</v>
      </c>
      <c r="F2072" t="s">
        <v>64</v>
      </c>
      <c r="G2072" s="5">
        <v>162</v>
      </c>
      <c r="H2072" t="s">
        <v>42</v>
      </c>
      <c r="I2072" t="s">
        <v>65</v>
      </c>
      <c r="J2072" t="s">
        <v>45</v>
      </c>
      <c r="K2072" t="s">
        <v>45</v>
      </c>
      <c r="L2072" t="s">
        <v>45</v>
      </c>
      <c r="N2072" s="8">
        <v>2016</v>
      </c>
      <c r="R2072" s="7">
        <v>30.625793000000002</v>
      </c>
      <c r="S2072" s="7">
        <v>49.133603999999998</v>
      </c>
      <c r="T2072" t="s">
        <v>46</v>
      </c>
      <c r="U2072" t="s">
        <v>26719</v>
      </c>
      <c r="X2072" t="s">
        <v>26166</v>
      </c>
      <c r="Y2072" t="s">
        <v>19854</v>
      </c>
      <c r="Z2072" t="s">
        <v>19855</v>
      </c>
      <c r="AC2072" t="s">
        <v>26720</v>
      </c>
      <c r="AG2072" t="s">
        <v>26721</v>
      </c>
      <c r="AH2072" s="6">
        <v>1282531</v>
      </c>
      <c r="AI2072" t="s">
        <v>26722</v>
      </c>
      <c r="AJ2072" t="s">
        <v>26723</v>
      </c>
    </row>
    <row r="2073" spans="1:36" ht="17.25" hidden="1" customHeight="1" x14ac:dyDescent="0.2">
      <c r="A2073" s="4" t="s">
        <v>26716</v>
      </c>
      <c r="B2073" t="s">
        <v>26162</v>
      </c>
      <c r="C2073" t="s">
        <v>26717</v>
      </c>
      <c r="D2073" t="s">
        <v>26718</v>
      </c>
      <c r="E2073" t="s">
        <v>703</v>
      </c>
      <c r="F2073" t="s">
        <v>64</v>
      </c>
      <c r="G2073" s="5">
        <v>162</v>
      </c>
      <c r="H2073" t="s">
        <v>42</v>
      </c>
      <c r="I2073" t="s">
        <v>65</v>
      </c>
      <c r="J2073" t="s">
        <v>45</v>
      </c>
      <c r="K2073" t="s">
        <v>45</v>
      </c>
      <c r="L2073" t="s">
        <v>45</v>
      </c>
      <c r="N2073" s="8">
        <v>2016</v>
      </c>
      <c r="R2073" s="7">
        <v>30.625793000000002</v>
      </c>
      <c r="S2073" s="7">
        <v>49.133603999999998</v>
      </c>
      <c r="T2073" t="s">
        <v>46</v>
      </c>
      <c r="U2073" t="s">
        <v>26719</v>
      </c>
      <c r="X2073" t="s">
        <v>26166</v>
      </c>
      <c r="Y2073" t="s">
        <v>19854</v>
      </c>
      <c r="Z2073" t="s">
        <v>19855</v>
      </c>
      <c r="AC2073" t="s">
        <v>26720</v>
      </c>
      <c r="AG2073" t="s">
        <v>26721</v>
      </c>
      <c r="AH2073" s="24">
        <v>1282532</v>
      </c>
      <c r="AI2073" t="s">
        <v>26722</v>
      </c>
      <c r="AJ2073" t="s">
        <v>26724</v>
      </c>
    </row>
    <row r="2074" spans="1:36" ht="17.25" hidden="1" customHeight="1" x14ac:dyDescent="0.2">
      <c r="A2074" s="4" t="s">
        <v>26716</v>
      </c>
      <c r="B2074" t="s">
        <v>26162</v>
      </c>
      <c r="C2074" t="s">
        <v>26717</v>
      </c>
      <c r="D2074" t="s">
        <v>26718</v>
      </c>
      <c r="E2074" t="s">
        <v>738</v>
      </c>
      <c r="F2074" t="s">
        <v>64</v>
      </c>
      <c r="G2074" s="5">
        <v>162</v>
      </c>
      <c r="H2074" t="s">
        <v>42</v>
      </c>
      <c r="I2074" t="s">
        <v>65</v>
      </c>
      <c r="J2074" t="s">
        <v>45</v>
      </c>
      <c r="K2074" t="s">
        <v>45</v>
      </c>
      <c r="L2074" t="s">
        <v>45</v>
      </c>
      <c r="N2074" s="27">
        <v>2016</v>
      </c>
      <c r="R2074" s="7">
        <v>30.625793000000002</v>
      </c>
      <c r="S2074" s="7">
        <v>49.133603999999998</v>
      </c>
      <c r="T2074" t="s">
        <v>46</v>
      </c>
      <c r="U2074" t="s">
        <v>26719</v>
      </c>
      <c r="X2074" t="s">
        <v>26166</v>
      </c>
      <c r="Y2074" t="s">
        <v>19854</v>
      </c>
      <c r="Z2074" t="s">
        <v>19855</v>
      </c>
      <c r="AC2074" t="s">
        <v>26720</v>
      </c>
      <c r="AG2074" t="s">
        <v>26721</v>
      </c>
      <c r="AH2074" s="24">
        <v>1282533</v>
      </c>
      <c r="AI2074" t="s">
        <v>26722</v>
      </c>
      <c r="AJ2074" t="s">
        <v>26725</v>
      </c>
    </row>
    <row r="2075" spans="1:36" ht="17.25" hidden="1" customHeight="1" x14ac:dyDescent="0.2">
      <c r="A2075" s="4" t="s">
        <v>26716</v>
      </c>
      <c r="B2075" t="s">
        <v>26162</v>
      </c>
      <c r="C2075" t="s">
        <v>26717</v>
      </c>
      <c r="D2075" t="s">
        <v>26718</v>
      </c>
      <c r="E2075" t="s">
        <v>740</v>
      </c>
      <c r="F2075" t="s">
        <v>64</v>
      </c>
      <c r="G2075" s="5">
        <v>162</v>
      </c>
      <c r="H2075" t="s">
        <v>42</v>
      </c>
      <c r="I2075" t="s">
        <v>65</v>
      </c>
      <c r="J2075" t="s">
        <v>45</v>
      </c>
      <c r="K2075" t="s">
        <v>45</v>
      </c>
      <c r="L2075" t="s">
        <v>45</v>
      </c>
      <c r="N2075" s="27">
        <v>2016</v>
      </c>
      <c r="R2075" s="7">
        <v>30.625793000000002</v>
      </c>
      <c r="S2075" s="7">
        <v>49.133603999999998</v>
      </c>
      <c r="T2075" t="s">
        <v>46</v>
      </c>
      <c r="U2075" t="s">
        <v>26719</v>
      </c>
      <c r="X2075" t="s">
        <v>26166</v>
      </c>
      <c r="Y2075" t="s">
        <v>19854</v>
      </c>
      <c r="Z2075" t="s">
        <v>19855</v>
      </c>
      <c r="AC2075" t="s">
        <v>26720</v>
      </c>
      <c r="AG2075" t="s">
        <v>26721</v>
      </c>
      <c r="AH2075" s="24">
        <v>1282534</v>
      </c>
      <c r="AI2075" t="s">
        <v>26722</v>
      </c>
      <c r="AJ2075" t="s">
        <v>26726</v>
      </c>
    </row>
    <row r="2076" spans="1:36" ht="17.25" hidden="1" customHeight="1" x14ac:dyDescent="0.2">
      <c r="A2076" s="4" t="s">
        <v>26762</v>
      </c>
      <c r="B2076" t="s">
        <v>26162</v>
      </c>
      <c r="C2076" t="s">
        <v>26763</v>
      </c>
      <c r="D2076" t="s">
        <v>26764</v>
      </c>
      <c r="E2076" t="s">
        <v>565</v>
      </c>
      <c r="F2076" t="s">
        <v>86</v>
      </c>
      <c r="G2076" s="5">
        <v>500</v>
      </c>
      <c r="H2076" t="s">
        <v>139</v>
      </c>
      <c r="I2076" t="s">
        <v>43</v>
      </c>
      <c r="J2076" t="s">
        <v>45</v>
      </c>
      <c r="K2076" t="s">
        <v>45</v>
      </c>
      <c r="L2076" t="s">
        <v>45</v>
      </c>
      <c r="N2076" s="8">
        <v>2024</v>
      </c>
      <c r="R2076" s="7">
        <v>32.244166999999997</v>
      </c>
      <c r="S2076" s="7">
        <v>51.426389</v>
      </c>
      <c r="T2076" t="s">
        <v>46</v>
      </c>
      <c r="U2076" t="s">
        <v>26600</v>
      </c>
      <c r="X2076" t="s">
        <v>26600</v>
      </c>
      <c r="Y2076" t="s">
        <v>19854</v>
      </c>
      <c r="Z2076" t="s">
        <v>19855</v>
      </c>
      <c r="AC2076" t="s">
        <v>26765</v>
      </c>
      <c r="AD2076" t="s">
        <v>52</v>
      </c>
      <c r="AE2076" t="s">
        <v>92</v>
      </c>
      <c r="AF2076" t="s">
        <v>52</v>
      </c>
      <c r="AG2076" t="s">
        <v>26766</v>
      </c>
      <c r="AH2076" s="24">
        <v>1311336</v>
      </c>
      <c r="AI2076" t="s">
        <v>26767</v>
      </c>
      <c r="AJ2076" t="s">
        <v>26772</v>
      </c>
    </row>
    <row r="2077" spans="1:36" ht="17.25" hidden="1" customHeight="1" x14ac:dyDescent="0.2">
      <c r="A2077" s="4" t="s">
        <v>26762</v>
      </c>
      <c r="B2077" t="s">
        <v>26162</v>
      </c>
      <c r="C2077" t="s">
        <v>26763</v>
      </c>
      <c r="D2077" t="s">
        <v>26764</v>
      </c>
      <c r="E2077" t="s">
        <v>870</v>
      </c>
      <c r="F2077" t="s">
        <v>86</v>
      </c>
      <c r="G2077" s="5">
        <v>500</v>
      </c>
      <c r="H2077" t="s">
        <v>139</v>
      </c>
      <c r="I2077" t="s">
        <v>43</v>
      </c>
      <c r="J2077" t="s">
        <v>45</v>
      </c>
      <c r="K2077" t="s">
        <v>45</v>
      </c>
      <c r="L2077" t="s">
        <v>45</v>
      </c>
      <c r="N2077" s="8">
        <v>2024</v>
      </c>
      <c r="R2077" s="7">
        <v>32.244166999999997</v>
      </c>
      <c r="S2077" s="7">
        <v>51.426389</v>
      </c>
      <c r="T2077" t="s">
        <v>46</v>
      </c>
      <c r="U2077" t="s">
        <v>26600</v>
      </c>
      <c r="X2077" t="s">
        <v>26600</v>
      </c>
      <c r="Y2077" t="s">
        <v>19854</v>
      </c>
      <c r="Z2077" t="s">
        <v>19855</v>
      </c>
      <c r="AC2077" t="s">
        <v>26765</v>
      </c>
      <c r="AD2077" t="s">
        <v>52</v>
      </c>
      <c r="AE2077" t="s">
        <v>92</v>
      </c>
      <c r="AF2077" t="s">
        <v>52</v>
      </c>
      <c r="AG2077" t="s">
        <v>26766</v>
      </c>
      <c r="AH2077" s="24">
        <v>1311336</v>
      </c>
      <c r="AI2077" t="s">
        <v>26767</v>
      </c>
      <c r="AJ2077" t="s">
        <v>26773</v>
      </c>
    </row>
    <row r="2078" spans="1:36" ht="17.25" hidden="1" customHeight="1" x14ac:dyDescent="0.2">
      <c r="A2078" s="4" t="s">
        <v>26762</v>
      </c>
      <c r="B2078" t="s">
        <v>26162</v>
      </c>
      <c r="C2078" t="s">
        <v>26763</v>
      </c>
      <c r="D2078" t="s">
        <v>26764</v>
      </c>
      <c r="E2078" t="s">
        <v>873</v>
      </c>
      <c r="F2078" t="s">
        <v>86</v>
      </c>
      <c r="G2078" s="5">
        <v>500</v>
      </c>
      <c r="H2078" t="s">
        <v>139</v>
      </c>
      <c r="I2078" t="s">
        <v>43</v>
      </c>
      <c r="J2078" t="s">
        <v>45</v>
      </c>
      <c r="K2078" t="s">
        <v>45</v>
      </c>
      <c r="L2078" t="s">
        <v>45</v>
      </c>
      <c r="N2078" s="27">
        <v>2024</v>
      </c>
      <c r="R2078" s="7">
        <v>32.244166999999997</v>
      </c>
      <c r="S2078" s="7">
        <v>51.426389</v>
      </c>
      <c r="T2078" t="s">
        <v>46</v>
      </c>
      <c r="U2078" t="s">
        <v>26600</v>
      </c>
      <c r="X2078" t="s">
        <v>26600</v>
      </c>
      <c r="Y2078" t="s">
        <v>19854</v>
      </c>
      <c r="Z2078" t="s">
        <v>19855</v>
      </c>
      <c r="AC2078" t="s">
        <v>26765</v>
      </c>
      <c r="AD2078" t="s">
        <v>52</v>
      </c>
      <c r="AE2078" t="s">
        <v>92</v>
      </c>
      <c r="AF2078" t="s">
        <v>52</v>
      </c>
      <c r="AG2078" t="s">
        <v>26766</v>
      </c>
      <c r="AH2078" s="6">
        <v>1311336</v>
      </c>
      <c r="AI2078" t="s">
        <v>26767</v>
      </c>
      <c r="AJ2078" t="s">
        <v>26774</v>
      </c>
    </row>
    <row r="2079" spans="1:36" ht="17.25" hidden="1" customHeight="1" x14ac:dyDescent="0.2">
      <c r="A2079" s="4" t="s">
        <v>26838</v>
      </c>
      <c r="B2079" t="s">
        <v>26162</v>
      </c>
      <c r="C2079" t="s">
        <v>26839</v>
      </c>
      <c r="D2079" t="s">
        <v>26840</v>
      </c>
      <c r="E2079" t="s">
        <v>40</v>
      </c>
      <c r="F2079" t="s">
        <v>86</v>
      </c>
      <c r="G2079" s="5">
        <v>500</v>
      </c>
      <c r="H2079" t="s">
        <v>139</v>
      </c>
      <c r="I2079" t="s">
        <v>43</v>
      </c>
      <c r="J2079" t="s">
        <v>45</v>
      </c>
      <c r="K2079" t="s">
        <v>45</v>
      </c>
      <c r="L2079" t="s">
        <v>45</v>
      </c>
      <c r="N2079" s="27">
        <v>2023</v>
      </c>
      <c r="R2079" s="7">
        <v>30.760479</v>
      </c>
      <c r="S2079" s="7">
        <v>49.701348600000003</v>
      </c>
      <c r="T2079" t="s">
        <v>504</v>
      </c>
      <c r="U2079" t="s">
        <v>26841</v>
      </c>
      <c r="X2079" t="s">
        <v>26166</v>
      </c>
      <c r="Y2079" t="s">
        <v>19854</v>
      </c>
      <c r="Z2079" t="s">
        <v>19855</v>
      </c>
      <c r="AC2079" t="s">
        <v>26842</v>
      </c>
      <c r="AF2079" t="s">
        <v>52</v>
      </c>
      <c r="AG2079" t="s">
        <v>26843</v>
      </c>
      <c r="AH2079" s="27">
        <v>1195197</v>
      </c>
      <c r="AI2079" t="s">
        <v>26844</v>
      </c>
      <c r="AJ2079" t="s">
        <v>26845</v>
      </c>
    </row>
    <row r="2080" spans="1:36" ht="17.25" hidden="1" customHeight="1" x14ac:dyDescent="0.2">
      <c r="A2080" s="4" t="s">
        <v>26852</v>
      </c>
      <c r="B2080" t="s">
        <v>26162</v>
      </c>
      <c r="C2080" t="s">
        <v>26853</v>
      </c>
      <c r="D2080" t="s">
        <v>26854</v>
      </c>
      <c r="E2080" t="s">
        <v>40</v>
      </c>
      <c r="F2080" t="s">
        <v>41</v>
      </c>
      <c r="G2080" s="5">
        <v>500</v>
      </c>
      <c r="H2080" t="s">
        <v>42</v>
      </c>
      <c r="I2080" t="s">
        <v>43</v>
      </c>
      <c r="J2080" t="s">
        <v>45</v>
      </c>
      <c r="K2080" t="s">
        <v>45</v>
      </c>
      <c r="L2080" t="s">
        <v>45</v>
      </c>
      <c r="N2080" s="8">
        <v>2017</v>
      </c>
      <c r="R2080" s="7">
        <v>35.462011240274101</v>
      </c>
      <c r="S2080" s="7">
        <v>51.012413295012202</v>
      </c>
      <c r="T2080" t="s">
        <v>46</v>
      </c>
      <c r="U2080" t="s">
        <v>26855</v>
      </c>
      <c r="X2080" t="s">
        <v>26316</v>
      </c>
      <c r="Y2080" t="s">
        <v>19854</v>
      </c>
      <c r="Z2080" t="s">
        <v>19855</v>
      </c>
      <c r="AF2080" t="s">
        <v>52</v>
      </c>
      <c r="AG2080" t="s">
        <v>26856</v>
      </c>
      <c r="AH2080" s="8" t="s">
        <v>26857</v>
      </c>
      <c r="AI2080" t="s">
        <v>26858</v>
      </c>
      <c r="AJ2080" t="s">
        <v>26859</v>
      </c>
    </row>
    <row r="2081" spans="1:36" ht="17.25" hidden="1" customHeight="1" x14ac:dyDescent="0.2">
      <c r="A2081" s="4" t="s">
        <v>26852</v>
      </c>
      <c r="B2081" t="s">
        <v>26162</v>
      </c>
      <c r="C2081" t="s">
        <v>26853</v>
      </c>
      <c r="D2081" t="s">
        <v>26854</v>
      </c>
      <c r="E2081" t="s">
        <v>56</v>
      </c>
      <c r="F2081" t="s">
        <v>41</v>
      </c>
      <c r="G2081" s="5">
        <v>500</v>
      </c>
      <c r="H2081" t="s">
        <v>42</v>
      </c>
      <c r="I2081" t="s">
        <v>43</v>
      </c>
      <c r="J2081" t="s">
        <v>45</v>
      </c>
      <c r="K2081" t="s">
        <v>45</v>
      </c>
      <c r="L2081" t="s">
        <v>45</v>
      </c>
      <c r="N2081" s="27">
        <v>2018</v>
      </c>
      <c r="R2081" s="7">
        <v>35.462011240274101</v>
      </c>
      <c r="S2081" s="7">
        <v>51.012413295012202</v>
      </c>
      <c r="T2081" t="s">
        <v>46</v>
      </c>
      <c r="U2081" t="s">
        <v>26855</v>
      </c>
      <c r="X2081" t="s">
        <v>26316</v>
      </c>
      <c r="Y2081" t="s">
        <v>19854</v>
      </c>
      <c r="Z2081" t="s">
        <v>19855</v>
      </c>
      <c r="AF2081" t="s">
        <v>52</v>
      </c>
      <c r="AG2081" t="s">
        <v>26856</v>
      </c>
      <c r="AH2081" s="27" t="s">
        <v>26860</v>
      </c>
      <c r="AI2081" t="s">
        <v>26858</v>
      </c>
      <c r="AJ2081" t="s">
        <v>26861</v>
      </c>
    </row>
    <row r="2082" spans="1:36" ht="17.25" hidden="1" customHeight="1" x14ac:dyDescent="0.2">
      <c r="A2082" s="4" t="s">
        <v>26852</v>
      </c>
      <c r="B2082" t="s">
        <v>26162</v>
      </c>
      <c r="C2082" t="s">
        <v>26853</v>
      </c>
      <c r="D2082" t="s">
        <v>26854</v>
      </c>
      <c r="E2082" t="s">
        <v>58</v>
      </c>
      <c r="F2082" t="s">
        <v>41</v>
      </c>
      <c r="G2082" s="5">
        <v>500</v>
      </c>
      <c r="H2082" t="s">
        <v>42</v>
      </c>
      <c r="I2082" t="s">
        <v>43</v>
      </c>
      <c r="J2082" t="s">
        <v>45</v>
      </c>
      <c r="K2082" t="s">
        <v>45</v>
      </c>
      <c r="L2082" t="s">
        <v>45</v>
      </c>
      <c r="N2082" s="27">
        <v>2020</v>
      </c>
      <c r="R2082" s="7">
        <v>35.462011240274101</v>
      </c>
      <c r="S2082" s="7">
        <v>51.012413295012202</v>
      </c>
      <c r="T2082" t="s">
        <v>46</v>
      </c>
      <c r="U2082" t="s">
        <v>26855</v>
      </c>
      <c r="X2082" t="s">
        <v>26316</v>
      </c>
      <c r="Y2082" t="s">
        <v>19854</v>
      </c>
      <c r="Z2082" t="s">
        <v>19855</v>
      </c>
      <c r="AF2082" t="s">
        <v>52</v>
      </c>
      <c r="AG2082" t="s">
        <v>26856</v>
      </c>
      <c r="AH2082" s="27" t="s">
        <v>26862</v>
      </c>
      <c r="AI2082" t="s">
        <v>26858</v>
      </c>
      <c r="AJ2082" t="s">
        <v>26863</v>
      </c>
    </row>
    <row r="2083" spans="1:36" ht="17.25" hidden="1" customHeight="1" x14ac:dyDescent="0.2">
      <c r="A2083" s="4" t="s">
        <v>26864</v>
      </c>
      <c r="B2083" t="s">
        <v>26162</v>
      </c>
      <c r="C2083" t="s">
        <v>26865</v>
      </c>
      <c r="E2083" t="s">
        <v>40</v>
      </c>
      <c r="F2083" t="s">
        <v>86</v>
      </c>
      <c r="G2083" s="5">
        <v>484</v>
      </c>
      <c r="H2083" t="s">
        <v>42</v>
      </c>
      <c r="I2083" t="s">
        <v>43</v>
      </c>
      <c r="J2083" t="s">
        <v>45</v>
      </c>
      <c r="K2083" t="s">
        <v>45</v>
      </c>
      <c r="L2083" t="s">
        <v>45</v>
      </c>
      <c r="N2083" s="27">
        <v>2013</v>
      </c>
      <c r="R2083" s="7">
        <v>37.639667000000003</v>
      </c>
      <c r="S2083" s="7">
        <v>49.086700999999998</v>
      </c>
      <c r="T2083" t="s">
        <v>46</v>
      </c>
      <c r="U2083" t="s">
        <v>26866</v>
      </c>
      <c r="X2083" t="s">
        <v>26519</v>
      </c>
      <c r="Y2083" t="s">
        <v>19854</v>
      </c>
      <c r="Z2083" t="s">
        <v>19855</v>
      </c>
      <c r="AA2083" t="s">
        <v>26867</v>
      </c>
      <c r="AC2083" t="s">
        <v>26868</v>
      </c>
      <c r="AF2083" t="s">
        <v>52</v>
      </c>
      <c r="AG2083" t="s">
        <v>26869</v>
      </c>
      <c r="AH2083" s="27" t="s">
        <v>26870</v>
      </c>
      <c r="AI2083" t="s">
        <v>26871</v>
      </c>
      <c r="AJ2083" t="s">
        <v>26872</v>
      </c>
    </row>
    <row r="2084" spans="1:36" ht="17.25" hidden="1" customHeight="1" x14ac:dyDescent="0.2">
      <c r="A2084" s="4" t="s">
        <v>26864</v>
      </c>
      <c r="B2084" t="s">
        <v>26162</v>
      </c>
      <c r="C2084" t="s">
        <v>26865</v>
      </c>
      <c r="E2084" t="s">
        <v>56</v>
      </c>
      <c r="F2084" t="s">
        <v>86</v>
      </c>
      <c r="G2084" s="5">
        <v>484</v>
      </c>
      <c r="H2084" t="s">
        <v>42</v>
      </c>
      <c r="I2084" t="s">
        <v>43</v>
      </c>
      <c r="J2084" t="s">
        <v>45</v>
      </c>
      <c r="K2084" t="s">
        <v>45</v>
      </c>
      <c r="L2084" t="s">
        <v>45</v>
      </c>
      <c r="N2084" s="27">
        <v>2013</v>
      </c>
      <c r="R2084" s="7">
        <v>37.639667000000003</v>
      </c>
      <c r="S2084" s="7">
        <v>49.086700999999998</v>
      </c>
      <c r="T2084" t="s">
        <v>46</v>
      </c>
      <c r="U2084" t="s">
        <v>26866</v>
      </c>
      <c r="X2084" t="s">
        <v>26519</v>
      </c>
      <c r="Y2084" t="s">
        <v>19854</v>
      </c>
      <c r="Z2084" t="s">
        <v>19855</v>
      </c>
      <c r="AA2084" t="s">
        <v>26867</v>
      </c>
      <c r="AC2084" t="s">
        <v>26868</v>
      </c>
      <c r="AF2084" t="s">
        <v>52</v>
      </c>
      <c r="AG2084" t="s">
        <v>26869</v>
      </c>
      <c r="AH2084" s="27" t="s">
        <v>26873</v>
      </c>
      <c r="AI2084" t="s">
        <v>26871</v>
      </c>
      <c r="AJ2084" t="s">
        <v>26874</v>
      </c>
    </row>
    <row r="2085" spans="1:36" ht="17.25" hidden="1" customHeight="1" x14ac:dyDescent="0.2">
      <c r="A2085" s="4" t="s">
        <v>26895</v>
      </c>
      <c r="B2085" t="s">
        <v>26162</v>
      </c>
      <c r="C2085" t="s">
        <v>26896</v>
      </c>
      <c r="E2085" t="s">
        <v>696</v>
      </c>
      <c r="F2085" t="s">
        <v>86</v>
      </c>
      <c r="G2085" s="5">
        <v>170</v>
      </c>
      <c r="H2085" t="s">
        <v>42</v>
      </c>
      <c r="I2085" t="s">
        <v>65</v>
      </c>
      <c r="J2085" t="s">
        <v>45</v>
      </c>
      <c r="K2085" t="s">
        <v>45</v>
      </c>
      <c r="L2085" t="s">
        <v>45</v>
      </c>
      <c r="N2085" s="27">
        <v>2020</v>
      </c>
      <c r="R2085" s="7">
        <v>26.901076</v>
      </c>
      <c r="S2085" s="7">
        <v>55.911071</v>
      </c>
      <c r="T2085" t="s">
        <v>46</v>
      </c>
      <c r="U2085" t="s">
        <v>26897</v>
      </c>
      <c r="X2085" t="s">
        <v>26175</v>
      </c>
      <c r="Y2085" t="s">
        <v>19854</v>
      </c>
      <c r="Z2085" t="s">
        <v>19855</v>
      </c>
      <c r="AD2085" t="s">
        <v>52</v>
      </c>
      <c r="AE2085" t="s">
        <v>254</v>
      </c>
      <c r="AF2085" t="s">
        <v>52</v>
      </c>
      <c r="AG2085" t="s">
        <v>26898</v>
      </c>
      <c r="AH2085" s="6">
        <v>1270474</v>
      </c>
      <c r="AI2085" t="s">
        <v>26899</v>
      </c>
      <c r="AJ2085" t="s">
        <v>26900</v>
      </c>
    </row>
    <row r="2086" spans="1:36" ht="17.25" hidden="1" customHeight="1" x14ac:dyDescent="0.2">
      <c r="A2086" s="4" t="s">
        <v>26895</v>
      </c>
      <c r="B2086" t="s">
        <v>26162</v>
      </c>
      <c r="C2086" t="s">
        <v>26896</v>
      </c>
      <c r="E2086" t="s">
        <v>703</v>
      </c>
      <c r="F2086" t="s">
        <v>86</v>
      </c>
      <c r="G2086" s="5">
        <v>170</v>
      </c>
      <c r="H2086" t="s">
        <v>42</v>
      </c>
      <c r="I2086" t="s">
        <v>65</v>
      </c>
      <c r="J2086" t="s">
        <v>45</v>
      </c>
      <c r="K2086" t="s">
        <v>45</v>
      </c>
      <c r="L2086" t="s">
        <v>45</v>
      </c>
      <c r="N2086" s="27">
        <v>2020</v>
      </c>
      <c r="R2086" s="7">
        <v>26.901076</v>
      </c>
      <c r="S2086" s="7">
        <v>55.911071</v>
      </c>
      <c r="T2086" t="s">
        <v>46</v>
      </c>
      <c r="U2086" t="s">
        <v>26897</v>
      </c>
      <c r="X2086" t="s">
        <v>26175</v>
      </c>
      <c r="Y2086" t="s">
        <v>19854</v>
      </c>
      <c r="Z2086" t="s">
        <v>19855</v>
      </c>
      <c r="AD2086" t="s">
        <v>52</v>
      </c>
      <c r="AE2086" t="s">
        <v>254</v>
      </c>
      <c r="AF2086" t="s">
        <v>52</v>
      </c>
      <c r="AG2086" t="s">
        <v>26898</v>
      </c>
      <c r="AH2086" s="6">
        <v>1270476</v>
      </c>
      <c r="AI2086" t="s">
        <v>26899</v>
      </c>
      <c r="AJ2086" t="s">
        <v>26901</v>
      </c>
    </row>
    <row r="2087" spans="1:36" ht="17.25" hidden="1" customHeight="1" x14ac:dyDescent="0.2">
      <c r="A2087" s="4" t="s">
        <v>26903</v>
      </c>
      <c r="B2087" t="s">
        <v>26162</v>
      </c>
      <c r="C2087" t="s">
        <v>26904</v>
      </c>
      <c r="E2087" t="s">
        <v>75</v>
      </c>
      <c r="F2087" t="s">
        <v>86</v>
      </c>
      <c r="G2087" s="5">
        <v>320</v>
      </c>
      <c r="H2087" t="s">
        <v>42</v>
      </c>
      <c r="I2087" t="s">
        <v>65</v>
      </c>
      <c r="J2087" t="s">
        <v>45</v>
      </c>
      <c r="K2087" t="s">
        <v>45</v>
      </c>
      <c r="L2087" t="s">
        <v>45</v>
      </c>
      <c r="N2087" s="8">
        <v>2022</v>
      </c>
      <c r="R2087" s="7">
        <v>26.927900000000001</v>
      </c>
      <c r="S2087" s="7">
        <v>55.962899999999998</v>
      </c>
      <c r="T2087" t="s">
        <v>46</v>
      </c>
      <c r="U2087" t="s">
        <v>26897</v>
      </c>
      <c r="X2087" t="s">
        <v>26175</v>
      </c>
      <c r="Y2087" t="s">
        <v>19854</v>
      </c>
      <c r="Z2087" t="s">
        <v>19855</v>
      </c>
      <c r="AA2087" t="s">
        <v>26905</v>
      </c>
      <c r="AC2087" t="s">
        <v>26906</v>
      </c>
      <c r="AD2087" t="s">
        <v>52</v>
      </c>
      <c r="AE2087" t="s">
        <v>881</v>
      </c>
      <c r="AF2087" t="s">
        <v>52</v>
      </c>
      <c r="AG2087" t="s">
        <v>26907</v>
      </c>
      <c r="AH2087" s="24">
        <v>1289630</v>
      </c>
      <c r="AI2087" t="s">
        <v>26908</v>
      </c>
      <c r="AJ2087" t="s">
        <v>26909</v>
      </c>
    </row>
    <row r="2088" spans="1:36" ht="17.25" hidden="1" customHeight="1" x14ac:dyDescent="0.2">
      <c r="A2088" s="4" t="s">
        <v>26942</v>
      </c>
      <c r="B2088" t="s">
        <v>26162</v>
      </c>
      <c r="C2088" t="s">
        <v>26943</v>
      </c>
      <c r="D2088" t="s">
        <v>26944</v>
      </c>
      <c r="E2088" t="s">
        <v>696</v>
      </c>
      <c r="F2088" t="s">
        <v>64</v>
      </c>
      <c r="G2088" s="5">
        <v>1071</v>
      </c>
      <c r="H2088" t="s">
        <v>139</v>
      </c>
      <c r="I2088" t="s">
        <v>43</v>
      </c>
      <c r="J2088" t="s">
        <v>45</v>
      </c>
      <c r="K2088" t="s">
        <v>45</v>
      </c>
      <c r="L2088" t="s">
        <v>45</v>
      </c>
      <c r="N2088" s="8">
        <v>2024</v>
      </c>
      <c r="R2088" s="7">
        <v>35.520699999999998</v>
      </c>
      <c r="S2088" s="7">
        <v>51.407800000000002</v>
      </c>
      <c r="T2088" t="s">
        <v>46</v>
      </c>
      <c r="U2088" t="s">
        <v>26316</v>
      </c>
      <c r="X2088" t="s">
        <v>26316</v>
      </c>
      <c r="Y2088" t="s">
        <v>19854</v>
      </c>
      <c r="Z2088" t="s">
        <v>19855</v>
      </c>
      <c r="AA2088" t="s">
        <v>26946</v>
      </c>
      <c r="AC2088" t="s">
        <v>26947</v>
      </c>
      <c r="AF2088" t="s">
        <v>52</v>
      </c>
      <c r="AG2088" t="s">
        <v>26953</v>
      </c>
      <c r="AH2088" s="8" t="s">
        <v>26954</v>
      </c>
      <c r="AI2088" t="s">
        <v>26949</v>
      </c>
      <c r="AJ2088" t="s">
        <v>26955</v>
      </c>
    </row>
    <row r="2089" spans="1:36" ht="17.25" hidden="1" customHeight="1" x14ac:dyDescent="0.2">
      <c r="A2089" s="4" t="s">
        <v>26976</v>
      </c>
      <c r="B2089" t="s">
        <v>26162</v>
      </c>
      <c r="C2089" t="s">
        <v>26977</v>
      </c>
      <c r="E2089" t="s">
        <v>43</v>
      </c>
      <c r="F2089" t="s">
        <v>41</v>
      </c>
      <c r="G2089" s="5">
        <v>451</v>
      </c>
      <c r="H2089" t="s">
        <v>42</v>
      </c>
      <c r="I2089" t="s">
        <v>43</v>
      </c>
      <c r="J2089" t="s">
        <v>45</v>
      </c>
      <c r="K2089" t="s">
        <v>45</v>
      </c>
      <c r="L2089" t="s">
        <v>45</v>
      </c>
      <c r="N2089" s="8">
        <v>2023</v>
      </c>
      <c r="R2089" s="7">
        <v>37.424404000000003</v>
      </c>
      <c r="S2089" s="7">
        <v>46.012774</v>
      </c>
      <c r="T2089" t="s">
        <v>46</v>
      </c>
      <c r="U2089" t="s">
        <v>26978</v>
      </c>
      <c r="X2089" t="s">
        <v>26210</v>
      </c>
      <c r="Y2089" t="s">
        <v>19854</v>
      </c>
      <c r="Z2089" t="s">
        <v>19855</v>
      </c>
      <c r="AA2089" t="s">
        <v>26979</v>
      </c>
      <c r="AF2089" t="s">
        <v>52</v>
      </c>
      <c r="AG2089" t="s">
        <v>26980</v>
      </c>
      <c r="AH2089" s="24">
        <v>1317768</v>
      </c>
      <c r="AI2089" t="s">
        <v>26981</v>
      </c>
      <c r="AJ2089" t="s">
        <v>26982</v>
      </c>
    </row>
    <row r="2090" spans="1:36" ht="17.25" hidden="1" customHeight="1" x14ac:dyDescent="0.2">
      <c r="A2090" s="4" t="s">
        <v>26991</v>
      </c>
      <c r="B2090" t="s">
        <v>26162</v>
      </c>
      <c r="C2090" t="s">
        <v>26992</v>
      </c>
      <c r="E2090" t="s">
        <v>40</v>
      </c>
      <c r="F2090" t="s">
        <v>86</v>
      </c>
      <c r="G2090" s="5">
        <v>492</v>
      </c>
      <c r="H2090" t="s">
        <v>42</v>
      </c>
      <c r="I2090" t="s">
        <v>43</v>
      </c>
      <c r="J2090" t="s">
        <v>45</v>
      </c>
      <c r="K2090" t="s">
        <v>45</v>
      </c>
      <c r="L2090" t="s">
        <v>45</v>
      </c>
      <c r="N2090" s="27">
        <v>2017</v>
      </c>
      <c r="R2090" s="7">
        <v>29.547048</v>
      </c>
      <c r="S2090" s="7">
        <v>55.766466000000001</v>
      </c>
      <c r="T2090" t="s">
        <v>46</v>
      </c>
      <c r="U2090" t="s">
        <v>26533</v>
      </c>
      <c r="X2090" t="s">
        <v>26355</v>
      </c>
      <c r="Y2090" t="s">
        <v>19854</v>
      </c>
      <c r="Z2090" t="s">
        <v>19855</v>
      </c>
      <c r="AC2090" t="s">
        <v>26993</v>
      </c>
      <c r="AD2090" t="s">
        <v>52</v>
      </c>
      <c r="AE2090" t="s">
        <v>1546</v>
      </c>
      <c r="AF2090" t="s">
        <v>52</v>
      </c>
      <c r="AG2090" t="s">
        <v>26994</v>
      </c>
      <c r="AH2090" s="27" t="s">
        <v>26995</v>
      </c>
      <c r="AI2090" t="s">
        <v>26996</v>
      </c>
      <c r="AJ2090" t="s">
        <v>26997</v>
      </c>
    </row>
    <row r="2091" spans="1:36" ht="17.25" hidden="1" customHeight="1" x14ac:dyDescent="0.2">
      <c r="A2091" s="4" t="s">
        <v>27029</v>
      </c>
      <c r="B2091" t="s">
        <v>26162</v>
      </c>
      <c r="C2091" t="s">
        <v>27030</v>
      </c>
      <c r="D2091" t="s">
        <v>27031</v>
      </c>
      <c r="E2091" t="s">
        <v>738</v>
      </c>
      <c r="F2091" t="s">
        <v>64</v>
      </c>
      <c r="G2091" s="5">
        <v>183</v>
      </c>
      <c r="H2091" t="s">
        <v>42</v>
      </c>
      <c r="I2091" t="s">
        <v>65</v>
      </c>
      <c r="J2091" t="s">
        <v>45</v>
      </c>
      <c r="K2091" t="s">
        <v>45</v>
      </c>
      <c r="L2091" t="s">
        <v>45</v>
      </c>
      <c r="N2091" s="27">
        <v>2022</v>
      </c>
      <c r="R2091" s="7">
        <v>35.637908000000003</v>
      </c>
      <c r="S2091" s="7">
        <v>53.477046999999999</v>
      </c>
      <c r="T2091" t="s">
        <v>46</v>
      </c>
      <c r="U2091" t="s">
        <v>26297</v>
      </c>
      <c r="X2091" t="s">
        <v>26297</v>
      </c>
      <c r="Y2091" t="s">
        <v>19854</v>
      </c>
      <c r="Z2091" t="s">
        <v>19855</v>
      </c>
      <c r="AA2091" t="s">
        <v>27032</v>
      </c>
      <c r="AC2091" t="s">
        <v>27033</v>
      </c>
      <c r="AF2091" t="s">
        <v>52</v>
      </c>
      <c r="AG2091" t="s">
        <v>27037</v>
      </c>
      <c r="AH2091" s="6">
        <v>1314397</v>
      </c>
      <c r="AI2091" t="s">
        <v>27034</v>
      </c>
      <c r="AJ2091" t="s">
        <v>27038</v>
      </c>
    </row>
    <row r="2092" spans="1:36" ht="17.25" hidden="1" customHeight="1" x14ac:dyDescent="0.2">
      <c r="A2092" s="4" t="s">
        <v>27109</v>
      </c>
      <c r="B2092" t="s">
        <v>26162</v>
      </c>
      <c r="C2092" t="s">
        <v>27110</v>
      </c>
      <c r="D2092" t="s">
        <v>27111</v>
      </c>
      <c r="E2092" t="s">
        <v>870</v>
      </c>
      <c r="F2092" t="s">
        <v>86</v>
      </c>
      <c r="G2092" s="5">
        <v>484</v>
      </c>
      <c r="H2092" t="s">
        <v>139</v>
      </c>
      <c r="I2092" t="s">
        <v>43</v>
      </c>
      <c r="J2092" t="s">
        <v>45</v>
      </c>
      <c r="K2092" t="s">
        <v>45</v>
      </c>
      <c r="L2092" t="s">
        <v>45</v>
      </c>
      <c r="N2092" s="27">
        <v>2023</v>
      </c>
      <c r="R2092" s="7">
        <v>36.837904000000002</v>
      </c>
      <c r="S2092" s="7">
        <v>53.258944</v>
      </c>
      <c r="T2092" t="s">
        <v>46</v>
      </c>
      <c r="U2092" t="s">
        <v>27112</v>
      </c>
      <c r="X2092" t="s">
        <v>26365</v>
      </c>
      <c r="Y2092" t="s">
        <v>19854</v>
      </c>
      <c r="Z2092" t="s">
        <v>19855</v>
      </c>
      <c r="AA2092" t="s">
        <v>27113</v>
      </c>
      <c r="AC2092" t="s">
        <v>27114</v>
      </c>
      <c r="AF2092" t="s">
        <v>52</v>
      </c>
      <c r="AG2092" t="s">
        <v>27115</v>
      </c>
      <c r="AH2092" s="27" t="s">
        <v>27119</v>
      </c>
      <c r="AI2092" t="s">
        <v>27117</v>
      </c>
      <c r="AJ2092" t="s">
        <v>27120</v>
      </c>
    </row>
    <row r="2093" spans="1:36" ht="17.25" hidden="1" customHeight="1" x14ac:dyDescent="0.2">
      <c r="A2093" s="4" t="s">
        <v>27150</v>
      </c>
      <c r="B2093" t="s">
        <v>26162</v>
      </c>
      <c r="C2093" t="s">
        <v>27151</v>
      </c>
      <c r="D2093" t="s">
        <v>27152</v>
      </c>
      <c r="E2093" t="s">
        <v>40</v>
      </c>
      <c r="F2093" t="s">
        <v>86</v>
      </c>
      <c r="G2093" s="5">
        <v>484</v>
      </c>
      <c r="H2093" t="s">
        <v>42</v>
      </c>
      <c r="I2093" t="s">
        <v>43</v>
      </c>
      <c r="J2093" t="s">
        <v>45</v>
      </c>
      <c r="K2093" t="s">
        <v>45</v>
      </c>
      <c r="L2093" t="s">
        <v>45</v>
      </c>
      <c r="N2093" s="27">
        <v>2013</v>
      </c>
      <c r="R2093" s="7">
        <v>31.959918999999999</v>
      </c>
      <c r="S2093" s="7">
        <v>54.074595000000002</v>
      </c>
      <c r="T2093" t="s">
        <v>46</v>
      </c>
      <c r="U2093" t="s">
        <v>26262</v>
      </c>
      <c r="X2093" t="s">
        <v>26262</v>
      </c>
      <c r="Y2093" t="s">
        <v>19854</v>
      </c>
      <c r="Z2093" t="s">
        <v>19855</v>
      </c>
      <c r="AA2093" t="s">
        <v>27153</v>
      </c>
      <c r="AC2093" t="s">
        <v>27154</v>
      </c>
      <c r="AG2093" t="s">
        <v>27155</v>
      </c>
      <c r="AH2093" s="27" t="s">
        <v>27156</v>
      </c>
      <c r="AI2093" t="s">
        <v>27157</v>
      </c>
      <c r="AJ2093" t="s">
        <v>27158</v>
      </c>
    </row>
    <row r="2094" spans="1:36" ht="17.25" hidden="1" customHeight="1" x14ac:dyDescent="0.2">
      <c r="A2094" s="4" t="s">
        <v>27159</v>
      </c>
      <c r="B2094" t="s">
        <v>26162</v>
      </c>
      <c r="C2094" t="s">
        <v>27160</v>
      </c>
      <c r="D2094" t="s">
        <v>27161</v>
      </c>
      <c r="E2094" t="s">
        <v>40</v>
      </c>
      <c r="F2094" t="s">
        <v>41</v>
      </c>
      <c r="G2094" s="5">
        <v>478</v>
      </c>
      <c r="H2094" t="s">
        <v>42</v>
      </c>
      <c r="I2094" t="s">
        <v>43</v>
      </c>
      <c r="J2094" t="s">
        <v>45</v>
      </c>
      <c r="K2094" t="s">
        <v>45</v>
      </c>
      <c r="L2094" t="s">
        <v>45</v>
      </c>
      <c r="N2094" s="27">
        <v>2019</v>
      </c>
      <c r="R2094" s="7">
        <v>37.339700000000001</v>
      </c>
      <c r="S2094" s="7">
        <v>58.0486</v>
      </c>
      <c r="T2094" t="s">
        <v>46</v>
      </c>
      <c r="U2094" t="s">
        <v>19963</v>
      </c>
      <c r="X2094" t="s">
        <v>27162</v>
      </c>
      <c r="Y2094" t="s">
        <v>19854</v>
      </c>
      <c r="Z2094" t="s">
        <v>19855</v>
      </c>
      <c r="AA2094" t="s">
        <v>27163</v>
      </c>
      <c r="AG2094" t="s">
        <v>27164</v>
      </c>
      <c r="AH2094" s="27" t="s">
        <v>27165</v>
      </c>
      <c r="AI2094" t="s">
        <v>27166</v>
      </c>
      <c r="AJ2094" t="s">
        <v>27167</v>
      </c>
    </row>
    <row r="2095" spans="1:36" ht="17.25" hidden="1" customHeight="1" x14ac:dyDescent="0.2">
      <c r="A2095" s="4" t="s">
        <v>27159</v>
      </c>
      <c r="B2095" t="s">
        <v>26162</v>
      </c>
      <c r="C2095" t="s">
        <v>27160</v>
      </c>
      <c r="D2095" t="s">
        <v>27161</v>
      </c>
      <c r="E2095" t="s">
        <v>56</v>
      </c>
      <c r="F2095" t="s">
        <v>41</v>
      </c>
      <c r="G2095" s="5">
        <v>478</v>
      </c>
      <c r="H2095" t="s">
        <v>42</v>
      </c>
      <c r="I2095" t="s">
        <v>43</v>
      </c>
      <c r="J2095" t="s">
        <v>45</v>
      </c>
      <c r="K2095" t="s">
        <v>45</v>
      </c>
      <c r="L2095" t="s">
        <v>45</v>
      </c>
      <c r="N2095" s="27">
        <v>2019</v>
      </c>
      <c r="R2095" s="7">
        <v>37.339700000000001</v>
      </c>
      <c r="S2095" s="7">
        <v>58.0486</v>
      </c>
      <c r="T2095" t="s">
        <v>46</v>
      </c>
      <c r="U2095" t="s">
        <v>19963</v>
      </c>
      <c r="X2095" t="s">
        <v>27162</v>
      </c>
      <c r="Y2095" t="s">
        <v>19854</v>
      </c>
      <c r="Z2095" t="s">
        <v>19855</v>
      </c>
      <c r="AA2095" t="s">
        <v>27163</v>
      </c>
      <c r="AG2095" t="s">
        <v>27164</v>
      </c>
      <c r="AH2095" s="27" t="s">
        <v>27168</v>
      </c>
      <c r="AI2095" t="s">
        <v>27166</v>
      </c>
      <c r="AJ2095" t="s">
        <v>27169</v>
      </c>
    </row>
    <row r="2096" spans="1:36" ht="17.25" hidden="1" customHeight="1" x14ac:dyDescent="0.2">
      <c r="A2096" s="4" t="s">
        <v>27159</v>
      </c>
      <c r="B2096" t="s">
        <v>26162</v>
      </c>
      <c r="C2096" t="s">
        <v>27160</v>
      </c>
      <c r="D2096" t="s">
        <v>27161</v>
      </c>
      <c r="E2096" t="s">
        <v>58</v>
      </c>
      <c r="F2096" t="s">
        <v>41</v>
      </c>
      <c r="G2096" s="5">
        <v>478</v>
      </c>
      <c r="H2096" t="s">
        <v>42</v>
      </c>
      <c r="I2096" t="s">
        <v>43</v>
      </c>
      <c r="J2096" t="s">
        <v>45</v>
      </c>
      <c r="K2096" t="s">
        <v>45</v>
      </c>
      <c r="L2096" t="s">
        <v>45</v>
      </c>
      <c r="N2096" s="27">
        <v>2020</v>
      </c>
      <c r="R2096" s="7">
        <v>37.339700000000001</v>
      </c>
      <c r="S2096" s="7">
        <v>58.0486</v>
      </c>
      <c r="T2096" t="s">
        <v>46</v>
      </c>
      <c r="U2096" t="s">
        <v>19963</v>
      </c>
      <c r="X2096" t="s">
        <v>27162</v>
      </c>
      <c r="Y2096" t="s">
        <v>19854</v>
      </c>
      <c r="Z2096" t="s">
        <v>19855</v>
      </c>
      <c r="AA2096" t="s">
        <v>27163</v>
      </c>
      <c r="AG2096" t="s">
        <v>27164</v>
      </c>
      <c r="AH2096" s="27" t="s">
        <v>27170</v>
      </c>
      <c r="AI2096" t="s">
        <v>27166</v>
      </c>
      <c r="AJ2096" t="s">
        <v>27171</v>
      </c>
    </row>
    <row r="2097" spans="1:36" ht="17.25" hidden="1" customHeight="1" x14ac:dyDescent="0.2">
      <c r="A2097" s="4" t="s">
        <v>27172</v>
      </c>
      <c r="B2097" t="s">
        <v>26162</v>
      </c>
      <c r="C2097" t="s">
        <v>27173</v>
      </c>
      <c r="D2097" t="s">
        <v>27174</v>
      </c>
      <c r="E2097" t="s">
        <v>40</v>
      </c>
      <c r="F2097" t="s">
        <v>64</v>
      </c>
      <c r="G2097" s="5">
        <v>484</v>
      </c>
      <c r="H2097" t="s">
        <v>42</v>
      </c>
      <c r="I2097" t="s">
        <v>43</v>
      </c>
      <c r="J2097" t="s">
        <v>45</v>
      </c>
      <c r="K2097" t="s">
        <v>45</v>
      </c>
      <c r="L2097" t="s">
        <v>45</v>
      </c>
      <c r="N2097" s="8">
        <v>2016</v>
      </c>
      <c r="R2097" s="7">
        <v>28.048333</v>
      </c>
      <c r="S2097" s="7">
        <v>57.782583000000002</v>
      </c>
      <c r="T2097" t="s">
        <v>46</v>
      </c>
      <c r="U2097" t="s">
        <v>27175</v>
      </c>
      <c r="X2097" t="s">
        <v>26355</v>
      </c>
      <c r="Y2097" t="s">
        <v>19854</v>
      </c>
      <c r="Z2097" t="s">
        <v>19855</v>
      </c>
      <c r="AA2097" t="s">
        <v>27176</v>
      </c>
      <c r="AC2097" t="s">
        <v>27177</v>
      </c>
      <c r="AG2097" t="s">
        <v>27178</v>
      </c>
      <c r="AH2097" s="8" t="s">
        <v>27179</v>
      </c>
      <c r="AI2097" t="s">
        <v>27180</v>
      </c>
      <c r="AJ2097" t="s">
        <v>27181</v>
      </c>
    </row>
    <row r="2098" spans="1:36" ht="17.25" hidden="1" customHeight="1" x14ac:dyDescent="0.2">
      <c r="A2098" s="4" t="s">
        <v>27185</v>
      </c>
      <c r="B2098" t="s">
        <v>26162</v>
      </c>
      <c r="C2098" t="s">
        <v>27186</v>
      </c>
      <c r="D2098" t="s">
        <v>27187</v>
      </c>
      <c r="E2098" t="s">
        <v>40</v>
      </c>
      <c r="F2098" t="s">
        <v>64</v>
      </c>
      <c r="G2098" s="5">
        <v>350</v>
      </c>
      <c r="H2098" t="s">
        <v>139</v>
      </c>
      <c r="I2098" t="s">
        <v>240</v>
      </c>
      <c r="J2098" t="s">
        <v>45</v>
      </c>
      <c r="K2098" t="s">
        <v>45</v>
      </c>
      <c r="L2098" t="s">
        <v>45</v>
      </c>
      <c r="N2098" s="27">
        <v>2026</v>
      </c>
      <c r="R2098" s="7">
        <v>26.520099099999999</v>
      </c>
      <c r="S2098" s="7">
        <v>57.107167199999999</v>
      </c>
      <c r="T2098" t="s">
        <v>46</v>
      </c>
      <c r="U2098" t="s">
        <v>27188</v>
      </c>
      <c r="X2098" t="s">
        <v>26175</v>
      </c>
      <c r="Y2098" t="s">
        <v>19854</v>
      </c>
      <c r="Z2098" t="s">
        <v>19855</v>
      </c>
      <c r="AF2098" t="s">
        <v>52</v>
      </c>
      <c r="AG2098" t="s">
        <v>27189</v>
      </c>
      <c r="AH2098" s="8">
        <v>1278859</v>
      </c>
      <c r="AI2098" t="s">
        <v>27190</v>
      </c>
      <c r="AJ2098" t="s">
        <v>27191</v>
      </c>
    </row>
    <row r="2099" spans="1:36" ht="17.25" hidden="1" customHeight="1" x14ac:dyDescent="0.2">
      <c r="A2099" s="4" t="s">
        <v>27185</v>
      </c>
      <c r="B2099" t="s">
        <v>26162</v>
      </c>
      <c r="C2099" t="s">
        <v>27186</v>
      </c>
      <c r="D2099" t="s">
        <v>27187</v>
      </c>
      <c r="E2099" t="s">
        <v>56</v>
      </c>
      <c r="F2099" t="s">
        <v>64</v>
      </c>
      <c r="G2099" s="5">
        <v>350</v>
      </c>
      <c r="H2099" t="s">
        <v>139</v>
      </c>
      <c r="I2099" t="s">
        <v>240</v>
      </c>
      <c r="J2099" t="s">
        <v>45</v>
      </c>
      <c r="K2099" t="s">
        <v>45</v>
      </c>
      <c r="L2099" t="s">
        <v>45</v>
      </c>
      <c r="N2099" s="27">
        <v>2026</v>
      </c>
      <c r="R2099" s="7">
        <v>26.520099099999999</v>
      </c>
      <c r="S2099" s="7">
        <v>57.107167199999999</v>
      </c>
      <c r="T2099" t="s">
        <v>46</v>
      </c>
      <c r="U2099" t="s">
        <v>27188</v>
      </c>
      <c r="X2099" t="s">
        <v>26175</v>
      </c>
      <c r="Y2099" t="s">
        <v>19854</v>
      </c>
      <c r="Z2099" t="s">
        <v>19855</v>
      </c>
      <c r="AF2099" t="s">
        <v>52</v>
      </c>
      <c r="AG2099" t="s">
        <v>27189</v>
      </c>
      <c r="AH2099" s="8">
        <v>1278860</v>
      </c>
      <c r="AI2099" t="s">
        <v>27190</v>
      </c>
      <c r="AJ2099" t="s">
        <v>27192</v>
      </c>
    </row>
    <row r="2100" spans="1:36" ht="17.25" hidden="1" customHeight="1" x14ac:dyDescent="0.2">
      <c r="A2100" s="4" t="s">
        <v>27185</v>
      </c>
      <c r="B2100" t="s">
        <v>26162</v>
      </c>
      <c r="C2100" t="s">
        <v>27186</v>
      </c>
      <c r="D2100" t="s">
        <v>27187</v>
      </c>
      <c r="E2100" t="s">
        <v>58</v>
      </c>
      <c r="F2100" t="s">
        <v>64</v>
      </c>
      <c r="G2100" s="5">
        <v>350</v>
      </c>
      <c r="H2100" t="s">
        <v>139</v>
      </c>
      <c r="I2100" t="s">
        <v>240</v>
      </c>
      <c r="J2100" t="s">
        <v>45</v>
      </c>
      <c r="K2100" t="s">
        <v>45</v>
      </c>
      <c r="L2100" t="s">
        <v>45</v>
      </c>
      <c r="N2100" s="27">
        <v>2026</v>
      </c>
      <c r="R2100" s="7">
        <v>26.520099099999999</v>
      </c>
      <c r="S2100" s="7">
        <v>57.107167199999999</v>
      </c>
      <c r="T2100" t="s">
        <v>46</v>
      </c>
      <c r="U2100" t="s">
        <v>27188</v>
      </c>
      <c r="X2100" t="s">
        <v>26175</v>
      </c>
      <c r="Y2100" t="s">
        <v>19854</v>
      </c>
      <c r="Z2100" t="s">
        <v>19855</v>
      </c>
      <c r="AF2100" t="s">
        <v>52</v>
      </c>
      <c r="AG2100" t="s">
        <v>27189</v>
      </c>
      <c r="AH2100" s="8">
        <v>1278861</v>
      </c>
      <c r="AI2100" t="s">
        <v>27190</v>
      </c>
      <c r="AJ2100" t="s">
        <v>27193</v>
      </c>
    </row>
    <row r="2101" spans="1:36" ht="17.25" hidden="1" customHeight="1" x14ac:dyDescent="0.2">
      <c r="A2101" s="4" t="s">
        <v>27185</v>
      </c>
      <c r="B2101" t="s">
        <v>26162</v>
      </c>
      <c r="C2101" t="s">
        <v>27186</v>
      </c>
      <c r="D2101" t="s">
        <v>27187</v>
      </c>
      <c r="E2101" t="s">
        <v>191</v>
      </c>
      <c r="F2101" t="s">
        <v>64</v>
      </c>
      <c r="G2101" s="5">
        <v>350</v>
      </c>
      <c r="H2101" t="s">
        <v>139</v>
      </c>
      <c r="I2101" t="s">
        <v>240</v>
      </c>
      <c r="J2101" t="s">
        <v>45</v>
      </c>
      <c r="K2101" t="s">
        <v>45</v>
      </c>
      <c r="L2101" t="s">
        <v>45</v>
      </c>
      <c r="N2101" s="27">
        <v>2026</v>
      </c>
      <c r="R2101" s="7">
        <v>26.520099099999999</v>
      </c>
      <c r="S2101" s="7">
        <v>57.107167199999999</v>
      </c>
      <c r="T2101" t="s">
        <v>46</v>
      </c>
      <c r="U2101" t="s">
        <v>27188</v>
      </c>
      <c r="X2101" t="s">
        <v>26175</v>
      </c>
      <c r="Y2101" t="s">
        <v>19854</v>
      </c>
      <c r="Z2101" t="s">
        <v>19855</v>
      </c>
      <c r="AF2101" t="s">
        <v>52</v>
      </c>
      <c r="AG2101" t="s">
        <v>27189</v>
      </c>
      <c r="AH2101" s="27">
        <v>1278862</v>
      </c>
      <c r="AI2101" t="s">
        <v>27190</v>
      </c>
      <c r="AJ2101" t="s">
        <v>27194</v>
      </c>
    </row>
    <row r="2102" spans="1:36" ht="17.25" hidden="1" customHeight="1" x14ac:dyDescent="0.2">
      <c r="A2102" s="4" t="s">
        <v>27222</v>
      </c>
      <c r="B2102" t="s">
        <v>26162</v>
      </c>
      <c r="C2102" t="s">
        <v>27223</v>
      </c>
      <c r="D2102" t="s">
        <v>27224</v>
      </c>
      <c r="E2102" t="s">
        <v>870</v>
      </c>
      <c r="F2102" t="s">
        <v>41</v>
      </c>
      <c r="G2102" s="5">
        <v>474</v>
      </c>
      <c r="H2102" t="s">
        <v>42</v>
      </c>
      <c r="I2102" t="s">
        <v>65</v>
      </c>
      <c r="J2102" t="s">
        <v>45</v>
      </c>
      <c r="K2102" t="s">
        <v>45</v>
      </c>
      <c r="L2102" t="s">
        <v>45</v>
      </c>
      <c r="N2102" s="8">
        <v>2023</v>
      </c>
      <c r="R2102" s="7">
        <v>27.486297</v>
      </c>
      <c r="S2102" s="7">
        <v>52.658898999999998</v>
      </c>
      <c r="T2102" t="s">
        <v>46</v>
      </c>
      <c r="U2102" t="s">
        <v>27225</v>
      </c>
      <c r="X2102" t="s">
        <v>26245</v>
      </c>
      <c r="Y2102" t="s">
        <v>19854</v>
      </c>
      <c r="Z2102" t="s">
        <v>19855</v>
      </c>
      <c r="AC2102" t="s">
        <v>27226</v>
      </c>
      <c r="AD2102" t="s">
        <v>52</v>
      </c>
      <c r="AE2102" t="s">
        <v>881</v>
      </c>
      <c r="AF2102" t="s">
        <v>52</v>
      </c>
      <c r="AG2102" t="s">
        <v>27227</v>
      </c>
      <c r="AH2102" s="24">
        <v>1200251</v>
      </c>
      <c r="AI2102" t="s">
        <v>27228</v>
      </c>
      <c r="AJ2102" t="s">
        <v>27232</v>
      </c>
    </row>
    <row r="2103" spans="1:36" ht="17.25" hidden="1" customHeight="1" x14ac:dyDescent="0.2">
      <c r="A2103" s="4" t="s">
        <v>27222</v>
      </c>
      <c r="B2103" t="s">
        <v>26162</v>
      </c>
      <c r="C2103" t="s">
        <v>27223</v>
      </c>
      <c r="D2103" t="s">
        <v>27224</v>
      </c>
      <c r="E2103" t="s">
        <v>728</v>
      </c>
      <c r="F2103" t="s">
        <v>1711</v>
      </c>
      <c r="G2103" s="5">
        <v>160</v>
      </c>
      <c r="H2103" t="s">
        <v>139</v>
      </c>
      <c r="I2103" t="s">
        <v>240</v>
      </c>
      <c r="J2103" t="s">
        <v>45</v>
      </c>
      <c r="K2103" t="s">
        <v>45</v>
      </c>
      <c r="L2103" t="s">
        <v>45</v>
      </c>
      <c r="N2103" s="24">
        <v>2022</v>
      </c>
      <c r="R2103" s="7">
        <v>27.486297</v>
      </c>
      <c r="S2103" s="7">
        <v>52.658898999999998</v>
      </c>
      <c r="T2103" t="s">
        <v>46</v>
      </c>
      <c r="U2103" t="s">
        <v>27225</v>
      </c>
      <c r="X2103" t="s">
        <v>26245</v>
      </c>
      <c r="Y2103" t="s">
        <v>19854</v>
      </c>
      <c r="Z2103" t="s">
        <v>19855</v>
      </c>
      <c r="AC2103" t="s">
        <v>27226</v>
      </c>
      <c r="AD2103" t="s">
        <v>52</v>
      </c>
      <c r="AE2103" t="s">
        <v>881</v>
      </c>
      <c r="AF2103" t="s">
        <v>52</v>
      </c>
      <c r="AG2103" t="s">
        <v>27227</v>
      </c>
      <c r="AH2103" s="8" t="s">
        <v>45</v>
      </c>
      <c r="AI2103" t="s">
        <v>27228</v>
      </c>
      <c r="AJ2103" t="s">
        <v>27235</v>
      </c>
    </row>
    <row r="2104" spans="1:36" ht="17.25" hidden="1" customHeight="1" x14ac:dyDescent="0.2">
      <c r="A2104" s="4" t="s">
        <v>27236</v>
      </c>
      <c r="B2104" t="s">
        <v>26162</v>
      </c>
      <c r="C2104" t="s">
        <v>27237</v>
      </c>
      <c r="D2104" t="s">
        <v>27238</v>
      </c>
      <c r="E2104" t="s">
        <v>40</v>
      </c>
      <c r="F2104" t="s">
        <v>41</v>
      </c>
      <c r="G2104" s="5">
        <v>484</v>
      </c>
      <c r="H2104" t="s">
        <v>42</v>
      </c>
      <c r="I2104" t="s">
        <v>43</v>
      </c>
      <c r="J2104" t="s">
        <v>45</v>
      </c>
      <c r="K2104" t="s">
        <v>45</v>
      </c>
      <c r="L2104" t="s">
        <v>45</v>
      </c>
      <c r="N2104" s="8">
        <v>2017</v>
      </c>
      <c r="R2104" s="7">
        <v>31.951231499774099</v>
      </c>
      <c r="S2104" s="7">
        <v>54.092926079368702</v>
      </c>
      <c r="T2104" t="s">
        <v>46</v>
      </c>
      <c r="U2104" t="s">
        <v>26262</v>
      </c>
      <c r="X2104" t="s">
        <v>26262</v>
      </c>
      <c r="Y2104" t="s">
        <v>19854</v>
      </c>
      <c r="Z2104" t="s">
        <v>19855</v>
      </c>
      <c r="AC2104" t="s">
        <v>27239</v>
      </c>
      <c r="AF2104" t="s">
        <v>52</v>
      </c>
      <c r="AG2104" t="s">
        <v>27240</v>
      </c>
      <c r="AH2104" s="8" t="s">
        <v>27241</v>
      </c>
      <c r="AI2104" t="s">
        <v>27242</v>
      </c>
      <c r="AJ2104" t="s">
        <v>27243</v>
      </c>
    </row>
    <row r="2105" spans="1:36" ht="17.25" hidden="1" customHeight="1" x14ac:dyDescent="0.2">
      <c r="A2105" s="4" t="s">
        <v>27262</v>
      </c>
      <c r="B2105" t="s">
        <v>26162</v>
      </c>
      <c r="C2105" t="s">
        <v>27263</v>
      </c>
      <c r="E2105" t="s">
        <v>40</v>
      </c>
      <c r="F2105" t="s">
        <v>86</v>
      </c>
      <c r="G2105" s="5">
        <v>500</v>
      </c>
      <c r="H2105" t="s">
        <v>139</v>
      </c>
      <c r="I2105" t="s">
        <v>43</v>
      </c>
      <c r="J2105" t="s">
        <v>45</v>
      </c>
      <c r="K2105" t="s">
        <v>45</v>
      </c>
      <c r="L2105" t="s">
        <v>45</v>
      </c>
      <c r="N2105" s="8">
        <v>2024</v>
      </c>
      <c r="R2105" s="7">
        <v>35.325240700000002</v>
      </c>
      <c r="S2105" s="7">
        <v>51.647198699999997</v>
      </c>
      <c r="T2105" t="s">
        <v>504</v>
      </c>
      <c r="U2105" t="s">
        <v>27264</v>
      </c>
      <c r="X2105" t="s">
        <v>26316</v>
      </c>
      <c r="Y2105" t="s">
        <v>19854</v>
      </c>
      <c r="Z2105" t="s">
        <v>19855</v>
      </c>
      <c r="AG2105" t="s">
        <v>26953</v>
      </c>
      <c r="AH2105" s="8">
        <v>1208244</v>
      </c>
      <c r="AI2105" t="s">
        <v>27265</v>
      </c>
      <c r="AJ2105" t="s">
        <v>27266</v>
      </c>
    </row>
    <row r="2106" spans="1:36" ht="17.25" hidden="1" customHeight="1" x14ac:dyDescent="0.2">
      <c r="A2106" s="4" t="s">
        <v>27268</v>
      </c>
      <c r="B2106" t="s">
        <v>26162</v>
      </c>
      <c r="C2106" t="s">
        <v>27269</v>
      </c>
      <c r="E2106" t="s">
        <v>738</v>
      </c>
      <c r="F2106" t="s">
        <v>86</v>
      </c>
      <c r="G2106" s="5">
        <v>162</v>
      </c>
      <c r="H2106" t="s">
        <v>42</v>
      </c>
      <c r="I2106" t="s">
        <v>65</v>
      </c>
      <c r="J2106" t="s">
        <v>44</v>
      </c>
      <c r="L2106" t="s">
        <v>45</v>
      </c>
      <c r="N2106" s="6">
        <v>2022</v>
      </c>
      <c r="R2106" s="7">
        <v>27.760306</v>
      </c>
      <c r="S2106" s="7">
        <v>52.140439999999998</v>
      </c>
      <c r="T2106" t="s">
        <v>46</v>
      </c>
      <c r="U2106" t="s">
        <v>27270</v>
      </c>
      <c r="X2106" t="s">
        <v>26245</v>
      </c>
      <c r="Y2106" t="s">
        <v>19854</v>
      </c>
      <c r="Z2106" t="s">
        <v>19855</v>
      </c>
      <c r="AA2106" t="s">
        <v>27271</v>
      </c>
      <c r="AC2106" t="s">
        <v>27272</v>
      </c>
      <c r="AD2106" t="s">
        <v>52</v>
      </c>
      <c r="AE2106" t="s">
        <v>881</v>
      </c>
      <c r="AF2106" t="s">
        <v>52</v>
      </c>
      <c r="AG2106" t="s">
        <v>27273</v>
      </c>
      <c r="AH2106" s="6">
        <v>1214708</v>
      </c>
      <c r="AI2106" t="s">
        <v>27274</v>
      </c>
      <c r="AJ2106" t="s">
        <v>27277</v>
      </c>
    </row>
    <row r="2107" spans="1:36" ht="17.25" hidden="1" customHeight="1" x14ac:dyDescent="0.2">
      <c r="A2107" s="4" t="s">
        <v>27268</v>
      </c>
      <c r="B2107" t="s">
        <v>26162</v>
      </c>
      <c r="C2107" t="s">
        <v>27269</v>
      </c>
      <c r="E2107" t="s">
        <v>740</v>
      </c>
      <c r="F2107" t="s">
        <v>86</v>
      </c>
      <c r="G2107" s="5">
        <v>162</v>
      </c>
      <c r="H2107" t="s">
        <v>42</v>
      </c>
      <c r="I2107" t="s">
        <v>65</v>
      </c>
      <c r="J2107" t="s">
        <v>44</v>
      </c>
      <c r="N2107" s="6">
        <v>2022</v>
      </c>
      <c r="R2107" s="7">
        <v>27.760306</v>
      </c>
      <c r="S2107" s="7">
        <v>52.140439999999998</v>
      </c>
      <c r="T2107" t="s">
        <v>46</v>
      </c>
      <c r="U2107" t="s">
        <v>27270</v>
      </c>
      <c r="X2107" t="s">
        <v>26245</v>
      </c>
      <c r="Y2107" t="s">
        <v>19854</v>
      </c>
      <c r="Z2107" t="s">
        <v>19855</v>
      </c>
      <c r="AA2107" t="s">
        <v>27271</v>
      </c>
      <c r="AC2107" t="s">
        <v>27272</v>
      </c>
      <c r="AD2107" t="s">
        <v>52</v>
      </c>
      <c r="AE2107" t="s">
        <v>881</v>
      </c>
      <c r="AF2107" t="s">
        <v>52</v>
      </c>
      <c r="AG2107" t="s">
        <v>27273</v>
      </c>
      <c r="AH2107" s="6">
        <v>1214709</v>
      </c>
      <c r="AI2107" t="s">
        <v>27274</v>
      </c>
      <c r="AJ2107" t="s">
        <v>27278</v>
      </c>
    </row>
    <row r="2108" spans="1:36" ht="17.25" hidden="1" customHeight="1" x14ac:dyDescent="0.2">
      <c r="A2108" s="4" t="s">
        <v>27268</v>
      </c>
      <c r="B2108" t="s">
        <v>26162</v>
      </c>
      <c r="C2108" t="s">
        <v>27269</v>
      </c>
      <c r="E2108" t="s">
        <v>1492</v>
      </c>
      <c r="F2108" t="s">
        <v>86</v>
      </c>
      <c r="G2108" s="5">
        <v>162</v>
      </c>
      <c r="H2108" t="s">
        <v>42</v>
      </c>
      <c r="I2108" t="s">
        <v>65</v>
      </c>
      <c r="J2108" t="s">
        <v>44</v>
      </c>
      <c r="N2108" s="6">
        <v>2022</v>
      </c>
      <c r="R2108" s="7">
        <v>27.760306</v>
      </c>
      <c r="S2108" s="7">
        <v>52.140439999999998</v>
      </c>
      <c r="T2108" t="s">
        <v>46</v>
      </c>
      <c r="U2108" t="s">
        <v>27270</v>
      </c>
      <c r="X2108" t="s">
        <v>26245</v>
      </c>
      <c r="Y2108" t="s">
        <v>19854</v>
      </c>
      <c r="Z2108" t="s">
        <v>19855</v>
      </c>
      <c r="AA2108" t="s">
        <v>27271</v>
      </c>
      <c r="AC2108" t="s">
        <v>27272</v>
      </c>
      <c r="AD2108" t="s">
        <v>52</v>
      </c>
      <c r="AE2108" t="s">
        <v>881</v>
      </c>
      <c r="AF2108" t="s">
        <v>52</v>
      </c>
      <c r="AG2108" t="s">
        <v>27273</v>
      </c>
      <c r="AH2108" s="6">
        <v>1214710</v>
      </c>
      <c r="AI2108" t="s">
        <v>27274</v>
      </c>
      <c r="AJ2108" t="s">
        <v>27279</v>
      </c>
    </row>
    <row r="2109" spans="1:36" ht="17.25" hidden="1" customHeight="1" x14ac:dyDescent="0.2">
      <c r="A2109" s="4" t="s">
        <v>27268</v>
      </c>
      <c r="B2109" t="s">
        <v>26162</v>
      </c>
      <c r="C2109" t="s">
        <v>27269</v>
      </c>
      <c r="E2109" t="s">
        <v>719</v>
      </c>
      <c r="F2109" t="s">
        <v>1711</v>
      </c>
      <c r="G2109" s="5">
        <v>160</v>
      </c>
      <c r="H2109" t="s">
        <v>486</v>
      </c>
      <c r="I2109" t="s">
        <v>240</v>
      </c>
      <c r="J2109" t="s">
        <v>44</v>
      </c>
      <c r="N2109" s="6">
        <v>2024</v>
      </c>
      <c r="R2109" s="7">
        <v>27.760306</v>
      </c>
      <c r="S2109" s="7">
        <v>52.140439999999998</v>
      </c>
      <c r="T2109" t="s">
        <v>46</v>
      </c>
      <c r="U2109" t="s">
        <v>27270</v>
      </c>
      <c r="X2109" t="s">
        <v>26245</v>
      </c>
      <c r="Y2109" t="s">
        <v>19854</v>
      </c>
      <c r="Z2109" t="s">
        <v>19855</v>
      </c>
      <c r="AA2109" t="s">
        <v>27271</v>
      </c>
      <c r="AC2109" t="s">
        <v>27272</v>
      </c>
      <c r="AD2109" t="s">
        <v>52</v>
      </c>
      <c r="AE2109" t="s">
        <v>881</v>
      </c>
      <c r="AF2109" t="s">
        <v>52</v>
      </c>
      <c r="AG2109" t="s">
        <v>27273</v>
      </c>
      <c r="AH2109" s="6">
        <v>1214916</v>
      </c>
      <c r="AI2109" t="s">
        <v>27274</v>
      </c>
      <c r="AJ2109" t="s">
        <v>27280</v>
      </c>
    </row>
    <row r="2110" spans="1:36" ht="17.25" hidden="1" customHeight="1" x14ac:dyDescent="0.2">
      <c r="A2110" s="4" t="s">
        <v>27268</v>
      </c>
      <c r="B2110" t="s">
        <v>26162</v>
      </c>
      <c r="C2110" t="s">
        <v>27269</v>
      </c>
      <c r="E2110" t="s">
        <v>726</v>
      </c>
      <c r="F2110" t="s">
        <v>1711</v>
      </c>
      <c r="G2110" s="5">
        <v>160</v>
      </c>
      <c r="H2110" t="s">
        <v>486</v>
      </c>
      <c r="I2110" t="s">
        <v>240</v>
      </c>
      <c r="J2110" t="s">
        <v>44</v>
      </c>
      <c r="N2110" s="6">
        <v>2024</v>
      </c>
      <c r="R2110" s="7">
        <v>27.760306</v>
      </c>
      <c r="S2110" s="7">
        <v>52.140439999999998</v>
      </c>
      <c r="T2110" t="s">
        <v>46</v>
      </c>
      <c r="U2110" t="s">
        <v>27270</v>
      </c>
      <c r="X2110" t="s">
        <v>26245</v>
      </c>
      <c r="Y2110" t="s">
        <v>19854</v>
      </c>
      <c r="Z2110" t="s">
        <v>19855</v>
      </c>
      <c r="AA2110" t="s">
        <v>27271</v>
      </c>
      <c r="AC2110" t="s">
        <v>27272</v>
      </c>
      <c r="AD2110" t="s">
        <v>52</v>
      </c>
      <c r="AE2110" t="s">
        <v>881</v>
      </c>
      <c r="AF2110" t="s">
        <v>52</v>
      </c>
      <c r="AG2110" t="s">
        <v>27273</v>
      </c>
      <c r="AH2110" s="6">
        <v>1214917</v>
      </c>
      <c r="AI2110" t="s">
        <v>27274</v>
      </c>
      <c r="AJ2110" t="s">
        <v>27281</v>
      </c>
    </row>
    <row r="2111" spans="1:36" ht="17.25" hidden="1" customHeight="1" x14ac:dyDescent="0.2">
      <c r="A2111" s="4" t="s">
        <v>27282</v>
      </c>
      <c r="B2111" t="s">
        <v>26162</v>
      </c>
      <c r="C2111" t="s">
        <v>27283</v>
      </c>
      <c r="D2111" t="s">
        <v>27284</v>
      </c>
      <c r="E2111" t="s">
        <v>696</v>
      </c>
      <c r="F2111" t="s">
        <v>86</v>
      </c>
      <c r="G2111" s="5">
        <v>183</v>
      </c>
      <c r="H2111" t="s">
        <v>42</v>
      </c>
      <c r="I2111" t="s">
        <v>65</v>
      </c>
      <c r="J2111" t="s">
        <v>45</v>
      </c>
      <c r="K2111" t="s">
        <v>45</v>
      </c>
      <c r="L2111" t="s">
        <v>45</v>
      </c>
      <c r="N2111" s="27">
        <v>2022</v>
      </c>
      <c r="R2111" s="7">
        <v>35.370016</v>
      </c>
      <c r="S2111" s="7">
        <v>59.304785000000003</v>
      </c>
      <c r="T2111" t="s">
        <v>46</v>
      </c>
      <c r="U2111" t="s">
        <v>27285</v>
      </c>
      <c r="X2111" t="s">
        <v>26488</v>
      </c>
      <c r="Y2111" t="s">
        <v>19854</v>
      </c>
      <c r="Z2111" t="s">
        <v>19855</v>
      </c>
      <c r="AC2111" t="s">
        <v>27286</v>
      </c>
      <c r="AF2111" t="s">
        <v>52</v>
      </c>
      <c r="AG2111" t="s">
        <v>27287</v>
      </c>
      <c r="AH2111" s="6">
        <v>1317052</v>
      </c>
      <c r="AI2111" t="s">
        <v>27288</v>
      </c>
      <c r="AJ2111" t="s">
        <v>27290</v>
      </c>
    </row>
    <row r="2112" spans="1:36" ht="17.25" hidden="1" customHeight="1" x14ac:dyDescent="0.2">
      <c r="A2112" s="4" t="s">
        <v>27282</v>
      </c>
      <c r="B2112" t="s">
        <v>26162</v>
      </c>
      <c r="C2112" t="s">
        <v>27283</v>
      </c>
      <c r="D2112" t="s">
        <v>27284</v>
      </c>
      <c r="E2112" t="s">
        <v>703</v>
      </c>
      <c r="F2112" t="s">
        <v>86</v>
      </c>
      <c r="G2112" s="5">
        <v>183</v>
      </c>
      <c r="H2112" t="s">
        <v>139</v>
      </c>
      <c r="I2112" t="s">
        <v>65</v>
      </c>
      <c r="J2112" t="s">
        <v>45</v>
      </c>
      <c r="N2112" s="24">
        <v>2023</v>
      </c>
      <c r="R2112" s="7">
        <v>35.370016</v>
      </c>
      <c r="S2112" s="7">
        <v>59.304785000000003</v>
      </c>
      <c r="T2112" t="s">
        <v>46</v>
      </c>
      <c r="U2112" t="s">
        <v>27285</v>
      </c>
      <c r="X2112" t="s">
        <v>26488</v>
      </c>
      <c r="Y2112" t="s">
        <v>19854</v>
      </c>
      <c r="Z2112" t="s">
        <v>19855</v>
      </c>
      <c r="AC2112" t="s">
        <v>27286</v>
      </c>
      <c r="AF2112" t="s">
        <v>52</v>
      </c>
      <c r="AG2112" t="s">
        <v>27287</v>
      </c>
      <c r="AH2112" s="8">
        <v>1214451</v>
      </c>
      <c r="AI2112" t="s">
        <v>27288</v>
      </c>
      <c r="AJ2112" t="s">
        <v>27291</v>
      </c>
    </row>
    <row r="2113" spans="1:36" ht="17.25" hidden="1" customHeight="1" x14ac:dyDescent="0.2">
      <c r="A2113" s="4" t="s">
        <v>27282</v>
      </c>
      <c r="B2113" t="s">
        <v>26162</v>
      </c>
      <c r="C2113" t="s">
        <v>27283</v>
      </c>
      <c r="D2113" t="s">
        <v>27284</v>
      </c>
      <c r="E2113" t="s">
        <v>719</v>
      </c>
      <c r="F2113" t="s">
        <v>86</v>
      </c>
      <c r="G2113" s="5">
        <v>180</v>
      </c>
      <c r="H2113" t="s">
        <v>139</v>
      </c>
      <c r="I2113" t="s">
        <v>240</v>
      </c>
      <c r="J2113" t="s">
        <v>45</v>
      </c>
      <c r="N2113" s="24">
        <v>2023</v>
      </c>
      <c r="O2113" s="25"/>
      <c r="R2113" s="7">
        <v>35.370016</v>
      </c>
      <c r="S2113" s="7">
        <v>59.304785000000003</v>
      </c>
      <c r="T2113" t="s">
        <v>46</v>
      </c>
      <c r="U2113" t="s">
        <v>27285</v>
      </c>
      <c r="X2113" t="s">
        <v>26488</v>
      </c>
      <c r="Y2113" t="s">
        <v>19854</v>
      </c>
      <c r="Z2113" t="s">
        <v>19855</v>
      </c>
      <c r="AC2113" t="s">
        <v>27286</v>
      </c>
      <c r="AF2113" t="s">
        <v>52</v>
      </c>
      <c r="AG2113" t="s">
        <v>27287</v>
      </c>
      <c r="AH2113" s="8">
        <v>1317053</v>
      </c>
      <c r="AI2113" t="s">
        <v>27288</v>
      </c>
      <c r="AJ2113" t="s">
        <v>27292</v>
      </c>
    </row>
    <row r="2114" spans="1:36" ht="17.25" hidden="1" customHeight="1" x14ac:dyDescent="0.2">
      <c r="A2114" s="4" t="s">
        <v>27304</v>
      </c>
      <c r="B2114" t="s">
        <v>26162</v>
      </c>
      <c r="C2114" t="s">
        <v>27305</v>
      </c>
      <c r="D2114" t="s">
        <v>27306</v>
      </c>
      <c r="E2114" t="s">
        <v>565</v>
      </c>
      <c r="F2114" t="s">
        <v>41</v>
      </c>
      <c r="G2114" s="5">
        <v>475</v>
      </c>
      <c r="H2114" t="s">
        <v>42</v>
      </c>
      <c r="I2114" t="s">
        <v>43</v>
      </c>
      <c r="J2114" t="s">
        <v>45</v>
      </c>
      <c r="K2114" t="s">
        <v>45</v>
      </c>
      <c r="L2114" t="s">
        <v>45</v>
      </c>
      <c r="N2114" s="27">
        <v>2016</v>
      </c>
      <c r="R2114" s="7">
        <v>37.345700000000001</v>
      </c>
      <c r="S2114" s="7">
        <v>45.265099999999997</v>
      </c>
      <c r="T2114" t="s">
        <v>46</v>
      </c>
      <c r="U2114" t="s">
        <v>27307</v>
      </c>
      <c r="X2114" t="s">
        <v>26709</v>
      </c>
      <c r="Y2114" t="s">
        <v>19854</v>
      </c>
      <c r="Z2114" t="s">
        <v>19855</v>
      </c>
      <c r="AA2114" t="s">
        <v>27308</v>
      </c>
      <c r="AC2114" t="s">
        <v>27309</v>
      </c>
      <c r="AF2114" t="s">
        <v>52</v>
      </c>
      <c r="AG2114" t="s">
        <v>27310</v>
      </c>
      <c r="AH2114" s="27" t="s">
        <v>27311</v>
      </c>
      <c r="AI2114" t="s">
        <v>27312</v>
      </c>
      <c r="AJ2114" t="s">
        <v>27313</v>
      </c>
    </row>
    <row r="2115" spans="1:36" ht="17.25" hidden="1" customHeight="1" x14ac:dyDescent="0.2">
      <c r="A2115" s="4" t="s">
        <v>27304</v>
      </c>
      <c r="B2115" t="s">
        <v>26162</v>
      </c>
      <c r="C2115" t="s">
        <v>27305</v>
      </c>
      <c r="D2115" t="s">
        <v>27306</v>
      </c>
      <c r="E2115" t="s">
        <v>870</v>
      </c>
      <c r="F2115" t="s">
        <v>41</v>
      </c>
      <c r="G2115" s="5">
        <v>475</v>
      </c>
      <c r="H2115" t="s">
        <v>42</v>
      </c>
      <c r="I2115" t="s">
        <v>43</v>
      </c>
      <c r="J2115" t="s">
        <v>45</v>
      </c>
      <c r="K2115" t="s">
        <v>45</v>
      </c>
      <c r="L2115" t="s">
        <v>45</v>
      </c>
      <c r="N2115" s="27">
        <v>2021</v>
      </c>
      <c r="R2115" s="7">
        <v>37.345700000000001</v>
      </c>
      <c r="S2115" s="7">
        <v>45.265099999999997</v>
      </c>
      <c r="T2115" t="s">
        <v>46</v>
      </c>
      <c r="U2115" t="s">
        <v>27307</v>
      </c>
      <c r="X2115" t="s">
        <v>26709</v>
      </c>
      <c r="Y2115" t="s">
        <v>19854</v>
      </c>
      <c r="Z2115" t="s">
        <v>19855</v>
      </c>
      <c r="AA2115" t="s">
        <v>27308</v>
      </c>
      <c r="AC2115" t="s">
        <v>27309</v>
      </c>
      <c r="AF2115" t="s">
        <v>52</v>
      </c>
      <c r="AG2115" t="s">
        <v>27310</v>
      </c>
      <c r="AH2115" s="27" t="s">
        <v>27314</v>
      </c>
      <c r="AI2115" t="s">
        <v>27312</v>
      </c>
      <c r="AJ2115" t="s">
        <v>27315</v>
      </c>
    </row>
    <row r="2116" spans="1:36" ht="17.25" hidden="1" customHeight="1" x14ac:dyDescent="0.2">
      <c r="A2116" s="4" t="s">
        <v>27304</v>
      </c>
      <c r="B2116" t="s">
        <v>26162</v>
      </c>
      <c r="C2116" t="s">
        <v>27305</v>
      </c>
      <c r="D2116" t="s">
        <v>27306</v>
      </c>
      <c r="E2116" t="s">
        <v>873</v>
      </c>
      <c r="F2116" t="s">
        <v>41</v>
      </c>
      <c r="G2116" s="5">
        <v>475</v>
      </c>
      <c r="H2116" t="s">
        <v>42</v>
      </c>
      <c r="I2116" t="s">
        <v>65</v>
      </c>
      <c r="J2116" t="s">
        <v>45</v>
      </c>
      <c r="K2116" t="s">
        <v>45</v>
      </c>
      <c r="L2116" t="s">
        <v>45</v>
      </c>
      <c r="N2116" s="27">
        <v>2023</v>
      </c>
      <c r="R2116" s="7">
        <v>37.345700000000001</v>
      </c>
      <c r="S2116" s="7">
        <v>45.265099999999997</v>
      </c>
      <c r="T2116" t="s">
        <v>46</v>
      </c>
      <c r="U2116" t="s">
        <v>27307</v>
      </c>
      <c r="X2116" t="s">
        <v>26709</v>
      </c>
      <c r="Y2116" t="s">
        <v>19854</v>
      </c>
      <c r="Z2116" t="s">
        <v>19855</v>
      </c>
      <c r="AA2116" t="s">
        <v>27308</v>
      </c>
      <c r="AC2116" t="s">
        <v>27309</v>
      </c>
      <c r="AF2116" t="s">
        <v>52</v>
      </c>
      <c r="AG2116" t="s">
        <v>27310</v>
      </c>
      <c r="AH2116" s="6">
        <v>1214714</v>
      </c>
      <c r="AI2116" t="s">
        <v>27312</v>
      </c>
      <c r="AJ2116" t="s">
        <v>27316</v>
      </c>
    </row>
    <row r="2117" spans="1:36" ht="17.25" hidden="1" customHeight="1" x14ac:dyDescent="0.2">
      <c r="A2117" s="4" t="s">
        <v>27317</v>
      </c>
      <c r="B2117" t="s">
        <v>26162</v>
      </c>
      <c r="C2117" t="s">
        <v>27318</v>
      </c>
      <c r="D2117" t="s">
        <v>27319</v>
      </c>
      <c r="E2117" t="s">
        <v>696</v>
      </c>
      <c r="F2117" t="s">
        <v>41</v>
      </c>
      <c r="G2117" s="5">
        <v>307</v>
      </c>
      <c r="H2117" t="s">
        <v>139</v>
      </c>
      <c r="I2117" t="s">
        <v>65</v>
      </c>
      <c r="J2117" t="s">
        <v>45</v>
      </c>
      <c r="K2117" t="s">
        <v>45</v>
      </c>
      <c r="L2117" t="s">
        <v>45</v>
      </c>
      <c r="N2117" s="27">
        <v>2022</v>
      </c>
      <c r="R2117" s="7">
        <v>31.503881</v>
      </c>
      <c r="S2117" s="7">
        <v>48.897410000000001</v>
      </c>
      <c r="T2117" t="s">
        <v>504</v>
      </c>
      <c r="U2117" t="s">
        <v>26931</v>
      </c>
      <c r="X2117" t="s">
        <v>26166</v>
      </c>
      <c r="Y2117" t="s">
        <v>19854</v>
      </c>
      <c r="Z2117" t="s">
        <v>19855</v>
      </c>
      <c r="AC2117" t="s">
        <v>27320</v>
      </c>
      <c r="AD2117" t="s">
        <v>52</v>
      </c>
      <c r="AE2117" t="s">
        <v>131</v>
      </c>
      <c r="AF2117" t="s">
        <v>52</v>
      </c>
      <c r="AG2117" t="s">
        <v>27321</v>
      </c>
      <c r="AH2117" s="6">
        <v>1297470</v>
      </c>
      <c r="AI2117" t="s">
        <v>27322</v>
      </c>
      <c r="AJ2117" t="s">
        <v>27323</v>
      </c>
    </row>
    <row r="2118" spans="1:36" ht="17.25" hidden="1" customHeight="1" x14ac:dyDescent="0.2">
      <c r="A2118" s="4" t="s">
        <v>27317</v>
      </c>
      <c r="B2118" t="s">
        <v>26162</v>
      </c>
      <c r="C2118" t="s">
        <v>27318</v>
      </c>
      <c r="D2118" t="s">
        <v>27319</v>
      </c>
      <c r="E2118" t="s">
        <v>703</v>
      </c>
      <c r="F2118" t="s">
        <v>41</v>
      </c>
      <c r="G2118" s="5">
        <v>307</v>
      </c>
      <c r="H2118" t="s">
        <v>139</v>
      </c>
      <c r="I2118" t="s">
        <v>65</v>
      </c>
      <c r="J2118" t="s">
        <v>45</v>
      </c>
      <c r="K2118" t="s">
        <v>45</v>
      </c>
      <c r="L2118" t="s">
        <v>45</v>
      </c>
      <c r="N2118" s="27">
        <v>2022</v>
      </c>
      <c r="R2118" s="7">
        <v>31.503881</v>
      </c>
      <c r="S2118" s="7">
        <v>48.897410000000001</v>
      </c>
      <c r="T2118" t="s">
        <v>504</v>
      </c>
      <c r="U2118" t="s">
        <v>26931</v>
      </c>
      <c r="X2118" t="s">
        <v>26166</v>
      </c>
      <c r="Y2118" t="s">
        <v>19854</v>
      </c>
      <c r="Z2118" t="s">
        <v>19855</v>
      </c>
      <c r="AC2118" t="s">
        <v>27320</v>
      </c>
      <c r="AD2118" t="s">
        <v>52</v>
      </c>
      <c r="AE2118" t="s">
        <v>131</v>
      </c>
      <c r="AF2118" t="s">
        <v>52</v>
      </c>
      <c r="AG2118" t="s">
        <v>27321</v>
      </c>
      <c r="AH2118" s="6">
        <v>1297473</v>
      </c>
      <c r="AI2118" t="s">
        <v>27322</v>
      </c>
      <c r="AJ2118" t="s">
        <v>27324</v>
      </c>
    </row>
    <row r="2119" spans="1:36" ht="17.25" hidden="1" customHeight="1" x14ac:dyDescent="0.2">
      <c r="A2119" s="4" t="s">
        <v>27317</v>
      </c>
      <c r="B2119" t="s">
        <v>26162</v>
      </c>
      <c r="C2119" t="s">
        <v>27318</v>
      </c>
      <c r="D2119" t="s">
        <v>27319</v>
      </c>
      <c r="E2119" t="s">
        <v>719</v>
      </c>
      <c r="F2119" t="s">
        <v>1711</v>
      </c>
      <c r="G2119" s="5">
        <v>292</v>
      </c>
      <c r="H2119" t="s">
        <v>139</v>
      </c>
      <c r="I2119" t="s">
        <v>240</v>
      </c>
      <c r="J2119" t="s">
        <v>45</v>
      </c>
      <c r="K2119" t="s">
        <v>45</v>
      </c>
      <c r="L2119" t="s">
        <v>45</v>
      </c>
      <c r="N2119" s="27">
        <v>2022</v>
      </c>
      <c r="R2119" s="7">
        <v>31.503881</v>
      </c>
      <c r="S2119" s="7">
        <v>48.897410000000001</v>
      </c>
      <c r="T2119" t="s">
        <v>504</v>
      </c>
      <c r="U2119" t="s">
        <v>26931</v>
      </c>
      <c r="X2119" t="s">
        <v>26166</v>
      </c>
      <c r="Y2119" t="s">
        <v>19854</v>
      </c>
      <c r="Z2119" t="s">
        <v>19855</v>
      </c>
      <c r="AC2119" t="s">
        <v>27320</v>
      </c>
      <c r="AD2119" t="s">
        <v>52</v>
      </c>
      <c r="AE2119" t="s">
        <v>131</v>
      </c>
      <c r="AF2119" t="s">
        <v>52</v>
      </c>
      <c r="AG2119" t="s">
        <v>27321</v>
      </c>
      <c r="AH2119" s="6">
        <v>1297471</v>
      </c>
      <c r="AI2119" t="s">
        <v>27322</v>
      </c>
      <c r="AJ2119" t="s">
        <v>27325</v>
      </c>
    </row>
    <row r="2120" spans="1:36" ht="17.25" hidden="1" customHeight="1" x14ac:dyDescent="0.2">
      <c r="A2120" s="4" t="s">
        <v>27326</v>
      </c>
      <c r="B2120" t="s">
        <v>26162</v>
      </c>
      <c r="C2120" t="s">
        <v>27327</v>
      </c>
      <c r="D2120" t="s">
        <v>27328</v>
      </c>
      <c r="E2120" t="s">
        <v>40</v>
      </c>
      <c r="F2120" t="s">
        <v>86</v>
      </c>
      <c r="G2120" s="5">
        <v>520</v>
      </c>
      <c r="H2120" t="s">
        <v>42</v>
      </c>
      <c r="I2120" t="s">
        <v>43</v>
      </c>
      <c r="J2120" t="s">
        <v>45</v>
      </c>
      <c r="K2120" t="s">
        <v>45</v>
      </c>
      <c r="L2120" t="s">
        <v>45</v>
      </c>
      <c r="N2120" s="8">
        <v>2019</v>
      </c>
      <c r="R2120" s="7">
        <v>31.165562999999999</v>
      </c>
      <c r="S2120" s="7">
        <v>48.015203</v>
      </c>
      <c r="T2120" t="s">
        <v>46</v>
      </c>
      <c r="U2120" t="s">
        <v>27329</v>
      </c>
      <c r="X2120" t="s">
        <v>26166</v>
      </c>
      <c r="Y2120" t="s">
        <v>19854</v>
      </c>
      <c r="Z2120" t="s">
        <v>19855</v>
      </c>
      <c r="AD2120" t="s">
        <v>52</v>
      </c>
      <c r="AE2120" t="s">
        <v>881</v>
      </c>
      <c r="AF2120" t="s">
        <v>52</v>
      </c>
      <c r="AG2120" t="s">
        <v>27330</v>
      </c>
      <c r="AH2120" s="8" t="s">
        <v>27331</v>
      </c>
      <c r="AI2120" t="s">
        <v>27332</v>
      </c>
      <c r="AJ2120" t="s">
        <v>27333</v>
      </c>
    </row>
    <row r="2121" spans="1:36" ht="17.25" hidden="1" customHeight="1" x14ac:dyDescent="0.2">
      <c r="A2121" s="4" t="s">
        <v>27334</v>
      </c>
      <c r="B2121" t="s">
        <v>26162</v>
      </c>
      <c r="C2121" t="s">
        <v>27335</v>
      </c>
      <c r="E2121" t="s">
        <v>40</v>
      </c>
      <c r="F2121" t="s">
        <v>226</v>
      </c>
      <c r="G2121" s="5">
        <v>474</v>
      </c>
      <c r="H2121" t="s">
        <v>42</v>
      </c>
      <c r="I2121" t="s">
        <v>227</v>
      </c>
      <c r="J2121" t="s">
        <v>45</v>
      </c>
      <c r="K2121" t="s">
        <v>45</v>
      </c>
      <c r="L2121" t="s">
        <v>45</v>
      </c>
      <c r="N2121" s="8">
        <v>2013</v>
      </c>
      <c r="R2121" s="7">
        <v>31.833644</v>
      </c>
      <c r="S2121" s="7">
        <v>54.343819000000003</v>
      </c>
      <c r="T2121" t="s">
        <v>504</v>
      </c>
      <c r="U2121" t="s">
        <v>26262</v>
      </c>
      <c r="X2121" t="s">
        <v>26262</v>
      </c>
      <c r="Y2121" t="s">
        <v>19854</v>
      </c>
      <c r="Z2121" t="s">
        <v>19855</v>
      </c>
      <c r="AA2121" t="s">
        <v>27336</v>
      </c>
      <c r="AF2121" t="s">
        <v>52</v>
      </c>
      <c r="AG2121" t="s">
        <v>27337</v>
      </c>
      <c r="AH2121" s="8" t="s">
        <v>27338</v>
      </c>
      <c r="AI2121" t="s">
        <v>27339</v>
      </c>
      <c r="AJ2121" t="s">
        <v>27340</v>
      </c>
    </row>
    <row r="2122" spans="1:36" ht="17.25" hidden="1" customHeight="1" x14ac:dyDescent="0.2">
      <c r="A2122" s="4" t="s">
        <v>27373</v>
      </c>
      <c r="B2122" t="s">
        <v>26162</v>
      </c>
      <c r="C2122" t="s">
        <v>27374</v>
      </c>
      <c r="D2122" t="s">
        <v>27375</v>
      </c>
      <c r="E2122" t="s">
        <v>43</v>
      </c>
      <c r="F2122" t="s">
        <v>86</v>
      </c>
      <c r="G2122" s="5">
        <v>484</v>
      </c>
      <c r="H2122" t="s">
        <v>42</v>
      </c>
      <c r="I2122" t="s">
        <v>43</v>
      </c>
      <c r="J2122" t="s">
        <v>45</v>
      </c>
      <c r="K2122" t="s">
        <v>45</v>
      </c>
      <c r="L2122" t="s">
        <v>45</v>
      </c>
      <c r="N2122" s="27">
        <v>2023</v>
      </c>
      <c r="R2122" s="7">
        <v>30.664929000000001</v>
      </c>
      <c r="S2122" s="7">
        <v>56.621364999999997</v>
      </c>
      <c r="T2122" t="s">
        <v>46</v>
      </c>
      <c r="U2122" t="s">
        <v>27376</v>
      </c>
      <c r="X2122" t="s">
        <v>26355</v>
      </c>
      <c r="Y2122" t="s">
        <v>19854</v>
      </c>
      <c r="Z2122" t="s">
        <v>19855</v>
      </c>
      <c r="AA2122" t="s">
        <v>27377</v>
      </c>
      <c r="AC2122" t="s">
        <v>27378</v>
      </c>
      <c r="AD2122" t="s">
        <v>52</v>
      </c>
      <c r="AE2122" t="s">
        <v>254</v>
      </c>
      <c r="AF2122" t="s">
        <v>52</v>
      </c>
      <c r="AG2122" t="s">
        <v>27379</v>
      </c>
      <c r="AH2122" s="6">
        <v>1289619</v>
      </c>
      <c r="AI2122" t="s">
        <v>27380</v>
      </c>
      <c r="AJ2122" t="s">
        <v>27381</v>
      </c>
    </row>
    <row r="2123" spans="1:36" ht="17.25" hidden="1" customHeight="1" x14ac:dyDescent="0.2">
      <c r="A2123" s="4" t="s">
        <v>27410</v>
      </c>
      <c r="B2123" t="s">
        <v>27403</v>
      </c>
      <c r="C2123" t="s">
        <v>27411</v>
      </c>
      <c r="D2123" t="s">
        <v>27412</v>
      </c>
      <c r="E2123" t="s">
        <v>40</v>
      </c>
      <c r="F2123" t="s">
        <v>64</v>
      </c>
      <c r="G2123" s="5">
        <v>125</v>
      </c>
      <c r="H2123" t="s">
        <v>42</v>
      </c>
      <c r="I2123" t="s">
        <v>65</v>
      </c>
      <c r="J2123" t="s">
        <v>45</v>
      </c>
      <c r="K2123" t="s">
        <v>45</v>
      </c>
      <c r="L2123" t="s">
        <v>45</v>
      </c>
      <c r="N2123" s="24">
        <v>2021</v>
      </c>
      <c r="R2123" s="7">
        <v>34.316858000000003</v>
      </c>
      <c r="S2123" s="7">
        <v>41.160259699999997</v>
      </c>
      <c r="T2123" t="s">
        <v>504</v>
      </c>
      <c r="U2123" t="s">
        <v>27413</v>
      </c>
      <c r="X2123" t="s">
        <v>27414</v>
      </c>
      <c r="Y2123" t="s">
        <v>19854</v>
      </c>
      <c r="Z2123" t="s">
        <v>19864</v>
      </c>
      <c r="AD2123" t="s">
        <v>52</v>
      </c>
      <c r="AE2123" t="s">
        <v>131</v>
      </c>
      <c r="AF2123" t="s">
        <v>52</v>
      </c>
      <c r="AG2123" t="s">
        <v>27415</v>
      </c>
      <c r="AH2123" s="8">
        <v>1221167</v>
      </c>
      <c r="AI2123" t="s">
        <v>27416</v>
      </c>
      <c r="AJ2123" t="s">
        <v>27417</v>
      </c>
    </row>
    <row r="2124" spans="1:36" ht="17.25" hidden="1" customHeight="1" x14ac:dyDescent="0.2">
      <c r="A2124" s="4" t="s">
        <v>27410</v>
      </c>
      <c r="B2124" t="s">
        <v>27403</v>
      </c>
      <c r="C2124" t="s">
        <v>27411</v>
      </c>
      <c r="D2124" t="s">
        <v>27412</v>
      </c>
      <c r="E2124" t="s">
        <v>56</v>
      </c>
      <c r="F2124" t="s">
        <v>64</v>
      </c>
      <c r="G2124" s="5">
        <v>125</v>
      </c>
      <c r="H2124" t="s">
        <v>42</v>
      </c>
      <c r="I2124" t="s">
        <v>65</v>
      </c>
      <c r="J2124" t="s">
        <v>45</v>
      </c>
      <c r="K2124" t="s">
        <v>45</v>
      </c>
      <c r="L2124" t="s">
        <v>45</v>
      </c>
      <c r="N2124" s="6">
        <v>2022</v>
      </c>
      <c r="R2124" s="7">
        <v>34.316858000000003</v>
      </c>
      <c r="S2124" s="7">
        <v>41.160259699999997</v>
      </c>
      <c r="T2124" t="s">
        <v>504</v>
      </c>
      <c r="U2124" t="s">
        <v>27413</v>
      </c>
      <c r="X2124" t="s">
        <v>27414</v>
      </c>
      <c r="Y2124" t="s">
        <v>19854</v>
      </c>
      <c r="Z2124" t="s">
        <v>19864</v>
      </c>
      <c r="AD2124" t="s">
        <v>52</v>
      </c>
      <c r="AE2124" t="s">
        <v>131</v>
      </c>
      <c r="AF2124" t="s">
        <v>52</v>
      </c>
      <c r="AG2124" t="s">
        <v>27415</v>
      </c>
      <c r="AH2124" s="8">
        <v>1221168</v>
      </c>
      <c r="AI2124" t="s">
        <v>27416</v>
      </c>
      <c r="AJ2124" t="s">
        <v>27418</v>
      </c>
    </row>
    <row r="2125" spans="1:36" ht="17.25" hidden="1" customHeight="1" x14ac:dyDescent="0.2">
      <c r="A2125" s="4" t="s">
        <v>27420</v>
      </c>
      <c r="B2125" t="s">
        <v>27403</v>
      </c>
      <c r="C2125" t="s">
        <v>27421</v>
      </c>
      <c r="D2125" t="s">
        <v>27422</v>
      </c>
      <c r="E2125" t="s">
        <v>43</v>
      </c>
      <c r="F2125" t="s">
        <v>41</v>
      </c>
      <c r="G2125" s="5">
        <v>750</v>
      </c>
      <c r="H2125" t="s">
        <v>42</v>
      </c>
      <c r="I2125" t="s">
        <v>43</v>
      </c>
      <c r="J2125" t="s">
        <v>45</v>
      </c>
      <c r="K2125" t="s">
        <v>45</v>
      </c>
      <c r="L2125" t="s">
        <v>45</v>
      </c>
      <c r="N2125" s="24">
        <v>2022</v>
      </c>
      <c r="R2125" s="7">
        <v>31.696394000000002</v>
      </c>
      <c r="S2125" s="7">
        <v>47.254027999999998</v>
      </c>
      <c r="T2125" t="s">
        <v>46</v>
      </c>
      <c r="U2125" t="s">
        <v>27423</v>
      </c>
      <c r="X2125" t="s">
        <v>27424</v>
      </c>
      <c r="Y2125" t="s">
        <v>19854</v>
      </c>
      <c r="Z2125" t="s">
        <v>19864</v>
      </c>
      <c r="AC2125" t="s">
        <v>27425</v>
      </c>
      <c r="AD2125" t="s">
        <v>52</v>
      </c>
      <c r="AF2125" t="s">
        <v>52</v>
      </c>
      <c r="AG2125" t="s">
        <v>27426</v>
      </c>
      <c r="AH2125" s="8">
        <v>1233481</v>
      </c>
      <c r="AI2125" t="s">
        <v>27427</v>
      </c>
      <c r="AJ2125" t="s">
        <v>27428</v>
      </c>
    </row>
    <row r="2126" spans="1:36" ht="17.25" hidden="1" customHeight="1" x14ac:dyDescent="0.2">
      <c r="A2126" s="4" t="s">
        <v>27457</v>
      </c>
      <c r="B2126" t="s">
        <v>27403</v>
      </c>
      <c r="C2126" t="s">
        <v>27458</v>
      </c>
      <c r="D2126" t="s">
        <v>27459</v>
      </c>
      <c r="E2126" t="s">
        <v>40</v>
      </c>
      <c r="F2126" t="s">
        <v>64</v>
      </c>
      <c r="G2126" s="5">
        <v>125</v>
      </c>
      <c r="H2126" t="s">
        <v>42</v>
      </c>
      <c r="I2126" t="s">
        <v>65</v>
      </c>
      <c r="J2126" t="s">
        <v>45</v>
      </c>
      <c r="K2126" t="s">
        <v>45</v>
      </c>
      <c r="L2126" t="s">
        <v>45</v>
      </c>
      <c r="N2126" s="24">
        <v>2013</v>
      </c>
      <c r="R2126" s="7">
        <v>35.788179999999997</v>
      </c>
      <c r="S2126" s="7">
        <v>43.252099999999999</v>
      </c>
      <c r="T2126" t="s">
        <v>46</v>
      </c>
      <c r="U2126" t="s">
        <v>27460</v>
      </c>
      <c r="X2126" t="s">
        <v>27461</v>
      </c>
      <c r="Y2126" t="s">
        <v>19854</v>
      </c>
      <c r="Z2126" t="s">
        <v>19864</v>
      </c>
      <c r="AC2126" t="s">
        <v>27462</v>
      </c>
      <c r="AF2126" t="s">
        <v>52</v>
      </c>
      <c r="AG2126" t="s">
        <v>27463</v>
      </c>
      <c r="AH2126" s="27">
        <v>1221163</v>
      </c>
      <c r="AI2126" t="s">
        <v>27464</v>
      </c>
      <c r="AJ2126" t="s">
        <v>27465</v>
      </c>
    </row>
    <row r="2127" spans="1:36" ht="17.25" hidden="1" customHeight="1" x14ac:dyDescent="0.2">
      <c r="A2127" s="4" t="s">
        <v>27457</v>
      </c>
      <c r="B2127" t="s">
        <v>27403</v>
      </c>
      <c r="C2127" t="s">
        <v>27458</v>
      </c>
      <c r="D2127" t="s">
        <v>27459</v>
      </c>
      <c r="E2127" t="s">
        <v>56</v>
      </c>
      <c r="F2127" t="s">
        <v>64</v>
      </c>
      <c r="G2127" s="5">
        <v>125</v>
      </c>
      <c r="H2127" t="s">
        <v>42</v>
      </c>
      <c r="I2127" t="s">
        <v>65</v>
      </c>
      <c r="J2127" t="s">
        <v>45</v>
      </c>
      <c r="K2127" t="s">
        <v>45</v>
      </c>
      <c r="L2127" t="s">
        <v>45</v>
      </c>
      <c r="N2127" s="24">
        <v>2013</v>
      </c>
      <c r="R2127" s="7">
        <v>35.788179999999997</v>
      </c>
      <c r="S2127" s="7">
        <v>43.252099999999999</v>
      </c>
      <c r="T2127" t="s">
        <v>46</v>
      </c>
      <c r="U2127" t="s">
        <v>27460</v>
      </c>
      <c r="X2127" t="s">
        <v>27461</v>
      </c>
      <c r="Y2127" t="s">
        <v>19854</v>
      </c>
      <c r="Z2127" t="s">
        <v>19864</v>
      </c>
      <c r="AC2127" t="s">
        <v>27462</v>
      </c>
      <c r="AF2127" t="s">
        <v>52</v>
      </c>
      <c r="AG2127" t="s">
        <v>27463</v>
      </c>
      <c r="AH2127" s="8">
        <v>1221164</v>
      </c>
      <c r="AI2127" t="s">
        <v>27464</v>
      </c>
      <c r="AJ2127" t="s">
        <v>27466</v>
      </c>
    </row>
    <row r="2128" spans="1:36" ht="17.25" hidden="1" customHeight="1" x14ac:dyDescent="0.2">
      <c r="A2128" s="4" t="s">
        <v>27457</v>
      </c>
      <c r="B2128" t="s">
        <v>27403</v>
      </c>
      <c r="C2128" t="s">
        <v>27458</v>
      </c>
      <c r="D2128" t="s">
        <v>27459</v>
      </c>
      <c r="E2128" t="s">
        <v>58</v>
      </c>
      <c r="F2128" t="s">
        <v>64</v>
      </c>
      <c r="G2128" s="5">
        <v>125</v>
      </c>
      <c r="H2128" t="s">
        <v>42</v>
      </c>
      <c r="I2128" t="s">
        <v>65</v>
      </c>
      <c r="J2128" t="s">
        <v>45</v>
      </c>
      <c r="K2128" t="s">
        <v>45</v>
      </c>
      <c r="L2128" t="s">
        <v>45</v>
      </c>
      <c r="N2128" s="6">
        <v>2013</v>
      </c>
      <c r="R2128" s="7">
        <v>35.788179999999997</v>
      </c>
      <c r="S2128" s="7">
        <v>43.252099999999999</v>
      </c>
      <c r="T2128" t="s">
        <v>46</v>
      </c>
      <c r="U2128" t="s">
        <v>27460</v>
      </c>
      <c r="X2128" t="s">
        <v>27461</v>
      </c>
      <c r="Y2128" t="s">
        <v>19854</v>
      </c>
      <c r="Z2128" t="s">
        <v>19864</v>
      </c>
      <c r="AC2128" t="s">
        <v>27462</v>
      </c>
      <c r="AF2128" t="s">
        <v>52</v>
      </c>
      <c r="AG2128" t="s">
        <v>27463</v>
      </c>
      <c r="AH2128" s="27">
        <v>1221165</v>
      </c>
      <c r="AI2128" t="s">
        <v>27464</v>
      </c>
      <c r="AJ2128" t="s">
        <v>27467</v>
      </c>
    </row>
    <row r="2129" spans="1:36" ht="17.25" hidden="1" customHeight="1" x14ac:dyDescent="0.2">
      <c r="A2129" s="4" t="s">
        <v>27457</v>
      </c>
      <c r="B2129" t="s">
        <v>27403</v>
      </c>
      <c r="C2129" t="s">
        <v>27458</v>
      </c>
      <c r="D2129" t="s">
        <v>27459</v>
      </c>
      <c r="E2129" t="s">
        <v>191</v>
      </c>
      <c r="F2129" t="s">
        <v>64</v>
      </c>
      <c r="G2129" s="5">
        <v>125</v>
      </c>
      <c r="H2129" t="s">
        <v>42</v>
      </c>
      <c r="I2129" t="s">
        <v>65</v>
      </c>
      <c r="J2129" t="s">
        <v>45</v>
      </c>
      <c r="K2129" t="s">
        <v>45</v>
      </c>
      <c r="L2129" t="s">
        <v>45</v>
      </c>
      <c r="N2129" s="6">
        <v>2013</v>
      </c>
      <c r="R2129" s="7">
        <v>35.788179999999997</v>
      </c>
      <c r="S2129" s="7">
        <v>43.252099999999999</v>
      </c>
      <c r="T2129" t="s">
        <v>46</v>
      </c>
      <c r="U2129" t="s">
        <v>27460</v>
      </c>
      <c r="X2129" t="s">
        <v>27461</v>
      </c>
      <c r="Y2129" t="s">
        <v>19854</v>
      </c>
      <c r="Z2129" t="s">
        <v>19864</v>
      </c>
      <c r="AC2129" t="s">
        <v>27462</v>
      </c>
      <c r="AF2129" t="s">
        <v>52</v>
      </c>
      <c r="AG2129" t="s">
        <v>27463</v>
      </c>
      <c r="AH2129" s="27">
        <v>1221166</v>
      </c>
      <c r="AI2129" t="s">
        <v>27464</v>
      </c>
      <c r="AJ2129" t="s">
        <v>27468</v>
      </c>
    </row>
    <row r="2130" spans="1:36" ht="17.25" hidden="1" customHeight="1" x14ac:dyDescent="0.2">
      <c r="A2130" s="4" t="s">
        <v>27457</v>
      </c>
      <c r="B2130" t="s">
        <v>27403</v>
      </c>
      <c r="C2130" t="s">
        <v>27458</v>
      </c>
      <c r="D2130" t="s">
        <v>27459</v>
      </c>
      <c r="E2130" t="s">
        <v>335</v>
      </c>
      <c r="F2130" t="s">
        <v>64</v>
      </c>
      <c r="G2130" s="5">
        <v>125</v>
      </c>
      <c r="H2130" t="s">
        <v>42</v>
      </c>
      <c r="I2130" t="s">
        <v>65</v>
      </c>
      <c r="J2130" t="s">
        <v>45</v>
      </c>
      <c r="K2130" t="s">
        <v>45</v>
      </c>
      <c r="L2130" t="s">
        <v>45</v>
      </c>
      <c r="N2130" s="6">
        <v>2013</v>
      </c>
      <c r="R2130" s="7">
        <v>35.788179999999997</v>
      </c>
      <c r="S2130" s="7">
        <v>43.252099999999999</v>
      </c>
      <c r="T2130" t="s">
        <v>46</v>
      </c>
      <c r="U2130" t="s">
        <v>27460</v>
      </c>
      <c r="X2130" t="s">
        <v>27461</v>
      </c>
      <c r="Y2130" t="s">
        <v>19854</v>
      </c>
      <c r="Z2130" t="s">
        <v>19864</v>
      </c>
      <c r="AC2130" t="s">
        <v>27462</v>
      </c>
      <c r="AF2130" t="s">
        <v>52</v>
      </c>
      <c r="AG2130" t="s">
        <v>27463</v>
      </c>
      <c r="AH2130" s="27">
        <v>1229584</v>
      </c>
      <c r="AI2130" t="s">
        <v>27464</v>
      </c>
      <c r="AJ2130" t="s">
        <v>27469</v>
      </c>
    </row>
    <row r="2131" spans="1:36" ht="17.25" hidden="1" customHeight="1" x14ac:dyDescent="0.2">
      <c r="A2131" s="4" t="s">
        <v>27457</v>
      </c>
      <c r="B2131" t="s">
        <v>27403</v>
      </c>
      <c r="C2131" t="s">
        <v>27458</v>
      </c>
      <c r="D2131" t="s">
        <v>27459</v>
      </c>
      <c r="E2131" t="s">
        <v>1157</v>
      </c>
      <c r="F2131" t="s">
        <v>64</v>
      </c>
      <c r="G2131" s="5">
        <v>125</v>
      </c>
      <c r="H2131" t="s">
        <v>42</v>
      </c>
      <c r="I2131" t="s">
        <v>65</v>
      </c>
      <c r="J2131" t="s">
        <v>45</v>
      </c>
      <c r="K2131" t="s">
        <v>45</v>
      </c>
      <c r="L2131" t="s">
        <v>45</v>
      </c>
      <c r="N2131" s="24">
        <v>2013</v>
      </c>
      <c r="R2131" s="7">
        <v>35.788179999999997</v>
      </c>
      <c r="S2131" s="7">
        <v>43.252099999999999</v>
      </c>
      <c r="T2131" t="s">
        <v>46</v>
      </c>
      <c r="U2131" t="s">
        <v>27460</v>
      </c>
      <c r="X2131" t="s">
        <v>27461</v>
      </c>
      <c r="Y2131" t="s">
        <v>19854</v>
      </c>
      <c r="Z2131" t="s">
        <v>19864</v>
      </c>
      <c r="AC2131" t="s">
        <v>27462</v>
      </c>
      <c r="AF2131" t="s">
        <v>52</v>
      </c>
      <c r="AG2131" t="s">
        <v>27463</v>
      </c>
      <c r="AH2131" s="8">
        <v>1229585</v>
      </c>
      <c r="AI2131" t="s">
        <v>27464</v>
      </c>
      <c r="AJ2131" t="s">
        <v>27470</v>
      </c>
    </row>
    <row r="2132" spans="1:36" ht="17.25" hidden="1" customHeight="1" x14ac:dyDescent="0.2">
      <c r="A2132" s="4" t="s">
        <v>27472</v>
      </c>
      <c r="B2132" t="s">
        <v>27403</v>
      </c>
      <c r="C2132" t="s">
        <v>27473</v>
      </c>
      <c r="D2132" t="s">
        <v>27474</v>
      </c>
      <c r="E2132" t="s">
        <v>4760</v>
      </c>
      <c r="F2132" t="s">
        <v>1653</v>
      </c>
      <c r="G2132" s="5">
        <v>125</v>
      </c>
      <c r="H2132" t="s">
        <v>42</v>
      </c>
      <c r="I2132" t="s">
        <v>65</v>
      </c>
      <c r="J2132" t="s">
        <v>45</v>
      </c>
      <c r="K2132" t="s">
        <v>45</v>
      </c>
      <c r="L2132" t="s">
        <v>45</v>
      </c>
      <c r="N2132" s="6">
        <v>2013</v>
      </c>
      <c r="R2132" s="7">
        <v>33.49091</v>
      </c>
      <c r="S2132" s="7">
        <v>44.36159</v>
      </c>
      <c r="T2132" t="s">
        <v>46</v>
      </c>
      <c r="U2132" t="s">
        <v>27475</v>
      </c>
      <c r="X2132" t="s">
        <v>27406</v>
      </c>
      <c r="Y2132" t="s">
        <v>19854</v>
      </c>
      <c r="Z2132" t="s">
        <v>19864</v>
      </c>
      <c r="AA2132" t="s">
        <v>27476</v>
      </c>
      <c r="AC2132" t="s">
        <v>27477</v>
      </c>
      <c r="AD2132" t="s">
        <v>52</v>
      </c>
      <c r="AE2132" t="s">
        <v>254</v>
      </c>
      <c r="AF2132" t="s">
        <v>52</v>
      </c>
      <c r="AG2132" t="s">
        <v>27478</v>
      </c>
      <c r="AH2132" s="6">
        <v>1293007</v>
      </c>
      <c r="AI2132" t="s">
        <v>27479</v>
      </c>
      <c r="AJ2132" t="s">
        <v>27482</v>
      </c>
    </row>
    <row r="2133" spans="1:36" ht="17.25" hidden="1" customHeight="1" x14ac:dyDescent="0.2">
      <c r="A2133" s="4" t="s">
        <v>27472</v>
      </c>
      <c r="B2133" t="s">
        <v>27403</v>
      </c>
      <c r="C2133" t="s">
        <v>27473</v>
      </c>
      <c r="D2133" t="s">
        <v>27474</v>
      </c>
      <c r="E2133" t="s">
        <v>4762</v>
      </c>
      <c r="F2133" t="s">
        <v>1653</v>
      </c>
      <c r="G2133" s="5">
        <v>125</v>
      </c>
      <c r="H2133" t="s">
        <v>42</v>
      </c>
      <c r="I2133" t="s">
        <v>65</v>
      </c>
      <c r="J2133" t="s">
        <v>45</v>
      </c>
      <c r="K2133" t="s">
        <v>45</v>
      </c>
      <c r="L2133" t="s">
        <v>45</v>
      </c>
      <c r="N2133" s="24">
        <v>2013</v>
      </c>
      <c r="R2133" s="7">
        <v>33.49091</v>
      </c>
      <c r="S2133" s="7">
        <v>44.36159</v>
      </c>
      <c r="T2133" t="s">
        <v>46</v>
      </c>
      <c r="U2133" t="s">
        <v>27475</v>
      </c>
      <c r="X2133" t="s">
        <v>27406</v>
      </c>
      <c r="Y2133" t="s">
        <v>19854</v>
      </c>
      <c r="Z2133" t="s">
        <v>19864</v>
      </c>
      <c r="AA2133" t="s">
        <v>27476</v>
      </c>
      <c r="AC2133" t="s">
        <v>27477</v>
      </c>
      <c r="AD2133" t="s">
        <v>52</v>
      </c>
      <c r="AE2133" t="s">
        <v>254</v>
      </c>
      <c r="AF2133" t="s">
        <v>52</v>
      </c>
      <c r="AG2133" t="s">
        <v>27478</v>
      </c>
      <c r="AH2133" s="24">
        <v>1293008</v>
      </c>
      <c r="AI2133" t="s">
        <v>27479</v>
      </c>
      <c r="AJ2133" t="s">
        <v>27483</v>
      </c>
    </row>
    <row r="2134" spans="1:36" ht="17.25" hidden="1" customHeight="1" x14ac:dyDescent="0.2">
      <c r="A2134" s="4" t="s">
        <v>27472</v>
      </c>
      <c r="B2134" t="s">
        <v>27403</v>
      </c>
      <c r="C2134" t="s">
        <v>27473</v>
      </c>
      <c r="D2134" t="s">
        <v>27474</v>
      </c>
      <c r="E2134" t="s">
        <v>4764</v>
      </c>
      <c r="F2134" t="s">
        <v>1653</v>
      </c>
      <c r="G2134" s="5">
        <v>125</v>
      </c>
      <c r="H2134" t="s">
        <v>42</v>
      </c>
      <c r="I2134" t="s">
        <v>65</v>
      </c>
      <c r="J2134" t="s">
        <v>45</v>
      </c>
      <c r="K2134" t="s">
        <v>45</v>
      </c>
      <c r="L2134" t="s">
        <v>45</v>
      </c>
      <c r="N2134" s="6">
        <v>2013</v>
      </c>
      <c r="R2134" s="7">
        <v>33.49091</v>
      </c>
      <c r="S2134" s="7">
        <v>44.36159</v>
      </c>
      <c r="T2134" t="s">
        <v>46</v>
      </c>
      <c r="U2134" t="s">
        <v>27475</v>
      </c>
      <c r="X2134" t="s">
        <v>27406</v>
      </c>
      <c r="Y2134" t="s">
        <v>19854</v>
      </c>
      <c r="Z2134" t="s">
        <v>19864</v>
      </c>
      <c r="AA2134" t="s">
        <v>27476</v>
      </c>
      <c r="AC2134" t="s">
        <v>27477</v>
      </c>
      <c r="AD2134" t="s">
        <v>52</v>
      </c>
      <c r="AE2134" t="s">
        <v>254</v>
      </c>
      <c r="AF2134" t="s">
        <v>52</v>
      </c>
      <c r="AG2134" t="s">
        <v>27478</v>
      </c>
      <c r="AH2134" s="24">
        <v>1293009</v>
      </c>
      <c r="AI2134" t="s">
        <v>27479</v>
      </c>
      <c r="AJ2134" t="s">
        <v>27484</v>
      </c>
    </row>
    <row r="2135" spans="1:36" ht="17.25" hidden="1" customHeight="1" x14ac:dyDescent="0.2">
      <c r="A2135" s="4" t="s">
        <v>27472</v>
      </c>
      <c r="B2135" t="s">
        <v>27403</v>
      </c>
      <c r="C2135" t="s">
        <v>27473</v>
      </c>
      <c r="D2135" t="s">
        <v>27474</v>
      </c>
      <c r="E2135" t="s">
        <v>4766</v>
      </c>
      <c r="F2135" t="s">
        <v>1653</v>
      </c>
      <c r="G2135" s="5">
        <v>125</v>
      </c>
      <c r="H2135" t="s">
        <v>42</v>
      </c>
      <c r="I2135" t="s">
        <v>65</v>
      </c>
      <c r="J2135" t="s">
        <v>45</v>
      </c>
      <c r="K2135" t="s">
        <v>45</v>
      </c>
      <c r="L2135" t="s">
        <v>45</v>
      </c>
      <c r="N2135" s="6">
        <v>2013</v>
      </c>
      <c r="R2135" s="7">
        <v>33.49091</v>
      </c>
      <c r="S2135" s="7">
        <v>44.36159</v>
      </c>
      <c r="T2135" t="s">
        <v>46</v>
      </c>
      <c r="U2135" t="s">
        <v>27475</v>
      </c>
      <c r="X2135" t="s">
        <v>27406</v>
      </c>
      <c r="Y2135" t="s">
        <v>19854</v>
      </c>
      <c r="Z2135" t="s">
        <v>19864</v>
      </c>
      <c r="AA2135" t="s">
        <v>27476</v>
      </c>
      <c r="AC2135" t="s">
        <v>27477</v>
      </c>
      <c r="AD2135" t="s">
        <v>52</v>
      </c>
      <c r="AE2135" t="s">
        <v>254</v>
      </c>
      <c r="AF2135" t="s">
        <v>52</v>
      </c>
      <c r="AG2135" t="s">
        <v>27478</v>
      </c>
      <c r="AH2135" s="24">
        <v>1293010</v>
      </c>
      <c r="AI2135" t="s">
        <v>27479</v>
      </c>
      <c r="AJ2135" t="s">
        <v>27485</v>
      </c>
    </row>
    <row r="2136" spans="1:36" ht="17.25" hidden="1" customHeight="1" x14ac:dyDescent="0.2">
      <c r="A2136" s="4" t="s">
        <v>27472</v>
      </c>
      <c r="B2136" t="s">
        <v>27403</v>
      </c>
      <c r="C2136" t="s">
        <v>27473</v>
      </c>
      <c r="D2136" t="s">
        <v>27474</v>
      </c>
      <c r="E2136" t="s">
        <v>4768</v>
      </c>
      <c r="F2136" t="s">
        <v>1653</v>
      </c>
      <c r="G2136" s="5">
        <v>125</v>
      </c>
      <c r="H2136" t="s">
        <v>42</v>
      </c>
      <c r="I2136" t="s">
        <v>65</v>
      </c>
      <c r="J2136" t="s">
        <v>45</v>
      </c>
      <c r="K2136" t="s">
        <v>45</v>
      </c>
      <c r="L2136" t="s">
        <v>45</v>
      </c>
      <c r="N2136" s="6">
        <v>2019</v>
      </c>
      <c r="R2136" s="7">
        <v>33.49091</v>
      </c>
      <c r="S2136" s="7">
        <v>44.36159</v>
      </c>
      <c r="T2136" t="s">
        <v>46</v>
      </c>
      <c r="U2136" t="s">
        <v>27475</v>
      </c>
      <c r="X2136" t="s">
        <v>27406</v>
      </c>
      <c r="Y2136" t="s">
        <v>19854</v>
      </c>
      <c r="Z2136" t="s">
        <v>19864</v>
      </c>
      <c r="AA2136" t="s">
        <v>27476</v>
      </c>
      <c r="AC2136" t="s">
        <v>27477</v>
      </c>
      <c r="AD2136" t="s">
        <v>52</v>
      </c>
      <c r="AE2136" t="s">
        <v>254</v>
      </c>
      <c r="AF2136" t="s">
        <v>52</v>
      </c>
      <c r="AG2136" t="s">
        <v>27478</v>
      </c>
      <c r="AH2136" s="6">
        <v>1297244</v>
      </c>
      <c r="AI2136" t="s">
        <v>27479</v>
      </c>
      <c r="AJ2136" t="s">
        <v>27486</v>
      </c>
    </row>
    <row r="2137" spans="1:36" ht="17.25" hidden="1" customHeight="1" x14ac:dyDescent="0.2">
      <c r="A2137" s="4" t="s">
        <v>27509</v>
      </c>
      <c r="B2137" t="s">
        <v>27403</v>
      </c>
      <c r="C2137" t="s">
        <v>27510</v>
      </c>
      <c r="D2137" t="s">
        <v>27511</v>
      </c>
      <c r="E2137" t="s">
        <v>565</v>
      </c>
      <c r="F2137" t="s">
        <v>86</v>
      </c>
      <c r="G2137" s="5">
        <v>821</v>
      </c>
      <c r="H2137" t="s">
        <v>139</v>
      </c>
      <c r="I2137" t="s">
        <v>43</v>
      </c>
      <c r="J2137" t="s">
        <v>45</v>
      </c>
      <c r="K2137" t="s">
        <v>45</v>
      </c>
      <c r="L2137" t="s">
        <v>45</v>
      </c>
      <c r="N2137" s="24">
        <v>2025</v>
      </c>
      <c r="R2137" s="7">
        <v>33.534044000000002</v>
      </c>
      <c r="S2137" s="7">
        <v>43.023417000000002</v>
      </c>
      <c r="T2137" t="s">
        <v>46</v>
      </c>
      <c r="U2137" t="s">
        <v>27512</v>
      </c>
      <c r="X2137" t="s">
        <v>27414</v>
      </c>
      <c r="Y2137" t="s">
        <v>19854</v>
      </c>
      <c r="Z2137" t="s">
        <v>19864</v>
      </c>
      <c r="AA2137" t="s">
        <v>27513</v>
      </c>
      <c r="AD2137" t="s">
        <v>52</v>
      </c>
      <c r="AF2137" t="s">
        <v>52</v>
      </c>
      <c r="AG2137" t="s">
        <v>27514</v>
      </c>
      <c r="AH2137" s="8" t="s">
        <v>27515</v>
      </c>
      <c r="AI2137" t="s">
        <v>27516</v>
      </c>
      <c r="AJ2137" t="s">
        <v>27517</v>
      </c>
    </row>
    <row r="2138" spans="1:36" ht="17.25" hidden="1" customHeight="1" x14ac:dyDescent="0.2">
      <c r="A2138" s="4" t="s">
        <v>27509</v>
      </c>
      <c r="B2138" t="s">
        <v>27403</v>
      </c>
      <c r="C2138" t="s">
        <v>27510</v>
      </c>
      <c r="D2138" t="s">
        <v>27511</v>
      </c>
      <c r="E2138" t="s">
        <v>870</v>
      </c>
      <c r="F2138" t="s">
        <v>86</v>
      </c>
      <c r="G2138" s="5">
        <v>821</v>
      </c>
      <c r="H2138" t="s">
        <v>139</v>
      </c>
      <c r="I2138" t="s">
        <v>43</v>
      </c>
      <c r="J2138" t="s">
        <v>45</v>
      </c>
      <c r="K2138" t="s">
        <v>45</v>
      </c>
      <c r="L2138" t="s">
        <v>45</v>
      </c>
      <c r="N2138" s="6">
        <v>2025</v>
      </c>
      <c r="R2138" s="7">
        <v>33.534044000000002</v>
      </c>
      <c r="S2138" s="7">
        <v>43.023417000000002</v>
      </c>
      <c r="T2138" t="s">
        <v>46</v>
      </c>
      <c r="U2138" t="s">
        <v>27512</v>
      </c>
      <c r="X2138" t="s">
        <v>27414</v>
      </c>
      <c r="Y2138" t="s">
        <v>19854</v>
      </c>
      <c r="Z2138" t="s">
        <v>19864</v>
      </c>
      <c r="AA2138" t="s">
        <v>27513</v>
      </c>
      <c r="AD2138" t="s">
        <v>52</v>
      </c>
      <c r="AF2138" t="s">
        <v>52</v>
      </c>
      <c r="AG2138" t="s">
        <v>27514</v>
      </c>
      <c r="AH2138" s="8" t="s">
        <v>27518</v>
      </c>
      <c r="AI2138" t="s">
        <v>27516</v>
      </c>
      <c r="AJ2138" t="s">
        <v>27519</v>
      </c>
    </row>
    <row r="2139" spans="1:36" ht="17.25" hidden="1" customHeight="1" x14ac:dyDescent="0.2">
      <c r="A2139" s="4" t="s">
        <v>27520</v>
      </c>
      <c r="B2139" t="s">
        <v>27403</v>
      </c>
      <c r="C2139" t="s">
        <v>27521</v>
      </c>
      <c r="D2139" t="s">
        <v>27522</v>
      </c>
      <c r="E2139" t="s">
        <v>40</v>
      </c>
      <c r="F2139" t="s">
        <v>64</v>
      </c>
      <c r="G2139" s="5">
        <v>125</v>
      </c>
      <c r="H2139" t="s">
        <v>42</v>
      </c>
      <c r="I2139" t="s">
        <v>65</v>
      </c>
      <c r="J2139" t="s">
        <v>45</v>
      </c>
      <c r="K2139" t="s">
        <v>45</v>
      </c>
      <c r="L2139" t="s">
        <v>45</v>
      </c>
      <c r="N2139" s="6">
        <v>2013</v>
      </c>
      <c r="R2139" s="7">
        <v>32.428716000000001</v>
      </c>
      <c r="S2139" s="7">
        <v>44.278623000000003</v>
      </c>
      <c r="T2139" t="s">
        <v>46</v>
      </c>
      <c r="U2139" t="s">
        <v>27523</v>
      </c>
      <c r="X2139" t="s">
        <v>27524</v>
      </c>
      <c r="Y2139" t="s">
        <v>19854</v>
      </c>
      <c r="Z2139" t="s">
        <v>19864</v>
      </c>
      <c r="AF2139" t="s">
        <v>52</v>
      </c>
      <c r="AG2139" t="s">
        <v>27525</v>
      </c>
      <c r="AH2139" s="27">
        <v>1217179</v>
      </c>
      <c r="AI2139" t="s">
        <v>27526</v>
      </c>
      <c r="AJ2139" t="s">
        <v>27527</v>
      </c>
    </row>
    <row r="2140" spans="1:36" ht="17.25" hidden="1" customHeight="1" x14ac:dyDescent="0.2">
      <c r="A2140" s="4" t="s">
        <v>27520</v>
      </c>
      <c r="B2140" t="s">
        <v>27403</v>
      </c>
      <c r="C2140" t="s">
        <v>27521</v>
      </c>
      <c r="D2140" t="s">
        <v>27522</v>
      </c>
      <c r="E2140" t="s">
        <v>4758</v>
      </c>
      <c r="F2140" t="s">
        <v>64</v>
      </c>
      <c r="G2140" s="5">
        <v>125</v>
      </c>
      <c r="H2140" t="s">
        <v>42</v>
      </c>
      <c r="I2140" t="s">
        <v>65</v>
      </c>
      <c r="J2140" t="s">
        <v>45</v>
      </c>
      <c r="K2140" t="s">
        <v>45</v>
      </c>
      <c r="L2140" t="s">
        <v>45</v>
      </c>
      <c r="N2140" s="6">
        <v>2013</v>
      </c>
      <c r="R2140" s="7">
        <v>32.428716000000001</v>
      </c>
      <c r="S2140" s="7">
        <v>44.278623000000003</v>
      </c>
      <c r="T2140" t="s">
        <v>46</v>
      </c>
      <c r="U2140" t="s">
        <v>27523</v>
      </c>
      <c r="X2140" t="s">
        <v>27524</v>
      </c>
      <c r="Y2140" t="s">
        <v>19854</v>
      </c>
      <c r="Z2140" t="s">
        <v>19864</v>
      </c>
      <c r="AF2140" t="s">
        <v>52</v>
      </c>
      <c r="AG2140" t="s">
        <v>27525</v>
      </c>
      <c r="AH2140" s="27">
        <v>1252185</v>
      </c>
      <c r="AI2140" t="s">
        <v>27526</v>
      </c>
      <c r="AJ2140" t="s">
        <v>27528</v>
      </c>
    </row>
    <row r="2141" spans="1:36" ht="17.25" hidden="1" customHeight="1" x14ac:dyDescent="0.2">
      <c r="A2141" s="4" t="s">
        <v>27520</v>
      </c>
      <c r="B2141" t="s">
        <v>27403</v>
      </c>
      <c r="C2141" t="s">
        <v>27521</v>
      </c>
      <c r="D2141" t="s">
        <v>27522</v>
      </c>
      <c r="E2141" t="s">
        <v>56</v>
      </c>
      <c r="F2141" t="s">
        <v>64</v>
      </c>
      <c r="G2141" s="5">
        <v>125</v>
      </c>
      <c r="H2141" t="s">
        <v>42</v>
      </c>
      <c r="I2141" t="s">
        <v>65</v>
      </c>
      <c r="J2141" t="s">
        <v>45</v>
      </c>
      <c r="K2141" t="s">
        <v>45</v>
      </c>
      <c r="L2141" t="s">
        <v>45</v>
      </c>
      <c r="N2141" s="6">
        <v>2013</v>
      </c>
      <c r="R2141" s="7">
        <v>32.428716000000001</v>
      </c>
      <c r="S2141" s="7">
        <v>44.278623000000003</v>
      </c>
      <c r="T2141" t="s">
        <v>46</v>
      </c>
      <c r="U2141" t="s">
        <v>27523</v>
      </c>
      <c r="X2141" t="s">
        <v>27524</v>
      </c>
      <c r="Y2141" t="s">
        <v>19854</v>
      </c>
      <c r="Z2141" t="s">
        <v>19864</v>
      </c>
      <c r="AF2141" t="s">
        <v>52</v>
      </c>
      <c r="AG2141" t="s">
        <v>27525</v>
      </c>
      <c r="AH2141" s="27">
        <v>1217662</v>
      </c>
      <c r="AI2141" t="s">
        <v>27526</v>
      </c>
      <c r="AJ2141" t="s">
        <v>27529</v>
      </c>
    </row>
    <row r="2142" spans="1:36" ht="17.25" hidden="1" customHeight="1" x14ac:dyDescent="0.2">
      <c r="A2142" s="4" t="s">
        <v>27520</v>
      </c>
      <c r="B2142" t="s">
        <v>27403</v>
      </c>
      <c r="C2142" t="s">
        <v>27521</v>
      </c>
      <c r="D2142" t="s">
        <v>27522</v>
      </c>
      <c r="E2142" t="s">
        <v>58</v>
      </c>
      <c r="F2142" t="s">
        <v>64</v>
      </c>
      <c r="G2142" s="5">
        <v>125</v>
      </c>
      <c r="H2142" t="s">
        <v>42</v>
      </c>
      <c r="I2142" t="s">
        <v>65</v>
      </c>
      <c r="J2142" t="s">
        <v>45</v>
      </c>
      <c r="K2142" t="s">
        <v>45</v>
      </c>
      <c r="L2142" t="s">
        <v>45</v>
      </c>
      <c r="N2142" s="6">
        <v>2013</v>
      </c>
      <c r="R2142" s="7">
        <v>32.428716000000001</v>
      </c>
      <c r="S2142" s="7">
        <v>44.278623000000003</v>
      </c>
      <c r="T2142" t="s">
        <v>46</v>
      </c>
      <c r="U2142" t="s">
        <v>27523</v>
      </c>
      <c r="X2142" t="s">
        <v>27524</v>
      </c>
      <c r="Y2142" t="s">
        <v>19854</v>
      </c>
      <c r="Z2142" t="s">
        <v>19864</v>
      </c>
      <c r="AF2142" t="s">
        <v>52</v>
      </c>
      <c r="AG2142" t="s">
        <v>27525</v>
      </c>
      <c r="AH2142" s="27">
        <v>1221159</v>
      </c>
      <c r="AI2142" t="s">
        <v>27526</v>
      </c>
      <c r="AJ2142" t="s">
        <v>27530</v>
      </c>
    </row>
    <row r="2143" spans="1:36" ht="17.25" hidden="1" customHeight="1" x14ac:dyDescent="0.2">
      <c r="A2143" s="4" t="s">
        <v>27520</v>
      </c>
      <c r="B2143" t="s">
        <v>27403</v>
      </c>
      <c r="C2143" t="s">
        <v>27521</v>
      </c>
      <c r="D2143" t="s">
        <v>27522</v>
      </c>
      <c r="E2143" t="s">
        <v>191</v>
      </c>
      <c r="F2143" t="s">
        <v>64</v>
      </c>
      <c r="G2143" s="5">
        <v>125</v>
      </c>
      <c r="H2143" t="s">
        <v>42</v>
      </c>
      <c r="I2143" t="s">
        <v>65</v>
      </c>
      <c r="J2143" t="s">
        <v>45</v>
      </c>
      <c r="K2143" t="s">
        <v>45</v>
      </c>
      <c r="L2143" t="s">
        <v>45</v>
      </c>
      <c r="N2143" s="6">
        <v>2013</v>
      </c>
      <c r="R2143" s="7">
        <v>32.428716000000001</v>
      </c>
      <c r="S2143" s="7">
        <v>44.278623000000003</v>
      </c>
      <c r="T2143" t="s">
        <v>46</v>
      </c>
      <c r="U2143" t="s">
        <v>27523</v>
      </c>
      <c r="X2143" t="s">
        <v>27524</v>
      </c>
      <c r="Y2143" t="s">
        <v>19854</v>
      </c>
      <c r="Z2143" t="s">
        <v>19864</v>
      </c>
      <c r="AF2143" t="s">
        <v>52</v>
      </c>
      <c r="AG2143" t="s">
        <v>27525</v>
      </c>
      <c r="AH2143" s="27">
        <v>1221160</v>
      </c>
      <c r="AI2143" t="s">
        <v>27526</v>
      </c>
      <c r="AJ2143" t="s">
        <v>27531</v>
      </c>
    </row>
    <row r="2144" spans="1:36" ht="17.25" hidden="1" customHeight="1" x14ac:dyDescent="0.2">
      <c r="A2144" s="4" t="s">
        <v>27520</v>
      </c>
      <c r="B2144" t="s">
        <v>27403</v>
      </c>
      <c r="C2144" t="s">
        <v>27521</v>
      </c>
      <c r="D2144" t="s">
        <v>27522</v>
      </c>
      <c r="E2144" t="s">
        <v>335</v>
      </c>
      <c r="F2144" t="s">
        <v>64</v>
      </c>
      <c r="G2144" s="5">
        <v>125</v>
      </c>
      <c r="H2144" t="s">
        <v>42</v>
      </c>
      <c r="I2144" t="s">
        <v>65</v>
      </c>
      <c r="J2144" t="s">
        <v>45</v>
      </c>
      <c r="K2144" t="s">
        <v>45</v>
      </c>
      <c r="L2144" t="s">
        <v>45</v>
      </c>
      <c r="N2144" s="6">
        <v>2013</v>
      </c>
      <c r="R2144" s="7">
        <v>32.428716000000001</v>
      </c>
      <c r="S2144" s="7">
        <v>44.278623000000003</v>
      </c>
      <c r="T2144" t="s">
        <v>46</v>
      </c>
      <c r="U2144" t="s">
        <v>27523</v>
      </c>
      <c r="X2144" t="s">
        <v>27524</v>
      </c>
      <c r="Y2144" t="s">
        <v>19854</v>
      </c>
      <c r="Z2144" t="s">
        <v>19864</v>
      </c>
      <c r="AF2144" t="s">
        <v>52</v>
      </c>
      <c r="AG2144" t="s">
        <v>27525</v>
      </c>
      <c r="AH2144" s="27">
        <v>1221161</v>
      </c>
      <c r="AI2144" t="s">
        <v>27526</v>
      </c>
      <c r="AJ2144" t="s">
        <v>27532</v>
      </c>
    </row>
    <row r="2145" spans="1:36" ht="17.25" hidden="1" customHeight="1" x14ac:dyDescent="0.2">
      <c r="A2145" s="4" t="s">
        <v>27520</v>
      </c>
      <c r="B2145" t="s">
        <v>27403</v>
      </c>
      <c r="C2145" t="s">
        <v>27521</v>
      </c>
      <c r="D2145" t="s">
        <v>27522</v>
      </c>
      <c r="E2145" t="s">
        <v>1157</v>
      </c>
      <c r="F2145" t="s">
        <v>64</v>
      </c>
      <c r="G2145" s="5">
        <v>125</v>
      </c>
      <c r="H2145" t="s">
        <v>42</v>
      </c>
      <c r="I2145" t="s">
        <v>65</v>
      </c>
      <c r="J2145" t="s">
        <v>45</v>
      </c>
      <c r="K2145" t="s">
        <v>45</v>
      </c>
      <c r="L2145" t="s">
        <v>45</v>
      </c>
      <c r="N2145" s="6">
        <v>2013</v>
      </c>
      <c r="R2145" s="7">
        <v>32.428716000000001</v>
      </c>
      <c r="S2145" s="7">
        <v>44.278623000000003</v>
      </c>
      <c r="T2145" t="s">
        <v>46</v>
      </c>
      <c r="U2145" t="s">
        <v>27523</v>
      </c>
      <c r="X2145" t="s">
        <v>27524</v>
      </c>
      <c r="Y2145" t="s">
        <v>19854</v>
      </c>
      <c r="Z2145" t="s">
        <v>19864</v>
      </c>
      <c r="AF2145" t="s">
        <v>52</v>
      </c>
      <c r="AG2145" t="s">
        <v>27525</v>
      </c>
      <c r="AH2145" s="8">
        <v>1221162</v>
      </c>
      <c r="AI2145" t="s">
        <v>27526</v>
      </c>
      <c r="AJ2145" t="s">
        <v>27533</v>
      </c>
    </row>
    <row r="2146" spans="1:36" ht="17.25" hidden="1" customHeight="1" x14ac:dyDescent="0.2">
      <c r="A2146" s="4" t="s">
        <v>27520</v>
      </c>
      <c r="B2146" t="s">
        <v>27403</v>
      </c>
      <c r="C2146" t="s">
        <v>27521</v>
      </c>
      <c r="D2146" t="s">
        <v>27522</v>
      </c>
      <c r="E2146" t="s">
        <v>2297</v>
      </c>
      <c r="F2146" t="s">
        <v>64</v>
      </c>
      <c r="G2146" s="5">
        <v>125</v>
      </c>
      <c r="H2146" t="s">
        <v>42</v>
      </c>
      <c r="I2146" t="s">
        <v>65</v>
      </c>
      <c r="J2146" t="s">
        <v>45</v>
      </c>
      <c r="K2146" t="s">
        <v>45</v>
      </c>
      <c r="L2146" t="s">
        <v>45</v>
      </c>
      <c r="N2146" s="6">
        <v>2013</v>
      </c>
      <c r="R2146" s="7">
        <v>32.428716000000001</v>
      </c>
      <c r="S2146" s="7">
        <v>44.278623000000003</v>
      </c>
      <c r="T2146" t="s">
        <v>46</v>
      </c>
      <c r="U2146" t="s">
        <v>27523</v>
      </c>
      <c r="X2146" t="s">
        <v>27524</v>
      </c>
      <c r="Y2146" t="s">
        <v>19854</v>
      </c>
      <c r="Z2146" t="s">
        <v>19864</v>
      </c>
      <c r="AF2146" t="s">
        <v>52</v>
      </c>
      <c r="AG2146" t="s">
        <v>27525</v>
      </c>
      <c r="AH2146" s="27">
        <v>1229580</v>
      </c>
      <c r="AI2146" t="s">
        <v>27526</v>
      </c>
      <c r="AJ2146" t="s">
        <v>27534</v>
      </c>
    </row>
    <row r="2147" spans="1:36" ht="17.25" hidden="1" customHeight="1" x14ac:dyDescent="0.2">
      <c r="A2147" s="4" t="s">
        <v>27520</v>
      </c>
      <c r="B2147" t="s">
        <v>27403</v>
      </c>
      <c r="C2147" t="s">
        <v>27521</v>
      </c>
      <c r="D2147" t="s">
        <v>27522</v>
      </c>
      <c r="E2147" t="s">
        <v>3929</v>
      </c>
      <c r="F2147" t="s">
        <v>64</v>
      </c>
      <c r="G2147" s="5">
        <v>125</v>
      </c>
      <c r="H2147" t="s">
        <v>42</v>
      </c>
      <c r="I2147" t="s">
        <v>65</v>
      </c>
      <c r="J2147" t="s">
        <v>45</v>
      </c>
      <c r="K2147" t="s">
        <v>45</v>
      </c>
      <c r="L2147" t="s">
        <v>45</v>
      </c>
      <c r="N2147" s="6">
        <v>2013</v>
      </c>
      <c r="R2147" s="7">
        <v>32.428716000000001</v>
      </c>
      <c r="S2147" s="7">
        <v>44.278623000000003</v>
      </c>
      <c r="T2147" t="s">
        <v>46</v>
      </c>
      <c r="U2147" t="s">
        <v>27523</v>
      </c>
      <c r="X2147" t="s">
        <v>27524</v>
      </c>
      <c r="Y2147" t="s">
        <v>19854</v>
      </c>
      <c r="Z2147" t="s">
        <v>19864</v>
      </c>
      <c r="AF2147" t="s">
        <v>52</v>
      </c>
      <c r="AG2147" t="s">
        <v>27525</v>
      </c>
      <c r="AH2147" s="27">
        <v>1229581</v>
      </c>
      <c r="AI2147" t="s">
        <v>27526</v>
      </c>
      <c r="AJ2147" t="s">
        <v>27535</v>
      </c>
    </row>
    <row r="2148" spans="1:36" ht="17.25" hidden="1" customHeight="1" x14ac:dyDescent="0.2">
      <c r="A2148" s="4" t="s">
        <v>27520</v>
      </c>
      <c r="B2148" t="s">
        <v>27403</v>
      </c>
      <c r="C2148" t="s">
        <v>27521</v>
      </c>
      <c r="D2148" t="s">
        <v>27522</v>
      </c>
      <c r="E2148" t="s">
        <v>4787</v>
      </c>
      <c r="F2148" t="s">
        <v>64</v>
      </c>
      <c r="G2148" s="5">
        <v>125</v>
      </c>
      <c r="H2148" t="s">
        <v>42</v>
      </c>
      <c r="I2148" t="s">
        <v>65</v>
      </c>
      <c r="J2148" t="s">
        <v>45</v>
      </c>
      <c r="K2148" t="s">
        <v>45</v>
      </c>
      <c r="L2148" t="s">
        <v>45</v>
      </c>
      <c r="N2148" s="6">
        <v>2013</v>
      </c>
      <c r="R2148" s="7">
        <v>32.428716000000001</v>
      </c>
      <c r="S2148" s="7">
        <v>44.278623000000003</v>
      </c>
      <c r="T2148" t="s">
        <v>46</v>
      </c>
      <c r="U2148" t="s">
        <v>27523</v>
      </c>
      <c r="X2148" t="s">
        <v>27524</v>
      </c>
      <c r="Y2148" t="s">
        <v>19854</v>
      </c>
      <c r="Z2148" t="s">
        <v>19864</v>
      </c>
      <c r="AF2148" t="s">
        <v>52</v>
      </c>
      <c r="AG2148" t="s">
        <v>27525</v>
      </c>
      <c r="AH2148" s="27">
        <v>1252184</v>
      </c>
      <c r="AI2148" t="s">
        <v>27526</v>
      </c>
      <c r="AJ2148" t="s">
        <v>27536</v>
      </c>
    </row>
    <row r="2149" spans="1:36" ht="17.25" hidden="1" customHeight="1" x14ac:dyDescent="0.2">
      <c r="A2149" s="4" t="s">
        <v>27614</v>
      </c>
      <c r="B2149" t="s">
        <v>27403</v>
      </c>
      <c r="C2149" t="s">
        <v>27615</v>
      </c>
      <c r="D2149" t="s">
        <v>27616</v>
      </c>
      <c r="E2149" t="s">
        <v>11838</v>
      </c>
      <c r="F2149" t="s">
        <v>86</v>
      </c>
      <c r="G2149" s="5">
        <v>125</v>
      </c>
      <c r="H2149" t="s">
        <v>486</v>
      </c>
      <c r="I2149" t="s">
        <v>65</v>
      </c>
      <c r="J2149" t="s">
        <v>45</v>
      </c>
      <c r="K2149" t="s">
        <v>45</v>
      </c>
      <c r="L2149" t="s">
        <v>45</v>
      </c>
      <c r="N2149" s="6">
        <v>2024</v>
      </c>
      <c r="R2149" s="7">
        <v>33.312804999999997</v>
      </c>
      <c r="S2149" s="7">
        <v>44.361488000000001</v>
      </c>
      <c r="T2149" t="s">
        <v>504</v>
      </c>
      <c r="U2149" t="s">
        <v>27406</v>
      </c>
      <c r="X2149" t="s">
        <v>27406</v>
      </c>
      <c r="Y2149" t="s">
        <v>19854</v>
      </c>
      <c r="Z2149" t="s">
        <v>19864</v>
      </c>
      <c r="AH2149" s="27"/>
      <c r="AI2149" t="s">
        <v>27617</v>
      </c>
      <c r="AJ2149" t="s">
        <v>27618</v>
      </c>
    </row>
    <row r="2150" spans="1:36" ht="17.25" hidden="1" customHeight="1" x14ac:dyDescent="0.2">
      <c r="A2150" s="4" t="s">
        <v>27614</v>
      </c>
      <c r="B2150" t="s">
        <v>27403</v>
      </c>
      <c r="C2150" t="s">
        <v>27615</v>
      </c>
      <c r="D2150" t="s">
        <v>27616</v>
      </c>
      <c r="E2150" t="s">
        <v>11841</v>
      </c>
      <c r="F2150" t="s">
        <v>86</v>
      </c>
      <c r="G2150" s="5">
        <v>125</v>
      </c>
      <c r="H2150" t="s">
        <v>139</v>
      </c>
      <c r="I2150" t="s">
        <v>65</v>
      </c>
      <c r="J2150" t="s">
        <v>45</v>
      </c>
      <c r="K2150" t="s">
        <v>45</v>
      </c>
      <c r="L2150" t="s">
        <v>45</v>
      </c>
      <c r="N2150" s="6">
        <v>2024</v>
      </c>
      <c r="R2150" s="7">
        <v>33.312804999999997</v>
      </c>
      <c r="S2150" s="7">
        <v>44.361488000000001</v>
      </c>
      <c r="T2150" t="s">
        <v>504</v>
      </c>
      <c r="U2150" t="s">
        <v>27406</v>
      </c>
      <c r="X2150" t="s">
        <v>27406</v>
      </c>
      <c r="Y2150" t="s">
        <v>19854</v>
      </c>
      <c r="Z2150" t="s">
        <v>19864</v>
      </c>
      <c r="AH2150" s="27"/>
      <c r="AI2150" t="s">
        <v>27617</v>
      </c>
      <c r="AJ2150" t="s">
        <v>27619</v>
      </c>
    </row>
    <row r="2151" spans="1:36" ht="17.25" hidden="1" customHeight="1" x14ac:dyDescent="0.2">
      <c r="A2151" s="4" t="s">
        <v>27614</v>
      </c>
      <c r="B2151" t="s">
        <v>27403</v>
      </c>
      <c r="C2151" t="s">
        <v>27615</v>
      </c>
      <c r="D2151" t="s">
        <v>27616</v>
      </c>
      <c r="E2151" t="s">
        <v>15465</v>
      </c>
      <c r="F2151" t="s">
        <v>86</v>
      </c>
      <c r="G2151" s="5">
        <v>125</v>
      </c>
      <c r="H2151" t="s">
        <v>139</v>
      </c>
      <c r="I2151" t="s">
        <v>65</v>
      </c>
      <c r="J2151" t="s">
        <v>45</v>
      </c>
      <c r="K2151" t="s">
        <v>45</v>
      </c>
      <c r="L2151" t="s">
        <v>45</v>
      </c>
      <c r="N2151" s="6">
        <v>2024</v>
      </c>
      <c r="R2151" s="7">
        <v>33.312804999999997</v>
      </c>
      <c r="S2151" s="7">
        <v>44.361488000000001</v>
      </c>
      <c r="T2151" t="s">
        <v>504</v>
      </c>
      <c r="U2151" t="s">
        <v>27406</v>
      </c>
      <c r="X2151" t="s">
        <v>27406</v>
      </c>
      <c r="Y2151" t="s">
        <v>19854</v>
      </c>
      <c r="Z2151" t="s">
        <v>19864</v>
      </c>
      <c r="AH2151" s="27"/>
      <c r="AI2151" t="s">
        <v>27617</v>
      </c>
      <c r="AJ2151" t="s">
        <v>27620</v>
      </c>
    </row>
    <row r="2152" spans="1:36" ht="17.25" hidden="1" customHeight="1" x14ac:dyDescent="0.2">
      <c r="A2152" s="4" t="s">
        <v>27614</v>
      </c>
      <c r="B2152" t="s">
        <v>27403</v>
      </c>
      <c r="C2152" t="s">
        <v>27615</v>
      </c>
      <c r="D2152" t="s">
        <v>27616</v>
      </c>
      <c r="E2152" t="s">
        <v>15468</v>
      </c>
      <c r="F2152" t="s">
        <v>86</v>
      </c>
      <c r="G2152" s="5">
        <v>125</v>
      </c>
      <c r="H2152" t="s">
        <v>139</v>
      </c>
      <c r="I2152" t="s">
        <v>65</v>
      </c>
      <c r="J2152" t="s">
        <v>45</v>
      </c>
      <c r="K2152" t="s">
        <v>45</v>
      </c>
      <c r="L2152" t="s">
        <v>45</v>
      </c>
      <c r="N2152" s="6">
        <v>2024</v>
      </c>
      <c r="R2152" s="7">
        <v>33.312804999999997</v>
      </c>
      <c r="S2152" s="7">
        <v>44.361488000000001</v>
      </c>
      <c r="T2152" t="s">
        <v>504</v>
      </c>
      <c r="U2152" t="s">
        <v>27406</v>
      </c>
      <c r="X2152" t="s">
        <v>27406</v>
      </c>
      <c r="Y2152" t="s">
        <v>19854</v>
      </c>
      <c r="Z2152" t="s">
        <v>19864</v>
      </c>
      <c r="AI2152" t="s">
        <v>27617</v>
      </c>
      <c r="AJ2152" t="s">
        <v>27621</v>
      </c>
    </row>
    <row r="2153" spans="1:36" ht="17.25" hidden="1" customHeight="1" x14ac:dyDescent="0.2">
      <c r="A2153" s="4" t="s">
        <v>27614</v>
      </c>
      <c r="B2153" t="s">
        <v>27403</v>
      </c>
      <c r="C2153" t="s">
        <v>27615</v>
      </c>
      <c r="D2153" t="s">
        <v>27616</v>
      </c>
      <c r="E2153" t="s">
        <v>27622</v>
      </c>
      <c r="F2153" t="s">
        <v>86</v>
      </c>
      <c r="G2153" s="5">
        <v>125</v>
      </c>
      <c r="H2153" t="s">
        <v>139</v>
      </c>
      <c r="I2153" t="s">
        <v>65</v>
      </c>
      <c r="J2153" t="s">
        <v>45</v>
      </c>
      <c r="K2153" t="s">
        <v>45</v>
      </c>
      <c r="L2153" t="s">
        <v>45</v>
      </c>
      <c r="N2153" s="6">
        <v>2024</v>
      </c>
      <c r="R2153" s="7">
        <v>33.312804999999997</v>
      </c>
      <c r="S2153" s="7">
        <v>44.361488000000001</v>
      </c>
      <c r="T2153" t="s">
        <v>504</v>
      </c>
      <c r="U2153" t="s">
        <v>27406</v>
      </c>
      <c r="X2153" t="s">
        <v>27406</v>
      </c>
      <c r="Y2153" t="s">
        <v>19854</v>
      </c>
      <c r="Z2153" t="s">
        <v>19864</v>
      </c>
      <c r="AI2153" t="s">
        <v>27617</v>
      </c>
      <c r="AJ2153" t="s">
        <v>27623</v>
      </c>
    </row>
    <row r="2154" spans="1:36" ht="17.25" hidden="1" customHeight="1" x14ac:dyDescent="0.2">
      <c r="A2154" s="4" t="s">
        <v>27614</v>
      </c>
      <c r="B2154" t="s">
        <v>27403</v>
      </c>
      <c r="C2154" t="s">
        <v>27615</v>
      </c>
      <c r="D2154" t="s">
        <v>27616</v>
      </c>
      <c r="E2154" t="s">
        <v>27624</v>
      </c>
      <c r="F2154" t="s">
        <v>86</v>
      </c>
      <c r="G2154" s="5">
        <v>125</v>
      </c>
      <c r="H2154" t="s">
        <v>139</v>
      </c>
      <c r="I2154" t="s">
        <v>65</v>
      </c>
      <c r="J2154" t="s">
        <v>45</v>
      </c>
      <c r="K2154" t="s">
        <v>45</v>
      </c>
      <c r="L2154" t="s">
        <v>45</v>
      </c>
      <c r="N2154" s="6">
        <v>2024</v>
      </c>
      <c r="R2154" s="7">
        <v>33.312804999999997</v>
      </c>
      <c r="S2154" s="7">
        <v>44.361488000000001</v>
      </c>
      <c r="T2154" t="s">
        <v>504</v>
      </c>
      <c r="U2154" t="s">
        <v>27406</v>
      </c>
      <c r="X2154" t="s">
        <v>27406</v>
      </c>
      <c r="Y2154" t="s">
        <v>19854</v>
      </c>
      <c r="Z2154" t="s">
        <v>19864</v>
      </c>
      <c r="AI2154" t="s">
        <v>27617</v>
      </c>
      <c r="AJ2154" t="s">
        <v>27625</v>
      </c>
    </row>
    <row r="2155" spans="1:36" ht="17.25" hidden="1" customHeight="1" x14ac:dyDescent="0.2">
      <c r="A2155" s="4" t="s">
        <v>27614</v>
      </c>
      <c r="B2155" t="s">
        <v>27403</v>
      </c>
      <c r="C2155" t="s">
        <v>27615</v>
      </c>
      <c r="D2155" t="s">
        <v>27616</v>
      </c>
      <c r="E2155" t="s">
        <v>15404</v>
      </c>
      <c r="F2155" t="s">
        <v>86</v>
      </c>
      <c r="G2155" s="5">
        <v>125</v>
      </c>
      <c r="H2155" t="s">
        <v>139</v>
      </c>
      <c r="I2155" t="s">
        <v>240</v>
      </c>
      <c r="J2155" t="s">
        <v>45</v>
      </c>
      <c r="K2155" t="s">
        <v>45</v>
      </c>
      <c r="L2155" t="s">
        <v>45</v>
      </c>
      <c r="N2155" s="6">
        <v>2024</v>
      </c>
      <c r="R2155" s="7">
        <v>33.312804999999997</v>
      </c>
      <c r="S2155" s="7">
        <v>44.361488000000001</v>
      </c>
      <c r="T2155" t="s">
        <v>504</v>
      </c>
      <c r="U2155" t="s">
        <v>27406</v>
      </c>
      <c r="X2155" t="s">
        <v>27406</v>
      </c>
      <c r="Y2155" t="s">
        <v>19854</v>
      </c>
      <c r="Z2155" t="s">
        <v>19864</v>
      </c>
      <c r="AI2155" t="s">
        <v>27617</v>
      </c>
      <c r="AJ2155" t="s">
        <v>27626</v>
      </c>
    </row>
    <row r="2156" spans="1:36" ht="17.25" hidden="1" customHeight="1" x14ac:dyDescent="0.2">
      <c r="A2156" s="4" t="s">
        <v>27614</v>
      </c>
      <c r="B2156" t="s">
        <v>27403</v>
      </c>
      <c r="C2156" t="s">
        <v>27615</v>
      </c>
      <c r="D2156" t="s">
        <v>27616</v>
      </c>
      <c r="E2156" t="s">
        <v>19786</v>
      </c>
      <c r="F2156" t="s">
        <v>86</v>
      </c>
      <c r="G2156" s="5">
        <v>125</v>
      </c>
      <c r="H2156" t="s">
        <v>139</v>
      </c>
      <c r="I2156" t="s">
        <v>240</v>
      </c>
      <c r="J2156" t="s">
        <v>45</v>
      </c>
      <c r="K2156" t="s">
        <v>45</v>
      </c>
      <c r="L2156" t="s">
        <v>45</v>
      </c>
      <c r="N2156" s="6">
        <v>2024</v>
      </c>
      <c r="R2156" s="7">
        <v>33.312804999999997</v>
      </c>
      <c r="S2156" s="7">
        <v>44.361488000000001</v>
      </c>
      <c r="T2156" t="s">
        <v>504</v>
      </c>
      <c r="U2156" t="s">
        <v>27406</v>
      </c>
      <c r="X2156" t="s">
        <v>27406</v>
      </c>
      <c r="Y2156" t="s">
        <v>19854</v>
      </c>
      <c r="Z2156" t="s">
        <v>19864</v>
      </c>
      <c r="AI2156" t="s">
        <v>27617</v>
      </c>
      <c r="AJ2156" t="s">
        <v>27627</v>
      </c>
    </row>
    <row r="2157" spans="1:36" ht="17.25" hidden="1" customHeight="1" x14ac:dyDescent="0.2">
      <c r="A2157" s="4" t="s">
        <v>27673</v>
      </c>
      <c r="B2157" t="s">
        <v>27403</v>
      </c>
      <c r="C2157" t="s">
        <v>27674</v>
      </c>
      <c r="D2157" t="s">
        <v>27675</v>
      </c>
      <c r="E2157" t="s">
        <v>40</v>
      </c>
      <c r="F2157" t="s">
        <v>86</v>
      </c>
      <c r="G2157" s="5">
        <v>257</v>
      </c>
      <c r="H2157" t="s">
        <v>139</v>
      </c>
      <c r="I2157" t="s">
        <v>65</v>
      </c>
      <c r="J2157" t="s">
        <v>45</v>
      </c>
      <c r="K2157" t="s">
        <v>45</v>
      </c>
      <c r="L2157" t="s">
        <v>45</v>
      </c>
      <c r="N2157" s="6">
        <v>2023</v>
      </c>
      <c r="R2157" s="7">
        <v>35.591363000000001</v>
      </c>
      <c r="S2157" s="7">
        <v>45.139346000000003</v>
      </c>
      <c r="T2157" t="s">
        <v>504</v>
      </c>
      <c r="U2157" t="s">
        <v>27669</v>
      </c>
      <c r="W2157" t="s">
        <v>27670</v>
      </c>
      <c r="X2157" t="s">
        <v>27003</v>
      </c>
      <c r="Y2157" t="s">
        <v>19854</v>
      </c>
      <c r="Z2157" t="s">
        <v>19864</v>
      </c>
      <c r="AD2157" t="s">
        <v>52</v>
      </c>
      <c r="AE2157" t="s">
        <v>131</v>
      </c>
      <c r="AF2157" t="s">
        <v>52</v>
      </c>
      <c r="AG2157" t="s">
        <v>27676</v>
      </c>
      <c r="AH2157" s="6">
        <v>1317078</v>
      </c>
      <c r="AI2157" t="s">
        <v>27677</v>
      </c>
      <c r="AJ2157" t="s">
        <v>27678</v>
      </c>
    </row>
    <row r="2158" spans="1:36" ht="17.25" hidden="1" customHeight="1" x14ac:dyDescent="0.2">
      <c r="A2158" s="4" t="s">
        <v>27673</v>
      </c>
      <c r="B2158" t="s">
        <v>27403</v>
      </c>
      <c r="C2158" t="s">
        <v>27674</v>
      </c>
      <c r="D2158" t="s">
        <v>27675</v>
      </c>
      <c r="E2158" t="s">
        <v>56</v>
      </c>
      <c r="F2158" t="s">
        <v>86</v>
      </c>
      <c r="G2158" s="5">
        <v>257</v>
      </c>
      <c r="H2158" t="s">
        <v>139</v>
      </c>
      <c r="I2158" t="s">
        <v>65</v>
      </c>
      <c r="J2158" t="s">
        <v>45</v>
      </c>
      <c r="K2158" t="s">
        <v>45</v>
      </c>
      <c r="L2158" t="s">
        <v>45</v>
      </c>
      <c r="N2158" s="6">
        <v>2023</v>
      </c>
      <c r="R2158" s="7">
        <v>35.591363000000001</v>
      </c>
      <c r="S2158" s="7">
        <v>45.139346000000003</v>
      </c>
      <c r="T2158" t="s">
        <v>504</v>
      </c>
      <c r="U2158" t="s">
        <v>27669</v>
      </c>
      <c r="W2158" t="s">
        <v>27670</v>
      </c>
      <c r="X2158" t="s">
        <v>27003</v>
      </c>
      <c r="Y2158" t="s">
        <v>19854</v>
      </c>
      <c r="Z2158" t="s">
        <v>19864</v>
      </c>
      <c r="AD2158" t="s">
        <v>52</v>
      </c>
      <c r="AE2158" t="s">
        <v>131</v>
      </c>
      <c r="AF2158" t="s">
        <v>52</v>
      </c>
      <c r="AG2158" t="s">
        <v>27676</v>
      </c>
      <c r="AH2158" s="24">
        <v>1317081</v>
      </c>
      <c r="AI2158" t="s">
        <v>27677</v>
      </c>
      <c r="AJ2158" t="s">
        <v>27679</v>
      </c>
    </row>
    <row r="2159" spans="1:36" ht="17.25" hidden="1" customHeight="1" x14ac:dyDescent="0.2">
      <c r="A2159" s="4" t="s">
        <v>27680</v>
      </c>
      <c r="B2159" t="s">
        <v>27403</v>
      </c>
      <c r="C2159" t="s">
        <v>27681</v>
      </c>
      <c r="D2159" t="s">
        <v>27682</v>
      </c>
      <c r="E2159" t="s">
        <v>73</v>
      </c>
      <c r="F2159" t="s">
        <v>64</v>
      </c>
      <c r="G2159" s="5">
        <v>125</v>
      </c>
      <c r="H2159" t="s">
        <v>42</v>
      </c>
      <c r="I2159" t="s">
        <v>65</v>
      </c>
      <c r="J2159" t="s">
        <v>45</v>
      </c>
      <c r="K2159" t="s">
        <v>45</v>
      </c>
      <c r="L2159" t="s">
        <v>45</v>
      </c>
      <c r="N2159" s="24">
        <v>2016</v>
      </c>
      <c r="R2159" s="7">
        <v>35.606206</v>
      </c>
      <c r="S2159" s="7">
        <v>45.076219000000002</v>
      </c>
      <c r="T2159" t="s">
        <v>46</v>
      </c>
      <c r="U2159" t="s">
        <v>27669</v>
      </c>
      <c r="W2159" t="s">
        <v>27670</v>
      </c>
      <c r="X2159" t="s">
        <v>27003</v>
      </c>
      <c r="Y2159" t="s">
        <v>19854</v>
      </c>
      <c r="Z2159" t="s">
        <v>19864</v>
      </c>
      <c r="AC2159" t="s">
        <v>27683</v>
      </c>
      <c r="AD2159" t="s">
        <v>52</v>
      </c>
      <c r="AE2159" t="s">
        <v>131</v>
      </c>
      <c r="AF2159" t="s">
        <v>52</v>
      </c>
      <c r="AG2159" t="s">
        <v>27684</v>
      </c>
      <c r="AH2159" s="24">
        <v>1264851</v>
      </c>
      <c r="AI2159" t="s">
        <v>27685</v>
      </c>
      <c r="AJ2159" t="s">
        <v>27686</v>
      </c>
    </row>
    <row r="2160" spans="1:36" ht="17.25" hidden="1" customHeight="1" x14ac:dyDescent="0.2">
      <c r="A2160" s="4" t="s">
        <v>27680</v>
      </c>
      <c r="B2160" t="s">
        <v>27403</v>
      </c>
      <c r="C2160" t="s">
        <v>27681</v>
      </c>
      <c r="D2160" t="s">
        <v>27682</v>
      </c>
      <c r="E2160" t="s">
        <v>56</v>
      </c>
      <c r="F2160" t="s">
        <v>64</v>
      </c>
      <c r="G2160" s="5">
        <v>125</v>
      </c>
      <c r="H2160" t="s">
        <v>42</v>
      </c>
      <c r="I2160" t="s">
        <v>65</v>
      </c>
      <c r="J2160" t="s">
        <v>45</v>
      </c>
      <c r="K2160" t="s">
        <v>45</v>
      </c>
      <c r="L2160" t="s">
        <v>45</v>
      </c>
      <c r="N2160" s="24">
        <v>2016</v>
      </c>
      <c r="P2160" s="25"/>
      <c r="R2160" s="7">
        <v>35.606206</v>
      </c>
      <c r="S2160" s="7">
        <v>45.076219000000002</v>
      </c>
      <c r="T2160" t="s">
        <v>46</v>
      </c>
      <c r="U2160" t="s">
        <v>27669</v>
      </c>
      <c r="W2160" t="s">
        <v>27670</v>
      </c>
      <c r="X2160" t="s">
        <v>27003</v>
      </c>
      <c r="Y2160" t="s">
        <v>19854</v>
      </c>
      <c r="Z2160" t="s">
        <v>19864</v>
      </c>
      <c r="AC2160" t="s">
        <v>27683</v>
      </c>
      <c r="AD2160" t="s">
        <v>52</v>
      </c>
      <c r="AE2160" t="s">
        <v>131</v>
      </c>
      <c r="AF2160" t="s">
        <v>52</v>
      </c>
      <c r="AG2160" t="s">
        <v>27684</v>
      </c>
      <c r="AH2160" s="24">
        <v>1264853</v>
      </c>
      <c r="AI2160" t="s">
        <v>27685</v>
      </c>
      <c r="AJ2160" t="s">
        <v>27687</v>
      </c>
    </row>
    <row r="2161" spans="1:36" ht="17.25" hidden="1" customHeight="1" x14ac:dyDescent="0.2">
      <c r="A2161" s="4" t="s">
        <v>27680</v>
      </c>
      <c r="B2161" t="s">
        <v>27403</v>
      </c>
      <c r="C2161" t="s">
        <v>27681</v>
      </c>
      <c r="D2161" t="s">
        <v>27682</v>
      </c>
      <c r="E2161" t="s">
        <v>58</v>
      </c>
      <c r="F2161" t="s">
        <v>64</v>
      </c>
      <c r="G2161" s="5">
        <v>125</v>
      </c>
      <c r="H2161" t="s">
        <v>42</v>
      </c>
      <c r="I2161" t="s">
        <v>65</v>
      </c>
      <c r="J2161" t="s">
        <v>45</v>
      </c>
      <c r="K2161" t="s">
        <v>45</v>
      </c>
      <c r="L2161" t="s">
        <v>45</v>
      </c>
      <c r="N2161" s="24">
        <v>2016</v>
      </c>
      <c r="R2161" s="7">
        <v>35.606206</v>
      </c>
      <c r="S2161" s="7">
        <v>45.076219000000002</v>
      </c>
      <c r="T2161" t="s">
        <v>46</v>
      </c>
      <c r="U2161" t="s">
        <v>27669</v>
      </c>
      <c r="W2161" t="s">
        <v>27670</v>
      </c>
      <c r="X2161" t="s">
        <v>27003</v>
      </c>
      <c r="Y2161" t="s">
        <v>19854</v>
      </c>
      <c r="Z2161" t="s">
        <v>19864</v>
      </c>
      <c r="AC2161" t="s">
        <v>27683</v>
      </c>
      <c r="AD2161" t="s">
        <v>52</v>
      </c>
      <c r="AE2161" t="s">
        <v>131</v>
      </c>
      <c r="AF2161" t="s">
        <v>52</v>
      </c>
      <c r="AG2161" t="s">
        <v>27684</v>
      </c>
      <c r="AH2161" s="24">
        <v>1264854</v>
      </c>
      <c r="AI2161" t="s">
        <v>27685</v>
      </c>
      <c r="AJ2161" t="s">
        <v>27688</v>
      </c>
    </row>
    <row r="2162" spans="1:36" ht="17.25" hidden="1" customHeight="1" x14ac:dyDescent="0.2">
      <c r="A2162" s="4" t="s">
        <v>27680</v>
      </c>
      <c r="B2162" t="s">
        <v>27403</v>
      </c>
      <c r="C2162" t="s">
        <v>27681</v>
      </c>
      <c r="D2162" t="s">
        <v>27682</v>
      </c>
      <c r="E2162" t="s">
        <v>191</v>
      </c>
      <c r="F2162" t="s">
        <v>64</v>
      </c>
      <c r="G2162" s="5">
        <v>125</v>
      </c>
      <c r="H2162" t="s">
        <v>42</v>
      </c>
      <c r="I2162" t="s">
        <v>65</v>
      </c>
      <c r="J2162" t="s">
        <v>45</v>
      </c>
      <c r="K2162" t="s">
        <v>45</v>
      </c>
      <c r="L2162" t="s">
        <v>45</v>
      </c>
      <c r="N2162" s="6">
        <v>2016</v>
      </c>
      <c r="P2162" s="25"/>
      <c r="R2162" s="7">
        <v>35.606206</v>
      </c>
      <c r="S2162" s="7">
        <v>45.076219000000002</v>
      </c>
      <c r="T2162" t="s">
        <v>46</v>
      </c>
      <c r="U2162" t="s">
        <v>27669</v>
      </c>
      <c r="W2162" t="s">
        <v>27670</v>
      </c>
      <c r="X2162" t="s">
        <v>27003</v>
      </c>
      <c r="Y2162" t="s">
        <v>19854</v>
      </c>
      <c r="Z2162" t="s">
        <v>19864</v>
      </c>
      <c r="AC2162" t="s">
        <v>27683</v>
      </c>
      <c r="AD2162" t="s">
        <v>52</v>
      </c>
      <c r="AE2162" t="s">
        <v>131</v>
      </c>
      <c r="AF2162" t="s">
        <v>52</v>
      </c>
      <c r="AG2162" t="s">
        <v>27684</v>
      </c>
      <c r="AH2162" s="24">
        <v>1264855</v>
      </c>
      <c r="AI2162" t="s">
        <v>27685</v>
      </c>
      <c r="AJ2162" t="s">
        <v>27689</v>
      </c>
    </row>
    <row r="2163" spans="1:36" ht="17.25" hidden="1" customHeight="1" x14ac:dyDescent="0.2">
      <c r="A2163" s="4" t="s">
        <v>27691</v>
      </c>
      <c r="B2163" t="s">
        <v>27403</v>
      </c>
      <c r="C2163" t="s">
        <v>27692</v>
      </c>
      <c r="D2163" t="s">
        <v>27693</v>
      </c>
      <c r="E2163" t="s">
        <v>63</v>
      </c>
      <c r="F2163" t="s">
        <v>41</v>
      </c>
      <c r="G2163" s="5">
        <v>750</v>
      </c>
      <c r="H2163" t="s">
        <v>42</v>
      </c>
      <c r="I2163" t="s">
        <v>43</v>
      </c>
      <c r="J2163" t="s">
        <v>45</v>
      </c>
      <c r="K2163" t="s">
        <v>45</v>
      </c>
      <c r="L2163" t="s">
        <v>45</v>
      </c>
      <c r="N2163" s="24">
        <v>2017</v>
      </c>
      <c r="R2163" s="7">
        <v>33.166744000000001</v>
      </c>
      <c r="S2163" s="7">
        <v>44.662947000000003</v>
      </c>
      <c r="T2163" t="s">
        <v>46</v>
      </c>
      <c r="U2163" t="s">
        <v>27694</v>
      </c>
      <c r="X2163" t="s">
        <v>27695</v>
      </c>
      <c r="Y2163" t="s">
        <v>19854</v>
      </c>
      <c r="Z2163" t="s">
        <v>19864</v>
      </c>
      <c r="AC2163" t="s">
        <v>27696</v>
      </c>
      <c r="AF2163" t="s">
        <v>52</v>
      </c>
      <c r="AG2163" t="s">
        <v>27697</v>
      </c>
      <c r="AH2163" s="8" t="s">
        <v>27698</v>
      </c>
      <c r="AI2163" t="s">
        <v>27699</v>
      </c>
      <c r="AJ2163" t="s">
        <v>27700</v>
      </c>
    </row>
    <row r="2164" spans="1:36" ht="17.25" hidden="1" customHeight="1" x14ac:dyDescent="0.2">
      <c r="A2164" s="4" t="s">
        <v>27691</v>
      </c>
      <c r="B2164" t="s">
        <v>27403</v>
      </c>
      <c r="C2164" t="s">
        <v>27692</v>
      </c>
      <c r="D2164" t="s">
        <v>27693</v>
      </c>
      <c r="E2164" t="s">
        <v>73</v>
      </c>
      <c r="F2164" t="s">
        <v>41</v>
      </c>
      <c r="G2164" s="5">
        <v>750</v>
      </c>
      <c r="H2164" t="s">
        <v>42</v>
      </c>
      <c r="I2164" t="s">
        <v>43</v>
      </c>
      <c r="J2164" t="s">
        <v>45</v>
      </c>
      <c r="K2164" t="s">
        <v>45</v>
      </c>
      <c r="L2164" t="s">
        <v>45</v>
      </c>
      <c r="N2164" s="24">
        <v>2017</v>
      </c>
      <c r="R2164" s="7">
        <v>33.166744000000001</v>
      </c>
      <c r="S2164" s="7">
        <v>44.662947000000003</v>
      </c>
      <c r="T2164" t="s">
        <v>46</v>
      </c>
      <c r="U2164" t="s">
        <v>27694</v>
      </c>
      <c r="X2164" t="s">
        <v>27695</v>
      </c>
      <c r="Y2164" t="s">
        <v>19854</v>
      </c>
      <c r="Z2164" t="s">
        <v>19864</v>
      </c>
      <c r="AC2164" t="s">
        <v>27696</v>
      </c>
      <c r="AF2164" t="s">
        <v>52</v>
      </c>
      <c r="AG2164" t="s">
        <v>27697</v>
      </c>
      <c r="AH2164" s="8" t="s">
        <v>27701</v>
      </c>
      <c r="AI2164" t="s">
        <v>27699</v>
      </c>
      <c r="AJ2164" t="s">
        <v>27702</v>
      </c>
    </row>
    <row r="2165" spans="1:36" ht="17.25" hidden="1" customHeight="1" x14ac:dyDescent="0.2">
      <c r="A2165" s="4" t="s">
        <v>27691</v>
      </c>
      <c r="B2165" t="s">
        <v>27403</v>
      </c>
      <c r="C2165" t="s">
        <v>27692</v>
      </c>
      <c r="D2165" t="s">
        <v>27693</v>
      </c>
      <c r="E2165" t="s">
        <v>75</v>
      </c>
      <c r="F2165" t="s">
        <v>41</v>
      </c>
      <c r="G2165" s="5">
        <v>750</v>
      </c>
      <c r="H2165" t="s">
        <v>42</v>
      </c>
      <c r="I2165" t="s">
        <v>43</v>
      </c>
      <c r="J2165" t="s">
        <v>45</v>
      </c>
      <c r="K2165" t="s">
        <v>45</v>
      </c>
      <c r="L2165" t="s">
        <v>45</v>
      </c>
      <c r="N2165" s="24">
        <v>2020</v>
      </c>
      <c r="R2165" s="7">
        <v>33.166744000000001</v>
      </c>
      <c r="S2165" s="7">
        <v>44.662947000000003</v>
      </c>
      <c r="T2165" t="s">
        <v>46</v>
      </c>
      <c r="U2165" t="s">
        <v>27694</v>
      </c>
      <c r="X2165" t="s">
        <v>27695</v>
      </c>
      <c r="Y2165" t="s">
        <v>19854</v>
      </c>
      <c r="Z2165" t="s">
        <v>19864</v>
      </c>
      <c r="AC2165" t="s">
        <v>27696</v>
      </c>
      <c r="AF2165" t="s">
        <v>52</v>
      </c>
      <c r="AG2165" t="s">
        <v>27697</v>
      </c>
      <c r="AH2165" s="8" t="s">
        <v>27703</v>
      </c>
      <c r="AI2165" t="s">
        <v>27699</v>
      </c>
      <c r="AJ2165" t="s">
        <v>27704</v>
      </c>
    </row>
    <row r="2166" spans="1:36" ht="17.25" hidden="1" customHeight="1" x14ac:dyDescent="0.2">
      <c r="A2166" s="4" t="s">
        <v>27691</v>
      </c>
      <c r="B2166" t="s">
        <v>27403</v>
      </c>
      <c r="C2166" t="s">
        <v>27692</v>
      </c>
      <c r="D2166" t="s">
        <v>27693</v>
      </c>
      <c r="E2166" t="s">
        <v>77</v>
      </c>
      <c r="F2166" t="s">
        <v>41</v>
      </c>
      <c r="G2166" s="5">
        <v>750</v>
      </c>
      <c r="H2166" t="s">
        <v>42</v>
      </c>
      <c r="I2166" t="s">
        <v>43</v>
      </c>
      <c r="J2166" t="s">
        <v>45</v>
      </c>
      <c r="K2166" t="s">
        <v>45</v>
      </c>
      <c r="L2166" t="s">
        <v>45</v>
      </c>
      <c r="N2166" s="6">
        <v>2020</v>
      </c>
      <c r="R2166" s="7">
        <v>33.166744000000001</v>
      </c>
      <c r="S2166" s="7">
        <v>44.662947000000003</v>
      </c>
      <c r="T2166" t="s">
        <v>46</v>
      </c>
      <c r="U2166" t="s">
        <v>27694</v>
      </c>
      <c r="X2166" t="s">
        <v>27695</v>
      </c>
      <c r="Y2166" t="s">
        <v>19854</v>
      </c>
      <c r="Z2166" t="s">
        <v>19864</v>
      </c>
      <c r="AC2166" t="s">
        <v>27696</v>
      </c>
      <c r="AF2166" t="s">
        <v>52</v>
      </c>
      <c r="AG2166" t="s">
        <v>27697</v>
      </c>
      <c r="AH2166" s="8" t="s">
        <v>27705</v>
      </c>
      <c r="AI2166" t="s">
        <v>27699</v>
      </c>
      <c r="AJ2166" t="s">
        <v>27706</v>
      </c>
    </row>
    <row r="2167" spans="1:36" ht="17.25" hidden="1" customHeight="1" x14ac:dyDescent="0.2">
      <c r="A2167" s="4" t="s">
        <v>27691</v>
      </c>
      <c r="B2167" t="s">
        <v>27403</v>
      </c>
      <c r="C2167" t="s">
        <v>27692</v>
      </c>
      <c r="D2167" t="s">
        <v>27693</v>
      </c>
      <c r="E2167" t="s">
        <v>79</v>
      </c>
      <c r="F2167" t="s">
        <v>41</v>
      </c>
      <c r="G2167" s="5">
        <v>750</v>
      </c>
      <c r="H2167" t="s">
        <v>42</v>
      </c>
      <c r="I2167" t="s">
        <v>43</v>
      </c>
      <c r="J2167" t="s">
        <v>45</v>
      </c>
      <c r="K2167" t="s">
        <v>45</v>
      </c>
      <c r="L2167" t="s">
        <v>45</v>
      </c>
      <c r="N2167" s="24">
        <v>2022</v>
      </c>
      <c r="R2167" s="7">
        <v>33.166744000000001</v>
      </c>
      <c r="S2167" s="7">
        <v>44.662947000000003</v>
      </c>
      <c r="T2167" t="s">
        <v>46</v>
      </c>
      <c r="U2167" t="s">
        <v>27694</v>
      </c>
      <c r="X2167" t="s">
        <v>27695</v>
      </c>
      <c r="Y2167" t="s">
        <v>19854</v>
      </c>
      <c r="Z2167" t="s">
        <v>19864</v>
      </c>
      <c r="AC2167" t="s">
        <v>27696</v>
      </c>
      <c r="AF2167" t="s">
        <v>52</v>
      </c>
      <c r="AG2167" t="s">
        <v>27697</v>
      </c>
      <c r="AI2167" t="s">
        <v>27699</v>
      </c>
      <c r="AJ2167" t="s">
        <v>27707</v>
      </c>
    </row>
    <row r="2168" spans="1:36" ht="17.25" hidden="1" customHeight="1" x14ac:dyDescent="0.2">
      <c r="A2168" s="4" t="s">
        <v>27691</v>
      </c>
      <c r="B2168" t="s">
        <v>27403</v>
      </c>
      <c r="C2168" t="s">
        <v>27692</v>
      </c>
      <c r="D2168" t="s">
        <v>27693</v>
      </c>
      <c r="E2168" t="s">
        <v>81</v>
      </c>
      <c r="F2168" t="s">
        <v>41</v>
      </c>
      <c r="G2168" s="5">
        <v>750</v>
      </c>
      <c r="H2168" t="s">
        <v>42</v>
      </c>
      <c r="I2168" t="s">
        <v>43</v>
      </c>
      <c r="J2168" t="s">
        <v>45</v>
      </c>
      <c r="K2168" t="s">
        <v>45</v>
      </c>
      <c r="L2168" t="s">
        <v>45</v>
      </c>
      <c r="N2168" s="24">
        <v>2022</v>
      </c>
      <c r="R2168" s="7">
        <v>33.166744000000001</v>
      </c>
      <c r="S2168" s="7">
        <v>44.662947000000003</v>
      </c>
      <c r="T2168" t="s">
        <v>46</v>
      </c>
      <c r="U2168" t="s">
        <v>27694</v>
      </c>
      <c r="X2168" t="s">
        <v>27695</v>
      </c>
      <c r="Y2168" t="s">
        <v>19854</v>
      </c>
      <c r="Z2168" t="s">
        <v>19864</v>
      </c>
      <c r="AC2168" t="s">
        <v>27696</v>
      </c>
      <c r="AF2168" t="s">
        <v>52</v>
      </c>
      <c r="AG2168" t="s">
        <v>27697</v>
      </c>
      <c r="AH2168" s="27"/>
      <c r="AI2168" t="s">
        <v>27699</v>
      </c>
      <c r="AJ2168" t="s">
        <v>27708</v>
      </c>
    </row>
    <row r="2169" spans="1:36" ht="17.25" hidden="1" customHeight="1" x14ac:dyDescent="0.2">
      <c r="A2169" s="4" t="s">
        <v>27709</v>
      </c>
      <c r="B2169" t="s">
        <v>27403</v>
      </c>
      <c r="C2169" t="s">
        <v>27710</v>
      </c>
      <c r="D2169" t="s">
        <v>27711</v>
      </c>
      <c r="E2169" t="s">
        <v>40</v>
      </c>
      <c r="F2169" t="s">
        <v>86</v>
      </c>
      <c r="G2169" s="5">
        <v>60</v>
      </c>
      <c r="H2169" t="s">
        <v>42</v>
      </c>
      <c r="I2169" t="s">
        <v>65</v>
      </c>
      <c r="J2169" t="s">
        <v>45</v>
      </c>
      <c r="K2169" t="s">
        <v>45</v>
      </c>
      <c r="L2169" t="s">
        <v>45</v>
      </c>
      <c r="N2169" s="24">
        <v>2015</v>
      </c>
      <c r="R2169" s="7">
        <v>32.125129999999999</v>
      </c>
      <c r="S2169" s="7">
        <v>47.400039999999997</v>
      </c>
      <c r="T2169" t="s">
        <v>46</v>
      </c>
      <c r="U2169" t="s">
        <v>27712</v>
      </c>
      <c r="X2169" t="s">
        <v>27424</v>
      </c>
      <c r="Y2169" t="s">
        <v>19854</v>
      </c>
      <c r="Z2169" t="s">
        <v>19864</v>
      </c>
      <c r="AC2169" t="s">
        <v>27713</v>
      </c>
      <c r="AD2169" t="s">
        <v>52</v>
      </c>
      <c r="AE2169" t="s">
        <v>352</v>
      </c>
      <c r="AF2169" t="s">
        <v>52</v>
      </c>
      <c r="AG2169" t="s">
        <v>27714</v>
      </c>
      <c r="AH2169" s="27">
        <v>1292715</v>
      </c>
      <c r="AI2169" t="s">
        <v>27715</v>
      </c>
      <c r="AJ2169" t="s">
        <v>27716</v>
      </c>
    </row>
    <row r="2170" spans="1:36" ht="17.25" hidden="1" customHeight="1" x14ac:dyDescent="0.2">
      <c r="A2170" s="4" t="s">
        <v>27709</v>
      </c>
      <c r="B2170" t="s">
        <v>27403</v>
      </c>
      <c r="C2170" t="s">
        <v>27710</v>
      </c>
      <c r="D2170" t="s">
        <v>27711</v>
      </c>
      <c r="E2170" t="s">
        <v>56</v>
      </c>
      <c r="F2170" t="s">
        <v>86</v>
      </c>
      <c r="G2170" s="5">
        <v>60</v>
      </c>
      <c r="H2170" t="s">
        <v>42</v>
      </c>
      <c r="I2170" t="s">
        <v>65</v>
      </c>
      <c r="J2170" t="s">
        <v>45</v>
      </c>
      <c r="K2170" t="s">
        <v>45</v>
      </c>
      <c r="L2170" t="s">
        <v>45</v>
      </c>
      <c r="N2170" s="24">
        <v>2016</v>
      </c>
      <c r="R2170" s="7">
        <v>32.125129999999999</v>
      </c>
      <c r="S2170" s="7">
        <v>47.400039999999997</v>
      </c>
      <c r="T2170" t="s">
        <v>46</v>
      </c>
      <c r="U2170" t="s">
        <v>27712</v>
      </c>
      <c r="X2170" t="s">
        <v>27424</v>
      </c>
      <c r="Y2170" t="s">
        <v>19854</v>
      </c>
      <c r="Z2170" t="s">
        <v>19864</v>
      </c>
      <c r="AC2170" t="s">
        <v>27713</v>
      </c>
      <c r="AD2170" t="s">
        <v>52</v>
      </c>
      <c r="AE2170" t="s">
        <v>352</v>
      </c>
      <c r="AF2170" t="s">
        <v>52</v>
      </c>
      <c r="AG2170" t="s">
        <v>27714</v>
      </c>
      <c r="AH2170" s="27">
        <v>1292716</v>
      </c>
      <c r="AI2170" t="s">
        <v>27715</v>
      </c>
      <c r="AJ2170" t="s">
        <v>27717</v>
      </c>
    </row>
    <row r="2171" spans="1:36" ht="17.25" hidden="1" customHeight="1" x14ac:dyDescent="0.2">
      <c r="A2171" s="4" t="s">
        <v>27745</v>
      </c>
      <c r="B2171" t="s">
        <v>27403</v>
      </c>
      <c r="C2171" t="s">
        <v>27746</v>
      </c>
      <c r="D2171" t="s">
        <v>27747</v>
      </c>
      <c r="E2171" t="s">
        <v>40</v>
      </c>
      <c r="F2171" t="s">
        <v>41</v>
      </c>
      <c r="G2171" s="5">
        <v>125</v>
      </c>
      <c r="H2171" t="s">
        <v>42</v>
      </c>
      <c r="I2171" t="s">
        <v>65</v>
      </c>
      <c r="J2171" t="s">
        <v>45</v>
      </c>
      <c r="K2171" t="s">
        <v>45</v>
      </c>
      <c r="L2171" t="s">
        <v>45</v>
      </c>
      <c r="N2171" s="6">
        <v>2015</v>
      </c>
      <c r="R2171" s="7">
        <v>31.979510000000001</v>
      </c>
      <c r="S2171" s="7">
        <v>44.693280000000001</v>
      </c>
      <c r="T2171" t="s">
        <v>46</v>
      </c>
      <c r="U2171" t="s">
        <v>27748</v>
      </c>
      <c r="X2171" t="s">
        <v>27749</v>
      </c>
      <c r="Y2171" t="s">
        <v>19854</v>
      </c>
      <c r="Z2171" t="s">
        <v>19864</v>
      </c>
      <c r="AC2171" t="s">
        <v>27750</v>
      </c>
      <c r="AF2171" t="s">
        <v>52</v>
      </c>
      <c r="AG2171" t="s">
        <v>27751</v>
      </c>
      <c r="AH2171" s="8">
        <v>1221128</v>
      </c>
      <c r="AI2171" t="s">
        <v>27752</v>
      </c>
      <c r="AJ2171" t="s">
        <v>27753</v>
      </c>
    </row>
    <row r="2172" spans="1:36" ht="17.25" hidden="1" customHeight="1" x14ac:dyDescent="0.2">
      <c r="A2172" s="4" t="s">
        <v>27745</v>
      </c>
      <c r="B2172" t="s">
        <v>27403</v>
      </c>
      <c r="C2172" t="s">
        <v>27746</v>
      </c>
      <c r="D2172" t="s">
        <v>27747</v>
      </c>
      <c r="E2172" t="s">
        <v>56</v>
      </c>
      <c r="F2172" t="s">
        <v>41</v>
      </c>
      <c r="G2172" s="5">
        <v>125</v>
      </c>
      <c r="H2172" t="s">
        <v>42</v>
      </c>
      <c r="I2172" t="s">
        <v>65</v>
      </c>
      <c r="J2172" t="s">
        <v>45</v>
      </c>
      <c r="K2172" t="s">
        <v>45</v>
      </c>
      <c r="L2172" t="s">
        <v>45</v>
      </c>
      <c r="N2172" s="24">
        <v>2015</v>
      </c>
      <c r="R2172" s="7">
        <v>31.979510000000001</v>
      </c>
      <c r="S2172" s="7">
        <v>44.693280000000001</v>
      </c>
      <c r="T2172" t="s">
        <v>46</v>
      </c>
      <c r="U2172" t="s">
        <v>27748</v>
      </c>
      <c r="X2172" t="s">
        <v>27749</v>
      </c>
      <c r="Y2172" t="s">
        <v>19854</v>
      </c>
      <c r="Z2172" t="s">
        <v>19864</v>
      </c>
      <c r="AC2172" t="s">
        <v>27750</v>
      </c>
      <c r="AF2172" t="s">
        <v>52</v>
      </c>
      <c r="AG2172" t="s">
        <v>27751</v>
      </c>
      <c r="AH2172" s="8">
        <v>1221129</v>
      </c>
      <c r="AI2172" t="s">
        <v>27752</v>
      </c>
      <c r="AJ2172" t="s">
        <v>27754</v>
      </c>
    </row>
    <row r="2173" spans="1:36" ht="17.25" hidden="1" customHeight="1" x14ac:dyDescent="0.2">
      <c r="A2173" s="4" t="s">
        <v>27745</v>
      </c>
      <c r="B2173" t="s">
        <v>27403</v>
      </c>
      <c r="C2173" t="s">
        <v>27746</v>
      </c>
      <c r="D2173" t="s">
        <v>27747</v>
      </c>
      <c r="E2173" t="s">
        <v>58</v>
      </c>
      <c r="F2173" t="s">
        <v>41</v>
      </c>
      <c r="G2173" s="5">
        <v>125</v>
      </c>
      <c r="H2173" t="s">
        <v>42</v>
      </c>
      <c r="I2173" t="s">
        <v>65</v>
      </c>
      <c r="J2173" t="s">
        <v>45</v>
      </c>
      <c r="K2173" t="s">
        <v>45</v>
      </c>
      <c r="L2173" t="s">
        <v>45</v>
      </c>
      <c r="N2173" s="24">
        <v>2015</v>
      </c>
      <c r="R2173" s="7">
        <v>31.979510000000001</v>
      </c>
      <c r="S2173" s="7">
        <v>44.693280000000001</v>
      </c>
      <c r="T2173" t="s">
        <v>46</v>
      </c>
      <c r="U2173" t="s">
        <v>27748</v>
      </c>
      <c r="X2173" t="s">
        <v>27749</v>
      </c>
      <c r="Y2173" t="s">
        <v>19854</v>
      </c>
      <c r="Z2173" t="s">
        <v>19864</v>
      </c>
      <c r="AC2173" t="s">
        <v>27750</v>
      </c>
      <c r="AF2173" t="s">
        <v>52</v>
      </c>
      <c r="AG2173" t="s">
        <v>27751</v>
      </c>
      <c r="AH2173" s="8">
        <v>1221130</v>
      </c>
      <c r="AI2173" t="s">
        <v>27752</v>
      </c>
      <c r="AJ2173" t="s">
        <v>27755</v>
      </c>
    </row>
    <row r="2174" spans="1:36" ht="17.25" hidden="1" customHeight="1" x14ac:dyDescent="0.2">
      <c r="A2174" s="4" t="s">
        <v>27745</v>
      </c>
      <c r="B2174" t="s">
        <v>27403</v>
      </c>
      <c r="C2174" t="s">
        <v>27746</v>
      </c>
      <c r="D2174" t="s">
        <v>27747</v>
      </c>
      <c r="E2174" t="s">
        <v>191</v>
      </c>
      <c r="F2174" t="s">
        <v>41</v>
      </c>
      <c r="G2174" s="5">
        <v>125</v>
      </c>
      <c r="H2174" t="s">
        <v>42</v>
      </c>
      <c r="I2174" t="s">
        <v>65</v>
      </c>
      <c r="J2174" t="s">
        <v>45</v>
      </c>
      <c r="K2174" t="s">
        <v>45</v>
      </c>
      <c r="L2174" t="s">
        <v>45</v>
      </c>
      <c r="N2174" s="24">
        <v>2015</v>
      </c>
      <c r="R2174" s="7">
        <v>31.979510000000001</v>
      </c>
      <c r="S2174" s="7">
        <v>44.693280000000001</v>
      </c>
      <c r="T2174" t="s">
        <v>46</v>
      </c>
      <c r="U2174" t="s">
        <v>27748</v>
      </c>
      <c r="X2174" t="s">
        <v>27749</v>
      </c>
      <c r="Y2174" t="s">
        <v>19854</v>
      </c>
      <c r="Z2174" t="s">
        <v>19864</v>
      </c>
      <c r="AC2174" t="s">
        <v>27750</v>
      </c>
      <c r="AF2174" t="s">
        <v>52</v>
      </c>
      <c r="AG2174" t="s">
        <v>27751</v>
      </c>
      <c r="AH2174" s="8">
        <v>1221131</v>
      </c>
      <c r="AI2174" t="s">
        <v>27752</v>
      </c>
      <c r="AJ2174" t="s">
        <v>27756</v>
      </c>
    </row>
    <row r="2175" spans="1:36" ht="17.25" hidden="1" customHeight="1" x14ac:dyDescent="0.2">
      <c r="A2175" s="4" t="s">
        <v>27758</v>
      </c>
      <c r="B2175" t="s">
        <v>27403</v>
      </c>
      <c r="C2175" t="s">
        <v>27759</v>
      </c>
      <c r="D2175" t="s">
        <v>27760</v>
      </c>
      <c r="E2175" t="s">
        <v>40</v>
      </c>
      <c r="F2175" t="s">
        <v>41</v>
      </c>
      <c r="G2175" s="5">
        <v>125</v>
      </c>
      <c r="H2175" t="s">
        <v>42</v>
      </c>
      <c r="I2175" t="s">
        <v>65</v>
      </c>
      <c r="J2175" t="s">
        <v>45</v>
      </c>
      <c r="K2175" t="s">
        <v>45</v>
      </c>
      <c r="L2175" t="s">
        <v>45</v>
      </c>
      <c r="N2175" s="24">
        <v>2013</v>
      </c>
      <c r="R2175" s="7">
        <v>36.946565999999997</v>
      </c>
      <c r="S2175" s="7">
        <v>42.781602999999997</v>
      </c>
      <c r="T2175" t="s">
        <v>46</v>
      </c>
      <c r="U2175" t="s">
        <v>27761</v>
      </c>
      <c r="W2175" t="s">
        <v>27600</v>
      </c>
      <c r="X2175" t="s">
        <v>27003</v>
      </c>
      <c r="Y2175" t="s">
        <v>19854</v>
      </c>
      <c r="Z2175" t="s">
        <v>19864</v>
      </c>
      <c r="AA2175" t="s">
        <v>27762</v>
      </c>
      <c r="AC2175" t="s">
        <v>27763</v>
      </c>
      <c r="AF2175" t="s">
        <v>52</v>
      </c>
      <c r="AG2175" t="s">
        <v>27764</v>
      </c>
      <c r="AH2175" s="24">
        <v>1219618</v>
      </c>
      <c r="AI2175" t="s">
        <v>27765</v>
      </c>
      <c r="AJ2175" t="s">
        <v>27766</v>
      </c>
    </row>
    <row r="2176" spans="1:36" ht="17.25" hidden="1" customHeight="1" x14ac:dyDescent="0.2">
      <c r="A2176" s="4" t="s">
        <v>27758</v>
      </c>
      <c r="B2176" t="s">
        <v>27403</v>
      </c>
      <c r="C2176" t="s">
        <v>27759</v>
      </c>
      <c r="D2176" t="s">
        <v>27760</v>
      </c>
      <c r="E2176" t="s">
        <v>56</v>
      </c>
      <c r="F2176" t="s">
        <v>41</v>
      </c>
      <c r="G2176" s="5">
        <v>125</v>
      </c>
      <c r="H2176" t="s">
        <v>42</v>
      </c>
      <c r="I2176" t="s">
        <v>65</v>
      </c>
      <c r="J2176" t="s">
        <v>45</v>
      </c>
      <c r="K2176" t="s">
        <v>45</v>
      </c>
      <c r="L2176" t="s">
        <v>45</v>
      </c>
      <c r="N2176" s="24">
        <v>2013</v>
      </c>
      <c r="R2176" s="7">
        <v>36.946565999999997</v>
      </c>
      <c r="S2176" s="7">
        <v>42.781602999999997</v>
      </c>
      <c r="T2176" t="s">
        <v>46</v>
      </c>
      <c r="U2176" t="s">
        <v>27761</v>
      </c>
      <c r="W2176" t="s">
        <v>27600</v>
      </c>
      <c r="X2176" t="s">
        <v>27003</v>
      </c>
      <c r="Y2176" t="s">
        <v>19854</v>
      </c>
      <c r="Z2176" t="s">
        <v>19864</v>
      </c>
      <c r="AA2176" t="s">
        <v>27762</v>
      </c>
      <c r="AC2176" t="s">
        <v>27763</v>
      </c>
      <c r="AF2176" t="s">
        <v>52</v>
      </c>
      <c r="AG2176" t="s">
        <v>27764</v>
      </c>
      <c r="AH2176" s="24">
        <v>1223745</v>
      </c>
      <c r="AI2176" t="s">
        <v>27765</v>
      </c>
      <c r="AJ2176" t="s">
        <v>27767</v>
      </c>
    </row>
    <row r="2177" spans="1:36" ht="17.25" hidden="1" customHeight="1" x14ac:dyDescent="0.2">
      <c r="A2177" s="4" t="s">
        <v>27758</v>
      </c>
      <c r="B2177" t="s">
        <v>27403</v>
      </c>
      <c r="C2177" t="s">
        <v>27759</v>
      </c>
      <c r="D2177" t="s">
        <v>27760</v>
      </c>
      <c r="E2177" t="s">
        <v>58</v>
      </c>
      <c r="F2177" t="s">
        <v>41</v>
      </c>
      <c r="G2177" s="5">
        <v>125</v>
      </c>
      <c r="H2177" t="s">
        <v>42</v>
      </c>
      <c r="I2177" t="s">
        <v>65</v>
      </c>
      <c r="J2177" t="s">
        <v>45</v>
      </c>
      <c r="K2177" t="s">
        <v>45</v>
      </c>
      <c r="L2177" t="s">
        <v>45</v>
      </c>
      <c r="N2177" s="6">
        <v>2013</v>
      </c>
      <c r="R2177" s="7">
        <v>36.946565999999997</v>
      </c>
      <c r="S2177" s="7">
        <v>42.781602999999997</v>
      </c>
      <c r="T2177" t="s">
        <v>46</v>
      </c>
      <c r="U2177" t="s">
        <v>27761</v>
      </c>
      <c r="W2177" t="s">
        <v>27600</v>
      </c>
      <c r="X2177" t="s">
        <v>27003</v>
      </c>
      <c r="Y2177" t="s">
        <v>19854</v>
      </c>
      <c r="Z2177" t="s">
        <v>19864</v>
      </c>
      <c r="AA2177" t="s">
        <v>27762</v>
      </c>
      <c r="AC2177" t="s">
        <v>27763</v>
      </c>
      <c r="AF2177" t="s">
        <v>52</v>
      </c>
      <c r="AG2177" t="s">
        <v>27764</v>
      </c>
      <c r="AH2177" s="6">
        <v>1223746</v>
      </c>
      <c r="AI2177" t="s">
        <v>27765</v>
      </c>
      <c r="AJ2177" t="s">
        <v>27768</v>
      </c>
    </row>
    <row r="2178" spans="1:36" ht="17.25" hidden="1" customHeight="1" x14ac:dyDescent="0.2">
      <c r="A2178" s="4" t="s">
        <v>27758</v>
      </c>
      <c r="B2178" t="s">
        <v>27403</v>
      </c>
      <c r="C2178" t="s">
        <v>27759</v>
      </c>
      <c r="D2178" t="s">
        <v>27760</v>
      </c>
      <c r="E2178" t="s">
        <v>191</v>
      </c>
      <c r="F2178" t="s">
        <v>41</v>
      </c>
      <c r="G2178" s="5">
        <v>125</v>
      </c>
      <c r="H2178" t="s">
        <v>42</v>
      </c>
      <c r="I2178" t="s">
        <v>65</v>
      </c>
      <c r="J2178" t="s">
        <v>45</v>
      </c>
      <c r="K2178" t="s">
        <v>45</v>
      </c>
      <c r="L2178" t="s">
        <v>45</v>
      </c>
      <c r="N2178" s="6">
        <v>2013</v>
      </c>
      <c r="R2178" s="7">
        <v>36.946565999999997</v>
      </c>
      <c r="S2178" s="7">
        <v>42.781602999999997</v>
      </c>
      <c r="T2178" t="s">
        <v>46</v>
      </c>
      <c r="U2178" t="s">
        <v>27761</v>
      </c>
      <c r="W2178" t="s">
        <v>27600</v>
      </c>
      <c r="X2178" t="s">
        <v>27003</v>
      </c>
      <c r="Y2178" t="s">
        <v>19854</v>
      </c>
      <c r="Z2178" t="s">
        <v>19864</v>
      </c>
      <c r="AA2178" t="s">
        <v>27762</v>
      </c>
      <c r="AC2178" t="s">
        <v>27763</v>
      </c>
      <c r="AF2178" t="s">
        <v>52</v>
      </c>
      <c r="AG2178" t="s">
        <v>27764</v>
      </c>
      <c r="AH2178" s="6">
        <v>1223747</v>
      </c>
      <c r="AI2178" t="s">
        <v>27765</v>
      </c>
      <c r="AJ2178" t="s">
        <v>27769</v>
      </c>
    </row>
    <row r="2179" spans="1:36" ht="17.25" hidden="1" customHeight="1" x14ac:dyDescent="0.2">
      <c r="A2179" s="4" t="s">
        <v>27758</v>
      </c>
      <c r="B2179" t="s">
        <v>27403</v>
      </c>
      <c r="C2179" t="s">
        <v>27759</v>
      </c>
      <c r="D2179" t="s">
        <v>27760</v>
      </c>
      <c r="E2179" t="s">
        <v>335</v>
      </c>
      <c r="F2179" t="s">
        <v>41</v>
      </c>
      <c r="G2179" s="5">
        <v>125</v>
      </c>
      <c r="H2179" t="s">
        <v>42</v>
      </c>
      <c r="I2179" t="s">
        <v>65</v>
      </c>
      <c r="J2179" t="s">
        <v>45</v>
      </c>
      <c r="K2179" t="s">
        <v>45</v>
      </c>
      <c r="L2179" t="s">
        <v>45</v>
      </c>
      <c r="N2179" s="6">
        <v>2013</v>
      </c>
      <c r="R2179" s="7">
        <v>36.946565999999997</v>
      </c>
      <c r="S2179" s="7">
        <v>42.781602999999997</v>
      </c>
      <c r="T2179" t="s">
        <v>46</v>
      </c>
      <c r="U2179" t="s">
        <v>27761</v>
      </c>
      <c r="W2179" t="s">
        <v>27600</v>
      </c>
      <c r="X2179" t="s">
        <v>27003</v>
      </c>
      <c r="Y2179" t="s">
        <v>19854</v>
      </c>
      <c r="Z2179" t="s">
        <v>19864</v>
      </c>
      <c r="AA2179" t="s">
        <v>27762</v>
      </c>
      <c r="AC2179" t="s">
        <v>27763</v>
      </c>
      <c r="AF2179" t="s">
        <v>52</v>
      </c>
      <c r="AG2179" t="s">
        <v>27764</v>
      </c>
      <c r="AH2179" s="6">
        <v>1280019</v>
      </c>
      <c r="AI2179" t="s">
        <v>27765</v>
      </c>
      <c r="AJ2179" t="s">
        <v>27770</v>
      </c>
    </row>
    <row r="2180" spans="1:36" ht="17.25" hidden="1" customHeight="1" x14ac:dyDescent="0.2">
      <c r="A2180" s="4" t="s">
        <v>27758</v>
      </c>
      <c r="B2180" t="s">
        <v>27403</v>
      </c>
      <c r="C2180" t="s">
        <v>27759</v>
      </c>
      <c r="D2180" t="s">
        <v>27760</v>
      </c>
      <c r="E2180" t="s">
        <v>1157</v>
      </c>
      <c r="F2180" t="s">
        <v>41</v>
      </c>
      <c r="G2180" s="5">
        <v>125</v>
      </c>
      <c r="H2180" t="s">
        <v>42</v>
      </c>
      <c r="I2180" t="s">
        <v>65</v>
      </c>
      <c r="J2180" t="s">
        <v>45</v>
      </c>
      <c r="K2180" t="s">
        <v>45</v>
      </c>
      <c r="L2180" t="s">
        <v>45</v>
      </c>
      <c r="N2180" s="6">
        <v>2013</v>
      </c>
      <c r="R2180" s="7">
        <v>36.946565999999997</v>
      </c>
      <c r="S2180" s="7">
        <v>42.781602999999997</v>
      </c>
      <c r="T2180" t="s">
        <v>46</v>
      </c>
      <c r="U2180" t="s">
        <v>27761</v>
      </c>
      <c r="W2180" t="s">
        <v>27600</v>
      </c>
      <c r="X2180" t="s">
        <v>27003</v>
      </c>
      <c r="Y2180" t="s">
        <v>19854</v>
      </c>
      <c r="Z2180" t="s">
        <v>19864</v>
      </c>
      <c r="AA2180" t="s">
        <v>27762</v>
      </c>
      <c r="AC2180" t="s">
        <v>27763</v>
      </c>
      <c r="AF2180" t="s">
        <v>52</v>
      </c>
      <c r="AG2180" t="s">
        <v>27764</v>
      </c>
      <c r="AH2180" s="6">
        <v>1280020</v>
      </c>
      <c r="AI2180" t="s">
        <v>27765</v>
      </c>
      <c r="AJ2180" t="s">
        <v>27771</v>
      </c>
    </row>
    <row r="2181" spans="1:36" ht="17.25" hidden="1" customHeight="1" x14ac:dyDescent="0.2">
      <c r="A2181" s="4" t="s">
        <v>27758</v>
      </c>
      <c r="B2181" t="s">
        <v>27403</v>
      </c>
      <c r="C2181" t="s">
        <v>27759</v>
      </c>
      <c r="D2181" t="s">
        <v>27760</v>
      </c>
      <c r="E2181" t="s">
        <v>2297</v>
      </c>
      <c r="F2181" t="s">
        <v>41</v>
      </c>
      <c r="G2181" s="5">
        <v>125</v>
      </c>
      <c r="H2181" t="s">
        <v>42</v>
      </c>
      <c r="I2181" t="s">
        <v>65</v>
      </c>
      <c r="J2181" t="s">
        <v>45</v>
      </c>
      <c r="K2181" t="s">
        <v>45</v>
      </c>
      <c r="L2181" t="s">
        <v>45</v>
      </c>
      <c r="N2181" s="6">
        <v>2013</v>
      </c>
      <c r="R2181" s="7">
        <v>36.946565999999997</v>
      </c>
      <c r="S2181" s="7">
        <v>42.781602999999997</v>
      </c>
      <c r="T2181" t="s">
        <v>46</v>
      </c>
      <c r="U2181" t="s">
        <v>27761</v>
      </c>
      <c r="W2181" t="s">
        <v>27600</v>
      </c>
      <c r="X2181" t="s">
        <v>27003</v>
      </c>
      <c r="Y2181" t="s">
        <v>19854</v>
      </c>
      <c r="Z2181" t="s">
        <v>19864</v>
      </c>
      <c r="AA2181" t="s">
        <v>27762</v>
      </c>
      <c r="AC2181" t="s">
        <v>27763</v>
      </c>
      <c r="AF2181" t="s">
        <v>52</v>
      </c>
      <c r="AG2181" t="s">
        <v>27764</v>
      </c>
      <c r="AH2181" s="6">
        <v>1280021</v>
      </c>
      <c r="AI2181" t="s">
        <v>27765</v>
      </c>
      <c r="AJ2181" t="s">
        <v>27772</v>
      </c>
    </row>
    <row r="2182" spans="1:36" ht="17.25" hidden="1" customHeight="1" x14ac:dyDescent="0.2">
      <c r="A2182" s="4" t="s">
        <v>27758</v>
      </c>
      <c r="B2182" t="s">
        <v>27403</v>
      </c>
      <c r="C2182" t="s">
        <v>27759</v>
      </c>
      <c r="D2182" t="s">
        <v>27760</v>
      </c>
      <c r="E2182" t="s">
        <v>3929</v>
      </c>
      <c r="F2182" t="s">
        <v>41</v>
      </c>
      <c r="G2182" s="5">
        <v>125</v>
      </c>
      <c r="H2182" t="s">
        <v>42</v>
      </c>
      <c r="I2182" t="s">
        <v>65</v>
      </c>
      <c r="J2182" t="s">
        <v>45</v>
      </c>
      <c r="K2182" t="s">
        <v>45</v>
      </c>
      <c r="L2182" t="s">
        <v>45</v>
      </c>
      <c r="N2182" s="6">
        <v>2013</v>
      </c>
      <c r="R2182" s="7">
        <v>36.946565999999997</v>
      </c>
      <c r="S2182" s="7">
        <v>42.781602999999997</v>
      </c>
      <c r="T2182" t="s">
        <v>46</v>
      </c>
      <c r="U2182" t="s">
        <v>27761</v>
      </c>
      <c r="W2182" t="s">
        <v>27600</v>
      </c>
      <c r="X2182" t="s">
        <v>27003</v>
      </c>
      <c r="Y2182" t="s">
        <v>19854</v>
      </c>
      <c r="Z2182" t="s">
        <v>19864</v>
      </c>
      <c r="AA2182" t="s">
        <v>27762</v>
      </c>
      <c r="AC2182" t="s">
        <v>27763</v>
      </c>
      <c r="AF2182" t="s">
        <v>52</v>
      </c>
      <c r="AG2182" t="s">
        <v>27764</v>
      </c>
      <c r="AH2182" s="6">
        <v>1280022</v>
      </c>
      <c r="AI2182" t="s">
        <v>27765</v>
      </c>
      <c r="AJ2182" t="s">
        <v>27773</v>
      </c>
    </row>
    <row r="2183" spans="1:36" ht="17.25" hidden="1" customHeight="1" x14ac:dyDescent="0.2">
      <c r="A2183" s="4" t="s">
        <v>27831</v>
      </c>
      <c r="B2183" t="s">
        <v>27403</v>
      </c>
      <c r="C2183" t="s">
        <v>27832</v>
      </c>
      <c r="D2183" t="s">
        <v>27833</v>
      </c>
      <c r="E2183" t="s">
        <v>63</v>
      </c>
      <c r="F2183" t="s">
        <v>27834</v>
      </c>
      <c r="G2183" s="5">
        <v>125</v>
      </c>
      <c r="H2183" t="s">
        <v>42</v>
      </c>
      <c r="I2183" t="s">
        <v>65</v>
      </c>
      <c r="J2183" t="s">
        <v>45</v>
      </c>
      <c r="K2183" t="s">
        <v>45</v>
      </c>
      <c r="L2183" t="s">
        <v>45</v>
      </c>
      <c r="N2183" s="6">
        <v>2013</v>
      </c>
      <c r="R2183" s="7">
        <v>32.232729999999997</v>
      </c>
      <c r="S2183" s="7">
        <v>44.268059999999998</v>
      </c>
      <c r="T2183" t="s">
        <v>46</v>
      </c>
      <c r="U2183" t="s">
        <v>27835</v>
      </c>
      <c r="X2183" t="s">
        <v>27836</v>
      </c>
      <c r="Y2183" t="s">
        <v>19854</v>
      </c>
      <c r="Z2183" t="s">
        <v>19864</v>
      </c>
      <c r="AC2183" t="s">
        <v>27837</v>
      </c>
      <c r="AF2183" t="s">
        <v>52</v>
      </c>
      <c r="AG2183" t="s">
        <v>27838</v>
      </c>
      <c r="AH2183" s="27">
        <v>1292792</v>
      </c>
      <c r="AI2183" t="s">
        <v>27839</v>
      </c>
      <c r="AJ2183" t="s">
        <v>27840</v>
      </c>
    </row>
    <row r="2184" spans="1:36" ht="17.25" hidden="1" customHeight="1" x14ac:dyDescent="0.2">
      <c r="A2184" s="4" t="s">
        <v>27831</v>
      </c>
      <c r="B2184" t="s">
        <v>27403</v>
      </c>
      <c r="C2184" t="s">
        <v>27832</v>
      </c>
      <c r="D2184" t="s">
        <v>27833</v>
      </c>
      <c r="E2184" t="s">
        <v>73</v>
      </c>
      <c r="F2184" t="s">
        <v>27834</v>
      </c>
      <c r="G2184" s="5">
        <v>125</v>
      </c>
      <c r="H2184" t="s">
        <v>42</v>
      </c>
      <c r="I2184" t="s">
        <v>65</v>
      </c>
      <c r="J2184" t="s">
        <v>45</v>
      </c>
      <c r="K2184" t="s">
        <v>45</v>
      </c>
      <c r="L2184" t="s">
        <v>45</v>
      </c>
      <c r="N2184" s="6">
        <v>2013</v>
      </c>
      <c r="R2184" s="7">
        <v>32.232729999999997</v>
      </c>
      <c r="S2184" s="7">
        <v>44.268059999999998</v>
      </c>
      <c r="T2184" t="s">
        <v>46</v>
      </c>
      <c r="U2184" t="s">
        <v>27835</v>
      </c>
      <c r="X2184" t="s">
        <v>27836</v>
      </c>
      <c r="Y2184" t="s">
        <v>19854</v>
      </c>
      <c r="Z2184" t="s">
        <v>19864</v>
      </c>
      <c r="AC2184" t="s">
        <v>27837</v>
      </c>
      <c r="AF2184" t="s">
        <v>52</v>
      </c>
      <c r="AG2184" t="s">
        <v>27838</v>
      </c>
      <c r="AH2184" s="27">
        <v>1292793</v>
      </c>
      <c r="AI2184" t="s">
        <v>27839</v>
      </c>
      <c r="AJ2184" t="s">
        <v>27841</v>
      </c>
    </row>
    <row r="2185" spans="1:36" ht="17.25" hidden="1" customHeight="1" x14ac:dyDescent="0.2">
      <c r="A2185" s="4" t="s">
        <v>27831</v>
      </c>
      <c r="B2185" t="s">
        <v>27403</v>
      </c>
      <c r="C2185" t="s">
        <v>27832</v>
      </c>
      <c r="D2185" t="s">
        <v>27833</v>
      </c>
      <c r="E2185" t="s">
        <v>211</v>
      </c>
      <c r="F2185" t="s">
        <v>27834</v>
      </c>
      <c r="G2185" s="5">
        <v>125</v>
      </c>
      <c r="H2185" t="s">
        <v>42</v>
      </c>
      <c r="I2185" t="s">
        <v>65</v>
      </c>
      <c r="J2185" t="s">
        <v>45</v>
      </c>
      <c r="K2185" t="s">
        <v>45</v>
      </c>
      <c r="L2185" t="s">
        <v>45</v>
      </c>
      <c r="N2185" s="6">
        <v>2013</v>
      </c>
      <c r="R2185" s="7">
        <v>32.232729999999997</v>
      </c>
      <c r="S2185" s="7">
        <v>44.268059999999998</v>
      </c>
      <c r="T2185" t="s">
        <v>46</v>
      </c>
      <c r="U2185" t="s">
        <v>27835</v>
      </c>
      <c r="X2185" t="s">
        <v>27836</v>
      </c>
      <c r="Y2185" t="s">
        <v>19854</v>
      </c>
      <c r="Z2185" t="s">
        <v>19864</v>
      </c>
      <c r="AC2185" t="s">
        <v>27837</v>
      </c>
      <c r="AF2185" t="s">
        <v>52</v>
      </c>
      <c r="AG2185" t="s">
        <v>27838</v>
      </c>
      <c r="AH2185" s="27">
        <v>1292794</v>
      </c>
      <c r="AI2185" t="s">
        <v>27839</v>
      </c>
      <c r="AJ2185" t="s">
        <v>27842</v>
      </c>
    </row>
    <row r="2186" spans="1:36" ht="17.25" hidden="1" customHeight="1" x14ac:dyDescent="0.2">
      <c r="A2186" s="4" t="s">
        <v>27831</v>
      </c>
      <c r="B2186" t="s">
        <v>27403</v>
      </c>
      <c r="C2186" t="s">
        <v>27832</v>
      </c>
      <c r="D2186" t="s">
        <v>27833</v>
      </c>
      <c r="E2186" t="s">
        <v>387</v>
      </c>
      <c r="F2186" t="s">
        <v>27834</v>
      </c>
      <c r="G2186" s="5">
        <v>125</v>
      </c>
      <c r="H2186" t="s">
        <v>42</v>
      </c>
      <c r="I2186" t="s">
        <v>65</v>
      </c>
      <c r="J2186" t="s">
        <v>45</v>
      </c>
      <c r="K2186" t="s">
        <v>45</v>
      </c>
      <c r="L2186" t="s">
        <v>45</v>
      </c>
      <c r="N2186" s="6">
        <v>2013</v>
      </c>
      <c r="R2186" s="7">
        <v>32.232729999999997</v>
      </c>
      <c r="S2186" s="7">
        <v>44.268059999999998</v>
      </c>
      <c r="T2186" t="s">
        <v>46</v>
      </c>
      <c r="U2186" t="s">
        <v>27835</v>
      </c>
      <c r="X2186" t="s">
        <v>27836</v>
      </c>
      <c r="Y2186" t="s">
        <v>19854</v>
      </c>
      <c r="Z2186" t="s">
        <v>19864</v>
      </c>
      <c r="AC2186" t="s">
        <v>27837</v>
      </c>
      <c r="AF2186" t="s">
        <v>52</v>
      </c>
      <c r="AG2186" t="s">
        <v>27838</v>
      </c>
      <c r="AH2186" s="27">
        <v>1292795</v>
      </c>
      <c r="AI2186" t="s">
        <v>27839</v>
      </c>
      <c r="AJ2186" t="s">
        <v>27843</v>
      </c>
    </row>
    <row r="2187" spans="1:36" ht="17.25" hidden="1" customHeight="1" x14ac:dyDescent="0.2">
      <c r="A2187" s="4" t="s">
        <v>27831</v>
      </c>
      <c r="B2187" t="s">
        <v>27403</v>
      </c>
      <c r="C2187" t="s">
        <v>27832</v>
      </c>
      <c r="D2187" t="s">
        <v>27833</v>
      </c>
      <c r="E2187" t="s">
        <v>75</v>
      </c>
      <c r="F2187" t="s">
        <v>27834</v>
      </c>
      <c r="G2187" s="5">
        <v>162</v>
      </c>
      <c r="H2187" t="s">
        <v>42</v>
      </c>
      <c r="I2187" t="s">
        <v>65</v>
      </c>
      <c r="J2187" t="s">
        <v>45</v>
      </c>
      <c r="K2187" t="s">
        <v>45</v>
      </c>
      <c r="L2187" t="s">
        <v>45</v>
      </c>
      <c r="N2187" s="6">
        <v>2014</v>
      </c>
      <c r="R2187" s="7">
        <v>32.232729999999997</v>
      </c>
      <c r="S2187" s="7">
        <v>44.268059999999998</v>
      </c>
      <c r="T2187" t="s">
        <v>46</v>
      </c>
      <c r="U2187" t="s">
        <v>27835</v>
      </c>
      <c r="X2187" t="s">
        <v>27836</v>
      </c>
      <c r="Y2187" t="s">
        <v>19854</v>
      </c>
      <c r="Z2187" t="s">
        <v>19864</v>
      </c>
      <c r="AC2187" t="s">
        <v>27837</v>
      </c>
      <c r="AF2187" t="s">
        <v>52</v>
      </c>
      <c r="AG2187" t="s">
        <v>27838</v>
      </c>
      <c r="AH2187" s="27">
        <v>1221150</v>
      </c>
      <c r="AI2187" t="s">
        <v>27839</v>
      </c>
      <c r="AJ2187" t="s">
        <v>27845</v>
      </c>
    </row>
    <row r="2188" spans="1:36" ht="17.25" hidden="1" customHeight="1" x14ac:dyDescent="0.2">
      <c r="A2188" s="4" t="s">
        <v>27872</v>
      </c>
      <c r="B2188" t="s">
        <v>27403</v>
      </c>
      <c r="C2188" t="s">
        <v>27873</v>
      </c>
      <c r="D2188" t="s">
        <v>27874</v>
      </c>
      <c r="E2188" t="s">
        <v>15404</v>
      </c>
      <c r="F2188" t="s">
        <v>27875</v>
      </c>
      <c r="G2188" s="5">
        <v>150</v>
      </c>
      <c r="H2188" t="s">
        <v>42</v>
      </c>
      <c r="I2188" t="s">
        <v>240</v>
      </c>
      <c r="J2188" t="s">
        <v>45</v>
      </c>
      <c r="K2188" t="s">
        <v>45</v>
      </c>
      <c r="L2188" t="s">
        <v>45</v>
      </c>
      <c r="N2188" s="6">
        <v>2020</v>
      </c>
      <c r="R2188" s="7">
        <v>36.190085000000003</v>
      </c>
      <c r="S2188" s="7">
        <v>43.988706000000001</v>
      </c>
      <c r="T2188" t="s">
        <v>504</v>
      </c>
      <c r="U2188" t="s">
        <v>27794</v>
      </c>
      <c r="X2188" t="s">
        <v>27003</v>
      </c>
      <c r="Y2188" t="s">
        <v>19854</v>
      </c>
      <c r="Z2188" t="s">
        <v>19864</v>
      </c>
      <c r="AF2188" t="s">
        <v>52</v>
      </c>
      <c r="AG2188" t="s">
        <v>27876</v>
      </c>
      <c r="AH2188" s="27">
        <v>1267244</v>
      </c>
      <c r="AI2188" t="s">
        <v>27877</v>
      </c>
      <c r="AJ2188" t="s">
        <v>27878</v>
      </c>
    </row>
    <row r="2189" spans="1:36" ht="17.25" hidden="1" customHeight="1" x14ac:dyDescent="0.2">
      <c r="A2189" s="4" t="s">
        <v>27872</v>
      </c>
      <c r="B2189" t="s">
        <v>27403</v>
      </c>
      <c r="C2189" t="s">
        <v>27873</v>
      </c>
      <c r="D2189" t="s">
        <v>27874</v>
      </c>
      <c r="E2189" t="s">
        <v>19786</v>
      </c>
      <c r="F2189" t="s">
        <v>27875</v>
      </c>
      <c r="G2189" s="5">
        <v>150</v>
      </c>
      <c r="H2189" t="s">
        <v>42</v>
      </c>
      <c r="I2189" t="s">
        <v>240</v>
      </c>
      <c r="J2189" t="s">
        <v>45</v>
      </c>
      <c r="K2189" t="s">
        <v>45</v>
      </c>
      <c r="L2189" t="s">
        <v>45</v>
      </c>
      <c r="N2189" s="6">
        <v>2020</v>
      </c>
      <c r="R2189" s="7">
        <v>36.190085000000003</v>
      </c>
      <c r="S2189" s="7">
        <v>43.988706000000001</v>
      </c>
      <c r="T2189" t="s">
        <v>504</v>
      </c>
      <c r="U2189" t="s">
        <v>27794</v>
      </c>
      <c r="X2189" t="s">
        <v>27003</v>
      </c>
      <c r="Y2189" t="s">
        <v>19854</v>
      </c>
      <c r="Z2189" t="s">
        <v>19864</v>
      </c>
      <c r="AF2189" t="s">
        <v>52</v>
      </c>
      <c r="AG2189" t="s">
        <v>27876</v>
      </c>
      <c r="AH2189" s="27">
        <v>1267245</v>
      </c>
      <c r="AI2189" t="s">
        <v>27877</v>
      </c>
      <c r="AJ2189" t="s">
        <v>27879</v>
      </c>
    </row>
    <row r="2190" spans="1:36" ht="17.25" hidden="1" customHeight="1" x14ac:dyDescent="0.2">
      <c r="A2190" s="4" t="s">
        <v>27894</v>
      </c>
      <c r="B2190" t="s">
        <v>27403</v>
      </c>
      <c r="C2190" t="s">
        <v>27895</v>
      </c>
      <c r="D2190" t="s">
        <v>27896</v>
      </c>
      <c r="E2190" t="s">
        <v>27897</v>
      </c>
      <c r="F2190" t="s">
        <v>86</v>
      </c>
      <c r="G2190" s="5">
        <v>155</v>
      </c>
      <c r="H2190" t="s">
        <v>42</v>
      </c>
      <c r="I2190" t="s">
        <v>65</v>
      </c>
      <c r="J2190" t="s">
        <v>45</v>
      </c>
      <c r="K2190" t="s">
        <v>45</v>
      </c>
      <c r="L2190" t="s">
        <v>45</v>
      </c>
      <c r="N2190" s="6">
        <v>2017</v>
      </c>
      <c r="R2190" s="7">
        <v>35.970182000000001</v>
      </c>
      <c r="S2190" s="7">
        <v>43.774447000000002</v>
      </c>
      <c r="T2190" t="s">
        <v>46</v>
      </c>
      <c r="U2190" t="s">
        <v>27794</v>
      </c>
      <c r="X2190" t="s">
        <v>27003</v>
      </c>
      <c r="Y2190" t="s">
        <v>19854</v>
      </c>
      <c r="Z2190" t="s">
        <v>19864</v>
      </c>
      <c r="AC2190" t="s">
        <v>27898</v>
      </c>
      <c r="AF2190" t="s">
        <v>52</v>
      </c>
      <c r="AG2190" t="s">
        <v>27899</v>
      </c>
      <c r="AH2190" s="27">
        <v>1243518</v>
      </c>
      <c r="AI2190" t="s">
        <v>27900</v>
      </c>
      <c r="AJ2190" t="s">
        <v>27901</v>
      </c>
    </row>
    <row r="2191" spans="1:36" ht="17.25" hidden="1" customHeight="1" x14ac:dyDescent="0.2">
      <c r="A2191" s="4" t="s">
        <v>27894</v>
      </c>
      <c r="B2191" t="s">
        <v>27403</v>
      </c>
      <c r="C2191" t="s">
        <v>27895</v>
      </c>
      <c r="D2191" t="s">
        <v>27896</v>
      </c>
      <c r="E2191" t="s">
        <v>27902</v>
      </c>
      <c r="F2191" t="s">
        <v>86</v>
      </c>
      <c r="G2191" s="5">
        <v>155</v>
      </c>
      <c r="H2191" t="s">
        <v>42</v>
      </c>
      <c r="I2191" t="s">
        <v>65</v>
      </c>
      <c r="J2191" t="s">
        <v>45</v>
      </c>
      <c r="K2191" t="s">
        <v>45</v>
      </c>
      <c r="L2191" t="s">
        <v>45</v>
      </c>
      <c r="N2191" s="6">
        <v>2017</v>
      </c>
      <c r="R2191" s="7">
        <v>35.970182000000001</v>
      </c>
      <c r="S2191" s="7">
        <v>43.774447000000002</v>
      </c>
      <c r="T2191" t="s">
        <v>46</v>
      </c>
      <c r="U2191" t="s">
        <v>27794</v>
      </c>
      <c r="X2191" t="s">
        <v>27003</v>
      </c>
      <c r="Y2191" t="s">
        <v>19854</v>
      </c>
      <c r="Z2191" t="s">
        <v>19864</v>
      </c>
      <c r="AC2191" t="s">
        <v>27898</v>
      </c>
      <c r="AF2191" t="s">
        <v>52</v>
      </c>
      <c r="AG2191" t="s">
        <v>27899</v>
      </c>
      <c r="AH2191" s="8">
        <v>1246290</v>
      </c>
      <c r="AI2191" t="s">
        <v>27900</v>
      </c>
      <c r="AJ2191" t="s">
        <v>27903</v>
      </c>
    </row>
    <row r="2192" spans="1:36" ht="17.25" hidden="1" customHeight="1" x14ac:dyDescent="0.2">
      <c r="A2192" s="4" t="s">
        <v>27894</v>
      </c>
      <c r="B2192" t="s">
        <v>27403</v>
      </c>
      <c r="C2192" t="s">
        <v>27895</v>
      </c>
      <c r="D2192" t="s">
        <v>27896</v>
      </c>
      <c r="E2192" t="s">
        <v>27904</v>
      </c>
      <c r="F2192" t="s">
        <v>86</v>
      </c>
      <c r="G2192" s="5">
        <v>155</v>
      </c>
      <c r="H2192" t="s">
        <v>42</v>
      </c>
      <c r="I2192" t="s">
        <v>65</v>
      </c>
      <c r="J2192" t="s">
        <v>45</v>
      </c>
      <c r="K2192" t="s">
        <v>45</v>
      </c>
      <c r="L2192" t="s">
        <v>45</v>
      </c>
      <c r="N2192" s="6">
        <v>2017</v>
      </c>
      <c r="R2192" s="7">
        <v>35.970182000000001</v>
      </c>
      <c r="S2192" s="7">
        <v>43.774447000000002</v>
      </c>
      <c r="T2192" t="s">
        <v>46</v>
      </c>
      <c r="U2192" t="s">
        <v>27794</v>
      </c>
      <c r="X2192" t="s">
        <v>27003</v>
      </c>
      <c r="Y2192" t="s">
        <v>19854</v>
      </c>
      <c r="Z2192" t="s">
        <v>19864</v>
      </c>
      <c r="AC2192" t="s">
        <v>27898</v>
      </c>
      <c r="AF2192" t="s">
        <v>52</v>
      </c>
      <c r="AG2192" t="s">
        <v>27899</v>
      </c>
      <c r="AH2192" s="8">
        <v>1246291</v>
      </c>
      <c r="AI2192" t="s">
        <v>27900</v>
      </c>
      <c r="AJ2192" t="s">
        <v>27905</v>
      </c>
    </row>
    <row r="2193" spans="1:36" ht="17.25" hidden="1" customHeight="1" x14ac:dyDescent="0.2">
      <c r="A2193" s="4" t="s">
        <v>27894</v>
      </c>
      <c r="B2193" t="s">
        <v>27403</v>
      </c>
      <c r="C2193" t="s">
        <v>27895</v>
      </c>
      <c r="D2193" t="s">
        <v>27896</v>
      </c>
      <c r="E2193" t="s">
        <v>27906</v>
      </c>
      <c r="F2193" t="s">
        <v>86</v>
      </c>
      <c r="G2193" s="5">
        <v>155</v>
      </c>
      <c r="H2193" t="s">
        <v>42</v>
      </c>
      <c r="I2193" t="s">
        <v>65</v>
      </c>
      <c r="J2193" t="s">
        <v>45</v>
      </c>
      <c r="K2193" t="s">
        <v>45</v>
      </c>
      <c r="L2193" t="s">
        <v>45</v>
      </c>
      <c r="N2193" s="6">
        <v>2017</v>
      </c>
      <c r="R2193" s="7">
        <v>35.970182000000001</v>
      </c>
      <c r="S2193" s="7">
        <v>43.774447000000002</v>
      </c>
      <c r="T2193" t="s">
        <v>46</v>
      </c>
      <c r="U2193" t="s">
        <v>27794</v>
      </c>
      <c r="X2193" t="s">
        <v>27003</v>
      </c>
      <c r="Y2193" t="s">
        <v>19854</v>
      </c>
      <c r="Z2193" t="s">
        <v>19864</v>
      </c>
      <c r="AC2193" t="s">
        <v>27898</v>
      </c>
      <c r="AF2193" t="s">
        <v>52</v>
      </c>
      <c r="AG2193" t="s">
        <v>27899</v>
      </c>
      <c r="AH2193" s="27">
        <v>1246292</v>
      </c>
      <c r="AI2193" t="s">
        <v>27900</v>
      </c>
      <c r="AJ2193" t="s">
        <v>27907</v>
      </c>
    </row>
    <row r="2194" spans="1:36" ht="17.25" hidden="1" customHeight="1" x14ac:dyDescent="0.2">
      <c r="A2194" s="4" t="s">
        <v>27894</v>
      </c>
      <c r="B2194" t="s">
        <v>27403</v>
      </c>
      <c r="C2194" t="s">
        <v>27895</v>
      </c>
      <c r="D2194" t="s">
        <v>27896</v>
      </c>
      <c r="E2194" t="s">
        <v>27908</v>
      </c>
      <c r="F2194" t="s">
        <v>86</v>
      </c>
      <c r="G2194" s="5">
        <v>155</v>
      </c>
      <c r="H2194" t="s">
        <v>42</v>
      </c>
      <c r="I2194" t="s">
        <v>65</v>
      </c>
      <c r="J2194" t="s">
        <v>45</v>
      </c>
      <c r="K2194" t="s">
        <v>45</v>
      </c>
      <c r="L2194" t="s">
        <v>45</v>
      </c>
      <c r="N2194" s="24">
        <v>2017</v>
      </c>
      <c r="R2194" s="7">
        <v>35.970182000000001</v>
      </c>
      <c r="S2194" s="7">
        <v>43.774447000000002</v>
      </c>
      <c r="T2194" t="s">
        <v>46</v>
      </c>
      <c r="U2194" t="s">
        <v>27794</v>
      </c>
      <c r="X2194" t="s">
        <v>27003</v>
      </c>
      <c r="Y2194" t="s">
        <v>19854</v>
      </c>
      <c r="Z2194" t="s">
        <v>19864</v>
      </c>
      <c r="AC2194" t="s">
        <v>27898</v>
      </c>
      <c r="AF2194" t="s">
        <v>52</v>
      </c>
      <c r="AG2194" t="s">
        <v>27899</v>
      </c>
      <c r="AH2194" s="8">
        <v>1287083</v>
      </c>
      <c r="AI2194" t="s">
        <v>27900</v>
      </c>
      <c r="AJ2194" t="s">
        <v>27909</v>
      </c>
    </row>
    <row r="2195" spans="1:36" ht="17.25" hidden="1" customHeight="1" x14ac:dyDescent="0.2">
      <c r="A2195" s="4" t="s">
        <v>27894</v>
      </c>
      <c r="B2195" t="s">
        <v>27403</v>
      </c>
      <c r="C2195" t="s">
        <v>27895</v>
      </c>
      <c r="D2195" t="s">
        <v>27896</v>
      </c>
      <c r="E2195" t="s">
        <v>27910</v>
      </c>
      <c r="F2195" t="s">
        <v>86</v>
      </c>
      <c r="G2195" s="5">
        <v>155</v>
      </c>
      <c r="H2195" t="s">
        <v>42</v>
      </c>
      <c r="I2195" t="s">
        <v>65</v>
      </c>
      <c r="J2195" t="s">
        <v>45</v>
      </c>
      <c r="K2195" t="s">
        <v>45</v>
      </c>
      <c r="L2195" t="s">
        <v>45</v>
      </c>
      <c r="N2195" s="6">
        <v>2017</v>
      </c>
      <c r="R2195" s="7">
        <v>35.970182000000001</v>
      </c>
      <c r="S2195" s="7">
        <v>43.774447000000002</v>
      </c>
      <c r="T2195" t="s">
        <v>46</v>
      </c>
      <c r="U2195" t="s">
        <v>27794</v>
      </c>
      <c r="X2195" t="s">
        <v>27003</v>
      </c>
      <c r="Y2195" t="s">
        <v>19854</v>
      </c>
      <c r="Z2195" t="s">
        <v>19864</v>
      </c>
      <c r="AC2195" t="s">
        <v>27898</v>
      </c>
      <c r="AF2195" t="s">
        <v>52</v>
      </c>
      <c r="AG2195" t="s">
        <v>27899</v>
      </c>
      <c r="AH2195" s="27">
        <v>1287084</v>
      </c>
      <c r="AI2195" t="s">
        <v>27900</v>
      </c>
      <c r="AJ2195" t="s">
        <v>27911</v>
      </c>
    </row>
    <row r="2196" spans="1:36" ht="17.25" hidden="1" customHeight="1" x14ac:dyDescent="0.2">
      <c r="A2196" s="4" t="s">
        <v>27914</v>
      </c>
      <c r="B2196" t="s">
        <v>27403</v>
      </c>
      <c r="C2196" t="s">
        <v>27915</v>
      </c>
      <c r="D2196" t="s">
        <v>27916</v>
      </c>
      <c r="E2196" t="s">
        <v>77</v>
      </c>
      <c r="F2196" t="s">
        <v>86</v>
      </c>
      <c r="G2196" s="5">
        <v>292</v>
      </c>
      <c r="H2196" t="s">
        <v>42</v>
      </c>
      <c r="I2196" t="s">
        <v>65</v>
      </c>
      <c r="J2196" t="s">
        <v>45</v>
      </c>
      <c r="K2196" t="s">
        <v>45</v>
      </c>
      <c r="L2196" t="s">
        <v>45</v>
      </c>
      <c r="N2196" s="24">
        <v>2013</v>
      </c>
      <c r="R2196" s="7">
        <v>35.328009000000002</v>
      </c>
      <c r="S2196" s="7">
        <v>44.321852999999997</v>
      </c>
      <c r="T2196" t="s">
        <v>46</v>
      </c>
      <c r="U2196" t="s">
        <v>27737</v>
      </c>
      <c r="X2196" t="s">
        <v>27737</v>
      </c>
      <c r="Y2196" t="s">
        <v>19854</v>
      </c>
      <c r="Z2196" t="s">
        <v>19864</v>
      </c>
      <c r="AC2196" t="s">
        <v>27917</v>
      </c>
      <c r="AF2196" t="s">
        <v>52</v>
      </c>
      <c r="AG2196" t="s">
        <v>27918</v>
      </c>
      <c r="AH2196" s="27">
        <v>1215725</v>
      </c>
      <c r="AI2196" t="s">
        <v>27919</v>
      </c>
      <c r="AJ2196" t="s">
        <v>27922</v>
      </c>
    </row>
    <row r="2197" spans="1:36" ht="17.25" hidden="1" customHeight="1" x14ac:dyDescent="0.2">
      <c r="A2197" s="4" t="s">
        <v>27914</v>
      </c>
      <c r="B2197" t="s">
        <v>27403</v>
      </c>
      <c r="C2197" t="s">
        <v>27915</v>
      </c>
      <c r="D2197" t="s">
        <v>27916</v>
      </c>
      <c r="E2197" t="s">
        <v>318</v>
      </c>
      <c r="F2197" t="s">
        <v>1711</v>
      </c>
      <c r="G2197" s="5">
        <v>278</v>
      </c>
      <c r="H2197" t="s">
        <v>486</v>
      </c>
      <c r="I2197" t="s">
        <v>240</v>
      </c>
      <c r="J2197" t="s">
        <v>45</v>
      </c>
      <c r="K2197" t="s">
        <v>45</v>
      </c>
      <c r="L2197" t="s">
        <v>45</v>
      </c>
      <c r="N2197" s="24">
        <v>2025</v>
      </c>
      <c r="R2197" s="7">
        <v>35.328009000000002</v>
      </c>
      <c r="S2197" s="7">
        <v>44.321852999999997</v>
      </c>
      <c r="T2197" t="s">
        <v>46</v>
      </c>
      <c r="U2197" t="s">
        <v>27737</v>
      </c>
      <c r="X2197" t="s">
        <v>27737</v>
      </c>
      <c r="Y2197" t="s">
        <v>19854</v>
      </c>
      <c r="Z2197" t="s">
        <v>19864</v>
      </c>
      <c r="AC2197" t="s">
        <v>27917</v>
      </c>
      <c r="AF2197" t="s">
        <v>52</v>
      </c>
      <c r="AG2197" t="s">
        <v>27918</v>
      </c>
      <c r="AH2197" s="27"/>
      <c r="AI2197" t="s">
        <v>27919</v>
      </c>
      <c r="AJ2197" t="s">
        <v>27923</v>
      </c>
    </row>
    <row r="2198" spans="1:36" ht="17.25" hidden="1" customHeight="1" x14ac:dyDescent="0.2">
      <c r="A2198" s="4" t="s">
        <v>27924</v>
      </c>
      <c r="B2198" t="s">
        <v>27403</v>
      </c>
      <c r="C2198" t="s">
        <v>27925</v>
      </c>
      <c r="D2198" t="s">
        <v>27926</v>
      </c>
      <c r="E2198" t="s">
        <v>40</v>
      </c>
      <c r="F2198" t="s">
        <v>86</v>
      </c>
      <c r="G2198" s="5">
        <v>987</v>
      </c>
      <c r="H2198" t="s">
        <v>42</v>
      </c>
      <c r="I2198" t="s">
        <v>43</v>
      </c>
      <c r="J2198" t="s">
        <v>45</v>
      </c>
      <c r="K2198" t="s">
        <v>45</v>
      </c>
      <c r="L2198" t="s">
        <v>45</v>
      </c>
      <c r="N2198" s="24">
        <v>2022</v>
      </c>
      <c r="R2198" s="7">
        <v>31.837901200000001</v>
      </c>
      <c r="S2198" s="7">
        <v>47.142067500000003</v>
      </c>
      <c r="T2198" t="s">
        <v>504</v>
      </c>
      <c r="U2198" t="s">
        <v>27927</v>
      </c>
      <c r="X2198" t="s">
        <v>27424</v>
      </c>
      <c r="Y2198" t="s">
        <v>19854</v>
      </c>
      <c r="Z2198" t="s">
        <v>19864</v>
      </c>
      <c r="AC2198" t="s">
        <v>27928</v>
      </c>
      <c r="AD2198" t="s">
        <v>52</v>
      </c>
      <c r="AE2198" t="s">
        <v>131</v>
      </c>
      <c r="AF2198" t="s">
        <v>52</v>
      </c>
      <c r="AG2198" t="s">
        <v>27929</v>
      </c>
      <c r="AH2198" s="27" t="s">
        <v>27930</v>
      </c>
      <c r="AI2198" t="s">
        <v>27931</v>
      </c>
      <c r="AJ2198" t="s">
        <v>27932</v>
      </c>
    </row>
    <row r="2199" spans="1:36" ht="17.25" hidden="1" customHeight="1" x14ac:dyDescent="0.2">
      <c r="A2199" s="4" t="s">
        <v>27933</v>
      </c>
      <c r="B2199" t="s">
        <v>27403</v>
      </c>
      <c r="C2199" t="s">
        <v>27934</v>
      </c>
      <c r="D2199" t="s">
        <v>27935</v>
      </c>
      <c r="E2199" t="s">
        <v>40</v>
      </c>
      <c r="F2199" t="s">
        <v>86</v>
      </c>
      <c r="G2199" s="5">
        <v>182</v>
      </c>
      <c r="H2199" t="s">
        <v>42</v>
      </c>
      <c r="I2199" t="s">
        <v>65</v>
      </c>
      <c r="J2199" t="s">
        <v>45</v>
      </c>
      <c r="K2199" t="s">
        <v>45</v>
      </c>
      <c r="L2199" t="s">
        <v>45</v>
      </c>
      <c r="N2199" s="6">
        <v>2014</v>
      </c>
      <c r="R2199" s="7">
        <v>34.144823000000002</v>
      </c>
      <c r="S2199" s="7">
        <v>44.941243</v>
      </c>
      <c r="T2199" t="s">
        <v>46</v>
      </c>
      <c r="U2199" t="s">
        <v>27936</v>
      </c>
      <c r="X2199" t="s">
        <v>27695</v>
      </c>
      <c r="Y2199" t="s">
        <v>19854</v>
      </c>
      <c r="Z2199" t="s">
        <v>19864</v>
      </c>
      <c r="AA2199" t="s">
        <v>27937</v>
      </c>
      <c r="AC2199" t="s">
        <v>27938</v>
      </c>
      <c r="AD2199" t="s">
        <v>52</v>
      </c>
      <c r="AE2199" t="s">
        <v>131</v>
      </c>
      <c r="AF2199" t="s">
        <v>52</v>
      </c>
      <c r="AG2199" t="s">
        <v>27939</v>
      </c>
      <c r="AH2199" s="8">
        <v>1221154</v>
      </c>
      <c r="AI2199" t="s">
        <v>27940</v>
      </c>
      <c r="AJ2199" t="s">
        <v>27941</v>
      </c>
    </row>
    <row r="2200" spans="1:36" ht="17.25" hidden="1" customHeight="1" x14ac:dyDescent="0.2">
      <c r="A2200" s="4" t="s">
        <v>27933</v>
      </c>
      <c r="B2200" t="s">
        <v>27403</v>
      </c>
      <c r="C2200" t="s">
        <v>27934</v>
      </c>
      <c r="D2200" t="s">
        <v>27935</v>
      </c>
      <c r="E2200" t="s">
        <v>56</v>
      </c>
      <c r="F2200" t="s">
        <v>86</v>
      </c>
      <c r="G2200" s="5">
        <v>182</v>
      </c>
      <c r="H2200" t="s">
        <v>42</v>
      </c>
      <c r="I2200" t="s">
        <v>65</v>
      </c>
      <c r="J2200" t="s">
        <v>45</v>
      </c>
      <c r="K2200" t="s">
        <v>45</v>
      </c>
      <c r="L2200" t="s">
        <v>45</v>
      </c>
      <c r="N2200" s="6">
        <v>2014</v>
      </c>
      <c r="R2200" s="7">
        <v>34.144823000000002</v>
      </c>
      <c r="S2200" s="7">
        <v>44.941243</v>
      </c>
      <c r="T2200" t="s">
        <v>46</v>
      </c>
      <c r="U2200" t="s">
        <v>27936</v>
      </c>
      <c r="X2200" t="s">
        <v>27695</v>
      </c>
      <c r="Y2200" t="s">
        <v>19854</v>
      </c>
      <c r="Z2200" t="s">
        <v>19864</v>
      </c>
      <c r="AA2200" t="s">
        <v>27937</v>
      </c>
      <c r="AC2200" t="s">
        <v>27938</v>
      </c>
      <c r="AD2200" t="s">
        <v>52</v>
      </c>
      <c r="AE2200" t="s">
        <v>131</v>
      </c>
      <c r="AF2200" t="s">
        <v>52</v>
      </c>
      <c r="AG2200" t="s">
        <v>27939</v>
      </c>
      <c r="AH2200" s="27">
        <v>1221155</v>
      </c>
      <c r="AI2200" t="s">
        <v>27940</v>
      </c>
      <c r="AJ2200" t="s">
        <v>27942</v>
      </c>
    </row>
    <row r="2201" spans="1:36" ht="17.25" hidden="1" customHeight="1" x14ac:dyDescent="0.2">
      <c r="A2201" s="4" t="s">
        <v>27933</v>
      </c>
      <c r="B2201" t="s">
        <v>27403</v>
      </c>
      <c r="C2201" t="s">
        <v>27934</v>
      </c>
      <c r="D2201" t="s">
        <v>27935</v>
      </c>
      <c r="E2201" t="s">
        <v>58</v>
      </c>
      <c r="F2201" t="s">
        <v>86</v>
      </c>
      <c r="G2201" s="5">
        <v>182</v>
      </c>
      <c r="H2201" t="s">
        <v>42</v>
      </c>
      <c r="I2201" t="s">
        <v>65</v>
      </c>
      <c r="J2201" t="s">
        <v>45</v>
      </c>
      <c r="K2201" t="s">
        <v>45</v>
      </c>
      <c r="L2201" t="s">
        <v>45</v>
      </c>
      <c r="N2201" s="6">
        <v>2014</v>
      </c>
      <c r="R2201" s="7">
        <v>34.144823000000002</v>
      </c>
      <c r="S2201" s="7">
        <v>44.941243</v>
      </c>
      <c r="T2201" t="s">
        <v>46</v>
      </c>
      <c r="U2201" t="s">
        <v>27936</v>
      </c>
      <c r="X2201" t="s">
        <v>27695</v>
      </c>
      <c r="Y2201" t="s">
        <v>19854</v>
      </c>
      <c r="Z2201" t="s">
        <v>19864</v>
      </c>
      <c r="AA2201" t="s">
        <v>27937</v>
      </c>
      <c r="AC2201" t="s">
        <v>27938</v>
      </c>
      <c r="AD2201" t="s">
        <v>52</v>
      </c>
      <c r="AE2201" t="s">
        <v>131</v>
      </c>
      <c r="AF2201" t="s">
        <v>52</v>
      </c>
      <c r="AG2201" t="s">
        <v>27939</v>
      </c>
      <c r="AH2201" s="27">
        <v>1239685</v>
      </c>
      <c r="AI2201" t="s">
        <v>27940</v>
      </c>
      <c r="AJ2201" t="s">
        <v>27943</v>
      </c>
    </row>
    <row r="2202" spans="1:36" ht="17.25" hidden="1" customHeight="1" x14ac:dyDescent="0.2">
      <c r="A2202" s="4" t="s">
        <v>27933</v>
      </c>
      <c r="B2202" t="s">
        <v>27403</v>
      </c>
      <c r="C2202" t="s">
        <v>27934</v>
      </c>
      <c r="D2202" t="s">
        <v>27935</v>
      </c>
      <c r="E2202" t="s">
        <v>191</v>
      </c>
      <c r="F2202" t="s">
        <v>86</v>
      </c>
      <c r="G2202" s="5">
        <v>182</v>
      </c>
      <c r="H2202" t="s">
        <v>42</v>
      </c>
      <c r="I2202" t="s">
        <v>65</v>
      </c>
      <c r="J2202" t="s">
        <v>45</v>
      </c>
      <c r="K2202" t="s">
        <v>45</v>
      </c>
      <c r="L2202" t="s">
        <v>45</v>
      </c>
      <c r="N2202" s="6">
        <v>2014</v>
      </c>
      <c r="R2202" s="7">
        <v>34.144823000000002</v>
      </c>
      <c r="S2202" s="7">
        <v>44.941243</v>
      </c>
      <c r="T2202" t="s">
        <v>46</v>
      </c>
      <c r="U2202" t="s">
        <v>27936</v>
      </c>
      <c r="X2202" t="s">
        <v>27695</v>
      </c>
      <c r="Y2202" t="s">
        <v>19854</v>
      </c>
      <c r="Z2202" t="s">
        <v>19864</v>
      </c>
      <c r="AA2202" t="s">
        <v>27937</v>
      </c>
      <c r="AC2202" t="s">
        <v>27938</v>
      </c>
      <c r="AD2202" t="s">
        <v>52</v>
      </c>
      <c r="AE2202" t="s">
        <v>131</v>
      </c>
      <c r="AF2202" t="s">
        <v>52</v>
      </c>
      <c r="AG2202" t="s">
        <v>27939</v>
      </c>
      <c r="AH2202" s="27">
        <v>1239686</v>
      </c>
      <c r="AI2202" t="s">
        <v>27940</v>
      </c>
      <c r="AJ2202" t="s">
        <v>27944</v>
      </c>
    </row>
    <row r="2203" spans="1:36" ht="17.25" hidden="1" customHeight="1" x14ac:dyDescent="0.2">
      <c r="A2203" s="4" t="s">
        <v>27947</v>
      </c>
      <c r="B2203" t="s">
        <v>27403</v>
      </c>
      <c r="C2203" t="s">
        <v>27948</v>
      </c>
      <c r="D2203" t="s">
        <v>27949</v>
      </c>
      <c r="E2203" t="s">
        <v>79</v>
      </c>
      <c r="F2203" t="s">
        <v>86</v>
      </c>
      <c r="G2203" s="5">
        <v>55</v>
      </c>
      <c r="H2203" t="s">
        <v>42</v>
      </c>
      <c r="I2203" t="s">
        <v>65</v>
      </c>
      <c r="J2203" t="s">
        <v>45</v>
      </c>
      <c r="K2203" t="s">
        <v>45</v>
      </c>
      <c r="L2203" t="s">
        <v>45</v>
      </c>
      <c r="N2203" s="6">
        <v>2013</v>
      </c>
      <c r="R2203" s="7">
        <v>31.976628999999999</v>
      </c>
      <c r="S2203" s="7">
        <v>44.381864999999998</v>
      </c>
      <c r="T2203" t="s">
        <v>46</v>
      </c>
      <c r="U2203" t="s">
        <v>27836</v>
      </c>
      <c r="X2203" t="s">
        <v>27836</v>
      </c>
      <c r="Y2203" t="s">
        <v>19854</v>
      </c>
      <c r="Z2203" t="s">
        <v>19864</v>
      </c>
      <c r="AA2203" t="s">
        <v>27950</v>
      </c>
      <c r="AF2203" t="s">
        <v>52</v>
      </c>
      <c r="AG2203" t="s">
        <v>27951</v>
      </c>
      <c r="AH2203" s="27">
        <v>1293216</v>
      </c>
      <c r="AI2203" t="s">
        <v>27952</v>
      </c>
      <c r="AJ2203" t="s">
        <v>27959</v>
      </c>
    </row>
    <row r="2204" spans="1:36" ht="17.25" hidden="1" customHeight="1" x14ac:dyDescent="0.2">
      <c r="A2204" s="4" t="s">
        <v>27960</v>
      </c>
      <c r="B2204" t="s">
        <v>27403</v>
      </c>
      <c r="C2204" t="s">
        <v>27961</v>
      </c>
      <c r="D2204" t="s">
        <v>27962</v>
      </c>
      <c r="E2204" t="s">
        <v>696</v>
      </c>
      <c r="F2204" t="s">
        <v>19996</v>
      </c>
      <c r="G2204" s="5">
        <v>125</v>
      </c>
      <c r="H2204" t="s">
        <v>42</v>
      </c>
      <c r="I2204" t="s">
        <v>65</v>
      </c>
      <c r="J2204" t="s">
        <v>45</v>
      </c>
      <c r="L2204" t="s">
        <v>45</v>
      </c>
      <c r="N2204" s="6">
        <v>2016</v>
      </c>
      <c r="R2204" s="7">
        <v>30.574757999999999</v>
      </c>
      <c r="S2204" s="7">
        <v>47.766559000000001</v>
      </c>
      <c r="T2204" t="s">
        <v>46</v>
      </c>
      <c r="U2204" t="s">
        <v>27963</v>
      </c>
      <c r="X2204" t="s">
        <v>27447</v>
      </c>
      <c r="Y2204" t="s">
        <v>19854</v>
      </c>
      <c r="Z2204" t="s">
        <v>19864</v>
      </c>
      <c r="AA2204" t="s">
        <v>27964</v>
      </c>
      <c r="AC2204" t="s">
        <v>27965</v>
      </c>
      <c r="AF2204" t="s">
        <v>52</v>
      </c>
      <c r="AG2204" t="s">
        <v>27966</v>
      </c>
      <c r="AH2204" s="27">
        <v>1230116</v>
      </c>
      <c r="AI2204" t="s">
        <v>27967</v>
      </c>
      <c r="AJ2204" t="s">
        <v>27968</v>
      </c>
    </row>
    <row r="2205" spans="1:36" ht="17.25" hidden="1" customHeight="1" x14ac:dyDescent="0.2">
      <c r="A2205" s="4" t="s">
        <v>27960</v>
      </c>
      <c r="B2205" t="s">
        <v>27403</v>
      </c>
      <c r="C2205" t="s">
        <v>27961</v>
      </c>
      <c r="D2205" t="s">
        <v>27962</v>
      </c>
      <c r="E2205" t="s">
        <v>703</v>
      </c>
      <c r="F2205" t="s">
        <v>19996</v>
      </c>
      <c r="G2205" s="5">
        <v>125</v>
      </c>
      <c r="H2205" t="s">
        <v>42</v>
      </c>
      <c r="I2205" t="s">
        <v>65</v>
      </c>
      <c r="J2205" t="s">
        <v>45</v>
      </c>
      <c r="L2205" t="s">
        <v>45</v>
      </c>
      <c r="N2205" s="6">
        <v>2016</v>
      </c>
      <c r="R2205" s="7">
        <v>30.574757999999999</v>
      </c>
      <c r="S2205" s="7">
        <v>47.766559000000001</v>
      </c>
      <c r="T2205" t="s">
        <v>46</v>
      </c>
      <c r="U2205" t="s">
        <v>27963</v>
      </c>
      <c r="X2205" t="s">
        <v>27447</v>
      </c>
      <c r="Y2205" t="s">
        <v>19854</v>
      </c>
      <c r="Z2205" t="s">
        <v>19864</v>
      </c>
      <c r="AA2205" t="s">
        <v>27964</v>
      </c>
      <c r="AC2205" t="s">
        <v>27965</v>
      </c>
      <c r="AF2205" t="s">
        <v>52</v>
      </c>
      <c r="AG2205" t="s">
        <v>27966</v>
      </c>
      <c r="AH2205" s="27">
        <v>1230117</v>
      </c>
      <c r="AI2205" t="s">
        <v>27967</v>
      </c>
      <c r="AJ2205" t="s">
        <v>27969</v>
      </c>
    </row>
    <row r="2206" spans="1:36" ht="17.25" hidden="1" customHeight="1" x14ac:dyDescent="0.2">
      <c r="A2206" s="4" t="s">
        <v>27960</v>
      </c>
      <c r="B2206" t="s">
        <v>27403</v>
      </c>
      <c r="C2206" t="s">
        <v>27961</v>
      </c>
      <c r="D2206" t="s">
        <v>27962</v>
      </c>
      <c r="E2206" t="s">
        <v>738</v>
      </c>
      <c r="F2206" t="s">
        <v>19996</v>
      </c>
      <c r="G2206" s="5">
        <v>125</v>
      </c>
      <c r="H2206" t="s">
        <v>42</v>
      </c>
      <c r="I2206" t="s">
        <v>65</v>
      </c>
      <c r="J2206" t="s">
        <v>45</v>
      </c>
      <c r="L2206" t="s">
        <v>45</v>
      </c>
      <c r="N2206" s="6">
        <v>2016</v>
      </c>
      <c r="R2206" s="7">
        <v>30.574757999999999</v>
      </c>
      <c r="S2206" s="7">
        <v>47.766559000000001</v>
      </c>
      <c r="T2206" t="s">
        <v>46</v>
      </c>
      <c r="U2206" t="s">
        <v>27963</v>
      </c>
      <c r="X2206" t="s">
        <v>27447</v>
      </c>
      <c r="Y2206" t="s">
        <v>19854</v>
      </c>
      <c r="Z2206" t="s">
        <v>19864</v>
      </c>
      <c r="AA2206" t="s">
        <v>27964</v>
      </c>
      <c r="AC2206" t="s">
        <v>27965</v>
      </c>
      <c r="AF2206" t="s">
        <v>52</v>
      </c>
      <c r="AG2206" t="s">
        <v>27966</v>
      </c>
      <c r="AH2206" s="27">
        <v>1230118</v>
      </c>
      <c r="AI2206" t="s">
        <v>27967</v>
      </c>
      <c r="AJ2206" t="s">
        <v>27970</v>
      </c>
    </row>
    <row r="2207" spans="1:36" ht="17.25" hidden="1" customHeight="1" x14ac:dyDescent="0.2">
      <c r="A2207" s="4" t="s">
        <v>27960</v>
      </c>
      <c r="B2207" t="s">
        <v>27403</v>
      </c>
      <c r="C2207" t="s">
        <v>27961</v>
      </c>
      <c r="D2207" t="s">
        <v>27962</v>
      </c>
      <c r="E2207" t="s">
        <v>740</v>
      </c>
      <c r="F2207" t="s">
        <v>19996</v>
      </c>
      <c r="G2207" s="5">
        <v>125</v>
      </c>
      <c r="H2207" t="s">
        <v>42</v>
      </c>
      <c r="I2207" t="s">
        <v>65</v>
      </c>
      <c r="J2207" t="s">
        <v>45</v>
      </c>
      <c r="L2207" t="s">
        <v>45</v>
      </c>
      <c r="N2207" s="6">
        <v>2016</v>
      </c>
      <c r="R2207" s="7">
        <v>30.574757999999999</v>
      </c>
      <c r="S2207" s="7">
        <v>47.766559000000001</v>
      </c>
      <c r="T2207" t="s">
        <v>46</v>
      </c>
      <c r="U2207" t="s">
        <v>27963</v>
      </c>
      <c r="X2207" t="s">
        <v>27447</v>
      </c>
      <c r="Y2207" t="s">
        <v>19854</v>
      </c>
      <c r="Z2207" t="s">
        <v>19864</v>
      </c>
      <c r="AA2207" t="s">
        <v>27964</v>
      </c>
      <c r="AC2207" t="s">
        <v>27965</v>
      </c>
      <c r="AF2207" t="s">
        <v>52</v>
      </c>
      <c r="AG2207" t="s">
        <v>27966</v>
      </c>
      <c r="AH2207" s="27">
        <v>1230119</v>
      </c>
      <c r="AI2207" t="s">
        <v>27967</v>
      </c>
      <c r="AJ2207" t="s">
        <v>27971</v>
      </c>
    </row>
    <row r="2208" spans="1:36" ht="17.25" hidden="1" customHeight="1" x14ac:dyDescent="0.2">
      <c r="A2208" s="4" t="s">
        <v>27978</v>
      </c>
      <c r="B2208" t="s">
        <v>27403</v>
      </c>
      <c r="C2208" t="s">
        <v>27979</v>
      </c>
      <c r="D2208" t="s">
        <v>27980</v>
      </c>
      <c r="E2208" t="s">
        <v>2313</v>
      </c>
      <c r="F2208" t="s">
        <v>86</v>
      </c>
      <c r="G2208" s="5">
        <v>125</v>
      </c>
      <c r="H2208" t="s">
        <v>42</v>
      </c>
      <c r="I2208" t="s">
        <v>65</v>
      </c>
      <c r="J2208" t="s">
        <v>45</v>
      </c>
      <c r="K2208" t="s">
        <v>45</v>
      </c>
      <c r="L2208" t="s">
        <v>45</v>
      </c>
      <c r="N2208" s="6">
        <v>2020</v>
      </c>
      <c r="R2208" s="7">
        <v>31.034427000000001</v>
      </c>
      <c r="S2208" s="7">
        <v>46.202402999999997</v>
      </c>
      <c r="T2208" t="s">
        <v>504</v>
      </c>
      <c r="U2208" t="s">
        <v>27720</v>
      </c>
      <c r="X2208" t="s">
        <v>27981</v>
      </c>
      <c r="Y2208" t="s">
        <v>19854</v>
      </c>
      <c r="Z2208" t="s">
        <v>19864</v>
      </c>
      <c r="AC2208" t="s">
        <v>27982</v>
      </c>
      <c r="AF2208" t="s">
        <v>52</v>
      </c>
      <c r="AG2208" t="s">
        <v>27722</v>
      </c>
      <c r="AH2208" s="27">
        <v>1220634</v>
      </c>
      <c r="AI2208" t="s">
        <v>27983</v>
      </c>
      <c r="AJ2208" t="s">
        <v>27984</v>
      </c>
    </row>
    <row r="2209" spans="1:36" ht="17.25" hidden="1" customHeight="1" x14ac:dyDescent="0.2">
      <c r="A2209" s="4" t="s">
        <v>27978</v>
      </c>
      <c r="B2209" t="s">
        <v>27403</v>
      </c>
      <c r="C2209" t="s">
        <v>27979</v>
      </c>
      <c r="D2209" t="s">
        <v>27980</v>
      </c>
      <c r="E2209" t="s">
        <v>2319</v>
      </c>
      <c r="F2209" t="s">
        <v>86</v>
      </c>
      <c r="G2209" s="5">
        <v>125</v>
      </c>
      <c r="H2209" t="s">
        <v>42</v>
      </c>
      <c r="I2209" t="s">
        <v>65</v>
      </c>
      <c r="J2209" t="s">
        <v>45</v>
      </c>
      <c r="K2209" t="s">
        <v>45</v>
      </c>
      <c r="L2209" t="s">
        <v>45</v>
      </c>
      <c r="N2209" s="6">
        <v>2020</v>
      </c>
      <c r="R2209" s="7">
        <v>31.034427000000001</v>
      </c>
      <c r="S2209" s="7">
        <v>46.202402999999997</v>
      </c>
      <c r="T2209" t="s">
        <v>504</v>
      </c>
      <c r="U2209" t="s">
        <v>27720</v>
      </c>
      <c r="X2209" t="s">
        <v>27981</v>
      </c>
      <c r="Y2209" t="s">
        <v>19854</v>
      </c>
      <c r="Z2209" t="s">
        <v>19864</v>
      </c>
      <c r="AC2209" t="s">
        <v>27982</v>
      </c>
      <c r="AF2209" t="s">
        <v>52</v>
      </c>
      <c r="AG2209" t="s">
        <v>27722</v>
      </c>
      <c r="AH2209" s="27">
        <v>1221156</v>
      </c>
      <c r="AI2209" t="s">
        <v>27983</v>
      </c>
      <c r="AJ2209" t="s">
        <v>27985</v>
      </c>
    </row>
    <row r="2210" spans="1:36" ht="17.25" hidden="1" customHeight="1" x14ac:dyDescent="0.2">
      <c r="A2210" s="4" t="s">
        <v>27978</v>
      </c>
      <c r="B2210" t="s">
        <v>27403</v>
      </c>
      <c r="C2210" t="s">
        <v>27979</v>
      </c>
      <c r="D2210" t="s">
        <v>27980</v>
      </c>
      <c r="E2210" t="s">
        <v>27986</v>
      </c>
      <c r="F2210" t="s">
        <v>86</v>
      </c>
      <c r="G2210" s="5">
        <v>125</v>
      </c>
      <c r="H2210" t="s">
        <v>42</v>
      </c>
      <c r="I2210" t="s">
        <v>65</v>
      </c>
      <c r="J2210" t="s">
        <v>45</v>
      </c>
      <c r="K2210" t="s">
        <v>45</v>
      </c>
      <c r="L2210" t="s">
        <v>45</v>
      </c>
      <c r="N2210" s="6">
        <v>2020</v>
      </c>
      <c r="R2210" s="7">
        <v>31.034427000000001</v>
      </c>
      <c r="S2210" s="7">
        <v>46.202402999999997</v>
      </c>
      <c r="T2210" t="s">
        <v>504</v>
      </c>
      <c r="U2210" t="s">
        <v>27720</v>
      </c>
      <c r="X2210" t="s">
        <v>27981</v>
      </c>
      <c r="Y2210" t="s">
        <v>19854</v>
      </c>
      <c r="Z2210" t="s">
        <v>19864</v>
      </c>
      <c r="AC2210" t="s">
        <v>27982</v>
      </c>
      <c r="AF2210" t="s">
        <v>52</v>
      </c>
      <c r="AG2210" t="s">
        <v>27722</v>
      </c>
      <c r="AH2210" s="27">
        <v>1221157</v>
      </c>
      <c r="AI2210" t="s">
        <v>27983</v>
      </c>
      <c r="AJ2210" t="s">
        <v>27987</v>
      </c>
    </row>
    <row r="2211" spans="1:36" ht="17.25" hidden="1" customHeight="1" x14ac:dyDescent="0.2">
      <c r="A2211" s="4" t="s">
        <v>27978</v>
      </c>
      <c r="B2211" t="s">
        <v>27403</v>
      </c>
      <c r="C2211" t="s">
        <v>27979</v>
      </c>
      <c r="D2211" t="s">
        <v>27980</v>
      </c>
      <c r="E2211" t="s">
        <v>27988</v>
      </c>
      <c r="F2211" t="s">
        <v>86</v>
      </c>
      <c r="G2211" s="5">
        <v>125</v>
      </c>
      <c r="H2211" t="s">
        <v>42</v>
      </c>
      <c r="I2211" t="s">
        <v>65</v>
      </c>
      <c r="J2211" t="s">
        <v>45</v>
      </c>
      <c r="K2211" t="s">
        <v>45</v>
      </c>
      <c r="L2211" t="s">
        <v>45</v>
      </c>
      <c r="N2211" s="6">
        <v>2020</v>
      </c>
      <c r="R2211" s="7">
        <v>31.034427000000001</v>
      </c>
      <c r="S2211" s="7">
        <v>46.202402999999997</v>
      </c>
      <c r="T2211" t="s">
        <v>504</v>
      </c>
      <c r="U2211" t="s">
        <v>27720</v>
      </c>
      <c r="X2211" t="s">
        <v>27981</v>
      </c>
      <c r="Y2211" t="s">
        <v>19854</v>
      </c>
      <c r="Z2211" t="s">
        <v>19864</v>
      </c>
      <c r="AC2211" t="s">
        <v>27982</v>
      </c>
      <c r="AF2211" t="s">
        <v>52</v>
      </c>
      <c r="AG2211" t="s">
        <v>27722</v>
      </c>
      <c r="AH2211" s="27">
        <v>1221158</v>
      </c>
      <c r="AI2211" t="s">
        <v>27983</v>
      </c>
      <c r="AJ2211" t="s">
        <v>27989</v>
      </c>
    </row>
    <row r="2212" spans="1:36" ht="17.25" hidden="1" customHeight="1" x14ac:dyDescent="0.2">
      <c r="A2212" s="4" t="s">
        <v>27978</v>
      </c>
      <c r="B2212" t="s">
        <v>27403</v>
      </c>
      <c r="C2212" t="s">
        <v>27979</v>
      </c>
      <c r="D2212" t="s">
        <v>27980</v>
      </c>
      <c r="E2212" t="s">
        <v>27990</v>
      </c>
      <c r="F2212" t="s">
        <v>1711</v>
      </c>
      <c r="G2212" s="5">
        <v>250</v>
      </c>
      <c r="H2212" t="s">
        <v>139</v>
      </c>
      <c r="I2212" t="s">
        <v>240</v>
      </c>
      <c r="J2212" t="s">
        <v>45</v>
      </c>
      <c r="L2212" t="s">
        <v>45</v>
      </c>
      <c r="N2212" s="6">
        <v>2024</v>
      </c>
      <c r="R2212" s="7">
        <v>31.034427000000001</v>
      </c>
      <c r="S2212" s="7">
        <v>46.202402999999997</v>
      </c>
      <c r="T2212" t="s">
        <v>504</v>
      </c>
      <c r="U2212" t="s">
        <v>27720</v>
      </c>
      <c r="X2212" t="s">
        <v>27981</v>
      </c>
      <c r="Y2212" t="s">
        <v>19854</v>
      </c>
      <c r="Z2212" t="s">
        <v>19864</v>
      </c>
      <c r="AC2212" t="s">
        <v>27982</v>
      </c>
      <c r="AF2212" t="s">
        <v>52</v>
      </c>
      <c r="AG2212" t="s">
        <v>27722</v>
      </c>
      <c r="AH2212" s="27" t="s">
        <v>27991</v>
      </c>
      <c r="AI2212" t="s">
        <v>27983</v>
      </c>
      <c r="AJ2212" t="s">
        <v>27992</v>
      </c>
    </row>
    <row r="2213" spans="1:36" ht="17.25" hidden="1" customHeight="1" x14ac:dyDescent="0.2">
      <c r="A2213" s="4" t="s">
        <v>28007</v>
      </c>
      <c r="B2213" t="s">
        <v>27403</v>
      </c>
      <c r="C2213" t="s">
        <v>28008</v>
      </c>
      <c r="D2213" t="s">
        <v>28009</v>
      </c>
      <c r="E2213" t="s">
        <v>75</v>
      </c>
      <c r="F2213" t="s">
        <v>86</v>
      </c>
      <c r="G2213" s="5">
        <v>160</v>
      </c>
      <c r="H2213" t="s">
        <v>139</v>
      </c>
      <c r="I2213" t="s">
        <v>65</v>
      </c>
      <c r="J2213" t="s">
        <v>45</v>
      </c>
      <c r="K2213" t="s">
        <v>45</v>
      </c>
      <c r="L2213" t="s">
        <v>45</v>
      </c>
      <c r="N2213" s="6">
        <v>2023</v>
      </c>
      <c r="R2213" s="7">
        <v>35.681507000000003</v>
      </c>
      <c r="S2213" s="7">
        <v>44.066305</v>
      </c>
      <c r="T2213" t="s">
        <v>46</v>
      </c>
      <c r="U2213" t="s">
        <v>27736</v>
      </c>
      <c r="W2213" t="s">
        <v>27736</v>
      </c>
      <c r="X2213" t="s">
        <v>27737</v>
      </c>
      <c r="Y2213" t="s">
        <v>19854</v>
      </c>
      <c r="Z2213" t="s">
        <v>19864</v>
      </c>
      <c r="AC2213" t="s">
        <v>27739</v>
      </c>
      <c r="AF2213" t="s">
        <v>52</v>
      </c>
      <c r="AG2213" t="s">
        <v>27740</v>
      </c>
      <c r="AH2213" s="27">
        <v>1215723</v>
      </c>
      <c r="AI2213" t="s">
        <v>28010</v>
      </c>
      <c r="AJ2213" t="s">
        <v>28011</v>
      </c>
    </row>
    <row r="2214" spans="1:36" ht="17.25" hidden="1" customHeight="1" x14ac:dyDescent="0.2">
      <c r="A2214" s="4" t="s">
        <v>28007</v>
      </c>
      <c r="B2214" t="s">
        <v>27403</v>
      </c>
      <c r="C2214" t="s">
        <v>28008</v>
      </c>
      <c r="D2214" t="s">
        <v>28009</v>
      </c>
      <c r="E2214" t="s">
        <v>77</v>
      </c>
      <c r="F2214" t="s">
        <v>86</v>
      </c>
      <c r="G2214" s="5">
        <v>160</v>
      </c>
      <c r="H2214" t="s">
        <v>139</v>
      </c>
      <c r="I2214" t="s">
        <v>65</v>
      </c>
      <c r="J2214" t="s">
        <v>45</v>
      </c>
      <c r="K2214" t="s">
        <v>45</v>
      </c>
      <c r="L2214" t="s">
        <v>45</v>
      </c>
      <c r="N2214" s="6">
        <v>2023</v>
      </c>
      <c r="R2214" s="7">
        <v>35.681507000000003</v>
      </c>
      <c r="S2214" s="7">
        <v>44.066305</v>
      </c>
      <c r="T2214" t="s">
        <v>46</v>
      </c>
      <c r="U2214" t="s">
        <v>27736</v>
      </c>
      <c r="W2214" t="s">
        <v>27736</v>
      </c>
      <c r="X2214" t="s">
        <v>27737</v>
      </c>
      <c r="Y2214" t="s">
        <v>19854</v>
      </c>
      <c r="Z2214" t="s">
        <v>19864</v>
      </c>
      <c r="AC2214" t="s">
        <v>27739</v>
      </c>
      <c r="AF2214" t="s">
        <v>52</v>
      </c>
      <c r="AG2214" t="s">
        <v>27740</v>
      </c>
      <c r="AH2214" s="27">
        <v>1215724</v>
      </c>
      <c r="AI2214" t="s">
        <v>28010</v>
      </c>
      <c r="AJ2214" t="s">
        <v>28012</v>
      </c>
    </row>
    <row r="2215" spans="1:36" ht="17.25" hidden="1" customHeight="1" x14ac:dyDescent="0.2">
      <c r="A2215" s="4" t="s">
        <v>28013</v>
      </c>
      <c r="B2215" t="s">
        <v>27403</v>
      </c>
      <c r="C2215" t="s">
        <v>28014</v>
      </c>
      <c r="D2215" t="s">
        <v>28015</v>
      </c>
      <c r="E2215" t="s">
        <v>40</v>
      </c>
      <c r="F2215" t="s">
        <v>86</v>
      </c>
      <c r="G2215" s="5">
        <v>520</v>
      </c>
      <c r="H2215" t="s">
        <v>42</v>
      </c>
      <c r="I2215" t="s">
        <v>43</v>
      </c>
      <c r="J2215" t="s">
        <v>45</v>
      </c>
      <c r="K2215" t="s">
        <v>45</v>
      </c>
      <c r="L2215" t="s">
        <v>45</v>
      </c>
      <c r="N2215" s="6">
        <v>2020</v>
      </c>
      <c r="R2215" s="7">
        <v>30.54569</v>
      </c>
      <c r="S2215" s="7">
        <v>47.406036999999998</v>
      </c>
      <c r="T2215" t="s">
        <v>46</v>
      </c>
      <c r="U2215" t="s">
        <v>28016</v>
      </c>
      <c r="X2215" t="s">
        <v>27447</v>
      </c>
      <c r="Y2215" t="s">
        <v>19854</v>
      </c>
      <c r="Z2215" t="s">
        <v>19864</v>
      </c>
      <c r="AD2215" t="s">
        <v>52</v>
      </c>
      <c r="AE2215" t="s">
        <v>881</v>
      </c>
      <c r="AF2215" t="s">
        <v>52</v>
      </c>
      <c r="AG2215" t="s">
        <v>28017</v>
      </c>
      <c r="AH2215" s="27" t="s">
        <v>28018</v>
      </c>
      <c r="AI2215" t="s">
        <v>28019</v>
      </c>
      <c r="AJ2215" t="s">
        <v>28020</v>
      </c>
    </row>
    <row r="2216" spans="1:36" ht="17.25" hidden="1" customHeight="1" x14ac:dyDescent="0.2">
      <c r="A2216" s="4" t="s">
        <v>28013</v>
      </c>
      <c r="B2216" t="s">
        <v>27403</v>
      </c>
      <c r="C2216" t="s">
        <v>28014</v>
      </c>
      <c r="D2216" t="s">
        <v>28015</v>
      </c>
      <c r="E2216" t="s">
        <v>56</v>
      </c>
      <c r="F2216" t="s">
        <v>86</v>
      </c>
      <c r="G2216" s="5">
        <v>520</v>
      </c>
      <c r="H2216" t="s">
        <v>42</v>
      </c>
      <c r="I2216" t="s">
        <v>43</v>
      </c>
      <c r="J2216" t="s">
        <v>45</v>
      </c>
      <c r="K2216" t="s">
        <v>45</v>
      </c>
      <c r="L2216" t="s">
        <v>45</v>
      </c>
      <c r="N2216" s="6">
        <v>2020</v>
      </c>
      <c r="R2216" s="7">
        <v>30.54569</v>
      </c>
      <c r="S2216" s="7">
        <v>47.406036999999998</v>
      </c>
      <c r="T2216" t="s">
        <v>46</v>
      </c>
      <c r="U2216" t="s">
        <v>28016</v>
      </c>
      <c r="X2216" t="s">
        <v>27447</v>
      </c>
      <c r="Y2216" t="s">
        <v>19854</v>
      </c>
      <c r="Z2216" t="s">
        <v>19864</v>
      </c>
      <c r="AD2216" t="s">
        <v>52</v>
      </c>
      <c r="AE2216" t="s">
        <v>881</v>
      </c>
      <c r="AF2216" t="s">
        <v>52</v>
      </c>
      <c r="AG2216" t="s">
        <v>28017</v>
      </c>
      <c r="AH2216" s="27" t="s">
        <v>28021</v>
      </c>
      <c r="AI2216" t="s">
        <v>28019</v>
      </c>
      <c r="AJ2216" t="s">
        <v>28022</v>
      </c>
    </row>
    <row r="2217" spans="1:36" ht="17.25" hidden="1" customHeight="1" x14ac:dyDescent="0.2">
      <c r="A2217" s="4" t="s">
        <v>28013</v>
      </c>
      <c r="B2217" t="s">
        <v>27403</v>
      </c>
      <c r="C2217" t="s">
        <v>28014</v>
      </c>
      <c r="D2217" t="s">
        <v>28015</v>
      </c>
      <c r="E2217" t="s">
        <v>58</v>
      </c>
      <c r="F2217" t="s">
        <v>86</v>
      </c>
      <c r="G2217" s="5">
        <v>520</v>
      </c>
      <c r="H2217" t="s">
        <v>42</v>
      </c>
      <c r="I2217" t="s">
        <v>43</v>
      </c>
      <c r="J2217" t="s">
        <v>45</v>
      </c>
      <c r="K2217" t="s">
        <v>45</v>
      </c>
      <c r="L2217" t="s">
        <v>45</v>
      </c>
      <c r="N2217" s="6">
        <v>2020</v>
      </c>
      <c r="R2217" s="7">
        <v>30.54569</v>
      </c>
      <c r="S2217" s="7">
        <v>47.406036999999998</v>
      </c>
      <c r="T2217" t="s">
        <v>46</v>
      </c>
      <c r="U2217" t="s">
        <v>28016</v>
      </c>
      <c r="X2217" t="s">
        <v>27447</v>
      </c>
      <c r="Y2217" t="s">
        <v>19854</v>
      </c>
      <c r="Z2217" t="s">
        <v>19864</v>
      </c>
      <c r="AD2217" t="s">
        <v>52</v>
      </c>
      <c r="AE2217" t="s">
        <v>881</v>
      </c>
      <c r="AF2217" t="s">
        <v>52</v>
      </c>
      <c r="AG2217" t="s">
        <v>28017</v>
      </c>
      <c r="AH2217" s="27" t="s">
        <v>28023</v>
      </c>
      <c r="AI2217" t="s">
        <v>28019</v>
      </c>
      <c r="AJ2217" t="s">
        <v>28024</v>
      </c>
    </row>
    <row r="2218" spans="1:36" ht="17.25" hidden="1" customHeight="1" x14ac:dyDescent="0.2">
      <c r="A2218" s="4" t="s">
        <v>28013</v>
      </c>
      <c r="B2218" t="s">
        <v>27403</v>
      </c>
      <c r="C2218" t="s">
        <v>28014</v>
      </c>
      <c r="D2218" t="s">
        <v>28015</v>
      </c>
      <c r="E2218" t="s">
        <v>191</v>
      </c>
      <c r="F2218" t="s">
        <v>86</v>
      </c>
      <c r="G2218" s="5">
        <v>520</v>
      </c>
      <c r="H2218" t="s">
        <v>139</v>
      </c>
      <c r="I2218" t="s">
        <v>43</v>
      </c>
      <c r="J2218" t="s">
        <v>45</v>
      </c>
      <c r="K2218" t="s">
        <v>45</v>
      </c>
      <c r="L2218" t="s">
        <v>45</v>
      </c>
      <c r="N2218" s="24">
        <v>2034</v>
      </c>
      <c r="R2218" s="7">
        <v>30.54569</v>
      </c>
      <c r="S2218" s="7">
        <v>47.406036999999998</v>
      </c>
      <c r="T2218" t="s">
        <v>46</v>
      </c>
      <c r="U2218" t="s">
        <v>28016</v>
      </c>
      <c r="X2218" t="s">
        <v>27447</v>
      </c>
      <c r="Y2218" t="s">
        <v>19854</v>
      </c>
      <c r="Z2218" t="s">
        <v>19864</v>
      </c>
      <c r="AD2218" t="s">
        <v>52</v>
      </c>
      <c r="AE2218" t="s">
        <v>881</v>
      </c>
      <c r="AF2218" t="s">
        <v>52</v>
      </c>
      <c r="AG2218" t="s">
        <v>28017</v>
      </c>
      <c r="AH2218" s="8" t="s">
        <v>28025</v>
      </c>
      <c r="AI2218" t="s">
        <v>28019</v>
      </c>
      <c r="AJ2218" t="s">
        <v>28026</v>
      </c>
    </row>
    <row r="2219" spans="1:36" ht="17.25" hidden="1" customHeight="1" x14ac:dyDescent="0.2">
      <c r="A2219" s="4" t="s">
        <v>28013</v>
      </c>
      <c r="B2219" t="s">
        <v>27403</v>
      </c>
      <c r="C2219" t="s">
        <v>28014</v>
      </c>
      <c r="D2219" t="s">
        <v>28015</v>
      </c>
      <c r="E2219" t="s">
        <v>335</v>
      </c>
      <c r="F2219" t="s">
        <v>86</v>
      </c>
      <c r="G2219" s="5">
        <v>520</v>
      </c>
      <c r="H2219" t="s">
        <v>139</v>
      </c>
      <c r="I2219" t="s">
        <v>43</v>
      </c>
      <c r="J2219" t="s">
        <v>45</v>
      </c>
      <c r="K2219" t="s">
        <v>45</v>
      </c>
      <c r="L2219" t="s">
        <v>45</v>
      </c>
      <c r="N2219" s="6">
        <v>2034</v>
      </c>
      <c r="R2219" s="7">
        <v>30.54569</v>
      </c>
      <c r="S2219" s="7">
        <v>47.406036999999998</v>
      </c>
      <c r="T2219" t="s">
        <v>46</v>
      </c>
      <c r="U2219" t="s">
        <v>28016</v>
      </c>
      <c r="X2219" t="s">
        <v>27447</v>
      </c>
      <c r="Y2219" t="s">
        <v>19854</v>
      </c>
      <c r="Z2219" t="s">
        <v>19864</v>
      </c>
      <c r="AD2219" t="s">
        <v>52</v>
      </c>
      <c r="AE2219" t="s">
        <v>881</v>
      </c>
      <c r="AF2219" t="s">
        <v>52</v>
      </c>
      <c r="AG2219" t="s">
        <v>28017</v>
      </c>
      <c r="AI2219" t="s">
        <v>28019</v>
      </c>
      <c r="AJ2219" t="s">
        <v>28027</v>
      </c>
    </row>
    <row r="2220" spans="1:36" ht="17.25" hidden="1" customHeight="1" x14ac:dyDescent="0.2">
      <c r="A2220" s="4" t="s">
        <v>28013</v>
      </c>
      <c r="B2220" t="s">
        <v>27403</v>
      </c>
      <c r="C2220" t="s">
        <v>28014</v>
      </c>
      <c r="D2220" t="s">
        <v>28015</v>
      </c>
      <c r="E2220" t="s">
        <v>1157</v>
      </c>
      <c r="F2220" t="s">
        <v>86</v>
      </c>
      <c r="G2220" s="5">
        <v>520</v>
      </c>
      <c r="H2220" t="s">
        <v>139</v>
      </c>
      <c r="I2220" t="s">
        <v>43</v>
      </c>
      <c r="J2220" t="s">
        <v>45</v>
      </c>
      <c r="K2220" t="s">
        <v>45</v>
      </c>
      <c r="L2220" t="s">
        <v>45</v>
      </c>
      <c r="N2220" s="6">
        <v>2034</v>
      </c>
      <c r="R2220" s="7">
        <v>30.54569</v>
      </c>
      <c r="S2220" s="7">
        <v>47.406036999999998</v>
      </c>
      <c r="T2220" t="s">
        <v>46</v>
      </c>
      <c r="U2220" t="s">
        <v>28016</v>
      </c>
      <c r="X2220" t="s">
        <v>27447</v>
      </c>
      <c r="Y2220" t="s">
        <v>19854</v>
      </c>
      <c r="Z2220" t="s">
        <v>19864</v>
      </c>
      <c r="AD2220" t="s">
        <v>52</v>
      </c>
      <c r="AE2220" t="s">
        <v>881</v>
      </c>
      <c r="AF2220" t="s">
        <v>52</v>
      </c>
      <c r="AG2220" t="s">
        <v>28017</v>
      </c>
      <c r="AI2220" t="s">
        <v>28019</v>
      </c>
      <c r="AJ2220" t="s">
        <v>28028</v>
      </c>
    </row>
    <row r="2221" spans="1:36" ht="17.25" hidden="1" customHeight="1" x14ac:dyDescent="0.2">
      <c r="A2221" s="4" t="s">
        <v>28047</v>
      </c>
      <c r="B2221" t="s">
        <v>27403</v>
      </c>
      <c r="C2221" t="s">
        <v>28048</v>
      </c>
      <c r="E2221" t="s">
        <v>40</v>
      </c>
      <c r="F2221" t="s">
        <v>2972</v>
      </c>
      <c r="G2221" s="5">
        <v>52.8</v>
      </c>
      <c r="H2221" t="s">
        <v>42</v>
      </c>
      <c r="I2221" t="s">
        <v>528</v>
      </c>
      <c r="J2221" t="s">
        <v>45</v>
      </c>
      <c r="K2221" t="s">
        <v>45</v>
      </c>
      <c r="L2221" t="s">
        <v>45</v>
      </c>
      <c r="N2221" s="24">
        <v>2019</v>
      </c>
      <c r="R2221" s="7">
        <v>33.314698999999997</v>
      </c>
      <c r="S2221" s="7">
        <v>44.359338000000001</v>
      </c>
      <c r="T2221" t="s">
        <v>504</v>
      </c>
      <c r="U2221" t="s">
        <v>27406</v>
      </c>
      <c r="X2221" t="s">
        <v>27406</v>
      </c>
      <c r="Y2221" t="s">
        <v>19854</v>
      </c>
      <c r="Z2221" t="s">
        <v>19864</v>
      </c>
      <c r="AD2221" t="s">
        <v>52</v>
      </c>
      <c r="AE2221" t="s">
        <v>254</v>
      </c>
      <c r="AI2221" t="s">
        <v>28049</v>
      </c>
      <c r="AJ2221" t="s">
        <v>28050</v>
      </c>
    </row>
    <row r="2222" spans="1:36" ht="17.25" hidden="1" customHeight="1" x14ac:dyDescent="0.2">
      <c r="A2222" s="4" t="s">
        <v>28051</v>
      </c>
      <c r="B2222" t="s">
        <v>27403</v>
      </c>
      <c r="C2222" t="s">
        <v>28052</v>
      </c>
      <c r="D2222" t="s">
        <v>28053</v>
      </c>
      <c r="E2222" t="s">
        <v>40</v>
      </c>
      <c r="F2222" t="s">
        <v>86</v>
      </c>
      <c r="G2222" s="5">
        <v>300</v>
      </c>
      <c r="H2222" t="s">
        <v>42</v>
      </c>
      <c r="I2222" t="s">
        <v>43</v>
      </c>
      <c r="J2222" t="s">
        <v>45</v>
      </c>
      <c r="K2222" t="s">
        <v>45</v>
      </c>
      <c r="L2222" t="s">
        <v>45</v>
      </c>
      <c r="N2222" s="24">
        <v>2021</v>
      </c>
      <c r="R2222" s="7">
        <v>30.554475</v>
      </c>
      <c r="S2222" s="7">
        <v>47.387954999999998</v>
      </c>
      <c r="T2222" t="s">
        <v>46</v>
      </c>
      <c r="U2222" t="s">
        <v>28016</v>
      </c>
      <c r="X2222" t="s">
        <v>27447</v>
      </c>
      <c r="Y2222" t="s">
        <v>19854</v>
      </c>
      <c r="Z2222" t="s">
        <v>19864</v>
      </c>
      <c r="AF2222" t="s">
        <v>52</v>
      </c>
      <c r="AG2222" t="s">
        <v>28054</v>
      </c>
      <c r="AH2222" s="8">
        <v>1291987</v>
      </c>
      <c r="AI2222" t="s">
        <v>28055</v>
      </c>
      <c r="AJ2222" t="s">
        <v>28056</v>
      </c>
    </row>
    <row r="2223" spans="1:36" ht="17.25" hidden="1" customHeight="1" x14ac:dyDescent="0.2">
      <c r="A2223" s="4" t="s">
        <v>28051</v>
      </c>
      <c r="B2223" t="s">
        <v>27403</v>
      </c>
      <c r="C2223" t="s">
        <v>28052</v>
      </c>
      <c r="D2223" t="s">
        <v>28053</v>
      </c>
      <c r="E2223" t="s">
        <v>56</v>
      </c>
      <c r="F2223" t="s">
        <v>86</v>
      </c>
      <c r="G2223" s="5">
        <v>430</v>
      </c>
      <c r="H2223" t="s">
        <v>42</v>
      </c>
      <c r="I2223" t="s">
        <v>43</v>
      </c>
      <c r="J2223" t="s">
        <v>45</v>
      </c>
      <c r="K2223" t="s">
        <v>45</v>
      </c>
      <c r="L2223" t="s">
        <v>45</v>
      </c>
      <c r="N2223" s="6">
        <v>2021</v>
      </c>
      <c r="R2223" s="7">
        <v>30.554475</v>
      </c>
      <c r="S2223" s="7">
        <v>47.387954999999998</v>
      </c>
      <c r="T2223" t="s">
        <v>46</v>
      </c>
      <c r="U2223" t="s">
        <v>28016</v>
      </c>
      <c r="X2223" t="s">
        <v>27447</v>
      </c>
      <c r="Y2223" t="s">
        <v>19854</v>
      </c>
      <c r="Z2223" t="s">
        <v>19864</v>
      </c>
      <c r="AF2223" t="s">
        <v>52</v>
      </c>
      <c r="AG2223" t="s">
        <v>28054</v>
      </c>
      <c r="AH2223" s="8">
        <v>1291988</v>
      </c>
      <c r="AI2223" t="s">
        <v>28055</v>
      </c>
      <c r="AJ2223" t="s">
        <v>28057</v>
      </c>
    </row>
    <row r="2224" spans="1:36" ht="17.25" hidden="1" customHeight="1" x14ac:dyDescent="0.2">
      <c r="A2224" s="4" t="s">
        <v>28058</v>
      </c>
      <c r="B2224" t="s">
        <v>27403</v>
      </c>
      <c r="C2224" t="s">
        <v>28059</v>
      </c>
      <c r="D2224" t="s">
        <v>28060</v>
      </c>
      <c r="E2224" t="s">
        <v>40</v>
      </c>
      <c r="F2224" t="s">
        <v>86</v>
      </c>
      <c r="G2224" s="5">
        <v>292</v>
      </c>
      <c r="H2224" t="s">
        <v>42</v>
      </c>
      <c r="I2224" t="s">
        <v>65</v>
      </c>
      <c r="J2224" t="s">
        <v>45</v>
      </c>
      <c r="K2224" t="s">
        <v>45</v>
      </c>
      <c r="L2224" t="s">
        <v>45</v>
      </c>
      <c r="N2224" s="24">
        <v>2013</v>
      </c>
      <c r="R2224" s="7">
        <v>30.554475</v>
      </c>
      <c r="S2224" s="7">
        <v>47.387954999999998</v>
      </c>
      <c r="T2224" t="s">
        <v>46</v>
      </c>
      <c r="U2224" t="s">
        <v>28016</v>
      </c>
      <c r="X2224" t="s">
        <v>27447</v>
      </c>
      <c r="Y2224" t="s">
        <v>19854</v>
      </c>
      <c r="Z2224" t="s">
        <v>19864</v>
      </c>
      <c r="AC2224" t="s">
        <v>28061</v>
      </c>
      <c r="AD2224" t="s">
        <v>52</v>
      </c>
      <c r="AE2224" t="s">
        <v>881</v>
      </c>
      <c r="AF2224" t="s">
        <v>52</v>
      </c>
      <c r="AG2224" t="s">
        <v>28054</v>
      </c>
      <c r="AH2224" s="8">
        <v>1215712</v>
      </c>
      <c r="AI2224" t="s">
        <v>28062</v>
      </c>
      <c r="AJ2224" t="s">
        <v>28063</v>
      </c>
    </row>
    <row r="2225" spans="1:36" ht="17.25" hidden="1" customHeight="1" x14ac:dyDescent="0.2">
      <c r="A2225" s="4" t="s">
        <v>28058</v>
      </c>
      <c r="B2225" t="s">
        <v>27403</v>
      </c>
      <c r="C2225" t="s">
        <v>28059</v>
      </c>
      <c r="D2225" t="s">
        <v>28060</v>
      </c>
      <c r="E2225" t="s">
        <v>56</v>
      </c>
      <c r="F2225" t="s">
        <v>86</v>
      </c>
      <c r="G2225" s="5">
        <v>292</v>
      </c>
      <c r="H2225" t="s">
        <v>42</v>
      </c>
      <c r="I2225" t="s">
        <v>65</v>
      </c>
      <c r="J2225" t="s">
        <v>45</v>
      </c>
      <c r="K2225" t="s">
        <v>45</v>
      </c>
      <c r="L2225" t="s">
        <v>45</v>
      </c>
      <c r="N2225" s="6">
        <v>2013</v>
      </c>
      <c r="R2225" s="7">
        <v>30.554475</v>
      </c>
      <c r="S2225" s="7">
        <v>47.387954999999998</v>
      </c>
      <c r="T2225" t="s">
        <v>46</v>
      </c>
      <c r="U2225" t="s">
        <v>28016</v>
      </c>
      <c r="X2225" t="s">
        <v>27447</v>
      </c>
      <c r="Y2225" t="s">
        <v>19854</v>
      </c>
      <c r="Z2225" t="s">
        <v>19864</v>
      </c>
      <c r="AC2225" t="s">
        <v>28061</v>
      </c>
      <c r="AD2225" t="s">
        <v>52</v>
      </c>
      <c r="AE2225" t="s">
        <v>881</v>
      </c>
      <c r="AF2225" t="s">
        <v>52</v>
      </c>
      <c r="AG2225" t="s">
        <v>28054</v>
      </c>
      <c r="AH2225" s="27">
        <v>1215713</v>
      </c>
      <c r="AI2225" t="s">
        <v>28062</v>
      </c>
      <c r="AJ2225" t="s">
        <v>28064</v>
      </c>
    </row>
    <row r="2226" spans="1:36" ht="17.25" hidden="1" customHeight="1" x14ac:dyDescent="0.2">
      <c r="A2226" s="4" t="s">
        <v>28058</v>
      </c>
      <c r="B2226" t="s">
        <v>27403</v>
      </c>
      <c r="C2226" t="s">
        <v>28059</v>
      </c>
      <c r="D2226" t="s">
        <v>28060</v>
      </c>
      <c r="E2226" t="s">
        <v>58</v>
      </c>
      <c r="F2226" t="s">
        <v>86</v>
      </c>
      <c r="G2226" s="5">
        <v>292</v>
      </c>
      <c r="H2226" t="s">
        <v>42</v>
      </c>
      <c r="I2226" t="s">
        <v>65</v>
      </c>
      <c r="J2226" t="s">
        <v>45</v>
      </c>
      <c r="K2226" t="s">
        <v>45</v>
      </c>
      <c r="L2226" t="s">
        <v>45</v>
      </c>
      <c r="N2226" s="6">
        <v>2013</v>
      </c>
      <c r="R2226" s="7">
        <v>30.554475</v>
      </c>
      <c r="S2226" s="7">
        <v>47.387954999999998</v>
      </c>
      <c r="T2226" t="s">
        <v>46</v>
      </c>
      <c r="U2226" t="s">
        <v>28016</v>
      </c>
      <c r="X2226" t="s">
        <v>27447</v>
      </c>
      <c r="Y2226" t="s">
        <v>19854</v>
      </c>
      <c r="Z2226" t="s">
        <v>19864</v>
      </c>
      <c r="AC2226" t="s">
        <v>28061</v>
      </c>
      <c r="AD2226" t="s">
        <v>52</v>
      </c>
      <c r="AE2226" t="s">
        <v>881</v>
      </c>
      <c r="AF2226" t="s">
        <v>52</v>
      </c>
      <c r="AG2226" t="s">
        <v>28054</v>
      </c>
      <c r="AH2226" s="27">
        <v>1215714</v>
      </c>
      <c r="AI2226" t="s">
        <v>28062</v>
      </c>
      <c r="AJ2226" t="s">
        <v>28065</v>
      </c>
    </row>
    <row r="2227" spans="1:36" ht="17.25" hidden="1" customHeight="1" x14ac:dyDescent="0.2">
      <c r="A2227" s="4" t="s">
        <v>28058</v>
      </c>
      <c r="B2227" t="s">
        <v>27403</v>
      </c>
      <c r="C2227" t="s">
        <v>28059</v>
      </c>
      <c r="D2227" t="s">
        <v>28060</v>
      </c>
      <c r="E2227" t="s">
        <v>191</v>
      </c>
      <c r="F2227" t="s">
        <v>86</v>
      </c>
      <c r="G2227" s="5">
        <v>292</v>
      </c>
      <c r="H2227" t="s">
        <v>42</v>
      </c>
      <c r="I2227" t="s">
        <v>65</v>
      </c>
      <c r="J2227" t="s">
        <v>45</v>
      </c>
      <c r="K2227" t="s">
        <v>45</v>
      </c>
      <c r="L2227" t="s">
        <v>45</v>
      </c>
      <c r="N2227" s="6">
        <v>2013</v>
      </c>
      <c r="R2227" s="7">
        <v>30.554475</v>
      </c>
      <c r="S2227" s="7">
        <v>47.387954999999998</v>
      </c>
      <c r="T2227" t="s">
        <v>46</v>
      </c>
      <c r="U2227" t="s">
        <v>28016</v>
      </c>
      <c r="X2227" t="s">
        <v>27447</v>
      </c>
      <c r="Y2227" t="s">
        <v>19854</v>
      </c>
      <c r="Z2227" t="s">
        <v>19864</v>
      </c>
      <c r="AC2227" t="s">
        <v>28061</v>
      </c>
      <c r="AD2227" t="s">
        <v>52</v>
      </c>
      <c r="AE2227" t="s">
        <v>881</v>
      </c>
      <c r="AF2227" t="s">
        <v>52</v>
      </c>
      <c r="AG2227" t="s">
        <v>28054</v>
      </c>
      <c r="AH2227" s="27">
        <v>1215715</v>
      </c>
      <c r="AI2227" t="s">
        <v>28062</v>
      </c>
      <c r="AJ2227" t="s">
        <v>28066</v>
      </c>
    </row>
    <row r="2228" spans="1:36" ht="17.25" hidden="1" customHeight="1" x14ac:dyDescent="0.2">
      <c r="A2228" s="4" t="s">
        <v>28058</v>
      </c>
      <c r="B2228" t="s">
        <v>27403</v>
      </c>
      <c r="C2228" t="s">
        <v>28059</v>
      </c>
      <c r="D2228" t="s">
        <v>28060</v>
      </c>
      <c r="E2228" t="s">
        <v>335</v>
      </c>
      <c r="F2228" t="s">
        <v>86</v>
      </c>
      <c r="G2228" s="5">
        <v>292</v>
      </c>
      <c r="H2228" t="s">
        <v>42</v>
      </c>
      <c r="I2228" t="s">
        <v>65</v>
      </c>
      <c r="J2228" t="s">
        <v>45</v>
      </c>
      <c r="K2228" t="s">
        <v>45</v>
      </c>
      <c r="L2228" t="s">
        <v>45</v>
      </c>
      <c r="N2228" s="6">
        <v>2013</v>
      </c>
      <c r="R2228" s="7">
        <v>30.554475</v>
      </c>
      <c r="S2228" s="7">
        <v>47.387954999999998</v>
      </c>
      <c r="T2228" t="s">
        <v>46</v>
      </c>
      <c r="U2228" t="s">
        <v>28016</v>
      </c>
      <c r="X2228" t="s">
        <v>27447</v>
      </c>
      <c r="Y2228" t="s">
        <v>19854</v>
      </c>
      <c r="Z2228" t="s">
        <v>19864</v>
      </c>
      <c r="AC2228" t="s">
        <v>28061</v>
      </c>
      <c r="AD2228" t="s">
        <v>52</v>
      </c>
      <c r="AE2228" t="s">
        <v>881</v>
      </c>
      <c r="AF2228" t="s">
        <v>52</v>
      </c>
      <c r="AG2228" t="s">
        <v>28054</v>
      </c>
      <c r="AH2228" s="27">
        <v>1215716</v>
      </c>
      <c r="AI2228" t="s">
        <v>28062</v>
      </c>
      <c r="AJ2228" t="s">
        <v>28067</v>
      </c>
    </row>
    <row r="2229" spans="1:36" ht="17.25" hidden="1" customHeight="1" x14ac:dyDescent="0.2">
      <c r="A2229" s="4" t="s">
        <v>28068</v>
      </c>
      <c r="B2229" t="s">
        <v>27403</v>
      </c>
      <c r="C2229" t="s">
        <v>28069</v>
      </c>
      <c r="D2229" t="s">
        <v>28078</v>
      </c>
      <c r="E2229" t="s">
        <v>75</v>
      </c>
      <c r="F2229" t="s">
        <v>41</v>
      </c>
      <c r="G2229" s="5">
        <v>169</v>
      </c>
      <c r="H2229" t="s">
        <v>42</v>
      </c>
      <c r="I2229" t="s">
        <v>65</v>
      </c>
      <c r="J2229" t="s">
        <v>45</v>
      </c>
      <c r="K2229" t="s">
        <v>45</v>
      </c>
      <c r="L2229" t="s">
        <v>45</v>
      </c>
      <c r="N2229" s="6">
        <v>2013</v>
      </c>
      <c r="R2229" s="7">
        <v>33.4178</v>
      </c>
      <c r="S2229" s="7">
        <v>44.465299999999999</v>
      </c>
      <c r="T2229" t="s">
        <v>46</v>
      </c>
      <c r="U2229" t="s">
        <v>28071</v>
      </c>
      <c r="X2229" t="s">
        <v>27406</v>
      </c>
      <c r="Y2229" t="s">
        <v>19854</v>
      </c>
      <c r="Z2229" t="s">
        <v>19864</v>
      </c>
      <c r="AF2229" t="s">
        <v>52</v>
      </c>
      <c r="AG2229" t="s">
        <v>28073</v>
      </c>
      <c r="AH2229" s="27">
        <v>1215710</v>
      </c>
      <c r="AI2229" t="s">
        <v>28074</v>
      </c>
      <c r="AJ2229" t="s">
        <v>28079</v>
      </c>
    </row>
    <row r="2230" spans="1:36" ht="17.25" hidden="1" customHeight="1" x14ac:dyDescent="0.2">
      <c r="A2230" s="4" t="s">
        <v>28068</v>
      </c>
      <c r="B2230" t="s">
        <v>27403</v>
      </c>
      <c r="C2230" t="s">
        <v>28069</v>
      </c>
      <c r="D2230" t="s">
        <v>28078</v>
      </c>
      <c r="E2230" t="s">
        <v>77</v>
      </c>
      <c r="F2230" t="s">
        <v>41</v>
      </c>
      <c r="G2230" s="5">
        <v>169</v>
      </c>
      <c r="H2230" t="s">
        <v>42</v>
      </c>
      <c r="I2230" t="s">
        <v>65</v>
      </c>
      <c r="J2230" t="s">
        <v>45</v>
      </c>
      <c r="K2230" t="s">
        <v>45</v>
      </c>
      <c r="L2230" t="s">
        <v>45</v>
      </c>
      <c r="N2230" s="6">
        <v>2013</v>
      </c>
      <c r="R2230" s="7">
        <v>33.4178</v>
      </c>
      <c r="S2230" s="7">
        <v>44.465299999999999</v>
      </c>
      <c r="T2230" t="s">
        <v>46</v>
      </c>
      <c r="U2230" t="s">
        <v>28071</v>
      </c>
      <c r="X2230" t="s">
        <v>27406</v>
      </c>
      <c r="Y2230" t="s">
        <v>19854</v>
      </c>
      <c r="Z2230" t="s">
        <v>19864</v>
      </c>
      <c r="AF2230" t="s">
        <v>52</v>
      </c>
      <c r="AG2230" t="s">
        <v>28073</v>
      </c>
      <c r="AH2230" s="27">
        <v>1215711</v>
      </c>
      <c r="AI2230" t="s">
        <v>28074</v>
      </c>
      <c r="AJ2230" t="s">
        <v>28080</v>
      </c>
    </row>
    <row r="2231" spans="1:36" ht="17.25" hidden="1" customHeight="1" x14ac:dyDescent="0.2">
      <c r="A2231" s="4" t="s">
        <v>28082</v>
      </c>
      <c r="B2231" t="s">
        <v>27403</v>
      </c>
      <c r="C2231" t="s">
        <v>28083</v>
      </c>
      <c r="D2231" t="s">
        <v>28084</v>
      </c>
      <c r="E2231" t="s">
        <v>56</v>
      </c>
      <c r="F2231" t="s">
        <v>1618</v>
      </c>
      <c r="G2231" s="5">
        <v>630</v>
      </c>
      <c r="H2231" t="s">
        <v>139</v>
      </c>
      <c r="I2231" t="s">
        <v>240</v>
      </c>
      <c r="J2231" t="s">
        <v>45</v>
      </c>
      <c r="K2231" t="s">
        <v>45</v>
      </c>
      <c r="L2231" t="s">
        <v>45</v>
      </c>
      <c r="N2231" s="6">
        <v>2023</v>
      </c>
      <c r="R2231" s="7">
        <v>34.088318000000001</v>
      </c>
      <c r="S2231" s="7">
        <v>43.972092000000004</v>
      </c>
      <c r="T2231" t="s">
        <v>46</v>
      </c>
      <c r="U2231" t="s">
        <v>28085</v>
      </c>
      <c r="X2231" t="s">
        <v>27632</v>
      </c>
      <c r="Y2231" t="s">
        <v>19854</v>
      </c>
      <c r="Z2231" t="s">
        <v>19864</v>
      </c>
      <c r="AC2231" t="s">
        <v>27632</v>
      </c>
      <c r="AF2231" t="s">
        <v>52</v>
      </c>
      <c r="AG2231" t="s">
        <v>28086</v>
      </c>
      <c r="AH2231" s="27">
        <v>1201209</v>
      </c>
      <c r="AI2231" t="s">
        <v>28087</v>
      </c>
      <c r="AJ2231" t="s">
        <v>28089</v>
      </c>
    </row>
    <row r="2232" spans="1:36" ht="17.25" hidden="1" customHeight="1" x14ac:dyDescent="0.2">
      <c r="A2232" s="4" t="s">
        <v>28112</v>
      </c>
      <c r="B2232" t="s">
        <v>27403</v>
      </c>
      <c r="C2232" t="s">
        <v>28113</v>
      </c>
      <c r="D2232" t="s">
        <v>28114</v>
      </c>
      <c r="E2232" t="s">
        <v>63</v>
      </c>
      <c r="F2232" t="s">
        <v>64</v>
      </c>
      <c r="G2232" s="5">
        <v>125</v>
      </c>
      <c r="H2232" t="s">
        <v>42</v>
      </c>
      <c r="I2232" t="s">
        <v>65</v>
      </c>
      <c r="J2232" t="s">
        <v>45</v>
      </c>
      <c r="K2232" t="s">
        <v>45</v>
      </c>
      <c r="L2232" t="s">
        <v>45</v>
      </c>
      <c r="N2232" s="6">
        <v>2021</v>
      </c>
      <c r="R2232" s="7">
        <v>31.2229256</v>
      </c>
      <c r="S2232" s="7">
        <v>45.271197200000003</v>
      </c>
      <c r="T2232" t="s">
        <v>46</v>
      </c>
      <c r="U2232" t="s">
        <v>28108</v>
      </c>
      <c r="X2232" t="s">
        <v>28109</v>
      </c>
      <c r="Y2232" t="s">
        <v>19854</v>
      </c>
      <c r="Z2232" t="s">
        <v>19864</v>
      </c>
      <c r="AF2232" t="s">
        <v>52</v>
      </c>
      <c r="AG2232" t="s">
        <v>28115</v>
      </c>
      <c r="AH2232" s="27">
        <v>1221124</v>
      </c>
      <c r="AI2232" t="s">
        <v>28116</v>
      </c>
      <c r="AJ2232" t="s">
        <v>28117</v>
      </c>
    </row>
    <row r="2233" spans="1:36" ht="17.25" hidden="1" customHeight="1" x14ac:dyDescent="0.2">
      <c r="A2233" s="4" t="s">
        <v>28112</v>
      </c>
      <c r="B2233" t="s">
        <v>27403</v>
      </c>
      <c r="C2233" t="s">
        <v>28113</v>
      </c>
      <c r="D2233" t="s">
        <v>28114</v>
      </c>
      <c r="E2233" t="s">
        <v>73</v>
      </c>
      <c r="F2233" t="s">
        <v>64</v>
      </c>
      <c r="G2233" s="5">
        <v>125</v>
      </c>
      <c r="H2233" t="s">
        <v>42</v>
      </c>
      <c r="I2233" t="s">
        <v>65</v>
      </c>
      <c r="J2233" t="s">
        <v>45</v>
      </c>
      <c r="K2233" t="s">
        <v>45</v>
      </c>
      <c r="L2233" t="s">
        <v>45</v>
      </c>
      <c r="N2233" s="24">
        <v>2021</v>
      </c>
      <c r="R2233" s="7">
        <v>31.2229256</v>
      </c>
      <c r="S2233" s="7">
        <v>45.271197200000003</v>
      </c>
      <c r="T2233" t="s">
        <v>46</v>
      </c>
      <c r="U2233" t="s">
        <v>28108</v>
      </c>
      <c r="X2233" t="s">
        <v>28109</v>
      </c>
      <c r="Y2233" t="s">
        <v>19854</v>
      </c>
      <c r="Z2233" t="s">
        <v>19864</v>
      </c>
      <c r="AF2233" t="s">
        <v>52</v>
      </c>
      <c r="AG2233" t="s">
        <v>28115</v>
      </c>
      <c r="AH2233" s="27">
        <v>1221125</v>
      </c>
      <c r="AI2233" t="s">
        <v>28116</v>
      </c>
      <c r="AJ2233" t="s">
        <v>28118</v>
      </c>
    </row>
    <row r="2234" spans="1:36" ht="17.25" hidden="1" customHeight="1" x14ac:dyDescent="0.2">
      <c r="A2234" s="4" t="s">
        <v>28112</v>
      </c>
      <c r="B2234" t="s">
        <v>27403</v>
      </c>
      <c r="C2234" t="s">
        <v>28113</v>
      </c>
      <c r="D2234" t="s">
        <v>28114</v>
      </c>
      <c r="E2234" t="s">
        <v>211</v>
      </c>
      <c r="F2234" t="s">
        <v>64</v>
      </c>
      <c r="G2234" s="5">
        <v>125</v>
      </c>
      <c r="H2234" t="s">
        <v>42</v>
      </c>
      <c r="I2234" t="s">
        <v>65</v>
      </c>
      <c r="J2234" t="s">
        <v>45</v>
      </c>
      <c r="K2234" t="s">
        <v>45</v>
      </c>
      <c r="L2234" t="s">
        <v>45</v>
      </c>
      <c r="N2234" s="24">
        <v>2021</v>
      </c>
      <c r="R2234" s="7">
        <v>31.2229256</v>
      </c>
      <c r="S2234" s="7">
        <v>45.271197200000003</v>
      </c>
      <c r="T2234" t="s">
        <v>46</v>
      </c>
      <c r="U2234" t="s">
        <v>28108</v>
      </c>
      <c r="X2234" t="s">
        <v>28109</v>
      </c>
      <c r="Y2234" t="s">
        <v>19854</v>
      </c>
      <c r="Z2234" t="s">
        <v>19864</v>
      </c>
      <c r="AF2234" t="s">
        <v>52</v>
      </c>
      <c r="AG2234" t="s">
        <v>28115</v>
      </c>
      <c r="AH2234" s="27">
        <v>1221126</v>
      </c>
      <c r="AI2234" t="s">
        <v>28116</v>
      </c>
      <c r="AJ2234" t="s">
        <v>28119</v>
      </c>
    </row>
    <row r="2235" spans="1:36" ht="17.25" hidden="1" customHeight="1" x14ac:dyDescent="0.2">
      <c r="A2235" s="4" t="s">
        <v>28112</v>
      </c>
      <c r="B2235" t="s">
        <v>27403</v>
      </c>
      <c r="C2235" t="s">
        <v>28113</v>
      </c>
      <c r="D2235" t="s">
        <v>28114</v>
      </c>
      <c r="E2235" t="s">
        <v>387</v>
      </c>
      <c r="F2235" t="s">
        <v>64</v>
      </c>
      <c r="G2235" s="5">
        <v>125</v>
      </c>
      <c r="H2235" t="s">
        <v>42</v>
      </c>
      <c r="I2235" t="s">
        <v>65</v>
      </c>
      <c r="J2235" t="s">
        <v>45</v>
      </c>
      <c r="K2235" t="s">
        <v>45</v>
      </c>
      <c r="L2235" t="s">
        <v>45</v>
      </c>
      <c r="N2235" s="24">
        <v>2021</v>
      </c>
      <c r="R2235" s="7">
        <v>31.2229256</v>
      </c>
      <c r="S2235" s="7">
        <v>45.271197200000003</v>
      </c>
      <c r="T2235" t="s">
        <v>46</v>
      </c>
      <c r="U2235" t="s">
        <v>28108</v>
      </c>
      <c r="X2235" t="s">
        <v>28109</v>
      </c>
      <c r="Y2235" t="s">
        <v>19854</v>
      </c>
      <c r="Z2235" t="s">
        <v>19864</v>
      </c>
      <c r="AF2235" t="s">
        <v>52</v>
      </c>
      <c r="AG2235" t="s">
        <v>28115</v>
      </c>
      <c r="AH2235" s="27">
        <v>1221127</v>
      </c>
      <c r="AI2235" t="s">
        <v>28116</v>
      </c>
      <c r="AJ2235" t="s">
        <v>28120</v>
      </c>
    </row>
    <row r="2236" spans="1:36" ht="17.25" hidden="1" customHeight="1" x14ac:dyDescent="0.2">
      <c r="A2236" s="4" t="s">
        <v>28112</v>
      </c>
      <c r="B2236" t="s">
        <v>27403</v>
      </c>
      <c r="C2236" t="s">
        <v>28113</v>
      </c>
      <c r="D2236" t="s">
        <v>28114</v>
      </c>
      <c r="E2236" t="s">
        <v>75</v>
      </c>
      <c r="F2236" t="s">
        <v>1711</v>
      </c>
      <c r="G2236" s="5">
        <v>250</v>
      </c>
      <c r="H2236" t="s">
        <v>139</v>
      </c>
      <c r="I2236" t="s">
        <v>240</v>
      </c>
      <c r="J2236" t="s">
        <v>45</v>
      </c>
      <c r="K2236" t="s">
        <v>45</v>
      </c>
      <c r="L2236" t="s">
        <v>45</v>
      </c>
      <c r="N2236" s="24">
        <v>2024</v>
      </c>
      <c r="R2236" s="7">
        <v>31.2229256</v>
      </c>
      <c r="S2236" s="7">
        <v>45.271197200000003</v>
      </c>
      <c r="T2236" t="s">
        <v>46</v>
      </c>
      <c r="U2236" t="s">
        <v>28108</v>
      </c>
      <c r="X2236" t="s">
        <v>28109</v>
      </c>
      <c r="Y2236" t="s">
        <v>19854</v>
      </c>
      <c r="Z2236" t="s">
        <v>19864</v>
      </c>
      <c r="AF2236" t="s">
        <v>52</v>
      </c>
      <c r="AG2236" t="s">
        <v>28115</v>
      </c>
      <c r="AH2236" s="27" t="s">
        <v>28121</v>
      </c>
      <c r="AI2236" t="s">
        <v>28116</v>
      </c>
      <c r="AJ2236" t="s">
        <v>28122</v>
      </c>
    </row>
    <row r="2237" spans="1:36" ht="17.25" hidden="1" customHeight="1" x14ac:dyDescent="0.2">
      <c r="A2237" s="4" t="s">
        <v>28123</v>
      </c>
      <c r="B2237" t="s">
        <v>27403</v>
      </c>
      <c r="C2237" t="s">
        <v>28124</v>
      </c>
      <c r="D2237" t="s">
        <v>28125</v>
      </c>
      <c r="E2237" t="s">
        <v>65</v>
      </c>
      <c r="F2237" t="s">
        <v>64</v>
      </c>
      <c r="G2237" s="5">
        <v>162</v>
      </c>
      <c r="H2237" t="s">
        <v>42</v>
      </c>
      <c r="I2237" t="s">
        <v>528</v>
      </c>
      <c r="J2237" t="s">
        <v>45</v>
      </c>
      <c r="K2237" t="s">
        <v>45</v>
      </c>
      <c r="L2237" t="s">
        <v>45</v>
      </c>
      <c r="N2237" s="24">
        <v>2022</v>
      </c>
      <c r="R2237" s="7">
        <v>36.410299999999999</v>
      </c>
      <c r="S2237" s="7">
        <v>44.3872</v>
      </c>
      <c r="T2237" t="s">
        <v>504</v>
      </c>
      <c r="U2237" t="s">
        <v>28126</v>
      </c>
      <c r="X2237" t="s">
        <v>27003</v>
      </c>
      <c r="Y2237" t="s">
        <v>19854</v>
      </c>
      <c r="Z2237" t="s">
        <v>19864</v>
      </c>
      <c r="AC2237" t="s">
        <v>28127</v>
      </c>
      <c r="AD2237" t="s">
        <v>52</v>
      </c>
      <c r="AE2237" t="s">
        <v>881</v>
      </c>
      <c r="AF2237" t="s">
        <v>52</v>
      </c>
      <c r="AG2237" t="s">
        <v>28128</v>
      </c>
      <c r="AH2237" s="27">
        <v>1313764</v>
      </c>
      <c r="AI2237" t="s">
        <v>28129</v>
      </c>
      <c r="AJ2237" t="s">
        <v>28130</v>
      </c>
    </row>
    <row r="2238" spans="1:36" ht="17.25" hidden="1" customHeight="1" x14ac:dyDescent="0.2">
      <c r="A2238" s="4" t="s">
        <v>28136</v>
      </c>
      <c r="B2238" t="s">
        <v>27403</v>
      </c>
      <c r="C2238" t="s">
        <v>28137</v>
      </c>
      <c r="D2238" t="s">
        <v>28138</v>
      </c>
      <c r="E2238" t="s">
        <v>565</v>
      </c>
      <c r="F2238" t="s">
        <v>28139</v>
      </c>
      <c r="G2238" s="5">
        <v>380</v>
      </c>
      <c r="H2238" t="s">
        <v>42</v>
      </c>
      <c r="I2238" t="s">
        <v>43</v>
      </c>
      <c r="J2238" t="s">
        <v>45</v>
      </c>
      <c r="K2238" t="s">
        <v>45</v>
      </c>
      <c r="L2238" t="s">
        <v>45</v>
      </c>
      <c r="N2238" s="24">
        <v>2022</v>
      </c>
      <c r="R2238" s="7">
        <v>30.477544999999999</v>
      </c>
      <c r="S2238" s="7">
        <v>47.734032999999997</v>
      </c>
      <c r="T2238" t="s">
        <v>46</v>
      </c>
      <c r="U2238" t="s">
        <v>27447</v>
      </c>
      <c r="X2238" t="s">
        <v>27447</v>
      </c>
      <c r="Y2238" t="s">
        <v>19854</v>
      </c>
      <c r="Z2238" t="s">
        <v>19864</v>
      </c>
      <c r="AA2238" t="s">
        <v>28140</v>
      </c>
      <c r="AF2238" t="s">
        <v>52</v>
      </c>
      <c r="AG2238" t="s">
        <v>28141</v>
      </c>
      <c r="AH2238" s="27" t="s">
        <v>28142</v>
      </c>
      <c r="AI2238" t="s">
        <v>28143</v>
      </c>
      <c r="AJ2238" t="s">
        <v>28144</v>
      </c>
    </row>
    <row r="2239" spans="1:36" ht="17.25" hidden="1" customHeight="1" x14ac:dyDescent="0.2">
      <c r="A2239" s="4" t="s">
        <v>28136</v>
      </c>
      <c r="B2239" t="s">
        <v>27403</v>
      </c>
      <c r="C2239" t="s">
        <v>28137</v>
      </c>
      <c r="D2239" t="s">
        <v>28138</v>
      </c>
      <c r="E2239" t="s">
        <v>870</v>
      </c>
      <c r="F2239" t="s">
        <v>28139</v>
      </c>
      <c r="G2239" s="5">
        <v>380</v>
      </c>
      <c r="H2239" t="s">
        <v>42</v>
      </c>
      <c r="I2239" t="s">
        <v>43</v>
      </c>
      <c r="J2239" t="s">
        <v>45</v>
      </c>
      <c r="K2239" t="s">
        <v>45</v>
      </c>
      <c r="L2239" t="s">
        <v>45</v>
      </c>
      <c r="N2239" s="24">
        <v>2023</v>
      </c>
      <c r="R2239" s="7">
        <v>30.477544999999999</v>
      </c>
      <c r="S2239" s="7">
        <v>47.734032999999997</v>
      </c>
      <c r="T2239" t="s">
        <v>46</v>
      </c>
      <c r="U2239" t="s">
        <v>27447</v>
      </c>
      <c r="X2239" t="s">
        <v>27447</v>
      </c>
      <c r="Y2239" t="s">
        <v>19854</v>
      </c>
      <c r="Z2239" t="s">
        <v>19864</v>
      </c>
      <c r="AA2239" t="s">
        <v>28140</v>
      </c>
      <c r="AF2239" t="s">
        <v>52</v>
      </c>
      <c r="AG2239" t="s">
        <v>28141</v>
      </c>
      <c r="AH2239" s="27" t="s">
        <v>28145</v>
      </c>
      <c r="AI2239" t="s">
        <v>28143</v>
      </c>
      <c r="AJ2239" t="s">
        <v>28146</v>
      </c>
    </row>
    <row r="2240" spans="1:36" ht="17.25" hidden="1" customHeight="1" x14ac:dyDescent="0.2">
      <c r="A2240" s="4" t="s">
        <v>28136</v>
      </c>
      <c r="B2240" t="s">
        <v>27403</v>
      </c>
      <c r="C2240" t="s">
        <v>28137</v>
      </c>
      <c r="D2240" t="s">
        <v>28138</v>
      </c>
      <c r="E2240" t="s">
        <v>873</v>
      </c>
      <c r="F2240" t="s">
        <v>28139</v>
      </c>
      <c r="G2240" s="5">
        <v>380</v>
      </c>
      <c r="H2240" t="s">
        <v>42</v>
      </c>
      <c r="I2240" t="s">
        <v>43</v>
      </c>
      <c r="J2240" t="s">
        <v>45</v>
      </c>
      <c r="K2240" t="s">
        <v>45</v>
      </c>
      <c r="L2240" t="s">
        <v>45</v>
      </c>
      <c r="N2240" s="6">
        <v>2023</v>
      </c>
      <c r="R2240" s="7">
        <v>30.477544999999999</v>
      </c>
      <c r="S2240" s="7">
        <v>47.734032999999997</v>
      </c>
      <c r="T2240" t="s">
        <v>46</v>
      </c>
      <c r="U2240" t="s">
        <v>27447</v>
      </c>
      <c r="X2240" t="s">
        <v>27447</v>
      </c>
      <c r="Y2240" t="s">
        <v>19854</v>
      </c>
      <c r="Z2240" t="s">
        <v>19864</v>
      </c>
      <c r="AA2240" t="s">
        <v>28140</v>
      </c>
      <c r="AF2240" t="s">
        <v>52</v>
      </c>
      <c r="AG2240" t="s">
        <v>28141</v>
      </c>
      <c r="AH2240" s="27" t="s">
        <v>28147</v>
      </c>
      <c r="AI2240" t="s">
        <v>28143</v>
      </c>
      <c r="AJ2240" t="s">
        <v>28148</v>
      </c>
    </row>
    <row r="2241" spans="1:36" ht="17.25" hidden="1" customHeight="1" x14ac:dyDescent="0.2">
      <c r="A2241" s="4" t="s">
        <v>28136</v>
      </c>
      <c r="B2241" t="s">
        <v>27403</v>
      </c>
      <c r="C2241" t="s">
        <v>28137</v>
      </c>
      <c r="D2241" t="s">
        <v>28138</v>
      </c>
      <c r="E2241" t="s">
        <v>590</v>
      </c>
      <c r="F2241" t="s">
        <v>28139</v>
      </c>
      <c r="G2241" s="5">
        <v>380</v>
      </c>
      <c r="H2241" t="s">
        <v>42</v>
      </c>
      <c r="I2241" t="s">
        <v>43</v>
      </c>
      <c r="J2241" t="s">
        <v>45</v>
      </c>
      <c r="K2241" t="s">
        <v>45</v>
      </c>
      <c r="L2241" t="s">
        <v>45</v>
      </c>
      <c r="N2241" s="24">
        <v>2023</v>
      </c>
      <c r="R2241" s="7">
        <v>30.477544999999999</v>
      </c>
      <c r="S2241" s="7">
        <v>47.734032999999997</v>
      </c>
      <c r="T2241" t="s">
        <v>46</v>
      </c>
      <c r="U2241" t="s">
        <v>27447</v>
      </c>
      <c r="X2241" t="s">
        <v>27447</v>
      </c>
      <c r="Y2241" t="s">
        <v>19854</v>
      </c>
      <c r="Z2241" t="s">
        <v>19864</v>
      </c>
      <c r="AA2241" t="s">
        <v>28140</v>
      </c>
      <c r="AF2241" t="s">
        <v>52</v>
      </c>
      <c r="AG2241" t="s">
        <v>28141</v>
      </c>
      <c r="AH2241" s="27" t="s">
        <v>28149</v>
      </c>
      <c r="AI2241" t="s">
        <v>28143</v>
      </c>
      <c r="AJ2241" t="s">
        <v>28150</v>
      </c>
    </row>
    <row r="2242" spans="1:36" ht="17.25" hidden="1" customHeight="1" x14ac:dyDescent="0.2">
      <c r="A2242" s="4" t="s">
        <v>28136</v>
      </c>
      <c r="B2242" t="s">
        <v>27403</v>
      </c>
      <c r="C2242" t="s">
        <v>28137</v>
      </c>
      <c r="D2242" t="s">
        <v>28138</v>
      </c>
      <c r="E2242" t="s">
        <v>28151</v>
      </c>
      <c r="F2242" t="s">
        <v>28139</v>
      </c>
      <c r="G2242" s="5">
        <v>380</v>
      </c>
      <c r="H2242" t="s">
        <v>42</v>
      </c>
      <c r="I2242" t="s">
        <v>65</v>
      </c>
      <c r="J2242" t="s">
        <v>45</v>
      </c>
      <c r="K2242" t="s">
        <v>45</v>
      </c>
      <c r="L2242" t="s">
        <v>45</v>
      </c>
      <c r="N2242" s="24">
        <v>2022</v>
      </c>
      <c r="R2242" s="7">
        <v>30.477544999999999</v>
      </c>
      <c r="S2242" s="7">
        <v>47.734032999999997</v>
      </c>
      <c r="T2242" t="s">
        <v>46</v>
      </c>
      <c r="U2242" t="s">
        <v>27447</v>
      </c>
      <c r="X2242" t="s">
        <v>27447</v>
      </c>
      <c r="Y2242" t="s">
        <v>19854</v>
      </c>
      <c r="Z2242" t="s">
        <v>19864</v>
      </c>
      <c r="AA2242" t="s">
        <v>28140</v>
      </c>
      <c r="AF2242" t="s">
        <v>52</v>
      </c>
      <c r="AG2242" t="s">
        <v>28141</v>
      </c>
      <c r="AH2242" s="27" t="s">
        <v>28152</v>
      </c>
      <c r="AI2242" t="s">
        <v>28143</v>
      </c>
      <c r="AJ2242" t="s">
        <v>28153</v>
      </c>
    </row>
    <row r="2243" spans="1:36" ht="17.25" hidden="1" customHeight="1" x14ac:dyDescent="0.2">
      <c r="A2243" s="4" t="s">
        <v>28174</v>
      </c>
      <c r="B2243" t="s">
        <v>27403</v>
      </c>
      <c r="C2243" t="s">
        <v>28175</v>
      </c>
      <c r="D2243" t="s">
        <v>28176</v>
      </c>
      <c r="E2243" t="s">
        <v>40</v>
      </c>
      <c r="F2243" t="s">
        <v>41</v>
      </c>
      <c r="G2243" s="5">
        <v>750</v>
      </c>
      <c r="H2243" t="s">
        <v>42</v>
      </c>
      <c r="I2243" t="s">
        <v>43</v>
      </c>
      <c r="J2243" t="s">
        <v>45</v>
      </c>
      <c r="K2243" t="s">
        <v>45</v>
      </c>
      <c r="L2243" t="s">
        <v>45</v>
      </c>
      <c r="N2243" s="24">
        <v>2016</v>
      </c>
      <c r="R2243" s="7">
        <v>35.586688000000002</v>
      </c>
      <c r="S2243" s="7">
        <v>44.884351000000002</v>
      </c>
      <c r="T2243" t="s">
        <v>46</v>
      </c>
      <c r="U2243" t="s">
        <v>28177</v>
      </c>
      <c r="W2243" t="s">
        <v>27670</v>
      </c>
      <c r="X2243" t="s">
        <v>27003</v>
      </c>
      <c r="Y2243" t="s">
        <v>19854</v>
      </c>
      <c r="Z2243" t="s">
        <v>19864</v>
      </c>
      <c r="AC2243" t="s">
        <v>28178</v>
      </c>
      <c r="AD2243" t="s">
        <v>52</v>
      </c>
      <c r="AE2243" t="s">
        <v>254</v>
      </c>
      <c r="AF2243" t="s">
        <v>52</v>
      </c>
      <c r="AG2243" t="s">
        <v>28179</v>
      </c>
      <c r="AH2243" s="27" t="s">
        <v>28180</v>
      </c>
      <c r="AI2243" t="s">
        <v>28181</v>
      </c>
      <c r="AJ2243" t="s">
        <v>28182</v>
      </c>
    </row>
    <row r="2244" spans="1:36" ht="17.25" hidden="1" customHeight="1" x14ac:dyDescent="0.2">
      <c r="A2244" s="4" t="s">
        <v>28174</v>
      </c>
      <c r="B2244" t="s">
        <v>27403</v>
      </c>
      <c r="C2244" t="s">
        <v>28175</v>
      </c>
      <c r="D2244" t="s">
        <v>28176</v>
      </c>
      <c r="E2244" t="s">
        <v>56</v>
      </c>
      <c r="F2244" t="s">
        <v>41</v>
      </c>
      <c r="G2244" s="5">
        <v>750</v>
      </c>
      <c r="H2244" t="s">
        <v>42</v>
      </c>
      <c r="I2244" t="s">
        <v>43</v>
      </c>
      <c r="J2244" t="s">
        <v>45</v>
      </c>
      <c r="K2244" t="s">
        <v>45</v>
      </c>
      <c r="L2244" t="s">
        <v>45</v>
      </c>
      <c r="N2244" s="24">
        <v>2016</v>
      </c>
      <c r="R2244" s="7">
        <v>35.586688000000002</v>
      </c>
      <c r="S2244" s="7">
        <v>44.884351000000002</v>
      </c>
      <c r="T2244" t="s">
        <v>46</v>
      </c>
      <c r="U2244" t="s">
        <v>28177</v>
      </c>
      <c r="W2244" t="s">
        <v>27670</v>
      </c>
      <c r="X2244" t="s">
        <v>27003</v>
      </c>
      <c r="Y2244" t="s">
        <v>19854</v>
      </c>
      <c r="Z2244" t="s">
        <v>19864</v>
      </c>
      <c r="AC2244" t="s">
        <v>28178</v>
      </c>
      <c r="AD2244" t="s">
        <v>52</v>
      </c>
      <c r="AE2244" t="s">
        <v>254</v>
      </c>
      <c r="AF2244" t="s">
        <v>52</v>
      </c>
      <c r="AG2244" t="s">
        <v>28179</v>
      </c>
      <c r="AH2244" s="27" t="s">
        <v>28183</v>
      </c>
      <c r="AI2244" t="s">
        <v>28181</v>
      </c>
      <c r="AJ2244" t="s">
        <v>28184</v>
      </c>
    </row>
    <row r="2245" spans="1:36" ht="17.25" hidden="1" customHeight="1" x14ac:dyDescent="0.2">
      <c r="A2245" s="4" t="s">
        <v>28185</v>
      </c>
      <c r="B2245" t="s">
        <v>27403</v>
      </c>
      <c r="C2245" t="s">
        <v>28186</v>
      </c>
      <c r="D2245" t="s">
        <v>28187</v>
      </c>
      <c r="E2245" t="s">
        <v>40</v>
      </c>
      <c r="F2245" t="s">
        <v>570</v>
      </c>
      <c r="G2245" s="5">
        <v>51</v>
      </c>
      <c r="H2245" t="s">
        <v>42</v>
      </c>
      <c r="I2245" t="s">
        <v>528</v>
      </c>
      <c r="J2245" t="s">
        <v>45</v>
      </c>
      <c r="K2245" t="s">
        <v>45</v>
      </c>
      <c r="L2245" t="s">
        <v>45</v>
      </c>
      <c r="N2245" s="24">
        <v>2014</v>
      </c>
      <c r="R2245" s="7">
        <v>35.595709999999997</v>
      </c>
      <c r="S2245" s="7">
        <v>45.230519999999999</v>
      </c>
      <c r="T2245" t="s">
        <v>504</v>
      </c>
      <c r="U2245" t="s">
        <v>28188</v>
      </c>
      <c r="W2245" t="s">
        <v>27670</v>
      </c>
      <c r="X2245" t="s">
        <v>27003</v>
      </c>
      <c r="Y2245" t="s">
        <v>19854</v>
      </c>
      <c r="Z2245" t="s">
        <v>19864</v>
      </c>
      <c r="AF2245" t="s">
        <v>52</v>
      </c>
      <c r="AH2245" s="27"/>
      <c r="AI2245" t="s">
        <v>28189</v>
      </c>
      <c r="AJ2245" t="s">
        <v>28190</v>
      </c>
    </row>
    <row r="2246" spans="1:36" ht="17.25" hidden="1" customHeight="1" x14ac:dyDescent="0.2">
      <c r="A2246" s="4" t="s">
        <v>28191</v>
      </c>
      <c r="B2246" t="s">
        <v>27403</v>
      </c>
      <c r="C2246" t="s">
        <v>28192</v>
      </c>
      <c r="D2246" t="s">
        <v>28193</v>
      </c>
      <c r="E2246" t="s">
        <v>63</v>
      </c>
      <c r="F2246" t="s">
        <v>28139</v>
      </c>
      <c r="G2246" s="5">
        <v>330</v>
      </c>
      <c r="H2246" t="s">
        <v>42</v>
      </c>
      <c r="I2246" t="s">
        <v>240</v>
      </c>
      <c r="J2246" t="s">
        <v>45</v>
      </c>
      <c r="K2246" t="s">
        <v>45</v>
      </c>
      <c r="L2246" t="s">
        <v>45</v>
      </c>
      <c r="N2246" s="24">
        <v>2013</v>
      </c>
      <c r="R2246" s="7">
        <v>32.774970000000003</v>
      </c>
      <c r="S2246" s="7">
        <v>45.08464</v>
      </c>
      <c r="T2246" t="s">
        <v>46</v>
      </c>
      <c r="U2246" t="s">
        <v>28194</v>
      </c>
      <c r="X2246" t="s">
        <v>28195</v>
      </c>
      <c r="Y2246" t="s">
        <v>19854</v>
      </c>
      <c r="Z2246" t="s">
        <v>19864</v>
      </c>
      <c r="AC2246" t="s">
        <v>28196</v>
      </c>
      <c r="AF2246" t="s">
        <v>52</v>
      </c>
      <c r="AG2246" t="s">
        <v>28197</v>
      </c>
      <c r="AH2246" s="27">
        <v>1203295</v>
      </c>
      <c r="AI2246" t="s">
        <v>28198</v>
      </c>
      <c r="AJ2246" t="s">
        <v>28199</v>
      </c>
    </row>
    <row r="2247" spans="1:36" ht="17.25" hidden="1" customHeight="1" x14ac:dyDescent="0.2">
      <c r="A2247" s="4" t="s">
        <v>28191</v>
      </c>
      <c r="B2247" t="s">
        <v>27403</v>
      </c>
      <c r="C2247" t="s">
        <v>28192</v>
      </c>
      <c r="D2247" t="s">
        <v>28193</v>
      </c>
      <c r="E2247" t="s">
        <v>73</v>
      </c>
      <c r="F2247" t="s">
        <v>28139</v>
      </c>
      <c r="G2247" s="5">
        <v>330</v>
      </c>
      <c r="H2247" t="s">
        <v>42</v>
      </c>
      <c r="I2247" t="s">
        <v>240</v>
      </c>
      <c r="J2247" t="s">
        <v>45</v>
      </c>
      <c r="K2247" t="s">
        <v>45</v>
      </c>
      <c r="L2247" t="s">
        <v>45</v>
      </c>
      <c r="N2247" s="24">
        <v>2013</v>
      </c>
      <c r="R2247" s="7">
        <v>32.774970000000003</v>
      </c>
      <c r="S2247" s="7">
        <v>45.08464</v>
      </c>
      <c r="T2247" t="s">
        <v>46</v>
      </c>
      <c r="U2247" t="s">
        <v>28194</v>
      </c>
      <c r="X2247" t="s">
        <v>28195</v>
      </c>
      <c r="Y2247" t="s">
        <v>19854</v>
      </c>
      <c r="Z2247" t="s">
        <v>19864</v>
      </c>
      <c r="AC2247" t="s">
        <v>28196</v>
      </c>
      <c r="AF2247" t="s">
        <v>52</v>
      </c>
      <c r="AG2247" t="s">
        <v>28197</v>
      </c>
      <c r="AH2247" s="27">
        <v>1203299</v>
      </c>
      <c r="AI2247" t="s">
        <v>28198</v>
      </c>
      <c r="AJ2247" t="s">
        <v>28200</v>
      </c>
    </row>
    <row r="2248" spans="1:36" ht="17.25" hidden="1" customHeight="1" x14ac:dyDescent="0.2">
      <c r="A2248" s="4" t="s">
        <v>28191</v>
      </c>
      <c r="B2248" t="s">
        <v>27403</v>
      </c>
      <c r="C2248" t="s">
        <v>28192</v>
      </c>
      <c r="D2248" t="s">
        <v>28193</v>
      </c>
      <c r="E2248" t="s">
        <v>211</v>
      </c>
      <c r="F2248" t="s">
        <v>28139</v>
      </c>
      <c r="G2248" s="5">
        <v>330</v>
      </c>
      <c r="H2248" t="s">
        <v>42</v>
      </c>
      <c r="I2248" t="s">
        <v>240</v>
      </c>
      <c r="J2248" t="s">
        <v>45</v>
      </c>
      <c r="K2248" t="s">
        <v>45</v>
      </c>
      <c r="L2248" t="s">
        <v>45</v>
      </c>
      <c r="N2248" s="24">
        <v>2013</v>
      </c>
      <c r="R2248" s="7">
        <v>32.774970000000003</v>
      </c>
      <c r="S2248" s="7">
        <v>45.08464</v>
      </c>
      <c r="T2248" t="s">
        <v>46</v>
      </c>
      <c r="U2248" t="s">
        <v>28194</v>
      </c>
      <c r="X2248" t="s">
        <v>28195</v>
      </c>
      <c r="Y2248" t="s">
        <v>19854</v>
      </c>
      <c r="Z2248" t="s">
        <v>19864</v>
      </c>
      <c r="AC2248" t="s">
        <v>28196</v>
      </c>
      <c r="AF2248" t="s">
        <v>52</v>
      </c>
      <c r="AG2248" t="s">
        <v>28197</v>
      </c>
      <c r="AH2248" s="27">
        <v>1203300</v>
      </c>
      <c r="AI2248" t="s">
        <v>28198</v>
      </c>
      <c r="AJ2248" t="s">
        <v>28201</v>
      </c>
    </row>
    <row r="2249" spans="1:36" ht="17.25" hidden="1" customHeight="1" x14ac:dyDescent="0.2">
      <c r="A2249" s="4" t="s">
        <v>28191</v>
      </c>
      <c r="B2249" t="s">
        <v>27403</v>
      </c>
      <c r="C2249" t="s">
        <v>28192</v>
      </c>
      <c r="D2249" t="s">
        <v>28193</v>
      </c>
      <c r="E2249" t="s">
        <v>387</v>
      </c>
      <c r="F2249" t="s">
        <v>28139</v>
      </c>
      <c r="G2249" s="5">
        <v>330</v>
      </c>
      <c r="H2249" t="s">
        <v>42</v>
      </c>
      <c r="I2249" t="s">
        <v>240</v>
      </c>
      <c r="J2249" t="s">
        <v>45</v>
      </c>
      <c r="K2249" t="s">
        <v>45</v>
      </c>
      <c r="L2249" t="s">
        <v>45</v>
      </c>
      <c r="N2249" s="24">
        <v>2013</v>
      </c>
      <c r="R2249" s="7">
        <v>32.774970000000003</v>
      </c>
      <c r="S2249" s="7">
        <v>45.08464</v>
      </c>
      <c r="T2249" t="s">
        <v>46</v>
      </c>
      <c r="U2249" t="s">
        <v>28194</v>
      </c>
      <c r="X2249" t="s">
        <v>28195</v>
      </c>
      <c r="Y2249" t="s">
        <v>19854</v>
      </c>
      <c r="Z2249" t="s">
        <v>19864</v>
      </c>
      <c r="AC2249" t="s">
        <v>28196</v>
      </c>
      <c r="AF2249" t="s">
        <v>52</v>
      </c>
      <c r="AG2249" t="s">
        <v>28197</v>
      </c>
      <c r="AH2249" s="27">
        <v>1203301</v>
      </c>
      <c r="AI2249" t="s">
        <v>28198</v>
      </c>
      <c r="AJ2249" t="s">
        <v>28202</v>
      </c>
    </row>
    <row r="2250" spans="1:36" ht="17.25" hidden="1" customHeight="1" x14ac:dyDescent="0.2">
      <c r="A2250" s="4" t="s">
        <v>28191</v>
      </c>
      <c r="B2250" t="s">
        <v>27403</v>
      </c>
      <c r="C2250" t="s">
        <v>28192</v>
      </c>
      <c r="D2250" t="s">
        <v>28193</v>
      </c>
      <c r="E2250" t="s">
        <v>75</v>
      </c>
      <c r="F2250" t="s">
        <v>28139</v>
      </c>
      <c r="G2250" s="5">
        <v>610</v>
      </c>
      <c r="H2250" t="s">
        <v>42</v>
      </c>
      <c r="I2250" t="s">
        <v>240</v>
      </c>
      <c r="J2250" t="s">
        <v>45</v>
      </c>
      <c r="K2250" t="s">
        <v>45</v>
      </c>
      <c r="L2250" t="s">
        <v>45</v>
      </c>
      <c r="N2250" s="6">
        <v>2019</v>
      </c>
      <c r="R2250" s="7">
        <v>32.774970000000003</v>
      </c>
      <c r="S2250" s="7">
        <v>45.08464</v>
      </c>
      <c r="T2250" t="s">
        <v>46</v>
      </c>
      <c r="U2250" t="s">
        <v>28194</v>
      </c>
      <c r="X2250" t="s">
        <v>28195</v>
      </c>
      <c r="Y2250" t="s">
        <v>19854</v>
      </c>
      <c r="Z2250" t="s">
        <v>19864</v>
      </c>
      <c r="AC2250" t="s">
        <v>28196</v>
      </c>
      <c r="AF2250" t="s">
        <v>52</v>
      </c>
      <c r="AG2250" t="s">
        <v>28197</v>
      </c>
      <c r="AH2250" s="27">
        <v>1233703</v>
      </c>
      <c r="AI2250" t="s">
        <v>28198</v>
      </c>
      <c r="AJ2250" t="s">
        <v>28203</v>
      </c>
    </row>
    <row r="2251" spans="1:36" ht="17.25" hidden="1" customHeight="1" x14ac:dyDescent="0.2">
      <c r="A2251" s="4" t="s">
        <v>28191</v>
      </c>
      <c r="B2251" t="s">
        <v>27403</v>
      </c>
      <c r="C2251" t="s">
        <v>28192</v>
      </c>
      <c r="D2251" t="s">
        <v>28193</v>
      </c>
      <c r="E2251" t="s">
        <v>77</v>
      </c>
      <c r="F2251" t="s">
        <v>28139</v>
      </c>
      <c r="G2251" s="5">
        <v>610</v>
      </c>
      <c r="H2251" t="s">
        <v>42</v>
      </c>
      <c r="I2251" t="s">
        <v>240</v>
      </c>
      <c r="J2251" t="s">
        <v>45</v>
      </c>
      <c r="K2251" t="s">
        <v>45</v>
      </c>
      <c r="L2251" t="s">
        <v>45</v>
      </c>
      <c r="N2251" s="6">
        <v>2019</v>
      </c>
      <c r="R2251" s="7">
        <v>32.774970000000003</v>
      </c>
      <c r="S2251" s="7">
        <v>45.08464</v>
      </c>
      <c r="T2251" t="s">
        <v>46</v>
      </c>
      <c r="U2251" t="s">
        <v>28194</v>
      </c>
      <c r="X2251" t="s">
        <v>28195</v>
      </c>
      <c r="Y2251" t="s">
        <v>19854</v>
      </c>
      <c r="Z2251" t="s">
        <v>19864</v>
      </c>
      <c r="AC2251" t="s">
        <v>28196</v>
      </c>
      <c r="AF2251" t="s">
        <v>52</v>
      </c>
      <c r="AG2251" t="s">
        <v>28197</v>
      </c>
      <c r="AH2251" s="27">
        <v>1233704</v>
      </c>
      <c r="AI2251" t="s">
        <v>28198</v>
      </c>
      <c r="AJ2251" t="s">
        <v>28204</v>
      </c>
    </row>
    <row r="2252" spans="1:36" ht="17.25" hidden="1" customHeight="1" x14ac:dyDescent="0.2">
      <c r="A2252" s="4" t="s">
        <v>28205</v>
      </c>
      <c r="B2252" t="s">
        <v>27403</v>
      </c>
      <c r="C2252" t="s">
        <v>28206</v>
      </c>
      <c r="D2252" t="s">
        <v>28207</v>
      </c>
      <c r="E2252" t="s">
        <v>40</v>
      </c>
      <c r="F2252" t="s">
        <v>86</v>
      </c>
      <c r="G2252" s="5">
        <v>185</v>
      </c>
      <c r="H2252" t="s">
        <v>42</v>
      </c>
      <c r="I2252" t="s">
        <v>65</v>
      </c>
      <c r="J2252" t="s">
        <v>45</v>
      </c>
      <c r="K2252" t="s">
        <v>45</v>
      </c>
      <c r="L2252" t="s">
        <v>45</v>
      </c>
      <c r="N2252" s="6">
        <v>2020</v>
      </c>
      <c r="R2252" s="7">
        <v>30.405653699999998</v>
      </c>
      <c r="S2252" s="7">
        <v>47.589106100000002</v>
      </c>
      <c r="T2252" t="s">
        <v>46</v>
      </c>
      <c r="U2252" t="s">
        <v>28208</v>
      </c>
      <c r="W2252" t="s">
        <v>28209</v>
      </c>
      <c r="X2252" t="s">
        <v>27447</v>
      </c>
      <c r="Y2252" t="s">
        <v>19854</v>
      </c>
      <c r="Z2252" t="s">
        <v>19864</v>
      </c>
      <c r="AD2252" t="s">
        <v>52</v>
      </c>
      <c r="AE2252" t="s">
        <v>881</v>
      </c>
      <c r="AF2252" t="s">
        <v>1869</v>
      </c>
      <c r="AG2252" t="s">
        <v>28210</v>
      </c>
      <c r="AH2252" s="27">
        <v>1259605</v>
      </c>
      <c r="AI2252" t="s">
        <v>28211</v>
      </c>
      <c r="AJ2252" t="s">
        <v>28212</v>
      </c>
    </row>
    <row r="2253" spans="1:36" ht="17.25" hidden="1" customHeight="1" x14ac:dyDescent="0.2">
      <c r="A2253" s="4" t="s">
        <v>28205</v>
      </c>
      <c r="B2253" t="s">
        <v>27403</v>
      </c>
      <c r="C2253" t="s">
        <v>28206</v>
      </c>
      <c r="D2253" t="s">
        <v>28207</v>
      </c>
      <c r="E2253" t="s">
        <v>56</v>
      </c>
      <c r="F2253" t="s">
        <v>86</v>
      </c>
      <c r="G2253" s="5">
        <v>185</v>
      </c>
      <c r="H2253" t="s">
        <v>42</v>
      </c>
      <c r="I2253" t="s">
        <v>65</v>
      </c>
      <c r="J2253" t="s">
        <v>45</v>
      </c>
      <c r="K2253" t="s">
        <v>45</v>
      </c>
      <c r="L2253" t="s">
        <v>45</v>
      </c>
      <c r="N2253" s="6">
        <v>2020</v>
      </c>
      <c r="R2253" s="7">
        <v>30.405653699999998</v>
      </c>
      <c r="S2253" s="7">
        <v>47.589106100000002</v>
      </c>
      <c r="T2253" t="s">
        <v>46</v>
      </c>
      <c r="U2253" t="s">
        <v>28208</v>
      </c>
      <c r="W2253" t="s">
        <v>28209</v>
      </c>
      <c r="X2253" t="s">
        <v>27447</v>
      </c>
      <c r="Y2253" t="s">
        <v>19854</v>
      </c>
      <c r="Z2253" t="s">
        <v>19864</v>
      </c>
      <c r="AD2253" t="s">
        <v>52</v>
      </c>
      <c r="AE2253" t="s">
        <v>881</v>
      </c>
      <c r="AF2253" t="s">
        <v>1869</v>
      </c>
      <c r="AG2253" t="s">
        <v>28210</v>
      </c>
      <c r="AH2253" s="27">
        <v>1259606</v>
      </c>
      <c r="AI2253" t="s">
        <v>28211</v>
      </c>
      <c r="AJ2253" t="s">
        <v>28213</v>
      </c>
    </row>
    <row r="2254" spans="1:36" ht="17.25" hidden="1" customHeight="1" x14ac:dyDescent="0.2">
      <c r="A2254" s="4" t="s">
        <v>28205</v>
      </c>
      <c r="B2254" t="s">
        <v>27403</v>
      </c>
      <c r="C2254" t="s">
        <v>28206</v>
      </c>
      <c r="D2254" t="s">
        <v>28207</v>
      </c>
      <c r="E2254" t="s">
        <v>58</v>
      </c>
      <c r="F2254" t="s">
        <v>86</v>
      </c>
      <c r="G2254" s="5">
        <v>185</v>
      </c>
      <c r="H2254" t="s">
        <v>42</v>
      </c>
      <c r="I2254" t="s">
        <v>65</v>
      </c>
      <c r="J2254" t="s">
        <v>45</v>
      </c>
      <c r="K2254" t="s">
        <v>45</v>
      </c>
      <c r="L2254" t="s">
        <v>45</v>
      </c>
      <c r="N2254" s="6">
        <v>2020</v>
      </c>
      <c r="R2254" s="7">
        <v>30.405653699999998</v>
      </c>
      <c r="S2254" s="7">
        <v>47.589106100000002</v>
      </c>
      <c r="T2254" t="s">
        <v>46</v>
      </c>
      <c r="U2254" t="s">
        <v>28208</v>
      </c>
      <c r="W2254" t="s">
        <v>28209</v>
      </c>
      <c r="X2254" t="s">
        <v>27447</v>
      </c>
      <c r="Y2254" t="s">
        <v>19854</v>
      </c>
      <c r="Z2254" t="s">
        <v>19864</v>
      </c>
      <c r="AD2254" t="s">
        <v>52</v>
      </c>
      <c r="AE2254" t="s">
        <v>881</v>
      </c>
      <c r="AF2254" t="s">
        <v>1869</v>
      </c>
      <c r="AG2254" t="s">
        <v>28210</v>
      </c>
      <c r="AH2254" s="27">
        <v>1259607</v>
      </c>
      <c r="AI2254" t="s">
        <v>28211</v>
      </c>
      <c r="AJ2254" t="s">
        <v>28214</v>
      </c>
    </row>
    <row r="2255" spans="1:36" ht="17.25" hidden="1" customHeight="1" x14ac:dyDescent="0.2">
      <c r="A2255" s="4" t="s">
        <v>28205</v>
      </c>
      <c r="B2255" t="s">
        <v>27403</v>
      </c>
      <c r="C2255" t="s">
        <v>28206</v>
      </c>
      <c r="D2255" t="s">
        <v>28207</v>
      </c>
      <c r="E2255" t="s">
        <v>191</v>
      </c>
      <c r="F2255" t="s">
        <v>86</v>
      </c>
      <c r="G2255" s="5">
        <v>185</v>
      </c>
      <c r="H2255" t="s">
        <v>42</v>
      </c>
      <c r="I2255" t="s">
        <v>65</v>
      </c>
      <c r="J2255" t="s">
        <v>45</v>
      </c>
      <c r="K2255" t="s">
        <v>45</v>
      </c>
      <c r="L2255" t="s">
        <v>45</v>
      </c>
      <c r="N2255" s="6">
        <v>2020</v>
      </c>
      <c r="R2255" s="7">
        <v>30.405653699999998</v>
      </c>
      <c r="S2255" s="7">
        <v>47.589106100000002</v>
      </c>
      <c r="T2255" t="s">
        <v>46</v>
      </c>
      <c r="U2255" t="s">
        <v>28208</v>
      </c>
      <c r="W2255" t="s">
        <v>28209</v>
      </c>
      <c r="X2255" t="s">
        <v>27447</v>
      </c>
      <c r="Y2255" t="s">
        <v>19854</v>
      </c>
      <c r="Z2255" t="s">
        <v>19864</v>
      </c>
      <c r="AD2255" t="s">
        <v>52</v>
      </c>
      <c r="AE2255" t="s">
        <v>881</v>
      </c>
      <c r="AF2255" t="s">
        <v>1869</v>
      </c>
      <c r="AG2255" t="s">
        <v>28210</v>
      </c>
      <c r="AH2255" s="27">
        <v>1259608</v>
      </c>
      <c r="AI2255" t="s">
        <v>28211</v>
      </c>
      <c r="AJ2255" t="s">
        <v>28215</v>
      </c>
    </row>
    <row r="2256" spans="1:36" ht="17.25" hidden="1" customHeight="1" x14ac:dyDescent="0.2">
      <c r="A2256" s="4" t="s">
        <v>28216</v>
      </c>
      <c r="B2256" t="s">
        <v>28217</v>
      </c>
      <c r="C2256" t="s">
        <v>28218</v>
      </c>
      <c r="D2256" t="s">
        <v>28219</v>
      </c>
      <c r="E2256" t="s">
        <v>40</v>
      </c>
      <c r="F2256" t="s">
        <v>86</v>
      </c>
      <c r="G2256" s="5">
        <v>73</v>
      </c>
      <c r="H2256" t="s">
        <v>42</v>
      </c>
      <c r="I2256" t="s">
        <v>65</v>
      </c>
      <c r="J2256" t="s">
        <v>44</v>
      </c>
      <c r="K2256" t="s">
        <v>45</v>
      </c>
      <c r="L2256" t="s">
        <v>45</v>
      </c>
      <c r="N2256" s="6">
        <v>2018</v>
      </c>
      <c r="R2256" s="7">
        <v>32.632719999999999</v>
      </c>
      <c r="S2256" s="7">
        <v>35.364199999999997</v>
      </c>
      <c r="T2256" t="s">
        <v>46</v>
      </c>
      <c r="U2256" t="s">
        <v>28220</v>
      </c>
      <c r="X2256" t="s">
        <v>28221</v>
      </c>
      <c r="Y2256" t="s">
        <v>19854</v>
      </c>
      <c r="Z2256" t="s">
        <v>19864</v>
      </c>
      <c r="AC2256" t="s">
        <v>28222</v>
      </c>
      <c r="AD2256" t="s">
        <v>880</v>
      </c>
      <c r="AE2256" t="s">
        <v>131</v>
      </c>
      <c r="AF2256" t="s">
        <v>52</v>
      </c>
      <c r="AG2256" t="s">
        <v>28223</v>
      </c>
      <c r="AH2256" s="27" t="s">
        <v>28224</v>
      </c>
      <c r="AI2256" t="s">
        <v>28225</v>
      </c>
      <c r="AJ2256" t="s">
        <v>28226</v>
      </c>
    </row>
    <row r="2257" spans="1:36" ht="17.25" hidden="1" customHeight="1" x14ac:dyDescent="0.2">
      <c r="A2257" s="4" t="s">
        <v>28237</v>
      </c>
      <c r="B2257" t="s">
        <v>28217</v>
      </c>
      <c r="C2257" t="s">
        <v>28238</v>
      </c>
      <c r="D2257" t="s">
        <v>28239</v>
      </c>
      <c r="E2257" t="s">
        <v>40</v>
      </c>
      <c r="F2257" t="s">
        <v>86</v>
      </c>
      <c r="G2257" s="5">
        <v>55</v>
      </c>
      <c r="H2257" t="s">
        <v>42</v>
      </c>
      <c r="I2257" t="s">
        <v>43</v>
      </c>
      <c r="J2257" t="s">
        <v>44</v>
      </c>
      <c r="K2257" t="s">
        <v>45</v>
      </c>
      <c r="L2257" t="s">
        <v>45</v>
      </c>
      <c r="N2257" s="6">
        <v>2015</v>
      </c>
      <c r="R2257" s="7">
        <v>31.147200000000002</v>
      </c>
      <c r="S2257" s="7">
        <v>34.787599999999998</v>
      </c>
      <c r="T2257" t="s">
        <v>46</v>
      </c>
      <c r="U2257" t="s">
        <v>28240</v>
      </c>
      <c r="Y2257" t="s">
        <v>19854</v>
      </c>
      <c r="Z2257" t="s">
        <v>19864</v>
      </c>
      <c r="AA2257" t="s">
        <v>28241</v>
      </c>
      <c r="AD2257" t="s">
        <v>880</v>
      </c>
      <c r="AE2257" t="s">
        <v>254</v>
      </c>
      <c r="AF2257" t="s">
        <v>52</v>
      </c>
      <c r="AG2257" t="s">
        <v>28242</v>
      </c>
      <c r="AH2257" s="8">
        <v>1198677</v>
      </c>
      <c r="AI2257" t="s">
        <v>28243</v>
      </c>
      <c r="AJ2257" t="s">
        <v>28244</v>
      </c>
    </row>
    <row r="2258" spans="1:36" ht="17.25" hidden="1" customHeight="1" x14ac:dyDescent="0.2">
      <c r="A2258" s="4" t="s">
        <v>28260</v>
      </c>
      <c r="B2258" t="s">
        <v>28217</v>
      </c>
      <c r="C2258" t="s">
        <v>28261</v>
      </c>
      <c r="D2258" t="s">
        <v>28262</v>
      </c>
      <c r="E2258" t="s">
        <v>40</v>
      </c>
      <c r="F2258" t="s">
        <v>86</v>
      </c>
      <c r="G2258" s="5">
        <v>450</v>
      </c>
      <c r="H2258" t="s">
        <v>42</v>
      </c>
      <c r="I2258" t="s">
        <v>43</v>
      </c>
      <c r="J2258" t="s">
        <v>45</v>
      </c>
      <c r="K2258" t="s">
        <v>45</v>
      </c>
      <c r="L2258" t="s">
        <v>45</v>
      </c>
      <c r="N2258" s="24">
        <v>2021</v>
      </c>
      <c r="R2258" s="7">
        <v>31.721631299999999</v>
      </c>
      <c r="S2258" s="7">
        <v>34.752920600000003</v>
      </c>
      <c r="T2258" t="s">
        <v>46</v>
      </c>
      <c r="U2258" t="s">
        <v>28263</v>
      </c>
      <c r="W2258" t="s">
        <v>28248</v>
      </c>
      <c r="Y2258" t="s">
        <v>19854</v>
      </c>
      <c r="Z2258" t="s">
        <v>19864</v>
      </c>
      <c r="AF2258" t="s">
        <v>52</v>
      </c>
      <c r="AG2258" t="s">
        <v>28264</v>
      </c>
      <c r="AH2258" s="27">
        <v>1196533</v>
      </c>
      <c r="AI2258" t="s">
        <v>28265</v>
      </c>
      <c r="AJ2258" t="s">
        <v>28266</v>
      </c>
    </row>
    <row r="2259" spans="1:36" ht="17.25" hidden="1" customHeight="1" x14ac:dyDescent="0.2">
      <c r="A2259" s="4" t="s">
        <v>28267</v>
      </c>
      <c r="B2259" t="s">
        <v>28217</v>
      </c>
      <c r="C2259" t="s">
        <v>28268</v>
      </c>
      <c r="E2259" t="s">
        <v>40</v>
      </c>
      <c r="F2259" t="s">
        <v>86</v>
      </c>
      <c r="G2259" s="5">
        <v>230</v>
      </c>
      <c r="H2259" t="s">
        <v>42</v>
      </c>
      <c r="I2259" t="s">
        <v>43</v>
      </c>
      <c r="J2259" t="s">
        <v>44</v>
      </c>
      <c r="K2259" t="s">
        <v>45</v>
      </c>
      <c r="L2259" t="s">
        <v>45</v>
      </c>
      <c r="N2259" s="24">
        <v>2018</v>
      </c>
      <c r="R2259" s="7">
        <v>31.0303</v>
      </c>
      <c r="S2259" s="7">
        <v>35.364400000000003</v>
      </c>
      <c r="T2259" t="s">
        <v>46</v>
      </c>
      <c r="U2259" t="s">
        <v>28269</v>
      </c>
      <c r="X2259" t="s">
        <v>28270</v>
      </c>
      <c r="Y2259" t="s">
        <v>19854</v>
      </c>
      <c r="Z2259" t="s">
        <v>19864</v>
      </c>
      <c r="AA2259" t="s">
        <v>28271</v>
      </c>
      <c r="AD2259" t="s">
        <v>52</v>
      </c>
      <c r="AE2259" t="s">
        <v>254</v>
      </c>
      <c r="AF2259" t="s">
        <v>1869</v>
      </c>
      <c r="AG2259" t="s">
        <v>28272</v>
      </c>
      <c r="AH2259" s="27" t="s">
        <v>28273</v>
      </c>
      <c r="AI2259" t="s">
        <v>28274</v>
      </c>
      <c r="AJ2259" t="s">
        <v>28275</v>
      </c>
    </row>
    <row r="2260" spans="1:36" ht="17.25" hidden="1" customHeight="1" x14ac:dyDescent="0.2">
      <c r="A2260" s="4" t="s">
        <v>28276</v>
      </c>
      <c r="B2260" t="s">
        <v>28217</v>
      </c>
      <c r="C2260" t="s">
        <v>28277</v>
      </c>
      <c r="D2260" t="s">
        <v>28278</v>
      </c>
      <c r="E2260" t="s">
        <v>40</v>
      </c>
      <c r="F2260" t="s">
        <v>86</v>
      </c>
      <c r="G2260" s="5">
        <v>430</v>
      </c>
      <c r="H2260" t="s">
        <v>42</v>
      </c>
      <c r="I2260" t="s">
        <v>43</v>
      </c>
      <c r="J2260" t="s">
        <v>45</v>
      </c>
      <c r="K2260" t="s">
        <v>45</v>
      </c>
      <c r="L2260" t="s">
        <v>45</v>
      </c>
      <c r="N2260" s="24">
        <v>2014</v>
      </c>
      <c r="R2260" s="7">
        <v>31.635964000000001</v>
      </c>
      <c r="S2260" s="7">
        <v>34.531123999999998</v>
      </c>
      <c r="T2260" t="s">
        <v>46</v>
      </c>
      <c r="U2260" t="s">
        <v>28255</v>
      </c>
      <c r="W2260" t="s">
        <v>28248</v>
      </c>
      <c r="Y2260" t="s">
        <v>19854</v>
      </c>
      <c r="Z2260" t="s">
        <v>19864</v>
      </c>
      <c r="AA2260" t="s">
        <v>28279</v>
      </c>
      <c r="AE2260" t="s">
        <v>131</v>
      </c>
      <c r="AF2260" t="s">
        <v>52</v>
      </c>
      <c r="AG2260" t="s">
        <v>28280</v>
      </c>
      <c r="AH2260" s="27" t="s">
        <v>28281</v>
      </c>
      <c r="AI2260" t="s">
        <v>28282</v>
      </c>
      <c r="AJ2260" t="s">
        <v>28283</v>
      </c>
    </row>
    <row r="2261" spans="1:36" ht="17.25" hidden="1" customHeight="1" x14ac:dyDescent="0.2">
      <c r="A2261" s="4" t="s">
        <v>28276</v>
      </c>
      <c r="B2261" t="s">
        <v>28217</v>
      </c>
      <c r="C2261" t="s">
        <v>28277</v>
      </c>
      <c r="D2261" t="s">
        <v>28278</v>
      </c>
      <c r="E2261" t="s">
        <v>56</v>
      </c>
      <c r="F2261" t="s">
        <v>86</v>
      </c>
      <c r="G2261" s="5">
        <v>430</v>
      </c>
      <c r="H2261" t="s">
        <v>42</v>
      </c>
      <c r="I2261" t="s">
        <v>43</v>
      </c>
      <c r="J2261" t="s">
        <v>45</v>
      </c>
      <c r="K2261" t="s">
        <v>45</v>
      </c>
      <c r="L2261" t="s">
        <v>45</v>
      </c>
      <c r="N2261" s="24">
        <v>2014</v>
      </c>
      <c r="R2261" s="7">
        <v>31.635964000000001</v>
      </c>
      <c r="S2261" s="7">
        <v>34.531123999999998</v>
      </c>
      <c r="T2261" t="s">
        <v>46</v>
      </c>
      <c r="U2261" t="s">
        <v>28255</v>
      </c>
      <c r="W2261" t="s">
        <v>28248</v>
      </c>
      <c r="Y2261" t="s">
        <v>19854</v>
      </c>
      <c r="Z2261" t="s">
        <v>19864</v>
      </c>
      <c r="AA2261" t="s">
        <v>28279</v>
      </c>
      <c r="AE2261" t="s">
        <v>131</v>
      </c>
      <c r="AF2261" t="s">
        <v>52</v>
      </c>
      <c r="AG2261" t="s">
        <v>28280</v>
      </c>
      <c r="AH2261" s="27" t="s">
        <v>28284</v>
      </c>
      <c r="AI2261" t="s">
        <v>28282</v>
      </c>
      <c r="AJ2261" t="s">
        <v>28285</v>
      </c>
    </row>
    <row r="2262" spans="1:36" ht="17.25" hidden="1" customHeight="1" x14ac:dyDescent="0.2">
      <c r="A2262" s="4" t="s">
        <v>28304</v>
      </c>
      <c r="B2262" t="s">
        <v>28217</v>
      </c>
      <c r="C2262" t="s">
        <v>28305</v>
      </c>
      <c r="E2262" t="s">
        <v>43</v>
      </c>
      <c r="F2262" t="s">
        <v>1297</v>
      </c>
      <c r="G2262" s="5">
        <v>450</v>
      </c>
      <c r="H2262" t="s">
        <v>558</v>
      </c>
      <c r="I2262" t="s">
        <v>43</v>
      </c>
      <c r="J2262" t="s">
        <v>45</v>
      </c>
      <c r="K2262" t="s">
        <v>45</v>
      </c>
      <c r="L2262" t="s">
        <v>45</v>
      </c>
      <c r="N2262" s="24">
        <v>2026</v>
      </c>
      <c r="R2262" s="7">
        <v>31.838799999999999</v>
      </c>
      <c r="S2262" s="7">
        <v>34.655099999999997</v>
      </c>
      <c r="T2262" t="s">
        <v>46</v>
      </c>
      <c r="U2262" t="s">
        <v>28247</v>
      </c>
      <c r="W2262" t="s">
        <v>28248</v>
      </c>
      <c r="Y2262" t="s">
        <v>19854</v>
      </c>
      <c r="Z2262" t="s">
        <v>19864</v>
      </c>
      <c r="AD2262" t="s">
        <v>52</v>
      </c>
      <c r="AE2262" t="s">
        <v>131</v>
      </c>
      <c r="AF2262" t="s">
        <v>52</v>
      </c>
      <c r="AH2262" s="27"/>
      <c r="AI2262" t="s">
        <v>28309</v>
      </c>
      <c r="AJ2262" t="s">
        <v>28313</v>
      </c>
    </row>
    <row r="2263" spans="1:36" ht="17.25" hidden="1" customHeight="1" x14ac:dyDescent="0.2">
      <c r="A2263" s="4" t="s">
        <v>28304</v>
      </c>
      <c r="B2263" t="s">
        <v>28217</v>
      </c>
      <c r="C2263" t="s">
        <v>28305</v>
      </c>
      <c r="E2263" t="s">
        <v>28314</v>
      </c>
      <c r="F2263" t="s">
        <v>1297</v>
      </c>
      <c r="G2263" s="5">
        <v>450</v>
      </c>
      <c r="H2263" t="s">
        <v>558</v>
      </c>
      <c r="I2263" t="s">
        <v>43</v>
      </c>
      <c r="J2263" t="s">
        <v>45</v>
      </c>
      <c r="K2263" t="s">
        <v>45</v>
      </c>
      <c r="L2263" t="s">
        <v>45</v>
      </c>
      <c r="N2263" s="24">
        <v>2026</v>
      </c>
      <c r="R2263" s="7">
        <v>31.838799999999999</v>
      </c>
      <c r="S2263" s="7">
        <v>34.655099999999997</v>
      </c>
      <c r="T2263" t="s">
        <v>46</v>
      </c>
      <c r="U2263" t="s">
        <v>28247</v>
      </c>
      <c r="W2263" t="s">
        <v>28248</v>
      </c>
      <c r="Y2263" t="s">
        <v>19854</v>
      </c>
      <c r="Z2263" t="s">
        <v>19864</v>
      </c>
      <c r="AD2263" t="s">
        <v>52</v>
      </c>
      <c r="AE2263" t="s">
        <v>131</v>
      </c>
      <c r="AF2263" t="s">
        <v>52</v>
      </c>
      <c r="AH2263" s="27"/>
      <c r="AI2263" t="s">
        <v>28309</v>
      </c>
      <c r="AJ2263" t="s">
        <v>28315</v>
      </c>
    </row>
    <row r="2264" spans="1:36" ht="17.25" hidden="1" customHeight="1" x14ac:dyDescent="0.2">
      <c r="A2264" s="4" t="s">
        <v>28304</v>
      </c>
      <c r="B2264" t="s">
        <v>28217</v>
      </c>
      <c r="C2264" t="s">
        <v>28305</v>
      </c>
      <c r="E2264" t="s">
        <v>28316</v>
      </c>
      <c r="F2264" t="s">
        <v>1297</v>
      </c>
      <c r="G2264" s="5">
        <v>450</v>
      </c>
      <c r="H2264" t="s">
        <v>558</v>
      </c>
      <c r="I2264" t="s">
        <v>43</v>
      </c>
      <c r="J2264" t="s">
        <v>45</v>
      </c>
      <c r="K2264" t="s">
        <v>45</v>
      </c>
      <c r="L2264" t="s">
        <v>45</v>
      </c>
      <c r="N2264" s="24">
        <v>2026</v>
      </c>
      <c r="R2264" s="7">
        <v>31.838799999999999</v>
      </c>
      <c r="S2264" s="7">
        <v>34.655099999999997</v>
      </c>
      <c r="T2264" t="s">
        <v>46</v>
      </c>
      <c r="U2264" t="s">
        <v>28247</v>
      </c>
      <c r="W2264" t="s">
        <v>28248</v>
      </c>
      <c r="Y2264" t="s">
        <v>19854</v>
      </c>
      <c r="Z2264" t="s">
        <v>19864</v>
      </c>
      <c r="AD2264" t="s">
        <v>52</v>
      </c>
      <c r="AE2264" t="s">
        <v>131</v>
      </c>
      <c r="AF2264" t="s">
        <v>52</v>
      </c>
      <c r="AH2264" s="27"/>
      <c r="AI2264" t="s">
        <v>28309</v>
      </c>
      <c r="AJ2264" t="s">
        <v>28317</v>
      </c>
    </row>
    <row r="2265" spans="1:36" ht="17.25" hidden="1" customHeight="1" x14ac:dyDescent="0.2">
      <c r="A2265" s="4" t="s">
        <v>28304</v>
      </c>
      <c r="B2265" t="s">
        <v>28217</v>
      </c>
      <c r="C2265" t="s">
        <v>28305</v>
      </c>
      <c r="E2265" t="s">
        <v>28318</v>
      </c>
      <c r="F2265" t="s">
        <v>1297</v>
      </c>
      <c r="G2265" s="5">
        <v>450</v>
      </c>
      <c r="H2265" t="s">
        <v>558</v>
      </c>
      <c r="I2265" t="s">
        <v>43</v>
      </c>
      <c r="J2265" t="s">
        <v>45</v>
      </c>
      <c r="K2265" t="s">
        <v>45</v>
      </c>
      <c r="L2265" t="s">
        <v>45</v>
      </c>
      <c r="N2265" s="24">
        <v>2026</v>
      </c>
      <c r="R2265" s="7">
        <v>31.838799999999999</v>
      </c>
      <c r="S2265" s="7">
        <v>34.655099999999997</v>
      </c>
      <c r="T2265" t="s">
        <v>46</v>
      </c>
      <c r="U2265" t="s">
        <v>28247</v>
      </c>
      <c r="W2265" t="s">
        <v>28248</v>
      </c>
      <c r="Y2265" t="s">
        <v>19854</v>
      </c>
      <c r="Z2265" t="s">
        <v>19864</v>
      </c>
      <c r="AD2265" t="s">
        <v>52</v>
      </c>
      <c r="AE2265" t="s">
        <v>131</v>
      </c>
      <c r="AF2265" t="s">
        <v>52</v>
      </c>
      <c r="AH2265" s="27"/>
      <c r="AI2265" t="s">
        <v>28309</v>
      </c>
      <c r="AJ2265" t="s">
        <v>28319</v>
      </c>
    </row>
    <row r="2266" spans="1:36" ht="17.25" hidden="1" customHeight="1" x14ac:dyDescent="0.2">
      <c r="A2266" s="4" t="s">
        <v>28304</v>
      </c>
      <c r="B2266" t="s">
        <v>28217</v>
      </c>
      <c r="C2266" t="s">
        <v>28305</v>
      </c>
      <c r="E2266" t="s">
        <v>28320</v>
      </c>
      <c r="F2266" t="s">
        <v>1297</v>
      </c>
      <c r="G2266" s="5">
        <v>450</v>
      </c>
      <c r="H2266" t="s">
        <v>558</v>
      </c>
      <c r="I2266" t="s">
        <v>43</v>
      </c>
      <c r="J2266" t="s">
        <v>45</v>
      </c>
      <c r="K2266" t="s">
        <v>45</v>
      </c>
      <c r="L2266" t="s">
        <v>45</v>
      </c>
      <c r="N2266" s="24">
        <v>2026</v>
      </c>
      <c r="R2266" s="7">
        <v>31.838799999999999</v>
      </c>
      <c r="S2266" s="7">
        <v>34.655099999999997</v>
      </c>
      <c r="T2266" t="s">
        <v>46</v>
      </c>
      <c r="U2266" t="s">
        <v>28247</v>
      </c>
      <c r="W2266" t="s">
        <v>28248</v>
      </c>
      <c r="Y2266" t="s">
        <v>19854</v>
      </c>
      <c r="Z2266" t="s">
        <v>19864</v>
      </c>
      <c r="AD2266" t="s">
        <v>52</v>
      </c>
      <c r="AE2266" t="s">
        <v>131</v>
      </c>
      <c r="AF2266" t="s">
        <v>52</v>
      </c>
      <c r="AH2266" s="27"/>
      <c r="AI2266" t="s">
        <v>28309</v>
      </c>
      <c r="AJ2266" t="s">
        <v>28321</v>
      </c>
    </row>
    <row r="2267" spans="1:36" ht="17.25" hidden="1" customHeight="1" x14ac:dyDescent="0.2">
      <c r="A2267" s="4" t="s">
        <v>28304</v>
      </c>
      <c r="B2267" t="s">
        <v>28217</v>
      </c>
      <c r="C2267" t="s">
        <v>28305</v>
      </c>
      <c r="D2267" t="s">
        <v>28306</v>
      </c>
      <c r="E2267" t="s">
        <v>870</v>
      </c>
      <c r="F2267" t="s">
        <v>1297</v>
      </c>
      <c r="G2267" s="5">
        <v>394</v>
      </c>
      <c r="H2267" t="s">
        <v>42</v>
      </c>
      <c r="I2267" t="s">
        <v>43</v>
      </c>
      <c r="J2267" t="s">
        <v>45</v>
      </c>
      <c r="K2267" t="s">
        <v>45</v>
      </c>
      <c r="L2267" t="s">
        <v>45</v>
      </c>
      <c r="N2267" s="6">
        <v>2014</v>
      </c>
      <c r="P2267" s="25"/>
      <c r="R2267" s="7">
        <v>31.838799999999999</v>
      </c>
      <c r="S2267" s="7">
        <v>34.655099999999997</v>
      </c>
      <c r="T2267" t="s">
        <v>46</v>
      </c>
      <c r="U2267" t="s">
        <v>28247</v>
      </c>
      <c r="W2267" t="s">
        <v>28248</v>
      </c>
      <c r="Y2267" t="s">
        <v>19854</v>
      </c>
      <c r="Z2267" t="s">
        <v>19864</v>
      </c>
      <c r="AA2267" t="s">
        <v>28307</v>
      </c>
      <c r="AD2267" t="s">
        <v>52</v>
      </c>
      <c r="AE2267" t="s">
        <v>131</v>
      </c>
      <c r="AF2267" t="s">
        <v>52</v>
      </c>
      <c r="AG2267" t="s">
        <v>28308</v>
      </c>
      <c r="AH2267" s="8">
        <v>1114278</v>
      </c>
      <c r="AI2267" t="s">
        <v>28309</v>
      </c>
      <c r="AJ2267" t="s">
        <v>28324</v>
      </c>
    </row>
    <row r="2268" spans="1:36" ht="17.25" hidden="1" customHeight="1" x14ac:dyDescent="0.2">
      <c r="A2268" s="4" t="s">
        <v>28350</v>
      </c>
      <c r="B2268" t="s">
        <v>28217</v>
      </c>
      <c r="C2268" t="s">
        <v>28351</v>
      </c>
      <c r="E2268" t="s">
        <v>40</v>
      </c>
      <c r="F2268" t="s">
        <v>86</v>
      </c>
      <c r="G2268" s="5">
        <v>148</v>
      </c>
      <c r="H2268" t="s">
        <v>42</v>
      </c>
      <c r="I2268" t="s">
        <v>43</v>
      </c>
      <c r="J2268" t="s">
        <v>44</v>
      </c>
      <c r="K2268" t="s">
        <v>45</v>
      </c>
      <c r="L2268" t="s">
        <v>45</v>
      </c>
      <c r="N2268" s="24">
        <v>2020</v>
      </c>
      <c r="R2268" s="7">
        <v>32.453057200000003</v>
      </c>
      <c r="S2268" s="7">
        <v>34.913858699999999</v>
      </c>
      <c r="T2268" t="s">
        <v>46</v>
      </c>
      <c r="U2268" t="s">
        <v>28352</v>
      </c>
      <c r="W2268" t="s">
        <v>28353</v>
      </c>
      <c r="Y2268" t="s">
        <v>19854</v>
      </c>
      <c r="Z2268" t="s">
        <v>19864</v>
      </c>
      <c r="AD2268" t="s">
        <v>880</v>
      </c>
      <c r="AE2268" t="s">
        <v>4970</v>
      </c>
      <c r="AF2268" t="s">
        <v>52</v>
      </c>
      <c r="AG2268" t="s">
        <v>28354</v>
      </c>
      <c r="AH2268" s="8" t="s">
        <v>28355</v>
      </c>
      <c r="AI2268" t="s">
        <v>28356</v>
      </c>
      <c r="AJ2268" t="s">
        <v>28357</v>
      </c>
    </row>
    <row r="2269" spans="1:36" ht="17.25" hidden="1" customHeight="1" x14ac:dyDescent="0.2">
      <c r="A2269" s="4" t="s">
        <v>28374</v>
      </c>
      <c r="B2269" t="s">
        <v>28217</v>
      </c>
      <c r="C2269" t="s">
        <v>28375</v>
      </c>
      <c r="E2269" t="s">
        <v>40</v>
      </c>
      <c r="F2269" t="s">
        <v>86</v>
      </c>
      <c r="G2269" s="5">
        <v>118</v>
      </c>
      <c r="H2269" t="s">
        <v>42</v>
      </c>
      <c r="I2269" t="s">
        <v>45</v>
      </c>
      <c r="J2269" t="s">
        <v>45</v>
      </c>
      <c r="K2269" t="s">
        <v>45</v>
      </c>
      <c r="L2269" t="s">
        <v>45</v>
      </c>
      <c r="N2269" s="24">
        <v>2015</v>
      </c>
      <c r="R2269" s="7">
        <v>32.794356000000001</v>
      </c>
      <c r="S2269" s="7">
        <v>34.982615000000003</v>
      </c>
      <c r="T2269" t="s">
        <v>504</v>
      </c>
      <c r="U2269" t="s">
        <v>28353</v>
      </c>
      <c r="X2269" t="s">
        <v>28353</v>
      </c>
      <c r="Y2269" t="s">
        <v>19854</v>
      </c>
      <c r="Z2269" t="s">
        <v>19864</v>
      </c>
      <c r="AD2269" t="s">
        <v>52</v>
      </c>
      <c r="AE2269" t="s">
        <v>881</v>
      </c>
      <c r="AI2269" t="s">
        <v>28376</v>
      </c>
      <c r="AJ2269" t="s">
        <v>28377</v>
      </c>
    </row>
    <row r="2270" spans="1:36" ht="17.25" hidden="1" customHeight="1" x14ac:dyDescent="0.2">
      <c r="A2270" s="4" t="s">
        <v>28396</v>
      </c>
      <c r="B2270" t="s">
        <v>28217</v>
      </c>
      <c r="C2270" t="s">
        <v>28397</v>
      </c>
      <c r="E2270" t="s">
        <v>40</v>
      </c>
      <c r="F2270" t="s">
        <v>86</v>
      </c>
      <c r="G2270" s="5">
        <v>73</v>
      </c>
      <c r="H2270" t="s">
        <v>42</v>
      </c>
      <c r="I2270" t="s">
        <v>65</v>
      </c>
      <c r="J2270" t="s">
        <v>44</v>
      </c>
      <c r="K2270" t="s">
        <v>45</v>
      </c>
      <c r="L2270" t="s">
        <v>45</v>
      </c>
      <c r="N2270" s="6">
        <v>2019</v>
      </c>
      <c r="R2270" s="7">
        <v>31.598338481516901</v>
      </c>
      <c r="S2270" s="7">
        <v>34.779548394606699</v>
      </c>
      <c r="T2270" t="s">
        <v>46</v>
      </c>
      <c r="U2270" t="s">
        <v>28398</v>
      </c>
      <c r="X2270" t="s">
        <v>28330</v>
      </c>
      <c r="Y2270" t="s">
        <v>19854</v>
      </c>
      <c r="Z2270" t="s">
        <v>19864</v>
      </c>
      <c r="AC2270" t="s">
        <v>28399</v>
      </c>
      <c r="AD2270" t="s">
        <v>880</v>
      </c>
      <c r="AE2270" t="s">
        <v>28400</v>
      </c>
      <c r="AF2270" t="s">
        <v>1869</v>
      </c>
      <c r="AG2270" t="s">
        <v>28401</v>
      </c>
      <c r="AH2270" s="8" t="s">
        <v>28402</v>
      </c>
      <c r="AI2270" t="s">
        <v>28403</v>
      </c>
      <c r="AJ2270" t="s">
        <v>28404</v>
      </c>
    </row>
    <row r="2271" spans="1:36" ht="17.25" hidden="1" customHeight="1" x14ac:dyDescent="0.2">
      <c r="A2271" s="4" t="s">
        <v>28405</v>
      </c>
      <c r="B2271" t="s">
        <v>28217</v>
      </c>
      <c r="C2271" t="s">
        <v>28406</v>
      </c>
      <c r="D2271" t="s">
        <v>28407</v>
      </c>
      <c r="E2271" t="s">
        <v>40</v>
      </c>
      <c r="F2271" t="s">
        <v>86</v>
      </c>
      <c r="G2271" s="5">
        <v>120</v>
      </c>
      <c r="H2271" t="s">
        <v>42</v>
      </c>
      <c r="I2271" t="s">
        <v>43</v>
      </c>
      <c r="J2271" t="s">
        <v>45</v>
      </c>
      <c r="K2271" t="s">
        <v>45</v>
      </c>
      <c r="L2271" t="s">
        <v>45</v>
      </c>
      <c r="N2271" s="6">
        <v>2014</v>
      </c>
      <c r="R2271" s="7">
        <v>31.913799999999998</v>
      </c>
      <c r="S2271" s="7">
        <v>34.891199999999998</v>
      </c>
      <c r="T2271" t="s">
        <v>46</v>
      </c>
      <c r="U2271" t="s">
        <v>28408</v>
      </c>
      <c r="Y2271" t="s">
        <v>19854</v>
      </c>
      <c r="Z2271" t="s">
        <v>19864</v>
      </c>
      <c r="AA2271" t="s">
        <v>28409</v>
      </c>
      <c r="AC2271" t="s">
        <v>28410</v>
      </c>
      <c r="AD2271" t="s">
        <v>52</v>
      </c>
      <c r="AE2271" t="s">
        <v>25478</v>
      </c>
      <c r="AG2271" t="s">
        <v>28411</v>
      </c>
      <c r="AH2271" s="8" t="s">
        <v>28412</v>
      </c>
      <c r="AI2271" t="s">
        <v>28413</v>
      </c>
      <c r="AJ2271" t="s">
        <v>28414</v>
      </c>
    </row>
    <row r="2272" spans="1:36" ht="17.25" hidden="1" customHeight="1" x14ac:dyDescent="0.2">
      <c r="A2272" s="4" t="s">
        <v>28415</v>
      </c>
      <c r="B2272" t="s">
        <v>28217</v>
      </c>
      <c r="C2272" t="s">
        <v>28416</v>
      </c>
      <c r="D2272" t="s">
        <v>28417</v>
      </c>
      <c r="E2272" t="s">
        <v>565</v>
      </c>
      <c r="F2272" t="s">
        <v>86</v>
      </c>
      <c r="G2272" s="5">
        <v>630</v>
      </c>
      <c r="H2272" t="s">
        <v>139</v>
      </c>
      <c r="I2272" t="s">
        <v>43</v>
      </c>
      <c r="J2272" t="s">
        <v>45</v>
      </c>
      <c r="K2272" t="s">
        <v>45</v>
      </c>
      <c r="L2272" t="s">
        <v>45</v>
      </c>
      <c r="M2272" t="s">
        <v>2514</v>
      </c>
      <c r="N2272" s="24">
        <v>2023</v>
      </c>
      <c r="R2272" s="7">
        <v>32.469901900000004</v>
      </c>
      <c r="S2272" s="7">
        <v>34.886296999999999</v>
      </c>
      <c r="T2272" t="s">
        <v>46</v>
      </c>
      <c r="U2272" t="s">
        <v>28352</v>
      </c>
      <c r="W2272" t="s">
        <v>28418</v>
      </c>
      <c r="Y2272" t="s">
        <v>19854</v>
      </c>
      <c r="Z2272" t="s">
        <v>19864</v>
      </c>
      <c r="AA2272" t="s">
        <v>28419</v>
      </c>
      <c r="AD2272" t="s">
        <v>52</v>
      </c>
      <c r="AE2272" t="s">
        <v>25478</v>
      </c>
      <c r="AF2272" t="s">
        <v>52</v>
      </c>
      <c r="AG2272" t="s">
        <v>28420</v>
      </c>
      <c r="AH2272" s="8">
        <v>1295858</v>
      </c>
      <c r="AI2272" t="s">
        <v>28421</v>
      </c>
      <c r="AJ2272" t="s">
        <v>28422</v>
      </c>
    </row>
    <row r="2273" spans="1:36" ht="17.25" hidden="1" customHeight="1" x14ac:dyDescent="0.2">
      <c r="A2273" s="4" t="s">
        <v>28415</v>
      </c>
      <c r="B2273" t="s">
        <v>28217</v>
      </c>
      <c r="C2273" t="s">
        <v>28416</v>
      </c>
      <c r="D2273" t="s">
        <v>28417</v>
      </c>
      <c r="E2273" t="s">
        <v>870</v>
      </c>
      <c r="F2273" t="s">
        <v>86</v>
      </c>
      <c r="G2273" s="5">
        <v>630</v>
      </c>
      <c r="H2273" t="s">
        <v>139</v>
      </c>
      <c r="I2273" t="s">
        <v>43</v>
      </c>
      <c r="J2273" t="s">
        <v>45</v>
      </c>
      <c r="K2273" t="s">
        <v>45</v>
      </c>
      <c r="L2273" t="s">
        <v>45</v>
      </c>
      <c r="M2273" t="s">
        <v>2514</v>
      </c>
      <c r="N2273" s="24">
        <v>2024</v>
      </c>
      <c r="R2273" s="7">
        <v>32.469901900000004</v>
      </c>
      <c r="S2273" s="7">
        <v>34.886296999999999</v>
      </c>
      <c r="T2273" t="s">
        <v>46</v>
      </c>
      <c r="U2273" t="s">
        <v>28352</v>
      </c>
      <c r="W2273" t="s">
        <v>28418</v>
      </c>
      <c r="Y2273" t="s">
        <v>19854</v>
      </c>
      <c r="Z2273" t="s">
        <v>19864</v>
      </c>
      <c r="AA2273" t="s">
        <v>28419</v>
      </c>
      <c r="AD2273" t="s">
        <v>52</v>
      </c>
      <c r="AE2273" t="s">
        <v>25478</v>
      </c>
      <c r="AF2273" t="s">
        <v>52</v>
      </c>
      <c r="AG2273" t="s">
        <v>28420</v>
      </c>
      <c r="AH2273" s="8">
        <v>1295859</v>
      </c>
      <c r="AI2273" t="s">
        <v>28421</v>
      </c>
      <c r="AJ2273" t="s">
        <v>28423</v>
      </c>
    </row>
    <row r="2274" spans="1:36" ht="17.25" hidden="1" customHeight="1" x14ac:dyDescent="0.2">
      <c r="A2274" s="4" t="s">
        <v>28429</v>
      </c>
      <c r="B2274" t="s">
        <v>28217</v>
      </c>
      <c r="C2274" t="s">
        <v>28430</v>
      </c>
      <c r="D2274" t="s">
        <v>28431</v>
      </c>
      <c r="E2274" t="s">
        <v>40</v>
      </c>
      <c r="F2274" t="s">
        <v>86</v>
      </c>
      <c r="G2274" s="5">
        <v>73</v>
      </c>
      <c r="H2274" t="s">
        <v>42</v>
      </c>
      <c r="I2274" t="s">
        <v>65</v>
      </c>
      <c r="J2274" t="s">
        <v>44</v>
      </c>
      <c r="K2274" t="s">
        <v>45</v>
      </c>
      <c r="L2274" t="s">
        <v>45</v>
      </c>
      <c r="N2274" s="24">
        <v>2018</v>
      </c>
      <c r="R2274" s="7">
        <v>32.687278999999997</v>
      </c>
      <c r="S2274" s="7">
        <v>35.251221999999999</v>
      </c>
      <c r="T2274" t="s">
        <v>46</v>
      </c>
      <c r="U2274" t="s">
        <v>28432</v>
      </c>
      <c r="Y2274" t="s">
        <v>19854</v>
      </c>
      <c r="Z2274" t="s">
        <v>19864</v>
      </c>
      <c r="AD2274" t="s">
        <v>880</v>
      </c>
      <c r="AE2274" t="s">
        <v>131</v>
      </c>
      <c r="AF2274" t="s">
        <v>52</v>
      </c>
      <c r="AG2274" t="s">
        <v>28433</v>
      </c>
      <c r="AH2274" s="8" t="s">
        <v>28434</v>
      </c>
      <c r="AI2274" t="s">
        <v>28435</v>
      </c>
      <c r="AJ2274" t="s">
        <v>28436</v>
      </c>
    </row>
    <row r="2275" spans="1:36" ht="17.25" hidden="1" customHeight="1" x14ac:dyDescent="0.2">
      <c r="A2275" s="4" t="s">
        <v>28437</v>
      </c>
      <c r="B2275" t="s">
        <v>28217</v>
      </c>
      <c r="C2275" t="s">
        <v>28438</v>
      </c>
      <c r="D2275" t="s">
        <v>28439</v>
      </c>
      <c r="E2275" t="s">
        <v>565</v>
      </c>
      <c r="F2275" t="s">
        <v>41</v>
      </c>
      <c r="G2275" s="5">
        <v>366</v>
      </c>
      <c r="H2275" t="s">
        <v>42</v>
      </c>
      <c r="I2275" t="s">
        <v>43</v>
      </c>
      <c r="J2275" t="s">
        <v>45</v>
      </c>
      <c r="K2275" t="s">
        <v>45</v>
      </c>
      <c r="L2275" t="s">
        <v>45</v>
      </c>
      <c r="N2275" s="24">
        <v>2013</v>
      </c>
      <c r="R2275" s="7">
        <v>31.153600000000001</v>
      </c>
      <c r="S2275" s="7">
        <v>34.814599999999999</v>
      </c>
      <c r="T2275" t="s">
        <v>46</v>
      </c>
      <c r="U2275" t="s">
        <v>28440</v>
      </c>
      <c r="Y2275" t="s">
        <v>19854</v>
      </c>
      <c r="Z2275" t="s">
        <v>19864</v>
      </c>
      <c r="AA2275" t="s">
        <v>28441</v>
      </c>
      <c r="AF2275" t="s">
        <v>52</v>
      </c>
      <c r="AG2275" t="s">
        <v>28442</v>
      </c>
      <c r="AH2275" s="8" t="s">
        <v>28448</v>
      </c>
      <c r="AI2275" t="s">
        <v>28443</v>
      </c>
      <c r="AJ2275" t="s">
        <v>28449</v>
      </c>
    </row>
    <row r="2276" spans="1:36" ht="17.25" hidden="1" customHeight="1" x14ac:dyDescent="0.2">
      <c r="A2276" s="4" t="s">
        <v>28452</v>
      </c>
      <c r="B2276" t="s">
        <v>28217</v>
      </c>
      <c r="C2276" t="s">
        <v>28453</v>
      </c>
      <c r="D2276" t="s">
        <v>28454</v>
      </c>
      <c r="E2276" t="s">
        <v>40</v>
      </c>
      <c r="F2276" t="s">
        <v>86</v>
      </c>
      <c r="G2276" s="5">
        <v>120</v>
      </c>
      <c r="H2276" t="s">
        <v>42</v>
      </c>
      <c r="I2276" t="s">
        <v>43</v>
      </c>
      <c r="J2276" t="s">
        <v>44</v>
      </c>
      <c r="K2276" t="s">
        <v>45</v>
      </c>
      <c r="L2276" t="s">
        <v>45</v>
      </c>
      <c r="N2276" s="24">
        <v>2015</v>
      </c>
      <c r="R2276" s="7">
        <v>31.149799999999999</v>
      </c>
      <c r="S2276" s="7">
        <v>34.789499999999997</v>
      </c>
      <c r="T2276" t="s">
        <v>46</v>
      </c>
      <c r="U2276" t="s">
        <v>28240</v>
      </c>
      <c r="Y2276" t="s">
        <v>19854</v>
      </c>
      <c r="Z2276" t="s">
        <v>19864</v>
      </c>
      <c r="AA2276" t="s">
        <v>28455</v>
      </c>
      <c r="AD2276" t="s">
        <v>52</v>
      </c>
      <c r="AE2276" t="s">
        <v>254</v>
      </c>
      <c r="AF2276" t="s">
        <v>1869</v>
      </c>
      <c r="AG2276" t="s">
        <v>28456</v>
      </c>
      <c r="AH2276" s="8" t="s">
        <v>28457</v>
      </c>
      <c r="AI2276" t="s">
        <v>28458</v>
      </c>
      <c r="AJ2276" t="s">
        <v>28459</v>
      </c>
    </row>
    <row r="2277" spans="1:36" ht="17.25" hidden="1" customHeight="1" x14ac:dyDescent="0.2">
      <c r="A2277" s="4" t="s">
        <v>28469</v>
      </c>
      <c r="B2277" t="s">
        <v>28217</v>
      </c>
      <c r="C2277" t="s">
        <v>28470</v>
      </c>
      <c r="E2277" t="s">
        <v>40</v>
      </c>
      <c r="F2277" t="s">
        <v>86</v>
      </c>
      <c r="G2277" s="5">
        <v>466</v>
      </c>
      <c r="H2277" t="s">
        <v>42</v>
      </c>
      <c r="I2277" t="s">
        <v>43</v>
      </c>
      <c r="J2277" t="s">
        <v>45</v>
      </c>
      <c r="K2277" t="s">
        <v>45</v>
      </c>
      <c r="L2277" t="s">
        <v>45</v>
      </c>
      <c r="N2277" s="6">
        <v>2013</v>
      </c>
      <c r="R2277" s="7">
        <v>31.055075899999999</v>
      </c>
      <c r="S2277" s="7">
        <v>35.175162499999999</v>
      </c>
      <c r="T2277" t="s">
        <v>46</v>
      </c>
      <c r="U2277" t="s">
        <v>28471</v>
      </c>
      <c r="Y2277" t="s">
        <v>19854</v>
      </c>
      <c r="Z2277" t="s">
        <v>19864</v>
      </c>
      <c r="AD2277" t="s">
        <v>52</v>
      </c>
      <c r="AE2277" t="s">
        <v>131</v>
      </c>
      <c r="AF2277" t="s">
        <v>52</v>
      </c>
      <c r="AG2277" t="s">
        <v>28472</v>
      </c>
      <c r="AH2277" s="8">
        <v>1232231</v>
      </c>
      <c r="AI2277" t="s">
        <v>28473</v>
      </c>
      <c r="AJ2277" t="s">
        <v>28474</v>
      </c>
    </row>
    <row r="2278" spans="1:36" ht="17.25" hidden="1" customHeight="1" x14ac:dyDescent="0.2">
      <c r="A2278" s="4" t="s">
        <v>28475</v>
      </c>
      <c r="B2278" t="s">
        <v>28217</v>
      </c>
      <c r="C2278" t="s">
        <v>28476</v>
      </c>
      <c r="E2278" t="s">
        <v>40</v>
      </c>
      <c r="F2278" t="s">
        <v>86</v>
      </c>
      <c r="G2278" s="5">
        <v>575</v>
      </c>
      <c r="H2278" t="s">
        <v>139</v>
      </c>
      <c r="I2278" t="s">
        <v>43</v>
      </c>
      <c r="J2278" t="s">
        <v>45</v>
      </c>
      <c r="K2278" t="s">
        <v>45</v>
      </c>
      <c r="L2278" t="s">
        <v>45</v>
      </c>
      <c r="M2278" t="s">
        <v>2514</v>
      </c>
      <c r="N2278" s="6">
        <v>2024</v>
      </c>
      <c r="R2278" s="7">
        <v>31.631208999999998</v>
      </c>
      <c r="S2278" s="7">
        <v>34.526204</v>
      </c>
      <c r="T2278" t="s">
        <v>46</v>
      </c>
      <c r="U2278" t="s">
        <v>28255</v>
      </c>
      <c r="W2278" t="s">
        <v>28248</v>
      </c>
      <c r="Y2278" t="s">
        <v>19854</v>
      </c>
      <c r="Z2278" t="s">
        <v>19864</v>
      </c>
      <c r="AA2278" t="s">
        <v>28477</v>
      </c>
      <c r="AF2278" t="s">
        <v>52</v>
      </c>
      <c r="AG2278" t="s">
        <v>28478</v>
      </c>
      <c r="AH2278" s="8">
        <v>1118209</v>
      </c>
      <c r="AI2278" t="s">
        <v>28479</v>
      </c>
      <c r="AJ2278" t="s">
        <v>28480</v>
      </c>
    </row>
    <row r="2279" spans="1:36" ht="17.25" hidden="1" customHeight="1" x14ac:dyDescent="0.2">
      <c r="A2279" s="4" t="s">
        <v>28475</v>
      </c>
      <c r="B2279" t="s">
        <v>28217</v>
      </c>
      <c r="C2279" t="s">
        <v>28476</v>
      </c>
      <c r="E2279" t="s">
        <v>56</v>
      </c>
      <c r="F2279" t="s">
        <v>86</v>
      </c>
      <c r="G2279" s="5">
        <v>575</v>
      </c>
      <c r="H2279" t="s">
        <v>486</v>
      </c>
      <c r="I2279" t="s">
        <v>43</v>
      </c>
      <c r="J2279" t="s">
        <v>45</v>
      </c>
      <c r="K2279" t="s">
        <v>45</v>
      </c>
      <c r="L2279" t="s">
        <v>45</v>
      </c>
      <c r="M2279" t="s">
        <v>2514</v>
      </c>
      <c r="N2279" s="6">
        <v>2026</v>
      </c>
      <c r="R2279" s="7">
        <v>31.631208999999998</v>
      </c>
      <c r="S2279" s="7">
        <v>34.526204</v>
      </c>
      <c r="T2279" t="s">
        <v>46</v>
      </c>
      <c r="U2279" t="s">
        <v>28255</v>
      </c>
      <c r="W2279" t="s">
        <v>28248</v>
      </c>
      <c r="Y2279" t="s">
        <v>19854</v>
      </c>
      <c r="Z2279" t="s">
        <v>19864</v>
      </c>
      <c r="AA2279" t="s">
        <v>28477</v>
      </c>
      <c r="AF2279" t="s">
        <v>52</v>
      </c>
      <c r="AG2279" t="s">
        <v>28478</v>
      </c>
      <c r="AH2279" s="8">
        <v>1118210</v>
      </c>
      <c r="AI2279" t="s">
        <v>28479</v>
      </c>
      <c r="AJ2279" t="s">
        <v>28481</v>
      </c>
    </row>
    <row r="2280" spans="1:36" ht="17.25" hidden="1" customHeight="1" x14ac:dyDescent="0.2">
      <c r="A2280" s="4" t="s">
        <v>28475</v>
      </c>
      <c r="B2280" t="s">
        <v>28217</v>
      </c>
      <c r="C2280" t="s">
        <v>28476</v>
      </c>
      <c r="E2280" t="s">
        <v>58</v>
      </c>
      <c r="F2280" t="s">
        <v>86</v>
      </c>
      <c r="G2280" s="5">
        <v>550</v>
      </c>
      <c r="H2280" t="s">
        <v>486</v>
      </c>
      <c r="I2280" t="s">
        <v>43</v>
      </c>
      <c r="J2280" t="s">
        <v>45</v>
      </c>
      <c r="K2280" t="s">
        <v>45</v>
      </c>
      <c r="L2280" t="s">
        <v>45</v>
      </c>
      <c r="M2280" t="s">
        <v>2514</v>
      </c>
      <c r="N2280" s="6">
        <v>2026</v>
      </c>
      <c r="R2280" s="7">
        <v>31.631208999999998</v>
      </c>
      <c r="S2280" s="7">
        <v>34.526204</v>
      </c>
      <c r="T2280" t="s">
        <v>46</v>
      </c>
      <c r="U2280" t="s">
        <v>28255</v>
      </c>
      <c r="W2280" t="s">
        <v>28248</v>
      </c>
      <c r="Y2280" t="s">
        <v>19854</v>
      </c>
      <c r="Z2280" t="s">
        <v>19864</v>
      </c>
      <c r="AA2280" t="s">
        <v>28477</v>
      </c>
      <c r="AF2280" t="s">
        <v>52</v>
      </c>
      <c r="AG2280" t="s">
        <v>28478</v>
      </c>
      <c r="AH2280" s="8">
        <v>1137851</v>
      </c>
      <c r="AI2280" t="s">
        <v>28479</v>
      </c>
      <c r="AJ2280" t="s">
        <v>28482</v>
      </c>
    </row>
    <row r="2281" spans="1:36" ht="17.25" hidden="1" customHeight="1" x14ac:dyDescent="0.2">
      <c r="A2281" s="4" t="s">
        <v>28475</v>
      </c>
      <c r="B2281" t="s">
        <v>28217</v>
      </c>
      <c r="C2281" t="s">
        <v>28476</v>
      </c>
      <c r="E2281" t="s">
        <v>191</v>
      </c>
      <c r="F2281" t="s">
        <v>86</v>
      </c>
      <c r="G2281" s="5">
        <v>550</v>
      </c>
      <c r="H2281" t="s">
        <v>486</v>
      </c>
      <c r="I2281" t="s">
        <v>43</v>
      </c>
      <c r="J2281" t="s">
        <v>45</v>
      </c>
      <c r="K2281" t="s">
        <v>45</v>
      </c>
      <c r="L2281" t="s">
        <v>45</v>
      </c>
      <c r="M2281" t="s">
        <v>2514</v>
      </c>
      <c r="N2281" s="6">
        <v>2026</v>
      </c>
      <c r="R2281" s="7">
        <v>31.631208999999998</v>
      </c>
      <c r="S2281" s="7">
        <v>34.526204</v>
      </c>
      <c r="T2281" t="s">
        <v>46</v>
      </c>
      <c r="U2281" t="s">
        <v>28255</v>
      </c>
      <c r="W2281" t="s">
        <v>28248</v>
      </c>
      <c r="Y2281" t="s">
        <v>19854</v>
      </c>
      <c r="Z2281" t="s">
        <v>19864</v>
      </c>
      <c r="AA2281" t="s">
        <v>28477</v>
      </c>
      <c r="AF2281" t="s">
        <v>52</v>
      </c>
      <c r="AG2281" t="s">
        <v>28478</v>
      </c>
      <c r="AH2281" s="27">
        <v>1221420</v>
      </c>
      <c r="AI2281" t="s">
        <v>28479</v>
      </c>
      <c r="AJ2281" t="s">
        <v>28483</v>
      </c>
    </row>
    <row r="2282" spans="1:36" ht="17.25" hidden="1" customHeight="1" x14ac:dyDescent="0.2">
      <c r="A2282" s="4" t="s">
        <v>28496</v>
      </c>
      <c r="B2282" t="s">
        <v>28217</v>
      </c>
      <c r="C2282" t="s">
        <v>28497</v>
      </c>
      <c r="D2282" t="s">
        <v>28498</v>
      </c>
      <c r="E2282" t="s">
        <v>40</v>
      </c>
      <c r="F2282" t="s">
        <v>86</v>
      </c>
      <c r="G2282" s="5">
        <v>140</v>
      </c>
      <c r="H2282" t="s">
        <v>42</v>
      </c>
      <c r="I2282" t="s">
        <v>43</v>
      </c>
      <c r="J2282" t="s">
        <v>45</v>
      </c>
      <c r="K2282" t="s">
        <v>45</v>
      </c>
      <c r="L2282" t="s">
        <v>45</v>
      </c>
      <c r="N2282" s="24">
        <v>2016</v>
      </c>
      <c r="R2282" s="7">
        <v>31.936699999999998</v>
      </c>
      <c r="S2282" s="7">
        <v>34.711799999999997</v>
      </c>
      <c r="T2282" t="s">
        <v>46</v>
      </c>
      <c r="U2282" t="s">
        <v>28493</v>
      </c>
      <c r="X2282" t="s">
        <v>28499</v>
      </c>
      <c r="Y2282" t="s">
        <v>19854</v>
      </c>
      <c r="Z2282" t="s">
        <v>19864</v>
      </c>
      <c r="AA2282" t="s">
        <v>28500</v>
      </c>
      <c r="AC2282" t="s">
        <v>28501</v>
      </c>
      <c r="AF2282" t="s">
        <v>52</v>
      </c>
      <c r="AG2282" t="s">
        <v>28502</v>
      </c>
      <c r="AH2282" s="8" t="s">
        <v>28503</v>
      </c>
      <c r="AI2282" t="s">
        <v>28504</v>
      </c>
      <c r="AJ2282" t="s">
        <v>28505</v>
      </c>
    </row>
    <row r="2283" spans="1:36" ht="17.25" hidden="1" customHeight="1" x14ac:dyDescent="0.2">
      <c r="A2283" s="4" t="s">
        <v>28506</v>
      </c>
      <c r="B2283" t="s">
        <v>28217</v>
      </c>
      <c r="C2283" t="s">
        <v>28507</v>
      </c>
      <c r="E2283" t="s">
        <v>40</v>
      </c>
      <c r="F2283" t="s">
        <v>86</v>
      </c>
      <c r="G2283" s="5">
        <v>99</v>
      </c>
      <c r="H2283" t="s">
        <v>139</v>
      </c>
      <c r="I2283" t="s">
        <v>45</v>
      </c>
      <c r="J2283" t="s">
        <v>44</v>
      </c>
      <c r="K2283" t="s">
        <v>45</v>
      </c>
      <c r="L2283" t="s">
        <v>45</v>
      </c>
      <c r="N2283" s="24">
        <v>2023</v>
      </c>
      <c r="R2283" s="7">
        <v>31.9435410791774</v>
      </c>
      <c r="S2283" s="7">
        <v>34.732900886506201</v>
      </c>
      <c r="T2283" t="s">
        <v>46</v>
      </c>
      <c r="U2283" t="s">
        <v>28508</v>
      </c>
      <c r="X2283" t="s">
        <v>28292</v>
      </c>
      <c r="Y2283" t="s">
        <v>19854</v>
      </c>
      <c r="Z2283" t="s">
        <v>19864</v>
      </c>
      <c r="AC2283" t="s">
        <v>28509</v>
      </c>
      <c r="AD2283" t="s">
        <v>52</v>
      </c>
      <c r="AE2283" t="s">
        <v>254</v>
      </c>
      <c r="AF2283" t="s">
        <v>1869</v>
      </c>
      <c r="AG2283" t="s">
        <v>28510</v>
      </c>
      <c r="AH2283" s="8">
        <v>1305937</v>
      </c>
      <c r="AI2283" t="s">
        <v>28511</v>
      </c>
      <c r="AJ2283" t="s">
        <v>28512</v>
      </c>
    </row>
    <row r="2284" spans="1:36" ht="17.25" hidden="1" customHeight="1" x14ac:dyDescent="0.2">
      <c r="A2284" s="4" t="s">
        <v>28513</v>
      </c>
      <c r="B2284" t="s">
        <v>28217</v>
      </c>
      <c r="C2284" t="s">
        <v>28514</v>
      </c>
      <c r="D2284" t="s">
        <v>28515</v>
      </c>
      <c r="E2284" t="s">
        <v>40</v>
      </c>
      <c r="F2284" t="s">
        <v>86</v>
      </c>
      <c r="G2284" s="5">
        <v>450</v>
      </c>
      <c r="H2284" t="s">
        <v>42</v>
      </c>
      <c r="I2284" t="s">
        <v>43</v>
      </c>
      <c r="J2284" t="s">
        <v>45</v>
      </c>
      <c r="K2284" t="s">
        <v>45</v>
      </c>
      <c r="L2284" t="s">
        <v>45</v>
      </c>
      <c r="N2284" s="6">
        <v>2015</v>
      </c>
      <c r="R2284" s="7">
        <v>31.7148</v>
      </c>
      <c r="S2284" s="7">
        <v>34.842199999999998</v>
      </c>
      <c r="T2284" t="s">
        <v>46</v>
      </c>
      <c r="U2284" t="s">
        <v>28516</v>
      </c>
      <c r="Y2284" t="s">
        <v>19854</v>
      </c>
      <c r="Z2284" t="s">
        <v>19864</v>
      </c>
      <c r="AA2284" t="s">
        <v>28517</v>
      </c>
      <c r="AC2284" t="s">
        <v>28518</v>
      </c>
      <c r="AF2284" t="s">
        <v>52</v>
      </c>
      <c r="AG2284" t="s">
        <v>28519</v>
      </c>
      <c r="AH2284" s="27">
        <v>1226272</v>
      </c>
      <c r="AI2284" t="s">
        <v>28520</v>
      </c>
      <c r="AJ2284" t="s">
        <v>28521</v>
      </c>
    </row>
    <row r="2285" spans="1:36" ht="17.25" hidden="1" customHeight="1" x14ac:dyDescent="0.2">
      <c r="A2285" s="4" t="s">
        <v>28513</v>
      </c>
      <c r="B2285" t="s">
        <v>28217</v>
      </c>
      <c r="C2285" t="s">
        <v>28514</v>
      </c>
      <c r="D2285" t="s">
        <v>28515</v>
      </c>
      <c r="E2285" t="s">
        <v>56</v>
      </c>
      <c r="F2285" t="s">
        <v>86</v>
      </c>
      <c r="G2285" s="5">
        <v>450</v>
      </c>
      <c r="H2285" t="s">
        <v>42</v>
      </c>
      <c r="I2285" t="s">
        <v>43</v>
      </c>
      <c r="J2285" t="s">
        <v>45</v>
      </c>
      <c r="K2285" t="s">
        <v>45</v>
      </c>
      <c r="L2285" t="s">
        <v>45</v>
      </c>
      <c r="N2285" s="6">
        <v>2015</v>
      </c>
      <c r="R2285" s="7">
        <v>31.7148</v>
      </c>
      <c r="S2285" s="7">
        <v>34.842199999999998</v>
      </c>
      <c r="T2285" t="s">
        <v>46</v>
      </c>
      <c r="U2285" t="s">
        <v>28516</v>
      </c>
      <c r="Y2285" t="s">
        <v>19854</v>
      </c>
      <c r="Z2285" t="s">
        <v>19864</v>
      </c>
      <c r="AA2285" t="s">
        <v>28522</v>
      </c>
      <c r="AC2285" t="s">
        <v>28518</v>
      </c>
      <c r="AF2285" t="s">
        <v>52</v>
      </c>
      <c r="AG2285" t="s">
        <v>28519</v>
      </c>
      <c r="AH2285" s="27">
        <v>1232234</v>
      </c>
      <c r="AI2285" t="s">
        <v>28520</v>
      </c>
      <c r="AJ2285" t="s">
        <v>28523</v>
      </c>
    </row>
    <row r="2286" spans="1:36" ht="17.25" hidden="1" customHeight="1" x14ac:dyDescent="0.2">
      <c r="A2286" s="4" t="s">
        <v>28524</v>
      </c>
      <c r="B2286" t="s">
        <v>28217</v>
      </c>
      <c r="C2286" t="s">
        <v>28525</v>
      </c>
      <c r="D2286" t="s">
        <v>28526</v>
      </c>
      <c r="E2286" t="s">
        <v>43</v>
      </c>
      <c r="F2286" t="s">
        <v>86</v>
      </c>
      <c r="G2286" s="5">
        <v>370</v>
      </c>
      <c r="H2286" t="s">
        <v>42</v>
      </c>
      <c r="I2286" t="s">
        <v>43</v>
      </c>
      <c r="J2286" t="s">
        <v>45</v>
      </c>
      <c r="K2286" t="s">
        <v>45</v>
      </c>
      <c r="L2286" t="s">
        <v>45</v>
      </c>
      <c r="N2286" s="6">
        <v>2013</v>
      </c>
      <c r="R2286" s="7">
        <v>31.712299999999999</v>
      </c>
      <c r="S2286" s="7">
        <v>34.842300000000002</v>
      </c>
      <c r="T2286" t="s">
        <v>46</v>
      </c>
      <c r="U2286" t="s">
        <v>28516</v>
      </c>
      <c r="Y2286" t="s">
        <v>19854</v>
      </c>
      <c r="Z2286" t="s">
        <v>19864</v>
      </c>
      <c r="AA2286" t="s">
        <v>28527</v>
      </c>
      <c r="AF2286" t="s">
        <v>52</v>
      </c>
      <c r="AG2286" t="s">
        <v>28528</v>
      </c>
      <c r="AH2286" s="27" t="s">
        <v>28529</v>
      </c>
      <c r="AI2286" t="s">
        <v>28530</v>
      </c>
      <c r="AJ2286" t="s">
        <v>28531</v>
      </c>
    </row>
    <row r="2287" spans="1:36" ht="17.25" hidden="1" customHeight="1" x14ac:dyDescent="0.2">
      <c r="A2287" s="4" t="s">
        <v>28534</v>
      </c>
      <c r="B2287" t="s">
        <v>28217</v>
      </c>
      <c r="C2287" t="s">
        <v>28535</v>
      </c>
      <c r="E2287" t="s">
        <v>40</v>
      </c>
      <c r="F2287" t="s">
        <v>86</v>
      </c>
      <c r="G2287" s="5">
        <v>67</v>
      </c>
      <c r="H2287" t="s">
        <v>139</v>
      </c>
      <c r="I2287" t="s">
        <v>65</v>
      </c>
      <c r="J2287" t="s">
        <v>45</v>
      </c>
      <c r="K2287" t="s">
        <v>45</v>
      </c>
      <c r="L2287" t="s">
        <v>45</v>
      </c>
      <c r="N2287" s="6">
        <v>2023</v>
      </c>
      <c r="R2287" s="7">
        <v>31.6096544</v>
      </c>
      <c r="S2287" s="7">
        <v>34.741919899999999</v>
      </c>
      <c r="T2287" t="s">
        <v>504</v>
      </c>
      <c r="U2287" t="s">
        <v>28398</v>
      </c>
      <c r="V2287" t="s">
        <v>28536</v>
      </c>
      <c r="W2287" t="s">
        <v>28248</v>
      </c>
      <c r="Y2287" t="s">
        <v>19854</v>
      </c>
      <c r="Z2287" t="s">
        <v>19864</v>
      </c>
      <c r="AC2287" t="s">
        <v>28537</v>
      </c>
      <c r="AD2287" t="s">
        <v>52</v>
      </c>
      <c r="AE2287" t="s">
        <v>254</v>
      </c>
      <c r="AF2287" t="s">
        <v>52</v>
      </c>
      <c r="AG2287" t="s">
        <v>28538</v>
      </c>
      <c r="AH2287" s="27">
        <v>1283904</v>
      </c>
      <c r="AI2287" t="s">
        <v>28539</v>
      </c>
      <c r="AJ2287" t="s">
        <v>28540</v>
      </c>
    </row>
    <row r="2288" spans="1:36" ht="17.25" hidden="1" customHeight="1" x14ac:dyDescent="0.2">
      <c r="A2288" s="4" t="s">
        <v>28534</v>
      </c>
      <c r="B2288" t="s">
        <v>28217</v>
      </c>
      <c r="C2288" t="s">
        <v>28535</v>
      </c>
      <c r="E2288" t="s">
        <v>56</v>
      </c>
      <c r="F2288" t="s">
        <v>86</v>
      </c>
      <c r="G2288" s="5">
        <v>67</v>
      </c>
      <c r="H2288" t="s">
        <v>139</v>
      </c>
      <c r="I2288" t="s">
        <v>65</v>
      </c>
      <c r="J2288" t="s">
        <v>45</v>
      </c>
      <c r="K2288" t="s">
        <v>45</v>
      </c>
      <c r="L2288" t="s">
        <v>45</v>
      </c>
      <c r="N2288" s="24">
        <v>2023</v>
      </c>
      <c r="R2288" s="7">
        <v>31.6096544</v>
      </c>
      <c r="S2288" s="7">
        <v>34.741919899999999</v>
      </c>
      <c r="T2288" t="s">
        <v>504</v>
      </c>
      <c r="U2288" t="s">
        <v>28398</v>
      </c>
      <c r="V2288" t="s">
        <v>28536</v>
      </c>
      <c r="W2288" t="s">
        <v>28248</v>
      </c>
      <c r="Y2288" t="s">
        <v>19854</v>
      </c>
      <c r="Z2288" t="s">
        <v>19864</v>
      </c>
      <c r="AC2288" t="s">
        <v>28537</v>
      </c>
      <c r="AD2288" t="s">
        <v>52</v>
      </c>
      <c r="AE2288" t="s">
        <v>254</v>
      </c>
      <c r="AF2288" t="s">
        <v>52</v>
      </c>
      <c r="AG2288" t="s">
        <v>28538</v>
      </c>
      <c r="AH2288" s="8">
        <v>1294983</v>
      </c>
      <c r="AI2288" t="s">
        <v>28539</v>
      </c>
      <c r="AJ2288" t="s">
        <v>28541</v>
      </c>
    </row>
    <row r="2289" spans="1:36" ht="17.25" hidden="1" customHeight="1" x14ac:dyDescent="0.2">
      <c r="A2289" s="4" t="s">
        <v>28534</v>
      </c>
      <c r="B2289" t="s">
        <v>28217</v>
      </c>
      <c r="C2289" t="s">
        <v>28535</v>
      </c>
      <c r="E2289" t="s">
        <v>58</v>
      </c>
      <c r="F2289" t="s">
        <v>86</v>
      </c>
      <c r="G2289" s="5">
        <v>67</v>
      </c>
      <c r="H2289" t="s">
        <v>139</v>
      </c>
      <c r="I2289" t="s">
        <v>65</v>
      </c>
      <c r="J2289" t="s">
        <v>45</v>
      </c>
      <c r="K2289" t="s">
        <v>45</v>
      </c>
      <c r="L2289" t="s">
        <v>45</v>
      </c>
      <c r="N2289" s="24">
        <v>2023</v>
      </c>
      <c r="R2289" s="7">
        <v>31.6096544</v>
      </c>
      <c r="S2289" s="7">
        <v>34.741919899999999</v>
      </c>
      <c r="T2289" t="s">
        <v>504</v>
      </c>
      <c r="U2289" t="s">
        <v>28398</v>
      </c>
      <c r="V2289" t="s">
        <v>28536</v>
      </c>
      <c r="W2289" t="s">
        <v>28248</v>
      </c>
      <c r="Y2289" t="s">
        <v>19854</v>
      </c>
      <c r="Z2289" t="s">
        <v>19864</v>
      </c>
      <c r="AC2289" t="s">
        <v>28537</v>
      </c>
      <c r="AD2289" t="s">
        <v>52</v>
      </c>
      <c r="AE2289" t="s">
        <v>254</v>
      </c>
      <c r="AF2289" t="s">
        <v>52</v>
      </c>
      <c r="AG2289" t="s">
        <v>28538</v>
      </c>
      <c r="AH2289" s="8">
        <v>1294984</v>
      </c>
      <c r="AI2289" t="s">
        <v>28539</v>
      </c>
      <c r="AJ2289" t="s">
        <v>28542</v>
      </c>
    </row>
    <row r="2290" spans="1:36" ht="17.25" hidden="1" customHeight="1" x14ac:dyDescent="0.2">
      <c r="A2290" s="4" t="s">
        <v>28534</v>
      </c>
      <c r="B2290" t="s">
        <v>28217</v>
      </c>
      <c r="C2290" t="s">
        <v>28535</v>
      </c>
      <c r="E2290" t="s">
        <v>191</v>
      </c>
      <c r="F2290" t="s">
        <v>86</v>
      </c>
      <c r="G2290" s="5">
        <v>67</v>
      </c>
      <c r="H2290" t="s">
        <v>139</v>
      </c>
      <c r="I2290" t="s">
        <v>65</v>
      </c>
      <c r="J2290" t="s">
        <v>45</v>
      </c>
      <c r="K2290" t="s">
        <v>45</v>
      </c>
      <c r="L2290" t="s">
        <v>45</v>
      </c>
      <c r="N2290" s="24">
        <v>2023</v>
      </c>
      <c r="R2290" s="7">
        <v>31.6096544</v>
      </c>
      <c r="S2290" s="7">
        <v>34.741919899999999</v>
      </c>
      <c r="T2290" t="s">
        <v>504</v>
      </c>
      <c r="U2290" t="s">
        <v>28398</v>
      </c>
      <c r="V2290" t="s">
        <v>28536</v>
      </c>
      <c r="W2290" t="s">
        <v>28248</v>
      </c>
      <c r="Y2290" t="s">
        <v>19854</v>
      </c>
      <c r="Z2290" t="s">
        <v>19864</v>
      </c>
      <c r="AC2290" t="s">
        <v>28537</v>
      </c>
      <c r="AD2290" t="s">
        <v>52</v>
      </c>
      <c r="AE2290" t="s">
        <v>254</v>
      </c>
      <c r="AF2290" t="s">
        <v>52</v>
      </c>
      <c r="AG2290" t="s">
        <v>28538</v>
      </c>
      <c r="AH2290" s="8">
        <v>1294985</v>
      </c>
      <c r="AI2290" t="s">
        <v>28539</v>
      </c>
      <c r="AJ2290" t="s">
        <v>28543</v>
      </c>
    </row>
    <row r="2291" spans="1:36" ht="17.25" hidden="1" customHeight="1" x14ac:dyDescent="0.2">
      <c r="A2291" s="4" t="s">
        <v>28534</v>
      </c>
      <c r="B2291" t="s">
        <v>28217</v>
      </c>
      <c r="C2291" t="s">
        <v>28535</v>
      </c>
      <c r="E2291" t="s">
        <v>335</v>
      </c>
      <c r="F2291" t="s">
        <v>86</v>
      </c>
      <c r="G2291" s="5">
        <v>67</v>
      </c>
      <c r="H2291" t="s">
        <v>139</v>
      </c>
      <c r="I2291" t="s">
        <v>65</v>
      </c>
      <c r="J2291" t="s">
        <v>45</v>
      </c>
      <c r="K2291" t="s">
        <v>45</v>
      </c>
      <c r="L2291" t="s">
        <v>45</v>
      </c>
      <c r="N2291" s="6">
        <v>2023</v>
      </c>
      <c r="R2291" s="7">
        <v>31.6096544</v>
      </c>
      <c r="S2291" s="7">
        <v>34.741919899999999</v>
      </c>
      <c r="T2291" t="s">
        <v>504</v>
      </c>
      <c r="U2291" t="s">
        <v>28398</v>
      </c>
      <c r="V2291" t="s">
        <v>28536</v>
      </c>
      <c r="W2291" t="s">
        <v>28248</v>
      </c>
      <c r="Y2291" t="s">
        <v>19854</v>
      </c>
      <c r="Z2291" t="s">
        <v>19864</v>
      </c>
      <c r="AC2291" t="s">
        <v>28537</v>
      </c>
      <c r="AD2291" t="s">
        <v>52</v>
      </c>
      <c r="AE2291" t="s">
        <v>254</v>
      </c>
      <c r="AF2291" t="s">
        <v>52</v>
      </c>
      <c r="AG2291" t="s">
        <v>28538</v>
      </c>
      <c r="AH2291" s="27">
        <v>1294986</v>
      </c>
      <c r="AI2291" t="s">
        <v>28539</v>
      </c>
      <c r="AJ2291" t="s">
        <v>28544</v>
      </c>
    </row>
    <row r="2292" spans="1:36" ht="17.25" hidden="1" customHeight="1" x14ac:dyDescent="0.2">
      <c r="A2292" s="4" t="s">
        <v>28534</v>
      </c>
      <c r="B2292" t="s">
        <v>28217</v>
      </c>
      <c r="C2292" t="s">
        <v>28535</v>
      </c>
      <c r="E2292" t="s">
        <v>1157</v>
      </c>
      <c r="F2292" t="s">
        <v>86</v>
      </c>
      <c r="G2292" s="5">
        <v>67</v>
      </c>
      <c r="H2292" t="s">
        <v>139</v>
      </c>
      <c r="I2292" t="s">
        <v>65</v>
      </c>
      <c r="J2292" t="s">
        <v>45</v>
      </c>
      <c r="K2292" t="s">
        <v>45</v>
      </c>
      <c r="L2292" t="s">
        <v>45</v>
      </c>
      <c r="N2292" s="6">
        <v>2023</v>
      </c>
      <c r="R2292" s="7">
        <v>31.6096544</v>
      </c>
      <c r="S2292" s="7">
        <v>34.741919899999999</v>
      </c>
      <c r="T2292" t="s">
        <v>504</v>
      </c>
      <c r="U2292" t="s">
        <v>28398</v>
      </c>
      <c r="V2292" t="s">
        <v>28536</v>
      </c>
      <c r="W2292" t="s">
        <v>28248</v>
      </c>
      <c r="Y2292" t="s">
        <v>19854</v>
      </c>
      <c r="Z2292" t="s">
        <v>19864</v>
      </c>
      <c r="AC2292" t="s">
        <v>28537</v>
      </c>
      <c r="AD2292" t="s">
        <v>52</v>
      </c>
      <c r="AE2292" t="s">
        <v>254</v>
      </c>
      <c r="AF2292" t="s">
        <v>52</v>
      </c>
      <c r="AG2292" t="s">
        <v>28538</v>
      </c>
      <c r="AH2292" s="27">
        <v>1294987</v>
      </c>
      <c r="AI2292" t="s">
        <v>28539</v>
      </c>
      <c r="AJ2292" t="s">
        <v>28545</v>
      </c>
    </row>
    <row r="2293" spans="1:36" ht="17.25" hidden="1" customHeight="1" x14ac:dyDescent="0.2">
      <c r="A2293" s="4" t="s">
        <v>28578</v>
      </c>
      <c r="B2293" t="s">
        <v>28547</v>
      </c>
      <c r="C2293" t="s">
        <v>28579</v>
      </c>
      <c r="D2293" t="s">
        <v>28580</v>
      </c>
      <c r="E2293" t="s">
        <v>1065</v>
      </c>
      <c r="F2293" t="s">
        <v>617</v>
      </c>
      <c r="G2293" s="5">
        <v>650</v>
      </c>
      <c r="H2293" t="s">
        <v>42</v>
      </c>
      <c r="I2293" t="s">
        <v>43</v>
      </c>
      <c r="J2293" t="s">
        <v>45</v>
      </c>
      <c r="N2293" s="27">
        <v>2023</v>
      </c>
      <c r="R2293" s="7">
        <v>35.484865999999997</v>
      </c>
      <c r="S2293" s="7">
        <v>140.01800299999999</v>
      </c>
      <c r="T2293" t="s">
        <v>46</v>
      </c>
      <c r="U2293" t="s">
        <v>28581</v>
      </c>
      <c r="X2293" t="s">
        <v>28582</v>
      </c>
      <c r="Y2293" t="s">
        <v>19854</v>
      </c>
      <c r="Z2293" t="s">
        <v>21048</v>
      </c>
      <c r="AA2293" t="s">
        <v>28583</v>
      </c>
      <c r="AG2293" t="s">
        <v>28592</v>
      </c>
      <c r="AH2293" s="27" t="s">
        <v>28593</v>
      </c>
      <c r="AI2293" t="s">
        <v>28585</v>
      </c>
      <c r="AJ2293" t="s">
        <v>28594</v>
      </c>
    </row>
    <row r="2294" spans="1:36" ht="17.25" hidden="1" customHeight="1" x14ac:dyDescent="0.2">
      <c r="A2294" s="4" t="s">
        <v>28578</v>
      </c>
      <c r="B2294" t="s">
        <v>28547</v>
      </c>
      <c r="C2294" t="s">
        <v>28579</v>
      </c>
      <c r="D2294" t="s">
        <v>28580</v>
      </c>
      <c r="E2294" t="s">
        <v>1070</v>
      </c>
      <c r="F2294" t="s">
        <v>617</v>
      </c>
      <c r="G2294" s="5">
        <v>650</v>
      </c>
      <c r="H2294" t="s">
        <v>42</v>
      </c>
      <c r="I2294" t="s">
        <v>43</v>
      </c>
      <c r="J2294" t="s">
        <v>45</v>
      </c>
      <c r="N2294" s="27">
        <v>2023</v>
      </c>
      <c r="R2294" s="7">
        <v>35.484865999999997</v>
      </c>
      <c r="S2294" s="7">
        <v>140.01800299999999</v>
      </c>
      <c r="T2294" t="s">
        <v>46</v>
      </c>
      <c r="U2294" t="s">
        <v>28581</v>
      </c>
      <c r="X2294" t="s">
        <v>28582</v>
      </c>
      <c r="Y2294" t="s">
        <v>19854</v>
      </c>
      <c r="Z2294" t="s">
        <v>21048</v>
      </c>
      <c r="AA2294" t="s">
        <v>28583</v>
      </c>
      <c r="AG2294" t="s">
        <v>28592</v>
      </c>
      <c r="AH2294" s="27" t="s">
        <v>28595</v>
      </c>
      <c r="AI2294" t="s">
        <v>28585</v>
      </c>
      <c r="AJ2294" t="s">
        <v>28596</v>
      </c>
    </row>
    <row r="2295" spans="1:36" ht="17.25" hidden="1" customHeight="1" x14ac:dyDescent="0.2">
      <c r="A2295" s="4" t="s">
        <v>28578</v>
      </c>
      <c r="B2295" t="s">
        <v>28547</v>
      </c>
      <c r="C2295" t="s">
        <v>28579</v>
      </c>
      <c r="D2295" t="s">
        <v>28580</v>
      </c>
      <c r="E2295" t="s">
        <v>28597</v>
      </c>
      <c r="F2295" t="s">
        <v>617</v>
      </c>
      <c r="G2295" s="5">
        <v>650</v>
      </c>
      <c r="H2295" t="s">
        <v>42</v>
      </c>
      <c r="I2295" t="s">
        <v>43</v>
      </c>
      <c r="J2295" t="s">
        <v>45</v>
      </c>
      <c r="N2295" s="27">
        <v>2023</v>
      </c>
      <c r="R2295" s="7">
        <v>35.484865999999997</v>
      </c>
      <c r="S2295" s="7">
        <v>140.01800299999999</v>
      </c>
      <c r="T2295" t="s">
        <v>46</v>
      </c>
      <c r="U2295" t="s">
        <v>28581</v>
      </c>
      <c r="X2295" t="s">
        <v>28582</v>
      </c>
      <c r="Y2295" t="s">
        <v>19854</v>
      </c>
      <c r="Z2295" t="s">
        <v>21048</v>
      </c>
      <c r="AA2295" t="s">
        <v>28583</v>
      </c>
      <c r="AG2295" t="s">
        <v>28592</v>
      </c>
      <c r="AH2295" s="27" t="s">
        <v>28598</v>
      </c>
      <c r="AI2295" t="s">
        <v>28585</v>
      </c>
      <c r="AJ2295" t="s">
        <v>28599</v>
      </c>
    </row>
    <row r="2296" spans="1:36" ht="17.25" hidden="1" customHeight="1" x14ac:dyDescent="0.2">
      <c r="A2296" s="4" t="s">
        <v>28615</v>
      </c>
      <c r="B2296" t="s">
        <v>28547</v>
      </c>
      <c r="C2296" t="s">
        <v>28616</v>
      </c>
      <c r="D2296" t="s">
        <v>28617</v>
      </c>
      <c r="E2296" t="s">
        <v>79</v>
      </c>
      <c r="F2296" t="s">
        <v>617</v>
      </c>
      <c r="G2296" s="5">
        <v>500</v>
      </c>
      <c r="H2296" t="s">
        <v>42</v>
      </c>
      <c r="I2296" t="s">
        <v>43</v>
      </c>
      <c r="J2296" t="s">
        <v>45</v>
      </c>
      <c r="N2296" s="8">
        <v>2014</v>
      </c>
      <c r="R2296" s="7">
        <v>35.564571000000001</v>
      </c>
      <c r="S2296" s="7">
        <v>140.10563300000001</v>
      </c>
      <c r="T2296" t="s">
        <v>46</v>
      </c>
      <c r="U2296" t="s">
        <v>28582</v>
      </c>
      <c r="X2296" t="s">
        <v>28582</v>
      </c>
      <c r="Y2296" t="s">
        <v>19854</v>
      </c>
      <c r="Z2296" t="s">
        <v>21048</v>
      </c>
      <c r="AA2296" t="s">
        <v>28618</v>
      </c>
      <c r="AG2296" t="s">
        <v>28619</v>
      </c>
      <c r="AH2296" s="8" t="s">
        <v>28629</v>
      </c>
      <c r="AI2296" t="s">
        <v>28620</v>
      </c>
      <c r="AJ2296" t="s">
        <v>28630</v>
      </c>
    </row>
    <row r="2297" spans="1:36" ht="17.25" hidden="1" customHeight="1" x14ac:dyDescent="0.2">
      <c r="A2297" s="4" t="s">
        <v>28615</v>
      </c>
      <c r="B2297" t="s">
        <v>28547</v>
      </c>
      <c r="C2297" t="s">
        <v>28616</v>
      </c>
      <c r="D2297" t="s">
        <v>28617</v>
      </c>
      <c r="E2297" t="s">
        <v>81</v>
      </c>
      <c r="F2297" t="s">
        <v>617</v>
      </c>
      <c r="G2297" s="5">
        <v>500</v>
      </c>
      <c r="H2297" t="s">
        <v>42</v>
      </c>
      <c r="I2297" t="s">
        <v>43</v>
      </c>
      <c r="J2297" t="s">
        <v>45</v>
      </c>
      <c r="N2297" s="8">
        <v>2014</v>
      </c>
      <c r="R2297" s="7">
        <v>35.564571000000001</v>
      </c>
      <c r="S2297" s="7">
        <v>140.10563300000001</v>
      </c>
      <c r="T2297" t="s">
        <v>46</v>
      </c>
      <c r="U2297" t="s">
        <v>28582</v>
      </c>
      <c r="X2297" t="s">
        <v>28582</v>
      </c>
      <c r="Y2297" t="s">
        <v>19854</v>
      </c>
      <c r="Z2297" t="s">
        <v>21048</v>
      </c>
      <c r="AA2297" t="s">
        <v>28618</v>
      </c>
      <c r="AG2297" t="s">
        <v>28619</v>
      </c>
      <c r="AH2297" s="8" t="s">
        <v>28631</v>
      </c>
      <c r="AI2297" t="s">
        <v>28620</v>
      </c>
      <c r="AJ2297" t="s">
        <v>28632</v>
      </c>
    </row>
    <row r="2298" spans="1:36" ht="17.25" hidden="1" customHeight="1" x14ac:dyDescent="0.2">
      <c r="A2298" s="4" t="s">
        <v>28615</v>
      </c>
      <c r="B2298" t="s">
        <v>28547</v>
      </c>
      <c r="C2298" t="s">
        <v>28616</v>
      </c>
      <c r="D2298" t="s">
        <v>28617</v>
      </c>
      <c r="E2298" t="s">
        <v>2018</v>
      </c>
      <c r="F2298" t="s">
        <v>617</v>
      </c>
      <c r="G2298" s="5">
        <v>500</v>
      </c>
      <c r="H2298" t="s">
        <v>42</v>
      </c>
      <c r="I2298" t="s">
        <v>43</v>
      </c>
      <c r="J2298" t="s">
        <v>45</v>
      </c>
      <c r="N2298" s="27">
        <v>2014</v>
      </c>
      <c r="R2298" s="7">
        <v>35.564571000000001</v>
      </c>
      <c r="S2298" s="7">
        <v>140.10563300000001</v>
      </c>
      <c r="T2298" t="s">
        <v>46</v>
      </c>
      <c r="U2298" t="s">
        <v>28582</v>
      </c>
      <c r="X2298" t="s">
        <v>28582</v>
      </c>
      <c r="Y2298" t="s">
        <v>19854</v>
      </c>
      <c r="Z2298" t="s">
        <v>21048</v>
      </c>
      <c r="AA2298" t="s">
        <v>28618</v>
      </c>
      <c r="AG2298" t="s">
        <v>28619</v>
      </c>
      <c r="AH2298" s="8" t="s">
        <v>28633</v>
      </c>
      <c r="AI2298" t="s">
        <v>28620</v>
      </c>
      <c r="AJ2298" t="s">
        <v>28634</v>
      </c>
    </row>
    <row r="2299" spans="1:36" ht="17.25" hidden="1" customHeight="1" x14ac:dyDescent="0.2">
      <c r="A2299" s="4" t="s">
        <v>28653</v>
      </c>
      <c r="B2299" t="s">
        <v>28547</v>
      </c>
      <c r="C2299" t="s">
        <v>28654</v>
      </c>
      <c r="D2299" t="s">
        <v>28655</v>
      </c>
      <c r="E2299" t="s">
        <v>2297</v>
      </c>
      <c r="F2299" t="s">
        <v>617</v>
      </c>
      <c r="G2299" s="5">
        <v>650</v>
      </c>
      <c r="H2299" t="s">
        <v>486</v>
      </c>
      <c r="I2299" t="s">
        <v>43</v>
      </c>
      <c r="J2299" t="s">
        <v>45</v>
      </c>
      <c r="K2299" t="s">
        <v>45</v>
      </c>
      <c r="L2299" t="s">
        <v>45</v>
      </c>
      <c r="N2299" s="6">
        <v>2027</v>
      </c>
      <c r="R2299" s="7">
        <v>34.98686</v>
      </c>
      <c r="S2299" s="7">
        <v>136.844134</v>
      </c>
      <c r="T2299" t="s">
        <v>46</v>
      </c>
      <c r="U2299" t="s">
        <v>28644</v>
      </c>
      <c r="X2299" t="s">
        <v>28603</v>
      </c>
      <c r="Y2299" t="s">
        <v>19854</v>
      </c>
      <c r="Z2299" t="s">
        <v>21048</v>
      </c>
      <c r="AG2299" t="s">
        <v>28657</v>
      </c>
      <c r="AH2299" s="8">
        <v>1307870</v>
      </c>
      <c r="AI2299" t="s">
        <v>28659</v>
      </c>
      <c r="AJ2299" t="s">
        <v>28674</v>
      </c>
    </row>
    <row r="2300" spans="1:36" ht="17.25" hidden="1" customHeight="1" x14ac:dyDescent="0.2">
      <c r="A2300" s="4" t="s">
        <v>28653</v>
      </c>
      <c r="B2300" t="s">
        <v>28547</v>
      </c>
      <c r="C2300" t="s">
        <v>28654</v>
      </c>
      <c r="D2300" t="s">
        <v>28655</v>
      </c>
      <c r="E2300" t="s">
        <v>3929</v>
      </c>
      <c r="F2300" t="s">
        <v>617</v>
      </c>
      <c r="G2300" s="5">
        <v>650</v>
      </c>
      <c r="H2300" t="s">
        <v>486</v>
      </c>
      <c r="I2300" t="s">
        <v>43</v>
      </c>
      <c r="J2300" t="s">
        <v>45</v>
      </c>
      <c r="K2300" t="s">
        <v>45</v>
      </c>
      <c r="L2300" t="s">
        <v>45</v>
      </c>
      <c r="N2300" s="6">
        <v>2027</v>
      </c>
      <c r="R2300" s="7">
        <v>34.98686</v>
      </c>
      <c r="S2300" s="7">
        <v>136.844134</v>
      </c>
      <c r="T2300" t="s">
        <v>46</v>
      </c>
      <c r="U2300" t="s">
        <v>28644</v>
      </c>
      <c r="X2300" t="s">
        <v>28603</v>
      </c>
      <c r="Y2300" t="s">
        <v>19854</v>
      </c>
      <c r="Z2300" t="s">
        <v>21048</v>
      </c>
      <c r="AG2300" t="s">
        <v>28657</v>
      </c>
      <c r="AH2300" s="8">
        <v>1307871</v>
      </c>
      <c r="AI2300" t="s">
        <v>28659</v>
      </c>
      <c r="AJ2300" t="s">
        <v>28675</v>
      </c>
    </row>
    <row r="2301" spans="1:36" ht="17.25" hidden="1" customHeight="1" x14ac:dyDescent="0.2">
      <c r="A2301" s="4" t="s">
        <v>28691</v>
      </c>
      <c r="B2301" t="s">
        <v>28547</v>
      </c>
      <c r="C2301" t="s">
        <v>28692</v>
      </c>
      <c r="D2301" t="s">
        <v>28693</v>
      </c>
      <c r="E2301" t="s">
        <v>56</v>
      </c>
      <c r="F2301" t="s">
        <v>21045</v>
      </c>
      <c r="G2301" s="5">
        <v>230</v>
      </c>
      <c r="H2301" t="s">
        <v>42</v>
      </c>
      <c r="I2301" t="s">
        <v>43</v>
      </c>
      <c r="J2301" t="s">
        <v>45</v>
      </c>
      <c r="N2301" s="6">
        <v>2020</v>
      </c>
      <c r="R2301" s="7">
        <v>34.479416999999998</v>
      </c>
      <c r="S2301" s="7">
        <v>133.44205600000001</v>
      </c>
      <c r="T2301" t="s">
        <v>46</v>
      </c>
      <c r="U2301" t="s">
        <v>28694</v>
      </c>
      <c r="X2301" t="s">
        <v>28695</v>
      </c>
      <c r="Y2301" t="s">
        <v>19854</v>
      </c>
      <c r="Z2301" t="s">
        <v>21048</v>
      </c>
      <c r="AG2301" t="s">
        <v>28696</v>
      </c>
      <c r="AH2301" s="27">
        <v>1115803</v>
      </c>
      <c r="AI2301" t="s">
        <v>28697</v>
      </c>
      <c r="AJ2301" t="s">
        <v>28699</v>
      </c>
    </row>
    <row r="2302" spans="1:36" ht="17.25" hidden="1" customHeight="1" x14ac:dyDescent="0.2">
      <c r="A2302" s="4" t="s">
        <v>28750</v>
      </c>
      <c r="B2302" t="s">
        <v>28547</v>
      </c>
      <c r="C2302" t="s">
        <v>28751</v>
      </c>
      <c r="D2302" t="s">
        <v>28752</v>
      </c>
      <c r="E2302" t="s">
        <v>335</v>
      </c>
      <c r="F2302" t="s">
        <v>1749</v>
      </c>
      <c r="G2302" s="5">
        <v>416</v>
      </c>
      <c r="H2302" t="s">
        <v>42</v>
      </c>
      <c r="I2302" t="s">
        <v>65</v>
      </c>
      <c r="J2302" t="s">
        <v>45</v>
      </c>
      <c r="N2302" s="27">
        <v>2015</v>
      </c>
      <c r="R2302" s="7">
        <v>40.534481999999997</v>
      </c>
      <c r="S2302" s="7">
        <v>141.506114</v>
      </c>
      <c r="T2302" t="s">
        <v>46</v>
      </c>
      <c r="U2302" t="s">
        <v>28753</v>
      </c>
      <c r="X2302" t="s">
        <v>28754</v>
      </c>
      <c r="Y2302" t="s">
        <v>19854</v>
      </c>
      <c r="Z2302" t="s">
        <v>21048</v>
      </c>
      <c r="AA2302" t="s">
        <v>28755</v>
      </c>
      <c r="AC2302" t="s">
        <v>28756</v>
      </c>
      <c r="AG2302" t="s">
        <v>28757</v>
      </c>
      <c r="AH2302" s="27" t="s">
        <v>28758</v>
      </c>
      <c r="AI2302" t="s">
        <v>28759</v>
      </c>
      <c r="AJ2302" t="s">
        <v>28760</v>
      </c>
    </row>
    <row r="2303" spans="1:36" ht="17.25" hidden="1" customHeight="1" x14ac:dyDescent="0.2">
      <c r="A2303" s="4" t="s">
        <v>28761</v>
      </c>
      <c r="B2303" t="s">
        <v>28547</v>
      </c>
      <c r="C2303" t="s">
        <v>28762</v>
      </c>
      <c r="D2303" t="s">
        <v>28763</v>
      </c>
      <c r="E2303" t="s">
        <v>40</v>
      </c>
      <c r="F2303" t="s">
        <v>617</v>
      </c>
      <c r="G2303" s="5">
        <v>620</v>
      </c>
      <c r="H2303" t="s">
        <v>558</v>
      </c>
      <c r="I2303" t="s">
        <v>43</v>
      </c>
      <c r="J2303" t="s">
        <v>45</v>
      </c>
      <c r="K2303" t="s">
        <v>45</v>
      </c>
      <c r="L2303" t="s">
        <v>45</v>
      </c>
      <c r="N2303" s="6">
        <v>2025</v>
      </c>
      <c r="P2303" s="25"/>
      <c r="R2303" s="7">
        <v>33.930500000000002</v>
      </c>
      <c r="S2303" s="7">
        <v>130.778885</v>
      </c>
      <c r="T2303" t="s">
        <v>504</v>
      </c>
      <c r="U2303" t="s">
        <v>28764</v>
      </c>
      <c r="X2303" t="s">
        <v>28765</v>
      </c>
      <c r="Y2303" t="s">
        <v>19854</v>
      </c>
      <c r="Z2303" t="s">
        <v>21048</v>
      </c>
      <c r="AC2303" t="s">
        <v>28766</v>
      </c>
      <c r="AG2303" t="s">
        <v>28767</v>
      </c>
      <c r="AH2303" s="27">
        <v>1258255</v>
      </c>
      <c r="AI2303" t="s">
        <v>28768</v>
      </c>
      <c r="AJ2303" t="s">
        <v>28769</v>
      </c>
    </row>
    <row r="2304" spans="1:36" ht="17.25" hidden="1" customHeight="1" x14ac:dyDescent="0.2">
      <c r="A2304" s="4" t="s">
        <v>28823</v>
      </c>
      <c r="B2304" t="s">
        <v>28547</v>
      </c>
      <c r="C2304" t="s">
        <v>28824</v>
      </c>
      <c r="D2304" t="s">
        <v>28825</v>
      </c>
      <c r="E2304" t="s">
        <v>75</v>
      </c>
      <c r="F2304" t="s">
        <v>617</v>
      </c>
      <c r="G2304" s="5">
        <v>486.5</v>
      </c>
      <c r="H2304" t="s">
        <v>42</v>
      </c>
      <c r="I2304" t="s">
        <v>43</v>
      </c>
      <c r="J2304" t="s">
        <v>45</v>
      </c>
      <c r="N2304" s="27">
        <v>2013</v>
      </c>
      <c r="P2304" s="25"/>
      <c r="R2304" s="7">
        <v>34.772185999999998</v>
      </c>
      <c r="S2304" s="7">
        <v>134.68890999999999</v>
      </c>
      <c r="T2304" t="s">
        <v>46</v>
      </c>
      <c r="U2304" t="s">
        <v>28813</v>
      </c>
      <c r="X2304" t="s">
        <v>28814</v>
      </c>
      <c r="Y2304" t="s">
        <v>19854</v>
      </c>
      <c r="Z2304" t="s">
        <v>21048</v>
      </c>
      <c r="AA2304" t="s">
        <v>28833</v>
      </c>
      <c r="AC2304" t="s">
        <v>28827</v>
      </c>
      <c r="AG2304" t="s">
        <v>28828</v>
      </c>
      <c r="AH2304" s="6">
        <v>1226311</v>
      </c>
      <c r="AI2304" t="s">
        <v>28829</v>
      </c>
      <c r="AJ2304" t="s">
        <v>28834</v>
      </c>
    </row>
    <row r="2305" spans="1:36" ht="17.25" hidden="1" customHeight="1" x14ac:dyDescent="0.2">
      <c r="A2305" s="4" t="s">
        <v>28823</v>
      </c>
      <c r="B2305" t="s">
        <v>28547</v>
      </c>
      <c r="C2305" t="s">
        <v>28824</v>
      </c>
      <c r="D2305" t="s">
        <v>28825</v>
      </c>
      <c r="E2305" t="s">
        <v>77</v>
      </c>
      <c r="F2305" t="s">
        <v>617</v>
      </c>
      <c r="G2305" s="5">
        <v>486.5</v>
      </c>
      <c r="H2305" t="s">
        <v>42</v>
      </c>
      <c r="I2305" t="s">
        <v>43</v>
      </c>
      <c r="J2305" t="s">
        <v>45</v>
      </c>
      <c r="N2305" s="27">
        <v>2013</v>
      </c>
      <c r="P2305" s="25"/>
      <c r="R2305" s="7">
        <v>34.772185999999998</v>
      </c>
      <c r="S2305" s="7">
        <v>134.68890999999999</v>
      </c>
      <c r="T2305" t="s">
        <v>46</v>
      </c>
      <c r="U2305" t="s">
        <v>28813</v>
      </c>
      <c r="X2305" t="s">
        <v>28814</v>
      </c>
      <c r="Y2305" t="s">
        <v>19854</v>
      </c>
      <c r="Z2305" t="s">
        <v>21048</v>
      </c>
      <c r="AA2305" t="s">
        <v>28835</v>
      </c>
      <c r="AC2305" t="s">
        <v>28827</v>
      </c>
      <c r="AG2305" t="s">
        <v>28828</v>
      </c>
      <c r="AH2305" s="6">
        <v>1226312</v>
      </c>
      <c r="AI2305" t="s">
        <v>28829</v>
      </c>
      <c r="AJ2305" t="s">
        <v>28836</v>
      </c>
    </row>
    <row r="2306" spans="1:36" ht="17.25" hidden="1" customHeight="1" x14ac:dyDescent="0.2">
      <c r="A2306" s="4" t="s">
        <v>28823</v>
      </c>
      <c r="B2306" t="s">
        <v>28547</v>
      </c>
      <c r="C2306" t="s">
        <v>28824</v>
      </c>
      <c r="D2306" t="s">
        <v>28825</v>
      </c>
      <c r="E2306" t="s">
        <v>318</v>
      </c>
      <c r="F2306" t="s">
        <v>617</v>
      </c>
      <c r="G2306" s="5">
        <v>486.5</v>
      </c>
      <c r="H2306" t="s">
        <v>42</v>
      </c>
      <c r="I2306" t="s">
        <v>43</v>
      </c>
      <c r="J2306" t="s">
        <v>45</v>
      </c>
      <c r="N2306" s="27">
        <v>2014</v>
      </c>
      <c r="R2306" s="7">
        <v>34.772185999999998</v>
      </c>
      <c r="S2306" s="7">
        <v>134.68890999999999</v>
      </c>
      <c r="T2306" t="s">
        <v>46</v>
      </c>
      <c r="U2306" t="s">
        <v>28813</v>
      </c>
      <c r="X2306" t="s">
        <v>28814</v>
      </c>
      <c r="Y2306" t="s">
        <v>19854</v>
      </c>
      <c r="Z2306" t="s">
        <v>21048</v>
      </c>
      <c r="AA2306" t="s">
        <v>28837</v>
      </c>
      <c r="AC2306" t="s">
        <v>28827</v>
      </c>
      <c r="AG2306" t="s">
        <v>28828</v>
      </c>
      <c r="AH2306" s="24">
        <v>1226313</v>
      </c>
      <c r="AI2306" t="s">
        <v>28829</v>
      </c>
      <c r="AJ2306" t="s">
        <v>28838</v>
      </c>
    </row>
    <row r="2307" spans="1:36" ht="17.25" hidden="1" customHeight="1" x14ac:dyDescent="0.2">
      <c r="A2307" s="4" t="s">
        <v>28823</v>
      </c>
      <c r="B2307" t="s">
        <v>28547</v>
      </c>
      <c r="C2307" t="s">
        <v>28824</v>
      </c>
      <c r="D2307" t="s">
        <v>28825</v>
      </c>
      <c r="E2307" t="s">
        <v>2385</v>
      </c>
      <c r="F2307" t="s">
        <v>617</v>
      </c>
      <c r="G2307" s="5">
        <v>486.5</v>
      </c>
      <c r="H2307" t="s">
        <v>42</v>
      </c>
      <c r="I2307" t="s">
        <v>43</v>
      </c>
      <c r="J2307" t="s">
        <v>45</v>
      </c>
      <c r="N2307" s="27">
        <v>2014</v>
      </c>
      <c r="R2307" s="7">
        <v>34.772185999999998</v>
      </c>
      <c r="S2307" s="7">
        <v>134.68890999999999</v>
      </c>
      <c r="T2307" t="s">
        <v>46</v>
      </c>
      <c r="U2307" t="s">
        <v>28813</v>
      </c>
      <c r="X2307" t="s">
        <v>28814</v>
      </c>
      <c r="Y2307" t="s">
        <v>19854</v>
      </c>
      <c r="Z2307" t="s">
        <v>21048</v>
      </c>
      <c r="AA2307" t="s">
        <v>28839</v>
      </c>
      <c r="AC2307" t="s">
        <v>28827</v>
      </c>
      <c r="AG2307" t="s">
        <v>28828</v>
      </c>
      <c r="AH2307" s="6">
        <v>1226314</v>
      </c>
      <c r="AI2307" t="s">
        <v>28829</v>
      </c>
      <c r="AJ2307" t="s">
        <v>28840</v>
      </c>
    </row>
    <row r="2308" spans="1:36" ht="17.25" hidden="1" customHeight="1" x14ac:dyDescent="0.2">
      <c r="A2308" s="4" t="s">
        <v>28823</v>
      </c>
      <c r="B2308" t="s">
        <v>28547</v>
      </c>
      <c r="C2308" t="s">
        <v>28824</v>
      </c>
      <c r="D2308" t="s">
        <v>28825</v>
      </c>
      <c r="E2308" t="s">
        <v>19881</v>
      </c>
      <c r="F2308" t="s">
        <v>617</v>
      </c>
      <c r="G2308" s="5">
        <v>486.5</v>
      </c>
      <c r="H2308" t="s">
        <v>42</v>
      </c>
      <c r="I2308" t="s">
        <v>43</v>
      </c>
      <c r="J2308" t="s">
        <v>45</v>
      </c>
      <c r="N2308" s="27">
        <v>2014</v>
      </c>
      <c r="R2308" s="7">
        <v>34.772185999999998</v>
      </c>
      <c r="S2308" s="7">
        <v>134.68890999999999</v>
      </c>
      <c r="T2308" t="s">
        <v>46</v>
      </c>
      <c r="U2308" t="s">
        <v>28813</v>
      </c>
      <c r="X2308" t="s">
        <v>28814</v>
      </c>
      <c r="Y2308" t="s">
        <v>19854</v>
      </c>
      <c r="Z2308" t="s">
        <v>21048</v>
      </c>
      <c r="AA2308" t="s">
        <v>28841</v>
      </c>
      <c r="AC2308" t="s">
        <v>28827</v>
      </c>
      <c r="AG2308" t="s">
        <v>28828</v>
      </c>
      <c r="AH2308" s="6">
        <v>1226316</v>
      </c>
      <c r="AI2308" t="s">
        <v>28829</v>
      </c>
      <c r="AJ2308" t="s">
        <v>28842</v>
      </c>
    </row>
    <row r="2309" spans="1:36" ht="17.25" hidden="1" customHeight="1" x14ac:dyDescent="0.2">
      <c r="A2309" s="4" t="s">
        <v>28823</v>
      </c>
      <c r="B2309" t="s">
        <v>28547</v>
      </c>
      <c r="C2309" t="s">
        <v>28824</v>
      </c>
      <c r="D2309" t="s">
        <v>28825</v>
      </c>
      <c r="E2309" t="s">
        <v>27646</v>
      </c>
      <c r="F2309" t="s">
        <v>617</v>
      </c>
      <c r="G2309" s="5">
        <v>486.5</v>
      </c>
      <c r="H2309" t="s">
        <v>42</v>
      </c>
      <c r="I2309" t="s">
        <v>43</v>
      </c>
      <c r="J2309" t="s">
        <v>45</v>
      </c>
      <c r="N2309" s="27">
        <v>2015</v>
      </c>
      <c r="R2309" s="7">
        <v>34.772185999999998</v>
      </c>
      <c r="S2309" s="7">
        <v>134.68890999999999</v>
      </c>
      <c r="T2309" t="s">
        <v>46</v>
      </c>
      <c r="U2309" t="s">
        <v>28813</v>
      </c>
      <c r="X2309" t="s">
        <v>28814</v>
      </c>
      <c r="Y2309" t="s">
        <v>19854</v>
      </c>
      <c r="Z2309" t="s">
        <v>21048</v>
      </c>
      <c r="AA2309" t="s">
        <v>28843</v>
      </c>
      <c r="AC2309" t="s">
        <v>28827</v>
      </c>
      <c r="AG2309" t="s">
        <v>28828</v>
      </c>
      <c r="AH2309" s="6">
        <v>1226315</v>
      </c>
      <c r="AI2309" t="s">
        <v>28829</v>
      </c>
      <c r="AJ2309" t="s">
        <v>28844</v>
      </c>
    </row>
    <row r="2310" spans="1:36" ht="17.25" hidden="1" customHeight="1" x14ac:dyDescent="0.2">
      <c r="A2310" s="4" t="s">
        <v>28845</v>
      </c>
      <c r="B2310" t="s">
        <v>28547</v>
      </c>
      <c r="C2310" t="s">
        <v>28846</v>
      </c>
      <c r="E2310" t="s">
        <v>2248</v>
      </c>
      <c r="F2310" t="s">
        <v>617</v>
      </c>
      <c r="G2310" s="5">
        <v>622.6</v>
      </c>
      <c r="H2310" t="s">
        <v>486</v>
      </c>
      <c r="I2310" t="s">
        <v>43</v>
      </c>
      <c r="J2310" t="s">
        <v>45</v>
      </c>
      <c r="K2310" t="s">
        <v>45</v>
      </c>
      <c r="L2310" t="s">
        <v>45</v>
      </c>
      <c r="N2310" s="27">
        <v>2026</v>
      </c>
      <c r="R2310" s="7">
        <v>34.815417600000004</v>
      </c>
      <c r="S2310" s="7">
        <v>134.68555090000001</v>
      </c>
      <c r="T2310" t="s">
        <v>504</v>
      </c>
      <c r="U2310" t="s">
        <v>28813</v>
      </c>
      <c r="X2310" t="s">
        <v>28814</v>
      </c>
      <c r="Y2310" t="s">
        <v>19854</v>
      </c>
      <c r="Z2310" t="s">
        <v>21048</v>
      </c>
      <c r="AG2310" t="s">
        <v>28847</v>
      </c>
      <c r="AH2310" s="6">
        <v>1275428</v>
      </c>
      <c r="AI2310" t="s">
        <v>28848</v>
      </c>
      <c r="AJ2310" t="s">
        <v>28849</v>
      </c>
    </row>
    <row r="2311" spans="1:36" ht="17.25" hidden="1" customHeight="1" x14ac:dyDescent="0.2">
      <c r="A2311" s="4" t="s">
        <v>28845</v>
      </c>
      <c r="B2311" t="s">
        <v>28547</v>
      </c>
      <c r="C2311" t="s">
        <v>28846</v>
      </c>
      <c r="E2311" t="s">
        <v>2254</v>
      </c>
      <c r="F2311" t="s">
        <v>617</v>
      </c>
      <c r="G2311" s="5">
        <v>622.6</v>
      </c>
      <c r="H2311" t="s">
        <v>486</v>
      </c>
      <c r="I2311" t="s">
        <v>43</v>
      </c>
      <c r="J2311" t="s">
        <v>45</v>
      </c>
      <c r="K2311" t="s">
        <v>45</v>
      </c>
      <c r="L2311" t="s">
        <v>45</v>
      </c>
      <c r="N2311" s="27">
        <v>2026</v>
      </c>
      <c r="R2311" s="7">
        <v>34.815417600000004</v>
      </c>
      <c r="S2311" s="7">
        <v>134.68555090000001</v>
      </c>
      <c r="T2311" t="s">
        <v>504</v>
      </c>
      <c r="U2311" t="s">
        <v>28813</v>
      </c>
      <c r="X2311" t="s">
        <v>28814</v>
      </c>
      <c r="Y2311" t="s">
        <v>19854</v>
      </c>
      <c r="Z2311" t="s">
        <v>21048</v>
      </c>
      <c r="AG2311" t="s">
        <v>28847</v>
      </c>
      <c r="AH2311" s="6">
        <v>1275429</v>
      </c>
      <c r="AI2311" t="s">
        <v>28848</v>
      </c>
      <c r="AJ2311" t="s">
        <v>28850</v>
      </c>
    </row>
    <row r="2312" spans="1:36" ht="17.25" hidden="1" customHeight="1" x14ac:dyDescent="0.2">
      <c r="A2312" s="4" t="s">
        <v>28862</v>
      </c>
      <c r="B2312" t="s">
        <v>28547</v>
      </c>
      <c r="C2312" t="s">
        <v>28863</v>
      </c>
      <c r="D2312" t="s">
        <v>28864</v>
      </c>
      <c r="E2312" t="s">
        <v>56</v>
      </c>
      <c r="F2312" t="s">
        <v>617</v>
      </c>
      <c r="G2312" s="5">
        <v>106.5</v>
      </c>
      <c r="H2312" t="s">
        <v>42</v>
      </c>
      <c r="I2312" t="s">
        <v>43</v>
      </c>
      <c r="J2312" t="s">
        <v>45</v>
      </c>
      <c r="N2312" s="27">
        <v>2014</v>
      </c>
      <c r="R2312" s="7">
        <v>36.538347000000002</v>
      </c>
      <c r="S2312" s="7">
        <v>140.38110599999999</v>
      </c>
      <c r="T2312" t="s">
        <v>46</v>
      </c>
      <c r="U2312" t="s">
        <v>28865</v>
      </c>
      <c r="X2312" t="s">
        <v>28866</v>
      </c>
      <c r="Y2312" t="s">
        <v>19854</v>
      </c>
      <c r="Z2312" t="s">
        <v>21048</v>
      </c>
      <c r="AH2312" s="27"/>
      <c r="AI2312" t="s">
        <v>28867</v>
      </c>
      <c r="AJ2312" t="s">
        <v>28868</v>
      </c>
    </row>
    <row r="2313" spans="1:36" ht="17.25" hidden="1" customHeight="1" x14ac:dyDescent="0.2">
      <c r="A2313" s="4" t="s">
        <v>28879</v>
      </c>
      <c r="B2313" t="s">
        <v>28547</v>
      </c>
      <c r="C2313" t="s">
        <v>28880</v>
      </c>
      <c r="D2313" t="s">
        <v>28881</v>
      </c>
      <c r="E2313" t="s">
        <v>40</v>
      </c>
      <c r="F2313" t="s">
        <v>617</v>
      </c>
      <c r="G2313" s="5">
        <v>569.4</v>
      </c>
      <c r="H2313" t="s">
        <v>42</v>
      </c>
      <c r="I2313" t="s">
        <v>43</v>
      </c>
      <c r="J2313" t="s">
        <v>45</v>
      </c>
      <c r="N2313" s="27">
        <v>2019</v>
      </c>
      <c r="R2313" s="7">
        <v>43.193153000000002</v>
      </c>
      <c r="S2313" s="7">
        <v>141.275971</v>
      </c>
      <c r="T2313" t="s">
        <v>46</v>
      </c>
      <c r="U2313" t="s">
        <v>28882</v>
      </c>
      <c r="X2313" t="s">
        <v>28883</v>
      </c>
      <c r="Y2313" t="s">
        <v>19854</v>
      </c>
      <c r="Z2313" t="s">
        <v>21048</v>
      </c>
      <c r="AA2313" t="s">
        <v>28884</v>
      </c>
      <c r="AC2313" t="s">
        <v>28885</v>
      </c>
      <c r="AG2313" t="s">
        <v>28886</v>
      </c>
      <c r="AH2313" s="6">
        <v>1233353</v>
      </c>
      <c r="AI2313" t="s">
        <v>28887</v>
      </c>
      <c r="AJ2313" t="s">
        <v>28888</v>
      </c>
    </row>
    <row r="2314" spans="1:36" ht="17.25" hidden="1" customHeight="1" x14ac:dyDescent="0.2">
      <c r="A2314" s="4" t="s">
        <v>28879</v>
      </c>
      <c r="B2314" t="s">
        <v>28547</v>
      </c>
      <c r="C2314" t="s">
        <v>28880</v>
      </c>
      <c r="D2314" t="s">
        <v>28881</v>
      </c>
      <c r="E2314" t="s">
        <v>56</v>
      </c>
      <c r="F2314" t="s">
        <v>617</v>
      </c>
      <c r="G2314" s="5">
        <v>569.4</v>
      </c>
      <c r="H2314" t="s">
        <v>558</v>
      </c>
      <c r="I2314" t="s">
        <v>43</v>
      </c>
      <c r="J2314" t="s">
        <v>45</v>
      </c>
      <c r="N2314" s="6">
        <v>2023</v>
      </c>
      <c r="R2314" s="7">
        <v>43.193153000000002</v>
      </c>
      <c r="S2314" s="7">
        <v>141.275971</v>
      </c>
      <c r="T2314" t="s">
        <v>46</v>
      </c>
      <c r="U2314" t="s">
        <v>28882</v>
      </c>
      <c r="X2314" t="s">
        <v>28883</v>
      </c>
      <c r="Y2314" t="s">
        <v>19854</v>
      </c>
      <c r="Z2314" t="s">
        <v>21048</v>
      </c>
      <c r="AA2314" t="s">
        <v>28884</v>
      </c>
      <c r="AC2314" t="s">
        <v>28885</v>
      </c>
      <c r="AG2314" t="s">
        <v>28886</v>
      </c>
      <c r="AH2314" s="6">
        <v>1256808</v>
      </c>
      <c r="AI2314" t="s">
        <v>28887</v>
      </c>
      <c r="AJ2314" t="s">
        <v>28889</v>
      </c>
    </row>
    <row r="2315" spans="1:36" ht="17.25" hidden="1" customHeight="1" x14ac:dyDescent="0.2">
      <c r="A2315" s="4" t="s">
        <v>28879</v>
      </c>
      <c r="B2315" t="s">
        <v>28547</v>
      </c>
      <c r="C2315" t="s">
        <v>28880</v>
      </c>
      <c r="D2315" t="s">
        <v>28881</v>
      </c>
      <c r="E2315" t="s">
        <v>58</v>
      </c>
      <c r="F2315" t="s">
        <v>617</v>
      </c>
      <c r="G2315" s="5">
        <v>569.4</v>
      </c>
      <c r="H2315" t="s">
        <v>558</v>
      </c>
      <c r="I2315" t="s">
        <v>43</v>
      </c>
      <c r="J2315" t="s">
        <v>45</v>
      </c>
      <c r="N2315" s="6">
        <v>2027</v>
      </c>
      <c r="R2315" s="7">
        <v>43.193153000000002</v>
      </c>
      <c r="S2315" s="7">
        <v>141.275971</v>
      </c>
      <c r="T2315" t="s">
        <v>46</v>
      </c>
      <c r="U2315" t="s">
        <v>28882</v>
      </c>
      <c r="X2315" t="s">
        <v>28883</v>
      </c>
      <c r="Y2315" t="s">
        <v>19854</v>
      </c>
      <c r="Z2315" t="s">
        <v>21048</v>
      </c>
      <c r="AA2315" t="s">
        <v>28884</v>
      </c>
      <c r="AC2315" t="s">
        <v>28885</v>
      </c>
      <c r="AG2315" t="s">
        <v>28886</v>
      </c>
      <c r="AH2315" s="6">
        <v>1256809</v>
      </c>
      <c r="AI2315" t="s">
        <v>28887</v>
      </c>
      <c r="AJ2315" t="s">
        <v>28890</v>
      </c>
    </row>
    <row r="2316" spans="1:36" ht="17.25" hidden="1" customHeight="1" x14ac:dyDescent="0.2">
      <c r="A2316" s="4" t="s">
        <v>28906</v>
      </c>
      <c r="B2316" t="s">
        <v>28547</v>
      </c>
      <c r="C2316" t="s">
        <v>28907</v>
      </c>
      <c r="D2316" t="s">
        <v>28908</v>
      </c>
      <c r="E2316" t="s">
        <v>191</v>
      </c>
      <c r="F2316" t="s">
        <v>11145</v>
      </c>
      <c r="G2316" s="5">
        <v>143.68</v>
      </c>
      <c r="H2316" t="s">
        <v>42</v>
      </c>
      <c r="I2316" t="s">
        <v>43</v>
      </c>
      <c r="J2316" t="s">
        <v>45</v>
      </c>
      <c r="N2316" s="6">
        <v>2015</v>
      </c>
      <c r="R2316" s="7">
        <v>35.582712000000001</v>
      </c>
      <c r="S2316" s="7">
        <v>140.096892</v>
      </c>
      <c r="T2316" t="s">
        <v>46</v>
      </c>
      <c r="U2316" t="s">
        <v>28582</v>
      </c>
      <c r="W2316" t="s">
        <v>28582</v>
      </c>
      <c r="X2316" t="s">
        <v>28909</v>
      </c>
      <c r="Y2316" t="s">
        <v>19854</v>
      </c>
      <c r="Z2316" t="s">
        <v>21048</v>
      </c>
      <c r="AC2316" t="s">
        <v>28910</v>
      </c>
      <c r="AH2316" s="27"/>
      <c r="AI2316" t="s">
        <v>28911</v>
      </c>
      <c r="AJ2316" t="s">
        <v>28913</v>
      </c>
    </row>
    <row r="2317" spans="1:36" ht="17.25" hidden="1" customHeight="1" x14ac:dyDescent="0.2">
      <c r="A2317" s="4" t="s">
        <v>28914</v>
      </c>
      <c r="B2317" t="s">
        <v>28547</v>
      </c>
      <c r="C2317" t="s">
        <v>28915</v>
      </c>
      <c r="D2317" t="s">
        <v>28916</v>
      </c>
      <c r="E2317" t="s">
        <v>40</v>
      </c>
      <c r="F2317" t="s">
        <v>86</v>
      </c>
      <c r="G2317" s="5">
        <v>200</v>
      </c>
      <c r="H2317" t="s">
        <v>42</v>
      </c>
      <c r="I2317" t="s">
        <v>43</v>
      </c>
      <c r="J2317" t="s">
        <v>45</v>
      </c>
      <c r="N2317" s="27">
        <v>2021</v>
      </c>
      <c r="R2317" s="7">
        <v>35.498136000000002</v>
      </c>
      <c r="S2317" s="7">
        <v>139.718851</v>
      </c>
      <c r="T2317" t="s">
        <v>46</v>
      </c>
      <c r="U2317" t="s">
        <v>28802</v>
      </c>
      <c r="X2317" t="s">
        <v>28803</v>
      </c>
      <c r="Y2317" t="s">
        <v>19854</v>
      </c>
      <c r="Z2317" t="s">
        <v>21048</v>
      </c>
      <c r="AG2317" t="s">
        <v>28917</v>
      </c>
      <c r="AH2317" s="24">
        <v>1263263</v>
      </c>
      <c r="AI2317" t="s">
        <v>28918</v>
      </c>
      <c r="AJ2317" t="s">
        <v>28919</v>
      </c>
    </row>
    <row r="2318" spans="1:36" ht="17.25" hidden="1" customHeight="1" x14ac:dyDescent="0.2">
      <c r="A2318" s="4" t="s">
        <v>28914</v>
      </c>
      <c r="B2318" t="s">
        <v>28547</v>
      </c>
      <c r="C2318" t="s">
        <v>28915</v>
      </c>
      <c r="D2318" t="s">
        <v>28916</v>
      </c>
      <c r="E2318" t="s">
        <v>191</v>
      </c>
      <c r="F2318" t="s">
        <v>86</v>
      </c>
      <c r="G2318" s="5">
        <v>210.6</v>
      </c>
      <c r="H2318" t="s">
        <v>42</v>
      </c>
      <c r="I2318" t="s">
        <v>43</v>
      </c>
      <c r="J2318" t="s">
        <v>45</v>
      </c>
      <c r="N2318" s="27">
        <v>2014</v>
      </c>
      <c r="R2318" s="7">
        <v>35.498136000000002</v>
      </c>
      <c r="S2318" s="7">
        <v>139.718851</v>
      </c>
      <c r="T2318" t="s">
        <v>46</v>
      </c>
      <c r="U2318" t="s">
        <v>28802</v>
      </c>
      <c r="X2318" t="s">
        <v>28803</v>
      </c>
      <c r="Y2318" t="s">
        <v>19854</v>
      </c>
      <c r="Z2318" t="s">
        <v>21048</v>
      </c>
      <c r="AG2318" t="s">
        <v>28917</v>
      </c>
      <c r="AI2318" t="s">
        <v>28918</v>
      </c>
      <c r="AJ2318" t="s">
        <v>28923</v>
      </c>
    </row>
    <row r="2319" spans="1:36" ht="17.25" hidden="1" customHeight="1" x14ac:dyDescent="0.2">
      <c r="A2319" s="4" t="s">
        <v>28930</v>
      </c>
      <c r="B2319" t="s">
        <v>28547</v>
      </c>
      <c r="C2319" t="s">
        <v>28931</v>
      </c>
      <c r="E2319" t="s">
        <v>40</v>
      </c>
      <c r="F2319" t="s">
        <v>617</v>
      </c>
      <c r="G2319" s="5">
        <v>572</v>
      </c>
      <c r="H2319" t="s">
        <v>42</v>
      </c>
      <c r="I2319" t="s">
        <v>43</v>
      </c>
      <c r="J2319" t="s">
        <v>45</v>
      </c>
      <c r="N2319" s="24">
        <v>2023</v>
      </c>
      <c r="R2319" s="7">
        <v>37.206141000000002</v>
      </c>
      <c r="S2319" s="7">
        <v>138.27845600000001</v>
      </c>
      <c r="T2319" t="s">
        <v>504</v>
      </c>
      <c r="U2319" t="s">
        <v>28926</v>
      </c>
      <c r="X2319" t="s">
        <v>28777</v>
      </c>
      <c r="Y2319" t="s">
        <v>19854</v>
      </c>
      <c r="Z2319" t="s">
        <v>21048</v>
      </c>
      <c r="AI2319" t="s">
        <v>28932</v>
      </c>
      <c r="AJ2319" t="s">
        <v>28933</v>
      </c>
    </row>
    <row r="2320" spans="1:36" ht="17.25" hidden="1" customHeight="1" x14ac:dyDescent="0.2">
      <c r="A2320" s="4" t="s">
        <v>28934</v>
      </c>
      <c r="B2320" t="s">
        <v>28547</v>
      </c>
      <c r="C2320" t="s">
        <v>28935</v>
      </c>
      <c r="D2320" t="s">
        <v>28936</v>
      </c>
      <c r="E2320" t="s">
        <v>73</v>
      </c>
      <c r="F2320" t="s">
        <v>617</v>
      </c>
      <c r="G2320" s="5">
        <v>595</v>
      </c>
      <c r="H2320" t="s">
        <v>42</v>
      </c>
      <c r="I2320" t="s">
        <v>43</v>
      </c>
      <c r="J2320" t="s">
        <v>45</v>
      </c>
      <c r="N2320" s="27">
        <v>2013</v>
      </c>
      <c r="R2320" s="7">
        <v>37.206141000000002</v>
      </c>
      <c r="S2320" s="7">
        <v>138.27845600000001</v>
      </c>
      <c r="T2320" t="s">
        <v>46</v>
      </c>
      <c r="U2320" t="s">
        <v>28926</v>
      </c>
      <c r="X2320" t="s">
        <v>28777</v>
      </c>
      <c r="Y2320" t="s">
        <v>19854</v>
      </c>
      <c r="Z2320" t="s">
        <v>21048</v>
      </c>
      <c r="AA2320" t="s">
        <v>28942</v>
      </c>
      <c r="AG2320" t="s">
        <v>28938</v>
      </c>
      <c r="AH2320" s="8" t="s">
        <v>28943</v>
      </c>
      <c r="AI2320" t="s">
        <v>28940</v>
      </c>
      <c r="AJ2320" t="s">
        <v>28944</v>
      </c>
    </row>
    <row r="2321" spans="1:36" ht="17.25" hidden="1" customHeight="1" x14ac:dyDescent="0.2">
      <c r="A2321" s="4" t="s">
        <v>28934</v>
      </c>
      <c r="B2321" t="s">
        <v>28547</v>
      </c>
      <c r="C2321" t="s">
        <v>28935</v>
      </c>
      <c r="D2321" t="s">
        <v>28936</v>
      </c>
      <c r="E2321" t="s">
        <v>75</v>
      </c>
      <c r="F2321" t="s">
        <v>617</v>
      </c>
      <c r="G2321" s="5">
        <v>595</v>
      </c>
      <c r="H2321" t="s">
        <v>42</v>
      </c>
      <c r="I2321" t="s">
        <v>43</v>
      </c>
      <c r="J2321" t="s">
        <v>45</v>
      </c>
      <c r="N2321" s="27">
        <v>2013</v>
      </c>
      <c r="R2321" s="7">
        <v>37.206141000000002</v>
      </c>
      <c r="S2321" s="7">
        <v>138.27845600000001</v>
      </c>
      <c r="T2321" t="s">
        <v>46</v>
      </c>
      <c r="U2321" t="s">
        <v>28926</v>
      </c>
      <c r="X2321" t="s">
        <v>28777</v>
      </c>
      <c r="Y2321" t="s">
        <v>19854</v>
      </c>
      <c r="Z2321" t="s">
        <v>21048</v>
      </c>
      <c r="AA2321" t="s">
        <v>28945</v>
      </c>
      <c r="AG2321" t="s">
        <v>28938</v>
      </c>
      <c r="AH2321" s="27" t="s">
        <v>28946</v>
      </c>
      <c r="AI2321" t="s">
        <v>28940</v>
      </c>
      <c r="AJ2321" t="s">
        <v>28947</v>
      </c>
    </row>
    <row r="2322" spans="1:36" ht="17.25" hidden="1" customHeight="1" x14ac:dyDescent="0.2">
      <c r="A2322" s="4" t="s">
        <v>28934</v>
      </c>
      <c r="B2322" t="s">
        <v>28547</v>
      </c>
      <c r="C2322" t="s">
        <v>28935</v>
      </c>
      <c r="D2322" t="s">
        <v>28936</v>
      </c>
      <c r="E2322" t="s">
        <v>77</v>
      </c>
      <c r="F2322" t="s">
        <v>617</v>
      </c>
      <c r="G2322" s="5">
        <v>595</v>
      </c>
      <c r="H2322" t="s">
        <v>42</v>
      </c>
      <c r="I2322" t="s">
        <v>43</v>
      </c>
      <c r="J2322" t="s">
        <v>45</v>
      </c>
      <c r="N2322" s="27">
        <v>2014</v>
      </c>
      <c r="R2322" s="7">
        <v>37.206141000000002</v>
      </c>
      <c r="S2322" s="7">
        <v>138.27845600000001</v>
      </c>
      <c r="T2322" t="s">
        <v>46</v>
      </c>
      <c r="U2322" t="s">
        <v>28926</v>
      </c>
      <c r="X2322" t="s">
        <v>28777</v>
      </c>
      <c r="Y2322" t="s">
        <v>19854</v>
      </c>
      <c r="Z2322" t="s">
        <v>21048</v>
      </c>
      <c r="AA2322" t="s">
        <v>28948</v>
      </c>
      <c r="AG2322" t="s">
        <v>28938</v>
      </c>
      <c r="AH2322" s="27" t="s">
        <v>28949</v>
      </c>
      <c r="AI2322" t="s">
        <v>28940</v>
      </c>
      <c r="AJ2322" t="s">
        <v>28950</v>
      </c>
    </row>
    <row r="2323" spans="1:36" ht="17.25" hidden="1" customHeight="1" x14ac:dyDescent="0.2">
      <c r="A2323" s="4" t="s">
        <v>28970</v>
      </c>
      <c r="B2323" t="s">
        <v>28547</v>
      </c>
      <c r="C2323" t="s">
        <v>28971</v>
      </c>
      <c r="E2323" t="s">
        <v>40</v>
      </c>
      <c r="F2323" t="s">
        <v>86</v>
      </c>
      <c r="G2323" s="5">
        <v>107</v>
      </c>
      <c r="H2323" t="s">
        <v>42</v>
      </c>
      <c r="I2323" t="s">
        <v>43</v>
      </c>
      <c r="J2323" t="s">
        <v>44</v>
      </c>
      <c r="N2323" s="6">
        <v>2020</v>
      </c>
      <c r="R2323" s="7">
        <v>35.916909579657997</v>
      </c>
      <c r="S2323" s="7">
        <v>140.70158791608401</v>
      </c>
      <c r="T2323" t="s">
        <v>46</v>
      </c>
      <c r="U2323" t="s">
        <v>28972</v>
      </c>
      <c r="X2323" t="s">
        <v>28866</v>
      </c>
      <c r="Y2323" t="s">
        <v>19854</v>
      </c>
      <c r="Z2323" t="s">
        <v>21048</v>
      </c>
      <c r="AG2323" t="s">
        <v>28973</v>
      </c>
      <c r="AH2323" s="27" t="s">
        <v>28974</v>
      </c>
      <c r="AI2323" t="s">
        <v>28975</v>
      </c>
      <c r="AJ2323" t="s">
        <v>28976</v>
      </c>
    </row>
    <row r="2324" spans="1:36" ht="17.25" hidden="1" customHeight="1" x14ac:dyDescent="0.2">
      <c r="A2324" s="4" t="s">
        <v>28977</v>
      </c>
      <c r="B2324" t="s">
        <v>28547</v>
      </c>
      <c r="C2324" t="s">
        <v>28978</v>
      </c>
      <c r="D2324" t="s">
        <v>28979</v>
      </c>
      <c r="E2324" t="s">
        <v>28990</v>
      </c>
      <c r="F2324" t="s">
        <v>86</v>
      </c>
      <c r="G2324" s="5">
        <v>420</v>
      </c>
      <c r="H2324" t="s">
        <v>42</v>
      </c>
      <c r="I2324" t="s">
        <v>43</v>
      </c>
      <c r="J2324" t="s">
        <v>45</v>
      </c>
      <c r="N2324" s="27">
        <v>2014</v>
      </c>
      <c r="R2324" s="7">
        <v>35.916978999999998</v>
      </c>
      <c r="S2324" s="7">
        <v>140.70173</v>
      </c>
      <c r="T2324" t="s">
        <v>46</v>
      </c>
      <c r="U2324" t="s">
        <v>28980</v>
      </c>
      <c r="X2324" t="s">
        <v>28866</v>
      </c>
      <c r="Y2324" t="s">
        <v>19854</v>
      </c>
      <c r="Z2324" t="s">
        <v>21048</v>
      </c>
      <c r="AA2324" t="s">
        <v>28981</v>
      </c>
      <c r="AG2324" t="s">
        <v>28982</v>
      </c>
      <c r="AH2324" s="27" t="s">
        <v>28991</v>
      </c>
      <c r="AI2324" t="s">
        <v>28983</v>
      </c>
      <c r="AJ2324" t="s">
        <v>28992</v>
      </c>
    </row>
    <row r="2325" spans="1:36" ht="17.25" hidden="1" customHeight="1" x14ac:dyDescent="0.2">
      <c r="A2325" s="4" t="s">
        <v>28977</v>
      </c>
      <c r="B2325" t="s">
        <v>28547</v>
      </c>
      <c r="C2325" t="s">
        <v>28978</v>
      </c>
      <c r="D2325" t="s">
        <v>28979</v>
      </c>
      <c r="E2325" t="s">
        <v>28993</v>
      </c>
      <c r="F2325" t="s">
        <v>86</v>
      </c>
      <c r="G2325" s="5">
        <v>420</v>
      </c>
      <c r="H2325" t="s">
        <v>42</v>
      </c>
      <c r="I2325" t="s">
        <v>43</v>
      </c>
      <c r="J2325" t="s">
        <v>45</v>
      </c>
      <c r="N2325" s="8">
        <v>2014</v>
      </c>
      <c r="R2325" s="7">
        <v>35.916978999999998</v>
      </c>
      <c r="S2325" s="7">
        <v>140.70173</v>
      </c>
      <c r="T2325" t="s">
        <v>46</v>
      </c>
      <c r="U2325" t="s">
        <v>28980</v>
      </c>
      <c r="X2325" t="s">
        <v>28866</v>
      </c>
      <c r="Y2325" t="s">
        <v>19854</v>
      </c>
      <c r="Z2325" t="s">
        <v>21048</v>
      </c>
      <c r="AA2325" t="s">
        <v>28981</v>
      </c>
      <c r="AG2325" t="s">
        <v>28982</v>
      </c>
      <c r="AH2325" s="27" t="s">
        <v>28994</v>
      </c>
      <c r="AI2325" t="s">
        <v>28983</v>
      </c>
      <c r="AJ2325" t="s">
        <v>28995</v>
      </c>
    </row>
    <row r="2326" spans="1:36" ht="17.25" hidden="1" customHeight="1" x14ac:dyDescent="0.2">
      <c r="A2326" s="4" t="s">
        <v>28977</v>
      </c>
      <c r="B2326" t="s">
        <v>28547</v>
      </c>
      <c r="C2326" t="s">
        <v>28978</v>
      </c>
      <c r="D2326" t="s">
        <v>28979</v>
      </c>
      <c r="E2326" t="s">
        <v>28996</v>
      </c>
      <c r="F2326" t="s">
        <v>86</v>
      </c>
      <c r="G2326" s="5">
        <v>420</v>
      </c>
      <c r="H2326" t="s">
        <v>42</v>
      </c>
      <c r="I2326" t="s">
        <v>43</v>
      </c>
      <c r="J2326" t="s">
        <v>45</v>
      </c>
      <c r="N2326" s="27">
        <v>2014</v>
      </c>
      <c r="R2326" s="7">
        <v>35.916978999999998</v>
      </c>
      <c r="S2326" s="7">
        <v>140.70173</v>
      </c>
      <c r="T2326" t="s">
        <v>46</v>
      </c>
      <c r="U2326" t="s">
        <v>28980</v>
      </c>
      <c r="X2326" t="s">
        <v>28866</v>
      </c>
      <c r="Y2326" t="s">
        <v>19854</v>
      </c>
      <c r="Z2326" t="s">
        <v>21048</v>
      </c>
      <c r="AA2326" t="s">
        <v>28981</v>
      </c>
      <c r="AG2326" t="s">
        <v>28982</v>
      </c>
      <c r="AH2326" s="27" t="s">
        <v>28997</v>
      </c>
      <c r="AI2326" t="s">
        <v>28983</v>
      </c>
      <c r="AJ2326" t="s">
        <v>28998</v>
      </c>
    </row>
    <row r="2327" spans="1:36" ht="17.25" hidden="1" customHeight="1" x14ac:dyDescent="0.2">
      <c r="A2327" s="4" t="s">
        <v>29038</v>
      </c>
      <c r="B2327" t="s">
        <v>28547</v>
      </c>
      <c r="C2327" t="s">
        <v>29039</v>
      </c>
      <c r="D2327" t="s">
        <v>29040</v>
      </c>
      <c r="E2327" t="s">
        <v>75</v>
      </c>
      <c r="F2327" t="s">
        <v>617</v>
      </c>
      <c r="G2327" s="5">
        <v>500</v>
      </c>
      <c r="H2327" t="s">
        <v>42</v>
      </c>
      <c r="I2327" t="s">
        <v>43</v>
      </c>
      <c r="J2327" t="s">
        <v>44</v>
      </c>
      <c r="N2327" s="27">
        <v>2013</v>
      </c>
      <c r="R2327" s="7">
        <v>35.512801000000003</v>
      </c>
      <c r="S2327" s="7">
        <v>139.76226600000001</v>
      </c>
      <c r="T2327" t="s">
        <v>46</v>
      </c>
      <c r="U2327" t="s">
        <v>28802</v>
      </c>
      <c r="X2327" t="s">
        <v>28803</v>
      </c>
      <c r="Y2327" t="s">
        <v>19854</v>
      </c>
      <c r="Z2327" t="s">
        <v>21048</v>
      </c>
      <c r="AA2327" t="s">
        <v>29041</v>
      </c>
      <c r="AC2327" t="s">
        <v>29042</v>
      </c>
      <c r="AD2327" t="s">
        <v>52</v>
      </c>
      <c r="AE2327" t="s">
        <v>254</v>
      </c>
      <c r="AF2327" t="s">
        <v>52</v>
      </c>
      <c r="AG2327" t="s">
        <v>29043</v>
      </c>
      <c r="AH2327" s="6">
        <v>1220963</v>
      </c>
      <c r="AI2327" t="s">
        <v>29044</v>
      </c>
      <c r="AJ2327" t="s">
        <v>29049</v>
      </c>
    </row>
    <row r="2328" spans="1:36" ht="17.25" hidden="1" customHeight="1" x14ac:dyDescent="0.2">
      <c r="A2328" s="4" t="s">
        <v>29038</v>
      </c>
      <c r="B2328" t="s">
        <v>28547</v>
      </c>
      <c r="C2328" t="s">
        <v>29039</v>
      </c>
      <c r="D2328" t="s">
        <v>29040</v>
      </c>
      <c r="E2328" t="s">
        <v>77</v>
      </c>
      <c r="F2328" t="s">
        <v>617</v>
      </c>
      <c r="G2328" s="5">
        <v>710</v>
      </c>
      <c r="H2328" t="s">
        <v>42</v>
      </c>
      <c r="I2328" t="s">
        <v>43</v>
      </c>
      <c r="J2328" t="s">
        <v>44</v>
      </c>
      <c r="N2328" s="27">
        <v>2016</v>
      </c>
      <c r="R2328" s="7">
        <v>35.512801000000003</v>
      </c>
      <c r="S2328" s="7">
        <v>139.76226600000001</v>
      </c>
      <c r="T2328" t="s">
        <v>46</v>
      </c>
      <c r="U2328" t="s">
        <v>28802</v>
      </c>
      <c r="X2328" t="s">
        <v>28803</v>
      </c>
      <c r="Y2328" t="s">
        <v>19854</v>
      </c>
      <c r="Z2328" t="s">
        <v>21048</v>
      </c>
      <c r="AA2328" t="s">
        <v>29041</v>
      </c>
      <c r="AC2328" t="s">
        <v>29042</v>
      </c>
      <c r="AD2328" t="s">
        <v>52</v>
      </c>
      <c r="AE2328" t="s">
        <v>254</v>
      </c>
      <c r="AF2328" t="s">
        <v>52</v>
      </c>
      <c r="AG2328" t="s">
        <v>29043</v>
      </c>
      <c r="AH2328" s="6">
        <v>1220965</v>
      </c>
      <c r="AI2328" t="s">
        <v>29044</v>
      </c>
      <c r="AJ2328" t="s">
        <v>29050</v>
      </c>
    </row>
    <row r="2329" spans="1:36" ht="17.25" hidden="1" customHeight="1" x14ac:dyDescent="0.2">
      <c r="A2329" s="4" t="s">
        <v>29038</v>
      </c>
      <c r="B2329" t="s">
        <v>28547</v>
      </c>
      <c r="C2329" t="s">
        <v>29039</v>
      </c>
      <c r="D2329" t="s">
        <v>29040</v>
      </c>
      <c r="E2329" t="s">
        <v>318</v>
      </c>
      <c r="F2329" t="s">
        <v>617</v>
      </c>
      <c r="G2329" s="5">
        <v>710</v>
      </c>
      <c r="H2329" t="s">
        <v>42</v>
      </c>
      <c r="I2329" t="s">
        <v>43</v>
      </c>
      <c r="J2329" t="s">
        <v>44</v>
      </c>
      <c r="N2329" s="27">
        <v>2016</v>
      </c>
      <c r="R2329" s="7">
        <v>35.512801000000003</v>
      </c>
      <c r="S2329" s="7">
        <v>139.76226600000001</v>
      </c>
      <c r="T2329" t="s">
        <v>46</v>
      </c>
      <c r="U2329" t="s">
        <v>28802</v>
      </c>
      <c r="X2329" t="s">
        <v>28803</v>
      </c>
      <c r="Y2329" t="s">
        <v>19854</v>
      </c>
      <c r="Z2329" t="s">
        <v>21048</v>
      </c>
      <c r="AA2329" t="s">
        <v>29041</v>
      </c>
      <c r="AC2329" t="s">
        <v>29042</v>
      </c>
      <c r="AD2329" t="s">
        <v>52</v>
      </c>
      <c r="AE2329" t="s">
        <v>254</v>
      </c>
      <c r="AF2329" t="s">
        <v>52</v>
      </c>
      <c r="AG2329" t="s">
        <v>29043</v>
      </c>
      <c r="AH2329" s="6">
        <v>1220964</v>
      </c>
      <c r="AI2329" t="s">
        <v>29044</v>
      </c>
      <c r="AJ2329" t="s">
        <v>29051</v>
      </c>
    </row>
    <row r="2330" spans="1:36" ht="17.25" hidden="1" customHeight="1" x14ac:dyDescent="0.2">
      <c r="A2330" s="4" t="s">
        <v>29076</v>
      </c>
      <c r="B2330" t="s">
        <v>28547</v>
      </c>
      <c r="C2330" t="s">
        <v>29077</v>
      </c>
      <c r="D2330" t="s">
        <v>29078</v>
      </c>
      <c r="E2330" t="s">
        <v>335</v>
      </c>
      <c r="F2330" t="s">
        <v>21045</v>
      </c>
      <c r="G2330" s="5">
        <v>156</v>
      </c>
      <c r="H2330" t="s">
        <v>42</v>
      </c>
      <c r="I2330" t="s">
        <v>240</v>
      </c>
      <c r="J2330" t="s">
        <v>45</v>
      </c>
      <c r="N2330" s="6">
        <v>2016</v>
      </c>
      <c r="R2330" s="7">
        <v>34.490034782084699</v>
      </c>
      <c r="S2330" s="7">
        <v>133.71910089565199</v>
      </c>
      <c r="T2330" t="s">
        <v>46</v>
      </c>
      <c r="U2330" t="s">
        <v>29080</v>
      </c>
      <c r="X2330" t="s">
        <v>29081</v>
      </c>
      <c r="Y2330" t="s">
        <v>19854</v>
      </c>
      <c r="Z2330" t="s">
        <v>21048</v>
      </c>
      <c r="AG2330" t="s">
        <v>29082</v>
      </c>
      <c r="AH2330" s="6">
        <v>1133300</v>
      </c>
      <c r="AI2330" t="s">
        <v>29083</v>
      </c>
      <c r="AJ2330" t="s">
        <v>29087</v>
      </c>
    </row>
    <row r="2331" spans="1:36" ht="17.25" hidden="1" customHeight="1" x14ac:dyDescent="0.2">
      <c r="A2331" s="4" t="s">
        <v>29122</v>
      </c>
      <c r="B2331" t="s">
        <v>28547</v>
      </c>
      <c r="C2331" t="s">
        <v>29123</v>
      </c>
      <c r="D2331" t="s">
        <v>29124</v>
      </c>
      <c r="E2331" t="s">
        <v>40</v>
      </c>
      <c r="F2331" t="s">
        <v>86</v>
      </c>
      <c r="G2331" s="5">
        <v>624.1</v>
      </c>
      <c r="H2331" t="s">
        <v>42</v>
      </c>
      <c r="I2331" t="s">
        <v>43</v>
      </c>
      <c r="J2331" t="s">
        <v>45</v>
      </c>
      <c r="N2331" s="27">
        <v>2019</v>
      </c>
      <c r="R2331" s="7">
        <v>36.457239999999999</v>
      </c>
      <c r="S2331" s="7">
        <v>139.97404700000001</v>
      </c>
      <c r="T2331" t="s">
        <v>46</v>
      </c>
      <c r="U2331" t="s">
        <v>29125</v>
      </c>
      <c r="X2331" t="s">
        <v>29126</v>
      </c>
      <c r="Y2331" t="s">
        <v>19854</v>
      </c>
      <c r="Z2331" t="s">
        <v>21048</v>
      </c>
      <c r="AA2331" t="s">
        <v>29127</v>
      </c>
      <c r="AG2331" t="s">
        <v>29128</v>
      </c>
      <c r="AH2331" s="27" t="s">
        <v>29129</v>
      </c>
      <c r="AI2331" t="s">
        <v>29130</v>
      </c>
      <c r="AJ2331" t="s">
        <v>29131</v>
      </c>
    </row>
    <row r="2332" spans="1:36" ht="17.25" hidden="1" customHeight="1" x14ac:dyDescent="0.2">
      <c r="A2332" s="4" t="s">
        <v>29122</v>
      </c>
      <c r="B2332" t="s">
        <v>28547</v>
      </c>
      <c r="C2332" t="s">
        <v>29123</v>
      </c>
      <c r="D2332" t="s">
        <v>29124</v>
      </c>
      <c r="E2332" t="s">
        <v>56</v>
      </c>
      <c r="F2332" t="s">
        <v>86</v>
      </c>
      <c r="G2332" s="5">
        <v>624.1</v>
      </c>
      <c r="H2332" t="s">
        <v>42</v>
      </c>
      <c r="I2332" t="s">
        <v>43</v>
      </c>
      <c r="J2332" t="s">
        <v>45</v>
      </c>
      <c r="N2332" s="27">
        <v>2020</v>
      </c>
      <c r="R2332" s="7">
        <v>36.457239999999999</v>
      </c>
      <c r="S2332" s="7">
        <v>139.97404700000001</v>
      </c>
      <c r="T2332" t="s">
        <v>46</v>
      </c>
      <c r="U2332" t="s">
        <v>29125</v>
      </c>
      <c r="X2332" t="s">
        <v>29126</v>
      </c>
      <c r="Y2332" t="s">
        <v>19854</v>
      </c>
      <c r="Z2332" t="s">
        <v>21048</v>
      </c>
      <c r="AA2332" t="s">
        <v>29127</v>
      </c>
      <c r="AG2332" t="s">
        <v>29128</v>
      </c>
      <c r="AH2332" s="8" t="s">
        <v>29132</v>
      </c>
      <c r="AI2332" t="s">
        <v>29130</v>
      </c>
      <c r="AJ2332" t="s">
        <v>29133</v>
      </c>
    </row>
    <row r="2333" spans="1:36" ht="17.25" hidden="1" customHeight="1" x14ac:dyDescent="0.2">
      <c r="A2333" s="4" t="s">
        <v>29172</v>
      </c>
      <c r="B2333" t="s">
        <v>28547</v>
      </c>
      <c r="C2333" t="s">
        <v>29173</v>
      </c>
      <c r="E2333" t="s">
        <v>40</v>
      </c>
      <c r="F2333" t="s">
        <v>617</v>
      </c>
      <c r="G2333" s="5">
        <v>150</v>
      </c>
      <c r="H2333" t="s">
        <v>42</v>
      </c>
      <c r="I2333" t="s">
        <v>65</v>
      </c>
      <c r="J2333" t="s">
        <v>45</v>
      </c>
      <c r="K2333" t="s">
        <v>45</v>
      </c>
      <c r="L2333" t="s">
        <v>45</v>
      </c>
      <c r="N2333" s="6">
        <v>2022</v>
      </c>
      <c r="R2333" s="7">
        <v>33.984979000000003</v>
      </c>
      <c r="S2333" s="7">
        <v>133.31424100000001</v>
      </c>
      <c r="T2333" t="s">
        <v>46</v>
      </c>
      <c r="U2333" t="s">
        <v>29174</v>
      </c>
      <c r="X2333" t="s">
        <v>29175</v>
      </c>
      <c r="Y2333" t="s">
        <v>19854</v>
      </c>
      <c r="Z2333" t="s">
        <v>21048</v>
      </c>
      <c r="AG2333" t="s">
        <v>29176</v>
      </c>
      <c r="AH2333" s="8">
        <v>1303483</v>
      </c>
      <c r="AI2333" t="s">
        <v>29177</v>
      </c>
      <c r="AJ2333" t="s">
        <v>29178</v>
      </c>
    </row>
    <row r="2334" spans="1:36" ht="17.25" hidden="1" customHeight="1" x14ac:dyDescent="0.2">
      <c r="A2334" s="4" t="s">
        <v>29179</v>
      </c>
      <c r="B2334" t="s">
        <v>28547</v>
      </c>
      <c r="C2334" t="s">
        <v>29180</v>
      </c>
      <c r="D2334" t="s">
        <v>29181</v>
      </c>
      <c r="E2334" t="s">
        <v>28990</v>
      </c>
      <c r="F2334" t="s">
        <v>617</v>
      </c>
      <c r="G2334" s="5">
        <v>1188</v>
      </c>
      <c r="H2334" t="s">
        <v>42</v>
      </c>
      <c r="I2334" t="s">
        <v>43</v>
      </c>
      <c r="J2334" t="s">
        <v>45</v>
      </c>
      <c r="N2334" s="27">
        <v>2017</v>
      </c>
      <c r="R2334" s="7">
        <v>35.031903999999997</v>
      </c>
      <c r="S2334" s="7">
        <v>136.83196599999999</v>
      </c>
      <c r="T2334" t="s">
        <v>46</v>
      </c>
      <c r="U2334" t="s">
        <v>29182</v>
      </c>
      <c r="X2334" t="s">
        <v>28603</v>
      </c>
      <c r="Y2334" t="s">
        <v>19854</v>
      </c>
      <c r="Z2334" t="s">
        <v>21048</v>
      </c>
      <c r="AA2334" t="s">
        <v>29183</v>
      </c>
      <c r="AG2334" t="s">
        <v>29184</v>
      </c>
      <c r="AH2334" s="8" t="s">
        <v>29185</v>
      </c>
      <c r="AI2334" t="s">
        <v>29186</v>
      </c>
      <c r="AJ2334" t="s">
        <v>29187</v>
      </c>
    </row>
    <row r="2335" spans="1:36" ht="17.25" hidden="1" customHeight="1" x14ac:dyDescent="0.2">
      <c r="A2335" s="4" t="s">
        <v>29179</v>
      </c>
      <c r="B2335" t="s">
        <v>28547</v>
      </c>
      <c r="C2335" t="s">
        <v>29180</v>
      </c>
      <c r="D2335" t="s">
        <v>29181</v>
      </c>
      <c r="E2335" t="s">
        <v>28993</v>
      </c>
      <c r="F2335" t="s">
        <v>617</v>
      </c>
      <c r="G2335" s="5">
        <v>1188</v>
      </c>
      <c r="H2335" t="s">
        <v>42</v>
      </c>
      <c r="I2335" t="s">
        <v>43</v>
      </c>
      <c r="J2335" t="s">
        <v>45</v>
      </c>
      <c r="N2335" s="27">
        <v>2018</v>
      </c>
      <c r="R2335" s="7">
        <v>35.031903999999997</v>
      </c>
      <c r="S2335" s="7">
        <v>136.83196599999999</v>
      </c>
      <c r="T2335" t="s">
        <v>46</v>
      </c>
      <c r="U2335" t="s">
        <v>29182</v>
      </c>
      <c r="X2335" t="s">
        <v>28603</v>
      </c>
      <c r="Y2335" t="s">
        <v>19854</v>
      </c>
      <c r="Z2335" t="s">
        <v>21048</v>
      </c>
      <c r="AA2335" t="s">
        <v>29183</v>
      </c>
      <c r="AG2335" t="s">
        <v>29184</v>
      </c>
      <c r="AH2335" s="8" t="s">
        <v>29188</v>
      </c>
      <c r="AI2335" t="s">
        <v>29186</v>
      </c>
      <c r="AJ2335" t="s">
        <v>29189</v>
      </c>
    </row>
    <row r="2336" spans="1:36" ht="17.25" hidden="1" customHeight="1" x14ac:dyDescent="0.2">
      <c r="A2336" s="4" t="s">
        <v>29190</v>
      </c>
      <c r="B2336" t="s">
        <v>28547</v>
      </c>
      <c r="C2336" t="s">
        <v>29191</v>
      </c>
      <c r="D2336" t="s">
        <v>29192</v>
      </c>
      <c r="E2336" t="s">
        <v>58</v>
      </c>
      <c r="F2336" t="s">
        <v>617</v>
      </c>
      <c r="G2336" s="5">
        <v>407.1</v>
      </c>
      <c r="H2336" t="s">
        <v>42</v>
      </c>
      <c r="I2336" t="s">
        <v>43</v>
      </c>
      <c r="J2336" t="s">
        <v>45</v>
      </c>
      <c r="N2336" s="27">
        <v>2016</v>
      </c>
      <c r="O2336" s="25"/>
      <c r="R2336" s="7">
        <v>35.479098999999998</v>
      </c>
      <c r="S2336" s="7">
        <v>139.70223799999999</v>
      </c>
      <c r="T2336" t="s">
        <v>46</v>
      </c>
      <c r="U2336" t="s">
        <v>29100</v>
      </c>
      <c r="X2336" t="s">
        <v>28803</v>
      </c>
      <c r="Y2336" t="s">
        <v>19854</v>
      </c>
      <c r="Z2336" t="s">
        <v>21048</v>
      </c>
      <c r="AG2336" t="s">
        <v>29193</v>
      </c>
      <c r="AH2336" s="6">
        <v>1185050</v>
      </c>
      <c r="AI2336" t="s">
        <v>29194</v>
      </c>
      <c r="AJ2336" t="s">
        <v>29197</v>
      </c>
    </row>
    <row r="2337" spans="1:36" ht="17.25" hidden="1" customHeight="1" x14ac:dyDescent="0.2">
      <c r="A2337" s="4" t="s">
        <v>29198</v>
      </c>
      <c r="B2337" t="s">
        <v>28547</v>
      </c>
      <c r="C2337" t="s">
        <v>29199</v>
      </c>
      <c r="E2337" t="s">
        <v>565</v>
      </c>
      <c r="F2337" t="s">
        <v>21090</v>
      </c>
      <c r="G2337" s="5">
        <v>147</v>
      </c>
      <c r="H2337" t="s">
        <v>42</v>
      </c>
      <c r="I2337" t="s">
        <v>43</v>
      </c>
      <c r="J2337" t="s">
        <v>45</v>
      </c>
      <c r="N2337" s="6">
        <v>2015</v>
      </c>
      <c r="R2337" s="7">
        <v>33.271432317013598</v>
      </c>
      <c r="S2337" s="7">
        <v>131.70408678835801</v>
      </c>
      <c r="T2337" t="s">
        <v>46</v>
      </c>
      <c r="U2337" t="s">
        <v>29201</v>
      </c>
      <c r="X2337" t="s">
        <v>29202</v>
      </c>
      <c r="Y2337" t="s">
        <v>19854</v>
      </c>
      <c r="Z2337" t="s">
        <v>21048</v>
      </c>
      <c r="AG2337" t="s">
        <v>29203</v>
      </c>
      <c r="AH2337" s="6">
        <v>1271179</v>
      </c>
      <c r="AI2337" t="s">
        <v>29204</v>
      </c>
      <c r="AJ2337" t="s">
        <v>29208</v>
      </c>
    </row>
    <row r="2338" spans="1:36" ht="17.25" hidden="1" customHeight="1" x14ac:dyDescent="0.2">
      <c r="A2338" s="4" t="s">
        <v>29248</v>
      </c>
      <c r="B2338" t="s">
        <v>28547</v>
      </c>
      <c r="C2338" t="s">
        <v>29249</v>
      </c>
      <c r="D2338" t="s">
        <v>29250</v>
      </c>
      <c r="E2338" t="s">
        <v>56</v>
      </c>
      <c r="F2338" t="s">
        <v>617</v>
      </c>
      <c r="G2338" s="5">
        <v>289</v>
      </c>
      <c r="H2338" t="s">
        <v>42</v>
      </c>
      <c r="I2338" t="s">
        <v>43</v>
      </c>
      <c r="J2338" t="s">
        <v>45</v>
      </c>
      <c r="N2338" s="27">
        <v>2016</v>
      </c>
      <c r="R2338" s="7">
        <v>34.342868000000003</v>
      </c>
      <c r="S2338" s="7">
        <v>133.84293700000001</v>
      </c>
      <c r="T2338" t="s">
        <v>46</v>
      </c>
      <c r="U2338" t="s">
        <v>29251</v>
      </c>
      <c r="X2338" t="s">
        <v>29252</v>
      </c>
      <c r="Y2338" t="s">
        <v>19854</v>
      </c>
      <c r="Z2338" t="s">
        <v>21048</v>
      </c>
      <c r="AG2338" t="s">
        <v>29253</v>
      </c>
      <c r="AH2338" s="6">
        <v>1223471</v>
      </c>
      <c r="AI2338" t="s">
        <v>29254</v>
      </c>
      <c r="AJ2338" t="s">
        <v>29256</v>
      </c>
    </row>
    <row r="2339" spans="1:36" ht="17.25" hidden="1" customHeight="1" x14ac:dyDescent="0.2">
      <c r="A2339" s="4" t="s">
        <v>29309</v>
      </c>
      <c r="B2339" t="s">
        <v>28547</v>
      </c>
      <c r="C2339" t="s">
        <v>29310</v>
      </c>
      <c r="D2339" t="s">
        <v>29311</v>
      </c>
      <c r="E2339" t="s">
        <v>40</v>
      </c>
      <c r="F2339" t="s">
        <v>617</v>
      </c>
      <c r="G2339" s="5">
        <v>112.4</v>
      </c>
      <c r="H2339" t="s">
        <v>42</v>
      </c>
      <c r="I2339" t="s">
        <v>43</v>
      </c>
      <c r="J2339" t="s">
        <v>45</v>
      </c>
      <c r="N2339" s="27">
        <v>2014</v>
      </c>
      <c r="O2339" s="25"/>
      <c r="R2339" s="7">
        <v>35.454304999999998</v>
      </c>
      <c r="S2339" s="7">
        <v>139.981988</v>
      </c>
      <c r="T2339" t="s">
        <v>46</v>
      </c>
      <c r="U2339" t="s">
        <v>28637</v>
      </c>
      <c r="X2339" t="s">
        <v>28582</v>
      </c>
      <c r="Y2339" t="s">
        <v>19854</v>
      </c>
      <c r="Z2339" t="s">
        <v>21048</v>
      </c>
      <c r="AA2339" t="s">
        <v>29312</v>
      </c>
      <c r="AC2339" t="s">
        <v>29313</v>
      </c>
      <c r="AG2339" t="s">
        <v>29314</v>
      </c>
      <c r="AH2339" s="27" t="s">
        <v>29315</v>
      </c>
      <c r="AI2339" t="s">
        <v>29316</v>
      </c>
      <c r="AJ2339" t="s">
        <v>29317</v>
      </c>
    </row>
    <row r="2340" spans="1:36" ht="17.25" hidden="1" customHeight="1" x14ac:dyDescent="0.2">
      <c r="A2340" s="4" t="s">
        <v>29318</v>
      </c>
      <c r="B2340" t="s">
        <v>28547</v>
      </c>
      <c r="C2340" t="s">
        <v>29319</v>
      </c>
      <c r="D2340" t="s">
        <v>29320</v>
      </c>
      <c r="E2340" t="s">
        <v>2096</v>
      </c>
      <c r="F2340" t="s">
        <v>617</v>
      </c>
      <c r="G2340" s="5">
        <v>480</v>
      </c>
      <c r="H2340" t="s">
        <v>42</v>
      </c>
      <c r="I2340" t="s">
        <v>43</v>
      </c>
      <c r="J2340" t="s">
        <v>45</v>
      </c>
      <c r="N2340" s="27">
        <v>2016</v>
      </c>
      <c r="O2340" s="25"/>
      <c r="R2340" s="7">
        <v>33.262749999999997</v>
      </c>
      <c r="S2340" s="7">
        <v>131.70774599999999</v>
      </c>
      <c r="T2340" t="s">
        <v>504</v>
      </c>
      <c r="U2340" t="s">
        <v>29321</v>
      </c>
      <c r="X2340" t="s">
        <v>29321</v>
      </c>
      <c r="Y2340" t="s">
        <v>19854</v>
      </c>
      <c r="Z2340" t="s">
        <v>21048</v>
      </c>
      <c r="AA2340" t="s">
        <v>29322</v>
      </c>
      <c r="AC2340" t="s">
        <v>29323</v>
      </c>
      <c r="AG2340" t="s">
        <v>29324</v>
      </c>
      <c r="AH2340" s="6">
        <v>1164157</v>
      </c>
      <c r="AI2340" t="s">
        <v>29325</v>
      </c>
      <c r="AJ2340" t="s">
        <v>29339</v>
      </c>
    </row>
    <row r="2341" spans="1:36" ht="17.25" hidden="1" customHeight="1" x14ac:dyDescent="0.2">
      <c r="A2341" s="4" t="s">
        <v>29340</v>
      </c>
      <c r="B2341" t="s">
        <v>28547</v>
      </c>
      <c r="C2341" t="s">
        <v>29341</v>
      </c>
      <c r="D2341" t="s">
        <v>29342</v>
      </c>
      <c r="E2341" t="s">
        <v>79</v>
      </c>
      <c r="F2341" t="s">
        <v>617</v>
      </c>
      <c r="G2341" s="5">
        <v>523</v>
      </c>
      <c r="H2341" t="s">
        <v>42</v>
      </c>
      <c r="I2341" t="s">
        <v>43</v>
      </c>
      <c r="J2341" t="s">
        <v>45</v>
      </c>
      <c r="N2341" s="8">
        <v>2015</v>
      </c>
      <c r="R2341" s="7">
        <v>38.276305999999998</v>
      </c>
      <c r="S2341" s="7">
        <v>141.040774</v>
      </c>
      <c r="T2341" t="s">
        <v>46</v>
      </c>
      <c r="U2341" t="s">
        <v>29343</v>
      </c>
      <c r="X2341" t="s">
        <v>29284</v>
      </c>
      <c r="Y2341" t="s">
        <v>19854</v>
      </c>
      <c r="Z2341" t="s">
        <v>21048</v>
      </c>
      <c r="AA2341" t="s">
        <v>29344</v>
      </c>
      <c r="AG2341" t="s">
        <v>29345</v>
      </c>
      <c r="AH2341" s="24">
        <v>1198860</v>
      </c>
      <c r="AI2341" t="s">
        <v>29346</v>
      </c>
      <c r="AJ2341" t="s">
        <v>29347</v>
      </c>
    </row>
    <row r="2342" spans="1:36" ht="17.25" hidden="1" customHeight="1" x14ac:dyDescent="0.2">
      <c r="A2342" s="4" t="s">
        <v>29340</v>
      </c>
      <c r="B2342" t="s">
        <v>28547</v>
      </c>
      <c r="C2342" t="s">
        <v>29341</v>
      </c>
      <c r="D2342" t="s">
        <v>29342</v>
      </c>
      <c r="E2342" t="s">
        <v>81</v>
      </c>
      <c r="F2342" t="s">
        <v>617</v>
      </c>
      <c r="G2342" s="5">
        <v>523</v>
      </c>
      <c r="H2342" t="s">
        <v>42</v>
      </c>
      <c r="I2342" t="s">
        <v>43</v>
      </c>
      <c r="J2342" t="s">
        <v>45</v>
      </c>
      <c r="N2342" s="27">
        <v>2016</v>
      </c>
      <c r="R2342" s="7">
        <v>38.276305999999998</v>
      </c>
      <c r="S2342" s="7">
        <v>141.040774</v>
      </c>
      <c r="T2342" t="s">
        <v>46</v>
      </c>
      <c r="U2342" t="s">
        <v>29343</v>
      </c>
      <c r="X2342" t="s">
        <v>29284</v>
      </c>
      <c r="Y2342" t="s">
        <v>19854</v>
      </c>
      <c r="Z2342" t="s">
        <v>21048</v>
      </c>
      <c r="AA2342" t="s">
        <v>29344</v>
      </c>
      <c r="AG2342" t="s">
        <v>29345</v>
      </c>
      <c r="AH2342" s="6">
        <v>1198861</v>
      </c>
      <c r="AI2342" t="s">
        <v>29346</v>
      </c>
      <c r="AJ2342" t="s">
        <v>29348</v>
      </c>
    </row>
    <row r="2343" spans="1:36" ht="17.25" hidden="1" customHeight="1" x14ac:dyDescent="0.2">
      <c r="A2343" s="4" t="s">
        <v>29415</v>
      </c>
      <c r="B2343" t="s">
        <v>28547</v>
      </c>
      <c r="C2343" t="s">
        <v>29416</v>
      </c>
      <c r="D2343" t="s">
        <v>29417</v>
      </c>
      <c r="E2343" t="s">
        <v>40</v>
      </c>
      <c r="F2343" t="s">
        <v>617</v>
      </c>
      <c r="G2343" s="5">
        <v>590</v>
      </c>
      <c r="H2343" t="s">
        <v>42</v>
      </c>
      <c r="I2343" t="s">
        <v>43</v>
      </c>
      <c r="J2343" t="s">
        <v>45</v>
      </c>
      <c r="N2343" s="27">
        <v>2020</v>
      </c>
      <c r="R2343" s="7">
        <v>37.849198000000001</v>
      </c>
      <c r="S2343" s="7">
        <v>140.95291399999999</v>
      </c>
      <c r="T2343" t="s">
        <v>46</v>
      </c>
      <c r="U2343" t="s">
        <v>29418</v>
      </c>
      <c r="X2343" t="s">
        <v>28855</v>
      </c>
      <c r="Y2343" t="s">
        <v>19854</v>
      </c>
      <c r="Z2343" t="s">
        <v>21048</v>
      </c>
      <c r="AA2343" t="s">
        <v>29419</v>
      </c>
      <c r="AC2343" t="s">
        <v>29420</v>
      </c>
      <c r="AG2343" t="s">
        <v>29421</v>
      </c>
      <c r="AH2343" s="6">
        <v>1268416</v>
      </c>
      <c r="AI2343" t="s">
        <v>29422</v>
      </c>
      <c r="AJ2343" t="s">
        <v>29423</v>
      </c>
    </row>
    <row r="2344" spans="1:36" ht="17.25" hidden="1" customHeight="1" x14ac:dyDescent="0.2">
      <c r="A2344" s="4" t="s">
        <v>29415</v>
      </c>
      <c r="B2344" t="s">
        <v>28547</v>
      </c>
      <c r="C2344" t="s">
        <v>29416</v>
      </c>
      <c r="D2344" t="s">
        <v>29417</v>
      </c>
      <c r="E2344" t="s">
        <v>56</v>
      </c>
      <c r="F2344" t="s">
        <v>617</v>
      </c>
      <c r="G2344" s="5">
        <v>590</v>
      </c>
      <c r="H2344" t="s">
        <v>42</v>
      </c>
      <c r="I2344" t="s">
        <v>43</v>
      </c>
      <c r="J2344" t="s">
        <v>45</v>
      </c>
      <c r="N2344" s="27">
        <v>2020</v>
      </c>
      <c r="R2344" s="7">
        <v>37.849198000000001</v>
      </c>
      <c r="S2344" s="7">
        <v>140.95291399999999</v>
      </c>
      <c r="T2344" t="s">
        <v>46</v>
      </c>
      <c r="U2344" t="s">
        <v>29418</v>
      </c>
      <c r="X2344" t="s">
        <v>28855</v>
      </c>
      <c r="Y2344" t="s">
        <v>19854</v>
      </c>
      <c r="Z2344" t="s">
        <v>21048</v>
      </c>
      <c r="AA2344" t="s">
        <v>29419</v>
      </c>
      <c r="AC2344" t="s">
        <v>29420</v>
      </c>
      <c r="AG2344" t="s">
        <v>29421</v>
      </c>
      <c r="AH2344" s="6">
        <v>1268417</v>
      </c>
      <c r="AI2344" t="s">
        <v>29422</v>
      </c>
      <c r="AJ2344" t="s">
        <v>29424</v>
      </c>
    </row>
    <row r="2345" spans="1:36" ht="17.25" hidden="1" customHeight="1" x14ac:dyDescent="0.2">
      <c r="A2345" s="4" t="s">
        <v>29431</v>
      </c>
      <c r="B2345" t="s">
        <v>28547</v>
      </c>
      <c r="C2345" t="s">
        <v>29432</v>
      </c>
      <c r="D2345" t="s">
        <v>29433</v>
      </c>
      <c r="E2345" t="s">
        <v>40</v>
      </c>
      <c r="F2345" t="s">
        <v>86</v>
      </c>
      <c r="G2345" s="5">
        <v>566</v>
      </c>
      <c r="H2345" t="s">
        <v>42</v>
      </c>
      <c r="I2345" t="s">
        <v>43</v>
      </c>
      <c r="J2345" t="s">
        <v>45</v>
      </c>
      <c r="K2345" t="s">
        <v>97</v>
      </c>
      <c r="N2345" s="27">
        <v>2020</v>
      </c>
      <c r="R2345" s="7">
        <v>34.746242000000002</v>
      </c>
      <c r="S2345" s="7">
        <v>134.78481500000001</v>
      </c>
      <c r="T2345" t="s">
        <v>504</v>
      </c>
      <c r="U2345" t="s">
        <v>29434</v>
      </c>
      <c r="X2345" t="s">
        <v>28551</v>
      </c>
      <c r="Y2345" t="s">
        <v>19854</v>
      </c>
      <c r="Z2345" t="s">
        <v>21048</v>
      </c>
      <c r="AA2345" t="s">
        <v>29435</v>
      </c>
      <c r="AC2345" t="s">
        <v>29436</v>
      </c>
      <c r="AG2345" t="s">
        <v>29437</v>
      </c>
      <c r="AH2345" s="27" t="s">
        <v>29438</v>
      </c>
      <c r="AI2345" t="s">
        <v>29439</v>
      </c>
      <c r="AJ2345" t="s">
        <v>29440</v>
      </c>
    </row>
    <row r="2346" spans="1:36" ht="17.25" hidden="1" customHeight="1" x14ac:dyDescent="0.2">
      <c r="A2346" s="4" t="s">
        <v>29441</v>
      </c>
      <c r="B2346" t="s">
        <v>28547</v>
      </c>
      <c r="C2346" t="s">
        <v>29442</v>
      </c>
      <c r="D2346" t="s">
        <v>29443</v>
      </c>
      <c r="E2346" t="s">
        <v>40</v>
      </c>
      <c r="F2346" t="s">
        <v>1875</v>
      </c>
      <c r="G2346" s="5">
        <v>340</v>
      </c>
      <c r="H2346" t="s">
        <v>42</v>
      </c>
      <c r="I2346" t="s">
        <v>240</v>
      </c>
      <c r="J2346" t="s">
        <v>45</v>
      </c>
      <c r="N2346" s="27">
        <v>2014</v>
      </c>
      <c r="R2346" s="7">
        <v>34.516469999999998</v>
      </c>
      <c r="S2346" s="7">
        <v>133.68705299999999</v>
      </c>
      <c r="T2346" t="s">
        <v>46</v>
      </c>
      <c r="U2346" t="s">
        <v>29444</v>
      </c>
      <c r="X2346" t="s">
        <v>29081</v>
      </c>
      <c r="Y2346" t="s">
        <v>19854</v>
      </c>
      <c r="Z2346" t="s">
        <v>21048</v>
      </c>
      <c r="AG2346" t="s">
        <v>29445</v>
      </c>
      <c r="AH2346" s="24">
        <v>1151422</v>
      </c>
      <c r="AI2346" t="s">
        <v>29446</v>
      </c>
      <c r="AJ2346" t="s">
        <v>29447</v>
      </c>
    </row>
    <row r="2347" spans="1:36" ht="17.25" hidden="1" customHeight="1" x14ac:dyDescent="0.2">
      <c r="A2347" s="4" t="s">
        <v>29497</v>
      </c>
      <c r="B2347" t="s">
        <v>28547</v>
      </c>
      <c r="C2347" t="s">
        <v>29498</v>
      </c>
      <c r="D2347" t="s">
        <v>29499</v>
      </c>
      <c r="E2347" t="s">
        <v>2248</v>
      </c>
      <c r="F2347" t="s">
        <v>617</v>
      </c>
      <c r="G2347" s="5">
        <v>424.7</v>
      </c>
      <c r="H2347" t="s">
        <v>42</v>
      </c>
      <c r="I2347" t="s">
        <v>43</v>
      </c>
      <c r="J2347" t="s">
        <v>45</v>
      </c>
      <c r="M2347" t="s">
        <v>559</v>
      </c>
      <c r="N2347" s="27">
        <v>2018</v>
      </c>
      <c r="R2347" s="7">
        <v>36.7654</v>
      </c>
      <c r="S2347" s="7">
        <v>137.12860000000001</v>
      </c>
      <c r="T2347" t="s">
        <v>46</v>
      </c>
      <c r="U2347" t="s">
        <v>29500</v>
      </c>
      <c r="X2347" t="s">
        <v>29501</v>
      </c>
      <c r="Y2347" t="s">
        <v>19854</v>
      </c>
      <c r="Z2347" t="s">
        <v>21048</v>
      </c>
      <c r="AA2347" t="s">
        <v>29502</v>
      </c>
      <c r="AG2347" t="s">
        <v>29503</v>
      </c>
      <c r="AH2347" s="24">
        <v>1229978</v>
      </c>
      <c r="AI2347" t="s">
        <v>29504</v>
      </c>
      <c r="AJ2347" t="s">
        <v>29508</v>
      </c>
    </row>
    <row r="2348" spans="1:36" ht="17.25" hidden="1" customHeight="1" x14ac:dyDescent="0.2">
      <c r="A2348" s="4" t="s">
        <v>29581</v>
      </c>
      <c r="B2348" t="s">
        <v>28547</v>
      </c>
      <c r="C2348" t="s">
        <v>29582</v>
      </c>
      <c r="D2348" t="s">
        <v>29583</v>
      </c>
      <c r="E2348" t="s">
        <v>56</v>
      </c>
      <c r="F2348" t="s">
        <v>617</v>
      </c>
      <c r="G2348" s="5">
        <v>251</v>
      </c>
      <c r="H2348" t="s">
        <v>42</v>
      </c>
      <c r="I2348" t="s">
        <v>43</v>
      </c>
      <c r="J2348" t="s">
        <v>45</v>
      </c>
      <c r="N2348" s="27">
        <v>2013</v>
      </c>
      <c r="R2348" s="7">
        <v>26.276700000000002</v>
      </c>
      <c r="S2348" s="7">
        <v>127.81319999999999</v>
      </c>
      <c r="T2348" t="s">
        <v>46</v>
      </c>
      <c r="U2348" t="s">
        <v>29584</v>
      </c>
      <c r="X2348" t="s">
        <v>29091</v>
      </c>
      <c r="Y2348" t="s">
        <v>19854</v>
      </c>
      <c r="Z2348" t="s">
        <v>21048</v>
      </c>
      <c r="AG2348" t="s">
        <v>29585</v>
      </c>
      <c r="AH2348" s="24">
        <v>1193238</v>
      </c>
      <c r="AI2348" t="s">
        <v>29586</v>
      </c>
      <c r="AJ2348" t="s">
        <v>29588</v>
      </c>
    </row>
    <row r="2349" spans="1:36" ht="17.25" hidden="1" customHeight="1" x14ac:dyDescent="0.2">
      <c r="A2349" s="4" t="s">
        <v>29631</v>
      </c>
      <c r="B2349" t="s">
        <v>29590</v>
      </c>
      <c r="C2349" t="s">
        <v>29632</v>
      </c>
      <c r="D2349" t="s">
        <v>29633</v>
      </c>
      <c r="E2349" t="s">
        <v>40</v>
      </c>
      <c r="F2349" t="s">
        <v>4986</v>
      </c>
      <c r="G2349" s="5">
        <v>235</v>
      </c>
      <c r="H2349" t="s">
        <v>42</v>
      </c>
      <c r="I2349" t="s">
        <v>240</v>
      </c>
      <c r="J2349" t="s">
        <v>45</v>
      </c>
      <c r="K2349" t="s">
        <v>45</v>
      </c>
      <c r="L2349" t="s">
        <v>45</v>
      </c>
      <c r="N2349" s="6">
        <v>2021</v>
      </c>
      <c r="R2349" s="7">
        <v>31.285620000000002</v>
      </c>
      <c r="S2349" s="7">
        <v>36.521369999999997</v>
      </c>
      <c r="T2349" t="s">
        <v>46</v>
      </c>
      <c r="U2349" t="s">
        <v>29634</v>
      </c>
      <c r="X2349" t="s">
        <v>29594</v>
      </c>
      <c r="Y2349" t="s">
        <v>19854</v>
      </c>
      <c r="Z2349" t="s">
        <v>19864</v>
      </c>
      <c r="AG2349" t="s">
        <v>29635</v>
      </c>
      <c r="AH2349" s="6">
        <v>1251405</v>
      </c>
      <c r="AI2349" t="s">
        <v>29636</v>
      </c>
      <c r="AJ2349" t="s">
        <v>29637</v>
      </c>
    </row>
    <row r="2350" spans="1:36" ht="17.25" hidden="1" customHeight="1" x14ac:dyDescent="0.2">
      <c r="A2350" s="4" t="s">
        <v>29631</v>
      </c>
      <c r="B2350" t="s">
        <v>29590</v>
      </c>
      <c r="C2350" t="s">
        <v>29632</v>
      </c>
      <c r="D2350" t="s">
        <v>29633</v>
      </c>
      <c r="E2350" t="s">
        <v>56</v>
      </c>
      <c r="F2350" t="s">
        <v>4986</v>
      </c>
      <c r="G2350" s="5">
        <v>235</v>
      </c>
      <c r="H2350" t="s">
        <v>42</v>
      </c>
      <c r="I2350" t="s">
        <v>240</v>
      </c>
      <c r="J2350" t="s">
        <v>45</v>
      </c>
      <c r="K2350" t="s">
        <v>45</v>
      </c>
      <c r="L2350" t="s">
        <v>45</v>
      </c>
      <c r="N2350" s="6">
        <v>2021</v>
      </c>
      <c r="R2350" s="7">
        <v>31.285620000000002</v>
      </c>
      <c r="S2350" s="7">
        <v>36.521369999999997</v>
      </c>
      <c r="T2350" t="s">
        <v>46</v>
      </c>
      <c r="U2350" t="s">
        <v>29634</v>
      </c>
      <c r="X2350" t="s">
        <v>29594</v>
      </c>
      <c r="Y2350" t="s">
        <v>19854</v>
      </c>
      <c r="Z2350" t="s">
        <v>19864</v>
      </c>
      <c r="AG2350" t="s">
        <v>29635</v>
      </c>
      <c r="AH2350" s="6">
        <v>1265281</v>
      </c>
      <c r="AI2350" t="s">
        <v>29636</v>
      </c>
      <c r="AJ2350" t="s">
        <v>29638</v>
      </c>
    </row>
    <row r="2351" spans="1:36" ht="17.25" hidden="1" customHeight="1" x14ac:dyDescent="0.2">
      <c r="A2351" s="4" t="s">
        <v>29639</v>
      </c>
      <c r="B2351" t="s">
        <v>29590</v>
      </c>
      <c r="C2351" t="s">
        <v>29640</v>
      </c>
      <c r="E2351" t="s">
        <v>40</v>
      </c>
      <c r="F2351" t="s">
        <v>1297</v>
      </c>
      <c r="G2351" s="5">
        <v>573.79999999999995</v>
      </c>
      <c r="H2351" t="s">
        <v>42</v>
      </c>
      <c r="I2351" t="s">
        <v>528</v>
      </c>
      <c r="J2351" t="s">
        <v>45</v>
      </c>
      <c r="K2351" t="s">
        <v>45</v>
      </c>
      <c r="L2351" t="s">
        <v>45</v>
      </c>
      <c r="N2351" s="6">
        <v>2015</v>
      </c>
      <c r="R2351" s="7">
        <v>31.955219</v>
      </c>
      <c r="S2351" s="7">
        <v>35.945031</v>
      </c>
      <c r="T2351" t="s">
        <v>504</v>
      </c>
      <c r="U2351" t="s">
        <v>29610</v>
      </c>
      <c r="X2351" t="s">
        <v>29610</v>
      </c>
      <c r="Y2351" t="s">
        <v>19854</v>
      </c>
      <c r="Z2351" t="s">
        <v>19864</v>
      </c>
      <c r="AA2351" t="s">
        <v>29641</v>
      </c>
      <c r="AD2351" t="s">
        <v>52</v>
      </c>
      <c r="AG2351" t="s">
        <v>29642</v>
      </c>
      <c r="AH2351" s="6">
        <v>1221545</v>
      </c>
      <c r="AI2351" t="s">
        <v>29643</v>
      </c>
      <c r="AJ2351" t="s">
        <v>29644</v>
      </c>
    </row>
    <row r="2352" spans="1:36" ht="17.25" hidden="1" customHeight="1" x14ac:dyDescent="0.2">
      <c r="A2352" s="4" t="s">
        <v>29645</v>
      </c>
      <c r="B2352" t="s">
        <v>29590</v>
      </c>
      <c r="C2352" t="s">
        <v>29646</v>
      </c>
      <c r="D2352" t="s">
        <v>29647</v>
      </c>
      <c r="E2352" t="s">
        <v>40</v>
      </c>
      <c r="F2352" t="s">
        <v>1297</v>
      </c>
      <c r="G2352" s="5">
        <v>240</v>
      </c>
      <c r="H2352" t="s">
        <v>42</v>
      </c>
      <c r="I2352" t="s">
        <v>528</v>
      </c>
      <c r="J2352" t="s">
        <v>45</v>
      </c>
      <c r="K2352" t="s">
        <v>45</v>
      </c>
      <c r="L2352" t="s">
        <v>45</v>
      </c>
      <c r="N2352" s="6">
        <v>2014</v>
      </c>
      <c r="R2352" s="7">
        <v>31.897120000000001</v>
      </c>
      <c r="S2352" s="7">
        <v>36.079673999999997</v>
      </c>
      <c r="T2352" t="s">
        <v>46</v>
      </c>
      <c r="U2352" t="s">
        <v>29610</v>
      </c>
      <c r="X2352" t="s">
        <v>29610</v>
      </c>
      <c r="Y2352" t="s">
        <v>19854</v>
      </c>
      <c r="Z2352" t="s">
        <v>19864</v>
      </c>
      <c r="AD2352" t="s">
        <v>52</v>
      </c>
      <c r="AG2352" t="s">
        <v>29648</v>
      </c>
      <c r="AH2352" s="27">
        <v>1221546</v>
      </c>
      <c r="AI2352" t="s">
        <v>29649</v>
      </c>
      <c r="AJ2352" t="s">
        <v>29650</v>
      </c>
    </row>
    <row r="2353" spans="1:36" ht="17.25" hidden="1" customHeight="1" x14ac:dyDescent="0.2">
      <c r="A2353" s="4" t="s">
        <v>29661</v>
      </c>
      <c r="B2353" t="s">
        <v>29590</v>
      </c>
      <c r="C2353" t="s">
        <v>29662</v>
      </c>
      <c r="D2353" t="s">
        <v>29663</v>
      </c>
      <c r="E2353" t="s">
        <v>873</v>
      </c>
      <c r="F2353" t="s">
        <v>86</v>
      </c>
      <c r="G2353" s="5">
        <v>429</v>
      </c>
      <c r="H2353" t="s">
        <v>42</v>
      </c>
      <c r="I2353" t="s">
        <v>43</v>
      </c>
      <c r="J2353" t="s">
        <v>45</v>
      </c>
      <c r="K2353" t="s">
        <v>45</v>
      </c>
      <c r="L2353" t="s">
        <v>45</v>
      </c>
      <c r="N2353" s="6">
        <v>2015</v>
      </c>
      <c r="R2353" s="7">
        <v>32.143300000000004</v>
      </c>
      <c r="S2353" s="7">
        <v>36.141800000000003</v>
      </c>
      <c r="T2353" t="s">
        <v>46</v>
      </c>
      <c r="U2353" t="s">
        <v>29664</v>
      </c>
      <c r="X2353" t="s">
        <v>29665</v>
      </c>
      <c r="Y2353" t="s">
        <v>19854</v>
      </c>
      <c r="Z2353" t="s">
        <v>19864</v>
      </c>
      <c r="AA2353" t="s">
        <v>29666</v>
      </c>
      <c r="AC2353" t="s">
        <v>29667</v>
      </c>
      <c r="AD2353" t="s">
        <v>52</v>
      </c>
      <c r="AF2353" t="s">
        <v>52</v>
      </c>
      <c r="AG2353" t="s">
        <v>29668</v>
      </c>
      <c r="AH2353" s="8" t="s">
        <v>29674</v>
      </c>
      <c r="AI2353" t="s">
        <v>29670</v>
      </c>
      <c r="AJ2353" t="s">
        <v>29675</v>
      </c>
    </row>
    <row r="2354" spans="1:36" ht="17.25" hidden="1" customHeight="1" x14ac:dyDescent="0.2">
      <c r="A2354" s="4" t="s">
        <v>29661</v>
      </c>
      <c r="B2354" t="s">
        <v>29590</v>
      </c>
      <c r="C2354" t="s">
        <v>29662</v>
      </c>
      <c r="D2354" t="s">
        <v>29663</v>
      </c>
      <c r="E2354" t="s">
        <v>590</v>
      </c>
      <c r="F2354" t="s">
        <v>86</v>
      </c>
      <c r="G2354" s="5">
        <v>212</v>
      </c>
      <c r="H2354" t="s">
        <v>42</v>
      </c>
      <c r="I2354" t="s">
        <v>43</v>
      </c>
      <c r="J2354" t="s">
        <v>45</v>
      </c>
      <c r="K2354" t="s">
        <v>45</v>
      </c>
      <c r="L2354" t="s">
        <v>45</v>
      </c>
      <c r="N2354" s="6">
        <v>2018</v>
      </c>
      <c r="R2354" s="7">
        <v>32.143300000000004</v>
      </c>
      <c r="S2354" s="7">
        <v>36.141800000000003</v>
      </c>
      <c r="T2354" t="s">
        <v>46</v>
      </c>
      <c r="U2354" t="s">
        <v>29664</v>
      </c>
      <c r="X2354" t="s">
        <v>29665</v>
      </c>
      <c r="Y2354" t="s">
        <v>19854</v>
      </c>
      <c r="Z2354" t="s">
        <v>19864</v>
      </c>
      <c r="AA2354" t="s">
        <v>29666</v>
      </c>
      <c r="AC2354" t="s">
        <v>29667</v>
      </c>
      <c r="AD2354" t="s">
        <v>52</v>
      </c>
      <c r="AF2354" t="s">
        <v>52</v>
      </c>
      <c r="AG2354" t="s">
        <v>29668</v>
      </c>
      <c r="AH2354" s="8" t="s">
        <v>29676</v>
      </c>
      <c r="AI2354" t="s">
        <v>29670</v>
      </c>
      <c r="AJ2354" t="s">
        <v>29677</v>
      </c>
    </row>
    <row r="2355" spans="1:36" ht="17.25" hidden="1" customHeight="1" x14ac:dyDescent="0.2">
      <c r="A2355" s="4" t="s">
        <v>29678</v>
      </c>
      <c r="B2355" t="s">
        <v>29590</v>
      </c>
      <c r="C2355" t="s">
        <v>29679</v>
      </c>
      <c r="D2355" t="s">
        <v>29680</v>
      </c>
      <c r="E2355" t="s">
        <v>40</v>
      </c>
      <c r="F2355" t="s">
        <v>86</v>
      </c>
      <c r="G2355" s="5">
        <v>485</v>
      </c>
      <c r="H2355" t="s">
        <v>42</v>
      </c>
      <c r="I2355" t="s">
        <v>43</v>
      </c>
      <c r="J2355" t="s">
        <v>45</v>
      </c>
      <c r="K2355" t="s">
        <v>45</v>
      </c>
      <c r="L2355" t="s">
        <v>45</v>
      </c>
      <c r="N2355" s="6">
        <v>2018</v>
      </c>
      <c r="R2355" s="7">
        <v>32.119</v>
      </c>
      <c r="S2355" s="7">
        <v>36.125</v>
      </c>
      <c r="T2355" t="s">
        <v>46</v>
      </c>
      <c r="U2355" t="s">
        <v>29681</v>
      </c>
      <c r="X2355" t="s">
        <v>29665</v>
      </c>
      <c r="Y2355" t="s">
        <v>19854</v>
      </c>
      <c r="Z2355" t="s">
        <v>19864</v>
      </c>
      <c r="AA2355" t="s">
        <v>29682</v>
      </c>
      <c r="AC2355" t="s">
        <v>29683</v>
      </c>
      <c r="AD2355" t="s">
        <v>52</v>
      </c>
      <c r="AF2355" t="s">
        <v>52</v>
      </c>
      <c r="AG2355" t="s">
        <v>29684</v>
      </c>
      <c r="AH2355" s="8" t="s">
        <v>29685</v>
      </c>
      <c r="AI2355" t="s">
        <v>29686</v>
      </c>
      <c r="AJ2355" t="s">
        <v>29687</v>
      </c>
    </row>
    <row r="2356" spans="1:36" ht="17.25" hidden="1" customHeight="1" x14ac:dyDescent="0.2">
      <c r="A2356" s="4" t="s">
        <v>29688</v>
      </c>
      <c r="B2356" t="s">
        <v>29689</v>
      </c>
      <c r="C2356" t="s">
        <v>29690</v>
      </c>
      <c r="D2356" t="s">
        <v>29691</v>
      </c>
      <c r="E2356" t="s">
        <v>2297</v>
      </c>
      <c r="F2356" t="s">
        <v>86</v>
      </c>
      <c r="G2356" s="5">
        <v>57</v>
      </c>
      <c r="H2356" t="s">
        <v>42</v>
      </c>
      <c r="I2356" t="s">
        <v>43</v>
      </c>
      <c r="J2356" t="s">
        <v>44</v>
      </c>
      <c r="K2356" t="s">
        <v>97</v>
      </c>
      <c r="L2356" t="s">
        <v>45</v>
      </c>
      <c r="M2356" t="s">
        <v>559</v>
      </c>
      <c r="N2356" s="6">
        <v>2023</v>
      </c>
      <c r="R2356" s="7">
        <v>50.336398000000003</v>
      </c>
      <c r="S2356" s="7">
        <v>57.140191999999999</v>
      </c>
      <c r="T2356" t="s">
        <v>46</v>
      </c>
      <c r="U2356" t="s">
        <v>29692</v>
      </c>
      <c r="X2356" t="s">
        <v>29692</v>
      </c>
      <c r="Y2356" t="s">
        <v>19854</v>
      </c>
      <c r="Z2356" t="s">
        <v>29693</v>
      </c>
      <c r="AC2356" t="s">
        <v>29694</v>
      </c>
      <c r="AG2356" t="s">
        <v>45</v>
      </c>
      <c r="AI2356" t="s">
        <v>29695</v>
      </c>
      <c r="AJ2356" t="s">
        <v>29696</v>
      </c>
    </row>
    <row r="2357" spans="1:36" ht="17.25" hidden="1" customHeight="1" x14ac:dyDescent="0.2">
      <c r="A2357" s="4" t="s">
        <v>29705</v>
      </c>
      <c r="B2357" t="s">
        <v>29689</v>
      </c>
      <c r="C2357" t="s">
        <v>29706</v>
      </c>
      <c r="D2357" t="s">
        <v>29707</v>
      </c>
      <c r="E2357" t="s">
        <v>4758</v>
      </c>
      <c r="F2357" t="s">
        <v>86</v>
      </c>
      <c r="G2357" s="5">
        <v>60</v>
      </c>
      <c r="H2357" t="s">
        <v>42</v>
      </c>
      <c r="I2357" t="s">
        <v>240</v>
      </c>
      <c r="J2357" t="s">
        <v>44</v>
      </c>
      <c r="M2357" t="s">
        <v>2514</v>
      </c>
      <c r="N2357" s="6">
        <v>2017</v>
      </c>
      <c r="R2357" s="7">
        <v>43.281258999999999</v>
      </c>
      <c r="S2357" s="7">
        <v>76.930565000000001</v>
      </c>
      <c r="T2357" t="s">
        <v>46</v>
      </c>
      <c r="U2357" t="s">
        <v>29708</v>
      </c>
      <c r="W2357" t="s">
        <v>29709</v>
      </c>
      <c r="X2357" t="s">
        <v>29708</v>
      </c>
      <c r="Y2357" t="s">
        <v>19854</v>
      </c>
      <c r="Z2357" t="s">
        <v>29693</v>
      </c>
      <c r="AC2357" t="s">
        <v>29710</v>
      </c>
      <c r="AG2357" t="s">
        <v>29711</v>
      </c>
      <c r="AH2357" s="6">
        <v>1101588</v>
      </c>
      <c r="AI2357" t="s">
        <v>29712</v>
      </c>
      <c r="AJ2357" t="s">
        <v>29713</v>
      </c>
    </row>
    <row r="2358" spans="1:36" ht="17.25" hidden="1" customHeight="1" x14ac:dyDescent="0.2">
      <c r="A2358" s="4" t="s">
        <v>29705</v>
      </c>
      <c r="B2358" t="s">
        <v>29689</v>
      </c>
      <c r="C2358" t="s">
        <v>29706</v>
      </c>
      <c r="D2358" t="s">
        <v>29707</v>
      </c>
      <c r="E2358" t="s">
        <v>4787</v>
      </c>
      <c r="F2358" t="s">
        <v>86</v>
      </c>
      <c r="G2358" s="5">
        <v>60</v>
      </c>
      <c r="H2358" t="s">
        <v>42</v>
      </c>
      <c r="I2358" t="s">
        <v>240</v>
      </c>
      <c r="J2358" t="s">
        <v>44</v>
      </c>
      <c r="M2358" t="s">
        <v>2514</v>
      </c>
      <c r="N2358" s="6">
        <v>2017</v>
      </c>
      <c r="R2358" s="7">
        <v>43.281258999999999</v>
      </c>
      <c r="S2358" s="7">
        <v>76.930565000000001</v>
      </c>
      <c r="T2358" t="s">
        <v>46</v>
      </c>
      <c r="U2358" t="s">
        <v>29708</v>
      </c>
      <c r="W2358" t="s">
        <v>29709</v>
      </c>
      <c r="X2358" t="s">
        <v>29708</v>
      </c>
      <c r="Y2358" t="s">
        <v>19854</v>
      </c>
      <c r="Z2358" t="s">
        <v>29693</v>
      </c>
      <c r="AC2358" t="s">
        <v>29710</v>
      </c>
      <c r="AG2358" t="s">
        <v>29711</v>
      </c>
      <c r="AH2358" s="6">
        <v>1101587</v>
      </c>
      <c r="AI2358" t="s">
        <v>29712</v>
      </c>
      <c r="AJ2358" t="s">
        <v>29714</v>
      </c>
    </row>
    <row r="2359" spans="1:36" ht="17.25" hidden="1" customHeight="1" x14ac:dyDescent="0.2">
      <c r="A2359" s="4" t="s">
        <v>29705</v>
      </c>
      <c r="B2359" t="s">
        <v>29689</v>
      </c>
      <c r="C2359" t="s">
        <v>29706</v>
      </c>
      <c r="D2359" t="s">
        <v>29707</v>
      </c>
      <c r="E2359" t="s">
        <v>565</v>
      </c>
      <c r="F2359" t="s">
        <v>86</v>
      </c>
      <c r="G2359" s="5">
        <v>250</v>
      </c>
      <c r="H2359" t="s">
        <v>486</v>
      </c>
      <c r="I2359" t="s">
        <v>43</v>
      </c>
      <c r="J2359" t="s">
        <v>44</v>
      </c>
      <c r="K2359" t="s">
        <v>45</v>
      </c>
      <c r="L2359" t="s">
        <v>45</v>
      </c>
      <c r="M2359" t="s">
        <v>559</v>
      </c>
      <c r="N2359" s="6">
        <v>2029</v>
      </c>
      <c r="R2359" s="7">
        <v>43.281258999999999</v>
      </c>
      <c r="S2359" s="7">
        <v>76.930565000000001</v>
      </c>
      <c r="T2359" t="s">
        <v>46</v>
      </c>
      <c r="U2359" t="s">
        <v>29708</v>
      </c>
      <c r="W2359" t="s">
        <v>29709</v>
      </c>
      <c r="X2359" t="s">
        <v>29708</v>
      </c>
      <c r="Y2359" t="s">
        <v>19854</v>
      </c>
      <c r="Z2359" t="s">
        <v>29693</v>
      </c>
      <c r="AC2359" t="s">
        <v>29710</v>
      </c>
      <c r="AG2359" t="s">
        <v>29711</v>
      </c>
      <c r="AH2359" s="27" t="s">
        <v>45</v>
      </c>
      <c r="AI2359" t="s">
        <v>29712</v>
      </c>
      <c r="AJ2359" t="s">
        <v>29715</v>
      </c>
    </row>
    <row r="2360" spans="1:36" ht="17.25" hidden="1" customHeight="1" x14ac:dyDescent="0.2">
      <c r="A2360" s="4" t="s">
        <v>29716</v>
      </c>
      <c r="B2360" t="s">
        <v>29689</v>
      </c>
      <c r="C2360" t="s">
        <v>29717</v>
      </c>
      <c r="D2360" t="s">
        <v>29718</v>
      </c>
      <c r="E2360" t="s">
        <v>565</v>
      </c>
      <c r="F2360" t="s">
        <v>86</v>
      </c>
      <c r="G2360" s="5">
        <v>200</v>
      </c>
      <c r="H2360" t="s">
        <v>486</v>
      </c>
      <c r="I2360" t="s">
        <v>43</v>
      </c>
      <c r="J2360" t="s">
        <v>44</v>
      </c>
      <c r="K2360" t="s">
        <v>45</v>
      </c>
      <c r="L2360" t="s">
        <v>45</v>
      </c>
      <c r="M2360" t="s">
        <v>5341</v>
      </c>
      <c r="N2360" s="6">
        <v>2026</v>
      </c>
      <c r="R2360" s="7">
        <v>43.292920000000002</v>
      </c>
      <c r="S2360" s="7">
        <v>76.798518999999999</v>
      </c>
      <c r="T2360" t="s">
        <v>46</v>
      </c>
      <c r="U2360" t="s">
        <v>29708</v>
      </c>
      <c r="W2360" t="s">
        <v>29719</v>
      </c>
      <c r="X2360" t="s">
        <v>29708</v>
      </c>
      <c r="Y2360" t="s">
        <v>19854</v>
      </c>
      <c r="Z2360" t="s">
        <v>29693</v>
      </c>
      <c r="AC2360" t="s">
        <v>29720</v>
      </c>
      <c r="AG2360" t="s">
        <v>29721</v>
      </c>
      <c r="AH2360" s="27" t="s">
        <v>45</v>
      </c>
      <c r="AI2360" t="s">
        <v>29722</v>
      </c>
      <c r="AJ2360" t="s">
        <v>29729</v>
      </c>
    </row>
    <row r="2361" spans="1:36" ht="17.25" hidden="1" customHeight="1" x14ac:dyDescent="0.2">
      <c r="A2361" s="4" t="s">
        <v>29716</v>
      </c>
      <c r="B2361" t="s">
        <v>29689</v>
      </c>
      <c r="C2361" t="s">
        <v>29717</v>
      </c>
      <c r="D2361" t="s">
        <v>29718</v>
      </c>
      <c r="E2361" t="s">
        <v>696</v>
      </c>
      <c r="F2361" t="s">
        <v>86</v>
      </c>
      <c r="G2361" s="5">
        <v>179</v>
      </c>
      <c r="H2361" t="s">
        <v>486</v>
      </c>
      <c r="I2361" t="s">
        <v>65</v>
      </c>
      <c r="J2361" t="s">
        <v>44</v>
      </c>
      <c r="K2361" t="s">
        <v>45</v>
      </c>
      <c r="L2361" t="s">
        <v>45</v>
      </c>
      <c r="M2361" t="s">
        <v>5341</v>
      </c>
      <c r="N2361" s="6">
        <v>2026</v>
      </c>
      <c r="R2361" s="7">
        <v>43.292920000000002</v>
      </c>
      <c r="S2361" s="7">
        <v>76.798518999999999</v>
      </c>
      <c r="T2361" t="s">
        <v>46</v>
      </c>
      <c r="U2361" t="s">
        <v>29708</v>
      </c>
      <c r="W2361" t="s">
        <v>29719</v>
      </c>
      <c r="X2361" t="s">
        <v>29708</v>
      </c>
      <c r="Y2361" t="s">
        <v>19854</v>
      </c>
      <c r="Z2361" t="s">
        <v>29693</v>
      </c>
      <c r="AC2361" t="s">
        <v>29720</v>
      </c>
      <c r="AG2361" t="s">
        <v>29721</v>
      </c>
      <c r="AH2361" s="24">
        <v>1276023</v>
      </c>
      <c r="AI2361" t="s">
        <v>29722</v>
      </c>
      <c r="AJ2361" t="s">
        <v>29730</v>
      </c>
    </row>
    <row r="2362" spans="1:36" ht="17.25" hidden="1" customHeight="1" x14ac:dyDescent="0.2">
      <c r="A2362" s="4" t="s">
        <v>29716</v>
      </c>
      <c r="B2362" t="s">
        <v>29689</v>
      </c>
      <c r="C2362" t="s">
        <v>29717</v>
      </c>
      <c r="D2362" t="s">
        <v>29718</v>
      </c>
      <c r="E2362" t="s">
        <v>703</v>
      </c>
      <c r="F2362" t="s">
        <v>86</v>
      </c>
      <c r="G2362" s="5">
        <v>179</v>
      </c>
      <c r="H2362" t="s">
        <v>486</v>
      </c>
      <c r="I2362" t="s">
        <v>65</v>
      </c>
      <c r="J2362" t="s">
        <v>44</v>
      </c>
      <c r="K2362" t="s">
        <v>45</v>
      </c>
      <c r="L2362" t="s">
        <v>45</v>
      </c>
      <c r="M2362" t="s">
        <v>5341</v>
      </c>
      <c r="N2362" s="6">
        <v>2026</v>
      </c>
      <c r="O2362" s="25"/>
      <c r="R2362" s="7">
        <v>43.292920000000002</v>
      </c>
      <c r="S2362" s="7">
        <v>76.798518999999999</v>
      </c>
      <c r="T2362" t="s">
        <v>46</v>
      </c>
      <c r="U2362" t="s">
        <v>29708</v>
      </c>
      <c r="W2362" t="s">
        <v>29719</v>
      </c>
      <c r="X2362" t="s">
        <v>29708</v>
      </c>
      <c r="Y2362" t="s">
        <v>19854</v>
      </c>
      <c r="Z2362" t="s">
        <v>29693</v>
      </c>
      <c r="AC2362" t="s">
        <v>29720</v>
      </c>
      <c r="AG2362" t="s">
        <v>29721</v>
      </c>
      <c r="AH2362" s="6">
        <v>1316477</v>
      </c>
      <c r="AI2362" t="s">
        <v>29722</v>
      </c>
      <c r="AJ2362" t="s">
        <v>29731</v>
      </c>
    </row>
    <row r="2363" spans="1:36" ht="17.25" hidden="1" customHeight="1" x14ac:dyDescent="0.2">
      <c r="A2363" s="4" t="s">
        <v>29732</v>
      </c>
      <c r="B2363" t="s">
        <v>29689</v>
      </c>
      <c r="C2363" t="s">
        <v>29733</v>
      </c>
      <c r="D2363" t="s">
        <v>29734</v>
      </c>
      <c r="E2363" t="s">
        <v>565</v>
      </c>
      <c r="F2363" t="s">
        <v>86</v>
      </c>
      <c r="G2363" s="5">
        <v>270</v>
      </c>
      <c r="H2363" t="s">
        <v>486</v>
      </c>
      <c r="I2363" t="s">
        <v>43</v>
      </c>
      <c r="J2363" t="s">
        <v>44</v>
      </c>
      <c r="K2363" t="s">
        <v>45</v>
      </c>
      <c r="L2363" t="s">
        <v>45</v>
      </c>
      <c r="M2363" t="s">
        <v>5341</v>
      </c>
      <c r="N2363" s="6">
        <v>2025</v>
      </c>
      <c r="O2363" s="25"/>
      <c r="R2363" s="7">
        <v>43.424199999999999</v>
      </c>
      <c r="S2363" s="7">
        <v>77.006699999999995</v>
      </c>
      <c r="T2363" t="s">
        <v>46</v>
      </c>
      <c r="U2363" t="s">
        <v>29735</v>
      </c>
      <c r="W2363" t="s">
        <v>29736</v>
      </c>
      <c r="X2363" t="s">
        <v>29708</v>
      </c>
      <c r="Y2363" t="s">
        <v>19854</v>
      </c>
      <c r="Z2363" t="s">
        <v>29693</v>
      </c>
      <c r="AC2363" t="s">
        <v>29737</v>
      </c>
      <c r="AG2363" t="s">
        <v>29738</v>
      </c>
      <c r="AH2363" s="27" t="s">
        <v>45</v>
      </c>
      <c r="AI2363" t="s">
        <v>29739</v>
      </c>
      <c r="AJ2363" t="s">
        <v>29740</v>
      </c>
    </row>
    <row r="2364" spans="1:36" ht="17.25" hidden="1" customHeight="1" x14ac:dyDescent="0.2">
      <c r="A2364" s="4" t="s">
        <v>29732</v>
      </c>
      <c r="B2364" t="s">
        <v>29689</v>
      </c>
      <c r="C2364" t="s">
        <v>29733</v>
      </c>
      <c r="D2364" t="s">
        <v>29734</v>
      </c>
      <c r="E2364" t="s">
        <v>870</v>
      </c>
      <c r="F2364" t="s">
        <v>86</v>
      </c>
      <c r="G2364" s="5">
        <v>270</v>
      </c>
      <c r="H2364" t="s">
        <v>486</v>
      </c>
      <c r="I2364" t="s">
        <v>43</v>
      </c>
      <c r="J2364" t="s">
        <v>44</v>
      </c>
      <c r="K2364" t="s">
        <v>45</v>
      </c>
      <c r="L2364" t="s">
        <v>45</v>
      </c>
      <c r="M2364" t="s">
        <v>5341</v>
      </c>
      <c r="N2364" s="6">
        <v>2025</v>
      </c>
      <c r="R2364" s="7">
        <v>43.424199999999999</v>
      </c>
      <c r="S2364" s="7">
        <v>77.006699999999995</v>
      </c>
      <c r="T2364" t="s">
        <v>46</v>
      </c>
      <c r="U2364" t="s">
        <v>29735</v>
      </c>
      <c r="W2364" t="s">
        <v>29736</v>
      </c>
      <c r="X2364" t="s">
        <v>29708</v>
      </c>
      <c r="Y2364" t="s">
        <v>19854</v>
      </c>
      <c r="Z2364" t="s">
        <v>29693</v>
      </c>
      <c r="AC2364" t="s">
        <v>29737</v>
      </c>
      <c r="AG2364" t="s">
        <v>29738</v>
      </c>
      <c r="AH2364" s="27" t="s">
        <v>45</v>
      </c>
      <c r="AI2364" t="s">
        <v>29739</v>
      </c>
      <c r="AJ2364" t="s">
        <v>29741</v>
      </c>
    </row>
    <row r="2365" spans="1:36" ht="17.25" hidden="1" customHeight="1" x14ac:dyDescent="0.2">
      <c r="A2365" s="4" t="s">
        <v>29742</v>
      </c>
      <c r="B2365" t="s">
        <v>29689</v>
      </c>
      <c r="C2365" t="s">
        <v>29743</v>
      </c>
      <c r="D2365" t="s">
        <v>29744</v>
      </c>
      <c r="E2365" t="s">
        <v>40</v>
      </c>
      <c r="F2365" t="s">
        <v>4924</v>
      </c>
      <c r="G2365" s="5">
        <v>120</v>
      </c>
      <c r="H2365" t="s">
        <v>139</v>
      </c>
      <c r="I2365" t="s">
        <v>240</v>
      </c>
      <c r="J2365" t="s">
        <v>44</v>
      </c>
      <c r="K2365" t="s">
        <v>45</v>
      </c>
      <c r="L2365" t="s">
        <v>45</v>
      </c>
      <c r="M2365" t="s">
        <v>559</v>
      </c>
      <c r="N2365" s="6">
        <v>2023</v>
      </c>
      <c r="R2365" s="7">
        <v>51.211022</v>
      </c>
      <c r="S2365" s="7">
        <v>71.427932999999996</v>
      </c>
      <c r="T2365" t="s">
        <v>46</v>
      </c>
      <c r="U2365" t="s">
        <v>29745</v>
      </c>
      <c r="W2365" t="s">
        <v>29746</v>
      </c>
      <c r="X2365" t="s">
        <v>29747</v>
      </c>
      <c r="Y2365" t="s">
        <v>19854</v>
      </c>
      <c r="Z2365" t="s">
        <v>29693</v>
      </c>
      <c r="AC2365" t="s">
        <v>29748</v>
      </c>
      <c r="AG2365" t="s">
        <v>45</v>
      </c>
      <c r="AH2365" s="27"/>
      <c r="AI2365" t="s">
        <v>29749</v>
      </c>
      <c r="AJ2365" t="s">
        <v>29750</v>
      </c>
    </row>
    <row r="2366" spans="1:36" ht="17.25" hidden="1" customHeight="1" x14ac:dyDescent="0.2">
      <c r="A2366" s="4" t="s">
        <v>29742</v>
      </c>
      <c r="B2366" t="s">
        <v>29689</v>
      </c>
      <c r="C2366" t="s">
        <v>29743</v>
      </c>
      <c r="D2366" t="s">
        <v>29744</v>
      </c>
      <c r="E2366" t="s">
        <v>56</v>
      </c>
      <c r="F2366" t="s">
        <v>4924</v>
      </c>
      <c r="G2366" s="5">
        <v>120</v>
      </c>
      <c r="H2366" t="s">
        <v>139</v>
      </c>
      <c r="I2366" t="s">
        <v>240</v>
      </c>
      <c r="J2366" t="s">
        <v>44</v>
      </c>
      <c r="K2366" t="s">
        <v>45</v>
      </c>
      <c r="L2366" t="s">
        <v>45</v>
      </c>
      <c r="M2366" t="s">
        <v>559</v>
      </c>
      <c r="N2366" s="6">
        <v>2023</v>
      </c>
      <c r="R2366" s="7">
        <v>51.211022</v>
      </c>
      <c r="S2366" s="7">
        <v>71.427932999999996</v>
      </c>
      <c r="T2366" t="s">
        <v>46</v>
      </c>
      <c r="U2366" t="s">
        <v>29745</v>
      </c>
      <c r="W2366" t="s">
        <v>29746</v>
      </c>
      <c r="X2366" t="s">
        <v>29747</v>
      </c>
      <c r="Y2366" t="s">
        <v>19854</v>
      </c>
      <c r="Z2366" t="s">
        <v>29693</v>
      </c>
      <c r="AC2366" t="s">
        <v>29748</v>
      </c>
      <c r="AG2366" t="s">
        <v>45</v>
      </c>
      <c r="AH2366" s="27"/>
      <c r="AI2366" t="s">
        <v>29749</v>
      </c>
      <c r="AJ2366" t="s">
        <v>29751</v>
      </c>
    </row>
    <row r="2367" spans="1:36" ht="17.25" hidden="1" customHeight="1" x14ac:dyDescent="0.2">
      <c r="A2367" s="4" t="s">
        <v>29752</v>
      </c>
      <c r="B2367" t="s">
        <v>29689</v>
      </c>
      <c r="C2367" t="s">
        <v>29753</v>
      </c>
      <c r="D2367" t="s">
        <v>29754</v>
      </c>
      <c r="E2367" t="s">
        <v>4760</v>
      </c>
      <c r="F2367" t="s">
        <v>64</v>
      </c>
      <c r="G2367" s="5">
        <v>100</v>
      </c>
      <c r="H2367" t="s">
        <v>42</v>
      </c>
      <c r="I2367" t="s">
        <v>65</v>
      </c>
      <c r="J2367" t="s">
        <v>44</v>
      </c>
      <c r="N2367" s="6">
        <v>2015</v>
      </c>
      <c r="R2367" s="7">
        <v>47.081772999999998</v>
      </c>
      <c r="S2367" s="7">
        <v>51.942245999999997</v>
      </c>
      <c r="T2367" t="s">
        <v>46</v>
      </c>
      <c r="U2367" t="s">
        <v>29755</v>
      </c>
      <c r="X2367" t="s">
        <v>29755</v>
      </c>
      <c r="Y2367" t="s">
        <v>19854</v>
      </c>
      <c r="Z2367" t="s">
        <v>29693</v>
      </c>
      <c r="AG2367" t="s">
        <v>29756</v>
      </c>
      <c r="AH2367" s="27"/>
      <c r="AI2367" t="s">
        <v>29757</v>
      </c>
      <c r="AJ2367" t="s">
        <v>29758</v>
      </c>
    </row>
    <row r="2368" spans="1:36" ht="17.25" hidden="1" customHeight="1" x14ac:dyDescent="0.2">
      <c r="A2368" s="4" t="s">
        <v>29752</v>
      </c>
      <c r="B2368" t="s">
        <v>29689</v>
      </c>
      <c r="C2368" t="s">
        <v>29753</v>
      </c>
      <c r="D2368" t="s">
        <v>29754</v>
      </c>
      <c r="E2368" t="s">
        <v>4762</v>
      </c>
      <c r="F2368" t="s">
        <v>64</v>
      </c>
      <c r="G2368" s="5">
        <v>60</v>
      </c>
      <c r="H2368" t="s">
        <v>42</v>
      </c>
      <c r="I2368" t="s">
        <v>65</v>
      </c>
      <c r="J2368" t="s">
        <v>44</v>
      </c>
      <c r="N2368" s="24">
        <v>2017</v>
      </c>
      <c r="R2368" s="7">
        <v>47.081772999999998</v>
      </c>
      <c r="S2368" s="7">
        <v>51.942245999999997</v>
      </c>
      <c r="T2368" t="s">
        <v>46</v>
      </c>
      <c r="U2368" t="s">
        <v>29755</v>
      </c>
      <c r="X2368" t="s">
        <v>29755</v>
      </c>
      <c r="Y2368" t="s">
        <v>19854</v>
      </c>
      <c r="Z2368" t="s">
        <v>29693</v>
      </c>
      <c r="AG2368" t="s">
        <v>29756</v>
      </c>
      <c r="AH2368" s="24">
        <v>1274696</v>
      </c>
      <c r="AI2368" t="s">
        <v>29757</v>
      </c>
      <c r="AJ2368" t="s">
        <v>29759</v>
      </c>
    </row>
    <row r="2369" spans="1:36" ht="17.25" hidden="1" customHeight="1" x14ac:dyDescent="0.2">
      <c r="A2369" s="4" t="s">
        <v>29763</v>
      </c>
      <c r="B2369" t="s">
        <v>29689</v>
      </c>
      <c r="C2369" t="s">
        <v>29764</v>
      </c>
      <c r="D2369" t="s">
        <v>29765</v>
      </c>
      <c r="E2369" t="s">
        <v>40</v>
      </c>
      <c r="F2369" t="s">
        <v>86</v>
      </c>
      <c r="G2369" s="5">
        <v>155</v>
      </c>
      <c r="H2369" t="s">
        <v>42</v>
      </c>
      <c r="I2369" t="s">
        <v>43</v>
      </c>
      <c r="J2369" t="s">
        <v>44</v>
      </c>
      <c r="N2369" s="24">
        <v>2019</v>
      </c>
      <c r="R2369" s="7">
        <v>47.34422</v>
      </c>
      <c r="S2369" s="7">
        <v>52.277177000000002</v>
      </c>
      <c r="T2369" t="s">
        <v>46</v>
      </c>
      <c r="U2369" t="s">
        <v>29755</v>
      </c>
      <c r="X2369" t="s">
        <v>29755</v>
      </c>
      <c r="Y2369" t="s">
        <v>19854</v>
      </c>
      <c r="Z2369" t="s">
        <v>29693</v>
      </c>
      <c r="AD2369" t="s">
        <v>880</v>
      </c>
      <c r="AE2369" t="s">
        <v>881</v>
      </c>
      <c r="AF2369" t="s">
        <v>52</v>
      </c>
      <c r="AG2369" t="s">
        <v>29766</v>
      </c>
      <c r="AH2369" s="8" t="s">
        <v>29767</v>
      </c>
      <c r="AI2369" t="s">
        <v>29768</v>
      </c>
      <c r="AJ2369" t="s">
        <v>29769</v>
      </c>
    </row>
    <row r="2370" spans="1:36" ht="17.25" hidden="1" customHeight="1" x14ac:dyDescent="0.2">
      <c r="A2370" s="4" t="s">
        <v>29763</v>
      </c>
      <c r="B2370" t="s">
        <v>29689</v>
      </c>
      <c r="C2370" t="s">
        <v>29764</v>
      </c>
      <c r="D2370" t="s">
        <v>29765</v>
      </c>
      <c r="E2370" t="s">
        <v>56</v>
      </c>
      <c r="F2370" t="s">
        <v>86</v>
      </c>
      <c r="G2370" s="5">
        <v>155</v>
      </c>
      <c r="H2370" t="s">
        <v>42</v>
      </c>
      <c r="I2370" t="s">
        <v>43</v>
      </c>
      <c r="J2370" t="s">
        <v>44</v>
      </c>
      <c r="N2370" s="24">
        <v>2019</v>
      </c>
      <c r="R2370" s="7">
        <v>47.34422</v>
      </c>
      <c r="S2370" s="7">
        <v>52.277177000000002</v>
      </c>
      <c r="T2370" t="s">
        <v>46</v>
      </c>
      <c r="U2370" t="s">
        <v>29755</v>
      </c>
      <c r="X2370" t="s">
        <v>29755</v>
      </c>
      <c r="Y2370" t="s">
        <v>19854</v>
      </c>
      <c r="Z2370" t="s">
        <v>29693</v>
      </c>
      <c r="AD2370" t="s">
        <v>880</v>
      </c>
      <c r="AE2370" t="s">
        <v>881</v>
      </c>
      <c r="AF2370" t="s">
        <v>52</v>
      </c>
      <c r="AG2370" t="s">
        <v>29766</v>
      </c>
      <c r="AH2370" s="8" t="s">
        <v>29770</v>
      </c>
      <c r="AI2370" t="s">
        <v>29768</v>
      </c>
      <c r="AJ2370" t="s">
        <v>29771</v>
      </c>
    </row>
    <row r="2371" spans="1:36" ht="17.25" hidden="1" customHeight="1" x14ac:dyDescent="0.2">
      <c r="A2371" s="4" t="s">
        <v>29798</v>
      </c>
      <c r="B2371" t="s">
        <v>29689</v>
      </c>
      <c r="C2371" t="s">
        <v>29799</v>
      </c>
      <c r="E2371" t="s">
        <v>565</v>
      </c>
      <c r="F2371" t="s">
        <v>86</v>
      </c>
      <c r="G2371" s="5">
        <v>120</v>
      </c>
      <c r="H2371" t="s">
        <v>139</v>
      </c>
      <c r="I2371" t="s">
        <v>43</v>
      </c>
      <c r="J2371" t="s">
        <v>44</v>
      </c>
      <c r="K2371" t="s">
        <v>45</v>
      </c>
      <c r="L2371" t="s">
        <v>45</v>
      </c>
      <c r="N2371" s="6">
        <v>2025</v>
      </c>
      <c r="R2371" s="7">
        <v>44.865748000000004</v>
      </c>
      <c r="S2371" s="7">
        <v>65.457220000000007</v>
      </c>
      <c r="T2371" t="s">
        <v>46</v>
      </c>
      <c r="U2371" t="s">
        <v>29800</v>
      </c>
      <c r="X2371" t="s">
        <v>29800</v>
      </c>
      <c r="Y2371" t="s">
        <v>19854</v>
      </c>
      <c r="Z2371" t="s">
        <v>29693</v>
      </c>
      <c r="AG2371" t="s">
        <v>29801</v>
      </c>
      <c r="AH2371" s="6">
        <v>1308449</v>
      </c>
      <c r="AI2371" t="s">
        <v>29802</v>
      </c>
      <c r="AJ2371" t="s">
        <v>29803</v>
      </c>
    </row>
    <row r="2372" spans="1:36" ht="17.25" hidden="1" customHeight="1" x14ac:dyDescent="0.2">
      <c r="A2372" s="4" t="s">
        <v>29798</v>
      </c>
      <c r="B2372" t="s">
        <v>29689</v>
      </c>
      <c r="C2372" t="s">
        <v>29799</v>
      </c>
      <c r="E2372" t="s">
        <v>870</v>
      </c>
      <c r="F2372" t="s">
        <v>86</v>
      </c>
      <c r="G2372" s="5">
        <v>120</v>
      </c>
      <c r="H2372" t="s">
        <v>139</v>
      </c>
      <c r="I2372" t="s">
        <v>43</v>
      </c>
      <c r="J2372" t="s">
        <v>44</v>
      </c>
      <c r="K2372" t="s">
        <v>45</v>
      </c>
      <c r="L2372" t="s">
        <v>45</v>
      </c>
      <c r="N2372" s="6">
        <v>2025</v>
      </c>
      <c r="P2372" s="25"/>
      <c r="R2372" s="7">
        <v>44.865748000000004</v>
      </c>
      <c r="S2372" s="7">
        <v>65.457220000000007</v>
      </c>
      <c r="T2372" t="s">
        <v>46</v>
      </c>
      <c r="U2372" t="s">
        <v>29800</v>
      </c>
      <c r="X2372" t="s">
        <v>29800</v>
      </c>
      <c r="Y2372" t="s">
        <v>19854</v>
      </c>
      <c r="Z2372" t="s">
        <v>29693</v>
      </c>
      <c r="AG2372" t="s">
        <v>29801</v>
      </c>
      <c r="AH2372" s="6">
        <v>1308449</v>
      </c>
      <c r="AI2372" t="s">
        <v>29802</v>
      </c>
      <c r="AJ2372" t="s">
        <v>29804</v>
      </c>
    </row>
    <row r="2373" spans="1:36" ht="17.25" hidden="1" customHeight="1" x14ac:dyDescent="0.2">
      <c r="A2373" s="4" t="s">
        <v>29805</v>
      </c>
      <c r="B2373" t="s">
        <v>29689</v>
      </c>
      <c r="C2373" t="s">
        <v>29806</v>
      </c>
      <c r="D2373" t="s">
        <v>29807</v>
      </c>
      <c r="E2373" t="s">
        <v>565</v>
      </c>
      <c r="F2373" t="s">
        <v>86</v>
      </c>
      <c r="G2373" s="5">
        <v>139</v>
      </c>
      <c r="H2373" t="s">
        <v>486</v>
      </c>
      <c r="I2373" t="s">
        <v>43</v>
      </c>
      <c r="J2373" t="s">
        <v>44</v>
      </c>
      <c r="K2373" t="s">
        <v>45</v>
      </c>
      <c r="L2373" t="s">
        <v>45</v>
      </c>
      <c r="N2373" s="6">
        <v>2026</v>
      </c>
      <c r="P2373" s="25"/>
      <c r="R2373" s="7">
        <v>43.606344</v>
      </c>
      <c r="S2373" s="7">
        <v>51.281216999999998</v>
      </c>
      <c r="T2373" t="s">
        <v>46</v>
      </c>
      <c r="U2373" t="s">
        <v>29808</v>
      </c>
      <c r="X2373" t="s">
        <v>29809</v>
      </c>
      <c r="Y2373" t="s">
        <v>19854</v>
      </c>
      <c r="Z2373" t="s">
        <v>29693</v>
      </c>
      <c r="AC2373" t="s">
        <v>29810</v>
      </c>
      <c r="AG2373" t="s">
        <v>29811</v>
      </c>
      <c r="AH2373" s="24">
        <v>1274900</v>
      </c>
      <c r="AI2373" t="s">
        <v>29812</v>
      </c>
      <c r="AJ2373" t="s">
        <v>29813</v>
      </c>
    </row>
    <row r="2374" spans="1:36" ht="17.25" hidden="1" customHeight="1" x14ac:dyDescent="0.2">
      <c r="A2374" s="4" t="s">
        <v>29871</v>
      </c>
      <c r="B2374" t="s">
        <v>29689</v>
      </c>
      <c r="C2374" t="s">
        <v>29872</v>
      </c>
      <c r="D2374" t="s">
        <v>29873</v>
      </c>
      <c r="E2374" t="s">
        <v>40</v>
      </c>
      <c r="F2374" t="s">
        <v>86</v>
      </c>
      <c r="G2374" s="5">
        <v>130</v>
      </c>
      <c r="H2374" t="s">
        <v>139</v>
      </c>
      <c r="I2374" t="s">
        <v>65</v>
      </c>
      <c r="J2374" t="s">
        <v>559</v>
      </c>
      <c r="K2374" t="s">
        <v>559</v>
      </c>
      <c r="L2374" t="s">
        <v>45</v>
      </c>
      <c r="M2374" t="s">
        <v>559</v>
      </c>
      <c r="N2374" s="6">
        <v>2024</v>
      </c>
      <c r="R2374" s="7">
        <v>46.133878000000003</v>
      </c>
      <c r="S2374" s="7">
        <v>53.374988000000002</v>
      </c>
      <c r="T2374" t="s">
        <v>46</v>
      </c>
      <c r="U2374" t="s">
        <v>29865</v>
      </c>
      <c r="X2374" t="s">
        <v>29809</v>
      </c>
      <c r="Y2374" t="s">
        <v>19854</v>
      </c>
      <c r="Z2374" t="s">
        <v>29693</v>
      </c>
      <c r="AC2374" t="s">
        <v>29874</v>
      </c>
      <c r="AD2374" t="s">
        <v>52</v>
      </c>
      <c r="AE2374" t="s">
        <v>881</v>
      </c>
      <c r="AF2374" t="s">
        <v>1869</v>
      </c>
      <c r="AG2374" t="s">
        <v>45</v>
      </c>
      <c r="AH2374" s="27" t="s">
        <v>45</v>
      </c>
      <c r="AI2374" t="s">
        <v>29875</v>
      </c>
      <c r="AJ2374" t="s">
        <v>29876</v>
      </c>
    </row>
    <row r="2375" spans="1:36" ht="17.25" hidden="1" customHeight="1" x14ac:dyDescent="0.2">
      <c r="A2375" s="4" t="s">
        <v>29871</v>
      </c>
      <c r="B2375" t="s">
        <v>29689</v>
      </c>
      <c r="C2375" t="s">
        <v>29872</v>
      </c>
      <c r="D2375" t="s">
        <v>29873</v>
      </c>
      <c r="E2375" t="s">
        <v>56</v>
      </c>
      <c r="F2375" t="s">
        <v>86</v>
      </c>
      <c r="G2375" s="5">
        <v>130</v>
      </c>
      <c r="H2375" t="s">
        <v>139</v>
      </c>
      <c r="I2375" t="s">
        <v>65</v>
      </c>
      <c r="J2375" t="s">
        <v>559</v>
      </c>
      <c r="K2375" t="s">
        <v>559</v>
      </c>
      <c r="L2375" t="s">
        <v>45</v>
      </c>
      <c r="M2375" t="s">
        <v>559</v>
      </c>
      <c r="N2375" s="6">
        <v>2024</v>
      </c>
      <c r="R2375" s="7">
        <v>46.133878000000003</v>
      </c>
      <c r="S2375" s="7">
        <v>53.374988000000002</v>
      </c>
      <c r="T2375" t="s">
        <v>46</v>
      </c>
      <c r="U2375" t="s">
        <v>29865</v>
      </c>
      <c r="X2375" t="s">
        <v>29809</v>
      </c>
      <c r="Y2375" t="s">
        <v>19854</v>
      </c>
      <c r="Z2375" t="s">
        <v>29693</v>
      </c>
      <c r="AC2375" t="s">
        <v>29874</v>
      </c>
      <c r="AD2375" t="s">
        <v>52</v>
      </c>
      <c r="AE2375" t="s">
        <v>881</v>
      </c>
      <c r="AF2375" t="s">
        <v>1869</v>
      </c>
      <c r="AG2375" t="s">
        <v>45</v>
      </c>
      <c r="AH2375" s="8" t="s">
        <v>45</v>
      </c>
      <c r="AI2375" t="s">
        <v>29875</v>
      </c>
      <c r="AJ2375" t="s">
        <v>29877</v>
      </c>
    </row>
    <row r="2376" spans="1:36" ht="17.25" hidden="1" customHeight="1" x14ac:dyDescent="0.2">
      <c r="A2376" s="4" t="s">
        <v>29871</v>
      </c>
      <c r="B2376" t="s">
        <v>29689</v>
      </c>
      <c r="C2376" t="s">
        <v>29872</v>
      </c>
      <c r="D2376" t="s">
        <v>29873</v>
      </c>
      <c r="E2376" t="s">
        <v>58</v>
      </c>
      <c r="F2376" t="s">
        <v>86</v>
      </c>
      <c r="G2376" s="5">
        <v>130</v>
      </c>
      <c r="H2376" t="s">
        <v>139</v>
      </c>
      <c r="I2376" t="s">
        <v>65</v>
      </c>
      <c r="J2376" t="s">
        <v>559</v>
      </c>
      <c r="K2376" t="s">
        <v>559</v>
      </c>
      <c r="L2376" t="s">
        <v>45</v>
      </c>
      <c r="M2376" t="s">
        <v>559</v>
      </c>
      <c r="N2376" s="6">
        <v>2024</v>
      </c>
      <c r="R2376" s="7">
        <v>46.133878000000003</v>
      </c>
      <c r="S2376" s="7">
        <v>53.374988000000002</v>
      </c>
      <c r="T2376" t="s">
        <v>46</v>
      </c>
      <c r="U2376" t="s">
        <v>29865</v>
      </c>
      <c r="X2376" t="s">
        <v>29809</v>
      </c>
      <c r="Y2376" t="s">
        <v>19854</v>
      </c>
      <c r="Z2376" t="s">
        <v>29693</v>
      </c>
      <c r="AC2376" t="s">
        <v>29874</v>
      </c>
      <c r="AD2376" t="s">
        <v>52</v>
      </c>
      <c r="AE2376" t="s">
        <v>881</v>
      </c>
      <c r="AF2376" t="s">
        <v>1869</v>
      </c>
      <c r="AG2376" t="s">
        <v>45</v>
      </c>
      <c r="AH2376" s="8" t="s">
        <v>45</v>
      </c>
      <c r="AI2376" t="s">
        <v>29875</v>
      </c>
      <c r="AJ2376" t="s">
        <v>29878</v>
      </c>
    </row>
    <row r="2377" spans="1:36" ht="17.25" hidden="1" customHeight="1" x14ac:dyDescent="0.2">
      <c r="A2377" s="4" t="s">
        <v>29871</v>
      </c>
      <c r="B2377" t="s">
        <v>29689</v>
      </c>
      <c r="C2377" t="s">
        <v>29872</v>
      </c>
      <c r="D2377" t="s">
        <v>29873</v>
      </c>
      <c r="E2377" t="s">
        <v>191</v>
      </c>
      <c r="F2377" t="s">
        <v>86</v>
      </c>
      <c r="G2377" s="5">
        <v>130</v>
      </c>
      <c r="H2377" t="s">
        <v>139</v>
      </c>
      <c r="I2377" t="s">
        <v>65</v>
      </c>
      <c r="J2377" t="s">
        <v>559</v>
      </c>
      <c r="K2377" t="s">
        <v>559</v>
      </c>
      <c r="L2377" t="s">
        <v>45</v>
      </c>
      <c r="M2377" t="s">
        <v>559</v>
      </c>
      <c r="N2377" s="6">
        <v>2024</v>
      </c>
      <c r="R2377" s="7">
        <v>46.133878000000003</v>
      </c>
      <c r="S2377" s="7">
        <v>53.374988000000002</v>
      </c>
      <c r="T2377" t="s">
        <v>46</v>
      </c>
      <c r="U2377" t="s">
        <v>29865</v>
      </c>
      <c r="X2377" t="s">
        <v>29809</v>
      </c>
      <c r="Y2377" t="s">
        <v>19854</v>
      </c>
      <c r="Z2377" t="s">
        <v>29693</v>
      </c>
      <c r="AC2377" t="s">
        <v>29874</v>
      </c>
      <c r="AD2377" t="s">
        <v>52</v>
      </c>
      <c r="AE2377" t="s">
        <v>881</v>
      </c>
      <c r="AF2377" t="s">
        <v>1869</v>
      </c>
      <c r="AG2377" t="s">
        <v>45</v>
      </c>
      <c r="AH2377" s="8" t="s">
        <v>45</v>
      </c>
      <c r="AI2377" t="s">
        <v>29875</v>
      </c>
      <c r="AJ2377" t="s">
        <v>29879</v>
      </c>
    </row>
    <row r="2378" spans="1:36" ht="17.25" hidden="1" customHeight="1" x14ac:dyDescent="0.2">
      <c r="A2378" s="4" t="s">
        <v>29871</v>
      </c>
      <c r="B2378" t="s">
        <v>29689</v>
      </c>
      <c r="C2378" t="s">
        <v>29872</v>
      </c>
      <c r="D2378" t="s">
        <v>29873</v>
      </c>
      <c r="E2378" t="s">
        <v>335</v>
      </c>
      <c r="F2378" t="s">
        <v>86</v>
      </c>
      <c r="G2378" s="5">
        <v>130</v>
      </c>
      <c r="H2378" t="s">
        <v>139</v>
      </c>
      <c r="I2378" t="s">
        <v>65</v>
      </c>
      <c r="J2378" t="s">
        <v>559</v>
      </c>
      <c r="K2378" t="s">
        <v>559</v>
      </c>
      <c r="L2378" t="s">
        <v>45</v>
      </c>
      <c r="M2378" t="s">
        <v>559</v>
      </c>
      <c r="N2378" s="6">
        <v>2024</v>
      </c>
      <c r="R2378" s="7">
        <v>46.133878000000003</v>
      </c>
      <c r="S2378" s="7">
        <v>53.374988000000002</v>
      </c>
      <c r="T2378" t="s">
        <v>46</v>
      </c>
      <c r="U2378" t="s">
        <v>29865</v>
      </c>
      <c r="X2378" t="s">
        <v>29809</v>
      </c>
      <c r="Y2378" t="s">
        <v>19854</v>
      </c>
      <c r="Z2378" t="s">
        <v>29693</v>
      </c>
      <c r="AC2378" t="s">
        <v>29874</v>
      </c>
      <c r="AD2378" t="s">
        <v>52</v>
      </c>
      <c r="AE2378" t="s">
        <v>881</v>
      </c>
      <c r="AF2378" t="s">
        <v>1869</v>
      </c>
      <c r="AG2378" t="s">
        <v>45</v>
      </c>
      <c r="AH2378" s="8" t="s">
        <v>45</v>
      </c>
      <c r="AI2378" t="s">
        <v>29875</v>
      </c>
      <c r="AJ2378" t="s">
        <v>29880</v>
      </c>
    </row>
    <row r="2379" spans="1:36" ht="17.25" hidden="1" customHeight="1" x14ac:dyDescent="0.2">
      <c r="A2379" s="4" t="s">
        <v>29881</v>
      </c>
      <c r="B2379" t="s">
        <v>29689</v>
      </c>
      <c r="C2379" t="s">
        <v>29882</v>
      </c>
      <c r="D2379" t="s">
        <v>29883</v>
      </c>
      <c r="E2379" t="s">
        <v>40</v>
      </c>
      <c r="F2379" t="s">
        <v>41</v>
      </c>
      <c r="G2379" s="5">
        <v>250</v>
      </c>
      <c r="H2379" t="s">
        <v>486</v>
      </c>
      <c r="I2379" t="s">
        <v>43</v>
      </c>
      <c r="J2379" t="s">
        <v>559</v>
      </c>
      <c r="N2379" s="24">
        <v>2027</v>
      </c>
      <c r="R2379" s="7">
        <v>43.685299999999998</v>
      </c>
      <c r="S2379" s="7">
        <v>73.748999999999995</v>
      </c>
      <c r="T2379" t="s">
        <v>504</v>
      </c>
      <c r="W2379" t="s">
        <v>29884</v>
      </c>
      <c r="X2379" t="s">
        <v>29855</v>
      </c>
      <c r="Y2379" t="s">
        <v>19854</v>
      </c>
      <c r="Z2379" t="s">
        <v>29693</v>
      </c>
      <c r="AC2379" t="s">
        <v>29885</v>
      </c>
      <c r="AG2379" t="s">
        <v>45</v>
      </c>
      <c r="AI2379" t="s">
        <v>29886</v>
      </c>
      <c r="AJ2379" t="s">
        <v>29887</v>
      </c>
    </row>
    <row r="2380" spans="1:36" ht="17.25" hidden="1" customHeight="1" x14ac:dyDescent="0.2">
      <c r="A2380" s="4" t="s">
        <v>29881</v>
      </c>
      <c r="B2380" t="s">
        <v>29689</v>
      </c>
      <c r="C2380" t="s">
        <v>29882</v>
      </c>
      <c r="D2380" t="s">
        <v>29883</v>
      </c>
      <c r="E2380" t="s">
        <v>56</v>
      </c>
      <c r="F2380" t="s">
        <v>41</v>
      </c>
      <c r="G2380" s="5">
        <v>250</v>
      </c>
      <c r="H2380" t="s">
        <v>486</v>
      </c>
      <c r="I2380" t="s">
        <v>43</v>
      </c>
      <c r="J2380" t="s">
        <v>559</v>
      </c>
      <c r="N2380" s="6">
        <v>2027</v>
      </c>
      <c r="R2380" s="7">
        <v>43.685299999999998</v>
      </c>
      <c r="S2380" s="7">
        <v>73.748999999999995</v>
      </c>
      <c r="T2380" t="s">
        <v>504</v>
      </c>
      <c r="W2380" t="s">
        <v>29884</v>
      </c>
      <c r="X2380" t="s">
        <v>29855</v>
      </c>
      <c r="Y2380" t="s">
        <v>19854</v>
      </c>
      <c r="Z2380" t="s">
        <v>29693</v>
      </c>
      <c r="AC2380" t="s">
        <v>29885</v>
      </c>
      <c r="AG2380" t="s">
        <v>45</v>
      </c>
      <c r="AH2380" s="27"/>
      <c r="AI2380" t="s">
        <v>29886</v>
      </c>
      <c r="AJ2380" t="s">
        <v>29888</v>
      </c>
    </row>
    <row r="2381" spans="1:36" ht="17.25" hidden="1" customHeight="1" x14ac:dyDescent="0.2">
      <c r="A2381" s="4" t="s">
        <v>29881</v>
      </c>
      <c r="B2381" t="s">
        <v>29689</v>
      </c>
      <c r="C2381" t="s">
        <v>29882</v>
      </c>
      <c r="D2381" t="s">
        <v>29883</v>
      </c>
      <c r="E2381" t="s">
        <v>58</v>
      </c>
      <c r="F2381" t="s">
        <v>41</v>
      </c>
      <c r="G2381" s="5">
        <v>250</v>
      </c>
      <c r="H2381" t="s">
        <v>486</v>
      </c>
      <c r="I2381" t="s">
        <v>43</v>
      </c>
      <c r="J2381" t="s">
        <v>559</v>
      </c>
      <c r="N2381" s="6">
        <v>2027</v>
      </c>
      <c r="R2381" s="7">
        <v>43.685299999999998</v>
      </c>
      <c r="S2381" s="7">
        <v>73.748999999999995</v>
      </c>
      <c r="T2381" t="s">
        <v>504</v>
      </c>
      <c r="W2381" t="s">
        <v>29884</v>
      </c>
      <c r="X2381" t="s">
        <v>29855</v>
      </c>
      <c r="Y2381" t="s">
        <v>19854</v>
      </c>
      <c r="Z2381" t="s">
        <v>29693</v>
      </c>
      <c r="AC2381" t="s">
        <v>29885</v>
      </c>
      <c r="AG2381" t="s">
        <v>45</v>
      </c>
      <c r="AH2381" s="27"/>
      <c r="AI2381" t="s">
        <v>29886</v>
      </c>
      <c r="AJ2381" t="s">
        <v>29889</v>
      </c>
    </row>
    <row r="2382" spans="1:36" ht="17.25" hidden="1" customHeight="1" x14ac:dyDescent="0.2">
      <c r="A2382" s="4" t="s">
        <v>29881</v>
      </c>
      <c r="B2382" t="s">
        <v>29689</v>
      </c>
      <c r="C2382" t="s">
        <v>29882</v>
      </c>
      <c r="D2382" t="s">
        <v>29883</v>
      </c>
      <c r="E2382" t="s">
        <v>191</v>
      </c>
      <c r="F2382" t="s">
        <v>41</v>
      </c>
      <c r="G2382" s="5">
        <v>250</v>
      </c>
      <c r="H2382" t="s">
        <v>486</v>
      </c>
      <c r="I2382" t="s">
        <v>43</v>
      </c>
      <c r="J2382" t="s">
        <v>559</v>
      </c>
      <c r="N2382" s="24">
        <v>2027</v>
      </c>
      <c r="R2382" s="7">
        <v>43.685299999999998</v>
      </c>
      <c r="S2382" s="7">
        <v>73.748999999999995</v>
      </c>
      <c r="T2382" t="s">
        <v>504</v>
      </c>
      <c r="W2382" t="s">
        <v>29884</v>
      </c>
      <c r="X2382" t="s">
        <v>29855</v>
      </c>
      <c r="Y2382" t="s">
        <v>19854</v>
      </c>
      <c r="Z2382" t="s">
        <v>29693</v>
      </c>
      <c r="AC2382" t="s">
        <v>29885</v>
      </c>
      <c r="AG2382" t="s">
        <v>45</v>
      </c>
      <c r="AI2382" t="s">
        <v>29886</v>
      </c>
      <c r="AJ2382" t="s">
        <v>29890</v>
      </c>
    </row>
    <row r="2383" spans="1:36" ht="17.25" hidden="1" customHeight="1" x14ac:dyDescent="0.2">
      <c r="A2383" s="4" t="s">
        <v>29912</v>
      </c>
      <c r="B2383" t="s">
        <v>29689</v>
      </c>
      <c r="C2383" t="s">
        <v>29913</v>
      </c>
      <c r="D2383" t="s">
        <v>29914</v>
      </c>
      <c r="E2383" t="s">
        <v>40</v>
      </c>
      <c r="F2383" t="s">
        <v>86</v>
      </c>
      <c r="G2383" s="5">
        <v>80</v>
      </c>
      <c r="H2383" t="s">
        <v>42</v>
      </c>
      <c r="I2383" t="s">
        <v>240</v>
      </c>
      <c r="J2383" t="s">
        <v>559</v>
      </c>
      <c r="N2383" s="6">
        <v>2016</v>
      </c>
      <c r="R2383" s="7">
        <v>48.386781999999997</v>
      </c>
      <c r="S2383" s="7">
        <v>57.433540999999998</v>
      </c>
      <c r="T2383" t="s">
        <v>46</v>
      </c>
      <c r="U2383" t="s">
        <v>29915</v>
      </c>
      <c r="X2383" t="s">
        <v>29916</v>
      </c>
      <c r="Y2383" t="s">
        <v>19854</v>
      </c>
      <c r="Z2383" t="s">
        <v>29693</v>
      </c>
      <c r="AC2383" t="s">
        <v>29917</v>
      </c>
      <c r="AD2383" t="s">
        <v>52</v>
      </c>
      <c r="AE2383" t="s">
        <v>881</v>
      </c>
      <c r="AF2383" t="s">
        <v>52</v>
      </c>
      <c r="AG2383" t="s">
        <v>29918</v>
      </c>
      <c r="AH2383" s="8" t="s">
        <v>45</v>
      </c>
      <c r="AI2383" t="s">
        <v>29919</v>
      </c>
      <c r="AJ2383" t="s">
        <v>29920</v>
      </c>
    </row>
    <row r="2384" spans="1:36" ht="17.25" hidden="1" customHeight="1" x14ac:dyDescent="0.2">
      <c r="A2384" s="4" t="s">
        <v>29912</v>
      </c>
      <c r="B2384" t="s">
        <v>29689</v>
      </c>
      <c r="C2384" t="s">
        <v>29913</v>
      </c>
      <c r="D2384" t="s">
        <v>29914</v>
      </c>
      <c r="E2384" t="s">
        <v>56</v>
      </c>
      <c r="F2384" t="s">
        <v>86</v>
      </c>
      <c r="G2384" s="5">
        <v>80</v>
      </c>
      <c r="H2384" t="s">
        <v>42</v>
      </c>
      <c r="I2384" t="s">
        <v>240</v>
      </c>
      <c r="J2384" t="s">
        <v>559</v>
      </c>
      <c r="N2384" s="6">
        <v>2016</v>
      </c>
      <c r="R2384" s="7">
        <v>48.386781999999997</v>
      </c>
      <c r="S2384" s="7">
        <v>57.433540999999998</v>
      </c>
      <c r="T2384" t="s">
        <v>46</v>
      </c>
      <c r="U2384" t="s">
        <v>29915</v>
      </c>
      <c r="X2384" t="s">
        <v>29916</v>
      </c>
      <c r="Y2384" t="s">
        <v>19854</v>
      </c>
      <c r="Z2384" t="s">
        <v>29693</v>
      </c>
      <c r="AC2384" t="s">
        <v>29917</v>
      </c>
      <c r="AD2384" t="s">
        <v>52</v>
      </c>
      <c r="AE2384" t="s">
        <v>881</v>
      </c>
      <c r="AF2384" t="s">
        <v>52</v>
      </c>
      <c r="AG2384" t="s">
        <v>29918</v>
      </c>
      <c r="AH2384" s="27" t="s">
        <v>45</v>
      </c>
      <c r="AI2384" t="s">
        <v>29919</v>
      </c>
      <c r="AJ2384" t="s">
        <v>29921</v>
      </c>
    </row>
    <row r="2385" spans="1:36" ht="17.25" hidden="1" customHeight="1" x14ac:dyDescent="0.2">
      <c r="A2385" s="4" t="s">
        <v>29922</v>
      </c>
      <c r="B2385" t="s">
        <v>29689</v>
      </c>
      <c r="C2385" t="s">
        <v>29923</v>
      </c>
      <c r="D2385" t="s">
        <v>29924</v>
      </c>
      <c r="E2385" t="s">
        <v>29925</v>
      </c>
      <c r="F2385" t="s">
        <v>86</v>
      </c>
      <c r="G2385" s="5">
        <v>252</v>
      </c>
      <c r="H2385" t="s">
        <v>558</v>
      </c>
      <c r="I2385" t="s">
        <v>45</v>
      </c>
      <c r="J2385" t="s">
        <v>44</v>
      </c>
      <c r="K2385" t="s">
        <v>45</v>
      </c>
      <c r="L2385" t="s">
        <v>45</v>
      </c>
      <c r="M2385" t="s">
        <v>2514</v>
      </c>
      <c r="N2385" s="6">
        <v>2026</v>
      </c>
      <c r="R2385" s="7">
        <v>47.786036000000003</v>
      </c>
      <c r="S2385" s="7">
        <v>67.744085999999996</v>
      </c>
      <c r="T2385" t="s">
        <v>46</v>
      </c>
      <c r="U2385" t="s">
        <v>29926</v>
      </c>
      <c r="W2385" t="s">
        <v>29926</v>
      </c>
      <c r="X2385" t="s">
        <v>29776</v>
      </c>
      <c r="Y2385" t="s">
        <v>19854</v>
      </c>
      <c r="Z2385" t="s">
        <v>29693</v>
      </c>
      <c r="AD2385" t="s">
        <v>52</v>
      </c>
      <c r="AE2385" t="s">
        <v>1546</v>
      </c>
      <c r="AF2385" t="s">
        <v>880</v>
      </c>
      <c r="AG2385" t="s">
        <v>45</v>
      </c>
      <c r="AH2385" s="27"/>
      <c r="AI2385" t="s">
        <v>29927</v>
      </c>
      <c r="AJ2385" t="s">
        <v>29928</v>
      </c>
    </row>
    <row r="2386" spans="1:36" ht="17.25" hidden="1" customHeight="1" x14ac:dyDescent="0.2">
      <c r="A2386" s="4" t="s">
        <v>29929</v>
      </c>
      <c r="B2386" t="s">
        <v>29930</v>
      </c>
      <c r="C2386" t="s">
        <v>29931</v>
      </c>
      <c r="D2386" t="s">
        <v>29932</v>
      </c>
      <c r="E2386" t="s">
        <v>75</v>
      </c>
      <c r="F2386" t="s">
        <v>64</v>
      </c>
      <c r="G2386" s="5">
        <v>1800</v>
      </c>
      <c r="H2386" t="s">
        <v>486</v>
      </c>
      <c r="I2386" t="s">
        <v>43</v>
      </c>
      <c r="J2386" t="s">
        <v>44</v>
      </c>
      <c r="K2386" t="s">
        <v>45</v>
      </c>
      <c r="L2386" t="s">
        <v>45</v>
      </c>
      <c r="N2386" s="6">
        <v>2029</v>
      </c>
      <c r="R2386" s="7">
        <v>28.696601000000001</v>
      </c>
      <c r="S2386" s="7">
        <v>48.373941000000002</v>
      </c>
      <c r="T2386" t="s">
        <v>504</v>
      </c>
      <c r="U2386" t="s">
        <v>29933</v>
      </c>
      <c r="X2386" t="s">
        <v>29933</v>
      </c>
      <c r="Y2386" t="s">
        <v>19854</v>
      </c>
      <c r="Z2386" t="s">
        <v>19864</v>
      </c>
      <c r="AC2386" t="s">
        <v>29934</v>
      </c>
      <c r="AD2386" t="s">
        <v>52</v>
      </c>
      <c r="AE2386" t="s">
        <v>254</v>
      </c>
      <c r="AF2386" t="s">
        <v>52</v>
      </c>
      <c r="AG2386" t="s">
        <v>29935</v>
      </c>
      <c r="AH2386" s="8">
        <v>1258876</v>
      </c>
      <c r="AI2386" t="s">
        <v>29936</v>
      </c>
      <c r="AJ2386" t="s">
        <v>29938</v>
      </c>
    </row>
    <row r="2387" spans="1:36" ht="17.25" hidden="1" customHeight="1" x14ac:dyDescent="0.2">
      <c r="A2387" s="4" t="s">
        <v>29940</v>
      </c>
      <c r="B2387" t="s">
        <v>29930</v>
      </c>
      <c r="C2387" t="s">
        <v>29941</v>
      </c>
      <c r="D2387" t="s">
        <v>29942</v>
      </c>
      <c r="E2387" t="s">
        <v>63</v>
      </c>
      <c r="F2387" t="s">
        <v>64</v>
      </c>
      <c r="G2387" s="5">
        <v>3600</v>
      </c>
      <c r="H2387" t="s">
        <v>486</v>
      </c>
      <c r="I2387" t="s">
        <v>43</v>
      </c>
      <c r="J2387" t="s">
        <v>45</v>
      </c>
      <c r="K2387" t="s">
        <v>45</v>
      </c>
      <c r="L2387" t="s">
        <v>45</v>
      </c>
      <c r="N2387" s="6">
        <v>2027</v>
      </c>
      <c r="R2387" s="7">
        <v>28.577428000000001</v>
      </c>
      <c r="S2387" s="7">
        <v>48.381681</v>
      </c>
      <c r="T2387" t="s">
        <v>504</v>
      </c>
      <c r="U2387" t="s">
        <v>29943</v>
      </c>
      <c r="X2387" t="s">
        <v>29933</v>
      </c>
      <c r="Y2387" t="s">
        <v>19854</v>
      </c>
      <c r="Z2387" t="s">
        <v>19864</v>
      </c>
      <c r="AD2387" t="s">
        <v>52</v>
      </c>
      <c r="AE2387" t="s">
        <v>254</v>
      </c>
      <c r="AF2387" t="s">
        <v>52</v>
      </c>
      <c r="AG2387" t="s">
        <v>29944</v>
      </c>
      <c r="AH2387" s="8">
        <v>1307492</v>
      </c>
      <c r="AI2387" t="s">
        <v>29945</v>
      </c>
      <c r="AJ2387" t="s">
        <v>29946</v>
      </c>
    </row>
    <row r="2388" spans="1:36" ht="17.25" hidden="1" customHeight="1" x14ac:dyDescent="0.2">
      <c r="A2388" s="4" t="s">
        <v>29948</v>
      </c>
      <c r="B2388" t="s">
        <v>29930</v>
      </c>
      <c r="C2388" t="s">
        <v>29949</v>
      </c>
      <c r="D2388" t="s">
        <v>29950</v>
      </c>
      <c r="E2388" t="s">
        <v>29951</v>
      </c>
      <c r="F2388" t="s">
        <v>64</v>
      </c>
      <c r="G2388" s="5">
        <v>929</v>
      </c>
      <c r="H2388" t="s">
        <v>42</v>
      </c>
      <c r="I2388" t="s">
        <v>43</v>
      </c>
      <c r="J2388" t="s">
        <v>44</v>
      </c>
      <c r="K2388" t="s">
        <v>45</v>
      </c>
      <c r="L2388" t="s">
        <v>45</v>
      </c>
      <c r="N2388" s="24">
        <v>2016</v>
      </c>
      <c r="R2388" s="7">
        <v>28.7135</v>
      </c>
      <c r="S2388" s="7">
        <v>48.380600000000001</v>
      </c>
      <c r="T2388" t="s">
        <v>46</v>
      </c>
      <c r="U2388" t="s">
        <v>29952</v>
      </c>
      <c r="X2388" t="s">
        <v>29933</v>
      </c>
      <c r="Y2388" t="s">
        <v>19854</v>
      </c>
      <c r="Z2388" t="s">
        <v>19864</v>
      </c>
      <c r="AA2388" t="s">
        <v>29953</v>
      </c>
      <c r="AD2388" t="s">
        <v>52</v>
      </c>
      <c r="AE2388" t="s">
        <v>254</v>
      </c>
      <c r="AF2388" t="s">
        <v>52</v>
      </c>
      <c r="AG2388" t="s">
        <v>29954</v>
      </c>
      <c r="AH2388" s="8" t="s">
        <v>29955</v>
      </c>
      <c r="AI2388" t="s">
        <v>29956</v>
      </c>
      <c r="AJ2388" t="s">
        <v>29957</v>
      </c>
    </row>
    <row r="2389" spans="1:36" ht="17.25" hidden="1" customHeight="1" x14ac:dyDescent="0.2">
      <c r="A2389" s="4" t="s">
        <v>29948</v>
      </c>
      <c r="B2389" t="s">
        <v>29930</v>
      </c>
      <c r="C2389" t="s">
        <v>29949</v>
      </c>
      <c r="D2389" t="s">
        <v>29950</v>
      </c>
      <c r="E2389" t="s">
        <v>29958</v>
      </c>
      <c r="F2389" t="s">
        <v>64</v>
      </c>
      <c r="G2389" s="5">
        <v>703</v>
      </c>
      <c r="H2389" t="s">
        <v>42</v>
      </c>
      <c r="I2389" t="s">
        <v>43</v>
      </c>
      <c r="J2389" t="s">
        <v>44</v>
      </c>
      <c r="K2389" t="s">
        <v>45</v>
      </c>
      <c r="L2389" t="s">
        <v>45</v>
      </c>
      <c r="N2389" s="24">
        <v>2016</v>
      </c>
      <c r="P2389" s="25"/>
      <c r="R2389" s="7">
        <v>28.7135</v>
      </c>
      <c r="S2389" s="7">
        <v>48.380600000000001</v>
      </c>
      <c r="T2389" t="s">
        <v>46</v>
      </c>
      <c r="U2389" t="s">
        <v>29952</v>
      </c>
      <c r="X2389" t="s">
        <v>29933</v>
      </c>
      <c r="Y2389" t="s">
        <v>19854</v>
      </c>
      <c r="Z2389" t="s">
        <v>19864</v>
      </c>
      <c r="AA2389" t="s">
        <v>29953</v>
      </c>
      <c r="AD2389" t="s">
        <v>52</v>
      </c>
      <c r="AE2389" t="s">
        <v>254</v>
      </c>
      <c r="AF2389" t="s">
        <v>52</v>
      </c>
      <c r="AG2389" t="s">
        <v>29954</v>
      </c>
      <c r="AH2389" s="8" t="s">
        <v>29959</v>
      </c>
      <c r="AI2389" t="s">
        <v>29956</v>
      </c>
      <c r="AJ2389" t="s">
        <v>29960</v>
      </c>
    </row>
    <row r="2390" spans="1:36" ht="17.25" hidden="1" customHeight="1" x14ac:dyDescent="0.2">
      <c r="A2390" s="4" t="s">
        <v>29965</v>
      </c>
      <c r="B2390" t="s">
        <v>29930</v>
      </c>
      <c r="C2390" t="s">
        <v>29966</v>
      </c>
      <c r="D2390" t="s">
        <v>29967</v>
      </c>
      <c r="E2390" t="s">
        <v>29976</v>
      </c>
      <c r="F2390" t="s">
        <v>86</v>
      </c>
      <c r="G2390" s="5">
        <v>680</v>
      </c>
      <c r="H2390" t="s">
        <v>42</v>
      </c>
      <c r="I2390" t="s">
        <v>43</v>
      </c>
      <c r="J2390" t="s">
        <v>45</v>
      </c>
      <c r="K2390" t="s">
        <v>45</v>
      </c>
      <c r="L2390" t="s">
        <v>45</v>
      </c>
      <c r="N2390" s="6">
        <v>2013</v>
      </c>
      <c r="R2390" s="7">
        <v>28.705483000000001</v>
      </c>
      <c r="S2390" s="7">
        <v>48.370116000000003</v>
      </c>
      <c r="T2390" t="s">
        <v>46</v>
      </c>
      <c r="U2390" t="s">
        <v>29952</v>
      </c>
      <c r="X2390" t="s">
        <v>29933</v>
      </c>
      <c r="Y2390" t="s">
        <v>19854</v>
      </c>
      <c r="Z2390" t="s">
        <v>19864</v>
      </c>
      <c r="AA2390" t="s">
        <v>29968</v>
      </c>
      <c r="AC2390" t="s">
        <v>29977</v>
      </c>
      <c r="AD2390" t="s">
        <v>52</v>
      </c>
      <c r="AE2390" t="s">
        <v>254</v>
      </c>
      <c r="AF2390" t="s">
        <v>52</v>
      </c>
      <c r="AG2390" t="s">
        <v>29970</v>
      </c>
      <c r="AH2390" s="27" t="s">
        <v>29978</v>
      </c>
      <c r="AI2390" t="s">
        <v>29972</v>
      </c>
      <c r="AJ2390" t="s">
        <v>29979</v>
      </c>
    </row>
    <row r="2391" spans="1:36" ht="17.25" hidden="1" customHeight="1" x14ac:dyDescent="0.2">
      <c r="A2391" s="4" t="s">
        <v>29965</v>
      </c>
      <c r="B2391" t="s">
        <v>29930</v>
      </c>
      <c r="C2391" t="s">
        <v>29966</v>
      </c>
      <c r="D2391" t="s">
        <v>29967</v>
      </c>
      <c r="E2391" t="s">
        <v>29980</v>
      </c>
      <c r="F2391" t="s">
        <v>86</v>
      </c>
      <c r="G2391" s="5">
        <v>515</v>
      </c>
      <c r="H2391" t="s">
        <v>42</v>
      </c>
      <c r="I2391" t="s">
        <v>43</v>
      </c>
      <c r="J2391" t="s">
        <v>45</v>
      </c>
      <c r="K2391" t="s">
        <v>45</v>
      </c>
      <c r="L2391" t="s">
        <v>45</v>
      </c>
      <c r="N2391" s="6">
        <v>2013</v>
      </c>
      <c r="R2391" s="7">
        <v>28.705483000000001</v>
      </c>
      <c r="S2391" s="7">
        <v>48.370116000000003</v>
      </c>
      <c r="T2391" t="s">
        <v>46</v>
      </c>
      <c r="U2391" t="s">
        <v>29952</v>
      </c>
      <c r="X2391" t="s">
        <v>29933</v>
      </c>
      <c r="Y2391" t="s">
        <v>19854</v>
      </c>
      <c r="Z2391" t="s">
        <v>19864</v>
      </c>
      <c r="AA2391" t="s">
        <v>29968</v>
      </c>
      <c r="AD2391" t="s">
        <v>52</v>
      </c>
      <c r="AE2391" t="s">
        <v>254</v>
      </c>
      <c r="AF2391" t="s">
        <v>52</v>
      </c>
      <c r="AG2391" t="s">
        <v>29970</v>
      </c>
      <c r="AH2391" s="27" t="s">
        <v>29981</v>
      </c>
      <c r="AI2391" t="s">
        <v>29972</v>
      </c>
      <c r="AJ2391" t="s">
        <v>29982</v>
      </c>
    </row>
    <row r="2392" spans="1:36" ht="17.25" hidden="1" customHeight="1" x14ac:dyDescent="0.2">
      <c r="A2392" s="4" t="s">
        <v>29965</v>
      </c>
      <c r="B2392" t="s">
        <v>29930</v>
      </c>
      <c r="C2392" t="s">
        <v>29966</v>
      </c>
      <c r="D2392" t="s">
        <v>29967</v>
      </c>
      <c r="E2392" t="s">
        <v>873</v>
      </c>
      <c r="F2392" t="s">
        <v>86</v>
      </c>
      <c r="G2392" s="5">
        <v>750</v>
      </c>
      <c r="H2392" t="s">
        <v>42</v>
      </c>
      <c r="I2392" t="s">
        <v>43</v>
      </c>
      <c r="J2392" t="s">
        <v>45</v>
      </c>
      <c r="K2392" t="s">
        <v>45</v>
      </c>
      <c r="L2392" t="s">
        <v>45</v>
      </c>
      <c r="N2392" s="6">
        <v>2015</v>
      </c>
      <c r="R2392" s="7">
        <v>28.705483000000001</v>
      </c>
      <c r="S2392" s="7">
        <v>48.370116000000003</v>
      </c>
      <c r="T2392" t="s">
        <v>46</v>
      </c>
      <c r="U2392" t="s">
        <v>29952</v>
      </c>
      <c r="X2392" t="s">
        <v>29933</v>
      </c>
      <c r="Y2392" t="s">
        <v>19854</v>
      </c>
      <c r="Z2392" t="s">
        <v>19864</v>
      </c>
      <c r="AA2392" t="s">
        <v>29968</v>
      </c>
      <c r="AC2392" t="s">
        <v>29983</v>
      </c>
      <c r="AD2392" t="s">
        <v>52</v>
      </c>
      <c r="AE2392" t="s">
        <v>254</v>
      </c>
      <c r="AF2392" t="s">
        <v>52</v>
      </c>
      <c r="AG2392" t="s">
        <v>29970</v>
      </c>
      <c r="AH2392" s="27" t="s">
        <v>29984</v>
      </c>
      <c r="AI2392" t="s">
        <v>29972</v>
      </c>
      <c r="AJ2392" t="s">
        <v>29985</v>
      </c>
    </row>
    <row r="2393" spans="1:36" ht="17.25" hidden="1" customHeight="1" x14ac:dyDescent="0.2">
      <c r="A2393" s="4" t="s">
        <v>29994</v>
      </c>
      <c r="B2393" t="s">
        <v>29930</v>
      </c>
      <c r="C2393" t="s">
        <v>29995</v>
      </c>
      <c r="D2393" t="s">
        <v>29996</v>
      </c>
      <c r="E2393" t="s">
        <v>75</v>
      </c>
      <c r="F2393" t="s">
        <v>86</v>
      </c>
      <c r="G2393" s="5">
        <v>2400</v>
      </c>
      <c r="H2393" t="s">
        <v>139</v>
      </c>
      <c r="I2393" t="s">
        <v>43</v>
      </c>
      <c r="J2393" t="s">
        <v>44</v>
      </c>
      <c r="K2393" t="s">
        <v>45</v>
      </c>
      <c r="L2393" t="s">
        <v>45</v>
      </c>
      <c r="N2393" s="6">
        <v>2024</v>
      </c>
      <c r="R2393" s="7">
        <v>29.368200000000002</v>
      </c>
      <c r="S2393" s="7">
        <v>47.796300000000002</v>
      </c>
      <c r="T2393" t="s">
        <v>46</v>
      </c>
      <c r="U2393" t="s">
        <v>29997</v>
      </c>
      <c r="X2393" t="s">
        <v>29998</v>
      </c>
      <c r="Y2393" t="s">
        <v>19854</v>
      </c>
      <c r="Z2393" t="s">
        <v>19864</v>
      </c>
      <c r="AA2393" t="s">
        <v>29999</v>
      </c>
      <c r="AD2393" t="s">
        <v>52</v>
      </c>
      <c r="AE2393" t="s">
        <v>254</v>
      </c>
      <c r="AF2393" t="s">
        <v>52</v>
      </c>
      <c r="AG2393" t="s">
        <v>30000</v>
      </c>
      <c r="AH2393" s="27" t="s">
        <v>45</v>
      </c>
      <c r="AI2393" t="s">
        <v>30001</v>
      </c>
      <c r="AJ2393" t="s">
        <v>30002</v>
      </c>
    </row>
    <row r="2394" spans="1:36" ht="17.25" hidden="1" customHeight="1" x14ac:dyDescent="0.2">
      <c r="A2394" s="4" t="s">
        <v>30025</v>
      </c>
      <c r="B2394" t="s">
        <v>29930</v>
      </c>
      <c r="C2394" t="s">
        <v>30026</v>
      </c>
      <c r="D2394" t="s">
        <v>30027</v>
      </c>
      <c r="E2394" t="s">
        <v>30040</v>
      </c>
      <c r="F2394" t="s">
        <v>86</v>
      </c>
      <c r="G2394" s="5">
        <v>250</v>
      </c>
      <c r="H2394" t="s">
        <v>42</v>
      </c>
      <c r="I2394" t="s">
        <v>65</v>
      </c>
      <c r="J2394" t="s">
        <v>45</v>
      </c>
      <c r="K2394" t="s">
        <v>45</v>
      </c>
      <c r="L2394" t="s">
        <v>45</v>
      </c>
      <c r="N2394" s="6">
        <v>2016</v>
      </c>
      <c r="R2394" s="7">
        <v>29.564205999999999</v>
      </c>
      <c r="S2394" s="7">
        <v>48.170653000000001</v>
      </c>
      <c r="T2394" t="s">
        <v>46</v>
      </c>
      <c r="U2394" t="s">
        <v>30029</v>
      </c>
      <c r="X2394" t="s">
        <v>29998</v>
      </c>
      <c r="Y2394" t="s">
        <v>19854</v>
      </c>
      <c r="Z2394" t="s">
        <v>19864</v>
      </c>
      <c r="AA2394" t="s">
        <v>30041</v>
      </c>
      <c r="AC2394" t="s">
        <v>30042</v>
      </c>
      <c r="AD2394" t="s">
        <v>52</v>
      </c>
      <c r="AE2394" t="s">
        <v>254</v>
      </c>
      <c r="AF2394" t="s">
        <v>52</v>
      </c>
      <c r="AG2394" t="s">
        <v>30031</v>
      </c>
      <c r="AH2394" s="27">
        <v>1285882</v>
      </c>
      <c r="AI2394" t="s">
        <v>30032</v>
      </c>
      <c r="AJ2394" t="s">
        <v>30043</v>
      </c>
    </row>
    <row r="2395" spans="1:36" ht="17.25" hidden="1" customHeight="1" x14ac:dyDescent="0.2">
      <c r="A2395" s="4" t="s">
        <v>30025</v>
      </c>
      <c r="B2395" t="s">
        <v>29930</v>
      </c>
      <c r="C2395" t="s">
        <v>30026</v>
      </c>
      <c r="D2395" t="s">
        <v>30027</v>
      </c>
      <c r="E2395" t="s">
        <v>30044</v>
      </c>
      <c r="F2395" t="s">
        <v>86</v>
      </c>
      <c r="G2395" s="5">
        <v>250</v>
      </c>
      <c r="H2395" t="s">
        <v>42</v>
      </c>
      <c r="I2395" t="s">
        <v>65</v>
      </c>
      <c r="J2395" t="s">
        <v>45</v>
      </c>
      <c r="K2395" t="s">
        <v>45</v>
      </c>
      <c r="L2395" t="s">
        <v>45</v>
      </c>
      <c r="N2395" s="6">
        <v>2016</v>
      </c>
      <c r="R2395" s="7">
        <v>29.564205999999999</v>
      </c>
      <c r="S2395" s="7">
        <v>48.170653000000001</v>
      </c>
      <c r="T2395" t="s">
        <v>46</v>
      </c>
      <c r="U2395" t="s">
        <v>30029</v>
      </c>
      <c r="X2395" t="s">
        <v>29998</v>
      </c>
      <c r="Y2395" t="s">
        <v>19854</v>
      </c>
      <c r="Z2395" t="s">
        <v>19864</v>
      </c>
      <c r="AA2395" t="s">
        <v>30041</v>
      </c>
      <c r="AC2395" t="s">
        <v>30042</v>
      </c>
      <c r="AD2395" t="s">
        <v>52</v>
      </c>
      <c r="AE2395" t="s">
        <v>254</v>
      </c>
      <c r="AF2395" t="s">
        <v>52</v>
      </c>
      <c r="AG2395" t="s">
        <v>30031</v>
      </c>
      <c r="AH2395" s="27">
        <v>1285883</v>
      </c>
      <c r="AI2395" t="s">
        <v>30032</v>
      </c>
      <c r="AJ2395" t="s">
        <v>30045</v>
      </c>
    </row>
    <row r="2396" spans="1:36" ht="17.25" hidden="1" customHeight="1" x14ac:dyDescent="0.2">
      <c r="A2396" s="4" t="s">
        <v>30025</v>
      </c>
      <c r="B2396" t="s">
        <v>29930</v>
      </c>
      <c r="C2396" t="s">
        <v>30026</v>
      </c>
      <c r="D2396" t="s">
        <v>30027</v>
      </c>
      <c r="E2396" t="s">
        <v>590</v>
      </c>
      <c r="F2396" t="s">
        <v>86</v>
      </c>
      <c r="G2396" s="5">
        <v>900</v>
      </c>
      <c r="H2396" t="s">
        <v>139</v>
      </c>
      <c r="I2396" t="s">
        <v>43</v>
      </c>
      <c r="J2396" t="s">
        <v>45</v>
      </c>
      <c r="K2396" t="s">
        <v>45</v>
      </c>
      <c r="L2396" t="s">
        <v>45</v>
      </c>
      <c r="N2396" s="6">
        <v>2025</v>
      </c>
      <c r="R2396" s="7">
        <v>29.564205999999999</v>
      </c>
      <c r="S2396" s="7">
        <v>48.170653000000001</v>
      </c>
      <c r="T2396" t="s">
        <v>46</v>
      </c>
      <c r="U2396" t="s">
        <v>30029</v>
      </c>
      <c r="X2396" t="s">
        <v>29998</v>
      </c>
      <c r="Y2396" t="s">
        <v>19854</v>
      </c>
      <c r="Z2396" t="s">
        <v>19864</v>
      </c>
      <c r="AA2396" t="s">
        <v>30057</v>
      </c>
      <c r="AD2396" t="s">
        <v>52</v>
      </c>
      <c r="AE2396" t="s">
        <v>254</v>
      </c>
      <c r="AF2396" t="s">
        <v>52</v>
      </c>
      <c r="AG2396" t="s">
        <v>30031</v>
      </c>
      <c r="AH2396" s="27">
        <v>1316923</v>
      </c>
      <c r="AI2396" t="s">
        <v>30032</v>
      </c>
      <c r="AJ2396" t="s">
        <v>30058</v>
      </c>
    </row>
    <row r="2397" spans="1:36" ht="17.25" hidden="1" customHeight="1" x14ac:dyDescent="0.2">
      <c r="A2397" s="4" t="s">
        <v>30025</v>
      </c>
      <c r="B2397" t="s">
        <v>29930</v>
      </c>
      <c r="C2397" t="s">
        <v>30026</v>
      </c>
      <c r="D2397" t="s">
        <v>30027</v>
      </c>
      <c r="E2397" t="s">
        <v>30059</v>
      </c>
      <c r="F2397" t="s">
        <v>64</v>
      </c>
      <c r="G2397" s="5">
        <v>935</v>
      </c>
      <c r="H2397" t="s">
        <v>42</v>
      </c>
      <c r="I2397" t="s">
        <v>43</v>
      </c>
      <c r="J2397" t="s">
        <v>45</v>
      </c>
      <c r="K2397" t="s">
        <v>45</v>
      </c>
      <c r="L2397" t="s">
        <v>45</v>
      </c>
      <c r="N2397" s="6">
        <v>2020</v>
      </c>
      <c r="R2397" s="7">
        <v>29.564205999999999</v>
      </c>
      <c r="S2397" s="7">
        <v>48.170653000000001</v>
      </c>
      <c r="T2397" t="s">
        <v>46</v>
      </c>
      <c r="U2397" t="s">
        <v>30029</v>
      </c>
      <c r="X2397" t="s">
        <v>29998</v>
      </c>
      <c r="Y2397" t="s">
        <v>19854</v>
      </c>
      <c r="Z2397" t="s">
        <v>19864</v>
      </c>
      <c r="AA2397" t="s">
        <v>30041</v>
      </c>
      <c r="AC2397" t="s">
        <v>30060</v>
      </c>
      <c r="AD2397" t="s">
        <v>52</v>
      </c>
      <c r="AE2397" t="s">
        <v>254</v>
      </c>
      <c r="AF2397" t="s">
        <v>52</v>
      </c>
      <c r="AG2397" t="s">
        <v>30031</v>
      </c>
      <c r="AH2397" s="27" t="s">
        <v>30061</v>
      </c>
      <c r="AI2397" t="s">
        <v>30032</v>
      </c>
      <c r="AJ2397" t="s">
        <v>30062</v>
      </c>
    </row>
    <row r="2398" spans="1:36" ht="17.25" hidden="1" customHeight="1" x14ac:dyDescent="0.2">
      <c r="A2398" s="4" t="s">
        <v>30025</v>
      </c>
      <c r="B2398" t="s">
        <v>29930</v>
      </c>
      <c r="C2398" t="s">
        <v>30026</v>
      </c>
      <c r="D2398" t="s">
        <v>30027</v>
      </c>
      <c r="E2398" t="s">
        <v>30063</v>
      </c>
      <c r="F2398" t="s">
        <v>86</v>
      </c>
      <c r="G2398" s="5">
        <v>750</v>
      </c>
      <c r="H2398" t="s">
        <v>42</v>
      </c>
      <c r="I2398" t="s">
        <v>43</v>
      </c>
      <c r="J2398" t="s">
        <v>45</v>
      </c>
      <c r="K2398" t="s">
        <v>45</v>
      </c>
      <c r="L2398" t="s">
        <v>45</v>
      </c>
      <c r="N2398" s="6">
        <v>2019</v>
      </c>
      <c r="R2398" s="7">
        <v>29.564205999999999</v>
      </c>
      <c r="S2398" s="7">
        <v>48.170653000000001</v>
      </c>
      <c r="T2398" t="s">
        <v>46</v>
      </c>
      <c r="U2398" t="s">
        <v>30029</v>
      </c>
      <c r="X2398" t="s">
        <v>29998</v>
      </c>
      <c r="Y2398" t="s">
        <v>19854</v>
      </c>
      <c r="Z2398" t="s">
        <v>19864</v>
      </c>
      <c r="AA2398" t="s">
        <v>30041</v>
      </c>
      <c r="AC2398" t="s">
        <v>30064</v>
      </c>
      <c r="AD2398" t="s">
        <v>52</v>
      </c>
      <c r="AE2398" t="s">
        <v>254</v>
      </c>
      <c r="AF2398" t="s">
        <v>52</v>
      </c>
      <c r="AG2398" t="s">
        <v>30031</v>
      </c>
      <c r="AH2398" s="8">
        <v>1258872</v>
      </c>
      <c r="AI2398" t="s">
        <v>30032</v>
      </c>
      <c r="AJ2398" t="s">
        <v>30065</v>
      </c>
    </row>
    <row r="2399" spans="1:36" ht="17.25" hidden="1" customHeight="1" x14ac:dyDescent="0.2">
      <c r="A2399" s="4" t="s">
        <v>30085</v>
      </c>
      <c r="B2399" t="s">
        <v>29930</v>
      </c>
      <c r="C2399" t="s">
        <v>30086</v>
      </c>
      <c r="D2399" t="s">
        <v>30087</v>
      </c>
      <c r="E2399" t="s">
        <v>75</v>
      </c>
      <c r="F2399" t="s">
        <v>86</v>
      </c>
      <c r="G2399" s="5">
        <v>1800</v>
      </c>
      <c r="H2399" t="s">
        <v>486</v>
      </c>
      <c r="I2399" t="s">
        <v>43</v>
      </c>
      <c r="J2399" t="s">
        <v>44</v>
      </c>
      <c r="K2399" t="s">
        <v>45</v>
      </c>
      <c r="L2399" t="s">
        <v>45</v>
      </c>
      <c r="N2399" s="24">
        <v>2027</v>
      </c>
      <c r="R2399" s="7">
        <v>29.032236999999999</v>
      </c>
      <c r="S2399" s="7">
        <v>48.154679000000002</v>
      </c>
      <c r="T2399" t="s">
        <v>46</v>
      </c>
      <c r="U2399" t="s">
        <v>30077</v>
      </c>
      <c r="X2399" t="s">
        <v>30078</v>
      </c>
      <c r="Y2399" t="s">
        <v>19854</v>
      </c>
      <c r="Z2399" t="s">
        <v>19864</v>
      </c>
      <c r="AA2399" t="s">
        <v>30088</v>
      </c>
      <c r="AC2399" t="s">
        <v>30089</v>
      </c>
      <c r="AD2399" t="s">
        <v>52</v>
      </c>
      <c r="AE2399" t="s">
        <v>254</v>
      </c>
      <c r="AF2399" t="s">
        <v>52</v>
      </c>
      <c r="AG2399" t="s">
        <v>30090</v>
      </c>
      <c r="AH2399" s="8" t="s">
        <v>30091</v>
      </c>
      <c r="AI2399" t="s">
        <v>30092</v>
      </c>
      <c r="AJ2399" t="s">
        <v>30093</v>
      </c>
    </row>
    <row r="2400" spans="1:36" ht="17.25" hidden="1" customHeight="1" x14ac:dyDescent="0.2">
      <c r="A2400" s="4" t="s">
        <v>30133</v>
      </c>
      <c r="B2400" t="s">
        <v>13673</v>
      </c>
      <c r="C2400" t="s">
        <v>30134</v>
      </c>
      <c r="E2400" t="s">
        <v>40</v>
      </c>
      <c r="F2400" t="s">
        <v>86</v>
      </c>
      <c r="G2400" s="5">
        <v>300</v>
      </c>
      <c r="H2400" t="s">
        <v>558</v>
      </c>
      <c r="I2400" t="s">
        <v>65</v>
      </c>
      <c r="J2400" t="s">
        <v>45</v>
      </c>
      <c r="K2400" t="s">
        <v>45</v>
      </c>
      <c r="L2400" t="s">
        <v>45</v>
      </c>
      <c r="N2400" s="6">
        <v>2024</v>
      </c>
      <c r="R2400" s="7">
        <v>34.375179000000003</v>
      </c>
      <c r="S2400" s="7">
        <v>35.742448000000003</v>
      </c>
      <c r="T2400" t="s">
        <v>504</v>
      </c>
      <c r="U2400" t="s">
        <v>30135</v>
      </c>
      <c r="W2400" t="s">
        <v>30136</v>
      </c>
      <c r="X2400" t="s">
        <v>20197</v>
      </c>
      <c r="Y2400" t="s">
        <v>19854</v>
      </c>
      <c r="Z2400" t="s">
        <v>19864</v>
      </c>
      <c r="AF2400" t="s">
        <v>52</v>
      </c>
      <c r="AH2400" s="27"/>
      <c r="AI2400" t="s">
        <v>30137</v>
      </c>
      <c r="AJ2400" t="s">
        <v>30138</v>
      </c>
    </row>
    <row r="2401" spans="1:36" ht="17.25" hidden="1" customHeight="1" x14ac:dyDescent="0.2">
      <c r="A2401" s="4" t="s">
        <v>30147</v>
      </c>
      <c r="B2401" t="s">
        <v>13673</v>
      </c>
      <c r="C2401" t="s">
        <v>30148</v>
      </c>
      <c r="D2401" t="s">
        <v>30149</v>
      </c>
      <c r="E2401" t="s">
        <v>30157</v>
      </c>
      <c r="F2401" t="s">
        <v>64</v>
      </c>
      <c r="G2401" s="5">
        <v>72</v>
      </c>
      <c r="H2401" t="s">
        <v>42</v>
      </c>
      <c r="I2401" t="s">
        <v>1323</v>
      </c>
      <c r="J2401" t="s">
        <v>45</v>
      </c>
      <c r="K2401" t="s">
        <v>45</v>
      </c>
      <c r="L2401" t="s">
        <v>45</v>
      </c>
      <c r="N2401" s="6">
        <v>2017</v>
      </c>
      <c r="R2401" s="7">
        <v>33.648105999999999</v>
      </c>
      <c r="S2401" s="7">
        <v>35.401620999999999</v>
      </c>
      <c r="T2401" t="s">
        <v>46</v>
      </c>
      <c r="U2401" t="s">
        <v>30142</v>
      </c>
      <c r="W2401" t="s">
        <v>30143</v>
      </c>
      <c r="X2401" t="s">
        <v>30144</v>
      </c>
      <c r="Y2401" t="s">
        <v>19854</v>
      </c>
      <c r="Z2401" t="s">
        <v>19864</v>
      </c>
      <c r="AD2401" t="s">
        <v>52</v>
      </c>
      <c r="AF2401" t="s">
        <v>52</v>
      </c>
      <c r="AG2401" t="s">
        <v>30150</v>
      </c>
      <c r="AH2401" s="27">
        <v>1250736</v>
      </c>
      <c r="AI2401" t="s">
        <v>30151</v>
      </c>
      <c r="AJ2401" t="s">
        <v>30158</v>
      </c>
    </row>
    <row r="2402" spans="1:36" ht="17.25" hidden="1" customHeight="1" x14ac:dyDescent="0.2">
      <c r="A2402" s="4" t="s">
        <v>30159</v>
      </c>
      <c r="B2402" t="s">
        <v>13673</v>
      </c>
      <c r="C2402" t="s">
        <v>30160</v>
      </c>
      <c r="D2402" t="s">
        <v>30161</v>
      </c>
      <c r="E2402" t="s">
        <v>30157</v>
      </c>
      <c r="F2402" t="s">
        <v>64</v>
      </c>
      <c r="G2402" s="5">
        <v>202</v>
      </c>
      <c r="H2402" t="s">
        <v>806</v>
      </c>
      <c r="I2402" t="s">
        <v>1323</v>
      </c>
      <c r="J2402" t="s">
        <v>45</v>
      </c>
      <c r="K2402" t="s">
        <v>45</v>
      </c>
      <c r="L2402" t="s">
        <v>45</v>
      </c>
      <c r="N2402" s="6">
        <v>2013</v>
      </c>
      <c r="O2402" s="24">
        <v>2021</v>
      </c>
      <c r="P2402" s="24">
        <v>2021</v>
      </c>
      <c r="R2402" s="7">
        <v>33.972152000000001</v>
      </c>
      <c r="S2402" s="7">
        <v>35.601906</v>
      </c>
      <c r="T2402" t="s">
        <v>46</v>
      </c>
      <c r="U2402" t="s">
        <v>30162</v>
      </c>
      <c r="W2402" t="s">
        <v>30163</v>
      </c>
      <c r="X2402" t="s">
        <v>30144</v>
      </c>
      <c r="Y2402" t="s">
        <v>19854</v>
      </c>
      <c r="Z2402" t="s">
        <v>19864</v>
      </c>
      <c r="AD2402" t="s">
        <v>52</v>
      </c>
      <c r="AF2402" t="s">
        <v>52</v>
      </c>
      <c r="AG2402" t="s">
        <v>30164</v>
      </c>
      <c r="AH2402" s="6">
        <v>1251081</v>
      </c>
      <c r="AI2402" t="s">
        <v>30165</v>
      </c>
      <c r="AJ2402" t="s">
        <v>30166</v>
      </c>
    </row>
    <row r="2403" spans="1:36" ht="17.25" hidden="1" customHeight="1" x14ac:dyDescent="0.2">
      <c r="A2403" s="4" t="s">
        <v>30167</v>
      </c>
      <c r="B2403" t="s">
        <v>13673</v>
      </c>
      <c r="C2403" t="s">
        <v>30168</v>
      </c>
      <c r="D2403" t="s">
        <v>30169</v>
      </c>
      <c r="E2403" t="s">
        <v>30157</v>
      </c>
      <c r="F2403" t="s">
        <v>64</v>
      </c>
      <c r="G2403" s="5">
        <v>202</v>
      </c>
      <c r="H2403" t="s">
        <v>806</v>
      </c>
      <c r="I2403" t="s">
        <v>1323</v>
      </c>
      <c r="J2403" t="s">
        <v>45</v>
      </c>
      <c r="K2403" t="s">
        <v>45</v>
      </c>
      <c r="L2403" t="s">
        <v>45</v>
      </c>
      <c r="N2403" s="24">
        <v>2013</v>
      </c>
      <c r="O2403" s="24">
        <v>2021</v>
      </c>
      <c r="P2403" s="24">
        <v>2021</v>
      </c>
      <c r="R2403" s="7">
        <v>33.649811999999997</v>
      </c>
      <c r="S2403" s="7">
        <v>35.402102999999997</v>
      </c>
      <c r="T2403" t="s">
        <v>46</v>
      </c>
      <c r="U2403" t="s">
        <v>30142</v>
      </c>
      <c r="W2403" t="s">
        <v>30143</v>
      </c>
      <c r="X2403" t="s">
        <v>30144</v>
      </c>
      <c r="Y2403" t="s">
        <v>19854</v>
      </c>
      <c r="Z2403" t="s">
        <v>19864</v>
      </c>
      <c r="AD2403" t="s">
        <v>52</v>
      </c>
      <c r="AF2403" t="s">
        <v>52</v>
      </c>
      <c r="AG2403" t="s">
        <v>30170</v>
      </c>
      <c r="AH2403" s="8">
        <v>1096686</v>
      </c>
      <c r="AI2403" t="s">
        <v>30171</v>
      </c>
      <c r="AJ2403" t="s">
        <v>30172</v>
      </c>
    </row>
    <row r="2404" spans="1:36" ht="17.25" hidden="1" customHeight="1" x14ac:dyDescent="0.2">
      <c r="A2404" s="4" t="s">
        <v>30179</v>
      </c>
      <c r="B2404" t="s">
        <v>13673</v>
      </c>
      <c r="C2404" t="s">
        <v>30180</v>
      </c>
      <c r="D2404" t="s">
        <v>30181</v>
      </c>
      <c r="E2404" t="s">
        <v>40</v>
      </c>
      <c r="F2404" t="s">
        <v>617</v>
      </c>
      <c r="G2404" s="5">
        <v>550</v>
      </c>
      <c r="H2404" t="s">
        <v>558</v>
      </c>
      <c r="I2404" t="s">
        <v>43</v>
      </c>
      <c r="J2404" t="s">
        <v>45</v>
      </c>
      <c r="K2404" t="s">
        <v>45</v>
      </c>
      <c r="L2404" t="s">
        <v>45</v>
      </c>
      <c r="N2404" s="24">
        <v>2022</v>
      </c>
      <c r="R2404" s="7">
        <v>33.493943000000002</v>
      </c>
      <c r="S2404" s="7">
        <v>35.344554000000002</v>
      </c>
      <c r="T2404" t="s">
        <v>504</v>
      </c>
      <c r="U2404" t="s">
        <v>30182</v>
      </c>
      <c r="W2404" t="s">
        <v>30183</v>
      </c>
      <c r="X2404" t="s">
        <v>20203</v>
      </c>
      <c r="Y2404" t="s">
        <v>19854</v>
      </c>
      <c r="Z2404" t="s">
        <v>19864</v>
      </c>
      <c r="AA2404" t="s">
        <v>30184</v>
      </c>
      <c r="AD2404" t="s">
        <v>52</v>
      </c>
      <c r="AF2404" t="s">
        <v>52</v>
      </c>
      <c r="AG2404" t="s">
        <v>30185</v>
      </c>
      <c r="AH2404" s="24">
        <v>1305922</v>
      </c>
      <c r="AI2404" t="s">
        <v>30186</v>
      </c>
      <c r="AJ2404" t="s">
        <v>30187</v>
      </c>
    </row>
    <row r="2405" spans="1:36" ht="17.25" hidden="1" customHeight="1" x14ac:dyDescent="0.2">
      <c r="A2405" s="4" t="s">
        <v>30200</v>
      </c>
      <c r="B2405" t="s">
        <v>13673</v>
      </c>
      <c r="C2405" t="s">
        <v>30201</v>
      </c>
      <c r="D2405" t="s">
        <v>30202</v>
      </c>
      <c r="E2405" t="s">
        <v>30157</v>
      </c>
      <c r="F2405" t="s">
        <v>64</v>
      </c>
      <c r="G2405" s="5">
        <v>198</v>
      </c>
      <c r="H2405" t="s">
        <v>42</v>
      </c>
      <c r="I2405" t="s">
        <v>1323</v>
      </c>
      <c r="J2405" t="s">
        <v>45</v>
      </c>
      <c r="K2405" t="s">
        <v>45</v>
      </c>
      <c r="L2405" t="s">
        <v>45</v>
      </c>
      <c r="N2405" s="6">
        <v>2017</v>
      </c>
      <c r="R2405" s="7">
        <v>33.970650999999997</v>
      </c>
      <c r="S2405" s="7">
        <v>35.603934000000002</v>
      </c>
      <c r="T2405" t="s">
        <v>46</v>
      </c>
      <c r="U2405" t="s">
        <v>30162</v>
      </c>
      <c r="W2405" t="s">
        <v>30163</v>
      </c>
      <c r="X2405" t="s">
        <v>30144</v>
      </c>
      <c r="Y2405" t="s">
        <v>19854</v>
      </c>
      <c r="Z2405" t="s">
        <v>19864</v>
      </c>
      <c r="AA2405" t="s">
        <v>30197</v>
      </c>
      <c r="AD2405" t="s">
        <v>52</v>
      </c>
      <c r="AF2405" t="s">
        <v>52</v>
      </c>
      <c r="AG2405" t="s">
        <v>30203</v>
      </c>
      <c r="AH2405" s="8">
        <v>1250725</v>
      </c>
      <c r="AI2405" t="s">
        <v>30204</v>
      </c>
      <c r="AJ2405" t="s">
        <v>30209</v>
      </c>
    </row>
    <row r="2406" spans="1:36" ht="17.25" hidden="1" customHeight="1" x14ac:dyDescent="0.2">
      <c r="A2406" s="4" t="s">
        <v>30220</v>
      </c>
      <c r="B2406" t="s">
        <v>30211</v>
      </c>
      <c r="C2406" t="s">
        <v>30221</v>
      </c>
      <c r="D2406" t="s">
        <v>30222</v>
      </c>
      <c r="E2406" t="s">
        <v>56</v>
      </c>
      <c r="F2406" t="s">
        <v>617</v>
      </c>
      <c r="G2406" s="5">
        <v>450</v>
      </c>
      <c r="H2406" t="s">
        <v>558</v>
      </c>
      <c r="I2406" t="s">
        <v>43</v>
      </c>
      <c r="J2406" t="s">
        <v>45</v>
      </c>
      <c r="N2406" s="6">
        <v>2025</v>
      </c>
      <c r="R2406" s="7">
        <v>22.141110999999999</v>
      </c>
      <c r="S2406" s="7">
        <v>113.580833</v>
      </c>
      <c r="T2406" t="s">
        <v>46</v>
      </c>
      <c r="U2406" t="s">
        <v>30223</v>
      </c>
      <c r="W2406" t="s">
        <v>30214</v>
      </c>
      <c r="Y2406" t="s">
        <v>19854</v>
      </c>
      <c r="Z2406" t="s">
        <v>21048</v>
      </c>
      <c r="AC2406" t="s">
        <v>30223</v>
      </c>
      <c r="AG2406" t="s">
        <v>30216</v>
      </c>
      <c r="AH2406" s="6">
        <v>1292986</v>
      </c>
      <c r="AI2406" t="s">
        <v>30225</v>
      </c>
      <c r="AJ2406" t="s">
        <v>30227</v>
      </c>
    </row>
    <row r="2407" spans="1:36" ht="17.25" hidden="1" customHeight="1" x14ac:dyDescent="0.2">
      <c r="A2407" s="4" t="s">
        <v>30228</v>
      </c>
      <c r="B2407" t="s">
        <v>30229</v>
      </c>
      <c r="C2407" t="s">
        <v>30230</v>
      </c>
      <c r="E2407" t="s">
        <v>40</v>
      </c>
      <c r="F2407" t="s">
        <v>86</v>
      </c>
      <c r="G2407" s="5">
        <v>747.4</v>
      </c>
      <c r="H2407" t="s">
        <v>42</v>
      </c>
      <c r="I2407" t="s">
        <v>43</v>
      </c>
      <c r="J2407" t="s">
        <v>45</v>
      </c>
      <c r="N2407" s="27">
        <v>2021</v>
      </c>
      <c r="R2407" s="7">
        <v>2.3822109999999999</v>
      </c>
      <c r="S2407" s="7">
        <v>102.2115611</v>
      </c>
      <c r="T2407" t="s">
        <v>504</v>
      </c>
      <c r="U2407" t="s">
        <v>30231</v>
      </c>
      <c r="X2407" t="s">
        <v>30232</v>
      </c>
      <c r="Y2407" t="s">
        <v>19854</v>
      </c>
      <c r="Z2407" t="s">
        <v>21007</v>
      </c>
      <c r="AC2407" t="s">
        <v>30233</v>
      </c>
      <c r="AG2407" t="s">
        <v>30234</v>
      </c>
      <c r="AH2407" s="27">
        <v>1259484</v>
      </c>
      <c r="AI2407" t="s">
        <v>30235</v>
      </c>
      <c r="AJ2407" t="s">
        <v>30236</v>
      </c>
    </row>
    <row r="2408" spans="1:36" ht="17.25" hidden="1" customHeight="1" x14ac:dyDescent="0.2">
      <c r="A2408" s="4" t="s">
        <v>30228</v>
      </c>
      <c r="B2408" t="s">
        <v>30229</v>
      </c>
      <c r="C2408" t="s">
        <v>30230</v>
      </c>
      <c r="E2408" t="s">
        <v>56</v>
      </c>
      <c r="F2408" t="s">
        <v>86</v>
      </c>
      <c r="G2408" s="5">
        <v>747.4</v>
      </c>
      <c r="H2408" t="s">
        <v>42</v>
      </c>
      <c r="I2408" t="s">
        <v>43</v>
      </c>
      <c r="J2408" t="s">
        <v>45</v>
      </c>
      <c r="N2408" s="27">
        <v>2021</v>
      </c>
      <c r="R2408" s="7">
        <v>2.3822109999999999</v>
      </c>
      <c r="S2408" s="7">
        <v>102.2115611</v>
      </c>
      <c r="T2408" t="s">
        <v>504</v>
      </c>
      <c r="U2408" t="s">
        <v>30231</v>
      </c>
      <c r="X2408" t="s">
        <v>30232</v>
      </c>
      <c r="Y2408" t="s">
        <v>19854</v>
      </c>
      <c r="Z2408" t="s">
        <v>21007</v>
      </c>
      <c r="AC2408" t="s">
        <v>30233</v>
      </c>
      <c r="AG2408" t="s">
        <v>30234</v>
      </c>
      <c r="AH2408" s="27">
        <v>1259485</v>
      </c>
      <c r="AI2408" t="s">
        <v>30235</v>
      </c>
      <c r="AJ2408" t="s">
        <v>30237</v>
      </c>
    </row>
    <row r="2409" spans="1:36" ht="17.25" hidden="1" customHeight="1" x14ac:dyDescent="0.2">
      <c r="A2409" s="4" t="s">
        <v>30228</v>
      </c>
      <c r="B2409" t="s">
        <v>30229</v>
      </c>
      <c r="C2409" t="s">
        <v>30230</v>
      </c>
      <c r="E2409" t="s">
        <v>58</v>
      </c>
      <c r="F2409" t="s">
        <v>86</v>
      </c>
      <c r="G2409" s="5">
        <v>747.4</v>
      </c>
      <c r="H2409" t="s">
        <v>42</v>
      </c>
      <c r="I2409" t="s">
        <v>43</v>
      </c>
      <c r="J2409" t="s">
        <v>45</v>
      </c>
      <c r="N2409" s="27">
        <v>2021</v>
      </c>
      <c r="R2409" s="7">
        <v>2.3822109999999999</v>
      </c>
      <c r="S2409" s="7">
        <v>102.2115611</v>
      </c>
      <c r="T2409" t="s">
        <v>504</v>
      </c>
      <c r="U2409" t="s">
        <v>30231</v>
      </c>
      <c r="X2409" t="s">
        <v>30232</v>
      </c>
      <c r="Y2409" t="s">
        <v>19854</v>
      </c>
      <c r="Z2409" t="s">
        <v>21007</v>
      </c>
      <c r="AC2409" t="s">
        <v>30233</v>
      </c>
      <c r="AG2409" t="s">
        <v>30234</v>
      </c>
      <c r="AH2409" s="27">
        <v>1283942</v>
      </c>
      <c r="AI2409" t="s">
        <v>30235</v>
      </c>
      <c r="AJ2409" t="s">
        <v>30238</v>
      </c>
    </row>
    <row r="2410" spans="1:36" ht="17.25" hidden="1" customHeight="1" x14ac:dyDescent="0.2">
      <c r="A2410" s="4" t="s">
        <v>30239</v>
      </c>
      <c r="B2410" t="s">
        <v>30229</v>
      </c>
      <c r="C2410" t="s">
        <v>30240</v>
      </c>
      <c r="E2410" t="s">
        <v>870</v>
      </c>
      <c r="F2410" t="s">
        <v>86</v>
      </c>
      <c r="G2410" s="5">
        <v>375</v>
      </c>
      <c r="H2410" t="s">
        <v>42</v>
      </c>
      <c r="I2410" t="s">
        <v>43</v>
      </c>
      <c r="J2410" t="s">
        <v>45</v>
      </c>
      <c r="N2410" s="27">
        <v>2016</v>
      </c>
      <c r="P2410" s="24">
        <v>2037</v>
      </c>
      <c r="R2410" s="7">
        <v>3.0432999999999999</v>
      </c>
      <c r="S2410" s="7">
        <v>101.4696</v>
      </c>
      <c r="T2410" t="s">
        <v>46</v>
      </c>
      <c r="U2410" t="s">
        <v>30241</v>
      </c>
      <c r="X2410" t="s">
        <v>30242</v>
      </c>
      <c r="Y2410" t="s">
        <v>19854</v>
      </c>
      <c r="Z2410" t="s">
        <v>21007</v>
      </c>
      <c r="AA2410" t="s">
        <v>30243</v>
      </c>
      <c r="AC2410" t="s">
        <v>30244</v>
      </c>
      <c r="AG2410" t="s">
        <v>30245</v>
      </c>
      <c r="AH2410" s="27">
        <v>1255321</v>
      </c>
      <c r="AI2410" t="s">
        <v>30246</v>
      </c>
      <c r="AJ2410" t="s">
        <v>30247</v>
      </c>
    </row>
    <row r="2411" spans="1:36" ht="17.25" hidden="1" customHeight="1" x14ac:dyDescent="0.2">
      <c r="A2411" s="4" t="s">
        <v>30265</v>
      </c>
      <c r="B2411" t="s">
        <v>30229</v>
      </c>
      <c r="C2411" t="s">
        <v>30266</v>
      </c>
      <c r="E2411" t="s">
        <v>40</v>
      </c>
      <c r="F2411" t="s">
        <v>86</v>
      </c>
      <c r="G2411" s="5">
        <v>1150</v>
      </c>
      <c r="H2411" t="s">
        <v>486</v>
      </c>
      <c r="I2411" t="s">
        <v>43</v>
      </c>
      <c r="J2411" t="s">
        <v>45</v>
      </c>
      <c r="N2411" s="8">
        <v>2023</v>
      </c>
      <c r="R2411" s="7">
        <v>6.1183964</v>
      </c>
      <c r="S2411" s="7">
        <v>100.3684595</v>
      </c>
      <c r="T2411" t="s">
        <v>504</v>
      </c>
      <c r="U2411" t="s">
        <v>30261</v>
      </c>
      <c r="X2411" t="s">
        <v>30262</v>
      </c>
      <c r="Y2411" t="s">
        <v>19854</v>
      </c>
      <c r="Z2411" t="s">
        <v>21007</v>
      </c>
      <c r="AG2411" t="s">
        <v>30267</v>
      </c>
      <c r="AH2411" s="8">
        <v>1297314</v>
      </c>
      <c r="AI2411" t="s">
        <v>30268</v>
      </c>
      <c r="AJ2411" t="s">
        <v>30269</v>
      </c>
    </row>
    <row r="2412" spans="1:36" ht="17.25" hidden="1" customHeight="1" x14ac:dyDescent="0.2">
      <c r="A2412" s="4" t="s">
        <v>30270</v>
      </c>
      <c r="B2412" t="s">
        <v>30229</v>
      </c>
      <c r="C2412" t="s">
        <v>30271</v>
      </c>
      <c r="E2412" t="s">
        <v>40</v>
      </c>
      <c r="F2412" t="s">
        <v>86</v>
      </c>
      <c r="G2412" s="5">
        <v>100</v>
      </c>
      <c r="H2412" t="s">
        <v>42</v>
      </c>
      <c r="I2412" t="s">
        <v>43</v>
      </c>
      <c r="J2412" t="s">
        <v>45</v>
      </c>
      <c r="N2412" s="8">
        <v>2014</v>
      </c>
      <c r="R2412" s="7">
        <v>5.6576550000000001</v>
      </c>
      <c r="S2412" s="7">
        <v>115.909262</v>
      </c>
      <c r="T2412" t="s">
        <v>46</v>
      </c>
      <c r="U2412" t="s">
        <v>30272</v>
      </c>
      <c r="X2412" t="s">
        <v>30273</v>
      </c>
      <c r="Y2412" t="s">
        <v>19854</v>
      </c>
      <c r="Z2412" t="s">
        <v>21007</v>
      </c>
      <c r="AG2412" t="s">
        <v>30274</v>
      </c>
      <c r="AH2412" s="8" t="s">
        <v>30275</v>
      </c>
      <c r="AI2412" t="s">
        <v>30276</v>
      </c>
      <c r="AJ2412" t="s">
        <v>30277</v>
      </c>
    </row>
    <row r="2413" spans="1:36" ht="17.25" hidden="1" customHeight="1" x14ac:dyDescent="0.2">
      <c r="A2413" s="4" t="s">
        <v>30278</v>
      </c>
      <c r="B2413" t="s">
        <v>30229</v>
      </c>
      <c r="C2413" t="s">
        <v>30279</v>
      </c>
      <c r="E2413" t="s">
        <v>40</v>
      </c>
      <c r="F2413" t="s">
        <v>86</v>
      </c>
      <c r="G2413" s="5">
        <v>95</v>
      </c>
      <c r="H2413" t="s">
        <v>42</v>
      </c>
      <c r="I2413" t="s">
        <v>43</v>
      </c>
      <c r="J2413" t="s">
        <v>45</v>
      </c>
      <c r="N2413" s="8">
        <v>2014</v>
      </c>
      <c r="R2413" s="7">
        <v>5.6482999999999999</v>
      </c>
      <c r="S2413" s="7">
        <v>115.8897</v>
      </c>
      <c r="T2413" t="s">
        <v>46</v>
      </c>
      <c r="U2413" t="s">
        <v>30272</v>
      </c>
      <c r="X2413" t="s">
        <v>30273</v>
      </c>
      <c r="Y2413" t="s">
        <v>19854</v>
      </c>
      <c r="Z2413" t="s">
        <v>21007</v>
      </c>
      <c r="AG2413" t="s">
        <v>30280</v>
      </c>
      <c r="AH2413" s="8" t="s">
        <v>30281</v>
      </c>
      <c r="AI2413" t="s">
        <v>30282</v>
      </c>
      <c r="AJ2413" t="s">
        <v>30283</v>
      </c>
    </row>
    <row r="2414" spans="1:36" ht="17.25" hidden="1" customHeight="1" x14ac:dyDescent="0.2">
      <c r="A2414" s="4" t="s">
        <v>30278</v>
      </c>
      <c r="B2414" t="s">
        <v>30229</v>
      </c>
      <c r="C2414" t="s">
        <v>30279</v>
      </c>
      <c r="E2414" t="s">
        <v>56</v>
      </c>
      <c r="F2414" t="s">
        <v>86</v>
      </c>
      <c r="G2414" s="5">
        <v>95</v>
      </c>
      <c r="H2414" t="s">
        <v>42</v>
      </c>
      <c r="I2414" t="s">
        <v>43</v>
      </c>
      <c r="J2414" t="s">
        <v>45</v>
      </c>
      <c r="N2414" s="8">
        <v>2014</v>
      </c>
      <c r="R2414" s="7">
        <v>5.6482999999999999</v>
      </c>
      <c r="S2414" s="7">
        <v>115.8897</v>
      </c>
      <c r="T2414" t="s">
        <v>46</v>
      </c>
      <c r="U2414" t="s">
        <v>30272</v>
      </c>
      <c r="X2414" t="s">
        <v>30273</v>
      </c>
      <c r="Y2414" t="s">
        <v>19854</v>
      </c>
      <c r="Z2414" t="s">
        <v>21007</v>
      </c>
      <c r="AG2414" t="s">
        <v>30280</v>
      </c>
      <c r="AH2414" s="8" t="s">
        <v>30284</v>
      </c>
      <c r="AI2414" t="s">
        <v>30282</v>
      </c>
      <c r="AJ2414" t="s">
        <v>30285</v>
      </c>
    </row>
    <row r="2415" spans="1:36" ht="17.25" hidden="1" customHeight="1" x14ac:dyDescent="0.2">
      <c r="A2415" s="4" t="s">
        <v>30278</v>
      </c>
      <c r="B2415" t="s">
        <v>30229</v>
      </c>
      <c r="C2415" t="s">
        <v>30279</v>
      </c>
      <c r="E2415" t="s">
        <v>58</v>
      </c>
      <c r="F2415" t="s">
        <v>86</v>
      </c>
      <c r="G2415" s="5">
        <v>95</v>
      </c>
      <c r="H2415" t="s">
        <v>42</v>
      </c>
      <c r="I2415" t="s">
        <v>43</v>
      </c>
      <c r="J2415" t="s">
        <v>45</v>
      </c>
      <c r="N2415" s="8">
        <v>2014</v>
      </c>
      <c r="R2415" s="7">
        <v>5.6482999999999999</v>
      </c>
      <c r="S2415" s="7">
        <v>115.8897</v>
      </c>
      <c r="T2415" t="s">
        <v>46</v>
      </c>
      <c r="U2415" t="s">
        <v>30272</v>
      </c>
      <c r="X2415" t="s">
        <v>30273</v>
      </c>
      <c r="Y2415" t="s">
        <v>19854</v>
      </c>
      <c r="Z2415" t="s">
        <v>21007</v>
      </c>
      <c r="AG2415" t="s">
        <v>30280</v>
      </c>
      <c r="AH2415" s="8" t="s">
        <v>30286</v>
      </c>
      <c r="AI2415" t="s">
        <v>30282</v>
      </c>
      <c r="AJ2415" t="s">
        <v>30287</v>
      </c>
    </row>
    <row r="2416" spans="1:36" ht="17.25" hidden="1" customHeight="1" x14ac:dyDescent="0.2">
      <c r="A2416" s="4" t="s">
        <v>30338</v>
      </c>
      <c r="B2416" t="s">
        <v>30229</v>
      </c>
      <c r="C2416" t="s">
        <v>30339</v>
      </c>
      <c r="E2416" t="s">
        <v>40</v>
      </c>
      <c r="F2416" t="s">
        <v>86</v>
      </c>
      <c r="G2416" s="5">
        <v>2100</v>
      </c>
      <c r="H2416" t="s">
        <v>486</v>
      </c>
      <c r="I2416" t="s">
        <v>43</v>
      </c>
      <c r="J2416" t="s">
        <v>45</v>
      </c>
      <c r="K2416" t="s">
        <v>97</v>
      </c>
      <c r="N2416" s="27">
        <v>2031</v>
      </c>
      <c r="R2416" s="7">
        <v>3.1249990146542301</v>
      </c>
      <c r="S2416" s="7">
        <v>101.325455042295</v>
      </c>
      <c r="T2416" t="s">
        <v>504</v>
      </c>
      <c r="U2416" t="s">
        <v>30340</v>
      </c>
      <c r="X2416" t="s">
        <v>30242</v>
      </c>
      <c r="Y2416" t="s">
        <v>19854</v>
      </c>
      <c r="Z2416" t="s">
        <v>21007</v>
      </c>
      <c r="AI2416" t="s">
        <v>30341</v>
      </c>
      <c r="AJ2416" t="s">
        <v>30342</v>
      </c>
    </row>
    <row r="2417" spans="1:36" ht="17.25" hidden="1" customHeight="1" x14ac:dyDescent="0.2">
      <c r="A2417" s="4" t="s">
        <v>30363</v>
      </c>
      <c r="B2417" t="s">
        <v>30229</v>
      </c>
      <c r="C2417" t="s">
        <v>30364</v>
      </c>
      <c r="E2417" t="s">
        <v>40</v>
      </c>
      <c r="F2417" t="s">
        <v>86</v>
      </c>
      <c r="G2417" s="5">
        <v>600</v>
      </c>
      <c r="H2417" t="s">
        <v>139</v>
      </c>
      <c r="I2417" t="s">
        <v>43</v>
      </c>
      <c r="J2417" t="s">
        <v>45</v>
      </c>
      <c r="K2417" t="s">
        <v>97</v>
      </c>
      <c r="N2417" s="27">
        <v>2024</v>
      </c>
      <c r="R2417" s="7">
        <v>2.9402187999999998</v>
      </c>
      <c r="S2417" s="7">
        <v>101.2621084</v>
      </c>
      <c r="T2417" t="s">
        <v>504</v>
      </c>
      <c r="U2417" t="s">
        <v>30365</v>
      </c>
      <c r="X2417" t="s">
        <v>30242</v>
      </c>
      <c r="Y2417" t="s">
        <v>19854</v>
      </c>
      <c r="Z2417" t="s">
        <v>21007</v>
      </c>
      <c r="AG2417" t="s">
        <v>30366</v>
      </c>
      <c r="AH2417" s="24">
        <v>1279004</v>
      </c>
      <c r="AI2417" t="s">
        <v>30367</v>
      </c>
      <c r="AJ2417" t="s">
        <v>30368</v>
      </c>
    </row>
    <row r="2418" spans="1:36" ht="17.25" hidden="1" customHeight="1" x14ac:dyDescent="0.2">
      <c r="A2418" s="4" t="s">
        <v>30363</v>
      </c>
      <c r="B2418" t="s">
        <v>30229</v>
      </c>
      <c r="C2418" t="s">
        <v>30364</v>
      </c>
      <c r="E2418" t="s">
        <v>56</v>
      </c>
      <c r="F2418" t="s">
        <v>86</v>
      </c>
      <c r="G2418" s="5">
        <v>600</v>
      </c>
      <c r="H2418" t="s">
        <v>139</v>
      </c>
      <c r="I2418" t="s">
        <v>43</v>
      </c>
      <c r="J2418" t="s">
        <v>45</v>
      </c>
      <c r="K2418" t="s">
        <v>97</v>
      </c>
      <c r="N2418" s="27">
        <v>2024</v>
      </c>
      <c r="R2418" s="7">
        <v>2.9402187999999998</v>
      </c>
      <c r="S2418" s="7">
        <v>101.2621084</v>
      </c>
      <c r="T2418" t="s">
        <v>504</v>
      </c>
      <c r="U2418" t="s">
        <v>30365</v>
      </c>
      <c r="X2418" t="s">
        <v>30242</v>
      </c>
      <c r="Y2418" t="s">
        <v>19854</v>
      </c>
      <c r="Z2418" t="s">
        <v>21007</v>
      </c>
      <c r="AG2418" t="s">
        <v>30366</v>
      </c>
      <c r="AH2418" s="6">
        <v>1295941</v>
      </c>
      <c r="AI2418" t="s">
        <v>30367</v>
      </c>
      <c r="AJ2418" t="s">
        <v>30369</v>
      </c>
    </row>
    <row r="2419" spans="1:36" ht="17.25" hidden="1" customHeight="1" x14ac:dyDescent="0.2">
      <c r="A2419" s="4" t="s">
        <v>30385</v>
      </c>
      <c r="B2419" t="s">
        <v>30229</v>
      </c>
      <c r="C2419" t="s">
        <v>30386</v>
      </c>
      <c r="E2419" t="s">
        <v>40</v>
      </c>
      <c r="F2419" t="s">
        <v>86</v>
      </c>
      <c r="G2419" s="5">
        <v>720</v>
      </c>
      <c r="H2419" t="s">
        <v>42</v>
      </c>
      <c r="I2419" t="s">
        <v>43</v>
      </c>
      <c r="J2419" t="s">
        <v>45</v>
      </c>
      <c r="N2419" s="27">
        <v>2021</v>
      </c>
      <c r="R2419" s="7">
        <v>1.4471111000000001</v>
      </c>
      <c r="S2419" s="7">
        <v>103.88314459999999</v>
      </c>
      <c r="T2419" t="s">
        <v>46</v>
      </c>
      <c r="U2419" t="s">
        <v>30372</v>
      </c>
      <c r="X2419" t="s">
        <v>30373</v>
      </c>
      <c r="Y2419" t="s">
        <v>19854</v>
      </c>
      <c r="Z2419" t="s">
        <v>21007</v>
      </c>
      <c r="AC2419" t="s">
        <v>30387</v>
      </c>
      <c r="AG2419" t="s">
        <v>30388</v>
      </c>
      <c r="AH2419" s="27">
        <v>1260913</v>
      </c>
      <c r="AI2419" t="s">
        <v>30389</v>
      </c>
      <c r="AJ2419" t="s">
        <v>30390</v>
      </c>
    </row>
    <row r="2420" spans="1:36" ht="17.25" hidden="1" customHeight="1" x14ac:dyDescent="0.2">
      <c r="A2420" s="4" t="s">
        <v>30385</v>
      </c>
      <c r="B2420" t="s">
        <v>30229</v>
      </c>
      <c r="C2420" t="s">
        <v>30386</v>
      </c>
      <c r="E2420" t="s">
        <v>56</v>
      </c>
      <c r="F2420" t="s">
        <v>86</v>
      </c>
      <c r="G2420" s="5">
        <v>720</v>
      </c>
      <c r="H2420" t="s">
        <v>42</v>
      </c>
      <c r="I2420" t="s">
        <v>43</v>
      </c>
      <c r="J2420" t="s">
        <v>45</v>
      </c>
      <c r="N2420" s="27">
        <v>2021</v>
      </c>
      <c r="R2420" s="7">
        <v>1.4471111000000001</v>
      </c>
      <c r="S2420" s="7">
        <v>103.88314459999999</v>
      </c>
      <c r="T2420" t="s">
        <v>46</v>
      </c>
      <c r="U2420" t="s">
        <v>30372</v>
      </c>
      <c r="X2420" t="s">
        <v>30373</v>
      </c>
      <c r="Y2420" t="s">
        <v>19854</v>
      </c>
      <c r="Z2420" t="s">
        <v>21007</v>
      </c>
      <c r="AC2420" t="s">
        <v>30387</v>
      </c>
      <c r="AG2420" t="s">
        <v>30388</v>
      </c>
      <c r="AH2420" s="27">
        <v>1286988</v>
      </c>
      <c r="AI2420" t="s">
        <v>30389</v>
      </c>
      <c r="AJ2420" t="s">
        <v>30391</v>
      </c>
    </row>
    <row r="2421" spans="1:36" ht="17.25" hidden="1" customHeight="1" x14ac:dyDescent="0.2">
      <c r="A2421" s="4" t="s">
        <v>30397</v>
      </c>
      <c r="B2421" t="s">
        <v>30229</v>
      </c>
      <c r="C2421" t="s">
        <v>30398</v>
      </c>
      <c r="E2421" t="s">
        <v>40</v>
      </c>
      <c r="F2421" t="s">
        <v>86</v>
      </c>
      <c r="G2421" s="5">
        <v>950</v>
      </c>
      <c r="H2421" t="s">
        <v>42</v>
      </c>
      <c r="I2421" t="s">
        <v>43</v>
      </c>
      <c r="J2421" t="s">
        <v>44</v>
      </c>
      <c r="N2421" s="27">
        <v>2017</v>
      </c>
      <c r="R2421" s="7">
        <v>1.3769654</v>
      </c>
      <c r="S2421" s="7">
        <v>104.17439640000001</v>
      </c>
      <c r="T2421" t="s">
        <v>46</v>
      </c>
      <c r="U2421" t="s">
        <v>30399</v>
      </c>
      <c r="X2421" t="s">
        <v>30373</v>
      </c>
      <c r="Y2421" t="s">
        <v>19854</v>
      </c>
      <c r="Z2421" t="s">
        <v>21007</v>
      </c>
      <c r="AC2421" t="s">
        <v>30400</v>
      </c>
      <c r="AG2421" t="s">
        <v>30401</v>
      </c>
      <c r="AH2421" s="27" t="s">
        <v>30402</v>
      </c>
      <c r="AI2421" t="s">
        <v>30403</v>
      </c>
      <c r="AJ2421" t="s">
        <v>30404</v>
      </c>
    </row>
    <row r="2422" spans="1:36" ht="17.25" hidden="1" customHeight="1" x14ac:dyDescent="0.2">
      <c r="A2422" s="4" t="s">
        <v>30397</v>
      </c>
      <c r="B2422" t="s">
        <v>30229</v>
      </c>
      <c r="C2422" t="s">
        <v>30398</v>
      </c>
      <c r="E2422" t="s">
        <v>56</v>
      </c>
      <c r="F2422" t="s">
        <v>86</v>
      </c>
      <c r="G2422" s="5">
        <v>950</v>
      </c>
      <c r="H2422" t="s">
        <v>42</v>
      </c>
      <c r="I2422" t="s">
        <v>43</v>
      </c>
      <c r="J2422" t="s">
        <v>44</v>
      </c>
      <c r="N2422" s="27">
        <v>2017</v>
      </c>
      <c r="R2422" s="7">
        <v>1.3769654</v>
      </c>
      <c r="S2422" s="7">
        <v>104.17439640000001</v>
      </c>
      <c r="T2422" t="s">
        <v>46</v>
      </c>
      <c r="U2422" t="s">
        <v>30399</v>
      </c>
      <c r="X2422" t="s">
        <v>30373</v>
      </c>
      <c r="Y2422" t="s">
        <v>19854</v>
      </c>
      <c r="Z2422" t="s">
        <v>21007</v>
      </c>
      <c r="AC2422" t="s">
        <v>30400</v>
      </c>
      <c r="AG2422" t="s">
        <v>30401</v>
      </c>
      <c r="AH2422" s="27" t="s">
        <v>30405</v>
      </c>
      <c r="AI2422" t="s">
        <v>30403</v>
      </c>
      <c r="AJ2422" t="s">
        <v>30406</v>
      </c>
    </row>
    <row r="2423" spans="1:36" ht="17.25" hidden="1" customHeight="1" x14ac:dyDescent="0.2">
      <c r="A2423" s="4" t="s">
        <v>30428</v>
      </c>
      <c r="B2423" t="s">
        <v>30229</v>
      </c>
      <c r="C2423" t="s">
        <v>30429</v>
      </c>
      <c r="E2423" t="s">
        <v>40</v>
      </c>
      <c r="F2423" t="s">
        <v>86</v>
      </c>
      <c r="G2423" s="5">
        <v>536</v>
      </c>
      <c r="H2423" t="s">
        <v>42</v>
      </c>
      <c r="I2423" t="s">
        <v>43</v>
      </c>
      <c r="J2423" t="s">
        <v>45</v>
      </c>
      <c r="N2423" s="27">
        <v>2016</v>
      </c>
      <c r="R2423" s="7">
        <v>5.3743999999999996</v>
      </c>
      <c r="S2423" s="7">
        <v>100.3746</v>
      </c>
      <c r="T2423" t="s">
        <v>46</v>
      </c>
      <c r="U2423" t="s">
        <v>30430</v>
      </c>
      <c r="X2423" t="s">
        <v>30252</v>
      </c>
      <c r="Y2423" t="s">
        <v>19854</v>
      </c>
      <c r="Z2423" t="s">
        <v>21007</v>
      </c>
      <c r="AA2423" t="s">
        <v>30431</v>
      </c>
      <c r="AG2423" t="s">
        <v>30432</v>
      </c>
      <c r="AH2423" s="27">
        <v>1247910</v>
      </c>
      <c r="AI2423" t="s">
        <v>30433</v>
      </c>
      <c r="AJ2423" t="s">
        <v>30434</v>
      </c>
    </row>
    <row r="2424" spans="1:36" ht="17.25" hidden="1" customHeight="1" x14ac:dyDescent="0.2">
      <c r="A2424" s="4" t="s">
        <v>30428</v>
      </c>
      <c r="B2424" t="s">
        <v>30229</v>
      </c>
      <c r="C2424" t="s">
        <v>30429</v>
      </c>
      <c r="E2424" t="s">
        <v>56</v>
      </c>
      <c r="F2424" t="s">
        <v>86</v>
      </c>
      <c r="G2424" s="5">
        <v>536</v>
      </c>
      <c r="H2424" t="s">
        <v>42</v>
      </c>
      <c r="I2424" t="s">
        <v>43</v>
      </c>
      <c r="J2424" t="s">
        <v>45</v>
      </c>
      <c r="N2424" s="27">
        <v>2016</v>
      </c>
      <c r="R2424" s="7">
        <v>5.3743999999999996</v>
      </c>
      <c r="S2424" s="7">
        <v>100.3746</v>
      </c>
      <c r="T2424" t="s">
        <v>46</v>
      </c>
      <c r="U2424" t="s">
        <v>30430</v>
      </c>
      <c r="X2424" t="s">
        <v>30252</v>
      </c>
      <c r="Y2424" t="s">
        <v>19854</v>
      </c>
      <c r="Z2424" t="s">
        <v>21007</v>
      </c>
      <c r="AA2424" t="s">
        <v>30431</v>
      </c>
      <c r="AG2424" t="s">
        <v>30432</v>
      </c>
      <c r="AH2424" s="27">
        <v>1247911</v>
      </c>
      <c r="AI2424" t="s">
        <v>30433</v>
      </c>
      <c r="AJ2424" t="s">
        <v>30435</v>
      </c>
    </row>
    <row r="2425" spans="1:36" ht="17.25" hidden="1" customHeight="1" x14ac:dyDescent="0.2">
      <c r="A2425" s="4" t="s">
        <v>30491</v>
      </c>
      <c r="B2425" t="s">
        <v>30229</v>
      </c>
      <c r="C2425" t="s">
        <v>30492</v>
      </c>
      <c r="E2425" t="s">
        <v>870</v>
      </c>
      <c r="F2425" t="s">
        <v>86</v>
      </c>
      <c r="G2425" s="5">
        <v>421</v>
      </c>
      <c r="H2425" t="s">
        <v>42</v>
      </c>
      <c r="I2425" t="s">
        <v>43</v>
      </c>
      <c r="J2425" t="s">
        <v>45</v>
      </c>
      <c r="N2425" s="27">
        <v>2022</v>
      </c>
      <c r="R2425" s="7">
        <v>3.2898999999999998</v>
      </c>
      <c r="S2425" s="7">
        <v>113.0942</v>
      </c>
      <c r="T2425" t="s">
        <v>46</v>
      </c>
      <c r="U2425" t="s">
        <v>30493</v>
      </c>
      <c r="X2425" t="s">
        <v>30333</v>
      </c>
      <c r="Y2425" t="s">
        <v>19854</v>
      </c>
      <c r="Z2425" t="s">
        <v>21007</v>
      </c>
      <c r="AC2425" t="s">
        <v>30499</v>
      </c>
      <c r="AG2425" t="s">
        <v>30500</v>
      </c>
      <c r="AH2425" s="27" t="s">
        <v>30501</v>
      </c>
      <c r="AI2425" t="s">
        <v>30497</v>
      </c>
      <c r="AJ2425" t="s">
        <v>30502</v>
      </c>
    </row>
    <row r="2426" spans="1:36" ht="17.25" hidden="1" customHeight="1" x14ac:dyDescent="0.2">
      <c r="A2426" s="4" t="s">
        <v>30491</v>
      </c>
      <c r="B2426" t="s">
        <v>30229</v>
      </c>
      <c r="C2426" t="s">
        <v>30492</v>
      </c>
      <c r="E2426" t="s">
        <v>873</v>
      </c>
      <c r="F2426" t="s">
        <v>86</v>
      </c>
      <c r="G2426" s="5">
        <v>421</v>
      </c>
      <c r="H2426" t="s">
        <v>42</v>
      </c>
      <c r="I2426" t="s">
        <v>43</v>
      </c>
      <c r="J2426" t="s">
        <v>45</v>
      </c>
      <c r="N2426" s="8">
        <v>2022</v>
      </c>
      <c r="R2426" s="7">
        <v>3.2898999999999998</v>
      </c>
      <c r="S2426" s="7">
        <v>113.0942</v>
      </c>
      <c r="T2426" t="s">
        <v>46</v>
      </c>
      <c r="U2426" t="s">
        <v>30493</v>
      </c>
      <c r="X2426" t="s">
        <v>30333</v>
      </c>
      <c r="Y2426" t="s">
        <v>19854</v>
      </c>
      <c r="Z2426" t="s">
        <v>21007</v>
      </c>
      <c r="AC2426" t="s">
        <v>30499</v>
      </c>
      <c r="AG2426" t="s">
        <v>30500</v>
      </c>
      <c r="AH2426" s="8" t="s">
        <v>30503</v>
      </c>
      <c r="AI2426" t="s">
        <v>30497</v>
      </c>
      <c r="AJ2426" t="s">
        <v>30504</v>
      </c>
    </row>
    <row r="2427" spans="1:36" ht="17.25" hidden="1" customHeight="1" x14ac:dyDescent="0.2">
      <c r="A2427" s="4" t="s">
        <v>30523</v>
      </c>
      <c r="B2427" t="s">
        <v>30524</v>
      </c>
      <c r="C2427" t="s">
        <v>30525</v>
      </c>
      <c r="E2427" t="s">
        <v>63</v>
      </c>
      <c r="F2427" t="s">
        <v>86</v>
      </c>
      <c r="G2427" s="5">
        <v>121</v>
      </c>
      <c r="H2427" t="s">
        <v>42</v>
      </c>
      <c r="I2427" t="s">
        <v>43</v>
      </c>
      <c r="J2427" t="s">
        <v>45</v>
      </c>
      <c r="N2427" s="27">
        <v>2013</v>
      </c>
      <c r="R2427" s="7">
        <v>16.778586700000002</v>
      </c>
      <c r="S2427" s="7">
        <v>96.130801199999993</v>
      </c>
      <c r="T2427" t="s">
        <v>46</v>
      </c>
      <c r="U2427" t="s">
        <v>30526</v>
      </c>
      <c r="X2427" t="s">
        <v>30527</v>
      </c>
      <c r="Y2427" t="s">
        <v>19854</v>
      </c>
      <c r="Z2427" t="s">
        <v>21007</v>
      </c>
      <c r="AC2427" t="s">
        <v>30528</v>
      </c>
      <c r="AG2427" t="s">
        <v>30529</v>
      </c>
      <c r="AH2427" s="8" t="s">
        <v>30530</v>
      </c>
      <c r="AI2427" t="s">
        <v>30531</v>
      </c>
      <c r="AJ2427" t="s">
        <v>30532</v>
      </c>
    </row>
    <row r="2428" spans="1:36" ht="17.25" hidden="1" customHeight="1" x14ac:dyDescent="0.2">
      <c r="A2428" s="4" t="s">
        <v>30523</v>
      </c>
      <c r="B2428" t="s">
        <v>30524</v>
      </c>
      <c r="C2428" t="s">
        <v>30525</v>
      </c>
      <c r="E2428" t="s">
        <v>75</v>
      </c>
      <c r="F2428" t="s">
        <v>617</v>
      </c>
      <c r="G2428" s="5">
        <v>388</v>
      </c>
      <c r="H2428" t="s">
        <v>139</v>
      </c>
      <c r="I2428" t="s">
        <v>43</v>
      </c>
      <c r="J2428" t="s">
        <v>45</v>
      </c>
      <c r="N2428" s="8">
        <v>2024</v>
      </c>
      <c r="R2428" s="7">
        <v>16.778586700000002</v>
      </c>
      <c r="S2428" s="7">
        <v>96.130801199999993</v>
      </c>
      <c r="T2428" t="s">
        <v>46</v>
      </c>
      <c r="U2428" t="s">
        <v>30526</v>
      </c>
      <c r="X2428" t="s">
        <v>30527</v>
      </c>
      <c r="Y2428" t="s">
        <v>19854</v>
      </c>
      <c r="Z2428" t="s">
        <v>21007</v>
      </c>
      <c r="AC2428" t="s">
        <v>30528</v>
      </c>
      <c r="AG2428" t="s">
        <v>30529</v>
      </c>
      <c r="AH2428" s="27">
        <v>1290164</v>
      </c>
      <c r="AI2428" t="s">
        <v>30531</v>
      </c>
      <c r="AJ2428" t="s">
        <v>30533</v>
      </c>
    </row>
    <row r="2429" spans="1:36" ht="17.25" hidden="1" customHeight="1" x14ac:dyDescent="0.2">
      <c r="A2429" s="4" t="s">
        <v>30534</v>
      </c>
      <c r="B2429" t="s">
        <v>30524</v>
      </c>
      <c r="C2429" t="s">
        <v>30535</v>
      </c>
      <c r="E2429" t="s">
        <v>40</v>
      </c>
      <c r="F2429" t="s">
        <v>86</v>
      </c>
      <c r="G2429" s="5">
        <v>151.54</v>
      </c>
      <c r="H2429" t="s">
        <v>42</v>
      </c>
      <c r="I2429" t="s">
        <v>43</v>
      </c>
      <c r="J2429" t="s">
        <v>45</v>
      </c>
      <c r="N2429" s="27">
        <v>2020</v>
      </c>
      <c r="R2429" s="7">
        <v>16.776499999999999</v>
      </c>
      <c r="S2429" s="7">
        <v>96.130600000000001</v>
      </c>
      <c r="T2429" t="s">
        <v>46</v>
      </c>
      <c r="U2429" t="s">
        <v>30526</v>
      </c>
      <c r="X2429" t="s">
        <v>30527</v>
      </c>
      <c r="Y2429" t="s">
        <v>19854</v>
      </c>
      <c r="Z2429" t="s">
        <v>21007</v>
      </c>
      <c r="AA2429" t="s">
        <v>30536</v>
      </c>
      <c r="AC2429" t="s">
        <v>30537</v>
      </c>
      <c r="AG2429" t="s">
        <v>30538</v>
      </c>
      <c r="AH2429" s="8" t="s">
        <v>30539</v>
      </c>
      <c r="AI2429" t="s">
        <v>30540</v>
      </c>
      <c r="AJ2429" t="s">
        <v>30541</v>
      </c>
    </row>
    <row r="2430" spans="1:36" ht="17.25" hidden="1" customHeight="1" x14ac:dyDescent="0.2">
      <c r="A2430" s="4" t="s">
        <v>30542</v>
      </c>
      <c r="B2430" t="s">
        <v>30524</v>
      </c>
      <c r="C2430" t="s">
        <v>30543</v>
      </c>
      <c r="E2430" t="s">
        <v>40</v>
      </c>
      <c r="F2430" t="s">
        <v>86</v>
      </c>
      <c r="G2430" s="5">
        <v>4000</v>
      </c>
      <c r="H2430" t="s">
        <v>486</v>
      </c>
      <c r="I2430" t="s">
        <v>45</v>
      </c>
      <c r="J2430" t="s">
        <v>45</v>
      </c>
      <c r="K2430" t="s">
        <v>45</v>
      </c>
      <c r="L2430" t="s">
        <v>45</v>
      </c>
      <c r="N2430" s="8">
        <v>2024</v>
      </c>
      <c r="R2430" s="7">
        <v>17.092308299999999</v>
      </c>
      <c r="S2430" s="7">
        <v>94.024705600000004</v>
      </c>
      <c r="T2430" t="s">
        <v>504</v>
      </c>
      <c r="U2430" t="s">
        <v>45</v>
      </c>
      <c r="X2430" t="s">
        <v>30544</v>
      </c>
      <c r="Y2430" t="s">
        <v>19854</v>
      </c>
      <c r="Z2430" t="s">
        <v>21007</v>
      </c>
      <c r="AG2430" t="s">
        <v>45</v>
      </c>
      <c r="AH2430" s="8" t="s">
        <v>45</v>
      </c>
      <c r="AI2430" t="s">
        <v>30545</v>
      </c>
      <c r="AJ2430" t="s">
        <v>30546</v>
      </c>
    </row>
    <row r="2431" spans="1:36" ht="17.25" hidden="1" customHeight="1" x14ac:dyDescent="0.2">
      <c r="A2431" s="4" t="s">
        <v>30565</v>
      </c>
      <c r="B2431" t="s">
        <v>30524</v>
      </c>
      <c r="C2431" t="s">
        <v>30566</v>
      </c>
      <c r="E2431" t="s">
        <v>40</v>
      </c>
      <c r="F2431" t="s">
        <v>617</v>
      </c>
      <c r="G2431" s="5">
        <v>615</v>
      </c>
      <c r="H2431" t="s">
        <v>611</v>
      </c>
      <c r="I2431" t="s">
        <v>43</v>
      </c>
      <c r="J2431" t="s">
        <v>45</v>
      </c>
      <c r="K2431" t="s">
        <v>45</v>
      </c>
      <c r="L2431" t="s">
        <v>45</v>
      </c>
      <c r="N2431" s="27">
        <v>2023</v>
      </c>
      <c r="R2431" s="7">
        <v>14.5938207</v>
      </c>
      <c r="S2431" s="7">
        <v>98.028988499999997</v>
      </c>
      <c r="T2431" t="s">
        <v>504</v>
      </c>
      <c r="U2431" t="s">
        <v>30562</v>
      </c>
      <c r="X2431" t="s">
        <v>30550</v>
      </c>
      <c r="Y2431" t="s">
        <v>19854</v>
      </c>
      <c r="Z2431" t="s">
        <v>21007</v>
      </c>
      <c r="AG2431" t="s">
        <v>30567</v>
      </c>
      <c r="AH2431" s="27">
        <v>1290161</v>
      </c>
      <c r="AI2431" t="s">
        <v>30568</v>
      </c>
      <c r="AJ2431" t="s">
        <v>30569</v>
      </c>
    </row>
    <row r="2432" spans="1:36" ht="17.25" hidden="1" customHeight="1" x14ac:dyDescent="0.2">
      <c r="A2432" s="4" t="s">
        <v>30565</v>
      </c>
      <c r="B2432" t="s">
        <v>30524</v>
      </c>
      <c r="C2432" t="s">
        <v>30566</v>
      </c>
      <c r="E2432" t="s">
        <v>56</v>
      </c>
      <c r="F2432" t="s">
        <v>617</v>
      </c>
      <c r="G2432" s="5">
        <v>615</v>
      </c>
      <c r="H2432" t="s">
        <v>611</v>
      </c>
      <c r="I2432" t="s">
        <v>43</v>
      </c>
      <c r="J2432" t="s">
        <v>45</v>
      </c>
      <c r="K2432" t="s">
        <v>45</v>
      </c>
      <c r="L2432" t="s">
        <v>45</v>
      </c>
      <c r="N2432" s="27">
        <v>2023</v>
      </c>
      <c r="R2432" s="7">
        <v>14.5938207</v>
      </c>
      <c r="S2432" s="7">
        <v>98.028988499999997</v>
      </c>
      <c r="T2432" t="s">
        <v>504</v>
      </c>
      <c r="U2432" t="s">
        <v>30562</v>
      </c>
      <c r="X2432" t="s">
        <v>30550</v>
      </c>
      <c r="Y2432" t="s">
        <v>19854</v>
      </c>
      <c r="Z2432" t="s">
        <v>21007</v>
      </c>
      <c r="AG2432" t="s">
        <v>30567</v>
      </c>
      <c r="AH2432" s="27">
        <v>1290162</v>
      </c>
      <c r="AI2432" t="s">
        <v>30568</v>
      </c>
      <c r="AJ2432" t="s">
        <v>30570</v>
      </c>
    </row>
    <row r="2433" spans="1:36" ht="17.25" hidden="1" customHeight="1" x14ac:dyDescent="0.2">
      <c r="A2433" s="4" t="s">
        <v>30571</v>
      </c>
      <c r="B2433" t="s">
        <v>30524</v>
      </c>
      <c r="C2433" t="s">
        <v>30572</v>
      </c>
      <c r="E2433" t="s">
        <v>40</v>
      </c>
      <c r="F2433" t="s">
        <v>86</v>
      </c>
      <c r="G2433" s="5">
        <v>600</v>
      </c>
      <c r="H2433" t="s">
        <v>486</v>
      </c>
      <c r="I2433" t="s">
        <v>43</v>
      </c>
      <c r="J2433" t="s">
        <v>45</v>
      </c>
      <c r="K2433" t="s">
        <v>45</v>
      </c>
      <c r="L2433" t="s">
        <v>45</v>
      </c>
      <c r="N2433" s="27">
        <v>2026</v>
      </c>
      <c r="R2433" s="7">
        <v>16.459955000000001</v>
      </c>
      <c r="S2433" s="7">
        <v>95.707513000000006</v>
      </c>
      <c r="T2433" t="s">
        <v>504</v>
      </c>
      <c r="U2433" t="s">
        <v>30573</v>
      </c>
      <c r="W2433" t="s">
        <v>30574</v>
      </c>
      <c r="X2433" t="s">
        <v>30544</v>
      </c>
      <c r="Y2433" t="s">
        <v>19854</v>
      </c>
      <c r="Z2433" t="s">
        <v>21007</v>
      </c>
      <c r="AG2433" t="s">
        <v>30575</v>
      </c>
      <c r="AH2433" s="6">
        <v>1310753</v>
      </c>
      <c r="AI2433" t="s">
        <v>30576</v>
      </c>
      <c r="AJ2433" t="s">
        <v>30577</v>
      </c>
    </row>
    <row r="2434" spans="1:36" ht="17.25" hidden="1" customHeight="1" x14ac:dyDescent="0.2">
      <c r="A2434" s="4" t="s">
        <v>30584</v>
      </c>
      <c r="B2434" t="s">
        <v>30524</v>
      </c>
      <c r="C2434" t="s">
        <v>30585</v>
      </c>
      <c r="E2434" t="s">
        <v>40</v>
      </c>
      <c r="F2434" t="s">
        <v>617</v>
      </c>
      <c r="G2434" s="5">
        <v>135</v>
      </c>
      <c r="H2434" t="s">
        <v>42</v>
      </c>
      <c r="I2434" t="s">
        <v>43</v>
      </c>
      <c r="J2434" t="s">
        <v>45</v>
      </c>
      <c r="N2434" s="27">
        <v>2022</v>
      </c>
      <c r="R2434" s="7">
        <v>19.422155199999999</v>
      </c>
      <c r="S2434" s="7">
        <v>93.526482400000006</v>
      </c>
      <c r="T2434" t="s">
        <v>504</v>
      </c>
      <c r="U2434" t="s">
        <v>30580</v>
      </c>
      <c r="X2434" t="s">
        <v>30581</v>
      </c>
      <c r="Y2434" t="s">
        <v>19854</v>
      </c>
      <c r="Z2434" t="s">
        <v>21007</v>
      </c>
      <c r="AC2434" t="s">
        <v>30586</v>
      </c>
      <c r="AG2434" t="s">
        <v>30587</v>
      </c>
      <c r="AH2434" s="8">
        <v>1290165</v>
      </c>
      <c r="AI2434" t="s">
        <v>30588</v>
      </c>
      <c r="AJ2434" t="s">
        <v>30589</v>
      </c>
    </row>
    <row r="2435" spans="1:36" ht="17.25" hidden="1" customHeight="1" x14ac:dyDescent="0.2">
      <c r="A2435" s="4" t="s">
        <v>30590</v>
      </c>
      <c r="B2435" t="s">
        <v>30524</v>
      </c>
      <c r="C2435" t="s">
        <v>30591</v>
      </c>
      <c r="E2435" t="s">
        <v>40</v>
      </c>
      <c r="F2435" t="s">
        <v>86</v>
      </c>
      <c r="G2435" s="5">
        <v>145</v>
      </c>
      <c r="H2435" t="s">
        <v>42</v>
      </c>
      <c r="I2435" t="s">
        <v>528</v>
      </c>
      <c r="J2435" t="s">
        <v>45</v>
      </c>
      <c r="N2435" s="27">
        <v>2019</v>
      </c>
      <c r="R2435" s="7">
        <v>21.667690945901001</v>
      </c>
      <c r="S2435" s="7">
        <v>96.152934863852096</v>
      </c>
      <c r="T2435" t="s">
        <v>46</v>
      </c>
      <c r="U2435" t="s">
        <v>30592</v>
      </c>
      <c r="X2435" t="s">
        <v>30593</v>
      </c>
      <c r="Y2435" t="s">
        <v>19854</v>
      </c>
      <c r="Z2435" t="s">
        <v>21007</v>
      </c>
      <c r="AI2435" t="s">
        <v>30594</v>
      </c>
      <c r="AJ2435" t="s">
        <v>30595</v>
      </c>
    </row>
    <row r="2436" spans="1:36" ht="17.25" hidden="1" customHeight="1" x14ac:dyDescent="0.2">
      <c r="A2436" s="4" t="s">
        <v>30596</v>
      </c>
      <c r="B2436" t="s">
        <v>30524</v>
      </c>
      <c r="C2436" t="s">
        <v>30597</v>
      </c>
      <c r="E2436" t="s">
        <v>40</v>
      </c>
      <c r="F2436" t="s">
        <v>86</v>
      </c>
      <c r="G2436" s="5">
        <v>110.25</v>
      </c>
      <c r="H2436" t="s">
        <v>42</v>
      </c>
      <c r="I2436" t="s">
        <v>528</v>
      </c>
      <c r="J2436" t="s">
        <v>45</v>
      </c>
      <c r="N2436" s="8">
        <v>2015</v>
      </c>
      <c r="R2436" s="7">
        <v>21.6077396145104</v>
      </c>
      <c r="S2436" s="7">
        <v>96.137409202540596</v>
      </c>
      <c r="T2436" t="s">
        <v>504</v>
      </c>
      <c r="U2436" t="s">
        <v>30592</v>
      </c>
      <c r="X2436" t="s">
        <v>30593</v>
      </c>
      <c r="Y2436" t="s">
        <v>19854</v>
      </c>
      <c r="Z2436" t="s">
        <v>21007</v>
      </c>
      <c r="AI2436" t="s">
        <v>30598</v>
      </c>
      <c r="AJ2436" t="s">
        <v>30599</v>
      </c>
    </row>
    <row r="2437" spans="1:36" ht="17.25" hidden="1" customHeight="1" x14ac:dyDescent="0.2">
      <c r="A2437" s="4" t="s">
        <v>30600</v>
      </c>
      <c r="B2437" t="s">
        <v>30524</v>
      </c>
      <c r="C2437" t="s">
        <v>30601</v>
      </c>
      <c r="E2437" t="s">
        <v>40</v>
      </c>
      <c r="F2437" t="s">
        <v>86</v>
      </c>
      <c r="G2437" s="5">
        <v>230</v>
      </c>
      <c r="H2437" t="s">
        <v>42</v>
      </c>
      <c r="I2437" t="s">
        <v>43</v>
      </c>
      <c r="J2437" t="s">
        <v>45</v>
      </c>
      <c r="N2437" s="8">
        <v>2014</v>
      </c>
      <c r="R2437" s="7">
        <v>16.466439999999999</v>
      </c>
      <c r="S2437" s="7">
        <v>97.653661999999997</v>
      </c>
      <c r="T2437" t="s">
        <v>46</v>
      </c>
      <c r="U2437" t="s">
        <v>30602</v>
      </c>
      <c r="X2437" t="s">
        <v>30593</v>
      </c>
      <c r="Y2437" t="s">
        <v>19854</v>
      </c>
      <c r="Z2437" t="s">
        <v>21007</v>
      </c>
      <c r="AC2437" t="s">
        <v>30603</v>
      </c>
      <c r="AG2437" t="s">
        <v>30604</v>
      </c>
      <c r="AH2437" s="8" t="s">
        <v>30605</v>
      </c>
      <c r="AI2437" t="s">
        <v>30606</v>
      </c>
      <c r="AJ2437" t="s">
        <v>30607</v>
      </c>
    </row>
    <row r="2438" spans="1:36" ht="17.25" hidden="1" customHeight="1" x14ac:dyDescent="0.2">
      <c r="A2438" s="4" t="s">
        <v>30608</v>
      </c>
      <c r="B2438" t="s">
        <v>30524</v>
      </c>
      <c r="C2438" t="s">
        <v>30609</v>
      </c>
      <c r="E2438" t="s">
        <v>40</v>
      </c>
      <c r="F2438" t="s">
        <v>86</v>
      </c>
      <c r="G2438" s="5">
        <v>50</v>
      </c>
      <c r="H2438" t="s">
        <v>42</v>
      </c>
      <c r="I2438" t="s">
        <v>528</v>
      </c>
      <c r="N2438" s="27">
        <v>2013</v>
      </c>
      <c r="R2438" s="7">
        <v>16.811621970114501</v>
      </c>
      <c r="S2438" s="7">
        <v>96.226605872420606</v>
      </c>
      <c r="T2438" t="s">
        <v>46</v>
      </c>
      <c r="U2438" t="s">
        <v>30527</v>
      </c>
      <c r="X2438" t="s">
        <v>30527</v>
      </c>
      <c r="Y2438" t="s">
        <v>19854</v>
      </c>
      <c r="Z2438" t="s">
        <v>21007</v>
      </c>
      <c r="AH2438" s="27"/>
      <c r="AI2438" t="s">
        <v>30610</v>
      </c>
      <c r="AJ2438" t="s">
        <v>30611</v>
      </c>
    </row>
    <row r="2439" spans="1:36" ht="17.25" hidden="1" customHeight="1" x14ac:dyDescent="0.2">
      <c r="A2439" s="4" t="s">
        <v>30612</v>
      </c>
      <c r="B2439" t="s">
        <v>30524</v>
      </c>
      <c r="C2439" t="s">
        <v>30613</v>
      </c>
      <c r="E2439" t="s">
        <v>40</v>
      </c>
      <c r="F2439" t="s">
        <v>617</v>
      </c>
      <c r="G2439" s="5">
        <v>1390</v>
      </c>
      <c r="H2439" t="s">
        <v>486</v>
      </c>
      <c r="I2439" t="s">
        <v>43</v>
      </c>
      <c r="J2439" t="s">
        <v>45</v>
      </c>
      <c r="K2439" t="s">
        <v>45</v>
      </c>
      <c r="L2439" t="s">
        <v>45</v>
      </c>
      <c r="N2439" s="27">
        <v>2024</v>
      </c>
      <c r="R2439" s="7">
        <v>17.098851799999998</v>
      </c>
      <c r="S2439" s="7">
        <v>94.477526499999996</v>
      </c>
      <c r="T2439" t="s">
        <v>504</v>
      </c>
      <c r="U2439" t="s">
        <v>30614</v>
      </c>
      <c r="X2439" t="s">
        <v>30544</v>
      </c>
      <c r="Y2439" t="s">
        <v>19854</v>
      </c>
      <c r="Z2439" t="s">
        <v>21007</v>
      </c>
      <c r="AC2439" t="s">
        <v>30615</v>
      </c>
      <c r="AG2439" t="s">
        <v>30616</v>
      </c>
      <c r="AH2439" s="27">
        <v>1290163</v>
      </c>
      <c r="AI2439" t="s">
        <v>30617</v>
      </c>
      <c r="AJ2439" t="s">
        <v>30618</v>
      </c>
    </row>
    <row r="2440" spans="1:36" ht="17.25" hidden="1" customHeight="1" x14ac:dyDescent="0.2">
      <c r="A2440" s="4" t="s">
        <v>30625</v>
      </c>
      <c r="B2440" t="s">
        <v>30524</v>
      </c>
      <c r="C2440" t="s">
        <v>30626</v>
      </c>
      <c r="E2440" t="s">
        <v>40</v>
      </c>
      <c r="F2440" t="s">
        <v>86</v>
      </c>
      <c r="G2440" s="5">
        <v>109.7</v>
      </c>
      <c r="H2440" t="s">
        <v>42</v>
      </c>
      <c r="I2440" t="s">
        <v>528</v>
      </c>
      <c r="N2440" s="27">
        <v>2019</v>
      </c>
      <c r="R2440" s="7">
        <v>21.389597836717801</v>
      </c>
      <c r="S2440" s="7">
        <v>95.375904342686994</v>
      </c>
      <c r="T2440" t="s">
        <v>46</v>
      </c>
      <c r="U2440" t="s">
        <v>30627</v>
      </c>
      <c r="X2440" t="s">
        <v>30593</v>
      </c>
      <c r="Y2440" t="s">
        <v>19854</v>
      </c>
      <c r="Z2440" t="s">
        <v>21007</v>
      </c>
      <c r="AH2440" s="27"/>
      <c r="AI2440" t="s">
        <v>30628</v>
      </c>
      <c r="AJ2440" t="s">
        <v>30629</v>
      </c>
    </row>
    <row r="2441" spans="1:36" ht="17.25" hidden="1" customHeight="1" x14ac:dyDescent="0.2">
      <c r="A2441" s="4" t="s">
        <v>30630</v>
      </c>
      <c r="B2441" t="s">
        <v>30524</v>
      </c>
      <c r="C2441" t="s">
        <v>30631</v>
      </c>
      <c r="E2441" t="s">
        <v>40</v>
      </c>
      <c r="F2441" t="s">
        <v>86</v>
      </c>
      <c r="G2441" s="5">
        <v>225</v>
      </c>
      <c r="H2441" t="s">
        <v>42</v>
      </c>
      <c r="I2441" t="s">
        <v>43</v>
      </c>
      <c r="J2441" t="s">
        <v>45</v>
      </c>
      <c r="N2441" s="27">
        <v>2018</v>
      </c>
      <c r="R2441" s="7">
        <v>21.386872</v>
      </c>
      <c r="S2441" s="7">
        <v>95.376655999999997</v>
      </c>
      <c r="T2441" t="s">
        <v>46</v>
      </c>
      <c r="U2441" t="s">
        <v>30627</v>
      </c>
      <c r="X2441" t="s">
        <v>30593</v>
      </c>
      <c r="Y2441" t="s">
        <v>19854</v>
      </c>
      <c r="Z2441" t="s">
        <v>21007</v>
      </c>
      <c r="AG2441" t="s">
        <v>30632</v>
      </c>
      <c r="AH2441" s="27" t="s">
        <v>30633</v>
      </c>
      <c r="AI2441" t="s">
        <v>30634</v>
      </c>
      <c r="AJ2441" t="s">
        <v>30635</v>
      </c>
    </row>
    <row r="2442" spans="1:36" ht="17.25" hidden="1" customHeight="1" x14ac:dyDescent="0.2">
      <c r="A2442" s="4" t="s">
        <v>30636</v>
      </c>
      <c r="B2442" t="s">
        <v>30524</v>
      </c>
      <c r="C2442" t="s">
        <v>30637</v>
      </c>
      <c r="E2442" t="s">
        <v>40</v>
      </c>
      <c r="F2442" t="s">
        <v>86</v>
      </c>
      <c r="G2442" s="5">
        <v>106</v>
      </c>
      <c r="H2442" t="s">
        <v>42</v>
      </c>
      <c r="I2442" t="s">
        <v>43</v>
      </c>
      <c r="J2442" t="s">
        <v>45</v>
      </c>
      <c r="N2442" s="27">
        <v>2018</v>
      </c>
      <c r="R2442" s="7">
        <v>16.812192</v>
      </c>
      <c r="S2442" s="7">
        <v>96.226074999999994</v>
      </c>
      <c r="T2442" t="s">
        <v>46</v>
      </c>
      <c r="U2442" t="s">
        <v>30527</v>
      </c>
      <c r="X2442" t="s">
        <v>30527</v>
      </c>
      <c r="Y2442" t="s">
        <v>19854</v>
      </c>
      <c r="Z2442" t="s">
        <v>21007</v>
      </c>
      <c r="AC2442" t="s">
        <v>30638</v>
      </c>
      <c r="AG2442" t="s">
        <v>30639</v>
      </c>
      <c r="AH2442" s="27" t="s">
        <v>30640</v>
      </c>
      <c r="AI2442" t="s">
        <v>30641</v>
      </c>
      <c r="AJ2442" t="s">
        <v>30642</v>
      </c>
    </row>
    <row r="2443" spans="1:36" ht="17.25" hidden="1" customHeight="1" x14ac:dyDescent="0.2">
      <c r="A2443" s="4" t="s">
        <v>30643</v>
      </c>
      <c r="B2443" t="s">
        <v>30524</v>
      </c>
      <c r="C2443" t="s">
        <v>30644</v>
      </c>
      <c r="E2443" t="s">
        <v>40</v>
      </c>
      <c r="F2443" t="s">
        <v>617</v>
      </c>
      <c r="G2443" s="5">
        <v>477</v>
      </c>
      <c r="H2443" t="s">
        <v>857</v>
      </c>
      <c r="I2443" t="s">
        <v>528</v>
      </c>
      <c r="J2443" t="s">
        <v>45</v>
      </c>
      <c r="K2443" t="s">
        <v>45</v>
      </c>
      <c r="L2443" t="s">
        <v>45</v>
      </c>
      <c r="N2443" s="27">
        <v>2020</v>
      </c>
      <c r="R2443" s="7">
        <v>16.8247255494535</v>
      </c>
      <c r="S2443" s="7">
        <v>96.224450041027495</v>
      </c>
      <c r="T2443" t="s">
        <v>46</v>
      </c>
      <c r="U2443" t="s">
        <v>30527</v>
      </c>
      <c r="X2443" t="s">
        <v>30527</v>
      </c>
      <c r="Y2443" t="s">
        <v>19854</v>
      </c>
      <c r="Z2443" t="s">
        <v>21007</v>
      </c>
      <c r="AI2443" t="s">
        <v>30645</v>
      </c>
      <c r="AJ2443" t="s">
        <v>30646</v>
      </c>
    </row>
    <row r="2444" spans="1:36" ht="17.25" hidden="1" customHeight="1" x14ac:dyDescent="0.2">
      <c r="A2444" s="4" t="s">
        <v>30655</v>
      </c>
      <c r="B2444" t="s">
        <v>30524</v>
      </c>
      <c r="C2444" t="s">
        <v>30656</v>
      </c>
      <c r="E2444" t="s">
        <v>40</v>
      </c>
      <c r="F2444" t="s">
        <v>617</v>
      </c>
      <c r="G2444" s="5">
        <v>350</v>
      </c>
      <c r="H2444" t="s">
        <v>857</v>
      </c>
      <c r="I2444" t="s">
        <v>528</v>
      </c>
      <c r="J2444" t="s">
        <v>45</v>
      </c>
      <c r="N2444" s="27">
        <v>2016</v>
      </c>
      <c r="R2444" s="7">
        <v>16.664256399999999</v>
      </c>
      <c r="S2444" s="7">
        <v>96.264736799999994</v>
      </c>
      <c r="T2444" t="s">
        <v>46</v>
      </c>
      <c r="U2444" t="s">
        <v>30657</v>
      </c>
      <c r="X2444" t="s">
        <v>30527</v>
      </c>
      <c r="Y2444" t="s">
        <v>19854</v>
      </c>
      <c r="Z2444" t="s">
        <v>21007</v>
      </c>
      <c r="AC2444" t="s">
        <v>30658</v>
      </c>
      <c r="AG2444" t="s">
        <v>30659</v>
      </c>
      <c r="AH2444" s="27"/>
      <c r="AI2444" t="s">
        <v>30660</v>
      </c>
      <c r="AJ2444" t="s">
        <v>30661</v>
      </c>
    </row>
    <row r="2445" spans="1:36" ht="17.25" hidden="1" customHeight="1" x14ac:dyDescent="0.2">
      <c r="A2445" s="4" t="s">
        <v>30662</v>
      </c>
      <c r="B2445" t="s">
        <v>30524</v>
      </c>
      <c r="C2445" t="s">
        <v>30663</v>
      </c>
      <c r="E2445" t="s">
        <v>40</v>
      </c>
      <c r="F2445" t="s">
        <v>86</v>
      </c>
      <c r="G2445" s="5">
        <v>119</v>
      </c>
      <c r="H2445" t="s">
        <v>42</v>
      </c>
      <c r="I2445" t="s">
        <v>43</v>
      </c>
      <c r="J2445" t="s">
        <v>45</v>
      </c>
      <c r="N2445" s="27">
        <v>2019</v>
      </c>
      <c r="R2445" s="7">
        <v>16.964053</v>
      </c>
      <c r="S2445" s="7">
        <v>97.406649999999999</v>
      </c>
      <c r="T2445" t="s">
        <v>46</v>
      </c>
      <c r="U2445" t="s">
        <v>30664</v>
      </c>
      <c r="X2445" t="s">
        <v>30665</v>
      </c>
      <c r="Y2445" t="s">
        <v>19854</v>
      </c>
      <c r="Z2445" t="s">
        <v>21007</v>
      </c>
      <c r="AA2445" t="s">
        <v>30666</v>
      </c>
      <c r="AC2445" t="s">
        <v>30667</v>
      </c>
      <c r="AG2445" t="s">
        <v>30668</v>
      </c>
      <c r="AH2445" s="8" t="s">
        <v>30669</v>
      </c>
      <c r="AI2445" t="s">
        <v>30670</v>
      </c>
      <c r="AJ2445" t="s">
        <v>30671</v>
      </c>
    </row>
    <row r="2446" spans="1:36" ht="17.25" hidden="1" customHeight="1" x14ac:dyDescent="0.2">
      <c r="A2446" s="4" t="s">
        <v>30672</v>
      </c>
      <c r="B2446" t="s">
        <v>30524</v>
      </c>
      <c r="C2446" t="s">
        <v>30673</v>
      </c>
      <c r="E2446" t="s">
        <v>40</v>
      </c>
      <c r="F2446" t="s">
        <v>617</v>
      </c>
      <c r="G2446" s="5">
        <v>1250</v>
      </c>
      <c r="H2446" t="s">
        <v>486</v>
      </c>
      <c r="I2446" t="s">
        <v>43</v>
      </c>
      <c r="J2446" t="s">
        <v>45</v>
      </c>
      <c r="K2446" t="s">
        <v>45</v>
      </c>
      <c r="L2446" t="s">
        <v>45</v>
      </c>
      <c r="N2446" s="27">
        <v>2024</v>
      </c>
      <c r="R2446" s="7">
        <v>16.658501999999999</v>
      </c>
      <c r="S2446" s="7">
        <v>96.262303000000003</v>
      </c>
      <c r="T2446" t="s">
        <v>504</v>
      </c>
      <c r="U2446" t="s">
        <v>30657</v>
      </c>
      <c r="X2446" t="s">
        <v>30527</v>
      </c>
      <c r="Y2446" t="s">
        <v>19854</v>
      </c>
      <c r="Z2446" t="s">
        <v>21007</v>
      </c>
      <c r="AG2446" t="s">
        <v>30674</v>
      </c>
      <c r="AH2446" s="24">
        <v>1306892</v>
      </c>
      <c r="AI2446" t="s">
        <v>30675</v>
      </c>
      <c r="AJ2446" t="s">
        <v>30676</v>
      </c>
    </row>
    <row r="2447" spans="1:36" ht="17.25" hidden="1" customHeight="1" x14ac:dyDescent="0.2">
      <c r="A2447" s="4" t="s">
        <v>30682</v>
      </c>
      <c r="B2447" t="s">
        <v>30524</v>
      </c>
      <c r="C2447" t="s">
        <v>30683</v>
      </c>
      <c r="E2447" t="s">
        <v>40</v>
      </c>
      <c r="F2447" t="s">
        <v>86</v>
      </c>
      <c r="G2447" s="5">
        <v>52</v>
      </c>
      <c r="H2447" t="s">
        <v>42</v>
      </c>
      <c r="I2447" t="s">
        <v>528</v>
      </c>
      <c r="J2447" t="s">
        <v>45</v>
      </c>
      <c r="N2447" s="27">
        <v>2014</v>
      </c>
      <c r="R2447" s="7">
        <v>16.899999999999999</v>
      </c>
      <c r="S2447" s="7">
        <v>96.088999999999999</v>
      </c>
      <c r="T2447" t="s">
        <v>46</v>
      </c>
      <c r="U2447" t="s">
        <v>30527</v>
      </c>
      <c r="X2447" t="s">
        <v>30527</v>
      </c>
      <c r="Y2447" t="s">
        <v>19854</v>
      </c>
      <c r="Z2447" t="s">
        <v>21007</v>
      </c>
      <c r="AG2447" t="s">
        <v>30684</v>
      </c>
      <c r="AH2447" s="27" t="s">
        <v>45</v>
      </c>
      <c r="AI2447" t="s">
        <v>30685</v>
      </c>
      <c r="AJ2447" t="s">
        <v>30686</v>
      </c>
    </row>
    <row r="2448" spans="1:36" ht="17.25" hidden="1" customHeight="1" x14ac:dyDescent="0.2">
      <c r="A2448" s="4" t="s">
        <v>30682</v>
      </c>
      <c r="B2448" t="s">
        <v>30524</v>
      </c>
      <c r="C2448" t="s">
        <v>30683</v>
      </c>
      <c r="E2448" t="s">
        <v>870</v>
      </c>
      <c r="F2448" t="s">
        <v>86</v>
      </c>
      <c r="G2448" s="5">
        <v>300</v>
      </c>
      <c r="H2448" t="s">
        <v>611</v>
      </c>
      <c r="I2448" t="s">
        <v>43</v>
      </c>
      <c r="J2448" t="s">
        <v>45</v>
      </c>
      <c r="K2448" t="s">
        <v>45</v>
      </c>
      <c r="L2448" t="s">
        <v>45</v>
      </c>
      <c r="N2448" s="27">
        <v>2022</v>
      </c>
      <c r="R2448" s="7">
        <v>16.899999999999999</v>
      </c>
      <c r="S2448" s="7">
        <v>96.088999999999999</v>
      </c>
      <c r="T2448" t="s">
        <v>46</v>
      </c>
      <c r="U2448" t="s">
        <v>30527</v>
      </c>
      <c r="X2448" t="s">
        <v>30527</v>
      </c>
      <c r="Y2448" t="s">
        <v>19854</v>
      </c>
      <c r="Z2448" t="s">
        <v>21007</v>
      </c>
      <c r="AA2448" t="s">
        <v>30687</v>
      </c>
      <c r="AG2448" t="s">
        <v>30684</v>
      </c>
      <c r="AH2448" s="27" t="s">
        <v>45</v>
      </c>
      <c r="AI2448" t="s">
        <v>30685</v>
      </c>
      <c r="AJ2448" t="s">
        <v>30688</v>
      </c>
    </row>
    <row r="2449" spans="1:36" ht="17.25" hidden="1" customHeight="1" x14ac:dyDescent="0.2">
      <c r="A2449" s="4" t="s">
        <v>30682</v>
      </c>
      <c r="B2449" t="s">
        <v>30524</v>
      </c>
      <c r="C2449" t="s">
        <v>30683</v>
      </c>
      <c r="E2449" t="s">
        <v>696</v>
      </c>
      <c r="F2449" t="s">
        <v>86</v>
      </c>
      <c r="G2449" s="5">
        <v>120</v>
      </c>
      <c r="H2449" t="s">
        <v>42</v>
      </c>
      <c r="I2449" t="s">
        <v>65</v>
      </c>
      <c r="J2449" t="s">
        <v>45</v>
      </c>
      <c r="N2449" s="27">
        <v>2014</v>
      </c>
      <c r="R2449" s="7">
        <v>16.899999999999999</v>
      </c>
      <c r="S2449" s="7">
        <v>96.088999999999999</v>
      </c>
      <c r="T2449" t="s">
        <v>46</v>
      </c>
      <c r="U2449" t="s">
        <v>30527</v>
      </c>
      <c r="X2449" t="s">
        <v>30527</v>
      </c>
      <c r="Y2449" t="s">
        <v>19854</v>
      </c>
      <c r="Z2449" t="s">
        <v>21007</v>
      </c>
      <c r="AG2449" t="s">
        <v>30684</v>
      </c>
      <c r="AH2449" s="27">
        <v>1259443</v>
      </c>
      <c r="AI2449" t="s">
        <v>30685</v>
      </c>
      <c r="AJ2449" t="s">
        <v>30689</v>
      </c>
    </row>
    <row r="2450" spans="1:36" ht="17.25" hidden="1" customHeight="1" x14ac:dyDescent="0.2">
      <c r="A2450" s="4" t="s">
        <v>30682</v>
      </c>
      <c r="B2450" t="s">
        <v>30524</v>
      </c>
      <c r="C2450" t="s">
        <v>30683</v>
      </c>
      <c r="E2450" t="s">
        <v>703</v>
      </c>
      <c r="F2450" t="s">
        <v>86</v>
      </c>
      <c r="G2450" s="5">
        <v>120</v>
      </c>
      <c r="H2450" t="s">
        <v>42</v>
      </c>
      <c r="I2450" t="s">
        <v>65</v>
      </c>
      <c r="J2450" t="s">
        <v>45</v>
      </c>
      <c r="N2450" s="27">
        <v>2014</v>
      </c>
      <c r="R2450" s="7">
        <v>16.899999999999999</v>
      </c>
      <c r="S2450" s="7">
        <v>96.088999999999999</v>
      </c>
      <c r="T2450" t="s">
        <v>46</v>
      </c>
      <c r="U2450" t="s">
        <v>30527</v>
      </c>
      <c r="X2450" t="s">
        <v>30527</v>
      </c>
      <c r="Y2450" t="s">
        <v>19854</v>
      </c>
      <c r="Z2450" t="s">
        <v>21007</v>
      </c>
      <c r="AG2450" t="s">
        <v>30684</v>
      </c>
      <c r="AH2450" s="27">
        <v>1259444</v>
      </c>
      <c r="AI2450" t="s">
        <v>30685</v>
      </c>
      <c r="AJ2450" t="s">
        <v>30690</v>
      </c>
    </row>
    <row r="2451" spans="1:36" ht="17.25" hidden="1" customHeight="1" x14ac:dyDescent="0.2">
      <c r="A2451" s="4" t="s">
        <v>30734</v>
      </c>
      <c r="B2451" t="s">
        <v>30692</v>
      </c>
      <c r="C2451" t="s">
        <v>30735</v>
      </c>
      <c r="D2451" t="s">
        <v>30736</v>
      </c>
      <c r="E2451" t="s">
        <v>40</v>
      </c>
      <c r="F2451" t="s">
        <v>64</v>
      </c>
      <c r="G2451" s="5">
        <v>766</v>
      </c>
      <c r="H2451" t="s">
        <v>42</v>
      </c>
      <c r="I2451" t="s">
        <v>43</v>
      </c>
      <c r="J2451" t="s">
        <v>45</v>
      </c>
      <c r="K2451" t="s">
        <v>45</v>
      </c>
      <c r="L2451" t="s">
        <v>45</v>
      </c>
      <c r="N2451" s="24">
        <v>2013</v>
      </c>
      <c r="R2451" s="7">
        <v>23.707374999999999</v>
      </c>
      <c r="S2451" s="7">
        <v>57.977055</v>
      </c>
      <c r="T2451" t="s">
        <v>46</v>
      </c>
      <c r="U2451" t="s">
        <v>30716</v>
      </c>
      <c r="V2451" t="s">
        <v>30717</v>
      </c>
      <c r="X2451" t="s">
        <v>30718</v>
      </c>
      <c r="Y2451" t="s">
        <v>19854</v>
      </c>
      <c r="Z2451" t="s">
        <v>19864</v>
      </c>
      <c r="AC2451" t="s">
        <v>30737</v>
      </c>
      <c r="AD2451" t="s">
        <v>52</v>
      </c>
      <c r="AE2451" t="s">
        <v>254</v>
      </c>
      <c r="AF2451" t="s">
        <v>52</v>
      </c>
      <c r="AG2451" t="s">
        <v>30738</v>
      </c>
      <c r="AH2451" s="8" t="s">
        <v>30739</v>
      </c>
      <c r="AI2451" t="s">
        <v>30740</v>
      </c>
      <c r="AJ2451" t="s">
        <v>30741</v>
      </c>
    </row>
    <row r="2452" spans="1:36" ht="17.25" hidden="1" customHeight="1" x14ac:dyDescent="0.2">
      <c r="A2452" s="4" t="s">
        <v>30742</v>
      </c>
      <c r="B2452" t="s">
        <v>30692</v>
      </c>
      <c r="C2452" t="s">
        <v>30743</v>
      </c>
      <c r="D2452" t="s">
        <v>30744</v>
      </c>
      <c r="E2452" t="s">
        <v>40</v>
      </c>
      <c r="F2452" t="s">
        <v>86</v>
      </c>
      <c r="G2452" s="5">
        <v>326</v>
      </c>
      <c r="H2452" t="s">
        <v>42</v>
      </c>
      <c r="I2452" t="s">
        <v>43</v>
      </c>
      <c r="J2452" t="s">
        <v>45</v>
      </c>
      <c r="K2452" t="s">
        <v>45</v>
      </c>
      <c r="L2452" t="s">
        <v>45</v>
      </c>
      <c r="N2452" s="6">
        <v>2021</v>
      </c>
      <c r="R2452" s="7">
        <v>19.530360999999999</v>
      </c>
      <c r="S2452" s="7">
        <v>57.615727999999997</v>
      </c>
      <c r="T2452" t="s">
        <v>504</v>
      </c>
      <c r="U2452" t="s">
        <v>30745</v>
      </c>
      <c r="X2452" t="s">
        <v>30746</v>
      </c>
      <c r="Y2452" t="s">
        <v>19854</v>
      </c>
      <c r="Z2452" t="s">
        <v>19864</v>
      </c>
      <c r="AD2452" t="s">
        <v>52</v>
      </c>
      <c r="AE2452" t="s">
        <v>881</v>
      </c>
      <c r="AF2452" t="s">
        <v>1869</v>
      </c>
      <c r="AG2452" t="s">
        <v>30747</v>
      </c>
      <c r="AH2452" s="27" t="s">
        <v>30748</v>
      </c>
      <c r="AI2452" t="s">
        <v>30749</v>
      </c>
      <c r="AJ2452" t="s">
        <v>30750</v>
      </c>
    </row>
    <row r="2453" spans="1:36" ht="17.25" hidden="1" customHeight="1" x14ac:dyDescent="0.2">
      <c r="A2453" s="4" t="s">
        <v>30757</v>
      </c>
      <c r="B2453" t="s">
        <v>30692</v>
      </c>
      <c r="C2453" t="s">
        <v>30758</v>
      </c>
      <c r="D2453" t="s">
        <v>30759</v>
      </c>
      <c r="E2453" t="s">
        <v>40</v>
      </c>
      <c r="F2453" t="s">
        <v>64</v>
      </c>
      <c r="G2453" s="5">
        <v>1509</v>
      </c>
      <c r="H2453" t="s">
        <v>42</v>
      </c>
      <c r="I2453" t="s">
        <v>43</v>
      </c>
      <c r="J2453" t="s">
        <v>45</v>
      </c>
      <c r="K2453" t="s">
        <v>45</v>
      </c>
      <c r="L2453" t="s">
        <v>45</v>
      </c>
      <c r="N2453" s="6">
        <v>2019</v>
      </c>
      <c r="R2453" s="7">
        <v>23.365562000000001</v>
      </c>
      <c r="S2453" s="7">
        <v>56.283718</v>
      </c>
      <c r="T2453" t="s">
        <v>46</v>
      </c>
      <c r="U2453" t="s">
        <v>30760</v>
      </c>
      <c r="X2453" t="s">
        <v>30761</v>
      </c>
      <c r="Y2453" t="s">
        <v>19854</v>
      </c>
      <c r="Z2453" t="s">
        <v>19864</v>
      </c>
      <c r="AD2453" t="s">
        <v>52</v>
      </c>
      <c r="AF2453" t="s">
        <v>52</v>
      </c>
      <c r="AG2453" t="s">
        <v>30762</v>
      </c>
      <c r="AH2453" s="27" t="s">
        <v>30763</v>
      </c>
      <c r="AI2453" t="s">
        <v>30764</v>
      </c>
      <c r="AJ2453" t="s">
        <v>30765</v>
      </c>
    </row>
    <row r="2454" spans="1:36" ht="17.25" hidden="1" customHeight="1" x14ac:dyDescent="0.2">
      <c r="A2454" s="4" t="s">
        <v>30766</v>
      </c>
      <c r="B2454" t="s">
        <v>30692</v>
      </c>
      <c r="C2454" t="s">
        <v>30767</v>
      </c>
      <c r="D2454" t="s">
        <v>30768</v>
      </c>
      <c r="E2454" t="s">
        <v>40</v>
      </c>
      <c r="F2454" t="s">
        <v>543</v>
      </c>
      <c r="G2454" s="5">
        <v>84</v>
      </c>
      <c r="H2454" t="s">
        <v>42</v>
      </c>
      <c r="I2454" t="s">
        <v>528</v>
      </c>
      <c r="J2454" t="s">
        <v>45</v>
      </c>
      <c r="K2454" t="s">
        <v>45</v>
      </c>
      <c r="L2454" t="s">
        <v>45</v>
      </c>
      <c r="N2454" s="6">
        <v>2018</v>
      </c>
      <c r="R2454" s="7">
        <v>26.0883</v>
      </c>
      <c r="S2454" s="7">
        <v>56.23274</v>
      </c>
      <c r="T2454" t="s">
        <v>46</v>
      </c>
      <c r="U2454" t="s">
        <v>30769</v>
      </c>
      <c r="X2454" t="s">
        <v>30770</v>
      </c>
      <c r="Y2454" t="s">
        <v>19854</v>
      </c>
      <c r="Z2454" t="s">
        <v>19864</v>
      </c>
      <c r="AF2454" t="s">
        <v>52</v>
      </c>
      <c r="AI2454" t="s">
        <v>30771</v>
      </c>
      <c r="AJ2454" t="s">
        <v>30772</v>
      </c>
    </row>
    <row r="2455" spans="1:36" ht="17.25" hidden="1" customHeight="1" x14ac:dyDescent="0.2">
      <c r="A2455" s="4" t="s">
        <v>30773</v>
      </c>
      <c r="B2455" t="s">
        <v>30692</v>
      </c>
      <c r="C2455" t="s">
        <v>30774</v>
      </c>
      <c r="D2455" t="s">
        <v>30775</v>
      </c>
      <c r="E2455" t="s">
        <v>565</v>
      </c>
      <c r="F2455" t="s">
        <v>86</v>
      </c>
      <c r="G2455" s="5">
        <v>110</v>
      </c>
      <c r="H2455" t="s">
        <v>42</v>
      </c>
      <c r="I2455" t="s">
        <v>43</v>
      </c>
      <c r="J2455" t="s">
        <v>45</v>
      </c>
      <c r="K2455" t="s">
        <v>45</v>
      </c>
      <c r="L2455" t="s">
        <v>45</v>
      </c>
      <c r="N2455" s="24">
        <v>2020</v>
      </c>
      <c r="R2455" s="7">
        <v>22.842127999999999</v>
      </c>
      <c r="S2455" s="7">
        <v>55.402099999999997</v>
      </c>
      <c r="T2455" t="s">
        <v>46</v>
      </c>
      <c r="U2455" t="s">
        <v>30776</v>
      </c>
      <c r="X2455" t="s">
        <v>30761</v>
      </c>
      <c r="Y2455" t="s">
        <v>19854</v>
      </c>
      <c r="Z2455" t="s">
        <v>19864</v>
      </c>
      <c r="AG2455" t="s">
        <v>30777</v>
      </c>
      <c r="AH2455" s="8" t="s">
        <v>30778</v>
      </c>
      <c r="AI2455" t="s">
        <v>30779</v>
      </c>
      <c r="AJ2455" t="s">
        <v>30780</v>
      </c>
    </row>
    <row r="2456" spans="1:36" ht="17.25" hidden="1" customHeight="1" x14ac:dyDescent="0.2">
      <c r="A2456" s="4" t="s">
        <v>30812</v>
      </c>
      <c r="B2456" t="s">
        <v>30692</v>
      </c>
      <c r="C2456" t="s">
        <v>30813</v>
      </c>
      <c r="D2456" t="s">
        <v>30814</v>
      </c>
      <c r="E2456" t="s">
        <v>40</v>
      </c>
      <c r="F2456" t="s">
        <v>86</v>
      </c>
      <c r="G2456" s="5">
        <v>120</v>
      </c>
      <c r="H2456" t="s">
        <v>42</v>
      </c>
      <c r="I2456" t="s">
        <v>43</v>
      </c>
      <c r="J2456" t="s">
        <v>45</v>
      </c>
      <c r="K2456" t="s">
        <v>45</v>
      </c>
      <c r="L2456" t="s">
        <v>45</v>
      </c>
      <c r="N2456" s="6">
        <v>2017</v>
      </c>
      <c r="R2456" s="7">
        <v>26.056121000000001</v>
      </c>
      <c r="S2456" s="7">
        <v>56.089117999999999</v>
      </c>
      <c r="T2456" t="s">
        <v>46</v>
      </c>
      <c r="U2456" t="s">
        <v>30770</v>
      </c>
      <c r="X2456" t="s">
        <v>30770</v>
      </c>
      <c r="Y2456" t="s">
        <v>19854</v>
      </c>
      <c r="Z2456" t="s">
        <v>19864</v>
      </c>
      <c r="AD2456" t="s">
        <v>52</v>
      </c>
      <c r="AE2456" t="s">
        <v>131</v>
      </c>
      <c r="AF2456" t="s">
        <v>52</v>
      </c>
      <c r="AG2456" t="s">
        <v>45</v>
      </c>
      <c r="AI2456" t="s">
        <v>30815</v>
      </c>
      <c r="AJ2456" t="s">
        <v>30816</v>
      </c>
    </row>
    <row r="2457" spans="1:36" ht="17.25" hidden="1" customHeight="1" x14ac:dyDescent="0.2">
      <c r="A2457" s="4" t="s">
        <v>30817</v>
      </c>
      <c r="B2457" t="s">
        <v>30692</v>
      </c>
      <c r="C2457" t="s">
        <v>30818</v>
      </c>
      <c r="D2457" t="s">
        <v>30819</v>
      </c>
      <c r="E2457" t="s">
        <v>40</v>
      </c>
      <c r="F2457" t="s">
        <v>617</v>
      </c>
      <c r="G2457" s="5">
        <v>119.7</v>
      </c>
      <c r="H2457" t="s">
        <v>42</v>
      </c>
      <c r="I2457" t="s">
        <v>528</v>
      </c>
      <c r="J2457" t="s">
        <v>45</v>
      </c>
      <c r="K2457" t="s">
        <v>45</v>
      </c>
      <c r="L2457" t="s">
        <v>45</v>
      </c>
      <c r="N2457" s="24">
        <v>2021</v>
      </c>
      <c r="R2457" s="7">
        <v>22.65971</v>
      </c>
      <c r="S2457" s="7">
        <v>59.405566999999998</v>
      </c>
      <c r="T2457" t="s">
        <v>46</v>
      </c>
      <c r="U2457" t="s">
        <v>30820</v>
      </c>
      <c r="X2457" t="s">
        <v>30821</v>
      </c>
      <c r="Y2457" t="s">
        <v>19854</v>
      </c>
      <c r="Z2457" t="s">
        <v>19864</v>
      </c>
      <c r="AD2457" t="s">
        <v>52</v>
      </c>
      <c r="AE2457" t="s">
        <v>881</v>
      </c>
      <c r="AI2457" t="s">
        <v>30822</v>
      </c>
      <c r="AJ2457" t="s">
        <v>30823</v>
      </c>
    </row>
    <row r="2458" spans="1:36" ht="17.25" hidden="1" customHeight="1" x14ac:dyDescent="0.2">
      <c r="A2458" s="4" t="s">
        <v>30842</v>
      </c>
      <c r="B2458" t="s">
        <v>30692</v>
      </c>
      <c r="C2458" t="s">
        <v>30843</v>
      </c>
      <c r="D2458" t="s">
        <v>30844</v>
      </c>
      <c r="E2458" t="s">
        <v>40</v>
      </c>
      <c r="F2458" t="s">
        <v>86</v>
      </c>
      <c r="G2458" s="5">
        <v>75</v>
      </c>
      <c r="H2458" t="s">
        <v>42</v>
      </c>
      <c r="I2458" t="s">
        <v>65</v>
      </c>
      <c r="J2458" t="s">
        <v>44</v>
      </c>
      <c r="K2458" t="s">
        <v>45</v>
      </c>
      <c r="L2458" t="s">
        <v>45</v>
      </c>
      <c r="N2458" s="24">
        <v>2019</v>
      </c>
      <c r="R2458" s="7">
        <v>18.028623</v>
      </c>
      <c r="S2458" s="7">
        <v>54.640977999999997</v>
      </c>
      <c r="T2458" t="s">
        <v>46</v>
      </c>
      <c r="U2458" t="s">
        <v>30845</v>
      </c>
      <c r="X2458" t="s">
        <v>30707</v>
      </c>
      <c r="Y2458" t="s">
        <v>19854</v>
      </c>
      <c r="Z2458" t="s">
        <v>19864</v>
      </c>
      <c r="AD2458" t="s">
        <v>52</v>
      </c>
      <c r="AE2458" t="s">
        <v>881</v>
      </c>
      <c r="AG2458" t="s">
        <v>30846</v>
      </c>
      <c r="AH2458" s="8">
        <v>1291106</v>
      </c>
      <c r="AI2458" t="s">
        <v>30847</v>
      </c>
      <c r="AJ2458" t="s">
        <v>30848</v>
      </c>
    </row>
    <row r="2459" spans="1:36" ht="17.25" hidden="1" customHeight="1" x14ac:dyDescent="0.2">
      <c r="A2459" s="4" t="s">
        <v>30842</v>
      </c>
      <c r="B2459" t="s">
        <v>30692</v>
      </c>
      <c r="C2459" t="s">
        <v>30843</v>
      </c>
      <c r="D2459" t="s">
        <v>30844</v>
      </c>
      <c r="E2459" t="s">
        <v>56</v>
      </c>
      <c r="F2459" t="s">
        <v>86</v>
      </c>
      <c r="G2459" s="5">
        <v>75</v>
      </c>
      <c r="H2459" t="s">
        <v>42</v>
      </c>
      <c r="I2459" t="s">
        <v>65</v>
      </c>
      <c r="J2459" t="s">
        <v>44</v>
      </c>
      <c r="K2459" t="s">
        <v>45</v>
      </c>
      <c r="L2459" t="s">
        <v>45</v>
      </c>
      <c r="N2459" s="6">
        <v>2019</v>
      </c>
      <c r="R2459" s="7">
        <v>18.028623</v>
      </c>
      <c r="S2459" s="7">
        <v>54.640977999999997</v>
      </c>
      <c r="T2459" t="s">
        <v>46</v>
      </c>
      <c r="U2459" t="s">
        <v>30845</v>
      </c>
      <c r="X2459" t="s">
        <v>30707</v>
      </c>
      <c r="Y2459" t="s">
        <v>19854</v>
      </c>
      <c r="Z2459" t="s">
        <v>19864</v>
      </c>
      <c r="AD2459" t="s">
        <v>52</v>
      </c>
      <c r="AE2459" t="s">
        <v>881</v>
      </c>
      <c r="AG2459" t="s">
        <v>30846</v>
      </c>
      <c r="AH2459" s="27">
        <v>1291107</v>
      </c>
      <c r="AI2459" t="s">
        <v>30847</v>
      </c>
      <c r="AJ2459" t="s">
        <v>30849</v>
      </c>
    </row>
    <row r="2460" spans="1:36" ht="17.25" hidden="1" customHeight="1" x14ac:dyDescent="0.2">
      <c r="A2460" s="4" t="s">
        <v>30865</v>
      </c>
      <c r="B2460" t="s">
        <v>30692</v>
      </c>
      <c r="C2460" t="s">
        <v>30866</v>
      </c>
      <c r="D2460" t="s">
        <v>30867</v>
      </c>
      <c r="E2460" t="s">
        <v>565</v>
      </c>
      <c r="F2460" t="s">
        <v>86</v>
      </c>
      <c r="G2460" s="5">
        <v>185</v>
      </c>
      <c r="H2460" t="s">
        <v>42</v>
      </c>
      <c r="I2460" t="s">
        <v>43</v>
      </c>
      <c r="J2460" t="s">
        <v>45</v>
      </c>
      <c r="K2460" t="s">
        <v>45</v>
      </c>
      <c r="L2460" t="s">
        <v>45</v>
      </c>
      <c r="N2460" s="6">
        <v>2019</v>
      </c>
      <c r="R2460" s="7">
        <v>21.359442999999999</v>
      </c>
      <c r="S2460" s="7">
        <v>56.731777999999998</v>
      </c>
      <c r="T2460" t="s">
        <v>46</v>
      </c>
      <c r="U2460" t="s">
        <v>30834</v>
      </c>
      <c r="X2460" t="s">
        <v>30785</v>
      </c>
      <c r="Y2460" t="s">
        <v>19854</v>
      </c>
      <c r="Z2460" t="s">
        <v>19864</v>
      </c>
      <c r="AD2460" t="s">
        <v>5000</v>
      </c>
      <c r="AE2460" t="s">
        <v>881</v>
      </c>
      <c r="AG2460" t="s">
        <v>30868</v>
      </c>
      <c r="AH2460" s="27" t="s">
        <v>30869</v>
      </c>
      <c r="AI2460" t="s">
        <v>30870</v>
      </c>
      <c r="AJ2460" t="s">
        <v>30871</v>
      </c>
    </row>
    <row r="2461" spans="1:36" ht="17.25" hidden="1" customHeight="1" x14ac:dyDescent="0.2">
      <c r="A2461" s="4" t="s">
        <v>30872</v>
      </c>
      <c r="B2461" t="s">
        <v>30692</v>
      </c>
      <c r="C2461" t="s">
        <v>30873</v>
      </c>
      <c r="D2461" t="s">
        <v>30874</v>
      </c>
      <c r="E2461" t="s">
        <v>565</v>
      </c>
      <c r="F2461" t="s">
        <v>64</v>
      </c>
      <c r="G2461" s="5">
        <v>225</v>
      </c>
      <c r="H2461" t="s">
        <v>42</v>
      </c>
      <c r="I2461" t="s">
        <v>43</v>
      </c>
      <c r="J2461" t="s">
        <v>45</v>
      </c>
      <c r="K2461" t="s">
        <v>45</v>
      </c>
      <c r="L2461" t="s">
        <v>45</v>
      </c>
      <c r="N2461" s="6">
        <v>2018</v>
      </c>
      <c r="R2461" s="7">
        <v>16.938682</v>
      </c>
      <c r="S2461" s="7">
        <v>53.972467000000002</v>
      </c>
      <c r="T2461" t="s">
        <v>46</v>
      </c>
      <c r="U2461" t="s">
        <v>30875</v>
      </c>
      <c r="X2461" t="s">
        <v>30707</v>
      </c>
      <c r="Y2461" t="s">
        <v>19854</v>
      </c>
      <c r="Z2461" t="s">
        <v>19864</v>
      </c>
      <c r="AD2461" t="s">
        <v>52</v>
      </c>
      <c r="AE2461" t="s">
        <v>131</v>
      </c>
      <c r="AF2461" t="s">
        <v>52</v>
      </c>
      <c r="AG2461" t="s">
        <v>30876</v>
      </c>
      <c r="AH2461" s="27" t="s">
        <v>30877</v>
      </c>
      <c r="AI2461" t="s">
        <v>30878</v>
      </c>
      <c r="AJ2461" t="s">
        <v>30879</v>
      </c>
    </row>
    <row r="2462" spans="1:36" ht="17.25" hidden="1" customHeight="1" x14ac:dyDescent="0.2">
      <c r="A2462" s="4" t="s">
        <v>30872</v>
      </c>
      <c r="B2462" t="s">
        <v>30692</v>
      </c>
      <c r="C2462" t="s">
        <v>30873</v>
      </c>
      <c r="D2462" t="s">
        <v>30874</v>
      </c>
      <c r="E2462" t="s">
        <v>870</v>
      </c>
      <c r="F2462" t="s">
        <v>64</v>
      </c>
      <c r="G2462" s="5">
        <v>225</v>
      </c>
      <c r="H2462" t="s">
        <v>42</v>
      </c>
      <c r="I2462" t="s">
        <v>43</v>
      </c>
      <c r="J2462" t="s">
        <v>45</v>
      </c>
      <c r="K2462" t="s">
        <v>45</v>
      </c>
      <c r="L2462" t="s">
        <v>45</v>
      </c>
      <c r="N2462" s="6">
        <v>2018</v>
      </c>
      <c r="R2462" s="7">
        <v>16.938682</v>
      </c>
      <c r="S2462" s="7">
        <v>53.972467000000002</v>
      </c>
      <c r="T2462" t="s">
        <v>46</v>
      </c>
      <c r="U2462" t="s">
        <v>30875</v>
      </c>
      <c r="X2462" t="s">
        <v>30707</v>
      </c>
      <c r="Y2462" t="s">
        <v>19854</v>
      </c>
      <c r="Z2462" t="s">
        <v>19864</v>
      </c>
      <c r="AD2462" t="s">
        <v>52</v>
      </c>
      <c r="AE2462" t="s">
        <v>131</v>
      </c>
      <c r="AF2462" t="s">
        <v>52</v>
      </c>
      <c r="AG2462" t="s">
        <v>30876</v>
      </c>
      <c r="AH2462" s="27" t="s">
        <v>30880</v>
      </c>
      <c r="AI2462" t="s">
        <v>30878</v>
      </c>
      <c r="AJ2462" t="s">
        <v>30881</v>
      </c>
    </row>
    <row r="2463" spans="1:36" ht="17.25" hidden="1" customHeight="1" x14ac:dyDescent="0.2">
      <c r="A2463" s="4" t="s">
        <v>30903</v>
      </c>
      <c r="B2463" t="s">
        <v>30692</v>
      </c>
      <c r="C2463" t="s">
        <v>30904</v>
      </c>
      <c r="D2463" t="s">
        <v>30905</v>
      </c>
      <c r="E2463" t="s">
        <v>40</v>
      </c>
      <c r="F2463" t="s">
        <v>64</v>
      </c>
      <c r="G2463" s="5">
        <v>766</v>
      </c>
      <c r="H2463" t="s">
        <v>42</v>
      </c>
      <c r="I2463" t="s">
        <v>43</v>
      </c>
      <c r="J2463" t="s">
        <v>45</v>
      </c>
      <c r="K2463" t="s">
        <v>45</v>
      </c>
      <c r="L2463" t="s">
        <v>45</v>
      </c>
      <c r="N2463" s="6">
        <v>2013</v>
      </c>
      <c r="R2463" s="7">
        <v>24.470496000000001</v>
      </c>
      <c r="S2463" s="7">
        <v>56.634901999999997</v>
      </c>
      <c r="T2463" t="s">
        <v>46</v>
      </c>
      <c r="U2463" t="s">
        <v>30893</v>
      </c>
      <c r="V2463" t="s">
        <v>30894</v>
      </c>
      <c r="X2463" t="s">
        <v>30895</v>
      </c>
      <c r="Y2463" t="s">
        <v>19854</v>
      </c>
      <c r="Z2463" t="s">
        <v>19864</v>
      </c>
      <c r="AA2463" t="s">
        <v>30906</v>
      </c>
      <c r="AD2463" t="s">
        <v>52</v>
      </c>
      <c r="AE2463" t="s">
        <v>254</v>
      </c>
      <c r="AF2463" t="s">
        <v>52</v>
      </c>
      <c r="AG2463" t="s">
        <v>30907</v>
      </c>
      <c r="AH2463" s="27" t="s">
        <v>30908</v>
      </c>
      <c r="AI2463" t="s">
        <v>30909</v>
      </c>
      <c r="AJ2463" t="s">
        <v>30910</v>
      </c>
    </row>
    <row r="2464" spans="1:36" ht="17.25" hidden="1" customHeight="1" x14ac:dyDescent="0.2">
      <c r="A2464" s="4" t="s">
        <v>30911</v>
      </c>
      <c r="B2464" t="s">
        <v>30692</v>
      </c>
      <c r="C2464" t="s">
        <v>30912</v>
      </c>
      <c r="D2464" t="s">
        <v>30913</v>
      </c>
      <c r="E2464" t="s">
        <v>40</v>
      </c>
      <c r="F2464" t="s">
        <v>64</v>
      </c>
      <c r="G2464" s="5">
        <v>855</v>
      </c>
      <c r="H2464" t="s">
        <v>42</v>
      </c>
      <c r="I2464" t="s">
        <v>43</v>
      </c>
      <c r="J2464" t="s">
        <v>45</v>
      </c>
      <c r="K2464" t="s">
        <v>45</v>
      </c>
      <c r="L2464" t="s">
        <v>45</v>
      </c>
      <c r="N2464" s="6">
        <v>2019</v>
      </c>
      <c r="R2464" s="7">
        <v>24.488499999999998</v>
      </c>
      <c r="S2464" s="7">
        <v>56.613500000000002</v>
      </c>
      <c r="T2464" t="s">
        <v>46</v>
      </c>
      <c r="U2464" t="s">
        <v>30914</v>
      </c>
      <c r="X2464" t="s">
        <v>30895</v>
      </c>
      <c r="Y2464" t="s">
        <v>19854</v>
      </c>
      <c r="Z2464" t="s">
        <v>19864</v>
      </c>
      <c r="AA2464" t="s">
        <v>30906</v>
      </c>
      <c r="AD2464" t="s">
        <v>52</v>
      </c>
      <c r="AE2464" t="s">
        <v>254</v>
      </c>
      <c r="AF2464" t="s">
        <v>52</v>
      </c>
      <c r="AG2464" t="s">
        <v>30915</v>
      </c>
      <c r="AH2464" s="27" t="s">
        <v>30916</v>
      </c>
      <c r="AI2464" t="s">
        <v>30917</v>
      </c>
      <c r="AJ2464" t="s">
        <v>30918</v>
      </c>
    </row>
    <row r="2465" spans="1:36" ht="17.25" hidden="1" customHeight="1" x14ac:dyDescent="0.2">
      <c r="A2465" s="4" t="s">
        <v>30911</v>
      </c>
      <c r="B2465" t="s">
        <v>30692</v>
      </c>
      <c r="C2465" t="s">
        <v>30912</v>
      </c>
      <c r="D2465" t="s">
        <v>30913</v>
      </c>
      <c r="E2465" t="s">
        <v>56</v>
      </c>
      <c r="F2465" t="s">
        <v>64</v>
      </c>
      <c r="G2465" s="5">
        <v>855</v>
      </c>
      <c r="H2465" t="s">
        <v>42</v>
      </c>
      <c r="I2465" t="s">
        <v>43</v>
      </c>
      <c r="J2465" t="s">
        <v>45</v>
      </c>
      <c r="K2465" t="s">
        <v>45</v>
      </c>
      <c r="L2465" t="s">
        <v>45</v>
      </c>
      <c r="N2465" s="6">
        <v>2019</v>
      </c>
      <c r="R2465" s="7">
        <v>24.488499999999998</v>
      </c>
      <c r="S2465" s="7">
        <v>56.613500000000002</v>
      </c>
      <c r="T2465" t="s">
        <v>46</v>
      </c>
      <c r="U2465" t="s">
        <v>30914</v>
      </c>
      <c r="X2465" t="s">
        <v>30895</v>
      </c>
      <c r="Y2465" t="s">
        <v>19854</v>
      </c>
      <c r="Z2465" t="s">
        <v>19864</v>
      </c>
      <c r="AA2465" t="s">
        <v>30906</v>
      </c>
      <c r="AD2465" t="s">
        <v>52</v>
      </c>
      <c r="AE2465" t="s">
        <v>254</v>
      </c>
      <c r="AF2465" t="s">
        <v>52</v>
      </c>
      <c r="AG2465" t="s">
        <v>30915</v>
      </c>
      <c r="AH2465" s="27" t="s">
        <v>30919</v>
      </c>
      <c r="AI2465" t="s">
        <v>30917</v>
      </c>
      <c r="AJ2465" t="s">
        <v>30920</v>
      </c>
    </row>
    <row r="2466" spans="1:36" ht="17.25" hidden="1" customHeight="1" x14ac:dyDescent="0.2">
      <c r="A2466" s="4" t="s">
        <v>30928</v>
      </c>
      <c r="B2466" t="s">
        <v>30692</v>
      </c>
      <c r="C2466" t="s">
        <v>30929</v>
      </c>
      <c r="D2466" t="s">
        <v>30930</v>
      </c>
      <c r="E2466" t="s">
        <v>40</v>
      </c>
      <c r="F2466" t="s">
        <v>64</v>
      </c>
      <c r="G2466" s="5">
        <v>800</v>
      </c>
      <c r="H2466" t="s">
        <v>42</v>
      </c>
      <c r="I2466" t="s">
        <v>43</v>
      </c>
      <c r="J2466" t="s">
        <v>45</v>
      </c>
      <c r="K2466" t="s">
        <v>45</v>
      </c>
      <c r="L2466" t="s">
        <v>45</v>
      </c>
      <c r="N2466" s="6">
        <v>2014</v>
      </c>
      <c r="R2466" s="7">
        <v>22.655898000000001</v>
      </c>
      <c r="S2466" s="7">
        <v>59.416961000000001</v>
      </c>
      <c r="T2466" t="s">
        <v>46</v>
      </c>
      <c r="U2466" t="s">
        <v>7964</v>
      </c>
      <c r="X2466" t="s">
        <v>30821</v>
      </c>
      <c r="Y2466" t="s">
        <v>19854</v>
      </c>
      <c r="Z2466" t="s">
        <v>19864</v>
      </c>
      <c r="AD2466" t="s">
        <v>52</v>
      </c>
      <c r="AE2466" t="s">
        <v>254</v>
      </c>
      <c r="AF2466" t="s">
        <v>52</v>
      </c>
      <c r="AG2466" t="s">
        <v>30931</v>
      </c>
      <c r="AH2466" s="27" t="s">
        <v>30932</v>
      </c>
      <c r="AI2466" t="s">
        <v>30933</v>
      </c>
      <c r="AJ2466" t="s">
        <v>30934</v>
      </c>
    </row>
    <row r="2467" spans="1:36" ht="17.25" hidden="1" customHeight="1" x14ac:dyDescent="0.2">
      <c r="A2467" s="4" t="s">
        <v>30928</v>
      </c>
      <c r="B2467" t="s">
        <v>30692</v>
      </c>
      <c r="C2467" t="s">
        <v>30929</v>
      </c>
      <c r="D2467" t="s">
        <v>30930</v>
      </c>
      <c r="E2467" t="s">
        <v>56</v>
      </c>
      <c r="F2467" t="s">
        <v>64</v>
      </c>
      <c r="G2467" s="5">
        <v>800</v>
      </c>
      <c r="H2467" t="s">
        <v>42</v>
      </c>
      <c r="I2467" t="s">
        <v>43</v>
      </c>
      <c r="J2467" t="s">
        <v>45</v>
      </c>
      <c r="K2467" t="s">
        <v>45</v>
      </c>
      <c r="L2467" t="s">
        <v>45</v>
      </c>
      <c r="N2467" s="6">
        <v>2014</v>
      </c>
      <c r="R2467" s="7">
        <v>22.655898000000001</v>
      </c>
      <c r="S2467" s="7">
        <v>59.416961000000001</v>
      </c>
      <c r="T2467" t="s">
        <v>46</v>
      </c>
      <c r="U2467" t="s">
        <v>7964</v>
      </c>
      <c r="X2467" t="s">
        <v>30821</v>
      </c>
      <c r="Y2467" t="s">
        <v>19854</v>
      </c>
      <c r="Z2467" t="s">
        <v>19864</v>
      </c>
      <c r="AD2467" t="s">
        <v>52</v>
      </c>
      <c r="AE2467" t="s">
        <v>254</v>
      </c>
      <c r="AF2467" t="s">
        <v>52</v>
      </c>
      <c r="AG2467" t="s">
        <v>30931</v>
      </c>
      <c r="AH2467" s="27" t="s">
        <v>30935</v>
      </c>
      <c r="AI2467" t="s">
        <v>30933</v>
      </c>
      <c r="AJ2467" t="s">
        <v>30936</v>
      </c>
    </row>
    <row r="2468" spans="1:36" ht="17.25" hidden="1" customHeight="1" x14ac:dyDescent="0.2">
      <c r="A2468" s="4" t="s">
        <v>30928</v>
      </c>
      <c r="B2468" t="s">
        <v>30692</v>
      </c>
      <c r="C2468" t="s">
        <v>30929</v>
      </c>
      <c r="D2468" t="s">
        <v>30930</v>
      </c>
      <c r="E2468" t="s">
        <v>58</v>
      </c>
      <c r="F2468" t="s">
        <v>64</v>
      </c>
      <c r="G2468" s="5">
        <v>400</v>
      </c>
      <c r="H2468" t="s">
        <v>42</v>
      </c>
      <c r="I2468" t="s">
        <v>43</v>
      </c>
      <c r="J2468" t="s">
        <v>45</v>
      </c>
      <c r="K2468" t="s">
        <v>45</v>
      </c>
      <c r="L2468" t="s">
        <v>45</v>
      </c>
      <c r="N2468" s="6">
        <v>2014</v>
      </c>
      <c r="R2468" s="7">
        <v>22.655898000000001</v>
      </c>
      <c r="S2468" s="7">
        <v>59.416961000000001</v>
      </c>
      <c r="T2468" t="s">
        <v>46</v>
      </c>
      <c r="U2468" t="s">
        <v>7964</v>
      </c>
      <c r="X2468" t="s">
        <v>30821</v>
      </c>
      <c r="Y2468" t="s">
        <v>19854</v>
      </c>
      <c r="Z2468" t="s">
        <v>19864</v>
      </c>
      <c r="AD2468" t="s">
        <v>52</v>
      </c>
      <c r="AE2468" t="s">
        <v>254</v>
      </c>
      <c r="AF2468" t="s">
        <v>52</v>
      </c>
      <c r="AG2468" t="s">
        <v>30931</v>
      </c>
      <c r="AH2468" s="27" t="s">
        <v>30937</v>
      </c>
      <c r="AI2468" t="s">
        <v>30933</v>
      </c>
      <c r="AJ2468" t="s">
        <v>30938</v>
      </c>
    </row>
    <row r="2469" spans="1:36" ht="17.25" hidden="1" customHeight="1" x14ac:dyDescent="0.2">
      <c r="A2469" s="4" t="s">
        <v>30957</v>
      </c>
      <c r="B2469" t="s">
        <v>30940</v>
      </c>
      <c r="C2469" t="s">
        <v>30958</v>
      </c>
      <c r="E2469" t="s">
        <v>40</v>
      </c>
      <c r="F2469" t="s">
        <v>617</v>
      </c>
      <c r="G2469" s="5">
        <v>1320</v>
      </c>
      <c r="H2469" t="s">
        <v>42</v>
      </c>
      <c r="I2469" t="s">
        <v>43</v>
      </c>
      <c r="J2469" t="s">
        <v>45</v>
      </c>
      <c r="N2469" s="24">
        <v>2018</v>
      </c>
      <c r="R2469" s="7">
        <v>31.036966</v>
      </c>
      <c r="S2469" s="7">
        <v>73.926698999999999</v>
      </c>
      <c r="T2469" t="s">
        <v>46</v>
      </c>
      <c r="U2469" t="s">
        <v>30959</v>
      </c>
      <c r="W2469" t="s">
        <v>30960</v>
      </c>
      <c r="X2469" t="s">
        <v>25161</v>
      </c>
      <c r="Y2469" t="s">
        <v>19854</v>
      </c>
      <c r="Z2469" t="s">
        <v>19855</v>
      </c>
      <c r="AG2469" t="s">
        <v>30961</v>
      </c>
      <c r="AH2469" s="8" t="s">
        <v>30962</v>
      </c>
      <c r="AI2469" t="s">
        <v>30963</v>
      </c>
      <c r="AJ2469" t="s">
        <v>30964</v>
      </c>
    </row>
    <row r="2470" spans="1:36" ht="17.25" hidden="1" customHeight="1" x14ac:dyDescent="0.2">
      <c r="A2470" s="4" t="s">
        <v>30965</v>
      </c>
      <c r="B2470" t="s">
        <v>30940</v>
      </c>
      <c r="C2470" t="s">
        <v>30966</v>
      </c>
      <c r="E2470" t="s">
        <v>40</v>
      </c>
      <c r="F2470" t="s">
        <v>617</v>
      </c>
      <c r="G2470" s="5">
        <v>1180</v>
      </c>
      <c r="H2470" t="s">
        <v>42</v>
      </c>
      <c r="I2470" t="s">
        <v>43</v>
      </c>
      <c r="J2470" t="s">
        <v>45</v>
      </c>
      <c r="N2470" s="6">
        <v>2018</v>
      </c>
      <c r="R2470" s="7">
        <v>31.603650999999999</v>
      </c>
      <c r="S2470" s="7">
        <v>73.904604000000006</v>
      </c>
      <c r="T2470" t="s">
        <v>46</v>
      </c>
      <c r="U2470" t="s">
        <v>30967</v>
      </c>
      <c r="X2470" t="s">
        <v>25161</v>
      </c>
      <c r="Y2470" t="s">
        <v>19854</v>
      </c>
      <c r="Z2470" t="s">
        <v>19855</v>
      </c>
      <c r="AG2470" t="s">
        <v>30968</v>
      </c>
      <c r="AH2470" s="27" t="s">
        <v>30969</v>
      </c>
      <c r="AI2470" t="s">
        <v>30970</v>
      </c>
      <c r="AJ2470" t="s">
        <v>30971</v>
      </c>
    </row>
    <row r="2471" spans="1:36" ht="17.25" hidden="1" customHeight="1" x14ac:dyDescent="0.2">
      <c r="A2471" s="4" t="s">
        <v>30972</v>
      </c>
      <c r="B2471" t="s">
        <v>30940</v>
      </c>
      <c r="C2471" t="s">
        <v>30973</v>
      </c>
      <c r="E2471" t="s">
        <v>79</v>
      </c>
      <c r="F2471" t="s">
        <v>617</v>
      </c>
      <c r="G2471" s="5">
        <v>450</v>
      </c>
      <c r="H2471" t="s">
        <v>42</v>
      </c>
      <c r="I2471" t="s">
        <v>43</v>
      </c>
      <c r="J2471" t="s">
        <v>45</v>
      </c>
      <c r="M2471" t="s">
        <v>559</v>
      </c>
      <c r="N2471" s="6">
        <v>2022</v>
      </c>
      <c r="R2471" s="7">
        <v>24.785291000000001</v>
      </c>
      <c r="S2471" s="7">
        <v>67.360260999999994</v>
      </c>
      <c r="T2471" t="s">
        <v>46</v>
      </c>
      <c r="U2471" t="s">
        <v>30974</v>
      </c>
      <c r="V2471" t="s">
        <v>30975</v>
      </c>
      <c r="X2471" t="s">
        <v>30976</v>
      </c>
      <c r="Y2471" t="s">
        <v>19854</v>
      </c>
      <c r="Z2471" t="s">
        <v>19855</v>
      </c>
      <c r="AG2471" t="s">
        <v>30977</v>
      </c>
      <c r="AH2471" s="6">
        <v>1284211</v>
      </c>
      <c r="AI2471" t="s">
        <v>30978</v>
      </c>
      <c r="AJ2471" t="s">
        <v>30987</v>
      </c>
    </row>
    <row r="2472" spans="1:36" ht="17.25" hidden="1" customHeight="1" x14ac:dyDescent="0.2">
      <c r="A2472" s="4" t="s">
        <v>30972</v>
      </c>
      <c r="B2472" t="s">
        <v>30940</v>
      </c>
      <c r="C2472" t="s">
        <v>30973</v>
      </c>
      <c r="E2472" t="s">
        <v>81</v>
      </c>
      <c r="F2472" t="s">
        <v>617</v>
      </c>
      <c r="G2472" s="5">
        <v>450</v>
      </c>
      <c r="H2472" t="s">
        <v>42</v>
      </c>
      <c r="I2472" t="s">
        <v>43</v>
      </c>
      <c r="J2472" t="s">
        <v>45</v>
      </c>
      <c r="M2472" t="s">
        <v>559</v>
      </c>
      <c r="N2472" s="6">
        <v>2022</v>
      </c>
      <c r="R2472" s="7">
        <v>24.785291000000001</v>
      </c>
      <c r="S2472" s="7">
        <v>67.360260999999994</v>
      </c>
      <c r="T2472" t="s">
        <v>46</v>
      </c>
      <c r="U2472" t="s">
        <v>30974</v>
      </c>
      <c r="V2472" t="s">
        <v>30975</v>
      </c>
      <c r="X2472" t="s">
        <v>30976</v>
      </c>
      <c r="Y2472" t="s">
        <v>19854</v>
      </c>
      <c r="Z2472" t="s">
        <v>19855</v>
      </c>
      <c r="AG2472" t="s">
        <v>30977</v>
      </c>
      <c r="AH2472" s="6">
        <v>1301650</v>
      </c>
      <c r="AI2472" t="s">
        <v>30978</v>
      </c>
      <c r="AJ2472" t="s">
        <v>30988</v>
      </c>
    </row>
    <row r="2473" spans="1:36" ht="17.25" hidden="1" customHeight="1" x14ac:dyDescent="0.2">
      <c r="A2473" s="4" t="s">
        <v>31030</v>
      </c>
      <c r="B2473" t="s">
        <v>30940</v>
      </c>
      <c r="C2473" t="s">
        <v>31031</v>
      </c>
      <c r="E2473" t="s">
        <v>31040</v>
      </c>
      <c r="F2473" t="s">
        <v>41</v>
      </c>
      <c r="G2473" s="5">
        <v>747</v>
      </c>
      <c r="H2473" t="s">
        <v>42</v>
      </c>
      <c r="I2473" t="s">
        <v>43</v>
      </c>
      <c r="J2473" t="s">
        <v>45</v>
      </c>
      <c r="N2473" s="6">
        <v>2014</v>
      </c>
      <c r="R2473" s="7">
        <v>28.424883999999999</v>
      </c>
      <c r="S2473" s="7">
        <v>69.700892999999994</v>
      </c>
      <c r="T2473" t="s">
        <v>46</v>
      </c>
      <c r="U2473" t="s">
        <v>31032</v>
      </c>
      <c r="X2473" t="s">
        <v>30976</v>
      </c>
      <c r="Y2473" t="s">
        <v>19854</v>
      </c>
      <c r="Z2473" t="s">
        <v>19855</v>
      </c>
      <c r="AG2473" t="s">
        <v>31033</v>
      </c>
      <c r="AH2473" s="27" t="s">
        <v>31041</v>
      </c>
      <c r="AI2473" t="s">
        <v>31034</v>
      </c>
      <c r="AJ2473" t="s">
        <v>31042</v>
      </c>
    </row>
    <row r="2474" spans="1:36" ht="17.25" hidden="1" customHeight="1" x14ac:dyDescent="0.2">
      <c r="A2474" s="4" t="s">
        <v>31071</v>
      </c>
      <c r="B2474" t="s">
        <v>30940</v>
      </c>
      <c r="C2474" t="s">
        <v>31072</v>
      </c>
      <c r="E2474" t="s">
        <v>40</v>
      </c>
      <c r="F2474" t="s">
        <v>617</v>
      </c>
      <c r="G2474" s="5">
        <v>1230</v>
      </c>
      <c r="H2474" t="s">
        <v>42</v>
      </c>
      <c r="I2474" t="s">
        <v>43</v>
      </c>
      <c r="J2474" t="s">
        <v>45</v>
      </c>
      <c r="N2474" s="6">
        <v>2018</v>
      </c>
      <c r="P2474" s="25"/>
      <c r="R2474" s="7">
        <v>31.127192000000001</v>
      </c>
      <c r="S2474" s="7">
        <v>72.189402000000001</v>
      </c>
      <c r="T2474" t="s">
        <v>46</v>
      </c>
      <c r="U2474" t="s">
        <v>31073</v>
      </c>
      <c r="W2474" t="s">
        <v>30960</v>
      </c>
      <c r="X2474" t="s">
        <v>25161</v>
      </c>
      <c r="Y2474" t="s">
        <v>19854</v>
      </c>
      <c r="Z2474" t="s">
        <v>19855</v>
      </c>
      <c r="AG2474" t="s">
        <v>31074</v>
      </c>
      <c r="AH2474" s="27" t="s">
        <v>31075</v>
      </c>
      <c r="AI2474" t="s">
        <v>31076</v>
      </c>
      <c r="AJ2474" t="s">
        <v>31077</v>
      </c>
    </row>
    <row r="2475" spans="1:36" ht="17.25" hidden="1" customHeight="1" x14ac:dyDescent="0.2">
      <c r="A2475" s="4" t="s">
        <v>31115</v>
      </c>
      <c r="B2475" t="s">
        <v>30940</v>
      </c>
      <c r="C2475" t="s">
        <v>31116</v>
      </c>
      <c r="E2475" t="s">
        <v>31117</v>
      </c>
      <c r="F2475" t="s">
        <v>20668</v>
      </c>
      <c r="G2475" s="5">
        <v>115.5</v>
      </c>
      <c r="H2475" t="s">
        <v>42</v>
      </c>
      <c r="I2475" t="s">
        <v>528</v>
      </c>
      <c r="J2475" t="s">
        <v>45</v>
      </c>
      <c r="N2475" s="6">
        <v>2022</v>
      </c>
      <c r="R2475" s="7">
        <v>24.999975785444999</v>
      </c>
      <c r="S2475" s="7">
        <v>66.907277416247396</v>
      </c>
      <c r="T2475" t="s">
        <v>46</v>
      </c>
      <c r="U2475" t="s">
        <v>31118</v>
      </c>
      <c r="Y2475" t="s">
        <v>19854</v>
      </c>
      <c r="Z2475" t="s">
        <v>19855</v>
      </c>
      <c r="AG2475" t="s">
        <v>31119</v>
      </c>
      <c r="AH2475" s="24">
        <v>1121534</v>
      </c>
      <c r="AI2475" t="s">
        <v>31120</v>
      </c>
      <c r="AJ2475" t="s">
        <v>31121</v>
      </c>
    </row>
    <row r="2476" spans="1:36" ht="17.25" hidden="1" customHeight="1" x14ac:dyDescent="0.2">
      <c r="A2476" s="4" t="s">
        <v>31141</v>
      </c>
      <c r="B2476" t="s">
        <v>30940</v>
      </c>
      <c r="C2476" t="s">
        <v>31142</v>
      </c>
      <c r="E2476" t="s">
        <v>40</v>
      </c>
      <c r="F2476" t="s">
        <v>41</v>
      </c>
      <c r="G2476" s="5">
        <v>248</v>
      </c>
      <c r="H2476" t="s">
        <v>42</v>
      </c>
      <c r="I2476" t="s">
        <v>43</v>
      </c>
      <c r="J2476" t="s">
        <v>45</v>
      </c>
      <c r="N2476" s="6">
        <v>2015</v>
      </c>
      <c r="R2476" s="7">
        <v>24.785528899999999</v>
      </c>
      <c r="S2476" s="7">
        <v>67.137678899999997</v>
      </c>
      <c r="T2476" t="s">
        <v>46</v>
      </c>
      <c r="U2476" t="s">
        <v>30975</v>
      </c>
      <c r="X2476" t="s">
        <v>30976</v>
      </c>
      <c r="Y2476" t="s">
        <v>19854</v>
      </c>
      <c r="Z2476" t="s">
        <v>19855</v>
      </c>
      <c r="AC2476" t="s">
        <v>31143</v>
      </c>
      <c r="AG2476" t="s">
        <v>31144</v>
      </c>
      <c r="AH2476" s="8" t="s">
        <v>31145</v>
      </c>
      <c r="AI2476" t="s">
        <v>31146</v>
      </c>
      <c r="AJ2476" t="s">
        <v>31147</v>
      </c>
    </row>
    <row r="2477" spans="1:36" ht="17.25" hidden="1" customHeight="1" x14ac:dyDescent="0.2">
      <c r="A2477" s="4" t="s">
        <v>31188</v>
      </c>
      <c r="B2477" t="s">
        <v>30940</v>
      </c>
      <c r="C2477" t="s">
        <v>31189</v>
      </c>
      <c r="E2477" t="s">
        <v>40</v>
      </c>
      <c r="F2477" t="s">
        <v>617</v>
      </c>
      <c r="G2477" s="5">
        <v>567</v>
      </c>
      <c r="H2477" t="s">
        <v>42</v>
      </c>
      <c r="I2477" t="s">
        <v>43</v>
      </c>
      <c r="J2477" t="s">
        <v>45</v>
      </c>
      <c r="N2477" s="24">
        <v>2014</v>
      </c>
      <c r="O2477" s="25"/>
      <c r="R2477" s="7">
        <v>32.242593200000002</v>
      </c>
      <c r="S2477" s="7">
        <v>74.266934000000006</v>
      </c>
      <c r="T2477" t="s">
        <v>46</v>
      </c>
      <c r="U2477" t="s">
        <v>31190</v>
      </c>
      <c r="W2477" t="s">
        <v>31191</v>
      </c>
      <c r="X2477" t="s">
        <v>25161</v>
      </c>
      <c r="Y2477" t="s">
        <v>19854</v>
      </c>
      <c r="Z2477" t="s">
        <v>19855</v>
      </c>
      <c r="AG2477" t="s">
        <v>31192</v>
      </c>
      <c r="AH2477" s="8" t="s">
        <v>31193</v>
      </c>
      <c r="AI2477" t="s">
        <v>31194</v>
      </c>
      <c r="AJ2477" t="s">
        <v>31195</v>
      </c>
    </row>
    <row r="2478" spans="1:36" ht="17.25" hidden="1" customHeight="1" x14ac:dyDescent="0.2">
      <c r="A2478" s="4" t="s">
        <v>31216</v>
      </c>
      <c r="B2478" t="s">
        <v>30940</v>
      </c>
      <c r="C2478" t="s">
        <v>31217</v>
      </c>
      <c r="E2478" t="s">
        <v>40</v>
      </c>
      <c r="F2478" t="s">
        <v>86</v>
      </c>
      <c r="G2478" s="5">
        <v>50</v>
      </c>
      <c r="H2478" t="s">
        <v>42</v>
      </c>
      <c r="I2478" t="s">
        <v>43</v>
      </c>
      <c r="J2478" t="s">
        <v>45</v>
      </c>
      <c r="N2478" s="6">
        <v>2017</v>
      </c>
      <c r="R2478" s="7">
        <v>25.274037848524198</v>
      </c>
      <c r="S2478" s="7">
        <v>68.486457478427397</v>
      </c>
      <c r="T2478" t="s">
        <v>504</v>
      </c>
      <c r="U2478" t="s">
        <v>31218</v>
      </c>
      <c r="X2478" t="s">
        <v>30976</v>
      </c>
      <c r="Y2478" t="s">
        <v>19854</v>
      </c>
      <c r="Z2478" t="s">
        <v>19855</v>
      </c>
      <c r="AH2478" s="27"/>
      <c r="AI2478" t="s">
        <v>31219</v>
      </c>
      <c r="AJ2478" t="s">
        <v>31220</v>
      </c>
    </row>
    <row r="2479" spans="1:36" ht="17.25" hidden="1" customHeight="1" x14ac:dyDescent="0.2">
      <c r="A2479" s="4" t="s">
        <v>31216</v>
      </c>
      <c r="B2479" t="s">
        <v>30940</v>
      </c>
      <c r="C2479" t="s">
        <v>31217</v>
      </c>
      <c r="E2479" t="s">
        <v>56</v>
      </c>
      <c r="F2479" t="s">
        <v>86</v>
      </c>
      <c r="G2479" s="5">
        <v>50</v>
      </c>
      <c r="H2479" t="s">
        <v>42</v>
      </c>
      <c r="I2479" t="s">
        <v>43</v>
      </c>
      <c r="J2479" t="s">
        <v>45</v>
      </c>
      <c r="N2479" s="6">
        <v>2017</v>
      </c>
      <c r="R2479" s="7">
        <v>25.274037848524198</v>
      </c>
      <c r="S2479" s="7">
        <v>68.486457478427397</v>
      </c>
      <c r="T2479" t="s">
        <v>504</v>
      </c>
      <c r="U2479" t="s">
        <v>31218</v>
      </c>
      <c r="X2479" t="s">
        <v>30976</v>
      </c>
      <c r="Y2479" t="s">
        <v>19854</v>
      </c>
      <c r="Z2479" t="s">
        <v>19855</v>
      </c>
      <c r="AH2479" s="27"/>
      <c r="AI2479" t="s">
        <v>31219</v>
      </c>
      <c r="AJ2479" t="s">
        <v>31221</v>
      </c>
    </row>
    <row r="2480" spans="1:36" ht="17.25" hidden="1" customHeight="1" x14ac:dyDescent="0.2">
      <c r="A2480" s="4" t="s">
        <v>31290</v>
      </c>
      <c r="B2480" t="s">
        <v>30940</v>
      </c>
      <c r="C2480" t="s">
        <v>31291</v>
      </c>
      <c r="E2480" t="s">
        <v>40</v>
      </c>
      <c r="F2480" t="s">
        <v>617</v>
      </c>
      <c r="G2480" s="5">
        <v>1263</v>
      </c>
      <c r="H2480" t="s">
        <v>42</v>
      </c>
      <c r="I2480" t="s">
        <v>43</v>
      </c>
      <c r="J2480" t="s">
        <v>45</v>
      </c>
      <c r="N2480" s="6">
        <v>2022</v>
      </c>
      <c r="R2480" s="7">
        <v>31.116942999999999</v>
      </c>
      <c r="S2480" s="7">
        <v>72.188502</v>
      </c>
      <c r="T2480" t="s">
        <v>46</v>
      </c>
      <c r="U2480" t="s">
        <v>31292</v>
      </c>
      <c r="X2480" t="s">
        <v>25161</v>
      </c>
      <c r="Y2480" t="s">
        <v>19854</v>
      </c>
      <c r="Z2480" t="s">
        <v>19855</v>
      </c>
      <c r="AG2480" t="s">
        <v>31293</v>
      </c>
      <c r="AH2480" s="27" t="s">
        <v>31294</v>
      </c>
      <c r="AI2480" t="s">
        <v>31295</v>
      </c>
      <c r="AJ2480" t="s">
        <v>31296</v>
      </c>
    </row>
    <row r="2481" spans="1:36" ht="17.25" hidden="1" customHeight="1" x14ac:dyDescent="0.2">
      <c r="A2481" s="4" t="s">
        <v>31297</v>
      </c>
      <c r="B2481" t="s">
        <v>30940</v>
      </c>
      <c r="C2481" t="s">
        <v>31298</v>
      </c>
      <c r="E2481" t="s">
        <v>56</v>
      </c>
      <c r="F2481" t="s">
        <v>41</v>
      </c>
      <c r="G2481" s="5">
        <v>404</v>
      </c>
      <c r="H2481" t="s">
        <v>42</v>
      </c>
      <c r="I2481" t="s">
        <v>43</v>
      </c>
      <c r="J2481" t="s">
        <v>45</v>
      </c>
      <c r="N2481" s="6">
        <v>2014</v>
      </c>
      <c r="R2481" s="7">
        <v>28.582708</v>
      </c>
      <c r="S2481" s="7">
        <v>68.176209</v>
      </c>
      <c r="T2481" t="s">
        <v>46</v>
      </c>
      <c r="U2481" t="s">
        <v>31299</v>
      </c>
      <c r="W2481" t="s">
        <v>31300</v>
      </c>
      <c r="X2481" t="s">
        <v>31059</v>
      </c>
      <c r="Y2481" t="s">
        <v>19854</v>
      </c>
      <c r="Z2481" t="s">
        <v>19855</v>
      </c>
      <c r="AG2481" t="s">
        <v>31301</v>
      </c>
      <c r="AH2481" s="27" t="s">
        <v>31305</v>
      </c>
      <c r="AI2481" t="s">
        <v>31303</v>
      </c>
      <c r="AJ2481" t="s">
        <v>31306</v>
      </c>
    </row>
    <row r="2482" spans="1:36" ht="17.25" hidden="1" customHeight="1" x14ac:dyDescent="0.2">
      <c r="A2482" s="4" t="s">
        <v>31307</v>
      </c>
      <c r="B2482" t="s">
        <v>16339</v>
      </c>
      <c r="C2482" t="s">
        <v>31308</v>
      </c>
      <c r="D2482" t="s">
        <v>31309</v>
      </c>
      <c r="E2482" t="s">
        <v>40</v>
      </c>
      <c r="F2482" t="s">
        <v>86</v>
      </c>
      <c r="G2482" s="5">
        <v>250</v>
      </c>
      <c r="H2482" t="s">
        <v>139</v>
      </c>
      <c r="I2482" t="s">
        <v>43</v>
      </c>
      <c r="J2482" t="s">
        <v>45</v>
      </c>
      <c r="K2482" t="s">
        <v>45</v>
      </c>
      <c r="L2482" t="s">
        <v>45</v>
      </c>
      <c r="N2482" s="6">
        <v>2023</v>
      </c>
      <c r="R2482" s="7">
        <v>32.4572845</v>
      </c>
      <c r="S2482" s="7">
        <v>35.284704400000003</v>
      </c>
      <c r="T2482" t="s">
        <v>504</v>
      </c>
      <c r="U2482" t="s">
        <v>31310</v>
      </c>
      <c r="X2482" t="s">
        <v>31311</v>
      </c>
      <c r="Y2482" t="s">
        <v>19854</v>
      </c>
      <c r="Z2482" t="s">
        <v>19864</v>
      </c>
      <c r="AF2482" t="s">
        <v>52</v>
      </c>
      <c r="AG2482" t="s">
        <v>31312</v>
      </c>
      <c r="AH2482" s="27">
        <v>1292110</v>
      </c>
      <c r="AI2482" t="s">
        <v>31313</v>
      </c>
      <c r="AJ2482" t="s">
        <v>31314</v>
      </c>
    </row>
    <row r="2483" spans="1:36" ht="17.25" hidden="1" customHeight="1" x14ac:dyDescent="0.2">
      <c r="A2483" s="4" t="s">
        <v>31307</v>
      </c>
      <c r="B2483" t="s">
        <v>16339</v>
      </c>
      <c r="C2483" t="s">
        <v>31308</v>
      </c>
      <c r="D2483" t="s">
        <v>31309</v>
      </c>
      <c r="E2483" t="s">
        <v>56</v>
      </c>
      <c r="F2483" t="s">
        <v>86</v>
      </c>
      <c r="G2483" s="5">
        <v>200</v>
      </c>
      <c r="H2483" t="s">
        <v>139</v>
      </c>
      <c r="I2483" t="s">
        <v>43</v>
      </c>
      <c r="J2483" t="s">
        <v>45</v>
      </c>
      <c r="K2483" t="s">
        <v>45</v>
      </c>
      <c r="L2483" t="s">
        <v>45</v>
      </c>
      <c r="N2483" s="6">
        <v>2023</v>
      </c>
      <c r="R2483" s="7">
        <v>32.4572845</v>
      </c>
      <c r="S2483" s="7">
        <v>35.284704400000003</v>
      </c>
      <c r="T2483" t="s">
        <v>504</v>
      </c>
      <c r="U2483" t="s">
        <v>31310</v>
      </c>
      <c r="X2483" t="s">
        <v>31311</v>
      </c>
      <c r="Y2483" t="s">
        <v>19854</v>
      </c>
      <c r="Z2483" t="s">
        <v>19864</v>
      </c>
      <c r="AF2483" t="s">
        <v>52</v>
      </c>
      <c r="AG2483" t="s">
        <v>31312</v>
      </c>
      <c r="AH2483" s="27">
        <v>1292110</v>
      </c>
      <c r="AI2483" t="s">
        <v>31313</v>
      </c>
      <c r="AJ2483" t="s">
        <v>31315</v>
      </c>
    </row>
    <row r="2484" spans="1:36" ht="17.25" hidden="1" customHeight="1" x14ac:dyDescent="0.2">
      <c r="A2484" s="4" t="s">
        <v>31325</v>
      </c>
      <c r="B2484" t="s">
        <v>31326</v>
      </c>
      <c r="C2484" t="s">
        <v>31327</v>
      </c>
      <c r="E2484" t="s">
        <v>40</v>
      </c>
      <c r="F2484" t="s">
        <v>617</v>
      </c>
      <c r="G2484" s="5">
        <v>150</v>
      </c>
      <c r="H2484" t="s">
        <v>558</v>
      </c>
      <c r="I2484" t="s">
        <v>45</v>
      </c>
      <c r="J2484" t="s">
        <v>45</v>
      </c>
      <c r="L2484" t="s">
        <v>45</v>
      </c>
      <c r="N2484" s="27">
        <v>2027</v>
      </c>
      <c r="R2484" s="7">
        <v>10.2182029704902</v>
      </c>
      <c r="S2484" s="7">
        <v>123.72441952703799</v>
      </c>
      <c r="T2484" t="s">
        <v>504</v>
      </c>
      <c r="U2484" t="s">
        <v>31328</v>
      </c>
      <c r="X2484" t="s">
        <v>31329</v>
      </c>
      <c r="Y2484" t="s">
        <v>19854</v>
      </c>
      <c r="Z2484" t="s">
        <v>21007</v>
      </c>
      <c r="AG2484" t="s">
        <v>45</v>
      </c>
      <c r="AH2484" s="27"/>
      <c r="AI2484" t="s">
        <v>31330</v>
      </c>
      <c r="AJ2484" t="s">
        <v>31331</v>
      </c>
    </row>
    <row r="2485" spans="1:36" ht="17.25" hidden="1" customHeight="1" x14ac:dyDescent="0.2">
      <c r="A2485" s="4" t="s">
        <v>31332</v>
      </c>
      <c r="B2485" t="s">
        <v>31326</v>
      </c>
      <c r="C2485" t="s">
        <v>31333</v>
      </c>
      <c r="E2485" t="s">
        <v>40</v>
      </c>
      <c r="F2485" t="s">
        <v>617</v>
      </c>
      <c r="G2485" s="5">
        <v>1200</v>
      </c>
      <c r="H2485" t="s">
        <v>558</v>
      </c>
      <c r="I2485" t="s">
        <v>45</v>
      </c>
      <c r="J2485" t="s">
        <v>45</v>
      </c>
      <c r="L2485" t="s">
        <v>45</v>
      </c>
      <c r="N2485" s="27">
        <v>2030</v>
      </c>
      <c r="R2485" s="7">
        <v>13.98526</v>
      </c>
      <c r="S2485" s="7">
        <v>121.74016</v>
      </c>
      <c r="T2485" t="s">
        <v>504</v>
      </c>
      <c r="U2485" t="s">
        <v>31334</v>
      </c>
      <c r="X2485" t="s">
        <v>31335</v>
      </c>
      <c r="Y2485" t="s">
        <v>19854</v>
      </c>
      <c r="Z2485" t="s">
        <v>21007</v>
      </c>
      <c r="AG2485" t="s">
        <v>45</v>
      </c>
      <c r="AH2485" s="27"/>
      <c r="AI2485" t="s">
        <v>31336</v>
      </c>
      <c r="AJ2485" t="s">
        <v>31337</v>
      </c>
    </row>
    <row r="2486" spans="1:36" ht="17.25" hidden="1" customHeight="1" x14ac:dyDescent="0.2">
      <c r="A2486" s="4" t="s">
        <v>31338</v>
      </c>
      <c r="B2486" t="s">
        <v>31326</v>
      </c>
      <c r="C2486" t="s">
        <v>31339</v>
      </c>
      <c r="E2486" t="s">
        <v>40</v>
      </c>
      <c r="F2486" t="s">
        <v>617</v>
      </c>
      <c r="G2486" s="5">
        <v>640</v>
      </c>
      <c r="H2486" t="s">
        <v>486</v>
      </c>
      <c r="I2486" t="s">
        <v>43</v>
      </c>
      <c r="J2486" t="s">
        <v>45</v>
      </c>
      <c r="K2486" t="s">
        <v>45</v>
      </c>
      <c r="L2486" t="s">
        <v>45</v>
      </c>
      <c r="N2486" s="27">
        <v>2026</v>
      </c>
      <c r="R2486" s="7">
        <v>14.056900000000001</v>
      </c>
      <c r="S2486" s="7">
        <v>121.86168000000001</v>
      </c>
      <c r="T2486" t="s">
        <v>504</v>
      </c>
      <c r="V2486" t="s">
        <v>31340</v>
      </c>
      <c r="W2486" t="s">
        <v>31341</v>
      </c>
      <c r="X2486" t="s">
        <v>31335</v>
      </c>
      <c r="Y2486" t="s">
        <v>19854</v>
      </c>
      <c r="Z2486" t="s">
        <v>21007</v>
      </c>
      <c r="AG2486" t="s">
        <v>45</v>
      </c>
      <c r="AH2486" s="27"/>
      <c r="AI2486" t="s">
        <v>31342</v>
      </c>
      <c r="AJ2486" t="s">
        <v>31343</v>
      </c>
    </row>
    <row r="2487" spans="1:36" ht="17.25" hidden="1" customHeight="1" x14ac:dyDescent="0.2">
      <c r="A2487" s="4" t="s">
        <v>31338</v>
      </c>
      <c r="B2487" t="s">
        <v>31326</v>
      </c>
      <c r="C2487" t="s">
        <v>31339</v>
      </c>
      <c r="E2487" t="s">
        <v>56</v>
      </c>
      <c r="F2487" t="s">
        <v>617</v>
      </c>
      <c r="G2487" s="5">
        <v>640</v>
      </c>
      <c r="H2487" t="s">
        <v>486</v>
      </c>
      <c r="I2487" t="s">
        <v>43</v>
      </c>
      <c r="J2487" t="s">
        <v>45</v>
      </c>
      <c r="K2487" t="s">
        <v>45</v>
      </c>
      <c r="L2487" t="s">
        <v>45</v>
      </c>
      <c r="N2487" s="8">
        <v>2026</v>
      </c>
      <c r="R2487" s="7">
        <v>14.056900000000001</v>
      </c>
      <c r="S2487" s="7">
        <v>121.86168000000001</v>
      </c>
      <c r="T2487" t="s">
        <v>504</v>
      </c>
      <c r="V2487" t="s">
        <v>31340</v>
      </c>
      <c r="W2487" t="s">
        <v>31341</v>
      </c>
      <c r="X2487" t="s">
        <v>31335</v>
      </c>
      <c r="Y2487" t="s">
        <v>19854</v>
      </c>
      <c r="Z2487" t="s">
        <v>21007</v>
      </c>
      <c r="AG2487" t="s">
        <v>45</v>
      </c>
      <c r="AI2487" t="s">
        <v>31342</v>
      </c>
      <c r="AJ2487" t="s">
        <v>31344</v>
      </c>
    </row>
    <row r="2488" spans="1:36" ht="17.25" hidden="1" customHeight="1" x14ac:dyDescent="0.2">
      <c r="A2488" s="4" t="s">
        <v>31360</v>
      </c>
      <c r="B2488" t="s">
        <v>31326</v>
      </c>
      <c r="C2488" t="s">
        <v>31361</v>
      </c>
      <c r="E2488" t="s">
        <v>40</v>
      </c>
      <c r="F2488" t="s">
        <v>617</v>
      </c>
      <c r="G2488" s="5">
        <v>1700</v>
      </c>
      <c r="H2488" t="s">
        <v>611</v>
      </c>
      <c r="I2488" t="s">
        <v>43</v>
      </c>
      <c r="J2488" t="s">
        <v>45</v>
      </c>
      <c r="K2488" t="s">
        <v>45</v>
      </c>
      <c r="L2488" t="s">
        <v>45</v>
      </c>
      <c r="N2488" s="6">
        <v>2024</v>
      </c>
      <c r="P2488" s="25"/>
      <c r="R2488" s="7">
        <v>13.628766000000001</v>
      </c>
      <c r="S2488" s="7">
        <v>121.082334</v>
      </c>
      <c r="T2488" t="s">
        <v>504</v>
      </c>
      <c r="U2488" t="s">
        <v>31362</v>
      </c>
      <c r="W2488" t="s">
        <v>31363</v>
      </c>
      <c r="X2488" t="s">
        <v>31364</v>
      </c>
      <c r="Y2488" t="s">
        <v>19854</v>
      </c>
      <c r="Z2488" t="s">
        <v>21007</v>
      </c>
      <c r="AG2488" t="s">
        <v>45</v>
      </c>
      <c r="AH2488" s="27"/>
      <c r="AI2488" t="s">
        <v>31365</v>
      </c>
      <c r="AJ2488" t="s">
        <v>31366</v>
      </c>
    </row>
    <row r="2489" spans="1:36" ht="17.25" hidden="1" customHeight="1" x14ac:dyDescent="0.2">
      <c r="A2489" s="4" t="s">
        <v>31367</v>
      </c>
      <c r="B2489" t="s">
        <v>31326</v>
      </c>
      <c r="C2489" t="s">
        <v>31368</v>
      </c>
      <c r="E2489" t="s">
        <v>40</v>
      </c>
      <c r="F2489" t="s">
        <v>617</v>
      </c>
      <c r="G2489" s="5">
        <v>1100</v>
      </c>
      <c r="H2489" t="s">
        <v>486</v>
      </c>
      <c r="I2489" t="s">
        <v>43</v>
      </c>
      <c r="J2489" t="s">
        <v>45</v>
      </c>
      <c r="K2489" t="s">
        <v>97</v>
      </c>
      <c r="L2489" t="s">
        <v>45</v>
      </c>
      <c r="N2489" s="27">
        <v>2027</v>
      </c>
      <c r="P2489" s="25"/>
      <c r="R2489" s="7">
        <v>13.684733</v>
      </c>
      <c r="S2489" s="7">
        <v>121.052646</v>
      </c>
      <c r="T2489" t="s">
        <v>504</v>
      </c>
      <c r="U2489" t="s">
        <v>31363</v>
      </c>
      <c r="V2489" t="s">
        <v>31369</v>
      </c>
      <c r="X2489" t="s">
        <v>31363</v>
      </c>
      <c r="Y2489" t="s">
        <v>19854</v>
      </c>
      <c r="Z2489" t="s">
        <v>21007</v>
      </c>
      <c r="AG2489" t="s">
        <v>31370</v>
      </c>
      <c r="AH2489" s="27" t="s">
        <v>31371</v>
      </c>
      <c r="AI2489" t="s">
        <v>31372</v>
      </c>
      <c r="AJ2489" t="s">
        <v>31373</v>
      </c>
    </row>
    <row r="2490" spans="1:36" ht="17.25" hidden="1" customHeight="1" x14ac:dyDescent="0.2">
      <c r="A2490" s="4" t="s">
        <v>31374</v>
      </c>
      <c r="B2490" t="s">
        <v>31326</v>
      </c>
      <c r="C2490" t="s">
        <v>31375</v>
      </c>
      <c r="E2490" t="s">
        <v>63</v>
      </c>
      <c r="F2490" t="s">
        <v>617</v>
      </c>
      <c r="G2490" s="5">
        <v>437.5</v>
      </c>
      <c r="H2490" t="s">
        <v>139</v>
      </c>
      <c r="I2490" t="s">
        <v>43</v>
      </c>
      <c r="J2490" t="s">
        <v>45</v>
      </c>
      <c r="K2490" t="s">
        <v>45</v>
      </c>
      <c r="L2490" t="s">
        <v>45</v>
      </c>
      <c r="N2490" s="27">
        <v>2024</v>
      </c>
      <c r="R2490" s="7">
        <v>13.622</v>
      </c>
      <c r="S2490" s="7">
        <v>121.0795</v>
      </c>
      <c r="T2490" t="s">
        <v>46</v>
      </c>
      <c r="U2490" t="s">
        <v>31363</v>
      </c>
      <c r="W2490" t="s">
        <v>31363</v>
      </c>
      <c r="X2490" t="s">
        <v>31364</v>
      </c>
      <c r="Y2490" t="s">
        <v>19854</v>
      </c>
      <c r="Z2490" t="s">
        <v>21007</v>
      </c>
      <c r="AG2490" t="s">
        <v>31376</v>
      </c>
      <c r="AH2490" s="27" t="s">
        <v>31377</v>
      </c>
      <c r="AI2490" t="s">
        <v>31378</v>
      </c>
      <c r="AJ2490" t="s">
        <v>31379</v>
      </c>
    </row>
    <row r="2491" spans="1:36" ht="17.25" hidden="1" customHeight="1" x14ac:dyDescent="0.2">
      <c r="A2491" s="4" t="s">
        <v>31374</v>
      </c>
      <c r="B2491" t="s">
        <v>31326</v>
      </c>
      <c r="C2491" t="s">
        <v>31375</v>
      </c>
      <c r="E2491" t="s">
        <v>73</v>
      </c>
      <c r="F2491" t="s">
        <v>617</v>
      </c>
      <c r="G2491" s="5">
        <v>437.5</v>
      </c>
      <c r="H2491" t="s">
        <v>139</v>
      </c>
      <c r="I2491" t="s">
        <v>43</v>
      </c>
      <c r="J2491" t="s">
        <v>45</v>
      </c>
      <c r="K2491" t="s">
        <v>45</v>
      </c>
      <c r="L2491" t="s">
        <v>45</v>
      </c>
      <c r="N2491" s="27">
        <v>2024</v>
      </c>
      <c r="R2491" s="7">
        <v>13.622</v>
      </c>
      <c r="S2491" s="7">
        <v>121.0795</v>
      </c>
      <c r="T2491" t="s">
        <v>46</v>
      </c>
      <c r="U2491" t="s">
        <v>31363</v>
      </c>
      <c r="W2491" t="s">
        <v>31363</v>
      </c>
      <c r="X2491" t="s">
        <v>31364</v>
      </c>
      <c r="Y2491" t="s">
        <v>19854</v>
      </c>
      <c r="Z2491" t="s">
        <v>21007</v>
      </c>
      <c r="AG2491" t="s">
        <v>31376</v>
      </c>
      <c r="AH2491" s="27" t="s">
        <v>31380</v>
      </c>
      <c r="AI2491" t="s">
        <v>31378</v>
      </c>
      <c r="AJ2491" t="s">
        <v>31381</v>
      </c>
    </row>
    <row r="2492" spans="1:36" ht="17.25" hidden="1" customHeight="1" x14ac:dyDescent="0.2">
      <c r="A2492" s="4" t="s">
        <v>31374</v>
      </c>
      <c r="B2492" t="s">
        <v>31326</v>
      </c>
      <c r="C2492" t="s">
        <v>31375</v>
      </c>
      <c r="E2492" t="s">
        <v>211</v>
      </c>
      <c r="F2492" t="s">
        <v>617</v>
      </c>
      <c r="G2492" s="5">
        <v>437.5</v>
      </c>
      <c r="H2492" t="s">
        <v>139</v>
      </c>
      <c r="I2492" t="s">
        <v>43</v>
      </c>
      <c r="J2492" t="s">
        <v>45</v>
      </c>
      <c r="K2492" t="s">
        <v>45</v>
      </c>
      <c r="L2492" t="s">
        <v>45</v>
      </c>
      <c r="N2492" s="8">
        <v>2024</v>
      </c>
      <c r="R2492" s="7">
        <v>13.622</v>
      </c>
      <c r="S2492" s="7">
        <v>121.0795</v>
      </c>
      <c r="T2492" t="s">
        <v>46</v>
      </c>
      <c r="U2492" t="s">
        <v>31363</v>
      </c>
      <c r="W2492" t="s">
        <v>31363</v>
      </c>
      <c r="X2492" t="s">
        <v>31364</v>
      </c>
      <c r="Y2492" t="s">
        <v>19854</v>
      </c>
      <c r="Z2492" t="s">
        <v>21007</v>
      </c>
      <c r="AG2492" t="s">
        <v>31376</v>
      </c>
      <c r="AH2492" s="8" t="s">
        <v>31382</v>
      </c>
      <c r="AI2492" t="s">
        <v>31378</v>
      </c>
      <c r="AJ2492" t="s">
        <v>31383</v>
      </c>
    </row>
    <row r="2493" spans="1:36" ht="17.25" hidden="1" customHeight="1" x14ac:dyDescent="0.2">
      <c r="A2493" s="4" t="s">
        <v>31374</v>
      </c>
      <c r="B2493" t="s">
        <v>31326</v>
      </c>
      <c r="C2493" t="s">
        <v>31375</v>
      </c>
      <c r="E2493" t="s">
        <v>75</v>
      </c>
      <c r="F2493" t="s">
        <v>617</v>
      </c>
      <c r="G2493" s="5">
        <v>437.5</v>
      </c>
      <c r="H2493" t="s">
        <v>139</v>
      </c>
      <c r="I2493" t="s">
        <v>43</v>
      </c>
      <c r="J2493" t="s">
        <v>45</v>
      </c>
      <c r="K2493" t="s">
        <v>45</v>
      </c>
      <c r="L2493" t="s">
        <v>45</v>
      </c>
      <c r="N2493" s="27">
        <v>2024</v>
      </c>
      <c r="R2493" s="7">
        <v>13.622</v>
      </c>
      <c r="S2493" s="7">
        <v>121.0795</v>
      </c>
      <c r="T2493" t="s">
        <v>46</v>
      </c>
      <c r="U2493" t="s">
        <v>31363</v>
      </c>
      <c r="W2493" t="s">
        <v>31363</v>
      </c>
      <c r="X2493" t="s">
        <v>31364</v>
      </c>
      <c r="Y2493" t="s">
        <v>19854</v>
      </c>
      <c r="Z2493" t="s">
        <v>21007</v>
      </c>
      <c r="AG2493" t="s">
        <v>31376</v>
      </c>
      <c r="AH2493" s="27" t="s">
        <v>31384</v>
      </c>
      <c r="AI2493" t="s">
        <v>31378</v>
      </c>
      <c r="AJ2493" t="s">
        <v>31385</v>
      </c>
    </row>
    <row r="2494" spans="1:36" ht="17.25" hidden="1" customHeight="1" x14ac:dyDescent="0.2">
      <c r="A2494" s="4" t="s">
        <v>31422</v>
      </c>
      <c r="B2494" t="s">
        <v>31326</v>
      </c>
      <c r="C2494" t="s">
        <v>31423</v>
      </c>
      <c r="E2494" t="s">
        <v>40</v>
      </c>
      <c r="F2494" t="s">
        <v>543</v>
      </c>
      <c r="G2494" s="5">
        <v>113.4</v>
      </c>
      <c r="H2494" t="s">
        <v>42</v>
      </c>
      <c r="I2494" t="s">
        <v>528</v>
      </c>
      <c r="J2494" t="s">
        <v>45</v>
      </c>
      <c r="N2494" s="6">
        <v>2013</v>
      </c>
      <c r="R2494" s="7">
        <v>8.3276634111022503</v>
      </c>
      <c r="S2494" s="7">
        <v>124.255275086277</v>
      </c>
      <c r="T2494" t="s">
        <v>46</v>
      </c>
      <c r="U2494" t="s">
        <v>31424</v>
      </c>
      <c r="Y2494" t="s">
        <v>19854</v>
      </c>
      <c r="Z2494" t="s">
        <v>21007</v>
      </c>
      <c r="AG2494" t="s">
        <v>31425</v>
      </c>
      <c r="AH2494" s="27"/>
      <c r="AI2494" t="s">
        <v>31426</v>
      </c>
      <c r="AJ2494" t="s">
        <v>31427</v>
      </c>
    </row>
    <row r="2495" spans="1:36" ht="17.25" hidden="1" customHeight="1" x14ac:dyDescent="0.2">
      <c r="A2495" s="4" t="s">
        <v>31435</v>
      </c>
      <c r="B2495" t="s">
        <v>31326</v>
      </c>
      <c r="C2495" t="s">
        <v>31436</v>
      </c>
      <c r="E2495" t="s">
        <v>40</v>
      </c>
      <c r="F2495" t="s">
        <v>543</v>
      </c>
      <c r="G2495" s="5">
        <v>150.66</v>
      </c>
      <c r="H2495" t="s">
        <v>42</v>
      </c>
      <c r="I2495" t="s">
        <v>528</v>
      </c>
      <c r="J2495" t="s">
        <v>45</v>
      </c>
      <c r="N2495" s="6">
        <v>2021</v>
      </c>
      <c r="R2495" s="7">
        <v>14.3927562117618</v>
      </c>
      <c r="S2495" s="7">
        <v>121.333657545701</v>
      </c>
      <c r="T2495" t="s">
        <v>46</v>
      </c>
      <c r="V2495" t="s">
        <v>31437</v>
      </c>
      <c r="Y2495" t="s">
        <v>19854</v>
      </c>
      <c r="Z2495" t="s">
        <v>21007</v>
      </c>
      <c r="AG2495" t="s">
        <v>31438</v>
      </c>
      <c r="AH2495" s="6">
        <v>1289920</v>
      </c>
      <c r="AI2495" t="s">
        <v>31439</v>
      </c>
      <c r="AJ2495" t="s">
        <v>31440</v>
      </c>
    </row>
    <row r="2496" spans="1:36" ht="17.25" hidden="1" customHeight="1" x14ac:dyDescent="0.2">
      <c r="A2496" s="4" t="s">
        <v>31441</v>
      </c>
      <c r="B2496" t="s">
        <v>31326</v>
      </c>
      <c r="C2496" t="s">
        <v>31442</v>
      </c>
      <c r="E2496" t="s">
        <v>40</v>
      </c>
      <c r="F2496" t="s">
        <v>617</v>
      </c>
      <c r="G2496" s="5">
        <v>600</v>
      </c>
      <c r="H2496" t="s">
        <v>558</v>
      </c>
      <c r="I2496" t="s">
        <v>43</v>
      </c>
      <c r="J2496" t="s">
        <v>45</v>
      </c>
      <c r="K2496" t="s">
        <v>45</v>
      </c>
      <c r="L2496" t="s">
        <v>45</v>
      </c>
      <c r="N2496" s="6">
        <v>2029</v>
      </c>
      <c r="R2496" s="7">
        <v>8.1858509999999995</v>
      </c>
      <c r="S2496" s="7">
        <v>124.11200700000001</v>
      </c>
      <c r="T2496" t="s">
        <v>504</v>
      </c>
      <c r="U2496" t="s">
        <v>31443</v>
      </c>
      <c r="V2496" t="s">
        <v>31444</v>
      </c>
      <c r="W2496" t="s">
        <v>31445</v>
      </c>
      <c r="X2496" t="s">
        <v>31446</v>
      </c>
      <c r="Y2496" t="s">
        <v>19854</v>
      </c>
      <c r="Z2496" t="s">
        <v>21007</v>
      </c>
      <c r="AG2496" t="s">
        <v>45</v>
      </c>
      <c r="AH2496" s="27"/>
      <c r="AI2496" t="s">
        <v>31447</v>
      </c>
      <c r="AJ2496" t="s">
        <v>31448</v>
      </c>
    </row>
    <row r="2497" spans="1:36" ht="17.25" hidden="1" customHeight="1" x14ac:dyDescent="0.2">
      <c r="A2497" s="4" t="s">
        <v>31449</v>
      </c>
      <c r="B2497" t="s">
        <v>31326</v>
      </c>
      <c r="C2497" t="s">
        <v>31450</v>
      </c>
      <c r="E2497" t="s">
        <v>40</v>
      </c>
      <c r="F2497" t="s">
        <v>617</v>
      </c>
      <c r="G2497" s="5">
        <v>1100</v>
      </c>
      <c r="H2497" t="s">
        <v>486</v>
      </c>
      <c r="I2497" t="s">
        <v>43</v>
      </c>
      <c r="J2497" t="s">
        <v>45</v>
      </c>
      <c r="L2497" t="s">
        <v>45</v>
      </c>
      <c r="M2497" t="s">
        <v>5341</v>
      </c>
      <c r="N2497" s="27">
        <v>2030</v>
      </c>
      <c r="R2497" s="7">
        <v>16.835881000000001</v>
      </c>
      <c r="S2497" s="7">
        <v>120.342465</v>
      </c>
      <c r="T2497" t="s">
        <v>504</v>
      </c>
      <c r="U2497" t="s">
        <v>14744</v>
      </c>
      <c r="W2497" t="s">
        <v>31451</v>
      </c>
      <c r="X2497" t="s">
        <v>31452</v>
      </c>
      <c r="Y2497" t="s">
        <v>19854</v>
      </c>
      <c r="Z2497" t="s">
        <v>21007</v>
      </c>
      <c r="AC2497" t="s">
        <v>31453</v>
      </c>
      <c r="AG2497" t="s">
        <v>45</v>
      </c>
      <c r="AH2497" s="27"/>
      <c r="AI2497" t="s">
        <v>31454</v>
      </c>
      <c r="AJ2497" t="s">
        <v>31455</v>
      </c>
    </row>
    <row r="2498" spans="1:36" ht="17.25" hidden="1" customHeight="1" x14ac:dyDescent="0.2">
      <c r="A2498" s="4" t="s">
        <v>31474</v>
      </c>
      <c r="B2498" t="s">
        <v>31326</v>
      </c>
      <c r="C2498" t="s">
        <v>31475</v>
      </c>
      <c r="E2498" t="s">
        <v>40</v>
      </c>
      <c r="F2498" t="s">
        <v>617</v>
      </c>
      <c r="G2498" s="5">
        <v>1200</v>
      </c>
      <c r="H2498" t="s">
        <v>558</v>
      </c>
      <c r="I2498" t="s">
        <v>43</v>
      </c>
      <c r="J2498" t="s">
        <v>45</v>
      </c>
      <c r="K2498" t="s">
        <v>45</v>
      </c>
      <c r="L2498" t="s">
        <v>45</v>
      </c>
      <c r="N2498" s="6">
        <v>2027</v>
      </c>
      <c r="R2498" s="7">
        <v>14.453473000000001</v>
      </c>
      <c r="S2498" s="7">
        <v>120.44127400000001</v>
      </c>
      <c r="T2498" t="s">
        <v>504</v>
      </c>
      <c r="U2498" t="s">
        <v>31476</v>
      </c>
      <c r="V2498" t="s">
        <v>31477</v>
      </c>
      <c r="W2498" t="s">
        <v>31351</v>
      </c>
      <c r="X2498" t="s">
        <v>31465</v>
      </c>
      <c r="Y2498" t="s">
        <v>19854</v>
      </c>
      <c r="Z2498" t="s">
        <v>21007</v>
      </c>
      <c r="AC2498" t="s">
        <v>31478</v>
      </c>
      <c r="AG2498" t="s">
        <v>45</v>
      </c>
      <c r="AH2498" s="27"/>
      <c r="AI2498" t="s">
        <v>31479</v>
      </c>
      <c r="AJ2498" t="s">
        <v>31480</v>
      </c>
    </row>
    <row r="2499" spans="1:36" ht="17.25" hidden="1" customHeight="1" x14ac:dyDescent="0.2">
      <c r="A2499" s="4" t="s">
        <v>31481</v>
      </c>
      <c r="B2499" t="s">
        <v>31326</v>
      </c>
      <c r="C2499" t="s">
        <v>31482</v>
      </c>
      <c r="E2499" t="s">
        <v>40</v>
      </c>
      <c r="F2499" t="s">
        <v>543</v>
      </c>
      <c r="G2499" s="5">
        <v>100</v>
      </c>
      <c r="H2499" t="s">
        <v>42</v>
      </c>
      <c r="I2499" t="s">
        <v>65</v>
      </c>
      <c r="J2499" t="s">
        <v>45</v>
      </c>
      <c r="K2499" t="s">
        <v>45</v>
      </c>
      <c r="L2499" t="s">
        <v>45</v>
      </c>
      <c r="N2499" s="27">
        <v>2015</v>
      </c>
      <c r="R2499" s="7">
        <v>14.67333</v>
      </c>
      <c r="S2499" s="7">
        <v>120.95753999999999</v>
      </c>
      <c r="T2499" t="s">
        <v>46</v>
      </c>
      <c r="U2499" t="s">
        <v>31483</v>
      </c>
      <c r="X2499" t="s">
        <v>31484</v>
      </c>
      <c r="Y2499" t="s">
        <v>19854</v>
      </c>
      <c r="Z2499" t="s">
        <v>21007</v>
      </c>
      <c r="AC2499" t="s">
        <v>31485</v>
      </c>
      <c r="AG2499" t="s">
        <v>31486</v>
      </c>
      <c r="AH2499" s="6">
        <v>1135441</v>
      </c>
      <c r="AI2499" t="s">
        <v>31487</v>
      </c>
      <c r="AJ2499" t="s">
        <v>31488</v>
      </c>
    </row>
    <row r="2500" spans="1:36" ht="17.25" hidden="1" customHeight="1" x14ac:dyDescent="0.2">
      <c r="A2500" s="4" t="s">
        <v>31516</v>
      </c>
      <c r="B2500" t="s">
        <v>31326</v>
      </c>
      <c r="C2500" t="s">
        <v>31517</v>
      </c>
      <c r="E2500" t="s">
        <v>191</v>
      </c>
      <c r="F2500" t="s">
        <v>617</v>
      </c>
      <c r="G2500" s="5">
        <v>655</v>
      </c>
      <c r="H2500" t="s">
        <v>558</v>
      </c>
      <c r="I2500" t="s">
        <v>43</v>
      </c>
      <c r="J2500" t="s">
        <v>45</v>
      </c>
      <c r="K2500" t="s">
        <v>45</v>
      </c>
      <c r="L2500" t="s">
        <v>45</v>
      </c>
      <c r="N2500" s="8">
        <v>2028</v>
      </c>
      <c r="R2500" s="7">
        <v>13.90784</v>
      </c>
      <c r="S2500" s="7">
        <v>121.76179999999999</v>
      </c>
      <c r="T2500" t="s">
        <v>504</v>
      </c>
      <c r="V2500" t="s">
        <v>31518</v>
      </c>
      <c r="W2500" t="s">
        <v>31334</v>
      </c>
      <c r="X2500" t="s">
        <v>31335</v>
      </c>
      <c r="Y2500" t="s">
        <v>19854</v>
      </c>
      <c r="Z2500" t="s">
        <v>21007</v>
      </c>
      <c r="AG2500" t="s">
        <v>45</v>
      </c>
      <c r="AI2500" t="s">
        <v>31519</v>
      </c>
      <c r="AJ2500" t="s">
        <v>31520</v>
      </c>
    </row>
    <row r="2501" spans="1:36" ht="17.25" hidden="1" customHeight="1" x14ac:dyDescent="0.2">
      <c r="A2501" s="4" t="s">
        <v>31516</v>
      </c>
      <c r="B2501" t="s">
        <v>31326</v>
      </c>
      <c r="C2501" t="s">
        <v>31517</v>
      </c>
      <c r="E2501" t="s">
        <v>335</v>
      </c>
      <c r="F2501" t="s">
        <v>617</v>
      </c>
      <c r="G2501" s="5">
        <v>655</v>
      </c>
      <c r="H2501" t="s">
        <v>558</v>
      </c>
      <c r="I2501" t="s">
        <v>43</v>
      </c>
      <c r="J2501" t="s">
        <v>45</v>
      </c>
      <c r="K2501" t="s">
        <v>45</v>
      </c>
      <c r="L2501" t="s">
        <v>45</v>
      </c>
      <c r="N2501" s="27">
        <v>2028</v>
      </c>
      <c r="R2501" s="7">
        <v>13.90784</v>
      </c>
      <c r="S2501" s="7">
        <v>121.76179999999999</v>
      </c>
      <c r="T2501" t="s">
        <v>504</v>
      </c>
      <c r="V2501" t="s">
        <v>31518</v>
      </c>
      <c r="W2501" t="s">
        <v>31334</v>
      </c>
      <c r="X2501" t="s">
        <v>31335</v>
      </c>
      <c r="Y2501" t="s">
        <v>19854</v>
      </c>
      <c r="Z2501" t="s">
        <v>21007</v>
      </c>
      <c r="AG2501" t="s">
        <v>45</v>
      </c>
      <c r="AI2501" t="s">
        <v>31519</v>
      </c>
      <c r="AJ2501" t="s">
        <v>31521</v>
      </c>
    </row>
    <row r="2502" spans="1:36" ht="17.25" hidden="1" customHeight="1" x14ac:dyDescent="0.2">
      <c r="A2502" s="4" t="s">
        <v>31527</v>
      </c>
      <c r="B2502" t="s">
        <v>31326</v>
      </c>
      <c r="C2502" t="s">
        <v>31528</v>
      </c>
      <c r="E2502" t="s">
        <v>40</v>
      </c>
      <c r="F2502" t="s">
        <v>617</v>
      </c>
      <c r="G2502" s="5">
        <v>600</v>
      </c>
      <c r="H2502" t="s">
        <v>611</v>
      </c>
      <c r="I2502" t="s">
        <v>43</v>
      </c>
      <c r="J2502" t="s">
        <v>45</v>
      </c>
      <c r="K2502" t="s">
        <v>45</v>
      </c>
      <c r="L2502" t="s">
        <v>45</v>
      </c>
      <c r="N2502" s="27">
        <v>2024</v>
      </c>
      <c r="R2502" s="7">
        <v>10.325837376321999</v>
      </c>
      <c r="S2502" s="7">
        <v>123.965577990197</v>
      </c>
      <c r="T2502" t="s">
        <v>504</v>
      </c>
      <c r="U2502" t="s">
        <v>31529</v>
      </c>
      <c r="W2502" t="s">
        <v>31329</v>
      </c>
      <c r="X2502" t="s">
        <v>31403</v>
      </c>
      <c r="Y2502" t="s">
        <v>19854</v>
      </c>
      <c r="Z2502" t="s">
        <v>21007</v>
      </c>
      <c r="AC2502" t="s">
        <v>31530</v>
      </c>
      <c r="AG2502" t="s">
        <v>31404</v>
      </c>
      <c r="AH2502" s="8" t="s">
        <v>31405</v>
      </c>
      <c r="AI2502" t="s">
        <v>31531</v>
      </c>
      <c r="AJ2502" t="s">
        <v>31532</v>
      </c>
    </row>
    <row r="2503" spans="1:36" ht="17.25" hidden="1" customHeight="1" x14ac:dyDescent="0.2">
      <c r="A2503" s="4" t="s">
        <v>31533</v>
      </c>
      <c r="B2503" t="s">
        <v>31326</v>
      </c>
      <c r="C2503" t="s">
        <v>31534</v>
      </c>
      <c r="E2503" t="s">
        <v>40</v>
      </c>
      <c r="F2503" t="s">
        <v>617</v>
      </c>
      <c r="G2503" s="5">
        <v>600</v>
      </c>
      <c r="H2503" t="s">
        <v>611</v>
      </c>
      <c r="I2503" t="s">
        <v>43</v>
      </c>
      <c r="J2503" t="s">
        <v>45</v>
      </c>
      <c r="K2503" t="s">
        <v>45</v>
      </c>
      <c r="L2503" t="s">
        <v>45</v>
      </c>
      <c r="N2503" s="27">
        <v>2025</v>
      </c>
      <c r="R2503" s="7">
        <v>11.32996850474</v>
      </c>
      <c r="S2503" s="7">
        <v>124.346440138622</v>
      </c>
      <c r="T2503" t="s">
        <v>504</v>
      </c>
      <c r="U2503" t="s">
        <v>31535</v>
      </c>
      <c r="W2503" t="s">
        <v>31536</v>
      </c>
      <c r="X2503" t="s">
        <v>31537</v>
      </c>
      <c r="Y2503" t="s">
        <v>19854</v>
      </c>
      <c r="Z2503" t="s">
        <v>21007</v>
      </c>
      <c r="AG2503" t="s">
        <v>31538</v>
      </c>
      <c r="AH2503" s="6">
        <v>1314609</v>
      </c>
      <c r="AI2503" t="s">
        <v>31539</v>
      </c>
      <c r="AJ2503" t="s">
        <v>31540</v>
      </c>
    </row>
    <row r="2504" spans="1:36" ht="17.25" hidden="1" customHeight="1" x14ac:dyDescent="0.2">
      <c r="A2504" s="4" t="s">
        <v>31546</v>
      </c>
      <c r="B2504" t="s">
        <v>31326</v>
      </c>
      <c r="C2504" t="s">
        <v>31547</v>
      </c>
      <c r="E2504" t="s">
        <v>40</v>
      </c>
      <c r="F2504" t="s">
        <v>617</v>
      </c>
      <c r="G2504" s="5">
        <v>300</v>
      </c>
      <c r="H2504" t="s">
        <v>611</v>
      </c>
      <c r="I2504" t="s">
        <v>43</v>
      </c>
      <c r="J2504" t="s">
        <v>45</v>
      </c>
      <c r="K2504" t="s">
        <v>45</v>
      </c>
      <c r="L2504" t="s">
        <v>45</v>
      </c>
      <c r="M2504" t="s">
        <v>2514</v>
      </c>
      <c r="N2504" s="27">
        <v>2024</v>
      </c>
      <c r="R2504" s="7">
        <v>10.482699200000001</v>
      </c>
      <c r="S2504" s="7">
        <v>123.413725</v>
      </c>
      <c r="T2504" t="s">
        <v>504</v>
      </c>
      <c r="U2504" t="s">
        <v>31548</v>
      </c>
      <c r="X2504" t="s">
        <v>31549</v>
      </c>
      <c r="Y2504" t="s">
        <v>19854</v>
      </c>
      <c r="Z2504" t="s">
        <v>21007</v>
      </c>
      <c r="AC2504" t="s">
        <v>31550</v>
      </c>
      <c r="AG2504" t="s">
        <v>31551</v>
      </c>
      <c r="AH2504" s="27" t="s">
        <v>31552</v>
      </c>
      <c r="AI2504" t="s">
        <v>31553</v>
      </c>
      <c r="AJ2504" t="s">
        <v>31554</v>
      </c>
    </row>
    <row r="2505" spans="1:36" ht="17.25" hidden="1" customHeight="1" x14ac:dyDescent="0.2">
      <c r="A2505" s="4" t="s">
        <v>31555</v>
      </c>
      <c r="B2505" t="s">
        <v>31326</v>
      </c>
      <c r="C2505" t="s">
        <v>31556</v>
      </c>
      <c r="E2505" t="s">
        <v>40</v>
      </c>
      <c r="F2505" t="s">
        <v>86</v>
      </c>
      <c r="G2505" s="5">
        <v>1200</v>
      </c>
      <c r="H2505" t="s">
        <v>558</v>
      </c>
      <c r="I2505" t="s">
        <v>43</v>
      </c>
      <c r="J2505" t="s">
        <v>45</v>
      </c>
      <c r="K2505" t="s">
        <v>45</v>
      </c>
      <c r="L2505" t="s">
        <v>45</v>
      </c>
      <c r="N2505" s="27">
        <v>2026</v>
      </c>
      <c r="R2505" s="7">
        <v>14.21921</v>
      </c>
      <c r="S2505" s="7">
        <v>121.74899000000001</v>
      </c>
      <c r="T2505" t="s">
        <v>504</v>
      </c>
      <c r="V2505" t="s">
        <v>31557</v>
      </c>
      <c r="W2505" t="s">
        <v>31558</v>
      </c>
      <c r="X2505" t="s">
        <v>31419</v>
      </c>
      <c r="Y2505" t="s">
        <v>19854</v>
      </c>
      <c r="Z2505" t="s">
        <v>21007</v>
      </c>
      <c r="AG2505" t="s">
        <v>45</v>
      </c>
      <c r="AH2505" s="27"/>
      <c r="AI2505" t="s">
        <v>31559</v>
      </c>
      <c r="AJ2505" t="s">
        <v>31560</v>
      </c>
    </row>
    <row r="2506" spans="1:36" ht="17.25" hidden="1" customHeight="1" x14ac:dyDescent="0.2">
      <c r="A2506" s="4" t="s">
        <v>31561</v>
      </c>
      <c r="B2506" t="s">
        <v>31326</v>
      </c>
      <c r="C2506" t="s">
        <v>31562</v>
      </c>
      <c r="E2506" t="s">
        <v>40</v>
      </c>
      <c r="F2506" t="s">
        <v>86</v>
      </c>
      <c r="G2506" s="5">
        <v>420</v>
      </c>
      <c r="H2506" t="s">
        <v>42</v>
      </c>
      <c r="I2506" t="s">
        <v>43</v>
      </c>
      <c r="J2506" t="s">
        <v>45</v>
      </c>
      <c r="N2506" s="27">
        <v>2016</v>
      </c>
      <c r="R2506" s="7">
        <v>13.7765285</v>
      </c>
      <c r="S2506" s="7">
        <v>121.030688</v>
      </c>
      <c r="T2506" t="s">
        <v>46</v>
      </c>
      <c r="U2506" t="s">
        <v>31563</v>
      </c>
      <c r="W2506" t="s">
        <v>31363</v>
      </c>
      <c r="X2506" t="s">
        <v>31364</v>
      </c>
      <c r="Y2506" t="s">
        <v>19854</v>
      </c>
      <c r="Z2506" t="s">
        <v>21007</v>
      </c>
      <c r="AG2506" t="s">
        <v>31564</v>
      </c>
      <c r="AH2506" s="27">
        <v>1250553</v>
      </c>
      <c r="AI2506" t="s">
        <v>31565</v>
      </c>
      <c r="AJ2506" t="s">
        <v>31566</v>
      </c>
    </row>
    <row r="2507" spans="1:36" ht="17.25" hidden="1" customHeight="1" x14ac:dyDescent="0.2">
      <c r="A2507" s="4" t="s">
        <v>31584</v>
      </c>
      <c r="B2507" t="s">
        <v>31326</v>
      </c>
      <c r="C2507" t="s">
        <v>31585</v>
      </c>
      <c r="E2507" t="s">
        <v>40</v>
      </c>
      <c r="F2507" t="s">
        <v>543</v>
      </c>
      <c r="G2507" s="5">
        <v>56</v>
      </c>
      <c r="H2507" t="s">
        <v>139</v>
      </c>
      <c r="I2507" t="s">
        <v>65</v>
      </c>
      <c r="J2507" t="s">
        <v>45</v>
      </c>
      <c r="L2507" t="s">
        <v>45</v>
      </c>
      <c r="N2507" s="27">
        <v>2024</v>
      </c>
      <c r="R2507" s="7">
        <v>6.9208143956663797</v>
      </c>
      <c r="S2507" s="7">
        <v>122.082361406834</v>
      </c>
      <c r="T2507" t="s">
        <v>504</v>
      </c>
      <c r="U2507" t="s">
        <v>31580</v>
      </c>
      <c r="X2507" t="s">
        <v>31581</v>
      </c>
      <c r="Y2507" t="s">
        <v>19854</v>
      </c>
      <c r="Z2507" t="s">
        <v>21007</v>
      </c>
      <c r="AG2507" t="s">
        <v>45</v>
      </c>
      <c r="AH2507" s="27"/>
      <c r="AI2507" t="s">
        <v>31586</v>
      </c>
      <c r="AJ2507" t="s">
        <v>31587</v>
      </c>
    </row>
    <row r="2508" spans="1:36" ht="17.25" hidden="1" customHeight="1" x14ac:dyDescent="0.2">
      <c r="A2508" s="4" t="s">
        <v>31588</v>
      </c>
      <c r="B2508" t="s">
        <v>31326</v>
      </c>
      <c r="C2508" t="s">
        <v>31589</v>
      </c>
      <c r="E2508" t="s">
        <v>40</v>
      </c>
      <c r="F2508" t="s">
        <v>617</v>
      </c>
      <c r="G2508" s="5">
        <v>630</v>
      </c>
      <c r="H2508" t="s">
        <v>486</v>
      </c>
      <c r="I2508" t="s">
        <v>43</v>
      </c>
      <c r="J2508" t="s">
        <v>45</v>
      </c>
      <c r="K2508" t="s">
        <v>45</v>
      </c>
      <c r="L2508" t="s">
        <v>45</v>
      </c>
      <c r="N2508" s="27">
        <v>2024</v>
      </c>
      <c r="R2508" s="7">
        <v>13.883937100000001</v>
      </c>
      <c r="S2508" s="7">
        <v>120.69816</v>
      </c>
      <c r="T2508" t="s">
        <v>504</v>
      </c>
      <c r="U2508" t="s">
        <v>31363</v>
      </c>
      <c r="W2508" t="s">
        <v>31363</v>
      </c>
      <c r="X2508" t="s">
        <v>31364</v>
      </c>
      <c r="Y2508" t="s">
        <v>19854</v>
      </c>
      <c r="Z2508" t="s">
        <v>21007</v>
      </c>
      <c r="AG2508" t="s">
        <v>31590</v>
      </c>
      <c r="AH2508" s="27">
        <v>1149339</v>
      </c>
      <c r="AI2508" t="s">
        <v>31591</v>
      </c>
      <c r="AJ2508" t="s">
        <v>31592</v>
      </c>
    </row>
    <row r="2509" spans="1:36" ht="17.25" hidden="1" customHeight="1" x14ac:dyDescent="0.2">
      <c r="A2509" s="4" t="s">
        <v>31588</v>
      </c>
      <c r="B2509" t="s">
        <v>31326</v>
      </c>
      <c r="C2509" t="s">
        <v>31589</v>
      </c>
      <c r="E2509" t="s">
        <v>56</v>
      </c>
      <c r="F2509" t="s">
        <v>617</v>
      </c>
      <c r="G2509" s="5">
        <v>630</v>
      </c>
      <c r="H2509" t="s">
        <v>486</v>
      </c>
      <c r="I2509" t="s">
        <v>43</v>
      </c>
      <c r="J2509" t="s">
        <v>45</v>
      </c>
      <c r="K2509" t="s">
        <v>45</v>
      </c>
      <c r="L2509" t="s">
        <v>45</v>
      </c>
      <c r="N2509" s="27">
        <v>2024</v>
      </c>
      <c r="R2509" s="7">
        <v>13.883937100000001</v>
      </c>
      <c r="S2509" s="7">
        <v>120.69816</v>
      </c>
      <c r="T2509" t="s">
        <v>504</v>
      </c>
      <c r="U2509" t="s">
        <v>31363</v>
      </c>
      <c r="W2509" t="s">
        <v>31363</v>
      </c>
      <c r="X2509" t="s">
        <v>31364</v>
      </c>
      <c r="Y2509" t="s">
        <v>19854</v>
      </c>
      <c r="Z2509" t="s">
        <v>21007</v>
      </c>
      <c r="AG2509" t="s">
        <v>31590</v>
      </c>
      <c r="AH2509" s="27" t="s">
        <v>45</v>
      </c>
      <c r="AI2509" t="s">
        <v>31591</v>
      </c>
      <c r="AJ2509" t="s">
        <v>31593</v>
      </c>
    </row>
    <row r="2510" spans="1:36" ht="17.25" hidden="1" customHeight="1" x14ac:dyDescent="0.2">
      <c r="A2510" s="4" t="s">
        <v>31602</v>
      </c>
      <c r="B2510" t="s">
        <v>31326</v>
      </c>
      <c r="C2510" t="s">
        <v>31603</v>
      </c>
      <c r="E2510" t="s">
        <v>40</v>
      </c>
      <c r="F2510" t="s">
        <v>2552</v>
      </c>
      <c r="G2510" s="5">
        <v>1200</v>
      </c>
      <c r="H2510" t="s">
        <v>558</v>
      </c>
      <c r="I2510" t="s">
        <v>43</v>
      </c>
      <c r="J2510" t="s">
        <v>45</v>
      </c>
      <c r="K2510" t="s">
        <v>45</v>
      </c>
      <c r="L2510" t="s">
        <v>45</v>
      </c>
      <c r="N2510" s="6">
        <v>2029</v>
      </c>
      <c r="R2510" s="7">
        <v>14.431609999999999</v>
      </c>
      <c r="S2510" s="7">
        <v>120.528046</v>
      </c>
      <c r="T2510" t="s">
        <v>504</v>
      </c>
      <c r="U2510" t="s">
        <v>31604</v>
      </c>
      <c r="V2510" t="s">
        <v>31477</v>
      </c>
      <c r="W2510" t="s">
        <v>31351</v>
      </c>
      <c r="X2510" t="s">
        <v>31465</v>
      </c>
      <c r="Y2510" t="s">
        <v>19854</v>
      </c>
      <c r="Z2510" t="s">
        <v>21007</v>
      </c>
      <c r="AG2510" t="s">
        <v>45</v>
      </c>
      <c r="AH2510" s="27"/>
      <c r="AI2510" t="s">
        <v>31605</v>
      </c>
      <c r="AJ2510" t="s">
        <v>31606</v>
      </c>
    </row>
    <row r="2511" spans="1:36" ht="17.25" hidden="1" customHeight="1" x14ac:dyDescent="0.2">
      <c r="A2511" s="4" t="s">
        <v>31607</v>
      </c>
      <c r="B2511" t="s">
        <v>31326</v>
      </c>
      <c r="C2511" t="s">
        <v>31608</v>
      </c>
      <c r="E2511" t="s">
        <v>40</v>
      </c>
      <c r="F2511" t="s">
        <v>41</v>
      </c>
      <c r="G2511" s="5">
        <v>1250</v>
      </c>
      <c r="H2511" t="s">
        <v>558</v>
      </c>
      <c r="I2511" t="s">
        <v>65</v>
      </c>
      <c r="J2511" t="s">
        <v>45</v>
      </c>
      <c r="K2511" t="s">
        <v>45</v>
      </c>
      <c r="L2511" t="s">
        <v>45</v>
      </c>
      <c r="N2511" s="24">
        <v>2024</v>
      </c>
      <c r="R2511" s="7">
        <v>13.743004000000001</v>
      </c>
      <c r="S2511" s="7">
        <v>121.060776</v>
      </c>
      <c r="T2511" t="s">
        <v>504</v>
      </c>
      <c r="U2511" t="s">
        <v>31609</v>
      </c>
      <c r="W2511" t="s">
        <v>31363</v>
      </c>
      <c r="X2511" t="s">
        <v>31364</v>
      </c>
      <c r="Y2511" t="s">
        <v>19854</v>
      </c>
      <c r="Z2511" t="s">
        <v>21007</v>
      </c>
      <c r="AG2511" t="s">
        <v>45</v>
      </c>
      <c r="AI2511" t="s">
        <v>31610</v>
      </c>
      <c r="AJ2511" t="s">
        <v>31611</v>
      </c>
    </row>
    <row r="2512" spans="1:36" ht="17.25" hidden="1" customHeight="1" x14ac:dyDescent="0.2">
      <c r="A2512" s="4" t="s">
        <v>31612</v>
      </c>
      <c r="B2512" t="s">
        <v>31326</v>
      </c>
      <c r="C2512" t="s">
        <v>31613</v>
      </c>
      <c r="E2512" t="s">
        <v>40</v>
      </c>
      <c r="F2512" t="s">
        <v>543</v>
      </c>
      <c r="G2512" s="5">
        <v>120</v>
      </c>
      <c r="H2512" t="s">
        <v>42</v>
      </c>
      <c r="I2512" t="s">
        <v>528</v>
      </c>
      <c r="J2512" t="s">
        <v>45</v>
      </c>
      <c r="N2512" s="6">
        <v>2014</v>
      </c>
      <c r="R2512" s="7">
        <v>14.817278447472599</v>
      </c>
      <c r="S2512" s="7">
        <v>120.299933252413</v>
      </c>
      <c r="T2512" t="s">
        <v>46</v>
      </c>
      <c r="U2512" t="s">
        <v>31614</v>
      </c>
      <c r="Y2512" t="s">
        <v>19854</v>
      </c>
      <c r="Z2512" t="s">
        <v>21007</v>
      </c>
      <c r="AG2512" t="s">
        <v>31615</v>
      </c>
      <c r="AI2512" t="s">
        <v>31616</v>
      </c>
      <c r="AJ2512" t="s">
        <v>31617</v>
      </c>
    </row>
    <row r="2513" spans="1:36" ht="17.25" hidden="1" customHeight="1" x14ac:dyDescent="0.2">
      <c r="A2513" s="4" t="s">
        <v>31618</v>
      </c>
      <c r="B2513" t="s">
        <v>31326</v>
      </c>
      <c r="C2513" t="s">
        <v>31619</v>
      </c>
      <c r="E2513" t="s">
        <v>40</v>
      </c>
      <c r="F2513" t="s">
        <v>86</v>
      </c>
      <c r="G2513" s="5">
        <v>1200</v>
      </c>
      <c r="H2513" t="s">
        <v>558</v>
      </c>
      <c r="I2513" t="s">
        <v>43</v>
      </c>
      <c r="J2513" t="s">
        <v>45</v>
      </c>
      <c r="K2513" t="s">
        <v>45</v>
      </c>
      <c r="L2513" t="s">
        <v>45</v>
      </c>
      <c r="N2513" s="27">
        <v>2026</v>
      </c>
      <c r="R2513" s="7">
        <v>13.94197</v>
      </c>
      <c r="S2513" s="7">
        <v>122.50794999999999</v>
      </c>
      <c r="T2513" t="s">
        <v>504</v>
      </c>
      <c r="V2513" t="s">
        <v>31620</v>
      </c>
      <c r="X2513" t="s">
        <v>31419</v>
      </c>
      <c r="Y2513" t="s">
        <v>19854</v>
      </c>
      <c r="Z2513" t="s">
        <v>21007</v>
      </c>
      <c r="AG2513" t="s">
        <v>45</v>
      </c>
      <c r="AI2513" t="s">
        <v>31621</v>
      </c>
      <c r="AJ2513" t="s">
        <v>31622</v>
      </c>
    </row>
    <row r="2514" spans="1:36" ht="17.25" hidden="1" customHeight="1" x14ac:dyDescent="0.2">
      <c r="A2514" s="4" t="s">
        <v>31639</v>
      </c>
      <c r="B2514" t="s">
        <v>31326</v>
      </c>
      <c r="C2514" t="s">
        <v>31640</v>
      </c>
      <c r="E2514" t="s">
        <v>40</v>
      </c>
      <c r="F2514" t="s">
        <v>2972</v>
      </c>
      <c r="G2514" s="5">
        <v>242</v>
      </c>
      <c r="H2514" t="s">
        <v>857</v>
      </c>
      <c r="I2514" t="s">
        <v>528</v>
      </c>
      <c r="J2514" t="s">
        <v>45</v>
      </c>
      <c r="N2514" s="6">
        <v>2013</v>
      </c>
      <c r="R2514" s="7">
        <v>14.6362648613995</v>
      </c>
      <c r="S2514" s="7">
        <v>120.949955830322</v>
      </c>
      <c r="T2514" t="s">
        <v>46</v>
      </c>
      <c r="U2514" t="s">
        <v>31492</v>
      </c>
      <c r="Y2514" t="s">
        <v>19854</v>
      </c>
      <c r="Z2514" t="s">
        <v>21007</v>
      </c>
      <c r="AH2514" s="27"/>
      <c r="AI2514" t="s">
        <v>31641</v>
      </c>
      <c r="AJ2514" t="s">
        <v>31642</v>
      </c>
    </row>
    <row r="2515" spans="1:36" ht="17.25" hidden="1" customHeight="1" x14ac:dyDescent="0.2">
      <c r="A2515" s="4" t="s">
        <v>31643</v>
      </c>
      <c r="B2515" t="s">
        <v>31326</v>
      </c>
      <c r="C2515" t="s">
        <v>31644</v>
      </c>
      <c r="E2515" t="s">
        <v>40</v>
      </c>
      <c r="F2515" t="s">
        <v>617</v>
      </c>
      <c r="G2515" s="5">
        <v>450</v>
      </c>
      <c r="H2515" t="s">
        <v>486</v>
      </c>
      <c r="I2515" t="s">
        <v>45</v>
      </c>
      <c r="J2515" t="s">
        <v>45</v>
      </c>
      <c r="K2515" t="s">
        <v>45</v>
      </c>
      <c r="L2515" t="s">
        <v>45</v>
      </c>
      <c r="N2515" s="27">
        <v>2027</v>
      </c>
      <c r="O2515" s="25"/>
      <c r="R2515" s="7">
        <v>13.7273381238615</v>
      </c>
      <c r="S2515" s="7">
        <v>120.996086717555</v>
      </c>
      <c r="T2515" t="s">
        <v>504</v>
      </c>
      <c r="U2515" t="s">
        <v>31645</v>
      </c>
      <c r="W2515" t="s">
        <v>31363</v>
      </c>
      <c r="X2515" t="s">
        <v>31465</v>
      </c>
      <c r="Y2515" t="s">
        <v>19854</v>
      </c>
      <c r="Z2515" t="s">
        <v>21007</v>
      </c>
      <c r="AG2515" t="s">
        <v>31646</v>
      </c>
      <c r="AH2515" s="6">
        <v>1310223</v>
      </c>
      <c r="AI2515" t="s">
        <v>31647</v>
      </c>
      <c r="AJ2515" t="s">
        <v>31648</v>
      </c>
    </row>
    <row r="2516" spans="1:36" ht="17.25" hidden="1" customHeight="1" x14ac:dyDescent="0.2">
      <c r="A2516" s="4" t="s">
        <v>31703</v>
      </c>
      <c r="B2516" t="s">
        <v>31655</v>
      </c>
      <c r="C2516" t="s">
        <v>31704</v>
      </c>
      <c r="D2516" t="s">
        <v>31705</v>
      </c>
      <c r="E2516" t="s">
        <v>1065</v>
      </c>
      <c r="F2516" t="s">
        <v>86</v>
      </c>
      <c r="G2516" s="5">
        <v>2600</v>
      </c>
      <c r="H2516" t="s">
        <v>486</v>
      </c>
      <c r="I2516" t="s">
        <v>43</v>
      </c>
      <c r="J2516" t="s">
        <v>45</v>
      </c>
      <c r="K2516" t="s">
        <v>45</v>
      </c>
      <c r="L2516" t="s">
        <v>45</v>
      </c>
      <c r="N2516" s="6">
        <v>2025</v>
      </c>
      <c r="R2516" s="7">
        <v>25.2058</v>
      </c>
      <c r="S2516" s="7">
        <v>51.617400000000004</v>
      </c>
      <c r="T2516" t="s">
        <v>504</v>
      </c>
      <c r="U2516" t="s">
        <v>31677</v>
      </c>
      <c r="V2516" t="s">
        <v>31676</v>
      </c>
      <c r="X2516" t="s">
        <v>31677</v>
      </c>
      <c r="Y2516" t="s">
        <v>19854</v>
      </c>
      <c r="Z2516" t="s">
        <v>19864</v>
      </c>
      <c r="AA2516" t="s">
        <v>31706</v>
      </c>
      <c r="AD2516" t="s">
        <v>52</v>
      </c>
      <c r="AE2516" t="s">
        <v>254</v>
      </c>
      <c r="AF2516" t="s">
        <v>52</v>
      </c>
      <c r="AG2516" t="s">
        <v>31707</v>
      </c>
      <c r="AH2516" s="27">
        <v>1142502</v>
      </c>
      <c r="AI2516" t="s">
        <v>31708</v>
      </c>
      <c r="AJ2516" t="s">
        <v>31709</v>
      </c>
    </row>
    <row r="2517" spans="1:36" ht="17.25" hidden="1" customHeight="1" x14ac:dyDescent="0.2">
      <c r="A2517" s="4" t="s">
        <v>31778</v>
      </c>
      <c r="B2517" t="s">
        <v>31655</v>
      </c>
      <c r="C2517" t="s">
        <v>31779</v>
      </c>
      <c r="E2517" t="s">
        <v>40</v>
      </c>
      <c r="F2517" t="s">
        <v>86</v>
      </c>
      <c r="G2517" s="5">
        <v>2300</v>
      </c>
      <c r="H2517" t="s">
        <v>139</v>
      </c>
      <c r="I2517" t="s">
        <v>43</v>
      </c>
      <c r="J2517" t="s">
        <v>44</v>
      </c>
      <c r="K2517" t="s">
        <v>45</v>
      </c>
      <c r="L2517" t="s">
        <v>45</v>
      </c>
      <c r="N2517" s="6">
        <v>2024</v>
      </c>
      <c r="R2517" s="7">
        <v>26.150379999999998</v>
      </c>
      <c r="S2517" s="7">
        <v>51.238771</v>
      </c>
      <c r="T2517" t="s">
        <v>504</v>
      </c>
      <c r="U2517" t="s">
        <v>31780</v>
      </c>
      <c r="V2517" t="s">
        <v>31781</v>
      </c>
      <c r="X2517" t="s">
        <v>31782</v>
      </c>
      <c r="Y2517" t="s">
        <v>19854</v>
      </c>
      <c r="Z2517" t="s">
        <v>19864</v>
      </c>
      <c r="AC2517" t="s">
        <v>31783</v>
      </c>
      <c r="AD2517" t="s">
        <v>52</v>
      </c>
      <c r="AE2517" t="s">
        <v>254</v>
      </c>
      <c r="AF2517" t="s">
        <v>52</v>
      </c>
      <c r="AG2517" t="s">
        <v>31784</v>
      </c>
      <c r="AH2517" s="27">
        <v>1284614</v>
      </c>
      <c r="AI2517" t="s">
        <v>31785</v>
      </c>
      <c r="AJ2517" t="s">
        <v>31786</v>
      </c>
    </row>
    <row r="2518" spans="1:36" ht="17.25" hidden="1" customHeight="1" x14ac:dyDescent="0.2">
      <c r="A2518" s="4" t="s">
        <v>31787</v>
      </c>
      <c r="B2518" t="s">
        <v>31655</v>
      </c>
      <c r="C2518" t="s">
        <v>31788</v>
      </c>
      <c r="D2518" t="s">
        <v>31789</v>
      </c>
      <c r="E2518" t="s">
        <v>40</v>
      </c>
      <c r="F2518" t="s">
        <v>86</v>
      </c>
      <c r="G2518" s="5">
        <v>1260</v>
      </c>
      <c r="H2518" t="s">
        <v>42</v>
      </c>
      <c r="I2518" t="s">
        <v>43</v>
      </c>
      <c r="J2518" t="s">
        <v>45</v>
      </c>
      <c r="K2518" t="s">
        <v>45</v>
      </c>
      <c r="L2518" t="s">
        <v>45</v>
      </c>
      <c r="N2518" s="24">
        <v>2017</v>
      </c>
      <c r="R2518" s="7">
        <v>25.115086000000002</v>
      </c>
      <c r="S2518" s="7">
        <v>51.613097000000003</v>
      </c>
      <c r="T2518" t="s">
        <v>46</v>
      </c>
      <c r="U2518" t="s">
        <v>31790</v>
      </c>
      <c r="X2518" t="s">
        <v>31677</v>
      </c>
      <c r="Y2518" t="s">
        <v>19854</v>
      </c>
      <c r="Z2518" t="s">
        <v>19864</v>
      </c>
      <c r="AD2518" t="s">
        <v>52</v>
      </c>
      <c r="AE2518" t="s">
        <v>254</v>
      </c>
      <c r="AF2518" t="s">
        <v>52</v>
      </c>
      <c r="AG2518" t="s">
        <v>31791</v>
      </c>
      <c r="AH2518" s="8" t="s">
        <v>31792</v>
      </c>
      <c r="AI2518" t="s">
        <v>31793</v>
      </c>
      <c r="AJ2518" t="s">
        <v>31794</v>
      </c>
    </row>
    <row r="2519" spans="1:36" ht="17.25" hidden="1" customHeight="1" x14ac:dyDescent="0.2">
      <c r="A2519" s="4" t="s">
        <v>31787</v>
      </c>
      <c r="B2519" t="s">
        <v>31655</v>
      </c>
      <c r="C2519" t="s">
        <v>31788</v>
      </c>
      <c r="D2519" t="s">
        <v>31789</v>
      </c>
      <c r="E2519" t="s">
        <v>56</v>
      </c>
      <c r="F2519" t="s">
        <v>86</v>
      </c>
      <c r="G2519" s="5">
        <v>1260</v>
      </c>
      <c r="H2519" t="s">
        <v>42</v>
      </c>
      <c r="I2519" t="s">
        <v>43</v>
      </c>
      <c r="J2519" t="s">
        <v>45</v>
      </c>
      <c r="K2519" t="s">
        <v>45</v>
      </c>
      <c r="L2519" t="s">
        <v>45</v>
      </c>
      <c r="N2519" s="6">
        <v>2018</v>
      </c>
      <c r="R2519" s="7">
        <v>25.115086000000002</v>
      </c>
      <c r="S2519" s="7">
        <v>51.613097000000003</v>
      </c>
      <c r="T2519" t="s">
        <v>46</v>
      </c>
      <c r="U2519" t="s">
        <v>31790</v>
      </c>
      <c r="X2519" t="s">
        <v>31677</v>
      </c>
      <c r="Y2519" t="s">
        <v>19854</v>
      </c>
      <c r="Z2519" t="s">
        <v>19864</v>
      </c>
      <c r="AD2519" t="s">
        <v>52</v>
      </c>
      <c r="AE2519" t="s">
        <v>254</v>
      </c>
      <c r="AF2519" t="s">
        <v>52</v>
      </c>
      <c r="AG2519" t="s">
        <v>31791</v>
      </c>
      <c r="AH2519" s="27" t="s">
        <v>31795</v>
      </c>
      <c r="AI2519" t="s">
        <v>31793</v>
      </c>
      <c r="AJ2519" t="s">
        <v>31796</v>
      </c>
    </row>
    <row r="2520" spans="1:36" ht="17.25" hidden="1" customHeight="1" x14ac:dyDescent="0.2">
      <c r="A2520" s="4" t="s">
        <v>31797</v>
      </c>
      <c r="B2520" t="s">
        <v>31798</v>
      </c>
      <c r="C2520" t="s">
        <v>31799</v>
      </c>
      <c r="D2520" t="s">
        <v>31800</v>
      </c>
      <c r="E2520" t="s">
        <v>40</v>
      </c>
      <c r="F2520" t="s">
        <v>86</v>
      </c>
      <c r="G2520" s="5">
        <v>180</v>
      </c>
      <c r="H2520" t="s">
        <v>42</v>
      </c>
      <c r="I2520" t="s">
        <v>65</v>
      </c>
      <c r="J2520" t="s">
        <v>44</v>
      </c>
      <c r="K2520" t="s">
        <v>45</v>
      </c>
      <c r="L2520" t="s">
        <v>45</v>
      </c>
      <c r="N2520" s="6">
        <v>2017</v>
      </c>
      <c r="R2520" s="7">
        <v>25.931134</v>
      </c>
      <c r="S2520" s="7">
        <v>49.684401000000001</v>
      </c>
      <c r="T2520" t="s">
        <v>46</v>
      </c>
      <c r="U2520" t="s">
        <v>31801</v>
      </c>
      <c r="X2520" t="s">
        <v>31802</v>
      </c>
      <c r="Y2520" t="s">
        <v>19854</v>
      </c>
      <c r="Z2520" t="s">
        <v>19864</v>
      </c>
      <c r="AA2520" t="s">
        <v>31803</v>
      </c>
      <c r="AD2520" t="s">
        <v>880</v>
      </c>
      <c r="AE2520" t="s">
        <v>881</v>
      </c>
      <c r="AF2520" t="s">
        <v>1869</v>
      </c>
      <c r="AG2520" t="s">
        <v>31804</v>
      </c>
      <c r="AH2520" s="27">
        <v>1255061</v>
      </c>
      <c r="AI2520" t="s">
        <v>31805</v>
      </c>
      <c r="AJ2520" t="s">
        <v>31806</v>
      </c>
    </row>
    <row r="2521" spans="1:36" ht="17.25" hidden="1" customHeight="1" x14ac:dyDescent="0.2">
      <c r="A2521" s="4" t="s">
        <v>31797</v>
      </c>
      <c r="B2521" t="s">
        <v>31798</v>
      </c>
      <c r="C2521" t="s">
        <v>31799</v>
      </c>
      <c r="D2521" t="s">
        <v>31800</v>
      </c>
      <c r="E2521" t="s">
        <v>56</v>
      </c>
      <c r="F2521" t="s">
        <v>86</v>
      </c>
      <c r="G2521" s="5">
        <v>180</v>
      </c>
      <c r="H2521" t="s">
        <v>42</v>
      </c>
      <c r="I2521" t="s">
        <v>65</v>
      </c>
      <c r="J2521" t="s">
        <v>44</v>
      </c>
      <c r="K2521" t="s">
        <v>45</v>
      </c>
      <c r="L2521" t="s">
        <v>45</v>
      </c>
      <c r="N2521" s="6">
        <v>2017</v>
      </c>
      <c r="R2521" s="7">
        <v>25.931134</v>
      </c>
      <c r="S2521" s="7">
        <v>49.684401000000001</v>
      </c>
      <c r="T2521" t="s">
        <v>46</v>
      </c>
      <c r="U2521" t="s">
        <v>31801</v>
      </c>
      <c r="X2521" t="s">
        <v>31802</v>
      </c>
      <c r="Y2521" t="s">
        <v>19854</v>
      </c>
      <c r="Z2521" t="s">
        <v>19864</v>
      </c>
      <c r="AA2521" t="s">
        <v>31803</v>
      </c>
      <c r="AD2521" t="s">
        <v>880</v>
      </c>
      <c r="AE2521" t="s">
        <v>881</v>
      </c>
      <c r="AF2521" t="s">
        <v>1869</v>
      </c>
      <c r="AG2521" t="s">
        <v>31804</v>
      </c>
      <c r="AH2521" s="27">
        <v>1310420</v>
      </c>
      <c r="AI2521" t="s">
        <v>31805</v>
      </c>
      <c r="AJ2521" t="s">
        <v>31807</v>
      </c>
    </row>
    <row r="2522" spans="1:36" ht="17.25" hidden="1" customHeight="1" x14ac:dyDescent="0.2">
      <c r="A2522" s="4" t="s">
        <v>31808</v>
      </c>
      <c r="B2522" t="s">
        <v>31798</v>
      </c>
      <c r="C2522" t="s">
        <v>31809</v>
      </c>
      <c r="D2522" t="s">
        <v>31810</v>
      </c>
      <c r="E2522" t="s">
        <v>58</v>
      </c>
      <c r="F2522" t="s">
        <v>86</v>
      </c>
      <c r="G2522" s="5">
        <v>77</v>
      </c>
      <c r="H2522" t="s">
        <v>42</v>
      </c>
      <c r="I2522" t="s">
        <v>65</v>
      </c>
      <c r="J2522" t="s">
        <v>45</v>
      </c>
      <c r="K2522" t="s">
        <v>45</v>
      </c>
      <c r="L2522" t="s">
        <v>45</v>
      </c>
      <c r="N2522" s="6">
        <v>2015</v>
      </c>
      <c r="R2522" s="7">
        <v>31.254163999999999</v>
      </c>
      <c r="S2522" s="7">
        <v>37.430210000000002</v>
      </c>
      <c r="T2522" t="s">
        <v>46</v>
      </c>
      <c r="U2522" t="s">
        <v>31811</v>
      </c>
      <c r="X2522" t="s">
        <v>31812</v>
      </c>
      <c r="Y2522" t="s">
        <v>19854</v>
      </c>
      <c r="Z2522" t="s">
        <v>19864</v>
      </c>
      <c r="AC2522" t="s">
        <v>31813</v>
      </c>
      <c r="AD2522" t="s">
        <v>52</v>
      </c>
      <c r="AF2522" t="s">
        <v>52</v>
      </c>
      <c r="AG2522" t="s">
        <v>31814</v>
      </c>
      <c r="AH2522" s="27">
        <v>1239410</v>
      </c>
      <c r="AI2522" t="s">
        <v>31815</v>
      </c>
      <c r="AJ2522" t="s">
        <v>31818</v>
      </c>
    </row>
    <row r="2523" spans="1:36" ht="17.25" hidden="1" customHeight="1" x14ac:dyDescent="0.2">
      <c r="A2523" s="4" t="s">
        <v>31808</v>
      </c>
      <c r="B2523" t="s">
        <v>31798</v>
      </c>
      <c r="C2523" t="s">
        <v>31809</v>
      </c>
      <c r="D2523" t="s">
        <v>31810</v>
      </c>
      <c r="E2523" t="s">
        <v>191</v>
      </c>
      <c r="F2523" t="s">
        <v>86</v>
      </c>
      <c r="G2523" s="5">
        <v>77</v>
      </c>
      <c r="H2523" t="s">
        <v>42</v>
      </c>
      <c r="I2523" t="s">
        <v>65</v>
      </c>
      <c r="J2523" t="s">
        <v>45</v>
      </c>
      <c r="K2523" t="s">
        <v>45</v>
      </c>
      <c r="L2523" t="s">
        <v>45</v>
      </c>
      <c r="N2523" s="6">
        <v>2015</v>
      </c>
      <c r="R2523" s="7">
        <v>31.254163999999999</v>
      </c>
      <c r="S2523" s="7">
        <v>37.430210000000002</v>
      </c>
      <c r="T2523" t="s">
        <v>46</v>
      </c>
      <c r="U2523" t="s">
        <v>31811</v>
      </c>
      <c r="X2523" t="s">
        <v>31812</v>
      </c>
      <c r="Y2523" t="s">
        <v>19854</v>
      </c>
      <c r="Z2523" t="s">
        <v>19864</v>
      </c>
      <c r="AC2523" t="s">
        <v>31813</v>
      </c>
      <c r="AD2523" t="s">
        <v>52</v>
      </c>
      <c r="AF2523" t="s">
        <v>52</v>
      </c>
      <c r="AG2523" t="s">
        <v>31814</v>
      </c>
      <c r="AH2523" s="8">
        <v>1239411</v>
      </c>
      <c r="AI2523" t="s">
        <v>31815</v>
      </c>
      <c r="AJ2523" t="s">
        <v>31819</v>
      </c>
    </row>
    <row r="2524" spans="1:36" ht="17.25" hidden="1" customHeight="1" x14ac:dyDescent="0.2">
      <c r="A2524" s="4" t="s">
        <v>31820</v>
      </c>
      <c r="B2524" t="s">
        <v>31798</v>
      </c>
      <c r="C2524" t="s">
        <v>31821</v>
      </c>
      <c r="D2524" t="s">
        <v>31822</v>
      </c>
      <c r="E2524" t="s">
        <v>40</v>
      </c>
      <c r="F2524" t="s">
        <v>86</v>
      </c>
      <c r="G2524" s="5">
        <v>60</v>
      </c>
      <c r="H2524" t="s">
        <v>42</v>
      </c>
      <c r="I2524" t="s">
        <v>65</v>
      </c>
      <c r="J2524" t="s">
        <v>45</v>
      </c>
      <c r="K2524" t="s">
        <v>45</v>
      </c>
      <c r="L2524" t="s">
        <v>45</v>
      </c>
      <c r="N2524" s="24">
        <v>2013</v>
      </c>
      <c r="R2524" s="7">
        <v>26.223500000000001</v>
      </c>
      <c r="S2524" s="7">
        <v>36.49315</v>
      </c>
      <c r="T2524" t="s">
        <v>46</v>
      </c>
      <c r="U2524" t="s">
        <v>31823</v>
      </c>
      <c r="X2524" t="s">
        <v>31824</v>
      </c>
      <c r="Y2524" t="s">
        <v>19854</v>
      </c>
      <c r="Z2524" t="s">
        <v>19864</v>
      </c>
      <c r="AA2524" t="s">
        <v>31825</v>
      </c>
      <c r="AD2524" t="s">
        <v>52</v>
      </c>
      <c r="AF2524" t="s">
        <v>52</v>
      </c>
      <c r="AG2524" t="s">
        <v>31826</v>
      </c>
      <c r="AH2524" s="24">
        <v>1239418</v>
      </c>
      <c r="AI2524" t="s">
        <v>31827</v>
      </c>
      <c r="AJ2524" t="s">
        <v>31828</v>
      </c>
    </row>
    <row r="2525" spans="1:36" ht="17.25" hidden="1" customHeight="1" x14ac:dyDescent="0.2">
      <c r="A2525" s="4" t="s">
        <v>31820</v>
      </c>
      <c r="B2525" t="s">
        <v>31798</v>
      </c>
      <c r="C2525" t="s">
        <v>31821</v>
      </c>
      <c r="D2525" t="s">
        <v>31822</v>
      </c>
      <c r="E2525" t="s">
        <v>56</v>
      </c>
      <c r="F2525" t="s">
        <v>86</v>
      </c>
      <c r="G2525" s="5">
        <v>60</v>
      </c>
      <c r="H2525" t="s">
        <v>42</v>
      </c>
      <c r="I2525" t="s">
        <v>65</v>
      </c>
      <c r="J2525" t="s">
        <v>45</v>
      </c>
      <c r="K2525" t="s">
        <v>45</v>
      </c>
      <c r="L2525" t="s">
        <v>45</v>
      </c>
      <c r="N2525" s="6">
        <v>2013</v>
      </c>
      <c r="R2525" s="7">
        <v>26.223500000000001</v>
      </c>
      <c r="S2525" s="7">
        <v>36.49315</v>
      </c>
      <c r="T2525" t="s">
        <v>46</v>
      </c>
      <c r="U2525" t="s">
        <v>31823</v>
      </c>
      <c r="X2525" t="s">
        <v>31824</v>
      </c>
      <c r="Y2525" t="s">
        <v>19854</v>
      </c>
      <c r="Z2525" t="s">
        <v>19864</v>
      </c>
      <c r="AA2525" t="s">
        <v>31825</v>
      </c>
      <c r="AD2525" t="s">
        <v>52</v>
      </c>
      <c r="AF2525" t="s">
        <v>52</v>
      </c>
      <c r="AG2525" t="s">
        <v>31826</v>
      </c>
      <c r="AH2525" s="6">
        <v>1239419</v>
      </c>
      <c r="AI2525" t="s">
        <v>31827</v>
      </c>
      <c r="AJ2525" t="s">
        <v>31829</v>
      </c>
    </row>
    <row r="2526" spans="1:36" ht="17.25" hidden="1" customHeight="1" x14ac:dyDescent="0.2">
      <c r="A2526" s="4" t="s">
        <v>31820</v>
      </c>
      <c r="B2526" t="s">
        <v>31798</v>
      </c>
      <c r="C2526" t="s">
        <v>31821</v>
      </c>
      <c r="D2526" t="s">
        <v>31822</v>
      </c>
      <c r="E2526" t="s">
        <v>58</v>
      </c>
      <c r="F2526" t="s">
        <v>86</v>
      </c>
      <c r="G2526" s="5">
        <v>60</v>
      </c>
      <c r="H2526" t="s">
        <v>42</v>
      </c>
      <c r="I2526" t="s">
        <v>65</v>
      </c>
      <c r="J2526" t="s">
        <v>45</v>
      </c>
      <c r="K2526" t="s">
        <v>45</v>
      </c>
      <c r="L2526" t="s">
        <v>45</v>
      </c>
      <c r="N2526" s="6">
        <v>2013</v>
      </c>
      <c r="R2526" s="7">
        <v>26.223500000000001</v>
      </c>
      <c r="S2526" s="7">
        <v>36.49315</v>
      </c>
      <c r="T2526" t="s">
        <v>46</v>
      </c>
      <c r="U2526" t="s">
        <v>31823</v>
      </c>
      <c r="X2526" t="s">
        <v>31824</v>
      </c>
      <c r="Y2526" t="s">
        <v>19854</v>
      </c>
      <c r="Z2526" t="s">
        <v>19864</v>
      </c>
      <c r="AA2526" t="s">
        <v>31825</v>
      </c>
      <c r="AD2526" t="s">
        <v>52</v>
      </c>
      <c r="AF2526" t="s">
        <v>52</v>
      </c>
      <c r="AG2526" t="s">
        <v>31826</v>
      </c>
      <c r="AI2526" t="s">
        <v>31827</v>
      </c>
      <c r="AJ2526" t="s">
        <v>31830</v>
      </c>
    </row>
    <row r="2527" spans="1:36" ht="17.25" hidden="1" customHeight="1" x14ac:dyDescent="0.2">
      <c r="A2527" s="4" t="s">
        <v>31841</v>
      </c>
      <c r="B2527" t="s">
        <v>31798</v>
      </c>
      <c r="C2527" t="s">
        <v>31842</v>
      </c>
      <c r="D2527" t="s">
        <v>31843</v>
      </c>
      <c r="E2527" t="s">
        <v>40</v>
      </c>
      <c r="F2527" t="s">
        <v>86</v>
      </c>
      <c r="G2527" s="5">
        <v>1800</v>
      </c>
      <c r="H2527" t="s">
        <v>139</v>
      </c>
      <c r="I2527" t="s">
        <v>43</v>
      </c>
      <c r="J2527" t="s">
        <v>45</v>
      </c>
      <c r="K2527" t="s">
        <v>45</v>
      </c>
      <c r="L2527" t="s">
        <v>45</v>
      </c>
      <c r="N2527" s="6">
        <v>2025</v>
      </c>
      <c r="R2527" s="7">
        <v>25.796883999999999</v>
      </c>
      <c r="S2527" s="7">
        <v>42.620843000000001</v>
      </c>
      <c r="T2527" t="s">
        <v>504</v>
      </c>
      <c r="U2527" t="s">
        <v>31844</v>
      </c>
      <c r="X2527" t="s">
        <v>31845</v>
      </c>
      <c r="Y2527" t="s">
        <v>19854</v>
      </c>
      <c r="Z2527" t="s">
        <v>19864</v>
      </c>
      <c r="AG2527" t="s">
        <v>31846</v>
      </c>
      <c r="AH2527" s="24">
        <v>1318536</v>
      </c>
      <c r="AI2527" t="s">
        <v>31847</v>
      </c>
      <c r="AJ2527" t="s">
        <v>31848</v>
      </c>
    </row>
    <row r="2528" spans="1:36" ht="17.25" hidden="1" customHeight="1" x14ac:dyDescent="0.2">
      <c r="A2528" s="4" t="s">
        <v>31841</v>
      </c>
      <c r="B2528" t="s">
        <v>31798</v>
      </c>
      <c r="C2528" t="s">
        <v>31842</v>
      </c>
      <c r="D2528" t="s">
        <v>31843</v>
      </c>
      <c r="E2528" t="s">
        <v>56</v>
      </c>
      <c r="F2528" t="s">
        <v>86</v>
      </c>
      <c r="G2528" s="5">
        <v>1800</v>
      </c>
      <c r="H2528" t="s">
        <v>139</v>
      </c>
      <c r="I2528" t="s">
        <v>43</v>
      </c>
      <c r="J2528" t="s">
        <v>45</v>
      </c>
      <c r="K2528" t="s">
        <v>45</v>
      </c>
      <c r="L2528" t="s">
        <v>45</v>
      </c>
      <c r="N2528" s="6">
        <v>2025</v>
      </c>
      <c r="R2528" s="7">
        <v>25.796883999999999</v>
      </c>
      <c r="S2528" s="7">
        <v>42.620843000000001</v>
      </c>
      <c r="T2528" t="s">
        <v>504</v>
      </c>
      <c r="U2528" t="s">
        <v>31844</v>
      </c>
      <c r="X2528" t="s">
        <v>31845</v>
      </c>
      <c r="Y2528" t="s">
        <v>19854</v>
      </c>
      <c r="Z2528" t="s">
        <v>19864</v>
      </c>
      <c r="AG2528" t="s">
        <v>31849</v>
      </c>
      <c r="AH2528" s="24">
        <v>1318538</v>
      </c>
      <c r="AI2528" t="s">
        <v>31847</v>
      </c>
      <c r="AJ2528" t="s">
        <v>31850</v>
      </c>
    </row>
    <row r="2529" spans="1:36" ht="17.25" hidden="1" customHeight="1" x14ac:dyDescent="0.2">
      <c r="A2529" s="4" t="s">
        <v>31851</v>
      </c>
      <c r="B2529" t="s">
        <v>31798</v>
      </c>
      <c r="C2529" t="s">
        <v>31852</v>
      </c>
      <c r="D2529" t="s">
        <v>31853</v>
      </c>
      <c r="E2529" t="s">
        <v>75</v>
      </c>
      <c r="F2529" t="s">
        <v>86</v>
      </c>
      <c r="G2529" s="5">
        <v>350</v>
      </c>
      <c r="H2529" t="s">
        <v>42</v>
      </c>
      <c r="I2529" t="s">
        <v>43</v>
      </c>
      <c r="J2529" t="s">
        <v>45</v>
      </c>
      <c r="K2529" t="s">
        <v>45</v>
      </c>
      <c r="L2529" t="s">
        <v>45</v>
      </c>
      <c r="N2529" s="6">
        <v>2017</v>
      </c>
      <c r="R2529" s="7">
        <v>26.206261000000001</v>
      </c>
      <c r="S2529" s="7">
        <v>44.009158999999997</v>
      </c>
      <c r="T2529" t="s">
        <v>46</v>
      </c>
      <c r="U2529" t="s">
        <v>31854</v>
      </c>
      <c r="X2529" t="s">
        <v>31845</v>
      </c>
      <c r="Y2529" t="s">
        <v>19854</v>
      </c>
      <c r="Z2529" t="s">
        <v>19864</v>
      </c>
      <c r="AD2529" t="s">
        <v>52</v>
      </c>
      <c r="AF2529" t="s">
        <v>52</v>
      </c>
      <c r="AG2529" t="s">
        <v>31855</v>
      </c>
      <c r="AH2529" s="8" t="s">
        <v>31856</v>
      </c>
      <c r="AI2529" t="s">
        <v>31857</v>
      </c>
      <c r="AJ2529" t="s">
        <v>31858</v>
      </c>
    </row>
    <row r="2530" spans="1:36" ht="17.25" hidden="1" customHeight="1" x14ac:dyDescent="0.2">
      <c r="A2530" s="4" t="s">
        <v>31851</v>
      </c>
      <c r="B2530" t="s">
        <v>31798</v>
      </c>
      <c r="C2530" t="s">
        <v>31852</v>
      </c>
      <c r="D2530" t="s">
        <v>31853</v>
      </c>
      <c r="E2530" t="s">
        <v>79</v>
      </c>
      <c r="F2530" t="s">
        <v>86</v>
      </c>
      <c r="G2530" s="5">
        <v>365</v>
      </c>
      <c r="H2530" t="s">
        <v>42</v>
      </c>
      <c r="I2530" t="s">
        <v>43</v>
      </c>
      <c r="J2530" t="s">
        <v>45</v>
      </c>
      <c r="K2530" t="s">
        <v>45</v>
      </c>
      <c r="L2530" t="s">
        <v>45</v>
      </c>
      <c r="N2530" s="6">
        <v>2017</v>
      </c>
      <c r="R2530" s="7">
        <v>26.206261000000001</v>
      </c>
      <c r="S2530" s="7">
        <v>44.009158999999997</v>
      </c>
      <c r="T2530" t="s">
        <v>46</v>
      </c>
      <c r="U2530" t="s">
        <v>31854</v>
      </c>
      <c r="X2530" t="s">
        <v>31845</v>
      </c>
      <c r="Y2530" t="s">
        <v>19854</v>
      </c>
      <c r="Z2530" t="s">
        <v>19864</v>
      </c>
      <c r="AD2530" t="s">
        <v>52</v>
      </c>
      <c r="AF2530" t="s">
        <v>52</v>
      </c>
      <c r="AG2530" t="s">
        <v>31855</v>
      </c>
      <c r="AH2530" s="27" t="s">
        <v>31859</v>
      </c>
      <c r="AI2530" t="s">
        <v>31857</v>
      </c>
      <c r="AJ2530" t="s">
        <v>31860</v>
      </c>
    </row>
    <row r="2531" spans="1:36" ht="17.25" hidden="1" customHeight="1" x14ac:dyDescent="0.2">
      <c r="A2531" s="4" t="s">
        <v>31851</v>
      </c>
      <c r="B2531" t="s">
        <v>31798</v>
      </c>
      <c r="C2531" t="s">
        <v>31852</v>
      </c>
      <c r="D2531" t="s">
        <v>31853</v>
      </c>
      <c r="E2531" t="s">
        <v>81</v>
      </c>
      <c r="F2531" t="s">
        <v>86</v>
      </c>
      <c r="G2531" s="5">
        <v>365</v>
      </c>
      <c r="H2531" t="s">
        <v>42</v>
      </c>
      <c r="I2531" t="s">
        <v>43</v>
      </c>
      <c r="J2531" t="s">
        <v>45</v>
      </c>
      <c r="K2531" t="s">
        <v>45</v>
      </c>
      <c r="L2531" t="s">
        <v>45</v>
      </c>
      <c r="N2531" s="6">
        <v>2018</v>
      </c>
      <c r="R2531" s="7">
        <v>26.206261000000001</v>
      </c>
      <c r="S2531" s="7">
        <v>44.009158999999997</v>
      </c>
      <c r="T2531" t="s">
        <v>46</v>
      </c>
      <c r="U2531" t="s">
        <v>31854</v>
      </c>
      <c r="X2531" t="s">
        <v>31845</v>
      </c>
      <c r="Y2531" t="s">
        <v>19854</v>
      </c>
      <c r="Z2531" t="s">
        <v>19864</v>
      </c>
      <c r="AD2531" t="s">
        <v>52</v>
      </c>
      <c r="AF2531" t="s">
        <v>52</v>
      </c>
      <c r="AG2531" t="s">
        <v>31855</v>
      </c>
      <c r="AH2531" s="27" t="s">
        <v>31861</v>
      </c>
      <c r="AI2531" t="s">
        <v>31857</v>
      </c>
      <c r="AJ2531" t="s">
        <v>31862</v>
      </c>
    </row>
    <row r="2532" spans="1:36" ht="17.25" hidden="1" customHeight="1" x14ac:dyDescent="0.2">
      <c r="A2532" s="4" t="s">
        <v>31880</v>
      </c>
      <c r="B2532" t="s">
        <v>31798</v>
      </c>
      <c r="C2532" t="s">
        <v>31881</v>
      </c>
      <c r="D2532" t="s">
        <v>31882</v>
      </c>
      <c r="E2532" t="s">
        <v>58</v>
      </c>
      <c r="F2532" t="s">
        <v>86</v>
      </c>
      <c r="G2532" s="5">
        <v>77</v>
      </c>
      <c r="H2532" t="s">
        <v>42</v>
      </c>
      <c r="I2532" t="s">
        <v>65</v>
      </c>
      <c r="J2532" t="s">
        <v>45</v>
      </c>
      <c r="K2532" t="s">
        <v>45</v>
      </c>
      <c r="L2532" t="s">
        <v>45</v>
      </c>
      <c r="N2532" s="6">
        <v>2015</v>
      </c>
      <c r="R2532" s="7">
        <v>30.927980000000002</v>
      </c>
      <c r="S2532" s="7">
        <v>41.059330000000003</v>
      </c>
      <c r="T2532" t="s">
        <v>46</v>
      </c>
      <c r="U2532" t="s">
        <v>31883</v>
      </c>
      <c r="X2532" t="s">
        <v>31884</v>
      </c>
      <c r="Y2532" t="s">
        <v>19854</v>
      </c>
      <c r="Z2532" t="s">
        <v>19864</v>
      </c>
      <c r="AD2532" t="s">
        <v>52</v>
      </c>
      <c r="AF2532" t="s">
        <v>52</v>
      </c>
      <c r="AG2532" t="s">
        <v>31885</v>
      </c>
      <c r="AH2532" s="6">
        <v>1252610</v>
      </c>
      <c r="AI2532" t="s">
        <v>31886</v>
      </c>
      <c r="AJ2532" t="s">
        <v>31889</v>
      </c>
    </row>
    <row r="2533" spans="1:36" ht="17.25" hidden="1" customHeight="1" x14ac:dyDescent="0.2">
      <c r="A2533" s="4" t="s">
        <v>31880</v>
      </c>
      <c r="B2533" t="s">
        <v>31798</v>
      </c>
      <c r="C2533" t="s">
        <v>31881</v>
      </c>
      <c r="D2533" t="s">
        <v>31882</v>
      </c>
      <c r="E2533" t="s">
        <v>191</v>
      </c>
      <c r="F2533" t="s">
        <v>86</v>
      </c>
      <c r="G2533" s="5">
        <v>77</v>
      </c>
      <c r="H2533" t="s">
        <v>42</v>
      </c>
      <c r="I2533" t="s">
        <v>65</v>
      </c>
      <c r="J2533" t="s">
        <v>45</v>
      </c>
      <c r="K2533" t="s">
        <v>45</v>
      </c>
      <c r="L2533" t="s">
        <v>45</v>
      </c>
      <c r="N2533" s="6">
        <v>2015</v>
      </c>
      <c r="R2533" s="7">
        <v>30.927980000000002</v>
      </c>
      <c r="S2533" s="7">
        <v>41.059330000000003</v>
      </c>
      <c r="T2533" t="s">
        <v>46</v>
      </c>
      <c r="U2533" t="s">
        <v>31883</v>
      </c>
      <c r="X2533" t="s">
        <v>31884</v>
      </c>
      <c r="Y2533" t="s">
        <v>19854</v>
      </c>
      <c r="Z2533" t="s">
        <v>19864</v>
      </c>
      <c r="AD2533" t="s">
        <v>52</v>
      </c>
      <c r="AF2533" t="s">
        <v>52</v>
      </c>
      <c r="AG2533" t="s">
        <v>31885</v>
      </c>
      <c r="AH2533" s="6">
        <v>1252611</v>
      </c>
      <c r="AI2533" t="s">
        <v>31886</v>
      </c>
      <c r="AJ2533" t="s">
        <v>31890</v>
      </c>
    </row>
    <row r="2534" spans="1:36" ht="17.25" hidden="1" customHeight="1" x14ac:dyDescent="0.2">
      <c r="A2534" s="4" t="s">
        <v>31932</v>
      </c>
      <c r="B2534" t="s">
        <v>31798</v>
      </c>
      <c r="C2534" t="s">
        <v>31933</v>
      </c>
      <c r="D2534" t="s">
        <v>31934</v>
      </c>
      <c r="E2534" t="s">
        <v>40</v>
      </c>
      <c r="F2534" t="s">
        <v>86</v>
      </c>
      <c r="G2534" s="5">
        <v>1520</v>
      </c>
      <c r="H2534" t="s">
        <v>42</v>
      </c>
      <c r="I2534" t="s">
        <v>43</v>
      </c>
      <c r="J2534" t="s">
        <v>44</v>
      </c>
      <c r="K2534" t="s">
        <v>45</v>
      </c>
      <c r="L2534" t="s">
        <v>45</v>
      </c>
      <c r="N2534" s="6">
        <v>2020</v>
      </c>
      <c r="R2534" s="7">
        <v>27.112269999999999</v>
      </c>
      <c r="S2534" s="7">
        <v>49.071351999999997</v>
      </c>
      <c r="T2534" t="s">
        <v>46</v>
      </c>
      <c r="U2534" t="s">
        <v>31935</v>
      </c>
      <c r="X2534" t="s">
        <v>31867</v>
      </c>
      <c r="Y2534" t="s">
        <v>19854</v>
      </c>
      <c r="Z2534" t="s">
        <v>19864</v>
      </c>
      <c r="AD2534" t="s">
        <v>880</v>
      </c>
      <c r="AE2534" t="s">
        <v>881</v>
      </c>
      <c r="AF2534" t="s">
        <v>52</v>
      </c>
      <c r="AG2534" t="s">
        <v>31936</v>
      </c>
      <c r="AH2534" s="27" t="s">
        <v>31937</v>
      </c>
      <c r="AI2534" t="s">
        <v>31938</v>
      </c>
      <c r="AJ2534" t="s">
        <v>31939</v>
      </c>
    </row>
    <row r="2535" spans="1:36" ht="17.25" hidden="1" customHeight="1" x14ac:dyDescent="0.2">
      <c r="A2535" s="4" t="s">
        <v>31980</v>
      </c>
      <c r="B2535" t="s">
        <v>31798</v>
      </c>
      <c r="C2535" t="s">
        <v>31981</v>
      </c>
      <c r="D2535" t="s">
        <v>31982</v>
      </c>
      <c r="E2535" t="s">
        <v>40</v>
      </c>
      <c r="F2535" t="s">
        <v>86</v>
      </c>
      <c r="G2535" s="5">
        <v>550</v>
      </c>
      <c r="H2535" t="s">
        <v>139</v>
      </c>
      <c r="I2535" t="s">
        <v>227</v>
      </c>
      <c r="J2535" t="s">
        <v>45</v>
      </c>
      <c r="K2535" t="s">
        <v>45</v>
      </c>
      <c r="L2535" t="s">
        <v>45</v>
      </c>
      <c r="N2535" s="6">
        <v>2023</v>
      </c>
      <c r="R2535" s="7">
        <v>27.750957</v>
      </c>
      <c r="S2535" s="7">
        <v>35.443314000000001</v>
      </c>
      <c r="T2535" t="s">
        <v>46</v>
      </c>
      <c r="U2535" t="s">
        <v>31983</v>
      </c>
      <c r="X2535" t="s">
        <v>31983</v>
      </c>
      <c r="Y2535" t="s">
        <v>19854</v>
      </c>
      <c r="Z2535" t="s">
        <v>19864</v>
      </c>
      <c r="AA2535" t="s">
        <v>31984</v>
      </c>
      <c r="AC2535" t="s">
        <v>31985</v>
      </c>
      <c r="AD2535" t="s">
        <v>52</v>
      </c>
      <c r="AE2535" t="s">
        <v>131</v>
      </c>
      <c r="AF2535" t="s">
        <v>52</v>
      </c>
      <c r="AG2535" t="s">
        <v>31986</v>
      </c>
      <c r="AH2535" s="27" t="s">
        <v>31987</v>
      </c>
      <c r="AI2535" t="s">
        <v>31988</v>
      </c>
      <c r="AJ2535" t="s">
        <v>31989</v>
      </c>
    </row>
    <row r="2536" spans="1:36" ht="17.25" hidden="1" customHeight="1" x14ac:dyDescent="0.2">
      <c r="A2536" s="4" t="s">
        <v>31990</v>
      </c>
      <c r="B2536" t="s">
        <v>31798</v>
      </c>
      <c r="C2536" t="s">
        <v>31991</v>
      </c>
      <c r="D2536" t="s">
        <v>31992</v>
      </c>
      <c r="E2536" t="s">
        <v>40</v>
      </c>
      <c r="F2536" t="s">
        <v>20668</v>
      </c>
      <c r="G2536" s="5">
        <v>51.8</v>
      </c>
      <c r="H2536" t="s">
        <v>42</v>
      </c>
      <c r="I2536" t="s">
        <v>528</v>
      </c>
      <c r="J2536" t="s">
        <v>559</v>
      </c>
      <c r="K2536" t="s">
        <v>45</v>
      </c>
      <c r="L2536" t="s">
        <v>45</v>
      </c>
      <c r="N2536" s="6">
        <v>2013</v>
      </c>
      <c r="R2536" s="7">
        <v>28.294689999999999</v>
      </c>
      <c r="S2536" s="7">
        <v>43.371720000000003</v>
      </c>
      <c r="T2536" t="s">
        <v>46</v>
      </c>
      <c r="U2536" t="s">
        <v>31993</v>
      </c>
      <c r="X2536" t="s">
        <v>31993</v>
      </c>
      <c r="Y2536" t="s">
        <v>19854</v>
      </c>
      <c r="Z2536" t="s">
        <v>19864</v>
      </c>
      <c r="AD2536" t="s">
        <v>52</v>
      </c>
      <c r="AE2536" t="s">
        <v>25478</v>
      </c>
      <c r="AF2536" t="s">
        <v>52</v>
      </c>
      <c r="AG2536" t="s">
        <v>31994</v>
      </c>
      <c r="AH2536" s="24">
        <v>1235140</v>
      </c>
      <c r="AI2536" t="s">
        <v>31995</v>
      </c>
      <c r="AJ2536" t="s">
        <v>31996</v>
      </c>
    </row>
    <row r="2537" spans="1:36" ht="17.25" hidden="1" customHeight="1" x14ac:dyDescent="0.2">
      <c r="A2537" s="4" t="s">
        <v>31997</v>
      </c>
      <c r="B2537" t="s">
        <v>31798</v>
      </c>
      <c r="C2537" t="s">
        <v>31998</v>
      </c>
      <c r="D2537" t="s">
        <v>31999</v>
      </c>
      <c r="E2537" t="s">
        <v>16627</v>
      </c>
      <c r="F2537" t="s">
        <v>64</v>
      </c>
      <c r="G2537" s="5">
        <v>148</v>
      </c>
      <c r="H2537" t="s">
        <v>42</v>
      </c>
      <c r="I2537" t="s">
        <v>43</v>
      </c>
      <c r="J2537" t="s">
        <v>45</v>
      </c>
      <c r="K2537" t="s">
        <v>45</v>
      </c>
      <c r="L2537" t="s">
        <v>45</v>
      </c>
      <c r="N2537" s="6">
        <v>2018</v>
      </c>
      <c r="R2537" s="7">
        <v>27.470486999999999</v>
      </c>
      <c r="S2537" s="7">
        <v>41.741056999999998</v>
      </c>
      <c r="T2537" t="s">
        <v>46</v>
      </c>
      <c r="U2537" t="s">
        <v>31993</v>
      </c>
      <c r="X2537" t="s">
        <v>31993</v>
      </c>
      <c r="Y2537" t="s">
        <v>19854</v>
      </c>
      <c r="Z2537" t="s">
        <v>19864</v>
      </c>
      <c r="AD2537" t="s">
        <v>52</v>
      </c>
      <c r="AE2537" t="s">
        <v>131</v>
      </c>
      <c r="AF2537" t="s">
        <v>52</v>
      </c>
      <c r="AG2537" t="s">
        <v>32009</v>
      </c>
      <c r="AH2537" s="24">
        <v>1233724</v>
      </c>
      <c r="AI2537" t="s">
        <v>32001</v>
      </c>
      <c r="AJ2537" t="s">
        <v>32010</v>
      </c>
    </row>
    <row r="2538" spans="1:36" ht="17.25" hidden="1" customHeight="1" x14ac:dyDescent="0.2">
      <c r="A2538" s="4" t="s">
        <v>32011</v>
      </c>
      <c r="B2538" t="s">
        <v>31798</v>
      </c>
      <c r="C2538" t="s">
        <v>32012</v>
      </c>
      <c r="D2538" t="s">
        <v>32013</v>
      </c>
      <c r="E2538" t="s">
        <v>40</v>
      </c>
      <c r="F2538" t="s">
        <v>86</v>
      </c>
      <c r="G2538" s="5">
        <v>80</v>
      </c>
      <c r="H2538" t="s">
        <v>42</v>
      </c>
      <c r="I2538" t="s">
        <v>65</v>
      </c>
      <c r="J2538" t="s">
        <v>44</v>
      </c>
      <c r="K2538" t="s">
        <v>45</v>
      </c>
      <c r="L2538" t="s">
        <v>45</v>
      </c>
      <c r="N2538" s="6">
        <v>2016</v>
      </c>
      <c r="R2538" s="7">
        <v>24.803778000000001</v>
      </c>
      <c r="S2538" s="7">
        <v>49.352635999999997</v>
      </c>
      <c r="T2538" t="s">
        <v>46</v>
      </c>
      <c r="U2538" t="s">
        <v>32014</v>
      </c>
      <c r="X2538" t="s">
        <v>32015</v>
      </c>
      <c r="Y2538" t="s">
        <v>19854</v>
      </c>
      <c r="Z2538" t="s">
        <v>19864</v>
      </c>
      <c r="AD2538" t="s">
        <v>880</v>
      </c>
      <c r="AE2538" t="s">
        <v>881</v>
      </c>
      <c r="AF2538" t="s">
        <v>1869</v>
      </c>
      <c r="AG2538" t="s">
        <v>32016</v>
      </c>
      <c r="AH2538" s="27">
        <v>1255062</v>
      </c>
      <c r="AI2538" t="s">
        <v>32017</v>
      </c>
      <c r="AJ2538" t="s">
        <v>32018</v>
      </c>
    </row>
    <row r="2539" spans="1:36" ht="17.25" hidden="1" customHeight="1" x14ac:dyDescent="0.2">
      <c r="A2539" s="4" t="s">
        <v>32011</v>
      </c>
      <c r="B2539" t="s">
        <v>31798</v>
      </c>
      <c r="C2539" t="s">
        <v>32012</v>
      </c>
      <c r="D2539" t="s">
        <v>32013</v>
      </c>
      <c r="E2539" t="s">
        <v>56</v>
      </c>
      <c r="F2539" t="s">
        <v>86</v>
      </c>
      <c r="G2539" s="5">
        <v>80</v>
      </c>
      <c r="H2539" t="s">
        <v>42</v>
      </c>
      <c r="I2539" t="s">
        <v>65</v>
      </c>
      <c r="J2539" t="s">
        <v>44</v>
      </c>
      <c r="K2539" t="s">
        <v>45</v>
      </c>
      <c r="L2539" t="s">
        <v>45</v>
      </c>
      <c r="N2539" s="6">
        <v>2016</v>
      </c>
      <c r="R2539" s="7">
        <v>24.803778000000001</v>
      </c>
      <c r="S2539" s="7">
        <v>49.352635999999997</v>
      </c>
      <c r="T2539" t="s">
        <v>46</v>
      </c>
      <c r="U2539" t="s">
        <v>32014</v>
      </c>
      <c r="X2539" t="s">
        <v>32015</v>
      </c>
      <c r="Y2539" t="s">
        <v>19854</v>
      </c>
      <c r="Z2539" t="s">
        <v>19864</v>
      </c>
      <c r="AD2539" t="s">
        <v>880</v>
      </c>
      <c r="AE2539" t="s">
        <v>881</v>
      </c>
      <c r="AF2539" t="s">
        <v>1869</v>
      </c>
      <c r="AG2539" t="s">
        <v>32016</v>
      </c>
      <c r="AH2539" s="27">
        <v>1310421</v>
      </c>
      <c r="AI2539" t="s">
        <v>32017</v>
      </c>
      <c r="AJ2539" t="s">
        <v>32019</v>
      </c>
    </row>
    <row r="2540" spans="1:36" ht="17.25" hidden="1" customHeight="1" x14ac:dyDescent="0.2">
      <c r="A2540" s="4" t="s">
        <v>32028</v>
      </c>
      <c r="B2540" t="s">
        <v>31798</v>
      </c>
      <c r="C2540" t="s">
        <v>32029</v>
      </c>
      <c r="D2540" t="s">
        <v>32030</v>
      </c>
      <c r="E2540" t="s">
        <v>40</v>
      </c>
      <c r="F2540" t="s">
        <v>86</v>
      </c>
      <c r="G2540" s="5">
        <v>320</v>
      </c>
      <c r="H2540" t="s">
        <v>486</v>
      </c>
      <c r="I2540" t="s">
        <v>240</v>
      </c>
      <c r="J2540" t="s">
        <v>44</v>
      </c>
      <c r="K2540" t="s">
        <v>45</v>
      </c>
      <c r="L2540" t="s">
        <v>45</v>
      </c>
      <c r="N2540" s="6">
        <v>2024</v>
      </c>
      <c r="R2540" s="7">
        <v>24.507914</v>
      </c>
      <c r="S2540" s="7">
        <v>45.885536999999999</v>
      </c>
      <c r="T2540" t="s">
        <v>46</v>
      </c>
      <c r="U2540" t="s">
        <v>32031</v>
      </c>
      <c r="X2540" t="s">
        <v>31867</v>
      </c>
      <c r="Y2540" t="s">
        <v>19854</v>
      </c>
      <c r="Z2540" t="s">
        <v>19864</v>
      </c>
      <c r="AD2540" t="s">
        <v>52</v>
      </c>
      <c r="AE2540" t="s">
        <v>881</v>
      </c>
      <c r="AF2540" t="s">
        <v>52</v>
      </c>
      <c r="AG2540" t="s">
        <v>32032</v>
      </c>
      <c r="AH2540" s="27">
        <v>1315984</v>
      </c>
      <c r="AI2540" t="s">
        <v>32033</v>
      </c>
      <c r="AJ2540" t="s">
        <v>32034</v>
      </c>
    </row>
    <row r="2541" spans="1:36" ht="17.25" hidden="1" customHeight="1" x14ac:dyDescent="0.2">
      <c r="A2541" s="4" t="s">
        <v>32049</v>
      </c>
      <c r="B2541" t="s">
        <v>31798</v>
      </c>
      <c r="C2541" t="s">
        <v>32050</v>
      </c>
      <c r="D2541" t="s">
        <v>32051</v>
      </c>
      <c r="E2541" t="s">
        <v>40</v>
      </c>
      <c r="F2541" t="s">
        <v>1763</v>
      </c>
      <c r="G2541" s="5">
        <v>660</v>
      </c>
      <c r="H2541" t="s">
        <v>42</v>
      </c>
      <c r="I2541" t="s">
        <v>240</v>
      </c>
      <c r="J2541" t="s">
        <v>44</v>
      </c>
      <c r="K2541" t="s">
        <v>45</v>
      </c>
      <c r="L2541" t="s">
        <v>45</v>
      </c>
      <c r="N2541" s="6">
        <v>2016</v>
      </c>
      <c r="R2541" s="7">
        <v>21.212100634349699</v>
      </c>
      <c r="S2541" s="7">
        <v>39.177278784955099</v>
      </c>
      <c r="T2541" t="s">
        <v>46</v>
      </c>
      <c r="U2541" t="s">
        <v>32038</v>
      </c>
      <c r="W2541" t="s">
        <v>32052</v>
      </c>
      <c r="X2541" t="s">
        <v>32053</v>
      </c>
      <c r="Y2541" t="s">
        <v>19854</v>
      </c>
      <c r="Z2541" t="s">
        <v>19864</v>
      </c>
      <c r="AG2541" t="s">
        <v>32054</v>
      </c>
      <c r="AH2541" s="24">
        <v>1221216</v>
      </c>
      <c r="AI2541" t="s">
        <v>32055</v>
      </c>
      <c r="AJ2541" t="s">
        <v>32056</v>
      </c>
    </row>
    <row r="2542" spans="1:36" ht="17.25" hidden="1" customHeight="1" x14ac:dyDescent="0.2">
      <c r="A2542" s="4" t="s">
        <v>32049</v>
      </c>
      <c r="B2542" t="s">
        <v>31798</v>
      </c>
      <c r="C2542" t="s">
        <v>32050</v>
      </c>
      <c r="D2542" t="s">
        <v>32051</v>
      </c>
      <c r="E2542" t="s">
        <v>56</v>
      </c>
      <c r="F2542" t="s">
        <v>1763</v>
      </c>
      <c r="G2542" s="5">
        <v>660</v>
      </c>
      <c r="H2542" t="s">
        <v>42</v>
      </c>
      <c r="I2542" t="s">
        <v>240</v>
      </c>
      <c r="J2542" t="s">
        <v>44</v>
      </c>
      <c r="K2542" t="s">
        <v>45</v>
      </c>
      <c r="L2542" t="s">
        <v>45</v>
      </c>
      <c r="N2542" s="6">
        <v>2016</v>
      </c>
      <c r="R2542" s="7">
        <v>21.212100634349699</v>
      </c>
      <c r="S2542" s="7">
        <v>39.177278784955099</v>
      </c>
      <c r="T2542" t="s">
        <v>46</v>
      </c>
      <c r="U2542" t="s">
        <v>32038</v>
      </c>
      <c r="W2542" t="s">
        <v>32052</v>
      </c>
      <c r="X2542" t="s">
        <v>32053</v>
      </c>
      <c r="Y2542" t="s">
        <v>19854</v>
      </c>
      <c r="Z2542" t="s">
        <v>19864</v>
      </c>
      <c r="AG2542" t="s">
        <v>32054</v>
      </c>
      <c r="AH2542" s="24">
        <v>1247047</v>
      </c>
      <c r="AI2542" t="s">
        <v>32055</v>
      </c>
      <c r="AJ2542" t="s">
        <v>32057</v>
      </c>
    </row>
    <row r="2543" spans="1:36" ht="17.25" hidden="1" customHeight="1" x14ac:dyDescent="0.2">
      <c r="A2543" s="4" t="s">
        <v>32049</v>
      </c>
      <c r="B2543" t="s">
        <v>31798</v>
      </c>
      <c r="C2543" t="s">
        <v>32050</v>
      </c>
      <c r="D2543" t="s">
        <v>32051</v>
      </c>
      <c r="E2543" t="s">
        <v>58</v>
      </c>
      <c r="F2543" t="s">
        <v>1763</v>
      </c>
      <c r="G2543" s="5">
        <v>660</v>
      </c>
      <c r="H2543" t="s">
        <v>42</v>
      </c>
      <c r="I2543" t="s">
        <v>240</v>
      </c>
      <c r="J2543" t="s">
        <v>44</v>
      </c>
      <c r="K2543" t="s">
        <v>45</v>
      </c>
      <c r="L2543" t="s">
        <v>45</v>
      </c>
      <c r="N2543" s="24">
        <v>2016</v>
      </c>
      <c r="R2543" s="7">
        <v>21.212100634349699</v>
      </c>
      <c r="S2543" s="7">
        <v>39.177278784955099</v>
      </c>
      <c r="T2543" t="s">
        <v>46</v>
      </c>
      <c r="U2543" t="s">
        <v>32038</v>
      </c>
      <c r="W2543" t="s">
        <v>32052</v>
      </c>
      <c r="X2543" t="s">
        <v>32053</v>
      </c>
      <c r="Y2543" t="s">
        <v>19854</v>
      </c>
      <c r="Z2543" t="s">
        <v>19864</v>
      </c>
      <c r="AG2543" t="s">
        <v>32054</v>
      </c>
      <c r="AH2543" s="24">
        <v>1247048</v>
      </c>
      <c r="AI2543" t="s">
        <v>32055</v>
      </c>
      <c r="AJ2543" t="s">
        <v>32058</v>
      </c>
    </row>
    <row r="2544" spans="1:36" ht="17.25" hidden="1" customHeight="1" x14ac:dyDescent="0.2">
      <c r="A2544" s="4" t="s">
        <v>32049</v>
      </c>
      <c r="B2544" t="s">
        <v>31798</v>
      </c>
      <c r="C2544" t="s">
        <v>32050</v>
      </c>
      <c r="D2544" t="s">
        <v>32051</v>
      </c>
      <c r="E2544" t="s">
        <v>191</v>
      </c>
      <c r="F2544" t="s">
        <v>1763</v>
      </c>
      <c r="G2544" s="5">
        <v>660</v>
      </c>
      <c r="H2544" t="s">
        <v>42</v>
      </c>
      <c r="I2544" t="s">
        <v>240</v>
      </c>
      <c r="J2544" t="s">
        <v>44</v>
      </c>
      <c r="K2544" t="s">
        <v>45</v>
      </c>
      <c r="L2544" t="s">
        <v>45</v>
      </c>
      <c r="N2544" s="24">
        <v>2016</v>
      </c>
      <c r="R2544" s="7">
        <v>21.212100634349699</v>
      </c>
      <c r="S2544" s="7">
        <v>39.177278784955099</v>
      </c>
      <c r="T2544" t="s">
        <v>46</v>
      </c>
      <c r="U2544" t="s">
        <v>32038</v>
      </c>
      <c r="W2544" t="s">
        <v>32052</v>
      </c>
      <c r="X2544" t="s">
        <v>32053</v>
      </c>
      <c r="Y2544" t="s">
        <v>19854</v>
      </c>
      <c r="Z2544" t="s">
        <v>19864</v>
      </c>
      <c r="AG2544" t="s">
        <v>32054</v>
      </c>
      <c r="AH2544" s="24">
        <v>1247049</v>
      </c>
      <c r="AI2544" t="s">
        <v>32055</v>
      </c>
      <c r="AJ2544" t="s">
        <v>32059</v>
      </c>
    </row>
    <row r="2545" spans="1:36" ht="17.25" hidden="1" customHeight="1" x14ac:dyDescent="0.2">
      <c r="A2545" s="4" t="s">
        <v>32084</v>
      </c>
      <c r="B2545" t="s">
        <v>31798</v>
      </c>
      <c r="C2545" t="s">
        <v>32085</v>
      </c>
      <c r="D2545" t="s">
        <v>32086</v>
      </c>
      <c r="E2545" t="s">
        <v>40</v>
      </c>
      <c r="F2545" t="s">
        <v>86</v>
      </c>
      <c r="G2545" s="5">
        <v>770</v>
      </c>
      <c r="H2545" t="s">
        <v>42</v>
      </c>
      <c r="I2545" t="s">
        <v>43</v>
      </c>
      <c r="J2545" t="s">
        <v>45</v>
      </c>
      <c r="K2545" t="s">
        <v>45</v>
      </c>
      <c r="L2545" t="s">
        <v>45</v>
      </c>
      <c r="N2545" s="6">
        <v>2022</v>
      </c>
      <c r="R2545" s="7">
        <v>17.338929</v>
      </c>
      <c r="S2545" s="7">
        <v>42.386941</v>
      </c>
      <c r="T2545" t="s">
        <v>46</v>
      </c>
      <c r="U2545" t="s">
        <v>32087</v>
      </c>
      <c r="X2545" t="s">
        <v>32063</v>
      </c>
      <c r="Y2545" t="s">
        <v>19854</v>
      </c>
      <c r="Z2545" t="s">
        <v>19864</v>
      </c>
      <c r="AC2545" t="s">
        <v>32088</v>
      </c>
      <c r="AD2545" t="s">
        <v>52</v>
      </c>
      <c r="AE2545" t="s">
        <v>881</v>
      </c>
      <c r="AF2545" t="s">
        <v>52</v>
      </c>
      <c r="AG2545" t="s">
        <v>32089</v>
      </c>
      <c r="AH2545" s="8" t="s">
        <v>32090</v>
      </c>
      <c r="AI2545" t="s">
        <v>32091</v>
      </c>
      <c r="AJ2545" t="s">
        <v>32092</v>
      </c>
    </row>
    <row r="2546" spans="1:36" ht="17.25" hidden="1" customHeight="1" x14ac:dyDescent="0.2">
      <c r="A2546" s="4" t="s">
        <v>32084</v>
      </c>
      <c r="B2546" t="s">
        <v>31798</v>
      </c>
      <c r="C2546" t="s">
        <v>32085</v>
      </c>
      <c r="D2546" t="s">
        <v>32086</v>
      </c>
      <c r="E2546" t="s">
        <v>56</v>
      </c>
      <c r="F2546" t="s">
        <v>86</v>
      </c>
      <c r="G2546" s="5">
        <v>770</v>
      </c>
      <c r="H2546" t="s">
        <v>42</v>
      </c>
      <c r="I2546" t="s">
        <v>43</v>
      </c>
      <c r="J2546" t="s">
        <v>45</v>
      </c>
      <c r="K2546" t="s">
        <v>45</v>
      </c>
      <c r="L2546" t="s">
        <v>45</v>
      </c>
      <c r="N2546" s="24">
        <v>2020</v>
      </c>
      <c r="R2546" s="7">
        <v>17.338929</v>
      </c>
      <c r="S2546" s="7">
        <v>42.386941</v>
      </c>
      <c r="T2546" t="s">
        <v>46</v>
      </c>
      <c r="U2546" t="s">
        <v>32087</v>
      </c>
      <c r="X2546" t="s">
        <v>32063</v>
      </c>
      <c r="Y2546" t="s">
        <v>19854</v>
      </c>
      <c r="Z2546" t="s">
        <v>19864</v>
      </c>
      <c r="AC2546" t="s">
        <v>32088</v>
      </c>
      <c r="AD2546" t="s">
        <v>52</v>
      </c>
      <c r="AE2546" t="s">
        <v>881</v>
      </c>
      <c r="AF2546" t="s">
        <v>52</v>
      </c>
      <c r="AG2546" t="s">
        <v>32089</v>
      </c>
      <c r="AH2546" s="8" t="s">
        <v>32093</v>
      </c>
      <c r="AI2546" t="s">
        <v>32091</v>
      </c>
      <c r="AJ2546" t="s">
        <v>32094</v>
      </c>
    </row>
    <row r="2547" spans="1:36" ht="17.25" hidden="1" customHeight="1" x14ac:dyDescent="0.2">
      <c r="A2547" s="4" t="s">
        <v>32084</v>
      </c>
      <c r="B2547" t="s">
        <v>31798</v>
      </c>
      <c r="C2547" t="s">
        <v>32085</v>
      </c>
      <c r="D2547" t="s">
        <v>32086</v>
      </c>
      <c r="E2547" t="s">
        <v>58</v>
      </c>
      <c r="F2547" t="s">
        <v>86</v>
      </c>
      <c r="G2547" s="5">
        <v>770</v>
      </c>
      <c r="H2547" t="s">
        <v>42</v>
      </c>
      <c r="I2547" t="s">
        <v>43</v>
      </c>
      <c r="J2547" t="s">
        <v>45</v>
      </c>
      <c r="K2547" t="s">
        <v>45</v>
      </c>
      <c r="L2547" t="s">
        <v>45</v>
      </c>
      <c r="N2547" s="24">
        <v>2022</v>
      </c>
      <c r="R2547" s="7">
        <v>17.338929</v>
      </c>
      <c r="S2547" s="7">
        <v>42.386941</v>
      </c>
      <c r="T2547" t="s">
        <v>46</v>
      </c>
      <c r="U2547" t="s">
        <v>32087</v>
      </c>
      <c r="X2547" t="s">
        <v>32063</v>
      </c>
      <c r="Y2547" t="s">
        <v>19854</v>
      </c>
      <c r="Z2547" t="s">
        <v>19864</v>
      </c>
      <c r="AC2547" t="s">
        <v>32088</v>
      </c>
      <c r="AD2547" t="s">
        <v>52</v>
      </c>
      <c r="AE2547" t="s">
        <v>881</v>
      </c>
      <c r="AF2547" t="s">
        <v>52</v>
      </c>
      <c r="AG2547" t="s">
        <v>32089</v>
      </c>
      <c r="AH2547" s="8" t="s">
        <v>32095</v>
      </c>
      <c r="AI2547" t="s">
        <v>32091</v>
      </c>
      <c r="AJ2547" t="s">
        <v>32096</v>
      </c>
    </row>
    <row r="2548" spans="1:36" ht="17.25" hidden="1" customHeight="1" x14ac:dyDescent="0.2">
      <c r="A2548" s="4" t="s">
        <v>32084</v>
      </c>
      <c r="B2548" t="s">
        <v>31798</v>
      </c>
      <c r="C2548" t="s">
        <v>32085</v>
      </c>
      <c r="D2548" t="s">
        <v>32086</v>
      </c>
      <c r="E2548" t="s">
        <v>191</v>
      </c>
      <c r="F2548" t="s">
        <v>86</v>
      </c>
      <c r="G2548" s="5">
        <v>770</v>
      </c>
      <c r="H2548" t="s">
        <v>42</v>
      </c>
      <c r="I2548" t="s">
        <v>43</v>
      </c>
      <c r="J2548" t="s">
        <v>45</v>
      </c>
      <c r="K2548" t="s">
        <v>45</v>
      </c>
      <c r="L2548" t="s">
        <v>45</v>
      </c>
      <c r="N2548" s="6">
        <v>2022</v>
      </c>
      <c r="R2548" s="7">
        <v>17.338929</v>
      </c>
      <c r="S2548" s="7">
        <v>42.386941</v>
      </c>
      <c r="T2548" t="s">
        <v>46</v>
      </c>
      <c r="U2548" t="s">
        <v>32087</v>
      </c>
      <c r="X2548" t="s">
        <v>32063</v>
      </c>
      <c r="Y2548" t="s">
        <v>19854</v>
      </c>
      <c r="Z2548" t="s">
        <v>19864</v>
      </c>
      <c r="AC2548" t="s">
        <v>32088</v>
      </c>
      <c r="AD2548" t="s">
        <v>52</v>
      </c>
      <c r="AE2548" t="s">
        <v>881</v>
      </c>
      <c r="AF2548" t="s">
        <v>52</v>
      </c>
      <c r="AG2548" t="s">
        <v>32089</v>
      </c>
      <c r="AH2548" s="27" t="s">
        <v>32097</v>
      </c>
      <c r="AI2548" t="s">
        <v>32091</v>
      </c>
      <c r="AJ2548" t="s">
        <v>32098</v>
      </c>
    </row>
    <row r="2549" spans="1:36" ht="17.25" hidden="1" customHeight="1" x14ac:dyDescent="0.2">
      <c r="A2549" s="4" t="s">
        <v>32084</v>
      </c>
      <c r="B2549" t="s">
        <v>31798</v>
      </c>
      <c r="C2549" t="s">
        <v>32085</v>
      </c>
      <c r="D2549" t="s">
        <v>32086</v>
      </c>
      <c r="E2549" t="s">
        <v>335</v>
      </c>
      <c r="F2549" t="s">
        <v>86</v>
      </c>
      <c r="G2549" s="5">
        <v>770</v>
      </c>
      <c r="H2549" t="s">
        <v>42</v>
      </c>
      <c r="I2549" t="s">
        <v>43</v>
      </c>
      <c r="J2549" t="s">
        <v>45</v>
      </c>
      <c r="K2549" t="s">
        <v>45</v>
      </c>
      <c r="L2549" t="s">
        <v>45</v>
      </c>
      <c r="N2549" s="6">
        <v>2022</v>
      </c>
      <c r="R2549" s="7">
        <v>17.338929</v>
      </c>
      <c r="S2549" s="7">
        <v>42.386941</v>
      </c>
      <c r="T2549" t="s">
        <v>46</v>
      </c>
      <c r="U2549" t="s">
        <v>32087</v>
      </c>
      <c r="X2549" t="s">
        <v>32063</v>
      </c>
      <c r="Y2549" t="s">
        <v>19854</v>
      </c>
      <c r="Z2549" t="s">
        <v>19864</v>
      </c>
      <c r="AC2549" t="s">
        <v>32088</v>
      </c>
      <c r="AD2549" t="s">
        <v>52</v>
      </c>
      <c r="AE2549" t="s">
        <v>881</v>
      </c>
      <c r="AF2549" t="s">
        <v>52</v>
      </c>
      <c r="AG2549" t="s">
        <v>32089</v>
      </c>
      <c r="AH2549" s="27" t="s">
        <v>32099</v>
      </c>
      <c r="AI2549" t="s">
        <v>32091</v>
      </c>
      <c r="AJ2549" t="s">
        <v>32100</v>
      </c>
    </row>
    <row r="2550" spans="1:36" ht="17.25" hidden="1" customHeight="1" x14ac:dyDescent="0.2">
      <c r="A2550" s="4" t="s">
        <v>32101</v>
      </c>
      <c r="B2550" t="s">
        <v>31798</v>
      </c>
      <c r="C2550" t="s">
        <v>32102</v>
      </c>
      <c r="D2550" t="s">
        <v>32103</v>
      </c>
      <c r="E2550" t="s">
        <v>738</v>
      </c>
      <c r="F2550" t="s">
        <v>86</v>
      </c>
      <c r="G2550" s="5">
        <v>186.7</v>
      </c>
      <c r="H2550" t="s">
        <v>42</v>
      </c>
      <c r="I2550" t="s">
        <v>65</v>
      </c>
      <c r="J2550" t="s">
        <v>44</v>
      </c>
      <c r="L2550" t="s">
        <v>45</v>
      </c>
      <c r="N2550" s="6">
        <v>2015</v>
      </c>
      <c r="R2550" s="7">
        <v>27.019634</v>
      </c>
      <c r="S2550" s="7">
        <v>49.578392000000001</v>
      </c>
      <c r="T2550" t="s">
        <v>504</v>
      </c>
      <c r="U2550" t="s">
        <v>32104</v>
      </c>
      <c r="X2550" t="s">
        <v>31867</v>
      </c>
      <c r="Y2550" t="s">
        <v>19854</v>
      </c>
      <c r="Z2550" t="s">
        <v>19864</v>
      </c>
      <c r="AA2550" t="s">
        <v>32105</v>
      </c>
      <c r="AC2550" t="s">
        <v>32106</v>
      </c>
      <c r="AD2550" t="s">
        <v>880</v>
      </c>
      <c r="AE2550" t="s">
        <v>881</v>
      </c>
      <c r="AF2550" t="s">
        <v>1869</v>
      </c>
      <c r="AG2550" t="s">
        <v>32107</v>
      </c>
      <c r="AH2550" s="27">
        <v>1242647</v>
      </c>
      <c r="AI2550" t="s">
        <v>32108</v>
      </c>
      <c r="AJ2550" t="s">
        <v>32111</v>
      </c>
    </row>
    <row r="2551" spans="1:36" ht="17.25" hidden="1" customHeight="1" x14ac:dyDescent="0.2">
      <c r="A2551" s="4" t="s">
        <v>32112</v>
      </c>
      <c r="B2551" t="s">
        <v>31798</v>
      </c>
      <c r="C2551" t="s">
        <v>32113</v>
      </c>
      <c r="D2551" t="s">
        <v>32114</v>
      </c>
      <c r="E2551" t="s">
        <v>58</v>
      </c>
      <c r="F2551" t="s">
        <v>86</v>
      </c>
      <c r="G2551" s="5">
        <v>62</v>
      </c>
      <c r="H2551" t="s">
        <v>42</v>
      </c>
      <c r="I2551" t="s">
        <v>65</v>
      </c>
      <c r="J2551" t="s">
        <v>45</v>
      </c>
      <c r="K2551" t="s">
        <v>45</v>
      </c>
      <c r="L2551" t="s">
        <v>45</v>
      </c>
      <c r="N2551" s="6">
        <v>2013</v>
      </c>
      <c r="R2551" s="7">
        <v>20.231672</v>
      </c>
      <c r="S2551" s="7">
        <v>44.911517000000003</v>
      </c>
      <c r="T2551" t="s">
        <v>504</v>
      </c>
      <c r="U2551" t="s">
        <v>32115</v>
      </c>
      <c r="X2551" t="s">
        <v>32116</v>
      </c>
      <c r="Y2551" t="s">
        <v>19854</v>
      </c>
      <c r="Z2551" t="s">
        <v>19864</v>
      </c>
      <c r="AC2551" t="s">
        <v>32117</v>
      </c>
      <c r="AF2551" t="s">
        <v>52</v>
      </c>
      <c r="AG2551" t="s">
        <v>32118</v>
      </c>
      <c r="AH2551" s="27"/>
      <c r="AI2551" t="s">
        <v>32119</v>
      </c>
      <c r="AJ2551" t="s">
        <v>32122</v>
      </c>
    </row>
    <row r="2552" spans="1:36" ht="17.25" hidden="1" customHeight="1" x14ac:dyDescent="0.2">
      <c r="A2552" s="4" t="s">
        <v>32112</v>
      </c>
      <c r="B2552" t="s">
        <v>31798</v>
      </c>
      <c r="C2552" t="s">
        <v>32113</v>
      </c>
      <c r="D2552" t="s">
        <v>32114</v>
      </c>
      <c r="E2552" t="s">
        <v>191</v>
      </c>
      <c r="F2552" t="s">
        <v>86</v>
      </c>
      <c r="G2552" s="5">
        <v>62</v>
      </c>
      <c r="H2552" t="s">
        <v>42</v>
      </c>
      <c r="I2552" t="s">
        <v>65</v>
      </c>
      <c r="J2552" t="s">
        <v>45</v>
      </c>
      <c r="K2552" t="s">
        <v>45</v>
      </c>
      <c r="L2552" t="s">
        <v>45</v>
      </c>
      <c r="N2552" s="6">
        <v>2013</v>
      </c>
      <c r="R2552" s="7">
        <v>20.231672</v>
      </c>
      <c r="S2552" s="7">
        <v>44.911517000000003</v>
      </c>
      <c r="T2552" t="s">
        <v>504</v>
      </c>
      <c r="U2552" t="s">
        <v>32115</v>
      </c>
      <c r="X2552" t="s">
        <v>32116</v>
      </c>
      <c r="Y2552" t="s">
        <v>19854</v>
      </c>
      <c r="Z2552" t="s">
        <v>19864</v>
      </c>
      <c r="AC2552" t="s">
        <v>32117</v>
      </c>
      <c r="AF2552" t="s">
        <v>52</v>
      </c>
      <c r="AG2552" t="s">
        <v>32118</v>
      </c>
      <c r="AH2552" s="27"/>
      <c r="AI2552" t="s">
        <v>32119</v>
      </c>
      <c r="AJ2552" t="s">
        <v>32123</v>
      </c>
    </row>
    <row r="2553" spans="1:36" ht="17.25" hidden="1" customHeight="1" x14ac:dyDescent="0.2">
      <c r="A2553" s="4" t="s">
        <v>32191</v>
      </c>
      <c r="B2553" t="s">
        <v>31798</v>
      </c>
      <c r="C2553" t="s">
        <v>32192</v>
      </c>
      <c r="D2553" t="s">
        <v>32193</v>
      </c>
      <c r="E2553" t="s">
        <v>40</v>
      </c>
      <c r="F2553" t="s">
        <v>86</v>
      </c>
      <c r="G2553" s="5">
        <v>420</v>
      </c>
      <c r="H2553" t="s">
        <v>42</v>
      </c>
      <c r="I2553" t="s">
        <v>43</v>
      </c>
      <c r="J2553" t="s">
        <v>44</v>
      </c>
      <c r="L2553" t="s">
        <v>45</v>
      </c>
      <c r="N2553" s="6">
        <v>2014</v>
      </c>
      <c r="R2553" s="7">
        <v>27.587374000000001</v>
      </c>
      <c r="S2553" s="7">
        <v>48.972835000000003</v>
      </c>
      <c r="T2553" t="s">
        <v>504</v>
      </c>
      <c r="U2553" t="s">
        <v>32194</v>
      </c>
      <c r="X2553" t="s">
        <v>31802</v>
      </c>
      <c r="Y2553" t="s">
        <v>19854</v>
      </c>
      <c r="Z2553" t="s">
        <v>19864</v>
      </c>
      <c r="AA2553" t="s">
        <v>32195</v>
      </c>
      <c r="AC2553" t="s">
        <v>32196</v>
      </c>
      <c r="AD2553" t="s">
        <v>52</v>
      </c>
      <c r="AE2553" t="s">
        <v>881</v>
      </c>
      <c r="AF2553" t="s">
        <v>1869</v>
      </c>
      <c r="AG2553" t="s">
        <v>32197</v>
      </c>
      <c r="AI2553" t="s">
        <v>32198</v>
      </c>
      <c r="AJ2553" t="s">
        <v>32199</v>
      </c>
    </row>
    <row r="2554" spans="1:36" ht="17.25" hidden="1" customHeight="1" x14ac:dyDescent="0.2">
      <c r="A2554" s="4" t="s">
        <v>32200</v>
      </c>
      <c r="B2554" t="s">
        <v>31798</v>
      </c>
      <c r="C2554" t="s">
        <v>32201</v>
      </c>
      <c r="D2554" t="s">
        <v>32202</v>
      </c>
      <c r="E2554" t="s">
        <v>40</v>
      </c>
      <c r="F2554" t="s">
        <v>1763</v>
      </c>
      <c r="G2554" s="5">
        <v>57.6</v>
      </c>
      <c r="H2554" t="s">
        <v>42</v>
      </c>
      <c r="I2554" t="s">
        <v>528</v>
      </c>
      <c r="J2554" t="s">
        <v>45</v>
      </c>
      <c r="K2554" t="s">
        <v>45</v>
      </c>
      <c r="N2554" s="24">
        <v>2022</v>
      </c>
      <c r="R2554" s="7">
        <v>22.702870000000001</v>
      </c>
      <c r="S2554" s="7">
        <v>42.699730000000002</v>
      </c>
      <c r="T2554" t="s">
        <v>46</v>
      </c>
      <c r="U2554" t="s">
        <v>32203</v>
      </c>
      <c r="X2554" t="s">
        <v>32015</v>
      </c>
      <c r="Y2554" t="s">
        <v>19854</v>
      </c>
      <c r="Z2554" t="s">
        <v>19864</v>
      </c>
      <c r="AD2554" t="s">
        <v>52</v>
      </c>
      <c r="AE2554" t="s">
        <v>1546</v>
      </c>
      <c r="AG2554" t="s">
        <v>32204</v>
      </c>
      <c r="AH2554" s="24">
        <v>1304579</v>
      </c>
      <c r="AI2554" t="s">
        <v>32205</v>
      </c>
      <c r="AJ2554" t="s">
        <v>32206</v>
      </c>
    </row>
    <row r="2555" spans="1:36" ht="17.25" hidden="1" customHeight="1" x14ac:dyDescent="0.2">
      <c r="A2555" s="4" t="s">
        <v>32207</v>
      </c>
      <c r="B2555" t="s">
        <v>31798</v>
      </c>
      <c r="C2555" t="s">
        <v>32208</v>
      </c>
      <c r="D2555" t="s">
        <v>32209</v>
      </c>
      <c r="E2555" t="s">
        <v>58</v>
      </c>
      <c r="F2555" t="s">
        <v>86</v>
      </c>
      <c r="G2555" s="5">
        <v>56</v>
      </c>
      <c r="H2555" t="s">
        <v>42</v>
      </c>
      <c r="I2555" t="s">
        <v>65</v>
      </c>
      <c r="J2555" t="s">
        <v>45</v>
      </c>
      <c r="K2555" t="s">
        <v>45</v>
      </c>
      <c r="L2555" t="s">
        <v>45</v>
      </c>
      <c r="N2555" s="6">
        <v>2013</v>
      </c>
      <c r="R2555" s="7">
        <v>17.537863000000002</v>
      </c>
      <c r="S2555" s="7">
        <v>44.199728</v>
      </c>
      <c r="T2555" t="s">
        <v>504</v>
      </c>
      <c r="U2555" t="s">
        <v>32210</v>
      </c>
      <c r="X2555" t="s">
        <v>32210</v>
      </c>
      <c r="Y2555" t="s">
        <v>19854</v>
      </c>
      <c r="Z2555" t="s">
        <v>19864</v>
      </c>
      <c r="AG2555" t="s">
        <v>32211</v>
      </c>
      <c r="AH2555" s="24">
        <v>1239412</v>
      </c>
      <c r="AI2555" t="s">
        <v>32212</v>
      </c>
      <c r="AJ2555" t="s">
        <v>32215</v>
      </c>
    </row>
    <row r="2556" spans="1:36" ht="17.25" hidden="1" customHeight="1" x14ac:dyDescent="0.2">
      <c r="A2556" s="4" t="s">
        <v>32207</v>
      </c>
      <c r="B2556" t="s">
        <v>31798</v>
      </c>
      <c r="C2556" t="s">
        <v>32208</v>
      </c>
      <c r="D2556" t="s">
        <v>32209</v>
      </c>
      <c r="E2556" t="s">
        <v>191</v>
      </c>
      <c r="F2556" t="s">
        <v>86</v>
      </c>
      <c r="G2556" s="5">
        <v>56</v>
      </c>
      <c r="H2556" t="s">
        <v>42</v>
      </c>
      <c r="I2556" t="s">
        <v>65</v>
      </c>
      <c r="J2556" t="s">
        <v>45</v>
      </c>
      <c r="K2556" t="s">
        <v>45</v>
      </c>
      <c r="L2556" t="s">
        <v>45</v>
      </c>
      <c r="N2556" s="6">
        <v>2013</v>
      </c>
      <c r="R2556" s="7">
        <v>17.537863000000002</v>
      </c>
      <c r="S2556" s="7">
        <v>44.199728</v>
      </c>
      <c r="T2556" t="s">
        <v>504</v>
      </c>
      <c r="U2556" t="s">
        <v>32210</v>
      </c>
      <c r="X2556" t="s">
        <v>32210</v>
      </c>
      <c r="Y2556" t="s">
        <v>19854</v>
      </c>
      <c r="Z2556" t="s">
        <v>19864</v>
      </c>
      <c r="AG2556" t="s">
        <v>32211</v>
      </c>
      <c r="AH2556" s="24">
        <v>1239413</v>
      </c>
      <c r="AI2556" t="s">
        <v>32212</v>
      </c>
      <c r="AJ2556" t="s">
        <v>32216</v>
      </c>
    </row>
    <row r="2557" spans="1:36" ht="17.25" hidden="1" customHeight="1" x14ac:dyDescent="0.2">
      <c r="A2557" s="4" t="s">
        <v>32217</v>
      </c>
      <c r="B2557" t="s">
        <v>31798</v>
      </c>
      <c r="C2557" t="s">
        <v>32218</v>
      </c>
      <c r="D2557" t="s">
        <v>32229</v>
      </c>
      <c r="E2557" t="s">
        <v>75</v>
      </c>
      <c r="F2557" t="s">
        <v>570</v>
      </c>
      <c r="G2557" s="5">
        <v>120</v>
      </c>
      <c r="H2557" t="s">
        <v>42</v>
      </c>
      <c r="I2557" t="s">
        <v>240</v>
      </c>
      <c r="J2557" t="s">
        <v>44</v>
      </c>
      <c r="K2557" t="s">
        <v>45</v>
      </c>
      <c r="L2557" t="s">
        <v>45</v>
      </c>
      <c r="N2557" s="24">
        <v>2018</v>
      </c>
      <c r="R2557" s="7">
        <v>22.705291984915</v>
      </c>
      <c r="S2557" s="7">
        <v>39.019974115826201</v>
      </c>
      <c r="T2557" t="s">
        <v>46</v>
      </c>
      <c r="U2557" t="s">
        <v>32220</v>
      </c>
      <c r="X2557" t="s">
        <v>32015</v>
      </c>
      <c r="Y2557" t="s">
        <v>19854</v>
      </c>
      <c r="Z2557" t="s">
        <v>19864</v>
      </c>
      <c r="AC2557" t="s">
        <v>32221</v>
      </c>
      <c r="AD2557" t="s">
        <v>880</v>
      </c>
      <c r="AE2557" t="s">
        <v>254</v>
      </c>
      <c r="AF2557" t="s">
        <v>52</v>
      </c>
      <c r="AG2557" t="s">
        <v>32222</v>
      </c>
      <c r="AH2557" s="24">
        <v>1310428</v>
      </c>
      <c r="AI2557" t="s">
        <v>32223</v>
      </c>
      <c r="AJ2557" t="s">
        <v>32230</v>
      </c>
    </row>
    <row r="2558" spans="1:36" ht="17.25" hidden="1" customHeight="1" x14ac:dyDescent="0.2">
      <c r="A2558" s="4" t="s">
        <v>32217</v>
      </c>
      <c r="B2558" t="s">
        <v>31798</v>
      </c>
      <c r="C2558" t="s">
        <v>32218</v>
      </c>
      <c r="D2558" t="s">
        <v>32229</v>
      </c>
      <c r="E2558" t="s">
        <v>77</v>
      </c>
      <c r="F2558" t="s">
        <v>570</v>
      </c>
      <c r="G2558" s="5">
        <v>120</v>
      </c>
      <c r="H2558" t="s">
        <v>42</v>
      </c>
      <c r="I2558" t="s">
        <v>240</v>
      </c>
      <c r="J2558" t="s">
        <v>44</v>
      </c>
      <c r="K2558" t="s">
        <v>45</v>
      </c>
      <c r="L2558" t="s">
        <v>45</v>
      </c>
      <c r="N2558" s="24">
        <v>2018</v>
      </c>
      <c r="R2558" s="7">
        <v>22.705291984915</v>
      </c>
      <c r="S2558" s="7">
        <v>39.019974115826201</v>
      </c>
      <c r="T2558" t="s">
        <v>46</v>
      </c>
      <c r="U2558" t="s">
        <v>32220</v>
      </c>
      <c r="X2558" t="s">
        <v>32015</v>
      </c>
      <c r="Y2558" t="s">
        <v>19854</v>
      </c>
      <c r="Z2558" t="s">
        <v>19864</v>
      </c>
      <c r="AC2558" t="s">
        <v>32221</v>
      </c>
      <c r="AD2558" t="s">
        <v>880</v>
      </c>
      <c r="AE2558" t="s">
        <v>254</v>
      </c>
      <c r="AF2558" t="s">
        <v>52</v>
      </c>
      <c r="AG2558" t="s">
        <v>32222</v>
      </c>
      <c r="AH2558" s="24">
        <v>1310429</v>
      </c>
      <c r="AI2558" t="s">
        <v>32223</v>
      </c>
      <c r="AJ2558" t="s">
        <v>32231</v>
      </c>
    </row>
    <row r="2559" spans="1:36" ht="17.25" hidden="1" customHeight="1" x14ac:dyDescent="0.2">
      <c r="A2559" s="4" t="s">
        <v>32241</v>
      </c>
      <c r="B2559" t="s">
        <v>31798</v>
      </c>
      <c r="C2559" t="s">
        <v>32242</v>
      </c>
      <c r="D2559" t="s">
        <v>32243</v>
      </c>
      <c r="E2559" t="s">
        <v>40</v>
      </c>
      <c r="F2559" t="s">
        <v>64</v>
      </c>
      <c r="G2559" s="5">
        <v>683</v>
      </c>
      <c r="H2559" t="s">
        <v>42</v>
      </c>
      <c r="I2559" t="s">
        <v>43</v>
      </c>
      <c r="J2559" t="s">
        <v>45</v>
      </c>
      <c r="K2559" t="s">
        <v>45</v>
      </c>
      <c r="L2559" t="s">
        <v>45</v>
      </c>
      <c r="N2559" s="6">
        <v>2014</v>
      </c>
      <c r="P2559" s="25"/>
      <c r="R2559" s="7">
        <v>25.827373000000001</v>
      </c>
      <c r="S2559" s="7">
        <v>50.133522999999997</v>
      </c>
      <c r="T2559" t="s">
        <v>46</v>
      </c>
      <c r="U2559" t="s">
        <v>32244</v>
      </c>
      <c r="X2559" t="s">
        <v>31867</v>
      </c>
      <c r="Y2559" t="s">
        <v>19854</v>
      </c>
      <c r="Z2559" t="s">
        <v>19864</v>
      </c>
      <c r="AA2559" t="s">
        <v>32245</v>
      </c>
      <c r="AC2559" t="s">
        <v>32246</v>
      </c>
      <c r="AD2559" t="s">
        <v>52</v>
      </c>
      <c r="AE2559" t="s">
        <v>254</v>
      </c>
      <c r="AF2559" t="s">
        <v>52</v>
      </c>
      <c r="AG2559" t="s">
        <v>32247</v>
      </c>
      <c r="AH2559" s="27" t="s">
        <v>32248</v>
      </c>
      <c r="AI2559" t="s">
        <v>32249</v>
      </c>
      <c r="AJ2559" t="s">
        <v>32250</v>
      </c>
    </row>
    <row r="2560" spans="1:36" ht="17.25" hidden="1" customHeight="1" x14ac:dyDescent="0.2">
      <c r="A2560" s="4" t="s">
        <v>32241</v>
      </c>
      <c r="B2560" t="s">
        <v>31798</v>
      </c>
      <c r="C2560" t="s">
        <v>32242</v>
      </c>
      <c r="D2560" t="s">
        <v>32243</v>
      </c>
      <c r="E2560" t="s">
        <v>56</v>
      </c>
      <c r="F2560" t="s">
        <v>64</v>
      </c>
      <c r="G2560" s="5">
        <v>683</v>
      </c>
      <c r="H2560" t="s">
        <v>42</v>
      </c>
      <c r="I2560" t="s">
        <v>43</v>
      </c>
      <c r="J2560" t="s">
        <v>45</v>
      </c>
      <c r="K2560" t="s">
        <v>45</v>
      </c>
      <c r="L2560" t="s">
        <v>45</v>
      </c>
      <c r="N2560" s="6">
        <v>2014</v>
      </c>
      <c r="P2560" s="25"/>
      <c r="R2560" s="7">
        <v>25.827373000000001</v>
      </c>
      <c r="S2560" s="7">
        <v>50.133522999999997</v>
      </c>
      <c r="T2560" t="s">
        <v>46</v>
      </c>
      <c r="U2560" t="s">
        <v>32244</v>
      </c>
      <c r="X2560" t="s">
        <v>31867</v>
      </c>
      <c r="Y2560" t="s">
        <v>19854</v>
      </c>
      <c r="Z2560" t="s">
        <v>19864</v>
      </c>
      <c r="AA2560" t="s">
        <v>32245</v>
      </c>
      <c r="AC2560" t="s">
        <v>32246</v>
      </c>
      <c r="AD2560" t="s">
        <v>52</v>
      </c>
      <c r="AE2560" t="s">
        <v>254</v>
      </c>
      <c r="AF2560" t="s">
        <v>52</v>
      </c>
      <c r="AG2560" t="s">
        <v>32247</v>
      </c>
      <c r="AH2560" s="27" t="s">
        <v>32251</v>
      </c>
      <c r="AI2560" t="s">
        <v>32249</v>
      </c>
      <c r="AJ2560" t="s">
        <v>32252</v>
      </c>
    </row>
    <row r="2561" spans="1:36" ht="17.25" hidden="1" customHeight="1" x14ac:dyDescent="0.2">
      <c r="A2561" s="4" t="s">
        <v>32241</v>
      </c>
      <c r="B2561" t="s">
        <v>31798</v>
      </c>
      <c r="C2561" t="s">
        <v>32242</v>
      </c>
      <c r="D2561" t="s">
        <v>32243</v>
      </c>
      <c r="E2561" t="s">
        <v>58</v>
      </c>
      <c r="F2561" t="s">
        <v>64</v>
      </c>
      <c r="G2561" s="5">
        <v>683</v>
      </c>
      <c r="H2561" t="s">
        <v>42</v>
      </c>
      <c r="I2561" t="s">
        <v>43</v>
      </c>
      <c r="J2561" t="s">
        <v>45</v>
      </c>
      <c r="K2561" t="s">
        <v>45</v>
      </c>
      <c r="L2561" t="s">
        <v>45</v>
      </c>
      <c r="N2561" s="6">
        <v>2014</v>
      </c>
      <c r="R2561" s="7">
        <v>25.827373000000001</v>
      </c>
      <c r="S2561" s="7">
        <v>50.133522999999997</v>
      </c>
      <c r="T2561" t="s">
        <v>46</v>
      </c>
      <c r="U2561" t="s">
        <v>32244</v>
      </c>
      <c r="X2561" t="s">
        <v>31867</v>
      </c>
      <c r="Y2561" t="s">
        <v>19854</v>
      </c>
      <c r="Z2561" t="s">
        <v>19864</v>
      </c>
      <c r="AA2561" t="s">
        <v>32245</v>
      </c>
      <c r="AC2561" t="s">
        <v>32246</v>
      </c>
      <c r="AD2561" t="s">
        <v>52</v>
      </c>
      <c r="AE2561" t="s">
        <v>254</v>
      </c>
      <c r="AF2561" t="s">
        <v>52</v>
      </c>
      <c r="AG2561" t="s">
        <v>32247</v>
      </c>
      <c r="AH2561" s="27" t="s">
        <v>32253</v>
      </c>
      <c r="AI2561" t="s">
        <v>32249</v>
      </c>
      <c r="AJ2561" t="s">
        <v>32254</v>
      </c>
    </row>
    <row r="2562" spans="1:36" ht="17.25" hidden="1" customHeight="1" x14ac:dyDescent="0.2">
      <c r="A2562" s="4" t="s">
        <v>32241</v>
      </c>
      <c r="B2562" t="s">
        <v>31798</v>
      </c>
      <c r="C2562" t="s">
        <v>32242</v>
      </c>
      <c r="D2562" t="s">
        <v>32243</v>
      </c>
      <c r="E2562" t="s">
        <v>191</v>
      </c>
      <c r="F2562" t="s">
        <v>64</v>
      </c>
      <c r="G2562" s="5">
        <v>683</v>
      </c>
      <c r="H2562" t="s">
        <v>42</v>
      </c>
      <c r="I2562" t="s">
        <v>43</v>
      </c>
      <c r="J2562" t="s">
        <v>45</v>
      </c>
      <c r="K2562" t="s">
        <v>45</v>
      </c>
      <c r="L2562" t="s">
        <v>45</v>
      </c>
      <c r="N2562" s="6">
        <v>2014</v>
      </c>
      <c r="P2562" s="25"/>
      <c r="R2562" s="7">
        <v>25.827373000000001</v>
      </c>
      <c r="S2562" s="7">
        <v>50.133522999999997</v>
      </c>
      <c r="T2562" t="s">
        <v>46</v>
      </c>
      <c r="U2562" t="s">
        <v>32244</v>
      </c>
      <c r="X2562" t="s">
        <v>31867</v>
      </c>
      <c r="Y2562" t="s">
        <v>19854</v>
      </c>
      <c r="Z2562" t="s">
        <v>19864</v>
      </c>
      <c r="AA2562" t="s">
        <v>32245</v>
      </c>
      <c r="AC2562" t="s">
        <v>32246</v>
      </c>
      <c r="AD2562" t="s">
        <v>52</v>
      </c>
      <c r="AE2562" t="s">
        <v>254</v>
      </c>
      <c r="AF2562" t="s">
        <v>52</v>
      </c>
      <c r="AG2562" t="s">
        <v>32247</v>
      </c>
      <c r="AH2562" s="27" t="s">
        <v>32255</v>
      </c>
      <c r="AI2562" t="s">
        <v>32249</v>
      </c>
      <c r="AJ2562" t="s">
        <v>32256</v>
      </c>
    </row>
    <row r="2563" spans="1:36" ht="17.25" hidden="1" customHeight="1" x14ac:dyDescent="0.2">
      <c r="A2563" s="4" t="s">
        <v>32241</v>
      </c>
      <c r="B2563" t="s">
        <v>31798</v>
      </c>
      <c r="C2563" t="s">
        <v>32242</v>
      </c>
      <c r="D2563" t="s">
        <v>32243</v>
      </c>
      <c r="E2563" t="s">
        <v>335</v>
      </c>
      <c r="F2563" t="s">
        <v>64</v>
      </c>
      <c r="G2563" s="5">
        <v>683</v>
      </c>
      <c r="H2563" t="s">
        <v>42</v>
      </c>
      <c r="I2563" t="s">
        <v>43</v>
      </c>
      <c r="J2563" t="s">
        <v>45</v>
      </c>
      <c r="K2563" t="s">
        <v>45</v>
      </c>
      <c r="L2563" t="s">
        <v>45</v>
      </c>
      <c r="N2563" s="6">
        <v>2014</v>
      </c>
      <c r="P2563" s="25"/>
      <c r="R2563" s="7">
        <v>25.827373000000001</v>
      </c>
      <c r="S2563" s="7">
        <v>50.133522999999997</v>
      </c>
      <c r="T2563" t="s">
        <v>46</v>
      </c>
      <c r="U2563" t="s">
        <v>32244</v>
      </c>
      <c r="X2563" t="s">
        <v>31867</v>
      </c>
      <c r="Y2563" t="s">
        <v>19854</v>
      </c>
      <c r="Z2563" t="s">
        <v>19864</v>
      </c>
      <c r="AA2563" t="s">
        <v>32245</v>
      </c>
      <c r="AC2563" t="s">
        <v>32246</v>
      </c>
      <c r="AD2563" t="s">
        <v>52</v>
      </c>
      <c r="AE2563" t="s">
        <v>254</v>
      </c>
      <c r="AF2563" t="s">
        <v>52</v>
      </c>
      <c r="AG2563" t="s">
        <v>32247</v>
      </c>
      <c r="AH2563" s="27" t="s">
        <v>32257</v>
      </c>
      <c r="AI2563" t="s">
        <v>32249</v>
      </c>
      <c r="AJ2563" t="s">
        <v>32258</v>
      </c>
    </row>
    <row r="2564" spans="1:36" ht="17.25" hidden="1" customHeight="1" x14ac:dyDescent="0.2">
      <c r="A2564" s="4" t="s">
        <v>32241</v>
      </c>
      <c r="B2564" t="s">
        <v>31798</v>
      </c>
      <c r="C2564" t="s">
        <v>32242</v>
      </c>
      <c r="D2564" t="s">
        <v>32243</v>
      </c>
      <c r="E2564" t="s">
        <v>1157</v>
      </c>
      <c r="F2564" t="s">
        <v>64</v>
      </c>
      <c r="G2564" s="5">
        <v>683</v>
      </c>
      <c r="H2564" t="s">
        <v>42</v>
      </c>
      <c r="I2564" t="s">
        <v>43</v>
      </c>
      <c r="J2564" t="s">
        <v>45</v>
      </c>
      <c r="K2564" t="s">
        <v>45</v>
      </c>
      <c r="L2564" t="s">
        <v>45</v>
      </c>
      <c r="N2564" s="6">
        <v>2015</v>
      </c>
      <c r="R2564" s="7">
        <v>25.827373000000001</v>
      </c>
      <c r="S2564" s="7">
        <v>50.133522999999997</v>
      </c>
      <c r="T2564" t="s">
        <v>46</v>
      </c>
      <c r="U2564" t="s">
        <v>32244</v>
      </c>
      <c r="X2564" t="s">
        <v>31867</v>
      </c>
      <c r="Y2564" t="s">
        <v>19854</v>
      </c>
      <c r="Z2564" t="s">
        <v>19864</v>
      </c>
      <c r="AA2564" t="s">
        <v>32245</v>
      </c>
      <c r="AC2564" t="s">
        <v>32246</v>
      </c>
      <c r="AD2564" t="s">
        <v>52</v>
      </c>
      <c r="AE2564" t="s">
        <v>254</v>
      </c>
      <c r="AF2564" t="s">
        <v>52</v>
      </c>
      <c r="AG2564" t="s">
        <v>32247</v>
      </c>
      <c r="AH2564" s="27" t="s">
        <v>32259</v>
      </c>
      <c r="AI2564" t="s">
        <v>32249</v>
      </c>
      <c r="AJ2564" t="s">
        <v>32260</v>
      </c>
    </row>
    <row r="2565" spans="1:36" ht="17.25" hidden="1" customHeight="1" x14ac:dyDescent="0.2">
      <c r="A2565" s="4" t="s">
        <v>32272</v>
      </c>
      <c r="B2565" t="s">
        <v>31798</v>
      </c>
      <c r="C2565" t="s">
        <v>32273</v>
      </c>
      <c r="D2565" t="s">
        <v>32274</v>
      </c>
      <c r="E2565" t="s">
        <v>873</v>
      </c>
      <c r="F2565" t="s">
        <v>86</v>
      </c>
      <c r="G2565" s="5">
        <v>629</v>
      </c>
      <c r="H2565" t="s">
        <v>42</v>
      </c>
      <c r="I2565" t="s">
        <v>43</v>
      </c>
      <c r="J2565" t="s">
        <v>45</v>
      </c>
      <c r="K2565" t="s">
        <v>45</v>
      </c>
      <c r="L2565" t="s">
        <v>45</v>
      </c>
      <c r="N2565" s="6">
        <v>2013</v>
      </c>
      <c r="R2565" s="7">
        <v>25.825500000000002</v>
      </c>
      <c r="S2565" s="7">
        <v>50.133699999999997</v>
      </c>
      <c r="T2565" t="s">
        <v>46</v>
      </c>
      <c r="U2565" t="s">
        <v>32264</v>
      </c>
      <c r="V2565" t="s">
        <v>32275</v>
      </c>
      <c r="X2565" t="s">
        <v>31867</v>
      </c>
      <c r="Y2565" t="s">
        <v>19854</v>
      </c>
      <c r="Z2565" t="s">
        <v>19864</v>
      </c>
      <c r="AD2565" t="s">
        <v>52</v>
      </c>
      <c r="AE2565" t="s">
        <v>254</v>
      </c>
      <c r="AF2565" t="s">
        <v>52</v>
      </c>
      <c r="AG2565" t="s">
        <v>32266</v>
      </c>
      <c r="AH2565" s="27" t="s">
        <v>32281</v>
      </c>
      <c r="AI2565" t="s">
        <v>32277</v>
      </c>
      <c r="AJ2565" t="s">
        <v>32282</v>
      </c>
    </row>
    <row r="2566" spans="1:36" ht="17.25" hidden="1" customHeight="1" x14ac:dyDescent="0.2">
      <c r="A2566" s="4" t="s">
        <v>32272</v>
      </c>
      <c r="B2566" t="s">
        <v>31798</v>
      </c>
      <c r="C2566" t="s">
        <v>32273</v>
      </c>
      <c r="D2566" t="s">
        <v>32274</v>
      </c>
      <c r="E2566" t="s">
        <v>590</v>
      </c>
      <c r="F2566" t="s">
        <v>86</v>
      </c>
      <c r="G2566" s="5">
        <v>629</v>
      </c>
      <c r="H2566" t="s">
        <v>42</v>
      </c>
      <c r="I2566" t="s">
        <v>43</v>
      </c>
      <c r="J2566" t="s">
        <v>45</v>
      </c>
      <c r="K2566" t="s">
        <v>45</v>
      </c>
      <c r="L2566" t="s">
        <v>45</v>
      </c>
      <c r="N2566" s="6">
        <v>2013</v>
      </c>
      <c r="R2566" s="7">
        <v>25.825500000000002</v>
      </c>
      <c r="S2566" s="7">
        <v>50.133699999999997</v>
      </c>
      <c r="T2566" t="s">
        <v>46</v>
      </c>
      <c r="U2566" t="s">
        <v>32264</v>
      </c>
      <c r="V2566" t="s">
        <v>32275</v>
      </c>
      <c r="X2566" t="s">
        <v>31867</v>
      </c>
      <c r="Y2566" t="s">
        <v>19854</v>
      </c>
      <c r="Z2566" t="s">
        <v>19864</v>
      </c>
      <c r="AD2566" t="s">
        <v>52</v>
      </c>
      <c r="AE2566" t="s">
        <v>254</v>
      </c>
      <c r="AF2566" t="s">
        <v>52</v>
      </c>
      <c r="AG2566" t="s">
        <v>32266</v>
      </c>
      <c r="AH2566" s="8" t="s">
        <v>32283</v>
      </c>
      <c r="AI2566" t="s">
        <v>32277</v>
      </c>
      <c r="AJ2566" t="s">
        <v>32284</v>
      </c>
    </row>
    <row r="2567" spans="1:36" ht="17.25" hidden="1" customHeight="1" x14ac:dyDescent="0.2">
      <c r="A2567" s="4" t="s">
        <v>32272</v>
      </c>
      <c r="B2567" t="s">
        <v>31798</v>
      </c>
      <c r="C2567" t="s">
        <v>32273</v>
      </c>
      <c r="D2567" t="s">
        <v>32274</v>
      </c>
      <c r="E2567" t="s">
        <v>28151</v>
      </c>
      <c r="F2567" t="s">
        <v>86</v>
      </c>
      <c r="G2567" s="5">
        <v>629</v>
      </c>
      <c r="H2567" t="s">
        <v>42</v>
      </c>
      <c r="I2567" t="s">
        <v>43</v>
      </c>
      <c r="J2567" t="s">
        <v>45</v>
      </c>
      <c r="K2567" t="s">
        <v>45</v>
      </c>
      <c r="L2567" t="s">
        <v>45</v>
      </c>
      <c r="N2567" s="6">
        <v>2013</v>
      </c>
      <c r="R2567" s="7">
        <v>25.825500000000002</v>
      </c>
      <c r="S2567" s="7">
        <v>50.133699999999997</v>
      </c>
      <c r="T2567" t="s">
        <v>46</v>
      </c>
      <c r="U2567" t="s">
        <v>32264</v>
      </c>
      <c r="V2567" t="s">
        <v>32275</v>
      </c>
      <c r="X2567" t="s">
        <v>31867</v>
      </c>
      <c r="Y2567" t="s">
        <v>19854</v>
      </c>
      <c r="Z2567" t="s">
        <v>19864</v>
      </c>
      <c r="AD2567" t="s">
        <v>52</v>
      </c>
      <c r="AE2567" t="s">
        <v>254</v>
      </c>
      <c r="AF2567" t="s">
        <v>52</v>
      </c>
      <c r="AG2567" t="s">
        <v>32266</v>
      </c>
      <c r="AH2567" s="27" t="s">
        <v>32285</v>
      </c>
      <c r="AI2567" t="s">
        <v>32277</v>
      </c>
      <c r="AJ2567" t="s">
        <v>32286</v>
      </c>
    </row>
    <row r="2568" spans="1:36" ht="17.25" hidden="1" customHeight="1" x14ac:dyDescent="0.2">
      <c r="A2568" s="4" t="s">
        <v>32272</v>
      </c>
      <c r="B2568" t="s">
        <v>31798</v>
      </c>
      <c r="C2568" t="s">
        <v>32273</v>
      </c>
      <c r="D2568" t="s">
        <v>32274</v>
      </c>
      <c r="E2568" t="s">
        <v>10852</v>
      </c>
      <c r="F2568" t="s">
        <v>86</v>
      </c>
      <c r="G2568" s="5">
        <v>629</v>
      </c>
      <c r="H2568" t="s">
        <v>42</v>
      </c>
      <c r="I2568" t="s">
        <v>43</v>
      </c>
      <c r="J2568" t="s">
        <v>45</v>
      </c>
      <c r="K2568" t="s">
        <v>45</v>
      </c>
      <c r="L2568" t="s">
        <v>45</v>
      </c>
      <c r="N2568" s="6">
        <v>2013</v>
      </c>
      <c r="R2568" s="7">
        <v>25.825500000000002</v>
      </c>
      <c r="S2568" s="7">
        <v>50.133699999999997</v>
      </c>
      <c r="T2568" t="s">
        <v>46</v>
      </c>
      <c r="U2568" t="s">
        <v>32264</v>
      </c>
      <c r="V2568" t="s">
        <v>32275</v>
      </c>
      <c r="X2568" t="s">
        <v>31867</v>
      </c>
      <c r="Y2568" t="s">
        <v>19854</v>
      </c>
      <c r="Z2568" t="s">
        <v>19864</v>
      </c>
      <c r="AD2568" t="s">
        <v>52</v>
      </c>
      <c r="AE2568" t="s">
        <v>254</v>
      </c>
      <c r="AF2568" t="s">
        <v>52</v>
      </c>
      <c r="AG2568" t="s">
        <v>32266</v>
      </c>
      <c r="AH2568" s="27" t="s">
        <v>32287</v>
      </c>
      <c r="AI2568" t="s">
        <v>32277</v>
      </c>
      <c r="AJ2568" t="s">
        <v>32288</v>
      </c>
    </row>
    <row r="2569" spans="1:36" ht="17.25" hidden="1" customHeight="1" x14ac:dyDescent="0.2">
      <c r="A2569" s="4" t="s">
        <v>32289</v>
      </c>
      <c r="B2569" t="s">
        <v>31798</v>
      </c>
      <c r="C2569" t="s">
        <v>32290</v>
      </c>
      <c r="D2569" t="s">
        <v>32291</v>
      </c>
      <c r="E2569" t="s">
        <v>40</v>
      </c>
      <c r="F2569" t="s">
        <v>86</v>
      </c>
      <c r="G2569" s="5">
        <v>686.5</v>
      </c>
      <c r="H2569" t="s">
        <v>42</v>
      </c>
      <c r="I2569" t="s">
        <v>43</v>
      </c>
      <c r="J2569" t="s">
        <v>45</v>
      </c>
      <c r="K2569" t="s">
        <v>45</v>
      </c>
      <c r="L2569" t="s">
        <v>45</v>
      </c>
      <c r="N2569" s="6">
        <v>2018</v>
      </c>
      <c r="R2569" s="7">
        <v>22.628931000000001</v>
      </c>
      <c r="S2569" s="7">
        <v>39.046689000000001</v>
      </c>
      <c r="T2569" t="s">
        <v>46</v>
      </c>
      <c r="U2569" t="s">
        <v>32220</v>
      </c>
      <c r="X2569" t="s">
        <v>32292</v>
      </c>
      <c r="Y2569" t="s">
        <v>19854</v>
      </c>
      <c r="Z2569" t="s">
        <v>19864</v>
      </c>
      <c r="AA2569" t="s">
        <v>32293</v>
      </c>
      <c r="AC2569" t="s">
        <v>32294</v>
      </c>
      <c r="AD2569" t="s">
        <v>52</v>
      </c>
      <c r="AF2569" t="s">
        <v>52</v>
      </c>
      <c r="AG2569" t="s">
        <v>32295</v>
      </c>
      <c r="AH2569" s="27" t="s">
        <v>32296</v>
      </c>
      <c r="AI2569" t="s">
        <v>32297</v>
      </c>
      <c r="AJ2569" t="s">
        <v>32298</v>
      </c>
    </row>
    <row r="2570" spans="1:36" ht="17.25" hidden="1" customHeight="1" x14ac:dyDescent="0.2">
      <c r="A2570" s="4" t="s">
        <v>32289</v>
      </c>
      <c r="B2570" t="s">
        <v>31798</v>
      </c>
      <c r="C2570" t="s">
        <v>32290</v>
      </c>
      <c r="D2570" t="s">
        <v>32291</v>
      </c>
      <c r="E2570" t="s">
        <v>56</v>
      </c>
      <c r="F2570" t="s">
        <v>86</v>
      </c>
      <c r="G2570" s="5">
        <v>686.5</v>
      </c>
      <c r="H2570" t="s">
        <v>42</v>
      </c>
      <c r="I2570" t="s">
        <v>43</v>
      </c>
      <c r="J2570" t="s">
        <v>45</v>
      </c>
      <c r="K2570" t="s">
        <v>45</v>
      </c>
      <c r="L2570" t="s">
        <v>45</v>
      </c>
      <c r="N2570" s="6">
        <v>2018</v>
      </c>
      <c r="R2570" s="7">
        <v>22.628931000000001</v>
      </c>
      <c r="S2570" s="7">
        <v>39.046689000000001</v>
      </c>
      <c r="T2570" t="s">
        <v>46</v>
      </c>
      <c r="U2570" t="s">
        <v>32220</v>
      </c>
      <c r="X2570" t="s">
        <v>32292</v>
      </c>
      <c r="Y2570" t="s">
        <v>19854</v>
      </c>
      <c r="Z2570" t="s">
        <v>19864</v>
      </c>
      <c r="AA2570" t="s">
        <v>32293</v>
      </c>
      <c r="AC2570" t="s">
        <v>32294</v>
      </c>
      <c r="AD2570" t="s">
        <v>52</v>
      </c>
      <c r="AF2570" t="s">
        <v>52</v>
      </c>
      <c r="AG2570" t="s">
        <v>32295</v>
      </c>
      <c r="AH2570" s="27" t="s">
        <v>32299</v>
      </c>
      <c r="AI2570" t="s">
        <v>32297</v>
      </c>
      <c r="AJ2570" t="s">
        <v>32300</v>
      </c>
    </row>
    <row r="2571" spans="1:36" ht="17.25" hidden="1" customHeight="1" x14ac:dyDescent="0.2">
      <c r="A2571" s="4" t="s">
        <v>32289</v>
      </c>
      <c r="B2571" t="s">
        <v>31798</v>
      </c>
      <c r="C2571" t="s">
        <v>32290</v>
      </c>
      <c r="D2571" t="s">
        <v>32291</v>
      </c>
      <c r="E2571" t="s">
        <v>58</v>
      </c>
      <c r="F2571" t="s">
        <v>86</v>
      </c>
      <c r="G2571" s="5">
        <v>686.5</v>
      </c>
      <c r="H2571" t="s">
        <v>42</v>
      </c>
      <c r="I2571" t="s">
        <v>43</v>
      </c>
      <c r="J2571" t="s">
        <v>45</v>
      </c>
      <c r="K2571" t="s">
        <v>45</v>
      </c>
      <c r="L2571" t="s">
        <v>45</v>
      </c>
      <c r="N2571" s="6">
        <v>2018</v>
      </c>
      <c r="R2571" s="7">
        <v>22.628931000000001</v>
      </c>
      <c r="S2571" s="7">
        <v>39.046689000000001</v>
      </c>
      <c r="T2571" t="s">
        <v>46</v>
      </c>
      <c r="U2571" t="s">
        <v>32220</v>
      </c>
      <c r="X2571" t="s">
        <v>32292</v>
      </c>
      <c r="Y2571" t="s">
        <v>19854</v>
      </c>
      <c r="Z2571" t="s">
        <v>19864</v>
      </c>
      <c r="AA2571" t="s">
        <v>32293</v>
      </c>
      <c r="AC2571" t="s">
        <v>32294</v>
      </c>
      <c r="AD2571" t="s">
        <v>52</v>
      </c>
      <c r="AF2571" t="s">
        <v>52</v>
      </c>
      <c r="AG2571" t="s">
        <v>32295</v>
      </c>
      <c r="AH2571" s="8" t="s">
        <v>32301</v>
      </c>
      <c r="AI2571" t="s">
        <v>32297</v>
      </c>
      <c r="AJ2571" t="s">
        <v>32302</v>
      </c>
    </row>
    <row r="2572" spans="1:36" ht="17.25" hidden="1" customHeight="1" x14ac:dyDescent="0.2">
      <c r="A2572" s="4" t="s">
        <v>32303</v>
      </c>
      <c r="B2572" t="s">
        <v>31798</v>
      </c>
      <c r="C2572" t="s">
        <v>32304</v>
      </c>
      <c r="D2572" t="s">
        <v>32305</v>
      </c>
      <c r="E2572" t="s">
        <v>40</v>
      </c>
      <c r="F2572" t="s">
        <v>570</v>
      </c>
      <c r="G2572" s="5">
        <v>602</v>
      </c>
      <c r="H2572" t="s">
        <v>42</v>
      </c>
      <c r="I2572" t="s">
        <v>240</v>
      </c>
      <c r="J2572" t="s">
        <v>45</v>
      </c>
      <c r="K2572" t="s">
        <v>45</v>
      </c>
      <c r="L2572" t="s">
        <v>45</v>
      </c>
      <c r="N2572" s="24">
        <v>2013</v>
      </c>
      <c r="R2572" s="7">
        <v>22.663575326645901</v>
      </c>
      <c r="S2572" s="7">
        <v>39.036656130846197</v>
      </c>
      <c r="T2572" t="s">
        <v>46</v>
      </c>
      <c r="U2572" t="s">
        <v>32220</v>
      </c>
      <c r="X2572" t="s">
        <v>32015</v>
      </c>
      <c r="Y2572" t="s">
        <v>19854</v>
      </c>
      <c r="Z2572" t="s">
        <v>19864</v>
      </c>
      <c r="AG2572" t="s">
        <v>32306</v>
      </c>
      <c r="AH2572" s="24">
        <v>1207942</v>
      </c>
      <c r="AI2572" t="s">
        <v>32307</v>
      </c>
      <c r="AJ2572" t="s">
        <v>32308</v>
      </c>
    </row>
    <row r="2573" spans="1:36" ht="17.25" hidden="1" customHeight="1" x14ac:dyDescent="0.2">
      <c r="A2573" s="4" t="s">
        <v>32303</v>
      </c>
      <c r="B2573" t="s">
        <v>31798</v>
      </c>
      <c r="C2573" t="s">
        <v>32304</v>
      </c>
      <c r="D2573" t="s">
        <v>32305</v>
      </c>
      <c r="E2573" t="s">
        <v>56</v>
      </c>
      <c r="F2573" t="s">
        <v>570</v>
      </c>
      <c r="G2573" s="5">
        <v>602</v>
      </c>
      <c r="H2573" t="s">
        <v>42</v>
      </c>
      <c r="I2573" t="s">
        <v>240</v>
      </c>
      <c r="J2573" t="s">
        <v>45</v>
      </c>
      <c r="K2573" t="s">
        <v>45</v>
      </c>
      <c r="L2573" t="s">
        <v>45</v>
      </c>
      <c r="N2573" s="24">
        <v>2013</v>
      </c>
      <c r="R2573" s="7">
        <v>22.663575326645901</v>
      </c>
      <c r="S2573" s="7">
        <v>39.036656130846197</v>
      </c>
      <c r="T2573" t="s">
        <v>46</v>
      </c>
      <c r="U2573" t="s">
        <v>32220</v>
      </c>
      <c r="X2573" t="s">
        <v>32015</v>
      </c>
      <c r="Y2573" t="s">
        <v>19854</v>
      </c>
      <c r="Z2573" t="s">
        <v>19864</v>
      </c>
      <c r="AG2573" t="s">
        <v>32306</v>
      </c>
      <c r="AH2573" s="24">
        <v>1219465</v>
      </c>
      <c r="AI2573" t="s">
        <v>32307</v>
      </c>
      <c r="AJ2573" t="s">
        <v>32309</v>
      </c>
    </row>
    <row r="2574" spans="1:36" ht="17.25" hidden="1" customHeight="1" x14ac:dyDescent="0.2">
      <c r="A2574" s="4" t="s">
        <v>32310</v>
      </c>
      <c r="B2574" t="s">
        <v>31798</v>
      </c>
      <c r="C2574" t="s">
        <v>32311</v>
      </c>
      <c r="D2574" t="s">
        <v>32312</v>
      </c>
      <c r="E2574" t="s">
        <v>79</v>
      </c>
      <c r="F2574" t="s">
        <v>570</v>
      </c>
      <c r="G2574" s="5">
        <v>700</v>
      </c>
      <c r="H2574" t="s">
        <v>42</v>
      </c>
      <c r="I2574" t="s">
        <v>240</v>
      </c>
      <c r="K2574" t="s">
        <v>45</v>
      </c>
      <c r="L2574" t="s">
        <v>45</v>
      </c>
      <c r="N2574" s="6">
        <v>2014</v>
      </c>
      <c r="R2574" s="7">
        <v>22.67022</v>
      </c>
      <c r="S2574" s="7">
        <v>39.058489999999999</v>
      </c>
      <c r="T2574" t="s">
        <v>46</v>
      </c>
      <c r="U2574" t="s">
        <v>32220</v>
      </c>
      <c r="X2574" t="s">
        <v>32015</v>
      </c>
      <c r="Y2574" t="s">
        <v>19854</v>
      </c>
      <c r="Z2574" t="s">
        <v>19864</v>
      </c>
      <c r="AG2574" t="s">
        <v>32349</v>
      </c>
      <c r="AH2574" s="24">
        <v>1228911</v>
      </c>
      <c r="AI2574" t="s">
        <v>32314</v>
      </c>
      <c r="AJ2574" t="s">
        <v>32350</v>
      </c>
    </row>
    <row r="2575" spans="1:36" ht="17.25" hidden="1" customHeight="1" x14ac:dyDescent="0.2">
      <c r="A2575" s="4" t="s">
        <v>32310</v>
      </c>
      <c r="B2575" t="s">
        <v>31798</v>
      </c>
      <c r="C2575" t="s">
        <v>32311</v>
      </c>
      <c r="D2575" t="s">
        <v>32312</v>
      </c>
      <c r="E2575" t="s">
        <v>81</v>
      </c>
      <c r="F2575" t="s">
        <v>570</v>
      </c>
      <c r="G2575" s="5">
        <v>700</v>
      </c>
      <c r="H2575" t="s">
        <v>42</v>
      </c>
      <c r="I2575" t="s">
        <v>240</v>
      </c>
      <c r="K2575" t="s">
        <v>45</v>
      </c>
      <c r="L2575" t="s">
        <v>45</v>
      </c>
      <c r="N2575" s="6">
        <v>2014</v>
      </c>
      <c r="R2575" s="7">
        <v>22.67022</v>
      </c>
      <c r="S2575" s="7">
        <v>39.058489999999999</v>
      </c>
      <c r="T2575" t="s">
        <v>46</v>
      </c>
      <c r="U2575" t="s">
        <v>32220</v>
      </c>
      <c r="X2575" t="s">
        <v>32015</v>
      </c>
      <c r="Y2575" t="s">
        <v>19854</v>
      </c>
      <c r="Z2575" t="s">
        <v>19864</v>
      </c>
      <c r="AG2575" t="s">
        <v>32349</v>
      </c>
      <c r="AH2575" s="6">
        <v>1228912</v>
      </c>
      <c r="AI2575" t="s">
        <v>32314</v>
      </c>
      <c r="AJ2575" t="s">
        <v>32351</v>
      </c>
    </row>
    <row r="2576" spans="1:36" ht="17.25" hidden="1" customHeight="1" x14ac:dyDescent="0.2">
      <c r="A2576" s="4" t="s">
        <v>32310</v>
      </c>
      <c r="B2576" t="s">
        <v>31798</v>
      </c>
      <c r="C2576" t="s">
        <v>32311</v>
      </c>
      <c r="D2576" t="s">
        <v>32312</v>
      </c>
      <c r="E2576" t="s">
        <v>2018</v>
      </c>
      <c r="F2576" t="s">
        <v>570</v>
      </c>
      <c r="G2576" s="5">
        <v>700</v>
      </c>
      <c r="H2576" t="s">
        <v>42</v>
      </c>
      <c r="I2576" t="s">
        <v>240</v>
      </c>
      <c r="K2576" t="s">
        <v>45</v>
      </c>
      <c r="L2576" t="s">
        <v>45</v>
      </c>
      <c r="N2576" s="6">
        <v>2014</v>
      </c>
      <c r="R2576" s="7">
        <v>22.67022</v>
      </c>
      <c r="S2576" s="7">
        <v>39.058489999999999</v>
      </c>
      <c r="T2576" t="s">
        <v>46</v>
      </c>
      <c r="U2576" t="s">
        <v>32220</v>
      </c>
      <c r="X2576" t="s">
        <v>32015</v>
      </c>
      <c r="Y2576" t="s">
        <v>19854</v>
      </c>
      <c r="Z2576" t="s">
        <v>19864</v>
      </c>
      <c r="AG2576" t="s">
        <v>32349</v>
      </c>
      <c r="AH2576" s="6">
        <v>1228913</v>
      </c>
      <c r="AI2576" t="s">
        <v>32314</v>
      </c>
      <c r="AJ2576" t="s">
        <v>32352</v>
      </c>
    </row>
    <row r="2577" spans="1:36" ht="17.25" hidden="1" customHeight="1" x14ac:dyDescent="0.2">
      <c r="A2577" s="4" t="s">
        <v>32310</v>
      </c>
      <c r="B2577" t="s">
        <v>31798</v>
      </c>
      <c r="C2577" t="s">
        <v>32311</v>
      </c>
      <c r="D2577" t="s">
        <v>32312</v>
      </c>
      <c r="E2577" t="s">
        <v>2096</v>
      </c>
      <c r="F2577" t="s">
        <v>570</v>
      </c>
      <c r="G2577" s="5">
        <v>700</v>
      </c>
      <c r="H2577" t="s">
        <v>42</v>
      </c>
      <c r="I2577" t="s">
        <v>240</v>
      </c>
      <c r="K2577" t="s">
        <v>45</v>
      </c>
      <c r="L2577" t="s">
        <v>45</v>
      </c>
      <c r="N2577" s="24">
        <v>2015</v>
      </c>
      <c r="R2577" s="7">
        <v>22.67022</v>
      </c>
      <c r="S2577" s="7">
        <v>39.058489999999999</v>
      </c>
      <c r="T2577" t="s">
        <v>46</v>
      </c>
      <c r="U2577" t="s">
        <v>32220</v>
      </c>
      <c r="X2577" t="s">
        <v>32015</v>
      </c>
      <c r="Y2577" t="s">
        <v>19854</v>
      </c>
      <c r="Z2577" t="s">
        <v>19864</v>
      </c>
      <c r="AG2577" t="s">
        <v>32349</v>
      </c>
      <c r="AH2577" s="24">
        <v>1241005</v>
      </c>
      <c r="AI2577" t="s">
        <v>32314</v>
      </c>
      <c r="AJ2577" t="s">
        <v>32353</v>
      </c>
    </row>
    <row r="2578" spans="1:36" ht="17.25" hidden="1" customHeight="1" x14ac:dyDescent="0.2">
      <c r="A2578" s="4" t="s">
        <v>32354</v>
      </c>
      <c r="B2578" t="s">
        <v>31798</v>
      </c>
      <c r="C2578" t="s">
        <v>32355</v>
      </c>
      <c r="D2578" t="s">
        <v>32356</v>
      </c>
      <c r="E2578" t="s">
        <v>58</v>
      </c>
      <c r="F2578" t="s">
        <v>86</v>
      </c>
      <c r="G2578" s="5">
        <v>77.5</v>
      </c>
      <c r="H2578" t="s">
        <v>42</v>
      </c>
      <c r="I2578" t="s">
        <v>65</v>
      </c>
      <c r="J2578" t="s">
        <v>45</v>
      </c>
      <c r="K2578" t="s">
        <v>45</v>
      </c>
      <c r="L2578" t="s">
        <v>45</v>
      </c>
      <c r="N2578" s="6">
        <v>2015</v>
      </c>
      <c r="R2578" s="7">
        <v>29.484076999999999</v>
      </c>
      <c r="S2578" s="7">
        <v>43.540078000000001</v>
      </c>
      <c r="T2578" t="s">
        <v>504</v>
      </c>
      <c r="U2578" t="s">
        <v>32357</v>
      </c>
      <c r="X2578" t="s">
        <v>32358</v>
      </c>
      <c r="Y2578" t="s">
        <v>19854</v>
      </c>
      <c r="Z2578" t="s">
        <v>19864</v>
      </c>
      <c r="AD2578" t="s">
        <v>52</v>
      </c>
      <c r="AF2578" t="s">
        <v>52</v>
      </c>
      <c r="AG2578" t="s">
        <v>32362</v>
      </c>
      <c r="AH2578" s="24">
        <v>1252604</v>
      </c>
      <c r="AI2578" t="s">
        <v>32359</v>
      </c>
      <c r="AJ2578" t="s">
        <v>32363</v>
      </c>
    </row>
    <row r="2579" spans="1:36" ht="17.25" hidden="1" customHeight="1" x14ac:dyDescent="0.2">
      <c r="A2579" s="4" t="s">
        <v>32354</v>
      </c>
      <c r="B2579" t="s">
        <v>31798</v>
      </c>
      <c r="C2579" t="s">
        <v>32355</v>
      </c>
      <c r="D2579" t="s">
        <v>32356</v>
      </c>
      <c r="E2579" t="s">
        <v>191</v>
      </c>
      <c r="F2579" t="s">
        <v>86</v>
      </c>
      <c r="G2579" s="5">
        <v>70</v>
      </c>
      <c r="H2579" t="s">
        <v>42</v>
      </c>
      <c r="I2579" t="s">
        <v>65</v>
      </c>
      <c r="J2579" t="s">
        <v>45</v>
      </c>
      <c r="K2579" t="s">
        <v>45</v>
      </c>
      <c r="L2579" t="s">
        <v>45</v>
      </c>
      <c r="N2579" s="6">
        <v>2016</v>
      </c>
      <c r="R2579" s="7">
        <v>29.484076999999999</v>
      </c>
      <c r="S2579" s="7">
        <v>43.540078000000001</v>
      </c>
      <c r="T2579" t="s">
        <v>504</v>
      </c>
      <c r="U2579" t="s">
        <v>32357</v>
      </c>
      <c r="X2579" t="s">
        <v>32358</v>
      </c>
      <c r="Y2579" t="s">
        <v>19854</v>
      </c>
      <c r="Z2579" t="s">
        <v>19864</v>
      </c>
      <c r="AD2579" t="s">
        <v>52</v>
      </c>
      <c r="AF2579" t="s">
        <v>52</v>
      </c>
      <c r="AG2579" t="s">
        <v>32362</v>
      </c>
      <c r="AH2579" s="24">
        <v>1252605</v>
      </c>
      <c r="AI2579" t="s">
        <v>32359</v>
      </c>
      <c r="AJ2579" t="s">
        <v>32364</v>
      </c>
    </row>
    <row r="2580" spans="1:36" ht="17.25" hidden="1" customHeight="1" x14ac:dyDescent="0.2">
      <c r="A2580" s="4" t="s">
        <v>32365</v>
      </c>
      <c r="B2580" t="s">
        <v>31798</v>
      </c>
      <c r="C2580" t="s">
        <v>32366</v>
      </c>
      <c r="D2580" t="s">
        <v>32367</v>
      </c>
      <c r="E2580" t="s">
        <v>40</v>
      </c>
      <c r="F2580" t="s">
        <v>64</v>
      </c>
      <c r="G2580" s="5">
        <v>450</v>
      </c>
      <c r="H2580" t="s">
        <v>42</v>
      </c>
      <c r="I2580" t="s">
        <v>43</v>
      </c>
      <c r="J2580" t="s">
        <v>44</v>
      </c>
      <c r="K2580" t="s">
        <v>45</v>
      </c>
      <c r="L2580" t="s">
        <v>45</v>
      </c>
      <c r="N2580" s="6">
        <v>2014</v>
      </c>
      <c r="R2580" s="7">
        <v>27.5367</v>
      </c>
      <c r="S2580" s="7">
        <v>49.1389</v>
      </c>
      <c r="T2580" t="s">
        <v>46</v>
      </c>
      <c r="U2580" t="s">
        <v>32368</v>
      </c>
      <c r="X2580" t="s">
        <v>31867</v>
      </c>
      <c r="Y2580" t="s">
        <v>19854</v>
      </c>
      <c r="Z2580" t="s">
        <v>19864</v>
      </c>
      <c r="AA2580" t="s">
        <v>32369</v>
      </c>
      <c r="AD2580" t="s">
        <v>52</v>
      </c>
      <c r="AE2580" t="s">
        <v>254</v>
      </c>
      <c r="AF2580" t="s">
        <v>52</v>
      </c>
      <c r="AG2580" t="s">
        <v>32370</v>
      </c>
      <c r="AH2580" s="27" t="s">
        <v>32371</v>
      </c>
      <c r="AI2580" t="s">
        <v>32372</v>
      </c>
      <c r="AJ2580" t="s">
        <v>32373</v>
      </c>
    </row>
    <row r="2581" spans="1:36" ht="17.25" hidden="1" customHeight="1" x14ac:dyDescent="0.2">
      <c r="A2581" s="4" t="s">
        <v>32365</v>
      </c>
      <c r="B2581" t="s">
        <v>31798</v>
      </c>
      <c r="C2581" t="s">
        <v>32366</v>
      </c>
      <c r="D2581" t="s">
        <v>32367</v>
      </c>
      <c r="E2581" t="s">
        <v>56</v>
      </c>
      <c r="F2581" t="s">
        <v>64</v>
      </c>
      <c r="G2581" s="5">
        <v>450</v>
      </c>
      <c r="H2581" t="s">
        <v>42</v>
      </c>
      <c r="I2581" t="s">
        <v>43</v>
      </c>
      <c r="J2581" t="s">
        <v>44</v>
      </c>
      <c r="K2581" t="s">
        <v>45</v>
      </c>
      <c r="L2581" t="s">
        <v>45</v>
      </c>
      <c r="N2581" s="6">
        <v>2014</v>
      </c>
      <c r="R2581" s="7">
        <v>27.5367</v>
      </c>
      <c r="S2581" s="7">
        <v>49.1389</v>
      </c>
      <c r="T2581" t="s">
        <v>46</v>
      </c>
      <c r="U2581" t="s">
        <v>32368</v>
      </c>
      <c r="X2581" t="s">
        <v>31867</v>
      </c>
      <c r="Y2581" t="s">
        <v>19854</v>
      </c>
      <c r="Z2581" t="s">
        <v>19864</v>
      </c>
      <c r="AA2581" t="s">
        <v>32369</v>
      </c>
      <c r="AD2581" t="s">
        <v>52</v>
      </c>
      <c r="AE2581" t="s">
        <v>254</v>
      </c>
      <c r="AF2581" t="s">
        <v>52</v>
      </c>
      <c r="AG2581" t="s">
        <v>32370</v>
      </c>
      <c r="AH2581" s="27" t="s">
        <v>32374</v>
      </c>
      <c r="AI2581" t="s">
        <v>32372</v>
      </c>
      <c r="AJ2581" t="s">
        <v>32375</v>
      </c>
    </row>
    <row r="2582" spans="1:36" ht="17.25" hidden="1" customHeight="1" x14ac:dyDescent="0.2">
      <c r="A2582" s="4" t="s">
        <v>32365</v>
      </c>
      <c r="B2582" t="s">
        <v>31798</v>
      </c>
      <c r="C2582" t="s">
        <v>32366</v>
      </c>
      <c r="D2582" t="s">
        <v>32367</v>
      </c>
      <c r="E2582" t="s">
        <v>58</v>
      </c>
      <c r="F2582" t="s">
        <v>64</v>
      </c>
      <c r="G2582" s="5">
        <v>450</v>
      </c>
      <c r="H2582" t="s">
        <v>42</v>
      </c>
      <c r="I2582" t="s">
        <v>43</v>
      </c>
      <c r="J2582" t="s">
        <v>44</v>
      </c>
      <c r="K2582" t="s">
        <v>45</v>
      </c>
      <c r="L2582" t="s">
        <v>45</v>
      </c>
      <c r="N2582" s="6">
        <v>2014</v>
      </c>
      <c r="R2582" s="7">
        <v>27.5367</v>
      </c>
      <c r="S2582" s="7">
        <v>49.1389</v>
      </c>
      <c r="T2582" t="s">
        <v>46</v>
      </c>
      <c r="U2582" t="s">
        <v>32368</v>
      </c>
      <c r="X2582" t="s">
        <v>31867</v>
      </c>
      <c r="Y2582" t="s">
        <v>19854</v>
      </c>
      <c r="Z2582" t="s">
        <v>19864</v>
      </c>
      <c r="AA2582" t="s">
        <v>32369</v>
      </c>
      <c r="AD2582" t="s">
        <v>52</v>
      </c>
      <c r="AE2582" t="s">
        <v>254</v>
      </c>
      <c r="AF2582" t="s">
        <v>52</v>
      </c>
      <c r="AG2582" t="s">
        <v>32370</v>
      </c>
      <c r="AH2582" s="27" t="s">
        <v>32376</v>
      </c>
      <c r="AI2582" t="s">
        <v>32372</v>
      </c>
      <c r="AJ2582" t="s">
        <v>32377</v>
      </c>
    </row>
    <row r="2583" spans="1:36" ht="17.25" hidden="1" customHeight="1" x14ac:dyDescent="0.2">
      <c r="A2583" s="4" t="s">
        <v>32365</v>
      </c>
      <c r="B2583" t="s">
        <v>31798</v>
      </c>
      <c r="C2583" t="s">
        <v>32366</v>
      </c>
      <c r="D2583" t="s">
        <v>32367</v>
      </c>
      <c r="E2583" t="s">
        <v>191</v>
      </c>
      <c r="F2583" t="s">
        <v>64</v>
      </c>
      <c r="G2583" s="5">
        <v>450</v>
      </c>
      <c r="H2583" t="s">
        <v>42</v>
      </c>
      <c r="I2583" t="s">
        <v>43</v>
      </c>
      <c r="J2583" t="s">
        <v>44</v>
      </c>
      <c r="K2583" t="s">
        <v>45</v>
      </c>
      <c r="L2583" t="s">
        <v>45</v>
      </c>
      <c r="N2583" s="6">
        <v>2014</v>
      </c>
      <c r="R2583" s="7">
        <v>27.5367</v>
      </c>
      <c r="S2583" s="7">
        <v>49.1389</v>
      </c>
      <c r="T2583" t="s">
        <v>46</v>
      </c>
      <c r="U2583" t="s">
        <v>32368</v>
      </c>
      <c r="X2583" t="s">
        <v>31867</v>
      </c>
      <c r="Y2583" t="s">
        <v>19854</v>
      </c>
      <c r="Z2583" t="s">
        <v>19864</v>
      </c>
      <c r="AA2583" t="s">
        <v>32369</v>
      </c>
      <c r="AD2583" t="s">
        <v>52</v>
      </c>
      <c r="AE2583" t="s">
        <v>254</v>
      </c>
      <c r="AF2583" t="s">
        <v>52</v>
      </c>
      <c r="AG2583" t="s">
        <v>32370</v>
      </c>
      <c r="AH2583" s="27" t="s">
        <v>32378</v>
      </c>
      <c r="AI2583" t="s">
        <v>32372</v>
      </c>
      <c r="AJ2583" t="s">
        <v>32379</v>
      </c>
    </row>
    <row r="2584" spans="1:36" ht="17.25" hidden="1" customHeight="1" x14ac:dyDescent="0.2">
      <c r="A2584" s="4" t="s">
        <v>32365</v>
      </c>
      <c r="B2584" t="s">
        <v>31798</v>
      </c>
      <c r="C2584" t="s">
        <v>32366</v>
      </c>
      <c r="D2584" t="s">
        <v>32367</v>
      </c>
      <c r="E2584" t="s">
        <v>335</v>
      </c>
      <c r="F2584" t="s">
        <v>64</v>
      </c>
      <c r="G2584" s="5">
        <v>450</v>
      </c>
      <c r="H2584" t="s">
        <v>42</v>
      </c>
      <c r="I2584" t="s">
        <v>43</v>
      </c>
      <c r="J2584" t="s">
        <v>44</v>
      </c>
      <c r="K2584" t="s">
        <v>45</v>
      </c>
      <c r="L2584" t="s">
        <v>45</v>
      </c>
      <c r="N2584" s="6">
        <v>2014</v>
      </c>
      <c r="R2584" s="7">
        <v>27.5367</v>
      </c>
      <c r="S2584" s="7">
        <v>49.1389</v>
      </c>
      <c r="T2584" t="s">
        <v>46</v>
      </c>
      <c r="U2584" t="s">
        <v>32368</v>
      </c>
      <c r="X2584" t="s">
        <v>31867</v>
      </c>
      <c r="Y2584" t="s">
        <v>19854</v>
      </c>
      <c r="Z2584" t="s">
        <v>19864</v>
      </c>
      <c r="AA2584" t="s">
        <v>32369</v>
      </c>
      <c r="AD2584" t="s">
        <v>52</v>
      </c>
      <c r="AE2584" t="s">
        <v>254</v>
      </c>
      <c r="AF2584" t="s">
        <v>52</v>
      </c>
      <c r="AG2584" t="s">
        <v>32370</v>
      </c>
      <c r="AH2584" s="27" t="s">
        <v>32380</v>
      </c>
      <c r="AI2584" t="s">
        <v>32372</v>
      </c>
      <c r="AJ2584" t="s">
        <v>32381</v>
      </c>
    </row>
    <row r="2585" spans="1:36" ht="17.25" hidden="1" customHeight="1" x14ac:dyDescent="0.2">
      <c r="A2585" s="4" t="s">
        <v>32365</v>
      </c>
      <c r="B2585" t="s">
        <v>31798</v>
      </c>
      <c r="C2585" t="s">
        <v>32366</v>
      </c>
      <c r="D2585" t="s">
        <v>32367</v>
      </c>
      <c r="E2585" t="s">
        <v>32382</v>
      </c>
      <c r="F2585" t="s">
        <v>64</v>
      </c>
      <c r="G2585" s="5">
        <v>220</v>
      </c>
      <c r="H2585" t="s">
        <v>42</v>
      </c>
      <c r="I2585" t="s">
        <v>65</v>
      </c>
      <c r="J2585" t="s">
        <v>559</v>
      </c>
      <c r="K2585" t="s">
        <v>45</v>
      </c>
      <c r="L2585" t="s">
        <v>45</v>
      </c>
      <c r="N2585" s="6">
        <v>2014</v>
      </c>
      <c r="R2585" s="7">
        <v>27.5367</v>
      </c>
      <c r="S2585" s="7">
        <v>49.1389</v>
      </c>
      <c r="T2585" t="s">
        <v>46</v>
      </c>
      <c r="U2585" t="s">
        <v>32368</v>
      </c>
      <c r="X2585" t="s">
        <v>31867</v>
      </c>
      <c r="Y2585" t="s">
        <v>19854</v>
      </c>
      <c r="Z2585" t="s">
        <v>19864</v>
      </c>
      <c r="AA2585" t="s">
        <v>32369</v>
      </c>
      <c r="AD2585" t="s">
        <v>52</v>
      </c>
      <c r="AE2585" t="s">
        <v>254</v>
      </c>
      <c r="AF2585" t="s">
        <v>52</v>
      </c>
      <c r="AG2585" t="s">
        <v>32370</v>
      </c>
      <c r="AH2585" s="8">
        <v>1232902</v>
      </c>
      <c r="AI2585" t="s">
        <v>32372</v>
      </c>
      <c r="AJ2585" t="s">
        <v>32383</v>
      </c>
    </row>
    <row r="2586" spans="1:36" ht="17.25" hidden="1" customHeight="1" x14ac:dyDescent="0.2">
      <c r="A2586" s="4" t="s">
        <v>32365</v>
      </c>
      <c r="B2586" t="s">
        <v>31798</v>
      </c>
      <c r="C2586" t="s">
        <v>32366</v>
      </c>
      <c r="D2586" t="s">
        <v>32367</v>
      </c>
      <c r="E2586" t="s">
        <v>32384</v>
      </c>
      <c r="F2586" t="s">
        <v>64</v>
      </c>
      <c r="G2586" s="5">
        <v>220</v>
      </c>
      <c r="H2586" t="s">
        <v>42</v>
      </c>
      <c r="I2586" t="s">
        <v>65</v>
      </c>
      <c r="J2586" t="s">
        <v>559</v>
      </c>
      <c r="K2586" t="s">
        <v>45</v>
      </c>
      <c r="L2586" t="s">
        <v>45</v>
      </c>
      <c r="N2586" s="6">
        <v>2014</v>
      </c>
      <c r="R2586" s="7">
        <v>27.5367</v>
      </c>
      <c r="S2586" s="7">
        <v>49.1389</v>
      </c>
      <c r="T2586" t="s">
        <v>46</v>
      </c>
      <c r="U2586" t="s">
        <v>32368</v>
      </c>
      <c r="X2586" t="s">
        <v>31867</v>
      </c>
      <c r="Y2586" t="s">
        <v>19854</v>
      </c>
      <c r="Z2586" t="s">
        <v>19864</v>
      </c>
      <c r="AA2586" t="s">
        <v>32369</v>
      </c>
      <c r="AD2586" t="s">
        <v>52</v>
      </c>
      <c r="AE2586" t="s">
        <v>254</v>
      </c>
      <c r="AF2586" t="s">
        <v>52</v>
      </c>
      <c r="AG2586" t="s">
        <v>32370</v>
      </c>
      <c r="AH2586" s="8">
        <v>1232903</v>
      </c>
      <c r="AI2586" t="s">
        <v>32372</v>
      </c>
      <c r="AJ2586" t="s">
        <v>32385</v>
      </c>
    </row>
    <row r="2587" spans="1:36" ht="17.25" hidden="1" customHeight="1" x14ac:dyDescent="0.2">
      <c r="A2587" s="4" t="s">
        <v>32394</v>
      </c>
      <c r="B2587" t="s">
        <v>31798</v>
      </c>
      <c r="C2587" t="s">
        <v>32395</v>
      </c>
      <c r="D2587" t="s">
        <v>32396</v>
      </c>
      <c r="E2587" t="s">
        <v>40</v>
      </c>
      <c r="F2587" t="s">
        <v>86</v>
      </c>
      <c r="G2587" s="5">
        <v>178</v>
      </c>
      <c r="H2587" t="s">
        <v>42</v>
      </c>
      <c r="I2587" t="s">
        <v>65</v>
      </c>
      <c r="J2587" t="s">
        <v>44</v>
      </c>
      <c r="K2587" t="s">
        <v>45</v>
      </c>
      <c r="L2587" t="s">
        <v>45</v>
      </c>
      <c r="N2587" s="6">
        <v>2017</v>
      </c>
      <c r="R2587" s="7">
        <v>26.693580000000001</v>
      </c>
      <c r="S2587" s="7">
        <v>50.103257999999997</v>
      </c>
      <c r="T2587" t="s">
        <v>46</v>
      </c>
      <c r="U2587" t="s">
        <v>32389</v>
      </c>
      <c r="X2587" t="s">
        <v>31802</v>
      </c>
      <c r="Y2587" t="s">
        <v>19854</v>
      </c>
      <c r="Z2587" t="s">
        <v>19864</v>
      </c>
      <c r="AA2587" t="s">
        <v>32397</v>
      </c>
      <c r="AD2587" t="s">
        <v>880</v>
      </c>
      <c r="AE2587" t="s">
        <v>881</v>
      </c>
      <c r="AF2587" t="s">
        <v>1869</v>
      </c>
      <c r="AG2587" t="s">
        <v>32398</v>
      </c>
      <c r="AH2587" s="27">
        <v>1255063</v>
      </c>
      <c r="AI2587" t="s">
        <v>32399</v>
      </c>
      <c r="AJ2587" t="s">
        <v>32400</v>
      </c>
    </row>
    <row r="2588" spans="1:36" ht="17.25" hidden="1" customHeight="1" x14ac:dyDescent="0.2">
      <c r="A2588" s="4" t="s">
        <v>32394</v>
      </c>
      <c r="B2588" t="s">
        <v>31798</v>
      </c>
      <c r="C2588" t="s">
        <v>32395</v>
      </c>
      <c r="D2588" t="s">
        <v>32396</v>
      </c>
      <c r="E2588" t="s">
        <v>56</v>
      </c>
      <c r="F2588" t="s">
        <v>86</v>
      </c>
      <c r="G2588" s="5">
        <v>178</v>
      </c>
      <c r="H2588" t="s">
        <v>42</v>
      </c>
      <c r="I2588" t="s">
        <v>65</v>
      </c>
      <c r="J2588" t="s">
        <v>44</v>
      </c>
      <c r="K2588" t="s">
        <v>45</v>
      </c>
      <c r="L2588" t="s">
        <v>45</v>
      </c>
      <c r="N2588" s="24">
        <v>2017</v>
      </c>
      <c r="R2588" s="7">
        <v>26.693580000000001</v>
      </c>
      <c r="S2588" s="7">
        <v>50.103257999999997</v>
      </c>
      <c r="T2588" t="s">
        <v>46</v>
      </c>
      <c r="U2588" t="s">
        <v>32389</v>
      </c>
      <c r="X2588" t="s">
        <v>31802</v>
      </c>
      <c r="Y2588" t="s">
        <v>19854</v>
      </c>
      <c r="Z2588" t="s">
        <v>19864</v>
      </c>
      <c r="AA2588" t="s">
        <v>32397</v>
      </c>
      <c r="AD2588" t="s">
        <v>880</v>
      </c>
      <c r="AE2588" t="s">
        <v>881</v>
      </c>
      <c r="AF2588" t="s">
        <v>1869</v>
      </c>
      <c r="AG2588" t="s">
        <v>32398</v>
      </c>
      <c r="AH2588" s="8">
        <v>1310422</v>
      </c>
      <c r="AI2588" t="s">
        <v>32399</v>
      </c>
      <c r="AJ2588" t="s">
        <v>32401</v>
      </c>
    </row>
    <row r="2589" spans="1:36" ht="17.25" hidden="1" customHeight="1" x14ac:dyDescent="0.2">
      <c r="A2589" s="4" t="s">
        <v>32402</v>
      </c>
      <c r="B2589" t="s">
        <v>31798</v>
      </c>
      <c r="C2589" t="s">
        <v>32403</v>
      </c>
      <c r="D2589" t="s">
        <v>32404</v>
      </c>
      <c r="E2589" t="s">
        <v>565</v>
      </c>
      <c r="F2589" t="s">
        <v>64</v>
      </c>
      <c r="G2589" s="5">
        <v>352</v>
      </c>
      <c r="H2589" t="s">
        <v>42</v>
      </c>
      <c r="I2589" t="s">
        <v>43</v>
      </c>
      <c r="J2589" t="s">
        <v>45</v>
      </c>
      <c r="K2589" t="s">
        <v>45</v>
      </c>
      <c r="L2589" t="s">
        <v>45</v>
      </c>
      <c r="N2589" s="24">
        <v>2015</v>
      </c>
      <c r="R2589" s="7">
        <v>24.420611000000001</v>
      </c>
      <c r="S2589" s="7">
        <v>47.019477000000002</v>
      </c>
      <c r="T2589" t="s">
        <v>46</v>
      </c>
      <c r="U2589" t="s">
        <v>32405</v>
      </c>
      <c r="X2589" t="s">
        <v>32405</v>
      </c>
      <c r="Y2589" t="s">
        <v>19854</v>
      </c>
      <c r="Z2589" t="s">
        <v>19864</v>
      </c>
      <c r="AA2589" t="s">
        <v>32406</v>
      </c>
      <c r="AC2589" t="s">
        <v>32407</v>
      </c>
      <c r="AD2589" t="s">
        <v>52</v>
      </c>
      <c r="AF2589" t="s">
        <v>52</v>
      </c>
      <c r="AG2589" t="s">
        <v>32408</v>
      </c>
      <c r="AH2589" s="8" t="s">
        <v>32409</v>
      </c>
      <c r="AI2589" t="s">
        <v>32410</v>
      </c>
      <c r="AJ2589" t="s">
        <v>32411</v>
      </c>
    </row>
    <row r="2590" spans="1:36" ht="17.25" hidden="1" customHeight="1" x14ac:dyDescent="0.2">
      <c r="A2590" s="4" t="s">
        <v>32402</v>
      </c>
      <c r="B2590" t="s">
        <v>31798</v>
      </c>
      <c r="C2590" t="s">
        <v>32403</v>
      </c>
      <c r="D2590" t="s">
        <v>32404</v>
      </c>
      <c r="E2590" t="s">
        <v>17911</v>
      </c>
      <c r="F2590" t="s">
        <v>64</v>
      </c>
      <c r="G2590" s="5">
        <v>352</v>
      </c>
      <c r="H2590" t="s">
        <v>42</v>
      </c>
      <c r="I2590" t="s">
        <v>43</v>
      </c>
      <c r="J2590" t="s">
        <v>45</v>
      </c>
      <c r="K2590" t="s">
        <v>45</v>
      </c>
      <c r="L2590" t="s">
        <v>45</v>
      </c>
      <c r="N2590" s="24">
        <v>2016</v>
      </c>
      <c r="R2590" s="7">
        <v>24.420611000000001</v>
      </c>
      <c r="S2590" s="7">
        <v>47.019477000000002</v>
      </c>
      <c r="T2590" t="s">
        <v>46</v>
      </c>
      <c r="U2590" t="s">
        <v>32405</v>
      </c>
      <c r="X2590" t="s">
        <v>32405</v>
      </c>
      <c r="Y2590" t="s">
        <v>19854</v>
      </c>
      <c r="Z2590" t="s">
        <v>19864</v>
      </c>
      <c r="AA2590" t="s">
        <v>32406</v>
      </c>
      <c r="AC2590" t="s">
        <v>32407</v>
      </c>
      <c r="AD2590" t="s">
        <v>52</v>
      </c>
      <c r="AF2590" t="s">
        <v>52</v>
      </c>
      <c r="AG2590" t="s">
        <v>32408</v>
      </c>
      <c r="AH2590" s="8" t="s">
        <v>32412</v>
      </c>
      <c r="AI2590" t="s">
        <v>32410</v>
      </c>
      <c r="AJ2590" t="s">
        <v>32413</v>
      </c>
    </row>
    <row r="2591" spans="1:36" ht="17.25" hidden="1" customHeight="1" x14ac:dyDescent="0.2">
      <c r="A2591" s="4" t="s">
        <v>32402</v>
      </c>
      <c r="B2591" t="s">
        <v>31798</v>
      </c>
      <c r="C2591" t="s">
        <v>32403</v>
      </c>
      <c r="D2591" t="s">
        <v>32404</v>
      </c>
      <c r="E2591" t="s">
        <v>870</v>
      </c>
      <c r="F2591" t="s">
        <v>64</v>
      </c>
      <c r="G2591" s="5">
        <v>352</v>
      </c>
      <c r="H2591" t="s">
        <v>42</v>
      </c>
      <c r="I2591" t="s">
        <v>43</v>
      </c>
      <c r="J2591" t="s">
        <v>45</v>
      </c>
      <c r="K2591" t="s">
        <v>45</v>
      </c>
      <c r="L2591" t="s">
        <v>45</v>
      </c>
      <c r="N2591" s="6">
        <v>2015</v>
      </c>
      <c r="R2591" s="7">
        <v>24.420611000000001</v>
      </c>
      <c r="S2591" s="7">
        <v>47.019477000000002</v>
      </c>
      <c r="T2591" t="s">
        <v>46</v>
      </c>
      <c r="U2591" t="s">
        <v>32405</v>
      </c>
      <c r="X2591" t="s">
        <v>32405</v>
      </c>
      <c r="Y2591" t="s">
        <v>19854</v>
      </c>
      <c r="Z2591" t="s">
        <v>19864</v>
      </c>
      <c r="AA2591" t="s">
        <v>32406</v>
      </c>
      <c r="AC2591" t="s">
        <v>32407</v>
      </c>
      <c r="AD2591" t="s">
        <v>52</v>
      </c>
      <c r="AF2591" t="s">
        <v>52</v>
      </c>
      <c r="AG2591" t="s">
        <v>32408</v>
      </c>
      <c r="AH2591" s="8" t="s">
        <v>32414</v>
      </c>
      <c r="AI2591" t="s">
        <v>32410</v>
      </c>
      <c r="AJ2591" t="s">
        <v>32415</v>
      </c>
    </row>
    <row r="2592" spans="1:36" ht="17.25" hidden="1" customHeight="1" x14ac:dyDescent="0.2">
      <c r="A2592" s="4" t="s">
        <v>32402</v>
      </c>
      <c r="B2592" t="s">
        <v>31798</v>
      </c>
      <c r="C2592" t="s">
        <v>32403</v>
      </c>
      <c r="D2592" t="s">
        <v>32404</v>
      </c>
      <c r="E2592" t="s">
        <v>873</v>
      </c>
      <c r="F2592" t="s">
        <v>64</v>
      </c>
      <c r="G2592" s="5">
        <v>352</v>
      </c>
      <c r="H2592" t="s">
        <v>42</v>
      </c>
      <c r="I2592" t="s">
        <v>43</v>
      </c>
      <c r="J2592" t="s">
        <v>45</v>
      </c>
      <c r="K2592" t="s">
        <v>45</v>
      </c>
      <c r="L2592" t="s">
        <v>45</v>
      </c>
      <c r="N2592" s="24">
        <v>2015</v>
      </c>
      <c r="R2592" s="7">
        <v>24.420611000000001</v>
      </c>
      <c r="S2592" s="7">
        <v>47.019477000000002</v>
      </c>
      <c r="T2592" t="s">
        <v>46</v>
      </c>
      <c r="U2592" t="s">
        <v>32405</v>
      </c>
      <c r="X2592" t="s">
        <v>32405</v>
      </c>
      <c r="Y2592" t="s">
        <v>19854</v>
      </c>
      <c r="Z2592" t="s">
        <v>19864</v>
      </c>
      <c r="AA2592" t="s">
        <v>32406</v>
      </c>
      <c r="AC2592" t="s">
        <v>32407</v>
      </c>
      <c r="AD2592" t="s">
        <v>52</v>
      </c>
      <c r="AF2592" t="s">
        <v>52</v>
      </c>
      <c r="AG2592" t="s">
        <v>32408</v>
      </c>
      <c r="AH2592" s="8" t="s">
        <v>32416</v>
      </c>
      <c r="AI2592" t="s">
        <v>32410</v>
      </c>
      <c r="AJ2592" t="s">
        <v>32417</v>
      </c>
    </row>
    <row r="2593" spans="1:36" ht="17.25" hidden="1" customHeight="1" x14ac:dyDescent="0.2">
      <c r="A2593" s="4" t="s">
        <v>32402</v>
      </c>
      <c r="B2593" t="s">
        <v>31798</v>
      </c>
      <c r="C2593" t="s">
        <v>32403</v>
      </c>
      <c r="D2593" t="s">
        <v>32404</v>
      </c>
      <c r="E2593" t="s">
        <v>590</v>
      </c>
      <c r="F2593" t="s">
        <v>64</v>
      </c>
      <c r="G2593" s="5">
        <v>352</v>
      </c>
      <c r="H2593" t="s">
        <v>42</v>
      </c>
      <c r="I2593" t="s">
        <v>43</v>
      </c>
      <c r="J2593" t="s">
        <v>45</v>
      </c>
      <c r="K2593" t="s">
        <v>45</v>
      </c>
      <c r="L2593" t="s">
        <v>45</v>
      </c>
      <c r="N2593" s="6">
        <v>2016</v>
      </c>
      <c r="R2593" s="7">
        <v>24.420611000000001</v>
      </c>
      <c r="S2593" s="7">
        <v>47.019477000000002</v>
      </c>
      <c r="T2593" t="s">
        <v>46</v>
      </c>
      <c r="U2593" t="s">
        <v>32405</v>
      </c>
      <c r="X2593" t="s">
        <v>32405</v>
      </c>
      <c r="Y2593" t="s">
        <v>19854</v>
      </c>
      <c r="Z2593" t="s">
        <v>19864</v>
      </c>
      <c r="AA2593" t="s">
        <v>32406</v>
      </c>
      <c r="AC2593" t="s">
        <v>32407</v>
      </c>
      <c r="AD2593" t="s">
        <v>52</v>
      </c>
      <c r="AF2593" t="s">
        <v>52</v>
      </c>
      <c r="AG2593" t="s">
        <v>32408</v>
      </c>
      <c r="AH2593" s="8" t="s">
        <v>32418</v>
      </c>
      <c r="AI2593" t="s">
        <v>32410</v>
      </c>
      <c r="AJ2593" t="s">
        <v>32419</v>
      </c>
    </row>
    <row r="2594" spans="1:36" ht="17.25" hidden="1" customHeight="1" x14ac:dyDescent="0.2">
      <c r="A2594" s="4" t="s">
        <v>32402</v>
      </c>
      <c r="B2594" t="s">
        <v>31798</v>
      </c>
      <c r="C2594" t="s">
        <v>32403</v>
      </c>
      <c r="D2594" t="s">
        <v>32404</v>
      </c>
      <c r="E2594" t="s">
        <v>28151</v>
      </c>
      <c r="F2594" t="s">
        <v>64</v>
      </c>
      <c r="G2594" s="5">
        <v>352</v>
      </c>
      <c r="H2594" t="s">
        <v>42</v>
      </c>
      <c r="I2594" t="s">
        <v>43</v>
      </c>
      <c r="J2594" t="s">
        <v>45</v>
      </c>
      <c r="K2594" t="s">
        <v>45</v>
      </c>
      <c r="L2594" t="s">
        <v>45</v>
      </c>
      <c r="N2594" s="6">
        <v>2018</v>
      </c>
      <c r="R2594" s="7">
        <v>24.420611000000001</v>
      </c>
      <c r="S2594" s="7">
        <v>47.019477000000002</v>
      </c>
      <c r="T2594" t="s">
        <v>46</v>
      </c>
      <c r="U2594" t="s">
        <v>32405</v>
      </c>
      <c r="X2594" t="s">
        <v>32405</v>
      </c>
      <c r="Y2594" t="s">
        <v>19854</v>
      </c>
      <c r="Z2594" t="s">
        <v>19864</v>
      </c>
      <c r="AA2594" t="s">
        <v>32406</v>
      </c>
      <c r="AC2594" t="s">
        <v>32407</v>
      </c>
      <c r="AD2594" t="s">
        <v>52</v>
      </c>
      <c r="AF2594" t="s">
        <v>52</v>
      </c>
      <c r="AG2594" t="s">
        <v>32408</v>
      </c>
      <c r="AH2594" s="27" t="s">
        <v>32420</v>
      </c>
      <c r="AI2594" t="s">
        <v>32410</v>
      </c>
      <c r="AJ2594" t="s">
        <v>32421</v>
      </c>
    </row>
    <row r="2595" spans="1:36" ht="17.25" hidden="1" customHeight="1" x14ac:dyDescent="0.2">
      <c r="A2595" s="4" t="s">
        <v>32402</v>
      </c>
      <c r="B2595" t="s">
        <v>31798</v>
      </c>
      <c r="C2595" t="s">
        <v>32403</v>
      </c>
      <c r="D2595" t="s">
        <v>32404</v>
      </c>
      <c r="E2595" t="s">
        <v>10852</v>
      </c>
      <c r="F2595" t="s">
        <v>64</v>
      </c>
      <c r="G2595" s="5">
        <v>352</v>
      </c>
      <c r="H2595" t="s">
        <v>42</v>
      </c>
      <c r="I2595" t="s">
        <v>43</v>
      </c>
      <c r="J2595" t="s">
        <v>45</v>
      </c>
      <c r="K2595" t="s">
        <v>45</v>
      </c>
      <c r="L2595" t="s">
        <v>45</v>
      </c>
      <c r="N2595" s="24">
        <v>2016</v>
      </c>
      <c r="R2595" s="7">
        <v>24.420611000000001</v>
      </c>
      <c r="S2595" s="7">
        <v>47.019477000000002</v>
      </c>
      <c r="T2595" t="s">
        <v>46</v>
      </c>
      <c r="U2595" t="s">
        <v>32405</v>
      </c>
      <c r="X2595" t="s">
        <v>32405</v>
      </c>
      <c r="Y2595" t="s">
        <v>19854</v>
      </c>
      <c r="Z2595" t="s">
        <v>19864</v>
      </c>
      <c r="AA2595" t="s">
        <v>32406</v>
      </c>
      <c r="AC2595" t="s">
        <v>32407</v>
      </c>
      <c r="AD2595" t="s">
        <v>52</v>
      </c>
      <c r="AF2595" t="s">
        <v>52</v>
      </c>
      <c r="AG2595" t="s">
        <v>32408</v>
      </c>
      <c r="AH2595" s="8" t="s">
        <v>32422</v>
      </c>
      <c r="AI2595" t="s">
        <v>32410</v>
      </c>
      <c r="AJ2595" t="s">
        <v>32423</v>
      </c>
    </row>
    <row r="2596" spans="1:36" ht="17.25" hidden="1" customHeight="1" x14ac:dyDescent="0.2">
      <c r="A2596" s="4" t="s">
        <v>32402</v>
      </c>
      <c r="B2596" t="s">
        <v>31798</v>
      </c>
      <c r="C2596" t="s">
        <v>32403</v>
      </c>
      <c r="D2596" t="s">
        <v>32404</v>
      </c>
      <c r="E2596" t="s">
        <v>10861</v>
      </c>
      <c r="F2596" t="s">
        <v>64</v>
      </c>
      <c r="G2596" s="5">
        <v>352</v>
      </c>
      <c r="H2596" t="s">
        <v>42</v>
      </c>
      <c r="I2596" t="s">
        <v>43</v>
      </c>
      <c r="J2596" t="s">
        <v>45</v>
      </c>
      <c r="K2596" t="s">
        <v>45</v>
      </c>
      <c r="L2596" t="s">
        <v>45</v>
      </c>
      <c r="N2596" s="24">
        <v>2016</v>
      </c>
      <c r="R2596" s="7">
        <v>24.420611000000001</v>
      </c>
      <c r="S2596" s="7">
        <v>47.019477000000002</v>
      </c>
      <c r="T2596" t="s">
        <v>46</v>
      </c>
      <c r="U2596" t="s">
        <v>32405</v>
      </c>
      <c r="X2596" t="s">
        <v>32405</v>
      </c>
      <c r="Y2596" t="s">
        <v>19854</v>
      </c>
      <c r="Z2596" t="s">
        <v>19864</v>
      </c>
      <c r="AA2596" t="s">
        <v>32406</v>
      </c>
      <c r="AC2596" t="s">
        <v>32407</v>
      </c>
      <c r="AD2596" t="s">
        <v>52</v>
      </c>
      <c r="AF2596" t="s">
        <v>52</v>
      </c>
      <c r="AG2596" t="s">
        <v>32408</v>
      </c>
      <c r="AH2596" s="8" t="s">
        <v>32424</v>
      </c>
      <c r="AI2596" t="s">
        <v>32410</v>
      </c>
      <c r="AJ2596" t="s">
        <v>32425</v>
      </c>
    </row>
    <row r="2597" spans="1:36" ht="17.25" hidden="1" customHeight="1" x14ac:dyDescent="0.2">
      <c r="A2597" s="4" t="s">
        <v>32402</v>
      </c>
      <c r="B2597" t="s">
        <v>31798</v>
      </c>
      <c r="C2597" t="s">
        <v>32403</v>
      </c>
      <c r="D2597" t="s">
        <v>32404</v>
      </c>
      <c r="E2597" t="s">
        <v>32426</v>
      </c>
      <c r="F2597" t="s">
        <v>64</v>
      </c>
      <c r="G2597" s="5">
        <v>352</v>
      </c>
      <c r="H2597" t="s">
        <v>42</v>
      </c>
      <c r="I2597" t="s">
        <v>43</v>
      </c>
      <c r="J2597" t="s">
        <v>45</v>
      </c>
      <c r="K2597" t="s">
        <v>45</v>
      </c>
      <c r="L2597" t="s">
        <v>45</v>
      </c>
      <c r="N2597" s="6">
        <v>2016</v>
      </c>
      <c r="R2597" s="7">
        <v>24.420611000000001</v>
      </c>
      <c r="S2597" s="7">
        <v>47.019477000000002</v>
      </c>
      <c r="T2597" t="s">
        <v>46</v>
      </c>
      <c r="U2597" t="s">
        <v>32405</v>
      </c>
      <c r="X2597" t="s">
        <v>32405</v>
      </c>
      <c r="Y2597" t="s">
        <v>19854</v>
      </c>
      <c r="Z2597" t="s">
        <v>19864</v>
      </c>
      <c r="AA2597" t="s">
        <v>32406</v>
      </c>
      <c r="AC2597" t="s">
        <v>32407</v>
      </c>
      <c r="AD2597" t="s">
        <v>52</v>
      </c>
      <c r="AF2597" t="s">
        <v>52</v>
      </c>
      <c r="AG2597" t="s">
        <v>32408</v>
      </c>
      <c r="AH2597" s="27" t="s">
        <v>32427</v>
      </c>
      <c r="AI2597" t="s">
        <v>32410</v>
      </c>
      <c r="AJ2597" t="s">
        <v>32428</v>
      </c>
    </row>
    <row r="2598" spans="1:36" ht="17.25" hidden="1" customHeight="1" x14ac:dyDescent="0.2">
      <c r="A2598" s="4" t="s">
        <v>32402</v>
      </c>
      <c r="B2598" t="s">
        <v>31798</v>
      </c>
      <c r="C2598" t="s">
        <v>32403</v>
      </c>
      <c r="D2598" t="s">
        <v>32404</v>
      </c>
      <c r="E2598" t="s">
        <v>32429</v>
      </c>
      <c r="F2598" t="s">
        <v>64</v>
      </c>
      <c r="G2598" s="5">
        <v>352</v>
      </c>
      <c r="H2598" t="s">
        <v>42</v>
      </c>
      <c r="I2598" t="s">
        <v>43</v>
      </c>
      <c r="J2598" t="s">
        <v>45</v>
      </c>
      <c r="K2598" t="s">
        <v>45</v>
      </c>
      <c r="L2598" t="s">
        <v>45</v>
      </c>
      <c r="N2598" s="6">
        <v>2016</v>
      </c>
      <c r="R2598" s="7">
        <v>24.420611000000001</v>
      </c>
      <c r="S2598" s="7">
        <v>47.019477000000002</v>
      </c>
      <c r="T2598" t="s">
        <v>46</v>
      </c>
      <c r="U2598" t="s">
        <v>32405</v>
      </c>
      <c r="X2598" t="s">
        <v>32405</v>
      </c>
      <c r="Y2598" t="s">
        <v>19854</v>
      </c>
      <c r="Z2598" t="s">
        <v>19864</v>
      </c>
      <c r="AA2598" t="s">
        <v>32406</v>
      </c>
      <c r="AC2598" t="s">
        <v>32407</v>
      </c>
      <c r="AD2598" t="s">
        <v>52</v>
      </c>
      <c r="AF2598" t="s">
        <v>52</v>
      </c>
      <c r="AG2598" t="s">
        <v>32408</v>
      </c>
      <c r="AH2598" s="8" t="s">
        <v>32430</v>
      </c>
      <c r="AI2598" t="s">
        <v>32410</v>
      </c>
      <c r="AJ2598" t="s">
        <v>32431</v>
      </c>
    </row>
    <row r="2599" spans="1:36" ht="17.25" hidden="1" customHeight="1" x14ac:dyDescent="0.2">
      <c r="A2599" s="4" t="s">
        <v>32432</v>
      </c>
      <c r="B2599" t="s">
        <v>31798</v>
      </c>
      <c r="C2599" t="s">
        <v>32433</v>
      </c>
      <c r="D2599" t="s">
        <v>32434</v>
      </c>
      <c r="E2599" t="s">
        <v>4157</v>
      </c>
      <c r="F2599" t="s">
        <v>86</v>
      </c>
      <c r="G2599" s="5">
        <v>1087.5</v>
      </c>
      <c r="H2599" t="s">
        <v>42</v>
      </c>
      <c r="I2599" t="s">
        <v>43</v>
      </c>
      <c r="J2599" t="s">
        <v>45</v>
      </c>
      <c r="K2599" t="s">
        <v>45</v>
      </c>
      <c r="L2599" t="s">
        <v>45</v>
      </c>
      <c r="N2599" s="6">
        <v>2016</v>
      </c>
      <c r="P2599" s="25"/>
      <c r="R2599" s="7">
        <v>24.783726999999999</v>
      </c>
      <c r="S2599" s="7">
        <v>45.605283</v>
      </c>
      <c r="T2599" t="s">
        <v>46</v>
      </c>
      <c r="U2599" t="s">
        <v>32405</v>
      </c>
      <c r="X2599" t="s">
        <v>32405</v>
      </c>
      <c r="Y2599" t="s">
        <v>19854</v>
      </c>
      <c r="Z2599" t="s">
        <v>19864</v>
      </c>
      <c r="AA2599" t="s">
        <v>32435</v>
      </c>
      <c r="AC2599" t="s">
        <v>32436</v>
      </c>
      <c r="AD2599" t="s">
        <v>52</v>
      </c>
      <c r="AF2599" t="s">
        <v>52</v>
      </c>
      <c r="AG2599" t="s">
        <v>32437</v>
      </c>
      <c r="AH2599" s="27" t="s">
        <v>32438</v>
      </c>
      <c r="AI2599" t="s">
        <v>32439</v>
      </c>
      <c r="AJ2599" t="s">
        <v>32440</v>
      </c>
    </row>
    <row r="2600" spans="1:36" ht="17.25" hidden="1" customHeight="1" x14ac:dyDescent="0.2">
      <c r="A2600" s="4" t="s">
        <v>32432</v>
      </c>
      <c r="B2600" t="s">
        <v>31798</v>
      </c>
      <c r="C2600" t="s">
        <v>32433</v>
      </c>
      <c r="D2600" t="s">
        <v>32434</v>
      </c>
      <c r="E2600" t="s">
        <v>2134</v>
      </c>
      <c r="F2600" t="s">
        <v>41</v>
      </c>
      <c r="G2600" s="5">
        <v>1087.5</v>
      </c>
      <c r="H2600" t="s">
        <v>42</v>
      </c>
      <c r="I2600" t="s">
        <v>43</v>
      </c>
      <c r="J2600" t="s">
        <v>45</v>
      </c>
      <c r="K2600" t="s">
        <v>45</v>
      </c>
      <c r="L2600" t="s">
        <v>45</v>
      </c>
      <c r="N2600" s="6">
        <v>2015</v>
      </c>
      <c r="P2600" s="25"/>
      <c r="R2600" s="7">
        <v>24.783726999999999</v>
      </c>
      <c r="S2600" s="7">
        <v>45.605283</v>
      </c>
      <c r="T2600" t="s">
        <v>46</v>
      </c>
      <c r="U2600" t="s">
        <v>32405</v>
      </c>
      <c r="X2600" t="s">
        <v>32405</v>
      </c>
      <c r="Y2600" t="s">
        <v>19854</v>
      </c>
      <c r="Z2600" t="s">
        <v>19864</v>
      </c>
      <c r="AA2600" t="s">
        <v>32435</v>
      </c>
      <c r="AC2600" t="s">
        <v>32436</v>
      </c>
      <c r="AD2600" t="s">
        <v>52</v>
      </c>
      <c r="AF2600" t="s">
        <v>52</v>
      </c>
      <c r="AG2600" t="s">
        <v>32437</v>
      </c>
      <c r="AH2600" s="27" t="s">
        <v>32441</v>
      </c>
      <c r="AI2600" t="s">
        <v>32439</v>
      </c>
      <c r="AJ2600" t="s">
        <v>32442</v>
      </c>
    </row>
    <row r="2601" spans="1:36" ht="17.25" hidden="1" customHeight="1" x14ac:dyDescent="0.2">
      <c r="A2601" s="4" t="s">
        <v>32630</v>
      </c>
      <c r="B2601" t="s">
        <v>31798</v>
      </c>
      <c r="C2601" t="s">
        <v>32631</v>
      </c>
      <c r="E2601" t="s">
        <v>4157</v>
      </c>
      <c r="F2601" t="s">
        <v>86</v>
      </c>
      <c r="G2601" s="5">
        <v>900</v>
      </c>
      <c r="H2601" t="s">
        <v>42</v>
      </c>
      <c r="I2601" t="s">
        <v>43</v>
      </c>
      <c r="J2601" t="s">
        <v>45</v>
      </c>
      <c r="N2601" s="6">
        <v>2020</v>
      </c>
      <c r="P2601" s="25"/>
      <c r="R2601" s="7">
        <v>24.785024</v>
      </c>
      <c r="S2601" s="7">
        <v>45.621535000000002</v>
      </c>
      <c r="T2601" t="s">
        <v>46</v>
      </c>
      <c r="U2601" t="s">
        <v>32632</v>
      </c>
      <c r="X2601" t="s">
        <v>32292</v>
      </c>
      <c r="Y2601" t="s">
        <v>19854</v>
      </c>
      <c r="Z2601" t="s">
        <v>19864</v>
      </c>
      <c r="AG2601" t="s">
        <v>32633</v>
      </c>
      <c r="AH2601" s="27" t="s">
        <v>32634</v>
      </c>
      <c r="AI2601" t="s">
        <v>32635</v>
      </c>
      <c r="AJ2601" t="s">
        <v>32636</v>
      </c>
    </row>
    <row r="2602" spans="1:36" ht="17.25" hidden="1" customHeight="1" x14ac:dyDescent="0.2">
      <c r="A2602" s="4" t="s">
        <v>32630</v>
      </c>
      <c r="B2602" t="s">
        <v>31798</v>
      </c>
      <c r="C2602" t="s">
        <v>32631</v>
      </c>
      <c r="E2602" t="s">
        <v>2134</v>
      </c>
      <c r="F2602" t="s">
        <v>86</v>
      </c>
      <c r="G2602" s="5">
        <v>900</v>
      </c>
      <c r="H2602" t="s">
        <v>42</v>
      </c>
      <c r="I2602" t="s">
        <v>43</v>
      </c>
      <c r="J2602" t="s">
        <v>45</v>
      </c>
      <c r="N2602" s="6">
        <v>2020</v>
      </c>
      <c r="P2602" s="25"/>
      <c r="R2602" s="7">
        <v>24.785024</v>
      </c>
      <c r="S2602" s="7">
        <v>45.621535000000002</v>
      </c>
      <c r="T2602" t="s">
        <v>46</v>
      </c>
      <c r="U2602" t="s">
        <v>32632</v>
      </c>
      <c r="X2602" t="s">
        <v>32292</v>
      </c>
      <c r="Y2602" t="s">
        <v>19854</v>
      </c>
      <c r="Z2602" t="s">
        <v>19864</v>
      </c>
      <c r="AG2602" t="s">
        <v>32633</v>
      </c>
      <c r="AH2602" s="27" t="s">
        <v>32637</v>
      </c>
      <c r="AI2602" t="s">
        <v>32635</v>
      </c>
      <c r="AJ2602" t="s">
        <v>32638</v>
      </c>
    </row>
    <row r="2603" spans="1:36" ht="17.25" hidden="1" customHeight="1" x14ac:dyDescent="0.2">
      <c r="A2603" s="4" t="s">
        <v>32639</v>
      </c>
      <c r="B2603" t="s">
        <v>31798</v>
      </c>
      <c r="C2603" t="s">
        <v>32640</v>
      </c>
      <c r="E2603" t="s">
        <v>40</v>
      </c>
      <c r="F2603" t="s">
        <v>86</v>
      </c>
      <c r="G2603" s="5">
        <v>990</v>
      </c>
      <c r="H2603" t="s">
        <v>42</v>
      </c>
      <c r="I2603" t="s">
        <v>43</v>
      </c>
      <c r="J2603" t="s">
        <v>45</v>
      </c>
      <c r="N2603" s="6">
        <v>2019</v>
      </c>
      <c r="P2603" s="25"/>
      <c r="R2603" s="7">
        <v>24.612437499999999</v>
      </c>
      <c r="S2603" s="7">
        <v>46.151785799999999</v>
      </c>
      <c r="T2603" t="s">
        <v>504</v>
      </c>
      <c r="U2603" t="s">
        <v>32632</v>
      </c>
      <c r="X2603" t="s">
        <v>32292</v>
      </c>
      <c r="Y2603" t="s">
        <v>19854</v>
      </c>
      <c r="Z2603" t="s">
        <v>19864</v>
      </c>
      <c r="AG2603" t="s">
        <v>32641</v>
      </c>
      <c r="AH2603" s="27" t="s">
        <v>32642</v>
      </c>
      <c r="AI2603" t="s">
        <v>32643</v>
      </c>
      <c r="AJ2603" t="s">
        <v>32644</v>
      </c>
    </row>
    <row r="2604" spans="1:36" ht="17.25" hidden="1" customHeight="1" x14ac:dyDescent="0.2">
      <c r="A2604" s="4" t="s">
        <v>32639</v>
      </c>
      <c r="B2604" t="s">
        <v>31798</v>
      </c>
      <c r="C2604" t="s">
        <v>32640</v>
      </c>
      <c r="E2604" t="s">
        <v>56</v>
      </c>
      <c r="F2604" t="s">
        <v>86</v>
      </c>
      <c r="G2604" s="5">
        <v>990</v>
      </c>
      <c r="H2604" t="s">
        <v>42</v>
      </c>
      <c r="I2604" t="s">
        <v>43</v>
      </c>
      <c r="J2604" t="s">
        <v>45</v>
      </c>
      <c r="N2604" s="6">
        <v>2019</v>
      </c>
      <c r="P2604" s="25"/>
      <c r="R2604" s="7">
        <v>24.612437499999999</v>
      </c>
      <c r="S2604" s="7">
        <v>46.151785799999999</v>
      </c>
      <c r="T2604" t="s">
        <v>504</v>
      </c>
      <c r="U2604" t="s">
        <v>32632</v>
      </c>
      <c r="X2604" t="s">
        <v>32292</v>
      </c>
      <c r="Y2604" t="s">
        <v>19854</v>
      </c>
      <c r="Z2604" t="s">
        <v>19864</v>
      </c>
      <c r="AG2604" t="s">
        <v>32641</v>
      </c>
      <c r="AH2604" s="27" t="s">
        <v>32645</v>
      </c>
      <c r="AI2604" t="s">
        <v>32643</v>
      </c>
      <c r="AJ2604" t="s">
        <v>32646</v>
      </c>
    </row>
    <row r="2605" spans="1:36" ht="17.25" hidden="1" customHeight="1" x14ac:dyDescent="0.2">
      <c r="A2605" s="4" t="s">
        <v>32647</v>
      </c>
      <c r="B2605" t="s">
        <v>31798</v>
      </c>
      <c r="C2605" t="s">
        <v>32648</v>
      </c>
      <c r="E2605" t="s">
        <v>40</v>
      </c>
      <c r="F2605" t="s">
        <v>6491</v>
      </c>
      <c r="G2605" s="5">
        <v>981</v>
      </c>
      <c r="H2605" t="s">
        <v>42</v>
      </c>
      <c r="I2605" t="s">
        <v>43</v>
      </c>
      <c r="J2605" t="s">
        <v>559</v>
      </c>
      <c r="N2605" s="6">
        <v>2013</v>
      </c>
      <c r="O2605" s="25"/>
      <c r="R2605" s="7">
        <v>24.773394</v>
      </c>
      <c r="S2605" s="7">
        <v>46.656281</v>
      </c>
      <c r="T2605" t="s">
        <v>46</v>
      </c>
      <c r="U2605" t="s">
        <v>32632</v>
      </c>
      <c r="X2605" t="s">
        <v>32292</v>
      </c>
      <c r="Y2605" t="s">
        <v>19854</v>
      </c>
      <c r="Z2605" t="s">
        <v>19864</v>
      </c>
      <c r="AG2605" t="s">
        <v>32649</v>
      </c>
      <c r="AH2605" s="27" t="s">
        <v>32650</v>
      </c>
      <c r="AI2605" t="s">
        <v>32651</v>
      </c>
      <c r="AJ2605" t="s">
        <v>32652</v>
      </c>
    </row>
    <row r="2606" spans="1:36" ht="17.25" hidden="1" customHeight="1" x14ac:dyDescent="0.2">
      <c r="A2606" s="4" t="s">
        <v>32647</v>
      </c>
      <c r="B2606" t="s">
        <v>31798</v>
      </c>
      <c r="C2606" t="s">
        <v>32648</v>
      </c>
      <c r="E2606" t="s">
        <v>56</v>
      </c>
      <c r="F2606" t="s">
        <v>6491</v>
      </c>
      <c r="G2606" s="5">
        <v>824</v>
      </c>
      <c r="H2606" t="s">
        <v>42</v>
      </c>
      <c r="I2606" t="s">
        <v>43</v>
      </c>
      <c r="J2606" t="s">
        <v>559</v>
      </c>
      <c r="N2606" s="6">
        <v>2013</v>
      </c>
      <c r="O2606" s="25"/>
      <c r="R2606" s="7">
        <v>24.773394</v>
      </c>
      <c r="S2606" s="7">
        <v>46.656281</v>
      </c>
      <c r="T2606" t="s">
        <v>46</v>
      </c>
      <c r="U2606" t="s">
        <v>32632</v>
      </c>
      <c r="X2606" t="s">
        <v>32292</v>
      </c>
      <c r="Y2606" t="s">
        <v>19854</v>
      </c>
      <c r="Z2606" t="s">
        <v>19864</v>
      </c>
      <c r="AA2606" t="s">
        <v>32527</v>
      </c>
      <c r="AG2606" t="s">
        <v>32649</v>
      </c>
      <c r="AH2606" s="27" t="s">
        <v>32653</v>
      </c>
      <c r="AI2606" t="s">
        <v>32651</v>
      </c>
      <c r="AJ2606" t="s">
        <v>32654</v>
      </c>
    </row>
    <row r="2607" spans="1:36" ht="17.25" hidden="1" customHeight="1" x14ac:dyDescent="0.2">
      <c r="A2607" s="4" t="s">
        <v>32655</v>
      </c>
      <c r="B2607" t="s">
        <v>31798</v>
      </c>
      <c r="C2607" t="s">
        <v>32656</v>
      </c>
      <c r="E2607" t="s">
        <v>40</v>
      </c>
      <c r="F2607" t="s">
        <v>86</v>
      </c>
      <c r="G2607" s="5">
        <v>64</v>
      </c>
      <c r="H2607" t="s">
        <v>42</v>
      </c>
      <c r="I2607" t="s">
        <v>65</v>
      </c>
      <c r="J2607" t="s">
        <v>45</v>
      </c>
      <c r="N2607" s="6">
        <v>2014</v>
      </c>
      <c r="P2607" s="25"/>
      <c r="R2607" s="7">
        <v>17.479299999999999</v>
      </c>
      <c r="S2607" s="7">
        <v>47.108849999999997</v>
      </c>
      <c r="T2607" t="s">
        <v>46</v>
      </c>
      <c r="U2607" t="s">
        <v>32657</v>
      </c>
      <c r="X2607" t="s">
        <v>32210</v>
      </c>
      <c r="Y2607" t="s">
        <v>19854</v>
      </c>
      <c r="Z2607" t="s">
        <v>19864</v>
      </c>
      <c r="AG2607" t="s">
        <v>32658</v>
      </c>
      <c r="AH2607" s="6">
        <v>1307878</v>
      </c>
      <c r="AI2607" t="s">
        <v>32659</v>
      </c>
      <c r="AJ2607" t="s">
        <v>32660</v>
      </c>
    </row>
    <row r="2608" spans="1:36" ht="17.25" hidden="1" customHeight="1" x14ac:dyDescent="0.2">
      <c r="A2608" s="4" t="s">
        <v>32655</v>
      </c>
      <c r="B2608" t="s">
        <v>31798</v>
      </c>
      <c r="C2608" t="s">
        <v>32656</v>
      </c>
      <c r="E2608" t="s">
        <v>56</v>
      </c>
      <c r="F2608" t="s">
        <v>86</v>
      </c>
      <c r="G2608" s="5">
        <v>64</v>
      </c>
      <c r="H2608" t="s">
        <v>42</v>
      </c>
      <c r="I2608" t="s">
        <v>65</v>
      </c>
      <c r="J2608" t="s">
        <v>45</v>
      </c>
      <c r="K2608" t="s">
        <v>45</v>
      </c>
      <c r="N2608" s="6">
        <v>2014</v>
      </c>
      <c r="P2608" s="25"/>
      <c r="R2608" s="7">
        <v>17.479299999999999</v>
      </c>
      <c r="S2608" s="7">
        <v>47.108849999999997</v>
      </c>
      <c r="T2608" t="s">
        <v>46</v>
      </c>
      <c r="U2608" t="s">
        <v>32657</v>
      </c>
      <c r="X2608" t="s">
        <v>32210</v>
      </c>
      <c r="Y2608" t="s">
        <v>19854</v>
      </c>
      <c r="Z2608" t="s">
        <v>19864</v>
      </c>
      <c r="AG2608" t="s">
        <v>32658</v>
      </c>
      <c r="AH2608" s="6">
        <v>1239417</v>
      </c>
      <c r="AI2608" t="s">
        <v>32659</v>
      </c>
      <c r="AJ2608" t="s">
        <v>32661</v>
      </c>
    </row>
    <row r="2609" spans="1:36" ht="17.25" hidden="1" customHeight="1" x14ac:dyDescent="0.2">
      <c r="A2609" s="4" t="s">
        <v>32662</v>
      </c>
      <c r="B2609" t="s">
        <v>31798</v>
      </c>
      <c r="C2609" t="s">
        <v>32663</v>
      </c>
      <c r="E2609" t="s">
        <v>40</v>
      </c>
      <c r="F2609" t="s">
        <v>86</v>
      </c>
      <c r="G2609" s="5">
        <v>750</v>
      </c>
      <c r="H2609" t="s">
        <v>42</v>
      </c>
      <c r="I2609" t="s">
        <v>43</v>
      </c>
      <c r="J2609" t="s">
        <v>45</v>
      </c>
      <c r="K2609" t="s">
        <v>45</v>
      </c>
      <c r="N2609" s="6">
        <v>2018</v>
      </c>
      <c r="P2609" s="25"/>
      <c r="R2609" s="7">
        <v>22.6061613</v>
      </c>
      <c r="S2609" s="7">
        <v>54.071082599999997</v>
      </c>
      <c r="T2609" t="s">
        <v>46</v>
      </c>
      <c r="U2609" t="s">
        <v>32664</v>
      </c>
      <c r="X2609" t="s">
        <v>31802</v>
      </c>
      <c r="Y2609" t="s">
        <v>19854</v>
      </c>
      <c r="Z2609" t="s">
        <v>19864</v>
      </c>
      <c r="AA2609" t="s">
        <v>32527</v>
      </c>
      <c r="AD2609" t="s">
        <v>52</v>
      </c>
      <c r="AE2609" t="s">
        <v>881</v>
      </c>
      <c r="AF2609" t="s">
        <v>1869</v>
      </c>
      <c r="AG2609" t="s">
        <v>32665</v>
      </c>
      <c r="AH2609" s="27"/>
      <c r="AI2609" t="s">
        <v>32666</v>
      </c>
      <c r="AJ2609" t="s">
        <v>32667</v>
      </c>
    </row>
    <row r="2610" spans="1:36" ht="17.25" hidden="1" customHeight="1" x14ac:dyDescent="0.2">
      <c r="A2610" s="4" t="s">
        <v>32662</v>
      </c>
      <c r="B2610" t="s">
        <v>31798</v>
      </c>
      <c r="C2610" t="s">
        <v>32663</v>
      </c>
      <c r="E2610" t="s">
        <v>56</v>
      </c>
      <c r="F2610" t="s">
        <v>86</v>
      </c>
      <c r="G2610" s="5">
        <v>750</v>
      </c>
      <c r="H2610" t="s">
        <v>42</v>
      </c>
      <c r="I2610" t="s">
        <v>43</v>
      </c>
      <c r="J2610" t="s">
        <v>45</v>
      </c>
      <c r="N2610" s="6">
        <v>2018</v>
      </c>
      <c r="P2610" s="25"/>
      <c r="R2610" s="7">
        <v>22.6061613</v>
      </c>
      <c r="S2610" s="7">
        <v>54.071082599999997</v>
      </c>
      <c r="T2610" t="s">
        <v>46</v>
      </c>
      <c r="U2610" t="s">
        <v>32664</v>
      </c>
      <c r="X2610" t="s">
        <v>31802</v>
      </c>
      <c r="Y2610" t="s">
        <v>19854</v>
      </c>
      <c r="Z2610" t="s">
        <v>19864</v>
      </c>
      <c r="AA2610" t="s">
        <v>32527</v>
      </c>
      <c r="AD2610" t="s">
        <v>52</v>
      </c>
      <c r="AE2610" t="s">
        <v>881</v>
      </c>
      <c r="AF2610" t="s">
        <v>1869</v>
      </c>
      <c r="AG2610" t="s">
        <v>32665</v>
      </c>
      <c r="AH2610" s="27"/>
      <c r="AI2610" t="s">
        <v>32666</v>
      </c>
      <c r="AJ2610" t="s">
        <v>32668</v>
      </c>
    </row>
    <row r="2611" spans="1:36" ht="17.25" hidden="1" customHeight="1" x14ac:dyDescent="0.2">
      <c r="A2611" s="4" t="s">
        <v>32669</v>
      </c>
      <c r="B2611" t="s">
        <v>31798</v>
      </c>
      <c r="C2611" t="s">
        <v>32670</v>
      </c>
      <c r="E2611" t="s">
        <v>738</v>
      </c>
      <c r="F2611" t="s">
        <v>86</v>
      </c>
      <c r="G2611" s="5">
        <v>186.7</v>
      </c>
      <c r="H2611" t="s">
        <v>42</v>
      </c>
      <c r="I2611" t="s">
        <v>65</v>
      </c>
      <c r="J2611" t="s">
        <v>44</v>
      </c>
      <c r="N2611" s="6">
        <v>2015</v>
      </c>
      <c r="P2611" s="25"/>
      <c r="R2611" s="7">
        <v>25.6515606</v>
      </c>
      <c r="S2611" s="7">
        <v>49.385487500000004</v>
      </c>
      <c r="T2611" t="s">
        <v>46</v>
      </c>
      <c r="U2611" t="s">
        <v>32671</v>
      </c>
      <c r="X2611" t="s">
        <v>31867</v>
      </c>
      <c r="Y2611" t="s">
        <v>19854</v>
      </c>
      <c r="Z2611" t="s">
        <v>19864</v>
      </c>
      <c r="AA2611" t="s">
        <v>32672</v>
      </c>
      <c r="AC2611" t="s">
        <v>32673</v>
      </c>
      <c r="AD2611" t="s">
        <v>880</v>
      </c>
      <c r="AE2611" t="s">
        <v>881</v>
      </c>
      <c r="AF2611" t="s">
        <v>1869</v>
      </c>
      <c r="AG2611" t="s">
        <v>32674</v>
      </c>
      <c r="AH2611" s="27">
        <v>1242648</v>
      </c>
      <c r="AI2611" t="s">
        <v>32675</v>
      </c>
      <c r="AJ2611" t="s">
        <v>32678</v>
      </c>
    </row>
    <row r="2612" spans="1:36" ht="17.25" hidden="1" customHeight="1" x14ac:dyDescent="0.2">
      <c r="A2612" s="4" t="s">
        <v>32703</v>
      </c>
      <c r="B2612" t="s">
        <v>31798</v>
      </c>
      <c r="C2612" t="s">
        <v>32704</v>
      </c>
      <c r="D2612" t="s">
        <v>32705</v>
      </c>
      <c r="E2612" t="s">
        <v>40</v>
      </c>
      <c r="F2612" t="s">
        <v>1763</v>
      </c>
      <c r="G2612" s="5">
        <v>600</v>
      </c>
      <c r="H2612" t="s">
        <v>42</v>
      </c>
      <c r="I2612" t="s">
        <v>43</v>
      </c>
      <c r="J2612" t="s">
        <v>44</v>
      </c>
      <c r="N2612" s="6">
        <v>2014</v>
      </c>
      <c r="P2612" s="25"/>
      <c r="R2612" s="7">
        <v>20.629909139264299</v>
      </c>
      <c r="S2612" s="7">
        <v>39.562491971487098</v>
      </c>
      <c r="T2612" t="s">
        <v>46</v>
      </c>
      <c r="U2612" t="s">
        <v>32706</v>
      </c>
      <c r="X2612" t="s">
        <v>32707</v>
      </c>
      <c r="Y2612" t="s">
        <v>19854</v>
      </c>
      <c r="Z2612" t="s">
        <v>19864</v>
      </c>
      <c r="AC2612" t="s">
        <v>32708</v>
      </c>
      <c r="AG2612" t="s">
        <v>32709</v>
      </c>
      <c r="AH2612" s="27" t="s">
        <v>32710</v>
      </c>
      <c r="AI2612" t="s">
        <v>32711</v>
      </c>
      <c r="AJ2612" t="s">
        <v>32712</v>
      </c>
    </row>
    <row r="2613" spans="1:36" ht="17.25" hidden="1" customHeight="1" x14ac:dyDescent="0.2">
      <c r="A2613" s="4" t="s">
        <v>32703</v>
      </c>
      <c r="B2613" t="s">
        <v>31798</v>
      </c>
      <c r="C2613" t="s">
        <v>32704</v>
      </c>
      <c r="D2613" t="s">
        <v>32705</v>
      </c>
      <c r="E2613" t="s">
        <v>56</v>
      </c>
      <c r="F2613" t="s">
        <v>1763</v>
      </c>
      <c r="G2613" s="5">
        <v>600</v>
      </c>
      <c r="H2613" t="s">
        <v>42</v>
      </c>
      <c r="I2613" t="s">
        <v>43</v>
      </c>
      <c r="J2613" t="s">
        <v>44</v>
      </c>
      <c r="N2613" s="6">
        <v>2014</v>
      </c>
      <c r="P2613" s="25"/>
      <c r="R2613" s="7">
        <v>20.629909139264299</v>
      </c>
      <c r="S2613" s="7">
        <v>39.562491971487098</v>
      </c>
      <c r="T2613" t="s">
        <v>46</v>
      </c>
      <c r="U2613" t="s">
        <v>32706</v>
      </c>
      <c r="X2613" t="s">
        <v>32707</v>
      </c>
      <c r="Y2613" t="s">
        <v>19854</v>
      </c>
      <c r="Z2613" t="s">
        <v>19864</v>
      </c>
      <c r="AC2613" t="s">
        <v>32708</v>
      </c>
      <c r="AG2613" t="s">
        <v>32709</v>
      </c>
      <c r="AH2613" s="27" t="s">
        <v>32713</v>
      </c>
      <c r="AI2613" t="s">
        <v>32711</v>
      </c>
      <c r="AJ2613" t="s">
        <v>32714</v>
      </c>
    </row>
    <row r="2614" spans="1:36" ht="17.25" hidden="1" customHeight="1" x14ac:dyDescent="0.2">
      <c r="A2614" s="4" t="s">
        <v>32766</v>
      </c>
      <c r="B2614" t="s">
        <v>31798</v>
      </c>
      <c r="C2614" t="s">
        <v>32767</v>
      </c>
      <c r="D2614" t="s">
        <v>32768</v>
      </c>
      <c r="E2614" t="s">
        <v>40</v>
      </c>
      <c r="F2614" t="s">
        <v>1763</v>
      </c>
      <c r="G2614" s="5">
        <v>660</v>
      </c>
      <c r="H2614" t="s">
        <v>42</v>
      </c>
      <c r="I2614" t="s">
        <v>240</v>
      </c>
      <c r="J2614" t="s">
        <v>45</v>
      </c>
      <c r="K2614" t="s">
        <v>45</v>
      </c>
      <c r="N2614" s="6">
        <v>2019</v>
      </c>
      <c r="P2614" s="25"/>
      <c r="R2614" s="7">
        <v>16.912929999999999</v>
      </c>
      <c r="S2614" s="7">
        <v>42.57884</v>
      </c>
      <c r="T2614" t="s">
        <v>504</v>
      </c>
      <c r="U2614" t="s">
        <v>32752</v>
      </c>
      <c r="X2614" t="s">
        <v>32063</v>
      </c>
      <c r="Y2614" t="s">
        <v>19854</v>
      </c>
      <c r="Z2614" t="s">
        <v>19864</v>
      </c>
      <c r="AG2614" t="s">
        <v>32769</v>
      </c>
      <c r="AH2614" s="6">
        <v>1148162</v>
      </c>
      <c r="AI2614" t="s">
        <v>32770</v>
      </c>
      <c r="AJ2614" t="s">
        <v>32771</v>
      </c>
    </row>
    <row r="2615" spans="1:36" ht="17.25" hidden="1" customHeight="1" x14ac:dyDescent="0.2">
      <c r="A2615" s="4" t="s">
        <v>32766</v>
      </c>
      <c r="B2615" t="s">
        <v>31798</v>
      </c>
      <c r="C2615" t="s">
        <v>32767</v>
      </c>
      <c r="D2615" t="s">
        <v>32768</v>
      </c>
      <c r="E2615" t="s">
        <v>56</v>
      </c>
      <c r="F2615" t="s">
        <v>1763</v>
      </c>
      <c r="G2615" s="5">
        <v>660</v>
      </c>
      <c r="H2615" t="s">
        <v>42</v>
      </c>
      <c r="I2615" t="s">
        <v>240</v>
      </c>
      <c r="J2615" t="s">
        <v>45</v>
      </c>
      <c r="K2615" t="s">
        <v>45</v>
      </c>
      <c r="N2615" s="6">
        <v>2019</v>
      </c>
      <c r="R2615" s="7">
        <v>16.912929999999999</v>
      </c>
      <c r="S2615" s="7">
        <v>42.57884</v>
      </c>
      <c r="T2615" t="s">
        <v>504</v>
      </c>
      <c r="U2615" t="s">
        <v>32752</v>
      </c>
      <c r="X2615" t="s">
        <v>32063</v>
      </c>
      <c r="Y2615" t="s">
        <v>19854</v>
      </c>
      <c r="Z2615" t="s">
        <v>19864</v>
      </c>
      <c r="AG2615" t="s">
        <v>32769</v>
      </c>
      <c r="AH2615" s="24">
        <v>1148163</v>
      </c>
      <c r="AI2615" t="s">
        <v>32770</v>
      </c>
      <c r="AJ2615" t="s">
        <v>32772</v>
      </c>
    </row>
    <row r="2616" spans="1:36" ht="17.25" hidden="1" customHeight="1" x14ac:dyDescent="0.2">
      <c r="A2616" s="4" t="s">
        <v>32766</v>
      </c>
      <c r="B2616" t="s">
        <v>31798</v>
      </c>
      <c r="C2616" t="s">
        <v>32767</v>
      </c>
      <c r="D2616" t="s">
        <v>32768</v>
      </c>
      <c r="E2616" t="s">
        <v>58</v>
      </c>
      <c r="F2616" t="s">
        <v>1763</v>
      </c>
      <c r="G2616" s="5">
        <v>660</v>
      </c>
      <c r="H2616" t="s">
        <v>42</v>
      </c>
      <c r="I2616" t="s">
        <v>240</v>
      </c>
      <c r="J2616" t="s">
        <v>45</v>
      </c>
      <c r="K2616" t="s">
        <v>45</v>
      </c>
      <c r="N2616" s="6">
        <v>2019</v>
      </c>
      <c r="R2616" s="7">
        <v>16.912929999999999</v>
      </c>
      <c r="S2616" s="7">
        <v>42.57884</v>
      </c>
      <c r="T2616" t="s">
        <v>504</v>
      </c>
      <c r="U2616" t="s">
        <v>32752</v>
      </c>
      <c r="X2616" t="s">
        <v>32063</v>
      </c>
      <c r="Y2616" t="s">
        <v>19854</v>
      </c>
      <c r="Z2616" t="s">
        <v>19864</v>
      </c>
      <c r="AG2616" t="s">
        <v>32769</v>
      </c>
      <c r="AH2616" s="6">
        <v>1148164</v>
      </c>
      <c r="AI2616" t="s">
        <v>32770</v>
      </c>
      <c r="AJ2616" t="s">
        <v>32773</v>
      </c>
    </row>
    <row r="2617" spans="1:36" ht="17.25" hidden="1" customHeight="1" x14ac:dyDescent="0.2">
      <c r="A2617" s="4" t="s">
        <v>32766</v>
      </c>
      <c r="B2617" t="s">
        <v>31798</v>
      </c>
      <c r="C2617" t="s">
        <v>32767</v>
      </c>
      <c r="D2617" t="s">
        <v>32768</v>
      </c>
      <c r="E2617" t="s">
        <v>191</v>
      </c>
      <c r="F2617" t="s">
        <v>1763</v>
      </c>
      <c r="G2617" s="5">
        <v>660</v>
      </c>
      <c r="H2617" t="s">
        <v>42</v>
      </c>
      <c r="I2617" t="s">
        <v>240</v>
      </c>
      <c r="J2617" t="s">
        <v>45</v>
      </c>
      <c r="K2617" t="s">
        <v>45</v>
      </c>
      <c r="N2617" s="6">
        <v>2019</v>
      </c>
      <c r="R2617" s="7">
        <v>16.912929999999999</v>
      </c>
      <c r="S2617" s="7">
        <v>42.57884</v>
      </c>
      <c r="T2617" t="s">
        <v>504</v>
      </c>
      <c r="U2617" t="s">
        <v>32752</v>
      </c>
      <c r="X2617" t="s">
        <v>32063</v>
      </c>
      <c r="Y2617" t="s">
        <v>19854</v>
      </c>
      <c r="Z2617" t="s">
        <v>19864</v>
      </c>
      <c r="AG2617" t="s">
        <v>32769</v>
      </c>
      <c r="AH2617" s="6">
        <v>1148165</v>
      </c>
      <c r="AI2617" t="s">
        <v>32770</v>
      </c>
      <c r="AJ2617" t="s">
        <v>32774</v>
      </c>
    </row>
    <row r="2618" spans="1:36" ht="17.25" hidden="1" customHeight="1" x14ac:dyDescent="0.2">
      <c r="A2618" s="4" t="s">
        <v>32775</v>
      </c>
      <c r="B2618" t="s">
        <v>31798</v>
      </c>
      <c r="C2618" t="s">
        <v>32776</v>
      </c>
      <c r="D2618" t="s">
        <v>32777</v>
      </c>
      <c r="E2618" t="s">
        <v>4758</v>
      </c>
      <c r="F2618" t="s">
        <v>86</v>
      </c>
      <c r="G2618" s="5">
        <v>62</v>
      </c>
      <c r="H2618" t="s">
        <v>42</v>
      </c>
      <c r="I2618" t="s">
        <v>65</v>
      </c>
      <c r="J2618" t="s">
        <v>45</v>
      </c>
      <c r="K2618" t="s">
        <v>45</v>
      </c>
      <c r="L2618" t="s">
        <v>45</v>
      </c>
      <c r="N2618" s="6">
        <v>2013</v>
      </c>
      <c r="R2618" s="7">
        <v>28.470690773670601</v>
      </c>
      <c r="S2618" s="7">
        <v>36.519112999999997</v>
      </c>
      <c r="T2618" t="s">
        <v>46</v>
      </c>
      <c r="U2618" t="s">
        <v>31983</v>
      </c>
      <c r="X2618" t="s">
        <v>31983</v>
      </c>
      <c r="Y2618" t="s">
        <v>19854</v>
      </c>
      <c r="Z2618" t="s">
        <v>19864</v>
      </c>
      <c r="AF2618" t="s">
        <v>52</v>
      </c>
      <c r="AG2618" t="s">
        <v>32778</v>
      </c>
      <c r="AH2618" s="6">
        <v>1239408</v>
      </c>
      <c r="AI2618" t="s">
        <v>32779</v>
      </c>
      <c r="AJ2618" t="s">
        <v>32781</v>
      </c>
    </row>
    <row r="2619" spans="1:36" ht="17.25" hidden="1" customHeight="1" x14ac:dyDescent="0.2">
      <c r="A2619" s="4" t="s">
        <v>32775</v>
      </c>
      <c r="B2619" t="s">
        <v>31798</v>
      </c>
      <c r="C2619" t="s">
        <v>32776</v>
      </c>
      <c r="D2619" t="s">
        <v>32777</v>
      </c>
      <c r="E2619" t="s">
        <v>4760</v>
      </c>
      <c r="F2619" t="s">
        <v>86</v>
      </c>
      <c r="G2619" s="5">
        <v>62</v>
      </c>
      <c r="H2619" t="s">
        <v>42</v>
      </c>
      <c r="I2619" t="s">
        <v>65</v>
      </c>
      <c r="J2619" t="s">
        <v>45</v>
      </c>
      <c r="K2619" t="s">
        <v>45</v>
      </c>
      <c r="L2619" t="s">
        <v>45</v>
      </c>
      <c r="N2619" s="24">
        <v>2013</v>
      </c>
      <c r="R2619" s="7">
        <v>28.470690773670601</v>
      </c>
      <c r="S2619" s="7">
        <v>36.519112999999997</v>
      </c>
      <c r="T2619" t="s">
        <v>46</v>
      </c>
      <c r="U2619" t="s">
        <v>31983</v>
      </c>
      <c r="X2619" t="s">
        <v>31983</v>
      </c>
      <c r="Y2619" t="s">
        <v>19854</v>
      </c>
      <c r="Z2619" t="s">
        <v>19864</v>
      </c>
      <c r="AF2619" t="s">
        <v>52</v>
      </c>
      <c r="AG2619" t="s">
        <v>32778</v>
      </c>
      <c r="AH2619" s="24">
        <v>1239409</v>
      </c>
      <c r="AI2619" t="s">
        <v>32779</v>
      </c>
      <c r="AJ2619" t="s">
        <v>32782</v>
      </c>
    </row>
    <row r="2620" spans="1:36" ht="17.25" hidden="1" customHeight="1" x14ac:dyDescent="0.2">
      <c r="A2620" s="4" t="s">
        <v>32791</v>
      </c>
      <c r="B2620" t="s">
        <v>31798</v>
      </c>
      <c r="C2620" t="s">
        <v>32792</v>
      </c>
      <c r="D2620" t="s">
        <v>32793</v>
      </c>
      <c r="E2620" t="s">
        <v>40</v>
      </c>
      <c r="F2620" t="s">
        <v>86</v>
      </c>
      <c r="G2620" s="5">
        <v>1800</v>
      </c>
      <c r="H2620" t="s">
        <v>486</v>
      </c>
      <c r="I2620" t="s">
        <v>43</v>
      </c>
      <c r="J2620" t="s">
        <v>45</v>
      </c>
      <c r="K2620" t="s">
        <v>45</v>
      </c>
      <c r="L2620" t="s">
        <v>45</v>
      </c>
      <c r="N2620" s="6">
        <v>2024</v>
      </c>
      <c r="R2620" s="7">
        <v>24.427059</v>
      </c>
      <c r="S2620" s="7">
        <v>39.724634000000002</v>
      </c>
      <c r="T2620" t="s">
        <v>504</v>
      </c>
      <c r="U2620" t="s">
        <v>32794</v>
      </c>
      <c r="X2620" t="s">
        <v>32795</v>
      </c>
      <c r="Y2620" t="s">
        <v>19854</v>
      </c>
      <c r="Z2620" t="s">
        <v>19864</v>
      </c>
      <c r="AD2620" t="s">
        <v>52</v>
      </c>
      <c r="AE2620" t="s">
        <v>131</v>
      </c>
      <c r="AF2620" t="s">
        <v>52</v>
      </c>
      <c r="AG2620" t="s">
        <v>32796</v>
      </c>
      <c r="AH2620" s="24">
        <v>1318537</v>
      </c>
      <c r="AI2620" t="s">
        <v>32797</v>
      </c>
      <c r="AJ2620" t="s">
        <v>32798</v>
      </c>
    </row>
    <row r="2621" spans="1:36" ht="17.25" hidden="1" customHeight="1" x14ac:dyDescent="0.2">
      <c r="A2621" s="4" t="s">
        <v>32791</v>
      </c>
      <c r="B2621" t="s">
        <v>31798</v>
      </c>
      <c r="C2621" t="s">
        <v>32792</v>
      </c>
      <c r="D2621" t="s">
        <v>32793</v>
      </c>
      <c r="E2621" t="s">
        <v>56</v>
      </c>
      <c r="F2621" t="s">
        <v>86</v>
      </c>
      <c r="G2621" s="5">
        <v>1800</v>
      </c>
      <c r="H2621" t="s">
        <v>486</v>
      </c>
      <c r="I2621" t="s">
        <v>43</v>
      </c>
      <c r="J2621" t="s">
        <v>45</v>
      </c>
      <c r="K2621" t="s">
        <v>45</v>
      </c>
      <c r="L2621" t="s">
        <v>45</v>
      </c>
      <c r="N2621" s="6">
        <v>2024</v>
      </c>
      <c r="P2621" s="25"/>
      <c r="R2621" s="7">
        <v>24.427059</v>
      </c>
      <c r="S2621" s="7">
        <v>39.724634000000002</v>
      </c>
      <c r="T2621" t="s">
        <v>504</v>
      </c>
      <c r="U2621" t="s">
        <v>32794</v>
      </c>
      <c r="X2621" t="s">
        <v>32795</v>
      </c>
      <c r="Y2621" t="s">
        <v>19854</v>
      </c>
      <c r="Z2621" t="s">
        <v>19864</v>
      </c>
      <c r="AD2621" t="s">
        <v>52</v>
      </c>
      <c r="AE2621" t="s">
        <v>131</v>
      </c>
      <c r="AF2621" t="s">
        <v>52</v>
      </c>
      <c r="AG2621" t="s">
        <v>32799</v>
      </c>
      <c r="AH2621" s="24">
        <v>1318539</v>
      </c>
      <c r="AI2621" t="s">
        <v>32797</v>
      </c>
      <c r="AJ2621" t="s">
        <v>32800</v>
      </c>
    </row>
    <row r="2622" spans="1:36" ht="17.25" hidden="1" customHeight="1" x14ac:dyDescent="0.2">
      <c r="A2622" s="4" t="s">
        <v>32801</v>
      </c>
      <c r="B2622" t="s">
        <v>31798</v>
      </c>
      <c r="C2622" t="s">
        <v>32802</v>
      </c>
      <c r="D2622" t="s">
        <v>32803</v>
      </c>
      <c r="E2622" t="s">
        <v>43</v>
      </c>
      <c r="F2622" t="s">
        <v>86</v>
      </c>
      <c r="G2622" s="5">
        <v>940</v>
      </c>
      <c r="H2622" t="s">
        <v>486</v>
      </c>
      <c r="I2622" t="s">
        <v>43</v>
      </c>
      <c r="J2622" t="s">
        <v>45</v>
      </c>
      <c r="K2622" t="s">
        <v>45</v>
      </c>
      <c r="L2622" t="s">
        <v>45</v>
      </c>
      <c r="N2622" s="6">
        <v>2025</v>
      </c>
      <c r="P2622" s="25"/>
      <c r="R2622" s="7">
        <v>27.770295999999998</v>
      </c>
      <c r="S2622" s="7">
        <v>48.874834999999997</v>
      </c>
      <c r="T2622" t="s">
        <v>46</v>
      </c>
      <c r="U2622" t="s">
        <v>32804</v>
      </c>
      <c r="X2622" t="s">
        <v>31867</v>
      </c>
      <c r="Y2622" t="s">
        <v>19854</v>
      </c>
      <c r="Z2622" t="s">
        <v>19864</v>
      </c>
      <c r="AD2622" t="s">
        <v>52</v>
      </c>
      <c r="AE2622" t="s">
        <v>32805</v>
      </c>
      <c r="AF2622" t="s">
        <v>52</v>
      </c>
      <c r="AI2622" t="s">
        <v>32806</v>
      </c>
      <c r="AJ2622" t="s">
        <v>32807</v>
      </c>
    </row>
    <row r="2623" spans="1:36" ht="17.25" hidden="1" customHeight="1" x14ac:dyDescent="0.2">
      <c r="A2623" s="4" t="s">
        <v>32808</v>
      </c>
      <c r="B2623" t="s">
        <v>31798</v>
      </c>
      <c r="C2623" t="s">
        <v>32809</v>
      </c>
      <c r="D2623" t="s">
        <v>32810</v>
      </c>
      <c r="E2623" t="s">
        <v>56</v>
      </c>
      <c r="F2623" t="s">
        <v>543</v>
      </c>
      <c r="G2623" s="5">
        <v>32</v>
      </c>
      <c r="H2623" t="s">
        <v>42</v>
      </c>
      <c r="I2623" t="s">
        <v>528</v>
      </c>
      <c r="J2623" t="s">
        <v>45</v>
      </c>
      <c r="K2623" t="s">
        <v>45</v>
      </c>
      <c r="L2623" t="s">
        <v>45</v>
      </c>
      <c r="N2623" s="6">
        <v>2013</v>
      </c>
      <c r="P2623" s="25"/>
      <c r="R2623" s="7">
        <v>19.284300000000002</v>
      </c>
      <c r="S2623" s="7">
        <v>41.747280000000003</v>
      </c>
      <c r="T2623" t="s">
        <v>46</v>
      </c>
      <c r="U2623" t="s">
        <v>32811</v>
      </c>
      <c r="X2623" t="s">
        <v>32812</v>
      </c>
      <c r="Y2623" t="s">
        <v>19854</v>
      </c>
      <c r="Z2623" t="s">
        <v>19864</v>
      </c>
      <c r="AD2623" t="s">
        <v>52</v>
      </c>
      <c r="AE2623" t="s">
        <v>25478</v>
      </c>
      <c r="AI2623" t="s">
        <v>32814</v>
      </c>
      <c r="AJ2623" t="s">
        <v>32816</v>
      </c>
    </row>
    <row r="2624" spans="1:36" ht="17.25" hidden="1" customHeight="1" x14ac:dyDescent="0.2">
      <c r="A2624" s="4" t="s">
        <v>32828</v>
      </c>
      <c r="B2624" t="s">
        <v>31798</v>
      </c>
      <c r="C2624" t="s">
        <v>32829</v>
      </c>
      <c r="D2624" t="s">
        <v>32830</v>
      </c>
      <c r="E2624" t="s">
        <v>40</v>
      </c>
      <c r="F2624" t="s">
        <v>1763</v>
      </c>
      <c r="G2624" s="5">
        <v>76</v>
      </c>
      <c r="H2624" t="s">
        <v>42</v>
      </c>
      <c r="I2624" t="s">
        <v>240</v>
      </c>
      <c r="J2624" t="s">
        <v>45</v>
      </c>
      <c r="K2624" t="s">
        <v>45</v>
      </c>
      <c r="L2624" t="s">
        <v>45</v>
      </c>
      <c r="N2624" s="6">
        <v>2017</v>
      </c>
      <c r="R2624" s="7">
        <v>31.828679999999999</v>
      </c>
      <c r="S2624" s="7">
        <v>39.354109999999999</v>
      </c>
      <c r="T2624" t="s">
        <v>504</v>
      </c>
      <c r="U2624" t="s">
        <v>32831</v>
      </c>
      <c r="X2624" t="s">
        <v>32832</v>
      </c>
      <c r="Y2624" t="s">
        <v>19854</v>
      </c>
      <c r="Z2624" t="s">
        <v>19864</v>
      </c>
      <c r="AD2624" t="s">
        <v>52</v>
      </c>
      <c r="AE2624" t="s">
        <v>1546</v>
      </c>
      <c r="AG2624" t="s">
        <v>32833</v>
      </c>
      <c r="AH2624" s="24">
        <v>1170246</v>
      </c>
      <c r="AI2624" t="s">
        <v>32834</v>
      </c>
      <c r="AJ2624" t="s">
        <v>32835</v>
      </c>
    </row>
    <row r="2625" spans="1:36" ht="17.25" hidden="1" customHeight="1" x14ac:dyDescent="0.2">
      <c r="A2625" s="4" t="s">
        <v>32828</v>
      </c>
      <c r="B2625" t="s">
        <v>31798</v>
      </c>
      <c r="C2625" t="s">
        <v>32829</v>
      </c>
      <c r="D2625" t="s">
        <v>32830</v>
      </c>
      <c r="E2625" t="s">
        <v>56</v>
      </c>
      <c r="F2625" t="s">
        <v>1763</v>
      </c>
      <c r="G2625" s="5">
        <v>76</v>
      </c>
      <c r="H2625" t="s">
        <v>42</v>
      </c>
      <c r="I2625" t="s">
        <v>240</v>
      </c>
      <c r="J2625" t="s">
        <v>45</v>
      </c>
      <c r="K2625" t="s">
        <v>45</v>
      </c>
      <c r="L2625" t="s">
        <v>45</v>
      </c>
      <c r="N2625" s="6">
        <v>2017</v>
      </c>
      <c r="P2625" s="25"/>
      <c r="R2625" s="7">
        <v>31.828679999999999</v>
      </c>
      <c r="S2625" s="7">
        <v>39.354109999999999</v>
      </c>
      <c r="T2625" t="s">
        <v>504</v>
      </c>
      <c r="U2625" t="s">
        <v>32831</v>
      </c>
      <c r="X2625" t="s">
        <v>32832</v>
      </c>
      <c r="Y2625" t="s">
        <v>19854</v>
      </c>
      <c r="Z2625" t="s">
        <v>19864</v>
      </c>
      <c r="AD2625" t="s">
        <v>52</v>
      </c>
      <c r="AE2625" t="s">
        <v>1546</v>
      </c>
      <c r="AG2625" t="s">
        <v>32833</v>
      </c>
      <c r="AH2625" s="24">
        <v>1258434</v>
      </c>
      <c r="AI2625" t="s">
        <v>32834</v>
      </c>
      <c r="AJ2625" t="s">
        <v>32836</v>
      </c>
    </row>
    <row r="2626" spans="1:36" ht="17.25" hidden="1" customHeight="1" x14ac:dyDescent="0.2">
      <c r="A2626" s="4" t="s">
        <v>32837</v>
      </c>
      <c r="B2626" t="s">
        <v>31798</v>
      </c>
      <c r="C2626" t="s">
        <v>32838</v>
      </c>
      <c r="D2626" t="s">
        <v>32839</v>
      </c>
      <c r="E2626" t="s">
        <v>738</v>
      </c>
      <c r="F2626" t="s">
        <v>86</v>
      </c>
      <c r="G2626" s="5">
        <v>186.7</v>
      </c>
      <c r="H2626" t="s">
        <v>42</v>
      </c>
      <c r="I2626" t="s">
        <v>65</v>
      </c>
      <c r="J2626" t="s">
        <v>44</v>
      </c>
      <c r="K2626" t="s">
        <v>45</v>
      </c>
      <c r="L2626" t="s">
        <v>45</v>
      </c>
      <c r="N2626" s="24">
        <v>2015</v>
      </c>
      <c r="R2626" s="7">
        <v>25.19</v>
      </c>
      <c r="S2626" s="7">
        <v>49.307000000000002</v>
      </c>
      <c r="T2626" t="s">
        <v>46</v>
      </c>
      <c r="U2626" t="s">
        <v>32840</v>
      </c>
      <c r="X2626" t="s">
        <v>31867</v>
      </c>
      <c r="Y2626" t="s">
        <v>19854</v>
      </c>
      <c r="Z2626" t="s">
        <v>19864</v>
      </c>
      <c r="AA2626" t="s">
        <v>32841</v>
      </c>
      <c r="AD2626" t="s">
        <v>880</v>
      </c>
      <c r="AE2626" t="s">
        <v>881</v>
      </c>
      <c r="AF2626" t="s">
        <v>1869</v>
      </c>
      <c r="AG2626" t="s">
        <v>32842</v>
      </c>
      <c r="AH2626" s="8">
        <v>1242649</v>
      </c>
      <c r="AI2626" t="s">
        <v>32843</v>
      </c>
      <c r="AJ2626" t="s">
        <v>32846</v>
      </c>
    </row>
    <row r="2627" spans="1:36" ht="17.25" hidden="1" customHeight="1" x14ac:dyDescent="0.2">
      <c r="A2627" s="4" t="s">
        <v>32857</v>
      </c>
      <c r="B2627" t="s">
        <v>31798</v>
      </c>
      <c r="C2627" t="s">
        <v>32858</v>
      </c>
      <c r="D2627" t="s">
        <v>32859</v>
      </c>
      <c r="E2627" t="s">
        <v>40</v>
      </c>
      <c r="F2627" t="s">
        <v>226</v>
      </c>
      <c r="G2627" s="5">
        <v>1390</v>
      </c>
      <c r="H2627" t="s">
        <v>42</v>
      </c>
      <c r="I2627" t="s">
        <v>227</v>
      </c>
      <c r="J2627" t="s">
        <v>45</v>
      </c>
      <c r="K2627" t="s">
        <v>45</v>
      </c>
      <c r="L2627" t="s">
        <v>45</v>
      </c>
      <c r="N2627" s="6">
        <v>2018</v>
      </c>
      <c r="P2627" s="25"/>
      <c r="R2627" s="7">
        <v>27.536535000000001</v>
      </c>
      <c r="S2627" s="7">
        <v>49.186523999999999</v>
      </c>
      <c r="T2627" t="s">
        <v>504</v>
      </c>
      <c r="U2627" t="s">
        <v>32368</v>
      </c>
      <c r="X2627" t="s">
        <v>31867</v>
      </c>
      <c r="Y2627" t="s">
        <v>19854</v>
      </c>
      <c r="Z2627" t="s">
        <v>19864</v>
      </c>
      <c r="AD2627" t="s">
        <v>52</v>
      </c>
      <c r="AE2627" t="s">
        <v>131</v>
      </c>
      <c r="AF2627" t="s">
        <v>52</v>
      </c>
      <c r="AG2627" t="s">
        <v>32860</v>
      </c>
      <c r="AH2627" s="27" t="s">
        <v>32861</v>
      </c>
      <c r="AI2627" t="s">
        <v>32862</v>
      </c>
      <c r="AJ2627" t="s">
        <v>32863</v>
      </c>
    </row>
    <row r="2628" spans="1:36" ht="17.25" hidden="1" customHeight="1" x14ac:dyDescent="0.2">
      <c r="A2628" s="4" t="s">
        <v>32864</v>
      </c>
      <c r="B2628" t="s">
        <v>31798</v>
      </c>
      <c r="C2628" t="s">
        <v>32865</v>
      </c>
      <c r="D2628" t="s">
        <v>32866</v>
      </c>
      <c r="E2628" t="s">
        <v>40</v>
      </c>
      <c r="F2628" t="s">
        <v>86</v>
      </c>
      <c r="G2628" s="5">
        <v>75</v>
      </c>
      <c r="H2628" t="s">
        <v>42</v>
      </c>
      <c r="I2628" t="s">
        <v>65</v>
      </c>
      <c r="J2628" t="s">
        <v>44</v>
      </c>
      <c r="K2628" t="s">
        <v>45</v>
      </c>
      <c r="L2628" t="s">
        <v>45</v>
      </c>
      <c r="N2628" s="6">
        <v>2014</v>
      </c>
      <c r="R2628" s="7">
        <v>27.11</v>
      </c>
      <c r="S2628" s="7">
        <v>49.311999999999998</v>
      </c>
      <c r="T2628" t="s">
        <v>46</v>
      </c>
      <c r="U2628" t="s">
        <v>31908</v>
      </c>
      <c r="X2628" t="s">
        <v>31867</v>
      </c>
      <c r="Y2628" t="s">
        <v>19854</v>
      </c>
      <c r="Z2628" t="s">
        <v>19864</v>
      </c>
      <c r="AA2628" t="s">
        <v>32867</v>
      </c>
      <c r="AD2628" t="s">
        <v>880</v>
      </c>
      <c r="AE2628" t="s">
        <v>881</v>
      </c>
      <c r="AF2628" t="s">
        <v>52</v>
      </c>
      <c r="AG2628" t="s">
        <v>32868</v>
      </c>
      <c r="AH2628" s="27"/>
      <c r="AI2628" t="s">
        <v>32869</v>
      </c>
      <c r="AJ2628" t="s">
        <v>32870</v>
      </c>
    </row>
    <row r="2629" spans="1:36" ht="17.25" hidden="1" customHeight="1" x14ac:dyDescent="0.2">
      <c r="A2629" s="4" t="s">
        <v>32864</v>
      </c>
      <c r="B2629" t="s">
        <v>31798</v>
      </c>
      <c r="C2629" t="s">
        <v>32865</v>
      </c>
      <c r="D2629" t="s">
        <v>32866</v>
      </c>
      <c r="E2629" t="s">
        <v>56</v>
      </c>
      <c r="F2629" t="s">
        <v>86</v>
      </c>
      <c r="G2629" s="5">
        <v>75</v>
      </c>
      <c r="H2629" t="s">
        <v>42</v>
      </c>
      <c r="I2629" t="s">
        <v>65</v>
      </c>
      <c r="J2629" t="s">
        <v>44</v>
      </c>
      <c r="K2629" t="s">
        <v>45</v>
      </c>
      <c r="L2629" t="s">
        <v>45</v>
      </c>
      <c r="N2629" s="6">
        <v>2015</v>
      </c>
      <c r="R2629" s="7">
        <v>27.11</v>
      </c>
      <c r="S2629" s="7">
        <v>49.311999999999998</v>
      </c>
      <c r="T2629" t="s">
        <v>46</v>
      </c>
      <c r="U2629" t="s">
        <v>31908</v>
      </c>
      <c r="X2629" t="s">
        <v>31867</v>
      </c>
      <c r="Y2629" t="s">
        <v>19854</v>
      </c>
      <c r="Z2629" t="s">
        <v>19864</v>
      </c>
      <c r="AA2629" t="s">
        <v>32867</v>
      </c>
      <c r="AD2629" t="s">
        <v>880</v>
      </c>
      <c r="AE2629" t="s">
        <v>881</v>
      </c>
      <c r="AF2629" t="s">
        <v>52</v>
      </c>
      <c r="AG2629" t="s">
        <v>32868</v>
      </c>
      <c r="AH2629" s="27"/>
      <c r="AI2629" t="s">
        <v>32869</v>
      </c>
      <c r="AJ2629" t="s">
        <v>32871</v>
      </c>
    </row>
    <row r="2630" spans="1:36" ht="17.25" hidden="1" customHeight="1" x14ac:dyDescent="0.2">
      <c r="A2630" s="4" t="s">
        <v>32864</v>
      </c>
      <c r="B2630" t="s">
        <v>31798</v>
      </c>
      <c r="C2630" t="s">
        <v>32865</v>
      </c>
      <c r="D2630" t="s">
        <v>32866</v>
      </c>
      <c r="E2630" t="s">
        <v>58</v>
      </c>
      <c r="F2630" t="s">
        <v>86</v>
      </c>
      <c r="G2630" s="5">
        <v>139</v>
      </c>
      <c r="H2630" t="s">
        <v>42</v>
      </c>
      <c r="I2630" t="s">
        <v>65</v>
      </c>
      <c r="J2630" t="s">
        <v>44</v>
      </c>
      <c r="K2630" t="s">
        <v>45</v>
      </c>
      <c r="L2630" t="s">
        <v>45</v>
      </c>
      <c r="N2630" s="6">
        <v>2016</v>
      </c>
      <c r="R2630" s="7">
        <v>27.11</v>
      </c>
      <c r="S2630" s="7">
        <v>49.311999999999998</v>
      </c>
      <c r="T2630" t="s">
        <v>46</v>
      </c>
      <c r="U2630" t="s">
        <v>31908</v>
      </c>
      <c r="X2630" t="s">
        <v>31867</v>
      </c>
      <c r="Y2630" t="s">
        <v>19854</v>
      </c>
      <c r="Z2630" t="s">
        <v>19864</v>
      </c>
      <c r="AA2630" t="s">
        <v>32867</v>
      </c>
      <c r="AD2630" t="s">
        <v>880</v>
      </c>
      <c r="AE2630" t="s">
        <v>881</v>
      </c>
      <c r="AF2630" t="s">
        <v>52</v>
      </c>
      <c r="AG2630" t="s">
        <v>32868</v>
      </c>
      <c r="AH2630" s="27"/>
      <c r="AI2630" t="s">
        <v>32869</v>
      </c>
      <c r="AJ2630" t="s">
        <v>32872</v>
      </c>
    </row>
    <row r="2631" spans="1:36" ht="17.25" hidden="1" customHeight="1" x14ac:dyDescent="0.2">
      <c r="A2631" s="4" t="s">
        <v>32864</v>
      </c>
      <c r="B2631" t="s">
        <v>31798</v>
      </c>
      <c r="C2631" t="s">
        <v>32865</v>
      </c>
      <c r="D2631" t="s">
        <v>32866</v>
      </c>
      <c r="E2631" t="s">
        <v>191</v>
      </c>
      <c r="F2631" t="s">
        <v>86</v>
      </c>
      <c r="G2631" s="5">
        <v>139</v>
      </c>
      <c r="H2631" t="s">
        <v>42</v>
      </c>
      <c r="I2631" t="s">
        <v>65</v>
      </c>
      <c r="J2631" t="s">
        <v>44</v>
      </c>
      <c r="K2631" t="s">
        <v>45</v>
      </c>
      <c r="L2631" t="s">
        <v>45</v>
      </c>
      <c r="N2631" s="6">
        <v>2016</v>
      </c>
      <c r="R2631" s="7">
        <v>27.11</v>
      </c>
      <c r="S2631" s="7">
        <v>49.311999999999998</v>
      </c>
      <c r="T2631" t="s">
        <v>46</v>
      </c>
      <c r="U2631" t="s">
        <v>31908</v>
      </c>
      <c r="X2631" t="s">
        <v>31867</v>
      </c>
      <c r="Y2631" t="s">
        <v>19854</v>
      </c>
      <c r="Z2631" t="s">
        <v>19864</v>
      </c>
      <c r="AA2631" t="s">
        <v>32867</v>
      </c>
      <c r="AD2631" t="s">
        <v>880</v>
      </c>
      <c r="AE2631" t="s">
        <v>881</v>
      </c>
      <c r="AF2631" t="s">
        <v>52</v>
      </c>
      <c r="AG2631" t="s">
        <v>32868</v>
      </c>
      <c r="AH2631" s="27"/>
      <c r="AI2631" t="s">
        <v>32869</v>
      </c>
      <c r="AJ2631" t="s">
        <v>32873</v>
      </c>
    </row>
    <row r="2632" spans="1:36" ht="17.25" hidden="1" customHeight="1" x14ac:dyDescent="0.2">
      <c r="A2632" s="4" t="s">
        <v>32864</v>
      </c>
      <c r="B2632" t="s">
        <v>31798</v>
      </c>
      <c r="C2632" t="s">
        <v>32865</v>
      </c>
      <c r="D2632" t="s">
        <v>32866</v>
      </c>
      <c r="E2632" t="s">
        <v>335</v>
      </c>
      <c r="F2632" t="s">
        <v>86</v>
      </c>
      <c r="G2632" s="5">
        <v>139</v>
      </c>
      <c r="H2632" t="s">
        <v>42</v>
      </c>
      <c r="I2632" t="s">
        <v>65</v>
      </c>
      <c r="J2632" t="s">
        <v>44</v>
      </c>
      <c r="K2632" t="s">
        <v>45</v>
      </c>
      <c r="L2632" t="s">
        <v>45</v>
      </c>
      <c r="N2632" s="6">
        <v>2016</v>
      </c>
      <c r="R2632" s="7">
        <v>27.11</v>
      </c>
      <c r="S2632" s="7">
        <v>49.311999999999998</v>
      </c>
      <c r="T2632" t="s">
        <v>46</v>
      </c>
      <c r="U2632" t="s">
        <v>31908</v>
      </c>
      <c r="X2632" t="s">
        <v>31867</v>
      </c>
      <c r="Y2632" t="s">
        <v>19854</v>
      </c>
      <c r="Z2632" t="s">
        <v>19864</v>
      </c>
      <c r="AA2632" t="s">
        <v>32867</v>
      </c>
      <c r="AD2632" t="s">
        <v>880</v>
      </c>
      <c r="AE2632" t="s">
        <v>881</v>
      </c>
      <c r="AF2632" t="s">
        <v>52</v>
      </c>
      <c r="AG2632" t="s">
        <v>32868</v>
      </c>
      <c r="AH2632" s="27"/>
      <c r="AI2632" t="s">
        <v>32869</v>
      </c>
      <c r="AJ2632" t="s">
        <v>32874</v>
      </c>
    </row>
    <row r="2633" spans="1:36" ht="17.25" hidden="1" customHeight="1" x14ac:dyDescent="0.2">
      <c r="A2633" s="4" t="s">
        <v>32864</v>
      </c>
      <c r="B2633" t="s">
        <v>31798</v>
      </c>
      <c r="C2633" t="s">
        <v>32865</v>
      </c>
      <c r="D2633" t="s">
        <v>32866</v>
      </c>
      <c r="E2633" t="s">
        <v>1157</v>
      </c>
      <c r="F2633" t="s">
        <v>86</v>
      </c>
      <c r="G2633" s="5">
        <v>139</v>
      </c>
      <c r="H2633" t="s">
        <v>42</v>
      </c>
      <c r="I2633" t="s">
        <v>65</v>
      </c>
      <c r="J2633" t="s">
        <v>44</v>
      </c>
      <c r="K2633" t="s">
        <v>45</v>
      </c>
      <c r="L2633" t="s">
        <v>45</v>
      </c>
      <c r="N2633" s="6">
        <v>2016</v>
      </c>
      <c r="R2633" s="7">
        <v>27.11</v>
      </c>
      <c r="S2633" s="7">
        <v>49.311999999999998</v>
      </c>
      <c r="T2633" t="s">
        <v>46</v>
      </c>
      <c r="U2633" t="s">
        <v>31908</v>
      </c>
      <c r="X2633" t="s">
        <v>31867</v>
      </c>
      <c r="Y2633" t="s">
        <v>19854</v>
      </c>
      <c r="Z2633" t="s">
        <v>19864</v>
      </c>
      <c r="AA2633" t="s">
        <v>32867</v>
      </c>
      <c r="AD2633" t="s">
        <v>880</v>
      </c>
      <c r="AE2633" t="s">
        <v>881</v>
      </c>
      <c r="AF2633" t="s">
        <v>52</v>
      </c>
      <c r="AG2633" t="s">
        <v>32868</v>
      </c>
      <c r="AH2633" s="27"/>
      <c r="AI2633" t="s">
        <v>32869</v>
      </c>
      <c r="AJ2633" t="s">
        <v>32875</v>
      </c>
    </row>
    <row r="2634" spans="1:36" ht="17.25" hidden="1" customHeight="1" x14ac:dyDescent="0.2">
      <c r="A2634" s="4" t="s">
        <v>32864</v>
      </c>
      <c r="B2634" t="s">
        <v>31798</v>
      </c>
      <c r="C2634" t="s">
        <v>32865</v>
      </c>
      <c r="D2634" t="s">
        <v>32866</v>
      </c>
      <c r="E2634" t="s">
        <v>2297</v>
      </c>
      <c r="F2634" t="s">
        <v>86</v>
      </c>
      <c r="G2634" s="5">
        <v>75</v>
      </c>
      <c r="H2634" t="s">
        <v>42</v>
      </c>
      <c r="I2634" t="s">
        <v>65</v>
      </c>
      <c r="J2634" t="s">
        <v>44</v>
      </c>
      <c r="K2634" t="s">
        <v>45</v>
      </c>
      <c r="L2634" t="s">
        <v>45</v>
      </c>
      <c r="N2634" s="6">
        <v>2016</v>
      </c>
      <c r="R2634" s="7">
        <v>27.11</v>
      </c>
      <c r="S2634" s="7">
        <v>49.311999999999998</v>
      </c>
      <c r="T2634" t="s">
        <v>46</v>
      </c>
      <c r="U2634" t="s">
        <v>31908</v>
      </c>
      <c r="X2634" t="s">
        <v>31867</v>
      </c>
      <c r="Y2634" t="s">
        <v>19854</v>
      </c>
      <c r="Z2634" t="s">
        <v>19864</v>
      </c>
      <c r="AA2634" t="s">
        <v>32867</v>
      </c>
      <c r="AD2634" t="s">
        <v>880</v>
      </c>
      <c r="AE2634" t="s">
        <v>881</v>
      </c>
      <c r="AF2634" t="s">
        <v>52</v>
      </c>
      <c r="AG2634" t="s">
        <v>32868</v>
      </c>
      <c r="AH2634" s="27"/>
      <c r="AI2634" t="s">
        <v>32869</v>
      </c>
      <c r="AJ2634" t="s">
        <v>32876</v>
      </c>
    </row>
    <row r="2635" spans="1:36" ht="17.25" hidden="1" customHeight="1" x14ac:dyDescent="0.2">
      <c r="A2635" s="4" t="s">
        <v>32864</v>
      </c>
      <c r="B2635" t="s">
        <v>31798</v>
      </c>
      <c r="C2635" t="s">
        <v>32865</v>
      </c>
      <c r="D2635" t="s">
        <v>32866</v>
      </c>
      <c r="E2635" t="s">
        <v>3929</v>
      </c>
      <c r="F2635" t="s">
        <v>86</v>
      </c>
      <c r="G2635" s="5">
        <v>75</v>
      </c>
      <c r="H2635" t="s">
        <v>42</v>
      </c>
      <c r="I2635" t="s">
        <v>65</v>
      </c>
      <c r="J2635" t="s">
        <v>44</v>
      </c>
      <c r="K2635" t="s">
        <v>45</v>
      </c>
      <c r="L2635" t="s">
        <v>45</v>
      </c>
      <c r="N2635" s="6">
        <v>2016</v>
      </c>
      <c r="R2635" s="7">
        <v>27.11</v>
      </c>
      <c r="S2635" s="7">
        <v>49.311999999999998</v>
      </c>
      <c r="T2635" t="s">
        <v>46</v>
      </c>
      <c r="U2635" t="s">
        <v>31908</v>
      </c>
      <c r="X2635" t="s">
        <v>31867</v>
      </c>
      <c r="Y2635" t="s">
        <v>19854</v>
      </c>
      <c r="Z2635" t="s">
        <v>19864</v>
      </c>
      <c r="AA2635" t="s">
        <v>32867</v>
      </c>
      <c r="AD2635" t="s">
        <v>880</v>
      </c>
      <c r="AE2635" t="s">
        <v>881</v>
      </c>
      <c r="AF2635" t="s">
        <v>52</v>
      </c>
      <c r="AG2635" t="s">
        <v>32868</v>
      </c>
      <c r="AH2635" s="27"/>
      <c r="AI2635" t="s">
        <v>32869</v>
      </c>
      <c r="AJ2635" t="s">
        <v>32877</v>
      </c>
    </row>
    <row r="2636" spans="1:36" ht="17.25" hidden="1" customHeight="1" x14ac:dyDescent="0.2">
      <c r="A2636" s="4" t="s">
        <v>32878</v>
      </c>
      <c r="B2636" t="s">
        <v>31798</v>
      </c>
      <c r="C2636" t="s">
        <v>32879</v>
      </c>
      <c r="D2636" t="s">
        <v>32880</v>
      </c>
      <c r="E2636" t="s">
        <v>40</v>
      </c>
      <c r="F2636" t="s">
        <v>64</v>
      </c>
      <c r="G2636" s="5">
        <v>161</v>
      </c>
      <c r="H2636" t="s">
        <v>42</v>
      </c>
      <c r="I2636" t="s">
        <v>43</v>
      </c>
      <c r="J2636" t="s">
        <v>45</v>
      </c>
      <c r="K2636" t="s">
        <v>45</v>
      </c>
      <c r="L2636" t="s">
        <v>45</v>
      </c>
      <c r="N2636" s="24">
        <v>2019</v>
      </c>
      <c r="R2636" s="7">
        <v>24.702297000000002</v>
      </c>
      <c r="S2636" s="7">
        <v>47.531163999999997</v>
      </c>
      <c r="T2636" t="s">
        <v>46</v>
      </c>
      <c r="U2636" t="s">
        <v>32405</v>
      </c>
      <c r="X2636" t="s">
        <v>32292</v>
      </c>
      <c r="Y2636" t="s">
        <v>19854</v>
      </c>
      <c r="Z2636" t="s">
        <v>19864</v>
      </c>
      <c r="AD2636" t="s">
        <v>52</v>
      </c>
      <c r="AE2636" t="s">
        <v>25478</v>
      </c>
      <c r="AF2636" t="s">
        <v>1869</v>
      </c>
      <c r="AG2636" t="s">
        <v>32881</v>
      </c>
      <c r="AH2636" s="24">
        <v>1278142</v>
      </c>
      <c r="AI2636" t="s">
        <v>32882</v>
      </c>
      <c r="AJ2636" t="s">
        <v>32883</v>
      </c>
    </row>
    <row r="2637" spans="1:36" ht="17.25" hidden="1" customHeight="1" x14ac:dyDescent="0.2">
      <c r="A2637" s="4" t="s">
        <v>32913</v>
      </c>
      <c r="B2637" t="s">
        <v>31798</v>
      </c>
      <c r="C2637" t="s">
        <v>32914</v>
      </c>
      <c r="D2637" t="s">
        <v>32915</v>
      </c>
      <c r="E2637" t="s">
        <v>719</v>
      </c>
      <c r="F2637" t="s">
        <v>1930</v>
      </c>
      <c r="G2637" s="5">
        <v>627</v>
      </c>
      <c r="H2637" t="s">
        <v>42</v>
      </c>
      <c r="I2637" t="s">
        <v>240</v>
      </c>
      <c r="J2637" t="s">
        <v>45</v>
      </c>
      <c r="K2637" t="s">
        <v>45</v>
      </c>
      <c r="L2637" t="s">
        <v>45</v>
      </c>
      <c r="N2637" s="6">
        <v>2019</v>
      </c>
      <c r="R2637" s="7">
        <v>23.974499999999999</v>
      </c>
      <c r="S2637" s="7">
        <v>38.214799999999997</v>
      </c>
      <c r="T2637" t="s">
        <v>504</v>
      </c>
      <c r="U2637" t="s">
        <v>32887</v>
      </c>
      <c r="W2637" t="s">
        <v>32888</v>
      </c>
      <c r="X2637" t="s">
        <v>32889</v>
      </c>
      <c r="Y2637" t="s">
        <v>19854</v>
      </c>
      <c r="Z2637" t="s">
        <v>19864</v>
      </c>
      <c r="AC2637" t="s">
        <v>32916</v>
      </c>
      <c r="AD2637" t="s">
        <v>52</v>
      </c>
      <c r="AE2637" t="s">
        <v>254</v>
      </c>
      <c r="AF2637" t="s">
        <v>52</v>
      </c>
      <c r="AG2637" t="s">
        <v>32917</v>
      </c>
      <c r="AH2637" s="27">
        <v>1228921</v>
      </c>
      <c r="AI2637" t="s">
        <v>32918</v>
      </c>
      <c r="AJ2637" t="s">
        <v>32919</v>
      </c>
    </row>
    <row r="2638" spans="1:36" ht="17.25" hidden="1" customHeight="1" x14ac:dyDescent="0.2">
      <c r="A2638" s="4" t="s">
        <v>32913</v>
      </c>
      <c r="B2638" t="s">
        <v>31798</v>
      </c>
      <c r="C2638" t="s">
        <v>32914</v>
      </c>
      <c r="D2638" t="s">
        <v>32915</v>
      </c>
      <c r="E2638" t="s">
        <v>726</v>
      </c>
      <c r="F2638" t="s">
        <v>1930</v>
      </c>
      <c r="G2638" s="5">
        <v>627</v>
      </c>
      <c r="H2638" t="s">
        <v>42</v>
      </c>
      <c r="I2638" t="s">
        <v>240</v>
      </c>
      <c r="J2638" t="s">
        <v>45</v>
      </c>
      <c r="K2638" t="s">
        <v>45</v>
      </c>
      <c r="L2638" t="s">
        <v>45</v>
      </c>
      <c r="N2638" s="24">
        <v>2019</v>
      </c>
      <c r="R2638" s="7">
        <v>23.974499999999999</v>
      </c>
      <c r="S2638" s="7">
        <v>38.214799999999997</v>
      </c>
      <c r="T2638" t="s">
        <v>504</v>
      </c>
      <c r="U2638" t="s">
        <v>32887</v>
      </c>
      <c r="W2638" t="s">
        <v>32888</v>
      </c>
      <c r="X2638" t="s">
        <v>32889</v>
      </c>
      <c r="Y2638" t="s">
        <v>19854</v>
      </c>
      <c r="Z2638" t="s">
        <v>19864</v>
      </c>
      <c r="AC2638" t="s">
        <v>32916</v>
      </c>
      <c r="AD2638" t="s">
        <v>52</v>
      </c>
      <c r="AE2638" t="s">
        <v>254</v>
      </c>
      <c r="AF2638" t="s">
        <v>52</v>
      </c>
      <c r="AG2638" t="s">
        <v>32917</v>
      </c>
      <c r="AH2638" s="8">
        <v>1228922</v>
      </c>
      <c r="AI2638" t="s">
        <v>32918</v>
      </c>
      <c r="AJ2638" t="s">
        <v>32920</v>
      </c>
    </row>
    <row r="2639" spans="1:36" ht="17.25" hidden="1" customHeight="1" x14ac:dyDescent="0.2">
      <c r="A2639" s="4" t="s">
        <v>32913</v>
      </c>
      <c r="B2639" t="s">
        <v>31798</v>
      </c>
      <c r="C2639" t="s">
        <v>32914</v>
      </c>
      <c r="D2639" t="s">
        <v>32915</v>
      </c>
      <c r="E2639" t="s">
        <v>728</v>
      </c>
      <c r="F2639" t="s">
        <v>1930</v>
      </c>
      <c r="G2639" s="5">
        <v>627</v>
      </c>
      <c r="H2639" t="s">
        <v>42</v>
      </c>
      <c r="I2639" t="s">
        <v>240</v>
      </c>
      <c r="J2639" t="s">
        <v>45</v>
      </c>
      <c r="K2639" t="s">
        <v>45</v>
      </c>
      <c r="L2639" t="s">
        <v>45</v>
      </c>
      <c r="N2639" s="6">
        <v>2019</v>
      </c>
      <c r="R2639" s="7">
        <v>23.974499999999999</v>
      </c>
      <c r="S2639" s="7">
        <v>38.214799999999997</v>
      </c>
      <c r="T2639" t="s">
        <v>504</v>
      </c>
      <c r="U2639" t="s">
        <v>32887</v>
      </c>
      <c r="W2639" t="s">
        <v>32888</v>
      </c>
      <c r="X2639" t="s">
        <v>32889</v>
      </c>
      <c r="Y2639" t="s">
        <v>19854</v>
      </c>
      <c r="Z2639" t="s">
        <v>19864</v>
      </c>
      <c r="AC2639" t="s">
        <v>32916</v>
      </c>
      <c r="AD2639" t="s">
        <v>52</v>
      </c>
      <c r="AE2639" t="s">
        <v>254</v>
      </c>
      <c r="AF2639" t="s">
        <v>52</v>
      </c>
      <c r="AG2639" t="s">
        <v>32917</v>
      </c>
      <c r="AH2639" s="27">
        <v>1228923</v>
      </c>
      <c r="AI2639" t="s">
        <v>32918</v>
      </c>
      <c r="AJ2639" t="s">
        <v>32921</v>
      </c>
    </row>
    <row r="2640" spans="1:36" ht="17.25" hidden="1" customHeight="1" x14ac:dyDescent="0.2">
      <c r="A2640" s="4" t="s">
        <v>32913</v>
      </c>
      <c r="B2640" t="s">
        <v>31798</v>
      </c>
      <c r="C2640" t="s">
        <v>32914</v>
      </c>
      <c r="D2640" t="s">
        <v>32915</v>
      </c>
      <c r="E2640" t="s">
        <v>730</v>
      </c>
      <c r="F2640" t="s">
        <v>1930</v>
      </c>
      <c r="G2640" s="5">
        <v>627</v>
      </c>
      <c r="H2640" t="s">
        <v>42</v>
      </c>
      <c r="I2640" t="s">
        <v>240</v>
      </c>
      <c r="J2640" t="s">
        <v>45</v>
      </c>
      <c r="K2640" t="s">
        <v>45</v>
      </c>
      <c r="L2640" t="s">
        <v>45</v>
      </c>
      <c r="N2640" s="6">
        <v>2020</v>
      </c>
      <c r="R2640" s="7">
        <v>23.974499999999999</v>
      </c>
      <c r="S2640" s="7">
        <v>38.214799999999997</v>
      </c>
      <c r="T2640" t="s">
        <v>504</v>
      </c>
      <c r="U2640" t="s">
        <v>32887</v>
      </c>
      <c r="W2640" t="s">
        <v>32888</v>
      </c>
      <c r="X2640" t="s">
        <v>32889</v>
      </c>
      <c r="Y2640" t="s">
        <v>19854</v>
      </c>
      <c r="Z2640" t="s">
        <v>19864</v>
      </c>
      <c r="AC2640" t="s">
        <v>32916</v>
      </c>
      <c r="AD2640" t="s">
        <v>52</v>
      </c>
      <c r="AE2640" t="s">
        <v>254</v>
      </c>
      <c r="AF2640" t="s">
        <v>52</v>
      </c>
      <c r="AG2640" t="s">
        <v>32917</v>
      </c>
      <c r="AH2640" s="27">
        <v>1248436</v>
      </c>
      <c r="AI2640" t="s">
        <v>32918</v>
      </c>
      <c r="AJ2640" t="s">
        <v>32922</v>
      </c>
    </row>
    <row r="2641" spans="1:36" ht="17.25" hidden="1" customHeight="1" x14ac:dyDescent="0.2">
      <c r="A2641" s="4" t="s">
        <v>32913</v>
      </c>
      <c r="B2641" t="s">
        <v>31798</v>
      </c>
      <c r="C2641" t="s">
        <v>32914</v>
      </c>
      <c r="D2641" t="s">
        <v>32915</v>
      </c>
      <c r="E2641" t="s">
        <v>1673</v>
      </c>
      <c r="F2641" t="s">
        <v>1930</v>
      </c>
      <c r="G2641" s="5">
        <v>627</v>
      </c>
      <c r="H2641" t="s">
        <v>42</v>
      </c>
      <c r="I2641" t="s">
        <v>240</v>
      </c>
      <c r="J2641" t="s">
        <v>45</v>
      </c>
      <c r="K2641" t="s">
        <v>45</v>
      </c>
      <c r="L2641" t="s">
        <v>45</v>
      </c>
      <c r="N2641" s="6">
        <v>2020</v>
      </c>
      <c r="R2641" s="7">
        <v>23.974499999999999</v>
      </c>
      <c r="S2641" s="7">
        <v>38.214799999999997</v>
      </c>
      <c r="T2641" t="s">
        <v>504</v>
      </c>
      <c r="U2641" t="s">
        <v>32887</v>
      </c>
      <c r="W2641" t="s">
        <v>32888</v>
      </c>
      <c r="X2641" t="s">
        <v>32889</v>
      </c>
      <c r="Y2641" t="s">
        <v>19854</v>
      </c>
      <c r="Z2641" t="s">
        <v>19864</v>
      </c>
      <c r="AC2641" t="s">
        <v>32916</v>
      </c>
      <c r="AD2641" t="s">
        <v>52</v>
      </c>
      <c r="AE2641" t="s">
        <v>254</v>
      </c>
      <c r="AF2641" t="s">
        <v>52</v>
      </c>
      <c r="AG2641" t="s">
        <v>32917</v>
      </c>
      <c r="AH2641" s="27">
        <v>1248437</v>
      </c>
      <c r="AI2641" t="s">
        <v>32918</v>
      </c>
      <c r="AJ2641" t="s">
        <v>32923</v>
      </c>
    </row>
    <row r="2642" spans="1:36" ht="17.25" hidden="1" customHeight="1" x14ac:dyDescent="0.2">
      <c r="A2642" s="4" t="s">
        <v>32930</v>
      </c>
      <c r="B2642" t="s">
        <v>32931</v>
      </c>
      <c r="C2642" t="s">
        <v>32932</v>
      </c>
      <c r="E2642" t="s">
        <v>40</v>
      </c>
      <c r="F2642" t="s">
        <v>617</v>
      </c>
      <c r="G2642" s="5">
        <v>400</v>
      </c>
      <c r="H2642" t="s">
        <v>42</v>
      </c>
      <c r="I2642" t="s">
        <v>43</v>
      </c>
      <c r="J2642" t="s">
        <v>45</v>
      </c>
      <c r="N2642" s="27">
        <v>2013</v>
      </c>
      <c r="R2642" s="7">
        <v>1.2835014</v>
      </c>
      <c r="S2642" s="7">
        <v>103.7192302</v>
      </c>
      <c r="T2642" t="s">
        <v>46</v>
      </c>
      <c r="U2642" t="s">
        <v>32933</v>
      </c>
      <c r="X2642" t="s">
        <v>32934</v>
      </c>
      <c r="Y2642" t="s">
        <v>19854</v>
      </c>
      <c r="Z2642" t="s">
        <v>21007</v>
      </c>
      <c r="AC2642" t="s">
        <v>32935</v>
      </c>
      <c r="AG2642" t="s">
        <v>32936</v>
      </c>
      <c r="AH2642" s="27">
        <v>1180147</v>
      </c>
      <c r="AI2642" t="s">
        <v>32937</v>
      </c>
      <c r="AJ2642" t="s">
        <v>32938</v>
      </c>
    </row>
    <row r="2643" spans="1:36" ht="17.25" hidden="1" customHeight="1" x14ac:dyDescent="0.2">
      <c r="A2643" s="4" t="s">
        <v>32930</v>
      </c>
      <c r="B2643" t="s">
        <v>32931</v>
      </c>
      <c r="C2643" t="s">
        <v>32932</v>
      </c>
      <c r="E2643" t="s">
        <v>56</v>
      </c>
      <c r="F2643" t="s">
        <v>617</v>
      </c>
      <c r="G2643" s="5">
        <v>400</v>
      </c>
      <c r="H2643" t="s">
        <v>42</v>
      </c>
      <c r="I2643" t="s">
        <v>43</v>
      </c>
      <c r="J2643" t="s">
        <v>45</v>
      </c>
      <c r="N2643" s="27">
        <v>2013</v>
      </c>
      <c r="R2643" s="7">
        <v>1.2835014</v>
      </c>
      <c r="S2643" s="7">
        <v>103.7192302</v>
      </c>
      <c r="T2643" t="s">
        <v>46</v>
      </c>
      <c r="U2643" t="s">
        <v>32933</v>
      </c>
      <c r="X2643" t="s">
        <v>32934</v>
      </c>
      <c r="Y2643" t="s">
        <v>19854</v>
      </c>
      <c r="Z2643" t="s">
        <v>21007</v>
      </c>
      <c r="AC2643" t="s">
        <v>32935</v>
      </c>
      <c r="AG2643" t="s">
        <v>32936</v>
      </c>
      <c r="AH2643" s="27">
        <v>1204055</v>
      </c>
      <c r="AI2643" t="s">
        <v>32937</v>
      </c>
      <c r="AJ2643" t="s">
        <v>32939</v>
      </c>
    </row>
    <row r="2644" spans="1:36" ht="17.25" hidden="1" customHeight="1" x14ac:dyDescent="0.2">
      <c r="A2644" s="4" t="s">
        <v>32940</v>
      </c>
      <c r="B2644" t="s">
        <v>32931</v>
      </c>
      <c r="C2644" t="s">
        <v>32941</v>
      </c>
      <c r="E2644" t="s">
        <v>56</v>
      </c>
      <c r="F2644" t="s">
        <v>86</v>
      </c>
      <c r="G2644" s="5">
        <v>400</v>
      </c>
      <c r="H2644" t="s">
        <v>42</v>
      </c>
      <c r="I2644" t="s">
        <v>43</v>
      </c>
      <c r="J2644" t="s">
        <v>44</v>
      </c>
      <c r="K2644" t="s">
        <v>97</v>
      </c>
      <c r="N2644" s="27">
        <v>2013</v>
      </c>
      <c r="O2644" s="25"/>
      <c r="R2644" s="7">
        <v>1.2824</v>
      </c>
      <c r="S2644" s="7">
        <v>103.675</v>
      </c>
      <c r="T2644" t="s">
        <v>46</v>
      </c>
      <c r="U2644" t="s">
        <v>32942</v>
      </c>
      <c r="X2644" t="s">
        <v>32934</v>
      </c>
      <c r="Y2644" t="s">
        <v>19854</v>
      </c>
      <c r="Z2644" t="s">
        <v>21007</v>
      </c>
      <c r="AC2644" t="s">
        <v>32943</v>
      </c>
      <c r="AD2644" t="s">
        <v>880</v>
      </c>
      <c r="AE2644" t="s">
        <v>131</v>
      </c>
      <c r="AF2644" t="s">
        <v>52</v>
      </c>
      <c r="AG2644" t="s">
        <v>32944</v>
      </c>
      <c r="AH2644" s="8">
        <v>1198818</v>
      </c>
      <c r="AI2644" t="s">
        <v>32946</v>
      </c>
      <c r="AJ2644" t="s">
        <v>32948</v>
      </c>
    </row>
    <row r="2645" spans="1:36" ht="17.25" hidden="1" customHeight="1" x14ac:dyDescent="0.2">
      <c r="A2645" s="4" t="s">
        <v>32940</v>
      </c>
      <c r="B2645" t="s">
        <v>32931</v>
      </c>
      <c r="C2645" t="s">
        <v>32941</v>
      </c>
      <c r="E2645" t="s">
        <v>58</v>
      </c>
      <c r="F2645" t="s">
        <v>86</v>
      </c>
      <c r="G2645" s="5">
        <v>400</v>
      </c>
      <c r="H2645" t="s">
        <v>42</v>
      </c>
      <c r="I2645" t="s">
        <v>43</v>
      </c>
      <c r="J2645" t="s">
        <v>44</v>
      </c>
      <c r="K2645" t="s">
        <v>97</v>
      </c>
      <c r="N2645" s="27">
        <v>2013</v>
      </c>
      <c r="P2645" s="25"/>
      <c r="R2645" s="7">
        <v>1.2824</v>
      </c>
      <c r="S2645" s="7">
        <v>103.675</v>
      </c>
      <c r="T2645" t="s">
        <v>46</v>
      </c>
      <c r="U2645" t="s">
        <v>32942</v>
      </c>
      <c r="X2645" t="s">
        <v>32934</v>
      </c>
      <c r="Y2645" t="s">
        <v>19854</v>
      </c>
      <c r="Z2645" t="s">
        <v>21007</v>
      </c>
      <c r="AC2645" t="s">
        <v>32943</v>
      </c>
      <c r="AD2645" t="s">
        <v>880</v>
      </c>
      <c r="AE2645" t="s">
        <v>131</v>
      </c>
      <c r="AF2645" t="s">
        <v>52</v>
      </c>
      <c r="AG2645" t="s">
        <v>32944</v>
      </c>
      <c r="AH2645" s="8">
        <v>1229705</v>
      </c>
      <c r="AI2645" t="s">
        <v>32946</v>
      </c>
      <c r="AJ2645" t="s">
        <v>32949</v>
      </c>
    </row>
    <row r="2646" spans="1:36" ht="17.25" hidden="1" customHeight="1" x14ac:dyDescent="0.2">
      <c r="A2646" s="4" t="s">
        <v>32950</v>
      </c>
      <c r="B2646" t="s">
        <v>32931</v>
      </c>
      <c r="C2646" t="s">
        <v>32951</v>
      </c>
      <c r="E2646" t="s">
        <v>40</v>
      </c>
      <c r="F2646" t="s">
        <v>86</v>
      </c>
      <c r="G2646" s="5">
        <v>600</v>
      </c>
      <c r="H2646" t="s">
        <v>558</v>
      </c>
      <c r="I2646" t="s">
        <v>43</v>
      </c>
      <c r="J2646" t="s">
        <v>44</v>
      </c>
      <c r="K2646" t="s">
        <v>87</v>
      </c>
      <c r="N2646" s="27">
        <v>2026</v>
      </c>
      <c r="R2646" s="7">
        <v>1.2592315896205699</v>
      </c>
      <c r="S2646" s="7">
        <v>103.703477201346</v>
      </c>
      <c r="T2646" t="s">
        <v>504</v>
      </c>
      <c r="U2646" t="s">
        <v>32952</v>
      </c>
      <c r="X2646" t="s">
        <v>32934</v>
      </c>
      <c r="Y2646" t="s">
        <v>19854</v>
      </c>
      <c r="Z2646" t="s">
        <v>21007</v>
      </c>
      <c r="AG2646" t="s">
        <v>32953</v>
      </c>
      <c r="AH2646" s="6">
        <v>1316871</v>
      </c>
      <c r="AI2646" t="s">
        <v>32954</v>
      </c>
      <c r="AJ2646" t="s">
        <v>32955</v>
      </c>
    </row>
    <row r="2647" spans="1:36" ht="17.25" hidden="1" customHeight="1" x14ac:dyDescent="0.2">
      <c r="A2647" s="4" t="s">
        <v>32956</v>
      </c>
      <c r="B2647" t="s">
        <v>32931</v>
      </c>
      <c r="C2647" t="s">
        <v>32957</v>
      </c>
      <c r="E2647" t="s">
        <v>56</v>
      </c>
      <c r="F2647" t="s">
        <v>86</v>
      </c>
      <c r="G2647" s="5">
        <v>404</v>
      </c>
      <c r="H2647" t="s">
        <v>42</v>
      </c>
      <c r="I2647" t="s">
        <v>43</v>
      </c>
      <c r="J2647" t="s">
        <v>44</v>
      </c>
      <c r="N2647" s="27">
        <v>2014</v>
      </c>
      <c r="R2647" s="7">
        <v>1.2540054</v>
      </c>
      <c r="S2647" s="7">
        <v>103.7004113</v>
      </c>
      <c r="T2647" t="s">
        <v>46</v>
      </c>
      <c r="U2647" t="s">
        <v>32952</v>
      </c>
      <c r="X2647" t="s">
        <v>32934</v>
      </c>
      <c r="Y2647" t="s">
        <v>19854</v>
      </c>
      <c r="Z2647" t="s">
        <v>21007</v>
      </c>
      <c r="AC2647" t="s">
        <v>32958</v>
      </c>
      <c r="AD2647" t="s">
        <v>5000</v>
      </c>
      <c r="AF2647" t="s">
        <v>52</v>
      </c>
      <c r="AG2647" t="s">
        <v>32959</v>
      </c>
      <c r="AH2647" s="27">
        <v>1225215</v>
      </c>
      <c r="AI2647" t="s">
        <v>32961</v>
      </c>
      <c r="AJ2647" t="s">
        <v>32963</v>
      </c>
    </row>
    <row r="2648" spans="1:36" ht="17.25" hidden="1" customHeight="1" x14ac:dyDescent="0.2">
      <c r="A2648" s="4" t="s">
        <v>32975</v>
      </c>
      <c r="B2648" t="s">
        <v>32931</v>
      </c>
      <c r="C2648" t="s">
        <v>32976</v>
      </c>
      <c r="E2648" t="s">
        <v>1157</v>
      </c>
      <c r="F2648" t="s">
        <v>86</v>
      </c>
      <c r="G2648" s="5">
        <v>431</v>
      </c>
      <c r="H2648" t="s">
        <v>42</v>
      </c>
      <c r="I2648" t="s">
        <v>43</v>
      </c>
      <c r="J2648" t="s">
        <v>45</v>
      </c>
      <c r="N2648" s="27">
        <v>2013</v>
      </c>
      <c r="R2648" s="7">
        <v>1.4655</v>
      </c>
      <c r="S2648" s="7">
        <v>103.7996</v>
      </c>
      <c r="T2648" t="s">
        <v>46</v>
      </c>
      <c r="U2648" t="s">
        <v>32977</v>
      </c>
      <c r="X2648" t="s">
        <v>32978</v>
      </c>
      <c r="Y2648" t="s">
        <v>19854</v>
      </c>
      <c r="Z2648" t="s">
        <v>21007</v>
      </c>
      <c r="AG2648" t="s">
        <v>32979</v>
      </c>
      <c r="AH2648" s="27" t="s">
        <v>32989</v>
      </c>
      <c r="AI2648" t="s">
        <v>32980</v>
      </c>
      <c r="AJ2648" t="s">
        <v>32990</v>
      </c>
    </row>
    <row r="2649" spans="1:36" ht="17.25" hidden="1" customHeight="1" x14ac:dyDescent="0.2">
      <c r="A2649" s="4" t="s">
        <v>32975</v>
      </c>
      <c r="B2649" t="s">
        <v>32931</v>
      </c>
      <c r="C2649" t="s">
        <v>32976</v>
      </c>
      <c r="E2649" t="s">
        <v>2297</v>
      </c>
      <c r="F2649" t="s">
        <v>86</v>
      </c>
      <c r="G2649" s="5">
        <v>431</v>
      </c>
      <c r="H2649" t="s">
        <v>42</v>
      </c>
      <c r="I2649" t="s">
        <v>43</v>
      </c>
      <c r="J2649" t="s">
        <v>45</v>
      </c>
      <c r="N2649" s="8">
        <v>2013</v>
      </c>
      <c r="R2649" s="7">
        <v>1.4655</v>
      </c>
      <c r="S2649" s="7">
        <v>103.7996</v>
      </c>
      <c r="T2649" t="s">
        <v>46</v>
      </c>
      <c r="U2649" t="s">
        <v>32977</v>
      </c>
      <c r="X2649" t="s">
        <v>32978</v>
      </c>
      <c r="Y2649" t="s">
        <v>19854</v>
      </c>
      <c r="Z2649" t="s">
        <v>21007</v>
      </c>
      <c r="AG2649" t="s">
        <v>32979</v>
      </c>
      <c r="AH2649" s="8" t="s">
        <v>32991</v>
      </c>
      <c r="AI2649" t="s">
        <v>32980</v>
      </c>
      <c r="AJ2649" t="s">
        <v>32992</v>
      </c>
    </row>
    <row r="2650" spans="1:36" ht="17.25" hidden="1" customHeight="1" x14ac:dyDescent="0.2">
      <c r="A2650" s="4" t="s">
        <v>32993</v>
      </c>
      <c r="B2650" t="s">
        <v>32931</v>
      </c>
      <c r="C2650" t="s">
        <v>32994</v>
      </c>
      <c r="E2650" t="s">
        <v>56</v>
      </c>
      <c r="F2650" t="s">
        <v>86</v>
      </c>
      <c r="G2650" s="5">
        <v>84</v>
      </c>
      <c r="H2650" t="s">
        <v>42</v>
      </c>
      <c r="I2650" t="s">
        <v>43</v>
      </c>
      <c r="J2650" t="s">
        <v>44</v>
      </c>
      <c r="N2650" s="8">
        <v>2017</v>
      </c>
      <c r="R2650" s="7">
        <v>1.2680013999999999</v>
      </c>
      <c r="S2650" s="7">
        <v>103.68898009999999</v>
      </c>
      <c r="T2650" t="s">
        <v>46</v>
      </c>
      <c r="U2650" t="s">
        <v>32995</v>
      </c>
      <c r="X2650" t="s">
        <v>32934</v>
      </c>
      <c r="Y2650" t="s">
        <v>19854</v>
      </c>
      <c r="Z2650" t="s">
        <v>21007</v>
      </c>
      <c r="AD2650" t="s">
        <v>880</v>
      </c>
      <c r="AE2650" t="s">
        <v>254</v>
      </c>
      <c r="AF2650" t="s">
        <v>1869</v>
      </c>
      <c r="AG2650" t="s">
        <v>32996</v>
      </c>
      <c r="AH2650" s="8" t="s">
        <v>33000</v>
      </c>
      <c r="AI2650" t="s">
        <v>32998</v>
      </c>
      <c r="AJ2650" t="s">
        <v>33001</v>
      </c>
    </row>
    <row r="2651" spans="1:36" ht="17.25" hidden="1" customHeight="1" x14ac:dyDescent="0.2">
      <c r="A2651" s="4" t="s">
        <v>33002</v>
      </c>
      <c r="B2651" t="s">
        <v>32931</v>
      </c>
      <c r="C2651" t="s">
        <v>33003</v>
      </c>
      <c r="E2651" t="s">
        <v>28151</v>
      </c>
      <c r="F2651" t="s">
        <v>86</v>
      </c>
      <c r="G2651" s="5">
        <v>406</v>
      </c>
      <c r="H2651" t="s">
        <v>42</v>
      </c>
      <c r="I2651" t="s">
        <v>43</v>
      </c>
      <c r="J2651" t="s">
        <v>45</v>
      </c>
      <c r="N2651" s="8">
        <v>2014</v>
      </c>
      <c r="R2651" s="7">
        <v>1.288767845283</v>
      </c>
      <c r="S2651" s="7">
        <v>103.64141464233001</v>
      </c>
      <c r="T2651" t="s">
        <v>46</v>
      </c>
      <c r="U2651" t="s">
        <v>33004</v>
      </c>
      <c r="X2651" t="s">
        <v>33005</v>
      </c>
      <c r="Y2651" t="s">
        <v>19854</v>
      </c>
      <c r="Z2651" t="s">
        <v>21007</v>
      </c>
      <c r="AG2651" t="s">
        <v>33006</v>
      </c>
      <c r="AH2651" s="8">
        <v>1229706</v>
      </c>
      <c r="AI2651" t="s">
        <v>33007</v>
      </c>
      <c r="AJ2651" t="s">
        <v>33012</v>
      </c>
    </row>
    <row r="2652" spans="1:36" ht="17.25" hidden="1" customHeight="1" x14ac:dyDescent="0.2">
      <c r="A2652" s="4" t="s">
        <v>33013</v>
      </c>
      <c r="B2652" t="s">
        <v>32931</v>
      </c>
      <c r="C2652" t="s">
        <v>33014</v>
      </c>
      <c r="E2652" t="s">
        <v>40</v>
      </c>
      <c r="F2652" t="s">
        <v>86</v>
      </c>
      <c r="G2652" s="5">
        <v>411</v>
      </c>
      <c r="H2652" t="s">
        <v>42</v>
      </c>
      <c r="I2652" t="s">
        <v>43</v>
      </c>
      <c r="J2652" t="s">
        <v>559</v>
      </c>
      <c r="N2652" s="8">
        <v>2013</v>
      </c>
      <c r="R2652" s="7">
        <v>1.3014501000000001</v>
      </c>
      <c r="S2652" s="7">
        <v>103.6214915</v>
      </c>
      <c r="T2652" t="s">
        <v>46</v>
      </c>
      <c r="U2652" t="s">
        <v>33004</v>
      </c>
      <c r="X2652" t="s">
        <v>33005</v>
      </c>
      <c r="Y2652" t="s">
        <v>19854</v>
      </c>
      <c r="Z2652" t="s">
        <v>21007</v>
      </c>
      <c r="AD2652" t="s">
        <v>52</v>
      </c>
      <c r="AE2652" t="s">
        <v>131</v>
      </c>
      <c r="AF2652" t="s">
        <v>52</v>
      </c>
      <c r="AG2652" t="s">
        <v>33015</v>
      </c>
      <c r="AH2652" s="8">
        <v>1235550</v>
      </c>
      <c r="AI2652" t="s">
        <v>33016</v>
      </c>
      <c r="AJ2652" t="s">
        <v>33017</v>
      </c>
    </row>
    <row r="2653" spans="1:36" ht="17.25" hidden="1" customHeight="1" x14ac:dyDescent="0.2">
      <c r="A2653" s="4" t="s">
        <v>33018</v>
      </c>
      <c r="B2653" t="s">
        <v>33019</v>
      </c>
      <c r="C2653" t="s">
        <v>33020</v>
      </c>
      <c r="D2653" t="s">
        <v>33021</v>
      </c>
      <c r="E2653" t="s">
        <v>40</v>
      </c>
      <c r="F2653" t="s">
        <v>617</v>
      </c>
      <c r="G2653" s="5">
        <v>417</v>
      </c>
      <c r="H2653" t="s">
        <v>42</v>
      </c>
      <c r="I2653" t="s">
        <v>43</v>
      </c>
      <c r="J2653" t="s">
        <v>559</v>
      </c>
      <c r="N2653" s="24">
        <v>2014</v>
      </c>
      <c r="R2653" s="7">
        <v>36.595905999999999</v>
      </c>
      <c r="S2653" s="7">
        <v>128.54129800000001</v>
      </c>
      <c r="T2653" t="s">
        <v>46</v>
      </c>
      <c r="U2653" t="s">
        <v>33022</v>
      </c>
      <c r="X2653" t="s">
        <v>33023</v>
      </c>
      <c r="Y2653" t="s">
        <v>19854</v>
      </c>
      <c r="Z2653" t="s">
        <v>21048</v>
      </c>
      <c r="AG2653" t="s">
        <v>33024</v>
      </c>
      <c r="AH2653" s="24">
        <v>1223481</v>
      </c>
      <c r="AI2653" t="s">
        <v>33025</v>
      </c>
      <c r="AJ2653" t="s">
        <v>33026</v>
      </c>
    </row>
    <row r="2654" spans="1:36" ht="17.25" hidden="1" customHeight="1" x14ac:dyDescent="0.2">
      <c r="A2654" s="4" t="s">
        <v>33034</v>
      </c>
      <c r="B2654" t="s">
        <v>33019</v>
      </c>
      <c r="C2654" t="s">
        <v>33035</v>
      </c>
      <c r="D2654" t="s">
        <v>33036</v>
      </c>
      <c r="E2654" t="s">
        <v>40</v>
      </c>
      <c r="F2654" t="s">
        <v>617</v>
      </c>
      <c r="G2654" s="5">
        <v>834</v>
      </c>
      <c r="H2654" t="s">
        <v>42</v>
      </c>
      <c r="I2654" t="s">
        <v>43</v>
      </c>
      <c r="J2654" t="s">
        <v>44</v>
      </c>
      <c r="N2654" s="6">
        <v>2014</v>
      </c>
      <c r="R2654" s="7">
        <v>37.295200000000001</v>
      </c>
      <c r="S2654" s="7">
        <v>126.7788</v>
      </c>
      <c r="T2654" t="s">
        <v>46</v>
      </c>
      <c r="U2654" t="s">
        <v>33030</v>
      </c>
      <c r="X2654" t="s">
        <v>33031</v>
      </c>
      <c r="Y2654" t="s">
        <v>19854</v>
      </c>
      <c r="Z2654" t="s">
        <v>21048</v>
      </c>
      <c r="AG2654" t="s">
        <v>33037</v>
      </c>
      <c r="AH2654" s="8" t="s">
        <v>33038</v>
      </c>
      <c r="AI2654" t="s">
        <v>33039</v>
      </c>
      <c r="AJ2654" t="s">
        <v>33040</v>
      </c>
    </row>
    <row r="2655" spans="1:36" ht="17.25" hidden="1" customHeight="1" x14ac:dyDescent="0.2">
      <c r="A2655" s="4" t="s">
        <v>33041</v>
      </c>
      <c r="B2655" t="s">
        <v>33019</v>
      </c>
      <c r="C2655" t="s">
        <v>33042</v>
      </c>
      <c r="E2655" t="s">
        <v>75</v>
      </c>
      <c r="F2655" t="s">
        <v>617</v>
      </c>
      <c r="G2655" s="5">
        <v>480</v>
      </c>
      <c r="H2655" t="s">
        <v>42</v>
      </c>
      <c r="I2655" t="s">
        <v>43</v>
      </c>
      <c r="J2655" t="s">
        <v>44</v>
      </c>
      <c r="N2655" s="6">
        <v>2018</v>
      </c>
      <c r="R2655" s="7">
        <v>37.405538</v>
      </c>
      <c r="S2655" s="7">
        <v>126.928479</v>
      </c>
      <c r="T2655" t="s">
        <v>504</v>
      </c>
      <c r="U2655" t="s">
        <v>33043</v>
      </c>
      <c r="X2655" t="s">
        <v>33031</v>
      </c>
      <c r="Y2655" t="s">
        <v>19854</v>
      </c>
      <c r="Z2655" t="s">
        <v>21048</v>
      </c>
      <c r="AG2655" t="s">
        <v>33044</v>
      </c>
      <c r="AH2655" s="24">
        <v>1270145</v>
      </c>
      <c r="AI2655" t="s">
        <v>33045</v>
      </c>
      <c r="AJ2655" t="s">
        <v>33046</v>
      </c>
    </row>
    <row r="2656" spans="1:36" ht="17.25" hidden="1" customHeight="1" x14ac:dyDescent="0.2">
      <c r="A2656" s="4" t="s">
        <v>33041</v>
      </c>
      <c r="B2656" t="s">
        <v>33019</v>
      </c>
      <c r="C2656" t="s">
        <v>33042</v>
      </c>
      <c r="E2656" t="s">
        <v>77</v>
      </c>
      <c r="F2656" t="s">
        <v>617</v>
      </c>
      <c r="G2656" s="5">
        <v>480</v>
      </c>
      <c r="H2656" t="s">
        <v>42</v>
      </c>
      <c r="I2656" t="s">
        <v>43</v>
      </c>
      <c r="J2656" t="s">
        <v>44</v>
      </c>
      <c r="N2656" s="24">
        <v>2021</v>
      </c>
      <c r="R2656" s="7">
        <v>37.405538</v>
      </c>
      <c r="S2656" s="7">
        <v>126.928479</v>
      </c>
      <c r="T2656" t="s">
        <v>504</v>
      </c>
      <c r="U2656" t="s">
        <v>33043</v>
      </c>
      <c r="X2656" t="s">
        <v>33031</v>
      </c>
      <c r="Y2656" t="s">
        <v>19854</v>
      </c>
      <c r="Z2656" t="s">
        <v>21048</v>
      </c>
      <c r="AG2656" t="s">
        <v>33044</v>
      </c>
      <c r="AH2656" s="24">
        <v>1293450</v>
      </c>
      <c r="AI2656" t="s">
        <v>33045</v>
      </c>
      <c r="AJ2656" t="s">
        <v>33047</v>
      </c>
    </row>
    <row r="2657" spans="1:36" ht="17.25" hidden="1" customHeight="1" x14ac:dyDescent="0.2">
      <c r="A2657" s="4" t="s">
        <v>33055</v>
      </c>
      <c r="B2657" t="s">
        <v>33019</v>
      </c>
      <c r="C2657" t="s">
        <v>33056</v>
      </c>
      <c r="D2657" t="s">
        <v>33057</v>
      </c>
      <c r="E2657" t="s">
        <v>28151</v>
      </c>
      <c r="F2657" t="s">
        <v>617</v>
      </c>
      <c r="G2657" s="5">
        <v>500</v>
      </c>
      <c r="H2657" t="s">
        <v>558</v>
      </c>
      <c r="I2657" t="s">
        <v>45</v>
      </c>
      <c r="J2657" t="s">
        <v>45</v>
      </c>
      <c r="K2657" t="s">
        <v>45</v>
      </c>
      <c r="L2657" t="s">
        <v>45</v>
      </c>
      <c r="M2657" t="s">
        <v>5341</v>
      </c>
      <c r="N2657" s="6">
        <v>2025</v>
      </c>
      <c r="R2657" s="7">
        <v>36.400853099999999</v>
      </c>
      <c r="S2657" s="7">
        <v>126.4908314</v>
      </c>
      <c r="T2657" t="s">
        <v>46</v>
      </c>
      <c r="U2657" t="s">
        <v>33058</v>
      </c>
      <c r="X2657" t="s">
        <v>33051</v>
      </c>
      <c r="Y2657" t="s">
        <v>19854</v>
      </c>
      <c r="Z2657" t="s">
        <v>21048</v>
      </c>
      <c r="AC2657" t="s">
        <v>33059</v>
      </c>
      <c r="AG2657" t="s">
        <v>33060</v>
      </c>
      <c r="AH2657" s="27" t="s">
        <v>45</v>
      </c>
      <c r="AI2657" t="s">
        <v>33062</v>
      </c>
      <c r="AJ2657" t="s">
        <v>33068</v>
      </c>
    </row>
    <row r="2658" spans="1:36" ht="17.25" hidden="1" customHeight="1" x14ac:dyDescent="0.2">
      <c r="A2658" s="4" t="s">
        <v>33055</v>
      </c>
      <c r="B2658" t="s">
        <v>33019</v>
      </c>
      <c r="C2658" t="s">
        <v>33056</v>
      </c>
      <c r="D2658" t="s">
        <v>33057</v>
      </c>
      <c r="E2658" t="s">
        <v>10852</v>
      </c>
      <c r="F2658" t="s">
        <v>617</v>
      </c>
      <c r="G2658" s="5">
        <v>500</v>
      </c>
      <c r="H2658" t="s">
        <v>558</v>
      </c>
      <c r="I2658" t="s">
        <v>45</v>
      </c>
      <c r="J2658" t="s">
        <v>45</v>
      </c>
      <c r="K2658" t="s">
        <v>45</v>
      </c>
      <c r="L2658" t="s">
        <v>45</v>
      </c>
      <c r="M2658" t="s">
        <v>5341</v>
      </c>
      <c r="N2658" s="6">
        <v>2025</v>
      </c>
      <c r="R2658" s="7">
        <v>36.400853099999999</v>
      </c>
      <c r="S2658" s="7">
        <v>126.4908314</v>
      </c>
      <c r="T2658" t="s">
        <v>46</v>
      </c>
      <c r="U2658" t="s">
        <v>33058</v>
      </c>
      <c r="X2658" t="s">
        <v>33051</v>
      </c>
      <c r="Y2658" t="s">
        <v>19854</v>
      </c>
      <c r="Z2658" t="s">
        <v>21048</v>
      </c>
      <c r="AC2658" t="s">
        <v>33059</v>
      </c>
      <c r="AG2658" t="s">
        <v>33060</v>
      </c>
      <c r="AH2658" s="27" t="s">
        <v>45</v>
      </c>
      <c r="AI2658" t="s">
        <v>33062</v>
      </c>
      <c r="AJ2658" t="s">
        <v>33069</v>
      </c>
    </row>
    <row r="2659" spans="1:36" ht="17.25" hidden="1" customHeight="1" x14ac:dyDescent="0.2">
      <c r="A2659" s="4" t="s">
        <v>33070</v>
      </c>
      <c r="B2659" t="s">
        <v>33019</v>
      </c>
      <c r="C2659" t="s">
        <v>33071</v>
      </c>
      <c r="E2659" t="s">
        <v>56</v>
      </c>
      <c r="F2659" t="s">
        <v>617</v>
      </c>
      <c r="G2659" s="5">
        <v>498</v>
      </c>
      <c r="H2659" t="s">
        <v>558</v>
      </c>
      <c r="I2659" t="s">
        <v>43</v>
      </c>
      <c r="J2659" t="s">
        <v>45</v>
      </c>
      <c r="K2659" t="s">
        <v>45</v>
      </c>
      <c r="L2659" t="s">
        <v>45</v>
      </c>
      <c r="N2659" s="6">
        <v>2025</v>
      </c>
      <c r="R2659" s="7">
        <v>37.522500000000001</v>
      </c>
      <c r="S2659" s="7">
        <v>126.764</v>
      </c>
      <c r="T2659" t="s">
        <v>46</v>
      </c>
      <c r="U2659" t="s">
        <v>33072</v>
      </c>
      <c r="X2659" t="s">
        <v>33031</v>
      </c>
      <c r="Y2659" t="s">
        <v>19854</v>
      </c>
      <c r="Z2659" t="s">
        <v>21048</v>
      </c>
      <c r="AG2659" t="s">
        <v>33073</v>
      </c>
      <c r="AH2659" s="27" t="s">
        <v>33074</v>
      </c>
      <c r="AI2659" t="s">
        <v>33075</v>
      </c>
      <c r="AJ2659" t="s">
        <v>33077</v>
      </c>
    </row>
    <row r="2660" spans="1:36" ht="17.25" hidden="1" customHeight="1" x14ac:dyDescent="0.2">
      <c r="A2660" s="4" t="s">
        <v>33070</v>
      </c>
      <c r="B2660" t="s">
        <v>33019</v>
      </c>
      <c r="C2660" t="s">
        <v>33071</v>
      </c>
      <c r="E2660" t="s">
        <v>58</v>
      </c>
      <c r="F2660" t="s">
        <v>617</v>
      </c>
      <c r="G2660" s="5">
        <v>498</v>
      </c>
      <c r="H2660" t="s">
        <v>558</v>
      </c>
      <c r="I2660" t="s">
        <v>43</v>
      </c>
      <c r="J2660" t="s">
        <v>45</v>
      </c>
      <c r="K2660" t="s">
        <v>45</v>
      </c>
      <c r="L2660" t="s">
        <v>45</v>
      </c>
      <c r="N2660" s="24">
        <v>2028</v>
      </c>
      <c r="R2660" s="7">
        <v>37.522500000000001</v>
      </c>
      <c r="S2660" s="7">
        <v>126.764</v>
      </c>
      <c r="T2660" t="s">
        <v>46</v>
      </c>
      <c r="U2660" t="s">
        <v>33072</v>
      </c>
      <c r="X2660" t="s">
        <v>33031</v>
      </c>
      <c r="Y2660" t="s">
        <v>19854</v>
      </c>
      <c r="Z2660" t="s">
        <v>21048</v>
      </c>
      <c r="AG2660" t="s">
        <v>33073</v>
      </c>
      <c r="AH2660" s="8" t="s">
        <v>33074</v>
      </c>
      <c r="AI2660" t="s">
        <v>33075</v>
      </c>
      <c r="AJ2660" t="s">
        <v>33078</v>
      </c>
    </row>
    <row r="2661" spans="1:36" ht="17.25" hidden="1" customHeight="1" x14ac:dyDescent="0.2">
      <c r="A2661" s="4" t="s">
        <v>33113</v>
      </c>
      <c r="B2661" t="s">
        <v>33019</v>
      </c>
      <c r="C2661" t="s">
        <v>33114</v>
      </c>
      <c r="D2661" t="s">
        <v>33115</v>
      </c>
      <c r="E2661" t="s">
        <v>28163</v>
      </c>
      <c r="F2661" t="s">
        <v>617</v>
      </c>
      <c r="G2661" s="5">
        <v>167</v>
      </c>
      <c r="H2661" t="s">
        <v>139</v>
      </c>
      <c r="I2661" t="s">
        <v>65</v>
      </c>
      <c r="J2661" t="s">
        <v>44</v>
      </c>
      <c r="N2661" s="6">
        <v>2023</v>
      </c>
      <c r="R2661" s="7">
        <v>36.604953934527799</v>
      </c>
      <c r="S2661" s="7">
        <v>127.443222575004</v>
      </c>
      <c r="T2661" t="s">
        <v>46</v>
      </c>
      <c r="U2661" t="s">
        <v>33116</v>
      </c>
      <c r="X2661" t="s">
        <v>33117</v>
      </c>
      <c r="Y2661" t="s">
        <v>19854</v>
      </c>
      <c r="Z2661" t="s">
        <v>21048</v>
      </c>
      <c r="AH2661" s="27"/>
      <c r="AI2661" t="s">
        <v>33118</v>
      </c>
      <c r="AJ2661" t="s">
        <v>33120</v>
      </c>
    </row>
    <row r="2662" spans="1:36" ht="17.25" hidden="1" customHeight="1" x14ac:dyDescent="0.2">
      <c r="A2662" s="4" t="s">
        <v>33113</v>
      </c>
      <c r="B2662" t="s">
        <v>33019</v>
      </c>
      <c r="C2662" t="s">
        <v>33114</v>
      </c>
      <c r="D2662" t="s">
        <v>33115</v>
      </c>
      <c r="E2662" t="s">
        <v>58</v>
      </c>
      <c r="F2662" t="s">
        <v>617</v>
      </c>
      <c r="G2662" s="5">
        <v>103</v>
      </c>
      <c r="H2662" t="s">
        <v>139</v>
      </c>
      <c r="I2662" t="s">
        <v>240</v>
      </c>
      <c r="J2662" t="s">
        <v>44</v>
      </c>
      <c r="N2662" s="6">
        <v>2023</v>
      </c>
      <c r="R2662" s="7">
        <v>36.604953934527799</v>
      </c>
      <c r="S2662" s="7">
        <v>127.443222575004</v>
      </c>
      <c r="T2662" t="s">
        <v>46</v>
      </c>
      <c r="U2662" t="s">
        <v>33116</v>
      </c>
      <c r="X2662" t="s">
        <v>33117</v>
      </c>
      <c r="Y2662" t="s">
        <v>19854</v>
      </c>
      <c r="Z2662" t="s">
        <v>21048</v>
      </c>
      <c r="AH2662" s="27"/>
      <c r="AI2662" t="s">
        <v>33118</v>
      </c>
      <c r="AJ2662" t="s">
        <v>33121</v>
      </c>
    </row>
    <row r="2663" spans="1:36" ht="17.25" hidden="1" customHeight="1" x14ac:dyDescent="0.2">
      <c r="A2663" s="4" t="s">
        <v>33122</v>
      </c>
      <c r="B2663" t="s">
        <v>33019</v>
      </c>
      <c r="C2663" t="s">
        <v>33123</v>
      </c>
      <c r="E2663" t="s">
        <v>40</v>
      </c>
      <c r="F2663" t="s">
        <v>617</v>
      </c>
      <c r="G2663" s="5">
        <v>470</v>
      </c>
      <c r="H2663" t="s">
        <v>42</v>
      </c>
      <c r="I2663" t="s">
        <v>43</v>
      </c>
      <c r="J2663" t="s">
        <v>44</v>
      </c>
      <c r="N2663" s="6">
        <v>2017</v>
      </c>
      <c r="R2663" s="7">
        <v>37.875852999999999</v>
      </c>
      <c r="S2663" s="7">
        <v>127.710374</v>
      </c>
      <c r="T2663" t="s">
        <v>504</v>
      </c>
      <c r="U2663" t="s">
        <v>33124</v>
      </c>
      <c r="X2663" t="s">
        <v>33125</v>
      </c>
      <c r="Y2663" t="s">
        <v>19854</v>
      </c>
      <c r="Z2663" t="s">
        <v>21048</v>
      </c>
      <c r="AG2663" t="s">
        <v>33126</v>
      </c>
      <c r="AH2663" s="8">
        <v>1299329</v>
      </c>
      <c r="AI2663" t="s">
        <v>33127</v>
      </c>
      <c r="AJ2663" t="s">
        <v>33128</v>
      </c>
    </row>
    <row r="2664" spans="1:36" ht="17.25" hidden="1" customHeight="1" x14ac:dyDescent="0.2">
      <c r="A2664" s="4" t="s">
        <v>33129</v>
      </c>
      <c r="B2664" t="s">
        <v>33019</v>
      </c>
      <c r="C2664" t="s">
        <v>33130</v>
      </c>
      <c r="E2664" t="s">
        <v>40</v>
      </c>
      <c r="F2664" t="s">
        <v>617</v>
      </c>
      <c r="G2664" s="5">
        <v>415</v>
      </c>
      <c r="H2664" t="s">
        <v>42</v>
      </c>
      <c r="I2664" t="s">
        <v>43</v>
      </c>
      <c r="J2664" t="s">
        <v>44</v>
      </c>
      <c r="N2664" s="6">
        <v>2014</v>
      </c>
      <c r="R2664" s="7">
        <v>35.874687000000002</v>
      </c>
      <c r="S2664" s="7">
        <v>128.612188</v>
      </c>
      <c r="T2664" t="s">
        <v>504</v>
      </c>
      <c r="U2664" t="s">
        <v>33131</v>
      </c>
      <c r="Y2664" t="s">
        <v>19854</v>
      </c>
      <c r="Z2664" t="s">
        <v>21048</v>
      </c>
      <c r="AC2664" t="s">
        <v>33132</v>
      </c>
      <c r="AG2664" t="s">
        <v>33133</v>
      </c>
      <c r="AH2664" s="24">
        <v>1230342</v>
      </c>
      <c r="AI2664" t="s">
        <v>33134</v>
      </c>
      <c r="AJ2664" t="s">
        <v>33135</v>
      </c>
    </row>
    <row r="2665" spans="1:36" ht="17.25" hidden="1" customHeight="1" x14ac:dyDescent="0.2">
      <c r="A2665" s="4" t="s">
        <v>33136</v>
      </c>
      <c r="B2665" t="s">
        <v>33019</v>
      </c>
      <c r="C2665" t="s">
        <v>33137</v>
      </c>
      <c r="D2665" t="s">
        <v>33138</v>
      </c>
      <c r="E2665" t="s">
        <v>870</v>
      </c>
      <c r="F2665" t="s">
        <v>86</v>
      </c>
      <c r="G2665" s="5">
        <v>512</v>
      </c>
      <c r="H2665" t="s">
        <v>558</v>
      </c>
      <c r="I2665" t="s">
        <v>43</v>
      </c>
      <c r="J2665" t="s">
        <v>559</v>
      </c>
      <c r="N2665" s="24">
        <v>2026</v>
      </c>
      <c r="R2665" s="7">
        <v>36.997163220700401</v>
      </c>
      <c r="S2665" s="7">
        <v>126.365229597712</v>
      </c>
      <c r="T2665" t="s">
        <v>46</v>
      </c>
      <c r="U2665" t="s">
        <v>33139</v>
      </c>
      <c r="X2665" t="s">
        <v>33051</v>
      </c>
      <c r="Y2665" t="s">
        <v>19854</v>
      </c>
      <c r="Z2665" t="s">
        <v>21048</v>
      </c>
      <c r="AG2665" t="s">
        <v>33140</v>
      </c>
      <c r="AH2665" s="24">
        <v>1111223</v>
      </c>
      <c r="AI2665" t="s">
        <v>33141</v>
      </c>
      <c r="AJ2665" t="s">
        <v>33143</v>
      </c>
    </row>
    <row r="2666" spans="1:36" ht="17.25" hidden="1" customHeight="1" x14ac:dyDescent="0.2">
      <c r="A2666" s="4" t="s">
        <v>33150</v>
      </c>
      <c r="B2666" t="s">
        <v>33019</v>
      </c>
      <c r="C2666" t="s">
        <v>33151</v>
      </c>
      <c r="D2666" t="s">
        <v>33152</v>
      </c>
      <c r="E2666" t="s">
        <v>58</v>
      </c>
      <c r="F2666" t="s">
        <v>617</v>
      </c>
      <c r="G2666" s="5">
        <v>415</v>
      </c>
      <c r="H2666" t="s">
        <v>42</v>
      </c>
      <c r="I2666" t="s">
        <v>43</v>
      </c>
      <c r="J2666" t="s">
        <v>559</v>
      </c>
      <c r="N2666" s="24">
        <v>2013</v>
      </c>
      <c r="R2666" s="7">
        <v>36.959000000000003</v>
      </c>
      <c r="S2666" s="7">
        <v>126.7825</v>
      </c>
      <c r="T2666" t="s">
        <v>46</v>
      </c>
      <c r="U2666" t="s">
        <v>33153</v>
      </c>
      <c r="X2666" t="s">
        <v>33117</v>
      </c>
      <c r="Y2666" t="s">
        <v>19854</v>
      </c>
      <c r="Z2666" t="s">
        <v>21048</v>
      </c>
      <c r="AC2666" t="s">
        <v>33154</v>
      </c>
      <c r="AG2666" t="s">
        <v>33155</v>
      </c>
      <c r="AH2666" s="24">
        <v>1231370</v>
      </c>
      <c r="AI2666" t="s">
        <v>33157</v>
      </c>
      <c r="AJ2666" t="s">
        <v>33161</v>
      </c>
    </row>
    <row r="2667" spans="1:36" ht="17.25" hidden="1" customHeight="1" x14ac:dyDescent="0.2">
      <c r="A2667" s="4" t="s">
        <v>33150</v>
      </c>
      <c r="B2667" t="s">
        <v>33019</v>
      </c>
      <c r="C2667" t="s">
        <v>33151</v>
      </c>
      <c r="D2667" t="s">
        <v>33152</v>
      </c>
      <c r="E2667" t="s">
        <v>191</v>
      </c>
      <c r="F2667" t="s">
        <v>617</v>
      </c>
      <c r="G2667" s="5">
        <v>903</v>
      </c>
      <c r="H2667" t="s">
        <v>42</v>
      </c>
      <c r="I2667" t="s">
        <v>43</v>
      </c>
      <c r="J2667" t="s">
        <v>559</v>
      </c>
      <c r="N2667" s="6">
        <v>2017</v>
      </c>
      <c r="R2667" s="7">
        <v>36.959000000000003</v>
      </c>
      <c r="S2667" s="7">
        <v>126.7825</v>
      </c>
      <c r="T2667" t="s">
        <v>46</v>
      </c>
      <c r="U2667" t="s">
        <v>33153</v>
      </c>
      <c r="X2667" t="s">
        <v>33117</v>
      </c>
      <c r="Y2667" t="s">
        <v>19854</v>
      </c>
      <c r="Z2667" t="s">
        <v>21048</v>
      </c>
      <c r="AC2667" t="s">
        <v>33154</v>
      </c>
      <c r="AG2667" t="s">
        <v>33155</v>
      </c>
      <c r="AH2667" s="27" t="s">
        <v>33162</v>
      </c>
      <c r="AI2667" t="s">
        <v>33157</v>
      </c>
      <c r="AJ2667" t="s">
        <v>33163</v>
      </c>
    </row>
    <row r="2668" spans="1:36" ht="17.25" hidden="1" customHeight="1" x14ac:dyDescent="0.2">
      <c r="A2668" s="4" t="s">
        <v>33164</v>
      </c>
      <c r="B2668" t="s">
        <v>33019</v>
      </c>
      <c r="C2668" t="s">
        <v>33165</v>
      </c>
      <c r="E2668" t="s">
        <v>40</v>
      </c>
      <c r="F2668" t="s">
        <v>2649</v>
      </c>
      <c r="G2668" s="5">
        <v>1000</v>
      </c>
      <c r="H2668" t="s">
        <v>558</v>
      </c>
      <c r="I2668" t="s">
        <v>43</v>
      </c>
      <c r="J2668" t="s">
        <v>559</v>
      </c>
      <c r="K2668" t="s">
        <v>45</v>
      </c>
      <c r="L2668" t="s">
        <v>45</v>
      </c>
      <c r="M2668" t="s">
        <v>5341</v>
      </c>
      <c r="N2668" s="6">
        <v>2029</v>
      </c>
      <c r="R2668" s="7">
        <v>35.5622483</v>
      </c>
      <c r="S2668" s="7">
        <v>129.2114133</v>
      </c>
      <c r="T2668" t="s">
        <v>504</v>
      </c>
      <c r="U2668" t="s">
        <v>33166</v>
      </c>
      <c r="X2668" t="s">
        <v>33023</v>
      </c>
      <c r="Y2668" t="s">
        <v>19854</v>
      </c>
      <c r="Z2668" t="s">
        <v>21048</v>
      </c>
      <c r="AG2668" t="s">
        <v>33167</v>
      </c>
      <c r="AH2668" s="6">
        <v>1292638</v>
      </c>
      <c r="AI2668" t="s">
        <v>33168</v>
      </c>
      <c r="AJ2668" t="s">
        <v>33169</v>
      </c>
    </row>
    <row r="2669" spans="1:36" ht="17.25" hidden="1" customHeight="1" x14ac:dyDescent="0.2">
      <c r="A2669" s="4" t="s">
        <v>33170</v>
      </c>
      <c r="B2669" t="s">
        <v>33019</v>
      </c>
      <c r="C2669" t="s">
        <v>33171</v>
      </c>
      <c r="D2669" t="s">
        <v>33172</v>
      </c>
      <c r="E2669" t="s">
        <v>40</v>
      </c>
      <c r="F2669" t="s">
        <v>617</v>
      </c>
      <c r="G2669" s="5">
        <v>858</v>
      </c>
      <c r="H2669" t="s">
        <v>42</v>
      </c>
      <c r="I2669" t="s">
        <v>43</v>
      </c>
      <c r="J2669" t="s">
        <v>559</v>
      </c>
      <c r="N2669" s="6">
        <v>2015</v>
      </c>
      <c r="R2669" s="7">
        <v>37.902999999999999</v>
      </c>
      <c r="S2669" s="7">
        <v>127.09</v>
      </c>
      <c r="T2669" t="s">
        <v>46</v>
      </c>
      <c r="U2669" t="s">
        <v>33173</v>
      </c>
      <c r="X2669" t="s">
        <v>33031</v>
      </c>
      <c r="Y2669" t="s">
        <v>19854</v>
      </c>
      <c r="Z2669" t="s">
        <v>21048</v>
      </c>
      <c r="AG2669" t="s">
        <v>33174</v>
      </c>
      <c r="AH2669" s="27" t="s">
        <v>33175</v>
      </c>
      <c r="AI2669" t="s">
        <v>33176</v>
      </c>
      <c r="AJ2669" t="s">
        <v>33177</v>
      </c>
    </row>
    <row r="2670" spans="1:36" ht="17.25" hidden="1" customHeight="1" x14ac:dyDescent="0.2">
      <c r="A2670" s="4" t="s">
        <v>33170</v>
      </c>
      <c r="B2670" t="s">
        <v>33019</v>
      </c>
      <c r="C2670" t="s">
        <v>33171</v>
      </c>
      <c r="D2670" t="s">
        <v>33172</v>
      </c>
      <c r="E2670" t="s">
        <v>56</v>
      </c>
      <c r="F2670" t="s">
        <v>617</v>
      </c>
      <c r="G2670" s="5">
        <v>858</v>
      </c>
      <c r="H2670" t="s">
        <v>42</v>
      </c>
      <c r="I2670" t="s">
        <v>43</v>
      </c>
      <c r="J2670" t="s">
        <v>559</v>
      </c>
      <c r="N2670" s="6">
        <v>2015</v>
      </c>
      <c r="R2670" s="7">
        <v>37.902999999999999</v>
      </c>
      <c r="S2670" s="7">
        <v>127.09</v>
      </c>
      <c r="T2670" t="s">
        <v>46</v>
      </c>
      <c r="U2670" t="s">
        <v>33173</v>
      </c>
      <c r="X2670" t="s">
        <v>33031</v>
      </c>
      <c r="Y2670" t="s">
        <v>19854</v>
      </c>
      <c r="Z2670" t="s">
        <v>21048</v>
      </c>
      <c r="AG2670" t="s">
        <v>33174</v>
      </c>
      <c r="AH2670" s="27" t="s">
        <v>33178</v>
      </c>
      <c r="AI2670" t="s">
        <v>33176</v>
      </c>
      <c r="AJ2670" t="s">
        <v>33179</v>
      </c>
    </row>
    <row r="2671" spans="1:36" ht="17.25" hidden="1" customHeight="1" x14ac:dyDescent="0.2">
      <c r="A2671" s="4" t="s">
        <v>33180</v>
      </c>
      <c r="B2671" t="s">
        <v>33019</v>
      </c>
      <c r="C2671" t="s">
        <v>33181</v>
      </c>
      <c r="D2671" t="s">
        <v>33182</v>
      </c>
      <c r="E2671" t="s">
        <v>40</v>
      </c>
      <c r="F2671" t="s">
        <v>617</v>
      </c>
      <c r="G2671" s="5">
        <v>400</v>
      </c>
      <c r="H2671" t="s">
        <v>42</v>
      </c>
      <c r="I2671" t="s">
        <v>43</v>
      </c>
      <c r="J2671" t="s">
        <v>44</v>
      </c>
      <c r="N2671" s="6">
        <v>2017</v>
      </c>
      <c r="R2671" s="7">
        <v>37.1755</v>
      </c>
      <c r="S2671" s="7">
        <v>127.09269999999999</v>
      </c>
      <c r="T2671" t="s">
        <v>46</v>
      </c>
      <c r="U2671" t="s">
        <v>33183</v>
      </c>
      <c r="X2671" t="s">
        <v>33031</v>
      </c>
      <c r="Y2671" t="s">
        <v>19854</v>
      </c>
      <c r="Z2671" t="s">
        <v>21048</v>
      </c>
      <c r="AG2671" t="s">
        <v>33184</v>
      </c>
      <c r="AH2671" s="6">
        <v>1268061</v>
      </c>
      <c r="AI2671" t="s">
        <v>33185</v>
      </c>
      <c r="AJ2671" t="s">
        <v>33186</v>
      </c>
    </row>
    <row r="2672" spans="1:36" ht="17.25" hidden="1" customHeight="1" x14ac:dyDescent="0.2">
      <c r="A2672" s="4" t="s">
        <v>33180</v>
      </c>
      <c r="B2672" t="s">
        <v>33019</v>
      </c>
      <c r="C2672" t="s">
        <v>33181</v>
      </c>
      <c r="D2672" t="s">
        <v>33182</v>
      </c>
      <c r="E2672" t="s">
        <v>56</v>
      </c>
      <c r="F2672" t="s">
        <v>617</v>
      </c>
      <c r="G2672" s="5">
        <v>400</v>
      </c>
      <c r="H2672" t="s">
        <v>42</v>
      </c>
      <c r="I2672" t="s">
        <v>43</v>
      </c>
      <c r="J2672" t="s">
        <v>44</v>
      </c>
      <c r="N2672" s="6">
        <v>2017</v>
      </c>
      <c r="R2672" s="7">
        <v>37.1755</v>
      </c>
      <c r="S2672" s="7">
        <v>127.09269999999999</v>
      </c>
      <c r="T2672" t="s">
        <v>46</v>
      </c>
      <c r="U2672" t="s">
        <v>33183</v>
      </c>
      <c r="X2672" t="s">
        <v>33031</v>
      </c>
      <c r="Y2672" t="s">
        <v>19854</v>
      </c>
      <c r="Z2672" t="s">
        <v>21048</v>
      </c>
      <c r="AG2672" t="s">
        <v>33184</v>
      </c>
      <c r="AH2672" s="6">
        <v>1268062</v>
      </c>
      <c r="AI2672" t="s">
        <v>33185</v>
      </c>
      <c r="AJ2672" t="s">
        <v>33187</v>
      </c>
    </row>
    <row r="2673" spans="1:36" ht="17.25" hidden="1" customHeight="1" x14ac:dyDescent="0.2">
      <c r="A2673" s="4" t="s">
        <v>33188</v>
      </c>
      <c r="B2673" t="s">
        <v>33019</v>
      </c>
      <c r="C2673" t="s">
        <v>33189</v>
      </c>
      <c r="E2673" t="s">
        <v>565</v>
      </c>
      <c r="F2673" t="s">
        <v>2649</v>
      </c>
      <c r="G2673" s="5">
        <v>561</v>
      </c>
      <c r="H2673" t="s">
        <v>139</v>
      </c>
      <c r="I2673" t="s">
        <v>43</v>
      </c>
      <c r="J2673" t="s">
        <v>559</v>
      </c>
      <c r="K2673" t="s">
        <v>97</v>
      </c>
      <c r="L2673" t="s">
        <v>45</v>
      </c>
      <c r="M2673" t="s">
        <v>5341</v>
      </c>
      <c r="N2673" s="6">
        <v>2026</v>
      </c>
      <c r="R2673" s="7">
        <v>36.941815370101303</v>
      </c>
      <c r="S2673" s="7">
        <v>127.65462108055399</v>
      </c>
      <c r="T2673" t="s">
        <v>504</v>
      </c>
      <c r="U2673" t="s">
        <v>33190</v>
      </c>
      <c r="W2673" t="s">
        <v>33191</v>
      </c>
      <c r="X2673" t="s">
        <v>33117</v>
      </c>
      <c r="Y2673" t="s">
        <v>19854</v>
      </c>
      <c r="Z2673" t="s">
        <v>21048</v>
      </c>
      <c r="AG2673" t="s">
        <v>33192</v>
      </c>
      <c r="AH2673" s="6">
        <v>1292639</v>
      </c>
      <c r="AI2673" t="s">
        <v>33193</v>
      </c>
      <c r="AJ2673" t="s">
        <v>33194</v>
      </c>
    </row>
    <row r="2674" spans="1:36" ht="17.25" hidden="1" customHeight="1" x14ac:dyDescent="0.2">
      <c r="A2674" s="4" t="s">
        <v>33188</v>
      </c>
      <c r="B2674" t="s">
        <v>33019</v>
      </c>
      <c r="C2674" t="s">
        <v>33189</v>
      </c>
      <c r="E2674" t="s">
        <v>870</v>
      </c>
      <c r="F2674" t="s">
        <v>617</v>
      </c>
      <c r="G2674" s="5">
        <v>561</v>
      </c>
      <c r="H2674" t="s">
        <v>139</v>
      </c>
      <c r="I2674" t="s">
        <v>43</v>
      </c>
      <c r="J2674" t="s">
        <v>559</v>
      </c>
      <c r="K2674" t="s">
        <v>97</v>
      </c>
      <c r="M2674" t="s">
        <v>5341</v>
      </c>
      <c r="N2674" s="6">
        <v>2026</v>
      </c>
      <c r="R2674" s="7">
        <v>36.941815370101303</v>
      </c>
      <c r="S2674" s="7">
        <v>127.65462108055399</v>
      </c>
      <c r="T2674" t="s">
        <v>504</v>
      </c>
      <c r="U2674" t="s">
        <v>33190</v>
      </c>
      <c r="W2674" t="s">
        <v>33191</v>
      </c>
      <c r="X2674" t="s">
        <v>33117</v>
      </c>
      <c r="Y2674" t="s">
        <v>19854</v>
      </c>
      <c r="Z2674" t="s">
        <v>21048</v>
      </c>
      <c r="AH2674" s="27"/>
      <c r="AI2674" t="s">
        <v>33193</v>
      </c>
      <c r="AJ2674" t="s">
        <v>33195</v>
      </c>
    </row>
    <row r="2675" spans="1:36" ht="17.25" hidden="1" customHeight="1" x14ac:dyDescent="0.2">
      <c r="A2675" s="4" t="s">
        <v>33196</v>
      </c>
      <c r="B2675" t="s">
        <v>33019</v>
      </c>
      <c r="C2675" t="s">
        <v>33197</v>
      </c>
      <c r="E2675" t="s">
        <v>40</v>
      </c>
      <c r="F2675" t="s">
        <v>617</v>
      </c>
      <c r="G2675" s="5">
        <v>270</v>
      </c>
      <c r="H2675" t="s">
        <v>139</v>
      </c>
      <c r="I2675" t="s">
        <v>65</v>
      </c>
      <c r="J2675" t="s">
        <v>44</v>
      </c>
      <c r="N2675" s="6">
        <v>2025</v>
      </c>
      <c r="R2675" s="7">
        <v>37.649810000000002</v>
      </c>
      <c r="S2675" s="7">
        <v>126.638319</v>
      </c>
      <c r="T2675" t="s">
        <v>504</v>
      </c>
      <c r="U2675" t="s">
        <v>33198</v>
      </c>
      <c r="X2675" t="s">
        <v>33031</v>
      </c>
      <c r="Y2675" t="s">
        <v>19854</v>
      </c>
      <c r="Z2675" t="s">
        <v>21048</v>
      </c>
      <c r="AG2675" t="s">
        <v>33199</v>
      </c>
      <c r="AH2675" s="27">
        <v>1302965</v>
      </c>
      <c r="AI2675" t="s">
        <v>33200</v>
      </c>
      <c r="AJ2675" t="s">
        <v>33201</v>
      </c>
    </row>
    <row r="2676" spans="1:36" ht="17.25" hidden="1" customHeight="1" x14ac:dyDescent="0.2">
      <c r="A2676" s="4" t="s">
        <v>33196</v>
      </c>
      <c r="B2676" t="s">
        <v>33019</v>
      </c>
      <c r="C2676" t="s">
        <v>33197</v>
      </c>
      <c r="E2676" t="s">
        <v>56</v>
      </c>
      <c r="F2676" t="s">
        <v>617</v>
      </c>
      <c r="G2676" s="5">
        <v>225</v>
      </c>
      <c r="H2676" t="s">
        <v>139</v>
      </c>
      <c r="I2676" t="s">
        <v>240</v>
      </c>
      <c r="J2676" t="s">
        <v>44</v>
      </c>
      <c r="N2676" s="24">
        <v>2025</v>
      </c>
      <c r="R2676" s="7">
        <v>37.649810000000002</v>
      </c>
      <c r="S2676" s="7">
        <v>126.638319</v>
      </c>
      <c r="T2676" t="s">
        <v>504</v>
      </c>
      <c r="U2676" t="s">
        <v>33198</v>
      </c>
      <c r="X2676" t="s">
        <v>33031</v>
      </c>
      <c r="Y2676" t="s">
        <v>19854</v>
      </c>
      <c r="Z2676" t="s">
        <v>21048</v>
      </c>
      <c r="AI2676" t="s">
        <v>33200</v>
      </c>
      <c r="AJ2676" t="s">
        <v>33202</v>
      </c>
    </row>
    <row r="2677" spans="1:36" ht="17.25" hidden="1" customHeight="1" x14ac:dyDescent="0.2">
      <c r="A2677" s="4" t="s">
        <v>33203</v>
      </c>
      <c r="B2677" t="s">
        <v>33019</v>
      </c>
      <c r="C2677" t="s">
        <v>33204</v>
      </c>
      <c r="E2677" t="s">
        <v>40</v>
      </c>
      <c r="F2677" t="s">
        <v>617</v>
      </c>
      <c r="G2677" s="5">
        <v>501</v>
      </c>
      <c r="H2677" t="s">
        <v>558</v>
      </c>
      <c r="I2677" t="s">
        <v>43</v>
      </c>
      <c r="J2677" t="s">
        <v>45</v>
      </c>
      <c r="K2677" t="s">
        <v>45</v>
      </c>
      <c r="L2677" t="s">
        <v>45</v>
      </c>
      <c r="N2677" s="24">
        <v>2025</v>
      </c>
      <c r="R2677" s="7">
        <v>36.207349999999998</v>
      </c>
      <c r="S2677" s="7">
        <v>128.35550000000001</v>
      </c>
      <c r="T2677" t="s">
        <v>504</v>
      </c>
      <c r="U2677" t="s">
        <v>33205</v>
      </c>
      <c r="X2677" t="s">
        <v>33023</v>
      </c>
      <c r="Y2677" t="s">
        <v>19854</v>
      </c>
      <c r="Z2677" t="s">
        <v>21048</v>
      </c>
      <c r="AG2677" t="s">
        <v>33206</v>
      </c>
      <c r="AH2677" s="24">
        <v>1314526</v>
      </c>
      <c r="AI2677" t="s">
        <v>33207</v>
      </c>
      <c r="AJ2677" t="s">
        <v>33208</v>
      </c>
    </row>
    <row r="2678" spans="1:36" ht="17.25" hidden="1" customHeight="1" x14ac:dyDescent="0.2">
      <c r="A2678" s="4" t="s">
        <v>33243</v>
      </c>
      <c r="B2678" t="s">
        <v>33019</v>
      </c>
      <c r="C2678" t="s">
        <v>33244</v>
      </c>
      <c r="E2678" t="s">
        <v>40</v>
      </c>
      <c r="F2678" t="s">
        <v>617</v>
      </c>
      <c r="G2678" s="5">
        <v>500</v>
      </c>
      <c r="H2678" t="s">
        <v>558</v>
      </c>
      <c r="I2678" t="s">
        <v>45</v>
      </c>
      <c r="J2678" t="s">
        <v>45</v>
      </c>
      <c r="K2678" t="s">
        <v>45</v>
      </c>
      <c r="L2678" t="s">
        <v>45</v>
      </c>
      <c r="M2678" t="s">
        <v>5341</v>
      </c>
      <c r="N2678" s="6">
        <v>2026</v>
      </c>
      <c r="R2678" s="7">
        <v>34.952354</v>
      </c>
      <c r="S2678" s="7">
        <v>127.819851</v>
      </c>
      <c r="T2678" t="s">
        <v>46</v>
      </c>
      <c r="U2678" t="s">
        <v>33245</v>
      </c>
      <c r="V2678" t="s">
        <v>33246</v>
      </c>
      <c r="W2678" t="s">
        <v>33247</v>
      </c>
      <c r="X2678" t="s">
        <v>33248</v>
      </c>
      <c r="Y2678" t="s">
        <v>19854</v>
      </c>
      <c r="Z2678" t="s">
        <v>21048</v>
      </c>
      <c r="AG2678" t="s">
        <v>33249</v>
      </c>
      <c r="AH2678" s="8" t="s">
        <v>45</v>
      </c>
      <c r="AI2678" t="s">
        <v>33250</v>
      </c>
      <c r="AJ2678" t="s">
        <v>33251</v>
      </c>
    </row>
    <row r="2679" spans="1:36" ht="17.25" hidden="1" customHeight="1" x14ac:dyDescent="0.2">
      <c r="A2679" s="4" t="s">
        <v>33243</v>
      </c>
      <c r="B2679" t="s">
        <v>33019</v>
      </c>
      <c r="C2679" t="s">
        <v>33244</v>
      </c>
      <c r="E2679" t="s">
        <v>56</v>
      </c>
      <c r="F2679" t="s">
        <v>617</v>
      </c>
      <c r="G2679" s="5">
        <v>500</v>
      </c>
      <c r="H2679" t="s">
        <v>558</v>
      </c>
      <c r="I2679" t="s">
        <v>45</v>
      </c>
      <c r="J2679" t="s">
        <v>45</v>
      </c>
      <c r="K2679" t="s">
        <v>45</v>
      </c>
      <c r="L2679" t="s">
        <v>45</v>
      </c>
      <c r="M2679" t="s">
        <v>5341</v>
      </c>
      <c r="N2679" s="6">
        <v>2027</v>
      </c>
      <c r="R2679" s="7">
        <v>34.952354</v>
      </c>
      <c r="S2679" s="7">
        <v>127.819851</v>
      </c>
      <c r="T2679" t="s">
        <v>46</v>
      </c>
      <c r="U2679" t="s">
        <v>33245</v>
      </c>
      <c r="V2679" t="s">
        <v>33246</v>
      </c>
      <c r="W2679" t="s">
        <v>33247</v>
      </c>
      <c r="X2679" t="s">
        <v>33248</v>
      </c>
      <c r="Y2679" t="s">
        <v>19854</v>
      </c>
      <c r="Z2679" t="s">
        <v>21048</v>
      </c>
      <c r="AG2679" t="s">
        <v>33249</v>
      </c>
      <c r="AH2679" s="8" t="s">
        <v>45</v>
      </c>
      <c r="AI2679" t="s">
        <v>33250</v>
      </c>
      <c r="AJ2679" t="s">
        <v>33252</v>
      </c>
    </row>
    <row r="2680" spans="1:36" ht="17.25" hidden="1" customHeight="1" x14ac:dyDescent="0.2">
      <c r="A2680" s="4" t="s">
        <v>33243</v>
      </c>
      <c r="B2680" t="s">
        <v>33019</v>
      </c>
      <c r="C2680" t="s">
        <v>33244</v>
      </c>
      <c r="E2680" t="s">
        <v>58</v>
      </c>
      <c r="F2680" t="s">
        <v>617</v>
      </c>
      <c r="G2680" s="5">
        <v>500</v>
      </c>
      <c r="H2680" t="s">
        <v>558</v>
      </c>
      <c r="I2680" t="s">
        <v>45</v>
      </c>
      <c r="J2680" t="s">
        <v>45</v>
      </c>
      <c r="K2680" t="s">
        <v>45</v>
      </c>
      <c r="L2680" t="s">
        <v>45</v>
      </c>
      <c r="M2680" t="s">
        <v>5341</v>
      </c>
      <c r="N2680" s="6">
        <v>2028</v>
      </c>
      <c r="O2680" s="25"/>
      <c r="R2680" s="7">
        <v>34.952354</v>
      </c>
      <c r="S2680" s="7">
        <v>127.819851</v>
      </c>
      <c r="T2680" t="s">
        <v>46</v>
      </c>
      <c r="U2680" t="s">
        <v>33245</v>
      </c>
      <c r="V2680" t="s">
        <v>33246</v>
      </c>
      <c r="W2680" t="s">
        <v>33247</v>
      </c>
      <c r="X2680" t="s">
        <v>33248</v>
      </c>
      <c r="Y2680" t="s">
        <v>19854</v>
      </c>
      <c r="Z2680" t="s">
        <v>21048</v>
      </c>
      <c r="AG2680" t="s">
        <v>33249</v>
      </c>
      <c r="AH2680" s="8" t="s">
        <v>45</v>
      </c>
      <c r="AI2680" t="s">
        <v>33250</v>
      </c>
      <c r="AJ2680" t="s">
        <v>33253</v>
      </c>
    </row>
    <row r="2681" spans="1:36" ht="17.25" hidden="1" customHeight="1" x14ac:dyDescent="0.2">
      <c r="A2681" s="4" t="s">
        <v>33243</v>
      </c>
      <c r="B2681" t="s">
        <v>33019</v>
      </c>
      <c r="C2681" t="s">
        <v>33244</v>
      </c>
      <c r="E2681" t="s">
        <v>191</v>
      </c>
      <c r="F2681" t="s">
        <v>617</v>
      </c>
      <c r="G2681" s="5">
        <v>500</v>
      </c>
      <c r="H2681" t="s">
        <v>558</v>
      </c>
      <c r="I2681" t="s">
        <v>45</v>
      </c>
      <c r="J2681" t="s">
        <v>45</v>
      </c>
      <c r="K2681" t="s">
        <v>45</v>
      </c>
      <c r="L2681" t="s">
        <v>45</v>
      </c>
      <c r="M2681" t="s">
        <v>5341</v>
      </c>
      <c r="N2681" s="24">
        <v>2028</v>
      </c>
      <c r="R2681" s="7">
        <v>34.952354</v>
      </c>
      <c r="S2681" s="7">
        <v>127.819851</v>
      </c>
      <c r="T2681" t="s">
        <v>46</v>
      </c>
      <c r="U2681" t="s">
        <v>33245</v>
      </c>
      <c r="V2681" t="s">
        <v>33246</v>
      </c>
      <c r="W2681" t="s">
        <v>33247</v>
      </c>
      <c r="X2681" t="s">
        <v>33248</v>
      </c>
      <c r="Y2681" t="s">
        <v>19854</v>
      </c>
      <c r="Z2681" t="s">
        <v>21048</v>
      </c>
      <c r="AG2681" t="s">
        <v>33249</v>
      </c>
      <c r="AH2681" s="27" t="s">
        <v>45</v>
      </c>
      <c r="AI2681" t="s">
        <v>33250</v>
      </c>
      <c r="AJ2681" t="s">
        <v>33254</v>
      </c>
    </row>
    <row r="2682" spans="1:36" ht="17.25" hidden="1" customHeight="1" x14ac:dyDescent="0.2">
      <c r="A2682" s="4" t="s">
        <v>33243</v>
      </c>
      <c r="B2682" t="s">
        <v>33019</v>
      </c>
      <c r="C2682" t="s">
        <v>33244</v>
      </c>
      <c r="E2682" t="s">
        <v>335</v>
      </c>
      <c r="F2682" t="s">
        <v>617</v>
      </c>
      <c r="G2682" s="5">
        <v>500</v>
      </c>
      <c r="H2682" t="s">
        <v>558</v>
      </c>
      <c r="I2682" t="s">
        <v>45</v>
      </c>
      <c r="J2682" t="s">
        <v>45</v>
      </c>
      <c r="K2682" t="s">
        <v>45</v>
      </c>
      <c r="L2682" t="s">
        <v>45</v>
      </c>
      <c r="M2682" t="s">
        <v>5341</v>
      </c>
      <c r="N2682" s="6">
        <v>2031</v>
      </c>
      <c r="R2682" s="7">
        <v>34.952354</v>
      </c>
      <c r="S2682" s="7">
        <v>127.819851</v>
      </c>
      <c r="T2682" t="s">
        <v>46</v>
      </c>
      <c r="U2682" t="s">
        <v>33245</v>
      </c>
      <c r="V2682" t="s">
        <v>33246</v>
      </c>
      <c r="W2682" t="s">
        <v>33247</v>
      </c>
      <c r="X2682" t="s">
        <v>33248</v>
      </c>
      <c r="Y2682" t="s">
        <v>19854</v>
      </c>
      <c r="Z2682" t="s">
        <v>21048</v>
      </c>
      <c r="AG2682" t="s">
        <v>33249</v>
      </c>
      <c r="AH2682" s="8" t="s">
        <v>45</v>
      </c>
      <c r="AI2682" t="s">
        <v>33250</v>
      </c>
      <c r="AJ2682" t="s">
        <v>33255</v>
      </c>
    </row>
    <row r="2683" spans="1:36" ht="17.25" hidden="1" customHeight="1" x14ac:dyDescent="0.2">
      <c r="A2683" s="4" t="s">
        <v>33243</v>
      </c>
      <c r="B2683" t="s">
        <v>33019</v>
      </c>
      <c r="C2683" t="s">
        <v>33244</v>
      </c>
      <c r="E2683" t="s">
        <v>1157</v>
      </c>
      <c r="F2683" t="s">
        <v>617</v>
      </c>
      <c r="G2683" s="5">
        <v>500</v>
      </c>
      <c r="H2683" t="s">
        <v>558</v>
      </c>
      <c r="I2683" t="s">
        <v>45</v>
      </c>
      <c r="J2683" t="s">
        <v>45</v>
      </c>
      <c r="K2683" t="s">
        <v>45</v>
      </c>
      <c r="L2683" t="s">
        <v>45</v>
      </c>
      <c r="M2683" t="s">
        <v>5341</v>
      </c>
      <c r="N2683" s="6">
        <v>2031</v>
      </c>
      <c r="R2683" s="7">
        <v>34.952354</v>
      </c>
      <c r="S2683" s="7">
        <v>127.819851</v>
      </c>
      <c r="T2683" t="s">
        <v>46</v>
      </c>
      <c r="U2683" t="s">
        <v>33245</v>
      </c>
      <c r="V2683" t="s">
        <v>33246</v>
      </c>
      <c r="W2683" t="s">
        <v>33247</v>
      </c>
      <c r="X2683" t="s">
        <v>33248</v>
      </c>
      <c r="Y2683" t="s">
        <v>19854</v>
      </c>
      <c r="Z2683" t="s">
        <v>21048</v>
      </c>
      <c r="AG2683" t="s">
        <v>33249</v>
      </c>
      <c r="AH2683" s="8" t="s">
        <v>45</v>
      </c>
      <c r="AI2683" t="s">
        <v>33250</v>
      </c>
      <c r="AJ2683" t="s">
        <v>33256</v>
      </c>
    </row>
    <row r="2684" spans="1:36" ht="17.25" hidden="1" customHeight="1" x14ac:dyDescent="0.2">
      <c r="A2684" s="4" t="s">
        <v>33266</v>
      </c>
      <c r="B2684" t="s">
        <v>33019</v>
      </c>
      <c r="C2684" t="s">
        <v>33267</v>
      </c>
      <c r="D2684" t="s">
        <v>33268</v>
      </c>
      <c r="E2684" t="s">
        <v>40</v>
      </c>
      <c r="F2684" t="s">
        <v>617</v>
      </c>
      <c r="G2684" s="5">
        <v>399</v>
      </c>
      <c r="H2684" t="s">
        <v>42</v>
      </c>
      <c r="I2684" t="s">
        <v>43</v>
      </c>
      <c r="J2684" t="s">
        <v>44</v>
      </c>
      <c r="N2684" s="24">
        <v>2015</v>
      </c>
      <c r="R2684" s="7">
        <v>37.551527244368501</v>
      </c>
      <c r="S2684" s="7">
        <v>127.185941741592</v>
      </c>
      <c r="T2684" t="s">
        <v>46</v>
      </c>
      <c r="U2684" t="s">
        <v>33269</v>
      </c>
      <c r="X2684" t="s">
        <v>33031</v>
      </c>
      <c r="Y2684" t="s">
        <v>19854</v>
      </c>
      <c r="Z2684" t="s">
        <v>21048</v>
      </c>
      <c r="AG2684" t="s">
        <v>33270</v>
      </c>
      <c r="AI2684" t="s">
        <v>33271</v>
      </c>
      <c r="AJ2684" t="s">
        <v>33272</v>
      </c>
    </row>
    <row r="2685" spans="1:36" ht="17.25" hidden="1" customHeight="1" x14ac:dyDescent="0.2">
      <c r="A2685" s="4" t="s">
        <v>33279</v>
      </c>
      <c r="B2685" t="s">
        <v>33019</v>
      </c>
      <c r="C2685" t="s">
        <v>33280</v>
      </c>
      <c r="E2685" t="s">
        <v>40</v>
      </c>
      <c r="F2685" t="s">
        <v>617</v>
      </c>
      <c r="G2685" s="5">
        <v>184</v>
      </c>
      <c r="H2685" t="s">
        <v>558</v>
      </c>
      <c r="I2685" t="s">
        <v>45</v>
      </c>
      <c r="J2685" t="s">
        <v>44</v>
      </c>
      <c r="N2685" s="6">
        <v>2025</v>
      </c>
      <c r="R2685" s="7">
        <v>38.536503928061599</v>
      </c>
      <c r="S2685" s="7">
        <v>129.492188007934</v>
      </c>
      <c r="T2685" t="s">
        <v>504</v>
      </c>
      <c r="U2685" t="s">
        <v>33281</v>
      </c>
      <c r="X2685" t="s">
        <v>33166</v>
      </c>
      <c r="Y2685" t="s">
        <v>19854</v>
      </c>
      <c r="Z2685" t="s">
        <v>21048</v>
      </c>
      <c r="AG2685" t="s">
        <v>33282</v>
      </c>
      <c r="AH2685" s="6">
        <v>1315302</v>
      </c>
      <c r="AI2685" t="s">
        <v>33283</v>
      </c>
      <c r="AJ2685" t="s">
        <v>33284</v>
      </c>
    </row>
    <row r="2686" spans="1:36" ht="17.25" hidden="1" customHeight="1" x14ac:dyDescent="0.2">
      <c r="A2686" s="4" t="s">
        <v>33298</v>
      </c>
      <c r="B2686" t="s">
        <v>33019</v>
      </c>
      <c r="C2686" t="s">
        <v>33299</v>
      </c>
      <c r="E2686" t="s">
        <v>565</v>
      </c>
      <c r="F2686" t="s">
        <v>617</v>
      </c>
      <c r="G2686" s="5">
        <v>114</v>
      </c>
      <c r="H2686" t="s">
        <v>42</v>
      </c>
      <c r="I2686" t="s">
        <v>43</v>
      </c>
      <c r="J2686" t="s">
        <v>559</v>
      </c>
      <c r="N2686" s="6">
        <v>2018</v>
      </c>
      <c r="R2686" s="7">
        <v>33.534542299999998</v>
      </c>
      <c r="S2686" s="7">
        <v>126.59330199999999</v>
      </c>
      <c r="T2686" t="s">
        <v>46</v>
      </c>
      <c r="U2686" t="s">
        <v>33261</v>
      </c>
      <c r="X2686" t="s">
        <v>33262</v>
      </c>
      <c r="Y2686" t="s">
        <v>19854</v>
      </c>
      <c r="Z2686" t="s">
        <v>21048</v>
      </c>
      <c r="AC2686" t="s">
        <v>33300</v>
      </c>
      <c r="AG2686" t="s">
        <v>45</v>
      </c>
      <c r="AH2686" s="27" t="s">
        <v>45</v>
      </c>
      <c r="AI2686" t="s">
        <v>33302</v>
      </c>
      <c r="AJ2686" t="s">
        <v>33305</v>
      </c>
    </row>
    <row r="2687" spans="1:36" ht="17.25" hidden="1" customHeight="1" x14ac:dyDescent="0.2">
      <c r="A2687" s="4" t="s">
        <v>33298</v>
      </c>
      <c r="B2687" t="s">
        <v>33019</v>
      </c>
      <c r="C2687" t="s">
        <v>33299</v>
      </c>
      <c r="E2687" t="s">
        <v>870</v>
      </c>
      <c r="F2687" t="s">
        <v>617</v>
      </c>
      <c r="G2687" s="5">
        <v>114</v>
      </c>
      <c r="H2687" t="s">
        <v>42</v>
      </c>
      <c r="I2687" t="s">
        <v>43</v>
      </c>
      <c r="J2687" t="s">
        <v>559</v>
      </c>
      <c r="N2687" s="6">
        <v>2018</v>
      </c>
      <c r="R2687" s="7">
        <v>33.534542299999998</v>
      </c>
      <c r="S2687" s="7">
        <v>126.59330199999999</v>
      </c>
      <c r="T2687" t="s">
        <v>46</v>
      </c>
      <c r="U2687" t="s">
        <v>33261</v>
      </c>
      <c r="X2687" t="s">
        <v>33262</v>
      </c>
      <c r="Y2687" t="s">
        <v>19854</v>
      </c>
      <c r="Z2687" t="s">
        <v>21048</v>
      </c>
      <c r="AC2687" t="s">
        <v>33300</v>
      </c>
      <c r="AG2687" t="s">
        <v>45</v>
      </c>
      <c r="AH2687" s="27" t="s">
        <v>45</v>
      </c>
      <c r="AI2687" t="s">
        <v>33302</v>
      </c>
      <c r="AJ2687" t="s">
        <v>33306</v>
      </c>
    </row>
    <row r="2688" spans="1:36" ht="17.25" hidden="1" customHeight="1" x14ac:dyDescent="0.2">
      <c r="A2688" s="4" t="s">
        <v>33319</v>
      </c>
      <c r="B2688" t="s">
        <v>33019</v>
      </c>
      <c r="C2688" t="s">
        <v>33320</v>
      </c>
      <c r="E2688" t="s">
        <v>40</v>
      </c>
      <c r="F2688" t="s">
        <v>86</v>
      </c>
      <c r="G2688" s="5">
        <v>500</v>
      </c>
      <c r="H2688" t="s">
        <v>139</v>
      </c>
      <c r="I2688" t="s">
        <v>43</v>
      </c>
      <c r="J2688" t="s">
        <v>44</v>
      </c>
      <c r="N2688" s="6">
        <v>2023</v>
      </c>
      <c r="R2688" s="7">
        <v>36.654944</v>
      </c>
      <c r="S2688" s="7">
        <v>126.6765</v>
      </c>
      <c r="T2688" t="s">
        <v>504</v>
      </c>
      <c r="U2688" t="s">
        <v>33321</v>
      </c>
      <c r="X2688" t="s">
        <v>33051</v>
      </c>
      <c r="Y2688" t="s">
        <v>19854</v>
      </c>
      <c r="Z2688" t="s">
        <v>21048</v>
      </c>
      <c r="AG2688" t="s">
        <v>45</v>
      </c>
      <c r="AH2688" s="27"/>
      <c r="AI2688" t="s">
        <v>33322</v>
      </c>
      <c r="AJ2688" t="s">
        <v>33323</v>
      </c>
    </row>
    <row r="2689" spans="1:36" ht="17.25" hidden="1" customHeight="1" x14ac:dyDescent="0.2">
      <c r="A2689" s="4" t="s">
        <v>33324</v>
      </c>
      <c r="B2689" t="s">
        <v>33019</v>
      </c>
      <c r="C2689" t="s">
        <v>33325</v>
      </c>
      <c r="D2689" t="s">
        <v>33326</v>
      </c>
      <c r="E2689" t="s">
        <v>40</v>
      </c>
      <c r="F2689" t="s">
        <v>617</v>
      </c>
      <c r="G2689" s="5">
        <v>150</v>
      </c>
      <c r="H2689" t="s">
        <v>42</v>
      </c>
      <c r="I2689" t="s">
        <v>43</v>
      </c>
      <c r="J2689" t="s">
        <v>559</v>
      </c>
      <c r="N2689" s="6">
        <v>2020</v>
      </c>
      <c r="R2689" s="7">
        <v>33.236765786237903</v>
      </c>
      <c r="S2689" s="7">
        <v>126.340478074229</v>
      </c>
      <c r="T2689" t="s">
        <v>46</v>
      </c>
      <c r="U2689" t="s">
        <v>33327</v>
      </c>
      <c r="X2689" t="s">
        <v>33262</v>
      </c>
      <c r="Y2689" t="s">
        <v>19854</v>
      </c>
      <c r="Z2689" t="s">
        <v>21048</v>
      </c>
      <c r="AC2689" t="s">
        <v>33328</v>
      </c>
      <c r="AG2689" t="s">
        <v>33329</v>
      </c>
      <c r="AH2689" s="6">
        <v>1297643</v>
      </c>
      <c r="AI2689" t="s">
        <v>33330</v>
      </c>
      <c r="AJ2689" t="s">
        <v>33331</v>
      </c>
    </row>
    <row r="2690" spans="1:36" ht="17.25" hidden="1" customHeight="1" x14ac:dyDescent="0.2">
      <c r="A2690" s="4" t="s">
        <v>33324</v>
      </c>
      <c r="B2690" t="s">
        <v>33019</v>
      </c>
      <c r="C2690" t="s">
        <v>33325</v>
      </c>
      <c r="D2690" t="s">
        <v>33326</v>
      </c>
      <c r="E2690" t="s">
        <v>56</v>
      </c>
      <c r="F2690" t="s">
        <v>543</v>
      </c>
      <c r="G2690" s="5">
        <v>146.24</v>
      </c>
      <c r="H2690" t="s">
        <v>42</v>
      </c>
      <c r="I2690" t="s">
        <v>43</v>
      </c>
      <c r="J2690" t="s">
        <v>559</v>
      </c>
      <c r="N2690" s="24">
        <v>2020</v>
      </c>
      <c r="R2690" s="7">
        <v>33.236765786237903</v>
      </c>
      <c r="S2690" s="7">
        <v>126.340478074229</v>
      </c>
      <c r="T2690" t="s">
        <v>46</v>
      </c>
      <c r="U2690" t="s">
        <v>33327</v>
      </c>
      <c r="X2690" t="s">
        <v>33262</v>
      </c>
      <c r="Y2690" t="s">
        <v>19854</v>
      </c>
      <c r="Z2690" t="s">
        <v>21048</v>
      </c>
      <c r="AC2690" t="s">
        <v>33328</v>
      </c>
      <c r="AG2690" t="s">
        <v>33301</v>
      </c>
      <c r="AH2690" s="27"/>
      <c r="AI2690" t="s">
        <v>33330</v>
      </c>
      <c r="AJ2690" t="s">
        <v>33332</v>
      </c>
    </row>
    <row r="2691" spans="1:36" ht="17.25" hidden="1" customHeight="1" x14ac:dyDescent="0.2">
      <c r="A2691" s="4" t="s">
        <v>33341</v>
      </c>
      <c r="B2691" t="s">
        <v>33019</v>
      </c>
      <c r="C2691" t="s">
        <v>33342</v>
      </c>
      <c r="D2691" t="s">
        <v>33343</v>
      </c>
      <c r="E2691" t="s">
        <v>40</v>
      </c>
      <c r="F2691" t="s">
        <v>86</v>
      </c>
      <c r="G2691" s="5">
        <v>474</v>
      </c>
      <c r="H2691" t="s">
        <v>42</v>
      </c>
      <c r="I2691" t="s">
        <v>43</v>
      </c>
      <c r="J2691" t="s">
        <v>44</v>
      </c>
      <c r="N2691" s="24">
        <v>2016</v>
      </c>
      <c r="R2691" s="7">
        <v>37.139904872444802</v>
      </c>
      <c r="S2691" s="7">
        <v>127.05561941124201</v>
      </c>
      <c r="T2691" t="s">
        <v>46</v>
      </c>
      <c r="U2691" t="s">
        <v>33344</v>
      </c>
      <c r="X2691" t="s">
        <v>33031</v>
      </c>
      <c r="Y2691" t="s">
        <v>19854</v>
      </c>
      <c r="Z2691" t="s">
        <v>21048</v>
      </c>
      <c r="AC2691" t="s">
        <v>33345</v>
      </c>
      <c r="AG2691" t="s">
        <v>33346</v>
      </c>
      <c r="AH2691" s="27"/>
      <c r="AI2691" t="s">
        <v>33347</v>
      </c>
      <c r="AJ2691" t="s">
        <v>33348</v>
      </c>
    </row>
    <row r="2692" spans="1:36" ht="17.25" hidden="1" customHeight="1" x14ac:dyDescent="0.2">
      <c r="A2692" s="4" t="s">
        <v>33349</v>
      </c>
      <c r="B2692" t="s">
        <v>33019</v>
      </c>
      <c r="C2692" t="s">
        <v>33350</v>
      </c>
      <c r="D2692" t="s">
        <v>33351</v>
      </c>
      <c r="E2692" t="s">
        <v>40</v>
      </c>
      <c r="F2692" t="s">
        <v>86</v>
      </c>
      <c r="G2692" s="5">
        <v>833</v>
      </c>
      <c r="H2692" t="s">
        <v>42</v>
      </c>
      <c r="I2692" t="s">
        <v>43</v>
      </c>
      <c r="J2692" t="s">
        <v>44</v>
      </c>
      <c r="N2692" s="24">
        <v>2013</v>
      </c>
      <c r="R2692" s="7">
        <v>37.025399999999998</v>
      </c>
      <c r="S2692" s="7">
        <v>127.0027</v>
      </c>
      <c r="T2692" t="s">
        <v>46</v>
      </c>
      <c r="U2692" t="s">
        <v>33352</v>
      </c>
      <c r="X2692" t="s">
        <v>33031</v>
      </c>
      <c r="Y2692" t="s">
        <v>19854</v>
      </c>
      <c r="Z2692" t="s">
        <v>21048</v>
      </c>
      <c r="AC2692" t="s">
        <v>33353</v>
      </c>
      <c r="AG2692" t="s">
        <v>33354</v>
      </c>
      <c r="AH2692" s="8" t="s">
        <v>33355</v>
      </c>
      <c r="AI2692" t="s">
        <v>33356</v>
      </c>
      <c r="AJ2692" t="s">
        <v>33357</v>
      </c>
    </row>
    <row r="2693" spans="1:36" ht="17.25" hidden="1" customHeight="1" x14ac:dyDescent="0.2">
      <c r="A2693" s="4" t="s">
        <v>33358</v>
      </c>
      <c r="B2693" t="s">
        <v>33019</v>
      </c>
      <c r="C2693" t="s">
        <v>33359</v>
      </c>
      <c r="D2693" t="s">
        <v>33360</v>
      </c>
      <c r="E2693" t="s">
        <v>2297</v>
      </c>
      <c r="F2693" t="s">
        <v>617</v>
      </c>
      <c r="G2693" s="5">
        <v>420</v>
      </c>
      <c r="H2693" t="s">
        <v>42</v>
      </c>
      <c r="I2693" t="s">
        <v>43</v>
      </c>
      <c r="J2693" t="s">
        <v>559</v>
      </c>
      <c r="N2693" s="6">
        <v>2014</v>
      </c>
      <c r="R2693" s="7">
        <v>37.5089471</v>
      </c>
      <c r="S2693" s="7">
        <v>126.61674499999999</v>
      </c>
      <c r="T2693" t="s">
        <v>46</v>
      </c>
      <c r="U2693" t="s">
        <v>33361</v>
      </c>
      <c r="X2693" t="s">
        <v>33310</v>
      </c>
      <c r="Y2693" t="s">
        <v>19854</v>
      </c>
      <c r="Z2693" t="s">
        <v>21048</v>
      </c>
      <c r="AG2693" t="s">
        <v>33362</v>
      </c>
      <c r="AH2693" s="6">
        <v>1244957</v>
      </c>
      <c r="AI2693" t="s">
        <v>33364</v>
      </c>
      <c r="AJ2693" t="s">
        <v>33372</v>
      </c>
    </row>
    <row r="2694" spans="1:36" ht="17.25" hidden="1" customHeight="1" x14ac:dyDescent="0.2">
      <c r="A2694" s="4" t="s">
        <v>33358</v>
      </c>
      <c r="B2694" t="s">
        <v>33019</v>
      </c>
      <c r="C2694" t="s">
        <v>33359</v>
      </c>
      <c r="D2694" t="s">
        <v>33360</v>
      </c>
      <c r="E2694" t="s">
        <v>3929</v>
      </c>
      <c r="F2694" t="s">
        <v>617</v>
      </c>
      <c r="G2694" s="5">
        <v>420</v>
      </c>
      <c r="H2694" t="s">
        <v>42</v>
      </c>
      <c r="I2694" t="s">
        <v>43</v>
      </c>
      <c r="J2694" t="s">
        <v>559</v>
      </c>
      <c r="N2694" s="6">
        <v>2014</v>
      </c>
      <c r="R2694" s="7">
        <v>37.5089471</v>
      </c>
      <c r="S2694" s="7">
        <v>126.61674499999999</v>
      </c>
      <c r="T2694" t="s">
        <v>46</v>
      </c>
      <c r="U2694" t="s">
        <v>33361</v>
      </c>
      <c r="X2694" t="s">
        <v>33310</v>
      </c>
      <c r="Y2694" t="s">
        <v>19854</v>
      </c>
      <c r="Z2694" t="s">
        <v>21048</v>
      </c>
      <c r="AG2694" t="s">
        <v>33362</v>
      </c>
      <c r="AH2694" s="6">
        <v>1244958</v>
      </c>
      <c r="AI2694" t="s">
        <v>33364</v>
      </c>
      <c r="AJ2694" t="s">
        <v>33373</v>
      </c>
    </row>
    <row r="2695" spans="1:36" ht="17.25" hidden="1" customHeight="1" x14ac:dyDescent="0.2">
      <c r="A2695" s="4" t="s">
        <v>33358</v>
      </c>
      <c r="B2695" t="s">
        <v>33019</v>
      </c>
      <c r="C2695" t="s">
        <v>33359</v>
      </c>
      <c r="D2695" t="s">
        <v>33360</v>
      </c>
      <c r="E2695" t="s">
        <v>4787</v>
      </c>
      <c r="F2695" t="s">
        <v>617</v>
      </c>
      <c r="G2695" s="5">
        <v>420</v>
      </c>
      <c r="H2695" t="s">
        <v>42</v>
      </c>
      <c r="I2695" t="s">
        <v>43</v>
      </c>
      <c r="J2695" t="s">
        <v>559</v>
      </c>
      <c r="N2695" s="6">
        <v>2015</v>
      </c>
      <c r="R2695" s="7">
        <v>37.5089471</v>
      </c>
      <c r="S2695" s="7">
        <v>126.61674499999999</v>
      </c>
      <c r="T2695" t="s">
        <v>46</v>
      </c>
      <c r="U2695" t="s">
        <v>33361</v>
      </c>
      <c r="X2695" t="s">
        <v>33310</v>
      </c>
      <c r="Y2695" t="s">
        <v>19854</v>
      </c>
      <c r="Z2695" t="s">
        <v>21048</v>
      </c>
      <c r="AG2695" t="s">
        <v>33362</v>
      </c>
      <c r="AH2695" s="6">
        <v>1244959</v>
      </c>
      <c r="AI2695" t="s">
        <v>33364</v>
      </c>
      <c r="AJ2695" t="s">
        <v>33374</v>
      </c>
    </row>
    <row r="2696" spans="1:36" ht="17.25" hidden="1" customHeight="1" x14ac:dyDescent="0.2">
      <c r="A2696" s="4" t="s">
        <v>33381</v>
      </c>
      <c r="B2696" t="s">
        <v>33019</v>
      </c>
      <c r="C2696" t="s">
        <v>33382</v>
      </c>
      <c r="D2696" t="s">
        <v>33383</v>
      </c>
      <c r="E2696" t="s">
        <v>40</v>
      </c>
      <c r="F2696" t="s">
        <v>617</v>
      </c>
      <c r="G2696" s="5">
        <v>848</v>
      </c>
      <c r="H2696" t="s">
        <v>42</v>
      </c>
      <c r="I2696" t="s">
        <v>43</v>
      </c>
      <c r="J2696" t="s">
        <v>559</v>
      </c>
      <c r="N2696" s="24">
        <v>2017</v>
      </c>
      <c r="R2696" s="7">
        <v>37.761532600000002</v>
      </c>
      <c r="S2696" s="7">
        <v>126.7585904</v>
      </c>
      <c r="T2696" t="s">
        <v>504</v>
      </c>
      <c r="U2696" t="s">
        <v>33384</v>
      </c>
      <c r="X2696" t="s">
        <v>33031</v>
      </c>
      <c r="Y2696" t="s">
        <v>19854</v>
      </c>
      <c r="Z2696" t="s">
        <v>21048</v>
      </c>
      <c r="AC2696" t="s">
        <v>33385</v>
      </c>
      <c r="AG2696" t="s">
        <v>33386</v>
      </c>
      <c r="AH2696" s="8" t="s">
        <v>33387</v>
      </c>
      <c r="AI2696" t="s">
        <v>33388</v>
      </c>
      <c r="AJ2696" t="s">
        <v>33389</v>
      </c>
    </row>
    <row r="2697" spans="1:36" ht="17.25" hidden="1" customHeight="1" x14ac:dyDescent="0.2">
      <c r="A2697" s="4" t="s">
        <v>33381</v>
      </c>
      <c r="B2697" t="s">
        <v>33019</v>
      </c>
      <c r="C2697" t="s">
        <v>33382</v>
      </c>
      <c r="D2697" t="s">
        <v>33383</v>
      </c>
      <c r="E2697" t="s">
        <v>56</v>
      </c>
      <c r="F2697" t="s">
        <v>617</v>
      </c>
      <c r="G2697" s="5">
        <v>848</v>
      </c>
      <c r="H2697" t="s">
        <v>42</v>
      </c>
      <c r="I2697" t="s">
        <v>43</v>
      </c>
      <c r="J2697" t="s">
        <v>559</v>
      </c>
      <c r="N2697" s="6">
        <v>2017</v>
      </c>
      <c r="R2697" s="7">
        <v>37.761532600000002</v>
      </c>
      <c r="S2697" s="7">
        <v>126.7585904</v>
      </c>
      <c r="T2697" t="s">
        <v>504</v>
      </c>
      <c r="U2697" t="s">
        <v>33384</v>
      </c>
      <c r="X2697" t="s">
        <v>33031</v>
      </c>
      <c r="Y2697" t="s">
        <v>19854</v>
      </c>
      <c r="Z2697" t="s">
        <v>21048</v>
      </c>
      <c r="AC2697" t="s">
        <v>33385</v>
      </c>
      <c r="AG2697" t="s">
        <v>33386</v>
      </c>
      <c r="AH2697" s="27" t="s">
        <v>33390</v>
      </c>
      <c r="AI2697" t="s">
        <v>33388</v>
      </c>
      <c r="AJ2697" t="s">
        <v>33391</v>
      </c>
    </row>
    <row r="2698" spans="1:36" ht="17.25" hidden="1" customHeight="1" x14ac:dyDescent="0.2">
      <c r="A2698" s="4" t="s">
        <v>33401</v>
      </c>
      <c r="B2698" t="s">
        <v>33019</v>
      </c>
      <c r="C2698" t="s">
        <v>33402</v>
      </c>
      <c r="D2698" t="s">
        <v>33403</v>
      </c>
      <c r="E2698" t="s">
        <v>40</v>
      </c>
      <c r="F2698" t="s">
        <v>617</v>
      </c>
      <c r="G2698" s="5">
        <v>900</v>
      </c>
      <c r="H2698" t="s">
        <v>42</v>
      </c>
      <c r="I2698" t="s">
        <v>43</v>
      </c>
      <c r="J2698" t="s">
        <v>559</v>
      </c>
      <c r="N2698" s="6">
        <v>2017</v>
      </c>
      <c r="R2698" s="7">
        <v>37.8972166</v>
      </c>
      <c r="S2698" s="7">
        <v>127.1926452</v>
      </c>
      <c r="T2698" t="s">
        <v>504</v>
      </c>
      <c r="U2698" t="s">
        <v>33404</v>
      </c>
      <c r="X2698" t="s">
        <v>33031</v>
      </c>
      <c r="Y2698" t="s">
        <v>19854</v>
      </c>
      <c r="Z2698" t="s">
        <v>21048</v>
      </c>
      <c r="AG2698" t="s">
        <v>45</v>
      </c>
      <c r="AH2698" s="8" t="s">
        <v>45</v>
      </c>
      <c r="AI2698" t="s">
        <v>33405</v>
      </c>
      <c r="AJ2698" t="s">
        <v>33406</v>
      </c>
    </row>
    <row r="2699" spans="1:36" ht="17.25" hidden="1" customHeight="1" x14ac:dyDescent="0.2">
      <c r="A2699" s="4" t="s">
        <v>33407</v>
      </c>
      <c r="B2699" t="s">
        <v>33019</v>
      </c>
      <c r="C2699" t="s">
        <v>33408</v>
      </c>
      <c r="D2699" t="s">
        <v>33409</v>
      </c>
      <c r="E2699" t="s">
        <v>40</v>
      </c>
      <c r="F2699" t="s">
        <v>617</v>
      </c>
      <c r="G2699" s="5">
        <v>780</v>
      </c>
      <c r="H2699" t="s">
        <v>42</v>
      </c>
      <c r="I2699" t="s">
        <v>43</v>
      </c>
      <c r="J2699" t="s">
        <v>559</v>
      </c>
      <c r="N2699" s="24">
        <v>2014</v>
      </c>
      <c r="R2699" s="7">
        <v>37.9465</v>
      </c>
      <c r="S2699" s="7">
        <v>127.16889999999999</v>
      </c>
      <c r="T2699" t="s">
        <v>46</v>
      </c>
      <c r="U2699" t="s">
        <v>33410</v>
      </c>
      <c r="X2699" t="s">
        <v>33031</v>
      </c>
      <c r="Y2699" t="s">
        <v>19854</v>
      </c>
      <c r="Z2699" t="s">
        <v>21048</v>
      </c>
      <c r="AG2699" t="s">
        <v>33411</v>
      </c>
      <c r="AH2699" s="8" t="s">
        <v>33412</v>
      </c>
      <c r="AI2699" t="s">
        <v>33413</v>
      </c>
      <c r="AJ2699" t="s">
        <v>33414</v>
      </c>
    </row>
    <row r="2700" spans="1:36" ht="17.25" hidden="1" customHeight="1" x14ac:dyDescent="0.2">
      <c r="A2700" s="4" t="s">
        <v>33407</v>
      </c>
      <c r="B2700" t="s">
        <v>33019</v>
      </c>
      <c r="C2700" t="s">
        <v>33408</v>
      </c>
      <c r="D2700" t="s">
        <v>33409</v>
      </c>
      <c r="E2700" t="s">
        <v>56</v>
      </c>
      <c r="F2700" t="s">
        <v>617</v>
      </c>
      <c r="G2700" s="5">
        <v>780</v>
      </c>
      <c r="H2700" t="s">
        <v>42</v>
      </c>
      <c r="I2700" t="s">
        <v>43</v>
      </c>
      <c r="J2700" t="s">
        <v>559</v>
      </c>
      <c r="N2700" s="24">
        <v>2014</v>
      </c>
      <c r="R2700" s="7">
        <v>37.9465</v>
      </c>
      <c r="S2700" s="7">
        <v>127.16889999999999</v>
      </c>
      <c r="T2700" t="s">
        <v>46</v>
      </c>
      <c r="U2700" t="s">
        <v>33410</v>
      </c>
      <c r="X2700" t="s">
        <v>33031</v>
      </c>
      <c r="Y2700" t="s">
        <v>19854</v>
      </c>
      <c r="Z2700" t="s">
        <v>21048</v>
      </c>
      <c r="AG2700" t="s">
        <v>33411</v>
      </c>
      <c r="AH2700" s="8" t="s">
        <v>33415</v>
      </c>
      <c r="AI2700" t="s">
        <v>33413</v>
      </c>
      <c r="AJ2700" t="s">
        <v>33416</v>
      </c>
    </row>
    <row r="2701" spans="1:36" ht="17.25" hidden="1" customHeight="1" x14ac:dyDescent="0.2">
      <c r="A2701" s="4" t="s">
        <v>33425</v>
      </c>
      <c r="B2701" t="s">
        <v>33019</v>
      </c>
      <c r="C2701" t="s">
        <v>33426</v>
      </c>
      <c r="E2701" t="s">
        <v>870</v>
      </c>
      <c r="F2701" t="s">
        <v>617</v>
      </c>
      <c r="G2701" s="5">
        <v>868</v>
      </c>
      <c r="H2701" t="s">
        <v>42</v>
      </c>
      <c r="I2701" t="s">
        <v>43</v>
      </c>
      <c r="J2701" t="s">
        <v>559</v>
      </c>
      <c r="N2701" s="24">
        <v>2014</v>
      </c>
      <c r="R2701" s="7">
        <v>37.005802444282502</v>
      </c>
      <c r="S2701" s="7">
        <v>126.79841032338901</v>
      </c>
      <c r="T2701" t="s">
        <v>46</v>
      </c>
      <c r="U2701" t="s">
        <v>33352</v>
      </c>
      <c r="X2701" t="s">
        <v>33031</v>
      </c>
      <c r="Y2701" t="s">
        <v>19854</v>
      </c>
      <c r="Z2701" t="s">
        <v>21048</v>
      </c>
      <c r="AG2701" t="s">
        <v>33427</v>
      </c>
      <c r="AH2701" s="8" t="s">
        <v>33433</v>
      </c>
      <c r="AI2701" t="s">
        <v>33428</v>
      </c>
      <c r="AJ2701" t="s">
        <v>33434</v>
      </c>
    </row>
    <row r="2702" spans="1:36" ht="17.25" hidden="1" customHeight="1" x14ac:dyDescent="0.2">
      <c r="A2702" s="4" t="s">
        <v>33435</v>
      </c>
      <c r="B2702" t="s">
        <v>33019</v>
      </c>
      <c r="C2702" t="s">
        <v>33436</v>
      </c>
      <c r="E2702" t="s">
        <v>873</v>
      </c>
      <c r="F2702" t="s">
        <v>617</v>
      </c>
      <c r="G2702" s="5">
        <v>560</v>
      </c>
      <c r="H2702" t="s">
        <v>558</v>
      </c>
      <c r="I2702" t="s">
        <v>45</v>
      </c>
      <c r="J2702" t="s">
        <v>45</v>
      </c>
      <c r="K2702" t="s">
        <v>45</v>
      </c>
      <c r="L2702" t="s">
        <v>45</v>
      </c>
      <c r="M2702" t="s">
        <v>5341</v>
      </c>
      <c r="N2702" s="6">
        <v>2024</v>
      </c>
      <c r="R2702" s="7">
        <v>34.906220599999997</v>
      </c>
      <c r="S2702" s="7">
        <v>128.10307280000001</v>
      </c>
      <c r="T2702" t="s">
        <v>46</v>
      </c>
      <c r="U2702" t="s">
        <v>33437</v>
      </c>
      <c r="V2702" t="s">
        <v>33438</v>
      </c>
      <c r="W2702" t="s">
        <v>33439</v>
      </c>
      <c r="X2702" t="s">
        <v>33248</v>
      </c>
      <c r="Y2702" t="s">
        <v>19854</v>
      </c>
      <c r="Z2702" t="s">
        <v>21048</v>
      </c>
      <c r="AC2702" t="s">
        <v>33440</v>
      </c>
      <c r="AG2702" t="s">
        <v>33441</v>
      </c>
      <c r="AH2702" s="8" t="s">
        <v>45</v>
      </c>
      <c r="AI2702" t="s">
        <v>33442</v>
      </c>
      <c r="AJ2702" t="s">
        <v>33443</v>
      </c>
    </row>
    <row r="2703" spans="1:36" ht="17.25" hidden="1" customHeight="1" x14ac:dyDescent="0.2">
      <c r="A2703" s="4" t="s">
        <v>33435</v>
      </c>
      <c r="B2703" t="s">
        <v>33019</v>
      </c>
      <c r="C2703" t="s">
        <v>33436</v>
      </c>
      <c r="E2703" t="s">
        <v>590</v>
      </c>
      <c r="F2703" t="s">
        <v>617</v>
      </c>
      <c r="G2703" s="5">
        <v>560</v>
      </c>
      <c r="H2703" t="s">
        <v>558</v>
      </c>
      <c r="I2703" t="s">
        <v>45</v>
      </c>
      <c r="J2703" t="s">
        <v>45</v>
      </c>
      <c r="K2703" t="s">
        <v>45</v>
      </c>
      <c r="L2703" t="s">
        <v>45</v>
      </c>
      <c r="M2703" t="s">
        <v>5341</v>
      </c>
      <c r="N2703" s="6">
        <v>2024</v>
      </c>
      <c r="R2703" s="7">
        <v>34.906220599999997</v>
      </c>
      <c r="S2703" s="7">
        <v>128.10307280000001</v>
      </c>
      <c r="T2703" t="s">
        <v>46</v>
      </c>
      <c r="U2703" t="s">
        <v>33437</v>
      </c>
      <c r="V2703" t="s">
        <v>33438</v>
      </c>
      <c r="W2703" t="s">
        <v>33439</v>
      </c>
      <c r="X2703" t="s">
        <v>33248</v>
      </c>
      <c r="Y2703" t="s">
        <v>19854</v>
      </c>
      <c r="Z2703" t="s">
        <v>21048</v>
      </c>
      <c r="AC2703" t="s">
        <v>33440</v>
      </c>
      <c r="AG2703" t="s">
        <v>33441</v>
      </c>
      <c r="AH2703" s="8" t="s">
        <v>45</v>
      </c>
      <c r="AI2703" t="s">
        <v>33442</v>
      </c>
      <c r="AJ2703" t="s">
        <v>33444</v>
      </c>
    </row>
    <row r="2704" spans="1:36" ht="17.25" hidden="1" customHeight="1" x14ac:dyDescent="0.2">
      <c r="A2704" s="4" t="s">
        <v>33435</v>
      </c>
      <c r="B2704" t="s">
        <v>33019</v>
      </c>
      <c r="C2704" t="s">
        <v>33436</v>
      </c>
      <c r="E2704" t="s">
        <v>28151</v>
      </c>
      <c r="F2704" t="s">
        <v>617</v>
      </c>
      <c r="G2704" s="5">
        <v>500</v>
      </c>
      <c r="H2704" t="s">
        <v>558</v>
      </c>
      <c r="I2704" t="s">
        <v>45</v>
      </c>
      <c r="J2704" t="s">
        <v>45</v>
      </c>
      <c r="K2704" t="s">
        <v>45</v>
      </c>
      <c r="L2704" t="s">
        <v>45</v>
      </c>
      <c r="M2704" t="s">
        <v>5341</v>
      </c>
      <c r="N2704" s="6">
        <v>2027</v>
      </c>
      <c r="R2704" s="7">
        <v>34.906220599999997</v>
      </c>
      <c r="S2704" s="7">
        <v>128.10307280000001</v>
      </c>
      <c r="T2704" t="s">
        <v>46</v>
      </c>
      <c r="U2704" t="s">
        <v>33437</v>
      </c>
      <c r="V2704" t="s">
        <v>33438</v>
      </c>
      <c r="W2704" t="s">
        <v>33439</v>
      </c>
      <c r="X2704" t="s">
        <v>33248</v>
      </c>
      <c r="Y2704" t="s">
        <v>19854</v>
      </c>
      <c r="Z2704" t="s">
        <v>21048</v>
      </c>
      <c r="AC2704" t="s">
        <v>33440</v>
      </c>
      <c r="AG2704" t="s">
        <v>33441</v>
      </c>
      <c r="AH2704" s="8" t="s">
        <v>45</v>
      </c>
      <c r="AI2704" t="s">
        <v>33442</v>
      </c>
      <c r="AJ2704" t="s">
        <v>33445</v>
      </c>
    </row>
    <row r="2705" spans="1:36" ht="17.25" hidden="1" customHeight="1" x14ac:dyDescent="0.2">
      <c r="A2705" s="4" t="s">
        <v>33435</v>
      </c>
      <c r="B2705" t="s">
        <v>33019</v>
      </c>
      <c r="C2705" t="s">
        <v>33436</v>
      </c>
      <c r="E2705" t="s">
        <v>10852</v>
      </c>
      <c r="F2705" t="s">
        <v>617</v>
      </c>
      <c r="G2705" s="5">
        <v>500</v>
      </c>
      <c r="H2705" t="s">
        <v>558</v>
      </c>
      <c r="I2705" t="s">
        <v>45</v>
      </c>
      <c r="J2705" t="s">
        <v>45</v>
      </c>
      <c r="K2705" t="s">
        <v>45</v>
      </c>
      <c r="L2705" t="s">
        <v>45</v>
      </c>
      <c r="M2705" t="s">
        <v>5341</v>
      </c>
      <c r="N2705" s="6">
        <v>2028</v>
      </c>
      <c r="R2705" s="7">
        <v>34.906220599999997</v>
      </c>
      <c r="S2705" s="7">
        <v>128.10307280000001</v>
      </c>
      <c r="T2705" t="s">
        <v>46</v>
      </c>
      <c r="U2705" t="s">
        <v>33437</v>
      </c>
      <c r="V2705" t="s">
        <v>33438</v>
      </c>
      <c r="W2705" t="s">
        <v>33439</v>
      </c>
      <c r="X2705" t="s">
        <v>33248</v>
      </c>
      <c r="Y2705" t="s">
        <v>19854</v>
      </c>
      <c r="Z2705" t="s">
        <v>21048</v>
      </c>
      <c r="AC2705" t="s">
        <v>33440</v>
      </c>
      <c r="AG2705" t="s">
        <v>33441</v>
      </c>
      <c r="AH2705" s="8" t="s">
        <v>45</v>
      </c>
      <c r="AI2705" t="s">
        <v>33442</v>
      </c>
      <c r="AJ2705" t="s">
        <v>33446</v>
      </c>
    </row>
    <row r="2706" spans="1:36" ht="17.25" hidden="1" customHeight="1" x14ac:dyDescent="0.2">
      <c r="A2706" s="4" t="s">
        <v>33453</v>
      </c>
      <c r="B2706" t="s">
        <v>33019</v>
      </c>
      <c r="C2706" t="s">
        <v>33454</v>
      </c>
      <c r="E2706" t="s">
        <v>40</v>
      </c>
      <c r="F2706" t="s">
        <v>617</v>
      </c>
      <c r="G2706" s="5">
        <v>530</v>
      </c>
      <c r="H2706" t="s">
        <v>42</v>
      </c>
      <c r="I2706" t="s">
        <v>43</v>
      </c>
      <c r="J2706" t="s">
        <v>44</v>
      </c>
      <c r="N2706" s="6">
        <v>2013</v>
      </c>
      <c r="R2706" s="7">
        <v>36.468637000000001</v>
      </c>
      <c r="S2706" s="7">
        <v>127.24713730000001</v>
      </c>
      <c r="T2706" t="s">
        <v>46</v>
      </c>
      <c r="U2706" t="s">
        <v>33455</v>
      </c>
      <c r="V2706" t="s">
        <v>33456</v>
      </c>
      <c r="X2706" t="s">
        <v>33051</v>
      </c>
      <c r="Y2706" t="s">
        <v>19854</v>
      </c>
      <c r="Z2706" t="s">
        <v>21048</v>
      </c>
      <c r="AG2706" t="s">
        <v>33457</v>
      </c>
      <c r="AH2706" s="27"/>
      <c r="AI2706" t="s">
        <v>33458</v>
      </c>
      <c r="AJ2706" t="s">
        <v>33459</v>
      </c>
    </row>
    <row r="2707" spans="1:36" ht="17.25" hidden="1" customHeight="1" x14ac:dyDescent="0.2">
      <c r="A2707" s="4" t="s">
        <v>33473</v>
      </c>
      <c r="B2707" t="s">
        <v>33019</v>
      </c>
      <c r="C2707" t="s">
        <v>33474</v>
      </c>
      <c r="E2707" t="s">
        <v>40</v>
      </c>
      <c r="F2707" t="s">
        <v>617</v>
      </c>
      <c r="G2707" s="5">
        <v>400</v>
      </c>
      <c r="H2707" t="s">
        <v>42</v>
      </c>
      <c r="I2707" t="s">
        <v>43</v>
      </c>
      <c r="J2707" t="s">
        <v>559</v>
      </c>
      <c r="N2707" s="6">
        <v>2019</v>
      </c>
      <c r="R2707" s="7">
        <v>37.544245559837002</v>
      </c>
      <c r="S2707" s="7">
        <v>126.91986143589</v>
      </c>
      <c r="T2707" t="s">
        <v>46</v>
      </c>
      <c r="U2707" t="s">
        <v>33475</v>
      </c>
      <c r="X2707" t="s">
        <v>33031</v>
      </c>
      <c r="Y2707" t="s">
        <v>19854</v>
      </c>
      <c r="Z2707" t="s">
        <v>21048</v>
      </c>
      <c r="AG2707" t="s">
        <v>33476</v>
      </c>
      <c r="AH2707" s="6">
        <v>1250981</v>
      </c>
      <c r="AI2707" t="s">
        <v>33477</v>
      </c>
      <c r="AJ2707" t="s">
        <v>33478</v>
      </c>
    </row>
    <row r="2708" spans="1:36" ht="17.25" hidden="1" customHeight="1" x14ac:dyDescent="0.2">
      <c r="A2708" s="4" t="s">
        <v>33473</v>
      </c>
      <c r="B2708" t="s">
        <v>33019</v>
      </c>
      <c r="C2708" t="s">
        <v>33474</v>
      </c>
      <c r="E2708" t="s">
        <v>56</v>
      </c>
      <c r="F2708" t="s">
        <v>617</v>
      </c>
      <c r="G2708" s="5">
        <v>400</v>
      </c>
      <c r="H2708" t="s">
        <v>42</v>
      </c>
      <c r="I2708" t="s">
        <v>43</v>
      </c>
      <c r="J2708" t="s">
        <v>559</v>
      </c>
      <c r="N2708" s="6">
        <v>2019</v>
      </c>
      <c r="R2708" s="7">
        <v>37.544245559837002</v>
      </c>
      <c r="S2708" s="7">
        <v>126.91986143589</v>
      </c>
      <c r="T2708" t="s">
        <v>46</v>
      </c>
      <c r="U2708" t="s">
        <v>33475</v>
      </c>
      <c r="X2708" t="s">
        <v>33031</v>
      </c>
      <c r="Y2708" t="s">
        <v>19854</v>
      </c>
      <c r="Z2708" t="s">
        <v>21048</v>
      </c>
      <c r="AG2708" t="s">
        <v>33476</v>
      </c>
      <c r="AH2708" s="6">
        <v>1250982</v>
      </c>
      <c r="AI2708" t="s">
        <v>33477</v>
      </c>
      <c r="AJ2708" t="s">
        <v>33479</v>
      </c>
    </row>
    <row r="2709" spans="1:36" ht="17.25" hidden="1" customHeight="1" x14ac:dyDescent="0.2">
      <c r="A2709" s="4" t="s">
        <v>33480</v>
      </c>
      <c r="B2709" t="s">
        <v>33019</v>
      </c>
      <c r="C2709" t="s">
        <v>33481</v>
      </c>
      <c r="D2709" t="s">
        <v>33482</v>
      </c>
      <c r="E2709" t="s">
        <v>565</v>
      </c>
      <c r="F2709" t="s">
        <v>617</v>
      </c>
      <c r="G2709" s="5">
        <v>950</v>
      </c>
      <c r="H2709" t="s">
        <v>42</v>
      </c>
      <c r="I2709" t="s">
        <v>43</v>
      </c>
      <c r="J2709" t="s">
        <v>559</v>
      </c>
      <c r="N2709" s="6">
        <v>2019</v>
      </c>
      <c r="R2709" s="7">
        <v>37.003843369745802</v>
      </c>
      <c r="S2709" s="7">
        <v>126.794635234685</v>
      </c>
      <c r="T2709" t="s">
        <v>46</v>
      </c>
      <c r="U2709" t="s">
        <v>33352</v>
      </c>
      <c r="X2709" t="s">
        <v>33031</v>
      </c>
      <c r="Y2709" t="s">
        <v>19854</v>
      </c>
      <c r="Z2709" t="s">
        <v>21048</v>
      </c>
      <c r="AC2709" t="s">
        <v>33483</v>
      </c>
      <c r="AG2709" t="s">
        <v>33484</v>
      </c>
      <c r="AH2709" s="27" t="s">
        <v>33485</v>
      </c>
      <c r="AI2709" t="s">
        <v>33486</v>
      </c>
      <c r="AJ2709" t="s">
        <v>33487</v>
      </c>
    </row>
    <row r="2710" spans="1:36" ht="17.25" hidden="1" customHeight="1" x14ac:dyDescent="0.2">
      <c r="A2710" s="4" t="s">
        <v>33498</v>
      </c>
      <c r="B2710" t="s">
        <v>33019</v>
      </c>
      <c r="C2710" t="s">
        <v>33499</v>
      </c>
      <c r="E2710" t="s">
        <v>40</v>
      </c>
      <c r="F2710" t="s">
        <v>86</v>
      </c>
      <c r="G2710" s="5">
        <v>630</v>
      </c>
      <c r="H2710" t="s">
        <v>139</v>
      </c>
      <c r="I2710" t="s">
        <v>43</v>
      </c>
      <c r="J2710" t="s">
        <v>44</v>
      </c>
      <c r="N2710" s="6">
        <v>2024</v>
      </c>
      <c r="R2710" s="7">
        <v>36.527332999999999</v>
      </c>
      <c r="S2710" s="7">
        <v>127.29662500000001</v>
      </c>
      <c r="T2710" t="s">
        <v>504</v>
      </c>
      <c r="U2710" t="s">
        <v>33455</v>
      </c>
      <c r="V2710" t="s">
        <v>33500</v>
      </c>
      <c r="W2710" t="s">
        <v>33501</v>
      </c>
      <c r="X2710" t="s">
        <v>33051</v>
      </c>
      <c r="Y2710" t="s">
        <v>19854</v>
      </c>
      <c r="Z2710" t="s">
        <v>21048</v>
      </c>
      <c r="AC2710" t="s">
        <v>33502</v>
      </c>
      <c r="AG2710" t="s">
        <v>33503</v>
      </c>
      <c r="AH2710" s="27"/>
      <c r="AI2710" t="s">
        <v>33504</v>
      </c>
      <c r="AJ2710" t="s">
        <v>33505</v>
      </c>
    </row>
    <row r="2711" spans="1:36" ht="17.25" hidden="1" customHeight="1" x14ac:dyDescent="0.2">
      <c r="A2711" s="4" t="s">
        <v>33506</v>
      </c>
      <c r="B2711" t="s">
        <v>33019</v>
      </c>
      <c r="C2711" t="s">
        <v>33507</v>
      </c>
      <c r="E2711" t="s">
        <v>40</v>
      </c>
      <c r="F2711" t="s">
        <v>617</v>
      </c>
      <c r="G2711" s="5">
        <v>585</v>
      </c>
      <c r="H2711" t="s">
        <v>139</v>
      </c>
      <c r="I2711" t="s">
        <v>45</v>
      </c>
      <c r="J2711" t="s">
        <v>44</v>
      </c>
      <c r="K2711" t="s">
        <v>45</v>
      </c>
      <c r="L2711" t="s">
        <v>45</v>
      </c>
      <c r="M2711" t="s">
        <v>559</v>
      </c>
      <c r="N2711" s="6">
        <v>2024</v>
      </c>
      <c r="R2711" s="7">
        <v>36.649269799999999</v>
      </c>
      <c r="S2711" s="7">
        <v>127.4221799</v>
      </c>
      <c r="T2711" t="s">
        <v>504</v>
      </c>
      <c r="U2711" t="s">
        <v>33116</v>
      </c>
      <c r="X2711" t="s">
        <v>33117</v>
      </c>
      <c r="Y2711" t="s">
        <v>19854</v>
      </c>
      <c r="Z2711" t="s">
        <v>21048</v>
      </c>
      <c r="AC2711" t="s">
        <v>33508</v>
      </c>
      <c r="AG2711" t="s">
        <v>33509</v>
      </c>
      <c r="AH2711" s="27"/>
      <c r="AI2711" t="s">
        <v>33510</v>
      </c>
      <c r="AJ2711" t="s">
        <v>33511</v>
      </c>
    </row>
    <row r="2712" spans="1:36" ht="17.25" hidden="1" customHeight="1" x14ac:dyDescent="0.2">
      <c r="A2712" s="4" t="s">
        <v>33512</v>
      </c>
      <c r="B2712" t="s">
        <v>33019</v>
      </c>
      <c r="C2712" t="s">
        <v>33513</v>
      </c>
      <c r="E2712" t="s">
        <v>40</v>
      </c>
      <c r="F2712" t="s">
        <v>617</v>
      </c>
      <c r="G2712" s="5">
        <v>190</v>
      </c>
      <c r="H2712" t="s">
        <v>42</v>
      </c>
      <c r="I2712" t="s">
        <v>45</v>
      </c>
      <c r="J2712" t="s">
        <v>44</v>
      </c>
      <c r="N2712" s="6">
        <v>2022</v>
      </c>
      <c r="R2712" s="7">
        <v>37.250287235000101</v>
      </c>
      <c r="S2712" s="7">
        <v>127.483654530313</v>
      </c>
      <c r="T2712" t="s">
        <v>504</v>
      </c>
      <c r="U2712" t="s">
        <v>33514</v>
      </c>
      <c r="X2712" t="s">
        <v>33031</v>
      </c>
      <c r="Y2712" t="s">
        <v>19854</v>
      </c>
      <c r="Z2712" t="s">
        <v>21048</v>
      </c>
      <c r="AH2712" s="27"/>
      <c r="AI2712" t="s">
        <v>33515</v>
      </c>
      <c r="AJ2712" t="s">
        <v>33516</v>
      </c>
    </row>
    <row r="2713" spans="1:36" ht="17.25" hidden="1" customHeight="1" x14ac:dyDescent="0.2">
      <c r="A2713" s="4" t="s">
        <v>33512</v>
      </c>
      <c r="B2713" t="s">
        <v>33019</v>
      </c>
      <c r="C2713" t="s">
        <v>33513</v>
      </c>
      <c r="E2713" t="s">
        <v>56</v>
      </c>
      <c r="F2713" t="s">
        <v>617</v>
      </c>
      <c r="G2713" s="5">
        <v>190</v>
      </c>
      <c r="H2713" t="s">
        <v>42</v>
      </c>
      <c r="I2713" t="s">
        <v>45</v>
      </c>
      <c r="J2713" t="s">
        <v>44</v>
      </c>
      <c r="N2713" s="6">
        <v>2022</v>
      </c>
      <c r="R2713" s="7">
        <v>37.250287235000101</v>
      </c>
      <c r="S2713" s="7">
        <v>127.483654530313</v>
      </c>
      <c r="T2713" t="s">
        <v>504</v>
      </c>
      <c r="U2713" t="s">
        <v>33514</v>
      </c>
      <c r="X2713" t="s">
        <v>33031</v>
      </c>
      <c r="Y2713" t="s">
        <v>19854</v>
      </c>
      <c r="Z2713" t="s">
        <v>21048</v>
      </c>
      <c r="AH2713" s="27"/>
      <c r="AI2713" t="s">
        <v>33515</v>
      </c>
      <c r="AJ2713" t="s">
        <v>33517</v>
      </c>
    </row>
    <row r="2714" spans="1:36" ht="17.25" hidden="1" customHeight="1" x14ac:dyDescent="0.2">
      <c r="A2714" s="4" t="s">
        <v>33512</v>
      </c>
      <c r="B2714" t="s">
        <v>33019</v>
      </c>
      <c r="C2714" t="s">
        <v>33513</v>
      </c>
      <c r="E2714" t="s">
        <v>58</v>
      </c>
      <c r="F2714" t="s">
        <v>617</v>
      </c>
      <c r="G2714" s="5">
        <v>190</v>
      </c>
      <c r="H2714" t="s">
        <v>42</v>
      </c>
      <c r="I2714" t="s">
        <v>45</v>
      </c>
      <c r="J2714" t="s">
        <v>44</v>
      </c>
      <c r="N2714" s="6">
        <v>2022</v>
      </c>
      <c r="R2714" s="7">
        <v>37.250287235000101</v>
      </c>
      <c r="S2714" s="7">
        <v>127.483654530313</v>
      </c>
      <c r="T2714" t="s">
        <v>504</v>
      </c>
      <c r="U2714" t="s">
        <v>33514</v>
      </c>
      <c r="X2714" t="s">
        <v>33031</v>
      </c>
      <c r="Y2714" t="s">
        <v>19854</v>
      </c>
      <c r="Z2714" t="s">
        <v>21048</v>
      </c>
      <c r="AH2714" s="27"/>
      <c r="AI2714" t="s">
        <v>33515</v>
      </c>
      <c r="AJ2714" t="s">
        <v>33518</v>
      </c>
    </row>
    <row r="2715" spans="1:36" ht="17.25" hidden="1" customHeight="1" x14ac:dyDescent="0.2">
      <c r="A2715" s="4" t="s">
        <v>33533</v>
      </c>
      <c r="B2715" t="s">
        <v>33019</v>
      </c>
      <c r="C2715" t="s">
        <v>33534</v>
      </c>
      <c r="E2715" t="s">
        <v>40</v>
      </c>
      <c r="F2715" t="s">
        <v>617</v>
      </c>
      <c r="G2715" s="5">
        <v>500</v>
      </c>
      <c r="H2715" t="s">
        <v>558</v>
      </c>
      <c r="I2715" t="s">
        <v>45</v>
      </c>
      <c r="J2715" t="s">
        <v>45</v>
      </c>
      <c r="K2715" t="s">
        <v>45</v>
      </c>
      <c r="L2715" t="s">
        <v>45</v>
      </c>
      <c r="M2715" t="s">
        <v>5341</v>
      </c>
      <c r="N2715" s="6">
        <v>2025</v>
      </c>
      <c r="R2715" s="7">
        <v>36.905568100000004</v>
      </c>
      <c r="S2715" s="7">
        <v>126.2346268</v>
      </c>
      <c r="T2715" t="s">
        <v>46</v>
      </c>
      <c r="U2715" t="s">
        <v>33535</v>
      </c>
      <c r="V2715" t="s">
        <v>33536</v>
      </c>
      <c r="W2715" t="s">
        <v>33537</v>
      </c>
      <c r="X2715" t="s">
        <v>33051</v>
      </c>
      <c r="Y2715" t="s">
        <v>19854</v>
      </c>
      <c r="Z2715" t="s">
        <v>21048</v>
      </c>
      <c r="AG2715" t="s">
        <v>33538</v>
      </c>
      <c r="AH2715" s="27" t="s">
        <v>45</v>
      </c>
      <c r="AI2715" t="s">
        <v>33539</v>
      </c>
      <c r="AJ2715" t="s">
        <v>33540</v>
      </c>
    </row>
    <row r="2716" spans="1:36" ht="17.25" hidden="1" customHeight="1" x14ac:dyDescent="0.2">
      <c r="A2716" s="4" t="s">
        <v>33533</v>
      </c>
      <c r="B2716" t="s">
        <v>33019</v>
      </c>
      <c r="C2716" t="s">
        <v>33534</v>
      </c>
      <c r="E2716" t="s">
        <v>56</v>
      </c>
      <c r="F2716" t="s">
        <v>617</v>
      </c>
      <c r="G2716" s="5">
        <v>500</v>
      </c>
      <c r="H2716" t="s">
        <v>558</v>
      </c>
      <c r="I2716" t="s">
        <v>45</v>
      </c>
      <c r="J2716" t="s">
        <v>45</v>
      </c>
      <c r="K2716" t="s">
        <v>45</v>
      </c>
      <c r="L2716" t="s">
        <v>45</v>
      </c>
      <c r="M2716" t="s">
        <v>5341</v>
      </c>
      <c r="N2716" s="6">
        <v>2025</v>
      </c>
      <c r="R2716" s="7">
        <v>36.905568100000004</v>
      </c>
      <c r="S2716" s="7">
        <v>126.2346268</v>
      </c>
      <c r="T2716" t="s">
        <v>46</v>
      </c>
      <c r="U2716" t="s">
        <v>33535</v>
      </c>
      <c r="V2716" t="s">
        <v>33536</v>
      </c>
      <c r="W2716" t="s">
        <v>33537</v>
      </c>
      <c r="X2716" t="s">
        <v>33051</v>
      </c>
      <c r="Y2716" t="s">
        <v>19854</v>
      </c>
      <c r="Z2716" t="s">
        <v>21048</v>
      </c>
      <c r="AG2716" t="s">
        <v>33538</v>
      </c>
      <c r="AH2716" s="27" t="s">
        <v>45</v>
      </c>
      <c r="AI2716" t="s">
        <v>33539</v>
      </c>
      <c r="AJ2716" t="s">
        <v>33541</v>
      </c>
    </row>
    <row r="2717" spans="1:36" ht="17.25" hidden="1" customHeight="1" x14ac:dyDescent="0.2">
      <c r="A2717" s="4" t="s">
        <v>33533</v>
      </c>
      <c r="B2717" t="s">
        <v>33019</v>
      </c>
      <c r="C2717" t="s">
        <v>33534</v>
      </c>
      <c r="E2717" t="s">
        <v>58</v>
      </c>
      <c r="F2717" t="s">
        <v>617</v>
      </c>
      <c r="G2717" s="5">
        <v>500</v>
      </c>
      <c r="H2717" t="s">
        <v>558</v>
      </c>
      <c r="I2717" t="s">
        <v>45</v>
      </c>
      <c r="J2717" t="s">
        <v>45</v>
      </c>
      <c r="K2717" t="s">
        <v>45</v>
      </c>
      <c r="L2717" t="s">
        <v>45</v>
      </c>
      <c r="M2717" t="s">
        <v>5341</v>
      </c>
      <c r="N2717" s="6">
        <v>2028</v>
      </c>
      <c r="R2717" s="7">
        <v>36.905568100000004</v>
      </c>
      <c r="S2717" s="7">
        <v>126.2346268</v>
      </c>
      <c r="T2717" t="s">
        <v>46</v>
      </c>
      <c r="U2717" t="s">
        <v>33535</v>
      </c>
      <c r="V2717" t="s">
        <v>33536</v>
      </c>
      <c r="W2717" t="s">
        <v>33537</v>
      </c>
      <c r="X2717" t="s">
        <v>33051</v>
      </c>
      <c r="Y2717" t="s">
        <v>19854</v>
      </c>
      <c r="Z2717" t="s">
        <v>21048</v>
      </c>
      <c r="AG2717" t="s">
        <v>33538</v>
      </c>
      <c r="AH2717" s="27" t="s">
        <v>45</v>
      </c>
      <c r="AI2717" t="s">
        <v>33539</v>
      </c>
      <c r="AJ2717" t="s">
        <v>33542</v>
      </c>
    </row>
    <row r="2718" spans="1:36" ht="17.25" hidden="1" customHeight="1" x14ac:dyDescent="0.2">
      <c r="A2718" s="4" t="s">
        <v>33533</v>
      </c>
      <c r="B2718" t="s">
        <v>33019</v>
      </c>
      <c r="C2718" t="s">
        <v>33534</v>
      </c>
      <c r="E2718" t="s">
        <v>191</v>
      </c>
      <c r="F2718" t="s">
        <v>617</v>
      </c>
      <c r="G2718" s="5">
        <v>500</v>
      </c>
      <c r="H2718" t="s">
        <v>558</v>
      </c>
      <c r="I2718" t="s">
        <v>45</v>
      </c>
      <c r="J2718" t="s">
        <v>45</v>
      </c>
      <c r="K2718" t="s">
        <v>45</v>
      </c>
      <c r="L2718" t="s">
        <v>45</v>
      </c>
      <c r="M2718" t="s">
        <v>5341</v>
      </c>
      <c r="N2718" s="6">
        <v>2029</v>
      </c>
      <c r="R2718" s="7">
        <v>36.905568100000004</v>
      </c>
      <c r="S2718" s="7">
        <v>126.2346268</v>
      </c>
      <c r="T2718" t="s">
        <v>46</v>
      </c>
      <c r="U2718" t="s">
        <v>33535</v>
      </c>
      <c r="V2718" t="s">
        <v>33536</v>
      </c>
      <c r="W2718" t="s">
        <v>33537</v>
      </c>
      <c r="X2718" t="s">
        <v>33051</v>
      </c>
      <c r="Y2718" t="s">
        <v>19854</v>
      </c>
      <c r="Z2718" t="s">
        <v>21048</v>
      </c>
      <c r="AG2718" t="s">
        <v>33538</v>
      </c>
      <c r="AH2718" s="27" t="s">
        <v>45</v>
      </c>
      <c r="AI2718" t="s">
        <v>33539</v>
      </c>
      <c r="AJ2718" t="s">
        <v>33543</v>
      </c>
    </row>
    <row r="2719" spans="1:36" ht="17.25" hidden="1" customHeight="1" x14ac:dyDescent="0.2">
      <c r="A2719" s="4" t="s">
        <v>33533</v>
      </c>
      <c r="B2719" t="s">
        <v>33019</v>
      </c>
      <c r="C2719" t="s">
        <v>33534</v>
      </c>
      <c r="E2719" t="s">
        <v>335</v>
      </c>
      <c r="F2719" t="s">
        <v>617</v>
      </c>
      <c r="G2719" s="5">
        <v>500</v>
      </c>
      <c r="H2719" t="s">
        <v>558</v>
      </c>
      <c r="I2719" t="s">
        <v>45</v>
      </c>
      <c r="J2719" t="s">
        <v>45</v>
      </c>
      <c r="K2719" t="s">
        <v>45</v>
      </c>
      <c r="L2719" t="s">
        <v>45</v>
      </c>
      <c r="M2719" t="s">
        <v>5341</v>
      </c>
      <c r="N2719" s="6">
        <v>2032</v>
      </c>
      <c r="R2719" s="7">
        <v>36.905568100000004</v>
      </c>
      <c r="S2719" s="7">
        <v>126.2346268</v>
      </c>
      <c r="T2719" t="s">
        <v>46</v>
      </c>
      <c r="U2719" t="s">
        <v>33535</v>
      </c>
      <c r="V2719" t="s">
        <v>33536</v>
      </c>
      <c r="W2719" t="s">
        <v>33537</v>
      </c>
      <c r="X2719" t="s">
        <v>33051</v>
      </c>
      <c r="Y2719" t="s">
        <v>19854</v>
      </c>
      <c r="Z2719" t="s">
        <v>21048</v>
      </c>
      <c r="AG2719" t="s">
        <v>33538</v>
      </c>
      <c r="AH2719" s="27" t="s">
        <v>45</v>
      </c>
      <c r="AI2719" t="s">
        <v>33539</v>
      </c>
      <c r="AJ2719" t="s">
        <v>33544</v>
      </c>
    </row>
    <row r="2720" spans="1:36" ht="17.25" hidden="1" customHeight="1" x14ac:dyDescent="0.2">
      <c r="A2720" s="4" t="s">
        <v>33533</v>
      </c>
      <c r="B2720" t="s">
        <v>33019</v>
      </c>
      <c r="C2720" t="s">
        <v>33534</v>
      </c>
      <c r="E2720" t="s">
        <v>1157</v>
      </c>
      <c r="F2720" t="s">
        <v>617</v>
      </c>
      <c r="G2720" s="5">
        <v>500</v>
      </c>
      <c r="H2720" t="s">
        <v>558</v>
      </c>
      <c r="I2720" t="s">
        <v>45</v>
      </c>
      <c r="J2720" t="s">
        <v>45</v>
      </c>
      <c r="K2720" t="s">
        <v>45</v>
      </c>
      <c r="L2720" t="s">
        <v>45</v>
      </c>
      <c r="M2720" t="s">
        <v>5341</v>
      </c>
      <c r="N2720" s="6">
        <v>2032</v>
      </c>
      <c r="P2720" s="25"/>
      <c r="R2720" s="7">
        <v>36.905568100000004</v>
      </c>
      <c r="S2720" s="7">
        <v>126.2346268</v>
      </c>
      <c r="T2720" t="s">
        <v>46</v>
      </c>
      <c r="U2720" t="s">
        <v>33535</v>
      </c>
      <c r="V2720" t="s">
        <v>33536</v>
      </c>
      <c r="W2720" t="s">
        <v>33537</v>
      </c>
      <c r="X2720" t="s">
        <v>33051</v>
      </c>
      <c r="Y2720" t="s">
        <v>19854</v>
      </c>
      <c r="Z2720" t="s">
        <v>21048</v>
      </c>
      <c r="AG2720" t="s">
        <v>33538</v>
      </c>
      <c r="AH2720" s="27" t="s">
        <v>45</v>
      </c>
      <c r="AI2720" t="s">
        <v>33539</v>
      </c>
      <c r="AJ2720" t="s">
        <v>33545</v>
      </c>
    </row>
    <row r="2721" spans="1:36" ht="17.25" hidden="1" customHeight="1" x14ac:dyDescent="0.2">
      <c r="A2721" s="4" t="s">
        <v>33546</v>
      </c>
      <c r="B2721" t="s">
        <v>33019</v>
      </c>
      <c r="C2721" t="s">
        <v>33547</v>
      </c>
      <c r="E2721" t="s">
        <v>40</v>
      </c>
      <c r="F2721" t="s">
        <v>617</v>
      </c>
      <c r="G2721" s="5">
        <v>1000</v>
      </c>
      <c r="H2721" t="s">
        <v>139</v>
      </c>
      <c r="I2721" t="s">
        <v>43</v>
      </c>
      <c r="J2721" t="s">
        <v>45</v>
      </c>
      <c r="N2721" s="6">
        <v>2024</v>
      </c>
      <c r="P2721" s="25"/>
      <c r="R2721" s="7">
        <v>34.953769999999999</v>
      </c>
      <c r="S2721" s="7">
        <v>128.426434</v>
      </c>
      <c r="T2721" t="s">
        <v>504</v>
      </c>
      <c r="U2721" t="s">
        <v>33548</v>
      </c>
      <c r="W2721" t="s">
        <v>33549</v>
      </c>
      <c r="X2721" t="s">
        <v>33248</v>
      </c>
      <c r="Y2721" t="s">
        <v>19854</v>
      </c>
      <c r="Z2721" t="s">
        <v>21048</v>
      </c>
      <c r="AG2721" t="s">
        <v>33550</v>
      </c>
      <c r="AH2721" s="27"/>
      <c r="AI2721" t="s">
        <v>33551</v>
      </c>
      <c r="AJ2721" t="s">
        <v>33552</v>
      </c>
    </row>
    <row r="2722" spans="1:36" ht="17.25" hidden="1" customHeight="1" x14ac:dyDescent="0.2">
      <c r="A2722" s="4" t="s">
        <v>33553</v>
      </c>
      <c r="B2722" t="s">
        <v>33019</v>
      </c>
      <c r="C2722" t="s">
        <v>33554</v>
      </c>
      <c r="E2722" t="s">
        <v>40</v>
      </c>
      <c r="F2722" t="s">
        <v>2649</v>
      </c>
      <c r="G2722" s="5">
        <v>1122</v>
      </c>
      <c r="H2722" t="s">
        <v>139</v>
      </c>
      <c r="I2722" t="s">
        <v>43</v>
      </c>
      <c r="J2722" t="s">
        <v>45</v>
      </c>
      <c r="N2722" s="6">
        <v>2024</v>
      </c>
      <c r="P2722" s="25"/>
      <c r="R2722" s="7">
        <v>35.501181000000003</v>
      </c>
      <c r="S2722" s="7">
        <v>129.334363</v>
      </c>
      <c r="T2722" t="s">
        <v>504</v>
      </c>
      <c r="U2722" t="s">
        <v>33555</v>
      </c>
      <c r="X2722" t="s">
        <v>33166</v>
      </c>
      <c r="Y2722" t="s">
        <v>19854</v>
      </c>
      <c r="Z2722" t="s">
        <v>21048</v>
      </c>
      <c r="AG2722" t="s">
        <v>45</v>
      </c>
      <c r="AH2722" s="27" t="s">
        <v>45</v>
      </c>
      <c r="AI2722" t="s">
        <v>33556</v>
      </c>
      <c r="AJ2722" t="s">
        <v>33557</v>
      </c>
    </row>
    <row r="2723" spans="1:36" ht="17.25" hidden="1" customHeight="1" x14ac:dyDescent="0.2">
      <c r="A2723" s="4" t="s">
        <v>33564</v>
      </c>
      <c r="B2723" t="s">
        <v>33019</v>
      </c>
      <c r="C2723" t="s">
        <v>33565</v>
      </c>
      <c r="E2723" t="s">
        <v>191</v>
      </c>
      <c r="F2723" t="s">
        <v>617</v>
      </c>
      <c r="G2723" s="5">
        <v>948</v>
      </c>
      <c r="H2723" t="s">
        <v>42</v>
      </c>
      <c r="I2723" t="s">
        <v>43</v>
      </c>
      <c r="J2723" t="s">
        <v>559</v>
      </c>
      <c r="N2723" s="6">
        <v>2014</v>
      </c>
      <c r="P2723" s="25"/>
      <c r="R2723" s="7">
        <v>35.476990000000001</v>
      </c>
      <c r="S2723" s="7">
        <v>129.3826</v>
      </c>
      <c r="T2723" t="s">
        <v>46</v>
      </c>
      <c r="U2723" t="s">
        <v>33166</v>
      </c>
      <c r="X2723" t="s">
        <v>33166</v>
      </c>
      <c r="Y2723" t="s">
        <v>19854</v>
      </c>
      <c r="Z2723" t="s">
        <v>21048</v>
      </c>
      <c r="AG2723" t="s">
        <v>33566</v>
      </c>
      <c r="AH2723" s="27" t="s">
        <v>33573</v>
      </c>
      <c r="AI2723" t="s">
        <v>33568</v>
      </c>
      <c r="AJ2723" t="s">
        <v>33574</v>
      </c>
    </row>
    <row r="2724" spans="1:36" ht="17.25" hidden="1" customHeight="1" x14ac:dyDescent="0.2">
      <c r="A2724" s="4" t="s">
        <v>33575</v>
      </c>
      <c r="B2724" t="s">
        <v>33019</v>
      </c>
      <c r="C2724" t="s">
        <v>33576</v>
      </c>
      <c r="D2724" t="s">
        <v>33577</v>
      </c>
      <c r="E2724" t="s">
        <v>40</v>
      </c>
      <c r="F2724" t="s">
        <v>617</v>
      </c>
      <c r="G2724" s="5">
        <v>412</v>
      </c>
      <c r="H2724" t="s">
        <v>42</v>
      </c>
      <c r="I2724" t="s">
        <v>43</v>
      </c>
      <c r="J2724" t="s">
        <v>44</v>
      </c>
      <c r="N2724" s="6">
        <v>2013</v>
      </c>
      <c r="P2724" s="25"/>
      <c r="R2724" s="7">
        <v>37.481405774890199</v>
      </c>
      <c r="S2724" s="7">
        <v>127.151457175367</v>
      </c>
      <c r="T2724" t="s">
        <v>46</v>
      </c>
      <c r="U2724" t="s">
        <v>33269</v>
      </c>
      <c r="X2724" t="s">
        <v>33031</v>
      </c>
      <c r="Y2724" t="s">
        <v>19854</v>
      </c>
      <c r="Z2724" t="s">
        <v>21048</v>
      </c>
      <c r="AG2724" t="s">
        <v>33578</v>
      </c>
      <c r="AH2724" s="27"/>
      <c r="AI2724" t="s">
        <v>33579</v>
      </c>
      <c r="AJ2724" t="s">
        <v>33580</v>
      </c>
    </row>
    <row r="2725" spans="1:36" ht="17.25" hidden="1" customHeight="1" x14ac:dyDescent="0.2">
      <c r="A2725" s="4" t="s">
        <v>33581</v>
      </c>
      <c r="B2725" t="s">
        <v>33019</v>
      </c>
      <c r="C2725" t="s">
        <v>33582</v>
      </c>
      <c r="E2725" t="s">
        <v>40</v>
      </c>
      <c r="F2725" t="s">
        <v>86</v>
      </c>
      <c r="G2725" s="5">
        <v>524</v>
      </c>
      <c r="H2725" t="s">
        <v>42</v>
      </c>
      <c r="I2725" t="s">
        <v>43</v>
      </c>
      <c r="J2725" t="s">
        <v>44</v>
      </c>
      <c r="N2725" s="6">
        <v>2013</v>
      </c>
      <c r="P2725" s="25"/>
      <c r="R2725" s="7">
        <v>37.824984999999998</v>
      </c>
      <c r="S2725" s="7">
        <v>127.07059</v>
      </c>
      <c r="T2725" t="s">
        <v>504</v>
      </c>
      <c r="U2725" t="s">
        <v>33583</v>
      </c>
      <c r="V2725" t="s">
        <v>33584</v>
      </c>
      <c r="X2725" t="s">
        <v>33031</v>
      </c>
      <c r="Y2725" t="s">
        <v>19854</v>
      </c>
      <c r="Z2725" t="s">
        <v>21048</v>
      </c>
      <c r="AG2725" t="s">
        <v>33585</v>
      </c>
      <c r="AH2725" s="27"/>
      <c r="AI2725" t="s">
        <v>33586</v>
      </c>
      <c r="AJ2725" t="s">
        <v>33587</v>
      </c>
    </row>
    <row r="2726" spans="1:36" ht="17.25" hidden="1" customHeight="1" x14ac:dyDescent="0.2">
      <c r="A2726" s="4" t="s">
        <v>33588</v>
      </c>
      <c r="B2726" t="s">
        <v>33019</v>
      </c>
      <c r="C2726" t="s">
        <v>33589</v>
      </c>
      <c r="D2726" t="s">
        <v>33590</v>
      </c>
      <c r="E2726" t="s">
        <v>40</v>
      </c>
      <c r="F2726" t="s">
        <v>617</v>
      </c>
      <c r="G2726" s="5">
        <v>1000</v>
      </c>
      <c r="H2726" t="s">
        <v>42</v>
      </c>
      <c r="I2726" t="s">
        <v>43</v>
      </c>
      <c r="J2726" t="s">
        <v>559</v>
      </c>
      <c r="N2726" s="24">
        <v>2022</v>
      </c>
      <c r="R2726" s="7">
        <v>37.288928499999997</v>
      </c>
      <c r="S2726" s="7">
        <v>127.44165959999999</v>
      </c>
      <c r="T2726" t="s">
        <v>504</v>
      </c>
      <c r="U2726" t="s">
        <v>33591</v>
      </c>
      <c r="X2726" t="s">
        <v>33031</v>
      </c>
      <c r="Y2726" t="s">
        <v>19854</v>
      </c>
      <c r="Z2726" t="s">
        <v>21048</v>
      </c>
      <c r="AG2726" t="s">
        <v>33592</v>
      </c>
      <c r="AH2726" s="24">
        <v>1215578</v>
      </c>
      <c r="AI2726" t="s">
        <v>33593</v>
      </c>
      <c r="AJ2726" t="s">
        <v>33594</v>
      </c>
    </row>
    <row r="2727" spans="1:36" ht="17.25" hidden="1" customHeight="1" x14ac:dyDescent="0.2">
      <c r="A2727" s="4" t="s">
        <v>33595</v>
      </c>
      <c r="B2727" t="s">
        <v>33019</v>
      </c>
      <c r="C2727" t="s">
        <v>33596</v>
      </c>
      <c r="E2727" t="s">
        <v>40</v>
      </c>
      <c r="F2727" t="s">
        <v>617</v>
      </c>
      <c r="G2727" s="5">
        <v>800</v>
      </c>
      <c r="H2727" t="s">
        <v>558</v>
      </c>
      <c r="I2727" t="s">
        <v>45</v>
      </c>
      <c r="J2727" t="s">
        <v>45</v>
      </c>
      <c r="K2727" t="s">
        <v>45</v>
      </c>
      <c r="L2727" t="s">
        <v>45</v>
      </c>
      <c r="M2727" t="s">
        <v>5341</v>
      </c>
      <c r="N2727" s="6">
        <v>2034</v>
      </c>
      <c r="R2727" s="7">
        <v>37.236939918506998</v>
      </c>
      <c r="S2727" s="7">
        <v>126.43609285354999</v>
      </c>
      <c r="T2727" t="s">
        <v>46</v>
      </c>
      <c r="U2727" t="s">
        <v>33597</v>
      </c>
      <c r="V2727" t="s">
        <v>33598</v>
      </c>
      <c r="W2727" t="s">
        <v>33599</v>
      </c>
      <c r="X2727" t="s">
        <v>33310</v>
      </c>
      <c r="Y2727" t="s">
        <v>19854</v>
      </c>
      <c r="Z2727" t="s">
        <v>21048</v>
      </c>
      <c r="AC2727" t="s">
        <v>33600</v>
      </c>
      <c r="AG2727" t="s">
        <v>33601</v>
      </c>
      <c r="AH2727" s="27" t="s">
        <v>45</v>
      </c>
      <c r="AI2727" t="s">
        <v>33602</v>
      </c>
      <c r="AJ2727" t="s">
        <v>33603</v>
      </c>
    </row>
    <row r="2728" spans="1:36" ht="17.25" hidden="1" customHeight="1" x14ac:dyDescent="0.2">
      <c r="A2728" s="4" t="s">
        <v>33595</v>
      </c>
      <c r="B2728" t="s">
        <v>33019</v>
      </c>
      <c r="C2728" t="s">
        <v>33596</v>
      </c>
      <c r="E2728" t="s">
        <v>56</v>
      </c>
      <c r="F2728" t="s">
        <v>617</v>
      </c>
      <c r="G2728" s="5">
        <v>800</v>
      </c>
      <c r="H2728" t="s">
        <v>558</v>
      </c>
      <c r="I2728" t="s">
        <v>45</v>
      </c>
      <c r="J2728" t="s">
        <v>45</v>
      </c>
      <c r="K2728" t="s">
        <v>45</v>
      </c>
      <c r="L2728" t="s">
        <v>45</v>
      </c>
      <c r="M2728" t="s">
        <v>5341</v>
      </c>
      <c r="N2728" s="6">
        <v>2034</v>
      </c>
      <c r="R2728" s="7">
        <v>37.236939918506998</v>
      </c>
      <c r="S2728" s="7">
        <v>126.43609285354999</v>
      </c>
      <c r="T2728" t="s">
        <v>46</v>
      </c>
      <c r="U2728" t="s">
        <v>33597</v>
      </c>
      <c r="V2728" t="s">
        <v>33598</v>
      </c>
      <c r="W2728" t="s">
        <v>33599</v>
      </c>
      <c r="X2728" t="s">
        <v>33310</v>
      </c>
      <c r="Y2728" t="s">
        <v>19854</v>
      </c>
      <c r="Z2728" t="s">
        <v>21048</v>
      </c>
      <c r="AC2728" t="s">
        <v>33600</v>
      </c>
      <c r="AG2728" t="s">
        <v>33601</v>
      </c>
      <c r="AH2728" s="27" t="s">
        <v>45</v>
      </c>
      <c r="AI2728" t="s">
        <v>33602</v>
      </c>
      <c r="AJ2728" t="s">
        <v>33604</v>
      </c>
    </row>
    <row r="2729" spans="1:36" ht="17.25" hidden="1" customHeight="1" x14ac:dyDescent="0.2">
      <c r="A2729" s="4" t="s">
        <v>33605</v>
      </c>
      <c r="B2729" t="s">
        <v>33019</v>
      </c>
      <c r="C2729" t="s">
        <v>33606</v>
      </c>
      <c r="D2729" t="s">
        <v>33607</v>
      </c>
      <c r="E2729" t="s">
        <v>40</v>
      </c>
      <c r="F2729" t="s">
        <v>86</v>
      </c>
      <c r="G2729" s="5">
        <v>476</v>
      </c>
      <c r="H2729" t="s">
        <v>42</v>
      </c>
      <c r="I2729" t="s">
        <v>43</v>
      </c>
      <c r="J2729" t="s">
        <v>559</v>
      </c>
      <c r="N2729" s="6">
        <v>2018</v>
      </c>
      <c r="R2729" s="7">
        <v>35.513987899999997</v>
      </c>
      <c r="S2729" s="7">
        <v>129.38338999999999</v>
      </c>
      <c r="T2729" t="s">
        <v>46</v>
      </c>
      <c r="U2729" t="s">
        <v>33608</v>
      </c>
      <c r="X2729" t="s">
        <v>33166</v>
      </c>
      <c r="Y2729" t="s">
        <v>19854</v>
      </c>
      <c r="Z2729" t="s">
        <v>21048</v>
      </c>
      <c r="AG2729" t="s">
        <v>33609</v>
      </c>
      <c r="AH2729" s="27">
        <v>1299276</v>
      </c>
      <c r="AI2729" t="s">
        <v>33610</v>
      </c>
      <c r="AJ2729" t="s">
        <v>33611</v>
      </c>
    </row>
    <row r="2730" spans="1:36" ht="17.25" hidden="1" customHeight="1" x14ac:dyDescent="0.2">
      <c r="A2730" s="4" t="s">
        <v>33620</v>
      </c>
      <c r="B2730" t="s">
        <v>33019</v>
      </c>
      <c r="C2730" t="s">
        <v>33621</v>
      </c>
      <c r="E2730" t="s">
        <v>56</v>
      </c>
      <c r="F2730" t="s">
        <v>617</v>
      </c>
      <c r="G2730" s="5">
        <v>946</v>
      </c>
      <c r="H2730" t="s">
        <v>42</v>
      </c>
      <c r="I2730" t="s">
        <v>43</v>
      </c>
      <c r="J2730" t="s">
        <v>559</v>
      </c>
      <c r="N2730" s="6">
        <v>2014</v>
      </c>
      <c r="R2730" s="7">
        <v>34.912999999999997</v>
      </c>
      <c r="S2730" s="7">
        <v>127.593</v>
      </c>
      <c r="T2730" t="s">
        <v>46</v>
      </c>
      <c r="U2730" t="s">
        <v>33622</v>
      </c>
      <c r="X2730" t="s">
        <v>33230</v>
      </c>
      <c r="Y2730" t="s">
        <v>19854</v>
      </c>
      <c r="Z2730" t="s">
        <v>21048</v>
      </c>
      <c r="AG2730" t="s">
        <v>33623</v>
      </c>
      <c r="AH2730" s="27" t="s">
        <v>33627</v>
      </c>
      <c r="AI2730" t="s">
        <v>33625</v>
      </c>
      <c r="AJ2730" t="s">
        <v>33628</v>
      </c>
    </row>
    <row r="2731" spans="1:36" ht="17.25" hidden="1" customHeight="1" x14ac:dyDescent="0.2">
      <c r="A2731" s="4" t="s">
        <v>33637</v>
      </c>
      <c r="B2731" t="s">
        <v>33630</v>
      </c>
      <c r="C2731" t="s">
        <v>33638</v>
      </c>
      <c r="E2731" t="s">
        <v>40</v>
      </c>
      <c r="F2731" t="s">
        <v>570</v>
      </c>
      <c r="G2731" s="5">
        <v>60</v>
      </c>
      <c r="H2731" t="s">
        <v>42</v>
      </c>
      <c r="I2731" t="s">
        <v>528</v>
      </c>
      <c r="J2731" t="s">
        <v>45</v>
      </c>
      <c r="K2731" t="s">
        <v>45</v>
      </c>
      <c r="N2731" s="27">
        <v>2015</v>
      </c>
      <c r="R2731" s="7">
        <v>6.9538007927066596</v>
      </c>
      <c r="S2731" s="7">
        <v>79.855857797325697</v>
      </c>
      <c r="T2731" t="s">
        <v>46</v>
      </c>
      <c r="U2731" t="s">
        <v>33639</v>
      </c>
      <c r="X2731" t="s">
        <v>32795</v>
      </c>
      <c r="Y2731" t="s">
        <v>19854</v>
      </c>
      <c r="Z2731" t="s">
        <v>19855</v>
      </c>
      <c r="AG2731" t="s">
        <v>33640</v>
      </c>
      <c r="AH2731" s="6">
        <v>1160667</v>
      </c>
      <c r="AI2731" t="s">
        <v>33641</v>
      </c>
      <c r="AJ2731" t="s">
        <v>33642</v>
      </c>
    </row>
    <row r="2732" spans="1:36" ht="17.25" hidden="1" customHeight="1" x14ac:dyDescent="0.2">
      <c r="A2732" s="4" t="s">
        <v>33643</v>
      </c>
      <c r="B2732" t="s">
        <v>33630</v>
      </c>
      <c r="C2732" t="s">
        <v>33644</v>
      </c>
      <c r="E2732" t="s">
        <v>40</v>
      </c>
      <c r="F2732" t="s">
        <v>570</v>
      </c>
      <c r="G2732" s="5">
        <v>62.4</v>
      </c>
      <c r="H2732" t="s">
        <v>42</v>
      </c>
      <c r="I2732" t="s">
        <v>528</v>
      </c>
      <c r="J2732" t="s">
        <v>45</v>
      </c>
      <c r="K2732" t="s">
        <v>45</v>
      </c>
      <c r="N2732" s="27">
        <v>2015</v>
      </c>
      <c r="R2732" s="7">
        <v>6.9538007927066596</v>
      </c>
      <c r="S2732" s="7">
        <v>79.855857797325697</v>
      </c>
      <c r="T2732" t="s">
        <v>46</v>
      </c>
      <c r="U2732" t="s">
        <v>33639</v>
      </c>
      <c r="X2732" t="s">
        <v>32795</v>
      </c>
      <c r="Y2732" t="s">
        <v>19854</v>
      </c>
      <c r="Z2732" t="s">
        <v>19855</v>
      </c>
      <c r="AG2732" t="s">
        <v>33640</v>
      </c>
      <c r="AH2732" s="6">
        <v>1160667</v>
      </c>
      <c r="AI2732" t="s">
        <v>33645</v>
      </c>
      <c r="AJ2732" t="s">
        <v>33646</v>
      </c>
    </row>
    <row r="2733" spans="1:36" ht="17.25" hidden="1" customHeight="1" x14ac:dyDescent="0.2">
      <c r="A2733" s="4" t="s">
        <v>33660</v>
      </c>
      <c r="B2733" t="s">
        <v>33630</v>
      </c>
      <c r="C2733" t="s">
        <v>33661</v>
      </c>
      <c r="E2733" t="s">
        <v>40</v>
      </c>
      <c r="F2733" t="s">
        <v>617</v>
      </c>
      <c r="G2733" s="5">
        <v>500</v>
      </c>
      <c r="H2733" t="s">
        <v>558</v>
      </c>
      <c r="I2733" t="s">
        <v>45</v>
      </c>
      <c r="J2733" t="s">
        <v>45</v>
      </c>
      <c r="K2733" t="s">
        <v>45</v>
      </c>
      <c r="L2733" t="s">
        <v>45</v>
      </c>
      <c r="N2733" s="6">
        <v>2025</v>
      </c>
      <c r="R2733" s="7">
        <v>6.9544090000000001</v>
      </c>
      <c r="S2733" s="7">
        <v>79.877894999999995</v>
      </c>
      <c r="T2733" t="s">
        <v>504</v>
      </c>
      <c r="U2733" t="s">
        <v>33662</v>
      </c>
      <c r="W2733" t="s">
        <v>33639</v>
      </c>
      <c r="X2733" t="s">
        <v>1289</v>
      </c>
      <c r="Y2733" t="s">
        <v>19854</v>
      </c>
      <c r="Z2733" t="s">
        <v>19855</v>
      </c>
      <c r="AG2733" t="s">
        <v>45</v>
      </c>
      <c r="AH2733" s="27"/>
      <c r="AI2733" t="s">
        <v>33663</v>
      </c>
      <c r="AJ2733" t="s">
        <v>33664</v>
      </c>
    </row>
    <row r="2734" spans="1:36" ht="17.25" hidden="1" customHeight="1" x14ac:dyDescent="0.2">
      <c r="A2734" s="4" t="s">
        <v>33676</v>
      </c>
      <c r="B2734" t="s">
        <v>33630</v>
      </c>
      <c r="C2734" t="s">
        <v>33677</v>
      </c>
      <c r="E2734" t="s">
        <v>40</v>
      </c>
      <c r="F2734" t="s">
        <v>617</v>
      </c>
      <c r="G2734" s="5">
        <v>300</v>
      </c>
      <c r="H2734" t="s">
        <v>558</v>
      </c>
      <c r="I2734" t="s">
        <v>43</v>
      </c>
      <c r="J2734" t="s">
        <v>45</v>
      </c>
      <c r="K2734" t="s">
        <v>45</v>
      </c>
      <c r="L2734" t="s">
        <v>45</v>
      </c>
      <c r="N2734" s="6">
        <v>2024</v>
      </c>
      <c r="R2734" s="7">
        <v>6.9915469999999997</v>
      </c>
      <c r="S2734" s="7">
        <v>79.869995000000003</v>
      </c>
      <c r="T2734" t="s">
        <v>504</v>
      </c>
      <c r="U2734" t="s">
        <v>33678</v>
      </c>
      <c r="W2734" t="s">
        <v>33679</v>
      </c>
      <c r="X2734" t="s">
        <v>1289</v>
      </c>
      <c r="Y2734" t="s">
        <v>19854</v>
      </c>
      <c r="Z2734" t="s">
        <v>19855</v>
      </c>
      <c r="AG2734" t="s">
        <v>33680</v>
      </c>
      <c r="AH2734" s="6">
        <v>1199507</v>
      </c>
      <c r="AI2734" t="s">
        <v>33681</v>
      </c>
      <c r="AJ2734" t="s">
        <v>33682</v>
      </c>
    </row>
    <row r="2735" spans="1:36" ht="17.25" hidden="1" customHeight="1" x14ac:dyDescent="0.2">
      <c r="A2735" s="4" t="s">
        <v>33692</v>
      </c>
      <c r="B2735" t="s">
        <v>33630</v>
      </c>
      <c r="C2735" t="s">
        <v>33693</v>
      </c>
      <c r="E2735" t="s">
        <v>40</v>
      </c>
      <c r="F2735" t="s">
        <v>86</v>
      </c>
      <c r="G2735" s="5">
        <v>163</v>
      </c>
      <c r="H2735" t="s">
        <v>558</v>
      </c>
      <c r="I2735" t="s">
        <v>43</v>
      </c>
      <c r="J2735" t="s">
        <v>45</v>
      </c>
      <c r="K2735" t="s">
        <v>45</v>
      </c>
      <c r="L2735" t="s">
        <v>45</v>
      </c>
      <c r="N2735" s="6">
        <v>2024</v>
      </c>
      <c r="R2735" s="7">
        <v>6.9528652438245002</v>
      </c>
      <c r="S2735" s="7">
        <v>79.878580999607905</v>
      </c>
      <c r="T2735" t="s">
        <v>46</v>
      </c>
      <c r="U2735" t="s">
        <v>33655</v>
      </c>
      <c r="W2735" t="s">
        <v>33639</v>
      </c>
      <c r="X2735" t="s">
        <v>33694</v>
      </c>
      <c r="Y2735" t="s">
        <v>19854</v>
      </c>
      <c r="Z2735" t="s">
        <v>19855</v>
      </c>
      <c r="AG2735" t="s">
        <v>33656</v>
      </c>
      <c r="AI2735" t="s">
        <v>33695</v>
      </c>
      <c r="AJ2735" t="s">
        <v>33696</v>
      </c>
    </row>
    <row r="2736" spans="1:36" ht="17.25" hidden="1" customHeight="1" x14ac:dyDescent="0.2">
      <c r="A2736" s="4" t="s">
        <v>33702</v>
      </c>
      <c r="B2736" t="s">
        <v>33630</v>
      </c>
      <c r="C2736" t="s">
        <v>33703</v>
      </c>
      <c r="E2736" t="s">
        <v>40</v>
      </c>
      <c r="F2736" t="s">
        <v>33704</v>
      </c>
      <c r="G2736" s="5">
        <v>300</v>
      </c>
      <c r="H2736" t="s">
        <v>42</v>
      </c>
      <c r="I2736" t="s">
        <v>43</v>
      </c>
      <c r="J2736" t="s">
        <v>45</v>
      </c>
      <c r="N2736" s="6">
        <v>2021</v>
      </c>
      <c r="R2736" s="7">
        <v>7.0108800000000002</v>
      </c>
      <c r="S2736" s="7">
        <v>79.874379000000005</v>
      </c>
      <c r="T2736" t="s">
        <v>46</v>
      </c>
      <c r="U2736" t="s">
        <v>33678</v>
      </c>
      <c r="W2736" t="s">
        <v>33679</v>
      </c>
      <c r="X2736" t="s">
        <v>1289</v>
      </c>
      <c r="Y2736" t="s">
        <v>19854</v>
      </c>
      <c r="Z2736" t="s">
        <v>19855</v>
      </c>
      <c r="AG2736" t="s">
        <v>33705</v>
      </c>
      <c r="AI2736" t="s">
        <v>33706</v>
      </c>
      <c r="AJ2736" t="s">
        <v>33707</v>
      </c>
    </row>
    <row r="2737" spans="1:36" ht="17.25" hidden="1" customHeight="1" x14ac:dyDescent="0.2">
      <c r="A2737" s="4" t="s">
        <v>33779</v>
      </c>
      <c r="B2737" t="s">
        <v>33709</v>
      </c>
      <c r="C2737" t="s">
        <v>33780</v>
      </c>
      <c r="D2737" t="s">
        <v>33781</v>
      </c>
      <c r="E2737" t="s">
        <v>870</v>
      </c>
      <c r="F2737" t="s">
        <v>86</v>
      </c>
      <c r="G2737" s="5">
        <v>750</v>
      </c>
      <c r="H2737" t="s">
        <v>42</v>
      </c>
      <c r="I2737" t="s">
        <v>43</v>
      </c>
      <c r="J2737" t="s">
        <v>45</v>
      </c>
      <c r="K2737" t="s">
        <v>45</v>
      </c>
      <c r="L2737" t="s">
        <v>45</v>
      </c>
      <c r="N2737" s="6">
        <v>2013</v>
      </c>
      <c r="R2737" s="7">
        <v>33.268416000000002</v>
      </c>
      <c r="S2737" s="7">
        <v>36.328777000000002</v>
      </c>
      <c r="T2737" t="s">
        <v>46</v>
      </c>
      <c r="U2737" t="s">
        <v>33782</v>
      </c>
      <c r="X2737" t="s">
        <v>33783</v>
      </c>
      <c r="Y2737" t="s">
        <v>19854</v>
      </c>
      <c r="Z2737" t="s">
        <v>19864</v>
      </c>
      <c r="AD2737" t="s">
        <v>52</v>
      </c>
      <c r="AF2737" t="s">
        <v>52</v>
      </c>
      <c r="AG2737" t="s">
        <v>33784</v>
      </c>
      <c r="AH2737" s="8" t="s">
        <v>33788</v>
      </c>
      <c r="AI2737" t="s">
        <v>33786</v>
      </c>
      <c r="AJ2737" t="s">
        <v>33789</v>
      </c>
    </row>
    <row r="2738" spans="1:36" ht="17.25" hidden="1" customHeight="1" x14ac:dyDescent="0.2">
      <c r="A2738" s="4" t="s">
        <v>33779</v>
      </c>
      <c r="B2738" t="s">
        <v>33709</v>
      </c>
      <c r="C2738" t="s">
        <v>33780</v>
      </c>
      <c r="D2738" t="s">
        <v>33781</v>
      </c>
      <c r="E2738" t="s">
        <v>33790</v>
      </c>
      <c r="F2738" t="s">
        <v>86</v>
      </c>
      <c r="G2738" s="5">
        <v>750</v>
      </c>
      <c r="H2738" t="s">
        <v>139</v>
      </c>
      <c r="I2738" t="s">
        <v>43</v>
      </c>
      <c r="J2738" t="s">
        <v>45</v>
      </c>
      <c r="K2738" t="s">
        <v>45</v>
      </c>
      <c r="L2738" t="s">
        <v>45</v>
      </c>
      <c r="N2738" s="6">
        <v>2026</v>
      </c>
      <c r="R2738" s="7">
        <v>33.268416000000002</v>
      </c>
      <c r="S2738" s="7">
        <v>36.328777000000002</v>
      </c>
      <c r="T2738" t="s">
        <v>46</v>
      </c>
      <c r="U2738" t="s">
        <v>33782</v>
      </c>
      <c r="X2738" t="s">
        <v>33783</v>
      </c>
      <c r="Y2738" t="s">
        <v>19854</v>
      </c>
      <c r="Z2738" t="s">
        <v>19864</v>
      </c>
      <c r="AD2738" t="s">
        <v>52</v>
      </c>
      <c r="AF2738" t="s">
        <v>52</v>
      </c>
      <c r="AI2738" t="s">
        <v>33786</v>
      </c>
      <c r="AJ2738" t="s">
        <v>33791</v>
      </c>
    </row>
    <row r="2739" spans="1:36" ht="17.25" hidden="1" customHeight="1" x14ac:dyDescent="0.2">
      <c r="A2739" s="4" t="s">
        <v>33809</v>
      </c>
      <c r="B2739" t="s">
        <v>33709</v>
      </c>
      <c r="C2739" t="s">
        <v>33810</v>
      </c>
      <c r="D2739" t="s">
        <v>33811</v>
      </c>
      <c r="E2739" t="s">
        <v>33771</v>
      </c>
      <c r="F2739" t="s">
        <v>86</v>
      </c>
      <c r="G2739" s="5">
        <v>450</v>
      </c>
      <c r="H2739" t="s">
        <v>139</v>
      </c>
      <c r="I2739" t="s">
        <v>43</v>
      </c>
      <c r="J2739" t="s">
        <v>45</v>
      </c>
      <c r="K2739" t="s">
        <v>45</v>
      </c>
      <c r="L2739" t="s">
        <v>45</v>
      </c>
      <c r="N2739" s="24">
        <v>2023</v>
      </c>
      <c r="R2739" s="7">
        <v>34.465977000000002</v>
      </c>
      <c r="S2739" s="7">
        <v>36.783315999999999</v>
      </c>
      <c r="T2739" t="s">
        <v>46</v>
      </c>
      <c r="U2739" t="s">
        <v>33812</v>
      </c>
      <c r="X2739" t="s">
        <v>33721</v>
      </c>
      <c r="Y2739" t="s">
        <v>19854</v>
      </c>
      <c r="Z2739" t="s">
        <v>19864</v>
      </c>
      <c r="AD2739" t="s">
        <v>52</v>
      </c>
      <c r="AE2739" t="s">
        <v>131</v>
      </c>
      <c r="AF2739" t="s">
        <v>52</v>
      </c>
      <c r="AG2739" t="s">
        <v>33814</v>
      </c>
      <c r="AI2739" t="s">
        <v>33816</v>
      </c>
      <c r="AJ2739" t="s">
        <v>33820</v>
      </c>
    </row>
    <row r="2740" spans="1:36" ht="17.25" hidden="1" customHeight="1" x14ac:dyDescent="0.2">
      <c r="A2740" s="4" t="s">
        <v>33829</v>
      </c>
      <c r="B2740" t="s">
        <v>33709</v>
      </c>
      <c r="C2740" t="s">
        <v>33830</v>
      </c>
      <c r="D2740" t="s">
        <v>33831</v>
      </c>
      <c r="E2740" t="s">
        <v>696</v>
      </c>
      <c r="F2740" t="s">
        <v>86</v>
      </c>
      <c r="G2740" s="5">
        <v>183</v>
      </c>
      <c r="H2740" t="s">
        <v>139</v>
      </c>
      <c r="I2740" t="s">
        <v>65</v>
      </c>
      <c r="J2740" t="s">
        <v>45</v>
      </c>
      <c r="K2740" t="s">
        <v>45</v>
      </c>
      <c r="L2740" t="s">
        <v>45</v>
      </c>
      <c r="N2740" s="24">
        <v>2023</v>
      </c>
      <c r="R2740" s="7">
        <v>35.532671999999998</v>
      </c>
      <c r="S2740" s="7">
        <v>35.799197999999997</v>
      </c>
      <c r="T2740" t="s">
        <v>504</v>
      </c>
      <c r="U2740" t="s">
        <v>33832</v>
      </c>
      <c r="X2740" t="s">
        <v>33825</v>
      </c>
      <c r="Y2740" t="s">
        <v>19854</v>
      </c>
      <c r="Z2740" t="s">
        <v>19864</v>
      </c>
      <c r="AD2740" t="s">
        <v>52</v>
      </c>
      <c r="AE2740" t="s">
        <v>131</v>
      </c>
      <c r="AF2740" t="s">
        <v>52</v>
      </c>
      <c r="AG2740" t="s">
        <v>33833</v>
      </c>
      <c r="AH2740" s="8">
        <v>1295121</v>
      </c>
      <c r="AI2740" t="s">
        <v>33834</v>
      </c>
      <c r="AJ2740" t="s">
        <v>33836</v>
      </c>
    </row>
    <row r="2741" spans="1:36" ht="17.25" hidden="1" customHeight="1" x14ac:dyDescent="0.2">
      <c r="A2741" s="4" t="s">
        <v>33829</v>
      </c>
      <c r="B2741" t="s">
        <v>33709</v>
      </c>
      <c r="C2741" t="s">
        <v>33830</v>
      </c>
      <c r="D2741" t="s">
        <v>33831</v>
      </c>
      <c r="E2741" t="s">
        <v>703</v>
      </c>
      <c r="F2741" t="s">
        <v>86</v>
      </c>
      <c r="G2741" s="5">
        <v>183</v>
      </c>
      <c r="H2741" t="s">
        <v>139</v>
      </c>
      <c r="I2741" t="s">
        <v>65</v>
      </c>
      <c r="J2741" t="s">
        <v>45</v>
      </c>
      <c r="K2741" t="s">
        <v>45</v>
      </c>
      <c r="L2741" t="s">
        <v>45</v>
      </c>
      <c r="N2741" s="6">
        <v>2023</v>
      </c>
      <c r="R2741" s="7">
        <v>35.532671999999998</v>
      </c>
      <c r="S2741" s="7">
        <v>35.799197999999997</v>
      </c>
      <c r="T2741" t="s">
        <v>504</v>
      </c>
      <c r="U2741" t="s">
        <v>33832</v>
      </c>
      <c r="X2741" t="s">
        <v>33825</v>
      </c>
      <c r="Y2741" t="s">
        <v>19854</v>
      </c>
      <c r="Z2741" t="s">
        <v>19864</v>
      </c>
      <c r="AF2741" t="s">
        <v>52</v>
      </c>
      <c r="AG2741" t="s">
        <v>33833</v>
      </c>
      <c r="AH2741" s="8">
        <v>1295125</v>
      </c>
      <c r="AI2741" t="s">
        <v>33834</v>
      </c>
      <c r="AJ2741" t="s">
        <v>33837</v>
      </c>
    </row>
    <row r="2742" spans="1:36" ht="17.25" hidden="1" customHeight="1" x14ac:dyDescent="0.2">
      <c r="A2742" s="4" t="s">
        <v>33829</v>
      </c>
      <c r="B2742" t="s">
        <v>33709</v>
      </c>
      <c r="C2742" t="s">
        <v>33830</v>
      </c>
      <c r="D2742" t="s">
        <v>33831</v>
      </c>
      <c r="E2742" t="s">
        <v>719</v>
      </c>
      <c r="F2742" t="s">
        <v>86</v>
      </c>
      <c r="G2742" s="5">
        <v>160</v>
      </c>
      <c r="H2742" t="s">
        <v>139</v>
      </c>
      <c r="I2742" t="s">
        <v>240</v>
      </c>
      <c r="J2742" t="s">
        <v>45</v>
      </c>
      <c r="K2742" t="s">
        <v>45</v>
      </c>
      <c r="L2742" t="s">
        <v>45</v>
      </c>
      <c r="N2742" s="6">
        <v>2023</v>
      </c>
      <c r="R2742" s="7">
        <v>35.532671999999998</v>
      </c>
      <c r="S2742" s="7">
        <v>35.799197999999997</v>
      </c>
      <c r="T2742" t="s">
        <v>504</v>
      </c>
      <c r="U2742" t="s">
        <v>33832</v>
      </c>
      <c r="X2742" t="s">
        <v>33825</v>
      </c>
      <c r="Y2742" t="s">
        <v>19854</v>
      </c>
      <c r="Z2742" t="s">
        <v>19864</v>
      </c>
      <c r="AF2742" t="s">
        <v>52</v>
      </c>
      <c r="AG2742" t="s">
        <v>33833</v>
      </c>
      <c r="AH2742" s="8">
        <v>1295126</v>
      </c>
      <c r="AI2742" t="s">
        <v>33834</v>
      </c>
      <c r="AJ2742" t="s">
        <v>33838</v>
      </c>
    </row>
    <row r="2743" spans="1:36" ht="17.25" hidden="1" customHeight="1" x14ac:dyDescent="0.2">
      <c r="A2743" s="4" t="s">
        <v>33898</v>
      </c>
      <c r="B2743" t="s">
        <v>33888</v>
      </c>
      <c r="C2743" t="s">
        <v>33899</v>
      </c>
      <c r="D2743" t="s">
        <v>33900</v>
      </c>
      <c r="E2743" t="s">
        <v>40</v>
      </c>
      <c r="F2743" t="s">
        <v>617</v>
      </c>
      <c r="G2743" s="5">
        <v>1100</v>
      </c>
      <c r="H2743" t="s">
        <v>558</v>
      </c>
      <c r="I2743" t="s">
        <v>45</v>
      </c>
      <c r="J2743" t="s">
        <v>45</v>
      </c>
      <c r="K2743" t="s">
        <v>45</v>
      </c>
      <c r="L2743" t="s">
        <v>45</v>
      </c>
      <c r="M2743" t="s">
        <v>559</v>
      </c>
      <c r="N2743" s="6">
        <v>2027</v>
      </c>
      <c r="R2743" s="7">
        <v>23.531780900000001</v>
      </c>
      <c r="S2743" s="7">
        <v>120.4727159</v>
      </c>
      <c r="T2743" t="s">
        <v>504</v>
      </c>
      <c r="U2743" t="s">
        <v>33901</v>
      </c>
      <c r="W2743" t="s">
        <v>33902</v>
      </c>
      <c r="Y2743" t="s">
        <v>19854</v>
      </c>
      <c r="Z2743" t="s">
        <v>21048</v>
      </c>
      <c r="AC2743" t="s">
        <v>33903</v>
      </c>
      <c r="AG2743" t="s">
        <v>33904</v>
      </c>
      <c r="AH2743" s="27"/>
      <c r="AI2743" t="s">
        <v>33905</v>
      </c>
      <c r="AJ2743" t="s">
        <v>33906</v>
      </c>
    </row>
    <row r="2744" spans="1:36" ht="17.25" hidden="1" customHeight="1" x14ac:dyDescent="0.2">
      <c r="A2744" s="4" t="s">
        <v>33907</v>
      </c>
      <c r="B2744" t="s">
        <v>33888</v>
      </c>
      <c r="C2744" t="s">
        <v>33908</v>
      </c>
      <c r="D2744" t="s">
        <v>33909</v>
      </c>
      <c r="E2744" t="s">
        <v>56</v>
      </c>
      <c r="F2744" t="s">
        <v>617</v>
      </c>
      <c r="G2744" s="5">
        <v>510</v>
      </c>
      <c r="H2744" t="s">
        <v>42</v>
      </c>
      <c r="I2744" t="s">
        <v>43</v>
      </c>
      <c r="J2744" t="s">
        <v>44</v>
      </c>
      <c r="N2744" s="6">
        <v>2021</v>
      </c>
      <c r="R2744" s="7">
        <v>23.531780900000001</v>
      </c>
      <c r="S2744" s="7">
        <v>120.4727159</v>
      </c>
      <c r="T2744" t="s">
        <v>46</v>
      </c>
      <c r="U2744" t="s">
        <v>33901</v>
      </c>
      <c r="W2744" t="s">
        <v>33902</v>
      </c>
      <c r="Y2744" t="s">
        <v>19854</v>
      </c>
      <c r="Z2744" t="s">
        <v>21048</v>
      </c>
      <c r="AC2744" t="s">
        <v>33903</v>
      </c>
      <c r="AG2744" t="s">
        <v>33904</v>
      </c>
      <c r="AH2744" s="27" t="s">
        <v>33913</v>
      </c>
      <c r="AI2744" t="s">
        <v>33911</v>
      </c>
      <c r="AJ2744" t="s">
        <v>33914</v>
      </c>
    </row>
    <row r="2745" spans="1:36" ht="17.25" hidden="1" customHeight="1" x14ac:dyDescent="0.2">
      <c r="A2745" s="4" t="s">
        <v>33923</v>
      </c>
      <c r="B2745" t="s">
        <v>33888</v>
      </c>
      <c r="C2745" t="s">
        <v>33924</v>
      </c>
      <c r="D2745" t="s">
        <v>33925</v>
      </c>
      <c r="E2745" t="s">
        <v>40</v>
      </c>
      <c r="F2745" t="s">
        <v>617</v>
      </c>
      <c r="G2745" s="5">
        <v>610</v>
      </c>
      <c r="H2745" t="s">
        <v>486</v>
      </c>
      <c r="I2745" t="s">
        <v>43</v>
      </c>
      <c r="J2745" t="s">
        <v>45</v>
      </c>
      <c r="K2745" t="s">
        <v>45</v>
      </c>
      <c r="L2745" t="s">
        <v>45</v>
      </c>
      <c r="N2745" s="24">
        <v>2025</v>
      </c>
      <c r="R2745" s="7">
        <v>24.227391000000001</v>
      </c>
      <c r="S2745" s="7">
        <v>120.4699</v>
      </c>
      <c r="T2745" t="s">
        <v>504</v>
      </c>
      <c r="U2745" t="s">
        <v>33926</v>
      </c>
      <c r="W2745" t="s">
        <v>33927</v>
      </c>
      <c r="Y2745" t="s">
        <v>19854</v>
      </c>
      <c r="Z2745" t="s">
        <v>21048</v>
      </c>
      <c r="AI2745" t="s">
        <v>33928</v>
      </c>
      <c r="AJ2745" t="s">
        <v>33929</v>
      </c>
    </row>
    <row r="2746" spans="1:36" ht="17.25" hidden="1" customHeight="1" x14ac:dyDescent="0.2">
      <c r="A2746" s="4" t="s">
        <v>33930</v>
      </c>
      <c r="B2746" t="s">
        <v>33888</v>
      </c>
      <c r="C2746" t="s">
        <v>33931</v>
      </c>
      <c r="D2746" t="s">
        <v>33932</v>
      </c>
      <c r="E2746" t="s">
        <v>28990</v>
      </c>
      <c r="F2746" t="s">
        <v>617</v>
      </c>
      <c r="G2746" s="5">
        <v>300</v>
      </c>
      <c r="H2746" t="s">
        <v>42</v>
      </c>
      <c r="I2746" t="s">
        <v>65</v>
      </c>
      <c r="J2746" t="s">
        <v>45</v>
      </c>
      <c r="N2746" s="24">
        <v>2018</v>
      </c>
      <c r="P2746" s="24">
        <v>2023</v>
      </c>
      <c r="R2746" s="7">
        <v>25.029685499999999</v>
      </c>
      <c r="S2746" s="7">
        <v>121.0482196</v>
      </c>
      <c r="T2746" t="s">
        <v>46</v>
      </c>
      <c r="U2746" t="s">
        <v>33933</v>
      </c>
      <c r="V2746" t="s">
        <v>33934</v>
      </c>
      <c r="W2746" t="s">
        <v>33933</v>
      </c>
      <c r="Y2746" t="s">
        <v>19854</v>
      </c>
      <c r="Z2746" t="s">
        <v>21048</v>
      </c>
      <c r="AC2746" t="s">
        <v>33935</v>
      </c>
      <c r="AG2746" t="s">
        <v>33936</v>
      </c>
      <c r="AH2746" s="24">
        <v>1201806</v>
      </c>
      <c r="AI2746" t="s">
        <v>33938</v>
      </c>
      <c r="AJ2746" t="s">
        <v>33950</v>
      </c>
    </row>
    <row r="2747" spans="1:36" ht="17.25" hidden="1" customHeight="1" x14ac:dyDescent="0.2">
      <c r="A2747" s="4" t="s">
        <v>33930</v>
      </c>
      <c r="B2747" t="s">
        <v>33888</v>
      </c>
      <c r="C2747" t="s">
        <v>33931</v>
      </c>
      <c r="D2747" t="s">
        <v>33932</v>
      </c>
      <c r="E2747" t="s">
        <v>28993</v>
      </c>
      <c r="F2747" t="s">
        <v>617</v>
      </c>
      <c r="G2747" s="5">
        <v>300</v>
      </c>
      <c r="H2747" t="s">
        <v>42</v>
      </c>
      <c r="I2747" t="s">
        <v>65</v>
      </c>
      <c r="J2747" t="s">
        <v>45</v>
      </c>
      <c r="N2747" s="6">
        <v>2018</v>
      </c>
      <c r="P2747" s="24">
        <v>2023</v>
      </c>
      <c r="R2747" s="7">
        <v>25.029685499999999</v>
      </c>
      <c r="S2747" s="7">
        <v>121.0482196</v>
      </c>
      <c r="T2747" t="s">
        <v>46</v>
      </c>
      <c r="U2747" t="s">
        <v>33933</v>
      </c>
      <c r="V2747" t="s">
        <v>33934</v>
      </c>
      <c r="W2747" t="s">
        <v>33933</v>
      </c>
      <c r="Y2747" t="s">
        <v>19854</v>
      </c>
      <c r="Z2747" t="s">
        <v>21048</v>
      </c>
      <c r="AC2747" t="s">
        <v>33935</v>
      </c>
      <c r="AG2747" t="s">
        <v>33936</v>
      </c>
      <c r="AH2747" s="6">
        <v>1289091</v>
      </c>
      <c r="AI2747" t="s">
        <v>33938</v>
      </c>
      <c r="AJ2747" t="s">
        <v>33951</v>
      </c>
    </row>
    <row r="2748" spans="1:36" ht="17.25" hidden="1" customHeight="1" x14ac:dyDescent="0.2">
      <c r="A2748" s="4" t="s">
        <v>33930</v>
      </c>
      <c r="B2748" t="s">
        <v>33888</v>
      </c>
      <c r="C2748" t="s">
        <v>33931</v>
      </c>
      <c r="D2748" t="s">
        <v>33932</v>
      </c>
      <c r="E2748" t="s">
        <v>28996</v>
      </c>
      <c r="F2748" t="s">
        <v>1711</v>
      </c>
      <c r="G2748" s="5">
        <v>300</v>
      </c>
      <c r="H2748" t="s">
        <v>139</v>
      </c>
      <c r="I2748" t="s">
        <v>240</v>
      </c>
      <c r="J2748" t="s">
        <v>45</v>
      </c>
      <c r="N2748" s="6">
        <v>2024</v>
      </c>
      <c r="R2748" s="7">
        <v>25.029685499999999</v>
      </c>
      <c r="S2748" s="7">
        <v>121.0482196</v>
      </c>
      <c r="T2748" t="s">
        <v>46</v>
      </c>
      <c r="U2748" t="s">
        <v>33933</v>
      </c>
      <c r="V2748" t="s">
        <v>33934</v>
      </c>
      <c r="W2748" t="s">
        <v>33933</v>
      </c>
      <c r="Y2748" t="s">
        <v>19854</v>
      </c>
      <c r="Z2748" t="s">
        <v>21048</v>
      </c>
      <c r="AC2748" t="s">
        <v>33935</v>
      </c>
      <c r="AG2748" t="s">
        <v>33936</v>
      </c>
      <c r="AH2748" s="6">
        <v>1304981</v>
      </c>
      <c r="AI2748" t="s">
        <v>33938</v>
      </c>
      <c r="AJ2748" t="s">
        <v>33952</v>
      </c>
    </row>
    <row r="2749" spans="1:36" ht="17.25" hidden="1" customHeight="1" x14ac:dyDescent="0.2">
      <c r="A2749" s="4" t="s">
        <v>33930</v>
      </c>
      <c r="B2749" t="s">
        <v>33888</v>
      </c>
      <c r="C2749" t="s">
        <v>33931</v>
      </c>
      <c r="D2749" t="s">
        <v>33932</v>
      </c>
      <c r="E2749" t="s">
        <v>3929</v>
      </c>
      <c r="F2749" t="s">
        <v>617</v>
      </c>
      <c r="G2749" s="5">
        <v>1124</v>
      </c>
      <c r="H2749" t="s">
        <v>42</v>
      </c>
      <c r="I2749" t="s">
        <v>43</v>
      </c>
      <c r="J2749" t="s">
        <v>45</v>
      </c>
      <c r="M2749" t="s">
        <v>559</v>
      </c>
      <c r="N2749" s="6">
        <v>2023</v>
      </c>
      <c r="R2749" s="7">
        <v>25.029685499999999</v>
      </c>
      <c r="S2749" s="7">
        <v>121.0482196</v>
      </c>
      <c r="T2749" t="s">
        <v>46</v>
      </c>
      <c r="U2749" t="s">
        <v>33933</v>
      </c>
      <c r="V2749" t="s">
        <v>33934</v>
      </c>
      <c r="W2749" t="s">
        <v>33933</v>
      </c>
      <c r="Y2749" t="s">
        <v>19854</v>
      </c>
      <c r="Z2749" t="s">
        <v>21048</v>
      </c>
      <c r="AC2749" t="s">
        <v>33935</v>
      </c>
      <c r="AG2749" t="s">
        <v>33936</v>
      </c>
      <c r="AH2749" s="27" t="s">
        <v>33953</v>
      </c>
      <c r="AI2749" t="s">
        <v>33938</v>
      </c>
      <c r="AJ2749" t="s">
        <v>33954</v>
      </c>
    </row>
    <row r="2750" spans="1:36" ht="17.25" hidden="1" customHeight="1" x14ac:dyDescent="0.2">
      <c r="A2750" s="4" t="s">
        <v>33930</v>
      </c>
      <c r="B2750" t="s">
        <v>33888</v>
      </c>
      <c r="C2750" t="s">
        <v>33931</v>
      </c>
      <c r="D2750" t="s">
        <v>33932</v>
      </c>
      <c r="E2750" t="s">
        <v>4787</v>
      </c>
      <c r="F2750" t="s">
        <v>617</v>
      </c>
      <c r="G2750" s="5">
        <v>1124</v>
      </c>
      <c r="H2750" t="s">
        <v>139</v>
      </c>
      <c r="I2750" t="s">
        <v>43</v>
      </c>
      <c r="J2750" t="s">
        <v>45</v>
      </c>
      <c r="M2750" t="s">
        <v>559</v>
      </c>
      <c r="N2750" s="6">
        <v>2023</v>
      </c>
      <c r="R2750" s="7">
        <v>25.029685499999999</v>
      </c>
      <c r="S2750" s="7">
        <v>121.0482196</v>
      </c>
      <c r="T2750" t="s">
        <v>46</v>
      </c>
      <c r="U2750" t="s">
        <v>33933</v>
      </c>
      <c r="V2750" t="s">
        <v>33934</v>
      </c>
      <c r="W2750" t="s">
        <v>33933</v>
      </c>
      <c r="Y2750" t="s">
        <v>19854</v>
      </c>
      <c r="Z2750" t="s">
        <v>21048</v>
      </c>
      <c r="AC2750" t="s">
        <v>33935</v>
      </c>
      <c r="AG2750" t="s">
        <v>33936</v>
      </c>
      <c r="AH2750" s="27" t="s">
        <v>33955</v>
      </c>
      <c r="AI2750" t="s">
        <v>33938</v>
      </c>
      <c r="AJ2750" t="s">
        <v>33956</v>
      </c>
    </row>
    <row r="2751" spans="1:36" ht="17.25" hidden="1" customHeight="1" x14ac:dyDescent="0.2">
      <c r="A2751" s="4" t="s">
        <v>33957</v>
      </c>
      <c r="B2751" t="s">
        <v>33888</v>
      </c>
      <c r="C2751" t="s">
        <v>33958</v>
      </c>
      <c r="D2751" t="s">
        <v>33959</v>
      </c>
      <c r="E2751" t="s">
        <v>75</v>
      </c>
      <c r="F2751" t="s">
        <v>617</v>
      </c>
      <c r="G2751" s="5">
        <v>1100</v>
      </c>
      <c r="H2751" t="s">
        <v>139</v>
      </c>
      <c r="I2751" t="s">
        <v>43</v>
      </c>
      <c r="J2751" t="s">
        <v>45</v>
      </c>
      <c r="N2751" s="6">
        <v>2024</v>
      </c>
      <c r="R2751" s="7">
        <v>23.661411699999999</v>
      </c>
      <c r="S2751" s="7">
        <v>120.5304967</v>
      </c>
      <c r="T2751" t="s">
        <v>46</v>
      </c>
      <c r="U2751" t="s">
        <v>33960</v>
      </c>
      <c r="V2751" t="s">
        <v>33961</v>
      </c>
      <c r="W2751" t="s">
        <v>33960</v>
      </c>
      <c r="Y2751" t="s">
        <v>19854</v>
      </c>
      <c r="Z2751" t="s">
        <v>21048</v>
      </c>
      <c r="AC2751" t="s">
        <v>33962</v>
      </c>
      <c r="AG2751" t="s">
        <v>33963</v>
      </c>
      <c r="AH2751" s="27" t="s">
        <v>33969</v>
      </c>
      <c r="AI2751" t="s">
        <v>33965</v>
      </c>
      <c r="AJ2751" t="s">
        <v>33970</v>
      </c>
    </row>
    <row r="2752" spans="1:36" ht="17.25" hidden="1" customHeight="1" x14ac:dyDescent="0.2">
      <c r="A2752" s="4" t="s">
        <v>33971</v>
      </c>
      <c r="B2752" t="s">
        <v>33888</v>
      </c>
      <c r="C2752" t="s">
        <v>33972</v>
      </c>
      <c r="D2752" t="s">
        <v>33973</v>
      </c>
      <c r="E2752" t="s">
        <v>1065</v>
      </c>
      <c r="F2752" t="s">
        <v>617</v>
      </c>
      <c r="G2752" s="5">
        <v>1100</v>
      </c>
      <c r="H2752" t="s">
        <v>486</v>
      </c>
      <c r="I2752" t="s">
        <v>43</v>
      </c>
      <c r="J2752" t="s">
        <v>45</v>
      </c>
      <c r="K2752" t="s">
        <v>45</v>
      </c>
      <c r="L2752" t="s">
        <v>45</v>
      </c>
      <c r="M2752" t="s">
        <v>559</v>
      </c>
      <c r="N2752" s="6">
        <v>2027</v>
      </c>
      <c r="R2752" s="7">
        <v>25.116522700000001</v>
      </c>
      <c r="S2752" s="7">
        <v>121.2562928</v>
      </c>
      <c r="T2752" t="s">
        <v>46</v>
      </c>
      <c r="U2752" t="s">
        <v>33933</v>
      </c>
      <c r="V2752" t="s">
        <v>33974</v>
      </c>
      <c r="W2752" t="s">
        <v>33933</v>
      </c>
      <c r="Y2752" t="s">
        <v>19854</v>
      </c>
      <c r="Z2752" t="s">
        <v>21048</v>
      </c>
      <c r="AC2752" t="s">
        <v>33982</v>
      </c>
      <c r="AG2752" t="s">
        <v>33976</v>
      </c>
      <c r="AH2752" s="27"/>
      <c r="AI2752" t="s">
        <v>33978</v>
      </c>
      <c r="AJ2752" t="s">
        <v>33983</v>
      </c>
    </row>
    <row r="2753" spans="1:36" ht="17.25" hidden="1" customHeight="1" x14ac:dyDescent="0.2">
      <c r="A2753" s="4" t="s">
        <v>33984</v>
      </c>
      <c r="B2753" t="s">
        <v>33888</v>
      </c>
      <c r="C2753" t="s">
        <v>33985</v>
      </c>
      <c r="D2753" t="s">
        <v>33986</v>
      </c>
      <c r="E2753" t="s">
        <v>40</v>
      </c>
      <c r="F2753" t="s">
        <v>617</v>
      </c>
      <c r="G2753" s="5">
        <v>1300</v>
      </c>
      <c r="H2753" t="s">
        <v>486</v>
      </c>
      <c r="I2753" t="s">
        <v>43</v>
      </c>
      <c r="J2753" t="s">
        <v>45</v>
      </c>
      <c r="K2753" t="s">
        <v>45</v>
      </c>
      <c r="L2753" t="s">
        <v>45</v>
      </c>
      <c r="M2753" t="s">
        <v>5341</v>
      </c>
      <c r="N2753" s="6">
        <v>2027</v>
      </c>
      <c r="R2753" s="7">
        <v>25.157226999999999</v>
      </c>
      <c r="S2753" s="7">
        <v>121.73974</v>
      </c>
      <c r="T2753" t="s">
        <v>46</v>
      </c>
      <c r="U2753" t="s">
        <v>33987</v>
      </c>
      <c r="V2753" t="s">
        <v>21275</v>
      </c>
      <c r="W2753" t="s">
        <v>33988</v>
      </c>
      <c r="X2753" t="s">
        <v>33987</v>
      </c>
      <c r="Y2753" t="s">
        <v>19854</v>
      </c>
      <c r="Z2753" t="s">
        <v>21048</v>
      </c>
      <c r="AC2753" t="s">
        <v>33989</v>
      </c>
      <c r="AG2753" t="s">
        <v>33990</v>
      </c>
      <c r="AH2753" s="27"/>
      <c r="AI2753" t="s">
        <v>33991</v>
      </c>
      <c r="AJ2753" t="s">
        <v>33992</v>
      </c>
    </row>
    <row r="2754" spans="1:36" ht="17.25" hidden="1" customHeight="1" x14ac:dyDescent="0.2">
      <c r="A2754" s="4" t="s">
        <v>33984</v>
      </c>
      <c r="B2754" t="s">
        <v>33888</v>
      </c>
      <c r="C2754" t="s">
        <v>33985</v>
      </c>
      <c r="D2754" t="s">
        <v>33986</v>
      </c>
      <c r="E2754" t="s">
        <v>56</v>
      </c>
      <c r="F2754" t="s">
        <v>617</v>
      </c>
      <c r="G2754" s="5">
        <v>1300</v>
      </c>
      <c r="H2754" t="s">
        <v>486</v>
      </c>
      <c r="I2754" t="s">
        <v>43</v>
      </c>
      <c r="J2754" t="s">
        <v>45</v>
      </c>
      <c r="K2754" t="s">
        <v>45</v>
      </c>
      <c r="L2754" t="s">
        <v>45</v>
      </c>
      <c r="M2754" t="s">
        <v>5341</v>
      </c>
      <c r="N2754" s="6">
        <v>2030</v>
      </c>
      <c r="R2754" s="7">
        <v>25.157226999999999</v>
      </c>
      <c r="S2754" s="7">
        <v>121.73974</v>
      </c>
      <c r="T2754" t="s">
        <v>46</v>
      </c>
      <c r="U2754" t="s">
        <v>33987</v>
      </c>
      <c r="V2754" t="s">
        <v>21275</v>
      </c>
      <c r="W2754" t="s">
        <v>33988</v>
      </c>
      <c r="X2754" t="s">
        <v>33987</v>
      </c>
      <c r="Y2754" t="s">
        <v>19854</v>
      </c>
      <c r="Z2754" t="s">
        <v>21048</v>
      </c>
      <c r="AC2754" t="s">
        <v>33989</v>
      </c>
      <c r="AG2754" t="s">
        <v>33990</v>
      </c>
      <c r="AH2754" s="27"/>
      <c r="AI2754" t="s">
        <v>33991</v>
      </c>
      <c r="AJ2754" t="s">
        <v>33993</v>
      </c>
    </row>
    <row r="2755" spans="1:36" ht="17.25" hidden="1" customHeight="1" x14ac:dyDescent="0.2">
      <c r="A2755" s="4" t="s">
        <v>34015</v>
      </c>
      <c r="B2755" t="s">
        <v>33888</v>
      </c>
      <c r="C2755" t="s">
        <v>34016</v>
      </c>
      <c r="D2755" t="s">
        <v>34017</v>
      </c>
      <c r="E2755" t="s">
        <v>1065</v>
      </c>
      <c r="F2755" t="s">
        <v>617</v>
      </c>
      <c r="G2755" s="5">
        <v>1300</v>
      </c>
      <c r="H2755" t="s">
        <v>139</v>
      </c>
      <c r="I2755" t="s">
        <v>43</v>
      </c>
      <c r="J2755" t="s">
        <v>45</v>
      </c>
      <c r="K2755" t="s">
        <v>45</v>
      </c>
      <c r="L2755" t="s">
        <v>45</v>
      </c>
      <c r="M2755" t="s">
        <v>5341</v>
      </c>
      <c r="N2755" s="6">
        <v>2023</v>
      </c>
      <c r="R2755" s="7">
        <v>22.856179000000001</v>
      </c>
      <c r="S2755" s="7">
        <v>120.19743800000001</v>
      </c>
      <c r="T2755" t="s">
        <v>46</v>
      </c>
      <c r="U2755" t="s">
        <v>34018</v>
      </c>
      <c r="V2755" t="s">
        <v>34019</v>
      </c>
      <c r="W2755" t="s">
        <v>34018</v>
      </c>
      <c r="Y2755" t="s">
        <v>19854</v>
      </c>
      <c r="Z2755" t="s">
        <v>21048</v>
      </c>
      <c r="AC2755" t="s">
        <v>34020</v>
      </c>
      <c r="AG2755" t="s">
        <v>34033</v>
      </c>
      <c r="AH2755" s="27" t="s">
        <v>34034</v>
      </c>
      <c r="AI2755" t="s">
        <v>34023</v>
      </c>
      <c r="AJ2755" t="s">
        <v>34035</v>
      </c>
    </row>
    <row r="2756" spans="1:36" ht="17.25" hidden="1" customHeight="1" x14ac:dyDescent="0.2">
      <c r="A2756" s="4" t="s">
        <v>34015</v>
      </c>
      <c r="B2756" t="s">
        <v>33888</v>
      </c>
      <c r="C2756" t="s">
        <v>34016</v>
      </c>
      <c r="D2756" t="s">
        <v>34017</v>
      </c>
      <c r="E2756" t="s">
        <v>1070</v>
      </c>
      <c r="F2756" t="s">
        <v>617</v>
      </c>
      <c r="G2756" s="5">
        <v>1300</v>
      </c>
      <c r="H2756" t="s">
        <v>139</v>
      </c>
      <c r="I2756" t="s">
        <v>43</v>
      </c>
      <c r="J2756" t="s">
        <v>45</v>
      </c>
      <c r="K2756" t="s">
        <v>45</v>
      </c>
      <c r="L2756" t="s">
        <v>45</v>
      </c>
      <c r="M2756" t="s">
        <v>5341</v>
      </c>
      <c r="N2756" s="6">
        <v>2024</v>
      </c>
      <c r="R2756" s="7">
        <v>22.856179000000001</v>
      </c>
      <c r="S2756" s="7">
        <v>120.19743800000001</v>
      </c>
      <c r="T2756" t="s">
        <v>46</v>
      </c>
      <c r="U2756" t="s">
        <v>34018</v>
      </c>
      <c r="V2756" t="s">
        <v>34019</v>
      </c>
      <c r="W2756" t="s">
        <v>34018</v>
      </c>
      <c r="Y2756" t="s">
        <v>19854</v>
      </c>
      <c r="Z2756" t="s">
        <v>21048</v>
      </c>
      <c r="AC2756" t="s">
        <v>34020</v>
      </c>
      <c r="AG2756" t="s">
        <v>34033</v>
      </c>
      <c r="AH2756" s="27" t="s">
        <v>34036</v>
      </c>
      <c r="AI2756" t="s">
        <v>34023</v>
      </c>
      <c r="AJ2756" t="s">
        <v>34037</v>
      </c>
    </row>
    <row r="2757" spans="1:36" ht="17.25" hidden="1" customHeight="1" x14ac:dyDescent="0.2">
      <c r="A2757" s="4" t="s">
        <v>34015</v>
      </c>
      <c r="B2757" t="s">
        <v>33888</v>
      </c>
      <c r="C2757" t="s">
        <v>34016</v>
      </c>
      <c r="D2757" t="s">
        <v>34017</v>
      </c>
      <c r="E2757" t="s">
        <v>28597</v>
      </c>
      <c r="F2757" t="s">
        <v>617</v>
      </c>
      <c r="G2757" s="5">
        <v>1300</v>
      </c>
      <c r="H2757" t="s">
        <v>139</v>
      </c>
      <c r="I2757" t="s">
        <v>43</v>
      </c>
      <c r="J2757" t="s">
        <v>45</v>
      </c>
      <c r="K2757" t="s">
        <v>45</v>
      </c>
      <c r="L2757" t="s">
        <v>45</v>
      </c>
      <c r="M2757" t="s">
        <v>5341</v>
      </c>
      <c r="N2757" s="6">
        <v>2024</v>
      </c>
      <c r="R2757" s="7">
        <v>22.856179000000001</v>
      </c>
      <c r="S2757" s="7">
        <v>120.19743800000001</v>
      </c>
      <c r="T2757" t="s">
        <v>46</v>
      </c>
      <c r="U2757" t="s">
        <v>34018</v>
      </c>
      <c r="V2757" t="s">
        <v>34019</v>
      </c>
      <c r="W2757" t="s">
        <v>34018</v>
      </c>
      <c r="Y2757" t="s">
        <v>19854</v>
      </c>
      <c r="Z2757" t="s">
        <v>21048</v>
      </c>
      <c r="AC2757" t="s">
        <v>34020</v>
      </c>
      <c r="AG2757" t="s">
        <v>34033</v>
      </c>
      <c r="AH2757" s="27" t="s">
        <v>34038</v>
      </c>
      <c r="AI2757" t="s">
        <v>34023</v>
      </c>
      <c r="AJ2757" t="s">
        <v>34039</v>
      </c>
    </row>
    <row r="2758" spans="1:36" ht="17.25" hidden="1" customHeight="1" x14ac:dyDescent="0.2">
      <c r="A2758" s="4" t="s">
        <v>34048</v>
      </c>
      <c r="B2758" t="s">
        <v>33888</v>
      </c>
      <c r="C2758" t="s">
        <v>34049</v>
      </c>
      <c r="D2758" t="s">
        <v>34050</v>
      </c>
      <c r="E2758" t="s">
        <v>40</v>
      </c>
      <c r="F2758" t="s">
        <v>617</v>
      </c>
      <c r="G2758" s="5">
        <v>2400</v>
      </c>
      <c r="H2758" t="s">
        <v>486</v>
      </c>
      <c r="I2758" t="s">
        <v>43</v>
      </c>
      <c r="J2758" t="s">
        <v>45</v>
      </c>
      <c r="K2758" t="s">
        <v>45</v>
      </c>
      <c r="L2758" t="s">
        <v>45</v>
      </c>
      <c r="M2758" t="s">
        <v>5341</v>
      </c>
      <c r="N2758" s="24">
        <v>2028</v>
      </c>
      <c r="R2758" s="7">
        <v>23.7945566</v>
      </c>
      <c r="S2758" s="7">
        <v>120.19726300000001</v>
      </c>
      <c r="T2758" t="s">
        <v>504</v>
      </c>
      <c r="U2758" t="s">
        <v>34051</v>
      </c>
      <c r="W2758" t="s">
        <v>34052</v>
      </c>
      <c r="Y2758" t="s">
        <v>19854</v>
      </c>
      <c r="Z2758" t="s">
        <v>21048</v>
      </c>
      <c r="AI2758" t="s">
        <v>34053</v>
      </c>
      <c r="AJ2758" t="s">
        <v>34054</v>
      </c>
    </row>
    <row r="2759" spans="1:36" ht="17.25" hidden="1" customHeight="1" x14ac:dyDescent="0.2">
      <c r="A2759" s="4" t="s">
        <v>34048</v>
      </c>
      <c r="B2759" t="s">
        <v>33888</v>
      </c>
      <c r="C2759" t="s">
        <v>34049</v>
      </c>
      <c r="D2759" t="s">
        <v>34050</v>
      </c>
      <c r="E2759" t="s">
        <v>56</v>
      </c>
      <c r="F2759" t="s">
        <v>617</v>
      </c>
      <c r="G2759" s="5">
        <v>2400</v>
      </c>
      <c r="H2759" t="s">
        <v>486</v>
      </c>
      <c r="I2759" t="s">
        <v>43</v>
      </c>
      <c r="J2759" t="s">
        <v>45</v>
      </c>
      <c r="K2759" t="s">
        <v>45</v>
      </c>
      <c r="L2759" t="s">
        <v>45</v>
      </c>
      <c r="M2759" t="s">
        <v>5341</v>
      </c>
      <c r="N2759" s="24">
        <v>2028</v>
      </c>
      <c r="R2759" s="7">
        <v>23.7945566</v>
      </c>
      <c r="S2759" s="7">
        <v>120.19726300000001</v>
      </c>
      <c r="T2759" t="s">
        <v>504</v>
      </c>
      <c r="U2759" t="s">
        <v>34051</v>
      </c>
      <c r="W2759" t="s">
        <v>34052</v>
      </c>
      <c r="Y2759" t="s">
        <v>19854</v>
      </c>
      <c r="Z2759" t="s">
        <v>21048</v>
      </c>
      <c r="AI2759" t="s">
        <v>34053</v>
      </c>
      <c r="AJ2759" t="s">
        <v>34055</v>
      </c>
    </row>
    <row r="2760" spans="1:36" ht="17.25" hidden="1" customHeight="1" x14ac:dyDescent="0.2">
      <c r="A2760" s="4" t="s">
        <v>34076</v>
      </c>
      <c r="B2760" t="s">
        <v>33888</v>
      </c>
      <c r="C2760" t="s">
        <v>34077</v>
      </c>
      <c r="D2760" t="s">
        <v>34078</v>
      </c>
      <c r="E2760" t="s">
        <v>565</v>
      </c>
      <c r="F2760" t="s">
        <v>617</v>
      </c>
      <c r="G2760" s="5">
        <v>1300</v>
      </c>
      <c r="H2760" t="s">
        <v>139</v>
      </c>
      <c r="I2760" t="s">
        <v>43</v>
      </c>
      <c r="J2760" t="s">
        <v>45</v>
      </c>
      <c r="K2760" t="s">
        <v>45</v>
      </c>
      <c r="L2760" t="s">
        <v>45</v>
      </c>
      <c r="M2760" t="s">
        <v>5341</v>
      </c>
      <c r="N2760" s="24">
        <v>2025</v>
      </c>
      <c r="R2760" s="7">
        <v>24.212264999999999</v>
      </c>
      <c r="S2760" s="7">
        <v>120.48545900000001</v>
      </c>
      <c r="T2760" t="s">
        <v>46</v>
      </c>
      <c r="U2760" t="s">
        <v>33927</v>
      </c>
      <c r="V2760" t="s">
        <v>33926</v>
      </c>
      <c r="W2760" t="s">
        <v>33927</v>
      </c>
      <c r="X2760" t="s">
        <v>33927</v>
      </c>
      <c r="Y2760" t="s">
        <v>19854</v>
      </c>
      <c r="Z2760" t="s">
        <v>21048</v>
      </c>
      <c r="AG2760" t="s">
        <v>34079</v>
      </c>
      <c r="AH2760" s="8" t="s">
        <v>34085</v>
      </c>
      <c r="AI2760" t="s">
        <v>34080</v>
      </c>
      <c r="AJ2760" t="s">
        <v>34086</v>
      </c>
    </row>
    <row r="2761" spans="1:36" ht="17.25" hidden="1" customHeight="1" x14ac:dyDescent="0.2">
      <c r="A2761" s="4" t="s">
        <v>34076</v>
      </c>
      <c r="B2761" t="s">
        <v>33888</v>
      </c>
      <c r="C2761" t="s">
        <v>34077</v>
      </c>
      <c r="D2761" t="s">
        <v>34078</v>
      </c>
      <c r="E2761" t="s">
        <v>870</v>
      </c>
      <c r="F2761" t="s">
        <v>617</v>
      </c>
      <c r="G2761" s="5">
        <v>1300</v>
      </c>
      <c r="H2761" t="s">
        <v>139</v>
      </c>
      <c r="I2761" t="s">
        <v>43</v>
      </c>
      <c r="J2761" t="s">
        <v>45</v>
      </c>
      <c r="K2761" t="s">
        <v>45</v>
      </c>
      <c r="L2761" t="s">
        <v>45</v>
      </c>
      <c r="M2761" t="s">
        <v>5341</v>
      </c>
      <c r="N2761" s="6">
        <v>2026</v>
      </c>
      <c r="R2761" s="7">
        <v>24.212264999999999</v>
      </c>
      <c r="S2761" s="7">
        <v>120.48545900000001</v>
      </c>
      <c r="T2761" t="s">
        <v>46</v>
      </c>
      <c r="U2761" t="s">
        <v>33927</v>
      </c>
      <c r="V2761" t="s">
        <v>33926</v>
      </c>
      <c r="W2761" t="s">
        <v>33927</v>
      </c>
      <c r="X2761" t="s">
        <v>33927</v>
      </c>
      <c r="Y2761" t="s">
        <v>19854</v>
      </c>
      <c r="Z2761" t="s">
        <v>21048</v>
      </c>
      <c r="AG2761" t="s">
        <v>34079</v>
      </c>
      <c r="AH2761" s="27" t="s">
        <v>34087</v>
      </c>
      <c r="AI2761" t="s">
        <v>34080</v>
      </c>
      <c r="AJ2761" t="s">
        <v>34088</v>
      </c>
    </row>
    <row r="2762" spans="1:36" ht="17.25" hidden="1" customHeight="1" x14ac:dyDescent="0.2">
      <c r="A2762" s="4" t="s">
        <v>34089</v>
      </c>
      <c r="B2762" t="s">
        <v>33888</v>
      </c>
      <c r="C2762" t="s">
        <v>34090</v>
      </c>
      <c r="D2762" t="s">
        <v>34091</v>
      </c>
      <c r="E2762" t="s">
        <v>2297</v>
      </c>
      <c r="F2762" t="s">
        <v>617</v>
      </c>
      <c r="G2762" s="5">
        <v>700</v>
      </c>
      <c r="H2762" t="s">
        <v>486</v>
      </c>
      <c r="I2762" t="s">
        <v>43</v>
      </c>
      <c r="J2762" t="s">
        <v>45</v>
      </c>
      <c r="K2762" t="s">
        <v>45</v>
      </c>
      <c r="L2762" t="s">
        <v>45</v>
      </c>
      <c r="N2762" s="6">
        <v>2027</v>
      </c>
      <c r="R2762" s="7">
        <v>22.5370831</v>
      </c>
      <c r="S2762" s="7">
        <v>120.3287967</v>
      </c>
      <c r="T2762" t="s">
        <v>46</v>
      </c>
      <c r="U2762" t="s">
        <v>34018</v>
      </c>
      <c r="V2762" t="s">
        <v>34092</v>
      </c>
      <c r="W2762" t="s">
        <v>34018</v>
      </c>
      <c r="Y2762" t="s">
        <v>19854</v>
      </c>
      <c r="Z2762" t="s">
        <v>21048</v>
      </c>
      <c r="AC2762" t="s">
        <v>34093</v>
      </c>
      <c r="AH2762" s="27"/>
      <c r="AI2762" t="s">
        <v>34095</v>
      </c>
      <c r="AJ2762" t="s">
        <v>34098</v>
      </c>
    </row>
    <row r="2763" spans="1:36" ht="17.25" hidden="1" customHeight="1" x14ac:dyDescent="0.2">
      <c r="A2763" s="4" t="s">
        <v>34089</v>
      </c>
      <c r="B2763" t="s">
        <v>33888</v>
      </c>
      <c r="C2763" t="s">
        <v>34090</v>
      </c>
      <c r="D2763" t="s">
        <v>34091</v>
      </c>
      <c r="E2763" t="s">
        <v>3929</v>
      </c>
      <c r="F2763" t="s">
        <v>617</v>
      </c>
      <c r="G2763" s="5">
        <v>700</v>
      </c>
      <c r="H2763" t="s">
        <v>486</v>
      </c>
      <c r="I2763" t="s">
        <v>43</v>
      </c>
      <c r="J2763" t="s">
        <v>45</v>
      </c>
      <c r="K2763" t="s">
        <v>45</v>
      </c>
      <c r="L2763" t="s">
        <v>45</v>
      </c>
      <c r="N2763" s="6">
        <v>2027</v>
      </c>
      <c r="R2763" s="7">
        <v>22.5370831</v>
      </c>
      <c r="S2763" s="7">
        <v>120.3287967</v>
      </c>
      <c r="T2763" t="s">
        <v>46</v>
      </c>
      <c r="U2763" t="s">
        <v>34018</v>
      </c>
      <c r="V2763" t="s">
        <v>34092</v>
      </c>
      <c r="W2763" t="s">
        <v>34018</v>
      </c>
      <c r="Y2763" t="s">
        <v>19854</v>
      </c>
      <c r="Z2763" t="s">
        <v>21048</v>
      </c>
      <c r="AC2763" t="s">
        <v>34093</v>
      </c>
      <c r="AH2763" s="27"/>
      <c r="AI2763" t="s">
        <v>34095</v>
      </c>
      <c r="AJ2763" t="s">
        <v>34099</v>
      </c>
    </row>
    <row r="2764" spans="1:36" ht="17.25" hidden="1" customHeight="1" x14ac:dyDescent="0.2">
      <c r="A2764" s="4" t="s">
        <v>34100</v>
      </c>
      <c r="B2764" t="s">
        <v>33888</v>
      </c>
      <c r="C2764" t="s">
        <v>34101</v>
      </c>
      <c r="D2764" t="s">
        <v>34102</v>
      </c>
      <c r="E2764" t="s">
        <v>34122</v>
      </c>
      <c r="F2764" t="s">
        <v>570</v>
      </c>
      <c r="G2764" s="5">
        <v>22.2</v>
      </c>
      <c r="H2764" t="s">
        <v>42</v>
      </c>
      <c r="I2764" t="s">
        <v>528</v>
      </c>
      <c r="J2764" t="s">
        <v>45</v>
      </c>
      <c r="N2764" s="6">
        <v>2020</v>
      </c>
      <c r="R2764" s="7">
        <v>24.413730230573599</v>
      </c>
      <c r="S2764" s="7">
        <v>118.281358408112</v>
      </c>
      <c r="T2764" t="s">
        <v>46</v>
      </c>
      <c r="U2764" t="s">
        <v>34104</v>
      </c>
      <c r="Y2764" t="s">
        <v>19854</v>
      </c>
      <c r="Z2764" t="s">
        <v>21048</v>
      </c>
      <c r="AG2764" t="s">
        <v>34105</v>
      </c>
      <c r="AH2764" s="27"/>
      <c r="AI2764" t="s">
        <v>34106</v>
      </c>
      <c r="AJ2764" t="s">
        <v>34123</v>
      </c>
    </row>
    <row r="2765" spans="1:36" ht="17.25" hidden="1" customHeight="1" x14ac:dyDescent="0.2">
      <c r="A2765" s="4" t="s">
        <v>34124</v>
      </c>
      <c r="B2765" t="s">
        <v>33888</v>
      </c>
      <c r="C2765" t="s">
        <v>34125</v>
      </c>
      <c r="D2765" t="s">
        <v>34126</v>
      </c>
      <c r="E2765" t="s">
        <v>3181</v>
      </c>
      <c r="F2765" t="s">
        <v>617</v>
      </c>
      <c r="G2765" s="5">
        <v>180</v>
      </c>
      <c r="H2765" t="s">
        <v>486</v>
      </c>
      <c r="I2765" t="s">
        <v>65</v>
      </c>
      <c r="J2765" t="s">
        <v>45</v>
      </c>
      <c r="K2765" t="s">
        <v>45</v>
      </c>
      <c r="L2765" t="s">
        <v>45</v>
      </c>
      <c r="N2765" s="6">
        <v>2023</v>
      </c>
      <c r="R2765" s="7">
        <v>24.490013000000001</v>
      </c>
      <c r="S2765" s="7">
        <v>120.67350500000001</v>
      </c>
      <c r="T2765" t="s">
        <v>46</v>
      </c>
      <c r="U2765" t="s">
        <v>34127</v>
      </c>
      <c r="W2765" t="s">
        <v>34128</v>
      </c>
      <c r="Y2765" t="s">
        <v>19854</v>
      </c>
      <c r="Z2765" t="s">
        <v>21048</v>
      </c>
      <c r="AC2765" t="s">
        <v>34127</v>
      </c>
      <c r="AG2765" t="s">
        <v>34129</v>
      </c>
      <c r="AI2765" t="s">
        <v>34131</v>
      </c>
      <c r="AJ2765" t="s">
        <v>34137</v>
      </c>
    </row>
    <row r="2766" spans="1:36" ht="17.25" hidden="1" customHeight="1" x14ac:dyDescent="0.2">
      <c r="A2766" s="4" t="s">
        <v>34124</v>
      </c>
      <c r="B2766" t="s">
        <v>33888</v>
      </c>
      <c r="C2766" t="s">
        <v>34125</v>
      </c>
      <c r="D2766" t="s">
        <v>34126</v>
      </c>
      <c r="E2766" t="s">
        <v>1065</v>
      </c>
      <c r="F2766" t="s">
        <v>617</v>
      </c>
      <c r="G2766" s="5">
        <v>893</v>
      </c>
      <c r="H2766" t="s">
        <v>42</v>
      </c>
      <c r="I2766" t="s">
        <v>43</v>
      </c>
      <c r="J2766" t="s">
        <v>45</v>
      </c>
      <c r="N2766" s="6">
        <v>2018</v>
      </c>
      <c r="R2766" s="7">
        <v>24.490013000000001</v>
      </c>
      <c r="S2766" s="7">
        <v>120.67350500000001</v>
      </c>
      <c r="T2766" t="s">
        <v>46</v>
      </c>
      <c r="U2766" t="s">
        <v>34127</v>
      </c>
      <c r="W2766" t="s">
        <v>34128</v>
      </c>
      <c r="Y2766" t="s">
        <v>19854</v>
      </c>
      <c r="Z2766" t="s">
        <v>21048</v>
      </c>
      <c r="AC2766" t="s">
        <v>34127</v>
      </c>
      <c r="AG2766" t="s">
        <v>34129</v>
      </c>
      <c r="AH2766" s="8" t="s">
        <v>34138</v>
      </c>
      <c r="AI2766" t="s">
        <v>34131</v>
      </c>
      <c r="AJ2766" t="s">
        <v>34139</v>
      </c>
    </row>
    <row r="2767" spans="1:36" ht="17.25" hidden="1" customHeight="1" x14ac:dyDescent="0.2">
      <c r="A2767" s="4" t="s">
        <v>34124</v>
      </c>
      <c r="B2767" t="s">
        <v>33888</v>
      </c>
      <c r="C2767" t="s">
        <v>34125</v>
      </c>
      <c r="D2767" t="s">
        <v>34126</v>
      </c>
      <c r="E2767" t="s">
        <v>1070</v>
      </c>
      <c r="F2767" t="s">
        <v>617</v>
      </c>
      <c r="G2767" s="5">
        <v>893</v>
      </c>
      <c r="H2767" t="s">
        <v>42</v>
      </c>
      <c r="I2767" t="s">
        <v>43</v>
      </c>
      <c r="J2767" t="s">
        <v>45</v>
      </c>
      <c r="N2767" s="6">
        <v>2019</v>
      </c>
      <c r="R2767" s="7">
        <v>24.490013000000001</v>
      </c>
      <c r="S2767" s="7">
        <v>120.67350500000001</v>
      </c>
      <c r="T2767" t="s">
        <v>46</v>
      </c>
      <c r="U2767" t="s">
        <v>34127</v>
      </c>
      <c r="W2767" t="s">
        <v>34128</v>
      </c>
      <c r="Y2767" t="s">
        <v>19854</v>
      </c>
      <c r="Z2767" t="s">
        <v>21048</v>
      </c>
      <c r="AC2767" t="s">
        <v>34127</v>
      </c>
      <c r="AG2767" t="s">
        <v>34129</v>
      </c>
      <c r="AH2767" s="27" t="s">
        <v>34140</v>
      </c>
      <c r="AI2767" t="s">
        <v>34131</v>
      </c>
      <c r="AJ2767" t="s">
        <v>34141</v>
      </c>
    </row>
    <row r="2768" spans="1:36" ht="17.25" hidden="1" customHeight="1" x14ac:dyDescent="0.2">
      <c r="A2768" s="4" t="s">
        <v>34124</v>
      </c>
      <c r="B2768" t="s">
        <v>33888</v>
      </c>
      <c r="C2768" t="s">
        <v>34125</v>
      </c>
      <c r="D2768" t="s">
        <v>34126</v>
      </c>
      <c r="E2768" t="s">
        <v>28597</v>
      </c>
      <c r="F2768" t="s">
        <v>617</v>
      </c>
      <c r="G2768" s="5">
        <v>893</v>
      </c>
      <c r="H2768" t="s">
        <v>42</v>
      </c>
      <c r="I2768" t="s">
        <v>43</v>
      </c>
      <c r="J2768" t="s">
        <v>45</v>
      </c>
      <c r="N2768" s="6">
        <v>2020</v>
      </c>
      <c r="R2768" s="7">
        <v>24.490013000000001</v>
      </c>
      <c r="S2768" s="7">
        <v>120.67350500000001</v>
      </c>
      <c r="T2768" t="s">
        <v>46</v>
      </c>
      <c r="U2768" t="s">
        <v>34127</v>
      </c>
      <c r="W2768" t="s">
        <v>34128</v>
      </c>
      <c r="Y2768" t="s">
        <v>19854</v>
      </c>
      <c r="Z2768" t="s">
        <v>21048</v>
      </c>
      <c r="AC2768" t="s">
        <v>34127</v>
      </c>
      <c r="AG2768" t="s">
        <v>34129</v>
      </c>
      <c r="AH2768" s="27" t="s">
        <v>34142</v>
      </c>
      <c r="AI2768" t="s">
        <v>34131</v>
      </c>
      <c r="AJ2768" t="s">
        <v>34143</v>
      </c>
    </row>
    <row r="2769" spans="1:36" ht="17.25" hidden="1" customHeight="1" x14ac:dyDescent="0.2">
      <c r="A2769" s="4" t="s">
        <v>34124</v>
      </c>
      <c r="B2769" t="s">
        <v>33888</v>
      </c>
      <c r="C2769" t="s">
        <v>34125</v>
      </c>
      <c r="D2769" t="s">
        <v>34126</v>
      </c>
      <c r="E2769" t="s">
        <v>34144</v>
      </c>
      <c r="F2769" t="s">
        <v>617</v>
      </c>
      <c r="G2769" s="5">
        <v>660</v>
      </c>
      <c r="H2769" t="s">
        <v>486</v>
      </c>
      <c r="I2769" t="s">
        <v>43</v>
      </c>
      <c r="J2769" t="s">
        <v>45</v>
      </c>
      <c r="K2769" t="s">
        <v>45</v>
      </c>
      <c r="L2769" t="s">
        <v>45</v>
      </c>
      <c r="N2769" s="6">
        <v>2029</v>
      </c>
      <c r="R2769" s="7">
        <v>24.490013000000001</v>
      </c>
      <c r="S2769" s="7">
        <v>120.67350500000001</v>
      </c>
      <c r="T2769" t="s">
        <v>46</v>
      </c>
      <c r="U2769" t="s">
        <v>34127</v>
      </c>
      <c r="W2769" t="s">
        <v>34128</v>
      </c>
      <c r="Y2769" t="s">
        <v>19854</v>
      </c>
      <c r="Z2769" t="s">
        <v>21048</v>
      </c>
      <c r="AC2769" t="s">
        <v>34127</v>
      </c>
      <c r="AG2769" t="s">
        <v>34129</v>
      </c>
      <c r="AH2769" s="27"/>
      <c r="AI2769" t="s">
        <v>34131</v>
      </c>
      <c r="AJ2769" t="s">
        <v>34145</v>
      </c>
    </row>
    <row r="2770" spans="1:36" ht="17.25" hidden="1" customHeight="1" x14ac:dyDescent="0.2">
      <c r="A2770" s="4" t="s">
        <v>34124</v>
      </c>
      <c r="B2770" t="s">
        <v>33888</v>
      </c>
      <c r="C2770" t="s">
        <v>34125</v>
      </c>
      <c r="D2770" t="s">
        <v>34126</v>
      </c>
      <c r="E2770" t="s">
        <v>34146</v>
      </c>
      <c r="F2770" t="s">
        <v>617</v>
      </c>
      <c r="G2770" s="5">
        <v>660</v>
      </c>
      <c r="H2770" t="s">
        <v>486</v>
      </c>
      <c r="I2770" t="s">
        <v>43</v>
      </c>
      <c r="J2770" t="s">
        <v>45</v>
      </c>
      <c r="K2770" t="s">
        <v>45</v>
      </c>
      <c r="L2770" t="s">
        <v>45</v>
      </c>
      <c r="N2770" s="6">
        <v>2029</v>
      </c>
      <c r="R2770" s="7">
        <v>24.490013000000001</v>
      </c>
      <c r="S2770" s="7">
        <v>120.67350500000001</v>
      </c>
      <c r="T2770" t="s">
        <v>46</v>
      </c>
      <c r="U2770" t="s">
        <v>34127</v>
      </c>
      <c r="W2770" t="s">
        <v>34128</v>
      </c>
      <c r="Y2770" t="s">
        <v>19854</v>
      </c>
      <c r="Z2770" t="s">
        <v>21048</v>
      </c>
      <c r="AC2770" t="s">
        <v>34127</v>
      </c>
      <c r="AG2770" t="s">
        <v>34129</v>
      </c>
      <c r="AH2770" s="27"/>
      <c r="AI2770" t="s">
        <v>34131</v>
      </c>
      <c r="AJ2770" t="s">
        <v>34147</v>
      </c>
    </row>
    <row r="2771" spans="1:36" ht="17.25" hidden="1" customHeight="1" x14ac:dyDescent="0.2">
      <c r="A2771" s="4" t="s">
        <v>34124</v>
      </c>
      <c r="B2771" t="s">
        <v>33888</v>
      </c>
      <c r="C2771" t="s">
        <v>34125</v>
      </c>
      <c r="D2771" t="s">
        <v>34126</v>
      </c>
      <c r="E2771" t="s">
        <v>34148</v>
      </c>
      <c r="F2771" t="s">
        <v>617</v>
      </c>
      <c r="G2771" s="5">
        <v>660</v>
      </c>
      <c r="H2771" t="s">
        <v>486</v>
      </c>
      <c r="I2771" t="s">
        <v>43</v>
      </c>
      <c r="J2771" t="s">
        <v>45</v>
      </c>
      <c r="K2771" t="s">
        <v>45</v>
      </c>
      <c r="L2771" t="s">
        <v>45</v>
      </c>
      <c r="N2771" s="6">
        <v>2029</v>
      </c>
      <c r="R2771" s="7">
        <v>24.490013000000001</v>
      </c>
      <c r="S2771" s="7">
        <v>120.67350500000001</v>
      </c>
      <c r="T2771" t="s">
        <v>46</v>
      </c>
      <c r="U2771" t="s">
        <v>34127</v>
      </c>
      <c r="W2771" t="s">
        <v>34128</v>
      </c>
      <c r="Y2771" t="s">
        <v>19854</v>
      </c>
      <c r="Z2771" t="s">
        <v>21048</v>
      </c>
      <c r="AC2771" t="s">
        <v>34127</v>
      </c>
      <c r="AG2771" t="s">
        <v>34129</v>
      </c>
      <c r="AH2771" s="27"/>
      <c r="AI2771" t="s">
        <v>34131</v>
      </c>
      <c r="AJ2771" t="s">
        <v>34149</v>
      </c>
    </row>
    <row r="2772" spans="1:36" ht="17.25" hidden="1" customHeight="1" x14ac:dyDescent="0.2">
      <c r="A2772" s="4" t="s">
        <v>34124</v>
      </c>
      <c r="B2772" t="s">
        <v>33888</v>
      </c>
      <c r="C2772" t="s">
        <v>34125</v>
      </c>
      <c r="D2772" t="s">
        <v>34126</v>
      </c>
      <c r="E2772" t="s">
        <v>34150</v>
      </c>
      <c r="F2772" t="s">
        <v>617</v>
      </c>
      <c r="G2772" s="5">
        <v>660</v>
      </c>
      <c r="H2772" t="s">
        <v>486</v>
      </c>
      <c r="I2772" t="s">
        <v>43</v>
      </c>
      <c r="J2772" t="s">
        <v>45</v>
      </c>
      <c r="K2772" t="s">
        <v>45</v>
      </c>
      <c r="L2772" t="s">
        <v>45</v>
      </c>
      <c r="N2772" s="6">
        <v>2029</v>
      </c>
      <c r="R2772" s="7">
        <v>24.490013000000001</v>
      </c>
      <c r="S2772" s="7">
        <v>120.67350500000001</v>
      </c>
      <c r="T2772" t="s">
        <v>46</v>
      </c>
      <c r="U2772" t="s">
        <v>34127</v>
      </c>
      <c r="W2772" t="s">
        <v>34128</v>
      </c>
      <c r="Y2772" t="s">
        <v>19854</v>
      </c>
      <c r="Z2772" t="s">
        <v>21048</v>
      </c>
      <c r="AC2772" t="s">
        <v>34127</v>
      </c>
      <c r="AG2772" t="s">
        <v>34129</v>
      </c>
      <c r="AH2772" s="27"/>
      <c r="AI2772" t="s">
        <v>34131</v>
      </c>
      <c r="AJ2772" t="s">
        <v>34151</v>
      </c>
    </row>
    <row r="2773" spans="1:36" ht="17.25" hidden="1" customHeight="1" x14ac:dyDescent="0.2">
      <c r="A2773" s="4" t="s">
        <v>34124</v>
      </c>
      <c r="B2773" t="s">
        <v>33888</v>
      </c>
      <c r="C2773" t="s">
        <v>34125</v>
      </c>
      <c r="D2773" t="s">
        <v>34126</v>
      </c>
      <c r="E2773" t="s">
        <v>34152</v>
      </c>
      <c r="F2773" t="s">
        <v>617</v>
      </c>
      <c r="G2773" s="5">
        <v>660</v>
      </c>
      <c r="H2773" t="s">
        <v>486</v>
      </c>
      <c r="I2773" t="s">
        <v>43</v>
      </c>
      <c r="J2773" t="s">
        <v>45</v>
      </c>
      <c r="K2773" t="s">
        <v>45</v>
      </c>
      <c r="L2773" t="s">
        <v>45</v>
      </c>
      <c r="N2773" s="6">
        <v>2029</v>
      </c>
      <c r="R2773" s="7">
        <v>24.490013000000001</v>
      </c>
      <c r="S2773" s="7">
        <v>120.67350500000001</v>
      </c>
      <c r="T2773" t="s">
        <v>46</v>
      </c>
      <c r="U2773" t="s">
        <v>34127</v>
      </c>
      <c r="W2773" t="s">
        <v>34128</v>
      </c>
      <c r="Y2773" t="s">
        <v>19854</v>
      </c>
      <c r="Z2773" t="s">
        <v>21048</v>
      </c>
      <c r="AC2773" t="s">
        <v>34127</v>
      </c>
      <c r="AG2773" t="s">
        <v>34129</v>
      </c>
      <c r="AH2773" s="27"/>
      <c r="AI2773" t="s">
        <v>34131</v>
      </c>
      <c r="AJ2773" t="s">
        <v>34153</v>
      </c>
    </row>
    <row r="2774" spans="1:36" ht="17.25" hidden="1" customHeight="1" x14ac:dyDescent="0.2">
      <c r="A2774" s="4" t="s">
        <v>34154</v>
      </c>
      <c r="B2774" t="s">
        <v>33888</v>
      </c>
      <c r="C2774" t="s">
        <v>34155</v>
      </c>
      <c r="D2774" t="s">
        <v>34156</v>
      </c>
      <c r="E2774" t="s">
        <v>40</v>
      </c>
      <c r="F2774" t="s">
        <v>86</v>
      </c>
      <c r="G2774" s="5">
        <v>611</v>
      </c>
      <c r="H2774" t="s">
        <v>486</v>
      </c>
      <c r="I2774" t="s">
        <v>43</v>
      </c>
      <c r="J2774" t="s">
        <v>45</v>
      </c>
      <c r="K2774" t="s">
        <v>45</v>
      </c>
      <c r="L2774" t="s">
        <v>45</v>
      </c>
      <c r="M2774" t="s">
        <v>559</v>
      </c>
      <c r="N2774" s="6">
        <v>2025</v>
      </c>
      <c r="R2774" s="7">
        <v>24.201837000000001</v>
      </c>
      <c r="S2774" s="7">
        <v>120.502634</v>
      </c>
      <c r="T2774" t="s">
        <v>504</v>
      </c>
      <c r="U2774" t="s">
        <v>34157</v>
      </c>
      <c r="W2774" t="s">
        <v>34158</v>
      </c>
      <c r="X2774" t="s">
        <v>33888</v>
      </c>
      <c r="Y2774" t="s">
        <v>19854</v>
      </c>
      <c r="Z2774" t="s">
        <v>21048</v>
      </c>
      <c r="AH2774" s="27"/>
      <c r="AI2774" t="s">
        <v>34159</v>
      </c>
      <c r="AJ2774" t="s">
        <v>34160</v>
      </c>
    </row>
    <row r="2775" spans="1:36" ht="17.25" hidden="1" customHeight="1" x14ac:dyDescent="0.2">
      <c r="A2775" s="4" t="s">
        <v>34178</v>
      </c>
      <c r="B2775" t="s">
        <v>34179</v>
      </c>
      <c r="C2775" t="s">
        <v>34180</v>
      </c>
      <c r="E2775" t="s">
        <v>191</v>
      </c>
      <c r="F2775" t="s">
        <v>86</v>
      </c>
      <c r="G2775" s="5">
        <v>131</v>
      </c>
      <c r="H2775" t="s">
        <v>42</v>
      </c>
      <c r="I2775" t="s">
        <v>43</v>
      </c>
      <c r="J2775" t="s">
        <v>44</v>
      </c>
      <c r="N2775" s="27">
        <v>2015</v>
      </c>
      <c r="R2775" s="7">
        <v>13.4191</v>
      </c>
      <c r="S2775" s="7">
        <v>101.02719999999999</v>
      </c>
      <c r="T2775" t="s">
        <v>46</v>
      </c>
      <c r="U2775" t="s">
        <v>34181</v>
      </c>
      <c r="X2775" t="s">
        <v>34181</v>
      </c>
      <c r="Y2775" t="s">
        <v>19854</v>
      </c>
      <c r="Z2775" t="s">
        <v>21007</v>
      </c>
      <c r="AC2775" t="s">
        <v>34183</v>
      </c>
      <c r="AG2775" t="s">
        <v>34184</v>
      </c>
      <c r="AH2775" s="27" t="s">
        <v>34192</v>
      </c>
      <c r="AI2775" t="s">
        <v>34186</v>
      </c>
      <c r="AJ2775" t="s">
        <v>34193</v>
      </c>
    </row>
    <row r="2776" spans="1:36" ht="17.25" hidden="1" customHeight="1" x14ac:dyDescent="0.2">
      <c r="A2776" s="4" t="s">
        <v>34178</v>
      </c>
      <c r="B2776" t="s">
        <v>34179</v>
      </c>
      <c r="C2776" t="s">
        <v>34180</v>
      </c>
      <c r="E2776" t="s">
        <v>335</v>
      </c>
      <c r="F2776" t="s">
        <v>86</v>
      </c>
      <c r="G2776" s="5">
        <v>131</v>
      </c>
      <c r="H2776" t="s">
        <v>42</v>
      </c>
      <c r="I2776" t="s">
        <v>43</v>
      </c>
      <c r="J2776" t="s">
        <v>44</v>
      </c>
      <c r="N2776" s="27">
        <v>2016</v>
      </c>
      <c r="R2776" s="7">
        <v>13.4191</v>
      </c>
      <c r="S2776" s="7">
        <v>101.02719999999999</v>
      </c>
      <c r="T2776" t="s">
        <v>46</v>
      </c>
      <c r="U2776" t="s">
        <v>34181</v>
      </c>
      <c r="X2776" t="s">
        <v>34181</v>
      </c>
      <c r="Y2776" t="s">
        <v>19854</v>
      </c>
      <c r="Z2776" t="s">
        <v>21007</v>
      </c>
      <c r="AC2776" t="s">
        <v>34183</v>
      </c>
      <c r="AG2776" t="s">
        <v>34184</v>
      </c>
      <c r="AH2776" s="27" t="s">
        <v>34194</v>
      </c>
      <c r="AI2776" t="s">
        <v>34186</v>
      </c>
      <c r="AJ2776" t="s">
        <v>34195</v>
      </c>
    </row>
    <row r="2777" spans="1:36" ht="17.25" hidden="1" customHeight="1" x14ac:dyDescent="0.2">
      <c r="A2777" s="4" t="s">
        <v>34196</v>
      </c>
      <c r="B2777" t="s">
        <v>34179</v>
      </c>
      <c r="C2777" t="s">
        <v>34197</v>
      </c>
      <c r="E2777" t="s">
        <v>40</v>
      </c>
      <c r="F2777" t="s">
        <v>86</v>
      </c>
      <c r="G2777" s="5">
        <v>123</v>
      </c>
      <c r="H2777" t="s">
        <v>42</v>
      </c>
      <c r="I2777" t="s">
        <v>43</v>
      </c>
      <c r="J2777" t="s">
        <v>44</v>
      </c>
      <c r="N2777" s="27">
        <v>2013</v>
      </c>
      <c r="R2777" s="7">
        <v>12.968021999999999</v>
      </c>
      <c r="S2777" s="7">
        <v>101.11826499999999</v>
      </c>
      <c r="T2777" t="s">
        <v>46</v>
      </c>
      <c r="U2777" t="s">
        <v>34198</v>
      </c>
      <c r="X2777" t="s">
        <v>34199</v>
      </c>
      <c r="Y2777" t="s">
        <v>19854</v>
      </c>
      <c r="Z2777" t="s">
        <v>21007</v>
      </c>
      <c r="AC2777" t="s">
        <v>34200</v>
      </c>
      <c r="AG2777" t="s">
        <v>34201</v>
      </c>
      <c r="AH2777" s="8" t="s">
        <v>34202</v>
      </c>
      <c r="AI2777" t="s">
        <v>34203</v>
      </c>
      <c r="AJ2777" t="s">
        <v>34204</v>
      </c>
    </row>
    <row r="2778" spans="1:36" ht="17.25" hidden="1" customHeight="1" x14ac:dyDescent="0.2">
      <c r="A2778" s="4" t="s">
        <v>34196</v>
      </c>
      <c r="B2778" t="s">
        <v>34179</v>
      </c>
      <c r="C2778" t="s">
        <v>34197</v>
      </c>
      <c r="E2778" t="s">
        <v>56</v>
      </c>
      <c r="F2778" t="s">
        <v>86</v>
      </c>
      <c r="G2778" s="5">
        <v>124</v>
      </c>
      <c r="H2778" t="s">
        <v>42</v>
      </c>
      <c r="I2778" t="s">
        <v>43</v>
      </c>
      <c r="J2778" t="s">
        <v>44</v>
      </c>
      <c r="N2778" s="27">
        <v>2013</v>
      </c>
      <c r="R2778" s="7">
        <v>12.968021999999999</v>
      </c>
      <c r="S2778" s="7">
        <v>101.11826499999999</v>
      </c>
      <c r="T2778" t="s">
        <v>46</v>
      </c>
      <c r="U2778" t="s">
        <v>34198</v>
      </c>
      <c r="X2778" t="s">
        <v>34199</v>
      </c>
      <c r="Y2778" t="s">
        <v>19854</v>
      </c>
      <c r="Z2778" t="s">
        <v>21007</v>
      </c>
      <c r="AC2778" t="s">
        <v>34200</v>
      </c>
      <c r="AG2778" t="s">
        <v>34201</v>
      </c>
      <c r="AH2778" s="8" t="s">
        <v>34205</v>
      </c>
      <c r="AI2778" t="s">
        <v>34203</v>
      </c>
      <c r="AJ2778" t="s">
        <v>34206</v>
      </c>
    </row>
    <row r="2779" spans="1:36" ht="17.25" hidden="1" customHeight="1" x14ac:dyDescent="0.2">
      <c r="A2779" s="4" t="s">
        <v>34196</v>
      </c>
      <c r="B2779" t="s">
        <v>34179</v>
      </c>
      <c r="C2779" t="s">
        <v>34197</v>
      </c>
      <c r="E2779" t="s">
        <v>58</v>
      </c>
      <c r="F2779" t="s">
        <v>86</v>
      </c>
      <c r="G2779" s="5">
        <v>133</v>
      </c>
      <c r="H2779" t="s">
        <v>42</v>
      </c>
      <c r="I2779" t="s">
        <v>43</v>
      </c>
      <c r="J2779" t="s">
        <v>44</v>
      </c>
      <c r="N2779" s="27">
        <v>2018</v>
      </c>
      <c r="R2779" s="7">
        <v>12.968021999999999</v>
      </c>
      <c r="S2779" s="7">
        <v>101.11826499999999</v>
      </c>
      <c r="T2779" t="s">
        <v>46</v>
      </c>
      <c r="U2779" t="s">
        <v>34198</v>
      </c>
      <c r="X2779" t="s">
        <v>34199</v>
      </c>
      <c r="Y2779" t="s">
        <v>19854</v>
      </c>
      <c r="Z2779" t="s">
        <v>21007</v>
      </c>
      <c r="AC2779" t="s">
        <v>34200</v>
      </c>
      <c r="AG2779" t="s">
        <v>34201</v>
      </c>
      <c r="AH2779" s="8" t="s">
        <v>34207</v>
      </c>
      <c r="AI2779" t="s">
        <v>34203</v>
      </c>
      <c r="AJ2779" t="s">
        <v>34208</v>
      </c>
    </row>
    <row r="2780" spans="1:36" ht="17.25" hidden="1" customHeight="1" x14ac:dyDescent="0.2">
      <c r="A2780" s="4" t="s">
        <v>34196</v>
      </c>
      <c r="B2780" t="s">
        <v>34179</v>
      </c>
      <c r="C2780" t="s">
        <v>34197</v>
      </c>
      <c r="E2780" t="s">
        <v>191</v>
      </c>
      <c r="F2780" t="s">
        <v>86</v>
      </c>
      <c r="G2780" s="5">
        <v>133</v>
      </c>
      <c r="H2780" t="s">
        <v>42</v>
      </c>
      <c r="I2780" t="s">
        <v>43</v>
      </c>
      <c r="J2780" t="s">
        <v>44</v>
      </c>
      <c r="N2780" s="8">
        <v>2018</v>
      </c>
      <c r="R2780" s="7">
        <v>12.968021999999999</v>
      </c>
      <c r="S2780" s="7">
        <v>101.11826499999999</v>
      </c>
      <c r="T2780" t="s">
        <v>46</v>
      </c>
      <c r="U2780" t="s">
        <v>34198</v>
      </c>
      <c r="X2780" t="s">
        <v>34199</v>
      </c>
      <c r="Y2780" t="s">
        <v>19854</v>
      </c>
      <c r="Z2780" t="s">
        <v>21007</v>
      </c>
      <c r="AC2780" t="s">
        <v>34200</v>
      </c>
      <c r="AG2780" t="s">
        <v>34201</v>
      </c>
      <c r="AH2780" s="27" t="s">
        <v>34209</v>
      </c>
      <c r="AI2780" t="s">
        <v>34203</v>
      </c>
      <c r="AJ2780" t="s">
        <v>34210</v>
      </c>
    </row>
    <row r="2781" spans="1:36" ht="17.25" hidden="1" customHeight="1" x14ac:dyDescent="0.2">
      <c r="A2781" s="4" t="s">
        <v>34196</v>
      </c>
      <c r="B2781" t="s">
        <v>34179</v>
      </c>
      <c r="C2781" t="s">
        <v>34197</v>
      </c>
      <c r="E2781" t="s">
        <v>335</v>
      </c>
      <c r="F2781" t="s">
        <v>86</v>
      </c>
      <c r="G2781" s="5">
        <v>133</v>
      </c>
      <c r="H2781" t="s">
        <v>42</v>
      </c>
      <c r="I2781" t="s">
        <v>43</v>
      </c>
      <c r="J2781" t="s">
        <v>44</v>
      </c>
      <c r="N2781" s="8">
        <v>2018</v>
      </c>
      <c r="R2781" s="7">
        <v>12.968021999999999</v>
      </c>
      <c r="S2781" s="7">
        <v>101.11826499999999</v>
      </c>
      <c r="T2781" t="s">
        <v>46</v>
      </c>
      <c r="U2781" t="s">
        <v>34198</v>
      </c>
      <c r="X2781" t="s">
        <v>34199</v>
      </c>
      <c r="Y2781" t="s">
        <v>19854</v>
      </c>
      <c r="Z2781" t="s">
        <v>21007</v>
      </c>
      <c r="AC2781" t="s">
        <v>34200</v>
      </c>
      <c r="AG2781" t="s">
        <v>34201</v>
      </c>
      <c r="AH2781" s="27" t="s">
        <v>34211</v>
      </c>
      <c r="AI2781" t="s">
        <v>34203</v>
      </c>
      <c r="AJ2781" t="s">
        <v>34212</v>
      </c>
    </row>
    <row r="2782" spans="1:36" ht="17.25" hidden="1" customHeight="1" x14ac:dyDescent="0.2">
      <c r="A2782" s="4" t="s">
        <v>34221</v>
      </c>
      <c r="B2782" t="s">
        <v>34179</v>
      </c>
      <c r="C2782" t="s">
        <v>34222</v>
      </c>
      <c r="D2782" t="s">
        <v>34223</v>
      </c>
      <c r="E2782" t="s">
        <v>565</v>
      </c>
      <c r="F2782" t="s">
        <v>41</v>
      </c>
      <c r="G2782" s="5">
        <v>704</v>
      </c>
      <c r="H2782" t="s">
        <v>42</v>
      </c>
      <c r="I2782" t="s">
        <v>43</v>
      </c>
      <c r="J2782" t="s">
        <v>45</v>
      </c>
      <c r="N2782" s="8">
        <v>2022</v>
      </c>
      <c r="R2782" s="7">
        <v>13.500999999999999</v>
      </c>
      <c r="S2782" s="7">
        <v>101.0253</v>
      </c>
      <c r="T2782" t="s">
        <v>46</v>
      </c>
      <c r="U2782" t="s">
        <v>34224</v>
      </c>
      <c r="X2782" t="s">
        <v>34225</v>
      </c>
      <c r="Y2782" t="s">
        <v>19854</v>
      </c>
      <c r="Z2782" t="s">
        <v>21007</v>
      </c>
      <c r="AG2782" t="s">
        <v>34226</v>
      </c>
      <c r="AH2782" s="27"/>
      <c r="AI2782" t="s">
        <v>34227</v>
      </c>
      <c r="AJ2782" t="s">
        <v>34228</v>
      </c>
    </row>
    <row r="2783" spans="1:36" ht="17.25" hidden="1" customHeight="1" x14ac:dyDescent="0.2">
      <c r="A2783" s="4" t="s">
        <v>34221</v>
      </c>
      <c r="B2783" t="s">
        <v>34179</v>
      </c>
      <c r="C2783" t="s">
        <v>34222</v>
      </c>
      <c r="D2783" t="s">
        <v>34223</v>
      </c>
      <c r="E2783" t="s">
        <v>870</v>
      </c>
      <c r="F2783" t="s">
        <v>41</v>
      </c>
      <c r="G2783" s="5">
        <v>704</v>
      </c>
      <c r="H2783" t="s">
        <v>42</v>
      </c>
      <c r="I2783" t="s">
        <v>43</v>
      </c>
      <c r="J2783" t="s">
        <v>45</v>
      </c>
      <c r="N2783" s="8">
        <v>2022</v>
      </c>
      <c r="R2783" s="7">
        <v>13.500999999999999</v>
      </c>
      <c r="S2783" s="7">
        <v>101.0253</v>
      </c>
      <c r="T2783" t="s">
        <v>46</v>
      </c>
      <c r="U2783" t="s">
        <v>34224</v>
      </c>
      <c r="X2783" t="s">
        <v>34225</v>
      </c>
      <c r="Y2783" t="s">
        <v>19854</v>
      </c>
      <c r="Z2783" t="s">
        <v>21007</v>
      </c>
      <c r="AG2783" t="s">
        <v>34226</v>
      </c>
      <c r="AH2783" s="27"/>
      <c r="AI2783" t="s">
        <v>34227</v>
      </c>
      <c r="AJ2783" t="s">
        <v>34229</v>
      </c>
    </row>
    <row r="2784" spans="1:36" ht="17.25" hidden="1" customHeight="1" x14ac:dyDescent="0.2">
      <c r="A2784" s="4" t="s">
        <v>34239</v>
      </c>
      <c r="B2784" t="s">
        <v>34179</v>
      </c>
      <c r="C2784" t="s">
        <v>34240</v>
      </c>
      <c r="E2784" t="s">
        <v>40</v>
      </c>
      <c r="F2784" t="s">
        <v>86</v>
      </c>
      <c r="G2784" s="5">
        <v>115</v>
      </c>
      <c r="H2784" t="s">
        <v>42</v>
      </c>
      <c r="I2784" t="s">
        <v>43</v>
      </c>
      <c r="J2784" t="s">
        <v>44</v>
      </c>
      <c r="N2784" s="27">
        <v>2015</v>
      </c>
      <c r="O2784" s="25"/>
      <c r="P2784" s="25"/>
      <c r="R2784" s="7">
        <v>13.974500000000001</v>
      </c>
      <c r="S2784" s="7">
        <v>100.56489999999999</v>
      </c>
      <c r="T2784" t="s">
        <v>46</v>
      </c>
      <c r="U2784" t="s">
        <v>34241</v>
      </c>
      <c r="X2784" t="s">
        <v>34242</v>
      </c>
      <c r="Y2784" t="s">
        <v>19854</v>
      </c>
      <c r="Z2784" t="s">
        <v>21007</v>
      </c>
      <c r="AA2784" t="s">
        <v>34243</v>
      </c>
      <c r="AC2784" t="s">
        <v>34244</v>
      </c>
      <c r="AG2784" t="s">
        <v>34245</v>
      </c>
      <c r="AH2784" s="27" t="s">
        <v>34246</v>
      </c>
      <c r="AI2784" t="s">
        <v>34247</v>
      </c>
      <c r="AJ2784" t="s">
        <v>34248</v>
      </c>
    </row>
    <row r="2785" spans="1:36" ht="17.25" hidden="1" customHeight="1" x14ac:dyDescent="0.2">
      <c r="A2785" s="4" t="s">
        <v>34239</v>
      </c>
      <c r="B2785" t="s">
        <v>34179</v>
      </c>
      <c r="C2785" t="s">
        <v>34240</v>
      </c>
      <c r="E2785" t="s">
        <v>56</v>
      </c>
      <c r="F2785" t="s">
        <v>86</v>
      </c>
      <c r="G2785" s="5">
        <v>115</v>
      </c>
      <c r="H2785" t="s">
        <v>42</v>
      </c>
      <c r="I2785" t="s">
        <v>43</v>
      </c>
      <c r="J2785" t="s">
        <v>44</v>
      </c>
      <c r="N2785" s="27">
        <v>2016</v>
      </c>
      <c r="R2785" s="7">
        <v>13.974500000000001</v>
      </c>
      <c r="S2785" s="7">
        <v>100.56489999999999</v>
      </c>
      <c r="T2785" t="s">
        <v>46</v>
      </c>
      <c r="U2785" t="s">
        <v>34241</v>
      </c>
      <c r="X2785" t="s">
        <v>34242</v>
      </c>
      <c r="Y2785" t="s">
        <v>19854</v>
      </c>
      <c r="Z2785" t="s">
        <v>21007</v>
      </c>
      <c r="AC2785" t="s">
        <v>34249</v>
      </c>
      <c r="AG2785" t="s">
        <v>34245</v>
      </c>
      <c r="AH2785" s="27" t="s">
        <v>34250</v>
      </c>
      <c r="AI2785" t="s">
        <v>34247</v>
      </c>
      <c r="AJ2785" t="s">
        <v>34251</v>
      </c>
    </row>
    <row r="2786" spans="1:36" ht="17.25" hidden="1" customHeight="1" x14ac:dyDescent="0.2">
      <c r="A2786" s="4" t="s">
        <v>34252</v>
      </c>
      <c r="B2786" t="s">
        <v>34179</v>
      </c>
      <c r="C2786" t="s">
        <v>34253</v>
      </c>
      <c r="E2786" t="s">
        <v>40</v>
      </c>
      <c r="F2786" t="s">
        <v>86</v>
      </c>
      <c r="G2786" s="5">
        <v>117</v>
      </c>
      <c r="H2786" t="s">
        <v>42</v>
      </c>
      <c r="I2786" t="s">
        <v>43</v>
      </c>
      <c r="J2786" t="s">
        <v>44</v>
      </c>
      <c r="N2786" s="27">
        <v>2013</v>
      </c>
      <c r="R2786" s="7">
        <v>14.198073600000001</v>
      </c>
      <c r="S2786" s="7">
        <v>100.5821565</v>
      </c>
      <c r="T2786" t="s">
        <v>504</v>
      </c>
      <c r="U2786" t="s">
        <v>34254</v>
      </c>
      <c r="X2786" t="s">
        <v>34255</v>
      </c>
      <c r="Y2786" t="s">
        <v>19854</v>
      </c>
      <c r="Z2786" t="s">
        <v>21007</v>
      </c>
      <c r="AG2786" t="s">
        <v>34256</v>
      </c>
      <c r="AH2786" s="27" t="s">
        <v>34257</v>
      </c>
      <c r="AI2786" t="s">
        <v>34258</v>
      </c>
      <c r="AJ2786" t="s">
        <v>34259</v>
      </c>
    </row>
    <row r="2787" spans="1:36" ht="17.25" hidden="1" customHeight="1" x14ac:dyDescent="0.2">
      <c r="A2787" s="4" t="s">
        <v>34252</v>
      </c>
      <c r="B2787" t="s">
        <v>34179</v>
      </c>
      <c r="C2787" t="s">
        <v>34253</v>
      </c>
      <c r="E2787" t="s">
        <v>56</v>
      </c>
      <c r="F2787" t="s">
        <v>86</v>
      </c>
      <c r="G2787" s="5">
        <v>117</v>
      </c>
      <c r="H2787" t="s">
        <v>42</v>
      </c>
      <c r="I2787" t="s">
        <v>43</v>
      </c>
      <c r="J2787" t="s">
        <v>44</v>
      </c>
      <c r="N2787" s="27">
        <v>2017</v>
      </c>
      <c r="R2787" s="7">
        <v>14.198073600000001</v>
      </c>
      <c r="S2787" s="7">
        <v>100.5821565</v>
      </c>
      <c r="T2787" t="s">
        <v>504</v>
      </c>
      <c r="U2787" t="s">
        <v>34254</v>
      </c>
      <c r="X2787" t="s">
        <v>34255</v>
      </c>
      <c r="Y2787" t="s">
        <v>19854</v>
      </c>
      <c r="Z2787" t="s">
        <v>21007</v>
      </c>
      <c r="AG2787" t="s">
        <v>34256</v>
      </c>
      <c r="AH2787" s="27" t="s">
        <v>34260</v>
      </c>
      <c r="AI2787" t="s">
        <v>34258</v>
      </c>
      <c r="AJ2787" t="s">
        <v>34261</v>
      </c>
    </row>
    <row r="2788" spans="1:36" ht="17.25" hidden="1" customHeight="1" x14ac:dyDescent="0.2">
      <c r="A2788" s="4" t="s">
        <v>34262</v>
      </c>
      <c r="B2788" t="s">
        <v>34179</v>
      </c>
      <c r="C2788" t="s">
        <v>34263</v>
      </c>
      <c r="D2788" t="s">
        <v>34264</v>
      </c>
      <c r="E2788" t="s">
        <v>63</v>
      </c>
      <c r="F2788" t="s">
        <v>86</v>
      </c>
      <c r="G2788" s="5">
        <v>120</v>
      </c>
      <c r="H2788" t="s">
        <v>42</v>
      </c>
      <c r="I2788" t="s">
        <v>43</v>
      </c>
      <c r="J2788" t="s">
        <v>44</v>
      </c>
      <c r="N2788" s="27">
        <v>2016</v>
      </c>
      <c r="R2788" s="7">
        <v>13.533182999999999</v>
      </c>
      <c r="S2788" s="7">
        <v>100.65138399999999</v>
      </c>
      <c r="T2788" t="s">
        <v>46</v>
      </c>
      <c r="U2788" t="s">
        <v>34265</v>
      </c>
      <c r="X2788" t="s">
        <v>34216</v>
      </c>
      <c r="Y2788" t="s">
        <v>19854</v>
      </c>
      <c r="Z2788" t="s">
        <v>21007</v>
      </c>
      <c r="AG2788" t="s">
        <v>34266</v>
      </c>
      <c r="AH2788" s="27" t="s">
        <v>34267</v>
      </c>
      <c r="AI2788" t="s">
        <v>34268</v>
      </c>
      <c r="AJ2788" t="s">
        <v>34269</v>
      </c>
    </row>
    <row r="2789" spans="1:36" ht="17.25" hidden="1" customHeight="1" x14ac:dyDescent="0.2">
      <c r="A2789" s="4" t="s">
        <v>34262</v>
      </c>
      <c r="B2789" t="s">
        <v>34179</v>
      </c>
      <c r="C2789" t="s">
        <v>34263</v>
      </c>
      <c r="D2789" t="s">
        <v>34264</v>
      </c>
      <c r="E2789" t="s">
        <v>75</v>
      </c>
      <c r="F2789" t="s">
        <v>86</v>
      </c>
      <c r="G2789" s="5">
        <v>120</v>
      </c>
      <c r="H2789" t="s">
        <v>42</v>
      </c>
      <c r="I2789" t="s">
        <v>43</v>
      </c>
      <c r="J2789" t="s">
        <v>44</v>
      </c>
      <c r="N2789" s="27">
        <v>2016</v>
      </c>
      <c r="R2789" s="7">
        <v>13.533182999999999</v>
      </c>
      <c r="S2789" s="7">
        <v>100.65138399999999</v>
      </c>
      <c r="T2789" t="s">
        <v>46</v>
      </c>
      <c r="U2789" t="s">
        <v>34265</v>
      </c>
      <c r="X2789" t="s">
        <v>34216</v>
      </c>
      <c r="Y2789" t="s">
        <v>19854</v>
      </c>
      <c r="Z2789" t="s">
        <v>21007</v>
      </c>
      <c r="AG2789" t="s">
        <v>34266</v>
      </c>
      <c r="AH2789" s="27" t="s">
        <v>34270</v>
      </c>
      <c r="AI2789" t="s">
        <v>34268</v>
      </c>
      <c r="AJ2789" t="s">
        <v>34271</v>
      </c>
    </row>
    <row r="2790" spans="1:36" ht="17.25" hidden="1" customHeight="1" x14ac:dyDescent="0.2">
      <c r="A2790" s="4" t="s">
        <v>34272</v>
      </c>
      <c r="B2790" t="s">
        <v>34179</v>
      </c>
      <c r="C2790" t="s">
        <v>34273</v>
      </c>
      <c r="D2790" t="s">
        <v>34274</v>
      </c>
      <c r="E2790" t="s">
        <v>40</v>
      </c>
      <c r="F2790" t="s">
        <v>86</v>
      </c>
      <c r="G2790" s="5">
        <v>128</v>
      </c>
      <c r="H2790" t="s">
        <v>42</v>
      </c>
      <c r="I2790" t="s">
        <v>43</v>
      </c>
      <c r="J2790" t="s">
        <v>44</v>
      </c>
      <c r="N2790" s="27">
        <v>2017</v>
      </c>
      <c r="R2790" s="7">
        <v>13.858877</v>
      </c>
      <c r="S2790" s="7">
        <v>99.855818999999997</v>
      </c>
      <c r="T2790" t="s">
        <v>46</v>
      </c>
      <c r="U2790" t="s">
        <v>34275</v>
      </c>
      <c r="X2790" t="s">
        <v>34276</v>
      </c>
      <c r="Y2790" t="s">
        <v>19854</v>
      </c>
      <c r="Z2790" t="s">
        <v>21007</v>
      </c>
      <c r="AC2790" t="s">
        <v>34277</v>
      </c>
      <c r="AG2790" t="s">
        <v>34278</v>
      </c>
      <c r="AH2790" s="27"/>
      <c r="AI2790" t="s">
        <v>34279</v>
      </c>
      <c r="AJ2790" t="s">
        <v>34280</v>
      </c>
    </row>
    <row r="2791" spans="1:36" ht="17.25" hidden="1" customHeight="1" x14ac:dyDescent="0.2">
      <c r="A2791" s="4" t="s">
        <v>34272</v>
      </c>
      <c r="B2791" t="s">
        <v>34179</v>
      </c>
      <c r="C2791" t="s">
        <v>34273</v>
      </c>
      <c r="D2791" t="s">
        <v>34274</v>
      </c>
      <c r="E2791" t="s">
        <v>56</v>
      </c>
      <c r="F2791" t="s">
        <v>86</v>
      </c>
      <c r="G2791" s="5">
        <v>128</v>
      </c>
      <c r="H2791" t="s">
        <v>42</v>
      </c>
      <c r="I2791" t="s">
        <v>43</v>
      </c>
      <c r="J2791" t="s">
        <v>44</v>
      </c>
      <c r="N2791" s="27">
        <v>2017</v>
      </c>
      <c r="R2791" s="7">
        <v>13.858877</v>
      </c>
      <c r="S2791" s="7">
        <v>99.855818999999997</v>
      </c>
      <c r="T2791" t="s">
        <v>46</v>
      </c>
      <c r="U2791" t="s">
        <v>34275</v>
      </c>
      <c r="X2791" t="s">
        <v>34276</v>
      </c>
      <c r="Y2791" t="s">
        <v>19854</v>
      </c>
      <c r="Z2791" t="s">
        <v>21007</v>
      </c>
      <c r="AC2791" t="s">
        <v>34277</v>
      </c>
      <c r="AG2791" t="s">
        <v>34278</v>
      </c>
      <c r="AH2791" s="27"/>
      <c r="AI2791" t="s">
        <v>34279</v>
      </c>
      <c r="AJ2791" t="s">
        <v>34281</v>
      </c>
    </row>
    <row r="2792" spans="1:36" ht="17.25" hidden="1" customHeight="1" x14ac:dyDescent="0.2">
      <c r="A2792" s="4" t="s">
        <v>34282</v>
      </c>
      <c r="B2792" t="s">
        <v>34179</v>
      </c>
      <c r="C2792" t="s">
        <v>34283</v>
      </c>
      <c r="E2792" t="s">
        <v>40</v>
      </c>
      <c r="F2792" t="s">
        <v>86</v>
      </c>
      <c r="G2792" s="5">
        <v>99</v>
      </c>
      <c r="H2792" t="s">
        <v>42</v>
      </c>
      <c r="I2792" t="s">
        <v>43</v>
      </c>
      <c r="J2792" t="s">
        <v>45</v>
      </c>
      <c r="N2792" s="27">
        <v>2019</v>
      </c>
      <c r="R2792" s="7">
        <v>13.8461824</v>
      </c>
      <c r="S2792" s="7">
        <v>99.653583400000002</v>
      </c>
      <c r="T2792" t="s">
        <v>504</v>
      </c>
      <c r="U2792" t="s">
        <v>34284</v>
      </c>
      <c r="X2792" t="s">
        <v>34276</v>
      </c>
      <c r="Y2792" t="s">
        <v>19854</v>
      </c>
      <c r="Z2792" t="s">
        <v>21007</v>
      </c>
      <c r="AG2792" t="s">
        <v>34285</v>
      </c>
      <c r="AH2792" s="27">
        <v>1298709</v>
      </c>
      <c r="AI2792" t="s">
        <v>34286</v>
      </c>
      <c r="AJ2792" t="s">
        <v>34287</v>
      </c>
    </row>
    <row r="2793" spans="1:36" ht="17.25" hidden="1" customHeight="1" x14ac:dyDescent="0.2">
      <c r="A2793" s="4" t="s">
        <v>34288</v>
      </c>
      <c r="B2793" t="s">
        <v>34179</v>
      </c>
      <c r="C2793" t="s">
        <v>34289</v>
      </c>
      <c r="E2793" t="s">
        <v>40</v>
      </c>
      <c r="F2793" t="s">
        <v>86</v>
      </c>
      <c r="G2793" s="5">
        <v>540</v>
      </c>
      <c r="H2793" t="s">
        <v>486</v>
      </c>
      <c r="I2793" t="s">
        <v>43</v>
      </c>
      <c r="J2793" t="s">
        <v>45</v>
      </c>
      <c r="K2793" t="s">
        <v>45</v>
      </c>
      <c r="L2793" t="s">
        <v>45</v>
      </c>
      <c r="N2793" s="27">
        <v>2027</v>
      </c>
      <c r="R2793" s="7">
        <v>13.749028600000001</v>
      </c>
      <c r="S2793" s="7">
        <v>101.4357703</v>
      </c>
      <c r="T2793" t="s">
        <v>504</v>
      </c>
      <c r="U2793" t="s">
        <v>34290</v>
      </c>
      <c r="X2793" t="s">
        <v>34225</v>
      </c>
      <c r="Y2793" t="s">
        <v>19854</v>
      </c>
      <c r="Z2793" t="s">
        <v>21007</v>
      </c>
      <c r="AG2793" t="s">
        <v>34291</v>
      </c>
      <c r="AH2793" s="27">
        <v>1303204</v>
      </c>
      <c r="AI2793" t="s">
        <v>34292</v>
      </c>
      <c r="AJ2793" t="s">
        <v>34293</v>
      </c>
    </row>
    <row r="2794" spans="1:36" ht="17.25" hidden="1" customHeight="1" x14ac:dyDescent="0.2">
      <c r="A2794" s="4" t="s">
        <v>34294</v>
      </c>
      <c r="B2794" t="s">
        <v>34179</v>
      </c>
      <c r="C2794" t="s">
        <v>34295</v>
      </c>
      <c r="E2794" t="s">
        <v>40</v>
      </c>
      <c r="F2794" t="s">
        <v>86</v>
      </c>
      <c r="G2794" s="5">
        <v>110</v>
      </c>
      <c r="H2794" t="s">
        <v>42</v>
      </c>
      <c r="I2794" t="s">
        <v>43</v>
      </c>
      <c r="J2794" t="s">
        <v>45</v>
      </c>
      <c r="N2794" s="27">
        <v>2013</v>
      </c>
      <c r="R2794" s="7">
        <v>13.736129</v>
      </c>
      <c r="S2794" s="7">
        <v>101.01632499999999</v>
      </c>
      <c r="T2794" t="s">
        <v>46</v>
      </c>
      <c r="U2794" t="s">
        <v>34296</v>
      </c>
      <c r="X2794" t="s">
        <v>34225</v>
      </c>
      <c r="Y2794" t="s">
        <v>19854</v>
      </c>
      <c r="Z2794" t="s">
        <v>21007</v>
      </c>
      <c r="AG2794" t="s">
        <v>34297</v>
      </c>
      <c r="AH2794" s="27" t="s">
        <v>34298</v>
      </c>
      <c r="AI2794" t="s">
        <v>34299</v>
      </c>
      <c r="AJ2794" t="s">
        <v>34300</v>
      </c>
    </row>
    <row r="2795" spans="1:36" ht="17.25" hidden="1" customHeight="1" x14ac:dyDescent="0.2">
      <c r="A2795" s="4" t="s">
        <v>34301</v>
      </c>
      <c r="B2795" t="s">
        <v>34179</v>
      </c>
      <c r="C2795" t="s">
        <v>34302</v>
      </c>
      <c r="E2795" t="s">
        <v>40</v>
      </c>
      <c r="F2795" t="s">
        <v>86</v>
      </c>
      <c r="G2795" s="5">
        <v>123</v>
      </c>
      <c r="H2795" t="s">
        <v>42</v>
      </c>
      <c r="I2795" t="s">
        <v>43</v>
      </c>
      <c r="J2795" t="s">
        <v>44</v>
      </c>
      <c r="N2795" s="27">
        <v>2016</v>
      </c>
      <c r="R2795" s="7">
        <v>14.693350199999999</v>
      </c>
      <c r="S2795" s="7">
        <v>100.4584153</v>
      </c>
      <c r="T2795" t="s">
        <v>46</v>
      </c>
      <c r="U2795" t="s">
        <v>34303</v>
      </c>
      <c r="X2795" t="s">
        <v>34304</v>
      </c>
      <c r="Y2795" t="s">
        <v>19854</v>
      </c>
      <c r="Z2795" t="s">
        <v>21007</v>
      </c>
      <c r="AC2795" t="s">
        <v>34305</v>
      </c>
      <c r="AG2795" t="s">
        <v>34306</v>
      </c>
      <c r="AH2795" s="27" t="s">
        <v>34307</v>
      </c>
      <c r="AI2795" t="s">
        <v>34308</v>
      </c>
      <c r="AJ2795" t="s">
        <v>34309</v>
      </c>
    </row>
    <row r="2796" spans="1:36" ht="17.25" hidden="1" customHeight="1" x14ac:dyDescent="0.2">
      <c r="A2796" s="4" t="s">
        <v>34310</v>
      </c>
      <c r="B2796" t="s">
        <v>34179</v>
      </c>
      <c r="C2796" t="s">
        <v>34311</v>
      </c>
      <c r="D2796" t="s">
        <v>34312</v>
      </c>
      <c r="E2796" t="s">
        <v>56</v>
      </c>
      <c r="F2796" t="s">
        <v>41</v>
      </c>
      <c r="G2796" s="5">
        <v>766</v>
      </c>
      <c r="H2796" t="s">
        <v>42</v>
      </c>
      <c r="I2796" t="s">
        <v>43</v>
      </c>
      <c r="J2796" t="s">
        <v>45</v>
      </c>
      <c r="N2796" s="27">
        <v>2014</v>
      </c>
      <c r="R2796" s="7">
        <v>6.9553000000000003</v>
      </c>
      <c r="S2796" s="7">
        <v>100.7076</v>
      </c>
      <c r="T2796" t="s">
        <v>46</v>
      </c>
      <c r="U2796" t="s">
        <v>34313</v>
      </c>
      <c r="X2796" t="s">
        <v>34314</v>
      </c>
      <c r="Y2796" t="s">
        <v>19854</v>
      </c>
      <c r="Z2796" t="s">
        <v>21007</v>
      </c>
      <c r="AA2796" t="s">
        <v>34315</v>
      </c>
      <c r="AG2796" t="s">
        <v>34316</v>
      </c>
      <c r="AH2796" s="27" t="s">
        <v>34320</v>
      </c>
      <c r="AI2796" t="s">
        <v>34318</v>
      </c>
      <c r="AJ2796" t="s">
        <v>34321</v>
      </c>
    </row>
    <row r="2797" spans="1:36" ht="17.25" hidden="1" customHeight="1" x14ac:dyDescent="0.2">
      <c r="A2797" s="4" t="s">
        <v>34322</v>
      </c>
      <c r="B2797" t="s">
        <v>34179</v>
      </c>
      <c r="C2797" t="s">
        <v>34323</v>
      </c>
      <c r="E2797" t="s">
        <v>40</v>
      </c>
      <c r="F2797" t="s">
        <v>86</v>
      </c>
      <c r="G2797" s="5">
        <v>625</v>
      </c>
      <c r="H2797" t="s">
        <v>42</v>
      </c>
      <c r="I2797" t="s">
        <v>43</v>
      </c>
      <c r="J2797" t="s">
        <v>559</v>
      </c>
      <c r="N2797" s="6">
        <v>2021</v>
      </c>
      <c r="R2797" s="7">
        <v>13.049968</v>
      </c>
      <c r="S2797" s="7">
        <v>101.193335</v>
      </c>
      <c r="T2797" t="s">
        <v>46</v>
      </c>
      <c r="U2797" t="s">
        <v>34324</v>
      </c>
      <c r="V2797" t="s">
        <v>34325</v>
      </c>
      <c r="X2797" t="s">
        <v>34326</v>
      </c>
      <c r="Y2797" t="s">
        <v>19854</v>
      </c>
      <c r="Z2797" t="s">
        <v>21007</v>
      </c>
      <c r="AC2797" t="s">
        <v>34327</v>
      </c>
      <c r="AG2797" t="s">
        <v>34328</v>
      </c>
      <c r="AH2797" s="27">
        <v>1290397</v>
      </c>
      <c r="AI2797" t="s">
        <v>34329</v>
      </c>
      <c r="AJ2797" t="s">
        <v>34330</v>
      </c>
    </row>
    <row r="2798" spans="1:36" ht="17.25" hidden="1" customHeight="1" x14ac:dyDescent="0.2">
      <c r="A2798" s="4" t="s">
        <v>34322</v>
      </c>
      <c r="B2798" t="s">
        <v>34179</v>
      </c>
      <c r="C2798" t="s">
        <v>34323</v>
      </c>
      <c r="E2798" t="s">
        <v>56</v>
      </c>
      <c r="F2798" t="s">
        <v>86</v>
      </c>
      <c r="G2798" s="5">
        <v>625</v>
      </c>
      <c r="H2798" t="s">
        <v>42</v>
      </c>
      <c r="I2798" t="s">
        <v>43</v>
      </c>
      <c r="J2798" t="s">
        <v>559</v>
      </c>
      <c r="N2798" s="6">
        <v>2021</v>
      </c>
      <c r="R2798" s="7">
        <v>13.049968</v>
      </c>
      <c r="S2798" s="7">
        <v>101.193335</v>
      </c>
      <c r="T2798" t="s">
        <v>46</v>
      </c>
      <c r="U2798" t="s">
        <v>34324</v>
      </c>
      <c r="V2798" t="s">
        <v>34325</v>
      </c>
      <c r="X2798" t="s">
        <v>34326</v>
      </c>
      <c r="Y2798" t="s">
        <v>19854</v>
      </c>
      <c r="Z2798" t="s">
        <v>21007</v>
      </c>
      <c r="AC2798" t="s">
        <v>34327</v>
      </c>
      <c r="AG2798" t="s">
        <v>34328</v>
      </c>
      <c r="AH2798" s="27">
        <v>1290398</v>
      </c>
      <c r="AI2798" t="s">
        <v>34329</v>
      </c>
      <c r="AJ2798" t="s">
        <v>34331</v>
      </c>
    </row>
    <row r="2799" spans="1:36" ht="17.25" hidden="1" customHeight="1" x14ac:dyDescent="0.2">
      <c r="A2799" s="4" t="s">
        <v>34322</v>
      </c>
      <c r="B2799" t="s">
        <v>34179</v>
      </c>
      <c r="C2799" t="s">
        <v>34323</v>
      </c>
      <c r="E2799" t="s">
        <v>58</v>
      </c>
      <c r="F2799" t="s">
        <v>86</v>
      </c>
      <c r="G2799" s="5">
        <v>625</v>
      </c>
      <c r="H2799" t="s">
        <v>42</v>
      </c>
      <c r="I2799" t="s">
        <v>43</v>
      </c>
      <c r="J2799" t="s">
        <v>559</v>
      </c>
      <c r="N2799" s="6">
        <v>2022</v>
      </c>
      <c r="R2799" s="7">
        <v>13.049968</v>
      </c>
      <c r="S2799" s="7">
        <v>101.193335</v>
      </c>
      <c r="T2799" t="s">
        <v>46</v>
      </c>
      <c r="U2799" t="s">
        <v>34324</v>
      </c>
      <c r="V2799" t="s">
        <v>34325</v>
      </c>
      <c r="X2799" t="s">
        <v>34326</v>
      </c>
      <c r="Y2799" t="s">
        <v>19854</v>
      </c>
      <c r="Z2799" t="s">
        <v>21007</v>
      </c>
      <c r="AC2799" t="s">
        <v>34327</v>
      </c>
      <c r="AG2799" t="s">
        <v>34328</v>
      </c>
      <c r="AH2799" s="8">
        <v>1290399</v>
      </c>
      <c r="AI2799" t="s">
        <v>34329</v>
      </c>
      <c r="AJ2799" t="s">
        <v>34332</v>
      </c>
    </row>
    <row r="2800" spans="1:36" ht="17.25" hidden="1" customHeight="1" x14ac:dyDescent="0.2">
      <c r="A2800" s="4" t="s">
        <v>34322</v>
      </c>
      <c r="B2800" t="s">
        <v>34179</v>
      </c>
      <c r="C2800" t="s">
        <v>34323</v>
      </c>
      <c r="E2800" t="s">
        <v>191</v>
      </c>
      <c r="F2800" t="s">
        <v>86</v>
      </c>
      <c r="G2800" s="5">
        <v>625</v>
      </c>
      <c r="H2800" t="s">
        <v>42</v>
      </c>
      <c r="I2800" t="s">
        <v>43</v>
      </c>
      <c r="J2800" t="s">
        <v>559</v>
      </c>
      <c r="N2800" s="24">
        <v>2022</v>
      </c>
      <c r="R2800" s="7">
        <v>13.049968</v>
      </c>
      <c r="S2800" s="7">
        <v>101.193335</v>
      </c>
      <c r="T2800" t="s">
        <v>46</v>
      </c>
      <c r="U2800" t="s">
        <v>34324</v>
      </c>
      <c r="V2800" t="s">
        <v>34325</v>
      </c>
      <c r="X2800" t="s">
        <v>34326</v>
      </c>
      <c r="Y2800" t="s">
        <v>19854</v>
      </c>
      <c r="Z2800" t="s">
        <v>21007</v>
      </c>
      <c r="AC2800" t="s">
        <v>34327</v>
      </c>
      <c r="AG2800" t="s">
        <v>34328</v>
      </c>
      <c r="AH2800" s="8">
        <v>1290400</v>
      </c>
      <c r="AI2800" t="s">
        <v>34329</v>
      </c>
      <c r="AJ2800" t="s">
        <v>34333</v>
      </c>
    </row>
    <row r="2801" spans="1:36" ht="17.25" hidden="1" customHeight="1" x14ac:dyDescent="0.2">
      <c r="A2801" s="4" t="s">
        <v>34408</v>
      </c>
      <c r="B2801" t="s">
        <v>34179</v>
      </c>
      <c r="C2801" t="s">
        <v>34409</v>
      </c>
      <c r="E2801" t="s">
        <v>40</v>
      </c>
      <c r="F2801" t="s">
        <v>86</v>
      </c>
      <c r="G2801" s="5">
        <v>127</v>
      </c>
      <c r="H2801" t="s">
        <v>42</v>
      </c>
      <c r="I2801" t="s">
        <v>43</v>
      </c>
      <c r="J2801" t="s">
        <v>44</v>
      </c>
      <c r="N2801" s="8">
        <v>2018</v>
      </c>
      <c r="R2801" s="7">
        <v>14.252758</v>
      </c>
      <c r="S2801" s="7">
        <v>100.58884500000001</v>
      </c>
      <c r="T2801" t="s">
        <v>46</v>
      </c>
      <c r="U2801" t="s">
        <v>34410</v>
      </c>
      <c r="X2801" t="s">
        <v>34255</v>
      </c>
      <c r="Y2801" t="s">
        <v>19854</v>
      </c>
      <c r="Z2801" t="s">
        <v>21007</v>
      </c>
      <c r="AG2801" t="s">
        <v>34411</v>
      </c>
      <c r="AH2801" s="8" t="s">
        <v>34412</v>
      </c>
      <c r="AI2801" t="s">
        <v>34413</v>
      </c>
      <c r="AJ2801" t="s">
        <v>34414</v>
      </c>
    </row>
    <row r="2802" spans="1:36" ht="17.25" hidden="1" customHeight="1" x14ac:dyDescent="0.2">
      <c r="A2802" s="4" t="s">
        <v>34415</v>
      </c>
      <c r="B2802" t="s">
        <v>34179</v>
      </c>
      <c r="C2802" t="s">
        <v>34416</v>
      </c>
      <c r="D2802" t="s">
        <v>34417</v>
      </c>
      <c r="E2802" t="s">
        <v>40</v>
      </c>
      <c r="F2802" t="s">
        <v>86</v>
      </c>
      <c r="G2802" s="5">
        <v>127</v>
      </c>
      <c r="H2802" t="s">
        <v>42</v>
      </c>
      <c r="I2802" t="s">
        <v>43</v>
      </c>
      <c r="J2802" t="s">
        <v>44</v>
      </c>
      <c r="N2802" s="27">
        <v>2018</v>
      </c>
      <c r="R2802" s="7">
        <v>14.25334</v>
      </c>
      <c r="S2802" s="7">
        <v>100.602789</v>
      </c>
      <c r="T2802" t="s">
        <v>46</v>
      </c>
      <c r="U2802" t="s">
        <v>34410</v>
      </c>
      <c r="X2802" t="s">
        <v>34255</v>
      </c>
      <c r="Y2802" t="s">
        <v>19854</v>
      </c>
      <c r="Z2802" t="s">
        <v>21007</v>
      </c>
      <c r="AC2802" t="s">
        <v>34418</v>
      </c>
      <c r="AG2802" t="s">
        <v>34419</v>
      </c>
      <c r="AH2802" s="8" t="s">
        <v>34420</v>
      </c>
      <c r="AI2802" t="s">
        <v>34421</v>
      </c>
      <c r="AJ2802" t="s">
        <v>34422</v>
      </c>
    </row>
    <row r="2803" spans="1:36" ht="17.25" hidden="1" customHeight="1" x14ac:dyDescent="0.2">
      <c r="A2803" s="4" t="s">
        <v>34423</v>
      </c>
      <c r="B2803" t="s">
        <v>34179</v>
      </c>
      <c r="C2803" t="s">
        <v>34424</v>
      </c>
      <c r="D2803" t="s">
        <v>34425</v>
      </c>
      <c r="E2803" t="s">
        <v>40</v>
      </c>
      <c r="F2803" t="s">
        <v>86</v>
      </c>
      <c r="G2803" s="5">
        <v>125.9</v>
      </c>
      <c r="H2803" t="s">
        <v>42</v>
      </c>
      <c r="I2803" t="s">
        <v>43</v>
      </c>
      <c r="J2803" t="s">
        <v>44</v>
      </c>
      <c r="N2803" s="8">
        <v>2013</v>
      </c>
      <c r="P2803" s="25"/>
      <c r="R2803" s="7">
        <v>14.097682000000001</v>
      </c>
      <c r="S2803" s="7">
        <v>100.57257799999999</v>
      </c>
      <c r="T2803" t="s">
        <v>46</v>
      </c>
      <c r="U2803" t="s">
        <v>34426</v>
      </c>
      <c r="X2803" t="s">
        <v>34242</v>
      </c>
      <c r="Y2803" t="s">
        <v>19854</v>
      </c>
      <c r="Z2803" t="s">
        <v>21007</v>
      </c>
      <c r="AC2803" t="s">
        <v>34427</v>
      </c>
      <c r="AG2803" t="s">
        <v>34428</v>
      </c>
      <c r="AH2803" s="8" t="s">
        <v>34429</v>
      </c>
      <c r="AI2803" t="s">
        <v>34430</v>
      </c>
      <c r="AJ2803" t="s">
        <v>34431</v>
      </c>
    </row>
    <row r="2804" spans="1:36" ht="17.25" hidden="1" customHeight="1" x14ac:dyDescent="0.2">
      <c r="A2804" s="4" t="s">
        <v>34432</v>
      </c>
      <c r="B2804" t="s">
        <v>34179</v>
      </c>
      <c r="C2804" t="s">
        <v>34433</v>
      </c>
      <c r="D2804" t="s">
        <v>34434</v>
      </c>
      <c r="E2804" t="s">
        <v>40</v>
      </c>
      <c r="F2804" t="s">
        <v>86</v>
      </c>
      <c r="G2804" s="5">
        <v>110</v>
      </c>
      <c r="H2804" t="s">
        <v>42</v>
      </c>
      <c r="I2804" t="s">
        <v>43</v>
      </c>
      <c r="J2804" t="s">
        <v>44</v>
      </c>
      <c r="N2804" s="27">
        <v>2013</v>
      </c>
      <c r="R2804" s="7">
        <v>14.387465799999999</v>
      </c>
      <c r="S2804" s="7">
        <v>100.9091859</v>
      </c>
      <c r="T2804" t="s">
        <v>46</v>
      </c>
      <c r="U2804" t="s">
        <v>34435</v>
      </c>
      <c r="X2804" t="s">
        <v>34436</v>
      </c>
      <c r="Y2804" t="s">
        <v>19854</v>
      </c>
      <c r="Z2804" t="s">
        <v>21007</v>
      </c>
      <c r="AC2804" t="s">
        <v>34437</v>
      </c>
      <c r="AG2804" t="s">
        <v>34438</v>
      </c>
      <c r="AH2804" s="27" t="s">
        <v>34439</v>
      </c>
      <c r="AI2804" t="s">
        <v>34440</v>
      </c>
      <c r="AJ2804" t="s">
        <v>34441</v>
      </c>
    </row>
    <row r="2805" spans="1:36" ht="17.25" hidden="1" customHeight="1" x14ac:dyDescent="0.2">
      <c r="A2805" s="4" t="s">
        <v>34432</v>
      </c>
      <c r="B2805" t="s">
        <v>34179</v>
      </c>
      <c r="C2805" t="s">
        <v>34433</v>
      </c>
      <c r="D2805" t="s">
        <v>34434</v>
      </c>
      <c r="E2805" t="s">
        <v>56</v>
      </c>
      <c r="F2805" t="s">
        <v>86</v>
      </c>
      <c r="G2805" s="5">
        <v>110</v>
      </c>
      <c r="H2805" t="s">
        <v>42</v>
      </c>
      <c r="I2805" t="s">
        <v>43</v>
      </c>
      <c r="J2805" t="s">
        <v>44</v>
      </c>
      <c r="N2805" s="27">
        <v>2013</v>
      </c>
      <c r="R2805" s="7">
        <v>14.387465799999999</v>
      </c>
      <c r="S2805" s="7">
        <v>100.9091859</v>
      </c>
      <c r="T2805" t="s">
        <v>46</v>
      </c>
      <c r="U2805" t="s">
        <v>34435</v>
      </c>
      <c r="X2805" t="s">
        <v>34436</v>
      </c>
      <c r="Y2805" t="s">
        <v>19854</v>
      </c>
      <c r="Z2805" t="s">
        <v>21007</v>
      </c>
      <c r="AC2805" t="s">
        <v>34437</v>
      </c>
      <c r="AG2805" t="s">
        <v>34442</v>
      </c>
      <c r="AH2805" s="27" t="s">
        <v>34443</v>
      </c>
      <c r="AI2805" t="s">
        <v>34440</v>
      </c>
      <c r="AJ2805" t="s">
        <v>34444</v>
      </c>
    </row>
    <row r="2806" spans="1:36" ht="17.25" hidden="1" customHeight="1" x14ac:dyDescent="0.2">
      <c r="A2806" s="4" t="s">
        <v>34445</v>
      </c>
      <c r="B2806" t="s">
        <v>34179</v>
      </c>
      <c r="C2806" t="s">
        <v>34446</v>
      </c>
      <c r="E2806" t="s">
        <v>40</v>
      </c>
      <c r="F2806" t="s">
        <v>86</v>
      </c>
      <c r="G2806" s="5">
        <v>126.5</v>
      </c>
      <c r="H2806" t="s">
        <v>42</v>
      </c>
      <c r="I2806" t="s">
        <v>43</v>
      </c>
      <c r="J2806" t="s">
        <v>44</v>
      </c>
      <c r="N2806" s="27">
        <v>2018</v>
      </c>
      <c r="R2806" s="7">
        <v>14.032235999999999</v>
      </c>
      <c r="S2806" s="7">
        <v>101.71099820000001</v>
      </c>
      <c r="T2806" t="s">
        <v>46</v>
      </c>
      <c r="U2806" t="s">
        <v>34447</v>
      </c>
      <c r="X2806" t="s">
        <v>34448</v>
      </c>
      <c r="Y2806" t="s">
        <v>19854</v>
      </c>
      <c r="Z2806" t="s">
        <v>21007</v>
      </c>
      <c r="AG2806" t="s">
        <v>34449</v>
      </c>
      <c r="AH2806" s="27" t="s">
        <v>34450</v>
      </c>
      <c r="AI2806" t="s">
        <v>34451</v>
      </c>
      <c r="AJ2806" t="s">
        <v>34452</v>
      </c>
    </row>
    <row r="2807" spans="1:36" ht="17.25" hidden="1" customHeight="1" x14ac:dyDescent="0.2">
      <c r="A2807" s="4" t="s">
        <v>34453</v>
      </c>
      <c r="B2807" t="s">
        <v>34179</v>
      </c>
      <c r="C2807" t="s">
        <v>34454</v>
      </c>
      <c r="D2807" t="s">
        <v>34455</v>
      </c>
      <c r="E2807" t="s">
        <v>40</v>
      </c>
      <c r="F2807" t="s">
        <v>86</v>
      </c>
      <c r="G2807" s="5">
        <v>133</v>
      </c>
      <c r="H2807" t="s">
        <v>42</v>
      </c>
      <c r="I2807" t="s">
        <v>43</v>
      </c>
      <c r="J2807" t="s">
        <v>44</v>
      </c>
      <c r="N2807" s="27">
        <v>2013</v>
      </c>
      <c r="R2807" s="7">
        <v>14.368055</v>
      </c>
      <c r="S2807" s="7">
        <v>100.835808</v>
      </c>
      <c r="T2807" t="s">
        <v>46</v>
      </c>
      <c r="U2807" t="s">
        <v>34456</v>
      </c>
      <c r="X2807" t="s">
        <v>34436</v>
      </c>
      <c r="Y2807" t="s">
        <v>19854</v>
      </c>
      <c r="Z2807" t="s">
        <v>21007</v>
      </c>
      <c r="AC2807" t="s">
        <v>34457</v>
      </c>
      <c r="AG2807" t="s">
        <v>34458</v>
      </c>
      <c r="AH2807" s="27" t="s">
        <v>34459</v>
      </c>
      <c r="AI2807" t="s">
        <v>34460</v>
      </c>
      <c r="AJ2807" t="s">
        <v>34461</v>
      </c>
    </row>
    <row r="2808" spans="1:36" ht="17.25" hidden="1" customHeight="1" x14ac:dyDescent="0.2">
      <c r="A2808" s="4" t="s">
        <v>34462</v>
      </c>
      <c r="B2808" t="s">
        <v>34179</v>
      </c>
      <c r="C2808" t="s">
        <v>34463</v>
      </c>
      <c r="E2808" t="s">
        <v>40</v>
      </c>
      <c r="F2808" t="s">
        <v>86</v>
      </c>
      <c r="G2808" s="5">
        <v>123</v>
      </c>
      <c r="H2808" t="s">
        <v>42</v>
      </c>
      <c r="I2808" t="s">
        <v>43</v>
      </c>
      <c r="J2808" t="s">
        <v>44</v>
      </c>
      <c r="N2808" s="27">
        <v>2013</v>
      </c>
      <c r="R2808" s="7">
        <v>12.825592</v>
      </c>
      <c r="S2808" s="7">
        <v>101.248684</v>
      </c>
      <c r="T2808" t="s">
        <v>46</v>
      </c>
      <c r="U2808" t="s">
        <v>34464</v>
      </c>
      <c r="X2808" t="s">
        <v>34199</v>
      </c>
      <c r="Y2808" t="s">
        <v>19854</v>
      </c>
      <c r="Z2808" t="s">
        <v>21007</v>
      </c>
      <c r="AG2808" t="s">
        <v>34465</v>
      </c>
      <c r="AH2808" s="27" t="s">
        <v>34466</v>
      </c>
      <c r="AI2808" t="s">
        <v>34467</v>
      </c>
      <c r="AJ2808" t="s">
        <v>34468</v>
      </c>
    </row>
    <row r="2809" spans="1:36" ht="17.25" hidden="1" customHeight="1" x14ac:dyDescent="0.2">
      <c r="A2809" s="4" t="s">
        <v>34462</v>
      </c>
      <c r="B2809" t="s">
        <v>34179</v>
      </c>
      <c r="C2809" t="s">
        <v>34463</v>
      </c>
      <c r="E2809" t="s">
        <v>56</v>
      </c>
      <c r="F2809" t="s">
        <v>86</v>
      </c>
      <c r="G2809" s="5">
        <v>127</v>
      </c>
      <c r="H2809" t="s">
        <v>42</v>
      </c>
      <c r="I2809" t="s">
        <v>43</v>
      </c>
      <c r="J2809" t="s">
        <v>44</v>
      </c>
      <c r="N2809" s="8">
        <v>2019</v>
      </c>
      <c r="R2809" s="7">
        <v>12.825592</v>
      </c>
      <c r="S2809" s="7">
        <v>101.248684</v>
      </c>
      <c r="T2809" t="s">
        <v>46</v>
      </c>
      <c r="U2809" t="s">
        <v>34464</v>
      </c>
      <c r="X2809" t="s">
        <v>34199</v>
      </c>
      <c r="Y2809" t="s">
        <v>19854</v>
      </c>
      <c r="Z2809" t="s">
        <v>21007</v>
      </c>
      <c r="AG2809" t="s">
        <v>34469</v>
      </c>
      <c r="AH2809" s="8" t="s">
        <v>34470</v>
      </c>
      <c r="AI2809" t="s">
        <v>34467</v>
      </c>
      <c r="AJ2809" t="s">
        <v>34471</v>
      </c>
    </row>
    <row r="2810" spans="1:36" ht="17.25" hidden="1" customHeight="1" x14ac:dyDescent="0.2">
      <c r="A2810" s="4" t="s">
        <v>34472</v>
      </c>
      <c r="B2810" t="s">
        <v>34179</v>
      </c>
      <c r="C2810" t="s">
        <v>34473</v>
      </c>
      <c r="E2810" t="s">
        <v>565</v>
      </c>
      <c r="F2810" t="s">
        <v>86</v>
      </c>
      <c r="G2810" s="5">
        <v>135</v>
      </c>
      <c r="H2810" t="s">
        <v>42</v>
      </c>
      <c r="I2810" t="s">
        <v>43</v>
      </c>
      <c r="J2810" t="s">
        <v>44</v>
      </c>
      <c r="N2810" s="27">
        <v>2019</v>
      </c>
      <c r="R2810" s="7">
        <v>14.36647</v>
      </c>
      <c r="S2810" s="7">
        <v>100.836403</v>
      </c>
      <c r="T2810" t="s">
        <v>46</v>
      </c>
      <c r="U2810" t="s">
        <v>34474</v>
      </c>
      <c r="X2810" t="s">
        <v>34436</v>
      </c>
      <c r="Y2810" t="s">
        <v>19854</v>
      </c>
      <c r="Z2810" t="s">
        <v>21007</v>
      </c>
      <c r="AG2810" t="s">
        <v>34475</v>
      </c>
      <c r="AH2810" s="8">
        <v>1268031</v>
      </c>
      <c r="AI2810" t="s">
        <v>34476</v>
      </c>
      <c r="AJ2810" t="s">
        <v>34477</v>
      </c>
    </row>
    <row r="2811" spans="1:36" ht="17.25" hidden="1" customHeight="1" x14ac:dyDescent="0.2">
      <c r="A2811" s="4" t="s">
        <v>34478</v>
      </c>
      <c r="B2811" t="s">
        <v>34179</v>
      </c>
      <c r="C2811" t="s">
        <v>34479</v>
      </c>
      <c r="E2811" t="s">
        <v>40</v>
      </c>
      <c r="F2811" t="s">
        <v>86</v>
      </c>
      <c r="G2811" s="5">
        <v>128</v>
      </c>
      <c r="H2811" t="s">
        <v>42</v>
      </c>
      <c r="I2811" t="s">
        <v>43</v>
      </c>
      <c r="J2811" t="s">
        <v>44</v>
      </c>
      <c r="N2811" s="27">
        <v>2019</v>
      </c>
      <c r="R2811" s="7">
        <v>14.928799</v>
      </c>
      <c r="S2811" s="7">
        <v>102.177099</v>
      </c>
      <c r="T2811" t="s">
        <v>46</v>
      </c>
      <c r="U2811" t="s">
        <v>34480</v>
      </c>
      <c r="X2811" t="s">
        <v>34481</v>
      </c>
      <c r="Y2811" t="s">
        <v>19854</v>
      </c>
      <c r="Z2811" t="s">
        <v>21007</v>
      </c>
      <c r="AC2811" t="s">
        <v>34482</v>
      </c>
      <c r="AG2811" t="s">
        <v>34483</v>
      </c>
      <c r="AH2811" s="27" t="s">
        <v>34484</v>
      </c>
      <c r="AI2811" t="s">
        <v>34485</v>
      </c>
      <c r="AJ2811" t="s">
        <v>34486</v>
      </c>
    </row>
    <row r="2812" spans="1:36" ht="17.25" hidden="1" customHeight="1" x14ac:dyDescent="0.2">
      <c r="A2812" s="4" t="s">
        <v>34478</v>
      </c>
      <c r="B2812" t="s">
        <v>34179</v>
      </c>
      <c r="C2812" t="s">
        <v>34479</v>
      </c>
      <c r="E2812" t="s">
        <v>56</v>
      </c>
      <c r="F2812" t="s">
        <v>86</v>
      </c>
      <c r="G2812" s="5">
        <v>128</v>
      </c>
      <c r="H2812" t="s">
        <v>42</v>
      </c>
      <c r="I2812" t="s">
        <v>43</v>
      </c>
      <c r="J2812" t="s">
        <v>44</v>
      </c>
      <c r="N2812" s="27">
        <v>2019</v>
      </c>
      <c r="R2812" s="7">
        <v>14.928799</v>
      </c>
      <c r="S2812" s="7">
        <v>102.177099</v>
      </c>
      <c r="T2812" t="s">
        <v>46</v>
      </c>
      <c r="U2812" t="s">
        <v>34480</v>
      </c>
      <c r="X2812" t="s">
        <v>34481</v>
      </c>
      <c r="Y2812" t="s">
        <v>19854</v>
      </c>
      <c r="Z2812" t="s">
        <v>21007</v>
      </c>
      <c r="AC2812" t="s">
        <v>34482</v>
      </c>
      <c r="AG2812" t="s">
        <v>34487</v>
      </c>
      <c r="AH2812" s="8" t="s">
        <v>34488</v>
      </c>
      <c r="AI2812" t="s">
        <v>34485</v>
      </c>
      <c r="AJ2812" t="s">
        <v>34489</v>
      </c>
    </row>
    <row r="2813" spans="1:36" ht="17.25" hidden="1" customHeight="1" x14ac:dyDescent="0.2">
      <c r="A2813" s="4" t="s">
        <v>34490</v>
      </c>
      <c r="B2813" t="s">
        <v>34179</v>
      </c>
      <c r="C2813" t="s">
        <v>34491</v>
      </c>
      <c r="E2813" t="s">
        <v>40</v>
      </c>
      <c r="F2813" t="s">
        <v>86</v>
      </c>
      <c r="G2813" s="5">
        <v>114</v>
      </c>
      <c r="H2813" t="s">
        <v>42</v>
      </c>
      <c r="I2813" t="s">
        <v>43</v>
      </c>
      <c r="J2813" t="s">
        <v>44</v>
      </c>
      <c r="N2813" s="27">
        <v>2013</v>
      </c>
      <c r="R2813" s="7">
        <v>14.558472</v>
      </c>
      <c r="S2813" s="7">
        <v>100.96457700000001</v>
      </c>
      <c r="T2813" t="s">
        <v>46</v>
      </c>
      <c r="U2813" t="s">
        <v>34492</v>
      </c>
      <c r="X2813" t="s">
        <v>34436</v>
      </c>
      <c r="Y2813" t="s">
        <v>19854</v>
      </c>
      <c r="Z2813" t="s">
        <v>21007</v>
      </c>
      <c r="AC2813" t="s">
        <v>34493</v>
      </c>
      <c r="AG2813" t="s">
        <v>34494</v>
      </c>
      <c r="AH2813" s="8" t="s">
        <v>34495</v>
      </c>
      <c r="AI2813" t="s">
        <v>34496</v>
      </c>
      <c r="AJ2813" t="s">
        <v>34497</v>
      </c>
    </row>
    <row r="2814" spans="1:36" ht="17.25" hidden="1" customHeight="1" x14ac:dyDescent="0.2">
      <c r="A2814" s="4" t="s">
        <v>34498</v>
      </c>
      <c r="B2814" t="s">
        <v>34179</v>
      </c>
      <c r="C2814" t="s">
        <v>34499</v>
      </c>
      <c r="D2814" t="s">
        <v>34500</v>
      </c>
      <c r="E2814" t="s">
        <v>40</v>
      </c>
      <c r="F2814" t="s">
        <v>86</v>
      </c>
      <c r="G2814" s="5">
        <v>138.30000000000001</v>
      </c>
      <c r="H2814" t="s">
        <v>42</v>
      </c>
      <c r="I2814" t="s">
        <v>43</v>
      </c>
      <c r="J2814" t="s">
        <v>44</v>
      </c>
      <c r="N2814" s="27">
        <v>2017</v>
      </c>
      <c r="R2814" s="7">
        <v>13.0173851</v>
      </c>
      <c r="S2814" s="7">
        <v>101.19273320000001</v>
      </c>
      <c r="T2814" t="s">
        <v>46</v>
      </c>
      <c r="U2814" t="s">
        <v>34501</v>
      </c>
      <c r="X2814" t="s">
        <v>34199</v>
      </c>
      <c r="Y2814" t="s">
        <v>19854</v>
      </c>
      <c r="Z2814" t="s">
        <v>21007</v>
      </c>
      <c r="AG2814" t="s">
        <v>34502</v>
      </c>
      <c r="AH2814" s="27" t="s">
        <v>34503</v>
      </c>
      <c r="AI2814" t="s">
        <v>34504</v>
      </c>
      <c r="AJ2814" t="s">
        <v>34505</v>
      </c>
    </row>
    <row r="2815" spans="1:36" ht="17.25" hidden="1" customHeight="1" x14ac:dyDescent="0.2">
      <c r="A2815" s="4" t="s">
        <v>34498</v>
      </c>
      <c r="B2815" t="s">
        <v>34179</v>
      </c>
      <c r="C2815" t="s">
        <v>34499</v>
      </c>
      <c r="D2815" t="s">
        <v>34500</v>
      </c>
      <c r="E2815" t="s">
        <v>56</v>
      </c>
      <c r="F2815" t="s">
        <v>86</v>
      </c>
      <c r="G2815" s="5">
        <v>138.30000000000001</v>
      </c>
      <c r="H2815" t="s">
        <v>42</v>
      </c>
      <c r="I2815" t="s">
        <v>43</v>
      </c>
      <c r="J2815" t="s">
        <v>44</v>
      </c>
      <c r="N2815" s="27">
        <v>2017</v>
      </c>
      <c r="R2815" s="7">
        <v>13.0173851</v>
      </c>
      <c r="S2815" s="7">
        <v>101.19273320000001</v>
      </c>
      <c r="T2815" t="s">
        <v>46</v>
      </c>
      <c r="U2815" t="s">
        <v>34501</v>
      </c>
      <c r="X2815" t="s">
        <v>34199</v>
      </c>
      <c r="Y2815" t="s">
        <v>19854</v>
      </c>
      <c r="Z2815" t="s">
        <v>21007</v>
      </c>
      <c r="AG2815" t="s">
        <v>34506</v>
      </c>
      <c r="AH2815" s="27" t="s">
        <v>34507</v>
      </c>
      <c r="AI2815" t="s">
        <v>34504</v>
      </c>
      <c r="AJ2815" t="s">
        <v>34508</v>
      </c>
    </row>
    <row r="2816" spans="1:36" ht="17.25" hidden="1" customHeight="1" x14ac:dyDescent="0.2">
      <c r="A2816" s="4" t="s">
        <v>34509</v>
      </c>
      <c r="B2816" t="s">
        <v>34179</v>
      </c>
      <c r="C2816" t="s">
        <v>34510</v>
      </c>
      <c r="D2816" t="s">
        <v>34511</v>
      </c>
      <c r="E2816" t="s">
        <v>40</v>
      </c>
      <c r="F2816" t="s">
        <v>86</v>
      </c>
      <c r="G2816" s="5">
        <v>130</v>
      </c>
      <c r="H2816" t="s">
        <v>42</v>
      </c>
      <c r="I2816" t="s">
        <v>43</v>
      </c>
      <c r="J2816" t="s">
        <v>44</v>
      </c>
      <c r="N2816" s="27">
        <v>2017</v>
      </c>
      <c r="R2816" s="7">
        <v>13.0648859</v>
      </c>
      <c r="S2816" s="7">
        <v>101.1851982</v>
      </c>
      <c r="T2816" t="s">
        <v>46</v>
      </c>
      <c r="U2816" t="s">
        <v>34501</v>
      </c>
      <c r="X2816" t="s">
        <v>34199</v>
      </c>
      <c r="Y2816" t="s">
        <v>19854</v>
      </c>
      <c r="Z2816" t="s">
        <v>21007</v>
      </c>
      <c r="AG2816" t="s">
        <v>34512</v>
      </c>
      <c r="AH2816" s="27" t="s">
        <v>34513</v>
      </c>
      <c r="AI2816" t="s">
        <v>34514</v>
      </c>
      <c r="AJ2816" t="s">
        <v>34515</v>
      </c>
    </row>
    <row r="2817" spans="1:36" ht="17.25" hidden="1" customHeight="1" x14ac:dyDescent="0.2">
      <c r="A2817" s="4" t="s">
        <v>34509</v>
      </c>
      <c r="B2817" t="s">
        <v>34179</v>
      </c>
      <c r="C2817" t="s">
        <v>34510</v>
      </c>
      <c r="D2817" t="s">
        <v>34511</v>
      </c>
      <c r="E2817" t="s">
        <v>56</v>
      </c>
      <c r="F2817" t="s">
        <v>86</v>
      </c>
      <c r="G2817" s="5">
        <v>130</v>
      </c>
      <c r="H2817" t="s">
        <v>42</v>
      </c>
      <c r="I2817" t="s">
        <v>43</v>
      </c>
      <c r="J2817" t="s">
        <v>44</v>
      </c>
      <c r="N2817" s="27">
        <v>2018</v>
      </c>
      <c r="R2817" s="7">
        <v>13.0648859</v>
      </c>
      <c r="S2817" s="7">
        <v>101.1851982</v>
      </c>
      <c r="T2817" t="s">
        <v>46</v>
      </c>
      <c r="U2817" t="s">
        <v>34501</v>
      </c>
      <c r="X2817" t="s">
        <v>34199</v>
      </c>
      <c r="Y2817" t="s">
        <v>19854</v>
      </c>
      <c r="Z2817" t="s">
        <v>21007</v>
      </c>
      <c r="AG2817" t="s">
        <v>34516</v>
      </c>
      <c r="AH2817" s="27" t="s">
        <v>34517</v>
      </c>
      <c r="AI2817" t="s">
        <v>34514</v>
      </c>
      <c r="AJ2817" t="s">
        <v>34518</v>
      </c>
    </row>
    <row r="2818" spans="1:36" ht="17.25" hidden="1" customHeight="1" x14ac:dyDescent="0.2">
      <c r="A2818" s="4" t="s">
        <v>34519</v>
      </c>
      <c r="B2818" t="s">
        <v>34179</v>
      </c>
      <c r="C2818" t="s">
        <v>34520</v>
      </c>
      <c r="D2818" t="s">
        <v>34521</v>
      </c>
      <c r="E2818" t="s">
        <v>40</v>
      </c>
      <c r="F2818" t="s">
        <v>86</v>
      </c>
      <c r="G2818" s="5">
        <v>137</v>
      </c>
      <c r="H2818" t="s">
        <v>42</v>
      </c>
      <c r="I2818" t="s">
        <v>43</v>
      </c>
      <c r="J2818" t="s">
        <v>44</v>
      </c>
      <c r="N2818" s="27">
        <v>2017</v>
      </c>
      <c r="R2818" s="7">
        <v>13.003965000000001</v>
      </c>
      <c r="S2818" s="7">
        <v>101.172476</v>
      </c>
      <c r="T2818" t="s">
        <v>46</v>
      </c>
      <c r="U2818" t="s">
        <v>34401</v>
      </c>
      <c r="X2818" t="s">
        <v>34199</v>
      </c>
      <c r="Y2818" t="s">
        <v>19854</v>
      </c>
      <c r="Z2818" t="s">
        <v>21007</v>
      </c>
      <c r="AG2818" t="s">
        <v>34522</v>
      </c>
      <c r="AH2818" s="27" t="s">
        <v>34523</v>
      </c>
      <c r="AI2818" t="s">
        <v>34524</v>
      </c>
      <c r="AJ2818" t="s">
        <v>34525</v>
      </c>
    </row>
    <row r="2819" spans="1:36" ht="17.25" hidden="1" customHeight="1" x14ac:dyDescent="0.2">
      <c r="A2819" s="4" t="s">
        <v>34526</v>
      </c>
      <c r="B2819" t="s">
        <v>34179</v>
      </c>
      <c r="C2819" t="s">
        <v>34527</v>
      </c>
      <c r="E2819" t="s">
        <v>40</v>
      </c>
      <c r="F2819" t="s">
        <v>86</v>
      </c>
      <c r="G2819" s="5">
        <v>130</v>
      </c>
      <c r="H2819" t="s">
        <v>42</v>
      </c>
      <c r="I2819" t="s">
        <v>43</v>
      </c>
      <c r="J2819" t="s">
        <v>44</v>
      </c>
      <c r="N2819" s="27">
        <v>2017</v>
      </c>
      <c r="R2819" s="7">
        <v>13.0505</v>
      </c>
      <c r="S2819" s="7">
        <v>101.0859</v>
      </c>
      <c r="T2819" t="s">
        <v>46</v>
      </c>
      <c r="U2819" t="s">
        <v>34384</v>
      </c>
      <c r="X2819" t="s">
        <v>34181</v>
      </c>
      <c r="Y2819" t="s">
        <v>19854</v>
      </c>
      <c r="Z2819" t="s">
        <v>21007</v>
      </c>
      <c r="AC2819" t="s">
        <v>34528</v>
      </c>
      <c r="AG2819" t="s">
        <v>34529</v>
      </c>
      <c r="AH2819" s="27" t="s">
        <v>34530</v>
      </c>
      <c r="AI2819" t="s">
        <v>34531</v>
      </c>
      <c r="AJ2819" t="s">
        <v>34532</v>
      </c>
    </row>
    <row r="2820" spans="1:36" ht="17.25" hidden="1" customHeight="1" x14ac:dyDescent="0.2">
      <c r="A2820" s="4" t="s">
        <v>34533</v>
      </c>
      <c r="B2820" t="s">
        <v>34179</v>
      </c>
      <c r="C2820" t="s">
        <v>34534</v>
      </c>
      <c r="E2820" t="s">
        <v>40</v>
      </c>
      <c r="F2820" t="s">
        <v>617</v>
      </c>
      <c r="G2820" s="5">
        <v>700</v>
      </c>
      <c r="H2820" t="s">
        <v>139</v>
      </c>
      <c r="I2820" t="s">
        <v>43</v>
      </c>
      <c r="J2820" t="s">
        <v>45</v>
      </c>
      <c r="N2820" s="6">
        <v>2024</v>
      </c>
      <c r="R2820" s="7">
        <v>13.536</v>
      </c>
      <c r="S2820" s="7">
        <v>99.742999999999995</v>
      </c>
      <c r="T2820" t="s">
        <v>46</v>
      </c>
      <c r="U2820" t="s">
        <v>34535</v>
      </c>
      <c r="X2820" t="s">
        <v>34276</v>
      </c>
      <c r="Y2820" t="s">
        <v>19854</v>
      </c>
      <c r="Z2820" t="s">
        <v>21007</v>
      </c>
      <c r="AC2820" t="s">
        <v>34536</v>
      </c>
      <c r="AG2820" t="s">
        <v>34537</v>
      </c>
      <c r="AH2820" s="27">
        <v>1298499</v>
      </c>
      <c r="AI2820" t="s">
        <v>34538</v>
      </c>
      <c r="AJ2820" t="s">
        <v>34539</v>
      </c>
    </row>
    <row r="2821" spans="1:36" ht="17.25" hidden="1" customHeight="1" x14ac:dyDescent="0.2">
      <c r="A2821" s="4" t="s">
        <v>34533</v>
      </c>
      <c r="B2821" t="s">
        <v>34179</v>
      </c>
      <c r="C2821" t="s">
        <v>34534</v>
      </c>
      <c r="E2821" t="s">
        <v>56</v>
      </c>
      <c r="F2821" t="s">
        <v>617</v>
      </c>
      <c r="G2821" s="5">
        <v>700</v>
      </c>
      <c r="H2821" t="s">
        <v>139</v>
      </c>
      <c r="I2821" t="s">
        <v>43</v>
      </c>
      <c r="J2821" t="s">
        <v>45</v>
      </c>
      <c r="N2821" s="6">
        <v>2025</v>
      </c>
      <c r="R2821" s="7">
        <v>13.536</v>
      </c>
      <c r="S2821" s="7">
        <v>99.742999999999995</v>
      </c>
      <c r="T2821" t="s">
        <v>46</v>
      </c>
      <c r="U2821" t="s">
        <v>34535</v>
      </c>
      <c r="X2821" t="s">
        <v>34276</v>
      </c>
      <c r="Y2821" t="s">
        <v>19854</v>
      </c>
      <c r="Z2821" t="s">
        <v>21007</v>
      </c>
      <c r="AC2821" t="s">
        <v>34536</v>
      </c>
      <c r="AG2821" t="s">
        <v>34537</v>
      </c>
      <c r="AH2821" s="27">
        <v>1299266</v>
      </c>
      <c r="AI2821" t="s">
        <v>34538</v>
      </c>
      <c r="AJ2821" t="s">
        <v>34540</v>
      </c>
    </row>
    <row r="2822" spans="1:36" ht="17.25" hidden="1" customHeight="1" x14ac:dyDescent="0.2">
      <c r="A2822" s="4" t="s">
        <v>34541</v>
      </c>
      <c r="B2822" t="s">
        <v>34179</v>
      </c>
      <c r="C2822" t="s">
        <v>34542</v>
      </c>
      <c r="E2822" t="s">
        <v>40</v>
      </c>
      <c r="F2822" t="s">
        <v>86</v>
      </c>
      <c r="G2822" s="5">
        <v>120</v>
      </c>
      <c r="H2822" t="s">
        <v>42</v>
      </c>
      <c r="I2822" t="s">
        <v>43</v>
      </c>
      <c r="J2822" t="s">
        <v>44</v>
      </c>
      <c r="N2822" s="8">
        <v>2017</v>
      </c>
      <c r="R2822" s="7">
        <v>12.675409</v>
      </c>
      <c r="S2822" s="7">
        <v>101.325686</v>
      </c>
      <c r="T2822" t="s">
        <v>46</v>
      </c>
      <c r="U2822" t="s">
        <v>34543</v>
      </c>
      <c r="X2822" t="s">
        <v>34199</v>
      </c>
      <c r="Y2822" t="s">
        <v>19854</v>
      </c>
      <c r="Z2822" t="s">
        <v>21007</v>
      </c>
      <c r="AC2822" t="s">
        <v>34544</v>
      </c>
      <c r="AG2822" t="s">
        <v>34545</v>
      </c>
      <c r="AH2822" s="8" t="s">
        <v>34546</v>
      </c>
      <c r="AI2822" t="s">
        <v>34547</v>
      </c>
      <c r="AJ2822" t="s">
        <v>34548</v>
      </c>
    </row>
    <row r="2823" spans="1:36" ht="17.25" hidden="1" customHeight="1" x14ac:dyDescent="0.2">
      <c r="A2823" s="4" t="s">
        <v>34541</v>
      </c>
      <c r="B2823" t="s">
        <v>34179</v>
      </c>
      <c r="C2823" t="s">
        <v>34542</v>
      </c>
      <c r="E2823" t="s">
        <v>56</v>
      </c>
      <c r="F2823" t="s">
        <v>86</v>
      </c>
      <c r="G2823" s="5">
        <v>120</v>
      </c>
      <c r="H2823" t="s">
        <v>42</v>
      </c>
      <c r="I2823" t="s">
        <v>43</v>
      </c>
      <c r="J2823" t="s">
        <v>44</v>
      </c>
      <c r="N2823" s="8">
        <v>2017</v>
      </c>
      <c r="R2823" s="7">
        <v>12.675409</v>
      </c>
      <c r="S2823" s="7">
        <v>101.325686</v>
      </c>
      <c r="T2823" t="s">
        <v>46</v>
      </c>
      <c r="U2823" t="s">
        <v>34543</v>
      </c>
      <c r="X2823" t="s">
        <v>34199</v>
      </c>
      <c r="Y2823" t="s">
        <v>19854</v>
      </c>
      <c r="Z2823" t="s">
        <v>21007</v>
      </c>
      <c r="AC2823" t="s">
        <v>34544</v>
      </c>
      <c r="AG2823" t="s">
        <v>34545</v>
      </c>
      <c r="AH2823" s="8" t="s">
        <v>34549</v>
      </c>
      <c r="AI2823" t="s">
        <v>34547</v>
      </c>
      <c r="AJ2823" t="s">
        <v>34550</v>
      </c>
    </row>
    <row r="2824" spans="1:36" ht="17.25" hidden="1" customHeight="1" x14ac:dyDescent="0.2">
      <c r="A2824" s="4" t="s">
        <v>34562</v>
      </c>
      <c r="B2824" t="s">
        <v>34179</v>
      </c>
      <c r="C2824" t="s">
        <v>34563</v>
      </c>
      <c r="D2824" t="s">
        <v>34564</v>
      </c>
      <c r="E2824" t="s">
        <v>590</v>
      </c>
      <c r="F2824" t="s">
        <v>86</v>
      </c>
      <c r="G2824" s="5">
        <v>970</v>
      </c>
      <c r="H2824" t="s">
        <v>42</v>
      </c>
      <c r="I2824" t="s">
        <v>43</v>
      </c>
      <c r="J2824" t="s">
        <v>45</v>
      </c>
      <c r="N2824" s="8">
        <v>2016</v>
      </c>
      <c r="R2824" s="7">
        <v>9.2356999999999996</v>
      </c>
      <c r="S2824" s="7">
        <v>99.859300000000005</v>
      </c>
      <c r="T2824" t="s">
        <v>46</v>
      </c>
      <c r="U2824" t="s">
        <v>34565</v>
      </c>
      <c r="X2824" t="s">
        <v>34566</v>
      </c>
      <c r="Y2824" t="s">
        <v>19854</v>
      </c>
      <c r="Z2824" t="s">
        <v>21007</v>
      </c>
      <c r="AA2824" t="s">
        <v>34567</v>
      </c>
      <c r="AG2824" t="s">
        <v>34568</v>
      </c>
      <c r="AI2824" t="s">
        <v>34569</v>
      </c>
      <c r="AJ2824" t="s">
        <v>34570</v>
      </c>
    </row>
    <row r="2825" spans="1:36" ht="17.25" hidden="1" customHeight="1" x14ac:dyDescent="0.2">
      <c r="A2825" s="4" t="s">
        <v>34571</v>
      </c>
      <c r="B2825" t="s">
        <v>34179</v>
      </c>
      <c r="C2825" t="s">
        <v>34572</v>
      </c>
      <c r="D2825" t="s">
        <v>34573</v>
      </c>
      <c r="E2825" t="s">
        <v>40</v>
      </c>
      <c r="F2825" t="s">
        <v>86</v>
      </c>
      <c r="G2825" s="5">
        <v>122</v>
      </c>
      <c r="H2825" t="s">
        <v>42</v>
      </c>
      <c r="I2825" t="s">
        <v>43</v>
      </c>
      <c r="J2825" t="s">
        <v>44</v>
      </c>
      <c r="N2825" s="27">
        <v>2017</v>
      </c>
      <c r="P2825" s="25"/>
      <c r="R2825" s="7">
        <v>14.022190999999999</v>
      </c>
      <c r="S2825" s="7">
        <v>100.614683</v>
      </c>
      <c r="T2825" t="s">
        <v>46</v>
      </c>
      <c r="U2825" t="s">
        <v>34574</v>
      </c>
      <c r="X2825" t="s">
        <v>34242</v>
      </c>
      <c r="Y2825" t="s">
        <v>19854</v>
      </c>
      <c r="Z2825" t="s">
        <v>21007</v>
      </c>
      <c r="AC2825" t="s">
        <v>34575</v>
      </c>
      <c r="AG2825" t="s">
        <v>34576</v>
      </c>
      <c r="AH2825" s="8" t="s">
        <v>34577</v>
      </c>
      <c r="AI2825" t="s">
        <v>34578</v>
      </c>
      <c r="AJ2825" t="s">
        <v>34579</v>
      </c>
    </row>
    <row r="2826" spans="1:36" ht="17.25" hidden="1" customHeight="1" x14ac:dyDescent="0.2">
      <c r="A2826" s="4" t="s">
        <v>34580</v>
      </c>
      <c r="B2826" t="s">
        <v>34179</v>
      </c>
      <c r="C2826" t="s">
        <v>34581</v>
      </c>
      <c r="E2826" t="s">
        <v>40</v>
      </c>
      <c r="F2826" t="s">
        <v>86</v>
      </c>
      <c r="G2826" s="5">
        <v>114</v>
      </c>
      <c r="H2826" t="s">
        <v>42</v>
      </c>
      <c r="I2826" t="s">
        <v>45</v>
      </c>
      <c r="J2826" t="s">
        <v>44</v>
      </c>
      <c r="N2826" s="27">
        <v>2017</v>
      </c>
      <c r="P2826" s="25"/>
      <c r="R2826" s="7">
        <v>13.693364900000001</v>
      </c>
      <c r="S2826" s="7">
        <v>101.41797099999999</v>
      </c>
      <c r="T2826" t="s">
        <v>46</v>
      </c>
      <c r="U2826" t="s">
        <v>34582</v>
      </c>
      <c r="X2826" t="s">
        <v>34225</v>
      </c>
      <c r="Y2826" t="s">
        <v>19854</v>
      </c>
      <c r="Z2826" t="s">
        <v>21007</v>
      </c>
      <c r="AG2826" t="s">
        <v>34583</v>
      </c>
      <c r="AH2826" s="8">
        <v>1299883</v>
      </c>
      <c r="AI2826" t="s">
        <v>34584</v>
      </c>
      <c r="AJ2826" t="s">
        <v>34585</v>
      </c>
    </row>
    <row r="2827" spans="1:36" ht="17.25" hidden="1" customHeight="1" x14ac:dyDescent="0.2">
      <c r="A2827" s="4" t="s">
        <v>34595</v>
      </c>
      <c r="B2827" t="s">
        <v>34179</v>
      </c>
      <c r="C2827" t="s">
        <v>34596</v>
      </c>
      <c r="E2827" t="s">
        <v>40</v>
      </c>
      <c r="F2827" t="s">
        <v>86</v>
      </c>
      <c r="G2827" s="5">
        <v>140</v>
      </c>
      <c r="H2827" t="s">
        <v>42</v>
      </c>
      <c r="I2827" t="s">
        <v>43</v>
      </c>
      <c r="J2827" t="s">
        <v>44</v>
      </c>
      <c r="N2827" s="27">
        <v>2022</v>
      </c>
      <c r="P2827" s="25"/>
      <c r="R2827" s="7">
        <v>13.0913</v>
      </c>
      <c r="S2827" s="7">
        <v>100.8943</v>
      </c>
      <c r="T2827" t="s">
        <v>46</v>
      </c>
      <c r="U2827" t="s">
        <v>34597</v>
      </c>
      <c r="X2827" t="s">
        <v>34181</v>
      </c>
      <c r="Y2827" t="s">
        <v>19854</v>
      </c>
      <c r="Z2827" t="s">
        <v>21007</v>
      </c>
      <c r="AA2827" t="s">
        <v>34598</v>
      </c>
      <c r="AG2827" t="s">
        <v>34599</v>
      </c>
      <c r="AH2827" s="8" t="s">
        <v>34600</v>
      </c>
      <c r="AI2827" t="s">
        <v>34601</v>
      </c>
      <c r="AJ2827" t="s">
        <v>34602</v>
      </c>
    </row>
    <row r="2828" spans="1:36" ht="17.25" hidden="1" customHeight="1" x14ac:dyDescent="0.2">
      <c r="A2828" s="4" t="s">
        <v>34606</v>
      </c>
      <c r="B2828" t="s">
        <v>34179</v>
      </c>
      <c r="C2828" t="s">
        <v>34607</v>
      </c>
      <c r="E2828" t="s">
        <v>40</v>
      </c>
      <c r="F2828" t="s">
        <v>86</v>
      </c>
      <c r="G2828" s="5">
        <v>120</v>
      </c>
      <c r="H2828" t="s">
        <v>42</v>
      </c>
      <c r="I2828" t="s">
        <v>43</v>
      </c>
      <c r="J2828" t="s">
        <v>44</v>
      </c>
      <c r="N2828" s="8">
        <v>2016</v>
      </c>
      <c r="R2828" s="7">
        <v>13.759803</v>
      </c>
      <c r="S2828" s="7">
        <v>100.78908800000001</v>
      </c>
      <c r="T2828" t="s">
        <v>46</v>
      </c>
      <c r="U2828" t="s">
        <v>34608</v>
      </c>
      <c r="X2828" t="s">
        <v>34609</v>
      </c>
      <c r="Y2828" t="s">
        <v>19854</v>
      </c>
      <c r="Z2828" t="s">
        <v>21007</v>
      </c>
      <c r="AG2828" t="s">
        <v>34610</v>
      </c>
      <c r="AH2828" s="8" t="s">
        <v>34611</v>
      </c>
      <c r="AI2828" t="s">
        <v>34612</v>
      </c>
      <c r="AJ2828" t="s">
        <v>34613</v>
      </c>
    </row>
    <row r="2829" spans="1:36" ht="17.25" hidden="1" customHeight="1" x14ac:dyDescent="0.2">
      <c r="A2829" s="4" t="s">
        <v>34621</v>
      </c>
      <c r="B2829" t="s">
        <v>34179</v>
      </c>
      <c r="C2829" t="s">
        <v>34622</v>
      </c>
      <c r="D2829" t="s">
        <v>34623</v>
      </c>
      <c r="E2829" t="s">
        <v>58</v>
      </c>
      <c r="F2829" t="s">
        <v>41</v>
      </c>
      <c r="G2829" s="5">
        <v>650</v>
      </c>
      <c r="H2829" t="s">
        <v>486</v>
      </c>
      <c r="I2829" t="s">
        <v>43</v>
      </c>
      <c r="J2829" t="s">
        <v>45</v>
      </c>
      <c r="K2829" t="s">
        <v>45</v>
      </c>
      <c r="L2829" t="s">
        <v>45</v>
      </c>
      <c r="N2829" s="27">
        <v>2025</v>
      </c>
      <c r="R2829" s="7">
        <v>16.681999999999999</v>
      </c>
      <c r="S2829" s="7">
        <v>102.7422</v>
      </c>
      <c r="T2829" t="s">
        <v>46</v>
      </c>
      <c r="U2829" t="s">
        <v>34624</v>
      </c>
      <c r="X2829" t="s">
        <v>34625</v>
      </c>
      <c r="Y2829" t="s">
        <v>19854</v>
      </c>
      <c r="Z2829" t="s">
        <v>21007</v>
      </c>
      <c r="AG2829" t="s">
        <v>34627</v>
      </c>
      <c r="AH2829" s="27"/>
      <c r="AI2829" t="s">
        <v>34629</v>
      </c>
      <c r="AJ2829" t="s">
        <v>34633</v>
      </c>
    </row>
    <row r="2830" spans="1:36" ht="17.25" hidden="1" customHeight="1" x14ac:dyDescent="0.2">
      <c r="A2830" s="4" t="s">
        <v>34634</v>
      </c>
      <c r="B2830" t="s">
        <v>34179</v>
      </c>
      <c r="C2830" t="s">
        <v>34635</v>
      </c>
      <c r="D2830" t="s">
        <v>34636</v>
      </c>
      <c r="E2830" t="s">
        <v>40</v>
      </c>
      <c r="F2830" t="s">
        <v>86</v>
      </c>
      <c r="G2830" s="5">
        <v>139</v>
      </c>
      <c r="H2830" t="s">
        <v>42</v>
      </c>
      <c r="I2830" t="s">
        <v>43</v>
      </c>
      <c r="J2830" t="s">
        <v>44</v>
      </c>
      <c r="N2830" s="27">
        <v>2016</v>
      </c>
      <c r="R2830" s="7">
        <v>14.129484</v>
      </c>
      <c r="S2830" s="7">
        <v>100.596772</v>
      </c>
      <c r="T2830" t="s">
        <v>46</v>
      </c>
      <c r="U2830" t="s">
        <v>34574</v>
      </c>
      <c r="X2830" t="s">
        <v>34242</v>
      </c>
      <c r="Y2830" t="s">
        <v>19854</v>
      </c>
      <c r="Z2830" t="s">
        <v>21007</v>
      </c>
      <c r="AG2830" t="s">
        <v>34637</v>
      </c>
      <c r="AH2830" s="27" t="s">
        <v>34638</v>
      </c>
      <c r="AI2830" t="s">
        <v>34639</v>
      </c>
      <c r="AJ2830" t="s">
        <v>34640</v>
      </c>
    </row>
    <row r="2831" spans="1:36" ht="17.25" hidden="1" customHeight="1" x14ac:dyDescent="0.2">
      <c r="A2831" s="4" t="s">
        <v>34634</v>
      </c>
      <c r="B2831" t="s">
        <v>34179</v>
      </c>
      <c r="C2831" t="s">
        <v>34635</v>
      </c>
      <c r="D2831" t="s">
        <v>34636</v>
      </c>
      <c r="E2831" t="s">
        <v>56</v>
      </c>
      <c r="F2831" t="s">
        <v>86</v>
      </c>
      <c r="G2831" s="5">
        <v>60</v>
      </c>
      <c r="H2831" t="s">
        <v>42</v>
      </c>
      <c r="I2831" t="s">
        <v>43</v>
      </c>
      <c r="J2831" t="s">
        <v>44</v>
      </c>
      <c r="N2831" s="8">
        <v>2020</v>
      </c>
      <c r="R2831" s="7">
        <v>14.129484</v>
      </c>
      <c r="S2831" s="7">
        <v>100.596772</v>
      </c>
      <c r="T2831" t="s">
        <v>46</v>
      </c>
      <c r="U2831" t="s">
        <v>34574</v>
      </c>
      <c r="X2831" t="s">
        <v>34242</v>
      </c>
      <c r="Y2831" t="s">
        <v>19854</v>
      </c>
      <c r="Z2831" t="s">
        <v>21007</v>
      </c>
      <c r="AG2831" t="s">
        <v>34637</v>
      </c>
      <c r="AI2831" t="s">
        <v>34639</v>
      </c>
      <c r="AJ2831" t="s">
        <v>34641</v>
      </c>
    </row>
    <row r="2832" spans="1:36" ht="17.25" hidden="1" customHeight="1" x14ac:dyDescent="0.2">
      <c r="A2832" s="4" t="s">
        <v>34642</v>
      </c>
      <c r="B2832" t="s">
        <v>34179</v>
      </c>
      <c r="C2832" t="s">
        <v>34643</v>
      </c>
      <c r="E2832" t="s">
        <v>40</v>
      </c>
      <c r="F2832" t="s">
        <v>86</v>
      </c>
      <c r="G2832" s="5">
        <v>92</v>
      </c>
      <c r="H2832" t="s">
        <v>42</v>
      </c>
      <c r="I2832" t="s">
        <v>43</v>
      </c>
      <c r="J2832" t="s">
        <v>44</v>
      </c>
      <c r="N2832" s="27">
        <v>2022</v>
      </c>
      <c r="R2832" s="7">
        <v>12.791122</v>
      </c>
      <c r="S2832" s="7">
        <v>101.246287</v>
      </c>
      <c r="T2832" t="s">
        <v>46</v>
      </c>
      <c r="U2832" t="s">
        <v>34464</v>
      </c>
      <c r="V2832" t="s">
        <v>34644</v>
      </c>
      <c r="X2832" t="s">
        <v>34199</v>
      </c>
      <c r="Y2832" t="s">
        <v>19854</v>
      </c>
      <c r="Z2832" t="s">
        <v>21007</v>
      </c>
      <c r="AG2832" t="s">
        <v>34645</v>
      </c>
      <c r="AH2832" s="27" t="s">
        <v>34646</v>
      </c>
      <c r="AI2832" t="s">
        <v>34647</v>
      </c>
      <c r="AJ2832" t="s">
        <v>34648</v>
      </c>
    </row>
    <row r="2833" spans="1:36" ht="17.25" hidden="1" customHeight="1" x14ac:dyDescent="0.2">
      <c r="A2833" s="4" t="s">
        <v>34657</v>
      </c>
      <c r="B2833" t="s">
        <v>34179</v>
      </c>
      <c r="C2833" t="s">
        <v>34658</v>
      </c>
      <c r="E2833" t="s">
        <v>40</v>
      </c>
      <c r="F2833" t="s">
        <v>86</v>
      </c>
      <c r="G2833" s="5">
        <v>800</v>
      </c>
      <c r="H2833" t="s">
        <v>42</v>
      </c>
      <c r="I2833" t="s">
        <v>43</v>
      </c>
      <c r="J2833" t="s">
        <v>45</v>
      </c>
      <c r="N2833" s="27">
        <v>2014</v>
      </c>
      <c r="R2833" s="7">
        <v>14.441700000000001</v>
      </c>
      <c r="S2833" s="7">
        <v>100.7756</v>
      </c>
      <c r="T2833" t="s">
        <v>46</v>
      </c>
      <c r="U2833" t="s">
        <v>34659</v>
      </c>
      <c r="X2833" t="s">
        <v>34436</v>
      </c>
      <c r="Y2833" t="s">
        <v>19854</v>
      </c>
      <c r="Z2833" t="s">
        <v>21007</v>
      </c>
      <c r="AA2833" t="s">
        <v>34660</v>
      </c>
      <c r="AG2833" t="s">
        <v>34661</v>
      </c>
      <c r="AH2833" s="27" t="s">
        <v>34662</v>
      </c>
      <c r="AI2833" t="s">
        <v>34663</v>
      </c>
      <c r="AJ2833" t="s">
        <v>34664</v>
      </c>
    </row>
    <row r="2834" spans="1:36" ht="17.25" hidden="1" customHeight="1" x14ac:dyDescent="0.2">
      <c r="A2834" s="4" t="s">
        <v>34657</v>
      </c>
      <c r="B2834" t="s">
        <v>34179</v>
      </c>
      <c r="C2834" t="s">
        <v>34658</v>
      </c>
      <c r="E2834" t="s">
        <v>56</v>
      </c>
      <c r="F2834" t="s">
        <v>86</v>
      </c>
      <c r="G2834" s="5">
        <v>800</v>
      </c>
      <c r="H2834" t="s">
        <v>42</v>
      </c>
      <c r="I2834" t="s">
        <v>43</v>
      </c>
      <c r="J2834" t="s">
        <v>45</v>
      </c>
      <c r="N2834" s="27">
        <v>2014</v>
      </c>
      <c r="R2834" s="7">
        <v>14.441700000000001</v>
      </c>
      <c r="S2834" s="7">
        <v>100.7756</v>
      </c>
      <c r="T2834" t="s">
        <v>46</v>
      </c>
      <c r="U2834" t="s">
        <v>34659</v>
      </c>
      <c r="X2834" t="s">
        <v>34436</v>
      </c>
      <c r="Y2834" t="s">
        <v>19854</v>
      </c>
      <c r="Z2834" t="s">
        <v>21007</v>
      </c>
      <c r="AG2834" t="s">
        <v>34661</v>
      </c>
      <c r="AH2834" s="27" t="s">
        <v>34665</v>
      </c>
      <c r="AI2834" t="s">
        <v>34663</v>
      </c>
      <c r="AJ2834" t="s">
        <v>34666</v>
      </c>
    </row>
    <row r="2835" spans="1:36" ht="17.25" hidden="1" customHeight="1" x14ac:dyDescent="0.2">
      <c r="A2835" s="4" t="s">
        <v>34667</v>
      </c>
      <c r="B2835" t="s">
        <v>34179</v>
      </c>
      <c r="C2835" t="s">
        <v>34668</v>
      </c>
      <c r="D2835" t="s">
        <v>34669</v>
      </c>
      <c r="E2835" t="s">
        <v>56</v>
      </c>
      <c r="F2835" t="s">
        <v>86</v>
      </c>
      <c r="G2835" s="5">
        <v>828</v>
      </c>
      <c r="H2835" t="s">
        <v>42</v>
      </c>
      <c r="I2835" t="s">
        <v>43</v>
      </c>
      <c r="J2835" t="s">
        <v>45</v>
      </c>
      <c r="N2835" s="27">
        <v>2016</v>
      </c>
      <c r="R2835" s="7">
        <v>13.812900000000001</v>
      </c>
      <c r="S2835" s="7">
        <v>100.50920000000001</v>
      </c>
      <c r="T2835" t="s">
        <v>46</v>
      </c>
      <c r="U2835" t="s">
        <v>34670</v>
      </c>
      <c r="X2835" t="s">
        <v>34671</v>
      </c>
      <c r="Y2835" t="s">
        <v>19854</v>
      </c>
      <c r="Z2835" t="s">
        <v>21007</v>
      </c>
      <c r="AG2835" t="s">
        <v>34673</v>
      </c>
      <c r="AH2835" s="27" t="s">
        <v>34677</v>
      </c>
      <c r="AI2835" t="s">
        <v>34675</v>
      </c>
      <c r="AJ2835" t="s">
        <v>34678</v>
      </c>
    </row>
    <row r="2836" spans="1:36" ht="17.25" hidden="1" customHeight="1" x14ac:dyDescent="0.2">
      <c r="A2836" s="4" t="s">
        <v>34667</v>
      </c>
      <c r="B2836" t="s">
        <v>34179</v>
      </c>
      <c r="C2836" t="s">
        <v>34668</v>
      </c>
      <c r="D2836" t="s">
        <v>34669</v>
      </c>
      <c r="E2836" t="s">
        <v>58</v>
      </c>
      <c r="F2836" t="s">
        <v>86</v>
      </c>
      <c r="G2836" s="5">
        <v>700</v>
      </c>
      <c r="H2836" t="s">
        <v>486</v>
      </c>
      <c r="I2836" t="s">
        <v>43</v>
      </c>
      <c r="J2836" t="s">
        <v>45</v>
      </c>
      <c r="K2836" t="s">
        <v>45</v>
      </c>
      <c r="L2836" t="s">
        <v>45</v>
      </c>
      <c r="N2836" s="8">
        <v>2028</v>
      </c>
      <c r="R2836" s="7">
        <v>13.812900000000001</v>
      </c>
      <c r="S2836" s="7">
        <v>100.50920000000001</v>
      </c>
      <c r="T2836" t="s">
        <v>46</v>
      </c>
      <c r="U2836" t="s">
        <v>34670</v>
      </c>
      <c r="X2836" t="s">
        <v>34671</v>
      </c>
      <c r="Y2836" t="s">
        <v>19854</v>
      </c>
      <c r="Z2836" t="s">
        <v>21007</v>
      </c>
      <c r="AG2836" t="s">
        <v>34673</v>
      </c>
      <c r="AI2836" t="s">
        <v>34675</v>
      </c>
      <c r="AJ2836" t="s">
        <v>34679</v>
      </c>
    </row>
    <row r="2837" spans="1:36" ht="17.25" hidden="1" customHeight="1" x14ac:dyDescent="0.2">
      <c r="A2837" s="4" t="s">
        <v>34667</v>
      </c>
      <c r="B2837" t="s">
        <v>34179</v>
      </c>
      <c r="C2837" t="s">
        <v>34668</v>
      </c>
      <c r="D2837" t="s">
        <v>34669</v>
      </c>
      <c r="E2837" t="s">
        <v>191</v>
      </c>
      <c r="F2837" t="s">
        <v>86</v>
      </c>
      <c r="G2837" s="5">
        <v>700</v>
      </c>
      <c r="H2837" t="s">
        <v>486</v>
      </c>
      <c r="I2837" t="s">
        <v>43</v>
      </c>
      <c r="J2837" t="s">
        <v>45</v>
      </c>
      <c r="K2837" t="s">
        <v>45</v>
      </c>
      <c r="L2837" t="s">
        <v>45</v>
      </c>
      <c r="N2837" s="27">
        <v>2035</v>
      </c>
      <c r="R2837" s="7">
        <v>13.812900000000001</v>
      </c>
      <c r="S2837" s="7">
        <v>100.50920000000001</v>
      </c>
      <c r="T2837" t="s">
        <v>46</v>
      </c>
      <c r="U2837" t="s">
        <v>34670</v>
      </c>
      <c r="X2837" t="s">
        <v>34671</v>
      </c>
      <c r="Y2837" t="s">
        <v>19854</v>
      </c>
      <c r="Z2837" t="s">
        <v>21007</v>
      </c>
      <c r="AG2837" t="s">
        <v>34673</v>
      </c>
      <c r="AH2837" s="27"/>
      <c r="AI2837" t="s">
        <v>34675</v>
      </c>
      <c r="AJ2837" t="s">
        <v>34680</v>
      </c>
    </row>
    <row r="2838" spans="1:36" ht="17.25" hidden="1" customHeight="1" x14ac:dyDescent="0.2">
      <c r="A2838" s="4" t="s">
        <v>34681</v>
      </c>
      <c r="B2838" t="s">
        <v>34179</v>
      </c>
      <c r="C2838" t="s">
        <v>34682</v>
      </c>
      <c r="E2838" t="s">
        <v>40</v>
      </c>
      <c r="F2838" t="s">
        <v>86</v>
      </c>
      <c r="G2838" s="5">
        <v>140</v>
      </c>
      <c r="H2838" t="s">
        <v>139</v>
      </c>
      <c r="I2838" t="s">
        <v>43</v>
      </c>
      <c r="J2838" t="s">
        <v>44</v>
      </c>
      <c r="N2838" s="27">
        <v>2023</v>
      </c>
      <c r="R2838" s="7">
        <v>13.5472038</v>
      </c>
      <c r="S2838" s="7">
        <v>99.338006399999998</v>
      </c>
      <c r="T2838" t="s">
        <v>504</v>
      </c>
      <c r="U2838" t="s">
        <v>34683</v>
      </c>
      <c r="X2838" t="s">
        <v>34276</v>
      </c>
      <c r="Y2838" t="s">
        <v>19854</v>
      </c>
      <c r="Z2838" t="s">
        <v>21007</v>
      </c>
      <c r="AC2838" t="s">
        <v>34684</v>
      </c>
      <c r="AG2838" t="s">
        <v>34685</v>
      </c>
      <c r="AH2838" s="27">
        <v>1309873</v>
      </c>
      <c r="AI2838" t="s">
        <v>34686</v>
      </c>
      <c r="AJ2838" t="s">
        <v>34687</v>
      </c>
    </row>
    <row r="2839" spans="1:36" ht="17.25" hidden="1" customHeight="1" x14ac:dyDescent="0.2">
      <c r="A2839" s="4" t="s">
        <v>34681</v>
      </c>
      <c r="B2839" t="s">
        <v>34179</v>
      </c>
      <c r="C2839" t="s">
        <v>34682</v>
      </c>
      <c r="E2839" t="s">
        <v>56</v>
      </c>
      <c r="F2839" t="s">
        <v>86</v>
      </c>
      <c r="G2839" s="5">
        <v>140</v>
      </c>
      <c r="H2839" t="s">
        <v>139</v>
      </c>
      <c r="I2839" t="s">
        <v>43</v>
      </c>
      <c r="J2839" t="s">
        <v>44</v>
      </c>
      <c r="N2839" s="27">
        <v>2023</v>
      </c>
      <c r="R2839" s="7">
        <v>13.5472038</v>
      </c>
      <c r="S2839" s="7">
        <v>99.338006399999998</v>
      </c>
      <c r="T2839" t="s">
        <v>504</v>
      </c>
      <c r="U2839" t="s">
        <v>34683</v>
      </c>
      <c r="X2839" t="s">
        <v>34276</v>
      </c>
      <c r="Y2839" t="s">
        <v>19854</v>
      </c>
      <c r="Z2839" t="s">
        <v>21007</v>
      </c>
      <c r="AC2839" t="s">
        <v>34688</v>
      </c>
      <c r="AG2839" t="s">
        <v>34685</v>
      </c>
      <c r="AH2839" s="27">
        <v>1309874</v>
      </c>
      <c r="AI2839" t="s">
        <v>34686</v>
      </c>
      <c r="AJ2839" t="s">
        <v>34689</v>
      </c>
    </row>
    <row r="2840" spans="1:36" ht="17.25" hidden="1" customHeight="1" x14ac:dyDescent="0.2">
      <c r="A2840" s="4" t="s">
        <v>34714</v>
      </c>
      <c r="B2840" t="s">
        <v>34179</v>
      </c>
      <c r="C2840" t="s">
        <v>34715</v>
      </c>
      <c r="D2840" t="s">
        <v>34716</v>
      </c>
      <c r="E2840" t="s">
        <v>40</v>
      </c>
      <c r="F2840" t="s">
        <v>86</v>
      </c>
      <c r="G2840" s="5">
        <v>234</v>
      </c>
      <c r="H2840" t="s">
        <v>42</v>
      </c>
      <c r="I2840" t="s">
        <v>43</v>
      </c>
      <c r="J2840" t="s">
        <v>44</v>
      </c>
      <c r="N2840" s="27">
        <v>2015</v>
      </c>
      <c r="R2840" s="7">
        <v>13.650941</v>
      </c>
      <c r="S2840" s="7">
        <v>99.846812</v>
      </c>
      <c r="T2840" t="s">
        <v>46</v>
      </c>
      <c r="U2840" t="s">
        <v>34717</v>
      </c>
      <c r="X2840" t="s">
        <v>34276</v>
      </c>
      <c r="Y2840" t="s">
        <v>19854</v>
      </c>
      <c r="Z2840" t="s">
        <v>21007</v>
      </c>
      <c r="AG2840" t="s">
        <v>34718</v>
      </c>
      <c r="AH2840" s="27" t="s">
        <v>34719</v>
      </c>
      <c r="AI2840" t="s">
        <v>34720</v>
      </c>
      <c r="AJ2840" t="s">
        <v>34721</v>
      </c>
    </row>
    <row r="2841" spans="1:36" ht="17.25" hidden="1" customHeight="1" x14ac:dyDescent="0.2">
      <c r="A2841" s="4" t="s">
        <v>34722</v>
      </c>
      <c r="B2841" t="s">
        <v>34179</v>
      </c>
      <c r="C2841" t="s">
        <v>34723</v>
      </c>
      <c r="E2841" t="s">
        <v>40</v>
      </c>
      <c r="F2841" t="s">
        <v>86</v>
      </c>
      <c r="G2841" s="5">
        <v>625</v>
      </c>
      <c r="H2841" t="s">
        <v>42</v>
      </c>
      <c r="I2841" t="s">
        <v>43</v>
      </c>
      <c r="J2841" t="s">
        <v>559</v>
      </c>
      <c r="N2841" s="27">
        <v>2023</v>
      </c>
      <c r="R2841" s="7">
        <v>12.950169000000001</v>
      </c>
      <c r="S2841" s="7">
        <v>101.156081</v>
      </c>
      <c r="T2841" t="s">
        <v>46</v>
      </c>
      <c r="U2841" t="s">
        <v>34198</v>
      </c>
      <c r="V2841" t="s">
        <v>34724</v>
      </c>
      <c r="X2841" t="s">
        <v>34199</v>
      </c>
      <c r="Y2841" t="s">
        <v>19854</v>
      </c>
      <c r="Z2841" t="s">
        <v>21007</v>
      </c>
      <c r="AG2841" t="s">
        <v>34725</v>
      </c>
      <c r="AH2841" s="27">
        <v>1290393</v>
      </c>
      <c r="AI2841" t="s">
        <v>34726</v>
      </c>
      <c r="AJ2841" t="s">
        <v>34727</v>
      </c>
    </row>
    <row r="2842" spans="1:36" ht="17.25" hidden="1" customHeight="1" x14ac:dyDescent="0.2">
      <c r="A2842" s="4" t="s">
        <v>34722</v>
      </c>
      <c r="B2842" t="s">
        <v>34179</v>
      </c>
      <c r="C2842" t="s">
        <v>34723</v>
      </c>
      <c r="E2842" t="s">
        <v>56</v>
      </c>
      <c r="F2842" t="s">
        <v>86</v>
      </c>
      <c r="G2842" s="5">
        <v>625</v>
      </c>
      <c r="H2842" t="s">
        <v>139</v>
      </c>
      <c r="I2842" t="s">
        <v>43</v>
      </c>
      <c r="J2842" t="s">
        <v>559</v>
      </c>
      <c r="N2842" s="27">
        <v>2023</v>
      </c>
      <c r="R2842" s="7">
        <v>12.950169000000001</v>
      </c>
      <c r="S2842" s="7">
        <v>101.156081</v>
      </c>
      <c r="T2842" t="s">
        <v>46</v>
      </c>
      <c r="U2842" t="s">
        <v>34198</v>
      </c>
      <c r="V2842" t="s">
        <v>34724</v>
      </c>
      <c r="X2842" t="s">
        <v>34199</v>
      </c>
      <c r="Y2842" t="s">
        <v>19854</v>
      </c>
      <c r="Z2842" t="s">
        <v>21007</v>
      </c>
      <c r="AG2842" t="s">
        <v>34725</v>
      </c>
      <c r="AH2842" s="27">
        <v>1290394</v>
      </c>
      <c r="AI2842" t="s">
        <v>34726</v>
      </c>
      <c r="AJ2842" t="s">
        <v>34728</v>
      </c>
    </row>
    <row r="2843" spans="1:36" ht="17.25" hidden="1" customHeight="1" x14ac:dyDescent="0.2">
      <c r="A2843" s="4" t="s">
        <v>34722</v>
      </c>
      <c r="B2843" t="s">
        <v>34179</v>
      </c>
      <c r="C2843" t="s">
        <v>34723</v>
      </c>
      <c r="E2843" t="s">
        <v>58</v>
      </c>
      <c r="F2843" t="s">
        <v>86</v>
      </c>
      <c r="G2843" s="5">
        <v>625</v>
      </c>
      <c r="H2843" t="s">
        <v>139</v>
      </c>
      <c r="I2843" t="s">
        <v>43</v>
      </c>
      <c r="J2843" t="s">
        <v>559</v>
      </c>
      <c r="N2843" s="27">
        <v>2024</v>
      </c>
      <c r="R2843" s="7">
        <v>12.950169000000001</v>
      </c>
      <c r="S2843" s="7">
        <v>101.156081</v>
      </c>
      <c r="T2843" t="s">
        <v>46</v>
      </c>
      <c r="U2843" t="s">
        <v>34198</v>
      </c>
      <c r="V2843" t="s">
        <v>34724</v>
      </c>
      <c r="X2843" t="s">
        <v>34199</v>
      </c>
      <c r="Y2843" t="s">
        <v>19854</v>
      </c>
      <c r="Z2843" t="s">
        <v>21007</v>
      </c>
      <c r="AG2843" t="s">
        <v>34725</v>
      </c>
      <c r="AH2843" s="27">
        <v>1290395</v>
      </c>
      <c r="AI2843" t="s">
        <v>34726</v>
      </c>
      <c r="AJ2843" t="s">
        <v>34729</v>
      </c>
    </row>
    <row r="2844" spans="1:36" ht="17.25" hidden="1" customHeight="1" x14ac:dyDescent="0.2">
      <c r="A2844" s="4" t="s">
        <v>34722</v>
      </c>
      <c r="B2844" t="s">
        <v>34179</v>
      </c>
      <c r="C2844" t="s">
        <v>34723</v>
      </c>
      <c r="E2844" t="s">
        <v>191</v>
      </c>
      <c r="F2844" t="s">
        <v>86</v>
      </c>
      <c r="G2844" s="5">
        <v>625</v>
      </c>
      <c r="H2844" t="s">
        <v>139</v>
      </c>
      <c r="I2844" t="s">
        <v>43</v>
      </c>
      <c r="J2844" t="s">
        <v>559</v>
      </c>
      <c r="N2844" s="27">
        <v>2024</v>
      </c>
      <c r="R2844" s="7">
        <v>12.950169000000001</v>
      </c>
      <c r="S2844" s="7">
        <v>101.156081</v>
      </c>
      <c r="T2844" t="s">
        <v>46</v>
      </c>
      <c r="U2844" t="s">
        <v>34198</v>
      </c>
      <c r="V2844" t="s">
        <v>34724</v>
      </c>
      <c r="X2844" t="s">
        <v>34199</v>
      </c>
      <c r="Y2844" t="s">
        <v>19854</v>
      </c>
      <c r="Z2844" t="s">
        <v>21007</v>
      </c>
      <c r="AG2844" t="s">
        <v>34725</v>
      </c>
      <c r="AH2844" s="8">
        <v>1290396</v>
      </c>
      <c r="AI2844" t="s">
        <v>34726</v>
      </c>
      <c r="AJ2844" t="s">
        <v>34730</v>
      </c>
    </row>
    <row r="2845" spans="1:36" ht="17.25" hidden="1" customHeight="1" x14ac:dyDescent="0.2">
      <c r="A2845" s="4" t="s">
        <v>34737</v>
      </c>
      <c r="B2845" t="s">
        <v>34179</v>
      </c>
      <c r="C2845" t="s">
        <v>34738</v>
      </c>
      <c r="E2845" t="s">
        <v>40</v>
      </c>
      <c r="F2845" t="s">
        <v>86</v>
      </c>
      <c r="G2845" s="5">
        <v>275</v>
      </c>
      <c r="H2845" t="s">
        <v>42</v>
      </c>
      <c r="I2845" t="s">
        <v>43</v>
      </c>
      <c r="J2845" t="s">
        <v>44</v>
      </c>
      <c r="N2845" s="27">
        <v>2015</v>
      </c>
      <c r="R2845" s="7">
        <v>14.3324</v>
      </c>
      <c r="S2845" s="7">
        <v>100.6382</v>
      </c>
      <c r="T2845" t="s">
        <v>46</v>
      </c>
      <c r="U2845" t="s">
        <v>34739</v>
      </c>
      <c r="X2845" t="s">
        <v>34255</v>
      </c>
      <c r="Y2845" t="s">
        <v>19854</v>
      </c>
      <c r="Z2845" t="s">
        <v>21007</v>
      </c>
      <c r="AA2845" t="s">
        <v>34740</v>
      </c>
      <c r="AG2845" t="s">
        <v>34741</v>
      </c>
      <c r="AH2845" s="8" t="s">
        <v>45</v>
      </c>
      <c r="AI2845" t="s">
        <v>34742</v>
      </c>
      <c r="AJ2845" t="s">
        <v>34743</v>
      </c>
    </row>
    <row r="2846" spans="1:36" ht="17.25" hidden="1" customHeight="1" x14ac:dyDescent="0.2">
      <c r="A2846" s="4" t="s">
        <v>34752</v>
      </c>
      <c r="B2846" t="s">
        <v>34179</v>
      </c>
      <c r="C2846" t="s">
        <v>34753</v>
      </c>
      <c r="E2846" t="s">
        <v>40</v>
      </c>
      <c r="F2846" t="s">
        <v>86</v>
      </c>
      <c r="G2846" s="5">
        <v>220</v>
      </c>
      <c r="H2846" t="s">
        <v>857</v>
      </c>
      <c r="I2846" t="s">
        <v>43</v>
      </c>
      <c r="J2846" t="s">
        <v>44</v>
      </c>
      <c r="N2846" s="27">
        <v>2017</v>
      </c>
      <c r="R2846" s="7">
        <v>13.538429499999999</v>
      </c>
      <c r="S2846" s="7">
        <v>100.6372148</v>
      </c>
      <c r="T2846" t="s">
        <v>46</v>
      </c>
      <c r="U2846" t="s">
        <v>34754</v>
      </c>
      <c r="X2846" t="s">
        <v>34216</v>
      </c>
      <c r="Y2846" t="s">
        <v>19854</v>
      </c>
      <c r="Z2846" t="s">
        <v>21007</v>
      </c>
      <c r="AC2846" t="s">
        <v>34755</v>
      </c>
      <c r="AG2846" t="s">
        <v>34756</v>
      </c>
      <c r="AH2846" s="8" t="s">
        <v>34757</v>
      </c>
      <c r="AI2846" t="s">
        <v>34758</v>
      </c>
      <c r="AJ2846" t="s">
        <v>34759</v>
      </c>
    </row>
    <row r="2847" spans="1:36" ht="17.25" hidden="1" customHeight="1" x14ac:dyDescent="0.2">
      <c r="A2847" s="4" t="s">
        <v>34760</v>
      </c>
      <c r="B2847" t="s">
        <v>34179</v>
      </c>
      <c r="C2847" t="s">
        <v>34761</v>
      </c>
      <c r="E2847" t="s">
        <v>40</v>
      </c>
      <c r="F2847" t="s">
        <v>86</v>
      </c>
      <c r="G2847" s="5">
        <v>120</v>
      </c>
      <c r="H2847" t="s">
        <v>42</v>
      </c>
      <c r="I2847" t="s">
        <v>43</v>
      </c>
      <c r="J2847" t="s">
        <v>44</v>
      </c>
      <c r="N2847" s="27">
        <v>2016</v>
      </c>
      <c r="R2847" s="7">
        <v>14.849077784827999</v>
      </c>
      <c r="S2847" s="7">
        <v>100.444793481253</v>
      </c>
      <c r="T2847" t="s">
        <v>504</v>
      </c>
      <c r="U2847" t="s">
        <v>34762</v>
      </c>
      <c r="X2847" t="s">
        <v>34763</v>
      </c>
      <c r="Y2847" t="s">
        <v>19854</v>
      </c>
      <c r="Z2847" t="s">
        <v>21007</v>
      </c>
      <c r="AG2847" t="s">
        <v>34764</v>
      </c>
      <c r="AH2847" s="6">
        <v>1248752</v>
      </c>
      <c r="AI2847" t="s">
        <v>34765</v>
      </c>
      <c r="AJ2847" t="s">
        <v>34766</v>
      </c>
    </row>
    <row r="2848" spans="1:36" ht="17.25" hidden="1" customHeight="1" x14ac:dyDescent="0.2">
      <c r="A2848" s="4" t="s">
        <v>34780</v>
      </c>
      <c r="B2848" t="s">
        <v>34179</v>
      </c>
      <c r="C2848" t="s">
        <v>34781</v>
      </c>
      <c r="D2848" t="s">
        <v>34782</v>
      </c>
      <c r="E2848" t="s">
        <v>590</v>
      </c>
      <c r="F2848" t="s">
        <v>41</v>
      </c>
      <c r="G2848" s="5">
        <v>1220</v>
      </c>
      <c r="H2848" t="s">
        <v>42</v>
      </c>
      <c r="I2848" t="s">
        <v>43</v>
      </c>
      <c r="J2848" t="s">
        <v>45</v>
      </c>
      <c r="N2848" s="27">
        <v>2020</v>
      </c>
      <c r="R2848" s="7">
        <v>13.617000000000001</v>
      </c>
      <c r="S2848" s="7">
        <v>100.559</v>
      </c>
      <c r="T2848" t="s">
        <v>46</v>
      </c>
      <c r="U2848" t="s">
        <v>34783</v>
      </c>
      <c r="X2848" t="s">
        <v>34216</v>
      </c>
      <c r="Y2848" t="s">
        <v>19854</v>
      </c>
      <c r="Z2848" t="s">
        <v>21007</v>
      </c>
      <c r="AG2848" t="s">
        <v>34785</v>
      </c>
      <c r="AH2848" s="27"/>
      <c r="AI2848" t="s">
        <v>34787</v>
      </c>
      <c r="AJ2848" t="s">
        <v>34793</v>
      </c>
    </row>
    <row r="2849" spans="1:36" ht="17.25" hidden="1" customHeight="1" x14ac:dyDescent="0.2">
      <c r="A2849" s="4" t="s">
        <v>34780</v>
      </c>
      <c r="B2849" t="s">
        <v>34179</v>
      </c>
      <c r="C2849" t="s">
        <v>34781</v>
      </c>
      <c r="D2849" t="s">
        <v>34782</v>
      </c>
      <c r="E2849" t="s">
        <v>28151</v>
      </c>
      <c r="F2849" t="s">
        <v>2552</v>
      </c>
      <c r="G2849" s="5">
        <v>700</v>
      </c>
      <c r="H2849" t="s">
        <v>558</v>
      </c>
      <c r="I2849" t="s">
        <v>43</v>
      </c>
      <c r="J2849" t="s">
        <v>45</v>
      </c>
      <c r="K2849" t="s">
        <v>45</v>
      </c>
      <c r="L2849" t="s">
        <v>45</v>
      </c>
      <c r="N2849" s="27">
        <v>2026</v>
      </c>
      <c r="R2849" s="7">
        <v>13.617000000000001</v>
      </c>
      <c r="S2849" s="7">
        <v>100.559</v>
      </c>
      <c r="T2849" t="s">
        <v>46</v>
      </c>
      <c r="U2849" t="s">
        <v>34783</v>
      </c>
      <c r="X2849" t="s">
        <v>34216</v>
      </c>
      <c r="Y2849" t="s">
        <v>19854</v>
      </c>
      <c r="Z2849" t="s">
        <v>21007</v>
      </c>
      <c r="AG2849" t="s">
        <v>34785</v>
      </c>
      <c r="AH2849" s="27"/>
      <c r="AI2849" t="s">
        <v>34787</v>
      </c>
      <c r="AJ2849" t="s">
        <v>34794</v>
      </c>
    </row>
    <row r="2850" spans="1:36" ht="17.25" hidden="1" customHeight="1" x14ac:dyDescent="0.2">
      <c r="A2850" s="4" t="s">
        <v>34780</v>
      </c>
      <c r="B2850" t="s">
        <v>34179</v>
      </c>
      <c r="C2850" t="s">
        <v>34781</v>
      </c>
      <c r="D2850" t="s">
        <v>34782</v>
      </c>
      <c r="E2850" t="s">
        <v>10852</v>
      </c>
      <c r="F2850" t="s">
        <v>2552</v>
      </c>
      <c r="G2850" s="5">
        <v>700</v>
      </c>
      <c r="H2850" t="s">
        <v>558</v>
      </c>
      <c r="I2850" t="s">
        <v>43</v>
      </c>
      <c r="J2850" t="s">
        <v>45</v>
      </c>
      <c r="K2850" t="s">
        <v>45</v>
      </c>
      <c r="L2850" t="s">
        <v>45</v>
      </c>
      <c r="N2850" s="27">
        <v>2027</v>
      </c>
      <c r="R2850" s="7">
        <v>13.617000000000001</v>
      </c>
      <c r="S2850" s="7">
        <v>100.559</v>
      </c>
      <c r="T2850" t="s">
        <v>46</v>
      </c>
      <c r="U2850" t="s">
        <v>34783</v>
      </c>
      <c r="X2850" t="s">
        <v>34216</v>
      </c>
      <c r="Y2850" t="s">
        <v>19854</v>
      </c>
      <c r="Z2850" t="s">
        <v>21007</v>
      </c>
      <c r="AG2850" t="s">
        <v>34785</v>
      </c>
      <c r="AH2850" s="27"/>
      <c r="AI2850" t="s">
        <v>34787</v>
      </c>
      <c r="AJ2850" t="s">
        <v>34795</v>
      </c>
    </row>
    <row r="2851" spans="1:36" ht="17.25" hidden="1" customHeight="1" x14ac:dyDescent="0.2">
      <c r="A2851" s="4" t="s">
        <v>34780</v>
      </c>
      <c r="B2851" t="s">
        <v>34179</v>
      </c>
      <c r="C2851" t="s">
        <v>34781</v>
      </c>
      <c r="D2851" t="s">
        <v>34782</v>
      </c>
      <c r="E2851" t="s">
        <v>10861</v>
      </c>
      <c r="F2851" t="s">
        <v>2552</v>
      </c>
      <c r="G2851" s="5">
        <v>700</v>
      </c>
      <c r="H2851" t="s">
        <v>558</v>
      </c>
      <c r="I2851" t="s">
        <v>43</v>
      </c>
      <c r="J2851" t="s">
        <v>45</v>
      </c>
      <c r="K2851" t="s">
        <v>45</v>
      </c>
      <c r="L2851" t="s">
        <v>45</v>
      </c>
      <c r="N2851" s="27">
        <v>2027</v>
      </c>
      <c r="R2851" s="7">
        <v>13.617000000000001</v>
      </c>
      <c r="S2851" s="7">
        <v>100.559</v>
      </c>
      <c r="T2851" t="s">
        <v>46</v>
      </c>
      <c r="U2851" t="s">
        <v>34783</v>
      </c>
      <c r="X2851" t="s">
        <v>34216</v>
      </c>
      <c r="Y2851" t="s">
        <v>19854</v>
      </c>
      <c r="Z2851" t="s">
        <v>21007</v>
      </c>
      <c r="AG2851" t="s">
        <v>34785</v>
      </c>
      <c r="AH2851" s="27"/>
      <c r="AI2851" t="s">
        <v>34787</v>
      </c>
      <c r="AJ2851" t="s">
        <v>34796</v>
      </c>
    </row>
    <row r="2852" spans="1:36" ht="17.25" hidden="1" customHeight="1" x14ac:dyDescent="0.2">
      <c r="A2852" s="4" t="s">
        <v>34797</v>
      </c>
      <c r="B2852" t="s">
        <v>34179</v>
      </c>
      <c r="C2852" t="s">
        <v>34798</v>
      </c>
      <c r="E2852" t="s">
        <v>40</v>
      </c>
      <c r="F2852" t="s">
        <v>86</v>
      </c>
      <c r="G2852" s="5">
        <v>119.5</v>
      </c>
      <c r="H2852" t="s">
        <v>42</v>
      </c>
      <c r="I2852" t="s">
        <v>43</v>
      </c>
      <c r="J2852" t="s">
        <v>44</v>
      </c>
      <c r="N2852" s="27">
        <v>2016</v>
      </c>
      <c r="R2852" s="7">
        <v>13.167316899999999</v>
      </c>
      <c r="S2852" s="7">
        <v>100.9071881</v>
      </c>
      <c r="T2852" t="s">
        <v>504</v>
      </c>
      <c r="U2852" t="s">
        <v>34799</v>
      </c>
      <c r="X2852" t="s">
        <v>34326</v>
      </c>
      <c r="Y2852" t="s">
        <v>19854</v>
      </c>
      <c r="Z2852" t="s">
        <v>21007</v>
      </c>
      <c r="AD2852" t="s">
        <v>880</v>
      </c>
      <c r="AE2852" t="s">
        <v>881</v>
      </c>
      <c r="AF2852" t="s">
        <v>52</v>
      </c>
      <c r="AG2852" t="s">
        <v>34800</v>
      </c>
      <c r="AH2852" s="27" t="s">
        <v>34801</v>
      </c>
      <c r="AI2852" t="s">
        <v>34802</v>
      </c>
      <c r="AJ2852" t="s">
        <v>34803</v>
      </c>
    </row>
    <row r="2853" spans="1:36" ht="17.25" hidden="1" customHeight="1" x14ac:dyDescent="0.2">
      <c r="A2853" s="4" t="s">
        <v>34797</v>
      </c>
      <c r="B2853" t="s">
        <v>34179</v>
      </c>
      <c r="C2853" t="s">
        <v>34798</v>
      </c>
      <c r="E2853" t="s">
        <v>56</v>
      </c>
      <c r="F2853" t="s">
        <v>86</v>
      </c>
      <c r="G2853" s="5">
        <v>119.5</v>
      </c>
      <c r="H2853" t="s">
        <v>42</v>
      </c>
      <c r="I2853" t="s">
        <v>43</v>
      </c>
      <c r="J2853" t="s">
        <v>44</v>
      </c>
      <c r="N2853" s="27">
        <v>2016</v>
      </c>
      <c r="R2853" s="7">
        <v>13.167316899999999</v>
      </c>
      <c r="S2853" s="7">
        <v>100.9071881</v>
      </c>
      <c r="T2853" t="s">
        <v>504</v>
      </c>
      <c r="U2853" t="s">
        <v>34799</v>
      </c>
      <c r="X2853" t="s">
        <v>34326</v>
      </c>
      <c r="Y2853" t="s">
        <v>19854</v>
      </c>
      <c r="Z2853" t="s">
        <v>21007</v>
      </c>
      <c r="AD2853" t="s">
        <v>880</v>
      </c>
      <c r="AE2853" t="s">
        <v>881</v>
      </c>
      <c r="AF2853" t="s">
        <v>52</v>
      </c>
      <c r="AG2853" t="s">
        <v>34800</v>
      </c>
      <c r="AH2853" s="27" t="s">
        <v>34804</v>
      </c>
      <c r="AI2853" t="s">
        <v>34802</v>
      </c>
      <c r="AJ2853" t="s">
        <v>34805</v>
      </c>
    </row>
    <row r="2854" spans="1:36" ht="17.25" hidden="1" customHeight="1" x14ac:dyDescent="0.2">
      <c r="A2854" s="4" t="s">
        <v>34813</v>
      </c>
      <c r="B2854" t="s">
        <v>34179</v>
      </c>
      <c r="C2854" t="s">
        <v>34814</v>
      </c>
      <c r="D2854" t="s">
        <v>34815</v>
      </c>
      <c r="E2854" t="s">
        <v>565</v>
      </c>
      <c r="F2854" t="s">
        <v>41</v>
      </c>
      <c r="G2854" s="5">
        <v>700</v>
      </c>
      <c r="H2854" t="s">
        <v>486</v>
      </c>
      <c r="I2854" t="s">
        <v>43</v>
      </c>
      <c r="J2854" t="s">
        <v>45</v>
      </c>
      <c r="K2854" t="s">
        <v>45</v>
      </c>
      <c r="L2854" t="s">
        <v>45</v>
      </c>
      <c r="N2854" s="27">
        <v>2025</v>
      </c>
      <c r="R2854" s="7">
        <v>9.0714419999999993</v>
      </c>
      <c r="S2854" s="7">
        <v>99.225492000000003</v>
      </c>
      <c r="T2854" t="s">
        <v>46</v>
      </c>
      <c r="U2854" t="s">
        <v>34816</v>
      </c>
      <c r="W2854" t="s">
        <v>34817</v>
      </c>
      <c r="X2854" t="s">
        <v>34818</v>
      </c>
      <c r="Y2854" t="s">
        <v>19854</v>
      </c>
      <c r="Z2854" t="s">
        <v>21007</v>
      </c>
      <c r="AG2854" t="s">
        <v>34819</v>
      </c>
      <c r="AH2854" s="6">
        <v>1296908</v>
      </c>
      <c r="AI2854" t="s">
        <v>34820</v>
      </c>
      <c r="AJ2854" t="s">
        <v>34821</v>
      </c>
    </row>
    <row r="2855" spans="1:36" ht="17.25" hidden="1" customHeight="1" x14ac:dyDescent="0.2">
      <c r="A2855" s="4" t="s">
        <v>34813</v>
      </c>
      <c r="B2855" t="s">
        <v>34179</v>
      </c>
      <c r="C2855" t="s">
        <v>34814</v>
      </c>
      <c r="D2855" t="s">
        <v>34815</v>
      </c>
      <c r="E2855" t="s">
        <v>870</v>
      </c>
      <c r="F2855" t="s">
        <v>41</v>
      </c>
      <c r="G2855" s="5">
        <v>700</v>
      </c>
      <c r="H2855" t="s">
        <v>486</v>
      </c>
      <c r="I2855" t="s">
        <v>43</v>
      </c>
      <c r="J2855" t="s">
        <v>45</v>
      </c>
      <c r="K2855" t="s">
        <v>45</v>
      </c>
      <c r="L2855" t="s">
        <v>45</v>
      </c>
      <c r="N2855" s="8">
        <v>2026</v>
      </c>
      <c r="P2855" s="25"/>
      <c r="R2855" s="7">
        <v>9.0714419999999993</v>
      </c>
      <c r="S2855" s="7">
        <v>99.225492000000003</v>
      </c>
      <c r="T2855" t="s">
        <v>46</v>
      </c>
      <c r="U2855" t="s">
        <v>34816</v>
      </c>
      <c r="W2855" t="s">
        <v>34817</v>
      </c>
      <c r="X2855" t="s">
        <v>34818</v>
      </c>
      <c r="Y2855" t="s">
        <v>19854</v>
      </c>
      <c r="Z2855" t="s">
        <v>21007</v>
      </c>
      <c r="AG2855" t="s">
        <v>34819</v>
      </c>
      <c r="AH2855" s="24">
        <v>1313756</v>
      </c>
      <c r="AI2855" t="s">
        <v>34820</v>
      </c>
      <c r="AJ2855" t="s">
        <v>34822</v>
      </c>
    </row>
    <row r="2856" spans="1:36" ht="17.25" hidden="1" customHeight="1" x14ac:dyDescent="0.2">
      <c r="A2856" s="4" t="s">
        <v>34838</v>
      </c>
      <c r="B2856" t="s">
        <v>34179</v>
      </c>
      <c r="C2856" t="s">
        <v>34839</v>
      </c>
      <c r="E2856" t="s">
        <v>40</v>
      </c>
      <c r="F2856" t="s">
        <v>86</v>
      </c>
      <c r="G2856" s="5">
        <v>80</v>
      </c>
      <c r="H2856" t="s">
        <v>486</v>
      </c>
      <c r="I2856" t="s">
        <v>43</v>
      </c>
      <c r="J2856" t="s">
        <v>44</v>
      </c>
      <c r="N2856" s="27">
        <v>2024</v>
      </c>
      <c r="R2856" s="7">
        <v>12.674704036705</v>
      </c>
      <c r="S2856" s="7">
        <v>100.997983339294</v>
      </c>
      <c r="T2856" t="s">
        <v>46</v>
      </c>
      <c r="U2856" t="s">
        <v>34840</v>
      </c>
      <c r="X2856" t="s">
        <v>34199</v>
      </c>
      <c r="Y2856" t="s">
        <v>19854</v>
      </c>
      <c r="Z2856" t="s">
        <v>21007</v>
      </c>
      <c r="AH2856" s="27"/>
      <c r="AI2856" t="s">
        <v>34841</v>
      </c>
      <c r="AJ2856" t="s">
        <v>34842</v>
      </c>
    </row>
    <row r="2857" spans="1:36" ht="17.25" hidden="1" customHeight="1" x14ac:dyDescent="0.2">
      <c r="A2857" s="4" t="s">
        <v>34843</v>
      </c>
      <c r="B2857" t="s">
        <v>34179</v>
      </c>
      <c r="C2857" t="s">
        <v>34844</v>
      </c>
      <c r="D2857" t="s">
        <v>34845</v>
      </c>
      <c r="E2857" t="s">
        <v>40</v>
      </c>
      <c r="F2857" t="s">
        <v>41</v>
      </c>
      <c r="G2857" s="5">
        <v>800</v>
      </c>
      <c r="H2857" t="s">
        <v>42</v>
      </c>
      <c r="I2857" t="s">
        <v>43</v>
      </c>
      <c r="J2857" t="s">
        <v>45</v>
      </c>
      <c r="N2857" s="27">
        <v>2016</v>
      </c>
      <c r="R2857" s="7">
        <v>14.331652999999999</v>
      </c>
      <c r="S2857" s="7">
        <v>100.69591</v>
      </c>
      <c r="T2857" t="s">
        <v>46</v>
      </c>
      <c r="U2857" t="s">
        <v>34846</v>
      </c>
      <c r="X2857" t="s">
        <v>34847</v>
      </c>
      <c r="Y2857" t="s">
        <v>19854</v>
      </c>
      <c r="Z2857" t="s">
        <v>21007</v>
      </c>
      <c r="AG2857" t="s">
        <v>34848</v>
      </c>
      <c r="AH2857" s="27" t="s">
        <v>34849</v>
      </c>
      <c r="AI2857" t="s">
        <v>34850</v>
      </c>
      <c r="AJ2857" t="s">
        <v>34851</v>
      </c>
    </row>
    <row r="2858" spans="1:36" ht="17.25" hidden="1" customHeight="1" x14ac:dyDescent="0.2">
      <c r="A2858" s="4" t="s">
        <v>34843</v>
      </c>
      <c r="B2858" t="s">
        <v>34179</v>
      </c>
      <c r="C2858" t="s">
        <v>34844</v>
      </c>
      <c r="D2858" t="s">
        <v>34845</v>
      </c>
      <c r="E2858" t="s">
        <v>56</v>
      </c>
      <c r="F2858" t="s">
        <v>41</v>
      </c>
      <c r="G2858" s="5">
        <v>800</v>
      </c>
      <c r="H2858" t="s">
        <v>42</v>
      </c>
      <c r="I2858" t="s">
        <v>43</v>
      </c>
      <c r="J2858" t="s">
        <v>45</v>
      </c>
      <c r="N2858" s="27">
        <v>2016</v>
      </c>
      <c r="R2858" s="7">
        <v>14.331652999999999</v>
      </c>
      <c r="S2858" s="7">
        <v>100.69591</v>
      </c>
      <c r="T2858" t="s">
        <v>46</v>
      </c>
      <c r="U2858" t="s">
        <v>34846</v>
      </c>
      <c r="X2858" t="s">
        <v>34847</v>
      </c>
      <c r="Y2858" t="s">
        <v>19854</v>
      </c>
      <c r="Z2858" t="s">
        <v>21007</v>
      </c>
      <c r="AG2858" t="s">
        <v>34848</v>
      </c>
      <c r="AH2858" s="27" t="s">
        <v>34852</v>
      </c>
      <c r="AI2858" t="s">
        <v>34850</v>
      </c>
      <c r="AJ2858" t="s">
        <v>34853</v>
      </c>
    </row>
    <row r="2859" spans="1:36" ht="17.25" hidden="1" customHeight="1" x14ac:dyDescent="0.2">
      <c r="A2859" s="4" t="s">
        <v>34854</v>
      </c>
      <c r="B2859" t="s">
        <v>34179</v>
      </c>
      <c r="C2859" t="s">
        <v>34855</v>
      </c>
      <c r="D2859" t="s">
        <v>34856</v>
      </c>
      <c r="E2859" t="s">
        <v>191</v>
      </c>
      <c r="F2859" t="s">
        <v>41</v>
      </c>
      <c r="G2859" s="5">
        <v>750</v>
      </c>
      <c r="H2859" t="s">
        <v>42</v>
      </c>
      <c r="I2859" t="s">
        <v>43</v>
      </c>
      <c r="J2859" t="s">
        <v>45</v>
      </c>
      <c r="N2859" s="27">
        <v>2014</v>
      </c>
      <c r="R2859" s="7">
        <v>14.2324</v>
      </c>
      <c r="S2859" s="7">
        <v>100.7805</v>
      </c>
      <c r="T2859" t="s">
        <v>46</v>
      </c>
      <c r="U2859" t="s">
        <v>34857</v>
      </c>
      <c r="X2859" t="s">
        <v>34255</v>
      </c>
      <c r="Y2859" t="s">
        <v>19854</v>
      </c>
      <c r="Z2859" t="s">
        <v>21007</v>
      </c>
      <c r="AG2859" t="s">
        <v>34859</v>
      </c>
      <c r="AH2859" s="27" t="s">
        <v>34867</v>
      </c>
      <c r="AI2859" t="s">
        <v>34861</v>
      </c>
      <c r="AJ2859" t="s">
        <v>34868</v>
      </c>
    </row>
    <row r="2860" spans="1:36" ht="17.25" hidden="1" customHeight="1" x14ac:dyDescent="0.2">
      <c r="A2860" s="4" t="s">
        <v>34854</v>
      </c>
      <c r="B2860" t="s">
        <v>34179</v>
      </c>
      <c r="C2860" t="s">
        <v>34855</v>
      </c>
      <c r="D2860" t="s">
        <v>34856</v>
      </c>
      <c r="E2860" t="s">
        <v>335</v>
      </c>
      <c r="F2860" t="s">
        <v>41</v>
      </c>
      <c r="G2860" s="5">
        <v>1470</v>
      </c>
      <c r="H2860" t="s">
        <v>558</v>
      </c>
      <c r="I2860" t="s">
        <v>43</v>
      </c>
      <c r="J2860" t="s">
        <v>45</v>
      </c>
      <c r="K2860" t="s">
        <v>45</v>
      </c>
      <c r="L2860" t="s">
        <v>45</v>
      </c>
      <c r="N2860" s="6">
        <v>2023</v>
      </c>
      <c r="R2860" s="7">
        <v>14.2324</v>
      </c>
      <c r="S2860" s="7">
        <v>100.7805</v>
      </c>
      <c r="T2860" t="s">
        <v>46</v>
      </c>
      <c r="U2860" t="s">
        <v>34857</v>
      </c>
      <c r="X2860" t="s">
        <v>34255</v>
      </c>
      <c r="Y2860" t="s">
        <v>19854</v>
      </c>
      <c r="Z2860" t="s">
        <v>21007</v>
      </c>
      <c r="AG2860" t="s">
        <v>34859</v>
      </c>
      <c r="AI2860" t="s">
        <v>34861</v>
      </c>
      <c r="AJ2860" t="s">
        <v>34869</v>
      </c>
    </row>
    <row r="2861" spans="1:36" ht="17.25" hidden="1" customHeight="1" x14ac:dyDescent="0.2">
      <c r="A2861" s="4" t="s">
        <v>34870</v>
      </c>
      <c r="B2861" t="s">
        <v>34871</v>
      </c>
      <c r="C2861" t="s">
        <v>34872</v>
      </c>
      <c r="E2861" t="s">
        <v>40</v>
      </c>
      <c r="F2861" t="s">
        <v>543</v>
      </c>
      <c r="G2861" s="5">
        <v>136</v>
      </c>
      <c r="H2861" t="s">
        <v>42</v>
      </c>
      <c r="I2861" t="s">
        <v>528</v>
      </c>
      <c r="J2861" t="s">
        <v>45</v>
      </c>
      <c r="K2861" t="s">
        <v>45</v>
      </c>
      <c r="N2861" s="27">
        <v>2013</v>
      </c>
      <c r="R2861" s="7">
        <v>-9.15359623116397</v>
      </c>
      <c r="S2861" s="7">
        <v>125.735452130322</v>
      </c>
      <c r="T2861" t="s">
        <v>46</v>
      </c>
      <c r="U2861" t="s">
        <v>34873</v>
      </c>
      <c r="Y2861" t="s">
        <v>19854</v>
      </c>
      <c r="Z2861" t="s">
        <v>21007</v>
      </c>
      <c r="AG2861" t="s">
        <v>34874</v>
      </c>
      <c r="AH2861" s="24">
        <v>1231307</v>
      </c>
      <c r="AI2861" t="s">
        <v>34875</v>
      </c>
      <c r="AJ2861" t="s">
        <v>34876</v>
      </c>
    </row>
    <row r="2862" spans="1:36" ht="17.25" hidden="1" customHeight="1" x14ac:dyDescent="0.2">
      <c r="A2862" s="4" t="s">
        <v>34893</v>
      </c>
      <c r="B2862" t="s">
        <v>34884</v>
      </c>
      <c r="C2862" t="s">
        <v>34894</v>
      </c>
      <c r="D2862" t="s">
        <v>34895</v>
      </c>
      <c r="E2862" t="s">
        <v>75</v>
      </c>
      <c r="F2862" t="s">
        <v>41</v>
      </c>
      <c r="G2862" s="5">
        <v>126</v>
      </c>
      <c r="H2862" t="s">
        <v>42</v>
      </c>
      <c r="I2862" t="s">
        <v>65</v>
      </c>
      <c r="J2862" t="s">
        <v>45</v>
      </c>
      <c r="N2862" s="6">
        <v>2014</v>
      </c>
      <c r="R2862" s="7">
        <v>37.941980000000001</v>
      </c>
      <c r="S2862" s="7">
        <v>58.562429999999999</v>
      </c>
      <c r="T2862" t="s">
        <v>46</v>
      </c>
      <c r="U2862" t="s">
        <v>34896</v>
      </c>
      <c r="X2862" t="s">
        <v>34887</v>
      </c>
      <c r="Y2862" t="s">
        <v>19854</v>
      </c>
      <c r="Z2862" t="s">
        <v>29693</v>
      </c>
      <c r="AC2862" t="s">
        <v>34887</v>
      </c>
      <c r="AG2862" t="s">
        <v>34897</v>
      </c>
      <c r="AH2862" s="6">
        <v>1269702</v>
      </c>
      <c r="AI2862" t="s">
        <v>34898</v>
      </c>
      <c r="AJ2862" t="s">
        <v>34901</v>
      </c>
    </row>
    <row r="2863" spans="1:36" ht="17.25" hidden="1" customHeight="1" x14ac:dyDescent="0.2">
      <c r="A2863" s="4" t="s">
        <v>34893</v>
      </c>
      <c r="B2863" t="s">
        <v>34884</v>
      </c>
      <c r="C2863" t="s">
        <v>34894</v>
      </c>
      <c r="D2863" t="s">
        <v>34895</v>
      </c>
      <c r="E2863" t="s">
        <v>77</v>
      </c>
      <c r="F2863" t="s">
        <v>41</v>
      </c>
      <c r="G2863" s="5">
        <v>126</v>
      </c>
      <c r="H2863" t="s">
        <v>42</v>
      </c>
      <c r="I2863" t="s">
        <v>65</v>
      </c>
      <c r="J2863" t="s">
        <v>45</v>
      </c>
      <c r="N2863" s="6">
        <v>2014</v>
      </c>
      <c r="R2863" s="7">
        <v>37.941980000000001</v>
      </c>
      <c r="S2863" s="7">
        <v>58.562429999999999</v>
      </c>
      <c r="T2863" t="s">
        <v>46</v>
      </c>
      <c r="U2863" t="s">
        <v>34896</v>
      </c>
      <c r="X2863" t="s">
        <v>34887</v>
      </c>
      <c r="Y2863" t="s">
        <v>19854</v>
      </c>
      <c r="Z2863" t="s">
        <v>29693</v>
      </c>
      <c r="AC2863" t="s">
        <v>34887</v>
      </c>
      <c r="AG2863" t="s">
        <v>34897</v>
      </c>
      <c r="AH2863" s="6">
        <v>1269703</v>
      </c>
      <c r="AI2863" t="s">
        <v>34898</v>
      </c>
      <c r="AJ2863" t="s">
        <v>34902</v>
      </c>
    </row>
    <row r="2864" spans="1:36" ht="17.25" hidden="1" customHeight="1" x14ac:dyDescent="0.2">
      <c r="A2864" s="4" t="s">
        <v>34944</v>
      </c>
      <c r="B2864" t="s">
        <v>34884</v>
      </c>
      <c r="C2864" t="s">
        <v>34945</v>
      </c>
      <c r="D2864" t="s">
        <v>34946</v>
      </c>
      <c r="E2864" t="s">
        <v>40</v>
      </c>
      <c r="F2864" t="s">
        <v>41</v>
      </c>
      <c r="G2864" s="5">
        <v>126</v>
      </c>
      <c r="H2864" t="s">
        <v>42</v>
      </c>
      <c r="I2864" t="s">
        <v>65</v>
      </c>
      <c r="J2864" t="s">
        <v>559</v>
      </c>
      <c r="N2864" s="6">
        <v>2015</v>
      </c>
      <c r="R2864" s="7">
        <v>38.150399999999998</v>
      </c>
      <c r="S2864" s="7">
        <v>58.393700000000003</v>
      </c>
      <c r="T2864" t="s">
        <v>46</v>
      </c>
      <c r="U2864" t="s">
        <v>34947</v>
      </c>
      <c r="W2864" t="s">
        <v>34948</v>
      </c>
      <c r="X2864" t="s">
        <v>34887</v>
      </c>
      <c r="Y2864" t="s">
        <v>19854</v>
      </c>
      <c r="Z2864" t="s">
        <v>29693</v>
      </c>
      <c r="AC2864" t="s">
        <v>34948</v>
      </c>
      <c r="AG2864" t="s">
        <v>34949</v>
      </c>
      <c r="AH2864" s="6">
        <v>1271746</v>
      </c>
      <c r="AI2864" t="s">
        <v>34950</v>
      </c>
      <c r="AJ2864" t="s">
        <v>34951</v>
      </c>
    </row>
    <row r="2865" spans="1:36" ht="17.25" hidden="1" customHeight="1" x14ac:dyDescent="0.2">
      <c r="A2865" s="4" t="s">
        <v>34944</v>
      </c>
      <c r="B2865" t="s">
        <v>34884</v>
      </c>
      <c r="C2865" t="s">
        <v>34945</v>
      </c>
      <c r="D2865" t="s">
        <v>34946</v>
      </c>
      <c r="E2865" t="s">
        <v>56</v>
      </c>
      <c r="F2865" t="s">
        <v>41</v>
      </c>
      <c r="G2865" s="5">
        <v>126</v>
      </c>
      <c r="H2865" t="s">
        <v>42</v>
      </c>
      <c r="I2865" t="s">
        <v>65</v>
      </c>
      <c r="J2865" t="s">
        <v>559</v>
      </c>
      <c r="N2865" s="6">
        <v>2015</v>
      </c>
      <c r="R2865" s="7">
        <v>38.150399999999998</v>
      </c>
      <c r="S2865" s="7">
        <v>58.393700000000003</v>
      </c>
      <c r="T2865" t="s">
        <v>46</v>
      </c>
      <c r="U2865" t="s">
        <v>34947</v>
      </c>
      <c r="W2865" t="s">
        <v>34948</v>
      </c>
      <c r="X2865" t="s">
        <v>34887</v>
      </c>
      <c r="Y2865" t="s">
        <v>19854</v>
      </c>
      <c r="Z2865" t="s">
        <v>29693</v>
      </c>
      <c r="AC2865" t="s">
        <v>34948</v>
      </c>
      <c r="AG2865" t="s">
        <v>34949</v>
      </c>
      <c r="AH2865" s="6">
        <v>1271747</v>
      </c>
      <c r="AI2865" t="s">
        <v>34950</v>
      </c>
      <c r="AJ2865" t="s">
        <v>34952</v>
      </c>
    </row>
    <row r="2866" spans="1:36" ht="17.25" hidden="1" customHeight="1" x14ac:dyDescent="0.2">
      <c r="A2866" s="4" t="s">
        <v>34944</v>
      </c>
      <c r="B2866" t="s">
        <v>34884</v>
      </c>
      <c r="C2866" t="s">
        <v>34945</v>
      </c>
      <c r="D2866" t="s">
        <v>34946</v>
      </c>
      <c r="E2866" t="s">
        <v>58</v>
      </c>
      <c r="F2866" t="s">
        <v>41</v>
      </c>
      <c r="G2866" s="5">
        <v>126</v>
      </c>
      <c r="H2866" t="s">
        <v>42</v>
      </c>
      <c r="I2866" t="s">
        <v>65</v>
      </c>
      <c r="J2866" t="s">
        <v>559</v>
      </c>
      <c r="N2866" s="24">
        <v>2015</v>
      </c>
      <c r="R2866" s="7">
        <v>38.150399999999998</v>
      </c>
      <c r="S2866" s="7">
        <v>58.393700000000003</v>
      </c>
      <c r="T2866" t="s">
        <v>46</v>
      </c>
      <c r="U2866" t="s">
        <v>34947</v>
      </c>
      <c r="W2866" t="s">
        <v>34948</v>
      </c>
      <c r="X2866" t="s">
        <v>34887</v>
      </c>
      <c r="Y2866" t="s">
        <v>19854</v>
      </c>
      <c r="Z2866" t="s">
        <v>29693</v>
      </c>
      <c r="AC2866" t="s">
        <v>34948</v>
      </c>
      <c r="AG2866" t="s">
        <v>34949</v>
      </c>
      <c r="AH2866" s="24">
        <v>1271748</v>
      </c>
      <c r="AI2866" t="s">
        <v>34950</v>
      </c>
      <c r="AJ2866" t="s">
        <v>34953</v>
      </c>
    </row>
    <row r="2867" spans="1:36" ht="17.25" hidden="1" customHeight="1" x14ac:dyDescent="0.2">
      <c r="A2867" s="4" t="s">
        <v>34944</v>
      </c>
      <c r="B2867" t="s">
        <v>34884</v>
      </c>
      <c r="C2867" t="s">
        <v>34945</v>
      </c>
      <c r="D2867" t="s">
        <v>34946</v>
      </c>
      <c r="E2867" t="s">
        <v>191</v>
      </c>
      <c r="F2867" t="s">
        <v>41</v>
      </c>
      <c r="G2867" s="5">
        <v>126</v>
      </c>
      <c r="H2867" t="s">
        <v>42</v>
      </c>
      <c r="I2867" t="s">
        <v>65</v>
      </c>
      <c r="J2867" t="s">
        <v>559</v>
      </c>
      <c r="N2867" s="24">
        <v>2015</v>
      </c>
      <c r="R2867" s="7">
        <v>38.150399999999998</v>
      </c>
      <c r="S2867" s="7">
        <v>58.393700000000003</v>
      </c>
      <c r="T2867" t="s">
        <v>46</v>
      </c>
      <c r="U2867" t="s">
        <v>34947</v>
      </c>
      <c r="W2867" t="s">
        <v>34948</v>
      </c>
      <c r="X2867" t="s">
        <v>34887</v>
      </c>
      <c r="Y2867" t="s">
        <v>19854</v>
      </c>
      <c r="Z2867" t="s">
        <v>29693</v>
      </c>
      <c r="AC2867" t="s">
        <v>34948</v>
      </c>
      <c r="AG2867" t="s">
        <v>34949</v>
      </c>
      <c r="AH2867" s="24">
        <v>1271749</v>
      </c>
      <c r="AI2867" t="s">
        <v>34950</v>
      </c>
      <c r="AJ2867" t="s">
        <v>34954</v>
      </c>
    </row>
    <row r="2868" spans="1:36" ht="17.25" hidden="1" customHeight="1" x14ac:dyDescent="0.2">
      <c r="A2868" s="4" t="s">
        <v>34955</v>
      </c>
      <c r="B2868" t="s">
        <v>34884</v>
      </c>
      <c r="C2868" t="s">
        <v>34956</v>
      </c>
      <c r="D2868" t="s">
        <v>34957</v>
      </c>
      <c r="E2868" t="s">
        <v>40</v>
      </c>
      <c r="F2868" t="s">
        <v>86</v>
      </c>
      <c r="G2868" s="5">
        <v>50</v>
      </c>
      <c r="H2868" t="s">
        <v>42</v>
      </c>
      <c r="I2868" t="s">
        <v>65</v>
      </c>
      <c r="J2868" t="s">
        <v>559</v>
      </c>
      <c r="N2868" s="24">
        <v>2014</v>
      </c>
      <c r="R2868" s="7">
        <v>38.976307730000002</v>
      </c>
      <c r="S2868" s="7">
        <v>63.466095180000003</v>
      </c>
      <c r="T2868" t="s">
        <v>46</v>
      </c>
      <c r="U2868" t="s">
        <v>34958</v>
      </c>
      <c r="X2868" t="s">
        <v>34959</v>
      </c>
      <c r="Y2868" t="s">
        <v>19854</v>
      </c>
      <c r="Z2868" t="s">
        <v>29693</v>
      </c>
      <c r="AG2868" t="s">
        <v>34960</v>
      </c>
      <c r="AH2868" s="24">
        <v>1255289</v>
      </c>
      <c r="AI2868" t="s">
        <v>34961</v>
      </c>
      <c r="AJ2868" t="s">
        <v>34962</v>
      </c>
    </row>
    <row r="2869" spans="1:36" ht="17.25" hidden="1" customHeight="1" x14ac:dyDescent="0.2">
      <c r="A2869" s="4" t="s">
        <v>34955</v>
      </c>
      <c r="B2869" t="s">
        <v>34884</v>
      </c>
      <c r="C2869" t="s">
        <v>34956</v>
      </c>
      <c r="D2869" t="s">
        <v>34957</v>
      </c>
      <c r="E2869" t="s">
        <v>56</v>
      </c>
      <c r="F2869" t="s">
        <v>86</v>
      </c>
      <c r="G2869" s="5">
        <v>50</v>
      </c>
      <c r="H2869" t="s">
        <v>42</v>
      </c>
      <c r="I2869" t="s">
        <v>65</v>
      </c>
      <c r="J2869" t="s">
        <v>559</v>
      </c>
      <c r="N2869" s="6">
        <v>2014</v>
      </c>
      <c r="R2869" s="7">
        <v>38.976307730000002</v>
      </c>
      <c r="S2869" s="7">
        <v>63.466095180000003</v>
      </c>
      <c r="T2869" t="s">
        <v>46</v>
      </c>
      <c r="U2869" t="s">
        <v>34958</v>
      </c>
      <c r="X2869" t="s">
        <v>34959</v>
      </c>
      <c r="Y2869" t="s">
        <v>19854</v>
      </c>
      <c r="Z2869" t="s">
        <v>29693</v>
      </c>
      <c r="AG2869" t="s">
        <v>34960</v>
      </c>
      <c r="AH2869" s="6">
        <v>1255290</v>
      </c>
      <c r="AI2869" t="s">
        <v>34961</v>
      </c>
      <c r="AJ2869" t="s">
        <v>34963</v>
      </c>
    </row>
    <row r="2870" spans="1:36" ht="17.25" hidden="1" customHeight="1" x14ac:dyDescent="0.2">
      <c r="A2870" s="4" t="s">
        <v>34955</v>
      </c>
      <c r="B2870" t="s">
        <v>34884</v>
      </c>
      <c r="C2870" t="s">
        <v>34956</v>
      </c>
      <c r="D2870" t="s">
        <v>34957</v>
      </c>
      <c r="E2870" t="s">
        <v>58</v>
      </c>
      <c r="F2870" t="s">
        <v>86</v>
      </c>
      <c r="G2870" s="5">
        <v>50</v>
      </c>
      <c r="H2870" t="s">
        <v>42</v>
      </c>
      <c r="I2870" t="s">
        <v>65</v>
      </c>
      <c r="J2870" t="s">
        <v>559</v>
      </c>
      <c r="N2870" s="6">
        <v>2014</v>
      </c>
      <c r="R2870" s="7">
        <v>38.976307730000002</v>
      </c>
      <c r="S2870" s="7">
        <v>63.466095180000003</v>
      </c>
      <c r="T2870" t="s">
        <v>46</v>
      </c>
      <c r="U2870" t="s">
        <v>34958</v>
      </c>
      <c r="X2870" t="s">
        <v>34959</v>
      </c>
      <c r="Y2870" t="s">
        <v>19854</v>
      </c>
      <c r="Z2870" t="s">
        <v>29693</v>
      </c>
      <c r="AG2870" t="s">
        <v>34960</v>
      </c>
      <c r="AH2870" s="6">
        <v>1255291</v>
      </c>
      <c r="AI2870" t="s">
        <v>34961</v>
      </c>
      <c r="AJ2870" t="s">
        <v>34964</v>
      </c>
    </row>
    <row r="2871" spans="1:36" ht="17.25" hidden="1" customHeight="1" x14ac:dyDescent="0.2">
      <c r="A2871" s="4" t="s">
        <v>34965</v>
      </c>
      <c r="B2871" t="s">
        <v>34884</v>
      </c>
      <c r="C2871" t="s">
        <v>34966</v>
      </c>
      <c r="D2871" t="s">
        <v>34967</v>
      </c>
      <c r="E2871" t="s">
        <v>565</v>
      </c>
      <c r="F2871" t="s">
        <v>86</v>
      </c>
      <c r="G2871" s="5">
        <v>787</v>
      </c>
      <c r="H2871" t="s">
        <v>42</v>
      </c>
      <c r="I2871" t="s">
        <v>43</v>
      </c>
      <c r="J2871" t="s">
        <v>559</v>
      </c>
      <c r="N2871" s="24">
        <v>2018</v>
      </c>
      <c r="R2871" s="7">
        <v>37.550344420000002</v>
      </c>
      <c r="S2871" s="7">
        <v>61.841214909999998</v>
      </c>
      <c r="T2871" t="s">
        <v>46</v>
      </c>
      <c r="U2871" t="s">
        <v>34968</v>
      </c>
      <c r="X2871" t="s">
        <v>34969</v>
      </c>
      <c r="Y2871" t="s">
        <v>19854</v>
      </c>
      <c r="Z2871" t="s">
        <v>29693</v>
      </c>
      <c r="AC2871" t="s">
        <v>34980</v>
      </c>
      <c r="AG2871" t="s">
        <v>34970</v>
      </c>
      <c r="AH2871" s="8" t="s">
        <v>34981</v>
      </c>
      <c r="AI2871" t="s">
        <v>34971</v>
      </c>
      <c r="AJ2871" t="s">
        <v>34982</v>
      </c>
    </row>
    <row r="2872" spans="1:36" ht="17.25" hidden="1" customHeight="1" x14ac:dyDescent="0.2">
      <c r="A2872" s="4" t="s">
        <v>34965</v>
      </c>
      <c r="B2872" t="s">
        <v>34884</v>
      </c>
      <c r="C2872" t="s">
        <v>34966</v>
      </c>
      <c r="D2872" t="s">
        <v>34967</v>
      </c>
      <c r="E2872" t="s">
        <v>870</v>
      </c>
      <c r="F2872" t="s">
        <v>86</v>
      </c>
      <c r="G2872" s="5">
        <v>787</v>
      </c>
      <c r="H2872" t="s">
        <v>42</v>
      </c>
      <c r="I2872" t="s">
        <v>43</v>
      </c>
      <c r="J2872" t="s">
        <v>559</v>
      </c>
      <c r="N2872" s="24">
        <v>2018</v>
      </c>
      <c r="R2872" s="7">
        <v>37.550344420000002</v>
      </c>
      <c r="S2872" s="7">
        <v>61.841214909999998</v>
      </c>
      <c r="T2872" t="s">
        <v>46</v>
      </c>
      <c r="U2872" t="s">
        <v>34968</v>
      </c>
      <c r="X2872" t="s">
        <v>34969</v>
      </c>
      <c r="Y2872" t="s">
        <v>19854</v>
      </c>
      <c r="Z2872" t="s">
        <v>29693</v>
      </c>
      <c r="AC2872" t="s">
        <v>34980</v>
      </c>
      <c r="AG2872" t="s">
        <v>34970</v>
      </c>
      <c r="AH2872" s="8" t="s">
        <v>34983</v>
      </c>
      <c r="AI2872" t="s">
        <v>34971</v>
      </c>
      <c r="AJ2872" t="s">
        <v>34984</v>
      </c>
    </row>
    <row r="2873" spans="1:36" ht="17.25" hidden="1" customHeight="1" x14ac:dyDescent="0.2">
      <c r="A2873" s="4" t="s">
        <v>35003</v>
      </c>
      <c r="B2873" t="s">
        <v>34884</v>
      </c>
      <c r="C2873" t="s">
        <v>35004</v>
      </c>
      <c r="D2873" t="s">
        <v>35005</v>
      </c>
      <c r="E2873" t="s">
        <v>40</v>
      </c>
      <c r="F2873" t="s">
        <v>86</v>
      </c>
      <c r="G2873" s="5">
        <v>70</v>
      </c>
      <c r="H2873" t="s">
        <v>558</v>
      </c>
      <c r="I2873" t="s">
        <v>65</v>
      </c>
      <c r="J2873" t="s">
        <v>559</v>
      </c>
      <c r="N2873" s="24">
        <v>2023</v>
      </c>
      <c r="R2873" s="7">
        <v>40.02169</v>
      </c>
      <c r="S2873" s="7">
        <v>52.96461</v>
      </c>
      <c r="T2873" t="s">
        <v>46</v>
      </c>
      <c r="U2873" t="s">
        <v>34997</v>
      </c>
      <c r="X2873" t="s">
        <v>34915</v>
      </c>
      <c r="Y2873" t="s">
        <v>19854</v>
      </c>
      <c r="Z2873" t="s">
        <v>29693</v>
      </c>
      <c r="AC2873" t="s">
        <v>35006</v>
      </c>
      <c r="AD2873" t="s">
        <v>52</v>
      </c>
      <c r="AE2873" t="s">
        <v>881</v>
      </c>
      <c r="AF2873" t="s">
        <v>1869</v>
      </c>
      <c r="AG2873" t="s">
        <v>35007</v>
      </c>
      <c r="AH2873" s="8" t="s">
        <v>45</v>
      </c>
      <c r="AI2873" t="s">
        <v>35008</v>
      </c>
      <c r="AJ2873" t="s">
        <v>35009</v>
      </c>
    </row>
    <row r="2874" spans="1:36" ht="17.25" hidden="1" customHeight="1" x14ac:dyDescent="0.2">
      <c r="A2874" s="4" t="s">
        <v>35003</v>
      </c>
      <c r="B2874" t="s">
        <v>34884</v>
      </c>
      <c r="C2874" t="s">
        <v>35004</v>
      </c>
      <c r="D2874" t="s">
        <v>35005</v>
      </c>
      <c r="E2874" t="s">
        <v>56</v>
      </c>
      <c r="F2874" t="s">
        <v>86</v>
      </c>
      <c r="G2874" s="5">
        <v>70</v>
      </c>
      <c r="H2874" t="s">
        <v>558</v>
      </c>
      <c r="I2874" t="s">
        <v>65</v>
      </c>
      <c r="J2874" t="s">
        <v>559</v>
      </c>
      <c r="N2874" s="24">
        <v>2023</v>
      </c>
      <c r="R2874" s="7">
        <v>40.02169</v>
      </c>
      <c r="S2874" s="7">
        <v>52.96461</v>
      </c>
      <c r="T2874" t="s">
        <v>46</v>
      </c>
      <c r="U2874" t="s">
        <v>34997</v>
      </c>
      <c r="X2874" t="s">
        <v>34915</v>
      </c>
      <c r="Y2874" t="s">
        <v>19854</v>
      </c>
      <c r="Z2874" t="s">
        <v>29693</v>
      </c>
      <c r="AC2874" t="s">
        <v>35006</v>
      </c>
      <c r="AD2874" t="s">
        <v>52</v>
      </c>
      <c r="AE2874" t="s">
        <v>881</v>
      </c>
      <c r="AF2874" t="s">
        <v>1869</v>
      </c>
      <c r="AG2874" t="s">
        <v>35007</v>
      </c>
      <c r="AH2874" s="8" t="s">
        <v>45</v>
      </c>
      <c r="AI2874" t="s">
        <v>35008</v>
      </c>
      <c r="AJ2874" t="s">
        <v>35010</v>
      </c>
    </row>
    <row r="2875" spans="1:36" ht="17.25" hidden="1" customHeight="1" x14ac:dyDescent="0.2">
      <c r="A2875" s="4" t="s">
        <v>35011</v>
      </c>
      <c r="B2875" t="s">
        <v>34884</v>
      </c>
      <c r="C2875" t="s">
        <v>35012</v>
      </c>
      <c r="D2875" t="s">
        <v>35013</v>
      </c>
      <c r="E2875" t="s">
        <v>40</v>
      </c>
      <c r="F2875" t="s">
        <v>86</v>
      </c>
      <c r="G2875" s="5">
        <v>127</v>
      </c>
      <c r="H2875" t="s">
        <v>42</v>
      </c>
      <c r="I2875" t="s">
        <v>65</v>
      </c>
      <c r="J2875" t="s">
        <v>559</v>
      </c>
      <c r="N2875" s="24">
        <v>2016</v>
      </c>
      <c r="R2875" s="7">
        <v>37.930342199999998</v>
      </c>
      <c r="S2875" s="7">
        <v>65.640553199999999</v>
      </c>
      <c r="T2875" t="s">
        <v>46</v>
      </c>
      <c r="U2875" t="s">
        <v>35014</v>
      </c>
      <c r="W2875" t="s">
        <v>35015</v>
      </c>
      <c r="X2875" t="s">
        <v>34959</v>
      </c>
      <c r="Y2875" t="s">
        <v>19854</v>
      </c>
      <c r="Z2875" t="s">
        <v>29693</v>
      </c>
      <c r="AC2875" t="s">
        <v>35014</v>
      </c>
      <c r="AG2875" t="s">
        <v>35016</v>
      </c>
      <c r="AH2875" s="24">
        <v>1271744</v>
      </c>
      <c r="AI2875" t="s">
        <v>35017</v>
      </c>
      <c r="AJ2875" t="s">
        <v>35018</v>
      </c>
    </row>
    <row r="2876" spans="1:36" ht="17.25" hidden="1" customHeight="1" x14ac:dyDescent="0.2">
      <c r="A2876" s="4" t="s">
        <v>35011</v>
      </c>
      <c r="B2876" t="s">
        <v>34884</v>
      </c>
      <c r="C2876" t="s">
        <v>35012</v>
      </c>
      <c r="D2876" t="s">
        <v>35013</v>
      </c>
      <c r="E2876" t="s">
        <v>56</v>
      </c>
      <c r="F2876" t="s">
        <v>86</v>
      </c>
      <c r="G2876" s="5">
        <v>127</v>
      </c>
      <c r="H2876" t="s">
        <v>42</v>
      </c>
      <c r="I2876" t="s">
        <v>65</v>
      </c>
      <c r="J2876" t="s">
        <v>559</v>
      </c>
      <c r="N2876" s="6">
        <v>2016</v>
      </c>
      <c r="R2876" s="7">
        <v>37.930342199999998</v>
      </c>
      <c r="S2876" s="7">
        <v>65.640553199999999</v>
      </c>
      <c r="T2876" t="s">
        <v>46</v>
      </c>
      <c r="U2876" t="s">
        <v>35014</v>
      </c>
      <c r="W2876" t="s">
        <v>35015</v>
      </c>
      <c r="X2876" t="s">
        <v>34959</v>
      </c>
      <c r="Y2876" t="s">
        <v>19854</v>
      </c>
      <c r="Z2876" t="s">
        <v>29693</v>
      </c>
      <c r="AC2876" t="s">
        <v>35014</v>
      </c>
      <c r="AG2876" t="s">
        <v>35016</v>
      </c>
      <c r="AH2876" s="6">
        <v>1271745</v>
      </c>
      <c r="AI2876" t="s">
        <v>35017</v>
      </c>
      <c r="AJ2876" t="s">
        <v>35019</v>
      </c>
    </row>
    <row r="2877" spans="1:36" ht="17.25" hidden="1" customHeight="1" x14ac:dyDescent="0.2">
      <c r="A2877" s="4" t="s">
        <v>35020</v>
      </c>
      <c r="B2877" t="s">
        <v>34884</v>
      </c>
      <c r="C2877" t="s">
        <v>35021</v>
      </c>
      <c r="D2877" t="s">
        <v>35022</v>
      </c>
      <c r="E2877" t="s">
        <v>40</v>
      </c>
      <c r="F2877" t="s">
        <v>41</v>
      </c>
      <c r="G2877" s="5">
        <v>144</v>
      </c>
      <c r="H2877" t="s">
        <v>42</v>
      </c>
      <c r="I2877" t="s">
        <v>65</v>
      </c>
      <c r="J2877" t="s">
        <v>559</v>
      </c>
      <c r="N2877" s="24">
        <v>2021</v>
      </c>
      <c r="R2877" s="7">
        <v>38.976749781209797</v>
      </c>
      <c r="S2877" s="7">
        <v>63.464743349999999</v>
      </c>
      <c r="T2877" t="s">
        <v>46</v>
      </c>
      <c r="U2877" t="s">
        <v>34958</v>
      </c>
      <c r="X2877" t="s">
        <v>34959</v>
      </c>
      <c r="Y2877" t="s">
        <v>19854</v>
      </c>
      <c r="Z2877" t="s">
        <v>29693</v>
      </c>
      <c r="AG2877" t="s">
        <v>35023</v>
      </c>
      <c r="AH2877" s="24">
        <v>1273126</v>
      </c>
      <c r="AI2877" t="s">
        <v>35024</v>
      </c>
      <c r="AJ2877" t="s">
        <v>35025</v>
      </c>
    </row>
    <row r="2878" spans="1:36" ht="17.25" hidden="1" customHeight="1" x14ac:dyDescent="0.2">
      <c r="A2878" s="4" t="s">
        <v>35020</v>
      </c>
      <c r="B2878" t="s">
        <v>34884</v>
      </c>
      <c r="C2878" t="s">
        <v>35021</v>
      </c>
      <c r="D2878" t="s">
        <v>35022</v>
      </c>
      <c r="E2878" t="s">
        <v>56</v>
      </c>
      <c r="F2878" t="s">
        <v>41</v>
      </c>
      <c r="G2878" s="5">
        <v>144</v>
      </c>
      <c r="H2878" t="s">
        <v>42</v>
      </c>
      <c r="I2878" t="s">
        <v>65</v>
      </c>
      <c r="J2878" t="s">
        <v>559</v>
      </c>
      <c r="N2878" s="24">
        <v>2021</v>
      </c>
      <c r="R2878" s="7">
        <v>38.976749781209797</v>
      </c>
      <c r="S2878" s="7">
        <v>63.464743349999999</v>
      </c>
      <c r="T2878" t="s">
        <v>46</v>
      </c>
      <c r="U2878" t="s">
        <v>34958</v>
      </c>
      <c r="X2878" t="s">
        <v>34959</v>
      </c>
      <c r="Y2878" t="s">
        <v>19854</v>
      </c>
      <c r="Z2878" t="s">
        <v>29693</v>
      </c>
      <c r="AG2878" t="s">
        <v>35023</v>
      </c>
      <c r="AH2878" s="24">
        <v>1275922</v>
      </c>
      <c r="AI2878" t="s">
        <v>35024</v>
      </c>
      <c r="AJ2878" t="s">
        <v>35026</v>
      </c>
    </row>
    <row r="2879" spans="1:36" ht="17.25" hidden="1" customHeight="1" x14ac:dyDescent="0.2">
      <c r="A2879" s="4" t="s">
        <v>35020</v>
      </c>
      <c r="B2879" t="s">
        <v>34884</v>
      </c>
      <c r="C2879" t="s">
        <v>35021</v>
      </c>
      <c r="D2879" t="s">
        <v>35022</v>
      </c>
      <c r="E2879" t="s">
        <v>58</v>
      </c>
      <c r="F2879" t="s">
        <v>41</v>
      </c>
      <c r="G2879" s="5">
        <v>144</v>
      </c>
      <c r="H2879" t="s">
        <v>42</v>
      </c>
      <c r="I2879" t="s">
        <v>65</v>
      </c>
      <c r="J2879" t="s">
        <v>559</v>
      </c>
      <c r="N2879" s="24">
        <v>2021</v>
      </c>
      <c r="R2879" s="7">
        <v>38.976749781209797</v>
      </c>
      <c r="S2879" s="7">
        <v>63.464743349999999</v>
      </c>
      <c r="T2879" t="s">
        <v>46</v>
      </c>
      <c r="U2879" t="s">
        <v>34958</v>
      </c>
      <c r="X2879" t="s">
        <v>34959</v>
      </c>
      <c r="Y2879" t="s">
        <v>19854</v>
      </c>
      <c r="Z2879" t="s">
        <v>29693</v>
      </c>
      <c r="AG2879" t="s">
        <v>35023</v>
      </c>
      <c r="AH2879" s="24">
        <v>1275923</v>
      </c>
      <c r="AI2879" t="s">
        <v>35024</v>
      </c>
      <c r="AJ2879" t="s">
        <v>35027</v>
      </c>
    </row>
    <row r="2880" spans="1:36" ht="17.25" hidden="1" customHeight="1" x14ac:dyDescent="0.2">
      <c r="A2880" s="4" t="s">
        <v>35076</v>
      </c>
      <c r="B2880" t="s">
        <v>35029</v>
      </c>
      <c r="C2880" t="s">
        <v>35077</v>
      </c>
      <c r="E2880" t="s">
        <v>40</v>
      </c>
      <c r="F2880" t="s">
        <v>86</v>
      </c>
      <c r="G2880" s="5">
        <v>800</v>
      </c>
      <c r="H2880" t="s">
        <v>42</v>
      </c>
      <c r="I2880" t="s">
        <v>43</v>
      </c>
      <c r="J2880" t="s">
        <v>45</v>
      </c>
      <c r="N2880" s="8">
        <v>2018</v>
      </c>
      <c r="R2880" s="7">
        <v>38.742202300000002</v>
      </c>
      <c r="S2880" s="7">
        <v>26.9430865</v>
      </c>
      <c r="T2880" t="s">
        <v>46</v>
      </c>
      <c r="U2880" t="s">
        <v>35078</v>
      </c>
      <c r="X2880" t="s">
        <v>35063</v>
      </c>
      <c r="Y2880" t="s">
        <v>19854</v>
      </c>
      <c r="Z2880" t="s">
        <v>19864</v>
      </c>
      <c r="AG2880" t="s">
        <v>35079</v>
      </c>
      <c r="AH2880" s="8" t="s">
        <v>35080</v>
      </c>
      <c r="AI2880" t="s">
        <v>35081</v>
      </c>
      <c r="AJ2880" t="s">
        <v>35082</v>
      </c>
    </row>
    <row r="2881" spans="1:36" ht="17.25" hidden="1" customHeight="1" x14ac:dyDescent="0.2">
      <c r="A2881" s="4" t="s">
        <v>35106</v>
      </c>
      <c r="B2881" t="s">
        <v>35029</v>
      </c>
      <c r="C2881" t="s">
        <v>35107</v>
      </c>
      <c r="D2881" t="s">
        <v>35108</v>
      </c>
      <c r="E2881" t="s">
        <v>40</v>
      </c>
      <c r="F2881" t="s">
        <v>64</v>
      </c>
      <c r="G2881" s="5">
        <v>816</v>
      </c>
      <c r="H2881" t="s">
        <v>42</v>
      </c>
      <c r="I2881" t="s">
        <v>43</v>
      </c>
      <c r="J2881" t="s">
        <v>45</v>
      </c>
      <c r="N2881" s="8">
        <v>2013</v>
      </c>
      <c r="R2881" s="7">
        <v>40.979300000000002</v>
      </c>
      <c r="S2881" s="7">
        <v>28.699400000000001</v>
      </c>
      <c r="T2881" t="s">
        <v>46</v>
      </c>
      <c r="U2881" t="s">
        <v>35109</v>
      </c>
      <c r="X2881" t="s">
        <v>35095</v>
      </c>
      <c r="Y2881" t="s">
        <v>19854</v>
      </c>
      <c r="Z2881" t="s">
        <v>19864</v>
      </c>
      <c r="AA2881" t="s">
        <v>35096</v>
      </c>
      <c r="AC2881" t="s">
        <v>35110</v>
      </c>
      <c r="AG2881" t="s">
        <v>35111</v>
      </c>
      <c r="AH2881" s="8" t="s">
        <v>35112</v>
      </c>
      <c r="AI2881" t="s">
        <v>35113</v>
      </c>
      <c r="AJ2881" t="s">
        <v>35114</v>
      </c>
    </row>
    <row r="2882" spans="1:36" ht="17.25" hidden="1" customHeight="1" x14ac:dyDescent="0.2">
      <c r="A2882" s="4" t="s">
        <v>35115</v>
      </c>
      <c r="B2882" t="s">
        <v>35029</v>
      </c>
      <c r="C2882" t="s">
        <v>35116</v>
      </c>
      <c r="D2882" t="s">
        <v>35117</v>
      </c>
      <c r="E2882" t="s">
        <v>56</v>
      </c>
      <c r="F2882" t="s">
        <v>86</v>
      </c>
      <c r="G2882" s="5">
        <v>607.20000000000005</v>
      </c>
      <c r="H2882" t="s">
        <v>42</v>
      </c>
      <c r="I2882" t="s">
        <v>43</v>
      </c>
      <c r="J2882" t="s">
        <v>45</v>
      </c>
      <c r="K2882" t="s">
        <v>97</v>
      </c>
      <c r="L2882" t="s">
        <v>45</v>
      </c>
      <c r="N2882" s="8">
        <v>2016</v>
      </c>
      <c r="R2882" s="7">
        <v>40.308349999999997</v>
      </c>
      <c r="S2882" s="7">
        <v>27.768630000000002</v>
      </c>
      <c r="T2882" t="s">
        <v>46</v>
      </c>
      <c r="U2882" t="s">
        <v>35118</v>
      </c>
      <c r="X2882" t="s">
        <v>35119</v>
      </c>
      <c r="Y2882" t="s">
        <v>19854</v>
      </c>
      <c r="Z2882" t="s">
        <v>19864</v>
      </c>
      <c r="AA2882" t="s">
        <v>35126</v>
      </c>
      <c r="AC2882" t="s">
        <v>35121</v>
      </c>
      <c r="AG2882" t="s">
        <v>35122</v>
      </c>
      <c r="AH2882" s="8">
        <v>1230449</v>
      </c>
      <c r="AI2882" t="s">
        <v>35124</v>
      </c>
      <c r="AJ2882" t="s">
        <v>35127</v>
      </c>
    </row>
    <row r="2883" spans="1:36" ht="17.25" hidden="1" customHeight="1" x14ac:dyDescent="0.2">
      <c r="A2883" s="4" t="s">
        <v>35145</v>
      </c>
      <c r="B2883" t="s">
        <v>35029</v>
      </c>
      <c r="C2883" t="s">
        <v>35146</v>
      </c>
      <c r="D2883" t="s">
        <v>35147</v>
      </c>
      <c r="E2883" t="s">
        <v>40</v>
      </c>
      <c r="F2883" t="s">
        <v>86</v>
      </c>
      <c r="G2883" s="5">
        <v>445</v>
      </c>
      <c r="H2883" t="s">
        <v>42</v>
      </c>
      <c r="I2883" t="s">
        <v>43</v>
      </c>
      <c r="J2883" t="s">
        <v>45</v>
      </c>
      <c r="N2883" s="8">
        <v>2013</v>
      </c>
      <c r="R2883" s="7">
        <v>41.145429999999998</v>
      </c>
      <c r="S2883" s="7">
        <v>37.156370000000003</v>
      </c>
      <c r="T2883" t="s">
        <v>46</v>
      </c>
      <c r="U2883" t="s">
        <v>35148</v>
      </c>
      <c r="X2883" t="s">
        <v>35149</v>
      </c>
      <c r="Y2883" t="s">
        <v>19854</v>
      </c>
      <c r="Z2883" t="s">
        <v>19864</v>
      </c>
      <c r="AA2883" t="s">
        <v>35150</v>
      </c>
      <c r="AC2883" t="s">
        <v>35151</v>
      </c>
      <c r="AG2883" t="s">
        <v>35152</v>
      </c>
      <c r="AH2883" s="8">
        <v>1207926</v>
      </c>
      <c r="AI2883" t="s">
        <v>35153</v>
      </c>
      <c r="AJ2883" t="s">
        <v>35154</v>
      </c>
    </row>
    <row r="2884" spans="1:36" ht="17.25" hidden="1" customHeight="1" x14ac:dyDescent="0.2">
      <c r="A2884" s="4" t="s">
        <v>35145</v>
      </c>
      <c r="B2884" t="s">
        <v>35029</v>
      </c>
      <c r="C2884" t="s">
        <v>35146</v>
      </c>
      <c r="D2884" t="s">
        <v>35147</v>
      </c>
      <c r="E2884" t="s">
        <v>56</v>
      </c>
      <c r="F2884" t="s">
        <v>86</v>
      </c>
      <c r="G2884" s="5">
        <v>445</v>
      </c>
      <c r="H2884" t="s">
        <v>42</v>
      </c>
      <c r="I2884" t="s">
        <v>43</v>
      </c>
      <c r="J2884" t="s">
        <v>45</v>
      </c>
      <c r="N2884" s="8">
        <v>2013</v>
      </c>
      <c r="R2884" s="7">
        <v>41.145429999999998</v>
      </c>
      <c r="S2884" s="7">
        <v>37.156370000000003</v>
      </c>
      <c r="T2884" t="s">
        <v>46</v>
      </c>
      <c r="U2884" t="s">
        <v>35148</v>
      </c>
      <c r="X2884" t="s">
        <v>35149</v>
      </c>
      <c r="Y2884" t="s">
        <v>19854</v>
      </c>
      <c r="Z2884" t="s">
        <v>19864</v>
      </c>
      <c r="AA2884" t="s">
        <v>35150</v>
      </c>
      <c r="AC2884" t="s">
        <v>35151</v>
      </c>
      <c r="AG2884" t="s">
        <v>35152</v>
      </c>
      <c r="AH2884" s="8">
        <v>1222293</v>
      </c>
      <c r="AI2884" t="s">
        <v>35153</v>
      </c>
      <c r="AJ2884" t="s">
        <v>35155</v>
      </c>
    </row>
    <row r="2885" spans="1:36" ht="17.25" hidden="1" customHeight="1" x14ac:dyDescent="0.2">
      <c r="A2885" s="4" t="s">
        <v>35185</v>
      </c>
      <c r="B2885" t="s">
        <v>35029</v>
      </c>
      <c r="C2885" t="s">
        <v>35186</v>
      </c>
      <c r="E2885" t="s">
        <v>58</v>
      </c>
      <c r="F2885" t="s">
        <v>86</v>
      </c>
      <c r="G2885" s="5">
        <v>124</v>
      </c>
      <c r="H2885" t="s">
        <v>857</v>
      </c>
      <c r="I2885" t="s">
        <v>43</v>
      </c>
      <c r="J2885" t="s">
        <v>44</v>
      </c>
      <c r="N2885" s="27">
        <v>2013</v>
      </c>
      <c r="R2885" s="7">
        <v>40.239400000000003</v>
      </c>
      <c r="S2885" s="7">
        <v>28.951799999999999</v>
      </c>
      <c r="T2885" t="s">
        <v>46</v>
      </c>
      <c r="U2885" t="s">
        <v>35166</v>
      </c>
      <c r="X2885" t="s">
        <v>35167</v>
      </c>
      <c r="Y2885" t="s">
        <v>19854</v>
      </c>
      <c r="Z2885" t="s">
        <v>19864</v>
      </c>
      <c r="AA2885" t="s">
        <v>35187</v>
      </c>
      <c r="AD2885" t="s">
        <v>880</v>
      </c>
      <c r="AE2885" t="s">
        <v>5120</v>
      </c>
      <c r="AF2885" t="s">
        <v>52</v>
      </c>
      <c r="AG2885" t="s">
        <v>35188</v>
      </c>
      <c r="AH2885" s="27" t="s">
        <v>35194</v>
      </c>
      <c r="AI2885" t="s">
        <v>35190</v>
      </c>
      <c r="AJ2885" t="s">
        <v>35195</v>
      </c>
    </row>
    <row r="2886" spans="1:36" ht="17.25" hidden="1" customHeight="1" x14ac:dyDescent="0.2">
      <c r="A2886" s="4" t="s">
        <v>35220</v>
      </c>
      <c r="B2886" t="s">
        <v>35029</v>
      </c>
      <c r="C2886" t="s">
        <v>35221</v>
      </c>
      <c r="E2886" t="s">
        <v>58</v>
      </c>
      <c r="F2886" t="s">
        <v>86</v>
      </c>
      <c r="G2886" s="5">
        <v>610</v>
      </c>
      <c r="H2886" t="s">
        <v>42</v>
      </c>
      <c r="I2886" t="s">
        <v>43</v>
      </c>
      <c r="J2886" t="s">
        <v>45</v>
      </c>
      <c r="N2886" s="27">
        <v>2014</v>
      </c>
      <c r="R2886" s="7">
        <v>41.2393</v>
      </c>
      <c r="S2886" s="7">
        <v>36.479900000000001</v>
      </c>
      <c r="T2886" t="s">
        <v>46</v>
      </c>
      <c r="U2886" t="s">
        <v>35148</v>
      </c>
      <c r="X2886" t="s">
        <v>35149</v>
      </c>
      <c r="Y2886" t="s">
        <v>19854</v>
      </c>
      <c r="Z2886" t="s">
        <v>19864</v>
      </c>
      <c r="AA2886" t="s">
        <v>35229</v>
      </c>
      <c r="AC2886" t="s">
        <v>35230</v>
      </c>
      <c r="AG2886" t="s">
        <v>35234</v>
      </c>
      <c r="AH2886" s="27">
        <v>1220020</v>
      </c>
      <c r="AI2886" t="s">
        <v>35224</v>
      </c>
      <c r="AJ2886" t="s">
        <v>35235</v>
      </c>
    </row>
    <row r="2887" spans="1:36" ht="17.25" hidden="1" customHeight="1" x14ac:dyDescent="0.2">
      <c r="A2887" s="4" t="s">
        <v>35278</v>
      </c>
      <c r="B2887" t="s">
        <v>35029</v>
      </c>
      <c r="C2887" t="s">
        <v>35279</v>
      </c>
      <c r="E2887" t="s">
        <v>40</v>
      </c>
      <c r="F2887" t="s">
        <v>86</v>
      </c>
      <c r="G2887" s="5">
        <v>63</v>
      </c>
      <c r="H2887" t="s">
        <v>42</v>
      </c>
      <c r="I2887" t="s">
        <v>43</v>
      </c>
      <c r="J2887" t="s">
        <v>45</v>
      </c>
      <c r="K2887" t="s">
        <v>97</v>
      </c>
      <c r="N2887" s="27">
        <v>2013</v>
      </c>
      <c r="R2887" s="7">
        <v>37.808974999999997</v>
      </c>
      <c r="S2887" s="7">
        <v>29.257712999999999</v>
      </c>
      <c r="T2887" t="s">
        <v>46</v>
      </c>
      <c r="U2887" t="s">
        <v>35280</v>
      </c>
      <c r="X2887" t="s">
        <v>35281</v>
      </c>
      <c r="Y2887" t="s">
        <v>19854</v>
      </c>
      <c r="Z2887" t="s">
        <v>19864</v>
      </c>
      <c r="AG2887" t="s">
        <v>35282</v>
      </c>
      <c r="AH2887" s="27" t="s">
        <v>35283</v>
      </c>
      <c r="AI2887" t="s">
        <v>35284</v>
      </c>
      <c r="AJ2887" t="s">
        <v>35285</v>
      </c>
    </row>
    <row r="2888" spans="1:36" ht="17.25" hidden="1" customHeight="1" x14ac:dyDescent="0.2">
      <c r="A2888" s="4" t="s">
        <v>35286</v>
      </c>
      <c r="B2888" t="s">
        <v>35029</v>
      </c>
      <c r="C2888" t="s">
        <v>35287</v>
      </c>
      <c r="D2888" t="s">
        <v>35288</v>
      </c>
      <c r="E2888" t="s">
        <v>40</v>
      </c>
      <c r="F2888" t="s">
        <v>86</v>
      </c>
      <c r="G2888" s="5">
        <v>205.5</v>
      </c>
      <c r="H2888" t="s">
        <v>42</v>
      </c>
      <c r="I2888" t="s">
        <v>43</v>
      </c>
      <c r="J2888" t="s">
        <v>45</v>
      </c>
      <c r="N2888" s="8">
        <v>2013</v>
      </c>
      <c r="R2888" s="7">
        <v>37.913637000000001</v>
      </c>
      <c r="S2888" s="7">
        <v>28.904767</v>
      </c>
      <c r="T2888" t="s">
        <v>46</v>
      </c>
      <c r="U2888" t="s">
        <v>35289</v>
      </c>
      <c r="X2888" t="s">
        <v>35281</v>
      </c>
      <c r="Y2888" t="s">
        <v>19854</v>
      </c>
      <c r="Z2888" t="s">
        <v>19864</v>
      </c>
      <c r="AC2888" t="s">
        <v>35290</v>
      </c>
      <c r="AG2888" t="s">
        <v>35291</v>
      </c>
      <c r="AH2888" s="8" t="s">
        <v>35292</v>
      </c>
      <c r="AI2888" t="s">
        <v>35293</v>
      </c>
      <c r="AJ2888" t="s">
        <v>35294</v>
      </c>
    </row>
    <row r="2889" spans="1:36" ht="17.25" hidden="1" customHeight="1" x14ac:dyDescent="0.2">
      <c r="A2889" s="4" t="s">
        <v>35326</v>
      </c>
      <c r="B2889" t="s">
        <v>35029</v>
      </c>
      <c r="C2889" t="s">
        <v>35327</v>
      </c>
      <c r="D2889" t="s">
        <v>35328</v>
      </c>
      <c r="E2889" t="s">
        <v>40</v>
      </c>
      <c r="F2889" t="s">
        <v>86</v>
      </c>
      <c r="G2889" s="5">
        <v>904</v>
      </c>
      <c r="H2889" t="s">
        <v>42</v>
      </c>
      <c r="I2889" t="s">
        <v>43</v>
      </c>
      <c r="J2889" t="s">
        <v>45</v>
      </c>
      <c r="N2889" s="8">
        <v>2014</v>
      </c>
      <c r="R2889" s="7">
        <v>36.927100000000003</v>
      </c>
      <c r="S2889" s="7">
        <v>36.053400000000003</v>
      </c>
      <c r="T2889" t="s">
        <v>46</v>
      </c>
      <c r="U2889" t="s">
        <v>35329</v>
      </c>
      <c r="X2889" t="s">
        <v>35330</v>
      </c>
      <c r="Y2889" t="s">
        <v>19854</v>
      </c>
      <c r="Z2889" t="s">
        <v>19864</v>
      </c>
      <c r="AA2889" t="s">
        <v>35331</v>
      </c>
      <c r="AC2889" t="s">
        <v>35332</v>
      </c>
      <c r="AG2889" t="s">
        <v>35333</v>
      </c>
      <c r="AH2889" s="8" t="s">
        <v>35334</v>
      </c>
      <c r="AI2889" t="s">
        <v>35335</v>
      </c>
      <c r="AJ2889" t="s">
        <v>35336</v>
      </c>
    </row>
    <row r="2890" spans="1:36" ht="17.25" hidden="1" customHeight="1" x14ac:dyDescent="0.2">
      <c r="A2890" s="4" t="s">
        <v>35358</v>
      </c>
      <c r="B2890" t="s">
        <v>35029</v>
      </c>
      <c r="C2890" t="s">
        <v>35359</v>
      </c>
      <c r="D2890" t="s">
        <v>35360</v>
      </c>
      <c r="E2890" t="s">
        <v>40</v>
      </c>
      <c r="F2890" t="s">
        <v>86</v>
      </c>
      <c r="G2890" s="5">
        <v>253.4</v>
      </c>
      <c r="H2890" t="s">
        <v>42</v>
      </c>
      <c r="I2890" t="s">
        <v>43</v>
      </c>
      <c r="J2890" t="s">
        <v>45</v>
      </c>
      <c r="N2890" s="8">
        <v>2017</v>
      </c>
      <c r="R2890" s="7">
        <v>40.801514400000002</v>
      </c>
      <c r="S2890" s="7">
        <v>29.551807799999999</v>
      </c>
      <c r="T2890" t="s">
        <v>46</v>
      </c>
      <c r="U2890" t="s">
        <v>35361</v>
      </c>
      <c r="X2890" t="s">
        <v>35362</v>
      </c>
      <c r="Y2890" t="s">
        <v>19854</v>
      </c>
      <c r="Z2890" t="s">
        <v>19864</v>
      </c>
      <c r="AD2890" t="s">
        <v>880</v>
      </c>
      <c r="AE2890" t="s">
        <v>254</v>
      </c>
      <c r="AG2890" t="s">
        <v>35363</v>
      </c>
      <c r="AH2890" s="8" t="s">
        <v>35364</v>
      </c>
      <c r="AI2890" t="s">
        <v>35365</v>
      </c>
      <c r="AJ2890" t="s">
        <v>35366</v>
      </c>
    </row>
    <row r="2891" spans="1:36" ht="17.25" hidden="1" customHeight="1" x14ac:dyDescent="0.2">
      <c r="A2891" s="4" t="s">
        <v>35367</v>
      </c>
      <c r="B2891" t="s">
        <v>35029</v>
      </c>
      <c r="C2891" t="s">
        <v>35368</v>
      </c>
      <c r="E2891" t="s">
        <v>40</v>
      </c>
      <c r="F2891" t="s">
        <v>86</v>
      </c>
      <c r="G2891" s="5">
        <v>865</v>
      </c>
      <c r="H2891" t="s">
        <v>42</v>
      </c>
      <c r="I2891" t="s">
        <v>43</v>
      </c>
      <c r="J2891" t="s">
        <v>559</v>
      </c>
      <c r="K2891" t="s">
        <v>97</v>
      </c>
      <c r="N2891" s="27">
        <v>2013</v>
      </c>
      <c r="R2891" s="7">
        <v>40.816549999999999</v>
      </c>
      <c r="S2891" s="7">
        <v>29.57319</v>
      </c>
      <c r="T2891" t="s">
        <v>46</v>
      </c>
      <c r="U2891" t="s">
        <v>35361</v>
      </c>
      <c r="X2891" t="s">
        <v>35362</v>
      </c>
      <c r="Y2891" t="s">
        <v>19854</v>
      </c>
      <c r="Z2891" t="s">
        <v>19864</v>
      </c>
      <c r="AG2891" t="s">
        <v>35369</v>
      </c>
      <c r="AH2891" s="27" t="s">
        <v>35370</v>
      </c>
      <c r="AI2891" t="s">
        <v>35371</v>
      </c>
      <c r="AJ2891" t="s">
        <v>35372</v>
      </c>
    </row>
    <row r="2892" spans="1:36" ht="17.25" hidden="1" customHeight="1" x14ac:dyDescent="0.2">
      <c r="A2892" s="4" t="s">
        <v>35373</v>
      </c>
      <c r="B2892" t="s">
        <v>35029</v>
      </c>
      <c r="C2892" t="s">
        <v>35374</v>
      </c>
      <c r="E2892" t="s">
        <v>43</v>
      </c>
      <c r="F2892" t="s">
        <v>86</v>
      </c>
      <c r="G2892" s="5">
        <v>57</v>
      </c>
      <c r="H2892" t="s">
        <v>42</v>
      </c>
      <c r="I2892" t="s">
        <v>43</v>
      </c>
      <c r="J2892" t="s">
        <v>44</v>
      </c>
      <c r="N2892" s="27">
        <v>2013</v>
      </c>
      <c r="R2892" s="7">
        <v>38.965200000000003</v>
      </c>
      <c r="S2892" s="7">
        <v>29.365300000000001</v>
      </c>
      <c r="T2892" t="s">
        <v>46</v>
      </c>
      <c r="U2892" t="s">
        <v>35375</v>
      </c>
      <c r="X2892" t="s">
        <v>35216</v>
      </c>
      <c r="Y2892" t="s">
        <v>19854</v>
      </c>
      <c r="Z2892" t="s">
        <v>19864</v>
      </c>
      <c r="AG2892" t="s">
        <v>35376</v>
      </c>
      <c r="AH2892" s="27" t="s">
        <v>35377</v>
      </c>
      <c r="AI2892" t="s">
        <v>35378</v>
      </c>
      <c r="AJ2892" t="s">
        <v>35379</v>
      </c>
    </row>
    <row r="2893" spans="1:36" ht="17.25" hidden="1" customHeight="1" x14ac:dyDescent="0.2">
      <c r="A2893" s="4" t="s">
        <v>35380</v>
      </c>
      <c r="B2893" t="s">
        <v>35029</v>
      </c>
      <c r="C2893" t="s">
        <v>35381</v>
      </c>
      <c r="D2893" t="s">
        <v>35382</v>
      </c>
      <c r="E2893" t="s">
        <v>40</v>
      </c>
      <c r="F2893" t="s">
        <v>86</v>
      </c>
      <c r="G2893" s="5">
        <v>600</v>
      </c>
      <c r="H2893" t="s">
        <v>42</v>
      </c>
      <c r="I2893" t="s">
        <v>43</v>
      </c>
      <c r="J2893" t="s">
        <v>45</v>
      </c>
      <c r="K2893" t="s">
        <v>97</v>
      </c>
      <c r="N2893" s="27">
        <v>2017</v>
      </c>
      <c r="R2893" s="7">
        <v>41.482700000000001</v>
      </c>
      <c r="S2893" s="7">
        <v>27.336600000000001</v>
      </c>
      <c r="T2893" t="s">
        <v>46</v>
      </c>
      <c r="U2893" t="s">
        <v>35383</v>
      </c>
      <c r="X2893" t="s">
        <v>35384</v>
      </c>
      <c r="Y2893" t="s">
        <v>19854</v>
      </c>
      <c r="Z2893" t="s">
        <v>19864</v>
      </c>
      <c r="AA2893" t="s">
        <v>35385</v>
      </c>
      <c r="AG2893" t="s">
        <v>35386</v>
      </c>
      <c r="AH2893" s="27">
        <v>1250538</v>
      </c>
      <c r="AI2893" t="s">
        <v>35387</v>
      </c>
      <c r="AJ2893" t="s">
        <v>35388</v>
      </c>
    </row>
    <row r="2894" spans="1:36" ht="17.25" hidden="1" customHeight="1" x14ac:dyDescent="0.2">
      <c r="A2894" s="4" t="s">
        <v>35380</v>
      </c>
      <c r="B2894" t="s">
        <v>35029</v>
      </c>
      <c r="C2894" t="s">
        <v>35381</v>
      </c>
      <c r="D2894" t="s">
        <v>35382</v>
      </c>
      <c r="E2894" t="s">
        <v>56</v>
      </c>
      <c r="F2894" t="s">
        <v>86</v>
      </c>
      <c r="G2894" s="5">
        <v>600</v>
      </c>
      <c r="H2894" t="s">
        <v>42</v>
      </c>
      <c r="I2894" t="s">
        <v>43</v>
      </c>
      <c r="J2894" t="s">
        <v>45</v>
      </c>
      <c r="K2894" t="s">
        <v>97</v>
      </c>
      <c r="N2894" s="27">
        <v>2017</v>
      </c>
      <c r="R2894" s="7">
        <v>41.482700000000001</v>
      </c>
      <c r="S2894" s="7">
        <v>27.336600000000001</v>
      </c>
      <c r="T2894" t="s">
        <v>46</v>
      </c>
      <c r="U2894" t="s">
        <v>35383</v>
      </c>
      <c r="X2894" t="s">
        <v>35384</v>
      </c>
      <c r="Y2894" t="s">
        <v>19854</v>
      </c>
      <c r="Z2894" t="s">
        <v>19864</v>
      </c>
      <c r="AA2894" t="s">
        <v>35385</v>
      </c>
      <c r="AG2894" t="s">
        <v>35386</v>
      </c>
      <c r="AH2894" s="27">
        <v>1267241</v>
      </c>
      <c r="AI2894" t="s">
        <v>35387</v>
      </c>
      <c r="AJ2894" t="s">
        <v>35389</v>
      </c>
    </row>
    <row r="2895" spans="1:36" ht="17.25" hidden="1" customHeight="1" x14ac:dyDescent="0.2">
      <c r="A2895" s="4" t="s">
        <v>35390</v>
      </c>
      <c r="B2895" t="s">
        <v>35029</v>
      </c>
      <c r="C2895" t="s">
        <v>35391</v>
      </c>
      <c r="E2895" t="s">
        <v>191</v>
      </c>
      <c r="F2895" t="s">
        <v>1711</v>
      </c>
      <c r="G2895" s="5">
        <v>30</v>
      </c>
      <c r="H2895" t="s">
        <v>486</v>
      </c>
      <c r="I2895" t="s">
        <v>43</v>
      </c>
      <c r="J2895" t="s">
        <v>44</v>
      </c>
      <c r="N2895" s="27">
        <v>2023</v>
      </c>
      <c r="R2895" s="7">
        <v>40.781999999999996</v>
      </c>
      <c r="S2895" s="7">
        <v>29.602499999999999</v>
      </c>
      <c r="T2895" t="s">
        <v>46</v>
      </c>
      <c r="U2895" t="s">
        <v>35392</v>
      </c>
      <c r="X2895" t="s">
        <v>35362</v>
      </c>
      <c r="Y2895" t="s">
        <v>19854</v>
      </c>
      <c r="Z2895" t="s">
        <v>19864</v>
      </c>
      <c r="AD2895" t="s">
        <v>880</v>
      </c>
      <c r="AE2895" t="s">
        <v>25478</v>
      </c>
      <c r="AF2895" t="s">
        <v>52</v>
      </c>
      <c r="AG2895" t="s">
        <v>35393</v>
      </c>
      <c r="AH2895" s="8">
        <v>1200270</v>
      </c>
      <c r="AI2895" t="s">
        <v>35394</v>
      </c>
      <c r="AJ2895" t="s">
        <v>35399</v>
      </c>
    </row>
    <row r="2896" spans="1:36" ht="17.25" hidden="1" customHeight="1" x14ac:dyDescent="0.2">
      <c r="A2896" s="4" t="s">
        <v>35412</v>
      </c>
      <c r="B2896" t="s">
        <v>35029</v>
      </c>
      <c r="C2896" t="s">
        <v>35413</v>
      </c>
      <c r="E2896" t="s">
        <v>43</v>
      </c>
      <c r="F2896" t="s">
        <v>1930</v>
      </c>
      <c r="G2896" s="5">
        <v>120</v>
      </c>
      <c r="H2896" t="s">
        <v>42</v>
      </c>
      <c r="I2896" t="s">
        <v>43</v>
      </c>
      <c r="J2896" t="s">
        <v>44</v>
      </c>
      <c r="N2896" s="8">
        <v>2014</v>
      </c>
      <c r="R2896" s="7">
        <v>40.747700000000002</v>
      </c>
      <c r="S2896" s="7">
        <v>29.771699999999999</v>
      </c>
      <c r="T2896" t="s">
        <v>46</v>
      </c>
      <c r="U2896" t="s">
        <v>35414</v>
      </c>
      <c r="X2896" t="s">
        <v>35362</v>
      </c>
      <c r="Y2896" t="s">
        <v>19854</v>
      </c>
      <c r="Z2896" t="s">
        <v>19864</v>
      </c>
      <c r="AD2896" t="s">
        <v>880</v>
      </c>
      <c r="AE2896" t="s">
        <v>881</v>
      </c>
      <c r="AG2896" t="s">
        <v>35415</v>
      </c>
      <c r="AH2896" s="8" t="s">
        <v>35416</v>
      </c>
      <c r="AI2896" t="s">
        <v>35417</v>
      </c>
      <c r="AJ2896" t="s">
        <v>35418</v>
      </c>
    </row>
    <row r="2897" spans="1:36" ht="17.25" hidden="1" customHeight="1" x14ac:dyDescent="0.2">
      <c r="A2897" s="4" t="s">
        <v>35435</v>
      </c>
      <c r="B2897" t="s">
        <v>35029</v>
      </c>
      <c r="C2897" t="s">
        <v>35436</v>
      </c>
      <c r="E2897" t="s">
        <v>40</v>
      </c>
      <c r="F2897" t="s">
        <v>86</v>
      </c>
      <c r="G2897" s="5">
        <v>380</v>
      </c>
      <c r="H2897" t="s">
        <v>42</v>
      </c>
      <c r="I2897" t="s">
        <v>43</v>
      </c>
      <c r="J2897" t="s">
        <v>44</v>
      </c>
      <c r="N2897" s="27">
        <v>2018</v>
      </c>
      <c r="R2897" s="7">
        <v>40.104893199999999</v>
      </c>
      <c r="S2897" s="7">
        <v>32.501232199999997</v>
      </c>
      <c r="T2897" t="s">
        <v>46</v>
      </c>
      <c r="U2897" t="s">
        <v>35437</v>
      </c>
      <c r="X2897" t="s">
        <v>35132</v>
      </c>
      <c r="Y2897" t="s">
        <v>19854</v>
      </c>
      <c r="Z2897" t="s">
        <v>19864</v>
      </c>
      <c r="AD2897" t="s">
        <v>880</v>
      </c>
      <c r="AE2897" t="s">
        <v>254</v>
      </c>
      <c r="AF2897" t="s">
        <v>1869</v>
      </c>
      <c r="AG2897" t="s">
        <v>35438</v>
      </c>
      <c r="AH2897" s="8" t="s">
        <v>35439</v>
      </c>
      <c r="AI2897" t="s">
        <v>35440</v>
      </c>
      <c r="AJ2897" t="s">
        <v>35441</v>
      </c>
    </row>
    <row r="2898" spans="1:36" ht="17.25" hidden="1" customHeight="1" x14ac:dyDescent="0.2">
      <c r="A2898" s="4" t="s">
        <v>35465</v>
      </c>
      <c r="B2898" t="s">
        <v>35029</v>
      </c>
      <c r="C2898" t="s">
        <v>35466</v>
      </c>
      <c r="E2898" t="s">
        <v>40</v>
      </c>
      <c r="F2898" t="s">
        <v>86</v>
      </c>
      <c r="G2898" s="5">
        <v>33</v>
      </c>
      <c r="H2898" t="s">
        <v>42</v>
      </c>
      <c r="I2898" t="s">
        <v>65</v>
      </c>
      <c r="J2898" t="s">
        <v>44</v>
      </c>
      <c r="N2898" s="27">
        <v>2014</v>
      </c>
      <c r="R2898" s="7">
        <v>41.236199999999997</v>
      </c>
      <c r="S2898" s="7">
        <v>27.6904</v>
      </c>
      <c r="T2898" t="s">
        <v>46</v>
      </c>
      <c r="U2898" t="s">
        <v>35467</v>
      </c>
      <c r="X2898" t="s">
        <v>35468</v>
      </c>
      <c r="Y2898" t="s">
        <v>19854</v>
      </c>
      <c r="Z2898" t="s">
        <v>19864</v>
      </c>
      <c r="AD2898" t="s">
        <v>880</v>
      </c>
      <c r="AE2898" t="s">
        <v>4970</v>
      </c>
      <c r="AG2898" t="s">
        <v>35469</v>
      </c>
      <c r="AH2898" s="8" t="s">
        <v>35470</v>
      </c>
      <c r="AI2898" t="s">
        <v>35471</v>
      </c>
      <c r="AJ2898" t="s">
        <v>35472</v>
      </c>
    </row>
    <row r="2899" spans="1:36" ht="17.25" hidden="1" customHeight="1" x14ac:dyDescent="0.2">
      <c r="A2899" s="4" t="s">
        <v>35465</v>
      </c>
      <c r="B2899" t="s">
        <v>35029</v>
      </c>
      <c r="C2899" t="s">
        <v>35466</v>
      </c>
      <c r="E2899" t="s">
        <v>56</v>
      </c>
      <c r="F2899" t="s">
        <v>86</v>
      </c>
      <c r="G2899" s="5">
        <v>33</v>
      </c>
      <c r="H2899" t="s">
        <v>42</v>
      </c>
      <c r="I2899" t="s">
        <v>65</v>
      </c>
      <c r="J2899" t="s">
        <v>44</v>
      </c>
      <c r="N2899" s="27">
        <v>2014</v>
      </c>
      <c r="R2899" s="7">
        <v>41.236199999999997</v>
      </c>
      <c r="S2899" s="7">
        <v>27.6904</v>
      </c>
      <c r="T2899" t="s">
        <v>46</v>
      </c>
      <c r="U2899" t="s">
        <v>35467</v>
      </c>
      <c r="X2899" t="s">
        <v>35468</v>
      </c>
      <c r="Y2899" t="s">
        <v>19854</v>
      </c>
      <c r="Z2899" t="s">
        <v>19864</v>
      </c>
      <c r="AD2899" t="s">
        <v>880</v>
      </c>
      <c r="AE2899" t="s">
        <v>4970</v>
      </c>
      <c r="AG2899" t="s">
        <v>35473</v>
      </c>
      <c r="AH2899" s="8" t="s">
        <v>35474</v>
      </c>
      <c r="AI2899" t="s">
        <v>35471</v>
      </c>
      <c r="AJ2899" t="s">
        <v>35475</v>
      </c>
    </row>
    <row r="2900" spans="1:36" ht="17.25" hidden="1" customHeight="1" x14ac:dyDescent="0.2">
      <c r="A2900" s="4" t="s">
        <v>35465</v>
      </c>
      <c r="B2900" t="s">
        <v>35029</v>
      </c>
      <c r="C2900" t="s">
        <v>35466</v>
      </c>
      <c r="E2900" t="s">
        <v>58</v>
      </c>
      <c r="F2900" t="s">
        <v>86</v>
      </c>
      <c r="G2900" s="5">
        <v>34</v>
      </c>
      <c r="H2900" t="s">
        <v>42</v>
      </c>
      <c r="I2900" t="s">
        <v>65</v>
      </c>
      <c r="J2900" t="s">
        <v>44</v>
      </c>
      <c r="N2900" s="8">
        <v>2014</v>
      </c>
      <c r="R2900" s="7">
        <v>41.236199999999997</v>
      </c>
      <c r="S2900" s="7">
        <v>27.6904</v>
      </c>
      <c r="T2900" t="s">
        <v>46</v>
      </c>
      <c r="U2900" t="s">
        <v>35467</v>
      </c>
      <c r="X2900" t="s">
        <v>35468</v>
      </c>
      <c r="Y2900" t="s">
        <v>19854</v>
      </c>
      <c r="Z2900" t="s">
        <v>19864</v>
      </c>
      <c r="AD2900" t="s">
        <v>880</v>
      </c>
      <c r="AE2900" t="s">
        <v>4970</v>
      </c>
      <c r="AG2900" t="s">
        <v>35473</v>
      </c>
      <c r="AH2900" s="8" t="s">
        <v>35476</v>
      </c>
      <c r="AI2900" t="s">
        <v>35471</v>
      </c>
      <c r="AJ2900" t="s">
        <v>35477</v>
      </c>
    </row>
    <row r="2901" spans="1:36" ht="17.25" hidden="1" customHeight="1" x14ac:dyDescent="0.2">
      <c r="A2901" s="4" t="s">
        <v>35523</v>
      </c>
      <c r="B2901" t="s">
        <v>35029</v>
      </c>
      <c r="C2901" t="s">
        <v>35524</v>
      </c>
      <c r="E2901" t="s">
        <v>43</v>
      </c>
      <c r="F2901" t="s">
        <v>8581</v>
      </c>
      <c r="G2901" s="5">
        <v>135</v>
      </c>
      <c r="H2901" t="s">
        <v>42</v>
      </c>
      <c r="I2901" t="s">
        <v>65</v>
      </c>
      <c r="J2901" t="s">
        <v>44</v>
      </c>
      <c r="N2901" s="27">
        <v>2014</v>
      </c>
      <c r="P2901" s="25"/>
      <c r="R2901" s="7">
        <v>36.809019999999997</v>
      </c>
      <c r="S2901" s="7">
        <v>34.705939999999998</v>
      </c>
      <c r="T2901" t="s">
        <v>46</v>
      </c>
      <c r="U2901" t="s">
        <v>35517</v>
      </c>
      <c r="X2901" t="s">
        <v>35517</v>
      </c>
      <c r="Y2901" t="s">
        <v>19854</v>
      </c>
      <c r="Z2901" t="s">
        <v>19864</v>
      </c>
      <c r="AD2901" t="s">
        <v>880</v>
      </c>
      <c r="AE2901" t="s">
        <v>254</v>
      </c>
      <c r="AG2901" t="s">
        <v>35525</v>
      </c>
      <c r="AH2901" s="27">
        <v>1241896</v>
      </c>
      <c r="AI2901" t="s">
        <v>35526</v>
      </c>
      <c r="AJ2901" t="s">
        <v>35527</v>
      </c>
    </row>
    <row r="2902" spans="1:36" ht="17.25" hidden="1" customHeight="1" x14ac:dyDescent="0.2">
      <c r="A2902" s="4" t="s">
        <v>35548</v>
      </c>
      <c r="B2902" t="s">
        <v>35029</v>
      </c>
      <c r="C2902" t="s">
        <v>35549</v>
      </c>
      <c r="E2902" t="s">
        <v>35550</v>
      </c>
      <c r="F2902" t="s">
        <v>86</v>
      </c>
      <c r="G2902" s="5">
        <v>40</v>
      </c>
      <c r="H2902" t="s">
        <v>42</v>
      </c>
      <c r="I2902" t="s">
        <v>1323</v>
      </c>
      <c r="J2902" t="s">
        <v>44</v>
      </c>
      <c r="N2902" s="8">
        <v>2014</v>
      </c>
      <c r="R2902" s="7">
        <v>38.213200000000001</v>
      </c>
      <c r="S2902" s="7">
        <v>27.249700000000001</v>
      </c>
      <c r="T2902" t="s">
        <v>46</v>
      </c>
      <c r="U2902" t="s">
        <v>35551</v>
      </c>
      <c r="X2902" t="s">
        <v>35248</v>
      </c>
      <c r="Y2902" t="s">
        <v>19854</v>
      </c>
      <c r="Z2902" t="s">
        <v>19864</v>
      </c>
      <c r="AG2902" t="s">
        <v>35552</v>
      </c>
      <c r="AH2902" s="8" t="s">
        <v>35553</v>
      </c>
      <c r="AI2902" t="s">
        <v>35554</v>
      </c>
      <c r="AJ2902" t="s">
        <v>35555</v>
      </c>
    </row>
    <row r="2903" spans="1:36" ht="17.25" hidden="1" customHeight="1" x14ac:dyDescent="0.2">
      <c r="A2903" s="4" t="s">
        <v>35570</v>
      </c>
      <c r="B2903" t="s">
        <v>35029</v>
      </c>
      <c r="C2903" t="s">
        <v>35571</v>
      </c>
      <c r="E2903" t="s">
        <v>40</v>
      </c>
      <c r="F2903" t="s">
        <v>86</v>
      </c>
      <c r="G2903" s="5">
        <v>200</v>
      </c>
      <c r="H2903" t="s">
        <v>42</v>
      </c>
      <c r="I2903" t="s">
        <v>43</v>
      </c>
      <c r="J2903" t="s">
        <v>45</v>
      </c>
      <c r="N2903" s="8">
        <v>2017</v>
      </c>
      <c r="R2903" s="7">
        <v>37.3118819736532</v>
      </c>
      <c r="S2903" s="7">
        <v>40.733016972660103</v>
      </c>
      <c r="T2903" t="s">
        <v>504</v>
      </c>
      <c r="U2903" t="s">
        <v>35572</v>
      </c>
      <c r="X2903" t="s">
        <v>35572</v>
      </c>
      <c r="Y2903" t="s">
        <v>19854</v>
      </c>
      <c r="Z2903" t="s">
        <v>19864</v>
      </c>
      <c r="AG2903" t="s">
        <v>45</v>
      </c>
      <c r="AH2903" s="8" t="s">
        <v>45</v>
      </c>
      <c r="AI2903" t="s">
        <v>35573</v>
      </c>
      <c r="AJ2903" t="s">
        <v>35574</v>
      </c>
    </row>
    <row r="2904" spans="1:36" ht="17.25" hidden="1" customHeight="1" x14ac:dyDescent="0.2">
      <c r="A2904" s="4" t="s">
        <v>35603</v>
      </c>
      <c r="B2904" t="s">
        <v>35029</v>
      </c>
      <c r="C2904" t="s">
        <v>35604</v>
      </c>
      <c r="E2904" t="s">
        <v>40</v>
      </c>
      <c r="F2904" t="s">
        <v>86</v>
      </c>
      <c r="G2904" s="5">
        <v>797.4</v>
      </c>
      <c r="H2904" t="s">
        <v>42</v>
      </c>
      <c r="I2904" t="s">
        <v>43</v>
      </c>
      <c r="J2904" t="s">
        <v>45</v>
      </c>
      <c r="K2904" t="s">
        <v>97</v>
      </c>
      <c r="N2904" s="27">
        <v>2013</v>
      </c>
      <c r="R2904" s="7">
        <v>37.8504</v>
      </c>
      <c r="S2904" s="7">
        <v>29.415199999999999</v>
      </c>
      <c r="T2904" t="s">
        <v>46</v>
      </c>
      <c r="U2904" t="s">
        <v>35605</v>
      </c>
      <c r="X2904" t="s">
        <v>35281</v>
      </c>
      <c r="Y2904" t="s">
        <v>19854</v>
      </c>
      <c r="Z2904" t="s">
        <v>19864</v>
      </c>
      <c r="AA2904" t="s">
        <v>35606</v>
      </c>
      <c r="AG2904" t="s">
        <v>35607</v>
      </c>
      <c r="AH2904" s="27" t="s">
        <v>35608</v>
      </c>
      <c r="AI2904" t="s">
        <v>35609</v>
      </c>
      <c r="AJ2904" t="s">
        <v>35610</v>
      </c>
    </row>
    <row r="2905" spans="1:36" ht="17.25" hidden="1" customHeight="1" x14ac:dyDescent="0.2">
      <c r="A2905" s="4" t="s">
        <v>35625</v>
      </c>
      <c r="B2905" t="s">
        <v>35029</v>
      </c>
      <c r="C2905" t="s">
        <v>35626</v>
      </c>
      <c r="E2905" t="s">
        <v>40</v>
      </c>
      <c r="F2905" t="s">
        <v>86</v>
      </c>
      <c r="G2905" s="5">
        <v>927.4</v>
      </c>
      <c r="H2905" t="s">
        <v>42</v>
      </c>
      <c r="I2905" t="s">
        <v>43</v>
      </c>
      <c r="J2905" t="s">
        <v>45</v>
      </c>
      <c r="N2905" s="27">
        <v>2017</v>
      </c>
      <c r="Q2905" t="s">
        <v>35627</v>
      </c>
      <c r="R2905" s="7">
        <v>39.841978599999997</v>
      </c>
      <c r="S2905" s="7">
        <v>33.4879879</v>
      </c>
      <c r="T2905" t="s">
        <v>46</v>
      </c>
      <c r="U2905" t="s">
        <v>35628</v>
      </c>
      <c r="X2905" t="s">
        <v>35629</v>
      </c>
      <c r="Y2905" t="s">
        <v>19854</v>
      </c>
      <c r="Z2905" t="s">
        <v>19864</v>
      </c>
      <c r="AC2905" t="s">
        <v>35630</v>
      </c>
      <c r="AG2905" t="s">
        <v>35631</v>
      </c>
      <c r="AH2905" s="27" t="s">
        <v>35632</v>
      </c>
      <c r="AI2905" t="s">
        <v>35633</v>
      </c>
      <c r="AJ2905" t="s">
        <v>35634</v>
      </c>
    </row>
    <row r="2906" spans="1:36" ht="17.25" hidden="1" customHeight="1" x14ac:dyDescent="0.2">
      <c r="A2906" s="4" t="s">
        <v>35635</v>
      </c>
      <c r="B2906" t="s">
        <v>35029</v>
      </c>
      <c r="C2906" t="s">
        <v>35636</v>
      </c>
      <c r="E2906" t="s">
        <v>6720</v>
      </c>
      <c r="F2906" t="s">
        <v>86</v>
      </c>
      <c r="G2906" s="5">
        <v>162</v>
      </c>
      <c r="H2906" t="s">
        <v>42</v>
      </c>
      <c r="I2906" t="s">
        <v>1323</v>
      </c>
      <c r="J2906" t="s">
        <v>44</v>
      </c>
      <c r="N2906" s="27">
        <v>2013</v>
      </c>
      <c r="R2906" s="7">
        <v>41.2363</v>
      </c>
      <c r="S2906" s="7">
        <v>36.441600000000001</v>
      </c>
      <c r="T2906" t="s">
        <v>46</v>
      </c>
      <c r="U2906" t="s">
        <v>35149</v>
      </c>
      <c r="X2906" t="s">
        <v>35637</v>
      </c>
      <c r="Y2906" t="s">
        <v>19854</v>
      </c>
      <c r="Z2906" t="s">
        <v>19864</v>
      </c>
      <c r="AG2906" t="s">
        <v>35638</v>
      </c>
      <c r="AH2906" s="27" t="s">
        <v>35639</v>
      </c>
      <c r="AI2906" t="s">
        <v>35640</v>
      </c>
      <c r="AJ2906" t="s">
        <v>35641</v>
      </c>
    </row>
    <row r="2907" spans="1:36" ht="17.25" hidden="1" customHeight="1" x14ac:dyDescent="0.2">
      <c r="A2907" s="4" t="s">
        <v>35635</v>
      </c>
      <c r="B2907" t="s">
        <v>35029</v>
      </c>
      <c r="C2907" t="s">
        <v>35636</v>
      </c>
      <c r="E2907" t="s">
        <v>35642</v>
      </c>
      <c r="F2907" t="s">
        <v>86</v>
      </c>
      <c r="G2907" s="5">
        <v>72</v>
      </c>
      <c r="H2907" t="s">
        <v>42</v>
      </c>
      <c r="I2907" t="s">
        <v>1323</v>
      </c>
      <c r="J2907" t="s">
        <v>44</v>
      </c>
      <c r="N2907" s="8">
        <v>2017</v>
      </c>
      <c r="R2907" s="7">
        <v>41.2363</v>
      </c>
      <c r="S2907" s="7">
        <v>36.441600000000001</v>
      </c>
      <c r="T2907" t="s">
        <v>46</v>
      </c>
      <c r="U2907" t="s">
        <v>35149</v>
      </c>
      <c r="X2907" t="s">
        <v>35637</v>
      </c>
      <c r="Y2907" t="s">
        <v>19854</v>
      </c>
      <c r="Z2907" t="s">
        <v>19864</v>
      </c>
      <c r="AG2907" t="s">
        <v>35638</v>
      </c>
      <c r="AH2907" s="8">
        <v>1284285</v>
      </c>
      <c r="AI2907" t="s">
        <v>35640</v>
      </c>
      <c r="AJ2907" t="s">
        <v>35643</v>
      </c>
    </row>
    <row r="2908" spans="1:36" ht="17.25" hidden="1" customHeight="1" x14ac:dyDescent="0.2">
      <c r="A2908" s="4" t="s">
        <v>35653</v>
      </c>
      <c r="B2908" t="s">
        <v>35029</v>
      </c>
      <c r="C2908" t="s">
        <v>35654</v>
      </c>
      <c r="E2908" t="s">
        <v>40</v>
      </c>
      <c r="F2908" t="s">
        <v>86</v>
      </c>
      <c r="G2908" s="5">
        <v>853</v>
      </c>
      <c r="H2908" t="s">
        <v>42</v>
      </c>
      <c r="I2908" t="s">
        <v>43</v>
      </c>
      <c r="J2908" t="s">
        <v>45</v>
      </c>
      <c r="N2908" s="8">
        <v>2016</v>
      </c>
      <c r="R2908" s="7">
        <v>39.7575</v>
      </c>
      <c r="S2908" s="7">
        <v>33.448</v>
      </c>
      <c r="T2908" t="s">
        <v>46</v>
      </c>
      <c r="U2908" t="s">
        <v>35655</v>
      </c>
      <c r="X2908" t="s">
        <v>35628</v>
      </c>
      <c r="Y2908" t="s">
        <v>19854</v>
      </c>
      <c r="Z2908" t="s">
        <v>19864</v>
      </c>
      <c r="AA2908" t="s">
        <v>35656</v>
      </c>
      <c r="AC2908" t="s">
        <v>35657</v>
      </c>
      <c r="AG2908" t="s">
        <v>35658</v>
      </c>
      <c r="AH2908" s="8" t="s">
        <v>35659</v>
      </c>
      <c r="AI2908" t="s">
        <v>35660</v>
      </c>
      <c r="AJ2908" t="s">
        <v>35661</v>
      </c>
    </row>
    <row r="2909" spans="1:36" ht="17.25" hidden="1" customHeight="1" x14ac:dyDescent="0.2">
      <c r="A2909" s="4" t="s">
        <v>35672</v>
      </c>
      <c r="B2909" t="s">
        <v>35673</v>
      </c>
      <c r="C2909" t="s">
        <v>35674</v>
      </c>
      <c r="D2909" t="s">
        <v>35675</v>
      </c>
      <c r="E2909" t="s">
        <v>35706</v>
      </c>
      <c r="F2909" t="s">
        <v>86</v>
      </c>
      <c r="G2909" s="5">
        <v>271.66000000000003</v>
      </c>
      <c r="H2909" t="s">
        <v>139</v>
      </c>
      <c r="I2909" t="s">
        <v>65</v>
      </c>
      <c r="J2909" t="s">
        <v>44</v>
      </c>
      <c r="K2909" t="s">
        <v>45</v>
      </c>
      <c r="L2909" t="s">
        <v>45</v>
      </c>
      <c r="N2909" s="24">
        <v>2023</v>
      </c>
      <c r="R2909" s="7">
        <v>25.1493</v>
      </c>
      <c r="S2909" s="7">
        <v>55.4268</v>
      </c>
      <c r="T2909" t="s">
        <v>46</v>
      </c>
      <c r="U2909" t="s">
        <v>35677</v>
      </c>
      <c r="X2909" t="s">
        <v>35677</v>
      </c>
      <c r="Y2909" t="s">
        <v>19854</v>
      </c>
      <c r="Z2909" t="s">
        <v>19864</v>
      </c>
      <c r="AA2909" t="s">
        <v>35707</v>
      </c>
      <c r="AC2909" t="s">
        <v>35679</v>
      </c>
      <c r="AD2909" t="s">
        <v>52</v>
      </c>
      <c r="AE2909" t="s">
        <v>254</v>
      </c>
      <c r="AF2909" t="s">
        <v>52</v>
      </c>
      <c r="AG2909" t="s">
        <v>35680</v>
      </c>
      <c r="AH2909" s="8">
        <v>1267165</v>
      </c>
      <c r="AI2909" t="s">
        <v>35681</v>
      </c>
      <c r="AJ2909" t="s">
        <v>35708</v>
      </c>
    </row>
    <row r="2910" spans="1:36" ht="17.25" hidden="1" customHeight="1" x14ac:dyDescent="0.2">
      <c r="A2910" s="4" t="s">
        <v>35672</v>
      </c>
      <c r="B2910" t="s">
        <v>35673</v>
      </c>
      <c r="C2910" t="s">
        <v>35674</v>
      </c>
      <c r="D2910" t="s">
        <v>35675</v>
      </c>
      <c r="E2910" t="s">
        <v>35709</v>
      </c>
      <c r="F2910" t="s">
        <v>86</v>
      </c>
      <c r="G2910" s="5">
        <v>271.66000000000003</v>
      </c>
      <c r="H2910" t="s">
        <v>139</v>
      </c>
      <c r="I2910" t="s">
        <v>65</v>
      </c>
      <c r="J2910" t="s">
        <v>44</v>
      </c>
      <c r="K2910" t="s">
        <v>45</v>
      </c>
      <c r="L2910" t="s">
        <v>45</v>
      </c>
      <c r="N2910" s="24">
        <v>2023</v>
      </c>
      <c r="R2910" s="7">
        <v>25.1493</v>
      </c>
      <c r="S2910" s="7">
        <v>55.4268</v>
      </c>
      <c r="T2910" t="s">
        <v>46</v>
      </c>
      <c r="U2910" t="s">
        <v>35677</v>
      </c>
      <c r="X2910" t="s">
        <v>35677</v>
      </c>
      <c r="Y2910" t="s">
        <v>19854</v>
      </c>
      <c r="Z2910" t="s">
        <v>19864</v>
      </c>
      <c r="AA2910" t="s">
        <v>35707</v>
      </c>
      <c r="AC2910" t="s">
        <v>35679</v>
      </c>
      <c r="AD2910" t="s">
        <v>52</v>
      </c>
      <c r="AE2910" t="s">
        <v>254</v>
      </c>
      <c r="AF2910" t="s">
        <v>52</v>
      </c>
      <c r="AG2910" t="s">
        <v>35680</v>
      </c>
      <c r="AH2910" s="8">
        <v>1279366</v>
      </c>
      <c r="AI2910" t="s">
        <v>35681</v>
      </c>
      <c r="AJ2910" t="s">
        <v>35710</v>
      </c>
    </row>
    <row r="2911" spans="1:36" ht="17.25" hidden="1" customHeight="1" x14ac:dyDescent="0.2">
      <c r="A2911" s="4" t="s">
        <v>35672</v>
      </c>
      <c r="B2911" t="s">
        <v>35673</v>
      </c>
      <c r="C2911" t="s">
        <v>35674</v>
      </c>
      <c r="D2911" t="s">
        <v>35675</v>
      </c>
      <c r="E2911" t="s">
        <v>35711</v>
      </c>
      <c r="F2911" t="s">
        <v>86</v>
      </c>
      <c r="G2911" s="5">
        <v>271.66000000000003</v>
      </c>
      <c r="H2911" t="s">
        <v>139</v>
      </c>
      <c r="I2911" t="s">
        <v>65</v>
      </c>
      <c r="J2911" t="s">
        <v>44</v>
      </c>
      <c r="K2911" t="s">
        <v>45</v>
      </c>
      <c r="L2911" t="s">
        <v>45</v>
      </c>
      <c r="N2911" s="24">
        <v>2023</v>
      </c>
      <c r="R2911" s="7">
        <v>25.1493</v>
      </c>
      <c r="S2911" s="7">
        <v>55.4268</v>
      </c>
      <c r="T2911" t="s">
        <v>46</v>
      </c>
      <c r="U2911" t="s">
        <v>35677</v>
      </c>
      <c r="X2911" t="s">
        <v>35677</v>
      </c>
      <c r="Y2911" t="s">
        <v>19854</v>
      </c>
      <c r="Z2911" t="s">
        <v>19864</v>
      </c>
      <c r="AA2911" t="s">
        <v>35707</v>
      </c>
      <c r="AC2911" t="s">
        <v>35679</v>
      </c>
      <c r="AD2911" t="s">
        <v>52</v>
      </c>
      <c r="AE2911" t="s">
        <v>254</v>
      </c>
      <c r="AF2911" t="s">
        <v>52</v>
      </c>
      <c r="AG2911" t="s">
        <v>35680</v>
      </c>
      <c r="AH2911" s="8">
        <v>1279367</v>
      </c>
      <c r="AI2911" t="s">
        <v>35681</v>
      </c>
      <c r="AJ2911" t="s">
        <v>35712</v>
      </c>
    </row>
    <row r="2912" spans="1:36" ht="17.25" hidden="1" customHeight="1" x14ac:dyDescent="0.2">
      <c r="A2912" s="4" t="s">
        <v>35746</v>
      </c>
      <c r="B2912" t="s">
        <v>35673</v>
      </c>
      <c r="C2912" t="s">
        <v>35747</v>
      </c>
      <c r="E2912" t="s">
        <v>75</v>
      </c>
      <c r="F2912" t="s">
        <v>64</v>
      </c>
      <c r="G2912" s="5">
        <v>1550</v>
      </c>
      <c r="H2912" t="s">
        <v>42</v>
      </c>
      <c r="I2912" t="s">
        <v>43</v>
      </c>
      <c r="J2912" t="s">
        <v>45</v>
      </c>
      <c r="K2912" t="s">
        <v>97</v>
      </c>
      <c r="N2912" s="24">
        <v>2013</v>
      </c>
      <c r="R2912" s="7">
        <v>24.726727</v>
      </c>
      <c r="S2912" s="7">
        <v>54.680249000000003</v>
      </c>
      <c r="T2912" t="s">
        <v>504</v>
      </c>
      <c r="U2912" t="s">
        <v>35748</v>
      </c>
      <c r="X2912" t="s">
        <v>35717</v>
      </c>
      <c r="Y2912" t="s">
        <v>19854</v>
      </c>
      <c r="Z2912" t="s">
        <v>19864</v>
      </c>
      <c r="AC2912" t="s">
        <v>35749</v>
      </c>
      <c r="AD2912" t="s">
        <v>52</v>
      </c>
      <c r="AE2912" t="s">
        <v>1954</v>
      </c>
      <c r="AF2912" t="s">
        <v>1869</v>
      </c>
      <c r="AG2912" t="s">
        <v>35750</v>
      </c>
      <c r="AH2912" s="8" t="s">
        <v>35754</v>
      </c>
      <c r="AI2912" t="s">
        <v>35751</v>
      </c>
      <c r="AJ2912" t="s">
        <v>35755</v>
      </c>
    </row>
    <row r="2913" spans="1:36" ht="17.25" hidden="1" customHeight="1" x14ac:dyDescent="0.2">
      <c r="A2913" s="4" t="s">
        <v>35760</v>
      </c>
      <c r="B2913" t="s">
        <v>35673</v>
      </c>
      <c r="C2913" t="s">
        <v>35761</v>
      </c>
      <c r="D2913" t="s">
        <v>35762</v>
      </c>
      <c r="E2913" t="s">
        <v>35769</v>
      </c>
      <c r="F2913" t="s">
        <v>86</v>
      </c>
      <c r="G2913" s="5">
        <v>640</v>
      </c>
      <c r="H2913" t="s">
        <v>42</v>
      </c>
      <c r="I2913" t="s">
        <v>43</v>
      </c>
      <c r="J2913" t="s">
        <v>45</v>
      </c>
      <c r="K2913" t="s">
        <v>97</v>
      </c>
      <c r="N2913" s="6">
        <v>2021</v>
      </c>
      <c r="R2913" s="7">
        <v>25.044801036625199</v>
      </c>
      <c r="S2913" s="7">
        <v>55.155846344724999</v>
      </c>
      <c r="T2913" t="s">
        <v>46</v>
      </c>
      <c r="U2913" t="s">
        <v>35763</v>
      </c>
      <c r="X2913" t="s">
        <v>35677</v>
      </c>
      <c r="Y2913" t="s">
        <v>19854</v>
      </c>
      <c r="Z2913" t="s">
        <v>19864</v>
      </c>
      <c r="AC2913" t="s">
        <v>35764</v>
      </c>
      <c r="AD2913" t="s">
        <v>52</v>
      </c>
      <c r="AE2913" t="s">
        <v>1954</v>
      </c>
      <c r="AF2913" t="s">
        <v>1869</v>
      </c>
      <c r="AG2913" t="s">
        <v>35770</v>
      </c>
      <c r="AH2913" s="27">
        <v>1292074</v>
      </c>
      <c r="AI2913" t="s">
        <v>35767</v>
      </c>
      <c r="AJ2913" t="s">
        <v>35771</v>
      </c>
    </row>
    <row r="2914" spans="1:36" ht="17.25" hidden="1" customHeight="1" x14ac:dyDescent="0.2">
      <c r="A2914" s="4" t="s">
        <v>35797</v>
      </c>
      <c r="B2914" t="s">
        <v>35673</v>
      </c>
      <c r="C2914" t="s">
        <v>35798</v>
      </c>
      <c r="D2914" t="s">
        <v>35799</v>
      </c>
      <c r="E2914" t="s">
        <v>40</v>
      </c>
      <c r="F2914" t="s">
        <v>86</v>
      </c>
      <c r="G2914" s="5">
        <v>2400</v>
      </c>
      <c r="H2914" t="s">
        <v>139</v>
      </c>
      <c r="I2914" t="s">
        <v>43</v>
      </c>
      <c r="J2914" t="s">
        <v>44</v>
      </c>
      <c r="K2914" t="s">
        <v>97</v>
      </c>
      <c r="L2914" t="s">
        <v>45</v>
      </c>
      <c r="N2914" s="6">
        <v>2023</v>
      </c>
      <c r="R2914" s="7">
        <v>25.301931</v>
      </c>
      <c r="S2914" s="7">
        <v>56.370353000000001</v>
      </c>
      <c r="T2914" t="s">
        <v>504</v>
      </c>
      <c r="U2914" t="s">
        <v>35786</v>
      </c>
      <c r="X2914" t="s">
        <v>35776</v>
      </c>
      <c r="Y2914" t="s">
        <v>19854</v>
      </c>
      <c r="Z2914" t="s">
        <v>19864</v>
      </c>
      <c r="AD2914" t="s">
        <v>52</v>
      </c>
      <c r="AE2914" t="s">
        <v>254</v>
      </c>
      <c r="AF2914" t="s">
        <v>52</v>
      </c>
      <c r="AG2914" t="s">
        <v>35800</v>
      </c>
      <c r="AH2914" s="27" t="s">
        <v>35801</v>
      </c>
      <c r="AI2914" t="s">
        <v>35802</v>
      </c>
      <c r="AJ2914" t="s">
        <v>35803</v>
      </c>
    </row>
    <row r="2915" spans="1:36" ht="17.25" hidden="1" customHeight="1" x14ac:dyDescent="0.2">
      <c r="A2915" s="4" t="s">
        <v>35804</v>
      </c>
      <c r="B2915" t="s">
        <v>35673</v>
      </c>
      <c r="C2915" t="s">
        <v>35805</v>
      </c>
      <c r="D2915" t="s">
        <v>35806</v>
      </c>
      <c r="E2915" t="s">
        <v>40</v>
      </c>
      <c r="F2915" t="s">
        <v>86</v>
      </c>
      <c r="G2915" s="5">
        <v>600</v>
      </c>
      <c r="H2915" t="s">
        <v>42</v>
      </c>
      <c r="I2915" t="s">
        <v>43</v>
      </c>
      <c r="J2915" t="s">
        <v>44</v>
      </c>
      <c r="K2915" t="s">
        <v>97</v>
      </c>
      <c r="L2915" t="s">
        <v>45</v>
      </c>
      <c r="N2915" s="6">
        <v>2021</v>
      </c>
      <c r="R2915" s="7">
        <v>25.459488</v>
      </c>
      <c r="S2915" s="7">
        <v>55.478473000000001</v>
      </c>
      <c r="T2915" t="s">
        <v>46</v>
      </c>
      <c r="U2915" t="s">
        <v>35807</v>
      </c>
      <c r="X2915" t="s">
        <v>35807</v>
      </c>
      <c r="Y2915" t="s">
        <v>19854</v>
      </c>
      <c r="Z2915" t="s">
        <v>19864</v>
      </c>
      <c r="AC2915" t="s">
        <v>35808</v>
      </c>
      <c r="AD2915" t="s">
        <v>52</v>
      </c>
      <c r="AE2915" t="s">
        <v>254</v>
      </c>
      <c r="AF2915" t="s">
        <v>52</v>
      </c>
      <c r="AG2915" t="s">
        <v>35809</v>
      </c>
      <c r="AH2915" s="27" t="s">
        <v>35810</v>
      </c>
      <c r="AI2915" t="s">
        <v>35811</v>
      </c>
      <c r="AJ2915" t="s">
        <v>35812</v>
      </c>
    </row>
    <row r="2916" spans="1:36" ht="17.25" hidden="1" customHeight="1" x14ac:dyDescent="0.2">
      <c r="A2916" s="4" t="s">
        <v>35804</v>
      </c>
      <c r="B2916" t="s">
        <v>35673</v>
      </c>
      <c r="C2916" t="s">
        <v>35805</v>
      </c>
      <c r="D2916" t="s">
        <v>35806</v>
      </c>
      <c r="E2916" t="s">
        <v>56</v>
      </c>
      <c r="F2916" t="s">
        <v>86</v>
      </c>
      <c r="G2916" s="5">
        <v>600</v>
      </c>
      <c r="H2916" t="s">
        <v>139</v>
      </c>
      <c r="I2916" t="s">
        <v>43</v>
      </c>
      <c r="J2916" t="s">
        <v>44</v>
      </c>
      <c r="K2916" t="s">
        <v>97</v>
      </c>
      <c r="L2916" t="s">
        <v>45</v>
      </c>
      <c r="N2916" s="6">
        <v>2023</v>
      </c>
      <c r="R2916" s="7">
        <v>25.459488</v>
      </c>
      <c r="S2916" s="7">
        <v>55.478473000000001</v>
      </c>
      <c r="T2916" t="s">
        <v>46</v>
      </c>
      <c r="U2916" t="s">
        <v>35807</v>
      </c>
      <c r="X2916" t="s">
        <v>35807</v>
      </c>
      <c r="Y2916" t="s">
        <v>19854</v>
      </c>
      <c r="Z2916" t="s">
        <v>19864</v>
      </c>
      <c r="AC2916" t="s">
        <v>35808</v>
      </c>
      <c r="AD2916" t="s">
        <v>52</v>
      </c>
      <c r="AE2916" t="s">
        <v>254</v>
      </c>
      <c r="AF2916" t="s">
        <v>52</v>
      </c>
      <c r="AG2916" t="s">
        <v>35809</v>
      </c>
      <c r="AH2916" s="27" t="s">
        <v>35813</v>
      </c>
      <c r="AI2916" t="s">
        <v>35811</v>
      </c>
      <c r="AJ2916" t="s">
        <v>35814</v>
      </c>
    </row>
    <row r="2917" spans="1:36" ht="17.25" hidden="1" customHeight="1" x14ac:dyDescent="0.2">
      <c r="A2917" s="4" t="s">
        <v>35804</v>
      </c>
      <c r="B2917" t="s">
        <v>35673</v>
      </c>
      <c r="C2917" t="s">
        <v>35805</v>
      </c>
      <c r="D2917" t="s">
        <v>35806</v>
      </c>
      <c r="E2917" t="s">
        <v>58</v>
      </c>
      <c r="F2917" t="s">
        <v>86</v>
      </c>
      <c r="G2917" s="5">
        <v>600</v>
      </c>
      <c r="H2917" t="s">
        <v>139</v>
      </c>
      <c r="I2917" t="s">
        <v>43</v>
      </c>
      <c r="J2917" t="s">
        <v>44</v>
      </c>
      <c r="K2917" t="s">
        <v>97</v>
      </c>
      <c r="L2917" t="s">
        <v>45</v>
      </c>
      <c r="N2917" s="6">
        <v>2023</v>
      </c>
      <c r="R2917" s="7">
        <v>25.459488</v>
      </c>
      <c r="S2917" s="7">
        <v>55.478473000000001</v>
      </c>
      <c r="T2917" t="s">
        <v>46</v>
      </c>
      <c r="U2917" t="s">
        <v>35807</v>
      </c>
      <c r="X2917" t="s">
        <v>35807</v>
      </c>
      <c r="Y2917" t="s">
        <v>19854</v>
      </c>
      <c r="Z2917" t="s">
        <v>19864</v>
      </c>
      <c r="AC2917" t="s">
        <v>35808</v>
      </c>
      <c r="AD2917" t="s">
        <v>52</v>
      </c>
      <c r="AE2917" t="s">
        <v>254</v>
      </c>
      <c r="AF2917" t="s">
        <v>52</v>
      </c>
      <c r="AG2917" t="s">
        <v>35809</v>
      </c>
      <c r="AH2917" s="27" t="s">
        <v>35815</v>
      </c>
      <c r="AI2917" t="s">
        <v>35811</v>
      </c>
      <c r="AJ2917" t="s">
        <v>35816</v>
      </c>
    </row>
    <row r="2918" spans="1:36" ht="17.25" hidden="1" customHeight="1" x14ac:dyDescent="0.2">
      <c r="A2918" s="4" t="s">
        <v>35828</v>
      </c>
      <c r="B2918" t="s">
        <v>35673</v>
      </c>
      <c r="C2918" t="s">
        <v>35829</v>
      </c>
      <c r="D2918" t="s">
        <v>35830</v>
      </c>
      <c r="E2918" t="s">
        <v>40</v>
      </c>
      <c r="F2918" t="s">
        <v>86</v>
      </c>
      <c r="G2918" s="5">
        <v>600</v>
      </c>
      <c r="H2918" t="s">
        <v>42</v>
      </c>
      <c r="I2918" t="s">
        <v>65</v>
      </c>
      <c r="J2918" t="s">
        <v>45</v>
      </c>
      <c r="K2918" t="s">
        <v>45</v>
      </c>
      <c r="L2918" t="s">
        <v>45</v>
      </c>
      <c r="M2918" t="s">
        <v>2514</v>
      </c>
      <c r="N2918" s="6">
        <v>2020</v>
      </c>
      <c r="R2918" s="7">
        <v>25.204799999999999</v>
      </c>
      <c r="S2918" s="7">
        <v>55.270800000000001</v>
      </c>
      <c r="T2918" t="s">
        <v>504</v>
      </c>
      <c r="U2918" t="s">
        <v>35677</v>
      </c>
      <c r="X2918" t="s">
        <v>35677</v>
      </c>
      <c r="Y2918" t="s">
        <v>19854</v>
      </c>
      <c r="Z2918" t="s">
        <v>19864</v>
      </c>
      <c r="AC2918" t="s">
        <v>35831</v>
      </c>
      <c r="AD2918" t="s">
        <v>52</v>
      </c>
      <c r="AE2918" t="s">
        <v>254</v>
      </c>
      <c r="AF2918" t="s">
        <v>52</v>
      </c>
      <c r="AG2918" t="s">
        <v>35832</v>
      </c>
      <c r="AH2918" s="27">
        <v>1235542</v>
      </c>
      <c r="AI2918" t="s">
        <v>35833</v>
      </c>
      <c r="AJ2918" t="s">
        <v>35834</v>
      </c>
    </row>
    <row r="2919" spans="1:36" ht="17.25" hidden="1" customHeight="1" x14ac:dyDescent="0.2">
      <c r="A2919" s="4" t="s">
        <v>35828</v>
      </c>
      <c r="B2919" t="s">
        <v>35673</v>
      </c>
      <c r="C2919" t="s">
        <v>35829</v>
      </c>
      <c r="D2919" t="s">
        <v>35830</v>
      </c>
      <c r="E2919" t="s">
        <v>56</v>
      </c>
      <c r="F2919" t="s">
        <v>86</v>
      </c>
      <c r="G2919" s="5">
        <v>600</v>
      </c>
      <c r="H2919" t="s">
        <v>42</v>
      </c>
      <c r="I2919" t="s">
        <v>65</v>
      </c>
      <c r="J2919" t="s">
        <v>45</v>
      </c>
      <c r="K2919" t="s">
        <v>45</v>
      </c>
      <c r="L2919" t="s">
        <v>45</v>
      </c>
      <c r="M2919" t="s">
        <v>2514</v>
      </c>
      <c r="N2919" s="6">
        <v>2021</v>
      </c>
      <c r="R2919" s="7">
        <v>25.204799999999999</v>
      </c>
      <c r="S2919" s="7">
        <v>55.270800000000001</v>
      </c>
      <c r="T2919" t="s">
        <v>504</v>
      </c>
      <c r="U2919" t="s">
        <v>35677</v>
      </c>
      <c r="X2919" t="s">
        <v>35677</v>
      </c>
      <c r="Y2919" t="s">
        <v>19854</v>
      </c>
      <c r="Z2919" t="s">
        <v>19864</v>
      </c>
      <c r="AC2919" t="s">
        <v>35831</v>
      </c>
      <c r="AD2919" t="s">
        <v>52</v>
      </c>
      <c r="AE2919" t="s">
        <v>254</v>
      </c>
      <c r="AF2919" t="s">
        <v>52</v>
      </c>
      <c r="AG2919" t="s">
        <v>35832</v>
      </c>
      <c r="AH2919" s="27">
        <v>1235543</v>
      </c>
      <c r="AI2919" t="s">
        <v>35833</v>
      </c>
      <c r="AJ2919" t="s">
        <v>35835</v>
      </c>
    </row>
    <row r="2920" spans="1:36" ht="17.25" hidden="1" customHeight="1" x14ac:dyDescent="0.2">
      <c r="A2920" s="4" t="s">
        <v>35828</v>
      </c>
      <c r="B2920" t="s">
        <v>35673</v>
      </c>
      <c r="C2920" t="s">
        <v>35829</v>
      </c>
      <c r="D2920" t="s">
        <v>35830</v>
      </c>
      <c r="E2920" t="s">
        <v>58</v>
      </c>
      <c r="F2920" t="s">
        <v>86</v>
      </c>
      <c r="G2920" s="5">
        <v>600</v>
      </c>
      <c r="H2920" t="s">
        <v>42</v>
      </c>
      <c r="I2920" t="s">
        <v>65</v>
      </c>
      <c r="J2920" t="s">
        <v>45</v>
      </c>
      <c r="K2920" t="s">
        <v>45</v>
      </c>
      <c r="L2920" t="s">
        <v>45</v>
      </c>
      <c r="M2920" t="s">
        <v>2514</v>
      </c>
      <c r="N2920" s="6">
        <v>2022</v>
      </c>
      <c r="R2920" s="7">
        <v>25.204799999999999</v>
      </c>
      <c r="S2920" s="7">
        <v>55.270800000000001</v>
      </c>
      <c r="T2920" t="s">
        <v>504</v>
      </c>
      <c r="U2920" t="s">
        <v>35677</v>
      </c>
      <c r="X2920" t="s">
        <v>35677</v>
      </c>
      <c r="Y2920" t="s">
        <v>19854</v>
      </c>
      <c r="Z2920" t="s">
        <v>19864</v>
      </c>
      <c r="AC2920" t="s">
        <v>35831</v>
      </c>
      <c r="AD2920" t="s">
        <v>52</v>
      </c>
      <c r="AE2920" t="s">
        <v>254</v>
      </c>
      <c r="AF2920" t="s">
        <v>52</v>
      </c>
      <c r="AG2920" t="s">
        <v>35832</v>
      </c>
      <c r="AH2920" s="27">
        <v>1282074</v>
      </c>
      <c r="AI2920" t="s">
        <v>35833</v>
      </c>
      <c r="AJ2920" t="s">
        <v>35836</v>
      </c>
    </row>
    <row r="2921" spans="1:36" ht="17.25" hidden="1" customHeight="1" x14ac:dyDescent="0.2">
      <c r="A2921" s="4" t="s">
        <v>35828</v>
      </c>
      <c r="B2921" t="s">
        <v>35673</v>
      </c>
      <c r="C2921" t="s">
        <v>35829</v>
      </c>
      <c r="D2921" t="s">
        <v>35830</v>
      </c>
      <c r="E2921" t="s">
        <v>191</v>
      </c>
      <c r="F2921" t="s">
        <v>86</v>
      </c>
      <c r="G2921" s="5">
        <v>600</v>
      </c>
      <c r="H2921" t="s">
        <v>139</v>
      </c>
      <c r="I2921" t="s">
        <v>65</v>
      </c>
      <c r="J2921" t="s">
        <v>45</v>
      </c>
      <c r="K2921" t="s">
        <v>45</v>
      </c>
      <c r="L2921" t="s">
        <v>45</v>
      </c>
      <c r="M2921" t="s">
        <v>2514</v>
      </c>
      <c r="N2921" s="6">
        <v>2023</v>
      </c>
      <c r="R2921" s="7">
        <v>25.204799999999999</v>
      </c>
      <c r="S2921" s="7">
        <v>55.270800000000001</v>
      </c>
      <c r="T2921" t="s">
        <v>504</v>
      </c>
      <c r="U2921" t="s">
        <v>35677</v>
      </c>
      <c r="X2921" t="s">
        <v>35677</v>
      </c>
      <c r="Y2921" t="s">
        <v>19854</v>
      </c>
      <c r="Z2921" t="s">
        <v>19864</v>
      </c>
      <c r="AC2921" t="s">
        <v>35831</v>
      </c>
      <c r="AD2921" t="s">
        <v>52</v>
      </c>
      <c r="AE2921" t="s">
        <v>254</v>
      </c>
      <c r="AF2921" t="s">
        <v>52</v>
      </c>
      <c r="AG2921" t="s">
        <v>35832</v>
      </c>
      <c r="AH2921" s="8">
        <v>1282075</v>
      </c>
      <c r="AI2921" t="s">
        <v>35833</v>
      </c>
      <c r="AJ2921" t="s">
        <v>35837</v>
      </c>
    </row>
    <row r="2922" spans="1:36" ht="17.25" hidden="1" customHeight="1" x14ac:dyDescent="0.2">
      <c r="A2922" s="4" t="s">
        <v>35881</v>
      </c>
      <c r="B2922" t="s">
        <v>35673</v>
      </c>
      <c r="C2922" t="s">
        <v>35882</v>
      </c>
      <c r="D2922" t="s">
        <v>35883</v>
      </c>
      <c r="E2922" t="s">
        <v>40</v>
      </c>
      <c r="F2922" t="s">
        <v>86</v>
      </c>
      <c r="G2922" s="5">
        <v>728.3</v>
      </c>
      <c r="H2922" t="s">
        <v>42</v>
      </c>
      <c r="I2922" t="s">
        <v>43</v>
      </c>
      <c r="J2922" t="s">
        <v>44</v>
      </c>
      <c r="K2922" t="s">
        <v>45</v>
      </c>
      <c r="L2922" t="s">
        <v>45</v>
      </c>
      <c r="N2922" s="6">
        <v>2013</v>
      </c>
      <c r="O2922" s="25"/>
      <c r="P2922" s="25"/>
      <c r="R2922" s="7">
        <v>25.046427000000001</v>
      </c>
      <c r="S2922" s="7">
        <v>55.105556999999997</v>
      </c>
      <c r="T2922" t="s">
        <v>46</v>
      </c>
      <c r="U2922" t="s">
        <v>35677</v>
      </c>
      <c r="X2922" t="s">
        <v>35677</v>
      </c>
      <c r="Y2922" t="s">
        <v>19854</v>
      </c>
      <c r="Z2922" t="s">
        <v>19864</v>
      </c>
      <c r="AA2922" t="s">
        <v>35884</v>
      </c>
      <c r="AD2922" t="s">
        <v>52</v>
      </c>
      <c r="AE2922" t="s">
        <v>254</v>
      </c>
      <c r="AF2922" t="s">
        <v>52</v>
      </c>
      <c r="AG2922" t="s">
        <v>35885</v>
      </c>
      <c r="AH2922" s="27" t="s">
        <v>35886</v>
      </c>
      <c r="AI2922" t="s">
        <v>35887</v>
      </c>
      <c r="AJ2922" t="s">
        <v>35888</v>
      </c>
    </row>
    <row r="2923" spans="1:36" ht="17.25" hidden="1" customHeight="1" x14ac:dyDescent="0.2">
      <c r="A2923" s="4" t="s">
        <v>35881</v>
      </c>
      <c r="B2923" t="s">
        <v>35673</v>
      </c>
      <c r="C2923" t="s">
        <v>35882</v>
      </c>
      <c r="D2923" t="s">
        <v>35883</v>
      </c>
      <c r="E2923" t="s">
        <v>56</v>
      </c>
      <c r="F2923" t="s">
        <v>86</v>
      </c>
      <c r="G2923" s="5">
        <v>728</v>
      </c>
      <c r="H2923" t="s">
        <v>42</v>
      </c>
      <c r="I2923" t="s">
        <v>43</v>
      </c>
      <c r="J2923" t="s">
        <v>44</v>
      </c>
      <c r="K2923" t="s">
        <v>45</v>
      </c>
      <c r="L2923" t="s">
        <v>45</v>
      </c>
      <c r="N2923" s="6">
        <v>2013</v>
      </c>
      <c r="O2923" s="25"/>
      <c r="P2923" s="25"/>
      <c r="R2923" s="7">
        <v>25.046427000000001</v>
      </c>
      <c r="S2923" s="7">
        <v>55.105556999999997</v>
      </c>
      <c r="T2923" t="s">
        <v>46</v>
      </c>
      <c r="U2923" t="s">
        <v>35677</v>
      </c>
      <c r="X2923" t="s">
        <v>35677</v>
      </c>
      <c r="Y2923" t="s">
        <v>19854</v>
      </c>
      <c r="Z2923" t="s">
        <v>19864</v>
      </c>
      <c r="AA2923" t="s">
        <v>35884</v>
      </c>
      <c r="AD2923" t="s">
        <v>52</v>
      </c>
      <c r="AE2923" t="s">
        <v>254</v>
      </c>
      <c r="AF2923" t="s">
        <v>52</v>
      </c>
      <c r="AG2923" t="s">
        <v>35885</v>
      </c>
      <c r="AH2923" s="27" t="s">
        <v>35889</v>
      </c>
      <c r="AI2923" t="s">
        <v>35887</v>
      </c>
      <c r="AJ2923" t="s">
        <v>35890</v>
      </c>
    </row>
    <row r="2924" spans="1:36" ht="17.25" hidden="1" customHeight="1" x14ac:dyDescent="0.2">
      <c r="A2924" s="4" t="s">
        <v>35881</v>
      </c>
      <c r="B2924" t="s">
        <v>35673</v>
      </c>
      <c r="C2924" t="s">
        <v>35882</v>
      </c>
      <c r="D2924" t="s">
        <v>35883</v>
      </c>
      <c r="E2924" t="s">
        <v>58</v>
      </c>
      <c r="F2924" t="s">
        <v>86</v>
      </c>
      <c r="G2924" s="5">
        <v>728.3</v>
      </c>
      <c r="H2924" t="s">
        <v>42</v>
      </c>
      <c r="I2924" t="s">
        <v>43</v>
      </c>
      <c r="J2924" t="s">
        <v>44</v>
      </c>
      <c r="K2924" t="s">
        <v>45</v>
      </c>
      <c r="L2924" t="s">
        <v>45</v>
      </c>
      <c r="N2924" s="6">
        <v>2013</v>
      </c>
      <c r="R2924" s="7">
        <v>25.046427000000001</v>
      </c>
      <c r="S2924" s="7">
        <v>55.105556999999997</v>
      </c>
      <c r="T2924" t="s">
        <v>46</v>
      </c>
      <c r="U2924" t="s">
        <v>35677</v>
      </c>
      <c r="X2924" t="s">
        <v>35677</v>
      </c>
      <c r="Y2924" t="s">
        <v>19854</v>
      </c>
      <c r="Z2924" t="s">
        <v>19864</v>
      </c>
      <c r="AA2924" t="s">
        <v>35884</v>
      </c>
      <c r="AD2924" t="s">
        <v>52</v>
      </c>
      <c r="AE2924" t="s">
        <v>254</v>
      </c>
      <c r="AF2924" t="s">
        <v>52</v>
      </c>
      <c r="AG2924" t="s">
        <v>35885</v>
      </c>
      <c r="AH2924" s="8" t="s">
        <v>35891</v>
      </c>
      <c r="AI2924" t="s">
        <v>35887</v>
      </c>
      <c r="AJ2924" t="s">
        <v>35892</v>
      </c>
    </row>
    <row r="2925" spans="1:36" ht="17.25" hidden="1" customHeight="1" x14ac:dyDescent="0.2">
      <c r="A2925" s="4" t="s">
        <v>35881</v>
      </c>
      <c r="B2925" t="s">
        <v>35673</v>
      </c>
      <c r="C2925" t="s">
        <v>35882</v>
      </c>
      <c r="D2925" t="s">
        <v>35883</v>
      </c>
      <c r="E2925" t="s">
        <v>191</v>
      </c>
      <c r="F2925" t="s">
        <v>86</v>
      </c>
      <c r="G2925" s="5">
        <v>700</v>
      </c>
      <c r="H2925" t="s">
        <v>42</v>
      </c>
      <c r="I2925" t="s">
        <v>43</v>
      </c>
      <c r="J2925" t="s">
        <v>44</v>
      </c>
      <c r="K2925" t="s">
        <v>45</v>
      </c>
      <c r="L2925" t="s">
        <v>45</v>
      </c>
      <c r="N2925" s="6">
        <v>2019</v>
      </c>
      <c r="R2925" s="7">
        <v>25.046427000000001</v>
      </c>
      <c r="S2925" s="7">
        <v>55.105556999999997</v>
      </c>
      <c r="T2925" t="s">
        <v>46</v>
      </c>
      <c r="U2925" t="s">
        <v>35677</v>
      </c>
      <c r="X2925" t="s">
        <v>35677</v>
      </c>
      <c r="Y2925" t="s">
        <v>19854</v>
      </c>
      <c r="Z2925" t="s">
        <v>19864</v>
      </c>
      <c r="AA2925" t="s">
        <v>35884</v>
      </c>
      <c r="AD2925" t="s">
        <v>52</v>
      </c>
      <c r="AE2925" t="s">
        <v>254</v>
      </c>
      <c r="AF2925" t="s">
        <v>52</v>
      </c>
      <c r="AG2925" t="s">
        <v>35885</v>
      </c>
      <c r="AH2925" s="8" t="s">
        <v>35893</v>
      </c>
      <c r="AI2925" t="s">
        <v>35887</v>
      </c>
      <c r="AJ2925" t="s">
        <v>35894</v>
      </c>
    </row>
    <row r="2926" spans="1:36" ht="17.25" hidden="1" customHeight="1" x14ac:dyDescent="0.2">
      <c r="A2926" s="4" t="s">
        <v>35895</v>
      </c>
      <c r="B2926" t="s">
        <v>35673</v>
      </c>
      <c r="C2926" t="s">
        <v>35896</v>
      </c>
      <c r="D2926" t="s">
        <v>35897</v>
      </c>
      <c r="E2926" t="s">
        <v>35898</v>
      </c>
      <c r="F2926" t="s">
        <v>86</v>
      </c>
      <c r="G2926" s="5">
        <v>345</v>
      </c>
      <c r="H2926" t="s">
        <v>42</v>
      </c>
      <c r="I2926" t="s">
        <v>43</v>
      </c>
      <c r="J2926" t="s">
        <v>44</v>
      </c>
      <c r="K2926" t="s">
        <v>97</v>
      </c>
      <c r="L2926" t="s">
        <v>45</v>
      </c>
      <c r="N2926" s="6">
        <v>2021</v>
      </c>
      <c r="R2926" s="7">
        <v>25.352699999999999</v>
      </c>
      <c r="S2926" s="7">
        <v>55.3705</v>
      </c>
      <c r="T2926" t="s">
        <v>46</v>
      </c>
      <c r="U2926" t="s">
        <v>35807</v>
      </c>
      <c r="X2926" t="s">
        <v>35807</v>
      </c>
      <c r="Y2926" t="s">
        <v>19854</v>
      </c>
      <c r="Z2926" t="s">
        <v>19864</v>
      </c>
      <c r="AA2926" t="s">
        <v>35899</v>
      </c>
      <c r="AC2926" t="s">
        <v>35900</v>
      </c>
      <c r="AD2926" t="s">
        <v>52</v>
      </c>
      <c r="AE2926" t="s">
        <v>254</v>
      </c>
      <c r="AF2926" t="s">
        <v>52</v>
      </c>
      <c r="AG2926" t="s">
        <v>35901</v>
      </c>
      <c r="AH2926" s="8">
        <v>1297773</v>
      </c>
      <c r="AI2926" t="s">
        <v>35902</v>
      </c>
      <c r="AJ2926" t="s">
        <v>35903</v>
      </c>
    </row>
    <row r="2927" spans="1:36" ht="17.25" hidden="1" customHeight="1" x14ac:dyDescent="0.2">
      <c r="A2927" s="4" t="s">
        <v>35895</v>
      </c>
      <c r="B2927" t="s">
        <v>35673</v>
      </c>
      <c r="C2927" t="s">
        <v>35896</v>
      </c>
      <c r="D2927" t="s">
        <v>35897</v>
      </c>
      <c r="E2927" t="s">
        <v>35904</v>
      </c>
      <c r="F2927" t="s">
        <v>86</v>
      </c>
      <c r="G2927" s="5">
        <v>345</v>
      </c>
      <c r="H2927" t="s">
        <v>42</v>
      </c>
      <c r="I2927" t="s">
        <v>43</v>
      </c>
      <c r="J2927" t="s">
        <v>44</v>
      </c>
      <c r="K2927" t="s">
        <v>97</v>
      </c>
      <c r="L2927" t="s">
        <v>45</v>
      </c>
      <c r="N2927" s="6">
        <v>2022</v>
      </c>
      <c r="R2927" s="7">
        <v>25.352699999999999</v>
      </c>
      <c r="S2927" s="7">
        <v>55.3705</v>
      </c>
      <c r="T2927" t="s">
        <v>46</v>
      </c>
      <c r="U2927" t="s">
        <v>35807</v>
      </c>
      <c r="X2927" t="s">
        <v>35807</v>
      </c>
      <c r="Y2927" t="s">
        <v>19854</v>
      </c>
      <c r="Z2927" t="s">
        <v>19864</v>
      </c>
      <c r="AA2927" t="s">
        <v>35899</v>
      </c>
      <c r="AC2927" t="s">
        <v>35900</v>
      </c>
      <c r="AD2927" t="s">
        <v>52</v>
      </c>
      <c r="AE2927" t="s">
        <v>254</v>
      </c>
      <c r="AF2927" t="s">
        <v>52</v>
      </c>
      <c r="AG2927" t="s">
        <v>35901</v>
      </c>
      <c r="AH2927" s="8">
        <v>1297775</v>
      </c>
      <c r="AI2927" t="s">
        <v>35902</v>
      </c>
      <c r="AJ2927" t="s">
        <v>35905</v>
      </c>
    </row>
    <row r="2928" spans="1:36" ht="17.25" hidden="1" customHeight="1" x14ac:dyDescent="0.2">
      <c r="A2928" s="4" t="s">
        <v>35917</v>
      </c>
      <c r="B2928" t="s">
        <v>35673</v>
      </c>
      <c r="C2928" t="s">
        <v>35918</v>
      </c>
      <c r="D2928" t="s">
        <v>35919</v>
      </c>
      <c r="E2928" t="s">
        <v>40</v>
      </c>
      <c r="F2928" t="s">
        <v>86</v>
      </c>
      <c r="G2928" s="5">
        <v>90</v>
      </c>
      <c r="H2928" t="s">
        <v>42</v>
      </c>
      <c r="I2928" t="s">
        <v>65</v>
      </c>
      <c r="J2928" t="s">
        <v>45</v>
      </c>
      <c r="K2928" t="s">
        <v>45</v>
      </c>
      <c r="L2928" t="s">
        <v>45</v>
      </c>
      <c r="N2928" s="6">
        <v>2017</v>
      </c>
      <c r="P2928" s="24">
        <v>2042</v>
      </c>
      <c r="R2928" s="7">
        <v>24.120999999999999</v>
      </c>
      <c r="S2928" s="7">
        <v>53.447000000000003</v>
      </c>
      <c r="T2928" t="s">
        <v>46</v>
      </c>
      <c r="U2928" t="s">
        <v>35920</v>
      </c>
      <c r="X2928" t="s">
        <v>35717</v>
      </c>
      <c r="Y2928" t="s">
        <v>19854</v>
      </c>
      <c r="Z2928" t="s">
        <v>19864</v>
      </c>
      <c r="AA2928" t="s">
        <v>35718</v>
      </c>
      <c r="AC2928" t="s">
        <v>35921</v>
      </c>
      <c r="AD2928" t="s">
        <v>52</v>
      </c>
      <c r="AE2928" t="s">
        <v>254</v>
      </c>
      <c r="AF2928" t="s">
        <v>52</v>
      </c>
      <c r="AG2928" t="s">
        <v>45</v>
      </c>
      <c r="AH2928" s="8" t="s">
        <v>45</v>
      </c>
      <c r="AI2928" t="s">
        <v>35922</v>
      </c>
      <c r="AJ2928" t="s">
        <v>35923</v>
      </c>
    </row>
    <row r="2929" spans="1:36" ht="17.25" hidden="1" customHeight="1" x14ac:dyDescent="0.2">
      <c r="A2929" s="4" t="s">
        <v>35917</v>
      </c>
      <c r="B2929" t="s">
        <v>35673</v>
      </c>
      <c r="C2929" t="s">
        <v>35918</v>
      </c>
      <c r="D2929" t="s">
        <v>35919</v>
      </c>
      <c r="E2929" t="s">
        <v>56</v>
      </c>
      <c r="F2929" t="s">
        <v>86</v>
      </c>
      <c r="G2929" s="5">
        <v>90</v>
      </c>
      <c r="H2929" t="s">
        <v>42</v>
      </c>
      <c r="I2929" t="s">
        <v>65</v>
      </c>
      <c r="J2929" t="s">
        <v>45</v>
      </c>
      <c r="K2929" t="s">
        <v>45</v>
      </c>
      <c r="L2929" t="s">
        <v>45</v>
      </c>
      <c r="N2929" s="6">
        <v>2017</v>
      </c>
      <c r="P2929" s="24">
        <v>2042</v>
      </c>
      <c r="R2929" s="7">
        <v>24.120999999999999</v>
      </c>
      <c r="S2929" s="7">
        <v>53.447000000000003</v>
      </c>
      <c r="T2929" t="s">
        <v>46</v>
      </c>
      <c r="U2929" t="s">
        <v>35920</v>
      </c>
      <c r="X2929" t="s">
        <v>35717</v>
      </c>
      <c r="Y2929" t="s">
        <v>19854</v>
      </c>
      <c r="Z2929" t="s">
        <v>19864</v>
      </c>
      <c r="AA2929" t="s">
        <v>35718</v>
      </c>
      <c r="AC2929" t="s">
        <v>35921</v>
      </c>
      <c r="AD2929" t="s">
        <v>52</v>
      </c>
      <c r="AE2929" t="s">
        <v>254</v>
      </c>
      <c r="AF2929" t="s">
        <v>52</v>
      </c>
      <c r="AG2929" t="s">
        <v>45</v>
      </c>
      <c r="AH2929" s="8" t="s">
        <v>45</v>
      </c>
      <c r="AI2929" t="s">
        <v>35922</v>
      </c>
      <c r="AJ2929" t="s">
        <v>35924</v>
      </c>
    </row>
    <row r="2930" spans="1:36" ht="17.25" hidden="1" customHeight="1" x14ac:dyDescent="0.2">
      <c r="A2930" s="4" t="s">
        <v>35917</v>
      </c>
      <c r="B2930" t="s">
        <v>35673</v>
      </c>
      <c r="C2930" t="s">
        <v>35918</v>
      </c>
      <c r="D2930" t="s">
        <v>35919</v>
      </c>
      <c r="E2930" t="s">
        <v>58</v>
      </c>
      <c r="F2930" t="s">
        <v>86</v>
      </c>
      <c r="G2930" s="5">
        <v>90</v>
      </c>
      <c r="H2930" t="s">
        <v>42</v>
      </c>
      <c r="I2930" t="s">
        <v>65</v>
      </c>
      <c r="J2930" t="s">
        <v>45</v>
      </c>
      <c r="K2930" t="s">
        <v>45</v>
      </c>
      <c r="L2930" t="s">
        <v>45</v>
      </c>
      <c r="N2930" s="6">
        <v>2017</v>
      </c>
      <c r="P2930" s="24">
        <v>2042</v>
      </c>
      <c r="R2930" s="7">
        <v>24.120999999999999</v>
      </c>
      <c r="S2930" s="7">
        <v>53.447000000000003</v>
      </c>
      <c r="T2930" t="s">
        <v>46</v>
      </c>
      <c r="U2930" t="s">
        <v>35920</v>
      </c>
      <c r="X2930" t="s">
        <v>35717</v>
      </c>
      <c r="Y2930" t="s">
        <v>19854</v>
      </c>
      <c r="Z2930" t="s">
        <v>19864</v>
      </c>
      <c r="AA2930" t="s">
        <v>35718</v>
      </c>
      <c r="AC2930" t="s">
        <v>35921</v>
      </c>
      <c r="AD2930" t="s">
        <v>52</v>
      </c>
      <c r="AE2930" t="s">
        <v>254</v>
      </c>
      <c r="AF2930" t="s">
        <v>52</v>
      </c>
      <c r="AG2930" t="s">
        <v>45</v>
      </c>
      <c r="AH2930" s="8" t="s">
        <v>45</v>
      </c>
      <c r="AI2930" t="s">
        <v>35922</v>
      </c>
      <c r="AJ2930" t="s">
        <v>35925</v>
      </c>
    </row>
    <row r="2931" spans="1:36" ht="17.25" hidden="1" customHeight="1" x14ac:dyDescent="0.2">
      <c r="A2931" s="4" t="s">
        <v>35917</v>
      </c>
      <c r="B2931" t="s">
        <v>35673</v>
      </c>
      <c r="C2931" t="s">
        <v>35918</v>
      </c>
      <c r="D2931" t="s">
        <v>35919</v>
      </c>
      <c r="E2931" t="s">
        <v>191</v>
      </c>
      <c r="F2931" t="s">
        <v>86</v>
      </c>
      <c r="G2931" s="5">
        <v>90</v>
      </c>
      <c r="H2931" t="s">
        <v>42</v>
      </c>
      <c r="I2931" t="s">
        <v>65</v>
      </c>
      <c r="J2931" t="s">
        <v>45</v>
      </c>
      <c r="K2931" t="s">
        <v>45</v>
      </c>
      <c r="L2931" t="s">
        <v>45</v>
      </c>
      <c r="N2931" s="6">
        <v>2017</v>
      </c>
      <c r="P2931" s="24">
        <v>2042</v>
      </c>
      <c r="R2931" s="7">
        <v>24.120999999999999</v>
      </c>
      <c r="S2931" s="7">
        <v>53.447000000000003</v>
      </c>
      <c r="T2931" t="s">
        <v>46</v>
      </c>
      <c r="U2931" t="s">
        <v>35920</v>
      </c>
      <c r="X2931" t="s">
        <v>35717</v>
      </c>
      <c r="Y2931" t="s">
        <v>19854</v>
      </c>
      <c r="Z2931" t="s">
        <v>19864</v>
      </c>
      <c r="AA2931" t="s">
        <v>35718</v>
      </c>
      <c r="AC2931" t="s">
        <v>35921</v>
      </c>
      <c r="AD2931" t="s">
        <v>52</v>
      </c>
      <c r="AE2931" t="s">
        <v>254</v>
      </c>
      <c r="AF2931" t="s">
        <v>52</v>
      </c>
      <c r="AG2931" t="s">
        <v>45</v>
      </c>
      <c r="AH2931" s="8" t="s">
        <v>45</v>
      </c>
      <c r="AI2931" t="s">
        <v>35922</v>
      </c>
      <c r="AJ2931" t="s">
        <v>35926</v>
      </c>
    </row>
    <row r="2932" spans="1:36" ht="17.25" hidden="1" customHeight="1" x14ac:dyDescent="0.2">
      <c r="A2932" s="4" t="s">
        <v>35917</v>
      </c>
      <c r="B2932" t="s">
        <v>35673</v>
      </c>
      <c r="C2932" t="s">
        <v>35918</v>
      </c>
      <c r="D2932" t="s">
        <v>35919</v>
      </c>
      <c r="E2932" t="s">
        <v>43</v>
      </c>
      <c r="F2932" t="s">
        <v>86</v>
      </c>
      <c r="G2932" s="5">
        <v>1337</v>
      </c>
      <c r="H2932" t="s">
        <v>42</v>
      </c>
      <c r="I2932" t="s">
        <v>43</v>
      </c>
      <c r="J2932" t="s">
        <v>45</v>
      </c>
      <c r="K2932" t="s">
        <v>45</v>
      </c>
      <c r="L2932" t="s">
        <v>45</v>
      </c>
      <c r="N2932" s="6">
        <v>2017</v>
      </c>
      <c r="P2932" s="24">
        <v>2042</v>
      </c>
      <c r="R2932" s="7">
        <v>24.120999999999999</v>
      </c>
      <c r="S2932" s="7">
        <v>53.447000000000003</v>
      </c>
      <c r="T2932" t="s">
        <v>46</v>
      </c>
      <c r="U2932" t="s">
        <v>35920</v>
      </c>
      <c r="X2932" t="s">
        <v>35717</v>
      </c>
      <c r="Y2932" t="s">
        <v>19854</v>
      </c>
      <c r="Z2932" t="s">
        <v>19864</v>
      </c>
      <c r="AA2932" t="s">
        <v>35927</v>
      </c>
      <c r="AC2932" t="s">
        <v>35921</v>
      </c>
      <c r="AD2932" t="s">
        <v>52</v>
      </c>
      <c r="AE2932" t="s">
        <v>254</v>
      </c>
      <c r="AF2932" t="s">
        <v>52</v>
      </c>
      <c r="AG2932" t="s">
        <v>35928</v>
      </c>
      <c r="AH2932" s="8" t="s">
        <v>35929</v>
      </c>
      <c r="AI2932" t="s">
        <v>35922</v>
      </c>
      <c r="AJ2932" t="s">
        <v>35930</v>
      </c>
    </row>
    <row r="2933" spans="1:36" ht="17.25" hidden="1" customHeight="1" x14ac:dyDescent="0.2">
      <c r="A2933" s="4" t="s">
        <v>35931</v>
      </c>
      <c r="B2933" t="s">
        <v>35673</v>
      </c>
      <c r="C2933" t="s">
        <v>35932</v>
      </c>
      <c r="D2933" t="s">
        <v>35933</v>
      </c>
      <c r="E2933" t="s">
        <v>43</v>
      </c>
      <c r="F2933" t="s">
        <v>1711</v>
      </c>
      <c r="G2933" s="5">
        <v>230</v>
      </c>
      <c r="H2933" t="s">
        <v>139</v>
      </c>
      <c r="I2933" t="s">
        <v>240</v>
      </c>
      <c r="J2933" t="s">
        <v>44</v>
      </c>
      <c r="K2933" t="s">
        <v>45</v>
      </c>
      <c r="L2933" t="s">
        <v>45</v>
      </c>
      <c r="N2933" s="6">
        <v>2023</v>
      </c>
      <c r="R2933" s="7">
        <v>24.134969999999999</v>
      </c>
      <c r="S2933" s="7">
        <v>52.731810000000003</v>
      </c>
      <c r="T2933" t="s">
        <v>46</v>
      </c>
      <c r="U2933" t="s">
        <v>35934</v>
      </c>
      <c r="X2933" t="s">
        <v>35717</v>
      </c>
      <c r="Y2933" t="s">
        <v>19854</v>
      </c>
      <c r="Z2933" t="s">
        <v>19864</v>
      </c>
      <c r="AC2933" t="s">
        <v>35935</v>
      </c>
      <c r="AD2933" t="s">
        <v>52</v>
      </c>
      <c r="AE2933" t="s">
        <v>881</v>
      </c>
      <c r="AF2933" t="s">
        <v>52</v>
      </c>
      <c r="AG2933" t="s">
        <v>35936</v>
      </c>
      <c r="AH2933" s="8">
        <v>1294598</v>
      </c>
      <c r="AI2933" t="s">
        <v>35937</v>
      </c>
      <c r="AJ2933" t="s">
        <v>35942</v>
      </c>
    </row>
    <row r="2934" spans="1:36" ht="17.25" hidden="1" customHeight="1" x14ac:dyDescent="0.2">
      <c r="A2934" s="4" t="s">
        <v>35962</v>
      </c>
      <c r="B2934" t="s">
        <v>35673</v>
      </c>
      <c r="C2934" t="s">
        <v>35963</v>
      </c>
      <c r="D2934" t="s">
        <v>35964</v>
      </c>
      <c r="E2934" t="s">
        <v>40</v>
      </c>
      <c r="F2934" t="s">
        <v>86</v>
      </c>
      <c r="G2934" s="5">
        <v>823.5</v>
      </c>
      <c r="H2934" t="s">
        <v>42</v>
      </c>
      <c r="I2934" t="s">
        <v>43</v>
      </c>
      <c r="J2934" t="s">
        <v>44</v>
      </c>
      <c r="K2934" t="s">
        <v>45</v>
      </c>
      <c r="L2934" t="s">
        <v>45</v>
      </c>
      <c r="N2934" s="6">
        <v>2014</v>
      </c>
      <c r="P2934" s="24">
        <v>2039</v>
      </c>
      <c r="Q2934" t="s">
        <v>35965</v>
      </c>
      <c r="R2934" s="7">
        <v>24.153500000000001</v>
      </c>
      <c r="S2934" s="7">
        <v>52.566208000000003</v>
      </c>
      <c r="T2934" t="s">
        <v>504</v>
      </c>
      <c r="U2934" t="s">
        <v>35946</v>
      </c>
      <c r="X2934" t="s">
        <v>35717</v>
      </c>
      <c r="Y2934" t="s">
        <v>19854</v>
      </c>
      <c r="Z2934" t="s">
        <v>19864</v>
      </c>
      <c r="AF2934" t="s">
        <v>52</v>
      </c>
      <c r="AG2934" t="s">
        <v>35966</v>
      </c>
      <c r="AH2934" s="27" t="s">
        <v>35967</v>
      </c>
      <c r="AI2934" t="s">
        <v>35968</v>
      </c>
      <c r="AJ2934" t="s">
        <v>35969</v>
      </c>
    </row>
    <row r="2935" spans="1:36" ht="17.25" hidden="1" customHeight="1" x14ac:dyDescent="0.2">
      <c r="A2935" s="4" t="s">
        <v>35962</v>
      </c>
      <c r="B2935" t="s">
        <v>35673</v>
      </c>
      <c r="C2935" t="s">
        <v>35963</v>
      </c>
      <c r="D2935" t="s">
        <v>35964</v>
      </c>
      <c r="E2935" t="s">
        <v>56</v>
      </c>
      <c r="F2935" t="s">
        <v>86</v>
      </c>
      <c r="G2935" s="5">
        <v>823.5</v>
      </c>
      <c r="H2935" t="s">
        <v>42</v>
      </c>
      <c r="I2935" t="s">
        <v>43</v>
      </c>
      <c r="J2935" t="s">
        <v>44</v>
      </c>
      <c r="K2935" t="s">
        <v>45</v>
      </c>
      <c r="L2935" t="s">
        <v>45</v>
      </c>
      <c r="N2935" s="6">
        <v>2014</v>
      </c>
      <c r="P2935" s="24">
        <v>2039</v>
      </c>
      <c r="Q2935" t="s">
        <v>35965</v>
      </c>
      <c r="R2935" s="7">
        <v>24.153500000000001</v>
      </c>
      <c r="S2935" s="7">
        <v>52.566208000000003</v>
      </c>
      <c r="T2935" t="s">
        <v>504</v>
      </c>
      <c r="U2935" t="s">
        <v>35946</v>
      </c>
      <c r="X2935" t="s">
        <v>35717</v>
      </c>
      <c r="Y2935" t="s">
        <v>19854</v>
      </c>
      <c r="Z2935" t="s">
        <v>19864</v>
      </c>
      <c r="AF2935" t="s">
        <v>52</v>
      </c>
      <c r="AG2935" t="s">
        <v>35966</v>
      </c>
      <c r="AH2935" s="8" t="s">
        <v>35970</v>
      </c>
      <c r="AI2935" t="s">
        <v>35968</v>
      </c>
      <c r="AJ2935" t="s">
        <v>35971</v>
      </c>
    </row>
    <row r="2936" spans="1:36" ht="17.25" hidden="1" customHeight="1" x14ac:dyDescent="0.2">
      <c r="A2936" s="4" t="s">
        <v>36060</v>
      </c>
      <c r="B2936" t="s">
        <v>35673</v>
      </c>
      <c r="C2936" t="s">
        <v>36061</v>
      </c>
      <c r="D2936" t="s">
        <v>36062</v>
      </c>
      <c r="E2936" t="s">
        <v>40</v>
      </c>
      <c r="F2936" t="s">
        <v>64</v>
      </c>
      <c r="G2936" s="5">
        <v>66</v>
      </c>
      <c r="H2936" t="s">
        <v>42</v>
      </c>
      <c r="I2936" t="s">
        <v>65</v>
      </c>
      <c r="J2936" t="s">
        <v>45</v>
      </c>
      <c r="K2936" t="s">
        <v>45</v>
      </c>
      <c r="L2936" t="s">
        <v>45</v>
      </c>
      <c r="N2936" s="24">
        <v>2018</v>
      </c>
      <c r="R2936" s="7">
        <v>24.890060999999999</v>
      </c>
      <c r="S2936" s="7">
        <v>53.065688000000002</v>
      </c>
      <c r="T2936" t="s">
        <v>504</v>
      </c>
      <c r="U2936" t="s">
        <v>36063</v>
      </c>
      <c r="X2936" t="s">
        <v>35717</v>
      </c>
      <c r="Y2936" t="s">
        <v>19854</v>
      </c>
      <c r="Z2936" t="s">
        <v>19864</v>
      </c>
      <c r="AA2936" t="s">
        <v>35741</v>
      </c>
      <c r="AD2936" t="s">
        <v>52</v>
      </c>
      <c r="AE2936" t="s">
        <v>881</v>
      </c>
      <c r="AF2936" t="s">
        <v>1869</v>
      </c>
      <c r="AG2936" t="s">
        <v>36064</v>
      </c>
      <c r="AH2936" s="8">
        <v>1276642</v>
      </c>
      <c r="AI2936" t="s">
        <v>36065</v>
      </c>
      <c r="AJ2936" t="s">
        <v>36066</v>
      </c>
    </row>
    <row r="2937" spans="1:36" ht="17.25" hidden="1" customHeight="1" x14ac:dyDescent="0.2">
      <c r="A2937" s="4" t="s">
        <v>36060</v>
      </c>
      <c r="B2937" t="s">
        <v>35673</v>
      </c>
      <c r="C2937" t="s">
        <v>36061</v>
      </c>
      <c r="D2937" t="s">
        <v>36062</v>
      </c>
      <c r="E2937" t="s">
        <v>56</v>
      </c>
      <c r="F2937" t="s">
        <v>64</v>
      </c>
      <c r="G2937" s="5">
        <v>66</v>
      </c>
      <c r="H2937" t="s">
        <v>42</v>
      </c>
      <c r="I2937" t="s">
        <v>65</v>
      </c>
      <c r="J2937" t="s">
        <v>45</v>
      </c>
      <c r="K2937" t="s">
        <v>45</v>
      </c>
      <c r="L2937" t="s">
        <v>45</v>
      </c>
      <c r="N2937" s="6">
        <v>2018</v>
      </c>
      <c r="R2937" s="7">
        <v>24.890060999999999</v>
      </c>
      <c r="S2937" s="7">
        <v>53.065688000000002</v>
      </c>
      <c r="T2937" t="s">
        <v>504</v>
      </c>
      <c r="U2937" t="s">
        <v>36063</v>
      </c>
      <c r="X2937" t="s">
        <v>35717</v>
      </c>
      <c r="Y2937" t="s">
        <v>19854</v>
      </c>
      <c r="Z2937" t="s">
        <v>19864</v>
      </c>
      <c r="AA2937" t="s">
        <v>35741</v>
      </c>
      <c r="AD2937" t="s">
        <v>52</v>
      </c>
      <c r="AE2937" t="s">
        <v>881</v>
      </c>
      <c r="AF2937" t="s">
        <v>1869</v>
      </c>
      <c r="AG2937" t="s">
        <v>36064</v>
      </c>
      <c r="AH2937" s="27">
        <v>1276643</v>
      </c>
      <c r="AI2937" t="s">
        <v>36065</v>
      </c>
      <c r="AJ2937" t="s">
        <v>36067</v>
      </c>
    </row>
    <row r="2938" spans="1:36" ht="17.25" hidden="1" customHeight="1" x14ac:dyDescent="0.2">
      <c r="A2938" s="4" t="s">
        <v>36060</v>
      </c>
      <c r="B2938" t="s">
        <v>35673</v>
      </c>
      <c r="C2938" t="s">
        <v>36061</v>
      </c>
      <c r="D2938" t="s">
        <v>36062</v>
      </c>
      <c r="E2938" t="s">
        <v>58</v>
      </c>
      <c r="F2938" t="s">
        <v>64</v>
      </c>
      <c r="G2938" s="5">
        <v>66</v>
      </c>
      <c r="H2938" t="s">
        <v>42</v>
      </c>
      <c r="I2938" t="s">
        <v>65</v>
      </c>
      <c r="J2938" t="s">
        <v>45</v>
      </c>
      <c r="K2938" t="s">
        <v>45</v>
      </c>
      <c r="L2938" t="s">
        <v>45</v>
      </c>
      <c r="N2938" s="6">
        <v>2018</v>
      </c>
      <c r="R2938" s="7">
        <v>24.890060999999999</v>
      </c>
      <c r="S2938" s="7">
        <v>53.065688000000002</v>
      </c>
      <c r="T2938" t="s">
        <v>504</v>
      </c>
      <c r="U2938" t="s">
        <v>36063</v>
      </c>
      <c r="X2938" t="s">
        <v>35717</v>
      </c>
      <c r="Y2938" t="s">
        <v>19854</v>
      </c>
      <c r="Z2938" t="s">
        <v>19864</v>
      </c>
      <c r="AA2938" t="s">
        <v>35741</v>
      </c>
      <c r="AD2938" t="s">
        <v>52</v>
      </c>
      <c r="AE2938" t="s">
        <v>881</v>
      </c>
      <c r="AF2938" t="s">
        <v>1869</v>
      </c>
      <c r="AG2938" t="s">
        <v>36064</v>
      </c>
      <c r="AH2938" s="8">
        <v>1276644</v>
      </c>
      <c r="AI2938" t="s">
        <v>36065</v>
      </c>
      <c r="AJ2938" t="s">
        <v>36068</v>
      </c>
    </row>
    <row r="2939" spans="1:36" ht="17.25" hidden="1" customHeight="1" x14ac:dyDescent="0.2">
      <c r="A2939" s="4" t="s">
        <v>36060</v>
      </c>
      <c r="B2939" t="s">
        <v>35673</v>
      </c>
      <c r="C2939" t="s">
        <v>36061</v>
      </c>
      <c r="D2939" t="s">
        <v>36062</v>
      </c>
      <c r="E2939" t="s">
        <v>191</v>
      </c>
      <c r="F2939" t="s">
        <v>86</v>
      </c>
      <c r="G2939" s="5">
        <v>66</v>
      </c>
      <c r="H2939" t="s">
        <v>42</v>
      </c>
      <c r="I2939" t="s">
        <v>65</v>
      </c>
      <c r="J2939" t="s">
        <v>45</v>
      </c>
      <c r="K2939" t="s">
        <v>45</v>
      </c>
      <c r="L2939" t="s">
        <v>45</v>
      </c>
      <c r="N2939" s="6">
        <v>2019</v>
      </c>
      <c r="R2939" s="7">
        <v>24.890060999999999</v>
      </c>
      <c r="S2939" s="7">
        <v>53.065688000000002</v>
      </c>
      <c r="T2939" t="s">
        <v>504</v>
      </c>
      <c r="U2939" t="s">
        <v>36063</v>
      </c>
      <c r="X2939" t="s">
        <v>35717</v>
      </c>
      <c r="Y2939" t="s">
        <v>19854</v>
      </c>
      <c r="Z2939" t="s">
        <v>19864</v>
      </c>
      <c r="AA2939" t="s">
        <v>35741</v>
      </c>
      <c r="AD2939" t="s">
        <v>52</v>
      </c>
      <c r="AE2939" t="s">
        <v>881</v>
      </c>
      <c r="AF2939" t="s">
        <v>1869</v>
      </c>
      <c r="AG2939" t="s">
        <v>36064</v>
      </c>
      <c r="AH2939" s="8">
        <v>1276645</v>
      </c>
      <c r="AI2939" t="s">
        <v>36065</v>
      </c>
      <c r="AJ2939" t="s">
        <v>36069</v>
      </c>
    </row>
    <row r="2940" spans="1:36" ht="17.25" hidden="1" customHeight="1" x14ac:dyDescent="0.2">
      <c r="A2940" s="4" t="s">
        <v>36060</v>
      </c>
      <c r="B2940" t="s">
        <v>35673</v>
      </c>
      <c r="C2940" t="s">
        <v>36061</v>
      </c>
      <c r="D2940" t="s">
        <v>36062</v>
      </c>
      <c r="E2940" t="s">
        <v>335</v>
      </c>
      <c r="F2940" t="s">
        <v>86</v>
      </c>
      <c r="G2940" s="5">
        <v>66</v>
      </c>
      <c r="H2940" t="s">
        <v>42</v>
      </c>
      <c r="I2940" t="s">
        <v>65</v>
      </c>
      <c r="J2940" t="s">
        <v>45</v>
      </c>
      <c r="K2940" t="s">
        <v>45</v>
      </c>
      <c r="L2940" t="s">
        <v>45</v>
      </c>
      <c r="N2940" s="6">
        <v>2019</v>
      </c>
      <c r="R2940" s="7">
        <v>24.890060999999999</v>
      </c>
      <c r="S2940" s="7">
        <v>53.065688000000002</v>
      </c>
      <c r="T2940" t="s">
        <v>504</v>
      </c>
      <c r="U2940" t="s">
        <v>36063</v>
      </c>
      <c r="X2940" t="s">
        <v>35717</v>
      </c>
      <c r="Y2940" t="s">
        <v>19854</v>
      </c>
      <c r="Z2940" t="s">
        <v>19864</v>
      </c>
      <c r="AA2940" t="s">
        <v>35741</v>
      </c>
      <c r="AD2940" t="s">
        <v>52</v>
      </c>
      <c r="AE2940" t="s">
        <v>881</v>
      </c>
      <c r="AF2940" t="s">
        <v>1869</v>
      </c>
      <c r="AG2940" t="s">
        <v>36064</v>
      </c>
      <c r="AH2940" s="8">
        <v>1276646</v>
      </c>
      <c r="AI2940" t="s">
        <v>36065</v>
      </c>
      <c r="AJ2940" t="s">
        <v>36070</v>
      </c>
    </row>
    <row r="2941" spans="1:36" ht="17.25" hidden="1" customHeight="1" x14ac:dyDescent="0.2">
      <c r="A2941" s="4" t="s">
        <v>36071</v>
      </c>
      <c r="B2941" t="s">
        <v>36072</v>
      </c>
      <c r="C2941" t="s">
        <v>36073</v>
      </c>
      <c r="D2941" t="s">
        <v>36074</v>
      </c>
      <c r="E2941" t="s">
        <v>40</v>
      </c>
      <c r="F2941" t="s">
        <v>86</v>
      </c>
      <c r="G2941" s="5">
        <v>270</v>
      </c>
      <c r="H2941" t="s">
        <v>42</v>
      </c>
      <c r="I2941" t="s">
        <v>43</v>
      </c>
      <c r="J2941" t="s">
        <v>559</v>
      </c>
      <c r="K2941" t="s">
        <v>45</v>
      </c>
      <c r="L2941" t="s">
        <v>45</v>
      </c>
      <c r="M2941" t="s">
        <v>559</v>
      </c>
      <c r="N2941" s="6">
        <v>2021</v>
      </c>
      <c r="R2941" s="7">
        <v>39.766944000000002</v>
      </c>
      <c r="S2941" s="7">
        <v>64.311966999999996</v>
      </c>
      <c r="T2941" t="s">
        <v>46</v>
      </c>
      <c r="U2941" t="s">
        <v>36075</v>
      </c>
      <c r="W2941" t="s">
        <v>36076</v>
      </c>
      <c r="X2941" t="s">
        <v>36076</v>
      </c>
      <c r="Y2941" t="s">
        <v>19854</v>
      </c>
      <c r="Z2941" t="s">
        <v>29693</v>
      </c>
      <c r="AG2941" t="s">
        <v>45</v>
      </c>
      <c r="AH2941" s="27"/>
      <c r="AI2941" t="s">
        <v>36077</v>
      </c>
      <c r="AJ2941" t="s">
        <v>36078</v>
      </c>
    </row>
    <row r="2942" spans="1:36" ht="17.25" hidden="1" customHeight="1" x14ac:dyDescent="0.2">
      <c r="A2942" s="4" t="s">
        <v>36115</v>
      </c>
      <c r="B2942" t="s">
        <v>36072</v>
      </c>
      <c r="C2942" t="s">
        <v>36116</v>
      </c>
      <c r="D2942" t="s">
        <v>36117</v>
      </c>
      <c r="E2942" t="s">
        <v>870</v>
      </c>
      <c r="F2942" t="s">
        <v>86</v>
      </c>
      <c r="G2942" s="5">
        <v>450</v>
      </c>
      <c r="H2942" t="s">
        <v>42</v>
      </c>
      <c r="I2942" t="s">
        <v>43</v>
      </c>
      <c r="J2942" t="s">
        <v>44</v>
      </c>
      <c r="N2942" s="6">
        <v>2020</v>
      </c>
      <c r="R2942" s="7">
        <v>40.158459000000001</v>
      </c>
      <c r="S2942" s="7">
        <v>65.311909</v>
      </c>
      <c r="T2942" t="s">
        <v>46</v>
      </c>
      <c r="U2942" t="s">
        <v>36118</v>
      </c>
      <c r="W2942" t="s">
        <v>36119</v>
      </c>
      <c r="X2942" t="s">
        <v>36120</v>
      </c>
      <c r="Y2942" t="s">
        <v>19854</v>
      </c>
      <c r="Z2942" t="s">
        <v>29693</v>
      </c>
      <c r="AG2942" t="s">
        <v>36121</v>
      </c>
      <c r="AH2942" s="27" t="s">
        <v>36125</v>
      </c>
      <c r="AI2942" t="s">
        <v>36123</v>
      </c>
      <c r="AJ2942" t="s">
        <v>36126</v>
      </c>
    </row>
    <row r="2943" spans="1:36" ht="17.25" hidden="1" customHeight="1" x14ac:dyDescent="0.2">
      <c r="A2943" s="4" t="s">
        <v>36115</v>
      </c>
      <c r="B2943" t="s">
        <v>36072</v>
      </c>
      <c r="C2943" t="s">
        <v>36116</v>
      </c>
      <c r="D2943" t="s">
        <v>36117</v>
      </c>
      <c r="E2943" t="s">
        <v>873</v>
      </c>
      <c r="F2943" t="s">
        <v>86</v>
      </c>
      <c r="G2943" s="5">
        <v>650</v>
      </c>
      <c r="H2943" t="s">
        <v>486</v>
      </c>
      <c r="I2943" t="s">
        <v>43</v>
      </c>
      <c r="J2943" t="s">
        <v>45</v>
      </c>
      <c r="K2943" t="s">
        <v>45</v>
      </c>
      <c r="L2943" t="s">
        <v>45</v>
      </c>
      <c r="M2943" t="s">
        <v>559</v>
      </c>
      <c r="N2943" s="6">
        <v>2024</v>
      </c>
      <c r="R2943" s="7">
        <v>40.158459000000001</v>
      </c>
      <c r="S2943" s="7">
        <v>65.311909</v>
      </c>
      <c r="T2943" t="s">
        <v>46</v>
      </c>
      <c r="U2943" t="s">
        <v>36118</v>
      </c>
      <c r="W2943" t="s">
        <v>36119</v>
      </c>
      <c r="X2943" t="s">
        <v>36120</v>
      </c>
      <c r="Y2943" t="s">
        <v>19854</v>
      </c>
      <c r="Z2943" t="s">
        <v>29693</v>
      </c>
      <c r="AG2943" t="s">
        <v>36121</v>
      </c>
      <c r="AH2943" s="6">
        <v>1290080</v>
      </c>
      <c r="AI2943" t="s">
        <v>36123</v>
      </c>
      <c r="AJ2943" t="s">
        <v>36127</v>
      </c>
    </row>
    <row r="2944" spans="1:36" ht="17.25" hidden="1" customHeight="1" x14ac:dyDescent="0.2">
      <c r="A2944" s="4" t="s">
        <v>36139</v>
      </c>
      <c r="B2944" t="s">
        <v>36072</v>
      </c>
      <c r="C2944" t="s">
        <v>36140</v>
      </c>
      <c r="D2944" t="s">
        <v>36141</v>
      </c>
      <c r="E2944" t="s">
        <v>565</v>
      </c>
      <c r="F2944" t="s">
        <v>64</v>
      </c>
      <c r="G2944" s="5">
        <v>1600</v>
      </c>
      <c r="H2944" t="s">
        <v>139</v>
      </c>
      <c r="I2944" t="s">
        <v>43</v>
      </c>
      <c r="J2944" t="s">
        <v>45</v>
      </c>
      <c r="K2944" t="s">
        <v>45</v>
      </c>
      <c r="L2944" t="s">
        <v>559</v>
      </c>
      <c r="M2944" t="s">
        <v>559</v>
      </c>
      <c r="N2944" s="6">
        <v>2025</v>
      </c>
      <c r="Q2944" t="s">
        <v>36142</v>
      </c>
      <c r="R2944" s="7">
        <v>37.376786410749098</v>
      </c>
      <c r="S2944" s="7">
        <v>67.252093837800103</v>
      </c>
      <c r="T2944" t="s">
        <v>46</v>
      </c>
      <c r="U2944" t="s">
        <v>36143</v>
      </c>
      <c r="W2944" t="s">
        <v>36143</v>
      </c>
      <c r="X2944" t="s">
        <v>36144</v>
      </c>
      <c r="Y2944" t="s">
        <v>19854</v>
      </c>
      <c r="Z2944" t="s">
        <v>29693</v>
      </c>
      <c r="AC2944" t="s">
        <v>36145</v>
      </c>
      <c r="AG2944" t="s">
        <v>36146</v>
      </c>
      <c r="AH2944" s="27" t="s">
        <v>36147</v>
      </c>
      <c r="AI2944" t="s">
        <v>36148</v>
      </c>
      <c r="AJ2944" t="s">
        <v>36149</v>
      </c>
    </row>
    <row r="2945" spans="1:36" ht="17.25" hidden="1" customHeight="1" x14ac:dyDescent="0.2">
      <c r="A2945" s="4" t="s">
        <v>36150</v>
      </c>
      <c r="B2945" t="s">
        <v>36072</v>
      </c>
      <c r="C2945" t="s">
        <v>36151</v>
      </c>
      <c r="D2945" t="s">
        <v>36152</v>
      </c>
      <c r="E2945" t="s">
        <v>19416</v>
      </c>
      <c r="F2945" t="s">
        <v>86</v>
      </c>
      <c r="G2945" s="5">
        <v>750</v>
      </c>
      <c r="H2945" t="s">
        <v>139</v>
      </c>
      <c r="I2945" t="s">
        <v>43</v>
      </c>
      <c r="J2945" t="s">
        <v>45</v>
      </c>
      <c r="K2945" t="s">
        <v>45</v>
      </c>
      <c r="L2945" t="s">
        <v>45</v>
      </c>
      <c r="M2945" t="s">
        <v>559</v>
      </c>
      <c r="N2945" s="6">
        <v>2023</v>
      </c>
      <c r="R2945" s="7">
        <v>40.237698999999999</v>
      </c>
      <c r="S2945" s="7">
        <v>69.111536999999998</v>
      </c>
      <c r="T2945" t="s">
        <v>46</v>
      </c>
      <c r="U2945" t="s">
        <v>36153</v>
      </c>
      <c r="W2945" t="s">
        <v>36154</v>
      </c>
      <c r="X2945" t="s">
        <v>36155</v>
      </c>
      <c r="Y2945" t="s">
        <v>19854</v>
      </c>
      <c r="Z2945" t="s">
        <v>29693</v>
      </c>
      <c r="AG2945" t="s">
        <v>36156</v>
      </c>
      <c r="AH2945" s="27" t="s">
        <v>36157</v>
      </c>
      <c r="AI2945" t="s">
        <v>36158</v>
      </c>
      <c r="AJ2945" t="s">
        <v>36159</v>
      </c>
    </row>
    <row r="2946" spans="1:36" ht="17.25" hidden="1" customHeight="1" x14ac:dyDescent="0.2">
      <c r="A2946" s="4" t="s">
        <v>36150</v>
      </c>
      <c r="B2946" t="s">
        <v>36072</v>
      </c>
      <c r="C2946" t="s">
        <v>36151</v>
      </c>
      <c r="D2946" t="s">
        <v>36152</v>
      </c>
      <c r="E2946" t="s">
        <v>19150</v>
      </c>
      <c r="F2946" t="s">
        <v>86</v>
      </c>
      <c r="G2946" s="5">
        <v>750</v>
      </c>
      <c r="H2946" t="s">
        <v>139</v>
      </c>
      <c r="I2946" t="s">
        <v>43</v>
      </c>
      <c r="J2946" t="s">
        <v>45</v>
      </c>
      <c r="K2946" t="s">
        <v>45</v>
      </c>
      <c r="L2946" t="s">
        <v>45</v>
      </c>
      <c r="M2946" t="s">
        <v>559</v>
      </c>
      <c r="N2946" s="6">
        <v>2023</v>
      </c>
      <c r="R2946" s="7">
        <v>40.237698999999999</v>
      </c>
      <c r="S2946" s="7">
        <v>69.111536999999998</v>
      </c>
      <c r="T2946" t="s">
        <v>46</v>
      </c>
      <c r="U2946" t="s">
        <v>36153</v>
      </c>
      <c r="W2946" t="s">
        <v>36154</v>
      </c>
      <c r="X2946" t="s">
        <v>36155</v>
      </c>
      <c r="Y2946" t="s">
        <v>19854</v>
      </c>
      <c r="Z2946" t="s">
        <v>29693</v>
      </c>
      <c r="AG2946" t="s">
        <v>36156</v>
      </c>
      <c r="AH2946" s="27" t="s">
        <v>36160</v>
      </c>
      <c r="AI2946" t="s">
        <v>36158</v>
      </c>
      <c r="AJ2946" t="s">
        <v>36161</v>
      </c>
    </row>
    <row r="2947" spans="1:36" ht="17.25" hidden="1" customHeight="1" x14ac:dyDescent="0.2">
      <c r="A2947" s="4" t="s">
        <v>36162</v>
      </c>
      <c r="B2947" t="s">
        <v>36072</v>
      </c>
      <c r="C2947" t="s">
        <v>36163</v>
      </c>
      <c r="D2947" t="s">
        <v>36164</v>
      </c>
      <c r="E2947" t="s">
        <v>40</v>
      </c>
      <c r="F2947" t="s">
        <v>86</v>
      </c>
      <c r="G2947" s="5">
        <v>1573</v>
      </c>
      <c r="H2947" t="s">
        <v>486</v>
      </c>
      <c r="I2947" t="s">
        <v>43</v>
      </c>
      <c r="J2947" t="s">
        <v>45</v>
      </c>
      <c r="K2947" t="s">
        <v>45</v>
      </c>
      <c r="L2947" t="s">
        <v>45</v>
      </c>
      <c r="M2947" t="s">
        <v>559</v>
      </c>
      <c r="N2947" s="6">
        <v>2026</v>
      </c>
      <c r="Q2947" t="s">
        <v>36165</v>
      </c>
      <c r="R2947" s="7">
        <v>40.242114999999998</v>
      </c>
      <c r="S2947" s="7">
        <v>69.105429999999998</v>
      </c>
      <c r="T2947" t="s">
        <v>46</v>
      </c>
      <c r="U2947" t="s">
        <v>36153</v>
      </c>
      <c r="W2947" t="s">
        <v>36154</v>
      </c>
      <c r="X2947" t="s">
        <v>36155</v>
      </c>
      <c r="Y2947" t="s">
        <v>19854</v>
      </c>
      <c r="Z2947" t="s">
        <v>29693</v>
      </c>
      <c r="AG2947" t="s">
        <v>36166</v>
      </c>
      <c r="AH2947" s="27" t="s">
        <v>36167</v>
      </c>
      <c r="AI2947" t="s">
        <v>36168</v>
      </c>
      <c r="AJ2947" t="s">
        <v>36169</v>
      </c>
    </row>
    <row r="2948" spans="1:36" ht="17.25" hidden="1" customHeight="1" x14ac:dyDescent="0.2">
      <c r="A2948" s="4" t="s">
        <v>36185</v>
      </c>
      <c r="B2948" t="s">
        <v>36072</v>
      </c>
      <c r="C2948" t="s">
        <v>36186</v>
      </c>
      <c r="D2948" t="s">
        <v>36187</v>
      </c>
      <c r="E2948" t="s">
        <v>565</v>
      </c>
      <c r="F2948" t="s">
        <v>86</v>
      </c>
      <c r="G2948" s="5">
        <v>280</v>
      </c>
      <c r="H2948" t="s">
        <v>42</v>
      </c>
      <c r="I2948" t="s">
        <v>43</v>
      </c>
      <c r="J2948" t="s">
        <v>559</v>
      </c>
      <c r="N2948" s="6">
        <v>2020</v>
      </c>
      <c r="R2948" s="7">
        <v>42.315235999999999</v>
      </c>
      <c r="S2948" s="7">
        <v>59.554755999999998</v>
      </c>
      <c r="T2948" t="s">
        <v>46</v>
      </c>
      <c r="U2948" t="s">
        <v>36188</v>
      </c>
      <c r="X2948" t="s">
        <v>36189</v>
      </c>
      <c r="Y2948" t="s">
        <v>19854</v>
      </c>
      <c r="Z2948" t="s">
        <v>29693</v>
      </c>
      <c r="AC2948" t="s">
        <v>36190</v>
      </c>
      <c r="AG2948" t="s">
        <v>36191</v>
      </c>
      <c r="AH2948" s="6">
        <v>1247343</v>
      </c>
      <c r="AI2948" t="s">
        <v>36192</v>
      </c>
      <c r="AJ2948" t="s">
        <v>36197</v>
      </c>
    </row>
    <row r="2949" spans="1:36" ht="17.25" hidden="1" customHeight="1" x14ac:dyDescent="0.2">
      <c r="A2949" s="4" t="s">
        <v>36185</v>
      </c>
      <c r="B2949" t="s">
        <v>36072</v>
      </c>
      <c r="C2949" t="s">
        <v>36186</v>
      </c>
      <c r="D2949" t="s">
        <v>36187</v>
      </c>
      <c r="E2949" t="s">
        <v>870</v>
      </c>
      <c r="F2949" t="s">
        <v>86</v>
      </c>
      <c r="G2949" s="5">
        <v>280</v>
      </c>
      <c r="H2949" t="s">
        <v>42</v>
      </c>
      <c r="I2949" t="s">
        <v>43</v>
      </c>
      <c r="J2949" t="s">
        <v>559</v>
      </c>
      <c r="N2949" s="6">
        <v>2020</v>
      </c>
      <c r="R2949" s="7">
        <v>42.315235999999999</v>
      </c>
      <c r="S2949" s="7">
        <v>59.554755999999998</v>
      </c>
      <c r="T2949" t="s">
        <v>46</v>
      </c>
      <c r="U2949" t="s">
        <v>36188</v>
      </c>
      <c r="X2949" t="s">
        <v>36189</v>
      </c>
      <c r="Y2949" t="s">
        <v>19854</v>
      </c>
      <c r="Z2949" t="s">
        <v>29693</v>
      </c>
      <c r="AC2949" t="s">
        <v>36190</v>
      </c>
      <c r="AG2949" t="s">
        <v>36191</v>
      </c>
      <c r="AH2949" s="6">
        <v>1306386</v>
      </c>
      <c r="AI2949" t="s">
        <v>36192</v>
      </c>
      <c r="AJ2949" t="s">
        <v>36198</v>
      </c>
    </row>
    <row r="2950" spans="1:36" ht="17.25" hidden="1" customHeight="1" x14ac:dyDescent="0.2">
      <c r="A2950" s="4" t="s">
        <v>36199</v>
      </c>
      <c r="B2950" t="s">
        <v>36072</v>
      </c>
      <c r="C2950" t="s">
        <v>36200</v>
      </c>
      <c r="D2950" t="s">
        <v>36201</v>
      </c>
      <c r="E2950" t="s">
        <v>565</v>
      </c>
      <c r="F2950" t="s">
        <v>86</v>
      </c>
      <c r="G2950" s="5">
        <v>450</v>
      </c>
      <c r="H2950" t="s">
        <v>42</v>
      </c>
      <c r="I2950" t="s">
        <v>43</v>
      </c>
      <c r="J2950" t="s">
        <v>45</v>
      </c>
      <c r="N2950" s="6">
        <v>2016</v>
      </c>
      <c r="R2950" s="7">
        <v>38.481231999999999</v>
      </c>
      <c r="S2950" s="7">
        <v>65.629769999999994</v>
      </c>
      <c r="T2950" t="s">
        <v>46</v>
      </c>
      <c r="U2950" t="s">
        <v>36202</v>
      </c>
      <c r="W2950" t="s">
        <v>36203</v>
      </c>
      <c r="X2950" t="s">
        <v>36108</v>
      </c>
      <c r="Y2950" t="s">
        <v>19854</v>
      </c>
      <c r="Z2950" t="s">
        <v>29693</v>
      </c>
      <c r="AC2950" t="s">
        <v>36204</v>
      </c>
      <c r="AG2950" t="s">
        <v>36205</v>
      </c>
      <c r="AH2950" s="27" t="s">
        <v>36206</v>
      </c>
      <c r="AI2950" t="s">
        <v>36207</v>
      </c>
      <c r="AJ2950" t="s">
        <v>36208</v>
      </c>
    </row>
    <row r="2951" spans="1:36" ht="17.25" hidden="1" customHeight="1" x14ac:dyDescent="0.2">
      <c r="A2951" s="4" t="s">
        <v>36199</v>
      </c>
      <c r="B2951" t="s">
        <v>36072</v>
      </c>
      <c r="C2951" t="s">
        <v>36200</v>
      </c>
      <c r="D2951" t="s">
        <v>36201</v>
      </c>
      <c r="E2951" t="s">
        <v>870</v>
      </c>
      <c r="F2951" t="s">
        <v>86</v>
      </c>
      <c r="G2951" s="5">
        <v>450</v>
      </c>
      <c r="H2951" t="s">
        <v>42</v>
      </c>
      <c r="I2951" t="s">
        <v>43</v>
      </c>
      <c r="J2951" t="s">
        <v>45</v>
      </c>
      <c r="N2951" s="6">
        <v>2017</v>
      </c>
      <c r="R2951" s="7">
        <v>38.481231999999999</v>
      </c>
      <c r="S2951" s="7">
        <v>65.629769999999994</v>
      </c>
      <c r="T2951" t="s">
        <v>46</v>
      </c>
      <c r="U2951" t="s">
        <v>36202</v>
      </c>
      <c r="W2951" t="s">
        <v>36203</v>
      </c>
      <c r="X2951" t="s">
        <v>36108</v>
      </c>
      <c r="Y2951" t="s">
        <v>19854</v>
      </c>
      <c r="Z2951" t="s">
        <v>29693</v>
      </c>
      <c r="AC2951" t="s">
        <v>36204</v>
      </c>
      <c r="AG2951" t="s">
        <v>36205</v>
      </c>
      <c r="AH2951" s="27" t="s">
        <v>36209</v>
      </c>
      <c r="AI2951" t="s">
        <v>36207</v>
      </c>
      <c r="AJ2951" t="s">
        <v>36210</v>
      </c>
    </row>
    <row r="2952" spans="1:36" ht="17.25" hidden="1" customHeight="1" x14ac:dyDescent="0.2">
      <c r="A2952" s="4" t="s">
        <v>36199</v>
      </c>
      <c r="B2952" t="s">
        <v>36072</v>
      </c>
      <c r="C2952" t="s">
        <v>36200</v>
      </c>
      <c r="D2952" t="s">
        <v>36201</v>
      </c>
      <c r="E2952" t="s">
        <v>873</v>
      </c>
      <c r="F2952" t="s">
        <v>86</v>
      </c>
      <c r="G2952" s="5">
        <v>450</v>
      </c>
      <c r="H2952" t="s">
        <v>139</v>
      </c>
      <c r="I2952" t="s">
        <v>43</v>
      </c>
      <c r="J2952" t="s">
        <v>45</v>
      </c>
      <c r="K2952" t="s">
        <v>45</v>
      </c>
      <c r="L2952" t="s">
        <v>45</v>
      </c>
      <c r="M2952" t="s">
        <v>559</v>
      </c>
      <c r="N2952" s="24">
        <v>2025</v>
      </c>
      <c r="R2952" s="7">
        <v>38.481231999999999</v>
      </c>
      <c r="S2952" s="7">
        <v>65.629769999999994</v>
      </c>
      <c r="T2952" t="s">
        <v>46</v>
      </c>
      <c r="U2952" t="s">
        <v>36202</v>
      </c>
      <c r="W2952" t="s">
        <v>36203</v>
      </c>
      <c r="X2952" t="s">
        <v>36108</v>
      </c>
      <c r="Y2952" t="s">
        <v>19854</v>
      </c>
      <c r="Z2952" t="s">
        <v>29693</v>
      </c>
      <c r="AC2952" t="s">
        <v>36204</v>
      </c>
      <c r="AG2952" t="s">
        <v>36205</v>
      </c>
      <c r="AH2952" s="24">
        <v>1289409</v>
      </c>
      <c r="AI2952" t="s">
        <v>36207</v>
      </c>
      <c r="AJ2952" t="s">
        <v>36211</v>
      </c>
    </row>
    <row r="2953" spans="1:36" ht="17.25" hidden="1" customHeight="1" x14ac:dyDescent="0.2">
      <c r="A2953" s="4" t="s">
        <v>36199</v>
      </c>
      <c r="B2953" t="s">
        <v>36072</v>
      </c>
      <c r="C2953" t="s">
        <v>36200</v>
      </c>
      <c r="D2953" t="s">
        <v>36201</v>
      </c>
      <c r="E2953" t="s">
        <v>590</v>
      </c>
      <c r="F2953" t="s">
        <v>86</v>
      </c>
      <c r="G2953" s="5">
        <v>450</v>
      </c>
      <c r="H2953" t="s">
        <v>139</v>
      </c>
      <c r="I2953" t="s">
        <v>43</v>
      </c>
      <c r="J2953" t="s">
        <v>45</v>
      </c>
      <c r="K2953" t="s">
        <v>45</v>
      </c>
      <c r="L2953" t="s">
        <v>45</v>
      </c>
      <c r="M2953" t="s">
        <v>559</v>
      </c>
      <c r="N2953" s="6">
        <v>2025</v>
      </c>
      <c r="R2953" s="7">
        <v>38.481231999999999</v>
      </c>
      <c r="S2953" s="7">
        <v>65.629769999999994</v>
      </c>
      <c r="T2953" t="s">
        <v>46</v>
      </c>
      <c r="U2953" t="s">
        <v>36202</v>
      </c>
      <c r="W2953" t="s">
        <v>36203</v>
      </c>
      <c r="X2953" t="s">
        <v>36108</v>
      </c>
      <c r="Y2953" t="s">
        <v>19854</v>
      </c>
      <c r="Z2953" t="s">
        <v>29693</v>
      </c>
      <c r="AC2953" t="s">
        <v>36204</v>
      </c>
      <c r="AG2953" t="s">
        <v>36205</v>
      </c>
      <c r="AH2953" s="24">
        <v>1289410</v>
      </c>
      <c r="AI2953" t="s">
        <v>36207</v>
      </c>
      <c r="AJ2953" t="s">
        <v>36212</v>
      </c>
    </row>
    <row r="2954" spans="1:36" ht="17.25" hidden="1" customHeight="1" x14ac:dyDescent="0.2">
      <c r="A2954" s="4" t="s">
        <v>36214</v>
      </c>
      <c r="B2954" t="s">
        <v>36072</v>
      </c>
      <c r="C2954" t="s">
        <v>36215</v>
      </c>
      <c r="D2954" t="s">
        <v>36216</v>
      </c>
      <c r="E2954" t="s">
        <v>40</v>
      </c>
      <c r="F2954" t="s">
        <v>86</v>
      </c>
      <c r="G2954" s="5">
        <v>240</v>
      </c>
      <c r="H2954" t="s">
        <v>42</v>
      </c>
      <c r="I2954" t="s">
        <v>43</v>
      </c>
      <c r="J2954" t="s">
        <v>559</v>
      </c>
      <c r="K2954" t="s">
        <v>45</v>
      </c>
      <c r="L2954" t="s">
        <v>45</v>
      </c>
      <c r="M2954" t="s">
        <v>559</v>
      </c>
      <c r="N2954" s="6">
        <v>2022</v>
      </c>
      <c r="R2954" s="7">
        <v>41.383017000000002</v>
      </c>
      <c r="S2954" s="7">
        <v>69.361198000000002</v>
      </c>
      <c r="T2954" t="s">
        <v>46</v>
      </c>
      <c r="U2954" t="s">
        <v>36217</v>
      </c>
      <c r="W2954" t="s">
        <v>36218</v>
      </c>
      <c r="X2954" t="s">
        <v>36217</v>
      </c>
      <c r="Y2954" t="s">
        <v>19854</v>
      </c>
      <c r="Z2954" t="s">
        <v>29693</v>
      </c>
      <c r="AG2954" t="s">
        <v>45</v>
      </c>
      <c r="AI2954" t="s">
        <v>36219</v>
      </c>
      <c r="AJ2954" t="s">
        <v>36220</v>
      </c>
    </row>
    <row r="2955" spans="1:36" ht="17.25" hidden="1" customHeight="1" x14ac:dyDescent="0.2">
      <c r="A2955" s="4" t="s">
        <v>36214</v>
      </c>
      <c r="B2955" t="s">
        <v>36072</v>
      </c>
      <c r="C2955" t="s">
        <v>36215</v>
      </c>
      <c r="D2955" t="s">
        <v>36216</v>
      </c>
      <c r="E2955" t="s">
        <v>56</v>
      </c>
      <c r="F2955" t="s">
        <v>86</v>
      </c>
      <c r="G2955" s="5">
        <v>230</v>
      </c>
      <c r="H2955" t="s">
        <v>42</v>
      </c>
      <c r="I2955" t="s">
        <v>43</v>
      </c>
      <c r="J2955" t="s">
        <v>45</v>
      </c>
      <c r="K2955" t="s">
        <v>45</v>
      </c>
      <c r="L2955" t="s">
        <v>45</v>
      </c>
      <c r="M2955" t="s">
        <v>559</v>
      </c>
      <c r="N2955" s="24">
        <v>2022</v>
      </c>
      <c r="R2955" s="7">
        <v>41.383017000000002</v>
      </c>
      <c r="S2955" s="7">
        <v>69.361198000000002</v>
      </c>
      <c r="T2955" t="s">
        <v>46</v>
      </c>
      <c r="U2955" t="s">
        <v>36217</v>
      </c>
      <c r="W2955" t="s">
        <v>36218</v>
      </c>
      <c r="X2955" t="s">
        <v>36217</v>
      </c>
      <c r="Y2955" t="s">
        <v>19854</v>
      </c>
      <c r="Z2955" t="s">
        <v>29693</v>
      </c>
      <c r="AG2955" t="s">
        <v>45</v>
      </c>
      <c r="AI2955" t="s">
        <v>36219</v>
      </c>
      <c r="AJ2955" t="s">
        <v>36221</v>
      </c>
    </row>
    <row r="2956" spans="1:36" ht="17.25" hidden="1" customHeight="1" x14ac:dyDescent="0.2">
      <c r="A2956" s="4" t="s">
        <v>36222</v>
      </c>
      <c r="B2956" t="s">
        <v>36072</v>
      </c>
      <c r="C2956" t="s">
        <v>36223</v>
      </c>
      <c r="D2956" t="s">
        <v>36216</v>
      </c>
      <c r="E2956" t="s">
        <v>40</v>
      </c>
      <c r="F2956" t="s">
        <v>86</v>
      </c>
      <c r="G2956" s="5">
        <v>240</v>
      </c>
      <c r="H2956" t="s">
        <v>42</v>
      </c>
      <c r="I2956" t="s">
        <v>43</v>
      </c>
      <c r="J2956" t="s">
        <v>559</v>
      </c>
      <c r="L2956" t="s">
        <v>45</v>
      </c>
      <c r="M2956" t="s">
        <v>559</v>
      </c>
      <c r="N2956" s="24">
        <v>2022</v>
      </c>
      <c r="R2956" s="7">
        <v>41.449351</v>
      </c>
      <c r="S2956" s="7">
        <v>69.503406999999996</v>
      </c>
      <c r="T2956" t="s">
        <v>504</v>
      </c>
      <c r="U2956" t="s">
        <v>36217</v>
      </c>
      <c r="W2956" t="s">
        <v>36218</v>
      </c>
      <c r="X2956" t="s">
        <v>36217</v>
      </c>
      <c r="Y2956" t="s">
        <v>19854</v>
      </c>
      <c r="Z2956" t="s">
        <v>29693</v>
      </c>
      <c r="AC2956" t="s">
        <v>36224</v>
      </c>
      <c r="AG2956" t="s">
        <v>36225</v>
      </c>
      <c r="AH2956" s="8" t="s">
        <v>36226</v>
      </c>
      <c r="AI2956" t="s">
        <v>36227</v>
      </c>
      <c r="AJ2956" t="s">
        <v>36228</v>
      </c>
    </row>
    <row r="2957" spans="1:36" ht="17.25" hidden="1" customHeight="1" x14ac:dyDescent="0.2">
      <c r="A2957" s="4" t="s">
        <v>36229</v>
      </c>
      <c r="B2957" t="s">
        <v>36072</v>
      </c>
      <c r="C2957" t="s">
        <v>36230</v>
      </c>
      <c r="D2957" t="s">
        <v>36231</v>
      </c>
      <c r="E2957" t="s">
        <v>4764</v>
      </c>
      <c r="F2957" t="s">
        <v>64</v>
      </c>
      <c r="G2957" s="5">
        <v>370</v>
      </c>
      <c r="H2957" t="s">
        <v>42</v>
      </c>
      <c r="I2957" t="s">
        <v>43</v>
      </c>
      <c r="J2957" t="s">
        <v>44</v>
      </c>
      <c r="N2957" s="24">
        <v>2015</v>
      </c>
      <c r="R2957" s="7">
        <v>41.379600000000003</v>
      </c>
      <c r="S2957" s="7">
        <v>69.370216999999997</v>
      </c>
      <c r="T2957" t="s">
        <v>46</v>
      </c>
      <c r="U2957" t="s">
        <v>36232</v>
      </c>
      <c r="X2957" t="s">
        <v>36217</v>
      </c>
      <c r="Y2957" t="s">
        <v>19854</v>
      </c>
      <c r="Z2957" t="s">
        <v>29693</v>
      </c>
      <c r="AG2957" t="s">
        <v>36233</v>
      </c>
      <c r="AH2957" s="8" t="s">
        <v>36239</v>
      </c>
      <c r="AI2957" t="s">
        <v>36234</v>
      </c>
      <c r="AJ2957" t="s">
        <v>36240</v>
      </c>
    </row>
    <row r="2958" spans="1:36" ht="17.25" hidden="1" customHeight="1" x14ac:dyDescent="0.2">
      <c r="A2958" s="4" t="s">
        <v>36249</v>
      </c>
      <c r="B2958" t="s">
        <v>36072</v>
      </c>
      <c r="C2958" t="s">
        <v>36250</v>
      </c>
      <c r="D2958" t="s">
        <v>36251</v>
      </c>
      <c r="E2958" t="s">
        <v>40</v>
      </c>
      <c r="F2958" t="s">
        <v>86</v>
      </c>
      <c r="G2958" s="5">
        <v>450</v>
      </c>
      <c r="H2958" t="s">
        <v>42</v>
      </c>
      <c r="I2958" t="s">
        <v>43</v>
      </c>
      <c r="J2958" t="s">
        <v>559</v>
      </c>
      <c r="N2958" s="24">
        <v>2019</v>
      </c>
      <c r="R2958" s="7">
        <v>40.997051999999996</v>
      </c>
      <c r="S2958" s="7">
        <v>71.458275999999998</v>
      </c>
      <c r="T2958" t="s">
        <v>46</v>
      </c>
      <c r="U2958" t="s">
        <v>36252</v>
      </c>
      <c r="X2958" t="s">
        <v>36253</v>
      </c>
      <c r="Y2958" t="s">
        <v>19854</v>
      </c>
      <c r="Z2958" t="s">
        <v>29693</v>
      </c>
      <c r="AG2958" t="s">
        <v>36254</v>
      </c>
      <c r="AH2958" s="24">
        <v>1255095</v>
      </c>
      <c r="AI2958" t="s">
        <v>36255</v>
      </c>
      <c r="AJ2958" t="s">
        <v>36256</v>
      </c>
    </row>
    <row r="2959" spans="1:36" ht="17.25" hidden="1" customHeight="1" x14ac:dyDescent="0.2">
      <c r="A2959" s="4" t="s">
        <v>36249</v>
      </c>
      <c r="B2959" t="s">
        <v>36072</v>
      </c>
      <c r="C2959" t="s">
        <v>36250</v>
      </c>
      <c r="D2959" t="s">
        <v>36251</v>
      </c>
      <c r="E2959" t="s">
        <v>56</v>
      </c>
      <c r="F2959" t="s">
        <v>86</v>
      </c>
      <c r="G2959" s="5">
        <v>450</v>
      </c>
      <c r="H2959" t="s">
        <v>42</v>
      </c>
      <c r="I2959" t="s">
        <v>43</v>
      </c>
      <c r="J2959" t="s">
        <v>559</v>
      </c>
      <c r="N2959" s="6">
        <v>2020</v>
      </c>
      <c r="P2959" s="25"/>
      <c r="R2959" s="7">
        <v>40.997051999999996</v>
      </c>
      <c r="S2959" s="7">
        <v>71.458275999999998</v>
      </c>
      <c r="T2959" t="s">
        <v>46</v>
      </c>
      <c r="U2959" t="s">
        <v>36252</v>
      </c>
      <c r="X2959" t="s">
        <v>36253</v>
      </c>
      <c r="Y2959" t="s">
        <v>19854</v>
      </c>
      <c r="Z2959" t="s">
        <v>29693</v>
      </c>
      <c r="AG2959" t="s">
        <v>36254</v>
      </c>
      <c r="AH2959" s="6">
        <v>1255096</v>
      </c>
      <c r="AI2959" t="s">
        <v>36255</v>
      </c>
      <c r="AJ2959" t="s">
        <v>36257</v>
      </c>
    </row>
    <row r="2960" spans="1:36" ht="17.25" hidden="1" customHeight="1" x14ac:dyDescent="0.2">
      <c r="A2960" s="4" t="s">
        <v>36258</v>
      </c>
      <c r="B2960" t="s">
        <v>36072</v>
      </c>
      <c r="C2960" t="s">
        <v>36259</v>
      </c>
      <c r="D2960" t="s">
        <v>36260</v>
      </c>
      <c r="E2960" t="s">
        <v>40</v>
      </c>
      <c r="F2960" t="s">
        <v>86</v>
      </c>
      <c r="G2960" s="5">
        <v>174</v>
      </c>
      <c r="H2960" t="s">
        <v>42</v>
      </c>
      <c r="I2960" t="s">
        <v>43</v>
      </c>
      <c r="J2960" t="s">
        <v>559</v>
      </c>
      <c r="K2960" t="s">
        <v>45</v>
      </c>
      <c r="L2960" t="s">
        <v>45</v>
      </c>
      <c r="M2960" t="s">
        <v>559</v>
      </c>
      <c r="N2960" s="6">
        <v>2022</v>
      </c>
      <c r="R2960" s="7">
        <v>41.349815225616297</v>
      </c>
      <c r="S2960" s="7">
        <v>60.593367877535698</v>
      </c>
      <c r="T2960" t="s">
        <v>504</v>
      </c>
      <c r="U2960" t="s">
        <v>36261</v>
      </c>
      <c r="W2960" t="s">
        <v>36261</v>
      </c>
      <c r="X2960" t="s">
        <v>36262</v>
      </c>
      <c r="Y2960" t="s">
        <v>19854</v>
      </c>
      <c r="Z2960" t="s">
        <v>29693</v>
      </c>
      <c r="AC2960" t="s">
        <v>36263</v>
      </c>
      <c r="AG2960" t="s">
        <v>36264</v>
      </c>
      <c r="AH2960" s="6">
        <v>1310669</v>
      </c>
      <c r="AI2960" t="s">
        <v>36265</v>
      </c>
      <c r="AJ2960" t="s">
        <v>36266</v>
      </c>
    </row>
    <row r="2961" spans="1:36" ht="17.25" hidden="1" customHeight="1" x14ac:dyDescent="0.2">
      <c r="A2961" s="4" t="s">
        <v>36267</v>
      </c>
      <c r="B2961" t="s">
        <v>36072</v>
      </c>
      <c r="C2961" t="s">
        <v>36268</v>
      </c>
      <c r="D2961" t="s">
        <v>36269</v>
      </c>
      <c r="E2961" t="s">
        <v>40</v>
      </c>
      <c r="F2961" t="s">
        <v>86</v>
      </c>
      <c r="G2961" s="5">
        <v>220</v>
      </c>
      <c r="H2961" t="s">
        <v>42</v>
      </c>
      <c r="I2961" t="s">
        <v>528</v>
      </c>
      <c r="J2961" t="s">
        <v>44</v>
      </c>
      <c r="K2961" t="s">
        <v>45</v>
      </c>
      <c r="L2961" t="s">
        <v>45</v>
      </c>
      <c r="M2961" t="s">
        <v>559</v>
      </c>
      <c r="N2961" s="6">
        <v>2022</v>
      </c>
      <c r="R2961" s="7">
        <v>40.284821360654497</v>
      </c>
      <c r="S2961" s="7">
        <v>68.834221951263899</v>
      </c>
      <c r="T2961" t="s">
        <v>504</v>
      </c>
      <c r="U2961" t="s">
        <v>36270</v>
      </c>
      <c r="X2961" t="s">
        <v>36155</v>
      </c>
      <c r="Y2961" t="s">
        <v>19854</v>
      </c>
      <c r="Z2961" t="s">
        <v>29693</v>
      </c>
      <c r="AC2961" t="s">
        <v>36271</v>
      </c>
      <c r="AG2961" t="s">
        <v>36272</v>
      </c>
      <c r="AH2961" s="6">
        <v>1314852</v>
      </c>
      <c r="AI2961" t="s">
        <v>36273</v>
      </c>
      <c r="AJ2961" t="s">
        <v>36274</v>
      </c>
    </row>
    <row r="2962" spans="1:36" ht="17.25" hidden="1" customHeight="1" x14ac:dyDescent="0.2">
      <c r="A2962" s="4" t="s">
        <v>36286</v>
      </c>
      <c r="B2962" t="s">
        <v>36276</v>
      </c>
      <c r="C2962" t="s">
        <v>36287</v>
      </c>
      <c r="E2962" t="s">
        <v>565</v>
      </c>
      <c r="F2962" t="s">
        <v>617</v>
      </c>
      <c r="G2962" s="5">
        <v>800</v>
      </c>
      <c r="H2962" t="s">
        <v>486</v>
      </c>
      <c r="I2962" t="s">
        <v>43</v>
      </c>
      <c r="J2962" t="s">
        <v>559</v>
      </c>
      <c r="K2962" t="s">
        <v>45</v>
      </c>
      <c r="L2962" t="s">
        <v>45</v>
      </c>
      <c r="N2962" s="27">
        <v>2024</v>
      </c>
      <c r="R2962" s="7">
        <v>9.3057812112113893</v>
      </c>
      <c r="S2962" s="7">
        <v>105.720515635868</v>
      </c>
      <c r="T2962" t="s">
        <v>46</v>
      </c>
      <c r="U2962" t="s">
        <v>36288</v>
      </c>
      <c r="X2962" t="s">
        <v>36289</v>
      </c>
      <c r="Y2962" t="s">
        <v>19854</v>
      </c>
      <c r="Z2962" t="s">
        <v>21007</v>
      </c>
      <c r="AG2962" t="s">
        <v>36290</v>
      </c>
      <c r="AH2962" s="8">
        <v>1292334</v>
      </c>
      <c r="AI2962" t="s">
        <v>36291</v>
      </c>
      <c r="AJ2962" t="s">
        <v>36292</v>
      </c>
    </row>
    <row r="2963" spans="1:36" ht="17.25" hidden="1" customHeight="1" x14ac:dyDescent="0.2">
      <c r="A2963" s="4" t="s">
        <v>36286</v>
      </c>
      <c r="B2963" t="s">
        <v>36276</v>
      </c>
      <c r="C2963" t="s">
        <v>36287</v>
      </c>
      <c r="E2963" t="s">
        <v>870</v>
      </c>
      <c r="F2963" t="s">
        <v>617</v>
      </c>
      <c r="G2963" s="5">
        <v>800</v>
      </c>
      <c r="H2963" t="s">
        <v>486</v>
      </c>
      <c r="I2963" t="s">
        <v>43</v>
      </c>
      <c r="J2963" t="s">
        <v>559</v>
      </c>
      <c r="K2963" t="s">
        <v>45</v>
      </c>
      <c r="L2963" t="s">
        <v>45</v>
      </c>
      <c r="N2963" s="8">
        <v>2024</v>
      </c>
      <c r="R2963" s="7">
        <v>9.3057812112113893</v>
      </c>
      <c r="S2963" s="7">
        <v>105.720515635868</v>
      </c>
      <c r="T2963" t="s">
        <v>46</v>
      </c>
      <c r="U2963" t="s">
        <v>36288</v>
      </c>
      <c r="X2963" t="s">
        <v>36289</v>
      </c>
      <c r="Y2963" t="s">
        <v>19854</v>
      </c>
      <c r="Z2963" t="s">
        <v>21007</v>
      </c>
      <c r="AG2963" t="s">
        <v>36290</v>
      </c>
      <c r="AH2963" s="8" t="s">
        <v>45</v>
      </c>
      <c r="AI2963" t="s">
        <v>36291</v>
      </c>
      <c r="AJ2963" t="s">
        <v>36293</v>
      </c>
    </row>
    <row r="2964" spans="1:36" ht="17.25" hidden="1" customHeight="1" x14ac:dyDescent="0.2">
      <c r="A2964" s="4" t="s">
        <v>36286</v>
      </c>
      <c r="B2964" t="s">
        <v>36276</v>
      </c>
      <c r="C2964" t="s">
        <v>36287</v>
      </c>
      <c r="E2964" t="s">
        <v>873</v>
      </c>
      <c r="F2964" t="s">
        <v>617</v>
      </c>
      <c r="G2964" s="5">
        <v>800</v>
      </c>
      <c r="H2964" t="s">
        <v>486</v>
      </c>
      <c r="I2964" t="s">
        <v>43</v>
      </c>
      <c r="J2964" t="s">
        <v>559</v>
      </c>
      <c r="K2964" t="s">
        <v>45</v>
      </c>
      <c r="L2964" t="s">
        <v>45</v>
      </c>
      <c r="N2964" s="27">
        <v>2024</v>
      </c>
      <c r="R2964" s="7">
        <v>9.3057812112113893</v>
      </c>
      <c r="S2964" s="7">
        <v>105.720515635868</v>
      </c>
      <c r="T2964" t="s">
        <v>46</v>
      </c>
      <c r="U2964" t="s">
        <v>36288</v>
      </c>
      <c r="X2964" t="s">
        <v>36289</v>
      </c>
      <c r="Y2964" t="s">
        <v>19854</v>
      </c>
      <c r="Z2964" t="s">
        <v>21007</v>
      </c>
      <c r="AG2964" t="s">
        <v>36290</v>
      </c>
      <c r="AH2964" s="8" t="s">
        <v>45</v>
      </c>
      <c r="AI2964" t="s">
        <v>36291</v>
      </c>
      <c r="AJ2964" t="s">
        <v>36294</v>
      </c>
    </row>
    <row r="2965" spans="1:36" ht="17.25" hidden="1" customHeight="1" x14ac:dyDescent="0.2">
      <c r="A2965" s="4" t="s">
        <v>36286</v>
      </c>
      <c r="B2965" t="s">
        <v>36276</v>
      </c>
      <c r="C2965" t="s">
        <v>36287</v>
      </c>
      <c r="E2965" t="s">
        <v>590</v>
      </c>
      <c r="F2965" t="s">
        <v>617</v>
      </c>
      <c r="G2965" s="5">
        <v>800</v>
      </c>
      <c r="H2965" t="s">
        <v>486</v>
      </c>
      <c r="I2965" t="s">
        <v>43</v>
      </c>
      <c r="J2965" t="s">
        <v>559</v>
      </c>
      <c r="K2965" t="s">
        <v>45</v>
      </c>
      <c r="L2965" t="s">
        <v>45</v>
      </c>
      <c r="N2965" s="27">
        <v>2024</v>
      </c>
      <c r="O2965" s="25"/>
      <c r="P2965" s="25"/>
      <c r="R2965" s="7">
        <v>9.3057812112113893</v>
      </c>
      <c r="S2965" s="7">
        <v>105.720515635868</v>
      </c>
      <c r="T2965" t="s">
        <v>46</v>
      </c>
      <c r="U2965" t="s">
        <v>36288</v>
      </c>
      <c r="X2965" t="s">
        <v>36289</v>
      </c>
      <c r="Y2965" t="s">
        <v>19854</v>
      </c>
      <c r="Z2965" t="s">
        <v>21007</v>
      </c>
      <c r="AG2965" t="s">
        <v>36290</v>
      </c>
      <c r="AH2965" s="27" t="s">
        <v>45</v>
      </c>
      <c r="AI2965" t="s">
        <v>36291</v>
      </c>
      <c r="AJ2965" t="s">
        <v>36295</v>
      </c>
    </row>
    <row r="2966" spans="1:36" ht="17.25" hidden="1" customHeight="1" x14ac:dyDescent="0.2">
      <c r="A2966" s="4" t="s">
        <v>36308</v>
      </c>
      <c r="B2966" t="s">
        <v>36276</v>
      </c>
      <c r="C2966" t="s">
        <v>36309</v>
      </c>
      <c r="E2966" t="s">
        <v>40</v>
      </c>
      <c r="F2966" t="s">
        <v>617</v>
      </c>
      <c r="G2966" s="5">
        <v>1500</v>
      </c>
      <c r="H2966" t="s">
        <v>486</v>
      </c>
      <c r="I2966" t="s">
        <v>43</v>
      </c>
      <c r="J2966" t="s">
        <v>45</v>
      </c>
      <c r="K2966" t="s">
        <v>45</v>
      </c>
      <c r="L2966" t="s">
        <v>45</v>
      </c>
      <c r="N2966" s="27">
        <v>2026</v>
      </c>
      <c r="O2966" s="25"/>
      <c r="P2966" s="25"/>
      <c r="R2966" s="7">
        <v>11.3355911</v>
      </c>
      <c r="S2966" s="7">
        <v>108.88906009999999</v>
      </c>
      <c r="T2966" t="s">
        <v>504</v>
      </c>
      <c r="U2966" t="s">
        <v>36310</v>
      </c>
      <c r="X2966" t="s">
        <v>36311</v>
      </c>
      <c r="Y2966" t="s">
        <v>19854</v>
      </c>
      <c r="Z2966" t="s">
        <v>21007</v>
      </c>
      <c r="AC2966" t="s">
        <v>36312</v>
      </c>
      <c r="AG2966" t="s">
        <v>36313</v>
      </c>
      <c r="AH2966" s="27"/>
      <c r="AI2966" t="s">
        <v>36314</v>
      </c>
      <c r="AJ2966" t="s">
        <v>36315</v>
      </c>
    </row>
    <row r="2967" spans="1:36" ht="17.25" hidden="1" customHeight="1" x14ac:dyDescent="0.2">
      <c r="A2967" s="4" t="s">
        <v>36346</v>
      </c>
      <c r="B2967" t="s">
        <v>36276</v>
      </c>
      <c r="C2967" t="s">
        <v>36347</v>
      </c>
      <c r="E2967" t="s">
        <v>565</v>
      </c>
      <c r="F2967" t="s">
        <v>86</v>
      </c>
      <c r="G2967" s="5">
        <v>750</v>
      </c>
      <c r="H2967" t="s">
        <v>558</v>
      </c>
      <c r="I2967" t="s">
        <v>43</v>
      </c>
      <c r="J2967" t="s">
        <v>45</v>
      </c>
      <c r="K2967" t="s">
        <v>45</v>
      </c>
      <c r="L2967" t="s">
        <v>45</v>
      </c>
      <c r="M2967" t="s">
        <v>5341</v>
      </c>
      <c r="N2967" s="27">
        <v>2030</v>
      </c>
      <c r="R2967" s="7">
        <v>15.378140999999999</v>
      </c>
      <c r="S2967" s="7">
        <v>108.75372400000001</v>
      </c>
      <c r="T2967" t="s">
        <v>46</v>
      </c>
      <c r="U2967" t="s">
        <v>36348</v>
      </c>
      <c r="W2967" t="s">
        <v>36349</v>
      </c>
      <c r="X2967" t="s">
        <v>36350</v>
      </c>
      <c r="Y2967" t="s">
        <v>19854</v>
      </c>
      <c r="Z2967" t="s">
        <v>21007</v>
      </c>
      <c r="AG2967" t="s">
        <v>36351</v>
      </c>
      <c r="AH2967" s="27" t="s">
        <v>45</v>
      </c>
      <c r="AI2967" t="s">
        <v>36352</v>
      </c>
      <c r="AJ2967" t="s">
        <v>36353</v>
      </c>
    </row>
    <row r="2968" spans="1:36" ht="17.25" hidden="1" customHeight="1" x14ac:dyDescent="0.2">
      <c r="A2968" s="4" t="s">
        <v>36346</v>
      </c>
      <c r="B2968" t="s">
        <v>36276</v>
      </c>
      <c r="C2968" t="s">
        <v>36347</v>
      </c>
      <c r="E2968" t="s">
        <v>870</v>
      </c>
      <c r="F2968" t="s">
        <v>86</v>
      </c>
      <c r="G2968" s="5">
        <v>750</v>
      </c>
      <c r="H2968" t="s">
        <v>558</v>
      </c>
      <c r="I2968" t="s">
        <v>43</v>
      </c>
      <c r="J2968" t="s">
        <v>45</v>
      </c>
      <c r="K2968" t="s">
        <v>45</v>
      </c>
      <c r="L2968" t="s">
        <v>45</v>
      </c>
      <c r="M2968" t="s">
        <v>5341</v>
      </c>
      <c r="N2968" s="27">
        <v>2030</v>
      </c>
      <c r="R2968" s="7">
        <v>15.378140999999999</v>
      </c>
      <c r="S2968" s="7">
        <v>108.75372400000001</v>
      </c>
      <c r="T2968" t="s">
        <v>46</v>
      </c>
      <c r="U2968" t="s">
        <v>36348</v>
      </c>
      <c r="W2968" t="s">
        <v>36349</v>
      </c>
      <c r="X2968" t="s">
        <v>36350</v>
      </c>
      <c r="Y2968" t="s">
        <v>19854</v>
      </c>
      <c r="Z2968" t="s">
        <v>21007</v>
      </c>
      <c r="AG2968" t="s">
        <v>36354</v>
      </c>
      <c r="AH2968" s="27" t="s">
        <v>45</v>
      </c>
      <c r="AI2968" t="s">
        <v>36352</v>
      </c>
      <c r="AJ2968" t="s">
        <v>36355</v>
      </c>
    </row>
    <row r="2969" spans="1:36" ht="17.25" hidden="1" customHeight="1" x14ac:dyDescent="0.2">
      <c r="A2969" s="4" t="s">
        <v>36346</v>
      </c>
      <c r="B2969" t="s">
        <v>36276</v>
      </c>
      <c r="C2969" t="s">
        <v>36347</v>
      </c>
      <c r="E2969" t="s">
        <v>873</v>
      </c>
      <c r="F2969" t="s">
        <v>86</v>
      </c>
      <c r="G2969" s="5">
        <v>750</v>
      </c>
      <c r="H2969" t="s">
        <v>558</v>
      </c>
      <c r="I2969" t="s">
        <v>43</v>
      </c>
      <c r="J2969" t="s">
        <v>45</v>
      </c>
      <c r="K2969" t="s">
        <v>45</v>
      </c>
      <c r="L2969" t="s">
        <v>45</v>
      </c>
      <c r="M2969" t="s">
        <v>5341</v>
      </c>
      <c r="N2969" s="8">
        <v>2030</v>
      </c>
      <c r="R2969" s="7">
        <v>15.378140999999999</v>
      </c>
      <c r="S2969" s="7">
        <v>108.75372400000001</v>
      </c>
      <c r="T2969" t="s">
        <v>46</v>
      </c>
      <c r="U2969" t="s">
        <v>36348</v>
      </c>
      <c r="W2969" t="s">
        <v>36349</v>
      </c>
      <c r="X2969" t="s">
        <v>36350</v>
      </c>
      <c r="Y2969" t="s">
        <v>19854</v>
      </c>
      <c r="Z2969" t="s">
        <v>21007</v>
      </c>
      <c r="AG2969" t="s">
        <v>36351</v>
      </c>
      <c r="AH2969" s="8" t="s">
        <v>45</v>
      </c>
      <c r="AI2969" t="s">
        <v>36352</v>
      </c>
      <c r="AJ2969" t="s">
        <v>36356</v>
      </c>
    </row>
    <row r="2970" spans="1:36" ht="17.25" hidden="1" customHeight="1" x14ac:dyDescent="0.2">
      <c r="A2970" s="4" t="s">
        <v>36373</v>
      </c>
      <c r="B2970" t="s">
        <v>36276</v>
      </c>
      <c r="C2970" t="s">
        <v>36374</v>
      </c>
      <c r="E2970" t="s">
        <v>63</v>
      </c>
      <c r="F2970" t="s">
        <v>617</v>
      </c>
      <c r="G2970" s="5">
        <v>1500</v>
      </c>
      <c r="H2970" t="s">
        <v>558</v>
      </c>
      <c r="I2970" t="s">
        <v>43</v>
      </c>
      <c r="J2970" t="s">
        <v>45</v>
      </c>
      <c r="K2970" t="s">
        <v>45</v>
      </c>
      <c r="L2970" t="s">
        <v>45</v>
      </c>
      <c r="N2970" s="6">
        <v>2030</v>
      </c>
      <c r="P2970" s="25"/>
      <c r="R2970" s="7">
        <v>16.994429</v>
      </c>
      <c r="S2970" s="7">
        <v>107.11536099999999</v>
      </c>
      <c r="T2970" t="s">
        <v>504</v>
      </c>
      <c r="U2970" t="s">
        <v>45</v>
      </c>
      <c r="X2970" t="s">
        <v>36375</v>
      </c>
      <c r="Y2970" t="s">
        <v>19854</v>
      </c>
      <c r="Z2970" t="s">
        <v>21007</v>
      </c>
      <c r="AG2970" t="s">
        <v>45</v>
      </c>
      <c r="AI2970" t="s">
        <v>36376</v>
      </c>
      <c r="AJ2970" t="s">
        <v>36377</v>
      </c>
    </row>
    <row r="2971" spans="1:36" ht="17.25" hidden="1" customHeight="1" x14ac:dyDescent="0.2">
      <c r="A2971" s="4" t="s">
        <v>36379</v>
      </c>
      <c r="B2971" t="s">
        <v>36276</v>
      </c>
      <c r="C2971" t="s">
        <v>36380</v>
      </c>
      <c r="E2971" t="s">
        <v>387</v>
      </c>
      <c r="F2971" t="s">
        <v>617</v>
      </c>
      <c r="G2971" s="5">
        <v>1200</v>
      </c>
      <c r="H2971" t="s">
        <v>486</v>
      </c>
      <c r="I2971" t="s">
        <v>43</v>
      </c>
      <c r="J2971" t="s">
        <v>45</v>
      </c>
      <c r="K2971" t="s">
        <v>45</v>
      </c>
      <c r="L2971" t="s">
        <v>45</v>
      </c>
      <c r="N2971" s="27">
        <v>2030</v>
      </c>
      <c r="P2971" s="25"/>
      <c r="R2971" s="7">
        <v>10.6416766</v>
      </c>
      <c r="S2971" s="7">
        <v>106.7456021</v>
      </c>
      <c r="T2971" t="s">
        <v>504</v>
      </c>
      <c r="U2971" t="s">
        <v>36381</v>
      </c>
      <c r="X2971" t="s">
        <v>36382</v>
      </c>
      <c r="Y2971" t="s">
        <v>19854</v>
      </c>
      <c r="Z2971" t="s">
        <v>21007</v>
      </c>
      <c r="AG2971" t="s">
        <v>36383</v>
      </c>
      <c r="AI2971" t="s">
        <v>36384</v>
      </c>
      <c r="AJ2971" t="s">
        <v>36388</v>
      </c>
    </row>
    <row r="2972" spans="1:36" ht="17.25" hidden="1" customHeight="1" x14ac:dyDescent="0.2">
      <c r="A2972" s="4" t="s">
        <v>36404</v>
      </c>
      <c r="B2972" t="s">
        <v>36276</v>
      </c>
      <c r="C2972" t="s">
        <v>36405</v>
      </c>
      <c r="E2972" t="s">
        <v>40</v>
      </c>
      <c r="F2972" t="s">
        <v>617</v>
      </c>
      <c r="G2972" s="5">
        <v>1500</v>
      </c>
      <c r="H2972" t="s">
        <v>558</v>
      </c>
      <c r="I2972" t="s">
        <v>45</v>
      </c>
      <c r="J2972" t="s">
        <v>45</v>
      </c>
      <c r="K2972" t="s">
        <v>45</v>
      </c>
      <c r="L2972" t="s">
        <v>45</v>
      </c>
      <c r="M2972" t="s">
        <v>5341</v>
      </c>
      <c r="N2972" s="27">
        <v>2030</v>
      </c>
      <c r="P2972" s="25"/>
      <c r="R2972" s="7">
        <v>10.5716</v>
      </c>
      <c r="S2972" s="7">
        <v>106.73406</v>
      </c>
      <c r="T2972" t="s">
        <v>46</v>
      </c>
      <c r="U2972" t="s">
        <v>36406</v>
      </c>
      <c r="X2972" t="s">
        <v>36407</v>
      </c>
      <c r="Y2972" t="s">
        <v>19854</v>
      </c>
      <c r="Z2972" t="s">
        <v>21007</v>
      </c>
      <c r="AG2972" t="s">
        <v>36408</v>
      </c>
      <c r="AH2972" s="8">
        <v>1309823</v>
      </c>
      <c r="AI2972" t="s">
        <v>36409</v>
      </c>
      <c r="AJ2972" t="s">
        <v>36410</v>
      </c>
    </row>
    <row r="2973" spans="1:36" ht="17.25" hidden="1" customHeight="1" x14ac:dyDescent="0.2">
      <c r="A2973" s="4" t="s">
        <v>36404</v>
      </c>
      <c r="B2973" t="s">
        <v>36276</v>
      </c>
      <c r="C2973" t="s">
        <v>36405</v>
      </c>
      <c r="E2973" t="s">
        <v>56</v>
      </c>
      <c r="F2973" t="s">
        <v>617</v>
      </c>
      <c r="G2973" s="5">
        <v>1500</v>
      </c>
      <c r="H2973" t="s">
        <v>558</v>
      </c>
      <c r="I2973" t="s">
        <v>45</v>
      </c>
      <c r="J2973" t="s">
        <v>45</v>
      </c>
      <c r="K2973" t="s">
        <v>45</v>
      </c>
      <c r="L2973" t="s">
        <v>45</v>
      </c>
      <c r="M2973" t="s">
        <v>5341</v>
      </c>
      <c r="N2973" s="27">
        <v>2035</v>
      </c>
      <c r="P2973" s="25"/>
      <c r="R2973" s="7">
        <v>10.5716</v>
      </c>
      <c r="S2973" s="7">
        <v>106.73406</v>
      </c>
      <c r="T2973" t="s">
        <v>46</v>
      </c>
      <c r="U2973" t="s">
        <v>36406</v>
      </c>
      <c r="X2973" t="s">
        <v>36407</v>
      </c>
      <c r="Y2973" t="s">
        <v>19854</v>
      </c>
      <c r="Z2973" t="s">
        <v>21007</v>
      </c>
      <c r="AG2973" t="s">
        <v>36408</v>
      </c>
      <c r="AH2973" s="8">
        <v>1309824</v>
      </c>
      <c r="AI2973" t="s">
        <v>36409</v>
      </c>
      <c r="AJ2973" t="s">
        <v>36411</v>
      </c>
    </row>
    <row r="2974" spans="1:36" ht="17.25" hidden="1" customHeight="1" x14ac:dyDescent="0.2">
      <c r="A2974" s="4" t="s">
        <v>36412</v>
      </c>
      <c r="B2974" t="s">
        <v>36276</v>
      </c>
      <c r="C2974" t="s">
        <v>36413</v>
      </c>
      <c r="E2974" t="s">
        <v>565</v>
      </c>
      <c r="F2974" t="s">
        <v>617</v>
      </c>
      <c r="G2974" s="5">
        <v>750</v>
      </c>
      <c r="H2974" t="s">
        <v>558</v>
      </c>
      <c r="I2974" t="s">
        <v>43</v>
      </c>
      <c r="J2974" t="s">
        <v>45</v>
      </c>
      <c r="K2974" t="s">
        <v>45</v>
      </c>
      <c r="L2974" t="s">
        <v>45</v>
      </c>
      <c r="N2974" s="27">
        <v>2030</v>
      </c>
      <c r="R2974" s="7">
        <v>10.4527333</v>
      </c>
      <c r="S2974" s="7">
        <v>107.0893798</v>
      </c>
      <c r="T2974" t="s">
        <v>504</v>
      </c>
      <c r="U2974" t="s">
        <v>36414</v>
      </c>
      <c r="V2974" t="s">
        <v>36415</v>
      </c>
      <c r="X2974" t="s">
        <v>36279</v>
      </c>
      <c r="Y2974" t="s">
        <v>19854</v>
      </c>
      <c r="Z2974" t="s">
        <v>21007</v>
      </c>
      <c r="AG2974" t="s">
        <v>36416</v>
      </c>
      <c r="AH2974" s="8">
        <v>1285455</v>
      </c>
      <c r="AI2974" t="s">
        <v>36417</v>
      </c>
      <c r="AJ2974" t="s">
        <v>36418</v>
      </c>
    </row>
    <row r="2975" spans="1:36" ht="17.25" hidden="1" customHeight="1" x14ac:dyDescent="0.2">
      <c r="A2975" s="4" t="s">
        <v>36412</v>
      </c>
      <c r="B2975" t="s">
        <v>36276</v>
      </c>
      <c r="C2975" t="s">
        <v>36413</v>
      </c>
      <c r="E2975" t="s">
        <v>870</v>
      </c>
      <c r="F2975" t="s">
        <v>617</v>
      </c>
      <c r="G2975" s="5">
        <v>750</v>
      </c>
      <c r="H2975" t="s">
        <v>558</v>
      </c>
      <c r="I2975" t="s">
        <v>43</v>
      </c>
      <c r="J2975" t="s">
        <v>45</v>
      </c>
      <c r="K2975" t="s">
        <v>45</v>
      </c>
      <c r="L2975" t="s">
        <v>45</v>
      </c>
      <c r="N2975" s="27">
        <v>2030</v>
      </c>
      <c r="O2975" s="25"/>
      <c r="R2975" s="7">
        <v>10.4527333</v>
      </c>
      <c r="S2975" s="7">
        <v>107.0893798</v>
      </c>
      <c r="T2975" t="s">
        <v>504</v>
      </c>
      <c r="U2975" t="s">
        <v>36414</v>
      </c>
      <c r="V2975" t="s">
        <v>36415</v>
      </c>
      <c r="X2975" t="s">
        <v>36279</v>
      </c>
      <c r="Y2975" t="s">
        <v>19854</v>
      </c>
      <c r="Z2975" t="s">
        <v>21007</v>
      </c>
      <c r="AG2975" t="s">
        <v>36416</v>
      </c>
      <c r="AH2975" s="27">
        <v>1285456</v>
      </c>
      <c r="AI2975" t="s">
        <v>36417</v>
      </c>
      <c r="AJ2975" t="s">
        <v>36419</v>
      </c>
    </row>
    <row r="2976" spans="1:36" ht="17.25" hidden="1" customHeight="1" x14ac:dyDescent="0.2">
      <c r="A2976" s="4" t="s">
        <v>36424</v>
      </c>
      <c r="B2976" t="s">
        <v>36276</v>
      </c>
      <c r="C2976" t="s">
        <v>36425</v>
      </c>
      <c r="D2976" t="s">
        <v>36426</v>
      </c>
      <c r="E2976" t="s">
        <v>40</v>
      </c>
      <c r="F2976" t="s">
        <v>86</v>
      </c>
      <c r="G2976" s="5">
        <v>750</v>
      </c>
      <c r="H2976" t="s">
        <v>558</v>
      </c>
      <c r="I2976" t="s">
        <v>43</v>
      </c>
      <c r="J2976" t="s">
        <v>45</v>
      </c>
      <c r="K2976" t="s">
        <v>45</v>
      </c>
      <c r="L2976" t="s">
        <v>45</v>
      </c>
      <c r="N2976" s="27">
        <v>2030</v>
      </c>
      <c r="R2976" s="7">
        <v>15.440467999999999</v>
      </c>
      <c r="S2976" s="7">
        <v>108.61837199999999</v>
      </c>
      <c r="T2976" t="s">
        <v>504</v>
      </c>
      <c r="U2976" t="s">
        <v>36427</v>
      </c>
      <c r="W2976" t="s">
        <v>36428</v>
      </c>
      <c r="X2976" t="s">
        <v>36429</v>
      </c>
      <c r="Y2976" t="s">
        <v>19854</v>
      </c>
      <c r="Z2976" t="s">
        <v>21007</v>
      </c>
      <c r="AC2976" t="s">
        <v>36430</v>
      </c>
      <c r="AG2976" t="s">
        <v>36431</v>
      </c>
      <c r="AH2976" s="27">
        <v>1285079</v>
      </c>
      <c r="AI2976" t="s">
        <v>36432</v>
      </c>
      <c r="AJ2976" t="s">
        <v>36433</v>
      </c>
    </row>
    <row r="2977" spans="1:36" ht="17.25" hidden="1" customHeight="1" x14ac:dyDescent="0.2">
      <c r="A2977" s="4" t="s">
        <v>36424</v>
      </c>
      <c r="B2977" t="s">
        <v>36276</v>
      </c>
      <c r="C2977" t="s">
        <v>36425</v>
      </c>
      <c r="D2977" t="s">
        <v>36426</v>
      </c>
      <c r="E2977" t="s">
        <v>56</v>
      </c>
      <c r="F2977" t="s">
        <v>86</v>
      </c>
      <c r="G2977" s="5">
        <v>750</v>
      </c>
      <c r="H2977" t="s">
        <v>558</v>
      </c>
      <c r="I2977" t="s">
        <v>43</v>
      </c>
      <c r="J2977" t="s">
        <v>45</v>
      </c>
      <c r="K2977" t="s">
        <v>45</v>
      </c>
      <c r="L2977" t="s">
        <v>45</v>
      </c>
      <c r="N2977" s="27">
        <v>2030</v>
      </c>
      <c r="R2977" s="7">
        <v>15.440467999999999</v>
      </c>
      <c r="S2977" s="7">
        <v>108.61837199999999</v>
      </c>
      <c r="T2977" t="s">
        <v>504</v>
      </c>
      <c r="U2977" t="s">
        <v>36427</v>
      </c>
      <c r="W2977" t="s">
        <v>36428</v>
      </c>
      <c r="X2977" t="s">
        <v>36429</v>
      </c>
      <c r="Y2977" t="s">
        <v>19854</v>
      </c>
      <c r="Z2977" t="s">
        <v>21007</v>
      </c>
      <c r="AC2977" t="s">
        <v>36434</v>
      </c>
      <c r="AG2977" t="s">
        <v>36431</v>
      </c>
      <c r="AH2977" s="27">
        <v>1285080</v>
      </c>
      <c r="AI2977" t="s">
        <v>36432</v>
      </c>
      <c r="AJ2977" t="s">
        <v>36435</v>
      </c>
    </row>
    <row r="2978" spans="1:36" ht="17.25" hidden="1" customHeight="1" x14ac:dyDescent="0.2">
      <c r="A2978" s="4" t="s">
        <v>36436</v>
      </c>
      <c r="B2978" t="s">
        <v>36276</v>
      </c>
      <c r="C2978" t="s">
        <v>36437</v>
      </c>
      <c r="E2978" t="s">
        <v>40</v>
      </c>
      <c r="F2978" t="s">
        <v>617</v>
      </c>
      <c r="G2978" s="5">
        <v>2400</v>
      </c>
      <c r="H2978" t="s">
        <v>558</v>
      </c>
      <c r="I2978" t="s">
        <v>43</v>
      </c>
      <c r="J2978" t="s">
        <v>45</v>
      </c>
      <c r="K2978" t="s">
        <v>45</v>
      </c>
      <c r="L2978" t="s">
        <v>45</v>
      </c>
      <c r="N2978" s="27">
        <v>2027</v>
      </c>
      <c r="R2978" s="7">
        <v>12.589316999999999</v>
      </c>
      <c r="S2978" s="7">
        <v>109.22839500000001</v>
      </c>
      <c r="T2978" t="s">
        <v>504</v>
      </c>
      <c r="U2978" t="s">
        <v>36359</v>
      </c>
      <c r="V2978" t="s">
        <v>36360</v>
      </c>
      <c r="X2978" t="s">
        <v>36361</v>
      </c>
      <c r="Y2978" t="s">
        <v>19854</v>
      </c>
      <c r="Z2978" t="s">
        <v>21007</v>
      </c>
      <c r="AA2978" t="s">
        <v>36438</v>
      </c>
      <c r="AC2978" t="s">
        <v>36439</v>
      </c>
      <c r="AG2978" t="s">
        <v>45</v>
      </c>
      <c r="AH2978" s="27"/>
      <c r="AI2978" t="s">
        <v>36440</v>
      </c>
      <c r="AJ2978" t="s">
        <v>36441</v>
      </c>
    </row>
    <row r="2979" spans="1:36" ht="17.25" hidden="1" customHeight="1" x14ac:dyDescent="0.2">
      <c r="A2979" s="4" t="s">
        <v>36436</v>
      </c>
      <c r="B2979" t="s">
        <v>36276</v>
      </c>
      <c r="C2979" t="s">
        <v>36437</v>
      </c>
      <c r="E2979" t="s">
        <v>56</v>
      </c>
      <c r="F2979" t="s">
        <v>617</v>
      </c>
      <c r="G2979" s="5">
        <v>2400</v>
      </c>
      <c r="H2979" t="s">
        <v>558</v>
      </c>
      <c r="I2979" t="s">
        <v>43</v>
      </c>
      <c r="J2979" t="s">
        <v>45</v>
      </c>
      <c r="K2979" t="s">
        <v>45</v>
      </c>
      <c r="L2979" t="s">
        <v>45</v>
      </c>
      <c r="N2979" s="27">
        <v>2030</v>
      </c>
      <c r="R2979" s="7">
        <v>12.589316999999999</v>
      </c>
      <c r="S2979" s="7">
        <v>109.22839500000001</v>
      </c>
      <c r="T2979" t="s">
        <v>504</v>
      </c>
      <c r="U2979" t="s">
        <v>36359</v>
      </c>
      <c r="V2979" t="s">
        <v>36360</v>
      </c>
      <c r="X2979" t="s">
        <v>36361</v>
      </c>
      <c r="Y2979" t="s">
        <v>19854</v>
      </c>
      <c r="Z2979" t="s">
        <v>21007</v>
      </c>
      <c r="AA2979" t="s">
        <v>36438</v>
      </c>
      <c r="AC2979" t="s">
        <v>36439</v>
      </c>
      <c r="AG2979" t="s">
        <v>45</v>
      </c>
      <c r="AH2979" s="27"/>
      <c r="AI2979" t="s">
        <v>36440</v>
      </c>
      <c r="AJ2979" t="s">
        <v>36442</v>
      </c>
    </row>
    <row r="2980" spans="1:36" ht="17.25" hidden="1" customHeight="1" x14ac:dyDescent="0.2">
      <c r="A2980" s="4" t="s">
        <v>36451</v>
      </c>
      <c r="B2980" t="s">
        <v>36276</v>
      </c>
      <c r="C2980" t="s">
        <v>36452</v>
      </c>
      <c r="E2980" t="s">
        <v>40</v>
      </c>
      <c r="F2980" t="s">
        <v>617</v>
      </c>
      <c r="G2980" s="5">
        <v>750</v>
      </c>
      <c r="H2980" t="s">
        <v>558</v>
      </c>
      <c r="I2980" t="s">
        <v>43</v>
      </c>
      <c r="J2980" t="s">
        <v>45</v>
      </c>
      <c r="K2980" t="s">
        <v>45</v>
      </c>
      <c r="L2980" t="s">
        <v>45</v>
      </c>
      <c r="M2980" t="s">
        <v>559</v>
      </c>
      <c r="N2980" s="6">
        <v>2030</v>
      </c>
      <c r="R2980" s="7">
        <v>19.4377926685485</v>
      </c>
      <c r="S2980" s="7">
        <v>105.76809090270901</v>
      </c>
      <c r="T2980" t="s">
        <v>504</v>
      </c>
      <c r="U2980" t="s">
        <v>36453</v>
      </c>
      <c r="X2980" t="s">
        <v>36343</v>
      </c>
      <c r="Y2980" t="s">
        <v>19854</v>
      </c>
      <c r="Z2980" t="s">
        <v>21007</v>
      </c>
      <c r="AH2980" s="27"/>
      <c r="AI2980" t="s">
        <v>36454</v>
      </c>
      <c r="AJ2980" t="s">
        <v>36455</v>
      </c>
    </row>
    <row r="2981" spans="1:36" ht="17.25" hidden="1" customHeight="1" x14ac:dyDescent="0.2">
      <c r="A2981" s="4" t="s">
        <v>36451</v>
      </c>
      <c r="B2981" t="s">
        <v>36276</v>
      </c>
      <c r="C2981" t="s">
        <v>36452</v>
      </c>
      <c r="E2981" t="s">
        <v>56</v>
      </c>
      <c r="F2981" t="s">
        <v>617</v>
      </c>
      <c r="G2981" s="5">
        <v>750</v>
      </c>
      <c r="H2981" t="s">
        <v>558</v>
      </c>
      <c r="I2981" t="s">
        <v>43</v>
      </c>
      <c r="J2981" t="s">
        <v>45</v>
      </c>
      <c r="K2981" t="s">
        <v>45</v>
      </c>
      <c r="L2981" t="s">
        <v>45</v>
      </c>
      <c r="M2981" t="s">
        <v>559</v>
      </c>
      <c r="N2981" s="24">
        <v>2030</v>
      </c>
      <c r="R2981" s="7">
        <v>19.4377926685485</v>
      </c>
      <c r="S2981" s="7">
        <v>105.76809090270901</v>
      </c>
      <c r="T2981" t="s">
        <v>504</v>
      </c>
      <c r="U2981" t="s">
        <v>36453</v>
      </c>
      <c r="X2981" t="s">
        <v>36343</v>
      </c>
      <c r="Y2981" t="s">
        <v>19854</v>
      </c>
      <c r="Z2981" t="s">
        <v>21007</v>
      </c>
      <c r="AH2981" s="27"/>
      <c r="AI2981" t="s">
        <v>36454</v>
      </c>
      <c r="AJ2981" t="s">
        <v>36456</v>
      </c>
    </row>
    <row r="2982" spans="1:36" ht="17.25" hidden="1" customHeight="1" x14ac:dyDescent="0.2">
      <c r="A2982" s="4" t="s">
        <v>36469</v>
      </c>
      <c r="B2982" t="s">
        <v>36276</v>
      </c>
      <c r="C2982" t="s">
        <v>36470</v>
      </c>
      <c r="D2982" t="s">
        <v>36471</v>
      </c>
      <c r="E2982" t="s">
        <v>58</v>
      </c>
      <c r="F2982" t="s">
        <v>617</v>
      </c>
      <c r="G2982" s="5">
        <v>812</v>
      </c>
      <c r="H2982" t="s">
        <v>486</v>
      </c>
      <c r="I2982" t="s">
        <v>43</v>
      </c>
      <c r="J2982" t="s">
        <v>45</v>
      </c>
      <c r="K2982" t="s">
        <v>45</v>
      </c>
      <c r="L2982" t="s">
        <v>45</v>
      </c>
      <c r="N2982" s="8">
        <v>2024</v>
      </c>
      <c r="R2982" s="7">
        <v>10.642799999999999</v>
      </c>
      <c r="S2982" s="7">
        <v>106.84</v>
      </c>
      <c r="T2982" t="s">
        <v>46</v>
      </c>
      <c r="U2982" t="s">
        <v>36472</v>
      </c>
      <c r="X2982" t="s">
        <v>36473</v>
      </c>
      <c r="Y2982" t="s">
        <v>19854</v>
      </c>
      <c r="Z2982" t="s">
        <v>21007</v>
      </c>
      <c r="AG2982" t="s">
        <v>36475</v>
      </c>
      <c r="AH2982" s="8">
        <v>1292815</v>
      </c>
      <c r="AI2982" t="s">
        <v>36477</v>
      </c>
      <c r="AJ2982" t="s">
        <v>36481</v>
      </c>
    </row>
    <row r="2983" spans="1:36" ht="17.25" hidden="1" customHeight="1" x14ac:dyDescent="0.2">
      <c r="A2983" s="4" t="s">
        <v>36469</v>
      </c>
      <c r="B2983" t="s">
        <v>36276</v>
      </c>
      <c r="C2983" t="s">
        <v>36470</v>
      </c>
      <c r="D2983" t="s">
        <v>36471</v>
      </c>
      <c r="E2983" t="s">
        <v>191</v>
      </c>
      <c r="F2983" t="s">
        <v>617</v>
      </c>
      <c r="G2983" s="5">
        <v>812</v>
      </c>
      <c r="H2983" t="s">
        <v>486</v>
      </c>
      <c r="I2983" t="s">
        <v>43</v>
      </c>
      <c r="J2983" t="s">
        <v>45</v>
      </c>
      <c r="K2983" t="s">
        <v>45</v>
      </c>
      <c r="L2983" t="s">
        <v>45</v>
      </c>
      <c r="N2983" s="27">
        <v>2025</v>
      </c>
      <c r="R2983" s="7">
        <v>10.642799999999999</v>
      </c>
      <c r="S2983" s="7">
        <v>106.84</v>
      </c>
      <c r="T2983" t="s">
        <v>46</v>
      </c>
      <c r="U2983" t="s">
        <v>36472</v>
      </c>
      <c r="X2983" t="s">
        <v>36473</v>
      </c>
      <c r="Y2983" t="s">
        <v>19854</v>
      </c>
      <c r="Z2983" t="s">
        <v>21007</v>
      </c>
      <c r="AG2983" t="s">
        <v>36475</v>
      </c>
      <c r="AH2983" s="27">
        <v>1231472</v>
      </c>
      <c r="AI2983" t="s">
        <v>36477</v>
      </c>
      <c r="AJ2983" t="s">
        <v>36482</v>
      </c>
    </row>
    <row r="2984" spans="1:36" ht="17.25" hidden="1" customHeight="1" x14ac:dyDescent="0.2">
      <c r="A2984" s="4" t="s">
        <v>36483</v>
      </c>
      <c r="B2984" t="s">
        <v>36276</v>
      </c>
      <c r="C2984" t="s">
        <v>36484</v>
      </c>
      <c r="D2984" t="s">
        <v>36485</v>
      </c>
      <c r="E2984" t="s">
        <v>73</v>
      </c>
      <c r="F2984" t="s">
        <v>64</v>
      </c>
      <c r="G2984" s="5">
        <v>330</v>
      </c>
      <c r="H2984" t="s">
        <v>42</v>
      </c>
      <c r="I2984" t="s">
        <v>240</v>
      </c>
      <c r="J2984" t="s">
        <v>45</v>
      </c>
      <c r="N2984" s="27">
        <v>2015</v>
      </c>
      <c r="R2984" s="7">
        <v>10.134916</v>
      </c>
      <c r="S2984" s="7">
        <v>105.669325</v>
      </c>
      <c r="T2984" t="s">
        <v>46</v>
      </c>
      <c r="U2984" t="s">
        <v>36486</v>
      </c>
      <c r="X2984" t="s">
        <v>36487</v>
      </c>
      <c r="Y2984" t="s">
        <v>19854</v>
      </c>
      <c r="Z2984" t="s">
        <v>21007</v>
      </c>
      <c r="AG2984" t="s">
        <v>36488</v>
      </c>
      <c r="AH2984" s="27">
        <v>1190530</v>
      </c>
      <c r="AI2984" t="s">
        <v>36489</v>
      </c>
      <c r="AJ2984" t="s">
        <v>36491</v>
      </c>
    </row>
    <row r="2985" spans="1:36" ht="17.25" hidden="1" customHeight="1" x14ac:dyDescent="0.2">
      <c r="A2985" s="4" t="s">
        <v>36483</v>
      </c>
      <c r="B2985" t="s">
        <v>36276</v>
      </c>
      <c r="C2985" t="s">
        <v>36484</v>
      </c>
      <c r="D2985" t="s">
        <v>36485</v>
      </c>
      <c r="E2985" t="s">
        <v>56</v>
      </c>
      <c r="F2985" t="s">
        <v>86</v>
      </c>
      <c r="G2985" s="5">
        <v>1050</v>
      </c>
      <c r="H2985" t="s">
        <v>486</v>
      </c>
      <c r="I2985" t="s">
        <v>43</v>
      </c>
      <c r="J2985" t="s">
        <v>45</v>
      </c>
      <c r="K2985" t="s">
        <v>45</v>
      </c>
      <c r="L2985" t="s">
        <v>45</v>
      </c>
      <c r="N2985" s="8">
        <v>2030</v>
      </c>
      <c r="R2985" s="7">
        <v>10.134916</v>
      </c>
      <c r="S2985" s="7">
        <v>105.669325</v>
      </c>
      <c r="T2985" t="s">
        <v>46</v>
      </c>
      <c r="U2985" t="s">
        <v>36486</v>
      </c>
      <c r="X2985" t="s">
        <v>36487</v>
      </c>
      <c r="Y2985" t="s">
        <v>19854</v>
      </c>
      <c r="Z2985" t="s">
        <v>21007</v>
      </c>
      <c r="AG2985" t="s">
        <v>36492</v>
      </c>
      <c r="AH2985" s="8" t="s">
        <v>36493</v>
      </c>
      <c r="AI2985" t="s">
        <v>36489</v>
      </c>
      <c r="AJ2985" t="s">
        <v>36494</v>
      </c>
    </row>
    <row r="2986" spans="1:36" ht="17.25" hidden="1" customHeight="1" x14ac:dyDescent="0.2">
      <c r="A2986" s="4" t="s">
        <v>36483</v>
      </c>
      <c r="B2986" t="s">
        <v>36276</v>
      </c>
      <c r="C2986" t="s">
        <v>36484</v>
      </c>
      <c r="D2986" t="s">
        <v>36485</v>
      </c>
      <c r="E2986" t="s">
        <v>58</v>
      </c>
      <c r="F2986" t="s">
        <v>86</v>
      </c>
      <c r="G2986" s="5">
        <v>1050</v>
      </c>
      <c r="H2986" t="s">
        <v>486</v>
      </c>
      <c r="I2986" t="s">
        <v>43</v>
      </c>
      <c r="J2986" t="s">
        <v>45</v>
      </c>
      <c r="K2986" t="s">
        <v>45</v>
      </c>
      <c r="L2986" t="s">
        <v>45</v>
      </c>
      <c r="N2986" s="27">
        <v>2030</v>
      </c>
      <c r="P2986" s="25"/>
      <c r="R2986" s="7">
        <v>10.134916</v>
      </c>
      <c r="S2986" s="7">
        <v>105.669325</v>
      </c>
      <c r="T2986" t="s">
        <v>46</v>
      </c>
      <c r="U2986" t="s">
        <v>36486</v>
      </c>
      <c r="X2986" t="s">
        <v>36487</v>
      </c>
      <c r="Y2986" t="s">
        <v>19854</v>
      </c>
      <c r="Z2986" t="s">
        <v>21007</v>
      </c>
      <c r="AG2986" t="s">
        <v>36495</v>
      </c>
      <c r="AH2986" s="8" t="s">
        <v>36496</v>
      </c>
      <c r="AI2986" t="s">
        <v>36489</v>
      </c>
      <c r="AJ2986" t="s">
        <v>36497</v>
      </c>
    </row>
    <row r="2987" spans="1:36" ht="17.25" hidden="1" customHeight="1" x14ac:dyDescent="0.2">
      <c r="A2987" s="4" t="s">
        <v>36483</v>
      </c>
      <c r="B2987" t="s">
        <v>36276</v>
      </c>
      <c r="C2987" t="s">
        <v>36484</v>
      </c>
      <c r="D2987" t="s">
        <v>36485</v>
      </c>
      <c r="E2987" t="s">
        <v>191</v>
      </c>
      <c r="F2987" t="s">
        <v>86</v>
      </c>
      <c r="G2987" s="5">
        <v>1050</v>
      </c>
      <c r="H2987" t="s">
        <v>486</v>
      </c>
      <c r="I2987" t="s">
        <v>43</v>
      </c>
      <c r="J2987" t="s">
        <v>45</v>
      </c>
      <c r="K2987" t="s">
        <v>45</v>
      </c>
      <c r="L2987" t="s">
        <v>45</v>
      </c>
      <c r="N2987" s="27">
        <v>2030</v>
      </c>
      <c r="P2987" s="25"/>
      <c r="R2987" s="7">
        <v>10.134916</v>
      </c>
      <c r="S2987" s="7">
        <v>105.669325</v>
      </c>
      <c r="T2987" t="s">
        <v>46</v>
      </c>
      <c r="U2987" t="s">
        <v>36486</v>
      </c>
      <c r="X2987" t="s">
        <v>36487</v>
      </c>
      <c r="Y2987" t="s">
        <v>19854</v>
      </c>
      <c r="Z2987" t="s">
        <v>21007</v>
      </c>
      <c r="AG2987" t="s">
        <v>36492</v>
      </c>
      <c r="AH2987" s="8" t="s">
        <v>45</v>
      </c>
      <c r="AI2987" t="s">
        <v>36489</v>
      </c>
      <c r="AJ2987" t="s">
        <v>36498</v>
      </c>
    </row>
    <row r="2988" spans="1:36" ht="17.25" hidden="1" customHeight="1" x14ac:dyDescent="0.2">
      <c r="A2988" s="4" t="s">
        <v>36553</v>
      </c>
      <c r="B2988" t="s">
        <v>36276</v>
      </c>
      <c r="C2988" t="s">
        <v>36554</v>
      </c>
      <c r="E2988" t="s">
        <v>40</v>
      </c>
      <c r="F2988" t="s">
        <v>617</v>
      </c>
      <c r="G2988" s="5">
        <v>1500</v>
      </c>
      <c r="H2988" t="s">
        <v>486</v>
      </c>
      <c r="I2988" t="s">
        <v>43</v>
      </c>
      <c r="J2988" t="s">
        <v>45</v>
      </c>
      <c r="K2988" t="s">
        <v>45</v>
      </c>
      <c r="L2988" t="s">
        <v>45</v>
      </c>
      <c r="N2988" s="27">
        <v>2026</v>
      </c>
      <c r="P2988" s="25"/>
      <c r="R2988" s="7">
        <v>21.004545</v>
      </c>
      <c r="S2988" s="7">
        <v>107.35511</v>
      </c>
      <c r="T2988" t="s">
        <v>504</v>
      </c>
      <c r="U2988" t="s">
        <v>36555</v>
      </c>
      <c r="V2988" t="s">
        <v>36556</v>
      </c>
      <c r="X2988" t="s">
        <v>36557</v>
      </c>
      <c r="Y2988" t="s">
        <v>19854</v>
      </c>
      <c r="Z2988" t="s">
        <v>21007</v>
      </c>
      <c r="AG2988" t="s">
        <v>36558</v>
      </c>
      <c r="AI2988" t="s">
        <v>36559</v>
      </c>
      <c r="AJ2988" t="s">
        <v>36560</v>
      </c>
    </row>
    <row r="2989" spans="1:36" ht="17.25" hidden="1" customHeight="1" x14ac:dyDescent="0.2">
      <c r="A2989" s="4" t="s">
        <v>36561</v>
      </c>
      <c r="B2989" t="s">
        <v>36276</v>
      </c>
      <c r="C2989" t="s">
        <v>36562</v>
      </c>
      <c r="E2989" t="s">
        <v>56</v>
      </c>
      <c r="F2989" t="s">
        <v>617</v>
      </c>
      <c r="G2989" s="5">
        <v>1500</v>
      </c>
      <c r="H2989" t="s">
        <v>558</v>
      </c>
      <c r="I2989" t="s">
        <v>45</v>
      </c>
      <c r="J2989" t="s">
        <v>45</v>
      </c>
      <c r="M2989" t="s">
        <v>5341</v>
      </c>
      <c r="N2989" s="27">
        <v>2030</v>
      </c>
      <c r="P2989" s="25"/>
      <c r="R2989" s="7">
        <v>17.950399999999998</v>
      </c>
      <c r="S2989" s="7">
        <v>106.50425</v>
      </c>
      <c r="T2989" t="s">
        <v>46</v>
      </c>
      <c r="U2989" t="s">
        <v>36563</v>
      </c>
      <c r="X2989" t="s">
        <v>36564</v>
      </c>
      <c r="Y2989" t="s">
        <v>19854</v>
      </c>
      <c r="Z2989" t="s">
        <v>21007</v>
      </c>
      <c r="AI2989" t="s">
        <v>36565</v>
      </c>
      <c r="AJ2989" t="s">
        <v>36566</v>
      </c>
    </row>
    <row r="2990" spans="1:36" ht="17.25" hidden="1" customHeight="1" x14ac:dyDescent="0.2">
      <c r="A2990" s="4" t="s">
        <v>36567</v>
      </c>
      <c r="B2990" t="s">
        <v>36276</v>
      </c>
      <c r="C2990" t="s">
        <v>36568</v>
      </c>
      <c r="D2990" t="s">
        <v>36569</v>
      </c>
      <c r="E2990" t="s">
        <v>40</v>
      </c>
      <c r="F2990" t="s">
        <v>86</v>
      </c>
      <c r="G2990" s="5">
        <v>340</v>
      </c>
      <c r="H2990" t="s">
        <v>558</v>
      </c>
      <c r="I2990" t="s">
        <v>43</v>
      </c>
      <c r="J2990" t="s">
        <v>45</v>
      </c>
      <c r="K2990" t="s">
        <v>45</v>
      </c>
      <c r="L2990" t="s">
        <v>45</v>
      </c>
      <c r="N2990" s="27">
        <v>2030</v>
      </c>
      <c r="P2990" s="25"/>
      <c r="R2990" s="7">
        <v>16.777535100000001</v>
      </c>
      <c r="S2990" s="7">
        <v>107.3279113</v>
      </c>
      <c r="T2990" t="s">
        <v>504</v>
      </c>
      <c r="U2990" t="s">
        <v>36570</v>
      </c>
      <c r="X2990" t="s">
        <v>36375</v>
      </c>
      <c r="Y2990" t="s">
        <v>19854</v>
      </c>
      <c r="Z2990" t="s">
        <v>21007</v>
      </c>
      <c r="AG2990" t="s">
        <v>36571</v>
      </c>
      <c r="AI2990" t="s">
        <v>36572</v>
      </c>
      <c r="AJ2990" t="s">
        <v>36573</v>
      </c>
    </row>
    <row r="2991" spans="1:36" ht="17.25" hidden="1" customHeight="1" x14ac:dyDescent="0.2">
      <c r="A2991" s="4" t="s">
        <v>36574</v>
      </c>
      <c r="B2991" t="s">
        <v>36276</v>
      </c>
      <c r="C2991" t="s">
        <v>36575</v>
      </c>
      <c r="E2991" t="s">
        <v>40</v>
      </c>
      <c r="F2991" t="s">
        <v>617</v>
      </c>
      <c r="G2991" s="5">
        <v>1500</v>
      </c>
      <c r="H2991" t="s">
        <v>558</v>
      </c>
      <c r="I2991" t="s">
        <v>45</v>
      </c>
      <c r="J2991" t="s">
        <v>45</v>
      </c>
      <c r="M2991" t="s">
        <v>5341</v>
      </c>
      <c r="N2991" s="27">
        <v>2030</v>
      </c>
      <c r="P2991" s="25"/>
      <c r="R2991" s="7">
        <v>19.27563</v>
      </c>
      <c r="S2991" s="7">
        <v>105.78019</v>
      </c>
      <c r="T2991" t="s">
        <v>504</v>
      </c>
      <c r="U2991" t="s">
        <v>36576</v>
      </c>
      <c r="X2991" t="s">
        <v>36577</v>
      </c>
      <c r="Y2991" t="s">
        <v>19854</v>
      </c>
      <c r="Z2991" t="s">
        <v>21007</v>
      </c>
      <c r="AI2991" t="s">
        <v>36578</v>
      </c>
      <c r="AJ2991" t="s">
        <v>36579</v>
      </c>
    </row>
    <row r="2992" spans="1:36" ht="17.25" hidden="1" customHeight="1" x14ac:dyDescent="0.2">
      <c r="A2992" s="4" t="s">
        <v>36580</v>
      </c>
      <c r="B2992" t="s">
        <v>36276</v>
      </c>
      <c r="C2992" t="s">
        <v>36581</v>
      </c>
      <c r="D2992" t="s">
        <v>36582</v>
      </c>
      <c r="E2992" t="s">
        <v>40</v>
      </c>
      <c r="F2992" t="s">
        <v>617</v>
      </c>
      <c r="G2992" s="5">
        <v>2250</v>
      </c>
      <c r="H2992" t="s">
        <v>558</v>
      </c>
      <c r="I2992" t="s">
        <v>43</v>
      </c>
      <c r="J2992" t="s">
        <v>45</v>
      </c>
      <c r="K2992" t="s">
        <v>45</v>
      </c>
      <c r="L2992" t="s">
        <v>45</v>
      </c>
      <c r="N2992" s="27">
        <v>2030</v>
      </c>
      <c r="P2992" s="25"/>
      <c r="R2992" s="7">
        <v>10.650080000000001</v>
      </c>
      <c r="S2992" s="7">
        <v>107.68464</v>
      </c>
      <c r="T2992" t="s">
        <v>504</v>
      </c>
      <c r="U2992" t="s">
        <v>36583</v>
      </c>
      <c r="X2992" t="s">
        <v>36584</v>
      </c>
      <c r="Y2992" t="s">
        <v>19854</v>
      </c>
      <c r="Z2992" t="s">
        <v>21007</v>
      </c>
      <c r="AG2992" t="s">
        <v>36585</v>
      </c>
      <c r="AI2992" t="s">
        <v>36586</v>
      </c>
      <c r="AJ2992" t="s">
        <v>36587</v>
      </c>
    </row>
    <row r="2993" spans="1:36" ht="17.25" hidden="1" customHeight="1" x14ac:dyDescent="0.2">
      <c r="A2993" s="4" t="s">
        <v>36588</v>
      </c>
      <c r="B2993" t="s">
        <v>36276</v>
      </c>
      <c r="C2993" t="s">
        <v>36589</v>
      </c>
      <c r="D2993" t="s">
        <v>36590</v>
      </c>
      <c r="E2993" t="s">
        <v>40</v>
      </c>
      <c r="F2993" t="s">
        <v>617</v>
      </c>
      <c r="G2993" s="5">
        <v>750</v>
      </c>
      <c r="H2993" t="s">
        <v>486</v>
      </c>
      <c r="I2993" t="s">
        <v>43</v>
      </c>
      <c r="J2993" t="s">
        <v>45</v>
      </c>
      <c r="K2993" t="s">
        <v>45</v>
      </c>
      <c r="L2993" t="s">
        <v>45</v>
      </c>
      <c r="N2993" s="27">
        <v>2025</v>
      </c>
      <c r="R2993" s="7">
        <v>10.655773999999999</v>
      </c>
      <c r="S2993" s="7">
        <v>107.6467244</v>
      </c>
      <c r="T2993" t="s">
        <v>504</v>
      </c>
      <c r="U2993" t="s">
        <v>36583</v>
      </c>
      <c r="X2993" t="s">
        <v>36584</v>
      </c>
      <c r="Y2993" t="s">
        <v>19854</v>
      </c>
      <c r="Z2993" t="s">
        <v>21007</v>
      </c>
      <c r="AG2993" t="s">
        <v>36585</v>
      </c>
      <c r="AH2993" s="27"/>
      <c r="AI2993" t="s">
        <v>36591</v>
      </c>
      <c r="AJ2993" t="s">
        <v>36592</v>
      </c>
    </row>
    <row r="2994" spans="1:36" ht="17.25" hidden="1" customHeight="1" x14ac:dyDescent="0.2">
      <c r="A2994" s="4" t="s">
        <v>36588</v>
      </c>
      <c r="B2994" t="s">
        <v>36276</v>
      </c>
      <c r="C2994" t="s">
        <v>36589</v>
      </c>
      <c r="D2994" t="s">
        <v>36590</v>
      </c>
      <c r="E2994" t="s">
        <v>56</v>
      </c>
      <c r="F2994" t="s">
        <v>617</v>
      </c>
      <c r="G2994" s="5">
        <v>750</v>
      </c>
      <c r="H2994" t="s">
        <v>486</v>
      </c>
      <c r="I2994" t="s">
        <v>43</v>
      </c>
      <c r="J2994" t="s">
        <v>45</v>
      </c>
      <c r="K2994" t="s">
        <v>45</v>
      </c>
      <c r="L2994" t="s">
        <v>45</v>
      </c>
      <c r="N2994" s="27">
        <v>2025</v>
      </c>
      <c r="R2994" s="7">
        <v>10.655773999999999</v>
      </c>
      <c r="S2994" s="7">
        <v>107.6467244</v>
      </c>
      <c r="T2994" t="s">
        <v>504</v>
      </c>
      <c r="U2994" t="s">
        <v>36583</v>
      </c>
      <c r="X2994" t="s">
        <v>36584</v>
      </c>
      <c r="Y2994" t="s">
        <v>19854</v>
      </c>
      <c r="Z2994" t="s">
        <v>21007</v>
      </c>
      <c r="AG2994" t="s">
        <v>36585</v>
      </c>
      <c r="AH2994" s="27"/>
      <c r="AI2994" t="s">
        <v>36591</v>
      </c>
      <c r="AJ2994" t="s">
        <v>36593</v>
      </c>
    </row>
    <row r="2995" spans="1:36" ht="17.25" hidden="1" customHeight="1" x14ac:dyDescent="0.2">
      <c r="A2995" s="4" t="s">
        <v>36588</v>
      </c>
      <c r="B2995" t="s">
        <v>36276</v>
      </c>
      <c r="C2995" t="s">
        <v>36589</v>
      </c>
      <c r="D2995" t="s">
        <v>36590</v>
      </c>
      <c r="E2995" t="s">
        <v>58</v>
      </c>
      <c r="F2995" t="s">
        <v>617</v>
      </c>
      <c r="G2995" s="5">
        <v>750</v>
      </c>
      <c r="H2995" t="s">
        <v>486</v>
      </c>
      <c r="I2995" t="s">
        <v>43</v>
      </c>
      <c r="J2995" t="s">
        <v>45</v>
      </c>
      <c r="K2995" t="s">
        <v>45</v>
      </c>
      <c r="L2995" t="s">
        <v>45</v>
      </c>
      <c r="N2995" s="27">
        <v>2025</v>
      </c>
      <c r="R2995" s="7">
        <v>10.655773999999999</v>
      </c>
      <c r="S2995" s="7">
        <v>107.6467244</v>
      </c>
      <c r="T2995" t="s">
        <v>504</v>
      </c>
      <c r="U2995" t="s">
        <v>36583</v>
      </c>
      <c r="X2995" t="s">
        <v>36584</v>
      </c>
      <c r="Y2995" t="s">
        <v>19854</v>
      </c>
      <c r="Z2995" t="s">
        <v>21007</v>
      </c>
      <c r="AG2995" t="s">
        <v>36585</v>
      </c>
      <c r="AH2995" s="27"/>
      <c r="AI2995" t="s">
        <v>36591</v>
      </c>
      <c r="AJ2995" t="s">
        <v>36594</v>
      </c>
    </row>
    <row r="2996" spans="1:36" ht="17.25" hidden="1" customHeight="1" x14ac:dyDescent="0.2">
      <c r="A2996" s="4" t="s">
        <v>36604</v>
      </c>
      <c r="B2996" t="s">
        <v>36276</v>
      </c>
      <c r="C2996" t="s">
        <v>36605</v>
      </c>
      <c r="E2996" t="s">
        <v>40</v>
      </c>
      <c r="F2996" t="s">
        <v>617</v>
      </c>
      <c r="G2996" s="5">
        <v>750</v>
      </c>
      <c r="H2996" t="s">
        <v>558</v>
      </c>
      <c r="I2996" t="s">
        <v>43</v>
      </c>
      <c r="J2996" t="s">
        <v>45</v>
      </c>
      <c r="K2996" t="s">
        <v>45</v>
      </c>
      <c r="L2996" t="s">
        <v>45</v>
      </c>
      <c r="N2996" s="6">
        <v>2030</v>
      </c>
      <c r="R2996" s="7">
        <v>20.447935000000001</v>
      </c>
      <c r="S2996" s="7">
        <v>106.356951</v>
      </c>
      <c r="T2996" t="s">
        <v>504</v>
      </c>
      <c r="U2996" t="s">
        <v>36606</v>
      </c>
      <c r="X2996" t="s">
        <v>36606</v>
      </c>
      <c r="Y2996" t="s">
        <v>19854</v>
      </c>
      <c r="Z2996" t="s">
        <v>21007</v>
      </c>
      <c r="AA2996" t="s">
        <v>36607</v>
      </c>
      <c r="AG2996" t="s">
        <v>45</v>
      </c>
      <c r="AH2996" s="27"/>
      <c r="AI2996" t="s">
        <v>36608</v>
      </c>
      <c r="AJ2996" t="s">
        <v>36609</v>
      </c>
    </row>
    <row r="2997" spans="1:36" ht="17.25" hidden="1" customHeight="1" x14ac:dyDescent="0.2">
      <c r="A2997" s="4" t="s">
        <v>36604</v>
      </c>
      <c r="B2997" t="s">
        <v>36276</v>
      </c>
      <c r="C2997" t="s">
        <v>36605</v>
      </c>
      <c r="E2997" t="s">
        <v>56</v>
      </c>
      <c r="F2997" t="s">
        <v>617</v>
      </c>
      <c r="G2997" s="5">
        <v>750</v>
      </c>
      <c r="H2997" t="s">
        <v>558</v>
      </c>
      <c r="I2997" t="s">
        <v>43</v>
      </c>
      <c r="J2997" t="s">
        <v>45</v>
      </c>
      <c r="K2997" t="s">
        <v>45</v>
      </c>
      <c r="L2997" t="s">
        <v>45</v>
      </c>
      <c r="N2997" s="6">
        <v>2030</v>
      </c>
      <c r="P2997" s="25"/>
      <c r="R2997" s="7">
        <v>20.447935000000001</v>
      </c>
      <c r="S2997" s="7">
        <v>106.356951</v>
      </c>
      <c r="T2997" t="s">
        <v>504</v>
      </c>
      <c r="U2997" t="s">
        <v>36606</v>
      </c>
      <c r="X2997" t="s">
        <v>36606</v>
      </c>
      <c r="Y2997" t="s">
        <v>19854</v>
      </c>
      <c r="Z2997" t="s">
        <v>21007</v>
      </c>
      <c r="AA2997" t="s">
        <v>36607</v>
      </c>
      <c r="AG2997" t="s">
        <v>45</v>
      </c>
      <c r="AI2997" t="s">
        <v>36608</v>
      </c>
      <c r="AJ2997" t="s">
        <v>36610</v>
      </c>
    </row>
    <row r="2998" spans="1:36" ht="17.25" hidden="1" customHeight="1" x14ac:dyDescent="0.2">
      <c r="A2998" s="4" t="s">
        <v>36651</v>
      </c>
      <c r="B2998" t="s">
        <v>36652</v>
      </c>
      <c r="C2998" t="s">
        <v>36653</v>
      </c>
      <c r="D2998" t="s">
        <v>36654</v>
      </c>
      <c r="E2998" t="s">
        <v>63</v>
      </c>
      <c r="F2998" t="s">
        <v>86</v>
      </c>
      <c r="G2998" s="5">
        <v>132</v>
      </c>
      <c r="H2998" t="s">
        <v>42</v>
      </c>
      <c r="I2998" t="s">
        <v>65</v>
      </c>
      <c r="J2998" t="s">
        <v>45</v>
      </c>
      <c r="K2998" t="s">
        <v>45</v>
      </c>
      <c r="L2998" t="s">
        <v>45</v>
      </c>
      <c r="N2998" s="6">
        <v>2021</v>
      </c>
      <c r="P2998" s="25"/>
      <c r="R2998" s="7">
        <v>12.824678150741001</v>
      </c>
      <c r="S2998" s="7">
        <v>44.919037960334897</v>
      </c>
      <c r="T2998" t="s">
        <v>46</v>
      </c>
      <c r="U2998" t="s">
        <v>36655</v>
      </c>
      <c r="X2998" t="s">
        <v>36655</v>
      </c>
      <c r="Y2998" t="s">
        <v>19854</v>
      </c>
      <c r="Z2998" t="s">
        <v>19864</v>
      </c>
      <c r="AD2998" t="s">
        <v>52</v>
      </c>
      <c r="AF2998" t="s">
        <v>52</v>
      </c>
      <c r="AG2998" t="s">
        <v>36656</v>
      </c>
      <c r="AH2998" s="8">
        <v>1309158</v>
      </c>
      <c r="AI2998" t="s">
        <v>36657</v>
      </c>
      <c r="AJ2998" t="s">
        <v>36658</v>
      </c>
    </row>
    <row r="2999" spans="1:36" ht="17.25" hidden="1" customHeight="1" x14ac:dyDescent="0.2">
      <c r="A2999" s="4" t="s">
        <v>36651</v>
      </c>
      <c r="B2999" t="s">
        <v>36652</v>
      </c>
      <c r="C2999" t="s">
        <v>36653</v>
      </c>
      <c r="D2999" t="s">
        <v>36654</v>
      </c>
      <c r="E2999" t="s">
        <v>73</v>
      </c>
      <c r="F2999" t="s">
        <v>86</v>
      </c>
      <c r="G2999" s="5">
        <v>132</v>
      </c>
      <c r="H2999" t="s">
        <v>42</v>
      </c>
      <c r="I2999" t="s">
        <v>65</v>
      </c>
      <c r="J2999" t="s">
        <v>45</v>
      </c>
      <c r="K2999" t="s">
        <v>45</v>
      </c>
      <c r="L2999" t="s">
        <v>45</v>
      </c>
      <c r="N2999" s="6">
        <v>2022</v>
      </c>
      <c r="P2999" s="25"/>
      <c r="R2999" s="7">
        <v>12.824678150741001</v>
      </c>
      <c r="S2999" s="7">
        <v>44.919037960334897</v>
      </c>
      <c r="T2999" t="s">
        <v>46</v>
      </c>
      <c r="U2999" t="s">
        <v>36655</v>
      </c>
      <c r="X2999" t="s">
        <v>36655</v>
      </c>
      <c r="Y2999" t="s">
        <v>19854</v>
      </c>
      <c r="Z2999" t="s">
        <v>19864</v>
      </c>
      <c r="AD2999" t="s">
        <v>52</v>
      </c>
      <c r="AF2999" t="s">
        <v>52</v>
      </c>
      <c r="AG2999" t="s">
        <v>36656</v>
      </c>
      <c r="AH2999" s="8">
        <v>1309159</v>
      </c>
      <c r="AI2999" t="s">
        <v>36657</v>
      </c>
      <c r="AJ2999" t="s">
        <v>36659</v>
      </c>
    </row>
    <row r="3000" spans="1:36" ht="17.25" hidden="1" customHeight="1" x14ac:dyDescent="0.2">
      <c r="A3000" s="4" t="s">
        <v>36651</v>
      </c>
      <c r="B3000" t="s">
        <v>36652</v>
      </c>
      <c r="C3000" t="s">
        <v>36653</v>
      </c>
      <c r="D3000" t="s">
        <v>36654</v>
      </c>
      <c r="E3000" t="s">
        <v>56</v>
      </c>
      <c r="F3000" t="s">
        <v>86</v>
      </c>
      <c r="G3000" s="5">
        <v>236</v>
      </c>
      <c r="H3000" t="s">
        <v>558</v>
      </c>
      <c r="I3000" t="s">
        <v>65</v>
      </c>
      <c r="J3000" t="s">
        <v>45</v>
      </c>
      <c r="K3000" t="s">
        <v>45</v>
      </c>
      <c r="L3000" t="s">
        <v>45</v>
      </c>
      <c r="N3000" s="6">
        <v>2024</v>
      </c>
      <c r="P3000" s="25"/>
      <c r="R3000" s="7">
        <v>12.824678150741001</v>
      </c>
      <c r="S3000" s="7">
        <v>44.919037960334897</v>
      </c>
      <c r="T3000" t="s">
        <v>46</v>
      </c>
      <c r="U3000" t="s">
        <v>36655</v>
      </c>
      <c r="X3000" t="s">
        <v>36655</v>
      </c>
      <c r="Y3000" t="s">
        <v>19854</v>
      </c>
      <c r="Z3000" t="s">
        <v>19864</v>
      </c>
      <c r="AD3000" t="s">
        <v>52</v>
      </c>
      <c r="AF3000" t="s">
        <v>52</v>
      </c>
      <c r="AI3000" t="s">
        <v>36657</v>
      </c>
      <c r="AJ3000" t="s">
        <v>36660</v>
      </c>
    </row>
    <row r="3001" spans="1:36" ht="17.25" hidden="1" customHeight="1" x14ac:dyDescent="0.2">
      <c r="A3001" s="4" t="s">
        <v>36667</v>
      </c>
      <c r="B3001" t="s">
        <v>36652</v>
      </c>
      <c r="C3001" t="s">
        <v>36668</v>
      </c>
      <c r="D3001" t="s">
        <v>36669</v>
      </c>
      <c r="E3001" t="s">
        <v>30028</v>
      </c>
      <c r="F3001" t="s">
        <v>86</v>
      </c>
      <c r="G3001" s="5">
        <v>126</v>
      </c>
      <c r="H3001" t="s">
        <v>42</v>
      </c>
      <c r="I3001" t="s">
        <v>65</v>
      </c>
      <c r="J3001" t="s">
        <v>45</v>
      </c>
      <c r="K3001" t="s">
        <v>45</v>
      </c>
      <c r="L3001" t="s">
        <v>45</v>
      </c>
      <c r="N3001" s="6">
        <v>2022</v>
      </c>
      <c r="P3001" s="25"/>
      <c r="R3001" s="7">
        <v>15.552</v>
      </c>
      <c r="S3001" s="7">
        <v>45.771700000000003</v>
      </c>
      <c r="T3001" t="s">
        <v>46</v>
      </c>
      <c r="U3001" t="s">
        <v>36670</v>
      </c>
      <c r="X3001" t="s">
        <v>36670</v>
      </c>
      <c r="Y3001" t="s">
        <v>19854</v>
      </c>
      <c r="Z3001" t="s">
        <v>19864</v>
      </c>
      <c r="AA3001" t="s">
        <v>36671</v>
      </c>
      <c r="AC3001" t="s">
        <v>36672</v>
      </c>
      <c r="AD3001" t="s">
        <v>52</v>
      </c>
      <c r="AE3001" t="s">
        <v>131</v>
      </c>
      <c r="AF3001" t="s">
        <v>52</v>
      </c>
      <c r="AG3001" t="s">
        <v>36673</v>
      </c>
      <c r="AH3001" s="8">
        <v>1192566</v>
      </c>
      <c r="AI3001" t="s">
        <v>36674</v>
      </c>
      <c r="AJ3001" t="s">
        <v>36678</v>
      </c>
    </row>
    <row r="3002" spans="1:36" ht="17.25" hidden="1" customHeight="1" x14ac:dyDescent="0.2">
      <c r="A3002" s="4" t="s">
        <v>36718</v>
      </c>
      <c r="B3002" t="s">
        <v>36704</v>
      </c>
      <c r="C3002" t="s">
        <v>36719</v>
      </c>
      <c r="E3002" t="s">
        <v>40</v>
      </c>
      <c r="F3002" t="s">
        <v>1930</v>
      </c>
      <c r="G3002" s="5">
        <v>52.2</v>
      </c>
      <c r="H3002" t="s">
        <v>857</v>
      </c>
      <c r="I3002" t="s">
        <v>528</v>
      </c>
      <c r="K3002" t="s">
        <v>559</v>
      </c>
      <c r="L3002" t="s">
        <v>559</v>
      </c>
      <c r="N3002" s="6">
        <v>2023</v>
      </c>
      <c r="P3002" s="25"/>
      <c r="Q3002" t="s">
        <v>36720</v>
      </c>
      <c r="R3002" s="7">
        <v>40.473318759877799</v>
      </c>
      <c r="S3002" s="7">
        <v>19.445376367794601</v>
      </c>
      <c r="T3002" t="s">
        <v>504</v>
      </c>
      <c r="U3002" t="s">
        <v>36721</v>
      </c>
      <c r="X3002" t="s">
        <v>36721</v>
      </c>
      <c r="Y3002" t="s">
        <v>36708</v>
      </c>
      <c r="Z3002" t="s">
        <v>36709</v>
      </c>
      <c r="AC3002" t="s">
        <v>36722</v>
      </c>
      <c r="AI3002" t="s">
        <v>36723</v>
      </c>
      <c r="AJ3002" t="s">
        <v>36724</v>
      </c>
    </row>
    <row r="3003" spans="1:36" ht="17.25" hidden="1" customHeight="1" x14ac:dyDescent="0.2">
      <c r="A3003" s="4" t="s">
        <v>36725</v>
      </c>
      <c r="B3003" t="s">
        <v>36704</v>
      </c>
      <c r="C3003" t="s">
        <v>36726</v>
      </c>
      <c r="E3003" t="s">
        <v>40</v>
      </c>
      <c r="F3003" t="s">
        <v>1930</v>
      </c>
      <c r="G3003" s="5">
        <v>58</v>
      </c>
      <c r="H3003" t="s">
        <v>857</v>
      </c>
      <c r="I3003" t="s">
        <v>528</v>
      </c>
      <c r="K3003" t="s">
        <v>559</v>
      </c>
      <c r="L3003" t="s">
        <v>559</v>
      </c>
      <c r="N3003" s="6">
        <v>2023</v>
      </c>
      <c r="P3003" s="25"/>
      <c r="Q3003" t="s">
        <v>36720</v>
      </c>
      <c r="R3003" s="7">
        <v>40.473318759877799</v>
      </c>
      <c r="S3003" s="7">
        <v>19.445376367794601</v>
      </c>
      <c r="T3003" t="s">
        <v>504</v>
      </c>
      <c r="U3003" t="s">
        <v>36721</v>
      </c>
      <c r="X3003" t="s">
        <v>36721</v>
      </c>
      <c r="Y3003" t="s">
        <v>36708</v>
      </c>
      <c r="Z3003" t="s">
        <v>36709</v>
      </c>
      <c r="AC3003" t="s">
        <v>36727</v>
      </c>
      <c r="AI3003" t="s">
        <v>36728</v>
      </c>
      <c r="AJ3003" t="s">
        <v>36729</v>
      </c>
    </row>
    <row r="3004" spans="1:36" ht="17.25" hidden="1" customHeight="1" x14ac:dyDescent="0.2">
      <c r="A3004" s="4" t="s">
        <v>36748</v>
      </c>
      <c r="B3004" t="s">
        <v>36739</v>
      </c>
      <c r="C3004" t="s">
        <v>36749</v>
      </c>
      <c r="E3004" t="s">
        <v>40</v>
      </c>
      <c r="F3004" t="s">
        <v>86</v>
      </c>
      <c r="G3004" s="24">
        <v>42</v>
      </c>
      <c r="H3004" t="s">
        <v>42</v>
      </c>
      <c r="I3004" t="s">
        <v>43</v>
      </c>
      <c r="J3004" t="s">
        <v>44</v>
      </c>
      <c r="N3004" s="27">
        <v>2017</v>
      </c>
      <c r="P3004" s="25"/>
      <c r="R3004" s="7">
        <v>47.13505</v>
      </c>
      <c r="S3004" s="7">
        <v>15.33541</v>
      </c>
      <c r="T3004" t="s">
        <v>46</v>
      </c>
      <c r="U3004" t="s">
        <v>36750</v>
      </c>
      <c r="X3004" t="s">
        <v>36751</v>
      </c>
      <c r="Y3004" t="s">
        <v>36708</v>
      </c>
      <c r="Z3004" t="s">
        <v>36742</v>
      </c>
      <c r="AD3004" t="s">
        <v>880</v>
      </c>
      <c r="AE3004" t="s">
        <v>36752</v>
      </c>
      <c r="AF3004" t="s">
        <v>5000</v>
      </c>
      <c r="AG3004" t="s">
        <v>36753</v>
      </c>
      <c r="AH3004" s="8" t="s">
        <v>36754</v>
      </c>
      <c r="AI3004" t="s">
        <v>36755</v>
      </c>
      <c r="AJ3004" t="s">
        <v>36756</v>
      </c>
    </row>
    <row r="3005" spans="1:36" ht="17.25" hidden="1" customHeight="1" x14ac:dyDescent="0.2">
      <c r="A3005" s="4" t="s">
        <v>36823</v>
      </c>
      <c r="B3005" t="s">
        <v>36739</v>
      </c>
      <c r="C3005" t="s">
        <v>36824</v>
      </c>
      <c r="E3005" t="s">
        <v>58</v>
      </c>
      <c r="F3005" t="s">
        <v>4924</v>
      </c>
      <c r="G3005" s="24">
        <v>165</v>
      </c>
      <c r="H3005" t="s">
        <v>42</v>
      </c>
      <c r="I3005" t="s">
        <v>65</v>
      </c>
      <c r="N3005" s="27">
        <v>2020</v>
      </c>
      <c r="P3005" s="25"/>
      <c r="R3005" s="7">
        <v>46.908189999999998</v>
      </c>
      <c r="S3005" s="7">
        <v>15.49231</v>
      </c>
      <c r="T3005" t="s">
        <v>46</v>
      </c>
      <c r="U3005" t="s">
        <v>36826</v>
      </c>
      <c r="X3005" t="s">
        <v>36827</v>
      </c>
      <c r="Y3005" t="s">
        <v>36708</v>
      </c>
      <c r="Z3005" t="s">
        <v>36742</v>
      </c>
      <c r="AA3005" t="s">
        <v>36828</v>
      </c>
      <c r="AB3005" t="s">
        <v>36835</v>
      </c>
      <c r="AG3005" t="s">
        <v>36830</v>
      </c>
      <c r="AI3005" t="s">
        <v>36831</v>
      </c>
      <c r="AJ3005" t="s">
        <v>36836</v>
      </c>
    </row>
    <row r="3006" spans="1:36" ht="17.25" hidden="1" customHeight="1" x14ac:dyDescent="0.2">
      <c r="A3006" s="4" t="s">
        <v>36871</v>
      </c>
      <c r="B3006" t="s">
        <v>36739</v>
      </c>
      <c r="C3006" t="s">
        <v>36872</v>
      </c>
      <c r="E3006" t="s">
        <v>36883</v>
      </c>
      <c r="F3006" t="s">
        <v>86</v>
      </c>
      <c r="G3006" s="24">
        <v>240</v>
      </c>
      <c r="H3006" t="s">
        <v>857</v>
      </c>
      <c r="I3006" t="s">
        <v>43</v>
      </c>
      <c r="J3006" t="s">
        <v>44</v>
      </c>
      <c r="K3006" t="s">
        <v>45</v>
      </c>
      <c r="L3006" t="s">
        <v>45</v>
      </c>
      <c r="N3006" s="27">
        <v>2020</v>
      </c>
      <c r="R3006" s="7">
        <v>48.394860000000001</v>
      </c>
      <c r="S3006" s="7">
        <v>15.710150000000001</v>
      </c>
      <c r="T3006" t="s">
        <v>46</v>
      </c>
      <c r="U3006" t="s">
        <v>36873</v>
      </c>
      <c r="X3006" t="s">
        <v>36874</v>
      </c>
      <c r="Y3006" t="s">
        <v>36708</v>
      </c>
      <c r="Z3006" t="s">
        <v>36742</v>
      </c>
      <c r="AA3006" t="s">
        <v>36875</v>
      </c>
      <c r="AB3006" t="s">
        <v>36760</v>
      </c>
      <c r="AC3006" t="s">
        <v>36877</v>
      </c>
      <c r="AG3006" t="s">
        <v>36878</v>
      </c>
      <c r="AH3006" s="27"/>
      <c r="AI3006" t="s">
        <v>36879</v>
      </c>
      <c r="AJ3006" t="s">
        <v>36884</v>
      </c>
    </row>
    <row r="3007" spans="1:36" ht="17.25" hidden="1" customHeight="1" x14ac:dyDescent="0.2">
      <c r="A3007" s="4" t="s">
        <v>36909</v>
      </c>
      <c r="B3007" t="s">
        <v>36910</v>
      </c>
      <c r="C3007" t="s">
        <v>36911</v>
      </c>
      <c r="D3007" t="s">
        <v>36912</v>
      </c>
      <c r="E3007" t="s">
        <v>10861</v>
      </c>
      <c r="F3007" t="s">
        <v>64</v>
      </c>
      <c r="G3007" s="5">
        <v>427</v>
      </c>
      <c r="H3007" t="s">
        <v>42</v>
      </c>
      <c r="I3007" t="s">
        <v>43</v>
      </c>
      <c r="J3007" t="s">
        <v>44</v>
      </c>
      <c r="N3007" s="6">
        <v>2014</v>
      </c>
      <c r="R3007" s="7">
        <v>52.453862999999998</v>
      </c>
      <c r="S3007" s="7">
        <v>25.193031000000001</v>
      </c>
      <c r="T3007" t="s">
        <v>46</v>
      </c>
      <c r="U3007" t="s">
        <v>36913</v>
      </c>
      <c r="X3007" t="s">
        <v>36914</v>
      </c>
      <c r="Y3007" t="s">
        <v>36708</v>
      </c>
      <c r="Z3007" t="s">
        <v>36915</v>
      </c>
      <c r="AD3007" t="s">
        <v>880</v>
      </c>
      <c r="AF3007" t="s">
        <v>880</v>
      </c>
      <c r="AG3007" t="s">
        <v>36916</v>
      </c>
      <c r="AH3007" s="27" t="s">
        <v>36924</v>
      </c>
      <c r="AI3007" t="s">
        <v>36918</v>
      </c>
      <c r="AJ3007" t="s">
        <v>36925</v>
      </c>
    </row>
    <row r="3008" spans="1:36" ht="17.25" hidden="1" customHeight="1" x14ac:dyDescent="0.2">
      <c r="A3008" s="4" t="s">
        <v>36909</v>
      </c>
      <c r="B3008" t="s">
        <v>36910</v>
      </c>
      <c r="C3008" t="s">
        <v>36911</v>
      </c>
      <c r="D3008" t="s">
        <v>36912</v>
      </c>
      <c r="E3008" t="s">
        <v>696</v>
      </c>
      <c r="F3008" t="s">
        <v>86</v>
      </c>
      <c r="G3008" s="5">
        <v>57</v>
      </c>
      <c r="H3008" t="s">
        <v>139</v>
      </c>
      <c r="I3008" t="s">
        <v>65</v>
      </c>
      <c r="J3008" t="s">
        <v>44</v>
      </c>
      <c r="K3008" t="s">
        <v>97</v>
      </c>
      <c r="L3008" t="s">
        <v>45</v>
      </c>
      <c r="M3008" t="s">
        <v>559</v>
      </c>
      <c r="N3008" s="6">
        <v>2023</v>
      </c>
      <c r="R3008" s="7">
        <v>52.453862999999998</v>
      </c>
      <c r="S3008" s="7">
        <v>25.193031000000001</v>
      </c>
      <c r="T3008" t="s">
        <v>46</v>
      </c>
      <c r="U3008" t="s">
        <v>36913</v>
      </c>
      <c r="X3008" t="s">
        <v>36914</v>
      </c>
      <c r="Y3008" t="s">
        <v>36708</v>
      </c>
      <c r="Z3008" t="s">
        <v>36915</v>
      </c>
      <c r="AD3008" t="s">
        <v>880</v>
      </c>
      <c r="AF3008" t="s">
        <v>880</v>
      </c>
      <c r="AG3008" t="s">
        <v>36916</v>
      </c>
      <c r="AH3008" s="6">
        <v>1303710</v>
      </c>
      <c r="AI3008" t="s">
        <v>36918</v>
      </c>
      <c r="AJ3008" t="s">
        <v>36926</v>
      </c>
    </row>
    <row r="3009" spans="1:36" ht="17.25" hidden="1" customHeight="1" x14ac:dyDescent="0.2">
      <c r="A3009" s="4" t="s">
        <v>36909</v>
      </c>
      <c r="B3009" t="s">
        <v>36910</v>
      </c>
      <c r="C3009" t="s">
        <v>36911</v>
      </c>
      <c r="D3009" t="s">
        <v>36912</v>
      </c>
      <c r="E3009" t="s">
        <v>703</v>
      </c>
      <c r="F3009" t="s">
        <v>86</v>
      </c>
      <c r="G3009" s="5">
        <v>57</v>
      </c>
      <c r="H3009" t="s">
        <v>139</v>
      </c>
      <c r="I3009" t="s">
        <v>65</v>
      </c>
      <c r="J3009" t="s">
        <v>44</v>
      </c>
      <c r="K3009" t="s">
        <v>97</v>
      </c>
      <c r="L3009" t="s">
        <v>45</v>
      </c>
      <c r="M3009" t="s">
        <v>559</v>
      </c>
      <c r="N3009" s="6">
        <v>2023</v>
      </c>
      <c r="R3009" s="7">
        <v>52.453862999999998</v>
      </c>
      <c r="S3009" s="7">
        <v>25.193031000000001</v>
      </c>
      <c r="T3009" t="s">
        <v>46</v>
      </c>
      <c r="U3009" t="s">
        <v>36913</v>
      </c>
      <c r="X3009" t="s">
        <v>36914</v>
      </c>
      <c r="Y3009" t="s">
        <v>36708</v>
      </c>
      <c r="Z3009" t="s">
        <v>36915</v>
      </c>
      <c r="AD3009" t="s">
        <v>880</v>
      </c>
      <c r="AF3009" t="s">
        <v>880</v>
      </c>
      <c r="AG3009" t="s">
        <v>36916</v>
      </c>
      <c r="AH3009" s="6">
        <v>1304132</v>
      </c>
      <c r="AI3009" t="s">
        <v>36918</v>
      </c>
      <c r="AJ3009" t="s">
        <v>36927</v>
      </c>
    </row>
    <row r="3010" spans="1:36" ht="17.25" hidden="1" customHeight="1" x14ac:dyDescent="0.2">
      <c r="A3010" s="4" t="s">
        <v>36909</v>
      </c>
      <c r="B3010" t="s">
        <v>36910</v>
      </c>
      <c r="C3010" t="s">
        <v>36911</v>
      </c>
      <c r="D3010" t="s">
        <v>36912</v>
      </c>
      <c r="E3010" t="s">
        <v>738</v>
      </c>
      <c r="F3010" t="s">
        <v>86</v>
      </c>
      <c r="G3010" s="5">
        <v>57</v>
      </c>
      <c r="H3010" t="s">
        <v>139</v>
      </c>
      <c r="I3010" t="s">
        <v>65</v>
      </c>
      <c r="J3010" t="s">
        <v>44</v>
      </c>
      <c r="K3010" t="s">
        <v>97</v>
      </c>
      <c r="L3010" t="s">
        <v>45</v>
      </c>
      <c r="M3010" t="s">
        <v>559</v>
      </c>
      <c r="N3010" s="6">
        <v>2023</v>
      </c>
      <c r="R3010" s="7">
        <v>52.453862999999998</v>
      </c>
      <c r="S3010" s="7">
        <v>25.193031000000001</v>
      </c>
      <c r="T3010" t="s">
        <v>46</v>
      </c>
      <c r="U3010" t="s">
        <v>36913</v>
      </c>
      <c r="X3010" t="s">
        <v>36914</v>
      </c>
      <c r="Y3010" t="s">
        <v>36708</v>
      </c>
      <c r="Z3010" t="s">
        <v>36915</v>
      </c>
      <c r="AD3010" t="s">
        <v>880</v>
      </c>
      <c r="AF3010" t="s">
        <v>880</v>
      </c>
      <c r="AG3010" t="s">
        <v>36916</v>
      </c>
      <c r="AH3010" s="6">
        <v>1304133</v>
      </c>
      <c r="AI3010" t="s">
        <v>36918</v>
      </c>
      <c r="AJ3010" t="s">
        <v>36928</v>
      </c>
    </row>
    <row r="3011" spans="1:36" ht="17.25" hidden="1" customHeight="1" x14ac:dyDescent="0.2">
      <c r="A3011" s="4" t="s">
        <v>36909</v>
      </c>
      <c r="B3011" t="s">
        <v>36910</v>
      </c>
      <c r="C3011" t="s">
        <v>36911</v>
      </c>
      <c r="D3011" t="s">
        <v>36912</v>
      </c>
      <c r="E3011" t="s">
        <v>740</v>
      </c>
      <c r="F3011" t="s">
        <v>86</v>
      </c>
      <c r="G3011" s="5">
        <v>57</v>
      </c>
      <c r="H3011" t="s">
        <v>139</v>
      </c>
      <c r="I3011" t="s">
        <v>65</v>
      </c>
      <c r="J3011" t="s">
        <v>44</v>
      </c>
      <c r="K3011" t="s">
        <v>97</v>
      </c>
      <c r="L3011" t="s">
        <v>45</v>
      </c>
      <c r="M3011" t="s">
        <v>559</v>
      </c>
      <c r="N3011" s="6">
        <v>2023</v>
      </c>
      <c r="P3011" s="25"/>
      <c r="R3011" s="7">
        <v>52.453862999999998</v>
      </c>
      <c r="S3011" s="7">
        <v>25.193031000000001</v>
      </c>
      <c r="T3011" t="s">
        <v>46</v>
      </c>
      <c r="U3011" t="s">
        <v>36913</v>
      </c>
      <c r="X3011" t="s">
        <v>36914</v>
      </c>
      <c r="Y3011" t="s">
        <v>36708</v>
      </c>
      <c r="Z3011" t="s">
        <v>36915</v>
      </c>
      <c r="AD3011" t="s">
        <v>880</v>
      </c>
      <c r="AF3011" t="s">
        <v>880</v>
      </c>
      <c r="AG3011" t="s">
        <v>36916</v>
      </c>
      <c r="AH3011" s="6">
        <v>1304134</v>
      </c>
      <c r="AI3011" t="s">
        <v>36918</v>
      </c>
      <c r="AJ3011" t="s">
        <v>36929</v>
      </c>
    </row>
    <row r="3012" spans="1:36" ht="17.25" hidden="1" customHeight="1" x14ac:dyDescent="0.2">
      <c r="A3012" s="4" t="s">
        <v>36909</v>
      </c>
      <c r="B3012" t="s">
        <v>36910</v>
      </c>
      <c r="C3012" t="s">
        <v>36911</v>
      </c>
      <c r="D3012" t="s">
        <v>36912</v>
      </c>
      <c r="E3012" t="s">
        <v>1492</v>
      </c>
      <c r="F3012" t="s">
        <v>86</v>
      </c>
      <c r="G3012" s="5">
        <v>57</v>
      </c>
      <c r="H3012" t="s">
        <v>139</v>
      </c>
      <c r="I3012" t="s">
        <v>65</v>
      </c>
      <c r="J3012" t="s">
        <v>44</v>
      </c>
      <c r="K3012" t="s">
        <v>97</v>
      </c>
      <c r="L3012" t="s">
        <v>45</v>
      </c>
      <c r="M3012" t="s">
        <v>559</v>
      </c>
      <c r="N3012" s="6">
        <v>2023</v>
      </c>
      <c r="P3012" s="25"/>
      <c r="R3012" s="7">
        <v>52.453862999999998</v>
      </c>
      <c r="S3012" s="7">
        <v>25.193031000000001</v>
      </c>
      <c r="T3012" t="s">
        <v>46</v>
      </c>
      <c r="U3012" t="s">
        <v>36913</v>
      </c>
      <c r="X3012" t="s">
        <v>36914</v>
      </c>
      <c r="Y3012" t="s">
        <v>36708</v>
      </c>
      <c r="Z3012" t="s">
        <v>36915</v>
      </c>
      <c r="AD3012" t="s">
        <v>880</v>
      </c>
      <c r="AF3012" t="s">
        <v>880</v>
      </c>
      <c r="AG3012" t="s">
        <v>36916</v>
      </c>
      <c r="AH3012" s="6">
        <v>1304135</v>
      </c>
      <c r="AI3012" t="s">
        <v>36918</v>
      </c>
      <c r="AJ3012" t="s">
        <v>36930</v>
      </c>
    </row>
    <row r="3013" spans="1:36" ht="17.25" hidden="1" customHeight="1" x14ac:dyDescent="0.2">
      <c r="A3013" s="4" t="s">
        <v>36941</v>
      </c>
      <c r="B3013" t="s">
        <v>36910</v>
      </c>
      <c r="C3013" t="s">
        <v>36942</v>
      </c>
      <c r="D3013" t="s">
        <v>36943</v>
      </c>
      <c r="E3013" t="s">
        <v>40</v>
      </c>
      <c r="F3013" t="s">
        <v>86</v>
      </c>
      <c r="G3013" s="5">
        <v>65</v>
      </c>
      <c r="H3013" t="s">
        <v>42</v>
      </c>
      <c r="I3013" t="s">
        <v>43</v>
      </c>
      <c r="J3013" t="s">
        <v>44</v>
      </c>
      <c r="N3013" s="6">
        <v>2014</v>
      </c>
      <c r="P3013" s="25"/>
      <c r="R3013" s="7">
        <v>54.1900482</v>
      </c>
      <c r="S3013" s="7">
        <v>28.486290799999999</v>
      </c>
      <c r="T3013" t="s">
        <v>46</v>
      </c>
      <c r="U3013" t="s">
        <v>36944</v>
      </c>
      <c r="X3013" t="s">
        <v>36945</v>
      </c>
      <c r="Y3013" t="s">
        <v>36708</v>
      </c>
      <c r="Z3013" t="s">
        <v>36915</v>
      </c>
      <c r="AC3013" t="s">
        <v>36946</v>
      </c>
      <c r="AG3013" t="s">
        <v>36947</v>
      </c>
      <c r="AH3013" s="6">
        <v>1218749</v>
      </c>
      <c r="AI3013" t="s">
        <v>36948</v>
      </c>
      <c r="AJ3013" t="s">
        <v>36949</v>
      </c>
    </row>
    <row r="3014" spans="1:36" ht="17.25" hidden="1" customHeight="1" x14ac:dyDescent="0.2">
      <c r="A3014" s="4" t="s">
        <v>36959</v>
      </c>
      <c r="B3014" t="s">
        <v>36910</v>
      </c>
      <c r="C3014" t="s">
        <v>36960</v>
      </c>
      <c r="D3014" t="s">
        <v>36961</v>
      </c>
      <c r="E3014" t="s">
        <v>56</v>
      </c>
      <c r="F3014" t="s">
        <v>64</v>
      </c>
      <c r="G3014" s="5">
        <v>70</v>
      </c>
      <c r="H3014" t="s">
        <v>42</v>
      </c>
      <c r="I3014" t="s">
        <v>240</v>
      </c>
      <c r="J3014" t="s">
        <v>44</v>
      </c>
      <c r="N3014" s="27">
        <v>2019</v>
      </c>
      <c r="P3014" s="25"/>
      <c r="R3014" s="7">
        <v>53.667259999999999</v>
      </c>
      <c r="S3014" s="7">
        <v>23.927655999999999</v>
      </c>
      <c r="T3014" t="s">
        <v>46</v>
      </c>
      <c r="U3014" t="s">
        <v>36962</v>
      </c>
      <c r="X3014" t="s">
        <v>36962</v>
      </c>
      <c r="Y3014" t="s">
        <v>36708</v>
      </c>
      <c r="Z3014" t="s">
        <v>36915</v>
      </c>
      <c r="AC3014" t="s">
        <v>36963</v>
      </c>
      <c r="AD3014" t="s">
        <v>880</v>
      </c>
      <c r="AE3014" t="s">
        <v>254</v>
      </c>
      <c r="AF3014" t="s">
        <v>5000</v>
      </c>
      <c r="AG3014" t="s">
        <v>36964</v>
      </c>
      <c r="AH3014" s="6">
        <v>1275002</v>
      </c>
      <c r="AI3014" t="s">
        <v>36965</v>
      </c>
      <c r="AJ3014" t="s">
        <v>36967</v>
      </c>
    </row>
    <row r="3015" spans="1:36" ht="17.25" hidden="1" customHeight="1" x14ac:dyDescent="0.2">
      <c r="A3015" s="4" t="s">
        <v>36959</v>
      </c>
      <c r="B3015" t="s">
        <v>36910</v>
      </c>
      <c r="C3015" t="s">
        <v>36960</v>
      </c>
      <c r="D3015" t="s">
        <v>36961</v>
      </c>
      <c r="E3015" t="s">
        <v>191</v>
      </c>
      <c r="F3015" t="s">
        <v>86</v>
      </c>
      <c r="G3015" s="5">
        <v>122</v>
      </c>
      <c r="H3015" t="s">
        <v>42</v>
      </c>
      <c r="I3015" t="s">
        <v>65</v>
      </c>
      <c r="J3015" t="s">
        <v>44</v>
      </c>
      <c r="N3015" s="6">
        <v>2013</v>
      </c>
      <c r="R3015" s="7">
        <v>53.667259999999999</v>
      </c>
      <c r="S3015" s="7">
        <v>23.927655999999999</v>
      </c>
      <c r="T3015" t="s">
        <v>46</v>
      </c>
      <c r="U3015" t="s">
        <v>36962</v>
      </c>
      <c r="X3015" t="s">
        <v>36962</v>
      </c>
      <c r="Y3015" t="s">
        <v>36708</v>
      </c>
      <c r="Z3015" t="s">
        <v>36915</v>
      </c>
      <c r="AC3015" t="s">
        <v>36963</v>
      </c>
      <c r="AD3015" t="s">
        <v>880</v>
      </c>
      <c r="AE3015" t="s">
        <v>254</v>
      </c>
      <c r="AF3015" t="s">
        <v>5000</v>
      </c>
      <c r="AG3015" t="s">
        <v>36964</v>
      </c>
      <c r="AH3015" s="6">
        <v>1221236</v>
      </c>
      <c r="AI3015" t="s">
        <v>36965</v>
      </c>
      <c r="AJ3015" t="s">
        <v>36969</v>
      </c>
    </row>
    <row r="3016" spans="1:36" ht="17.25" hidden="1" customHeight="1" x14ac:dyDescent="0.2">
      <c r="A3016" s="4" t="s">
        <v>36970</v>
      </c>
      <c r="B3016" t="s">
        <v>36910</v>
      </c>
      <c r="C3016" t="s">
        <v>36971</v>
      </c>
      <c r="D3016" t="s">
        <v>36972</v>
      </c>
      <c r="E3016" t="s">
        <v>4758</v>
      </c>
      <c r="F3016" t="s">
        <v>86</v>
      </c>
      <c r="G3016" s="5">
        <v>52</v>
      </c>
      <c r="H3016" t="s">
        <v>139</v>
      </c>
      <c r="I3016" t="s">
        <v>65</v>
      </c>
      <c r="J3016" t="s">
        <v>559</v>
      </c>
      <c r="K3016" t="s">
        <v>97</v>
      </c>
      <c r="L3016" t="s">
        <v>45</v>
      </c>
      <c r="M3016" t="s">
        <v>559</v>
      </c>
      <c r="N3016" s="6">
        <v>2023</v>
      </c>
      <c r="R3016" s="7">
        <v>54.679952999999998</v>
      </c>
      <c r="S3016" s="7">
        <v>29.133310000000002</v>
      </c>
      <c r="T3016" t="s">
        <v>46</v>
      </c>
      <c r="U3016" t="s">
        <v>36973</v>
      </c>
      <c r="X3016" t="s">
        <v>36974</v>
      </c>
      <c r="Y3016" t="s">
        <v>36708</v>
      </c>
      <c r="Z3016" t="s">
        <v>36915</v>
      </c>
      <c r="AC3016" t="s">
        <v>36975</v>
      </c>
      <c r="AG3016" t="s">
        <v>36976</v>
      </c>
      <c r="AH3016" s="27">
        <v>1302470</v>
      </c>
      <c r="AI3016" t="s">
        <v>36977</v>
      </c>
      <c r="AJ3016" t="s">
        <v>36979</v>
      </c>
    </row>
    <row r="3017" spans="1:36" ht="17.25" hidden="1" customHeight="1" x14ac:dyDescent="0.2">
      <c r="A3017" s="4" t="s">
        <v>36970</v>
      </c>
      <c r="B3017" t="s">
        <v>36910</v>
      </c>
      <c r="C3017" t="s">
        <v>36971</v>
      </c>
      <c r="D3017" t="s">
        <v>36972</v>
      </c>
      <c r="E3017" t="s">
        <v>4760</v>
      </c>
      <c r="F3017" t="s">
        <v>86</v>
      </c>
      <c r="G3017" s="5">
        <v>52</v>
      </c>
      <c r="H3017" t="s">
        <v>139</v>
      </c>
      <c r="I3017" t="s">
        <v>65</v>
      </c>
      <c r="J3017" t="s">
        <v>559</v>
      </c>
      <c r="K3017" t="s">
        <v>97</v>
      </c>
      <c r="L3017" t="s">
        <v>45</v>
      </c>
      <c r="M3017" t="s">
        <v>559</v>
      </c>
      <c r="N3017" s="6">
        <v>2023</v>
      </c>
      <c r="R3017" s="7">
        <v>54.679952999999998</v>
      </c>
      <c r="S3017" s="7">
        <v>29.133310000000002</v>
      </c>
      <c r="T3017" t="s">
        <v>46</v>
      </c>
      <c r="U3017" t="s">
        <v>36973</v>
      </c>
      <c r="X3017" t="s">
        <v>36974</v>
      </c>
      <c r="Y3017" t="s">
        <v>36708</v>
      </c>
      <c r="Z3017" t="s">
        <v>36915</v>
      </c>
      <c r="AC3017" t="s">
        <v>36975</v>
      </c>
      <c r="AG3017" t="s">
        <v>36976</v>
      </c>
      <c r="AH3017" s="27">
        <v>1302471</v>
      </c>
      <c r="AI3017" t="s">
        <v>36977</v>
      </c>
      <c r="AJ3017" t="s">
        <v>36980</v>
      </c>
    </row>
    <row r="3018" spans="1:36" ht="17.25" hidden="1" customHeight="1" x14ac:dyDescent="0.2">
      <c r="A3018" s="4" t="s">
        <v>36970</v>
      </c>
      <c r="B3018" t="s">
        <v>36910</v>
      </c>
      <c r="C3018" t="s">
        <v>36971</v>
      </c>
      <c r="D3018" t="s">
        <v>36972</v>
      </c>
      <c r="E3018" t="s">
        <v>4762</v>
      </c>
      <c r="F3018" t="s">
        <v>86</v>
      </c>
      <c r="G3018" s="5">
        <v>52</v>
      </c>
      <c r="H3018" t="s">
        <v>139</v>
      </c>
      <c r="I3018" t="s">
        <v>65</v>
      </c>
      <c r="J3018" t="s">
        <v>559</v>
      </c>
      <c r="K3018" t="s">
        <v>97</v>
      </c>
      <c r="L3018" t="s">
        <v>45</v>
      </c>
      <c r="M3018" t="s">
        <v>559</v>
      </c>
      <c r="N3018" s="6">
        <v>2023</v>
      </c>
      <c r="R3018" s="7">
        <v>54.679952999999998</v>
      </c>
      <c r="S3018" s="7">
        <v>29.133310000000002</v>
      </c>
      <c r="T3018" t="s">
        <v>46</v>
      </c>
      <c r="U3018" t="s">
        <v>36973</v>
      </c>
      <c r="X3018" t="s">
        <v>36974</v>
      </c>
      <c r="Y3018" t="s">
        <v>36708</v>
      </c>
      <c r="Z3018" t="s">
        <v>36915</v>
      </c>
      <c r="AC3018" t="s">
        <v>36975</v>
      </c>
      <c r="AG3018" t="s">
        <v>36976</v>
      </c>
      <c r="AH3018" s="27">
        <v>1302472</v>
      </c>
      <c r="AI3018" t="s">
        <v>36977</v>
      </c>
      <c r="AJ3018" t="s">
        <v>36981</v>
      </c>
    </row>
    <row r="3019" spans="1:36" ht="17.25" hidden="1" customHeight="1" x14ac:dyDescent="0.2">
      <c r="A3019" s="4" t="s">
        <v>36970</v>
      </c>
      <c r="B3019" t="s">
        <v>36910</v>
      </c>
      <c r="C3019" t="s">
        <v>36971</v>
      </c>
      <c r="D3019" t="s">
        <v>36972</v>
      </c>
      <c r="E3019" t="s">
        <v>4787</v>
      </c>
      <c r="F3019" t="s">
        <v>86</v>
      </c>
      <c r="G3019" s="5">
        <v>427</v>
      </c>
      <c r="H3019" t="s">
        <v>42</v>
      </c>
      <c r="I3019" t="s">
        <v>43</v>
      </c>
      <c r="J3019" t="s">
        <v>45</v>
      </c>
      <c r="N3019" s="6">
        <v>2014</v>
      </c>
      <c r="R3019" s="7">
        <v>54.679952999999998</v>
      </c>
      <c r="S3019" s="7">
        <v>29.133310000000002</v>
      </c>
      <c r="T3019" t="s">
        <v>46</v>
      </c>
      <c r="U3019" t="s">
        <v>36973</v>
      </c>
      <c r="X3019" t="s">
        <v>36974</v>
      </c>
      <c r="Y3019" t="s">
        <v>36708</v>
      </c>
      <c r="Z3019" t="s">
        <v>36915</v>
      </c>
      <c r="AC3019" t="s">
        <v>36975</v>
      </c>
      <c r="AG3019" t="s">
        <v>36976</v>
      </c>
      <c r="AH3019" s="6">
        <v>1225733</v>
      </c>
      <c r="AI3019" t="s">
        <v>36977</v>
      </c>
      <c r="AJ3019" t="s">
        <v>36989</v>
      </c>
    </row>
    <row r="3020" spans="1:36" ht="17.25" hidden="1" customHeight="1" x14ac:dyDescent="0.2">
      <c r="A3020" s="4" t="s">
        <v>36998</v>
      </c>
      <c r="B3020" t="s">
        <v>36910</v>
      </c>
      <c r="C3020" t="s">
        <v>36999</v>
      </c>
      <c r="D3020" t="s">
        <v>37000</v>
      </c>
      <c r="E3020" t="s">
        <v>2297</v>
      </c>
      <c r="F3020" t="s">
        <v>86</v>
      </c>
      <c r="G3020" s="5">
        <v>115</v>
      </c>
      <c r="H3020" t="s">
        <v>42</v>
      </c>
      <c r="I3020" t="s">
        <v>240</v>
      </c>
      <c r="J3020" t="s">
        <v>44</v>
      </c>
      <c r="K3020" t="s">
        <v>45</v>
      </c>
      <c r="L3020" t="s">
        <v>45</v>
      </c>
      <c r="M3020" t="s">
        <v>559</v>
      </c>
      <c r="N3020" s="6">
        <v>2022</v>
      </c>
      <c r="R3020" s="7">
        <v>53.880102000000001</v>
      </c>
      <c r="S3020" s="7">
        <v>27.649027</v>
      </c>
      <c r="T3020" t="s">
        <v>46</v>
      </c>
      <c r="U3020" t="s">
        <v>36945</v>
      </c>
      <c r="X3020" t="s">
        <v>36945</v>
      </c>
      <c r="Y3020" t="s">
        <v>36708</v>
      </c>
      <c r="Z3020" t="s">
        <v>36915</v>
      </c>
      <c r="AG3020" t="s">
        <v>37001</v>
      </c>
      <c r="AH3020" s="8" t="s">
        <v>45</v>
      </c>
      <c r="AI3020" t="s">
        <v>37003</v>
      </c>
      <c r="AJ3020" t="s">
        <v>37007</v>
      </c>
    </row>
    <row r="3021" spans="1:36" ht="17.25" hidden="1" customHeight="1" x14ac:dyDescent="0.2">
      <c r="A3021" s="4" t="s">
        <v>36998</v>
      </c>
      <c r="B3021" t="s">
        <v>36910</v>
      </c>
      <c r="C3021" t="s">
        <v>36999</v>
      </c>
      <c r="D3021" t="s">
        <v>37000</v>
      </c>
      <c r="E3021" t="s">
        <v>3929</v>
      </c>
      <c r="F3021" t="s">
        <v>86</v>
      </c>
      <c r="G3021" s="5">
        <v>115</v>
      </c>
      <c r="H3021" t="s">
        <v>42</v>
      </c>
      <c r="I3021" t="s">
        <v>240</v>
      </c>
      <c r="J3021" t="s">
        <v>44</v>
      </c>
      <c r="K3021" t="s">
        <v>45</v>
      </c>
      <c r="L3021" t="s">
        <v>45</v>
      </c>
      <c r="M3021" t="s">
        <v>559</v>
      </c>
      <c r="N3021" s="6">
        <v>2023</v>
      </c>
      <c r="R3021" s="7">
        <v>53.880102000000001</v>
      </c>
      <c r="S3021" s="7">
        <v>27.649027</v>
      </c>
      <c r="T3021" t="s">
        <v>46</v>
      </c>
      <c r="U3021" t="s">
        <v>36945</v>
      </c>
      <c r="X3021" t="s">
        <v>36945</v>
      </c>
      <c r="Y3021" t="s">
        <v>36708</v>
      </c>
      <c r="Z3021" t="s">
        <v>36915</v>
      </c>
      <c r="AG3021" t="s">
        <v>37001</v>
      </c>
      <c r="AH3021" s="8" t="s">
        <v>45</v>
      </c>
      <c r="AI3021" t="s">
        <v>37003</v>
      </c>
      <c r="AJ3021" t="s">
        <v>37008</v>
      </c>
    </row>
    <row r="3022" spans="1:36" ht="17.25" hidden="1" customHeight="1" x14ac:dyDescent="0.2">
      <c r="A3022" s="4" t="s">
        <v>37021</v>
      </c>
      <c r="B3022" t="s">
        <v>36910</v>
      </c>
      <c r="C3022" t="s">
        <v>37022</v>
      </c>
      <c r="D3022" t="s">
        <v>37023</v>
      </c>
      <c r="E3022" t="s">
        <v>696</v>
      </c>
      <c r="F3022" t="s">
        <v>86</v>
      </c>
      <c r="G3022" s="5">
        <v>54</v>
      </c>
      <c r="H3022" t="s">
        <v>139</v>
      </c>
      <c r="I3022" t="s">
        <v>65</v>
      </c>
      <c r="J3022" t="s">
        <v>559</v>
      </c>
      <c r="K3022" t="s">
        <v>97</v>
      </c>
      <c r="L3022" t="s">
        <v>45</v>
      </c>
      <c r="M3022" t="s">
        <v>559</v>
      </c>
      <c r="N3022" s="6">
        <v>2023</v>
      </c>
      <c r="R3022" s="7">
        <v>53.610836999999997</v>
      </c>
      <c r="S3022" s="7">
        <v>27.952824</v>
      </c>
      <c r="T3022" t="s">
        <v>46</v>
      </c>
      <c r="U3022" t="s">
        <v>37024</v>
      </c>
      <c r="W3022" t="s">
        <v>37025</v>
      </c>
      <c r="X3022" t="s">
        <v>36945</v>
      </c>
      <c r="Y3022" t="s">
        <v>36708</v>
      </c>
      <c r="Z3022" t="s">
        <v>36915</v>
      </c>
      <c r="AG3022" t="s">
        <v>37029</v>
      </c>
      <c r="AH3022" s="24">
        <v>1303705</v>
      </c>
      <c r="AI3022" t="s">
        <v>37027</v>
      </c>
      <c r="AJ3022" t="s">
        <v>37030</v>
      </c>
    </row>
    <row r="3023" spans="1:36" ht="17.25" hidden="1" customHeight="1" x14ac:dyDescent="0.2">
      <c r="A3023" s="4" t="s">
        <v>37021</v>
      </c>
      <c r="B3023" t="s">
        <v>36910</v>
      </c>
      <c r="C3023" t="s">
        <v>37022</v>
      </c>
      <c r="D3023" t="s">
        <v>37023</v>
      </c>
      <c r="E3023" t="s">
        <v>703</v>
      </c>
      <c r="F3023" t="s">
        <v>86</v>
      </c>
      <c r="G3023" s="5">
        <v>54</v>
      </c>
      <c r="H3023" t="s">
        <v>139</v>
      </c>
      <c r="I3023" t="s">
        <v>65</v>
      </c>
      <c r="J3023" t="s">
        <v>559</v>
      </c>
      <c r="K3023" t="s">
        <v>97</v>
      </c>
      <c r="L3023" t="s">
        <v>45</v>
      </c>
      <c r="M3023" t="s">
        <v>559</v>
      </c>
      <c r="N3023" s="6">
        <v>2023</v>
      </c>
      <c r="R3023" s="7">
        <v>53.610836999999997</v>
      </c>
      <c r="S3023" s="7">
        <v>27.952824</v>
      </c>
      <c r="T3023" t="s">
        <v>46</v>
      </c>
      <c r="U3023" t="s">
        <v>37024</v>
      </c>
      <c r="W3023" t="s">
        <v>37025</v>
      </c>
      <c r="X3023" t="s">
        <v>36945</v>
      </c>
      <c r="Y3023" t="s">
        <v>36708</v>
      </c>
      <c r="Z3023" t="s">
        <v>36915</v>
      </c>
      <c r="AG3023" t="s">
        <v>37029</v>
      </c>
      <c r="AH3023" s="6">
        <v>1303706</v>
      </c>
      <c r="AI3023" t="s">
        <v>37027</v>
      </c>
      <c r="AJ3023" t="s">
        <v>37031</v>
      </c>
    </row>
    <row r="3024" spans="1:36" ht="17.25" hidden="1" customHeight="1" x14ac:dyDescent="0.2">
      <c r="A3024" s="4" t="s">
        <v>37021</v>
      </c>
      <c r="B3024" t="s">
        <v>36910</v>
      </c>
      <c r="C3024" t="s">
        <v>37022</v>
      </c>
      <c r="D3024" t="s">
        <v>37023</v>
      </c>
      <c r="E3024" t="s">
        <v>738</v>
      </c>
      <c r="F3024" t="s">
        <v>86</v>
      </c>
      <c r="G3024" s="5">
        <v>54</v>
      </c>
      <c r="H3024" t="s">
        <v>139</v>
      </c>
      <c r="I3024" t="s">
        <v>65</v>
      </c>
      <c r="J3024" t="s">
        <v>559</v>
      </c>
      <c r="K3024" t="s">
        <v>97</v>
      </c>
      <c r="L3024" t="s">
        <v>45</v>
      </c>
      <c r="M3024" t="s">
        <v>559</v>
      </c>
      <c r="N3024" s="6">
        <v>2023</v>
      </c>
      <c r="R3024" s="7">
        <v>53.610836999999997</v>
      </c>
      <c r="S3024" s="7">
        <v>27.952824</v>
      </c>
      <c r="T3024" t="s">
        <v>46</v>
      </c>
      <c r="U3024" t="s">
        <v>37024</v>
      </c>
      <c r="W3024" t="s">
        <v>37025</v>
      </c>
      <c r="X3024" t="s">
        <v>36945</v>
      </c>
      <c r="Y3024" t="s">
        <v>36708</v>
      </c>
      <c r="Z3024" t="s">
        <v>36915</v>
      </c>
      <c r="AG3024" t="s">
        <v>37029</v>
      </c>
      <c r="AH3024" s="6">
        <v>1303707</v>
      </c>
      <c r="AI3024" t="s">
        <v>37027</v>
      </c>
      <c r="AJ3024" t="s">
        <v>37032</v>
      </c>
    </row>
    <row r="3025" spans="1:36" ht="17.25" hidden="1" customHeight="1" x14ac:dyDescent="0.2">
      <c r="A3025" s="4" t="s">
        <v>37021</v>
      </c>
      <c r="B3025" t="s">
        <v>36910</v>
      </c>
      <c r="C3025" t="s">
        <v>37022</v>
      </c>
      <c r="D3025" t="s">
        <v>37023</v>
      </c>
      <c r="E3025" t="s">
        <v>740</v>
      </c>
      <c r="F3025" t="s">
        <v>86</v>
      </c>
      <c r="G3025" s="5">
        <v>54</v>
      </c>
      <c r="H3025" t="s">
        <v>139</v>
      </c>
      <c r="I3025" t="s">
        <v>65</v>
      </c>
      <c r="J3025" t="s">
        <v>559</v>
      </c>
      <c r="K3025" t="s">
        <v>97</v>
      </c>
      <c r="L3025" t="s">
        <v>45</v>
      </c>
      <c r="M3025" t="s">
        <v>559</v>
      </c>
      <c r="N3025" s="6">
        <v>2023</v>
      </c>
      <c r="R3025" s="7">
        <v>53.610836999999997</v>
      </c>
      <c r="S3025" s="7">
        <v>27.952824</v>
      </c>
      <c r="T3025" t="s">
        <v>46</v>
      </c>
      <c r="U3025" t="s">
        <v>37024</v>
      </c>
      <c r="W3025" t="s">
        <v>37025</v>
      </c>
      <c r="X3025" t="s">
        <v>36945</v>
      </c>
      <c r="Y3025" t="s">
        <v>36708</v>
      </c>
      <c r="Z3025" t="s">
        <v>36915</v>
      </c>
      <c r="AG3025" t="s">
        <v>37029</v>
      </c>
      <c r="AH3025" s="6">
        <v>1303708</v>
      </c>
      <c r="AI3025" t="s">
        <v>37027</v>
      </c>
      <c r="AJ3025" t="s">
        <v>37033</v>
      </c>
    </row>
    <row r="3026" spans="1:36" ht="17.25" hidden="1" customHeight="1" x14ac:dyDescent="0.2">
      <c r="A3026" s="4" t="s">
        <v>37021</v>
      </c>
      <c r="B3026" t="s">
        <v>36910</v>
      </c>
      <c r="C3026" t="s">
        <v>37022</v>
      </c>
      <c r="D3026" t="s">
        <v>37023</v>
      </c>
      <c r="E3026" t="s">
        <v>1492</v>
      </c>
      <c r="F3026" t="s">
        <v>86</v>
      </c>
      <c r="G3026" s="5">
        <v>54</v>
      </c>
      <c r="H3026" t="s">
        <v>139</v>
      </c>
      <c r="I3026" t="s">
        <v>65</v>
      </c>
      <c r="J3026" t="s">
        <v>559</v>
      </c>
      <c r="K3026" t="s">
        <v>97</v>
      </c>
      <c r="L3026" t="s">
        <v>45</v>
      </c>
      <c r="M3026" t="s">
        <v>559</v>
      </c>
      <c r="N3026" s="6">
        <v>2023</v>
      </c>
      <c r="R3026" s="7">
        <v>53.610836999999997</v>
      </c>
      <c r="S3026" s="7">
        <v>27.952824</v>
      </c>
      <c r="T3026" t="s">
        <v>46</v>
      </c>
      <c r="U3026" t="s">
        <v>37024</v>
      </c>
      <c r="W3026" t="s">
        <v>37025</v>
      </c>
      <c r="X3026" t="s">
        <v>36945</v>
      </c>
      <c r="Y3026" t="s">
        <v>36708</v>
      </c>
      <c r="Z3026" t="s">
        <v>36915</v>
      </c>
      <c r="AG3026" t="s">
        <v>37029</v>
      </c>
      <c r="AH3026" s="6">
        <v>1303709</v>
      </c>
      <c r="AI3026" t="s">
        <v>37027</v>
      </c>
      <c r="AJ3026" t="s">
        <v>37034</v>
      </c>
    </row>
    <row r="3027" spans="1:36" ht="17.25" hidden="1" customHeight="1" x14ac:dyDescent="0.2">
      <c r="A3027" s="4" t="s">
        <v>37021</v>
      </c>
      <c r="B3027" t="s">
        <v>36910</v>
      </c>
      <c r="C3027" t="s">
        <v>37022</v>
      </c>
      <c r="D3027" t="s">
        <v>37023</v>
      </c>
      <c r="E3027" t="s">
        <v>1494</v>
      </c>
      <c r="F3027" t="s">
        <v>86</v>
      </c>
      <c r="G3027" s="5">
        <v>54</v>
      </c>
      <c r="H3027" t="s">
        <v>139</v>
      </c>
      <c r="I3027" t="s">
        <v>65</v>
      </c>
      <c r="J3027" t="s">
        <v>559</v>
      </c>
      <c r="K3027" t="s">
        <v>97</v>
      </c>
      <c r="L3027" t="s">
        <v>45</v>
      </c>
      <c r="M3027" t="s">
        <v>559</v>
      </c>
      <c r="N3027" s="24">
        <v>2023</v>
      </c>
      <c r="R3027" s="7">
        <v>53.610836999999997</v>
      </c>
      <c r="S3027" s="7">
        <v>27.952824</v>
      </c>
      <c r="T3027" t="s">
        <v>46</v>
      </c>
      <c r="U3027" t="s">
        <v>37024</v>
      </c>
      <c r="W3027" t="s">
        <v>37025</v>
      </c>
      <c r="X3027" t="s">
        <v>36945</v>
      </c>
      <c r="Y3027" t="s">
        <v>36708</v>
      </c>
      <c r="Z3027" t="s">
        <v>36915</v>
      </c>
      <c r="AG3027" t="s">
        <v>37029</v>
      </c>
      <c r="AH3027" s="8" t="s">
        <v>45</v>
      </c>
      <c r="AI3027" t="s">
        <v>37027</v>
      </c>
      <c r="AJ3027" t="s">
        <v>37035</v>
      </c>
    </row>
    <row r="3028" spans="1:36" ht="17.25" hidden="1" customHeight="1" x14ac:dyDescent="0.2">
      <c r="A3028" s="4" t="s">
        <v>37047</v>
      </c>
      <c r="B3028" t="s">
        <v>36910</v>
      </c>
      <c r="C3028" t="s">
        <v>37048</v>
      </c>
      <c r="D3028" t="s">
        <v>37049</v>
      </c>
      <c r="E3028" t="s">
        <v>40</v>
      </c>
      <c r="F3028" t="s">
        <v>64</v>
      </c>
      <c r="G3028" s="5">
        <v>70</v>
      </c>
      <c r="H3028" t="s">
        <v>42</v>
      </c>
      <c r="I3028" t="s">
        <v>240</v>
      </c>
      <c r="J3028" t="s">
        <v>44</v>
      </c>
      <c r="N3028" s="24">
        <v>2018</v>
      </c>
      <c r="R3028" s="7">
        <v>51.904409000000001</v>
      </c>
      <c r="S3028" s="7">
        <v>29.314637000000001</v>
      </c>
      <c r="T3028" t="s">
        <v>46</v>
      </c>
      <c r="U3028" t="s">
        <v>37050</v>
      </c>
      <c r="X3028" t="s">
        <v>36953</v>
      </c>
      <c r="Y3028" t="s">
        <v>36708</v>
      </c>
      <c r="Z3028" t="s">
        <v>36915</v>
      </c>
      <c r="AG3028" t="s">
        <v>37051</v>
      </c>
      <c r="AH3028" s="8" t="s">
        <v>45</v>
      </c>
      <c r="AI3028" t="s">
        <v>37052</v>
      </c>
      <c r="AJ3028" t="s">
        <v>37053</v>
      </c>
    </row>
    <row r="3029" spans="1:36" ht="17.25" hidden="1" customHeight="1" x14ac:dyDescent="0.2">
      <c r="A3029" s="4" t="s">
        <v>37055</v>
      </c>
      <c r="B3029" t="s">
        <v>36910</v>
      </c>
      <c r="C3029" t="s">
        <v>37056</v>
      </c>
      <c r="D3029" t="s">
        <v>37057</v>
      </c>
      <c r="E3029" t="s">
        <v>4758</v>
      </c>
      <c r="F3029" t="s">
        <v>86</v>
      </c>
      <c r="G3029" s="5">
        <v>50</v>
      </c>
      <c r="H3029" t="s">
        <v>139</v>
      </c>
      <c r="I3029" t="s">
        <v>65</v>
      </c>
      <c r="J3029" t="s">
        <v>44</v>
      </c>
      <c r="K3029" t="s">
        <v>97</v>
      </c>
      <c r="L3029" t="s">
        <v>45</v>
      </c>
      <c r="M3029" t="s">
        <v>559</v>
      </c>
      <c r="N3029" s="24">
        <v>2023</v>
      </c>
      <c r="R3029" s="7">
        <v>55.526434999999999</v>
      </c>
      <c r="S3029" s="7">
        <v>28.549775</v>
      </c>
      <c r="T3029" t="s">
        <v>46</v>
      </c>
      <c r="U3029" t="s">
        <v>37058</v>
      </c>
      <c r="X3029" t="s">
        <v>36974</v>
      </c>
      <c r="Y3029" t="s">
        <v>36708</v>
      </c>
      <c r="Z3029" t="s">
        <v>36915</v>
      </c>
      <c r="AC3029" t="s">
        <v>37059</v>
      </c>
      <c r="AD3029" t="s">
        <v>5000</v>
      </c>
      <c r="AE3029" t="s">
        <v>254</v>
      </c>
      <c r="AF3029" t="s">
        <v>880</v>
      </c>
      <c r="AG3029" t="s">
        <v>37060</v>
      </c>
      <c r="AH3029" s="8">
        <v>1302474</v>
      </c>
      <c r="AI3029" t="s">
        <v>37061</v>
      </c>
      <c r="AJ3029" t="s">
        <v>37063</v>
      </c>
    </row>
    <row r="3030" spans="1:36" ht="17.25" hidden="1" customHeight="1" x14ac:dyDescent="0.2">
      <c r="A3030" s="4" t="s">
        <v>37055</v>
      </c>
      <c r="B3030" t="s">
        <v>36910</v>
      </c>
      <c r="C3030" t="s">
        <v>37056</v>
      </c>
      <c r="D3030" t="s">
        <v>37057</v>
      </c>
      <c r="E3030" t="s">
        <v>4760</v>
      </c>
      <c r="F3030" t="s">
        <v>45</v>
      </c>
      <c r="G3030" s="5">
        <v>50</v>
      </c>
      <c r="H3030" t="s">
        <v>558</v>
      </c>
      <c r="I3030" t="s">
        <v>45</v>
      </c>
      <c r="J3030" t="s">
        <v>44</v>
      </c>
      <c r="N3030" s="24">
        <v>2025</v>
      </c>
      <c r="R3030" s="7">
        <v>55.526434999999999</v>
      </c>
      <c r="S3030" s="7">
        <v>28.549775</v>
      </c>
      <c r="T3030" t="s">
        <v>46</v>
      </c>
      <c r="U3030" t="s">
        <v>37058</v>
      </c>
      <c r="X3030" t="s">
        <v>36974</v>
      </c>
      <c r="Y3030" t="s">
        <v>36708</v>
      </c>
      <c r="Z3030" t="s">
        <v>36915</v>
      </c>
      <c r="AC3030" t="s">
        <v>37059</v>
      </c>
      <c r="AD3030" t="s">
        <v>5000</v>
      </c>
      <c r="AE3030" t="s">
        <v>254</v>
      </c>
      <c r="AF3030" t="s">
        <v>880</v>
      </c>
      <c r="AG3030" t="s">
        <v>37060</v>
      </c>
      <c r="AH3030" s="8" t="s">
        <v>45</v>
      </c>
      <c r="AI3030" t="s">
        <v>37061</v>
      </c>
      <c r="AJ3030" t="s">
        <v>37064</v>
      </c>
    </row>
    <row r="3031" spans="1:36" ht="17.25" hidden="1" customHeight="1" x14ac:dyDescent="0.2">
      <c r="A3031" s="4" t="s">
        <v>37055</v>
      </c>
      <c r="B3031" t="s">
        <v>36910</v>
      </c>
      <c r="C3031" t="s">
        <v>37056</v>
      </c>
      <c r="D3031" t="s">
        <v>37057</v>
      </c>
      <c r="E3031" t="s">
        <v>4787</v>
      </c>
      <c r="F3031" t="s">
        <v>86</v>
      </c>
      <c r="G3031" s="5">
        <v>50</v>
      </c>
      <c r="H3031" t="s">
        <v>139</v>
      </c>
      <c r="I3031" t="s">
        <v>65</v>
      </c>
      <c r="J3031" t="s">
        <v>44</v>
      </c>
      <c r="K3031" t="s">
        <v>97</v>
      </c>
      <c r="L3031" t="s">
        <v>45</v>
      </c>
      <c r="M3031" t="s">
        <v>559</v>
      </c>
      <c r="N3031" s="6">
        <v>2023</v>
      </c>
      <c r="R3031" s="7">
        <v>55.526434999999999</v>
      </c>
      <c r="S3031" s="7">
        <v>28.549775</v>
      </c>
      <c r="T3031" t="s">
        <v>46</v>
      </c>
      <c r="U3031" t="s">
        <v>37058</v>
      </c>
      <c r="X3031" t="s">
        <v>36974</v>
      </c>
      <c r="Y3031" t="s">
        <v>36708</v>
      </c>
      <c r="Z3031" t="s">
        <v>36915</v>
      </c>
      <c r="AC3031" t="s">
        <v>37059</v>
      </c>
      <c r="AD3031" t="s">
        <v>5000</v>
      </c>
      <c r="AE3031" t="s">
        <v>254</v>
      </c>
      <c r="AF3031" t="s">
        <v>880</v>
      </c>
      <c r="AG3031" t="s">
        <v>37060</v>
      </c>
      <c r="AH3031" s="8">
        <v>1302473</v>
      </c>
      <c r="AI3031" t="s">
        <v>37061</v>
      </c>
      <c r="AJ3031" t="s">
        <v>37070</v>
      </c>
    </row>
    <row r="3032" spans="1:36" ht="17.25" hidden="1" customHeight="1" x14ac:dyDescent="0.2">
      <c r="A3032" s="4" t="s">
        <v>37218</v>
      </c>
      <c r="B3032" t="s">
        <v>37089</v>
      </c>
      <c r="C3032" t="s">
        <v>37219</v>
      </c>
      <c r="E3032" t="s">
        <v>565</v>
      </c>
      <c r="F3032" t="s">
        <v>86</v>
      </c>
      <c r="G3032" s="24">
        <v>875</v>
      </c>
      <c r="H3032" t="s">
        <v>486</v>
      </c>
      <c r="I3032" t="s">
        <v>43</v>
      </c>
      <c r="J3032" t="s">
        <v>45</v>
      </c>
      <c r="K3032" t="s">
        <v>24824</v>
      </c>
      <c r="L3032" t="s">
        <v>45</v>
      </c>
      <c r="N3032" s="27">
        <v>2025</v>
      </c>
      <c r="R3032" s="7">
        <v>50.585627000000002</v>
      </c>
      <c r="S3032" s="7">
        <v>5.4168700000000003</v>
      </c>
      <c r="T3032" t="s">
        <v>46</v>
      </c>
      <c r="U3032" t="s">
        <v>37220</v>
      </c>
      <c r="X3032" t="s">
        <v>37112</v>
      </c>
      <c r="Y3032" t="s">
        <v>36708</v>
      </c>
      <c r="Z3032" t="s">
        <v>36742</v>
      </c>
      <c r="AC3032" t="s">
        <v>37221</v>
      </c>
      <c r="AG3032" t="s">
        <v>37222</v>
      </c>
      <c r="AH3032" s="8">
        <v>1312593</v>
      </c>
      <c r="AI3032" t="s">
        <v>37223</v>
      </c>
      <c r="AJ3032" t="s">
        <v>37224</v>
      </c>
    </row>
    <row r="3033" spans="1:36" ht="17.25" hidden="1" customHeight="1" x14ac:dyDescent="0.2">
      <c r="A3033" s="4" t="s">
        <v>37284</v>
      </c>
      <c r="B3033" t="s">
        <v>37089</v>
      </c>
      <c r="C3033" t="s">
        <v>37285</v>
      </c>
      <c r="E3033" t="s">
        <v>56</v>
      </c>
      <c r="F3033" t="s">
        <v>86</v>
      </c>
      <c r="G3033" s="24">
        <v>870</v>
      </c>
      <c r="H3033" t="s">
        <v>486</v>
      </c>
      <c r="I3033" t="s">
        <v>43</v>
      </c>
      <c r="J3033" t="s">
        <v>559</v>
      </c>
      <c r="K3033" t="s">
        <v>45</v>
      </c>
      <c r="L3033" t="s">
        <v>45</v>
      </c>
      <c r="N3033" s="27">
        <v>2025</v>
      </c>
      <c r="R3033" s="7">
        <v>50.603000000000002</v>
      </c>
      <c r="S3033" s="7">
        <v>5.4916999999999998</v>
      </c>
      <c r="T3033" t="s">
        <v>46</v>
      </c>
      <c r="U3033" t="s">
        <v>37286</v>
      </c>
      <c r="X3033" t="s">
        <v>37112</v>
      </c>
      <c r="Y3033" t="s">
        <v>36708</v>
      </c>
      <c r="Z3033" t="s">
        <v>36742</v>
      </c>
      <c r="AG3033" t="s">
        <v>37287</v>
      </c>
      <c r="AH3033" s="27">
        <v>1303227</v>
      </c>
      <c r="AI3033" t="s">
        <v>37289</v>
      </c>
      <c r="AJ3033" t="s">
        <v>37291</v>
      </c>
    </row>
    <row r="3034" spans="1:36" ht="17.25" hidden="1" customHeight="1" x14ac:dyDescent="0.2">
      <c r="A3034" s="4" t="s">
        <v>37292</v>
      </c>
      <c r="B3034" t="s">
        <v>37089</v>
      </c>
      <c r="C3034" t="s">
        <v>37293</v>
      </c>
      <c r="E3034" t="s">
        <v>56</v>
      </c>
      <c r="F3034" t="s">
        <v>86</v>
      </c>
      <c r="G3034" s="24">
        <v>900</v>
      </c>
      <c r="H3034" t="s">
        <v>486</v>
      </c>
      <c r="I3034" t="s">
        <v>45</v>
      </c>
      <c r="J3034" t="s">
        <v>45</v>
      </c>
      <c r="K3034" t="s">
        <v>45</v>
      </c>
      <c r="L3034" t="s">
        <v>45</v>
      </c>
      <c r="N3034" s="27">
        <v>2025</v>
      </c>
      <c r="R3034" s="7">
        <v>51.058599999999998</v>
      </c>
      <c r="S3034" s="7">
        <v>5.1055999999999999</v>
      </c>
      <c r="T3034" t="s">
        <v>46</v>
      </c>
      <c r="U3034" t="s">
        <v>37294</v>
      </c>
      <c r="X3034" t="s">
        <v>37153</v>
      </c>
      <c r="Y3034" t="s">
        <v>36708</v>
      </c>
      <c r="Z3034" t="s">
        <v>36742</v>
      </c>
      <c r="AB3034" t="s">
        <v>36760</v>
      </c>
      <c r="AG3034" t="s">
        <v>37296</v>
      </c>
      <c r="AH3034" s="27"/>
      <c r="AI3034" t="s">
        <v>37297</v>
      </c>
      <c r="AJ3034" t="s">
        <v>37299</v>
      </c>
    </row>
    <row r="3035" spans="1:36" ht="17.25" hidden="1" customHeight="1" x14ac:dyDescent="0.2">
      <c r="A3035" s="4" t="s">
        <v>37300</v>
      </c>
      <c r="B3035" t="s">
        <v>37089</v>
      </c>
      <c r="C3035" t="s">
        <v>37301</v>
      </c>
      <c r="E3035" t="s">
        <v>56</v>
      </c>
      <c r="F3035" t="s">
        <v>86</v>
      </c>
      <c r="G3035" s="24">
        <v>870</v>
      </c>
      <c r="H3035" t="s">
        <v>486</v>
      </c>
      <c r="I3035" t="s">
        <v>43</v>
      </c>
      <c r="J3035" t="s">
        <v>559</v>
      </c>
      <c r="K3035" t="s">
        <v>45</v>
      </c>
      <c r="L3035" t="s">
        <v>45</v>
      </c>
      <c r="N3035" s="27">
        <v>2025</v>
      </c>
      <c r="R3035" s="7">
        <v>50.941400000000002</v>
      </c>
      <c r="S3035" s="7">
        <v>4.4245999999999999</v>
      </c>
      <c r="T3035" t="s">
        <v>46</v>
      </c>
      <c r="U3035" t="s">
        <v>37302</v>
      </c>
      <c r="X3035" t="s">
        <v>37162</v>
      </c>
      <c r="Y3035" t="s">
        <v>36708</v>
      </c>
      <c r="Z3035" t="s">
        <v>36742</v>
      </c>
      <c r="AG3035" t="s">
        <v>37304</v>
      </c>
      <c r="AH3035" s="27">
        <v>1304615</v>
      </c>
      <c r="AI3035" t="s">
        <v>37305</v>
      </c>
      <c r="AJ3035" t="s">
        <v>37307</v>
      </c>
    </row>
    <row r="3036" spans="1:36" ht="17.25" hidden="1" customHeight="1" x14ac:dyDescent="0.2">
      <c r="A3036" s="4" t="s">
        <v>37375</v>
      </c>
      <c r="B3036" t="s">
        <v>37376</v>
      </c>
      <c r="C3036" t="s">
        <v>37377</v>
      </c>
      <c r="D3036" t="s">
        <v>37378</v>
      </c>
      <c r="E3036" t="s">
        <v>1157</v>
      </c>
      <c r="F3036" t="s">
        <v>86</v>
      </c>
      <c r="G3036" s="5">
        <v>180</v>
      </c>
      <c r="H3036" t="s">
        <v>486</v>
      </c>
      <c r="I3036" t="s">
        <v>43</v>
      </c>
      <c r="J3036" t="s">
        <v>45</v>
      </c>
      <c r="K3036" t="s">
        <v>87</v>
      </c>
      <c r="L3036" t="s">
        <v>45</v>
      </c>
      <c r="M3036" t="s">
        <v>37379</v>
      </c>
      <c r="N3036" s="6">
        <v>2025</v>
      </c>
      <c r="R3036" s="7">
        <v>42.285817999999999</v>
      </c>
      <c r="S3036" s="7">
        <v>23.032830000000001</v>
      </c>
      <c r="T3036" t="s">
        <v>46</v>
      </c>
      <c r="U3036" t="s">
        <v>37380</v>
      </c>
      <c r="X3036" t="s">
        <v>37381</v>
      </c>
      <c r="Y3036" t="s">
        <v>36708</v>
      </c>
      <c r="Z3036" t="s">
        <v>36915</v>
      </c>
      <c r="AG3036" t="s">
        <v>37382</v>
      </c>
      <c r="AH3036" s="27" t="s">
        <v>45</v>
      </c>
      <c r="AI3036" t="s">
        <v>37383</v>
      </c>
      <c r="AJ3036" t="s">
        <v>37384</v>
      </c>
    </row>
    <row r="3037" spans="1:36" ht="17.25" hidden="1" customHeight="1" x14ac:dyDescent="0.2">
      <c r="A3037" s="4" t="s">
        <v>37417</v>
      </c>
      <c r="B3037" t="s">
        <v>37376</v>
      </c>
      <c r="C3037" t="s">
        <v>37418</v>
      </c>
      <c r="E3037" t="s">
        <v>565</v>
      </c>
      <c r="F3037" t="s">
        <v>86</v>
      </c>
      <c r="G3037" s="5">
        <v>240</v>
      </c>
      <c r="H3037" t="s">
        <v>486</v>
      </c>
      <c r="I3037" t="s">
        <v>43</v>
      </c>
      <c r="J3037" t="s">
        <v>44</v>
      </c>
      <c r="K3037" t="s">
        <v>45</v>
      </c>
      <c r="L3037" t="s">
        <v>45</v>
      </c>
      <c r="N3037" s="24">
        <v>2024</v>
      </c>
      <c r="R3037" s="7">
        <v>42.651519999999998</v>
      </c>
      <c r="S3037" s="7">
        <v>23.41722</v>
      </c>
      <c r="T3037" t="s">
        <v>46</v>
      </c>
      <c r="U3037" t="s">
        <v>37419</v>
      </c>
      <c r="X3037" t="s">
        <v>37420</v>
      </c>
      <c r="Y3037" t="s">
        <v>36708</v>
      </c>
      <c r="Z3037" t="s">
        <v>36915</v>
      </c>
      <c r="AA3037" t="s">
        <v>37426</v>
      </c>
      <c r="AC3037" t="s">
        <v>37421</v>
      </c>
      <c r="AG3037" t="s">
        <v>37422</v>
      </c>
      <c r="AH3037" s="8" t="s">
        <v>37423</v>
      </c>
      <c r="AI3037" t="s">
        <v>37424</v>
      </c>
      <c r="AJ3037" t="s">
        <v>37427</v>
      </c>
    </row>
    <row r="3038" spans="1:36" ht="17.25" hidden="1" customHeight="1" x14ac:dyDescent="0.2">
      <c r="A3038" s="4" t="s">
        <v>37428</v>
      </c>
      <c r="B3038" t="s">
        <v>37376</v>
      </c>
      <c r="C3038" t="s">
        <v>37429</v>
      </c>
      <c r="E3038" t="s">
        <v>565</v>
      </c>
      <c r="F3038" t="s">
        <v>86</v>
      </c>
      <c r="G3038" s="5">
        <v>240</v>
      </c>
      <c r="H3038" t="s">
        <v>486</v>
      </c>
      <c r="I3038" t="s">
        <v>43</v>
      </c>
      <c r="J3038" t="s">
        <v>44</v>
      </c>
      <c r="K3038" t="s">
        <v>45</v>
      </c>
      <c r="L3038" t="s">
        <v>45</v>
      </c>
      <c r="N3038" s="24">
        <v>2024</v>
      </c>
      <c r="R3038" s="7">
        <v>42.718890000000002</v>
      </c>
      <c r="S3038" s="7">
        <v>23.320869999999999</v>
      </c>
      <c r="T3038" t="s">
        <v>46</v>
      </c>
      <c r="U3038" t="s">
        <v>37419</v>
      </c>
      <c r="X3038" t="s">
        <v>37420</v>
      </c>
      <c r="Y3038" t="s">
        <v>36708</v>
      </c>
      <c r="Z3038" t="s">
        <v>36915</v>
      </c>
      <c r="AG3038" t="s">
        <v>37430</v>
      </c>
      <c r="AI3038" t="s">
        <v>37431</v>
      </c>
      <c r="AJ3038" t="s">
        <v>37435</v>
      </c>
    </row>
    <row r="3039" spans="1:36" ht="17.25" hidden="1" customHeight="1" x14ac:dyDescent="0.2">
      <c r="A3039" s="4" t="s">
        <v>37443</v>
      </c>
      <c r="B3039" t="s">
        <v>37376</v>
      </c>
      <c r="C3039" t="s">
        <v>37444</v>
      </c>
      <c r="D3039" t="s">
        <v>37445</v>
      </c>
      <c r="E3039" t="s">
        <v>2297</v>
      </c>
      <c r="F3039" t="s">
        <v>86</v>
      </c>
      <c r="G3039" s="5">
        <v>275</v>
      </c>
      <c r="H3039" t="s">
        <v>486</v>
      </c>
      <c r="I3039" t="s">
        <v>43</v>
      </c>
      <c r="J3039" t="s">
        <v>45</v>
      </c>
      <c r="K3039" t="s">
        <v>97</v>
      </c>
      <c r="L3039" t="s">
        <v>45</v>
      </c>
      <c r="M3039" t="s">
        <v>5341</v>
      </c>
      <c r="N3039" s="24">
        <v>2025</v>
      </c>
      <c r="R3039" s="7">
        <v>43.194769999999998</v>
      </c>
      <c r="S3039" s="7">
        <v>27.765471999999999</v>
      </c>
      <c r="T3039" t="s">
        <v>46</v>
      </c>
      <c r="U3039" t="s">
        <v>37446</v>
      </c>
      <c r="X3039" t="s">
        <v>37446</v>
      </c>
      <c r="Y3039" t="s">
        <v>36708</v>
      </c>
      <c r="Z3039" t="s">
        <v>36915</v>
      </c>
      <c r="AG3039" t="s">
        <v>37449</v>
      </c>
      <c r="AH3039" s="8" t="s">
        <v>37456</v>
      </c>
      <c r="AI3039" t="s">
        <v>37450</v>
      </c>
      <c r="AJ3039" t="s">
        <v>37457</v>
      </c>
    </row>
    <row r="3040" spans="1:36" ht="17.25" hidden="1" customHeight="1" x14ac:dyDescent="0.2">
      <c r="A3040" s="4" t="s">
        <v>37443</v>
      </c>
      <c r="B3040" t="s">
        <v>37376</v>
      </c>
      <c r="C3040" t="s">
        <v>37444</v>
      </c>
      <c r="D3040" t="s">
        <v>37445</v>
      </c>
      <c r="E3040" t="s">
        <v>3929</v>
      </c>
      <c r="F3040" t="s">
        <v>86</v>
      </c>
      <c r="G3040" s="5">
        <v>275</v>
      </c>
      <c r="H3040" t="s">
        <v>486</v>
      </c>
      <c r="I3040" t="s">
        <v>43</v>
      </c>
      <c r="J3040" t="s">
        <v>45</v>
      </c>
      <c r="K3040" t="s">
        <v>97</v>
      </c>
      <c r="L3040" t="s">
        <v>45</v>
      </c>
      <c r="M3040" t="s">
        <v>5341</v>
      </c>
      <c r="N3040" s="24">
        <v>2025</v>
      </c>
      <c r="R3040" s="7">
        <v>43.194769999999998</v>
      </c>
      <c r="S3040" s="7">
        <v>27.765471999999999</v>
      </c>
      <c r="T3040" t="s">
        <v>46</v>
      </c>
      <c r="U3040" t="s">
        <v>37446</v>
      </c>
      <c r="X3040" t="s">
        <v>37446</v>
      </c>
      <c r="Y3040" t="s">
        <v>36708</v>
      </c>
      <c r="Z3040" t="s">
        <v>36915</v>
      </c>
      <c r="AG3040" t="s">
        <v>37449</v>
      </c>
      <c r="AH3040" s="8" t="s">
        <v>37458</v>
      </c>
      <c r="AI3040" t="s">
        <v>37450</v>
      </c>
      <c r="AJ3040" t="s">
        <v>37459</v>
      </c>
    </row>
    <row r="3041" spans="1:36" ht="17.25" hidden="1" customHeight="1" x14ac:dyDescent="0.2">
      <c r="A3041" s="4" t="s">
        <v>37460</v>
      </c>
      <c r="B3041" t="s">
        <v>37461</v>
      </c>
      <c r="C3041" t="s">
        <v>37462</v>
      </c>
      <c r="E3041" t="s">
        <v>25233</v>
      </c>
      <c r="F3041" t="s">
        <v>86</v>
      </c>
      <c r="G3041" s="5">
        <v>250</v>
      </c>
      <c r="H3041" t="s">
        <v>139</v>
      </c>
      <c r="I3041" t="s">
        <v>43</v>
      </c>
      <c r="J3041" t="s">
        <v>44</v>
      </c>
      <c r="K3041" t="s">
        <v>87</v>
      </c>
      <c r="L3041" t="s">
        <v>44</v>
      </c>
      <c r="N3041" s="6">
        <v>2024</v>
      </c>
      <c r="R3041" s="7">
        <v>45.140560000000001</v>
      </c>
      <c r="S3041" s="7">
        <v>18.006029999999999</v>
      </c>
      <c r="T3041" t="s">
        <v>504</v>
      </c>
      <c r="U3041" t="s">
        <v>37463</v>
      </c>
      <c r="X3041" t="s">
        <v>37464</v>
      </c>
      <c r="Y3041" t="s">
        <v>36708</v>
      </c>
      <c r="Z3041" t="s">
        <v>36709</v>
      </c>
      <c r="AG3041" t="s">
        <v>37465</v>
      </c>
      <c r="AH3041" s="27"/>
      <c r="AI3041" t="s">
        <v>37466</v>
      </c>
      <c r="AJ3041" t="s">
        <v>37467</v>
      </c>
    </row>
    <row r="3042" spans="1:36" ht="17.25" hidden="1" customHeight="1" x14ac:dyDescent="0.2">
      <c r="A3042" s="4" t="s">
        <v>37460</v>
      </c>
      <c r="B3042" t="s">
        <v>37461</v>
      </c>
      <c r="C3042" t="s">
        <v>37462</v>
      </c>
      <c r="E3042" t="s">
        <v>25239</v>
      </c>
      <c r="F3042" t="s">
        <v>86</v>
      </c>
      <c r="G3042" s="5">
        <v>250</v>
      </c>
      <c r="H3042" t="s">
        <v>139</v>
      </c>
      <c r="I3042" t="s">
        <v>43</v>
      </c>
      <c r="J3042" t="s">
        <v>44</v>
      </c>
      <c r="K3042" t="s">
        <v>87</v>
      </c>
      <c r="L3042" t="s">
        <v>44</v>
      </c>
      <c r="N3042" s="24">
        <v>2024</v>
      </c>
      <c r="R3042" s="7">
        <v>45.140560000000001</v>
      </c>
      <c r="S3042" s="7">
        <v>18.006029999999999</v>
      </c>
      <c r="T3042" t="s">
        <v>504</v>
      </c>
      <c r="U3042" t="s">
        <v>37463</v>
      </c>
      <c r="X3042" t="s">
        <v>37464</v>
      </c>
      <c r="Y3042" t="s">
        <v>36708</v>
      </c>
      <c r="Z3042" t="s">
        <v>36709</v>
      </c>
      <c r="AG3042" t="s">
        <v>37465</v>
      </c>
      <c r="AH3042" s="8" t="s">
        <v>37468</v>
      </c>
      <c r="AI3042" t="s">
        <v>37466</v>
      </c>
      <c r="AJ3042" t="s">
        <v>37469</v>
      </c>
    </row>
    <row r="3043" spans="1:36" ht="17.25" hidden="1" customHeight="1" x14ac:dyDescent="0.2">
      <c r="A3043" s="4" t="s">
        <v>37470</v>
      </c>
      <c r="B3043" t="s">
        <v>37461</v>
      </c>
      <c r="C3043" t="s">
        <v>37471</v>
      </c>
      <c r="E3043" t="s">
        <v>870</v>
      </c>
      <c r="F3043" t="s">
        <v>86</v>
      </c>
      <c r="G3043" s="5">
        <v>150</v>
      </c>
      <c r="H3043" t="s">
        <v>139</v>
      </c>
      <c r="I3043" t="s">
        <v>43</v>
      </c>
      <c r="J3043" t="s">
        <v>44</v>
      </c>
      <c r="K3043" t="s">
        <v>45</v>
      </c>
      <c r="L3043" t="s">
        <v>45</v>
      </c>
      <c r="N3043" s="24">
        <v>2023</v>
      </c>
      <c r="R3043" s="7">
        <v>45.808059999999998</v>
      </c>
      <c r="S3043" s="7">
        <v>15.94819</v>
      </c>
      <c r="T3043" t="s">
        <v>46</v>
      </c>
      <c r="U3043" t="s">
        <v>37472</v>
      </c>
      <c r="X3043" t="s">
        <v>37472</v>
      </c>
      <c r="Y3043" t="s">
        <v>36708</v>
      </c>
      <c r="Z3043" t="s">
        <v>36709</v>
      </c>
      <c r="AA3043" t="s">
        <v>37473</v>
      </c>
      <c r="AG3043" t="s">
        <v>37474</v>
      </c>
      <c r="AH3043" s="8" t="s">
        <v>37477</v>
      </c>
      <c r="AI3043" t="s">
        <v>37475</v>
      </c>
      <c r="AJ3043" t="s">
        <v>37478</v>
      </c>
    </row>
    <row r="3044" spans="1:36" ht="17.25" hidden="1" customHeight="1" x14ac:dyDescent="0.2">
      <c r="A3044" s="4" t="s">
        <v>37513</v>
      </c>
      <c r="B3044" t="s">
        <v>37461</v>
      </c>
      <c r="C3044" t="s">
        <v>37514</v>
      </c>
      <c r="E3044" t="s">
        <v>4162</v>
      </c>
      <c r="F3044" t="s">
        <v>37496</v>
      </c>
      <c r="G3044" s="5">
        <v>235</v>
      </c>
      <c r="H3044" t="s">
        <v>42</v>
      </c>
      <c r="I3044" t="s">
        <v>43</v>
      </c>
      <c r="J3044" t="s">
        <v>44</v>
      </c>
      <c r="N3044" s="6">
        <v>2017</v>
      </c>
      <c r="R3044" s="7">
        <v>45.454270000000001</v>
      </c>
      <c r="S3044" s="7">
        <v>16.41461</v>
      </c>
      <c r="T3044" t="s">
        <v>46</v>
      </c>
      <c r="U3044" t="s">
        <v>37515</v>
      </c>
      <c r="X3044" t="s">
        <v>37516</v>
      </c>
      <c r="Y3044" t="s">
        <v>36708</v>
      </c>
      <c r="Z3044" t="s">
        <v>36709</v>
      </c>
      <c r="AA3044" t="s">
        <v>37517</v>
      </c>
      <c r="AG3044" t="s">
        <v>37518</v>
      </c>
      <c r="AH3044" s="27" t="s">
        <v>37519</v>
      </c>
      <c r="AI3044" t="s">
        <v>37520</v>
      </c>
      <c r="AJ3044" t="s">
        <v>37521</v>
      </c>
    </row>
    <row r="3045" spans="1:36" ht="17.25" hidden="1" customHeight="1" x14ac:dyDescent="0.2">
      <c r="A3045" s="4" t="s">
        <v>37561</v>
      </c>
      <c r="B3045" t="s">
        <v>37535</v>
      </c>
      <c r="C3045" t="s">
        <v>37562</v>
      </c>
      <c r="E3045" t="s">
        <v>40</v>
      </c>
      <c r="F3045" t="s">
        <v>86</v>
      </c>
      <c r="G3045" s="5">
        <v>41</v>
      </c>
      <c r="H3045" t="s">
        <v>558</v>
      </c>
      <c r="I3045" t="s">
        <v>43</v>
      </c>
      <c r="J3045" t="s">
        <v>44</v>
      </c>
      <c r="M3045" t="s">
        <v>5341</v>
      </c>
      <c r="N3045" s="6">
        <v>2024</v>
      </c>
      <c r="R3045" s="7">
        <v>50.522288000000003</v>
      </c>
      <c r="S3045" s="7">
        <v>13.572101999999999</v>
      </c>
      <c r="T3045" t="s">
        <v>46</v>
      </c>
      <c r="U3045" t="s">
        <v>37563</v>
      </c>
      <c r="X3045" t="s">
        <v>37564</v>
      </c>
      <c r="Y3045" t="s">
        <v>36708</v>
      </c>
      <c r="Z3045" t="s">
        <v>36915</v>
      </c>
      <c r="AH3045" s="27"/>
      <c r="AI3045" t="s">
        <v>37565</v>
      </c>
      <c r="AJ3045" t="s">
        <v>37566</v>
      </c>
    </row>
    <row r="3046" spans="1:36" ht="17.25" hidden="1" customHeight="1" x14ac:dyDescent="0.2">
      <c r="A3046" s="4" t="s">
        <v>37561</v>
      </c>
      <c r="B3046" t="s">
        <v>37535</v>
      </c>
      <c r="C3046" t="s">
        <v>37562</v>
      </c>
      <c r="E3046" t="s">
        <v>56</v>
      </c>
      <c r="F3046" t="s">
        <v>86</v>
      </c>
      <c r="G3046" s="5">
        <v>44</v>
      </c>
      <c r="H3046" t="s">
        <v>558</v>
      </c>
      <c r="I3046" t="s">
        <v>43</v>
      </c>
      <c r="J3046" t="s">
        <v>44</v>
      </c>
      <c r="M3046" t="s">
        <v>5341</v>
      </c>
      <c r="N3046" s="24">
        <v>2025</v>
      </c>
      <c r="R3046" s="7">
        <v>50.522288000000003</v>
      </c>
      <c r="S3046" s="7">
        <v>13.572101999999999</v>
      </c>
      <c r="T3046" t="s">
        <v>46</v>
      </c>
      <c r="U3046" t="s">
        <v>37563</v>
      </c>
      <c r="X3046" t="s">
        <v>37564</v>
      </c>
      <c r="Y3046" t="s">
        <v>36708</v>
      </c>
      <c r="Z3046" t="s">
        <v>36915</v>
      </c>
      <c r="AI3046" t="s">
        <v>37565</v>
      </c>
      <c r="AJ3046" t="s">
        <v>37567</v>
      </c>
    </row>
    <row r="3047" spans="1:36" ht="17.25" hidden="1" customHeight="1" x14ac:dyDescent="0.2">
      <c r="A3047" s="4" t="s">
        <v>37561</v>
      </c>
      <c r="B3047" t="s">
        <v>37535</v>
      </c>
      <c r="C3047" t="s">
        <v>37562</v>
      </c>
      <c r="E3047" t="s">
        <v>37568</v>
      </c>
      <c r="F3047" t="s">
        <v>86</v>
      </c>
      <c r="G3047" s="5">
        <v>35</v>
      </c>
      <c r="H3047" t="s">
        <v>558</v>
      </c>
      <c r="I3047" t="s">
        <v>65</v>
      </c>
      <c r="J3047" t="s">
        <v>45</v>
      </c>
      <c r="M3047" t="s">
        <v>5341</v>
      </c>
      <c r="N3047" s="24">
        <v>2024</v>
      </c>
      <c r="R3047" s="7">
        <v>50.522288000000003</v>
      </c>
      <c r="S3047" s="7">
        <v>13.572101999999999</v>
      </c>
      <c r="T3047" t="s">
        <v>46</v>
      </c>
      <c r="U3047" t="s">
        <v>37563</v>
      </c>
      <c r="X3047" t="s">
        <v>37564</v>
      </c>
      <c r="Y3047" t="s">
        <v>36708</v>
      </c>
      <c r="Z3047" t="s">
        <v>36915</v>
      </c>
      <c r="AI3047" t="s">
        <v>37565</v>
      </c>
      <c r="AJ3047" t="s">
        <v>37569</v>
      </c>
    </row>
    <row r="3048" spans="1:36" ht="17.25" hidden="1" customHeight="1" x14ac:dyDescent="0.2">
      <c r="A3048" s="4" t="s">
        <v>37561</v>
      </c>
      <c r="B3048" t="s">
        <v>37535</v>
      </c>
      <c r="C3048" t="s">
        <v>37562</v>
      </c>
      <c r="E3048" t="s">
        <v>37570</v>
      </c>
      <c r="F3048" t="s">
        <v>86</v>
      </c>
      <c r="G3048" s="5">
        <v>36</v>
      </c>
      <c r="H3048" t="s">
        <v>558</v>
      </c>
      <c r="I3048" t="s">
        <v>65</v>
      </c>
      <c r="J3048" t="s">
        <v>45</v>
      </c>
      <c r="M3048" t="s">
        <v>5341</v>
      </c>
      <c r="N3048" s="6">
        <v>2024</v>
      </c>
      <c r="R3048" s="7">
        <v>50.522288000000003</v>
      </c>
      <c r="S3048" s="7">
        <v>13.572101999999999</v>
      </c>
      <c r="T3048" t="s">
        <v>46</v>
      </c>
      <c r="U3048" t="s">
        <v>37563</v>
      </c>
      <c r="X3048" t="s">
        <v>37564</v>
      </c>
      <c r="Y3048" t="s">
        <v>36708</v>
      </c>
      <c r="Z3048" t="s">
        <v>36915</v>
      </c>
      <c r="AI3048" t="s">
        <v>37565</v>
      </c>
      <c r="AJ3048" t="s">
        <v>37571</v>
      </c>
    </row>
    <row r="3049" spans="1:36" ht="17.25" hidden="1" customHeight="1" x14ac:dyDescent="0.2">
      <c r="A3049" s="4" t="s">
        <v>37572</v>
      </c>
      <c r="B3049" t="s">
        <v>37535</v>
      </c>
      <c r="C3049" t="s">
        <v>37573</v>
      </c>
      <c r="E3049" t="s">
        <v>37581</v>
      </c>
      <c r="F3049" t="s">
        <v>86</v>
      </c>
      <c r="G3049" s="5">
        <v>35</v>
      </c>
      <c r="H3049" t="s">
        <v>42</v>
      </c>
      <c r="I3049" t="s">
        <v>240</v>
      </c>
      <c r="J3049" t="s">
        <v>44</v>
      </c>
      <c r="N3049" s="6">
        <v>2014</v>
      </c>
      <c r="R3049" s="7">
        <v>50.258769999999998</v>
      </c>
      <c r="S3049" s="7">
        <v>14.3207</v>
      </c>
      <c r="T3049" t="s">
        <v>46</v>
      </c>
      <c r="U3049" t="s">
        <v>37575</v>
      </c>
      <c r="X3049" t="s">
        <v>37556</v>
      </c>
      <c r="Y3049" t="s">
        <v>36708</v>
      </c>
      <c r="Z3049" t="s">
        <v>36915</v>
      </c>
      <c r="AC3049" t="s">
        <v>37576</v>
      </c>
      <c r="AD3049" t="s">
        <v>880</v>
      </c>
      <c r="AE3049" t="s">
        <v>254</v>
      </c>
      <c r="AG3049" t="s">
        <v>37577</v>
      </c>
      <c r="AH3049" s="27">
        <v>1251534</v>
      </c>
      <c r="AI3049" t="s">
        <v>37578</v>
      </c>
      <c r="AJ3049" t="s">
        <v>37582</v>
      </c>
    </row>
    <row r="3050" spans="1:36" ht="17.25" hidden="1" customHeight="1" x14ac:dyDescent="0.2">
      <c r="A3050" s="4" t="s">
        <v>37590</v>
      </c>
      <c r="B3050" t="s">
        <v>37535</v>
      </c>
      <c r="C3050" t="s">
        <v>37591</v>
      </c>
      <c r="E3050" t="s">
        <v>65</v>
      </c>
      <c r="F3050" t="s">
        <v>86</v>
      </c>
      <c r="G3050" s="5">
        <v>200</v>
      </c>
      <c r="H3050" t="s">
        <v>486</v>
      </c>
      <c r="I3050" t="s">
        <v>43</v>
      </c>
      <c r="J3050" t="s">
        <v>44</v>
      </c>
      <c r="K3050" t="s">
        <v>45</v>
      </c>
      <c r="L3050" t="s">
        <v>45</v>
      </c>
      <c r="M3050" t="s">
        <v>5341</v>
      </c>
      <c r="N3050" s="6">
        <v>2024</v>
      </c>
      <c r="R3050" s="7">
        <v>50.413131999999997</v>
      </c>
      <c r="S3050" s="7">
        <v>14.41582</v>
      </c>
      <c r="T3050" t="s">
        <v>46</v>
      </c>
      <c r="U3050" t="s">
        <v>37592</v>
      </c>
      <c r="X3050" t="s">
        <v>37593</v>
      </c>
      <c r="Y3050" t="s">
        <v>36708</v>
      </c>
      <c r="Z3050" t="s">
        <v>36915</v>
      </c>
      <c r="AG3050" t="s">
        <v>37594</v>
      </c>
      <c r="AH3050" s="6">
        <v>1218197</v>
      </c>
      <c r="AI3050" t="s">
        <v>37595</v>
      </c>
      <c r="AJ3050" t="s">
        <v>37596</v>
      </c>
    </row>
    <row r="3051" spans="1:36" ht="17.25" hidden="1" customHeight="1" x14ac:dyDescent="0.2">
      <c r="A3051" s="4" t="s">
        <v>37597</v>
      </c>
      <c r="B3051" t="s">
        <v>37535</v>
      </c>
      <c r="C3051" t="s">
        <v>37598</v>
      </c>
      <c r="E3051" t="s">
        <v>696</v>
      </c>
      <c r="F3051" t="s">
        <v>86</v>
      </c>
      <c r="G3051" s="5">
        <v>847</v>
      </c>
      <c r="H3051" t="s">
        <v>42</v>
      </c>
      <c r="I3051" t="s">
        <v>43</v>
      </c>
      <c r="J3051" t="s">
        <v>44</v>
      </c>
      <c r="M3051" t="s">
        <v>559</v>
      </c>
      <c r="N3051" s="6">
        <v>2014</v>
      </c>
      <c r="R3051" s="7">
        <v>50.426699999999997</v>
      </c>
      <c r="S3051" s="7">
        <v>13.6747</v>
      </c>
      <c r="T3051" t="s">
        <v>46</v>
      </c>
      <c r="U3051" t="s">
        <v>37599</v>
      </c>
      <c r="X3051" t="s">
        <v>37600</v>
      </c>
      <c r="Y3051" t="s">
        <v>36708</v>
      </c>
      <c r="Z3051" t="s">
        <v>36915</v>
      </c>
      <c r="AA3051" t="s">
        <v>37601</v>
      </c>
      <c r="AB3051" t="s">
        <v>37602</v>
      </c>
      <c r="AG3051" t="s">
        <v>37603</v>
      </c>
      <c r="AH3051" s="27" t="s">
        <v>37604</v>
      </c>
      <c r="AI3051" t="s">
        <v>37605</v>
      </c>
      <c r="AJ3051" t="s">
        <v>37606</v>
      </c>
    </row>
    <row r="3052" spans="1:36" ht="17.25" hidden="1" customHeight="1" x14ac:dyDescent="0.2">
      <c r="A3052" s="4" t="s">
        <v>37607</v>
      </c>
      <c r="B3052" t="s">
        <v>37535</v>
      </c>
      <c r="C3052" t="s">
        <v>37608</v>
      </c>
      <c r="E3052" t="s">
        <v>40</v>
      </c>
      <c r="F3052" t="s">
        <v>86</v>
      </c>
      <c r="G3052" s="5">
        <v>58</v>
      </c>
      <c r="H3052" t="s">
        <v>42</v>
      </c>
      <c r="I3052" t="s">
        <v>65</v>
      </c>
      <c r="J3052" t="s">
        <v>559</v>
      </c>
      <c r="N3052" s="6">
        <v>2013</v>
      </c>
      <c r="R3052" s="7">
        <v>49.462471000000001</v>
      </c>
      <c r="S3052" s="7">
        <v>17.143523999999999</v>
      </c>
      <c r="T3052" t="s">
        <v>46</v>
      </c>
      <c r="U3052" t="s">
        <v>37609</v>
      </c>
      <c r="X3052" t="s">
        <v>37610</v>
      </c>
      <c r="Y3052" t="s">
        <v>36708</v>
      </c>
      <c r="Z3052" t="s">
        <v>36915</v>
      </c>
      <c r="AG3052" t="s">
        <v>37611</v>
      </c>
      <c r="AH3052" s="27">
        <v>1214462</v>
      </c>
      <c r="AI3052" t="s">
        <v>37612</v>
      </c>
      <c r="AJ3052" t="s">
        <v>37613</v>
      </c>
    </row>
    <row r="3053" spans="1:36" ht="17.25" hidden="1" customHeight="1" x14ac:dyDescent="0.2">
      <c r="A3053" s="4" t="s">
        <v>37664</v>
      </c>
      <c r="B3053" t="s">
        <v>37632</v>
      </c>
      <c r="C3053" t="s">
        <v>37665</v>
      </c>
      <c r="E3053" t="s">
        <v>2297</v>
      </c>
      <c r="F3053" t="s">
        <v>4967</v>
      </c>
      <c r="G3053" s="24">
        <v>362</v>
      </c>
      <c r="H3053" t="s">
        <v>486</v>
      </c>
      <c r="I3053" t="s">
        <v>65</v>
      </c>
      <c r="J3053" t="s">
        <v>45</v>
      </c>
      <c r="K3053" t="s">
        <v>45</v>
      </c>
      <c r="L3053" t="s">
        <v>45</v>
      </c>
      <c r="N3053" s="8">
        <v>2024</v>
      </c>
      <c r="R3053" s="7">
        <v>55.429411999999999</v>
      </c>
      <c r="S3053" s="7">
        <v>10.410212</v>
      </c>
      <c r="T3053" t="s">
        <v>46</v>
      </c>
      <c r="U3053" t="s">
        <v>37666</v>
      </c>
      <c r="X3053" t="s">
        <v>37660</v>
      </c>
      <c r="Y3053" t="s">
        <v>36708</v>
      </c>
      <c r="Z3053" t="s">
        <v>37636</v>
      </c>
      <c r="AG3053" t="s">
        <v>37667</v>
      </c>
      <c r="AH3053" s="8">
        <v>1115978</v>
      </c>
      <c r="AI3053" t="s">
        <v>37668</v>
      </c>
      <c r="AJ3053" t="s">
        <v>37669</v>
      </c>
    </row>
    <row r="3054" spans="1:36" ht="17.25" hidden="1" customHeight="1" x14ac:dyDescent="0.2">
      <c r="A3054" s="4" t="s">
        <v>37753</v>
      </c>
      <c r="B3054" t="s">
        <v>37743</v>
      </c>
      <c r="C3054" t="s">
        <v>37754</v>
      </c>
      <c r="E3054" t="s">
        <v>36812</v>
      </c>
      <c r="F3054" t="s">
        <v>6418</v>
      </c>
      <c r="G3054" s="5">
        <v>216</v>
      </c>
      <c r="H3054" t="s">
        <v>42</v>
      </c>
      <c r="I3054" t="s">
        <v>528</v>
      </c>
      <c r="J3054" t="s">
        <v>45</v>
      </c>
      <c r="K3054" t="s">
        <v>45</v>
      </c>
      <c r="N3054" s="24">
        <v>2013</v>
      </c>
      <c r="R3054" s="7">
        <v>59.246005172836597</v>
      </c>
      <c r="S3054" s="7">
        <v>24.707426709047802</v>
      </c>
      <c r="T3054" t="s">
        <v>46</v>
      </c>
      <c r="U3054" t="s">
        <v>37755</v>
      </c>
      <c r="X3054" t="s">
        <v>37747</v>
      </c>
      <c r="Y3054" t="s">
        <v>36708</v>
      </c>
      <c r="Z3054" t="s">
        <v>37636</v>
      </c>
      <c r="AG3054" t="s">
        <v>37756</v>
      </c>
      <c r="AH3054" s="24">
        <v>1234843</v>
      </c>
      <c r="AI3054" t="s">
        <v>37757</v>
      </c>
      <c r="AJ3054" t="s">
        <v>37758</v>
      </c>
    </row>
    <row r="3055" spans="1:36" ht="17.25" hidden="1" customHeight="1" x14ac:dyDescent="0.2">
      <c r="A3055" s="4" t="s">
        <v>37768</v>
      </c>
      <c r="B3055" t="s">
        <v>37760</v>
      </c>
      <c r="C3055" t="s">
        <v>37769</v>
      </c>
      <c r="E3055" t="s">
        <v>696</v>
      </c>
      <c r="F3055" t="s">
        <v>570</v>
      </c>
      <c r="G3055" s="24">
        <v>160</v>
      </c>
      <c r="H3055" t="s">
        <v>42</v>
      </c>
      <c r="I3055" t="s">
        <v>65</v>
      </c>
      <c r="N3055" s="27">
        <v>2013</v>
      </c>
      <c r="R3055" s="7">
        <v>60.803400000000003</v>
      </c>
      <c r="S3055" s="7">
        <v>23.5642</v>
      </c>
      <c r="T3055" t="s">
        <v>46</v>
      </c>
      <c r="Y3055" t="s">
        <v>36708</v>
      </c>
      <c r="Z3055" t="s">
        <v>37636</v>
      </c>
      <c r="AG3055" t="s">
        <v>37770</v>
      </c>
      <c r="AH3055" s="27">
        <v>1228826</v>
      </c>
      <c r="AI3055" t="s">
        <v>37771</v>
      </c>
      <c r="AJ3055" t="s">
        <v>37772</v>
      </c>
    </row>
    <row r="3056" spans="1:36" ht="17.25" hidden="1" customHeight="1" x14ac:dyDescent="0.2">
      <c r="A3056" s="4" t="s">
        <v>37768</v>
      </c>
      <c r="B3056" t="s">
        <v>37760</v>
      </c>
      <c r="C3056" t="s">
        <v>37769</v>
      </c>
      <c r="E3056" t="s">
        <v>703</v>
      </c>
      <c r="F3056" t="s">
        <v>570</v>
      </c>
      <c r="G3056" s="24">
        <v>160</v>
      </c>
      <c r="H3056" t="s">
        <v>42</v>
      </c>
      <c r="I3056" t="s">
        <v>65</v>
      </c>
      <c r="N3056" s="27">
        <v>2013</v>
      </c>
      <c r="R3056" s="7">
        <v>60.803400000000003</v>
      </c>
      <c r="S3056" s="7">
        <v>23.5642</v>
      </c>
      <c r="T3056" t="s">
        <v>46</v>
      </c>
      <c r="Y3056" t="s">
        <v>36708</v>
      </c>
      <c r="Z3056" t="s">
        <v>37636</v>
      </c>
      <c r="AG3056" t="s">
        <v>37770</v>
      </c>
      <c r="AH3056" s="27">
        <v>1228827</v>
      </c>
      <c r="AI3056" t="s">
        <v>37771</v>
      </c>
      <c r="AJ3056" t="s">
        <v>37773</v>
      </c>
    </row>
    <row r="3057" spans="1:36" ht="17.25" hidden="1" customHeight="1" x14ac:dyDescent="0.2">
      <c r="A3057" s="4" t="s">
        <v>37877</v>
      </c>
      <c r="B3057" t="s">
        <v>37760</v>
      </c>
      <c r="C3057" t="s">
        <v>37878</v>
      </c>
      <c r="E3057" t="s">
        <v>40</v>
      </c>
      <c r="F3057" t="s">
        <v>86</v>
      </c>
      <c r="G3057" s="24">
        <v>48</v>
      </c>
      <c r="H3057" t="s">
        <v>42</v>
      </c>
      <c r="I3057" t="s">
        <v>240</v>
      </c>
      <c r="J3057" t="s">
        <v>44</v>
      </c>
      <c r="N3057" s="8">
        <v>2018</v>
      </c>
      <c r="R3057" s="7">
        <v>60.307340000000003</v>
      </c>
      <c r="S3057" s="7">
        <v>25.497039999999998</v>
      </c>
      <c r="T3057" t="s">
        <v>46</v>
      </c>
      <c r="U3057" t="s">
        <v>37879</v>
      </c>
      <c r="X3057" t="s">
        <v>37880</v>
      </c>
      <c r="Y3057" t="s">
        <v>36708</v>
      </c>
      <c r="Z3057" t="s">
        <v>37636</v>
      </c>
      <c r="AB3057" t="s">
        <v>36760</v>
      </c>
      <c r="AD3057" t="s">
        <v>880</v>
      </c>
      <c r="AE3057" t="s">
        <v>36848</v>
      </c>
      <c r="AG3057" t="s">
        <v>37881</v>
      </c>
      <c r="AI3057" t="s">
        <v>37882</v>
      </c>
      <c r="AJ3057" t="s">
        <v>37883</v>
      </c>
    </row>
    <row r="3058" spans="1:36" ht="17.25" hidden="1" customHeight="1" x14ac:dyDescent="0.2">
      <c r="A3058" s="4" t="s">
        <v>37877</v>
      </c>
      <c r="B3058" t="s">
        <v>37760</v>
      </c>
      <c r="C3058" t="s">
        <v>37878</v>
      </c>
      <c r="E3058" t="s">
        <v>191</v>
      </c>
      <c r="F3058" t="s">
        <v>4967</v>
      </c>
      <c r="G3058" s="24">
        <v>30</v>
      </c>
      <c r="H3058" t="s">
        <v>486</v>
      </c>
      <c r="I3058" t="s">
        <v>45</v>
      </c>
      <c r="J3058" t="s">
        <v>44</v>
      </c>
      <c r="K3058" t="s">
        <v>36825</v>
      </c>
      <c r="N3058" s="8">
        <v>2023</v>
      </c>
      <c r="R3058" s="7">
        <v>60.307340000000003</v>
      </c>
      <c r="S3058" s="7">
        <v>25.497039999999998</v>
      </c>
      <c r="T3058" t="s">
        <v>46</v>
      </c>
      <c r="U3058" t="s">
        <v>37879</v>
      </c>
      <c r="X3058" t="s">
        <v>37880</v>
      </c>
      <c r="Y3058" t="s">
        <v>36708</v>
      </c>
      <c r="Z3058" t="s">
        <v>37636</v>
      </c>
      <c r="AD3058" t="s">
        <v>880</v>
      </c>
      <c r="AE3058" t="s">
        <v>36848</v>
      </c>
      <c r="AG3058" t="s">
        <v>37881</v>
      </c>
      <c r="AH3058" s="8">
        <v>1140989</v>
      </c>
      <c r="AI3058" t="s">
        <v>37882</v>
      </c>
      <c r="AJ3058" t="s">
        <v>37886</v>
      </c>
    </row>
    <row r="3059" spans="1:36" ht="17.25" hidden="1" customHeight="1" x14ac:dyDescent="0.2">
      <c r="A3059" s="4" t="s">
        <v>37892</v>
      </c>
      <c r="B3059" t="s">
        <v>37760</v>
      </c>
      <c r="C3059" t="s">
        <v>37893</v>
      </c>
      <c r="E3059" t="s">
        <v>40</v>
      </c>
      <c r="F3059" t="s">
        <v>37894</v>
      </c>
      <c r="G3059" s="24">
        <v>125</v>
      </c>
      <c r="H3059" t="s">
        <v>42</v>
      </c>
      <c r="I3059" t="s">
        <v>43</v>
      </c>
      <c r="N3059" s="8">
        <v>2016</v>
      </c>
      <c r="R3059" s="7">
        <v>64.652199999999993</v>
      </c>
      <c r="S3059" s="7">
        <v>24.4252</v>
      </c>
      <c r="T3059" t="s">
        <v>46</v>
      </c>
      <c r="Y3059" t="s">
        <v>36708</v>
      </c>
      <c r="Z3059" t="s">
        <v>37636</v>
      </c>
      <c r="AD3059" t="s">
        <v>880</v>
      </c>
      <c r="AE3059" t="s">
        <v>36905</v>
      </c>
      <c r="AF3059" t="s">
        <v>880</v>
      </c>
      <c r="AG3059" t="s">
        <v>37895</v>
      </c>
      <c r="AH3059" s="8">
        <v>1165280</v>
      </c>
      <c r="AI3059" t="s">
        <v>37896</v>
      </c>
      <c r="AJ3059" t="s">
        <v>37897</v>
      </c>
    </row>
    <row r="3060" spans="1:36" ht="17.25" hidden="1" customHeight="1" x14ac:dyDescent="0.2">
      <c r="A3060" s="4" t="s">
        <v>37994</v>
      </c>
      <c r="B3060" t="s">
        <v>37945</v>
      </c>
      <c r="C3060" t="s">
        <v>37995</v>
      </c>
      <c r="E3060" t="s">
        <v>2297</v>
      </c>
      <c r="F3060" t="s">
        <v>86</v>
      </c>
      <c r="G3060" s="5">
        <v>585</v>
      </c>
      <c r="H3060" t="s">
        <v>42</v>
      </c>
      <c r="I3060" t="s">
        <v>43</v>
      </c>
      <c r="J3060" t="s">
        <v>559</v>
      </c>
      <c r="K3060" t="s">
        <v>97</v>
      </c>
      <c r="M3060" t="s">
        <v>5341</v>
      </c>
      <c r="N3060" s="24">
        <v>2016</v>
      </c>
      <c r="R3060" s="7">
        <v>50.298699999999997</v>
      </c>
      <c r="S3060" s="7">
        <v>3.3155999999999999</v>
      </c>
      <c r="T3060" t="s">
        <v>46</v>
      </c>
      <c r="U3060" t="s">
        <v>37996</v>
      </c>
      <c r="X3060" t="s">
        <v>37997</v>
      </c>
      <c r="Y3060" t="s">
        <v>36708</v>
      </c>
      <c r="Z3060" t="s">
        <v>36742</v>
      </c>
      <c r="AA3060" t="s">
        <v>37998</v>
      </c>
      <c r="AB3060" t="s">
        <v>37999</v>
      </c>
      <c r="AG3060" t="s">
        <v>38000</v>
      </c>
      <c r="AH3060" s="8">
        <v>1239533</v>
      </c>
      <c r="AI3060" t="s">
        <v>38001</v>
      </c>
      <c r="AJ3060" t="s">
        <v>38002</v>
      </c>
    </row>
    <row r="3061" spans="1:36" ht="17.25" hidden="1" customHeight="1" x14ac:dyDescent="0.2">
      <c r="A3061" s="4" t="s">
        <v>38149</v>
      </c>
      <c r="B3061" t="s">
        <v>37945</v>
      </c>
      <c r="C3061" t="s">
        <v>38150</v>
      </c>
      <c r="E3061" t="s">
        <v>43</v>
      </c>
      <c r="F3061" t="s">
        <v>86</v>
      </c>
      <c r="G3061" s="5">
        <v>446</v>
      </c>
      <c r="H3061" t="s">
        <v>42</v>
      </c>
      <c r="I3061" t="s">
        <v>43</v>
      </c>
      <c r="J3061" t="s">
        <v>559</v>
      </c>
      <c r="K3061" t="s">
        <v>97</v>
      </c>
      <c r="N3061" s="6">
        <v>2022</v>
      </c>
      <c r="Q3061" t="s">
        <v>38151</v>
      </c>
      <c r="R3061" s="7">
        <v>48.522195199999999</v>
      </c>
      <c r="S3061" s="7">
        <v>-4.0716595</v>
      </c>
      <c r="T3061" t="s">
        <v>46</v>
      </c>
      <c r="U3061" t="s">
        <v>38152</v>
      </c>
      <c r="X3061" t="s">
        <v>38153</v>
      </c>
      <c r="Y3061" t="s">
        <v>36708</v>
      </c>
      <c r="Z3061" t="s">
        <v>36742</v>
      </c>
      <c r="AB3061" t="s">
        <v>38154</v>
      </c>
      <c r="AG3061" t="s">
        <v>38155</v>
      </c>
      <c r="AH3061" s="27">
        <v>1235441</v>
      </c>
      <c r="AI3061" t="s">
        <v>38156</v>
      </c>
      <c r="AJ3061" t="s">
        <v>38157</v>
      </c>
    </row>
    <row r="3062" spans="1:36" ht="17.25" hidden="1" customHeight="1" x14ac:dyDescent="0.2">
      <c r="A3062" s="4" t="s">
        <v>38166</v>
      </c>
      <c r="B3062" t="s">
        <v>37945</v>
      </c>
      <c r="C3062" t="s">
        <v>38167</v>
      </c>
      <c r="E3062" t="s">
        <v>696</v>
      </c>
      <c r="F3062" t="s">
        <v>38168</v>
      </c>
      <c r="G3062" s="5">
        <v>40</v>
      </c>
      <c r="H3062" t="s">
        <v>42</v>
      </c>
      <c r="I3062" t="s">
        <v>65</v>
      </c>
      <c r="J3062" t="s">
        <v>44</v>
      </c>
      <c r="N3062" s="6">
        <v>2015</v>
      </c>
      <c r="R3062" s="7">
        <v>49.398159999999997</v>
      </c>
      <c r="S3062" s="7">
        <v>3.1069399999999998</v>
      </c>
      <c r="T3062" t="s">
        <v>46</v>
      </c>
      <c r="U3062" t="s">
        <v>38169</v>
      </c>
      <c r="X3062" t="s">
        <v>38127</v>
      </c>
      <c r="Y3062" t="s">
        <v>36708</v>
      </c>
      <c r="Z3062" t="s">
        <v>36742</v>
      </c>
      <c r="AB3062" t="s">
        <v>38170</v>
      </c>
      <c r="AC3062" t="s">
        <v>38171</v>
      </c>
      <c r="AD3062" t="s">
        <v>880</v>
      </c>
      <c r="AE3062" t="s">
        <v>881</v>
      </c>
      <c r="AH3062" s="27"/>
      <c r="AI3062" t="s">
        <v>38172</v>
      </c>
      <c r="AJ3062" t="s">
        <v>38173</v>
      </c>
    </row>
    <row r="3063" spans="1:36" ht="17.25" hidden="1" customHeight="1" x14ac:dyDescent="0.2">
      <c r="A3063" s="4" t="s">
        <v>38166</v>
      </c>
      <c r="B3063" t="s">
        <v>37945</v>
      </c>
      <c r="C3063" t="s">
        <v>38167</v>
      </c>
      <c r="E3063" t="s">
        <v>703</v>
      </c>
      <c r="F3063" t="s">
        <v>38168</v>
      </c>
      <c r="G3063" s="5">
        <v>40</v>
      </c>
      <c r="H3063" t="s">
        <v>42</v>
      </c>
      <c r="I3063" t="s">
        <v>65</v>
      </c>
      <c r="J3063" t="s">
        <v>44</v>
      </c>
      <c r="N3063" s="6">
        <v>2015</v>
      </c>
      <c r="R3063" s="7">
        <v>49.398159999999997</v>
      </c>
      <c r="S3063" s="7">
        <v>3.1069399999999998</v>
      </c>
      <c r="T3063" t="s">
        <v>46</v>
      </c>
      <c r="U3063" t="s">
        <v>38169</v>
      </c>
      <c r="X3063" t="s">
        <v>38127</v>
      </c>
      <c r="Y3063" t="s">
        <v>36708</v>
      </c>
      <c r="Z3063" t="s">
        <v>36742</v>
      </c>
      <c r="AB3063" t="s">
        <v>38170</v>
      </c>
      <c r="AC3063" t="s">
        <v>38171</v>
      </c>
      <c r="AD3063" t="s">
        <v>880</v>
      </c>
      <c r="AE3063" t="s">
        <v>881</v>
      </c>
      <c r="AH3063" s="27"/>
      <c r="AI3063" t="s">
        <v>38172</v>
      </c>
      <c r="AJ3063" t="s">
        <v>38174</v>
      </c>
    </row>
    <row r="3064" spans="1:36" ht="17.25" hidden="1" customHeight="1" x14ac:dyDescent="0.2">
      <c r="A3064" s="4" t="s">
        <v>38182</v>
      </c>
      <c r="B3064" t="s">
        <v>37945</v>
      </c>
      <c r="C3064" t="s">
        <v>38183</v>
      </c>
      <c r="E3064" t="s">
        <v>38195</v>
      </c>
      <c r="F3064" t="s">
        <v>557</v>
      </c>
      <c r="G3064" s="5">
        <v>126</v>
      </c>
      <c r="H3064" t="s">
        <v>42</v>
      </c>
      <c r="I3064" t="s">
        <v>1323</v>
      </c>
      <c r="J3064" t="s">
        <v>44</v>
      </c>
      <c r="N3064" s="6">
        <v>2014</v>
      </c>
      <c r="R3064" s="7">
        <v>42.528419999999997</v>
      </c>
      <c r="S3064" s="7">
        <v>9.4469999999999992</v>
      </c>
      <c r="T3064" t="s">
        <v>46</v>
      </c>
      <c r="U3064" t="s">
        <v>38184</v>
      </c>
      <c r="X3064" t="s">
        <v>38185</v>
      </c>
      <c r="Y3064" t="s">
        <v>36708</v>
      </c>
      <c r="Z3064" t="s">
        <v>36742</v>
      </c>
      <c r="AB3064" t="s">
        <v>38196</v>
      </c>
      <c r="AH3064" s="27"/>
      <c r="AI3064" t="s">
        <v>38187</v>
      </c>
      <c r="AJ3064" t="s">
        <v>38197</v>
      </c>
    </row>
    <row r="3065" spans="1:36" ht="17.25" hidden="1" customHeight="1" x14ac:dyDescent="0.2">
      <c r="A3065" s="4" t="s">
        <v>38198</v>
      </c>
      <c r="B3065" t="s">
        <v>37945</v>
      </c>
      <c r="C3065" t="s">
        <v>38199</v>
      </c>
      <c r="E3065" t="s">
        <v>1157</v>
      </c>
      <c r="F3065" t="s">
        <v>86</v>
      </c>
      <c r="G3065" s="5">
        <v>499</v>
      </c>
      <c r="H3065" t="s">
        <v>42</v>
      </c>
      <c r="I3065" t="s">
        <v>43</v>
      </c>
      <c r="J3065" t="s">
        <v>559</v>
      </c>
      <c r="N3065" s="6">
        <v>2013</v>
      </c>
      <c r="R3065" s="7">
        <v>43.358220000000003</v>
      </c>
      <c r="S3065" s="7">
        <v>5.0211199999999998</v>
      </c>
      <c r="T3065" t="s">
        <v>46</v>
      </c>
      <c r="U3065" t="s">
        <v>38161</v>
      </c>
      <c r="X3065" t="s">
        <v>38200</v>
      </c>
      <c r="Y3065" t="s">
        <v>36708</v>
      </c>
      <c r="Z3065" t="s">
        <v>36742</v>
      </c>
      <c r="AA3065" t="s">
        <v>38208</v>
      </c>
      <c r="AB3065" t="s">
        <v>38209</v>
      </c>
      <c r="AC3065" t="s">
        <v>38203</v>
      </c>
      <c r="AG3065" t="s">
        <v>38204</v>
      </c>
      <c r="AH3065" s="8" t="s">
        <v>38210</v>
      </c>
      <c r="AI3065" t="s">
        <v>38206</v>
      </c>
      <c r="AJ3065" t="s">
        <v>38211</v>
      </c>
    </row>
    <row r="3066" spans="1:36" ht="17.25" hidden="1" customHeight="1" x14ac:dyDescent="0.2">
      <c r="A3066" s="4" t="s">
        <v>38265</v>
      </c>
      <c r="B3066" t="s">
        <v>37945</v>
      </c>
      <c r="C3066" t="s">
        <v>38266</v>
      </c>
      <c r="E3066" t="s">
        <v>40</v>
      </c>
      <c r="F3066" t="s">
        <v>1930</v>
      </c>
      <c r="G3066" s="5">
        <v>50</v>
      </c>
      <c r="H3066" t="s">
        <v>42</v>
      </c>
      <c r="I3066" t="s">
        <v>65</v>
      </c>
      <c r="J3066" t="s">
        <v>44</v>
      </c>
      <c r="N3066" s="6">
        <v>2020</v>
      </c>
      <c r="R3066" s="7">
        <v>48.166899999999998</v>
      </c>
      <c r="S3066" s="7">
        <v>7.5979000000000001</v>
      </c>
      <c r="T3066" t="s">
        <v>504</v>
      </c>
      <c r="U3066" t="s">
        <v>38267</v>
      </c>
      <c r="X3066" t="s">
        <v>38268</v>
      </c>
      <c r="Y3066" t="s">
        <v>36708</v>
      </c>
      <c r="Z3066" t="s">
        <v>36742</v>
      </c>
      <c r="AB3066" t="s">
        <v>38269</v>
      </c>
      <c r="AH3066" s="27"/>
      <c r="AI3066" t="s">
        <v>38270</v>
      </c>
      <c r="AJ3066" t="s">
        <v>38271</v>
      </c>
    </row>
    <row r="3067" spans="1:36" ht="17.25" hidden="1" customHeight="1" x14ac:dyDescent="0.2">
      <c r="A3067" s="4" t="s">
        <v>38272</v>
      </c>
      <c r="B3067" t="s">
        <v>37945</v>
      </c>
      <c r="C3067" t="s">
        <v>38273</v>
      </c>
      <c r="E3067" t="s">
        <v>40</v>
      </c>
      <c r="F3067" t="s">
        <v>570</v>
      </c>
      <c r="G3067" s="5">
        <v>46</v>
      </c>
      <c r="H3067" t="s">
        <v>42</v>
      </c>
      <c r="I3067" t="s">
        <v>65</v>
      </c>
      <c r="J3067" t="s">
        <v>44</v>
      </c>
      <c r="N3067" s="6">
        <v>2015</v>
      </c>
      <c r="R3067" s="7">
        <v>47.305840000000003</v>
      </c>
      <c r="S3067" s="7">
        <v>-2.1382099999999999</v>
      </c>
      <c r="T3067" t="s">
        <v>46</v>
      </c>
      <c r="Y3067" t="s">
        <v>36708</v>
      </c>
      <c r="Z3067" t="s">
        <v>36742</v>
      </c>
      <c r="AB3067" t="s">
        <v>38274</v>
      </c>
      <c r="AH3067" s="27"/>
      <c r="AI3067" t="s">
        <v>38275</v>
      </c>
      <c r="AJ3067" t="s">
        <v>38276</v>
      </c>
    </row>
    <row r="3068" spans="1:36" ht="17.25" hidden="1" customHeight="1" x14ac:dyDescent="0.2">
      <c r="A3068" s="4" t="s">
        <v>38330</v>
      </c>
      <c r="B3068" t="s">
        <v>37945</v>
      </c>
      <c r="C3068" t="s">
        <v>38331</v>
      </c>
      <c r="E3068" t="s">
        <v>75</v>
      </c>
      <c r="F3068" t="s">
        <v>86</v>
      </c>
      <c r="G3068" s="5">
        <v>48</v>
      </c>
      <c r="H3068" t="s">
        <v>42</v>
      </c>
      <c r="I3068" t="s">
        <v>1323</v>
      </c>
      <c r="J3068" t="s">
        <v>44</v>
      </c>
      <c r="N3068" s="6">
        <v>2015</v>
      </c>
      <c r="R3068" s="7">
        <v>47.054693071173702</v>
      </c>
      <c r="S3068" s="7">
        <v>5.4086003439780699</v>
      </c>
      <c r="T3068" t="s">
        <v>46</v>
      </c>
      <c r="U3068" t="s">
        <v>38332</v>
      </c>
      <c r="X3068" t="s">
        <v>38333</v>
      </c>
      <c r="Y3068" t="s">
        <v>36708</v>
      </c>
      <c r="Z3068" t="s">
        <v>36742</v>
      </c>
      <c r="AB3068" t="s">
        <v>38334</v>
      </c>
      <c r="AD3068" t="s">
        <v>880</v>
      </c>
      <c r="AE3068" t="s">
        <v>254</v>
      </c>
      <c r="AG3068" t="s">
        <v>38335</v>
      </c>
      <c r="AH3068" s="27">
        <v>1168047</v>
      </c>
      <c r="AI3068" t="s">
        <v>38336</v>
      </c>
      <c r="AJ3068" t="s">
        <v>38337</v>
      </c>
    </row>
    <row r="3069" spans="1:36" ht="17.25" hidden="1" customHeight="1" x14ac:dyDescent="0.2">
      <c r="A3069" s="4" t="s">
        <v>38330</v>
      </c>
      <c r="B3069" t="s">
        <v>37945</v>
      </c>
      <c r="C3069" t="s">
        <v>38331</v>
      </c>
      <c r="E3069" t="s">
        <v>77</v>
      </c>
      <c r="F3069" t="s">
        <v>86</v>
      </c>
      <c r="G3069" s="5">
        <v>48</v>
      </c>
      <c r="H3069" t="s">
        <v>42</v>
      </c>
      <c r="I3069" t="s">
        <v>1323</v>
      </c>
      <c r="J3069" t="s">
        <v>44</v>
      </c>
      <c r="N3069" s="6">
        <v>2015</v>
      </c>
      <c r="R3069" s="7">
        <v>47.054693071173702</v>
      </c>
      <c r="S3069" s="7">
        <v>5.4086003439780699</v>
      </c>
      <c r="T3069" t="s">
        <v>46</v>
      </c>
      <c r="U3069" t="s">
        <v>38332</v>
      </c>
      <c r="X3069" t="s">
        <v>38333</v>
      </c>
      <c r="Y3069" t="s">
        <v>36708</v>
      </c>
      <c r="Z3069" t="s">
        <v>36742</v>
      </c>
      <c r="AB3069" t="s">
        <v>38338</v>
      </c>
      <c r="AD3069" t="s">
        <v>880</v>
      </c>
      <c r="AE3069" t="s">
        <v>254</v>
      </c>
      <c r="AG3069" t="s">
        <v>38335</v>
      </c>
      <c r="AH3069" s="27">
        <v>1168046</v>
      </c>
      <c r="AI3069" t="s">
        <v>38336</v>
      </c>
      <c r="AJ3069" t="s">
        <v>38339</v>
      </c>
    </row>
    <row r="3070" spans="1:36" ht="17.25" hidden="1" customHeight="1" x14ac:dyDescent="0.2">
      <c r="A3070" s="4" t="s">
        <v>38361</v>
      </c>
      <c r="B3070" t="s">
        <v>37945</v>
      </c>
      <c r="C3070" t="s">
        <v>38362</v>
      </c>
      <c r="E3070" t="s">
        <v>35505</v>
      </c>
      <c r="F3070" t="s">
        <v>86</v>
      </c>
      <c r="G3070" s="5">
        <v>125</v>
      </c>
      <c r="H3070" t="s">
        <v>486</v>
      </c>
      <c r="I3070" t="s">
        <v>1323</v>
      </c>
      <c r="J3070" t="s">
        <v>559</v>
      </c>
      <c r="K3070" t="s">
        <v>45</v>
      </c>
      <c r="L3070" t="s">
        <v>45</v>
      </c>
      <c r="N3070" s="6">
        <v>2026</v>
      </c>
      <c r="R3070" s="7">
        <v>41.932090000000002</v>
      </c>
      <c r="S3070" s="7">
        <v>8.72044</v>
      </c>
      <c r="T3070" t="s">
        <v>46</v>
      </c>
      <c r="U3070" t="s">
        <v>38363</v>
      </c>
      <c r="X3070" t="s">
        <v>38185</v>
      </c>
      <c r="Y3070" t="s">
        <v>36708</v>
      </c>
      <c r="Z3070" t="s">
        <v>36742</v>
      </c>
      <c r="AC3070" t="s">
        <v>38365</v>
      </c>
      <c r="AG3070" t="s">
        <v>38366</v>
      </c>
      <c r="AH3070" s="27">
        <v>1214224</v>
      </c>
      <c r="AI3070" t="s">
        <v>38367</v>
      </c>
      <c r="AJ3070" t="s">
        <v>38371</v>
      </c>
    </row>
    <row r="3071" spans="1:36" ht="17.25" hidden="1" customHeight="1" x14ac:dyDescent="0.2">
      <c r="A3071" s="4" t="s">
        <v>38399</v>
      </c>
      <c r="B3071" t="s">
        <v>38390</v>
      </c>
      <c r="C3071" t="s">
        <v>38400</v>
      </c>
      <c r="E3071" t="s">
        <v>43</v>
      </c>
      <c r="F3071" t="s">
        <v>527</v>
      </c>
      <c r="G3071" s="5">
        <v>77</v>
      </c>
      <c r="H3071" t="s">
        <v>42</v>
      </c>
      <c r="I3071" t="s">
        <v>43</v>
      </c>
      <c r="J3071" t="s">
        <v>44</v>
      </c>
      <c r="N3071" s="6">
        <v>2021</v>
      </c>
      <c r="R3071" s="7">
        <v>48.821109999999997</v>
      </c>
      <c r="S3071" s="7">
        <v>10.1181</v>
      </c>
      <c r="T3071" t="s">
        <v>46</v>
      </c>
      <c r="U3071" t="s">
        <v>38401</v>
      </c>
      <c r="X3071" t="s">
        <v>38402</v>
      </c>
      <c r="Y3071" t="s">
        <v>36708</v>
      </c>
      <c r="Z3071" t="s">
        <v>36742</v>
      </c>
      <c r="AD3071" t="s">
        <v>880</v>
      </c>
      <c r="AE3071" t="s">
        <v>4970</v>
      </c>
      <c r="AF3071" t="s">
        <v>5000</v>
      </c>
      <c r="AH3071" s="27"/>
      <c r="AI3071" t="s">
        <v>38403</v>
      </c>
      <c r="AJ3071" t="s">
        <v>38404</v>
      </c>
    </row>
    <row r="3072" spans="1:36" ht="17.25" hidden="1" customHeight="1" x14ac:dyDescent="0.2">
      <c r="A3072" s="4" t="s">
        <v>38429</v>
      </c>
      <c r="B3072" t="s">
        <v>38390</v>
      </c>
      <c r="C3072" t="s">
        <v>38430</v>
      </c>
      <c r="E3072" t="s">
        <v>38447</v>
      </c>
      <c r="F3072" t="s">
        <v>86</v>
      </c>
      <c r="G3072" s="5">
        <v>750</v>
      </c>
      <c r="H3072" t="s">
        <v>486</v>
      </c>
      <c r="I3072" t="s">
        <v>43</v>
      </c>
      <c r="J3072" t="s">
        <v>44</v>
      </c>
      <c r="K3072" t="s">
        <v>97</v>
      </c>
      <c r="L3072" t="s">
        <v>45</v>
      </c>
      <c r="M3072" t="s">
        <v>5341</v>
      </c>
      <c r="N3072" s="6">
        <v>2026</v>
      </c>
      <c r="R3072" s="7">
        <v>48.717190000000002</v>
      </c>
      <c r="S3072" s="7">
        <v>9.3707899999999995</v>
      </c>
      <c r="T3072" t="s">
        <v>46</v>
      </c>
      <c r="U3072" t="s">
        <v>38432</v>
      </c>
      <c r="W3072" t="s">
        <v>38433</v>
      </c>
      <c r="X3072" t="s">
        <v>38402</v>
      </c>
      <c r="Y3072" t="s">
        <v>36708</v>
      </c>
      <c r="Z3072" t="s">
        <v>36742</v>
      </c>
      <c r="AA3072" t="s">
        <v>38445</v>
      </c>
      <c r="AG3072" t="s">
        <v>38435</v>
      </c>
      <c r="AH3072" s="6">
        <v>1315635</v>
      </c>
      <c r="AI3072" t="s">
        <v>38436</v>
      </c>
      <c r="AJ3072" t="s">
        <v>38448</v>
      </c>
    </row>
    <row r="3073" spans="1:36" ht="17.25" hidden="1" customHeight="1" x14ac:dyDescent="0.2">
      <c r="A3073" s="4" t="s">
        <v>38449</v>
      </c>
      <c r="B3073" t="s">
        <v>38390</v>
      </c>
      <c r="C3073" t="s">
        <v>38450</v>
      </c>
      <c r="E3073" t="s">
        <v>38451</v>
      </c>
      <c r="F3073" t="s">
        <v>86</v>
      </c>
      <c r="G3073" s="5">
        <v>63</v>
      </c>
      <c r="H3073" t="s">
        <v>42</v>
      </c>
      <c r="I3073" t="s">
        <v>1323</v>
      </c>
      <c r="J3073" t="s">
        <v>44</v>
      </c>
      <c r="N3073" s="6">
        <v>2023</v>
      </c>
      <c r="R3073" s="7">
        <v>50.793480000000002</v>
      </c>
      <c r="S3073" s="7">
        <v>12.91865</v>
      </c>
      <c r="T3073" t="s">
        <v>504</v>
      </c>
      <c r="U3073" t="s">
        <v>38452</v>
      </c>
      <c r="X3073" t="s">
        <v>38453</v>
      </c>
      <c r="Y3073" t="s">
        <v>36708</v>
      </c>
      <c r="Z3073" t="s">
        <v>36742</v>
      </c>
      <c r="AG3073" t="s">
        <v>38454</v>
      </c>
      <c r="AH3073" s="27">
        <v>1300254</v>
      </c>
      <c r="AI3073" t="s">
        <v>38455</v>
      </c>
      <c r="AJ3073" t="s">
        <v>38456</v>
      </c>
    </row>
    <row r="3074" spans="1:36" ht="17.25" hidden="1" customHeight="1" x14ac:dyDescent="0.2">
      <c r="A3074" s="4" t="s">
        <v>38524</v>
      </c>
      <c r="B3074" t="s">
        <v>38390</v>
      </c>
      <c r="C3074" t="s">
        <v>38525</v>
      </c>
      <c r="E3074" t="s">
        <v>191</v>
      </c>
      <c r="F3074" t="s">
        <v>86</v>
      </c>
      <c r="G3074" s="5">
        <v>188</v>
      </c>
      <c r="H3074" t="s">
        <v>42</v>
      </c>
      <c r="I3074" t="s">
        <v>240</v>
      </c>
      <c r="J3074" t="s">
        <v>44</v>
      </c>
      <c r="M3074" t="s">
        <v>2514</v>
      </c>
      <c r="N3074" s="24">
        <v>2017</v>
      </c>
      <c r="R3074" s="7">
        <v>52.488900000000001</v>
      </c>
      <c r="S3074" s="7">
        <v>13.4968</v>
      </c>
      <c r="T3074" t="s">
        <v>46</v>
      </c>
      <c r="U3074" t="s">
        <v>38518</v>
      </c>
      <c r="X3074" t="s">
        <v>38518</v>
      </c>
      <c r="Y3074" t="s">
        <v>36708</v>
      </c>
      <c r="Z3074" t="s">
        <v>36742</v>
      </c>
      <c r="AA3074" t="s">
        <v>38526</v>
      </c>
      <c r="AG3074" t="s">
        <v>38527</v>
      </c>
      <c r="AH3074" s="8" t="s">
        <v>38528</v>
      </c>
      <c r="AI3074" t="s">
        <v>38529</v>
      </c>
      <c r="AJ3074" t="s">
        <v>38530</v>
      </c>
    </row>
    <row r="3075" spans="1:36" ht="17.25" hidden="1" customHeight="1" x14ac:dyDescent="0.2">
      <c r="A3075" s="4" t="s">
        <v>38531</v>
      </c>
      <c r="B3075" t="s">
        <v>38390</v>
      </c>
      <c r="C3075" t="s">
        <v>38532</v>
      </c>
      <c r="E3075" t="s">
        <v>40</v>
      </c>
      <c r="F3075" t="s">
        <v>86</v>
      </c>
      <c r="G3075" s="5">
        <v>267</v>
      </c>
      <c r="H3075" t="s">
        <v>42</v>
      </c>
      <c r="I3075" t="s">
        <v>43</v>
      </c>
      <c r="J3075" t="s">
        <v>44</v>
      </c>
      <c r="K3075" t="s">
        <v>97</v>
      </c>
      <c r="L3075" t="s">
        <v>45</v>
      </c>
      <c r="N3075" s="6">
        <v>2020</v>
      </c>
      <c r="R3075" s="7">
        <v>52.518619999999999</v>
      </c>
      <c r="S3075" s="7">
        <v>13.376189999999999</v>
      </c>
      <c r="T3075" t="s">
        <v>46</v>
      </c>
      <c r="U3075" t="s">
        <v>38518</v>
      </c>
      <c r="X3075" t="s">
        <v>38518</v>
      </c>
      <c r="Y3075" t="s">
        <v>36708</v>
      </c>
      <c r="Z3075" t="s">
        <v>36742</v>
      </c>
      <c r="AA3075" t="s">
        <v>38533</v>
      </c>
      <c r="AG3075" t="s">
        <v>38534</v>
      </c>
      <c r="AH3075" s="27" t="s">
        <v>38535</v>
      </c>
      <c r="AI3075" t="s">
        <v>38536</v>
      </c>
      <c r="AJ3075" t="s">
        <v>38537</v>
      </c>
    </row>
    <row r="3076" spans="1:36" ht="17.25" hidden="1" customHeight="1" x14ac:dyDescent="0.2">
      <c r="A3076" s="4" t="s">
        <v>38538</v>
      </c>
      <c r="B3076" t="s">
        <v>38390</v>
      </c>
      <c r="C3076" t="s">
        <v>38539</v>
      </c>
      <c r="E3076" t="s">
        <v>40</v>
      </c>
      <c r="F3076" t="s">
        <v>86</v>
      </c>
      <c r="G3076" s="5">
        <v>647</v>
      </c>
      <c r="H3076" t="s">
        <v>486</v>
      </c>
      <c r="I3076" t="s">
        <v>45</v>
      </c>
      <c r="J3076" t="s">
        <v>44</v>
      </c>
      <c r="K3076" t="s">
        <v>87</v>
      </c>
      <c r="L3076" t="s">
        <v>45</v>
      </c>
      <c r="M3076" t="s">
        <v>5341</v>
      </c>
      <c r="N3076" s="6">
        <v>2030</v>
      </c>
      <c r="R3076" s="7">
        <v>52.532470000000004</v>
      </c>
      <c r="S3076" s="7">
        <v>13.246589999999999</v>
      </c>
      <c r="T3076" t="s">
        <v>46</v>
      </c>
      <c r="U3076" t="s">
        <v>38518</v>
      </c>
      <c r="X3076" t="s">
        <v>38518</v>
      </c>
      <c r="Y3076" t="s">
        <v>36708</v>
      </c>
      <c r="Z3076" t="s">
        <v>36742</v>
      </c>
      <c r="AH3076" s="27"/>
      <c r="AI3076" t="s">
        <v>38540</v>
      </c>
      <c r="AJ3076" t="s">
        <v>38541</v>
      </c>
    </row>
    <row r="3077" spans="1:36" ht="17.25" hidden="1" customHeight="1" x14ac:dyDescent="0.2">
      <c r="A3077" s="4" t="s">
        <v>38551</v>
      </c>
      <c r="B3077" t="s">
        <v>38390</v>
      </c>
      <c r="C3077" t="s">
        <v>38552</v>
      </c>
      <c r="E3077" t="s">
        <v>40</v>
      </c>
      <c r="F3077" t="s">
        <v>86</v>
      </c>
      <c r="G3077" s="5">
        <v>34</v>
      </c>
      <c r="H3077" t="s">
        <v>42</v>
      </c>
      <c r="I3077" t="s">
        <v>65</v>
      </c>
      <c r="J3077" t="s">
        <v>45</v>
      </c>
      <c r="K3077" t="s">
        <v>97</v>
      </c>
      <c r="L3077" t="s">
        <v>45</v>
      </c>
      <c r="N3077" s="6">
        <v>2023</v>
      </c>
      <c r="R3077" s="7">
        <v>49.709206399999999</v>
      </c>
      <c r="S3077" s="7">
        <v>8.4069763000000002</v>
      </c>
      <c r="T3077" t="s">
        <v>504</v>
      </c>
      <c r="U3077" t="s">
        <v>38553</v>
      </c>
      <c r="X3077" t="s">
        <v>38468</v>
      </c>
      <c r="Y3077" t="s">
        <v>36708</v>
      </c>
      <c r="Z3077" t="s">
        <v>36742</v>
      </c>
      <c r="AG3077" t="s">
        <v>38554</v>
      </c>
      <c r="AH3077" s="27">
        <v>1308306</v>
      </c>
      <c r="AI3077" t="s">
        <v>38555</v>
      </c>
      <c r="AJ3077" t="s">
        <v>38556</v>
      </c>
    </row>
    <row r="3078" spans="1:36" ht="17.25" hidden="1" customHeight="1" x14ac:dyDescent="0.2">
      <c r="A3078" s="4" t="s">
        <v>38551</v>
      </c>
      <c r="B3078" t="s">
        <v>38390</v>
      </c>
      <c r="C3078" t="s">
        <v>38552</v>
      </c>
      <c r="E3078" t="s">
        <v>4758</v>
      </c>
      <c r="F3078" t="s">
        <v>86</v>
      </c>
      <c r="G3078" s="5">
        <v>34</v>
      </c>
      <c r="H3078" t="s">
        <v>42</v>
      </c>
      <c r="I3078" t="s">
        <v>65</v>
      </c>
      <c r="J3078" t="s">
        <v>45</v>
      </c>
      <c r="K3078" t="s">
        <v>97</v>
      </c>
      <c r="L3078" t="s">
        <v>45</v>
      </c>
      <c r="N3078" s="6">
        <v>2023</v>
      </c>
      <c r="R3078" s="7">
        <v>49.709206399999999</v>
      </c>
      <c r="S3078" s="7">
        <v>8.4069763000000002</v>
      </c>
      <c r="T3078" t="s">
        <v>504</v>
      </c>
      <c r="U3078" t="s">
        <v>38553</v>
      </c>
      <c r="X3078" t="s">
        <v>38468</v>
      </c>
      <c r="Y3078" t="s">
        <v>36708</v>
      </c>
      <c r="Z3078" t="s">
        <v>36742</v>
      </c>
      <c r="AG3078" t="s">
        <v>38554</v>
      </c>
      <c r="AH3078" s="27">
        <v>1308315</v>
      </c>
      <c r="AI3078" t="s">
        <v>38555</v>
      </c>
      <c r="AJ3078" t="s">
        <v>38557</v>
      </c>
    </row>
    <row r="3079" spans="1:36" ht="17.25" hidden="1" customHeight="1" x14ac:dyDescent="0.2">
      <c r="A3079" s="4" t="s">
        <v>38551</v>
      </c>
      <c r="B3079" t="s">
        <v>38390</v>
      </c>
      <c r="C3079" t="s">
        <v>38552</v>
      </c>
      <c r="E3079" t="s">
        <v>4760</v>
      </c>
      <c r="F3079" t="s">
        <v>86</v>
      </c>
      <c r="G3079" s="5">
        <v>34</v>
      </c>
      <c r="H3079" t="s">
        <v>42</v>
      </c>
      <c r="I3079" t="s">
        <v>65</v>
      </c>
      <c r="J3079" t="s">
        <v>45</v>
      </c>
      <c r="K3079" t="s">
        <v>97</v>
      </c>
      <c r="L3079" t="s">
        <v>45</v>
      </c>
      <c r="N3079" s="6">
        <v>2023</v>
      </c>
      <c r="R3079" s="7">
        <v>49.709206399999999</v>
      </c>
      <c r="S3079" s="7">
        <v>8.4069763000000002</v>
      </c>
      <c r="T3079" t="s">
        <v>504</v>
      </c>
      <c r="U3079" t="s">
        <v>38553</v>
      </c>
      <c r="X3079" t="s">
        <v>38468</v>
      </c>
      <c r="Y3079" t="s">
        <v>36708</v>
      </c>
      <c r="Z3079" t="s">
        <v>36742</v>
      </c>
      <c r="AG3079" t="s">
        <v>38554</v>
      </c>
      <c r="AH3079" s="27">
        <v>1308316</v>
      </c>
      <c r="AI3079" t="s">
        <v>38555</v>
      </c>
      <c r="AJ3079" t="s">
        <v>38558</v>
      </c>
    </row>
    <row r="3080" spans="1:36" ht="17.25" hidden="1" customHeight="1" x14ac:dyDescent="0.2">
      <c r="A3080" s="4" t="s">
        <v>38551</v>
      </c>
      <c r="B3080" t="s">
        <v>38390</v>
      </c>
      <c r="C3080" t="s">
        <v>38552</v>
      </c>
      <c r="E3080" t="s">
        <v>56</v>
      </c>
      <c r="F3080" t="s">
        <v>86</v>
      </c>
      <c r="G3080" s="5">
        <v>34</v>
      </c>
      <c r="H3080" t="s">
        <v>42</v>
      </c>
      <c r="I3080" t="s">
        <v>65</v>
      </c>
      <c r="J3080" t="s">
        <v>45</v>
      </c>
      <c r="K3080" t="s">
        <v>97</v>
      </c>
      <c r="L3080" t="s">
        <v>45</v>
      </c>
      <c r="N3080" s="6">
        <v>2023</v>
      </c>
      <c r="R3080" s="7">
        <v>49.709206399999999</v>
      </c>
      <c r="S3080" s="7">
        <v>8.4069763000000002</v>
      </c>
      <c r="T3080" t="s">
        <v>504</v>
      </c>
      <c r="U3080" t="s">
        <v>38553</v>
      </c>
      <c r="X3080" t="s">
        <v>38468</v>
      </c>
      <c r="Y3080" t="s">
        <v>36708</v>
      </c>
      <c r="Z3080" t="s">
        <v>36742</v>
      </c>
      <c r="AG3080" t="s">
        <v>38554</v>
      </c>
      <c r="AH3080" s="27">
        <v>1308307</v>
      </c>
      <c r="AI3080" t="s">
        <v>38555</v>
      </c>
      <c r="AJ3080" t="s">
        <v>38559</v>
      </c>
    </row>
    <row r="3081" spans="1:36" ht="17.25" hidden="1" customHeight="1" x14ac:dyDescent="0.2">
      <c r="A3081" s="4" t="s">
        <v>38551</v>
      </c>
      <c r="B3081" t="s">
        <v>38390</v>
      </c>
      <c r="C3081" t="s">
        <v>38552</v>
      </c>
      <c r="E3081" t="s">
        <v>58</v>
      </c>
      <c r="F3081" t="s">
        <v>86</v>
      </c>
      <c r="G3081" s="5">
        <v>34</v>
      </c>
      <c r="H3081" t="s">
        <v>42</v>
      </c>
      <c r="I3081" t="s">
        <v>65</v>
      </c>
      <c r="J3081" t="s">
        <v>45</v>
      </c>
      <c r="K3081" t="s">
        <v>97</v>
      </c>
      <c r="L3081" t="s">
        <v>45</v>
      </c>
      <c r="N3081" s="6">
        <v>2023</v>
      </c>
      <c r="R3081" s="7">
        <v>49.709206399999999</v>
      </c>
      <c r="S3081" s="7">
        <v>8.4069763000000002</v>
      </c>
      <c r="T3081" t="s">
        <v>504</v>
      </c>
      <c r="U3081" t="s">
        <v>38553</v>
      </c>
      <c r="X3081" t="s">
        <v>38468</v>
      </c>
      <c r="Y3081" t="s">
        <v>36708</v>
      </c>
      <c r="Z3081" t="s">
        <v>36742</v>
      </c>
      <c r="AG3081" t="s">
        <v>38554</v>
      </c>
      <c r="AH3081" s="27">
        <v>1308308</v>
      </c>
      <c r="AI3081" t="s">
        <v>38555</v>
      </c>
      <c r="AJ3081" t="s">
        <v>38560</v>
      </c>
    </row>
    <row r="3082" spans="1:36" ht="17.25" hidden="1" customHeight="1" x14ac:dyDescent="0.2">
      <c r="A3082" s="4" t="s">
        <v>38551</v>
      </c>
      <c r="B3082" t="s">
        <v>38390</v>
      </c>
      <c r="C3082" t="s">
        <v>38552</v>
      </c>
      <c r="E3082" t="s">
        <v>191</v>
      </c>
      <c r="F3082" t="s">
        <v>86</v>
      </c>
      <c r="G3082" s="5">
        <v>34</v>
      </c>
      <c r="H3082" t="s">
        <v>42</v>
      </c>
      <c r="I3082" t="s">
        <v>65</v>
      </c>
      <c r="J3082" t="s">
        <v>45</v>
      </c>
      <c r="K3082" t="s">
        <v>97</v>
      </c>
      <c r="L3082" t="s">
        <v>45</v>
      </c>
      <c r="N3082" s="6">
        <v>2023</v>
      </c>
      <c r="R3082" s="7">
        <v>49.709206399999999</v>
      </c>
      <c r="S3082" s="7">
        <v>8.4069763000000002</v>
      </c>
      <c r="T3082" t="s">
        <v>504</v>
      </c>
      <c r="U3082" t="s">
        <v>38553</v>
      </c>
      <c r="X3082" t="s">
        <v>38468</v>
      </c>
      <c r="Y3082" t="s">
        <v>36708</v>
      </c>
      <c r="Z3082" t="s">
        <v>36742</v>
      </c>
      <c r="AG3082" t="s">
        <v>38554</v>
      </c>
      <c r="AH3082" s="27">
        <v>1308309</v>
      </c>
      <c r="AI3082" t="s">
        <v>38555</v>
      </c>
      <c r="AJ3082" t="s">
        <v>38561</v>
      </c>
    </row>
    <row r="3083" spans="1:36" ht="17.25" hidden="1" customHeight="1" x14ac:dyDescent="0.2">
      <c r="A3083" s="4" t="s">
        <v>38551</v>
      </c>
      <c r="B3083" t="s">
        <v>38390</v>
      </c>
      <c r="C3083" t="s">
        <v>38552</v>
      </c>
      <c r="E3083" t="s">
        <v>335</v>
      </c>
      <c r="F3083" t="s">
        <v>86</v>
      </c>
      <c r="G3083" s="5">
        <v>34</v>
      </c>
      <c r="H3083" t="s">
        <v>42</v>
      </c>
      <c r="I3083" t="s">
        <v>65</v>
      </c>
      <c r="J3083" t="s">
        <v>45</v>
      </c>
      <c r="K3083" t="s">
        <v>97</v>
      </c>
      <c r="L3083" t="s">
        <v>45</v>
      </c>
      <c r="N3083" s="6">
        <v>2023</v>
      </c>
      <c r="R3083" s="7">
        <v>49.709206399999999</v>
      </c>
      <c r="S3083" s="7">
        <v>8.4069763000000002</v>
      </c>
      <c r="T3083" t="s">
        <v>504</v>
      </c>
      <c r="U3083" t="s">
        <v>38553</v>
      </c>
      <c r="X3083" t="s">
        <v>38468</v>
      </c>
      <c r="Y3083" t="s">
        <v>36708</v>
      </c>
      <c r="Z3083" t="s">
        <v>36742</v>
      </c>
      <c r="AG3083" t="s">
        <v>38554</v>
      </c>
      <c r="AH3083" s="27">
        <v>1308310</v>
      </c>
      <c r="AI3083" t="s">
        <v>38555</v>
      </c>
      <c r="AJ3083" t="s">
        <v>38562</v>
      </c>
    </row>
    <row r="3084" spans="1:36" ht="17.25" hidden="1" customHeight="1" x14ac:dyDescent="0.2">
      <c r="A3084" s="4" t="s">
        <v>38551</v>
      </c>
      <c r="B3084" t="s">
        <v>38390</v>
      </c>
      <c r="C3084" t="s">
        <v>38552</v>
      </c>
      <c r="E3084" t="s">
        <v>1157</v>
      </c>
      <c r="F3084" t="s">
        <v>86</v>
      </c>
      <c r="G3084" s="5">
        <v>34</v>
      </c>
      <c r="H3084" t="s">
        <v>42</v>
      </c>
      <c r="I3084" t="s">
        <v>65</v>
      </c>
      <c r="J3084" t="s">
        <v>45</v>
      </c>
      <c r="K3084" t="s">
        <v>97</v>
      </c>
      <c r="L3084" t="s">
        <v>45</v>
      </c>
      <c r="N3084" s="6">
        <v>2023</v>
      </c>
      <c r="R3084" s="7">
        <v>49.709206399999999</v>
      </c>
      <c r="S3084" s="7">
        <v>8.4069763000000002</v>
      </c>
      <c r="T3084" t="s">
        <v>504</v>
      </c>
      <c r="U3084" t="s">
        <v>38553</v>
      </c>
      <c r="X3084" t="s">
        <v>38468</v>
      </c>
      <c r="Y3084" t="s">
        <v>36708</v>
      </c>
      <c r="Z3084" t="s">
        <v>36742</v>
      </c>
      <c r="AG3084" t="s">
        <v>38554</v>
      </c>
      <c r="AH3084" s="27">
        <v>1308311</v>
      </c>
      <c r="AI3084" t="s">
        <v>38555</v>
      </c>
      <c r="AJ3084" t="s">
        <v>38563</v>
      </c>
    </row>
    <row r="3085" spans="1:36" ht="17.25" hidden="1" customHeight="1" x14ac:dyDescent="0.2">
      <c r="A3085" s="4" t="s">
        <v>38551</v>
      </c>
      <c r="B3085" t="s">
        <v>38390</v>
      </c>
      <c r="C3085" t="s">
        <v>38552</v>
      </c>
      <c r="E3085" t="s">
        <v>2297</v>
      </c>
      <c r="F3085" t="s">
        <v>86</v>
      </c>
      <c r="G3085" s="5">
        <v>34</v>
      </c>
      <c r="H3085" t="s">
        <v>42</v>
      </c>
      <c r="I3085" t="s">
        <v>65</v>
      </c>
      <c r="J3085" t="s">
        <v>45</v>
      </c>
      <c r="K3085" t="s">
        <v>97</v>
      </c>
      <c r="L3085" t="s">
        <v>45</v>
      </c>
      <c r="N3085" s="6">
        <v>2023</v>
      </c>
      <c r="R3085" s="7">
        <v>49.709206399999999</v>
      </c>
      <c r="S3085" s="7">
        <v>8.4069763000000002</v>
      </c>
      <c r="T3085" t="s">
        <v>504</v>
      </c>
      <c r="U3085" t="s">
        <v>38553</v>
      </c>
      <c r="X3085" t="s">
        <v>38468</v>
      </c>
      <c r="Y3085" t="s">
        <v>36708</v>
      </c>
      <c r="Z3085" t="s">
        <v>36742</v>
      </c>
      <c r="AG3085" t="s">
        <v>38554</v>
      </c>
      <c r="AH3085" s="27">
        <v>1308312</v>
      </c>
      <c r="AI3085" t="s">
        <v>38555</v>
      </c>
      <c r="AJ3085" t="s">
        <v>38564</v>
      </c>
    </row>
    <row r="3086" spans="1:36" ht="17.25" hidden="1" customHeight="1" x14ac:dyDescent="0.2">
      <c r="A3086" s="4" t="s">
        <v>38551</v>
      </c>
      <c r="B3086" t="s">
        <v>38390</v>
      </c>
      <c r="C3086" t="s">
        <v>38552</v>
      </c>
      <c r="E3086" t="s">
        <v>3929</v>
      </c>
      <c r="F3086" t="s">
        <v>86</v>
      </c>
      <c r="G3086" s="5">
        <v>34</v>
      </c>
      <c r="H3086" t="s">
        <v>42</v>
      </c>
      <c r="I3086" t="s">
        <v>65</v>
      </c>
      <c r="J3086" t="s">
        <v>45</v>
      </c>
      <c r="K3086" t="s">
        <v>97</v>
      </c>
      <c r="L3086" t="s">
        <v>45</v>
      </c>
      <c r="N3086" s="6">
        <v>2023</v>
      </c>
      <c r="R3086" s="7">
        <v>49.709206399999999</v>
      </c>
      <c r="S3086" s="7">
        <v>8.4069763000000002</v>
      </c>
      <c r="T3086" t="s">
        <v>504</v>
      </c>
      <c r="U3086" t="s">
        <v>38553</v>
      </c>
      <c r="X3086" t="s">
        <v>38468</v>
      </c>
      <c r="Y3086" t="s">
        <v>36708</v>
      </c>
      <c r="Z3086" t="s">
        <v>36742</v>
      </c>
      <c r="AG3086" t="s">
        <v>38554</v>
      </c>
      <c r="AH3086" s="27">
        <v>1308313</v>
      </c>
      <c r="AI3086" t="s">
        <v>38555</v>
      </c>
      <c r="AJ3086" t="s">
        <v>38565</v>
      </c>
    </row>
    <row r="3087" spans="1:36" ht="17.25" hidden="1" customHeight="1" x14ac:dyDescent="0.2">
      <c r="A3087" s="4" t="s">
        <v>38551</v>
      </c>
      <c r="B3087" t="s">
        <v>38390</v>
      </c>
      <c r="C3087" t="s">
        <v>38552</v>
      </c>
      <c r="E3087" t="s">
        <v>4787</v>
      </c>
      <c r="F3087" t="s">
        <v>86</v>
      </c>
      <c r="G3087" s="5">
        <v>34</v>
      </c>
      <c r="H3087" t="s">
        <v>42</v>
      </c>
      <c r="I3087" t="s">
        <v>65</v>
      </c>
      <c r="J3087" t="s">
        <v>45</v>
      </c>
      <c r="K3087" t="s">
        <v>97</v>
      </c>
      <c r="L3087" t="s">
        <v>45</v>
      </c>
      <c r="N3087" s="6">
        <v>2023</v>
      </c>
      <c r="P3087" s="25"/>
      <c r="R3087" s="7">
        <v>49.709206399999999</v>
      </c>
      <c r="S3087" s="7">
        <v>8.4069763000000002</v>
      </c>
      <c r="T3087" t="s">
        <v>504</v>
      </c>
      <c r="U3087" t="s">
        <v>38553</v>
      </c>
      <c r="X3087" t="s">
        <v>38468</v>
      </c>
      <c r="Y3087" t="s">
        <v>36708</v>
      </c>
      <c r="Z3087" t="s">
        <v>36742</v>
      </c>
      <c r="AG3087" t="s">
        <v>38554</v>
      </c>
      <c r="AH3087" s="27">
        <v>1308314</v>
      </c>
      <c r="AI3087" t="s">
        <v>38555</v>
      </c>
      <c r="AJ3087" t="s">
        <v>38566</v>
      </c>
    </row>
    <row r="3088" spans="1:36" ht="17.25" hidden="1" customHeight="1" x14ac:dyDescent="0.2">
      <c r="A3088" s="4" t="s">
        <v>38629</v>
      </c>
      <c r="B3088" t="s">
        <v>38390</v>
      </c>
      <c r="C3088" t="s">
        <v>38630</v>
      </c>
      <c r="E3088" t="s">
        <v>191</v>
      </c>
      <c r="F3088" t="s">
        <v>86</v>
      </c>
      <c r="G3088" s="5">
        <v>60.76</v>
      </c>
      <c r="H3088" t="s">
        <v>42</v>
      </c>
      <c r="I3088" t="s">
        <v>43</v>
      </c>
      <c r="J3088" t="s">
        <v>44</v>
      </c>
      <c r="M3088" t="s">
        <v>5341</v>
      </c>
      <c r="N3088" s="24">
        <v>2016</v>
      </c>
      <c r="R3088" s="7">
        <v>51.680399999999999</v>
      </c>
      <c r="S3088" s="7">
        <v>7.0968999999999998</v>
      </c>
      <c r="T3088" t="s">
        <v>46</v>
      </c>
      <c r="U3088" t="s">
        <v>38632</v>
      </c>
      <c r="X3088" t="s">
        <v>38460</v>
      </c>
      <c r="Y3088" t="s">
        <v>36708</v>
      </c>
      <c r="Z3088" t="s">
        <v>36742</v>
      </c>
      <c r="AA3088" t="s">
        <v>38644</v>
      </c>
      <c r="AC3088" t="s">
        <v>38634</v>
      </c>
      <c r="AD3088" t="s">
        <v>880</v>
      </c>
      <c r="AE3088" t="s">
        <v>254</v>
      </c>
      <c r="AF3088" t="s">
        <v>880</v>
      </c>
      <c r="AG3088" t="s">
        <v>38635</v>
      </c>
      <c r="AH3088" s="8" t="s">
        <v>38645</v>
      </c>
      <c r="AI3088" t="s">
        <v>38636</v>
      </c>
      <c r="AJ3088" t="s">
        <v>38646</v>
      </c>
    </row>
    <row r="3089" spans="1:36" ht="17.25" hidden="1" customHeight="1" x14ac:dyDescent="0.2">
      <c r="A3089" s="4" t="s">
        <v>38629</v>
      </c>
      <c r="B3089" t="s">
        <v>38390</v>
      </c>
      <c r="C3089" t="s">
        <v>38630</v>
      </c>
      <c r="E3089" t="s">
        <v>10852</v>
      </c>
      <c r="F3089" t="s">
        <v>86</v>
      </c>
      <c r="G3089" s="5">
        <v>92</v>
      </c>
      <c r="H3089" t="s">
        <v>42</v>
      </c>
      <c r="I3089" t="s">
        <v>43</v>
      </c>
      <c r="J3089" t="s">
        <v>44</v>
      </c>
      <c r="K3089" t="s">
        <v>97</v>
      </c>
      <c r="L3089" t="s">
        <v>44</v>
      </c>
      <c r="M3089" t="s">
        <v>5341</v>
      </c>
      <c r="N3089" s="6">
        <v>2022</v>
      </c>
      <c r="R3089" s="7">
        <v>51.680399999999999</v>
      </c>
      <c r="S3089" s="7">
        <v>7.0968999999999998</v>
      </c>
      <c r="T3089" t="s">
        <v>46</v>
      </c>
      <c r="U3089" t="s">
        <v>38632</v>
      </c>
      <c r="X3089" t="s">
        <v>38460</v>
      </c>
      <c r="Y3089" t="s">
        <v>36708</v>
      </c>
      <c r="Z3089" t="s">
        <v>36742</v>
      </c>
      <c r="AA3089" t="s">
        <v>38647</v>
      </c>
      <c r="AC3089" t="s">
        <v>38634</v>
      </c>
      <c r="AD3089" t="s">
        <v>880</v>
      </c>
      <c r="AE3089" t="s">
        <v>254</v>
      </c>
      <c r="AF3089" t="s">
        <v>880</v>
      </c>
      <c r="AG3089" t="s">
        <v>38635</v>
      </c>
      <c r="AH3089" s="27" t="s">
        <v>45</v>
      </c>
      <c r="AI3089" t="s">
        <v>38636</v>
      </c>
      <c r="AJ3089" t="s">
        <v>38648</v>
      </c>
    </row>
    <row r="3090" spans="1:36" ht="17.25" hidden="1" customHeight="1" x14ac:dyDescent="0.2">
      <c r="A3090" s="4" t="s">
        <v>38629</v>
      </c>
      <c r="B3090" t="s">
        <v>38390</v>
      </c>
      <c r="C3090" t="s">
        <v>38630</v>
      </c>
      <c r="E3090" t="s">
        <v>10861</v>
      </c>
      <c r="F3090" t="s">
        <v>86</v>
      </c>
      <c r="G3090" s="5">
        <v>92</v>
      </c>
      <c r="H3090" t="s">
        <v>42</v>
      </c>
      <c r="I3090" t="s">
        <v>43</v>
      </c>
      <c r="J3090" t="s">
        <v>44</v>
      </c>
      <c r="K3090" t="s">
        <v>97</v>
      </c>
      <c r="L3090" t="s">
        <v>44</v>
      </c>
      <c r="M3090" t="s">
        <v>5341</v>
      </c>
      <c r="N3090" s="6">
        <v>2022</v>
      </c>
      <c r="R3090" s="7">
        <v>51.680399999999999</v>
      </c>
      <c r="S3090" s="7">
        <v>7.0968999999999998</v>
      </c>
      <c r="T3090" t="s">
        <v>46</v>
      </c>
      <c r="U3090" t="s">
        <v>38632</v>
      </c>
      <c r="X3090" t="s">
        <v>38460</v>
      </c>
      <c r="Y3090" t="s">
        <v>36708</v>
      </c>
      <c r="Z3090" t="s">
        <v>36742</v>
      </c>
      <c r="AA3090" t="s">
        <v>38649</v>
      </c>
      <c r="AC3090" t="s">
        <v>38634</v>
      </c>
      <c r="AD3090" t="s">
        <v>880</v>
      </c>
      <c r="AE3090" t="s">
        <v>254</v>
      </c>
      <c r="AF3090" t="s">
        <v>880</v>
      </c>
      <c r="AG3090" t="s">
        <v>38635</v>
      </c>
      <c r="AH3090" s="27" t="s">
        <v>45</v>
      </c>
      <c r="AI3090" t="s">
        <v>38636</v>
      </c>
      <c r="AJ3090" t="s">
        <v>38650</v>
      </c>
    </row>
    <row r="3091" spans="1:36" ht="17.25" hidden="1" customHeight="1" x14ac:dyDescent="0.2">
      <c r="A3091" s="4" t="s">
        <v>38651</v>
      </c>
      <c r="B3091" t="s">
        <v>38390</v>
      </c>
      <c r="C3091" t="s">
        <v>38652</v>
      </c>
      <c r="E3091" t="s">
        <v>40</v>
      </c>
      <c r="F3091" t="s">
        <v>86</v>
      </c>
      <c r="G3091" s="5">
        <v>88.2</v>
      </c>
      <c r="H3091" t="s">
        <v>139</v>
      </c>
      <c r="I3091" t="s">
        <v>1323</v>
      </c>
      <c r="J3091" t="s">
        <v>44</v>
      </c>
      <c r="K3091" t="s">
        <v>45</v>
      </c>
      <c r="L3091" t="s">
        <v>45</v>
      </c>
      <c r="M3091" t="s">
        <v>5341</v>
      </c>
      <c r="N3091" s="6">
        <v>2025</v>
      </c>
      <c r="R3091" s="7">
        <v>50.832599999999999</v>
      </c>
      <c r="S3091" s="7">
        <v>12.92421</v>
      </c>
      <c r="T3091" t="s">
        <v>504</v>
      </c>
      <c r="U3091" t="s">
        <v>38452</v>
      </c>
      <c r="X3091" t="s">
        <v>38453</v>
      </c>
      <c r="Y3091" t="s">
        <v>36708</v>
      </c>
      <c r="Z3091" t="s">
        <v>36742</v>
      </c>
      <c r="AG3091" t="s">
        <v>38653</v>
      </c>
      <c r="AH3091" s="27">
        <v>1119640</v>
      </c>
      <c r="AI3091" t="s">
        <v>38654</v>
      </c>
      <c r="AJ3091" t="s">
        <v>38655</v>
      </c>
    </row>
    <row r="3092" spans="1:36" ht="17.25" hidden="1" customHeight="1" x14ac:dyDescent="0.2">
      <c r="A3092" s="4" t="s">
        <v>38668</v>
      </c>
      <c r="B3092" t="s">
        <v>38390</v>
      </c>
      <c r="C3092" t="s">
        <v>38669</v>
      </c>
      <c r="E3092" t="s">
        <v>40</v>
      </c>
      <c r="F3092" t="s">
        <v>86</v>
      </c>
      <c r="G3092" s="5">
        <v>54</v>
      </c>
      <c r="H3092" t="s">
        <v>42</v>
      </c>
      <c r="I3092" t="s">
        <v>1323</v>
      </c>
      <c r="J3092" t="s">
        <v>44</v>
      </c>
      <c r="K3092" t="s">
        <v>45</v>
      </c>
      <c r="L3092" t="s">
        <v>45</v>
      </c>
      <c r="M3092" t="s">
        <v>5341</v>
      </c>
      <c r="N3092" s="6">
        <v>2022</v>
      </c>
      <c r="P3092" s="25"/>
      <c r="R3092" s="7">
        <v>51.762740399999998</v>
      </c>
      <c r="S3092" s="7">
        <v>14.3453979</v>
      </c>
      <c r="T3092" t="s">
        <v>504</v>
      </c>
      <c r="U3092" t="s">
        <v>38670</v>
      </c>
      <c r="X3092" t="s">
        <v>38409</v>
      </c>
      <c r="Y3092" t="s">
        <v>36708</v>
      </c>
      <c r="Z3092" t="s">
        <v>36742</v>
      </c>
      <c r="AG3092" t="s">
        <v>38671</v>
      </c>
      <c r="AH3092" s="6">
        <v>1306205</v>
      </c>
      <c r="AI3092" t="s">
        <v>38672</v>
      </c>
      <c r="AJ3092" t="s">
        <v>38673</v>
      </c>
    </row>
    <row r="3093" spans="1:36" ht="17.25" hidden="1" customHeight="1" x14ac:dyDescent="0.2">
      <c r="A3093" s="4" t="s">
        <v>38689</v>
      </c>
      <c r="B3093" t="s">
        <v>38390</v>
      </c>
      <c r="C3093" t="s">
        <v>38690</v>
      </c>
      <c r="E3093" t="s">
        <v>40</v>
      </c>
      <c r="F3093" t="s">
        <v>86</v>
      </c>
      <c r="G3093" s="5">
        <v>47</v>
      </c>
      <c r="H3093" t="s">
        <v>42</v>
      </c>
      <c r="I3093" t="s">
        <v>43</v>
      </c>
      <c r="J3093" t="s">
        <v>44</v>
      </c>
      <c r="K3093" t="s">
        <v>97</v>
      </c>
      <c r="N3093" s="6">
        <v>2013</v>
      </c>
      <c r="R3093" s="7">
        <v>49.988199999999999</v>
      </c>
      <c r="S3093" s="7">
        <v>9.1557999999999993</v>
      </c>
      <c r="T3093" t="s">
        <v>46</v>
      </c>
      <c r="U3093" t="s">
        <v>38691</v>
      </c>
      <c r="X3093" t="s">
        <v>38484</v>
      </c>
      <c r="Y3093" t="s">
        <v>36708</v>
      </c>
      <c r="Z3093" t="s">
        <v>36742</v>
      </c>
      <c r="AA3093" t="s">
        <v>38692</v>
      </c>
      <c r="AD3093" t="s">
        <v>880</v>
      </c>
      <c r="AE3093" t="s">
        <v>4970</v>
      </c>
      <c r="AF3093" t="s">
        <v>880</v>
      </c>
      <c r="AG3093" t="s">
        <v>38693</v>
      </c>
      <c r="AH3093" s="27" t="s">
        <v>38694</v>
      </c>
      <c r="AI3093" t="s">
        <v>38695</v>
      </c>
      <c r="AJ3093" t="s">
        <v>38696</v>
      </c>
    </row>
    <row r="3094" spans="1:36" ht="17.25" hidden="1" customHeight="1" x14ac:dyDescent="0.2">
      <c r="A3094" s="4" t="s">
        <v>38697</v>
      </c>
      <c r="B3094" t="s">
        <v>38390</v>
      </c>
      <c r="C3094" t="s">
        <v>38698</v>
      </c>
      <c r="E3094" t="s">
        <v>40</v>
      </c>
      <c r="F3094" t="s">
        <v>86</v>
      </c>
      <c r="G3094" s="5">
        <v>95</v>
      </c>
      <c r="H3094" t="s">
        <v>42</v>
      </c>
      <c r="I3094" t="s">
        <v>65</v>
      </c>
      <c r="J3094" t="s">
        <v>559</v>
      </c>
      <c r="N3094" s="6">
        <v>2013</v>
      </c>
      <c r="R3094" s="7">
        <v>49.884900000000002</v>
      </c>
      <c r="S3094" s="7">
        <v>8.6501000000000001</v>
      </c>
      <c r="T3094" t="s">
        <v>46</v>
      </c>
      <c r="U3094" t="s">
        <v>38699</v>
      </c>
      <c r="X3094" t="s">
        <v>38468</v>
      </c>
      <c r="Y3094" t="s">
        <v>36708</v>
      </c>
      <c r="Z3094" t="s">
        <v>36742</v>
      </c>
      <c r="AA3094" t="s">
        <v>38700</v>
      </c>
      <c r="AG3094" t="s">
        <v>38701</v>
      </c>
      <c r="AH3094" s="27" t="s">
        <v>38702</v>
      </c>
      <c r="AI3094" t="s">
        <v>38703</v>
      </c>
      <c r="AJ3094" t="s">
        <v>38704</v>
      </c>
    </row>
    <row r="3095" spans="1:36" ht="17.25" hidden="1" customHeight="1" x14ac:dyDescent="0.2">
      <c r="A3095" s="4" t="s">
        <v>38705</v>
      </c>
      <c r="B3095" t="s">
        <v>38390</v>
      </c>
      <c r="C3095" t="s">
        <v>38706</v>
      </c>
      <c r="E3095" t="s">
        <v>40</v>
      </c>
      <c r="F3095" t="s">
        <v>86</v>
      </c>
      <c r="G3095" s="5">
        <v>52</v>
      </c>
      <c r="H3095" t="s">
        <v>42</v>
      </c>
      <c r="I3095" t="s">
        <v>43</v>
      </c>
      <c r="J3095" t="s">
        <v>44</v>
      </c>
      <c r="M3095" t="s">
        <v>2514</v>
      </c>
      <c r="N3095" s="6">
        <v>2021</v>
      </c>
      <c r="R3095" s="7">
        <v>51.82685</v>
      </c>
      <c r="S3095" s="7">
        <v>12.230029999999999</v>
      </c>
      <c r="T3095" t="s">
        <v>46</v>
      </c>
      <c r="U3095" t="s">
        <v>38707</v>
      </c>
      <c r="X3095" t="s">
        <v>38708</v>
      </c>
      <c r="Y3095" t="s">
        <v>36708</v>
      </c>
      <c r="Z3095" t="s">
        <v>36742</v>
      </c>
      <c r="AA3095" t="s">
        <v>38709</v>
      </c>
      <c r="AG3095" t="s">
        <v>38710</v>
      </c>
      <c r="AH3095" s="27">
        <v>1111917</v>
      </c>
      <c r="AI3095" t="s">
        <v>38711</v>
      </c>
      <c r="AJ3095" t="s">
        <v>38712</v>
      </c>
    </row>
    <row r="3096" spans="1:36" ht="17.25" hidden="1" customHeight="1" x14ac:dyDescent="0.2">
      <c r="A3096" s="4" t="s">
        <v>38749</v>
      </c>
      <c r="B3096" t="s">
        <v>38390</v>
      </c>
      <c r="C3096" t="s">
        <v>38750</v>
      </c>
      <c r="E3096" t="s">
        <v>1323</v>
      </c>
      <c r="F3096" t="s">
        <v>527</v>
      </c>
      <c r="G3096" s="5">
        <v>96</v>
      </c>
      <c r="H3096" t="s">
        <v>42</v>
      </c>
      <c r="I3096" t="s">
        <v>1323</v>
      </c>
      <c r="J3096" t="s">
        <v>44</v>
      </c>
      <c r="N3096" s="6">
        <v>2022</v>
      </c>
      <c r="R3096" s="7">
        <v>51.024619999999999</v>
      </c>
      <c r="S3096" s="7">
        <v>13.784879999999999</v>
      </c>
      <c r="T3096" t="s">
        <v>46</v>
      </c>
      <c r="U3096" t="s">
        <v>8435</v>
      </c>
      <c r="X3096" t="s">
        <v>38453</v>
      </c>
      <c r="Y3096" t="s">
        <v>36708</v>
      </c>
      <c r="Z3096" t="s">
        <v>36742</v>
      </c>
      <c r="AG3096" t="s">
        <v>38751</v>
      </c>
      <c r="AH3096" s="27" t="s">
        <v>38752</v>
      </c>
      <c r="AI3096" t="s">
        <v>38753</v>
      </c>
      <c r="AJ3096" t="s">
        <v>38754</v>
      </c>
    </row>
    <row r="3097" spans="1:36" ht="17.25" hidden="1" customHeight="1" x14ac:dyDescent="0.2">
      <c r="A3097" s="4" t="s">
        <v>38755</v>
      </c>
      <c r="B3097" t="s">
        <v>38390</v>
      </c>
      <c r="C3097" t="s">
        <v>38756</v>
      </c>
      <c r="E3097" t="s">
        <v>38765</v>
      </c>
      <c r="F3097" t="s">
        <v>86</v>
      </c>
      <c r="G3097" s="5">
        <v>31</v>
      </c>
      <c r="H3097" t="s">
        <v>486</v>
      </c>
      <c r="I3097" t="s">
        <v>45</v>
      </c>
      <c r="J3097" t="s">
        <v>45</v>
      </c>
      <c r="N3097" s="24">
        <v>2025</v>
      </c>
      <c r="R3097" s="7">
        <v>51.390659999999997</v>
      </c>
      <c r="S3097" s="7">
        <v>6.7477799999999997</v>
      </c>
      <c r="T3097" t="s">
        <v>46</v>
      </c>
      <c r="U3097" t="s">
        <v>38685</v>
      </c>
      <c r="X3097" t="s">
        <v>38460</v>
      </c>
      <c r="Y3097" t="s">
        <v>36708</v>
      </c>
      <c r="Z3097" t="s">
        <v>36742</v>
      </c>
      <c r="AA3097" t="s">
        <v>38762</v>
      </c>
      <c r="AC3097" t="s">
        <v>38758</v>
      </c>
      <c r="AG3097" t="s">
        <v>38759</v>
      </c>
      <c r="AH3097" s="8" t="s">
        <v>38763</v>
      </c>
      <c r="AI3097" t="s">
        <v>38760</v>
      </c>
      <c r="AJ3097" t="s">
        <v>38766</v>
      </c>
    </row>
    <row r="3098" spans="1:36" ht="17.25" hidden="1" customHeight="1" x14ac:dyDescent="0.2">
      <c r="A3098" s="4" t="s">
        <v>38780</v>
      </c>
      <c r="B3098" t="s">
        <v>38390</v>
      </c>
      <c r="C3098" t="s">
        <v>38781</v>
      </c>
      <c r="E3098" t="s">
        <v>2297</v>
      </c>
      <c r="F3098" t="s">
        <v>38782</v>
      </c>
      <c r="G3098" s="5">
        <v>56</v>
      </c>
      <c r="H3098" t="s">
        <v>42</v>
      </c>
      <c r="I3098" t="s">
        <v>240</v>
      </c>
      <c r="J3098" t="s">
        <v>44</v>
      </c>
      <c r="N3098" s="24">
        <v>2013</v>
      </c>
      <c r="R3098" s="7">
        <v>52.161299999999997</v>
      </c>
      <c r="S3098" s="7">
        <v>14.6386</v>
      </c>
      <c r="T3098" t="s">
        <v>46</v>
      </c>
      <c r="U3098" t="s">
        <v>38783</v>
      </c>
      <c r="X3098" t="s">
        <v>38409</v>
      </c>
      <c r="Y3098" t="s">
        <v>36708</v>
      </c>
      <c r="Z3098" t="s">
        <v>36742</v>
      </c>
      <c r="AA3098" t="s">
        <v>38788</v>
      </c>
      <c r="AD3098" t="s">
        <v>52</v>
      </c>
      <c r="AE3098" t="s">
        <v>1546</v>
      </c>
      <c r="AG3098" t="s">
        <v>38785</v>
      </c>
      <c r="AI3098" t="s">
        <v>38786</v>
      </c>
      <c r="AJ3098" t="s">
        <v>38789</v>
      </c>
    </row>
    <row r="3099" spans="1:36" ht="17.25" hidden="1" customHeight="1" x14ac:dyDescent="0.2">
      <c r="A3099" s="4" t="s">
        <v>38809</v>
      </c>
      <c r="B3099" t="s">
        <v>38390</v>
      </c>
      <c r="C3099" t="s">
        <v>38810</v>
      </c>
      <c r="E3099" t="s">
        <v>43</v>
      </c>
      <c r="F3099" t="s">
        <v>86</v>
      </c>
      <c r="G3099" s="5">
        <v>84</v>
      </c>
      <c r="H3099" t="s">
        <v>42</v>
      </c>
      <c r="I3099" t="s">
        <v>43</v>
      </c>
      <c r="J3099" t="s">
        <v>44</v>
      </c>
      <c r="K3099" t="s">
        <v>97</v>
      </c>
      <c r="N3099" s="6">
        <v>2022</v>
      </c>
      <c r="R3099" s="7">
        <v>52.978050000000003</v>
      </c>
      <c r="S3099" s="7">
        <v>7.3608700000000002</v>
      </c>
      <c r="T3099" t="s">
        <v>46</v>
      </c>
      <c r="U3099" t="s">
        <v>38811</v>
      </c>
      <c r="X3099" t="s">
        <v>38812</v>
      </c>
      <c r="Y3099" t="s">
        <v>36708</v>
      </c>
      <c r="Z3099" t="s">
        <v>36742</v>
      </c>
      <c r="AD3099" t="s">
        <v>880</v>
      </c>
      <c r="AE3099" t="s">
        <v>4970</v>
      </c>
      <c r="AH3099" s="27"/>
      <c r="AI3099" t="s">
        <v>38813</v>
      </c>
      <c r="AJ3099" t="s">
        <v>38814</v>
      </c>
    </row>
    <row r="3100" spans="1:36" ht="17.25" hidden="1" customHeight="1" x14ac:dyDescent="0.2">
      <c r="A3100" s="4" t="s">
        <v>38847</v>
      </c>
      <c r="B3100" t="s">
        <v>38390</v>
      </c>
      <c r="C3100" t="s">
        <v>38848</v>
      </c>
      <c r="E3100" t="s">
        <v>738</v>
      </c>
      <c r="F3100" t="s">
        <v>86</v>
      </c>
      <c r="G3100" s="5">
        <v>32.6</v>
      </c>
      <c r="H3100" t="s">
        <v>42</v>
      </c>
      <c r="I3100" t="s">
        <v>43</v>
      </c>
      <c r="J3100" t="s">
        <v>44</v>
      </c>
      <c r="N3100" s="6">
        <v>2014</v>
      </c>
      <c r="R3100" s="7">
        <v>51.017229999999998</v>
      </c>
      <c r="S3100" s="7">
        <v>11.040150000000001</v>
      </c>
      <c r="T3100" t="s">
        <v>46</v>
      </c>
      <c r="U3100" t="s">
        <v>38849</v>
      </c>
      <c r="X3100" t="s">
        <v>38850</v>
      </c>
      <c r="Y3100" t="s">
        <v>36708</v>
      </c>
      <c r="Z3100" t="s">
        <v>36742</v>
      </c>
      <c r="AA3100" t="s">
        <v>38855</v>
      </c>
      <c r="AG3100" t="s">
        <v>38852</v>
      </c>
      <c r="AH3100" s="27" t="s">
        <v>45</v>
      </c>
      <c r="AI3100" t="s">
        <v>38853</v>
      </c>
      <c r="AJ3100" t="s">
        <v>38856</v>
      </c>
    </row>
    <row r="3101" spans="1:36" ht="17.25" hidden="1" customHeight="1" x14ac:dyDescent="0.2">
      <c r="A3101" s="4" t="s">
        <v>38866</v>
      </c>
      <c r="B3101" t="s">
        <v>38390</v>
      </c>
      <c r="C3101" t="s">
        <v>38867</v>
      </c>
      <c r="D3101" t="s">
        <v>38868</v>
      </c>
      <c r="E3101" t="s">
        <v>40</v>
      </c>
      <c r="F3101" t="s">
        <v>86</v>
      </c>
      <c r="G3101" s="5">
        <v>30</v>
      </c>
      <c r="H3101" t="s">
        <v>42</v>
      </c>
      <c r="I3101" t="s">
        <v>43</v>
      </c>
      <c r="J3101" t="s">
        <v>44</v>
      </c>
      <c r="N3101" s="6">
        <v>2014</v>
      </c>
      <c r="R3101" s="7">
        <v>52.410249999999998</v>
      </c>
      <c r="S3101" s="7">
        <v>9.8125300000000006</v>
      </c>
      <c r="T3101" t="s">
        <v>46</v>
      </c>
      <c r="U3101" t="s">
        <v>38869</v>
      </c>
      <c r="X3101" t="s">
        <v>38393</v>
      </c>
      <c r="Y3101" t="s">
        <v>36708</v>
      </c>
      <c r="Z3101" t="s">
        <v>36742</v>
      </c>
      <c r="AA3101" t="s">
        <v>38870</v>
      </c>
      <c r="AC3101" t="s">
        <v>38871</v>
      </c>
      <c r="AG3101" t="s">
        <v>38872</v>
      </c>
      <c r="AH3101" s="27" t="s">
        <v>45</v>
      </c>
      <c r="AI3101" t="s">
        <v>38873</v>
      </c>
      <c r="AJ3101" t="s">
        <v>38874</v>
      </c>
    </row>
    <row r="3102" spans="1:36" ht="17.25" hidden="1" customHeight="1" x14ac:dyDescent="0.2">
      <c r="A3102" s="4" t="s">
        <v>38875</v>
      </c>
      <c r="B3102" t="s">
        <v>38390</v>
      </c>
      <c r="C3102" t="s">
        <v>38876</v>
      </c>
      <c r="E3102" t="s">
        <v>38877</v>
      </c>
      <c r="F3102" t="s">
        <v>86</v>
      </c>
      <c r="G3102" s="5">
        <v>78</v>
      </c>
      <c r="H3102" t="s">
        <v>42</v>
      </c>
      <c r="I3102" t="s">
        <v>43</v>
      </c>
      <c r="J3102" t="s">
        <v>44</v>
      </c>
      <c r="K3102" t="s">
        <v>97</v>
      </c>
      <c r="L3102" t="s">
        <v>45</v>
      </c>
      <c r="M3102" t="s">
        <v>5341</v>
      </c>
      <c r="N3102" s="6">
        <v>2016</v>
      </c>
      <c r="R3102" s="7">
        <v>54.804780000000001</v>
      </c>
      <c r="S3102" s="7">
        <v>9.4333600000000004</v>
      </c>
      <c r="T3102" t="s">
        <v>46</v>
      </c>
      <c r="U3102" t="s">
        <v>38878</v>
      </c>
      <c r="X3102" t="s">
        <v>38478</v>
      </c>
      <c r="Y3102" t="s">
        <v>36708</v>
      </c>
      <c r="Z3102" t="s">
        <v>36742</v>
      </c>
      <c r="AA3102" t="s">
        <v>38879</v>
      </c>
      <c r="AG3102" t="s">
        <v>38880</v>
      </c>
      <c r="AH3102" s="27" t="s">
        <v>38881</v>
      </c>
      <c r="AI3102" t="s">
        <v>38882</v>
      </c>
      <c r="AJ3102" t="s">
        <v>38883</v>
      </c>
    </row>
    <row r="3103" spans="1:36" ht="17.25" hidden="1" customHeight="1" x14ac:dyDescent="0.2">
      <c r="A3103" s="4" t="s">
        <v>38875</v>
      </c>
      <c r="B3103" t="s">
        <v>38390</v>
      </c>
      <c r="C3103" t="s">
        <v>38876</v>
      </c>
      <c r="E3103" t="s">
        <v>38884</v>
      </c>
      <c r="F3103" t="s">
        <v>86</v>
      </c>
      <c r="G3103" s="5">
        <v>97</v>
      </c>
      <c r="H3103" t="s">
        <v>42</v>
      </c>
      <c r="I3103" t="s">
        <v>43</v>
      </c>
      <c r="J3103" t="s">
        <v>44</v>
      </c>
      <c r="K3103" t="s">
        <v>97</v>
      </c>
      <c r="L3103" t="s">
        <v>45</v>
      </c>
      <c r="M3103" t="s">
        <v>5341</v>
      </c>
      <c r="N3103" s="6">
        <v>2023</v>
      </c>
      <c r="R3103" s="7">
        <v>54.804780000000001</v>
      </c>
      <c r="S3103" s="7">
        <v>9.4333600000000004</v>
      </c>
      <c r="T3103" t="s">
        <v>46</v>
      </c>
      <c r="U3103" t="s">
        <v>38878</v>
      </c>
      <c r="X3103" t="s">
        <v>38478</v>
      </c>
      <c r="Y3103" t="s">
        <v>36708</v>
      </c>
      <c r="Z3103" t="s">
        <v>36742</v>
      </c>
      <c r="AG3103" t="s">
        <v>38880</v>
      </c>
      <c r="AH3103" s="27"/>
      <c r="AI3103" t="s">
        <v>38882</v>
      </c>
      <c r="AJ3103" t="s">
        <v>38885</v>
      </c>
    </row>
    <row r="3104" spans="1:36" ht="17.25" hidden="1" customHeight="1" x14ac:dyDescent="0.2">
      <c r="A3104" s="4" t="s">
        <v>38895</v>
      </c>
      <c r="B3104" t="s">
        <v>38390</v>
      </c>
      <c r="C3104" t="s">
        <v>38896</v>
      </c>
      <c r="E3104" t="s">
        <v>528</v>
      </c>
      <c r="F3104" t="s">
        <v>86</v>
      </c>
      <c r="G3104" s="5">
        <v>22</v>
      </c>
      <c r="H3104" t="s">
        <v>42</v>
      </c>
      <c r="I3104" t="s">
        <v>1323</v>
      </c>
      <c r="J3104" t="s">
        <v>44</v>
      </c>
      <c r="N3104" s="6">
        <v>2016</v>
      </c>
      <c r="R3104" s="7">
        <v>49.346649999999997</v>
      </c>
      <c r="S3104" s="7">
        <v>6.7651000000000003</v>
      </c>
      <c r="T3104" t="s">
        <v>46</v>
      </c>
      <c r="U3104" t="s">
        <v>38897</v>
      </c>
      <c r="X3104" t="s">
        <v>38717</v>
      </c>
      <c r="Y3104" t="s">
        <v>36708</v>
      </c>
      <c r="Z3104" t="s">
        <v>36742</v>
      </c>
      <c r="AA3104" t="s">
        <v>38898</v>
      </c>
      <c r="AD3104" t="s">
        <v>880</v>
      </c>
      <c r="AE3104" t="s">
        <v>5120</v>
      </c>
      <c r="AH3104" s="27"/>
      <c r="AI3104" t="s">
        <v>38899</v>
      </c>
      <c r="AJ3104" t="s">
        <v>38900</v>
      </c>
    </row>
    <row r="3105" spans="1:36" ht="17.25" hidden="1" customHeight="1" x14ac:dyDescent="0.2">
      <c r="A3105" s="4" t="s">
        <v>38912</v>
      </c>
      <c r="B3105" t="s">
        <v>38390</v>
      </c>
      <c r="C3105" t="s">
        <v>38913</v>
      </c>
      <c r="D3105" t="s">
        <v>38914</v>
      </c>
      <c r="E3105" t="s">
        <v>38451</v>
      </c>
      <c r="F3105" t="s">
        <v>86</v>
      </c>
      <c r="G3105" s="5">
        <v>51.5</v>
      </c>
      <c r="H3105" t="s">
        <v>42</v>
      </c>
      <c r="I3105" t="s">
        <v>1323</v>
      </c>
      <c r="J3105" t="s">
        <v>44</v>
      </c>
      <c r="K3105" t="s">
        <v>87</v>
      </c>
      <c r="M3105" t="s">
        <v>5341</v>
      </c>
      <c r="N3105" s="24">
        <v>2022</v>
      </c>
      <c r="R3105" s="7">
        <v>52.318221540000003</v>
      </c>
      <c r="S3105" s="7">
        <v>14.53151664</v>
      </c>
      <c r="T3105" t="s">
        <v>46</v>
      </c>
      <c r="U3105" t="s">
        <v>38468</v>
      </c>
      <c r="X3105" t="s">
        <v>38915</v>
      </c>
      <c r="Y3105" t="s">
        <v>36708</v>
      </c>
      <c r="Z3105" t="s">
        <v>36742</v>
      </c>
      <c r="AG3105" t="s">
        <v>38916</v>
      </c>
      <c r="AH3105" s="8">
        <v>1297932</v>
      </c>
      <c r="AI3105" t="s">
        <v>38917</v>
      </c>
      <c r="AJ3105" t="s">
        <v>38918</v>
      </c>
    </row>
    <row r="3106" spans="1:36" ht="17.25" hidden="1" customHeight="1" x14ac:dyDescent="0.2">
      <c r="A3106" s="4" t="s">
        <v>38926</v>
      </c>
      <c r="B3106" t="s">
        <v>38390</v>
      </c>
      <c r="C3106" t="s">
        <v>38927</v>
      </c>
      <c r="E3106" t="s">
        <v>40</v>
      </c>
      <c r="F3106" t="s">
        <v>86</v>
      </c>
      <c r="G3106" s="5">
        <v>50</v>
      </c>
      <c r="H3106" t="s">
        <v>42</v>
      </c>
      <c r="I3106" t="s">
        <v>65</v>
      </c>
      <c r="J3106" t="s">
        <v>44</v>
      </c>
      <c r="N3106" s="24">
        <v>2020</v>
      </c>
      <c r="R3106" s="7">
        <v>48.188899999999997</v>
      </c>
      <c r="S3106" s="7">
        <v>11.595700000000001</v>
      </c>
      <c r="T3106" t="s">
        <v>46</v>
      </c>
      <c r="U3106" t="s">
        <v>38928</v>
      </c>
      <c r="X3106" t="s">
        <v>38510</v>
      </c>
      <c r="Y3106" t="s">
        <v>36708</v>
      </c>
      <c r="Z3106" t="s">
        <v>36742</v>
      </c>
      <c r="AA3106" t="s">
        <v>38929</v>
      </c>
      <c r="AG3106" t="s">
        <v>38930</v>
      </c>
      <c r="AH3106" s="8">
        <v>1291551</v>
      </c>
      <c r="AI3106" t="s">
        <v>38931</v>
      </c>
      <c r="AJ3106" t="s">
        <v>38932</v>
      </c>
    </row>
    <row r="3107" spans="1:36" ht="17.25" hidden="1" customHeight="1" x14ac:dyDescent="0.2">
      <c r="A3107" s="4" t="s">
        <v>38926</v>
      </c>
      <c r="B3107" t="s">
        <v>38390</v>
      </c>
      <c r="C3107" t="s">
        <v>38927</v>
      </c>
      <c r="E3107" t="s">
        <v>56</v>
      </c>
      <c r="F3107" t="s">
        <v>86</v>
      </c>
      <c r="G3107" s="5">
        <v>50</v>
      </c>
      <c r="H3107" t="s">
        <v>42</v>
      </c>
      <c r="I3107" t="s">
        <v>65</v>
      </c>
      <c r="J3107" t="s">
        <v>44</v>
      </c>
      <c r="N3107" s="24">
        <v>2020</v>
      </c>
      <c r="R3107" s="7">
        <v>48.188899999999997</v>
      </c>
      <c r="S3107" s="7">
        <v>11.595700000000001</v>
      </c>
      <c r="T3107" t="s">
        <v>46</v>
      </c>
      <c r="U3107" t="s">
        <v>38928</v>
      </c>
      <c r="X3107" t="s">
        <v>38510</v>
      </c>
      <c r="Y3107" t="s">
        <v>36708</v>
      </c>
      <c r="Z3107" t="s">
        <v>36742</v>
      </c>
      <c r="AA3107" t="s">
        <v>38933</v>
      </c>
      <c r="AG3107" t="s">
        <v>38930</v>
      </c>
      <c r="AH3107" s="8">
        <v>1298594</v>
      </c>
      <c r="AI3107" t="s">
        <v>38931</v>
      </c>
      <c r="AJ3107" t="s">
        <v>38934</v>
      </c>
    </row>
    <row r="3108" spans="1:36" ht="17.25" hidden="1" customHeight="1" x14ac:dyDescent="0.2">
      <c r="A3108" s="4" t="s">
        <v>38935</v>
      </c>
      <c r="B3108" t="s">
        <v>38390</v>
      </c>
      <c r="C3108" t="s">
        <v>38936</v>
      </c>
      <c r="E3108" t="s">
        <v>38952</v>
      </c>
      <c r="F3108" t="s">
        <v>86</v>
      </c>
      <c r="G3108" s="5">
        <v>20</v>
      </c>
      <c r="H3108" t="s">
        <v>42</v>
      </c>
      <c r="I3108" t="s">
        <v>240</v>
      </c>
      <c r="J3108" t="s">
        <v>44</v>
      </c>
      <c r="N3108" s="24">
        <v>2021</v>
      </c>
      <c r="R3108" s="7">
        <v>49.800040000000003</v>
      </c>
      <c r="S3108" s="7">
        <v>9.9231400000000001</v>
      </c>
      <c r="T3108" t="s">
        <v>46</v>
      </c>
      <c r="U3108" t="s">
        <v>38938</v>
      </c>
      <c r="X3108" t="s">
        <v>38510</v>
      </c>
      <c r="Y3108" t="s">
        <v>36708</v>
      </c>
      <c r="Z3108" t="s">
        <v>36742</v>
      </c>
      <c r="AG3108" t="s">
        <v>38940</v>
      </c>
      <c r="AI3108" t="s">
        <v>38941</v>
      </c>
      <c r="AJ3108" t="s">
        <v>38953</v>
      </c>
    </row>
    <row r="3109" spans="1:36" ht="17.25" hidden="1" customHeight="1" x14ac:dyDescent="0.2">
      <c r="A3109" s="4" t="s">
        <v>38962</v>
      </c>
      <c r="B3109" t="s">
        <v>38390</v>
      </c>
      <c r="C3109" t="s">
        <v>38963</v>
      </c>
      <c r="D3109" t="s">
        <v>38964</v>
      </c>
      <c r="E3109" t="s">
        <v>24808</v>
      </c>
      <c r="F3109" t="s">
        <v>86</v>
      </c>
      <c r="G3109" s="5">
        <v>30.9</v>
      </c>
      <c r="H3109" t="s">
        <v>42</v>
      </c>
      <c r="I3109" t="s">
        <v>1323</v>
      </c>
      <c r="J3109" t="s">
        <v>44</v>
      </c>
      <c r="M3109" t="s">
        <v>5341</v>
      </c>
      <c r="N3109" s="24">
        <v>2019</v>
      </c>
      <c r="R3109" s="7">
        <v>48.784649999999999</v>
      </c>
      <c r="S3109" s="7">
        <v>9.2285799999999991</v>
      </c>
      <c r="T3109" t="s">
        <v>46</v>
      </c>
      <c r="U3109" t="s">
        <v>38965</v>
      </c>
      <c r="X3109" t="s">
        <v>38402</v>
      </c>
      <c r="Y3109" t="s">
        <v>36708</v>
      </c>
      <c r="Z3109" t="s">
        <v>36742</v>
      </c>
      <c r="AA3109" t="s">
        <v>38966</v>
      </c>
      <c r="AG3109" t="s">
        <v>38967</v>
      </c>
      <c r="AH3109" s="8">
        <v>1274346</v>
      </c>
      <c r="AI3109" t="s">
        <v>38968</v>
      </c>
      <c r="AJ3109" t="s">
        <v>38969</v>
      </c>
    </row>
    <row r="3110" spans="1:36" ht="17.25" hidden="1" customHeight="1" x14ac:dyDescent="0.2">
      <c r="A3110" s="4" t="s">
        <v>38977</v>
      </c>
      <c r="B3110" t="s">
        <v>38390</v>
      </c>
      <c r="C3110" t="s">
        <v>38978</v>
      </c>
      <c r="E3110" t="s">
        <v>528</v>
      </c>
      <c r="F3110" t="s">
        <v>86</v>
      </c>
      <c r="G3110" s="5">
        <v>25</v>
      </c>
      <c r="H3110" t="s">
        <v>42</v>
      </c>
      <c r="I3110" t="s">
        <v>1323</v>
      </c>
      <c r="J3110" t="s">
        <v>44</v>
      </c>
      <c r="N3110" s="6">
        <v>2018</v>
      </c>
      <c r="R3110" s="7">
        <v>50.845480000000002</v>
      </c>
      <c r="S3110" s="7">
        <v>12.07878</v>
      </c>
      <c r="T3110" t="s">
        <v>46</v>
      </c>
      <c r="U3110" t="s">
        <v>38979</v>
      </c>
      <c r="X3110" t="s">
        <v>38850</v>
      </c>
      <c r="Y3110" t="s">
        <v>36708</v>
      </c>
      <c r="Z3110" t="s">
        <v>36742</v>
      </c>
      <c r="AA3110" t="s">
        <v>38980</v>
      </c>
      <c r="AG3110" t="s">
        <v>38981</v>
      </c>
      <c r="AH3110" s="27">
        <v>1116580</v>
      </c>
      <c r="AI3110" t="s">
        <v>38982</v>
      </c>
      <c r="AJ3110" t="s">
        <v>38983</v>
      </c>
    </row>
    <row r="3111" spans="1:36" ht="17.25" hidden="1" customHeight="1" x14ac:dyDescent="0.2">
      <c r="A3111" s="4" t="s">
        <v>38984</v>
      </c>
      <c r="B3111" t="s">
        <v>38390</v>
      </c>
      <c r="C3111" t="s">
        <v>38985</v>
      </c>
      <c r="E3111" t="s">
        <v>528</v>
      </c>
      <c r="F3111" t="s">
        <v>86</v>
      </c>
      <c r="G3111" s="5">
        <v>20</v>
      </c>
      <c r="H3111" t="s">
        <v>42</v>
      </c>
      <c r="I3111" t="s">
        <v>1323</v>
      </c>
      <c r="J3111" t="s">
        <v>44</v>
      </c>
      <c r="N3111" s="6">
        <v>2018</v>
      </c>
      <c r="R3111" s="7">
        <v>50.894199999999998</v>
      </c>
      <c r="S3111" s="7">
        <v>12.074529999999999</v>
      </c>
      <c r="T3111" t="s">
        <v>46</v>
      </c>
      <c r="U3111" t="s">
        <v>38979</v>
      </c>
      <c r="X3111" t="s">
        <v>38850</v>
      </c>
      <c r="Y3111" t="s">
        <v>36708</v>
      </c>
      <c r="Z3111" t="s">
        <v>36742</v>
      </c>
      <c r="AA3111" t="s">
        <v>38986</v>
      </c>
      <c r="AG3111" t="s">
        <v>38981</v>
      </c>
      <c r="AH3111" s="27">
        <v>1116579</v>
      </c>
      <c r="AI3111" t="s">
        <v>38987</v>
      </c>
      <c r="AJ3111" t="s">
        <v>38988</v>
      </c>
    </row>
    <row r="3112" spans="1:36" ht="17.25" hidden="1" customHeight="1" x14ac:dyDescent="0.2">
      <c r="A3112" s="4" t="s">
        <v>39015</v>
      </c>
      <c r="B3112" t="s">
        <v>38390</v>
      </c>
      <c r="C3112" t="s">
        <v>39016</v>
      </c>
      <c r="E3112" t="s">
        <v>40</v>
      </c>
      <c r="F3112" t="s">
        <v>86</v>
      </c>
      <c r="G3112" s="5">
        <v>38</v>
      </c>
      <c r="H3112" t="s">
        <v>42</v>
      </c>
      <c r="I3112" t="s">
        <v>240</v>
      </c>
      <c r="J3112" t="s">
        <v>44</v>
      </c>
      <c r="K3112" t="s">
        <v>97</v>
      </c>
      <c r="N3112" s="6">
        <v>2013</v>
      </c>
      <c r="R3112" s="7">
        <v>54.070279999999997</v>
      </c>
      <c r="S3112" s="7">
        <v>13.39513</v>
      </c>
      <c r="T3112" t="s">
        <v>46</v>
      </c>
      <c r="U3112" t="s">
        <v>39017</v>
      </c>
      <c r="X3112" t="s">
        <v>39018</v>
      </c>
      <c r="Y3112" t="s">
        <v>36708</v>
      </c>
      <c r="Z3112" t="s">
        <v>36742</v>
      </c>
      <c r="AA3112" t="s">
        <v>39019</v>
      </c>
      <c r="AG3112" t="s">
        <v>39020</v>
      </c>
      <c r="AH3112" s="27">
        <v>1239763</v>
      </c>
      <c r="AI3112" t="s">
        <v>39021</v>
      </c>
      <c r="AJ3112" t="s">
        <v>39022</v>
      </c>
    </row>
    <row r="3113" spans="1:36" ht="17.25" hidden="1" customHeight="1" x14ac:dyDescent="0.2">
      <c r="A3113" s="4" t="s">
        <v>39023</v>
      </c>
      <c r="B3113" t="s">
        <v>38390</v>
      </c>
      <c r="C3113" t="s">
        <v>39024</v>
      </c>
      <c r="E3113" t="s">
        <v>40</v>
      </c>
      <c r="F3113" t="s">
        <v>86</v>
      </c>
      <c r="G3113" s="5">
        <v>39</v>
      </c>
      <c r="H3113" t="s">
        <v>42</v>
      </c>
      <c r="I3113" t="s">
        <v>43</v>
      </c>
      <c r="J3113" t="s">
        <v>44</v>
      </c>
      <c r="N3113" s="6">
        <v>2017</v>
      </c>
      <c r="R3113" s="7">
        <v>47.539709999999999</v>
      </c>
      <c r="S3113" s="7">
        <v>7.7069200000000002</v>
      </c>
      <c r="T3113" t="s">
        <v>46</v>
      </c>
      <c r="U3113" t="s">
        <v>39025</v>
      </c>
      <c r="X3113" t="s">
        <v>38402</v>
      </c>
      <c r="Y3113" t="s">
        <v>36708</v>
      </c>
      <c r="Z3113" t="s">
        <v>36742</v>
      </c>
      <c r="AA3113" t="s">
        <v>39026</v>
      </c>
      <c r="AC3113" t="s">
        <v>39027</v>
      </c>
      <c r="AD3113" t="s">
        <v>880</v>
      </c>
      <c r="AE3113" t="s">
        <v>39028</v>
      </c>
      <c r="AF3113" t="s">
        <v>880</v>
      </c>
      <c r="AG3113" t="s">
        <v>39029</v>
      </c>
      <c r="AH3113" s="27" t="s">
        <v>39030</v>
      </c>
      <c r="AI3113" t="s">
        <v>39031</v>
      </c>
      <c r="AJ3113" t="s">
        <v>39032</v>
      </c>
    </row>
    <row r="3114" spans="1:36" ht="17.25" hidden="1" customHeight="1" x14ac:dyDescent="0.2">
      <c r="A3114" s="4" t="s">
        <v>39062</v>
      </c>
      <c r="B3114" t="s">
        <v>38390</v>
      </c>
      <c r="C3114" t="s">
        <v>39063</v>
      </c>
      <c r="D3114" t="s">
        <v>39064</v>
      </c>
      <c r="E3114" t="s">
        <v>4162</v>
      </c>
      <c r="F3114" t="s">
        <v>86</v>
      </c>
      <c r="G3114" s="5">
        <v>57</v>
      </c>
      <c r="H3114" t="s">
        <v>42</v>
      </c>
      <c r="I3114" t="s">
        <v>43</v>
      </c>
      <c r="J3114" t="s">
        <v>44</v>
      </c>
      <c r="M3114" t="s">
        <v>5341</v>
      </c>
      <c r="N3114" s="6">
        <v>2019</v>
      </c>
      <c r="R3114" s="7">
        <v>51.481000000000002</v>
      </c>
      <c r="S3114" s="7">
        <v>11.9643</v>
      </c>
      <c r="T3114" t="s">
        <v>46</v>
      </c>
      <c r="U3114" t="s">
        <v>39066</v>
      </c>
      <c r="X3114" t="s">
        <v>38545</v>
      </c>
      <c r="Y3114" t="s">
        <v>36708</v>
      </c>
      <c r="Z3114" t="s">
        <v>36742</v>
      </c>
      <c r="AA3114" t="s">
        <v>39073</v>
      </c>
      <c r="AC3114" t="s">
        <v>39068</v>
      </c>
      <c r="AG3114" t="s">
        <v>39074</v>
      </c>
      <c r="AH3114" s="8" t="s">
        <v>39075</v>
      </c>
      <c r="AI3114" t="s">
        <v>39071</v>
      </c>
      <c r="AJ3114" t="s">
        <v>39076</v>
      </c>
    </row>
    <row r="3115" spans="1:36" ht="17.25" hidden="1" customHeight="1" x14ac:dyDescent="0.2">
      <c r="A3115" s="4" t="s">
        <v>39062</v>
      </c>
      <c r="B3115" t="s">
        <v>38390</v>
      </c>
      <c r="C3115" t="s">
        <v>39063</v>
      </c>
      <c r="D3115" t="s">
        <v>39064</v>
      </c>
      <c r="E3115" t="s">
        <v>43</v>
      </c>
      <c r="F3115" t="s">
        <v>86</v>
      </c>
      <c r="G3115" s="5">
        <v>56.14</v>
      </c>
      <c r="H3115" t="s">
        <v>42</v>
      </c>
      <c r="I3115" t="s">
        <v>43</v>
      </c>
      <c r="J3115" t="s">
        <v>44</v>
      </c>
      <c r="M3115" t="s">
        <v>5341</v>
      </c>
      <c r="N3115" s="24">
        <v>2013</v>
      </c>
      <c r="R3115" s="7">
        <v>51.481000000000002</v>
      </c>
      <c r="S3115" s="7">
        <v>11.9643</v>
      </c>
      <c r="T3115" t="s">
        <v>46</v>
      </c>
      <c r="U3115" t="s">
        <v>39066</v>
      </c>
      <c r="X3115" t="s">
        <v>38545</v>
      </c>
      <c r="Y3115" t="s">
        <v>36708</v>
      </c>
      <c r="Z3115" t="s">
        <v>36742</v>
      </c>
      <c r="AA3115" t="s">
        <v>39077</v>
      </c>
      <c r="AC3115" t="s">
        <v>39068</v>
      </c>
      <c r="AG3115" t="s">
        <v>39074</v>
      </c>
      <c r="AH3115" s="8" t="s">
        <v>39078</v>
      </c>
      <c r="AI3115" t="s">
        <v>39071</v>
      </c>
      <c r="AJ3115" t="s">
        <v>39079</v>
      </c>
    </row>
    <row r="3116" spans="1:36" ht="17.25" hidden="1" customHeight="1" x14ac:dyDescent="0.2">
      <c r="A3116" s="4" t="s">
        <v>39090</v>
      </c>
      <c r="B3116" t="s">
        <v>38390</v>
      </c>
      <c r="C3116" t="s">
        <v>39091</v>
      </c>
      <c r="E3116" t="s">
        <v>565</v>
      </c>
      <c r="F3116" t="s">
        <v>86</v>
      </c>
      <c r="G3116" s="5">
        <v>105</v>
      </c>
      <c r="H3116" t="s">
        <v>139</v>
      </c>
      <c r="I3116" t="s">
        <v>1323</v>
      </c>
      <c r="J3116" t="s">
        <v>44</v>
      </c>
      <c r="M3116" t="s">
        <v>5341</v>
      </c>
      <c r="N3116" s="24">
        <v>2023</v>
      </c>
      <c r="R3116" s="7">
        <v>53.059154999999997</v>
      </c>
      <c r="S3116" s="7">
        <v>8.8732439999999997</v>
      </c>
      <c r="T3116" t="s">
        <v>46</v>
      </c>
      <c r="U3116" t="s">
        <v>39092</v>
      </c>
      <c r="X3116" t="s">
        <v>39092</v>
      </c>
      <c r="Y3116" t="s">
        <v>36708</v>
      </c>
      <c r="Z3116" t="s">
        <v>36742</v>
      </c>
      <c r="AG3116" t="s">
        <v>39093</v>
      </c>
      <c r="AH3116" s="8">
        <v>1305624</v>
      </c>
      <c r="AI3116" t="s">
        <v>39094</v>
      </c>
      <c r="AJ3116" t="s">
        <v>39095</v>
      </c>
    </row>
    <row r="3117" spans="1:36" ht="17.25" hidden="1" customHeight="1" x14ac:dyDescent="0.2">
      <c r="A3117" s="4" t="s">
        <v>39096</v>
      </c>
      <c r="B3117" t="s">
        <v>38390</v>
      </c>
      <c r="C3117" t="s">
        <v>39097</v>
      </c>
      <c r="E3117" t="s">
        <v>43</v>
      </c>
      <c r="F3117" t="s">
        <v>527</v>
      </c>
      <c r="G3117" s="5">
        <v>121</v>
      </c>
      <c r="H3117" t="s">
        <v>42</v>
      </c>
      <c r="I3117" t="s">
        <v>240</v>
      </c>
      <c r="J3117" t="s">
        <v>44</v>
      </c>
      <c r="K3117" t="s">
        <v>97</v>
      </c>
      <c r="N3117" s="24">
        <v>2013</v>
      </c>
      <c r="R3117" s="7">
        <v>50.812600000000003</v>
      </c>
      <c r="S3117" s="7">
        <v>9.9779999999999998</v>
      </c>
      <c r="T3117" t="s">
        <v>46</v>
      </c>
      <c r="U3117" t="s">
        <v>39098</v>
      </c>
      <c r="X3117" t="s">
        <v>38468</v>
      </c>
      <c r="Y3117" t="s">
        <v>36708</v>
      </c>
      <c r="Z3117" t="s">
        <v>36742</v>
      </c>
      <c r="AA3117" t="s">
        <v>39099</v>
      </c>
      <c r="AD3117" t="s">
        <v>880</v>
      </c>
      <c r="AE3117" t="s">
        <v>1546</v>
      </c>
      <c r="AG3117" t="s">
        <v>39100</v>
      </c>
      <c r="AH3117" s="8" t="s">
        <v>39101</v>
      </c>
      <c r="AI3117" t="s">
        <v>39102</v>
      </c>
      <c r="AJ3117" t="s">
        <v>39103</v>
      </c>
    </row>
    <row r="3118" spans="1:36" ht="17.25" hidden="1" customHeight="1" x14ac:dyDescent="0.2">
      <c r="A3118" s="4" t="s">
        <v>39119</v>
      </c>
      <c r="B3118" t="s">
        <v>38390</v>
      </c>
      <c r="C3118" t="s">
        <v>39120</v>
      </c>
      <c r="E3118" t="s">
        <v>4157</v>
      </c>
      <c r="F3118" t="s">
        <v>86</v>
      </c>
      <c r="G3118" s="5">
        <v>750</v>
      </c>
      <c r="H3118" t="s">
        <v>486</v>
      </c>
      <c r="I3118" t="s">
        <v>43</v>
      </c>
      <c r="J3118" t="s">
        <v>44</v>
      </c>
      <c r="K3118" t="s">
        <v>97</v>
      </c>
      <c r="L3118" t="s">
        <v>45</v>
      </c>
      <c r="M3118" t="s">
        <v>5341</v>
      </c>
      <c r="N3118" s="6">
        <v>2026</v>
      </c>
      <c r="R3118" s="7">
        <v>49.175277000000001</v>
      </c>
      <c r="S3118" s="7">
        <v>9.2074280000000002</v>
      </c>
      <c r="T3118" t="s">
        <v>46</v>
      </c>
      <c r="U3118" t="s">
        <v>39121</v>
      </c>
      <c r="X3118" t="s">
        <v>39122</v>
      </c>
      <c r="Y3118" t="s">
        <v>36708</v>
      </c>
      <c r="Z3118" t="s">
        <v>36742</v>
      </c>
      <c r="AA3118" t="s">
        <v>39123</v>
      </c>
      <c r="AG3118" t="s">
        <v>39124</v>
      </c>
      <c r="AH3118" s="8">
        <v>1195796</v>
      </c>
      <c r="AI3118" t="s">
        <v>39125</v>
      </c>
      <c r="AJ3118" t="s">
        <v>39126</v>
      </c>
    </row>
    <row r="3119" spans="1:36" ht="17.25" hidden="1" customHeight="1" x14ac:dyDescent="0.2">
      <c r="A3119" s="4" t="s">
        <v>39138</v>
      </c>
      <c r="B3119" t="s">
        <v>38390</v>
      </c>
      <c r="C3119" t="s">
        <v>39139</v>
      </c>
      <c r="E3119" t="s">
        <v>1157</v>
      </c>
      <c r="F3119" t="s">
        <v>86</v>
      </c>
      <c r="G3119" s="5">
        <v>725</v>
      </c>
      <c r="H3119" t="s">
        <v>42</v>
      </c>
      <c r="I3119" t="s">
        <v>43</v>
      </c>
      <c r="J3119" t="s">
        <v>44</v>
      </c>
      <c r="K3119" t="s">
        <v>97</v>
      </c>
      <c r="L3119" t="s">
        <v>45</v>
      </c>
      <c r="M3119" t="s">
        <v>5341</v>
      </c>
      <c r="N3119" s="6">
        <v>2022</v>
      </c>
      <c r="R3119" s="7">
        <v>51.551389</v>
      </c>
      <c r="S3119" s="7">
        <v>7.1888889999999996</v>
      </c>
      <c r="T3119" t="s">
        <v>46</v>
      </c>
      <c r="U3119" t="s">
        <v>39140</v>
      </c>
      <c r="X3119" t="s">
        <v>38460</v>
      </c>
      <c r="Y3119" t="s">
        <v>36708</v>
      </c>
      <c r="Z3119" t="s">
        <v>36742</v>
      </c>
      <c r="AA3119" t="s">
        <v>39141</v>
      </c>
      <c r="AG3119" t="s">
        <v>39142</v>
      </c>
      <c r="AH3119" s="8">
        <v>1276542</v>
      </c>
      <c r="AI3119" t="s">
        <v>39143</v>
      </c>
      <c r="AJ3119" t="s">
        <v>39144</v>
      </c>
    </row>
    <row r="3120" spans="1:36" ht="17.25" hidden="1" customHeight="1" x14ac:dyDescent="0.2">
      <c r="A3120" s="4" t="s">
        <v>39161</v>
      </c>
      <c r="B3120" t="s">
        <v>38390</v>
      </c>
      <c r="C3120" t="s">
        <v>39162</v>
      </c>
      <c r="E3120" t="s">
        <v>40</v>
      </c>
      <c r="F3120" t="s">
        <v>86</v>
      </c>
      <c r="G3120" s="5">
        <v>44</v>
      </c>
      <c r="H3120" t="s">
        <v>42</v>
      </c>
      <c r="I3120" t="s">
        <v>240</v>
      </c>
      <c r="J3120" t="s">
        <v>44</v>
      </c>
      <c r="N3120" s="6">
        <v>2013</v>
      </c>
      <c r="R3120" s="7">
        <v>51.508000000000003</v>
      </c>
      <c r="S3120" s="7">
        <v>7.2503000000000002</v>
      </c>
      <c r="T3120" t="s">
        <v>46</v>
      </c>
      <c r="U3120" t="s">
        <v>39163</v>
      </c>
      <c r="X3120" t="s">
        <v>38460</v>
      </c>
      <c r="Y3120" t="s">
        <v>36708</v>
      </c>
      <c r="Z3120" t="s">
        <v>36742</v>
      </c>
      <c r="AA3120" t="s">
        <v>39164</v>
      </c>
      <c r="AG3120" t="s">
        <v>39165</v>
      </c>
      <c r="AH3120" s="8" t="s">
        <v>39166</v>
      </c>
      <c r="AI3120" t="s">
        <v>39167</v>
      </c>
      <c r="AJ3120" t="s">
        <v>39168</v>
      </c>
    </row>
    <row r="3121" spans="1:36" ht="17.25" hidden="1" customHeight="1" x14ac:dyDescent="0.2">
      <c r="A3121" s="4" t="s">
        <v>39193</v>
      </c>
      <c r="B3121" t="s">
        <v>38390</v>
      </c>
      <c r="C3121" t="s">
        <v>39194</v>
      </c>
      <c r="E3121" t="s">
        <v>43</v>
      </c>
      <c r="F3121" t="s">
        <v>527</v>
      </c>
      <c r="G3121" s="5">
        <v>126</v>
      </c>
      <c r="H3121" t="s">
        <v>42</v>
      </c>
      <c r="I3121" t="s">
        <v>43</v>
      </c>
      <c r="J3121" t="s">
        <v>44</v>
      </c>
      <c r="N3121" s="6">
        <v>2013</v>
      </c>
      <c r="R3121" s="7">
        <v>51.069200000000002</v>
      </c>
      <c r="S3121" s="7">
        <v>12.1959</v>
      </c>
      <c r="T3121" t="s">
        <v>46</v>
      </c>
      <c r="U3121" t="s">
        <v>39195</v>
      </c>
      <c r="X3121" t="s">
        <v>38850</v>
      </c>
      <c r="Y3121" t="s">
        <v>36708</v>
      </c>
      <c r="Z3121" t="s">
        <v>36742</v>
      </c>
      <c r="AA3121" t="s">
        <v>39196</v>
      </c>
      <c r="AD3121" t="s">
        <v>5000</v>
      </c>
      <c r="AE3121" t="s">
        <v>131</v>
      </c>
      <c r="AG3121" t="s">
        <v>39197</v>
      </c>
      <c r="AH3121" s="8" t="s">
        <v>39198</v>
      </c>
      <c r="AI3121" t="s">
        <v>39199</v>
      </c>
      <c r="AJ3121" t="s">
        <v>39200</v>
      </c>
    </row>
    <row r="3122" spans="1:36" ht="17.25" hidden="1" customHeight="1" x14ac:dyDescent="0.2">
      <c r="A3122" s="4" t="s">
        <v>39201</v>
      </c>
      <c r="B3122" t="s">
        <v>38390</v>
      </c>
      <c r="C3122" t="s">
        <v>39202</v>
      </c>
      <c r="E3122" t="s">
        <v>40</v>
      </c>
      <c r="F3122" t="s">
        <v>86</v>
      </c>
      <c r="G3122" s="5">
        <v>58</v>
      </c>
      <c r="H3122" t="s">
        <v>139</v>
      </c>
      <c r="I3122" t="s">
        <v>43</v>
      </c>
      <c r="J3122" t="s">
        <v>44</v>
      </c>
      <c r="N3122" s="6">
        <v>2023</v>
      </c>
      <c r="R3122" s="7">
        <v>51.0671380341796</v>
      </c>
      <c r="S3122" s="7">
        <v>6.8460665192709103</v>
      </c>
      <c r="T3122" t="s">
        <v>46</v>
      </c>
      <c r="U3122" t="s">
        <v>39203</v>
      </c>
      <c r="X3122" t="s">
        <v>38460</v>
      </c>
      <c r="Y3122" t="s">
        <v>36708</v>
      </c>
      <c r="Z3122" t="s">
        <v>36742</v>
      </c>
      <c r="AA3122" t="s">
        <v>39204</v>
      </c>
      <c r="AD3122" t="s">
        <v>880</v>
      </c>
      <c r="AE3122" t="s">
        <v>254</v>
      </c>
      <c r="AF3122" t="s">
        <v>1869</v>
      </c>
      <c r="AG3122" t="s">
        <v>39205</v>
      </c>
      <c r="AH3122" s="8">
        <v>1307888</v>
      </c>
      <c r="AI3122" t="s">
        <v>39206</v>
      </c>
      <c r="AJ3122" t="s">
        <v>39207</v>
      </c>
    </row>
    <row r="3123" spans="1:36" ht="17.25" hidden="1" customHeight="1" x14ac:dyDescent="0.2">
      <c r="A3123" s="4" t="s">
        <v>39215</v>
      </c>
      <c r="B3123" t="s">
        <v>38390</v>
      </c>
      <c r="C3123" t="s">
        <v>39216</v>
      </c>
      <c r="E3123" t="s">
        <v>696</v>
      </c>
      <c r="F3123" t="s">
        <v>86</v>
      </c>
      <c r="G3123" s="5">
        <v>88</v>
      </c>
      <c r="H3123" t="s">
        <v>139</v>
      </c>
      <c r="I3123" t="s">
        <v>43</v>
      </c>
      <c r="J3123" t="s">
        <v>45</v>
      </c>
      <c r="M3123" t="s">
        <v>5341</v>
      </c>
      <c r="N3123" s="24">
        <v>2023</v>
      </c>
      <c r="R3123" s="7">
        <v>50.09178</v>
      </c>
      <c r="S3123" s="7">
        <v>8.5310500000000005</v>
      </c>
      <c r="T3123" t="s">
        <v>46</v>
      </c>
      <c r="U3123" t="s">
        <v>39218</v>
      </c>
      <c r="X3123" t="s">
        <v>38468</v>
      </c>
      <c r="Y3123" t="s">
        <v>36708</v>
      </c>
      <c r="Z3123" t="s">
        <v>36742</v>
      </c>
      <c r="AD3123" t="s">
        <v>52</v>
      </c>
      <c r="AE3123" t="s">
        <v>254</v>
      </c>
      <c r="AG3123" t="s">
        <v>39220</v>
      </c>
      <c r="AI3123" t="s">
        <v>39222</v>
      </c>
      <c r="AJ3123" t="s">
        <v>39228</v>
      </c>
    </row>
    <row r="3124" spans="1:36" ht="17.25" hidden="1" customHeight="1" x14ac:dyDescent="0.2">
      <c r="A3124" s="4" t="s">
        <v>39215</v>
      </c>
      <c r="B3124" t="s">
        <v>38390</v>
      </c>
      <c r="C3124" t="s">
        <v>39216</v>
      </c>
      <c r="E3124" t="s">
        <v>703</v>
      </c>
      <c r="F3124" t="s">
        <v>86</v>
      </c>
      <c r="G3124" s="5">
        <v>88</v>
      </c>
      <c r="H3124" t="s">
        <v>139</v>
      </c>
      <c r="I3124" t="s">
        <v>43</v>
      </c>
      <c r="J3124" t="s">
        <v>45</v>
      </c>
      <c r="M3124" t="s">
        <v>5341</v>
      </c>
      <c r="N3124" s="6">
        <v>2023</v>
      </c>
      <c r="R3124" s="7">
        <v>50.09178</v>
      </c>
      <c r="S3124" s="7">
        <v>8.5310500000000005</v>
      </c>
      <c r="T3124" t="s">
        <v>46</v>
      </c>
      <c r="U3124" t="s">
        <v>39218</v>
      </c>
      <c r="X3124" t="s">
        <v>38468</v>
      </c>
      <c r="Y3124" t="s">
        <v>36708</v>
      </c>
      <c r="Z3124" t="s">
        <v>36742</v>
      </c>
      <c r="AD3124" t="s">
        <v>52</v>
      </c>
      <c r="AE3124" t="s">
        <v>254</v>
      </c>
      <c r="AG3124" t="s">
        <v>39220</v>
      </c>
      <c r="AH3124" s="27"/>
      <c r="AI3124" t="s">
        <v>39222</v>
      </c>
      <c r="AJ3124" t="s">
        <v>39229</v>
      </c>
    </row>
    <row r="3125" spans="1:36" ht="17.25" hidden="1" customHeight="1" x14ac:dyDescent="0.2">
      <c r="A3125" s="4" t="s">
        <v>39233</v>
      </c>
      <c r="B3125" t="s">
        <v>38390</v>
      </c>
      <c r="C3125" t="s">
        <v>39234</v>
      </c>
      <c r="E3125" t="s">
        <v>1157</v>
      </c>
      <c r="F3125" t="s">
        <v>86</v>
      </c>
      <c r="G3125" s="5">
        <v>320</v>
      </c>
      <c r="H3125" t="s">
        <v>139</v>
      </c>
      <c r="I3125" t="s">
        <v>65</v>
      </c>
      <c r="J3125" t="s">
        <v>44</v>
      </c>
      <c r="N3125" s="6">
        <v>2023</v>
      </c>
      <c r="R3125" s="7">
        <v>48.767000000000003</v>
      </c>
      <c r="S3125" s="7">
        <v>11.58</v>
      </c>
      <c r="T3125" t="s">
        <v>46</v>
      </c>
      <c r="U3125" t="s">
        <v>39235</v>
      </c>
      <c r="X3125" t="s">
        <v>38510</v>
      </c>
      <c r="Y3125" t="s">
        <v>36708</v>
      </c>
      <c r="Z3125" t="s">
        <v>36742</v>
      </c>
      <c r="AC3125" t="s">
        <v>39237</v>
      </c>
      <c r="AG3125" t="s">
        <v>39246</v>
      </c>
      <c r="AH3125" s="27" t="s">
        <v>45</v>
      </c>
      <c r="AI3125" t="s">
        <v>39239</v>
      </c>
      <c r="AJ3125" t="s">
        <v>39249</v>
      </c>
    </row>
    <row r="3126" spans="1:36" ht="17.25" hidden="1" customHeight="1" x14ac:dyDescent="0.2">
      <c r="A3126" s="4" t="s">
        <v>39250</v>
      </c>
      <c r="B3126" t="s">
        <v>38390</v>
      </c>
      <c r="C3126" t="s">
        <v>39251</v>
      </c>
      <c r="E3126" t="s">
        <v>43</v>
      </c>
      <c r="F3126" t="s">
        <v>86</v>
      </c>
      <c r="G3126" s="5">
        <v>870</v>
      </c>
      <c r="H3126" t="s">
        <v>558</v>
      </c>
      <c r="I3126" t="s">
        <v>43</v>
      </c>
      <c r="J3126" t="s">
        <v>44</v>
      </c>
      <c r="K3126" t="s">
        <v>97</v>
      </c>
      <c r="M3126" t="s">
        <v>5341</v>
      </c>
      <c r="N3126" s="6">
        <v>2028</v>
      </c>
      <c r="R3126" s="7">
        <v>50.091838000000003</v>
      </c>
      <c r="S3126" s="7">
        <v>8.5313049999999997</v>
      </c>
      <c r="T3126" t="s">
        <v>46</v>
      </c>
      <c r="U3126" t="s">
        <v>39252</v>
      </c>
      <c r="X3126" t="s">
        <v>38409</v>
      </c>
      <c r="Y3126" t="s">
        <v>36708</v>
      </c>
      <c r="Z3126" t="s">
        <v>36742</v>
      </c>
      <c r="AD3126" t="s">
        <v>880</v>
      </c>
      <c r="AE3126" t="s">
        <v>1546</v>
      </c>
      <c r="AF3126" t="s">
        <v>880</v>
      </c>
      <c r="AH3126" s="27"/>
      <c r="AI3126" t="s">
        <v>39253</v>
      </c>
      <c r="AJ3126" t="s">
        <v>39254</v>
      </c>
    </row>
    <row r="3127" spans="1:36" ht="17.25" hidden="1" customHeight="1" x14ac:dyDescent="0.2">
      <c r="A3127" s="4" t="s">
        <v>39264</v>
      </c>
      <c r="B3127" t="s">
        <v>38390</v>
      </c>
      <c r="C3127" t="s">
        <v>39265</v>
      </c>
      <c r="E3127" t="s">
        <v>38451</v>
      </c>
      <c r="F3127" t="s">
        <v>86</v>
      </c>
      <c r="G3127" s="5">
        <v>63</v>
      </c>
      <c r="H3127" t="s">
        <v>486</v>
      </c>
      <c r="I3127" t="s">
        <v>1323</v>
      </c>
      <c r="J3127" t="s">
        <v>44</v>
      </c>
      <c r="N3127" s="6">
        <v>2024</v>
      </c>
      <c r="R3127" s="7">
        <v>50.896880000000003</v>
      </c>
      <c r="S3127" s="7">
        <v>11.585699999999999</v>
      </c>
      <c r="T3127" t="s">
        <v>46</v>
      </c>
      <c r="U3127" t="s">
        <v>39266</v>
      </c>
      <c r="X3127" t="s">
        <v>38850</v>
      </c>
      <c r="Y3127" t="s">
        <v>36708</v>
      </c>
      <c r="Z3127" t="s">
        <v>36742</v>
      </c>
      <c r="AG3127" t="s">
        <v>39268</v>
      </c>
      <c r="AH3127" s="27">
        <v>1299355</v>
      </c>
      <c r="AI3127" t="s">
        <v>39270</v>
      </c>
      <c r="AJ3127" t="s">
        <v>39272</v>
      </c>
    </row>
    <row r="3128" spans="1:36" ht="17.25" hidden="1" customHeight="1" x14ac:dyDescent="0.2">
      <c r="A3128" s="4" t="s">
        <v>39273</v>
      </c>
      <c r="B3128" t="s">
        <v>38390</v>
      </c>
      <c r="C3128" t="s">
        <v>39274</v>
      </c>
      <c r="E3128" t="s">
        <v>39275</v>
      </c>
      <c r="F3128" t="s">
        <v>86</v>
      </c>
      <c r="G3128" s="5">
        <v>27.4</v>
      </c>
      <c r="H3128" t="s">
        <v>42</v>
      </c>
      <c r="I3128" t="s">
        <v>240</v>
      </c>
      <c r="J3128" t="s">
        <v>44</v>
      </c>
      <c r="K3128" t="s">
        <v>45</v>
      </c>
      <c r="N3128" s="6">
        <v>2022</v>
      </c>
      <c r="R3128" s="7">
        <v>49.443448009601298</v>
      </c>
      <c r="S3128" s="7">
        <v>7.7748421066356999</v>
      </c>
      <c r="T3128" t="s">
        <v>504</v>
      </c>
      <c r="U3128" t="s">
        <v>39276</v>
      </c>
      <c r="X3128" t="s">
        <v>38390</v>
      </c>
      <c r="Y3128" t="s">
        <v>36708</v>
      </c>
      <c r="Z3128" t="s">
        <v>36742</v>
      </c>
      <c r="AA3128" t="s">
        <v>39277</v>
      </c>
      <c r="AH3128" s="27"/>
      <c r="AI3128" t="s">
        <v>39278</v>
      </c>
      <c r="AJ3128" t="s">
        <v>39279</v>
      </c>
    </row>
    <row r="3129" spans="1:36" ht="17.25" hidden="1" customHeight="1" x14ac:dyDescent="0.2">
      <c r="A3129" s="4" t="s">
        <v>39280</v>
      </c>
      <c r="B3129" t="s">
        <v>38390</v>
      </c>
      <c r="C3129" t="s">
        <v>39281</v>
      </c>
      <c r="E3129" t="s">
        <v>40</v>
      </c>
      <c r="F3129" t="s">
        <v>86</v>
      </c>
      <c r="G3129" s="5">
        <v>128.80000000000001</v>
      </c>
      <c r="H3129" t="s">
        <v>42</v>
      </c>
      <c r="I3129" t="s">
        <v>43</v>
      </c>
      <c r="J3129" t="s">
        <v>44</v>
      </c>
      <c r="K3129" t="s">
        <v>97</v>
      </c>
      <c r="N3129" s="6">
        <v>2013</v>
      </c>
      <c r="R3129" s="7">
        <v>50.733800000000002</v>
      </c>
      <c r="S3129" s="7">
        <v>7.0804999999999998</v>
      </c>
      <c r="T3129" t="s">
        <v>46</v>
      </c>
      <c r="U3129" t="s">
        <v>39282</v>
      </c>
      <c r="X3129" t="s">
        <v>38460</v>
      </c>
      <c r="Y3129" t="s">
        <v>36708</v>
      </c>
      <c r="Z3129" t="s">
        <v>36742</v>
      </c>
      <c r="AA3129" t="s">
        <v>39283</v>
      </c>
      <c r="AG3129" t="s">
        <v>39284</v>
      </c>
      <c r="AH3129" s="27" t="s">
        <v>39285</v>
      </c>
      <c r="AI3129" t="s">
        <v>39286</v>
      </c>
      <c r="AJ3129" t="s">
        <v>39287</v>
      </c>
    </row>
    <row r="3130" spans="1:36" ht="17.25" hidden="1" customHeight="1" x14ac:dyDescent="0.2">
      <c r="A3130" s="4" t="s">
        <v>39296</v>
      </c>
      <c r="B3130" t="s">
        <v>38390</v>
      </c>
      <c r="C3130" t="s">
        <v>39297</v>
      </c>
      <c r="E3130" t="s">
        <v>13455</v>
      </c>
      <c r="F3130" t="s">
        <v>527</v>
      </c>
      <c r="G3130" s="5">
        <v>29</v>
      </c>
      <c r="H3130" t="s">
        <v>42</v>
      </c>
      <c r="I3130" t="s">
        <v>240</v>
      </c>
      <c r="J3130" t="s">
        <v>44</v>
      </c>
      <c r="N3130" s="24">
        <v>2014</v>
      </c>
      <c r="R3130" s="7">
        <v>48.905999999999999</v>
      </c>
      <c r="S3130" s="7">
        <v>11.906700000000001</v>
      </c>
      <c r="T3130" t="s">
        <v>46</v>
      </c>
      <c r="U3130" t="s">
        <v>39298</v>
      </c>
      <c r="X3130" t="s">
        <v>38484</v>
      </c>
      <c r="Y3130" t="s">
        <v>36708</v>
      </c>
      <c r="Z3130" t="s">
        <v>36742</v>
      </c>
      <c r="AD3130" t="s">
        <v>880</v>
      </c>
      <c r="AE3130" t="s">
        <v>131</v>
      </c>
      <c r="AI3130" t="s">
        <v>39299</v>
      </c>
      <c r="AJ3130" t="s">
        <v>39301</v>
      </c>
    </row>
    <row r="3131" spans="1:36" ht="17.25" hidden="1" customHeight="1" x14ac:dyDescent="0.2">
      <c r="A3131" s="4" t="s">
        <v>39302</v>
      </c>
      <c r="B3131" t="s">
        <v>38390</v>
      </c>
      <c r="C3131" t="s">
        <v>39303</v>
      </c>
      <c r="E3131" t="s">
        <v>1323</v>
      </c>
      <c r="F3131" t="s">
        <v>86</v>
      </c>
      <c r="G3131" s="5">
        <v>192</v>
      </c>
      <c r="H3131" t="s">
        <v>42</v>
      </c>
      <c r="I3131" t="s">
        <v>1323</v>
      </c>
      <c r="J3131" t="s">
        <v>44</v>
      </c>
      <c r="K3131" t="s">
        <v>87</v>
      </c>
      <c r="N3131" s="24">
        <v>2020</v>
      </c>
      <c r="R3131" s="7">
        <v>54.341439999999999</v>
      </c>
      <c r="S3131" s="7">
        <v>10.17883</v>
      </c>
      <c r="T3131" t="s">
        <v>46</v>
      </c>
      <c r="U3131" t="s">
        <v>39181</v>
      </c>
      <c r="X3131" t="s">
        <v>38478</v>
      </c>
      <c r="Y3131" t="s">
        <v>36708</v>
      </c>
      <c r="Z3131" t="s">
        <v>36742</v>
      </c>
      <c r="AA3131" t="s">
        <v>39304</v>
      </c>
      <c r="AG3131" t="s">
        <v>39305</v>
      </c>
      <c r="AH3131" s="8">
        <v>1268872</v>
      </c>
      <c r="AI3131" t="s">
        <v>39306</v>
      </c>
      <c r="AJ3131" t="s">
        <v>39307</v>
      </c>
    </row>
    <row r="3132" spans="1:36" ht="17.25" hidden="1" customHeight="1" x14ac:dyDescent="0.2">
      <c r="A3132" s="4" t="s">
        <v>39330</v>
      </c>
      <c r="B3132" t="s">
        <v>38390</v>
      </c>
      <c r="C3132" t="s">
        <v>39331</v>
      </c>
      <c r="E3132" t="s">
        <v>3813</v>
      </c>
      <c r="F3132" t="s">
        <v>86</v>
      </c>
      <c r="G3132" s="5">
        <v>450</v>
      </c>
      <c r="H3132" t="s">
        <v>42</v>
      </c>
      <c r="I3132" t="s">
        <v>43</v>
      </c>
      <c r="J3132" t="s">
        <v>559</v>
      </c>
      <c r="N3132" s="24">
        <v>2013</v>
      </c>
      <c r="R3132" s="7">
        <v>50.859000000000002</v>
      </c>
      <c r="S3132" s="7">
        <v>6.8410000000000002</v>
      </c>
      <c r="T3132" t="s">
        <v>46</v>
      </c>
      <c r="U3132" t="s">
        <v>39332</v>
      </c>
      <c r="X3132" t="s">
        <v>38460</v>
      </c>
      <c r="Y3132" t="s">
        <v>36708</v>
      </c>
      <c r="Z3132" t="s">
        <v>36742</v>
      </c>
      <c r="AA3132" t="s">
        <v>39338</v>
      </c>
      <c r="AG3132" t="s">
        <v>39339</v>
      </c>
      <c r="AH3132" s="8">
        <v>1222974</v>
      </c>
      <c r="AI3132" t="s">
        <v>39336</v>
      </c>
      <c r="AJ3132" t="s">
        <v>39340</v>
      </c>
    </row>
    <row r="3133" spans="1:36" ht="17.25" hidden="1" customHeight="1" x14ac:dyDescent="0.2">
      <c r="A3133" s="4" t="s">
        <v>39354</v>
      </c>
      <c r="B3133" t="s">
        <v>38390</v>
      </c>
      <c r="C3133" t="s">
        <v>39355</v>
      </c>
      <c r="D3133" t="s">
        <v>39356</v>
      </c>
      <c r="E3133" t="s">
        <v>16929</v>
      </c>
      <c r="F3133" t="s">
        <v>86</v>
      </c>
      <c r="G3133" s="5">
        <v>595</v>
      </c>
      <c r="H3133" t="s">
        <v>42</v>
      </c>
      <c r="I3133" t="s">
        <v>43</v>
      </c>
      <c r="J3133" t="s">
        <v>44</v>
      </c>
      <c r="K3133" t="s">
        <v>97</v>
      </c>
      <c r="M3133" t="s">
        <v>559</v>
      </c>
      <c r="N3133" s="24">
        <v>2016</v>
      </c>
      <c r="R3133" s="7">
        <v>51.221400000000003</v>
      </c>
      <c r="S3133" s="7">
        <v>6.7313000000000001</v>
      </c>
      <c r="T3133" t="s">
        <v>46</v>
      </c>
      <c r="U3133" t="s">
        <v>39357</v>
      </c>
      <c r="X3133" t="s">
        <v>38460</v>
      </c>
      <c r="Y3133" t="s">
        <v>36708</v>
      </c>
      <c r="Z3133" t="s">
        <v>36742</v>
      </c>
      <c r="AA3133" t="s">
        <v>39369</v>
      </c>
      <c r="AG3133" t="s">
        <v>39359</v>
      </c>
      <c r="AH3133" s="8">
        <v>1203836</v>
      </c>
      <c r="AI3133" t="s">
        <v>39361</v>
      </c>
      <c r="AJ3133" t="s">
        <v>39370</v>
      </c>
    </row>
    <row r="3134" spans="1:36" ht="17.25" hidden="1" customHeight="1" x14ac:dyDescent="0.2">
      <c r="A3134" s="4" t="s">
        <v>39371</v>
      </c>
      <c r="B3134" t="s">
        <v>38390</v>
      </c>
      <c r="C3134" t="s">
        <v>39372</v>
      </c>
      <c r="E3134" t="s">
        <v>40</v>
      </c>
      <c r="F3134" t="s">
        <v>86</v>
      </c>
      <c r="G3134" s="5">
        <v>319</v>
      </c>
      <c r="H3134" t="s">
        <v>139</v>
      </c>
      <c r="I3134" t="s">
        <v>65</v>
      </c>
      <c r="J3134" t="s">
        <v>559</v>
      </c>
      <c r="K3134" t="s">
        <v>97</v>
      </c>
      <c r="L3134" t="s">
        <v>45</v>
      </c>
      <c r="N3134" s="6">
        <v>2023</v>
      </c>
      <c r="R3134" s="7">
        <v>48.440779999999997</v>
      </c>
      <c r="S3134" s="7">
        <v>10.252599999999999</v>
      </c>
      <c r="T3134" t="s">
        <v>46</v>
      </c>
      <c r="U3134" t="s">
        <v>39373</v>
      </c>
      <c r="X3134" t="s">
        <v>38484</v>
      </c>
      <c r="Y3134" t="s">
        <v>36708</v>
      </c>
      <c r="Z3134" t="s">
        <v>36742</v>
      </c>
      <c r="AA3134" t="s">
        <v>39374</v>
      </c>
      <c r="AG3134" t="s">
        <v>39375</v>
      </c>
      <c r="AH3134" s="27">
        <v>1237125</v>
      </c>
      <c r="AI3134" t="s">
        <v>39376</v>
      </c>
      <c r="AJ3134" t="s">
        <v>39377</v>
      </c>
    </row>
    <row r="3135" spans="1:36" ht="17.25" hidden="1" customHeight="1" x14ac:dyDescent="0.2">
      <c r="A3135" s="4" t="s">
        <v>39378</v>
      </c>
      <c r="B3135" t="s">
        <v>38390</v>
      </c>
      <c r="C3135" t="s">
        <v>39379</v>
      </c>
      <c r="E3135" t="s">
        <v>56</v>
      </c>
      <c r="F3135" t="s">
        <v>86</v>
      </c>
      <c r="G3135" s="5">
        <v>308</v>
      </c>
      <c r="H3135" t="s">
        <v>486</v>
      </c>
      <c r="I3135" t="s">
        <v>45</v>
      </c>
      <c r="J3135" t="s">
        <v>45</v>
      </c>
      <c r="N3135" s="6">
        <v>2025</v>
      </c>
      <c r="R3135" s="7">
        <v>51.351199999999999</v>
      </c>
      <c r="S3135" s="7">
        <v>12.378399999999999</v>
      </c>
      <c r="T3135" t="s">
        <v>46</v>
      </c>
      <c r="U3135" t="s">
        <v>39380</v>
      </c>
      <c r="X3135" t="s">
        <v>38453</v>
      </c>
      <c r="Y3135" t="s">
        <v>36708</v>
      </c>
      <c r="Z3135" t="s">
        <v>36742</v>
      </c>
      <c r="AG3135" t="s">
        <v>39382</v>
      </c>
      <c r="AH3135" s="27"/>
      <c r="AI3135" t="s">
        <v>39384</v>
      </c>
      <c r="AJ3135" t="s">
        <v>39386</v>
      </c>
    </row>
    <row r="3136" spans="1:36" ht="17.25" hidden="1" customHeight="1" x14ac:dyDescent="0.2">
      <c r="A3136" s="4" t="s">
        <v>39387</v>
      </c>
      <c r="B3136" t="s">
        <v>38390</v>
      </c>
      <c r="C3136" t="s">
        <v>39388</v>
      </c>
      <c r="D3136" t="s">
        <v>39389</v>
      </c>
      <c r="E3136" t="s">
        <v>40</v>
      </c>
      <c r="F3136" t="s">
        <v>86</v>
      </c>
      <c r="G3136" s="5">
        <v>62</v>
      </c>
      <c r="H3136" t="s">
        <v>42</v>
      </c>
      <c r="I3136" t="s">
        <v>65</v>
      </c>
      <c r="J3136" t="s">
        <v>44</v>
      </c>
      <c r="K3136" t="s">
        <v>97</v>
      </c>
      <c r="M3136" t="s">
        <v>5341</v>
      </c>
      <c r="N3136" s="6">
        <v>2023</v>
      </c>
      <c r="R3136" s="7">
        <v>51.297460000000001</v>
      </c>
      <c r="S3136" s="7">
        <v>12.38424</v>
      </c>
      <c r="T3136" t="s">
        <v>46</v>
      </c>
      <c r="U3136" t="s">
        <v>39380</v>
      </c>
      <c r="X3136" t="s">
        <v>38453</v>
      </c>
      <c r="Y3136" t="s">
        <v>36708</v>
      </c>
      <c r="Z3136" t="s">
        <v>36742</v>
      </c>
      <c r="AC3136" t="s">
        <v>39390</v>
      </c>
      <c r="AG3136" t="s">
        <v>39391</v>
      </c>
      <c r="AH3136" s="27">
        <v>1301990</v>
      </c>
      <c r="AI3136" t="s">
        <v>39392</v>
      </c>
      <c r="AJ3136" t="s">
        <v>39393</v>
      </c>
    </row>
    <row r="3137" spans="1:36" ht="17.25" hidden="1" customHeight="1" x14ac:dyDescent="0.2">
      <c r="A3137" s="4" t="s">
        <v>39387</v>
      </c>
      <c r="B3137" t="s">
        <v>38390</v>
      </c>
      <c r="C3137" t="s">
        <v>39388</v>
      </c>
      <c r="D3137" t="s">
        <v>39389</v>
      </c>
      <c r="E3137" t="s">
        <v>56</v>
      </c>
      <c r="F3137" t="s">
        <v>86</v>
      </c>
      <c r="G3137" s="5">
        <v>62</v>
      </c>
      <c r="H3137" t="s">
        <v>42</v>
      </c>
      <c r="I3137" t="s">
        <v>65</v>
      </c>
      <c r="J3137" t="s">
        <v>44</v>
      </c>
      <c r="K3137" t="s">
        <v>97</v>
      </c>
      <c r="M3137" t="s">
        <v>5341</v>
      </c>
      <c r="N3137" s="6">
        <v>2023</v>
      </c>
      <c r="R3137" s="7">
        <v>51.297460000000001</v>
      </c>
      <c r="S3137" s="7">
        <v>12.38424</v>
      </c>
      <c r="T3137" t="s">
        <v>46</v>
      </c>
      <c r="U3137" t="s">
        <v>39380</v>
      </c>
      <c r="X3137" t="s">
        <v>38453</v>
      </c>
      <c r="Y3137" t="s">
        <v>36708</v>
      </c>
      <c r="Z3137" t="s">
        <v>36742</v>
      </c>
      <c r="AC3137" t="s">
        <v>39390</v>
      </c>
      <c r="AG3137" t="s">
        <v>39391</v>
      </c>
      <c r="AH3137" s="27">
        <v>1301991</v>
      </c>
      <c r="AI3137" t="s">
        <v>39392</v>
      </c>
      <c r="AJ3137" t="s">
        <v>39394</v>
      </c>
    </row>
    <row r="3138" spans="1:36" ht="17.25" hidden="1" customHeight="1" x14ac:dyDescent="0.2">
      <c r="A3138" s="4" t="s">
        <v>39395</v>
      </c>
      <c r="B3138" t="s">
        <v>38390</v>
      </c>
      <c r="C3138" t="s">
        <v>39396</v>
      </c>
      <c r="E3138" t="s">
        <v>40</v>
      </c>
      <c r="F3138" t="s">
        <v>86</v>
      </c>
      <c r="G3138" s="5">
        <v>36</v>
      </c>
      <c r="H3138" t="s">
        <v>42</v>
      </c>
      <c r="I3138" t="s">
        <v>43</v>
      </c>
      <c r="J3138" t="s">
        <v>44</v>
      </c>
      <c r="N3138" s="6">
        <v>2014</v>
      </c>
      <c r="R3138" s="7">
        <v>51.151400000000002</v>
      </c>
      <c r="S3138" s="7">
        <v>13.977600000000001</v>
      </c>
      <c r="T3138" t="s">
        <v>46</v>
      </c>
      <c r="U3138" t="s">
        <v>39397</v>
      </c>
      <c r="X3138" t="s">
        <v>39398</v>
      </c>
      <c r="Y3138" t="s">
        <v>36708</v>
      </c>
      <c r="Z3138" t="s">
        <v>36742</v>
      </c>
      <c r="AA3138" t="s">
        <v>39399</v>
      </c>
      <c r="AD3138" t="s">
        <v>880</v>
      </c>
      <c r="AE3138" t="s">
        <v>39400</v>
      </c>
      <c r="AG3138" t="s">
        <v>39401</v>
      </c>
      <c r="AH3138" s="27" t="s">
        <v>39402</v>
      </c>
      <c r="AI3138" t="s">
        <v>39403</v>
      </c>
      <c r="AJ3138" t="s">
        <v>39404</v>
      </c>
    </row>
    <row r="3139" spans="1:36" ht="17.25" hidden="1" customHeight="1" x14ac:dyDescent="0.2">
      <c r="A3139" s="4" t="s">
        <v>39417</v>
      </c>
      <c r="B3139" t="s">
        <v>38390</v>
      </c>
      <c r="C3139" t="s">
        <v>39418</v>
      </c>
      <c r="E3139" t="s">
        <v>39429</v>
      </c>
      <c r="F3139" t="s">
        <v>86</v>
      </c>
      <c r="G3139" s="5">
        <v>117</v>
      </c>
      <c r="H3139" t="s">
        <v>42</v>
      </c>
      <c r="I3139" t="s">
        <v>43</v>
      </c>
      <c r="J3139" t="s">
        <v>44</v>
      </c>
      <c r="N3139" s="6">
        <v>2023</v>
      </c>
      <c r="R3139" s="7">
        <v>51.299799999999998</v>
      </c>
      <c r="S3139" s="7">
        <v>12.019299999999999</v>
      </c>
      <c r="T3139" t="s">
        <v>46</v>
      </c>
      <c r="U3139" t="s">
        <v>39407</v>
      </c>
      <c r="X3139" t="s">
        <v>38545</v>
      </c>
      <c r="Y3139" t="s">
        <v>36708</v>
      </c>
      <c r="Z3139" t="s">
        <v>36742</v>
      </c>
      <c r="AA3139" t="s">
        <v>39426</v>
      </c>
      <c r="AD3139" t="s">
        <v>52</v>
      </c>
      <c r="AE3139" t="s">
        <v>254</v>
      </c>
      <c r="AG3139" t="s">
        <v>39427</v>
      </c>
      <c r="AH3139" s="27">
        <v>1305067</v>
      </c>
      <c r="AI3139" t="s">
        <v>39420</v>
      </c>
      <c r="AJ3139" t="s">
        <v>39430</v>
      </c>
    </row>
    <row r="3140" spans="1:36" ht="17.25" hidden="1" customHeight="1" x14ac:dyDescent="0.2">
      <c r="A3140" s="4" t="s">
        <v>39431</v>
      </c>
      <c r="B3140" t="s">
        <v>38390</v>
      </c>
      <c r="C3140" t="s">
        <v>39432</v>
      </c>
      <c r="E3140" t="s">
        <v>191</v>
      </c>
      <c r="F3140" t="s">
        <v>86</v>
      </c>
      <c r="G3140" s="5">
        <v>315</v>
      </c>
      <c r="H3140" t="s">
        <v>42</v>
      </c>
      <c r="I3140" t="s">
        <v>43</v>
      </c>
      <c r="J3140" t="s">
        <v>44</v>
      </c>
      <c r="N3140" s="6">
        <v>2019</v>
      </c>
      <c r="R3140" s="7">
        <v>52.425199999999997</v>
      </c>
      <c r="S3140" s="7">
        <v>13.309799999999999</v>
      </c>
      <c r="T3140" t="s">
        <v>46</v>
      </c>
      <c r="U3140" t="s">
        <v>38518</v>
      </c>
      <c r="X3140" t="s">
        <v>38518</v>
      </c>
      <c r="Y3140" t="s">
        <v>36708</v>
      </c>
      <c r="Z3140" t="s">
        <v>36742</v>
      </c>
      <c r="AA3140" t="s">
        <v>39433</v>
      </c>
      <c r="AG3140" t="s">
        <v>39434</v>
      </c>
      <c r="AH3140" s="27" t="s">
        <v>39435</v>
      </c>
      <c r="AI3140" t="s">
        <v>39436</v>
      </c>
      <c r="AJ3140" t="s">
        <v>39437</v>
      </c>
    </row>
    <row r="3141" spans="1:36" ht="17.25" hidden="1" customHeight="1" x14ac:dyDescent="0.2">
      <c r="A3141" s="4" t="s">
        <v>39438</v>
      </c>
      <c r="B3141" t="s">
        <v>38390</v>
      </c>
      <c r="C3141" t="s">
        <v>39439</v>
      </c>
      <c r="E3141" t="s">
        <v>43</v>
      </c>
      <c r="F3141" t="s">
        <v>86</v>
      </c>
      <c r="G3141" s="5">
        <v>800</v>
      </c>
      <c r="H3141" t="s">
        <v>558</v>
      </c>
      <c r="I3141" t="s">
        <v>43</v>
      </c>
      <c r="J3141" t="s">
        <v>44</v>
      </c>
      <c r="K3141" t="s">
        <v>97</v>
      </c>
      <c r="M3141" t="s">
        <v>5341</v>
      </c>
      <c r="N3141" s="6">
        <v>2027</v>
      </c>
      <c r="R3141" s="7">
        <v>51.184536999999999</v>
      </c>
      <c r="S3141" s="7">
        <v>12.372852</v>
      </c>
      <c r="T3141" t="s">
        <v>46</v>
      </c>
      <c r="U3141" t="s">
        <v>39440</v>
      </c>
      <c r="X3141" t="s">
        <v>38708</v>
      </c>
      <c r="Y3141" t="s">
        <v>36708</v>
      </c>
      <c r="Z3141" t="s">
        <v>36742</v>
      </c>
      <c r="AH3141" s="27"/>
      <c r="AI3141" t="s">
        <v>39441</v>
      </c>
      <c r="AJ3141" t="s">
        <v>39442</v>
      </c>
    </row>
    <row r="3142" spans="1:36" ht="17.25" hidden="1" customHeight="1" x14ac:dyDescent="0.2">
      <c r="A3142" s="4" t="s">
        <v>39468</v>
      </c>
      <c r="B3142" t="s">
        <v>38390</v>
      </c>
      <c r="C3142" t="s">
        <v>39469</v>
      </c>
      <c r="D3142" t="s">
        <v>39470</v>
      </c>
      <c r="E3142" t="s">
        <v>38909</v>
      </c>
      <c r="F3142" t="s">
        <v>86</v>
      </c>
      <c r="G3142" s="5">
        <v>72</v>
      </c>
      <c r="H3142" t="s">
        <v>486</v>
      </c>
      <c r="I3142" t="s">
        <v>43</v>
      </c>
      <c r="J3142" t="s">
        <v>44</v>
      </c>
      <c r="K3142" t="s">
        <v>45</v>
      </c>
      <c r="M3142" t="s">
        <v>5341</v>
      </c>
      <c r="N3142" s="6">
        <v>2026</v>
      </c>
      <c r="R3142" s="7">
        <v>50.098559999999999</v>
      </c>
      <c r="S3142" s="7">
        <v>8.6530799999999992</v>
      </c>
      <c r="T3142" t="s">
        <v>46</v>
      </c>
      <c r="U3142" t="s">
        <v>39471</v>
      </c>
      <c r="X3142" t="s">
        <v>38468</v>
      </c>
      <c r="Y3142" t="s">
        <v>36708</v>
      </c>
      <c r="Z3142" t="s">
        <v>36742</v>
      </c>
      <c r="AC3142" t="s">
        <v>39472</v>
      </c>
      <c r="AG3142" t="s">
        <v>39473</v>
      </c>
      <c r="AH3142" s="27"/>
      <c r="AI3142" t="s">
        <v>39474</v>
      </c>
      <c r="AJ3142" t="s">
        <v>39475</v>
      </c>
    </row>
    <row r="3143" spans="1:36" ht="17.25" hidden="1" customHeight="1" x14ac:dyDescent="0.2">
      <c r="A3143" s="4" t="s">
        <v>39468</v>
      </c>
      <c r="B3143" t="s">
        <v>38390</v>
      </c>
      <c r="C3143" t="s">
        <v>39469</v>
      </c>
      <c r="D3143" t="s">
        <v>39470</v>
      </c>
      <c r="E3143" t="s">
        <v>39476</v>
      </c>
      <c r="F3143" t="s">
        <v>86</v>
      </c>
      <c r="G3143" s="5">
        <v>72</v>
      </c>
      <c r="H3143" t="s">
        <v>486</v>
      </c>
      <c r="I3143" t="s">
        <v>43</v>
      </c>
      <c r="J3143" t="s">
        <v>44</v>
      </c>
      <c r="K3143" t="s">
        <v>45</v>
      </c>
      <c r="M3143" t="s">
        <v>5341</v>
      </c>
      <c r="N3143" s="6">
        <v>2026</v>
      </c>
      <c r="R3143" s="7">
        <v>50.098559999999999</v>
      </c>
      <c r="S3143" s="7">
        <v>8.6530799999999992</v>
      </c>
      <c r="T3143" t="s">
        <v>46</v>
      </c>
      <c r="U3143" t="s">
        <v>39471</v>
      </c>
      <c r="X3143" t="s">
        <v>38468</v>
      </c>
      <c r="Y3143" t="s">
        <v>36708</v>
      </c>
      <c r="Z3143" t="s">
        <v>36742</v>
      </c>
      <c r="AC3143" t="s">
        <v>39472</v>
      </c>
      <c r="AG3143" t="s">
        <v>39473</v>
      </c>
      <c r="AH3143" s="27"/>
      <c r="AI3143" t="s">
        <v>39474</v>
      </c>
      <c r="AJ3143" t="s">
        <v>39477</v>
      </c>
    </row>
    <row r="3144" spans="1:36" ht="17.25" hidden="1" customHeight="1" x14ac:dyDescent="0.2">
      <c r="A3144" s="4" t="s">
        <v>39468</v>
      </c>
      <c r="B3144" t="s">
        <v>38390</v>
      </c>
      <c r="C3144" t="s">
        <v>39469</v>
      </c>
      <c r="D3144" t="s">
        <v>39470</v>
      </c>
      <c r="E3144" t="s">
        <v>39481</v>
      </c>
      <c r="F3144" t="s">
        <v>8581</v>
      </c>
      <c r="G3144" s="5">
        <v>38.700000000000003</v>
      </c>
      <c r="H3144" t="s">
        <v>42</v>
      </c>
      <c r="I3144" t="s">
        <v>240</v>
      </c>
      <c r="J3144" t="s">
        <v>44</v>
      </c>
      <c r="M3144" t="s">
        <v>559</v>
      </c>
      <c r="N3144" s="6">
        <v>2018</v>
      </c>
      <c r="R3144" s="7">
        <v>50.098559999999999</v>
      </c>
      <c r="S3144" s="7">
        <v>8.6530799999999992</v>
      </c>
      <c r="T3144" t="s">
        <v>46</v>
      </c>
      <c r="U3144" t="s">
        <v>39471</v>
      </c>
      <c r="X3144" t="s">
        <v>38468</v>
      </c>
      <c r="Y3144" t="s">
        <v>36708</v>
      </c>
      <c r="Z3144" t="s">
        <v>36742</v>
      </c>
      <c r="AA3144" t="s">
        <v>39482</v>
      </c>
      <c r="AC3144" t="s">
        <v>39472</v>
      </c>
      <c r="AG3144" t="s">
        <v>39473</v>
      </c>
      <c r="AH3144" s="27" t="s">
        <v>45</v>
      </c>
      <c r="AI3144" t="s">
        <v>39474</v>
      </c>
      <c r="AJ3144" t="s">
        <v>39483</v>
      </c>
    </row>
    <row r="3145" spans="1:36" ht="17.25" hidden="1" customHeight="1" x14ac:dyDescent="0.2">
      <c r="A3145" s="4" t="s">
        <v>39484</v>
      </c>
      <c r="B3145" t="s">
        <v>38390</v>
      </c>
      <c r="C3145" t="s">
        <v>39485</v>
      </c>
      <c r="D3145" t="s">
        <v>39486</v>
      </c>
      <c r="E3145" t="s">
        <v>39487</v>
      </c>
      <c r="F3145" t="s">
        <v>527</v>
      </c>
      <c r="G3145" s="5">
        <v>100</v>
      </c>
      <c r="H3145" t="s">
        <v>42</v>
      </c>
      <c r="I3145" t="s">
        <v>1323</v>
      </c>
      <c r="J3145" t="s">
        <v>44</v>
      </c>
      <c r="M3145" t="s">
        <v>5341</v>
      </c>
      <c r="N3145" s="6">
        <v>2020</v>
      </c>
      <c r="R3145" s="7">
        <v>50.026400000000002</v>
      </c>
      <c r="S3145" s="7">
        <v>8.2378999999999998</v>
      </c>
      <c r="T3145" t="s">
        <v>46</v>
      </c>
      <c r="U3145" t="s">
        <v>39488</v>
      </c>
      <c r="X3145" t="s">
        <v>39451</v>
      </c>
      <c r="Y3145" t="s">
        <v>36708</v>
      </c>
      <c r="Z3145" t="s">
        <v>36742</v>
      </c>
      <c r="AA3145" t="s">
        <v>39489</v>
      </c>
      <c r="AC3145" t="s">
        <v>39490</v>
      </c>
      <c r="AG3145" t="s">
        <v>39491</v>
      </c>
      <c r="AH3145" s="27">
        <v>1282029</v>
      </c>
      <c r="AI3145" t="s">
        <v>39492</v>
      </c>
      <c r="AJ3145" t="s">
        <v>39493</v>
      </c>
    </row>
    <row r="3146" spans="1:36" ht="17.25" hidden="1" customHeight="1" x14ac:dyDescent="0.2">
      <c r="A3146" s="4" t="s">
        <v>39509</v>
      </c>
      <c r="B3146" t="s">
        <v>38390</v>
      </c>
      <c r="C3146" t="s">
        <v>39510</v>
      </c>
      <c r="E3146" t="s">
        <v>191</v>
      </c>
      <c r="F3146" t="s">
        <v>527</v>
      </c>
      <c r="G3146" s="5">
        <v>300</v>
      </c>
      <c r="H3146" t="s">
        <v>486</v>
      </c>
      <c r="I3146" t="s">
        <v>65</v>
      </c>
      <c r="J3146" t="s">
        <v>44</v>
      </c>
      <c r="N3146" s="6">
        <v>2024</v>
      </c>
      <c r="P3146" s="25"/>
      <c r="R3146" s="7">
        <v>48.928080000000001</v>
      </c>
      <c r="S3146" s="7">
        <v>9.23109</v>
      </c>
      <c r="T3146" t="s">
        <v>46</v>
      </c>
      <c r="U3146" t="s">
        <v>39511</v>
      </c>
      <c r="X3146" t="s">
        <v>38402</v>
      </c>
      <c r="Y3146" t="s">
        <v>36708</v>
      </c>
      <c r="Z3146" t="s">
        <v>36742</v>
      </c>
      <c r="AG3146" t="s">
        <v>39512</v>
      </c>
      <c r="AH3146" s="27">
        <v>1296050</v>
      </c>
      <c r="AI3146" t="s">
        <v>39513</v>
      </c>
      <c r="AJ3146" t="s">
        <v>39516</v>
      </c>
    </row>
    <row r="3147" spans="1:36" ht="17.25" hidden="1" customHeight="1" x14ac:dyDescent="0.2">
      <c r="A3147" s="4" t="s">
        <v>39525</v>
      </c>
      <c r="B3147" t="s">
        <v>38390</v>
      </c>
      <c r="C3147" t="s">
        <v>39526</v>
      </c>
      <c r="E3147" t="s">
        <v>1673</v>
      </c>
      <c r="F3147" t="s">
        <v>37643</v>
      </c>
      <c r="G3147" s="5">
        <v>57</v>
      </c>
      <c r="H3147" t="s">
        <v>42</v>
      </c>
      <c r="I3147" t="s">
        <v>240</v>
      </c>
      <c r="J3147" t="s">
        <v>44</v>
      </c>
      <c r="N3147" s="6">
        <v>2020</v>
      </c>
      <c r="P3147" s="25"/>
      <c r="R3147" s="7">
        <v>49.042070000000002</v>
      </c>
      <c r="S3147" s="7">
        <v>8.3134999999999994</v>
      </c>
      <c r="T3147" t="s">
        <v>46</v>
      </c>
      <c r="U3147" t="s">
        <v>39527</v>
      </c>
      <c r="X3147" t="s">
        <v>38402</v>
      </c>
      <c r="Y3147" t="s">
        <v>36708</v>
      </c>
      <c r="Z3147" t="s">
        <v>36742</v>
      </c>
      <c r="AD3147" t="s">
        <v>880</v>
      </c>
      <c r="AE3147" t="s">
        <v>4970</v>
      </c>
      <c r="AH3147" s="27"/>
      <c r="AI3147" t="s">
        <v>39528</v>
      </c>
      <c r="AJ3147" t="s">
        <v>39530</v>
      </c>
    </row>
    <row r="3148" spans="1:36" ht="17.25" hidden="1" customHeight="1" x14ac:dyDescent="0.2">
      <c r="A3148" s="4" t="s">
        <v>39532</v>
      </c>
      <c r="B3148" t="s">
        <v>38390</v>
      </c>
      <c r="C3148" t="s">
        <v>39533</v>
      </c>
      <c r="E3148" t="s">
        <v>528</v>
      </c>
      <c r="F3148" t="s">
        <v>86</v>
      </c>
      <c r="G3148" s="5">
        <v>31.5</v>
      </c>
      <c r="H3148" t="s">
        <v>42</v>
      </c>
      <c r="I3148" t="s">
        <v>1323</v>
      </c>
      <c r="J3148" t="s">
        <v>44</v>
      </c>
      <c r="N3148" s="24">
        <v>2020</v>
      </c>
      <c r="R3148" s="7">
        <v>50.956499999999998</v>
      </c>
      <c r="S3148" s="7">
        <v>7.0484</v>
      </c>
      <c r="T3148" t="s">
        <v>46</v>
      </c>
      <c r="U3148" t="s">
        <v>39534</v>
      </c>
      <c r="X3148" t="s">
        <v>39172</v>
      </c>
      <c r="Y3148" t="s">
        <v>36708</v>
      </c>
      <c r="Z3148" t="s">
        <v>36742</v>
      </c>
      <c r="AA3148" t="s">
        <v>39535</v>
      </c>
      <c r="AI3148" t="s">
        <v>39536</v>
      </c>
      <c r="AJ3148" t="s">
        <v>39537</v>
      </c>
    </row>
    <row r="3149" spans="1:36" ht="17.25" hidden="1" customHeight="1" x14ac:dyDescent="0.2">
      <c r="A3149" s="4" t="s">
        <v>39546</v>
      </c>
      <c r="B3149" t="s">
        <v>38390</v>
      </c>
      <c r="C3149" t="s">
        <v>39547</v>
      </c>
      <c r="E3149" t="s">
        <v>56</v>
      </c>
      <c r="F3149" t="s">
        <v>39548</v>
      </c>
      <c r="G3149" s="5">
        <v>25</v>
      </c>
      <c r="H3149" t="s">
        <v>42</v>
      </c>
      <c r="I3149" t="s">
        <v>65</v>
      </c>
      <c r="J3149" t="s">
        <v>44</v>
      </c>
      <c r="N3149" s="6">
        <v>2015</v>
      </c>
      <c r="R3149" s="7">
        <v>49.052100000000003</v>
      </c>
      <c r="S3149" s="7">
        <v>8.3213000000000008</v>
      </c>
      <c r="T3149" t="s">
        <v>504</v>
      </c>
      <c r="U3149" t="s">
        <v>39549</v>
      </c>
      <c r="X3149" t="s">
        <v>38402</v>
      </c>
      <c r="Y3149" t="s">
        <v>36708</v>
      </c>
      <c r="Z3149" t="s">
        <v>36742</v>
      </c>
      <c r="AD3149" t="s">
        <v>880</v>
      </c>
      <c r="AE3149" t="s">
        <v>881</v>
      </c>
      <c r="AF3149" t="s">
        <v>5000</v>
      </c>
      <c r="AG3149" t="s">
        <v>39550</v>
      </c>
      <c r="AH3149" s="27">
        <v>1262758</v>
      </c>
      <c r="AI3149" t="s">
        <v>39551</v>
      </c>
      <c r="AJ3149" t="s">
        <v>39553</v>
      </c>
    </row>
    <row r="3150" spans="1:36" ht="17.25" hidden="1" customHeight="1" x14ac:dyDescent="0.2">
      <c r="A3150" s="4" t="s">
        <v>39554</v>
      </c>
      <c r="B3150" t="s">
        <v>38390</v>
      </c>
      <c r="C3150" t="s">
        <v>39555</v>
      </c>
      <c r="E3150" t="s">
        <v>39556</v>
      </c>
      <c r="F3150" t="s">
        <v>86</v>
      </c>
      <c r="G3150" s="5">
        <v>445</v>
      </c>
      <c r="H3150" t="s">
        <v>42</v>
      </c>
      <c r="I3150" t="s">
        <v>240</v>
      </c>
      <c r="J3150" t="s">
        <v>559</v>
      </c>
      <c r="K3150" t="s">
        <v>97</v>
      </c>
      <c r="N3150" s="6">
        <v>2016</v>
      </c>
      <c r="R3150" s="7">
        <v>53.128909999999998</v>
      </c>
      <c r="S3150" s="7">
        <v>8.6852400000000003</v>
      </c>
      <c r="T3150" t="s">
        <v>46</v>
      </c>
      <c r="U3150" t="s">
        <v>39092</v>
      </c>
      <c r="X3150" t="s">
        <v>39092</v>
      </c>
      <c r="Y3150" t="s">
        <v>36708</v>
      </c>
      <c r="Z3150" t="s">
        <v>36742</v>
      </c>
      <c r="AA3150" t="s">
        <v>39557</v>
      </c>
      <c r="AG3150" t="s">
        <v>39558</v>
      </c>
      <c r="AH3150" s="27">
        <v>1216119</v>
      </c>
      <c r="AI3150" t="s">
        <v>39559</v>
      </c>
      <c r="AJ3150" t="s">
        <v>39560</v>
      </c>
    </row>
    <row r="3151" spans="1:36" ht="17.25" hidden="1" customHeight="1" x14ac:dyDescent="0.2">
      <c r="A3151" s="4" t="s">
        <v>39601</v>
      </c>
      <c r="B3151" t="s">
        <v>38390</v>
      </c>
      <c r="C3151" t="s">
        <v>39602</v>
      </c>
      <c r="E3151" t="s">
        <v>58</v>
      </c>
      <c r="F3151" t="s">
        <v>86</v>
      </c>
      <c r="G3151" s="5">
        <v>460</v>
      </c>
      <c r="H3151" t="s">
        <v>42</v>
      </c>
      <c r="I3151" t="s">
        <v>43</v>
      </c>
      <c r="J3151" t="s">
        <v>44</v>
      </c>
      <c r="N3151" s="6">
        <v>2016</v>
      </c>
      <c r="R3151" s="7">
        <v>50.974899999999998</v>
      </c>
      <c r="S3151" s="7">
        <v>6.9880000000000004</v>
      </c>
      <c r="T3151" t="s">
        <v>46</v>
      </c>
      <c r="U3151" t="s">
        <v>39603</v>
      </c>
      <c r="X3151" t="s">
        <v>38460</v>
      </c>
      <c r="Y3151" t="s">
        <v>36708</v>
      </c>
      <c r="Z3151" t="s">
        <v>36742</v>
      </c>
      <c r="AA3151" t="s">
        <v>39609</v>
      </c>
      <c r="AG3151" t="s">
        <v>39605</v>
      </c>
      <c r="AH3151" s="27">
        <v>1222269</v>
      </c>
      <c r="AI3151" t="s">
        <v>39607</v>
      </c>
      <c r="AJ3151" t="s">
        <v>39610</v>
      </c>
    </row>
    <row r="3152" spans="1:36" ht="17.25" hidden="1" customHeight="1" x14ac:dyDescent="0.2">
      <c r="A3152" s="4" t="s">
        <v>39611</v>
      </c>
      <c r="B3152" t="s">
        <v>38390</v>
      </c>
      <c r="C3152" t="s">
        <v>39612</v>
      </c>
      <c r="E3152" t="s">
        <v>590</v>
      </c>
      <c r="F3152" t="s">
        <v>86</v>
      </c>
      <c r="G3152" s="5">
        <v>90</v>
      </c>
      <c r="H3152" t="s">
        <v>558</v>
      </c>
      <c r="I3152" t="s">
        <v>43</v>
      </c>
      <c r="J3152" t="s">
        <v>44</v>
      </c>
      <c r="N3152" s="6">
        <v>2025</v>
      </c>
      <c r="R3152" s="7">
        <v>51.042119999999997</v>
      </c>
      <c r="S3152" s="7">
        <v>13.708600000000001</v>
      </c>
      <c r="T3152" t="s">
        <v>46</v>
      </c>
      <c r="U3152" t="s">
        <v>8435</v>
      </c>
      <c r="X3152" t="s">
        <v>38453</v>
      </c>
      <c r="Y3152" t="s">
        <v>36708</v>
      </c>
      <c r="Z3152" t="s">
        <v>36742</v>
      </c>
      <c r="AG3152" t="s">
        <v>39614</v>
      </c>
      <c r="AH3152" s="27"/>
      <c r="AI3152" t="s">
        <v>39615</v>
      </c>
      <c r="AJ3152" t="s">
        <v>39620</v>
      </c>
    </row>
    <row r="3153" spans="1:36" ht="17.25" hidden="1" customHeight="1" x14ac:dyDescent="0.2">
      <c r="A3153" s="4" t="s">
        <v>39644</v>
      </c>
      <c r="B3153" t="s">
        <v>38390</v>
      </c>
      <c r="C3153" t="s">
        <v>39645</v>
      </c>
      <c r="E3153" t="s">
        <v>38451</v>
      </c>
      <c r="F3153" t="s">
        <v>86</v>
      </c>
      <c r="G3153" s="5">
        <v>52</v>
      </c>
      <c r="H3153" t="s">
        <v>42</v>
      </c>
      <c r="I3153" t="s">
        <v>1323</v>
      </c>
      <c r="J3153" t="s">
        <v>44</v>
      </c>
      <c r="M3153" t="s">
        <v>559</v>
      </c>
      <c r="N3153" s="6">
        <v>2021</v>
      </c>
      <c r="R3153" s="7">
        <v>48.897300000000001</v>
      </c>
      <c r="S3153" s="7">
        <v>8.7245000000000008</v>
      </c>
      <c r="T3153" t="s">
        <v>46</v>
      </c>
      <c r="U3153" t="s">
        <v>39646</v>
      </c>
      <c r="X3153" t="s">
        <v>38402</v>
      </c>
      <c r="Y3153" t="s">
        <v>36708</v>
      </c>
      <c r="Z3153" t="s">
        <v>36742</v>
      </c>
      <c r="AG3153" t="s">
        <v>39647</v>
      </c>
      <c r="AH3153" s="27"/>
      <c r="AI3153" t="s">
        <v>39648</v>
      </c>
      <c r="AJ3153" t="s">
        <v>39649</v>
      </c>
    </row>
    <row r="3154" spans="1:36" ht="17.25" hidden="1" customHeight="1" x14ac:dyDescent="0.2">
      <c r="A3154" s="4" t="s">
        <v>39688</v>
      </c>
      <c r="B3154" t="s">
        <v>38390</v>
      </c>
      <c r="C3154" t="s">
        <v>39689</v>
      </c>
      <c r="E3154" t="s">
        <v>40</v>
      </c>
      <c r="F3154" t="s">
        <v>39690</v>
      </c>
      <c r="G3154" s="5">
        <v>107</v>
      </c>
      <c r="H3154" t="s">
        <v>42</v>
      </c>
      <c r="I3154" t="s">
        <v>43</v>
      </c>
      <c r="J3154" t="s">
        <v>44</v>
      </c>
      <c r="N3154" s="6">
        <v>2016</v>
      </c>
      <c r="R3154" s="7">
        <v>50.855600000000003</v>
      </c>
      <c r="S3154" s="7">
        <v>6.9790999999999999</v>
      </c>
      <c r="T3154" t="s">
        <v>46</v>
      </c>
      <c r="U3154" t="s">
        <v>39691</v>
      </c>
      <c r="X3154" t="s">
        <v>39172</v>
      </c>
      <c r="Y3154" t="s">
        <v>36708</v>
      </c>
      <c r="Z3154" t="s">
        <v>36742</v>
      </c>
      <c r="AA3154" t="s">
        <v>39692</v>
      </c>
      <c r="AD3154" t="s">
        <v>880</v>
      </c>
      <c r="AE3154" t="s">
        <v>881</v>
      </c>
      <c r="AG3154" t="s">
        <v>39693</v>
      </c>
      <c r="AH3154" s="27">
        <v>1169008</v>
      </c>
      <c r="AI3154" t="s">
        <v>39694</v>
      </c>
      <c r="AJ3154" t="s">
        <v>39695</v>
      </c>
    </row>
    <row r="3155" spans="1:36" ht="17.25" hidden="1" customHeight="1" x14ac:dyDescent="0.2">
      <c r="A3155" s="4" t="s">
        <v>39705</v>
      </c>
      <c r="B3155" t="s">
        <v>38390</v>
      </c>
      <c r="C3155" t="s">
        <v>39706</v>
      </c>
      <c r="D3155" t="s">
        <v>39707</v>
      </c>
      <c r="E3155" t="s">
        <v>528</v>
      </c>
      <c r="F3155" t="s">
        <v>86</v>
      </c>
      <c r="G3155" s="5">
        <v>50</v>
      </c>
      <c r="H3155" t="s">
        <v>42</v>
      </c>
      <c r="I3155" t="s">
        <v>1323</v>
      </c>
      <c r="J3155" t="s">
        <v>44</v>
      </c>
      <c r="N3155" s="6">
        <v>2022</v>
      </c>
      <c r="R3155" s="7">
        <v>49.2239</v>
      </c>
      <c r="S3155" s="7">
        <v>7.0148999999999999</v>
      </c>
      <c r="T3155" t="s">
        <v>46</v>
      </c>
      <c r="U3155" t="s">
        <v>39708</v>
      </c>
      <c r="X3155" t="s">
        <v>38717</v>
      </c>
      <c r="Y3155" t="s">
        <v>36708</v>
      </c>
      <c r="Z3155" t="s">
        <v>36742</v>
      </c>
      <c r="AC3155" t="s">
        <v>39710</v>
      </c>
      <c r="AG3155" t="s">
        <v>39718</v>
      </c>
      <c r="AH3155" s="27">
        <v>1309735</v>
      </c>
      <c r="AI3155" t="s">
        <v>39713</v>
      </c>
      <c r="AJ3155" t="s">
        <v>39719</v>
      </c>
    </row>
    <row r="3156" spans="1:36" ht="17.25" hidden="1" customHeight="1" x14ac:dyDescent="0.2">
      <c r="A3156" s="4" t="s">
        <v>39729</v>
      </c>
      <c r="B3156" t="s">
        <v>38390</v>
      </c>
      <c r="C3156" t="s">
        <v>39730</v>
      </c>
      <c r="E3156" t="s">
        <v>39742</v>
      </c>
      <c r="F3156" t="s">
        <v>24463</v>
      </c>
      <c r="G3156" s="5">
        <v>55</v>
      </c>
      <c r="H3156" t="s">
        <v>42</v>
      </c>
      <c r="I3156" t="s">
        <v>240</v>
      </c>
      <c r="J3156" t="s">
        <v>44</v>
      </c>
      <c r="N3156" s="6">
        <v>2022</v>
      </c>
      <c r="R3156" s="7">
        <v>52.154730000000001</v>
      </c>
      <c r="S3156" s="7">
        <v>10.389430000000001</v>
      </c>
      <c r="T3156" t="s">
        <v>46</v>
      </c>
      <c r="U3156" t="s">
        <v>39731</v>
      </c>
      <c r="X3156" t="s">
        <v>38812</v>
      </c>
      <c r="Y3156" t="s">
        <v>36708</v>
      </c>
      <c r="Z3156" t="s">
        <v>36742</v>
      </c>
      <c r="AA3156" t="s">
        <v>39740</v>
      </c>
      <c r="AC3156" t="s">
        <v>39733</v>
      </c>
      <c r="AD3156" t="s">
        <v>880</v>
      </c>
      <c r="AE3156" t="s">
        <v>92</v>
      </c>
      <c r="AG3156" t="s">
        <v>39734</v>
      </c>
      <c r="AH3156" s="27"/>
      <c r="AI3156" t="s">
        <v>39735</v>
      </c>
      <c r="AJ3156" t="s">
        <v>39743</v>
      </c>
    </row>
    <row r="3157" spans="1:36" ht="17.25" hidden="1" customHeight="1" x14ac:dyDescent="0.2">
      <c r="A3157" s="4" t="s">
        <v>39729</v>
      </c>
      <c r="B3157" t="s">
        <v>38390</v>
      </c>
      <c r="C3157" t="s">
        <v>39730</v>
      </c>
      <c r="E3157" t="s">
        <v>39746</v>
      </c>
      <c r="F3157" t="s">
        <v>24463</v>
      </c>
      <c r="G3157" s="5">
        <v>35</v>
      </c>
      <c r="H3157" t="s">
        <v>42</v>
      </c>
      <c r="I3157" t="s">
        <v>240</v>
      </c>
      <c r="J3157" t="s">
        <v>44</v>
      </c>
      <c r="N3157" s="6">
        <v>2022</v>
      </c>
      <c r="R3157" s="7">
        <v>52.154730000000001</v>
      </c>
      <c r="S3157" s="7">
        <v>10.389430000000001</v>
      </c>
      <c r="T3157" t="s">
        <v>46</v>
      </c>
      <c r="U3157" t="s">
        <v>39731</v>
      </c>
      <c r="X3157" t="s">
        <v>38812</v>
      </c>
      <c r="Y3157" t="s">
        <v>36708</v>
      </c>
      <c r="Z3157" t="s">
        <v>36742</v>
      </c>
      <c r="AA3157" t="s">
        <v>39740</v>
      </c>
      <c r="AC3157" t="s">
        <v>39733</v>
      </c>
      <c r="AD3157" t="s">
        <v>880</v>
      </c>
      <c r="AE3157" t="s">
        <v>92</v>
      </c>
      <c r="AG3157" t="s">
        <v>39734</v>
      </c>
      <c r="AH3157" s="27"/>
      <c r="AI3157" t="s">
        <v>39735</v>
      </c>
      <c r="AJ3157" t="s">
        <v>39747</v>
      </c>
    </row>
    <row r="3158" spans="1:36" ht="17.25" hidden="1" customHeight="1" x14ac:dyDescent="0.2">
      <c r="A3158" s="4" t="s">
        <v>39765</v>
      </c>
      <c r="B3158" t="s">
        <v>38390</v>
      </c>
      <c r="C3158" t="s">
        <v>39766</v>
      </c>
      <c r="E3158" t="s">
        <v>565</v>
      </c>
      <c r="F3158" t="s">
        <v>86</v>
      </c>
      <c r="G3158" s="5">
        <v>138</v>
      </c>
      <c r="H3158" t="s">
        <v>139</v>
      </c>
      <c r="I3158" t="s">
        <v>43</v>
      </c>
      <c r="J3158" t="s">
        <v>44</v>
      </c>
      <c r="K3158" t="s">
        <v>97</v>
      </c>
      <c r="M3158" t="s">
        <v>5341</v>
      </c>
      <c r="N3158" s="6">
        <v>2023</v>
      </c>
      <c r="R3158" s="7">
        <v>51.600639999999999</v>
      </c>
      <c r="S3158" s="7">
        <v>7.0046099999999996</v>
      </c>
      <c r="T3158" t="s">
        <v>46</v>
      </c>
      <c r="U3158" t="s">
        <v>39767</v>
      </c>
      <c r="W3158" t="s">
        <v>39767</v>
      </c>
      <c r="X3158" t="s">
        <v>38460</v>
      </c>
      <c r="Y3158" t="s">
        <v>36708</v>
      </c>
      <c r="Z3158" t="s">
        <v>36742</v>
      </c>
      <c r="AG3158" t="s">
        <v>39768</v>
      </c>
      <c r="AH3158" s="27" t="s">
        <v>39769</v>
      </c>
      <c r="AI3158" t="s">
        <v>39770</v>
      </c>
      <c r="AJ3158" t="s">
        <v>39771</v>
      </c>
    </row>
    <row r="3159" spans="1:36" ht="17.25" hidden="1" customHeight="1" x14ac:dyDescent="0.2">
      <c r="A3159" s="4" t="s">
        <v>39779</v>
      </c>
      <c r="B3159" t="s">
        <v>38390</v>
      </c>
      <c r="C3159" t="s">
        <v>39780</v>
      </c>
      <c r="E3159" t="s">
        <v>43</v>
      </c>
      <c r="F3159" t="s">
        <v>86</v>
      </c>
      <c r="G3159" s="5">
        <v>800</v>
      </c>
      <c r="H3159" t="s">
        <v>558</v>
      </c>
      <c r="I3159" t="s">
        <v>43</v>
      </c>
      <c r="J3159" t="s">
        <v>44</v>
      </c>
      <c r="K3159" t="s">
        <v>97</v>
      </c>
      <c r="M3159" t="s">
        <v>5341</v>
      </c>
      <c r="N3159" s="6">
        <v>2028</v>
      </c>
      <c r="R3159" s="7">
        <v>51.537855</v>
      </c>
      <c r="S3159" s="7">
        <v>14.353491999999999</v>
      </c>
      <c r="T3159" t="s">
        <v>46</v>
      </c>
      <c r="U3159" t="s">
        <v>39781</v>
      </c>
      <c r="X3159" t="s">
        <v>39782</v>
      </c>
      <c r="Y3159" t="s">
        <v>36708</v>
      </c>
      <c r="Z3159" t="s">
        <v>36742</v>
      </c>
      <c r="AH3159" s="27"/>
      <c r="AI3159" t="s">
        <v>39783</v>
      </c>
      <c r="AJ3159" t="s">
        <v>39784</v>
      </c>
    </row>
    <row r="3160" spans="1:36" ht="17.25" hidden="1" customHeight="1" x14ac:dyDescent="0.2">
      <c r="A3160" s="4" t="s">
        <v>39785</v>
      </c>
      <c r="B3160" t="s">
        <v>38390</v>
      </c>
      <c r="C3160" t="s">
        <v>39786</v>
      </c>
      <c r="E3160" t="s">
        <v>56</v>
      </c>
      <c r="F3160" t="s">
        <v>86</v>
      </c>
      <c r="G3160" s="5">
        <v>53</v>
      </c>
      <c r="H3160" t="s">
        <v>611</v>
      </c>
      <c r="I3160" t="s">
        <v>65</v>
      </c>
      <c r="J3160" t="s">
        <v>44</v>
      </c>
      <c r="N3160" s="6">
        <v>2025</v>
      </c>
      <c r="R3160" s="7">
        <v>51.476199999999999</v>
      </c>
      <c r="S3160" s="7">
        <v>13.889099999999999</v>
      </c>
      <c r="T3160" t="s">
        <v>46</v>
      </c>
      <c r="U3160" t="s">
        <v>39787</v>
      </c>
      <c r="X3160" t="s">
        <v>38409</v>
      </c>
      <c r="Y3160" t="s">
        <v>36708</v>
      </c>
      <c r="Z3160" t="s">
        <v>36742</v>
      </c>
      <c r="AD3160" t="s">
        <v>880</v>
      </c>
      <c r="AE3160" t="s">
        <v>254</v>
      </c>
      <c r="AF3160" t="s">
        <v>1869</v>
      </c>
      <c r="AG3160" t="s">
        <v>39789</v>
      </c>
      <c r="AH3160" s="6">
        <v>1298801</v>
      </c>
      <c r="AI3160" t="s">
        <v>39791</v>
      </c>
      <c r="AJ3160" t="s">
        <v>39793</v>
      </c>
    </row>
    <row r="3161" spans="1:36" ht="17.25" hidden="1" customHeight="1" x14ac:dyDescent="0.2">
      <c r="A3161" s="4" t="s">
        <v>39794</v>
      </c>
      <c r="B3161" t="s">
        <v>38390</v>
      </c>
      <c r="C3161" t="s">
        <v>39795</v>
      </c>
      <c r="E3161" t="s">
        <v>39796</v>
      </c>
      <c r="F3161" t="s">
        <v>570</v>
      </c>
      <c r="G3161" s="5">
        <v>334</v>
      </c>
      <c r="H3161" t="s">
        <v>42</v>
      </c>
      <c r="I3161" t="s">
        <v>240</v>
      </c>
      <c r="J3161" t="s">
        <v>44</v>
      </c>
      <c r="N3161" s="6">
        <v>2013</v>
      </c>
      <c r="R3161" s="7">
        <v>53.0959</v>
      </c>
      <c r="S3161" s="7">
        <v>14.2364</v>
      </c>
      <c r="T3161" t="s">
        <v>46</v>
      </c>
      <c r="U3161" t="s">
        <v>39797</v>
      </c>
      <c r="X3161" t="s">
        <v>38409</v>
      </c>
      <c r="Y3161" t="s">
        <v>36708</v>
      </c>
      <c r="Z3161" t="s">
        <v>36742</v>
      </c>
      <c r="AD3161" t="s">
        <v>880</v>
      </c>
      <c r="AE3161" t="s">
        <v>881</v>
      </c>
      <c r="AF3161" t="s">
        <v>52</v>
      </c>
      <c r="AG3161" t="s">
        <v>39798</v>
      </c>
      <c r="AH3161" s="27" t="s">
        <v>39799</v>
      </c>
      <c r="AI3161" t="s">
        <v>39800</v>
      </c>
      <c r="AJ3161" t="s">
        <v>39801</v>
      </c>
    </row>
    <row r="3162" spans="1:36" ht="17.25" hidden="1" customHeight="1" x14ac:dyDescent="0.2">
      <c r="A3162" s="4" t="s">
        <v>39809</v>
      </c>
      <c r="B3162" t="s">
        <v>38390</v>
      </c>
      <c r="C3162" t="s">
        <v>39810</v>
      </c>
      <c r="E3162" t="s">
        <v>40</v>
      </c>
      <c r="F3162" t="s">
        <v>86</v>
      </c>
      <c r="G3162" s="5">
        <v>106</v>
      </c>
      <c r="H3162" t="s">
        <v>42</v>
      </c>
      <c r="I3162" t="s">
        <v>240</v>
      </c>
      <c r="J3162" t="s">
        <v>44</v>
      </c>
      <c r="N3162" s="6">
        <v>2013</v>
      </c>
      <c r="R3162" s="7">
        <v>48.697200000000002</v>
      </c>
      <c r="S3162" s="7">
        <v>8.9992000000000001</v>
      </c>
      <c r="T3162" t="s">
        <v>46</v>
      </c>
      <c r="U3162" t="s">
        <v>39811</v>
      </c>
      <c r="X3162" t="s">
        <v>38402</v>
      </c>
      <c r="Y3162" t="s">
        <v>36708</v>
      </c>
      <c r="Z3162" t="s">
        <v>36742</v>
      </c>
      <c r="AA3162" t="s">
        <v>39812</v>
      </c>
      <c r="AD3162" t="s">
        <v>880</v>
      </c>
      <c r="AE3162" t="s">
        <v>5120</v>
      </c>
      <c r="AF3162" t="s">
        <v>1869</v>
      </c>
      <c r="AG3162" t="s">
        <v>39813</v>
      </c>
      <c r="AH3162" s="27" t="s">
        <v>45</v>
      </c>
      <c r="AI3162" t="s">
        <v>39814</v>
      </c>
      <c r="AJ3162" t="s">
        <v>39815</v>
      </c>
    </row>
    <row r="3163" spans="1:36" ht="17.25" hidden="1" customHeight="1" x14ac:dyDescent="0.2">
      <c r="A3163" s="4" t="s">
        <v>39824</v>
      </c>
      <c r="B3163" t="s">
        <v>38390</v>
      </c>
      <c r="C3163" t="s">
        <v>39825</v>
      </c>
      <c r="E3163" t="s">
        <v>65</v>
      </c>
      <c r="F3163" t="s">
        <v>86</v>
      </c>
      <c r="G3163" s="5">
        <v>20</v>
      </c>
      <c r="H3163" t="s">
        <v>42</v>
      </c>
      <c r="I3163" t="s">
        <v>65</v>
      </c>
      <c r="J3163" t="s">
        <v>44</v>
      </c>
      <c r="N3163" s="6">
        <v>2014</v>
      </c>
      <c r="R3163" s="7">
        <v>49.464179999999999</v>
      </c>
      <c r="S3163" s="7">
        <v>7.1489000000000003</v>
      </c>
      <c r="T3163" t="s">
        <v>46</v>
      </c>
      <c r="U3163" t="s">
        <v>39826</v>
      </c>
      <c r="X3163" t="s">
        <v>38717</v>
      </c>
      <c r="Y3163" t="s">
        <v>36708</v>
      </c>
      <c r="Z3163" t="s">
        <v>36742</v>
      </c>
      <c r="AA3163" t="s">
        <v>39827</v>
      </c>
      <c r="AG3163" t="s">
        <v>45</v>
      </c>
      <c r="AH3163" s="27" t="s">
        <v>45</v>
      </c>
      <c r="AI3163" t="s">
        <v>39828</v>
      </c>
      <c r="AJ3163" t="s">
        <v>39829</v>
      </c>
    </row>
    <row r="3164" spans="1:36" ht="17.25" hidden="1" customHeight="1" x14ac:dyDescent="0.2">
      <c r="A3164" s="4" t="s">
        <v>39830</v>
      </c>
      <c r="B3164" t="s">
        <v>38390</v>
      </c>
      <c r="C3164" t="s">
        <v>39831</v>
      </c>
      <c r="E3164" t="s">
        <v>40</v>
      </c>
      <c r="F3164" t="s">
        <v>86</v>
      </c>
      <c r="G3164" s="5">
        <v>163</v>
      </c>
      <c r="H3164" t="s">
        <v>42</v>
      </c>
      <c r="I3164" t="s">
        <v>43</v>
      </c>
      <c r="J3164" t="s">
        <v>44</v>
      </c>
      <c r="N3164" s="6">
        <v>2015</v>
      </c>
      <c r="R3164" s="7">
        <v>53.653469999999999</v>
      </c>
      <c r="S3164" s="7">
        <v>9.4943600000000004</v>
      </c>
      <c r="T3164" t="s">
        <v>46</v>
      </c>
      <c r="U3164" t="s">
        <v>39832</v>
      </c>
      <c r="X3164" t="s">
        <v>38393</v>
      </c>
      <c r="Y3164" t="s">
        <v>36708</v>
      </c>
      <c r="Z3164" t="s">
        <v>36742</v>
      </c>
      <c r="AA3164" t="s">
        <v>39833</v>
      </c>
      <c r="AG3164" t="s">
        <v>39834</v>
      </c>
      <c r="AH3164" s="27" t="s">
        <v>45</v>
      </c>
      <c r="AI3164" t="s">
        <v>39835</v>
      </c>
      <c r="AJ3164" t="s">
        <v>39836</v>
      </c>
    </row>
    <row r="3165" spans="1:36" ht="17.25" hidden="1" customHeight="1" x14ac:dyDescent="0.2">
      <c r="A3165" s="4" t="s">
        <v>39859</v>
      </c>
      <c r="B3165" t="s">
        <v>38390</v>
      </c>
      <c r="C3165" t="s">
        <v>39860</v>
      </c>
      <c r="E3165" t="s">
        <v>40</v>
      </c>
      <c r="F3165" t="s">
        <v>86</v>
      </c>
      <c r="G3165" s="5">
        <v>134</v>
      </c>
      <c r="H3165" t="s">
        <v>42</v>
      </c>
      <c r="I3165" t="s">
        <v>43</v>
      </c>
      <c r="J3165" t="s">
        <v>44</v>
      </c>
      <c r="N3165" s="6">
        <v>2015</v>
      </c>
      <c r="R3165" s="7">
        <v>51.86553</v>
      </c>
      <c r="S3165" s="7">
        <v>11.57381</v>
      </c>
      <c r="T3165" t="s">
        <v>46</v>
      </c>
      <c r="U3165" t="s">
        <v>39861</v>
      </c>
      <c r="X3165" t="s">
        <v>38545</v>
      </c>
      <c r="Y3165" t="s">
        <v>36708</v>
      </c>
      <c r="Z3165" t="s">
        <v>36742</v>
      </c>
      <c r="AA3165" t="s">
        <v>39862</v>
      </c>
      <c r="AD3165" t="s">
        <v>880</v>
      </c>
      <c r="AE3165" t="s">
        <v>254</v>
      </c>
      <c r="AF3165" t="s">
        <v>52</v>
      </c>
      <c r="AG3165" t="s">
        <v>39863</v>
      </c>
      <c r="AH3165" s="27" t="s">
        <v>39864</v>
      </c>
      <c r="AI3165" t="s">
        <v>39865</v>
      </c>
      <c r="AJ3165" t="s">
        <v>39866</v>
      </c>
    </row>
    <row r="3166" spans="1:36" ht="17.25" hidden="1" customHeight="1" x14ac:dyDescent="0.2">
      <c r="A3166" s="4" t="s">
        <v>39867</v>
      </c>
      <c r="B3166" t="s">
        <v>38390</v>
      </c>
      <c r="C3166" t="s">
        <v>39868</v>
      </c>
      <c r="E3166" t="s">
        <v>696</v>
      </c>
      <c r="F3166" t="s">
        <v>5127</v>
      </c>
      <c r="G3166" s="5">
        <v>53</v>
      </c>
      <c r="H3166" t="s">
        <v>486</v>
      </c>
      <c r="I3166" t="s">
        <v>65</v>
      </c>
      <c r="J3166" t="s">
        <v>44</v>
      </c>
      <c r="K3166" t="s">
        <v>87</v>
      </c>
      <c r="M3166" t="s">
        <v>5341</v>
      </c>
      <c r="N3166" s="6">
        <v>2025</v>
      </c>
      <c r="R3166" s="7">
        <v>48.813842180000002</v>
      </c>
      <c r="S3166" s="7">
        <v>9.2191931589999996</v>
      </c>
      <c r="T3166" t="s">
        <v>46</v>
      </c>
      <c r="U3166" t="s">
        <v>39869</v>
      </c>
      <c r="X3166" t="s">
        <v>39870</v>
      </c>
      <c r="Y3166" t="s">
        <v>36708</v>
      </c>
      <c r="Z3166" t="s">
        <v>36742</v>
      </c>
      <c r="AG3166" t="s">
        <v>39871</v>
      </c>
      <c r="AH3166" s="6">
        <v>1314429</v>
      </c>
      <c r="AI3166" t="s">
        <v>39872</v>
      </c>
      <c r="AJ3166" t="s">
        <v>39873</v>
      </c>
    </row>
    <row r="3167" spans="1:36" ht="17.25" hidden="1" customHeight="1" x14ac:dyDescent="0.2">
      <c r="A3167" s="4" t="s">
        <v>39867</v>
      </c>
      <c r="B3167" t="s">
        <v>38390</v>
      </c>
      <c r="C3167" t="s">
        <v>39868</v>
      </c>
      <c r="E3167" t="s">
        <v>703</v>
      </c>
      <c r="F3167" t="s">
        <v>5127</v>
      </c>
      <c r="G3167" s="5">
        <v>53</v>
      </c>
      <c r="H3167" t="s">
        <v>486</v>
      </c>
      <c r="I3167" t="s">
        <v>65</v>
      </c>
      <c r="J3167" t="s">
        <v>44</v>
      </c>
      <c r="K3167" t="s">
        <v>87</v>
      </c>
      <c r="M3167" t="s">
        <v>5341</v>
      </c>
      <c r="N3167" s="6">
        <v>2025</v>
      </c>
      <c r="R3167" s="7">
        <v>48.813842180000002</v>
      </c>
      <c r="S3167" s="7">
        <v>9.2191931589999996</v>
      </c>
      <c r="T3167" t="s">
        <v>46</v>
      </c>
      <c r="U3167" t="s">
        <v>39869</v>
      </c>
      <c r="X3167" t="s">
        <v>39870</v>
      </c>
      <c r="Y3167" t="s">
        <v>36708</v>
      </c>
      <c r="Z3167" t="s">
        <v>36742</v>
      </c>
      <c r="AG3167" t="s">
        <v>39871</v>
      </c>
      <c r="AH3167" s="6">
        <v>1314430</v>
      </c>
      <c r="AI3167" t="s">
        <v>39872</v>
      </c>
      <c r="AJ3167" t="s">
        <v>39874</v>
      </c>
    </row>
    <row r="3168" spans="1:36" ht="17.25" hidden="1" customHeight="1" x14ac:dyDescent="0.2">
      <c r="A3168" s="4" t="s">
        <v>39867</v>
      </c>
      <c r="B3168" t="s">
        <v>38390</v>
      </c>
      <c r="C3168" t="s">
        <v>39868</v>
      </c>
      <c r="E3168" t="s">
        <v>738</v>
      </c>
      <c r="F3168" t="s">
        <v>5127</v>
      </c>
      <c r="G3168" s="5">
        <v>53</v>
      </c>
      <c r="H3168" t="s">
        <v>486</v>
      </c>
      <c r="I3168" t="s">
        <v>65</v>
      </c>
      <c r="J3168" t="s">
        <v>44</v>
      </c>
      <c r="K3168" t="s">
        <v>87</v>
      </c>
      <c r="M3168" t="s">
        <v>5341</v>
      </c>
      <c r="N3168" s="6">
        <v>2025</v>
      </c>
      <c r="R3168" s="7">
        <v>48.813842180000002</v>
      </c>
      <c r="S3168" s="7">
        <v>9.2191931589999996</v>
      </c>
      <c r="T3168" t="s">
        <v>46</v>
      </c>
      <c r="U3168" t="s">
        <v>39869</v>
      </c>
      <c r="X3168" t="s">
        <v>39870</v>
      </c>
      <c r="Y3168" t="s">
        <v>36708</v>
      </c>
      <c r="Z3168" t="s">
        <v>36742</v>
      </c>
      <c r="AG3168" t="s">
        <v>39871</v>
      </c>
      <c r="AH3168" s="27">
        <v>1314431</v>
      </c>
      <c r="AI3168" t="s">
        <v>39872</v>
      </c>
      <c r="AJ3168" t="s">
        <v>39875</v>
      </c>
    </row>
    <row r="3169" spans="1:36" ht="17.25" hidden="1" customHeight="1" x14ac:dyDescent="0.2">
      <c r="A3169" s="4" t="s">
        <v>39926</v>
      </c>
      <c r="B3169" t="s">
        <v>38390</v>
      </c>
      <c r="C3169" t="s">
        <v>39927</v>
      </c>
      <c r="E3169" t="s">
        <v>39928</v>
      </c>
      <c r="F3169" t="s">
        <v>86</v>
      </c>
      <c r="G3169" s="5">
        <v>88</v>
      </c>
      <c r="H3169" t="s">
        <v>42</v>
      </c>
      <c r="I3169" t="s">
        <v>43</v>
      </c>
      <c r="J3169" t="s">
        <v>44</v>
      </c>
      <c r="N3169" s="6">
        <v>2014</v>
      </c>
      <c r="R3169" s="7">
        <v>47.805669999999999</v>
      </c>
      <c r="S3169" s="7">
        <v>10.902139999999999</v>
      </c>
      <c r="T3169" t="s">
        <v>46</v>
      </c>
      <c r="U3169" t="s">
        <v>39929</v>
      </c>
      <c r="X3169" t="s">
        <v>38510</v>
      </c>
      <c r="Y3169" t="s">
        <v>36708</v>
      </c>
      <c r="Z3169" t="s">
        <v>36742</v>
      </c>
      <c r="AA3169" t="s">
        <v>39930</v>
      </c>
      <c r="AD3169" t="s">
        <v>880</v>
      </c>
      <c r="AE3169" t="s">
        <v>4970</v>
      </c>
      <c r="AF3169" t="s">
        <v>5000</v>
      </c>
      <c r="AG3169" t="s">
        <v>39931</v>
      </c>
      <c r="AH3169" s="27" t="s">
        <v>39932</v>
      </c>
      <c r="AI3169" t="s">
        <v>39933</v>
      </c>
      <c r="AJ3169" t="s">
        <v>39934</v>
      </c>
    </row>
    <row r="3170" spans="1:36" ht="17.25" hidden="1" customHeight="1" x14ac:dyDescent="0.2">
      <c r="A3170" s="4" t="s">
        <v>39958</v>
      </c>
      <c r="B3170" t="s">
        <v>38390</v>
      </c>
      <c r="C3170" t="s">
        <v>39959</v>
      </c>
      <c r="E3170" t="s">
        <v>38476</v>
      </c>
      <c r="F3170" t="s">
        <v>86</v>
      </c>
      <c r="G3170" s="5">
        <v>24</v>
      </c>
      <c r="H3170" t="s">
        <v>42</v>
      </c>
      <c r="I3170" t="s">
        <v>1323</v>
      </c>
      <c r="J3170" t="s">
        <v>44</v>
      </c>
      <c r="N3170" s="6">
        <v>2021</v>
      </c>
      <c r="R3170" s="7">
        <v>49.249374000000003</v>
      </c>
      <c r="S3170" s="7">
        <v>6.8806459999999996</v>
      </c>
      <c r="T3170" t="s">
        <v>46</v>
      </c>
      <c r="U3170" t="s">
        <v>39960</v>
      </c>
      <c r="X3170" t="s">
        <v>39708</v>
      </c>
      <c r="Y3170" t="s">
        <v>36708</v>
      </c>
      <c r="Z3170" t="s">
        <v>36742</v>
      </c>
      <c r="AA3170" t="s">
        <v>39961</v>
      </c>
      <c r="AG3170" t="s">
        <v>39962</v>
      </c>
      <c r="AH3170" s="27">
        <v>1183290</v>
      </c>
      <c r="AI3170" t="s">
        <v>39963</v>
      </c>
      <c r="AJ3170" t="s">
        <v>39964</v>
      </c>
    </row>
    <row r="3171" spans="1:36" ht="17.25" hidden="1" customHeight="1" x14ac:dyDescent="0.2">
      <c r="A3171" s="4" t="s">
        <v>39958</v>
      </c>
      <c r="B3171" t="s">
        <v>38390</v>
      </c>
      <c r="C3171" t="s">
        <v>39959</v>
      </c>
      <c r="E3171" t="s">
        <v>39965</v>
      </c>
      <c r="F3171" t="s">
        <v>39966</v>
      </c>
      <c r="G3171" s="5">
        <v>51.9</v>
      </c>
      <c r="H3171" t="s">
        <v>486</v>
      </c>
      <c r="I3171" t="s">
        <v>1323</v>
      </c>
      <c r="J3171" t="s">
        <v>45</v>
      </c>
      <c r="K3171" t="s">
        <v>87</v>
      </c>
      <c r="N3171" s="6">
        <v>2026</v>
      </c>
      <c r="R3171" s="7">
        <v>49.249374000000003</v>
      </c>
      <c r="S3171" s="7">
        <v>6.8806459999999996</v>
      </c>
      <c r="T3171" t="s">
        <v>46</v>
      </c>
      <c r="U3171" t="s">
        <v>39960</v>
      </c>
      <c r="X3171" t="s">
        <v>39708</v>
      </c>
      <c r="Y3171" t="s">
        <v>36708</v>
      </c>
      <c r="Z3171" t="s">
        <v>36742</v>
      </c>
      <c r="AA3171" t="s">
        <v>39961</v>
      </c>
      <c r="AG3171" t="s">
        <v>39962</v>
      </c>
      <c r="AH3171" s="27"/>
      <c r="AI3171" t="s">
        <v>39963</v>
      </c>
      <c r="AJ3171" t="s">
        <v>39967</v>
      </c>
    </row>
    <row r="3172" spans="1:36" ht="17.25" hidden="1" customHeight="1" x14ac:dyDescent="0.2">
      <c r="A3172" s="4" t="s">
        <v>39974</v>
      </c>
      <c r="B3172" t="s">
        <v>38390</v>
      </c>
      <c r="C3172" t="s">
        <v>39975</v>
      </c>
      <c r="E3172" t="s">
        <v>565</v>
      </c>
      <c r="F3172" t="s">
        <v>86</v>
      </c>
      <c r="G3172" s="5">
        <v>440</v>
      </c>
      <c r="H3172" t="s">
        <v>486</v>
      </c>
      <c r="I3172" t="s">
        <v>43</v>
      </c>
      <c r="J3172" t="s">
        <v>44</v>
      </c>
      <c r="K3172" t="s">
        <v>45</v>
      </c>
      <c r="L3172" t="s">
        <v>45</v>
      </c>
      <c r="M3172" t="s">
        <v>5341</v>
      </c>
      <c r="N3172" s="6">
        <v>2024</v>
      </c>
      <c r="R3172" s="7">
        <v>53.566837</v>
      </c>
      <c r="S3172" s="7">
        <v>9.7256959999999992</v>
      </c>
      <c r="T3172" t="s">
        <v>46</v>
      </c>
      <c r="U3172" t="s">
        <v>39976</v>
      </c>
      <c r="X3172" t="s">
        <v>38478</v>
      </c>
      <c r="Y3172" t="s">
        <v>36708</v>
      </c>
      <c r="Z3172" t="s">
        <v>36742</v>
      </c>
      <c r="AG3172" t="s">
        <v>39977</v>
      </c>
      <c r="AH3172" s="27">
        <v>1240786</v>
      </c>
      <c r="AI3172" t="s">
        <v>39978</v>
      </c>
      <c r="AJ3172" t="s">
        <v>39979</v>
      </c>
    </row>
    <row r="3173" spans="1:36" ht="17.25" hidden="1" customHeight="1" x14ac:dyDescent="0.2">
      <c r="A3173" s="4" t="s">
        <v>39982</v>
      </c>
      <c r="B3173" t="s">
        <v>38390</v>
      </c>
      <c r="C3173" t="s">
        <v>39983</v>
      </c>
      <c r="E3173" t="s">
        <v>38909</v>
      </c>
      <c r="F3173" t="s">
        <v>86</v>
      </c>
      <c r="G3173" s="5">
        <v>63</v>
      </c>
      <c r="H3173" t="s">
        <v>42</v>
      </c>
      <c r="I3173" t="s">
        <v>43</v>
      </c>
      <c r="J3173" t="s">
        <v>44</v>
      </c>
      <c r="N3173" s="6">
        <v>2013</v>
      </c>
      <c r="R3173" s="7">
        <v>50.321129999999997</v>
      </c>
      <c r="S3173" s="7">
        <v>7.2339099999999998</v>
      </c>
      <c r="T3173" t="s">
        <v>46</v>
      </c>
      <c r="U3173" t="s">
        <v>39984</v>
      </c>
      <c r="X3173" t="s">
        <v>39451</v>
      </c>
      <c r="Y3173" t="s">
        <v>36708</v>
      </c>
      <c r="Z3173" t="s">
        <v>36742</v>
      </c>
      <c r="AA3173" t="s">
        <v>39985</v>
      </c>
      <c r="AD3173" t="s">
        <v>880</v>
      </c>
      <c r="AE3173" t="s">
        <v>4970</v>
      </c>
      <c r="AF3173" t="s">
        <v>5000</v>
      </c>
      <c r="AG3173" t="s">
        <v>45</v>
      </c>
      <c r="AH3173" s="27" t="s">
        <v>45</v>
      </c>
      <c r="AI3173" t="s">
        <v>39986</v>
      </c>
      <c r="AJ3173" t="s">
        <v>39987</v>
      </c>
    </row>
    <row r="3174" spans="1:36" ht="17.25" hidden="1" customHeight="1" x14ac:dyDescent="0.2">
      <c r="A3174" s="4" t="s">
        <v>40053</v>
      </c>
      <c r="B3174" t="s">
        <v>38390</v>
      </c>
      <c r="C3174" t="s">
        <v>40054</v>
      </c>
      <c r="D3174" t="s">
        <v>40055</v>
      </c>
      <c r="E3174" t="s">
        <v>40056</v>
      </c>
      <c r="F3174" t="s">
        <v>86</v>
      </c>
      <c r="G3174" s="5">
        <v>133</v>
      </c>
      <c r="H3174" t="s">
        <v>611</v>
      </c>
      <c r="I3174" t="s">
        <v>43</v>
      </c>
      <c r="J3174" t="s">
        <v>44</v>
      </c>
      <c r="K3174" t="s">
        <v>45</v>
      </c>
      <c r="L3174" t="s">
        <v>45</v>
      </c>
      <c r="M3174" t="s">
        <v>5341</v>
      </c>
      <c r="N3174" s="6">
        <v>2022</v>
      </c>
      <c r="R3174" s="7">
        <v>52.431699999999999</v>
      </c>
      <c r="S3174" s="7">
        <v>10.786960000000001</v>
      </c>
      <c r="T3174" t="s">
        <v>46</v>
      </c>
      <c r="U3174" t="s">
        <v>40057</v>
      </c>
      <c r="X3174" t="s">
        <v>38393</v>
      </c>
      <c r="Y3174" t="s">
        <v>36708</v>
      </c>
      <c r="Z3174" t="s">
        <v>36742</v>
      </c>
      <c r="AA3174" t="s">
        <v>40058</v>
      </c>
      <c r="AG3174" t="s">
        <v>40059</v>
      </c>
      <c r="AH3174" s="27" t="s">
        <v>40060</v>
      </c>
      <c r="AI3174" t="s">
        <v>40061</v>
      </c>
      <c r="AJ3174" t="s">
        <v>40062</v>
      </c>
    </row>
    <row r="3175" spans="1:36" ht="17.25" hidden="1" customHeight="1" x14ac:dyDescent="0.2">
      <c r="A3175" s="4" t="s">
        <v>40063</v>
      </c>
      <c r="B3175" t="s">
        <v>38390</v>
      </c>
      <c r="C3175" t="s">
        <v>40064</v>
      </c>
      <c r="E3175" t="s">
        <v>40065</v>
      </c>
      <c r="F3175" t="s">
        <v>86</v>
      </c>
      <c r="G3175" s="5">
        <v>144</v>
      </c>
      <c r="H3175" t="s">
        <v>42</v>
      </c>
      <c r="I3175" t="s">
        <v>43</v>
      </c>
      <c r="J3175" t="s">
        <v>44</v>
      </c>
      <c r="K3175" t="s">
        <v>45</v>
      </c>
      <c r="L3175" t="s">
        <v>45</v>
      </c>
      <c r="M3175" t="s">
        <v>5341</v>
      </c>
      <c r="N3175" s="6">
        <v>2022</v>
      </c>
      <c r="R3175" s="7">
        <v>52.441540000000003</v>
      </c>
      <c r="S3175" s="7">
        <v>10.76507</v>
      </c>
      <c r="T3175" t="s">
        <v>46</v>
      </c>
      <c r="U3175" t="s">
        <v>40057</v>
      </c>
      <c r="X3175" t="s">
        <v>38393</v>
      </c>
      <c r="Y3175" t="s">
        <v>36708</v>
      </c>
      <c r="Z3175" t="s">
        <v>36742</v>
      </c>
      <c r="AA3175" t="s">
        <v>40066</v>
      </c>
      <c r="AG3175" t="s">
        <v>40067</v>
      </c>
      <c r="AH3175" s="27" t="s">
        <v>40068</v>
      </c>
      <c r="AI3175" t="s">
        <v>40069</v>
      </c>
      <c r="AJ3175" t="s">
        <v>40070</v>
      </c>
    </row>
    <row r="3176" spans="1:36" ht="17.25" hidden="1" customHeight="1" x14ac:dyDescent="0.2">
      <c r="A3176" s="4" t="s">
        <v>40063</v>
      </c>
      <c r="B3176" t="s">
        <v>38390</v>
      </c>
      <c r="C3176" t="s">
        <v>40064</v>
      </c>
      <c r="E3176" t="s">
        <v>40071</v>
      </c>
      <c r="F3176" t="s">
        <v>86</v>
      </c>
      <c r="G3176" s="5">
        <v>144</v>
      </c>
      <c r="H3176" t="s">
        <v>42</v>
      </c>
      <c r="I3176" t="s">
        <v>43</v>
      </c>
      <c r="J3176" t="s">
        <v>44</v>
      </c>
      <c r="K3176" t="s">
        <v>45</v>
      </c>
      <c r="L3176" t="s">
        <v>45</v>
      </c>
      <c r="M3176" t="s">
        <v>5341</v>
      </c>
      <c r="N3176" s="6">
        <v>2022</v>
      </c>
      <c r="R3176" s="7">
        <v>52.441540000000003</v>
      </c>
      <c r="S3176" s="7">
        <v>10.76507</v>
      </c>
      <c r="T3176" t="s">
        <v>46</v>
      </c>
      <c r="U3176" t="s">
        <v>40057</v>
      </c>
      <c r="X3176" t="s">
        <v>38393</v>
      </c>
      <c r="Y3176" t="s">
        <v>36708</v>
      </c>
      <c r="Z3176" t="s">
        <v>36742</v>
      </c>
      <c r="AA3176" t="s">
        <v>40072</v>
      </c>
      <c r="AG3176" t="s">
        <v>40067</v>
      </c>
      <c r="AH3176" s="27" t="s">
        <v>40073</v>
      </c>
      <c r="AI3176" t="s">
        <v>40069</v>
      </c>
      <c r="AJ3176" t="s">
        <v>40074</v>
      </c>
    </row>
    <row r="3177" spans="1:36" ht="17.25" hidden="1" customHeight="1" x14ac:dyDescent="0.2">
      <c r="A3177" s="4" t="s">
        <v>40083</v>
      </c>
      <c r="B3177" t="s">
        <v>40084</v>
      </c>
      <c r="C3177" t="s">
        <v>40085</v>
      </c>
      <c r="E3177" t="s">
        <v>40</v>
      </c>
      <c r="F3177" t="s">
        <v>617</v>
      </c>
      <c r="G3177" s="5">
        <v>85.8</v>
      </c>
      <c r="H3177" t="s">
        <v>42</v>
      </c>
      <c r="I3177" t="s">
        <v>528</v>
      </c>
      <c r="N3177" s="6">
        <v>2019</v>
      </c>
      <c r="R3177" s="7">
        <v>36.149020520998697</v>
      </c>
      <c r="S3177" s="7">
        <v>-5.3642741719752198</v>
      </c>
      <c r="T3177" t="s">
        <v>46</v>
      </c>
      <c r="U3177" t="s">
        <v>40084</v>
      </c>
      <c r="X3177" t="s">
        <v>40084</v>
      </c>
      <c r="Y3177" t="s">
        <v>36708</v>
      </c>
      <c r="Z3177" t="s">
        <v>36709</v>
      </c>
      <c r="AH3177" s="27"/>
      <c r="AI3177" t="s">
        <v>40086</v>
      </c>
      <c r="AJ3177" t="s">
        <v>40087</v>
      </c>
    </row>
    <row r="3178" spans="1:36" ht="17.25" hidden="1" customHeight="1" x14ac:dyDescent="0.2">
      <c r="A3178" s="4" t="s">
        <v>40097</v>
      </c>
      <c r="B3178" t="s">
        <v>40089</v>
      </c>
      <c r="C3178" t="s">
        <v>40098</v>
      </c>
      <c r="E3178" t="s">
        <v>856</v>
      </c>
      <c r="F3178" t="s">
        <v>86</v>
      </c>
      <c r="G3178" s="24">
        <v>826</v>
      </c>
      <c r="H3178" t="s">
        <v>42</v>
      </c>
      <c r="I3178" t="s">
        <v>43</v>
      </c>
      <c r="J3178" t="s">
        <v>559</v>
      </c>
      <c r="K3178" t="s">
        <v>24824</v>
      </c>
      <c r="L3178" t="s">
        <v>45</v>
      </c>
      <c r="N3178" s="27">
        <v>2022</v>
      </c>
      <c r="R3178" s="7">
        <v>38.358499999999999</v>
      </c>
      <c r="S3178" s="7">
        <v>22.688300000000002</v>
      </c>
      <c r="T3178" t="s">
        <v>46</v>
      </c>
      <c r="U3178" t="s">
        <v>40099</v>
      </c>
      <c r="X3178" t="s">
        <v>40100</v>
      </c>
      <c r="Y3178" t="s">
        <v>36708</v>
      </c>
      <c r="Z3178" t="s">
        <v>36709</v>
      </c>
      <c r="AC3178" t="s">
        <v>40101</v>
      </c>
      <c r="AD3178" t="s">
        <v>5000</v>
      </c>
      <c r="AE3178" t="s">
        <v>40102</v>
      </c>
      <c r="AF3178" t="s">
        <v>52</v>
      </c>
      <c r="AG3178" t="s">
        <v>40103</v>
      </c>
      <c r="AH3178" s="27">
        <v>1290932</v>
      </c>
      <c r="AI3178" t="s">
        <v>40104</v>
      </c>
      <c r="AJ3178" t="s">
        <v>40108</v>
      </c>
    </row>
    <row r="3179" spans="1:36" ht="17.25" hidden="1" customHeight="1" x14ac:dyDescent="0.2">
      <c r="A3179" s="4" t="s">
        <v>40116</v>
      </c>
      <c r="B3179" t="s">
        <v>40089</v>
      </c>
      <c r="C3179" t="s">
        <v>40117</v>
      </c>
      <c r="E3179" t="s">
        <v>40</v>
      </c>
      <c r="F3179" t="s">
        <v>86</v>
      </c>
      <c r="G3179" s="24">
        <v>417</v>
      </c>
      <c r="H3179" t="s">
        <v>42</v>
      </c>
      <c r="I3179" t="s">
        <v>43</v>
      </c>
      <c r="J3179" t="s">
        <v>559</v>
      </c>
      <c r="N3179" s="27">
        <v>2013</v>
      </c>
      <c r="R3179" s="7">
        <v>38.389600000000002</v>
      </c>
      <c r="S3179" s="7">
        <v>24.052399999999999</v>
      </c>
      <c r="T3179" t="s">
        <v>46</v>
      </c>
      <c r="U3179" t="s">
        <v>40118</v>
      </c>
      <c r="X3179" t="s">
        <v>40119</v>
      </c>
      <c r="Y3179" t="s">
        <v>36708</v>
      </c>
      <c r="Z3179" t="s">
        <v>36709</v>
      </c>
      <c r="AG3179" t="s">
        <v>40120</v>
      </c>
      <c r="AH3179" s="27">
        <v>1185260</v>
      </c>
      <c r="AI3179" t="s">
        <v>40121</v>
      </c>
      <c r="AJ3179" t="s">
        <v>40122</v>
      </c>
    </row>
    <row r="3180" spans="1:36" ht="17.25" hidden="1" customHeight="1" x14ac:dyDescent="0.2">
      <c r="A3180" s="4" t="s">
        <v>40156</v>
      </c>
      <c r="B3180" t="s">
        <v>40089</v>
      </c>
      <c r="C3180" t="s">
        <v>40157</v>
      </c>
      <c r="E3180" t="s">
        <v>40</v>
      </c>
      <c r="F3180" t="s">
        <v>86</v>
      </c>
      <c r="G3180" s="24">
        <v>651</v>
      </c>
      <c r="H3180" t="s">
        <v>486</v>
      </c>
      <c r="I3180" t="s">
        <v>43</v>
      </c>
      <c r="J3180" t="s">
        <v>45</v>
      </c>
      <c r="K3180" t="s">
        <v>45</v>
      </c>
      <c r="L3180" t="s">
        <v>45</v>
      </c>
      <c r="N3180" s="27">
        <v>2024</v>
      </c>
      <c r="R3180" s="7">
        <v>38.237634999999997</v>
      </c>
      <c r="S3180" s="7">
        <v>22.958936000000001</v>
      </c>
      <c r="T3180" t="s">
        <v>504</v>
      </c>
      <c r="U3180" t="s">
        <v>40158</v>
      </c>
      <c r="X3180" t="s">
        <v>40159</v>
      </c>
      <c r="Y3180" t="s">
        <v>36708</v>
      </c>
      <c r="Z3180" t="s">
        <v>36709</v>
      </c>
      <c r="AA3180" t="s">
        <v>36760</v>
      </c>
      <c r="AB3180" t="s">
        <v>36760</v>
      </c>
      <c r="AI3180" t="s">
        <v>40160</v>
      </c>
      <c r="AJ3180" t="s">
        <v>40161</v>
      </c>
    </row>
    <row r="3181" spans="1:36" ht="17.25" hidden="1" customHeight="1" x14ac:dyDescent="0.2">
      <c r="A3181" s="4" t="s">
        <v>40162</v>
      </c>
      <c r="B3181" t="s">
        <v>40089</v>
      </c>
      <c r="C3181" t="s">
        <v>40163</v>
      </c>
      <c r="E3181" t="s">
        <v>40</v>
      </c>
      <c r="F3181" t="s">
        <v>86</v>
      </c>
      <c r="G3181" s="24">
        <v>877</v>
      </c>
      <c r="H3181" t="s">
        <v>139</v>
      </c>
      <c r="I3181" t="s">
        <v>43</v>
      </c>
      <c r="J3181" t="s">
        <v>45</v>
      </c>
      <c r="K3181" t="s">
        <v>24824</v>
      </c>
      <c r="L3181" t="s">
        <v>45</v>
      </c>
      <c r="N3181" s="27">
        <v>2024</v>
      </c>
      <c r="P3181" s="25"/>
      <c r="R3181" s="7">
        <v>41.118130000000001</v>
      </c>
      <c r="S3181" s="7">
        <v>25.389420000000001</v>
      </c>
      <c r="T3181" t="s">
        <v>504</v>
      </c>
      <c r="U3181" t="s">
        <v>40164</v>
      </c>
      <c r="X3181" t="s">
        <v>40165</v>
      </c>
      <c r="Y3181" t="s">
        <v>36708</v>
      </c>
      <c r="Z3181" t="s">
        <v>36709</v>
      </c>
      <c r="AG3181" t="s">
        <v>40166</v>
      </c>
      <c r="AH3181" s="27">
        <v>1310913</v>
      </c>
      <c r="AI3181" t="s">
        <v>40167</v>
      </c>
      <c r="AJ3181" t="s">
        <v>40168</v>
      </c>
    </row>
    <row r="3182" spans="1:36" ht="17.25" hidden="1" customHeight="1" x14ac:dyDescent="0.2">
      <c r="A3182" s="4" t="s">
        <v>40169</v>
      </c>
      <c r="B3182" t="s">
        <v>40089</v>
      </c>
      <c r="C3182" t="s">
        <v>40170</v>
      </c>
      <c r="E3182" t="s">
        <v>40</v>
      </c>
      <c r="F3182" t="s">
        <v>86</v>
      </c>
      <c r="G3182" s="24">
        <v>665</v>
      </c>
      <c r="H3182" t="s">
        <v>486</v>
      </c>
      <c r="I3182" t="s">
        <v>43</v>
      </c>
      <c r="J3182" t="s">
        <v>45</v>
      </c>
      <c r="K3182" t="s">
        <v>45</v>
      </c>
      <c r="L3182" t="s">
        <v>45</v>
      </c>
      <c r="N3182" s="27">
        <v>2024</v>
      </c>
      <c r="P3182" s="25"/>
      <c r="R3182" s="7">
        <v>39.631070000000001</v>
      </c>
      <c r="S3182" s="7">
        <v>22.389130000000002</v>
      </c>
      <c r="T3182" t="s">
        <v>504</v>
      </c>
      <c r="U3182" t="s">
        <v>40171</v>
      </c>
      <c r="X3182" t="s">
        <v>40172</v>
      </c>
      <c r="Y3182" t="s">
        <v>36708</v>
      </c>
      <c r="Z3182" t="s">
        <v>36709</v>
      </c>
      <c r="AA3182" t="s">
        <v>36760</v>
      </c>
      <c r="AB3182" t="s">
        <v>36760</v>
      </c>
      <c r="AH3182" s="27"/>
      <c r="AI3182" t="s">
        <v>40173</v>
      </c>
      <c r="AJ3182" t="s">
        <v>40174</v>
      </c>
    </row>
    <row r="3183" spans="1:36" ht="17.25" hidden="1" customHeight="1" x14ac:dyDescent="0.2">
      <c r="A3183" s="4" t="s">
        <v>40195</v>
      </c>
      <c r="B3183" t="s">
        <v>40089</v>
      </c>
      <c r="C3183" t="s">
        <v>40196</v>
      </c>
      <c r="E3183" t="s">
        <v>40</v>
      </c>
      <c r="F3183" t="s">
        <v>86</v>
      </c>
      <c r="G3183" s="24">
        <v>870</v>
      </c>
      <c r="H3183" t="s">
        <v>486</v>
      </c>
      <c r="I3183" t="s">
        <v>43</v>
      </c>
      <c r="J3183" t="s">
        <v>45</v>
      </c>
      <c r="K3183" t="s">
        <v>45</v>
      </c>
      <c r="L3183" t="s">
        <v>45</v>
      </c>
      <c r="N3183" s="8">
        <v>2024</v>
      </c>
      <c r="R3183" s="7">
        <v>39.688611000000002</v>
      </c>
      <c r="S3183" s="7">
        <v>22.473889</v>
      </c>
      <c r="T3183" t="s">
        <v>504</v>
      </c>
      <c r="U3183" t="s">
        <v>40171</v>
      </c>
      <c r="X3183" t="s">
        <v>40172</v>
      </c>
      <c r="Y3183" t="s">
        <v>36708</v>
      </c>
      <c r="Z3183" t="s">
        <v>36709</v>
      </c>
      <c r="AA3183" t="s">
        <v>36760</v>
      </c>
      <c r="AB3183" t="s">
        <v>36760</v>
      </c>
      <c r="AI3183" t="s">
        <v>40197</v>
      </c>
      <c r="AJ3183" t="s">
        <v>40198</v>
      </c>
    </row>
    <row r="3184" spans="1:36" ht="17.25" hidden="1" customHeight="1" x14ac:dyDescent="0.2">
      <c r="A3184" s="4" t="s">
        <v>40211</v>
      </c>
      <c r="B3184" t="s">
        <v>40089</v>
      </c>
      <c r="C3184" t="s">
        <v>40212</v>
      </c>
      <c r="E3184" t="s">
        <v>40222</v>
      </c>
      <c r="F3184" t="s">
        <v>1618</v>
      </c>
      <c r="G3184" s="24">
        <v>35</v>
      </c>
      <c r="H3184" t="s">
        <v>42</v>
      </c>
      <c r="I3184" t="s">
        <v>1323</v>
      </c>
      <c r="N3184" s="8">
        <v>2019</v>
      </c>
      <c r="R3184" s="7">
        <v>35.34084</v>
      </c>
      <c r="S3184" s="7">
        <v>25.05105</v>
      </c>
      <c r="T3184" t="s">
        <v>46</v>
      </c>
      <c r="Y3184" t="s">
        <v>36708</v>
      </c>
      <c r="Z3184" t="s">
        <v>36709</v>
      </c>
      <c r="AB3184" t="s">
        <v>36760</v>
      </c>
      <c r="AG3184" t="s">
        <v>40214</v>
      </c>
      <c r="AI3184" t="s">
        <v>40216</v>
      </c>
      <c r="AJ3184" t="s">
        <v>40223</v>
      </c>
    </row>
    <row r="3185" spans="1:36" ht="17.25" hidden="1" customHeight="1" x14ac:dyDescent="0.2">
      <c r="A3185" s="4" t="s">
        <v>40229</v>
      </c>
      <c r="B3185" t="s">
        <v>40089</v>
      </c>
      <c r="C3185" t="s">
        <v>40230</v>
      </c>
      <c r="E3185" t="s">
        <v>565</v>
      </c>
      <c r="F3185" t="s">
        <v>86</v>
      </c>
      <c r="G3185" s="24">
        <v>406</v>
      </c>
      <c r="H3185" t="s">
        <v>42</v>
      </c>
      <c r="I3185" t="s">
        <v>43</v>
      </c>
      <c r="J3185" t="s">
        <v>45</v>
      </c>
      <c r="N3185" s="27">
        <v>2015</v>
      </c>
      <c r="R3185" s="7">
        <v>37.417448999999998</v>
      </c>
      <c r="S3185" s="7">
        <v>22.107892</v>
      </c>
      <c r="T3185" t="s">
        <v>46</v>
      </c>
      <c r="U3185" t="s">
        <v>40231</v>
      </c>
      <c r="X3185" t="s">
        <v>40232</v>
      </c>
      <c r="Y3185" t="s">
        <v>36708</v>
      </c>
      <c r="Z3185" t="s">
        <v>36709</v>
      </c>
      <c r="AA3185" t="s">
        <v>40233</v>
      </c>
      <c r="AC3185" t="s">
        <v>40231</v>
      </c>
      <c r="AG3185" t="s">
        <v>40234</v>
      </c>
      <c r="AH3185" s="8">
        <v>1199509</v>
      </c>
      <c r="AI3185" t="s">
        <v>40235</v>
      </c>
      <c r="AJ3185" t="s">
        <v>40236</v>
      </c>
    </row>
    <row r="3186" spans="1:36" ht="17.25" hidden="1" customHeight="1" x14ac:dyDescent="0.2">
      <c r="A3186" s="4" t="s">
        <v>40229</v>
      </c>
      <c r="B3186" t="s">
        <v>40089</v>
      </c>
      <c r="C3186" t="s">
        <v>40230</v>
      </c>
      <c r="E3186" t="s">
        <v>870</v>
      </c>
      <c r="F3186" t="s">
        <v>86</v>
      </c>
      <c r="G3186" s="24">
        <v>406</v>
      </c>
      <c r="H3186" t="s">
        <v>42</v>
      </c>
      <c r="I3186" t="s">
        <v>43</v>
      </c>
      <c r="J3186" t="s">
        <v>45</v>
      </c>
      <c r="N3186" s="27">
        <v>2015</v>
      </c>
      <c r="R3186" s="7">
        <v>37.417448999999998</v>
      </c>
      <c r="S3186" s="7">
        <v>22.107892</v>
      </c>
      <c r="T3186" t="s">
        <v>46</v>
      </c>
      <c r="U3186" t="s">
        <v>40231</v>
      </c>
      <c r="X3186" t="s">
        <v>40232</v>
      </c>
      <c r="Y3186" t="s">
        <v>36708</v>
      </c>
      <c r="Z3186" t="s">
        <v>36709</v>
      </c>
      <c r="AA3186" t="s">
        <v>40233</v>
      </c>
      <c r="AC3186" t="s">
        <v>40231</v>
      </c>
      <c r="AG3186" t="s">
        <v>40234</v>
      </c>
      <c r="AH3186" s="27">
        <v>1230025</v>
      </c>
      <c r="AI3186" t="s">
        <v>40235</v>
      </c>
      <c r="AJ3186" t="s">
        <v>40237</v>
      </c>
    </row>
    <row r="3187" spans="1:36" ht="17.25" hidden="1" customHeight="1" x14ac:dyDescent="0.2">
      <c r="A3187" s="4" t="s">
        <v>40239</v>
      </c>
      <c r="B3187" t="s">
        <v>40089</v>
      </c>
      <c r="C3187" t="s">
        <v>40240</v>
      </c>
      <c r="E3187" t="s">
        <v>40</v>
      </c>
      <c r="F3187" t="s">
        <v>86</v>
      </c>
      <c r="G3187" s="24">
        <v>610</v>
      </c>
      <c r="H3187" t="s">
        <v>486</v>
      </c>
      <c r="I3187" t="s">
        <v>43</v>
      </c>
      <c r="J3187" t="s">
        <v>44</v>
      </c>
      <c r="N3187" s="27">
        <v>2028</v>
      </c>
      <c r="R3187" s="7">
        <v>40.409706999999997</v>
      </c>
      <c r="S3187" s="7">
        <v>21.787572999999998</v>
      </c>
      <c r="T3187" t="s">
        <v>46</v>
      </c>
      <c r="U3187" t="s">
        <v>40241</v>
      </c>
      <c r="X3187" t="s">
        <v>40242</v>
      </c>
      <c r="Y3187" t="s">
        <v>36708</v>
      </c>
      <c r="Z3187" t="s">
        <v>36709</v>
      </c>
      <c r="AA3187" t="s">
        <v>36760</v>
      </c>
      <c r="AB3187" t="s">
        <v>36760</v>
      </c>
      <c r="AH3187" s="27"/>
      <c r="AI3187" t="s">
        <v>40243</v>
      </c>
      <c r="AJ3187" t="s">
        <v>40244</v>
      </c>
    </row>
    <row r="3188" spans="1:36" ht="17.25" hidden="1" customHeight="1" x14ac:dyDescent="0.2">
      <c r="A3188" s="4" t="s">
        <v>40245</v>
      </c>
      <c r="B3188" t="s">
        <v>40089</v>
      </c>
      <c r="C3188" t="s">
        <v>40246</v>
      </c>
      <c r="E3188" t="s">
        <v>38195</v>
      </c>
      <c r="F3188" t="s">
        <v>40257</v>
      </c>
      <c r="G3188" s="24">
        <v>120</v>
      </c>
      <c r="H3188" t="s">
        <v>42</v>
      </c>
      <c r="I3188" t="s">
        <v>1323</v>
      </c>
      <c r="N3188" s="27">
        <v>2014</v>
      </c>
      <c r="R3188" s="7">
        <v>36.378869999999999</v>
      </c>
      <c r="S3188" s="7">
        <v>28.01857</v>
      </c>
      <c r="T3188" t="s">
        <v>46</v>
      </c>
      <c r="Y3188" t="s">
        <v>36708</v>
      </c>
      <c r="Z3188" t="s">
        <v>36709</v>
      </c>
      <c r="AC3188" t="s">
        <v>40247</v>
      </c>
      <c r="AG3188" t="s">
        <v>40248</v>
      </c>
      <c r="AH3188" s="27">
        <v>1195882</v>
      </c>
      <c r="AI3188" t="s">
        <v>40250</v>
      </c>
      <c r="AJ3188" t="s">
        <v>40258</v>
      </c>
    </row>
    <row r="3189" spans="1:36" ht="17.25" hidden="1" customHeight="1" x14ac:dyDescent="0.2">
      <c r="A3189" s="4" t="s">
        <v>40302</v>
      </c>
      <c r="B3189" t="s">
        <v>40290</v>
      </c>
      <c r="C3189" t="s">
        <v>40303</v>
      </c>
      <c r="E3189" t="s">
        <v>56</v>
      </c>
      <c r="F3189" t="s">
        <v>86</v>
      </c>
      <c r="G3189" s="24">
        <v>50</v>
      </c>
      <c r="H3189" t="s">
        <v>42</v>
      </c>
      <c r="I3189" t="s">
        <v>43</v>
      </c>
      <c r="J3189" t="s">
        <v>44</v>
      </c>
      <c r="N3189" s="27">
        <v>2022</v>
      </c>
      <c r="R3189" s="7">
        <v>48.2453</v>
      </c>
      <c r="S3189" s="7">
        <v>20.647600000000001</v>
      </c>
      <c r="T3189" t="s">
        <v>46</v>
      </c>
      <c r="U3189" t="s">
        <v>40304</v>
      </c>
      <c r="X3189" t="s">
        <v>40305</v>
      </c>
      <c r="Y3189" t="s">
        <v>36708</v>
      </c>
      <c r="Z3189" t="s">
        <v>36915</v>
      </c>
      <c r="AD3189" t="s">
        <v>880</v>
      </c>
      <c r="AE3189" t="s">
        <v>36773</v>
      </c>
      <c r="AG3189" t="s">
        <v>40306</v>
      </c>
      <c r="AH3189" s="27">
        <v>1317929</v>
      </c>
      <c r="AI3189" t="s">
        <v>40308</v>
      </c>
      <c r="AJ3189" t="s">
        <v>40310</v>
      </c>
    </row>
    <row r="3190" spans="1:36" ht="17.25" hidden="1" customHeight="1" x14ac:dyDescent="0.2">
      <c r="A3190" s="4" t="s">
        <v>40402</v>
      </c>
      <c r="B3190" t="s">
        <v>40290</v>
      </c>
      <c r="C3190" t="s">
        <v>40403</v>
      </c>
      <c r="E3190" t="s">
        <v>565</v>
      </c>
      <c r="F3190" t="s">
        <v>86</v>
      </c>
      <c r="G3190" s="24">
        <v>500</v>
      </c>
      <c r="H3190" t="s">
        <v>486</v>
      </c>
      <c r="I3190" t="s">
        <v>43</v>
      </c>
      <c r="J3190" t="s">
        <v>45</v>
      </c>
      <c r="K3190" t="s">
        <v>45</v>
      </c>
      <c r="L3190" t="s">
        <v>45</v>
      </c>
      <c r="N3190" s="27">
        <v>2025</v>
      </c>
      <c r="R3190" s="7">
        <v>47.788600000000002</v>
      </c>
      <c r="S3190" s="7">
        <v>20.065999999999999</v>
      </c>
      <c r="T3190" t="s">
        <v>46</v>
      </c>
      <c r="U3190" t="s">
        <v>40404</v>
      </c>
      <c r="X3190" t="s">
        <v>40398</v>
      </c>
      <c r="Y3190" t="s">
        <v>36708</v>
      </c>
      <c r="Z3190" t="s">
        <v>36915</v>
      </c>
      <c r="AC3190" t="s">
        <v>40405</v>
      </c>
      <c r="AG3190" t="s">
        <v>40406</v>
      </c>
      <c r="AH3190" s="27">
        <v>1296596</v>
      </c>
      <c r="AI3190" t="s">
        <v>40407</v>
      </c>
      <c r="AJ3190" t="s">
        <v>40408</v>
      </c>
    </row>
    <row r="3191" spans="1:36" ht="17.25" hidden="1" customHeight="1" x14ac:dyDescent="0.2">
      <c r="A3191" s="4" t="s">
        <v>40413</v>
      </c>
      <c r="B3191" t="s">
        <v>40290</v>
      </c>
      <c r="C3191" t="s">
        <v>40414</v>
      </c>
      <c r="E3191" t="s">
        <v>40</v>
      </c>
      <c r="F3191" t="s">
        <v>86</v>
      </c>
      <c r="G3191" s="24">
        <v>50</v>
      </c>
      <c r="H3191" t="s">
        <v>42</v>
      </c>
      <c r="I3191" t="s">
        <v>43</v>
      </c>
      <c r="J3191" t="s">
        <v>44</v>
      </c>
      <c r="N3191" s="27">
        <v>2020</v>
      </c>
      <c r="R3191" s="7">
        <v>48.094880000000003</v>
      </c>
      <c r="S3191" s="7">
        <v>20.747250000000001</v>
      </c>
      <c r="T3191" t="s">
        <v>46</v>
      </c>
      <c r="U3191" t="s">
        <v>40415</v>
      </c>
      <c r="X3191" t="s">
        <v>40416</v>
      </c>
      <c r="Y3191" t="s">
        <v>36708</v>
      </c>
      <c r="Z3191" t="s">
        <v>36915</v>
      </c>
      <c r="AB3191" t="s">
        <v>40417</v>
      </c>
      <c r="AG3191" t="s">
        <v>40418</v>
      </c>
      <c r="AH3191" s="27" t="s">
        <v>40419</v>
      </c>
      <c r="AI3191" t="s">
        <v>40420</v>
      </c>
      <c r="AJ3191" t="s">
        <v>40421</v>
      </c>
    </row>
    <row r="3192" spans="1:36" ht="17.25" hidden="1" customHeight="1" x14ac:dyDescent="0.2">
      <c r="A3192" s="4" t="s">
        <v>40493</v>
      </c>
      <c r="B3192" t="s">
        <v>40477</v>
      </c>
      <c r="C3192" t="s">
        <v>40494</v>
      </c>
      <c r="E3192" t="s">
        <v>40495</v>
      </c>
      <c r="F3192" t="s">
        <v>40496</v>
      </c>
      <c r="G3192" s="24">
        <v>100</v>
      </c>
      <c r="H3192" t="s">
        <v>486</v>
      </c>
      <c r="I3192" t="s">
        <v>1323</v>
      </c>
      <c r="N3192" s="27">
        <v>2024</v>
      </c>
      <c r="R3192" s="7">
        <v>52.811900000000001</v>
      </c>
      <c r="S3192" s="7">
        <v>-6.1313000000000004</v>
      </c>
      <c r="T3192" t="s">
        <v>504</v>
      </c>
      <c r="U3192" t="s">
        <v>40497</v>
      </c>
      <c r="X3192" t="s">
        <v>40498</v>
      </c>
      <c r="Y3192" t="s">
        <v>36708</v>
      </c>
      <c r="Z3192" t="s">
        <v>37636</v>
      </c>
      <c r="AA3192" t="s">
        <v>36760</v>
      </c>
      <c r="AB3192" t="s">
        <v>36760</v>
      </c>
      <c r="AC3192" t="s">
        <v>40499</v>
      </c>
      <c r="AH3192" s="27"/>
      <c r="AI3192" t="s">
        <v>40500</v>
      </c>
      <c r="AJ3192" t="s">
        <v>40501</v>
      </c>
    </row>
    <row r="3193" spans="1:36" ht="17.25" hidden="1" customHeight="1" x14ac:dyDescent="0.2">
      <c r="A3193" s="4" t="s">
        <v>40493</v>
      </c>
      <c r="B3193" t="s">
        <v>40477</v>
      </c>
      <c r="C3193" t="s">
        <v>40494</v>
      </c>
      <c r="E3193" t="s">
        <v>1777</v>
      </c>
      <c r="F3193" t="s">
        <v>86</v>
      </c>
      <c r="G3193" s="24">
        <v>200</v>
      </c>
      <c r="H3193" t="s">
        <v>558</v>
      </c>
      <c r="I3193" t="s">
        <v>1323</v>
      </c>
      <c r="N3193" s="27">
        <v>2027</v>
      </c>
      <c r="R3193" s="7">
        <v>52.811900000000001</v>
      </c>
      <c r="S3193" s="7">
        <v>-6.1313000000000004</v>
      </c>
      <c r="T3193" t="s">
        <v>504</v>
      </c>
      <c r="U3193" t="s">
        <v>40497</v>
      </c>
      <c r="X3193" t="s">
        <v>40498</v>
      </c>
      <c r="Y3193" t="s">
        <v>36708</v>
      </c>
      <c r="Z3193" t="s">
        <v>37636</v>
      </c>
      <c r="AA3193" t="s">
        <v>36760</v>
      </c>
      <c r="AB3193" t="s">
        <v>36760</v>
      </c>
      <c r="AC3193" t="s">
        <v>40499</v>
      </c>
      <c r="AH3193" s="27"/>
      <c r="AI3193" t="s">
        <v>40500</v>
      </c>
      <c r="AJ3193" t="s">
        <v>40502</v>
      </c>
    </row>
    <row r="3194" spans="1:36" ht="17.25" hidden="1" customHeight="1" x14ac:dyDescent="0.2">
      <c r="A3194" s="4" t="s">
        <v>40503</v>
      </c>
      <c r="B3194" t="s">
        <v>40477</v>
      </c>
      <c r="C3194" t="s">
        <v>40504</v>
      </c>
      <c r="E3194" t="s">
        <v>696</v>
      </c>
      <c r="F3194" t="s">
        <v>41</v>
      </c>
      <c r="G3194" s="24">
        <v>275</v>
      </c>
      <c r="H3194" t="s">
        <v>486</v>
      </c>
      <c r="I3194" t="s">
        <v>65</v>
      </c>
      <c r="J3194" t="s">
        <v>559</v>
      </c>
      <c r="K3194" t="s">
        <v>24824</v>
      </c>
      <c r="N3194" s="27">
        <v>2024</v>
      </c>
      <c r="R3194" s="7">
        <v>53.3994</v>
      </c>
      <c r="S3194" s="7">
        <v>-7.3207000000000004</v>
      </c>
      <c r="T3194" t="s">
        <v>504</v>
      </c>
      <c r="U3194" t="s">
        <v>40505</v>
      </c>
      <c r="X3194" t="s">
        <v>40506</v>
      </c>
      <c r="Y3194" t="s">
        <v>36708</v>
      </c>
      <c r="Z3194" t="s">
        <v>37636</v>
      </c>
      <c r="AG3194" t="s">
        <v>40507</v>
      </c>
      <c r="AH3194" s="27">
        <v>1313888</v>
      </c>
      <c r="AI3194" t="s">
        <v>40508</v>
      </c>
      <c r="AJ3194" t="s">
        <v>40509</v>
      </c>
    </row>
    <row r="3195" spans="1:36" ht="17.25" hidden="1" customHeight="1" x14ac:dyDescent="0.2">
      <c r="A3195" s="4" t="s">
        <v>40510</v>
      </c>
      <c r="B3195" t="s">
        <v>40477</v>
      </c>
      <c r="C3195" t="s">
        <v>40511</v>
      </c>
      <c r="E3195" t="s">
        <v>40512</v>
      </c>
      <c r="F3195" t="s">
        <v>86</v>
      </c>
      <c r="G3195" s="24">
        <v>90</v>
      </c>
      <c r="H3195" t="s">
        <v>139</v>
      </c>
      <c r="I3195" t="s">
        <v>1323</v>
      </c>
      <c r="N3195" s="27">
        <v>2024</v>
      </c>
      <c r="R3195" s="7">
        <v>53.321800000000003</v>
      </c>
      <c r="S3195" s="7">
        <v>-6.4432</v>
      </c>
      <c r="T3195" t="s">
        <v>504</v>
      </c>
      <c r="Y3195" t="s">
        <v>36708</v>
      </c>
      <c r="Z3195" t="s">
        <v>37636</v>
      </c>
      <c r="AD3195" t="s">
        <v>52</v>
      </c>
      <c r="AE3195" t="s">
        <v>37652</v>
      </c>
      <c r="AG3195" t="s">
        <v>40513</v>
      </c>
      <c r="AH3195" s="8">
        <v>1318216</v>
      </c>
      <c r="AI3195" t="s">
        <v>40514</v>
      </c>
      <c r="AJ3195" t="s">
        <v>40515</v>
      </c>
    </row>
    <row r="3196" spans="1:36" ht="17.25" hidden="1" customHeight="1" x14ac:dyDescent="0.2">
      <c r="A3196" s="4" t="s">
        <v>40510</v>
      </c>
      <c r="B3196" t="s">
        <v>40477</v>
      </c>
      <c r="C3196" t="s">
        <v>40511</v>
      </c>
      <c r="E3196" t="s">
        <v>40516</v>
      </c>
      <c r="F3196" t="s">
        <v>86</v>
      </c>
      <c r="G3196" s="24">
        <v>100</v>
      </c>
      <c r="H3196" t="s">
        <v>486</v>
      </c>
      <c r="I3196" t="s">
        <v>1323</v>
      </c>
      <c r="N3196" s="27">
        <v>2024</v>
      </c>
      <c r="R3196" s="7">
        <v>53.321800000000003</v>
      </c>
      <c r="S3196" s="7">
        <v>-6.4432</v>
      </c>
      <c r="T3196" t="s">
        <v>504</v>
      </c>
      <c r="Y3196" t="s">
        <v>36708</v>
      </c>
      <c r="Z3196" t="s">
        <v>37636</v>
      </c>
      <c r="AD3196" t="s">
        <v>52</v>
      </c>
      <c r="AE3196" t="s">
        <v>37652</v>
      </c>
      <c r="AG3196" t="s">
        <v>40513</v>
      </c>
      <c r="AH3196" s="27">
        <v>1287950</v>
      </c>
      <c r="AI3196" t="s">
        <v>40514</v>
      </c>
      <c r="AJ3196" t="s">
        <v>40517</v>
      </c>
    </row>
    <row r="3197" spans="1:36" ht="17.25" hidden="1" customHeight="1" x14ac:dyDescent="0.2">
      <c r="A3197" s="4" t="s">
        <v>40526</v>
      </c>
      <c r="B3197" t="s">
        <v>40477</v>
      </c>
      <c r="C3197" t="s">
        <v>40527</v>
      </c>
      <c r="E3197" t="s">
        <v>58</v>
      </c>
      <c r="F3197" t="s">
        <v>86</v>
      </c>
      <c r="G3197" s="24">
        <v>88</v>
      </c>
      <c r="H3197" t="s">
        <v>486</v>
      </c>
      <c r="I3197" t="s">
        <v>65</v>
      </c>
      <c r="J3197" t="s">
        <v>45</v>
      </c>
      <c r="K3197" t="s">
        <v>45</v>
      </c>
      <c r="N3197" s="27">
        <v>2025</v>
      </c>
      <c r="R3197" s="7">
        <v>53.29034</v>
      </c>
      <c r="S3197" s="7">
        <v>-7.0870499999999996</v>
      </c>
      <c r="T3197" t="s">
        <v>46</v>
      </c>
      <c r="U3197" t="s">
        <v>40528</v>
      </c>
      <c r="X3197" t="s">
        <v>40529</v>
      </c>
      <c r="Y3197" t="s">
        <v>36708</v>
      </c>
      <c r="Z3197" t="s">
        <v>37636</v>
      </c>
      <c r="AA3197" t="s">
        <v>40530</v>
      </c>
      <c r="AB3197" t="s">
        <v>36760</v>
      </c>
      <c r="AG3197" t="s">
        <v>40531</v>
      </c>
      <c r="AI3197" t="s">
        <v>40532</v>
      </c>
      <c r="AJ3197" t="s">
        <v>40535</v>
      </c>
    </row>
    <row r="3198" spans="1:36" ht="17.25" hidden="1" customHeight="1" x14ac:dyDescent="0.2">
      <c r="A3198" s="4" t="s">
        <v>40544</v>
      </c>
      <c r="B3198" t="s">
        <v>40477</v>
      </c>
      <c r="C3198" t="s">
        <v>40545</v>
      </c>
      <c r="E3198" t="s">
        <v>696</v>
      </c>
      <c r="F3198" t="s">
        <v>86</v>
      </c>
      <c r="G3198" s="24">
        <v>299</v>
      </c>
      <c r="H3198" t="s">
        <v>486</v>
      </c>
      <c r="I3198" t="s">
        <v>65</v>
      </c>
      <c r="J3198" t="s">
        <v>45</v>
      </c>
      <c r="K3198" t="s">
        <v>45</v>
      </c>
      <c r="L3198" t="s">
        <v>45</v>
      </c>
      <c r="N3198" s="8">
        <v>2025</v>
      </c>
      <c r="R3198" s="7">
        <v>53.290900000000001</v>
      </c>
      <c r="S3198" s="7">
        <v>-9.0543999999999993</v>
      </c>
      <c r="T3198" t="s">
        <v>504</v>
      </c>
      <c r="U3198" t="s">
        <v>40546</v>
      </c>
      <c r="X3198" t="s">
        <v>40547</v>
      </c>
      <c r="Y3198" t="s">
        <v>36708</v>
      </c>
      <c r="Z3198" t="s">
        <v>37636</v>
      </c>
      <c r="AA3198" t="s">
        <v>36760</v>
      </c>
      <c r="AB3198" t="s">
        <v>36760</v>
      </c>
      <c r="AI3198" t="s">
        <v>40548</v>
      </c>
      <c r="AJ3198" t="s">
        <v>40549</v>
      </c>
    </row>
    <row r="3199" spans="1:36" ht="17.25" hidden="1" customHeight="1" x14ac:dyDescent="0.2">
      <c r="A3199" s="4" t="s">
        <v>40550</v>
      </c>
      <c r="B3199" t="s">
        <v>40477</v>
      </c>
      <c r="C3199" t="s">
        <v>40551</v>
      </c>
      <c r="E3199" t="s">
        <v>40572</v>
      </c>
      <c r="F3199" t="s">
        <v>543</v>
      </c>
      <c r="G3199" s="24">
        <v>32</v>
      </c>
      <c r="H3199" t="s">
        <v>486</v>
      </c>
      <c r="I3199" t="s">
        <v>1323</v>
      </c>
      <c r="N3199" s="8">
        <v>2024</v>
      </c>
      <c r="R3199" s="7">
        <v>53.322539999999996</v>
      </c>
      <c r="S3199" s="7">
        <v>-6.4402600000000003</v>
      </c>
      <c r="T3199" t="s">
        <v>46</v>
      </c>
      <c r="Y3199" t="s">
        <v>36708</v>
      </c>
      <c r="Z3199" t="s">
        <v>37636</v>
      </c>
      <c r="AA3199" t="s">
        <v>36760</v>
      </c>
      <c r="AB3199" t="s">
        <v>36760</v>
      </c>
      <c r="AC3199" t="s">
        <v>40553</v>
      </c>
      <c r="AE3199" t="s">
        <v>40554</v>
      </c>
      <c r="AI3199" t="s">
        <v>40555</v>
      </c>
      <c r="AJ3199" t="s">
        <v>40573</v>
      </c>
    </row>
    <row r="3200" spans="1:36" ht="17.25" hidden="1" customHeight="1" x14ac:dyDescent="0.2">
      <c r="A3200" s="4" t="s">
        <v>40550</v>
      </c>
      <c r="B3200" t="s">
        <v>40477</v>
      </c>
      <c r="C3200" t="s">
        <v>40551</v>
      </c>
      <c r="E3200" t="s">
        <v>40574</v>
      </c>
      <c r="F3200" t="s">
        <v>543</v>
      </c>
      <c r="G3200" s="24">
        <v>32</v>
      </c>
      <c r="H3200" t="s">
        <v>486</v>
      </c>
      <c r="I3200" t="s">
        <v>1323</v>
      </c>
      <c r="N3200" s="27">
        <v>2024</v>
      </c>
      <c r="R3200" s="7">
        <v>53.322539999999996</v>
      </c>
      <c r="S3200" s="7">
        <v>-6.4402600000000003</v>
      </c>
      <c r="T3200" t="s">
        <v>46</v>
      </c>
      <c r="Y3200" t="s">
        <v>36708</v>
      </c>
      <c r="Z3200" t="s">
        <v>37636</v>
      </c>
      <c r="AA3200" t="s">
        <v>36760</v>
      </c>
      <c r="AB3200" t="s">
        <v>36760</v>
      </c>
      <c r="AC3200" t="s">
        <v>40553</v>
      </c>
      <c r="AE3200" t="s">
        <v>40554</v>
      </c>
      <c r="AH3200" s="27"/>
      <c r="AI3200" t="s">
        <v>40555</v>
      </c>
      <c r="AJ3200" t="s">
        <v>40575</v>
      </c>
    </row>
    <row r="3201" spans="1:36" ht="17.25" hidden="1" customHeight="1" x14ac:dyDescent="0.2">
      <c r="A3201" s="4" t="s">
        <v>40576</v>
      </c>
      <c r="B3201" t="s">
        <v>40477</v>
      </c>
      <c r="C3201" t="s">
        <v>40577</v>
      </c>
      <c r="E3201" t="s">
        <v>40</v>
      </c>
      <c r="F3201" t="s">
        <v>86</v>
      </c>
      <c r="G3201" s="24">
        <v>460</v>
      </c>
      <c r="H3201" t="s">
        <v>42</v>
      </c>
      <c r="I3201" t="s">
        <v>43</v>
      </c>
      <c r="J3201" t="s">
        <v>559</v>
      </c>
      <c r="N3201" s="27">
        <v>2015</v>
      </c>
      <c r="R3201" s="7">
        <v>52.280999999999999</v>
      </c>
      <c r="S3201" s="7">
        <v>-6.9909999999999997</v>
      </c>
      <c r="T3201" t="s">
        <v>46</v>
      </c>
      <c r="U3201" t="s">
        <v>40578</v>
      </c>
      <c r="X3201" t="s">
        <v>40579</v>
      </c>
      <c r="Y3201" t="s">
        <v>36708</v>
      </c>
      <c r="Z3201" t="s">
        <v>37636</v>
      </c>
      <c r="AG3201" t="s">
        <v>40580</v>
      </c>
      <c r="AH3201" s="27">
        <v>1216718</v>
      </c>
      <c r="AI3201" t="s">
        <v>40581</v>
      </c>
      <c r="AJ3201" t="s">
        <v>40582</v>
      </c>
    </row>
    <row r="3202" spans="1:36" ht="17.25" hidden="1" customHeight="1" x14ac:dyDescent="0.2">
      <c r="A3202" s="4" t="s">
        <v>40583</v>
      </c>
      <c r="B3202" t="s">
        <v>40477</v>
      </c>
      <c r="C3202" t="s">
        <v>40584</v>
      </c>
      <c r="E3202" t="s">
        <v>40591</v>
      </c>
      <c r="F3202" t="s">
        <v>86</v>
      </c>
      <c r="G3202" s="24">
        <v>36</v>
      </c>
      <c r="H3202" t="s">
        <v>486</v>
      </c>
      <c r="I3202" t="s">
        <v>1323</v>
      </c>
      <c r="N3202" s="27">
        <v>2025</v>
      </c>
      <c r="R3202" s="7">
        <v>53.411900000000003</v>
      </c>
      <c r="S3202" s="7">
        <v>-6.3261000000000003</v>
      </c>
      <c r="T3202" t="s">
        <v>46</v>
      </c>
      <c r="U3202" t="s">
        <v>40539</v>
      </c>
      <c r="X3202" t="s">
        <v>40522</v>
      </c>
      <c r="Y3202" t="s">
        <v>36708</v>
      </c>
      <c r="Z3202" t="s">
        <v>37636</v>
      </c>
      <c r="AA3202" t="s">
        <v>40585</v>
      </c>
      <c r="AB3202" t="s">
        <v>36760</v>
      </c>
      <c r="AG3202" t="s">
        <v>40586</v>
      </c>
      <c r="AH3202" s="27"/>
      <c r="AI3202" t="s">
        <v>40588</v>
      </c>
      <c r="AJ3202" t="s">
        <v>40592</v>
      </c>
    </row>
    <row r="3203" spans="1:36" ht="17.25" hidden="1" customHeight="1" x14ac:dyDescent="0.2">
      <c r="A3203" s="4" t="s">
        <v>40583</v>
      </c>
      <c r="B3203" t="s">
        <v>40477</v>
      </c>
      <c r="C3203" t="s">
        <v>40584</v>
      </c>
      <c r="E3203" t="s">
        <v>40593</v>
      </c>
      <c r="F3203" t="s">
        <v>86</v>
      </c>
      <c r="G3203" s="24">
        <v>36</v>
      </c>
      <c r="H3203" t="s">
        <v>486</v>
      </c>
      <c r="I3203" t="s">
        <v>1323</v>
      </c>
      <c r="N3203" s="27">
        <v>2027</v>
      </c>
      <c r="R3203" s="7">
        <v>53.411900000000003</v>
      </c>
      <c r="S3203" s="7">
        <v>-6.3261000000000003</v>
      </c>
      <c r="T3203" t="s">
        <v>46</v>
      </c>
      <c r="U3203" t="s">
        <v>40539</v>
      </c>
      <c r="X3203" t="s">
        <v>40522</v>
      </c>
      <c r="Y3203" t="s">
        <v>36708</v>
      </c>
      <c r="Z3203" t="s">
        <v>37636</v>
      </c>
      <c r="AA3203" t="s">
        <v>40585</v>
      </c>
      <c r="AB3203" t="s">
        <v>36760</v>
      </c>
      <c r="AG3203" t="s">
        <v>40586</v>
      </c>
      <c r="AH3203" s="27"/>
      <c r="AI3203" t="s">
        <v>40588</v>
      </c>
      <c r="AJ3203" t="s">
        <v>40594</v>
      </c>
    </row>
    <row r="3204" spans="1:36" ht="17.25" hidden="1" customHeight="1" x14ac:dyDescent="0.2">
      <c r="A3204" s="4" t="s">
        <v>40583</v>
      </c>
      <c r="B3204" t="s">
        <v>40477</v>
      </c>
      <c r="C3204" t="s">
        <v>40584</v>
      </c>
      <c r="E3204" t="s">
        <v>696</v>
      </c>
      <c r="F3204" t="s">
        <v>86</v>
      </c>
      <c r="G3204" s="24">
        <v>50</v>
      </c>
      <c r="H3204" t="s">
        <v>486</v>
      </c>
      <c r="I3204" t="s">
        <v>65</v>
      </c>
      <c r="N3204" s="27">
        <v>2024</v>
      </c>
      <c r="P3204" s="24">
        <v>2030</v>
      </c>
      <c r="R3204" s="7">
        <v>53.411900000000003</v>
      </c>
      <c r="S3204" s="7">
        <v>-6.3261000000000003</v>
      </c>
      <c r="T3204" t="s">
        <v>46</v>
      </c>
      <c r="U3204" t="s">
        <v>40539</v>
      </c>
      <c r="X3204" t="s">
        <v>40522</v>
      </c>
      <c r="Y3204" t="s">
        <v>36708</v>
      </c>
      <c r="Z3204" t="s">
        <v>37636</v>
      </c>
      <c r="AA3204" t="s">
        <v>40585</v>
      </c>
      <c r="AB3204" t="s">
        <v>36760</v>
      </c>
      <c r="AG3204" t="s">
        <v>40586</v>
      </c>
      <c r="AH3204" s="27"/>
      <c r="AI3204" t="s">
        <v>40588</v>
      </c>
      <c r="AJ3204" t="s">
        <v>40595</v>
      </c>
    </row>
    <row r="3205" spans="1:36" ht="17.25" hidden="1" customHeight="1" x14ac:dyDescent="0.2">
      <c r="A3205" s="4" t="s">
        <v>40601</v>
      </c>
      <c r="B3205" t="s">
        <v>40477</v>
      </c>
      <c r="C3205" t="s">
        <v>40602</v>
      </c>
      <c r="E3205" t="s">
        <v>65</v>
      </c>
      <c r="F3205" t="s">
        <v>86</v>
      </c>
      <c r="G3205" s="24">
        <v>275</v>
      </c>
      <c r="H3205" t="s">
        <v>486</v>
      </c>
      <c r="I3205" t="s">
        <v>43</v>
      </c>
      <c r="J3205" t="s">
        <v>559</v>
      </c>
      <c r="K3205" t="s">
        <v>45</v>
      </c>
      <c r="N3205" s="27">
        <v>2025</v>
      </c>
      <c r="R3205" s="7">
        <v>53.22719</v>
      </c>
      <c r="S3205" s="7">
        <v>-7.7956399999999997</v>
      </c>
      <c r="T3205" t="s">
        <v>46</v>
      </c>
      <c r="U3205" t="s">
        <v>40603</v>
      </c>
      <c r="X3205" t="s">
        <v>40604</v>
      </c>
      <c r="Y3205" t="s">
        <v>36708</v>
      </c>
      <c r="Z3205" t="s">
        <v>37636</v>
      </c>
      <c r="AG3205" t="s">
        <v>40605</v>
      </c>
      <c r="AH3205" s="27" t="s">
        <v>40606</v>
      </c>
      <c r="AI3205" t="s">
        <v>40607</v>
      </c>
      <c r="AJ3205" t="s">
        <v>40608</v>
      </c>
    </row>
    <row r="3206" spans="1:36" ht="17.25" hidden="1" customHeight="1" x14ac:dyDescent="0.2">
      <c r="A3206" s="4" t="s">
        <v>40618</v>
      </c>
      <c r="B3206" t="s">
        <v>40477</v>
      </c>
      <c r="C3206" t="s">
        <v>40619</v>
      </c>
      <c r="E3206" t="s">
        <v>65</v>
      </c>
      <c r="F3206" t="s">
        <v>86</v>
      </c>
      <c r="G3206" s="24">
        <v>100</v>
      </c>
      <c r="H3206" t="s">
        <v>139</v>
      </c>
      <c r="I3206" t="s">
        <v>65</v>
      </c>
      <c r="J3206" t="s">
        <v>559</v>
      </c>
      <c r="K3206" t="s">
        <v>45</v>
      </c>
      <c r="L3206" t="s">
        <v>45</v>
      </c>
      <c r="N3206" s="27">
        <v>2024</v>
      </c>
      <c r="R3206" s="7">
        <v>53.422849999999997</v>
      </c>
      <c r="S3206" s="7">
        <v>-7.9885700000000002</v>
      </c>
      <c r="T3206" t="s">
        <v>504</v>
      </c>
      <c r="U3206" t="s">
        <v>40620</v>
      </c>
      <c r="X3206" t="s">
        <v>40621</v>
      </c>
      <c r="Y3206" t="s">
        <v>36708</v>
      </c>
      <c r="Z3206" t="s">
        <v>37636</v>
      </c>
      <c r="AG3206" t="s">
        <v>40622</v>
      </c>
      <c r="AH3206" s="27">
        <v>1193277</v>
      </c>
      <c r="AI3206" t="s">
        <v>40623</v>
      </c>
      <c r="AJ3206" t="s">
        <v>40624</v>
      </c>
    </row>
    <row r="3207" spans="1:36" ht="17.25" hidden="1" customHeight="1" x14ac:dyDescent="0.2">
      <c r="A3207" s="4" t="s">
        <v>40633</v>
      </c>
      <c r="B3207" t="s">
        <v>40477</v>
      </c>
      <c r="C3207" t="s">
        <v>40634</v>
      </c>
      <c r="E3207" t="s">
        <v>565</v>
      </c>
      <c r="F3207" t="s">
        <v>86</v>
      </c>
      <c r="G3207" s="24">
        <v>70</v>
      </c>
      <c r="H3207" t="s">
        <v>486</v>
      </c>
      <c r="I3207" t="s">
        <v>65</v>
      </c>
      <c r="J3207" t="s">
        <v>45</v>
      </c>
      <c r="K3207" t="s">
        <v>45</v>
      </c>
      <c r="L3207" t="s">
        <v>45</v>
      </c>
      <c r="N3207" s="27">
        <v>2023</v>
      </c>
      <c r="R3207" s="7">
        <v>53.339599999999997</v>
      </c>
      <c r="S3207" s="7">
        <v>-6.1867000000000001</v>
      </c>
      <c r="T3207" t="s">
        <v>46</v>
      </c>
      <c r="U3207" t="s">
        <v>40539</v>
      </c>
      <c r="X3207" t="s">
        <v>40522</v>
      </c>
      <c r="Y3207" t="s">
        <v>36708</v>
      </c>
      <c r="Z3207" t="s">
        <v>37636</v>
      </c>
      <c r="AA3207" t="s">
        <v>40635</v>
      </c>
      <c r="AC3207" t="s">
        <v>40636</v>
      </c>
      <c r="AG3207" t="s">
        <v>40637</v>
      </c>
      <c r="AH3207" s="27">
        <v>1301058</v>
      </c>
      <c r="AI3207" t="s">
        <v>40638</v>
      </c>
      <c r="AJ3207" t="s">
        <v>40641</v>
      </c>
    </row>
    <row r="3208" spans="1:36" ht="17.25" hidden="1" customHeight="1" x14ac:dyDescent="0.2">
      <c r="A3208" s="4" t="s">
        <v>40633</v>
      </c>
      <c r="B3208" t="s">
        <v>40477</v>
      </c>
      <c r="C3208" t="s">
        <v>40634</v>
      </c>
      <c r="E3208" t="s">
        <v>870</v>
      </c>
      <c r="F3208" t="s">
        <v>86</v>
      </c>
      <c r="G3208" s="24">
        <v>70</v>
      </c>
      <c r="H3208" t="s">
        <v>486</v>
      </c>
      <c r="I3208" t="s">
        <v>65</v>
      </c>
      <c r="J3208" t="s">
        <v>45</v>
      </c>
      <c r="K3208" t="s">
        <v>45</v>
      </c>
      <c r="L3208" t="s">
        <v>45</v>
      </c>
      <c r="N3208" s="27">
        <v>2023</v>
      </c>
      <c r="R3208" s="7">
        <v>53.339599999999997</v>
      </c>
      <c r="S3208" s="7">
        <v>-6.1867000000000001</v>
      </c>
      <c r="T3208" t="s">
        <v>46</v>
      </c>
      <c r="U3208" t="s">
        <v>40539</v>
      </c>
      <c r="X3208" t="s">
        <v>40522</v>
      </c>
      <c r="Y3208" t="s">
        <v>36708</v>
      </c>
      <c r="Z3208" t="s">
        <v>37636</v>
      </c>
      <c r="AA3208" t="s">
        <v>40635</v>
      </c>
      <c r="AB3208" t="s">
        <v>36760</v>
      </c>
      <c r="AC3208" t="s">
        <v>40636</v>
      </c>
      <c r="AG3208" t="s">
        <v>40637</v>
      </c>
      <c r="AH3208" s="27"/>
      <c r="AI3208" t="s">
        <v>40638</v>
      </c>
      <c r="AJ3208" t="s">
        <v>40642</v>
      </c>
    </row>
    <row r="3209" spans="1:36" ht="17.25" hidden="1" customHeight="1" x14ac:dyDescent="0.2">
      <c r="A3209" s="4" t="s">
        <v>40660</v>
      </c>
      <c r="B3209" t="s">
        <v>40477</v>
      </c>
      <c r="C3209" t="s">
        <v>40661</v>
      </c>
      <c r="E3209" t="s">
        <v>1492</v>
      </c>
      <c r="F3209" t="s">
        <v>86</v>
      </c>
      <c r="G3209" s="24">
        <v>50</v>
      </c>
      <c r="H3209" t="s">
        <v>486</v>
      </c>
      <c r="I3209" t="s">
        <v>65</v>
      </c>
      <c r="N3209" s="27">
        <v>2024</v>
      </c>
      <c r="P3209" s="24">
        <v>2027</v>
      </c>
      <c r="R3209" s="7">
        <v>52.589559299999998</v>
      </c>
      <c r="S3209" s="7">
        <v>-9.3634468000000002</v>
      </c>
      <c r="T3209" t="s">
        <v>46</v>
      </c>
      <c r="U3209" t="s">
        <v>40662</v>
      </c>
      <c r="Y3209" t="s">
        <v>36708</v>
      </c>
      <c r="Z3209" t="s">
        <v>37636</v>
      </c>
      <c r="AA3209" t="s">
        <v>36760</v>
      </c>
      <c r="AB3209" t="s">
        <v>36760</v>
      </c>
      <c r="AH3209" s="27"/>
      <c r="AI3209" t="s">
        <v>40663</v>
      </c>
      <c r="AJ3209" t="s">
        <v>40668</v>
      </c>
    </row>
    <row r="3210" spans="1:36" ht="17.25" hidden="1" customHeight="1" x14ac:dyDescent="0.2">
      <c r="A3210" s="4" t="s">
        <v>40660</v>
      </c>
      <c r="B3210" t="s">
        <v>40477</v>
      </c>
      <c r="C3210" t="s">
        <v>40661</v>
      </c>
      <c r="E3210" t="s">
        <v>1494</v>
      </c>
      <c r="F3210" t="s">
        <v>86</v>
      </c>
      <c r="G3210" s="24">
        <v>50</v>
      </c>
      <c r="H3210" t="s">
        <v>486</v>
      </c>
      <c r="I3210" t="s">
        <v>65</v>
      </c>
      <c r="N3210" s="27">
        <v>2024</v>
      </c>
      <c r="P3210" s="24">
        <v>2027</v>
      </c>
      <c r="R3210" s="7">
        <v>52.589559299999998</v>
      </c>
      <c r="S3210" s="7">
        <v>-9.3634468000000002</v>
      </c>
      <c r="T3210" t="s">
        <v>46</v>
      </c>
      <c r="U3210" t="s">
        <v>40662</v>
      </c>
      <c r="Y3210" t="s">
        <v>36708</v>
      </c>
      <c r="Z3210" t="s">
        <v>37636</v>
      </c>
      <c r="AA3210" t="s">
        <v>36760</v>
      </c>
      <c r="AB3210" t="s">
        <v>36760</v>
      </c>
      <c r="AH3210" s="27"/>
      <c r="AI3210" t="s">
        <v>40663</v>
      </c>
      <c r="AJ3210" t="s">
        <v>40669</v>
      </c>
    </row>
    <row r="3211" spans="1:36" ht="17.25" hidden="1" customHeight="1" x14ac:dyDescent="0.2">
      <c r="A3211" s="4" t="s">
        <v>40660</v>
      </c>
      <c r="B3211" t="s">
        <v>40477</v>
      </c>
      <c r="C3211" t="s">
        <v>40661</v>
      </c>
      <c r="E3211" t="s">
        <v>9006</v>
      </c>
      <c r="F3211" t="s">
        <v>86</v>
      </c>
      <c r="G3211" s="24">
        <v>50</v>
      </c>
      <c r="H3211" t="s">
        <v>486</v>
      </c>
      <c r="I3211" t="s">
        <v>65</v>
      </c>
      <c r="N3211" s="27">
        <v>2024</v>
      </c>
      <c r="P3211" s="24">
        <v>2027</v>
      </c>
      <c r="R3211" s="7">
        <v>52.589559299999998</v>
      </c>
      <c r="S3211" s="7">
        <v>-9.3634468000000002</v>
      </c>
      <c r="T3211" t="s">
        <v>46</v>
      </c>
      <c r="U3211" t="s">
        <v>40662</v>
      </c>
      <c r="Y3211" t="s">
        <v>36708</v>
      </c>
      <c r="Z3211" t="s">
        <v>37636</v>
      </c>
      <c r="AA3211" t="s">
        <v>36760</v>
      </c>
      <c r="AB3211" t="s">
        <v>36760</v>
      </c>
      <c r="AH3211" s="27"/>
      <c r="AI3211" t="s">
        <v>40663</v>
      </c>
      <c r="AJ3211" t="s">
        <v>40670</v>
      </c>
    </row>
    <row r="3212" spans="1:36" ht="17.25" hidden="1" customHeight="1" x14ac:dyDescent="0.2">
      <c r="A3212" s="4" t="s">
        <v>40679</v>
      </c>
      <c r="B3212" t="s">
        <v>40477</v>
      </c>
      <c r="C3212" t="s">
        <v>40680</v>
      </c>
      <c r="E3212" t="s">
        <v>696</v>
      </c>
      <c r="F3212" t="s">
        <v>64</v>
      </c>
      <c r="G3212" s="24">
        <v>299</v>
      </c>
      <c r="H3212" t="s">
        <v>486</v>
      </c>
      <c r="I3212" t="s">
        <v>65</v>
      </c>
      <c r="J3212" t="s">
        <v>559</v>
      </c>
      <c r="K3212" t="s">
        <v>45</v>
      </c>
      <c r="L3212" t="s">
        <v>45</v>
      </c>
      <c r="N3212" s="8">
        <v>2024</v>
      </c>
      <c r="P3212" s="24">
        <v>2049</v>
      </c>
      <c r="R3212" s="7">
        <v>53.165799999999997</v>
      </c>
      <c r="S3212" s="7">
        <v>-8.3810000000000002</v>
      </c>
      <c r="T3212" t="s">
        <v>46</v>
      </c>
      <c r="U3212" t="s">
        <v>40681</v>
      </c>
      <c r="X3212" t="s">
        <v>40547</v>
      </c>
      <c r="Y3212" t="s">
        <v>36708</v>
      </c>
      <c r="Z3212" t="s">
        <v>37636</v>
      </c>
      <c r="AA3212" t="s">
        <v>40682</v>
      </c>
      <c r="AG3212" t="s">
        <v>40683</v>
      </c>
      <c r="AH3212" s="8">
        <v>1312035</v>
      </c>
      <c r="AI3212" t="s">
        <v>40685</v>
      </c>
      <c r="AJ3212" t="s">
        <v>40687</v>
      </c>
    </row>
    <row r="3213" spans="1:36" ht="17.25" hidden="1" customHeight="1" x14ac:dyDescent="0.2">
      <c r="A3213" s="4" t="s">
        <v>40739</v>
      </c>
      <c r="B3213" t="s">
        <v>40703</v>
      </c>
      <c r="C3213" t="s">
        <v>40740</v>
      </c>
      <c r="D3213" t="s">
        <v>40741</v>
      </c>
      <c r="E3213" t="s">
        <v>40</v>
      </c>
      <c r="F3213" t="s">
        <v>86</v>
      </c>
      <c r="G3213" s="5">
        <v>560</v>
      </c>
      <c r="H3213" t="s">
        <v>139</v>
      </c>
      <c r="I3213" t="s">
        <v>65</v>
      </c>
      <c r="J3213" t="s">
        <v>559</v>
      </c>
      <c r="K3213" t="s">
        <v>45</v>
      </c>
      <c r="L3213" t="s">
        <v>45</v>
      </c>
      <c r="M3213" t="s">
        <v>5341</v>
      </c>
      <c r="N3213" s="24">
        <v>2023</v>
      </c>
      <c r="R3213" s="7">
        <v>45.431399999999996</v>
      </c>
      <c r="S3213" s="7">
        <v>12.2468</v>
      </c>
      <c r="T3213" t="s">
        <v>46</v>
      </c>
      <c r="U3213" t="s">
        <v>40742</v>
      </c>
      <c r="W3213" t="s">
        <v>40743</v>
      </c>
      <c r="X3213" t="s">
        <v>40744</v>
      </c>
      <c r="Y3213" t="s">
        <v>36708</v>
      </c>
      <c r="Z3213" t="s">
        <v>36709</v>
      </c>
      <c r="AC3213" t="s">
        <v>40745</v>
      </c>
      <c r="AG3213" t="s">
        <v>40746</v>
      </c>
      <c r="AH3213" s="8">
        <v>1298918</v>
      </c>
      <c r="AI3213" t="s">
        <v>40747</v>
      </c>
      <c r="AJ3213" t="s">
        <v>40748</v>
      </c>
    </row>
    <row r="3214" spans="1:36" ht="17.25" hidden="1" customHeight="1" x14ac:dyDescent="0.2">
      <c r="A3214" s="4" t="s">
        <v>40739</v>
      </c>
      <c r="B3214" t="s">
        <v>40703</v>
      </c>
      <c r="C3214" t="s">
        <v>40740</v>
      </c>
      <c r="D3214" t="s">
        <v>40741</v>
      </c>
      <c r="E3214" t="s">
        <v>56</v>
      </c>
      <c r="F3214" t="s">
        <v>1711</v>
      </c>
      <c r="G3214" s="5">
        <v>280</v>
      </c>
      <c r="H3214" t="s">
        <v>139</v>
      </c>
      <c r="I3214" t="s">
        <v>240</v>
      </c>
      <c r="J3214" t="s">
        <v>559</v>
      </c>
      <c r="K3214" t="s">
        <v>45</v>
      </c>
      <c r="L3214" t="s">
        <v>45</v>
      </c>
      <c r="M3214" t="s">
        <v>5341</v>
      </c>
      <c r="N3214" s="6">
        <v>2024</v>
      </c>
      <c r="R3214" s="7">
        <v>45.431399999999996</v>
      </c>
      <c r="S3214" s="7">
        <v>12.2468</v>
      </c>
      <c r="T3214" t="s">
        <v>46</v>
      </c>
      <c r="U3214" t="s">
        <v>40742</v>
      </c>
      <c r="W3214" t="s">
        <v>40743</v>
      </c>
      <c r="X3214" t="s">
        <v>40744</v>
      </c>
      <c r="Y3214" t="s">
        <v>36708</v>
      </c>
      <c r="Z3214" t="s">
        <v>36709</v>
      </c>
      <c r="AC3214" t="s">
        <v>40745</v>
      </c>
      <c r="AG3214" t="s">
        <v>40746</v>
      </c>
      <c r="AH3214" s="8">
        <v>1298919</v>
      </c>
      <c r="AI3214" t="s">
        <v>40747</v>
      </c>
      <c r="AJ3214" t="s">
        <v>40749</v>
      </c>
    </row>
    <row r="3215" spans="1:36" ht="17.25" hidden="1" customHeight="1" x14ac:dyDescent="0.2">
      <c r="A3215" s="4" t="s">
        <v>40760</v>
      </c>
      <c r="B3215" t="s">
        <v>40703</v>
      </c>
      <c r="C3215" t="s">
        <v>40761</v>
      </c>
      <c r="E3215" t="s">
        <v>40</v>
      </c>
      <c r="F3215" t="s">
        <v>86</v>
      </c>
      <c r="G3215" s="5">
        <v>20</v>
      </c>
      <c r="H3215" t="s">
        <v>42</v>
      </c>
      <c r="I3215" t="s">
        <v>240</v>
      </c>
      <c r="J3215" t="s">
        <v>44</v>
      </c>
      <c r="N3215" s="6">
        <v>2013</v>
      </c>
      <c r="R3215" s="7">
        <v>45.450189999999999</v>
      </c>
      <c r="S3215" s="7">
        <v>12.22593</v>
      </c>
      <c r="T3215" t="s">
        <v>46</v>
      </c>
      <c r="U3215" t="s">
        <v>40762</v>
      </c>
      <c r="X3215" t="s">
        <v>18808</v>
      </c>
      <c r="Y3215" t="s">
        <v>36708</v>
      </c>
      <c r="Z3215" t="s">
        <v>36709</v>
      </c>
      <c r="AG3215" t="s">
        <v>40763</v>
      </c>
      <c r="AH3215" s="8">
        <v>1283450</v>
      </c>
      <c r="AI3215" t="s">
        <v>40764</v>
      </c>
      <c r="AJ3215" t="s">
        <v>40765</v>
      </c>
    </row>
    <row r="3216" spans="1:36" ht="17.25" hidden="1" customHeight="1" x14ac:dyDescent="0.2">
      <c r="A3216" s="4" t="s">
        <v>40844</v>
      </c>
      <c r="B3216" t="s">
        <v>40703</v>
      </c>
      <c r="C3216" t="s">
        <v>40845</v>
      </c>
      <c r="E3216" t="s">
        <v>40</v>
      </c>
      <c r="F3216" t="s">
        <v>86</v>
      </c>
      <c r="G3216" s="5">
        <v>61</v>
      </c>
      <c r="H3216" t="s">
        <v>42</v>
      </c>
      <c r="I3216" t="s">
        <v>43</v>
      </c>
      <c r="J3216" t="s">
        <v>44</v>
      </c>
      <c r="N3216" s="6">
        <v>2015</v>
      </c>
      <c r="O3216" s="25"/>
      <c r="P3216" s="25"/>
      <c r="R3216" s="7">
        <v>45.416339999999998</v>
      </c>
      <c r="S3216" s="7">
        <v>9.2833199999999998</v>
      </c>
      <c r="T3216" t="s">
        <v>46</v>
      </c>
      <c r="U3216" t="s">
        <v>40846</v>
      </c>
      <c r="X3216" t="s">
        <v>40839</v>
      </c>
      <c r="Y3216" t="s">
        <v>36708</v>
      </c>
      <c r="Z3216" t="s">
        <v>36709</v>
      </c>
      <c r="AA3216" t="s">
        <v>40847</v>
      </c>
      <c r="AG3216" t="s">
        <v>40848</v>
      </c>
      <c r="AH3216" s="27" t="s">
        <v>45</v>
      </c>
      <c r="AI3216" t="s">
        <v>40849</v>
      </c>
      <c r="AJ3216" t="s">
        <v>40850</v>
      </c>
    </row>
    <row r="3217" spans="1:36" ht="17.25" hidden="1" customHeight="1" x14ac:dyDescent="0.2">
      <c r="A3217" s="4" t="s">
        <v>40896</v>
      </c>
      <c r="B3217" t="s">
        <v>40703</v>
      </c>
      <c r="C3217" t="s">
        <v>40897</v>
      </c>
      <c r="E3217" t="s">
        <v>40</v>
      </c>
      <c r="F3217" t="s">
        <v>86</v>
      </c>
      <c r="G3217" s="5">
        <v>104</v>
      </c>
      <c r="H3217" t="s">
        <v>42</v>
      </c>
      <c r="I3217" t="s">
        <v>43</v>
      </c>
      <c r="J3217" t="s">
        <v>44</v>
      </c>
      <c r="N3217" s="6">
        <v>2013</v>
      </c>
      <c r="O3217" s="25"/>
      <c r="P3217" s="25"/>
      <c r="R3217" s="7">
        <v>42.323250000000002</v>
      </c>
      <c r="S3217" s="7">
        <v>14.377549999999999</v>
      </c>
      <c r="T3217" t="s">
        <v>46</v>
      </c>
      <c r="U3217" t="s">
        <v>40898</v>
      </c>
      <c r="X3217" t="s">
        <v>40777</v>
      </c>
      <c r="Y3217" t="s">
        <v>36708</v>
      </c>
      <c r="Z3217" t="s">
        <v>36709</v>
      </c>
      <c r="AA3217" t="s">
        <v>40899</v>
      </c>
      <c r="AG3217" t="s">
        <v>40900</v>
      </c>
      <c r="AH3217" s="27" t="s">
        <v>40901</v>
      </c>
      <c r="AI3217" t="s">
        <v>40902</v>
      </c>
      <c r="AJ3217" t="s">
        <v>40903</v>
      </c>
    </row>
    <row r="3218" spans="1:36" ht="17.25" hidden="1" customHeight="1" x14ac:dyDescent="0.2">
      <c r="A3218" s="4" t="s">
        <v>40913</v>
      </c>
      <c r="B3218" t="s">
        <v>40703</v>
      </c>
      <c r="C3218" t="s">
        <v>40914</v>
      </c>
      <c r="E3218" t="s">
        <v>40921</v>
      </c>
      <c r="F3218" t="s">
        <v>86</v>
      </c>
      <c r="G3218" s="5">
        <v>108</v>
      </c>
      <c r="H3218" t="s">
        <v>139</v>
      </c>
      <c r="I3218" t="s">
        <v>1323</v>
      </c>
      <c r="J3218" t="s">
        <v>44</v>
      </c>
      <c r="N3218" s="6">
        <v>2023</v>
      </c>
      <c r="O3218" s="25"/>
      <c r="P3218" s="25"/>
      <c r="R3218" s="7">
        <v>45.511499999999998</v>
      </c>
      <c r="S3218" s="7">
        <v>9.5098000000000003</v>
      </c>
      <c r="T3218" t="s">
        <v>46</v>
      </c>
      <c r="U3218" t="s">
        <v>40915</v>
      </c>
      <c r="X3218" t="s">
        <v>40839</v>
      </c>
      <c r="Y3218" t="s">
        <v>36708</v>
      </c>
      <c r="Z3218" t="s">
        <v>36709</v>
      </c>
      <c r="AG3218" t="s">
        <v>40922</v>
      </c>
      <c r="AH3218" s="27">
        <v>1301155</v>
      </c>
      <c r="AI3218" t="s">
        <v>40919</v>
      </c>
      <c r="AJ3218" t="s">
        <v>40923</v>
      </c>
    </row>
    <row r="3219" spans="1:36" ht="17.25" hidden="1" customHeight="1" x14ac:dyDescent="0.2">
      <c r="A3219" s="4" t="s">
        <v>40932</v>
      </c>
      <c r="B3219" t="s">
        <v>40703</v>
      </c>
      <c r="C3219" t="s">
        <v>40933</v>
      </c>
      <c r="E3219" t="s">
        <v>528</v>
      </c>
      <c r="F3219" t="s">
        <v>41</v>
      </c>
      <c r="G3219" s="5" t="s">
        <v>45</v>
      </c>
      <c r="H3219" t="s">
        <v>486</v>
      </c>
      <c r="I3219" t="s">
        <v>1323</v>
      </c>
      <c r="J3219" t="s">
        <v>44</v>
      </c>
      <c r="N3219" s="6">
        <v>2023</v>
      </c>
      <c r="O3219" s="25"/>
      <c r="P3219" s="25"/>
      <c r="R3219" s="7">
        <v>41.490241479767597</v>
      </c>
      <c r="S3219" s="7">
        <v>13.833532371056799</v>
      </c>
      <c r="T3219" t="s">
        <v>504</v>
      </c>
      <c r="U3219" t="s">
        <v>40934</v>
      </c>
      <c r="X3219" t="s">
        <v>40935</v>
      </c>
      <c r="Y3219" t="s">
        <v>36708</v>
      </c>
      <c r="Z3219" t="s">
        <v>36709</v>
      </c>
      <c r="AG3219" t="s">
        <v>40936</v>
      </c>
      <c r="AH3219" s="27">
        <v>1301164</v>
      </c>
      <c r="AI3219" t="s">
        <v>40937</v>
      </c>
      <c r="AJ3219" t="s">
        <v>40938</v>
      </c>
    </row>
    <row r="3220" spans="1:36" ht="17.25" hidden="1" customHeight="1" x14ac:dyDescent="0.2">
      <c r="A3220" s="4" t="s">
        <v>40948</v>
      </c>
      <c r="B3220" t="s">
        <v>40703</v>
      </c>
      <c r="C3220" t="s">
        <v>40949</v>
      </c>
      <c r="E3220" t="s">
        <v>528</v>
      </c>
      <c r="F3220" t="s">
        <v>41</v>
      </c>
      <c r="G3220" s="5" t="s">
        <v>45</v>
      </c>
      <c r="H3220" t="s">
        <v>486</v>
      </c>
      <c r="I3220" t="s">
        <v>1323</v>
      </c>
      <c r="J3220" t="s">
        <v>44</v>
      </c>
      <c r="N3220" s="6">
        <v>2023</v>
      </c>
      <c r="O3220" s="25"/>
      <c r="P3220" s="25"/>
      <c r="R3220" s="7">
        <v>45.604910957256102</v>
      </c>
      <c r="S3220" s="7">
        <v>8.8926283647670008</v>
      </c>
      <c r="T3220" t="s">
        <v>504</v>
      </c>
      <c r="U3220" t="s">
        <v>40950</v>
      </c>
      <c r="X3220" t="s">
        <v>40951</v>
      </c>
      <c r="Y3220" t="s">
        <v>36708</v>
      </c>
      <c r="Z3220" t="s">
        <v>36709</v>
      </c>
      <c r="AG3220" t="s">
        <v>40952</v>
      </c>
      <c r="AH3220" s="27">
        <v>1311157</v>
      </c>
      <c r="AI3220" t="s">
        <v>40953</v>
      </c>
      <c r="AJ3220" t="s">
        <v>40954</v>
      </c>
    </row>
    <row r="3221" spans="1:36" ht="17.25" hidden="1" customHeight="1" x14ac:dyDescent="0.2">
      <c r="A3221" s="4" t="s">
        <v>41086</v>
      </c>
      <c r="B3221" t="s">
        <v>40703</v>
      </c>
      <c r="C3221" t="s">
        <v>41087</v>
      </c>
      <c r="E3221" t="s">
        <v>211</v>
      </c>
      <c r="F3221" t="s">
        <v>86</v>
      </c>
      <c r="G3221" s="5">
        <v>25.42</v>
      </c>
      <c r="H3221" t="s">
        <v>42</v>
      </c>
      <c r="I3221" t="s">
        <v>1323</v>
      </c>
      <c r="J3221" t="s">
        <v>44</v>
      </c>
      <c r="K3221" t="s">
        <v>97</v>
      </c>
      <c r="N3221" s="6">
        <v>2013</v>
      </c>
      <c r="R3221" s="7">
        <v>41.799500000000002</v>
      </c>
      <c r="S3221" s="7">
        <v>12.262499999999999</v>
      </c>
      <c r="T3221" t="s">
        <v>46</v>
      </c>
      <c r="U3221" t="s">
        <v>41088</v>
      </c>
      <c r="X3221" t="s">
        <v>41010</v>
      </c>
      <c r="Y3221" t="s">
        <v>36708</v>
      </c>
      <c r="Z3221" t="s">
        <v>36709</v>
      </c>
      <c r="AG3221" t="s">
        <v>41089</v>
      </c>
      <c r="AH3221" s="27" t="s">
        <v>41090</v>
      </c>
      <c r="AI3221" t="s">
        <v>41091</v>
      </c>
      <c r="AJ3221" t="s">
        <v>41092</v>
      </c>
    </row>
    <row r="3222" spans="1:36" ht="17.25" hidden="1" customHeight="1" x14ac:dyDescent="0.2">
      <c r="A3222" s="4" t="s">
        <v>41119</v>
      </c>
      <c r="B3222" t="s">
        <v>40703</v>
      </c>
      <c r="C3222" t="s">
        <v>41120</v>
      </c>
      <c r="E3222" t="s">
        <v>528</v>
      </c>
      <c r="F3222" t="s">
        <v>41</v>
      </c>
      <c r="G3222" s="5">
        <v>70</v>
      </c>
      <c r="H3222" t="s">
        <v>139</v>
      </c>
      <c r="I3222" t="s">
        <v>1323</v>
      </c>
      <c r="J3222" t="s">
        <v>44</v>
      </c>
      <c r="N3222" s="6">
        <v>2023</v>
      </c>
      <c r="R3222" s="7">
        <v>45.940174507480897</v>
      </c>
      <c r="S3222" s="7">
        <v>13.619666134410201</v>
      </c>
      <c r="T3222" t="s">
        <v>504</v>
      </c>
      <c r="U3222" t="s">
        <v>41026</v>
      </c>
      <c r="Y3222" t="s">
        <v>36708</v>
      </c>
      <c r="Z3222" t="s">
        <v>36709</v>
      </c>
      <c r="AG3222" t="s">
        <v>41121</v>
      </c>
      <c r="AH3222" s="27">
        <v>1311154</v>
      </c>
      <c r="AI3222" t="s">
        <v>41122</v>
      </c>
      <c r="AJ3222" t="s">
        <v>41123</v>
      </c>
    </row>
    <row r="3223" spans="1:36" ht="17.25" hidden="1" customHeight="1" x14ac:dyDescent="0.2">
      <c r="A3223" s="4" t="s">
        <v>41239</v>
      </c>
      <c r="B3223" t="s">
        <v>40703</v>
      </c>
      <c r="C3223" t="s">
        <v>41240</v>
      </c>
      <c r="E3223" t="s">
        <v>56</v>
      </c>
      <c r="F3223" t="s">
        <v>86</v>
      </c>
      <c r="G3223" s="5">
        <v>50</v>
      </c>
      <c r="H3223" t="s">
        <v>42</v>
      </c>
      <c r="I3223" t="s">
        <v>65</v>
      </c>
      <c r="J3223" t="s">
        <v>44</v>
      </c>
      <c r="N3223" s="6">
        <v>2015</v>
      </c>
      <c r="R3223" s="7">
        <v>43.823410000000003</v>
      </c>
      <c r="S3223" s="7">
        <v>10.601937</v>
      </c>
      <c r="T3223" t="s">
        <v>46</v>
      </c>
      <c r="U3223" t="s">
        <v>41241</v>
      </c>
      <c r="X3223" t="s">
        <v>41242</v>
      </c>
      <c r="Y3223" t="s">
        <v>36708</v>
      </c>
      <c r="Z3223" t="s">
        <v>36709</v>
      </c>
      <c r="AD3223" t="s">
        <v>880</v>
      </c>
      <c r="AE3223" t="s">
        <v>4970</v>
      </c>
      <c r="AF3223" t="s">
        <v>52</v>
      </c>
      <c r="AG3223" t="s">
        <v>41243</v>
      </c>
      <c r="AH3223" s="27" t="s">
        <v>45</v>
      </c>
      <c r="AI3223" t="s">
        <v>41244</v>
      </c>
      <c r="AJ3223" t="s">
        <v>41246</v>
      </c>
    </row>
    <row r="3224" spans="1:36" ht="17.25" hidden="1" customHeight="1" x14ac:dyDescent="0.2">
      <c r="A3224" s="4" t="s">
        <v>41239</v>
      </c>
      <c r="B3224" t="s">
        <v>40703</v>
      </c>
      <c r="C3224" t="s">
        <v>41240</v>
      </c>
      <c r="E3224" t="s">
        <v>58</v>
      </c>
      <c r="F3224" t="s">
        <v>86</v>
      </c>
      <c r="G3224" s="5">
        <v>50</v>
      </c>
      <c r="H3224" t="s">
        <v>42</v>
      </c>
      <c r="I3224" t="s">
        <v>65</v>
      </c>
      <c r="J3224" t="s">
        <v>44</v>
      </c>
      <c r="N3224" s="6">
        <v>2020</v>
      </c>
      <c r="P3224" s="25"/>
      <c r="R3224" s="7">
        <v>43.823410000000003</v>
      </c>
      <c r="S3224" s="7">
        <v>10.601937</v>
      </c>
      <c r="T3224" t="s">
        <v>46</v>
      </c>
      <c r="U3224" t="s">
        <v>41241</v>
      </c>
      <c r="X3224" t="s">
        <v>41242</v>
      </c>
      <c r="Y3224" t="s">
        <v>36708</v>
      </c>
      <c r="Z3224" t="s">
        <v>36709</v>
      </c>
      <c r="AD3224" t="s">
        <v>880</v>
      </c>
      <c r="AE3224" t="s">
        <v>4970</v>
      </c>
      <c r="AF3224" t="s">
        <v>52</v>
      </c>
      <c r="AG3224" t="s">
        <v>41243</v>
      </c>
      <c r="AH3224" s="27">
        <v>1306890</v>
      </c>
      <c r="AI3224" t="s">
        <v>41244</v>
      </c>
      <c r="AJ3224" t="s">
        <v>41247</v>
      </c>
    </row>
    <row r="3225" spans="1:36" ht="17.25" hidden="1" customHeight="1" x14ac:dyDescent="0.2">
      <c r="A3225" s="4" t="s">
        <v>41256</v>
      </c>
      <c r="B3225" t="s">
        <v>40703</v>
      </c>
      <c r="C3225" t="s">
        <v>41257</v>
      </c>
      <c r="E3225" t="s">
        <v>40</v>
      </c>
      <c r="F3225" t="s">
        <v>86</v>
      </c>
      <c r="G3225" s="5">
        <v>780</v>
      </c>
      <c r="H3225" t="s">
        <v>42</v>
      </c>
      <c r="I3225" t="s">
        <v>43</v>
      </c>
      <c r="J3225" t="s">
        <v>45</v>
      </c>
      <c r="K3225" t="s">
        <v>45</v>
      </c>
      <c r="L3225" t="s">
        <v>45</v>
      </c>
      <c r="N3225" s="6">
        <v>2023</v>
      </c>
      <c r="P3225" s="25"/>
      <c r="R3225" s="7">
        <v>45.445799999999998</v>
      </c>
      <c r="S3225" s="7">
        <v>12.2552</v>
      </c>
      <c r="T3225" t="s">
        <v>46</v>
      </c>
      <c r="U3225" t="s">
        <v>18808</v>
      </c>
      <c r="X3225" t="s">
        <v>40744</v>
      </c>
      <c r="Y3225" t="s">
        <v>36708</v>
      </c>
      <c r="Z3225" t="s">
        <v>36709</v>
      </c>
      <c r="AG3225" t="s">
        <v>41258</v>
      </c>
      <c r="AH3225" s="27" t="s">
        <v>41259</v>
      </c>
      <c r="AI3225" t="s">
        <v>41260</v>
      </c>
      <c r="AJ3225" t="s">
        <v>41261</v>
      </c>
    </row>
    <row r="3226" spans="1:36" ht="17.25" hidden="1" customHeight="1" x14ac:dyDescent="0.2">
      <c r="A3226" s="4" t="s">
        <v>41266</v>
      </c>
      <c r="B3226" t="s">
        <v>40703</v>
      </c>
      <c r="C3226" t="s">
        <v>41267</v>
      </c>
      <c r="E3226" t="s">
        <v>528</v>
      </c>
      <c r="F3226" t="s">
        <v>41</v>
      </c>
      <c r="G3226" s="5" t="s">
        <v>45</v>
      </c>
      <c r="H3226" t="s">
        <v>486</v>
      </c>
      <c r="I3226" t="s">
        <v>1323</v>
      </c>
      <c r="J3226" t="s">
        <v>44</v>
      </c>
      <c r="N3226" s="6">
        <v>2023</v>
      </c>
      <c r="R3226" s="7">
        <v>41.077920919145697</v>
      </c>
      <c r="S3226" s="7">
        <v>15.685672294920501</v>
      </c>
      <c r="T3226" t="s">
        <v>504</v>
      </c>
      <c r="U3226" t="s">
        <v>41268</v>
      </c>
      <c r="Y3226" t="s">
        <v>36708</v>
      </c>
      <c r="Z3226" t="s">
        <v>36709</v>
      </c>
      <c r="AG3226" t="s">
        <v>41269</v>
      </c>
      <c r="AH3226" s="27">
        <v>1301163</v>
      </c>
      <c r="AI3226" t="s">
        <v>41270</v>
      </c>
      <c r="AJ3226" t="s">
        <v>41271</v>
      </c>
    </row>
    <row r="3227" spans="1:36" ht="17.25" hidden="1" customHeight="1" x14ac:dyDescent="0.2">
      <c r="A3227" s="4" t="s">
        <v>41320</v>
      </c>
      <c r="B3227" t="s">
        <v>40703</v>
      </c>
      <c r="C3227" t="s">
        <v>41321</v>
      </c>
      <c r="D3227" t="s">
        <v>41322</v>
      </c>
      <c r="E3227" t="s">
        <v>565</v>
      </c>
      <c r="F3227" t="s">
        <v>5127</v>
      </c>
      <c r="G3227" s="5">
        <v>860</v>
      </c>
      <c r="H3227" t="s">
        <v>611</v>
      </c>
      <c r="I3227" t="s">
        <v>43</v>
      </c>
      <c r="J3227" t="s">
        <v>45</v>
      </c>
      <c r="K3227" t="s">
        <v>97</v>
      </c>
      <c r="L3227" t="s">
        <v>45</v>
      </c>
      <c r="M3227" t="s">
        <v>5341</v>
      </c>
      <c r="N3227" s="6">
        <v>2024</v>
      </c>
      <c r="R3227" s="7">
        <v>45.797899999999998</v>
      </c>
      <c r="S3227" s="7">
        <v>13.545500000000001</v>
      </c>
      <c r="T3227" t="s">
        <v>46</v>
      </c>
      <c r="U3227" t="s">
        <v>41323</v>
      </c>
      <c r="X3227" t="s">
        <v>41324</v>
      </c>
      <c r="Y3227" t="s">
        <v>36708</v>
      </c>
      <c r="Z3227" t="s">
        <v>36709</v>
      </c>
      <c r="AG3227" t="s">
        <v>41325</v>
      </c>
      <c r="AH3227" s="27" t="s">
        <v>41326</v>
      </c>
      <c r="AI3227" t="s">
        <v>41327</v>
      </c>
      <c r="AJ3227" t="s">
        <v>41328</v>
      </c>
    </row>
    <row r="3228" spans="1:36" ht="17.25" hidden="1" customHeight="1" x14ac:dyDescent="0.2">
      <c r="A3228" s="4" t="s">
        <v>41329</v>
      </c>
      <c r="B3228" t="s">
        <v>40703</v>
      </c>
      <c r="C3228" t="s">
        <v>41330</v>
      </c>
      <c r="E3228" t="s">
        <v>335</v>
      </c>
      <c r="F3228" t="s">
        <v>86</v>
      </c>
      <c r="G3228" s="5">
        <v>140</v>
      </c>
      <c r="H3228" t="s">
        <v>486</v>
      </c>
      <c r="I3228" t="s">
        <v>45</v>
      </c>
      <c r="J3228" t="s">
        <v>44</v>
      </c>
      <c r="N3228" s="6">
        <v>2024</v>
      </c>
      <c r="R3228" s="7">
        <v>42.357199999999999</v>
      </c>
      <c r="S3228" s="7">
        <v>11.5373</v>
      </c>
      <c r="T3228" t="s">
        <v>46</v>
      </c>
      <c r="U3228" t="s">
        <v>41332</v>
      </c>
      <c r="X3228" t="s">
        <v>41333</v>
      </c>
      <c r="Y3228" t="s">
        <v>36708</v>
      </c>
      <c r="Z3228" t="s">
        <v>36709</v>
      </c>
      <c r="AH3228" s="27"/>
      <c r="AI3228" t="s">
        <v>41337</v>
      </c>
      <c r="AJ3228" t="s">
        <v>41348</v>
      </c>
    </row>
    <row r="3229" spans="1:36" ht="17.25" hidden="1" customHeight="1" x14ac:dyDescent="0.2">
      <c r="A3229" s="4" t="s">
        <v>41381</v>
      </c>
      <c r="B3229" t="s">
        <v>40703</v>
      </c>
      <c r="C3229" t="s">
        <v>41382</v>
      </c>
      <c r="D3229" t="s">
        <v>41383</v>
      </c>
      <c r="E3229" t="s">
        <v>41395</v>
      </c>
      <c r="F3229" t="s">
        <v>86</v>
      </c>
      <c r="G3229" s="5">
        <v>923.6</v>
      </c>
      <c r="H3229" t="s">
        <v>486</v>
      </c>
      <c r="I3229" t="s">
        <v>43</v>
      </c>
      <c r="J3229" t="s">
        <v>44</v>
      </c>
      <c r="K3229" t="s">
        <v>45</v>
      </c>
      <c r="L3229" t="s">
        <v>45</v>
      </c>
      <c r="N3229" s="6">
        <v>2025</v>
      </c>
      <c r="R3229" s="7">
        <v>45.060299999999998</v>
      </c>
      <c r="S3229" s="7">
        <v>11.1374</v>
      </c>
      <c r="T3229" t="s">
        <v>46</v>
      </c>
      <c r="U3229" t="s">
        <v>41384</v>
      </c>
      <c r="X3229" t="s">
        <v>41035</v>
      </c>
      <c r="Y3229" t="s">
        <v>36708</v>
      </c>
      <c r="Z3229" t="s">
        <v>36709</v>
      </c>
      <c r="AG3229" t="s">
        <v>41386</v>
      </c>
      <c r="AH3229" s="27" t="s">
        <v>41396</v>
      </c>
      <c r="AI3229" t="s">
        <v>41388</v>
      </c>
      <c r="AJ3229" t="s">
        <v>41397</v>
      </c>
    </row>
    <row r="3230" spans="1:36" ht="17.25" hidden="1" customHeight="1" x14ac:dyDescent="0.2">
      <c r="A3230" s="4" t="s">
        <v>41398</v>
      </c>
      <c r="B3230" t="s">
        <v>40703</v>
      </c>
      <c r="C3230" t="s">
        <v>41399</v>
      </c>
      <c r="D3230" t="s">
        <v>41400</v>
      </c>
      <c r="E3230" t="s">
        <v>40</v>
      </c>
      <c r="F3230" t="s">
        <v>86</v>
      </c>
      <c r="G3230" s="5">
        <v>60</v>
      </c>
      <c r="H3230" t="s">
        <v>486</v>
      </c>
      <c r="I3230" t="s">
        <v>65</v>
      </c>
      <c r="J3230" t="s">
        <v>45</v>
      </c>
      <c r="K3230" t="s">
        <v>45</v>
      </c>
      <c r="L3230" t="s">
        <v>45</v>
      </c>
      <c r="N3230" s="6">
        <v>2024</v>
      </c>
      <c r="R3230" s="7">
        <v>38.200900094631798</v>
      </c>
      <c r="S3230" s="7">
        <v>15.2981132525454</v>
      </c>
      <c r="T3230" t="s">
        <v>46</v>
      </c>
      <c r="U3230" t="s">
        <v>41401</v>
      </c>
      <c r="X3230" t="s">
        <v>41288</v>
      </c>
      <c r="Y3230" t="s">
        <v>36708</v>
      </c>
      <c r="Z3230" t="s">
        <v>36709</v>
      </c>
      <c r="AC3230" t="s">
        <v>41402</v>
      </c>
      <c r="AG3230" t="s">
        <v>41403</v>
      </c>
      <c r="AH3230" s="27">
        <v>1301725</v>
      </c>
      <c r="AI3230" t="s">
        <v>41404</v>
      </c>
      <c r="AJ3230" t="s">
        <v>41405</v>
      </c>
    </row>
    <row r="3231" spans="1:36" ht="17.25" hidden="1" customHeight="1" x14ac:dyDescent="0.2">
      <c r="A3231" s="4" t="s">
        <v>41422</v>
      </c>
      <c r="B3231" t="s">
        <v>40703</v>
      </c>
      <c r="C3231" t="s">
        <v>41423</v>
      </c>
      <c r="E3231" t="s">
        <v>528</v>
      </c>
      <c r="F3231" t="s">
        <v>41</v>
      </c>
      <c r="G3231" s="5" t="s">
        <v>45</v>
      </c>
      <c r="H3231" t="s">
        <v>486</v>
      </c>
      <c r="I3231" t="s">
        <v>1323</v>
      </c>
      <c r="J3231" t="s">
        <v>44</v>
      </c>
      <c r="N3231" s="6">
        <v>2023</v>
      </c>
      <c r="R3231" s="7">
        <v>42.9255623515796</v>
      </c>
      <c r="S3231" s="7">
        <v>10.521305706121399</v>
      </c>
      <c r="T3231" t="s">
        <v>504</v>
      </c>
      <c r="U3231" t="s">
        <v>41424</v>
      </c>
      <c r="Y3231" t="s">
        <v>36708</v>
      </c>
      <c r="Z3231" t="s">
        <v>36709</v>
      </c>
      <c r="AG3231" t="s">
        <v>41425</v>
      </c>
      <c r="AH3231" s="27">
        <v>1311155</v>
      </c>
      <c r="AI3231" t="s">
        <v>41426</v>
      </c>
      <c r="AJ3231" t="s">
        <v>41427</v>
      </c>
    </row>
    <row r="3232" spans="1:36" ht="17.25" hidden="1" customHeight="1" x14ac:dyDescent="0.2">
      <c r="A3232" s="4" t="s">
        <v>41467</v>
      </c>
      <c r="B3232" t="s">
        <v>40703</v>
      </c>
      <c r="C3232" t="s">
        <v>41468</v>
      </c>
      <c r="E3232" t="s">
        <v>56</v>
      </c>
      <c r="F3232" t="s">
        <v>86</v>
      </c>
      <c r="G3232" s="5">
        <v>80</v>
      </c>
      <c r="H3232" t="s">
        <v>42</v>
      </c>
      <c r="I3232" t="s">
        <v>65</v>
      </c>
      <c r="J3232" t="s">
        <v>559</v>
      </c>
      <c r="N3232" s="6">
        <v>2015</v>
      </c>
      <c r="R3232" s="7">
        <v>37.287570000000002</v>
      </c>
      <c r="S3232" s="7">
        <v>13.52117</v>
      </c>
      <c r="T3232" t="s">
        <v>46</v>
      </c>
      <c r="U3232" t="s">
        <v>41469</v>
      </c>
      <c r="X3232" t="s">
        <v>41470</v>
      </c>
      <c r="Y3232" t="s">
        <v>36708</v>
      </c>
      <c r="Z3232" t="s">
        <v>36709</v>
      </c>
      <c r="AA3232" t="s">
        <v>41475</v>
      </c>
      <c r="AC3232" t="s">
        <v>41471</v>
      </c>
      <c r="AG3232" t="s">
        <v>41472</v>
      </c>
      <c r="AH3232" s="27">
        <v>1140924</v>
      </c>
      <c r="AI3232" t="s">
        <v>41473</v>
      </c>
      <c r="AJ3232" t="s">
        <v>41476</v>
      </c>
    </row>
    <row r="3233" spans="1:36" ht="17.25" hidden="1" customHeight="1" x14ac:dyDescent="0.2">
      <c r="A3233" s="4" t="s">
        <v>41499</v>
      </c>
      <c r="B3233" t="s">
        <v>40703</v>
      </c>
      <c r="C3233" t="s">
        <v>41500</v>
      </c>
      <c r="D3233" t="s">
        <v>41501</v>
      </c>
      <c r="E3233" t="s">
        <v>40</v>
      </c>
      <c r="F3233" t="s">
        <v>86</v>
      </c>
      <c r="G3233" s="5">
        <v>765</v>
      </c>
      <c r="H3233" t="s">
        <v>42</v>
      </c>
      <c r="I3233" t="s">
        <v>43</v>
      </c>
      <c r="J3233" t="s">
        <v>45</v>
      </c>
      <c r="K3233" t="s">
        <v>97</v>
      </c>
      <c r="L3233" t="s">
        <v>45</v>
      </c>
      <c r="N3233" s="6">
        <v>2023</v>
      </c>
      <c r="R3233" s="7">
        <v>41.376618999999998</v>
      </c>
      <c r="S3233" s="7">
        <v>14.076420000000001</v>
      </c>
      <c r="T3233" t="s">
        <v>504</v>
      </c>
      <c r="U3233" t="s">
        <v>41502</v>
      </c>
      <c r="X3233" t="s">
        <v>40975</v>
      </c>
      <c r="Y3233" t="s">
        <v>36708</v>
      </c>
      <c r="Z3233" t="s">
        <v>36709</v>
      </c>
      <c r="AG3233" t="s">
        <v>41503</v>
      </c>
      <c r="AH3233" s="27" t="s">
        <v>41504</v>
      </c>
      <c r="AI3233" t="s">
        <v>41505</v>
      </c>
      <c r="AJ3233" t="s">
        <v>41506</v>
      </c>
    </row>
    <row r="3234" spans="1:36" ht="17.25" hidden="1" customHeight="1" x14ac:dyDescent="0.2">
      <c r="A3234" s="4" t="s">
        <v>41571</v>
      </c>
      <c r="B3234" t="s">
        <v>40703</v>
      </c>
      <c r="C3234" t="s">
        <v>41572</v>
      </c>
      <c r="E3234" t="s">
        <v>58</v>
      </c>
      <c r="F3234" t="s">
        <v>86</v>
      </c>
      <c r="G3234" s="5">
        <v>180</v>
      </c>
      <c r="H3234" t="s">
        <v>42</v>
      </c>
      <c r="I3234" t="s">
        <v>43</v>
      </c>
      <c r="J3234" t="s">
        <v>44</v>
      </c>
      <c r="N3234" s="24">
        <v>2018</v>
      </c>
      <c r="R3234" s="7">
        <v>43.381340000000002</v>
      </c>
      <c r="S3234" s="7">
        <v>10.448549999999999</v>
      </c>
      <c r="T3234" t="s">
        <v>46</v>
      </c>
      <c r="U3234" t="s">
        <v>41573</v>
      </c>
      <c r="X3234" t="s">
        <v>41230</v>
      </c>
      <c r="Y3234" t="s">
        <v>36708</v>
      </c>
      <c r="Z3234" t="s">
        <v>36709</v>
      </c>
      <c r="AD3234" t="s">
        <v>880</v>
      </c>
      <c r="AE3234" t="s">
        <v>254</v>
      </c>
      <c r="AF3234" t="s">
        <v>52</v>
      </c>
      <c r="AG3234" t="s">
        <v>41575</v>
      </c>
      <c r="AH3234" s="8">
        <v>1282712</v>
      </c>
      <c r="AI3234" t="s">
        <v>41577</v>
      </c>
      <c r="AJ3234" t="s">
        <v>41579</v>
      </c>
    </row>
    <row r="3235" spans="1:36" ht="17.25" hidden="1" customHeight="1" x14ac:dyDescent="0.2">
      <c r="A3235" s="4" t="s">
        <v>41600</v>
      </c>
      <c r="B3235" t="s">
        <v>40703</v>
      </c>
      <c r="C3235" t="s">
        <v>41601</v>
      </c>
      <c r="D3235" t="s">
        <v>41602</v>
      </c>
      <c r="E3235" t="s">
        <v>565</v>
      </c>
      <c r="F3235" t="s">
        <v>4967</v>
      </c>
      <c r="G3235" s="5">
        <v>579</v>
      </c>
      <c r="H3235" t="s">
        <v>486</v>
      </c>
      <c r="I3235" t="s">
        <v>65</v>
      </c>
      <c r="J3235" t="s">
        <v>559</v>
      </c>
      <c r="K3235" t="s">
        <v>45</v>
      </c>
      <c r="L3235" t="s">
        <v>45</v>
      </c>
      <c r="N3235" s="6">
        <v>2025</v>
      </c>
      <c r="R3235" s="7">
        <v>38.202161413573101</v>
      </c>
      <c r="S3235" s="7">
        <v>15.283165253281201</v>
      </c>
      <c r="T3235" t="s">
        <v>46</v>
      </c>
      <c r="U3235" t="s">
        <v>41603</v>
      </c>
      <c r="X3235" t="s">
        <v>41288</v>
      </c>
      <c r="Y3235" t="s">
        <v>36708</v>
      </c>
      <c r="Z3235" t="s">
        <v>36709</v>
      </c>
      <c r="AC3235" t="s">
        <v>41604</v>
      </c>
      <c r="AG3235" t="s">
        <v>41611</v>
      </c>
      <c r="AH3235" s="8">
        <v>1303030</v>
      </c>
      <c r="AI3235" t="s">
        <v>41606</v>
      </c>
      <c r="AJ3235" t="s">
        <v>41612</v>
      </c>
    </row>
    <row r="3236" spans="1:36" ht="17.25" hidden="1" customHeight="1" x14ac:dyDescent="0.2">
      <c r="A3236" s="4" t="s">
        <v>41600</v>
      </c>
      <c r="B3236" t="s">
        <v>40703</v>
      </c>
      <c r="C3236" t="s">
        <v>41601</v>
      </c>
      <c r="D3236" t="s">
        <v>41602</v>
      </c>
      <c r="E3236" t="s">
        <v>870</v>
      </c>
      <c r="F3236" t="s">
        <v>41162</v>
      </c>
      <c r="G3236" s="5">
        <v>280</v>
      </c>
      <c r="H3236" t="s">
        <v>486</v>
      </c>
      <c r="I3236" t="s">
        <v>240</v>
      </c>
      <c r="J3236" t="s">
        <v>559</v>
      </c>
      <c r="K3236" t="s">
        <v>45</v>
      </c>
      <c r="L3236" t="s">
        <v>45</v>
      </c>
      <c r="N3236" s="24">
        <v>2025</v>
      </c>
      <c r="R3236" s="7">
        <v>38.202161413573101</v>
      </c>
      <c r="S3236" s="7">
        <v>15.283165253281201</v>
      </c>
      <c r="T3236" t="s">
        <v>46</v>
      </c>
      <c r="U3236" t="s">
        <v>41603</v>
      </c>
      <c r="X3236" t="s">
        <v>41288</v>
      </c>
      <c r="Y3236" t="s">
        <v>36708</v>
      </c>
      <c r="Z3236" t="s">
        <v>36709</v>
      </c>
      <c r="AC3236" t="s">
        <v>41604</v>
      </c>
      <c r="AG3236" t="s">
        <v>41611</v>
      </c>
      <c r="AH3236" s="8">
        <v>1303031</v>
      </c>
      <c r="AI3236" t="s">
        <v>41606</v>
      </c>
      <c r="AJ3236" t="s">
        <v>41613</v>
      </c>
    </row>
    <row r="3237" spans="1:36" ht="17.25" hidden="1" customHeight="1" x14ac:dyDescent="0.2">
      <c r="A3237" s="4" t="s">
        <v>41614</v>
      </c>
      <c r="B3237" t="s">
        <v>40703</v>
      </c>
      <c r="C3237" t="s">
        <v>41615</v>
      </c>
      <c r="E3237" t="s">
        <v>696</v>
      </c>
      <c r="F3237" t="s">
        <v>86</v>
      </c>
      <c r="G3237" s="5">
        <v>590</v>
      </c>
      <c r="H3237" t="s">
        <v>486</v>
      </c>
      <c r="I3237" t="s">
        <v>65</v>
      </c>
      <c r="J3237" t="s">
        <v>559</v>
      </c>
      <c r="K3237" t="s">
        <v>45</v>
      </c>
      <c r="L3237" t="s">
        <v>45</v>
      </c>
      <c r="N3237" s="24">
        <v>2025</v>
      </c>
      <c r="R3237" s="7">
        <v>44.924660000000003</v>
      </c>
      <c r="S3237" s="7">
        <v>10.30298</v>
      </c>
      <c r="T3237" t="s">
        <v>46</v>
      </c>
      <c r="U3237" t="s">
        <v>41616</v>
      </c>
      <c r="X3237" t="s">
        <v>40808</v>
      </c>
      <c r="Y3237" t="s">
        <v>36708</v>
      </c>
      <c r="Z3237" t="s">
        <v>36709</v>
      </c>
      <c r="AG3237" t="s">
        <v>41618</v>
      </c>
      <c r="AH3237" s="8">
        <v>1308197</v>
      </c>
      <c r="AI3237" t="s">
        <v>41620</v>
      </c>
      <c r="AJ3237" t="s">
        <v>41622</v>
      </c>
    </row>
    <row r="3238" spans="1:36" ht="17.25" hidden="1" customHeight="1" x14ac:dyDescent="0.2">
      <c r="A3238" s="4" t="s">
        <v>41614</v>
      </c>
      <c r="B3238" t="s">
        <v>40703</v>
      </c>
      <c r="C3238" t="s">
        <v>41615</v>
      </c>
      <c r="E3238" t="s">
        <v>719</v>
      </c>
      <c r="F3238" t="s">
        <v>41162</v>
      </c>
      <c r="G3238" s="5">
        <v>280</v>
      </c>
      <c r="H3238" t="s">
        <v>486</v>
      </c>
      <c r="I3238" t="s">
        <v>240</v>
      </c>
      <c r="J3238" t="s">
        <v>559</v>
      </c>
      <c r="K3238" t="s">
        <v>45</v>
      </c>
      <c r="L3238" t="s">
        <v>45</v>
      </c>
      <c r="N3238" s="24">
        <v>2025</v>
      </c>
      <c r="R3238" s="7">
        <v>44.924660000000003</v>
      </c>
      <c r="S3238" s="7">
        <v>10.30298</v>
      </c>
      <c r="T3238" t="s">
        <v>46</v>
      </c>
      <c r="U3238" t="s">
        <v>41616</v>
      </c>
      <c r="X3238" t="s">
        <v>40808</v>
      </c>
      <c r="Y3238" t="s">
        <v>36708</v>
      </c>
      <c r="Z3238" t="s">
        <v>36709</v>
      </c>
      <c r="AG3238" t="s">
        <v>41618</v>
      </c>
      <c r="AH3238" s="8">
        <v>1308198</v>
      </c>
      <c r="AI3238" t="s">
        <v>41620</v>
      </c>
      <c r="AJ3238" t="s">
        <v>41623</v>
      </c>
    </row>
    <row r="3239" spans="1:36" ht="17.25" hidden="1" customHeight="1" x14ac:dyDescent="0.2">
      <c r="A3239" s="4" t="s">
        <v>41693</v>
      </c>
      <c r="B3239" t="s">
        <v>40703</v>
      </c>
      <c r="C3239" t="s">
        <v>41694</v>
      </c>
      <c r="E3239" t="s">
        <v>56</v>
      </c>
      <c r="F3239" t="s">
        <v>86</v>
      </c>
      <c r="G3239" s="5">
        <v>120</v>
      </c>
      <c r="H3239" t="s">
        <v>486</v>
      </c>
      <c r="I3239" t="s">
        <v>43</v>
      </c>
      <c r="J3239" t="s">
        <v>44</v>
      </c>
      <c r="K3239" t="s">
        <v>45</v>
      </c>
      <c r="L3239" t="s">
        <v>45</v>
      </c>
      <c r="N3239" s="24">
        <v>2023</v>
      </c>
      <c r="R3239" s="7">
        <v>45.619489999999999</v>
      </c>
      <c r="S3239" s="7">
        <v>13.78295</v>
      </c>
      <c r="T3239" t="s">
        <v>46</v>
      </c>
      <c r="U3239" t="s">
        <v>41695</v>
      </c>
      <c r="X3239" t="s">
        <v>41027</v>
      </c>
      <c r="Y3239" t="s">
        <v>36708</v>
      </c>
      <c r="Z3239" t="s">
        <v>36709</v>
      </c>
      <c r="AA3239" t="s">
        <v>41696</v>
      </c>
      <c r="AD3239" t="s">
        <v>880</v>
      </c>
      <c r="AE3239" t="s">
        <v>92</v>
      </c>
      <c r="AG3239" t="s">
        <v>41697</v>
      </c>
      <c r="AH3239" s="8">
        <v>1309164</v>
      </c>
      <c r="AI3239" t="s">
        <v>41699</v>
      </c>
      <c r="AJ3239" t="s">
        <v>41701</v>
      </c>
    </row>
    <row r="3240" spans="1:36" ht="17.25" hidden="1" customHeight="1" x14ac:dyDescent="0.2">
      <c r="A3240" s="4" t="s">
        <v>41750</v>
      </c>
      <c r="B3240" t="s">
        <v>40703</v>
      </c>
      <c r="C3240" t="s">
        <v>41751</v>
      </c>
      <c r="E3240" t="s">
        <v>528</v>
      </c>
      <c r="F3240" t="s">
        <v>41</v>
      </c>
      <c r="G3240" s="5" t="s">
        <v>45</v>
      </c>
      <c r="H3240" t="s">
        <v>486</v>
      </c>
      <c r="I3240" t="s">
        <v>1323</v>
      </c>
      <c r="J3240" t="s">
        <v>44</v>
      </c>
      <c r="N3240" s="24">
        <v>2023</v>
      </c>
      <c r="R3240" s="7">
        <v>42.047459864733298</v>
      </c>
      <c r="S3240" s="7">
        <v>13.9267600860074</v>
      </c>
      <c r="T3240" t="s">
        <v>504</v>
      </c>
      <c r="U3240" t="s">
        <v>41752</v>
      </c>
      <c r="Y3240" t="s">
        <v>36708</v>
      </c>
      <c r="Z3240" t="s">
        <v>36709</v>
      </c>
      <c r="AG3240" t="s">
        <v>41753</v>
      </c>
      <c r="AH3240" s="8">
        <v>1311156</v>
      </c>
      <c r="AI3240" t="s">
        <v>41754</v>
      </c>
      <c r="AJ3240" t="s">
        <v>41755</v>
      </c>
    </row>
    <row r="3241" spans="1:36" ht="17.25" hidden="1" customHeight="1" x14ac:dyDescent="0.2">
      <c r="A3241" s="4" t="s">
        <v>41771</v>
      </c>
      <c r="B3241" t="s">
        <v>40703</v>
      </c>
      <c r="C3241" t="s">
        <v>41772</v>
      </c>
      <c r="D3241" t="s">
        <v>41773</v>
      </c>
      <c r="E3241" t="s">
        <v>41779</v>
      </c>
      <c r="F3241" t="s">
        <v>86</v>
      </c>
      <c r="G3241" s="5">
        <v>37</v>
      </c>
      <c r="H3241" t="s">
        <v>486</v>
      </c>
      <c r="I3241" t="s">
        <v>43</v>
      </c>
      <c r="J3241" t="s">
        <v>44</v>
      </c>
      <c r="K3241" t="s">
        <v>45</v>
      </c>
      <c r="L3241" t="s">
        <v>45</v>
      </c>
      <c r="N3241" s="6">
        <v>2024</v>
      </c>
      <c r="R3241" s="7">
        <v>40.499257135873201</v>
      </c>
      <c r="S3241" s="7">
        <v>17.197117311701899</v>
      </c>
      <c r="T3241" t="s">
        <v>46</v>
      </c>
      <c r="U3241" t="s">
        <v>41759</v>
      </c>
      <c r="X3241" t="s">
        <v>41759</v>
      </c>
      <c r="Y3241" t="s">
        <v>36708</v>
      </c>
      <c r="Z3241" t="s">
        <v>36709</v>
      </c>
      <c r="AG3241" t="s">
        <v>41775</v>
      </c>
      <c r="AH3241" s="27" t="s">
        <v>41780</v>
      </c>
      <c r="AI3241" t="s">
        <v>41777</v>
      </c>
      <c r="AJ3241" t="s">
        <v>41781</v>
      </c>
    </row>
    <row r="3242" spans="1:36" ht="17.25" hidden="1" customHeight="1" x14ac:dyDescent="0.2">
      <c r="A3242" s="4" t="s">
        <v>41782</v>
      </c>
      <c r="B3242" t="s">
        <v>40703</v>
      </c>
      <c r="C3242" t="s">
        <v>41783</v>
      </c>
      <c r="D3242" t="s">
        <v>41784</v>
      </c>
      <c r="E3242" t="s">
        <v>41792</v>
      </c>
      <c r="F3242" t="s">
        <v>86</v>
      </c>
      <c r="G3242" s="5">
        <v>560</v>
      </c>
      <c r="H3242" t="s">
        <v>139</v>
      </c>
      <c r="I3242" t="s">
        <v>65</v>
      </c>
      <c r="J3242" t="s">
        <v>45</v>
      </c>
      <c r="K3242" t="s">
        <v>97</v>
      </c>
      <c r="L3242" t="s">
        <v>45</v>
      </c>
      <c r="N3242" s="6">
        <v>2024</v>
      </c>
      <c r="R3242" s="7">
        <v>45.332500000000003</v>
      </c>
      <c r="S3242" s="7">
        <v>9.4364000000000008</v>
      </c>
      <c r="T3242" t="s">
        <v>46</v>
      </c>
      <c r="U3242" t="s">
        <v>41785</v>
      </c>
      <c r="X3242" t="s">
        <v>14628</v>
      </c>
      <c r="Y3242" t="s">
        <v>36708</v>
      </c>
      <c r="Z3242" t="s">
        <v>36709</v>
      </c>
      <c r="AG3242" t="s">
        <v>41786</v>
      </c>
      <c r="AH3242" s="27"/>
      <c r="AI3242" t="s">
        <v>41788</v>
      </c>
      <c r="AJ3242" t="s">
        <v>41793</v>
      </c>
    </row>
    <row r="3243" spans="1:36" ht="17.25" hidden="1" customHeight="1" x14ac:dyDescent="0.2">
      <c r="A3243" s="4" t="s">
        <v>41782</v>
      </c>
      <c r="B3243" t="s">
        <v>40703</v>
      </c>
      <c r="C3243" t="s">
        <v>41783</v>
      </c>
      <c r="D3243" t="s">
        <v>41784</v>
      </c>
      <c r="E3243" t="s">
        <v>41794</v>
      </c>
      <c r="F3243" t="s">
        <v>41162</v>
      </c>
      <c r="G3243" s="5">
        <v>290</v>
      </c>
      <c r="H3243" t="s">
        <v>139</v>
      </c>
      <c r="I3243" t="s">
        <v>240</v>
      </c>
      <c r="J3243" t="s">
        <v>45</v>
      </c>
      <c r="K3243" t="s">
        <v>97</v>
      </c>
      <c r="L3243" t="s">
        <v>45</v>
      </c>
      <c r="N3243" s="24">
        <v>2024</v>
      </c>
      <c r="R3243" s="7">
        <v>45.332500000000003</v>
      </c>
      <c r="S3243" s="7">
        <v>9.4364000000000008</v>
      </c>
      <c r="T3243" t="s">
        <v>46</v>
      </c>
      <c r="U3243" t="s">
        <v>41785</v>
      </c>
      <c r="X3243" t="s">
        <v>14628</v>
      </c>
      <c r="Y3243" t="s">
        <v>36708</v>
      </c>
      <c r="Z3243" t="s">
        <v>36709</v>
      </c>
      <c r="AG3243" t="s">
        <v>41786</v>
      </c>
      <c r="AI3243" t="s">
        <v>41788</v>
      </c>
      <c r="AJ3243" t="s">
        <v>41795</v>
      </c>
    </row>
    <row r="3244" spans="1:36" ht="17.25" hidden="1" customHeight="1" x14ac:dyDescent="0.2">
      <c r="A3244" s="4" t="s">
        <v>41834</v>
      </c>
      <c r="B3244" t="s">
        <v>40703</v>
      </c>
      <c r="C3244" t="s">
        <v>41835</v>
      </c>
      <c r="E3244" t="s">
        <v>528</v>
      </c>
      <c r="F3244" t="s">
        <v>86</v>
      </c>
      <c r="G3244" s="5">
        <v>75</v>
      </c>
      <c r="H3244" t="s">
        <v>139</v>
      </c>
      <c r="I3244" t="s">
        <v>528</v>
      </c>
      <c r="J3244" t="s">
        <v>44</v>
      </c>
      <c r="N3244" s="6">
        <v>2023</v>
      </c>
      <c r="R3244" s="7">
        <v>41.936900000000001</v>
      </c>
      <c r="S3244" s="7">
        <v>15.000400000000001</v>
      </c>
      <c r="T3244" t="s">
        <v>46</v>
      </c>
      <c r="U3244" t="s">
        <v>41677</v>
      </c>
      <c r="X3244" t="s">
        <v>41192</v>
      </c>
      <c r="Y3244" t="s">
        <v>36708</v>
      </c>
      <c r="Z3244" t="s">
        <v>36709</v>
      </c>
      <c r="AG3244" t="s">
        <v>41840</v>
      </c>
      <c r="AH3244" s="8">
        <v>1316019</v>
      </c>
      <c r="AI3244" t="s">
        <v>41838</v>
      </c>
      <c r="AJ3244" t="s">
        <v>41841</v>
      </c>
    </row>
    <row r="3245" spans="1:36" ht="17.25" hidden="1" customHeight="1" x14ac:dyDescent="0.2">
      <c r="A3245" s="4" t="s">
        <v>41857</v>
      </c>
      <c r="B3245" t="s">
        <v>40703</v>
      </c>
      <c r="C3245" t="s">
        <v>41858</v>
      </c>
      <c r="E3245" t="s">
        <v>40</v>
      </c>
      <c r="F3245" t="s">
        <v>86</v>
      </c>
      <c r="G3245" s="5">
        <v>20</v>
      </c>
      <c r="H3245" t="s">
        <v>42</v>
      </c>
      <c r="I3245" t="s">
        <v>240</v>
      </c>
      <c r="J3245" t="s">
        <v>44</v>
      </c>
      <c r="K3245" t="s">
        <v>45</v>
      </c>
      <c r="L3245" t="s">
        <v>45</v>
      </c>
      <c r="N3245" s="6">
        <v>2022</v>
      </c>
      <c r="R3245" s="7">
        <v>46.407007999999998</v>
      </c>
      <c r="S3245" s="7">
        <v>12.938572000000001</v>
      </c>
      <c r="T3245" t="s">
        <v>46</v>
      </c>
      <c r="U3245" t="s">
        <v>41859</v>
      </c>
      <c r="X3245" t="s">
        <v>41860</v>
      </c>
      <c r="Y3245" t="s">
        <v>36708</v>
      </c>
      <c r="Z3245" t="s">
        <v>36709</v>
      </c>
      <c r="AD3245" t="s">
        <v>880</v>
      </c>
      <c r="AE3245" t="s">
        <v>4970</v>
      </c>
      <c r="AF3245" t="s">
        <v>1869</v>
      </c>
      <c r="AG3245" t="s">
        <v>41861</v>
      </c>
      <c r="AH3245" s="8" t="s">
        <v>41862</v>
      </c>
      <c r="AI3245" t="s">
        <v>41863</v>
      </c>
      <c r="AJ3245" t="s">
        <v>41864</v>
      </c>
    </row>
    <row r="3246" spans="1:36" ht="17.25" hidden="1" customHeight="1" x14ac:dyDescent="0.2">
      <c r="A3246" s="4" t="s">
        <v>41901</v>
      </c>
      <c r="B3246" t="s">
        <v>40703</v>
      </c>
      <c r="C3246" t="s">
        <v>41902</v>
      </c>
      <c r="D3246" t="s">
        <v>41903</v>
      </c>
      <c r="E3246" t="s">
        <v>75</v>
      </c>
      <c r="F3246" t="s">
        <v>86</v>
      </c>
      <c r="G3246" s="5">
        <v>55</v>
      </c>
      <c r="H3246" t="s">
        <v>486</v>
      </c>
      <c r="I3246" t="s">
        <v>65</v>
      </c>
      <c r="J3246" t="s">
        <v>45</v>
      </c>
      <c r="K3246" t="s">
        <v>45</v>
      </c>
      <c r="L3246" t="s">
        <v>45</v>
      </c>
      <c r="N3246" s="24">
        <v>2024</v>
      </c>
      <c r="R3246" s="7">
        <v>37.876739999999998</v>
      </c>
      <c r="S3246" s="7">
        <v>12.589219999999999</v>
      </c>
      <c r="T3246" t="s">
        <v>46</v>
      </c>
      <c r="U3246" t="s">
        <v>41904</v>
      </c>
      <c r="X3246" t="s">
        <v>41904</v>
      </c>
      <c r="Y3246" t="s">
        <v>36708</v>
      </c>
      <c r="Z3246" t="s">
        <v>36709</v>
      </c>
      <c r="AG3246" t="s">
        <v>41906</v>
      </c>
      <c r="AI3246" t="s">
        <v>41907</v>
      </c>
      <c r="AJ3246" t="s">
        <v>41911</v>
      </c>
    </row>
    <row r="3247" spans="1:36" ht="17.25" hidden="1" customHeight="1" x14ac:dyDescent="0.2">
      <c r="A3247" s="4" t="s">
        <v>41901</v>
      </c>
      <c r="B3247" t="s">
        <v>40703</v>
      </c>
      <c r="C3247" t="s">
        <v>41902</v>
      </c>
      <c r="D3247" t="s">
        <v>41903</v>
      </c>
      <c r="E3247" t="s">
        <v>77</v>
      </c>
      <c r="F3247" t="s">
        <v>86</v>
      </c>
      <c r="G3247" s="5">
        <v>55</v>
      </c>
      <c r="H3247" t="s">
        <v>486</v>
      </c>
      <c r="I3247" t="s">
        <v>65</v>
      </c>
      <c r="J3247" t="s">
        <v>45</v>
      </c>
      <c r="K3247" t="s">
        <v>45</v>
      </c>
      <c r="L3247" t="s">
        <v>45</v>
      </c>
      <c r="N3247" s="24">
        <v>2024</v>
      </c>
      <c r="R3247" s="7">
        <v>37.876739999999998</v>
      </c>
      <c r="S3247" s="7">
        <v>12.589219999999999</v>
      </c>
      <c r="T3247" t="s">
        <v>46</v>
      </c>
      <c r="U3247" t="s">
        <v>41904</v>
      </c>
      <c r="X3247" t="s">
        <v>41904</v>
      </c>
      <c r="Y3247" t="s">
        <v>36708</v>
      </c>
      <c r="Z3247" t="s">
        <v>36709</v>
      </c>
      <c r="AG3247" t="s">
        <v>41906</v>
      </c>
      <c r="AI3247" t="s">
        <v>41907</v>
      </c>
      <c r="AJ3247" t="s">
        <v>41912</v>
      </c>
    </row>
    <row r="3248" spans="1:36" ht="17.25" hidden="1" customHeight="1" x14ac:dyDescent="0.2">
      <c r="A3248" s="4" t="s">
        <v>41901</v>
      </c>
      <c r="B3248" t="s">
        <v>40703</v>
      </c>
      <c r="C3248" t="s">
        <v>41902</v>
      </c>
      <c r="D3248" t="s">
        <v>41903</v>
      </c>
      <c r="E3248" t="s">
        <v>318</v>
      </c>
      <c r="F3248" t="s">
        <v>86</v>
      </c>
      <c r="G3248" s="5">
        <v>55</v>
      </c>
      <c r="H3248" t="s">
        <v>486</v>
      </c>
      <c r="I3248" t="s">
        <v>65</v>
      </c>
      <c r="J3248" t="s">
        <v>45</v>
      </c>
      <c r="K3248" t="s">
        <v>45</v>
      </c>
      <c r="L3248" t="s">
        <v>45</v>
      </c>
      <c r="N3248" s="24">
        <v>2024</v>
      </c>
      <c r="R3248" s="7">
        <v>37.876739999999998</v>
      </c>
      <c r="S3248" s="7">
        <v>12.589219999999999</v>
      </c>
      <c r="T3248" t="s">
        <v>46</v>
      </c>
      <c r="U3248" t="s">
        <v>41904</v>
      </c>
      <c r="X3248" t="s">
        <v>41904</v>
      </c>
      <c r="Y3248" t="s">
        <v>36708</v>
      </c>
      <c r="Z3248" t="s">
        <v>36709</v>
      </c>
      <c r="AG3248" t="s">
        <v>41906</v>
      </c>
      <c r="AI3248" t="s">
        <v>41907</v>
      </c>
      <c r="AJ3248" t="s">
        <v>41913</v>
      </c>
    </row>
    <row r="3249" spans="1:36" ht="17.25" hidden="1" customHeight="1" x14ac:dyDescent="0.2">
      <c r="A3249" s="4" t="s">
        <v>41901</v>
      </c>
      <c r="B3249" t="s">
        <v>40703</v>
      </c>
      <c r="C3249" t="s">
        <v>41902</v>
      </c>
      <c r="D3249" t="s">
        <v>41903</v>
      </c>
      <c r="E3249" t="s">
        <v>2385</v>
      </c>
      <c r="F3249" t="s">
        <v>86</v>
      </c>
      <c r="G3249" s="5">
        <v>55</v>
      </c>
      <c r="H3249" t="s">
        <v>486</v>
      </c>
      <c r="I3249" t="s">
        <v>65</v>
      </c>
      <c r="J3249" t="s">
        <v>45</v>
      </c>
      <c r="K3249" t="s">
        <v>45</v>
      </c>
      <c r="L3249" t="s">
        <v>45</v>
      </c>
      <c r="N3249" s="24">
        <v>2024</v>
      </c>
      <c r="R3249" s="7">
        <v>37.876739999999998</v>
      </c>
      <c r="S3249" s="7">
        <v>12.589219999999999</v>
      </c>
      <c r="T3249" t="s">
        <v>46</v>
      </c>
      <c r="U3249" t="s">
        <v>41904</v>
      </c>
      <c r="X3249" t="s">
        <v>41904</v>
      </c>
      <c r="Y3249" t="s">
        <v>36708</v>
      </c>
      <c r="Z3249" t="s">
        <v>36709</v>
      </c>
      <c r="AG3249" t="s">
        <v>41906</v>
      </c>
      <c r="AI3249" t="s">
        <v>41907</v>
      </c>
      <c r="AJ3249" t="s">
        <v>41914</v>
      </c>
    </row>
    <row r="3250" spans="1:36" ht="17.25" hidden="1" customHeight="1" x14ac:dyDescent="0.2">
      <c r="A3250" s="4" t="s">
        <v>41915</v>
      </c>
      <c r="B3250" t="s">
        <v>40703</v>
      </c>
      <c r="C3250" t="s">
        <v>41916</v>
      </c>
      <c r="D3250" t="s">
        <v>41917</v>
      </c>
      <c r="E3250" t="s">
        <v>335</v>
      </c>
      <c r="F3250" t="s">
        <v>86</v>
      </c>
      <c r="G3250" s="5">
        <v>430</v>
      </c>
      <c r="H3250" t="s">
        <v>42</v>
      </c>
      <c r="I3250" t="s">
        <v>43</v>
      </c>
      <c r="J3250" t="s">
        <v>45</v>
      </c>
      <c r="K3250" t="s">
        <v>97</v>
      </c>
      <c r="L3250" t="s">
        <v>45</v>
      </c>
      <c r="N3250" s="6">
        <v>2022</v>
      </c>
      <c r="R3250" s="7">
        <v>45.520510000000002</v>
      </c>
      <c r="S3250" s="7">
        <v>8.7412799999999997</v>
      </c>
      <c r="T3250" t="s">
        <v>46</v>
      </c>
      <c r="U3250" t="s">
        <v>41918</v>
      </c>
      <c r="X3250" t="s">
        <v>40839</v>
      </c>
      <c r="Y3250" t="s">
        <v>36708</v>
      </c>
      <c r="Z3250" t="s">
        <v>36709</v>
      </c>
      <c r="AG3250" t="s">
        <v>41919</v>
      </c>
      <c r="AH3250" s="27">
        <v>1232380</v>
      </c>
      <c r="AI3250" t="s">
        <v>41921</v>
      </c>
      <c r="AJ3250" t="s">
        <v>41923</v>
      </c>
    </row>
    <row r="3251" spans="1:36" ht="17.25" hidden="1" customHeight="1" x14ac:dyDescent="0.2">
      <c r="A3251" s="4" t="s">
        <v>41983</v>
      </c>
      <c r="B3251" t="s">
        <v>41967</v>
      </c>
      <c r="C3251" t="s">
        <v>41984</v>
      </c>
      <c r="E3251" t="s">
        <v>56</v>
      </c>
      <c r="F3251" t="s">
        <v>86</v>
      </c>
      <c r="G3251" s="5">
        <v>440</v>
      </c>
      <c r="H3251" t="s">
        <v>42</v>
      </c>
      <c r="I3251" t="s">
        <v>43</v>
      </c>
      <c r="J3251" t="s">
        <v>44</v>
      </c>
      <c r="N3251" s="6">
        <v>2013</v>
      </c>
      <c r="R3251" s="7">
        <v>56.917999999999999</v>
      </c>
      <c r="S3251" s="7">
        <v>24.276599999999998</v>
      </c>
      <c r="T3251" t="s">
        <v>46</v>
      </c>
      <c r="U3251" t="s">
        <v>41985</v>
      </c>
      <c r="X3251" t="s">
        <v>41969</v>
      </c>
      <c r="Y3251" t="s">
        <v>36708</v>
      </c>
      <c r="Z3251" t="s">
        <v>37636</v>
      </c>
      <c r="AA3251" t="s">
        <v>41986</v>
      </c>
      <c r="AB3251" t="s">
        <v>41992</v>
      </c>
      <c r="AG3251" t="s">
        <v>41988</v>
      </c>
      <c r="AH3251" s="27" t="s">
        <v>41993</v>
      </c>
      <c r="AI3251" t="s">
        <v>41990</v>
      </c>
      <c r="AJ3251" t="s">
        <v>41994</v>
      </c>
    </row>
    <row r="3252" spans="1:36" ht="17.25" hidden="1" customHeight="1" x14ac:dyDescent="0.2">
      <c r="A3252" s="4" t="s">
        <v>42007</v>
      </c>
      <c r="B3252" t="s">
        <v>41996</v>
      </c>
      <c r="C3252" t="s">
        <v>42008</v>
      </c>
      <c r="D3252" t="s">
        <v>42009</v>
      </c>
      <c r="E3252" t="s">
        <v>56</v>
      </c>
      <c r="F3252" t="s">
        <v>86</v>
      </c>
      <c r="G3252" s="5">
        <v>150</v>
      </c>
      <c r="H3252" t="s">
        <v>486</v>
      </c>
      <c r="I3252" t="s">
        <v>43</v>
      </c>
      <c r="J3252" t="s">
        <v>44</v>
      </c>
      <c r="K3252" t="s">
        <v>45</v>
      </c>
      <c r="L3252" t="s">
        <v>45</v>
      </c>
      <c r="N3252" s="6">
        <v>2024</v>
      </c>
      <c r="R3252" s="7">
        <v>54.920555999999998</v>
      </c>
      <c r="S3252" s="7">
        <v>24.016943999999999</v>
      </c>
      <c r="T3252" t="s">
        <v>46</v>
      </c>
      <c r="U3252" t="s">
        <v>42010</v>
      </c>
      <c r="X3252" t="s">
        <v>41999</v>
      </c>
      <c r="Y3252" t="s">
        <v>36708</v>
      </c>
      <c r="Z3252" t="s">
        <v>37636</v>
      </c>
      <c r="AA3252" t="s">
        <v>42011</v>
      </c>
      <c r="AC3252" t="s">
        <v>42013</v>
      </c>
      <c r="AG3252" t="s">
        <v>42014</v>
      </c>
      <c r="AH3252" s="24">
        <v>1188381</v>
      </c>
      <c r="AI3252" t="s">
        <v>42015</v>
      </c>
      <c r="AJ3252" t="s">
        <v>42017</v>
      </c>
    </row>
    <row r="3253" spans="1:36" ht="17.25" hidden="1" customHeight="1" x14ac:dyDescent="0.2">
      <c r="A3253" s="4" t="s">
        <v>42052</v>
      </c>
      <c r="B3253" t="s">
        <v>42053</v>
      </c>
      <c r="C3253" t="s">
        <v>42054</v>
      </c>
      <c r="E3253" t="s">
        <v>56</v>
      </c>
      <c r="F3253" t="s">
        <v>1875</v>
      </c>
      <c r="G3253" s="5">
        <v>152.80000000000001</v>
      </c>
      <c r="H3253" t="s">
        <v>42</v>
      </c>
      <c r="I3253" t="s">
        <v>43</v>
      </c>
      <c r="J3253" t="s">
        <v>45</v>
      </c>
      <c r="K3253" t="s">
        <v>87</v>
      </c>
      <c r="N3253" s="6">
        <v>2017</v>
      </c>
      <c r="R3253" s="7">
        <v>35.830869999999997</v>
      </c>
      <c r="S3253" s="7">
        <v>14.55463</v>
      </c>
      <c r="T3253" t="s">
        <v>46</v>
      </c>
      <c r="U3253" t="s">
        <v>42055</v>
      </c>
      <c r="X3253" t="s">
        <v>42056</v>
      </c>
      <c r="Y3253" t="s">
        <v>36708</v>
      </c>
      <c r="Z3253" t="s">
        <v>36709</v>
      </c>
      <c r="AG3253" t="s">
        <v>42057</v>
      </c>
      <c r="AH3253" s="27" t="s">
        <v>42058</v>
      </c>
      <c r="AI3253" t="s">
        <v>42059</v>
      </c>
      <c r="AJ3253" t="s">
        <v>42060</v>
      </c>
    </row>
    <row r="3254" spans="1:36" ht="17.25" hidden="1" customHeight="1" x14ac:dyDescent="0.2">
      <c r="A3254" s="4" t="s">
        <v>42052</v>
      </c>
      <c r="B3254" t="s">
        <v>42053</v>
      </c>
      <c r="C3254" t="s">
        <v>42054</v>
      </c>
      <c r="E3254" t="s">
        <v>191</v>
      </c>
      <c r="F3254" t="s">
        <v>617</v>
      </c>
      <c r="G3254" s="5">
        <v>205</v>
      </c>
      <c r="H3254" t="s">
        <v>42</v>
      </c>
      <c r="I3254" t="s">
        <v>43</v>
      </c>
      <c r="J3254" t="s">
        <v>45</v>
      </c>
      <c r="K3254" t="s">
        <v>87</v>
      </c>
      <c r="N3254" s="24">
        <v>2017</v>
      </c>
      <c r="R3254" s="7">
        <v>35.830869999999997</v>
      </c>
      <c r="S3254" s="7">
        <v>14.55463</v>
      </c>
      <c r="T3254" t="s">
        <v>46</v>
      </c>
      <c r="U3254" t="s">
        <v>42055</v>
      </c>
      <c r="X3254" t="s">
        <v>42056</v>
      </c>
      <c r="Y3254" t="s">
        <v>36708</v>
      </c>
      <c r="Z3254" t="s">
        <v>36709</v>
      </c>
      <c r="AG3254" t="s">
        <v>42057</v>
      </c>
      <c r="AH3254" s="8" t="s">
        <v>42058</v>
      </c>
      <c r="AI3254" t="s">
        <v>42059</v>
      </c>
      <c r="AJ3254" t="s">
        <v>42063</v>
      </c>
    </row>
    <row r="3255" spans="1:36" ht="17.25" hidden="1" customHeight="1" x14ac:dyDescent="0.2">
      <c r="A3255" s="4" t="s">
        <v>42140</v>
      </c>
      <c r="B3255" t="s">
        <v>42104</v>
      </c>
      <c r="C3255" t="s">
        <v>42141</v>
      </c>
      <c r="E3255" t="s">
        <v>42148</v>
      </c>
      <c r="F3255" t="s">
        <v>86</v>
      </c>
      <c r="G3255" s="24">
        <v>72</v>
      </c>
      <c r="H3255" t="s">
        <v>42</v>
      </c>
      <c r="I3255" t="s">
        <v>65</v>
      </c>
      <c r="J3255" t="s">
        <v>45</v>
      </c>
      <c r="N3255" s="27">
        <v>2019</v>
      </c>
      <c r="R3255" s="7">
        <v>53.20975</v>
      </c>
      <c r="S3255" s="7">
        <v>6.0295899999999998</v>
      </c>
      <c r="T3255" t="s">
        <v>46</v>
      </c>
      <c r="U3255" t="s">
        <v>42142</v>
      </c>
      <c r="X3255" t="s">
        <v>42143</v>
      </c>
      <c r="Y3255" t="s">
        <v>36708</v>
      </c>
      <c r="Z3255" t="s">
        <v>36742</v>
      </c>
      <c r="AA3255" t="s">
        <v>42144</v>
      </c>
      <c r="AB3255" t="s">
        <v>42149</v>
      </c>
      <c r="AG3255" t="s">
        <v>42145</v>
      </c>
      <c r="AH3255" s="27" t="s">
        <v>42150</v>
      </c>
      <c r="AI3255" t="s">
        <v>42146</v>
      </c>
      <c r="AJ3255" t="s">
        <v>42151</v>
      </c>
    </row>
    <row r="3256" spans="1:36" ht="17.25" hidden="1" customHeight="1" x14ac:dyDescent="0.2">
      <c r="A3256" s="4" t="s">
        <v>42140</v>
      </c>
      <c r="B3256" t="s">
        <v>42104</v>
      </c>
      <c r="C3256" t="s">
        <v>42141</v>
      </c>
      <c r="E3256" t="s">
        <v>42153</v>
      </c>
      <c r="F3256" t="s">
        <v>86</v>
      </c>
      <c r="G3256" s="24">
        <v>72</v>
      </c>
      <c r="H3256" t="s">
        <v>42</v>
      </c>
      <c r="I3256" t="s">
        <v>65</v>
      </c>
      <c r="J3256" t="s">
        <v>45</v>
      </c>
      <c r="N3256" s="27">
        <v>2019</v>
      </c>
      <c r="R3256" s="7">
        <v>53.20975</v>
      </c>
      <c r="S3256" s="7">
        <v>6.0295899999999998</v>
      </c>
      <c r="T3256" t="s">
        <v>46</v>
      </c>
      <c r="U3256" t="s">
        <v>42142</v>
      </c>
      <c r="X3256" t="s">
        <v>42143</v>
      </c>
      <c r="Y3256" t="s">
        <v>36708</v>
      </c>
      <c r="Z3256" t="s">
        <v>36742</v>
      </c>
      <c r="AA3256" t="s">
        <v>42144</v>
      </c>
      <c r="AB3256" t="s">
        <v>42154</v>
      </c>
      <c r="AG3256" t="s">
        <v>42145</v>
      </c>
      <c r="AH3256" s="27" t="s">
        <v>42155</v>
      </c>
      <c r="AI3256" t="s">
        <v>42146</v>
      </c>
      <c r="AJ3256" t="s">
        <v>42156</v>
      </c>
    </row>
    <row r="3257" spans="1:36" ht="17.25" hidden="1" customHeight="1" x14ac:dyDescent="0.2">
      <c r="A3257" s="4" t="s">
        <v>42214</v>
      </c>
      <c r="B3257" t="s">
        <v>42104</v>
      </c>
      <c r="C3257" t="s">
        <v>42215</v>
      </c>
      <c r="E3257" t="s">
        <v>19133</v>
      </c>
      <c r="F3257" t="s">
        <v>86</v>
      </c>
      <c r="G3257" s="24">
        <v>435</v>
      </c>
      <c r="H3257" t="s">
        <v>42</v>
      </c>
      <c r="I3257" t="s">
        <v>43</v>
      </c>
      <c r="J3257" t="s">
        <v>44</v>
      </c>
      <c r="N3257" s="27">
        <v>2013</v>
      </c>
      <c r="R3257" s="7">
        <v>52.338900000000002</v>
      </c>
      <c r="S3257" s="7">
        <v>5.0213000000000001</v>
      </c>
      <c r="T3257" t="s">
        <v>46</v>
      </c>
      <c r="U3257" t="s">
        <v>42216</v>
      </c>
      <c r="X3257" t="s">
        <v>42217</v>
      </c>
      <c r="Y3257" t="s">
        <v>36708</v>
      </c>
      <c r="Z3257" t="s">
        <v>36742</v>
      </c>
      <c r="AB3257" t="s">
        <v>42223</v>
      </c>
      <c r="AG3257" t="s">
        <v>42219</v>
      </c>
      <c r="AH3257" s="27">
        <v>1210363</v>
      </c>
      <c r="AI3257" t="s">
        <v>42221</v>
      </c>
      <c r="AJ3257" t="s">
        <v>42224</v>
      </c>
    </row>
    <row r="3258" spans="1:36" ht="17.25" hidden="1" customHeight="1" x14ac:dyDescent="0.2">
      <c r="A3258" s="4" t="s">
        <v>42384</v>
      </c>
      <c r="B3258" t="s">
        <v>42104</v>
      </c>
      <c r="C3258" t="s">
        <v>42385</v>
      </c>
      <c r="E3258" t="s">
        <v>4758</v>
      </c>
      <c r="F3258" t="s">
        <v>86</v>
      </c>
      <c r="G3258" s="24">
        <v>470</v>
      </c>
      <c r="H3258" t="s">
        <v>42</v>
      </c>
      <c r="I3258" t="s">
        <v>43</v>
      </c>
      <c r="J3258" t="s">
        <v>559</v>
      </c>
      <c r="K3258" t="s">
        <v>36825</v>
      </c>
      <c r="N3258" s="27">
        <v>2013</v>
      </c>
      <c r="R3258" s="7">
        <v>53.450200000000002</v>
      </c>
      <c r="S3258" s="7">
        <v>6.8548</v>
      </c>
      <c r="T3258" t="s">
        <v>46</v>
      </c>
      <c r="U3258" t="s">
        <v>42234</v>
      </c>
      <c r="X3258" t="s">
        <v>42197</v>
      </c>
      <c r="Y3258" t="s">
        <v>36708</v>
      </c>
      <c r="Z3258" t="s">
        <v>36742</v>
      </c>
      <c r="AA3258" t="s">
        <v>42386</v>
      </c>
      <c r="AB3258" t="s">
        <v>42387</v>
      </c>
      <c r="AG3258" t="s">
        <v>42388</v>
      </c>
      <c r="AH3258" s="27">
        <v>1195389</v>
      </c>
      <c r="AI3258" t="s">
        <v>42389</v>
      </c>
      <c r="AJ3258" t="s">
        <v>42390</v>
      </c>
    </row>
    <row r="3259" spans="1:36" ht="17.25" hidden="1" customHeight="1" x14ac:dyDescent="0.2">
      <c r="A3259" s="4" t="s">
        <v>42384</v>
      </c>
      <c r="B3259" t="s">
        <v>42104</v>
      </c>
      <c r="C3259" t="s">
        <v>42385</v>
      </c>
      <c r="E3259" t="s">
        <v>4779</v>
      </c>
      <c r="F3259" t="s">
        <v>86</v>
      </c>
      <c r="G3259" s="24">
        <v>470</v>
      </c>
      <c r="H3259" t="s">
        <v>42</v>
      </c>
      <c r="I3259" t="s">
        <v>43</v>
      </c>
      <c r="J3259" t="s">
        <v>559</v>
      </c>
      <c r="K3259" t="s">
        <v>36825</v>
      </c>
      <c r="N3259" s="27">
        <v>2013</v>
      </c>
      <c r="R3259" s="7">
        <v>53.450200000000002</v>
      </c>
      <c r="S3259" s="7">
        <v>6.8548</v>
      </c>
      <c r="T3259" t="s">
        <v>46</v>
      </c>
      <c r="U3259" t="s">
        <v>42234</v>
      </c>
      <c r="X3259" t="s">
        <v>42197</v>
      </c>
      <c r="Y3259" t="s">
        <v>36708</v>
      </c>
      <c r="Z3259" t="s">
        <v>36742</v>
      </c>
      <c r="AA3259" t="s">
        <v>42386</v>
      </c>
      <c r="AB3259" t="s">
        <v>42391</v>
      </c>
      <c r="AG3259" t="s">
        <v>42388</v>
      </c>
      <c r="AH3259" s="27">
        <v>1196866</v>
      </c>
      <c r="AI3259" t="s">
        <v>42389</v>
      </c>
      <c r="AJ3259" t="s">
        <v>42392</v>
      </c>
    </row>
    <row r="3260" spans="1:36" ht="17.25" hidden="1" customHeight="1" x14ac:dyDescent="0.2">
      <c r="A3260" s="4" t="s">
        <v>42384</v>
      </c>
      <c r="B3260" t="s">
        <v>42104</v>
      </c>
      <c r="C3260" t="s">
        <v>42385</v>
      </c>
      <c r="E3260" t="s">
        <v>26945</v>
      </c>
      <c r="F3260" t="s">
        <v>86</v>
      </c>
      <c r="G3260" s="24">
        <v>470</v>
      </c>
      <c r="H3260" t="s">
        <v>42</v>
      </c>
      <c r="I3260" t="s">
        <v>43</v>
      </c>
      <c r="J3260" t="s">
        <v>559</v>
      </c>
      <c r="K3260" t="s">
        <v>36825</v>
      </c>
      <c r="N3260" s="27">
        <v>2013</v>
      </c>
      <c r="R3260" s="7">
        <v>53.450200000000002</v>
      </c>
      <c r="S3260" s="7">
        <v>6.8548</v>
      </c>
      <c r="T3260" t="s">
        <v>46</v>
      </c>
      <c r="U3260" t="s">
        <v>42234</v>
      </c>
      <c r="X3260" t="s">
        <v>42197</v>
      </c>
      <c r="Y3260" t="s">
        <v>36708</v>
      </c>
      <c r="Z3260" t="s">
        <v>36742</v>
      </c>
      <c r="AA3260" t="s">
        <v>42386</v>
      </c>
      <c r="AB3260" t="s">
        <v>42393</v>
      </c>
      <c r="AG3260" t="s">
        <v>42388</v>
      </c>
      <c r="AH3260" s="27">
        <v>1196867</v>
      </c>
      <c r="AI3260" t="s">
        <v>42389</v>
      </c>
      <c r="AJ3260" t="s">
        <v>42394</v>
      </c>
    </row>
    <row r="3261" spans="1:36" ht="17.25" hidden="1" customHeight="1" x14ac:dyDescent="0.2">
      <c r="A3261" s="4" t="s">
        <v>42476</v>
      </c>
      <c r="B3261" t="s">
        <v>42104</v>
      </c>
      <c r="C3261" t="s">
        <v>42477</v>
      </c>
      <c r="E3261" t="s">
        <v>35505</v>
      </c>
      <c r="F3261" t="s">
        <v>570</v>
      </c>
      <c r="G3261" s="24">
        <v>46</v>
      </c>
      <c r="H3261" t="s">
        <v>42</v>
      </c>
      <c r="I3261" t="s">
        <v>1323</v>
      </c>
      <c r="N3261" s="27">
        <v>2023</v>
      </c>
      <c r="Q3261" t="s">
        <v>42478</v>
      </c>
      <c r="R3261" s="7">
        <v>52.283830000000002</v>
      </c>
      <c r="S3261" s="7">
        <v>4.7679600000000004</v>
      </c>
      <c r="T3261" t="s">
        <v>504</v>
      </c>
      <c r="U3261" t="s">
        <v>42479</v>
      </c>
      <c r="X3261" t="s">
        <v>42332</v>
      </c>
      <c r="Y3261" t="s">
        <v>36708</v>
      </c>
      <c r="Z3261" t="s">
        <v>36742</v>
      </c>
      <c r="AB3261" t="s">
        <v>36760</v>
      </c>
      <c r="AG3261" t="s">
        <v>42480</v>
      </c>
      <c r="AH3261" s="27"/>
      <c r="AI3261" t="s">
        <v>42481</v>
      </c>
      <c r="AJ3261" t="s">
        <v>42483</v>
      </c>
    </row>
    <row r="3262" spans="1:36" ht="17.25" hidden="1" customHeight="1" x14ac:dyDescent="0.2">
      <c r="A3262" s="4" t="s">
        <v>42529</v>
      </c>
      <c r="B3262" t="s">
        <v>42530</v>
      </c>
      <c r="C3262" t="s">
        <v>42531</v>
      </c>
      <c r="D3262" t="s">
        <v>42532</v>
      </c>
      <c r="E3262" t="s">
        <v>191</v>
      </c>
      <c r="F3262" t="s">
        <v>86</v>
      </c>
      <c r="G3262" s="5">
        <v>250</v>
      </c>
      <c r="H3262" t="s">
        <v>558</v>
      </c>
      <c r="I3262" t="s">
        <v>45</v>
      </c>
      <c r="J3262" t="s">
        <v>44</v>
      </c>
      <c r="K3262" t="s">
        <v>45</v>
      </c>
      <c r="L3262" t="s">
        <v>45</v>
      </c>
      <c r="M3262" t="s">
        <v>5341</v>
      </c>
      <c r="N3262" s="6">
        <v>2026</v>
      </c>
      <c r="R3262" s="7">
        <v>41.058320000000002</v>
      </c>
      <c r="S3262" s="7">
        <v>21.484266000000002</v>
      </c>
      <c r="T3262" t="s">
        <v>46</v>
      </c>
      <c r="U3262" t="s">
        <v>42533</v>
      </c>
      <c r="V3262" t="s">
        <v>42533</v>
      </c>
      <c r="Y3262" t="s">
        <v>36708</v>
      </c>
      <c r="Z3262" t="s">
        <v>36709</v>
      </c>
      <c r="AG3262" t="s">
        <v>42534</v>
      </c>
      <c r="AH3262" s="27"/>
      <c r="AI3262" t="s">
        <v>42535</v>
      </c>
      <c r="AJ3262" t="s">
        <v>42536</v>
      </c>
    </row>
    <row r="3263" spans="1:36" ht="17.25" hidden="1" customHeight="1" x14ac:dyDescent="0.2">
      <c r="A3263" s="4" t="s">
        <v>42537</v>
      </c>
      <c r="B3263" t="s">
        <v>42530</v>
      </c>
      <c r="C3263" t="s">
        <v>42538</v>
      </c>
      <c r="E3263" t="s">
        <v>56</v>
      </c>
      <c r="F3263" t="s">
        <v>570</v>
      </c>
      <c r="G3263" s="5">
        <v>210</v>
      </c>
      <c r="H3263" t="s">
        <v>42</v>
      </c>
      <c r="I3263" t="s">
        <v>240</v>
      </c>
      <c r="K3263" t="s">
        <v>45</v>
      </c>
      <c r="L3263" t="s">
        <v>45</v>
      </c>
      <c r="N3263" s="6">
        <v>2022</v>
      </c>
      <c r="R3263" s="7">
        <v>41.45767</v>
      </c>
      <c r="S3263" s="7">
        <v>22.161442999999998</v>
      </c>
      <c r="T3263" t="s">
        <v>46</v>
      </c>
      <c r="U3263" t="s">
        <v>42539</v>
      </c>
      <c r="V3263" t="s">
        <v>42540</v>
      </c>
      <c r="Y3263" t="s">
        <v>36708</v>
      </c>
      <c r="Z3263" t="s">
        <v>36709</v>
      </c>
      <c r="AC3263" t="s">
        <v>42541</v>
      </c>
      <c r="AG3263" t="s">
        <v>42542</v>
      </c>
      <c r="AH3263" s="6">
        <v>1160179</v>
      </c>
      <c r="AI3263" t="s">
        <v>42543</v>
      </c>
      <c r="AJ3263" t="s">
        <v>42544</v>
      </c>
    </row>
    <row r="3264" spans="1:36" ht="17.25" hidden="1" customHeight="1" x14ac:dyDescent="0.2">
      <c r="A3264" s="4" t="s">
        <v>42614</v>
      </c>
      <c r="B3264" t="s">
        <v>42597</v>
      </c>
      <c r="C3264" t="s">
        <v>42615</v>
      </c>
      <c r="E3264" t="s">
        <v>38451</v>
      </c>
      <c r="F3264" t="s">
        <v>86</v>
      </c>
      <c r="G3264" s="26">
        <v>56.2</v>
      </c>
      <c r="H3264" t="s">
        <v>486</v>
      </c>
      <c r="I3264" t="s">
        <v>1323</v>
      </c>
      <c r="J3264" t="s">
        <v>44</v>
      </c>
      <c r="N3264" s="27">
        <v>2025</v>
      </c>
      <c r="R3264" s="7">
        <v>53.099179999999997</v>
      </c>
      <c r="S3264" s="7">
        <v>18.088899999999999</v>
      </c>
      <c r="T3264" t="s">
        <v>46</v>
      </c>
      <c r="Y3264" t="s">
        <v>36708</v>
      </c>
      <c r="Z3264" t="s">
        <v>36915</v>
      </c>
      <c r="AB3264" t="s">
        <v>42616</v>
      </c>
      <c r="AC3264" t="s">
        <v>42617</v>
      </c>
      <c r="AG3264" t="s">
        <v>42618</v>
      </c>
      <c r="AH3264" s="27">
        <v>1218445</v>
      </c>
      <c r="AI3264" t="s">
        <v>42619</v>
      </c>
      <c r="AJ3264" t="s">
        <v>42620</v>
      </c>
    </row>
    <row r="3265" spans="1:36" ht="17.25" hidden="1" customHeight="1" x14ac:dyDescent="0.2">
      <c r="A3265" s="4" t="s">
        <v>42621</v>
      </c>
      <c r="B3265" t="s">
        <v>42597</v>
      </c>
      <c r="C3265" t="s">
        <v>42622</v>
      </c>
      <c r="E3265" t="s">
        <v>2248</v>
      </c>
      <c r="F3265" t="s">
        <v>86</v>
      </c>
      <c r="G3265" s="24">
        <v>717</v>
      </c>
      <c r="H3265" t="s">
        <v>139</v>
      </c>
      <c r="I3265" t="s">
        <v>43</v>
      </c>
      <c r="J3265" t="s">
        <v>44</v>
      </c>
      <c r="K3265" t="s">
        <v>24824</v>
      </c>
      <c r="L3265" t="s">
        <v>45</v>
      </c>
      <c r="N3265" s="27">
        <v>2023</v>
      </c>
      <c r="R3265" s="7">
        <v>53.20778</v>
      </c>
      <c r="S3265" s="7">
        <v>14.467219999999999</v>
      </c>
      <c r="T3265" t="s">
        <v>46</v>
      </c>
      <c r="U3265" t="s">
        <v>42623</v>
      </c>
      <c r="V3265" t="s">
        <v>42624</v>
      </c>
      <c r="W3265" t="s">
        <v>42624</v>
      </c>
      <c r="X3265" t="s">
        <v>42625</v>
      </c>
      <c r="Y3265" t="s">
        <v>36708</v>
      </c>
      <c r="Z3265" t="s">
        <v>36915</v>
      </c>
      <c r="AG3265" t="s">
        <v>42626</v>
      </c>
      <c r="AH3265" s="27">
        <v>1225043</v>
      </c>
      <c r="AI3265" t="s">
        <v>42627</v>
      </c>
      <c r="AJ3265" t="s">
        <v>42628</v>
      </c>
    </row>
    <row r="3266" spans="1:36" ht="17.25" hidden="1" customHeight="1" x14ac:dyDescent="0.2">
      <c r="A3266" s="4" t="s">
        <v>42621</v>
      </c>
      <c r="B3266" t="s">
        <v>42597</v>
      </c>
      <c r="C3266" t="s">
        <v>42622</v>
      </c>
      <c r="E3266" t="s">
        <v>2254</v>
      </c>
      <c r="F3266" t="s">
        <v>86</v>
      </c>
      <c r="G3266" s="24">
        <v>717</v>
      </c>
      <c r="H3266" t="s">
        <v>139</v>
      </c>
      <c r="I3266" t="s">
        <v>43</v>
      </c>
      <c r="J3266" t="s">
        <v>44</v>
      </c>
      <c r="K3266" t="s">
        <v>24824</v>
      </c>
      <c r="L3266" t="s">
        <v>45</v>
      </c>
      <c r="N3266" s="27">
        <v>2023</v>
      </c>
      <c r="R3266" s="7">
        <v>53.20778</v>
      </c>
      <c r="S3266" s="7">
        <v>14.467219999999999</v>
      </c>
      <c r="T3266" t="s">
        <v>46</v>
      </c>
      <c r="U3266" t="s">
        <v>42623</v>
      </c>
      <c r="V3266" t="s">
        <v>42624</v>
      </c>
      <c r="W3266" t="s">
        <v>42624</v>
      </c>
      <c r="X3266" t="s">
        <v>42625</v>
      </c>
      <c r="Y3266" t="s">
        <v>36708</v>
      </c>
      <c r="Z3266" t="s">
        <v>36915</v>
      </c>
      <c r="AG3266" t="s">
        <v>42626</v>
      </c>
      <c r="AH3266" s="27">
        <v>1247643</v>
      </c>
      <c r="AI3266" t="s">
        <v>42627</v>
      </c>
      <c r="AJ3266" t="s">
        <v>42629</v>
      </c>
    </row>
    <row r="3267" spans="1:36" ht="17.25" hidden="1" customHeight="1" x14ac:dyDescent="0.2">
      <c r="A3267" s="4" t="s">
        <v>42630</v>
      </c>
      <c r="B3267" t="s">
        <v>42597</v>
      </c>
      <c r="C3267" t="s">
        <v>42631</v>
      </c>
      <c r="E3267" t="s">
        <v>696</v>
      </c>
      <c r="F3267" t="s">
        <v>42606</v>
      </c>
      <c r="G3267" s="24">
        <v>71</v>
      </c>
      <c r="H3267" t="s">
        <v>42</v>
      </c>
      <c r="I3267" t="s">
        <v>45</v>
      </c>
      <c r="J3267" t="s">
        <v>44</v>
      </c>
      <c r="N3267" s="27">
        <v>2015</v>
      </c>
      <c r="R3267" s="7">
        <v>50.341905300000001</v>
      </c>
      <c r="S3267" s="7">
        <v>19.267724999999999</v>
      </c>
      <c r="T3267" t="s">
        <v>46</v>
      </c>
      <c r="Y3267" t="s">
        <v>36708</v>
      </c>
      <c r="Z3267" t="s">
        <v>36915</v>
      </c>
      <c r="AA3267" t="s">
        <v>42632</v>
      </c>
      <c r="AB3267" t="s">
        <v>36760</v>
      </c>
      <c r="AC3267" t="s">
        <v>42633</v>
      </c>
      <c r="AD3267" t="s">
        <v>880</v>
      </c>
      <c r="AE3267" t="s">
        <v>42634</v>
      </c>
      <c r="AG3267" t="s">
        <v>42635</v>
      </c>
      <c r="AH3267" s="27"/>
      <c r="AI3267" t="s">
        <v>42636</v>
      </c>
      <c r="AJ3267" t="s">
        <v>42637</v>
      </c>
    </row>
    <row r="3268" spans="1:36" ht="17.25" hidden="1" customHeight="1" x14ac:dyDescent="0.2">
      <c r="A3268" s="4" t="s">
        <v>42639</v>
      </c>
      <c r="B3268" t="s">
        <v>42597</v>
      </c>
      <c r="C3268" t="s">
        <v>42640</v>
      </c>
      <c r="E3268" t="s">
        <v>24808</v>
      </c>
      <c r="F3268" t="s">
        <v>86</v>
      </c>
      <c r="G3268" s="24">
        <v>30</v>
      </c>
      <c r="H3268" t="s">
        <v>486</v>
      </c>
      <c r="I3268" t="s">
        <v>1323</v>
      </c>
      <c r="J3268" t="s">
        <v>44</v>
      </c>
      <c r="K3268" t="s">
        <v>45</v>
      </c>
      <c r="L3268" t="s">
        <v>45</v>
      </c>
      <c r="N3268" s="27">
        <v>2025</v>
      </c>
      <c r="R3268" s="7">
        <v>54.180334999999999</v>
      </c>
      <c r="S3268" s="7">
        <v>19.385749000000001</v>
      </c>
      <c r="T3268" t="s">
        <v>46</v>
      </c>
      <c r="U3268" t="s">
        <v>42641</v>
      </c>
      <c r="X3268" t="s">
        <v>42642</v>
      </c>
      <c r="Y3268" t="s">
        <v>36708</v>
      </c>
      <c r="Z3268" t="s">
        <v>36915</v>
      </c>
      <c r="AB3268" t="s">
        <v>36760</v>
      </c>
      <c r="AG3268" t="s">
        <v>42643</v>
      </c>
      <c r="AH3268" s="27"/>
      <c r="AI3268" t="s">
        <v>42644</v>
      </c>
      <c r="AJ3268" t="s">
        <v>42645</v>
      </c>
    </row>
    <row r="3269" spans="1:36" ht="17.25" hidden="1" customHeight="1" x14ac:dyDescent="0.2">
      <c r="A3269" s="4" t="s">
        <v>42646</v>
      </c>
      <c r="B3269" t="s">
        <v>42597</v>
      </c>
      <c r="C3269" t="s">
        <v>42647</v>
      </c>
      <c r="E3269" t="s">
        <v>40</v>
      </c>
      <c r="F3269" t="s">
        <v>86</v>
      </c>
      <c r="G3269" s="5" t="s">
        <v>45</v>
      </c>
      <c r="H3269" t="s">
        <v>558</v>
      </c>
      <c r="I3269" t="s">
        <v>43</v>
      </c>
      <c r="J3269" t="s">
        <v>44</v>
      </c>
      <c r="K3269" t="s">
        <v>45</v>
      </c>
      <c r="L3269" t="s">
        <v>45</v>
      </c>
      <c r="N3269" s="27">
        <v>2025</v>
      </c>
      <c r="R3269" s="7">
        <v>54.553355000000003</v>
      </c>
      <c r="S3269" s="7">
        <v>18.480791</v>
      </c>
      <c r="T3269" t="s">
        <v>46</v>
      </c>
      <c r="U3269" t="s">
        <v>42648</v>
      </c>
      <c r="X3269" t="s">
        <v>42649</v>
      </c>
      <c r="Y3269" t="s">
        <v>36708</v>
      </c>
      <c r="Z3269" t="s">
        <v>36915</v>
      </c>
      <c r="AC3269" t="s">
        <v>42650</v>
      </c>
      <c r="AG3269" t="s">
        <v>42651</v>
      </c>
      <c r="AH3269" s="27">
        <v>1311816</v>
      </c>
      <c r="AI3269" t="s">
        <v>42652</v>
      </c>
      <c r="AJ3269" t="s">
        <v>42653</v>
      </c>
    </row>
    <row r="3270" spans="1:36" ht="17.25" hidden="1" customHeight="1" x14ac:dyDescent="0.2">
      <c r="A3270" s="4" t="s">
        <v>42654</v>
      </c>
      <c r="B3270" t="s">
        <v>42597</v>
      </c>
      <c r="C3270" t="s">
        <v>42655</v>
      </c>
      <c r="E3270" t="s">
        <v>40</v>
      </c>
      <c r="F3270" t="s">
        <v>86</v>
      </c>
      <c r="G3270" s="24">
        <v>456</v>
      </c>
      <c r="H3270" t="s">
        <v>486</v>
      </c>
      <c r="I3270" t="s">
        <v>43</v>
      </c>
      <c r="J3270" t="s">
        <v>44</v>
      </c>
      <c r="K3270" t="s">
        <v>45</v>
      </c>
      <c r="L3270" t="s">
        <v>45</v>
      </c>
      <c r="N3270" s="27">
        <v>2026</v>
      </c>
      <c r="R3270" s="7">
        <v>54.343389000000002</v>
      </c>
      <c r="S3270" s="7">
        <v>18.725287000000002</v>
      </c>
      <c r="T3270" t="s">
        <v>504</v>
      </c>
      <c r="U3270" t="s">
        <v>42656</v>
      </c>
      <c r="X3270" t="s">
        <v>42649</v>
      </c>
      <c r="Y3270" t="s">
        <v>36708</v>
      </c>
      <c r="Z3270" t="s">
        <v>36915</v>
      </c>
      <c r="AG3270" t="s">
        <v>42657</v>
      </c>
      <c r="AH3270" s="27">
        <v>1241677</v>
      </c>
      <c r="AI3270" t="s">
        <v>42658</v>
      </c>
      <c r="AJ3270" t="s">
        <v>42659</v>
      </c>
    </row>
    <row r="3271" spans="1:36" ht="17.25" hidden="1" customHeight="1" x14ac:dyDescent="0.2">
      <c r="A3271" s="4" t="s">
        <v>42660</v>
      </c>
      <c r="B3271" t="s">
        <v>42597</v>
      </c>
      <c r="C3271" t="s">
        <v>42661</v>
      </c>
      <c r="E3271" t="s">
        <v>42671</v>
      </c>
      <c r="F3271" t="s">
        <v>86</v>
      </c>
      <c r="G3271" s="24">
        <v>138</v>
      </c>
      <c r="H3271" t="s">
        <v>42</v>
      </c>
      <c r="I3271" t="s">
        <v>43</v>
      </c>
      <c r="J3271" t="s">
        <v>44</v>
      </c>
      <c r="N3271" s="27">
        <v>2017</v>
      </c>
      <c r="R3271" s="7">
        <v>52.750399999999999</v>
      </c>
      <c r="S3271" s="7">
        <v>15.2712</v>
      </c>
      <c r="T3271" t="s">
        <v>46</v>
      </c>
      <c r="U3271" t="s">
        <v>42663</v>
      </c>
      <c r="X3271" t="s">
        <v>42664</v>
      </c>
      <c r="Y3271" t="s">
        <v>36708</v>
      </c>
      <c r="Z3271" t="s">
        <v>36915</v>
      </c>
      <c r="AB3271" t="s">
        <v>42672</v>
      </c>
      <c r="AC3271" t="s">
        <v>42666</v>
      </c>
      <c r="AG3271" t="s">
        <v>42667</v>
      </c>
      <c r="AH3271" s="27" t="s">
        <v>42673</v>
      </c>
      <c r="AI3271" t="s">
        <v>42669</v>
      </c>
      <c r="AJ3271" t="s">
        <v>42674</v>
      </c>
    </row>
    <row r="3272" spans="1:36" ht="17.25" hidden="1" customHeight="1" x14ac:dyDescent="0.2">
      <c r="A3272" s="4" t="s">
        <v>42675</v>
      </c>
      <c r="B3272" t="s">
        <v>42597</v>
      </c>
      <c r="C3272" t="s">
        <v>42676</v>
      </c>
      <c r="E3272" t="s">
        <v>2248</v>
      </c>
      <c r="F3272" t="s">
        <v>86</v>
      </c>
      <c r="G3272" s="24">
        <v>560</v>
      </c>
      <c r="H3272" t="s">
        <v>139</v>
      </c>
      <c r="I3272" t="s">
        <v>43</v>
      </c>
      <c r="J3272" t="s">
        <v>559</v>
      </c>
      <c r="K3272" t="s">
        <v>45</v>
      </c>
      <c r="L3272" t="s">
        <v>45</v>
      </c>
      <c r="N3272" s="27">
        <v>2025</v>
      </c>
      <c r="R3272" s="7">
        <v>53.483750000000001</v>
      </c>
      <c r="S3272" s="7">
        <v>18.75356</v>
      </c>
      <c r="T3272" t="s">
        <v>504</v>
      </c>
      <c r="U3272" t="s">
        <v>42677</v>
      </c>
      <c r="X3272" t="s">
        <v>42678</v>
      </c>
      <c r="Y3272" t="s">
        <v>36708</v>
      </c>
      <c r="Z3272" t="s">
        <v>36915</v>
      </c>
      <c r="AG3272" t="s">
        <v>42679</v>
      </c>
      <c r="AH3272" s="27">
        <v>1221716</v>
      </c>
      <c r="AI3272" t="s">
        <v>42680</v>
      </c>
      <c r="AJ3272" t="s">
        <v>42681</v>
      </c>
    </row>
    <row r="3273" spans="1:36" ht="17.25" hidden="1" customHeight="1" x14ac:dyDescent="0.2">
      <c r="A3273" s="4" t="s">
        <v>42682</v>
      </c>
      <c r="B3273" t="s">
        <v>42597</v>
      </c>
      <c r="C3273" t="s">
        <v>42683</v>
      </c>
      <c r="E3273" t="s">
        <v>40</v>
      </c>
      <c r="F3273" t="s">
        <v>86</v>
      </c>
      <c r="G3273" s="26">
        <v>49.5</v>
      </c>
      <c r="H3273" t="s">
        <v>42</v>
      </c>
      <c r="I3273" t="s">
        <v>43</v>
      </c>
      <c r="J3273" t="s">
        <v>44</v>
      </c>
      <c r="N3273" s="27">
        <v>2014</v>
      </c>
      <c r="R3273" s="7">
        <v>51.686700000000002</v>
      </c>
      <c r="S3273" s="7">
        <v>15.970319999999999</v>
      </c>
      <c r="T3273" t="s">
        <v>46</v>
      </c>
      <c r="U3273" t="s">
        <v>42684</v>
      </c>
      <c r="X3273" t="s">
        <v>42685</v>
      </c>
      <c r="Y3273" t="s">
        <v>36708</v>
      </c>
      <c r="Z3273" t="s">
        <v>36915</v>
      </c>
      <c r="AD3273" t="s">
        <v>880</v>
      </c>
      <c r="AE3273" t="s">
        <v>42686</v>
      </c>
      <c r="AG3273" t="s">
        <v>42687</v>
      </c>
      <c r="AH3273" s="27" t="s">
        <v>42688</v>
      </c>
      <c r="AI3273" t="s">
        <v>42689</v>
      </c>
      <c r="AJ3273" t="s">
        <v>42690</v>
      </c>
    </row>
    <row r="3274" spans="1:36" ht="17.25" hidden="1" customHeight="1" x14ac:dyDescent="0.2">
      <c r="A3274" s="4" t="s">
        <v>42699</v>
      </c>
      <c r="B3274" t="s">
        <v>42597</v>
      </c>
      <c r="C3274" t="s">
        <v>42700</v>
      </c>
      <c r="E3274" t="s">
        <v>565</v>
      </c>
      <c r="F3274" t="s">
        <v>86</v>
      </c>
      <c r="G3274" s="24">
        <v>1100</v>
      </c>
      <c r="H3274" t="s">
        <v>486</v>
      </c>
      <c r="I3274" t="s">
        <v>43</v>
      </c>
      <c r="J3274" t="s">
        <v>45</v>
      </c>
      <c r="K3274" t="s">
        <v>24824</v>
      </c>
      <c r="L3274" t="s">
        <v>45</v>
      </c>
      <c r="N3274" s="27">
        <v>2025</v>
      </c>
      <c r="R3274" s="7">
        <v>51.582929999999998</v>
      </c>
      <c r="S3274" s="7">
        <v>21.547789999999999</v>
      </c>
      <c r="T3274" t="s">
        <v>46</v>
      </c>
      <c r="U3274" t="s">
        <v>42701</v>
      </c>
      <c r="X3274" t="s">
        <v>42702</v>
      </c>
      <c r="Y3274" t="s">
        <v>36708</v>
      </c>
      <c r="Z3274" t="s">
        <v>36915</v>
      </c>
      <c r="AA3274" t="s">
        <v>36760</v>
      </c>
      <c r="AB3274" t="s">
        <v>36760</v>
      </c>
      <c r="AH3274" s="27"/>
      <c r="AI3274" t="s">
        <v>42703</v>
      </c>
      <c r="AJ3274" t="s">
        <v>42704</v>
      </c>
    </row>
    <row r="3275" spans="1:36" ht="17.25" hidden="1" customHeight="1" x14ac:dyDescent="0.2">
      <c r="A3275" s="4" t="s">
        <v>42699</v>
      </c>
      <c r="B3275" t="s">
        <v>42597</v>
      </c>
      <c r="C3275" t="s">
        <v>42700</v>
      </c>
      <c r="E3275" t="s">
        <v>870</v>
      </c>
      <c r="F3275" t="s">
        <v>86</v>
      </c>
      <c r="G3275" s="24">
        <v>1100</v>
      </c>
      <c r="H3275" t="s">
        <v>486</v>
      </c>
      <c r="I3275" t="s">
        <v>43</v>
      </c>
      <c r="J3275" t="s">
        <v>45</v>
      </c>
      <c r="K3275" t="s">
        <v>24824</v>
      </c>
      <c r="L3275" t="s">
        <v>45</v>
      </c>
      <c r="N3275" s="27">
        <v>2027</v>
      </c>
      <c r="R3275" s="7">
        <v>51.582929999999998</v>
      </c>
      <c r="S3275" s="7">
        <v>21.547789999999999</v>
      </c>
      <c r="T3275" t="s">
        <v>46</v>
      </c>
      <c r="U3275" t="s">
        <v>42701</v>
      </c>
      <c r="X3275" t="s">
        <v>42702</v>
      </c>
      <c r="Y3275" t="s">
        <v>36708</v>
      </c>
      <c r="Z3275" t="s">
        <v>36915</v>
      </c>
      <c r="AA3275" t="s">
        <v>36760</v>
      </c>
      <c r="AB3275" t="s">
        <v>36760</v>
      </c>
      <c r="AH3275" s="27"/>
      <c r="AI3275" t="s">
        <v>42703</v>
      </c>
      <c r="AJ3275" t="s">
        <v>42705</v>
      </c>
    </row>
    <row r="3276" spans="1:36" ht="17.25" hidden="1" customHeight="1" x14ac:dyDescent="0.2">
      <c r="A3276" s="4" t="s">
        <v>42726</v>
      </c>
      <c r="B3276" t="s">
        <v>42597</v>
      </c>
      <c r="C3276" t="s">
        <v>42727</v>
      </c>
      <c r="E3276" t="s">
        <v>4162</v>
      </c>
      <c r="F3276" t="s">
        <v>617</v>
      </c>
      <c r="G3276" s="24">
        <v>750</v>
      </c>
      <c r="H3276" t="s">
        <v>139</v>
      </c>
      <c r="I3276" t="s">
        <v>43</v>
      </c>
      <c r="J3276" t="s">
        <v>45</v>
      </c>
      <c r="K3276" t="s">
        <v>24824</v>
      </c>
      <c r="N3276" s="27">
        <v>2024</v>
      </c>
      <c r="R3276" s="7">
        <v>53.103611000000001</v>
      </c>
      <c r="S3276" s="7">
        <v>21.612500000000001</v>
      </c>
      <c r="T3276" t="s">
        <v>46</v>
      </c>
      <c r="U3276" t="s">
        <v>42728</v>
      </c>
      <c r="X3276" t="s">
        <v>42702</v>
      </c>
      <c r="Y3276" t="s">
        <v>36708</v>
      </c>
      <c r="Z3276" t="s">
        <v>36915</v>
      </c>
      <c r="AG3276" t="s">
        <v>42729</v>
      </c>
      <c r="AH3276" s="27">
        <v>1307605</v>
      </c>
      <c r="AI3276" t="s">
        <v>42730</v>
      </c>
      <c r="AJ3276" t="s">
        <v>42731</v>
      </c>
    </row>
    <row r="3277" spans="1:36" ht="17.25" hidden="1" customHeight="1" x14ac:dyDescent="0.2">
      <c r="A3277" s="4" t="s">
        <v>42732</v>
      </c>
      <c r="B3277" t="s">
        <v>42597</v>
      </c>
      <c r="C3277" t="s">
        <v>42733</v>
      </c>
      <c r="E3277" t="s">
        <v>9</v>
      </c>
      <c r="F3277" t="s">
        <v>4967</v>
      </c>
      <c r="G3277" s="24">
        <v>60</v>
      </c>
      <c r="H3277" t="s">
        <v>486</v>
      </c>
      <c r="I3277" t="s">
        <v>43</v>
      </c>
      <c r="J3277" t="s">
        <v>44</v>
      </c>
      <c r="K3277" t="s">
        <v>45</v>
      </c>
      <c r="L3277" t="s">
        <v>45</v>
      </c>
      <c r="N3277" s="27">
        <v>2027</v>
      </c>
      <c r="R3277" s="7">
        <v>52.118299999999998</v>
      </c>
      <c r="S3277" s="7">
        <v>20.467300000000002</v>
      </c>
      <c r="T3277" t="s">
        <v>504</v>
      </c>
      <c r="U3277" t="s">
        <v>42734</v>
      </c>
      <c r="X3277" t="s">
        <v>42702</v>
      </c>
      <c r="Y3277" t="s">
        <v>36708</v>
      </c>
      <c r="Z3277" t="s">
        <v>36915</v>
      </c>
      <c r="AD3277" t="s">
        <v>880</v>
      </c>
      <c r="AE3277" t="s">
        <v>37652</v>
      </c>
      <c r="AG3277" t="s">
        <v>42735</v>
      </c>
      <c r="AH3277" s="27">
        <v>1307749</v>
      </c>
      <c r="AI3277" t="s">
        <v>42736</v>
      </c>
      <c r="AJ3277" t="s">
        <v>42737</v>
      </c>
    </row>
    <row r="3278" spans="1:36" ht="17.25" hidden="1" customHeight="1" x14ac:dyDescent="0.2">
      <c r="A3278" s="4" t="s">
        <v>42738</v>
      </c>
      <c r="B3278" t="s">
        <v>42597</v>
      </c>
      <c r="C3278" t="s">
        <v>42739</v>
      </c>
      <c r="E3278" t="s">
        <v>24794</v>
      </c>
      <c r="F3278" t="s">
        <v>86</v>
      </c>
      <c r="G3278" s="24">
        <v>630</v>
      </c>
      <c r="H3278" t="s">
        <v>42</v>
      </c>
      <c r="I3278" t="s">
        <v>43</v>
      </c>
      <c r="J3278" t="s">
        <v>44</v>
      </c>
      <c r="K3278" t="s">
        <v>24824</v>
      </c>
      <c r="L3278" t="s">
        <v>45</v>
      </c>
      <c r="N3278" s="27">
        <v>2018</v>
      </c>
      <c r="R3278" s="7">
        <v>52.588000000000001</v>
      </c>
      <c r="S3278" s="7">
        <v>19.678000000000001</v>
      </c>
      <c r="T3278" t="s">
        <v>46</v>
      </c>
      <c r="U3278" t="s">
        <v>42740</v>
      </c>
      <c r="X3278" t="s">
        <v>42702</v>
      </c>
      <c r="Y3278" t="s">
        <v>36708</v>
      </c>
      <c r="Z3278" t="s">
        <v>36915</v>
      </c>
      <c r="AA3278" t="s">
        <v>42741</v>
      </c>
      <c r="AB3278" t="s">
        <v>42742</v>
      </c>
      <c r="AG3278" t="s">
        <v>42743</v>
      </c>
      <c r="AH3278" s="27">
        <v>1245005</v>
      </c>
      <c r="AI3278" t="s">
        <v>42744</v>
      </c>
      <c r="AJ3278" t="s">
        <v>42745</v>
      </c>
    </row>
    <row r="3279" spans="1:36" ht="17.25" hidden="1" customHeight="1" x14ac:dyDescent="0.2">
      <c r="A3279" s="4" t="s">
        <v>42762</v>
      </c>
      <c r="B3279" t="s">
        <v>42597</v>
      </c>
      <c r="C3279" t="s">
        <v>42763</v>
      </c>
      <c r="E3279" t="s">
        <v>590</v>
      </c>
      <c r="F3279" t="s">
        <v>86</v>
      </c>
      <c r="G3279" s="24">
        <v>179</v>
      </c>
      <c r="H3279" t="s">
        <v>139</v>
      </c>
      <c r="I3279" t="s">
        <v>43</v>
      </c>
      <c r="J3279" t="s">
        <v>44</v>
      </c>
      <c r="N3279" s="27">
        <v>2024</v>
      </c>
      <c r="R3279" s="7">
        <v>51.037939999999999</v>
      </c>
      <c r="S3279" s="7">
        <v>17.150950000000002</v>
      </c>
      <c r="T3279" t="s">
        <v>46</v>
      </c>
      <c r="U3279" t="s">
        <v>42764</v>
      </c>
      <c r="X3279" t="s">
        <v>42765</v>
      </c>
      <c r="Y3279" t="s">
        <v>36708</v>
      </c>
      <c r="Z3279" t="s">
        <v>36915</v>
      </c>
      <c r="AC3279" t="s">
        <v>42766</v>
      </c>
      <c r="AG3279" t="s">
        <v>42767</v>
      </c>
      <c r="AH3279" s="27" t="s">
        <v>42768</v>
      </c>
      <c r="AI3279" t="s">
        <v>42769</v>
      </c>
      <c r="AJ3279" t="s">
        <v>42770</v>
      </c>
    </row>
    <row r="3280" spans="1:36" ht="17.25" hidden="1" customHeight="1" x14ac:dyDescent="0.2">
      <c r="A3280" s="4" t="s">
        <v>42779</v>
      </c>
      <c r="B3280" t="s">
        <v>42597</v>
      </c>
      <c r="C3280" t="s">
        <v>42780</v>
      </c>
      <c r="E3280" t="s">
        <v>565</v>
      </c>
      <c r="F3280" t="s">
        <v>86</v>
      </c>
      <c r="G3280" s="24">
        <v>450</v>
      </c>
      <c r="H3280" t="s">
        <v>42</v>
      </c>
      <c r="I3280" t="s">
        <v>43</v>
      </c>
      <c r="J3280" t="s">
        <v>44</v>
      </c>
      <c r="K3280" t="s">
        <v>24824</v>
      </c>
      <c r="N3280" s="27">
        <v>2020</v>
      </c>
      <c r="R3280" s="7">
        <v>50.55386</v>
      </c>
      <c r="S3280" s="7">
        <v>22.0791</v>
      </c>
      <c r="T3280" t="s">
        <v>46</v>
      </c>
      <c r="U3280" t="s">
        <v>42781</v>
      </c>
      <c r="W3280" t="s">
        <v>42781</v>
      </c>
      <c r="X3280" t="s">
        <v>42721</v>
      </c>
      <c r="Y3280" t="s">
        <v>36708</v>
      </c>
      <c r="Z3280" t="s">
        <v>36915</v>
      </c>
      <c r="AA3280" t="s">
        <v>42782</v>
      </c>
      <c r="AB3280" t="s">
        <v>42783</v>
      </c>
      <c r="AG3280" t="s">
        <v>42784</v>
      </c>
      <c r="AH3280" s="27">
        <v>1215317</v>
      </c>
      <c r="AI3280" t="s">
        <v>42785</v>
      </c>
      <c r="AJ3280" t="s">
        <v>42786</v>
      </c>
    </row>
    <row r="3281" spans="1:36" ht="17.25" hidden="1" customHeight="1" x14ac:dyDescent="0.2">
      <c r="A3281" s="4" t="s">
        <v>42787</v>
      </c>
      <c r="B3281" t="s">
        <v>42597</v>
      </c>
      <c r="C3281" t="s">
        <v>42788</v>
      </c>
      <c r="E3281" t="s">
        <v>565</v>
      </c>
      <c r="F3281" t="s">
        <v>86</v>
      </c>
      <c r="G3281" s="24">
        <v>120</v>
      </c>
      <c r="H3281" t="s">
        <v>139</v>
      </c>
      <c r="I3281" t="s">
        <v>43</v>
      </c>
      <c r="J3281" t="s">
        <v>44</v>
      </c>
      <c r="K3281" t="s">
        <v>24824</v>
      </c>
      <c r="L3281" t="s">
        <v>45</v>
      </c>
      <c r="N3281" s="27">
        <v>2023</v>
      </c>
      <c r="R3281" s="7">
        <v>50.039332999999999</v>
      </c>
      <c r="S3281" s="7">
        <v>19.271477000000001</v>
      </c>
      <c r="T3281" t="s">
        <v>46</v>
      </c>
      <c r="U3281" t="s">
        <v>42789</v>
      </c>
      <c r="X3281" t="s">
        <v>42790</v>
      </c>
      <c r="Y3281" t="s">
        <v>36708</v>
      </c>
      <c r="Z3281" t="s">
        <v>36915</v>
      </c>
      <c r="AC3281" t="s">
        <v>42791</v>
      </c>
      <c r="AG3281" t="s">
        <v>42792</v>
      </c>
      <c r="AH3281" s="27">
        <v>1307191</v>
      </c>
      <c r="AI3281" t="s">
        <v>42793</v>
      </c>
      <c r="AJ3281" t="s">
        <v>42794</v>
      </c>
    </row>
    <row r="3282" spans="1:36" ht="17.25" hidden="1" customHeight="1" x14ac:dyDescent="0.2">
      <c r="A3282" s="4" t="s">
        <v>42795</v>
      </c>
      <c r="B3282" t="s">
        <v>42597</v>
      </c>
      <c r="C3282" t="s">
        <v>42796</v>
      </c>
      <c r="E3282" t="s">
        <v>696</v>
      </c>
      <c r="F3282" t="s">
        <v>64</v>
      </c>
      <c r="G3282" s="24">
        <v>55</v>
      </c>
      <c r="H3282" t="s">
        <v>42</v>
      </c>
      <c r="I3282" t="s">
        <v>65</v>
      </c>
      <c r="J3282" t="s">
        <v>44</v>
      </c>
      <c r="K3282" t="s">
        <v>45</v>
      </c>
      <c r="N3282" s="8">
        <v>2017</v>
      </c>
      <c r="R3282" s="7">
        <v>53.047499999999999</v>
      </c>
      <c r="S3282" s="7">
        <v>18.693200000000001</v>
      </c>
      <c r="T3282" t="s">
        <v>46</v>
      </c>
      <c r="U3282" t="s">
        <v>42797</v>
      </c>
      <c r="X3282" t="s">
        <v>42678</v>
      </c>
      <c r="Y3282" t="s">
        <v>36708</v>
      </c>
      <c r="Z3282" t="s">
        <v>36915</v>
      </c>
      <c r="AA3282" t="s">
        <v>42798</v>
      </c>
      <c r="AG3282" t="s">
        <v>42799</v>
      </c>
      <c r="AH3282" s="8">
        <v>1269288</v>
      </c>
      <c r="AI3282" t="s">
        <v>42800</v>
      </c>
      <c r="AJ3282" t="s">
        <v>42801</v>
      </c>
    </row>
    <row r="3283" spans="1:36" ht="17.25" hidden="1" customHeight="1" x14ac:dyDescent="0.2">
      <c r="A3283" s="4" t="s">
        <v>42795</v>
      </c>
      <c r="B3283" t="s">
        <v>42597</v>
      </c>
      <c r="C3283" t="s">
        <v>42796</v>
      </c>
      <c r="E3283" t="s">
        <v>703</v>
      </c>
      <c r="F3283" t="s">
        <v>64</v>
      </c>
      <c r="G3283" s="24">
        <v>55</v>
      </c>
      <c r="H3283" t="s">
        <v>42</v>
      </c>
      <c r="I3283" t="s">
        <v>65</v>
      </c>
      <c r="J3283" t="s">
        <v>44</v>
      </c>
      <c r="K3283" t="s">
        <v>45</v>
      </c>
      <c r="N3283" s="27">
        <v>2017</v>
      </c>
      <c r="R3283" s="7">
        <v>53.047499999999999</v>
      </c>
      <c r="S3283" s="7">
        <v>18.693200000000001</v>
      </c>
      <c r="T3283" t="s">
        <v>46</v>
      </c>
      <c r="U3283" t="s">
        <v>42797</v>
      </c>
      <c r="X3283" t="s">
        <v>42678</v>
      </c>
      <c r="Y3283" t="s">
        <v>36708</v>
      </c>
      <c r="Z3283" t="s">
        <v>36915</v>
      </c>
      <c r="AA3283" t="s">
        <v>42798</v>
      </c>
      <c r="AG3283" t="s">
        <v>42799</v>
      </c>
      <c r="AH3283" s="8">
        <v>1284115</v>
      </c>
      <c r="AI3283" t="s">
        <v>42800</v>
      </c>
      <c r="AJ3283" t="s">
        <v>42802</v>
      </c>
    </row>
    <row r="3284" spans="1:36" ht="17.25" hidden="1" customHeight="1" x14ac:dyDescent="0.2">
      <c r="A3284" s="4" t="s">
        <v>42819</v>
      </c>
      <c r="B3284" t="s">
        <v>42597</v>
      </c>
      <c r="C3284" t="s">
        <v>42820</v>
      </c>
      <c r="E3284" t="s">
        <v>24794</v>
      </c>
      <c r="F3284" t="s">
        <v>86</v>
      </c>
      <c r="G3284" s="24">
        <v>465</v>
      </c>
      <c r="H3284" t="s">
        <v>42</v>
      </c>
      <c r="I3284" t="s">
        <v>43</v>
      </c>
      <c r="J3284" t="s">
        <v>44</v>
      </c>
      <c r="N3284" s="27">
        <v>2017</v>
      </c>
      <c r="R3284" s="7">
        <v>52.7074</v>
      </c>
      <c r="S3284" s="7">
        <v>18.9589</v>
      </c>
      <c r="T3284" t="s">
        <v>46</v>
      </c>
      <c r="U3284" t="s">
        <v>42821</v>
      </c>
      <c r="X3284" t="s">
        <v>42678</v>
      </c>
      <c r="Y3284" t="s">
        <v>36708</v>
      </c>
      <c r="Z3284" t="s">
        <v>36915</v>
      </c>
      <c r="AA3284" t="s">
        <v>42822</v>
      </c>
      <c r="AB3284" t="s">
        <v>42822</v>
      </c>
      <c r="AG3284" t="s">
        <v>42823</v>
      </c>
      <c r="AH3284" s="8">
        <v>1222660</v>
      </c>
      <c r="AI3284" t="s">
        <v>42824</v>
      </c>
      <c r="AJ3284" t="s">
        <v>42825</v>
      </c>
    </row>
    <row r="3285" spans="1:36" ht="17.25" hidden="1" customHeight="1" x14ac:dyDescent="0.2">
      <c r="A3285" s="4" t="s">
        <v>42826</v>
      </c>
      <c r="B3285" t="s">
        <v>42597</v>
      </c>
      <c r="C3285" t="s">
        <v>42827</v>
      </c>
      <c r="E3285" t="s">
        <v>24808</v>
      </c>
      <c r="F3285" t="s">
        <v>86</v>
      </c>
      <c r="G3285" s="24">
        <v>27</v>
      </c>
      <c r="H3285" t="s">
        <v>42</v>
      </c>
      <c r="I3285" t="s">
        <v>1323</v>
      </c>
      <c r="J3285" t="s">
        <v>44</v>
      </c>
      <c r="N3285" s="27">
        <v>2022</v>
      </c>
      <c r="R3285" s="7">
        <v>53.111379999999997</v>
      </c>
      <c r="S3285" s="7">
        <v>23.105180000000001</v>
      </c>
      <c r="T3285" t="s">
        <v>46</v>
      </c>
      <c r="Y3285" t="s">
        <v>36708</v>
      </c>
      <c r="Z3285" t="s">
        <v>36915</v>
      </c>
      <c r="AA3285" t="s">
        <v>36760</v>
      </c>
      <c r="AB3285" t="s">
        <v>36760</v>
      </c>
      <c r="AI3285" t="s">
        <v>42828</v>
      </c>
      <c r="AJ3285" t="s">
        <v>42829</v>
      </c>
    </row>
    <row r="3286" spans="1:36" ht="17.25" hidden="1" customHeight="1" x14ac:dyDescent="0.2">
      <c r="A3286" s="4" t="s">
        <v>42830</v>
      </c>
      <c r="B3286" t="s">
        <v>42597</v>
      </c>
      <c r="C3286" t="s">
        <v>42831</v>
      </c>
      <c r="E3286" t="s">
        <v>42832</v>
      </c>
      <c r="F3286" t="s">
        <v>86</v>
      </c>
      <c r="G3286" s="24">
        <v>490</v>
      </c>
      <c r="H3286" t="s">
        <v>42</v>
      </c>
      <c r="I3286" t="s">
        <v>43</v>
      </c>
      <c r="J3286" t="s">
        <v>44</v>
      </c>
      <c r="K3286" t="s">
        <v>24824</v>
      </c>
      <c r="N3286" s="27">
        <v>2021</v>
      </c>
      <c r="R3286" s="7">
        <v>52.294699999999999</v>
      </c>
      <c r="S3286" s="7">
        <v>20.99334</v>
      </c>
      <c r="T3286" t="s">
        <v>46</v>
      </c>
      <c r="U3286" t="s">
        <v>42833</v>
      </c>
      <c r="V3286" t="s">
        <v>42834</v>
      </c>
      <c r="W3286" t="s">
        <v>42833</v>
      </c>
      <c r="X3286" t="s">
        <v>42835</v>
      </c>
      <c r="Y3286" t="s">
        <v>36708</v>
      </c>
      <c r="Z3286" t="s">
        <v>36915</v>
      </c>
      <c r="AA3286" t="s">
        <v>42836</v>
      </c>
      <c r="AB3286" t="s">
        <v>42837</v>
      </c>
      <c r="AC3286" t="s">
        <v>42838</v>
      </c>
      <c r="AG3286" t="s">
        <v>42839</v>
      </c>
      <c r="AH3286" s="8">
        <v>1218768</v>
      </c>
      <c r="AI3286" t="s">
        <v>42840</v>
      </c>
      <c r="AJ3286" t="s">
        <v>42841</v>
      </c>
    </row>
    <row r="3287" spans="1:36" ht="17.25" hidden="1" customHeight="1" x14ac:dyDescent="0.2">
      <c r="A3287" s="4" t="s">
        <v>42988</v>
      </c>
      <c r="B3287" t="s">
        <v>42853</v>
      </c>
      <c r="C3287" t="s">
        <v>42989</v>
      </c>
      <c r="E3287" t="s">
        <v>42995</v>
      </c>
      <c r="F3287" t="s">
        <v>1930</v>
      </c>
      <c r="G3287" s="26">
        <v>54.5</v>
      </c>
      <c r="H3287" t="s">
        <v>42</v>
      </c>
      <c r="I3287" t="s">
        <v>1323</v>
      </c>
      <c r="N3287" s="27">
        <v>2015</v>
      </c>
      <c r="O3287" s="25"/>
      <c r="P3287" s="25"/>
      <c r="R3287" s="7">
        <v>32.648000000000003</v>
      </c>
      <c r="S3287" s="7">
        <v>-16.967600000000001</v>
      </c>
      <c r="T3287" t="s">
        <v>46</v>
      </c>
      <c r="Y3287" t="s">
        <v>36708</v>
      </c>
      <c r="Z3287" t="s">
        <v>36709</v>
      </c>
      <c r="AG3287" t="s">
        <v>42991</v>
      </c>
      <c r="AH3287" s="27" t="s">
        <v>42996</v>
      </c>
      <c r="AI3287" t="s">
        <v>42993</v>
      </c>
      <c r="AJ3287" t="s">
        <v>42997</v>
      </c>
    </row>
    <row r="3288" spans="1:36" ht="17.25" hidden="1" customHeight="1" x14ac:dyDescent="0.2">
      <c r="A3288" s="4" t="s">
        <v>42998</v>
      </c>
      <c r="B3288" t="s">
        <v>42999</v>
      </c>
      <c r="C3288" t="s">
        <v>43000</v>
      </c>
      <c r="E3288" t="s">
        <v>2297</v>
      </c>
      <c r="F3288" t="s">
        <v>86</v>
      </c>
      <c r="G3288" s="5">
        <v>189</v>
      </c>
      <c r="H3288" t="s">
        <v>611</v>
      </c>
      <c r="I3288" t="s">
        <v>43</v>
      </c>
      <c r="J3288" t="s">
        <v>44</v>
      </c>
      <c r="K3288" t="s">
        <v>45</v>
      </c>
      <c r="L3288" t="s">
        <v>45</v>
      </c>
      <c r="N3288" s="24">
        <v>2022</v>
      </c>
      <c r="R3288" s="7">
        <v>46.250700000000002</v>
      </c>
      <c r="S3288" s="7">
        <v>26.8352</v>
      </c>
      <c r="T3288" t="s">
        <v>46</v>
      </c>
      <c r="U3288" t="s">
        <v>43001</v>
      </c>
      <c r="X3288" t="s">
        <v>43002</v>
      </c>
      <c r="Y3288" t="s">
        <v>36708</v>
      </c>
      <c r="Z3288" t="s">
        <v>36915</v>
      </c>
      <c r="AA3288" t="s">
        <v>43003</v>
      </c>
      <c r="AG3288" t="s">
        <v>43004</v>
      </c>
      <c r="AI3288" t="s">
        <v>43005</v>
      </c>
      <c r="AJ3288" t="s">
        <v>43006</v>
      </c>
    </row>
    <row r="3289" spans="1:36" ht="17.25" hidden="1" customHeight="1" x14ac:dyDescent="0.2">
      <c r="A3289" s="4" t="s">
        <v>43088</v>
      </c>
      <c r="B3289" t="s">
        <v>42999</v>
      </c>
      <c r="C3289" t="s">
        <v>43089</v>
      </c>
      <c r="E3289" t="s">
        <v>56</v>
      </c>
      <c r="F3289" t="s">
        <v>86</v>
      </c>
      <c r="G3289" s="5">
        <v>50</v>
      </c>
      <c r="H3289" t="s">
        <v>486</v>
      </c>
      <c r="I3289" t="s">
        <v>43</v>
      </c>
      <c r="J3289" t="s">
        <v>44</v>
      </c>
      <c r="K3289" t="s">
        <v>45</v>
      </c>
      <c r="L3289" t="s">
        <v>45</v>
      </c>
      <c r="M3289" t="s">
        <v>559</v>
      </c>
      <c r="N3289" s="24">
        <v>2024</v>
      </c>
      <c r="R3289" s="7">
        <v>45.039955445432398</v>
      </c>
      <c r="S3289" s="7">
        <v>24.297764170028302</v>
      </c>
      <c r="T3289" t="s">
        <v>46</v>
      </c>
      <c r="U3289" t="s">
        <v>43090</v>
      </c>
      <c r="X3289" t="s">
        <v>43091</v>
      </c>
      <c r="Y3289" t="s">
        <v>36708</v>
      </c>
      <c r="Z3289" t="s">
        <v>36915</v>
      </c>
      <c r="AA3289" t="s">
        <v>43092</v>
      </c>
      <c r="AD3289" t="s">
        <v>880</v>
      </c>
      <c r="AE3289" t="s">
        <v>254</v>
      </c>
      <c r="AG3289" t="s">
        <v>43093</v>
      </c>
      <c r="AH3289" s="24">
        <v>1312726</v>
      </c>
      <c r="AI3289" t="s">
        <v>43094</v>
      </c>
      <c r="AJ3289" t="s">
        <v>43095</v>
      </c>
    </row>
    <row r="3290" spans="1:36" ht="17.25" hidden="1" customHeight="1" x14ac:dyDescent="0.2">
      <c r="A3290" s="4" t="s">
        <v>43096</v>
      </c>
      <c r="B3290" t="s">
        <v>42999</v>
      </c>
      <c r="C3290" t="s">
        <v>43097</v>
      </c>
      <c r="E3290" t="s">
        <v>40</v>
      </c>
      <c r="F3290" t="s">
        <v>86</v>
      </c>
      <c r="G3290" s="5">
        <v>230</v>
      </c>
      <c r="H3290" t="s">
        <v>486</v>
      </c>
      <c r="I3290" t="s">
        <v>43</v>
      </c>
      <c r="J3290" t="s">
        <v>44</v>
      </c>
      <c r="K3290" t="s">
        <v>45</v>
      </c>
      <c r="L3290" t="s">
        <v>45</v>
      </c>
      <c r="M3290" t="s">
        <v>559</v>
      </c>
      <c r="N3290" s="6">
        <v>2024</v>
      </c>
      <c r="R3290" s="7">
        <v>45.034940124491001</v>
      </c>
      <c r="S3290" s="7">
        <v>24.2919754564901</v>
      </c>
      <c r="T3290" t="s">
        <v>46</v>
      </c>
      <c r="U3290" t="s">
        <v>43090</v>
      </c>
      <c r="X3290" t="s">
        <v>43091</v>
      </c>
      <c r="Y3290" t="s">
        <v>36708</v>
      </c>
      <c r="Z3290" t="s">
        <v>36915</v>
      </c>
      <c r="AD3290" t="s">
        <v>880</v>
      </c>
      <c r="AE3290" t="s">
        <v>254</v>
      </c>
      <c r="AG3290" t="s">
        <v>43098</v>
      </c>
      <c r="AH3290" s="8" t="s">
        <v>43099</v>
      </c>
      <c r="AI3290" t="s">
        <v>43100</v>
      </c>
      <c r="AJ3290" t="s">
        <v>43101</v>
      </c>
    </row>
    <row r="3291" spans="1:36" ht="17.25" hidden="1" customHeight="1" x14ac:dyDescent="0.2">
      <c r="A3291" s="4" t="s">
        <v>43102</v>
      </c>
      <c r="B3291" t="s">
        <v>42999</v>
      </c>
      <c r="C3291" t="s">
        <v>43103</v>
      </c>
      <c r="E3291" t="s">
        <v>191</v>
      </c>
      <c r="F3291" t="s">
        <v>86</v>
      </c>
      <c r="G3291" s="5">
        <v>200</v>
      </c>
      <c r="H3291" t="s">
        <v>486</v>
      </c>
      <c r="I3291" t="s">
        <v>43</v>
      </c>
      <c r="J3291" t="s">
        <v>44</v>
      </c>
      <c r="K3291" t="s">
        <v>45</v>
      </c>
      <c r="L3291" t="s">
        <v>45</v>
      </c>
      <c r="M3291" t="s">
        <v>37379</v>
      </c>
      <c r="N3291" s="6">
        <v>2024</v>
      </c>
      <c r="R3291" s="7">
        <v>44.343502000000001</v>
      </c>
      <c r="S3291" s="7">
        <v>23.814184000000001</v>
      </c>
      <c r="T3291" t="s">
        <v>46</v>
      </c>
      <c r="U3291" t="s">
        <v>43104</v>
      </c>
      <c r="X3291" t="s">
        <v>43105</v>
      </c>
      <c r="Y3291" t="s">
        <v>36708</v>
      </c>
      <c r="Z3291" t="s">
        <v>36915</v>
      </c>
      <c r="AG3291" t="s">
        <v>43106</v>
      </c>
      <c r="AI3291" t="s">
        <v>43107</v>
      </c>
      <c r="AJ3291" t="s">
        <v>43108</v>
      </c>
    </row>
    <row r="3292" spans="1:36" ht="17.25" hidden="1" customHeight="1" x14ac:dyDescent="0.2">
      <c r="A3292" s="4" t="s">
        <v>43147</v>
      </c>
      <c r="B3292" t="s">
        <v>42999</v>
      </c>
      <c r="C3292" t="s">
        <v>43148</v>
      </c>
      <c r="D3292" t="s">
        <v>43149</v>
      </c>
      <c r="E3292" t="s">
        <v>43</v>
      </c>
      <c r="F3292" t="s">
        <v>86</v>
      </c>
      <c r="G3292" s="5">
        <v>430</v>
      </c>
      <c r="H3292" t="s">
        <v>139</v>
      </c>
      <c r="I3292" t="s">
        <v>43</v>
      </c>
      <c r="J3292" t="s">
        <v>559</v>
      </c>
      <c r="K3292" t="s">
        <v>45</v>
      </c>
      <c r="L3292" t="s">
        <v>45</v>
      </c>
      <c r="N3292" s="24">
        <v>2023</v>
      </c>
      <c r="R3292" s="7">
        <v>46.467700000000001</v>
      </c>
      <c r="S3292" s="7">
        <v>24.183299999999999</v>
      </c>
      <c r="T3292" t="s">
        <v>46</v>
      </c>
      <c r="U3292" t="s">
        <v>43150</v>
      </c>
      <c r="X3292" t="s">
        <v>43134</v>
      </c>
      <c r="Y3292" t="s">
        <v>36708</v>
      </c>
      <c r="Z3292" t="s">
        <v>36915</v>
      </c>
      <c r="AA3292" t="s">
        <v>43151</v>
      </c>
      <c r="AC3292" t="s">
        <v>43153</v>
      </c>
      <c r="AG3292" t="s">
        <v>43154</v>
      </c>
      <c r="AH3292" s="8" t="s">
        <v>43165</v>
      </c>
      <c r="AI3292" t="s">
        <v>43155</v>
      </c>
      <c r="AJ3292" t="s">
        <v>43166</v>
      </c>
    </row>
    <row r="3293" spans="1:36" ht="17.25" hidden="1" customHeight="1" x14ac:dyDescent="0.2">
      <c r="A3293" s="4" t="s">
        <v>43167</v>
      </c>
      <c r="B3293" t="s">
        <v>42999</v>
      </c>
      <c r="C3293" t="s">
        <v>43168</v>
      </c>
      <c r="E3293" t="s">
        <v>4758</v>
      </c>
      <c r="F3293" t="s">
        <v>86</v>
      </c>
      <c r="G3293" s="5">
        <v>425</v>
      </c>
      <c r="H3293" t="s">
        <v>486</v>
      </c>
      <c r="I3293" t="s">
        <v>43</v>
      </c>
      <c r="J3293" t="s">
        <v>45</v>
      </c>
      <c r="K3293" t="s">
        <v>45</v>
      </c>
      <c r="L3293" t="s">
        <v>45</v>
      </c>
      <c r="M3293" t="s">
        <v>5341</v>
      </c>
      <c r="N3293" s="24">
        <v>2026</v>
      </c>
      <c r="R3293" s="7">
        <v>44.388440000000003</v>
      </c>
      <c r="S3293" s="7">
        <v>23.717421999999999</v>
      </c>
      <c r="T3293" t="s">
        <v>46</v>
      </c>
      <c r="U3293" t="s">
        <v>43169</v>
      </c>
      <c r="X3293" t="s">
        <v>43105</v>
      </c>
      <c r="Y3293" t="s">
        <v>36708</v>
      </c>
      <c r="Z3293" t="s">
        <v>36915</v>
      </c>
      <c r="AC3293" t="s">
        <v>43170</v>
      </c>
      <c r="AD3293" t="s">
        <v>880</v>
      </c>
      <c r="AE3293" t="s">
        <v>1954</v>
      </c>
      <c r="AF3293" t="s">
        <v>52</v>
      </c>
      <c r="AG3293" t="s">
        <v>43171</v>
      </c>
      <c r="AH3293" s="24">
        <v>1306578</v>
      </c>
      <c r="AI3293" t="s">
        <v>43172</v>
      </c>
      <c r="AJ3293" t="s">
        <v>43173</v>
      </c>
    </row>
    <row r="3294" spans="1:36" ht="17.25" hidden="1" customHeight="1" x14ac:dyDescent="0.2">
      <c r="A3294" s="4" t="s">
        <v>43167</v>
      </c>
      <c r="B3294" t="s">
        <v>42999</v>
      </c>
      <c r="C3294" t="s">
        <v>43168</v>
      </c>
      <c r="E3294" t="s">
        <v>4787</v>
      </c>
      <c r="F3294" t="s">
        <v>86</v>
      </c>
      <c r="G3294" s="5">
        <v>425</v>
      </c>
      <c r="H3294" t="s">
        <v>486</v>
      </c>
      <c r="I3294" t="s">
        <v>43</v>
      </c>
      <c r="J3294" t="s">
        <v>45</v>
      </c>
      <c r="K3294" t="s">
        <v>45</v>
      </c>
      <c r="L3294" t="s">
        <v>45</v>
      </c>
      <c r="M3294" t="s">
        <v>5341</v>
      </c>
      <c r="N3294" s="24">
        <v>2026</v>
      </c>
      <c r="R3294" s="7">
        <v>44.388440000000003</v>
      </c>
      <c r="S3294" s="7">
        <v>23.717421999999999</v>
      </c>
      <c r="T3294" t="s">
        <v>46</v>
      </c>
      <c r="U3294" t="s">
        <v>43169</v>
      </c>
      <c r="X3294" t="s">
        <v>43105</v>
      </c>
      <c r="Y3294" t="s">
        <v>36708</v>
      </c>
      <c r="Z3294" t="s">
        <v>36915</v>
      </c>
      <c r="AC3294" t="s">
        <v>43170</v>
      </c>
      <c r="AD3294" t="s">
        <v>880</v>
      </c>
      <c r="AE3294" t="s">
        <v>1954</v>
      </c>
      <c r="AF3294" t="s">
        <v>52</v>
      </c>
      <c r="AG3294" t="s">
        <v>43171</v>
      </c>
      <c r="AH3294" s="24">
        <v>1306579</v>
      </c>
      <c r="AI3294" t="s">
        <v>43172</v>
      </c>
      <c r="AJ3294" t="s">
        <v>43174</v>
      </c>
    </row>
    <row r="3295" spans="1:36" ht="17.25" hidden="1" customHeight="1" x14ac:dyDescent="0.2">
      <c r="A3295" s="4" t="s">
        <v>43175</v>
      </c>
      <c r="B3295" t="s">
        <v>42999</v>
      </c>
      <c r="C3295" t="s">
        <v>43176</v>
      </c>
      <c r="E3295" t="s">
        <v>43</v>
      </c>
      <c r="F3295" t="s">
        <v>5127</v>
      </c>
      <c r="G3295" s="5">
        <v>1700</v>
      </c>
      <c r="H3295" t="s">
        <v>486</v>
      </c>
      <c r="I3295" t="s">
        <v>43</v>
      </c>
      <c r="J3295" t="s">
        <v>44</v>
      </c>
      <c r="K3295" t="s">
        <v>87</v>
      </c>
      <c r="L3295" t="s">
        <v>45</v>
      </c>
      <c r="M3295" t="s">
        <v>5341</v>
      </c>
      <c r="N3295" s="6">
        <v>2026</v>
      </c>
      <c r="R3295" s="7">
        <v>45.917900000000003</v>
      </c>
      <c r="S3295" s="7">
        <v>22.847480000000001</v>
      </c>
      <c r="T3295" t="s">
        <v>504</v>
      </c>
      <c r="U3295" t="s">
        <v>43177</v>
      </c>
      <c r="X3295" t="s">
        <v>43178</v>
      </c>
      <c r="Y3295" t="s">
        <v>36708</v>
      </c>
      <c r="Z3295" t="s">
        <v>36915</v>
      </c>
      <c r="AA3295" t="s">
        <v>43179</v>
      </c>
      <c r="AG3295" t="s">
        <v>43180</v>
      </c>
      <c r="AH3295" s="8">
        <v>1295937</v>
      </c>
      <c r="AI3295" t="s">
        <v>43181</v>
      </c>
      <c r="AJ3295" t="s">
        <v>43182</v>
      </c>
    </row>
    <row r="3296" spans="1:36" ht="17.25" hidden="1" customHeight="1" x14ac:dyDescent="0.2">
      <c r="A3296" s="4" t="s">
        <v>43183</v>
      </c>
      <c r="B3296" t="s">
        <v>42999</v>
      </c>
      <c r="C3296" t="s">
        <v>43184</v>
      </c>
      <c r="E3296" t="s">
        <v>40</v>
      </c>
      <c r="F3296" t="s">
        <v>86</v>
      </c>
      <c r="G3296" s="5">
        <v>45.5</v>
      </c>
      <c r="H3296" t="s">
        <v>42</v>
      </c>
      <c r="I3296" t="s">
        <v>65</v>
      </c>
      <c r="J3296" t="s">
        <v>44</v>
      </c>
      <c r="K3296" t="s">
        <v>97</v>
      </c>
      <c r="L3296" t="s">
        <v>45</v>
      </c>
      <c r="M3296" t="s">
        <v>5341</v>
      </c>
      <c r="N3296" s="6">
        <v>2016</v>
      </c>
      <c r="R3296" s="7">
        <v>47.08417</v>
      </c>
      <c r="S3296" s="7">
        <v>21.892779999999998</v>
      </c>
      <c r="T3296" t="s">
        <v>46</v>
      </c>
      <c r="U3296" t="s">
        <v>43185</v>
      </c>
      <c r="X3296" t="s">
        <v>43186</v>
      </c>
      <c r="Y3296" t="s">
        <v>36708</v>
      </c>
      <c r="Z3296" t="s">
        <v>36915</v>
      </c>
      <c r="AG3296" t="s">
        <v>43187</v>
      </c>
      <c r="AH3296" s="27">
        <v>1254197</v>
      </c>
      <c r="AI3296" t="s">
        <v>43188</v>
      </c>
      <c r="AJ3296" t="s">
        <v>43189</v>
      </c>
    </row>
    <row r="3297" spans="1:36" ht="17.25" hidden="1" customHeight="1" x14ac:dyDescent="0.2">
      <c r="A3297" s="4" t="s">
        <v>43190</v>
      </c>
      <c r="B3297" t="s">
        <v>42999</v>
      </c>
      <c r="C3297" t="s">
        <v>43191</v>
      </c>
      <c r="E3297" t="s">
        <v>65</v>
      </c>
      <c r="F3297" t="s">
        <v>86</v>
      </c>
      <c r="G3297" s="5">
        <v>155</v>
      </c>
      <c r="H3297" t="s">
        <v>486</v>
      </c>
      <c r="I3297" t="s">
        <v>1323</v>
      </c>
      <c r="J3297" t="s">
        <v>44</v>
      </c>
      <c r="K3297" t="s">
        <v>87</v>
      </c>
      <c r="N3297" s="6">
        <v>2026</v>
      </c>
      <c r="R3297" s="7">
        <v>44.158499999999997</v>
      </c>
      <c r="S3297" s="7">
        <v>28.607669999999999</v>
      </c>
      <c r="T3297" t="s">
        <v>46</v>
      </c>
      <c r="U3297" t="s">
        <v>43192</v>
      </c>
      <c r="X3297" t="s">
        <v>43193</v>
      </c>
      <c r="Y3297" t="s">
        <v>36708</v>
      </c>
      <c r="Z3297" t="s">
        <v>36915</v>
      </c>
      <c r="AG3297" t="s">
        <v>43198</v>
      </c>
      <c r="AH3297" s="27">
        <v>1310615</v>
      </c>
      <c r="AI3297" t="s">
        <v>43195</v>
      </c>
      <c r="AJ3297" t="s">
        <v>43199</v>
      </c>
    </row>
    <row r="3298" spans="1:36" ht="17.25" hidden="1" customHeight="1" x14ac:dyDescent="0.2">
      <c r="A3298" s="4" t="s">
        <v>43211</v>
      </c>
      <c r="B3298" t="s">
        <v>42999</v>
      </c>
      <c r="C3298" t="s">
        <v>43212</v>
      </c>
      <c r="E3298" t="s">
        <v>565</v>
      </c>
      <c r="F3298" t="s">
        <v>86</v>
      </c>
      <c r="G3298" s="5">
        <v>40</v>
      </c>
      <c r="H3298" t="s">
        <v>139</v>
      </c>
      <c r="I3298" t="s">
        <v>43</v>
      </c>
      <c r="J3298" t="s">
        <v>44</v>
      </c>
      <c r="K3298" t="s">
        <v>97</v>
      </c>
      <c r="L3298" t="s">
        <v>45</v>
      </c>
      <c r="N3298" s="24">
        <v>2023</v>
      </c>
      <c r="R3298" s="7">
        <v>44.3431</v>
      </c>
      <c r="S3298" s="7">
        <v>28.651</v>
      </c>
      <c r="T3298" t="s">
        <v>46</v>
      </c>
      <c r="U3298" t="s">
        <v>43213</v>
      </c>
      <c r="X3298" t="s">
        <v>43193</v>
      </c>
      <c r="Y3298" t="s">
        <v>36708</v>
      </c>
      <c r="Z3298" t="s">
        <v>36915</v>
      </c>
      <c r="AD3298" t="s">
        <v>880</v>
      </c>
      <c r="AE3298" t="s">
        <v>881</v>
      </c>
      <c r="AF3298" t="s">
        <v>880</v>
      </c>
      <c r="AG3298" t="s">
        <v>43214</v>
      </c>
      <c r="AH3298" s="24">
        <v>1310616</v>
      </c>
      <c r="AI3298" t="s">
        <v>43215</v>
      </c>
      <c r="AJ3298" t="s">
        <v>43216</v>
      </c>
    </row>
    <row r="3299" spans="1:36" ht="17.25" hidden="1" customHeight="1" x14ac:dyDescent="0.2">
      <c r="A3299" s="4" t="s">
        <v>43211</v>
      </c>
      <c r="B3299" t="s">
        <v>42999</v>
      </c>
      <c r="C3299" t="s">
        <v>43212</v>
      </c>
      <c r="E3299" t="s">
        <v>870</v>
      </c>
      <c r="F3299" t="s">
        <v>86</v>
      </c>
      <c r="G3299" s="5">
        <v>40</v>
      </c>
      <c r="H3299" t="s">
        <v>139</v>
      </c>
      <c r="I3299" t="s">
        <v>43</v>
      </c>
      <c r="J3299" t="s">
        <v>44</v>
      </c>
      <c r="K3299" t="s">
        <v>97</v>
      </c>
      <c r="L3299" t="s">
        <v>45</v>
      </c>
      <c r="N3299" s="6">
        <v>2023</v>
      </c>
      <c r="R3299" s="7">
        <v>44.3431</v>
      </c>
      <c r="S3299" s="7">
        <v>28.651</v>
      </c>
      <c r="T3299" t="s">
        <v>46</v>
      </c>
      <c r="U3299" t="s">
        <v>43213</v>
      </c>
      <c r="X3299" t="s">
        <v>43193</v>
      </c>
      <c r="Y3299" t="s">
        <v>36708</v>
      </c>
      <c r="Z3299" t="s">
        <v>36915</v>
      </c>
      <c r="AD3299" t="s">
        <v>880</v>
      </c>
      <c r="AE3299" t="s">
        <v>881</v>
      </c>
      <c r="AF3299" t="s">
        <v>880</v>
      </c>
      <c r="AG3299" t="s">
        <v>43214</v>
      </c>
      <c r="AH3299" s="6">
        <v>1310616</v>
      </c>
      <c r="AI3299" t="s">
        <v>43215</v>
      </c>
      <c r="AJ3299" t="s">
        <v>43217</v>
      </c>
    </row>
    <row r="3300" spans="1:36" ht="17.25" hidden="1" customHeight="1" x14ac:dyDescent="0.2">
      <c r="A3300" s="4" t="s">
        <v>43233</v>
      </c>
      <c r="B3300" t="s">
        <v>42999</v>
      </c>
      <c r="C3300" t="s">
        <v>43234</v>
      </c>
      <c r="E3300" t="s">
        <v>335</v>
      </c>
      <c r="F3300" t="s">
        <v>86</v>
      </c>
      <c r="G3300" s="5">
        <v>475</v>
      </c>
      <c r="H3300" t="s">
        <v>486</v>
      </c>
      <c r="I3300" t="s">
        <v>43</v>
      </c>
      <c r="J3300" t="s">
        <v>45</v>
      </c>
      <c r="K3300" t="s">
        <v>45</v>
      </c>
      <c r="L3300" t="s">
        <v>45</v>
      </c>
      <c r="M3300" t="s">
        <v>5341</v>
      </c>
      <c r="N3300" s="6">
        <v>2024</v>
      </c>
      <c r="R3300" s="7">
        <v>44.669722</v>
      </c>
      <c r="S3300" s="7">
        <v>23.407778</v>
      </c>
      <c r="T3300" t="s">
        <v>46</v>
      </c>
      <c r="U3300" t="s">
        <v>43235</v>
      </c>
      <c r="X3300" t="s">
        <v>43236</v>
      </c>
      <c r="Y3300" t="s">
        <v>36708</v>
      </c>
      <c r="Z3300" t="s">
        <v>36915</v>
      </c>
      <c r="AG3300" t="s">
        <v>43237</v>
      </c>
      <c r="AH3300" s="24">
        <v>1306577</v>
      </c>
      <c r="AI3300" t="s">
        <v>43238</v>
      </c>
      <c r="AJ3300" t="s">
        <v>43239</v>
      </c>
    </row>
    <row r="3301" spans="1:36" ht="17.25" hidden="1" customHeight="1" x14ac:dyDescent="0.2">
      <c r="A3301" s="4" t="s">
        <v>43259</v>
      </c>
      <c r="B3301" t="s">
        <v>43246</v>
      </c>
      <c r="C3301" t="s">
        <v>43260</v>
      </c>
      <c r="D3301" t="s">
        <v>43261</v>
      </c>
      <c r="E3301" t="s">
        <v>40</v>
      </c>
      <c r="F3301" t="s">
        <v>86</v>
      </c>
      <c r="G3301" s="5">
        <v>228</v>
      </c>
      <c r="H3301" t="s">
        <v>42</v>
      </c>
      <c r="I3301" t="s">
        <v>43</v>
      </c>
      <c r="J3301" t="s">
        <v>44</v>
      </c>
      <c r="N3301" s="6">
        <v>2016</v>
      </c>
      <c r="R3301" s="7">
        <v>56.770899999999997</v>
      </c>
      <c r="S3301" s="7">
        <v>60.5533</v>
      </c>
      <c r="T3301" t="s">
        <v>46</v>
      </c>
      <c r="U3301" t="s">
        <v>43262</v>
      </c>
      <c r="X3301" t="s">
        <v>43263</v>
      </c>
      <c r="Y3301" t="s">
        <v>36708</v>
      </c>
      <c r="Z3301" t="s">
        <v>36915</v>
      </c>
      <c r="AA3301" t="s">
        <v>43264</v>
      </c>
      <c r="AG3301" t="s">
        <v>43265</v>
      </c>
      <c r="AH3301" s="8" t="s">
        <v>43266</v>
      </c>
      <c r="AI3301" t="s">
        <v>43267</v>
      </c>
      <c r="AJ3301" t="s">
        <v>43268</v>
      </c>
    </row>
    <row r="3302" spans="1:36" ht="17.25" hidden="1" customHeight="1" x14ac:dyDescent="0.2">
      <c r="A3302" s="4" t="s">
        <v>43269</v>
      </c>
      <c r="B3302" t="s">
        <v>43246</v>
      </c>
      <c r="C3302" t="s">
        <v>43270</v>
      </c>
      <c r="D3302" t="s">
        <v>43271</v>
      </c>
      <c r="E3302" t="s">
        <v>565</v>
      </c>
      <c r="F3302" t="s">
        <v>86</v>
      </c>
      <c r="G3302" s="5">
        <v>124</v>
      </c>
      <c r="H3302" t="s">
        <v>42</v>
      </c>
      <c r="I3302" t="s">
        <v>43</v>
      </c>
      <c r="J3302" t="s">
        <v>44</v>
      </c>
      <c r="N3302" s="6">
        <v>2019</v>
      </c>
      <c r="R3302" s="7">
        <v>54.49288</v>
      </c>
      <c r="S3302" s="7">
        <v>37.036451999999997</v>
      </c>
      <c r="T3302" t="s">
        <v>46</v>
      </c>
      <c r="U3302" t="s">
        <v>43272</v>
      </c>
      <c r="X3302" t="s">
        <v>43273</v>
      </c>
      <c r="Y3302" t="s">
        <v>36708</v>
      </c>
      <c r="Z3302" t="s">
        <v>36915</v>
      </c>
      <c r="AC3302" t="s">
        <v>43274</v>
      </c>
      <c r="AG3302" t="s">
        <v>43275</v>
      </c>
      <c r="AH3302" s="8" t="s">
        <v>43276</v>
      </c>
      <c r="AI3302" t="s">
        <v>43277</v>
      </c>
      <c r="AJ3302" t="s">
        <v>43278</v>
      </c>
    </row>
    <row r="3303" spans="1:36" ht="17.25" hidden="1" customHeight="1" x14ac:dyDescent="0.2">
      <c r="A3303" s="4" t="s">
        <v>43290</v>
      </c>
      <c r="B3303" t="s">
        <v>43246</v>
      </c>
      <c r="C3303" t="s">
        <v>43291</v>
      </c>
      <c r="D3303" t="s">
        <v>43292</v>
      </c>
      <c r="E3303" t="s">
        <v>2297</v>
      </c>
      <c r="F3303" t="s">
        <v>86</v>
      </c>
      <c r="G3303" s="5">
        <v>60</v>
      </c>
      <c r="H3303" t="s">
        <v>558</v>
      </c>
      <c r="I3303" t="s">
        <v>240</v>
      </c>
      <c r="J3303" t="s">
        <v>44</v>
      </c>
      <c r="K3303" t="s">
        <v>45</v>
      </c>
      <c r="M3303" t="s">
        <v>2514</v>
      </c>
      <c r="N3303" s="24">
        <v>2028</v>
      </c>
      <c r="R3303" s="7">
        <v>64.430414999999996</v>
      </c>
      <c r="S3303" s="7">
        <v>40.831975999999997</v>
      </c>
      <c r="T3303" t="s">
        <v>46</v>
      </c>
      <c r="U3303" t="s">
        <v>43293</v>
      </c>
      <c r="X3303" t="s">
        <v>43294</v>
      </c>
      <c r="Y3303" t="s">
        <v>36708</v>
      </c>
      <c r="Z3303" t="s">
        <v>36915</v>
      </c>
      <c r="AD3303" t="s">
        <v>880</v>
      </c>
      <c r="AE3303" t="s">
        <v>4970</v>
      </c>
      <c r="AF3303" t="s">
        <v>880</v>
      </c>
      <c r="AG3303" t="s">
        <v>45</v>
      </c>
      <c r="AI3303" t="s">
        <v>43295</v>
      </c>
      <c r="AJ3303" t="s">
        <v>43296</v>
      </c>
    </row>
    <row r="3304" spans="1:36" ht="17.25" hidden="1" customHeight="1" x14ac:dyDescent="0.2">
      <c r="A3304" s="4" t="s">
        <v>43290</v>
      </c>
      <c r="B3304" t="s">
        <v>43246</v>
      </c>
      <c r="C3304" t="s">
        <v>43291</v>
      </c>
      <c r="D3304" t="s">
        <v>43292</v>
      </c>
      <c r="E3304" t="s">
        <v>3929</v>
      </c>
      <c r="F3304" t="s">
        <v>86</v>
      </c>
      <c r="G3304" s="5">
        <v>60</v>
      </c>
      <c r="H3304" t="s">
        <v>558</v>
      </c>
      <c r="I3304" t="s">
        <v>45</v>
      </c>
      <c r="J3304" t="s">
        <v>44</v>
      </c>
      <c r="K3304" t="s">
        <v>45</v>
      </c>
      <c r="M3304" t="s">
        <v>2514</v>
      </c>
      <c r="N3304" s="24">
        <v>2028</v>
      </c>
      <c r="R3304" s="7">
        <v>64.430414999999996</v>
      </c>
      <c r="S3304" s="7">
        <v>40.831975999999997</v>
      </c>
      <c r="T3304" t="s">
        <v>46</v>
      </c>
      <c r="U3304" t="s">
        <v>43293</v>
      </c>
      <c r="X3304" t="s">
        <v>43294</v>
      </c>
      <c r="Y3304" t="s">
        <v>36708</v>
      </c>
      <c r="Z3304" t="s">
        <v>36915</v>
      </c>
      <c r="AD3304" t="s">
        <v>880</v>
      </c>
      <c r="AE3304" t="s">
        <v>4970</v>
      </c>
      <c r="AF3304" t="s">
        <v>880</v>
      </c>
      <c r="AG3304" t="s">
        <v>45</v>
      </c>
      <c r="AI3304" t="s">
        <v>43295</v>
      </c>
      <c r="AJ3304" t="s">
        <v>43297</v>
      </c>
    </row>
    <row r="3305" spans="1:36" ht="17.25" hidden="1" customHeight="1" x14ac:dyDescent="0.2">
      <c r="A3305" s="4" t="s">
        <v>43310</v>
      </c>
      <c r="B3305" t="s">
        <v>43246</v>
      </c>
      <c r="C3305" t="s">
        <v>43311</v>
      </c>
      <c r="D3305" t="s">
        <v>43312</v>
      </c>
      <c r="E3305" t="s">
        <v>40</v>
      </c>
      <c r="F3305" t="s">
        <v>86</v>
      </c>
      <c r="G3305" s="5">
        <v>220</v>
      </c>
      <c r="H3305" t="s">
        <v>486</v>
      </c>
      <c r="I3305" t="s">
        <v>43</v>
      </c>
      <c r="J3305" t="s">
        <v>44</v>
      </c>
      <c r="K3305" t="s">
        <v>45</v>
      </c>
      <c r="L3305" t="s">
        <v>559</v>
      </c>
      <c r="M3305" t="s">
        <v>5341</v>
      </c>
      <c r="N3305" s="24">
        <v>2027</v>
      </c>
      <c r="R3305" s="7">
        <v>43.371530999999997</v>
      </c>
      <c r="S3305" s="7">
        <v>132.30405099999999</v>
      </c>
      <c r="T3305" t="s">
        <v>504</v>
      </c>
      <c r="U3305" t="s">
        <v>43313</v>
      </c>
      <c r="X3305" t="s">
        <v>43314</v>
      </c>
      <c r="Y3305" t="s">
        <v>36708</v>
      </c>
      <c r="Z3305" t="s">
        <v>36915</v>
      </c>
      <c r="AC3305" t="s">
        <v>43315</v>
      </c>
      <c r="AG3305" t="s">
        <v>45</v>
      </c>
      <c r="AI3305" t="s">
        <v>43316</v>
      </c>
      <c r="AJ3305" t="s">
        <v>43317</v>
      </c>
    </row>
    <row r="3306" spans="1:36" ht="17.25" hidden="1" customHeight="1" x14ac:dyDescent="0.2">
      <c r="A3306" s="4" t="s">
        <v>43310</v>
      </c>
      <c r="B3306" t="s">
        <v>43246</v>
      </c>
      <c r="C3306" t="s">
        <v>43311</v>
      </c>
      <c r="D3306" t="s">
        <v>43312</v>
      </c>
      <c r="E3306" t="s">
        <v>56</v>
      </c>
      <c r="F3306" t="s">
        <v>86</v>
      </c>
      <c r="G3306" s="5">
        <v>220</v>
      </c>
      <c r="H3306" t="s">
        <v>486</v>
      </c>
      <c r="I3306" t="s">
        <v>43</v>
      </c>
      <c r="J3306" t="s">
        <v>44</v>
      </c>
      <c r="K3306" t="s">
        <v>45</v>
      </c>
      <c r="L3306" t="s">
        <v>559</v>
      </c>
      <c r="M3306" t="s">
        <v>5341</v>
      </c>
      <c r="N3306" s="6">
        <v>2027</v>
      </c>
      <c r="R3306" s="7">
        <v>43.371530999999997</v>
      </c>
      <c r="S3306" s="7">
        <v>132.30405099999999</v>
      </c>
      <c r="T3306" t="s">
        <v>504</v>
      </c>
      <c r="U3306" t="s">
        <v>43313</v>
      </c>
      <c r="X3306" t="s">
        <v>43314</v>
      </c>
      <c r="Y3306" t="s">
        <v>36708</v>
      </c>
      <c r="Z3306" t="s">
        <v>36915</v>
      </c>
      <c r="AC3306" t="s">
        <v>43315</v>
      </c>
      <c r="AG3306" t="s">
        <v>45</v>
      </c>
      <c r="AH3306" s="27"/>
      <c r="AI3306" t="s">
        <v>43316</v>
      </c>
      <c r="AJ3306" t="s">
        <v>43318</v>
      </c>
    </row>
    <row r="3307" spans="1:36" ht="17.25" hidden="1" customHeight="1" x14ac:dyDescent="0.2">
      <c r="A3307" s="4" t="s">
        <v>43349</v>
      </c>
      <c r="B3307" t="s">
        <v>43246</v>
      </c>
      <c r="C3307" t="s">
        <v>43350</v>
      </c>
      <c r="D3307" t="s">
        <v>43351</v>
      </c>
      <c r="E3307" t="s">
        <v>565</v>
      </c>
      <c r="F3307" t="s">
        <v>41</v>
      </c>
      <c r="G3307" s="5">
        <v>120</v>
      </c>
      <c r="H3307" t="s">
        <v>42</v>
      </c>
      <c r="I3307" t="s">
        <v>43</v>
      </c>
      <c r="J3307" t="s">
        <v>44</v>
      </c>
      <c r="K3307" t="s">
        <v>559</v>
      </c>
      <c r="N3307" s="6">
        <v>2013</v>
      </c>
      <c r="R3307" s="7">
        <v>46.419933999999998</v>
      </c>
      <c r="S3307" s="7">
        <v>48.099502000000001</v>
      </c>
      <c r="T3307" t="s">
        <v>46</v>
      </c>
      <c r="U3307" t="s">
        <v>43331</v>
      </c>
      <c r="X3307" t="s">
        <v>43331</v>
      </c>
      <c r="Y3307" t="s">
        <v>36708</v>
      </c>
      <c r="Z3307" t="s">
        <v>36915</v>
      </c>
      <c r="AA3307" t="s">
        <v>43352</v>
      </c>
      <c r="AC3307" t="s">
        <v>43353</v>
      </c>
      <c r="AG3307" t="s">
        <v>43354</v>
      </c>
      <c r="AH3307" s="27" t="s">
        <v>43355</v>
      </c>
      <c r="AI3307" t="s">
        <v>43356</v>
      </c>
      <c r="AJ3307" t="s">
        <v>43357</v>
      </c>
    </row>
    <row r="3308" spans="1:36" ht="17.25" hidden="1" customHeight="1" x14ac:dyDescent="0.2">
      <c r="A3308" s="4" t="s">
        <v>43349</v>
      </c>
      <c r="B3308" t="s">
        <v>43246</v>
      </c>
      <c r="C3308" t="s">
        <v>43350</v>
      </c>
      <c r="D3308" t="s">
        <v>43351</v>
      </c>
      <c r="E3308" t="s">
        <v>870</v>
      </c>
      <c r="F3308" t="s">
        <v>41</v>
      </c>
      <c r="G3308" s="5">
        <v>115</v>
      </c>
      <c r="H3308" t="s">
        <v>42</v>
      </c>
      <c r="I3308" t="s">
        <v>43</v>
      </c>
      <c r="J3308" t="s">
        <v>44</v>
      </c>
      <c r="K3308" t="s">
        <v>559</v>
      </c>
      <c r="N3308" s="6">
        <v>2013</v>
      </c>
      <c r="R3308" s="7">
        <v>46.419933999999998</v>
      </c>
      <c r="S3308" s="7">
        <v>48.099502000000001</v>
      </c>
      <c r="T3308" t="s">
        <v>46</v>
      </c>
      <c r="U3308" t="s">
        <v>43331</v>
      </c>
      <c r="X3308" t="s">
        <v>43331</v>
      </c>
      <c r="Y3308" t="s">
        <v>36708</v>
      </c>
      <c r="Z3308" t="s">
        <v>36915</v>
      </c>
      <c r="AA3308" t="s">
        <v>43352</v>
      </c>
      <c r="AC3308" t="s">
        <v>43353</v>
      </c>
      <c r="AG3308" t="s">
        <v>43354</v>
      </c>
      <c r="AH3308" s="27" t="s">
        <v>43355</v>
      </c>
      <c r="AI3308" t="s">
        <v>43356</v>
      </c>
      <c r="AJ3308" t="s">
        <v>43358</v>
      </c>
    </row>
    <row r="3309" spans="1:36" ht="17.25" hidden="1" customHeight="1" x14ac:dyDescent="0.2">
      <c r="A3309" s="4" t="s">
        <v>43384</v>
      </c>
      <c r="B3309" t="s">
        <v>43246</v>
      </c>
      <c r="C3309" t="s">
        <v>43385</v>
      </c>
      <c r="D3309" t="s">
        <v>43386</v>
      </c>
      <c r="E3309" t="s">
        <v>43387</v>
      </c>
      <c r="F3309" t="s">
        <v>86</v>
      </c>
      <c r="G3309" s="5">
        <v>150</v>
      </c>
      <c r="H3309" t="s">
        <v>558</v>
      </c>
      <c r="I3309" t="s">
        <v>43</v>
      </c>
      <c r="J3309" t="s">
        <v>44</v>
      </c>
      <c r="K3309" t="s">
        <v>45</v>
      </c>
      <c r="L3309" t="s">
        <v>45</v>
      </c>
      <c r="M3309" t="s">
        <v>559</v>
      </c>
      <c r="N3309" s="6">
        <v>2024</v>
      </c>
      <c r="R3309" s="7">
        <v>55.194603999999998</v>
      </c>
      <c r="S3309" s="7">
        <v>36.655906999999999</v>
      </c>
      <c r="T3309" t="s">
        <v>504</v>
      </c>
      <c r="U3309" t="s">
        <v>43388</v>
      </c>
      <c r="W3309" t="s">
        <v>43389</v>
      </c>
      <c r="X3309" t="s">
        <v>43390</v>
      </c>
      <c r="Y3309" t="s">
        <v>36708</v>
      </c>
      <c r="Z3309" t="s">
        <v>36915</v>
      </c>
      <c r="AG3309" t="s">
        <v>45</v>
      </c>
      <c r="AH3309" s="27"/>
      <c r="AI3309" t="s">
        <v>43391</v>
      </c>
      <c r="AJ3309" t="s">
        <v>43392</v>
      </c>
    </row>
    <row r="3310" spans="1:36" ht="17.25" hidden="1" customHeight="1" x14ac:dyDescent="0.2">
      <c r="A3310" s="4" t="s">
        <v>43384</v>
      </c>
      <c r="B3310" t="s">
        <v>43246</v>
      </c>
      <c r="C3310" t="s">
        <v>43385</v>
      </c>
      <c r="D3310" t="s">
        <v>43386</v>
      </c>
      <c r="E3310" t="s">
        <v>43393</v>
      </c>
      <c r="F3310" t="s">
        <v>86</v>
      </c>
      <c r="G3310" s="5">
        <v>150</v>
      </c>
      <c r="H3310" t="s">
        <v>558</v>
      </c>
      <c r="I3310" t="s">
        <v>43</v>
      </c>
      <c r="J3310" t="s">
        <v>44</v>
      </c>
      <c r="K3310" t="s">
        <v>45</v>
      </c>
      <c r="L3310" t="s">
        <v>45</v>
      </c>
      <c r="M3310" t="s">
        <v>559</v>
      </c>
      <c r="N3310" s="6">
        <v>2024</v>
      </c>
      <c r="R3310" s="7">
        <v>55.194603999999998</v>
      </c>
      <c r="S3310" s="7">
        <v>36.655906999999999</v>
      </c>
      <c r="T3310" t="s">
        <v>504</v>
      </c>
      <c r="U3310" t="s">
        <v>43388</v>
      </c>
      <c r="W3310" t="s">
        <v>43389</v>
      </c>
      <c r="X3310" t="s">
        <v>43390</v>
      </c>
      <c r="Y3310" t="s">
        <v>36708</v>
      </c>
      <c r="Z3310" t="s">
        <v>36915</v>
      </c>
      <c r="AG3310" t="s">
        <v>45</v>
      </c>
      <c r="AH3310" s="27"/>
      <c r="AI3310" t="s">
        <v>43391</v>
      </c>
      <c r="AJ3310" t="s">
        <v>43394</v>
      </c>
    </row>
    <row r="3311" spans="1:36" ht="17.25" hidden="1" customHeight="1" x14ac:dyDescent="0.2">
      <c r="A3311" s="4" t="s">
        <v>43384</v>
      </c>
      <c r="B3311" t="s">
        <v>43246</v>
      </c>
      <c r="C3311" t="s">
        <v>43385</v>
      </c>
      <c r="D3311" t="s">
        <v>43386</v>
      </c>
      <c r="E3311" t="s">
        <v>43395</v>
      </c>
      <c r="F3311" t="s">
        <v>86</v>
      </c>
      <c r="G3311" s="5">
        <v>150</v>
      </c>
      <c r="H3311" t="s">
        <v>558</v>
      </c>
      <c r="I3311" t="s">
        <v>43</v>
      </c>
      <c r="J3311" t="s">
        <v>44</v>
      </c>
      <c r="K3311" t="s">
        <v>45</v>
      </c>
      <c r="L3311" t="s">
        <v>45</v>
      </c>
      <c r="M3311" t="s">
        <v>559</v>
      </c>
      <c r="N3311" s="24">
        <v>2024</v>
      </c>
      <c r="R3311" s="7">
        <v>55.194603999999998</v>
      </c>
      <c r="S3311" s="7">
        <v>36.655906999999999</v>
      </c>
      <c r="T3311" t="s">
        <v>504</v>
      </c>
      <c r="U3311" t="s">
        <v>43388</v>
      </c>
      <c r="W3311" t="s">
        <v>43389</v>
      </c>
      <c r="X3311" t="s">
        <v>43390</v>
      </c>
      <c r="Y3311" t="s">
        <v>36708</v>
      </c>
      <c r="Z3311" t="s">
        <v>36915</v>
      </c>
      <c r="AG3311" t="s">
        <v>45</v>
      </c>
      <c r="AI3311" t="s">
        <v>43391</v>
      </c>
      <c r="AJ3311" t="s">
        <v>43396</v>
      </c>
    </row>
    <row r="3312" spans="1:36" ht="17.25" hidden="1" customHeight="1" x14ac:dyDescent="0.2">
      <c r="A3312" s="4" t="s">
        <v>43420</v>
      </c>
      <c r="B3312" t="s">
        <v>43246</v>
      </c>
      <c r="C3312" t="s">
        <v>43421</v>
      </c>
      <c r="D3312" t="s">
        <v>43422</v>
      </c>
      <c r="E3312" t="s">
        <v>40</v>
      </c>
      <c r="F3312" t="s">
        <v>86</v>
      </c>
      <c r="G3312" s="5">
        <v>153</v>
      </c>
      <c r="H3312" t="s">
        <v>42</v>
      </c>
      <c r="I3312" t="s">
        <v>43</v>
      </c>
      <c r="J3312" t="s">
        <v>559</v>
      </c>
      <c r="N3312" s="24">
        <v>2015</v>
      </c>
      <c r="R3312" s="7">
        <v>44.829099999999997</v>
      </c>
      <c r="S3312" s="7">
        <v>44.106400000000001</v>
      </c>
      <c r="T3312" t="s">
        <v>46</v>
      </c>
      <c r="U3312" t="s">
        <v>43423</v>
      </c>
      <c r="X3312" t="s">
        <v>43424</v>
      </c>
      <c r="Y3312" t="s">
        <v>36708</v>
      </c>
      <c r="Z3312" t="s">
        <v>36915</v>
      </c>
      <c r="AA3312" t="s">
        <v>43425</v>
      </c>
      <c r="AG3312" t="s">
        <v>43426</v>
      </c>
      <c r="AH3312" s="8" t="s">
        <v>43427</v>
      </c>
      <c r="AI3312" t="s">
        <v>43428</v>
      </c>
      <c r="AJ3312" t="s">
        <v>43429</v>
      </c>
    </row>
    <row r="3313" spans="1:36" ht="17.25" hidden="1" customHeight="1" x14ac:dyDescent="0.2">
      <c r="A3313" s="4" t="s">
        <v>43440</v>
      </c>
      <c r="B3313" t="s">
        <v>43246</v>
      </c>
      <c r="C3313" t="s">
        <v>43441</v>
      </c>
      <c r="D3313" t="s">
        <v>43442</v>
      </c>
      <c r="E3313" t="s">
        <v>565</v>
      </c>
      <c r="F3313" t="s">
        <v>86</v>
      </c>
      <c r="G3313" s="5">
        <v>212</v>
      </c>
      <c r="H3313" t="s">
        <v>42</v>
      </c>
      <c r="I3313" t="s">
        <v>43</v>
      </c>
      <c r="J3313" t="s">
        <v>44</v>
      </c>
      <c r="N3313" s="6">
        <v>2015</v>
      </c>
      <c r="R3313" s="7">
        <v>55.736212000000002</v>
      </c>
      <c r="S3313" s="7">
        <v>37.559573</v>
      </c>
      <c r="T3313" t="s">
        <v>46</v>
      </c>
      <c r="U3313" t="s">
        <v>43433</v>
      </c>
      <c r="X3313" t="s">
        <v>43433</v>
      </c>
      <c r="Y3313" t="s">
        <v>36708</v>
      </c>
      <c r="Z3313" t="s">
        <v>36915</v>
      </c>
      <c r="AC3313" t="s">
        <v>43443</v>
      </c>
      <c r="AG3313" t="s">
        <v>43444</v>
      </c>
      <c r="AH3313" s="27"/>
      <c r="AI3313" t="s">
        <v>43445</v>
      </c>
      <c r="AJ3313" t="s">
        <v>43451</v>
      </c>
    </row>
    <row r="3314" spans="1:36" ht="17.25" hidden="1" customHeight="1" x14ac:dyDescent="0.2">
      <c r="A3314" s="4" t="s">
        <v>43452</v>
      </c>
      <c r="B3314" t="s">
        <v>43246</v>
      </c>
      <c r="C3314" t="s">
        <v>43453</v>
      </c>
      <c r="D3314" t="s">
        <v>43454</v>
      </c>
      <c r="E3314" t="s">
        <v>565</v>
      </c>
      <c r="F3314" t="s">
        <v>86</v>
      </c>
      <c r="G3314" s="5">
        <v>421</v>
      </c>
      <c r="H3314" t="s">
        <v>42</v>
      </c>
      <c r="I3314" t="s">
        <v>43</v>
      </c>
      <c r="J3314" t="s">
        <v>44</v>
      </c>
      <c r="N3314" s="6">
        <v>2014</v>
      </c>
      <c r="R3314" s="7">
        <v>55.782916999999998</v>
      </c>
      <c r="S3314" s="7">
        <v>37.502546000000002</v>
      </c>
      <c r="T3314" t="s">
        <v>46</v>
      </c>
      <c r="U3314" t="s">
        <v>43433</v>
      </c>
      <c r="W3314" t="s">
        <v>43455</v>
      </c>
      <c r="X3314" t="s">
        <v>43433</v>
      </c>
      <c r="Y3314" t="s">
        <v>36708</v>
      </c>
      <c r="Z3314" t="s">
        <v>36915</v>
      </c>
      <c r="AC3314" t="s">
        <v>43456</v>
      </c>
      <c r="AG3314" t="s">
        <v>43457</v>
      </c>
      <c r="AH3314" s="27"/>
      <c r="AI3314" t="s">
        <v>43458</v>
      </c>
      <c r="AJ3314" t="s">
        <v>43462</v>
      </c>
    </row>
    <row r="3315" spans="1:36" ht="17.25" hidden="1" customHeight="1" x14ac:dyDescent="0.2">
      <c r="A3315" s="4" t="s">
        <v>43463</v>
      </c>
      <c r="B3315" t="s">
        <v>43246</v>
      </c>
      <c r="C3315" t="s">
        <v>43464</v>
      </c>
      <c r="D3315" t="s">
        <v>43465</v>
      </c>
      <c r="E3315" t="s">
        <v>565</v>
      </c>
      <c r="F3315" t="s">
        <v>19996</v>
      </c>
      <c r="G3315" s="5">
        <v>445</v>
      </c>
      <c r="H3315" t="s">
        <v>42</v>
      </c>
      <c r="I3315" t="s">
        <v>43</v>
      </c>
      <c r="J3315" t="s">
        <v>44</v>
      </c>
      <c r="N3315" s="6">
        <v>2015</v>
      </c>
      <c r="R3315" s="7">
        <v>55.699634000000003</v>
      </c>
      <c r="S3315" s="7">
        <v>37.586528999999999</v>
      </c>
      <c r="T3315" t="s">
        <v>46</v>
      </c>
      <c r="U3315" t="s">
        <v>43433</v>
      </c>
      <c r="X3315" t="s">
        <v>43433</v>
      </c>
      <c r="Y3315" t="s">
        <v>36708</v>
      </c>
      <c r="Z3315" t="s">
        <v>36915</v>
      </c>
      <c r="AC3315" t="s">
        <v>43466</v>
      </c>
      <c r="AG3315" t="s">
        <v>43467</v>
      </c>
      <c r="AH3315" s="27" t="s">
        <v>43475</v>
      </c>
      <c r="AI3315" t="s">
        <v>43468</v>
      </c>
      <c r="AJ3315" t="s">
        <v>43476</v>
      </c>
    </row>
    <row r="3316" spans="1:36" ht="17.25" hidden="1" customHeight="1" x14ac:dyDescent="0.2">
      <c r="A3316" s="4" t="s">
        <v>43554</v>
      </c>
      <c r="B3316" t="s">
        <v>43246</v>
      </c>
      <c r="C3316" t="s">
        <v>43555</v>
      </c>
      <c r="D3316" t="s">
        <v>43556</v>
      </c>
      <c r="E3316" t="s">
        <v>40</v>
      </c>
      <c r="F3316" t="s">
        <v>86</v>
      </c>
      <c r="G3316" s="5">
        <v>65</v>
      </c>
      <c r="H3316" t="s">
        <v>42</v>
      </c>
      <c r="I3316" t="s">
        <v>65</v>
      </c>
      <c r="J3316" t="s">
        <v>44</v>
      </c>
      <c r="N3316" s="6">
        <v>2014</v>
      </c>
      <c r="R3316" s="7">
        <v>55.704999999999998</v>
      </c>
      <c r="S3316" s="7">
        <v>37.65</v>
      </c>
      <c r="T3316" t="s">
        <v>46</v>
      </c>
      <c r="U3316" t="s">
        <v>43433</v>
      </c>
      <c r="X3316" t="s">
        <v>43433</v>
      </c>
      <c r="Y3316" t="s">
        <v>36708</v>
      </c>
      <c r="Z3316" t="s">
        <v>36915</v>
      </c>
      <c r="AG3316" t="s">
        <v>43557</v>
      </c>
      <c r="AH3316" s="27"/>
      <c r="AI3316" t="s">
        <v>43558</v>
      </c>
      <c r="AJ3316" t="s">
        <v>43559</v>
      </c>
    </row>
    <row r="3317" spans="1:36" ht="17.25" hidden="1" customHeight="1" x14ac:dyDescent="0.2">
      <c r="A3317" s="4" t="s">
        <v>43563</v>
      </c>
      <c r="B3317" t="s">
        <v>43246</v>
      </c>
      <c r="C3317" t="s">
        <v>43564</v>
      </c>
      <c r="D3317" t="s">
        <v>43565</v>
      </c>
      <c r="E3317" t="s">
        <v>56</v>
      </c>
      <c r="F3317" t="s">
        <v>527</v>
      </c>
      <c r="G3317" s="5">
        <v>50</v>
      </c>
      <c r="H3317" t="s">
        <v>42</v>
      </c>
      <c r="I3317" t="s">
        <v>65</v>
      </c>
      <c r="J3317" t="s">
        <v>44</v>
      </c>
      <c r="N3317" s="6">
        <v>2017</v>
      </c>
      <c r="R3317" s="7">
        <v>59.9069</v>
      </c>
      <c r="S3317" s="7">
        <v>30.334399999999999</v>
      </c>
      <c r="T3317" t="s">
        <v>46</v>
      </c>
      <c r="U3317" t="s">
        <v>43362</v>
      </c>
      <c r="X3317" t="s">
        <v>43362</v>
      </c>
      <c r="Y3317" t="s">
        <v>36708</v>
      </c>
      <c r="Z3317" t="s">
        <v>36915</v>
      </c>
      <c r="AA3317" t="s">
        <v>43566</v>
      </c>
      <c r="AG3317" t="s">
        <v>43567</v>
      </c>
      <c r="AH3317" s="27"/>
      <c r="AI3317" t="s">
        <v>43568</v>
      </c>
      <c r="AJ3317" t="s">
        <v>43569</v>
      </c>
    </row>
    <row r="3318" spans="1:36" ht="17.25" hidden="1" customHeight="1" x14ac:dyDescent="0.2">
      <c r="A3318" s="4" t="s">
        <v>43563</v>
      </c>
      <c r="B3318" t="s">
        <v>43246</v>
      </c>
      <c r="C3318" t="s">
        <v>43564</v>
      </c>
      <c r="D3318" t="s">
        <v>43565</v>
      </c>
      <c r="E3318" t="s">
        <v>58</v>
      </c>
      <c r="F3318" t="s">
        <v>527</v>
      </c>
      <c r="G3318" s="5">
        <v>50</v>
      </c>
      <c r="H3318" t="s">
        <v>42</v>
      </c>
      <c r="I3318" t="s">
        <v>65</v>
      </c>
      <c r="J3318" t="s">
        <v>44</v>
      </c>
      <c r="N3318" s="6">
        <v>2017</v>
      </c>
      <c r="R3318" s="7">
        <v>59.9069</v>
      </c>
      <c r="S3318" s="7">
        <v>30.334399999999999</v>
      </c>
      <c r="T3318" t="s">
        <v>46</v>
      </c>
      <c r="U3318" t="s">
        <v>43362</v>
      </c>
      <c r="X3318" t="s">
        <v>43362</v>
      </c>
      <c r="Y3318" t="s">
        <v>36708</v>
      </c>
      <c r="Z3318" t="s">
        <v>36915</v>
      </c>
      <c r="AA3318" t="s">
        <v>43566</v>
      </c>
      <c r="AG3318" t="s">
        <v>43567</v>
      </c>
      <c r="AH3318" s="27"/>
      <c r="AI3318" t="s">
        <v>43568</v>
      </c>
      <c r="AJ3318" t="s">
        <v>43570</v>
      </c>
    </row>
    <row r="3319" spans="1:36" ht="17.25" hidden="1" customHeight="1" x14ac:dyDescent="0.2">
      <c r="A3319" s="4" t="s">
        <v>43592</v>
      </c>
      <c r="B3319" t="s">
        <v>43246</v>
      </c>
      <c r="C3319" t="s">
        <v>43593</v>
      </c>
      <c r="D3319" t="s">
        <v>43594</v>
      </c>
      <c r="E3319" t="s">
        <v>40</v>
      </c>
      <c r="F3319" t="s">
        <v>86</v>
      </c>
      <c r="G3319" s="5">
        <v>134</v>
      </c>
      <c r="H3319" t="s">
        <v>42</v>
      </c>
      <c r="I3319" t="s">
        <v>43</v>
      </c>
      <c r="J3319" t="s">
        <v>44</v>
      </c>
      <c r="M3319" t="s">
        <v>559</v>
      </c>
      <c r="N3319" s="6">
        <v>2014</v>
      </c>
      <c r="R3319" s="7">
        <v>55.134106000000003</v>
      </c>
      <c r="S3319" s="7">
        <v>61.476464999999997</v>
      </c>
      <c r="T3319" t="s">
        <v>46</v>
      </c>
      <c r="U3319" t="s">
        <v>43595</v>
      </c>
      <c r="X3319" t="s">
        <v>43596</v>
      </c>
      <c r="Y3319" t="s">
        <v>36708</v>
      </c>
      <c r="Z3319" t="s">
        <v>36915</v>
      </c>
      <c r="AA3319" t="s">
        <v>43597</v>
      </c>
      <c r="AG3319" t="s">
        <v>43598</v>
      </c>
      <c r="AH3319" s="27"/>
      <c r="AI3319" t="s">
        <v>43599</v>
      </c>
      <c r="AJ3319" t="s">
        <v>43600</v>
      </c>
    </row>
    <row r="3320" spans="1:36" ht="17.25" hidden="1" customHeight="1" x14ac:dyDescent="0.2">
      <c r="A3320" s="4" t="s">
        <v>43601</v>
      </c>
      <c r="B3320" t="s">
        <v>43246</v>
      </c>
      <c r="C3320" t="s">
        <v>43602</v>
      </c>
      <c r="D3320" t="s">
        <v>43603</v>
      </c>
      <c r="E3320" t="s">
        <v>40</v>
      </c>
      <c r="F3320" t="s">
        <v>43604</v>
      </c>
      <c r="G3320" s="5">
        <v>60</v>
      </c>
      <c r="H3320" t="s">
        <v>42</v>
      </c>
      <c r="I3320" t="s">
        <v>240</v>
      </c>
      <c r="J3320" t="s">
        <v>44</v>
      </c>
      <c r="K3320" t="s">
        <v>559</v>
      </c>
      <c r="L3320" t="s">
        <v>559</v>
      </c>
      <c r="M3320" t="s">
        <v>2514</v>
      </c>
      <c r="N3320" s="6">
        <v>2023</v>
      </c>
      <c r="R3320" s="7">
        <v>55.153336000000003</v>
      </c>
      <c r="S3320" s="7">
        <v>61.497533300000001</v>
      </c>
      <c r="T3320" t="s">
        <v>46</v>
      </c>
      <c r="U3320" t="s">
        <v>43595</v>
      </c>
      <c r="X3320" t="s">
        <v>43596</v>
      </c>
      <c r="Y3320" t="s">
        <v>36708</v>
      </c>
      <c r="Z3320" t="s">
        <v>36915</v>
      </c>
      <c r="AG3320" t="s">
        <v>43605</v>
      </c>
      <c r="AH3320" s="6">
        <v>1206394</v>
      </c>
      <c r="AI3320" t="s">
        <v>43606</v>
      </c>
      <c r="AJ3320" t="s">
        <v>43607</v>
      </c>
    </row>
    <row r="3321" spans="1:36" ht="17.25" hidden="1" customHeight="1" x14ac:dyDescent="0.2">
      <c r="A3321" s="4" t="s">
        <v>43601</v>
      </c>
      <c r="B3321" t="s">
        <v>43246</v>
      </c>
      <c r="C3321" t="s">
        <v>43602</v>
      </c>
      <c r="D3321" t="s">
        <v>43603</v>
      </c>
      <c r="E3321" t="s">
        <v>56</v>
      </c>
      <c r="F3321" t="s">
        <v>43604</v>
      </c>
      <c r="G3321" s="5">
        <v>60</v>
      </c>
      <c r="H3321" t="s">
        <v>42</v>
      </c>
      <c r="I3321" t="s">
        <v>240</v>
      </c>
      <c r="J3321" t="s">
        <v>44</v>
      </c>
      <c r="K3321" t="s">
        <v>559</v>
      </c>
      <c r="L3321" t="s">
        <v>559</v>
      </c>
      <c r="M3321" t="s">
        <v>2514</v>
      </c>
      <c r="N3321" s="6">
        <v>2023</v>
      </c>
      <c r="O3321" s="25"/>
      <c r="R3321" s="7">
        <v>55.153336000000003</v>
      </c>
      <c r="S3321" s="7">
        <v>61.497533300000001</v>
      </c>
      <c r="T3321" t="s">
        <v>46</v>
      </c>
      <c r="U3321" t="s">
        <v>43595</v>
      </c>
      <c r="X3321" t="s">
        <v>43596</v>
      </c>
      <c r="Y3321" t="s">
        <v>36708</v>
      </c>
      <c r="Z3321" t="s">
        <v>36915</v>
      </c>
      <c r="AG3321" t="s">
        <v>43605</v>
      </c>
      <c r="AH3321" s="24">
        <v>1109449</v>
      </c>
      <c r="AI3321" t="s">
        <v>43606</v>
      </c>
      <c r="AJ3321" t="s">
        <v>43608</v>
      </c>
    </row>
    <row r="3322" spans="1:36" ht="17.25" hidden="1" customHeight="1" x14ac:dyDescent="0.2">
      <c r="A3322" s="4" t="s">
        <v>43601</v>
      </c>
      <c r="B3322" t="s">
        <v>43246</v>
      </c>
      <c r="C3322" t="s">
        <v>43602</v>
      </c>
      <c r="D3322" t="s">
        <v>43603</v>
      </c>
      <c r="E3322" t="s">
        <v>58</v>
      </c>
      <c r="F3322" t="s">
        <v>43604</v>
      </c>
      <c r="G3322" s="5">
        <v>100</v>
      </c>
      <c r="H3322" t="s">
        <v>42</v>
      </c>
      <c r="I3322" t="s">
        <v>240</v>
      </c>
      <c r="J3322" t="s">
        <v>44</v>
      </c>
      <c r="K3322" t="s">
        <v>559</v>
      </c>
      <c r="L3322" t="s">
        <v>559</v>
      </c>
      <c r="M3322" t="s">
        <v>2514</v>
      </c>
      <c r="N3322" s="6">
        <v>2023</v>
      </c>
      <c r="R3322" s="7">
        <v>55.153336000000003</v>
      </c>
      <c r="S3322" s="7">
        <v>61.497533300000001</v>
      </c>
      <c r="T3322" t="s">
        <v>46</v>
      </c>
      <c r="U3322" t="s">
        <v>43595</v>
      </c>
      <c r="X3322" t="s">
        <v>43596</v>
      </c>
      <c r="Y3322" t="s">
        <v>36708</v>
      </c>
      <c r="Z3322" t="s">
        <v>36915</v>
      </c>
      <c r="AG3322" t="s">
        <v>43605</v>
      </c>
      <c r="AH3322" s="6">
        <v>1202121</v>
      </c>
      <c r="AI3322" t="s">
        <v>43606</v>
      </c>
      <c r="AJ3322" t="s">
        <v>43609</v>
      </c>
    </row>
    <row r="3323" spans="1:36" ht="17.25" hidden="1" customHeight="1" x14ac:dyDescent="0.2">
      <c r="A3323" s="4" t="s">
        <v>43601</v>
      </c>
      <c r="B3323" t="s">
        <v>43246</v>
      </c>
      <c r="C3323" t="s">
        <v>43602</v>
      </c>
      <c r="D3323" t="s">
        <v>43603</v>
      </c>
      <c r="E3323" t="s">
        <v>191</v>
      </c>
      <c r="F3323" t="s">
        <v>43604</v>
      </c>
      <c r="G3323" s="5">
        <v>100</v>
      </c>
      <c r="H3323" t="s">
        <v>42</v>
      </c>
      <c r="I3323" t="s">
        <v>240</v>
      </c>
      <c r="J3323" t="s">
        <v>44</v>
      </c>
      <c r="K3323" t="s">
        <v>559</v>
      </c>
      <c r="L3323" t="s">
        <v>559</v>
      </c>
      <c r="M3323" t="s">
        <v>2514</v>
      </c>
      <c r="N3323" s="6">
        <v>2023</v>
      </c>
      <c r="R3323" s="7">
        <v>55.153336000000003</v>
      </c>
      <c r="S3323" s="7">
        <v>61.497533300000001</v>
      </c>
      <c r="T3323" t="s">
        <v>46</v>
      </c>
      <c r="U3323" t="s">
        <v>43595</v>
      </c>
      <c r="X3323" t="s">
        <v>43596</v>
      </c>
      <c r="Y3323" t="s">
        <v>36708</v>
      </c>
      <c r="Z3323" t="s">
        <v>36915</v>
      </c>
      <c r="AG3323" t="s">
        <v>43605</v>
      </c>
      <c r="AH3323" s="6">
        <v>1202122</v>
      </c>
      <c r="AI3323" t="s">
        <v>43606</v>
      </c>
      <c r="AJ3323" t="s">
        <v>43610</v>
      </c>
    </row>
    <row r="3324" spans="1:36" ht="17.25" hidden="1" customHeight="1" x14ac:dyDescent="0.2">
      <c r="A3324" s="4" t="s">
        <v>43620</v>
      </c>
      <c r="B3324" t="s">
        <v>43246</v>
      </c>
      <c r="C3324" t="s">
        <v>43621</v>
      </c>
      <c r="D3324" t="s">
        <v>43622</v>
      </c>
      <c r="E3324" t="s">
        <v>565</v>
      </c>
      <c r="F3324" t="s">
        <v>86</v>
      </c>
      <c r="G3324" s="5">
        <v>247</v>
      </c>
      <c r="H3324" t="s">
        <v>42</v>
      </c>
      <c r="I3324" t="s">
        <v>43</v>
      </c>
      <c r="J3324" t="s">
        <v>44</v>
      </c>
      <c r="N3324" s="6">
        <v>2015</v>
      </c>
      <c r="R3324" s="7">
        <v>55.204652000000003</v>
      </c>
      <c r="S3324" s="7">
        <v>61.407513999999999</v>
      </c>
      <c r="T3324" t="s">
        <v>46</v>
      </c>
      <c r="U3324" t="s">
        <v>43595</v>
      </c>
      <c r="X3324" t="s">
        <v>43596</v>
      </c>
      <c r="Y3324" t="s">
        <v>36708</v>
      </c>
      <c r="Z3324" t="s">
        <v>36915</v>
      </c>
      <c r="AA3324" t="s">
        <v>43623</v>
      </c>
      <c r="AC3324" t="s">
        <v>43624</v>
      </c>
      <c r="AG3324" t="s">
        <v>43625</v>
      </c>
      <c r="AH3324" s="27" t="s">
        <v>43626</v>
      </c>
      <c r="AI3324" t="s">
        <v>43627</v>
      </c>
      <c r="AJ3324" t="s">
        <v>43628</v>
      </c>
    </row>
    <row r="3325" spans="1:36" ht="17.25" hidden="1" customHeight="1" x14ac:dyDescent="0.2">
      <c r="A3325" s="4" t="s">
        <v>43620</v>
      </c>
      <c r="B3325" t="s">
        <v>43246</v>
      </c>
      <c r="C3325" t="s">
        <v>43621</v>
      </c>
      <c r="D3325" t="s">
        <v>43622</v>
      </c>
      <c r="E3325" t="s">
        <v>870</v>
      </c>
      <c r="F3325" t="s">
        <v>86</v>
      </c>
      <c r="G3325" s="5">
        <v>247</v>
      </c>
      <c r="H3325" t="s">
        <v>42</v>
      </c>
      <c r="I3325" t="s">
        <v>43</v>
      </c>
      <c r="J3325" t="s">
        <v>44</v>
      </c>
      <c r="N3325" s="6">
        <v>2016</v>
      </c>
      <c r="R3325" s="7">
        <v>55.204652000000003</v>
      </c>
      <c r="S3325" s="7">
        <v>61.407513999999999</v>
      </c>
      <c r="T3325" t="s">
        <v>46</v>
      </c>
      <c r="U3325" t="s">
        <v>43595</v>
      </c>
      <c r="X3325" t="s">
        <v>43596</v>
      </c>
      <c r="Y3325" t="s">
        <v>36708</v>
      </c>
      <c r="Z3325" t="s">
        <v>36915</v>
      </c>
      <c r="AA3325" t="s">
        <v>43623</v>
      </c>
      <c r="AC3325" t="s">
        <v>43624</v>
      </c>
      <c r="AG3325" t="s">
        <v>43625</v>
      </c>
      <c r="AH3325" s="27"/>
      <c r="AI3325" t="s">
        <v>43627</v>
      </c>
      <c r="AJ3325" t="s">
        <v>43629</v>
      </c>
    </row>
    <row r="3326" spans="1:36" ht="17.25" hidden="1" customHeight="1" x14ac:dyDescent="0.2">
      <c r="A3326" s="4" t="s">
        <v>43620</v>
      </c>
      <c r="B3326" t="s">
        <v>43246</v>
      </c>
      <c r="C3326" t="s">
        <v>43621</v>
      </c>
      <c r="D3326" t="s">
        <v>43622</v>
      </c>
      <c r="E3326" t="s">
        <v>873</v>
      </c>
      <c r="F3326" t="s">
        <v>86</v>
      </c>
      <c r="G3326" s="5">
        <v>263</v>
      </c>
      <c r="H3326" t="s">
        <v>42</v>
      </c>
      <c r="I3326" t="s">
        <v>43</v>
      </c>
      <c r="J3326" t="s">
        <v>44</v>
      </c>
      <c r="N3326" s="6">
        <v>2017</v>
      </c>
      <c r="R3326" s="7">
        <v>55.204652000000003</v>
      </c>
      <c r="S3326" s="7">
        <v>61.407513999999999</v>
      </c>
      <c r="T3326" t="s">
        <v>46</v>
      </c>
      <c r="U3326" t="s">
        <v>43595</v>
      </c>
      <c r="X3326" t="s">
        <v>43596</v>
      </c>
      <c r="Y3326" t="s">
        <v>36708</v>
      </c>
      <c r="Z3326" t="s">
        <v>36915</v>
      </c>
      <c r="AA3326" t="s">
        <v>43623</v>
      </c>
      <c r="AC3326" t="s">
        <v>43624</v>
      </c>
      <c r="AG3326" t="s">
        <v>43625</v>
      </c>
      <c r="AH3326" s="27" t="s">
        <v>43630</v>
      </c>
      <c r="AI3326" t="s">
        <v>43627</v>
      </c>
      <c r="AJ3326" t="s">
        <v>43631</v>
      </c>
    </row>
    <row r="3327" spans="1:36" ht="17.25" hidden="1" customHeight="1" x14ac:dyDescent="0.2">
      <c r="A3327" s="4" t="s">
        <v>43649</v>
      </c>
      <c r="B3327" t="s">
        <v>43246</v>
      </c>
      <c r="C3327" t="s">
        <v>43650</v>
      </c>
      <c r="D3327" t="s">
        <v>43651</v>
      </c>
      <c r="E3327" t="s">
        <v>191</v>
      </c>
      <c r="F3327" t="s">
        <v>86</v>
      </c>
      <c r="G3327" s="5">
        <v>450</v>
      </c>
      <c r="H3327" t="s">
        <v>42</v>
      </c>
      <c r="I3327" t="s">
        <v>43</v>
      </c>
      <c r="J3327" t="s">
        <v>44</v>
      </c>
      <c r="N3327" s="6">
        <v>2014</v>
      </c>
      <c r="R3327" s="7">
        <v>59.228371000000003</v>
      </c>
      <c r="S3327" s="7">
        <v>37.125883000000002</v>
      </c>
      <c r="T3327" t="s">
        <v>46</v>
      </c>
      <c r="U3327" t="s">
        <v>43652</v>
      </c>
      <c r="X3327" t="s">
        <v>43653</v>
      </c>
      <c r="Y3327" t="s">
        <v>36708</v>
      </c>
      <c r="Z3327" t="s">
        <v>36915</v>
      </c>
      <c r="AC3327" t="s">
        <v>43652</v>
      </c>
      <c r="AG3327" t="s">
        <v>43654</v>
      </c>
      <c r="AH3327" s="24">
        <v>1216889</v>
      </c>
      <c r="AI3327" t="s">
        <v>43655</v>
      </c>
      <c r="AJ3327" t="s">
        <v>43656</v>
      </c>
    </row>
    <row r="3328" spans="1:36" ht="17.25" hidden="1" customHeight="1" x14ac:dyDescent="0.2">
      <c r="A3328" s="4" t="s">
        <v>43657</v>
      </c>
      <c r="B3328" t="s">
        <v>43246</v>
      </c>
      <c r="C3328" t="s">
        <v>43658</v>
      </c>
      <c r="D3328" t="s">
        <v>43659</v>
      </c>
      <c r="E3328" t="s">
        <v>565</v>
      </c>
      <c r="F3328" t="s">
        <v>86</v>
      </c>
      <c r="G3328" s="5">
        <v>119</v>
      </c>
      <c r="H3328" t="s">
        <v>42</v>
      </c>
      <c r="I3328" t="s">
        <v>43</v>
      </c>
      <c r="J3328" t="s">
        <v>44</v>
      </c>
      <c r="N3328" s="24">
        <v>2017</v>
      </c>
      <c r="R3328" s="7">
        <v>54.676527999999998</v>
      </c>
      <c r="S3328" s="7">
        <v>39.624082999999999</v>
      </c>
      <c r="T3328" t="s">
        <v>46</v>
      </c>
      <c r="U3328" t="s">
        <v>43660</v>
      </c>
      <c r="X3328" t="s">
        <v>43661</v>
      </c>
      <c r="Y3328" t="s">
        <v>36708</v>
      </c>
      <c r="Z3328" t="s">
        <v>36915</v>
      </c>
      <c r="AC3328" t="s">
        <v>43662</v>
      </c>
      <c r="AG3328" t="s">
        <v>43663</v>
      </c>
      <c r="AH3328" s="8" t="s">
        <v>43667</v>
      </c>
      <c r="AI3328" t="s">
        <v>43664</v>
      </c>
      <c r="AJ3328" t="s">
        <v>43668</v>
      </c>
    </row>
    <row r="3329" spans="1:36" ht="17.25" hidden="1" customHeight="1" x14ac:dyDescent="0.2">
      <c r="A3329" s="4" t="s">
        <v>43693</v>
      </c>
      <c r="B3329" t="s">
        <v>43246</v>
      </c>
      <c r="C3329" t="s">
        <v>43694</v>
      </c>
      <c r="D3329" t="s">
        <v>43695</v>
      </c>
      <c r="E3329" t="s">
        <v>40</v>
      </c>
      <c r="F3329" t="s">
        <v>86</v>
      </c>
      <c r="G3329" s="5">
        <v>99</v>
      </c>
      <c r="H3329" t="s">
        <v>42</v>
      </c>
      <c r="I3329" t="s">
        <v>65</v>
      </c>
      <c r="J3329" t="s">
        <v>559</v>
      </c>
      <c r="N3329" s="6">
        <v>2013</v>
      </c>
      <c r="O3329" s="25"/>
      <c r="R3329" s="7">
        <v>44.438800000000001</v>
      </c>
      <c r="S3329" s="7">
        <v>38.763599999999997</v>
      </c>
      <c r="T3329" t="s">
        <v>46</v>
      </c>
      <c r="U3329" t="s">
        <v>43696</v>
      </c>
      <c r="X3329" t="s">
        <v>43250</v>
      </c>
      <c r="Y3329" t="s">
        <v>36708</v>
      </c>
      <c r="Z3329" t="s">
        <v>36915</v>
      </c>
      <c r="AA3329" t="s">
        <v>43697</v>
      </c>
      <c r="AC3329" t="s">
        <v>43698</v>
      </c>
      <c r="AG3329" t="s">
        <v>43699</v>
      </c>
      <c r="AH3329" s="6">
        <v>1228828</v>
      </c>
      <c r="AI3329" t="s">
        <v>43700</v>
      </c>
      <c r="AJ3329" t="s">
        <v>43701</v>
      </c>
    </row>
    <row r="3330" spans="1:36" ht="17.25" hidden="1" customHeight="1" x14ac:dyDescent="0.2">
      <c r="A3330" s="4" t="s">
        <v>43693</v>
      </c>
      <c r="B3330" t="s">
        <v>43246</v>
      </c>
      <c r="C3330" t="s">
        <v>43694</v>
      </c>
      <c r="D3330" t="s">
        <v>43695</v>
      </c>
      <c r="E3330" t="s">
        <v>56</v>
      </c>
      <c r="F3330" t="s">
        <v>86</v>
      </c>
      <c r="G3330" s="5">
        <v>99</v>
      </c>
      <c r="H3330" t="s">
        <v>42</v>
      </c>
      <c r="I3330" t="s">
        <v>65</v>
      </c>
      <c r="J3330" t="s">
        <v>559</v>
      </c>
      <c r="N3330" s="6">
        <v>2013</v>
      </c>
      <c r="O3330" s="25"/>
      <c r="R3330" s="7">
        <v>44.438800000000001</v>
      </c>
      <c r="S3330" s="7">
        <v>38.763599999999997</v>
      </c>
      <c r="T3330" t="s">
        <v>46</v>
      </c>
      <c r="U3330" t="s">
        <v>43696</v>
      </c>
      <c r="X3330" t="s">
        <v>43250</v>
      </c>
      <c r="Y3330" t="s">
        <v>36708</v>
      </c>
      <c r="Z3330" t="s">
        <v>36915</v>
      </c>
      <c r="AA3330" t="s">
        <v>43697</v>
      </c>
      <c r="AC3330" t="s">
        <v>43698</v>
      </c>
      <c r="AG3330" t="s">
        <v>43699</v>
      </c>
      <c r="AH3330" s="6">
        <v>1228829</v>
      </c>
      <c r="AI3330" t="s">
        <v>43700</v>
      </c>
      <c r="AJ3330" t="s">
        <v>43702</v>
      </c>
    </row>
    <row r="3331" spans="1:36" ht="17.25" hidden="1" customHeight="1" x14ac:dyDescent="0.2">
      <c r="A3331" s="4" t="s">
        <v>43751</v>
      </c>
      <c r="B3331" t="s">
        <v>43246</v>
      </c>
      <c r="C3331" t="s">
        <v>43752</v>
      </c>
      <c r="D3331" t="s">
        <v>43753</v>
      </c>
      <c r="E3331" t="s">
        <v>40</v>
      </c>
      <c r="F3331" t="s">
        <v>86</v>
      </c>
      <c r="G3331" s="5">
        <v>104</v>
      </c>
      <c r="H3331" t="s">
        <v>42</v>
      </c>
      <c r="I3331" t="s">
        <v>43</v>
      </c>
      <c r="J3331" t="s">
        <v>44</v>
      </c>
      <c r="N3331" s="6">
        <v>2014</v>
      </c>
      <c r="R3331" s="7">
        <v>59.758299999999998</v>
      </c>
      <c r="S3331" s="7">
        <v>30.589700000000001</v>
      </c>
      <c r="T3331" t="s">
        <v>46</v>
      </c>
      <c r="U3331" t="s">
        <v>43362</v>
      </c>
      <c r="X3331" t="s">
        <v>43362</v>
      </c>
      <c r="Y3331" t="s">
        <v>36708</v>
      </c>
      <c r="Z3331" t="s">
        <v>36915</v>
      </c>
      <c r="AA3331" t="s">
        <v>43754</v>
      </c>
      <c r="AC3331" t="s">
        <v>43755</v>
      </c>
      <c r="AG3331" t="s">
        <v>43756</v>
      </c>
      <c r="AH3331" s="27" t="s">
        <v>43757</v>
      </c>
      <c r="AI3331" t="s">
        <v>43758</v>
      </c>
      <c r="AJ3331" t="s">
        <v>43759</v>
      </c>
    </row>
    <row r="3332" spans="1:36" ht="17.25" hidden="1" customHeight="1" x14ac:dyDescent="0.2">
      <c r="A3332" s="4" t="s">
        <v>43760</v>
      </c>
      <c r="B3332" t="s">
        <v>43246</v>
      </c>
      <c r="C3332" t="s">
        <v>43761</v>
      </c>
      <c r="D3332" t="s">
        <v>43762</v>
      </c>
      <c r="E3332" t="s">
        <v>43763</v>
      </c>
      <c r="F3332" t="s">
        <v>86</v>
      </c>
      <c r="G3332" s="5">
        <v>176</v>
      </c>
      <c r="H3332" t="s">
        <v>42</v>
      </c>
      <c r="I3332" t="s">
        <v>65</v>
      </c>
      <c r="J3332" t="s">
        <v>45</v>
      </c>
      <c r="N3332" s="6">
        <v>2018</v>
      </c>
      <c r="R3332" s="7">
        <v>43.29325</v>
      </c>
      <c r="S3332" s="7">
        <v>45.627459999999999</v>
      </c>
      <c r="T3332" t="s">
        <v>46</v>
      </c>
      <c r="U3332" t="s">
        <v>43764</v>
      </c>
      <c r="X3332" t="s">
        <v>43765</v>
      </c>
      <c r="Y3332" t="s">
        <v>36708</v>
      </c>
      <c r="Z3332" t="s">
        <v>36915</v>
      </c>
      <c r="AC3332" t="s">
        <v>43766</v>
      </c>
      <c r="AG3332" t="s">
        <v>43767</v>
      </c>
      <c r="AH3332" s="6">
        <v>1266886</v>
      </c>
      <c r="AI3332" t="s">
        <v>43768</v>
      </c>
      <c r="AJ3332" t="s">
        <v>43769</v>
      </c>
    </row>
    <row r="3333" spans="1:36" ht="17.25" hidden="1" customHeight="1" x14ac:dyDescent="0.2">
      <c r="A3333" s="4" t="s">
        <v>43760</v>
      </c>
      <c r="B3333" t="s">
        <v>43246</v>
      </c>
      <c r="C3333" t="s">
        <v>43761</v>
      </c>
      <c r="D3333" t="s">
        <v>43762</v>
      </c>
      <c r="E3333" t="s">
        <v>43770</v>
      </c>
      <c r="F3333" t="s">
        <v>86</v>
      </c>
      <c r="G3333" s="5">
        <v>184</v>
      </c>
      <c r="H3333" t="s">
        <v>42</v>
      </c>
      <c r="I3333" t="s">
        <v>65</v>
      </c>
      <c r="J3333" t="s">
        <v>45</v>
      </c>
      <c r="N3333" s="24">
        <v>2019</v>
      </c>
      <c r="R3333" s="7">
        <v>43.29325</v>
      </c>
      <c r="S3333" s="7">
        <v>45.627459999999999</v>
      </c>
      <c r="T3333" t="s">
        <v>46</v>
      </c>
      <c r="U3333" t="s">
        <v>43764</v>
      </c>
      <c r="X3333" t="s">
        <v>43765</v>
      </c>
      <c r="Y3333" t="s">
        <v>36708</v>
      </c>
      <c r="Z3333" t="s">
        <v>36915</v>
      </c>
      <c r="AC3333" t="s">
        <v>43766</v>
      </c>
      <c r="AG3333" t="s">
        <v>43767</v>
      </c>
      <c r="AH3333" s="24">
        <v>1266887</v>
      </c>
      <c r="AI3333" t="s">
        <v>43768</v>
      </c>
      <c r="AJ3333" t="s">
        <v>43771</v>
      </c>
    </row>
    <row r="3334" spans="1:36" ht="17.25" hidden="1" customHeight="1" x14ac:dyDescent="0.2">
      <c r="A3334" s="4" t="s">
        <v>43772</v>
      </c>
      <c r="B3334" t="s">
        <v>43246</v>
      </c>
      <c r="C3334" t="s">
        <v>43773</v>
      </c>
      <c r="D3334" t="s">
        <v>43774</v>
      </c>
      <c r="E3334" t="s">
        <v>40</v>
      </c>
      <c r="F3334" t="s">
        <v>86</v>
      </c>
      <c r="G3334" s="5">
        <v>464</v>
      </c>
      <c r="H3334" t="s">
        <v>42</v>
      </c>
      <c r="I3334" t="s">
        <v>43</v>
      </c>
      <c r="J3334" t="s">
        <v>44</v>
      </c>
      <c r="N3334" s="24">
        <v>2017</v>
      </c>
      <c r="R3334" s="7">
        <v>57.72</v>
      </c>
      <c r="S3334" s="7">
        <v>39.690100000000001</v>
      </c>
      <c r="T3334" t="s">
        <v>46</v>
      </c>
      <c r="U3334" t="s">
        <v>43775</v>
      </c>
      <c r="X3334" t="s">
        <v>43776</v>
      </c>
      <c r="Y3334" t="s">
        <v>36708</v>
      </c>
      <c r="Z3334" t="s">
        <v>36915</v>
      </c>
      <c r="AA3334" t="s">
        <v>43777</v>
      </c>
      <c r="AG3334" t="s">
        <v>43778</v>
      </c>
      <c r="AH3334" s="8" t="s">
        <v>43779</v>
      </c>
      <c r="AI3334" t="s">
        <v>43780</v>
      </c>
      <c r="AJ3334" t="s">
        <v>43781</v>
      </c>
    </row>
    <row r="3335" spans="1:36" ht="17.25" hidden="1" customHeight="1" x14ac:dyDescent="0.2">
      <c r="A3335" s="4" t="s">
        <v>43782</v>
      </c>
      <c r="B3335" t="s">
        <v>43246</v>
      </c>
      <c r="C3335" t="s">
        <v>43783</v>
      </c>
      <c r="D3335" t="s">
        <v>43784</v>
      </c>
      <c r="E3335" t="s">
        <v>43795</v>
      </c>
      <c r="F3335" t="s">
        <v>527</v>
      </c>
      <c r="G3335" s="5">
        <v>330</v>
      </c>
      <c r="H3335" t="s">
        <v>558</v>
      </c>
      <c r="I3335" t="s">
        <v>240</v>
      </c>
      <c r="J3335" t="s">
        <v>44</v>
      </c>
      <c r="N3335" s="24">
        <v>2024</v>
      </c>
      <c r="R3335" s="7">
        <v>51.753999999999998</v>
      </c>
      <c r="S3335" s="7">
        <v>58.8033</v>
      </c>
      <c r="T3335" t="s">
        <v>46</v>
      </c>
      <c r="U3335" t="s">
        <v>43785</v>
      </c>
      <c r="X3335" t="s">
        <v>43786</v>
      </c>
      <c r="Y3335" t="s">
        <v>36708</v>
      </c>
      <c r="Z3335" t="s">
        <v>36915</v>
      </c>
      <c r="AA3335" t="s">
        <v>43787</v>
      </c>
      <c r="AC3335" t="s">
        <v>43788</v>
      </c>
      <c r="AG3335" t="s">
        <v>43789</v>
      </c>
      <c r="AI3335" t="s">
        <v>43790</v>
      </c>
      <c r="AJ3335" t="s">
        <v>43796</v>
      </c>
    </row>
    <row r="3336" spans="1:36" ht="17.25" hidden="1" customHeight="1" x14ac:dyDescent="0.2">
      <c r="A3336" s="4" t="s">
        <v>43824</v>
      </c>
      <c r="B3336" t="s">
        <v>43246</v>
      </c>
      <c r="C3336" t="s">
        <v>43825</v>
      </c>
      <c r="D3336" t="s">
        <v>43826</v>
      </c>
      <c r="E3336" t="s">
        <v>28163</v>
      </c>
      <c r="F3336" t="s">
        <v>86</v>
      </c>
      <c r="G3336" s="5">
        <v>325</v>
      </c>
      <c r="H3336" t="s">
        <v>139</v>
      </c>
      <c r="I3336" t="s">
        <v>43</v>
      </c>
      <c r="J3336" t="s">
        <v>44</v>
      </c>
      <c r="K3336" t="s">
        <v>45</v>
      </c>
      <c r="L3336" t="s">
        <v>559</v>
      </c>
      <c r="M3336" t="s">
        <v>559</v>
      </c>
      <c r="N3336" s="24">
        <v>2024</v>
      </c>
      <c r="R3336" s="7">
        <v>57.023099999999999</v>
      </c>
      <c r="S3336" s="7">
        <v>40.384799999999998</v>
      </c>
      <c r="T3336" t="s">
        <v>46</v>
      </c>
      <c r="U3336" t="s">
        <v>43827</v>
      </c>
      <c r="X3336" t="s">
        <v>43805</v>
      </c>
      <c r="Y3336" t="s">
        <v>36708</v>
      </c>
      <c r="Z3336" t="s">
        <v>36915</v>
      </c>
      <c r="AC3336" t="s">
        <v>43829</v>
      </c>
      <c r="AG3336" t="s">
        <v>43830</v>
      </c>
      <c r="AH3336" s="8" t="s">
        <v>45</v>
      </c>
      <c r="AI3336" t="s">
        <v>43832</v>
      </c>
      <c r="AJ3336" t="s">
        <v>43834</v>
      </c>
    </row>
    <row r="3337" spans="1:36" ht="17.25" hidden="1" customHeight="1" x14ac:dyDescent="0.2">
      <c r="A3337" s="4" t="s">
        <v>43837</v>
      </c>
      <c r="B3337" t="s">
        <v>43246</v>
      </c>
      <c r="C3337" t="s">
        <v>43838</v>
      </c>
      <c r="D3337" t="s">
        <v>43839</v>
      </c>
      <c r="E3337" t="s">
        <v>40</v>
      </c>
      <c r="F3337" t="s">
        <v>86</v>
      </c>
      <c r="G3337" s="5">
        <v>234</v>
      </c>
      <c r="H3337" t="s">
        <v>42</v>
      </c>
      <c r="I3337" t="s">
        <v>43</v>
      </c>
      <c r="J3337" t="s">
        <v>44</v>
      </c>
      <c r="N3337" s="6">
        <v>2014</v>
      </c>
      <c r="R3337" s="7">
        <v>56.845517999999998</v>
      </c>
      <c r="S3337" s="7">
        <v>53.178404</v>
      </c>
      <c r="T3337" t="s">
        <v>46</v>
      </c>
      <c r="U3337" t="s">
        <v>43840</v>
      </c>
      <c r="X3337" t="s">
        <v>43841</v>
      </c>
      <c r="Y3337" t="s">
        <v>36708</v>
      </c>
      <c r="Z3337" t="s">
        <v>36915</v>
      </c>
      <c r="AA3337" t="s">
        <v>43842</v>
      </c>
      <c r="AC3337" t="s">
        <v>43843</v>
      </c>
      <c r="AG3337" t="s">
        <v>43811</v>
      </c>
      <c r="AH3337" s="8" t="s">
        <v>43844</v>
      </c>
      <c r="AI3337" t="s">
        <v>43845</v>
      </c>
      <c r="AJ3337" t="s">
        <v>43846</v>
      </c>
    </row>
    <row r="3338" spans="1:36" ht="17.25" hidden="1" customHeight="1" x14ac:dyDescent="0.2">
      <c r="A3338" s="4" t="s">
        <v>43847</v>
      </c>
      <c r="B3338" t="s">
        <v>43246</v>
      </c>
      <c r="C3338" t="s">
        <v>43848</v>
      </c>
      <c r="D3338" t="s">
        <v>43849</v>
      </c>
      <c r="E3338" t="s">
        <v>43855</v>
      </c>
      <c r="F3338" t="s">
        <v>86</v>
      </c>
      <c r="G3338" s="5">
        <v>125</v>
      </c>
      <c r="H3338" t="s">
        <v>558</v>
      </c>
      <c r="I3338" t="s">
        <v>240</v>
      </c>
      <c r="J3338" t="s">
        <v>44</v>
      </c>
      <c r="K3338" t="s">
        <v>45</v>
      </c>
      <c r="L3338" t="s">
        <v>559</v>
      </c>
      <c r="M3338" t="s">
        <v>5341</v>
      </c>
      <c r="N3338" s="6">
        <v>2026</v>
      </c>
      <c r="R3338" s="7">
        <v>56.893545000000003</v>
      </c>
      <c r="S3338" s="7">
        <v>53.341873</v>
      </c>
      <c r="T3338" t="s">
        <v>46</v>
      </c>
      <c r="U3338" t="s">
        <v>43840</v>
      </c>
      <c r="X3338" t="s">
        <v>43841</v>
      </c>
      <c r="Y3338" t="s">
        <v>36708</v>
      </c>
      <c r="Z3338" t="s">
        <v>36915</v>
      </c>
      <c r="AC3338" t="s">
        <v>43850</v>
      </c>
      <c r="AG3338" t="s">
        <v>43813</v>
      </c>
      <c r="AI3338" t="s">
        <v>43851</v>
      </c>
      <c r="AJ3338" t="s">
        <v>43856</v>
      </c>
    </row>
    <row r="3339" spans="1:36" ht="17.25" hidden="1" customHeight="1" x14ac:dyDescent="0.2">
      <c r="A3339" s="4" t="s">
        <v>43847</v>
      </c>
      <c r="B3339" t="s">
        <v>43246</v>
      </c>
      <c r="C3339" t="s">
        <v>43848</v>
      </c>
      <c r="D3339" t="s">
        <v>43849</v>
      </c>
      <c r="E3339" t="s">
        <v>43795</v>
      </c>
      <c r="F3339" t="s">
        <v>43604</v>
      </c>
      <c r="G3339" s="5">
        <v>125</v>
      </c>
      <c r="H3339" t="s">
        <v>139</v>
      </c>
      <c r="I3339" t="s">
        <v>240</v>
      </c>
      <c r="J3339" t="s">
        <v>44</v>
      </c>
      <c r="K3339" t="s">
        <v>45</v>
      </c>
      <c r="L3339" t="s">
        <v>559</v>
      </c>
      <c r="M3339" t="s">
        <v>5341</v>
      </c>
      <c r="N3339" s="24">
        <v>2023</v>
      </c>
      <c r="R3339" s="7">
        <v>56.893545000000003</v>
      </c>
      <c r="S3339" s="7">
        <v>53.341873</v>
      </c>
      <c r="T3339" t="s">
        <v>46</v>
      </c>
      <c r="U3339" t="s">
        <v>43840</v>
      </c>
      <c r="X3339" t="s">
        <v>43841</v>
      </c>
      <c r="Y3339" t="s">
        <v>36708</v>
      </c>
      <c r="Z3339" t="s">
        <v>36915</v>
      </c>
      <c r="AC3339" t="s">
        <v>43850</v>
      </c>
      <c r="AG3339" t="s">
        <v>43813</v>
      </c>
      <c r="AH3339" s="8" t="s">
        <v>45</v>
      </c>
      <c r="AI3339" t="s">
        <v>43851</v>
      </c>
      <c r="AJ3339" t="s">
        <v>43858</v>
      </c>
    </row>
    <row r="3340" spans="1:36" ht="17.25" hidden="1" customHeight="1" x14ac:dyDescent="0.2">
      <c r="A3340" s="4" t="s">
        <v>43871</v>
      </c>
      <c r="B3340" t="s">
        <v>43246</v>
      </c>
      <c r="C3340" t="s">
        <v>43872</v>
      </c>
      <c r="D3340" t="s">
        <v>43873</v>
      </c>
      <c r="E3340" t="s">
        <v>565</v>
      </c>
      <c r="F3340" t="s">
        <v>86</v>
      </c>
      <c r="G3340" s="5">
        <v>370</v>
      </c>
      <c r="H3340" t="s">
        <v>558</v>
      </c>
      <c r="I3340" t="s">
        <v>43</v>
      </c>
      <c r="J3340" t="s">
        <v>44</v>
      </c>
      <c r="K3340" t="s">
        <v>45</v>
      </c>
      <c r="L3340" t="s">
        <v>45</v>
      </c>
      <c r="M3340" t="s">
        <v>559</v>
      </c>
      <c r="N3340" s="6">
        <v>2025</v>
      </c>
      <c r="R3340" s="7">
        <v>54.515790000000003</v>
      </c>
      <c r="S3340" s="7">
        <v>35.428794000000003</v>
      </c>
      <c r="T3340" t="s">
        <v>504</v>
      </c>
      <c r="U3340" t="s">
        <v>45</v>
      </c>
      <c r="X3340" t="s">
        <v>43390</v>
      </c>
      <c r="Y3340" t="s">
        <v>36708</v>
      </c>
      <c r="Z3340" t="s">
        <v>36915</v>
      </c>
      <c r="AG3340" t="s">
        <v>45</v>
      </c>
      <c r="AI3340" t="s">
        <v>43874</v>
      </c>
      <c r="AJ3340" t="s">
        <v>43875</v>
      </c>
    </row>
    <row r="3341" spans="1:36" ht="17.25" hidden="1" customHeight="1" x14ac:dyDescent="0.2">
      <c r="A3341" s="4" t="s">
        <v>43923</v>
      </c>
      <c r="B3341" t="s">
        <v>43246</v>
      </c>
      <c r="C3341" t="s">
        <v>43924</v>
      </c>
      <c r="D3341" t="s">
        <v>43925</v>
      </c>
      <c r="E3341" t="s">
        <v>565</v>
      </c>
      <c r="F3341" t="s">
        <v>86</v>
      </c>
      <c r="G3341" s="5">
        <v>450</v>
      </c>
      <c r="H3341" t="s">
        <v>486</v>
      </c>
      <c r="I3341" t="s">
        <v>43</v>
      </c>
      <c r="J3341" t="s">
        <v>45</v>
      </c>
      <c r="K3341" t="s">
        <v>45</v>
      </c>
      <c r="L3341" t="s">
        <v>45</v>
      </c>
      <c r="M3341" t="s">
        <v>559</v>
      </c>
      <c r="N3341" s="24">
        <v>2028</v>
      </c>
      <c r="R3341" s="7">
        <v>54.858055999999998</v>
      </c>
      <c r="S3341" s="7">
        <v>38.259721999999996</v>
      </c>
      <c r="T3341" t="s">
        <v>46</v>
      </c>
      <c r="U3341" t="s">
        <v>43926</v>
      </c>
      <c r="W3341" t="s">
        <v>43927</v>
      </c>
      <c r="X3341" t="s">
        <v>43537</v>
      </c>
      <c r="Y3341" t="s">
        <v>36708</v>
      </c>
      <c r="Z3341" t="s">
        <v>36915</v>
      </c>
      <c r="AC3341" t="s">
        <v>43928</v>
      </c>
      <c r="AG3341" t="s">
        <v>43929</v>
      </c>
      <c r="AH3341" s="27" t="s">
        <v>45</v>
      </c>
      <c r="AI3341" t="s">
        <v>43930</v>
      </c>
      <c r="AJ3341" t="s">
        <v>43935</v>
      </c>
    </row>
    <row r="3342" spans="1:36" ht="17.25" hidden="1" customHeight="1" x14ac:dyDescent="0.2">
      <c r="A3342" s="4" t="s">
        <v>43923</v>
      </c>
      <c r="B3342" t="s">
        <v>43246</v>
      </c>
      <c r="C3342" t="s">
        <v>43924</v>
      </c>
      <c r="D3342" t="s">
        <v>43925</v>
      </c>
      <c r="E3342" t="s">
        <v>870</v>
      </c>
      <c r="F3342" t="s">
        <v>86</v>
      </c>
      <c r="G3342" s="5">
        <v>450</v>
      </c>
      <c r="H3342" t="s">
        <v>486</v>
      </c>
      <c r="I3342" t="s">
        <v>43</v>
      </c>
      <c r="J3342" t="s">
        <v>45</v>
      </c>
      <c r="K3342" t="s">
        <v>45</v>
      </c>
      <c r="L3342" t="s">
        <v>45</v>
      </c>
      <c r="M3342" t="s">
        <v>559</v>
      </c>
      <c r="N3342" s="6">
        <v>2028</v>
      </c>
      <c r="R3342" s="7">
        <v>54.858055999999998</v>
      </c>
      <c r="S3342" s="7">
        <v>38.259721999999996</v>
      </c>
      <c r="T3342" t="s">
        <v>46</v>
      </c>
      <c r="U3342" t="s">
        <v>43926</v>
      </c>
      <c r="W3342" t="s">
        <v>43927</v>
      </c>
      <c r="X3342" t="s">
        <v>43537</v>
      </c>
      <c r="Y3342" t="s">
        <v>36708</v>
      </c>
      <c r="Z3342" t="s">
        <v>36915</v>
      </c>
      <c r="AC3342" t="s">
        <v>43928</v>
      </c>
      <c r="AG3342" t="s">
        <v>43929</v>
      </c>
      <c r="AH3342" s="8" t="s">
        <v>45</v>
      </c>
      <c r="AI3342" t="s">
        <v>43930</v>
      </c>
      <c r="AJ3342" t="s">
        <v>43936</v>
      </c>
    </row>
    <row r="3343" spans="1:36" ht="17.25" hidden="1" customHeight="1" x14ac:dyDescent="0.2">
      <c r="A3343" s="4" t="s">
        <v>43937</v>
      </c>
      <c r="B3343" t="s">
        <v>43246</v>
      </c>
      <c r="C3343" t="s">
        <v>43938</v>
      </c>
      <c r="D3343" t="s">
        <v>43939</v>
      </c>
      <c r="E3343" t="s">
        <v>43940</v>
      </c>
      <c r="F3343" t="s">
        <v>527</v>
      </c>
      <c r="G3343" s="5">
        <v>123</v>
      </c>
      <c r="H3343" t="s">
        <v>42</v>
      </c>
      <c r="I3343" t="s">
        <v>43</v>
      </c>
      <c r="J3343" t="s">
        <v>44</v>
      </c>
      <c r="N3343" s="6">
        <v>2018</v>
      </c>
      <c r="R3343" s="7">
        <v>55.760599999999997</v>
      </c>
      <c r="S3343" s="7">
        <v>49.125500000000002</v>
      </c>
      <c r="T3343" t="s">
        <v>46</v>
      </c>
      <c r="U3343" t="s">
        <v>43941</v>
      </c>
      <c r="X3343" t="s">
        <v>43942</v>
      </c>
      <c r="Y3343" t="s">
        <v>36708</v>
      </c>
      <c r="Z3343" t="s">
        <v>36915</v>
      </c>
      <c r="AA3343" t="s">
        <v>43943</v>
      </c>
      <c r="AG3343" t="s">
        <v>43944</v>
      </c>
      <c r="AI3343" t="s">
        <v>43945</v>
      </c>
      <c r="AJ3343" t="s">
        <v>43946</v>
      </c>
    </row>
    <row r="3344" spans="1:36" ht="17.25" hidden="1" customHeight="1" x14ac:dyDescent="0.2">
      <c r="A3344" s="4" t="s">
        <v>43937</v>
      </c>
      <c r="B3344" t="s">
        <v>43246</v>
      </c>
      <c r="C3344" t="s">
        <v>43938</v>
      </c>
      <c r="D3344" t="s">
        <v>43939</v>
      </c>
      <c r="E3344" t="s">
        <v>43950</v>
      </c>
      <c r="F3344" t="s">
        <v>527</v>
      </c>
      <c r="G3344" s="5">
        <v>123</v>
      </c>
      <c r="H3344" t="s">
        <v>42</v>
      </c>
      <c r="I3344" t="s">
        <v>43</v>
      </c>
      <c r="J3344" t="s">
        <v>44</v>
      </c>
      <c r="N3344" s="24">
        <v>2018</v>
      </c>
      <c r="R3344" s="7">
        <v>55.760599999999997</v>
      </c>
      <c r="S3344" s="7">
        <v>49.125500000000002</v>
      </c>
      <c r="T3344" t="s">
        <v>46</v>
      </c>
      <c r="U3344" t="s">
        <v>43941</v>
      </c>
      <c r="X3344" t="s">
        <v>43942</v>
      </c>
      <c r="Y3344" t="s">
        <v>36708</v>
      </c>
      <c r="Z3344" t="s">
        <v>36915</v>
      </c>
      <c r="AA3344" t="s">
        <v>43943</v>
      </c>
      <c r="AG3344" t="s">
        <v>43944</v>
      </c>
      <c r="AH3344" s="27"/>
      <c r="AI3344" t="s">
        <v>43945</v>
      </c>
      <c r="AJ3344" t="s">
        <v>43951</v>
      </c>
    </row>
    <row r="3345" spans="1:36" ht="17.25" hidden="1" customHeight="1" x14ac:dyDescent="0.2">
      <c r="A3345" s="4" t="s">
        <v>43952</v>
      </c>
      <c r="B3345" t="s">
        <v>43246</v>
      </c>
      <c r="C3345" t="s">
        <v>43953</v>
      </c>
      <c r="D3345" t="s">
        <v>43954</v>
      </c>
      <c r="E3345" t="s">
        <v>43955</v>
      </c>
      <c r="F3345" t="s">
        <v>86</v>
      </c>
      <c r="G3345" s="5">
        <v>110</v>
      </c>
      <c r="H3345" t="s">
        <v>42</v>
      </c>
      <c r="I3345" t="s">
        <v>43</v>
      </c>
      <c r="J3345" t="s">
        <v>44</v>
      </c>
      <c r="N3345" s="6">
        <v>2014</v>
      </c>
      <c r="R3345" s="7">
        <v>55.845298</v>
      </c>
      <c r="S3345" s="7">
        <v>49.060124999999999</v>
      </c>
      <c r="T3345" t="s">
        <v>46</v>
      </c>
      <c r="U3345" t="s">
        <v>43941</v>
      </c>
      <c r="X3345" t="s">
        <v>43942</v>
      </c>
      <c r="Y3345" t="s">
        <v>36708</v>
      </c>
      <c r="Z3345" t="s">
        <v>36915</v>
      </c>
      <c r="AG3345" t="s">
        <v>43956</v>
      </c>
      <c r="AH3345" s="8" t="s">
        <v>43957</v>
      </c>
      <c r="AI3345" t="s">
        <v>43958</v>
      </c>
      <c r="AJ3345" t="s">
        <v>43959</v>
      </c>
    </row>
    <row r="3346" spans="1:36" ht="17.25" hidden="1" customHeight="1" x14ac:dyDescent="0.2">
      <c r="A3346" s="4" t="s">
        <v>43952</v>
      </c>
      <c r="B3346" t="s">
        <v>43246</v>
      </c>
      <c r="C3346" t="s">
        <v>43953</v>
      </c>
      <c r="D3346" t="s">
        <v>43954</v>
      </c>
      <c r="E3346" t="s">
        <v>43960</v>
      </c>
      <c r="F3346" t="s">
        <v>86</v>
      </c>
      <c r="G3346" s="5">
        <v>110</v>
      </c>
      <c r="H3346" t="s">
        <v>42</v>
      </c>
      <c r="I3346" t="s">
        <v>43</v>
      </c>
      <c r="J3346" t="s">
        <v>44</v>
      </c>
      <c r="N3346" s="6">
        <v>2014</v>
      </c>
      <c r="R3346" s="7">
        <v>55.845298</v>
      </c>
      <c r="S3346" s="7">
        <v>49.060124999999999</v>
      </c>
      <c r="T3346" t="s">
        <v>46</v>
      </c>
      <c r="U3346" t="s">
        <v>43941</v>
      </c>
      <c r="X3346" t="s">
        <v>43942</v>
      </c>
      <c r="Y3346" t="s">
        <v>36708</v>
      </c>
      <c r="Z3346" t="s">
        <v>36915</v>
      </c>
      <c r="AG3346" t="s">
        <v>43956</v>
      </c>
      <c r="AH3346" s="27" t="s">
        <v>43961</v>
      </c>
      <c r="AI3346" t="s">
        <v>43958</v>
      </c>
      <c r="AJ3346" t="s">
        <v>43962</v>
      </c>
    </row>
    <row r="3347" spans="1:36" ht="17.25" hidden="1" customHeight="1" x14ac:dyDescent="0.2">
      <c r="A3347" s="4" t="s">
        <v>43966</v>
      </c>
      <c r="B3347" t="s">
        <v>43246</v>
      </c>
      <c r="C3347" t="s">
        <v>43967</v>
      </c>
      <c r="D3347" t="s">
        <v>43968</v>
      </c>
      <c r="E3347" t="s">
        <v>2297</v>
      </c>
      <c r="F3347" t="s">
        <v>527</v>
      </c>
      <c r="G3347" s="5">
        <v>405</v>
      </c>
      <c r="H3347" t="s">
        <v>42</v>
      </c>
      <c r="I3347" t="s">
        <v>43</v>
      </c>
      <c r="J3347" t="s">
        <v>44</v>
      </c>
      <c r="K3347" t="s">
        <v>97</v>
      </c>
      <c r="N3347" s="6">
        <v>2017</v>
      </c>
      <c r="R3347" s="7">
        <v>55.867400000000004</v>
      </c>
      <c r="S3347" s="7">
        <v>48.952100000000002</v>
      </c>
      <c r="T3347" t="s">
        <v>46</v>
      </c>
      <c r="U3347" t="s">
        <v>43941</v>
      </c>
      <c r="X3347" t="s">
        <v>43942</v>
      </c>
      <c r="Y3347" t="s">
        <v>36708</v>
      </c>
      <c r="Z3347" t="s">
        <v>36915</v>
      </c>
      <c r="AA3347" t="s">
        <v>43975</v>
      </c>
      <c r="AG3347" t="s">
        <v>43969</v>
      </c>
      <c r="AH3347" s="6">
        <v>1262532</v>
      </c>
      <c r="AI3347" t="s">
        <v>43970</v>
      </c>
      <c r="AJ3347" t="s">
        <v>43976</v>
      </c>
    </row>
    <row r="3348" spans="1:36" ht="17.25" hidden="1" customHeight="1" x14ac:dyDescent="0.2">
      <c r="A3348" s="4" t="s">
        <v>43984</v>
      </c>
      <c r="B3348" t="s">
        <v>43246</v>
      </c>
      <c r="C3348" t="s">
        <v>43985</v>
      </c>
      <c r="D3348" t="s">
        <v>43986</v>
      </c>
      <c r="E3348" t="s">
        <v>40</v>
      </c>
      <c r="F3348" t="s">
        <v>41</v>
      </c>
      <c r="G3348" s="5">
        <v>205</v>
      </c>
      <c r="H3348" t="s">
        <v>139</v>
      </c>
      <c r="I3348" t="s">
        <v>43</v>
      </c>
      <c r="J3348" t="s">
        <v>44</v>
      </c>
      <c r="K3348" t="s">
        <v>45</v>
      </c>
      <c r="L3348" t="s">
        <v>559</v>
      </c>
      <c r="M3348" t="s">
        <v>5341</v>
      </c>
      <c r="N3348" s="6">
        <v>2027</v>
      </c>
      <c r="R3348" s="7">
        <v>48.413753999999997</v>
      </c>
      <c r="S3348" s="7">
        <v>135.11861300000001</v>
      </c>
      <c r="T3348" t="s">
        <v>46</v>
      </c>
      <c r="U3348" t="s">
        <v>43987</v>
      </c>
      <c r="X3348" t="s">
        <v>43988</v>
      </c>
      <c r="Y3348" t="s">
        <v>36708</v>
      </c>
      <c r="Z3348" t="s">
        <v>36915</v>
      </c>
      <c r="AC3348" t="s">
        <v>43989</v>
      </c>
      <c r="AG3348" t="s">
        <v>45</v>
      </c>
      <c r="AH3348" s="27"/>
      <c r="AI3348" t="s">
        <v>43990</v>
      </c>
      <c r="AJ3348" t="s">
        <v>43991</v>
      </c>
    </row>
    <row r="3349" spans="1:36" ht="17.25" hidden="1" customHeight="1" x14ac:dyDescent="0.2">
      <c r="A3349" s="4" t="s">
        <v>43984</v>
      </c>
      <c r="B3349" t="s">
        <v>43246</v>
      </c>
      <c r="C3349" t="s">
        <v>43985</v>
      </c>
      <c r="D3349" t="s">
        <v>43986</v>
      </c>
      <c r="E3349" t="s">
        <v>56</v>
      </c>
      <c r="F3349" t="s">
        <v>41</v>
      </c>
      <c r="G3349" s="5">
        <v>205</v>
      </c>
      <c r="H3349" t="s">
        <v>139</v>
      </c>
      <c r="I3349" t="s">
        <v>43</v>
      </c>
      <c r="J3349" t="s">
        <v>44</v>
      </c>
      <c r="K3349" t="s">
        <v>45</v>
      </c>
      <c r="L3349" t="s">
        <v>559</v>
      </c>
      <c r="M3349" t="s">
        <v>5341</v>
      </c>
      <c r="N3349" s="6">
        <v>2027</v>
      </c>
      <c r="R3349" s="7">
        <v>48.413753999999997</v>
      </c>
      <c r="S3349" s="7">
        <v>135.11861300000001</v>
      </c>
      <c r="T3349" t="s">
        <v>46</v>
      </c>
      <c r="U3349" t="s">
        <v>43987</v>
      </c>
      <c r="X3349" t="s">
        <v>43988</v>
      </c>
      <c r="Y3349" t="s">
        <v>36708</v>
      </c>
      <c r="Z3349" t="s">
        <v>36915</v>
      </c>
      <c r="AC3349" t="s">
        <v>43989</v>
      </c>
      <c r="AG3349" t="s">
        <v>45</v>
      </c>
      <c r="AH3349" s="27"/>
      <c r="AI3349" t="s">
        <v>43990</v>
      </c>
      <c r="AJ3349" t="s">
        <v>43992</v>
      </c>
    </row>
    <row r="3350" spans="1:36" ht="17.25" hidden="1" customHeight="1" x14ac:dyDescent="0.2">
      <c r="A3350" s="4" t="s">
        <v>44001</v>
      </c>
      <c r="B3350" t="s">
        <v>43246</v>
      </c>
      <c r="C3350" t="s">
        <v>44002</v>
      </c>
      <c r="D3350" t="s">
        <v>44003</v>
      </c>
      <c r="E3350" t="s">
        <v>40</v>
      </c>
      <c r="F3350" t="s">
        <v>86</v>
      </c>
      <c r="G3350" s="5">
        <v>180</v>
      </c>
      <c r="H3350" t="s">
        <v>558</v>
      </c>
      <c r="I3350" t="s">
        <v>240</v>
      </c>
      <c r="J3350" t="s">
        <v>44</v>
      </c>
      <c r="K3350" t="s">
        <v>45</v>
      </c>
      <c r="L3350" t="s">
        <v>559</v>
      </c>
      <c r="M3350" t="s">
        <v>2514</v>
      </c>
      <c r="N3350" s="6">
        <v>2026</v>
      </c>
      <c r="R3350" s="7">
        <v>48.570366999999997</v>
      </c>
      <c r="S3350" s="7">
        <v>135.15119999999999</v>
      </c>
      <c r="T3350" t="s">
        <v>46</v>
      </c>
      <c r="U3350" t="s">
        <v>43987</v>
      </c>
      <c r="X3350" t="s">
        <v>43988</v>
      </c>
      <c r="Y3350" t="s">
        <v>36708</v>
      </c>
      <c r="Z3350" t="s">
        <v>36915</v>
      </c>
      <c r="AC3350" t="s">
        <v>44004</v>
      </c>
      <c r="AG3350" t="s">
        <v>45</v>
      </c>
      <c r="AH3350" s="27"/>
      <c r="AI3350" t="s">
        <v>44005</v>
      </c>
      <c r="AJ3350" t="s">
        <v>44006</v>
      </c>
    </row>
    <row r="3351" spans="1:36" ht="17.25" hidden="1" customHeight="1" x14ac:dyDescent="0.2">
      <c r="A3351" s="4" t="s">
        <v>44001</v>
      </c>
      <c r="B3351" t="s">
        <v>43246</v>
      </c>
      <c r="C3351" t="s">
        <v>44002</v>
      </c>
      <c r="D3351" t="s">
        <v>44003</v>
      </c>
      <c r="E3351" t="s">
        <v>56</v>
      </c>
      <c r="F3351" t="s">
        <v>86</v>
      </c>
      <c r="G3351" s="5">
        <v>180</v>
      </c>
      <c r="H3351" t="s">
        <v>558</v>
      </c>
      <c r="I3351" t="s">
        <v>240</v>
      </c>
      <c r="J3351" t="s">
        <v>44</v>
      </c>
      <c r="K3351" t="s">
        <v>45</v>
      </c>
      <c r="L3351" t="s">
        <v>559</v>
      </c>
      <c r="M3351" t="s">
        <v>2514</v>
      </c>
      <c r="N3351" s="6">
        <v>2026</v>
      </c>
      <c r="R3351" s="7">
        <v>48.570366999999997</v>
      </c>
      <c r="S3351" s="7">
        <v>135.15119999999999</v>
      </c>
      <c r="T3351" t="s">
        <v>46</v>
      </c>
      <c r="U3351" t="s">
        <v>43987</v>
      </c>
      <c r="X3351" t="s">
        <v>43988</v>
      </c>
      <c r="Y3351" t="s">
        <v>36708</v>
      </c>
      <c r="Z3351" t="s">
        <v>36915</v>
      </c>
      <c r="AC3351" t="s">
        <v>44004</v>
      </c>
      <c r="AG3351" t="s">
        <v>45</v>
      </c>
      <c r="AH3351" s="27"/>
      <c r="AI3351" t="s">
        <v>44005</v>
      </c>
      <c r="AJ3351" t="s">
        <v>44007</v>
      </c>
    </row>
    <row r="3352" spans="1:36" ht="17.25" hidden="1" customHeight="1" x14ac:dyDescent="0.2">
      <c r="A3352" s="4" t="s">
        <v>44001</v>
      </c>
      <c r="B3352" t="s">
        <v>43246</v>
      </c>
      <c r="C3352" t="s">
        <v>44002</v>
      </c>
      <c r="D3352" t="s">
        <v>44003</v>
      </c>
      <c r="E3352" t="s">
        <v>58</v>
      </c>
      <c r="F3352" t="s">
        <v>86</v>
      </c>
      <c r="G3352" s="5">
        <v>180</v>
      </c>
      <c r="H3352" t="s">
        <v>558</v>
      </c>
      <c r="I3352" t="s">
        <v>240</v>
      </c>
      <c r="J3352" t="s">
        <v>44</v>
      </c>
      <c r="K3352" t="s">
        <v>45</v>
      </c>
      <c r="L3352" t="s">
        <v>559</v>
      </c>
      <c r="M3352" t="s">
        <v>2514</v>
      </c>
      <c r="N3352" s="24">
        <v>2026</v>
      </c>
      <c r="R3352" s="7">
        <v>48.570366999999997</v>
      </c>
      <c r="S3352" s="7">
        <v>135.15119999999999</v>
      </c>
      <c r="T3352" t="s">
        <v>46</v>
      </c>
      <c r="U3352" t="s">
        <v>43987</v>
      </c>
      <c r="X3352" t="s">
        <v>43988</v>
      </c>
      <c r="Y3352" t="s">
        <v>36708</v>
      </c>
      <c r="Z3352" t="s">
        <v>36915</v>
      </c>
      <c r="AC3352" t="s">
        <v>44004</v>
      </c>
      <c r="AG3352" t="s">
        <v>45</v>
      </c>
      <c r="AI3352" t="s">
        <v>44005</v>
      </c>
      <c r="AJ3352" t="s">
        <v>44008</v>
      </c>
    </row>
    <row r="3353" spans="1:36" ht="17.25" hidden="1" customHeight="1" x14ac:dyDescent="0.2">
      <c r="A3353" s="4" t="s">
        <v>44011</v>
      </c>
      <c r="B3353" t="s">
        <v>43246</v>
      </c>
      <c r="C3353" t="s">
        <v>44012</v>
      </c>
      <c r="D3353" t="s">
        <v>44013</v>
      </c>
      <c r="E3353" t="s">
        <v>44025</v>
      </c>
      <c r="F3353" t="s">
        <v>527</v>
      </c>
      <c r="G3353" s="5">
        <v>60</v>
      </c>
      <c r="H3353" t="s">
        <v>558</v>
      </c>
      <c r="I3353" t="s">
        <v>240</v>
      </c>
      <c r="J3353" t="s">
        <v>44</v>
      </c>
      <c r="N3353" s="6">
        <v>2025</v>
      </c>
      <c r="R3353" s="7">
        <v>59.489199999999997</v>
      </c>
      <c r="S3353" s="7">
        <v>32.0503</v>
      </c>
      <c r="T3353" t="s">
        <v>46</v>
      </c>
      <c r="U3353" t="s">
        <v>44015</v>
      </c>
      <c r="X3353" t="s">
        <v>44016</v>
      </c>
      <c r="Y3353" t="s">
        <v>36708</v>
      </c>
      <c r="Z3353" t="s">
        <v>36915</v>
      </c>
      <c r="AC3353" t="s">
        <v>44018</v>
      </c>
      <c r="AD3353" t="s">
        <v>5000</v>
      </c>
      <c r="AE3353" t="s">
        <v>881</v>
      </c>
      <c r="AF3353" t="s">
        <v>880</v>
      </c>
      <c r="AG3353" t="s">
        <v>44023</v>
      </c>
      <c r="AH3353" s="27"/>
      <c r="AI3353" t="s">
        <v>44021</v>
      </c>
      <c r="AJ3353" t="s">
        <v>44026</v>
      </c>
    </row>
    <row r="3354" spans="1:36" ht="17.25" hidden="1" customHeight="1" x14ac:dyDescent="0.2">
      <c r="A3354" s="4" t="s">
        <v>44011</v>
      </c>
      <c r="B3354" t="s">
        <v>43246</v>
      </c>
      <c r="C3354" t="s">
        <v>44012</v>
      </c>
      <c r="D3354" t="s">
        <v>44013</v>
      </c>
      <c r="E3354" t="s">
        <v>44029</v>
      </c>
      <c r="F3354" t="s">
        <v>527</v>
      </c>
      <c r="G3354" s="5">
        <v>65</v>
      </c>
      <c r="H3354" t="s">
        <v>42</v>
      </c>
      <c r="I3354" t="s">
        <v>240</v>
      </c>
      <c r="J3354" t="s">
        <v>44</v>
      </c>
      <c r="N3354" s="6">
        <v>2023</v>
      </c>
      <c r="R3354" s="7">
        <v>59.489199999999997</v>
      </c>
      <c r="S3354" s="7">
        <v>32.0503</v>
      </c>
      <c r="T3354" t="s">
        <v>46</v>
      </c>
      <c r="U3354" t="s">
        <v>44015</v>
      </c>
      <c r="X3354" t="s">
        <v>44016</v>
      </c>
      <c r="Y3354" t="s">
        <v>36708</v>
      </c>
      <c r="Z3354" t="s">
        <v>36915</v>
      </c>
      <c r="AC3354" t="s">
        <v>44018</v>
      </c>
      <c r="AD3354" t="s">
        <v>5000</v>
      </c>
      <c r="AE3354" t="s">
        <v>881</v>
      </c>
      <c r="AF3354" t="s">
        <v>880</v>
      </c>
      <c r="AG3354" t="s">
        <v>44023</v>
      </c>
      <c r="AH3354" s="27" t="s">
        <v>45</v>
      </c>
      <c r="AI3354" t="s">
        <v>44021</v>
      </c>
      <c r="AJ3354" t="s">
        <v>44030</v>
      </c>
    </row>
    <row r="3355" spans="1:36" ht="17.25" hidden="1" customHeight="1" x14ac:dyDescent="0.2">
      <c r="A3355" s="4" t="s">
        <v>44041</v>
      </c>
      <c r="B3355" t="s">
        <v>43246</v>
      </c>
      <c r="C3355" t="s">
        <v>44042</v>
      </c>
      <c r="D3355" t="s">
        <v>44043</v>
      </c>
      <c r="E3355" t="s">
        <v>565</v>
      </c>
      <c r="F3355" t="s">
        <v>86</v>
      </c>
      <c r="G3355" s="5">
        <v>236</v>
      </c>
      <c r="H3355" t="s">
        <v>42</v>
      </c>
      <c r="I3355" t="s">
        <v>43</v>
      </c>
      <c r="J3355" t="s">
        <v>44</v>
      </c>
      <c r="K3355" t="s">
        <v>97</v>
      </c>
      <c r="M3355" t="s">
        <v>559</v>
      </c>
      <c r="N3355" s="6">
        <v>2014</v>
      </c>
      <c r="R3355" s="7">
        <v>58.555799999999998</v>
      </c>
      <c r="S3355" s="7">
        <v>49.9831</v>
      </c>
      <c r="T3355" t="s">
        <v>46</v>
      </c>
      <c r="U3355" t="s">
        <v>44044</v>
      </c>
      <c r="X3355" t="s">
        <v>44045</v>
      </c>
      <c r="Y3355" t="s">
        <v>36708</v>
      </c>
      <c r="Z3355" t="s">
        <v>36915</v>
      </c>
      <c r="AA3355" t="s">
        <v>44046</v>
      </c>
      <c r="AC3355" t="s">
        <v>44047</v>
      </c>
      <c r="AG3355" t="s">
        <v>44048</v>
      </c>
      <c r="AH3355" s="27" t="s">
        <v>44049</v>
      </c>
      <c r="AI3355" t="s">
        <v>44050</v>
      </c>
      <c r="AJ3355" t="s">
        <v>44051</v>
      </c>
    </row>
    <row r="3356" spans="1:36" ht="17.25" hidden="1" customHeight="1" x14ac:dyDescent="0.2">
      <c r="A3356" s="4" t="s">
        <v>44151</v>
      </c>
      <c r="B3356" t="s">
        <v>43246</v>
      </c>
      <c r="C3356" t="s">
        <v>44152</v>
      </c>
      <c r="D3356" t="s">
        <v>44153</v>
      </c>
      <c r="E3356" t="s">
        <v>565</v>
      </c>
      <c r="F3356" t="s">
        <v>86</v>
      </c>
      <c r="G3356" s="5">
        <v>130</v>
      </c>
      <c r="H3356" t="s">
        <v>139</v>
      </c>
      <c r="I3356" t="s">
        <v>43</v>
      </c>
      <c r="J3356" t="s">
        <v>44</v>
      </c>
      <c r="K3356" t="s">
        <v>45</v>
      </c>
      <c r="L3356" t="s">
        <v>45</v>
      </c>
      <c r="M3356" t="s">
        <v>559</v>
      </c>
      <c r="N3356" s="6">
        <v>2023</v>
      </c>
      <c r="R3356" s="7">
        <v>55.722687000000001</v>
      </c>
      <c r="S3356" s="7">
        <v>37.870997000000003</v>
      </c>
      <c r="T3356" t="s">
        <v>46</v>
      </c>
      <c r="U3356" t="s">
        <v>43433</v>
      </c>
      <c r="X3356" t="s">
        <v>43433</v>
      </c>
      <c r="Y3356" t="s">
        <v>36708</v>
      </c>
      <c r="Z3356" t="s">
        <v>36915</v>
      </c>
      <c r="AC3356" t="s">
        <v>44154</v>
      </c>
      <c r="AG3356" t="s">
        <v>44155</v>
      </c>
      <c r="AH3356" s="27" t="s">
        <v>44156</v>
      </c>
      <c r="AI3356" t="s">
        <v>44157</v>
      </c>
      <c r="AJ3356" t="s">
        <v>44158</v>
      </c>
    </row>
    <row r="3357" spans="1:36" ht="17.25" hidden="1" customHeight="1" x14ac:dyDescent="0.2">
      <c r="A3357" s="4" t="s">
        <v>44175</v>
      </c>
      <c r="B3357" t="s">
        <v>43246</v>
      </c>
      <c r="C3357" t="s">
        <v>44176</v>
      </c>
      <c r="D3357" t="s">
        <v>44177</v>
      </c>
      <c r="E3357" t="s">
        <v>44184</v>
      </c>
      <c r="F3357" t="s">
        <v>86</v>
      </c>
      <c r="G3357" s="5">
        <v>150</v>
      </c>
      <c r="H3357" t="s">
        <v>139</v>
      </c>
      <c r="I3357" t="s">
        <v>240</v>
      </c>
      <c r="J3357" t="s">
        <v>44</v>
      </c>
      <c r="K3357" t="s">
        <v>45</v>
      </c>
      <c r="L3357" t="s">
        <v>45</v>
      </c>
      <c r="M3357" t="s">
        <v>559</v>
      </c>
      <c r="N3357" s="6">
        <v>2024</v>
      </c>
      <c r="R3357" s="7">
        <v>45.017800000000001</v>
      </c>
      <c r="S3357" s="7">
        <v>39.0608</v>
      </c>
      <c r="T3357" t="s">
        <v>46</v>
      </c>
      <c r="U3357" t="s">
        <v>44178</v>
      </c>
      <c r="X3357" t="s">
        <v>43250</v>
      </c>
      <c r="Y3357" t="s">
        <v>36708</v>
      </c>
      <c r="Z3357" t="s">
        <v>36915</v>
      </c>
      <c r="AA3357" t="s">
        <v>44179</v>
      </c>
      <c r="AG3357" t="s">
        <v>44180</v>
      </c>
      <c r="AH3357" s="6">
        <v>1298797</v>
      </c>
      <c r="AI3357" t="s">
        <v>44181</v>
      </c>
      <c r="AJ3357" t="s">
        <v>44185</v>
      </c>
    </row>
    <row r="3358" spans="1:36" ht="17.25" hidden="1" customHeight="1" x14ac:dyDescent="0.2">
      <c r="A3358" s="4" t="s">
        <v>44175</v>
      </c>
      <c r="B3358" t="s">
        <v>43246</v>
      </c>
      <c r="C3358" t="s">
        <v>44176</v>
      </c>
      <c r="D3358" t="s">
        <v>44177</v>
      </c>
      <c r="E3358" t="s">
        <v>44187</v>
      </c>
      <c r="F3358" t="s">
        <v>86</v>
      </c>
      <c r="G3358" s="5">
        <v>150</v>
      </c>
      <c r="H3358" t="s">
        <v>486</v>
      </c>
      <c r="I3358" t="s">
        <v>240</v>
      </c>
      <c r="J3358" t="s">
        <v>44</v>
      </c>
      <c r="K3358" t="s">
        <v>45</v>
      </c>
      <c r="L3358" t="s">
        <v>45</v>
      </c>
      <c r="M3358" t="s">
        <v>559</v>
      </c>
      <c r="N3358" s="6">
        <v>2024</v>
      </c>
      <c r="R3358" s="7">
        <v>45.017800000000001</v>
      </c>
      <c r="S3358" s="7">
        <v>39.0608</v>
      </c>
      <c r="T3358" t="s">
        <v>46</v>
      </c>
      <c r="U3358" t="s">
        <v>44178</v>
      </c>
      <c r="X3358" t="s">
        <v>43250</v>
      </c>
      <c r="Y3358" t="s">
        <v>36708</v>
      </c>
      <c r="Z3358" t="s">
        <v>36915</v>
      </c>
      <c r="AA3358" t="s">
        <v>44179</v>
      </c>
      <c r="AG3358" t="s">
        <v>44180</v>
      </c>
      <c r="AH3358" s="6">
        <v>1298798</v>
      </c>
      <c r="AI3358" t="s">
        <v>44181</v>
      </c>
      <c r="AJ3358" t="s">
        <v>44188</v>
      </c>
    </row>
    <row r="3359" spans="1:36" ht="17.25" hidden="1" customHeight="1" x14ac:dyDescent="0.2">
      <c r="A3359" s="4" t="s">
        <v>44175</v>
      </c>
      <c r="B3359" t="s">
        <v>43246</v>
      </c>
      <c r="C3359" t="s">
        <v>44176</v>
      </c>
      <c r="D3359" t="s">
        <v>44177</v>
      </c>
      <c r="E3359" t="s">
        <v>44190</v>
      </c>
      <c r="F3359" t="s">
        <v>86</v>
      </c>
      <c r="G3359" s="5">
        <v>150</v>
      </c>
      <c r="H3359" t="s">
        <v>558</v>
      </c>
      <c r="I3359" t="s">
        <v>240</v>
      </c>
      <c r="J3359" t="s">
        <v>44</v>
      </c>
      <c r="K3359" t="s">
        <v>45</v>
      </c>
      <c r="L3359" t="s">
        <v>45</v>
      </c>
      <c r="M3359" t="s">
        <v>559</v>
      </c>
      <c r="N3359" s="6">
        <v>2024</v>
      </c>
      <c r="R3359" s="7">
        <v>45.017800000000001</v>
      </c>
      <c r="S3359" s="7">
        <v>39.0608</v>
      </c>
      <c r="T3359" t="s">
        <v>46</v>
      </c>
      <c r="U3359" t="s">
        <v>44178</v>
      </c>
      <c r="X3359" t="s">
        <v>43250</v>
      </c>
      <c r="Y3359" t="s">
        <v>36708</v>
      </c>
      <c r="Z3359" t="s">
        <v>36915</v>
      </c>
      <c r="AA3359" t="s">
        <v>44179</v>
      </c>
      <c r="AG3359" t="s">
        <v>44180</v>
      </c>
      <c r="AH3359" s="6">
        <v>1298799</v>
      </c>
      <c r="AI3359" t="s">
        <v>44181</v>
      </c>
      <c r="AJ3359" t="s">
        <v>44191</v>
      </c>
    </row>
    <row r="3360" spans="1:36" ht="17.25" hidden="1" customHeight="1" x14ac:dyDescent="0.2">
      <c r="A3360" s="4" t="s">
        <v>44205</v>
      </c>
      <c r="B3360" t="s">
        <v>43246</v>
      </c>
      <c r="C3360" t="s">
        <v>44206</v>
      </c>
      <c r="D3360" t="s">
        <v>44207</v>
      </c>
      <c r="E3360" t="s">
        <v>40</v>
      </c>
      <c r="F3360" t="s">
        <v>86</v>
      </c>
      <c r="G3360" s="5">
        <v>113</v>
      </c>
      <c r="H3360" t="s">
        <v>42</v>
      </c>
      <c r="I3360" t="s">
        <v>43</v>
      </c>
      <c r="J3360" t="s">
        <v>44</v>
      </c>
      <c r="N3360" s="6">
        <v>2014</v>
      </c>
      <c r="R3360" s="7">
        <v>55.4908</v>
      </c>
      <c r="S3360" s="7">
        <v>65.361099999999993</v>
      </c>
      <c r="T3360" t="s">
        <v>46</v>
      </c>
      <c r="U3360" t="s">
        <v>44196</v>
      </c>
      <c r="X3360" t="s">
        <v>44197</v>
      </c>
      <c r="Y3360" t="s">
        <v>36708</v>
      </c>
      <c r="Z3360" t="s">
        <v>36915</v>
      </c>
      <c r="AA3360" t="s">
        <v>44208</v>
      </c>
      <c r="AG3360" t="s">
        <v>44209</v>
      </c>
      <c r="AH3360" s="27" t="s">
        <v>44210</v>
      </c>
      <c r="AI3360" t="s">
        <v>44211</v>
      </c>
      <c r="AJ3360" t="s">
        <v>44212</v>
      </c>
    </row>
    <row r="3361" spans="1:36" ht="17.25" hidden="1" customHeight="1" x14ac:dyDescent="0.2">
      <c r="A3361" s="4" t="s">
        <v>44205</v>
      </c>
      <c r="B3361" t="s">
        <v>43246</v>
      </c>
      <c r="C3361" t="s">
        <v>44206</v>
      </c>
      <c r="D3361" t="s">
        <v>44207</v>
      </c>
      <c r="E3361" t="s">
        <v>56</v>
      </c>
      <c r="F3361" t="s">
        <v>86</v>
      </c>
      <c r="G3361" s="5">
        <v>112</v>
      </c>
      <c r="H3361" t="s">
        <v>42</v>
      </c>
      <c r="I3361" t="s">
        <v>43</v>
      </c>
      <c r="J3361" t="s">
        <v>44</v>
      </c>
      <c r="N3361" s="6">
        <v>2014</v>
      </c>
      <c r="R3361" s="7">
        <v>55.4908</v>
      </c>
      <c r="S3361" s="7">
        <v>65.361099999999993</v>
      </c>
      <c r="T3361" t="s">
        <v>46</v>
      </c>
      <c r="U3361" t="s">
        <v>44196</v>
      </c>
      <c r="X3361" t="s">
        <v>44197</v>
      </c>
      <c r="Y3361" t="s">
        <v>36708</v>
      </c>
      <c r="Z3361" t="s">
        <v>36915</v>
      </c>
      <c r="AA3361" t="s">
        <v>44208</v>
      </c>
      <c r="AG3361" t="s">
        <v>44209</v>
      </c>
      <c r="AH3361" s="27" t="s">
        <v>44213</v>
      </c>
      <c r="AI3361" t="s">
        <v>44211</v>
      </c>
      <c r="AJ3361" t="s">
        <v>44214</v>
      </c>
    </row>
    <row r="3362" spans="1:36" ht="17.25" hidden="1" customHeight="1" x14ac:dyDescent="0.2">
      <c r="A3362" s="4" t="s">
        <v>44256</v>
      </c>
      <c r="B3362" t="s">
        <v>43246</v>
      </c>
      <c r="C3362" t="s">
        <v>44257</v>
      </c>
      <c r="D3362" t="s">
        <v>44258</v>
      </c>
      <c r="E3362" t="s">
        <v>40</v>
      </c>
      <c r="F3362" t="s">
        <v>86</v>
      </c>
      <c r="G3362" s="5">
        <v>50</v>
      </c>
      <c r="H3362" t="s">
        <v>42</v>
      </c>
      <c r="I3362" t="s">
        <v>240</v>
      </c>
      <c r="J3362" t="s">
        <v>44</v>
      </c>
      <c r="K3362" t="s">
        <v>45</v>
      </c>
      <c r="L3362" t="s">
        <v>45</v>
      </c>
      <c r="M3362" t="s">
        <v>45</v>
      </c>
      <c r="N3362" s="6">
        <v>2023</v>
      </c>
      <c r="R3362" s="7">
        <v>53.414290000000001</v>
      </c>
      <c r="S3362" s="7">
        <v>59.046140000000001</v>
      </c>
      <c r="T3362" t="s">
        <v>46</v>
      </c>
      <c r="U3362" t="s">
        <v>44259</v>
      </c>
      <c r="X3362" t="s">
        <v>43596</v>
      </c>
      <c r="Y3362" t="s">
        <v>36708</v>
      </c>
      <c r="Z3362" t="s">
        <v>36915</v>
      </c>
      <c r="AC3362" t="s">
        <v>44260</v>
      </c>
      <c r="AD3362" t="s">
        <v>880</v>
      </c>
      <c r="AE3362" t="s">
        <v>92</v>
      </c>
      <c r="AF3362" t="s">
        <v>5000</v>
      </c>
      <c r="AG3362" t="s">
        <v>44261</v>
      </c>
      <c r="AH3362" s="27" t="s">
        <v>45</v>
      </c>
      <c r="AI3362" t="s">
        <v>44262</v>
      </c>
      <c r="AJ3362" t="s">
        <v>44263</v>
      </c>
    </row>
    <row r="3363" spans="1:36" ht="17.25" hidden="1" customHeight="1" x14ac:dyDescent="0.2">
      <c r="A3363" s="4" t="s">
        <v>44256</v>
      </c>
      <c r="B3363" t="s">
        <v>43246</v>
      </c>
      <c r="C3363" t="s">
        <v>44257</v>
      </c>
      <c r="D3363" t="s">
        <v>44258</v>
      </c>
      <c r="E3363" t="s">
        <v>56</v>
      </c>
      <c r="F3363" t="s">
        <v>86</v>
      </c>
      <c r="G3363" s="5">
        <v>50</v>
      </c>
      <c r="H3363" t="s">
        <v>42</v>
      </c>
      <c r="I3363" t="s">
        <v>240</v>
      </c>
      <c r="J3363" t="s">
        <v>44</v>
      </c>
      <c r="K3363" t="s">
        <v>45</v>
      </c>
      <c r="L3363" t="s">
        <v>45</v>
      </c>
      <c r="M3363" t="s">
        <v>45</v>
      </c>
      <c r="N3363" s="6">
        <v>2023</v>
      </c>
      <c r="R3363" s="7">
        <v>53.414290000000001</v>
      </c>
      <c r="S3363" s="7">
        <v>59.046140000000001</v>
      </c>
      <c r="T3363" t="s">
        <v>46</v>
      </c>
      <c r="U3363" t="s">
        <v>44259</v>
      </c>
      <c r="X3363" t="s">
        <v>43596</v>
      </c>
      <c r="Y3363" t="s">
        <v>36708</v>
      </c>
      <c r="Z3363" t="s">
        <v>36915</v>
      </c>
      <c r="AC3363" t="s">
        <v>44260</v>
      </c>
      <c r="AD3363" t="s">
        <v>880</v>
      </c>
      <c r="AE3363" t="s">
        <v>92</v>
      </c>
      <c r="AF3363" t="s">
        <v>5000</v>
      </c>
      <c r="AG3363" t="s">
        <v>44261</v>
      </c>
      <c r="AH3363" s="27" t="s">
        <v>45</v>
      </c>
      <c r="AI3363" t="s">
        <v>44262</v>
      </c>
      <c r="AJ3363" t="s">
        <v>44264</v>
      </c>
    </row>
    <row r="3364" spans="1:36" ht="17.25" hidden="1" customHeight="1" x14ac:dyDescent="0.2">
      <c r="A3364" s="4" t="s">
        <v>44256</v>
      </c>
      <c r="B3364" t="s">
        <v>43246</v>
      </c>
      <c r="C3364" t="s">
        <v>44257</v>
      </c>
      <c r="D3364" t="s">
        <v>44258</v>
      </c>
      <c r="E3364" t="s">
        <v>58</v>
      </c>
      <c r="F3364" t="s">
        <v>86</v>
      </c>
      <c r="G3364" s="5">
        <v>50</v>
      </c>
      <c r="H3364" t="s">
        <v>42</v>
      </c>
      <c r="I3364" t="s">
        <v>240</v>
      </c>
      <c r="J3364" t="s">
        <v>44</v>
      </c>
      <c r="K3364" t="s">
        <v>45</v>
      </c>
      <c r="L3364" t="s">
        <v>45</v>
      </c>
      <c r="M3364" t="s">
        <v>45</v>
      </c>
      <c r="N3364" s="6">
        <v>2023</v>
      </c>
      <c r="R3364" s="7">
        <v>53.414290000000001</v>
      </c>
      <c r="S3364" s="7">
        <v>59.046140000000001</v>
      </c>
      <c r="T3364" t="s">
        <v>46</v>
      </c>
      <c r="U3364" t="s">
        <v>44259</v>
      </c>
      <c r="X3364" t="s">
        <v>43596</v>
      </c>
      <c r="Y3364" t="s">
        <v>36708</v>
      </c>
      <c r="Z3364" t="s">
        <v>36915</v>
      </c>
      <c r="AC3364" t="s">
        <v>44260</v>
      </c>
      <c r="AD3364" t="s">
        <v>880</v>
      </c>
      <c r="AE3364" t="s">
        <v>92</v>
      </c>
      <c r="AF3364" t="s">
        <v>5000</v>
      </c>
      <c r="AG3364" t="s">
        <v>44261</v>
      </c>
      <c r="AH3364" s="27" t="s">
        <v>45</v>
      </c>
      <c r="AI3364" t="s">
        <v>44262</v>
      </c>
      <c r="AJ3364" t="s">
        <v>44265</v>
      </c>
    </row>
    <row r="3365" spans="1:36" ht="17.25" hidden="1" customHeight="1" x14ac:dyDescent="0.2">
      <c r="A3365" s="4" t="s">
        <v>44256</v>
      </c>
      <c r="B3365" t="s">
        <v>43246</v>
      </c>
      <c r="C3365" t="s">
        <v>44257</v>
      </c>
      <c r="D3365" t="s">
        <v>44258</v>
      </c>
      <c r="E3365" t="s">
        <v>191</v>
      </c>
      <c r="F3365" t="s">
        <v>86</v>
      </c>
      <c r="G3365" s="5">
        <v>50</v>
      </c>
      <c r="H3365" t="s">
        <v>42</v>
      </c>
      <c r="I3365" t="s">
        <v>240</v>
      </c>
      <c r="J3365" t="s">
        <v>44</v>
      </c>
      <c r="K3365" t="s">
        <v>45</v>
      </c>
      <c r="L3365" t="s">
        <v>45</v>
      </c>
      <c r="M3365" t="s">
        <v>45</v>
      </c>
      <c r="N3365" s="24">
        <v>2023</v>
      </c>
      <c r="R3365" s="7">
        <v>53.414290000000001</v>
      </c>
      <c r="S3365" s="7">
        <v>59.046140000000001</v>
      </c>
      <c r="T3365" t="s">
        <v>46</v>
      </c>
      <c r="U3365" t="s">
        <v>44259</v>
      </c>
      <c r="X3365" t="s">
        <v>43596</v>
      </c>
      <c r="Y3365" t="s">
        <v>36708</v>
      </c>
      <c r="Z3365" t="s">
        <v>36915</v>
      </c>
      <c r="AC3365" t="s">
        <v>44260</v>
      </c>
      <c r="AD3365" t="s">
        <v>880</v>
      </c>
      <c r="AE3365" t="s">
        <v>92</v>
      </c>
      <c r="AF3365" t="s">
        <v>5000</v>
      </c>
      <c r="AG3365" t="s">
        <v>44261</v>
      </c>
      <c r="AH3365" s="8" t="s">
        <v>45</v>
      </c>
      <c r="AI3365" t="s">
        <v>44262</v>
      </c>
      <c r="AJ3365" t="s">
        <v>44266</v>
      </c>
    </row>
    <row r="3366" spans="1:36" ht="17.25" hidden="1" customHeight="1" x14ac:dyDescent="0.2">
      <c r="A3366" s="4" t="s">
        <v>44256</v>
      </c>
      <c r="B3366" t="s">
        <v>43246</v>
      </c>
      <c r="C3366" t="s">
        <v>44257</v>
      </c>
      <c r="D3366" t="s">
        <v>44258</v>
      </c>
      <c r="E3366" t="s">
        <v>335</v>
      </c>
      <c r="F3366" t="s">
        <v>86</v>
      </c>
      <c r="G3366" s="5">
        <v>50</v>
      </c>
      <c r="H3366" t="s">
        <v>42</v>
      </c>
      <c r="I3366" t="s">
        <v>240</v>
      </c>
      <c r="J3366" t="s">
        <v>44</v>
      </c>
      <c r="K3366" t="s">
        <v>45</v>
      </c>
      <c r="L3366" t="s">
        <v>45</v>
      </c>
      <c r="M3366" t="s">
        <v>45</v>
      </c>
      <c r="N3366" s="6">
        <v>2023</v>
      </c>
      <c r="R3366" s="7">
        <v>53.414290000000001</v>
      </c>
      <c r="S3366" s="7">
        <v>59.046140000000001</v>
      </c>
      <c r="T3366" t="s">
        <v>46</v>
      </c>
      <c r="U3366" t="s">
        <v>44259</v>
      </c>
      <c r="X3366" t="s">
        <v>43596</v>
      </c>
      <c r="Y3366" t="s">
        <v>36708</v>
      </c>
      <c r="Z3366" t="s">
        <v>36915</v>
      </c>
      <c r="AC3366" t="s">
        <v>44260</v>
      </c>
      <c r="AD3366" t="s">
        <v>880</v>
      </c>
      <c r="AE3366" t="s">
        <v>92</v>
      </c>
      <c r="AF3366" t="s">
        <v>5000</v>
      </c>
      <c r="AG3366" t="s">
        <v>44261</v>
      </c>
      <c r="AH3366" s="27" t="s">
        <v>45</v>
      </c>
      <c r="AI3366" t="s">
        <v>44262</v>
      </c>
      <c r="AJ3366" t="s">
        <v>44267</v>
      </c>
    </row>
    <row r="3367" spans="1:36" ht="17.25" hidden="1" customHeight="1" x14ac:dyDescent="0.2">
      <c r="A3367" s="4" t="s">
        <v>44256</v>
      </c>
      <c r="B3367" t="s">
        <v>43246</v>
      </c>
      <c r="C3367" t="s">
        <v>44257</v>
      </c>
      <c r="D3367" t="s">
        <v>44258</v>
      </c>
      <c r="E3367" t="s">
        <v>1157</v>
      </c>
      <c r="F3367" t="s">
        <v>86</v>
      </c>
      <c r="G3367" s="5">
        <v>50</v>
      </c>
      <c r="H3367" t="s">
        <v>42</v>
      </c>
      <c r="I3367" t="s">
        <v>240</v>
      </c>
      <c r="J3367" t="s">
        <v>44</v>
      </c>
      <c r="K3367" t="s">
        <v>45</v>
      </c>
      <c r="L3367" t="s">
        <v>45</v>
      </c>
      <c r="M3367" t="s">
        <v>45</v>
      </c>
      <c r="N3367" s="6">
        <v>2023</v>
      </c>
      <c r="R3367" s="7">
        <v>53.414290000000001</v>
      </c>
      <c r="S3367" s="7">
        <v>59.046140000000001</v>
      </c>
      <c r="T3367" t="s">
        <v>46</v>
      </c>
      <c r="U3367" t="s">
        <v>44259</v>
      </c>
      <c r="X3367" t="s">
        <v>43596</v>
      </c>
      <c r="Y3367" t="s">
        <v>36708</v>
      </c>
      <c r="Z3367" t="s">
        <v>36915</v>
      </c>
      <c r="AC3367" t="s">
        <v>44260</v>
      </c>
      <c r="AD3367" t="s">
        <v>880</v>
      </c>
      <c r="AE3367" t="s">
        <v>92</v>
      </c>
      <c r="AF3367" t="s">
        <v>5000</v>
      </c>
      <c r="AG3367" t="s">
        <v>44261</v>
      </c>
      <c r="AH3367" s="27" t="s">
        <v>45</v>
      </c>
      <c r="AI3367" t="s">
        <v>44262</v>
      </c>
      <c r="AJ3367" t="s">
        <v>44268</v>
      </c>
    </row>
    <row r="3368" spans="1:36" ht="17.25" hidden="1" customHeight="1" x14ac:dyDescent="0.2">
      <c r="A3368" s="4" t="s">
        <v>44269</v>
      </c>
      <c r="B3368" t="s">
        <v>43246</v>
      </c>
      <c r="C3368" t="s">
        <v>44270</v>
      </c>
      <c r="D3368" t="s">
        <v>44271</v>
      </c>
      <c r="E3368" t="s">
        <v>40</v>
      </c>
      <c r="F3368" t="s">
        <v>86</v>
      </c>
      <c r="G3368" s="5">
        <v>80</v>
      </c>
      <c r="H3368" t="s">
        <v>42</v>
      </c>
      <c r="I3368" t="s">
        <v>65</v>
      </c>
      <c r="J3368" t="s">
        <v>559</v>
      </c>
      <c r="N3368" s="6">
        <v>2018</v>
      </c>
      <c r="R3368" s="7">
        <v>54.568516099999997</v>
      </c>
      <c r="S3368" s="7">
        <v>22.180496900000001</v>
      </c>
      <c r="T3368" t="s">
        <v>46</v>
      </c>
      <c r="U3368" t="s">
        <v>44272</v>
      </c>
      <c r="X3368" t="s">
        <v>43862</v>
      </c>
      <c r="Y3368" t="s">
        <v>36708</v>
      </c>
      <c r="Z3368" t="s">
        <v>36915</v>
      </c>
      <c r="AG3368" t="s">
        <v>44273</v>
      </c>
      <c r="AH3368" s="6">
        <v>1278508</v>
      </c>
      <c r="AI3368" t="s">
        <v>44274</v>
      </c>
      <c r="AJ3368" t="s">
        <v>44275</v>
      </c>
    </row>
    <row r="3369" spans="1:36" ht="17.25" hidden="1" customHeight="1" x14ac:dyDescent="0.2">
      <c r="A3369" s="4" t="s">
        <v>44269</v>
      </c>
      <c r="B3369" t="s">
        <v>43246</v>
      </c>
      <c r="C3369" t="s">
        <v>44270</v>
      </c>
      <c r="D3369" t="s">
        <v>44271</v>
      </c>
      <c r="E3369" t="s">
        <v>56</v>
      </c>
      <c r="F3369" t="s">
        <v>86</v>
      </c>
      <c r="G3369" s="5">
        <v>80</v>
      </c>
      <c r="H3369" t="s">
        <v>42</v>
      </c>
      <c r="I3369" t="s">
        <v>65</v>
      </c>
      <c r="J3369" t="s">
        <v>559</v>
      </c>
      <c r="N3369" s="6">
        <v>2018</v>
      </c>
      <c r="R3369" s="7">
        <v>54.568516099999997</v>
      </c>
      <c r="S3369" s="7">
        <v>22.180496900000001</v>
      </c>
      <c r="T3369" t="s">
        <v>46</v>
      </c>
      <c r="U3369" t="s">
        <v>44272</v>
      </c>
      <c r="X3369" t="s">
        <v>43862</v>
      </c>
      <c r="Y3369" t="s">
        <v>36708</v>
      </c>
      <c r="Z3369" t="s">
        <v>36915</v>
      </c>
      <c r="AG3369" t="s">
        <v>44273</v>
      </c>
      <c r="AH3369" s="6">
        <v>1278509</v>
      </c>
      <c r="AI3369" t="s">
        <v>44274</v>
      </c>
      <c r="AJ3369" t="s">
        <v>44276</v>
      </c>
    </row>
    <row r="3370" spans="1:36" ht="17.25" hidden="1" customHeight="1" x14ac:dyDescent="0.2">
      <c r="A3370" s="4" t="s">
        <v>44288</v>
      </c>
      <c r="B3370" t="s">
        <v>43246</v>
      </c>
      <c r="C3370" t="s">
        <v>44289</v>
      </c>
      <c r="D3370" t="s">
        <v>44290</v>
      </c>
      <c r="E3370" t="s">
        <v>40</v>
      </c>
      <c r="F3370" t="s">
        <v>86</v>
      </c>
      <c r="G3370" s="5">
        <v>92</v>
      </c>
      <c r="H3370" t="s">
        <v>42</v>
      </c>
      <c r="I3370" t="s">
        <v>528</v>
      </c>
      <c r="J3370" t="s">
        <v>44</v>
      </c>
      <c r="N3370" s="6">
        <v>2016</v>
      </c>
      <c r="R3370" s="7">
        <v>53.226275898873297</v>
      </c>
      <c r="S3370" s="7">
        <v>60.944767086664001</v>
      </c>
      <c r="T3370" t="s">
        <v>46</v>
      </c>
      <c r="U3370" t="s">
        <v>44291</v>
      </c>
      <c r="X3370" t="s">
        <v>43596</v>
      </c>
      <c r="Y3370" t="s">
        <v>36708</v>
      </c>
      <c r="Z3370" t="s">
        <v>36915</v>
      </c>
      <c r="AH3370" s="27"/>
      <c r="AI3370" t="s">
        <v>44292</v>
      </c>
      <c r="AJ3370" t="s">
        <v>44293</v>
      </c>
    </row>
    <row r="3371" spans="1:36" ht="17.25" hidden="1" customHeight="1" x14ac:dyDescent="0.2">
      <c r="A3371" s="4" t="s">
        <v>44302</v>
      </c>
      <c r="B3371" t="s">
        <v>43246</v>
      </c>
      <c r="C3371" t="s">
        <v>44303</v>
      </c>
      <c r="D3371" t="s">
        <v>44304</v>
      </c>
      <c r="E3371" t="s">
        <v>44322</v>
      </c>
      <c r="F3371" t="s">
        <v>527</v>
      </c>
      <c r="G3371" s="5">
        <v>85</v>
      </c>
      <c r="H3371" t="s">
        <v>42</v>
      </c>
      <c r="I3371" t="s">
        <v>240</v>
      </c>
      <c r="J3371" t="s">
        <v>44</v>
      </c>
      <c r="L3371" t="s">
        <v>45</v>
      </c>
      <c r="M3371" t="s">
        <v>559</v>
      </c>
      <c r="N3371" s="6">
        <v>2023</v>
      </c>
      <c r="R3371" s="7">
        <v>61.818272</v>
      </c>
      <c r="S3371" s="7">
        <v>50.726258999999999</v>
      </c>
      <c r="T3371" t="s">
        <v>46</v>
      </c>
      <c r="U3371" t="s">
        <v>44306</v>
      </c>
      <c r="X3371" t="s">
        <v>44307</v>
      </c>
      <c r="Y3371" t="s">
        <v>36708</v>
      </c>
      <c r="Z3371" t="s">
        <v>36915</v>
      </c>
      <c r="AA3371" t="s">
        <v>44308</v>
      </c>
      <c r="AD3371" t="s">
        <v>880</v>
      </c>
      <c r="AE3371" t="s">
        <v>4970</v>
      </c>
      <c r="AF3371" t="s">
        <v>880</v>
      </c>
      <c r="AH3371" s="27"/>
      <c r="AI3371" t="s">
        <v>44309</v>
      </c>
      <c r="AJ3371" t="s">
        <v>44323</v>
      </c>
    </row>
    <row r="3372" spans="1:36" ht="17.25" hidden="1" customHeight="1" x14ac:dyDescent="0.2">
      <c r="A3372" s="4" t="s">
        <v>44333</v>
      </c>
      <c r="B3372" t="s">
        <v>43246</v>
      </c>
      <c r="C3372" t="s">
        <v>44334</v>
      </c>
      <c r="D3372" t="s">
        <v>44335</v>
      </c>
      <c r="E3372" t="s">
        <v>44190</v>
      </c>
      <c r="F3372" t="s">
        <v>527</v>
      </c>
      <c r="G3372" s="5">
        <v>295</v>
      </c>
      <c r="H3372" t="s">
        <v>42</v>
      </c>
      <c r="I3372" t="s">
        <v>240</v>
      </c>
      <c r="J3372" t="s">
        <v>44</v>
      </c>
      <c r="K3372" t="s">
        <v>45</v>
      </c>
      <c r="L3372" t="s">
        <v>45</v>
      </c>
      <c r="M3372" t="s">
        <v>559</v>
      </c>
      <c r="N3372" s="6">
        <v>2022</v>
      </c>
      <c r="R3372" s="7">
        <v>55.634053999999999</v>
      </c>
      <c r="S3372" s="7">
        <v>37.818257000000003</v>
      </c>
      <c r="T3372" t="s">
        <v>46</v>
      </c>
      <c r="U3372" t="s">
        <v>44336</v>
      </c>
      <c r="X3372" t="s">
        <v>43537</v>
      </c>
      <c r="Y3372" t="s">
        <v>36708</v>
      </c>
      <c r="Z3372" t="s">
        <v>36915</v>
      </c>
      <c r="AC3372" t="s">
        <v>44337</v>
      </c>
      <c r="AD3372" t="s">
        <v>5000</v>
      </c>
      <c r="AE3372" t="s">
        <v>881</v>
      </c>
      <c r="AF3372" t="s">
        <v>880</v>
      </c>
      <c r="AG3372" t="s">
        <v>44338</v>
      </c>
      <c r="AH3372" s="6">
        <v>1267795</v>
      </c>
      <c r="AI3372" t="s">
        <v>44339</v>
      </c>
      <c r="AJ3372" t="s">
        <v>44350</v>
      </c>
    </row>
    <row r="3373" spans="1:36" ht="17.25" hidden="1" customHeight="1" x14ac:dyDescent="0.2">
      <c r="A3373" s="4" t="s">
        <v>44363</v>
      </c>
      <c r="B3373" t="s">
        <v>43246</v>
      </c>
      <c r="C3373" t="s">
        <v>44364</v>
      </c>
      <c r="D3373" t="s">
        <v>44365</v>
      </c>
      <c r="E3373" t="s">
        <v>40</v>
      </c>
      <c r="F3373" t="s">
        <v>39722</v>
      </c>
      <c r="G3373" s="5">
        <v>50</v>
      </c>
      <c r="H3373" t="s">
        <v>42</v>
      </c>
      <c r="I3373" t="s">
        <v>240</v>
      </c>
      <c r="J3373" t="s">
        <v>44</v>
      </c>
      <c r="N3373" s="6">
        <v>2013</v>
      </c>
      <c r="R3373" s="7">
        <v>52.529584</v>
      </c>
      <c r="S3373" s="7">
        <v>39.647812999999999</v>
      </c>
      <c r="T3373" t="s">
        <v>46</v>
      </c>
      <c r="U3373" t="s">
        <v>44247</v>
      </c>
      <c r="X3373" t="s">
        <v>43717</v>
      </c>
      <c r="Y3373" t="s">
        <v>36708</v>
      </c>
      <c r="Z3373" t="s">
        <v>36915</v>
      </c>
      <c r="AD3373" t="s">
        <v>880</v>
      </c>
      <c r="AE3373" t="s">
        <v>92</v>
      </c>
      <c r="AH3373" s="27"/>
      <c r="AI3373" t="s">
        <v>44366</v>
      </c>
      <c r="AJ3373" t="s">
        <v>44367</v>
      </c>
    </row>
    <row r="3374" spans="1:36" ht="17.25" hidden="1" customHeight="1" x14ac:dyDescent="0.2">
      <c r="A3374" s="4" t="s">
        <v>44363</v>
      </c>
      <c r="B3374" t="s">
        <v>43246</v>
      </c>
      <c r="C3374" t="s">
        <v>44364</v>
      </c>
      <c r="D3374" t="s">
        <v>44365</v>
      </c>
      <c r="E3374" t="s">
        <v>56</v>
      </c>
      <c r="F3374" t="s">
        <v>39722</v>
      </c>
      <c r="G3374" s="5">
        <v>50</v>
      </c>
      <c r="H3374" t="s">
        <v>42</v>
      </c>
      <c r="I3374" t="s">
        <v>240</v>
      </c>
      <c r="J3374" t="s">
        <v>44</v>
      </c>
      <c r="N3374" s="6">
        <v>2013</v>
      </c>
      <c r="R3374" s="7">
        <v>52.529584</v>
      </c>
      <c r="S3374" s="7">
        <v>39.647812999999999</v>
      </c>
      <c r="T3374" t="s">
        <v>46</v>
      </c>
      <c r="U3374" t="s">
        <v>44247</v>
      </c>
      <c r="X3374" t="s">
        <v>43717</v>
      </c>
      <c r="Y3374" t="s">
        <v>36708</v>
      </c>
      <c r="Z3374" t="s">
        <v>36915</v>
      </c>
      <c r="AD3374" t="s">
        <v>880</v>
      </c>
      <c r="AE3374" t="s">
        <v>92</v>
      </c>
      <c r="AH3374" s="27"/>
      <c r="AI3374" t="s">
        <v>44366</v>
      </c>
      <c r="AJ3374" t="s">
        <v>44368</v>
      </c>
    </row>
    <row r="3375" spans="1:36" ht="17.25" hidden="1" customHeight="1" x14ac:dyDescent="0.2">
      <c r="A3375" s="4" t="s">
        <v>44363</v>
      </c>
      <c r="B3375" t="s">
        <v>43246</v>
      </c>
      <c r="C3375" t="s">
        <v>44364</v>
      </c>
      <c r="D3375" t="s">
        <v>44365</v>
      </c>
      <c r="E3375" t="s">
        <v>58</v>
      </c>
      <c r="F3375" t="s">
        <v>39722</v>
      </c>
      <c r="G3375" s="5">
        <v>50</v>
      </c>
      <c r="H3375" t="s">
        <v>42</v>
      </c>
      <c r="I3375" t="s">
        <v>240</v>
      </c>
      <c r="J3375" t="s">
        <v>44</v>
      </c>
      <c r="N3375" s="24">
        <v>2013</v>
      </c>
      <c r="R3375" s="7">
        <v>52.529584</v>
      </c>
      <c r="S3375" s="7">
        <v>39.647812999999999</v>
      </c>
      <c r="T3375" t="s">
        <v>46</v>
      </c>
      <c r="U3375" t="s">
        <v>44247</v>
      </c>
      <c r="X3375" t="s">
        <v>43717</v>
      </c>
      <c r="Y3375" t="s">
        <v>36708</v>
      </c>
      <c r="Z3375" t="s">
        <v>36915</v>
      </c>
      <c r="AD3375" t="s">
        <v>880</v>
      </c>
      <c r="AE3375" t="s">
        <v>92</v>
      </c>
      <c r="AI3375" t="s">
        <v>44366</v>
      </c>
      <c r="AJ3375" t="s">
        <v>44369</v>
      </c>
    </row>
    <row r="3376" spans="1:36" ht="17.25" hidden="1" customHeight="1" x14ac:dyDescent="0.2">
      <c r="A3376" s="4" t="s">
        <v>44370</v>
      </c>
      <c r="B3376" t="s">
        <v>43246</v>
      </c>
      <c r="C3376" t="s">
        <v>44371</v>
      </c>
      <c r="D3376" t="s">
        <v>44372</v>
      </c>
      <c r="E3376" t="s">
        <v>40</v>
      </c>
      <c r="F3376" t="s">
        <v>21045</v>
      </c>
      <c r="G3376" s="5">
        <v>150</v>
      </c>
      <c r="H3376" t="s">
        <v>139</v>
      </c>
      <c r="I3376" t="s">
        <v>240</v>
      </c>
      <c r="J3376" t="s">
        <v>44</v>
      </c>
      <c r="N3376" s="24">
        <v>2024</v>
      </c>
      <c r="R3376" s="7">
        <v>52.552601443065903</v>
      </c>
      <c r="S3376" s="7">
        <v>39.626126484581803</v>
      </c>
      <c r="T3376" t="s">
        <v>504</v>
      </c>
      <c r="U3376" t="s">
        <v>44247</v>
      </c>
      <c r="X3376" t="s">
        <v>43717</v>
      </c>
      <c r="Y3376" t="s">
        <v>36708</v>
      </c>
      <c r="Z3376" t="s">
        <v>36915</v>
      </c>
      <c r="AD3376" t="s">
        <v>880</v>
      </c>
      <c r="AE3376" t="s">
        <v>92</v>
      </c>
      <c r="AI3376" t="s">
        <v>44373</v>
      </c>
      <c r="AJ3376" t="s">
        <v>44374</v>
      </c>
    </row>
    <row r="3377" spans="1:36" ht="17.25" hidden="1" customHeight="1" x14ac:dyDescent="0.2">
      <c r="A3377" s="4" t="s">
        <v>44370</v>
      </c>
      <c r="B3377" t="s">
        <v>43246</v>
      </c>
      <c r="C3377" t="s">
        <v>44371</v>
      </c>
      <c r="D3377" t="s">
        <v>44372</v>
      </c>
      <c r="E3377" t="s">
        <v>56</v>
      </c>
      <c r="F3377" t="s">
        <v>21045</v>
      </c>
      <c r="G3377" s="5">
        <v>150</v>
      </c>
      <c r="H3377" t="s">
        <v>139</v>
      </c>
      <c r="I3377" t="s">
        <v>240</v>
      </c>
      <c r="J3377" t="s">
        <v>44</v>
      </c>
      <c r="N3377" s="6">
        <v>2024</v>
      </c>
      <c r="R3377" s="7">
        <v>52.552601443065903</v>
      </c>
      <c r="S3377" s="7">
        <v>39.626126484581803</v>
      </c>
      <c r="T3377" t="s">
        <v>504</v>
      </c>
      <c r="U3377" t="s">
        <v>44247</v>
      </c>
      <c r="X3377" t="s">
        <v>43717</v>
      </c>
      <c r="Y3377" t="s">
        <v>36708</v>
      </c>
      <c r="Z3377" t="s">
        <v>36915</v>
      </c>
      <c r="AD3377" t="s">
        <v>880</v>
      </c>
      <c r="AE3377" t="s">
        <v>92</v>
      </c>
      <c r="AH3377" s="27"/>
      <c r="AI3377" t="s">
        <v>44373</v>
      </c>
      <c r="AJ3377" t="s">
        <v>44375</v>
      </c>
    </row>
    <row r="3378" spans="1:36" ht="17.25" hidden="1" customHeight="1" x14ac:dyDescent="0.2">
      <c r="A3378" s="4" t="s">
        <v>44452</v>
      </c>
      <c r="B3378" t="s">
        <v>43246</v>
      </c>
      <c r="C3378" t="s">
        <v>44453</v>
      </c>
      <c r="D3378" t="s">
        <v>44454</v>
      </c>
      <c r="E3378" t="s">
        <v>43855</v>
      </c>
      <c r="F3378" t="s">
        <v>527</v>
      </c>
      <c r="G3378" s="5">
        <v>195</v>
      </c>
      <c r="H3378" t="s">
        <v>558</v>
      </c>
      <c r="I3378" t="s">
        <v>43</v>
      </c>
      <c r="J3378" t="s">
        <v>44</v>
      </c>
      <c r="K3378" t="s">
        <v>45</v>
      </c>
      <c r="L3378" t="s">
        <v>44</v>
      </c>
      <c r="M3378" t="s">
        <v>559</v>
      </c>
      <c r="N3378" s="6">
        <v>2025</v>
      </c>
      <c r="R3378" s="7">
        <v>55.606611000000001</v>
      </c>
      <c r="S3378" s="7">
        <v>51.940389000000003</v>
      </c>
      <c r="T3378" t="s">
        <v>46</v>
      </c>
      <c r="U3378" t="s">
        <v>44437</v>
      </c>
      <c r="X3378" t="s">
        <v>43942</v>
      </c>
      <c r="Y3378" t="s">
        <v>36708</v>
      </c>
      <c r="Z3378" t="s">
        <v>36915</v>
      </c>
      <c r="AA3378" t="s">
        <v>44455</v>
      </c>
      <c r="AC3378" t="s">
        <v>44456</v>
      </c>
      <c r="AG3378" t="s">
        <v>44457</v>
      </c>
      <c r="AH3378" s="27"/>
      <c r="AI3378" t="s">
        <v>44458</v>
      </c>
      <c r="AJ3378" t="s">
        <v>44461</v>
      </c>
    </row>
    <row r="3379" spans="1:36" ht="17.25" hidden="1" customHeight="1" x14ac:dyDescent="0.2">
      <c r="A3379" s="4" t="s">
        <v>44452</v>
      </c>
      <c r="B3379" t="s">
        <v>43246</v>
      </c>
      <c r="C3379" t="s">
        <v>44453</v>
      </c>
      <c r="D3379" t="s">
        <v>44454</v>
      </c>
      <c r="E3379" t="s">
        <v>1157</v>
      </c>
      <c r="F3379" t="s">
        <v>527</v>
      </c>
      <c r="G3379" s="5">
        <v>110</v>
      </c>
      <c r="H3379" t="s">
        <v>42</v>
      </c>
      <c r="I3379" t="s">
        <v>240</v>
      </c>
      <c r="J3379" t="s">
        <v>44</v>
      </c>
      <c r="N3379" s="6">
        <v>2013</v>
      </c>
      <c r="R3379" s="7">
        <v>55.606611000000001</v>
      </c>
      <c r="S3379" s="7">
        <v>51.940389000000003</v>
      </c>
      <c r="T3379" t="s">
        <v>46</v>
      </c>
      <c r="U3379" t="s">
        <v>44437</v>
      </c>
      <c r="X3379" t="s">
        <v>43942</v>
      </c>
      <c r="Y3379" t="s">
        <v>36708</v>
      </c>
      <c r="Z3379" t="s">
        <v>36915</v>
      </c>
      <c r="AA3379" t="s">
        <v>44455</v>
      </c>
      <c r="AC3379" t="s">
        <v>44456</v>
      </c>
      <c r="AG3379" t="s">
        <v>44457</v>
      </c>
      <c r="AH3379" s="27"/>
      <c r="AI3379" t="s">
        <v>44458</v>
      </c>
      <c r="AJ3379" t="s">
        <v>44464</v>
      </c>
    </row>
    <row r="3380" spans="1:36" ht="17.25" hidden="1" customHeight="1" x14ac:dyDescent="0.2">
      <c r="A3380" s="4" t="s">
        <v>44452</v>
      </c>
      <c r="B3380" t="s">
        <v>43246</v>
      </c>
      <c r="C3380" t="s">
        <v>44453</v>
      </c>
      <c r="D3380" t="s">
        <v>44454</v>
      </c>
      <c r="E3380" t="s">
        <v>2297</v>
      </c>
      <c r="F3380" t="s">
        <v>527</v>
      </c>
      <c r="G3380" s="5">
        <v>110</v>
      </c>
      <c r="H3380" t="s">
        <v>42</v>
      </c>
      <c r="I3380" t="s">
        <v>240</v>
      </c>
      <c r="J3380" t="s">
        <v>44</v>
      </c>
      <c r="N3380" s="6">
        <v>2014</v>
      </c>
      <c r="R3380" s="7">
        <v>55.606611000000001</v>
      </c>
      <c r="S3380" s="7">
        <v>51.940389000000003</v>
      </c>
      <c r="T3380" t="s">
        <v>46</v>
      </c>
      <c r="U3380" t="s">
        <v>44437</v>
      </c>
      <c r="X3380" t="s">
        <v>43942</v>
      </c>
      <c r="Y3380" t="s">
        <v>36708</v>
      </c>
      <c r="Z3380" t="s">
        <v>36915</v>
      </c>
      <c r="AA3380" t="s">
        <v>44455</v>
      </c>
      <c r="AC3380" t="s">
        <v>44456</v>
      </c>
      <c r="AG3380" t="s">
        <v>44457</v>
      </c>
      <c r="AH3380" s="27"/>
      <c r="AI3380" t="s">
        <v>44458</v>
      </c>
      <c r="AJ3380" t="s">
        <v>44465</v>
      </c>
    </row>
    <row r="3381" spans="1:36" ht="17.25" hidden="1" customHeight="1" x14ac:dyDescent="0.2">
      <c r="A3381" s="4" t="s">
        <v>44466</v>
      </c>
      <c r="B3381" t="s">
        <v>43246</v>
      </c>
      <c r="C3381" t="s">
        <v>44467</v>
      </c>
      <c r="D3381" t="s">
        <v>44468</v>
      </c>
      <c r="E3381" t="s">
        <v>63</v>
      </c>
      <c r="F3381" t="s">
        <v>8581</v>
      </c>
      <c r="G3381" s="5">
        <v>495</v>
      </c>
      <c r="H3381" t="s">
        <v>42</v>
      </c>
      <c r="I3381" t="s">
        <v>43</v>
      </c>
      <c r="J3381" t="s">
        <v>559</v>
      </c>
      <c r="K3381" t="s">
        <v>559</v>
      </c>
      <c r="L3381" t="s">
        <v>45</v>
      </c>
      <c r="M3381" t="s">
        <v>559</v>
      </c>
      <c r="N3381" s="6">
        <v>2022</v>
      </c>
      <c r="R3381" s="7">
        <v>55.576002000000003</v>
      </c>
      <c r="S3381" s="7">
        <v>51.924953000000002</v>
      </c>
      <c r="T3381" t="s">
        <v>46</v>
      </c>
      <c r="U3381" t="s">
        <v>44437</v>
      </c>
      <c r="X3381" t="s">
        <v>43942</v>
      </c>
      <c r="Y3381" t="s">
        <v>36708</v>
      </c>
      <c r="Z3381" t="s">
        <v>36915</v>
      </c>
      <c r="AC3381" t="s">
        <v>44469</v>
      </c>
      <c r="AD3381" t="s">
        <v>52</v>
      </c>
      <c r="AE3381" t="s">
        <v>254</v>
      </c>
      <c r="AF3381" t="s">
        <v>1869</v>
      </c>
      <c r="AG3381" t="s">
        <v>44470</v>
      </c>
      <c r="AH3381" s="27" t="s">
        <v>44471</v>
      </c>
      <c r="AI3381" t="s">
        <v>44472</v>
      </c>
      <c r="AJ3381" t="s">
        <v>44473</v>
      </c>
    </row>
    <row r="3382" spans="1:36" ht="17.25" hidden="1" customHeight="1" x14ac:dyDescent="0.2">
      <c r="A3382" s="4" t="s">
        <v>44474</v>
      </c>
      <c r="B3382" t="s">
        <v>43246</v>
      </c>
      <c r="C3382" t="s">
        <v>44475</v>
      </c>
      <c r="D3382" t="s">
        <v>44476</v>
      </c>
      <c r="E3382" t="s">
        <v>40</v>
      </c>
      <c r="F3382" t="s">
        <v>86</v>
      </c>
      <c r="G3382" s="5">
        <v>242</v>
      </c>
      <c r="H3382" t="s">
        <v>42</v>
      </c>
      <c r="I3382" t="s">
        <v>43</v>
      </c>
      <c r="J3382" t="s">
        <v>44</v>
      </c>
      <c r="N3382" s="6">
        <v>2015</v>
      </c>
      <c r="R3382" s="7">
        <v>58.613810000000001</v>
      </c>
      <c r="S3382" s="7">
        <v>59.859672000000003</v>
      </c>
      <c r="T3382" t="s">
        <v>46</v>
      </c>
      <c r="U3382" t="s">
        <v>44477</v>
      </c>
      <c r="X3382" t="s">
        <v>43263</v>
      </c>
      <c r="Y3382" t="s">
        <v>36708</v>
      </c>
      <c r="Z3382" t="s">
        <v>36915</v>
      </c>
      <c r="AA3382" t="s">
        <v>44478</v>
      </c>
      <c r="AC3382" t="s">
        <v>44479</v>
      </c>
      <c r="AG3382" t="s">
        <v>44480</v>
      </c>
      <c r="AH3382" s="27" t="s">
        <v>44481</v>
      </c>
      <c r="AI3382" t="s">
        <v>44482</v>
      </c>
      <c r="AJ3382" t="s">
        <v>44483</v>
      </c>
    </row>
    <row r="3383" spans="1:36" ht="17.25" hidden="1" customHeight="1" x14ac:dyDescent="0.2">
      <c r="A3383" s="4" t="s">
        <v>44474</v>
      </c>
      <c r="B3383" t="s">
        <v>43246</v>
      </c>
      <c r="C3383" t="s">
        <v>44475</v>
      </c>
      <c r="D3383" t="s">
        <v>44476</v>
      </c>
      <c r="E3383" t="s">
        <v>56</v>
      </c>
      <c r="F3383" t="s">
        <v>86</v>
      </c>
      <c r="G3383" s="5">
        <v>242</v>
      </c>
      <c r="H3383" t="s">
        <v>42</v>
      </c>
      <c r="I3383" t="s">
        <v>43</v>
      </c>
      <c r="J3383" t="s">
        <v>44</v>
      </c>
      <c r="N3383" s="6">
        <v>2015</v>
      </c>
      <c r="R3383" s="7">
        <v>58.613810000000001</v>
      </c>
      <c r="S3383" s="7">
        <v>59.859672000000003</v>
      </c>
      <c r="T3383" t="s">
        <v>46</v>
      </c>
      <c r="U3383" t="s">
        <v>44477</v>
      </c>
      <c r="X3383" t="s">
        <v>43263</v>
      </c>
      <c r="Y3383" t="s">
        <v>36708</v>
      </c>
      <c r="Z3383" t="s">
        <v>36915</v>
      </c>
      <c r="AA3383" t="s">
        <v>44478</v>
      </c>
      <c r="AC3383" t="s">
        <v>44479</v>
      </c>
      <c r="AG3383" t="s">
        <v>44480</v>
      </c>
      <c r="AH3383" s="27" t="s">
        <v>44484</v>
      </c>
      <c r="AI3383" t="s">
        <v>44482</v>
      </c>
      <c r="AJ3383" t="s">
        <v>44485</v>
      </c>
    </row>
    <row r="3384" spans="1:36" ht="17.25" hidden="1" customHeight="1" x14ac:dyDescent="0.2">
      <c r="A3384" s="4" t="s">
        <v>44486</v>
      </c>
      <c r="B3384" t="s">
        <v>43246</v>
      </c>
      <c r="C3384" t="s">
        <v>44487</v>
      </c>
      <c r="D3384" t="s">
        <v>44488</v>
      </c>
      <c r="E3384" t="s">
        <v>58</v>
      </c>
      <c r="F3384" t="s">
        <v>86</v>
      </c>
      <c r="G3384" s="5">
        <v>431</v>
      </c>
      <c r="H3384" t="s">
        <v>42</v>
      </c>
      <c r="I3384" t="s">
        <v>43</v>
      </c>
      <c r="J3384" t="s">
        <v>44</v>
      </c>
      <c r="N3384" s="24">
        <v>2014</v>
      </c>
      <c r="R3384" s="7">
        <v>60.9758</v>
      </c>
      <c r="S3384" s="7">
        <v>76.943299999999994</v>
      </c>
      <c r="T3384" t="s">
        <v>46</v>
      </c>
      <c r="U3384" t="s">
        <v>44489</v>
      </c>
      <c r="W3384" t="s">
        <v>44490</v>
      </c>
      <c r="X3384" t="s">
        <v>44491</v>
      </c>
      <c r="Y3384" t="s">
        <v>36708</v>
      </c>
      <c r="Z3384" t="s">
        <v>36915</v>
      </c>
      <c r="AA3384" t="s">
        <v>44492</v>
      </c>
      <c r="AG3384" t="s">
        <v>44493</v>
      </c>
      <c r="AH3384" s="8" t="s">
        <v>44497</v>
      </c>
      <c r="AI3384" t="s">
        <v>44494</v>
      </c>
      <c r="AJ3384" t="s">
        <v>44498</v>
      </c>
    </row>
    <row r="3385" spans="1:36" ht="17.25" hidden="1" customHeight="1" x14ac:dyDescent="0.2">
      <c r="A3385" s="4" t="s">
        <v>44510</v>
      </c>
      <c r="B3385" t="s">
        <v>43246</v>
      </c>
      <c r="C3385" t="s">
        <v>44511</v>
      </c>
      <c r="D3385" t="s">
        <v>44512</v>
      </c>
      <c r="E3385" t="s">
        <v>28163</v>
      </c>
      <c r="F3385" t="s">
        <v>86</v>
      </c>
      <c r="G3385" s="5">
        <v>130</v>
      </c>
      <c r="H3385" t="s">
        <v>139</v>
      </c>
      <c r="I3385" t="s">
        <v>240</v>
      </c>
      <c r="J3385" t="s">
        <v>44</v>
      </c>
      <c r="K3385" t="s">
        <v>45</v>
      </c>
      <c r="L3385" t="s">
        <v>45</v>
      </c>
      <c r="N3385" s="6">
        <v>2025</v>
      </c>
      <c r="R3385" s="7">
        <v>69.518299999999996</v>
      </c>
      <c r="S3385" s="7">
        <v>88.344200000000001</v>
      </c>
      <c r="T3385" t="s">
        <v>46</v>
      </c>
      <c r="U3385" t="s">
        <v>44502</v>
      </c>
      <c r="X3385" t="s">
        <v>44503</v>
      </c>
      <c r="Y3385" t="s">
        <v>36708</v>
      </c>
      <c r="Z3385" t="s">
        <v>36915</v>
      </c>
      <c r="AC3385" t="s">
        <v>44513</v>
      </c>
      <c r="AD3385" t="s">
        <v>880</v>
      </c>
      <c r="AE3385" t="s">
        <v>1546</v>
      </c>
      <c r="AF3385" t="s">
        <v>5000</v>
      </c>
      <c r="AG3385" t="s">
        <v>44514</v>
      </c>
      <c r="AH3385" s="24">
        <v>1287468</v>
      </c>
      <c r="AI3385" t="s">
        <v>44515</v>
      </c>
      <c r="AJ3385" t="s">
        <v>44516</v>
      </c>
    </row>
    <row r="3386" spans="1:36" ht="17.25" hidden="1" customHeight="1" x14ac:dyDescent="0.2">
      <c r="A3386" s="4" t="s">
        <v>44510</v>
      </c>
      <c r="B3386" t="s">
        <v>43246</v>
      </c>
      <c r="C3386" t="s">
        <v>44511</v>
      </c>
      <c r="D3386" t="s">
        <v>44512</v>
      </c>
      <c r="E3386" t="s">
        <v>22410</v>
      </c>
      <c r="F3386" t="s">
        <v>86</v>
      </c>
      <c r="G3386" s="5">
        <v>130</v>
      </c>
      <c r="H3386" t="s">
        <v>139</v>
      </c>
      <c r="I3386" t="s">
        <v>240</v>
      </c>
      <c r="J3386" t="s">
        <v>44</v>
      </c>
      <c r="K3386" t="s">
        <v>45</v>
      </c>
      <c r="L3386" t="s">
        <v>45</v>
      </c>
      <c r="N3386" s="6">
        <v>2025</v>
      </c>
      <c r="R3386" s="7">
        <v>69.518299999999996</v>
      </c>
      <c r="S3386" s="7">
        <v>88.344200000000001</v>
      </c>
      <c r="T3386" t="s">
        <v>46</v>
      </c>
      <c r="U3386" t="s">
        <v>44502</v>
      </c>
      <c r="X3386" t="s">
        <v>44503</v>
      </c>
      <c r="Y3386" t="s">
        <v>36708</v>
      </c>
      <c r="Z3386" t="s">
        <v>36915</v>
      </c>
      <c r="AC3386" t="s">
        <v>44513</v>
      </c>
      <c r="AD3386" t="s">
        <v>880</v>
      </c>
      <c r="AE3386" t="s">
        <v>1546</v>
      </c>
      <c r="AF3386" t="s">
        <v>5000</v>
      </c>
      <c r="AG3386" t="s">
        <v>44514</v>
      </c>
      <c r="AH3386" s="24">
        <v>1287469</v>
      </c>
      <c r="AI3386" t="s">
        <v>44515</v>
      </c>
      <c r="AJ3386" t="s">
        <v>44518</v>
      </c>
    </row>
    <row r="3387" spans="1:36" ht="17.25" hidden="1" customHeight="1" x14ac:dyDescent="0.2">
      <c r="A3387" s="4" t="s">
        <v>44522</v>
      </c>
      <c r="B3387" t="s">
        <v>43246</v>
      </c>
      <c r="C3387" t="s">
        <v>44523</v>
      </c>
      <c r="D3387" t="s">
        <v>44524</v>
      </c>
      <c r="E3387" t="s">
        <v>565</v>
      </c>
      <c r="F3387" t="s">
        <v>86</v>
      </c>
      <c r="G3387" s="5">
        <v>150</v>
      </c>
      <c r="H3387" t="s">
        <v>558</v>
      </c>
      <c r="I3387" t="s">
        <v>43</v>
      </c>
      <c r="J3387" t="s">
        <v>44</v>
      </c>
      <c r="K3387" t="s">
        <v>45</v>
      </c>
      <c r="L3387" t="s">
        <v>45</v>
      </c>
      <c r="M3387" t="s">
        <v>559</v>
      </c>
      <c r="N3387" s="6">
        <v>2026</v>
      </c>
      <c r="R3387" s="7">
        <v>69.323696999999996</v>
      </c>
      <c r="S3387" s="7">
        <v>87.955065000000005</v>
      </c>
      <c r="T3387" t="s">
        <v>46</v>
      </c>
      <c r="U3387" t="s">
        <v>44502</v>
      </c>
      <c r="X3387" t="s">
        <v>44503</v>
      </c>
      <c r="Y3387" t="s">
        <v>36708</v>
      </c>
      <c r="Z3387" t="s">
        <v>36915</v>
      </c>
      <c r="AD3387" t="s">
        <v>52</v>
      </c>
      <c r="AE3387" t="s">
        <v>92</v>
      </c>
      <c r="AG3387" t="s">
        <v>44525</v>
      </c>
      <c r="AH3387" s="27" t="s">
        <v>45</v>
      </c>
      <c r="AI3387" t="s">
        <v>44526</v>
      </c>
      <c r="AJ3387" t="s">
        <v>44531</v>
      </c>
    </row>
    <row r="3388" spans="1:36" ht="17.25" hidden="1" customHeight="1" x14ac:dyDescent="0.2">
      <c r="A3388" s="4" t="s">
        <v>44522</v>
      </c>
      <c r="B3388" t="s">
        <v>43246</v>
      </c>
      <c r="C3388" t="s">
        <v>44523</v>
      </c>
      <c r="D3388" t="s">
        <v>44524</v>
      </c>
      <c r="E3388" t="s">
        <v>870</v>
      </c>
      <c r="F3388" t="s">
        <v>86</v>
      </c>
      <c r="G3388" s="5">
        <v>150</v>
      </c>
      <c r="H3388" t="s">
        <v>558</v>
      </c>
      <c r="I3388" t="s">
        <v>43</v>
      </c>
      <c r="J3388" t="s">
        <v>44</v>
      </c>
      <c r="K3388" t="s">
        <v>45</v>
      </c>
      <c r="L3388" t="s">
        <v>45</v>
      </c>
      <c r="M3388" t="s">
        <v>559</v>
      </c>
      <c r="N3388" s="6">
        <v>2026</v>
      </c>
      <c r="R3388" s="7">
        <v>69.323696999999996</v>
      </c>
      <c r="S3388" s="7">
        <v>87.955065000000005</v>
      </c>
      <c r="T3388" t="s">
        <v>46</v>
      </c>
      <c r="U3388" t="s">
        <v>44502</v>
      </c>
      <c r="X3388" t="s">
        <v>44503</v>
      </c>
      <c r="Y3388" t="s">
        <v>36708</v>
      </c>
      <c r="Z3388" t="s">
        <v>36915</v>
      </c>
      <c r="AD3388" t="s">
        <v>52</v>
      </c>
      <c r="AE3388" t="s">
        <v>92</v>
      </c>
      <c r="AG3388" t="s">
        <v>44525</v>
      </c>
      <c r="AH3388" s="27" t="s">
        <v>45</v>
      </c>
      <c r="AI3388" t="s">
        <v>44526</v>
      </c>
      <c r="AJ3388" t="s">
        <v>44532</v>
      </c>
    </row>
    <row r="3389" spans="1:36" ht="17.25" hidden="1" customHeight="1" x14ac:dyDescent="0.2">
      <c r="A3389" s="4" t="s">
        <v>44579</v>
      </c>
      <c r="B3389" t="s">
        <v>43246</v>
      </c>
      <c r="C3389" t="s">
        <v>44580</v>
      </c>
      <c r="D3389" t="s">
        <v>44581</v>
      </c>
      <c r="E3389" t="s">
        <v>28163</v>
      </c>
      <c r="F3389" t="s">
        <v>86</v>
      </c>
      <c r="G3389" s="5">
        <v>50</v>
      </c>
      <c r="H3389" t="s">
        <v>558</v>
      </c>
      <c r="I3389" t="s">
        <v>240</v>
      </c>
      <c r="J3389" t="s">
        <v>44</v>
      </c>
      <c r="K3389" t="s">
        <v>97</v>
      </c>
      <c r="L3389" t="s">
        <v>45</v>
      </c>
      <c r="M3389" t="s">
        <v>559</v>
      </c>
      <c r="N3389" s="6">
        <v>2024</v>
      </c>
      <c r="R3389" s="7">
        <v>53.424253</v>
      </c>
      <c r="S3389" s="7">
        <v>55.881143000000002</v>
      </c>
      <c r="T3389" t="s">
        <v>46</v>
      </c>
      <c r="U3389" t="s">
        <v>44582</v>
      </c>
      <c r="X3389" t="s">
        <v>43913</v>
      </c>
      <c r="Y3389" t="s">
        <v>36708</v>
      </c>
      <c r="Z3389" t="s">
        <v>36915</v>
      </c>
      <c r="AG3389" t="s">
        <v>44583</v>
      </c>
      <c r="AH3389" s="27" t="s">
        <v>45</v>
      </c>
      <c r="AI3389" t="s">
        <v>44584</v>
      </c>
      <c r="AJ3389" t="s">
        <v>44586</v>
      </c>
    </row>
    <row r="3390" spans="1:36" ht="17.25" hidden="1" customHeight="1" x14ac:dyDescent="0.2">
      <c r="A3390" s="4" t="s">
        <v>44579</v>
      </c>
      <c r="B3390" t="s">
        <v>43246</v>
      </c>
      <c r="C3390" t="s">
        <v>44580</v>
      </c>
      <c r="D3390" t="s">
        <v>44581</v>
      </c>
      <c r="E3390" t="s">
        <v>28169</v>
      </c>
      <c r="F3390" t="s">
        <v>86</v>
      </c>
      <c r="G3390" s="5">
        <v>105</v>
      </c>
      <c r="H3390" t="s">
        <v>42</v>
      </c>
      <c r="I3390" t="s">
        <v>240</v>
      </c>
      <c r="J3390" t="s">
        <v>44</v>
      </c>
      <c r="K3390" t="s">
        <v>97</v>
      </c>
      <c r="L3390" t="s">
        <v>45</v>
      </c>
      <c r="M3390" t="s">
        <v>559</v>
      </c>
      <c r="N3390" s="6">
        <v>2022</v>
      </c>
      <c r="R3390" s="7">
        <v>53.424253</v>
      </c>
      <c r="S3390" s="7">
        <v>55.881143000000002</v>
      </c>
      <c r="T3390" t="s">
        <v>46</v>
      </c>
      <c r="U3390" t="s">
        <v>44582</v>
      </c>
      <c r="X3390" t="s">
        <v>43913</v>
      </c>
      <c r="Y3390" t="s">
        <v>36708</v>
      </c>
      <c r="Z3390" t="s">
        <v>36915</v>
      </c>
      <c r="AG3390" t="s">
        <v>44583</v>
      </c>
      <c r="AH3390" s="27"/>
      <c r="AI3390" t="s">
        <v>44584</v>
      </c>
      <c r="AJ3390" t="s">
        <v>44588</v>
      </c>
    </row>
    <row r="3391" spans="1:36" ht="17.25" hidden="1" customHeight="1" x14ac:dyDescent="0.2">
      <c r="A3391" s="4" t="s">
        <v>44579</v>
      </c>
      <c r="B3391" t="s">
        <v>43246</v>
      </c>
      <c r="C3391" t="s">
        <v>44580</v>
      </c>
      <c r="D3391" t="s">
        <v>44581</v>
      </c>
      <c r="E3391" t="s">
        <v>565</v>
      </c>
      <c r="F3391" t="s">
        <v>86</v>
      </c>
      <c r="G3391" s="5">
        <v>432</v>
      </c>
      <c r="H3391" t="s">
        <v>42</v>
      </c>
      <c r="I3391" t="s">
        <v>43</v>
      </c>
      <c r="J3391" t="s">
        <v>44</v>
      </c>
      <c r="N3391" s="6">
        <v>2016</v>
      </c>
      <c r="R3391" s="7">
        <v>53.424253</v>
      </c>
      <c r="S3391" s="7">
        <v>55.881143000000002</v>
      </c>
      <c r="T3391" t="s">
        <v>46</v>
      </c>
      <c r="U3391" t="s">
        <v>44582</v>
      </c>
      <c r="X3391" t="s">
        <v>43913</v>
      </c>
      <c r="Y3391" t="s">
        <v>36708</v>
      </c>
      <c r="Z3391" t="s">
        <v>36915</v>
      </c>
      <c r="AG3391" t="s">
        <v>44583</v>
      </c>
      <c r="AI3391" t="s">
        <v>44584</v>
      </c>
      <c r="AJ3391" t="s">
        <v>44591</v>
      </c>
    </row>
    <row r="3392" spans="1:36" ht="17.25" hidden="1" customHeight="1" x14ac:dyDescent="0.2">
      <c r="A3392" s="4" t="s">
        <v>44592</v>
      </c>
      <c r="B3392" t="s">
        <v>43246</v>
      </c>
      <c r="C3392" t="s">
        <v>44593</v>
      </c>
      <c r="D3392" t="s">
        <v>44594</v>
      </c>
      <c r="E3392" t="s">
        <v>43855</v>
      </c>
      <c r="F3392" t="s">
        <v>527</v>
      </c>
      <c r="G3392" s="5">
        <v>140</v>
      </c>
      <c r="H3392" t="s">
        <v>558</v>
      </c>
      <c r="I3392" t="s">
        <v>240</v>
      </c>
      <c r="J3392" t="s">
        <v>44</v>
      </c>
      <c r="N3392" s="6">
        <v>2027</v>
      </c>
      <c r="R3392" s="7">
        <v>53.6661</v>
      </c>
      <c r="S3392" s="7">
        <v>55.884900000000002</v>
      </c>
      <c r="T3392" t="s">
        <v>46</v>
      </c>
      <c r="U3392" t="s">
        <v>44595</v>
      </c>
      <c r="X3392" t="s">
        <v>43913</v>
      </c>
      <c r="Y3392" t="s">
        <v>36708</v>
      </c>
      <c r="Z3392" t="s">
        <v>36915</v>
      </c>
      <c r="AG3392" t="s">
        <v>44597</v>
      </c>
      <c r="AH3392" s="27"/>
      <c r="AI3392" t="s">
        <v>44598</v>
      </c>
      <c r="AJ3392" t="s">
        <v>44602</v>
      </c>
    </row>
    <row r="3393" spans="1:36" ht="17.25" hidden="1" customHeight="1" x14ac:dyDescent="0.2">
      <c r="A3393" s="4" t="s">
        <v>44603</v>
      </c>
      <c r="B3393" t="s">
        <v>43246</v>
      </c>
      <c r="C3393" t="s">
        <v>44604</v>
      </c>
      <c r="D3393" t="s">
        <v>44605</v>
      </c>
      <c r="E3393" t="s">
        <v>191</v>
      </c>
      <c r="F3393" t="s">
        <v>527</v>
      </c>
      <c r="G3393" s="5">
        <v>81</v>
      </c>
      <c r="H3393" t="s">
        <v>42</v>
      </c>
      <c r="I3393" t="s">
        <v>240</v>
      </c>
      <c r="J3393" t="s">
        <v>44</v>
      </c>
      <c r="N3393" s="6">
        <v>2014</v>
      </c>
      <c r="R3393" s="7">
        <v>56.081972</v>
      </c>
      <c r="S3393" s="7">
        <v>47.512538999999997</v>
      </c>
      <c r="T3393" t="s">
        <v>46</v>
      </c>
      <c r="U3393" t="s">
        <v>44606</v>
      </c>
      <c r="X3393" t="s">
        <v>43584</v>
      </c>
      <c r="Y3393" t="s">
        <v>36708</v>
      </c>
      <c r="Z3393" t="s">
        <v>36915</v>
      </c>
      <c r="AG3393" t="s">
        <v>44607</v>
      </c>
      <c r="AH3393" s="27"/>
      <c r="AI3393" t="s">
        <v>44608</v>
      </c>
      <c r="AJ3393" t="s">
        <v>44612</v>
      </c>
    </row>
    <row r="3394" spans="1:36" ht="17.25" hidden="1" customHeight="1" x14ac:dyDescent="0.2">
      <c r="A3394" s="4" t="s">
        <v>44613</v>
      </c>
      <c r="B3394" t="s">
        <v>43246</v>
      </c>
      <c r="C3394" t="s">
        <v>44614</v>
      </c>
      <c r="D3394" t="s">
        <v>44615</v>
      </c>
      <c r="E3394" t="s">
        <v>565</v>
      </c>
      <c r="F3394" t="s">
        <v>86</v>
      </c>
      <c r="G3394" s="5">
        <v>324</v>
      </c>
      <c r="H3394" t="s">
        <v>558</v>
      </c>
      <c r="I3394" t="s">
        <v>43</v>
      </c>
      <c r="J3394" t="s">
        <v>559</v>
      </c>
      <c r="K3394" t="s">
        <v>45</v>
      </c>
      <c r="M3394" t="s">
        <v>559</v>
      </c>
      <c r="N3394" s="6">
        <v>2028</v>
      </c>
      <c r="R3394" s="7">
        <v>47.401000000000003</v>
      </c>
      <c r="S3394" s="7">
        <v>40.231999999999999</v>
      </c>
      <c r="T3394" t="s">
        <v>46</v>
      </c>
      <c r="U3394" t="s">
        <v>44616</v>
      </c>
      <c r="X3394" t="s">
        <v>44617</v>
      </c>
      <c r="Y3394" t="s">
        <v>36708</v>
      </c>
      <c r="Z3394" t="s">
        <v>36915</v>
      </c>
      <c r="AG3394" t="s">
        <v>45</v>
      </c>
      <c r="AH3394" s="27"/>
      <c r="AI3394" t="s">
        <v>44618</v>
      </c>
      <c r="AJ3394" t="s">
        <v>44619</v>
      </c>
    </row>
    <row r="3395" spans="1:36" ht="17.25" hidden="1" customHeight="1" x14ac:dyDescent="0.2">
      <c r="A3395" s="4" t="s">
        <v>44613</v>
      </c>
      <c r="B3395" t="s">
        <v>43246</v>
      </c>
      <c r="C3395" t="s">
        <v>44614</v>
      </c>
      <c r="D3395" t="s">
        <v>44615</v>
      </c>
      <c r="E3395" t="s">
        <v>870</v>
      </c>
      <c r="F3395" t="s">
        <v>86</v>
      </c>
      <c r="G3395" s="5">
        <v>165</v>
      </c>
      <c r="H3395" t="s">
        <v>558</v>
      </c>
      <c r="I3395" t="s">
        <v>43</v>
      </c>
      <c r="J3395" t="s">
        <v>559</v>
      </c>
      <c r="K3395" t="s">
        <v>45</v>
      </c>
      <c r="M3395" t="s">
        <v>559</v>
      </c>
      <c r="N3395" s="6">
        <v>2028</v>
      </c>
      <c r="R3395" s="7">
        <v>47.401000000000003</v>
      </c>
      <c r="S3395" s="7">
        <v>40.231999999999999</v>
      </c>
      <c r="T3395" t="s">
        <v>46</v>
      </c>
      <c r="U3395" t="s">
        <v>44616</v>
      </c>
      <c r="X3395" t="s">
        <v>44617</v>
      </c>
      <c r="Y3395" t="s">
        <v>36708</v>
      </c>
      <c r="Z3395" t="s">
        <v>36915</v>
      </c>
      <c r="AG3395" t="s">
        <v>45</v>
      </c>
      <c r="AH3395" s="27"/>
      <c r="AI3395" t="s">
        <v>44618</v>
      </c>
      <c r="AJ3395" t="s">
        <v>44620</v>
      </c>
    </row>
    <row r="3396" spans="1:36" ht="17.25" hidden="1" customHeight="1" x14ac:dyDescent="0.2">
      <c r="A3396" s="4" t="s">
        <v>44621</v>
      </c>
      <c r="B3396" t="s">
        <v>43246</v>
      </c>
      <c r="C3396" t="s">
        <v>44622</v>
      </c>
      <c r="D3396" t="s">
        <v>44623</v>
      </c>
      <c r="E3396" t="s">
        <v>40</v>
      </c>
      <c r="F3396" t="s">
        <v>527</v>
      </c>
      <c r="G3396" s="5">
        <v>176</v>
      </c>
      <c r="H3396" t="s">
        <v>42</v>
      </c>
      <c r="I3396" t="s">
        <v>65</v>
      </c>
      <c r="J3396" t="s">
        <v>44</v>
      </c>
      <c r="N3396" s="6">
        <v>2014</v>
      </c>
      <c r="R3396" s="7">
        <v>56.106869000000003</v>
      </c>
      <c r="S3396" s="7">
        <v>44.135407999999998</v>
      </c>
      <c r="T3396" t="s">
        <v>46</v>
      </c>
      <c r="U3396" t="s">
        <v>44422</v>
      </c>
      <c r="X3396" t="s">
        <v>43373</v>
      </c>
      <c r="Y3396" t="s">
        <v>36708</v>
      </c>
      <c r="Z3396" t="s">
        <v>36915</v>
      </c>
      <c r="AD3396" t="s">
        <v>5000</v>
      </c>
      <c r="AE3396" t="s">
        <v>881</v>
      </c>
      <c r="AG3396" t="s">
        <v>44624</v>
      </c>
      <c r="AH3396" s="27"/>
      <c r="AI3396" t="s">
        <v>44625</v>
      </c>
      <c r="AJ3396" t="s">
        <v>44626</v>
      </c>
    </row>
    <row r="3397" spans="1:36" ht="17.25" hidden="1" customHeight="1" x14ac:dyDescent="0.2">
      <c r="A3397" s="4" t="s">
        <v>44621</v>
      </c>
      <c r="B3397" t="s">
        <v>43246</v>
      </c>
      <c r="C3397" t="s">
        <v>44622</v>
      </c>
      <c r="D3397" t="s">
        <v>44623</v>
      </c>
      <c r="E3397" t="s">
        <v>56</v>
      </c>
      <c r="F3397" t="s">
        <v>527</v>
      </c>
      <c r="G3397" s="5">
        <v>176</v>
      </c>
      <c r="H3397" t="s">
        <v>42</v>
      </c>
      <c r="I3397" t="s">
        <v>65</v>
      </c>
      <c r="J3397" t="s">
        <v>44</v>
      </c>
      <c r="N3397" s="6">
        <v>2014</v>
      </c>
      <c r="R3397" s="7">
        <v>56.106869000000003</v>
      </c>
      <c r="S3397" s="7">
        <v>44.135407999999998</v>
      </c>
      <c r="T3397" t="s">
        <v>46</v>
      </c>
      <c r="U3397" t="s">
        <v>44422</v>
      </c>
      <c r="X3397" t="s">
        <v>43373</v>
      </c>
      <c r="Y3397" t="s">
        <v>36708</v>
      </c>
      <c r="Z3397" t="s">
        <v>36915</v>
      </c>
      <c r="AD3397" t="s">
        <v>5000</v>
      </c>
      <c r="AE3397" t="s">
        <v>881</v>
      </c>
      <c r="AG3397" t="s">
        <v>44624</v>
      </c>
      <c r="AH3397" s="27"/>
      <c r="AI3397" t="s">
        <v>44625</v>
      </c>
      <c r="AJ3397" t="s">
        <v>44627</v>
      </c>
    </row>
    <row r="3398" spans="1:36" ht="17.25" hidden="1" customHeight="1" x14ac:dyDescent="0.2">
      <c r="A3398" s="4" t="s">
        <v>44630</v>
      </c>
      <c r="B3398" t="s">
        <v>43246</v>
      </c>
      <c r="C3398" t="s">
        <v>44631</v>
      </c>
      <c r="D3398" t="s">
        <v>44632</v>
      </c>
      <c r="E3398" t="s">
        <v>565</v>
      </c>
      <c r="F3398" t="s">
        <v>527</v>
      </c>
      <c r="G3398" s="5">
        <v>231</v>
      </c>
      <c r="H3398" t="s">
        <v>42</v>
      </c>
      <c r="I3398" t="s">
        <v>43</v>
      </c>
      <c r="J3398" t="s">
        <v>44</v>
      </c>
      <c r="N3398" s="6">
        <v>2013</v>
      </c>
      <c r="R3398" s="7">
        <v>53.110233000000001</v>
      </c>
      <c r="S3398" s="7">
        <v>49.920212999999997</v>
      </c>
      <c r="T3398" t="s">
        <v>46</v>
      </c>
      <c r="U3398" t="s">
        <v>44633</v>
      </c>
      <c r="X3398" t="s">
        <v>44634</v>
      </c>
      <c r="Y3398" t="s">
        <v>36708</v>
      </c>
      <c r="Z3398" t="s">
        <v>36915</v>
      </c>
      <c r="AC3398" t="s">
        <v>44635</v>
      </c>
      <c r="AG3398" t="s">
        <v>44636</v>
      </c>
      <c r="AH3398" s="27" t="s">
        <v>44637</v>
      </c>
      <c r="AI3398" t="s">
        <v>44638</v>
      </c>
      <c r="AJ3398" t="s">
        <v>44639</v>
      </c>
    </row>
    <row r="3399" spans="1:36" ht="17.25" hidden="1" customHeight="1" x14ac:dyDescent="0.2">
      <c r="A3399" s="4" t="s">
        <v>44652</v>
      </c>
      <c r="B3399" t="s">
        <v>43246</v>
      </c>
      <c r="C3399" t="s">
        <v>44653</v>
      </c>
      <c r="D3399" t="s">
        <v>44654</v>
      </c>
      <c r="E3399" t="s">
        <v>4766</v>
      </c>
      <c r="F3399" t="s">
        <v>86</v>
      </c>
      <c r="G3399" s="5">
        <v>149</v>
      </c>
      <c r="H3399" t="s">
        <v>42</v>
      </c>
      <c r="I3399" t="s">
        <v>65</v>
      </c>
      <c r="J3399" t="s">
        <v>559</v>
      </c>
      <c r="N3399" s="6">
        <v>2014</v>
      </c>
      <c r="R3399" s="7">
        <v>53.766775000000003</v>
      </c>
      <c r="S3399" s="7">
        <v>87.250563999999997</v>
      </c>
      <c r="T3399" t="s">
        <v>46</v>
      </c>
      <c r="U3399" t="s">
        <v>44655</v>
      </c>
      <c r="X3399" t="s">
        <v>44656</v>
      </c>
      <c r="Y3399" t="s">
        <v>36708</v>
      </c>
      <c r="Z3399" t="s">
        <v>36915</v>
      </c>
      <c r="AG3399" t="s">
        <v>44657</v>
      </c>
      <c r="AH3399" s="6">
        <v>1230809</v>
      </c>
      <c r="AI3399" t="s">
        <v>44658</v>
      </c>
      <c r="AJ3399" t="s">
        <v>44659</v>
      </c>
    </row>
    <row r="3400" spans="1:36" ht="17.25" hidden="1" customHeight="1" x14ac:dyDescent="0.2">
      <c r="A3400" s="4" t="s">
        <v>44652</v>
      </c>
      <c r="B3400" t="s">
        <v>43246</v>
      </c>
      <c r="C3400" t="s">
        <v>44653</v>
      </c>
      <c r="D3400" t="s">
        <v>44654</v>
      </c>
      <c r="E3400" t="s">
        <v>4768</v>
      </c>
      <c r="F3400" t="s">
        <v>86</v>
      </c>
      <c r="G3400" s="5">
        <v>149</v>
      </c>
      <c r="H3400" t="s">
        <v>42</v>
      </c>
      <c r="I3400" t="s">
        <v>65</v>
      </c>
      <c r="J3400" t="s">
        <v>559</v>
      </c>
      <c r="N3400" s="6">
        <v>2014</v>
      </c>
      <c r="R3400" s="7">
        <v>53.766775000000003</v>
      </c>
      <c r="S3400" s="7">
        <v>87.250563999999997</v>
      </c>
      <c r="T3400" t="s">
        <v>46</v>
      </c>
      <c r="U3400" t="s">
        <v>44655</v>
      </c>
      <c r="X3400" t="s">
        <v>44656</v>
      </c>
      <c r="Y3400" t="s">
        <v>36708</v>
      </c>
      <c r="Z3400" t="s">
        <v>36915</v>
      </c>
      <c r="AG3400" t="s">
        <v>44657</v>
      </c>
      <c r="AH3400" s="24">
        <v>1230810</v>
      </c>
      <c r="AI3400" t="s">
        <v>44658</v>
      </c>
      <c r="AJ3400" t="s">
        <v>44660</v>
      </c>
    </row>
    <row r="3401" spans="1:36" ht="17.25" hidden="1" customHeight="1" x14ac:dyDescent="0.2">
      <c r="A3401" s="4" t="s">
        <v>44661</v>
      </c>
      <c r="B3401" t="s">
        <v>43246</v>
      </c>
      <c r="C3401" t="s">
        <v>44662</v>
      </c>
      <c r="D3401" t="s">
        <v>44663</v>
      </c>
      <c r="E3401" t="s">
        <v>40</v>
      </c>
      <c r="F3401" t="s">
        <v>86</v>
      </c>
      <c r="G3401" s="5">
        <v>275</v>
      </c>
      <c r="H3401" t="s">
        <v>558</v>
      </c>
      <c r="I3401" t="s">
        <v>240</v>
      </c>
      <c r="J3401" t="s">
        <v>44</v>
      </c>
      <c r="K3401" t="s">
        <v>559</v>
      </c>
      <c r="L3401" t="s">
        <v>559</v>
      </c>
      <c r="M3401" t="s">
        <v>559</v>
      </c>
      <c r="N3401" s="6">
        <v>2028</v>
      </c>
      <c r="R3401" s="7">
        <v>60.722963999999997</v>
      </c>
      <c r="S3401" s="7">
        <v>114.929975</v>
      </c>
      <c r="T3401" t="s">
        <v>504</v>
      </c>
      <c r="W3401" t="s">
        <v>44664</v>
      </c>
      <c r="X3401" t="s">
        <v>44665</v>
      </c>
      <c r="Y3401" t="s">
        <v>36708</v>
      </c>
      <c r="Z3401" t="s">
        <v>36915</v>
      </c>
      <c r="AG3401" t="s">
        <v>45</v>
      </c>
      <c r="AI3401" t="s">
        <v>44666</v>
      </c>
      <c r="AJ3401" t="s">
        <v>44667</v>
      </c>
    </row>
    <row r="3402" spans="1:36" ht="17.25" hidden="1" customHeight="1" x14ac:dyDescent="0.2">
      <c r="A3402" s="4" t="s">
        <v>44661</v>
      </c>
      <c r="B3402" t="s">
        <v>43246</v>
      </c>
      <c r="C3402" t="s">
        <v>44662</v>
      </c>
      <c r="D3402" t="s">
        <v>44663</v>
      </c>
      <c r="E3402" t="s">
        <v>56</v>
      </c>
      <c r="F3402" t="s">
        <v>86</v>
      </c>
      <c r="G3402" s="5">
        <v>275</v>
      </c>
      <c r="H3402" t="s">
        <v>558</v>
      </c>
      <c r="I3402" t="s">
        <v>240</v>
      </c>
      <c r="J3402" t="s">
        <v>44</v>
      </c>
      <c r="K3402" t="s">
        <v>559</v>
      </c>
      <c r="L3402" t="s">
        <v>559</v>
      </c>
      <c r="M3402" t="s">
        <v>559</v>
      </c>
      <c r="N3402" s="6">
        <v>2028</v>
      </c>
      <c r="R3402" s="7">
        <v>60.722963999999997</v>
      </c>
      <c r="S3402" s="7">
        <v>114.929975</v>
      </c>
      <c r="T3402" t="s">
        <v>504</v>
      </c>
      <c r="W3402" t="s">
        <v>44664</v>
      </c>
      <c r="X3402" t="s">
        <v>44665</v>
      </c>
      <c r="Y3402" t="s">
        <v>36708</v>
      </c>
      <c r="Z3402" t="s">
        <v>36915</v>
      </c>
      <c r="AG3402" t="s">
        <v>45</v>
      </c>
      <c r="AI3402" t="s">
        <v>44666</v>
      </c>
      <c r="AJ3402" t="s">
        <v>44668</v>
      </c>
    </row>
    <row r="3403" spans="1:36" ht="17.25" hidden="1" customHeight="1" x14ac:dyDescent="0.2">
      <c r="A3403" s="4" t="s">
        <v>44669</v>
      </c>
      <c r="B3403" t="s">
        <v>43246</v>
      </c>
      <c r="C3403" t="s">
        <v>44670</v>
      </c>
      <c r="D3403" t="s">
        <v>44671</v>
      </c>
      <c r="E3403" t="s">
        <v>565</v>
      </c>
      <c r="F3403" t="s">
        <v>86</v>
      </c>
      <c r="G3403" s="5">
        <v>190</v>
      </c>
      <c r="H3403" t="s">
        <v>42</v>
      </c>
      <c r="I3403" t="s">
        <v>43</v>
      </c>
      <c r="J3403" t="s">
        <v>44</v>
      </c>
      <c r="N3403" s="6">
        <v>2013</v>
      </c>
      <c r="P3403" s="25"/>
      <c r="R3403" s="7">
        <v>54.086399999999998</v>
      </c>
      <c r="S3403" s="7">
        <v>38.237499999999997</v>
      </c>
      <c r="T3403" t="s">
        <v>46</v>
      </c>
      <c r="U3403" t="s">
        <v>44672</v>
      </c>
      <c r="X3403" t="s">
        <v>43273</v>
      </c>
      <c r="Y3403" t="s">
        <v>36708</v>
      </c>
      <c r="Z3403" t="s">
        <v>36915</v>
      </c>
      <c r="AC3403" t="s">
        <v>44673</v>
      </c>
      <c r="AG3403" t="s">
        <v>44674</v>
      </c>
      <c r="AH3403" s="27" t="s">
        <v>44675</v>
      </c>
      <c r="AI3403" t="s">
        <v>44676</v>
      </c>
      <c r="AJ3403" t="s">
        <v>44677</v>
      </c>
    </row>
    <row r="3404" spans="1:36" ht="17.25" hidden="1" customHeight="1" x14ac:dyDescent="0.2">
      <c r="A3404" s="4" t="s">
        <v>44686</v>
      </c>
      <c r="B3404" t="s">
        <v>43246</v>
      </c>
      <c r="C3404" t="s">
        <v>44687</v>
      </c>
      <c r="D3404" t="s">
        <v>44688</v>
      </c>
      <c r="E3404" t="s">
        <v>40</v>
      </c>
      <c r="F3404" t="s">
        <v>24463</v>
      </c>
      <c r="G3404" s="5">
        <v>120</v>
      </c>
      <c r="H3404" t="s">
        <v>42</v>
      </c>
      <c r="I3404" t="s">
        <v>43</v>
      </c>
      <c r="J3404" t="s">
        <v>44</v>
      </c>
      <c r="K3404" t="s">
        <v>45</v>
      </c>
      <c r="L3404" t="s">
        <v>45</v>
      </c>
      <c r="M3404" t="s">
        <v>559</v>
      </c>
      <c r="N3404" s="6">
        <v>2017</v>
      </c>
      <c r="R3404" s="7">
        <v>66.085539999999995</v>
      </c>
      <c r="S3404" s="7">
        <v>76.668779999999998</v>
      </c>
      <c r="T3404" t="s">
        <v>46</v>
      </c>
      <c r="U3404" t="s">
        <v>44689</v>
      </c>
      <c r="X3404" t="s">
        <v>44690</v>
      </c>
      <c r="Y3404" t="s">
        <v>36708</v>
      </c>
      <c r="Z3404" t="s">
        <v>36915</v>
      </c>
      <c r="AD3404" t="s">
        <v>880</v>
      </c>
      <c r="AE3404" t="s">
        <v>254</v>
      </c>
      <c r="AG3404" t="s">
        <v>45</v>
      </c>
      <c r="AH3404" s="27"/>
      <c r="AI3404" t="s">
        <v>44691</v>
      </c>
      <c r="AJ3404" t="s">
        <v>44692</v>
      </c>
    </row>
    <row r="3405" spans="1:36" ht="17.25" hidden="1" customHeight="1" x14ac:dyDescent="0.2">
      <c r="A3405" s="4" t="s">
        <v>44702</v>
      </c>
      <c r="B3405" t="s">
        <v>43246</v>
      </c>
      <c r="C3405" t="s">
        <v>44703</v>
      </c>
      <c r="D3405" t="s">
        <v>44704</v>
      </c>
      <c r="E3405" t="s">
        <v>40</v>
      </c>
      <c r="F3405" t="s">
        <v>86</v>
      </c>
      <c r="G3405" s="5">
        <v>453</v>
      </c>
      <c r="H3405" t="s">
        <v>42</v>
      </c>
      <c r="I3405" t="s">
        <v>43</v>
      </c>
      <c r="J3405" t="s">
        <v>44</v>
      </c>
      <c r="N3405" s="6">
        <v>2013</v>
      </c>
      <c r="R3405" s="7">
        <v>62.206662999999999</v>
      </c>
      <c r="S3405" s="7">
        <v>65.519036</v>
      </c>
      <c r="T3405" t="s">
        <v>46</v>
      </c>
      <c r="U3405" t="s">
        <v>44705</v>
      </c>
      <c r="W3405" t="s">
        <v>44706</v>
      </c>
      <c r="X3405" t="s">
        <v>44491</v>
      </c>
      <c r="Y3405" t="s">
        <v>36708</v>
      </c>
      <c r="Z3405" t="s">
        <v>36915</v>
      </c>
      <c r="AG3405" t="s">
        <v>44707</v>
      </c>
      <c r="AH3405" s="27"/>
      <c r="AI3405" t="s">
        <v>44708</v>
      </c>
      <c r="AJ3405" t="s">
        <v>44709</v>
      </c>
    </row>
    <row r="3406" spans="1:36" ht="17.25" hidden="1" customHeight="1" x14ac:dyDescent="0.2">
      <c r="A3406" s="4" t="s">
        <v>44702</v>
      </c>
      <c r="B3406" t="s">
        <v>43246</v>
      </c>
      <c r="C3406" t="s">
        <v>44703</v>
      </c>
      <c r="D3406" t="s">
        <v>44704</v>
      </c>
      <c r="E3406" t="s">
        <v>56</v>
      </c>
      <c r="F3406" t="s">
        <v>86</v>
      </c>
      <c r="G3406" s="5">
        <v>453</v>
      </c>
      <c r="H3406" t="s">
        <v>42</v>
      </c>
      <c r="I3406" t="s">
        <v>43</v>
      </c>
      <c r="J3406" t="s">
        <v>44</v>
      </c>
      <c r="N3406" s="6">
        <v>2013</v>
      </c>
      <c r="R3406" s="7">
        <v>62.206662999999999</v>
      </c>
      <c r="S3406" s="7">
        <v>65.519036</v>
      </c>
      <c r="T3406" t="s">
        <v>46</v>
      </c>
      <c r="U3406" t="s">
        <v>44705</v>
      </c>
      <c r="W3406" t="s">
        <v>44706</v>
      </c>
      <c r="X3406" t="s">
        <v>44491</v>
      </c>
      <c r="Y3406" t="s">
        <v>36708</v>
      </c>
      <c r="Z3406" t="s">
        <v>36915</v>
      </c>
      <c r="AG3406" t="s">
        <v>44707</v>
      </c>
      <c r="AI3406" t="s">
        <v>44708</v>
      </c>
      <c r="AJ3406" t="s">
        <v>44710</v>
      </c>
    </row>
    <row r="3407" spans="1:36" ht="17.25" hidden="1" customHeight="1" x14ac:dyDescent="0.2">
      <c r="A3407" s="4" t="s">
        <v>44702</v>
      </c>
      <c r="B3407" t="s">
        <v>43246</v>
      </c>
      <c r="C3407" t="s">
        <v>44703</v>
      </c>
      <c r="D3407" t="s">
        <v>44704</v>
      </c>
      <c r="E3407" t="s">
        <v>58</v>
      </c>
      <c r="F3407" t="s">
        <v>86</v>
      </c>
      <c r="G3407" s="5">
        <v>454</v>
      </c>
      <c r="H3407" t="s">
        <v>42</v>
      </c>
      <c r="I3407" t="s">
        <v>43</v>
      </c>
      <c r="J3407" t="s">
        <v>44</v>
      </c>
      <c r="N3407" s="6">
        <v>2014</v>
      </c>
      <c r="R3407" s="7">
        <v>62.206662999999999</v>
      </c>
      <c r="S3407" s="7">
        <v>65.519036</v>
      </c>
      <c r="T3407" t="s">
        <v>46</v>
      </c>
      <c r="U3407" t="s">
        <v>44705</v>
      </c>
      <c r="W3407" t="s">
        <v>44706</v>
      </c>
      <c r="X3407" t="s">
        <v>44491</v>
      </c>
      <c r="Y3407" t="s">
        <v>36708</v>
      </c>
      <c r="Z3407" t="s">
        <v>36915</v>
      </c>
      <c r="AG3407" t="s">
        <v>44707</v>
      </c>
      <c r="AH3407" s="27"/>
      <c r="AI3407" t="s">
        <v>44708</v>
      </c>
      <c r="AJ3407" t="s">
        <v>44711</v>
      </c>
    </row>
    <row r="3408" spans="1:36" ht="17.25" hidden="1" customHeight="1" x14ac:dyDescent="0.2">
      <c r="A3408" s="4" t="s">
        <v>44712</v>
      </c>
      <c r="B3408" t="s">
        <v>43246</v>
      </c>
      <c r="C3408" t="s">
        <v>44713</v>
      </c>
      <c r="D3408" t="s">
        <v>44714</v>
      </c>
      <c r="E3408" t="s">
        <v>4758</v>
      </c>
      <c r="F3408" t="s">
        <v>527</v>
      </c>
      <c r="G3408" s="5">
        <v>120</v>
      </c>
      <c r="H3408" t="s">
        <v>42</v>
      </c>
      <c r="I3408" t="s">
        <v>240</v>
      </c>
      <c r="J3408" t="s">
        <v>44</v>
      </c>
      <c r="N3408" s="6">
        <v>2017</v>
      </c>
      <c r="R3408" s="7">
        <v>55.067770000000003</v>
      </c>
      <c r="S3408" s="7">
        <v>73.259316999999996</v>
      </c>
      <c r="T3408" t="s">
        <v>46</v>
      </c>
      <c r="U3408" t="s">
        <v>44715</v>
      </c>
      <c r="V3408" t="s">
        <v>44716</v>
      </c>
      <c r="X3408" t="s">
        <v>44717</v>
      </c>
      <c r="Y3408" t="s">
        <v>36708</v>
      </c>
      <c r="Z3408" t="s">
        <v>36915</v>
      </c>
      <c r="AG3408" t="s">
        <v>44718</v>
      </c>
      <c r="AI3408" t="s">
        <v>44719</v>
      </c>
      <c r="AJ3408" t="s">
        <v>44720</v>
      </c>
    </row>
    <row r="3409" spans="1:36" ht="17.25" hidden="1" customHeight="1" x14ac:dyDescent="0.2">
      <c r="A3409" s="4" t="s">
        <v>44712</v>
      </c>
      <c r="B3409" t="s">
        <v>43246</v>
      </c>
      <c r="C3409" t="s">
        <v>44713</v>
      </c>
      <c r="D3409" t="s">
        <v>44714</v>
      </c>
      <c r="E3409" t="s">
        <v>565</v>
      </c>
      <c r="F3409" t="s">
        <v>527</v>
      </c>
      <c r="G3409" s="5">
        <v>85</v>
      </c>
      <c r="H3409" t="s">
        <v>42</v>
      </c>
      <c r="I3409" t="s">
        <v>43</v>
      </c>
      <c r="J3409" t="s">
        <v>44</v>
      </c>
      <c r="N3409" s="6">
        <v>2013</v>
      </c>
      <c r="R3409" s="7">
        <v>55.067770000000003</v>
      </c>
      <c r="S3409" s="7">
        <v>73.259316999999996</v>
      </c>
      <c r="T3409" t="s">
        <v>46</v>
      </c>
      <c r="U3409" t="s">
        <v>44715</v>
      </c>
      <c r="V3409" t="s">
        <v>44716</v>
      </c>
      <c r="X3409" t="s">
        <v>44717</v>
      </c>
      <c r="Y3409" t="s">
        <v>36708</v>
      </c>
      <c r="Z3409" t="s">
        <v>36915</v>
      </c>
      <c r="AG3409" t="s">
        <v>44718</v>
      </c>
      <c r="AH3409" s="27" t="s">
        <v>44725</v>
      </c>
      <c r="AI3409" t="s">
        <v>44719</v>
      </c>
      <c r="AJ3409" t="s">
        <v>44726</v>
      </c>
    </row>
    <row r="3410" spans="1:36" ht="17.25" hidden="1" customHeight="1" x14ac:dyDescent="0.2">
      <c r="A3410" s="4" t="s">
        <v>44774</v>
      </c>
      <c r="B3410" t="s">
        <v>43246</v>
      </c>
      <c r="C3410" t="s">
        <v>44775</v>
      </c>
      <c r="D3410" t="s">
        <v>44776</v>
      </c>
      <c r="E3410" t="s">
        <v>565</v>
      </c>
      <c r="F3410" t="s">
        <v>86</v>
      </c>
      <c r="G3410" s="5">
        <v>105</v>
      </c>
      <c r="H3410" t="s">
        <v>558</v>
      </c>
      <c r="I3410" t="s">
        <v>43</v>
      </c>
      <c r="J3410" t="s">
        <v>44</v>
      </c>
      <c r="K3410" t="s">
        <v>45</v>
      </c>
      <c r="L3410" t="s">
        <v>45</v>
      </c>
      <c r="M3410" t="s">
        <v>559</v>
      </c>
      <c r="N3410" s="6">
        <v>2028</v>
      </c>
      <c r="R3410" s="7">
        <v>58.0189278</v>
      </c>
      <c r="S3410" s="7">
        <v>55.881863299999999</v>
      </c>
      <c r="T3410" t="s">
        <v>46</v>
      </c>
      <c r="U3410" t="s">
        <v>44777</v>
      </c>
      <c r="X3410" t="s">
        <v>43415</v>
      </c>
      <c r="Y3410" t="s">
        <v>36708</v>
      </c>
      <c r="Z3410" t="s">
        <v>36915</v>
      </c>
      <c r="AG3410" t="s">
        <v>44778</v>
      </c>
      <c r="AH3410" s="27" t="s">
        <v>45</v>
      </c>
      <c r="AI3410" t="s">
        <v>44779</v>
      </c>
      <c r="AJ3410" t="s">
        <v>44786</v>
      </c>
    </row>
    <row r="3411" spans="1:36" ht="17.25" hidden="1" customHeight="1" x14ac:dyDescent="0.2">
      <c r="A3411" s="4" t="s">
        <v>44795</v>
      </c>
      <c r="B3411" t="s">
        <v>43246</v>
      </c>
      <c r="C3411" t="s">
        <v>44796</v>
      </c>
      <c r="D3411" t="s">
        <v>44797</v>
      </c>
      <c r="E3411" t="s">
        <v>4758</v>
      </c>
      <c r="F3411" t="s">
        <v>527</v>
      </c>
      <c r="G3411" s="5">
        <v>65</v>
      </c>
      <c r="H3411" t="s">
        <v>42</v>
      </c>
      <c r="I3411" t="s">
        <v>240</v>
      </c>
      <c r="J3411" t="s">
        <v>44</v>
      </c>
      <c r="K3411" t="s">
        <v>45</v>
      </c>
      <c r="L3411" t="s">
        <v>45</v>
      </c>
      <c r="M3411" t="s">
        <v>559</v>
      </c>
      <c r="N3411" s="6">
        <v>2022</v>
      </c>
      <c r="R3411" s="7">
        <v>57.924731999999999</v>
      </c>
      <c r="S3411" s="7">
        <v>56.145296000000002</v>
      </c>
      <c r="T3411" t="s">
        <v>46</v>
      </c>
      <c r="U3411" t="s">
        <v>44777</v>
      </c>
      <c r="X3411" t="s">
        <v>43415</v>
      </c>
      <c r="Y3411" t="s">
        <v>36708</v>
      </c>
      <c r="Z3411" t="s">
        <v>36915</v>
      </c>
      <c r="AG3411" t="s">
        <v>44798</v>
      </c>
      <c r="AH3411" s="27"/>
      <c r="AI3411" t="s">
        <v>44799</v>
      </c>
      <c r="AJ3411" t="s">
        <v>44800</v>
      </c>
    </row>
    <row r="3412" spans="1:36" ht="17.25" hidden="1" customHeight="1" x14ac:dyDescent="0.2">
      <c r="A3412" s="4" t="s">
        <v>44795</v>
      </c>
      <c r="B3412" t="s">
        <v>43246</v>
      </c>
      <c r="C3412" t="s">
        <v>44796</v>
      </c>
      <c r="D3412" t="s">
        <v>44797</v>
      </c>
      <c r="E3412" t="s">
        <v>565</v>
      </c>
      <c r="F3412" t="s">
        <v>527</v>
      </c>
      <c r="G3412" s="5">
        <v>165</v>
      </c>
      <c r="H3412" t="s">
        <v>42</v>
      </c>
      <c r="I3412" t="s">
        <v>43</v>
      </c>
      <c r="J3412" t="s">
        <v>44</v>
      </c>
      <c r="N3412" s="24">
        <v>2014</v>
      </c>
      <c r="R3412" s="7">
        <v>57.924731999999999</v>
      </c>
      <c r="S3412" s="7">
        <v>56.145296000000002</v>
      </c>
      <c r="T3412" t="s">
        <v>46</v>
      </c>
      <c r="U3412" t="s">
        <v>44777</v>
      </c>
      <c r="X3412" t="s">
        <v>43415</v>
      </c>
      <c r="Y3412" t="s">
        <v>36708</v>
      </c>
      <c r="Z3412" t="s">
        <v>36915</v>
      </c>
      <c r="AA3412" t="s">
        <v>44801</v>
      </c>
      <c r="AG3412" t="s">
        <v>44798</v>
      </c>
      <c r="AH3412" s="24">
        <v>1232731</v>
      </c>
      <c r="AI3412" t="s">
        <v>44799</v>
      </c>
      <c r="AJ3412" t="s">
        <v>44804</v>
      </c>
    </row>
    <row r="3413" spans="1:36" ht="17.25" hidden="1" customHeight="1" x14ac:dyDescent="0.2">
      <c r="A3413" s="4" t="s">
        <v>44805</v>
      </c>
      <c r="B3413" t="s">
        <v>43246</v>
      </c>
      <c r="C3413" t="s">
        <v>44806</v>
      </c>
      <c r="D3413" t="s">
        <v>44807</v>
      </c>
      <c r="E3413" t="s">
        <v>28163</v>
      </c>
      <c r="F3413" t="s">
        <v>86</v>
      </c>
      <c r="G3413" s="5">
        <v>850</v>
      </c>
      <c r="H3413" t="s">
        <v>558</v>
      </c>
      <c r="I3413" t="s">
        <v>240</v>
      </c>
      <c r="J3413" t="s">
        <v>44</v>
      </c>
      <c r="N3413" s="24">
        <v>2023</v>
      </c>
      <c r="R3413" s="7">
        <v>58.495899999999999</v>
      </c>
      <c r="S3413" s="7">
        <v>56.347099999999998</v>
      </c>
      <c r="T3413" t="s">
        <v>46</v>
      </c>
      <c r="U3413" t="s">
        <v>44808</v>
      </c>
      <c r="X3413" t="s">
        <v>43415</v>
      </c>
      <c r="Y3413" t="s">
        <v>36708</v>
      </c>
      <c r="Z3413" t="s">
        <v>36915</v>
      </c>
      <c r="AG3413" t="s">
        <v>44810</v>
      </c>
      <c r="AH3413" s="8" t="s">
        <v>45</v>
      </c>
      <c r="AI3413" t="s">
        <v>44811</v>
      </c>
      <c r="AJ3413" t="s">
        <v>44813</v>
      </c>
    </row>
    <row r="3414" spans="1:36" ht="17.25" hidden="1" customHeight="1" x14ac:dyDescent="0.2">
      <c r="A3414" s="4" t="s">
        <v>44805</v>
      </c>
      <c r="B3414" t="s">
        <v>43246</v>
      </c>
      <c r="C3414" t="s">
        <v>44806</v>
      </c>
      <c r="D3414" t="s">
        <v>44807</v>
      </c>
      <c r="E3414" t="s">
        <v>191</v>
      </c>
      <c r="F3414" t="s">
        <v>86</v>
      </c>
      <c r="G3414" s="5">
        <v>903</v>
      </c>
      <c r="H3414" t="s">
        <v>42</v>
      </c>
      <c r="I3414" t="s">
        <v>43</v>
      </c>
      <c r="J3414" t="s">
        <v>44</v>
      </c>
      <c r="M3414" t="s">
        <v>559</v>
      </c>
      <c r="N3414" s="6">
        <v>2017</v>
      </c>
      <c r="R3414" s="7">
        <v>58.495899999999999</v>
      </c>
      <c r="S3414" s="7">
        <v>56.347099999999998</v>
      </c>
      <c r="T3414" t="s">
        <v>46</v>
      </c>
      <c r="U3414" t="s">
        <v>44808</v>
      </c>
      <c r="X3414" t="s">
        <v>43415</v>
      </c>
      <c r="Y3414" t="s">
        <v>36708</v>
      </c>
      <c r="Z3414" t="s">
        <v>36915</v>
      </c>
      <c r="AG3414" t="s">
        <v>44810</v>
      </c>
      <c r="AH3414" s="27" t="s">
        <v>44816</v>
      </c>
      <c r="AI3414" t="s">
        <v>44811</v>
      </c>
      <c r="AJ3414" t="s">
        <v>44817</v>
      </c>
    </row>
    <row r="3415" spans="1:36" ht="17.25" hidden="1" customHeight="1" x14ac:dyDescent="0.2">
      <c r="A3415" s="4" t="s">
        <v>44840</v>
      </c>
      <c r="B3415" t="s">
        <v>43246</v>
      </c>
      <c r="C3415" t="s">
        <v>44841</v>
      </c>
      <c r="D3415" t="s">
        <v>44842</v>
      </c>
      <c r="E3415" t="s">
        <v>40</v>
      </c>
      <c r="F3415" t="s">
        <v>86</v>
      </c>
      <c r="G3415" s="5">
        <v>85</v>
      </c>
      <c r="H3415" t="s">
        <v>486</v>
      </c>
      <c r="I3415" t="s">
        <v>65</v>
      </c>
      <c r="J3415" t="s">
        <v>559</v>
      </c>
      <c r="K3415" t="s">
        <v>97</v>
      </c>
      <c r="L3415" t="s">
        <v>45</v>
      </c>
      <c r="M3415" t="s">
        <v>559</v>
      </c>
      <c r="N3415" s="6">
        <v>2023</v>
      </c>
      <c r="R3415" s="7">
        <v>67.729016999999999</v>
      </c>
      <c r="S3415" s="7">
        <v>83.438818999999995</v>
      </c>
      <c r="T3415" t="s">
        <v>46</v>
      </c>
      <c r="U3415" t="s">
        <v>44843</v>
      </c>
      <c r="W3415" t="s">
        <v>44844</v>
      </c>
      <c r="X3415" t="s">
        <v>44503</v>
      </c>
      <c r="Y3415" t="s">
        <v>36708</v>
      </c>
      <c r="Z3415" t="s">
        <v>36915</v>
      </c>
      <c r="AC3415" t="s">
        <v>44845</v>
      </c>
      <c r="AE3415" t="s">
        <v>881</v>
      </c>
      <c r="AG3415" t="s">
        <v>45</v>
      </c>
      <c r="AH3415" s="27"/>
      <c r="AI3415" t="s">
        <v>44846</v>
      </c>
      <c r="AJ3415" t="s">
        <v>44847</v>
      </c>
    </row>
    <row r="3416" spans="1:36" ht="17.25" hidden="1" customHeight="1" x14ac:dyDescent="0.2">
      <c r="A3416" s="4" t="s">
        <v>44840</v>
      </c>
      <c r="B3416" t="s">
        <v>43246</v>
      </c>
      <c r="C3416" t="s">
        <v>44841</v>
      </c>
      <c r="D3416" t="s">
        <v>44842</v>
      </c>
      <c r="E3416" t="s">
        <v>56</v>
      </c>
      <c r="F3416" t="s">
        <v>86</v>
      </c>
      <c r="G3416" s="5">
        <v>85</v>
      </c>
      <c r="H3416" t="s">
        <v>486</v>
      </c>
      <c r="I3416" t="s">
        <v>65</v>
      </c>
      <c r="J3416" t="s">
        <v>559</v>
      </c>
      <c r="K3416" t="s">
        <v>97</v>
      </c>
      <c r="L3416" t="s">
        <v>45</v>
      </c>
      <c r="M3416" t="s">
        <v>559</v>
      </c>
      <c r="N3416" s="24">
        <v>2023</v>
      </c>
      <c r="R3416" s="7">
        <v>67.729016999999999</v>
      </c>
      <c r="S3416" s="7">
        <v>83.438818999999995</v>
      </c>
      <c r="T3416" t="s">
        <v>46</v>
      </c>
      <c r="U3416" t="s">
        <v>44843</v>
      </c>
      <c r="W3416" t="s">
        <v>44844</v>
      </c>
      <c r="X3416" t="s">
        <v>44503</v>
      </c>
      <c r="Y3416" t="s">
        <v>36708</v>
      </c>
      <c r="Z3416" t="s">
        <v>36915</v>
      </c>
      <c r="AC3416" t="s">
        <v>44845</v>
      </c>
      <c r="AE3416" t="s">
        <v>881</v>
      </c>
      <c r="AG3416" t="s">
        <v>45</v>
      </c>
      <c r="AI3416" t="s">
        <v>44846</v>
      </c>
      <c r="AJ3416" t="s">
        <v>44848</v>
      </c>
    </row>
    <row r="3417" spans="1:36" ht="17.25" hidden="1" customHeight="1" x14ac:dyDescent="0.2">
      <c r="A3417" s="4" t="s">
        <v>44859</v>
      </c>
      <c r="B3417" t="s">
        <v>43246</v>
      </c>
      <c r="C3417" t="s">
        <v>44860</v>
      </c>
      <c r="D3417" t="s">
        <v>44861</v>
      </c>
      <c r="E3417" t="s">
        <v>40</v>
      </c>
      <c r="F3417" t="s">
        <v>86</v>
      </c>
      <c r="G3417" s="5">
        <v>115</v>
      </c>
      <c r="H3417" t="s">
        <v>42</v>
      </c>
      <c r="I3417" t="s">
        <v>43</v>
      </c>
      <c r="J3417" t="s">
        <v>559</v>
      </c>
      <c r="N3417" s="6">
        <v>2019</v>
      </c>
      <c r="R3417" s="7">
        <v>54.658850999999999</v>
      </c>
      <c r="S3417" s="7">
        <v>20.588661999999999</v>
      </c>
      <c r="T3417" t="s">
        <v>46</v>
      </c>
      <c r="U3417" t="s">
        <v>43862</v>
      </c>
      <c r="X3417" t="s">
        <v>43862</v>
      </c>
      <c r="Y3417" t="s">
        <v>36708</v>
      </c>
      <c r="Z3417" t="s">
        <v>36915</v>
      </c>
      <c r="AG3417" t="s">
        <v>44862</v>
      </c>
      <c r="AH3417" s="8" t="s">
        <v>44863</v>
      </c>
      <c r="AI3417" t="s">
        <v>44864</v>
      </c>
      <c r="AJ3417" t="s">
        <v>44865</v>
      </c>
    </row>
    <row r="3418" spans="1:36" ht="17.25" hidden="1" customHeight="1" x14ac:dyDescent="0.2">
      <c r="A3418" s="4" t="s">
        <v>44859</v>
      </c>
      <c r="B3418" t="s">
        <v>43246</v>
      </c>
      <c r="C3418" t="s">
        <v>44860</v>
      </c>
      <c r="D3418" t="s">
        <v>44861</v>
      </c>
      <c r="E3418" t="s">
        <v>56</v>
      </c>
      <c r="F3418" t="s">
        <v>86</v>
      </c>
      <c r="G3418" s="5">
        <v>115</v>
      </c>
      <c r="H3418" t="s">
        <v>42</v>
      </c>
      <c r="I3418" t="s">
        <v>43</v>
      </c>
      <c r="J3418" t="s">
        <v>559</v>
      </c>
      <c r="N3418" s="6">
        <v>2019</v>
      </c>
      <c r="R3418" s="7">
        <v>54.658850999999999</v>
      </c>
      <c r="S3418" s="7">
        <v>20.588661999999999</v>
      </c>
      <c r="T3418" t="s">
        <v>46</v>
      </c>
      <c r="U3418" t="s">
        <v>43862</v>
      </c>
      <c r="X3418" t="s">
        <v>43862</v>
      </c>
      <c r="Y3418" t="s">
        <v>36708</v>
      </c>
      <c r="Z3418" t="s">
        <v>36915</v>
      </c>
      <c r="AG3418" t="s">
        <v>44862</v>
      </c>
      <c r="AH3418" s="8" t="s">
        <v>44866</v>
      </c>
      <c r="AI3418" t="s">
        <v>44864</v>
      </c>
      <c r="AJ3418" t="s">
        <v>44867</v>
      </c>
    </row>
    <row r="3419" spans="1:36" ht="17.25" hidden="1" customHeight="1" x14ac:dyDescent="0.2">
      <c r="A3419" s="4" t="s">
        <v>44859</v>
      </c>
      <c r="B3419" t="s">
        <v>43246</v>
      </c>
      <c r="C3419" t="s">
        <v>44860</v>
      </c>
      <c r="D3419" t="s">
        <v>44861</v>
      </c>
      <c r="E3419" t="s">
        <v>58</v>
      </c>
      <c r="F3419" t="s">
        <v>86</v>
      </c>
      <c r="G3419" s="5">
        <v>115</v>
      </c>
      <c r="H3419" t="s">
        <v>42</v>
      </c>
      <c r="I3419" t="s">
        <v>43</v>
      </c>
      <c r="J3419" t="s">
        <v>559</v>
      </c>
      <c r="N3419" s="6">
        <v>2019</v>
      </c>
      <c r="R3419" s="7">
        <v>54.658850999999999</v>
      </c>
      <c r="S3419" s="7">
        <v>20.588661999999999</v>
      </c>
      <c r="T3419" t="s">
        <v>46</v>
      </c>
      <c r="U3419" t="s">
        <v>43862</v>
      </c>
      <c r="X3419" t="s">
        <v>43862</v>
      </c>
      <c r="Y3419" t="s">
        <v>36708</v>
      </c>
      <c r="Z3419" t="s">
        <v>36915</v>
      </c>
      <c r="AG3419" t="s">
        <v>44862</v>
      </c>
      <c r="AH3419" s="27" t="s">
        <v>44868</v>
      </c>
      <c r="AI3419" t="s">
        <v>44864</v>
      </c>
      <c r="AJ3419" t="s">
        <v>44869</v>
      </c>
    </row>
    <row r="3420" spans="1:36" ht="17.25" hidden="1" customHeight="1" x14ac:dyDescent="0.2">
      <c r="A3420" s="4" t="s">
        <v>44859</v>
      </c>
      <c r="B3420" t="s">
        <v>43246</v>
      </c>
      <c r="C3420" t="s">
        <v>44860</v>
      </c>
      <c r="D3420" t="s">
        <v>44861</v>
      </c>
      <c r="E3420" t="s">
        <v>191</v>
      </c>
      <c r="F3420" t="s">
        <v>86</v>
      </c>
      <c r="G3420" s="5">
        <v>115</v>
      </c>
      <c r="H3420" t="s">
        <v>42</v>
      </c>
      <c r="I3420" t="s">
        <v>43</v>
      </c>
      <c r="J3420" t="s">
        <v>559</v>
      </c>
      <c r="N3420" s="6">
        <v>2019</v>
      </c>
      <c r="R3420" s="7">
        <v>54.658850999999999</v>
      </c>
      <c r="S3420" s="7">
        <v>20.588661999999999</v>
      </c>
      <c r="T3420" t="s">
        <v>46</v>
      </c>
      <c r="U3420" t="s">
        <v>43862</v>
      </c>
      <c r="X3420" t="s">
        <v>43862</v>
      </c>
      <c r="Y3420" t="s">
        <v>36708</v>
      </c>
      <c r="Z3420" t="s">
        <v>36915</v>
      </c>
      <c r="AG3420" t="s">
        <v>44862</v>
      </c>
      <c r="AH3420" s="27" t="s">
        <v>44870</v>
      </c>
      <c r="AI3420" t="s">
        <v>44864</v>
      </c>
      <c r="AJ3420" t="s">
        <v>44871</v>
      </c>
    </row>
    <row r="3421" spans="1:36" ht="17.25" hidden="1" customHeight="1" x14ac:dyDescent="0.2">
      <c r="A3421" s="4" t="s">
        <v>44894</v>
      </c>
      <c r="B3421" t="s">
        <v>43246</v>
      </c>
      <c r="C3421" t="s">
        <v>44895</v>
      </c>
      <c r="D3421" t="s">
        <v>44896</v>
      </c>
      <c r="E3421" t="s">
        <v>40</v>
      </c>
      <c r="F3421" t="s">
        <v>86</v>
      </c>
      <c r="G3421" s="5">
        <v>100</v>
      </c>
      <c r="H3421" t="s">
        <v>42</v>
      </c>
      <c r="I3421" t="s">
        <v>240</v>
      </c>
      <c r="J3421" t="s">
        <v>44</v>
      </c>
      <c r="N3421" s="6">
        <v>2016</v>
      </c>
      <c r="R3421" s="7">
        <v>47.216099999999997</v>
      </c>
      <c r="S3421" s="7">
        <v>39.5794</v>
      </c>
      <c r="T3421" t="s">
        <v>46</v>
      </c>
      <c r="U3421" t="s">
        <v>44897</v>
      </c>
      <c r="X3421" t="s">
        <v>44617</v>
      </c>
      <c r="Y3421" t="s">
        <v>36708</v>
      </c>
      <c r="Z3421" t="s">
        <v>36915</v>
      </c>
      <c r="AA3421" t="s">
        <v>44898</v>
      </c>
      <c r="AG3421" t="s">
        <v>44899</v>
      </c>
      <c r="AH3421" s="27"/>
      <c r="AI3421" t="s">
        <v>44900</v>
      </c>
      <c r="AJ3421" t="s">
        <v>44901</v>
      </c>
    </row>
    <row r="3422" spans="1:36" ht="17.25" hidden="1" customHeight="1" x14ac:dyDescent="0.2">
      <c r="A3422" s="4" t="s">
        <v>44894</v>
      </c>
      <c r="B3422" t="s">
        <v>43246</v>
      </c>
      <c r="C3422" t="s">
        <v>44895</v>
      </c>
      <c r="D3422" t="s">
        <v>44896</v>
      </c>
      <c r="E3422" t="s">
        <v>56</v>
      </c>
      <c r="F3422" t="s">
        <v>86</v>
      </c>
      <c r="G3422" s="5">
        <v>100</v>
      </c>
      <c r="H3422" t="s">
        <v>42</v>
      </c>
      <c r="I3422" t="s">
        <v>240</v>
      </c>
      <c r="J3422" t="s">
        <v>44</v>
      </c>
      <c r="N3422" s="6">
        <v>2016</v>
      </c>
      <c r="R3422" s="7">
        <v>47.216099999999997</v>
      </c>
      <c r="S3422" s="7">
        <v>39.5794</v>
      </c>
      <c r="T3422" t="s">
        <v>46</v>
      </c>
      <c r="U3422" t="s">
        <v>44897</v>
      </c>
      <c r="X3422" t="s">
        <v>44617</v>
      </c>
      <c r="Y3422" t="s">
        <v>36708</v>
      </c>
      <c r="Z3422" t="s">
        <v>36915</v>
      </c>
      <c r="AA3422" t="s">
        <v>44898</v>
      </c>
      <c r="AG3422" t="s">
        <v>44899</v>
      </c>
      <c r="AH3422" s="27"/>
      <c r="AI3422" t="s">
        <v>44900</v>
      </c>
      <c r="AJ3422" t="s">
        <v>44902</v>
      </c>
    </row>
    <row r="3423" spans="1:36" ht="17.25" hidden="1" customHeight="1" x14ac:dyDescent="0.2">
      <c r="A3423" s="4" t="s">
        <v>44935</v>
      </c>
      <c r="B3423" t="s">
        <v>43246</v>
      </c>
      <c r="C3423" t="s">
        <v>44936</v>
      </c>
      <c r="D3423" t="s">
        <v>44937</v>
      </c>
      <c r="E3423" t="s">
        <v>43795</v>
      </c>
      <c r="F3423" t="s">
        <v>527</v>
      </c>
      <c r="G3423" s="5">
        <v>125</v>
      </c>
      <c r="H3423" t="s">
        <v>558</v>
      </c>
      <c r="I3423" t="s">
        <v>240</v>
      </c>
      <c r="J3423" t="s">
        <v>44</v>
      </c>
      <c r="N3423" s="6">
        <v>2025</v>
      </c>
      <c r="R3423" s="7">
        <v>53.251399999999997</v>
      </c>
      <c r="S3423" s="7">
        <v>50.275599999999997</v>
      </c>
      <c r="T3423" t="s">
        <v>46</v>
      </c>
      <c r="U3423" t="s">
        <v>44938</v>
      </c>
      <c r="X3423" t="s">
        <v>44634</v>
      </c>
      <c r="Y3423" t="s">
        <v>36708</v>
      </c>
      <c r="Z3423" t="s">
        <v>36915</v>
      </c>
      <c r="AD3423" t="s">
        <v>5000</v>
      </c>
      <c r="AE3423" t="s">
        <v>1954</v>
      </c>
      <c r="AF3423" t="s">
        <v>880</v>
      </c>
      <c r="AG3423" t="s">
        <v>44940</v>
      </c>
      <c r="AH3423" s="27"/>
      <c r="AI3423" t="s">
        <v>44941</v>
      </c>
      <c r="AJ3423" t="s">
        <v>44946</v>
      </c>
    </row>
    <row r="3424" spans="1:36" ht="17.25" hidden="1" customHeight="1" x14ac:dyDescent="0.2">
      <c r="A3424" s="4" t="s">
        <v>44958</v>
      </c>
      <c r="B3424" t="s">
        <v>43246</v>
      </c>
      <c r="C3424" t="s">
        <v>44959</v>
      </c>
      <c r="D3424" t="s">
        <v>44960</v>
      </c>
      <c r="E3424" t="s">
        <v>43387</v>
      </c>
      <c r="F3424" t="s">
        <v>86</v>
      </c>
      <c r="G3424" s="5">
        <v>115</v>
      </c>
      <c r="H3424" t="s">
        <v>558</v>
      </c>
      <c r="I3424" t="s">
        <v>43</v>
      </c>
      <c r="J3424" t="s">
        <v>44</v>
      </c>
      <c r="K3424" t="s">
        <v>45</v>
      </c>
      <c r="M3424" t="s">
        <v>559</v>
      </c>
      <c r="N3424" s="6">
        <v>2028</v>
      </c>
      <c r="R3424" s="7">
        <v>51.452779999999997</v>
      </c>
      <c r="S3424" s="7">
        <v>45.917642000000001</v>
      </c>
      <c r="T3424" t="s">
        <v>46</v>
      </c>
      <c r="U3424" t="s">
        <v>44962</v>
      </c>
      <c r="X3424" t="s">
        <v>43401</v>
      </c>
      <c r="Y3424" t="s">
        <v>36708</v>
      </c>
      <c r="Z3424" t="s">
        <v>36915</v>
      </c>
      <c r="AG3424" t="s">
        <v>44964</v>
      </c>
      <c r="AH3424" s="27" t="s">
        <v>45</v>
      </c>
      <c r="AI3424" t="s">
        <v>44965</v>
      </c>
      <c r="AJ3424" t="s">
        <v>44968</v>
      </c>
    </row>
    <row r="3425" spans="1:36" ht="17.25" hidden="1" customHeight="1" x14ac:dyDescent="0.2">
      <c r="A3425" s="4" t="s">
        <v>44978</v>
      </c>
      <c r="B3425" t="s">
        <v>43246</v>
      </c>
      <c r="C3425" t="s">
        <v>44979</v>
      </c>
      <c r="D3425" t="s">
        <v>44980</v>
      </c>
      <c r="E3425" t="s">
        <v>565</v>
      </c>
      <c r="F3425" t="s">
        <v>41</v>
      </c>
      <c r="G3425" s="5">
        <v>451</v>
      </c>
      <c r="H3425" t="s">
        <v>42</v>
      </c>
      <c r="I3425" t="s">
        <v>43</v>
      </c>
      <c r="J3425" t="s">
        <v>44</v>
      </c>
      <c r="M3425" t="s">
        <v>559</v>
      </c>
      <c r="N3425" s="6">
        <v>2015</v>
      </c>
      <c r="R3425" s="7">
        <v>59.632756999999998</v>
      </c>
      <c r="S3425" s="7">
        <v>60.705429000000002</v>
      </c>
      <c r="T3425" t="s">
        <v>46</v>
      </c>
      <c r="U3425" t="s">
        <v>44981</v>
      </c>
      <c r="X3425" t="s">
        <v>43263</v>
      </c>
      <c r="Y3425" t="s">
        <v>36708</v>
      </c>
      <c r="Z3425" t="s">
        <v>36915</v>
      </c>
      <c r="AG3425" t="s">
        <v>44982</v>
      </c>
      <c r="AH3425" s="6">
        <v>1241308</v>
      </c>
      <c r="AI3425" t="s">
        <v>44983</v>
      </c>
      <c r="AJ3425" t="s">
        <v>44984</v>
      </c>
    </row>
    <row r="3426" spans="1:36" ht="17.25" hidden="1" customHeight="1" x14ac:dyDescent="0.2">
      <c r="A3426" s="4" t="s">
        <v>45007</v>
      </c>
      <c r="B3426" t="s">
        <v>43246</v>
      </c>
      <c r="C3426" t="s">
        <v>45008</v>
      </c>
      <c r="D3426" t="s">
        <v>45009</v>
      </c>
      <c r="E3426" t="s">
        <v>43795</v>
      </c>
      <c r="F3426" t="s">
        <v>41</v>
      </c>
      <c r="G3426" s="5">
        <v>60</v>
      </c>
      <c r="H3426" t="s">
        <v>139</v>
      </c>
      <c r="I3426" t="s">
        <v>65</v>
      </c>
      <c r="J3426" t="s">
        <v>44</v>
      </c>
      <c r="K3426" t="s">
        <v>45</v>
      </c>
      <c r="M3426" t="s">
        <v>5341</v>
      </c>
      <c r="N3426" s="6">
        <v>2024</v>
      </c>
      <c r="R3426" s="7">
        <v>64.581033000000005</v>
      </c>
      <c r="S3426" s="7">
        <v>39.857928000000001</v>
      </c>
      <c r="T3426" t="s">
        <v>46</v>
      </c>
      <c r="U3426" t="s">
        <v>44999</v>
      </c>
      <c r="W3426" t="s">
        <v>44999</v>
      </c>
      <c r="X3426" t="s">
        <v>43294</v>
      </c>
      <c r="Y3426" t="s">
        <v>36708</v>
      </c>
      <c r="Z3426" t="s">
        <v>36915</v>
      </c>
      <c r="AG3426" t="s">
        <v>45010</v>
      </c>
      <c r="AH3426" s="8" t="s">
        <v>45</v>
      </c>
      <c r="AI3426" t="s">
        <v>45011</v>
      </c>
      <c r="AJ3426" t="s">
        <v>45012</v>
      </c>
    </row>
    <row r="3427" spans="1:36" ht="17.25" hidden="1" customHeight="1" x14ac:dyDescent="0.2">
      <c r="A3427" s="4" t="s">
        <v>45007</v>
      </c>
      <c r="B3427" t="s">
        <v>43246</v>
      </c>
      <c r="C3427" t="s">
        <v>45008</v>
      </c>
      <c r="D3427" t="s">
        <v>45009</v>
      </c>
      <c r="E3427" t="s">
        <v>28169</v>
      </c>
      <c r="F3427" t="s">
        <v>41</v>
      </c>
      <c r="G3427" s="5">
        <v>60</v>
      </c>
      <c r="H3427" t="s">
        <v>139</v>
      </c>
      <c r="I3427" t="s">
        <v>65</v>
      </c>
      <c r="J3427" t="s">
        <v>44</v>
      </c>
      <c r="K3427" t="s">
        <v>45</v>
      </c>
      <c r="M3427" t="s">
        <v>5341</v>
      </c>
      <c r="N3427" s="6">
        <v>2024</v>
      </c>
      <c r="O3427" s="25"/>
      <c r="P3427" s="25"/>
      <c r="R3427" s="7">
        <v>64.581033000000005</v>
      </c>
      <c r="S3427" s="7">
        <v>39.857928000000001</v>
      </c>
      <c r="T3427" t="s">
        <v>46</v>
      </c>
      <c r="U3427" t="s">
        <v>44999</v>
      </c>
      <c r="W3427" t="s">
        <v>44999</v>
      </c>
      <c r="X3427" t="s">
        <v>43294</v>
      </c>
      <c r="Y3427" t="s">
        <v>36708</v>
      </c>
      <c r="Z3427" t="s">
        <v>36915</v>
      </c>
      <c r="AG3427" t="s">
        <v>45010</v>
      </c>
      <c r="AH3427" s="8" t="s">
        <v>45</v>
      </c>
      <c r="AI3427" t="s">
        <v>45011</v>
      </c>
      <c r="AJ3427" t="s">
        <v>45013</v>
      </c>
    </row>
    <row r="3428" spans="1:36" ht="17.25" hidden="1" customHeight="1" x14ac:dyDescent="0.2">
      <c r="A3428" s="4" t="s">
        <v>45065</v>
      </c>
      <c r="B3428" t="s">
        <v>43246</v>
      </c>
      <c r="C3428" t="s">
        <v>45066</v>
      </c>
      <c r="D3428" t="s">
        <v>45067</v>
      </c>
      <c r="E3428" t="s">
        <v>40</v>
      </c>
      <c r="F3428" t="s">
        <v>527</v>
      </c>
      <c r="G3428" s="5">
        <v>125</v>
      </c>
      <c r="H3428" t="s">
        <v>42</v>
      </c>
      <c r="I3428" t="s">
        <v>43</v>
      </c>
      <c r="J3428" t="s">
        <v>44</v>
      </c>
      <c r="N3428" s="24">
        <v>2020</v>
      </c>
      <c r="P3428" s="25"/>
      <c r="R3428" s="7">
        <v>55.518490999999997</v>
      </c>
      <c r="S3428" s="7">
        <v>37.579576000000003</v>
      </c>
      <c r="T3428" t="s">
        <v>46</v>
      </c>
      <c r="U3428" t="s">
        <v>43433</v>
      </c>
      <c r="W3428" t="s">
        <v>45068</v>
      </c>
      <c r="X3428" t="s">
        <v>43433</v>
      </c>
      <c r="Y3428" t="s">
        <v>36708</v>
      </c>
      <c r="Z3428" t="s">
        <v>36915</v>
      </c>
      <c r="AG3428" t="s">
        <v>45069</v>
      </c>
      <c r="AH3428" s="24">
        <v>1063486</v>
      </c>
      <c r="AI3428" t="s">
        <v>45070</v>
      </c>
      <c r="AJ3428" t="s">
        <v>45071</v>
      </c>
    </row>
    <row r="3429" spans="1:36" ht="17.25" hidden="1" customHeight="1" x14ac:dyDescent="0.2">
      <c r="A3429" s="4" t="s">
        <v>45073</v>
      </c>
      <c r="B3429" t="s">
        <v>43246</v>
      </c>
      <c r="C3429" t="s">
        <v>45074</v>
      </c>
      <c r="D3429" t="s">
        <v>45075</v>
      </c>
      <c r="E3429" t="s">
        <v>22410</v>
      </c>
      <c r="F3429" t="s">
        <v>527</v>
      </c>
      <c r="G3429" s="5">
        <v>126</v>
      </c>
      <c r="H3429" t="s">
        <v>486</v>
      </c>
      <c r="I3429" t="s">
        <v>240</v>
      </c>
      <c r="J3429" t="s">
        <v>44</v>
      </c>
      <c r="K3429" t="s">
        <v>45</v>
      </c>
      <c r="L3429" t="s">
        <v>45</v>
      </c>
      <c r="M3429" t="s">
        <v>559</v>
      </c>
      <c r="N3429" s="24">
        <v>2025</v>
      </c>
      <c r="P3429" s="25"/>
      <c r="R3429" s="7">
        <v>54.769112</v>
      </c>
      <c r="S3429" s="7">
        <v>32.143040999999997</v>
      </c>
      <c r="T3429" t="s">
        <v>46</v>
      </c>
      <c r="U3429" t="s">
        <v>45076</v>
      </c>
      <c r="X3429" t="s">
        <v>43674</v>
      </c>
      <c r="Y3429" t="s">
        <v>36708</v>
      </c>
      <c r="Z3429" t="s">
        <v>36915</v>
      </c>
      <c r="AG3429" t="s">
        <v>45078</v>
      </c>
      <c r="AH3429" s="8" t="s">
        <v>45</v>
      </c>
      <c r="AI3429" t="s">
        <v>45079</v>
      </c>
      <c r="AJ3429" t="s">
        <v>45082</v>
      </c>
    </row>
    <row r="3430" spans="1:36" ht="17.25" hidden="1" customHeight="1" x14ac:dyDescent="0.2">
      <c r="A3430" s="4" t="s">
        <v>45073</v>
      </c>
      <c r="B3430" t="s">
        <v>43246</v>
      </c>
      <c r="C3430" t="s">
        <v>45074</v>
      </c>
      <c r="D3430" t="s">
        <v>45075</v>
      </c>
      <c r="E3430" t="s">
        <v>43855</v>
      </c>
      <c r="F3430" t="s">
        <v>527</v>
      </c>
      <c r="G3430" s="5">
        <v>130</v>
      </c>
      <c r="H3430" t="s">
        <v>558</v>
      </c>
      <c r="I3430" t="s">
        <v>240</v>
      </c>
      <c r="J3430" t="s">
        <v>44</v>
      </c>
      <c r="K3430" t="s">
        <v>45</v>
      </c>
      <c r="L3430" t="s">
        <v>45</v>
      </c>
      <c r="M3430" t="s">
        <v>559</v>
      </c>
      <c r="N3430" s="24">
        <v>2024</v>
      </c>
      <c r="R3430" s="7">
        <v>54.769112</v>
      </c>
      <c r="S3430" s="7">
        <v>32.143040999999997</v>
      </c>
      <c r="T3430" t="s">
        <v>46</v>
      </c>
      <c r="U3430" t="s">
        <v>45076</v>
      </c>
      <c r="X3430" t="s">
        <v>43674</v>
      </c>
      <c r="Y3430" t="s">
        <v>36708</v>
      </c>
      <c r="Z3430" t="s">
        <v>36915</v>
      </c>
      <c r="AG3430" t="s">
        <v>45078</v>
      </c>
      <c r="AH3430" s="8" t="s">
        <v>45</v>
      </c>
      <c r="AI3430" t="s">
        <v>45079</v>
      </c>
      <c r="AJ3430" t="s">
        <v>45084</v>
      </c>
    </row>
    <row r="3431" spans="1:36" ht="17.25" hidden="1" customHeight="1" x14ac:dyDescent="0.2">
      <c r="A3431" s="4" t="s">
        <v>45104</v>
      </c>
      <c r="B3431" t="s">
        <v>43246</v>
      </c>
      <c r="C3431" t="s">
        <v>45105</v>
      </c>
      <c r="D3431" t="s">
        <v>45106</v>
      </c>
      <c r="E3431" t="s">
        <v>211</v>
      </c>
      <c r="F3431" t="s">
        <v>86</v>
      </c>
      <c r="G3431" s="5">
        <v>54</v>
      </c>
      <c r="H3431" t="s">
        <v>42</v>
      </c>
      <c r="I3431" t="s">
        <v>528</v>
      </c>
      <c r="J3431" t="s">
        <v>44</v>
      </c>
      <c r="N3431" s="6">
        <v>2019</v>
      </c>
      <c r="R3431" s="7">
        <v>59.695700000000002</v>
      </c>
      <c r="S3431" s="7">
        <v>56.674999999999997</v>
      </c>
      <c r="T3431" t="s">
        <v>46</v>
      </c>
      <c r="U3431" t="s">
        <v>45107</v>
      </c>
      <c r="X3431" t="s">
        <v>43415</v>
      </c>
      <c r="Y3431" t="s">
        <v>36708</v>
      </c>
      <c r="Z3431" t="s">
        <v>36915</v>
      </c>
      <c r="AD3431" t="s">
        <v>880</v>
      </c>
      <c r="AE3431" t="s">
        <v>4970</v>
      </c>
      <c r="AG3431" t="s">
        <v>45108</v>
      </c>
      <c r="AH3431" s="6">
        <v>1282720</v>
      </c>
      <c r="AI3431" t="s">
        <v>45109</v>
      </c>
      <c r="AJ3431" t="s">
        <v>45110</v>
      </c>
    </row>
    <row r="3432" spans="1:36" ht="17.25" hidden="1" customHeight="1" x14ac:dyDescent="0.2">
      <c r="A3432" s="4" t="s">
        <v>45177</v>
      </c>
      <c r="B3432" t="s">
        <v>43246</v>
      </c>
      <c r="C3432" t="s">
        <v>45178</v>
      </c>
      <c r="D3432" t="s">
        <v>45179</v>
      </c>
      <c r="E3432" t="s">
        <v>45188</v>
      </c>
      <c r="F3432" t="s">
        <v>86</v>
      </c>
      <c r="G3432" s="5">
        <v>190</v>
      </c>
      <c r="H3432" t="s">
        <v>558</v>
      </c>
      <c r="I3432" t="s">
        <v>240</v>
      </c>
      <c r="J3432" t="s">
        <v>44</v>
      </c>
      <c r="N3432" s="6">
        <v>2028</v>
      </c>
      <c r="R3432" s="7">
        <v>61.278578000000003</v>
      </c>
      <c r="S3432" s="7">
        <v>73.487226000000007</v>
      </c>
      <c r="T3432" t="s">
        <v>46</v>
      </c>
      <c r="U3432" t="s">
        <v>45180</v>
      </c>
      <c r="W3432" t="s">
        <v>45181</v>
      </c>
      <c r="X3432" t="s">
        <v>44491</v>
      </c>
      <c r="Y3432" t="s">
        <v>36708</v>
      </c>
      <c r="Z3432" t="s">
        <v>36915</v>
      </c>
      <c r="AG3432" t="s">
        <v>45182</v>
      </c>
      <c r="AH3432" s="27" t="s">
        <v>45</v>
      </c>
      <c r="AI3432" t="s">
        <v>45183</v>
      </c>
      <c r="AJ3432" t="s">
        <v>45189</v>
      </c>
    </row>
    <row r="3433" spans="1:36" ht="17.25" hidden="1" customHeight="1" x14ac:dyDescent="0.2">
      <c r="A3433" s="4" t="s">
        <v>45177</v>
      </c>
      <c r="B3433" t="s">
        <v>43246</v>
      </c>
      <c r="C3433" t="s">
        <v>45178</v>
      </c>
      <c r="D3433" t="s">
        <v>45179</v>
      </c>
      <c r="E3433" t="s">
        <v>45191</v>
      </c>
      <c r="F3433" t="s">
        <v>86</v>
      </c>
      <c r="G3433" s="5">
        <v>190</v>
      </c>
      <c r="H3433" t="s">
        <v>558</v>
      </c>
      <c r="I3433" t="s">
        <v>240</v>
      </c>
      <c r="J3433" t="s">
        <v>44</v>
      </c>
      <c r="N3433" s="6">
        <v>2025</v>
      </c>
      <c r="R3433" s="7">
        <v>61.278578000000003</v>
      </c>
      <c r="S3433" s="7">
        <v>73.487226000000007</v>
      </c>
      <c r="T3433" t="s">
        <v>46</v>
      </c>
      <c r="U3433" t="s">
        <v>45180</v>
      </c>
      <c r="W3433" t="s">
        <v>45181</v>
      </c>
      <c r="X3433" t="s">
        <v>44491</v>
      </c>
      <c r="Y3433" t="s">
        <v>36708</v>
      </c>
      <c r="Z3433" t="s">
        <v>36915</v>
      </c>
      <c r="AG3433" t="s">
        <v>45182</v>
      </c>
      <c r="AH3433" s="27" t="s">
        <v>45</v>
      </c>
      <c r="AI3433" t="s">
        <v>45183</v>
      </c>
      <c r="AJ3433" t="s">
        <v>45192</v>
      </c>
    </row>
    <row r="3434" spans="1:36" ht="17.25" hidden="1" customHeight="1" x14ac:dyDescent="0.2">
      <c r="A3434" s="4" t="s">
        <v>45219</v>
      </c>
      <c r="B3434" t="s">
        <v>43246</v>
      </c>
      <c r="C3434" t="s">
        <v>45220</v>
      </c>
      <c r="D3434" t="s">
        <v>45221</v>
      </c>
      <c r="E3434" t="s">
        <v>40</v>
      </c>
      <c r="F3434" t="s">
        <v>86</v>
      </c>
      <c r="G3434" s="5">
        <v>80</v>
      </c>
      <c r="H3434" t="s">
        <v>42</v>
      </c>
      <c r="I3434" t="s">
        <v>240</v>
      </c>
      <c r="J3434" t="s">
        <v>44</v>
      </c>
      <c r="N3434" s="6">
        <v>2021</v>
      </c>
      <c r="R3434" s="7">
        <v>51.513019999999997</v>
      </c>
      <c r="S3434" s="7">
        <v>128.180306</v>
      </c>
      <c r="T3434" t="s">
        <v>46</v>
      </c>
      <c r="U3434" t="s">
        <v>45222</v>
      </c>
      <c r="X3434" t="s">
        <v>43735</v>
      </c>
      <c r="Y3434" t="s">
        <v>36708</v>
      </c>
      <c r="Z3434" t="s">
        <v>36915</v>
      </c>
      <c r="AC3434" t="s">
        <v>45223</v>
      </c>
      <c r="AD3434" t="s">
        <v>880</v>
      </c>
      <c r="AE3434" t="s">
        <v>881</v>
      </c>
      <c r="AG3434" t="s">
        <v>45224</v>
      </c>
      <c r="AH3434" s="6">
        <v>1305934</v>
      </c>
      <c r="AI3434" t="s">
        <v>45225</v>
      </c>
      <c r="AJ3434" t="s">
        <v>45226</v>
      </c>
    </row>
    <row r="3435" spans="1:36" ht="17.25" hidden="1" customHeight="1" x14ac:dyDescent="0.2">
      <c r="A3435" s="4" t="s">
        <v>45219</v>
      </c>
      <c r="B3435" t="s">
        <v>43246</v>
      </c>
      <c r="C3435" t="s">
        <v>45220</v>
      </c>
      <c r="D3435" t="s">
        <v>45221</v>
      </c>
      <c r="E3435" t="s">
        <v>56</v>
      </c>
      <c r="F3435" t="s">
        <v>86</v>
      </c>
      <c r="G3435" s="5">
        <v>80</v>
      </c>
      <c r="H3435" t="s">
        <v>42</v>
      </c>
      <c r="I3435" t="s">
        <v>240</v>
      </c>
      <c r="J3435" t="s">
        <v>44</v>
      </c>
      <c r="N3435" s="24">
        <v>2021</v>
      </c>
      <c r="R3435" s="7">
        <v>51.513019999999997</v>
      </c>
      <c r="S3435" s="7">
        <v>128.180306</v>
      </c>
      <c r="T3435" t="s">
        <v>46</v>
      </c>
      <c r="U3435" t="s">
        <v>45222</v>
      </c>
      <c r="X3435" t="s">
        <v>43735</v>
      </c>
      <c r="Y3435" t="s">
        <v>36708</v>
      </c>
      <c r="Z3435" t="s">
        <v>36915</v>
      </c>
      <c r="AC3435" t="s">
        <v>45223</v>
      </c>
      <c r="AD3435" t="s">
        <v>880</v>
      </c>
      <c r="AE3435" t="s">
        <v>881</v>
      </c>
      <c r="AG3435" t="s">
        <v>45224</v>
      </c>
      <c r="AH3435" s="24">
        <v>1305935</v>
      </c>
      <c r="AI3435" t="s">
        <v>45225</v>
      </c>
      <c r="AJ3435" t="s">
        <v>45227</v>
      </c>
    </row>
    <row r="3436" spans="1:36" ht="17.25" hidden="1" customHeight="1" x14ac:dyDescent="0.2">
      <c r="A3436" s="4" t="s">
        <v>45238</v>
      </c>
      <c r="B3436" t="s">
        <v>43246</v>
      </c>
      <c r="C3436" t="s">
        <v>45239</v>
      </c>
      <c r="D3436" t="s">
        <v>45240</v>
      </c>
      <c r="E3436" t="s">
        <v>40</v>
      </c>
      <c r="F3436" t="s">
        <v>86</v>
      </c>
      <c r="G3436" s="5">
        <v>80</v>
      </c>
      <c r="H3436" t="s">
        <v>42</v>
      </c>
      <c r="I3436" t="s">
        <v>65</v>
      </c>
      <c r="J3436" t="s">
        <v>559</v>
      </c>
      <c r="N3436" s="6">
        <v>2018</v>
      </c>
      <c r="R3436" s="7">
        <v>55.094567499999997</v>
      </c>
      <c r="S3436" s="7">
        <v>21.801229899999999</v>
      </c>
      <c r="T3436" t="s">
        <v>46</v>
      </c>
      <c r="U3436" t="s">
        <v>45058</v>
      </c>
      <c r="X3436" t="s">
        <v>43862</v>
      </c>
      <c r="Y3436" t="s">
        <v>36708</v>
      </c>
      <c r="Z3436" t="s">
        <v>36915</v>
      </c>
      <c r="AG3436" t="s">
        <v>45241</v>
      </c>
      <c r="AH3436" s="6">
        <v>1278510</v>
      </c>
      <c r="AI3436" t="s">
        <v>45242</v>
      </c>
      <c r="AJ3436" t="s">
        <v>45243</v>
      </c>
    </row>
    <row r="3437" spans="1:36" ht="17.25" hidden="1" customHeight="1" x14ac:dyDescent="0.2">
      <c r="A3437" s="4" t="s">
        <v>45238</v>
      </c>
      <c r="B3437" t="s">
        <v>43246</v>
      </c>
      <c r="C3437" t="s">
        <v>45239</v>
      </c>
      <c r="D3437" t="s">
        <v>45240</v>
      </c>
      <c r="E3437" t="s">
        <v>56</v>
      </c>
      <c r="F3437" t="s">
        <v>86</v>
      </c>
      <c r="G3437" s="5">
        <v>80</v>
      </c>
      <c r="H3437" t="s">
        <v>42</v>
      </c>
      <c r="I3437" t="s">
        <v>65</v>
      </c>
      <c r="J3437" t="s">
        <v>559</v>
      </c>
      <c r="N3437" s="6">
        <v>2018</v>
      </c>
      <c r="R3437" s="7">
        <v>55.094567499999997</v>
      </c>
      <c r="S3437" s="7">
        <v>21.801229899999999</v>
      </c>
      <c r="T3437" t="s">
        <v>46</v>
      </c>
      <c r="U3437" t="s">
        <v>45058</v>
      </c>
      <c r="X3437" t="s">
        <v>43862</v>
      </c>
      <c r="Y3437" t="s">
        <v>36708</v>
      </c>
      <c r="Z3437" t="s">
        <v>36915</v>
      </c>
      <c r="AG3437" t="s">
        <v>45241</v>
      </c>
      <c r="AH3437" s="6">
        <v>1278511</v>
      </c>
      <c r="AI3437" t="s">
        <v>45242</v>
      </c>
      <c r="AJ3437" t="s">
        <v>45244</v>
      </c>
    </row>
    <row r="3438" spans="1:36" ht="17.25" hidden="1" customHeight="1" x14ac:dyDescent="0.2">
      <c r="A3438" s="4" t="s">
        <v>45245</v>
      </c>
      <c r="B3438" t="s">
        <v>43246</v>
      </c>
      <c r="C3438" t="s">
        <v>45246</v>
      </c>
      <c r="D3438" t="s">
        <v>45247</v>
      </c>
      <c r="E3438" t="s">
        <v>44187</v>
      </c>
      <c r="F3438" t="s">
        <v>527</v>
      </c>
      <c r="G3438" s="5">
        <v>130</v>
      </c>
      <c r="H3438" t="s">
        <v>558</v>
      </c>
      <c r="I3438" t="s">
        <v>240</v>
      </c>
      <c r="J3438" t="s">
        <v>44</v>
      </c>
      <c r="K3438" t="s">
        <v>45</v>
      </c>
      <c r="L3438" t="s">
        <v>45</v>
      </c>
      <c r="M3438" t="s">
        <v>559</v>
      </c>
      <c r="N3438" s="6">
        <v>2025</v>
      </c>
      <c r="R3438" s="7">
        <v>52.751747000000002</v>
      </c>
      <c r="S3438" s="7">
        <v>41.476238000000002</v>
      </c>
      <c r="T3438" t="s">
        <v>46</v>
      </c>
      <c r="U3438" t="s">
        <v>45248</v>
      </c>
      <c r="X3438" t="s">
        <v>44139</v>
      </c>
      <c r="Y3438" t="s">
        <v>36708</v>
      </c>
      <c r="Z3438" t="s">
        <v>36915</v>
      </c>
      <c r="AA3438" t="s">
        <v>45249</v>
      </c>
      <c r="AG3438" t="s">
        <v>45250</v>
      </c>
      <c r="AH3438" s="27"/>
      <c r="AI3438" t="s">
        <v>45251</v>
      </c>
      <c r="AJ3438" t="s">
        <v>45254</v>
      </c>
    </row>
    <row r="3439" spans="1:36" ht="17.25" hidden="1" customHeight="1" x14ac:dyDescent="0.2">
      <c r="A3439" s="4" t="s">
        <v>45269</v>
      </c>
      <c r="B3439" t="s">
        <v>43246</v>
      </c>
      <c r="C3439" t="s">
        <v>45270</v>
      </c>
      <c r="D3439" t="s">
        <v>45271</v>
      </c>
      <c r="E3439" t="s">
        <v>45272</v>
      </c>
      <c r="F3439" t="s">
        <v>86</v>
      </c>
      <c r="G3439" s="5">
        <v>54</v>
      </c>
      <c r="H3439" t="s">
        <v>42</v>
      </c>
      <c r="I3439" t="s">
        <v>528</v>
      </c>
      <c r="J3439" t="s">
        <v>44</v>
      </c>
      <c r="N3439" s="24">
        <v>2016</v>
      </c>
      <c r="O3439" s="25"/>
      <c r="P3439" s="25"/>
      <c r="R3439" s="7">
        <v>59.604802999999997</v>
      </c>
      <c r="S3439" s="7">
        <v>33.485647</v>
      </c>
      <c r="T3439" t="s">
        <v>46</v>
      </c>
      <c r="U3439" t="s">
        <v>45273</v>
      </c>
      <c r="X3439" t="s">
        <v>44016</v>
      </c>
      <c r="Y3439" t="s">
        <v>36708</v>
      </c>
      <c r="Z3439" t="s">
        <v>36915</v>
      </c>
      <c r="AD3439" t="s">
        <v>880</v>
      </c>
      <c r="AE3439" t="s">
        <v>131</v>
      </c>
      <c r="AG3439" t="s">
        <v>45274</v>
      </c>
      <c r="AH3439" s="24">
        <v>1252617</v>
      </c>
      <c r="AI3439" t="s">
        <v>45275</v>
      </c>
      <c r="AJ3439" t="s">
        <v>45276</v>
      </c>
    </row>
    <row r="3440" spans="1:36" ht="17.25" hidden="1" customHeight="1" x14ac:dyDescent="0.2">
      <c r="A3440" s="4" t="s">
        <v>45304</v>
      </c>
      <c r="B3440" t="s">
        <v>43246</v>
      </c>
      <c r="C3440" t="s">
        <v>45305</v>
      </c>
      <c r="D3440" t="s">
        <v>45306</v>
      </c>
      <c r="E3440" t="s">
        <v>40</v>
      </c>
      <c r="F3440" t="s">
        <v>86</v>
      </c>
      <c r="G3440" s="5">
        <v>206.8</v>
      </c>
      <c r="H3440" t="s">
        <v>42</v>
      </c>
      <c r="I3440" t="s">
        <v>528</v>
      </c>
      <c r="J3440" t="s">
        <v>44</v>
      </c>
      <c r="K3440" t="s">
        <v>559</v>
      </c>
      <c r="L3440" t="s">
        <v>559</v>
      </c>
      <c r="M3440" t="s">
        <v>559</v>
      </c>
      <c r="N3440" s="6">
        <v>2023</v>
      </c>
      <c r="P3440" s="25"/>
      <c r="Q3440" t="s">
        <v>45307</v>
      </c>
      <c r="R3440" s="7">
        <v>54.961730000000003</v>
      </c>
      <c r="S3440" s="7">
        <v>61.184220000000003</v>
      </c>
      <c r="T3440" t="s">
        <v>46</v>
      </c>
      <c r="U3440" t="s">
        <v>45308</v>
      </c>
      <c r="W3440" t="s">
        <v>45309</v>
      </c>
      <c r="X3440" t="s">
        <v>43596</v>
      </c>
      <c r="Y3440" t="s">
        <v>36708</v>
      </c>
      <c r="Z3440" t="s">
        <v>36915</v>
      </c>
      <c r="AD3440" t="s">
        <v>880</v>
      </c>
      <c r="AE3440" t="s">
        <v>1546</v>
      </c>
      <c r="AF3440" t="s">
        <v>1869</v>
      </c>
      <c r="AG3440" t="s">
        <v>45</v>
      </c>
      <c r="AI3440" t="s">
        <v>45310</v>
      </c>
      <c r="AJ3440" t="s">
        <v>45311</v>
      </c>
    </row>
    <row r="3441" spans="1:36" ht="17.25" hidden="1" customHeight="1" x14ac:dyDescent="0.2">
      <c r="A3441" s="4" t="s">
        <v>45355</v>
      </c>
      <c r="B3441" t="s">
        <v>43246</v>
      </c>
      <c r="C3441" t="s">
        <v>45356</v>
      </c>
      <c r="D3441" t="s">
        <v>45357</v>
      </c>
      <c r="E3441" t="s">
        <v>40</v>
      </c>
      <c r="F3441" t="s">
        <v>86</v>
      </c>
      <c r="G3441" s="5">
        <v>225</v>
      </c>
      <c r="H3441" t="s">
        <v>139</v>
      </c>
      <c r="I3441" t="s">
        <v>43</v>
      </c>
      <c r="J3441" t="s">
        <v>45</v>
      </c>
      <c r="K3441" t="s">
        <v>45</v>
      </c>
      <c r="L3441" t="s">
        <v>45</v>
      </c>
      <c r="M3441" t="s">
        <v>559</v>
      </c>
      <c r="N3441" s="6">
        <v>2023</v>
      </c>
      <c r="R3441" s="7">
        <v>45.062188999999996</v>
      </c>
      <c r="S3441" s="7">
        <v>37.862828999999998</v>
      </c>
      <c r="T3441" t="s">
        <v>46</v>
      </c>
      <c r="U3441" t="s">
        <v>45358</v>
      </c>
      <c r="W3441" t="s">
        <v>45359</v>
      </c>
      <c r="X3441" t="s">
        <v>43250</v>
      </c>
      <c r="Y3441" t="s">
        <v>36708</v>
      </c>
      <c r="Z3441" t="s">
        <v>36915</v>
      </c>
      <c r="AG3441" t="s">
        <v>45360</v>
      </c>
      <c r="AH3441" s="6">
        <v>1274208</v>
      </c>
      <c r="AI3441" t="s">
        <v>45361</v>
      </c>
      <c r="AJ3441" t="s">
        <v>45362</v>
      </c>
    </row>
    <row r="3442" spans="1:36" ht="17.25" hidden="1" customHeight="1" x14ac:dyDescent="0.2">
      <c r="A3442" s="4" t="s">
        <v>45355</v>
      </c>
      <c r="B3442" t="s">
        <v>43246</v>
      </c>
      <c r="C3442" t="s">
        <v>45356</v>
      </c>
      <c r="D3442" t="s">
        <v>45357</v>
      </c>
      <c r="E3442" t="s">
        <v>56</v>
      </c>
      <c r="F3442" t="s">
        <v>86</v>
      </c>
      <c r="G3442" s="5">
        <v>225</v>
      </c>
      <c r="H3442" t="s">
        <v>139</v>
      </c>
      <c r="I3442" t="s">
        <v>43</v>
      </c>
      <c r="J3442" t="s">
        <v>45</v>
      </c>
      <c r="K3442" t="s">
        <v>45</v>
      </c>
      <c r="L3442" t="s">
        <v>45</v>
      </c>
      <c r="M3442" t="s">
        <v>559</v>
      </c>
      <c r="N3442" s="24">
        <v>2023</v>
      </c>
      <c r="R3442" s="7">
        <v>45.062188999999996</v>
      </c>
      <c r="S3442" s="7">
        <v>37.862828999999998</v>
      </c>
      <c r="T3442" t="s">
        <v>46</v>
      </c>
      <c r="U3442" t="s">
        <v>45358</v>
      </c>
      <c r="W3442" t="s">
        <v>45359</v>
      </c>
      <c r="X3442" t="s">
        <v>43250</v>
      </c>
      <c r="Y3442" t="s">
        <v>36708</v>
      </c>
      <c r="Z3442" t="s">
        <v>36915</v>
      </c>
      <c r="AG3442" t="s">
        <v>45360</v>
      </c>
      <c r="AH3442" s="24">
        <v>1274209</v>
      </c>
      <c r="AI3442" t="s">
        <v>45361</v>
      </c>
      <c r="AJ3442" t="s">
        <v>45363</v>
      </c>
    </row>
    <row r="3443" spans="1:36" ht="17.25" hidden="1" customHeight="1" x14ac:dyDescent="0.2">
      <c r="A3443" s="4" t="s">
        <v>45355</v>
      </c>
      <c r="B3443" t="s">
        <v>43246</v>
      </c>
      <c r="C3443" t="s">
        <v>45356</v>
      </c>
      <c r="D3443" t="s">
        <v>45357</v>
      </c>
      <c r="E3443" t="s">
        <v>58</v>
      </c>
      <c r="F3443" t="s">
        <v>86</v>
      </c>
      <c r="G3443" s="5">
        <v>110</v>
      </c>
      <c r="H3443" t="s">
        <v>139</v>
      </c>
      <c r="I3443" t="s">
        <v>65</v>
      </c>
      <c r="J3443" t="s">
        <v>559</v>
      </c>
      <c r="K3443" t="s">
        <v>45</v>
      </c>
      <c r="L3443" t="s">
        <v>45</v>
      </c>
      <c r="M3443" t="s">
        <v>559</v>
      </c>
      <c r="N3443" s="6">
        <v>2023</v>
      </c>
      <c r="R3443" s="7">
        <v>45.062188999999996</v>
      </c>
      <c r="S3443" s="7">
        <v>37.862828999999998</v>
      </c>
      <c r="T3443" t="s">
        <v>46</v>
      </c>
      <c r="U3443" t="s">
        <v>45358</v>
      </c>
      <c r="W3443" t="s">
        <v>45359</v>
      </c>
      <c r="X3443" t="s">
        <v>43250</v>
      </c>
      <c r="Y3443" t="s">
        <v>36708</v>
      </c>
      <c r="Z3443" t="s">
        <v>36915</v>
      </c>
      <c r="AG3443" t="s">
        <v>45360</v>
      </c>
      <c r="AH3443" s="6">
        <v>1148412</v>
      </c>
      <c r="AI3443" t="s">
        <v>45361</v>
      </c>
      <c r="AJ3443" t="s">
        <v>45364</v>
      </c>
    </row>
    <row r="3444" spans="1:36" ht="17.25" hidden="1" customHeight="1" x14ac:dyDescent="0.2">
      <c r="A3444" s="4" t="s">
        <v>45365</v>
      </c>
      <c r="B3444" t="s">
        <v>43246</v>
      </c>
      <c r="C3444" t="s">
        <v>45366</v>
      </c>
      <c r="D3444" t="s">
        <v>45367</v>
      </c>
      <c r="E3444" t="s">
        <v>565</v>
      </c>
      <c r="F3444" t="s">
        <v>86</v>
      </c>
      <c r="G3444" s="5">
        <v>61</v>
      </c>
      <c r="H3444" t="s">
        <v>42</v>
      </c>
      <c r="I3444" t="s">
        <v>43</v>
      </c>
      <c r="J3444" t="s">
        <v>44</v>
      </c>
      <c r="N3444" s="24">
        <v>2015</v>
      </c>
      <c r="R3444" s="7">
        <v>54.789600999999998</v>
      </c>
      <c r="S3444" s="7">
        <v>56.119897999999999</v>
      </c>
      <c r="T3444" t="s">
        <v>46</v>
      </c>
      <c r="U3444" t="s">
        <v>45368</v>
      </c>
      <c r="X3444" t="s">
        <v>43913</v>
      </c>
      <c r="Y3444" t="s">
        <v>36708</v>
      </c>
      <c r="Z3444" t="s">
        <v>36915</v>
      </c>
      <c r="AA3444" t="s">
        <v>45369</v>
      </c>
      <c r="AG3444" t="s">
        <v>45370</v>
      </c>
      <c r="AH3444" s="8" t="s">
        <v>45377</v>
      </c>
      <c r="AI3444" t="s">
        <v>45371</v>
      </c>
      <c r="AJ3444" t="s">
        <v>45378</v>
      </c>
    </row>
    <row r="3445" spans="1:36" ht="17.25" hidden="1" customHeight="1" x14ac:dyDescent="0.2">
      <c r="A3445" s="4" t="s">
        <v>45431</v>
      </c>
      <c r="B3445" t="s">
        <v>43246</v>
      </c>
      <c r="C3445" t="s">
        <v>45432</v>
      </c>
      <c r="D3445" t="s">
        <v>45433</v>
      </c>
      <c r="E3445" t="s">
        <v>40</v>
      </c>
      <c r="F3445" t="s">
        <v>86</v>
      </c>
      <c r="G3445" s="5">
        <v>77.400000000000006</v>
      </c>
      <c r="H3445" t="s">
        <v>42</v>
      </c>
      <c r="I3445" t="s">
        <v>528</v>
      </c>
      <c r="J3445" t="s">
        <v>559</v>
      </c>
      <c r="N3445" s="24">
        <v>2018</v>
      </c>
      <c r="R3445" s="7">
        <v>53.226275898873297</v>
      </c>
      <c r="S3445" s="7">
        <v>60.944767086664001</v>
      </c>
      <c r="T3445" t="s">
        <v>504</v>
      </c>
      <c r="U3445" t="s">
        <v>44291</v>
      </c>
      <c r="X3445" t="s">
        <v>43596</v>
      </c>
      <c r="Y3445" t="s">
        <v>36708</v>
      </c>
      <c r="Z3445" t="s">
        <v>36915</v>
      </c>
      <c r="AI3445" t="s">
        <v>45434</v>
      </c>
      <c r="AJ3445" t="s">
        <v>45435</v>
      </c>
    </row>
    <row r="3446" spans="1:36" ht="17.25" hidden="1" customHeight="1" x14ac:dyDescent="0.2">
      <c r="A3446" s="4" t="s">
        <v>45445</v>
      </c>
      <c r="B3446" t="s">
        <v>43246</v>
      </c>
      <c r="C3446" t="s">
        <v>45446</v>
      </c>
      <c r="D3446" t="s">
        <v>45447</v>
      </c>
      <c r="E3446" t="s">
        <v>4762</v>
      </c>
      <c r="F3446" t="s">
        <v>527</v>
      </c>
      <c r="G3446" s="5">
        <v>447</v>
      </c>
      <c r="H3446" t="s">
        <v>42</v>
      </c>
      <c r="I3446" t="s">
        <v>43</v>
      </c>
      <c r="J3446" t="s">
        <v>44</v>
      </c>
      <c r="N3446" s="6">
        <v>2016</v>
      </c>
      <c r="R3446" s="7">
        <v>57.355600000000003</v>
      </c>
      <c r="S3446" s="7">
        <v>59.960299999999997</v>
      </c>
      <c r="T3446" t="s">
        <v>46</v>
      </c>
      <c r="U3446" t="s">
        <v>45448</v>
      </c>
      <c r="X3446" t="s">
        <v>43263</v>
      </c>
      <c r="Y3446" t="s">
        <v>36708</v>
      </c>
      <c r="Z3446" t="s">
        <v>36915</v>
      </c>
      <c r="AA3446" t="s">
        <v>45449</v>
      </c>
      <c r="AG3446" t="s">
        <v>45450</v>
      </c>
      <c r="AH3446" s="27"/>
      <c r="AI3446" t="s">
        <v>45451</v>
      </c>
      <c r="AJ3446" t="s">
        <v>45454</v>
      </c>
    </row>
    <row r="3447" spans="1:36" ht="17.25" hidden="1" customHeight="1" x14ac:dyDescent="0.2">
      <c r="A3447" s="4" t="s">
        <v>45456</v>
      </c>
      <c r="B3447" t="s">
        <v>43246</v>
      </c>
      <c r="C3447" t="s">
        <v>45457</v>
      </c>
      <c r="D3447" t="s">
        <v>45458</v>
      </c>
      <c r="E3447" t="s">
        <v>565</v>
      </c>
      <c r="F3447" t="s">
        <v>527</v>
      </c>
      <c r="G3447" s="5">
        <v>236</v>
      </c>
      <c r="H3447" t="s">
        <v>42</v>
      </c>
      <c r="I3447" t="s">
        <v>43</v>
      </c>
      <c r="J3447" t="s">
        <v>44</v>
      </c>
      <c r="N3447" s="6">
        <v>2014</v>
      </c>
      <c r="R3447" s="7">
        <v>56.144799999999996</v>
      </c>
      <c r="S3447" s="7">
        <v>40.454599999999999</v>
      </c>
      <c r="T3447" t="s">
        <v>46</v>
      </c>
      <c r="U3447" t="s">
        <v>45459</v>
      </c>
      <c r="X3447" t="s">
        <v>45459</v>
      </c>
      <c r="Y3447" t="s">
        <v>36708</v>
      </c>
      <c r="Z3447" t="s">
        <v>36915</v>
      </c>
      <c r="AA3447" t="s">
        <v>45460</v>
      </c>
      <c r="AG3447" t="s">
        <v>45461</v>
      </c>
      <c r="AH3447" s="27" t="s">
        <v>45467</v>
      </c>
      <c r="AI3447" t="s">
        <v>45462</v>
      </c>
      <c r="AJ3447" t="s">
        <v>45468</v>
      </c>
    </row>
    <row r="3448" spans="1:36" ht="17.25" hidden="1" customHeight="1" x14ac:dyDescent="0.2">
      <c r="A3448" s="4" t="s">
        <v>45469</v>
      </c>
      <c r="B3448" t="s">
        <v>43246</v>
      </c>
      <c r="C3448" t="s">
        <v>45470</v>
      </c>
      <c r="D3448" t="s">
        <v>45471</v>
      </c>
      <c r="E3448" t="s">
        <v>28163</v>
      </c>
      <c r="F3448" t="s">
        <v>86</v>
      </c>
      <c r="G3448" s="5">
        <v>120</v>
      </c>
      <c r="H3448" t="s">
        <v>139</v>
      </c>
      <c r="I3448" t="s">
        <v>240</v>
      </c>
      <c r="J3448" t="s">
        <v>44</v>
      </c>
      <c r="K3448" t="s">
        <v>45</v>
      </c>
      <c r="L3448" t="s">
        <v>45</v>
      </c>
      <c r="M3448" t="s">
        <v>5341</v>
      </c>
      <c r="N3448" s="6">
        <v>2023</v>
      </c>
      <c r="R3448" s="7">
        <v>43.100866000000003</v>
      </c>
      <c r="S3448" s="7">
        <v>131.972542</v>
      </c>
      <c r="T3448" t="s">
        <v>46</v>
      </c>
      <c r="U3448" t="s">
        <v>45472</v>
      </c>
      <c r="X3448" t="s">
        <v>43314</v>
      </c>
      <c r="Y3448" t="s">
        <v>36708</v>
      </c>
      <c r="Z3448" t="s">
        <v>36915</v>
      </c>
      <c r="AA3448" t="s">
        <v>45473</v>
      </c>
      <c r="AG3448" t="s">
        <v>45474</v>
      </c>
      <c r="AH3448" s="27" t="s">
        <v>45</v>
      </c>
      <c r="AI3448" t="s">
        <v>45475</v>
      </c>
      <c r="AJ3448" t="s">
        <v>45477</v>
      </c>
    </row>
    <row r="3449" spans="1:36" ht="17.25" hidden="1" customHeight="1" x14ac:dyDescent="0.2">
      <c r="A3449" s="4" t="s">
        <v>45469</v>
      </c>
      <c r="B3449" t="s">
        <v>43246</v>
      </c>
      <c r="C3449" t="s">
        <v>45470</v>
      </c>
      <c r="D3449" t="s">
        <v>45471</v>
      </c>
      <c r="E3449" t="s">
        <v>22410</v>
      </c>
      <c r="F3449" t="s">
        <v>86</v>
      </c>
      <c r="G3449" s="5">
        <v>120</v>
      </c>
      <c r="H3449" t="s">
        <v>558</v>
      </c>
      <c r="I3449" t="s">
        <v>240</v>
      </c>
      <c r="J3449" t="s">
        <v>44</v>
      </c>
      <c r="K3449" t="s">
        <v>45</v>
      </c>
      <c r="L3449" t="s">
        <v>45</v>
      </c>
      <c r="M3449" t="s">
        <v>5341</v>
      </c>
      <c r="N3449" s="6">
        <v>2027</v>
      </c>
      <c r="R3449" s="7">
        <v>43.100866000000003</v>
      </c>
      <c r="S3449" s="7">
        <v>131.972542</v>
      </c>
      <c r="T3449" t="s">
        <v>46</v>
      </c>
      <c r="U3449" t="s">
        <v>45472</v>
      </c>
      <c r="X3449" t="s">
        <v>43314</v>
      </c>
      <c r="Y3449" t="s">
        <v>36708</v>
      </c>
      <c r="Z3449" t="s">
        <v>36915</v>
      </c>
      <c r="AA3449" t="s">
        <v>45473</v>
      </c>
      <c r="AG3449" t="s">
        <v>45474</v>
      </c>
      <c r="AH3449" s="8" t="s">
        <v>45</v>
      </c>
      <c r="AI3449" t="s">
        <v>45475</v>
      </c>
      <c r="AJ3449" t="s">
        <v>45479</v>
      </c>
    </row>
    <row r="3450" spans="1:36" ht="17.25" hidden="1" customHeight="1" x14ac:dyDescent="0.2">
      <c r="A3450" s="4" t="s">
        <v>45469</v>
      </c>
      <c r="B3450" t="s">
        <v>43246</v>
      </c>
      <c r="C3450" t="s">
        <v>45470</v>
      </c>
      <c r="D3450" t="s">
        <v>45471</v>
      </c>
      <c r="E3450" t="s">
        <v>43855</v>
      </c>
      <c r="F3450" t="s">
        <v>86</v>
      </c>
      <c r="G3450" s="5">
        <v>120</v>
      </c>
      <c r="H3450" t="s">
        <v>558</v>
      </c>
      <c r="I3450" t="s">
        <v>240</v>
      </c>
      <c r="J3450" t="s">
        <v>44</v>
      </c>
      <c r="K3450" t="s">
        <v>45</v>
      </c>
      <c r="L3450" t="s">
        <v>45</v>
      </c>
      <c r="M3450" t="s">
        <v>5341</v>
      </c>
      <c r="N3450" s="24">
        <v>2027</v>
      </c>
      <c r="P3450" s="25"/>
      <c r="R3450" s="7">
        <v>43.100866000000003</v>
      </c>
      <c r="S3450" s="7">
        <v>131.972542</v>
      </c>
      <c r="T3450" t="s">
        <v>46</v>
      </c>
      <c r="U3450" t="s">
        <v>45472</v>
      </c>
      <c r="X3450" t="s">
        <v>43314</v>
      </c>
      <c r="Y3450" t="s">
        <v>36708</v>
      </c>
      <c r="Z3450" t="s">
        <v>36915</v>
      </c>
      <c r="AA3450" t="s">
        <v>45473</v>
      </c>
      <c r="AG3450" t="s">
        <v>45474</v>
      </c>
      <c r="AH3450" s="8" t="s">
        <v>45</v>
      </c>
      <c r="AI3450" t="s">
        <v>45475</v>
      </c>
      <c r="AJ3450" t="s">
        <v>45481</v>
      </c>
    </row>
    <row r="3451" spans="1:36" ht="17.25" hidden="1" customHeight="1" x14ac:dyDescent="0.2">
      <c r="A3451" s="4" t="s">
        <v>45469</v>
      </c>
      <c r="B3451" t="s">
        <v>43246</v>
      </c>
      <c r="C3451" t="s">
        <v>45470</v>
      </c>
      <c r="D3451" t="s">
        <v>45471</v>
      </c>
      <c r="E3451" t="s">
        <v>191</v>
      </c>
      <c r="F3451" t="s">
        <v>86</v>
      </c>
      <c r="G3451" s="5">
        <v>109</v>
      </c>
      <c r="H3451" t="s">
        <v>42</v>
      </c>
      <c r="I3451" t="s">
        <v>240</v>
      </c>
      <c r="J3451" t="s">
        <v>44</v>
      </c>
      <c r="K3451" t="s">
        <v>45</v>
      </c>
      <c r="L3451" t="s">
        <v>45</v>
      </c>
      <c r="M3451" t="s">
        <v>2514</v>
      </c>
      <c r="N3451" s="24">
        <v>2022</v>
      </c>
      <c r="P3451" s="25"/>
      <c r="R3451" s="7">
        <v>43.100866000000003</v>
      </c>
      <c r="S3451" s="7">
        <v>131.972542</v>
      </c>
      <c r="T3451" t="s">
        <v>46</v>
      </c>
      <c r="U3451" t="s">
        <v>45472</v>
      </c>
      <c r="X3451" t="s">
        <v>43314</v>
      </c>
      <c r="Y3451" t="s">
        <v>36708</v>
      </c>
      <c r="Z3451" t="s">
        <v>36915</v>
      </c>
      <c r="AA3451" t="s">
        <v>45473</v>
      </c>
      <c r="AG3451" t="s">
        <v>45474</v>
      </c>
      <c r="AH3451" s="8" t="s">
        <v>45</v>
      </c>
      <c r="AI3451" t="s">
        <v>45475</v>
      </c>
      <c r="AJ3451" t="s">
        <v>45482</v>
      </c>
    </row>
    <row r="3452" spans="1:36" ht="17.25" hidden="1" customHeight="1" x14ac:dyDescent="0.2">
      <c r="A3452" s="4" t="s">
        <v>45469</v>
      </c>
      <c r="B3452" t="s">
        <v>43246</v>
      </c>
      <c r="C3452" t="s">
        <v>45470</v>
      </c>
      <c r="D3452" t="s">
        <v>45471</v>
      </c>
      <c r="E3452" t="s">
        <v>335</v>
      </c>
      <c r="F3452" t="s">
        <v>86</v>
      </c>
      <c r="G3452" s="5">
        <v>50</v>
      </c>
      <c r="H3452" t="s">
        <v>42</v>
      </c>
      <c r="I3452" t="s">
        <v>240</v>
      </c>
      <c r="J3452" t="s">
        <v>44</v>
      </c>
      <c r="K3452" t="s">
        <v>45</v>
      </c>
      <c r="L3452" t="s">
        <v>45</v>
      </c>
      <c r="M3452" t="s">
        <v>2514</v>
      </c>
      <c r="N3452" s="6">
        <v>2022</v>
      </c>
      <c r="R3452" s="7">
        <v>43.100866000000003</v>
      </c>
      <c r="S3452" s="7">
        <v>131.972542</v>
      </c>
      <c r="T3452" t="s">
        <v>46</v>
      </c>
      <c r="U3452" t="s">
        <v>45472</v>
      </c>
      <c r="X3452" t="s">
        <v>43314</v>
      </c>
      <c r="Y3452" t="s">
        <v>36708</v>
      </c>
      <c r="Z3452" t="s">
        <v>36915</v>
      </c>
      <c r="AA3452" t="s">
        <v>45473</v>
      </c>
      <c r="AG3452" t="s">
        <v>45474</v>
      </c>
      <c r="AH3452" s="27" t="s">
        <v>45</v>
      </c>
      <c r="AI3452" t="s">
        <v>45475</v>
      </c>
      <c r="AJ3452" t="s">
        <v>45483</v>
      </c>
    </row>
    <row r="3453" spans="1:36" ht="17.25" hidden="1" customHeight="1" x14ac:dyDescent="0.2">
      <c r="A3453" s="4" t="s">
        <v>45469</v>
      </c>
      <c r="B3453" t="s">
        <v>43246</v>
      </c>
      <c r="C3453" t="s">
        <v>45470</v>
      </c>
      <c r="D3453" t="s">
        <v>45471</v>
      </c>
      <c r="E3453" t="s">
        <v>1157</v>
      </c>
      <c r="F3453" t="s">
        <v>86</v>
      </c>
      <c r="G3453" s="5">
        <v>55</v>
      </c>
      <c r="H3453" t="s">
        <v>42</v>
      </c>
      <c r="I3453" t="s">
        <v>240</v>
      </c>
      <c r="J3453" t="s">
        <v>44</v>
      </c>
      <c r="K3453" t="s">
        <v>45</v>
      </c>
      <c r="L3453" t="s">
        <v>45</v>
      </c>
      <c r="M3453" t="s">
        <v>2514</v>
      </c>
      <c r="N3453" s="6">
        <v>2022</v>
      </c>
      <c r="R3453" s="7">
        <v>43.100866000000003</v>
      </c>
      <c r="S3453" s="7">
        <v>131.972542</v>
      </c>
      <c r="T3453" t="s">
        <v>46</v>
      </c>
      <c r="U3453" t="s">
        <v>45472</v>
      </c>
      <c r="X3453" t="s">
        <v>43314</v>
      </c>
      <c r="Y3453" t="s">
        <v>36708</v>
      </c>
      <c r="Z3453" t="s">
        <v>36915</v>
      </c>
      <c r="AA3453" t="s">
        <v>45473</v>
      </c>
      <c r="AG3453" t="s">
        <v>45474</v>
      </c>
      <c r="AH3453" s="27" t="s">
        <v>45</v>
      </c>
      <c r="AI3453" t="s">
        <v>45475</v>
      </c>
      <c r="AJ3453" t="s">
        <v>45484</v>
      </c>
    </row>
    <row r="3454" spans="1:36" ht="17.25" hidden="1" customHeight="1" x14ac:dyDescent="0.2">
      <c r="A3454" s="4" t="s">
        <v>45515</v>
      </c>
      <c r="B3454" t="s">
        <v>43246</v>
      </c>
      <c r="C3454" t="s">
        <v>45516</v>
      </c>
      <c r="D3454" t="s">
        <v>45517</v>
      </c>
      <c r="E3454" t="s">
        <v>40</v>
      </c>
      <c r="F3454" t="s">
        <v>86</v>
      </c>
      <c r="G3454" s="5">
        <v>110</v>
      </c>
      <c r="H3454" t="s">
        <v>42</v>
      </c>
      <c r="I3454" t="s">
        <v>43</v>
      </c>
      <c r="J3454" t="s">
        <v>44</v>
      </c>
      <c r="N3454" s="6">
        <v>2014</v>
      </c>
      <c r="R3454" s="7">
        <v>59.194991000000002</v>
      </c>
      <c r="S3454" s="7">
        <v>39.938527999999998</v>
      </c>
      <c r="T3454" t="s">
        <v>46</v>
      </c>
      <c r="U3454" t="s">
        <v>43653</v>
      </c>
      <c r="X3454" t="s">
        <v>43653</v>
      </c>
      <c r="Y3454" t="s">
        <v>36708</v>
      </c>
      <c r="Z3454" t="s">
        <v>36915</v>
      </c>
      <c r="AA3454" t="s">
        <v>45518</v>
      </c>
      <c r="AG3454" t="s">
        <v>45519</v>
      </c>
      <c r="AH3454" s="27"/>
      <c r="AI3454" t="s">
        <v>45520</v>
      </c>
      <c r="AJ3454" t="s">
        <v>45521</v>
      </c>
    </row>
    <row r="3455" spans="1:36" ht="17.25" hidden="1" customHeight="1" x14ac:dyDescent="0.2">
      <c r="A3455" s="4" t="s">
        <v>45576</v>
      </c>
      <c r="B3455" t="s">
        <v>43246</v>
      </c>
      <c r="C3455" t="s">
        <v>45577</v>
      </c>
      <c r="E3455" t="s">
        <v>40</v>
      </c>
      <c r="F3455" t="s">
        <v>527</v>
      </c>
      <c r="G3455" s="5">
        <v>120</v>
      </c>
      <c r="H3455" t="s">
        <v>42</v>
      </c>
      <c r="I3455" t="s">
        <v>43</v>
      </c>
      <c r="J3455" t="s">
        <v>44</v>
      </c>
      <c r="N3455" s="24">
        <v>2020</v>
      </c>
      <c r="R3455" s="7">
        <v>51.686700000000002</v>
      </c>
      <c r="S3455" s="7">
        <v>39.157699999999998</v>
      </c>
      <c r="T3455" t="s">
        <v>46</v>
      </c>
      <c r="U3455" t="s">
        <v>45572</v>
      </c>
      <c r="X3455" t="s">
        <v>45573</v>
      </c>
      <c r="Y3455" t="s">
        <v>36708</v>
      </c>
      <c r="Z3455" t="s">
        <v>36915</v>
      </c>
      <c r="AG3455" t="s">
        <v>45578</v>
      </c>
      <c r="AI3455" t="s">
        <v>45579</v>
      </c>
      <c r="AJ3455" t="s">
        <v>45580</v>
      </c>
    </row>
    <row r="3456" spans="1:36" ht="17.25" hidden="1" customHeight="1" x14ac:dyDescent="0.2">
      <c r="A3456" s="4" t="s">
        <v>45576</v>
      </c>
      <c r="B3456" t="s">
        <v>43246</v>
      </c>
      <c r="C3456" t="s">
        <v>45577</v>
      </c>
      <c r="E3456" t="s">
        <v>56</v>
      </c>
      <c r="F3456" t="s">
        <v>527</v>
      </c>
      <c r="G3456" s="5">
        <v>120</v>
      </c>
      <c r="H3456" t="s">
        <v>42</v>
      </c>
      <c r="I3456" t="s">
        <v>43</v>
      </c>
      <c r="J3456" t="s">
        <v>44</v>
      </c>
      <c r="N3456" s="24">
        <v>2020</v>
      </c>
      <c r="R3456" s="7">
        <v>51.686700000000002</v>
      </c>
      <c r="S3456" s="7">
        <v>39.157699999999998</v>
      </c>
      <c r="T3456" t="s">
        <v>46</v>
      </c>
      <c r="U3456" t="s">
        <v>45572</v>
      </c>
      <c r="X3456" t="s">
        <v>45573</v>
      </c>
      <c r="Y3456" t="s">
        <v>36708</v>
      </c>
      <c r="Z3456" t="s">
        <v>36915</v>
      </c>
      <c r="AA3456" t="s">
        <v>45581</v>
      </c>
      <c r="AG3456" t="s">
        <v>45582</v>
      </c>
      <c r="AI3456" t="s">
        <v>45579</v>
      </c>
      <c r="AJ3456" t="s">
        <v>45583</v>
      </c>
    </row>
    <row r="3457" spans="1:36" ht="17.25" hidden="1" customHeight="1" x14ac:dyDescent="0.2">
      <c r="A3457" s="4" t="s">
        <v>45602</v>
      </c>
      <c r="B3457" t="s">
        <v>43246</v>
      </c>
      <c r="C3457" t="s">
        <v>45603</v>
      </c>
      <c r="D3457" t="s">
        <v>45604</v>
      </c>
      <c r="E3457" t="s">
        <v>191</v>
      </c>
      <c r="F3457" t="s">
        <v>527</v>
      </c>
      <c r="G3457" s="5">
        <v>123</v>
      </c>
      <c r="H3457" t="s">
        <v>42</v>
      </c>
      <c r="I3457" t="s">
        <v>240</v>
      </c>
      <c r="J3457" t="s">
        <v>44</v>
      </c>
      <c r="N3457" s="24">
        <v>2017</v>
      </c>
      <c r="R3457" s="7">
        <v>59.9694</v>
      </c>
      <c r="S3457" s="7">
        <v>30.3767</v>
      </c>
      <c r="T3457" t="s">
        <v>46</v>
      </c>
      <c r="U3457" t="s">
        <v>43362</v>
      </c>
      <c r="X3457" t="s">
        <v>43362</v>
      </c>
      <c r="Y3457" t="s">
        <v>36708</v>
      </c>
      <c r="Z3457" t="s">
        <v>36915</v>
      </c>
      <c r="AA3457" t="s">
        <v>45605</v>
      </c>
      <c r="AC3457" t="s">
        <v>45606</v>
      </c>
      <c r="AG3457" t="s">
        <v>45607</v>
      </c>
      <c r="AI3457" t="s">
        <v>45608</v>
      </c>
      <c r="AJ3457" t="s">
        <v>45610</v>
      </c>
    </row>
    <row r="3458" spans="1:36" ht="17.25" hidden="1" customHeight="1" x14ac:dyDescent="0.2">
      <c r="A3458" s="4" t="s">
        <v>45622</v>
      </c>
      <c r="B3458" t="s">
        <v>43246</v>
      </c>
      <c r="C3458" t="s">
        <v>45623</v>
      </c>
      <c r="D3458" t="s">
        <v>45624</v>
      </c>
      <c r="E3458" t="s">
        <v>28151</v>
      </c>
      <c r="F3458" t="s">
        <v>86</v>
      </c>
      <c r="G3458" s="5">
        <v>80</v>
      </c>
      <c r="H3458" t="s">
        <v>486</v>
      </c>
      <c r="I3458" t="s">
        <v>43</v>
      </c>
      <c r="J3458" t="s">
        <v>44</v>
      </c>
      <c r="K3458" t="s">
        <v>45</v>
      </c>
      <c r="L3458" t="s">
        <v>45</v>
      </c>
      <c r="M3458" t="s">
        <v>559</v>
      </c>
      <c r="N3458" s="6">
        <v>2026</v>
      </c>
      <c r="R3458" s="7">
        <v>62.059089999999998</v>
      </c>
      <c r="S3458" s="7">
        <v>129.77467799999999</v>
      </c>
      <c r="T3458" t="s">
        <v>46</v>
      </c>
      <c r="U3458" t="s">
        <v>45625</v>
      </c>
      <c r="X3458" t="s">
        <v>44665</v>
      </c>
      <c r="Y3458" t="s">
        <v>36708</v>
      </c>
      <c r="Z3458" t="s">
        <v>36915</v>
      </c>
      <c r="AC3458" t="s">
        <v>45626</v>
      </c>
      <c r="AG3458" t="s">
        <v>45627</v>
      </c>
      <c r="AH3458" s="8" t="s">
        <v>45</v>
      </c>
      <c r="AI3458" t="s">
        <v>45628</v>
      </c>
      <c r="AJ3458" t="s">
        <v>45629</v>
      </c>
    </row>
    <row r="3459" spans="1:36" ht="17.25" hidden="1" customHeight="1" x14ac:dyDescent="0.2">
      <c r="A3459" s="4" t="s">
        <v>45622</v>
      </c>
      <c r="B3459" t="s">
        <v>43246</v>
      </c>
      <c r="C3459" t="s">
        <v>45623</v>
      </c>
      <c r="D3459" t="s">
        <v>45624</v>
      </c>
      <c r="E3459" t="s">
        <v>10852</v>
      </c>
      <c r="F3459" t="s">
        <v>86</v>
      </c>
      <c r="G3459" s="5">
        <v>80</v>
      </c>
      <c r="H3459" t="s">
        <v>486</v>
      </c>
      <c r="I3459" t="s">
        <v>43</v>
      </c>
      <c r="J3459" t="s">
        <v>44</v>
      </c>
      <c r="K3459" t="s">
        <v>45</v>
      </c>
      <c r="L3459" t="s">
        <v>45</v>
      </c>
      <c r="M3459" t="s">
        <v>559</v>
      </c>
      <c r="N3459" s="6">
        <v>2027</v>
      </c>
      <c r="R3459" s="7">
        <v>62.059089999999998</v>
      </c>
      <c r="S3459" s="7">
        <v>129.77467799999999</v>
      </c>
      <c r="T3459" t="s">
        <v>46</v>
      </c>
      <c r="U3459" t="s">
        <v>45625</v>
      </c>
      <c r="X3459" t="s">
        <v>44665</v>
      </c>
      <c r="Y3459" t="s">
        <v>36708</v>
      </c>
      <c r="Z3459" t="s">
        <v>36915</v>
      </c>
      <c r="AC3459" t="s">
        <v>45626</v>
      </c>
      <c r="AG3459" t="s">
        <v>45627</v>
      </c>
      <c r="AH3459" s="8" t="s">
        <v>45</v>
      </c>
      <c r="AI3459" t="s">
        <v>45628</v>
      </c>
      <c r="AJ3459" t="s">
        <v>45630</v>
      </c>
    </row>
    <row r="3460" spans="1:36" ht="17.25" hidden="1" customHeight="1" x14ac:dyDescent="0.2">
      <c r="A3460" s="4" t="s">
        <v>45659</v>
      </c>
      <c r="B3460" t="s">
        <v>43246</v>
      </c>
      <c r="C3460" t="s">
        <v>45660</v>
      </c>
      <c r="D3460" t="s">
        <v>45661</v>
      </c>
      <c r="E3460" t="s">
        <v>56</v>
      </c>
      <c r="F3460" t="s">
        <v>41</v>
      </c>
      <c r="G3460" s="5">
        <v>275</v>
      </c>
      <c r="H3460" t="s">
        <v>42</v>
      </c>
      <c r="I3460" t="s">
        <v>43</v>
      </c>
      <c r="J3460" t="s">
        <v>44</v>
      </c>
      <c r="N3460" s="6">
        <v>2016</v>
      </c>
      <c r="R3460" s="7">
        <v>59.870793999999997</v>
      </c>
      <c r="S3460" s="7">
        <v>30.18329</v>
      </c>
      <c r="T3460" t="s">
        <v>46</v>
      </c>
      <c r="U3460" t="s">
        <v>43362</v>
      </c>
      <c r="X3460" t="s">
        <v>43362</v>
      </c>
      <c r="Y3460" t="s">
        <v>36708</v>
      </c>
      <c r="Z3460" t="s">
        <v>36915</v>
      </c>
      <c r="AC3460" t="s">
        <v>45662</v>
      </c>
      <c r="AG3460" t="s">
        <v>45663</v>
      </c>
      <c r="AI3460" t="s">
        <v>45664</v>
      </c>
      <c r="AJ3460" t="s">
        <v>45666</v>
      </c>
    </row>
    <row r="3461" spans="1:36" ht="17.25" hidden="1" customHeight="1" x14ac:dyDescent="0.2">
      <c r="A3461" s="4" t="s">
        <v>45685</v>
      </c>
      <c r="B3461" t="s">
        <v>43246</v>
      </c>
      <c r="C3461" t="s">
        <v>45686</v>
      </c>
      <c r="D3461" t="s">
        <v>45687</v>
      </c>
      <c r="E3461" t="s">
        <v>40</v>
      </c>
      <c r="F3461" t="s">
        <v>86</v>
      </c>
      <c r="G3461" s="5">
        <v>422.5</v>
      </c>
      <c r="H3461" t="s">
        <v>42</v>
      </c>
      <c r="I3461" t="s">
        <v>43</v>
      </c>
      <c r="J3461" t="s">
        <v>559</v>
      </c>
      <c r="N3461" s="6">
        <v>2014</v>
      </c>
      <c r="R3461" s="7">
        <v>54.468235999999997</v>
      </c>
      <c r="S3461" s="7">
        <v>61.203315000000003</v>
      </c>
      <c r="T3461" t="s">
        <v>46</v>
      </c>
      <c r="U3461" t="s">
        <v>45681</v>
      </c>
      <c r="X3461" t="s">
        <v>43596</v>
      </c>
      <c r="Y3461" t="s">
        <v>36708</v>
      </c>
      <c r="Z3461" t="s">
        <v>36915</v>
      </c>
      <c r="AA3461" t="s">
        <v>45688</v>
      </c>
      <c r="AG3461" t="s">
        <v>45689</v>
      </c>
      <c r="AI3461" t="s">
        <v>45690</v>
      </c>
      <c r="AJ3461" t="s">
        <v>45691</v>
      </c>
    </row>
    <row r="3462" spans="1:36" ht="17.25" hidden="1" customHeight="1" x14ac:dyDescent="0.2">
      <c r="A3462" s="4" t="s">
        <v>45685</v>
      </c>
      <c r="B3462" t="s">
        <v>43246</v>
      </c>
      <c r="C3462" t="s">
        <v>45686</v>
      </c>
      <c r="D3462" t="s">
        <v>45687</v>
      </c>
      <c r="E3462" t="s">
        <v>56</v>
      </c>
      <c r="F3462" t="s">
        <v>86</v>
      </c>
      <c r="G3462" s="5">
        <v>422.5</v>
      </c>
      <c r="H3462" t="s">
        <v>42</v>
      </c>
      <c r="I3462" t="s">
        <v>43</v>
      </c>
      <c r="J3462" t="s">
        <v>559</v>
      </c>
      <c r="N3462" s="6">
        <v>2014</v>
      </c>
      <c r="R3462" s="7">
        <v>54.468235999999997</v>
      </c>
      <c r="S3462" s="7">
        <v>61.203315000000003</v>
      </c>
      <c r="T3462" t="s">
        <v>46</v>
      </c>
      <c r="U3462" t="s">
        <v>45681</v>
      </c>
      <c r="X3462" t="s">
        <v>43596</v>
      </c>
      <c r="Y3462" t="s">
        <v>36708</v>
      </c>
      <c r="Z3462" t="s">
        <v>36915</v>
      </c>
      <c r="AA3462" t="s">
        <v>45688</v>
      </c>
      <c r="AG3462" t="s">
        <v>45689</v>
      </c>
      <c r="AI3462" t="s">
        <v>45690</v>
      </c>
      <c r="AJ3462" t="s">
        <v>45692</v>
      </c>
    </row>
    <row r="3463" spans="1:36" ht="17.25" hidden="1" customHeight="1" x14ac:dyDescent="0.2">
      <c r="A3463" s="4" t="s">
        <v>45714</v>
      </c>
      <c r="B3463" t="s">
        <v>43246</v>
      </c>
      <c r="C3463" t="s">
        <v>45715</v>
      </c>
      <c r="D3463" t="s">
        <v>45716</v>
      </c>
      <c r="E3463" t="s">
        <v>40</v>
      </c>
      <c r="F3463" t="s">
        <v>86</v>
      </c>
      <c r="G3463" s="5">
        <v>220</v>
      </c>
      <c r="H3463" t="s">
        <v>42</v>
      </c>
      <c r="I3463" t="s">
        <v>43</v>
      </c>
      <c r="J3463" t="s">
        <v>44</v>
      </c>
      <c r="N3463" s="24">
        <v>2018</v>
      </c>
      <c r="O3463" s="25"/>
      <c r="P3463" s="25"/>
      <c r="R3463" s="7">
        <v>54.802008000000001</v>
      </c>
      <c r="S3463" s="7">
        <v>55.836893000000003</v>
      </c>
      <c r="T3463" t="s">
        <v>46</v>
      </c>
      <c r="U3463" t="s">
        <v>45368</v>
      </c>
      <c r="X3463" t="s">
        <v>43913</v>
      </c>
      <c r="Y3463" t="s">
        <v>36708</v>
      </c>
      <c r="Z3463" t="s">
        <v>36915</v>
      </c>
      <c r="AG3463" t="s">
        <v>45717</v>
      </c>
      <c r="AI3463" t="s">
        <v>45718</v>
      </c>
      <c r="AJ3463" t="s">
        <v>45719</v>
      </c>
    </row>
    <row r="3464" spans="1:36" ht="17.25" hidden="1" customHeight="1" x14ac:dyDescent="0.2">
      <c r="A3464" s="4" t="s">
        <v>45714</v>
      </c>
      <c r="B3464" t="s">
        <v>43246</v>
      </c>
      <c r="C3464" t="s">
        <v>45715</v>
      </c>
      <c r="D3464" t="s">
        <v>45716</v>
      </c>
      <c r="E3464" t="s">
        <v>56</v>
      </c>
      <c r="F3464" t="s">
        <v>86</v>
      </c>
      <c r="G3464" s="5">
        <v>220</v>
      </c>
      <c r="H3464" t="s">
        <v>42</v>
      </c>
      <c r="I3464" t="s">
        <v>43</v>
      </c>
      <c r="J3464" t="s">
        <v>44</v>
      </c>
      <c r="N3464" s="24">
        <v>2018</v>
      </c>
      <c r="R3464" s="7">
        <v>54.802008000000001</v>
      </c>
      <c r="S3464" s="7">
        <v>55.836893000000003</v>
      </c>
      <c r="T3464" t="s">
        <v>46</v>
      </c>
      <c r="U3464" t="s">
        <v>45368</v>
      </c>
      <c r="X3464" t="s">
        <v>43913</v>
      </c>
      <c r="Y3464" t="s">
        <v>36708</v>
      </c>
      <c r="Z3464" t="s">
        <v>36915</v>
      </c>
      <c r="AG3464" t="s">
        <v>45717</v>
      </c>
      <c r="AI3464" t="s">
        <v>45718</v>
      </c>
      <c r="AJ3464" t="s">
        <v>45720</v>
      </c>
    </row>
    <row r="3465" spans="1:36" ht="17.25" hidden="1" customHeight="1" x14ac:dyDescent="0.2">
      <c r="A3465" s="4" t="s">
        <v>45741</v>
      </c>
      <c r="B3465" t="s">
        <v>45722</v>
      </c>
      <c r="C3465" t="s">
        <v>45742</v>
      </c>
      <c r="E3465" t="s">
        <v>40</v>
      </c>
      <c r="F3465" t="s">
        <v>86</v>
      </c>
      <c r="G3465" s="5">
        <v>120</v>
      </c>
      <c r="H3465" t="s">
        <v>558</v>
      </c>
      <c r="I3465" t="s">
        <v>43</v>
      </c>
      <c r="J3465" t="s">
        <v>45</v>
      </c>
      <c r="K3465" t="s">
        <v>45</v>
      </c>
      <c r="L3465" t="s">
        <v>45</v>
      </c>
      <c r="M3465" t="s">
        <v>5341</v>
      </c>
      <c r="N3465" s="6">
        <v>2024</v>
      </c>
      <c r="R3465" s="7">
        <v>44.2245886173746</v>
      </c>
      <c r="S3465" s="7">
        <v>21.1625413410998</v>
      </c>
      <c r="T3465" t="s">
        <v>46</v>
      </c>
      <c r="U3465" t="s">
        <v>45743</v>
      </c>
      <c r="W3465" t="s">
        <v>45743</v>
      </c>
      <c r="X3465" t="s">
        <v>45744</v>
      </c>
      <c r="Y3465" t="s">
        <v>36708</v>
      </c>
      <c r="Z3465" t="s">
        <v>36709</v>
      </c>
      <c r="AH3465" s="27"/>
      <c r="AI3465" t="s">
        <v>45745</v>
      </c>
      <c r="AJ3465" t="s">
        <v>45746</v>
      </c>
    </row>
    <row r="3466" spans="1:36" ht="17.25" hidden="1" customHeight="1" x14ac:dyDescent="0.2">
      <c r="A3466" s="4" t="s">
        <v>45758</v>
      </c>
      <c r="B3466" t="s">
        <v>45722</v>
      </c>
      <c r="C3466" t="s">
        <v>45759</v>
      </c>
      <c r="D3466" t="s">
        <v>45760</v>
      </c>
      <c r="E3466" t="s">
        <v>40</v>
      </c>
      <c r="F3466" t="s">
        <v>86</v>
      </c>
      <c r="G3466" s="5">
        <v>189</v>
      </c>
      <c r="H3466" t="s">
        <v>42</v>
      </c>
      <c r="I3466" t="s">
        <v>43</v>
      </c>
      <c r="J3466" t="s">
        <v>44</v>
      </c>
      <c r="K3466" t="s">
        <v>45</v>
      </c>
      <c r="L3466" t="s">
        <v>45</v>
      </c>
      <c r="M3466" t="s">
        <v>559</v>
      </c>
      <c r="N3466" s="6">
        <v>2022</v>
      </c>
      <c r="R3466" s="7">
        <v>44.831206000000002</v>
      </c>
      <c r="S3466" s="7">
        <v>20.679887000000001</v>
      </c>
      <c r="T3466" t="s">
        <v>46</v>
      </c>
      <c r="U3466" t="s">
        <v>45761</v>
      </c>
      <c r="W3466" t="s">
        <v>45762</v>
      </c>
      <c r="X3466" t="s">
        <v>45751</v>
      </c>
      <c r="Y3466" t="s">
        <v>36708</v>
      </c>
      <c r="Z3466" t="s">
        <v>36709</v>
      </c>
      <c r="AC3466" t="s">
        <v>45763</v>
      </c>
      <c r="AG3466" t="s">
        <v>45764</v>
      </c>
      <c r="AH3466" s="8" t="s">
        <v>45765</v>
      </c>
      <c r="AI3466" t="s">
        <v>45766</v>
      </c>
      <c r="AJ3466" t="s">
        <v>45767</v>
      </c>
    </row>
    <row r="3467" spans="1:36" ht="17.25" hidden="1" customHeight="1" x14ac:dyDescent="0.2">
      <c r="A3467" s="4" t="s">
        <v>45824</v>
      </c>
      <c r="B3467" t="s">
        <v>45825</v>
      </c>
      <c r="C3467" t="s">
        <v>45826</v>
      </c>
      <c r="E3467" t="s">
        <v>45842</v>
      </c>
      <c r="F3467" t="s">
        <v>64</v>
      </c>
      <c r="G3467" s="5">
        <v>53</v>
      </c>
      <c r="H3467" t="s">
        <v>42</v>
      </c>
      <c r="I3467" t="s">
        <v>65</v>
      </c>
      <c r="J3467" t="s">
        <v>559</v>
      </c>
      <c r="N3467" s="6">
        <v>2018</v>
      </c>
      <c r="P3467" s="25"/>
      <c r="R3467" s="7">
        <v>45.997500000000002</v>
      </c>
      <c r="S3467" s="7">
        <v>15.4796</v>
      </c>
      <c r="T3467" t="s">
        <v>46</v>
      </c>
      <c r="U3467" t="s">
        <v>45827</v>
      </c>
      <c r="X3467" t="s">
        <v>45828</v>
      </c>
      <c r="Y3467" t="s">
        <v>36708</v>
      </c>
      <c r="Z3467" t="s">
        <v>36709</v>
      </c>
      <c r="AA3467" t="s">
        <v>45829</v>
      </c>
      <c r="AB3467" t="s">
        <v>45843</v>
      </c>
      <c r="AG3467" t="s">
        <v>45831</v>
      </c>
      <c r="AH3467" s="27" t="s">
        <v>45</v>
      </c>
      <c r="AI3467" t="s">
        <v>45832</v>
      </c>
      <c r="AJ3467" t="s">
        <v>45844</v>
      </c>
    </row>
    <row r="3468" spans="1:36" ht="17.25" hidden="1" customHeight="1" x14ac:dyDescent="0.2">
      <c r="A3468" s="4" t="s">
        <v>45824</v>
      </c>
      <c r="B3468" t="s">
        <v>45825</v>
      </c>
      <c r="C3468" t="s">
        <v>45826</v>
      </c>
      <c r="E3468" t="s">
        <v>45845</v>
      </c>
      <c r="F3468" t="s">
        <v>86</v>
      </c>
      <c r="G3468" s="5">
        <v>56</v>
      </c>
      <c r="H3468" t="s">
        <v>42</v>
      </c>
      <c r="I3468" t="s">
        <v>65</v>
      </c>
      <c r="J3468" t="s">
        <v>559</v>
      </c>
      <c r="N3468" s="6">
        <v>2020</v>
      </c>
      <c r="P3468" s="25"/>
      <c r="R3468" s="7">
        <v>45.997500000000002</v>
      </c>
      <c r="S3468" s="7">
        <v>15.4796</v>
      </c>
      <c r="T3468" t="s">
        <v>46</v>
      </c>
      <c r="U3468" t="s">
        <v>45827</v>
      </c>
      <c r="X3468" t="s">
        <v>45828</v>
      </c>
      <c r="Y3468" t="s">
        <v>36708</v>
      </c>
      <c r="Z3468" t="s">
        <v>36709</v>
      </c>
      <c r="AA3468" t="s">
        <v>45829</v>
      </c>
      <c r="AG3468" t="s">
        <v>45831</v>
      </c>
      <c r="AH3468" s="27" t="s">
        <v>45</v>
      </c>
      <c r="AI3468" t="s">
        <v>45832</v>
      </c>
      <c r="AJ3468" t="s">
        <v>45846</v>
      </c>
    </row>
    <row r="3469" spans="1:36" ht="17.25" hidden="1" customHeight="1" x14ac:dyDescent="0.2">
      <c r="A3469" s="4" t="s">
        <v>45847</v>
      </c>
      <c r="B3469" t="s">
        <v>45825</v>
      </c>
      <c r="C3469" t="s">
        <v>45848</v>
      </c>
      <c r="E3469" t="s">
        <v>45857</v>
      </c>
      <c r="F3469" t="s">
        <v>86</v>
      </c>
      <c r="G3469" s="5" t="s">
        <v>45</v>
      </c>
      <c r="H3469" t="s">
        <v>558</v>
      </c>
      <c r="I3469" t="s">
        <v>45</v>
      </c>
      <c r="J3469" t="s">
        <v>44</v>
      </c>
      <c r="K3469" t="s">
        <v>45</v>
      </c>
      <c r="L3469" t="s">
        <v>44</v>
      </c>
      <c r="M3469" t="s">
        <v>5341</v>
      </c>
      <c r="N3469" s="6">
        <v>2030</v>
      </c>
      <c r="P3469" s="25"/>
      <c r="R3469" s="7">
        <v>46.372300000000003</v>
      </c>
      <c r="S3469" s="7">
        <v>15.0534</v>
      </c>
      <c r="T3469" t="s">
        <v>46</v>
      </c>
      <c r="U3469" t="s">
        <v>45850</v>
      </c>
      <c r="X3469" t="s">
        <v>45850</v>
      </c>
      <c r="Y3469" t="s">
        <v>36708</v>
      </c>
      <c r="Z3469" t="s">
        <v>36709</v>
      </c>
      <c r="AC3469" t="s">
        <v>45851</v>
      </c>
      <c r="AG3469" t="s">
        <v>45852</v>
      </c>
      <c r="AH3469" s="27" t="s">
        <v>45</v>
      </c>
      <c r="AI3469" t="s">
        <v>45853</v>
      </c>
      <c r="AJ3469" t="s">
        <v>45858</v>
      </c>
    </row>
    <row r="3470" spans="1:36" ht="17.25" hidden="1" customHeight="1" x14ac:dyDescent="0.2">
      <c r="A3470" s="4" t="s">
        <v>45859</v>
      </c>
      <c r="B3470" t="s">
        <v>45825</v>
      </c>
      <c r="C3470" t="s">
        <v>45860</v>
      </c>
      <c r="E3470" t="s">
        <v>40</v>
      </c>
      <c r="F3470" t="s">
        <v>86</v>
      </c>
      <c r="G3470" s="5">
        <v>110</v>
      </c>
      <c r="H3470" t="s">
        <v>139</v>
      </c>
      <c r="I3470" t="s">
        <v>43</v>
      </c>
      <c r="J3470" t="s">
        <v>44</v>
      </c>
      <c r="M3470" t="s">
        <v>5341</v>
      </c>
      <c r="N3470" s="24">
        <v>2023</v>
      </c>
      <c r="P3470" s="25"/>
      <c r="R3470" s="7">
        <v>46.057960000000001</v>
      </c>
      <c r="S3470" s="7">
        <v>14.54513</v>
      </c>
      <c r="T3470" t="s">
        <v>46</v>
      </c>
      <c r="U3470" t="s">
        <v>45861</v>
      </c>
      <c r="X3470" t="s">
        <v>45861</v>
      </c>
      <c r="Y3470" t="s">
        <v>36708</v>
      </c>
      <c r="Z3470" t="s">
        <v>36709</v>
      </c>
      <c r="AC3470" t="s">
        <v>45862</v>
      </c>
      <c r="AG3470" t="s">
        <v>45863</v>
      </c>
      <c r="AH3470" s="8" t="s">
        <v>45864</v>
      </c>
      <c r="AI3470" t="s">
        <v>45865</v>
      </c>
      <c r="AJ3470" t="s">
        <v>45866</v>
      </c>
    </row>
    <row r="3471" spans="1:36" ht="17.25" hidden="1" customHeight="1" x14ac:dyDescent="0.2">
      <c r="A3471" s="4" t="s">
        <v>46308</v>
      </c>
      <c r="B3471" t="s">
        <v>45868</v>
      </c>
      <c r="C3471" t="s">
        <v>46309</v>
      </c>
      <c r="E3471" t="s">
        <v>40</v>
      </c>
      <c r="F3471" t="s">
        <v>86</v>
      </c>
      <c r="G3471" s="5">
        <v>23</v>
      </c>
      <c r="H3471" t="s">
        <v>42</v>
      </c>
      <c r="I3471" t="s">
        <v>43</v>
      </c>
      <c r="J3471" t="s">
        <v>44</v>
      </c>
      <c r="N3471" s="6">
        <v>2018</v>
      </c>
      <c r="R3471" s="7">
        <v>41.78313</v>
      </c>
      <c r="S3471" s="7">
        <v>-2.51152</v>
      </c>
      <c r="T3471" t="s">
        <v>46</v>
      </c>
      <c r="U3471" t="s">
        <v>46310</v>
      </c>
      <c r="X3471" t="s">
        <v>46310</v>
      </c>
      <c r="Y3471" t="s">
        <v>36708</v>
      </c>
      <c r="Z3471" t="s">
        <v>36709</v>
      </c>
      <c r="AG3471" t="s">
        <v>46311</v>
      </c>
      <c r="AH3471" s="8" t="s">
        <v>46312</v>
      </c>
      <c r="AI3471" t="s">
        <v>46313</v>
      </c>
      <c r="AJ3471" t="s">
        <v>46314</v>
      </c>
    </row>
    <row r="3472" spans="1:36" ht="17.25" hidden="1" customHeight="1" x14ac:dyDescent="0.2">
      <c r="A3472" s="4" t="s">
        <v>46453</v>
      </c>
      <c r="B3472" t="s">
        <v>45868</v>
      </c>
      <c r="C3472" t="s">
        <v>46454</v>
      </c>
      <c r="E3472" t="s">
        <v>46467</v>
      </c>
      <c r="F3472" t="s">
        <v>570</v>
      </c>
      <c r="G3472" s="5">
        <v>57</v>
      </c>
      <c r="H3472" t="s">
        <v>42</v>
      </c>
      <c r="I3472" t="s">
        <v>1323</v>
      </c>
      <c r="N3472" s="6">
        <v>2015</v>
      </c>
      <c r="R3472" s="7">
        <v>28.970009999999998</v>
      </c>
      <c r="S3472" s="7">
        <v>-13.541230000000001</v>
      </c>
      <c r="T3472" t="s">
        <v>46</v>
      </c>
      <c r="U3472" t="s">
        <v>46455</v>
      </c>
      <c r="X3472" t="s">
        <v>45967</v>
      </c>
      <c r="Y3472" t="s">
        <v>36708</v>
      </c>
      <c r="Z3472" t="s">
        <v>36709</v>
      </c>
      <c r="AG3472" t="s">
        <v>46456</v>
      </c>
      <c r="AH3472" s="27">
        <v>1215114</v>
      </c>
      <c r="AI3472" t="s">
        <v>46457</v>
      </c>
      <c r="AJ3472" t="s">
        <v>46468</v>
      </c>
    </row>
    <row r="3473" spans="1:36" ht="17.25" hidden="1" customHeight="1" x14ac:dyDescent="0.2">
      <c r="A3473" s="4" t="s">
        <v>46631</v>
      </c>
      <c r="B3473" t="s">
        <v>45868</v>
      </c>
      <c r="C3473" t="s">
        <v>46632</v>
      </c>
      <c r="E3473" t="s">
        <v>56</v>
      </c>
      <c r="F3473" t="s">
        <v>527</v>
      </c>
      <c r="G3473" s="5">
        <v>25</v>
      </c>
      <c r="H3473" t="s">
        <v>42</v>
      </c>
      <c r="I3473" t="s">
        <v>43</v>
      </c>
      <c r="J3473" t="s">
        <v>44</v>
      </c>
      <c r="N3473" s="6">
        <v>2013</v>
      </c>
      <c r="P3473" s="25"/>
      <c r="R3473" s="7">
        <v>38.9121396934299</v>
      </c>
      <c r="S3473" s="7">
        <v>1.42666818103126</v>
      </c>
      <c r="T3473" t="s">
        <v>46</v>
      </c>
      <c r="U3473" t="s">
        <v>46633</v>
      </c>
      <c r="X3473" t="s">
        <v>45887</v>
      </c>
      <c r="Y3473" t="s">
        <v>36708</v>
      </c>
      <c r="Z3473" t="s">
        <v>36709</v>
      </c>
      <c r="AG3473" t="s">
        <v>46634</v>
      </c>
      <c r="AH3473" s="24">
        <v>1189824</v>
      </c>
      <c r="AI3473" t="s">
        <v>46635</v>
      </c>
      <c r="AJ3473" t="s">
        <v>46637</v>
      </c>
    </row>
    <row r="3474" spans="1:36" ht="17.25" hidden="1" customHeight="1" x14ac:dyDescent="0.2">
      <c r="A3474" s="4" t="s">
        <v>46631</v>
      </c>
      <c r="B3474" t="s">
        <v>45868</v>
      </c>
      <c r="C3474" t="s">
        <v>46632</v>
      </c>
      <c r="E3474" t="s">
        <v>58</v>
      </c>
      <c r="F3474" t="s">
        <v>527</v>
      </c>
      <c r="G3474" s="5">
        <v>25</v>
      </c>
      <c r="H3474" t="s">
        <v>42</v>
      </c>
      <c r="I3474" t="s">
        <v>43</v>
      </c>
      <c r="J3474" t="s">
        <v>44</v>
      </c>
      <c r="N3474" s="6">
        <v>2013</v>
      </c>
      <c r="P3474" s="25"/>
      <c r="R3474" s="7">
        <v>38.9121396934299</v>
      </c>
      <c r="S3474" s="7">
        <v>1.42666818103126</v>
      </c>
      <c r="T3474" t="s">
        <v>46</v>
      </c>
      <c r="U3474" t="s">
        <v>46633</v>
      </c>
      <c r="X3474" t="s">
        <v>45887</v>
      </c>
      <c r="Y3474" t="s">
        <v>36708</v>
      </c>
      <c r="Z3474" t="s">
        <v>36709</v>
      </c>
      <c r="AG3474" t="s">
        <v>46634</v>
      </c>
      <c r="AH3474" s="6">
        <v>1189824</v>
      </c>
      <c r="AI3474" t="s">
        <v>46635</v>
      </c>
      <c r="AJ3474" t="s">
        <v>46638</v>
      </c>
    </row>
    <row r="3475" spans="1:36" ht="17.25" hidden="1" customHeight="1" x14ac:dyDescent="0.2">
      <c r="A3475" s="4" t="s">
        <v>46769</v>
      </c>
      <c r="B3475" t="s">
        <v>46770</v>
      </c>
      <c r="C3475" t="s">
        <v>46771</v>
      </c>
      <c r="D3475" t="s">
        <v>46772</v>
      </c>
      <c r="E3475" t="s">
        <v>40</v>
      </c>
      <c r="F3475" t="s">
        <v>86</v>
      </c>
      <c r="G3475" s="5">
        <v>251</v>
      </c>
      <c r="H3475" t="s">
        <v>42</v>
      </c>
      <c r="I3475" t="s">
        <v>43</v>
      </c>
      <c r="J3475" t="s">
        <v>44</v>
      </c>
      <c r="N3475" s="6">
        <v>2019</v>
      </c>
      <c r="P3475" s="25"/>
      <c r="R3475" s="7">
        <v>44.553199999999997</v>
      </c>
      <c r="S3475" s="7">
        <v>33.602800000000002</v>
      </c>
      <c r="T3475" t="s">
        <v>46</v>
      </c>
      <c r="U3475" t="s">
        <v>46773</v>
      </c>
      <c r="W3475" t="s">
        <v>46774</v>
      </c>
      <c r="X3475" t="s">
        <v>46775</v>
      </c>
      <c r="Y3475" t="s">
        <v>36708</v>
      </c>
      <c r="Z3475" t="s">
        <v>36915</v>
      </c>
      <c r="AC3475" t="s">
        <v>46776</v>
      </c>
      <c r="AG3475" t="s">
        <v>46777</v>
      </c>
      <c r="AH3475" s="6">
        <v>1285953</v>
      </c>
      <c r="AI3475" t="s">
        <v>46778</v>
      </c>
      <c r="AJ3475" t="s">
        <v>46779</v>
      </c>
    </row>
    <row r="3476" spans="1:36" ht="17.25" hidden="1" customHeight="1" x14ac:dyDescent="0.2">
      <c r="A3476" s="4" t="s">
        <v>46769</v>
      </c>
      <c r="B3476" t="s">
        <v>46770</v>
      </c>
      <c r="C3476" t="s">
        <v>46771</v>
      </c>
      <c r="D3476" t="s">
        <v>46772</v>
      </c>
      <c r="E3476" t="s">
        <v>56</v>
      </c>
      <c r="F3476" t="s">
        <v>86</v>
      </c>
      <c r="G3476" s="5">
        <v>245</v>
      </c>
      <c r="H3476" t="s">
        <v>42</v>
      </c>
      <c r="I3476" t="s">
        <v>43</v>
      </c>
      <c r="J3476" t="s">
        <v>44</v>
      </c>
      <c r="N3476" s="6">
        <v>2019</v>
      </c>
      <c r="R3476" s="7">
        <v>44.553199999999997</v>
      </c>
      <c r="S3476" s="7">
        <v>33.602800000000002</v>
      </c>
      <c r="T3476" t="s">
        <v>46</v>
      </c>
      <c r="U3476" t="s">
        <v>46773</v>
      </c>
      <c r="W3476" t="s">
        <v>46774</v>
      </c>
      <c r="X3476" t="s">
        <v>46775</v>
      </c>
      <c r="Y3476" t="s">
        <v>36708</v>
      </c>
      <c r="Z3476" t="s">
        <v>36915</v>
      </c>
      <c r="AC3476" t="s">
        <v>46776</v>
      </c>
      <c r="AG3476" t="s">
        <v>46777</v>
      </c>
      <c r="AH3476" s="24">
        <v>1285954</v>
      </c>
      <c r="AI3476" t="s">
        <v>46778</v>
      </c>
      <c r="AJ3476" t="s">
        <v>46780</v>
      </c>
    </row>
    <row r="3477" spans="1:36" ht="17.25" hidden="1" customHeight="1" x14ac:dyDescent="0.2">
      <c r="A3477" s="4" t="s">
        <v>46839</v>
      </c>
      <c r="B3477" t="s">
        <v>46770</v>
      </c>
      <c r="C3477" t="s">
        <v>46840</v>
      </c>
      <c r="D3477" t="s">
        <v>46841</v>
      </c>
      <c r="E3477" t="s">
        <v>40</v>
      </c>
      <c r="F3477" t="s">
        <v>86</v>
      </c>
      <c r="G3477" s="5">
        <v>120</v>
      </c>
      <c r="H3477" t="s">
        <v>42</v>
      </c>
      <c r="I3477" t="s">
        <v>43</v>
      </c>
      <c r="J3477" t="s">
        <v>44</v>
      </c>
      <c r="N3477" s="6">
        <v>2018</v>
      </c>
      <c r="R3477" s="7">
        <v>45.136611000000002</v>
      </c>
      <c r="S3477" s="7">
        <v>33.553452</v>
      </c>
      <c r="T3477" t="s">
        <v>46</v>
      </c>
      <c r="U3477" t="s">
        <v>46842</v>
      </c>
      <c r="X3477" t="s">
        <v>46775</v>
      </c>
      <c r="Y3477" t="s">
        <v>36708</v>
      </c>
      <c r="Z3477" t="s">
        <v>36915</v>
      </c>
      <c r="AC3477" t="s">
        <v>46843</v>
      </c>
      <c r="AG3477" t="s">
        <v>46844</v>
      </c>
      <c r="AH3477" s="27"/>
      <c r="AI3477" t="s">
        <v>46845</v>
      </c>
      <c r="AJ3477" t="s">
        <v>46846</v>
      </c>
    </row>
    <row r="3478" spans="1:36" ht="17.25" hidden="1" customHeight="1" x14ac:dyDescent="0.2">
      <c r="A3478" s="4" t="s">
        <v>46877</v>
      </c>
      <c r="B3478" t="s">
        <v>46770</v>
      </c>
      <c r="C3478" t="s">
        <v>46878</v>
      </c>
      <c r="D3478" t="s">
        <v>46879</v>
      </c>
      <c r="E3478" t="s">
        <v>40</v>
      </c>
      <c r="F3478" t="s">
        <v>64</v>
      </c>
      <c r="G3478" s="5">
        <v>245</v>
      </c>
      <c r="H3478" t="s">
        <v>42</v>
      </c>
      <c r="I3478" t="s">
        <v>43</v>
      </c>
      <c r="J3478" t="s">
        <v>559</v>
      </c>
      <c r="N3478" s="6">
        <v>2018</v>
      </c>
      <c r="R3478" s="7">
        <v>44.942652000000002</v>
      </c>
      <c r="S3478" s="7">
        <v>34.223751999999998</v>
      </c>
      <c r="T3478" t="s">
        <v>46</v>
      </c>
      <c r="U3478" t="s">
        <v>46871</v>
      </c>
      <c r="X3478" t="s">
        <v>46775</v>
      </c>
      <c r="Y3478" t="s">
        <v>36708</v>
      </c>
      <c r="Z3478" t="s">
        <v>36915</v>
      </c>
      <c r="AC3478" t="s">
        <v>46880</v>
      </c>
      <c r="AH3478" s="27"/>
      <c r="AI3478" t="s">
        <v>46881</v>
      </c>
      <c r="AJ3478" t="s">
        <v>46882</v>
      </c>
    </row>
    <row r="3479" spans="1:36" ht="17.25" hidden="1" customHeight="1" x14ac:dyDescent="0.2">
      <c r="A3479" s="4" t="s">
        <v>46877</v>
      </c>
      <c r="B3479" t="s">
        <v>46770</v>
      </c>
      <c r="C3479" t="s">
        <v>46878</v>
      </c>
      <c r="D3479" t="s">
        <v>46879</v>
      </c>
      <c r="E3479" t="s">
        <v>56</v>
      </c>
      <c r="F3479" t="s">
        <v>64</v>
      </c>
      <c r="G3479" s="5">
        <v>245</v>
      </c>
      <c r="H3479" t="s">
        <v>42</v>
      </c>
      <c r="I3479" t="s">
        <v>43</v>
      </c>
      <c r="J3479" t="s">
        <v>559</v>
      </c>
      <c r="N3479" s="6">
        <v>2019</v>
      </c>
      <c r="P3479" s="25"/>
      <c r="R3479" s="7">
        <v>44.942652000000002</v>
      </c>
      <c r="S3479" s="7">
        <v>34.223751999999998</v>
      </c>
      <c r="T3479" t="s">
        <v>46</v>
      </c>
      <c r="U3479" t="s">
        <v>46871</v>
      </c>
      <c r="X3479" t="s">
        <v>46775</v>
      </c>
      <c r="Y3479" t="s">
        <v>36708</v>
      </c>
      <c r="Z3479" t="s">
        <v>36915</v>
      </c>
      <c r="AC3479" t="s">
        <v>46880</v>
      </c>
      <c r="AH3479" s="27"/>
      <c r="AI3479" t="s">
        <v>46881</v>
      </c>
      <c r="AJ3479" t="s">
        <v>46883</v>
      </c>
    </row>
    <row r="3480" spans="1:36" ht="17.25" hidden="1" customHeight="1" x14ac:dyDescent="0.2">
      <c r="A3480" s="4" t="s">
        <v>46923</v>
      </c>
      <c r="B3480" t="s">
        <v>46924</v>
      </c>
      <c r="C3480" t="s">
        <v>46925</v>
      </c>
      <c r="E3480" t="s">
        <v>40</v>
      </c>
      <c r="F3480" t="s">
        <v>86</v>
      </c>
      <c r="G3480" s="5">
        <v>299</v>
      </c>
      <c r="H3480" t="s">
        <v>486</v>
      </c>
      <c r="I3480" t="s">
        <v>65</v>
      </c>
      <c r="J3480" t="s">
        <v>559</v>
      </c>
      <c r="K3480" t="s">
        <v>45</v>
      </c>
      <c r="L3480" t="s">
        <v>45</v>
      </c>
      <c r="N3480" s="6">
        <v>2024</v>
      </c>
      <c r="P3480" s="25"/>
      <c r="R3480" s="7">
        <v>51.694978999999996</v>
      </c>
      <c r="S3480" s="7">
        <v>-3.9493990000000001</v>
      </c>
      <c r="T3480" t="s">
        <v>46</v>
      </c>
      <c r="U3480" t="s">
        <v>46926</v>
      </c>
      <c r="X3480" t="s">
        <v>46927</v>
      </c>
      <c r="Y3480" t="s">
        <v>36708</v>
      </c>
      <c r="Z3480" t="s">
        <v>37636</v>
      </c>
      <c r="AC3480" t="s">
        <v>46928</v>
      </c>
      <c r="AG3480" t="s">
        <v>46929</v>
      </c>
      <c r="AH3480" s="27">
        <v>1261341</v>
      </c>
      <c r="AI3480" t="s">
        <v>46930</v>
      </c>
      <c r="AJ3480" t="s">
        <v>46931</v>
      </c>
    </row>
    <row r="3481" spans="1:36" ht="17.25" hidden="1" customHeight="1" x14ac:dyDescent="0.2">
      <c r="A3481" s="4" t="s">
        <v>46990</v>
      </c>
      <c r="B3481" t="s">
        <v>46924</v>
      </c>
      <c r="C3481" t="s">
        <v>46991</v>
      </c>
      <c r="E3481" t="s">
        <v>40</v>
      </c>
      <c r="F3481" t="s">
        <v>86</v>
      </c>
      <c r="G3481" s="5">
        <v>455</v>
      </c>
      <c r="H3481" t="s">
        <v>42</v>
      </c>
      <c r="I3481" t="s">
        <v>43</v>
      </c>
      <c r="J3481" t="s">
        <v>559</v>
      </c>
      <c r="K3481" t="s">
        <v>45</v>
      </c>
      <c r="L3481" t="s">
        <v>45</v>
      </c>
      <c r="N3481" s="24">
        <v>2016</v>
      </c>
      <c r="R3481" s="7">
        <v>53.437719999999999</v>
      </c>
      <c r="S3481" s="7">
        <v>-2.4101400000000002</v>
      </c>
      <c r="T3481" t="s">
        <v>46</v>
      </c>
      <c r="U3481" t="s">
        <v>46992</v>
      </c>
      <c r="X3481" t="s">
        <v>46971</v>
      </c>
      <c r="Y3481" t="s">
        <v>36708</v>
      </c>
      <c r="Z3481" t="s">
        <v>37636</v>
      </c>
      <c r="AA3481" t="s">
        <v>46993</v>
      </c>
      <c r="AB3481" t="s">
        <v>46994</v>
      </c>
      <c r="AG3481" t="s">
        <v>46995</v>
      </c>
      <c r="AH3481" s="8" t="s">
        <v>46996</v>
      </c>
      <c r="AI3481" t="s">
        <v>46997</v>
      </c>
      <c r="AJ3481" t="s">
        <v>46998</v>
      </c>
    </row>
    <row r="3482" spans="1:36" ht="17.25" hidden="1" customHeight="1" x14ac:dyDescent="0.2">
      <c r="A3482" s="4" t="s">
        <v>46990</v>
      </c>
      <c r="B3482" t="s">
        <v>46924</v>
      </c>
      <c r="C3482" t="s">
        <v>46991</v>
      </c>
      <c r="E3482" t="s">
        <v>56</v>
      </c>
      <c r="F3482" t="s">
        <v>86</v>
      </c>
      <c r="G3482" s="5">
        <v>455</v>
      </c>
      <c r="H3482" t="s">
        <v>42</v>
      </c>
      <c r="I3482" t="s">
        <v>43</v>
      </c>
      <c r="J3482" t="s">
        <v>559</v>
      </c>
      <c r="K3482" t="s">
        <v>45</v>
      </c>
      <c r="L3482" t="s">
        <v>45</v>
      </c>
      <c r="N3482" s="6">
        <v>2016</v>
      </c>
      <c r="R3482" s="7">
        <v>53.437719999999999</v>
      </c>
      <c r="S3482" s="7">
        <v>-2.4101400000000002</v>
      </c>
      <c r="T3482" t="s">
        <v>46</v>
      </c>
      <c r="U3482" t="s">
        <v>46992</v>
      </c>
      <c r="X3482" t="s">
        <v>46971</v>
      </c>
      <c r="Y3482" t="s">
        <v>36708</v>
      </c>
      <c r="Z3482" t="s">
        <v>37636</v>
      </c>
      <c r="AA3482" t="s">
        <v>46993</v>
      </c>
      <c r="AB3482" t="s">
        <v>46994</v>
      </c>
      <c r="AG3482" t="s">
        <v>46995</v>
      </c>
      <c r="AH3482" s="8" t="s">
        <v>46999</v>
      </c>
      <c r="AI3482" t="s">
        <v>46997</v>
      </c>
      <c r="AJ3482" t="s">
        <v>47000</v>
      </c>
    </row>
    <row r="3483" spans="1:36" ht="17.25" hidden="1" customHeight="1" x14ac:dyDescent="0.2">
      <c r="A3483" s="4" t="s">
        <v>47053</v>
      </c>
      <c r="B3483" t="s">
        <v>46924</v>
      </c>
      <c r="C3483" t="s">
        <v>47054</v>
      </c>
      <c r="E3483" t="s">
        <v>75</v>
      </c>
      <c r="F3483" t="s">
        <v>86</v>
      </c>
      <c r="G3483" s="5">
        <v>330</v>
      </c>
      <c r="H3483" t="s">
        <v>558</v>
      </c>
      <c r="I3483" t="s">
        <v>65</v>
      </c>
      <c r="J3483" t="s">
        <v>45</v>
      </c>
      <c r="K3483" t="s">
        <v>45</v>
      </c>
      <c r="L3483" t="s">
        <v>45</v>
      </c>
      <c r="N3483" s="6">
        <v>2024</v>
      </c>
      <c r="R3483" s="7">
        <v>52.510440000000003</v>
      </c>
      <c r="S3483" s="7">
        <v>-0.68142999999999998</v>
      </c>
      <c r="T3483" t="s">
        <v>46</v>
      </c>
      <c r="U3483" t="s">
        <v>47055</v>
      </c>
      <c r="X3483" t="s">
        <v>47056</v>
      </c>
      <c r="Y3483" t="s">
        <v>36708</v>
      </c>
      <c r="Z3483" t="s">
        <v>37636</v>
      </c>
      <c r="AG3483" t="s">
        <v>47058</v>
      </c>
      <c r="AH3483" s="24">
        <v>1300006</v>
      </c>
      <c r="AI3483" t="s">
        <v>47060</v>
      </c>
      <c r="AJ3483" t="s">
        <v>47062</v>
      </c>
    </row>
    <row r="3484" spans="1:36" ht="17.25" hidden="1" customHeight="1" x14ac:dyDescent="0.2">
      <c r="A3484" s="4" t="s">
        <v>47104</v>
      </c>
      <c r="B3484" t="s">
        <v>46924</v>
      </c>
      <c r="C3484" t="s">
        <v>47105</v>
      </c>
      <c r="E3484" t="s">
        <v>318</v>
      </c>
      <c r="F3484" t="s">
        <v>86</v>
      </c>
      <c r="G3484" s="5">
        <v>900</v>
      </c>
      <c r="H3484" t="s">
        <v>611</v>
      </c>
      <c r="I3484" t="s">
        <v>43</v>
      </c>
      <c r="J3484" t="s">
        <v>45</v>
      </c>
      <c r="K3484" t="s">
        <v>97</v>
      </c>
      <c r="L3484" t="s">
        <v>44</v>
      </c>
      <c r="N3484" s="6">
        <v>2024</v>
      </c>
      <c r="R3484" s="7">
        <v>51.42492</v>
      </c>
      <c r="S3484" s="7">
        <v>0.60143000000000002</v>
      </c>
      <c r="T3484" t="s">
        <v>46</v>
      </c>
      <c r="U3484" t="s">
        <v>47106</v>
      </c>
      <c r="X3484" t="s">
        <v>11787</v>
      </c>
      <c r="Y3484" t="s">
        <v>36708</v>
      </c>
      <c r="Z3484" t="s">
        <v>37636</v>
      </c>
      <c r="AG3484" t="s">
        <v>47109</v>
      </c>
      <c r="AH3484" s="24">
        <v>1217116</v>
      </c>
      <c r="AI3484" t="s">
        <v>47111</v>
      </c>
      <c r="AJ3484" t="s">
        <v>47113</v>
      </c>
    </row>
    <row r="3485" spans="1:36" ht="17.25" hidden="1" customHeight="1" x14ac:dyDescent="0.2">
      <c r="A3485" s="4" t="s">
        <v>47104</v>
      </c>
      <c r="B3485" t="s">
        <v>46924</v>
      </c>
      <c r="C3485" t="s">
        <v>47105</v>
      </c>
      <c r="E3485" t="s">
        <v>19881</v>
      </c>
      <c r="F3485" t="s">
        <v>86</v>
      </c>
      <c r="G3485" s="5">
        <v>900</v>
      </c>
      <c r="H3485" t="s">
        <v>611</v>
      </c>
      <c r="I3485" t="s">
        <v>43</v>
      </c>
      <c r="J3485" t="s">
        <v>45</v>
      </c>
      <c r="K3485" t="s">
        <v>97</v>
      </c>
      <c r="L3485" t="s">
        <v>44</v>
      </c>
      <c r="N3485" s="6">
        <v>2024</v>
      </c>
      <c r="R3485" s="7">
        <v>51.42492</v>
      </c>
      <c r="S3485" s="7">
        <v>0.60143000000000002</v>
      </c>
      <c r="T3485" t="s">
        <v>46</v>
      </c>
      <c r="U3485" t="s">
        <v>47106</v>
      </c>
      <c r="X3485" t="s">
        <v>11787</v>
      </c>
      <c r="Y3485" t="s">
        <v>36708</v>
      </c>
      <c r="Z3485" t="s">
        <v>37636</v>
      </c>
      <c r="AG3485" t="s">
        <v>47109</v>
      </c>
      <c r="AH3485" s="24">
        <v>1264913</v>
      </c>
      <c r="AI3485" t="s">
        <v>47111</v>
      </c>
      <c r="AJ3485" t="s">
        <v>47114</v>
      </c>
    </row>
    <row r="3486" spans="1:36" ht="17.25" hidden="1" customHeight="1" x14ac:dyDescent="0.2">
      <c r="A3486" s="4" t="s">
        <v>47166</v>
      </c>
      <c r="B3486" t="s">
        <v>46924</v>
      </c>
      <c r="C3486" t="s">
        <v>47167</v>
      </c>
      <c r="E3486" t="s">
        <v>565</v>
      </c>
      <c r="F3486" t="s">
        <v>86</v>
      </c>
      <c r="G3486" s="5">
        <v>730</v>
      </c>
      <c r="H3486" t="s">
        <v>486</v>
      </c>
      <c r="I3486" t="s">
        <v>43</v>
      </c>
      <c r="J3486" t="s">
        <v>44</v>
      </c>
      <c r="K3486" t="s">
        <v>45</v>
      </c>
      <c r="L3486" t="s">
        <v>45</v>
      </c>
      <c r="M3486" t="s">
        <v>5341</v>
      </c>
      <c r="N3486" s="6">
        <v>2023</v>
      </c>
      <c r="P3486" s="25"/>
      <c r="R3486" s="7">
        <v>53.711770000000001</v>
      </c>
      <c r="S3486" s="7">
        <v>-1.1252599999999999</v>
      </c>
      <c r="T3486" t="s">
        <v>46</v>
      </c>
      <c r="U3486" t="s">
        <v>47168</v>
      </c>
      <c r="W3486" t="s">
        <v>47147</v>
      </c>
      <c r="X3486" t="s">
        <v>47169</v>
      </c>
      <c r="Y3486" t="s">
        <v>36708</v>
      </c>
      <c r="Z3486" t="s">
        <v>37636</v>
      </c>
      <c r="AG3486" t="s">
        <v>47170</v>
      </c>
      <c r="AH3486" s="8">
        <v>1279601</v>
      </c>
      <c r="AI3486" t="s">
        <v>47171</v>
      </c>
      <c r="AJ3486" t="s">
        <v>47172</v>
      </c>
    </row>
    <row r="3487" spans="1:36" ht="17.25" hidden="1" customHeight="1" x14ac:dyDescent="0.2">
      <c r="A3487" s="4" t="s">
        <v>47166</v>
      </c>
      <c r="B3487" t="s">
        <v>46924</v>
      </c>
      <c r="C3487" t="s">
        <v>47167</v>
      </c>
      <c r="E3487" t="s">
        <v>870</v>
      </c>
      <c r="F3487" t="s">
        <v>86</v>
      </c>
      <c r="G3487" s="5">
        <v>730</v>
      </c>
      <c r="H3487" t="s">
        <v>486</v>
      </c>
      <c r="I3487" t="s">
        <v>43</v>
      </c>
      <c r="J3487" t="s">
        <v>44</v>
      </c>
      <c r="K3487" t="s">
        <v>45</v>
      </c>
      <c r="L3487" t="s">
        <v>45</v>
      </c>
      <c r="M3487" t="s">
        <v>5341</v>
      </c>
      <c r="N3487" s="6">
        <v>2023</v>
      </c>
      <c r="P3487" s="25"/>
      <c r="R3487" s="7">
        <v>53.711770000000001</v>
      </c>
      <c r="S3487" s="7">
        <v>-1.1252599999999999</v>
      </c>
      <c r="T3487" t="s">
        <v>46</v>
      </c>
      <c r="U3487" t="s">
        <v>47168</v>
      </c>
      <c r="W3487" t="s">
        <v>47147</v>
      </c>
      <c r="X3487" t="s">
        <v>47169</v>
      </c>
      <c r="Y3487" t="s">
        <v>36708</v>
      </c>
      <c r="Z3487" t="s">
        <v>37636</v>
      </c>
      <c r="AG3487" t="s">
        <v>47170</v>
      </c>
      <c r="AH3487" s="8">
        <v>1279602</v>
      </c>
      <c r="AI3487" t="s">
        <v>47171</v>
      </c>
      <c r="AJ3487" t="s">
        <v>47173</v>
      </c>
    </row>
    <row r="3488" spans="1:36" ht="17.25" hidden="1" customHeight="1" x14ac:dyDescent="0.2">
      <c r="A3488" s="4" t="s">
        <v>47166</v>
      </c>
      <c r="B3488" t="s">
        <v>46924</v>
      </c>
      <c r="C3488" t="s">
        <v>47167</v>
      </c>
      <c r="E3488" t="s">
        <v>873</v>
      </c>
      <c r="F3488" t="s">
        <v>86</v>
      </c>
      <c r="G3488" s="5">
        <v>730</v>
      </c>
      <c r="H3488" t="s">
        <v>486</v>
      </c>
      <c r="I3488" t="s">
        <v>43</v>
      </c>
      <c r="J3488" t="s">
        <v>44</v>
      </c>
      <c r="K3488" t="s">
        <v>45</v>
      </c>
      <c r="L3488" t="s">
        <v>45</v>
      </c>
      <c r="M3488" t="s">
        <v>5341</v>
      </c>
      <c r="N3488" s="6">
        <v>2023</v>
      </c>
      <c r="P3488" s="25"/>
      <c r="R3488" s="7">
        <v>53.711770000000001</v>
      </c>
      <c r="S3488" s="7">
        <v>-1.1252599999999999</v>
      </c>
      <c r="T3488" t="s">
        <v>46</v>
      </c>
      <c r="U3488" t="s">
        <v>47168</v>
      </c>
      <c r="W3488" t="s">
        <v>47147</v>
      </c>
      <c r="X3488" t="s">
        <v>47169</v>
      </c>
      <c r="Y3488" t="s">
        <v>36708</v>
      </c>
      <c r="Z3488" t="s">
        <v>37636</v>
      </c>
      <c r="AG3488" t="s">
        <v>47170</v>
      </c>
      <c r="AH3488" s="8">
        <v>1279603</v>
      </c>
      <c r="AI3488" t="s">
        <v>47171</v>
      </c>
      <c r="AJ3488" t="s">
        <v>47174</v>
      </c>
    </row>
    <row r="3489" spans="1:36" ht="17.25" hidden="1" customHeight="1" x14ac:dyDescent="0.2">
      <c r="A3489" s="4" t="s">
        <v>47166</v>
      </c>
      <c r="B3489" t="s">
        <v>46924</v>
      </c>
      <c r="C3489" t="s">
        <v>47167</v>
      </c>
      <c r="E3489" t="s">
        <v>9217</v>
      </c>
      <c r="F3489" t="s">
        <v>86</v>
      </c>
      <c r="G3489" s="5">
        <v>299</v>
      </c>
      <c r="H3489" t="s">
        <v>486</v>
      </c>
      <c r="I3489" t="s">
        <v>65</v>
      </c>
      <c r="J3489" t="s">
        <v>559</v>
      </c>
      <c r="K3489" t="s">
        <v>45</v>
      </c>
      <c r="L3489" t="s">
        <v>45</v>
      </c>
      <c r="M3489" t="s">
        <v>5341</v>
      </c>
      <c r="N3489" s="6">
        <v>2024</v>
      </c>
      <c r="R3489" s="7">
        <v>53.711770000000001</v>
      </c>
      <c r="S3489" s="7">
        <v>-1.1252599999999999</v>
      </c>
      <c r="T3489" t="s">
        <v>46</v>
      </c>
      <c r="U3489" t="s">
        <v>47168</v>
      </c>
      <c r="W3489" t="s">
        <v>47147</v>
      </c>
      <c r="X3489" t="s">
        <v>47169</v>
      </c>
      <c r="Y3489" t="s">
        <v>36708</v>
      </c>
      <c r="Z3489" t="s">
        <v>37636</v>
      </c>
      <c r="AG3489" t="s">
        <v>47170</v>
      </c>
      <c r="AH3489" s="8">
        <v>1294982</v>
      </c>
      <c r="AI3489" t="s">
        <v>47171</v>
      </c>
      <c r="AJ3489" t="s">
        <v>47175</v>
      </c>
    </row>
    <row r="3490" spans="1:36" ht="17.25" hidden="1" customHeight="1" x14ac:dyDescent="0.2">
      <c r="A3490" s="4" t="s">
        <v>47218</v>
      </c>
      <c r="B3490" t="s">
        <v>46924</v>
      </c>
      <c r="C3490" t="s">
        <v>47219</v>
      </c>
      <c r="E3490" t="s">
        <v>696</v>
      </c>
      <c r="F3490" t="s">
        <v>86</v>
      </c>
      <c r="G3490" s="5">
        <v>299</v>
      </c>
      <c r="H3490" t="s">
        <v>611</v>
      </c>
      <c r="I3490" t="s">
        <v>65</v>
      </c>
      <c r="J3490" t="s">
        <v>45</v>
      </c>
      <c r="K3490" t="s">
        <v>45</v>
      </c>
      <c r="L3490" t="s">
        <v>44</v>
      </c>
      <c r="N3490" s="6">
        <v>2024</v>
      </c>
      <c r="R3490" s="7">
        <v>51.504136000000003</v>
      </c>
      <c r="S3490" s="7">
        <v>0.47851500000000002</v>
      </c>
      <c r="T3490" t="s">
        <v>504</v>
      </c>
      <c r="U3490" t="s">
        <v>47220</v>
      </c>
      <c r="X3490" t="s">
        <v>11865</v>
      </c>
      <c r="Y3490" t="s">
        <v>36708</v>
      </c>
      <c r="Z3490" t="s">
        <v>37636</v>
      </c>
      <c r="AG3490" t="s">
        <v>47221</v>
      </c>
      <c r="AH3490" s="24">
        <v>1314344</v>
      </c>
      <c r="AI3490" t="s">
        <v>47222</v>
      </c>
      <c r="AJ3490" t="s">
        <v>47225</v>
      </c>
    </row>
    <row r="3491" spans="1:36" ht="17.25" hidden="1" customHeight="1" x14ac:dyDescent="0.2">
      <c r="A3491" s="4" t="s">
        <v>47226</v>
      </c>
      <c r="B3491" t="s">
        <v>46924</v>
      </c>
      <c r="C3491" t="s">
        <v>47227</v>
      </c>
      <c r="E3491" t="s">
        <v>528</v>
      </c>
      <c r="F3491" t="s">
        <v>86</v>
      </c>
      <c r="G3491" s="5">
        <v>50</v>
      </c>
      <c r="H3491" t="s">
        <v>42</v>
      </c>
      <c r="I3491" t="s">
        <v>1323</v>
      </c>
      <c r="J3491" t="s">
        <v>559</v>
      </c>
      <c r="K3491" t="s">
        <v>13830</v>
      </c>
      <c r="L3491" t="s">
        <v>45</v>
      </c>
      <c r="N3491" s="6">
        <v>2018</v>
      </c>
      <c r="P3491" s="25"/>
      <c r="R3491" s="7">
        <v>53.5411</v>
      </c>
      <c r="S3491" s="7">
        <v>-0.50549999999999995</v>
      </c>
      <c r="T3491" t="s">
        <v>46</v>
      </c>
      <c r="U3491" t="s">
        <v>47228</v>
      </c>
      <c r="X3491" t="s">
        <v>47229</v>
      </c>
      <c r="Y3491" t="s">
        <v>36708</v>
      </c>
      <c r="Z3491" t="s">
        <v>37636</v>
      </c>
      <c r="AG3491" t="s">
        <v>47236</v>
      </c>
      <c r="AH3491" s="24">
        <v>1276091</v>
      </c>
      <c r="AI3491" t="s">
        <v>47234</v>
      </c>
      <c r="AJ3491" t="s">
        <v>47237</v>
      </c>
    </row>
    <row r="3492" spans="1:36" ht="17.25" hidden="1" customHeight="1" x14ac:dyDescent="0.2">
      <c r="A3492" s="4" t="s">
        <v>47275</v>
      </c>
      <c r="B3492" t="s">
        <v>46924</v>
      </c>
      <c r="C3492" t="s">
        <v>47276</v>
      </c>
      <c r="E3492" t="s">
        <v>9</v>
      </c>
      <c r="F3492" t="s">
        <v>86</v>
      </c>
      <c r="G3492" s="5">
        <v>20</v>
      </c>
      <c r="H3492" t="s">
        <v>42</v>
      </c>
      <c r="I3492" t="s">
        <v>65</v>
      </c>
      <c r="J3492" t="s">
        <v>44</v>
      </c>
      <c r="K3492" t="s">
        <v>45</v>
      </c>
      <c r="N3492" s="6">
        <v>2018</v>
      </c>
      <c r="P3492" s="24">
        <v>2023</v>
      </c>
      <c r="R3492" s="7">
        <v>53.566789999999997</v>
      </c>
      <c r="S3492" s="7">
        <v>7.578E-2</v>
      </c>
      <c r="T3492" t="s">
        <v>504</v>
      </c>
      <c r="U3492" t="s">
        <v>47277</v>
      </c>
      <c r="X3492" t="s">
        <v>46924</v>
      </c>
      <c r="Y3492" t="s">
        <v>36708</v>
      </c>
      <c r="Z3492" t="s">
        <v>37636</v>
      </c>
      <c r="AH3492" s="27"/>
      <c r="AI3492" t="s">
        <v>47278</v>
      </c>
      <c r="AJ3492" t="s">
        <v>47279</v>
      </c>
    </row>
    <row r="3493" spans="1:36" ht="17.25" hidden="1" customHeight="1" x14ac:dyDescent="0.2">
      <c r="A3493" s="4" t="s">
        <v>47298</v>
      </c>
      <c r="B3493" t="s">
        <v>46924</v>
      </c>
      <c r="C3493" t="s">
        <v>47299</v>
      </c>
      <c r="E3493" t="s">
        <v>40</v>
      </c>
      <c r="F3493" t="s">
        <v>86</v>
      </c>
      <c r="G3493" s="5">
        <v>299</v>
      </c>
      <c r="H3493" t="s">
        <v>486</v>
      </c>
      <c r="I3493" t="s">
        <v>65</v>
      </c>
      <c r="J3493" t="s">
        <v>559</v>
      </c>
      <c r="K3493" t="s">
        <v>97</v>
      </c>
      <c r="L3493" t="s">
        <v>44</v>
      </c>
      <c r="N3493" s="6">
        <v>2024</v>
      </c>
      <c r="R3493" s="7">
        <v>51.744669999999999</v>
      </c>
      <c r="S3493" s="7">
        <v>-3.5410300000000001</v>
      </c>
      <c r="T3493" t="s">
        <v>504</v>
      </c>
      <c r="U3493" t="s">
        <v>47300</v>
      </c>
      <c r="X3493" t="s">
        <v>47301</v>
      </c>
      <c r="Y3493" t="s">
        <v>36708</v>
      </c>
      <c r="Z3493" t="s">
        <v>37636</v>
      </c>
      <c r="AA3493" t="s">
        <v>47302</v>
      </c>
      <c r="AG3493" t="s">
        <v>47303</v>
      </c>
      <c r="AH3493" s="8">
        <v>1253171</v>
      </c>
      <c r="AI3493" t="s">
        <v>47304</v>
      </c>
      <c r="AJ3493" t="s">
        <v>47305</v>
      </c>
    </row>
    <row r="3494" spans="1:36" ht="17.25" hidden="1" customHeight="1" x14ac:dyDescent="0.2">
      <c r="A3494" s="4" t="s">
        <v>47312</v>
      </c>
      <c r="B3494" t="s">
        <v>46924</v>
      </c>
      <c r="C3494" t="s">
        <v>47313</v>
      </c>
      <c r="E3494" t="s">
        <v>2134</v>
      </c>
      <c r="F3494" t="s">
        <v>86</v>
      </c>
      <c r="G3494" s="5">
        <v>299</v>
      </c>
      <c r="H3494" t="s">
        <v>486</v>
      </c>
      <c r="I3494" t="s">
        <v>65</v>
      </c>
      <c r="J3494" t="s">
        <v>559</v>
      </c>
      <c r="K3494" t="s">
        <v>97</v>
      </c>
      <c r="L3494" t="s">
        <v>45</v>
      </c>
      <c r="N3494" s="6">
        <v>2024</v>
      </c>
      <c r="R3494" s="7">
        <v>53.637790000000003</v>
      </c>
      <c r="S3494" s="7">
        <v>-0.23674000000000001</v>
      </c>
      <c r="T3494" t="s">
        <v>46</v>
      </c>
      <c r="U3494" t="s">
        <v>47314</v>
      </c>
      <c r="X3494" t="s">
        <v>47229</v>
      </c>
      <c r="Y3494" t="s">
        <v>36708</v>
      </c>
      <c r="Z3494" t="s">
        <v>37636</v>
      </c>
      <c r="AA3494" t="s">
        <v>47315</v>
      </c>
      <c r="AG3494" t="s">
        <v>47316</v>
      </c>
      <c r="AH3494" s="8">
        <v>1293444</v>
      </c>
      <c r="AI3494" t="s">
        <v>47318</v>
      </c>
      <c r="AJ3494" t="s">
        <v>47324</v>
      </c>
    </row>
    <row r="3495" spans="1:36" ht="17.25" hidden="1" customHeight="1" x14ac:dyDescent="0.2">
      <c r="A3495" s="4" t="s">
        <v>47331</v>
      </c>
      <c r="B3495" t="s">
        <v>46924</v>
      </c>
      <c r="C3495" t="s">
        <v>47332</v>
      </c>
      <c r="E3495" t="s">
        <v>56</v>
      </c>
      <c r="F3495" t="s">
        <v>86</v>
      </c>
      <c r="G3495" s="5">
        <v>893</v>
      </c>
      <c r="H3495" t="s">
        <v>42</v>
      </c>
      <c r="I3495" t="s">
        <v>43</v>
      </c>
      <c r="J3495" t="s">
        <v>559</v>
      </c>
      <c r="K3495" t="s">
        <v>97</v>
      </c>
      <c r="L3495" t="s">
        <v>44</v>
      </c>
      <c r="N3495" s="6">
        <v>2023</v>
      </c>
      <c r="R3495" s="7">
        <v>53.594439999999999</v>
      </c>
      <c r="S3495" s="7">
        <v>-0.75044</v>
      </c>
      <c r="T3495" t="s">
        <v>46</v>
      </c>
      <c r="U3495" t="s">
        <v>47333</v>
      </c>
      <c r="X3495" t="s">
        <v>47229</v>
      </c>
      <c r="Y3495" t="s">
        <v>36708</v>
      </c>
      <c r="Z3495" t="s">
        <v>37636</v>
      </c>
      <c r="AA3495" t="s">
        <v>47334</v>
      </c>
      <c r="AG3495" t="s">
        <v>47336</v>
      </c>
      <c r="AH3495" s="27" t="s">
        <v>47340</v>
      </c>
      <c r="AI3495" t="s">
        <v>47338</v>
      </c>
      <c r="AJ3495" t="s">
        <v>47341</v>
      </c>
    </row>
    <row r="3496" spans="1:36" ht="17.25" hidden="1" customHeight="1" x14ac:dyDescent="0.2">
      <c r="A3496" s="4" t="s">
        <v>47331</v>
      </c>
      <c r="B3496" t="s">
        <v>46924</v>
      </c>
      <c r="C3496" t="s">
        <v>47332</v>
      </c>
      <c r="E3496" t="s">
        <v>58</v>
      </c>
      <c r="F3496" t="s">
        <v>86</v>
      </c>
      <c r="G3496" s="5">
        <v>910</v>
      </c>
      <c r="H3496" t="s">
        <v>486</v>
      </c>
      <c r="I3496" t="s">
        <v>43</v>
      </c>
      <c r="J3496" t="s">
        <v>559</v>
      </c>
      <c r="K3496" t="s">
        <v>87</v>
      </c>
      <c r="L3496" t="s">
        <v>44</v>
      </c>
      <c r="N3496" s="6">
        <v>2027</v>
      </c>
      <c r="R3496" s="7">
        <v>53.594439999999999</v>
      </c>
      <c r="S3496" s="7">
        <v>-0.75044</v>
      </c>
      <c r="T3496" t="s">
        <v>46</v>
      </c>
      <c r="U3496" t="s">
        <v>47333</v>
      </c>
      <c r="X3496" t="s">
        <v>47229</v>
      </c>
      <c r="Y3496" t="s">
        <v>36708</v>
      </c>
      <c r="Z3496" t="s">
        <v>37636</v>
      </c>
      <c r="AA3496" t="s">
        <v>47334</v>
      </c>
      <c r="AG3496" t="s">
        <v>47336</v>
      </c>
      <c r="AH3496" s="8" t="s">
        <v>47342</v>
      </c>
      <c r="AI3496" t="s">
        <v>47338</v>
      </c>
      <c r="AJ3496" t="s">
        <v>47343</v>
      </c>
    </row>
    <row r="3497" spans="1:36" ht="17.25" hidden="1" customHeight="1" x14ac:dyDescent="0.2">
      <c r="A3497" s="4" t="s">
        <v>47347</v>
      </c>
      <c r="B3497" t="s">
        <v>46924</v>
      </c>
      <c r="C3497" t="s">
        <v>47348</v>
      </c>
      <c r="E3497" t="s">
        <v>47354</v>
      </c>
      <c r="F3497" t="s">
        <v>86</v>
      </c>
      <c r="G3497" s="5">
        <v>66</v>
      </c>
      <c r="H3497" t="s">
        <v>611</v>
      </c>
      <c r="I3497" t="s">
        <v>43</v>
      </c>
      <c r="J3497" t="s">
        <v>44</v>
      </c>
      <c r="K3497" t="s">
        <v>45</v>
      </c>
      <c r="L3497" t="s">
        <v>45</v>
      </c>
      <c r="N3497" s="6">
        <v>2024</v>
      </c>
      <c r="R3497" s="7">
        <v>51.36412</v>
      </c>
      <c r="S3497" s="7">
        <v>0.75656000000000001</v>
      </c>
      <c r="T3497" t="s">
        <v>46</v>
      </c>
      <c r="U3497" t="s">
        <v>47349</v>
      </c>
      <c r="X3497" t="s">
        <v>11787</v>
      </c>
      <c r="Y3497" t="s">
        <v>36708</v>
      </c>
      <c r="Z3497" t="s">
        <v>37636</v>
      </c>
      <c r="AG3497" t="s">
        <v>47355</v>
      </c>
      <c r="AH3497" s="27" t="s">
        <v>47356</v>
      </c>
      <c r="AI3497" t="s">
        <v>47352</v>
      </c>
      <c r="AJ3497" t="s">
        <v>47357</v>
      </c>
    </row>
    <row r="3498" spans="1:36" ht="17.25" hidden="1" customHeight="1" x14ac:dyDescent="0.2">
      <c r="A3498" s="4" t="s">
        <v>47371</v>
      </c>
      <c r="B3498" t="s">
        <v>46924</v>
      </c>
      <c r="C3498" t="s">
        <v>47372</v>
      </c>
      <c r="E3498" t="s">
        <v>1492</v>
      </c>
      <c r="F3498" t="s">
        <v>86</v>
      </c>
      <c r="G3498" s="5">
        <v>340</v>
      </c>
      <c r="H3498" t="s">
        <v>486</v>
      </c>
      <c r="I3498" t="s">
        <v>65</v>
      </c>
      <c r="J3498" t="s">
        <v>45</v>
      </c>
      <c r="K3498" t="s">
        <v>97</v>
      </c>
      <c r="L3498" t="s">
        <v>44</v>
      </c>
      <c r="M3498" t="s">
        <v>5341</v>
      </c>
      <c r="N3498" s="6">
        <v>2023</v>
      </c>
      <c r="R3498" s="7">
        <v>54.725000000000001</v>
      </c>
      <c r="S3498" s="7">
        <v>-5.7670000000000003</v>
      </c>
      <c r="T3498" t="s">
        <v>46</v>
      </c>
      <c r="U3498" t="s">
        <v>47373</v>
      </c>
      <c r="X3498" t="s">
        <v>46946</v>
      </c>
      <c r="Y3498" t="s">
        <v>36708</v>
      </c>
      <c r="Z3498" t="s">
        <v>37636</v>
      </c>
      <c r="AG3498" t="s">
        <v>47375</v>
      </c>
      <c r="AH3498" s="24">
        <v>1125173</v>
      </c>
      <c r="AI3498" t="s">
        <v>47376</v>
      </c>
      <c r="AJ3498" t="s">
        <v>47381</v>
      </c>
    </row>
    <row r="3499" spans="1:36" ht="17.25" hidden="1" customHeight="1" x14ac:dyDescent="0.2">
      <c r="A3499" s="4" t="s">
        <v>47371</v>
      </c>
      <c r="B3499" t="s">
        <v>46924</v>
      </c>
      <c r="C3499" t="s">
        <v>47372</v>
      </c>
      <c r="E3499" t="s">
        <v>1494</v>
      </c>
      <c r="F3499" t="s">
        <v>86</v>
      </c>
      <c r="G3499" s="5">
        <v>340</v>
      </c>
      <c r="H3499" t="s">
        <v>486</v>
      </c>
      <c r="I3499" t="s">
        <v>65</v>
      </c>
      <c r="J3499" t="s">
        <v>45</v>
      </c>
      <c r="K3499" t="s">
        <v>97</v>
      </c>
      <c r="L3499" t="s">
        <v>44</v>
      </c>
      <c r="M3499" t="s">
        <v>5341</v>
      </c>
      <c r="N3499" s="6">
        <v>2023</v>
      </c>
      <c r="R3499" s="7">
        <v>54.725000000000001</v>
      </c>
      <c r="S3499" s="7">
        <v>-5.7670000000000003</v>
      </c>
      <c r="T3499" t="s">
        <v>46</v>
      </c>
      <c r="U3499" t="s">
        <v>47373</v>
      </c>
      <c r="X3499" t="s">
        <v>46946</v>
      </c>
      <c r="Y3499" t="s">
        <v>36708</v>
      </c>
      <c r="Z3499" t="s">
        <v>37636</v>
      </c>
      <c r="AG3499" t="s">
        <v>47375</v>
      </c>
      <c r="AH3499" s="6">
        <v>1312453</v>
      </c>
      <c r="AI3499" t="s">
        <v>47376</v>
      </c>
      <c r="AJ3499" t="s">
        <v>47382</v>
      </c>
    </row>
    <row r="3500" spans="1:36" ht="17.25" hidden="1" customHeight="1" x14ac:dyDescent="0.2">
      <c r="A3500" s="4" t="s">
        <v>47383</v>
      </c>
      <c r="B3500" t="s">
        <v>46924</v>
      </c>
      <c r="C3500" t="s">
        <v>47384</v>
      </c>
      <c r="E3500" t="s">
        <v>2248</v>
      </c>
      <c r="F3500" t="s">
        <v>86</v>
      </c>
      <c r="G3500" s="5">
        <v>382</v>
      </c>
      <c r="H3500" t="s">
        <v>42</v>
      </c>
      <c r="I3500" t="s">
        <v>43</v>
      </c>
      <c r="J3500" t="s">
        <v>559</v>
      </c>
      <c r="K3500" t="s">
        <v>45</v>
      </c>
      <c r="L3500" t="s">
        <v>45</v>
      </c>
      <c r="M3500" t="s">
        <v>559</v>
      </c>
      <c r="N3500" s="6">
        <v>2019</v>
      </c>
      <c r="R3500" s="7">
        <v>52.727829999999997</v>
      </c>
      <c r="S3500" s="7">
        <v>0.37974999999999998</v>
      </c>
      <c r="T3500" t="s">
        <v>46</v>
      </c>
      <c r="U3500" t="s">
        <v>47385</v>
      </c>
      <c r="X3500" t="s">
        <v>8478</v>
      </c>
      <c r="Y3500" t="s">
        <v>36708</v>
      </c>
      <c r="Z3500" t="s">
        <v>37636</v>
      </c>
      <c r="AA3500" t="s">
        <v>47386</v>
      </c>
      <c r="AB3500" t="s">
        <v>47387</v>
      </c>
      <c r="AC3500" t="s">
        <v>47388</v>
      </c>
      <c r="AG3500" t="s">
        <v>47389</v>
      </c>
      <c r="AH3500" s="8">
        <v>1125258</v>
      </c>
      <c r="AI3500" t="s">
        <v>47390</v>
      </c>
      <c r="AJ3500" t="s">
        <v>47391</v>
      </c>
    </row>
    <row r="3501" spans="1:36" ht="17.25" hidden="1" customHeight="1" x14ac:dyDescent="0.2">
      <c r="A3501" s="4" t="s">
        <v>47415</v>
      </c>
      <c r="B3501" t="s">
        <v>46924</v>
      </c>
      <c r="C3501" t="s">
        <v>47416</v>
      </c>
      <c r="E3501" t="s">
        <v>528</v>
      </c>
      <c r="F3501" t="s">
        <v>86</v>
      </c>
      <c r="G3501" s="5">
        <v>49.5</v>
      </c>
      <c r="H3501" t="s">
        <v>486</v>
      </c>
      <c r="I3501" t="s">
        <v>1323</v>
      </c>
      <c r="J3501" t="s">
        <v>559</v>
      </c>
      <c r="K3501" t="s">
        <v>45</v>
      </c>
      <c r="L3501" t="s">
        <v>559</v>
      </c>
      <c r="N3501" s="6">
        <v>2024</v>
      </c>
      <c r="P3501" s="25"/>
      <c r="R3501" s="7">
        <v>54.9726</v>
      </c>
      <c r="S3501" s="7">
        <v>-1.7142999999999999</v>
      </c>
      <c r="T3501" t="s">
        <v>46</v>
      </c>
      <c r="U3501" t="s">
        <v>15109</v>
      </c>
      <c r="X3501" t="s">
        <v>47417</v>
      </c>
      <c r="Y3501" t="s">
        <v>36708</v>
      </c>
      <c r="Z3501" t="s">
        <v>37636</v>
      </c>
      <c r="AG3501" t="s">
        <v>47418</v>
      </c>
      <c r="AH3501" s="6">
        <v>1298608</v>
      </c>
      <c r="AI3501" t="s">
        <v>47419</v>
      </c>
      <c r="AJ3501" t="s">
        <v>47420</v>
      </c>
    </row>
    <row r="3502" spans="1:36" ht="17.25" hidden="1" customHeight="1" x14ac:dyDescent="0.2">
      <c r="A3502" s="4" t="s">
        <v>47470</v>
      </c>
      <c r="B3502" t="s">
        <v>46924</v>
      </c>
      <c r="C3502" t="s">
        <v>47471</v>
      </c>
      <c r="E3502" t="s">
        <v>528</v>
      </c>
      <c r="F3502" t="s">
        <v>86</v>
      </c>
      <c r="G3502" s="5">
        <v>35</v>
      </c>
      <c r="H3502" t="s">
        <v>486</v>
      </c>
      <c r="I3502" t="s">
        <v>1323</v>
      </c>
      <c r="N3502" s="6">
        <v>2024</v>
      </c>
      <c r="P3502" s="25"/>
      <c r="R3502" s="7">
        <v>54.762500000000003</v>
      </c>
      <c r="S3502" s="7">
        <v>-1.3605</v>
      </c>
      <c r="T3502" t="s">
        <v>504</v>
      </c>
      <c r="U3502" t="s">
        <v>47472</v>
      </c>
      <c r="X3502" t="s">
        <v>47473</v>
      </c>
      <c r="Y3502" t="s">
        <v>36708</v>
      </c>
      <c r="Z3502" t="s">
        <v>37636</v>
      </c>
      <c r="AG3502" t="s">
        <v>47474</v>
      </c>
      <c r="AH3502" s="6">
        <v>1315559</v>
      </c>
      <c r="AI3502" t="s">
        <v>47475</v>
      </c>
      <c r="AJ3502" t="s">
        <v>47476</v>
      </c>
    </row>
    <row r="3503" spans="1:36" ht="17.25" hidden="1" customHeight="1" x14ac:dyDescent="0.2">
      <c r="A3503" s="4" t="s">
        <v>47477</v>
      </c>
      <c r="B3503" t="s">
        <v>46924</v>
      </c>
      <c r="C3503" t="s">
        <v>47478</v>
      </c>
      <c r="E3503" t="s">
        <v>40</v>
      </c>
      <c r="F3503" t="s">
        <v>86</v>
      </c>
      <c r="G3503" s="5">
        <v>299</v>
      </c>
      <c r="H3503" t="s">
        <v>486</v>
      </c>
      <c r="I3503" t="s">
        <v>65</v>
      </c>
      <c r="J3503" t="s">
        <v>559</v>
      </c>
      <c r="K3503" t="s">
        <v>97</v>
      </c>
      <c r="L3503" t="s">
        <v>45</v>
      </c>
      <c r="N3503" s="24">
        <v>2024</v>
      </c>
      <c r="R3503" s="7">
        <v>52.070399999999999</v>
      </c>
      <c r="S3503" s="7">
        <v>-0.51482000000000006</v>
      </c>
      <c r="T3503" t="s">
        <v>504</v>
      </c>
      <c r="U3503" t="s">
        <v>47479</v>
      </c>
      <c r="X3503" t="s">
        <v>47480</v>
      </c>
      <c r="Y3503" t="s">
        <v>36708</v>
      </c>
      <c r="Z3503" t="s">
        <v>37636</v>
      </c>
      <c r="AC3503" t="s">
        <v>47481</v>
      </c>
      <c r="AG3503" t="s">
        <v>47482</v>
      </c>
      <c r="AH3503" s="8">
        <v>1260945</v>
      </c>
      <c r="AI3503" t="s">
        <v>47483</v>
      </c>
      <c r="AJ3503" t="s">
        <v>47484</v>
      </c>
    </row>
    <row r="3504" spans="1:36" ht="17.25" hidden="1" customHeight="1" x14ac:dyDescent="0.2">
      <c r="A3504" s="4" t="s">
        <v>47485</v>
      </c>
      <c r="B3504" t="s">
        <v>46924</v>
      </c>
      <c r="C3504" t="s">
        <v>47486</v>
      </c>
      <c r="E3504" t="s">
        <v>40</v>
      </c>
      <c r="F3504" t="s">
        <v>86</v>
      </c>
      <c r="G3504" s="5">
        <v>470</v>
      </c>
      <c r="H3504" t="s">
        <v>611</v>
      </c>
      <c r="I3504" t="s">
        <v>43</v>
      </c>
      <c r="J3504" t="s">
        <v>44</v>
      </c>
      <c r="K3504" t="s">
        <v>97</v>
      </c>
      <c r="L3504" t="s">
        <v>44</v>
      </c>
      <c r="N3504" s="24">
        <v>2024</v>
      </c>
      <c r="R3504" s="7">
        <v>53.659609000000003</v>
      </c>
      <c r="S3504" s="7">
        <v>-0.25559300000000001</v>
      </c>
      <c r="T3504" t="s">
        <v>46</v>
      </c>
      <c r="U3504" t="s">
        <v>47314</v>
      </c>
      <c r="X3504" t="s">
        <v>47229</v>
      </c>
      <c r="Y3504" t="s">
        <v>36708</v>
      </c>
      <c r="Z3504" t="s">
        <v>37636</v>
      </c>
      <c r="AG3504" t="s">
        <v>47487</v>
      </c>
      <c r="AH3504" s="24">
        <v>1167914</v>
      </c>
      <c r="AI3504" t="s">
        <v>47488</v>
      </c>
      <c r="AJ3504" t="s">
        <v>47489</v>
      </c>
    </row>
    <row r="3505" spans="1:36" ht="17.25" hidden="1" customHeight="1" x14ac:dyDescent="0.2">
      <c r="A3505" s="4" t="s">
        <v>47490</v>
      </c>
      <c r="B3505" t="s">
        <v>46924</v>
      </c>
      <c r="C3505" t="s">
        <v>47491</v>
      </c>
      <c r="E3505" t="s">
        <v>40</v>
      </c>
      <c r="F3505" t="s">
        <v>86</v>
      </c>
      <c r="G3505" s="5">
        <v>45</v>
      </c>
      <c r="H3505" t="s">
        <v>42</v>
      </c>
      <c r="I3505" t="s">
        <v>43</v>
      </c>
      <c r="J3505" t="s">
        <v>44</v>
      </c>
      <c r="K3505" t="s">
        <v>45</v>
      </c>
      <c r="L3505" t="s">
        <v>45</v>
      </c>
      <c r="N3505" s="6">
        <v>2018</v>
      </c>
      <c r="R3505" s="7">
        <v>52.733477999999998</v>
      </c>
      <c r="S3505" s="7">
        <v>0.38552999999999998</v>
      </c>
      <c r="T3505" t="s">
        <v>46</v>
      </c>
      <c r="U3505" t="s">
        <v>47492</v>
      </c>
      <c r="X3505" t="s">
        <v>8478</v>
      </c>
      <c r="Y3505" t="s">
        <v>36708</v>
      </c>
      <c r="Z3505" t="s">
        <v>37636</v>
      </c>
      <c r="AC3505" t="s">
        <v>47493</v>
      </c>
      <c r="AD3505" t="s">
        <v>880</v>
      </c>
      <c r="AE3505" t="s">
        <v>4970</v>
      </c>
      <c r="AF3505" t="s">
        <v>52</v>
      </c>
      <c r="AG3505" t="s">
        <v>47494</v>
      </c>
      <c r="AH3505" s="27" t="s">
        <v>47495</v>
      </c>
      <c r="AI3505" t="s">
        <v>47496</v>
      </c>
      <c r="AJ3505" t="s">
        <v>47497</v>
      </c>
    </row>
    <row r="3506" spans="1:36" ht="17.25" hidden="1" customHeight="1" x14ac:dyDescent="0.2">
      <c r="A3506" s="4" t="s">
        <v>47522</v>
      </c>
      <c r="B3506" t="s">
        <v>46924</v>
      </c>
      <c r="C3506" t="s">
        <v>47523</v>
      </c>
      <c r="E3506" t="s">
        <v>528</v>
      </c>
      <c r="F3506" t="s">
        <v>86</v>
      </c>
      <c r="G3506" s="5">
        <v>49</v>
      </c>
      <c r="H3506" t="s">
        <v>42</v>
      </c>
      <c r="I3506" t="s">
        <v>1323</v>
      </c>
      <c r="J3506" t="s">
        <v>559</v>
      </c>
      <c r="K3506" t="s">
        <v>45</v>
      </c>
      <c r="L3506" t="s">
        <v>45</v>
      </c>
      <c r="N3506" s="6">
        <v>2020</v>
      </c>
      <c r="R3506" s="7">
        <v>52.576900000000002</v>
      </c>
      <c r="S3506" s="7">
        <v>-0.20399999999999999</v>
      </c>
      <c r="T3506" t="s">
        <v>46</v>
      </c>
      <c r="U3506" t="s">
        <v>47525</v>
      </c>
      <c r="X3506" t="s">
        <v>47430</v>
      </c>
      <c r="Y3506" t="s">
        <v>36708</v>
      </c>
      <c r="Z3506" t="s">
        <v>37636</v>
      </c>
      <c r="AC3506" t="s">
        <v>47528</v>
      </c>
      <c r="AG3506" t="s">
        <v>47533</v>
      </c>
      <c r="AH3506" s="6">
        <v>1275789</v>
      </c>
      <c r="AI3506" t="s">
        <v>47531</v>
      </c>
      <c r="AJ3506" t="s">
        <v>47534</v>
      </c>
    </row>
    <row r="3507" spans="1:36" ht="17.25" hidden="1" customHeight="1" x14ac:dyDescent="0.2">
      <c r="A3507" s="4" t="s">
        <v>47535</v>
      </c>
      <c r="B3507" t="s">
        <v>46924</v>
      </c>
      <c r="C3507" t="s">
        <v>47536</v>
      </c>
      <c r="E3507" t="s">
        <v>335</v>
      </c>
      <c r="F3507" t="s">
        <v>86</v>
      </c>
      <c r="G3507" s="5">
        <v>900</v>
      </c>
      <c r="H3507" t="s">
        <v>486</v>
      </c>
      <c r="I3507" t="s">
        <v>43</v>
      </c>
      <c r="J3507" t="s">
        <v>559</v>
      </c>
      <c r="K3507" t="s">
        <v>97</v>
      </c>
      <c r="L3507" t="s">
        <v>44</v>
      </c>
      <c r="N3507" s="6">
        <v>2026</v>
      </c>
      <c r="R3507" s="7">
        <v>57.477209999999999</v>
      </c>
      <c r="S3507" s="7">
        <v>-1.78888</v>
      </c>
      <c r="T3507" t="s">
        <v>46</v>
      </c>
      <c r="U3507" t="s">
        <v>47537</v>
      </c>
      <c r="X3507" t="s">
        <v>47538</v>
      </c>
      <c r="Y3507" t="s">
        <v>36708</v>
      </c>
      <c r="Z3507" t="s">
        <v>37636</v>
      </c>
      <c r="AA3507" t="s">
        <v>47539</v>
      </c>
      <c r="AG3507" t="s">
        <v>47541</v>
      </c>
      <c r="AH3507" s="27"/>
      <c r="AI3507" t="s">
        <v>47543</v>
      </c>
      <c r="AJ3507" t="s">
        <v>47547</v>
      </c>
    </row>
    <row r="3508" spans="1:36" ht="17.25" hidden="1" customHeight="1" x14ac:dyDescent="0.2">
      <c r="A3508" s="4" t="s">
        <v>47554</v>
      </c>
      <c r="B3508" t="s">
        <v>46924</v>
      </c>
      <c r="C3508" t="s">
        <v>47555</v>
      </c>
      <c r="E3508" t="s">
        <v>40</v>
      </c>
      <c r="F3508" t="s">
        <v>11145</v>
      </c>
      <c r="G3508" s="5">
        <v>30</v>
      </c>
      <c r="H3508" t="s">
        <v>42</v>
      </c>
      <c r="I3508" t="s">
        <v>65</v>
      </c>
      <c r="J3508" t="s">
        <v>44</v>
      </c>
      <c r="K3508" t="s">
        <v>45</v>
      </c>
      <c r="N3508" s="6">
        <v>2021</v>
      </c>
      <c r="R3508" s="7">
        <v>51.567887573222301</v>
      </c>
      <c r="S3508" s="7">
        <v>-3.7590019042619001</v>
      </c>
      <c r="T3508" t="s">
        <v>46</v>
      </c>
      <c r="U3508" t="s">
        <v>47556</v>
      </c>
      <c r="X3508" t="s">
        <v>46935</v>
      </c>
      <c r="Y3508" t="s">
        <v>36708</v>
      </c>
      <c r="Z3508" t="s">
        <v>37636</v>
      </c>
      <c r="AD3508" t="s">
        <v>880</v>
      </c>
      <c r="AE3508" t="s">
        <v>92</v>
      </c>
      <c r="AG3508" t="s">
        <v>47557</v>
      </c>
      <c r="AH3508" s="6">
        <v>1140826</v>
      </c>
      <c r="AI3508" t="s">
        <v>47558</v>
      </c>
      <c r="AJ3508" t="s">
        <v>47559</v>
      </c>
    </row>
    <row r="3509" spans="1:36" ht="17.25" hidden="1" customHeight="1" x14ac:dyDescent="0.2">
      <c r="A3509" s="4" t="s">
        <v>47560</v>
      </c>
      <c r="B3509" t="s">
        <v>46924</v>
      </c>
      <c r="C3509" t="s">
        <v>47561</v>
      </c>
      <c r="E3509" t="s">
        <v>40</v>
      </c>
      <c r="F3509" t="s">
        <v>86</v>
      </c>
      <c r="G3509" s="5">
        <v>299</v>
      </c>
      <c r="H3509" t="s">
        <v>486</v>
      </c>
      <c r="I3509" t="s">
        <v>65</v>
      </c>
      <c r="J3509" t="s">
        <v>559</v>
      </c>
      <c r="K3509" t="s">
        <v>97</v>
      </c>
      <c r="L3509" t="s">
        <v>45</v>
      </c>
      <c r="N3509" s="6">
        <v>2024</v>
      </c>
      <c r="R3509" s="7">
        <v>52.319609999999997</v>
      </c>
      <c r="S3509" s="7">
        <v>1.14621</v>
      </c>
      <c r="T3509" t="s">
        <v>504</v>
      </c>
      <c r="U3509" t="s">
        <v>47562</v>
      </c>
      <c r="X3509" t="s">
        <v>9953</v>
      </c>
      <c r="Y3509" t="s">
        <v>36708</v>
      </c>
      <c r="Z3509" t="s">
        <v>37636</v>
      </c>
      <c r="AC3509" t="s">
        <v>47563</v>
      </c>
      <c r="AG3509" t="s">
        <v>47564</v>
      </c>
      <c r="AH3509" s="27">
        <v>1253172</v>
      </c>
      <c r="AI3509" t="s">
        <v>47565</v>
      </c>
      <c r="AJ3509" t="s">
        <v>47566</v>
      </c>
    </row>
    <row r="3510" spans="1:36" ht="17.25" hidden="1" customHeight="1" x14ac:dyDescent="0.2">
      <c r="A3510" s="4" t="s">
        <v>47589</v>
      </c>
      <c r="B3510" t="s">
        <v>46924</v>
      </c>
      <c r="C3510" t="s">
        <v>47590</v>
      </c>
      <c r="E3510" t="s">
        <v>40</v>
      </c>
      <c r="F3510" t="s">
        <v>86</v>
      </c>
      <c r="G3510" s="5">
        <v>135</v>
      </c>
      <c r="H3510" t="s">
        <v>42</v>
      </c>
      <c r="I3510" t="s">
        <v>43</v>
      </c>
      <c r="J3510" t="s">
        <v>44</v>
      </c>
      <c r="K3510" t="s">
        <v>45</v>
      </c>
      <c r="L3510" t="s">
        <v>45</v>
      </c>
      <c r="N3510" s="6">
        <v>2013</v>
      </c>
      <c r="R3510" s="7">
        <v>53.425980000000003</v>
      </c>
      <c r="S3510" s="7">
        <v>-2.4153500000000001</v>
      </c>
      <c r="T3510" t="s">
        <v>46</v>
      </c>
      <c r="U3510" t="s">
        <v>47591</v>
      </c>
      <c r="X3510" t="s">
        <v>47592</v>
      </c>
      <c r="Y3510" t="s">
        <v>36708</v>
      </c>
      <c r="Z3510" t="s">
        <v>37636</v>
      </c>
      <c r="AD3510" t="s">
        <v>880</v>
      </c>
      <c r="AE3510" t="s">
        <v>4970</v>
      </c>
      <c r="AF3510" t="s">
        <v>880</v>
      </c>
      <c r="AG3510" t="s">
        <v>47593</v>
      </c>
      <c r="AH3510" s="6">
        <v>1288472</v>
      </c>
      <c r="AI3510" t="s">
        <v>47594</v>
      </c>
      <c r="AJ3510" t="s">
        <v>47595</v>
      </c>
    </row>
    <row r="3511" spans="1:36" ht="17.25" hidden="1" customHeight="1" x14ac:dyDescent="0.2">
      <c r="A3511" s="4" t="s">
        <v>47608</v>
      </c>
      <c r="B3511" t="s">
        <v>46924</v>
      </c>
      <c r="C3511" t="s">
        <v>47609</v>
      </c>
      <c r="E3511" t="s">
        <v>35550</v>
      </c>
      <c r="F3511" t="s">
        <v>86</v>
      </c>
      <c r="G3511" s="5">
        <v>50.4</v>
      </c>
      <c r="H3511" t="s">
        <v>42</v>
      </c>
      <c r="I3511" t="s">
        <v>1323</v>
      </c>
      <c r="K3511" t="s">
        <v>97</v>
      </c>
      <c r="L3511" t="s">
        <v>44</v>
      </c>
      <c r="M3511" t="s">
        <v>559</v>
      </c>
      <c r="N3511" s="6">
        <v>2021</v>
      </c>
      <c r="R3511" s="7">
        <v>54.603904999999997</v>
      </c>
      <c r="S3511" s="7">
        <v>-1.2149022990365199</v>
      </c>
      <c r="T3511" t="s">
        <v>504</v>
      </c>
      <c r="U3511" t="s">
        <v>47610</v>
      </c>
      <c r="X3511" t="s">
        <v>47473</v>
      </c>
      <c r="Y3511" t="s">
        <v>36708</v>
      </c>
      <c r="Z3511" t="s">
        <v>37636</v>
      </c>
      <c r="AG3511" t="s">
        <v>47611</v>
      </c>
      <c r="AH3511" s="6">
        <v>1304769</v>
      </c>
      <c r="AI3511" t="s">
        <v>47612</v>
      </c>
      <c r="AJ3511" t="s">
        <v>47613</v>
      </c>
    </row>
    <row r="3512" spans="1:36" ht="17.25" hidden="1" customHeight="1" x14ac:dyDescent="0.2">
      <c r="A3512" s="4" t="s">
        <v>47614</v>
      </c>
      <c r="B3512" t="s">
        <v>46924</v>
      </c>
      <c r="C3512" t="s">
        <v>47615</v>
      </c>
      <c r="E3512" t="s">
        <v>35550</v>
      </c>
      <c r="F3512" t="s">
        <v>86</v>
      </c>
      <c r="G3512" s="5">
        <v>50.4</v>
      </c>
      <c r="H3512" t="s">
        <v>42</v>
      </c>
      <c r="I3512" t="s">
        <v>1323</v>
      </c>
      <c r="K3512" t="s">
        <v>97</v>
      </c>
      <c r="L3512" t="s">
        <v>44</v>
      </c>
      <c r="M3512" t="s">
        <v>559</v>
      </c>
      <c r="N3512" s="24">
        <v>2021</v>
      </c>
      <c r="R3512" s="7">
        <v>54.603904999999997</v>
      </c>
      <c r="S3512" s="7">
        <v>-1.2149022990365199</v>
      </c>
      <c r="T3512" t="s">
        <v>504</v>
      </c>
      <c r="U3512" t="s">
        <v>47610</v>
      </c>
      <c r="X3512" t="s">
        <v>47473</v>
      </c>
      <c r="Y3512" t="s">
        <v>36708</v>
      </c>
      <c r="Z3512" t="s">
        <v>37636</v>
      </c>
      <c r="AG3512" t="s">
        <v>47616</v>
      </c>
      <c r="AH3512" s="24">
        <v>1309662</v>
      </c>
      <c r="AI3512" t="s">
        <v>47617</v>
      </c>
      <c r="AJ3512" t="s">
        <v>47618</v>
      </c>
    </row>
    <row r="3513" spans="1:36" ht="17.25" hidden="1" customHeight="1" x14ac:dyDescent="0.2">
      <c r="A3513" s="4" t="s">
        <v>47663</v>
      </c>
      <c r="B3513" t="s">
        <v>46924</v>
      </c>
      <c r="C3513" t="s">
        <v>47664</v>
      </c>
      <c r="E3513" t="s">
        <v>40</v>
      </c>
      <c r="F3513" t="s">
        <v>86</v>
      </c>
      <c r="G3513" s="5">
        <v>115</v>
      </c>
      <c r="H3513" t="s">
        <v>42</v>
      </c>
      <c r="I3513" t="s">
        <v>43</v>
      </c>
      <c r="J3513" t="s">
        <v>44</v>
      </c>
      <c r="K3513" t="s">
        <v>45</v>
      </c>
      <c r="L3513" t="s">
        <v>45</v>
      </c>
      <c r="N3513" s="24">
        <v>2018</v>
      </c>
      <c r="Q3513" t="s">
        <v>47665</v>
      </c>
      <c r="R3513" s="7">
        <v>51.328769999999999</v>
      </c>
      <c r="S3513" s="7">
        <v>0.45111000000000001</v>
      </c>
      <c r="T3513" t="s">
        <v>46</v>
      </c>
      <c r="U3513" t="s">
        <v>47666</v>
      </c>
      <c r="X3513" t="s">
        <v>47667</v>
      </c>
      <c r="Y3513" t="s">
        <v>36708</v>
      </c>
      <c r="Z3513" t="s">
        <v>37636</v>
      </c>
      <c r="AD3513" t="s">
        <v>880</v>
      </c>
      <c r="AE3513" t="s">
        <v>4970</v>
      </c>
      <c r="AF3513" t="s">
        <v>52</v>
      </c>
      <c r="AG3513" t="s">
        <v>47668</v>
      </c>
      <c r="AH3513" s="8" t="s">
        <v>47669</v>
      </c>
      <c r="AI3513" t="s">
        <v>47670</v>
      </c>
      <c r="AJ3513" t="s">
        <v>47671</v>
      </c>
    </row>
    <row r="3514" spans="1:36" ht="17.25" hidden="1" customHeight="1" x14ac:dyDescent="0.2">
      <c r="A3514" s="4" t="s">
        <v>47685</v>
      </c>
      <c r="B3514" t="s">
        <v>46924</v>
      </c>
      <c r="C3514" t="s">
        <v>47686</v>
      </c>
      <c r="E3514" t="s">
        <v>56</v>
      </c>
      <c r="F3514" t="s">
        <v>86</v>
      </c>
      <c r="G3514" s="5">
        <v>300</v>
      </c>
      <c r="H3514" t="s">
        <v>42</v>
      </c>
      <c r="I3514" t="s">
        <v>65</v>
      </c>
      <c r="J3514" t="s">
        <v>559</v>
      </c>
      <c r="K3514" t="s">
        <v>97</v>
      </c>
      <c r="L3514" t="s">
        <v>45</v>
      </c>
      <c r="N3514" s="24">
        <v>2019</v>
      </c>
      <c r="R3514" s="7">
        <v>52.807209999999998</v>
      </c>
      <c r="S3514" s="7">
        <v>-0.13333999999999999</v>
      </c>
      <c r="T3514" t="s">
        <v>46</v>
      </c>
      <c r="U3514" t="s">
        <v>47687</v>
      </c>
      <c r="X3514" t="s">
        <v>47229</v>
      </c>
      <c r="Y3514" t="s">
        <v>36708</v>
      </c>
      <c r="Z3514" t="s">
        <v>37636</v>
      </c>
      <c r="AA3514" t="s">
        <v>47694</v>
      </c>
      <c r="AB3514" t="s">
        <v>47695</v>
      </c>
      <c r="AG3514" t="s">
        <v>47690</v>
      </c>
      <c r="AH3514" s="8">
        <v>1290855</v>
      </c>
      <c r="AI3514" t="s">
        <v>47692</v>
      </c>
      <c r="AJ3514" t="s">
        <v>47696</v>
      </c>
    </row>
    <row r="3515" spans="1:36" ht="17.25" hidden="1" customHeight="1" x14ac:dyDescent="0.2">
      <c r="A3515" s="4" t="s">
        <v>47737</v>
      </c>
      <c r="B3515" t="s">
        <v>46924</v>
      </c>
      <c r="C3515" t="s">
        <v>47738</v>
      </c>
      <c r="E3515" t="s">
        <v>2248</v>
      </c>
      <c r="F3515" t="s">
        <v>86</v>
      </c>
      <c r="G3515" s="5">
        <v>850</v>
      </c>
      <c r="H3515" t="s">
        <v>611</v>
      </c>
      <c r="I3515" t="s">
        <v>43</v>
      </c>
      <c r="J3515" t="s">
        <v>559</v>
      </c>
      <c r="K3515" t="s">
        <v>45</v>
      </c>
      <c r="L3515" t="s">
        <v>44</v>
      </c>
      <c r="N3515" s="6">
        <v>2024</v>
      </c>
      <c r="R3515" s="7">
        <v>54.580840000000002</v>
      </c>
      <c r="S3515" s="7">
        <v>-1.14422</v>
      </c>
      <c r="T3515" t="s">
        <v>504</v>
      </c>
      <c r="U3515" t="s">
        <v>47739</v>
      </c>
      <c r="X3515" t="s">
        <v>47148</v>
      </c>
      <c r="Y3515" t="s">
        <v>36708</v>
      </c>
      <c r="Z3515" t="s">
        <v>37636</v>
      </c>
      <c r="AA3515" t="s">
        <v>47740</v>
      </c>
      <c r="AG3515" t="s">
        <v>47732</v>
      </c>
      <c r="AH3515" s="27">
        <v>1297829</v>
      </c>
      <c r="AI3515" t="s">
        <v>47741</v>
      </c>
      <c r="AJ3515" t="s">
        <v>47742</v>
      </c>
    </row>
    <row r="3516" spans="1:36" ht="17.25" hidden="1" customHeight="1" x14ac:dyDescent="0.2">
      <c r="A3516" s="4" t="s">
        <v>47737</v>
      </c>
      <c r="B3516" t="s">
        <v>46924</v>
      </c>
      <c r="C3516" t="s">
        <v>47738</v>
      </c>
      <c r="E3516" t="s">
        <v>2254</v>
      </c>
      <c r="F3516" t="s">
        <v>86</v>
      </c>
      <c r="G3516" s="5">
        <v>850</v>
      </c>
      <c r="H3516" t="s">
        <v>611</v>
      </c>
      <c r="I3516" t="s">
        <v>43</v>
      </c>
      <c r="J3516" t="s">
        <v>559</v>
      </c>
      <c r="K3516" t="s">
        <v>45</v>
      </c>
      <c r="L3516" t="s">
        <v>44</v>
      </c>
      <c r="N3516" s="6">
        <v>2024</v>
      </c>
      <c r="R3516" s="7">
        <v>54.580840000000002</v>
      </c>
      <c r="S3516" s="7">
        <v>-1.14422</v>
      </c>
      <c r="T3516" t="s">
        <v>504</v>
      </c>
      <c r="U3516" t="s">
        <v>47739</v>
      </c>
      <c r="X3516" t="s">
        <v>47148</v>
      </c>
      <c r="Y3516" t="s">
        <v>36708</v>
      </c>
      <c r="Z3516" t="s">
        <v>37636</v>
      </c>
      <c r="AA3516" t="s">
        <v>47740</v>
      </c>
      <c r="AG3516" t="s">
        <v>47732</v>
      </c>
      <c r="AH3516" s="27">
        <v>1297830</v>
      </c>
      <c r="AI3516" t="s">
        <v>47741</v>
      </c>
      <c r="AJ3516" t="s">
        <v>47743</v>
      </c>
    </row>
    <row r="3517" spans="1:36" ht="17.25" hidden="1" customHeight="1" x14ac:dyDescent="0.2">
      <c r="A3517" s="4" t="s">
        <v>47761</v>
      </c>
      <c r="B3517" t="s">
        <v>46924</v>
      </c>
      <c r="C3517" t="s">
        <v>47762</v>
      </c>
      <c r="E3517" t="s">
        <v>40</v>
      </c>
      <c r="F3517" t="s">
        <v>86</v>
      </c>
      <c r="G3517" s="5">
        <v>600</v>
      </c>
      <c r="H3517" t="s">
        <v>486</v>
      </c>
      <c r="I3517" t="s">
        <v>43</v>
      </c>
      <c r="K3517" t="s">
        <v>45</v>
      </c>
      <c r="N3517" s="6">
        <v>2024</v>
      </c>
      <c r="R3517" s="7">
        <v>51.464199999999998</v>
      </c>
      <c r="S3517" s="7">
        <v>0.3639</v>
      </c>
      <c r="T3517" t="s">
        <v>504</v>
      </c>
      <c r="U3517" t="s">
        <v>47763</v>
      </c>
      <c r="X3517" t="s">
        <v>11865</v>
      </c>
      <c r="Y3517" t="s">
        <v>36708</v>
      </c>
      <c r="Z3517" t="s">
        <v>37636</v>
      </c>
      <c r="AH3517" s="27"/>
      <c r="AI3517" t="s">
        <v>47764</v>
      </c>
      <c r="AJ3517" t="s">
        <v>47765</v>
      </c>
    </row>
    <row r="3518" spans="1:36" ht="17.25" hidden="1" customHeight="1" x14ac:dyDescent="0.2">
      <c r="A3518" s="4" t="s">
        <v>47766</v>
      </c>
      <c r="B3518" t="s">
        <v>46924</v>
      </c>
      <c r="C3518" t="s">
        <v>47767</v>
      </c>
      <c r="E3518" t="s">
        <v>528</v>
      </c>
      <c r="F3518" t="s">
        <v>86</v>
      </c>
      <c r="G3518" s="5">
        <v>49.9</v>
      </c>
      <c r="H3518" t="s">
        <v>486</v>
      </c>
      <c r="I3518" t="s">
        <v>1323</v>
      </c>
      <c r="N3518" s="6">
        <v>2024</v>
      </c>
      <c r="R3518" s="7">
        <v>51.469499999999996</v>
      </c>
      <c r="S3518" s="7">
        <v>0.3427</v>
      </c>
      <c r="T3518" t="s">
        <v>504</v>
      </c>
      <c r="U3518" t="s">
        <v>47768</v>
      </c>
      <c r="X3518" t="s">
        <v>11865</v>
      </c>
      <c r="Y3518" t="s">
        <v>36708</v>
      </c>
      <c r="Z3518" t="s">
        <v>37636</v>
      </c>
      <c r="AG3518" t="s">
        <v>47769</v>
      </c>
      <c r="AH3518" s="6">
        <v>1315561</v>
      </c>
      <c r="AI3518" t="s">
        <v>47770</v>
      </c>
      <c r="AJ3518" t="s">
        <v>47771</v>
      </c>
    </row>
    <row r="3519" spans="1:36" ht="17.25" hidden="1" customHeight="1" x14ac:dyDescent="0.2">
      <c r="A3519" s="4" t="s">
        <v>47772</v>
      </c>
      <c r="B3519" t="s">
        <v>46924</v>
      </c>
      <c r="C3519" t="s">
        <v>47773</v>
      </c>
      <c r="E3519" t="s">
        <v>40</v>
      </c>
      <c r="F3519" t="s">
        <v>5127</v>
      </c>
      <c r="G3519" s="5">
        <v>100</v>
      </c>
      <c r="H3519" t="s">
        <v>486</v>
      </c>
      <c r="I3519" t="s">
        <v>65</v>
      </c>
      <c r="J3519" t="s">
        <v>45</v>
      </c>
      <c r="K3519" t="s">
        <v>87</v>
      </c>
      <c r="L3519" t="s">
        <v>45</v>
      </c>
      <c r="N3519" s="6">
        <v>2024</v>
      </c>
      <c r="R3519" s="7">
        <v>53.433399999999999</v>
      </c>
      <c r="S3519" s="7">
        <v>-2.3851</v>
      </c>
      <c r="T3519" t="s">
        <v>504</v>
      </c>
      <c r="U3519" t="s">
        <v>47774</v>
      </c>
      <c r="X3519" t="s">
        <v>47775</v>
      </c>
      <c r="Y3519" t="s">
        <v>36708</v>
      </c>
      <c r="Z3519" t="s">
        <v>37636</v>
      </c>
      <c r="AG3519" t="s">
        <v>47776</v>
      </c>
      <c r="AH3519" s="27" t="s">
        <v>47777</v>
      </c>
      <c r="AI3519" t="s">
        <v>47778</v>
      </c>
      <c r="AJ3519" t="s">
        <v>47779</v>
      </c>
    </row>
    <row r="3520" spans="1:36" ht="17.25" hidden="1" customHeight="1" x14ac:dyDescent="0.2">
      <c r="A3520" s="4" t="s">
        <v>47772</v>
      </c>
      <c r="B3520" t="s">
        <v>46924</v>
      </c>
      <c r="C3520" t="s">
        <v>47773</v>
      </c>
      <c r="E3520" t="s">
        <v>56</v>
      </c>
      <c r="F3520" t="s">
        <v>5127</v>
      </c>
      <c r="G3520" s="5">
        <v>100</v>
      </c>
      <c r="H3520" t="s">
        <v>486</v>
      </c>
      <c r="I3520" t="s">
        <v>65</v>
      </c>
      <c r="J3520" t="s">
        <v>45</v>
      </c>
      <c r="K3520" t="s">
        <v>87</v>
      </c>
      <c r="L3520" t="s">
        <v>45</v>
      </c>
      <c r="N3520" s="6">
        <v>2024</v>
      </c>
      <c r="R3520" s="7">
        <v>53.433399999999999</v>
      </c>
      <c r="S3520" s="7">
        <v>-2.3851</v>
      </c>
      <c r="T3520" t="s">
        <v>504</v>
      </c>
      <c r="U3520" t="s">
        <v>47774</v>
      </c>
      <c r="X3520" t="s">
        <v>47775</v>
      </c>
      <c r="Y3520" t="s">
        <v>36708</v>
      </c>
      <c r="Z3520" t="s">
        <v>37636</v>
      </c>
      <c r="AG3520" t="s">
        <v>47776</v>
      </c>
      <c r="AH3520" s="27" t="s">
        <v>47777</v>
      </c>
      <c r="AI3520" t="s">
        <v>47778</v>
      </c>
      <c r="AJ3520" t="s">
        <v>47780</v>
      </c>
    </row>
    <row r="3521" spans="1:36" ht="17.25" hidden="1" customHeight="1" x14ac:dyDescent="0.2">
      <c r="A3521" s="4" t="s">
        <v>47783</v>
      </c>
      <c r="B3521" t="s">
        <v>46924</v>
      </c>
      <c r="C3521" t="s">
        <v>47784</v>
      </c>
      <c r="E3521" t="s">
        <v>40</v>
      </c>
      <c r="F3521" t="s">
        <v>86</v>
      </c>
      <c r="G3521" s="5">
        <v>45</v>
      </c>
      <c r="H3521" t="s">
        <v>42</v>
      </c>
      <c r="I3521" t="s">
        <v>65</v>
      </c>
      <c r="J3521" t="s">
        <v>44</v>
      </c>
      <c r="K3521" t="s">
        <v>45</v>
      </c>
      <c r="L3521" t="s">
        <v>45</v>
      </c>
      <c r="N3521" s="6">
        <v>2021</v>
      </c>
      <c r="R3521" s="7">
        <v>51.683480000000003</v>
      </c>
      <c r="S3521" s="7">
        <v>-5.0291699999999997</v>
      </c>
      <c r="T3521" t="s">
        <v>46</v>
      </c>
      <c r="U3521" t="s">
        <v>47500</v>
      </c>
      <c r="X3521" t="s">
        <v>47501</v>
      </c>
      <c r="Y3521" t="s">
        <v>36708</v>
      </c>
      <c r="Z3521" t="s">
        <v>37636</v>
      </c>
      <c r="AC3521" t="s">
        <v>47785</v>
      </c>
      <c r="AD3521" t="s">
        <v>880</v>
      </c>
      <c r="AE3521" t="s">
        <v>881</v>
      </c>
      <c r="AF3521" t="s">
        <v>880</v>
      </c>
      <c r="AG3521" t="s">
        <v>47786</v>
      </c>
      <c r="AH3521" s="27">
        <v>1289317</v>
      </c>
      <c r="AI3521" t="s">
        <v>47787</v>
      </c>
      <c r="AJ3521" t="s">
        <v>47788</v>
      </c>
    </row>
    <row r="3522" spans="1:36" ht="17.25" hidden="1" customHeight="1" x14ac:dyDescent="0.2">
      <c r="A3522" s="4" t="s">
        <v>47796</v>
      </c>
      <c r="B3522" t="s">
        <v>46924</v>
      </c>
      <c r="C3522" t="s">
        <v>47797</v>
      </c>
      <c r="E3522" t="s">
        <v>24794</v>
      </c>
      <c r="F3522" t="s">
        <v>86</v>
      </c>
      <c r="G3522" s="5">
        <v>450</v>
      </c>
      <c r="H3522" t="s">
        <v>42</v>
      </c>
      <c r="I3522" t="s">
        <v>43</v>
      </c>
      <c r="J3522" t="s">
        <v>559</v>
      </c>
      <c r="K3522" t="s">
        <v>45</v>
      </c>
      <c r="L3522" t="s">
        <v>45</v>
      </c>
      <c r="M3522" t="s">
        <v>5341</v>
      </c>
      <c r="N3522" s="24">
        <v>2013</v>
      </c>
      <c r="R3522" s="7">
        <v>53.362229999999997</v>
      </c>
      <c r="S3522" s="7">
        <v>-0.80759000000000003</v>
      </c>
      <c r="T3522" t="s">
        <v>46</v>
      </c>
      <c r="U3522" t="s">
        <v>47075</v>
      </c>
      <c r="X3522" t="s">
        <v>47076</v>
      </c>
      <c r="Y3522" t="s">
        <v>36708</v>
      </c>
      <c r="Z3522" t="s">
        <v>37636</v>
      </c>
      <c r="AA3522" t="s">
        <v>47798</v>
      </c>
      <c r="AB3522" t="s">
        <v>47799</v>
      </c>
      <c r="AG3522" t="s">
        <v>47800</v>
      </c>
      <c r="AH3522" s="8">
        <v>1196189</v>
      </c>
      <c r="AI3522" t="s">
        <v>47801</v>
      </c>
      <c r="AJ3522" t="s">
        <v>47802</v>
      </c>
    </row>
    <row r="3523" spans="1:36" ht="17.25" hidden="1" customHeight="1" x14ac:dyDescent="0.2">
      <c r="A3523" s="4" t="s">
        <v>47796</v>
      </c>
      <c r="B3523" t="s">
        <v>46924</v>
      </c>
      <c r="C3523" t="s">
        <v>47797</v>
      </c>
      <c r="E3523" t="s">
        <v>24798</v>
      </c>
      <c r="F3523" t="s">
        <v>86</v>
      </c>
      <c r="G3523" s="5">
        <v>460</v>
      </c>
      <c r="H3523" t="s">
        <v>42</v>
      </c>
      <c r="I3523" t="s">
        <v>43</v>
      </c>
      <c r="J3523" t="s">
        <v>559</v>
      </c>
      <c r="K3523" t="s">
        <v>45</v>
      </c>
      <c r="L3523" t="s">
        <v>45</v>
      </c>
      <c r="M3523" t="s">
        <v>5341</v>
      </c>
      <c r="N3523" s="24">
        <v>2013</v>
      </c>
      <c r="R3523" s="7">
        <v>53.362229999999997</v>
      </c>
      <c r="S3523" s="7">
        <v>-0.80759000000000003</v>
      </c>
      <c r="T3523" t="s">
        <v>46</v>
      </c>
      <c r="U3523" t="s">
        <v>47075</v>
      </c>
      <c r="X3523" t="s">
        <v>47076</v>
      </c>
      <c r="Y3523" t="s">
        <v>36708</v>
      </c>
      <c r="Z3523" t="s">
        <v>37636</v>
      </c>
      <c r="AA3523" t="s">
        <v>47798</v>
      </c>
      <c r="AB3523" t="s">
        <v>47803</v>
      </c>
      <c r="AG3523" t="s">
        <v>47800</v>
      </c>
      <c r="AH3523" s="8">
        <v>1210788</v>
      </c>
      <c r="AI3523" t="s">
        <v>47801</v>
      </c>
      <c r="AJ3523" t="s">
        <v>47804</v>
      </c>
    </row>
    <row r="3524" spans="1:36" ht="17.25" hidden="1" customHeight="1" x14ac:dyDescent="0.2">
      <c r="A3524" s="4" t="s">
        <v>47796</v>
      </c>
      <c r="B3524" t="s">
        <v>46924</v>
      </c>
      <c r="C3524" t="s">
        <v>47797</v>
      </c>
      <c r="E3524" t="s">
        <v>24800</v>
      </c>
      <c r="F3524" t="s">
        <v>86</v>
      </c>
      <c r="G3524" s="5">
        <v>450</v>
      </c>
      <c r="H3524" t="s">
        <v>42</v>
      </c>
      <c r="I3524" t="s">
        <v>43</v>
      </c>
      <c r="J3524" t="s">
        <v>559</v>
      </c>
      <c r="K3524" t="s">
        <v>45</v>
      </c>
      <c r="L3524" t="s">
        <v>45</v>
      </c>
      <c r="M3524" t="s">
        <v>5341</v>
      </c>
      <c r="N3524" s="24">
        <v>2013</v>
      </c>
      <c r="R3524" s="7">
        <v>53.362229999999997</v>
      </c>
      <c r="S3524" s="7">
        <v>-0.80759000000000003</v>
      </c>
      <c r="T3524" t="s">
        <v>46</v>
      </c>
      <c r="U3524" t="s">
        <v>47075</v>
      </c>
      <c r="X3524" t="s">
        <v>47076</v>
      </c>
      <c r="Y3524" t="s">
        <v>36708</v>
      </c>
      <c r="Z3524" t="s">
        <v>37636</v>
      </c>
      <c r="AA3524" t="s">
        <v>47798</v>
      </c>
      <c r="AB3524" t="s">
        <v>47805</v>
      </c>
      <c r="AG3524" t="s">
        <v>47800</v>
      </c>
      <c r="AH3524" s="8">
        <v>1210789</v>
      </c>
      <c r="AI3524" t="s">
        <v>47801</v>
      </c>
      <c r="AJ3524" t="s">
        <v>47806</v>
      </c>
    </row>
    <row r="3525" spans="1:36" ht="17.25" hidden="1" customHeight="1" x14ac:dyDescent="0.2">
      <c r="A3525" s="4" t="s">
        <v>47796</v>
      </c>
      <c r="B3525" t="s">
        <v>46924</v>
      </c>
      <c r="C3525" t="s">
        <v>47797</v>
      </c>
      <c r="E3525" t="s">
        <v>4162</v>
      </c>
      <c r="F3525" t="s">
        <v>86</v>
      </c>
      <c r="G3525" s="5">
        <v>299</v>
      </c>
      <c r="H3525" t="s">
        <v>611</v>
      </c>
      <c r="I3525" t="s">
        <v>65</v>
      </c>
      <c r="J3525" t="s">
        <v>559</v>
      </c>
      <c r="K3525" t="s">
        <v>45</v>
      </c>
      <c r="L3525" t="s">
        <v>45</v>
      </c>
      <c r="M3525" t="s">
        <v>5341</v>
      </c>
      <c r="N3525" s="6">
        <v>2024</v>
      </c>
      <c r="R3525" s="7">
        <v>53.362229999999997</v>
      </c>
      <c r="S3525" s="7">
        <v>-0.80759000000000003</v>
      </c>
      <c r="T3525" t="s">
        <v>46</v>
      </c>
      <c r="U3525" t="s">
        <v>47075</v>
      </c>
      <c r="X3525" t="s">
        <v>47076</v>
      </c>
      <c r="Y3525" t="s">
        <v>36708</v>
      </c>
      <c r="Z3525" t="s">
        <v>37636</v>
      </c>
      <c r="AA3525" t="s">
        <v>47798</v>
      </c>
      <c r="AG3525" t="s">
        <v>47800</v>
      </c>
      <c r="AH3525" s="8">
        <v>1287595</v>
      </c>
      <c r="AI3525" t="s">
        <v>47801</v>
      </c>
      <c r="AJ3525" t="s">
        <v>47807</v>
      </c>
    </row>
    <row r="3526" spans="1:36" ht="17.25" hidden="1" customHeight="1" x14ac:dyDescent="0.2">
      <c r="A3526" s="4" t="s">
        <v>47808</v>
      </c>
      <c r="B3526" t="s">
        <v>46924</v>
      </c>
      <c r="C3526" t="s">
        <v>47809</v>
      </c>
      <c r="E3526" t="s">
        <v>40</v>
      </c>
      <c r="F3526" t="s">
        <v>86</v>
      </c>
      <c r="G3526" s="5">
        <v>350</v>
      </c>
      <c r="H3526" t="s">
        <v>486</v>
      </c>
      <c r="I3526" t="s">
        <v>5170</v>
      </c>
      <c r="J3526" t="s">
        <v>45</v>
      </c>
      <c r="K3526" t="s">
        <v>45</v>
      </c>
      <c r="L3526" t="s">
        <v>44</v>
      </c>
      <c r="N3526" s="6">
        <v>2025</v>
      </c>
      <c r="R3526" s="7">
        <v>54.588889000000002</v>
      </c>
      <c r="S3526" s="7">
        <v>-1.1875</v>
      </c>
      <c r="T3526" t="s">
        <v>504</v>
      </c>
      <c r="U3526" t="s">
        <v>47810</v>
      </c>
      <c r="X3526" t="s">
        <v>47473</v>
      </c>
      <c r="Y3526" t="s">
        <v>36708</v>
      </c>
      <c r="Z3526" t="s">
        <v>37636</v>
      </c>
      <c r="AG3526" t="s">
        <v>47811</v>
      </c>
      <c r="AH3526" s="24">
        <v>1311309</v>
      </c>
      <c r="AI3526" t="s">
        <v>47812</v>
      </c>
      <c r="AJ3526" t="s">
        <v>47813</v>
      </c>
    </row>
    <row r="3527" spans="1:36" ht="17.25" hidden="1" customHeight="1" x14ac:dyDescent="0.2">
      <c r="A3527" s="4" t="s">
        <v>47836</v>
      </c>
      <c r="B3527" t="s">
        <v>46924</v>
      </c>
      <c r="C3527" t="s">
        <v>47837</v>
      </c>
      <c r="E3527" t="s">
        <v>40</v>
      </c>
      <c r="F3527" t="s">
        <v>86</v>
      </c>
      <c r="G3527" s="5">
        <v>299</v>
      </c>
      <c r="H3527" t="s">
        <v>486</v>
      </c>
      <c r="I3527" t="s">
        <v>43</v>
      </c>
      <c r="J3527" t="s">
        <v>559</v>
      </c>
      <c r="K3527" t="s">
        <v>45</v>
      </c>
      <c r="L3527" t="s">
        <v>45</v>
      </c>
      <c r="N3527" s="6">
        <v>2025</v>
      </c>
      <c r="R3527" s="7">
        <v>53.040199999999999</v>
      </c>
      <c r="S3527" s="7">
        <v>-2.93303</v>
      </c>
      <c r="T3527" t="s">
        <v>46</v>
      </c>
      <c r="U3527" t="s">
        <v>47838</v>
      </c>
      <c r="X3527" t="s">
        <v>47839</v>
      </c>
      <c r="Y3527" t="s">
        <v>36708</v>
      </c>
      <c r="Z3527" t="s">
        <v>37636</v>
      </c>
      <c r="AC3527" t="s">
        <v>47840</v>
      </c>
      <c r="AG3527" t="s">
        <v>47841</v>
      </c>
      <c r="AH3527" s="27" t="s">
        <v>47842</v>
      </c>
      <c r="AI3527" t="s">
        <v>47843</v>
      </c>
      <c r="AJ3527" t="s">
        <v>47844</v>
      </c>
    </row>
    <row r="3528" spans="1:36" ht="17.25" hidden="1" customHeight="1" x14ac:dyDescent="0.2">
      <c r="A3528" s="4" t="s">
        <v>47863</v>
      </c>
      <c r="B3528" t="s">
        <v>47846</v>
      </c>
      <c r="C3528" t="s">
        <v>47864</v>
      </c>
      <c r="E3528" t="s">
        <v>40</v>
      </c>
      <c r="F3528" t="s">
        <v>86</v>
      </c>
      <c r="G3528" s="5">
        <v>178</v>
      </c>
      <c r="H3528" t="s">
        <v>42</v>
      </c>
      <c r="I3528" t="s">
        <v>528</v>
      </c>
      <c r="N3528" s="6">
        <v>2020</v>
      </c>
      <c r="P3528" s="24">
        <v>2044</v>
      </c>
      <c r="R3528" s="7">
        <v>-34.806800000000003</v>
      </c>
      <c r="S3528" s="7">
        <v>138.5213</v>
      </c>
      <c r="T3528" t="s">
        <v>46</v>
      </c>
      <c r="U3528" t="s">
        <v>47865</v>
      </c>
      <c r="X3528" t="s">
        <v>47849</v>
      </c>
      <c r="Y3528" t="s">
        <v>47850</v>
      </c>
      <c r="Z3528" t="s">
        <v>47851</v>
      </c>
      <c r="AG3528" t="s">
        <v>47866</v>
      </c>
      <c r="AH3528" s="6">
        <v>1221959</v>
      </c>
      <c r="AI3528" t="s">
        <v>47867</v>
      </c>
      <c r="AJ3528" t="s">
        <v>47868</v>
      </c>
    </row>
    <row r="3529" spans="1:36" ht="17.25" hidden="1" customHeight="1" x14ac:dyDescent="0.2">
      <c r="A3529" s="4" t="s">
        <v>47869</v>
      </c>
      <c r="B3529" t="s">
        <v>47846</v>
      </c>
      <c r="C3529" t="s">
        <v>47870</v>
      </c>
      <c r="E3529" t="s">
        <v>40</v>
      </c>
      <c r="F3529" t="s">
        <v>86</v>
      </c>
      <c r="G3529" s="5">
        <v>118</v>
      </c>
      <c r="H3529" t="s">
        <v>42</v>
      </c>
      <c r="I3529" t="s">
        <v>65</v>
      </c>
      <c r="J3529" t="s">
        <v>45</v>
      </c>
      <c r="N3529" s="24">
        <v>2015</v>
      </c>
      <c r="R3529" s="7">
        <v>-20.777080000000002</v>
      </c>
      <c r="S3529" s="7">
        <v>115.461583</v>
      </c>
      <c r="T3529" t="s">
        <v>46</v>
      </c>
      <c r="U3529" t="s">
        <v>47871</v>
      </c>
      <c r="X3529" t="s">
        <v>47872</v>
      </c>
      <c r="Y3529" t="s">
        <v>47850</v>
      </c>
      <c r="Z3529" t="s">
        <v>47851</v>
      </c>
      <c r="AC3529" t="s">
        <v>47873</v>
      </c>
      <c r="AD3529" t="s">
        <v>52</v>
      </c>
      <c r="AE3529" t="s">
        <v>881</v>
      </c>
      <c r="AG3529" t="s">
        <v>47874</v>
      </c>
      <c r="AH3529" s="24">
        <v>1229330</v>
      </c>
      <c r="AI3529" t="s">
        <v>47875</v>
      </c>
      <c r="AJ3529" t="s">
        <v>47876</v>
      </c>
    </row>
    <row r="3530" spans="1:36" ht="17.25" hidden="1" customHeight="1" x14ac:dyDescent="0.2">
      <c r="A3530" s="4" t="s">
        <v>47869</v>
      </c>
      <c r="B3530" t="s">
        <v>47846</v>
      </c>
      <c r="C3530" t="s">
        <v>47870</v>
      </c>
      <c r="E3530" t="s">
        <v>56</v>
      </c>
      <c r="F3530" t="s">
        <v>86</v>
      </c>
      <c r="G3530" s="5">
        <v>118</v>
      </c>
      <c r="H3530" t="s">
        <v>42</v>
      </c>
      <c r="I3530" t="s">
        <v>65</v>
      </c>
      <c r="J3530" t="s">
        <v>45</v>
      </c>
      <c r="N3530" s="24">
        <v>2015</v>
      </c>
      <c r="R3530" s="7">
        <v>-20.777080000000002</v>
      </c>
      <c r="S3530" s="7">
        <v>115.461583</v>
      </c>
      <c r="T3530" t="s">
        <v>46</v>
      </c>
      <c r="U3530" t="s">
        <v>47871</v>
      </c>
      <c r="X3530" t="s">
        <v>47872</v>
      </c>
      <c r="Y3530" t="s">
        <v>47850</v>
      </c>
      <c r="Z3530" t="s">
        <v>47851</v>
      </c>
      <c r="AC3530" t="s">
        <v>47873</v>
      </c>
      <c r="AD3530" t="s">
        <v>52</v>
      </c>
      <c r="AE3530" t="s">
        <v>881</v>
      </c>
      <c r="AG3530" t="s">
        <v>47874</v>
      </c>
      <c r="AH3530" s="24">
        <v>1229331</v>
      </c>
      <c r="AI3530" t="s">
        <v>47875</v>
      </c>
      <c r="AJ3530" t="s">
        <v>47877</v>
      </c>
    </row>
    <row r="3531" spans="1:36" ht="17.25" hidden="1" customHeight="1" x14ac:dyDescent="0.2">
      <c r="A3531" s="4" t="s">
        <v>47869</v>
      </c>
      <c r="B3531" t="s">
        <v>47846</v>
      </c>
      <c r="C3531" t="s">
        <v>47870</v>
      </c>
      <c r="E3531" t="s">
        <v>58</v>
      </c>
      <c r="F3531" t="s">
        <v>86</v>
      </c>
      <c r="G3531" s="5">
        <v>118</v>
      </c>
      <c r="H3531" t="s">
        <v>42</v>
      </c>
      <c r="I3531" t="s">
        <v>65</v>
      </c>
      <c r="J3531" t="s">
        <v>45</v>
      </c>
      <c r="N3531" s="6">
        <v>2015</v>
      </c>
      <c r="R3531" s="7">
        <v>-20.777080000000002</v>
      </c>
      <c r="S3531" s="7">
        <v>115.461583</v>
      </c>
      <c r="T3531" t="s">
        <v>46</v>
      </c>
      <c r="U3531" t="s">
        <v>47871</v>
      </c>
      <c r="X3531" t="s">
        <v>47872</v>
      </c>
      <c r="Y3531" t="s">
        <v>47850</v>
      </c>
      <c r="Z3531" t="s">
        <v>47851</v>
      </c>
      <c r="AC3531" t="s">
        <v>47873</v>
      </c>
      <c r="AD3531" t="s">
        <v>52</v>
      </c>
      <c r="AE3531" t="s">
        <v>881</v>
      </c>
      <c r="AG3531" t="s">
        <v>47874</v>
      </c>
      <c r="AH3531" s="6">
        <v>1229332</v>
      </c>
      <c r="AI3531" t="s">
        <v>47875</v>
      </c>
      <c r="AJ3531" t="s">
        <v>47878</v>
      </c>
    </row>
    <row r="3532" spans="1:36" ht="17.25" hidden="1" customHeight="1" x14ac:dyDescent="0.2">
      <c r="A3532" s="4" t="s">
        <v>47869</v>
      </c>
      <c r="B3532" t="s">
        <v>47846</v>
      </c>
      <c r="C3532" t="s">
        <v>47870</v>
      </c>
      <c r="E3532" t="s">
        <v>191</v>
      </c>
      <c r="F3532" t="s">
        <v>86</v>
      </c>
      <c r="G3532" s="5">
        <v>118</v>
      </c>
      <c r="H3532" t="s">
        <v>42</v>
      </c>
      <c r="I3532" t="s">
        <v>65</v>
      </c>
      <c r="J3532" t="s">
        <v>45</v>
      </c>
      <c r="N3532" s="6">
        <v>2015</v>
      </c>
      <c r="P3532" s="25"/>
      <c r="R3532" s="7">
        <v>-20.777080000000002</v>
      </c>
      <c r="S3532" s="7">
        <v>115.461583</v>
      </c>
      <c r="T3532" t="s">
        <v>46</v>
      </c>
      <c r="U3532" t="s">
        <v>47871</v>
      </c>
      <c r="X3532" t="s">
        <v>47872</v>
      </c>
      <c r="Y3532" t="s">
        <v>47850</v>
      </c>
      <c r="Z3532" t="s">
        <v>47851</v>
      </c>
      <c r="AC3532" t="s">
        <v>47873</v>
      </c>
      <c r="AD3532" t="s">
        <v>52</v>
      </c>
      <c r="AE3532" t="s">
        <v>881</v>
      </c>
      <c r="AG3532" t="s">
        <v>47874</v>
      </c>
      <c r="AH3532" s="6">
        <v>1229333</v>
      </c>
      <c r="AI3532" t="s">
        <v>47875</v>
      </c>
      <c r="AJ3532" t="s">
        <v>47879</v>
      </c>
    </row>
    <row r="3533" spans="1:36" ht="17.25" hidden="1" customHeight="1" x14ac:dyDescent="0.2">
      <c r="A3533" s="4" t="s">
        <v>47869</v>
      </c>
      <c r="B3533" t="s">
        <v>47846</v>
      </c>
      <c r="C3533" t="s">
        <v>47870</v>
      </c>
      <c r="E3533" t="s">
        <v>335</v>
      </c>
      <c r="F3533" t="s">
        <v>86</v>
      </c>
      <c r="G3533" s="5">
        <v>118</v>
      </c>
      <c r="H3533" t="s">
        <v>42</v>
      </c>
      <c r="I3533" t="s">
        <v>65</v>
      </c>
      <c r="J3533" t="s">
        <v>45</v>
      </c>
      <c r="N3533" s="6">
        <v>2015</v>
      </c>
      <c r="P3533" s="25"/>
      <c r="R3533" s="7">
        <v>-20.777080000000002</v>
      </c>
      <c r="S3533" s="7">
        <v>115.461583</v>
      </c>
      <c r="T3533" t="s">
        <v>46</v>
      </c>
      <c r="U3533" t="s">
        <v>47871</v>
      </c>
      <c r="X3533" t="s">
        <v>47872</v>
      </c>
      <c r="Y3533" t="s">
        <v>47850</v>
      </c>
      <c r="Z3533" t="s">
        <v>47851</v>
      </c>
      <c r="AC3533" t="s">
        <v>47873</v>
      </c>
      <c r="AD3533" t="s">
        <v>52</v>
      </c>
      <c r="AE3533" t="s">
        <v>881</v>
      </c>
      <c r="AG3533" t="s">
        <v>47874</v>
      </c>
      <c r="AH3533" s="6">
        <v>1229334</v>
      </c>
      <c r="AI3533" t="s">
        <v>47875</v>
      </c>
      <c r="AJ3533" t="s">
        <v>47880</v>
      </c>
    </row>
    <row r="3534" spans="1:36" ht="17.25" hidden="1" customHeight="1" x14ac:dyDescent="0.2">
      <c r="A3534" s="4" t="s">
        <v>47905</v>
      </c>
      <c r="B3534" t="s">
        <v>47846</v>
      </c>
      <c r="C3534" t="s">
        <v>47906</v>
      </c>
      <c r="E3534" t="s">
        <v>40</v>
      </c>
      <c r="F3534" t="s">
        <v>86</v>
      </c>
      <c r="G3534" s="5">
        <v>130</v>
      </c>
      <c r="H3534" t="s">
        <v>42</v>
      </c>
      <c r="I3534" t="s">
        <v>43</v>
      </c>
      <c r="J3534" t="s">
        <v>45</v>
      </c>
      <c r="N3534" s="6">
        <v>2015</v>
      </c>
      <c r="R3534" s="7">
        <v>-20.648800000000001</v>
      </c>
      <c r="S3534" s="7">
        <v>117.1407</v>
      </c>
      <c r="T3534" t="s">
        <v>46</v>
      </c>
      <c r="U3534" t="s">
        <v>47907</v>
      </c>
      <c r="X3534" t="s">
        <v>47872</v>
      </c>
      <c r="Y3534" t="s">
        <v>47850</v>
      </c>
      <c r="Z3534" t="s">
        <v>47851</v>
      </c>
      <c r="AD3534" t="s">
        <v>52</v>
      </c>
      <c r="AE3534" t="s">
        <v>92</v>
      </c>
      <c r="AG3534" t="s">
        <v>47908</v>
      </c>
      <c r="AH3534" s="27" t="s">
        <v>47909</v>
      </c>
      <c r="AI3534" t="s">
        <v>47910</v>
      </c>
      <c r="AJ3534" t="s">
        <v>47911</v>
      </c>
    </row>
    <row r="3535" spans="1:36" ht="17.25" hidden="1" customHeight="1" x14ac:dyDescent="0.2">
      <c r="A3535" s="4" t="s">
        <v>47962</v>
      </c>
      <c r="B3535" t="s">
        <v>47846</v>
      </c>
      <c r="C3535" t="s">
        <v>47963</v>
      </c>
      <c r="E3535" t="s">
        <v>40</v>
      </c>
      <c r="F3535" t="s">
        <v>86</v>
      </c>
      <c r="G3535" s="5">
        <v>121</v>
      </c>
      <c r="H3535" t="s">
        <v>42</v>
      </c>
      <c r="I3535" t="s">
        <v>43</v>
      </c>
      <c r="J3535" t="s">
        <v>45</v>
      </c>
      <c r="N3535" s="6">
        <v>2014</v>
      </c>
      <c r="P3535" s="25"/>
      <c r="R3535" s="7">
        <v>-20.784184</v>
      </c>
      <c r="S3535" s="7">
        <v>139.48320000000001</v>
      </c>
      <c r="T3535" t="s">
        <v>46</v>
      </c>
      <c r="U3535" t="s">
        <v>47964</v>
      </c>
      <c r="X3535" t="s">
        <v>47884</v>
      </c>
      <c r="Y3535" t="s">
        <v>47850</v>
      </c>
      <c r="Z3535" t="s">
        <v>47851</v>
      </c>
      <c r="AD3535" t="s">
        <v>52</v>
      </c>
      <c r="AE3535" t="s">
        <v>1546</v>
      </c>
      <c r="AF3535" t="s">
        <v>52</v>
      </c>
      <c r="AG3535" t="s">
        <v>47965</v>
      </c>
      <c r="AH3535" s="27" t="s">
        <v>47966</v>
      </c>
      <c r="AI3535" t="s">
        <v>47967</v>
      </c>
      <c r="AJ3535" t="s">
        <v>47968</v>
      </c>
    </row>
    <row r="3536" spans="1:36" ht="17.25" hidden="1" customHeight="1" x14ac:dyDescent="0.2">
      <c r="A3536" s="4" t="s">
        <v>47962</v>
      </c>
      <c r="B3536" t="s">
        <v>47846</v>
      </c>
      <c r="C3536" t="s">
        <v>47963</v>
      </c>
      <c r="E3536" t="s">
        <v>56</v>
      </c>
      <c r="F3536" t="s">
        <v>86</v>
      </c>
      <c r="G3536" s="5">
        <v>121</v>
      </c>
      <c r="H3536" t="s">
        <v>42</v>
      </c>
      <c r="I3536" t="s">
        <v>43</v>
      </c>
      <c r="J3536" t="s">
        <v>45</v>
      </c>
      <c r="N3536" s="6">
        <v>2014</v>
      </c>
      <c r="P3536" s="25"/>
      <c r="R3536" s="7">
        <v>-20.784184</v>
      </c>
      <c r="S3536" s="7">
        <v>139.48320000000001</v>
      </c>
      <c r="T3536" t="s">
        <v>46</v>
      </c>
      <c r="U3536" t="s">
        <v>47964</v>
      </c>
      <c r="X3536" t="s">
        <v>47884</v>
      </c>
      <c r="Y3536" t="s">
        <v>47850</v>
      </c>
      <c r="Z3536" t="s">
        <v>47851</v>
      </c>
      <c r="AD3536" t="s">
        <v>52</v>
      </c>
      <c r="AE3536" t="s">
        <v>1546</v>
      </c>
      <c r="AF3536" t="s">
        <v>52</v>
      </c>
      <c r="AG3536" t="s">
        <v>47965</v>
      </c>
      <c r="AH3536" s="27" t="s">
        <v>47969</v>
      </c>
      <c r="AI3536" t="s">
        <v>47967</v>
      </c>
      <c r="AJ3536" t="s">
        <v>47970</v>
      </c>
    </row>
    <row r="3537" spans="1:36" ht="17.25" hidden="1" customHeight="1" x14ac:dyDescent="0.2">
      <c r="A3537" s="4" t="s">
        <v>47986</v>
      </c>
      <c r="B3537" t="s">
        <v>47846</v>
      </c>
      <c r="C3537" t="s">
        <v>47987</v>
      </c>
      <c r="E3537" t="s">
        <v>40</v>
      </c>
      <c r="F3537" t="s">
        <v>86</v>
      </c>
      <c r="G3537" s="5">
        <v>490</v>
      </c>
      <c r="H3537" t="s">
        <v>42</v>
      </c>
      <c r="I3537" t="s">
        <v>43</v>
      </c>
      <c r="J3537" t="s">
        <v>45</v>
      </c>
      <c r="N3537" s="6">
        <v>2017</v>
      </c>
      <c r="P3537" s="25"/>
      <c r="R3537" s="7">
        <v>-12.513897999999999</v>
      </c>
      <c r="S3537" s="7">
        <v>130.91834900000001</v>
      </c>
      <c r="T3537" t="s">
        <v>46</v>
      </c>
      <c r="U3537" t="s">
        <v>47914</v>
      </c>
      <c r="X3537" t="s">
        <v>47915</v>
      </c>
      <c r="Y3537" t="s">
        <v>47850</v>
      </c>
      <c r="Z3537" t="s">
        <v>47851</v>
      </c>
      <c r="AD3537" t="s">
        <v>52</v>
      </c>
      <c r="AE3537" t="s">
        <v>881</v>
      </c>
      <c r="AF3537" t="s">
        <v>1869</v>
      </c>
      <c r="AG3537" t="s">
        <v>47988</v>
      </c>
      <c r="AH3537" s="27" t="s">
        <v>47989</v>
      </c>
      <c r="AI3537" t="s">
        <v>47990</v>
      </c>
      <c r="AJ3537" t="s">
        <v>47991</v>
      </c>
    </row>
    <row r="3538" spans="1:36" ht="17.25" hidden="1" customHeight="1" x14ac:dyDescent="0.2">
      <c r="A3538" s="4" t="s">
        <v>48022</v>
      </c>
      <c r="B3538" t="s">
        <v>47846</v>
      </c>
      <c r="C3538" t="s">
        <v>48023</v>
      </c>
      <c r="E3538" t="s">
        <v>40</v>
      </c>
      <c r="F3538" t="s">
        <v>41</v>
      </c>
      <c r="G3538" s="5">
        <v>330</v>
      </c>
      <c r="H3538" t="s">
        <v>139</v>
      </c>
      <c r="I3538" t="s">
        <v>65</v>
      </c>
      <c r="J3538" t="s">
        <v>45</v>
      </c>
      <c r="K3538" t="s">
        <v>97</v>
      </c>
      <c r="L3538" t="s">
        <v>45</v>
      </c>
      <c r="N3538" s="24">
        <v>2024</v>
      </c>
      <c r="P3538" s="24">
        <v>2064</v>
      </c>
      <c r="R3538" s="7">
        <v>-32.790045790000001</v>
      </c>
      <c r="S3538" s="7">
        <v>151.4808223</v>
      </c>
      <c r="T3538" t="s">
        <v>504</v>
      </c>
      <c r="U3538" t="s">
        <v>48024</v>
      </c>
      <c r="V3538" t="s">
        <v>48025</v>
      </c>
      <c r="X3538" t="s">
        <v>47858</v>
      </c>
      <c r="Y3538" t="s">
        <v>47850</v>
      </c>
      <c r="Z3538" t="s">
        <v>47851</v>
      </c>
      <c r="AC3538" t="s">
        <v>48026</v>
      </c>
      <c r="AG3538" t="s">
        <v>48027</v>
      </c>
      <c r="AH3538" s="8">
        <v>1307738</v>
      </c>
      <c r="AI3538" t="s">
        <v>48028</v>
      </c>
      <c r="AJ3538" t="s">
        <v>48029</v>
      </c>
    </row>
    <row r="3539" spans="1:36" ht="17.25" hidden="1" customHeight="1" x14ac:dyDescent="0.2">
      <c r="A3539" s="4" t="s">
        <v>48022</v>
      </c>
      <c r="B3539" t="s">
        <v>47846</v>
      </c>
      <c r="C3539" t="s">
        <v>48023</v>
      </c>
      <c r="E3539" t="s">
        <v>56</v>
      </c>
      <c r="F3539" t="s">
        <v>41</v>
      </c>
      <c r="G3539" s="5">
        <v>330</v>
      </c>
      <c r="H3539" t="s">
        <v>139</v>
      </c>
      <c r="I3539" t="s">
        <v>65</v>
      </c>
      <c r="J3539" t="s">
        <v>45</v>
      </c>
      <c r="K3539" t="s">
        <v>97</v>
      </c>
      <c r="L3539" t="s">
        <v>45</v>
      </c>
      <c r="N3539" s="6">
        <v>2024</v>
      </c>
      <c r="P3539" s="24">
        <v>2064</v>
      </c>
      <c r="R3539" s="7">
        <v>-32.790045790000001</v>
      </c>
      <c r="S3539" s="7">
        <v>151.4808223</v>
      </c>
      <c r="T3539" t="s">
        <v>504</v>
      </c>
      <c r="U3539" t="s">
        <v>48024</v>
      </c>
      <c r="V3539" t="s">
        <v>48025</v>
      </c>
      <c r="X3539" t="s">
        <v>47858</v>
      </c>
      <c r="Y3539" t="s">
        <v>47850</v>
      </c>
      <c r="Z3539" t="s">
        <v>47851</v>
      </c>
      <c r="AC3539" t="s">
        <v>48026</v>
      </c>
      <c r="AG3539" t="s">
        <v>48027</v>
      </c>
      <c r="AH3539" s="8">
        <v>1311585</v>
      </c>
      <c r="AI3539" t="s">
        <v>48028</v>
      </c>
      <c r="AJ3539" t="s">
        <v>48030</v>
      </c>
    </row>
    <row r="3540" spans="1:36" ht="17.25" hidden="1" customHeight="1" x14ac:dyDescent="0.2">
      <c r="A3540" s="4" t="s">
        <v>48050</v>
      </c>
      <c r="B3540" t="s">
        <v>47846</v>
      </c>
      <c r="C3540" t="s">
        <v>48051</v>
      </c>
      <c r="E3540" t="s">
        <v>48052</v>
      </c>
      <c r="F3540" t="s">
        <v>86</v>
      </c>
      <c r="G3540" s="5">
        <v>100</v>
      </c>
      <c r="H3540" t="s">
        <v>42</v>
      </c>
      <c r="I3540" t="s">
        <v>65</v>
      </c>
      <c r="J3540" t="s">
        <v>45</v>
      </c>
      <c r="M3540" t="s">
        <v>5341</v>
      </c>
      <c r="N3540" s="6">
        <v>2014</v>
      </c>
      <c r="R3540" s="7">
        <v>-32.198300000000003</v>
      </c>
      <c r="S3540" s="7">
        <v>115.7752</v>
      </c>
      <c r="T3540" t="s">
        <v>46</v>
      </c>
      <c r="U3540" t="s">
        <v>48033</v>
      </c>
      <c r="X3540" t="s">
        <v>47872</v>
      </c>
      <c r="Y3540" t="s">
        <v>47850</v>
      </c>
      <c r="Z3540" t="s">
        <v>47851</v>
      </c>
      <c r="AG3540" t="s">
        <v>48053</v>
      </c>
      <c r="AH3540" s="24">
        <v>1218371</v>
      </c>
      <c r="AI3540" t="s">
        <v>48054</v>
      </c>
      <c r="AJ3540" t="s">
        <v>48055</v>
      </c>
    </row>
    <row r="3541" spans="1:36" ht="17.25" hidden="1" customHeight="1" x14ac:dyDescent="0.2">
      <c r="A3541" s="4" t="s">
        <v>48050</v>
      </c>
      <c r="B3541" t="s">
        <v>47846</v>
      </c>
      <c r="C3541" t="s">
        <v>48051</v>
      </c>
      <c r="E3541" t="s">
        <v>48056</v>
      </c>
      <c r="F3541" t="s">
        <v>86</v>
      </c>
      <c r="G3541" s="5">
        <v>100</v>
      </c>
      <c r="H3541" t="s">
        <v>42</v>
      </c>
      <c r="I3541" t="s">
        <v>65</v>
      </c>
      <c r="J3541" t="s">
        <v>45</v>
      </c>
      <c r="M3541" t="s">
        <v>5341</v>
      </c>
      <c r="N3541" s="24">
        <v>2014</v>
      </c>
      <c r="R3541" s="7">
        <v>-32.198300000000003</v>
      </c>
      <c r="S3541" s="7">
        <v>115.7752</v>
      </c>
      <c r="T3541" t="s">
        <v>46</v>
      </c>
      <c r="U3541" t="s">
        <v>48033</v>
      </c>
      <c r="X3541" t="s">
        <v>47872</v>
      </c>
      <c r="Y3541" t="s">
        <v>47850</v>
      </c>
      <c r="Z3541" t="s">
        <v>47851</v>
      </c>
      <c r="AG3541" t="s">
        <v>48053</v>
      </c>
      <c r="AH3541" s="24">
        <v>1218372</v>
      </c>
      <c r="AI3541" t="s">
        <v>48054</v>
      </c>
      <c r="AJ3541" t="s">
        <v>48057</v>
      </c>
    </row>
    <row r="3542" spans="1:36" ht="17.25" hidden="1" customHeight="1" x14ac:dyDescent="0.2">
      <c r="A3542" s="4" t="s">
        <v>48068</v>
      </c>
      <c r="B3542" t="s">
        <v>47846</v>
      </c>
      <c r="C3542" t="s">
        <v>48069</v>
      </c>
      <c r="E3542" t="s">
        <v>40</v>
      </c>
      <c r="F3542" t="s">
        <v>86</v>
      </c>
      <c r="G3542" s="5">
        <v>60</v>
      </c>
      <c r="H3542" t="s">
        <v>42</v>
      </c>
      <c r="I3542" t="s">
        <v>65</v>
      </c>
      <c r="J3542" t="s">
        <v>45</v>
      </c>
      <c r="N3542" s="24">
        <v>2014</v>
      </c>
      <c r="R3542" s="7">
        <v>-20.783300000000001</v>
      </c>
      <c r="S3542" s="7">
        <v>139.4862</v>
      </c>
      <c r="T3542" t="s">
        <v>46</v>
      </c>
      <c r="U3542" t="s">
        <v>47964</v>
      </c>
      <c r="X3542" t="s">
        <v>47884</v>
      </c>
      <c r="Y3542" t="s">
        <v>47850</v>
      </c>
      <c r="Z3542" t="s">
        <v>47851</v>
      </c>
      <c r="AD3542" t="s">
        <v>52</v>
      </c>
      <c r="AE3542" t="s">
        <v>1546</v>
      </c>
      <c r="AF3542" t="s">
        <v>1869</v>
      </c>
      <c r="AG3542" t="s">
        <v>48070</v>
      </c>
      <c r="AH3542" s="24">
        <v>1249792</v>
      </c>
      <c r="AI3542" t="s">
        <v>48071</v>
      </c>
      <c r="AJ3542" t="s">
        <v>48072</v>
      </c>
    </row>
    <row r="3543" spans="1:36" ht="17.25" hidden="1" customHeight="1" x14ac:dyDescent="0.2">
      <c r="A3543" s="4" t="s">
        <v>48133</v>
      </c>
      <c r="B3543" t="s">
        <v>47846</v>
      </c>
      <c r="C3543" t="s">
        <v>48134</v>
      </c>
      <c r="E3543" t="s">
        <v>40</v>
      </c>
      <c r="F3543" t="s">
        <v>41</v>
      </c>
      <c r="G3543" s="5">
        <v>250</v>
      </c>
      <c r="H3543" t="s">
        <v>486</v>
      </c>
      <c r="I3543" t="s">
        <v>528</v>
      </c>
      <c r="J3543" t="s">
        <v>45</v>
      </c>
      <c r="K3543" t="s">
        <v>45</v>
      </c>
      <c r="L3543" t="s">
        <v>45</v>
      </c>
      <c r="N3543" s="24">
        <v>2025</v>
      </c>
      <c r="R3543" s="7">
        <v>-32.813237290000004</v>
      </c>
      <c r="S3543" s="7">
        <v>151.7085936</v>
      </c>
      <c r="T3543" t="s">
        <v>46</v>
      </c>
      <c r="U3543" t="s">
        <v>48135</v>
      </c>
      <c r="X3543" t="s">
        <v>47858</v>
      </c>
      <c r="Y3543" t="s">
        <v>47850</v>
      </c>
      <c r="Z3543" t="s">
        <v>47851</v>
      </c>
      <c r="AC3543" t="s">
        <v>48136</v>
      </c>
      <c r="AG3543" t="s">
        <v>45</v>
      </c>
      <c r="AH3543" s="8" t="s">
        <v>45</v>
      </c>
      <c r="AI3543" t="s">
        <v>48137</v>
      </c>
      <c r="AJ3543" t="s">
        <v>48138</v>
      </c>
    </row>
    <row r="3544" spans="1:36" ht="17.25" hidden="1" customHeight="1" x14ac:dyDescent="0.2">
      <c r="A3544" s="4" t="s">
        <v>48229</v>
      </c>
      <c r="B3544" t="s">
        <v>47846</v>
      </c>
      <c r="C3544" t="s">
        <v>48230</v>
      </c>
      <c r="E3544" t="s">
        <v>40</v>
      </c>
      <c r="F3544" t="s">
        <v>86</v>
      </c>
      <c r="G3544" s="5">
        <v>152</v>
      </c>
      <c r="H3544" t="s">
        <v>42</v>
      </c>
      <c r="I3544" t="s">
        <v>43</v>
      </c>
      <c r="J3544" t="s">
        <v>45</v>
      </c>
      <c r="N3544" s="24">
        <v>2013</v>
      </c>
      <c r="R3544" s="7">
        <v>-21.082657999999999</v>
      </c>
      <c r="S3544" s="7">
        <v>116.160005</v>
      </c>
      <c r="T3544" t="s">
        <v>46</v>
      </c>
      <c r="U3544" t="s">
        <v>48231</v>
      </c>
      <c r="X3544" t="s">
        <v>47872</v>
      </c>
      <c r="Y3544" t="s">
        <v>47850</v>
      </c>
      <c r="Z3544" t="s">
        <v>47851</v>
      </c>
      <c r="AD3544" t="s">
        <v>52</v>
      </c>
      <c r="AE3544" t="s">
        <v>92</v>
      </c>
      <c r="AG3544" t="s">
        <v>48232</v>
      </c>
      <c r="AH3544" s="8" t="s">
        <v>48233</v>
      </c>
      <c r="AI3544" t="s">
        <v>48234</v>
      </c>
      <c r="AJ3544" t="s">
        <v>48235</v>
      </c>
    </row>
    <row r="3545" spans="1:36" ht="17.25" hidden="1" customHeight="1" x14ac:dyDescent="0.2">
      <c r="A3545" s="4" t="s">
        <v>48229</v>
      </c>
      <c r="B3545" t="s">
        <v>47846</v>
      </c>
      <c r="C3545" t="s">
        <v>48230</v>
      </c>
      <c r="E3545" t="s">
        <v>56</v>
      </c>
      <c r="F3545" t="s">
        <v>86</v>
      </c>
      <c r="G3545" s="5">
        <v>152</v>
      </c>
      <c r="H3545" t="s">
        <v>42</v>
      </c>
      <c r="I3545" t="s">
        <v>43</v>
      </c>
      <c r="J3545" t="s">
        <v>45</v>
      </c>
      <c r="N3545" s="6">
        <v>2013</v>
      </c>
      <c r="R3545" s="7">
        <v>-21.082657999999999</v>
      </c>
      <c r="S3545" s="7">
        <v>116.160005</v>
      </c>
      <c r="T3545" t="s">
        <v>46</v>
      </c>
      <c r="U3545" t="s">
        <v>48231</v>
      </c>
      <c r="X3545" t="s">
        <v>47872</v>
      </c>
      <c r="Y3545" t="s">
        <v>47850</v>
      </c>
      <c r="Z3545" t="s">
        <v>47851</v>
      </c>
      <c r="AD3545" t="s">
        <v>52</v>
      </c>
      <c r="AE3545" t="s">
        <v>92</v>
      </c>
      <c r="AG3545" t="s">
        <v>48232</v>
      </c>
      <c r="AH3545" s="27" t="s">
        <v>48236</v>
      </c>
      <c r="AI3545" t="s">
        <v>48234</v>
      </c>
      <c r="AJ3545" t="s">
        <v>48237</v>
      </c>
    </row>
    <row r="3546" spans="1:36" ht="17.25" hidden="1" customHeight="1" x14ac:dyDescent="0.2">
      <c r="A3546" s="4" t="s">
        <v>48229</v>
      </c>
      <c r="B3546" t="s">
        <v>47846</v>
      </c>
      <c r="C3546" t="s">
        <v>48230</v>
      </c>
      <c r="E3546" t="s">
        <v>58</v>
      </c>
      <c r="F3546" t="s">
        <v>86</v>
      </c>
      <c r="G3546" s="5">
        <v>152</v>
      </c>
      <c r="H3546" t="s">
        <v>42</v>
      </c>
      <c r="I3546" t="s">
        <v>43</v>
      </c>
      <c r="J3546" t="s">
        <v>45</v>
      </c>
      <c r="N3546" s="24">
        <v>2014</v>
      </c>
      <c r="R3546" s="7">
        <v>-21.082657999999999</v>
      </c>
      <c r="S3546" s="7">
        <v>116.160005</v>
      </c>
      <c r="T3546" t="s">
        <v>46</v>
      </c>
      <c r="U3546" t="s">
        <v>48231</v>
      </c>
      <c r="X3546" t="s">
        <v>47872</v>
      </c>
      <c r="Y3546" t="s">
        <v>47850</v>
      </c>
      <c r="Z3546" t="s">
        <v>47851</v>
      </c>
      <c r="AD3546" t="s">
        <v>52</v>
      </c>
      <c r="AE3546" t="s">
        <v>92</v>
      </c>
      <c r="AG3546" t="s">
        <v>48232</v>
      </c>
      <c r="AH3546" s="8" t="s">
        <v>48238</v>
      </c>
      <c r="AI3546" t="s">
        <v>48234</v>
      </c>
      <c r="AJ3546" t="s">
        <v>48239</v>
      </c>
    </row>
    <row r="3547" spans="1:36" ht="17.25" hidden="1" customHeight="1" x14ac:dyDescent="0.2">
      <c r="A3547" s="4" t="s">
        <v>48248</v>
      </c>
      <c r="B3547" t="s">
        <v>47846</v>
      </c>
      <c r="C3547" t="s">
        <v>48249</v>
      </c>
      <c r="E3547" t="s">
        <v>40</v>
      </c>
      <c r="F3547" t="s">
        <v>86</v>
      </c>
      <c r="G3547" s="5">
        <v>150</v>
      </c>
      <c r="H3547" t="s">
        <v>42</v>
      </c>
      <c r="I3547" t="s">
        <v>43</v>
      </c>
      <c r="J3547" t="s">
        <v>45</v>
      </c>
      <c r="N3547" s="24">
        <v>2017</v>
      </c>
      <c r="R3547" s="7">
        <v>-20.4279966</v>
      </c>
      <c r="S3547" s="7">
        <v>118.5481111</v>
      </c>
      <c r="T3547" t="s">
        <v>46</v>
      </c>
      <c r="U3547" t="s">
        <v>48250</v>
      </c>
      <c r="X3547" t="s">
        <v>47872</v>
      </c>
      <c r="Y3547" t="s">
        <v>47850</v>
      </c>
      <c r="Z3547" t="s">
        <v>47851</v>
      </c>
      <c r="AG3547" t="s">
        <v>48251</v>
      </c>
      <c r="AH3547" s="8" t="s">
        <v>48252</v>
      </c>
      <c r="AI3547" t="s">
        <v>48253</v>
      </c>
      <c r="AJ3547" t="s">
        <v>48254</v>
      </c>
    </row>
    <row r="3548" spans="1:36" ht="17.25" hidden="1" customHeight="1" x14ac:dyDescent="0.2">
      <c r="A3548" s="4" t="s">
        <v>48280</v>
      </c>
      <c r="B3548" t="s">
        <v>47846</v>
      </c>
      <c r="C3548" t="s">
        <v>48281</v>
      </c>
      <c r="E3548" t="s">
        <v>2134</v>
      </c>
      <c r="F3548" t="s">
        <v>86</v>
      </c>
      <c r="G3548" s="5">
        <v>316</v>
      </c>
      <c r="H3548" t="s">
        <v>139</v>
      </c>
      <c r="I3548" t="s">
        <v>65</v>
      </c>
      <c r="J3548" t="s">
        <v>45</v>
      </c>
      <c r="K3548" t="s">
        <v>87</v>
      </c>
      <c r="L3548" t="s">
        <v>45</v>
      </c>
      <c r="N3548" s="6">
        <v>2023</v>
      </c>
      <c r="P3548" s="24">
        <v>2053</v>
      </c>
      <c r="R3548" s="7">
        <v>-34.522525399999999</v>
      </c>
      <c r="S3548" s="7">
        <v>150.80601089999999</v>
      </c>
      <c r="T3548" t="s">
        <v>46</v>
      </c>
      <c r="U3548" t="s">
        <v>48282</v>
      </c>
      <c r="X3548" t="s">
        <v>47858</v>
      </c>
      <c r="Y3548" t="s">
        <v>47850</v>
      </c>
      <c r="Z3548" t="s">
        <v>47851</v>
      </c>
      <c r="AA3548" t="s">
        <v>48283</v>
      </c>
      <c r="AG3548" t="s">
        <v>48285</v>
      </c>
      <c r="AH3548" s="27">
        <v>1293392</v>
      </c>
      <c r="AI3548" t="s">
        <v>48286</v>
      </c>
      <c r="AJ3548" t="s">
        <v>48288</v>
      </c>
    </row>
    <row r="3549" spans="1:36" ht="17.25" hidden="1" customHeight="1" x14ac:dyDescent="0.2">
      <c r="A3549" s="4" t="s">
        <v>48379</v>
      </c>
      <c r="B3549" t="s">
        <v>47846</v>
      </c>
      <c r="C3549" t="s">
        <v>48380</v>
      </c>
      <c r="E3549" t="s">
        <v>40</v>
      </c>
      <c r="F3549" t="s">
        <v>86</v>
      </c>
      <c r="G3549" s="5">
        <v>200</v>
      </c>
      <c r="H3549" t="s">
        <v>486</v>
      </c>
      <c r="I3549" t="s">
        <v>528</v>
      </c>
      <c r="J3549" t="s">
        <v>45</v>
      </c>
      <c r="N3549" s="6">
        <v>2027</v>
      </c>
      <c r="P3549" s="24">
        <v>2045</v>
      </c>
      <c r="R3549" s="7">
        <v>-36.483004000000001</v>
      </c>
      <c r="S3549" s="7">
        <v>146.13382200000001</v>
      </c>
      <c r="T3549" t="s">
        <v>504</v>
      </c>
      <c r="U3549" t="s">
        <v>48381</v>
      </c>
      <c r="X3549" t="s">
        <v>17482</v>
      </c>
      <c r="Y3549" t="s">
        <v>47850</v>
      </c>
      <c r="Z3549" t="s">
        <v>47851</v>
      </c>
      <c r="AG3549" t="s">
        <v>45</v>
      </c>
      <c r="AH3549" s="27"/>
      <c r="AI3549" t="s">
        <v>48382</v>
      </c>
      <c r="AJ3549" t="s">
        <v>48383</v>
      </c>
    </row>
    <row r="3550" spans="1:36" ht="17.25" hidden="1" customHeight="1" x14ac:dyDescent="0.2">
      <c r="A3550" s="4" t="s">
        <v>48390</v>
      </c>
      <c r="B3550" t="s">
        <v>47846</v>
      </c>
      <c r="C3550" t="s">
        <v>48391</v>
      </c>
      <c r="E3550" t="s">
        <v>40</v>
      </c>
      <c r="F3550" t="s">
        <v>86</v>
      </c>
      <c r="G3550" s="5">
        <v>190</v>
      </c>
      <c r="H3550" t="s">
        <v>42</v>
      </c>
      <c r="I3550" t="s">
        <v>43</v>
      </c>
      <c r="J3550" t="s">
        <v>45</v>
      </c>
      <c r="N3550" s="6">
        <v>2014</v>
      </c>
      <c r="R3550" s="7">
        <v>-23.342200151522899</v>
      </c>
      <c r="S3550" s="7">
        <v>119.710075533647</v>
      </c>
      <c r="T3550" t="s">
        <v>46</v>
      </c>
      <c r="U3550" t="s">
        <v>48141</v>
      </c>
      <c r="X3550" t="s">
        <v>47872</v>
      </c>
      <c r="Y3550" t="s">
        <v>47850</v>
      </c>
      <c r="Z3550" t="s">
        <v>47851</v>
      </c>
      <c r="AG3550" t="s">
        <v>48392</v>
      </c>
      <c r="AH3550" s="8" t="s">
        <v>48393</v>
      </c>
      <c r="AI3550" t="s">
        <v>48394</v>
      </c>
      <c r="AJ3550" t="s">
        <v>48395</v>
      </c>
    </row>
    <row r="3551" spans="1:36" ht="17.25" hidden="1" customHeight="1" x14ac:dyDescent="0.2">
      <c r="A3551" s="4" t="s">
        <v>48431</v>
      </c>
      <c r="B3551" t="s">
        <v>48412</v>
      </c>
      <c r="C3551" t="s">
        <v>48432</v>
      </c>
      <c r="E3551" t="s">
        <v>40</v>
      </c>
      <c r="F3551" t="s">
        <v>86</v>
      </c>
      <c r="G3551" s="5">
        <v>50</v>
      </c>
      <c r="H3551" t="s">
        <v>42</v>
      </c>
      <c r="I3551" t="s">
        <v>65</v>
      </c>
      <c r="J3551" t="s">
        <v>559</v>
      </c>
      <c r="N3551" s="6">
        <v>2020</v>
      </c>
      <c r="P3551" s="24">
        <v>2045</v>
      </c>
      <c r="R3551" s="7">
        <v>-39.116840000000003</v>
      </c>
      <c r="S3551" s="7">
        <v>174.10359500000001</v>
      </c>
      <c r="T3551" t="s">
        <v>46</v>
      </c>
      <c r="U3551" t="s">
        <v>48433</v>
      </c>
      <c r="X3551" t="s">
        <v>48434</v>
      </c>
      <c r="Y3551" t="s">
        <v>47850</v>
      </c>
      <c r="Z3551" t="s">
        <v>47851</v>
      </c>
      <c r="AG3551" t="s">
        <v>48435</v>
      </c>
      <c r="AH3551" s="24">
        <v>1278698</v>
      </c>
      <c r="AI3551" t="s">
        <v>48436</v>
      </c>
      <c r="AJ3551" t="s">
        <v>48437</v>
      </c>
    </row>
    <row r="3552" spans="1:36" ht="17.25" hidden="1" customHeight="1" x14ac:dyDescent="0.2">
      <c r="A3552" s="4" t="s">
        <v>48431</v>
      </c>
      <c r="B3552" t="s">
        <v>48412</v>
      </c>
      <c r="C3552" t="s">
        <v>48432</v>
      </c>
      <c r="E3552" t="s">
        <v>56</v>
      </c>
      <c r="F3552" t="s">
        <v>86</v>
      </c>
      <c r="G3552" s="5">
        <v>50</v>
      </c>
      <c r="H3552" t="s">
        <v>42</v>
      </c>
      <c r="I3552" t="s">
        <v>65</v>
      </c>
      <c r="J3552" t="s">
        <v>559</v>
      </c>
      <c r="N3552" s="6">
        <v>2020</v>
      </c>
      <c r="P3552" s="24">
        <v>2045</v>
      </c>
      <c r="R3552" s="7">
        <v>-39.116840000000003</v>
      </c>
      <c r="S3552" s="7">
        <v>174.10359500000001</v>
      </c>
      <c r="T3552" t="s">
        <v>46</v>
      </c>
      <c r="U3552" t="s">
        <v>48433</v>
      </c>
      <c r="X3552" t="s">
        <v>48434</v>
      </c>
      <c r="Y3552" t="s">
        <v>47850</v>
      </c>
      <c r="Z3552" t="s">
        <v>47851</v>
      </c>
      <c r="AG3552" t="s">
        <v>48435</v>
      </c>
      <c r="AH3552" s="24">
        <v>1293383</v>
      </c>
      <c r="AI3552" t="s">
        <v>48436</v>
      </c>
      <c r="AJ3552" t="s">
        <v>48438</v>
      </c>
    </row>
    <row r="3553" spans="1:38" ht="17.25" hidden="1" customHeight="1" x14ac:dyDescent="0.2">
      <c r="A3553" s="4" t="s">
        <v>48439</v>
      </c>
      <c r="B3553" t="s">
        <v>48412</v>
      </c>
      <c r="C3553" t="s">
        <v>48440</v>
      </c>
      <c r="E3553" t="s">
        <v>40</v>
      </c>
      <c r="F3553" t="s">
        <v>86</v>
      </c>
      <c r="G3553" s="5">
        <v>50</v>
      </c>
      <c r="H3553" t="s">
        <v>42</v>
      </c>
      <c r="I3553" t="s">
        <v>65</v>
      </c>
      <c r="J3553" t="s">
        <v>45</v>
      </c>
      <c r="N3553" s="6">
        <v>2013</v>
      </c>
      <c r="P3553" s="24">
        <v>2038</v>
      </c>
      <c r="R3553" s="7">
        <v>-39.097626390000002</v>
      </c>
      <c r="S3553" s="7">
        <v>174.33598079999999</v>
      </c>
      <c r="T3553" t="s">
        <v>46</v>
      </c>
      <c r="U3553" t="s">
        <v>48441</v>
      </c>
      <c r="X3553" t="s">
        <v>48434</v>
      </c>
      <c r="Y3553" t="s">
        <v>47850</v>
      </c>
      <c r="Z3553" t="s">
        <v>47851</v>
      </c>
      <c r="AG3553" t="s">
        <v>48442</v>
      </c>
      <c r="AH3553" s="24">
        <v>1217281</v>
      </c>
      <c r="AI3553" t="s">
        <v>48443</v>
      </c>
      <c r="AJ3553" t="s">
        <v>48444</v>
      </c>
    </row>
    <row r="3554" spans="1:38" ht="17.25" hidden="1" customHeight="1" x14ac:dyDescent="0.2">
      <c r="A3554" s="4" t="s">
        <v>48439</v>
      </c>
      <c r="B3554" t="s">
        <v>48412</v>
      </c>
      <c r="C3554" t="s">
        <v>48440</v>
      </c>
      <c r="E3554" t="s">
        <v>56</v>
      </c>
      <c r="F3554" t="s">
        <v>86</v>
      </c>
      <c r="G3554" s="5">
        <v>50</v>
      </c>
      <c r="H3554" t="s">
        <v>42</v>
      </c>
      <c r="I3554" t="s">
        <v>65</v>
      </c>
      <c r="J3554" t="s">
        <v>45</v>
      </c>
      <c r="N3554" s="6">
        <v>2013</v>
      </c>
      <c r="P3554" s="24">
        <v>2038</v>
      </c>
      <c r="R3554" s="7">
        <v>-39.097626390000002</v>
      </c>
      <c r="S3554" s="7">
        <v>174.33598079999999</v>
      </c>
      <c r="T3554" t="s">
        <v>46</v>
      </c>
      <c r="U3554" t="s">
        <v>48441</v>
      </c>
      <c r="X3554" t="s">
        <v>48434</v>
      </c>
      <c r="Y3554" t="s">
        <v>47850</v>
      </c>
      <c r="Z3554" t="s">
        <v>47851</v>
      </c>
      <c r="AG3554" t="s">
        <v>48442</v>
      </c>
      <c r="AH3554" s="24">
        <v>1230870</v>
      </c>
      <c r="AI3554" t="s">
        <v>48443</v>
      </c>
      <c r="AJ3554" t="s">
        <v>48445</v>
      </c>
    </row>
    <row r="3555" spans="1:38" ht="17.25" hidden="1" customHeight="1" x14ac:dyDescent="0.2">
      <c r="A3555" s="4" t="s">
        <v>60</v>
      </c>
      <c r="B3555" t="s">
        <v>37</v>
      </c>
      <c r="C3555" t="s">
        <v>61</v>
      </c>
      <c r="D3555" t="s">
        <v>62</v>
      </c>
      <c r="E3555" t="s">
        <v>63</v>
      </c>
      <c r="F3555" t="s">
        <v>64</v>
      </c>
      <c r="G3555" s="5">
        <v>126</v>
      </c>
      <c r="H3555" t="s">
        <v>42</v>
      </c>
      <c r="I3555" t="s">
        <v>65</v>
      </c>
      <c r="J3555" t="s">
        <v>45</v>
      </c>
      <c r="K3555" t="s">
        <v>45</v>
      </c>
      <c r="L3555" t="s">
        <v>45</v>
      </c>
      <c r="N3555" s="6">
        <v>2010</v>
      </c>
      <c r="R3555" s="7">
        <v>35.867800000000003</v>
      </c>
      <c r="S3555" s="7">
        <v>6.0256369999999997</v>
      </c>
      <c r="T3555" t="s">
        <v>46</v>
      </c>
      <c r="U3555" t="s">
        <v>66</v>
      </c>
      <c r="W3555" t="s">
        <v>66</v>
      </c>
      <c r="X3555" t="s">
        <v>67</v>
      </c>
      <c r="Y3555" t="s">
        <v>49</v>
      </c>
      <c r="Z3555" t="s">
        <v>50</v>
      </c>
      <c r="AA3555" t="s">
        <v>68</v>
      </c>
      <c r="AC3555" t="s">
        <v>69</v>
      </c>
      <c r="AD3555" t="s">
        <v>52</v>
      </c>
      <c r="AF3555" t="s">
        <v>52</v>
      </c>
      <c r="AG3555" t="s">
        <v>70</v>
      </c>
      <c r="AH3555" s="27">
        <v>1203660</v>
      </c>
      <c r="AI3555" t="s">
        <v>71</v>
      </c>
      <c r="AJ3555" t="s">
        <v>72</v>
      </c>
    </row>
    <row r="3556" spans="1:38" ht="17.25" hidden="1" customHeight="1" x14ac:dyDescent="0.2">
      <c r="A3556" s="4" t="s">
        <v>60</v>
      </c>
      <c r="B3556" t="s">
        <v>37</v>
      </c>
      <c r="C3556" t="s">
        <v>61</v>
      </c>
      <c r="D3556" t="s">
        <v>62</v>
      </c>
      <c r="E3556" t="s">
        <v>73</v>
      </c>
      <c r="F3556" t="s">
        <v>64</v>
      </c>
      <c r="G3556" s="5">
        <v>126</v>
      </c>
      <c r="H3556" t="s">
        <v>42</v>
      </c>
      <c r="I3556" t="s">
        <v>65</v>
      </c>
      <c r="J3556" t="s">
        <v>45</v>
      </c>
      <c r="K3556" t="s">
        <v>45</v>
      </c>
      <c r="L3556" t="s">
        <v>45</v>
      </c>
      <c r="N3556" s="6">
        <v>2010</v>
      </c>
      <c r="R3556" s="7">
        <v>35.867800000000003</v>
      </c>
      <c r="S3556" s="7">
        <v>6.0256369999999997</v>
      </c>
      <c r="T3556" t="s">
        <v>46</v>
      </c>
      <c r="U3556" t="s">
        <v>66</v>
      </c>
      <c r="W3556" t="s">
        <v>66</v>
      </c>
      <c r="X3556" t="s">
        <v>67</v>
      </c>
      <c r="Y3556" t="s">
        <v>49</v>
      </c>
      <c r="Z3556" t="s">
        <v>50</v>
      </c>
      <c r="AA3556" t="s">
        <v>68</v>
      </c>
      <c r="AC3556" t="s">
        <v>69</v>
      </c>
      <c r="AD3556" t="s">
        <v>52</v>
      </c>
      <c r="AF3556" t="s">
        <v>52</v>
      </c>
      <c r="AG3556" t="s">
        <v>70</v>
      </c>
      <c r="AH3556" s="27">
        <v>1203661</v>
      </c>
      <c r="AI3556" t="s">
        <v>71</v>
      </c>
      <c r="AJ3556" t="s">
        <v>74</v>
      </c>
      <c r="AL3556" s="5"/>
    </row>
    <row r="3557" spans="1:38" ht="17.25" hidden="1" customHeight="1" x14ac:dyDescent="0.2">
      <c r="A3557" s="4" t="s">
        <v>100</v>
      </c>
      <c r="B3557" t="s">
        <v>37</v>
      </c>
      <c r="C3557" t="s">
        <v>101</v>
      </c>
      <c r="D3557" t="s">
        <v>102</v>
      </c>
      <c r="E3557" t="s">
        <v>40</v>
      </c>
      <c r="F3557" t="s">
        <v>64</v>
      </c>
      <c r="G3557" s="5">
        <v>244.5</v>
      </c>
      <c r="H3557" t="s">
        <v>42</v>
      </c>
      <c r="I3557" t="s">
        <v>65</v>
      </c>
      <c r="J3557" t="s">
        <v>45</v>
      </c>
      <c r="K3557" t="s">
        <v>45</v>
      </c>
      <c r="L3557" t="s">
        <v>45</v>
      </c>
      <c r="N3557" s="6">
        <v>2007</v>
      </c>
      <c r="R3557" s="7">
        <v>36.140101000000001</v>
      </c>
      <c r="S3557" s="7">
        <v>2.9302199999999998</v>
      </c>
      <c r="T3557" t="s">
        <v>46</v>
      </c>
      <c r="U3557" t="s">
        <v>103</v>
      </c>
      <c r="X3557" t="s">
        <v>104</v>
      </c>
      <c r="Y3557" t="s">
        <v>49</v>
      </c>
      <c r="Z3557" t="s">
        <v>50</v>
      </c>
      <c r="AA3557" t="s">
        <v>105</v>
      </c>
      <c r="AC3557" t="s">
        <v>106</v>
      </c>
      <c r="AD3557" t="s">
        <v>52</v>
      </c>
      <c r="AF3557" t="s">
        <v>52</v>
      </c>
      <c r="AG3557" t="s">
        <v>107</v>
      </c>
      <c r="AH3557" s="27">
        <v>1191974</v>
      </c>
      <c r="AI3557" t="s">
        <v>108</v>
      </c>
      <c r="AJ3557" t="s">
        <v>109</v>
      </c>
    </row>
    <row r="3558" spans="1:38" ht="17.25" hidden="1" customHeight="1" x14ac:dyDescent="0.2">
      <c r="A3558" s="4" t="s">
        <v>100</v>
      </c>
      <c r="B3558" t="s">
        <v>37</v>
      </c>
      <c r="C3558" t="s">
        <v>101</v>
      </c>
      <c r="D3558" t="s">
        <v>102</v>
      </c>
      <c r="E3558" t="s">
        <v>56</v>
      </c>
      <c r="F3558" t="s">
        <v>64</v>
      </c>
      <c r="G3558" s="5">
        <v>244.5</v>
      </c>
      <c r="H3558" t="s">
        <v>42</v>
      </c>
      <c r="I3558" t="s">
        <v>65</v>
      </c>
      <c r="J3558" t="s">
        <v>45</v>
      </c>
      <c r="K3558" t="s">
        <v>45</v>
      </c>
      <c r="L3558" t="s">
        <v>45</v>
      </c>
      <c r="N3558" s="6">
        <v>2007</v>
      </c>
      <c r="R3558" s="7">
        <v>36.140101000000001</v>
      </c>
      <c r="S3558" s="7">
        <v>2.9302199999999998</v>
      </c>
      <c r="T3558" t="s">
        <v>46</v>
      </c>
      <c r="U3558" t="s">
        <v>103</v>
      </c>
      <c r="X3558" t="s">
        <v>104</v>
      </c>
      <c r="Y3558" t="s">
        <v>49</v>
      </c>
      <c r="Z3558" t="s">
        <v>50</v>
      </c>
      <c r="AA3558" t="s">
        <v>105</v>
      </c>
      <c r="AC3558" t="s">
        <v>106</v>
      </c>
      <c r="AD3558" t="s">
        <v>52</v>
      </c>
      <c r="AF3558" t="s">
        <v>52</v>
      </c>
      <c r="AG3558" t="s">
        <v>107</v>
      </c>
      <c r="AH3558" s="27">
        <v>1191975</v>
      </c>
      <c r="AI3558" t="s">
        <v>108</v>
      </c>
      <c r="AJ3558" t="s">
        <v>110</v>
      </c>
    </row>
    <row r="3559" spans="1:38" ht="17.25" hidden="1" customHeight="1" x14ac:dyDescent="0.2">
      <c r="A3559" s="4" t="s">
        <v>149</v>
      </c>
      <c r="B3559" t="s">
        <v>37</v>
      </c>
      <c r="C3559" t="s">
        <v>150</v>
      </c>
      <c r="D3559" t="s">
        <v>151</v>
      </c>
      <c r="E3559" t="s">
        <v>40</v>
      </c>
      <c r="F3559" t="s">
        <v>64</v>
      </c>
      <c r="G3559" s="5">
        <v>146</v>
      </c>
      <c r="H3559" t="s">
        <v>42</v>
      </c>
      <c r="I3559" t="s">
        <v>65</v>
      </c>
      <c r="J3559" t="s">
        <v>45</v>
      </c>
      <c r="K3559" t="s">
        <v>45</v>
      </c>
      <c r="L3559" t="s">
        <v>45</v>
      </c>
      <c r="N3559" s="6">
        <v>2004</v>
      </c>
      <c r="R3559" s="7">
        <v>35.766599999999997</v>
      </c>
      <c r="S3559" s="7">
        <v>7.3619000000000003</v>
      </c>
      <c r="T3559" t="s">
        <v>46</v>
      </c>
      <c r="U3559" t="s">
        <v>152</v>
      </c>
      <c r="W3559" t="s">
        <v>152</v>
      </c>
      <c r="X3559" t="s">
        <v>153</v>
      </c>
      <c r="Y3559" t="s">
        <v>49</v>
      </c>
      <c r="Z3559" t="s">
        <v>50</v>
      </c>
      <c r="AA3559" t="s">
        <v>154</v>
      </c>
      <c r="AD3559" t="s">
        <v>52</v>
      </c>
      <c r="AF3559" t="s">
        <v>52</v>
      </c>
      <c r="AG3559" t="s">
        <v>155</v>
      </c>
      <c r="AH3559" s="27">
        <v>1185044</v>
      </c>
      <c r="AI3559" t="s">
        <v>156</v>
      </c>
      <c r="AJ3559" t="s">
        <v>157</v>
      </c>
    </row>
    <row r="3560" spans="1:38" ht="17.25" hidden="1" customHeight="1" x14ac:dyDescent="0.2">
      <c r="A3560" s="4" t="s">
        <v>149</v>
      </c>
      <c r="B3560" t="s">
        <v>37</v>
      </c>
      <c r="C3560" t="s">
        <v>150</v>
      </c>
      <c r="D3560" t="s">
        <v>151</v>
      </c>
      <c r="E3560" t="s">
        <v>56</v>
      </c>
      <c r="F3560" t="s">
        <v>64</v>
      </c>
      <c r="G3560" s="5">
        <v>146</v>
      </c>
      <c r="H3560" t="s">
        <v>42</v>
      </c>
      <c r="I3560" t="s">
        <v>65</v>
      </c>
      <c r="J3560" t="s">
        <v>45</v>
      </c>
      <c r="K3560" t="s">
        <v>45</v>
      </c>
      <c r="L3560" t="s">
        <v>45</v>
      </c>
      <c r="N3560" s="6">
        <v>2004</v>
      </c>
      <c r="R3560" s="7">
        <v>35.766599999999997</v>
      </c>
      <c r="S3560" s="7">
        <v>7.3619000000000003</v>
      </c>
      <c r="T3560" t="s">
        <v>46</v>
      </c>
      <c r="U3560" t="s">
        <v>152</v>
      </c>
      <c r="W3560" t="s">
        <v>152</v>
      </c>
      <c r="X3560" t="s">
        <v>153</v>
      </c>
      <c r="Y3560" t="s">
        <v>49</v>
      </c>
      <c r="Z3560" t="s">
        <v>50</v>
      </c>
      <c r="AA3560" t="s">
        <v>154</v>
      </c>
      <c r="AD3560" t="s">
        <v>52</v>
      </c>
      <c r="AF3560" t="s">
        <v>52</v>
      </c>
      <c r="AG3560" t="s">
        <v>155</v>
      </c>
      <c r="AH3560" s="27">
        <v>1185045</v>
      </c>
      <c r="AI3560" t="s">
        <v>156</v>
      </c>
      <c r="AJ3560" t="s">
        <v>158</v>
      </c>
    </row>
    <row r="3561" spans="1:38" ht="17.25" hidden="1" customHeight="1" x14ac:dyDescent="0.2">
      <c r="A3561" s="4" t="s">
        <v>159</v>
      </c>
      <c r="B3561" t="s">
        <v>37</v>
      </c>
      <c r="C3561" t="s">
        <v>160</v>
      </c>
      <c r="D3561" t="s">
        <v>161</v>
      </c>
      <c r="E3561" t="s">
        <v>40</v>
      </c>
      <c r="F3561" t="s">
        <v>64</v>
      </c>
      <c r="G3561" s="5">
        <v>409</v>
      </c>
      <c r="H3561" t="s">
        <v>42</v>
      </c>
      <c r="I3561" t="s">
        <v>43</v>
      </c>
      <c r="J3561" t="s">
        <v>44</v>
      </c>
      <c r="K3561" t="s">
        <v>45</v>
      </c>
      <c r="L3561" t="s">
        <v>45</v>
      </c>
      <c r="N3561" s="6">
        <v>2009</v>
      </c>
      <c r="O3561" s="25"/>
      <c r="R3561" s="7">
        <v>36.576700000000002</v>
      </c>
      <c r="S3561" s="7">
        <v>2.0796999999999999</v>
      </c>
      <c r="T3561" t="s">
        <v>46</v>
      </c>
      <c r="U3561" t="s">
        <v>162</v>
      </c>
      <c r="X3561" t="s">
        <v>163</v>
      </c>
      <c r="Y3561" t="s">
        <v>49</v>
      </c>
      <c r="Z3561" t="s">
        <v>50</v>
      </c>
      <c r="AA3561" t="s">
        <v>164</v>
      </c>
      <c r="AC3561" t="s">
        <v>165</v>
      </c>
      <c r="AF3561" t="s">
        <v>52</v>
      </c>
      <c r="AG3561" t="s">
        <v>166</v>
      </c>
      <c r="AH3561" s="27">
        <v>1165648</v>
      </c>
      <c r="AI3561" t="s">
        <v>167</v>
      </c>
      <c r="AJ3561" t="s">
        <v>168</v>
      </c>
    </row>
    <row r="3562" spans="1:38" ht="17.25" hidden="1" customHeight="1" x14ac:dyDescent="0.2">
      <c r="A3562" s="4" t="s">
        <v>159</v>
      </c>
      <c r="B3562" t="s">
        <v>37</v>
      </c>
      <c r="C3562" t="s">
        <v>160</v>
      </c>
      <c r="D3562" t="s">
        <v>161</v>
      </c>
      <c r="E3562" t="s">
        <v>56</v>
      </c>
      <c r="F3562" t="s">
        <v>64</v>
      </c>
      <c r="G3562" s="5">
        <v>409</v>
      </c>
      <c r="H3562" t="s">
        <v>42</v>
      </c>
      <c r="I3562" t="s">
        <v>43</v>
      </c>
      <c r="J3562" t="s">
        <v>44</v>
      </c>
      <c r="K3562" t="s">
        <v>45</v>
      </c>
      <c r="L3562" t="s">
        <v>45</v>
      </c>
      <c r="N3562" s="6">
        <v>2009</v>
      </c>
      <c r="R3562" s="7">
        <v>36.576700000000002</v>
      </c>
      <c r="S3562" s="7">
        <v>2.0796999999999999</v>
      </c>
      <c r="T3562" t="s">
        <v>46</v>
      </c>
      <c r="U3562" t="s">
        <v>162</v>
      </c>
      <c r="X3562" t="s">
        <v>163</v>
      </c>
      <c r="Y3562" t="s">
        <v>49</v>
      </c>
      <c r="Z3562" t="s">
        <v>50</v>
      </c>
      <c r="AA3562" t="s">
        <v>164</v>
      </c>
      <c r="AC3562" t="s">
        <v>165</v>
      </c>
      <c r="AF3562" t="s">
        <v>52</v>
      </c>
      <c r="AG3562" t="s">
        <v>166</v>
      </c>
      <c r="AH3562" s="27">
        <v>1200929</v>
      </c>
      <c r="AI3562" t="s">
        <v>167</v>
      </c>
      <c r="AJ3562" t="s">
        <v>169</v>
      </c>
    </row>
    <row r="3563" spans="1:38" ht="17.25" hidden="1" customHeight="1" x14ac:dyDescent="0.2">
      <c r="A3563" s="4" t="s">
        <v>159</v>
      </c>
      <c r="B3563" t="s">
        <v>37</v>
      </c>
      <c r="C3563" t="s">
        <v>160</v>
      </c>
      <c r="D3563" t="s">
        <v>161</v>
      </c>
      <c r="E3563" t="s">
        <v>58</v>
      </c>
      <c r="F3563" t="s">
        <v>64</v>
      </c>
      <c r="G3563" s="5">
        <v>409</v>
      </c>
      <c r="H3563" t="s">
        <v>42</v>
      </c>
      <c r="I3563" t="s">
        <v>43</v>
      </c>
      <c r="J3563" t="s">
        <v>44</v>
      </c>
      <c r="K3563" t="s">
        <v>45</v>
      </c>
      <c r="L3563" t="s">
        <v>45</v>
      </c>
      <c r="N3563" s="6">
        <v>2009</v>
      </c>
      <c r="R3563" s="7">
        <v>36.576700000000002</v>
      </c>
      <c r="S3563" s="7">
        <v>2.0796999999999999</v>
      </c>
      <c r="T3563" t="s">
        <v>46</v>
      </c>
      <c r="U3563" t="s">
        <v>162</v>
      </c>
      <c r="X3563" t="s">
        <v>163</v>
      </c>
      <c r="Y3563" t="s">
        <v>49</v>
      </c>
      <c r="Z3563" t="s">
        <v>50</v>
      </c>
      <c r="AA3563" t="s">
        <v>164</v>
      </c>
      <c r="AC3563" t="s">
        <v>165</v>
      </c>
      <c r="AF3563" t="s">
        <v>52</v>
      </c>
      <c r="AG3563" t="s">
        <v>166</v>
      </c>
      <c r="AH3563" s="27">
        <v>1200930</v>
      </c>
      <c r="AI3563" t="s">
        <v>167</v>
      </c>
      <c r="AJ3563" t="s">
        <v>170</v>
      </c>
    </row>
    <row r="3564" spans="1:38" ht="17.25" hidden="1" customHeight="1" x14ac:dyDescent="0.2">
      <c r="A3564" s="4" t="s">
        <v>171</v>
      </c>
      <c r="B3564" t="s">
        <v>37</v>
      </c>
      <c r="C3564" t="s">
        <v>172</v>
      </c>
      <c r="D3564" t="s">
        <v>173</v>
      </c>
      <c r="E3564" t="s">
        <v>40</v>
      </c>
      <c r="F3564" t="s">
        <v>64</v>
      </c>
      <c r="G3564" s="5">
        <v>209</v>
      </c>
      <c r="H3564" t="s">
        <v>42</v>
      </c>
      <c r="I3564" t="s">
        <v>65</v>
      </c>
      <c r="J3564" t="s">
        <v>45</v>
      </c>
      <c r="K3564" t="s">
        <v>45</v>
      </c>
      <c r="L3564" t="s">
        <v>45</v>
      </c>
      <c r="N3564" s="6">
        <v>2002</v>
      </c>
      <c r="R3564" s="7">
        <v>36.748899999999999</v>
      </c>
      <c r="S3564" s="7">
        <v>3.0823</v>
      </c>
      <c r="T3564" t="s">
        <v>46</v>
      </c>
      <c r="U3564" t="s">
        <v>174</v>
      </c>
      <c r="X3564" t="s">
        <v>174</v>
      </c>
      <c r="Y3564" t="s">
        <v>49</v>
      </c>
      <c r="Z3564" t="s">
        <v>50</v>
      </c>
      <c r="AA3564" t="s">
        <v>175</v>
      </c>
      <c r="AC3564" t="s">
        <v>176</v>
      </c>
      <c r="AF3564" t="s">
        <v>52</v>
      </c>
      <c r="AG3564" t="s">
        <v>177</v>
      </c>
      <c r="AH3564" s="27">
        <v>1118452</v>
      </c>
      <c r="AI3564" t="s">
        <v>178</v>
      </c>
      <c r="AJ3564" t="s">
        <v>179</v>
      </c>
    </row>
    <row r="3565" spans="1:38" ht="17.25" hidden="1" customHeight="1" x14ac:dyDescent="0.2">
      <c r="A3565" s="4" t="s">
        <v>171</v>
      </c>
      <c r="B3565" t="s">
        <v>37</v>
      </c>
      <c r="C3565" t="s">
        <v>172</v>
      </c>
      <c r="D3565" t="s">
        <v>173</v>
      </c>
      <c r="E3565" t="s">
        <v>56</v>
      </c>
      <c r="F3565" t="s">
        <v>64</v>
      </c>
      <c r="G3565" s="5">
        <v>209</v>
      </c>
      <c r="H3565" t="s">
        <v>42</v>
      </c>
      <c r="I3565" t="s">
        <v>65</v>
      </c>
      <c r="J3565" t="s">
        <v>45</v>
      </c>
      <c r="K3565" t="s">
        <v>45</v>
      </c>
      <c r="L3565" t="s">
        <v>45</v>
      </c>
      <c r="N3565" s="6">
        <v>2002</v>
      </c>
      <c r="R3565" s="7">
        <v>36.748899999999999</v>
      </c>
      <c r="S3565" s="7">
        <v>3.0823</v>
      </c>
      <c r="T3565" t="s">
        <v>46</v>
      </c>
      <c r="U3565" t="s">
        <v>174</v>
      </c>
      <c r="X3565" t="s">
        <v>174</v>
      </c>
      <c r="Y3565" t="s">
        <v>49</v>
      </c>
      <c r="Z3565" t="s">
        <v>50</v>
      </c>
      <c r="AA3565" t="s">
        <v>175</v>
      </c>
      <c r="AC3565" t="s">
        <v>176</v>
      </c>
      <c r="AF3565" t="s">
        <v>52</v>
      </c>
      <c r="AG3565" t="s">
        <v>177</v>
      </c>
      <c r="AH3565" s="27">
        <v>1168021</v>
      </c>
      <c r="AI3565" t="s">
        <v>178</v>
      </c>
      <c r="AJ3565" t="s">
        <v>180</v>
      </c>
    </row>
    <row r="3566" spans="1:38" ht="17.25" hidden="1" customHeight="1" x14ac:dyDescent="0.2">
      <c r="A3566" s="4" t="s">
        <v>181</v>
      </c>
      <c r="B3566" t="s">
        <v>37</v>
      </c>
      <c r="C3566" t="s">
        <v>182</v>
      </c>
      <c r="D3566" t="s">
        <v>183</v>
      </c>
      <c r="E3566" t="s">
        <v>40</v>
      </c>
      <c r="F3566" t="s">
        <v>86</v>
      </c>
      <c r="G3566" s="5">
        <v>100</v>
      </c>
      <c r="H3566" t="s">
        <v>42</v>
      </c>
      <c r="I3566" t="s">
        <v>65</v>
      </c>
      <c r="J3566" t="s">
        <v>45</v>
      </c>
      <c r="K3566" t="s">
        <v>45</v>
      </c>
      <c r="L3566" t="s">
        <v>45</v>
      </c>
      <c r="N3566" s="6">
        <v>2001</v>
      </c>
      <c r="R3566" s="7">
        <v>30.823291999999999</v>
      </c>
      <c r="S3566" s="7">
        <v>8.0300100000000008</v>
      </c>
      <c r="T3566" t="s">
        <v>46</v>
      </c>
      <c r="U3566" t="s">
        <v>184</v>
      </c>
      <c r="W3566" t="s">
        <v>184</v>
      </c>
      <c r="X3566" t="s">
        <v>185</v>
      </c>
      <c r="Y3566" t="s">
        <v>49</v>
      </c>
      <c r="Z3566" t="s">
        <v>50</v>
      </c>
      <c r="AF3566" t="s">
        <v>52</v>
      </c>
      <c r="AG3566" t="s">
        <v>186</v>
      </c>
      <c r="AH3566" s="27">
        <v>1170661</v>
      </c>
      <c r="AI3566" t="s">
        <v>187</v>
      </c>
      <c r="AJ3566" t="s">
        <v>188</v>
      </c>
    </row>
    <row r="3567" spans="1:38" ht="17.25" hidden="1" customHeight="1" x14ac:dyDescent="0.2">
      <c r="A3567" s="4" t="s">
        <v>181</v>
      </c>
      <c r="B3567" t="s">
        <v>37</v>
      </c>
      <c r="C3567" t="s">
        <v>182</v>
      </c>
      <c r="D3567" t="s">
        <v>183</v>
      </c>
      <c r="E3567" t="s">
        <v>56</v>
      </c>
      <c r="F3567" t="s">
        <v>86</v>
      </c>
      <c r="G3567" s="5">
        <v>100</v>
      </c>
      <c r="H3567" t="s">
        <v>42</v>
      </c>
      <c r="I3567" t="s">
        <v>65</v>
      </c>
      <c r="J3567" t="s">
        <v>45</v>
      </c>
      <c r="K3567" t="s">
        <v>45</v>
      </c>
      <c r="L3567" t="s">
        <v>45</v>
      </c>
      <c r="N3567" s="6">
        <v>2001</v>
      </c>
      <c r="R3567" s="7">
        <v>30.823291999999999</v>
      </c>
      <c r="S3567" s="7">
        <v>8.0300100000000008</v>
      </c>
      <c r="T3567" t="s">
        <v>46</v>
      </c>
      <c r="U3567" t="s">
        <v>184</v>
      </c>
      <c r="W3567" t="s">
        <v>184</v>
      </c>
      <c r="X3567" t="s">
        <v>185</v>
      </c>
      <c r="Y3567" t="s">
        <v>49</v>
      </c>
      <c r="Z3567" t="s">
        <v>50</v>
      </c>
      <c r="AF3567" t="s">
        <v>52</v>
      </c>
      <c r="AG3567" t="s">
        <v>186</v>
      </c>
      <c r="AH3567" s="27">
        <v>1170662</v>
      </c>
      <c r="AI3567" t="s">
        <v>187</v>
      </c>
      <c r="AJ3567" t="s">
        <v>189</v>
      </c>
    </row>
    <row r="3568" spans="1:38" ht="17.25" hidden="1" customHeight="1" x14ac:dyDescent="0.2">
      <c r="A3568" s="4" t="s">
        <v>181</v>
      </c>
      <c r="B3568" t="s">
        <v>37</v>
      </c>
      <c r="C3568" t="s">
        <v>182</v>
      </c>
      <c r="D3568" t="s">
        <v>183</v>
      </c>
      <c r="E3568" t="s">
        <v>58</v>
      </c>
      <c r="F3568" t="s">
        <v>86</v>
      </c>
      <c r="G3568" s="5">
        <v>100</v>
      </c>
      <c r="H3568" t="s">
        <v>42</v>
      </c>
      <c r="I3568" t="s">
        <v>65</v>
      </c>
      <c r="J3568" t="s">
        <v>45</v>
      </c>
      <c r="K3568" t="s">
        <v>45</v>
      </c>
      <c r="L3568" t="s">
        <v>45</v>
      </c>
      <c r="N3568" s="6">
        <v>2001</v>
      </c>
      <c r="R3568" s="7">
        <v>30.823291999999999</v>
      </c>
      <c r="S3568" s="7">
        <v>8.0300100000000008</v>
      </c>
      <c r="T3568" t="s">
        <v>46</v>
      </c>
      <c r="U3568" t="s">
        <v>184</v>
      </c>
      <c r="W3568" t="s">
        <v>184</v>
      </c>
      <c r="X3568" t="s">
        <v>185</v>
      </c>
      <c r="Y3568" t="s">
        <v>49</v>
      </c>
      <c r="Z3568" t="s">
        <v>50</v>
      </c>
      <c r="AF3568" t="s">
        <v>52</v>
      </c>
      <c r="AG3568" t="s">
        <v>186</v>
      </c>
      <c r="AH3568" s="27">
        <v>1170663</v>
      </c>
      <c r="AI3568" t="s">
        <v>187</v>
      </c>
      <c r="AJ3568" t="s">
        <v>190</v>
      </c>
    </row>
    <row r="3569" spans="1:36" ht="17.25" hidden="1" customHeight="1" x14ac:dyDescent="0.2">
      <c r="A3569" s="4" t="s">
        <v>194</v>
      </c>
      <c r="B3569" t="s">
        <v>37</v>
      </c>
      <c r="C3569" t="s">
        <v>195</v>
      </c>
      <c r="D3569" t="s">
        <v>196</v>
      </c>
      <c r="E3569" t="s">
        <v>63</v>
      </c>
      <c r="F3569" t="s">
        <v>86</v>
      </c>
      <c r="G3569" s="5">
        <v>100</v>
      </c>
      <c r="H3569" t="s">
        <v>42</v>
      </c>
      <c r="I3569" t="s">
        <v>65</v>
      </c>
      <c r="J3569" t="s">
        <v>45</v>
      </c>
      <c r="K3569" t="s">
        <v>45</v>
      </c>
      <c r="L3569" t="s">
        <v>45</v>
      </c>
      <c r="N3569" s="6">
        <v>1988</v>
      </c>
      <c r="R3569" s="7">
        <v>31.787607000000001</v>
      </c>
      <c r="S3569" s="7">
        <v>6.051812</v>
      </c>
      <c r="T3569" t="s">
        <v>46</v>
      </c>
      <c r="U3569" t="s">
        <v>197</v>
      </c>
      <c r="X3569" t="s">
        <v>185</v>
      </c>
      <c r="Y3569" t="s">
        <v>49</v>
      </c>
      <c r="Z3569" t="s">
        <v>50</v>
      </c>
      <c r="AA3569" t="s">
        <v>198</v>
      </c>
      <c r="AC3569" t="s">
        <v>199</v>
      </c>
      <c r="AD3569" t="s">
        <v>52</v>
      </c>
      <c r="AF3569" t="s">
        <v>52</v>
      </c>
      <c r="AG3569" t="s">
        <v>200</v>
      </c>
      <c r="AH3569" s="27">
        <v>1118766</v>
      </c>
      <c r="AI3569" t="s">
        <v>201</v>
      </c>
      <c r="AJ3569" t="s">
        <v>202</v>
      </c>
    </row>
    <row r="3570" spans="1:36" ht="17.25" hidden="1" customHeight="1" x14ac:dyDescent="0.2">
      <c r="A3570" s="4" t="s">
        <v>194</v>
      </c>
      <c r="B3570" t="s">
        <v>37</v>
      </c>
      <c r="C3570" t="s">
        <v>195</v>
      </c>
      <c r="D3570" t="s">
        <v>196</v>
      </c>
      <c r="E3570" t="s">
        <v>73</v>
      </c>
      <c r="F3570" t="s">
        <v>86</v>
      </c>
      <c r="G3570" s="5">
        <v>100</v>
      </c>
      <c r="H3570" t="s">
        <v>42</v>
      </c>
      <c r="I3570" t="s">
        <v>65</v>
      </c>
      <c r="J3570" t="s">
        <v>45</v>
      </c>
      <c r="K3570" t="s">
        <v>45</v>
      </c>
      <c r="L3570" t="s">
        <v>45</v>
      </c>
      <c r="N3570" s="6">
        <v>1988</v>
      </c>
      <c r="R3570" s="7">
        <v>31.787607000000001</v>
      </c>
      <c r="S3570" s="7">
        <v>6.051812</v>
      </c>
      <c r="T3570" t="s">
        <v>46</v>
      </c>
      <c r="U3570" t="s">
        <v>197</v>
      </c>
      <c r="X3570" t="s">
        <v>185</v>
      </c>
      <c r="Y3570" t="s">
        <v>49</v>
      </c>
      <c r="Z3570" t="s">
        <v>50</v>
      </c>
      <c r="AA3570" t="s">
        <v>198</v>
      </c>
      <c r="AC3570" t="s">
        <v>199</v>
      </c>
      <c r="AD3570" t="s">
        <v>52</v>
      </c>
      <c r="AF3570" t="s">
        <v>52</v>
      </c>
      <c r="AG3570" t="s">
        <v>200</v>
      </c>
      <c r="AH3570" s="27">
        <v>1118767</v>
      </c>
      <c r="AI3570" t="s">
        <v>201</v>
      </c>
      <c r="AJ3570" t="s">
        <v>203</v>
      </c>
    </row>
    <row r="3571" spans="1:36" ht="17.25" hidden="1" customHeight="1" x14ac:dyDescent="0.2">
      <c r="A3571" s="4" t="s">
        <v>213</v>
      </c>
      <c r="B3571" t="s">
        <v>37</v>
      </c>
      <c r="C3571" t="s">
        <v>214</v>
      </c>
      <c r="D3571" t="s">
        <v>215</v>
      </c>
      <c r="E3571" t="s">
        <v>40</v>
      </c>
      <c r="F3571" t="s">
        <v>86</v>
      </c>
      <c r="G3571" s="5">
        <v>123</v>
      </c>
      <c r="H3571" t="s">
        <v>42</v>
      </c>
      <c r="I3571" t="s">
        <v>65</v>
      </c>
      <c r="J3571" t="s">
        <v>45</v>
      </c>
      <c r="K3571" t="s">
        <v>45</v>
      </c>
      <c r="L3571" t="s">
        <v>45</v>
      </c>
      <c r="N3571" s="6">
        <v>1999</v>
      </c>
      <c r="R3571" s="7">
        <v>31.760899999999999</v>
      </c>
      <c r="S3571" s="7">
        <v>6.0229999999999997</v>
      </c>
      <c r="T3571" t="s">
        <v>46</v>
      </c>
      <c r="U3571" t="s">
        <v>197</v>
      </c>
      <c r="X3571" t="s">
        <v>185</v>
      </c>
      <c r="Y3571" t="s">
        <v>49</v>
      </c>
      <c r="Z3571" t="s">
        <v>50</v>
      </c>
      <c r="AA3571" t="s">
        <v>216</v>
      </c>
      <c r="AD3571" t="s">
        <v>52</v>
      </c>
      <c r="AF3571" t="s">
        <v>52</v>
      </c>
      <c r="AG3571" t="s">
        <v>217</v>
      </c>
      <c r="AH3571" s="27">
        <v>1171120</v>
      </c>
      <c r="AI3571" t="s">
        <v>218</v>
      </c>
      <c r="AJ3571" t="s">
        <v>219</v>
      </c>
    </row>
    <row r="3572" spans="1:36" ht="17.25" hidden="1" customHeight="1" x14ac:dyDescent="0.2">
      <c r="A3572" s="4" t="s">
        <v>213</v>
      </c>
      <c r="B3572" t="s">
        <v>37</v>
      </c>
      <c r="C3572" t="s">
        <v>214</v>
      </c>
      <c r="D3572" t="s">
        <v>215</v>
      </c>
      <c r="E3572" t="s">
        <v>56</v>
      </c>
      <c r="F3572" t="s">
        <v>86</v>
      </c>
      <c r="G3572" s="5">
        <v>123</v>
      </c>
      <c r="H3572" t="s">
        <v>42</v>
      </c>
      <c r="I3572" t="s">
        <v>65</v>
      </c>
      <c r="J3572" t="s">
        <v>45</v>
      </c>
      <c r="K3572" t="s">
        <v>45</v>
      </c>
      <c r="L3572" t="s">
        <v>45</v>
      </c>
      <c r="N3572" s="6">
        <v>1999</v>
      </c>
      <c r="R3572" s="7">
        <v>31.760899999999999</v>
      </c>
      <c r="S3572" s="7">
        <v>6.0229999999999997</v>
      </c>
      <c r="T3572" t="s">
        <v>46</v>
      </c>
      <c r="U3572" t="s">
        <v>197</v>
      </c>
      <c r="X3572" t="s">
        <v>185</v>
      </c>
      <c r="Y3572" t="s">
        <v>49</v>
      </c>
      <c r="Z3572" t="s">
        <v>50</v>
      </c>
      <c r="AA3572" t="s">
        <v>216</v>
      </c>
      <c r="AD3572" t="s">
        <v>52</v>
      </c>
      <c r="AF3572" t="s">
        <v>52</v>
      </c>
      <c r="AG3572" t="s">
        <v>217</v>
      </c>
      <c r="AH3572" s="27">
        <v>1171121</v>
      </c>
      <c r="AI3572" t="s">
        <v>218</v>
      </c>
      <c r="AJ3572" t="s">
        <v>220</v>
      </c>
    </row>
    <row r="3573" spans="1:36" ht="17.25" hidden="1" customHeight="1" x14ac:dyDescent="0.2">
      <c r="A3573" s="4" t="s">
        <v>213</v>
      </c>
      <c r="B3573" t="s">
        <v>37</v>
      </c>
      <c r="C3573" t="s">
        <v>214</v>
      </c>
      <c r="D3573" t="s">
        <v>215</v>
      </c>
      <c r="E3573" t="s">
        <v>58</v>
      </c>
      <c r="F3573" t="s">
        <v>86</v>
      </c>
      <c r="G3573" s="5">
        <v>123</v>
      </c>
      <c r="H3573" t="s">
        <v>42</v>
      </c>
      <c r="I3573" t="s">
        <v>65</v>
      </c>
      <c r="J3573" t="s">
        <v>45</v>
      </c>
      <c r="K3573" t="s">
        <v>45</v>
      </c>
      <c r="L3573" t="s">
        <v>45</v>
      </c>
      <c r="N3573" s="6">
        <v>2000</v>
      </c>
      <c r="R3573" s="7">
        <v>31.760899999999999</v>
      </c>
      <c r="S3573" s="7">
        <v>6.0229999999999997</v>
      </c>
      <c r="T3573" t="s">
        <v>46</v>
      </c>
      <c r="U3573" t="s">
        <v>197</v>
      </c>
      <c r="X3573" t="s">
        <v>185</v>
      </c>
      <c r="Y3573" t="s">
        <v>49</v>
      </c>
      <c r="Z3573" t="s">
        <v>50</v>
      </c>
      <c r="AA3573" t="s">
        <v>216</v>
      </c>
      <c r="AD3573" t="s">
        <v>52</v>
      </c>
      <c r="AF3573" t="s">
        <v>52</v>
      </c>
      <c r="AG3573" t="s">
        <v>217</v>
      </c>
      <c r="AH3573" s="27">
        <v>1171122</v>
      </c>
      <c r="AI3573" t="s">
        <v>218</v>
      </c>
      <c r="AJ3573" t="s">
        <v>221</v>
      </c>
    </row>
    <row r="3574" spans="1:36" ht="17.25" hidden="1" customHeight="1" x14ac:dyDescent="0.2">
      <c r="A3574" s="4" t="s">
        <v>213</v>
      </c>
      <c r="B3574" t="s">
        <v>37</v>
      </c>
      <c r="C3574" t="s">
        <v>214</v>
      </c>
      <c r="D3574" t="s">
        <v>215</v>
      </c>
      <c r="E3574" t="s">
        <v>191</v>
      </c>
      <c r="F3574" t="s">
        <v>86</v>
      </c>
      <c r="G3574" s="5">
        <v>123</v>
      </c>
      <c r="H3574" t="s">
        <v>42</v>
      </c>
      <c r="I3574" t="s">
        <v>65</v>
      </c>
      <c r="J3574" t="s">
        <v>45</v>
      </c>
      <c r="K3574" t="s">
        <v>45</v>
      </c>
      <c r="L3574" t="s">
        <v>45</v>
      </c>
      <c r="N3574" s="6">
        <v>2003</v>
      </c>
      <c r="R3574" s="7">
        <v>31.760899999999999</v>
      </c>
      <c r="S3574" s="7">
        <v>6.0229999999999997</v>
      </c>
      <c r="T3574" t="s">
        <v>46</v>
      </c>
      <c r="U3574" t="s">
        <v>197</v>
      </c>
      <c r="X3574" t="s">
        <v>185</v>
      </c>
      <c r="Y3574" t="s">
        <v>49</v>
      </c>
      <c r="Z3574" t="s">
        <v>50</v>
      </c>
      <c r="AA3574" t="s">
        <v>216</v>
      </c>
      <c r="AD3574" t="s">
        <v>52</v>
      </c>
      <c r="AF3574" t="s">
        <v>52</v>
      </c>
      <c r="AG3574" t="s">
        <v>217</v>
      </c>
      <c r="AH3574" s="27">
        <v>1188692</v>
      </c>
      <c r="AI3574" t="s">
        <v>218</v>
      </c>
      <c r="AJ3574" t="s">
        <v>222</v>
      </c>
    </row>
    <row r="3575" spans="1:36" ht="17.25" hidden="1" customHeight="1" x14ac:dyDescent="0.2">
      <c r="A3575" s="4" t="s">
        <v>223</v>
      </c>
      <c r="B3575" t="s">
        <v>37</v>
      </c>
      <c r="C3575" t="s">
        <v>224</v>
      </c>
      <c r="D3575" t="s">
        <v>225</v>
      </c>
      <c r="E3575" t="s">
        <v>40</v>
      </c>
      <c r="F3575" t="s">
        <v>226</v>
      </c>
      <c r="G3575" s="5">
        <v>150</v>
      </c>
      <c r="H3575" t="s">
        <v>42</v>
      </c>
      <c r="I3575" t="s">
        <v>227</v>
      </c>
      <c r="J3575" t="s">
        <v>45</v>
      </c>
      <c r="K3575" t="s">
        <v>45</v>
      </c>
      <c r="L3575" t="s">
        <v>45</v>
      </c>
      <c r="N3575" s="6">
        <v>2011</v>
      </c>
      <c r="R3575" s="7">
        <v>33.125166</v>
      </c>
      <c r="S3575" s="7">
        <v>3.3560919999999999</v>
      </c>
      <c r="T3575" t="s">
        <v>46</v>
      </c>
      <c r="U3575" t="s">
        <v>228</v>
      </c>
      <c r="W3575" t="s">
        <v>229</v>
      </c>
      <c r="X3575" t="s">
        <v>230</v>
      </c>
      <c r="Y3575" t="s">
        <v>49</v>
      </c>
      <c r="Z3575" t="s">
        <v>50</v>
      </c>
      <c r="AA3575" t="s">
        <v>231</v>
      </c>
      <c r="AC3575" t="s">
        <v>232</v>
      </c>
      <c r="AF3575" t="s">
        <v>52</v>
      </c>
      <c r="AG3575" t="s">
        <v>233</v>
      </c>
      <c r="AH3575" s="27" t="s">
        <v>234</v>
      </c>
      <c r="AI3575" t="s">
        <v>235</v>
      </c>
      <c r="AJ3575" t="s">
        <v>236</v>
      </c>
    </row>
    <row r="3576" spans="1:36" ht="17.25" hidden="1" customHeight="1" x14ac:dyDescent="0.2">
      <c r="A3576" s="4" t="s">
        <v>237</v>
      </c>
      <c r="B3576" t="s">
        <v>37</v>
      </c>
      <c r="C3576" t="s">
        <v>238</v>
      </c>
      <c r="D3576" t="s">
        <v>239</v>
      </c>
      <c r="E3576" t="s">
        <v>40</v>
      </c>
      <c r="F3576" t="s">
        <v>64</v>
      </c>
      <c r="G3576" s="5">
        <v>196</v>
      </c>
      <c r="H3576" t="s">
        <v>42</v>
      </c>
      <c r="I3576" t="s">
        <v>240</v>
      </c>
      <c r="J3576" t="s">
        <v>45</v>
      </c>
      <c r="K3576" t="s">
        <v>45</v>
      </c>
      <c r="L3576" t="s">
        <v>45</v>
      </c>
      <c r="N3576" s="24">
        <v>1992</v>
      </c>
      <c r="R3576" s="7">
        <v>36.813899999999997</v>
      </c>
      <c r="S3576" s="7">
        <v>5.8760000000000003</v>
      </c>
      <c r="T3576" t="s">
        <v>46</v>
      </c>
      <c r="U3576" t="s">
        <v>241</v>
      </c>
      <c r="X3576" t="s">
        <v>89</v>
      </c>
      <c r="Y3576" t="s">
        <v>49</v>
      </c>
      <c r="Z3576" t="s">
        <v>50</v>
      </c>
      <c r="AA3576" t="s">
        <v>242</v>
      </c>
      <c r="AC3576" t="s">
        <v>243</v>
      </c>
      <c r="AF3576" t="s">
        <v>52</v>
      </c>
      <c r="AG3576" t="s">
        <v>244</v>
      </c>
      <c r="AH3576" s="8">
        <v>1122618</v>
      </c>
      <c r="AI3576" t="s">
        <v>245</v>
      </c>
      <c r="AJ3576" t="s">
        <v>246</v>
      </c>
    </row>
    <row r="3577" spans="1:36" ht="17.25" hidden="1" customHeight="1" x14ac:dyDescent="0.2">
      <c r="A3577" s="4" t="s">
        <v>237</v>
      </c>
      <c r="B3577" t="s">
        <v>37</v>
      </c>
      <c r="C3577" t="s">
        <v>238</v>
      </c>
      <c r="D3577" t="s">
        <v>239</v>
      </c>
      <c r="E3577" t="s">
        <v>56</v>
      </c>
      <c r="F3577" t="s">
        <v>64</v>
      </c>
      <c r="G3577" s="5">
        <v>196</v>
      </c>
      <c r="H3577" t="s">
        <v>42</v>
      </c>
      <c r="I3577" t="s">
        <v>240</v>
      </c>
      <c r="J3577" t="s">
        <v>45</v>
      </c>
      <c r="K3577" t="s">
        <v>45</v>
      </c>
      <c r="L3577" t="s">
        <v>45</v>
      </c>
      <c r="N3577" s="24">
        <v>1993</v>
      </c>
      <c r="R3577" s="7">
        <v>36.813899999999997</v>
      </c>
      <c r="S3577" s="7">
        <v>5.8760000000000003</v>
      </c>
      <c r="T3577" t="s">
        <v>46</v>
      </c>
      <c r="U3577" t="s">
        <v>241</v>
      </c>
      <c r="X3577" t="s">
        <v>89</v>
      </c>
      <c r="Y3577" t="s">
        <v>49</v>
      </c>
      <c r="Z3577" t="s">
        <v>50</v>
      </c>
      <c r="AA3577" t="s">
        <v>242</v>
      </c>
      <c r="AC3577" t="s">
        <v>243</v>
      </c>
      <c r="AF3577" t="s">
        <v>52</v>
      </c>
      <c r="AG3577" t="s">
        <v>244</v>
      </c>
      <c r="AH3577" s="8">
        <v>1122619</v>
      </c>
      <c r="AI3577" t="s">
        <v>245</v>
      </c>
      <c r="AJ3577" t="s">
        <v>247</v>
      </c>
    </row>
    <row r="3578" spans="1:36" ht="17.25" hidden="1" customHeight="1" x14ac:dyDescent="0.2">
      <c r="A3578" s="4" t="s">
        <v>237</v>
      </c>
      <c r="B3578" t="s">
        <v>37</v>
      </c>
      <c r="C3578" t="s">
        <v>238</v>
      </c>
      <c r="D3578" t="s">
        <v>239</v>
      </c>
      <c r="E3578" t="s">
        <v>58</v>
      </c>
      <c r="F3578" t="s">
        <v>64</v>
      </c>
      <c r="G3578" s="5">
        <v>196</v>
      </c>
      <c r="H3578" t="s">
        <v>42</v>
      </c>
      <c r="I3578" t="s">
        <v>240</v>
      </c>
      <c r="J3578" t="s">
        <v>45</v>
      </c>
      <c r="K3578" t="s">
        <v>45</v>
      </c>
      <c r="L3578" t="s">
        <v>45</v>
      </c>
      <c r="N3578" s="24">
        <v>1994</v>
      </c>
      <c r="R3578" s="7">
        <v>36.813899999999997</v>
      </c>
      <c r="S3578" s="7">
        <v>5.8760000000000003</v>
      </c>
      <c r="T3578" t="s">
        <v>46</v>
      </c>
      <c r="U3578" t="s">
        <v>241</v>
      </c>
      <c r="X3578" t="s">
        <v>89</v>
      </c>
      <c r="Y3578" t="s">
        <v>49</v>
      </c>
      <c r="Z3578" t="s">
        <v>50</v>
      </c>
      <c r="AA3578" t="s">
        <v>242</v>
      </c>
      <c r="AC3578" t="s">
        <v>243</v>
      </c>
      <c r="AF3578" t="s">
        <v>52</v>
      </c>
      <c r="AG3578" t="s">
        <v>244</v>
      </c>
      <c r="AH3578" s="8">
        <v>1122620</v>
      </c>
      <c r="AI3578" t="s">
        <v>245</v>
      </c>
      <c r="AJ3578" t="s">
        <v>248</v>
      </c>
    </row>
    <row r="3579" spans="1:36" ht="17.25" hidden="1" customHeight="1" x14ac:dyDescent="0.2">
      <c r="A3579" s="4" t="s">
        <v>249</v>
      </c>
      <c r="B3579" t="s">
        <v>37</v>
      </c>
      <c r="C3579" t="s">
        <v>250</v>
      </c>
      <c r="D3579" t="s">
        <v>251</v>
      </c>
      <c r="E3579" t="s">
        <v>40</v>
      </c>
      <c r="F3579" t="s">
        <v>86</v>
      </c>
      <c r="G3579" s="5">
        <v>115</v>
      </c>
      <c r="H3579" t="s">
        <v>42</v>
      </c>
      <c r="I3579" t="s">
        <v>65</v>
      </c>
      <c r="J3579" t="s">
        <v>44</v>
      </c>
      <c r="K3579" t="s">
        <v>45</v>
      </c>
      <c r="L3579" t="s">
        <v>45</v>
      </c>
      <c r="N3579" s="6">
        <v>2005</v>
      </c>
      <c r="R3579" s="7">
        <v>35.806393</v>
      </c>
      <c r="S3579" s="7">
        <v>-0.247637</v>
      </c>
      <c r="T3579" t="s">
        <v>46</v>
      </c>
      <c r="U3579" t="s">
        <v>252</v>
      </c>
      <c r="X3579" t="s">
        <v>128</v>
      </c>
      <c r="Y3579" t="s">
        <v>49</v>
      </c>
      <c r="Z3579" t="s">
        <v>50</v>
      </c>
      <c r="AA3579" t="s">
        <v>253</v>
      </c>
      <c r="AD3579" t="s">
        <v>52</v>
      </c>
      <c r="AE3579" t="s">
        <v>254</v>
      </c>
      <c r="AF3579" t="s">
        <v>52</v>
      </c>
      <c r="AG3579" t="s">
        <v>255</v>
      </c>
      <c r="AH3579" s="27">
        <v>1176768</v>
      </c>
      <c r="AI3579" t="s">
        <v>256</v>
      </c>
      <c r="AJ3579" t="s">
        <v>257</v>
      </c>
    </row>
    <row r="3580" spans="1:36" ht="17.25" hidden="1" customHeight="1" x14ac:dyDescent="0.2">
      <c r="A3580" s="4" t="s">
        <v>249</v>
      </c>
      <c r="B3580" t="s">
        <v>37</v>
      </c>
      <c r="C3580" t="s">
        <v>250</v>
      </c>
      <c r="D3580" t="s">
        <v>251</v>
      </c>
      <c r="E3580" t="s">
        <v>56</v>
      </c>
      <c r="F3580" t="s">
        <v>86</v>
      </c>
      <c r="G3580" s="5">
        <v>115</v>
      </c>
      <c r="H3580" t="s">
        <v>42</v>
      </c>
      <c r="I3580" t="s">
        <v>65</v>
      </c>
      <c r="J3580" t="s">
        <v>44</v>
      </c>
      <c r="K3580" t="s">
        <v>45</v>
      </c>
      <c r="L3580" t="s">
        <v>45</v>
      </c>
      <c r="N3580" s="24">
        <v>2005</v>
      </c>
      <c r="R3580" s="7">
        <v>35.806393</v>
      </c>
      <c r="S3580" s="7">
        <v>-0.247637</v>
      </c>
      <c r="T3580" t="s">
        <v>46</v>
      </c>
      <c r="U3580" t="s">
        <v>252</v>
      </c>
      <c r="X3580" t="s">
        <v>128</v>
      </c>
      <c r="Y3580" t="s">
        <v>49</v>
      </c>
      <c r="Z3580" t="s">
        <v>50</v>
      </c>
      <c r="AA3580" t="s">
        <v>253</v>
      </c>
      <c r="AD3580" t="s">
        <v>52</v>
      </c>
      <c r="AE3580" t="s">
        <v>254</v>
      </c>
      <c r="AF3580" t="s">
        <v>52</v>
      </c>
      <c r="AG3580" t="s">
        <v>255</v>
      </c>
      <c r="AH3580" s="8">
        <v>1183548</v>
      </c>
      <c r="AI3580" t="s">
        <v>256</v>
      </c>
      <c r="AJ3580" t="s">
        <v>258</v>
      </c>
    </row>
    <row r="3581" spans="1:36" ht="17.25" hidden="1" customHeight="1" x14ac:dyDescent="0.2">
      <c r="A3581" s="4" t="s">
        <v>249</v>
      </c>
      <c r="B3581" t="s">
        <v>37</v>
      </c>
      <c r="C3581" t="s">
        <v>250</v>
      </c>
      <c r="D3581" t="s">
        <v>251</v>
      </c>
      <c r="E3581" t="s">
        <v>58</v>
      </c>
      <c r="F3581" t="s">
        <v>86</v>
      </c>
      <c r="G3581" s="5">
        <v>115</v>
      </c>
      <c r="H3581" t="s">
        <v>42</v>
      </c>
      <c r="I3581" t="s">
        <v>65</v>
      </c>
      <c r="J3581" t="s">
        <v>44</v>
      </c>
      <c r="K3581" t="s">
        <v>45</v>
      </c>
      <c r="L3581" t="s">
        <v>45</v>
      </c>
      <c r="N3581" s="24">
        <v>2005</v>
      </c>
      <c r="R3581" s="7">
        <v>35.806393</v>
      </c>
      <c r="S3581" s="7">
        <v>-0.247637</v>
      </c>
      <c r="T3581" t="s">
        <v>46</v>
      </c>
      <c r="U3581" t="s">
        <v>252</v>
      </c>
      <c r="X3581" t="s">
        <v>128</v>
      </c>
      <c r="Y3581" t="s">
        <v>49</v>
      </c>
      <c r="Z3581" t="s">
        <v>50</v>
      </c>
      <c r="AA3581" t="s">
        <v>253</v>
      </c>
      <c r="AD3581" t="s">
        <v>52</v>
      </c>
      <c r="AE3581" t="s">
        <v>254</v>
      </c>
      <c r="AF3581" t="s">
        <v>52</v>
      </c>
      <c r="AG3581" t="s">
        <v>255</v>
      </c>
      <c r="AH3581" s="8">
        <v>1183549</v>
      </c>
      <c r="AI3581" t="s">
        <v>256</v>
      </c>
      <c r="AJ3581" t="s">
        <v>259</v>
      </c>
    </row>
    <row r="3582" spans="1:36" ht="17.25" hidden="1" customHeight="1" x14ac:dyDescent="0.2">
      <c r="A3582" s="4" t="s">
        <v>295</v>
      </c>
      <c r="B3582" t="s">
        <v>37</v>
      </c>
      <c r="C3582" t="s">
        <v>296</v>
      </c>
      <c r="D3582" t="s">
        <v>297</v>
      </c>
      <c r="E3582" t="s">
        <v>40</v>
      </c>
      <c r="F3582" t="s">
        <v>86</v>
      </c>
      <c r="G3582" s="5">
        <v>140</v>
      </c>
      <c r="H3582" t="s">
        <v>42</v>
      </c>
      <c r="I3582" t="s">
        <v>65</v>
      </c>
      <c r="J3582" t="s">
        <v>44</v>
      </c>
      <c r="K3582" t="s">
        <v>45</v>
      </c>
      <c r="L3582" t="s">
        <v>45</v>
      </c>
      <c r="N3582" s="24">
        <v>2010</v>
      </c>
      <c r="R3582" s="7">
        <v>36.598948999999998</v>
      </c>
      <c r="S3582" s="7">
        <v>3.137429</v>
      </c>
      <c r="T3582" t="s">
        <v>46</v>
      </c>
      <c r="U3582" t="s">
        <v>298</v>
      </c>
      <c r="W3582" t="s">
        <v>298</v>
      </c>
      <c r="X3582" t="s">
        <v>115</v>
      </c>
      <c r="Y3582" t="s">
        <v>49</v>
      </c>
      <c r="Z3582" t="s">
        <v>50</v>
      </c>
      <c r="AA3582" t="s">
        <v>299</v>
      </c>
      <c r="AC3582" t="s">
        <v>300</v>
      </c>
      <c r="AF3582" t="s">
        <v>52</v>
      </c>
      <c r="AG3582" t="s">
        <v>301</v>
      </c>
      <c r="AH3582" s="8">
        <v>1203658</v>
      </c>
      <c r="AI3582" t="s">
        <v>302</v>
      </c>
      <c r="AJ3582" t="s">
        <v>303</v>
      </c>
    </row>
    <row r="3583" spans="1:36" ht="17.25" hidden="1" customHeight="1" x14ac:dyDescent="0.2">
      <c r="A3583" s="4" t="s">
        <v>295</v>
      </c>
      <c r="B3583" t="s">
        <v>37</v>
      </c>
      <c r="C3583" t="s">
        <v>296</v>
      </c>
      <c r="D3583" t="s">
        <v>297</v>
      </c>
      <c r="E3583" t="s">
        <v>56</v>
      </c>
      <c r="F3583" t="s">
        <v>86</v>
      </c>
      <c r="G3583" s="5">
        <v>140</v>
      </c>
      <c r="H3583" t="s">
        <v>42</v>
      </c>
      <c r="I3583" t="s">
        <v>65</v>
      </c>
      <c r="J3583" t="s">
        <v>44</v>
      </c>
      <c r="K3583" t="s">
        <v>45</v>
      </c>
      <c r="L3583" t="s">
        <v>45</v>
      </c>
      <c r="N3583" s="24">
        <v>2010</v>
      </c>
      <c r="R3583" s="7">
        <v>36.598948999999998</v>
      </c>
      <c r="S3583" s="7">
        <v>3.137429</v>
      </c>
      <c r="T3583" t="s">
        <v>46</v>
      </c>
      <c r="U3583" t="s">
        <v>298</v>
      </c>
      <c r="W3583" t="s">
        <v>298</v>
      </c>
      <c r="X3583" t="s">
        <v>115</v>
      </c>
      <c r="Y3583" t="s">
        <v>49</v>
      </c>
      <c r="Z3583" t="s">
        <v>50</v>
      </c>
      <c r="AA3583" t="s">
        <v>299</v>
      </c>
      <c r="AC3583" t="s">
        <v>300</v>
      </c>
      <c r="AF3583" t="s">
        <v>52</v>
      </c>
      <c r="AG3583" t="s">
        <v>301</v>
      </c>
      <c r="AH3583" s="8">
        <v>1203659</v>
      </c>
      <c r="AI3583" t="s">
        <v>302</v>
      </c>
      <c r="AJ3583" t="s">
        <v>304</v>
      </c>
    </row>
    <row r="3584" spans="1:36" ht="17.25" hidden="1" customHeight="1" x14ac:dyDescent="0.2">
      <c r="A3584" s="4" t="s">
        <v>295</v>
      </c>
      <c r="B3584" t="s">
        <v>37</v>
      </c>
      <c r="C3584" t="s">
        <v>296</v>
      </c>
      <c r="D3584" t="s">
        <v>297</v>
      </c>
      <c r="E3584" t="s">
        <v>58</v>
      </c>
      <c r="F3584" t="s">
        <v>86</v>
      </c>
      <c r="G3584" s="5">
        <v>140</v>
      </c>
      <c r="H3584" t="s">
        <v>42</v>
      </c>
      <c r="I3584" t="s">
        <v>65</v>
      </c>
      <c r="J3584" t="s">
        <v>44</v>
      </c>
      <c r="K3584" t="s">
        <v>45</v>
      </c>
      <c r="L3584" t="s">
        <v>45</v>
      </c>
      <c r="N3584" s="24">
        <v>2010</v>
      </c>
      <c r="R3584" s="7">
        <v>36.598948999999998</v>
      </c>
      <c r="S3584" s="7">
        <v>3.137429</v>
      </c>
      <c r="T3584" t="s">
        <v>46</v>
      </c>
      <c r="U3584" t="s">
        <v>298</v>
      </c>
      <c r="W3584" t="s">
        <v>298</v>
      </c>
      <c r="X3584" t="s">
        <v>115</v>
      </c>
      <c r="Y3584" t="s">
        <v>49</v>
      </c>
      <c r="Z3584" t="s">
        <v>50</v>
      </c>
      <c r="AA3584" t="s">
        <v>299</v>
      </c>
      <c r="AC3584" t="s">
        <v>300</v>
      </c>
      <c r="AF3584" t="s">
        <v>52</v>
      </c>
      <c r="AG3584" t="s">
        <v>301</v>
      </c>
      <c r="AH3584" s="27">
        <v>1204914</v>
      </c>
      <c r="AI3584" t="s">
        <v>302</v>
      </c>
      <c r="AJ3584" t="s">
        <v>305</v>
      </c>
    </row>
    <row r="3585" spans="1:36" ht="17.25" hidden="1" customHeight="1" x14ac:dyDescent="0.2">
      <c r="A3585" s="4" t="s">
        <v>295</v>
      </c>
      <c r="B3585" t="s">
        <v>37</v>
      </c>
      <c r="C3585" t="s">
        <v>296</v>
      </c>
      <c r="D3585" t="s">
        <v>297</v>
      </c>
      <c r="E3585" t="s">
        <v>191</v>
      </c>
      <c r="F3585" t="s">
        <v>86</v>
      </c>
      <c r="G3585" s="5">
        <v>140</v>
      </c>
      <c r="H3585" t="s">
        <v>42</v>
      </c>
      <c r="I3585" t="s">
        <v>65</v>
      </c>
      <c r="J3585" t="s">
        <v>44</v>
      </c>
      <c r="K3585" t="s">
        <v>45</v>
      </c>
      <c r="L3585" t="s">
        <v>45</v>
      </c>
      <c r="N3585" s="6">
        <v>2010</v>
      </c>
      <c r="R3585" s="7">
        <v>36.598948999999998</v>
      </c>
      <c r="S3585" s="7">
        <v>3.137429</v>
      </c>
      <c r="T3585" t="s">
        <v>46</v>
      </c>
      <c r="U3585" t="s">
        <v>298</v>
      </c>
      <c r="W3585" t="s">
        <v>298</v>
      </c>
      <c r="X3585" t="s">
        <v>115</v>
      </c>
      <c r="Y3585" t="s">
        <v>49</v>
      </c>
      <c r="Z3585" t="s">
        <v>50</v>
      </c>
      <c r="AA3585" t="s">
        <v>299</v>
      </c>
      <c r="AC3585" t="s">
        <v>300</v>
      </c>
      <c r="AF3585" t="s">
        <v>52</v>
      </c>
      <c r="AG3585" t="s">
        <v>301</v>
      </c>
      <c r="AH3585" s="8">
        <v>1204915</v>
      </c>
      <c r="AI3585" t="s">
        <v>302</v>
      </c>
      <c r="AJ3585" t="s">
        <v>306</v>
      </c>
    </row>
    <row r="3586" spans="1:36" ht="17.25" hidden="1" customHeight="1" x14ac:dyDescent="0.2">
      <c r="A3586" s="4" t="s">
        <v>307</v>
      </c>
      <c r="B3586" t="s">
        <v>37</v>
      </c>
      <c r="C3586" t="s">
        <v>308</v>
      </c>
      <c r="D3586" t="s">
        <v>309</v>
      </c>
      <c r="E3586" t="s">
        <v>75</v>
      </c>
      <c r="F3586" t="s">
        <v>86</v>
      </c>
      <c r="G3586" s="5">
        <v>100</v>
      </c>
      <c r="H3586" t="s">
        <v>42</v>
      </c>
      <c r="I3586" t="s">
        <v>65</v>
      </c>
      <c r="J3586" t="s">
        <v>45</v>
      </c>
      <c r="K3586" t="s">
        <v>45</v>
      </c>
      <c r="L3586" t="s">
        <v>45</v>
      </c>
      <c r="N3586" s="24">
        <v>1998</v>
      </c>
      <c r="R3586" s="7">
        <v>35.708885000000002</v>
      </c>
      <c r="S3586" s="7">
        <v>4.4767809999999999</v>
      </c>
      <c r="T3586" t="s">
        <v>46</v>
      </c>
      <c r="U3586" t="s">
        <v>310</v>
      </c>
      <c r="W3586" t="s">
        <v>311</v>
      </c>
      <c r="X3586" t="s">
        <v>311</v>
      </c>
      <c r="Y3586" t="s">
        <v>49</v>
      </c>
      <c r="Z3586" t="s">
        <v>50</v>
      </c>
      <c r="AA3586" t="s">
        <v>312</v>
      </c>
      <c r="AC3586" t="s">
        <v>313</v>
      </c>
      <c r="AD3586" t="s">
        <v>52</v>
      </c>
      <c r="AF3586" t="s">
        <v>52</v>
      </c>
      <c r="AG3586" t="s">
        <v>314</v>
      </c>
      <c r="AH3586" s="8">
        <v>1130316</v>
      </c>
      <c r="AI3586" t="s">
        <v>315</v>
      </c>
      <c r="AJ3586" t="s">
        <v>316</v>
      </c>
    </row>
    <row r="3587" spans="1:36" ht="17.25" hidden="1" customHeight="1" x14ac:dyDescent="0.2">
      <c r="A3587" s="4" t="s">
        <v>307</v>
      </c>
      <c r="B3587" t="s">
        <v>37</v>
      </c>
      <c r="C3587" t="s">
        <v>308</v>
      </c>
      <c r="D3587" t="s">
        <v>309</v>
      </c>
      <c r="E3587" t="s">
        <v>77</v>
      </c>
      <c r="F3587" t="s">
        <v>86</v>
      </c>
      <c r="G3587" s="5">
        <v>100</v>
      </c>
      <c r="H3587" t="s">
        <v>42</v>
      </c>
      <c r="I3587" t="s">
        <v>65</v>
      </c>
      <c r="J3587" t="s">
        <v>45</v>
      </c>
      <c r="K3587" t="s">
        <v>45</v>
      </c>
      <c r="L3587" t="s">
        <v>45</v>
      </c>
      <c r="N3587" s="6">
        <v>1989</v>
      </c>
      <c r="R3587" s="7">
        <v>35.708885000000002</v>
      </c>
      <c r="S3587" s="7">
        <v>4.4767809999999999</v>
      </c>
      <c r="T3587" t="s">
        <v>46</v>
      </c>
      <c r="U3587" t="s">
        <v>310</v>
      </c>
      <c r="W3587" t="s">
        <v>311</v>
      </c>
      <c r="X3587" t="s">
        <v>311</v>
      </c>
      <c r="Y3587" t="s">
        <v>49</v>
      </c>
      <c r="Z3587" t="s">
        <v>50</v>
      </c>
      <c r="AA3587" t="s">
        <v>312</v>
      </c>
      <c r="AC3587" t="s">
        <v>313</v>
      </c>
      <c r="AD3587" t="s">
        <v>52</v>
      </c>
      <c r="AF3587" t="s">
        <v>52</v>
      </c>
      <c r="AG3587" t="s">
        <v>314</v>
      </c>
      <c r="AH3587" s="27">
        <v>1130318</v>
      </c>
      <c r="AI3587" t="s">
        <v>315</v>
      </c>
      <c r="AJ3587" t="s">
        <v>317</v>
      </c>
    </row>
    <row r="3588" spans="1:36" ht="17.25" hidden="1" customHeight="1" x14ac:dyDescent="0.2">
      <c r="A3588" s="4" t="s">
        <v>307</v>
      </c>
      <c r="B3588" t="s">
        <v>37</v>
      </c>
      <c r="C3588" t="s">
        <v>308</v>
      </c>
      <c r="D3588" t="s">
        <v>309</v>
      </c>
      <c r="E3588" t="s">
        <v>318</v>
      </c>
      <c r="F3588" t="s">
        <v>86</v>
      </c>
      <c r="G3588" s="5">
        <v>100</v>
      </c>
      <c r="H3588" t="s">
        <v>42</v>
      </c>
      <c r="I3588" t="s">
        <v>65</v>
      </c>
      <c r="J3588" t="s">
        <v>45</v>
      </c>
      <c r="K3588" t="s">
        <v>45</v>
      </c>
      <c r="L3588" t="s">
        <v>45</v>
      </c>
      <c r="N3588" s="6">
        <v>1990</v>
      </c>
      <c r="R3588" s="7">
        <v>35.708885000000002</v>
      </c>
      <c r="S3588" s="7">
        <v>4.4767809999999999</v>
      </c>
      <c r="T3588" t="s">
        <v>46</v>
      </c>
      <c r="U3588" t="s">
        <v>310</v>
      </c>
      <c r="W3588" t="s">
        <v>311</v>
      </c>
      <c r="X3588" t="s">
        <v>311</v>
      </c>
      <c r="Y3588" t="s">
        <v>49</v>
      </c>
      <c r="Z3588" t="s">
        <v>50</v>
      </c>
      <c r="AA3588" t="s">
        <v>312</v>
      </c>
      <c r="AC3588" t="s">
        <v>313</v>
      </c>
      <c r="AD3588" t="s">
        <v>52</v>
      </c>
      <c r="AF3588" t="s">
        <v>52</v>
      </c>
      <c r="AG3588" t="s">
        <v>314</v>
      </c>
      <c r="AH3588" s="27">
        <v>1130317</v>
      </c>
      <c r="AI3588" t="s">
        <v>315</v>
      </c>
      <c r="AJ3588" t="s">
        <v>319</v>
      </c>
    </row>
    <row r="3589" spans="1:36" ht="17.25" hidden="1" customHeight="1" x14ac:dyDescent="0.2">
      <c r="A3589" s="4" t="s">
        <v>307</v>
      </c>
      <c r="B3589" t="s">
        <v>37</v>
      </c>
      <c r="C3589" t="s">
        <v>308</v>
      </c>
      <c r="D3589" t="s">
        <v>309</v>
      </c>
      <c r="E3589" t="s">
        <v>79</v>
      </c>
      <c r="F3589" t="s">
        <v>64</v>
      </c>
      <c r="G3589" s="5">
        <v>215</v>
      </c>
      <c r="H3589" t="s">
        <v>42</v>
      </c>
      <c r="I3589" t="s">
        <v>65</v>
      </c>
      <c r="J3589" t="s">
        <v>45</v>
      </c>
      <c r="K3589" t="s">
        <v>45</v>
      </c>
      <c r="L3589" t="s">
        <v>45</v>
      </c>
      <c r="N3589" s="6">
        <v>2010</v>
      </c>
      <c r="R3589" s="7">
        <v>35.708885000000002</v>
      </c>
      <c r="S3589" s="7">
        <v>4.4767809999999999</v>
      </c>
      <c r="T3589" t="s">
        <v>46</v>
      </c>
      <c r="U3589" t="s">
        <v>310</v>
      </c>
      <c r="W3589" t="s">
        <v>311</v>
      </c>
      <c r="X3589" t="s">
        <v>311</v>
      </c>
      <c r="Y3589" t="s">
        <v>49</v>
      </c>
      <c r="Z3589" t="s">
        <v>50</v>
      </c>
      <c r="AA3589" t="s">
        <v>312</v>
      </c>
      <c r="AC3589" t="s">
        <v>313</v>
      </c>
      <c r="AD3589" t="s">
        <v>52</v>
      </c>
      <c r="AF3589" t="s">
        <v>52</v>
      </c>
      <c r="AG3589" t="s">
        <v>314</v>
      </c>
      <c r="AH3589" s="27">
        <v>1209559</v>
      </c>
      <c r="AI3589" t="s">
        <v>315</v>
      </c>
      <c r="AJ3589" t="s">
        <v>320</v>
      </c>
    </row>
    <row r="3590" spans="1:36" ht="17.25" hidden="1" customHeight="1" x14ac:dyDescent="0.2">
      <c r="A3590" s="4" t="s">
        <v>307</v>
      </c>
      <c r="B3590" t="s">
        <v>37</v>
      </c>
      <c r="C3590" t="s">
        <v>308</v>
      </c>
      <c r="D3590" t="s">
        <v>309</v>
      </c>
      <c r="E3590" t="s">
        <v>81</v>
      </c>
      <c r="F3590" t="s">
        <v>64</v>
      </c>
      <c r="G3590" s="5">
        <v>215</v>
      </c>
      <c r="H3590" t="s">
        <v>42</v>
      </c>
      <c r="I3590" t="s">
        <v>65</v>
      </c>
      <c r="J3590" t="s">
        <v>45</v>
      </c>
      <c r="K3590" t="s">
        <v>45</v>
      </c>
      <c r="L3590" t="s">
        <v>45</v>
      </c>
      <c r="N3590" s="6">
        <v>2010</v>
      </c>
      <c r="R3590" s="7">
        <v>35.708885000000002</v>
      </c>
      <c r="S3590" s="7">
        <v>4.4767809999999999</v>
      </c>
      <c r="T3590" t="s">
        <v>46</v>
      </c>
      <c r="U3590" t="s">
        <v>310</v>
      </c>
      <c r="W3590" t="s">
        <v>311</v>
      </c>
      <c r="X3590" t="s">
        <v>311</v>
      </c>
      <c r="Y3590" t="s">
        <v>49</v>
      </c>
      <c r="Z3590" t="s">
        <v>50</v>
      </c>
      <c r="AA3590" t="s">
        <v>312</v>
      </c>
      <c r="AC3590" t="s">
        <v>313</v>
      </c>
      <c r="AD3590" t="s">
        <v>52</v>
      </c>
      <c r="AF3590" t="s">
        <v>52</v>
      </c>
      <c r="AG3590" t="s">
        <v>314</v>
      </c>
      <c r="AH3590" s="27">
        <v>1209560</v>
      </c>
      <c r="AI3590" t="s">
        <v>315</v>
      </c>
      <c r="AJ3590" t="s">
        <v>321</v>
      </c>
    </row>
    <row r="3591" spans="1:36" ht="17.25" hidden="1" customHeight="1" x14ac:dyDescent="0.2">
      <c r="A3591" s="4" t="s">
        <v>322</v>
      </c>
      <c r="B3591" t="s">
        <v>37</v>
      </c>
      <c r="C3591" t="s">
        <v>323</v>
      </c>
      <c r="D3591" t="s">
        <v>324</v>
      </c>
      <c r="E3591" t="s">
        <v>40</v>
      </c>
      <c r="F3591" t="s">
        <v>64</v>
      </c>
      <c r="G3591" s="5">
        <v>168</v>
      </c>
      <c r="H3591" t="s">
        <v>42</v>
      </c>
      <c r="I3591" t="s">
        <v>240</v>
      </c>
      <c r="J3591" t="s">
        <v>44</v>
      </c>
      <c r="K3591" t="s">
        <v>45</v>
      </c>
      <c r="L3591" t="s">
        <v>45</v>
      </c>
      <c r="N3591" s="24">
        <v>1982</v>
      </c>
      <c r="R3591" s="7">
        <v>35.799999999999997</v>
      </c>
      <c r="S3591" s="7">
        <v>-0.19239999999999999</v>
      </c>
      <c r="T3591" t="s">
        <v>46</v>
      </c>
      <c r="U3591" t="s">
        <v>325</v>
      </c>
      <c r="W3591" t="s">
        <v>326</v>
      </c>
      <c r="X3591" t="s">
        <v>128</v>
      </c>
      <c r="Y3591" t="s">
        <v>49</v>
      </c>
      <c r="Z3591" t="s">
        <v>50</v>
      </c>
      <c r="AA3591" t="s">
        <v>327</v>
      </c>
      <c r="AC3591" t="s">
        <v>328</v>
      </c>
      <c r="AF3591" t="s">
        <v>52</v>
      </c>
      <c r="AG3591" t="s">
        <v>329</v>
      </c>
      <c r="AH3591" s="8">
        <v>1131682</v>
      </c>
      <c r="AI3591" t="s">
        <v>330</v>
      </c>
      <c r="AJ3591" t="s">
        <v>331</v>
      </c>
    </row>
    <row r="3592" spans="1:36" ht="17.25" hidden="1" customHeight="1" x14ac:dyDescent="0.2">
      <c r="A3592" s="4" t="s">
        <v>322</v>
      </c>
      <c r="B3592" t="s">
        <v>37</v>
      </c>
      <c r="C3592" t="s">
        <v>323</v>
      </c>
      <c r="D3592" t="s">
        <v>324</v>
      </c>
      <c r="E3592" t="s">
        <v>56</v>
      </c>
      <c r="F3592" t="s">
        <v>64</v>
      </c>
      <c r="G3592" s="5">
        <v>168</v>
      </c>
      <c r="H3592" t="s">
        <v>42</v>
      </c>
      <c r="I3592" t="s">
        <v>240</v>
      </c>
      <c r="J3592" t="s">
        <v>44</v>
      </c>
      <c r="K3592" t="s">
        <v>45</v>
      </c>
      <c r="L3592" t="s">
        <v>45</v>
      </c>
      <c r="N3592" s="24">
        <v>1983</v>
      </c>
      <c r="R3592" s="7">
        <v>35.799999999999997</v>
      </c>
      <c r="S3592" s="7">
        <v>-0.19239999999999999</v>
      </c>
      <c r="T3592" t="s">
        <v>46</v>
      </c>
      <c r="U3592" t="s">
        <v>325</v>
      </c>
      <c r="W3592" t="s">
        <v>326</v>
      </c>
      <c r="X3592" t="s">
        <v>128</v>
      </c>
      <c r="Y3592" t="s">
        <v>49</v>
      </c>
      <c r="Z3592" t="s">
        <v>50</v>
      </c>
      <c r="AA3592" t="s">
        <v>327</v>
      </c>
      <c r="AC3592" t="s">
        <v>328</v>
      </c>
      <c r="AF3592" t="s">
        <v>52</v>
      </c>
      <c r="AG3592" t="s">
        <v>329</v>
      </c>
      <c r="AH3592" s="8">
        <v>1131683</v>
      </c>
      <c r="AI3592" t="s">
        <v>330</v>
      </c>
      <c r="AJ3592" t="s">
        <v>332</v>
      </c>
    </row>
    <row r="3593" spans="1:36" ht="17.25" hidden="1" customHeight="1" x14ac:dyDescent="0.2">
      <c r="A3593" s="4" t="s">
        <v>322</v>
      </c>
      <c r="B3593" t="s">
        <v>37</v>
      </c>
      <c r="C3593" t="s">
        <v>323</v>
      </c>
      <c r="D3593" t="s">
        <v>324</v>
      </c>
      <c r="E3593" t="s">
        <v>58</v>
      </c>
      <c r="F3593" t="s">
        <v>64</v>
      </c>
      <c r="G3593" s="5">
        <v>168</v>
      </c>
      <c r="H3593" t="s">
        <v>42</v>
      </c>
      <c r="I3593" t="s">
        <v>240</v>
      </c>
      <c r="J3593" t="s">
        <v>44</v>
      </c>
      <c r="K3593" t="s">
        <v>45</v>
      </c>
      <c r="L3593" t="s">
        <v>45</v>
      </c>
      <c r="N3593" s="6">
        <v>1984</v>
      </c>
      <c r="R3593" s="7">
        <v>35.799999999999997</v>
      </c>
      <c r="S3593" s="7">
        <v>-0.19239999999999999</v>
      </c>
      <c r="T3593" t="s">
        <v>46</v>
      </c>
      <c r="U3593" t="s">
        <v>325</v>
      </c>
      <c r="W3593" t="s">
        <v>326</v>
      </c>
      <c r="X3593" t="s">
        <v>128</v>
      </c>
      <c r="Y3593" t="s">
        <v>49</v>
      </c>
      <c r="Z3593" t="s">
        <v>50</v>
      </c>
      <c r="AA3593" t="s">
        <v>327</v>
      </c>
      <c r="AC3593" t="s">
        <v>328</v>
      </c>
      <c r="AF3593" t="s">
        <v>52</v>
      </c>
      <c r="AG3593" t="s">
        <v>329</v>
      </c>
      <c r="AH3593" s="8">
        <v>1131684</v>
      </c>
      <c r="AI3593" t="s">
        <v>330</v>
      </c>
      <c r="AJ3593" t="s">
        <v>333</v>
      </c>
    </row>
    <row r="3594" spans="1:36" ht="17.25" hidden="1" customHeight="1" x14ac:dyDescent="0.2">
      <c r="A3594" s="4" t="s">
        <v>322</v>
      </c>
      <c r="B3594" t="s">
        <v>37</v>
      </c>
      <c r="C3594" t="s">
        <v>323</v>
      </c>
      <c r="D3594" t="s">
        <v>324</v>
      </c>
      <c r="E3594" t="s">
        <v>191</v>
      </c>
      <c r="F3594" t="s">
        <v>64</v>
      </c>
      <c r="G3594" s="5">
        <v>168</v>
      </c>
      <c r="H3594" t="s">
        <v>42</v>
      </c>
      <c r="I3594" t="s">
        <v>240</v>
      </c>
      <c r="J3594" t="s">
        <v>44</v>
      </c>
      <c r="K3594" t="s">
        <v>45</v>
      </c>
      <c r="L3594" t="s">
        <v>45</v>
      </c>
      <c r="N3594" s="6">
        <v>1990</v>
      </c>
      <c r="R3594" s="7">
        <v>35.799999999999997</v>
      </c>
      <c r="S3594" s="7">
        <v>-0.19239999999999999</v>
      </c>
      <c r="T3594" t="s">
        <v>46</v>
      </c>
      <c r="U3594" t="s">
        <v>325</v>
      </c>
      <c r="W3594" t="s">
        <v>326</v>
      </c>
      <c r="X3594" t="s">
        <v>128</v>
      </c>
      <c r="Y3594" t="s">
        <v>49</v>
      </c>
      <c r="Z3594" t="s">
        <v>50</v>
      </c>
      <c r="AA3594" t="s">
        <v>327</v>
      </c>
      <c r="AC3594" t="s">
        <v>328</v>
      </c>
      <c r="AF3594" t="s">
        <v>52</v>
      </c>
      <c r="AG3594" t="s">
        <v>329</v>
      </c>
      <c r="AH3594" s="27">
        <v>1131685</v>
      </c>
      <c r="AI3594" t="s">
        <v>330</v>
      </c>
      <c r="AJ3594" t="s">
        <v>334</v>
      </c>
    </row>
    <row r="3595" spans="1:36" ht="17.25" hidden="1" customHeight="1" x14ac:dyDescent="0.2">
      <c r="A3595" s="4" t="s">
        <v>322</v>
      </c>
      <c r="B3595" t="s">
        <v>37</v>
      </c>
      <c r="C3595" t="s">
        <v>323</v>
      </c>
      <c r="D3595" t="s">
        <v>324</v>
      </c>
      <c r="E3595" t="s">
        <v>335</v>
      </c>
      <c r="F3595" t="s">
        <v>64</v>
      </c>
      <c r="G3595" s="5">
        <v>168</v>
      </c>
      <c r="H3595" t="s">
        <v>42</v>
      </c>
      <c r="I3595" t="s">
        <v>240</v>
      </c>
      <c r="J3595" t="s">
        <v>44</v>
      </c>
      <c r="K3595" t="s">
        <v>45</v>
      </c>
      <c r="L3595" t="s">
        <v>45</v>
      </c>
      <c r="N3595" s="6">
        <v>1991</v>
      </c>
      <c r="R3595" s="7">
        <v>35.799999999999997</v>
      </c>
      <c r="S3595" s="7">
        <v>-0.19239999999999999</v>
      </c>
      <c r="T3595" t="s">
        <v>46</v>
      </c>
      <c r="U3595" t="s">
        <v>325</v>
      </c>
      <c r="W3595" t="s">
        <v>326</v>
      </c>
      <c r="X3595" t="s">
        <v>128</v>
      </c>
      <c r="Y3595" t="s">
        <v>49</v>
      </c>
      <c r="Z3595" t="s">
        <v>50</v>
      </c>
      <c r="AA3595" t="s">
        <v>327</v>
      </c>
      <c r="AC3595" t="s">
        <v>328</v>
      </c>
      <c r="AF3595" t="s">
        <v>52</v>
      </c>
      <c r="AG3595" t="s">
        <v>329</v>
      </c>
      <c r="AH3595" s="27">
        <v>1131686</v>
      </c>
      <c r="AI3595" t="s">
        <v>330</v>
      </c>
      <c r="AJ3595" t="s">
        <v>336</v>
      </c>
    </row>
    <row r="3596" spans="1:36" ht="17.25" hidden="1" customHeight="1" x14ac:dyDescent="0.2">
      <c r="A3596" s="4" t="s">
        <v>374</v>
      </c>
      <c r="B3596" t="s">
        <v>37</v>
      </c>
      <c r="C3596" t="s">
        <v>375</v>
      </c>
      <c r="D3596" t="s">
        <v>376</v>
      </c>
      <c r="E3596" t="s">
        <v>63</v>
      </c>
      <c r="F3596" t="s">
        <v>86</v>
      </c>
      <c r="G3596" s="5">
        <v>168</v>
      </c>
      <c r="H3596" t="s">
        <v>42</v>
      </c>
      <c r="I3596" t="s">
        <v>240</v>
      </c>
      <c r="J3596" t="s">
        <v>45</v>
      </c>
      <c r="K3596" t="s">
        <v>45</v>
      </c>
      <c r="L3596" t="s">
        <v>45</v>
      </c>
      <c r="N3596" s="6">
        <v>1986</v>
      </c>
      <c r="R3596" s="7">
        <v>36.849893999999999</v>
      </c>
      <c r="S3596" s="7">
        <v>3.699716</v>
      </c>
      <c r="T3596" t="s">
        <v>46</v>
      </c>
      <c r="U3596" t="s">
        <v>377</v>
      </c>
      <c r="W3596" t="s">
        <v>378</v>
      </c>
      <c r="X3596" t="s">
        <v>379</v>
      </c>
      <c r="Y3596" t="s">
        <v>49</v>
      </c>
      <c r="Z3596" t="s">
        <v>50</v>
      </c>
      <c r="AA3596" t="s">
        <v>380</v>
      </c>
      <c r="AC3596" t="s">
        <v>381</v>
      </c>
      <c r="AF3596" t="s">
        <v>52</v>
      </c>
      <c r="AG3596" t="s">
        <v>382</v>
      </c>
      <c r="AH3596" s="27">
        <v>1142526</v>
      </c>
      <c r="AI3596" t="s">
        <v>383</v>
      </c>
      <c r="AJ3596" t="s">
        <v>384</v>
      </c>
    </row>
    <row r="3597" spans="1:36" ht="17.25" hidden="1" customHeight="1" x14ac:dyDescent="0.2">
      <c r="A3597" s="4" t="s">
        <v>374</v>
      </c>
      <c r="B3597" t="s">
        <v>37</v>
      </c>
      <c r="C3597" t="s">
        <v>375</v>
      </c>
      <c r="D3597" t="s">
        <v>376</v>
      </c>
      <c r="E3597" t="s">
        <v>73</v>
      </c>
      <c r="F3597" t="s">
        <v>86</v>
      </c>
      <c r="G3597" s="5">
        <v>168</v>
      </c>
      <c r="H3597" t="s">
        <v>42</v>
      </c>
      <c r="I3597" t="s">
        <v>240</v>
      </c>
      <c r="J3597" t="s">
        <v>45</v>
      </c>
      <c r="K3597" t="s">
        <v>45</v>
      </c>
      <c r="L3597" t="s">
        <v>45</v>
      </c>
      <c r="N3597" s="6">
        <v>1986</v>
      </c>
      <c r="R3597" s="7">
        <v>36.849893999999999</v>
      </c>
      <c r="S3597" s="7">
        <v>3.699716</v>
      </c>
      <c r="T3597" t="s">
        <v>46</v>
      </c>
      <c r="U3597" t="s">
        <v>377</v>
      </c>
      <c r="W3597" t="s">
        <v>378</v>
      </c>
      <c r="X3597" t="s">
        <v>379</v>
      </c>
      <c r="Y3597" t="s">
        <v>49</v>
      </c>
      <c r="Z3597" t="s">
        <v>50</v>
      </c>
      <c r="AA3597" t="s">
        <v>380</v>
      </c>
      <c r="AC3597" t="s">
        <v>381</v>
      </c>
      <c r="AF3597" t="s">
        <v>52</v>
      </c>
      <c r="AG3597" t="s">
        <v>382</v>
      </c>
      <c r="AH3597" s="27">
        <v>1142527</v>
      </c>
      <c r="AI3597" t="s">
        <v>383</v>
      </c>
      <c r="AJ3597" t="s">
        <v>385</v>
      </c>
    </row>
    <row r="3598" spans="1:36" ht="17.25" hidden="1" customHeight="1" x14ac:dyDescent="0.2">
      <c r="A3598" s="4" t="s">
        <v>374</v>
      </c>
      <c r="B3598" t="s">
        <v>37</v>
      </c>
      <c r="C3598" t="s">
        <v>375</v>
      </c>
      <c r="D3598" t="s">
        <v>376</v>
      </c>
      <c r="E3598" t="s">
        <v>211</v>
      </c>
      <c r="F3598" t="s">
        <v>86</v>
      </c>
      <c r="G3598" s="5">
        <v>168</v>
      </c>
      <c r="H3598" t="s">
        <v>42</v>
      </c>
      <c r="I3598" t="s">
        <v>240</v>
      </c>
      <c r="J3598" t="s">
        <v>45</v>
      </c>
      <c r="K3598" t="s">
        <v>45</v>
      </c>
      <c r="L3598" t="s">
        <v>45</v>
      </c>
      <c r="N3598" s="6">
        <v>1986</v>
      </c>
      <c r="R3598" s="7">
        <v>36.849893999999999</v>
      </c>
      <c r="S3598" s="7">
        <v>3.699716</v>
      </c>
      <c r="T3598" t="s">
        <v>46</v>
      </c>
      <c r="U3598" t="s">
        <v>377</v>
      </c>
      <c r="W3598" t="s">
        <v>378</v>
      </c>
      <c r="X3598" t="s">
        <v>379</v>
      </c>
      <c r="Y3598" t="s">
        <v>49</v>
      </c>
      <c r="Z3598" t="s">
        <v>50</v>
      </c>
      <c r="AA3598" t="s">
        <v>380</v>
      </c>
      <c r="AC3598" t="s">
        <v>381</v>
      </c>
      <c r="AF3598" t="s">
        <v>52</v>
      </c>
      <c r="AG3598" t="s">
        <v>382</v>
      </c>
      <c r="AH3598" s="27">
        <v>1142528</v>
      </c>
      <c r="AI3598" t="s">
        <v>383</v>
      </c>
      <c r="AJ3598" t="s">
        <v>386</v>
      </c>
    </row>
    <row r="3599" spans="1:36" ht="17.25" hidden="1" customHeight="1" x14ac:dyDescent="0.2">
      <c r="A3599" s="4" t="s">
        <v>374</v>
      </c>
      <c r="B3599" t="s">
        <v>37</v>
      </c>
      <c r="C3599" t="s">
        <v>375</v>
      </c>
      <c r="D3599" t="s">
        <v>376</v>
      </c>
      <c r="E3599" t="s">
        <v>387</v>
      </c>
      <c r="F3599" t="s">
        <v>86</v>
      </c>
      <c r="G3599" s="5">
        <v>168</v>
      </c>
      <c r="H3599" t="s">
        <v>42</v>
      </c>
      <c r="I3599" t="s">
        <v>240</v>
      </c>
      <c r="J3599" t="s">
        <v>45</v>
      </c>
      <c r="K3599" t="s">
        <v>45</v>
      </c>
      <c r="L3599" t="s">
        <v>45</v>
      </c>
      <c r="N3599" s="6">
        <v>1987</v>
      </c>
      <c r="R3599" s="7">
        <v>36.849893999999999</v>
      </c>
      <c r="S3599" s="7">
        <v>3.699716</v>
      </c>
      <c r="T3599" t="s">
        <v>46</v>
      </c>
      <c r="U3599" t="s">
        <v>377</v>
      </c>
      <c r="W3599" t="s">
        <v>378</v>
      </c>
      <c r="X3599" t="s">
        <v>379</v>
      </c>
      <c r="Y3599" t="s">
        <v>49</v>
      </c>
      <c r="Z3599" t="s">
        <v>50</v>
      </c>
      <c r="AA3599" t="s">
        <v>380</v>
      </c>
      <c r="AC3599" t="s">
        <v>381</v>
      </c>
      <c r="AF3599" t="s">
        <v>52</v>
      </c>
      <c r="AG3599" t="s">
        <v>382</v>
      </c>
      <c r="AH3599" s="27">
        <v>1142529</v>
      </c>
      <c r="AI3599" t="s">
        <v>383</v>
      </c>
      <c r="AJ3599" t="s">
        <v>388</v>
      </c>
    </row>
    <row r="3600" spans="1:36" ht="17.25" hidden="1" customHeight="1" x14ac:dyDescent="0.2">
      <c r="A3600" s="4" t="s">
        <v>393</v>
      </c>
      <c r="B3600" t="s">
        <v>37</v>
      </c>
      <c r="C3600" t="s">
        <v>394</v>
      </c>
      <c r="D3600" t="s">
        <v>395</v>
      </c>
      <c r="E3600" t="s">
        <v>40</v>
      </c>
      <c r="F3600" t="s">
        <v>64</v>
      </c>
      <c r="G3600" s="5">
        <v>73</v>
      </c>
      <c r="H3600" t="s">
        <v>42</v>
      </c>
      <c r="I3600" t="s">
        <v>240</v>
      </c>
      <c r="J3600" t="s">
        <v>45</v>
      </c>
      <c r="K3600" t="s">
        <v>45</v>
      </c>
      <c r="L3600" t="s">
        <v>45</v>
      </c>
      <c r="N3600" s="6">
        <v>1974</v>
      </c>
      <c r="R3600" s="7">
        <v>35.709499999999998</v>
      </c>
      <c r="S3600" s="7">
        <v>-0.63190000000000002</v>
      </c>
      <c r="T3600" t="s">
        <v>46</v>
      </c>
      <c r="U3600" t="s">
        <v>128</v>
      </c>
      <c r="W3600" t="s">
        <v>128</v>
      </c>
      <c r="X3600" t="s">
        <v>128</v>
      </c>
      <c r="Y3600" t="s">
        <v>49</v>
      </c>
      <c r="Z3600" t="s">
        <v>50</v>
      </c>
      <c r="AA3600" t="s">
        <v>396</v>
      </c>
      <c r="AC3600" t="s">
        <v>397</v>
      </c>
      <c r="AG3600" t="s">
        <v>398</v>
      </c>
      <c r="AH3600" s="27">
        <v>1142682</v>
      </c>
      <c r="AI3600" t="s">
        <v>399</v>
      </c>
      <c r="AJ3600" t="s">
        <v>400</v>
      </c>
    </row>
    <row r="3601" spans="1:36" ht="17.25" hidden="1" customHeight="1" x14ac:dyDescent="0.2">
      <c r="A3601" s="4" t="s">
        <v>44426</v>
      </c>
      <c r="B3601" t="s">
        <v>43246</v>
      </c>
      <c r="C3601" t="s">
        <v>44427</v>
      </c>
      <c r="D3601" t="s">
        <v>44428</v>
      </c>
      <c r="E3601" t="s">
        <v>40</v>
      </c>
      <c r="F3601" t="s">
        <v>86</v>
      </c>
      <c r="G3601" s="5">
        <v>80</v>
      </c>
      <c r="H3601" t="s">
        <v>42</v>
      </c>
      <c r="I3601" t="s">
        <v>240</v>
      </c>
      <c r="J3601" t="s">
        <v>44</v>
      </c>
      <c r="N3601" s="24">
        <v>1925</v>
      </c>
      <c r="R3601" s="7">
        <v>56.500936000000003</v>
      </c>
      <c r="S3601" s="7">
        <v>43.587788000000003</v>
      </c>
      <c r="T3601" t="s">
        <v>46</v>
      </c>
      <c r="U3601" t="s">
        <v>44429</v>
      </c>
      <c r="X3601" t="s">
        <v>43373</v>
      </c>
      <c r="Y3601" t="s">
        <v>36708</v>
      </c>
      <c r="Z3601" t="s">
        <v>36915</v>
      </c>
      <c r="AA3601" t="s">
        <v>44430</v>
      </c>
      <c r="AD3601" t="s">
        <v>52</v>
      </c>
      <c r="AE3601" t="s">
        <v>4970</v>
      </c>
      <c r="AG3601" t="s">
        <v>44431</v>
      </c>
      <c r="AI3601" t="s">
        <v>44432</v>
      </c>
      <c r="AJ3601" t="s">
        <v>44433</v>
      </c>
    </row>
    <row r="3602" spans="1:36" ht="17.25" hidden="1" customHeight="1" x14ac:dyDescent="0.2">
      <c r="A3602" s="4" t="s">
        <v>402</v>
      </c>
      <c r="B3602" t="s">
        <v>37</v>
      </c>
      <c r="C3602" t="s">
        <v>403</v>
      </c>
      <c r="E3602" t="s">
        <v>40</v>
      </c>
      <c r="F3602" t="s">
        <v>64</v>
      </c>
      <c r="G3602" s="5">
        <v>155</v>
      </c>
      <c r="H3602" t="s">
        <v>42</v>
      </c>
      <c r="I3602" t="s">
        <v>65</v>
      </c>
      <c r="J3602" t="s">
        <v>44</v>
      </c>
      <c r="K3602" t="s">
        <v>45</v>
      </c>
      <c r="L3602" t="s">
        <v>45</v>
      </c>
      <c r="N3602" s="6">
        <v>2010</v>
      </c>
      <c r="R3602" s="7">
        <v>35.783499999999997</v>
      </c>
      <c r="S3602" s="7">
        <v>0.54069999999999996</v>
      </c>
      <c r="T3602" t="s">
        <v>46</v>
      </c>
      <c r="U3602" t="s">
        <v>404</v>
      </c>
      <c r="X3602" t="s">
        <v>405</v>
      </c>
      <c r="Y3602" t="s">
        <v>49</v>
      </c>
      <c r="Z3602" t="s">
        <v>50</v>
      </c>
      <c r="AA3602" t="s">
        <v>406</v>
      </c>
      <c r="AC3602" t="s">
        <v>407</v>
      </c>
      <c r="AF3602" t="s">
        <v>52</v>
      </c>
      <c r="AG3602" t="s">
        <v>408</v>
      </c>
      <c r="AH3602" s="8">
        <v>1203663</v>
      </c>
      <c r="AI3602" t="s">
        <v>409</v>
      </c>
      <c r="AJ3602" t="s">
        <v>410</v>
      </c>
    </row>
    <row r="3603" spans="1:36" ht="17.25" hidden="1" customHeight="1" x14ac:dyDescent="0.2">
      <c r="A3603" s="4" t="s">
        <v>402</v>
      </c>
      <c r="B3603" t="s">
        <v>37</v>
      </c>
      <c r="C3603" t="s">
        <v>403</v>
      </c>
      <c r="E3603" t="s">
        <v>56</v>
      </c>
      <c r="F3603" t="s">
        <v>64</v>
      </c>
      <c r="G3603" s="5">
        <v>155</v>
      </c>
      <c r="H3603" t="s">
        <v>42</v>
      </c>
      <c r="I3603" t="s">
        <v>65</v>
      </c>
      <c r="J3603" t="s">
        <v>44</v>
      </c>
      <c r="K3603" t="s">
        <v>45</v>
      </c>
      <c r="L3603" t="s">
        <v>45</v>
      </c>
      <c r="N3603" s="6">
        <v>2010</v>
      </c>
      <c r="R3603" s="7">
        <v>35.783499999999997</v>
      </c>
      <c r="S3603" s="7">
        <v>0.54069999999999996</v>
      </c>
      <c r="T3603" t="s">
        <v>46</v>
      </c>
      <c r="U3603" t="s">
        <v>404</v>
      </c>
      <c r="X3603" t="s">
        <v>405</v>
      </c>
      <c r="Y3603" t="s">
        <v>49</v>
      </c>
      <c r="Z3603" t="s">
        <v>50</v>
      </c>
      <c r="AA3603" t="s">
        <v>406</v>
      </c>
      <c r="AC3603" t="s">
        <v>407</v>
      </c>
      <c r="AF3603" t="s">
        <v>52</v>
      </c>
      <c r="AG3603" t="s">
        <v>408</v>
      </c>
      <c r="AH3603" s="8">
        <v>1203664</v>
      </c>
      <c r="AI3603" t="s">
        <v>409</v>
      </c>
      <c r="AJ3603" t="s">
        <v>411</v>
      </c>
    </row>
    <row r="3604" spans="1:36" ht="17.25" hidden="1" customHeight="1" x14ac:dyDescent="0.2">
      <c r="A3604" s="4" t="s">
        <v>402</v>
      </c>
      <c r="B3604" t="s">
        <v>37</v>
      </c>
      <c r="C3604" t="s">
        <v>403</v>
      </c>
      <c r="E3604" t="s">
        <v>58</v>
      </c>
      <c r="F3604" t="s">
        <v>64</v>
      </c>
      <c r="G3604" s="5">
        <v>155</v>
      </c>
      <c r="H3604" t="s">
        <v>42</v>
      </c>
      <c r="I3604" t="s">
        <v>65</v>
      </c>
      <c r="J3604" t="s">
        <v>44</v>
      </c>
      <c r="K3604" t="s">
        <v>45</v>
      </c>
      <c r="L3604" t="s">
        <v>45</v>
      </c>
      <c r="N3604" s="6">
        <v>2010</v>
      </c>
      <c r="R3604" s="7">
        <v>35.783499999999997</v>
      </c>
      <c r="S3604" s="7">
        <v>0.54069999999999996</v>
      </c>
      <c r="T3604" t="s">
        <v>46</v>
      </c>
      <c r="U3604" t="s">
        <v>404</v>
      </c>
      <c r="X3604" t="s">
        <v>405</v>
      </c>
      <c r="Y3604" t="s">
        <v>49</v>
      </c>
      <c r="Z3604" t="s">
        <v>50</v>
      </c>
      <c r="AA3604" t="s">
        <v>406</v>
      </c>
      <c r="AC3604" t="s">
        <v>407</v>
      </c>
      <c r="AF3604" t="s">
        <v>52</v>
      </c>
      <c r="AG3604" t="s">
        <v>408</v>
      </c>
      <c r="AH3604" s="8">
        <v>1203665</v>
      </c>
      <c r="AI3604" t="s">
        <v>409</v>
      </c>
      <c r="AJ3604" t="s">
        <v>412</v>
      </c>
    </row>
    <row r="3605" spans="1:36" ht="17.25" hidden="1" customHeight="1" x14ac:dyDescent="0.2">
      <c r="A3605" s="4" t="s">
        <v>413</v>
      </c>
      <c r="B3605" t="s">
        <v>37</v>
      </c>
      <c r="C3605" t="s">
        <v>414</v>
      </c>
      <c r="D3605" t="s">
        <v>415</v>
      </c>
      <c r="E3605" t="s">
        <v>40</v>
      </c>
      <c r="F3605" t="s">
        <v>64</v>
      </c>
      <c r="G3605" s="5">
        <v>440</v>
      </c>
      <c r="H3605" t="s">
        <v>42</v>
      </c>
      <c r="I3605" t="s">
        <v>43</v>
      </c>
      <c r="J3605" t="s">
        <v>44</v>
      </c>
      <c r="K3605" t="s">
        <v>45</v>
      </c>
      <c r="L3605" t="s">
        <v>45</v>
      </c>
      <c r="N3605" s="6">
        <v>2006</v>
      </c>
      <c r="R3605" s="7">
        <v>36.878900000000002</v>
      </c>
      <c r="S3605" s="7">
        <v>6.9366000000000003</v>
      </c>
      <c r="T3605" t="s">
        <v>46</v>
      </c>
      <c r="U3605" t="s">
        <v>416</v>
      </c>
      <c r="V3605" t="s">
        <v>416</v>
      </c>
      <c r="X3605" t="s">
        <v>416</v>
      </c>
      <c r="Y3605" t="s">
        <v>49</v>
      </c>
      <c r="Z3605" t="s">
        <v>50</v>
      </c>
      <c r="AA3605" t="s">
        <v>417</v>
      </c>
      <c r="AC3605" t="s">
        <v>418</v>
      </c>
      <c r="AD3605" t="s">
        <v>52</v>
      </c>
      <c r="AE3605" t="s">
        <v>131</v>
      </c>
      <c r="AF3605" t="s">
        <v>52</v>
      </c>
      <c r="AG3605" t="s">
        <v>419</v>
      </c>
      <c r="AH3605" s="8" t="s">
        <v>420</v>
      </c>
      <c r="AI3605" t="s">
        <v>421</v>
      </c>
      <c r="AJ3605" t="s">
        <v>422</v>
      </c>
    </row>
    <row r="3606" spans="1:36" ht="17.25" hidden="1" customHeight="1" x14ac:dyDescent="0.2">
      <c r="A3606" s="4" t="s">
        <v>413</v>
      </c>
      <c r="B3606" t="s">
        <v>37</v>
      </c>
      <c r="C3606" t="s">
        <v>414</v>
      </c>
      <c r="D3606" t="s">
        <v>415</v>
      </c>
      <c r="E3606" t="s">
        <v>56</v>
      </c>
      <c r="F3606" t="s">
        <v>64</v>
      </c>
      <c r="G3606" s="5">
        <v>440</v>
      </c>
      <c r="H3606" t="s">
        <v>42</v>
      </c>
      <c r="I3606" t="s">
        <v>43</v>
      </c>
      <c r="J3606" t="s">
        <v>45</v>
      </c>
      <c r="K3606" t="s">
        <v>45</v>
      </c>
      <c r="L3606" t="s">
        <v>45</v>
      </c>
      <c r="N3606" s="24">
        <v>2006</v>
      </c>
      <c r="R3606" s="7">
        <v>36.878900000000002</v>
      </c>
      <c r="S3606" s="7">
        <v>6.9366000000000003</v>
      </c>
      <c r="T3606" t="s">
        <v>46</v>
      </c>
      <c r="U3606" t="s">
        <v>416</v>
      </c>
      <c r="V3606" t="s">
        <v>416</v>
      </c>
      <c r="X3606" t="s">
        <v>416</v>
      </c>
      <c r="Y3606" t="s">
        <v>49</v>
      </c>
      <c r="Z3606" t="s">
        <v>50</v>
      </c>
      <c r="AA3606" t="s">
        <v>417</v>
      </c>
      <c r="AC3606" t="s">
        <v>418</v>
      </c>
      <c r="AD3606" t="s">
        <v>52</v>
      </c>
      <c r="AE3606" t="s">
        <v>131</v>
      </c>
      <c r="AF3606" t="s">
        <v>52</v>
      </c>
      <c r="AG3606" t="s">
        <v>419</v>
      </c>
      <c r="AH3606" s="8" t="s">
        <v>423</v>
      </c>
      <c r="AI3606" t="s">
        <v>421</v>
      </c>
      <c r="AJ3606" t="s">
        <v>424</v>
      </c>
    </row>
    <row r="3607" spans="1:36" ht="17.25" hidden="1" customHeight="1" x14ac:dyDescent="0.2">
      <c r="A3607" s="4" t="s">
        <v>425</v>
      </c>
      <c r="B3607" t="s">
        <v>37</v>
      </c>
      <c r="C3607" t="s">
        <v>426</v>
      </c>
      <c r="E3607" t="s">
        <v>40</v>
      </c>
      <c r="F3607" t="s">
        <v>64</v>
      </c>
      <c r="G3607" s="5">
        <v>131</v>
      </c>
      <c r="H3607" t="s">
        <v>42</v>
      </c>
      <c r="I3607" t="s">
        <v>240</v>
      </c>
      <c r="J3607" t="s">
        <v>45</v>
      </c>
      <c r="K3607" t="s">
        <v>45</v>
      </c>
      <c r="L3607" t="s">
        <v>45</v>
      </c>
      <c r="N3607" s="6">
        <v>1975</v>
      </c>
      <c r="P3607" s="25"/>
      <c r="R3607" s="7">
        <v>36.879708999999998</v>
      </c>
      <c r="S3607" s="7">
        <v>6.9351149999999997</v>
      </c>
      <c r="T3607" t="s">
        <v>46</v>
      </c>
      <c r="U3607" t="s">
        <v>416</v>
      </c>
      <c r="V3607" t="s">
        <v>416</v>
      </c>
      <c r="X3607" t="s">
        <v>416</v>
      </c>
      <c r="Y3607" t="s">
        <v>49</v>
      </c>
      <c r="Z3607" t="s">
        <v>50</v>
      </c>
      <c r="AA3607" t="s">
        <v>427</v>
      </c>
      <c r="AD3607" t="s">
        <v>52</v>
      </c>
      <c r="AE3607" t="s">
        <v>131</v>
      </c>
      <c r="AF3607" t="s">
        <v>52</v>
      </c>
      <c r="AG3607" t="s">
        <v>428</v>
      </c>
      <c r="AH3607" s="27">
        <v>1148720</v>
      </c>
      <c r="AI3607" t="s">
        <v>429</v>
      </c>
      <c r="AJ3607" t="s">
        <v>430</v>
      </c>
    </row>
    <row r="3608" spans="1:36" ht="17.25" hidden="1" customHeight="1" x14ac:dyDescent="0.2">
      <c r="A3608" s="4" t="s">
        <v>425</v>
      </c>
      <c r="B3608" t="s">
        <v>37</v>
      </c>
      <c r="C3608" t="s">
        <v>426</v>
      </c>
      <c r="E3608" t="s">
        <v>56</v>
      </c>
      <c r="F3608" t="s">
        <v>64</v>
      </c>
      <c r="G3608" s="5">
        <v>131</v>
      </c>
      <c r="H3608" t="s">
        <v>42</v>
      </c>
      <c r="I3608" t="s">
        <v>240</v>
      </c>
      <c r="J3608" t="s">
        <v>45</v>
      </c>
      <c r="K3608" t="s">
        <v>45</v>
      </c>
      <c r="L3608" t="s">
        <v>45</v>
      </c>
      <c r="N3608" s="6">
        <v>1975</v>
      </c>
      <c r="P3608" s="25"/>
      <c r="R3608" s="7">
        <v>36.879708999999998</v>
      </c>
      <c r="S3608" s="7">
        <v>6.9351149999999997</v>
      </c>
      <c r="T3608" t="s">
        <v>46</v>
      </c>
      <c r="U3608" t="s">
        <v>416</v>
      </c>
      <c r="V3608" t="s">
        <v>416</v>
      </c>
      <c r="X3608" t="s">
        <v>416</v>
      </c>
      <c r="Y3608" t="s">
        <v>49</v>
      </c>
      <c r="Z3608" t="s">
        <v>50</v>
      </c>
      <c r="AA3608" t="s">
        <v>427</v>
      </c>
      <c r="AD3608" t="s">
        <v>52</v>
      </c>
      <c r="AE3608" t="s">
        <v>131</v>
      </c>
      <c r="AF3608" t="s">
        <v>52</v>
      </c>
      <c r="AG3608" t="s">
        <v>428</v>
      </c>
      <c r="AH3608" s="27">
        <v>1148721</v>
      </c>
      <c r="AI3608" t="s">
        <v>429</v>
      </c>
      <c r="AJ3608" t="s">
        <v>431</v>
      </c>
    </row>
    <row r="3609" spans="1:36" ht="17.25" hidden="1" customHeight="1" x14ac:dyDescent="0.2">
      <c r="A3609" s="4" t="s">
        <v>432</v>
      </c>
      <c r="B3609" t="s">
        <v>37</v>
      </c>
      <c r="C3609" t="s">
        <v>433</v>
      </c>
      <c r="D3609" t="s">
        <v>434</v>
      </c>
      <c r="E3609" t="s">
        <v>40</v>
      </c>
      <c r="F3609" t="s">
        <v>64</v>
      </c>
      <c r="G3609" s="5">
        <v>400</v>
      </c>
      <c r="H3609" t="s">
        <v>42</v>
      </c>
      <c r="I3609" t="s">
        <v>43</v>
      </c>
      <c r="J3609" t="s">
        <v>45</v>
      </c>
      <c r="K3609" t="s">
        <v>45</v>
      </c>
      <c r="L3609" t="s">
        <v>45</v>
      </c>
      <c r="N3609" s="6">
        <v>2012</v>
      </c>
      <c r="P3609" s="25"/>
      <c r="R3609" s="7">
        <v>35.460867</v>
      </c>
      <c r="S3609" s="7">
        <v>-1.228057</v>
      </c>
      <c r="T3609" t="s">
        <v>46</v>
      </c>
      <c r="U3609" t="s">
        <v>435</v>
      </c>
      <c r="V3609" t="s">
        <v>436</v>
      </c>
      <c r="X3609" t="s">
        <v>437</v>
      </c>
      <c r="Y3609" t="s">
        <v>49</v>
      </c>
      <c r="Z3609" t="s">
        <v>50</v>
      </c>
      <c r="AA3609" t="s">
        <v>438</v>
      </c>
      <c r="AC3609" t="s">
        <v>439</v>
      </c>
      <c r="AF3609" t="s">
        <v>52</v>
      </c>
      <c r="AG3609" t="s">
        <v>440</v>
      </c>
      <c r="AH3609" s="27">
        <v>1168755</v>
      </c>
      <c r="AI3609" t="s">
        <v>441</v>
      </c>
      <c r="AJ3609" t="s">
        <v>442</v>
      </c>
    </row>
    <row r="3610" spans="1:36" ht="17.25" hidden="1" customHeight="1" x14ac:dyDescent="0.2">
      <c r="A3610" s="4" t="s">
        <v>432</v>
      </c>
      <c r="B3610" t="s">
        <v>37</v>
      </c>
      <c r="C3610" t="s">
        <v>433</v>
      </c>
      <c r="D3610" t="s">
        <v>434</v>
      </c>
      <c r="E3610" t="s">
        <v>56</v>
      </c>
      <c r="F3610" t="s">
        <v>64</v>
      </c>
      <c r="G3610" s="5">
        <v>400</v>
      </c>
      <c r="H3610" t="s">
        <v>42</v>
      </c>
      <c r="I3610" t="s">
        <v>43</v>
      </c>
      <c r="J3610" t="s">
        <v>45</v>
      </c>
      <c r="K3610" t="s">
        <v>45</v>
      </c>
      <c r="L3610" t="s">
        <v>45</v>
      </c>
      <c r="N3610" s="6">
        <v>2012</v>
      </c>
      <c r="P3610" s="25"/>
      <c r="R3610" s="7">
        <v>35.460867</v>
      </c>
      <c r="S3610" s="7">
        <v>-1.228057</v>
      </c>
      <c r="T3610" t="s">
        <v>46</v>
      </c>
      <c r="U3610" t="s">
        <v>435</v>
      </c>
      <c r="V3610" t="s">
        <v>436</v>
      </c>
      <c r="X3610" t="s">
        <v>437</v>
      </c>
      <c r="Y3610" t="s">
        <v>49</v>
      </c>
      <c r="Z3610" t="s">
        <v>50</v>
      </c>
      <c r="AA3610" t="s">
        <v>438</v>
      </c>
      <c r="AC3610" t="s">
        <v>439</v>
      </c>
      <c r="AF3610" t="s">
        <v>52</v>
      </c>
      <c r="AG3610" t="s">
        <v>440</v>
      </c>
      <c r="AH3610" s="27">
        <v>1189631</v>
      </c>
      <c r="AI3610" t="s">
        <v>441</v>
      </c>
      <c r="AJ3610" t="s">
        <v>443</v>
      </c>
    </row>
    <row r="3611" spans="1:36" ht="17.25" hidden="1" customHeight="1" x14ac:dyDescent="0.2">
      <c r="A3611" s="4" t="s">
        <v>432</v>
      </c>
      <c r="B3611" t="s">
        <v>37</v>
      </c>
      <c r="C3611" t="s">
        <v>433</v>
      </c>
      <c r="D3611" t="s">
        <v>434</v>
      </c>
      <c r="E3611" t="s">
        <v>58</v>
      </c>
      <c r="F3611" t="s">
        <v>64</v>
      </c>
      <c r="G3611" s="5">
        <v>400</v>
      </c>
      <c r="H3611" t="s">
        <v>42</v>
      </c>
      <c r="I3611" t="s">
        <v>43</v>
      </c>
      <c r="J3611" t="s">
        <v>45</v>
      </c>
      <c r="K3611" t="s">
        <v>45</v>
      </c>
      <c r="L3611" t="s">
        <v>45</v>
      </c>
      <c r="N3611" s="24">
        <v>2012</v>
      </c>
      <c r="R3611" s="7">
        <v>35.460867</v>
      </c>
      <c r="S3611" s="7">
        <v>-1.228057</v>
      </c>
      <c r="T3611" t="s">
        <v>46</v>
      </c>
      <c r="U3611" t="s">
        <v>435</v>
      </c>
      <c r="V3611" t="s">
        <v>436</v>
      </c>
      <c r="X3611" t="s">
        <v>437</v>
      </c>
      <c r="Y3611" t="s">
        <v>49</v>
      </c>
      <c r="Z3611" t="s">
        <v>50</v>
      </c>
      <c r="AA3611" t="s">
        <v>444</v>
      </c>
      <c r="AC3611" t="s">
        <v>439</v>
      </c>
      <c r="AF3611" t="s">
        <v>52</v>
      </c>
      <c r="AG3611" t="s">
        <v>440</v>
      </c>
      <c r="AH3611" s="8">
        <v>1207457</v>
      </c>
      <c r="AI3611" t="s">
        <v>441</v>
      </c>
      <c r="AJ3611" t="s">
        <v>445</v>
      </c>
    </row>
    <row r="3612" spans="1:36" ht="17.25" hidden="1" customHeight="1" x14ac:dyDescent="0.2">
      <c r="A3612" s="4" t="s">
        <v>446</v>
      </c>
      <c r="B3612" t="s">
        <v>37</v>
      </c>
      <c r="C3612" t="s">
        <v>447</v>
      </c>
      <c r="D3612" t="s">
        <v>448</v>
      </c>
      <c r="E3612" t="s">
        <v>75</v>
      </c>
      <c r="F3612" t="s">
        <v>86</v>
      </c>
      <c r="G3612" s="5">
        <v>100</v>
      </c>
      <c r="H3612" t="s">
        <v>42</v>
      </c>
      <c r="I3612" t="s">
        <v>65</v>
      </c>
      <c r="J3612" t="s">
        <v>45</v>
      </c>
      <c r="K3612" t="s">
        <v>45</v>
      </c>
      <c r="L3612" t="s">
        <v>45</v>
      </c>
      <c r="N3612" s="6">
        <v>1988</v>
      </c>
      <c r="R3612" s="7">
        <v>35.339599999999997</v>
      </c>
      <c r="S3612" s="7">
        <v>1.3562000000000001</v>
      </c>
      <c r="T3612" t="s">
        <v>46</v>
      </c>
      <c r="U3612" t="s">
        <v>449</v>
      </c>
      <c r="W3612" t="s">
        <v>449</v>
      </c>
      <c r="X3612" t="s">
        <v>449</v>
      </c>
      <c r="Y3612" t="s">
        <v>49</v>
      </c>
      <c r="Z3612" t="s">
        <v>50</v>
      </c>
      <c r="AA3612" t="s">
        <v>450</v>
      </c>
      <c r="AF3612" t="s">
        <v>52</v>
      </c>
      <c r="AG3612" t="s">
        <v>451</v>
      </c>
      <c r="AH3612" s="8">
        <v>1152627</v>
      </c>
      <c r="AI3612" t="s">
        <v>452</v>
      </c>
      <c r="AJ3612" t="s">
        <v>453</v>
      </c>
    </row>
    <row r="3613" spans="1:36" ht="17.25" hidden="1" customHeight="1" x14ac:dyDescent="0.2">
      <c r="A3613" s="4" t="s">
        <v>446</v>
      </c>
      <c r="B3613" t="s">
        <v>37</v>
      </c>
      <c r="C3613" t="s">
        <v>447</v>
      </c>
      <c r="D3613" t="s">
        <v>448</v>
      </c>
      <c r="E3613" t="s">
        <v>77</v>
      </c>
      <c r="F3613" t="s">
        <v>86</v>
      </c>
      <c r="G3613" s="5">
        <v>100</v>
      </c>
      <c r="H3613" t="s">
        <v>42</v>
      </c>
      <c r="I3613" t="s">
        <v>65</v>
      </c>
      <c r="J3613" t="s">
        <v>45</v>
      </c>
      <c r="K3613" t="s">
        <v>45</v>
      </c>
      <c r="L3613" t="s">
        <v>45</v>
      </c>
      <c r="N3613" s="6">
        <v>1989</v>
      </c>
      <c r="R3613" s="7">
        <v>35.339599999999997</v>
      </c>
      <c r="S3613" s="7">
        <v>1.3562000000000001</v>
      </c>
      <c r="T3613" t="s">
        <v>46</v>
      </c>
      <c r="U3613" t="s">
        <v>449</v>
      </c>
      <c r="W3613" t="s">
        <v>449</v>
      </c>
      <c r="X3613" t="s">
        <v>449</v>
      </c>
      <c r="Y3613" t="s">
        <v>49</v>
      </c>
      <c r="Z3613" t="s">
        <v>50</v>
      </c>
      <c r="AA3613" t="s">
        <v>450</v>
      </c>
      <c r="AF3613" t="s">
        <v>52</v>
      </c>
      <c r="AG3613" t="s">
        <v>451</v>
      </c>
      <c r="AH3613" s="8">
        <v>1152628</v>
      </c>
      <c r="AI3613" t="s">
        <v>452</v>
      </c>
      <c r="AJ3613" t="s">
        <v>454</v>
      </c>
    </row>
    <row r="3614" spans="1:36" ht="17.25" hidden="1" customHeight="1" x14ac:dyDescent="0.2">
      <c r="A3614" s="4" t="s">
        <v>446</v>
      </c>
      <c r="B3614" t="s">
        <v>37</v>
      </c>
      <c r="C3614" t="s">
        <v>447</v>
      </c>
      <c r="D3614" t="s">
        <v>448</v>
      </c>
      <c r="E3614" t="s">
        <v>318</v>
      </c>
      <c r="F3614" t="s">
        <v>86</v>
      </c>
      <c r="G3614" s="5">
        <v>100</v>
      </c>
      <c r="H3614" t="s">
        <v>42</v>
      </c>
      <c r="I3614" t="s">
        <v>65</v>
      </c>
      <c r="J3614" t="s">
        <v>45</v>
      </c>
      <c r="K3614" t="s">
        <v>45</v>
      </c>
      <c r="L3614" t="s">
        <v>45</v>
      </c>
      <c r="N3614" s="24">
        <v>1989</v>
      </c>
      <c r="R3614" s="7">
        <v>35.339599999999997</v>
      </c>
      <c r="S3614" s="7">
        <v>1.3562000000000001</v>
      </c>
      <c r="T3614" t="s">
        <v>46</v>
      </c>
      <c r="U3614" t="s">
        <v>449</v>
      </c>
      <c r="W3614" t="s">
        <v>449</v>
      </c>
      <c r="X3614" t="s">
        <v>449</v>
      </c>
      <c r="Y3614" t="s">
        <v>49</v>
      </c>
      <c r="Z3614" t="s">
        <v>50</v>
      </c>
      <c r="AA3614" t="s">
        <v>450</v>
      </c>
      <c r="AF3614" t="s">
        <v>52</v>
      </c>
      <c r="AG3614" t="s">
        <v>451</v>
      </c>
      <c r="AH3614" s="8">
        <v>1152629</v>
      </c>
      <c r="AI3614" t="s">
        <v>452</v>
      </c>
      <c r="AJ3614" t="s">
        <v>455</v>
      </c>
    </row>
    <row r="3615" spans="1:36" ht="17.25" hidden="1" customHeight="1" x14ac:dyDescent="0.2">
      <c r="A3615" s="4" t="s">
        <v>456</v>
      </c>
      <c r="B3615" t="s">
        <v>37</v>
      </c>
      <c r="C3615" t="s">
        <v>457</v>
      </c>
      <c r="D3615" t="s">
        <v>458</v>
      </c>
      <c r="E3615" t="s">
        <v>40</v>
      </c>
      <c r="F3615" t="s">
        <v>86</v>
      </c>
      <c r="G3615" s="5">
        <v>100</v>
      </c>
      <c r="H3615" t="s">
        <v>42</v>
      </c>
      <c r="I3615" t="s">
        <v>65</v>
      </c>
      <c r="J3615" t="s">
        <v>45</v>
      </c>
      <c r="K3615" t="s">
        <v>45</v>
      </c>
      <c r="L3615" t="s">
        <v>45</v>
      </c>
      <c r="N3615" s="24">
        <v>1988</v>
      </c>
      <c r="R3615" s="7">
        <v>33.131708000000003</v>
      </c>
      <c r="S3615" s="7">
        <v>3.3457849999999998</v>
      </c>
      <c r="T3615" t="s">
        <v>46</v>
      </c>
      <c r="U3615" t="s">
        <v>228</v>
      </c>
      <c r="W3615" t="s">
        <v>229</v>
      </c>
      <c r="X3615" t="s">
        <v>230</v>
      </c>
      <c r="Y3615" t="s">
        <v>49</v>
      </c>
      <c r="Z3615" t="s">
        <v>50</v>
      </c>
      <c r="AA3615" t="s">
        <v>459</v>
      </c>
      <c r="AC3615" t="s">
        <v>460</v>
      </c>
      <c r="AF3615" t="s">
        <v>52</v>
      </c>
      <c r="AG3615" t="s">
        <v>461</v>
      </c>
      <c r="AH3615" s="8">
        <v>1152705</v>
      </c>
      <c r="AI3615" t="s">
        <v>462</v>
      </c>
      <c r="AJ3615" t="s">
        <v>463</v>
      </c>
    </row>
    <row r="3616" spans="1:36" ht="17.25" hidden="1" customHeight="1" x14ac:dyDescent="0.2">
      <c r="A3616" s="4" t="s">
        <v>456</v>
      </c>
      <c r="B3616" t="s">
        <v>37</v>
      </c>
      <c r="C3616" t="s">
        <v>457</v>
      </c>
      <c r="D3616" t="s">
        <v>458</v>
      </c>
      <c r="E3616" t="s">
        <v>56</v>
      </c>
      <c r="F3616" t="s">
        <v>86</v>
      </c>
      <c r="G3616" s="5">
        <v>100</v>
      </c>
      <c r="H3616" t="s">
        <v>42</v>
      </c>
      <c r="I3616" t="s">
        <v>65</v>
      </c>
      <c r="J3616" t="s">
        <v>45</v>
      </c>
      <c r="K3616" t="s">
        <v>45</v>
      </c>
      <c r="L3616" t="s">
        <v>45</v>
      </c>
      <c r="N3616" s="24">
        <v>1988</v>
      </c>
      <c r="R3616" s="7">
        <v>33.131708000000003</v>
      </c>
      <c r="S3616" s="7">
        <v>3.3457849999999998</v>
      </c>
      <c r="T3616" t="s">
        <v>46</v>
      </c>
      <c r="U3616" t="s">
        <v>228</v>
      </c>
      <c r="W3616" t="s">
        <v>229</v>
      </c>
      <c r="X3616" t="s">
        <v>230</v>
      </c>
      <c r="Y3616" t="s">
        <v>49</v>
      </c>
      <c r="Z3616" t="s">
        <v>50</v>
      </c>
      <c r="AA3616" t="s">
        <v>459</v>
      </c>
      <c r="AC3616" t="s">
        <v>460</v>
      </c>
      <c r="AF3616" t="s">
        <v>52</v>
      </c>
      <c r="AG3616" t="s">
        <v>461</v>
      </c>
      <c r="AH3616" s="8">
        <v>1152706</v>
      </c>
      <c r="AI3616" t="s">
        <v>462</v>
      </c>
      <c r="AJ3616" t="s">
        <v>464</v>
      </c>
    </row>
    <row r="3617" spans="1:36" ht="17.25" hidden="1" customHeight="1" x14ac:dyDescent="0.2">
      <c r="A3617" s="4" t="s">
        <v>533</v>
      </c>
      <c r="B3617" t="s">
        <v>525</v>
      </c>
      <c r="C3617" t="s">
        <v>534</v>
      </c>
      <c r="E3617" t="s">
        <v>56</v>
      </c>
      <c r="F3617" t="s">
        <v>527</v>
      </c>
      <c r="G3617" s="5">
        <v>144</v>
      </c>
      <c r="H3617" t="s">
        <v>486</v>
      </c>
      <c r="I3617" t="s">
        <v>43</v>
      </c>
      <c r="J3617" t="s">
        <v>45</v>
      </c>
      <c r="K3617" t="s">
        <v>45</v>
      </c>
      <c r="L3617" t="s">
        <v>45</v>
      </c>
      <c r="N3617" s="8" t="s">
        <v>45</v>
      </c>
      <c r="R3617" s="7">
        <v>6.4312241517425903</v>
      </c>
      <c r="S3617" s="7">
        <v>2.3065457101512501</v>
      </c>
      <c r="T3617" t="s">
        <v>46</v>
      </c>
      <c r="U3617" t="s">
        <v>535</v>
      </c>
      <c r="X3617" t="s">
        <v>525</v>
      </c>
      <c r="Y3617" t="s">
        <v>49</v>
      </c>
      <c r="Z3617" t="s">
        <v>489</v>
      </c>
      <c r="AG3617" t="s">
        <v>536</v>
      </c>
      <c r="AH3617" s="24">
        <v>1288237</v>
      </c>
      <c r="AI3617" t="s">
        <v>537</v>
      </c>
      <c r="AJ3617" t="s">
        <v>538</v>
      </c>
    </row>
    <row r="3618" spans="1:36" ht="17.25" hidden="1" customHeight="1" x14ac:dyDescent="0.2">
      <c r="A3618" s="4" t="s">
        <v>567</v>
      </c>
      <c r="B3618" t="s">
        <v>568</v>
      </c>
      <c r="C3618" t="s">
        <v>569</v>
      </c>
      <c r="E3618" t="s">
        <v>73</v>
      </c>
      <c r="F3618" t="s">
        <v>570</v>
      </c>
      <c r="G3618" s="5">
        <v>100</v>
      </c>
      <c r="H3618" t="s">
        <v>42</v>
      </c>
      <c r="I3618" t="s">
        <v>45</v>
      </c>
      <c r="J3618" t="s">
        <v>45</v>
      </c>
      <c r="K3618" t="s">
        <v>45</v>
      </c>
      <c r="L3618" t="s">
        <v>45</v>
      </c>
      <c r="N3618" s="6">
        <v>2010</v>
      </c>
      <c r="R3618" s="7">
        <v>5.2585920848120304</v>
      </c>
      <c r="S3618" s="7">
        <v>-4.0068441435446598</v>
      </c>
      <c r="T3618" t="s">
        <v>504</v>
      </c>
      <c r="U3618" t="s">
        <v>571</v>
      </c>
      <c r="V3618" t="s">
        <v>572</v>
      </c>
      <c r="X3618" t="s">
        <v>571</v>
      </c>
      <c r="Y3618" t="s">
        <v>49</v>
      </c>
      <c r="Z3618" t="s">
        <v>489</v>
      </c>
      <c r="AG3618" t="s">
        <v>573</v>
      </c>
      <c r="AH3618" s="6">
        <v>1253706</v>
      </c>
      <c r="AI3618" t="s">
        <v>574</v>
      </c>
      <c r="AJ3618" t="s">
        <v>575</v>
      </c>
    </row>
    <row r="3619" spans="1:36" ht="17.25" hidden="1" customHeight="1" x14ac:dyDescent="0.2">
      <c r="A3619" s="4" t="s">
        <v>599</v>
      </c>
      <c r="B3619" t="s">
        <v>568</v>
      </c>
      <c r="C3619" t="s">
        <v>600</v>
      </c>
      <c r="E3619" t="s">
        <v>601</v>
      </c>
      <c r="F3619" t="s">
        <v>64</v>
      </c>
      <c r="G3619" s="5">
        <v>111</v>
      </c>
      <c r="H3619" t="s">
        <v>42</v>
      </c>
      <c r="I3619" t="s">
        <v>65</v>
      </c>
      <c r="J3619" t="s">
        <v>45</v>
      </c>
      <c r="K3619" t="s">
        <v>45</v>
      </c>
      <c r="L3619" t="s">
        <v>45</v>
      </c>
      <c r="N3619" s="24">
        <v>1997</v>
      </c>
      <c r="O3619" s="25"/>
      <c r="R3619" s="7">
        <v>5.2642942000000001</v>
      </c>
      <c r="S3619" s="7">
        <v>-4.0198077999999997</v>
      </c>
      <c r="T3619" t="s">
        <v>46</v>
      </c>
      <c r="U3619" t="s">
        <v>602</v>
      </c>
      <c r="V3619" t="s">
        <v>572</v>
      </c>
      <c r="X3619" t="s">
        <v>571</v>
      </c>
      <c r="Y3619" t="s">
        <v>49</v>
      </c>
      <c r="Z3619" t="s">
        <v>489</v>
      </c>
      <c r="AG3619" t="s">
        <v>603</v>
      </c>
      <c r="AH3619" s="24">
        <v>1156530</v>
      </c>
      <c r="AI3619" t="s">
        <v>604</v>
      </c>
      <c r="AJ3619" t="s">
        <v>605</v>
      </c>
    </row>
    <row r="3620" spans="1:36" ht="17.25" hidden="1" customHeight="1" x14ac:dyDescent="0.2">
      <c r="A3620" s="4" t="s">
        <v>609</v>
      </c>
      <c r="B3620" t="s">
        <v>568</v>
      </c>
      <c r="C3620" t="s">
        <v>610</v>
      </c>
      <c r="E3620" t="s">
        <v>40</v>
      </c>
      <c r="F3620" t="s">
        <v>86</v>
      </c>
      <c r="G3620" s="5">
        <v>370</v>
      </c>
      <c r="H3620" t="s">
        <v>611</v>
      </c>
      <c r="I3620" t="s">
        <v>45</v>
      </c>
      <c r="J3620" t="s">
        <v>45</v>
      </c>
      <c r="K3620" t="s">
        <v>45</v>
      </c>
      <c r="L3620" t="s">
        <v>45</v>
      </c>
      <c r="O3620" s="25"/>
      <c r="P3620" s="25"/>
      <c r="R3620" s="7">
        <v>5.231732</v>
      </c>
      <c r="S3620" s="7">
        <v>-3.8438460000000001</v>
      </c>
      <c r="T3620" t="s">
        <v>504</v>
      </c>
      <c r="U3620" t="s">
        <v>602</v>
      </c>
      <c r="X3620" t="s">
        <v>571</v>
      </c>
      <c r="Y3620" t="s">
        <v>49</v>
      </c>
      <c r="Z3620" t="s">
        <v>489</v>
      </c>
      <c r="AG3620" t="s">
        <v>612</v>
      </c>
      <c r="AH3620" s="24">
        <v>1278462</v>
      </c>
      <c r="AI3620" t="s">
        <v>613</v>
      </c>
      <c r="AJ3620" t="s">
        <v>614</v>
      </c>
    </row>
    <row r="3621" spans="1:36" ht="17.25" hidden="1" customHeight="1" x14ac:dyDescent="0.2">
      <c r="A3621" s="4" t="s">
        <v>623</v>
      </c>
      <c r="B3621" t="s">
        <v>624</v>
      </c>
      <c r="C3621" t="s">
        <v>625</v>
      </c>
      <c r="E3621" t="s">
        <v>63</v>
      </c>
      <c r="F3621" t="s">
        <v>86</v>
      </c>
      <c r="G3621" s="5">
        <v>100</v>
      </c>
      <c r="H3621" t="s">
        <v>558</v>
      </c>
      <c r="I3621" t="s">
        <v>65</v>
      </c>
      <c r="J3621" t="s">
        <v>45</v>
      </c>
      <c r="K3621" t="s">
        <v>45</v>
      </c>
      <c r="L3621" t="s">
        <v>45</v>
      </c>
      <c r="N3621" s="27" t="s">
        <v>45</v>
      </c>
      <c r="R3621" s="7">
        <v>-5.9281569999999997</v>
      </c>
      <c r="S3621" s="7">
        <v>12.364841999999999</v>
      </c>
      <c r="T3621" t="s">
        <v>504</v>
      </c>
      <c r="U3621" t="s">
        <v>626</v>
      </c>
      <c r="X3621" t="s">
        <v>627</v>
      </c>
      <c r="Y3621" t="s">
        <v>49</v>
      </c>
      <c r="Z3621" t="s">
        <v>489</v>
      </c>
      <c r="AG3621" t="s">
        <v>628</v>
      </c>
      <c r="AH3621" s="27"/>
      <c r="AI3621" t="s">
        <v>629</v>
      </c>
      <c r="AJ3621" t="s">
        <v>630</v>
      </c>
    </row>
    <row r="3622" spans="1:36" ht="17.25" hidden="1" customHeight="1" x14ac:dyDescent="0.2">
      <c r="A3622" s="4" t="s">
        <v>623</v>
      </c>
      <c r="B3622" t="s">
        <v>624</v>
      </c>
      <c r="C3622" t="s">
        <v>625</v>
      </c>
      <c r="E3622" t="s">
        <v>73</v>
      </c>
      <c r="F3622" t="s">
        <v>86</v>
      </c>
      <c r="G3622" s="5">
        <v>100</v>
      </c>
      <c r="H3622" t="s">
        <v>558</v>
      </c>
      <c r="I3622" t="s">
        <v>65</v>
      </c>
      <c r="J3622" t="s">
        <v>45</v>
      </c>
      <c r="K3622" t="s">
        <v>45</v>
      </c>
      <c r="L3622" t="s">
        <v>45</v>
      </c>
      <c r="N3622" s="27" t="s">
        <v>45</v>
      </c>
      <c r="R3622" s="7">
        <v>-5.9281569999999997</v>
      </c>
      <c r="S3622" s="7">
        <v>12.364841999999999</v>
      </c>
      <c r="T3622" t="s">
        <v>504</v>
      </c>
      <c r="U3622" t="s">
        <v>626</v>
      </c>
      <c r="X3622" t="s">
        <v>627</v>
      </c>
      <c r="Y3622" t="s">
        <v>49</v>
      </c>
      <c r="Z3622" t="s">
        <v>489</v>
      </c>
      <c r="AG3622" t="s">
        <v>628</v>
      </c>
      <c r="AH3622" s="27"/>
      <c r="AI3622" t="s">
        <v>629</v>
      </c>
      <c r="AJ3622" t="s">
        <v>631</v>
      </c>
    </row>
    <row r="3623" spans="1:36" ht="17.25" hidden="1" customHeight="1" x14ac:dyDescent="0.2">
      <c r="A3623" s="4" t="s">
        <v>632</v>
      </c>
      <c r="B3623" t="s">
        <v>633</v>
      </c>
      <c r="C3623" t="s">
        <v>634</v>
      </c>
      <c r="D3623" t="s">
        <v>635</v>
      </c>
      <c r="E3623" t="s">
        <v>40</v>
      </c>
      <c r="F3623" t="s">
        <v>41</v>
      </c>
      <c r="G3623" s="5">
        <v>150</v>
      </c>
      <c r="H3623" t="s">
        <v>42</v>
      </c>
      <c r="I3623" t="s">
        <v>65</v>
      </c>
      <c r="J3623" t="s">
        <v>45</v>
      </c>
      <c r="K3623" t="s">
        <v>45</v>
      </c>
      <c r="L3623" t="s">
        <v>45</v>
      </c>
      <c r="N3623" s="6">
        <v>2012</v>
      </c>
      <c r="R3623" s="7">
        <v>30.053795099999999</v>
      </c>
      <c r="S3623" s="7">
        <v>31.046409199999999</v>
      </c>
      <c r="T3623" t="s">
        <v>46</v>
      </c>
      <c r="U3623" t="s">
        <v>636</v>
      </c>
      <c r="X3623" t="s">
        <v>637</v>
      </c>
      <c r="Y3623" t="s">
        <v>49</v>
      </c>
      <c r="Z3623" t="s">
        <v>50</v>
      </c>
      <c r="AA3623" t="s">
        <v>638</v>
      </c>
      <c r="AC3623" t="s">
        <v>639</v>
      </c>
      <c r="AD3623" t="s">
        <v>52</v>
      </c>
      <c r="AE3623" t="s">
        <v>254</v>
      </c>
      <c r="AF3623" t="s">
        <v>52</v>
      </c>
      <c r="AG3623" t="s">
        <v>640</v>
      </c>
      <c r="AH3623" s="27">
        <v>1233979</v>
      </c>
      <c r="AI3623" t="s">
        <v>641</v>
      </c>
      <c r="AJ3623" t="s">
        <v>642</v>
      </c>
    </row>
    <row r="3624" spans="1:36" ht="17.25" hidden="1" customHeight="1" x14ac:dyDescent="0.2">
      <c r="A3624" s="4" t="s">
        <v>632</v>
      </c>
      <c r="B3624" t="s">
        <v>633</v>
      </c>
      <c r="C3624" t="s">
        <v>634</v>
      </c>
      <c r="D3624" t="s">
        <v>635</v>
      </c>
      <c r="E3624" t="s">
        <v>56</v>
      </c>
      <c r="F3624" t="s">
        <v>41</v>
      </c>
      <c r="G3624" s="5">
        <v>150</v>
      </c>
      <c r="H3624" t="s">
        <v>42</v>
      </c>
      <c r="I3624" t="s">
        <v>65</v>
      </c>
      <c r="J3624" t="s">
        <v>45</v>
      </c>
      <c r="K3624" t="s">
        <v>45</v>
      </c>
      <c r="L3624" t="s">
        <v>45</v>
      </c>
      <c r="N3624" s="6">
        <v>2012</v>
      </c>
      <c r="R3624" s="7">
        <v>30.053795099999999</v>
      </c>
      <c r="S3624" s="7">
        <v>31.046409199999999</v>
      </c>
      <c r="T3624" t="s">
        <v>46</v>
      </c>
      <c r="U3624" t="s">
        <v>636</v>
      </c>
      <c r="X3624" t="s">
        <v>637</v>
      </c>
      <c r="Y3624" t="s">
        <v>49</v>
      </c>
      <c r="Z3624" t="s">
        <v>50</v>
      </c>
      <c r="AA3624" t="s">
        <v>638</v>
      </c>
      <c r="AC3624" t="s">
        <v>639</v>
      </c>
      <c r="AD3624" t="s">
        <v>52</v>
      </c>
      <c r="AE3624" t="s">
        <v>254</v>
      </c>
      <c r="AF3624" t="s">
        <v>52</v>
      </c>
      <c r="AG3624" t="s">
        <v>640</v>
      </c>
      <c r="AH3624" s="27">
        <v>1233980</v>
      </c>
      <c r="AI3624" t="s">
        <v>641</v>
      </c>
      <c r="AJ3624" t="s">
        <v>643</v>
      </c>
    </row>
    <row r="3625" spans="1:36" ht="17.25" hidden="1" customHeight="1" x14ac:dyDescent="0.2">
      <c r="A3625" s="4" t="s">
        <v>632</v>
      </c>
      <c r="B3625" t="s">
        <v>633</v>
      </c>
      <c r="C3625" t="s">
        <v>634</v>
      </c>
      <c r="D3625" t="s">
        <v>635</v>
      </c>
      <c r="E3625" t="s">
        <v>58</v>
      </c>
      <c r="F3625" t="s">
        <v>41</v>
      </c>
      <c r="G3625" s="5">
        <v>150</v>
      </c>
      <c r="H3625" t="s">
        <v>42</v>
      </c>
      <c r="I3625" t="s">
        <v>65</v>
      </c>
      <c r="J3625" t="s">
        <v>45</v>
      </c>
      <c r="K3625" t="s">
        <v>45</v>
      </c>
      <c r="L3625" t="s">
        <v>45</v>
      </c>
      <c r="N3625" s="6">
        <v>2012</v>
      </c>
      <c r="R3625" s="7">
        <v>30.053795099999999</v>
      </c>
      <c r="S3625" s="7">
        <v>31.046409199999999</v>
      </c>
      <c r="T3625" t="s">
        <v>46</v>
      </c>
      <c r="U3625" t="s">
        <v>636</v>
      </c>
      <c r="X3625" t="s">
        <v>637</v>
      </c>
      <c r="Y3625" t="s">
        <v>49</v>
      </c>
      <c r="Z3625" t="s">
        <v>50</v>
      </c>
      <c r="AA3625" t="s">
        <v>638</v>
      </c>
      <c r="AC3625" t="s">
        <v>639</v>
      </c>
      <c r="AD3625" t="s">
        <v>52</v>
      </c>
      <c r="AE3625" t="s">
        <v>254</v>
      </c>
      <c r="AF3625" t="s">
        <v>52</v>
      </c>
      <c r="AG3625" t="s">
        <v>640</v>
      </c>
      <c r="AH3625" s="27">
        <v>1233981</v>
      </c>
      <c r="AI3625" t="s">
        <v>641</v>
      </c>
      <c r="AJ3625" t="s">
        <v>644</v>
      </c>
    </row>
    <row r="3626" spans="1:36" ht="17.25" hidden="1" customHeight="1" x14ac:dyDescent="0.2">
      <c r="A3626" s="4" t="s">
        <v>632</v>
      </c>
      <c r="B3626" t="s">
        <v>633</v>
      </c>
      <c r="C3626" t="s">
        <v>634</v>
      </c>
      <c r="D3626" t="s">
        <v>635</v>
      </c>
      <c r="E3626" t="s">
        <v>191</v>
      </c>
      <c r="F3626" t="s">
        <v>41</v>
      </c>
      <c r="G3626" s="5">
        <v>150</v>
      </c>
      <c r="H3626" t="s">
        <v>42</v>
      </c>
      <c r="I3626" t="s">
        <v>65</v>
      </c>
      <c r="J3626" t="s">
        <v>45</v>
      </c>
      <c r="K3626" t="s">
        <v>45</v>
      </c>
      <c r="L3626" t="s">
        <v>45</v>
      </c>
      <c r="N3626" s="24">
        <v>2012</v>
      </c>
      <c r="R3626" s="7">
        <v>30.053795099999999</v>
      </c>
      <c r="S3626" s="7">
        <v>31.046409199999999</v>
      </c>
      <c r="T3626" t="s">
        <v>46</v>
      </c>
      <c r="U3626" t="s">
        <v>636</v>
      </c>
      <c r="X3626" t="s">
        <v>637</v>
      </c>
      <c r="Y3626" t="s">
        <v>49</v>
      </c>
      <c r="Z3626" t="s">
        <v>50</v>
      </c>
      <c r="AA3626" t="s">
        <v>638</v>
      </c>
      <c r="AC3626" t="s">
        <v>639</v>
      </c>
      <c r="AD3626" t="s">
        <v>52</v>
      </c>
      <c r="AE3626" t="s">
        <v>254</v>
      </c>
      <c r="AF3626" t="s">
        <v>52</v>
      </c>
      <c r="AG3626" t="s">
        <v>640</v>
      </c>
      <c r="AH3626" s="27">
        <v>1233982</v>
      </c>
      <c r="AI3626" t="s">
        <v>641</v>
      </c>
      <c r="AJ3626" t="s">
        <v>645</v>
      </c>
    </row>
    <row r="3627" spans="1:36" ht="17.25" hidden="1" customHeight="1" x14ac:dyDescent="0.2">
      <c r="A3627" s="4" t="s">
        <v>649</v>
      </c>
      <c r="B3627" t="s">
        <v>633</v>
      </c>
      <c r="C3627" t="s">
        <v>650</v>
      </c>
      <c r="D3627" t="s">
        <v>651</v>
      </c>
      <c r="E3627" t="s">
        <v>40</v>
      </c>
      <c r="F3627" t="s">
        <v>64</v>
      </c>
      <c r="G3627" s="5">
        <v>150</v>
      </c>
      <c r="H3627" t="s">
        <v>42</v>
      </c>
      <c r="I3627" t="s">
        <v>240</v>
      </c>
      <c r="J3627" t="s">
        <v>45</v>
      </c>
      <c r="K3627" t="s">
        <v>45</v>
      </c>
      <c r="L3627" t="s">
        <v>45</v>
      </c>
      <c r="N3627" s="24">
        <v>1983</v>
      </c>
      <c r="R3627" s="7">
        <v>31.316700000000001</v>
      </c>
      <c r="S3627" s="7">
        <v>30.066700000000001</v>
      </c>
      <c r="T3627" t="s">
        <v>504</v>
      </c>
      <c r="U3627" t="s">
        <v>652</v>
      </c>
      <c r="V3627" t="s">
        <v>653</v>
      </c>
      <c r="X3627" t="s">
        <v>654</v>
      </c>
      <c r="Y3627" t="s">
        <v>49</v>
      </c>
      <c r="Z3627" t="s">
        <v>50</v>
      </c>
      <c r="AA3627" t="s">
        <v>655</v>
      </c>
      <c r="AC3627" t="s">
        <v>656</v>
      </c>
      <c r="AD3627" t="s">
        <v>52</v>
      </c>
      <c r="AE3627" t="s">
        <v>254</v>
      </c>
      <c r="AF3627" t="s">
        <v>52</v>
      </c>
      <c r="AG3627" t="s">
        <v>657</v>
      </c>
      <c r="AH3627" s="27">
        <v>1100230</v>
      </c>
      <c r="AI3627" t="s">
        <v>658</v>
      </c>
      <c r="AJ3627" t="s">
        <v>659</v>
      </c>
    </row>
    <row r="3628" spans="1:36" ht="17.25" hidden="1" customHeight="1" x14ac:dyDescent="0.2">
      <c r="A3628" s="4" t="s">
        <v>649</v>
      </c>
      <c r="B3628" t="s">
        <v>633</v>
      </c>
      <c r="C3628" t="s">
        <v>650</v>
      </c>
      <c r="D3628" t="s">
        <v>651</v>
      </c>
      <c r="E3628" t="s">
        <v>56</v>
      </c>
      <c r="F3628" t="s">
        <v>64</v>
      </c>
      <c r="G3628" s="5">
        <v>150</v>
      </c>
      <c r="H3628" t="s">
        <v>42</v>
      </c>
      <c r="I3628" t="s">
        <v>240</v>
      </c>
      <c r="J3628" t="s">
        <v>45</v>
      </c>
      <c r="K3628" t="s">
        <v>45</v>
      </c>
      <c r="L3628" t="s">
        <v>45</v>
      </c>
      <c r="N3628" s="24">
        <v>1984</v>
      </c>
      <c r="R3628" s="7">
        <v>31.316700000000001</v>
      </c>
      <c r="S3628" s="7">
        <v>30.066700000000001</v>
      </c>
      <c r="T3628" t="s">
        <v>504</v>
      </c>
      <c r="U3628" t="s">
        <v>652</v>
      </c>
      <c r="V3628" t="s">
        <v>653</v>
      </c>
      <c r="X3628" t="s">
        <v>654</v>
      </c>
      <c r="Y3628" t="s">
        <v>49</v>
      </c>
      <c r="Z3628" t="s">
        <v>50</v>
      </c>
      <c r="AA3628" t="s">
        <v>655</v>
      </c>
      <c r="AC3628" t="s">
        <v>656</v>
      </c>
      <c r="AD3628" t="s">
        <v>52</v>
      </c>
      <c r="AE3628" t="s">
        <v>254</v>
      </c>
      <c r="AF3628" t="s">
        <v>52</v>
      </c>
      <c r="AG3628" t="s">
        <v>657</v>
      </c>
      <c r="AH3628" s="6">
        <v>1100226</v>
      </c>
      <c r="AI3628" t="s">
        <v>658</v>
      </c>
      <c r="AJ3628" t="s">
        <v>660</v>
      </c>
    </row>
    <row r="3629" spans="1:36" ht="17.25" hidden="1" customHeight="1" x14ac:dyDescent="0.2">
      <c r="A3629" s="4" t="s">
        <v>649</v>
      </c>
      <c r="B3629" t="s">
        <v>633</v>
      </c>
      <c r="C3629" t="s">
        <v>650</v>
      </c>
      <c r="D3629" t="s">
        <v>651</v>
      </c>
      <c r="E3629" t="s">
        <v>58</v>
      </c>
      <c r="F3629" t="s">
        <v>64</v>
      </c>
      <c r="G3629" s="5">
        <v>150</v>
      </c>
      <c r="H3629" t="s">
        <v>42</v>
      </c>
      <c r="I3629" t="s">
        <v>240</v>
      </c>
      <c r="J3629" t="s">
        <v>45</v>
      </c>
      <c r="K3629" t="s">
        <v>45</v>
      </c>
      <c r="L3629" t="s">
        <v>45</v>
      </c>
      <c r="N3629" s="24">
        <v>1984</v>
      </c>
      <c r="R3629" s="7">
        <v>31.316700000000001</v>
      </c>
      <c r="S3629" s="7">
        <v>30.066700000000001</v>
      </c>
      <c r="T3629" t="s">
        <v>504</v>
      </c>
      <c r="U3629" t="s">
        <v>652</v>
      </c>
      <c r="V3629" t="s">
        <v>653</v>
      </c>
      <c r="X3629" t="s">
        <v>654</v>
      </c>
      <c r="Y3629" t="s">
        <v>49</v>
      </c>
      <c r="Z3629" t="s">
        <v>50</v>
      </c>
      <c r="AA3629" t="s">
        <v>655</v>
      </c>
      <c r="AC3629" t="s">
        <v>656</v>
      </c>
      <c r="AD3629" t="s">
        <v>52</v>
      </c>
      <c r="AE3629" t="s">
        <v>254</v>
      </c>
      <c r="AF3629" t="s">
        <v>52</v>
      </c>
      <c r="AG3629" t="s">
        <v>657</v>
      </c>
      <c r="AH3629" s="6">
        <v>1100227</v>
      </c>
      <c r="AI3629" t="s">
        <v>658</v>
      </c>
      <c r="AJ3629" t="s">
        <v>661</v>
      </c>
    </row>
    <row r="3630" spans="1:36" ht="17.25" hidden="1" customHeight="1" x14ac:dyDescent="0.2">
      <c r="A3630" s="4" t="s">
        <v>649</v>
      </c>
      <c r="B3630" t="s">
        <v>633</v>
      </c>
      <c r="C3630" t="s">
        <v>650</v>
      </c>
      <c r="D3630" t="s">
        <v>651</v>
      </c>
      <c r="E3630" t="s">
        <v>191</v>
      </c>
      <c r="F3630" t="s">
        <v>64</v>
      </c>
      <c r="G3630" s="5">
        <v>150</v>
      </c>
      <c r="H3630" t="s">
        <v>42</v>
      </c>
      <c r="I3630" t="s">
        <v>240</v>
      </c>
      <c r="J3630" t="s">
        <v>45</v>
      </c>
      <c r="K3630" t="s">
        <v>45</v>
      </c>
      <c r="L3630" t="s">
        <v>45</v>
      </c>
      <c r="N3630" s="6">
        <v>1984</v>
      </c>
      <c r="R3630" s="7">
        <v>31.316700000000001</v>
      </c>
      <c r="S3630" s="7">
        <v>30.066700000000001</v>
      </c>
      <c r="T3630" t="s">
        <v>504</v>
      </c>
      <c r="U3630" t="s">
        <v>652</v>
      </c>
      <c r="V3630" t="s">
        <v>653</v>
      </c>
      <c r="X3630" t="s">
        <v>654</v>
      </c>
      <c r="Y3630" t="s">
        <v>49</v>
      </c>
      <c r="Z3630" t="s">
        <v>50</v>
      </c>
      <c r="AA3630" t="s">
        <v>655</v>
      </c>
      <c r="AC3630" t="s">
        <v>656</v>
      </c>
      <c r="AD3630" t="s">
        <v>52</v>
      </c>
      <c r="AE3630" t="s">
        <v>254</v>
      </c>
      <c r="AF3630" t="s">
        <v>52</v>
      </c>
      <c r="AG3630" t="s">
        <v>657</v>
      </c>
      <c r="AH3630" s="6">
        <v>1100228</v>
      </c>
      <c r="AI3630" t="s">
        <v>658</v>
      </c>
      <c r="AJ3630" t="s">
        <v>662</v>
      </c>
    </row>
    <row r="3631" spans="1:36" ht="17.25" hidden="1" customHeight="1" x14ac:dyDescent="0.2">
      <c r="A3631" s="4" t="s">
        <v>649</v>
      </c>
      <c r="B3631" t="s">
        <v>633</v>
      </c>
      <c r="C3631" t="s">
        <v>650</v>
      </c>
      <c r="D3631" t="s">
        <v>651</v>
      </c>
      <c r="E3631" t="s">
        <v>335</v>
      </c>
      <c r="F3631" t="s">
        <v>64</v>
      </c>
      <c r="G3631" s="5">
        <v>311</v>
      </c>
      <c r="H3631" t="s">
        <v>42</v>
      </c>
      <c r="I3631" t="s">
        <v>240</v>
      </c>
      <c r="J3631" t="s">
        <v>45</v>
      </c>
      <c r="K3631" t="s">
        <v>45</v>
      </c>
      <c r="L3631" t="s">
        <v>45</v>
      </c>
      <c r="N3631" s="6">
        <v>1990</v>
      </c>
      <c r="R3631" s="7">
        <v>31.316700000000001</v>
      </c>
      <c r="S3631" s="7">
        <v>30.066700000000001</v>
      </c>
      <c r="T3631" t="s">
        <v>504</v>
      </c>
      <c r="U3631" t="s">
        <v>652</v>
      </c>
      <c r="V3631" t="s">
        <v>653</v>
      </c>
      <c r="X3631" t="s">
        <v>654</v>
      </c>
      <c r="Y3631" t="s">
        <v>49</v>
      </c>
      <c r="Z3631" t="s">
        <v>50</v>
      </c>
      <c r="AA3631" t="s">
        <v>655</v>
      </c>
      <c r="AC3631" t="s">
        <v>656</v>
      </c>
      <c r="AD3631" t="s">
        <v>52</v>
      </c>
      <c r="AE3631" t="s">
        <v>254</v>
      </c>
      <c r="AF3631" t="s">
        <v>52</v>
      </c>
      <c r="AG3631" t="s">
        <v>657</v>
      </c>
      <c r="AH3631" s="6">
        <v>1100229</v>
      </c>
      <c r="AI3631" t="s">
        <v>658</v>
      </c>
      <c r="AJ3631" t="s">
        <v>663</v>
      </c>
    </row>
    <row r="3632" spans="1:36" ht="17.25" hidden="1" customHeight="1" x14ac:dyDescent="0.2">
      <c r="A3632" s="4" t="s">
        <v>664</v>
      </c>
      <c r="B3632" t="s">
        <v>633</v>
      </c>
      <c r="C3632" t="s">
        <v>665</v>
      </c>
      <c r="D3632" t="s">
        <v>666</v>
      </c>
      <c r="E3632" t="s">
        <v>40</v>
      </c>
      <c r="F3632" t="s">
        <v>86</v>
      </c>
      <c r="G3632" s="5">
        <v>150</v>
      </c>
      <c r="H3632" t="s">
        <v>42</v>
      </c>
      <c r="I3632" t="s">
        <v>240</v>
      </c>
      <c r="J3632" t="s">
        <v>45</v>
      </c>
      <c r="K3632" t="s">
        <v>45</v>
      </c>
      <c r="L3632" t="s">
        <v>45</v>
      </c>
      <c r="N3632" s="6">
        <v>1983</v>
      </c>
      <c r="P3632" s="24">
        <v>2025</v>
      </c>
      <c r="R3632" s="7">
        <v>30.402657000000001</v>
      </c>
      <c r="S3632" s="7">
        <v>32.308698</v>
      </c>
      <c r="T3632" t="s">
        <v>46</v>
      </c>
      <c r="U3632" t="s">
        <v>667</v>
      </c>
      <c r="X3632" t="s">
        <v>667</v>
      </c>
      <c r="Y3632" t="s">
        <v>49</v>
      </c>
      <c r="Z3632" t="s">
        <v>50</v>
      </c>
      <c r="AA3632" t="s">
        <v>668</v>
      </c>
      <c r="AD3632" t="s">
        <v>52</v>
      </c>
      <c r="AE3632" t="s">
        <v>131</v>
      </c>
      <c r="AF3632" t="s">
        <v>52</v>
      </c>
      <c r="AG3632" t="s">
        <v>669</v>
      </c>
      <c r="AH3632" s="27">
        <v>1100237</v>
      </c>
      <c r="AI3632" t="s">
        <v>670</v>
      </c>
      <c r="AJ3632" t="s">
        <v>671</v>
      </c>
    </row>
    <row r="3633" spans="1:36" ht="17.25" hidden="1" customHeight="1" x14ac:dyDescent="0.2">
      <c r="A3633" s="4" t="s">
        <v>664</v>
      </c>
      <c r="B3633" t="s">
        <v>633</v>
      </c>
      <c r="C3633" t="s">
        <v>665</v>
      </c>
      <c r="D3633" t="s">
        <v>666</v>
      </c>
      <c r="E3633" t="s">
        <v>56</v>
      </c>
      <c r="F3633" t="s">
        <v>86</v>
      </c>
      <c r="G3633" s="5">
        <v>150</v>
      </c>
      <c r="H3633" t="s">
        <v>42</v>
      </c>
      <c r="I3633" t="s">
        <v>240</v>
      </c>
      <c r="J3633" t="s">
        <v>45</v>
      </c>
      <c r="K3633" t="s">
        <v>45</v>
      </c>
      <c r="L3633" t="s">
        <v>45</v>
      </c>
      <c r="N3633" s="6">
        <v>1983</v>
      </c>
      <c r="P3633" s="24">
        <v>2025</v>
      </c>
      <c r="R3633" s="7">
        <v>30.402657000000001</v>
      </c>
      <c r="S3633" s="7">
        <v>32.308698</v>
      </c>
      <c r="T3633" t="s">
        <v>46</v>
      </c>
      <c r="U3633" t="s">
        <v>667</v>
      </c>
      <c r="X3633" t="s">
        <v>667</v>
      </c>
      <c r="Y3633" t="s">
        <v>49</v>
      </c>
      <c r="Z3633" t="s">
        <v>50</v>
      </c>
      <c r="AA3633" t="s">
        <v>668</v>
      </c>
      <c r="AD3633" t="s">
        <v>52</v>
      </c>
      <c r="AE3633" t="s">
        <v>131</v>
      </c>
      <c r="AF3633" t="s">
        <v>52</v>
      </c>
      <c r="AG3633" t="s">
        <v>669</v>
      </c>
      <c r="AH3633" s="27">
        <v>1100238</v>
      </c>
      <c r="AI3633" t="s">
        <v>670</v>
      </c>
      <c r="AJ3633" t="s">
        <v>672</v>
      </c>
    </row>
    <row r="3634" spans="1:36" ht="17.25" hidden="1" customHeight="1" x14ac:dyDescent="0.2">
      <c r="A3634" s="4" t="s">
        <v>664</v>
      </c>
      <c r="B3634" t="s">
        <v>633</v>
      </c>
      <c r="C3634" t="s">
        <v>665</v>
      </c>
      <c r="D3634" t="s">
        <v>666</v>
      </c>
      <c r="E3634" t="s">
        <v>58</v>
      </c>
      <c r="F3634" t="s">
        <v>86</v>
      </c>
      <c r="G3634" s="5">
        <v>150</v>
      </c>
      <c r="H3634" t="s">
        <v>42</v>
      </c>
      <c r="I3634" t="s">
        <v>240</v>
      </c>
      <c r="J3634" t="s">
        <v>45</v>
      </c>
      <c r="K3634" t="s">
        <v>45</v>
      </c>
      <c r="L3634" t="s">
        <v>45</v>
      </c>
      <c r="N3634" s="6">
        <v>1984</v>
      </c>
      <c r="P3634" s="24">
        <v>2025</v>
      </c>
      <c r="R3634" s="7">
        <v>30.402657000000001</v>
      </c>
      <c r="S3634" s="7">
        <v>32.308698</v>
      </c>
      <c r="T3634" t="s">
        <v>46</v>
      </c>
      <c r="U3634" t="s">
        <v>667</v>
      </c>
      <c r="X3634" t="s">
        <v>667</v>
      </c>
      <c r="Y3634" t="s">
        <v>49</v>
      </c>
      <c r="Z3634" t="s">
        <v>50</v>
      </c>
      <c r="AA3634" t="s">
        <v>668</v>
      </c>
      <c r="AD3634" t="s">
        <v>52</v>
      </c>
      <c r="AE3634" t="s">
        <v>131</v>
      </c>
      <c r="AF3634" t="s">
        <v>52</v>
      </c>
      <c r="AG3634" t="s">
        <v>669</v>
      </c>
      <c r="AH3634" s="27">
        <v>1100239</v>
      </c>
      <c r="AI3634" t="s">
        <v>670</v>
      </c>
      <c r="AJ3634" t="s">
        <v>673</v>
      </c>
    </row>
    <row r="3635" spans="1:36" ht="17.25" hidden="1" customHeight="1" x14ac:dyDescent="0.2">
      <c r="A3635" s="4" t="s">
        <v>664</v>
      </c>
      <c r="B3635" t="s">
        <v>633</v>
      </c>
      <c r="C3635" t="s">
        <v>665</v>
      </c>
      <c r="D3635" t="s">
        <v>666</v>
      </c>
      <c r="E3635" t="s">
        <v>191</v>
      </c>
      <c r="F3635" t="s">
        <v>86</v>
      </c>
      <c r="G3635" s="5">
        <v>150</v>
      </c>
      <c r="H3635" t="s">
        <v>42</v>
      </c>
      <c r="I3635" t="s">
        <v>240</v>
      </c>
      <c r="J3635" t="s">
        <v>45</v>
      </c>
      <c r="K3635" t="s">
        <v>45</v>
      </c>
      <c r="L3635" t="s">
        <v>45</v>
      </c>
      <c r="N3635" s="6">
        <v>1986</v>
      </c>
      <c r="P3635" s="24">
        <v>2025</v>
      </c>
      <c r="R3635" s="7">
        <v>30.402657000000001</v>
      </c>
      <c r="S3635" s="7">
        <v>32.308698</v>
      </c>
      <c r="T3635" t="s">
        <v>46</v>
      </c>
      <c r="U3635" t="s">
        <v>667</v>
      </c>
      <c r="X3635" t="s">
        <v>667</v>
      </c>
      <c r="Y3635" t="s">
        <v>49</v>
      </c>
      <c r="Z3635" t="s">
        <v>50</v>
      </c>
      <c r="AA3635" t="s">
        <v>668</v>
      </c>
      <c r="AD3635" t="s">
        <v>52</v>
      </c>
      <c r="AE3635" t="s">
        <v>131</v>
      </c>
      <c r="AF3635" t="s">
        <v>52</v>
      </c>
      <c r="AG3635" t="s">
        <v>669</v>
      </c>
      <c r="AH3635" s="8">
        <v>1100240</v>
      </c>
      <c r="AI3635" t="s">
        <v>670</v>
      </c>
      <c r="AJ3635" t="s">
        <v>674</v>
      </c>
    </row>
    <row r="3636" spans="1:36" ht="17.25" hidden="1" customHeight="1" x14ac:dyDescent="0.2">
      <c r="A3636" s="4" t="s">
        <v>675</v>
      </c>
      <c r="B3636" t="s">
        <v>633</v>
      </c>
      <c r="C3636" t="s">
        <v>676</v>
      </c>
      <c r="E3636" t="s">
        <v>565</v>
      </c>
      <c r="F3636" t="s">
        <v>86</v>
      </c>
      <c r="G3636" s="5">
        <v>457</v>
      </c>
      <c r="H3636" t="s">
        <v>677</v>
      </c>
      <c r="I3636" t="s">
        <v>43</v>
      </c>
      <c r="J3636" t="s">
        <v>45</v>
      </c>
      <c r="L3636" t="s">
        <v>45</v>
      </c>
      <c r="N3636" s="27"/>
      <c r="R3636" s="7">
        <v>29.6724876</v>
      </c>
      <c r="S3636" s="7">
        <v>32.336964899999998</v>
      </c>
      <c r="T3636" t="s">
        <v>504</v>
      </c>
      <c r="U3636" t="s">
        <v>678</v>
      </c>
      <c r="X3636" t="s">
        <v>679</v>
      </c>
      <c r="Y3636" t="s">
        <v>49</v>
      </c>
      <c r="Z3636" t="s">
        <v>50</v>
      </c>
      <c r="AC3636" t="s">
        <v>680</v>
      </c>
      <c r="AG3636" t="s">
        <v>681</v>
      </c>
      <c r="AH3636" s="27">
        <v>1275696</v>
      </c>
      <c r="AI3636" t="s">
        <v>682</v>
      </c>
      <c r="AJ3636" t="s">
        <v>683</v>
      </c>
    </row>
    <row r="3637" spans="1:36" ht="17.25" hidden="1" customHeight="1" x14ac:dyDescent="0.2">
      <c r="A3637" s="4" t="s">
        <v>693</v>
      </c>
      <c r="B3637" t="s">
        <v>633</v>
      </c>
      <c r="C3637" t="s">
        <v>694</v>
      </c>
      <c r="D3637" t="s">
        <v>695</v>
      </c>
      <c r="E3637" t="s">
        <v>696</v>
      </c>
      <c r="F3637" t="s">
        <v>86</v>
      </c>
      <c r="G3637" s="5">
        <v>125</v>
      </c>
      <c r="H3637" t="s">
        <v>139</v>
      </c>
      <c r="I3637" t="s">
        <v>65</v>
      </c>
      <c r="J3637" t="s">
        <v>45</v>
      </c>
      <c r="K3637" t="s">
        <v>45</v>
      </c>
      <c r="L3637" t="s">
        <v>45</v>
      </c>
      <c r="N3637" s="27" t="s">
        <v>45</v>
      </c>
      <c r="R3637" s="7">
        <v>31.115613</v>
      </c>
      <c r="S3637" s="7">
        <v>33.683320999999999</v>
      </c>
      <c r="T3637" t="s">
        <v>46</v>
      </c>
      <c r="U3637" t="s">
        <v>697</v>
      </c>
      <c r="X3637" t="s">
        <v>698</v>
      </c>
      <c r="Y3637" t="s">
        <v>49</v>
      </c>
      <c r="Z3637" t="s">
        <v>50</v>
      </c>
      <c r="AA3637" t="s">
        <v>699</v>
      </c>
      <c r="AD3637" t="s">
        <v>52</v>
      </c>
      <c r="AE3637" t="s">
        <v>131</v>
      </c>
      <c r="AF3637" t="s">
        <v>52</v>
      </c>
      <c r="AG3637" t="s">
        <v>700</v>
      </c>
      <c r="AH3637" s="6">
        <v>1314548</v>
      </c>
      <c r="AI3637" t="s">
        <v>701</v>
      </c>
      <c r="AJ3637" t="s">
        <v>702</v>
      </c>
    </row>
    <row r="3638" spans="1:36" ht="17.25" hidden="1" customHeight="1" x14ac:dyDescent="0.2">
      <c r="A3638" s="4" t="s">
        <v>693</v>
      </c>
      <c r="B3638" t="s">
        <v>633</v>
      </c>
      <c r="C3638" t="s">
        <v>694</v>
      </c>
      <c r="D3638" t="s">
        <v>695</v>
      </c>
      <c r="E3638" t="s">
        <v>703</v>
      </c>
      <c r="F3638" t="s">
        <v>86</v>
      </c>
      <c r="G3638" s="5">
        <v>125</v>
      </c>
      <c r="H3638" t="s">
        <v>139</v>
      </c>
      <c r="I3638" t="s">
        <v>65</v>
      </c>
      <c r="J3638" t="s">
        <v>45</v>
      </c>
      <c r="K3638" t="s">
        <v>45</v>
      </c>
      <c r="L3638" t="s">
        <v>45</v>
      </c>
      <c r="N3638" s="8" t="s">
        <v>45</v>
      </c>
      <c r="R3638" s="7">
        <v>31.115613</v>
      </c>
      <c r="S3638" s="7">
        <v>33.683320999999999</v>
      </c>
      <c r="T3638" t="s">
        <v>46</v>
      </c>
      <c r="U3638" t="s">
        <v>697</v>
      </c>
      <c r="X3638" t="s">
        <v>698</v>
      </c>
      <c r="Y3638" t="s">
        <v>49</v>
      </c>
      <c r="Z3638" t="s">
        <v>50</v>
      </c>
      <c r="AA3638" t="s">
        <v>699</v>
      </c>
      <c r="AD3638" t="s">
        <v>52</v>
      </c>
      <c r="AE3638" t="s">
        <v>131</v>
      </c>
      <c r="AF3638" t="s">
        <v>52</v>
      </c>
      <c r="AG3638" t="s">
        <v>700</v>
      </c>
      <c r="AH3638" s="6">
        <v>1314549</v>
      </c>
      <c r="AI3638" t="s">
        <v>701</v>
      </c>
      <c r="AJ3638" t="s">
        <v>704</v>
      </c>
    </row>
    <row r="3639" spans="1:36" ht="17.25" hidden="1" customHeight="1" x14ac:dyDescent="0.2">
      <c r="A3639" s="4" t="s">
        <v>716</v>
      </c>
      <c r="B3639" t="s">
        <v>633</v>
      </c>
      <c r="C3639" t="s">
        <v>717</v>
      </c>
      <c r="D3639" t="s">
        <v>718</v>
      </c>
      <c r="E3639" t="s">
        <v>719</v>
      </c>
      <c r="F3639" t="s">
        <v>64</v>
      </c>
      <c r="G3639" s="5">
        <v>150</v>
      </c>
      <c r="H3639" t="s">
        <v>42</v>
      </c>
      <c r="I3639" t="s">
        <v>240</v>
      </c>
      <c r="J3639" t="s">
        <v>45</v>
      </c>
      <c r="K3639" t="s">
        <v>45</v>
      </c>
      <c r="L3639" t="s">
        <v>45</v>
      </c>
      <c r="N3639" s="6">
        <v>1985</v>
      </c>
      <c r="P3639" s="24">
        <v>2025</v>
      </c>
      <c r="R3639" s="7">
        <v>29.93619</v>
      </c>
      <c r="S3639" s="7">
        <v>32.471919999999997</v>
      </c>
      <c r="T3639" t="s">
        <v>46</v>
      </c>
      <c r="U3639" t="s">
        <v>720</v>
      </c>
      <c r="V3639" t="s">
        <v>687</v>
      </c>
      <c r="X3639" t="s">
        <v>679</v>
      </c>
      <c r="Y3639" t="s">
        <v>49</v>
      </c>
      <c r="Z3639" t="s">
        <v>50</v>
      </c>
      <c r="AA3639" t="s">
        <v>721</v>
      </c>
      <c r="AC3639" t="s">
        <v>722</v>
      </c>
      <c r="AD3639" t="s">
        <v>52</v>
      </c>
      <c r="AE3639" t="s">
        <v>254</v>
      </c>
      <c r="AF3639" t="s">
        <v>52</v>
      </c>
      <c r="AG3639" t="s">
        <v>723</v>
      </c>
      <c r="AH3639" s="6">
        <v>1103235</v>
      </c>
      <c r="AI3639" t="s">
        <v>724</v>
      </c>
      <c r="AJ3639" t="s">
        <v>725</v>
      </c>
    </row>
    <row r="3640" spans="1:36" ht="17.25" hidden="1" customHeight="1" x14ac:dyDescent="0.2">
      <c r="A3640" s="4" t="s">
        <v>716</v>
      </c>
      <c r="B3640" t="s">
        <v>633</v>
      </c>
      <c r="C3640" t="s">
        <v>717</v>
      </c>
      <c r="D3640" t="s">
        <v>718</v>
      </c>
      <c r="E3640" t="s">
        <v>726</v>
      </c>
      <c r="F3640" t="s">
        <v>64</v>
      </c>
      <c r="G3640" s="5">
        <v>150</v>
      </c>
      <c r="H3640" t="s">
        <v>42</v>
      </c>
      <c r="I3640" t="s">
        <v>240</v>
      </c>
      <c r="J3640" t="s">
        <v>45</v>
      </c>
      <c r="K3640" t="s">
        <v>45</v>
      </c>
      <c r="L3640" t="s">
        <v>45</v>
      </c>
      <c r="N3640" s="6">
        <v>1985</v>
      </c>
      <c r="P3640" s="24">
        <v>2025</v>
      </c>
      <c r="R3640" s="7">
        <v>29.93619</v>
      </c>
      <c r="S3640" s="7">
        <v>32.471919999999997</v>
      </c>
      <c r="T3640" t="s">
        <v>46</v>
      </c>
      <c r="U3640" t="s">
        <v>720</v>
      </c>
      <c r="V3640" t="s">
        <v>687</v>
      </c>
      <c r="X3640" t="s">
        <v>679</v>
      </c>
      <c r="Y3640" t="s">
        <v>49</v>
      </c>
      <c r="Z3640" t="s">
        <v>50</v>
      </c>
      <c r="AA3640" t="s">
        <v>721</v>
      </c>
      <c r="AC3640" t="s">
        <v>722</v>
      </c>
      <c r="AD3640" t="s">
        <v>52</v>
      </c>
      <c r="AE3640" t="s">
        <v>254</v>
      </c>
      <c r="AF3640" t="s">
        <v>52</v>
      </c>
      <c r="AG3640" t="s">
        <v>723</v>
      </c>
      <c r="AH3640" s="6">
        <v>1103236</v>
      </c>
      <c r="AI3640" t="s">
        <v>724</v>
      </c>
      <c r="AJ3640" t="s">
        <v>727</v>
      </c>
    </row>
    <row r="3641" spans="1:36" ht="17.25" hidden="1" customHeight="1" x14ac:dyDescent="0.2">
      <c r="A3641" s="4" t="s">
        <v>716</v>
      </c>
      <c r="B3641" t="s">
        <v>633</v>
      </c>
      <c r="C3641" t="s">
        <v>717</v>
      </c>
      <c r="D3641" t="s">
        <v>718</v>
      </c>
      <c r="E3641" t="s">
        <v>728</v>
      </c>
      <c r="F3641" t="s">
        <v>64</v>
      </c>
      <c r="G3641" s="5">
        <v>300</v>
      </c>
      <c r="H3641" t="s">
        <v>42</v>
      </c>
      <c r="I3641" t="s">
        <v>240</v>
      </c>
      <c r="J3641" t="s">
        <v>45</v>
      </c>
      <c r="K3641" t="s">
        <v>45</v>
      </c>
      <c r="L3641" t="s">
        <v>45</v>
      </c>
      <c r="N3641" s="6">
        <v>1987</v>
      </c>
      <c r="P3641" s="24">
        <v>2025</v>
      </c>
      <c r="R3641" s="7">
        <v>29.93619</v>
      </c>
      <c r="S3641" s="7">
        <v>32.471919999999997</v>
      </c>
      <c r="T3641" t="s">
        <v>46</v>
      </c>
      <c r="U3641" t="s">
        <v>720</v>
      </c>
      <c r="V3641" t="s">
        <v>687</v>
      </c>
      <c r="X3641" t="s">
        <v>679</v>
      </c>
      <c r="Y3641" t="s">
        <v>49</v>
      </c>
      <c r="Z3641" t="s">
        <v>50</v>
      </c>
      <c r="AA3641" t="s">
        <v>721</v>
      </c>
      <c r="AC3641" t="s">
        <v>722</v>
      </c>
      <c r="AD3641" t="s">
        <v>52</v>
      </c>
      <c r="AE3641" t="s">
        <v>254</v>
      </c>
      <c r="AF3641" t="s">
        <v>52</v>
      </c>
      <c r="AG3641" t="s">
        <v>723</v>
      </c>
      <c r="AH3641" s="27">
        <v>1103237</v>
      </c>
      <c r="AI3641" t="s">
        <v>724</v>
      </c>
      <c r="AJ3641" t="s">
        <v>729</v>
      </c>
    </row>
    <row r="3642" spans="1:36" ht="17.25" hidden="1" customHeight="1" x14ac:dyDescent="0.2">
      <c r="A3642" s="4" t="s">
        <v>716</v>
      </c>
      <c r="B3642" t="s">
        <v>633</v>
      </c>
      <c r="C3642" t="s">
        <v>717</v>
      </c>
      <c r="D3642" t="s">
        <v>718</v>
      </c>
      <c r="E3642" t="s">
        <v>730</v>
      </c>
      <c r="F3642" t="s">
        <v>64</v>
      </c>
      <c r="G3642" s="5">
        <v>300</v>
      </c>
      <c r="H3642" t="s">
        <v>42</v>
      </c>
      <c r="I3642" t="s">
        <v>240</v>
      </c>
      <c r="J3642" t="s">
        <v>45</v>
      </c>
      <c r="K3642" t="s">
        <v>45</v>
      </c>
      <c r="L3642" t="s">
        <v>45</v>
      </c>
      <c r="N3642" s="6">
        <v>1989</v>
      </c>
      <c r="R3642" s="7">
        <v>29.93619</v>
      </c>
      <c r="S3642" s="7">
        <v>32.471919999999997</v>
      </c>
      <c r="T3642" t="s">
        <v>46</v>
      </c>
      <c r="U3642" t="s">
        <v>720</v>
      </c>
      <c r="V3642" t="s">
        <v>687</v>
      </c>
      <c r="X3642" t="s">
        <v>679</v>
      </c>
      <c r="Y3642" t="s">
        <v>49</v>
      </c>
      <c r="Z3642" t="s">
        <v>50</v>
      </c>
      <c r="AA3642" t="s">
        <v>721</v>
      </c>
      <c r="AC3642" t="s">
        <v>722</v>
      </c>
      <c r="AD3642" t="s">
        <v>52</v>
      </c>
      <c r="AE3642" t="s">
        <v>254</v>
      </c>
      <c r="AF3642" t="s">
        <v>52</v>
      </c>
      <c r="AG3642" t="s">
        <v>723</v>
      </c>
      <c r="AH3642" s="27">
        <v>1103238</v>
      </c>
      <c r="AI3642" t="s">
        <v>724</v>
      </c>
      <c r="AJ3642" t="s">
        <v>731</v>
      </c>
    </row>
    <row r="3643" spans="1:36" ht="17.25" hidden="1" customHeight="1" x14ac:dyDescent="0.2">
      <c r="A3643" s="4" t="s">
        <v>791</v>
      </c>
      <c r="B3643" t="s">
        <v>633</v>
      </c>
      <c r="C3643" t="s">
        <v>792</v>
      </c>
      <c r="D3643" t="s">
        <v>793</v>
      </c>
      <c r="E3643" t="s">
        <v>40</v>
      </c>
      <c r="F3643" t="s">
        <v>64</v>
      </c>
      <c r="G3643" s="5">
        <v>750</v>
      </c>
      <c r="H3643" t="s">
        <v>42</v>
      </c>
      <c r="I3643" t="s">
        <v>43</v>
      </c>
      <c r="J3643" t="s">
        <v>45</v>
      </c>
      <c r="K3643" t="s">
        <v>45</v>
      </c>
      <c r="L3643" t="s">
        <v>45</v>
      </c>
      <c r="N3643" s="24">
        <v>2008</v>
      </c>
      <c r="R3643" s="7">
        <v>30.102699999999999</v>
      </c>
      <c r="S3643" s="7">
        <v>31.2684</v>
      </c>
      <c r="T3643" t="s">
        <v>46</v>
      </c>
      <c r="U3643" t="s">
        <v>794</v>
      </c>
      <c r="V3643" t="s">
        <v>795</v>
      </c>
      <c r="X3643" t="s">
        <v>795</v>
      </c>
      <c r="Y3643" t="s">
        <v>49</v>
      </c>
      <c r="Z3643" t="s">
        <v>50</v>
      </c>
      <c r="AA3643" t="s">
        <v>796</v>
      </c>
      <c r="AF3643" t="s">
        <v>52</v>
      </c>
      <c r="AG3643" t="s">
        <v>797</v>
      </c>
      <c r="AH3643" s="8" t="s">
        <v>798</v>
      </c>
      <c r="AI3643" t="s">
        <v>799</v>
      </c>
      <c r="AJ3643" t="s">
        <v>800</v>
      </c>
    </row>
    <row r="3644" spans="1:36" ht="17.25" hidden="1" customHeight="1" x14ac:dyDescent="0.2">
      <c r="A3644" s="4" t="s">
        <v>791</v>
      </c>
      <c r="B3644" t="s">
        <v>633</v>
      </c>
      <c r="C3644" t="s">
        <v>792</v>
      </c>
      <c r="D3644" t="s">
        <v>793</v>
      </c>
      <c r="E3644" t="s">
        <v>56</v>
      </c>
      <c r="F3644" t="s">
        <v>64</v>
      </c>
      <c r="G3644" s="5">
        <v>750</v>
      </c>
      <c r="H3644" t="s">
        <v>42</v>
      </c>
      <c r="I3644" t="s">
        <v>43</v>
      </c>
      <c r="J3644" t="s">
        <v>45</v>
      </c>
      <c r="K3644" t="s">
        <v>45</v>
      </c>
      <c r="L3644" t="s">
        <v>45</v>
      </c>
      <c r="N3644" s="24">
        <v>2008</v>
      </c>
      <c r="R3644" s="7">
        <v>30.102699999999999</v>
      </c>
      <c r="S3644" s="7">
        <v>31.2684</v>
      </c>
      <c r="T3644" t="s">
        <v>46</v>
      </c>
      <c r="U3644" t="s">
        <v>794</v>
      </c>
      <c r="V3644" t="s">
        <v>795</v>
      </c>
      <c r="X3644" t="s">
        <v>795</v>
      </c>
      <c r="Y3644" t="s">
        <v>49</v>
      </c>
      <c r="Z3644" t="s">
        <v>50</v>
      </c>
      <c r="AA3644" t="s">
        <v>796</v>
      </c>
      <c r="AF3644" t="s">
        <v>52</v>
      </c>
      <c r="AG3644" t="s">
        <v>797</v>
      </c>
      <c r="AH3644" s="8" t="s">
        <v>801</v>
      </c>
      <c r="AI3644" t="s">
        <v>799</v>
      </c>
      <c r="AJ3644" t="s">
        <v>802</v>
      </c>
    </row>
    <row r="3645" spans="1:36" ht="17.25" hidden="1" customHeight="1" x14ac:dyDescent="0.2">
      <c r="A3645" s="4" t="s">
        <v>803</v>
      </c>
      <c r="B3645" t="s">
        <v>633</v>
      </c>
      <c r="C3645" t="s">
        <v>804</v>
      </c>
      <c r="D3645" t="s">
        <v>805</v>
      </c>
      <c r="E3645" t="s">
        <v>63</v>
      </c>
      <c r="F3645" t="s">
        <v>64</v>
      </c>
      <c r="G3645" s="5">
        <v>110</v>
      </c>
      <c r="H3645" t="s">
        <v>806</v>
      </c>
      <c r="I3645" t="s">
        <v>65</v>
      </c>
      <c r="J3645" t="s">
        <v>45</v>
      </c>
      <c r="K3645" t="s">
        <v>45</v>
      </c>
      <c r="L3645" t="s">
        <v>45</v>
      </c>
      <c r="N3645" s="24">
        <v>1989</v>
      </c>
      <c r="O3645" s="24">
        <v>2021</v>
      </c>
      <c r="R3645" s="7">
        <v>29.868338999999999</v>
      </c>
      <c r="S3645" s="7">
        <v>31.291039999999999</v>
      </c>
      <c r="T3645" t="s">
        <v>46</v>
      </c>
      <c r="U3645" t="s">
        <v>807</v>
      </c>
      <c r="V3645" t="s">
        <v>808</v>
      </c>
      <c r="X3645" t="s">
        <v>795</v>
      </c>
      <c r="Y3645" t="s">
        <v>49</v>
      </c>
      <c r="Z3645" t="s">
        <v>50</v>
      </c>
      <c r="AA3645" t="s">
        <v>809</v>
      </c>
      <c r="AC3645" t="s">
        <v>810</v>
      </c>
      <c r="AF3645" t="s">
        <v>52</v>
      </c>
      <c r="AG3645" t="s">
        <v>811</v>
      </c>
      <c r="AH3645" s="8">
        <v>1107973</v>
      </c>
      <c r="AI3645" t="s">
        <v>812</v>
      </c>
      <c r="AJ3645" t="s">
        <v>813</v>
      </c>
    </row>
    <row r="3646" spans="1:36" ht="17.25" hidden="1" customHeight="1" x14ac:dyDescent="0.2">
      <c r="A3646" s="4" t="s">
        <v>803</v>
      </c>
      <c r="B3646" t="s">
        <v>633</v>
      </c>
      <c r="C3646" t="s">
        <v>804</v>
      </c>
      <c r="D3646" t="s">
        <v>805</v>
      </c>
      <c r="E3646" t="s">
        <v>73</v>
      </c>
      <c r="F3646" t="s">
        <v>64</v>
      </c>
      <c r="G3646" s="5">
        <v>110</v>
      </c>
      <c r="H3646" t="s">
        <v>806</v>
      </c>
      <c r="I3646" t="s">
        <v>65</v>
      </c>
      <c r="J3646" t="s">
        <v>45</v>
      </c>
      <c r="K3646" t="s">
        <v>45</v>
      </c>
      <c r="L3646" t="s">
        <v>45</v>
      </c>
      <c r="N3646" s="6">
        <v>1989</v>
      </c>
      <c r="O3646" s="24">
        <v>2021</v>
      </c>
      <c r="R3646" s="7">
        <v>29.868338999999999</v>
      </c>
      <c r="S3646" s="7">
        <v>31.291039999999999</v>
      </c>
      <c r="T3646" t="s">
        <v>46</v>
      </c>
      <c r="U3646" t="s">
        <v>807</v>
      </c>
      <c r="V3646" t="s">
        <v>808</v>
      </c>
      <c r="X3646" t="s">
        <v>795</v>
      </c>
      <c r="Y3646" t="s">
        <v>49</v>
      </c>
      <c r="Z3646" t="s">
        <v>50</v>
      </c>
      <c r="AA3646" t="s">
        <v>809</v>
      </c>
      <c r="AC3646" t="s">
        <v>810</v>
      </c>
      <c r="AF3646" t="s">
        <v>52</v>
      </c>
      <c r="AG3646" t="s">
        <v>811</v>
      </c>
      <c r="AH3646" s="27">
        <v>1107974</v>
      </c>
      <c r="AI3646" t="s">
        <v>812</v>
      </c>
      <c r="AJ3646" t="s">
        <v>814</v>
      </c>
    </row>
    <row r="3647" spans="1:36" ht="17.25" hidden="1" customHeight="1" x14ac:dyDescent="0.2">
      <c r="A3647" s="4" t="s">
        <v>803</v>
      </c>
      <c r="B3647" t="s">
        <v>633</v>
      </c>
      <c r="C3647" t="s">
        <v>804</v>
      </c>
      <c r="D3647" t="s">
        <v>805</v>
      </c>
      <c r="E3647" t="s">
        <v>211</v>
      </c>
      <c r="F3647" t="s">
        <v>64</v>
      </c>
      <c r="G3647" s="5">
        <v>110</v>
      </c>
      <c r="H3647" t="s">
        <v>806</v>
      </c>
      <c r="I3647" t="s">
        <v>65</v>
      </c>
      <c r="J3647" t="s">
        <v>45</v>
      </c>
      <c r="K3647" t="s">
        <v>45</v>
      </c>
      <c r="L3647" t="s">
        <v>45</v>
      </c>
      <c r="N3647" s="6">
        <v>1989</v>
      </c>
      <c r="O3647" s="24">
        <v>2021</v>
      </c>
      <c r="R3647" s="7">
        <v>29.868338999999999</v>
      </c>
      <c r="S3647" s="7">
        <v>31.291039999999999</v>
      </c>
      <c r="T3647" t="s">
        <v>46</v>
      </c>
      <c r="U3647" t="s">
        <v>807</v>
      </c>
      <c r="V3647" t="s">
        <v>808</v>
      </c>
      <c r="X3647" t="s">
        <v>795</v>
      </c>
      <c r="Y3647" t="s">
        <v>49</v>
      </c>
      <c r="Z3647" t="s">
        <v>50</v>
      </c>
      <c r="AA3647" t="s">
        <v>809</v>
      </c>
      <c r="AC3647" t="s">
        <v>810</v>
      </c>
      <c r="AF3647" t="s">
        <v>52</v>
      </c>
      <c r="AG3647" t="s">
        <v>811</v>
      </c>
      <c r="AH3647" s="27">
        <v>1107975</v>
      </c>
      <c r="AI3647" t="s">
        <v>812</v>
      </c>
      <c r="AJ3647" t="s">
        <v>815</v>
      </c>
    </row>
    <row r="3648" spans="1:36" ht="17.25" hidden="1" customHeight="1" x14ac:dyDescent="0.2">
      <c r="A3648" s="4" t="s">
        <v>803</v>
      </c>
      <c r="B3648" t="s">
        <v>633</v>
      </c>
      <c r="C3648" t="s">
        <v>804</v>
      </c>
      <c r="D3648" t="s">
        <v>805</v>
      </c>
      <c r="E3648" t="s">
        <v>75</v>
      </c>
      <c r="F3648" t="s">
        <v>64</v>
      </c>
      <c r="G3648" s="5">
        <v>165</v>
      </c>
      <c r="H3648" t="s">
        <v>42</v>
      </c>
      <c r="I3648" t="s">
        <v>43</v>
      </c>
      <c r="J3648" t="s">
        <v>45</v>
      </c>
      <c r="K3648" t="s">
        <v>45</v>
      </c>
      <c r="L3648" t="s">
        <v>45</v>
      </c>
      <c r="N3648" s="6">
        <v>1994</v>
      </c>
      <c r="O3648" s="24">
        <v>2022</v>
      </c>
      <c r="R3648" s="7">
        <v>29.868338999999999</v>
      </c>
      <c r="S3648" s="7">
        <v>31.291039999999999</v>
      </c>
      <c r="T3648" t="s">
        <v>46</v>
      </c>
      <c r="U3648" t="s">
        <v>807</v>
      </c>
      <c r="V3648" t="s">
        <v>808</v>
      </c>
      <c r="X3648" t="s">
        <v>795</v>
      </c>
      <c r="Y3648" t="s">
        <v>49</v>
      </c>
      <c r="Z3648" t="s">
        <v>50</v>
      </c>
      <c r="AA3648" t="s">
        <v>816</v>
      </c>
      <c r="AC3648" t="s">
        <v>810</v>
      </c>
      <c r="AF3648" t="s">
        <v>52</v>
      </c>
      <c r="AG3648" t="s">
        <v>811</v>
      </c>
      <c r="AH3648" s="27" t="s">
        <v>817</v>
      </c>
      <c r="AI3648" t="s">
        <v>812</v>
      </c>
      <c r="AJ3648" t="s">
        <v>818</v>
      </c>
    </row>
    <row r="3649" spans="1:36" ht="17.25" hidden="1" customHeight="1" x14ac:dyDescent="0.2">
      <c r="A3649" s="4" t="s">
        <v>819</v>
      </c>
      <c r="B3649" t="s">
        <v>633</v>
      </c>
      <c r="C3649" t="s">
        <v>820</v>
      </c>
      <c r="D3649" t="s">
        <v>821</v>
      </c>
      <c r="E3649" t="s">
        <v>40</v>
      </c>
      <c r="F3649" t="s">
        <v>64</v>
      </c>
      <c r="G3649" s="5">
        <v>330</v>
      </c>
      <c r="H3649" t="s">
        <v>42</v>
      </c>
      <c r="I3649" t="s">
        <v>240</v>
      </c>
      <c r="J3649" t="s">
        <v>45</v>
      </c>
      <c r="K3649" t="s">
        <v>45</v>
      </c>
      <c r="L3649" t="s">
        <v>45</v>
      </c>
      <c r="N3649" s="6">
        <v>2011</v>
      </c>
      <c r="R3649" s="7">
        <v>30.138441</v>
      </c>
      <c r="S3649" s="7">
        <v>31.166644000000002</v>
      </c>
      <c r="T3649" t="s">
        <v>46</v>
      </c>
      <c r="U3649" t="s">
        <v>822</v>
      </c>
      <c r="V3649" t="s">
        <v>823</v>
      </c>
      <c r="X3649" t="s">
        <v>637</v>
      </c>
      <c r="Y3649" t="s">
        <v>49</v>
      </c>
      <c r="Z3649" t="s">
        <v>50</v>
      </c>
      <c r="AA3649" t="s">
        <v>824</v>
      </c>
      <c r="AD3649" t="s">
        <v>52</v>
      </c>
      <c r="AE3649" t="s">
        <v>254</v>
      </c>
      <c r="AF3649" t="s">
        <v>52</v>
      </c>
      <c r="AG3649" t="s">
        <v>825</v>
      </c>
      <c r="AH3649" s="27">
        <v>1107983</v>
      </c>
      <c r="AI3649" t="s">
        <v>826</v>
      </c>
      <c r="AJ3649" t="s">
        <v>827</v>
      </c>
    </row>
    <row r="3650" spans="1:36" ht="17.25" hidden="1" customHeight="1" x14ac:dyDescent="0.2">
      <c r="A3650" s="4" t="s">
        <v>819</v>
      </c>
      <c r="B3650" t="s">
        <v>633</v>
      </c>
      <c r="C3650" t="s">
        <v>820</v>
      </c>
      <c r="D3650" t="s">
        <v>821</v>
      </c>
      <c r="E3650" t="s">
        <v>56</v>
      </c>
      <c r="F3650" t="s">
        <v>64</v>
      </c>
      <c r="G3650" s="5">
        <v>330</v>
      </c>
      <c r="H3650" t="s">
        <v>42</v>
      </c>
      <c r="I3650" t="s">
        <v>240</v>
      </c>
      <c r="J3650" t="s">
        <v>45</v>
      </c>
      <c r="K3650" t="s">
        <v>45</v>
      </c>
      <c r="L3650" t="s">
        <v>45</v>
      </c>
      <c r="N3650" s="6">
        <v>2011</v>
      </c>
      <c r="R3650" s="7">
        <v>30.138441</v>
      </c>
      <c r="S3650" s="7">
        <v>31.166644000000002</v>
      </c>
      <c r="T3650" t="s">
        <v>46</v>
      </c>
      <c r="U3650" t="s">
        <v>822</v>
      </c>
      <c r="V3650" t="s">
        <v>823</v>
      </c>
      <c r="X3650" t="s">
        <v>637</v>
      </c>
      <c r="Y3650" t="s">
        <v>49</v>
      </c>
      <c r="Z3650" t="s">
        <v>50</v>
      </c>
      <c r="AA3650" t="s">
        <v>824</v>
      </c>
      <c r="AD3650" t="s">
        <v>52</v>
      </c>
      <c r="AE3650" t="s">
        <v>254</v>
      </c>
      <c r="AF3650" t="s">
        <v>52</v>
      </c>
      <c r="AG3650" t="s">
        <v>825</v>
      </c>
      <c r="AH3650" s="27">
        <v>1107984</v>
      </c>
      <c r="AI3650" t="s">
        <v>826</v>
      </c>
      <c r="AJ3650" t="s">
        <v>828</v>
      </c>
    </row>
    <row r="3651" spans="1:36" ht="17.25" hidden="1" customHeight="1" x14ac:dyDescent="0.2">
      <c r="A3651" s="4" t="s">
        <v>819</v>
      </c>
      <c r="B3651" t="s">
        <v>633</v>
      </c>
      <c r="C3651" t="s">
        <v>820</v>
      </c>
      <c r="D3651" t="s">
        <v>829</v>
      </c>
      <c r="E3651" t="s">
        <v>58</v>
      </c>
      <c r="F3651" t="s">
        <v>64</v>
      </c>
      <c r="G3651" s="5">
        <v>350</v>
      </c>
      <c r="H3651" t="s">
        <v>42</v>
      </c>
      <c r="I3651" t="s">
        <v>240</v>
      </c>
      <c r="J3651" t="s">
        <v>45</v>
      </c>
      <c r="K3651" t="s">
        <v>45</v>
      </c>
      <c r="L3651" t="s">
        <v>45</v>
      </c>
      <c r="N3651" s="6">
        <v>2011</v>
      </c>
      <c r="R3651" s="7">
        <v>30.138441</v>
      </c>
      <c r="S3651" s="7">
        <v>31.166644000000002</v>
      </c>
      <c r="T3651" t="s">
        <v>46</v>
      </c>
      <c r="U3651" t="s">
        <v>822</v>
      </c>
      <c r="V3651" t="s">
        <v>823</v>
      </c>
      <c r="X3651" t="s">
        <v>637</v>
      </c>
      <c r="Y3651" t="s">
        <v>49</v>
      </c>
      <c r="Z3651" t="s">
        <v>50</v>
      </c>
      <c r="AA3651" t="s">
        <v>824</v>
      </c>
      <c r="AD3651" t="s">
        <v>52</v>
      </c>
      <c r="AE3651" t="s">
        <v>254</v>
      </c>
      <c r="AF3651" t="s">
        <v>52</v>
      </c>
      <c r="AG3651" t="s">
        <v>825</v>
      </c>
      <c r="AH3651" s="27">
        <v>1167007</v>
      </c>
      <c r="AI3651" t="s">
        <v>826</v>
      </c>
      <c r="AJ3651" t="s">
        <v>830</v>
      </c>
    </row>
    <row r="3652" spans="1:36" ht="17.25" hidden="1" customHeight="1" x14ac:dyDescent="0.2">
      <c r="A3652" s="4" t="s">
        <v>819</v>
      </c>
      <c r="B3652" t="s">
        <v>633</v>
      </c>
      <c r="C3652" t="s">
        <v>820</v>
      </c>
      <c r="D3652" t="s">
        <v>821</v>
      </c>
      <c r="E3652" t="s">
        <v>191</v>
      </c>
      <c r="F3652" t="s">
        <v>64</v>
      </c>
      <c r="G3652" s="5">
        <v>350</v>
      </c>
      <c r="H3652" t="s">
        <v>42</v>
      </c>
      <c r="I3652" t="s">
        <v>240</v>
      </c>
      <c r="J3652" t="s">
        <v>45</v>
      </c>
      <c r="K3652" t="s">
        <v>45</v>
      </c>
      <c r="L3652" t="s">
        <v>45</v>
      </c>
      <c r="N3652" s="6">
        <v>2011</v>
      </c>
      <c r="R3652" s="7">
        <v>30.138441</v>
      </c>
      <c r="S3652" s="7">
        <v>31.166644000000002</v>
      </c>
      <c r="T3652" t="s">
        <v>46</v>
      </c>
      <c r="U3652" t="s">
        <v>822</v>
      </c>
      <c r="V3652" t="s">
        <v>823</v>
      </c>
      <c r="X3652" t="s">
        <v>637</v>
      </c>
      <c r="Y3652" t="s">
        <v>49</v>
      </c>
      <c r="Z3652" t="s">
        <v>50</v>
      </c>
      <c r="AA3652" t="s">
        <v>824</v>
      </c>
      <c r="AD3652" t="s">
        <v>52</v>
      </c>
      <c r="AE3652" t="s">
        <v>254</v>
      </c>
      <c r="AF3652" t="s">
        <v>52</v>
      </c>
      <c r="AG3652" t="s">
        <v>825</v>
      </c>
      <c r="AH3652" s="8">
        <v>1167008</v>
      </c>
      <c r="AI3652" t="s">
        <v>826</v>
      </c>
      <c r="AJ3652" t="s">
        <v>831</v>
      </c>
    </row>
    <row r="3653" spans="1:36" ht="17.25" hidden="1" customHeight="1" x14ac:dyDescent="0.2">
      <c r="A3653" s="4" t="s">
        <v>833</v>
      </c>
      <c r="B3653" t="s">
        <v>633</v>
      </c>
      <c r="C3653" t="s">
        <v>834</v>
      </c>
      <c r="E3653" t="s">
        <v>40</v>
      </c>
      <c r="F3653" t="s">
        <v>86</v>
      </c>
      <c r="G3653" s="5">
        <v>900</v>
      </c>
      <c r="H3653" t="s">
        <v>611</v>
      </c>
      <c r="I3653" t="s">
        <v>43</v>
      </c>
      <c r="J3653" t="s">
        <v>45</v>
      </c>
      <c r="K3653" t="s">
        <v>45</v>
      </c>
      <c r="L3653" t="s">
        <v>45</v>
      </c>
      <c r="N3653" s="27"/>
      <c r="R3653" s="7">
        <v>31.085540999999999</v>
      </c>
      <c r="S3653" s="7">
        <v>30.428715</v>
      </c>
      <c r="T3653" t="s">
        <v>46</v>
      </c>
      <c r="U3653" t="s">
        <v>835</v>
      </c>
      <c r="X3653" t="s">
        <v>836</v>
      </c>
      <c r="Y3653" t="s">
        <v>49</v>
      </c>
      <c r="Z3653" t="s">
        <v>50</v>
      </c>
      <c r="AC3653" t="s">
        <v>837</v>
      </c>
      <c r="AG3653" t="s">
        <v>838</v>
      </c>
      <c r="AH3653" s="8" t="s">
        <v>839</v>
      </c>
      <c r="AI3653" t="s">
        <v>840</v>
      </c>
      <c r="AJ3653" t="s">
        <v>841</v>
      </c>
    </row>
    <row r="3654" spans="1:36" ht="17.25" hidden="1" customHeight="1" x14ac:dyDescent="0.2">
      <c r="A3654" s="4" t="s">
        <v>833</v>
      </c>
      <c r="B3654" t="s">
        <v>633</v>
      </c>
      <c r="C3654" t="s">
        <v>834</v>
      </c>
      <c r="E3654" t="s">
        <v>56</v>
      </c>
      <c r="F3654" t="s">
        <v>86</v>
      </c>
      <c r="G3654" s="5">
        <v>900</v>
      </c>
      <c r="H3654" t="s">
        <v>611</v>
      </c>
      <c r="I3654" t="s">
        <v>43</v>
      </c>
      <c r="J3654" t="s">
        <v>45</v>
      </c>
      <c r="K3654" t="s">
        <v>45</v>
      </c>
      <c r="L3654" t="s">
        <v>45</v>
      </c>
      <c r="N3654" s="27"/>
      <c r="R3654" s="7">
        <v>31.085540999999999</v>
      </c>
      <c r="S3654" s="7">
        <v>30.428715</v>
      </c>
      <c r="T3654" t="s">
        <v>46</v>
      </c>
      <c r="U3654" t="s">
        <v>835</v>
      </c>
      <c r="X3654" t="s">
        <v>836</v>
      </c>
      <c r="Y3654" t="s">
        <v>49</v>
      </c>
      <c r="Z3654" t="s">
        <v>50</v>
      </c>
      <c r="AC3654" t="s">
        <v>837</v>
      </c>
      <c r="AG3654" t="s">
        <v>838</v>
      </c>
      <c r="AH3654" s="8" t="s">
        <v>842</v>
      </c>
      <c r="AI3654" t="s">
        <v>840</v>
      </c>
      <c r="AJ3654" t="s">
        <v>843</v>
      </c>
    </row>
    <row r="3655" spans="1:36" ht="17.25" hidden="1" customHeight="1" x14ac:dyDescent="0.2">
      <c r="A3655" s="4" t="s">
        <v>844</v>
      </c>
      <c r="B3655" t="s">
        <v>633</v>
      </c>
      <c r="C3655" t="s">
        <v>845</v>
      </c>
      <c r="D3655" t="s">
        <v>846</v>
      </c>
      <c r="E3655" t="s">
        <v>565</v>
      </c>
      <c r="F3655" t="s">
        <v>64</v>
      </c>
      <c r="G3655" s="5">
        <v>158</v>
      </c>
      <c r="H3655" t="s">
        <v>42</v>
      </c>
      <c r="I3655" t="s">
        <v>43</v>
      </c>
      <c r="J3655" t="s">
        <v>45</v>
      </c>
      <c r="K3655" t="s">
        <v>45</v>
      </c>
      <c r="L3655" t="s">
        <v>45</v>
      </c>
      <c r="N3655" s="6">
        <v>1995</v>
      </c>
      <c r="R3655" s="7">
        <v>31.085871000000001</v>
      </c>
      <c r="S3655" s="7">
        <v>30.430427000000002</v>
      </c>
      <c r="T3655" t="s">
        <v>46</v>
      </c>
      <c r="U3655" t="s">
        <v>847</v>
      </c>
      <c r="W3655" t="s">
        <v>848</v>
      </c>
      <c r="X3655" t="s">
        <v>849</v>
      </c>
      <c r="Y3655" t="s">
        <v>49</v>
      </c>
      <c r="Z3655" t="s">
        <v>50</v>
      </c>
      <c r="AA3655" t="s">
        <v>850</v>
      </c>
      <c r="AC3655" t="s">
        <v>837</v>
      </c>
      <c r="AD3655" t="s">
        <v>52</v>
      </c>
      <c r="AE3655" t="s">
        <v>131</v>
      </c>
      <c r="AF3655" t="s">
        <v>52</v>
      </c>
      <c r="AG3655" t="s">
        <v>851</v>
      </c>
      <c r="AH3655" s="8" t="s">
        <v>852</v>
      </c>
      <c r="AI3655" t="s">
        <v>853</v>
      </c>
      <c r="AJ3655" t="s">
        <v>854</v>
      </c>
    </row>
    <row r="3656" spans="1:36" ht="17.25" hidden="1" customHeight="1" x14ac:dyDescent="0.2">
      <c r="A3656" s="4" t="s">
        <v>844</v>
      </c>
      <c r="B3656" t="s">
        <v>633</v>
      </c>
      <c r="C3656" t="s">
        <v>845</v>
      </c>
      <c r="D3656" t="s">
        <v>855</v>
      </c>
      <c r="E3656" t="s">
        <v>856</v>
      </c>
      <c r="F3656" t="s">
        <v>64</v>
      </c>
      <c r="G3656" s="5">
        <v>300</v>
      </c>
      <c r="H3656" t="s">
        <v>857</v>
      </c>
      <c r="I3656" t="s">
        <v>240</v>
      </c>
      <c r="J3656" t="s">
        <v>45</v>
      </c>
      <c r="K3656" t="s">
        <v>45</v>
      </c>
      <c r="L3656" t="s">
        <v>45</v>
      </c>
      <c r="N3656" s="24">
        <v>1991</v>
      </c>
      <c r="R3656" s="7">
        <v>31.085871000000001</v>
      </c>
      <c r="S3656" s="7">
        <v>30.430427000000002</v>
      </c>
      <c r="T3656" t="s">
        <v>46</v>
      </c>
      <c r="U3656" t="s">
        <v>847</v>
      </c>
      <c r="W3656" t="s">
        <v>848</v>
      </c>
      <c r="X3656" t="s">
        <v>849</v>
      </c>
      <c r="Y3656" t="s">
        <v>49</v>
      </c>
      <c r="Z3656" t="s">
        <v>50</v>
      </c>
      <c r="AA3656" t="s">
        <v>850</v>
      </c>
      <c r="AC3656" t="s">
        <v>837</v>
      </c>
      <c r="AD3656" t="s">
        <v>52</v>
      </c>
      <c r="AE3656" t="s">
        <v>131</v>
      </c>
      <c r="AF3656" t="s">
        <v>52</v>
      </c>
      <c r="AG3656" t="s">
        <v>851</v>
      </c>
      <c r="AH3656" s="8">
        <v>1111425</v>
      </c>
      <c r="AI3656" t="s">
        <v>853</v>
      </c>
      <c r="AJ3656" t="s">
        <v>858</v>
      </c>
    </row>
    <row r="3657" spans="1:36" ht="17.25" hidden="1" customHeight="1" x14ac:dyDescent="0.2">
      <c r="A3657" s="4" t="s">
        <v>859</v>
      </c>
      <c r="B3657" t="s">
        <v>633</v>
      </c>
      <c r="C3657" t="s">
        <v>860</v>
      </c>
      <c r="D3657" t="s">
        <v>861</v>
      </c>
      <c r="E3657" t="s">
        <v>565</v>
      </c>
      <c r="F3657" t="s">
        <v>64</v>
      </c>
      <c r="G3657" s="5">
        <v>400</v>
      </c>
      <c r="H3657" t="s">
        <v>42</v>
      </c>
      <c r="I3657" t="s">
        <v>43</v>
      </c>
      <c r="J3657" t="s">
        <v>45</v>
      </c>
      <c r="K3657" t="s">
        <v>45</v>
      </c>
      <c r="L3657" t="s">
        <v>45</v>
      </c>
      <c r="N3657" s="6">
        <v>1993</v>
      </c>
      <c r="R3657" s="7">
        <v>31.381149000000001</v>
      </c>
      <c r="S3657" s="7">
        <v>31.723731999999998</v>
      </c>
      <c r="T3657" t="s">
        <v>46</v>
      </c>
      <c r="U3657" t="s">
        <v>862</v>
      </c>
      <c r="W3657" t="s">
        <v>863</v>
      </c>
      <c r="X3657" t="s">
        <v>864</v>
      </c>
      <c r="Y3657" t="s">
        <v>49</v>
      </c>
      <c r="Z3657" t="s">
        <v>50</v>
      </c>
      <c r="AA3657" t="s">
        <v>865</v>
      </c>
      <c r="AC3657" t="s">
        <v>864</v>
      </c>
      <c r="AD3657" t="s">
        <v>52</v>
      </c>
      <c r="AE3657" t="s">
        <v>131</v>
      </c>
      <c r="AF3657" t="s">
        <v>52</v>
      </c>
      <c r="AG3657" t="s">
        <v>866</v>
      </c>
      <c r="AH3657" s="8" t="s">
        <v>867</v>
      </c>
      <c r="AI3657" t="s">
        <v>868</v>
      </c>
      <c r="AJ3657" t="s">
        <v>869</v>
      </c>
    </row>
    <row r="3658" spans="1:36" ht="17.25" hidden="1" customHeight="1" x14ac:dyDescent="0.2">
      <c r="A3658" s="4" t="s">
        <v>859</v>
      </c>
      <c r="B3658" t="s">
        <v>633</v>
      </c>
      <c r="C3658" t="s">
        <v>860</v>
      </c>
      <c r="D3658" t="s">
        <v>861</v>
      </c>
      <c r="E3658" t="s">
        <v>870</v>
      </c>
      <c r="F3658" t="s">
        <v>64</v>
      </c>
      <c r="G3658" s="5">
        <v>400</v>
      </c>
      <c r="H3658" t="s">
        <v>42</v>
      </c>
      <c r="I3658" t="s">
        <v>43</v>
      </c>
      <c r="J3658" t="s">
        <v>45</v>
      </c>
      <c r="K3658" t="s">
        <v>45</v>
      </c>
      <c r="L3658" t="s">
        <v>45</v>
      </c>
      <c r="N3658" s="6">
        <v>1993</v>
      </c>
      <c r="P3658" s="25"/>
      <c r="R3658" s="7">
        <v>31.381149000000001</v>
      </c>
      <c r="S3658" s="7">
        <v>31.723731999999998</v>
      </c>
      <c r="T3658" t="s">
        <v>46</v>
      </c>
      <c r="U3658" t="s">
        <v>862</v>
      </c>
      <c r="W3658" t="s">
        <v>863</v>
      </c>
      <c r="X3658" t="s">
        <v>864</v>
      </c>
      <c r="Y3658" t="s">
        <v>49</v>
      </c>
      <c r="Z3658" t="s">
        <v>50</v>
      </c>
      <c r="AA3658" t="s">
        <v>865</v>
      </c>
      <c r="AC3658" t="s">
        <v>864</v>
      </c>
      <c r="AD3658" t="s">
        <v>52</v>
      </c>
      <c r="AE3658" t="s">
        <v>131</v>
      </c>
      <c r="AF3658" t="s">
        <v>52</v>
      </c>
      <c r="AG3658" t="s">
        <v>866</v>
      </c>
      <c r="AH3658" s="27" t="s">
        <v>871</v>
      </c>
      <c r="AI3658" t="s">
        <v>868</v>
      </c>
      <c r="AJ3658" t="s">
        <v>872</v>
      </c>
    </row>
    <row r="3659" spans="1:36" ht="17.25" hidden="1" customHeight="1" x14ac:dyDescent="0.2">
      <c r="A3659" s="4" t="s">
        <v>859</v>
      </c>
      <c r="B3659" t="s">
        <v>633</v>
      </c>
      <c r="C3659" t="s">
        <v>860</v>
      </c>
      <c r="D3659" t="s">
        <v>861</v>
      </c>
      <c r="E3659" t="s">
        <v>873</v>
      </c>
      <c r="F3659" t="s">
        <v>64</v>
      </c>
      <c r="G3659" s="5">
        <v>400</v>
      </c>
      <c r="H3659" t="s">
        <v>42</v>
      </c>
      <c r="I3659" t="s">
        <v>43</v>
      </c>
      <c r="J3659" t="s">
        <v>45</v>
      </c>
      <c r="K3659" t="s">
        <v>45</v>
      </c>
      <c r="L3659" t="s">
        <v>45</v>
      </c>
      <c r="N3659" s="6">
        <v>1993</v>
      </c>
      <c r="P3659" s="25"/>
      <c r="R3659" s="7">
        <v>31.381149000000001</v>
      </c>
      <c r="S3659" s="7">
        <v>31.723731999999998</v>
      </c>
      <c r="T3659" t="s">
        <v>46</v>
      </c>
      <c r="U3659" t="s">
        <v>862</v>
      </c>
      <c r="W3659" t="s">
        <v>863</v>
      </c>
      <c r="X3659" t="s">
        <v>864</v>
      </c>
      <c r="Y3659" t="s">
        <v>49</v>
      </c>
      <c r="Z3659" t="s">
        <v>50</v>
      </c>
      <c r="AA3659" t="s">
        <v>865</v>
      </c>
      <c r="AC3659" t="s">
        <v>864</v>
      </c>
      <c r="AD3659" t="s">
        <v>52</v>
      </c>
      <c r="AE3659" t="s">
        <v>131</v>
      </c>
      <c r="AF3659" t="s">
        <v>52</v>
      </c>
      <c r="AG3659" t="s">
        <v>866</v>
      </c>
      <c r="AH3659" s="27" t="s">
        <v>874</v>
      </c>
      <c r="AI3659" t="s">
        <v>868</v>
      </c>
      <c r="AJ3659" t="s">
        <v>875</v>
      </c>
    </row>
    <row r="3660" spans="1:36" ht="17.25" hidden="1" customHeight="1" x14ac:dyDescent="0.2">
      <c r="A3660" s="4" t="s">
        <v>876</v>
      </c>
      <c r="B3660" t="s">
        <v>633</v>
      </c>
      <c r="C3660" t="s">
        <v>877</v>
      </c>
      <c r="E3660" t="s">
        <v>40</v>
      </c>
      <c r="F3660" t="s">
        <v>86</v>
      </c>
      <c r="G3660" s="5">
        <v>105</v>
      </c>
      <c r="H3660" t="s">
        <v>42</v>
      </c>
      <c r="I3660" t="s">
        <v>43</v>
      </c>
      <c r="J3660" t="s">
        <v>44</v>
      </c>
      <c r="K3660" t="s">
        <v>45</v>
      </c>
      <c r="L3660" t="s">
        <v>45</v>
      </c>
      <c r="N3660" s="6">
        <v>2000</v>
      </c>
      <c r="P3660" s="25"/>
      <c r="R3660" s="7">
        <v>31.007719999999999</v>
      </c>
      <c r="S3660" s="7">
        <v>29.844999999999999</v>
      </c>
      <c r="T3660" t="s">
        <v>504</v>
      </c>
      <c r="U3660" t="s">
        <v>878</v>
      </c>
      <c r="V3660" t="s">
        <v>879</v>
      </c>
      <c r="X3660" t="s">
        <v>654</v>
      </c>
      <c r="Y3660" t="s">
        <v>49</v>
      </c>
      <c r="Z3660" t="s">
        <v>50</v>
      </c>
      <c r="AD3660" t="s">
        <v>880</v>
      </c>
      <c r="AE3660" t="s">
        <v>881</v>
      </c>
      <c r="AF3660" t="s">
        <v>880</v>
      </c>
      <c r="AG3660" t="s">
        <v>882</v>
      </c>
      <c r="AH3660" s="27" t="s">
        <v>883</v>
      </c>
      <c r="AI3660" t="s">
        <v>884</v>
      </c>
      <c r="AJ3660" t="s">
        <v>885</v>
      </c>
    </row>
    <row r="3661" spans="1:36" ht="17.25" hidden="1" customHeight="1" x14ac:dyDescent="0.2">
      <c r="A3661" s="4" t="s">
        <v>886</v>
      </c>
      <c r="B3661" t="s">
        <v>633</v>
      </c>
      <c r="C3661" t="s">
        <v>887</v>
      </c>
      <c r="D3661" t="s">
        <v>888</v>
      </c>
      <c r="E3661" t="s">
        <v>40</v>
      </c>
      <c r="F3661" t="s">
        <v>64</v>
      </c>
      <c r="G3661" s="5">
        <v>750</v>
      </c>
      <c r="H3661" t="s">
        <v>42</v>
      </c>
      <c r="I3661" t="s">
        <v>43</v>
      </c>
      <c r="J3661" t="s">
        <v>45</v>
      </c>
      <c r="K3661" t="s">
        <v>45</v>
      </c>
      <c r="L3661" t="s">
        <v>45</v>
      </c>
      <c r="N3661" s="24">
        <v>2010</v>
      </c>
      <c r="R3661" s="7">
        <v>31.185099999999998</v>
      </c>
      <c r="S3661" s="7">
        <v>30.5291</v>
      </c>
      <c r="T3661" t="s">
        <v>46</v>
      </c>
      <c r="U3661" t="s">
        <v>889</v>
      </c>
      <c r="V3661" t="s">
        <v>890</v>
      </c>
      <c r="X3661" t="s">
        <v>849</v>
      </c>
      <c r="Y3661" t="s">
        <v>49</v>
      </c>
      <c r="Z3661" t="s">
        <v>50</v>
      </c>
      <c r="AA3661" t="s">
        <v>891</v>
      </c>
      <c r="AD3661" t="s">
        <v>52</v>
      </c>
      <c r="AE3661" t="s">
        <v>131</v>
      </c>
      <c r="AF3661" t="s">
        <v>52</v>
      </c>
      <c r="AG3661" t="s">
        <v>892</v>
      </c>
      <c r="AH3661" s="8" t="s">
        <v>893</v>
      </c>
      <c r="AI3661" t="s">
        <v>894</v>
      </c>
      <c r="AJ3661" t="s">
        <v>895</v>
      </c>
    </row>
    <row r="3662" spans="1:36" ht="17.25" hidden="1" customHeight="1" x14ac:dyDescent="0.2">
      <c r="A3662" s="4" t="s">
        <v>912</v>
      </c>
      <c r="B3662" t="s">
        <v>633</v>
      </c>
      <c r="C3662" t="s">
        <v>913</v>
      </c>
      <c r="D3662" t="s">
        <v>914</v>
      </c>
      <c r="E3662" t="s">
        <v>40</v>
      </c>
      <c r="F3662" t="s">
        <v>64</v>
      </c>
      <c r="G3662" s="5">
        <v>350</v>
      </c>
      <c r="H3662" t="s">
        <v>42</v>
      </c>
      <c r="I3662" t="s">
        <v>240</v>
      </c>
      <c r="J3662" t="s">
        <v>45</v>
      </c>
      <c r="K3662" t="s">
        <v>45</v>
      </c>
      <c r="L3662" t="s">
        <v>45</v>
      </c>
      <c r="N3662" s="6">
        <v>2010</v>
      </c>
      <c r="R3662" s="7">
        <v>29.775487999999999</v>
      </c>
      <c r="S3662" s="7">
        <v>31.298196999999998</v>
      </c>
      <c r="T3662" t="s">
        <v>46</v>
      </c>
      <c r="U3662" t="s">
        <v>915</v>
      </c>
      <c r="V3662" t="s">
        <v>915</v>
      </c>
      <c r="X3662" t="s">
        <v>795</v>
      </c>
      <c r="Y3662" t="s">
        <v>49</v>
      </c>
      <c r="Z3662" t="s">
        <v>50</v>
      </c>
      <c r="AA3662" t="s">
        <v>916</v>
      </c>
      <c r="AC3662" t="s">
        <v>917</v>
      </c>
      <c r="AD3662" t="s">
        <v>52</v>
      </c>
      <c r="AE3662" t="s">
        <v>131</v>
      </c>
      <c r="AF3662" t="s">
        <v>52</v>
      </c>
      <c r="AG3662" t="s">
        <v>918</v>
      </c>
      <c r="AH3662" s="27">
        <v>1195277</v>
      </c>
      <c r="AI3662" t="s">
        <v>919</v>
      </c>
      <c r="AJ3662" t="s">
        <v>920</v>
      </c>
    </row>
    <row r="3663" spans="1:36" ht="17.25" hidden="1" customHeight="1" x14ac:dyDescent="0.2">
      <c r="A3663" s="4" t="s">
        <v>912</v>
      </c>
      <c r="B3663" t="s">
        <v>633</v>
      </c>
      <c r="C3663" t="s">
        <v>913</v>
      </c>
      <c r="D3663" t="s">
        <v>914</v>
      </c>
      <c r="E3663" t="s">
        <v>56</v>
      </c>
      <c r="F3663" t="s">
        <v>64</v>
      </c>
      <c r="G3663" s="5">
        <v>350</v>
      </c>
      <c r="H3663" t="s">
        <v>42</v>
      </c>
      <c r="I3663" t="s">
        <v>240</v>
      </c>
      <c r="J3663" t="s">
        <v>45</v>
      </c>
      <c r="K3663" t="s">
        <v>45</v>
      </c>
      <c r="L3663" t="s">
        <v>45</v>
      </c>
      <c r="N3663" s="6">
        <v>2010</v>
      </c>
      <c r="R3663" s="7">
        <v>29.775487999999999</v>
      </c>
      <c r="S3663" s="7">
        <v>31.298196999999998</v>
      </c>
      <c r="T3663" t="s">
        <v>46</v>
      </c>
      <c r="U3663" t="s">
        <v>915</v>
      </c>
      <c r="V3663" t="s">
        <v>915</v>
      </c>
      <c r="X3663" t="s">
        <v>795</v>
      </c>
      <c r="Y3663" t="s">
        <v>49</v>
      </c>
      <c r="Z3663" t="s">
        <v>50</v>
      </c>
      <c r="AA3663" t="s">
        <v>916</v>
      </c>
      <c r="AC3663" t="s">
        <v>917</v>
      </c>
      <c r="AD3663" t="s">
        <v>52</v>
      </c>
      <c r="AE3663" t="s">
        <v>131</v>
      </c>
      <c r="AF3663" t="s">
        <v>52</v>
      </c>
      <c r="AG3663" t="s">
        <v>918</v>
      </c>
      <c r="AH3663" s="27">
        <v>1195278</v>
      </c>
      <c r="AI3663" t="s">
        <v>919</v>
      </c>
      <c r="AJ3663" t="s">
        <v>921</v>
      </c>
    </row>
    <row r="3664" spans="1:36" ht="17.25" hidden="1" customHeight="1" x14ac:dyDescent="0.2">
      <c r="A3664" s="4" t="s">
        <v>937</v>
      </c>
      <c r="B3664" t="s">
        <v>633</v>
      </c>
      <c r="C3664" t="s">
        <v>938</v>
      </c>
      <c r="D3664" t="s">
        <v>939</v>
      </c>
      <c r="E3664" t="s">
        <v>58</v>
      </c>
      <c r="F3664" t="s">
        <v>64</v>
      </c>
      <c r="G3664" s="5">
        <v>110</v>
      </c>
      <c r="H3664" t="s">
        <v>42</v>
      </c>
      <c r="I3664" t="s">
        <v>240</v>
      </c>
      <c r="J3664" t="s">
        <v>45</v>
      </c>
      <c r="K3664" t="s">
        <v>45</v>
      </c>
      <c r="L3664" t="s">
        <v>45</v>
      </c>
      <c r="N3664" s="6">
        <v>1985</v>
      </c>
      <c r="R3664" s="7">
        <v>31.129300000000001</v>
      </c>
      <c r="S3664" s="7">
        <v>30.193200000000001</v>
      </c>
      <c r="T3664" t="s">
        <v>46</v>
      </c>
      <c r="U3664" t="s">
        <v>940</v>
      </c>
      <c r="V3664" t="s">
        <v>941</v>
      </c>
      <c r="X3664" t="s">
        <v>849</v>
      </c>
      <c r="Y3664" t="s">
        <v>49</v>
      </c>
      <c r="Z3664" t="s">
        <v>50</v>
      </c>
      <c r="AA3664" t="s">
        <v>942</v>
      </c>
      <c r="AD3664" t="s">
        <v>52</v>
      </c>
      <c r="AE3664" t="s">
        <v>254</v>
      </c>
      <c r="AF3664" t="s">
        <v>52</v>
      </c>
      <c r="AG3664" t="s">
        <v>943</v>
      </c>
      <c r="AH3664" s="27">
        <v>1123200</v>
      </c>
      <c r="AI3664" t="s">
        <v>944</v>
      </c>
      <c r="AJ3664" t="s">
        <v>945</v>
      </c>
    </row>
    <row r="3665" spans="1:36" ht="17.25" hidden="1" customHeight="1" x14ac:dyDescent="0.2">
      <c r="A3665" s="4" t="s">
        <v>937</v>
      </c>
      <c r="B3665" t="s">
        <v>633</v>
      </c>
      <c r="C3665" t="s">
        <v>938</v>
      </c>
      <c r="D3665" t="s">
        <v>939</v>
      </c>
      <c r="E3665" t="s">
        <v>191</v>
      </c>
      <c r="F3665" t="s">
        <v>64</v>
      </c>
      <c r="G3665" s="5">
        <v>110</v>
      </c>
      <c r="H3665" t="s">
        <v>42</v>
      </c>
      <c r="I3665" t="s">
        <v>240</v>
      </c>
      <c r="J3665" t="s">
        <v>45</v>
      </c>
      <c r="K3665" t="s">
        <v>45</v>
      </c>
      <c r="L3665" t="s">
        <v>45</v>
      </c>
      <c r="N3665" s="6">
        <v>1986</v>
      </c>
      <c r="R3665" s="7">
        <v>31.129300000000001</v>
      </c>
      <c r="S3665" s="7">
        <v>30.193200000000001</v>
      </c>
      <c r="T3665" t="s">
        <v>46</v>
      </c>
      <c r="U3665" t="s">
        <v>940</v>
      </c>
      <c r="V3665" t="s">
        <v>941</v>
      </c>
      <c r="X3665" t="s">
        <v>849</v>
      </c>
      <c r="Y3665" t="s">
        <v>49</v>
      </c>
      <c r="Z3665" t="s">
        <v>50</v>
      </c>
      <c r="AA3665" t="s">
        <v>942</v>
      </c>
      <c r="AD3665" t="s">
        <v>52</v>
      </c>
      <c r="AE3665" t="s">
        <v>254</v>
      </c>
      <c r="AF3665" t="s">
        <v>52</v>
      </c>
      <c r="AG3665" t="s">
        <v>943</v>
      </c>
      <c r="AH3665" s="27">
        <v>1123201</v>
      </c>
      <c r="AI3665" t="s">
        <v>944</v>
      </c>
      <c r="AJ3665" t="s">
        <v>946</v>
      </c>
    </row>
    <row r="3666" spans="1:36" ht="17.25" hidden="1" customHeight="1" x14ac:dyDescent="0.2">
      <c r="A3666" s="4" t="s">
        <v>947</v>
      </c>
      <c r="B3666" t="s">
        <v>633</v>
      </c>
      <c r="C3666" t="s">
        <v>948</v>
      </c>
      <c r="E3666" t="s">
        <v>40</v>
      </c>
      <c r="F3666" t="s">
        <v>226</v>
      </c>
      <c r="G3666" s="5">
        <v>150</v>
      </c>
      <c r="H3666" t="s">
        <v>42</v>
      </c>
      <c r="I3666" t="s">
        <v>227</v>
      </c>
      <c r="J3666" t="s">
        <v>45</v>
      </c>
      <c r="K3666" t="s">
        <v>45</v>
      </c>
      <c r="L3666" t="s">
        <v>45</v>
      </c>
      <c r="N3666" s="6">
        <v>2011</v>
      </c>
      <c r="R3666" s="7">
        <v>29.408332999999999</v>
      </c>
      <c r="S3666" s="7">
        <v>31.252777999999999</v>
      </c>
      <c r="T3666" t="s">
        <v>46</v>
      </c>
      <c r="U3666" t="s">
        <v>949</v>
      </c>
      <c r="V3666" t="s">
        <v>950</v>
      </c>
      <c r="X3666" t="s">
        <v>637</v>
      </c>
      <c r="Y3666" t="s">
        <v>49</v>
      </c>
      <c r="Z3666" t="s">
        <v>50</v>
      </c>
      <c r="AA3666" t="s">
        <v>951</v>
      </c>
      <c r="AC3666" t="s">
        <v>952</v>
      </c>
      <c r="AD3666" t="s">
        <v>52</v>
      </c>
      <c r="AE3666" t="s">
        <v>131</v>
      </c>
      <c r="AF3666" t="s">
        <v>52</v>
      </c>
      <c r="AG3666" t="s">
        <v>953</v>
      </c>
      <c r="AH3666" s="8" t="s">
        <v>954</v>
      </c>
      <c r="AI3666" t="s">
        <v>955</v>
      </c>
      <c r="AJ3666" t="s">
        <v>956</v>
      </c>
    </row>
    <row r="3667" spans="1:36" ht="17.25" hidden="1" customHeight="1" x14ac:dyDescent="0.2">
      <c r="A3667" s="4" t="s">
        <v>957</v>
      </c>
      <c r="B3667" t="s">
        <v>633</v>
      </c>
      <c r="C3667" t="s">
        <v>958</v>
      </c>
      <c r="D3667" t="s">
        <v>959</v>
      </c>
      <c r="E3667" t="s">
        <v>63</v>
      </c>
      <c r="F3667" t="s">
        <v>64</v>
      </c>
      <c r="G3667" s="5">
        <v>627</v>
      </c>
      <c r="H3667" t="s">
        <v>42</v>
      </c>
      <c r="I3667" t="s">
        <v>240</v>
      </c>
      <c r="J3667" t="s">
        <v>45</v>
      </c>
      <c r="K3667" t="s">
        <v>45</v>
      </c>
      <c r="L3667" t="s">
        <v>45</v>
      </c>
      <c r="N3667" s="6">
        <v>1997</v>
      </c>
      <c r="R3667" s="7">
        <v>29.274616000000002</v>
      </c>
      <c r="S3667" s="7">
        <v>31.222563999999998</v>
      </c>
      <c r="T3667" t="s">
        <v>46</v>
      </c>
      <c r="U3667" t="s">
        <v>949</v>
      </c>
      <c r="V3667" t="s">
        <v>950</v>
      </c>
      <c r="X3667" t="s">
        <v>637</v>
      </c>
      <c r="Y3667" t="s">
        <v>49</v>
      </c>
      <c r="Z3667" t="s">
        <v>50</v>
      </c>
      <c r="AA3667" t="s">
        <v>942</v>
      </c>
      <c r="AC3667" t="s">
        <v>960</v>
      </c>
      <c r="AD3667" t="s">
        <v>52</v>
      </c>
      <c r="AE3667" t="s">
        <v>131</v>
      </c>
      <c r="AF3667" t="s">
        <v>52</v>
      </c>
      <c r="AG3667" t="s">
        <v>961</v>
      </c>
      <c r="AH3667" s="8">
        <v>1113614</v>
      </c>
      <c r="AI3667" t="s">
        <v>962</v>
      </c>
      <c r="AJ3667" t="s">
        <v>963</v>
      </c>
    </row>
    <row r="3668" spans="1:36" ht="17.25" hidden="1" customHeight="1" x14ac:dyDescent="0.2">
      <c r="A3668" s="4" t="s">
        <v>957</v>
      </c>
      <c r="B3668" t="s">
        <v>633</v>
      </c>
      <c r="C3668" t="s">
        <v>958</v>
      </c>
      <c r="D3668" t="s">
        <v>959</v>
      </c>
      <c r="E3668" t="s">
        <v>73</v>
      </c>
      <c r="F3668" t="s">
        <v>64</v>
      </c>
      <c r="G3668" s="5">
        <v>627</v>
      </c>
      <c r="H3668" t="s">
        <v>42</v>
      </c>
      <c r="I3668" t="s">
        <v>240</v>
      </c>
      <c r="J3668" t="s">
        <v>45</v>
      </c>
      <c r="K3668" t="s">
        <v>45</v>
      </c>
      <c r="L3668" t="s">
        <v>45</v>
      </c>
      <c r="N3668" s="6">
        <v>1998</v>
      </c>
      <c r="R3668" s="7">
        <v>29.274616000000002</v>
      </c>
      <c r="S3668" s="7">
        <v>31.222563999999998</v>
      </c>
      <c r="T3668" t="s">
        <v>46</v>
      </c>
      <c r="U3668" t="s">
        <v>949</v>
      </c>
      <c r="V3668" t="s">
        <v>950</v>
      </c>
      <c r="X3668" t="s">
        <v>637</v>
      </c>
      <c r="Y3668" t="s">
        <v>49</v>
      </c>
      <c r="Z3668" t="s">
        <v>50</v>
      </c>
      <c r="AA3668" t="s">
        <v>964</v>
      </c>
      <c r="AC3668" t="s">
        <v>960</v>
      </c>
      <c r="AD3668" t="s">
        <v>52</v>
      </c>
      <c r="AE3668" t="s">
        <v>131</v>
      </c>
      <c r="AF3668" t="s">
        <v>52</v>
      </c>
      <c r="AG3668" t="s">
        <v>961</v>
      </c>
      <c r="AH3668" s="8">
        <v>1113615</v>
      </c>
      <c r="AI3668" t="s">
        <v>962</v>
      </c>
      <c r="AJ3668" t="s">
        <v>965</v>
      </c>
    </row>
    <row r="3669" spans="1:36" ht="17.25" hidden="1" customHeight="1" x14ac:dyDescent="0.2">
      <c r="A3669" s="4" t="s">
        <v>957</v>
      </c>
      <c r="B3669" t="s">
        <v>633</v>
      </c>
      <c r="C3669" t="s">
        <v>958</v>
      </c>
      <c r="D3669" t="s">
        <v>966</v>
      </c>
      <c r="E3669" t="s">
        <v>75</v>
      </c>
      <c r="F3669" t="s">
        <v>86</v>
      </c>
      <c r="G3669" s="5">
        <v>750</v>
      </c>
      <c r="H3669" t="s">
        <v>42</v>
      </c>
      <c r="I3669" t="s">
        <v>43</v>
      </c>
      <c r="J3669" t="s">
        <v>45</v>
      </c>
      <c r="K3669" t="s">
        <v>45</v>
      </c>
      <c r="L3669" t="s">
        <v>45</v>
      </c>
      <c r="N3669" s="6">
        <v>2009</v>
      </c>
      <c r="R3669" s="7">
        <v>29.274616000000002</v>
      </c>
      <c r="S3669" s="7">
        <v>31.222563999999998</v>
      </c>
      <c r="T3669" t="s">
        <v>46</v>
      </c>
      <c r="U3669" t="s">
        <v>949</v>
      </c>
      <c r="V3669" t="s">
        <v>950</v>
      </c>
      <c r="X3669" t="s">
        <v>637</v>
      </c>
      <c r="Y3669" t="s">
        <v>49</v>
      </c>
      <c r="Z3669" t="s">
        <v>50</v>
      </c>
      <c r="AA3669" t="s">
        <v>964</v>
      </c>
      <c r="AC3669" t="s">
        <v>967</v>
      </c>
      <c r="AD3669" t="s">
        <v>52</v>
      </c>
      <c r="AE3669" t="s">
        <v>131</v>
      </c>
      <c r="AF3669" t="s">
        <v>52</v>
      </c>
      <c r="AG3669" t="s">
        <v>961</v>
      </c>
      <c r="AH3669" s="8" t="s">
        <v>968</v>
      </c>
      <c r="AI3669" t="s">
        <v>962</v>
      </c>
      <c r="AJ3669" t="s">
        <v>969</v>
      </c>
    </row>
    <row r="3670" spans="1:36" ht="17.25" hidden="1" customHeight="1" x14ac:dyDescent="0.2">
      <c r="A3670" s="4" t="s">
        <v>957</v>
      </c>
      <c r="B3670" t="s">
        <v>633</v>
      </c>
      <c r="C3670" t="s">
        <v>958</v>
      </c>
      <c r="D3670" t="s">
        <v>970</v>
      </c>
      <c r="E3670" t="s">
        <v>79</v>
      </c>
      <c r="F3670" t="s">
        <v>86</v>
      </c>
      <c r="G3670" s="5">
        <v>750</v>
      </c>
      <c r="H3670" t="s">
        <v>42</v>
      </c>
      <c r="I3670" t="s">
        <v>43</v>
      </c>
      <c r="J3670" t="s">
        <v>45</v>
      </c>
      <c r="K3670" t="s">
        <v>45</v>
      </c>
      <c r="L3670" t="s">
        <v>45</v>
      </c>
      <c r="N3670" s="6">
        <v>2011</v>
      </c>
      <c r="R3670" s="7">
        <v>29.274616000000002</v>
      </c>
      <c r="S3670" s="7">
        <v>31.222563999999998</v>
      </c>
      <c r="T3670" t="s">
        <v>46</v>
      </c>
      <c r="U3670" t="s">
        <v>949</v>
      </c>
      <c r="V3670" t="s">
        <v>950</v>
      </c>
      <c r="X3670" t="s">
        <v>637</v>
      </c>
      <c r="Y3670" t="s">
        <v>49</v>
      </c>
      <c r="Z3670" t="s">
        <v>50</v>
      </c>
      <c r="AA3670" t="s">
        <v>964</v>
      </c>
      <c r="AC3670" t="s">
        <v>971</v>
      </c>
      <c r="AD3670" t="s">
        <v>52</v>
      </c>
      <c r="AE3670" t="s">
        <v>131</v>
      </c>
      <c r="AF3670" t="s">
        <v>52</v>
      </c>
      <c r="AG3670" t="s">
        <v>961</v>
      </c>
      <c r="AH3670" s="8" t="s">
        <v>972</v>
      </c>
      <c r="AI3670" t="s">
        <v>962</v>
      </c>
      <c r="AJ3670" t="s">
        <v>973</v>
      </c>
    </row>
    <row r="3671" spans="1:36" ht="17.25" hidden="1" customHeight="1" x14ac:dyDescent="0.2">
      <c r="A3671" s="4" t="s">
        <v>974</v>
      </c>
      <c r="B3671" t="s">
        <v>633</v>
      </c>
      <c r="C3671" t="s">
        <v>975</v>
      </c>
      <c r="E3671" t="s">
        <v>565</v>
      </c>
      <c r="F3671" t="s">
        <v>86</v>
      </c>
      <c r="G3671" s="5">
        <v>750</v>
      </c>
      <c r="H3671" t="s">
        <v>677</v>
      </c>
      <c r="I3671" t="s">
        <v>43</v>
      </c>
      <c r="J3671" t="s">
        <v>45</v>
      </c>
      <c r="K3671" t="s">
        <v>45</v>
      </c>
      <c r="L3671" t="s">
        <v>45</v>
      </c>
      <c r="N3671" s="27"/>
      <c r="R3671" s="7">
        <v>25.410934000000001</v>
      </c>
      <c r="S3671" s="7">
        <v>32.565570999999998</v>
      </c>
      <c r="T3671" t="s">
        <v>46</v>
      </c>
      <c r="U3671" t="s">
        <v>976</v>
      </c>
      <c r="V3671" t="s">
        <v>977</v>
      </c>
      <c r="W3671" t="s">
        <v>978</v>
      </c>
      <c r="X3671" t="s">
        <v>979</v>
      </c>
      <c r="Y3671" t="s">
        <v>49</v>
      </c>
      <c r="Z3671" t="s">
        <v>50</v>
      </c>
      <c r="AC3671" t="s">
        <v>980</v>
      </c>
      <c r="AF3671" t="s">
        <v>52</v>
      </c>
      <c r="AG3671" t="s">
        <v>981</v>
      </c>
      <c r="AH3671" s="8">
        <v>1225950</v>
      </c>
      <c r="AI3671" t="s">
        <v>982</v>
      </c>
      <c r="AJ3671" t="s">
        <v>983</v>
      </c>
    </row>
    <row r="3672" spans="1:36" ht="17.25" hidden="1" customHeight="1" x14ac:dyDescent="0.2">
      <c r="A3672" s="4" t="s">
        <v>974</v>
      </c>
      <c r="B3672" t="s">
        <v>633</v>
      </c>
      <c r="C3672" t="s">
        <v>975</v>
      </c>
      <c r="E3672" t="s">
        <v>870</v>
      </c>
      <c r="F3672" t="s">
        <v>86</v>
      </c>
      <c r="G3672" s="5">
        <v>750</v>
      </c>
      <c r="H3672" t="s">
        <v>677</v>
      </c>
      <c r="I3672" t="s">
        <v>43</v>
      </c>
      <c r="J3672" t="s">
        <v>45</v>
      </c>
      <c r="K3672" t="s">
        <v>45</v>
      </c>
      <c r="L3672" t="s">
        <v>45</v>
      </c>
      <c r="N3672" s="27"/>
      <c r="R3672" s="7">
        <v>25.410934000000001</v>
      </c>
      <c r="S3672" s="7">
        <v>32.565570999999998</v>
      </c>
      <c r="T3672" t="s">
        <v>46</v>
      </c>
      <c r="U3672" t="s">
        <v>976</v>
      </c>
      <c r="V3672" t="s">
        <v>977</v>
      </c>
      <c r="W3672" t="s">
        <v>978</v>
      </c>
      <c r="X3672" t="s">
        <v>979</v>
      </c>
      <c r="Y3672" t="s">
        <v>49</v>
      </c>
      <c r="Z3672" t="s">
        <v>50</v>
      </c>
      <c r="AC3672" t="s">
        <v>980</v>
      </c>
      <c r="AF3672" t="s">
        <v>52</v>
      </c>
      <c r="AG3672" t="s">
        <v>981</v>
      </c>
      <c r="AH3672" s="8">
        <v>1225951</v>
      </c>
      <c r="AI3672" t="s">
        <v>982</v>
      </c>
      <c r="AJ3672" t="s">
        <v>984</v>
      </c>
    </row>
    <row r="3673" spans="1:36" ht="17.25" hidden="1" customHeight="1" x14ac:dyDescent="0.2">
      <c r="A3673" s="4" t="s">
        <v>974</v>
      </c>
      <c r="B3673" t="s">
        <v>633</v>
      </c>
      <c r="C3673" t="s">
        <v>975</v>
      </c>
      <c r="E3673" t="s">
        <v>873</v>
      </c>
      <c r="F3673" t="s">
        <v>86</v>
      </c>
      <c r="G3673" s="5">
        <v>750</v>
      </c>
      <c r="H3673" t="s">
        <v>677</v>
      </c>
      <c r="I3673" t="s">
        <v>43</v>
      </c>
      <c r="J3673" t="s">
        <v>45</v>
      </c>
      <c r="K3673" t="s">
        <v>45</v>
      </c>
      <c r="L3673" t="s">
        <v>45</v>
      </c>
      <c r="R3673" s="7">
        <v>25.410934000000001</v>
      </c>
      <c r="S3673" s="7">
        <v>32.565570999999998</v>
      </c>
      <c r="T3673" t="s">
        <v>46</v>
      </c>
      <c r="U3673" t="s">
        <v>976</v>
      </c>
      <c r="V3673" t="s">
        <v>977</v>
      </c>
      <c r="W3673" t="s">
        <v>978</v>
      </c>
      <c r="X3673" t="s">
        <v>979</v>
      </c>
      <c r="Y3673" t="s">
        <v>49</v>
      </c>
      <c r="Z3673" t="s">
        <v>50</v>
      </c>
      <c r="AC3673" t="s">
        <v>980</v>
      </c>
      <c r="AF3673" t="s">
        <v>52</v>
      </c>
      <c r="AG3673" t="s">
        <v>981</v>
      </c>
      <c r="AH3673" s="8">
        <v>1250842</v>
      </c>
      <c r="AI3673" t="s">
        <v>982</v>
      </c>
      <c r="AJ3673" t="s">
        <v>985</v>
      </c>
    </row>
    <row r="3674" spans="1:36" ht="17.25" hidden="1" customHeight="1" x14ac:dyDescent="0.2">
      <c r="A3674" s="4" t="s">
        <v>986</v>
      </c>
      <c r="B3674" t="s">
        <v>633</v>
      </c>
      <c r="C3674" t="s">
        <v>987</v>
      </c>
      <c r="D3674" t="s">
        <v>988</v>
      </c>
      <c r="E3674" t="s">
        <v>40</v>
      </c>
      <c r="F3674" t="s">
        <v>64</v>
      </c>
      <c r="G3674" s="5">
        <v>134</v>
      </c>
      <c r="H3674" t="s">
        <v>42</v>
      </c>
      <c r="I3674" t="s">
        <v>43</v>
      </c>
      <c r="J3674" t="s">
        <v>45</v>
      </c>
      <c r="K3674" t="s">
        <v>45</v>
      </c>
      <c r="L3674" t="s">
        <v>45</v>
      </c>
      <c r="N3674" s="6">
        <v>1995</v>
      </c>
      <c r="R3674" s="7">
        <v>31.182647599999999</v>
      </c>
      <c r="S3674" s="7">
        <v>30.525030999999998</v>
      </c>
      <c r="T3674" t="s">
        <v>46</v>
      </c>
      <c r="U3674" t="s">
        <v>989</v>
      </c>
      <c r="V3674" t="s">
        <v>990</v>
      </c>
      <c r="X3674" t="s">
        <v>849</v>
      </c>
      <c r="Y3674" t="s">
        <v>49</v>
      </c>
      <c r="Z3674" t="s">
        <v>50</v>
      </c>
      <c r="AA3674" t="s">
        <v>991</v>
      </c>
      <c r="AC3674" t="s">
        <v>992</v>
      </c>
      <c r="AF3674" t="s">
        <v>52</v>
      </c>
      <c r="AG3674" t="s">
        <v>993</v>
      </c>
      <c r="AH3674" s="8" t="s">
        <v>994</v>
      </c>
      <c r="AI3674" t="s">
        <v>995</v>
      </c>
      <c r="AJ3674" t="s">
        <v>996</v>
      </c>
    </row>
    <row r="3675" spans="1:36" ht="17.25" hidden="1" customHeight="1" x14ac:dyDescent="0.2">
      <c r="A3675" s="4" t="s">
        <v>1005</v>
      </c>
      <c r="B3675" t="s">
        <v>633</v>
      </c>
      <c r="C3675" t="s">
        <v>1006</v>
      </c>
      <c r="D3675" t="s">
        <v>1007</v>
      </c>
      <c r="E3675" t="s">
        <v>40</v>
      </c>
      <c r="F3675" t="s">
        <v>41</v>
      </c>
      <c r="G3675" s="5">
        <v>125</v>
      </c>
      <c r="H3675" t="s">
        <v>486</v>
      </c>
      <c r="I3675" t="s">
        <v>65</v>
      </c>
      <c r="J3675" t="s">
        <v>45</v>
      </c>
      <c r="K3675" t="s">
        <v>45</v>
      </c>
      <c r="L3675" t="s">
        <v>45</v>
      </c>
      <c r="N3675" s="27" t="s">
        <v>45</v>
      </c>
      <c r="R3675" s="7">
        <v>31.335000000000001</v>
      </c>
      <c r="S3675" s="7">
        <v>30.190111000000002</v>
      </c>
      <c r="T3675" t="s">
        <v>504</v>
      </c>
      <c r="U3675" t="s">
        <v>1008</v>
      </c>
      <c r="X3675" t="s">
        <v>633</v>
      </c>
      <c r="Y3675" t="s">
        <v>49</v>
      </c>
      <c r="Z3675" t="s">
        <v>50</v>
      </c>
      <c r="AF3675" t="s">
        <v>52</v>
      </c>
      <c r="AI3675" t="s">
        <v>1009</v>
      </c>
      <c r="AJ3675" t="s">
        <v>1010</v>
      </c>
    </row>
    <row r="3676" spans="1:36" ht="17.25" hidden="1" customHeight="1" x14ac:dyDescent="0.2">
      <c r="A3676" s="4" t="s">
        <v>1011</v>
      </c>
      <c r="B3676" t="s">
        <v>633</v>
      </c>
      <c r="C3676" t="s">
        <v>1012</v>
      </c>
      <c r="D3676" t="s">
        <v>1013</v>
      </c>
      <c r="E3676" t="s">
        <v>40</v>
      </c>
      <c r="F3676" t="s">
        <v>86</v>
      </c>
      <c r="G3676" s="5">
        <v>61</v>
      </c>
      <c r="H3676" t="s">
        <v>42</v>
      </c>
      <c r="I3676" t="s">
        <v>65</v>
      </c>
      <c r="J3676" t="s">
        <v>45</v>
      </c>
      <c r="N3676" s="6">
        <v>2000</v>
      </c>
      <c r="R3676" s="7">
        <v>31.027605000000001</v>
      </c>
      <c r="S3676" s="7">
        <v>29.762536000000001</v>
      </c>
      <c r="T3676" t="s">
        <v>46</v>
      </c>
      <c r="U3676" t="s">
        <v>878</v>
      </c>
      <c r="V3676" t="s">
        <v>879</v>
      </c>
      <c r="X3676" t="s">
        <v>654</v>
      </c>
      <c r="Y3676" t="s">
        <v>49</v>
      </c>
      <c r="Z3676" t="s">
        <v>50</v>
      </c>
      <c r="AD3676" t="s">
        <v>52</v>
      </c>
      <c r="AE3676" t="s">
        <v>881</v>
      </c>
      <c r="AF3676" t="s">
        <v>52</v>
      </c>
      <c r="AG3676" t="s">
        <v>1014</v>
      </c>
      <c r="AH3676" s="8">
        <v>1169061</v>
      </c>
      <c r="AI3676" t="s">
        <v>1015</v>
      </c>
      <c r="AJ3676" t="s">
        <v>1016</v>
      </c>
    </row>
    <row r="3677" spans="1:36" ht="17.25" hidden="1" customHeight="1" x14ac:dyDescent="0.2">
      <c r="A3677" s="4" t="s">
        <v>1011</v>
      </c>
      <c r="B3677" t="s">
        <v>633</v>
      </c>
      <c r="C3677" t="s">
        <v>1012</v>
      </c>
      <c r="D3677" t="s">
        <v>1013</v>
      </c>
      <c r="E3677" t="s">
        <v>56</v>
      </c>
      <c r="F3677" t="s">
        <v>86</v>
      </c>
      <c r="G3677" s="5">
        <v>61</v>
      </c>
      <c r="H3677" t="s">
        <v>42</v>
      </c>
      <c r="I3677" t="s">
        <v>65</v>
      </c>
      <c r="J3677" t="s">
        <v>45</v>
      </c>
      <c r="N3677" s="6">
        <v>2000</v>
      </c>
      <c r="R3677" s="7">
        <v>31.027605000000001</v>
      </c>
      <c r="S3677" s="7">
        <v>29.762536000000001</v>
      </c>
      <c r="T3677" t="s">
        <v>46</v>
      </c>
      <c r="U3677" t="s">
        <v>878</v>
      </c>
      <c r="V3677" t="s">
        <v>879</v>
      </c>
      <c r="X3677" t="s">
        <v>654</v>
      </c>
      <c r="Y3677" t="s">
        <v>49</v>
      </c>
      <c r="Z3677" t="s">
        <v>50</v>
      </c>
      <c r="AD3677" t="s">
        <v>52</v>
      </c>
      <c r="AE3677" t="s">
        <v>881</v>
      </c>
      <c r="AF3677" t="s">
        <v>52</v>
      </c>
      <c r="AG3677" t="s">
        <v>1014</v>
      </c>
      <c r="AH3677" s="8">
        <v>1169288</v>
      </c>
      <c r="AI3677" t="s">
        <v>1015</v>
      </c>
      <c r="AJ3677" t="s">
        <v>1017</v>
      </c>
    </row>
    <row r="3678" spans="1:36" ht="17.25" hidden="1" customHeight="1" x14ac:dyDescent="0.2">
      <c r="A3678" s="4" t="s">
        <v>1011</v>
      </c>
      <c r="B3678" t="s">
        <v>633</v>
      </c>
      <c r="C3678" t="s">
        <v>1012</v>
      </c>
      <c r="D3678" t="s">
        <v>1013</v>
      </c>
      <c r="E3678" t="s">
        <v>58</v>
      </c>
      <c r="F3678" t="s">
        <v>86</v>
      </c>
      <c r="G3678" s="5">
        <v>61</v>
      </c>
      <c r="H3678" t="s">
        <v>42</v>
      </c>
      <c r="I3678" t="s">
        <v>65</v>
      </c>
      <c r="J3678" t="s">
        <v>45</v>
      </c>
      <c r="N3678" s="24">
        <v>2001</v>
      </c>
      <c r="R3678" s="7">
        <v>31.027605000000001</v>
      </c>
      <c r="S3678" s="7">
        <v>29.762536000000001</v>
      </c>
      <c r="T3678" t="s">
        <v>46</v>
      </c>
      <c r="U3678" t="s">
        <v>878</v>
      </c>
      <c r="V3678" t="s">
        <v>879</v>
      </c>
      <c r="X3678" t="s">
        <v>654</v>
      </c>
      <c r="Y3678" t="s">
        <v>49</v>
      </c>
      <c r="Z3678" t="s">
        <v>50</v>
      </c>
      <c r="AD3678" t="s">
        <v>52</v>
      </c>
      <c r="AE3678" t="s">
        <v>881</v>
      </c>
      <c r="AF3678" t="s">
        <v>52</v>
      </c>
      <c r="AG3678" t="s">
        <v>1014</v>
      </c>
      <c r="AH3678" s="8">
        <v>1169289</v>
      </c>
      <c r="AI3678" t="s">
        <v>1015</v>
      </c>
      <c r="AJ3678" t="s">
        <v>1018</v>
      </c>
    </row>
    <row r="3679" spans="1:36" ht="17.25" hidden="1" customHeight="1" x14ac:dyDescent="0.2">
      <c r="A3679" s="4" t="s">
        <v>1019</v>
      </c>
      <c r="B3679" t="s">
        <v>633</v>
      </c>
      <c r="C3679" t="s">
        <v>1020</v>
      </c>
      <c r="D3679" t="s">
        <v>1021</v>
      </c>
      <c r="E3679" t="s">
        <v>56</v>
      </c>
      <c r="F3679" t="s">
        <v>64</v>
      </c>
      <c r="G3679" s="5">
        <v>650</v>
      </c>
      <c r="H3679" t="s">
        <v>42</v>
      </c>
      <c r="I3679" t="s">
        <v>240</v>
      </c>
      <c r="J3679" t="s">
        <v>45</v>
      </c>
      <c r="K3679" t="s">
        <v>45</v>
      </c>
      <c r="L3679" t="s">
        <v>45</v>
      </c>
      <c r="N3679" s="24">
        <v>2012</v>
      </c>
      <c r="R3679" s="7">
        <v>31.316700000000001</v>
      </c>
      <c r="S3679" s="7">
        <v>30.066700000000001</v>
      </c>
      <c r="T3679" t="s">
        <v>504</v>
      </c>
      <c r="U3679" t="s">
        <v>652</v>
      </c>
      <c r="V3679" t="s">
        <v>653</v>
      </c>
      <c r="X3679" t="s">
        <v>654</v>
      </c>
      <c r="Y3679" t="s">
        <v>49</v>
      </c>
      <c r="Z3679" t="s">
        <v>50</v>
      </c>
      <c r="AA3679" t="s">
        <v>655</v>
      </c>
      <c r="AC3679" t="s">
        <v>656</v>
      </c>
      <c r="AD3679" t="s">
        <v>52</v>
      </c>
      <c r="AE3679" t="s">
        <v>254</v>
      </c>
      <c r="AF3679" t="s">
        <v>52</v>
      </c>
      <c r="AG3679" t="s">
        <v>657</v>
      </c>
      <c r="AH3679" s="8">
        <v>1208438</v>
      </c>
      <c r="AI3679" t="s">
        <v>1022</v>
      </c>
      <c r="AJ3679" t="s">
        <v>1024</v>
      </c>
    </row>
    <row r="3680" spans="1:36" ht="17.25" hidden="1" customHeight="1" x14ac:dyDescent="0.2">
      <c r="A3680" s="4" t="s">
        <v>1040</v>
      </c>
      <c r="B3680" t="s">
        <v>633</v>
      </c>
      <c r="C3680" t="s">
        <v>1041</v>
      </c>
      <c r="D3680" t="s">
        <v>1042</v>
      </c>
      <c r="E3680" t="s">
        <v>1043</v>
      </c>
      <c r="F3680" t="s">
        <v>86</v>
      </c>
      <c r="G3680" s="5">
        <v>750</v>
      </c>
      <c r="H3680" t="s">
        <v>42</v>
      </c>
      <c r="I3680" t="s">
        <v>43</v>
      </c>
      <c r="J3680" t="s">
        <v>45</v>
      </c>
      <c r="K3680" t="s">
        <v>45</v>
      </c>
      <c r="L3680" t="s">
        <v>45</v>
      </c>
      <c r="N3680" s="24">
        <v>2010</v>
      </c>
      <c r="R3680" s="7">
        <v>31.062017000000001</v>
      </c>
      <c r="S3680" s="7">
        <v>31.392627999999998</v>
      </c>
      <c r="T3680" t="s">
        <v>46</v>
      </c>
      <c r="U3680" t="s">
        <v>1044</v>
      </c>
      <c r="X3680" t="s">
        <v>1045</v>
      </c>
      <c r="Y3680" t="s">
        <v>49</v>
      </c>
      <c r="Z3680" t="s">
        <v>50</v>
      </c>
      <c r="AA3680" t="s">
        <v>1046</v>
      </c>
      <c r="AC3680" t="s">
        <v>1047</v>
      </c>
      <c r="AD3680" t="s">
        <v>52</v>
      </c>
      <c r="AE3680" t="s">
        <v>254</v>
      </c>
      <c r="AF3680" t="s">
        <v>52</v>
      </c>
      <c r="AG3680" t="s">
        <v>1048</v>
      </c>
      <c r="AH3680" s="8" t="s">
        <v>1049</v>
      </c>
      <c r="AI3680" t="s">
        <v>1050</v>
      </c>
      <c r="AJ3680" t="s">
        <v>1051</v>
      </c>
    </row>
    <row r="3681" spans="1:36" ht="17.25" hidden="1" customHeight="1" x14ac:dyDescent="0.2">
      <c r="A3681" s="4" t="s">
        <v>1052</v>
      </c>
      <c r="B3681" t="s">
        <v>633</v>
      </c>
      <c r="C3681" t="s">
        <v>1053</v>
      </c>
      <c r="D3681" t="s">
        <v>1054</v>
      </c>
      <c r="E3681" t="s">
        <v>696</v>
      </c>
      <c r="F3681" t="s">
        <v>64</v>
      </c>
      <c r="G3681" s="5">
        <v>125</v>
      </c>
      <c r="H3681" t="s">
        <v>42</v>
      </c>
      <c r="I3681" t="s">
        <v>65</v>
      </c>
      <c r="J3681" t="s">
        <v>45</v>
      </c>
      <c r="K3681" t="s">
        <v>45</v>
      </c>
      <c r="L3681" t="s">
        <v>45</v>
      </c>
      <c r="N3681" s="24">
        <v>2011</v>
      </c>
      <c r="R3681" s="7">
        <v>31.381149000000001</v>
      </c>
      <c r="S3681" s="7">
        <v>31.723731999999998</v>
      </c>
      <c r="T3681" t="s">
        <v>46</v>
      </c>
      <c r="U3681" t="s">
        <v>862</v>
      </c>
      <c r="W3681" t="s">
        <v>863</v>
      </c>
      <c r="X3681" t="s">
        <v>864</v>
      </c>
      <c r="Y3681" t="s">
        <v>49</v>
      </c>
      <c r="Z3681" t="s">
        <v>50</v>
      </c>
      <c r="AA3681" t="s">
        <v>1055</v>
      </c>
      <c r="AC3681" t="s">
        <v>1056</v>
      </c>
      <c r="AD3681" t="s">
        <v>52</v>
      </c>
      <c r="AE3681" t="s">
        <v>131</v>
      </c>
      <c r="AF3681" t="s">
        <v>52</v>
      </c>
      <c r="AG3681" t="s">
        <v>866</v>
      </c>
      <c r="AH3681" s="8">
        <v>1242116</v>
      </c>
      <c r="AI3681" t="s">
        <v>1057</v>
      </c>
      <c r="AJ3681" t="s">
        <v>1058</v>
      </c>
    </row>
    <row r="3682" spans="1:36" ht="17.25" hidden="1" customHeight="1" x14ac:dyDescent="0.2">
      <c r="A3682" s="4" t="s">
        <v>1052</v>
      </c>
      <c r="B3682" t="s">
        <v>633</v>
      </c>
      <c r="C3682" t="s">
        <v>1053</v>
      </c>
      <c r="D3682" t="s">
        <v>1054</v>
      </c>
      <c r="E3682" t="s">
        <v>703</v>
      </c>
      <c r="F3682" t="s">
        <v>64</v>
      </c>
      <c r="G3682" s="5">
        <v>125</v>
      </c>
      <c r="H3682" t="s">
        <v>42</v>
      </c>
      <c r="I3682" t="s">
        <v>65</v>
      </c>
      <c r="J3682" t="s">
        <v>45</v>
      </c>
      <c r="K3682" t="s">
        <v>45</v>
      </c>
      <c r="L3682" t="s">
        <v>45</v>
      </c>
      <c r="N3682" s="24">
        <v>2011</v>
      </c>
      <c r="R3682" s="7">
        <v>31.381149000000001</v>
      </c>
      <c r="S3682" s="7">
        <v>31.723731999999998</v>
      </c>
      <c r="T3682" t="s">
        <v>46</v>
      </c>
      <c r="U3682" t="s">
        <v>862</v>
      </c>
      <c r="W3682" t="s">
        <v>863</v>
      </c>
      <c r="X3682" t="s">
        <v>864</v>
      </c>
      <c r="Y3682" t="s">
        <v>49</v>
      </c>
      <c r="Z3682" t="s">
        <v>50</v>
      </c>
      <c r="AA3682" t="s">
        <v>1055</v>
      </c>
      <c r="AC3682" t="s">
        <v>1056</v>
      </c>
      <c r="AD3682" t="s">
        <v>52</v>
      </c>
      <c r="AE3682" t="s">
        <v>131</v>
      </c>
      <c r="AF3682" t="s">
        <v>52</v>
      </c>
      <c r="AG3682" t="s">
        <v>866</v>
      </c>
      <c r="AH3682" s="8">
        <v>1242117</v>
      </c>
      <c r="AI3682" t="s">
        <v>1057</v>
      </c>
      <c r="AJ3682" t="s">
        <v>1059</v>
      </c>
    </row>
    <row r="3683" spans="1:36" ht="17.25" hidden="1" customHeight="1" x14ac:dyDescent="0.2">
      <c r="A3683" s="4" t="s">
        <v>1052</v>
      </c>
      <c r="B3683" t="s">
        <v>633</v>
      </c>
      <c r="C3683" t="s">
        <v>1053</v>
      </c>
      <c r="D3683" t="s">
        <v>1054</v>
      </c>
      <c r="E3683" t="s">
        <v>738</v>
      </c>
      <c r="F3683" t="s">
        <v>64</v>
      </c>
      <c r="G3683" s="5">
        <v>125</v>
      </c>
      <c r="H3683" t="s">
        <v>42</v>
      </c>
      <c r="I3683" t="s">
        <v>65</v>
      </c>
      <c r="J3683" t="s">
        <v>45</v>
      </c>
      <c r="K3683" t="s">
        <v>45</v>
      </c>
      <c r="L3683" t="s">
        <v>45</v>
      </c>
      <c r="N3683" s="6">
        <v>2011</v>
      </c>
      <c r="R3683" s="7">
        <v>31.381149000000001</v>
      </c>
      <c r="S3683" s="7">
        <v>31.723731999999998</v>
      </c>
      <c r="T3683" t="s">
        <v>46</v>
      </c>
      <c r="U3683" t="s">
        <v>862</v>
      </c>
      <c r="W3683" t="s">
        <v>863</v>
      </c>
      <c r="X3683" t="s">
        <v>864</v>
      </c>
      <c r="Y3683" t="s">
        <v>49</v>
      </c>
      <c r="Z3683" t="s">
        <v>50</v>
      </c>
      <c r="AA3683" t="s">
        <v>1055</v>
      </c>
      <c r="AC3683" t="s">
        <v>1056</v>
      </c>
      <c r="AD3683" t="s">
        <v>52</v>
      </c>
      <c r="AE3683" t="s">
        <v>131</v>
      </c>
      <c r="AF3683" t="s">
        <v>52</v>
      </c>
      <c r="AG3683" t="s">
        <v>866</v>
      </c>
      <c r="AH3683" s="27">
        <v>1242118</v>
      </c>
      <c r="AI3683" t="s">
        <v>1057</v>
      </c>
      <c r="AJ3683" t="s">
        <v>1060</v>
      </c>
    </row>
    <row r="3684" spans="1:36" ht="17.25" hidden="1" customHeight="1" x14ac:dyDescent="0.2">
      <c r="A3684" s="4" t="s">
        <v>1052</v>
      </c>
      <c r="B3684" t="s">
        <v>633</v>
      </c>
      <c r="C3684" t="s">
        <v>1053</v>
      </c>
      <c r="D3684" t="s">
        <v>1054</v>
      </c>
      <c r="E3684" t="s">
        <v>740</v>
      </c>
      <c r="F3684" t="s">
        <v>64</v>
      </c>
      <c r="G3684" s="5">
        <v>125</v>
      </c>
      <c r="H3684" t="s">
        <v>42</v>
      </c>
      <c r="I3684" t="s">
        <v>65</v>
      </c>
      <c r="J3684" t="s">
        <v>45</v>
      </c>
      <c r="K3684" t="s">
        <v>45</v>
      </c>
      <c r="L3684" t="s">
        <v>45</v>
      </c>
      <c r="N3684" s="6">
        <v>2011</v>
      </c>
      <c r="R3684" s="7">
        <v>31.381149000000001</v>
      </c>
      <c r="S3684" s="7">
        <v>31.723731999999998</v>
      </c>
      <c r="T3684" t="s">
        <v>46</v>
      </c>
      <c r="U3684" t="s">
        <v>862</v>
      </c>
      <c r="W3684" t="s">
        <v>863</v>
      </c>
      <c r="X3684" t="s">
        <v>864</v>
      </c>
      <c r="Y3684" t="s">
        <v>49</v>
      </c>
      <c r="Z3684" t="s">
        <v>50</v>
      </c>
      <c r="AA3684" t="s">
        <v>1055</v>
      </c>
      <c r="AC3684" t="s">
        <v>1056</v>
      </c>
      <c r="AD3684" t="s">
        <v>52</v>
      </c>
      <c r="AE3684" t="s">
        <v>131</v>
      </c>
      <c r="AF3684" t="s">
        <v>52</v>
      </c>
      <c r="AG3684" t="s">
        <v>866</v>
      </c>
      <c r="AH3684" s="27">
        <v>1242119</v>
      </c>
      <c r="AI3684" t="s">
        <v>1057</v>
      </c>
      <c r="AJ3684" t="s">
        <v>1061</v>
      </c>
    </row>
    <row r="3685" spans="1:36" ht="17.25" hidden="1" customHeight="1" x14ac:dyDescent="0.2">
      <c r="A3685" s="4" t="s">
        <v>1088</v>
      </c>
      <c r="B3685" t="s">
        <v>633</v>
      </c>
      <c r="C3685" t="s">
        <v>1089</v>
      </c>
      <c r="D3685" t="s">
        <v>1090</v>
      </c>
      <c r="E3685" t="s">
        <v>40</v>
      </c>
      <c r="F3685" t="s">
        <v>64</v>
      </c>
      <c r="G3685" s="5">
        <v>750</v>
      </c>
      <c r="H3685" t="s">
        <v>42</v>
      </c>
      <c r="I3685" t="s">
        <v>43</v>
      </c>
      <c r="J3685" t="s">
        <v>45</v>
      </c>
      <c r="K3685" t="s">
        <v>45</v>
      </c>
      <c r="L3685" t="s">
        <v>45</v>
      </c>
      <c r="N3685" s="6">
        <v>2006</v>
      </c>
      <c r="R3685" s="7">
        <v>30.699259999999999</v>
      </c>
      <c r="S3685" s="7">
        <v>30.667120000000001</v>
      </c>
      <c r="T3685" t="s">
        <v>46</v>
      </c>
      <c r="U3685" t="s">
        <v>1091</v>
      </c>
      <c r="V3685" t="s">
        <v>1092</v>
      </c>
      <c r="X3685" t="s">
        <v>849</v>
      </c>
      <c r="Y3685" t="s">
        <v>49</v>
      </c>
      <c r="Z3685" t="s">
        <v>50</v>
      </c>
      <c r="AA3685" t="s">
        <v>1093</v>
      </c>
      <c r="AC3685" t="s">
        <v>1094</v>
      </c>
      <c r="AF3685" t="s">
        <v>52</v>
      </c>
      <c r="AG3685" t="s">
        <v>1095</v>
      </c>
      <c r="AH3685" s="8" t="s">
        <v>1096</v>
      </c>
      <c r="AI3685" t="s">
        <v>1097</v>
      </c>
      <c r="AJ3685" t="s">
        <v>1098</v>
      </c>
    </row>
    <row r="3686" spans="1:36" ht="17.25" hidden="1" customHeight="1" x14ac:dyDescent="0.2">
      <c r="A3686" s="4" t="s">
        <v>1088</v>
      </c>
      <c r="B3686" t="s">
        <v>633</v>
      </c>
      <c r="C3686" t="s">
        <v>1089</v>
      </c>
      <c r="D3686" t="s">
        <v>1090</v>
      </c>
      <c r="E3686" t="s">
        <v>56</v>
      </c>
      <c r="F3686" t="s">
        <v>64</v>
      </c>
      <c r="G3686" s="5">
        <v>750</v>
      </c>
      <c r="H3686" t="s">
        <v>42</v>
      </c>
      <c r="I3686" t="s">
        <v>43</v>
      </c>
      <c r="J3686" t="s">
        <v>45</v>
      </c>
      <c r="K3686" t="s">
        <v>45</v>
      </c>
      <c r="L3686" t="s">
        <v>45</v>
      </c>
      <c r="N3686" s="6">
        <v>2006</v>
      </c>
      <c r="R3686" s="7">
        <v>30.699259999999999</v>
      </c>
      <c r="S3686" s="7">
        <v>30.667120000000001</v>
      </c>
      <c r="T3686" t="s">
        <v>46</v>
      </c>
      <c r="U3686" t="s">
        <v>1091</v>
      </c>
      <c r="V3686" t="s">
        <v>1092</v>
      </c>
      <c r="X3686" t="s">
        <v>849</v>
      </c>
      <c r="Y3686" t="s">
        <v>49</v>
      </c>
      <c r="Z3686" t="s">
        <v>50</v>
      </c>
      <c r="AA3686" t="s">
        <v>1093</v>
      </c>
      <c r="AC3686" t="s">
        <v>1099</v>
      </c>
      <c r="AF3686" t="s">
        <v>52</v>
      </c>
      <c r="AG3686" t="s">
        <v>1095</v>
      </c>
      <c r="AH3686" s="8" t="s">
        <v>1100</v>
      </c>
      <c r="AI3686" t="s">
        <v>1097</v>
      </c>
      <c r="AJ3686" t="s">
        <v>1101</v>
      </c>
    </row>
    <row r="3687" spans="1:36" ht="17.25" hidden="1" customHeight="1" x14ac:dyDescent="0.2">
      <c r="A3687" s="4" t="s">
        <v>1088</v>
      </c>
      <c r="B3687" t="s">
        <v>633</v>
      </c>
      <c r="C3687" t="s">
        <v>1089</v>
      </c>
      <c r="D3687" t="s">
        <v>1090</v>
      </c>
      <c r="E3687" t="s">
        <v>58</v>
      </c>
      <c r="F3687" t="s">
        <v>64</v>
      </c>
      <c r="G3687" s="5">
        <v>750</v>
      </c>
      <c r="H3687" t="s">
        <v>42</v>
      </c>
      <c r="I3687" t="s">
        <v>43</v>
      </c>
      <c r="J3687" t="s">
        <v>45</v>
      </c>
      <c r="K3687" t="s">
        <v>45</v>
      </c>
      <c r="L3687" t="s">
        <v>45</v>
      </c>
      <c r="N3687" s="6">
        <v>2010</v>
      </c>
      <c r="R3687" s="7">
        <v>30.699259999999999</v>
      </c>
      <c r="S3687" s="7">
        <v>30.667120000000001</v>
      </c>
      <c r="T3687" t="s">
        <v>46</v>
      </c>
      <c r="U3687" t="s">
        <v>1091</v>
      </c>
      <c r="V3687" t="s">
        <v>1092</v>
      </c>
      <c r="X3687" t="s">
        <v>849</v>
      </c>
      <c r="Y3687" t="s">
        <v>49</v>
      </c>
      <c r="Z3687" t="s">
        <v>50</v>
      </c>
      <c r="AA3687" t="s">
        <v>1093</v>
      </c>
      <c r="AC3687" t="s">
        <v>1102</v>
      </c>
      <c r="AF3687" t="s">
        <v>52</v>
      </c>
      <c r="AG3687" t="s">
        <v>1095</v>
      </c>
      <c r="AH3687" s="8" t="s">
        <v>1103</v>
      </c>
      <c r="AI3687" t="s">
        <v>1097</v>
      </c>
      <c r="AJ3687" t="s">
        <v>1104</v>
      </c>
    </row>
    <row r="3688" spans="1:36" ht="17.25" hidden="1" customHeight="1" x14ac:dyDescent="0.2">
      <c r="A3688" s="4" t="s">
        <v>1105</v>
      </c>
      <c r="B3688" t="s">
        <v>633</v>
      </c>
      <c r="C3688" t="s">
        <v>1106</v>
      </c>
      <c r="D3688" t="s">
        <v>1107</v>
      </c>
      <c r="E3688" t="s">
        <v>40</v>
      </c>
      <c r="F3688" t="s">
        <v>64</v>
      </c>
      <c r="G3688" s="5">
        <v>320</v>
      </c>
      <c r="H3688" t="s">
        <v>42</v>
      </c>
      <c r="I3688" t="s">
        <v>240</v>
      </c>
      <c r="J3688" t="s">
        <v>45</v>
      </c>
      <c r="K3688" t="s">
        <v>45</v>
      </c>
      <c r="L3688" t="s">
        <v>45</v>
      </c>
      <c r="N3688" s="6">
        <v>2001</v>
      </c>
      <c r="R3688" s="7">
        <v>29.911529999999999</v>
      </c>
      <c r="S3688" s="7">
        <v>32.594799999999999</v>
      </c>
      <c r="T3688" t="s">
        <v>46</v>
      </c>
      <c r="U3688" t="s">
        <v>1108</v>
      </c>
      <c r="V3688" t="s">
        <v>1109</v>
      </c>
      <c r="X3688" t="s">
        <v>679</v>
      </c>
      <c r="Y3688" t="s">
        <v>49</v>
      </c>
      <c r="Z3688" t="s">
        <v>50</v>
      </c>
      <c r="AA3688" t="s">
        <v>1110</v>
      </c>
      <c r="AC3688" t="s">
        <v>1111</v>
      </c>
      <c r="AF3688" t="s">
        <v>52</v>
      </c>
      <c r="AG3688" t="s">
        <v>1112</v>
      </c>
      <c r="AH3688" s="8">
        <v>1103533</v>
      </c>
      <c r="AI3688" t="s">
        <v>1113</v>
      </c>
      <c r="AJ3688" t="s">
        <v>1114</v>
      </c>
    </row>
    <row r="3689" spans="1:36" ht="17.25" hidden="1" customHeight="1" x14ac:dyDescent="0.2">
      <c r="A3689" s="4" t="s">
        <v>1105</v>
      </c>
      <c r="B3689" t="s">
        <v>633</v>
      </c>
      <c r="C3689" t="s">
        <v>1106</v>
      </c>
      <c r="D3689" t="s">
        <v>1107</v>
      </c>
      <c r="E3689" t="s">
        <v>56</v>
      </c>
      <c r="F3689" t="s">
        <v>64</v>
      </c>
      <c r="G3689" s="5">
        <v>320</v>
      </c>
      <c r="H3689" t="s">
        <v>42</v>
      </c>
      <c r="I3689" t="s">
        <v>240</v>
      </c>
      <c r="J3689" t="s">
        <v>45</v>
      </c>
      <c r="K3689" t="s">
        <v>45</v>
      </c>
      <c r="L3689" t="s">
        <v>45</v>
      </c>
      <c r="N3689" s="6">
        <v>2001</v>
      </c>
      <c r="R3689" s="7">
        <v>29.911529999999999</v>
      </c>
      <c r="S3689" s="7">
        <v>32.594799999999999</v>
      </c>
      <c r="T3689" t="s">
        <v>46</v>
      </c>
      <c r="U3689" t="s">
        <v>1108</v>
      </c>
      <c r="V3689" t="s">
        <v>1109</v>
      </c>
      <c r="X3689" t="s">
        <v>679</v>
      </c>
      <c r="Y3689" t="s">
        <v>49</v>
      </c>
      <c r="Z3689" t="s">
        <v>50</v>
      </c>
      <c r="AA3689" t="s">
        <v>1110</v>
      </c>
      <c r="AC3689" t="s">
        <v>1111</v>
      </c>
      <c r="AF3689" t="s">
        <v>52</v>
      </c>
      <c r="AG3689" t="s">
        <v>1112</v>
      </c>
      <c r="AH3689" s="8">
        <v>1103534</v>
      </c>
      <c r="AI3689" t="s">
        <v>1113</v>
      </c>
      <c r="AJ3689" t="s">
        <v>1115</v>
      </c>
    </row>
    <row r="3690" spans="1:36" ht="17.25" hidden="1" customHeight="1" x14ac:dyDescent="0.2">
      <c r="A3690" s="4" t="s">
        <v>1116</v>
      </c>
      <c r="B3690" t="s">
        <v>633</v>
      </c>
      <c r="C3690" t="s">
        <v>1117</v>
      </c>
      <c r="D3690" t="s">
        <v>1118</v>
      </c>
      <c r="E3690" t="s">
        <v>40</v>
      </c>
      <c r="F3690" t="s">
        <v>64</v>
      </c>
      <c r="G3690" s="5">
        <v>341.25</v>
      </c>
      <c r="H3690" t="s">
        <v>42</v>
      </c>
      <c r="I3690" t="s">
        <v>240</v>
      </c>
      <c r="J3690" t="s">
        <v>45</v>
      </c>
      <c r="K3690" t="s">
        <v>45</v>
      </c>
      <c r="L3690" t="s">
        <v>45</v>
      </c>
      <c r="N3690" s="6">
        <v>2003</v>
      </c>
      <c r="R3690" s="7">
        <v>31.099519999999998</v>
      </c>
      <c r="S3690" s="7">
        <v>32.520240000000001</v>
      </c>
      <c r="T3690" t="s">
        <v>46</v>
      </c>
      <c r="U3690" t="s">
        <v>1119</v>
      </c>
      <c r="X3690" t="s">
        <v>1120</v>
      </c>
      <c r="Y3690" t="s">
        <v>49</v>
      </c>
      <c r="Z3690" t="s">
        <v>50</v>
      </c>
      <c r="AA3690" t="s">
        <v>1121</v>
      </c>
      <c r="AD3690" t="s">
        <v>52</v>
      </c>
      <c r="AE3690" t="s">
        <v>254</v>
      </c>
      <c r="AF3690" t="s">
        <v>52</v>
      </c>
      <c r="AG3690" t="s">
        <v>1122</v>
      </c>
      <c r="AH3690" s="27">
        <v>1165127</v>
      </c>
      <c r="AI3690" t="s">
        <v>1123</v>
      </c>
      <c r="AJ3690" t="s">
        <v>1124</v>
      </c>
    </row>
    <row r="3691" spans="1:36" ht="17.25" hidden="1" customHeight="1" x14ac:dyDescent="0.2">
      <c r="A3691" s="4" t="s">
        <v>1116</v>
      </c>
      <c r="B3691" t="s">
        <v>633</v>
      </c>
      <c r="C3691" t="s">
        <v>1117</v>
      </c>
      <c r="D3691" t="s">
        <v>1118</v>
      </c>
      <c r="E3691" t="s">
        <v>56</v>
      </c>
      <c r="F3691" t="s">
        <v>64</v>
      </c>
      <c r="G3691" s="5">
        <v>341.25</v>
      </c>
      <c r="H3691" t="s">
        <v>42</v>
      </c>
      <c r="I3691" t="s">
        <v>240</v>
      </c>
      <c r="J3691" t="s">
        <v>45</v>
      </c>
      <c r="K3691" t="s">
        <v>45</v>
      </c>
      <c r="L3691" t="s">
        <v>45</v>
      </c>
      <c r="N3691" s="6">
        <v>2003</v>
      </c>
      <c r="R3691" s="7">
        <v>31.099519999999998</v>
      </c>
      <c r="S3691" s="7">
        <v>32.520240000000001</v>
      </c>
      <c r="T3691" t="s">
        <v>46</v>
      </c>
      <c r="U3691" t="s">
        <v>1119</v>
      </c>
      <c r="X3691" t="s">
        <v>1120</v>
      </c>
      <c r="Y3691" t="s">
        <v>49</v>
      </c>
      <c r="Z3691" t="s">
        <v>50</v>
      </c>
      <c r="AA3691" t="s">
        <v>1121</v>
      </c>
      <c r="AD3691" t="s">
        <v>52</v>
      </c>
      <c r="AE3691" t="s">
        <v>254</v>
      </c>
      <c r="AF3691" t="s">
        <v>52</v>
      </c>
      <c r="AG3691" t="s">
        <v>1122</v>
      </c>
      <c r="AH3691" s="27">
        <v>1165128</v>
      </c>
      <c r="AI3691" t="s">
        <v>1123</v>
      </c>
      <c r="AJ3691" t="s">
        <v>1125</v>
      </c>
    </row>
    <row r="3692" spans="1:36" ht="17.25" hidden="1" customHeight="1" x14ac:dyDescent="0.2">
      <c r="A3692" s="4" t="s">
        <v>1126</v>
      </c>
      <c r="B3692" t="s">
        <v>633</v>
      </c>
      <c r="C3692" t="s">
        <v>1127</v>
      </c>
      <c r="D3692" t="s">
        <v>1128</v>
      </c>
      <c r="E3692" t="s">
        <v>40</v>
      </c>
      <c r="F3692" t="s">
        <v>86</v>
      </c>
      <c r="G3692" s="5">
        <v>650</v>
      </c>
      <c r="H3692" t="s">
        <v>677</v>
      </c>
      <c r="I3692" t="s">
        <v>43</v>
      </c>
      <c r="J3692" t="s">
        <v>45</v>
      </c>
      <c r="R3692" s="7">
        <v>26.096822</v>
      </c>
      <c r="S3692" s="7">
        <v>32.47974</v>
      </c>
      <c r="T3692" t="s">
        <v>504</v>
      </c>
      <c r="U3692" t="s">
        <v>1129</v>
      </c>
      <c r="V3692" t="s">
        <v>1130</v>
      </c>
      <c r="W3692" t="s">
        <v>1131</v>
      </c>
      <c r="X3692" t="s">
        <v>1129</v>
      </c>
      <c r="Y3692" t="s">
        <v>49</v>
      </c>
      <c r="Z3692" t="s">
        <v>50</v>
      </c>
      <c r="AC3692" t="s">
        <v>1132</v>
      </c>
      <c r="AD3692" t="s">
        <v>52</v>
      </c>
      <c r="AE3692" t="s">
        <v>131</v>
      </c>
      <c r="AF3692" t="s">
        <v>52</v>
      </c>
      <c r="AG3692" t="s">
        <v>1133</v>
      </c>
      <c r="AH3692" s="8">
        <v>1230866</v>
      </c>
      <c r="AI3692" t="s">
        <v>1134</v>
      </c>
      <c r="AJ3692" t="s">
        <v>1135</v>
      </c>
    </row>
    <row r="3693" spans="1:36" ht="17.25" hidden="1" customHeight="1" x14ac:dyDescent="0.2">
      <c r="A3693" s="4" t="s">
        <v>1126</v>
      </c>
      <c r="B3693" t="s">
        <v>633</v>
      </c>
      <c r="C3693" t="s">
        <v>1127</v>
      </c>
      <c r="D3693" t="s">
        <v>1128</v>
      </c>
      <c r="E3693" t="s">
        <v>56</v>
      </c>
      <c r="F3693" t="s">
        <v>86</v>
      </c>
      <c r="G3693" s="5">
        <v>650</v>
      </c>
      <c r="H3693" t="s">
        <v>677</v>
      </c>
      <c r="I3693" t="s">
        <v>43</v>
      </c>
      <c r="J3693" t="s">
        <v>45</v>
      </c>
      <c r="R3693" s="7">
        <v>26.096822</v>
      </c>
      <c r="S3693" s="7">
        <v>32.47974</v>
      </c>
      <c r="T3693" t="s">
        <v>504</v>
      </c>
      <c r="U3693" t="s">
        <v>1129</v>
      </c>
      <c r="V3693" t="s">
        <v>1130</v>
      </c>
      <c r="W3693" t="s">
        <v>1131</v>
      </c>
      <c r="X3693" t="s">
        <v>1129</v>
      </c>
      <c r="Y3693" t="s">
        <v>49</v>
      </c>
      <c r="Z3693" t="s">
        <v>50</v>
      </c>
      <c r="AC3693" t="s">
        <v>1132</v>
      </c>
      <c r="AD3693" t="s">
        <v>52</v>
      </c>
      <c r="AE3693" t="s">
        <v>131</v>
      </c>
      <c r="AF3693" t="s">
        <v>52</v>
      </c>
      <c r="AG3693" t="s">
        <v>1133</v>
      </c>
      <c r="AH3693" s="8">
        <v>1230867</v>
      </c>
      <c r="AI3693" t="s">
        <v>1134</v>
      </c>
      <c r="AJ3693" t="s">
        <v>1136</v>
      </c>
    </row>
    <row r="3694" spans="1:36" ht="17.25" hidden="1" customHeight="1" x14ac:dyDescent="0.2">
      <c r="A3694" s="4" t="s">
        <v>1159</v>
      </c>
      <c r="B3694" t="s">
        <v>633</v>
      </c>
      <c r="C3694" t="s">
        <v>1160</v>
      </c>
      <c r="D3694" t="s">
        <v>1161</v>
      </c>
      <c r="E3694" t="s">
        <v>40</v>
      </c>
      <c r="F3694" t="s">
        <v>64</v>
      </c>
      <c r="G3694" s="5">
        <v>315</v>
      </c>
      <c r="H3694" t="s">
        <v>42</v>
      </c>
      <c r="I3694" t="s">
        <v>240</v>
      </c>
      <c r="J3694" t="s">
        <v>45</v>
      </c>
      <c r="N3694" s="6">
        <v>1988</v>
      </c>
      <c r="R3694" s="7">
        <v>30.124257</v>
      </c>
      <c r="S3694" s="7">
        <v>31.237251000000001</v>
      </c>
      <c r="T3694" t="s">
        <v>46</v>
      </c>
      <c r="U3694" t="s">
        <v>1162</v>
      </c>
      <c r="V3694" t="s">
        <v>1163</v>
      </c>
      <c r="X3694" t="s">
        <v>746</v>
      </c>
      <c r="Y3694" t="s">
        <v>49</v>
      </c>
      <c r="Z3694" t="s">
        <v>50</v>
      </c>
      <c r="AA3694" t="s">
        <v>1164</v>
      </c>
      <c r="AG3694" t="s">
        <v>1165</v>
      </c>
      <c r="AH3694" s="27">
        <v>1148065</v>
      </c>
      <c r="AI3694" t="s">
        <v>1166</v>
      </c>
      <c r="AJ3694" t="s">
        <v>1167</v>
      </c>
    </row>
    <row r="3695" spans="1:36" ht="17.25" hidden="1" customHeight="1" x14ac:dyDescent="0.2">
      <c r="A3695" s="4" t="s">
        <v>1159</v>
      </c>
      <c r="B3695" t="s">
        <v>633</v>
      </c>
      <c r="C3695" t="s">
        <v>1160</v>
      </c>
      <c r="D3695" t="s">
        <v>1161</v>
      </c>
      <c r="E3695" t="s">
        <v>56</v>
      </c>
      <c r="F3695" t="s">
        <v>64</v>
      </c>
      <c r="G3695" s="5">
        <v>315</v>
      </c>
      <c r="H3695" t="s">
        <v>42</v>
      </c>
      <c r="I3695" t="s">
        <v>240</v>
      </c>
      <c r="J3695" t="s">
        <v>45</v>
      </c>
      <c r="N3695" s="24">
        <v>1988</v>
      </c>
      <c r="R3695" s="7">
        <v>30.124257</v>
      </c>
      <c r="S3695" s="7">
        <v>31.237251000000001</v>
      </c>
      <c r="T3695" t="s">
        <v>46</v>
      </c>
      <c r="U3695" t="s">
        <v>1162</v>
      </c>
      <c r="V3695" t="s">
        <v>1163</v>
      </c>
      <c r="X3695" t="s">
        <v>746</v>
      </c>
      <c r="Y3695" t="s">
        <v>49</v>
      </c>
      <c r="Z3695" t="s">
        <v>50</v>
      </c>
      <c r="AA3695" t="s">
        <v>1164</v>
      </c>
      <c r="AC3695" t="s">
        <v>1168</v>
      </c>
      <c r="AG3695" t="s">
        <v>1165</v>
      </c>
      <c r="AH3695" s="8">
        <v>1148066</v>
      </c>
      <c r="AI3695" t="s">
        <v>1166</v>
      </c>
      <c r="AJ3695" t="s">
        <v>1169</v>
      </c>
    </row>
    <row r="3696" spans="1:36" ht="17.25" hidden="1" customHeight="1" x14ac:dyDescent="0.2">
      <c r="A3696" s="4" t="s">
        <v>1159</v>
      </c>
      <c r="B3696" t="s">
        <v>633</v>
      </c>
      <c r="C3696" t="s">
        <v>1160</v>
      </c>
      <c r="D3696" t="s">
        <v>1161</v>
      </c>
      <c r="E3696" t="s">
        <v>58</v>
      </c>
      <c r="F3696" t="s">
        <v>64</v>
      </c>
      <c r="G3696" s="5">
        <v>315</v>
      </c>
      <c r="H3696" t="s">
        <v>42</v>
      </c>
      <c r="I3696" t="s">
        <v>240</v>
      </c>
      <c r="J3696" t="s">
        <v>45</v>
      </c>
      <c r="N3696" s="6">
        <v>1988</v>
      </c>
      <c r="R3696" s="7">
        <v>30.124257</v>
      </c>
      <c r="S3696" s="7">
        <v>31.237251000000001</v>
      </c>
      <c r="T3696" t="s">
        <v>46</v>
      </c>
      <c r="U3696" t="s">
        <v>1162</v>
      </c>
      <c r="V3696" t="s">
        <v>1163</v>
      </c>
      <c r="X3696" t="s">
        <v>746</v>
      </c>
      <c r="Y3696" t="s">
        <v>49</v>
      </c>
      <c r="Z3696" t="s">
        <v>50</v>
      </c>
      <c r="AA3696" t="s">
        <v>1164</v>
      </c>
      <c r="AC3696" t="s">
        <v>1168</v>
      </c>
      <c r="AG3696" t="s">
        <v>1165</v>
      </c>
      <c r="AH3696" s="8">
        <v>1148067</v>
      </c>
      <c r="AI3696" t="s">
        <v>1166</v>
      </c>
      <c r="AJ3696" t="s">
        <v>1170</v>
      </c>
    </row>
    <row r="3697" spans="1:36" ht="17.25" hidden="1" customHeight="1" x14ac:dyDescent="0.2">
      <c r="A3697" s="4" t="s">
        <v>1159</v>
      </c>
      <c r="B3697" t="s">
        <v>633</v>
      </c>
      <c r="C3697" t="s">
        <v>1160</v>
      </c>
      <c r="D3697" t="s">
        <v>1161</v>
      </c>
      <c r="E3697" t="s">
        <v>191</v>
      </c>
      <c r="F3697" t="s">
        <v>64</v>
      </c>
      <c r="G3697" s="5">
        <v>315</v>
      </c>
      <c r="H3697" t="s">
        <v>42</v>
      </c>
      <c r="I3697" t="s">
        <v>240</v>
      </c>
      <c r="J3697" t="s">
        <v>45</v>
      </c>
      <c r="N3697" s="24">
        <v>1988</v>
      </c>
      <c r="R3697" s="7">
        <v>30.124257</v>
      </c>
      <c r="S3697" s="7">
        <v>31.237251000000001</v>
      </c>
      <c r="T3697" t="s">
        <v>46</v>
      </c>
      <c r="U3697" t="s">
        <v>1162</v>
      </c>
      <c r="V3697" t="s">
        <v>1163</v>
      </c>
      <c r="X3697" t="s">
        <v>746</v>
      </c>
      <c r="Y3697" t="s">
        <v>49</v>
      </c>
      <c r="Z3697" t="s">
        <v>50</v>
      </c>
      <c r="AA3697" t="s">
        <v>1164</v>
      </c>
      <c r="AC3697" t="s">
        <v>1168</v>
      </c>
      <c r="AG3697" t="s">
        <v>1165</v>
      </c>
      <c r="AH3697" s="8">
        <v>1148068</v>
      </c>
      <c r="AI3697" t="s">
        <v>1166</v>
      </c>
      <c r="AJ3697" t="s">
        <v>1171</v>
      </c>
    </row>
    <row r="3698" spans="1:36" ht="17.25" hidden="1" customHeight="1" x14ac:dyDescent="0.2">
      <c r="A3698" s="4" t="s">
        <v>1172</v>
      </c>
      <c r="B3698" t="s">
        <v>633</v>
      </c>
      <c r="C3698" t="s">
        <v>1173</v>
      </c>
      <c r="D3698" t="s">
        <v>1174</v>
      </c>
      <c r="E3698" t="s">
        <v>565</v>
      </c>
      <c r="F3698" t="s">
        <v>64</v>
      </c>
      <c r="G3698" s="5">
        <v>750</v>
      </c>
      <c r="H3698" t="s">
        <v>42</v>
      </c>
      <c r="I3698" t="s">
        <v>43</v>
      </c>
      <c r="J3698" t="s">
        <v>45</v>
      </c>
      <c r="N3698" s="6">
        <v>2010</v>
      </c>
      <c r="R3698" s="7">
        <v>31.044360999999999</v>
      </c>
      <c r="S3698" s="7">
        <v>29.660395000000001</v>
      </c>
      <c r="T3698" t="s">
        <v>46</v>
      </c>
      <c r="U3698" t="s">
        <v>1175</v>
      </c>
      <c r="X3698" t="s">
        <v>654</v>
      </c>
      <c r="Y3698" t="s">
        <v>49</v>
      </c>
      <c r="Z3698" t="s">
        <v>50</v>
      </c>
      <c r="AA3698" t="s">
        <v>1176</v>
      </c>
      <c r="AD3698" t="s">
        <v>52</v>
      </c>
      <c r="AE3698" t="s">
        <v>254</v>
      </c>
      <c r="AF3698" t="s">
        <v>52</v>
      </c>
      <c r="AG3698" t="s">
        <v>1177</v>
      </c>
      <c r="AH3698" s="27" t="s">
        <v>1178</v>
      </c>
      <c r="AI3698" t="s">
        <v>1179</v>
      </c>
      <c r="AJ3698" t="s">
        <v>1180</v>
      </c>
    </row>
    <row r="3699" spans="1:36" ht="17.25" hidden="1" customHeight="1" x14ac:dyDescent="0.2">
      <c r="A3699" s="4" t="s">
        <v>1172</v>
      </c>
      <c r="B3699" t="s">
        <v>633</v>
      </c>
      <c r="C3699" t="s">
        <v>1173</v>
      </c>
      <c r="D3699" t="s">
        <v>1174</v>
      </c>
      <c r="E3699" t="s">
        <v>719</v>
      </c>
      <c r="F3699" t="s">
        <v>64</v>
      </c>
      <c r="G3699" s="5">
        <v>320</v>
      </c>
      <c r="H3699" t="s">
        <v>42</v>
      </c>
      <c r="I3699" t="s">
        <v>240</v>
      </c>
      <c r="J3699" t="s">
        <v>45</v>
      </c>
      <c r="N3699" s="6">
        <v>2000</v>
      </c>
      <c r="R3699" s="7">
        <v>31.044360999999999</v>
      </c>
      <c r="S3699" s="7">
        <v>29.660395000000001</v>
      </c>
      <c r="T3699" t="s">
        <v>46</v>
      </c>
      <c r="U3699" t="s">
        <v>1175</v>
      </c>
      <c r="X3699" t="s">
        <v>654</v>
      </c>
      <c r="Y3699" t="s">
        <v>49</v>
      </c>
      <c r="Z3699" t="s">
        <v>50</v>
      </c>
      <c r="AA3699" t="s">
        <v>1181</v>
      </c>
      <c r="AD3699" t="s">
        <v>52</v>
      </c>
      <c r="AE3699" t="s">
        <v>254</v>
      </c>
      <c r="AF3699" t="s">
        <v>52</v>
      </c>
      <c r="AG3699" t="s">
        <v>1182</v>
      </c>
      <c r="AH3699" s="27">
        <v>1148228</v>
      </c>
      <c r="AI3699" t="s">
        <v>1179</v>
      </c>
      <c r="AJ3699" t="s">
        <v>1183</v>
      </c>
    </row>
    <row r="3700" spans="1:36" ht="17.25" hidden="1" customHeight="1" x14ac:dyDescent="0.2">
      <c r="A3700" s="4" t="s">
        <v>1172</v>
      </c>
      <c r="B3700" t="s">
        <v>633</v>
      </c>
      <c r="C3700" t="s">
        <v>1173</v>
      </c>
      <c r="D3700" t="s">
        <v>1174</v>
      </c>
      <c r="E3700" t="s">
        <v>726</v>
      </c>
      <c r="F3700" t="s">
        <v>64</v>
      </c>
      <c r="G3700" s="5">
        <v>320</v>
      </c>
      <c r="H3700" t="s">
        <v>42</v>
      </c>
      <c r="I3700" t="s">
        <v>240</v>
      </c>
      <c r="J3700" t="s">
        <v>45</v>
      </c>
      <c r="N3700" s="6">
        <v>2000</v>
      </c>
      <c r="R3700" s="7">
        <v>31.044360999999999</v>
      </c>
      <c r="S3700" s="7">
        <v>29.660395000000001</v>
      </c>
      <c r="T3700" t="s">
        <v>46</v>
      </c>
      <c r="U3700" t="s">
        <v>1175</v>
      </c>
      <c r="X3700" t="s">
        <v>654</v>
      </c>
      <c r="Y3700" t="s">
        <v>49</v>
      </c>
      <c r="Z3700" t="s">
        <v>50</v>
      </c>
      <c r="AA3700" t="s">
        <v>1181</v>
      </c>
      <c r="AD3700" t="s">
        <v>52</v>
      </c>
      <c r="AE3700" t="s">
        <v>254</v>
      </c>
      <c r="AF3700" t="s">
        <v>52</v>
      </c>
      <c r="AG3700" t="s">
        <v>1182</v>
      </c>
      <c r="AH3700" s="27">
        <v>1148229</v>
      </c>
      <c r="AI3700" t="s">
        <v>1179</v>
      </c>
      <c r="AJ3700" t="s">
        <v>1184</v>
      </c>
    </row>
    <row r="3701" spans="1:36" ht="17.25" hidden="1" customHeight="1" x14ac:dyDescent="0.2">
      <c r="A3701" s="4" t="s">
        <v>1172</v>
      </c>
      <c r="B3701" t="s">
        <v>633</v>
      </c>
      <c r="C3701" t="s">
        <v>1173</v>
      </c>
      <c r="D3701" t="s">
        <v>1174</v>
      </c>
      <c r="E3701" t="s">
        <v>728</v>
      </c>
      <c r="F3701" t="s">
        <v>64</v>
      </c>
      <c r="G3701" s="5">
        <v>341.25</v>
      </c>
      <c r="H3701" t="s">
        <v>42</v>
      </c>
      <c r="I3701" t="s">
        <v>240</v>
      </c>
      <c r="J3701" t="s">
        <v>45</v>
      </c>
      <c r="N3701" s="6">
        <v>2002</v>
      </c>
      <c r="R3701" s="7">
        <v>31.044360999999999</v>
      </c>
      <c r="S3701" s="7">
        <v>29.660395000000001</v>
      </c>
      <c r="T3701" t="s">
        <v>46</v>
      </c>
      <c r="U3701" t="s">
        <v>1175</v>
      </c>
      <c r="X3701" t="s">
        <v>654</v>
      </c>
      <c r="Y3701" t="s">
        <v>49</v>
      </c>
      <c r="Z3701" t="s">
        <v>50</v>
      </c>
      <c r="AA3701" t="s">
        <v>1185</v>
      </c>
      <c r="AD3701" t="s">
        <v>52</v>
      </c>
      <c r="AE3701" t="s">
        <v>254</v>
      </c>
      <c r="AF3701" t="s">
        <v>52</v>
      </c>
      <c r="AG3701" t="s">
        <v>1186</v>
      </c>
      <c r="AH3701" s="27">
        <v>1148230</v>
      </c>
      <c r="AI3701" t="s">
        <v>1179</v>
      </c>
      <c r="AJ3701" t="s">
        <v>1187</v>
      </c>
    </row>
    <row r="3702" spans="1:36" ht="17.25" hidden="1" customHeight="1" x14ac:dyDescent="0.2">
      <c r="A3702" s="4" t="s">
        <v>1172</v>
      </c>
      <c r="B3702" t="s">
        <v>633</v>
      </c>
      <c r="C3702" t="s">
        <v>1173</v>
      </c>
      <c r="D3702" t="s">
        <v>1174</v>
      </c>
      <c r="E3702" t="s">
        <v>730</v>
      </c>
      <c r="F3702" t="s">
        <v>64</v>
      </c>
      <c r="G3702" s="5">
        <v>341.25</v>
      </c>
      <c r="H3702" t="s">
        <v>42</v>
      </c>
      <c r="I3702" t="s">
        <v>240</v>
      </c>
      <c r="J3702" t="s">
        <v>45</v>
      </c>
      <c r="N3702" s="6">
        <v>2002</v>
      </c>
      <c r="R3702" s="7">
        <v>31.044360999999999</v>
      </c>
      <c r="S3702" s="7">
        <v>29.660395000000001</v>
      </c>
      <c r="T3702" t="s">
        <v>46</v>
      </c>
      <c r="U3702" t="s">
        <v>1175</v>
      </c>
      <c r="X3702" t="s">
        <v>654</v>
      </c>
      <c r="Y3702" t="s">
        <v>49</v>
      </c>
      <c r="Z3702" t="s">
        <v>50</v>
      </c>
      <c r="AA3702" t="s">
        <v>1185</v>
      </c>
      <c r="AD3702" t="s">
        <v>52</v>
      </c>
      <c r="AE3702" t="s">
        <v>254</v>
      </c>
      <c r="AF3702" t="s">
        <v>52</v>
      </c>
      <c r="AG3702" t="s">
        <v>1186</v>
      </c>
      <c r="AH3702" s="27">
        <v>1148231</v>
      </c>
      <c r="AI3702" t="s">
        <v>1179</v>
      </c>
      <c r="AJ3702" t="s">
        <v>1188</v>
      </c>
    </row>
    <row r="3703" spans="1:36" ht="17.25" hidden="1" customHeight="1" x14ac:dyDescent="0.2">
      <c r="A3703" s="4" t="s">
        <v>1199</v>
      </c>
      <c r="B3703" t="s">
        <v>633</v>
      </c>
      <c r="C3703" t="s">
        <v>1200</v>
      </c>
      <c r="D3703" t="s">
        <v>1201</v>
      </c>
      <c r="E3703" t="s">
        <v>40</v>
      </c>
      <c r="F3703" t="s">
        <v>64</v>
      </c>
      <c r="G3703" s="5">
        <v>341.25</v>
      </c>
      <c r="H3703" t="s">
        <v>42</v>
      </c>
      <c r="I3703" t="s">
        <v>240</v>
      </c>
      <c r="J3703" t="s">
        <v>45</v>
      </c>
      <c r="K3703" t="s">
        <v>45</v>
      </c>
      <c r="L3703" t="s">
        <v>45</v>
      </c>
      <c r="N3703" s="6">
        <v>2003</v>
      </c>
      <c r="R3703" s="7">
        <v>29.368226</v>
      </c>
      <c r="S3703" s="7">
        <v>32.174605</v>
      </c>
      <c r="T3703" t="s">
        <v>504</v>
      </c>
      <c r="U3703" t="s">
        <v>687</v>
      </c>
      <c r="V3703" t="s">
        <v>1202</v>
      </c>
      <c r="X3703" t="s">
        <v>679</v>
      </c>
      <c r="Y3703" t="s">
        <v>49</v>
      </c>
      <c r="Z3703" t="s">
        <v>50</v>
      </c>
      <c r="AA3703" t="s">
        <v>1203</v>
      </c>
      <c r="AF3703" t="s">
        <v>52</v>
      </c>
      <c r="AG3703" t="s">
        <v>1204</v>
      </c>
      <c r="AH3703" s="27">
        <v>1165125</v>
      </c>
      <c r="AI3703" t="s">
        <v>1205</v>
      </c>
      <c r="AJ3703" t="s">
        <v>1206</v>
      </c>
    </row>
    <row r="3704" spans="1:36" ht="17.25" hidden="1" customHeight="1" x14ac:dyDescent="0.2">
      <c r="A3704" s="4" t="s">
        <v>1199</v>
      </c>
      <c r="B3704" t="s">
        <v>633</v>
      </c>
      <c r="C3704" t="s">
        <v>1200</v>
      </c>
      <c r="D3704" t="s">
        <v>1201</v>
      </c>
      <c r="E3704" t="s">
        <v>56</v>
      </c>
      <c r="F3704" t="s">
        <v>64</v>
      </c>
      <c r="G3704" s="5">
        <v>341.25</v>
      </c>
      <c r="H3704" t="s">
        <v>42</v>
      </c>
      <c r="I3704" t="s">
        <v>240</v>
      </c>
      <c r="J3704" t="s">
        <v>45</v>
      </c>
      <c r="K3704" t="s">
        <v>45</v>
      </c>
      <c r="L3704" t="s">
        <v>45</v>
      </c>
      <c r="N3704" s="6">
        <v>2003</v>
      </c>
      <c r="R3704" s="7">
        <v>29.368226</v>
      </c>
      <c r="S3704" s="7">
        <v>32.174605</v>
      </c>
      <c r="T3704" t="s">
        <v>504</v>
      </c>
      <c r="U3704" t="s">
        <v>687</v>
      </c>
      <c r="V3704" t="s">
        <v>1202</v>
      </c>
      <c r="X3704" t="s">
        <v>679</v>
      </c>
      <c r="Y3704" t="s">
        <v>49</v>
      </c>
      <c r="Z3704" t="s">
        <v>50</v>
      </c>
      <c r="AA3704" t="s">
        <v>1203</v>
      </c>
      <c r="AF3704" t="s">
        <v>52</v>
      </c>
      <c r="AG3704" t="s">
        <v>1204</v>
      </c>
      <c r="AH3704" s="27">
        <v>1165126</v>
      </c>
      <c r="AI3704" t="s">
        <v>1205</v>
      </c>
      <c r="AJ3704" t="s">
        <v>1207</v>
      </c>
    </row>
    <row r="3705" spans="1:36" ht="17.25" hidden="1" customHeight="1" x14ac:dyDescent="0.2">
      <c r="A3705" s="4" t="s">
        <v>1214</v>
      </c>
      <c r="B3705" t="s">
        <v>633</v>
      </c>
      <c r="C3705" t="s">
        <v>1215</v>
      </c>
      <c r="D3705" t="s">
        <v>1216</v>
      </c>
      <c r="E3705" t="s">
        <v>719</v>
      </c>
      <c r="F3705" t="s">
        <v>527</v>
      </c>
      <c r="G3705" s="5">
        <v>210</v>
      </c>
      <c r="H3705" t="s">
        <v>806</v>
      </c>
      <c r="I3705" t="s">
        <v>240</v>
      </c>
      <c r="J3705" t="s">
        <v>45</v>
      </c>
      <c r="K3705" t="s">
        <v>45</v>
      </c>
      <c r="L3705" t="s">
        <v>45</v>
      </c>
      <c r="N3705" s="6">
        <v>1995</v>
      </c>
      <c r="O3705" s="24">
        <v>2022</v>
      </c>
      <c r="R3705" s="7">
        <v>31.062017000000001</v>
      </c>
      <c r="S3705" s="7">
        <v>31.392627999999998</v>
      </c>
      <c r="T3705" t="s">
        <v>46</v>
      </c>
      <c r="U3705" t="s">
        <v>1044</v>
      </c>
      <c r="X3705" t="s">
        <v>1045</v>
      </c>
      <c r="Y3705" t="s">
        <v>49</v>
      </c>
      <c r="Z3705" t="s">
        <v>50</v>
      </c>
      <c r="AD3705" t="s">
        <v>52</v>
      </c>
      <c r="AE3705" t="s">
        <v>254</v>
      </c>
      <c r="AF3705" t="s">
        <v>52</v>
      </c>
      <c r="AG3705" t="s">
        <v>1217</v>
      </c>
      <c r="AH3705" s="27">
        <v>1193667</v>
      </c>
      <c r="AI3705" t="s">
        <v>1218</v>
      </c>
      <c r="AJ3705" t="s">
        <v>1219</v>
      </c>
    </row>
    <row r="3706" spans="1:36" ht="17.25" hidden="1" customHeight="1" x14ac:dyDescent="0.2">
      <c r="A3706" s="4" t="s">
        <v>1214</v>
      </c>
      <c r="B3706" t="s">
        <v>633</v>
      </c>
      <c r="C3706" t="s">
        <v>1215</v>
      </c>
      <c r="D3706" t="s">
        <v>1216</v>
      </c>
      <c r="E3706" t="s">
        <v>726</v>
      </c>
      <c r="F3706" t="s">
        <v>527</v>
      </c>
      <c r="G3706" s="5">
        <v>210</v>
      </c>
      <c r="H3706" t="s">
        <v>806</v>
      </c>
      <c r="I3706" t="s">
        <v>240</v>
      </c>
      <c r="J3706" t="s">
        <v>45</v>
      </c>
      <c r="K3706" t="s">
        <v>45</v>
      </c>
      <c r="L3706" t="s">
        <v>45</v>
      </c>
      <c r="N3706" s="24">
        <v>1995</v>
      </c>
      <c r="O3706" s="24">
        <v>2022</v>
      </c>
      <c r="R3706" s="7">
        <v>31.062017000000001</v>
      </c>
      <c r="S3706" s="7">
        <v>31.392627999999998</v>
      </c>
      <c r="T3706" t="s">
        <v>46</v>
      </c>
      <c r="U3706" t="s">
        <v>1044</v>
      </c>
      <c r="X3706" t="s">
        <v>1045</v>
      </c>
      <c r="Y3706" t="s">
        <v>49</v>
      </c>
      <c r="Z3706" t="s">
        <v>50</v>
      </c>
      <c r="AD3706" t="s">
        <v>52</v>
      </c>
      <c r="AE3706" t="s">
        <v>254</v>
      </c>
      <c r="AF3706" t="s">
        <v>52</v>
      </c>
      <c r="AG3706" t="s">
        <v>1217</v>
      </c>
      <c r="AH3706" s="8">
        <v>1193668</v>
      </c>
      <c r="AI3706" t="s">
        <v>1218</v>
      </c>
      <c r="AJ3706" t="s">
        <v>1220</v>
      </c>
    </row>
    <row r="3707" spans="1:36" ht="17.25" hidden="1" customHeight="1" x14ac:dyDescent="0.2">
      <c r="A3707" s="4" t="s">
        <v>1221</v>
      </c>
      <c r="B3707" t="s">
        <v>633</v>
      </c>
      <c r="C3707" t="s">
        <v>1222</v>
      </c>
      <c r="D3707" t="s">
        <v>1223</v>
      </c>
      <c r="E3707" t="s">
        <v>63</v>
      </c>
      <c r="F3707" t="s">
        <v>86</v>
      </c>
      <c r="G3707" s="5">
        <v>290</v>
      </c>
      <c r="H3707" t="s">
        <v>806</v>
      </c>
      <c r="I3707" t="s">
        <v>43</v>
      </c>
      <c r="J3707" t="s">
        <v>45</v>
      </c>
      <c r="K3707" t="s">
        <v>45</v>
      </c>
      <c r="L3707" t="s">
        <v>45</v>
      </c>
      <c r="N3707" s="6">
        <v>1989</v>
      </c>
      <c r="O3707" s="24">
        <v>2022</v>
      </c>
      <c r="R3707" s="7">
        <v>31.062017000000001</v>
      </c>
      <c r="S3707" s="7">
        <v>31.392627999999998</v>
      </c>
      <c r="T3707" t="s">
        <v>46</v>
      </c>
      <c r="U3707" t="s">
        <v>1044</v>
      </c>
      <c r="X3707" t="s">
        <v>1045</v>
      </c>
      <c r="Y3707" t="s">
        <v>49</v>
      </c>
      <c r="Z3707" t="s">
        <v>50</v>
      </c>
      <c r="AA3707" t="s">
        <v>1224</v>
      </c>
      <c r="AD3707" t="s">
        <v>52</v>
      </c>
      <c r="AE3707" t="s">
        <v>254</v>
      </c>
      <c r="AF3707" t="s">
        <v>52</v>
      </c>
      <c r="AG3707" t="s">
        <v>1225</v>
      </c>
      <c r="AH3707" s="27" t="s">
        <v>1226</v>
      </c>
      <c r="AI3707" t="s">
        <v>1227</v>
      </c>
      <c r="AJ3707" t="s">
        <v>1228</v>
      </c>
    </row>
    <row r="3708" spans="1:36" ht="17.25" hidden="1" customHeight="1" x14ac:dyDescent="0.2">
      <c r="A3708" s="4" t="s">
        <v>1229</v>
      </c>
      <c r="B3708" t="s">
        <v>633</v>
      </c>
      <c r="C3708" t="s">
        <v>1230</v>
      </c>
      <c r="D3708" t="s">
        <v>1231</v>
      </c>
      <c r="E3708" t="s">
        <v>40</v>
      </c>
      <c r="F3708" t="s">
        <v>64</v>
      </c>
      <c r="G3708" s="5">
        <v>300</v>
      </c>
      <c r="H3708" t="s">
        <v>42</v>
      </c>
      <c r="I3708" t="s">
        <v>240</v>
      </c>
      <c r="J3708" t="s">
        <v>45</v>
      </c>
      <c r="K3708" t="s">
        <v>45</v>
      </c>
      <c r="L3708" t="s">
        <v>45</v>
      </c>
      <c r="N3708" s="6">
        <v>1992</v>
      </c>
      <c r="R3708" s="7">
        <v>27.212275000000002</v>
      </c>
      <c r="S3708" s="7">
        <v>31.160844000000001</v>
      </c>
      <c r="T3708" t="s">
        <v>46</v>
      </c>
      <c r="U3708" t="s">
        <v>1232</v>
      </c>
      <c r="V3708" t="s">
        <v>1233</v>
      </c>
      <c r="X3708" t="s">
        <v>708</v>
      </c>
      <c r="Y3708" t="s">
        <v>49</v>
      </c>
      <c r="Z3708" t="s">
        <v>50</v>
      </c>
      <c r="AC3708" t="s">
        <v>1234</v>
      </c>
      <c r="AD3708" t="s">
        <v>52</v>
      </c>
      <c r="AE3708" t="s">
        <v>352</v>
      </c>
      <c r="AF3708" t="s">
        <v>52</v>
      </c>
      <c r="AG3708" t="s">
        <v>1235</v>
      </c>
      <c r="AH3708" s="27">
        <v>1156802</v>
      </c>
      <c r="AI3708" t="s">
        <v>1236</v>
      </c>
      <c r="AJ3708" t="s">
        <v>1237</v>
      </c>
    </row>
    <row r="3709" spans="1:36" ht="17.25" hidden="1" customHeight="1" x14ac:dyDescent="0.2">
      <c r="A3709" s="4" t="s">
        <v>1229</v>
      </c>
      <c r="B3709" t="s">
        <v>633</v>
      </c>
      <c r="C3709" t="s">
        <v>1230</v>
      </c>
      <c r="D3709" t="s">
        <v>1231</v>
      </c>
      <c r="E3709" t="s">
        <v>56</v>
      </c>
      <c r="F3709" t="s">
        <v>64</v>
      </c>
      <c r="G3709" s="5">
        <v>300</v>
      </c>
      <c r="H3709" t="s">
        <v>42</v>
      </c>
      <c r="I3709" t="s">
        <v>240</v>
      </c>
      <c r="J3709" t="s">
        <v>45</v>
      </c>
      <c r="K3709" t="s">
        <v>45</v>
      </c>
      <c r="L3709" t="s">
        <v>45</v>
      </c>
      <c r="N3709" s="6">
        <v>1997</v>
      </c>
      <c r="R3709" s="7">
        <v>27.212275000000002</v>
      </c>
      <c r="S3709" s="7">
        <v>31.160844000000001</v>
      </c>
      <c r="T3709" t="s">
        <v>46</v>
      </c>
      <c r="U3709" t="s">
        <v>1232</v>
      </c>
      <c r="V3709" t="s">
        <v>1233</v>
      </c>
      <c r="X3709" t="s">
        <v>708</v>
      </c>
      <c r="Y3709" t="s">
        <v>49</v>
      </c>
      <c r="Z3709" t="s">
        <v>50</v>
      </c>
      <c r="AC3709" t="s">
        <v>1234</v>
      </c>
      <c r="AD3709" t="s">
        <v>52</v>
      </c>
      <c r="AE3709" t="s">
        <v>352</v>
      </c>
      <c r="AF3709" t="s">
        <v>52</v>
      </c>
      <c r="AG3709" t="s">
        <v>1235</v>
      </c>
      <c r="AH3709" s="27">
        <v>1171272</v>
      </c>
      <c r="AI3709" t="s">
        <v>1236</v>
      </c>
      <c r="AJ3709" t="s">
        <v>1238</v>
      </c>
    </row>
    <row r="3710" spans="1:36" ht="17.25" hidden="1" customHeight="1" x14ac:dyDescent="0.2">
      <c r="A3710" s="4" t="s">
        <v>1270</v>
      </c>
      <c r="B3710" t="s">
        <v>1271</v>
      </c>
      <c r="C3710" t="s">
        <v>1272</v>
      </c>
      <c r="E3710" t="s">
        <v>40</v>
      </c>
      <c r="F3710" t="s">
        <v>86</v>
      </c>
      <c r="G3710" s="5">
        <v>250</v>
      </c>
      <c r="H3710" t="s">
        <v>558</v>
      </c>
      <c r="I3710" t="s">
        <v>43</v>
      </c>
      <c r="J3710" t="s">
        <v>45</v>
      </c>
      <c r="L3710" t="s">
        <v>45</v>
      </c>
      <c r="N3710" s="27" t="s">
        <v>45</v>
      </c>
      <c r="R3710" s="7">
        <v>-26.579142618378</v>
      </c>
      <c r="S3710" s="7">
        <v>31.307375113947501</v>
      </c>
      <c r="T3710" t="s">
        <v>504</v>
      </c>
      <c r="U3710" t="s">
        <v>1273</v>
      </c>
      <c r="X3710" t="s">
        <v>1274</v>
      </c>
      <c r="Y3710" t="s">
        <v>49</v>
      </c>
      <c r="Z3710" t="s">
        <v>489</v>
      </c>
      <c r="AH3710" s="27"/>
      <c r="AI3710" t="s">
        <v>1275</v>
      </c>
      <c r="AJ3710" t="s">
        <v>1276</v>
      </c>
    </row>
    <row r="3711" spans="1:36" ht="17.25" hidden="1" customHeight="1" x14ac:dyDescent="0.2">
      <c r="A3711" s="4" t="s">
        <v>1277</v>
      </c>
      <c r="B3711" t="s">
        <v>1278</v>
      </c>
      <c r="C3711" t="s">
        <v>1279</v>
      </c>
      <c r="E3711" t="s">
        <v>40</v>
      </c>
      <c r="F3711" t="s">
        <v>86</v>
      </c>
      <c r="G3711" s="5">
        <v>500</v>
      </c>
      <c r="H3711" t="s">
        <v>677</v>
      </c>
      <c r="I3711" t="s">
        <v>45</v>
      </c>
      <c r="J3711" t="s">
        <v>44</v>
      </c>
      <c r="L3711" t="s">
        <v>45</v>
      </c>
      <c r="N3711" s="27"/>
      <c r="R3711" s="7">
        <v>13.489781000000001</v>
      </c>
      <c r="S3711" s="7">
        <v>39.433047999999999</v>
      </c>
      <c r="T3711" t="s">
        <v>504</v>
      </c>
      <c r="U3711" t="s">
        <v>1280</v>
      </c>
      <c r="X3711" t="s">
        <v>1281</v>
      </c>
      <c r="Y3711" t="s">
        <v>49</v>
      </c>
      <c r="Z3711" t="s">
        <v>489</v>
      </c>
      <c r="AG3711" t="s">
        <v>1282</v>
      </c>
      <c r="AH3711" s="24">
        <v>1293328</v>
      </c>
      <c r="AI3711" t="s">
        <v>1283</v>
      </c>
      <c r="AJ3711" t="s">
        <v>1284</v>
      </c>
    </row>
    <row r="3712" spans="1:36" ht="17.25" hidden="1" customHeight="1" x14ac:dyDescent="0.2">
      <c r="A3712" s="4" t="s">
        <v>1285</v>
      </c>
      <c r="B3712" t="s">
        <v>1286</v>
      </c>
      <c r="C3712" t="s">
        <v>1287</v>
      </c>
      <c r="E3712" t="s">
        <v>40</v>
      </c>
      <c r="F3712" t="s">
        <v>86</v>
      </c>
      <c r="G3712" s="5">
        <v>330</v>
      </c>
      <c r="H3712" t="s">
        <v>611</v>
      </c>
      <c r="I3712" t="s">
        <v>43</v>
      </c>
      <c r="J3712" t="s">
        <v>45</v>
      </c>
      <c r="K3712" t="s">
        <v>45</v>
      </c>
      <c r="L3712" t="s">
        <v>45</v>
      </c>
      <c r="R3712" s="7">
        <v>4.9689730000000001</v>
      </c>
      <c r="S3712" s="7">
        <v>-1.6631849999999999</v>
      </c>
      <c r="T3712" t="s">
        <v>46</v>
      </c>
      <c r="U3712" t="s">
        <v>1288</v>
      </c>
      <c r="X3712" t="s">
        <v>1289</v>
      </c>
      <c r="Y3712" t="s">
        <v>49</v>
      </c>
      <c r="Z3712" t="s">
        <v>489</v>
      </c>
      <c r="AC3712" t="s">
        <v>1290</v>
      </c>
      <c r="AG3712" t="s">
        <v>1291</v>
      </c>
      <c r="AH3712" s="24">
        <v>1289398</v>
      </c>
      <c r="AI3712" t="s">
        <v>1292</v>
      </c>
      <c r="AJ3712" t="s">
        <v>1293</v>
      </c>
    </row>
    <row r="3713" spans="1:36" ht="17.25" hidden="1" customHeight="1" x14ac:dyDescent="0.2">
      <c r="A3713" s="4" t="s">
        <v>1285</v>
      </c>
      <c r="B3713" t="s">
        <v>1286</v>
      </c>
      <c r="C3713" t="s">
        <v>1287</v>
      </c>
      <c r="E3713" t="s">
        <v>56</v>
      </c>
      <c r="F3713" t="s">
        <v>86</v>
      </c>
      <c r="G3713" s="5">
        <v>330</v>
      </c>
      <c r="H3713" t="s">
        <v>611</v>
      </c>
      <c r="I3713" t="s">
        <v>43</v>
      </c>
      <c r="J3713" t="s">
        <v>45</v>
      </c>
      <c r="K3713" t="s">
        <v>45</v>
      </c>
      <c r="L3713" t="s">
        <v>45</v>
      </c>
      <c r="N3713" s="27"/>
      <c r="R3713" s="7">
        <v>4.9689730000000001</v>
      </c>
      <c r="S3713" s="7">
        <v>-1.6631849999999999</v>
      </c>
      <c r="T3713" t="s">
        <v>46</v>
      </c>
      <c r="U3713" t="s">
        <v>1288</v>
      </c>
      <c r="X3713" t="s">
        <v>1289</v>
      </c>
      <c r="Y3713" t="s">
        <v>49</v>
      </c>
      <c r="Z3713" t="s">
        <v>489</v>
      </c>
      <c r="AC3713" t="s">
        <v>1290</v>
      </c>
      <c r="AG3713" t="s">
        <v>1291</v>
      </c>
      <c r="AH3713" s="6">
        <v>1289399</v>
      </c>
      <c r="AI3713" t="s">
        <v>1292</v>
      </c>
      <c r="AJ3713" t="s">
        <v>1294</v>
      </c>
    </row>
    <row r="3714" spans="1:36" ht="17.25" hidden="1" customHeight="1" x14ac:dyDescent="0.2">
      <c r="A3714" s="4" t="s">
        <v>1312</v>
      </c>
      <c r="B3714" t="s">
        <v>1286</v>
      </c>
      <c r="C3714" t="s">
        <v>1313</v>
      </c>
      <c r="E3714" t="s">
        <v>63</v>
      </c>
      <c r="F3714" t="s">
        <v>617</v>
      </c>
      <c r="G3714" s="5">
        <v>750</v>
      </c>
      <c r="H3714" t="s">
        <v>677</v>
      </c>
      <c r="I3714" t="s">
        <v>43</v>
      </c>
      <c r="J3714" t="s">
        <v>45</v>
      </c>
      <c r="N3714" s="27"/>
      <c r="R3714" s="7">
        <v>4.9728091000000001</v>
      </c>
      <c r="S3714" s="7">
        <v>-1.6588022</v>
      </c>
      <c r="T3714" t="s">
        <v>46</v>
      </c>
      <c r="U3714" t="s">
        <v>1288</v>
      </c>
      <c r="X3714" t="s">
        <v>1289</v>
      </c>
      <c r="Y3714" t="s">
        <v>49</v>
      </c>
      <c r="Z3714" t="s">
        <v>489</v>
      </c>
      <c r="AG3714" t="s">
        <v>1314</v>
      </c>
      <c r="AH3714" s="27" t="s">
        <v>1315</v>
      </c>
      <c r="AI3714" t="s">
        <v>1316</v>
      </c>
      <c r="AJ3714" t="s">
        <v>1317</v>
      </c>
    </row>
    <row r="3715" spans="1:36" ht="17.25" hidden="1" customHeight="1" x14ac:dyDescent="0.2">
      <c r="A3715" s="4" t="s">
        <v>1312</v>
      </c>
      <c r="B3715" t="s">
        <v>1286</v>
      </c>
      <c r="C3715" t="s">
        <v>1313</v>
      </c>
      <c r="E3715" t="s">
        <v>75</v>
      </c>
      <c r="F3715" t="s">
        <v>617</v>
      </c>
      <c r="G3715" s="5">
        <v>550</v>
      </c>
      <c r="H3715" t="s">
        <v>677</v>
      </c>
      <c r="I3715" t="s">
        <v>43</v>
      </c>
      <c r="J3715" t="s">
        <v>45</v>
      </c>
      <c r="R3715" s="7">
        <v>4.9728091000000001</v>
      </c>
      <c r="S3715" s="7">
        <v>-1.6588022</v>
      </c>
      <c r="T3715" t="s">
        <v>46</v>
      </c>
      <c r="U3715" t="s">
        <v>1288</v>
      </c>
      <c r="X3715" t="s">
        <v>1289</v>
      </c>
      <c r="Y3715" t="s">
        <v>49</v>
      </c>
      <c r="Z3715" t="s">
        <v>489</v>
      </c>
      <c r="AG3715" t="s">
        <v>1314</v>
      </c>
      <c r="AH3715" s="8" t="s">
        <v>1318</v>
      </c>
      <c r="AI3715" t="s">
        <v>1316</v>
      </c>
      <c r="AJ3715" t="s">
        <v>1319</v>
      </c>
    </row>
    <row r="3716" spans="1:36" ht="17.25" hidden="1" customHeight="1" x14ac:dyDescent="0.2">
      <c r="A3716" s="4" t="s">
        <v>1340</v>
      </c>
      <c r="B3716" t="s">
        <v>1286</v>
      </c>
      <c r="C3716" t="s">
        <v>1341</v>
      </c>
      <c r="E3716" t="s">
        <v>40</v>
      </c>
      <c r="F3716" t="s">
        <v>86</v>
      </c>
      <c r="G3716" s="5">
        <v>200</v>
      </c>
      <c r="H3716" t="s">
        <v>42</v>
      </c>
      <c r="I3716" t="s">
        <v>43</v>
      </c>
      <c r="J3716" t="s">
        <v>45</v>
      </c>
      <c r="K3716" t="s">
        <v>45</v>
      </c>
      <c r="L3716" t="s">
        <v>45</v>
      </c>
      <c r="N3716" s="6">
        <v>2011</v>
      </c>
      <c r="R3716" s="7">
        <v>5.6802999999999999</v>
      </c>
      <c r="S3716" s="7">
        <v>4.7053999999999999E-2</v>
      </c>
      <c r="T3716" t="s">
        <v>46</v>
      </c>
      <c r="U3716" t="s">
        <v>1342</v>
      </c>
      <c r="X3716" t="s">
        <v>1306</v>
      </c>
      <c r="Y3716" t="s">
        <v>49</v>
      </c>
      <c r="Z3716" t="s">
        <v>489</v>
      </c>
      <c r="AG3716" t="s">
        <v>1343</v>
      </c>
      <c r="AH3716" s="8" t="s">
        <v>1344</v>
      </c>
      <c r="AI3716" t="s">
        <v>1345</v>
      </c>
      <c r="AJ3716" t="s">
        <v>1346</v>
      </c>
    </row>
    <row r="3717" spans="1:36" ht="17.25" hidden="1" customHeight="1" x14ac:dyDescent="0.2">
      <c r="A3717" s="4" t="s">
        <v>1348</v>
      </c>
      <c r="B3717" t="s">
        <v>1286</v>
      </c>
      <c r="C3717" t="s">
        <v>1349</v>
      </c>
      <c r="E3717" t="s">
        <v>40</v>
      </c>
      <c r="F3717" t="s">
        <v>64</v>
      </c>
      <c r="G3717" s="5">
        <v>330</v>
      </c>
      <c r="H3717" t="s">
        <v>42</v>
      </c>
      <c r="I3717" t="s">
        <v>43</v>
      </c>
      <c r="J3717" t="s">
        <v>45</v>
      </c>
      <c r="K3717" t="s">
        <v>45</v>
      </c>
      <c r="L3717" t="s">
        <v>45</v>
      </c>
      <c r="N3717" s="6">
        <v>1999</v>
      </c>
      <c r="R3717" s="7">
        <v>4.9718619999999998</v>
      </c>
      <c r="S3717" s="7">
        <v>-1.6582760000000001</v>
      </c>
      <c r="T3717" t="s">
        <v>46</v>
      </c>
      <c r="U3717" t="s">
        <v>1288</v>
      </c>
      <c r="X3717" t="s">
        <v>1289</v>
      </c>
      <c r="Y3717" t="s">
        <v>49</v>
      </c>
      <c r="Z3717" t="s">
        <v>489</v>
      </c>
      <c r="AC3717" t="s">
        <v>1350</v>
      </c>
      <c r="AG3717" t="s">
        <v>1351</v>
      </c>
      <c r="AI3717" t="s">
        <v>1352</v>
      </c>
      <c r="AJ3717" t="s">
        <v>1353</v>
      </c>
    </row>
    <row r="3718" spans="1:36" ht="17.25" hidden="1" customHeight="1" x14ac:dyDescent="0.2">
      <c r="A3718" s="4" t="s">
        <v>1368</v>
      </c>
      <c r="B3718" t="s">
        <v>1286</v>
      </c>
      <c r="C3718" t="s">
        <v>1369</v>
      </c>
      <c r="E3718" t="s">
        <v>40</v>
      </c>
      <c r="F3718" t="s">
        <v>64</v>
      </c>
      <c r="G3718" s="5">
        <v>110</v>
      </c>
      <c r="H3718" t="s">
        <v>42</v>
      </c>
      <c r="I3718" t="s">
        <v>65</v>
      </c>
      <c r="J3718" t="s">
        <v>45</v>
      </c>
      <c r="K3718" t="s">
        <v>45</v>
      </c>
      <c r="L3718" t="s">
        <v>45</v>
      </c>
      <c r="N3718" s="6">
        <v>2012</v>
      </c>
      <c r="P3718" s="24">
        <v>2037</v>
      </c>
      <c r="R3718" s="7">
        <v>5.6744570000000003</v>
      </c>
      <c r="S3718" s="7">
        <v>1.2238000000000001E-2</v>
      </c>
      <c r="T3718" t="s">
        <v>46</v>
      </c>
      <c r="U3718" t="s">
        <v>1305</v>
      </c>
      <c r="X3718" t="s">
        <v>1306</v>
      </c>
      <c r="Y3718" t="s">
        <v>49</v>
      </c>
      <c r="Z3718" t="s">
        <v>489</v>
      </c>
      <c r="AG3718" t="s">
        <v>1370</v>
      </c>
      <c r="AH3718" s="24">
        <v>1217711</v>
      </c>
      <c r="AI3718" t="s">
        <v>1371</v>
      </c>
      <c r="AJ3718" t="s">
        <v>1372</v>
      </c>
    </row>
    <row r="3719" spans="1:36" ht="17.25" hidden="1" customHeight="1" x14ac:dyDescent="0.2">
      <c r="A3719" s="4" t="s">
        <v>1373</v>
      </c>
      <c r="B3719" t="s">
        <v>1286</v>
      </c>
      <c r="C3719" t="s">
        <v>1374</v>
      </c>
      <c r="E3719" t="s">
        <v>40</v>
      </c>
      <c r="F3719" t="s">
        <v>64</v>
      </c>
      <c r="G3719" s="5">
        <v>110</v>
      </c>
      <c r="H3719" t="s">
        <v>42</v>
      </c>
      <c r="I3719" t="s">
        <v>65</v>
      </c>
      <c r="J3719" t="s">
        <v>45</v>
      </c>
      <c r="K3719" t="s">
        <v>45</v>
      </c>
      <c r="L3719" t="s">
        <v>45</v>
      </c>
      <c r="N3719" s="24">
        <v>2008</v>
      </c>
      <c r="R3719" s="7">
        <v>5.6739937999999999</v>
      </c>
      <c r="S3719" s="7">
        <v>1.05845E-2</v>
      </c>
      <c r="T3719" t="s">
        <v>46</v>
      </c>
      <c r="U3719" t="s">
        <v>1305</v>
      </c>
      <c r="X3719" t="s">
        <v>1306</v>
      </c>
      <c r="Y3719" t="s">
        <v>49</v>
      </c>
      <c r="Z3719" t="s">
        <v>489</v>
      </c>
      <c r="AG3719" t="s">
        <v>45</v>
      </c>
      <c r="AH3719" s="8" t="s">
        <v>45</v>
      </c>
      <c r="AI3719" t="s">
        <v>1375</v>
      </c>
      <c r="AJ3719" t="s">
        <v>1376</v>
      </c>
    </row>
    <row r="3720" spans="1:36" ht="17.25" hidden="1" customHeight="1" x14ac:dyDescent="0.2">
      <c r="A3720" s="4" t="s">
        <v>1373</v>
      </c>
      <c r="B3720" t="s">
        <v>1286</v>
      </c>
      <c r="C3720" t="s">
        <v>1374</v>
      </c>
      <c r="E3720" t="s">
        <v>56</v>
      </c>
      <c r="F3720" t="s">
        <v>64</v>
      </c>
      <c r="G3720" s="5">
        <v>80</v>
      </c>
      <c r="H3720" t="s">
        <v>42</v>
      </c>
      <c r="I3720" t="s">
        <v>65</v>
      </c>
      <c r="J3720" t="s">
        <v>45</v>
      </c>
      <c r="K3720" t="s">
        <v>45</v>
      </c>
      <c r="L3720" t="s">
        <v>45</v>
      </c>
      <c r="N3720" s="6">
        <v>2010</v>
      </c>
      <c r="R3720" s="7">
        <v>5.6739937999999999</v>
      </c>
      <c r="S3720" s="7">
        <v>1.05845E-2</v>
      </c>
      <c r="T3720" t="s">
        <v>46</v>
      </c>
      <c r="U3720" t="s">
        <v>1305</v>
      </c>
      <c r="X3720" t="s">
        <v>1306</v>
      </c>
      <c r="Y3720" t="s">
        <v>49</v>
      </c>
      <c r="Z3720" t="s">
        <v>489</v>
      </c>
      <c r="AC3720" t="s">
        <v>1377</v>
      </c>
      <c r="AG3720" t="s">
        <v>45</v>
      </c>
      <c r="AH3720" s="27" t="s">
        <v>45</v>
      </c>
      <c r="AI3720" t="s">
        <v>1375</v>
      </c>
      <c r="AJ3720" t="s">
        <v>1378</v>
      </c>
    </row>
    <row r="3721" spans="1:36" ht="17.25" hidden="1" customHeight="1" x14ac:dyDescent="0.2">
      <c r="A3721" s="4" t="s">
        <v>1391</v>
      </c>
      <c r="B3721" t="s">
        <v>1380</v>
      </c>
      <c r="C3721" t="s">
        <v>1392</v>
      </c>
      <c r="E3721" t="s">
        <v>40</v>
      </c>
      <c r="F3721" t="s">
        <v>617</v>
      </c>
      <c r="G3721" s="5">
        <v>700</v>
      </c>
      <c r="H3721" t="s">
        <v>558</v>
      </c>
      <c r="I3721" t="s">
        <v>65</v>
      </c>
      <c r="J3721" t="s">
        <v>45</v>
      </c>
      <c r="K3721" t="s">
        <v>45</v>
      </c>
      <c r="L3721" t="s">
        <v>45</v>
      </c>
      <c r="N3721" s="27"/>
      <c r="R3721" s="7">
        <v>-4.0091020000000004</v>
      </c>
      <c r="S3721" s="7">
        <v>39.564939000000003</v>
      </c>
      <c r="T3721" t="s">
        <v>504</v>
      </c>
      <c r="U3721" t="s">
        <v>1393</v>
      </c>
      <c r="X3721" t="s">
        <v>1394</v>
      </c>
      <c r="Y3721" t="s">
        <v>49</v>
      </c>
      <c r="Z3721" t="s">
        <v>489</v>
      </c>
      <c r="AG3721" t="s">
        <v>1395</v>
      </c>
      <c r="AH3721" s="6">
        <v>1255797</v>
      </c>
      <c r="AI3721" t="s">
        <v>1396</v>
      </c>
      <c r="AJ3721" t="s">
        <v>1397</v>
      </c>
    </row>
    <row r="3722" spans="1:36" ht="17.25" hidden="1" customHeight="1" x14ac:dyDescent="0.2">
      <c r="A3722" s="4" t="s">
        <v>1398</v>
      </c>
      <c r="B3722" t="s">
        <v>1380</v>
      </c>
      <c r="C3722" t="s">
        <v>1399</v>
      </c>
      <c r="E3722" t="s">
        <v>40</v>
      </c>
      <c r="F3722" t="s">
        <v>570</v>
      </c>
      <c r="G3722" s="5">
        <v>53</v>
      </c>
      <c r="H3722" t="s">
        <v>42</v>
      </c>
      <c r="I3722" t="s">
        <v>528</v>
      </c>
      <c r="J3722" t="s">
        <v>45</v>
      </c>
      <c r="K3722" t="s">
        <v>45</v>
      </c>
      <c r="L3722" t="s">
        <v>45</v>
      </c>
      <c r="N3722" s="6">
        <v>2004</v>
      </c>
      <c r="P3722" s="24">
        <v>2034</v>
      </c>
      <c r="R3722" s="7">
        <v>-1.2935766522408001</v>
      </c>
      <c r="S3722" s="7">
        <v>36.819850481874802</v>
      </c>
      <c r="T3722" t="s">
        <v>46</v>
      </c>
      <c r="U3722" t="s">
        <v>1400</v>
      </c>
      <c r="Y3722" t="s">
        <v>49</v>
      </c>
      <c r="Z3722" t="s">
        <v>489</v>
      </c>
      <c r="AH3722" s="27"/>
      <c r="AI3722" t="s">
        <v>1401</v>
      </c>
      <c r="AJ3722" t="s">
        <v>1402</v>
      </c>
    </row>
    <row r="3723" spans="1:36" ht="17.25" hidden="1" customHeight="1" x14ac:dyDescent="0.2">
      <c r="A3723" s="4" t="s">
        <v>1403</v>
      </c>
      <c r="B3723" t="s">
        <v>1380</v>
      </c>
      <c r="C3723" t="s">
        <v>1404</v>
      </c>
      <c r="E3723" t="s">
        <v>40</v>
      </c>
      <c r="F3723" t="s">
        <v>570</v>
      </c>
      <c r="G3723" s="5">
        <v>74</v>
      </c>
      <c r="H3723" t="s">
        <v>42</v>
      </c>
      <c r="I3723" t="s">
        <v>528</v>
      </c>
      <c r="J3723" t="s">
        <v>45</v>
      </c>
      <c r="K3723" t="s">
        <v>45</v>
      </c>
      <c r="L3723" t="s">
        <v>45</v>
      </c>
      <c r="N3723" s="6">
        <v>1999</v>
      </c>
      <c r="P3723" s="24">
        <v>2023</v>
      </c>
      <c r="R3723" s="7">
        <v>-4.0391342392296199</v>
      </c>
      <c r="S3723" s="7">
        <v>39.635745202556102</v>
      </c>
      <c r="T3723" t="s">
        <v>46</v>
      </c>
      <c r="U3723" t="s">
        <v>1394</v>
      </c>
      <c r="X3723" t="s">
        <v>1394</v>
      </c>
      <c r="Y3723" t="s">
        <v>49</v>
      </c>
      <c r="Z3723" t="s">
        <v>489</v>
      </c>
      <c r="AG3723" t="s">
        <v>1405</v>
      </c>
      <c r="AH3723" s="6">
        <v>1175095</v>
      </c>
      <c r="AI3723" t="s">
        <v>1406</v>
      </c>
      <c r="AJ3723" t="s">
        <v>1407</v>
      </c>
    </row>
    <row r="3724" spans="1:36" ht="17.25" hidden="1" customHeight="1" x14ac:dyDescent="0.2">
      <c r="A3724" s="4" t="s">
        <v>1408</v>
      </c>
      <c r="B3724" t="s">
        <v>1380</v>
      </c>
      <c r="C3724" t="s">
        <v>1409</v>
      </c>
      <c r="E3724" t="s">
        <v>56</v>
      </c>
      <c r="F3724" t="s">
        <v>570</v>
      </c>
      <c r="G3724" s="5">
        <v>74.5</v>
      </c>
      <c r="H3724" t="s">
        <v>42</v>
      </c>
      <c r="I3724" t="s">
        <v>528</v>
      </c>
      <c r="J3724" t="s">
        <v>45</v>
      </c>
      <c r="K3724" t="s">
        <v>45</v>
      </c>
      <c r="L3724" t="s">
        <v>45</v>
      </c>
      <c r="N3724" s="6">
        <v>2001</v>
      </c>
      <c r="O3724" s="24">
        <v>2021</v>
      </c>
      <c r="P3724" s="24">
        <v>2021</v>
      </c>
      <c r="Q3724" t="s">
        <v>1410</v>
      </c>
      <c r="R3724" s="7">
        <v>-4.0386733290528003</v>
      </c>
      <c r="S3724" s="7">
        <v>39.636098935025601</v>
      </c>
      <c r="T3724" t="s">
        <v>46</v>
      </c>
      <c r="U3724" t="s">
        <v>1394</v>
      </c>
      <c r="Y3724" t="s">
        <v>49</v>
      </c>
      <c r="Z3724" t="s">
        <v>489</v>
      </c>
      <c r="AG3724" t="s">
        <v>1411</v>
      </c>
      <c r="AH3724" s="6">
        <v>1168500</v>
      </c>
      <c r="AI3724" t="s">
        <v>1412</v>
      </c>
      <c r="AJ3724" t="s">
        <v>1413</v>
      </c>
    </row>
    <row r="3725" spans="1:36" ht="17.25" hidden="1" customHeight="1" x14ac:dyDescent="0.2">
      <c r="A3725" s="4" t="s">
        <v>1414</v>
      </c>
      <c r="B3725" t="s">
        <v>1380</v>
      </c>
      <c r="C3725" t="s">
        <v>1415</v>
      </c>
      <c r="E3725" t="s">
        <v>58</v>
      </c>
      <c r="F3725" t="s">
        <v>570</v>
      </c>
      <c r="G3725" s="5">
        <v>119.7</v>
      </c>
      <c r="H3725" t="s">
        <v>42</v>
      </c>
      <c r="I3725" t="s">
        <v>528</v>
      </c>
      <c r="J3725" t="s">
        <v>45</v>
      </c>
      <c r="K3725" t="s">
        <v>45</v>
      </c>
      <c r="L3725" t="s">
        <v>45</v>
      </c>
      <c r="N3725" s="6">
        <v>2010</v>
      </c>
      <c r="P3725" s="24">
        <v>2031</v>
      </c>
      <c r="R3725" s="7">
        <v>-4.0386733290528003</v>
      </c>
      <c r="S3725" s="7">
        <v>39.636098935025601</v>
      </c>
      <c r="T3725" t="s">
        <v>46</v>
      </c>
      <c r="U3725" t="s">
        <v>1394</v>
      </c>
      <c r="Y3725" t="s">
        <v>49</v>
      </c>
      <c r="Z3725" t="s">
        <v>489</v>
      </c>
      <c r="AG3725" t="s">
        <v>1416</v>
      </c>
      <c r="AH3725" s="6">
        <v>1219049</v>
      </c>
      <c r="AI3725" t="s">
        <v>1417</v>
      </c>
      <c r="AJ3725" t="s">
        <v>1418</v>
      </c>
    </row>
    <row r="3726" spans="1:36" ht="17.25" hidden="1" customHeight="1" x14ac:dyDescent="0.2">
      <c r="A3726" s="4" t="s">
        <v>1419</v>
      </c>
      <c r="B3726" t="s">
        <v>1380</v>
      </c>
      <c r="C3726" t="s">
        <v>1420</v>
      </c>
      <c r="E3726" t="s">
        <v>40</v>
      </c>
      <c r="F3726" t="s">
        <v>570</v>
      </c>
      <c r="G3726" s="5">
        <v>60</v>
      </c>
      <c r="H3726" t="s">
        <v>42</v>
      </c>
      <c r="I3726" t="s">
        <v>528</v>
      </c>
      <c r="J3726" t="s">
        <v>45</v>
      </c>
      <c r="K3726" t="s">
        <v>45</v>
      </c>
      <c r="L3726" t="s">
        <v>45</v>
      </c>
      <c r="N3726" s="6">
        <v>1987</v>
      </c>
      <c r="P3726" s="24">
        <v>2021</v>
      </c>
      <c r="R3726" s="7">
        <v>-0.20797917571137001</v>
      </c>
      <c r="S3726" s="7">
        <v>35.152070274863298</v>
      </c>
      <c r="T3726" t="s">
        <v>46</v>
      </c>
      <c r="U3726" t="s">
        <v>1421</v>
      </c>
      <c r="Y3726" t="s">
        <v>49</v>
      </c>
      <c r="Z3726" t="s">
        <v>489</v>
      </c>
      <c r="AH3726" s="27"/>
      <c r="AI3726" t="s">
        <v>1422</v>
      </c>
      <c r="AJ3726" t="s">
        <v>1423</v>
      </c>
    </row>
    <row r="3727" spans="1:36" ht="17.25" hidden="1" customHeight="1" x14ac:dyDescent="0.2">
      <c r="A3727" s="4" t="s">
        <v>1424</v>
      </c>
      <c r="B3727" t="s">
        <v>1380</v>
      </c>
      <c r="C3727" t="s">
        <v>1425</v>
      </c>
      <c r="E3727" t="s">
        <v>1426</v>
      </c>
      <c r="F3727" t="s">
        <v>570</v>
      </c>
      <c r="G3727" s="5">
        <v>85</v>
      </c>
      <c r="H3727" t="s">
        <v>42</v>
      </c>
      <c r="I3727" t="s">
        <v>528</v>
      </c>
      <c r="J3727" t="s">
        <v>45</v>
      </c>
      <c r="K3727" t="s">
        <v>45</v>
      </c>
      <c r="L3727" t="s">
        <v>45</v>
      </c>
      <c r="N3727" s="6">
        <v>2009</v>
      </c>
      <c r="P3727" s="24">
        <v>2030</v>
      </c>
      <c r="R3727" s="7">
        <v>-2.9906812330372801</v>
      </c>
      <c r="S3727" s="7">
        <v>40.113391743373498</v>
      </c>
      <c r="T3727" t="s">
        <v>46</v>
      </c>
      <c r="U3727" t="s">
        <v>1427</v>
      </c>
      <c r="W3727" t="s">
        <v>1427</v>
      </c>
      <c r="Y3727" t="s">
        <v>49</v>
      </c>
      <c r="Z3727" t="s">
        <v>489</v>
      </c>
      <c r="AG3727" t="s">
        <v>1428</v>
      </c>
      <c r="AH3727" s="6">
        <v>1201315</v>
      </c>
      <c r="AI3727" t="s">
        <v>1429</v>
      </c>
      <c r="AJ3727" t="s">
        <v>1430</v>
      </c>
    </row>
    <row r="3728" spans="1:36" ht="17.25" hidden="1" customHeight="1" x14ac:dyDescent="0.2">
      <c r="A3728" s="4" t="s">
        <v>1438</v>
      </c>
      <c r="B3728" t="s">
        <v>1439</v>
      </c>
      <c r="C3728" t="s">
        <v>1440</v>
      </c>
      <c r="D3728" t="s">
        <v>1441</v>
      </c>
      <c r="E3728" t="s">
        <v>63</v>
      </c>
      <c r="F3728" t="s">
        <v>64</v>
      </c>
      <c r="G3728" s="5">
        <v>120</v>
      </c>
      <c r="H3728" t="s">
        <v>42</v>
      </c>
      <c r="I3728" t="s">
        <v>240</v>
      </c>
      <c r="J3728" t="s">
        <v>45</v>
      </c>
      <c r="K3728" t="s">
        <v>45</v>
      </c>
      <c r="L3728" t="s">
        <v>45</v>
      </c>
      <c r="N3728" s="6">
        <v>1982</v>
      </c>
      <c r="R3728" s="7">
        <v>32.623534999999997</v>
      </c>
      <c r="S3728" s="7">
        <v>14.329622000000001</v>
      </c>
      <c r="T3728" t="s">
        <v>46</v>
      </c>
      <c r="U3728" t="s">
        <v>1442</v>
      </c>
      <c r="W3728" t="s">
        <v>1443</v>
      </c>
      <c r="Y3728" t="s">
        <v>49</v>
      </c>
      <c r="Z3728" t="s">
        <v>50</v>
      </c>
      <c r="AA3728" t="s">
        <v>1444</v>
      </c>
      <c r="AC3728" t="s">
        <v>1442</v>
      </c>
      <c r="AD3728" t="s">
        <v>52</v>
      </c>
      <c r="AF3728" t="s">
        <v>52</v>
      </c>
      <c r="AG3728" t="s">
        <v>1445</v>
      </c>
      <c r="AH3728" s="27">
        <v>1153878</v>
      </c>
      <c r="AI3728" t="s">
        <v>1446</v>
      </c>
      <c r="AJ3728" t="s">
        <v>1447</v>
      </c>
    </row>
    <row r="3729" spans="1:36" ht="17.25" hidden="1" customHeight="1" x14ac:dyDescent="0.2">
      <c r="A3729" s="4" t="s">
        <v>1438</v>
      </c>
      <c r="B3729" t="s">
        <v>1439</v>
      </c>
      <c r="C3729" t="s">
        <v>1440</v>
      </c>
      <c r="D3729" t="s">
        <v>1441</v>
      </c>
      <c r="E3729" t="s">
        <v>73</v>
      </c>
      <c r="F3729" t="s">
        <v>64</v>
      </c>
      <c r="G3729" s="5">
        <v>120</v>
      </c>
      <c r="H3729" t="s">
        <v>42</v>
      </c>
      <c r="I3729" t="s">
        <v>240</v>
      </c>
      <c r="J3729" t="s">
        <v>45</v>
      </c>
      <c r="K3729" t="s">
        <v>45</v>
      </c>
      <c r="L3729" t="s">
        <v>45</v>
      </c>
      <c r="N3729" s="24">
        <v>1982</v>
      </c>
      <c r="R3729" s="7">
        <v>32.623534999999997</v>
      </c>
      <c r="S3729" s="7">
        <v>14.329622000000001</v>
      </c>
      <c r="T3729" t="s">
        <v>46</v>
      </c>
      <c r="U3729" t="s">
        <v>1442</v>
      </c>
      <c r="W3729" t="s">
        <v>1443</v>
      </c>
      <c r="Y3729" t="s">
        <v>49</v>
      </c>
      <c r="Z3729" t="s">
        <v>50</v>
      </c>
      <c r="AA3729" t="s">
        <v>1444</v>
      </c>
      <c r="AC3729" t="s">
        <v>1442</v>
      </c>
      <c r="AD3729" t="s">
        <v>52</v>
      </c>
      <c r="AF3729" t="s">
        <v>52</v>
      </c>
      <c r="AG3729" t="s">
        <v>1445</v>
      </c>
      <c r="AH3729" s="8">
        <v>1153879</v>
      </c>
      <c r="AI3729" t="s">
        <v>1446</v>
      </c>
      <c r="AJ3729" t="s">
        <v>1448</v>
      </c>
    </row>
    <row r="3730" spans="1:36" ht="17.25" hidden="1" customHeight="1" x14ac:dyDescent="0.2">
      <c r="A3730" s="4" t="s">
        <v>1438</v>
      </c>
      <c r="B3730" t="s">
        <v>1439</v>
      </c>
      <c r="C3730" t="s">
        <v>1440</v>
      </c>
      <c r="D3730" t="s">
        <v>1441</v>
      </c>
      <c r="E3730" t="s">
        <v>211</v>
      </c>
      <c r="F3730" t="s">
        <v>64</v>
      </c>
      <c r="G3730" s="5">
        <v>120</v>
      </c>
      <c r="H3730" t="s">
        <v>42</v>
      </c>
      <c r="I3730" t="s">
        <v>240</v>
      </c>
      <c r="J3730" t="s">
        <v>45</v>
      </c>
      <c r="K3730" t="s">
        <v>45</v>
      </c>
      <c r="L3730" t="s">
        <v>45</v>
      </c>
      <c r="N3730" s="24">
        <v>1982</v>
      </c>
      <c r="R3730" s="7">
        <v>32.623534999999997</v>
      </c>
      <c r="S3730" s="7">
        <v>14.329622000000001</v>
      </c>
      <c r="T3730" t="s">
        <v>46</v>
      </c>
      <c r="U3730" t="s">
        <v>1442</v>
      </c>
      <c r="W3730" t="s">
        <v>1443</v>
      </c>
      <c r="Y3730" t="s">
        <v>49</v>
      </c>
      <c r="Z3730" t="s">
        <v>50</v>
      </c>
      <c r="AA3730" t="s">
        <v>1444</v>
      </c>
      <c r="AC3730" t="s">
        <v>1442</v>
      </c>
      <c r="AD3730" t="s">
        <v>52</v>
      </c>
      <c r="AF3730" t="s">
        <v>52</v>
      </c>
      <c r="AG3730" t="s">
        <v>1445</v>
      </c>
      <c r="AH3730" s="8">
        <v>1153880</v>
      </c>
      <c r="AI3730" t="s">
        <v>1446</v>
      </c>
      <c r="AJ3730" t="s">
        <v>1449</v>
      </c>
    </row>
    <row r="3731" spans="1:36" ht="17.25" hidden="1" customHeight="1" x14ac:dyDescent="0.2">
      <c r="A3731" s="4" t="s">
        <v>1438</v>
      </c>
      <c r="B3731" t="s">
        <v>1439</v>
      </c>
      <c r="C3731" t="s">
        <v>1440</v>
      </c>
      <c r="D3731" t="s">
        <v>1441</v>
      </c>
      <c r="E3731" t="s">
        <v>387</v>
      </c>
      <c r="F3731" t="s">
        <v>64</v>
      </c>
      <c r="G3731" s="5">
        <v>120</v>
      </c>
      <c r="H3731" t="s">
        <v>42</v>
      </c>
      <c r="I3731" t="s">
        <v>240</v>
      </c>
      <c r="J3731" t="s">
        <v>45</v>
      </c>
      <c r="K3731" t="s">
        <v>45</v>
      </c>
      <c r="L3731" t="s">
        <v>45</v>
      </c>
      <c r="N3731" s="24">
        <v>1982</v>
      </c>
      <c r="R3731" s="7">
        <v>32.623534999999997</v>
      </c>
      <c r="S3731" s="7">
        <v>14.329622000000001</v>
      </c>
      <c r="T3731" t="s">
        <v>46</v>
      </c>
      <c r="U3731" t="s">
        <v>1442</v>
      </c>
      <c r="W3731" t="s">
        <v>1443</v>
      </c>
      <c r="Y3731" t="s">
        <v>49</v>
      </c>
      <c r="Z3731" t="s">
        <v>50</v>
      </c>
      <c r="AA3731" t="s">
        <v>1444</v>
      </c>
      <c r="AC3731" t="s">
        <v>1442</v>
      </c>
      <c r="AD3731" t="s">
        <v>52</v>
      </c>
      <c r="AF3731" t="s">
        <v>52</v>
      </c>
      <c r="AG3731" t="s">
        <v>1445</v>
      </c>
      <c r="AH3731" s="8">
        <v>1153881</v>
      </c>
      <c r="AI3731" t="s">
        <v>1446</v>
      </c>
      <c r="AJ3731" t="s">
        <v>1450</v>
      </c>
    </row>
    <row r="3732" spans="1:36" ht="17.25" hidden="1" customHeight="1" x14ac:dyDescent="0.2">
      <c r="A3732" s="4" t="s">
        <v>1438</v>
      </c>
      <c r="B3732" t="s">
        <v>1439</v>
      </c>
      <c r="C3732" t="s">
        <v>1440</v>
      </c>
      <c r="D3732" t="s">
        <v>1441</v>
      </c>
      <c r="E3732" t="s">
        <v>1426</v>
      </c>
      <c r="F3732" t="s">
        <v>64</v>
      </c>
      <c r="G3732" s="5">
        <v>150</v>
      </c>
      <c r="H3732" t="s">
        <v>42</v>
      </c>
      <c r="I3732" t="s">
        <v>65</v>
      </c>
      <c r="J3732" t="s">
        <v>45</v>
      </c>
      <c r="K3732" t="s">
        <v>45</v>
      </c>
      <c r="L3732" t="s">
        <v>45</v>
      </c>
      <c r="N3732" s="24">
        <v>1995</v>
      </c>
      <c r="P3732" s="24">
        <v>2026</v>
      </c>
      <c r="R3732" s="7">
        <v>32.623534999999997</v>
      </c>
      <c r="S3732" s="7">
        <v>14.329622000000001</v>
      </c>
      <c r="T3732" t="s">
        <v>46</v>
      </c>
      <c r="U3732" t="s">
        <v>1442</v>
      </c>
      <c r="W3732" t="s">
        <v>1443</v>
      </c>
      <c r="Y3732" t="s">
        <v>49</v>
      </c>
      <c r="Z3732" t="s">
        <v>50</v>
      </c>
      <c r="AA3732" t="s">
        <v>1444</v>
      </c>
      <c r="AC3732" t="s">
        <v>1442</v>
      </c>
      <c r="AD3732" t="s">
        <v>52</v>
      </c>
      <c r="AF3732" t="s">
        <v>52</v>
      </c>
      <c r="AG3732" t="s">
        <v>1445</v>
      </c>
      <c r="AH3732" s="8">
        <v>1193638</v>
      </c>
      <c r="AI3732" t="s">
        <v>1446</v>
      </c>
      <c r="AJ3732" t="s">
        <v>1451</v>
      </c>
    </row>
    <row r="3733" spans="1:36" ht="17.25" hidden="1" customHeight="1" x14ac:dyDescent="0.2">
      <c r="A3733" s="4" t="s">
        <v>1438</v>
      </c>
      <c r="B3733" t="s">
        <v>1439</v>
      </c>
      <c r="C3733" t="s">
        <v>1440</v>
      </c>
      <c r="D3733" t="s">
        <v>1441</v>
      </c>
      <c r="E3733" t="s">
        <v>1452</v>
      </c>
      <c r="F3733" t="s">
        <v>64</v>
      </c>
      <c r="G3733" s="5">
        <v>150</v>
      </c>
      <c r="H3733" t="s">
        <v>42</v>
      </c>
      <c r="I3733" t="s">
        <v>65</v>
      </c>
      <c r="J3733" t="s">
        <v>45</v>
      </c>
      <c r="K3733" t="s">
        <v>45</v>
      </c>
      <c r="L3733" t="s">
        <v>45</v>
      </c>
      <c r="N3733" s="24">
        <v>1995</v>
      </c>
      <c r="P3733" s="24">
        <v>2026</v>
      </c>
      <c r="R3733" s="7">
        <v>32.623534999999997</v>
      </c>
      <c r="S3733" s="7">
        <v>14.329622000000001</v>
      </c>
      <c r="T3733" t="s">
        <v>46</v>
      </c>
      <c r="U3733" t="s">
        <v>1442</v>
      </c>
      <c r="W3733" t="s">
        <v>1443</v>
      </c>
      <c r="Y3733" t="s">
        <v>49</v>
      </c>
      <c r="Z3733" t="s">
        <v>50</v>
      </c>
      <c r="AA3733" t="s">
        <v>1444</v>
      </c>
      <c r="AC3733" t="s">
        <v>1442</v>
      </c>
      <c r="AD3733" t="s">
        <v>52</v>
      </c>
      <c r="AF3733" t="s">
        <v>52</v>
      </c>
      <c r="AG3733" t="s">
        <v>1445</v>
      </c>
      <c r="AH3733" s="8">
        <v>1193639</v>
      </c>
      <c r="AI3733" t="s">
        <v>1446</v>
      </c>
      <c r="AJ3733" t="s">
        <v>1453</v>
      </c>
    </row>
    <row r="3734" spans="1:36" ht="17.25" hidden="1" customHeight="1" x14ac:dyDescent="0.2">
      <c r="A3734" s="4" t="s">
        <v>1438</v>
      </c>
      <c r="B3734" t="s">
        <v>1439</v>
      </c>
      <c r="C3734" t="s">
        <v>1440</v>
      </c>
      <c r="D3734" t="s">
        <v>1441</v>
      </c>
      <c r="E3734" t="s">
        <v>1454</v>
      </c>
      <c r="F3734" t="s">
        <v>64</v>
      </c>
      <c r="G3734" s="5">
        <v>150</v>
      </c>
      <c r="H3734" t="s">
        <v>42</v>
      </c>
      <c r="I3734" t="s">
        <v>65</v>
      </c>
      <c r="J3734" t="s">
        <v>45</v>
      </c>
      <c r="K3734" t="s">
        <v>45</v>
      </c>
      <c r="L3734" t="s">
        <v>45</v>
      </c>
      <c r="N3734" s="24">
        <v>1995</v>
      </c>
      <c r="P3734" s="24">
        <v>2026</v>
      </c>
      <c r="R3734" s="7">
        <v>32.623534999999997</v>
      </c>
      <c r="S3734" s="7">
        <v>14.329622000000001</v>
      </c>
      <c r="T3734" t="s">
        <v>46</v>
      </c>
      <c r="U3734" t="s">
        <v>1442</v>
      </c>
      <c r="W3734" t="s">
        <v>1443</v>
      </c>
      <c r="Y3734" t="s">
        <v>49</v>
      </c>
      <c r="Z3734" t="s">
        <v>50</v>
      </c>
      <c r="AA3734" t="s">
        <v>1444</v>
      </c>
      <c r="AC3734" t="s">
        <v>1442</v>
      </c>
      <c r="AD3734" t="s">
        <v>52</v>
      </c>
      <c r="AF3734" t="s">
        <v>52</v>
      </c>
      <c r="AG3734" t="s">
        <v>1445</v>
      </c>
      <c r="AH3734" s="8">
        <v>1193640</v>
      </c>
      <c r="AI3734" t="s">
        <v>1446</v>
      </c>
      <c r="AJ3734" t="s">
        <v>1455</v>
      </c>
    </row>
    <row r="3735" spans="1:36" ht="17.25" hidden="1" customHeight="1" x14ac:dyDescent="0.2">
      <c r="A3735" s="4" t="s">
        <v>1438</v>
      </c>
      <c r="B3735" t="s">
        <v>1439</v>
      </c>
      <c r="C3735" t="s">
        <v>1440</v>
      </c>
      <c r="D3735" t="s">
        <v>1441</v>
      </c>
      <c r="E3735" t="s">
        <v>1456</v>
      </c>
      <c r="F3735" t="s">
        <v>64</v>
      </c>
      <c r="G3735" s="5">
        <v>150</v>
      </c>
      <c r="H3735" t="s">
        <v>42</v>
      </c>
      <c r="I3735" t="s">
        <v>65</v>
      </c>
      <c r="J3735" t="s">
        <v>45</v>
      </c>
      <c r="K3735" t="s">
        <v>45</v>
      </c>
      <c r="L3735" t="s">
        <v>45</v>
      </c>
      <c r="N3735" s="24">
        <v>1995</v>
      </c>
      <c r="P3735" s="24">
        <v>2026</v>
      </c>
      <c r="R3735" s="7">
        <v>32.623534999999997</v>
      </c>
      <c r="S3735" s="7">
        <v>14.329622000000001</v>
      </c>
      <c r="T3735" t="s">
        <v>46</v>
      </c>
      <c r="U3735" t="s">
        <v>1442</v>
      </c>
      <c r="W3735" t="s">
        <v>1443</v>
      </c>
      <c r="Y3735" t="s">
        <v>49</v>
      </c>
      <c r="Z3735" t="s">
        <v>50</v>
      </c>
      <c r="AA3735" t="s">
        <v>1444</v>
      </c>
      <c r="AC3735" t="s">
        <v>1442</v>
      </c>
      <c r="AD3735" t="s">
        <v>52</v>
      </c>
      <c r="AF3735" t="s">
        <v>52</v>
      </c>
      <c r="AG3735" t="s">
        <v>1445</v>
      </c>
      <c r="AH3735" s="8">
        <v>1193641</v>
      </c>
      <c r="AI3735" t="s">
        <v>1446</v>
      </c>
      <c r="AJ3735" t="s">
        <v>1457</v>
      </c>
    </row>
    <row r="3736" spans="1:36" ht="17.25" hidden="1" customHeight="1" x14ac:dyDescent="0.2">
      <c r="A3736" s="4" t="s">
        <v>1461</v>
      </c>
      <c r="B3736" t="s">
        <v>1439</v>
      </c>
      <c r="C3736" t="s">
        <v>1462</v>
      </c>
      <c r="D3736" t="s">
        <v>1463</v>
      </c>
      <c r="E3736" t="s">
        <v>40</v>
      </c>
      <c r="F3736" t="s">
        <v>64</v>
      </c>
      <c r="G3736" s="5">
        <v>480</v>
      </c>
      <c r="H3736" t="s">
        <v>42</v>
      </c>
      <c r="I3736" t="s">
        <v>43</v>
      </c>
      <c r="J3736" t="s">
        <v>45</v>
      </c>
      <c r="K3736" t="s">
        <v>45</v>
      </c>
      <c r="L3736" t="s">
        <v>45</v>
      </c>
      <c r="N3736" s="24">
        <v>2007</v>
      </c>
      <c r="R3736" s="7">
        <v>32.788200000000003</v>
      </c>
      <c r="S3736" s="7">
        <v>12.673999999999999</v>
      </c>
      <c r="T3736" t="s">
        <v>46</v>
      </c>
      <c r="U3736" t="s">
        <v>1464</v>
      </c>
      <c r="W3736" t="s">
        <v>1465</v>
      </c>
      <c r="Y3736" t="s">
        <v>49</v>
      </c>
      <c r="Z3736" t="s">
        <v>50</v>
      </c>
      <c r="AA3736" t="s">
        <v>1466</v>
      </c>
      <c r="AC3736" t="s">
        <v>1467</v>
      </c>
      <c r="AD3736" t="s">
        <v>52</v>
      </c>
      <c r="AF3736" t="s">
        <v>52</v>
      </c>
      <c r="AG3736" t="s">
        <v>1468</v>
      </c>
      <c r="AH3736" s="8" t="s">
        <v>1469</v>
      </c>
      <c r="AI3736" t="s">
        <v>1470</v>
      </c>
      <c r="AJ3736" t="s">
        <v>1471</v>
      </c>
    </row>
    <row r="3737" spans="1:36" ht="17.25" hidden="1" customHeight="1" x14ac:dyDescent="0.2">
      <c r="A3737" s="4" t="s">
        <v>1461</v>
      </c>
      <c r="B3737" t="s">
        <v>1439</v>
      </c>
      <c r="C3737" t="s">
        <v>1462</v>
      </c>
      <c r="D3737" t="s">
        <v>1463</v>
      </c>
      <c r="E3737" t="s">
        <v>56</v>
      </c>
      <c r="F3737" t="s">
        <v>64</v>
      </c>
      <c r="G3737" s="5">
        <v>480</v>
      </c>
      <c r="H3737" t="s">
        <v>42</v>
      </c>
      <c r="I3737" t="s">
        <v>43</v>
      </c>
      <c r="J3737" t="s">
        <v>45</v>
      </c>
      <c r="K3737" t="s">
        <v>45</v>
      </c>
      <c r="L3737" t="s">
        <v>45</v>
      </c>
      <c r="N3737" s="6">
        <v>2007</v>
      </c>
      <c r="R3737" s="7">
        <v>32.788200000000003</v>
      </c>
      <c r="S3737" s="7">
        <v>12.673999999999999</v>
      </c>
      <c r="T3737" t="s">
        <v>46</v>
      </c>
      <c r="U3737" t="s">
        <v>1464</v>
      </c>
      <c r="W3737" t="s">
        <v>1465</v>
      </c>
      <c r="Y3737" t="s">
        <v>49</v>
      </c>
      <c r="Z3737" t="s">
        <v>50</v>
      </c>
      <c r="AA3737" t="s">
        <v>1466</v>
      </c>
      <c r="AC3737" t="s">
        <v>1467</v>
      </c>
      <c r="AD3737" t="s">
        <v>52</v>
      </c>
      <c r="AF3737" t="s">
        <v>52</v>
      </c>
      <c r="AG3737" t="s">
        <v>1468</v>
      </c>
      <c r="AH3737" s="8" t="s">
        <v>1472</v>
      </c>
      <c r="AI3737" t="s">
        <v>1470</v>
      </c>
      <c r="AJ3737" t="s">
        <v>1473</v>
      </c>
    </row>
    <row r="3738" spans="1:36" ht="17.25" hidden="1" customHeight="1" x14ac:dyDescent="0.2">
      <c r="A3738" s="4" t="s">
        <v>1461</v>
      </c>
      <c r="B3738" t="s">
        <v>1439</v>
      </c>
      <c r="C3738" t="s">
        <v>1462</v>
      </c>
      <c r="D3738" t="s">
        <v>1463</v>
      </c>
      <c r="E3738" t="s">
        <v>58</v>
      </c>
      <c r="F3738" t="s">
        <v>64</v>
      </c>
      <c r="G3738" s="5">
        <v>480</v>
      </c>
      <c r="H3738" t="s">
        <v>42</v>
      </c>
      <c r="I3738" t="s">
        <v>43</v>
      </c>
      <c r="J3738" t="s">
        <v>45</v>
      </c>
      <c r="K3738" t="s">
        <v>45</v>
      </c>
      <c r="L3738" t="s">
        <v>45</v>
      </c>
      <c r="N3738" s="6">
        <v>2007</v>
      </c>
      <c r="P3738" s="25"/>
      <c r="R3738" s="7">
        <v>32.788200000000003</v>
      </c>
      <c r="S3738" s="7">
        <v>12.673999999999999</v>
      </c>
      <c r="T3738" t="s">
        <v>46</v>
      </c>
      <c r="U3738" t="s">
        <v>1464</v>
      </c>
      <c r="W3738" t="s">
        <v>1465</v>
      </c>
      <c r="Y3738" t="s">
        <v>49</v>
      </c>
      <c r="Z3738" t="s">
        <v>50</v>
      </c>
      <c r="AA3738" t="s">
        <v>1466</v>
      </c>
      <c r="AC3738" t="s">
        <v>1467</v>
      </c>
      <c r="AD3738" t="s">
        <v>52</v>
      </c>
      <c r="AF3738" t="s">
        <v>52</v>
      </c>
      <c r="AG3738" t="s">
        <v>1468</v>
      </c>
      <c r="AH3738" s="27" t="s">
        <v>1474</v>
      </c>
      <c r="AI3738" t="s">
        <v>1470</v>
      </c>
      <c r="AJ3738" t="s">
        <v>1475</v>
      </c>
    </row>
    <row r="3739" spans="1:36" ht="17.25" hidden="1" customHeight="1" x14ac:dyDescent="0.2">
      <c r="A3739" s="4" t="s">
        <v>1476</v>
      </c>
      <c r="B3739" t="s">
        <v>1439</v>
      </c>
      <c r="C3739" t="s">
        <v>1477</v>
      </c>
      <c r="D3739" t="s">
        <v>1478</v>
      </c>
      <c r="E3739" t="s">
        <v>40</v>
      </c>
      <c r="F3739" t="s">
        <v>86</v>
      </c>
      <c r="G3739" s="5">
        <v>1500</v>
      </c>
      <c r="H3739" t="s">
        <v>486</v>
      </c>
      <c r="I3739" t="s">
        <v>43</v>
      </c>
      <c r="J3739" t="s">
        <v>45</v>
      </c>
      <c r="K3739" t="s">
        <v>45</v>
      </c>
      <c r="L3739" t="s">
        <v>45</v>
      </c>
      <c r="N3739" s="27" t="s">
        <v>45</v>
      </c>
      <c r="P3739" s="25"/>
      <c r="R3739" s="7">
        <v>32.120463000000001</v>
      </c>
      <c r="S3739" s="7">
        <v>20.068256000000002</v>
      </c>
      <c r="T3739" t="s">
        <v>504</v>
      </c>
      <c r="U3739" t="s">
        <v>1479</v>
      </c>
      <c r="W3739" t="s">
        <v>1479</v>
      </c>
      <c r="Y3739" t="s">
        <v>49</v>
      </c>
      <c r="Z3739" t="s">
        <v>50</v>
      </c>
      <c r="AG3739" t="s">
        <v>1480</v>
      </c>
      <c r="AH3739" s="27">
        <v>1302725</v>
      </c>
      <c r="AI3739" t="s">
        <v>1481</v>
      </c>
      <c r="AJ3739" t="s">
        <v>1482</v>
      </c>
    </row>
    <row r="3740" spans="1:36" ht="17.25" hidden="1" customHeight="1" x14ac:dyDescent="0.2">
      <c r="A3740" s="4" t="s">
        <v>1483</v>
      </c>
      <c r="B3740" t="s">
        <v>1439</v>
      </c>
      <c r="C3740" t="s">
        <v>1484</v>
      </c>
      <c r="D3740" t="s">
        <v>1485</v>
      </c>
      <c r="E3740" t="s">
        <v>696</v>
      </c>
      <c r="F3740" t="s">
        <v>86</v>
      </c>
      <c r="G3740" s="5">
        <v>174</v>
      </c>
      <c r="H3740" t="s">
        <v>486</v>
      </c>
      <c r="I3740" t="s">
        <v>65</v>
      </c>
      <c r="J3740" t="s">
        <v>45</v>
      </c>
      <c r="K3740" t="s">
        <v>45</v>
      </c>
      <c r="L3740" t="s">
        <v>45</v>
      </c>
      <c r="N3740" s="27" t="s">
        <v>45</v>
      </c>
      <c r="P3740" s="25"/>
      <c r="R3740" s="7">
        <v>32.766666999999998</v>
      </c>
      <c r="S3740" s="7">
        <v>22.633333</v>
      </c>
      <c r="T3740" t="s">
        <v>504</v>
      </c>
      <c r="U3740" t="s">
        <v>1486</v>
      </c>
      <c r="X3740" t="s">
        <v>1486</v>
      </c>
      <c r="Y3740" t="s">
        <v>49</v>
      </c>
      <c r="Z3740" t="s">
        <v>50</v>
      </c>
      <c r="AD3740" t="s">
        <v>52</v>
      </c>
      <c r="AF3740" t="s">
        <v>52</v>
      </c>
      <c r="AH3740" s="27"/>
      <c r="AI3740" t="s">
        <v>1487</v>
      </c>
      <c r="AJ3740" t="s">
        <v>1488</v>
      </c>
    </row>
    <row r="3741" spans="1:36" ht="17.25" hidden="1" customHeight="1" x14ac:dyDescent="0.2">
      <c r="A3741" s="4" t="s">
        <v>1483</v>
      </c>
      <c r="B3741" t="s">
        <v>1439</v>
      </c>
      <c r="C3741" t="s">
        <v>1484</v>
      </c>
      <c r="D3741" t="s">
        <v>1485</v>
      </c>
      <c r="E3741" t="s">
        <v>703</v>
      </c>
      <c r="F3741" t="s">
        <v>86</v>
      </c>
      <c r="G3741" s="5">
        <v>174</v>
      </c>
      <c r="H3741" t="s">
        <v>486</v>
      </c>
      <c r="I3741" t="s">
        <v>65</v>
      </c>
      <c r="J3741" t="s">
        <v>45</v>
      </c>
      <c r="K3741" t="s">
        <v>45</v>
      </c>
      <c r="L3741" t="s">
        <v>45</v>
      </c>
      <c r="N3741" s="27" t="s">
        <v>45</v>
      </c>
      <c r="R3741" s="7">
        <v>32.766666999999998</v>
      </c>
      <c r="S3741" s="7">
        <v>22.633333</v>
      </c>
      <c r="T3741" t="s">
        <v>504</v>
      </c>
      <c r="U3741" t="s">
        <v>1486</v>
      </c>
      <c r="X3741" t="s">
        <v>1486</v>
      </c>
      <c r="Y3741" t="s">
        <v>49</v>
      </c>
      <c r="Z3741" t="s">
        <v>50</v>
      </c>
      <c r="AD3741" t="s">
        <v>52</v>
      </c>
      <c r="AF3741" t="s">
        <v>52</v>
      </c>
      <c r="AI3741" t="s">
        <v>1487</v>
      </c>
      <c r="AJ3741" t="s">
        <v>1489</v>
      </c>
    </row>
    <row r="3742" spans="1:36" ht="17.25" hidden="1" customHeight="1" x14ac:dyDescent="0.2">
      <c r="A3742" s="4" t="s">
        <v>1483</v>
      </c>
      <c r="B3742" t="s">
        <v>1439</v>
      </c>
      <c r="C3742" t="s">
        <v>1484</v>
      </c>
      <c r="D3742" t="s">
        <v>1485</v>
      </c>
      <c r="E3742" t="s">
        <v>738</v>
      </c>
      <c r="F3742" t="s">
        <v>86</v>
      </c>
      <c r="G3742" s="5">
        <v>174</v>
      </c>
      <c r="H3742" t="s">
        <v>486</v>
      </c>
      <c r="I3742" t="s">
        <v>65</v>
      </c>
      <c r="J3742" t="s">
        <v>45</v>
      </c>
      <c r="K3742" t="s">
        <v>45</v>
      </c>
      <c r="L3742" t="s">
        <v>45</v>
      </c>
      <c r="N3742" s="27" t="s">
        <v>45</v>
      </c>
      <c r="R3742" s="7">
        <v>32.766666999999998</v>
      </c>
      <c r="S3742" s="7">
        <v>22.633333</v>
      </c>
      <c r="T3742" t="s">
        <v>504</v>
      </c>
      <c r="U3742" t="s">
        <v>1486</v>
      </c>
      <c r="X3742" t="s">
        <v>1486</v>
      </c>
      <c r="Y3742" t="s">
        <v>49</v>
      </c>
      <c r="Z3742" t="s">
        <v>50</v>
      </c>
      <c r="AD3742" t="s">
        <v>52</v>
      </c>
      <c r="AF3742" t="s">
        <v>52</v>
      </c>
      <c r="AI3742" t="s">
        <v>1487</v>
      </c>
      <c r="AJ3742" t="s">
        <v>1490</v>
      </c>
    </row>
    <row r="3743" spans="1:36" ht="17.25" hidden="1" customHeight="1" x14ac:dyDescent="0.2">
      <c r="A3743" s="4" t="s">
        <v>1483</v>
      </c>
      <c r="B3743" t="s">
        <v>1439</v>
      </c>
      <c r="C3743" t="s">
        <v>1484</v>
      </c>
      <c r="D3743" t="s">
        <v>1485</v>
      </c>
      <c r="E3743" t="s">
        <v>740</v>
      </c>
      <c r="F3743" t="s">
        <v>86</v>
      </c>
      <c r="G3743" s="5">
        <v>174</v>
      </c>
      <c r="H3743" t="s">
        <v>486</v>
      </c>
      <c r="I3743" t="s">
        <v>65</v>
      </c>
      <c r="J3743" t="s">
        <v>45</v>
      </c>
      <c r="K3743" t="s">
        <v>45</v>
      </c>
      <c r="L3743" t="s">
        <v>45</v>
      </c>
      <c r="N3743" s="27" t="s">
        <v>45</v>
      </c>
      <c r="R3743" s="7">
        <v>32.766666999999998</v>
      </c>
      <c r="S3743" s="7">
        <v>22.633333</v>
      </c>
      <c r="T3743" t="s">
        <v>504</v>
      </c>
      <c r="U3743" t="s">
        <v>1486</v>
      </c>
      <c r="X3743" t="s">
        <v>1486</v>
      </c>
      <c r="Y3743" t="s">
        <v>49</v>
      </c>
      <c r="Z3743" t="s">
        <v>50</v>
      </c>
      <c r="AD3743" t="s">
        <v>52</v>
      </c>
      <c r="AF3743" t="s">
        <v>52</v>
      </c>
      <c r="AH3743" s="27"/>
      <c r="AI3743" t="s">
        <v>1487</v>
      </c>
      <c r="AJ3743" t="s">
        <v>1491</v>
      </c>
    </row>
    <row r="3744" spans="1:36" ht="17.25" hidden="1" customHeight="1" x14ac:dyDescent="0.2">
      <c r="A3744" s="4" t="s">
        <v>1483</v>
      </c>
      <c r="B3744" t="s">
        <v>1439</v>
      </c>
      <c r="C3744" t="s">
        <v>1484</v>
      </c>
      <c r="D3744" t="s">
        <v>1485</v>
      </c>
      <c r="E3744" t="s">
        <v>1492</v>
      </c>
      <c r="F3744" t="s">
        <v>86</v>
      </c>
      <c r="G3744" s="5">
        <v>174</v>
      </c>
      <c r="H3744" t="s">
        <v>486</v>
      </c>
      <c r="I3744" t="s">
        <v>65</v>
      </c>
      <c r="J3744" t="s">
        <v>45</v>
      </c>
      <c r="K3744" t="s">
        <v>45</v>
      </c>
      <c r="L3744" t="s">
        <v>45</v>
      </c>
      <c r="N3744" s="27" t="s">
        <v>45</v>
      </c>
      <c r="R3744" s="7">
        <v>32.766666999999998</v>
      </c>
      <c r="S3744" s="7">
        <v>22.633333</v>
      </c>
      <c r="T3744" t="s">
        <v>504</v>
      </c>
      <c r="U3744" t="s">
        <v>1486</v>
      </c>
      <c r="X3744" t="s">
        <v>1486</v>
      </c>
      <c r="Y3744" t="s">
        <v>49</v>
      </c>
      <c r="Z3744" t="s">
        <v>50</v>
      </c>
      <c r="AD3744" t="s">
        <v>52</v>
      </c>
      <c r="AF3744" t="s">
        <v>52</v>
      </c>
      <c r="AH3744" s="27"/>
      <c r="AI3744" t="s">
        <v>1487</v>
      </c>
      <c r="AJ3744" t="s">
        <v>1493</v>
      </c>
    </row>
    <row r="3745" spans="1:36" ht="17.25" hidden="1" customHeight="1" x14ac:dyDescent="0.2">
      <c r="A3745" s="4" t="s">
        <v>1483</v>
      </c>
      <c r="B3745" t="s">
        <v>1439</v>
      </c>
      <c r="C3745" t="s">
        <v>1484</v>
      </c>
      <c r="D3745" t="s">
        <v>1485</v>
      </c>
      <c r="E3745" t="s">
        <v>1494</v>
      </c>
      <c r="F3745" t="s">
        <v>86</v>
      </c>
      <c r="G3745" s="5">
        <v>174</v>
      </c>
      <c r="H3745" t="s">
        <v>486</v>
      </c>
      <c r="I3745" t="s">
        <v>65</v>
      </c>
      <c r="J3745" t="s">
        <v>45</v>
      </c>
      <c r="K3745" t="s">
        <v>45</v>
      </c>
      <c r="L3745" t="s">
        <v>45</v>
      </c>
      <c r="N3745" s="27" t="s">
        <v>45</v>
      </c>
      <c r="R3745" s="7">
        <v>32.766666999999998</v>
      </c>
      <c r="S3745" s="7">
        <v>22.633333</v>
      </c>
      <c r="T3745" t="s">
        <v>504</v>
      </c>
      <c r="U3745" t="s">
        <v>1486</v>
      </c>
      <c r="X3745" t="s">
        <v>1486</v>
      </c>
      <c r="Y3745" t="s">
        <v>49</v>
      </c>
      <c r="Z3745" t="s">
        <v>50</v>
      </c>
      <c r="AD3745" t="s">
        <v>52</v>
      </c>
      <c r="AF3745" t="s">
        <v>52</v>
      </c>
      <c r="AH3745" s="27"/>
      <c r="AI3745" t="s">
        <v>1487</v>
      </c>
      <c r="AJ3745" t="s">
        <v>1495</v>
      </c>
    </row>
    <row r="3746" spans="1:36" ht="17.25" hidden="1" customHeight="1" x14ac:dyDescent="0.2">
      <c r="A3746" s="4" t="s">
        <v>1496</v>
      </c>
      <c r="B3746" t="s">
        <v>1439</v>
      </c>
      <c r="C3746" t="s">
        <v>1497</v>
      </c>
      <c r="D3746" t="s">
        <v>1498</v>
      </c>
      <c r="E3746" t="s">
        <v>719</v>
      </c>
      <c r="F3746" t="s">
        <v>570</v>
      </c>
      <c r="G3746" s="5">
        <v>65</v>
      </c>
      <c r="H3746" t="s">
        <v>42</v>
      </c>
      <c r="I3746" t="s">
        <v>240</v>
      </c>
      <c r="J3746" t="s">
        <v>45</v>
      </c>
      <c r="K3746" t="s">
        <v>45</v>
      </c>
      <c r="L3746" t="s">
        <v>45</v>
      </c>
      <c r="N3746" s="6">
        <v>1985</v>
      </c>
      <c r="R3746" s="7">
        <v>32.780805000000001</v>
      </c>
      <c r="S3746" s="7">
        <v>22.586663000000001</v>
      </c>
      <c r="T3746" t="s">
        <v>46</v>
      </c>
      <c r="U3746" t="s">
        <v>1486</v>
      </c>
      <c r="X3746" t="s">
        <v>1486</v>
      </c>
      <c r="Y3746" t="s">
        <v>49</v>
      </c>
      <c r="Z3746" t="s">
        <v>50</v>
      </c>
      <c r="AA3746" t="s">
        <v>1499</v>
      </c>
      <c r="AF3746" t="s">
        <v>52</v>
      </c>
      <c r="AG3746" t="s">
        <v>1500</v>
      </c>
      <c r="AH3746" s="27">
        <v>1111893</v>
      </c>
      <c r="AI3746" t="s">
        <v>1501</v>
      </c>
      <c r="AJ3746" t="s">
        <v>1502</v>
      </c>
    </row>
    <row r="3747" spans="1:36" ht="17.25" hidden="1" customHeight="1" x14ac:dyDescent="0.2">
      <c r="A3747" s="4" t="s">
        <v>1496</v>
      </c>
      <c r="B3747" t="s">
        <v>1439</v>
      </c>
      <c r="C3747" t="s">
        <v>1497</v>
      </c>
      <c r="D3747" t="s">
        <v>1498</v>
      </c>
      <c r="E3747" t="s">
        <v>726</v>
      </c>
      <c r="F3747" t="s">
        <v>570</v>
      </c>
      <c r="G3747" s="5">
        <v>65</v>
      </c>
      <c r="H3747" t="s">
        <v>42</v>
      </c>
      <c r="I3747" t="s">
        <v>240</v>
      </c>
      <c r="J3747" t="s">
        <v>45</v>
      </c>
      <c r="K3747" t="s">
        <v>45</v>
      </c>
      <c r="L3747" t="s">
        <v>45</v>
      </c>
      <c r="N3747" s="6">
        <v>1985</v>
      </c>
      <c r="R3747" s="7">
        <v>32.780805000000001</v>
      </c>
      <c r="S3747" s="7">
        <v>22.586663000000001</v>
      </c>
      <c r="T3747" t="s">
        <v>46</v>
      </c>
      <c r="U3747" t="s">
        <v>1486</v>
      </c>
      <c r="X3747" t="s">
        <v>1486</v>
      </c>
      <c r="Y3747" t="s">
        <v>49</v>
      </c>
      <c r="Z3747" t="s">
        <v>50</v>
      </c>
      <c r="AA3747" t="s">
        <v>1499</v>
      </c>
      <c r="AF3747" t="s">
        <v>52</v>
      </c>
      <c r="AG3747" t="s">
        <v>1500</v>
      </c>
      <c r="AH3747" s="27">
        <v>1111894</v>
      </c>
      <c r="AI3747" t="s">
        <v>1501</v>
      </c>
      <c r="AJ3747" t="s">
        <v>1503</v>
      </c>
    </row>
    <row r="3748" spans="1:36" ht="17.25" hidden="1" customHeight="1" x14ac:dyDescent="0.2">
      <c r="A3748" s="4" t="s">
        <v>1510</v>
      </c>
      <c r="B3748" t="s">
        <v>1439</v>
      </c>
      <c r="C3748" t="s">
        <v>1511</v>
      </c>
      <c r="E3748" t="s">
        <v>40</v>
      </c>
      <c r="F3748" t="s">
        <v>543</v>
      </c>
      <c r="G3748" s="5">
        <v>100</v>
      </c>
      <c r="H3748" t="s">
        <v>42</v>
      </c>
      <c r="I3748" t="s">
        <v>528</v>
      </c>
      <c r="J3748" t="s">
        <v>45</v>
      </c>
      <c r="K3748" t="s">
        <v>45</v>
      </c>
      <c r="L3748" t="s">
        <v>45</v>
      </c>
      <c r="N3748" s="27" t="s">
        <v>45</v>
      </c>
      <c r="R3748" s="7">
        <v>32.886450000000004</v>
      </c>
      <c r="S3748" s="7">
        <v>13.19172</v>
      </c>
      <c r="T3748" t="s">
        <v>504</v>
      </c>
      <c r="U3748" t="s">
        <v>1512</v>
      </c>
      <c r="W3748" t="s">
        <v>1512</v>
      </c>
      <c r="Y3748" t="s">
        <v>49</v>
      </c>
      <c r="Z3748" t="s">
        <v>50</v>
      </c>
      <c r="AF3748" t="s">
        <v>52</v>
      </c>
      <c r="AH3748" s="27"/>
      <c r="AI3748" t="s">
        <v>1513</v>
      </c>
      <c r="AJ3748" t="s">
        <v>1514</v>
      </c>
    </row>
    <row r="3749" spans="1:36" ht="17.25" hidden="1" customHeight="1" x14ac:dyDescent="0.2">
      <c r="A3749" s="4" t="s">
        <v>1515</v>
      </c>
      <c r="B3749" t="s">
        <v>1439</v>
      </c>
      <c r="C3749" t="s">
        <v>1516</v>
      </c>
      <c r="D3749" t="s">
        <v>1517</v>
      </c>
      <c r="E3749" t="s">
        <v>56</v>
      </c>
      <c r="F3749" t="s">
        <v>64</v>
      </c>
      <c r="G3749" s="5">
        <v>350</v>
      </c>
      <c r="H3749" t="s">
        <v>139</v>
      </c>
      <c r="I3749" t="s">
        <v>240</v>
      </c>
      <c r="J3749" t="s">
        <v>45</v>
      </c>
      <c r="K3749" t="s">
        <v>45</v>
      </c>
      <c r="L3749" t="s">
        <v>45</v>
      </c>
      <c r="N3749" s="27" t="s">
        <v>45</v>
      </c>
      <c r="R3749" s="7">
        <v>31.217400000000001</v>
      </c>
      <c r="S3749" s="7">
        <v>16.347000000000001</v>
      </c>
      <c r="T3749" t="s">
        <v>46</v>
      </c>
      <c r="U3749" t="s">
        <v>1518</v>
      </c>
      <c r="W3749" t="s">
        <v>1518</v>
      </c>
      <c r="Y3749" t="s">
        <v>49</v>
      </c>
      <c r="Z3749" t="s">
        <v>50</v>
      </c>
      <c r="AA3749" t="s">
        <v>1519</v>
      </c>
      <c r="AC3749" t="s">
        <v>1520</v>
      </c>
      <c r="AD3749" t="s">
        <v>52</v>
      </c>
      <c r="AE3749" t="s">
        <v>131</v>
      </c>
      <c r="AF3749" t="s">
        <v>52</v>
      </c>
      <c r="AG3749" t="s">
        <v>1521</v>
      </c>
      <c r="AH3749" s="27">
        <v>1148550</v>
      </c>
      <c r="AI3749" t="s">
        <v>1522</v>
      </c>
      <c r="AJ3749" t="s">
        <v>1524</v>
      </c>
    </row>
    <row r="3750" spans="1:36" ht="17.25" hidden="1" customHeight="1" x14ac:dyDescent="0.2">
      <c r="A3750" s="4" t="s">
        <v>1515</v>
      </c>
      <c r="B3750" t="s">
        <v>1439</v>
      </c>
      <c r="C3750" t="s">
        <v>1516</v>
      </c>
      <c r="D3750" t="s">
        <v>1517</v>
      </c>
      <c r="E3750" t="s">
        <v>58</v>
      </c>
      <c r="F3750" t="s">
        <v>64</v>
      </c>
      <c r="G3750" s="5">
        <v>350</v>
      </c>
      <c r="H3750" t="s">
        <v>139</v>
      </c>
      <c r="I3750" t="s">
        <v>240</v>
      </c>
      <c r="J3750" t="s">
        <v>45</v>
      </c>
      <c r="K3750" t="s">
        <v>45</v>
      </c>
      <c r="L3750" t="s">
        <v>45</v>
      </c>
      <c r="N3750" s="27" t="s">
        <v>45</v>
      </c>
      <c r="R3750" s="7">
        <v>31.217400000000001</v>
      </c>
      <c r="S3750" s="7">
        <v>16.347000000000001</v>
      </c>
      <c r="T3750" t="s">
        <v>46</v>
      </c>
      <c r="U3750" t="s">
        <v>1518</v>
      </c>
      <c r="W3750" t="s">
        <v>1518</v>
      </c>
      <c r="Y3750" t="s">
        <v>49</v>
      </c>
      <c r="Z3750" t="s">
        <v>50</v>
      </c>
      <c r="AA3750" t="s">
        <v>1519</v>
      </c>
      <c r="AC3750" t="s">
        <v>1520</v>
      </c>
      <c r="AD3750" t="s">
        <v>52</v>
      </c>
      <c r="AE3750" t="s">
        <v>131</v>
      </c>
      <c r="AF3750" t="s">
        <v>52</v>
      </c>
      <c r="AG3750" t="s">
        <v>1521</v>
      </c>
      <c r="AH3750" s="27">
        <v>1148551</v>
      </c>
      <c r="AI3750" t="s">
        <v>1522</v>
      </c>
      <c r="AJ3750" t="s">
        <v>1525</v>
      </c>
    </row>
    <row r="3751" spans="1:36" ht="17.25" hidden="1" customHeight="1" x14ac:dyDescent="0.2">
      <c r="A3751" s="4" t="s">
        <v>1515</v>
      </c>
      <c r="B3751" t="s">
        <v>1439</v>
      </c>
      <c r="C3751" t="s">
        <v>1516</v>
      </c>
      <c r="D3751" t="s">
        <v>1517</v>
      </c>
      <c r="E3751" t="s">
        <v>191</v>
      </c>
      <c r="F3751" t="s">
        <v>64</v>
      </c>
      <c r="G3751" s="5">
        <v>350</v>
      </c>
      <c r="H3751" t="s">
        <v>139</v>
      </c>
      <c r="I3751" t="s">
        <v>240</v>
      </c>
      <c r="J3751" t="s">
        <v>45</v>
      </c>
      <c r="K3751" t="s">
        <v>45</v>
      </c>
      <c r="L3751" t="s">
        <v>45</v>
      </c>
      <c r="N3751" s="27" t="s">
        <v>45</v>
      </c>
      <c r="R3751" s="7">
        <v>31.217400000000001</v>
      </c>
      <c r="S3751" s="7">
        <v>16.347000000000001</v>
      </c>
      <c r="T3751" t="s">
        <v>46</v>
      </c>
      <c r="U3751" t="s">
        <v>1518</v>
      </c>
      <c r="W3751" t="s">
        <v>1518</v>
      </c>
      <c r="Y3751" t="s">
        <v>49</v>
      </c>
      <c r="Z3751" t="s">
        <v>50</v>
      </c>
      <c r="AA3751" t="s">
        <v>1519</v>
      </c>
      <c r="AC3751" t="s">
        <v>1520</v>
      </c>
      <c r="AD3751" t="s">
        <v>52</v>
      </c>
      <c r="AE3751" t="s">
        <v>131</v>
      </c>
      <c r="AF3751" t="s">
        <v>52</v>
      </c>
      <c r="AG3751" t="s">
        <v>1521</v>
      </c>
      <c r="AH3751" s="27">
        <v>1148552</v>
      </c>
      <c r="AI3751" t="s">
        <v>1522</v>
      </c>
      <c r="AJ3751" t="s">
        <v>1526</v>
      </c>
    </row>
    <row r="3752" spans="1:36" ht="17.25" hidden="1" customHeight="1" x14ac:dyDescent="0.2">
      <c r="A3752" s="4" t="s">
        <v>1527</v>
      </c>
      <c r="B3752" t="s">
        <v>1439</v>
      </c>
      <c r="C3752" t="s">
        <v>1528</v>
      </c>
      <c r="E3752" t="s">
        <v>40</v>
      </c>
      <c r="F3752" t="s">
        <v>41</v>
      </c>
      <c r="G3752" s="5">
        <v>1000</v>
      </c>
      <c r="H3752" t="s">
        <v>677</v>
      </c>
      <c r="I3752" t="s">
        <v>1323</v>
      </c>
      <c r="J3752" t="s">
        <v>45</v>
      </c>
      <c r="K3752" t="s">
        <v>45</v>
      </c>
      <c r="L3752" t="s">
        <v>45</v>
      </c>
      <c r="N3752" s="27"/>
      <c r="R3752" s="7">
        <v>32.900525000000002</v>
      </c>
      <c r="S3752" s="7">
        <v>13.189787000000001</v>
      </c>
      <c r="T3752" t="s">
        <v>504</v>
      </c>
      <c r="U3752" t="s">
        <v>1529</v>
      </c>
      <c r="W3752" t="s">
        <v>1512</v>
      </c>
      <c r="Y3752" t="s">
        <v>49</v>
      </c>
      <c r="Z3752" t="s">
        <v>50</v>
      </c>
      <c r="AD3752" t="s">
        <v>52</v>
      </c>
      <c r="AF3752" t="s">
        <v>52</v>
      </c>
      <c r="AG3752" t="s">
        <v>45</v>
      </c>
      <c r="AH3752" s="27"/>
      <c r="AI3752" t="s">
        <v>1530</v>
      </c>
      <c r="AJ3752" t="s">
        <v>1531</v>
      </c>
    </row>
    <row r="3753" spans="1:36" ht="17.25" hidden="1" customHeight="1" x14ac:dyDescent="0.2">
      <c r="A3753" s="4" t="s">
        <v>1532</v>
      </c>
      <c r="B3753" t="s">
        <v>1439</v>
      </c>
      <c r="C3753" t="s">
        <v>1533</v>
      </c>
      <c r="D3753" t="s">
        <v>1534</v>
      </c>
      <c r="E3753" t="s">
        <v>40</v>
      </c>
      <c r="F3753" t="s">
        <v>86</v>
      </c>
      <c r="G3753" s="5">
        <v>1000</v>
      </c>
      <c r="H3753" t="s">
        <v>486</v>
      </c>
      <c r="I3753" t="s">
        <v>65</v>
      </c>
      <c r="J3753" t="s">
        <v>45</v>
      </c>
      <c r="K3753" t="s">
        <v>45</v>
      </c>
      <c r="L3753" t="s">
        <v>45</v>
      </c>
      <c r="N3753" s="27" t="s">
        <v>45</v>
      </c>
      <c r="R3753" s="7">
        <v>32.933332999999998</v>
      </c>
      <c r="S3753" s="7">
        <v>12.083333</v>
      </c>
      <c r="T3753" t="s">
        <v>504</v>
      </c>
      <c r="U3753" t="s">
        <v>1535</v>
      </c>
      <c r="W3753" t="s">
        <v>1536</v>
      </c>
      <c r="Y3753" t="s">
        <v>49</v>
      </c>
      <c r="Z3753" t="s">
        <v>50</v>
      </c>
      <c r="AG3753" t="s">
        <v>1537</v>
      </c>
      <c r="AH3753" s="27" t="s">
        <v>1538</v>
      </c>
      <c r="AI3753" t="s">
        <v>1539</v>
      </c>
      <c r="AJ3753" t="s">
        <v>1540</v>
      </c>
    </row>
    <row r="3754" spans="1:36" ht="17.25" hidden="1" customHeight="1" x14ac:dyDescent="0.2">
      <c r="A3754" s="4" t="s">
        <v>1541</v>
      </c>
      <c r="B3754" t="s">
        <v>1439</v>
      </c>
      <c r="C3754" t="s">
        <v>1542</v>
      </c>
      <c r="D3754" t="s">
        <v>1543</v>
      </c>
      <c r="E3754" t="s">
        <v>40</v>
      </c>
      <c r="F3754" t="s">
        <v>64</v>
      </c>
      <c r="G3754" s="5">
        <v>84.5</v>
      </c>
      <c r="H3754" t="s">
        <v>42</v>
      </c>
      <c r="I3754" t="s">
        <v>240</v>
      </c>
      <c r="J3754" t="s">
        <v>45</v>
      </c>
      <c r="K3754" t="s">
        <v>45</v>
      </c>
      <c r="L3754" t="s">
        <v>45</v>
      </c>
      <c r="N3754" s="6">
        <v>1988</v>
      </c>
      <c r="R3754" s="7">
        <v>32.332599999999999</v>
      </c>
      <c r="S3754" s="7">
        <v>15.2319</v>
      </c>
      <c r="T3754" t="s">
        <v>46</v>
      </c>
      <c r="U3754" t="s">
        <v>1544</v>
      </c>
      <c r="W3754" t="s">
        <v>1544</v>
      </c>
      <c r="Y3754" t="s">
        <v>49</v>
      </c>
      <c r="Z3754" t="s">
        <v>50</v>
      </c>
      <c r="AA3754" t="s">
        <v>1519</v>
      </c>
      <c r="AC3754" t="s">
        <v>1545</v>
      </c>
      <c r="AD3754" t="s">
        <v>52</v>
      </c>
      <c r="AE3754" t="s">
        <v>1546</v>
      </c>
      <c r="AF3754" t="s">
        <v>52</v>
      </c>
      <c r="AG3754" t="s">
        <v>1547</v>
      </c>
      <c r="AH3754" s="27">
        <v>1133141</v>
      </c>
      <c r="AI3754" t="s">
        <v>1548</v>
      </c>
      <c r="AJ3754" t="s">
        <v>1549</v>
      </c>
    </row>
    <row r="3755" spans="1:36" ht="17.25" hidden="1" customHeight="1" x14ac:dyDescent="0.2">
      <c r="A3755" s="4" t="s">
        <v>1541</v>
      </c>
      <c r="B3755" t="s">
        <v>1439</v>
      </c>
      <c r="C3755" t="s">
        <v>1542</v>
      </c>
      <c r="D3755" t="s">
        <v>1543</v>
      </c>
      <c r="E3755" t="s">
        <v>56</v>
      </c>
      <c r="F3755" t="s">
        <v>64</v>
      </c>
      <c r="G3755" s="5">
        <v>84.5</v>
      </c>
      <c r="H3755" t="s">
        <v>42</v>
      </c>
      <c r="I3755" t="s">
        <v>240</v>
      </c>
      <c r="J3755" t="s">
        <v>45</v>
      </c>
      <c r="K3755" t="s">
        <v>45</v>
      </c>
      <c r="L3755" t="s">
        <v>45</v>
      </c>
      <c r="N3755" s="6">
        <v>1990</v>
      </c>
      <c r="R3755" s="7">
        <v>32.332599999999999</v>
      </c>
      <c r="S3755" s="7">
        <v>15.2319</v>
      </c>
      <c r="T3755" t="s">
        <v>46</v>
      </c>
      <c r="U3755" t="s">
        <v>1544</v>
      </c>
      <c r="W3755" t="s">
        <v>1544</v>
      </c>
      <c r="Y3755" t="s">
        <v>49</v>
      </c>
      <c r="Z3755" t="s">
        <v>50</v>
      </c>
      <c r="AC3755" t="s">
        <v>1545</v>
      </c>
      <c r="AD3755" t="s">
        <v>52</v>
      </c>
      <c r="AE3755" t="s">
        <v>1546</v>
      </c>
      <c r="AF3755" t="s">
        <v>52</v>
      </c>
      <c r="AG3755" t="s">
        <v>1547</v>
      </c>
      <c r="AH3755" s="27">
        <v>1133142</v>
      </c>
      <c r="AI3755" t="s">
        <v>1548</v>
      </c>
      <c r="AJ3755" t="s">
        <v>1550</v>
      </c>
    </row>
    <row r="3756" spans="1:36" ht="17.25" hidden="1" customHeight="1" x14ac:dyDescent="0.2">
      <c r="A3756" s="4" t="s">
        <v>1541</v>
      </c>
      <c r="B3756" t="s">
        <v>1439</v>
      </c>
      <c r="C3756" t="s">
        <v>1542</v>
      </c>
      <c r="D3756" t="s">
        <v>1543</v>
      </c>
      <c r="E3756" t="s">
        <v>58</v>
      </c>
      <c r="F3756" t="s">
        <v>64</v>
      </c>
      <c r="G3756" s="5">
        <v>84.5</v>
      </c>
      <c r="H3756" t="s">
        <v>42</v>
      </c>
      <c r="I3756" t="s">
        <v>240</v>
      </c>
      <c r="J3756" t="s">
        <v>45</v>
      </c>
      <c r="K3756" t="s">
        <v>45</v>
      </c>
      <c r="L3756" t="s">
        <v>45</v>
      </c>
      <c r="N3756" s="6">
        <v>1990</v>
      </c>
      <c r="R3756" s="7">
        <v>32.332599999999999</v>
      </c>
      <c r="S3756" s="7">
        <v>15.2319</v>
      </c>
      <c r="T3756" t="s">
        <v>46</v>
      </c>
      <c r="U3756" t="s">
        <v>1544</v>
      </c>
      <c r="W3756" t="s">
        <v>1544</v>
      </c>
      <c r="Y3756" t="s">
        <v>49</v>
      </c>
      <c r="Z3756" t="s">
        <v>50</v>
      </c>
      <c r="AC3756" t="s">
        <v>1545</v>
      </c>
      <c r="AD3756" t="s">
        <v>52</v>
      </c>
      <c r="AE3756" t="s">
        <v>1546</v>
      </c>
      <c r="AF3756" t="s">
        <v>52</v>
      </c>
      <c r="AG3756" t="s">
        <v>1547</v>
      </c>
      <c r="AH3756" s="27">
        <v>1133143</v>
      </c>
      <c r="AI3756" t="s">
        <v>1548</v>
      </c>
      <c r="AJ3756" t="s">
        <v>1551</v>
      </c>
    </row>
    <row r="3757" spans="1:36" ht="17.25" hidden="1" customHeight="1" x14ac:dyDescent="0.2">
      <c r="A3757" s="4" t="s">
        <v>1541</v>
      </c>
      <c r="B3757" t="s">
        <v>1439</v>
      </c>
      <c r="C3757" t="s">
        <v>1542</v>
      </c>
      <c r="D3757" t="s">
        <v>1543</v>
      </c>
      <c r="E3757" t="s">
        <v>191</v>
      </c>
      <c r="F3757" t="s">
        <v>64</v>
      </c>
      <c r="G3757" s="5">
        <v>84.5</v>
      </c>
      <c r="H3757" t="s">
        <v>42</v>
      </c>
      <c r="I3757" t="s">
        <v>240</v>
      </c>
      <c r="J3757" t="s">
        <v>45</v>
      </c>
      <c r="K3757" t="s">
        <v>45</v>
      </c>
      <c r="L3757" t="s">
        <v>45</v>
      </c>
      <c r="N3757" s="24">
        <v>1990</v>
      </c>
      <c r="R3757" s="7">
        <v>32.332599999999999</v>
      </c>
      <c r="S3757" s="7">
        <v>15.2319</v>
      </c>
      <c r="T3757" t="s">
        <v>46</v>
      </c>
      <c r="U3757" t="s">
        <v>1544</v>
      </c>
      <c r="W3757" t="s">
        <v>1544</v>
      </c>
      <c r="Y3757" t="s">
        <v>49</v>
      </c>
      <c r="Z3757" t="s">
        <v>50</v>
      </c>
      <c r="AC3757" t="s">
        <v>1545</v>
      </c>
      <c r="AD3757" t="s">
        <v>52</v>
      </c>
      <c r="AE3757" t="s">
        <v>1546</v>
      </c>
      <c r="AF3757" t="s">
        <v>52</v>
      </c>
      <c r="AG3757" t="s">
        <v>1547</v>
      </c>
      <c r="AH3757" s="27">
        <v>1133144</v>
      </c>
      <c r="AI3757" t="s">
        <v>1548</v>
      </c>
      <c r="AJ3757" t="s">
        <v>1552</v>
      </c>
    </row>
    <row r="3758" spans="1:36" ht="17.25" hidden="1" customHeight="1" x14ac:dyDescent="0.2">
      <c r="A3758" s="4" t="s">
        <v>1541</v>
      </c>
      <c r="B3758" t="s">
        <v>1439</v>
      </c>
      <c r="C3758" t="s">
        <v>1542</v>
      </c>
      <c r="D3758" t="s">
        <v>1543</v>
      </c>
      <c r="E3758" t="s">
        <v>335</v>
      </c>
      <c r="F3758" t="s">
        <v>64</v>
      </c>
      <c r="G3758" s="5">
        <v>84.5</v>
      </c>
      <c r="H3758" t="s">
        <v>42</v>
      </c>
      <c r="I3758" t="s">
        <v>240</v>
      </c>
      <c r="J3758" t="s">
        <v>45</v>
      </c>
      <c r="K3758" t="s">
        <v>45</v>
      </c>
      <c r="L3758" t="s">
        <v>45</v>
      </c>
      <c r="N3758" s="24">
        <v>1990</v>
      </c>
      <c r="R3758" s="7">
        <v>32.332599999999999</v>
      </c>
      <c r="S3758" s="7">
        <v>15.2319</v>
      </c>
      <c r="T3758" t="s">
        <v>46</v>
      </c>
      <c r="U3758" t="s">
        <v>1544</v>
      </c>
      <c r="W3758" t="s">
        <v>1544</v>
      </c>
      <c r="Y3758" t="s">
        <v>49</v>
      </c>
      <c r="Z3758" t="s">
        <v>50</v>
      </c>
      <c r="AC3758" t="s">
        <v>1545</v>
      </c>
      <c r="AD3758" t="s">
        <v>52</v>
      </c>
      <c r="AE3758" t="s">
        <v>1546</v>
      </c>
      <c r="AF3758" t="s">
        <v>52</v>
      </c>
      <c r="AG3758" t="s">
        <v>1547</v>
      </c>
      <c r="AH3758" s="27">
        <v>1133145</v>
      </c>
      <c r="AI3758" t="s">
        <v>1548</v>
      </c>
      <c r="AJ3758" t="s">
        <v>1553</v>
      </c>
    </row>
    <row r="3759" spans="1:36" ht="17.25" hidden="1" customHeight="1" x14ac:dyDescent="0.2">
      <c r="A3759" s="4" t="s">
        <v>1541</v>
      </c>
      <c r="B3759" t="s">
        <v>1439</v>
      </c>
      <c r="C3759" t="s">
        <v>1542</v>
      </c>
      <c r="D3759" t="s">
        <v>1543</v>
      </c>
      <c r="E3759" t="s">
        <v>1157</v>
      </c>
      <c r="F3759" t="s">
        <v>64</v>
      </c>
      <c r="G3759" s="5">
        <v>84.5</v>
      </c>
      <c r="H3759" t="s">
        <v>42</v>
      </c>
      <c r="I3759" t="s">
        <v>240</v>
      </c>
      <c r="J3759" t="s">
        <v>45</v>
      </c>
      <c r="K3759" t="s">
        <v>45</v>
      </c>
      <c r="L3759" t="s">
        <v>45</v>
      </c>
      <c r="N3759" s="24">
        <v>1990</v>
      </c>
      <c r="R3759" s="7">
        <v>32.332599999999999</v>
      </c>
      <c r="S3759" s="7">
        <v>15.2319</v>
      </c>
      <c r="T3759" t="s">
        <v>46</v>
      </c>
      <c r="U3759" t="s">
        <v>1544</v>
      </c>
      <c r="W3759" t="s">
        <v>1544</v>
      </c>
      <c r="Y3759" t="s">
        <v>49</v>
      </c>
      <c r="Z3759" t="s">
        <v>50</v>
      </c>
      <c r="AC3759" t="s">
        <v>1545</v>
      </c>
      <c r="AD3759" t="s">
        <v>52</v>
      </c>
      <c r="AE3759" t="s">
        <v>1546</v>
      </c>
      <c r="AF3759" t="s">
        <v>52</v>
      </c>
      <c r="AG3759" t="s">
        <v>1547</v>
      </c>
      <c r="AH3759" s="8">
        <v>1133146</v>
      </c>
      <c r="AI3759" t="s">
        <v>1548</v>
      </c>
      <c r="AJ3759" t="s">
        <v>1554</v>
      </c>
    </row>
    <row r="3760" spans="1:36" ht="17.25" hidden="1" customHeight="1" x14ac:dyDescent="0.2">
      <c r="A3760" s="4" t="s">
        <v>1566</v>
      </c>
      <c r="B3760" t="s">
        <v>1439</v>
      </c>
      <c r="C3760" t="s">
        <v>1567</v>
      </c>
      <c r="D3760" t="s">
        <v>1568</v>
      </c>
      <c r="E3760" t="s">
        <v>40</v>
      </c>
      <c r="F3760" t="s">
        <v>45</v>
      </c>
      <c r="G3760" s="5">
        <v>330</v>
      </c>
      <c r="H3760" t="s">
        <v>139</v>
      </c>
      <c r="I3760" t="s">
        <v>65</v>
      </c>
      <c r="J3760" t="s">
        <v>45</v>
      </c>
      <c r="K3760" t="s">
        <v>45</v>
      </c>
      <c r="L3760" t="s">
        <v>45</v>
      </c>
      <c r="N3760" s="8" t="s">
        <v>45</v>
      </c>
      <c r="R3760" s="7">
        <v>32.874532000000002</v>
      </c>
      <c r="S3760" s="7">
        <v>13.195959999999999</v>
      </c>
      <c r="T3760" t="s">
        <v>504</v>
      </c>
      <c r="U3760" t="s">
        <v>1512</v>
      </c>
      <c r="W3760" t="s">
        <v>1512</v>
      </c>
      <c r="Y3760" t="s">
        <v>49</v>
      </c>
      <c r="Z3760" t="s">
        <v>50</v>
      </c>
      <c r="AF3760" t="s">
        <v>52</v>
      </c>
      <c r="AI3760" t="s">
        <v>1569</v>
      </c>
      <c r="AJ3760" t="s">
        <v>1570</v>
      </c>
    </row>
    <row r="3761" spans="1:36" ht="17.25" hidden="1" customHeight="1" x14ac:dyDescent="0.2">
      <c r="A3761" s="4" t="s">
        <v>1566</v>
      </c>
      <c r="B3761" t="s">
        <v>1439</v>
      </c>
      <c r="C3761" t="s">
        <v>1567</v>
      </c>
      <c r="D3761" t="s">
        <v>1568</v>
      </c>
      <c r="E3761" t="s">
        <v>56</v>
      </c>
      <c r="F3761" t="s">
        <v>45</v>
      </c>
      <c r="G3761" s="5">
        <v>330</v>
      </c>
      <c r="H3761" t="s">
        <v>139</v>
      </c>
      <c r="I3761" t="s">
        <v>65</v>
      </c>
      <c r="J3761" t="s">
        <v>45</v>
      </c>
      <c r="K3761" t="s">
        <v>45</v>
      </c>
      <c r="L3761" t="s">
        <v>45</v>
      </c>
      <c r="N3761" s="8" t="s">
        <v>45</v>
      </c>
      <c r="R3761" s="7">
        <v>32.874532000000002</v>
      </c>
      <c r="S3761" s="7">
        <v>13.195959999999999</v>
      </c>
      <c r="T3761" t="s">
        <v>504</v>
      </c>
      <c r="U3761" t="s">
        <v>1512</v>
      </c>
      <c r="W3761" t="s">
        <v>1512</v>
      </c>
      <c r="Y3761" t="s">
        <v>49</v>
      </c>
      <c r="Z3761" t="s">
        <v>50</v>
      </c>
      <c r="AF3761" t="s">
        <v>52</v>
      </c>
      <c r="AI3761" t="s">
        <v>1569</v>
      </c>
      <c r="AJ3761" t="s">
        <v>1571</v>
      </c>
    </row>
    <row r="3762" spans="1:36" ht="17.25" hidden="1" customHeight="1" x14ac:dyDescent="0.2">
      <c r="A3762" s="4" t="s">
        <v>1566</v>
      </c>
      <c r="B3762" t="s">
        <v>1439</v>
      </c>
      <c r="C3762" t="s">
        <v>1567</v>
      </c>
      <c r="D3762" t="s">
        <v>1568</v>
      </c>
      <c r="E3762" t="s">
        <v>58</v>
      </c>
      <c r="F3762" t="s">
        <v>45</v>
      </c>
      <c r="G3762" s="5">
        <v>330</v>
      </c>
      <c r="H3762" t="s">
        <v>139</v>
      </c>
      <c r="I3762" t="s">
        <v>65</v>
      </c>
      <c r="J3762" t="s">
        <v>45</v>
      </c>
      <c r="K3762" t="s">
        <v>45</v>
      </c>
      <c r="L3762" t="s">
        <v>45</v>
      </c>
      <c r="N3762" s="27" t="s">
        <v>45</v>
      </c>
      <c r="R3762" s="7">
        <v>32.874532000000002</v>
      </c>
      <c r="S3762" s="7">
        <v>13.195959999999999</v>
      </c>
      <c r="T3762" t="s">
        <v>504</v>
      </c>
      <c r="U3762" t="s">
        <v>1512</v>
      </c>
      <c r="W3762" t="s">
        <v>1512</v>
      </c>
      <c r="Y3762" t="s">
        <v>49</v>
      </c>
      <c r="Z3762" t="s">
        <v>50</v>
      </c>
      <c r="AF3762" t="s">
        <v>52</v>
      </c>
      <c r="AI3762" t="s">
        <v>1569</v>
      </c>
      <c r="AJ3762" t="s">
        <v>1572</v>
      </c>
    </row>
    <row r="3763" spans="1:36" ht="17.25" hidden="1" customHeight="1" x14ac:dyDescent="0.2">
      <c r="A3763" s="4" t="s">
        <v>1566</v>
      </c>
      <c r="B3763" t="s">
        <v>1439</v>
      </c>
      <c r="C3763" t="s">
        <v>1567</v>
      </c>
      <c r="D3763" t="s">
        <v>1568</v>
      </c>
      <c r="E3763" t="s">
        <v>191</v>
      </c>
      <c r="F3763" t="s">
        <v>45</v>
      </c>
      <c r="G3763" s="5">
        <v>330</v>
      </c>
      <c r="H3763" t="s">
        <v>139</v>
      </c>
      <c r="I3763" t="s">
        <v>65</v>
      </c>
      <c r="J3763" t="s">
        <v>45</v>
      </c>
      <c r="K3763" t="s">
        <v>45</v>
      </c>
      <c r="L3763" t="s">
        <v>45</v>
      </c>
      <c r="N3763" s="27" t="s">
        <v>45</v>
      </c>
      <c r="R3763" s="7">
        <v>32.874532000000002</v>
      </c>
      <c r="S3763" s="7">
        <v>13.195959999999999</v>
      </c>
      <c r="T3763" t="s">
        <v>504</v>
      </c>
      <c r="U3763" t="s">
        <v>1512</v>
      </c>
      <c r="W3763" t="s">
        <v>1512</v>
      </c>
      <c r="Y3763" t="s">
        <v>49</v>
      </c>
      <c r="Z3763" t="s">
        <v>50</v>
      </c>
      <c r="AF3763" t="s">
        <v>52</v>
      </c>
      <c r="AI3763" t="s">
        <v>1569</v>
      </c>
      <c r="AJ3763" t="s">
        <v>1573</v>
      </c>
    </row>
    <row r="3764" spans="1:36" ht="17.25" hidden="1" customHeight="1" x14ac:dyDescent="0.2">
      <c r="A3764" s="4" t="s">
        <v>1574</v>
      </c>
      <c r="B3764" t="s">
        <v>1439</v>
      </c>
      <c r="C3764" t="s">
        <v>1575</v>
      </c>
      <c r="D3764" t="s">
        <v>1576</v>
      </c>
      <c r="E3764" t="s">
        <v>565</v>
      </c>
      <c r="F3764" t="s">
        <v>64</v>
      </c>
      <c r="G3764" s="5">
        <v>915</v>
      </c>
      <c r="H3764" t="s">
        <v>42</v>
      </c>
      <c r="I3764" t="s">
        <v>43</v>
      </c>
      <c r="J3764" t="s">
        <v>45</v>
      </c>
      <c r="K3764" t="s">
        <v>45</v>
      </c>
      <c r="L3764" t="s">
        <v>45</v>
      </c>
      <c r="N3764" s="6">
        <v>2007</v>
      </c>
      <c r="R3764" s="7">
        <v>32.201923000000001</v>
      </c>
      <c r="S3764" s="7">
        <v>20.132608000000001</v>
      </c>
      <c r="T3764" t="s">
        <v>46</v>
      </c>
      <c r="U3764" t="s">
        <v>1479</v>
      </c>
      <c r="W3764" t="s">
        <v>1479</v>
      </c>
      <c r="Y3764" t="s">
        <v>49</v>
      </c>
      <c r="Z3764" t="s">
        <v>50</v>
      </c>
      <c r="AA3764" t="s">
        <v>1577</v>
      </c>
      <c r="AD3764" t="s">
        <v>52</v>
      </c>
      <c r="AF3764" t="s">
        <v>52</v>
      </c>
      <c r="AG3764" t="s">
        <v>1578</v>
      </c>
      <c r="AH3764" s="8" t="s">
        <v>1579</v>
      </c>
      <c r="AI3764" t="s">
        <v>1580</v>
      </c>
      <c r="AJ3764" t="s">
        <v>1581</v>
      </c>
    </row>
    <row r="3765" spans="1:36" ht="17.25" hidden="1" customHeight="1" x14ac:dyDescent="0.2">
      <c r="A3765" s="4" t="s">
        <v>1574</v>
      </c>
      <c r="B3765" t="s">
        <v>1439</v>
      </c>
      <c r="C3765" t="s">
        <v>1575</v>
      </c>
      <c r="D3765" t="s">
        <v>1576</v>
      </c>
      <c r="E3765" t="s">
        <v>870</v>
      </c>
      <c r="F3765" t="s">
        <v>64</v>
      </c>
      <c r="G3765" s="5">
        <v>820</v>
      </c>
      <c r="H3765" t="s">
        <v>42</v>
      </c>
      <c r="I3765" t="s">
        <v>43</v>
      </c>
      <c r="J3765" t="s">
        <v>45</v>
      </c>
      <c r="K3765" t="s">
        <v>45</v>
      </c>
      <c r="L3765" t="s">
        <v>45</v>
      </c>
      <c r="N3765" s="6">
        <v>2012</v>
      </c>
      <c r="R3765" s="7">
        <v>32.201923000000001</v>
      </c>
      <c r="S3765" s="7">
        <v>20.132608000000001</v>
      </c>
      <c r="T3765" t="s">
        <v>46</v>
      </c>
      <c r="U3765" t="s">
        <v>1479</v>
      </c>
      <c r="W3765" t="s">
        <v>1479</v>
      </c>
      <c r="Y3765" t="s">
        <v>49</v>
      </c>
      <c r="Z3765" t="s">
        <v>50</v>
      </c>
      <c r="AA3765" t="s">
        <v>1577</v>
      </c>
      <c r="AD3765" t="s">
        <v>52</v>
      </c>
      <c r="AF3765" t="s">
        <v>52</v>
      </c>
      <c r="AG3765" t="s">
        <v>1578</v>
      </c>
      <c r="AH3765" s="8" t="s">
        <v>1582</v>
      </c>
      <c r="AI3765" t="s">
        <v>1580</v>
      </c>
      <c r="AJ3765" t="s">
        <v>1583</v>
      </c>
    </row>
    <row r="3766" spans="1:36" ht="17.25" hidden="1" customHeight="1" x14ac:dyDescent="0.2">
      <c r="A3766" s="4" t="s">
        <v>1584</v>
      </c>
      <c r="B3766" t="s">
        <v>1439</v>
      </c>
      <c r="C3766" t="s">
        <v>1585</v>
      </c>
      <c r="D3766" t="s">
        <v>1586</v>
      </c>
      <c r="E3766" t="s">
        <v>65</v>
      </c>
      <c r="F3766" t="s">
        <v>86</v>
      </c>
      <c r="G3766" s="5">
        <v>750</v>
      </c>
      <c r="H3766" t="s">
        <v>42</v>
      </c>
      <c r="I3766" t="s">
        <v>65</v>
      </c>
      <c r="J3766" t="s">
        <v>45</v>
      </c>
      <c r="K3766" t="s">
        <v>45</v>
      </c>
      <c r="L3766" t="s">
        <v>45</v>
      </c>
      <c r="N3766" s="24">
        <v>2009</v>
      </c>
      <c r="O3766" s="25"/>
      <c r="P3766" s="25"/>
      <c r="R3766" s="7">
        <v>27.038046999999999</v>
      </c>
      <c r="S3766" s="7">
        <v>14.431053</v>
      </c>
      <c r="T3766" t="s">
        <v>46</v>
      </c>
      <c r="U3766" t="s">
        <v>1507</v>
      </c>
      <c r="W3766" t="s">
        <v>1507</v>
      </c>
      <c r="Y3766" t="s">
        <v>49</v>
      </c>
      <c r="Z3766" t="s">
        <v>50</v>
      </c>
      <c r="AF3766" t="s">
        <v>52</v>
      </c>
      <c r="AG3766" t="s">
        <v>1587</v>
      </c>
      <c r="AH3766" s="8" t="s">
        <v>1588</v>
      </c>
      <c r="AI3766" t="s">
        <v>1589</v>
      </c>
      <c r="AJ3766" t="s">
        <v>1590</v>
      </c>
    </row>
    <row r="3767" spans="1:36" ht="17.25" hidden="1" customHeight="1" x14ac:dyDescent="0.2">
      <c r="A3767" s="4" t="s">
        <v>1591</v>
      </c>
      <c r="B3767" t="s">
        <v>1439</v>
      </c>
      <c r="C3767" t="s">
        <v>1592</v>
      </c>
      <c r="E3767" t="s">
        <v>696</v>
      </c>
      <c r="F3767" t="s">
        <v>86</v>
      </c>
      <c r="G3767" s="5">
        <v>285</v>
      </c>
      <c r="H3767" t="s">
        <v>558</v>
      </c>
      <c r="I3767" t="s">
        <v>65</v>
      </c>
      <c r="J3767" t="s">
        <v>45</v>
      </c>
      <c r="K3767" t="s">
        <v>45</v>
      </c>
      <c r="L3767" t="s">
        <v>45</v>
      </c>
      <c r="N3767" s="27" t="s">
        <v>45</v>
      </c>
      <c r="R3767" s="7">
        <v>27.033885000000001</v>
      </c>
      <c r="S3767" s="7">
        <v>14.445031</v>
      </c>
      <c r="T3767" t="s">
        <v>46</v>
      </c>
      <c r="U3767" t="s">
        <v>1507</v>
      </c>
      <c r="W3767" t="s">
        <v>1507</v>
      </c>
      <c r="Y3767" t="s">
        <v>49</v>
      </c>
      <c r="Z3767" t="s">
        <v>50</v>
      </c>
      <c r="AF3767" t="s">
        <v>52</v>
      </c>
      <c r="AI3767" t="s">
        <v>1593</v>
      </c>
      <c r="AJ3767" t="s">
        <v>1594</v>
      </c>
    </row>
    <row r="3768" spans="1:36" ht="17.25" hidden="1" customHeight="1" x14ac:dyDescent="0.2">
      <c r="A3768" s="4" t="s">
        <v>1591</v>
      </c>
      <c r="B3768" t="s">
        <v>1439</v>
      </c>
      <c r="C3768" t="s">
        <v>1592</v>
      </c>
      <c r="E3768" t="s">
        <v>703</v>
      </c>
      <c r="F3768" t="s">
        <v>86</v>
      </c>
      <c r="G3768" s="5">
        <v>285</v>
      </c>
      <c r="H3768" t="s">
        <v>558</v>
      </c>
      <c r="I3768" t="s">
        <v>65</v>
      </c>
      <c r="J3768" t="s">
        <v>45</v>
      </c>
      <c r="K3768" t="s">
        <v>45</v>
      </c>
      <c r="L3768" t="s">
        <v>45</v>
      </c>
      <c r="N3768" s="27" t="s">
        <v>45</v>
      </c>
      <c r="P3768" s="25"/>
      <c r="R3768" s="7">
        <v>27.033885000000001</v>
      </c>
      <c r="S3768" s="7">
        <v>14.445031</v>
      </c>
      <c r="T3768" t="s">
        <v>46</v>
      </c>
      <c r="U3768" t="s">
        <v>1507</v>
      </c>
      <c r="W3768" t="s">
        <v>1507</v>
      </c>
      <c r="Y3768" t="s">
        <v>49</v>
      </c>
      <c r="Z3768" t="s">
        <v>50</v>
      </c>
      <c r="AF3768" t="s">
        <v>52</v>
      </c>
      <c r="AH3768" s="27"/>
      <c r="AI3768" t="s">
        <v>1593</v>
      </c>
      <c r="AJ3768" t="s">
        <v>1595</v>
      </c>
    </row>
    <row r="3769" spans="1:36" ht="17.25" hidden="1" customHeight="1" x14ac:dyDescent="0.2">
      <c r="A3769" s="4" t="s">
        <v>1591</v>
      </c>
      <c r="B3769" t="s">
        <v>1439</v>
      </c>
      <c r="C3769" t="s">
        <v>1592</v>
      </c>
      <c r="E3769" t="s">
        <v>738</v>
      </c>
      <c r="F3769" t="s">
        <v>86</v>
      </c>
      <c r="G3769" s="5">
        <v>285</v>
      </c>
      <c r="H3769" t="s">
        <v>558</v>
      </c>
      <c r="I3769" t="s">
        <v>65</v>
      </c>
      <c r="J3769" t="s">
        <v>45</v>
      </c>
      <c r="K3769" t="s">
        <v>45</v>
      </c>
      <c r="L3769" t="s">
        <v>45</v>
      </c>
      <c r="N3769" s="27" t="s">
        <v>45</v>
      </c>
      <c r="P3769" s="25"/>
      <c r="R3769" s="7">
        <v>27.033885000000001</v>
      </c>
      <c r="S3769" s="7">
        <v>14.445031</v>
      </c>
      <c r="T3769" t="s">
        <v>46</v>
      </c>
      <c r="U3769" t="s">
        <v>1507</v>
      </c>
      <c r="W3769" t="s">
        <v>1507</v>
      </c>
      <c r="Y3769" t="s">
        <v>49</v>
      </c>
      <c r="Z3769" t="s">
        <v>50</v>
      </c>
      <c r="AF3769" t="s">
        <v>52</v>
      </c>
      <c r="AH3769" s="27"/>
      <c r="AI3769" t="s">
        <v>1593</v>
      </c>
      <c r="AJ3769" t="s">
        <v>1596</v>
      </c>
    </row>
    <row r="3770" spans="1:36" ht="17.25" hidden="1" customHeight="1" x14ac:dyDescent="0.2">
      <c r="A3770" s="4" t="s">
        <v>1597</v>
      </c>
      <c r="B3770" t="s">
        <v>1439</v>
      </c>
      <c r="C3770" t="s">
        <v>1598</v>
      </c>
      <c r="D3770" t="s">
        <v>1599</v>
      </c>
      <c r="E3770" t="s">
        <v>40</v>
      </c>
      <c r="F3770" t="s">
        <v>543</v>
      </c>
      <c r="G3770" s="5">
        <v>220</v>
      </c>
      <c r="H3770" t="s">
        <v>42</v>
      </c>
      <c r="I3770" t="s">
        <v>528</v>
      </c>
      <c r="J3770" t="s">
        <v>45</v>
      </c>
      <c r="K3770" t="s">
        <v>45</v>
      </c>
      <c r="L3770" t="s">
        <v>45</v>
      </c>
      <c r="N3770" s="6">
        <v>1989</v>
      </c>
      <c r="R3770" s="7">
        <v>27.221992</v>
      </c>
      <c r="S3770" s="7">
        <v>14.889664</v>
      </c>
      <c r="T3770" t="s">
        <v>46</v>
      </c>
      <c r="U3770" t="s">
        <v>1506</v>
      </c>
      <c r="W3770" t="s">
        <v>1507</v>
      </c>
      <c r="Y3770" t="s">
        <v>49</v>
      </c>
      <c r="Z3770" t="s">
        <v>50</v>
      </c>
      <c r="AG3770" t="s">
        <v>1600</v>
      </c>
      <c r="AH3770" s="27" t="s">
        <v>1601</v>
      </c>
      <c r="AI3770" t="s">
        <v>1602</v>
      </c>
      <c r="AJ3770" t="s">
        <v>1603</v>
      </c>
    </row>
    <row r="3771" spans="1:36" ht="17.25" hidden="1" customHeight="1" x14ac:dyDescent="0.2">
      <c r="A3771" s="4" t="s">
        <v>1604</v>
      </c>
      <c r="B3771" t="s">
        <v>1439</v>
      </c>
      <c r="C3771" t="s">
        <v>1605</v>
      </c>
      <c r="D3771" t="s">
        <v>1606</v>
      </c>
      <c r="E3771" t="s">
        <v>40</v>
      </c>
      <c r="F3771" t="s">
        <v>64</v>
      </c>
      <c r="G3771" s="5">
        <v>285</v>
      </c>
      <c r="H3771" t="s">
        <v>42</v>
      </c>
      <c r="I3771" t="s">
        <v>65</v>
      </c>
      <c r="J3771" t="s">
        <v>45</v>
      </c>
      <c r="K3771" t="s">
        <v>45</v>
      </c>
      <c r="L3771" t="s">
        <v>45</v>
      </c>
      <c r="N3771" s="6">
        <v>2010</v>
      </c>
      <c r="R3771" s="7">
        <v>26.909488</v>
      </c>
      <c r="S3771" s="7">
        <v>22.095786</v>
      </c>
      <c r="T3771" t="s">
        <v>46</v>
      </c>
      <c r="U3771" t="s">
        <v>1607</v>
      </c>
      <c r="W3771" t="s">
        <v>1608</v>
      </c>
      <c r="Y3771" t="s">
        <v>49</v>
      </c>
      <c r="Z3771" t="s">
        <v>50</v>
      </c>
      <c r="AD3771" t="s">
        <v>52</v>
      </c>
      <c r="AF3771" t="s">
        <v>52</v>
      </c>
      <c r="AG3771" t="s">
        <v>1609</v>
      </c>
      <c r="AH3771" s="27">
        <v>1229699</v>
      </c>
      <c r="AI3771" t="s">
        <v>1610</v>
      </c>
      <c r="AJ3771" t="s">
        <v>1611</v>
      </c>
    </row>
    <row r="3772" spans="1:36" ht="17.25" hidden="1" customHeight="1" x14ac:dyDescent="0.2">
      <c r="A3772" s="4" t="s">
        <v>1604</v>
      </c>
      <c r="B3772" t="s">
        <v>1439</v>
      </c>
      <c r="C3772" t="s">
        <v>1605</v>
      </c>
      <c r="D3772" t="s">
        <v>1606</v>
      </c>
      <c r="E3772" t="s">
        <v>56</v>
      </c>
      <c r="F3772" t="s">
        <v>64</v>
      </c>
      <c r="G3772" s="5">
        <v>285</v>
      </c>
      <c r="H3772" t="s">
        <v>42</v>
      </c>
      <c r="I3772" t="s">
        <v>65</v>
      </c>
      <c r="J3772" t="s">
        <v>45</v>
      </c>
      <c r="K3772" t="s">
        <v>45</v>
      </c>
      <c r="L3772" t="s">
        <v>45</v>
      </c>
      <c r="N3772" s="24">
        <v>2012</v>
      </c>
      <c r="R3772" s="7">
        <v>26.909488</v>
      </c>
      <c r="S3772" s="7">
        <v>22.095786</v>
      </c>
      <c r="T3772" t="s">
        <v>46</v>
      </c>
      <c r="U3772" t="s">
        <v>1607</v>
      </c>
      <c r="W3772" t="s">
        <v>1608</v>
      </c>
      <c r="Y3772" t="s">
        <v>49</v>
      </c>
      <c r="Z3772" t="s">
        <v>50</v>
      </c>
      <c r="AC3772" t="s">
        <v>1612</v>
      </c>
      <c r="AD3772" t="s">
        <v>52</v>
      </c>
      <c r="AF3772" t="s">
        <v>52</v>
      </c>
      <c r="AG3772" t="s">
        <v>1609</v>
      </c>
      <c r="AH3772" s="8">
        <v>1229700</v>
      </c>
      <c r="AI3772" t="s">
        <v>1610</v>
      </c>
      <c r="AJ3772" t="s">
        <v>1613</v>
      </c>
    </row>
    <row r="3773" spans="1:36" ht="17.25" hidden="1" customHeight="1" x14ac:dyDescent="0.2">
      <c r="A3773" s="4" t="s">
        <v>1615</v>
      </c>
      <c r="B3773" t="s">
        <v>1439</v>
      </c>
      <c r="C3773" t="s">
        <v>1616</v>
      </c>
      <c r="D3773" t="s">
        <v>1617</v>
      </c>
      <c r="E3773" t="s">
        <v>40</v>
      </c>
      <c r="F3773" t="s">
        <v>1618</v>
      </c>
      <c r="G3773" s="5">
        <v>100</v>
      </c>
      <c r="H3773" t="s">
        <v>42</v>
      </c>
      <c r="I3773" t="s">
        <v>65</v>
      </c>
      <c r="J3773" t="s">
        <v>45</v>
      </c>
      <c r="K3773" t="s">
        <v>45</v>
      </c>
      <c r="L3773" t="s">
        <v>45</v>
      </c>
      <c r="N3773" s="6">
        <v>1994</v>
      </c>
      <c r="R3773" s="7">
        <v>32.776000000000003</v>
      </c>
      <c r="S3773" s="7">
        <v>13.0983</v>
      </c>
      <c r="T3773" t="s">
        <v>46</v>
      </c>
      <c r="U3773" t="s">
        <v>1619</v>
      </c>
      <c r="W3773" t="s">
        <v>1512</v>
      </c>
      <c r="Y3773" t="s">
        <v>49</v>
      </c>
      <c r="Z3773" t="s">
        <v>50</v>
      </c>
      <c r="AA3773" t="s">
        <v>1620</v>
      </c>
      <c r="AC3773" t="s">
        <v>1621</v>
      </c>
      <c r="AD3773" t="s">
        <v>52</v>
      </c>
      <c r="AF3773" t="s">
        <v>52</v>
      </c>
      <c r="AG3773" t="s">
        <v>1622</v>
      </c>
      <c r="AH3773" s="6">
        <v>1193633</v>
      </c>
      <c r="AI3773" t="s">
        <v>1623</v>
      </c>
      <c r="AJ3773" t="s">
        <v>1624</v>
      </c>
    </row>
    <row r="3774" spans="1:36" ht="17.25" hidden="1" customHeight="1" x14ac:dyDescent="0.2">
      <c r="A3774" s="4" t="s">
        <v>1615</v>
      </c>
      <c r="B3774" t="s">
        <v>1439</v>
      </c>
      <c r="C3774" t="s">
        <v>1616</v>
      </c>
      <c r="D3774" t="s">
        <v>1617</v>
      </c>
      <c r="E3774" t="s">
        <v>56</v>
      </c>
      <c r="F3774" t="s">
        <v>1618</v>
      </c>
      <c r="G3774" s="5">
        <v>100</v>
      </c>
      <c r="H3774" t="s">
        <v>42</v>
      </c>
      <c r="I3774" t="s">
        <v>65</v>
      </c>
      <c r="J3774" t="s">
        <v>45</v>
      </c>
      <c r="K3774" t="s">
        <v>45</v>
      </c>
      <c r="L3774" t="s">
        <v>45</v>
      </c>
      <c r="N3774" s="6">
        <v>1994</v>
      </c>
      <c r="R3774" s="7">
        <v>32.776000000000003</v>
      </c>
      <c r="S3774" s="7">
        <v>13.0983</v>
      </c>
      <c r="T3774" t="s">
        <v>46</v>
      </c>
      <c r="U3774" t="s">
        <v>1619</v>
      </c>
      <c r="W3774" t="s">
        <v>1512</v>
      </c>
      <c r="Y3774" t="s">
        <v>49</v>
      </c>
      <c r="Z3774" t="s">
        <v>50</v>
      </c>
      <c r="AA3774" t="s">
        <v>1620</v>
      </c>
      <c r="AC3774" t="s">
        <v>1621</v>
      </c>
      <c r="AD3774" t="s">
        <v>52</v>
      </c>
      <c r="AF3774" t="s">
        <v>52</v>
      </c>
      <c r="AG3774" t="s">
        <v>1622</v>
      </c>
      <c r="AH3774" s="6">
        <v>1193634</v>
      </c>
      <c r="AI3774" t="s">
        <v>1623</v>
      </c>
      <c r="AJ3774" t="s">
        <v>1625</v>
      </c>
    </row>
    <row r="3775" spans="1:36" ht="17.25" hidden="1" customHeight="1" x14ac:dyDescent="0.2">
      <c r="A3775" s="4" t="s">
        <v>1615</v>
      </c>
      <c r="B3775" t="s">
        <v>1439</v>
      </c>
      <c r="C3775" t="s">
        <v>1616</v>
      </c>
      <c r="D3775" t="s">
        <v>1617</v>
      </c>
      <c r="E3775" t="s">
        <v>58</v>
      </c>
      <c r="F3775" t="s">
        <v>1618</v>
      </c>
      <c r="G3775" s="5">
        <v>100</v>
      </c>
      <c r="H3775" t="s">
        <v>42</v>
      </c>
      <c r="I3775" t="s">
        <v>65</v>
      </c>
      <c r="J3775" t="s">
        <v>45</v>
      </c>
      <c r="K3775" t="s">
        <v>45</v>
      </c>
      <c r="L3775" t="s">
        <v>45</v>
      </c>
      <c r="N3775" s="6">
        <v>1994</v>
      </c>
      <c r="R3775" s="7">
        <v>32.776000000000003</v>
      </c>
      <c r="S3775" s="7">
        <v>13.0983</v>
      </c>
      <c r="T3775" t="s">
        <v>46</v>
      </c>
      <c r="U3775" t="s">
        <v>1619</v>
      </c>
      <c r="W3775" t="s">
        <v>1512</v>
      </c>
      <c r="Y3775" t="s">
        <v>49</v>
      </c>
      <c r="Z3775" t="s">
        <v>50</v>
      </c>
      <c r="AA3775" t="s">
        <v>1620</v>
      </c>
      <c r="AC3775" t="s">
        <v>1621</v>
      </c>
      <c r="AD3775" t="s">
        <v>52</v>
      </c>
      <c r="AF3775" t="s">
        <v>52</v>
      </c>
      <c r="AG3775" t="s">
        <v>1622</v>
      </c>
      <c r="AH3775" s="24">
        <v>1193635</v>
      </c>
      <c r="AI3775" t="s">
        <v>1623</v>
      </c>
      <c r="AJ3775" t="s">
        <v>1626</v>
      </c>
    </row>
    <row r="3776" spans="1:36" ht="17.25" hidden="1" customHeight="1" x14ac:dyDescent="0.2">
      <c r="A3776" s="4" t="s">
        <v>1629</v>
      </c>
      <c r="B3776" t="s">
        <v>1439</v>
      </c>
      <c r="C3776" t="s">
        <v>1630</v>
      </c>
      <c r="D3776" t="s">
        <v>1631</v>
      </c>
      <c r="E3776" t="s">
        <v>719</v>
      </c>
      <c r="F3776" t="s">
        <v>570</v>
      </c>
      <c r="G3776" s="5">
        <v>65</v>
      </c>
      <c r="H3776" t="s">
        <v>42</v>
      </c>
      <c r="I3776" t="s">
        <v>240</v>
      </c>
      <c r="J3776" t="s">
        <v>45</v>
      </c>
      <c r="K3776" t="s">
        <v>45</v>
      </c>
      <c r="L3776" t="s">
        <v>45</v>
      </c>
      <c r="N3776" s="6">
        <v>1985</v>
      </c>
      <c r="O3776" s="25"/>
      <c r="R3776" s="7">
        <v>32.059544000000002</v>
      </c>
      <c r="S3776" s="7">
        <v>23.980872000000002</v>
      </c>
      <c r="T3776" t="s">
        <v>46</v>
      </c>
      <c r="U3776" t="s">
        <v>1632</v>
      </c>
      <c r="W3776" t="s">
        <v>1633</v>
      </c>
      <c r="Y3776" t="s">
        <v>49</v>
      </c>
      <c r="Z3776" t="s">
        <v>50</v>
      </c>
      <c r="AA3776" t="s">
        <v>1634</v>
      </c>
      <c r="AC3776" t="s">
        <v>1635</v>
      </c>
      <c r="AF3776" t="s">
        <v>52</v>
      </c>
      <c r="AG3776" t="s">
        <v>1636</v>
      </c>
      <c r="AH3776" s="27">
        <v>1152974</v>
      </c>
      <c r="AI3776" t="s">
        <v>1637</v>
      </c>
      <c r="AJ3776" t="s">
        <v>1638</v>
      </c>
    </row>
    <row r="3777" spans="1:36" ht="17.25" hidden="1" customHeight="1" x14ac:dyDescent="0.2">
      <c r="A3777" s="4" t="s">
        <v>1629</v>
      </c>
      <c r="B3777" t="s">
        <v>1439</v>
      </c>
      <c r="C3777" t="s">
        <v>1630</v>
      </c>
      <c r="D3777" t="s">
        <v>1631</v>
      </c>
      <c r="E3777" t="s">
        <v>726</v>
      </c>
      <c r="F3777" t="s">
        <v>570</v>
      </c>
      <c r="G3777" s="5">
        <v>65</v>
      </c>
      <c r="H3777" t="s">
        <v>42</v>
      </c>
      <c r="I3777" t="s">
        <v>240</v>
      </c>
      <c r="J3777" t="s">
        <v>45</v>
      </c>
      <c r="K3777" t="s">
        <v>45</v>
      </c>
      <c r="L3777" t="s">
        <v>45</v>
      </c>
      <c r="N3777" s="6">
        <v>1985</v>
      </c>
      <c r="R3777" s="7">
        <v>32.059544000000002</v>
      </c>
      <c r="S3777" s="7">
        <v>23.980872000000002</v>
      </c>
      <c r="T3777" t="s">
        <v>46</v>
      </c>
      <c r="U3777" t="s">
        <v>1632</v>
      </c>
      <c r="W3777" t="s">
        <v>1633</v>
      </c>
      <c r="Y3777" t="s">
        <v>49</v>
      </c>
      <c r="Z3777" t="s">
        <v>50</v>
      </c>
      <c r="AA3777" t="s">
        <v>1634</v>
      </c>
      <c r="AC3777" t="s">
        <v>1635</v>
      </c>
      <c r="AF3777" t="s">
        <v>52</v>
      </c>
      <c r="AG3777" t="s">
        <v>1636</v>
      </c>
      <c r="AH3777" s="8">
        <v>1152975</v>
      </c>
      <c r="AI3777" t="s">
        <v>1637</v>
      </c>
      <c r="AJ3777" t="s">
        <v>1639</v>
      </c>
    </row>
    <row r="3778" spans="1:36" ht="17.25" hidden="1" customHeight="1" x14ac:dyDescent="0.2">
      <c r="A3778" s="4" t="s">
        <v>1640</v>
      </c>
      <c r="B3778" t="s">
        <v>1439</v>
      </c>
      <c r="C3778" t="s">
        <v>1641</v>
      </c>
      <c r="D3778" t="s">
        <v>1642</v>
      </c>
      <c r="E3778" t="s">
        <v>191</v>
      </c>
      <c r="F3778" t="s">
        <v>64</v>
      </c>
      <c r="G3778" s="5">
        <v>185</v>
      </c>
      <c r="H3778" t="s">
        <v>139</v>
      </c>
      <c r="I3778" t="s">
        <v>65</v>
      </c>
      <c r="J3778" t="s">
        <v>45</v>
      </c>
      <c r="K3778" t="s">
        <v>45</v>
      </c>
      <c r="L3778" t="s">
        <v>45</v>
      </c>
      <c r="N3778" s="27" t="s">
        <v>45</v>
      </c>
      <c r="R3778" s="7">
        <v>32.059426999999999</v>
      </c>
      <c r="S3778" s="7">
        <v>23.981335000000001</v>
      </c>
      <c r="T3778" t="s">
        <v>46</v>
      </c>
      <c r="U3778" t="s">
        <v>1632</v>
      </c>
      <c r="W3778" t="s">
        <v>1633</v>
      </c>
      <c r="Y3778" t="s">
        <v>49</v>
      </c>
      <c r="Z3778" t="s">
        <v>50</v>
      </c>
      <c r="AC3778" t="s">
        <v>1643</v>
      </c>
      <c r="AD3778" t="s">
        <v>52</v>
      </c>
      <c r="AF3778" t="s">
        <v>52</v>
      </c>
      <c r="AG3778" t="s">
        <v>1644</v>
      </c>
      <c r="AH3778" s="8">
        <v>1282648</v>
      </c>
      <c r="AI3778" t="s">
        <v>1645</v>
      </c>
      <c r="AJ3778" t="s">
        <v>1647</v>
      </c>
    </row>
    <row r="3779" spans="1:36" ht="17.25" hidden="1" customHeight="1" x14ac:dyDescent="0.2">
      <c r="A3779" s="4" t="s">
        <v>1640</v>
      </c>
      <c r="B3779" t="s">
        <v>1439</v>
      </c>
      <c r="C3779" t="s">
        <v>1641</v>
      </c>
      <c r="D3779" t="s">
        <v>1642</v>
      </c>
      <c r="E3779" t="s">
        <v>335</v>
      </c>
      <c r="F3779" t="s">
        <v>64</v>
      </c>
      <c r="G3779" s="5">
        <v>185</v>
      </c>
      <c r="H3779" t="s">
        <v>139</v>
      </c>
      <c r="I3779" t="s">
        <v>65</v>
      </c>
      <c r="J3779" t="s">
        <v>45</v>
      </c>
      <c r="K3779" t="s">
        <v>45</v>
      </c>
      <c r="L3779" t="s">
        <v>45</v>
      </c>
      <c r="N3779" s="27" t="s">
        <v>45</v>
      </c>
      <c r="R3779" s="7">
        <v>32.059426999999999</v>
      </c>
      <c r="S3779" s="7">
        <v>23.981335000000001</v>
      </c>
      <c r="T3779" t="s">
        <v>46</v>
      </c>
      <c r="U3779" t="s">
        <v>1632</v>
      </c>
      <c r="W3779" t="s">
        <v>1633</v>
      </c>
      <c r="Y3779" t="s">
        <v>49</v>
      </c>
      <c r="Z3779" t="s">
        <v>50</v>
      </c>
      <c r="AC3779" t="s">
        <v>1643</v>
      </c>
      <c r="AD3779" t="s">
        <v>52</v>
      </c>
      <c r="AF3779" t="s">
        <v>52</v>
      </c>
      <c r="AG3779" t="s">
        <v>1644</v>
      </c>
      <c r="AH3779" s="8">
        <v>1282649</v>
      </c>
      <c r="AI3779" t="s">
        <v>1645</v>
      </c>
      <c r="AJ3779" t="s">
        <v>1648</v>
      </c>
    </row>
    <row r="3780" spans="1:36" ht="17.25" hidden="1" customHeight="1" x14ac:dyDescent="0.2">
      <c r="A3780" s="4" t="s">
        <v>1640</v>
      </c>
      <c r="B3780" t="s">
        <v>1439</v>
      </c>
      <c r="C3780" t="s">
        <v>1641</v>
      </c>
      <c r="D3780" t="s">
        <v>1642</v>
      </c>
      <c r="E3780" t="s">
        <v>1157</v>
      </c>
      <c r="F3780" t="s">
        <v>64</v>
      </c>
      <c r="G3780" s="5">
        <v>185</v>
      </c>
      <c r="H3780" t="s">
        <v>139</v>
      </c>
      <c r="I3780" t="s">
        <v>65</v>
      </c>
      <c r="J3780" t="s">
        <v>45</v>
      </c>
      <c r="K3780" t="s">
        <v>45</v>
      </c>
      <c r="L3780" t="s">
        <v>45</v>
      </c>
      <c r="N3780" s="27" t="s">
        <v>45</v>
      </c>
      <c r="R3780" s="7">
        <v>32.059426999999999</v>
      </c>
      <c r="S3780" s="7">
        <v>23.981335000000001</v>
      </c>
      <c r="T3780" t="s">
        <v>46</v>
      </c>
      <c r="U3780" t="s">
        <v>1632</v>
      </c>
      <c r="W3780" t="s">
        <v>1633</v>
      </c>
      <c r="Y3780" t="s">
        <v>49</v>
      </c>
      <c r="Z3780" t="s">
        <v>50</v>
      </c>
      <c r="AC3780" t="s">
        <v>1643</v>
      </c>
      <c r="AD3780" t="s">
        <v>52</v>
      </c>
      <c r="AF3780" t="s">
        <v>52</v>
      </c>
      <c r="AG3780" t="s">
        <v>1644</v>
      </c>
      <c r="AH3780" s="8">
        <v>1283908</v>
      </c>
      <c r="AI3780" t="s">
        <v>1645</v>
      </c>
      <c r="AJ3780" t="s">
        <v>1649</v>
      </c>
    </row>
    <row r="3781" spans="1:36" ht="17.25" hidden="1" customHeight="1" x14ac:dyDescent="0.2">
      <c r="A3781" s="4" t="s">
        <v>1663</v>
      </c>
      <c r="B3781" t="s">
        <v>1439</v>
      </c>
      <c r="C3781" t="s">
        <v>1664</v>
      </c>
      <c r="D3781" t="s">
        <v>1665</v>
      </c>
      <c r="E3781" t="s">
        <v>719</v>
      </c>
      <c r="F3781" t="s">
        <v>570</v>
      </c>
      <c r="G3781" s="5">
        <v>65</v>
      </c>
      <c r="H3781" t="s">
        <v>42</v>
      </c>
      <c r="I3781" t="s">
        <v>240</v>
      </c>
      <c r="J3781" t="s">
        <v>45</v>
      </c>
      <c r="K3781" t="s">
        <v>45</v>
      </c>
      <c r="L3781" t="s">
        <v>45</v>
      </c>
      <c r="N3781" s="6">
        <v>1976</v>
      </c>
      <c r="R3781" s="7">
        <v>32.822983000000001</v>
      </c>
      <c r="S3781" s="7">
        <v>12.974550000000001</v>
      </c>
      <c r="T3781" t="s">
        <v>46</v>
      </c>
      <c r="U3781" t="s">
        <v>1619</v>
      </c>
      <c r="W3781" t="s">
        <v>1465</v>
      </c>
      <c r="Y3781" t="s">
        <v>49</v>
      </c>
      <c r="Z3781" t="s">
        <v>50</v>
      </c>
      <c r="AA3781" t="s">
        <v>1666</v>
      </c>
      <c r="AF3781" t="s">
        <v>52</v>
      </c>
      <c r="AG3781" t="s">
        <v>1667</v>
      </c>
      <c r="AH3781" s="8">
        <v>1153893</v>
      </c>
      <c r="AI3781" t="s">
        <v>1668</v>
      </c>
      <c r="AJ3781" t="s">
        <v>1669</v>
      </c>
    </row>
    <row r="3782" spans="1:36" ht="17.25" hidden="1" customHeight="1" x14ac:dyDescent="0.2">
      <c r="A3782" s="4" t="s">
        <v>1663</v>
      </c>
      <c r="B3782" t="s">
        <v>1439</v>
      </c>
      <c r="C3782" t="s">
        <v>1664</v>
      </c>
      <c r="D3782" t="s">
        <v>1665</v>
      </c>
      <c r="E3782" t="s">
        <v>726</v>
      </c>
      <c r="F3782" t="s">
        <v>570</v>
      </c>
      <c r="G3782" s="5">
        <v>65</v>
      </c>
      <c r="H3782" t="s">
        <v>42</v>
      </c>
      <c r="I3782" t="s">
        <v>240</v>
      </c>
      <c r="J3782" t="s">
        <v>45</v>
      </c>
      <c r="K3782" t="s">
        <v>45</v>
      </c>
      <c r="L3782" t="s">
        <v>45</v>
      </c>
      <c r="N3782" s="6">
        <v>1976</v>
      </c>
      <c r="R3782" s="7">
        <v>32.822983000000001</v>
      </c>
      <c r="S3782" s="7">
        <v>12.974550000000001</v>
      </c>
      <c r="T3782" t="s">
        <v>46</v>
      </c>
      <c r="U3782" t="s">
        <v>1619</v>
      </c>
      <c r="W3782" t="s">
        <v>1465</v>
      </c>
      <c r="Y3782" t="s">
        <v>49</v>
      </c>
      <c r="Z3782" t="s">
        <v>50</v>
      </c>
      <c r="AA3782" t="s">
        <v>1666</v>
      </c>
      <c r="AF3782" t="s">
        <v>52</v>
      </c>
      <c r="AG3782" t="s">
        <v>1667</v>
      </c>
      <c r="AH3782" s="27">
        <v>1153894</v>
      </c>
      <c r="AI3782" t="s">
        <v>1668</v>
      </c>
      <c r="AJ3782" t="s">
        <v>1670</v>
      </c>
    </row>
    <row r="3783" spans="1:36" ht="17.25" hidden="1" customHeight="1" x14ac:dyDescent="0.2">
      <c r="A3783" s="4" t="s">
        <v>1663</v>
      </c>
      <c r="B3783" t="s">
        <v>1439</v>
      </c>
      <c r="C3783" t="s">
        <v>1664</v>
      </c>
      <c r="D3783" t="s">
        <v>1665</v>
      </c>
      <c r="E3783" t="s">
        <v>728</v>
      </c>
      <c r="F3783" t="s">
        <v>570</v>
      </c>
      <c r="G3783" s="5">
        <v>65</v>
      </c>
      <c r="H3783" t="s">
        <v>42</v>
      </c>
      <c r="I3783" t="s">
        <v>240</v>
      </c>
      <c r="J3783" t="s">
        <v>45</v>
      </c>
      <c r="K3783" t="s">
        <v>45</v>
      </c>
      <c r="L3783" t="s">
        <v>45</v>
      </c>
      <c r="N3783" s="6">
        <v>1976</v>
      </c>
      <c r="R3783" s="7">
        <v>32.822983000000001</v>
      </c>
      <c r="S3783" s="7">
        <v>12.974550000000001</v>
      </c>
      <c r="T3783" t="s">
        <v>46</v>
      </c>
      <c r="U3783" t="s">
        <v>1619</v>
      </c>
      <c r="W3783" t="s">
        <v>1465</v>
      </c>
      <c r="Y3783" t="s">
        <v>49</v>
      </c>
      <c r="Z3783" t="s">
        <v>50</v>
      </c>
      <c r="AA3783" t="s">
        <v>1666</v>
      </c>
      <c r="AF3783" t="s">
        <v>52</v>
      </c>
      <c r="AG3783" t="s">
        <v>1667</v>
      </c>
      <c r="AH3783" s="27">
        <v>1153895</v>
      </c>
      <c r="AI3783" t="s">
        <v>1668</v>
      </c>
      <c r="AJ3783" t="s">
        <v>1671</v>
      </c>
    </row>
    <row r="3784" spans="1:36" ht="17.25" hidden="1" customHeight="1" x14ac:dyDescent="0.2">
      <c r="A3784" s="4" t="s">
        <v>1663</v>
      </c>
      <c r="B3784" t="s">
        <v>1439</v>
      </c>
      <c r="C3784" t="s">
        <v>1664</v>
      </c>
      <c r="D3784" t="s">
        <v>1665</v>
      </c>
      <c r="E3784" t="s">
        <v>730</v>
      </c>
      <c r="F3784" t="s">
        <v>570</v>
      </c>
      <c r="G3784" s="5">
        <v>65</v>
      </c>
      <c r="H3784" t="s">
        <v>42</v>
      </c>
      <c r="I3784" t="s">
        <v>240</v>
      </c>
      <c r="J3784" t="s">
        <v>45</v>
      </c>
      <c r="K3784" t="s">
        <v>45</v>
      </c>
      <c r="L3784" t="s">
        <v>45</v>
      </c>
      <c r="N3784" s="6">
        <v>1976</v>
      </c>
      <c r="R3784" s="7">
        <v>32.822983000000001</v>
      </c>
      <c r="S3784" s="7">
        <v>12.974550000000001</v>
      </c>
      <c r="T3784" t="s">
        <v>46</v>
      </c>
      <c r="U3784" t="s">
        <v>1619</v>
      </c>
      <c r="W3784" t="s">
        <v>1465</v>
      </c>
      <c r="Y3784" t="s">
        <v>49</v>
      </c>
      <c r="Z3784" t="s">
        <v>50</v>
      </c>
      <c r="AA3784" t="s">
        <v>1666</v>
      </c>
      <c r="AF3784" t="s">
        <v>52</v>
      </c>
      <c r="AG3784" t="s">
        <v>1667</v>
      </c>
      <c r="AH3784" s="27">
        <v>1153896</v>
      </c>
      <c r="AI3784" t="s">
        <v>1668</v>
      </c>
      <c r="AJ3784" t="s">
        <v>1672</v>
      </c>
    </row>
    <row r="3785" spans="1:36" ht="17.25" hidden="1" customHeight="1" x14ac:dyDescent="0.2">
      <c r="A3785" s="4" t="s">
        <v>1663</v>
      </c>
      <c r="B3785" t="s">
        <v>1439</v>
      </c>
      <c r="C3785" t="s">
        <v>1664</v>
      </c>
      <c r="D3785" t="s">
        <v>1665</v>
      </c>
      <c r="E3785" t="s">
        <v>1673</v>
      </c>
      <c r="F3785" t="s">
        <v>570</v>
      </c>
      <c r="G3785" s="5">
        <v>120</v>
      </c>
      <c r="H3785" t="s">
        <v>42</v>
      </c>
      <c r="I3785" t="s">
        <v>240</v>
      </c>
      <c r="J3785" t="s">
        <v>45</v>
      </c>
      <c r="K3785" t="s">
        <v>45</v>
      </c>
      <c r="L3785" t="s">
        <v>45</v>
      </c>
      <c r="N3785" s="6">
        <v>1980</v>
      </c>
      <c r="R3785" s="7">
        <v>32.822983000000001</v>
      </c>
      <c r="S3785" s="7">
        <v>12.974550000000001</v>
      </c>
      <c r="T3785" t="s">
        <v>46</v>
      </c>
      <c r="U3785" t="s">
        <v>1619</v>
      </c>
      <c r="W3785" t="s">
        <v>1465</v>
      </c>
      <c r="Y3785" t="s">
        <v>49</v>
      </c>
      <c r="Z3785" t="s">
        <v>50</v>
      </c>
      <c r="AA3785" t="s">
        <v>1666</v>
      </c>
      <c r="AF3785" t="s">
        <v>52</v>
      </c>
      <c r="AG3785" t="s">
        <v>1667</v>
      </c>
      <c r="AH3785" s="27">
        <v>1153898</v>
      </c>
      <c r="AI3785" t="s">
        <v>1668</v>
      </c>
      <c r="AJ3785" t="s">
        <v>1674</v>
      </c>
    </row>
    <row r="3786" spans="1:36" ht="17.25" hidden="1" customHeight="1" x14ac:dyDescent="0.2">
      <c r="A3786" s="4" t="s">
        <v>1663</v>
      </c>
      <c r="B3786" t="s">
        <v>1439</v>
      </c>
      <c r="C3786" t="s">
        <v>1664</v>
      </c>
      <c r="D3786" t="s">
        <v>1665</v>
      </c>
      <c r="E3786" t="s">
        <v>1675</v>
      </c>
      <c r="F3786" t="s">
        <v>570</v>
      </c>
      <c r="G3786" s="5">
        <v>120</v>
      </c>
      <c r="H3786" t="s">
        <v>42</v>
      </c>
      <c r="I3786" t="s">
        <v>240</v>
      </c>
      <c r="J3786" t="s">
        <v>45</v>
      </c>
      <c r="K3786" t="s">
        <v>45</v>
      </c>
      <c r="L3786" t="s">
        <v>45</v>
      </c>
      <c r="N3786" s="6">
        <v>1980</v>
      </c>
      <c r="R3786" s="7">
        <v>32.822983000000001</v>
      </c>
      <c r="S3786" s="7">
        <v>12.974550000000001</v>
      </c>
      <c r="T3786" t="s">
        <v>46</v>
      </c>
      <c r="U3786" t="s">
        <v>1619</v>
      </c>
      <c r="W3786" t="s">
        <v>1465</v>
      </c>
      <c r="Y3786" t="s">
        <v>49</v>
      </c>
      <c r="Z3786" t="s">
        <v>50</v>
      </c>
      <c r="AA3786" t="s">
        <v>1666</v>
      </c>
      <c r="AF3786" t="s">
        <v>52</v>
      </c>
      <c r="AG3786" t="s">
        <v>1667</v>
      </c>
      <c r="AH3786" s="27">
        <v>1153899</v>
      </c>
      <c r="AI3786" t="s">
        <v>1668</v>
      </c>
      <c r="AJ3786" t="s">
        <v>1676</v>
      </c>
    </row>
    <row r="3787" spans="1:36" ht="17.25" hidden="1" customHeight="1" x14ac:dyDescent="0.2">
      <c r="A3787" s="4" t="s">
        <v>1677</v>
      </c>
      <c r="B3787" t="s">
        <v>1439</v>
      </c>
      <c r="C3787" t="s">
        <v>1678</v>
      </c>
      <c r="D3787" t="s">
        <v>1679</v>
      </c>
      <c r="E3787" t="s">
        <v>738</v>
      </c>
      <c r="F3787" t="s">
        <v>64</v>
      </c>
      <c r="G3787" s="5">
        <v>167</v>
      </c>
      <c r="H3787" t="s">
        <v>139</v>
      </c>
      <c r="I3787" t="s">
        <v>65</v>
      </c>
      <c r="J3787" t="s">
        <v>45</v>
      </c>
      <c r="K3787" t="s">
        <v>45</v>
      </c>
      <c r="L3787" t="s">
        <v>45</v>
      </c>
      <c r="N3787" s="27" t="s">
        <v>45</v>
      </c>
      <c r="R3787" s="7">
        <v>32.826718999999997</v>
      </c>
      <c r="S3787" s="7">
        <v>12.977791</v>
      </c>
      <c r="T3787" t="s">
        <v>46</v>
      </c>
      <c r="U3787" t="s">
        <v>1619</v>
      </c>
      <c r="W3787" t="s">
        <v>1465</v>
      </c>
      <c r="Y3787" t="s">
        <v>49</v>
      </c>
      <c r="Z3787" t="s">
        <v>50</v>
      </c>
      <c r="AC3787" t="s">
        <v>1680</v>
      </c>
      <c r="AD3787" t="s">
        <v>52</v>
      </c>
      <c r="AF3787" t="s">
        <v>52</v>
      </c>
      <c r="AG3787" t="s">
        <v>1667</v>
      </c>
      <c r="AH3787" s="6">
        <v>1289355</v>
      </c>
      <c r="AI3787" t="s">
        <v>1681</v>
      </c>
      <c r="AJ3787" t="s">
        <v>1684</v>
      </c>
    </row>
    <row r="3788" spans="1:36" ht="17.25" hidden="1" customHeight="1" x14ac:dyDescent="0.2">
      <c r="A3788" s="4" t="s">
        <v>1677</v>
      </c>
      <c r="B3788" t="s">
        <v>1439</v>
      </c>
      <c r="C3788" t="s">
        <v>1678</v>
      </c>
      <c r="D3788" t="s">
        <v>1679</v>
      </c>
      <c r="E3788" t="s">
        <v>740</v>
      </c>
      <c r="F3788" t="s">
        <v>64</v>
      </c>
      <c r="G3788" s="5">
        <v>167</v>
      </c>
      <c r="H3788" t="s">
        <v>139</v>
      </c>
      <c r="I3788" t="s">
        <v>65</v>
      </c>
      <c r="J3788" t="s">
        <v>45</v>
      </c>
      <c r="K3788" t="s">
        <v>45</v>
      </c>
      <c r="L3788" t="s">
        <v>45</v>
      </c>
      <c r="N3788" s="27" t="s">
        <v>45</v>
      </c>
      <c r="R3788" s="7">
        <v>32.826718999999997</v>
      </c>
      <c r="S3788" s="7">
        <v>12.977791</v>
      </c>
      <c r="T3788" t="s">
        <v>46</v>
      </c>
      <c r="U3788" t="s">
        <v>1619</v>
      </c>
      <c r="W3788" t="s">
        <v>1465</v>
      </c>
      <c r="Y3788" t="s">
        <v>49</v>
      </c>
      <c r="Z3788" t="s">
        <v>50</v>
      </c>
      <c r="AC3788" t="s">
        <v>1680</v>
      </c>
      <c r="AD3788" t="s">
        <v>52</v>
      </c>
      <c r="AF3788" t="s">
        <v>52</v>
      </c>
      <c r="AG3788" t="s">
        <v>1667</v>
      </c>
      <c r="AH3788" s="6">
        <v>1289356</v>
      </c>
      <c r="AI3788" t="s">
        <v>1681</v>
      </c>
      <c r="AJ3788" t="s">
        <v>1685</v>
      </c>
    </row>
    <row r="3789" spans="1:36" ht="17.25" hidden="1" customHeight="1" x14ac:dyDescent="0.2">
      <c r="A3789" s="4" t="s">
        <v>1677</v>
      </c>
      <c r="B3789" t="s">
        <v>1439</v>
      </c>
      <c r="C3789" t="s">
        <v>1678</v>
      </c>
      <c r="D3789" t="s">
        <v>1679</v>
      </c>
      <c r="E3789" t="s">
        <v>719</v>
      </c>
      <c r="F3789" t="s">
        <v>64</v>
      </c>
      <c r="G3789" s="5">
        <v>350</v>
      </c>
      <c r="H3789" t="s">
        <v>486</v>
      </c>
      <c r="I3789" t="s">
        <v>240</v>
      </c>
      <c r="J3789" t="s">
        <v>45</v>
      </c>
      <c r="K3789" t="s">
        <v>45</v>
      </c>
      <c r="L3789" t="s">
        <v>45</v>
      </c>
      <c r="N3789" s="27" t="s">
        <v>45</v>
      </c>
      <c r="R3789" s="7">
        <v>32.826718999999997</v>
      </c>
      <c r="S3789" s="7">
        <v>12.977791</v>
      </c>
      <c r="T3789" t="s">
        <v>46</v>
      </c>
      <c r="U3789" t="s">
        <v>1619</v>
      </c>
      <c r="W3789" t="s">
        <v>1465</v>
      </c>
      <c r="Y3789" t="s">
        <v>49</v>
      </c>
      <c r="Z3789" t="s">
        <v>50</v>
      </c>
      <c r="AC3789" t="s">
        <v>1680</v>
      </c>
      <c r="AD3789" t="s">
        <v>52</v>
      </c>
      <c r="AF3789" t="s">
        <v>52</v>
      </c>
      <c r="AG3789" t="s">
        <v>1667</v>
      </c>
      <c r="AH3789" s="24">
        <v>1207720</v>
      </c>
      <c r="AI3789" t="s">
        <v>1681</v>
      </c>
      <c r="AJ3789" t="s">
        <v>1686</v>
      </c>
    </row>
    <row r="3790" spans="1:36" ht="17.25" hidden="1" customHeight="1" x14ac:dyDescent="0.2">
      <c r="A3790" s="4" t="s">
        <v>1677</v>
      </c>
      <c r="B3790" t="s">
        <v>1439</v>
      </c>
      <c r="C3790" t="s">
        <v>1678</v>
      </c>
      <c r="D3790" t="s">
        <v>1679</v>
      </c>
      <c r="E3790" t="s">
        <v>726</v>
      </c>
      <c r="F3790" t="s">
        <v>64</v>
      </c>
      <c r="G3790" s="5">
        <v>350</v>
      </c>
      <c r="H3790" t="s">
        <v>486</v>
      </c>
      <c r="I3790" t="s">
        <v>240</v>
      </c>
      <c r="J3790" t="s">
        <v>45</v>
      </c>
      <c r="K3790" t="s">
        <v>45</v>
      </c>
      <c r="L3790" t="s">
        <v>45</v>
      </c>
      <c r="N3790" s="8" t="s">
        <v>45</v>
      </c>
      <c r="R3790" s="7">
        <v>32.826718999999997</v>
      </c>
      <c r="S3790" s="7">
        <v>12.977791</v>
      </c>
      <c r="T3790" t="s">
        <v>46</v>
      </c>
      <c r="U3790" t="s">
        <v>1619</v>
      </c>
      <c r="W3790" t="s">
        <v>1465</v>
      </c>
      <c r="Y3790" t="s">
        <v>49</v>
      </c>
      <c r="Z3790" t="s">
        <v>50</v>
      </c>
      <c r="AC3790" t="s">
        <v>1680</v>
      </c>
      <c r="AD3790" t="s">
        <v>52</v>
      </c>
      <c r="AF3790" t="s">
        <v>52</v>
      </c>
      <c r="AG3790" t="s">
        <v>1667</v>
      </c>
      <c r="AH3790" s="24">
        <v>1207721</v>
      </c>
      <c r="AI3790" t="s">
        <v>1681</v>
      </c>
      <c r="AJ3790" t="s">
        <v>1687</v>
      </c>
    </row>
    <row r="3791" spans="1:36" ht="17.25" hidden="1" customHeight="1" x14ac:dyDescent="0.2">
      <c r="A3791" s="4" t="s">
        <v>1677</v>
      </c>
      <c r="B3791" t="s">
        <v>1439</v>
      </c>
      <c r="C3791" t="s">
        <v>1678</v>
      </c>
      <c r="D3791" t="s">
        <v>1679</v>
      </c>
      <c r="E3791" t="s">
        <v>728</v>
      </c>
      <c r="F3791" t="s">
        <v>64</v>
      </c>
      <c r="G3791" s="5">
        <v>350</v>
      </c>
      <c r="H3791" t="s">
        <v>486</v>
      </c>
      <c r="I3791" t="s">
        <v>240</v>
      </c>
      <c r="J3791" t="s">
        <v>45</v>
      </c>
      <c r="K3791" t="s">
        <v>45</v>
      </c>
      <c r="L3791" t="s">
        <v>45</v>
      </c>
      <c r="N3791" s="27" t="s">
        <v>45</v>
      </c>
      <c r="R3791" s="7">
        <v>32.826718999999997</v>
      </c>
      <c r="S3791" s="7">
        <v>12.977791</v>
      </c>
      <c r="T3791" t="s">
        <v>46</v>
      </c>
      <c r="U3791" t="s">
        <v>1619</v>
      </c>
      <c r="W3791" t="s">
        <v>1465</v>
      </c>
      <c r="Y3791" t="s">
        <v>49</v>
      </c>
      <c r="Z3791" t="s">
        <v>50</v>
      </c>
      <c r="AC3791" t="s">
        <v>1680</v>
      </c>
      <c r="AD3791" t="s">
        <v>52</v>
      </c>
      <c r="AF3791" t="s">
        <v>52</v>
      </c>
      <c r="AG3791" t="s">
        <v>1667</v>
      </c>
      <c r="AH3791" s="24">
        <v>1208183</v>
      </c>
      <c r="AI3791" t="s">
        <v>1681</v>
      </c>
      <c r="AJ3791" t="s">
        <v>1688</v>
      </c>
    </row>
    <row r="3792" spans="1:36" ht="17.25" hidden="1" customHeight="1" x14ac:dyDescent="0.2">
      <c r="A3792" s="4" t="s">
        <v>1677</v>
      </c>
      <c r="B3792" t="s">
        <v>1439</v>
      </c>
      <c r="C3792" t="s">
        <v>1678</v>
      </c>
      <c r="D3792" t="s">
        <v>1679</v>
      </c>
      <c r="E3792" t="s">
        <v>730</v>
      </c>
      <c r="F3792" t="s">
        <v>64</v>
      </c>
      <c r="G3792" s="5">
        <v>350</v>
      </c>
      <c r="H3792" t="s">
        <v>486</v>
      </c>
      <c r="I3792" t="s">
        <v>240</v>
      </c>
      <c r="J3792" t="s">
        <v>45</v>
      </c>
      <c r="K3792" t="s">
        <v>45</v>
      </c>
      <c r="L3792" t="s">
        <v>45</v>
      </c>
      <c r="N3792" s="8" t="s">
        <v>45</v>
      </c>
      <c r="R3792" s="7">
        <v>32.826718999999997</v>
      </c>
      <c r="S3792" s="7">
        <v>12.977791</v>
      </c>
      <c r="T3792" t="s">
        <v>46</v>
      </c>
      <c r="U3792" t="s">
        <v>1619</v>
      </c>
      <c r="W3792" t="s">
        <v>1465</v>
      </c>
      <c r="Y3792" t="s">
        <v>49</v>
      </c>
      <c r="Z3792" t="s">
        <v>50</v>
      </c>
      <c r="AC3792" t="s">
        <v>1680</v>
      </c>
      <c r="AD3792" t="s">
        <v>52</v>
      </c>
      <c r="AF3792" t="s">
        <v>52</v>
      </c>
      <c r="AG3792" t="s">
        <v>1667</v>
      </c>
      <c r="AH3792" s="24">
        <v>1208184</v>
      </c>
      <c r="AI3792" t="s">
        <v>1681</v>
      </c>
      <c r="AJ3792" t="s">
        <v>1689</v>
      </c>
    </row>
    <row r="3793" spans="1:36" ht="17.25" hidden="1" customHeight="1" x14ac:dyDescent="0.2">
      <c r="A3793" s="4" t="s">
        <v>1690</v>
      </c>
      <c r="B3793" t="s">
        <v>1439</v>
      </c>
      <c r="C3793" t="s">
        <v>1691</v>
      </c>
      <c r="D3793" t="s">
        <v>1692</v>
      </c>
      <c r="E3793" t="s">
        <v>1693</v>
      </c>
      <c r="F3793" t="s">
        <v>64</v>
      </c>
      <c r="G3793" s="5">
        <v>156</v>
      </c>
      <c r="H3793" t="s">
        <v>42</v>
      </c>
      <c r="I3793" t="s">
        <v>65</v>
      </c>
      <c r="J3793" t="s">
        <v>45</v>
      </c>
      <c r="K3793" t="s">
        <v>45</v>
      </c>
      <c r="L3793" t="s">
        <v>45</v>
      </c>
      <c r="N3793" s="6">
        <v>2005</v>
      </c>
      <c r="R3793" s="7">
        <v>31.955532000000002</v>
      </c>
      <c r="S3793" s="7">
        <v>11.145284</v>
      </c>
      <c r="T3793" t="s">
        <v>46</v>
      </c>
      <c r="U3793" t="s">
        <v>1694</v>
      </c>
      <c r="W3793" t="s">
        <v>1695</v>
      </c>
      <c r="Y3793" t="s">
        <v>49</v>
      </c>
      <c r="Z3793" t="s">
        <v>50</v>
      </c>
      <c r="AA3793" t="s">
        <v>1696</v>
      </c>
      <c r="AC3793" t="s">
        <v>1697</v>
      </c>
      <c r="AD3793" t="s">
        <v>52</v>
      </c>
      <c r="AF3793" t="s">
        <v>52</v>
      </c>
      <c r="AG3793" t="s">
        <v>1698</v>
      </c>
      <c r="AH3793" s="27">
        <v>1175314</v>
      </c>
      <c r="AI3793" t="s">
        <v>1699</v>
      </c>
      <c r="AJ3793" t="s">
        <v>1700</v>
      </c>
    </row>
    <row r="3794" spans="1:36" ht="17.25" hidden="1" customHeight="1" x14ac:dyDescent="0.2">
      <c r="A3794" s="4" t="s">
        <v>1690</v>
      </c>
      <c r="B3794" t="s">
        <v>1439</v>
      </c>
      <c r="C3794" t="s">
        <v>1691</v>
      </c>
      <c r="D3794" t="s">
        <v>1692</v>
      </c>
      <c r="E3794" t="s">
        <v>1701</v>
      </c>
      <c r="F3794" t="s">
        <v>64</v>
      </c>
      <c r="G3794" s="5">
        <v>156</v>
      </c>
      <c r="H3794" t="s">
        <v>42</v>
      </c>
      <c r="I3794" t="s">
        <v>65</v>
      </c>
      <c r="J3794" t="s">
        <v>45</v>
      </c>
      <c r="K3794" t="s">
        <v>45</v>
      </c>
      <c r="L3794" t="s">
        <v>45</v>
      </c>
      <c r="N3794" s="6">
        <v>2005</v>
      </c>
      <c r="R3794" s="7">
        <v>31.955532000000002</v>
      </c>
      <c r="S3794" s="7">
        <v>11.145284</v>
      </c>
      <c r="T3794" t="s">
        <v>46</v>
      </c>
      <c r="U3794" t="s">
        <v>1694</v>
      </c>
      <c r="W3794" t="s">
        <v>1695</v>
      </c>
      <c r="Y3794" t="s">
        <v>49</v>
      </c>
      <c r="Z3794" t="s">
        <v>50</v>
      </c>
      <c r="AA3794" t="s">
        <v>1696</v>
      </c>
      <c r="AC3794" t="s">
        <v>1697</v>
      </c>
      <c r="AD3794" t="s">
        <v>52</v>
      </c>
      <c r="AF3794" t="s">
        <v>52</v>
      </c>
      <c r="AG3794" t="s">
        <v>1698</v>
      </c>
      <c r="AH3794" s="27">
        <v>1175315</v>
      </c>
      <c r="AI3794" t="s">
        <v>1699</v>
      </c>
      <c r="AJ3794" t="s">
        <v>1702</v>
      </c>
    </row>
    <row r="3795" spans="1:36" ht="17.25" hidden="1" customHeight="1" x14ac:dyDescent="0.2">
      <c r="A3795" s="4" t="s">
        <v>1690</v>
      </c>
      <c r="B3795" t="s">
        <v>1439</v>
      </c>
      <c r="C3795" t="s">
        <v>1691</v>
      </c>
      <c r="D3795" t="s">
        <v>1692</v>
      </c>
      <c r="E3795" t="s">
        <v>1703</v>
      </c>
      <c r="F3795" t="s">
        <v>64</v>
      </c>
      <c r="G3795" s="5">
        <v>156</v>
      </c>
      <c r="H3795" t="s">
        <v>42</v>
      </c>
      <c r="I3795" t="s">
        <v>65</v>
      </c>
      <c r="J3795" t="s">
        <v>45</v>
      </c>
      <c r="K3795" t="s">
        <v>45</v>
      </c>
      <c r="L3795" t="s">
        <v>45</v>
      </c>
      <c r="N3795" s="6">
        <v>2006</v>
      </c>
      <c r="R3795" s="7">
        <v>31.955532000000002</v>
      </c>
      <c r="S3795" s="7">
        <v>11.145284</v>
      </c>
      <c r="T3795" t="s">
        <v>46</v>
      </c>
      <c r="U3795" t="s">
        <v>1694</v>
      </c>
      <c r="W3795" t="s">
        <v>1695</v>
      </c>
      <c r="Y3795" t="s">
        <v>49</v>
      </c>
      <c r="Z3795" t="s">
        <v>50</v>
      </c>
      <c r="AA3795" t="s">
        <v>1696</v>
      </c>
      <c r="AC3795" t="s">
        <v>1697</v>
      </c>
      <c r="AD3795" t="s">
        <v>52</v>
      </c>
      <c r="AF3795" t="s">
        <v>52</v>
      </c>
      <c r="AG3795" t="s">
        <v>1698</v>
      </c>
      <c r="AH3795" s="27">
        <v>1175316</v>
      </c>
      <c r="AI3795" t="s">
        <v>1699</v>
      </c>
      <c r="AJ3795" t="s">
        <v>1704</v>
      </c>
    </row>
    <row r="3796" spans="1:36" ht="17.25" hidden="1" customHeight="1" x14ac:dyDescent="0.2">
      <c r="A3796" s="4" t="s">
        <v>1690</v>
      </c>
      <c r="B3796" t="s">
        <v>1439</v>
      </c>
      <c r="C3796" t="s">
        <v>1691</v>
      </c>
      <c r="D3796" t="s">
        <v>1692</v>
      </c>
      <c r="E3796" t="s">
        <v>1705</v>
      </c>
      <c r="F3796" t="s">
        <v>64</v>
      </c>
      <c r="G3796" s="5">
        <v>156</v>
      </c>
      <c r="H3796" t="s">
        <v>42</v>
      </c>
      <c r="I3796" t="s">
        <v>65</v>
      </c>
      <c r="J3796" t="s">
        <v>45</v>
      </c>
      <c r="K3796" t="s">
        <v>45</v>
      </c>
      <c r="L3796" t="s">
        <v>45</v>
      </c>
      <c r="N3796" s="6">
        <v>2006</v>
      </c>
      <c r="R3796" s="7">
        <v>31.955532000000002</v>
      </c>
      <c r="S3796" s="7">
        <v>11.145284</v>
      </c>
      <c r="T3796" t="s">
        <v>46</v>
      </c>
      <c r="U3796" t="s">
        <v>1694</v>
      </c>
      <c r="W3796" t="s">
        <v>1695</v>
      </c>
      <c r="Y3796" t="s">
        <v>49</v>
      </c>
      <c r="Z3796" t="s">
        <v>50</v>
      </c>
      <c r="AA3796" t="s">
        <v>1696</v>
      </c>
      <c r="AC3796" t="s">
        <v>1697</v>
      </c>
      <c r="AD3796" t="s">
        <v>52</v>
      </c>
      <c r="AF3796" t="s">
        <v>52</v>
      </c>
      <c r="AG3796" t="s">
        <v>1698</v>
      </c>
      <c r="AH3796" s="27">
        <v>1175317</v>
      </c>
      <c r="AI3796" t="s">
        <v>1699</v>
      </c>
      <c r="AJ3796" t="s">
        <v>1706</v>
      </c>
    </row>
    <row r="3797" spans="1:36" ht="17.25" hidden="1" customHeight="1" x14ac:dyDescent="0.2">
      <c r="A3797" s="4" t="s">
        <v>1690</v>
      </c>
      <c r="B3797" t="s">
        <v>1439</v>
      </c>
      <c r="C3797" t="s">
        <v>1691</v>
      </c>
      <c r="D3797" t="s">
        <v>1692</v>
      </c>
      <c r="E3797" t="s">
        <v>1707</v>
      </c>
      <c r="F3797" t="s">
        <v>64</v>
      </c>
      <c r="G3797" s="5">
        <v>156</v>
      </c>
      <c r="H3797" t="s">
        <v>42</v>
      </c>
      <c r="I3797" t="s">
        <v>65</v>
      </c>
      <c r="J3797" t="s">
        <v>45</v>
      </c>
      <c r="K3797" t="s">
        <v>45</v>
      </c>
      <c r="L3797" t="s">
        <v>45</v>
      </c>
      <c r="N3797" s="6">
        <v>2010</v>
      </c>
      <c r="R3797" s="7">
        <v>31.955532000000002</v>
      </c>
      <c r="S3797" s="7">
        <v>11.145284</v>
      </c>
      <c r="T3797" t="s">
        <v>46</v>
      </c>
      <c r="U3797" t="s">
        <v>1694</v>
      </c>
      <c r="W3797" t="s">
        <v>1695</v>
      </c>
      <c r="Y3797" t="s">
        <v>49</v>
      </c>
      <c r="Z3797" t="s">
        <v>50</v>
      </c>
      <c r="AA3797" t="s">
        <v>1696</v>
      </c>
      <c r="AC3797" t="s">
        <v>1697</v>
      </c>
      <c r="AD3797" t="s">
        <v>52</v>
      </c>
      <c r="AF3797" t="s">
        <v>52</v>
      </c>
      <c r="AG3797" t="s">
        <v>1698</v>
      </c>
      <c r="AH3797" s="27">
        <v>1209003</v>
      </c>
      <c r="AI3797" t="s">
        <v>1699</v>
      </c>
      <c r="AJ3797" t="s">
        <v>1708</v>
      </c>
    </row>
    <row r="3798" spans="1:36" ht="17.25" hidden="1" customHeight="1" x14ac:dyDescent="0.2">
      <c r="A3798" s="4" t="s">
        <v>1690</v>
      </c>
      <c r="B3798" t="s">
        <v>1439</v>
      </c>
      <c r="C3798" t="s">
        <v>1691</v>
      </c>
      <c r="D3798" t="s">
        <v>1692</v>
      </c>
      <c r="E3798" t="s">
        <v>1709</v>
      </c>
      <c r="F3798" t="s">
        <v>64</v>
      </c>
      <c r="G3798" s="5">
        <v>156</v>
      </c>
      <c r="H3798" t="s">
        <v>42</v>
      </c>
      <c r="I3798" t="s">
        <v>65</v>
      </c>
      <c r="J3798" t="s">
        <v>45</v>
      </c>
      <c r="K3798" t="s">
        <v>45</v>
      </c>
      <c r="L3798" t="s">
        <v>45</v>
      </c>
      <c r="N3798" s="6">
        <v>2012</v>
      </c>
      <c r="R3798" s="7">
        <v>31.955532000000002</v>
      </c>
      <c r="S3798" s="7">
        <v>11.145284</v>
      </c>
      <c r="T3798" t="s">
        <v>46</v>
      </c>
      <c r="U3798" t="s">
        <v>1694</v>
      </c>
      <c r="W3798" t="s">
        <v>1695</v>
      </c>
      <c r="Y3798" t="s">
        <v>49</v>
      </c>
      <c r="Z3798" t="s">
        <v>50</v>
      </c>
      <c r="AA3798" t="s">
        <v>1696</v>
      </c>
      <c r="AC3798" t="s">
        <v>1697</v>
      </c>
      <c r="AD3798" t="s">
        <v>52</v>
      </c>
      <c r="AF3798" t="s">
        <v>52</v>
      </c>
      <c r="AG3798" t="s">
        <v>1698</v>
      </c>
      <c r="AH3798" s="27">
        <v>1209004</v>
      </c>
      <c r="AI3798" t="s">
        <v>1699</v>
      </c>
      <c r="AJ3798" t="s">
        <v>1710</v>
      </c>
    </row>
    <row r="3799" spans="1:36" ht="17.25" hidden="1" customHeight="1" x14ac:dyDescent="0.2">
      <c r="A3799" s="4" t="s">
        <v>1690</v>
      </c>
      <c r="B3799" t="s">
        <v>1439</v>
      </c>
      <c r="C3799" t="s">
        <v>1691</v>
      </c>
      <c r="D3799" t="s">
        <v>1692</v>
      </c>
      <c r="E3799" t="s">
        <v>719</v>
      </c>
      <c r="F3799" t="s">
        <v>1711</v>
      </c>
      <c r="G3799" s="5">
        <v>450</v>
      </c>
      <c r="H3799" t="s">
        <v>611</v>
      </c>
      <c r="I3799" t="s">
        <v>240</v>
      </c>
      <c r="J3799" t="s">
        <v>45</v>
      </c>
      <c r="K3799" t="s">
        <v>45</v>
      </c>
      <c r="L3799" t="s">
        <v>45</v>
      </c>
      <c r="R3799" s="7">
        <v>31.955532000000002</v>
      </c>
      <c r="S3799" s="7">
        <v>11.145284</v>
      </c>
      <c r="T3799" t="s">
        <v>46</v>
      </c>
      <c r="U3799" t="s">
        <v>1694</v>
      </c>
      <c r="W3799" t="s">
        <v>1695</v>
      </c>
      <c r="Y3799" t="s">
        <v>49</v>
      </c>
      <c r="Z3799" t="s">
        <v>50</v>
      </c>
      <c r="AA3799" t="s">
        <v>1696</v>
      </c>
      <c r="AC3799" t="s">
        <v>1697</v>
      </c>
      <c r="AD3799" t="s">
        <v>52</v>
      </c>
      <c r="AF3799" t="s">
        <v>52</v>
      </c>
      <c r="AG3799" t="s">
        <v>1698</v>
      </c>
      <c r="AH3799" s="24">
        <v>1297611</v>
      </c>
      <c r="AI3799" t="s">
        <v>1699</v>
      </c>
      <c r="AJ3799" t="s">
        <v>1712</v>
      </c>
    </row>
    <row r="3800" spans="1:36" ht="17.25" hidden="1" customHeight="1" x14ac:dyDescent="0.2">
      <c r="A3800" s="4" t="s">
        <v>1713</v>
      </c>
      <c r="B3800" t="s">
        <v>1439</v>
      </c>
      <c r="C3800" t="s">
        <v>1714</v>
      </c>
      <c r="D3800" t="s">
        <v>1715</v>
      </c>
      <c r="E3800" t="s">
        <v>40</v>
      </c>
      <c r="F3800" t="s">
        <v>86</v>
      </c>
      <c r="G3800" s="5">
        <v>1044</v>
      </c>
      <c r="H3800" t="s">
        <v>486</v>
      </c>
      <c r="I3800" t="s">
        <v>65</v>
      </c>
      <c r="J3800" t="s">
        <v>45</v>
      </c>
      <c r="K3800" t="s">
        <v>45</v>
      </c>
      <c r="L3800" t="s">
        <v>45</v>
      </c>
      <c r="N3800" s="27" t="s">
        <v>1716</v>
      </c>
      <c r="O3800" s="25"/>
      <c r="P3800" s="25"/>
      <c r="R3800" s="7">
        <v>32.463889000000002</v>
      </c>
      <c r="S3800" s="7">
        <v>14.5725</v>
      </c>
      <c r="T3800" t="s">
        <v>46</v>
      </c>
      <c r="U3800" t="s">
        <v>1717</v>
      </c>
      <c r="W3800" t="s">
        <v>1443</v>
      </c>
      <c r="Y3800" t="s">
        <v>49</v>
      </c>
      <c r="Z3800" t="s">
        <v>50</v>
      </c>
      <c r="AF3800" t="s">
        <v>52</v>
      </c>
      <c r="AG3800" t="s">
        <v>1718</v>
      </c>
      <c r="AI3800" t="s">
        <v>1719</v>
      </c>
      <c r="AJ3800" t="s">
        <v>1720</v>
      </c>
    </row>
    <row r="3801" spans="1:36" ht="17.25" hidden="1" customHeight="1" x14ac:dyDescent="0.2">
      <c r="A3801" s="4" t="s">
        <v>1721</v>
      </c>
      <c r="B3801" t="s">
        <v>1439</v>
      </c>
      <c r="C3801" t="s">
        <v>1722</v>
      </c>
      <c r="D3801" t="s">
        <v>1723</v>
      </c>
      <c r="E3801" t="s">
        <v>43</v>
      </c>
      <c r="F3801" t="s">
        <v>1711</v>
      </c>
      <c r="G3801" s="5">
        <v>250</v>
      </c>
      <c r="H3801" t="s">
        <v>486</v>
      </c>
      <c r="I3801" t="s">
        <v>240</v>
      </c>
      <c r="J3801" t="s">
        <v>45</v>
      </c>
      <c r="K3801" t="s">
        <v>45</v>
      </c>
      <c r="L3801" t="s">
        <v>45</v>
      </c>
      <c r="N3801" s="27" t="s">
        <v>45</v>
      </c>
      <c r="O3801" s="25"/>
      <c r="P3801" s="25"/>
      <c r="R3801" s="7">
        <v>30.955452000000001</v>
      </c>
      <c r="S3801" s="7">
        <v>20.116529</v>
      </c>
      <c r="T3801" t="s">
        <v>46</v>
      </c>
      <c r="U3801" t="s">
        <v>1724</v>
      </c>
      <c r="W3801" t="s">
        <v>1725</v>
      </c>
      <c r="Y3801" t="s">
        <v>49</v>
      </c>
      <c r="Z3801" t="s">
        <v>50</v>
      </c>
      <c r="AA3801" t="s">
        <v>1726</v>
      </c>
      <c r="AC3801" t="s">
        <v>1727</v>
      </c>
      <c r="AD3801" t="s">
        <v>52</v>
      </c>
      <c r="AF3801" t="s">
        <v>52</v>
      </c>
      <c r="AG3801" t="s">
        <v>1728</v>
      </c>
      <c r="AH3801" s="8">
        <v>1227947</v>
      </c>
      <c r="AI3801" t="s">
        <v>1729</v>
      </c>
      <c r="AJ3801" t="s">
        <v>1730</v>
      </c>
    </row>
    <row r="3802" spans="1:36" ht="17.25" hidden="1" customHeight="1" x14ac:dyDescent="0.2">
      <c r="A3802" s="4" t="s">
        <v>1721</v>
      </c>
      <c r="B3802" t="s">
        <v>1439</v>
      </c>
      <c r="C3802" t="s">
        <v>1722</v>
      </c>
      <c r="D3802" t="s">
        <v>1723</v>
      </c>
      <c r="E3802" t="s">
        <v>696</v>
      </c>
      <c r="F3802" t="s">
        <v>64</v>
      </c>
      <c r="G3802" s="5">
        <v>50</v>
      </c>
      <c r="H3802" t="s">
        <v>42</v>
      </c>
      <c r="I3802" t="s">
        <v>65</v>
      </c>
      <c r="J3802" t="s">
        <v>45</v>
      </c>
      <c r="K3802" t="s">
        <v>45</v>
      </c>
      <c r="L3802" t="s">
        <v>45</v>
      </c>
      <c r="N3802" s="6">
        <v>1994</v>
      </c>
      <c r="P3802" s="24">
        <v>2026</v>
      </c>
      <c r="R3802" s="7">
        <v>30.955452000000001</v>
      </c>
      <c r="S3802" s="7">
        <v>20.116529</v>
      </c>
      <c r="T3802" t="s">
        <v>46</v>
      </c>
      <c r="U3802" t="s">
        <v>1724</v>
      </c>
      <c r="W3802" t="s">
        <v>1725</v>
      </c>
      <c r="Y3802" t="s">
        <v>49</v>
      </c>
      <c r="Z3802" t="s">
        <v>50</v>
      </c>
      <c r="AA3802" t="s">
        <v>1726</v>
      </c>
      <c r="AC3802" t="s">
        <v>1727</v>
      </c>
      <c r="AD3802" t="s">
        <v>52</v>
      </c>
      <c r="AF3802" t="s">
        <v>52</v>
      </c>
      <c r="AG3802" t="s">
        <v>1728</v>
      </c>
      <c r="AH3802" s="27">
        <v>1164193</v>
      </c>
      <c r="AI3802" t="s">
        <v>1729</v>
      </c>
      <c r="AJ3802" t="s">
        <v>1731</v>
      </c>
    </row>
    <row r="3803" spans="1:36" ht="17.25" hidden="1" customHeight="1" x14ac:dyDescent="0.2">
      <c r="A3803" s="4" t="s">
        <v>1721</v>
      </c>
      <c r="B3803" t="s">
        <v>1439</v>
      </c>
      <c r="C3803" t="s">
        <v>1722</v>
      </c>
      <c r="D3803" t="s">
        <v>1723</v>
      </c>
      <c r="E3803" t="s">
        <v>703</v>
      </c>
      <c r="F3803" t="s">
        <v>64</v>
      </c>
      <c r="G3803" s="5">
        <v>50</v>
      </c>
      <c r="H3803" t="s">
        <v>42</v>
      </c>
      <c r="I3803" t="s">
        <v>65</v>
      </c>
      <c r="J3803" t="s">
        <v>45</v>
      </c>
      <c r="K3803" t="s">
        <v>45</v>
      </c>
      <c r="L3803" t="s">
        <v>45</v>
      </c>
      <c r="N3803" s="6">
        <v>1994</v>
      </c>
      <c r="P3803" s="24">
        <v>2026</v>
      </c>
      <c r="R3803" s="7">
        <v>30.955452000000001</v>
      </c>
      <c r="S3803" s="7">
        <v>20.116529</v>
      </c>
      <c r="T3803" t="s">
        <v>46</v>
      </c>
      <c r="U3803" t="s">
        <v>1724</v>
      </c>
      <c r="W3803" t="s">
        <v>1725</v>
      </c>
      <c r="Y3803" t="s">
        <v>49</v>
      </c>
      <c r="Z3803" t="s">
        <v>50</v>
      </c>
      <c r="AA3803" t="s">
        <v>1726</v>
      </c>
      <c r="AC3803" t="s">
        <v>1727</v>
      </c>
      <c r="AD3803" t="s">
        <v>52</v>
      </c>
      <c r="AF3803" t="s">
        <v>52</v>
      </c>
      <c r="AG3803" t="s">
        <v>1728</v>
      </c>
      <c r="AH3803" s="27">
        <v>1164194</v>
      </c>
      <c r="AI3803" t="s">
        <v>1729</v>
      </c>
      <c r="AJ3803" t="s">
        <v>1732</v>
      </c>
    </row>
    <row r="3804" spans="1:36" ht="17.25" hidden="1" customHeight="1" x14ac:dyDescent="0.2">
      <c r="A3804" s="4" t="s">
        <v>1721</v>
      </c>
      <c r="B3804" t="s">
        <v>1439</v>
      </c>
      <c r="C3804" t="s">
        <v>1722</v>
      </c>
      <c r="D3804" t="s">
        <v>1723</v>
      </c>
      <c r="E3804" t="s">
        <v>738</v>
      </c>
      <c r="F3804" t="s">
        <v>64</v>
      </c>
      <c r="G3804" s="5">
        <v>50</v>
      </c>
      <c r="H3804" t="s">
        <v>42</v>
      </c>
      <c r="I3804" t="s">
        <v>65</v>
      </c>
      <c r="J3804" t="s">
        <v>45</v>
      </c>
      <c r="K3804" t="s">
        <v>45</v>
      </c>
      <c r="L3804" t="s">
        <v>45</v>
      </c>
      <c r="N3804" s="6">
        <v>1994</v>
      </c>
      <c r="P3804" s="24">
        <v>2026</v>
      </c>
      <c r="R3804" s="7">
        <v>30.955452000000001</v>
      </c>
      <c r="S3804" s="7">
        <v>20.116529</v>
      </c>
      <c r="T3804" t="s">
        <v>46</v>
      </c>
      <c r="U3804" t="s">
        <v>1724</v>
      </c>
      <c r="W3804" t="s">
        <v>1725</v>
      </c>
      <c r="Y3804" t="s">
        <v>49</v>
      </c>
      <c r="Z3804" t="s">
        <v>50</v>
      </c>
      <c r="AA3804" t="s">
        <v>1726</v>
      </c>
      <c r="AC3804" t="s">
        <v>1727</v>
      </c>
      <c r="AD3804" t="s">
        <v>52</v>
      </c>
      <c r="AF3804" t="s">
        <v>52</v>
      </c>
      <c r="AG3804" t="s">
        <v>1728</v>
      </c>
      <c r="AH3804" s="27">
        <v>1164195</v>
      </c>
      <c r="AI3804" t="s">
        <v>1729</v>
      </c>
      <c r="AJ3804" t="s">
        <v>1733</v>
      </c>
    </row>
    <row r="3805" spans="1:36" ht="17.25" hidden="1" customHeight="1" x14ac:dyDescent="0.2">
      <c r="A3805" s="4" t="s">
        <v>1721</v>
      </c>
      <c r="B3805" t="s">
        <v>1439</v>
      </c>
      <c r="C3805" t="s">
        <v>1722</v>
      </c>
      <c r="D3805" t="s">
        <v>1723</v>
      </c>
      <c r="E3805" t="s">
        <v>740</v>
      </c>
      <c r="F3805" t="s">
        <v>64</v>
      </c>
      <c r="G3805" s="5">
        <v>50</v>
      </c>
      <c r="H3805" t="s">
        <v>42</v>
      </c>
      <c r="I3805" t="s">
        <v>65</v>
      </c>
      <c r="J3805" t="s">
        <v>45</v>
      </c>
      <c r="K3805" t="s">
        <v>45</v>
      </c>
      <c r="L3805" t="s">
        <v>45</v>
      </c>
      <c r="N3805" s="6">
        <v>1994</v>
      </c>
      <c r="P3805" s="24">
        <v>2026</v>
      </c>
      <c r="R3805" s="7">
        <v>30.955452000000001</v>
      </c>
      <c r="S3805" s="7">
        <v>20.116529</v>
      </c>
      <c r="T3805" t="s">
        <v>46</v>
      </c>
      <c r="U3805" t="s">
        <v>1724</v>
      </c>
      <c r="W3805" t="s">
        <v>1725</v>
      </c>
      <c r="Y3805" t="s">
        <v>49</v>
      </c>
      <c r="Z3805" t="s">
        <v>50</v>
      </c>
      <c r="AA3805" t="s">
        <v>1726</v>
      </c>
      <c r="AC3805" t="s">
        <v>1727</v>
      </c>
      <c r="AD3805" t="s">
        <v>52</v>
      </c>
      <c r="AF3805" t="s">
        <v>52</v>
      </c>
      <c r="AG3805" t="s">
        <v>1728</v>
      </c>
      <c r="AH3805" s="27">
        <v>1164196</v>
      </c>
      <c r="AI3805" t="s">
        <v>1729</v>
      </c>
      <c r="AJ3805" t="s">
        <v>1734</v>
      </c>
    </row>
    <row r="3806" spans="1:36" ht="17.25" hidden="1" customHeight="1" x14ac:dyDescent="0.2">
      <c r="A3806" s="4" t="s">
        <v>1721</v>
      </c>
      <c r="B3806" t="s">
        <v>1439</v>
      </c>
      <c r="C3806" t="s">
        <v>1722</v>
      </c>
      <c r="D3806" t="s">
        <v>1723</v>
      </c>
      <c r="E3806" t="s">
        <v>1492</v>
      </c>
      <c r="F3806" t="s">
        <v>64</v>
      </c>
      <c r="G3806" s="5">
        <v>285</v>
      </c>
      <c r="H3806" t="s">
        <v>42</v>
      </c>
      <c r="I3806" t="s">
        <v>65</v>
      </c>
      <c r="J3806" t="s">
        <v>45</v>
      </c>
      <c r="K3806" t="s">
        <v>45</v>
      </c>
      <c r="L3806" t="s">
        <v>45</v>
      </c>
      <c r="N3806" s="6">
        <v>2010</v>
      </c>
      <c r="R3806" s="7">
        <v>30.955452000000001</v>
      </c>
      <c r="S3806" s="7">
        <v>20.116529</v>
      </c>
      <c r="T3806" t="s">
        <v>46</v>
      </c>
      <c r="U3806" t="s">
        <v>1724</v>
      </c>
      <c r="W3806" t="s">
        <v>1725</v>
      </c>
      <c r="Y3806" t="s">
        <v>49</v>
      </c>
      <c r="Z3806" t="s">
        <v>50</v>
      </c>
      <c r="AA3806" t="s">
        <v>1726</v>
      </c>
      <c r="AC3806" t="s">
        <v>1727</v>
      </c>
      <c r="AD3806" t="s">
        <v>52</v>
      </c>
      <c r="AF3806" t="s">
        <v>52</v>
      </c>
      <c r="AG3806" t="s">
        <v>1728</v>
      </c>
      <c r="AH3806" s="27">
        <v>1227945</v>
      </c>
      <c r="AI3806" t="s">
        <v>1729</v>
      </c>
      <c r="AJ3806" t="s">
        <v>1735</v>
      </c>
    </row>
    <row r="3807" spans="1:36" ht="17.25" hidden="1" customHeight="1" x14ac:dyDescent="0.2">
      <c r="A3807" s="4" t="s">
        <v>1721</v>
      </c>
      <c r="B3807" t="s">
        <v>1439</v>
      </c>
      <c r="C3807" t="s">
        <v>1722</v>
      </c>
      <c r="D3807" t="s">
        <v>1723</v>
      </c>
      <c r="E3807" t="s">
        <v>1494</v>
      </c>
      <c r="F3807" t="s">
        <v>64</v>
      </c>
      <c r="G3807" s="5">
        <v>285</v>
      </c>
      <c r="H3807" t="s">
        <v>42</v>
      </c>
      <c r="I3807" t="s">
        <v>65</v>
      </c>
      <c r="J3807" t="s">
        <v>45</v>
      </c>
      <c r="L3807" t="s">
        <v>45</v>
      </c>
      <c r="N3807" s="6">
        <v>2010</v>
      </c>
      <c r="R3807" s="7">
        <v>30.955452000000001</v>
      </c>
      <c r="S3807" s="7">
        <v>20.116529</v>
      </c>
      <c r="T3807" t="s">
        <v>46</v>
      </c>
      <c r="U3807" t="s">
        <v>1724</v>
      </c>
      <c r="W3807" t="s">
        <v>1725</v>
      </c>
      <c r="Y3807" t="s">
        <v>49</v>
      </c>
      <c r="Z3807" t="s">
        <v>50</v>
      </c>
      <c r="AA3807" t="s">
        <v>1726</v>
      </c>
      <c r="AC3807" t="s">
        <v>1727</v>
      </c>
      <c r="AD3807" t="s">
        <v>52</v>
      </c>
      <c r="AF3807" t="s">
        <v>52</v>
      </c>
      <c r="AG3807" t="s">
        <v>1728</v>
      </c>
      <c r="AH3807" s="27">
        <v>1227946</v>
      </c>
      <c r="AI3807" t="s">
        <v>1729</v>
      </c>
      <c r="AJ3807" t="s">
        <v>1736</v>
      </c>
    </row>
    <row r="3808" spans="1:36" ht="17.25" hidden="1" customHeight="1" x14ac:dyDescent="0.2">
      <c r="A3808" s="4" t="s">
        <v>1737</v>
      </c>
      <c r="B3808" t="s">
        <v>1738</v>
      </c>
      <c r="C3808" t="s">
        <v>1739</v>
      </c>
      <c r="E3808" t="s">
        <v>40</v>
      </c>
      <c r="F3808" t="s">
        <v>86</v>
      </c>
      <c r="G3808" s="5">
        <v>65</v>
      </c>
      <c r="H3808" t="s">
        <v>611</v>
      </c>
      <c r="I3808" t="s">
        <v>65</v>
      </c>
      <c r="J3808" t="s">
        <v>45</v>
      </c>
      <c r="K3808" t="s">
        <v>45</v>
      </c>
      <c r="L3808" t="s">
        <v>45</v>
      </c>
      <c r="N3808" s="27"/>
      <c r="R3808" s="7">
        <v>12.581205000000001</v>
      </c>
      <c r="S3808" s="7">
        <v>-8.0417070000000006</v>
      </c>
      <c r="T3808" t="s">
        <v>504</v>
      </c>
      <c r="U3808" t="s">
        <v>1740</v>
      </c>
      <c r="W3808" t="s">
        <v>1741</v>
      </c>
      <c r="X3808" t="s">
        <v>1742</v>
      </c>
      <c r="Y3808" t="s">
        <v>49</v>
      </c>
      <c r="Z3808" t="s">
        <v>489</v>
      </c>
      <c r="AH3808" s="27"/>
      <c r="AI3808" t="s">
        <v>1743</v>
      </c>
      <c r="AJ3808" t="s">
        <v>1744</v>
      </c>
    </row>
    <row r="3809" spans="1:36" ht="17.25" hidden="1" customHeight="1" x14ac:dyDescent="0.2">
      <c r="A3809" s="4" t="s">
        <v>1754</v>
      </c>
      <c r="B3809" t="s">
        <v>1746</v>
      </c>
      <c r="C3809" t="s">
        <v>1755</v>
      </c>
      <c r="E3809" t="s">
        <v>40</v>
      </c>
      <c r="F3809" t="s">
        <v>1618</v>
      </c>
      <c r="G3809" s="5">
        <v>60</v>
      </c>
      <c r="H3809" t="s">
        <v>42</v>
      </c>
      <c r="I3809" t="s">
        <v>528</v>
      </c>
      <c r="J3809" t="s">
        <v>45</v>
      </c>
      <c r="K3809" t="s">
        <v>45</v>
      </c>
      <c r="L3809" t="s">
        <v>45</v>
      </c>
      <c r="N3809" s="27" t="s">
        <v>45</v>
      </c>
      <c r="R3809" s="7">
        <v>22.732925000000002</v>
      </c>
      <c r="S3809" s="7">
        <v>-12.469976000000001</v>
      </c>
      <c r="T3809" t="s">
        <v>504</v>
      </c>
      <c r="U3809" t="s">
        <v>1756</v>
      </c>
      <c r="X3809" t="s">
        <v>1757</v>
      </c>
      <c r="Y3809" t="s">
        <v>49</v>
      </c>
      <c r="Z3809" t="s">
        <v>489</v>
      </c>
      <c r="AD3809" t="s">
        <v>52</v>
      </c>
      <c r="AE3809" t="s">
        <v>92</v>
      </c>
      <c r="AH3809" s="27"/>
      <c r="AI3809" t="s">
        <v>1758</v>
      </c>
      <c r="AJ3809" t="s">
        <v>1759</v>
      </c>
    </row>
    <row r="3810" spans="1:36" ht="17.25" hidden="1" customHeight="1" x14ac:dyDescent="0.2">
      <c r="A3810" s="4" t="s">
        <v>1760</v>
      </c>
      <c r="B3810" t="s">
        <v>1746</v>
      </c>
      <c r="C3810" t="s">
        <v>1761</v>
      </c>
      <c r="D3810" t="s">
        <v>1762</v>
      </c>
      <c r="E3810" t="s">
        <v>40</v>
      </c>
      <c r="F3810" t="s">
        <v>1763</v>
      </c>
      <c r="G3810" s="5">
        <v>120</v>
      </c>
      <c r="H3810" t="s">
        <v>42</v>
      </c>
      <c r="I3810" t="s">
        <v>528</v>
      </c>
      <c r="J3810" t="s">
        <v>45</v>
      </c>
      <c r="K3810" t="s">
        <v>45</v>
      </c>
      <c r="L3810" t="s">
        <v>45</v>
      </c>
      <c r="N3810" s="8" t="s">
        <v>45</v>
      </c>
      <c r="R3810" s="7">
        <v>20.895399999999999</v>
      </c>
      <c r="S3810" s="7">
        <v>-17.057200000000002</v>
      </c>
      <c r="T3810" t="s">
        <v>46</v>
      </c>
      <c r="U3810" t="s">
        <v>1764</v>
      </c>
      <c r="X3810" t="s">
        <v>1765</v>
      </c>
      <c r="Y3810" t="s">
        <v>49</v>
      </c>
      <c r="Z3810" t="s">
        <v>489</v>
      </c>
      <c r="AA3810" t="s">
        <v>1766</v>
      </c>
      <c r="AI3810" t="s">
        <v>1767</v>
      </c>
      <c r="AJ3810" t="s">
        <v>1768</v>
      </c>
    </row>
    <row r="3811" spans="1:36" ht="17.25" hidden="1" customHeight="1" x14ac:dyDescent="0.2">
      <c r="A3811" s="4" t="s">
        <v>1775</v>
      </c>
      <c r="B3811" t="s">
        <v>1746</v>
      </c>
      <c r="C3811" t="s">
        <v>1776</v>
      </c>
      <c r="E3811" t="s">
        <v>1777</v>
      </c>
      <c r="F3811" t="s">
        <v>1778</v>
      </c>
      <c r="G3811" s="5">
        <v>60</v>
      </c>
      <c r="H3811" t="s">
        <v>42</v>
      </c>
      <c r="I3811" t="s">
        <v>528</v>
      </c>
      <c r="J3811" t="s">
        <v>45</v>
      </c>
      <c r="K3811" t="s">
        <v>45</v>
      </c>
      <c r="L3811" t="s">
        <v>45</v>
      </c>
      <c r="N3811" s="27" t="s">
        <v>45</v>
      </c>
      <c r="R3811" s="7">
        <v>20.540572999999998</v>
      </c>
      <c r="S3811" s="7">
        <v>-15.529067</v>
      </c>
      <c r="T3811" t="s">
        <v>46</v>
      </c>
      <c r="U3811" t="s">
        <v>1779</v>
      </c>
      <c r="X3811" t="s">
        <v>1780</v>
      </c>
      <c r="Y3811" t="s">
        <v>49</v>
      </c>
      <c r="Z3811" t="s">
        <v>489</v>
      </c>
      <c r="AD3811" t="s">
        <v>52</v>
      </c>
      <c r="AE3811" t="s">
        <v>1546</v>
      </c>
      <c r="AG3811" t="s">
        <v>1781</v>
      </c>
      <c r="AH3811" s="27">
        <v>1289613</v>
      </c>
      <c r="AI3811" t="s">
        <v>1782</v>
      </c>
      <c r="AJ3811" t="s">
        <v>1783</v>
      </c>
    </row>
    <row r="3812" spans="1:36" ht="17.25" hidden="1" customHeight="1" x14ac:dyDescent="0.2">
      <c r="A3812" s="4" t="s">
        <v>1784</v>
      </c>
      <c r="B3812" t="s">
        <v>1785</v>
      </c>
      <c r="C3812" t="s">
        <v>1786</v>
      </c>
      <c r="D3812" t="s">
        <v>1787</v>
      </c>
      <c r="E3812" t="s">
        <v>40</v>
      </c>
      <c r="F3812" t="s">
        <v>617</v>
      </c>
      <c r="G3812" s="5">
        <v>470</v>
      </c>
      <c r="H3812" t="s">
        <v>42</v>
      </c>
      <c r="I3812" t="s">
        <v>227</v>
      </c>
      <c r="J3812" t="s">
        <v>45</v>
      </c>
      <c r="K3812" t="s">
        <v>45</v>
      </c>
      <c r="L3812" t="s">
        <v>45</v>
      </c>
      <c r="N3812" s="6">
        <v>2010</v>
      </c>
      <c r="Q3812" t="s">
        <v>1788</v>
      </c>
      <c r="R3812" s="7">
        <v>34.070500000000003</v>
      </c>
      <c r="S3812" s="7">
        <v>-2.1049000000000002</v>
      </c>
      <c r="T3812" t="s">
        <v>46</v>
      </c>
      <c r="U3812" t="s">
        <v>1789</v>
      </c>
      <c r="X3812" t="s">
        <v>1790</v>
      </c>
      <c r="Y3812" t="s">
        <v>49</v>
      </c>
      <c r="Z3812" t="s">
        <v>50</v>
      </c>
      <c r="AA3812" t="s">
        <v>1791</v>
      </c>
      <c r="AC3812" t="s">
        <v>1792</v>
      </c>
      <c r="AF3812" t="s">
        <v>52</v>
      </c>
      <c r="AG3812" t="s">
        <v>1793</v>
      </c>
      <c r="AH3812" s="27" t="s">
        <v>1794</v>
      </c>
      <c r="AI3812" t="s">
        <v>1795</v>
      </c>
      <c r="AJ3812" t="s">
        <v>1796</v>
      </c>
    </row>
    <row r="3813" spans="1:36" ht="17.25" hidden="1" customHeight="1" x14ac:dyDescent="0.2">
      <c r="A3813" s="4" t="s">
        <v>1812</v>
      </c>
      <c r="B3813" t="s">
        <v>1785</v>
      </c>
      <c r="C3813" t="s">
        <v>1813</v>
      </c>
      <c r="D3813" t="s">
        <v>1814</v>
      </c>
      <c r="E3813" t="s">
        <v>40</v>
      </c>
      <c r="F3813" t="s">
        <v>1778</v>
      </c>
      <c r="G3813" s="5">
        <v>105</v>
      </c>
      <c r="H3813" t="s">
        <v>42</v>
      </c>
      <c r="I3813" t="s">
        <v>65</v>
      </c>
      <c r="J3813" t="s">
        <v>45</v>
      </c>
      <c r="K3813" t="s">
        <v>45</v>
      </c>
      <c r="L3813" t="s">
        <v>45</v>
      </c>
      <c r="N3813" s="6">
        <v>2012</v>
      </c>
      <c r="R3813" s="7">
        <v>34.344079999999998</v>
      </c>
      <c r="S3813" s="7">
        <v>-6.5709</v>
      </c>
      <c r="T3813" t="s">
        <v>46</v>
      </c>
      <c r="U3813" t="s">
        <v>1815</v>
      </c>
      <c r="X3813" t="s">
        <v>1816</v>
      </c>
      <c r="Y3813" t="s">
        <v>49</v>
      </c>
      <c r="Z3813" t="s">
        <v>50</v>
      </c>
      <c r="AG3813" t="s">
        <v>1817</v>
      </c>
      <c r="AH3813" s="6">
        <v>1227745</v>
      </c>
      <c r="AI3813" t="s">
        <v>1818</v>
      </c>
      <c r="AJ3813" t="s">
        <v>1819</v>
      </c>
    </row>
    <row r="3814" spans="1:36" ht="17.25" hidden="1" customHeight="1" x14ac:dyDescent="0.2">
      <c r="A3814" s="4" t="s">
        <v>1812</v>
      </c>
      <c r="B3814" t="s">
        <v>1785</v>
      </c>
      <c r="C3814" t="s">
        <v>1813</v>
      </c>
      <c r="D3814" t="s">
        <v>1814</v>
      </c>
      <c r="E3814" t="s">
        <v>56</v>
      </c>
      <c r="F3814" t="s">
        <v>1778</v>
      </c>
      <c r="G3814" s="5">
        <v>105</v>
      </c>
      <c r="H3814" t="s">
        <v>42</v>
      </c>
      <c r="I3814" t="s">
        <v>65</v>
      </c>
      <c r="J3814" t="s">
        <v>45</v>
      </c>
      <c r="K3814" t="s">
        <v>45</v>
      </c>
      <c r="L3814" t="s">
        <v>45</v>
      </c>
      <c r="N3814" s="6">
        <v>2012</v>
      </c>
      <c r="R3814" s="7">
        <v>34.344079999999998</v>
      </c>
      <c r="S3814" s="7">
        <v>-6.5709</v>
      </c>
      <c r="T3814" t="s">
        <v>46</v>
      </c>
      <c r="U3814" t="s">
        <v>1815</v>
      </c>
      <c r="X3814" t="s">
        <v>1816</v>
      </c>
      <c r="Y3814" t="s">
        <v>49</v>
      </c>
      <c r="Z3814" t="s">
        <v>50</v>
      </c>
      <c r="AG3814" t="s">
        <v>1817</v>
      </c>
      <c r="AH3814" s="24">
        <v>1227746</v>
      </c>
      <c r="AI3814" t="s">
        <v>1818</v>
      </c>
      <c r="AJ3814" t="s">
        <v>1820</v>
      </c>
    </row>
    <row r="3815" spans="1:36" ht="17.25" hidden="1" customHeight="1" x14ac:dyDescent="0.2">
      <c r="A3815" s="4" t="s">
        <v>1812</v>
      </c>
      <c r="B3815" t="s">
        <v>1785</v>
      </c>
      <c r="C3815" t="s">
        <v>1813</v>
      </c>
      <c r="D3815" t="s">
        <v>1814</v>
      </c>
      <c r="E3815" t="s">
        <v>58</v>
      </c>
      <c r="F3815" t="s">
        <v>1778</v>
      </c>
      <c r="G3815" s="5">
        <v>105</v>
      </c>
      <c r="H3815" t="s">
        <v>42</v>
      </c>
      <c r="I3815" t="s">
        <v>65</v>
      </c>
      <c r="J3815" t="s">
        <v>45</v>
      </c>
      <c r="K3815" t="s">
        <v>45</v>
      </c>
      <c r="L3815" t="s">
        <v>45</v>
      </c>
      <c r="N3815" s="6">
        <v>2012</v>
      </c>
      <c r="R3815" s="7">
        <v>34.344079999999998</v>
      </c>
      <c r="S3815" s="7">
        <v>-6.5709</v>
      </c>
      <c r="T3815" t="s">
        <v>46</v>
      </c>
      <c r="U3815" t="s">
        <v>1815</v>
      </c>
      <c r="X3815" t="s">
        <v>1816</v>
      </c>
      <c r="Y3815" t="s">
        <v>49</v>
      </c>
      <c r="Z3815" t="s">
        <v>50</v>
      </c>
      <c r="AG3815" t="s">
        <v>1817</v>
      </c>
      <c r="AH3815" s="24">
        <v>1227747</v>
      </c>
      <c r="AI3815" t="s">
        <v>1818</v>
      </c>
      <c r="AJ3815" t="s">
        <v>1821</v>
      </c>
    </row>
    <row r="3816" spans="1:36" ht="17.25" hidden="1" customHeight="1" x14ac:dyDescent="0.2">
      <c r="A3816" s="4" t="s">
        <v>1822</v>
      </c>
      <c r="B3816" t="s">
        <v>1785</v>
      </c>
      <c r="C3816" t="s">
        <v>1823</v>
      </c>
      <c r="D3816" t="s">
        <v>1824</v>
      </c>
      <c r="E3816" t="s">
        <v>40</v>
      </c>
      <c r="F3816" t="s">
        <v>570</v>
      </c>
      <c r="G3816" s="5">
        <v>100</v>
      </c>
      <c r="H3816" t="s">
        <v>42</v>
      </c>
      <c r="I3816" t="s">
        <v>65</v>
      </c>
      <c r="J3816" t="s">
        <v>45</v>
      </c>
      <c r="K3816" t="s">
        <v>45</v>
      </c>
      <c r="L3816" t="s">
        <v>45</v>
      </c>
      <c r="N3816" s="6">
        <v>2009</v>
      </c>
      <c r="R3816" s="7">
        <v>33.680860000000003</v>
      </c>
      <c r="S3816" s="7">
        <v>-7.4363000000000001</v>
      </c>
      <c r="T3816" t="s">
        <v>46</v>
      </c>
      <c r="U3816" t="s">
        <v>1825</v>
      </c>
      <c r="X3816" t="s">
        <v>1826</v>
      </c>
      <c r="Y3816" t="s">
        <v>49</v>
      </c>
      <c r="Z3816" t="s">
        <v>50</v>
      </c>
      <c r="AG3816" t="s">
        <v>1827</v>
      </c>
      <c r="AH3816" s="24">
        <v>1203387</v>
      </c>
      <c r="AI3816" t="s">
        <v>1828</v>
      </c>
      <c r="AJ3816" t="s">
        <v>1829</v>
      </c>
    </row>
    <row r="3817" spans="1:36" ht="17.25" hidden="1" customHeight="1" x14ac:dyDescent="0.2">
      <c r="A3817" s="4" t="s">
        <v>1822</v>
      </c>
      <c r="B3817" t="s">
        <v>1785</v>
      </c>
      <c r="C3817" t="s">
        <v>1823</v>
      </c>
      <c r="D3817" t="s">
        <v>1824</v>
      </c>
      <c r="E3817" t="s">
        <v>56</v>
      </c>
      <c r="F3817" t="s">
        <v>570</v>
      </c>
      <c r="G3817" s="5">
        <v>100</v>
      </c>
      <c r="H3817" t="s">
        <v>42</v>
      </c>
      <c r="I3817" t="s">
        <v>65</v>
      </c>
      <c r="J3817" t="s">
        <v>45</v>
      </c>
      <c r="K3817" t="s">
        <v>45</v>
      </c>
      <c r="L3817" t="s">
        <v>45</v>
      </c>
      <c r="N3817" s="6">
        <v>2009</v>
      </c>
      <c r="R3817" s="7">
        <v>33.680860000000003</v>
      </c>
      <c r="S3817" s="7">
        <v>-7.4363000000000001</v>
      </c>
      <c r="T3817" t="s">
        <v>46</v>
      </c>
      <c r="U3817" t="s">
        <v>1825</v>
      </c>
      <c r="X3817" t="s">
        <v>1826</v>
      </c>
      <c r="Y3817" t="s">
        <v>49</v>
      </c>
      <c r="Z3817" t="s">
        <v>50</v>
      </c>
      <c r="AG3817" t="s">
        <v>1827</v>
      </c>
      <c r="AH3817" s="6">
        <v>1203388</v>
      </c>
      <c r="AI3817" t="s">
        <v>1828</v>
      </c>
      <c r="AJ3817" t="s">
        <v>1830</v>
      </c>
    </row>
    <row r="3818" spans="1:36" ht="17.25" hidden="1" customHeight="1" x14ac:dyDescent="0.2">
      <c r="A3818" s="4" t="s">
        <v>1822</v>
      </c>
      <c r="B3818" t="s">
        <v>1785</v>
      </c>
      <c r="C3818" t="s">
        <v>1823</v>
      </c>
      <c r="D3818" t="s">
        <v>1824</v>
      </c>
      <c r="E3818" t="s">
        <v>58</v>
      </c>
      <c r="F3818" t="s">
        <v>570</v>
      </c>
      <c r="G3818" s="5">
        <v>100</v>
      </c>
      <c r="H3818" t="s">
        <v>42</v>
      </c>
      <c r="I3818" t="s">
        <v>65</v>
      </c>
      <c r="J3818" t="s">
        <v>45</v>
      </c>
      <c r="K3818" t="s">
        <v>45</v>
      </c>
      <c r="L3818" t="s">
        <v>45</v>
      </c>
      <c r="N3818" s="6">
        <v>2009</v>
      </c>
      <c r="R3818" s="7">
        <v>33.680860000000003</v>
      </c>
      <c r="S3818" s="7">
        <v>-7.4363000000000001</v>
      </c>
      <c r="T3818" t="s">
        <v>46</v>
      </c>
      <c r="U3818" t="s">
        <v>1825</v>
      </c>
      <c r="X3818" t="s">
        <v>1826</v>
      </c>
      <c r="Y3818" t="s">
        <v>49</v>
      </c>
      <c r="Z3818" t="s">
        <v>50</v>
      </c>
      <c r="AG3818" t="s">
        <v>1827</v>
      </c>
      <c r="AH3818" s="6">
        <v>1203389</v>
      </c>
      <c r="AI3818" t="s">
        <v>1828</v>
      </c>
      <c r="AJ3818" t="s">
        <v>1831</v>
      </c>
    </row>
    <row r="3819" spans="1:36" ht="17.25" hidden="1" customHeight="1" x14ac:dyDescent="0.2">
      <c r="A3819" s="4" t="s">
        <v>1832</v>
      </c>
      <c r="B3819" t="s">
        <v>1785</v>
      </c>
      <c r="C3819" t="s">
        <v>1833</v>
      </c>
      <c r="D3819" t="s">
        <v>1824</v>
      </c>
      <c r="E3819" t="s">
        <v>40</v>
      </c>
      <c r="F3819" t="s">
        <v>1763</v>
      </c>
      <c r="G3819" s="5">
        <v>150</v>
      </c>
      <c r="H3819" t="s">
        <v>42</v>
      </c>
      <c r="I3819" t="s">
        <v>65</v>
      </c>
      <c r="J3819" t="s">
        <v>45</v>
      </c>
      <c r="K3819" t="s">
        <v>45</v>
      </c>
      <c r="L3819" t="s">
        <v>45</v>
      </c>
      <c r="N3819" s="6">
        <v>1986</v>
      </c>
      <c r="R3819" s="7">
        <v>33.681854399999999</v>
      </c>
      <c r="S3819" s="7">
        <v>-7.4347607</v>
      </c>
      <c r="T3819" t="s">
        <v>46</v>
      </c>
      <c r="U3819" t="s">
        <v>1825</v>
      </c>
      <c r="X3819" t="s">
        <v>1826</v>
      </c>
      <c r="Y3819" t="s">
        <v>49</v>
      </c>
      <c r="Z3819" t="s">
        <v>50</v>
      </c>
      <c r="AG3819" t="s">
        <v>1827</v>
      </c>
      <c r="AH3819" s="6">
        <v>1133510</v>
      </c>
      <c r="AI3819" t="s">
        <v>1834</v>
      </c>
      <c r="AJ3819" t="s">
        <v>1835</v>
      </c>
    </row>
    <row r="3820" spans="1:36" ht="17.25" hidden="1" customHeight="1" x14ac:dyDescent="0.2">
      <c r="A3820" s="4" t="s">
        <v>1832</v>
      </c>
      <c r="B3820" t="s">
        <v>1785</v>
      </c>
      <c r="C3820" t="s">
        <v>1833</v>
      </c>
      <c r="D3820" t="s">
        <v>1824</v>
      </c>
      <c r="E3820" t="s">
        <v>56</v>
      </c>
      <c r="F3820" t="s">
        <v>1763</v>
      </c>
      <c r="G3820" s="5">
        <v>150</v>
      </c>
      <c r="H3820" t="s">
        <v>42</v>
      </c>
      <c r="I3820" t="s">
        <v>65</v>
      </c>
      <c r="J3820" t="s">
        <v>45</v>
      </c>
      <c r="K3820" t="s">
        <v>45</v>
      </c>
      <c r="L3820" t="s">
        <v>45</v>
      </c>
      <c r="N3820" s="6">
        <v>1986</v>
      </c>
      <c r="R3820" s="7">
        <v>33.681854399999999</v>
      </c>
      <c r="S3820" s="7">
        <v>-7.4347607</v>
      </c>
      <c r="T3820" t="s">
        <v>46</v>
      </c>
      <c r="U3820" t="s">
        <v>1825</v>
      </c>
      <c r="X3820" t="s">
        <v>1826</v>
      </c>
      <c r="Y3820" t="s">
        <v>49</v>
      </c>
      <c r="Z3820" t="s">
        <v>50</v>
      </c>
      <c r="AG3820" t="s">
        <v>1827</v>
      </c>
      <c r="AH3820" s="6">
        <v>1133511</v>
      </c>
      <c r="AI3820" t="s">
        <v>1834</v>
      </c>
      <c r="AJ3820" t="s">
        <v>1836</v>
      </c>
    </row>
    <row r="3821" spans="1:36" ht="17.25" hidden="1" customHeight="1" x14ac:dyDescent="0.2">
      <c r="A3821" s="4" t="s">
        <v>1837</v>
      </c>
      <c r="B3821" t="s">
        <v>1785</v>
      </c>
      <c r="C3821" t="s">
        <v>1838</v>
      </c>
      <c r="D3821" t="s">
        <v>1839</v>
      </c>
      <c r="E3821" t="s">
        <v>40</v>
      </c>
      <c r="F3821" t="s">
        <v>617</v>
      </c>
      <c r="G3821" s="5">
        <v>400</v>
      </c>
      <c r="H3821" t="s">
        <v>42</v>
      </c>
      <c r="I3821" t="s">
        <v>43</v>
      </c>
      <c r="J3821" t="s">
        <v>45</v>
      </c>
      <c r="K3821" t="s">
        <v>45</v>
      </c>
      <c r="L3821" t="s">
        <v>45</v>
      </c>
      <c r="N3821" s="6">
        <v>2005</v>
      </c>
      <c r="R3821" s="7">
        <v>35.589176999999999</v>
      </c>
      <c r="S3821" s="7">
        <v>-5.9866260000000002</v>
      </c>
      <c r="T3821" t="s">
        <v>46</v>
      </c>
      <c r="U3821" t="s">
        <v>1840</v>
      </c>
      <c r="X3821" t="s">
        <v>1841</v>
      </c>
      <c r="Y3821" t="s">
        <v>49</v>
      </c>
      <c r="Z3821" t="s">
        <v>50</v>
      </c>
      <c r="AA3821" t="s">
        <v>1842</v>
      </c>
      <c r="AF3821" t="s">
        <v>52</v>
      </c>
      <c r="AG3821" t="s">
        <v>1843</v>
      </c>
      <c r="AH3821" s="27">
        <v>1103553</v>
      </c>
      <c r="AI3821" t="s">
        <v>1844</v>
      </c>
      <c r="AJ3821" t="s">
        <v>1845</v>
      </c>
    </row>
    <row r="3822" spans="1:36" ht="17.25" hidden="1" customHeight="1" x14ac:dyDescent="0.2">
      <c r="A3822" s="4" t="s">
        <v>1837</v>
      </c>
      <c r="B3822" t="s">
        <v>1785</v>
      </c>
      <c r="C3822" t="s">
        <v>1838</v>
      </c>
      <c r="D3822" t="s">
        <v>1839</v>
      </c>
      <c r="E3822" t="s">
        <v>56</v>
      </c>
      <c r="F3822" t="s">
        <v>617</v>
      </c>
      <c r="G3822" s="5">
        <v>457</v>
      </c>
      <c r="H3822" t="s">
        <v>139</v>
      </c>
      <c r="I3822" t="s">
        <v>43</v>
      </c>
      <c r="J3822" t="s">
        <v>45</v>
      </c>
      <c r="K3822" t="s">
        <v>45</v>
      </c>
      <c r="L3822" t="s">
        <v>45</v>
      </c>
      <c r="N3822" s="27" t="s">
        <v>45</v>
      </c>
      <c r="R3822" s="7">
        <v>35.589176999999999</v>
      </c>
      <c r="S3822" s="7">
        <v>-5.9866260000000002</v>
      </c>
      <c r="T3822" t="s">
        <v>46</v>
      </c>
      <c r="U3822" t="s">
        <v>1840</v>
      </c>
      <c r="X3822" t="s">
        <v>1841</v>
      </c>
      <c r="Y3822" t="s">
        <v>49</v>
      </c>
      <c r="Z3822" t="s">
        <v>50</v>
      </c>
      <c r="AF3822" t="s">
        <v>52</v>
      </c>
      <c r="AG3822" t="s">
        <v>1843</v>
      </c>
      <c r="AI3822" t="s">
        <v>1844</v>
      </c>
      <c r="AJ3822" t="s">
        <v>1846</v>
      </c>
    </row>
    <row r="3823" spans="1:36" ht="17.25" hidden="1" customHeight="1" x14ac:dyDescent="0.2">
      <c r="A3823" s="4" t="s">
        <v>1847</v>
      </c>
      <c r="B3823" t="s">
        <v>1785</v>
      </c>
      <c r="C3823" t="s">
        <v>1848</v>
      </c>
      <c r="D3823" t="s">
        <v>1849</v>
      </c>
      <c r="E3823" t="s">
        <v>40</v>
      </c>
      <c r="F3823" t="s">
        <v>543</v>
      </c>
      <c r="G3823" s="5">
        <v>116</v>
      </c>
      <c r="H3823" t="s">
        <v>42</v>
      </c>
      <c r="I3823" t="s">
        <v>528</v>
      </c>
      <c r="J3823" t="s">
        <v>45</v>
      </c>
      <c r="K3823" t="s">
        <v>45</v>
      </c>
      <c r="L3823" t="s">
        <v>45</v>
      </c>
      <c r="N3823" s="6">
        <v>2009</v>
      </c>
      <c r="R3823" s="7">
        <v>28.439050000000002</v>
      </c>
      <c r="S3823" s="7">
        <v>-11.09704</v>
      </c>
      <c r="T3823" t="s">
        <v>504</v>
      </c>
      <c r="U3823" t="s">
        <v>1850</v>
      </c>
      <c r="X3823" t="s">
        <v>1851</v>
      </c>
      <c r="Y3823" t="s">
        <v>49</v>
      </c>
      <c r="Z3823" t="s">
        <v>50</v>
      </c>
      <c r="AA3823" t="s">
        <v>1852</v>
      </c>
      <c r="AG3823" t="s">
        <v>1853</v>
      </c>
      <c r="AH3823" s="24">
        <v>1203390</v>
      </c>
      <c r="AI3823" t="s">
        <v>1854</v>
      </c>
      <c r="AJ3823" t="s">
        <v>1855</v>
      </c>
    </row>
    <row r="3824" spans="1:36" ht="17.25" hidden="1" customHeight="1" x14ac:dyDescent="0.2">
      <c r="A3824" s="4" t="s">
        <v>1908</v>
      </c>
      <c r="B3824" t="s">
        <v>1857</v>
      </c>
      <c r="C3824" t="s">
        <v>1909</v>
      </c>
      <c r="E3824" t="s">
        <v>63</v>
      </c>
      <c r="F3824" t="s">
        <v>86</v>
      </c>
      <c r="G3824" s="5">
        <v>75</v>
      </c>
      <c r="H3824" t="s">
        <v>677</v>
      </c>
      <c r="I3824" t="s">
        <v>45</v>
      </c>
      <c r="J3824" t="s">
        <v>45</v>
      </c>
      <c r="K3824" t="s">
        <v>45</v>
      </c>
      <c r="L3824" t="s">
        <v>45</v>
      </c>
      <c r="M3824" t="s">
        <v>559</v>
      </c>
      <c r="R3824" s="7">
        <v>-10.7737307</v>
      </c>
      <c r="S3824" s="7">
        <v>40.469341300000004</v>
      </c>
      <c r="T3824" t="s">
        <v>504</v>
      </c>
      <c r="U3824" t="s">
        <v>1891</v>
      </c>
      <c r="X3824" t="s">
        <v>1892</v>
      </c>
      <c r="Y3824" t="s">
        <v>49</v>
      </c>
      <c r="Z3824" t="s">
        <v>489</v>
      </c>
      <c r="AG3824" t="s">
        <v>45</v>
      </c>
      <c r="AH3824" s="8" t="s">
        <v>45</v>
      </c>
      <c r="AI3824" t="s">
        <v>1910</v>
      </c>
      <c r="AJ3824" t="s">
        <v>1911</v>
      </c>
    </row>
    <row r="3825" spans="1:36" ht="17.25" hidden="1" customHeight="1" x14ac:dyDescent="0.2">
      <c r="A3825" s="4" t="s">
        <v>1935</v>
      </c>
      <c r="B3825" t="s">
        <v>1928</v>
      </c>
      <c r="C3825" t="s">
        <v>1936</v>
      </c>
      <c r="E3825" t="s">
        <v>40</v>
      </c>
      <c r="F3825" t="s">
        <v>617</v>
      </c>
      <c r="G3825" s="5">
        <v>250</v>
      </c>
      <c r="H3825" t="s">
        <v>677</v>
      </c>
      <c r="I3825" t="s">
        <v>45</v>
      </c>
      <c r="J3825" t="s">
        <v>45</v>
      </c>
      <c r="K3825" t="s">
        <v>45</v>
      </c>
      <c r="L3825" t="s">
        <v>45</v>
      </c>
      <c r="M3825" t="s">
        <v>559</v>
      </c>
      <c r="N3825" s="27"/>
      <c r="R3825" s="7">
        <v>-22.416667</v>
      </c>
      <c r="S3825" s="7">
        <v>14.966666999999999</v>
      </c>
      <c r="T3825" t="s">
        <v>504</v>
      </c>
      <c r="U3825" t="s">
        <v>1937</v>
      </c>
      <c r="X3825" t="s">
        <v>1938</v>
      </c>
      <c r="Y3825" t="s">
        <v>49</v>
      </c>
      <c r="Z3825" t="s">
        <v>489</v>
      </c>
      <c r="AG3825" t="s">
        <v>1939</v>
      </c>
      <c r="AI3825" t="s">
        <v>1940</v>
      </c>
      <c r="AJ3825" t="s">
        <v>1941</v>
      </c>
    </row>
    <row r="3826" spans="1:36" ht="17.25" hidden="1" customHeight="1" x14ac:dyDescent="0.2">
      <c r="A3826" s="4" t="s">
        <v>1949</v>
      </c>
      <c r="B3826" t="s">
        <v>1950</v>
      </c>
      <c r="C3826" t="s">
        <v>1951</v>
      </c>
      <c r="E3826" t="s">
        <v>40</v>
      </c>
      <c r="F3826" t="s">
        <v>86</v>
      </c>
      <c r="G3826" s="5">
        <v>90</v>
      </c>
      <c r="H3826" t="s">
        <v>857</v>
      </c>
      <c r="I3826" t="s">
        <v>65</v>
      </c>
      <c r="J3826" t="s">
        <v>45</v>
      </c>
      <c r="K3826" t="s">
        <v>45</v>
      </c>
      <c r="L3826" t="s">
        <v>45</v>
      </c>
      <c r="N3826" s="6">
        <v>1997</v>
      </c>
      <c r="R3826" s="7">
        <v>4.5687340000000001</v>
      </c>
      <c r="S3826" s="7">
        <v>7.573493</v>
      </c>
      <c r="T3826" t="s">
        <v>46</v>
      </c>
      <c r="U3826" t="s">
        <v>1952</v>
      </c>
      <c r="X3826" t="s">
        <v>1953</v>
      </c>
      <c r="Y3826" t="s">
        <v>49</v>
      </c>
      <c r="Z3826" t="s">
        <v>489</v>
      </c>
      <c r="AD3826" t="s">
        <v>52</v>
      </c>
      <c r="AE3826" t="s">
        <v>1954</v>
      </c>
      <c r="AF3826" t="s">
        <v>52</v>
      </c>
      <c r="AG3826" t="s">
        <v>1955</v>
      </c>
      <c r="AH3826" s="24">
        <v>1101658</v>
      </c>
      <c r="AI3826" t="s">
        <v>1956</v>
      </c>
      <c r="AJ3826" t="s">
        <v>1957</v>
      </c>
    </row>
    <row r="3827" spans="1:36" ht="17.25" hidden="1" customHeight="1" x14ac:dyDescent="0.2">
      <c r="A3827" s="4" t="s">
        <v>1949</v>
      </c>
      <c r="B3827" t="s">
        <v>1950</v>
      </c>
      <c r="C3827" t="s">
        <v>1951</v>
      </c>
      <c r="E3827" t="s">
        <v>56</v>
      </c>
      <c r="F3827" t="s">
        <v>86</v>
      </c>
      <c r="G3827" s="5">
        <v>90</v>
      </c>
      <c r="H3827" t="s">
        <v>857</v>
      </c>
      <c r="I3827" t="s">
        <v>65</v>
      </c>
      <c r="J3827" t="s">
        <v>45</v>
      </c>
      <c r="K3827" t="s">
        <v>45</v>
      </c>
      <c r="L3827" t="s">
        <v>45</v>
      </c>
      <c r="N3827" s="6">
        <v>1997</v>
      </c>
      <c r="R3827" s="7">
        <v>4.5687340000000001</v>
      </c>
      <c r="S3827" s="7">
        <v>7.573493</v>
      </c>
      <c r="T3827" t="s">
        <v>46</v>
      </c>
      <c r="U3827" t="s">
        <v>1952</v>
      </c>
      <c r="X3827" t="s">
        <v>1953</v>
      </c>
      <c r="Y3827" t="s">
        <v>49</v>
      </c>
      <c r="Z3827" t="s">
        <v>489</v>
      </c>
      <c r="AD3827" t="s">
        <v>52</v>
      </c>
      <c r="AE3827" t="s">
        <v>1954</v>
      </c>
      <c r="AF3827" t="s">
        <v>52</v>
      </c>
      <c r="AG3827" t="s">
        <v>1955</v>
      </c>
      <c r="AH3827" s="24">
        <v>1101659</v>
      </c>
      <c r="AI3827" t="s">
        <v>1956</v>
      </c>
      <c r="AJ3827" t="s">
        <v>1958</v>
      </c>
    </row>
    <row r="3828" spans="1:36" ht="17.25" hidden="1" customHeight="1" x14ac:dyDescent="0.2">
      <c r="A3828" s="4" t="s">
        <v>1949</v>
      </c>
      <c r="B3828" t="s">
        <v>1950</v>
      </c>
      <c r="C3828" t="s">
        <v>1951</v>
      </c>
      <c r="E3828" t="s">
        <v>58</v>
      </c>
      <c r="F3828" t="s">
        <v>86</v>
      </c>
      <c r="G3828" s="5">
        <v>90</v>
      </c>
      <c r="H3828" t="s">
        <v>857</v>
      </c>
      <c r="I3828" t="s">
        <v>65</v>
      </c>
      <c r="J3828" t="s">
        <v>45</v>
      </c>
      <c r="K3828" t="s">
        <v>45</v>
      </c>
      <c r="L3828" t="s">
        <v>45</v>
      </c>
      <c r="N3828" s="24">
        <v>1997</v>
      </c>
      <c r="R3828" s="7">
        <v>4.5687340000000001</v>
      </c>
      <c r="S3828" s="7">
        <v>7.573493</v>
      </c>
      <c r="T3828" t="s">
        <v>46</v>
      </c>
      <c r="U3828" t="s">
        <v>1952</v>
      </c>
      <c r="X3828" t="s">
        <v>1953</v>
      </c>
      <c r="Y3828" t="s">
        <v>49</v>
      </c>
      <c r="Z3828" t="s">
        <v>489</v>
      </c>
      <c r="AD3828" t="s">
        <v>52</v>
      </c>
      <c r="AE3828" t="s">
        <v>1954</v>
      </c>
      <c r="AF3828" t="s">
        <v>52</v>
      </c>
      <c r="AG3828" t="s">
        <v>1955</v>
      </c>
      <c r="AH3828" s="24">
        <v>1101660</v>
      </c>
      <c r="AI3828" t="s">
        <v>1956</v>
      </c>
      <c r="AJ3828" t="s">
        <v>1960</v>
      </c>
    </row>
    <row r="3829" spans="1:36" ht="17.25" hidden="1" customHeight="1" x14ac:dyDescent="0.2">
      <c r="A3829" s="4" t="s">
        <v>1949</v>
      </c>
      <c r="B3829" t="s">
        <v>1950</v>
      </c>
      <c r="C3829" t="s">
        <v>1951</v>
      </c>
      <c r="E3829" t="s">
        <v>191</v>
      </c>
      <c r="F3829" t="s">
        <v>86</v>
      </c>
      <c r="G3829" s="5">
        <v>90</v>
      </c>
      <c r="H3829" t="s">
        <v>857</v>
      </c>
      <c r="I3829" t="s">
        <v>65</v>
      </c>
      <c r="J3829" t="s">
        <v>45</v>
      </c>
      <c r="K3829" t="s">
        <v>45</v>
      </c>
      <c r="L3829" t="s">
        <v>45</v>
      </c>
      <c r="N3829" s="24">
        <v>1997</v>
      </c>
      <c r="R3829" s="7">
        <v>4.5687340000000001</v>
      </c>
      <c r="S3829" s="7">
        <v>7.573493</v>
      </c>
      <c r="T3829" t="s">
        <v>46</v>
      </c>
      <c r="U3829" t="s">
        <v>1952</v>
      </c>
      <c r="X3829" t="s">
        <v>1953</v>
      </c>
      <c r="Y3829" t="s">
        <v>49</v>
      </c>
      <c r="Z3829" t="s">
        <v>489</v>
      </c>
      <c r="AD3829" t="s">
        <v>52</v>
      </c>
      <c r="AE3829" t="s">
        <v>1954</v>
      </c>
      <c r="AF3829" t="s">
        <v>52</v>
      </c>
      <c r="AG3829" t="s">
        <v>1955</v>
      </c>
      <c r="AH3829" s="24">
        <v>1101661</v>
      </c>
      <c r="AI3829" t="s">
        <v>1956</v>
      </c>
      <c r="AJ3829" t="s">
        <v>1963</v>
      </c>
    </row>
    <row r="3830" spans="1:36" ht="17.25" hidden="1" customHeight="1" x14ac:dyDescent="0.2">
      <c r="A3830" s="4" t="s">
        <v>1949</v>
      </c>
      <c r="B3830" t="s">
        <v>1950</v>
      </c>
      <c r="C3830" t="s">
        <v>1951</v>
      </c>
      <c r="E3830" t="s">
        <v>335</v>
      </c>
      <c r="F3830" t="s">
        <v>86</v>
      </c>
      <c r="G3830" s="5">
        <v>90</v>
      </c>
      <c r="H3830" t="s">
        <v>42</v>
      </c>
      <c r="I3830" t="s">
        <v>65</v>
      </c>
      <c r="J3830" t="s">
        <v>45</v>
      </c>
      <c r="K3830" t="s">
        <v>45</v>
      </c>
      <c r="L3830" t="s">
        <v>45</v>
      </c>
      <c r="N3830" s="24">
        <v>1997</v>
      </c>
      <c r="R3830" s="7">
        <v>4.5687340000000001</v>
      </c>
      <c r="S3830" s="7">
        <v>7.573493</v>
      </c>
      <c r="T3830" t="s">
        <v>46</v>
      </c>
      <c r="U3830" t="s">
        <v>1952</v>
      </c>
      <c r="X3830" t="s">
        <v>1953</v>
      </c>
      <c r="Y3830" t="s">
        <v>49</v>
      </c>
      <c r="Z3830" t="s">
        <v>489</v>
      </c>
      <c r="AD3830" t="s">
        <v>52</v>
      </c>
      <c r="AE3830" t="s">
        <v>1954</v>
      </c>
      <c r="AF3830" t="s">
        <v>52</v>
      </c>
      <c r="AG3830" t="s">
        <v>1955</v>
      </c>
      <c r="AH3830" s="24">
        <v>1101662</v>
      </c>
      <c r="AI3830" t="s">
        <v>1956</v>
      </c>
      <c r="AJ3830" t="s">
        <v>1964</v>
      </c>
    </row>
    <row r="3831" spans="1:36" ht="17.25" hidden="1" customHeight="1" x14ac:dyDescent="0.2">
      <c r="A3831" s="4" t="s">
        <v>1949</v>
      </c>
      <c r="B3831" t="s">
        <v>1950</v>
      </c>
      <c r="C3831" t="s">
        <v>1951</v>
      </c>
      <c r="E3831" t="s">
        <v>1157</v>
      </c>
      <c r="F3831" t="s">
        <v>86</v>
      </c>
      <c r="G3831" s="5">
        <v>90</v>
      </c>
      <c r="H3831" t="s">
        <v>42</v>
      </c>
      <c r="I3831" t="s">
        <v>65</v>
      </c>
      <c r="J3831" t="s">
        <v>45</v>
      </c>
      <c r="K3831" t="s">
        <v>45</v>
      </c>
      <c r="L3831" t="s">
        <v>45</v>
      </c>
      <c r="N3831" s="24">
        <v>1997</v>
      </c>
      <c r="R3831" s="7">
        <v>4.5687340000000001</v>
      </c>
      <c r="S3831" s="7">
        <v>7.573493</v>
      </c>
      <c r="T3831" t="s">
        <v>46</v>
      </c>
      <c r="U3831" t="s">
        <v>1952</v>
      </c>
      <c r="X3831" t="s">
        <v>1953</v>
      </c>
      <c r="Y3831" t="s">
        <v>49</v>
      </c>
      <c r="Z3831" t="s">
        <v>489</v>
      </c>
      <c r="AD3831" t="s">
        <v>52</v>
      </c>
      <c r="AE3831" t="s">
        <v>1954</v>
      </c>
      <c r="AF3831" t="s">
        <v>52</v>
      </c>
      <c r="AG3831" t="s">
        <v>1955</v>
      </c>
      <c r="AH3831" s="24">
        <v>1101663</v>
      </c>
      <c r="AI3831" t="s">
        <v>1956</v>
      </c>
      <c r="AJ3831" t="s">
        <v>1965</v>
      </c>
    </row>
    <row r="3832" spans="1:36" ht="17.25" hidden="1" customHeight="1" x14ac:dyDescent="0.2">
      <c r="A3832" s="4" t="s">
        <v>1976</v>
      </c>
      <c r="B3832" t="s">
        <v>1950</v>
      </c>
      <c r="C3832" t="s">
        <v>1977</v>
      </c>
      <c r="E3832" t="s">
        <v>40</v>
      </c>
      <c r="F3832" t="s">
        <v>86</v>
      </c>
      <c r="G3832" s="5">
        <v>180</v>
      </c>
      <c r="H3832" t="s">
        <v>42</v>
      </c>
      <c r="I3832" t="s">
        <v>65</v>
      </c>
      <c r="J3832" t="s">
        <v>45</v>
      </c>
      <c r="K3832" t="s">
        <v>45</v>
      </c>
      <c r="L3832" t="s">
        <v>45</v>
      </c>
      <c r="N3832" s="6">
        <v>2011</v>
      </c>
      <c r="R3832" s="7">
        <v>4.8349869999999999</v>
      </c>
      <c r="S3832" s="7">
        <v>7.2265290000000002</v>
      </c>
      <c r="T3832" t="s">
        <v>46</v>
      </c>
      <c r="U3832" t="s">
        <v>1978</v>
      </c>
      <c r="V3832" t="s">
        <v>1979</v>
      </c>
      <c r="X3832" t="s">
        <v>1980</v>
      </c>
      <c r="Y3832" t="s">
        <v>49</v>
      </c>
      <c r="Z3832" t="s">
        <v>489</v>
      </c>
      <c r="AG3832" t="s">
        <v>1981</v>
      </c>
      <c r="AH3832" s="6">
        <v>1226936</v>
      </c>
      <c r="AI3832" t="s">
        <v>1982</v>
      </c>
      <c r="AJ3832" t="s">
        <v>1983</v>
      </c>
    </row>
    <row r="3833" spans="1:36" ht="17.25" hidden="1" customHeight="1" x14ac:dyDescent="0.2">
      <c r="A3833" s="4" t="s">
        <v>1985</v>
      </c>
      <c r="B3833" t="s">
        <v>1950</v>
      </c>
      <c r="C3833" t="s">
        <v>1986</v>
      </c>
      <c r="E3833" t="s">
        <v>40</v>
      </c>
      <c r="F3833" t="s">
        <v>86</v>
      </c>
      <c r="G3833" s="5">
        <v>75</v>
      </c>
      <c r="H3833" t="s">
        <v>42</v>
      </c>
      <c r="I3833" t="s">
        <v>65</v>
      </c>
      <c r="J3833" t="s">
        <v>45</v>
      </c>
      <c r="K3833" t="s">
        <v>45</v>
      </c>
      <c r="L3833" t="s">
        <v>45</v>
      </c>
      <c r="N3833" s="24">
        <v>1982</v>
      </c>
      <c r="R3833" s="7">
        <v>4.8517609999999998</v>
      </c>
      <c r="S3833" s="7">
        <v>7.2534999999999998</v>
      </c>
      <c r="T3833" t="s">
        <v>46</v>
      </c>
      <c r="U3833" t="s">
        <v>1978</v>
      </c>
      <c r="V3833" t="s">
        <v>1979</v>
      </c>
      <c r="X3833" t="s">
        <v>1980</v>
      </c>
      <c r="Y3833" t="s">
        <v>49</v>
      </c>
      <c r="Z3833" t="s">
        <v>489</v>
      </c>
      <c r="AG3833" t="s">
        <v>1987</v>
      </c>
      <c r="AH3833" s="24">
        <v>1100484</v>
      </c>
      <c r="AI3833" t="s">
        <v>1988</v>
      </c>
      <c r="AJ3833" t="s">
        <v>1989</v>
      </c>
    </row>
    <row r="3834" spans="1:36" ht="17.25" hidden="1" customHeight="1" x14ac:dyDescent="0.2">
      <c r="A3834" s="4" t="s">
        <v>1985</v>
      </c>
      <c r="B3834" t="s">
        <v>1950</v>
      </c>
      <c r="C3834" t="s">
        <v>1986</v>
      </c>
      <c r="E3834" t="s">
        <v>56</v>
      </c>
      <c r="F3834" t="s">
        <v>86</v>
      </c>
      <c r="G3834" s="5">
        <v>75</v>
      </c>
      <c r="H3834" t="s">
        <v>42</v>
      </c>
      <c r="I3834" t="s">
        <v>65</v>
      </c>
      <c r="J3834" t="s">
        <v>45</v>
      </c>
      <c r="K3834" t="s">
        <v>45</v>
      </c>
      <c r="L3834" t="s">
        <v>45</v>
      </c>
      <c r="N3834" s="6">
        <v>1982</v>
      </c>
      <c r="R3834" s="7">
        <v>4.8517609999999998</v>
      </c>
      <c r="S3834" s="7">
        <v>7.2534999999999998</v>
      </c>
      <c r="T3834" t="s">
        <v>46</v>
      </c>
      <c r="U3834" t="s">
        <v>1978</v>
      </c>
      <c r="V3834" t="s">
        <v>1979</v>
      </c>
      <c r="X3834" t="s">
        <v>1980</v>
      </c>
      <c r="Y3834" t="s">
        <v>49</v>
      </c>
      <c r="Z3834" t="s">
        <v>489</v>
      </c>
      <c r="AG3834" t="s">
        <v>1987</v>
      </c>
      <c r="AH3834" s="24">
        <v>1100485</v>
      </c>
      <c r="AI3834" t="s">
        <v>1988</v>
      </c>
      <c r="AJ3834" t="s">
        <v>1990</v>
      </c>
    </row>
    <row r="3835" spans="1:36" ht="17.25" hidden="1" customHeight="1" x14ac:dyDescent="0.2">
      <c r="A3835" s="4" t="s">
        <v>1985</v>
      </c>
      <c r="B3835" t="s">
        <v>1950</v>
      </c>
      <c r="C3835" t="s">
        <v>1986</v>
      </c>
      <c r="E3835" t="s">
        <v>58</v>
      </c>
      <c r="F3835" t="s">
        <v>86</v>
      </c>
      <c r="G3835" s="5">
        <v>75</v>
      </c>
      <c r="H3835" t="s">
        <v>42</v>
      </c>
      <c r="I3835" t="s">
        <v>65</v>
      </c>
      <c r="J3835" t="s">
        <v>45</v>
      </c>
      <c r="K3835" t="s">
        <v>45</v>
      </c>
      <c r="L3835" t="s">
        <v>45</v>
      </c>
      <c r="N3835" s="6">
        <v>1982</v>
      </c>
      <c r="O3835" s="25"/>
      <c r="P3835" s="25"/>
      <c r="R3835" s="7">
        <v>4.8517609999999998</v>
      </c>
      <c r="S3835" s="7">
        <v>7.2534999999999998</v>
      </c>
      <c r="T3835" t="s">
        <v>46</v>
      </c>
      <c r="U3835" t="s">
        <v>1978</v>
      </c>
      <c r="V3835" t="s">
        <v>1979</v>
      </c>
      <c r="X3835" t="s">
        <v>1980</v>
      </c>
      <c r="Y3835" t="s">
        <v>49</v>
      </c>
      <c r="Z3835" t="s">
        <v>489</v>
      </c>
      <c r="AG3835" t="s">
        <v>1987</v>
      </c>
      <c r="AH3835" s="24">
        <v>1100486</v>
      </c>
      <c r="AI3835" t="s">
        <v>1988</v>
      </c>
      <c r="AJ3835" t="s">
        <v>1991</v>
      </c>
    </row>
    <row r="3836" spans="1:36" ht="17.25" hidden="1" customHeight="1" x14ac:dyDescent="0.2">
      <c r="A3836" s="4" t="s">
        <v>1985</v>
      </c>
      <c r="B3836" t="s">
        <v>1950</v>
      </c>
      <c r="C3836" t="s">
        <v>1986</v>
      </c>
      <c r="E3836" t="s">
        <v>191</v>
      </c>
      <c r="F3836" t="s">
        <v>86</v>
      </c>
      <c r="G3836" s="5">
        <v>75</v>
      </c>
      <c r="H3836" t="s">
        <v>42</v>
      </c>
      <c r="I3836" t="s">
        <v>65</v>
      </c>
      <c r="J3836" t="s">
        <v>45</v>
      </c>
      <c r="K3836" t="s">
        <v>45</v>
      </c>
      <c r="L3836" t="s">
        <v>45</v>
      </c>
      <c r="N3836" s="6">
        <v>1982</v>
      </c>
      <c r="R3836" s="7">
        <v>4.8517609999999998</v>
      </c>
      <c r="S3836" s="7">
        <v>7.2534999999999998</v>
      </c>
      <c r="T3836" t="s">
        <v>46</v>
      </c>
      <c r="U3836" t="s">
        <v>1978</v>
      </c>
      <c r="V3836" t="s">
        <v>1979</v>
      </c>
      <c r="X3836" t="s">
        <v>1980</v>
      </c>
      <c r="Y3836" t="s">
        <v>49</v>
      </c>
      <c r="Z3836" t="s">
        <v>489</v>
      </c>
      <c r="AG3836" t="s">
        <v>1987</v>
      </c>
      <c r="AH3836" s="6">
        <v>1100487</v>
      </c>
      <c r="AI3836" t="s">
        <v>1988</v>
      </c>
      <c r="AJ3836" t="s">
        <v>1992</v>
      </c>
    </row>
    <row r="3837" spans="1:36" ht="17.25" hidden="1" customHeight="1" x14ac:dyDescent="0.2">
      <c r="A3837" s="4" t="s">
        <v>1985</v>
      </c>
      <c r="B3837" t="s">
        <v>1950</v>
      </c>
      <c r="C3837" t="s">
        <v>1986</v>
      </c>
      <c r="E3837" t="s">
        <v>335</v>
      </c>
      <c r="F3837" t="s">
        <v>86</v>
      </c>
      <c r="G3837" s="5">
        <v>75</v>
      </c>
      <c r="H3837" t="s">
        <v>42</v>
      </c>
      <c r="I3837" t="s">
        <v>65</v>
      </c>
      <c r="J3837" t="s">
        <v>45</v>
      </c>
      <c r="K3837" t="s">
        <v>45</v>
      </c>
      <c r="L3837" t="s">
        <v>45</v>
      </c>
      <c r="N3837" s="6">
        <v>1982</v>
      </c>
      <c r="R3837" s="7">
        <v>4.8517609999999998</v>
      </c>
      <c r="S3837" s="7">
        <v>7.2534999999999998</v>
      </c>
      <c r="T3837" t="s">
        <v>46</v>
      </c>
      <c r="U3837" t="s">
        <v>1978</v>
      </c>
      <c r="V3837" t="s">
        <v>1979</v>
      </c>
      <c r="X3837" t="s">
        <v>1980</v>
      </c>
      <c r="Y3837" t="s">
        <v>49</v>
      </c>
      <c r="Z3837" t="s">
        <v>489</v>
      </c>
      <c r="AG3837" t="s">
        <v>1987</v>
      </c>
      <c r="AH3837" s="6">
        <v>1100488</v>
      </c>
      <c r="AI3837" t="s">
        <v>1988</v>
      </c>
      <c r="AJ3837" t="s">
        <v>1993</v>
      </c>
    </row>
    <row r="3838" spans="1:36" ht="17.25" hidden="1" customHeight="1" x14ac:dyDescent="0.2">
      <c r="A3838" s="4" t="s">
        <v>1985</v>
      </c>
      <c r="B3838" t="s">
        <v>1950</v>
      </c>
      <c r="C3838" t="s">
        <v>1986</v>
      </c>
      <c r="E3838" t="s">
        <v>1157</v>
      </c>
      <c r="F3838" t="s">
        <v>86</v>
      </c>
      <c r="G3838" s="5">
        <v>75</v>
      </c>
      <c r="H3838" t="s">
        <v>42</v>
      </c>
      <c r="I3838" t="s">
        <v>65</v>
      </c>
      <c r="J3838" t="s">
        <v>45</v>
      </c>
      <c r="K3838" t="s">
        <v>45</v>
      </c>
      <c r="L3838" t="s">
        <v>45</v>
      </c>
      <c r="N3838" s="24">
        <v>1982</v>
      </c>
      <c r="R3838" s="7">
        <v>4.8517609999999998</v>
      </c>
      <c r="S3838" s="7">
        <v>7.2534999999999998</v>
      </c>
      <c r="T3838" t="s">
        <v>46</v>
      </c>
      <c r="U3838" t="s">
        <v>1978</v>
      </c>
      <c r="V3838" t="s">
        <v>1979</v>
      </c>
      <c r="X3838" t="s">
        <v>1980</v>
      </c>
      <c r="Y3838" t="s">
        <v>49</v>
      </c>
      <c r="Z3838" t="s">
        <v>489</v>
      </c>
      <c r="AG3838" t="s">
        <v>1987</v>
      </c>
      <c r="AH3838" s="24">
        <v>1100489</v>
      </c>
      <c r="AI3838" t="s">
        <v>1988</v>
      </c>
      <c r="AJ3838" t="s">
        <v>1994</v>
      </c>
    </row>
    <row r="3839" spans="1:36" ht="17.25" hidden="1" customHeight="1" x14ac:dyDescent="0.2">
      <c r="A3839" s="4" t="s">
        <v>1995</v>
      </c>
      <c r="B3839" t="s">
        <v>1950</v>
      </c>
      <c r="C3839" t="s">
        <v>1996</v>
      </c>
      <c r="E3839" t="s">
        <v>40</v>
      </c>
      <c r="F3839" t="s">
        <v>86</v>
      </c>
      <c r="G3839" s="5">
        <v>138</v>
      </c>
      <c r="H3839" t="s">
        <v>42</v>
      </c>
      <c r="I3839" t="s">
        <v>65</v>
      </c>
      <c r="J3839" t="s">
        <v>45</v>
      </c>
      <c r="K3839" t="s">
        <v>45</v>
      </c>
      <c r="L3839" t="s">
        <v>45</v>
      </c>
      <c r="N3839" s="24">
        <v>2002</v>
      </c>
      <c r="R3839" s="7">
        <v>4.8517609999999998</v>
      </c>
      <c r="S3839" s="7">
        <v>7.2534999999999998</v>
      </c>
      <c r="T3839" t="s">
        <v>46</v>
      </c>
      <c r="U3839" t="s">
        <v>1978</v>
      </c>
      <c r="V3839" t="s">
        <v>1979</v>
      </c>
      <c r="X3839" t="s">
        <v>1980</v>
      </c>
      <c r="Y3839" t="s">
        <v>49</v>
      </c>
      <c r="Z3839" t="s">
        <v>489</v>
      </c>
      <c r="AG3839" t="s">
        <v>1987</v>
      </c>
      <c r="AH3839" s="24">
        <v>1173182</v>
      </c>
      <c r="AI3839" t="s">
        <v>1997</v>
      </c>
      <c r="AJ3839" t="s">
        <v>1998</v>
      </c>
    </row>
    <row r="3840" spans="1:36" ht="17.25" hidden="1" customHeight="1" x14ac:dyDescent="0.2">
      <c r="A3840" s="4" t="s">
        <v>1995</v>
      </c>
      <c r="B3840" t="s">
        <v>1950</v>
      </c>
      <c r="C3840" t="s">
        <v>1996</v>
      </c>
      <c r="E3840" t="s">
        <v>56</v>
      </c>
      <c r="F3840" t="s">
        <v>86</v>
      </c>
      <c r="G3840" s="5">
        <v>138</v>
      </c>
      <c r="H3840" t="s">
        <v>42</v>
      </c>
      <c r="I3840" t="s">
        <v>65</v>
      </c>
      <c r="J3840" t="s">
        <v>45</v>
      </c>
      <c r="K3840" t="s">
        <v>45</v>
      </c>
      <c r="L3840" t="s">
        <v>45</v>
      </c>
      <c r="N3840" s="24">
        <v>2002</v>
      </c>
      <c r="R3840" s="7">
        <v>4.8517609999999998</v>
      </c>
      <c r="S3840" s="7">
        <v>7.2534999999999998</v>
      </c>
      <c r="T3840" t="s">
        <v>46</v>
      </c>
      <c r="U3840" t="s">
        <v>1978</v>
      </c>
      <c r="V3840" t="s">
        <v>1979</v>
      </c>
      <c r="X3840" t="s">
        <v>1980</v>
      </c>
      <c r="Y3840" t="s">
        <v>49</v>
      </c>
      <c r="Z3840" t="s">
        <v>489</v>
      </c>
      <c r="AG3840" t="s">
        <v>1987</v>
      </c>
      <c r="AH3840" s="24">
        <v>1173256</v>
      </c>
      <c r="AI3840" t="s">
        <v>1997</v>
      </c>
      <c r="AJ3840" t="s">
        <v>1999</v>
      </c>
    </row>
    <row r="3841" spans="1:36" ht="17.25" hidden="1" customHeight="1" x14ac:dyDescent="0.2">
      <c r="A3841" s="4" t="s">
        <v>2000</v>
      </c>
      <c r="B3841" t="s">
        <v>1950</v>
      </c>
      <c r="C3841" t="s">
        <v>2001</v>
      </c>
      <c r="E3841" t="s">
        <v>565</v>
      </c>
      <c r="F3841" t="s">
        <v>86</v>
      </c>
      <c r="G3841" s="5">
        <v>650</v>
      </c>
      <c r="H3841" t="s">
        <v>42</v>
      </c>
      <c r="I3841" t="s">
        <v>43</v>
      </c>
      <c r="J3841" t="s">
        <v>45</v>
      </c>
      <c r="K3841" t="s">
        <v>45</v>
      </c>
      <c r="L3841" t="s">
        <v>45</v>
      </c>
      <c r="N3841" s="24">
        <v>2008</v>
      </c>
      <c r="R3841" s="7">
        <v>4.8495270000000001</v>
      </c>
      <c r="S3841" s="7">
        <v>7.2569330000000001</v>
      </c>
      <c r="T3841" t="s">
        <v>46</v>
      </c>
      <c r="U3841" t="s">
        <v>1978</v>
      </c>
      <c r="V3841" t="s">
        <v>1979</v>
      </c>
      <c r="X3841" t="s">
        <v>1980</v>
      </c>
      <c r="Y3841" t="s">
        <v>49</v>
      </c>
      <c r="Z3841" t="s">
        <v>489</v>
      </c>
      <c r="AG3841" t="s">
        <v>2002</v>
      </c>
      <c r="AH3841" s="24">
        <v>1187913</v>
      </c>
      <c r="AI3841" t="s">
        <v>2003</v>
      </c>
      <c r="AJ3841" t="s">
        <v>2004</v>
      </c>
    </row>
    <row r="3842" spans="1:36" ht="17.25" hidden="1" customHeight="1" x14ac:dyDescent="0.2">
      <c r="A3842" s="4" t="s">
        <v>2034</v>
      </c>
      <c r="B3842" t="s">
        <v>1950</v>
      </c>
      <c r="C3842" t="s">
        <v>2035</v>
      </c>
      <c r="E3842" t="s">
        <v>40</v>
      </c>
      <c r="F3842" t="s">
        <v>86</v>
      </c>
      <c r="G3842" s="5">
        <v>124</v>
      </c>
      <c r="H3842" t="s">
        <v>611</v>
      </c>
      <c r="I3842" t="s">
        <v>65</v>
      </c>
      <c r="J3842" t="s">
        <v>45</v>
      </c>
      <c r="K3842" t="s">
        <v>45</v>
      </c>
      <c r="L3842" t="s">
        <v>45</v>
      </c>
      <c r="N3842" s="27"/>
      <c r="R3842" s="7">
        <v>6.1298413312386302</v>
      </c>
      <c r="S3842" s="7">
        <v>6.8011584231590998</v>
      </c>
      <c r="T3842" t="s">
        <v>504</v>
      </c>
      <c r="U3842" t="s">
        <v>2036</v>
      </c>
      <c r="X3842" t="s">
        <v>2037</v>
      </c>
      <c r="Y3842" t="s">
        <v>49</v>
      </c>
      <c r="Z3842" t="s">
        <v>489</v>
      </c>
      <c r="AI3842" t="s">
        <v>2038</v>
      </c>
      <c r="AJ3842" t="s">
        <v>2039</v>
      </c>
    </row>
    <row r="3843" spans="1:36" ht="17.25" hidden="1" customHeight="1" x14ac:dyDescent="0.2">
      <c r="A3843" s="4" t="s">
        <v>2065</v>
      </c>
      <c r="B3843" t="s">
        <v>1950</v>
      </c>
      <c r="C3843" t="s">
        <v>2066</v>
      </c>
      <c r="E3843" t="s">
        <v>335</v>
      </c>
      <c r="F3843" t="s">
        <v>617</v>
      </c>
      <c r="G3843" s="5">
        <v>90</v>
      </c>
      <c r="H3843" t="s">
        <v>42</v>
      </c>
      <c r="I3843" t="s">
        <v>65</v>
      </c>
      <c r="J3843" t="s">
        <v>45</v>
      </c>
      <c r="K3843" t="s">
        <v>45</v>
      </c>
      <c r="L3843" t="s">
        <v>45</v>
      </c>
      <c r="N3843" s="8" t="s">
        <v>45</v>
      </c>
      <c r="O3843" s="25"/>
      <c r="R3843" s="7">
        <v>4.4183599999999998</v>
      </c>
      <c r="S3843" s="7">
        <v>7.1615700000000002</v>
      </c>
      <c r="T3843" t="s">
        <v>46</v>
      </c>
      <c r="U3843" t="s">
        <v>2067</v>
      </c>
      <c r="X3843" t="s">
        <v>2068</v>
      </c>
      <c r="Y3843" t="s">
        <v>49</v>
      </c>
      <c r="Z3843" t="s">
        <v>489</v>
      </c>
      <c r="AD3843" t="s">
        <v>52</v>
      </c>
      <c r="AE3843" t="s">
        <v>881</v>
      </c>
      <c r="AF3843" t="s">
        <v>52</v>
      </c>
      <c r="AG3843" t="s">
        <v>2069</v>
      </c>
      <c r="AH3843" s="24">
        <v>1164797</v>
      </c>
      <c r="AI3843" t="s">
        <v>2070</v>
      </c>
      <c r="AJ3843" t="s">
        <v>2071</v>
      </c>
    </row>
    <row r="3844" spans="1:36" ht="17.25" hidden="1" customHeight="1" x14ac:dyDescent="0.2">
      <c r="A3844" s="4" t="s">
        <v>2065</v>
      </c>
      <c r="B3844" t="s">
        <v>1950</v>
      </c>
      <c r="C3844" t="s">
        <v>2066</v>
      </c>
      <c r="E3844" t="s">
        <v>1157</v>
      </c>
      <c r="F3844" t="s">
        <v>617</v>
      </c>
      <c r="G3844" s="5">
        <v>90</v>
      </c>
      <c r="H3844" t="s">
        <v>42</v>
      </c>
      <c r="I3844" t="s">
        <v>65</v>
      </c>
      <c r="J3844" t="s">
        <v>45</v>
      </c>
      <c r="K3844" t="s">
        <v>45</v>
      </c>
      <c r="L3844" t="s">
        <v>45</v>
      </c>
      <c r="N3844" s="27" t="s">
        <v>45</v>
      </c>
      <c r="P3844" s="25"/>
      <c r="R3844" s="7">
        <v>4.4183599999999998</v>
      </c>
      <c r="S3844" s="7">
        <v>7.1615700000000002</v>
      </c>
      <c r="T3844" t="s">
        <v>46</v>
      </c>
      <c r="U3844" t="s">
        <v>2067</v>
      </c>
      <c r="X3844" t="s">
        <v>2068</v>
      </c>
      <c r="Y3844" t="s">
        <v>49</v>
      </c>
      <c r="Z3844" t="s">
        <v>489</v>
      </c>
      <c r="AD3844" t="s">
        <v>52</v>
      </c>
      <c r="AE3844" t="s">
        <v>881</v>
      </c>
      <c r="AF3844" t="s">
        <v>52</v>
      </c>
      <c r="AG3844" t="s">
        <v>2069</v>
      </c>
      <c r="AH3844" s="6">
        <v>1164798</v>
      </c>
      <c r="AI3844" t="s">
        <v>2070</v>
      </c>
      <c r="AJ3844" t="s">
        <v>2072</v>
      </c>
    </row>
    <row r="3845" spans="1:36" ht="17.25" hidden="1" customHeight="1" x14ac:dyDescent="0.2">
      <c r="A3845" s="4" t="s">
        <v>2123</v>
      </c>
      <c r="B3845" t="s">
        <v>1950</v>
      </c>
      <c r="C3845" t="s">
        <v>2124</v>
      </c>
      <c r="E3845" t="s">
        <v>40</v>
      </c>
      <c r="F3845" t="s">
        <v>86</v>
      </c>
      <c r="G3845" s="5">
        <v>220</v>
      </c>
      <c r="H3845" t="s">
        <v>42</v>
      </c>
      <c r="I3845" t="s">
        <v>240</v>
      </c>
      <c r="J3845" t="s">
        <v>45</v>
      </c>
      <c r="K3845" t="s">
        <v>45</v>
      </c>
      <c r="L3845" t="s">
        <v>45</v>
      </c>
      <c r="N3845" s="6">
        <v>1985</v>
      </c>
      <c r="P3845" s="25"/>
      <c r="R3845" s="7">
        <v>6.5637125200000002</v>
      </c>
      <c r="S3845" s="7">
        <v>3.6150824500000001</v>
      </c>
      <c r="T3845" t="s">
        <v>46</v>
      </c>
      <c r="U3845" t="s">
        <v>2125</v>
      </c>
      <c r="X3845" t="s">
        <v>2076</v>
      </c>
      <c r="Y3845" t="s">
        <v>49</v>
      </c>
      <c r="Z3845" t="s">
        <v>489</v>
      </c>
      <c r="AG3845" t="s">
        <v>2126</v>
      </c>
      <c r="AH3845" s="6">
        <v>1127825</v>
      </c>
      <c r="AI3845" t="s">
        <v>2127</v>
      </c>
      <c r="AJ3845" t="s">
        <v>2128</v>
      </c>
    </row>
    <row r="3846" spans="1:36" ht="17.25" hidden="1" customHeight="1" x14ac:dyDescent="0.2">
      <c r="A3846" s="4" t="s">
        <v>2123</v>
      </c>
      <c r="B3846" t="s">
        <v>1950</v>
      </c>
      <c r="C3846" t="s">
        <v>2124</v>
      </c>
      <c r="E3846" t="s">
        <v>56</v>
      </c>
      <c r="F3846" t="s">
        <v>86</v>
      </c>
      <c r="G3846" s="5">
        <v>220</v>
      </c>
      <c r="H3846" t="s">
        <v>42</v>
      </c>
      <c r="I3846" t="s">
        <v>240</v>
      </c>
      <c r="J3846" t="s">
        <v>45</v>
      </c>
      <c r="K3846" t="s">
        <v>45</v>
      </c>
      <c r="L3846" t="s">
        <v>45</v>
      </c>
      <c r="N3846" s="6">
        <v>1985</v>
      </c>
      <c r="P3846" s="25"/>
      <c r="R3846" s="7">
        <v>6.5637125200000002</v>
      </c>
      <c r="S3846" s="7">
        <v>3.6150824500000001</v>
      </c>
      <c r="T3846" t="s">
        <v>46</v>
      </c>
      <c r="U3846" t="s">
        <v>2125</v>
      </c>
      <c r="X3846" t="s">
        <v>2076</v>
      </c>
      <c r="Y3846" t="s">
        <v>49</v>
      </c>
      <c r="Z3846" t="s">
        <v>489</v>
      </c>
      <c r="AG3846" t="s">
        <v>2126</v>
      </c>
      <c r="AH3846" s="6">
        <v>1127826</v>
      </c>
      <c r="AI3846" t="s">
        <v>2127</v>
      </c>
      <c r="AJ3846" t="s">
        <v>2129</v>
      </c>
    </row>
    <row r="3847" spans="1:36" ht="17.25" hidden="1" customHeight="1" x14ac:dyDescent="0.2">
      <c r="A3847" s="4" t="s">
        <v>2123</v>
      </c>
      <c r="B3847" t="s">
        <v>1950</v>
      </c>
      <c r="C3847" t="s">
        <v>2124</v>
      </c>
      <c r="E3847" t="s">
        <v>58</v>
      </c>
      <c r="F3847" t="s">
        <v>86</v>
      </c>
      <c r="G3847" s="5">
        <v>220</v>
      </c>
      <c r="H3847" t="s">
        <v>42</v>
      </c>
      <c r="I3847" t="s">
        <v>240</v>
      </c>
      <c r="J3847" t="s">
        <v>45</v>
      </c>
      <c r="K3847" t="s">
        <v>45</v>
      </c>
      <c r="L3847" t="s">
        <v>45</v>
      </c>
      <c r="N3847" s="6">
        <v>1985</v>
      </c>
      <c r="R3847" s="7">
        <v>6.5637125200000002</v>
      </c>
      <c r="S3847" s="7">
        <v>3.6150824500000001</v>
      </c>
      <c r="T3847" t="s">
        <v>46</v>
      </c>
      <c r="U3847" t="s">
        <v>2125</v>
      </c>
      <c r="X3847" t="s">
        <v>2076</v>
      </c>
      <c r="Y3847" t="s">
        <v>49</v>
      </c>
      <c r="Z3847" t="s">
        <v>489</v>
      </c>
      <c r="AG3847" t="s">
        <v>2126</v>
      </c>
      <c r="AH3847" s="6">
        <v>1127827</v>
      </c>
      <c r="AI3847" t="s">
        <v>2127</v>
      </c>
      <c r="AJ3847" t="s">
        <v>2130</v>
      </c>
    </row>
    <row r="3848" spans="1:36" ht="17.25" hidden="1" customHeight="1" x14ac:dyDescent="0.2">
      <c r="A3848" s="4" t="s">
        <v>2123</v>
      </c>
      <c r="B3848" t="s">
        <v>1950</v>
      </c>
      <c r="C3848" t="s">
        <v>2124</v>
      </c>
      <c r="E3848" t="s">
        <v>191</v>
      </c>
      <c r="F3848" t="s">
        <v>86</v>
      </c>
      <c r="G3848" s="5">
        <v>220</v>
      </c>
      <c r="H3848" t="s">
        <v>42</v>
      </c>
      <c r="I3848" t="s">
        <v>240</v>
      </c>
      <c r="J3848" t="s">
        <v>45</v>
      </c>
      <c r="K3848" t="s">
        <v>45</v>
      </c>
      <c r="L3848" t="s">
        <v>45</v>
      </c>
      <c r="N3848" s="6">
        <v>1985</v>
      </c>
      <c r="R3848" s="7">
        <v>6.5637125200000002</v>
      </c>
      <c r="S3848" s="7">
        <v>3.6150824500000001</v>
      </c>
      <c r="T3848" t="s">
        <v>46</v>
      </c>
      <c r="U3848" t="s">
        <v>2125</v>
      </c>
      <c r="X3848" t="s">
        <v>2076</v>
      </c>
      <c r="Y3848" t="s">
        <v>49</v>
      </c>
      <c r="Z3848" t="s">
        <v>489</v>
      </c>
      <c r="AG3848" t="s">
        <v>2126</v>
      </c>
      <c r="AH3848" s="6">
        <v>1127828</v>
      </c>
      <c r="AI3848" t="s">
        <v>2127</v>
      </c>
      <c r="AJ3848" t="s">
        <v>2131</v>
      </c>
    </row>
    <row r="3849" spans="1:36" ht="17.25" hidden="1" customHeight="1" x14ac:dyDescent="0.2">
      <c r="A3849" s="4" t="s">
        <v>2123</v>
      </c>
      <c r="B3849" t="s">
        <v>1950</v>
      </c>
      <c r="C3849" t="s">
        <v>2124</v>
      </c>
      <c r="E3849" t="s">
        <v>335</v>
      </c>
      <c r="F3849" t="s">
        <v>86</v>
      </c>
      <c r="G3849" s="5">
        <v>220</v>
      </c>
      <c r="H3849" t="s">
        <v>42</v>
      </c>
      <c r="I3849" t="s">
        <v>240</v>
      </c>
      <c r="J3849" t="s">
        <v>45</v>
      </c>
      <c r="K3849" t="s">
        <v>45</v>
      </c>
      <c r="L3849" t="s">
        <v>45</v>
      </c>
      <c r="N3849" s="6">
        <v>1985</v>
      </c>
      <c r="R3849" s="7">
        <v>6.5637125200000002</v>
      </c>
      <c r="S3849" s="7">
        <v>3.6150824500000001</v>
      </c>
      <c r="T3849" t="s">
        <v>46</v>
      </c>
      <c r="U3849" t="s">
        <v>2125</v>
      </c>
      <c r="X3849" t="s">
        <v>2076</v>
      </c>
      <c r="Y3849" t="s">
        <v>49</v>
      </c>
      <c r="Z3849" t="s">
        <v>489</v>
      </c>
      <c r="AG3849" t="s">
        <v>2126</v>
      </c>
      <c r="AH3849" s="6">
        <v>1127829</v>
      </c>
      <c r="AI3849" t="s">
        <v>2127</v>
      </c>
      <c r="AJ3849" t="s">
        <v>2132</v>
      </c>
    </row>
    <row r="3850" spans="1:36" ht="17.25" hidden="1" customHeight="1" x14ac:dyDescent="0.2">
      <c r="A3850" s="4" t="s">
        <v>2123</v>
      </c>
      <c r="B3850" t="s">
        <v>1950</v>
      </c>
      <c r="C3850" t="s">
        <v>2124</v>
      </c>
      <c r="E3850" t="s">
        <v>1157</v>
      </c>
      <c r="F3850" t="s">
        <v>86</v>
      </c>
      <c r="G3850" s="5">
        <v>220</v>
      </c>
      <c r="H3850" t="s">
        <v>42</v>
      </c>
      <c r="I3850" t="s">
        <v>240</v>
      </c>
      <c r="J3850" t="s">
        <v>45</v>
      </c>
      <c r="K3850" t="s">
        <v>45</v>
      </c>
      <c r="L3850" t="s">
        <v>45</v>
      </c>
      <c r="N3850" s="6">
        <v>1985</v>
      </c>
      <c r="R3850" s="7">
        <v>6.5637125200000002</v>
      </c>
      <c r="S3850" s="7">
        <v>3.6150824500000001</v>
      </c>
      <c r="T3850" t="s">
        <v>46</v>
      </c>
      <c r="U3850" t="s">
        <v>2125</v>
      </c>
      <c r="X3850" t="s">
        <v>2076</v>
      </c>
      <c r="Y3850" t="s">
        <v>49</v>
      </c>
      <c r="Z3850" t="s">
        <v>489</v>
      </c>
      <c r="AG3850" t="s">
        <v>2126</v>
      </c>
      <c r="AH3850" s="6">
        <v>1127830</v>
      </c>
      <c r="AI3850" t="s">
        <v>2127</v>
      </c>
      <c r="AJ3850" t="s">
        <v>2133</v>
      </c>
    </row>
    <row r="3851" spans="1:36" ht="17.25" hidden="1" customHeight="1" x14ac:dyDescent="0.2">
      <c r="A3851" s="4" t="s">
        <v>2136</v>
      </c>
      <c r="B3851" t="s">
        <v>1950</v>
      </c>
      <c r="C3851" t="s">
        <v>2137</v>
      </c>
      <c r="E3851" t="s">
        <v>40</v>
      </c>
      <c r="F3851" t="s">
        <v>86</v>
      </c>
      <c r="G3851" s="5">
        <v>200</v>
      </c>
      <c r="H3851" t="s">
        <v>677</v>
      </c>
      <c r="I3851" t="s">
        <v>43</v>
      </c>
      <c r="J3851" t="s">
        <v>45</v>
      </c>
      <c r="K3851" t="s">
        <v>45</v>
      </c>
      <c r="L3851" t="s">
        <v>45</v>
      </c>
      <c r="R3851" s="7">
        <v>5.5176920000000003</v>
      </c>
      <c r="S3851" s="7">
        <v>5.9038529999999998</v>
      </c>
      <c r="T3851" t="s">
        <v>504</v>
      </c>
      <c r="U3851" t="s">
        <v>2138</v>
      </c>
      <c r="V3851" t="s">
        <v>2139</v>
      </c>
      <c r="X3851" t="s">
        <v>2009</v>
      </c>
      <c r="Y3851" t="s">
        <v>49</v>
      </c>
      <c r="Z3851" t="s">
        <v>489</v>
      </c>
      <c r="AG3851" t="s">
        <v>2140</v>
      </c>
      <c r="AH3851" s="24">
        <v>1291635</v>
      </c>
      <c r="AI3851" t="s">
        <v>2141</v>
      </c>
      <c r="AJ3851" t="s">
        <v>2142</v>
      </c>
    </row>
    <row r="3852" spans="1:36" ht="17.25" hidden="1" customHeight="1" x14ac:dyDescent="0.2">
      <c r="A3852" s="4" t="s">
        <v>2136</v>
      </c>
      <c r="B3852" t="s">
        <v>1950</v>
      </c>
      <c r="C3852" t="s">
        <v>2137</v>
      </c>
      <c r="E3852" t="s">
        <v>56</v>
      </c>
      <c r="F3852" t="s">
        <v>86</v>
      </c>
      <c r="G3852" s="5">
        <v>200</v>
      </c>
      <c r="H3852" t="s">
        <v>677</v>
      </c>
      <c r="I3852" t="s">
        <v>43</v>
      </c>
      <c r="J3852" t="s">
        <v>45</v>
      </c>
      <c r="K3852" t="s">
        <v>45</v>
      </c>
      <c r="L3852" t="s">
        <v>45</v>
      </c>
      <c r="R3852" s="7">
        <v>5.5176920000000003</v>
      </c>
      <c r="S3852" s="7">
        <v>5.9038529999999998</v>
      </c>
      <c r="T3852" t="s">
        <v>504</v>
      </c>
      <c r="U3852" t="s">
        <v>2138</v>
      </c>
      <c r="V3852" t="s">
        <v>2139</v>
      </c>
      <c r="X3852" t="s">
        <v>2009</v>
      </c>
      <c r="Y3852" t="s">
        <v>49</v>
      </c>
      <c r="Z3852" t="s">
        <v>489</v>
      </c>
      <c r="AG3852" t="s">
        <v>2140</v>
      </c>
      <c r="AH3852" s="6">
        <v>1291636</v>
      </c>
      <c r="AI3852" t="s">
        <v>2141</v>
      </c>
      <c r="AJ3852" t="s">
        <v>2143</v>
      </c>
    </row>
    <row r="3853" spans="1:36" ht="17.25" hidden="1" customHeight="1" x14ac:dyDescent="0.2">
      <c r="A3853" s="4" t="s">
        <v>2160</v>
      </c>
      <c r="B3853" t="s">
        <v>1950</v>
      </c>
      <c r="C3853" t="s">
        <v>2161</v>
      </c>
      <c r="E3853" t="s">
        <v>40</v>
      </c>
      <c r="F3853" t="s">
        <v>86</v>
      </c>
      <c r="G3853" s="5">
        <v>145</v>
      </c>
      <c r="H3853" t="s">
        <v>42</v>
      </c>
      <c r="I3853" t="s">
        <v>65</v>
      </c>
      <c r="J3853" t="s">
        <v>45</v>
      </c>
      <c r="K3853" t="s">
        <v>45</v>
      </c>
      <c r="L3853" t="s">
        <v>45</v>
      </c>
      <c r="N3853" s="24">
        <v>2007</v>
      </c>
      <c r="R3853" s="7">
        <v>7.4696749999999996</v>
      </c>
      <c r="S3853" s="7">
        <v>6.6591259999999997</v>
      </c>
      <c r="T3853" t="s">
        <v>46</v>
      </c>
      <c r="U3853" t="s">
        <v>2162</v>
      </c>
      <c r="X3853" t="s">
        <v>2163</v>
      </c>
      <c r="Y3853" t="s">
        <v>49</v>
      </c>
      <c r="Z3853" t="s">
        <v>489</v>
      </c>
      <c r="AC3853" t="s">
        <v>2164</v>
      </c>
      <c r="AG3853" t="s">
        <v>2165</v>
      </c>
      <c r="AH3853" s="6">
        <v>1191976</v>
      </c>
      <c r="AI3853" t="s">
        <v>2166</v>
      </c>
      <c r="AJ3853" t="s">
        <v>2167</v>
      </c>
    </row>
    <row r="3854" spans="1:36" ht="17.25" hidden="1" customHeight="1" x14ac:dyDescent="0.2">
      <c r="A3854" s="4" t="s">
        <v>2160</v>
      </c>
      <c r="B3854" t="s">
        <v>1950</v>
      </c>
      <c r="C3854" t="s">
        <v>2161</v>
      </c>
      <c r="E3854" t="s">
        <v>56</v>
      </c>
      <c r="F3854" t="s">
        <v>86</v>
      </c>
      <c r="G3854" s="5">
        <v>145</v>
      </c>
      <c r="H3854" t="s">
        <v>42</v>
      </c>
      <c r="I3854" t="s">
        <v>65</v>
      </c>
      <c r="J3854" t="s">
        <v>45</v>
      </c>
      <c r="K3854" t="s">
        <v>45</v>
      </c>
      <c r="L3854" t="s">
        <v>45</v>
      </c>
      <c r="N3854" s="24">
        <v>2007</v>
      </c>
      <c r="R3854" s="7">
        <v>7.4696749999999996</v>
      </c>
      <c r="S3854" s="7">
        <v>6.6591259999999997</v>
      </c>
      <c r="T3854" t="s">
        <v>46</v>
      </c>
      <c r="U3854" t="s">
        <v>2162</v>
      </c>
      <c r="X3854" t="s">
        <v>2163</v>
      </c>
      <c r="Y3854" t="s">
        <v>49</v>
      </c>
      <c r="Z3854" t="s">
        <v>489</v>
      </c>
      <c r="AC3854" t="s">
        <v>2164</v>
      </c>
      <c r="AG3854" t="s">
        <v>2165</v>
      </c>
      <c r="AH3854" s="6">
        <v>1191977</v>
      </c>
      <c r="AI3854" t="s">
        <v>2166</v>
      </c>
      <c r="AJ3854" t="s">
        <v>2168</v>
      </c>
    </row>
    <row r="3855" spans="1:36" ht="17.25" hidden="1" customHeight="1" x14ac:dyDescent="0.2">
      <c r="A3855" s="4" t="s">
        <v>2160</v>
      </c>
      <c r="B3855" t="s">
        <v>1950</v>
      </c>
      <c r="C3855" t="s">
        <v>2161</v>
      </c>
      <c r="E3855" t="s">
        <v>58</v>
      </c>
      <c r="F3855" t="s">
        <v>86</v>
      </c>
      <c r="G3855" s="5">
        <v>145</v>
      </c>
      <c r="H3855" t="s">
        <v>42</v>
      </c>
      <c r="I3855" t="s">
        <v>65</v>
      </c>
      <c r="J3855" t="s">
        <v>45</v>
      </c>
      <c r="K3855" t="s">
        <v>45</v>
      </c>
      <c r="L3855" t="s">
        <v>45</v>
      </c>
      <c r="N3855" s="6">
        <v>2007</v>
      </c>
      <c r="R3855" s="7">
        <v>7.4696749999999996</v>
      </c>
      <c r="S3855" s="7">
        <v>6.6591259999999997</v>
      </c>
      <c r="T3855" t="s">
        <v>46</v>
      </c>
      <c r="U3855" t="s">
        <v>2162</v>
      </c>
      <c r="X3855" t="s">
        <v>2163</v>
      </c>
      <c r="Y3855" t="s">
        <v>49</v>
      </c>
      <c r="Z3855" t="s">
        <v>489</v>
      </c>
      <c r="AC3855" t="s">
        <v>2164</v>
      </c>
      <c r="AG3855" t="s">
        <v>2165</v>
      </c>
      <c r="AH3855" s="24">
        <v>1191978</v>
      </c>
      <c r="AI3855" t="s">
        <v>2166</v>
      </c>
      <c r="AJ3855" t="s">
        <v>2172</v>
      </c>
    </row>
    <row r="3856" spans="1:36" ht="17.25" hidden="1" customHeight="1" x14ac:dyDescent="0.2">
      <c r="A3856" s="4" t="s">
        <v>2187</v>
      </c>
      <c r="B3856" t="s">
        <v>1950</v>
      </c>
      <c r="C3856" t="s">
        <v>2188</v>
      </c>
      <c r="E3856" t="s">
        <v>63</v>
      </c>
      <c r="F3856" t="s">
        <v>86</v>
      </c>
      <c r="G3856" s="5">
        <v>63</v>
      </c>
      <c r="H3856" t="s">
        <v>42</v>
      </c>
      <c r="I3856" t="s">
        <v>65</v>
      </c>
      <c r="J3856" t="s">
        <v>45</v>
      </c>
      <c r="K3856" t="s">
        <v>45</v>
      </c>
      <c r="L3856" t="s">
        <v>45</v>
      </c>
      <c r="N3856" s="6">
        <v>2009</v>
      </c>
      <c r="R3856" s="7">
        <v>4.5646354499999999</v>
      </c>
      <c r="S3856" s="7">
        <v>7.5674089200000001</v>
      </c>
      <c r="T3856" t="s">
        <v>46</v>
      </c>
      <c r="U3856" t="s">
        <v>1952</v>
      </c>
      <c r="X3856" t="s">
        <v>1953</v>
      </c>
      <c r="Y3856" t="s">
        <v>49</v>
      </c>
      <c r="Z3856" t="s">
        <v>489</v>
      </c>
      <c r="AG3856" t="s">
        <v>2189</v>
      </c>
      <c r="AH3856" s="24">
        <v>1187058</v>
      </c>
      <c r="AI3856" t="s">
        <v>2190</v>
      </c>
      <c r="AJ3856" t="s">
        <v>2191</v>
      </c>
    </row>
    <row r="3857" spans="1:36" ht="17.25" hidden="1" customHeight="1" x14ac:dyDescent="0.2">
      <c r="A3857" s="4" t="s">
        <v>2187</v>
      </c>
      <c r="B3857" t="s">
        <v>1950</v>
      </c>
      <c r="C3857" t="s">
        <v>2188</v>
      </c>
      <c r="E3857" t="s">
        <v>73</v>
      </c>
      <c r="F3857" t="s">
        <v>86</v>
      </c>
      <c r="G3857" s="5">
        <v>63</v>
      </c>
      <c r="H3857" t="s">
        <v>42</v>
      </c>
      <c r="I3857" t="s">
        <v>65</v>
      </c>
      <c r="J3857" t="s">
        <v>45</v>
      </c>
      <c r="K3857" t="s">
        <v>45</v>
      </c>
      <c r="L3857" t="s">
        <v>45</v>
      </c>
      <c r="N3857" s="6">
        <v>2009</v>
      </c>
      <c r="P3857" s="25"/>
      <c r="R3857" s="7">
        <v>4.5646354499999999</v>
      </c>
      <c r="S3857" s="7">
        <v>7.5674089200000001</v>
      </c>
      <c r="T3857" t="s">
        <v>46</v>
      </c>
      <c r="U3857" t="s">
        <v>1952</v>
      </c>
      <c r="X3857" t="s">
        <v>1953</v>
      </c>
      <c r="Y3857" t="s">
        <v>49</v>
      </c>
      <c r="Z3857" t="s">
        <v>489</v>
      </c>
      <c r="AG3857" t="s">
        <v>2189</v>
      </c>
      <c r="AH3857" s="24">
        <v>1187059</v>
      </c>
      <c r="AI3857" t="s">
        <v>2190</v>
      </c>
      <c r="AJ3857" t="s">
        <v>2192</v>
      </c>
    </row>
    <row r="3858" spans="1:36" ht="17.25" hidden="1" customHeight="1" x14ac:dyDescent="0.2">
      <c r="A3858" s="4" t="s">
        <v>2187</v>
      </c>
      <c r="B3858" t="s">
        <v>1950</v>
      </c>
      <c r="C3858" t="s">
        <v>2188</v>
      </c>
      <c r="E3858" t="s">
        <v>211</v>
      </c>
      <c r="F3858" t="s">
        <v>86</v>
      </c>
      <c r="G3858" s="5">
        <v>63</v>
      </c>
      <c r="H3858" t="s">
        <v>42</v>
      </c>
      <c r="I3858" t="s">
        <v>65</v>
      </c>
      <c r="J3858" t="s">
        <v>45</v>
      </c>
      <c r="K3858" t="s">
        <v>45</v>
      </c>
      <c r="L3858" t="s">
        <v>45</v>
      </c>
      <c r="N3858" s="6">
        <v>2009</v>
      </c>
      <c r="P3858" s="25"/>
      <c r="R3858" s="7">
        <v>4.5646354499999999</v>
      </c>
      <c r="S3858" s="7">
        <v>7.5674089200000001</v>
      </c>
      <c r="T3858" t="s">
        <v>46</v>
      </c>
      <c r="U3858" t="s">
        <v>1952</v>
      </c>
      <c r="X3858" t="s">
        <v>1953</v>
      </c>
      <c r="Y3858" t="s">
        <v>49</v>
      </c>
      <c r="Z3858" t="s">
        <v>489</v>
      </c>
      <c r="AG3858" t="s">
        <v>2189</v>
      </c>
      <c r="AH3858" s="24">
        <v>1187060</v>
      </c>
      <c r="AI3858" t="s">
        <v>2190</v>
      </c>
      <c r="AJ3858" t="s">
        <v>2193</v>
      </c>
    </row>
    <row r="3859" spans="1:36" ht="17.25" hidden="1" customHeight="1" x14ac:dyDescent="0.2">
      <c r="A3859" s="4" t="s">
        <v>2187</v>
      </c>
      <c r="B3859" t="s">
        <v>1950</v>
      </c>
      <c r="C3859" t="s">
        <v>2188</v>
      </c>
      <c r="E3859" t="s">
        <v>75</v>
      </c>
      <c r="F3859" t="s">
        <v>86</v>
      </c>
      <c r="G3859" s="5">
        <v>500</v>
      </c>
      <c r="H3859" t="s">
        <v>558</v>
      </c>
      <c r="I3859" t="s">
        <v>65</v>
      </c>
      <c r="J3859" t="s">
        <v>45</v>
      </c>
      <c r="K3859" t="s">
        <v>45</v>
      </c>
      <c r="L3859" t="s">
        <v>45</v>
      </c>
      <c r="N3859" s="27" t="s">
        <v>45</v>
      </c>
      <c r="R3859" s="7">
        <v>4.5646354499999999</v>
      </c>
      <c r="S3859" s="7">
        <v>7.5674089200000001</v>
      </c>
      <c r="T3859" t="s">
        <v>46</v>
      </c>
      <c r="U3859" t="s">
        <v>1952</v>
      </c>
      <c r="X3859" t="s">
        <v>1953</v>
      </c>
      <c r="Y3859" t="s">
        <v>49</v>
      </c>
      <c r="Z3859" t="s">
        <v>489</v>
      </c>
      <c r="AG3859" t="s">
        <v>2189</v>
      </c>
      <c r="AH3859" s="24">
        <v>1187061</v>
      </c>
      <c r="AI3859" t="s">
        <v>2190</v>
      </c>
      <c r="AJ3859" t="s">
        <v>2194</v>
      </c>
    </row>
    <row r="3860" spans="1:36" ht="17.25" hidden="1" customHeight="1" x14ac:dyDescent="0.2">
      <c r="A3860" s="4" t="s">
        <v>2224</v>
      </c>
      <c r="B3860" t="s">
        <v>1950</v>
      </c>
      <c r="C3860" t="s">
        <v>2225</v>
      </c>
      <c r="E3860" t="s">
        <v>40</v>
      </c>
      <c r="F3860" t="s">
        <v>86</v>
      </c>
      <c r="G3860" s="5">
        <v>550</v>
      </c>
      <c r="H3860" t="s">
        <v>611</v>
      </c>
      <c r="I3860" t="s">
        <v>65</v>
      </c>
      <c r="J3860" t="s">
        <v>45</v>
      </c>
      <c r="K3860" t="s">
        <v>45</v>
      </c>
      <c r="L3860" t="s">
        <v>45</v>
      </c>
      <c r="N3860" s="27"/>
      <c r="R3860" s="7">
        <v>6.7247000000000003</v>
      </c>
      <c r="S3860" s="7">
        <v>4.6475999999999997</v>
      </c>
      <c r="T3860" t="s">
        <v>504</v>
      </c>
      <c r="U3860" t="s">
        <v>2226</v>
      </c>
      <c r="X3860" t="s">
        <v>2227</v>
      </c>
      <c r="Y3860" t="s">
        <v>49</v>
      </c>
      <c r="Z3860" t="s">
        <v>489</v>
      </c>
      <c r="AC3860" t="s">
        <v>2228</v>
      </c>
      <c r="AG3860" t="s">
        <v>2229</v>
      </c>
      <c r="AH3860" s="24">
        <v>1288100</v>
      </c>
      <c r="AI3860" t="s">
        <v>2230</v>
      </c>
      <c r="AJ3860" t="s">
        <v>2231</v>
      </c>
    </row>
    <row r="3861" spans="1:36" ht="17.25" hidden="1" customHeight="1" x14ac:dyDescent="0.2">
      <c r="A3861" s="4" t="s">
        <v>2224</v>
      </c>
      <c r="B3861" t="s">
        <v>1950</v>
      </c>
      <c r="C3861" t="s">
        <v>2225</v>
      </c>
      <c r="E3861" t="s">
        <v>56</v>
      </c>
      <c r="F3861" t="s">
        <v>86</v>
      </c>
      <c r="G3861" s="5">
        <v>550</v>
      </c>
      <c r="H3861" t="s">
        <v>611</v>
      </c>
      <c r="I3861" t="s">
        <v>65</v>
      </c>
      <c r="J3861" t="s">
        <v>45</v>
      </c>
      <c r="K3861" t="s">
        <v>45</v>
      </c>
      <c r="L3861" t="s">
        <v>45</v>
      </c>
      <c r="R3861" s="7">
        <v>6.7247000000000003</v>
      </c>
      <c r="S3861" s="7">
        <v>4.6475999999999997</v>
      </c>
      <c r="T3861" t="s">
        <v>504</v>
      </c>
      <c r="U3861" t="s">
        <v>2226</v>
      </c>
      <c r="X3861" t="s">
        <v>2227</v>
      </c>
      <c r="Y3861" t="s">
        <v>49</v>
      </c>
      <c r="Z3861" t="s">
        <v>489</v>
      </c>
      <c r="AC3861" t="s">
        <v>2228</v>
      </c>
      <c r="AG3861" t="s">
        <v>2229</v>
      </c>
      <c r="AH3861" s="24">
        <v>1288101</v>
      </c>
      <c r="AI3861" t="s">
        <v>2230</v>
      </c>
      <c r="AJ3861" t="s">
        <v>2232</v>
      </c>
    </row>
    <row r="3862" spans="1:36" ht="17.25" hidden="1" customHeight="1" x14ac:dyDescent="0.2">
      <c r="A3862" s="4" t="s">
        <v>2240</v>
      </c>
      <c r="B3862" t="s">
        <v>1950</v>
      </c>
      <c r="C3862" t="s">
        <v>2241</v>
      </c>
      <c r="E3862" t="s">
        <v>40</v>
      </c>
      <c r="F3862" t="s">
        <v>86</v>
      </c>
      <c r="G3862" s="5">
        <v>50</v>
      </c>
      <c r="H3862" t="s">
        <v>677</v>
      </c>
      <c r="I3862" t="s">
        <v>65</v>
      </c>
      <c r="J3862" t="s">
        <v>45</v>
      </c>
      <c r="K3862" t="s">
        <v>45</v>
      </c>
      <c r="L3862" t="s">
        <v>45</v>
      </c>
      <c r="N3862" s="27"/>
      <c r="R3862" s="7">
        <v>6.4552200270340698</v>
      </c>
      <c r="S3862" s="7">
        <v>3.44355985998207</v>
      </c>
      <c r="T3862" t="s">
        <v>504</v>
      </c>
      <c r="U3862" t="s">
        <v>2076</v>
      </c>
      <c r="X3862" t="s">
        <v>2076</v>
      </c>
      <c r="Y3862" t="s">
        <v>49</v>
      </c>
      <c r="Z3862" t="s">
        <v>489</v>
      </c>
      <c r="AH3862" s="27"/>
      <c r="AI3862" t="s">
        <v>2242</v>
      </c>
      <c r="AJ3862" t="s">
        <v>2243</v>
      </c>
    </row>
    <row r="3863" spans="1:36" ht="17.25" hidden="1" customHeight="1" x14ac:dyDescent="0.2">
      <c r="A3863" s="4" t="s">
        <v>2277</v>
      </c>
      <c r="B3863" t="s">
        <v>1950</v>
      </c>
      <c r="C3863" t="s">
        <v>2278</v>
      </c>
      <c r="E3863" t="s">
        <v>40</v>
      </c>
      <c r="F3863" t="s">
        <v>86</v>
      </c>
      <c r="G3863" s="5">
        <v>480</v>
      </c>
      <c r="H3863" t="s">
        <v>42</v>
      </c>
      <c r="I3863" t="s">
        <v>43</v>
      </c>
      <c r="J3863" t="s">
        <v>45</v>
      </c>
      <c r="K3863" t="s">
        <v>45</v>
      </c>
      <c r="L3863" t="s">
        <v>45</v>
      </c>
      <c r="N3863" s="6">
        <v>2005</v>
      </c>
      <c r="R3863" s="7">
        <v>5.7096920000000004</v>
      </c>
      <c r="S3863" s="7">
        <v>6.5759169999999996</v>
      </c>
      <c r="T3863" t="s">
        <v>46</v>
      </c>
      <c r="U3863" t="s">
        <v>2279</v>
      </c>
      <c r="X3863" t="s">
        <v>2009</v>
      </c>
      <c r="Y3863" t="s">
        <v>49</v>
      </c>
      <c r="Z3863" t="s">
        <v>489</v>
      </c>
      <c r="AC3863" t="s">
        <v>2280</v>
      </c>
      <c r="AG3863" t="s">
        <v>2281</v>
      </c>
      <c r="AH3863" s="27" t="s">
        <v>2282</v>
      </c>
      <c r="AI3863" t="s">
        <v>2283</v>
      </c>
      <c r="AJ3863" t="s">
        <v>2284</v>
      </c>
    </row>
    <row r="3864" spans="1:36" ht="17.25" hidden="1" customHeight="1" x14ac:dyDescent="0.2">
      <c r="A3864" s="4" t="s">
        <v>2311</v>
      </c>
      <c r="B3864" t="s">
        <v>1950</v>
      </c>
      <c r="C3864" t="s">
        <v>2312</v>
      </c>
      <c r="E3864" t="s">
        <v>2319</v>
      </c>
      <c r="F3864" t="s">
        <v>1711</v>
      </c>
      <c r="G3864" s="5">
        <v>255</v>
      </c>
      <c r="H3864" t="s">
        <v>611</v>
      </c>
      <c r="I3864" t="s">
        <v>240</v>
      </c>
      <c r="J3864" t="s">
        <v>45</v>
      </c>
      <c r="K3864" t="s">
        <v>45</v>
      </c>
      <c r="L3864" t="s">
        <v>45</v>
      </c>
      <c r="N3864" s="27"/>
      <c r="R3864" s="7">
        <v>5.9146999999999998</v>
      </c>
      <c r="S3864" s="7">
        <v>6.8404999999999996</v>
      </c>
      <c r="T3864" t="s">
        <v>504</v>
      </c>
      <c r="U3864" t="s">
        <v>2314</v>
      </c>
      <c r="X3864" t="s">
        <v>2037</v>
      </c>
      <c r="Y3864" t="s">
        <v>49</v>
      </c>
      <c r="Z3864" t="s">
        <v>489</v>
      </c>
      <c r="AG3864" t="s">
        <v>2315</v>
      </c>
      <c r="AH3864" s="27" t="s">
        <v>2320</v>
      </c>
      <c r="AI3864" t="s">
        <v>2317</v>
      </c>
      <c r="AJ3864" t="s">
        <v>2321</v>
      </c>
    </row>
    <row r="3865" spans="1:36" ht="17.25" hidden="1" customHeight="1" x14ac:dyDescent="0.2">
      <c r="A3865" s="4" t="s">
        <v>2311</v>
      </c>
      <c r="B3865" t="s">
        <v>1950</v>
      </c>
      <c r="C3865" t="s">
        <v>2312</v>
      </c>
      <c r="E3865" t="s">
        <v>75</v>
      </c>
      <c r="F3865" t="s">
        <v>86</v>
      </c>
      <c r="G3865" s="5">
        <v>750</v>
      </c>
      <c r="H3865" t="s">
        <v>611</v>
      </c>
      <c r="I3865" t="s">
        <v>43</v>
      </c>
      <c r="J3865" t="s">
        <v>45</v>
      </c>
      <c r="K3865" t="s">
        <v>45</v>
      </c>
      <c r="L3865" t="s">
        <v>45</v>
      </c>
      <c r="N3865" s="27"/>
      <c r="R3865" s="7">
        <v>5.9146999999999998</v>
      </c>
      <c r="S3865" s="7">
        <v>6.8404999999999996</v>
      </c>
      <c r="T3865" t="s">
        <v>504</v>
      </c>
      <c r="U3865" t="s">
        <v>2314</v>
      </c>
      <c r="X3865" t="s">
        <v>2037</v>
      </c>
      <c r="Y3865" t="s">
        <v>49</v>
      </c>
      <c r="Z3865" t="s">
        <v>489</v>
      </c>
      <c r="AG3865" t="s">
        <v>2315</v>
      </c>
      <c r="AH3865" s="6">
        <v>1284440</v>
      </c>
      <c r="AI3865" t="s">
        <v>2317</v>
      </c>
      <c r="AJ3865" t="s">
        <v>2322</v>
      </c>
    </row>
    <row r="3866" spans="1:36" ht="17.25" hidden="1" customHeight="1" x14ac:dyDescent="0.2">
      <c r="A3866" s="4" t="s">
        <v>2340</v>
      </c>
      <c r="B3866" t="s">
        <v>1950</v>
      </c>
      <c r="C3866" t="s">
        <v>2341</v>
      </c>
      <c r="E3866" t="s">
        <v>40</v>
      </c>
      <c r="F3866" t="s">
        <v>86</v>
      </c>
      <c r="G3866" s="5">
        <v>128</v>
      </c>
      <c r="H3866" t="s">
        <v>42</v>
      </c>
      <c r="I3866" t="s">
        <v>65</v>
      </c>
      <c r="J3866" t="s">
        <v>45</v>
      </c>
      <c r="K3866" t="s">
        <v>45</v>
      </c>
      <c r="L3866" t="s">
        <v>45</v>
      </c>
      <c r="N3866" s="6">
        <v>2012</v>
      </c>
      <c r="R3866" s="7">
        <v>6.7324469999999996</v>
      </c>
      <c r="S3866" s="7">
        <v>4.7109220000000001</v>
      </c>
      <c r="T3866" t="s">
        <v>46</v>
      </c>
      <c r="U3866" t="s">
        <v>2226</v>
      </c>
      <c r="X3866" t="s">
        <v>2227</v>
      </c>
      <c r="Y3866" t="s">
        <v>49</v>
      </c>
      <c r="Z3866" t="s">
        <v>489</v>
      </c>
      <c r="AC3866" t="s">
        <v>2342</v>
      </c>
      <c r="AG3866" t="s">
        <v>2343</v>
      </c>
      <c r="AH3866" s="6">
        <v>1230375</v>
      </c>
      <c r="AI3866" t="s">
        <v>2344</v>
      </c>
      <c r="AJ3866" t="s">
        <v>2345</v>
      </c>
    </row>
    <row r="3867" spans="1:36" ht="17.25" hidden="1" customHeight="1" x14ac:dyDescent="0.2">
      <c r="A3867" s="4" t="s">
        <v>2340</v>
      </c>
      <c r="B3867" t="s">
        <v>1950</v>
      </c>
      <c r="C3867" t="s">
        <v>2341</v>
      </c>
      <c r="E3867" t="s">
        <v>56</v>
      </c>
      <c r="F3867" t="s">
        <v>86</v>
      </c>
      <c r="G3867" s="5">
        <v>128</v>
      </c>
      <c r="H3867" t="s">
        <v>42</v>
      </c>
      <c r="I3867" t="s">
        <v>65</v>
      </c>
      <c r="J3867" t="s">
        <v>45</v>
      </c>
      <c r="K3867" t="s">
        <v>45</v>
      </c>
      <c r="L3867" t="s">
        <v>45</v>
      </c>
      <c r="N3867" s="6">
        <v>2012</v>
      </c>
      <c r="R3867" s="7">
        <v>6.7324469999999996</v>
      </c>
      <c r="S3867" s="7">
        <v>4.7109220000000001</v>
      </c>
      <c r="T3867" t="s">
        <v>46</v>
      </c>
      <c r="U3867" t="s">
        <v>2226</v>
      </c>
      <c r="X3867" t="s">
        <v>2227</v>
      </c>
      <c r="Y3867" t="s">
        <v>49</v>
      </c>
      <c r="Z3867" t="s">
        <v>489</v>
      </c>
      <c r="AC3867" t="s">
        <v>2342</v>
      </c>
      <c r="AG3867" t="s">
        <v>2343</v>
      </c>
      <c r="AH3867" s="6">
        <v>1230376</v>
      </c>
      <c r="AI3867" t="s">
        <v>2344</v>
      </c>
      <c r="AJ3867" t="s">
        <v>2346</v>
      </c>
    </row>
    <row r="3868" spans="1:36" ht="17.25" hidden="1" customHeight="1" x14ac:dyDescent="0.2">
      <c r="A3868" s="4" t="s">
        <v>2340</v>
      </c>
      <c r="B3868" t="s">
        <v>1950</v>
      </c>
      <c r="C3868" t="s">
        <v>2341</v>
      </c>
      <c r="E3868" t="s">
        <v>58</v>
      </c>
      <c r="F3868" t="s">
        <v>86</v>
      </c>
      <c r="G3868" s="5">
        <v>128</v>
      </c>
      <c r="H3868" t="s">
        <v>42</v>
      </c>
      <c r="I3868" t="s">
        <v>65</v>
      </c>
      <c r="J3868" t="s">
        <v>45</v>
      </c>
      <c r="K3868" t="s">
        <v>45</v>
      </c>
      <c r="L3868" t="s">
        <v>45</v>
      </c>
      <c r="N3868" s="6">
        <v>2012</v>
      </c>
      <c r="R3868" s="7">
        <v>6.7324469999999996</v>
      </c>
      <c r="S3868" s="7">
        <v>4.7109220000000001</v>
      </c>
      <c r="T3868" t="s">
        <v>46</v>
      </c>
      <c r="U3868" t="s">
        <v>2226</v>
      </c>
      <c r="X3868" t="s">
        <v>2227</v>
      </c>
      <c r="Y3868" t="s">
        <v>49</v>
      </c>
      <c r="Z3868" t="s">
        <v>489</v>
      </c>
      <c r="AC3868" t="s">
        <v>2342</v>
      </c>
      <c r="AG3868" t="s">
        <v>2343</v>
      </c>
      <c r="AH3868" s="24">
        <v>1230377</v>
      </c>
      <c r="AI3868" t="s">
        <v>2344</v>
      </c>
      <c r="AJ3868" t="s">
        <v>2349</v>
      </c>
    </row>
    <row r="3869" spans="1:36" ht="17.25" hidden="1" customHeight="1" x14ac:dyDescent="0.2">
      <c r="A3869" s="4" t="s">
        <v>2340</v>
      </c>
      <c r="B3869" t="s">
        <v>1950</v>
      </c>
      <c r="C3869" t="s">
        <v>2341</v>
      </c>
      <c r="E3869" t="s">
        <v>191</v>
      </c>
      <c r="F3869" t="s">
        <v>86</v>
      </c>
      <c r="G3869" s="5">
        <v>128</v>
      </c>
      <c r="H3869" t="s">
        <v>42</v>
      </c>
      <c r="I3869" t="s">
        <v>65</v>
      </c>
      <c r="J3869" t="s">
        <v>45</v>
      </c>
      <c r="K3869" t="s">
        <v>45</v>
      </c>
      <c r="L3869" t="s">
        <v>45</v>
      </c>
      <c r="N3869" s="6">
        <v>2012</v>
      </c>
      <c r="R3869" s="7">
        <v>6.7324469999999996</v>
      </c>
      <c r="S3869" s="7">
        <v>4.7109220000000001</v>
      </c>
      <c r="T3869" t="s">
        <v>46</v>
      </c>
      <c r="U3869" t="s">
        <v>2226</v>
      </c>
      <c r="X3869" t="s">
        <v>2227</v>
      </c>
      <c r="Y3869" t="s">
        <v>49</v>
      </c>
      <c r="Z3869" t="s">
        <v>489</v>
      </c>
      <c r="AC3869" t="s">
        <v>2342</v>
      </c>
      <c r="AG3869" t="s">
        <v>2343</v>
      </c>
      <c r="AH3869" s="24">
        <v>1230378</v>
      </c>
      <c r="AI3869" t="s">
        <v>2344</v>
      </c>
      <c r="AJ3869" t="s">
        <v>2350</v>
      </c>
    </row>
    <row r="3870" spans="1:36" ht="17.25" hidden="1" customHeight="1" x14ac:dyDescent="0.2">
      <c r="A3870" s="4" t="s">
        <v>2351</v>
      </c>
      <c r="B3870" t="s">
        <v>1950</v>
      </c>
      <c r="C3870" t="s">
        <v>2352</v>
      </c>
      <c r="E3870" t="s">
        <v>63</v>
      </c>
      <c r="F3870" t="s">
        <v>86</v>
      </c>
      <c r="G3870" s="5">
        <v>50</v>
      </c>
      <c r="H3870" t="s">
        <v>677</v>
      </c>
      <c r="I3870" t="s">
        <v>65</v>
      </c>
      <c r="J3870" t="s">
        <v>45</v>
      </c>
      <c r="K3870" t="s">
        <v>45</v>
      </c>
      <c r="L3870" t="s">
        <v>45</v>
      </c>
      <c r="R3870" s="7">
        <v>5.925611</v>
      </c>
      <c r="S3870" s="7">
        <v>5.6400889999999997</v>
      </c>
      <c r="T3870" t="s">
        <v>46</v>
      </c>
      <c r="U3870" t="s">
        <v>2353</v>
      </c>
      <c r="X3870" t="s">
        <v>2009</v>
      </c>
      <c r="Y3870" t="s">
        <v>49</v>
      </c>
      <c r="Z3870" t="s">
        <v>489</v>
      </c>
      <c r="AG3870" t="s">
        <v>2354</v>
      </c>
      <c r="AH3870" s="24">
        <v>1255744</v>
      </c>
      <c r="AI3870" t="s">
        <v>2355</v>
      </c>
      <c r="AJ3870" t="s">
        <v>2356</v>
      </c>
    </row>
    <row r="3871" spans="1:36" ht="17.25" hidden="1" customHeight="1" x14ac:dyDescent="0.2">
      <c r="A3871" s="4" t="s">
        <v>2351</v>
      </c>
      <c r="B3871" t="s">
        <v>1950</v>
      </c>
      <c r="C3871" t="s">
        <v>2352</v>
      </c>
      <c r="E3871" t="s">
        <v>73</v>
      </c>
      <c r="F3871" t="s">
        <v>86</v>
      </c>
      <c r="G3871" s="5">
        <v>50</v>
      </c>
      <c r="H3871" t="s">
        <v>677</v>
      </c>
      <c r="I3871" t="s">
        <v>65</v>
      </c>
      <c r="J3871" t="s">
        <v>45</v>
      </c>
      <c r="K3871" t="s">
        <v>45</v>
      </c>
      <c r="L3871" t="s">
        <v>45</v>
      </c>
      <c r="N3871" s="27"/>
      <c r="R3871" s="7">
        <v>5.925611</v>
      </c>
      <c r="S3871" s="7">
        <v>5.6400889999999997</v>
      </c>
      <c r="T3871" t="s">
        <v>46</v>
      </c>
      <c r="U3871" t="s">
        <v>2353</v>
      </c>
      <c r="X3871" t="s">
        <v>2009</v>
      </c>
      <c r="Y3871" t="s">
        <v>49</v>
      </c>
      <c r="Z3871" t="s">
        <v>489</v>
      </c>
      <c r="AG3871" t="s">
        <v>2354</v>
      </c>
      <c r="AH3871" s="6">
        <v>1288051</v>
      </c>
      <c r="AI3871" t="s">
        <v>2355</v>
      </c>
      <c r="AJ3871" t="s">
        <v>2357</v>
      </c>
    </row>
    <row r="3872" spans="1:36" ht="17.25" hidden="1" customHeight="1" x14ac:dyDescent="0.2">
      <c r="A3872" s="4" t="s">
        <v>2351</v>
      </c>
      <c r="B3872" t="s">
        <v>1950</v>
      </c>
      <c r="C3872" t="s">
        <v>2352</v>
      </c>
      <c r="E3872" t="s">
        <v>211</v>
      </c>
      <c r="F3872" t="s">
        <v>86</v>
      </c>
      <c r="G3872" s="5">
        <v>50</v>
      </c>
      <c r="H3872" t="s">
        <v>677</v>
      </c>
      <c r="I3872" t="s">
        <v>65</v>
      </c>
      <c r="J3872" t="s">
        <v>45</v>
      </c>
      <c r="K3872" t="s">
        <v>45</v>
      </c>
      <c r="L3872" t="s">
        <v>45</v>
      </c>
      <c r="N3872" s="27"/>
      <c r="R3872" s="7">
        <v>5.925611</v>
      </c>
      <c r="S3872" s="7">
        <v>5.6400889999999997</v>
      </c>
      <c r="T3872" t="s">
        <v>46</v>
      </c>
      <c r="U3872" t="s">
        <v>2353</v>
      </c>
      <c r="X3872" t="s">
        <v>2009</v>
      </c>
      <c r="Y3872" t="s">
        <v>49</v>
      </c>
      <c r="Z3872" t="s">
        <v>489</v>
      </c>
      <c r="AG3872" t="s">
        <v>2354</v>
      </c>
      <c r="AH3872" s="6">
        <v>1288052</v>
      </c>
      <c r="AI3872" t="s">
        <v>2355</v>
      </c>
      <c r="AJ3872" t="s">
        <v>2358</v>
      </c>
    </row>
    <row r="3873" spans="1:36" ht="17.25" hidden="1" customHeight="1" x14ac:dyDescent="0.2">
      <c r="A3873" s="4" t="s">
        <v>2351</v>
      </c>
      <c r="B3873" t="s">
        <v>1950</v>
      </c>
      <c r="C3873" t="s">
        <v>2352</v>
      </c>
      <c r="E3873" t="s">
        <v>75</v>
      </c>
      <c r="F3873" t="s">
        <v>86</v>
      </c>
      <c r="G3873" s="5">
        <v>350</v>
      </c>
      <c r="H3873" t="s">
        <v>677</v>
      </c>
      <c r="I3873" t="s">
        <v>43</v>
      </c>
      <c r="J3873" t="s">
        <v>45</v>
      </c>
      <c r="K3873" t="s">
        <v>45</v>
      </c>
      <c r="L3873" t="s">
        <v>45</v>
      </c>
      <c r="N3873" s="27"/>
      <c r="R3873" s="7">
        <v>5.925611</v>
      </c>
      <c r="S3873" s="7">
        <v>5.6400889999999997</v>
      </c>
      <c r="T3873" t="s">
        <v>46</v>
      </c>
      <c r="U3873" t="s">
        <v>2353</v>
      </c>
      <c r="X3873" t="s">
        <v>2009</v>
      </c>
      <c r="Y3873" t="s">
        <v>49</v>
      </c>
      <c r="Z3873" t="s">
        <v>489</v>
      </c>
      <c r="AG3873" t="s">
        <v>2354</v>
      </c>
      <c r="AH3873" s="27"/>
      <c r="AI3873" t="s">
        <v>2355</v>
      </c>
      <c r="AJ3873" t="s">
        <v>2359</v>
      </c>
    </row>
    <row r="3874" spans="1:36" ht="17.25" hidden="1" customHeight="1" x14ac:dyDescent="0.2">
      <c r="A3874" s="4" t="s">
        <v>2368</v>
      </c>
      <c r="B3874" t="s">
        <v>1950</v>
      </c>
      <c r="C3874" t="s">
        <v>2369</v>
      </c>
      <c r="E3874" t="s">
        <v>2313</v>
      </c>
      <c r="F3874" t="s">
        <v>86</v>
      </c>
      <c r="G3874" s="5">
        <v>250</v>
      </c>
      <c r="H3874" t="s">
        <v>677</v>
      </c>
      <c r="I3874" t="s">
        <v>65</v>
      </c>
      <c r="J3874" t="s">
        <v>45</v>
      </c>
      <c r="K3874" t="s">
        <v>45</v>
      </c>
      <c r="L3874" t="s">
        <v>45</v>
      </c>
      <c r="N3874" s="27"/>
      <c r="R3874" s="7">
        <v>6.8322000000000003</v>
      </c>
      <c r="S3874" s="7">
        <v>3.6318999999999999</v>
      </c>
      <c r="T3874" t="s">
        <v>504</v>
      </c>
      <c r="U3874" t="s">
        <v>2370</v>
      </c>
      <c r="X3874" t="s">
        <v>2371</v>
      </c>
      <c r="Y3874" t="s">
        <v>49</v>
      </c>
      <c r="Z3874" t="s">
        <v>489</v>
      </c>
      <c r="AC3874" t="s">
        <v>2372</v>
      </c>
      <c r="AG3874" t="s">
        <v>2373</v>
      </c>
      <c r="AH3874" s="27"/>
      <c r="AI3874" t="s">
        <v>2374</v>
      </c>
      <c r="AJ3874" t="s">
        <v>2375</v>
      </c>
    </row>
    <row r="3875" spans="1:36" ht="17.25" hidden="1" customHeight="1" x14ac:dyDescent="0.2">
      <c r="A3875" s="4" t="s">
        <v>2368</v>
      </c>
      <c r="B3875" t="s">
        <v>1950</v>
      </c>
      <c r="C3875" t="s">
        <v>2369</v>
      </c>
      <c r="E3875" t="s">
        <v>2319</v>
      </c>
      <c r="F3875" t="s">
        <v>1711</v>
      </c>
      <c r="G3875" s="5">
        <v>150</v>
      </c>
      <c r="H3875" t="s">
        <v>677</v>
      </c>
      <c r="I3875" t="s">
        <v>240</v>
      </c>
      <c r="J3875" t="s">
        <v>45</v>
      </c>
      <c r="K3875" t="s">
        <v>45</v>
      </c>
      <c r="L3875" t="s">
        <v>45</v>
      </c>
      <c r="R3875" s="7">
        <v>6.8322000000000003</v>
      </c>
      <c r="S3875" s="7">
        <v>3.6318999999999999</v>
      </c>
      <c r="T3875" t="s">
        <v>504</v>
      </c>
      <c r="U3875" t="s">
        <v>2370</v>
      </c>
      <c r="X3875" t="s">
        <v>2371</v>
      </c>
      <c r="Y3875" t="s">
        <v>49</v>
      </c>
      <c r="Z3875" t="s">
        <v>489</v>
      </c>
      <c r="AC3875" t="s">
        <v>2372</v>
      </c>
      <c r="AG3875" t="s">
        <v>2373</v>
      </c>
      <c r="AI3875" t="s">
        <v>2374</v>
      </c>
      <c r="AJ3875" t="s">
        <v>2376</v>
      </c>
    </row>
    <row r="3876" spans="1:36" ht="17.25" hidden="1" customHeight="1" x14ac:dyDescent="0.2">
      <c r="A3876" s="4" t="s">
        <v>2377</v>
      </c>
      <c r="B3876" t="s">
        <v>1950</v>
      </c>
      <c r="C3876" t="s">
        <v>2378</v>
      </c>
      <c r="E3876" t="s">
        <v>75</v>
      </c>
      <c r="F3876" t="s">
        <v>86</v>
      </c>
      <c r="G3876" s="5">
        <v>113</v>
      </c>
      <c r="H3876" t="s">
        <v>42</v>
      </c>
      <c r="I3876" t="s">
        <v>65</v>
      </c>
      <c r="J3876" t="s">
        <v>45</v>
      </c>
      <c r="K3876" t="s">
        <v>45</v>
      </c>
      <c r="L3876" t="s">
        <v>45</v>
      </c>
      <c r="N3876" s="24">
        <v>2012</v>
      </c>
      <c r="R3876" s="7">
        <v>5.926139</v>
      </c>
      <c r="S3876" s="7">
        <v>5.6449829999999999</v>
      </c>
      <c r="T3876" t="s">
        <v>46</v>
      </c>
      <c r="U3876" t="s">
        <v>2353</v>
      </c>
      <c r="X3876" t="s">
        <v>2009</v>
      </c>
      <c r="Y3876" t="s">
        <v>49</v>
      </c>
      <c r="Z3876" t="s">
        <v>489</v>
      </c>
      <c r="AC3876" t="s">
        <v>2379</v>
      </c>
      <c r="AG3876" t="s">
        <v>2380</v>
      </c>
      <c r="AH3876" s="24">
        <v>1195722</v>
      </c>
      <c r="AI3876" t="s">
        <v>2381</v>
      </c>
      <c r="AJ3876" t="s">
        <v>2382</v>
      </c>
    </row>
    <row r="3877" spans="1:36" ht="17.25" hidden="1" customHeight="1" x14ac:dyDescent="0.2">
      <c r="A3877" s="4" t="s">
        <v>2377</v>
      </c>
      <c r="B3877" t="s">
        <v>1950</v>
      </c>
      <c r="C3877" t="s">
        <v>2378</v>
      </c>
      <c r="E3877" t="s">
        <v>77</v>
      </c>
      <c r="F3877" t="s">
        <v>86</v>
      </c>
      <c r="G3877" s="5">
        <v>113</v>
      </c>
      <c r="H3877" t="s">
        <v>42</v>
      </c>
      <c r="I3877" t="s">
        <v>65</v>
      </c>
      <c r="J3877" t="s">
        <v>45</v>
      </c>
      <c r="K3877" t="s">
        <v>45</v>
      </c>
      <c r="L3877" t="s">
        <v>45</v>
      </c>
      <c r="N3877" s="24">
        <v>2012</v>
      </c>
      <c r="R3877" s="7">
        <v>5.926139</v>
      </c>
      <c r="S3877" s="7">
        <v>5.6449829999999999</v>
      </c>
      <c r="T3877" t="s">
        <v>46</v>
      </c>
      <c r="U3877" t="s">
        <v>2353</v>
      </c>
      <c r="X3877" t="s">
        <v>2009</v>
      </c>
      <c r="Y3877" t="s">
        <v>49</v>
      </c>
      <c r="Z3877" t="s">
        <v>489</v>
      </c>
      <c r="AC3877" t="s">
        <v>2379</v>
      </c>
      <c r="AG3877" t="s">
        <v>2380</v>
      </c>
      <c r="AH3877" s="24">
        <v>1195723</v>
      </c>
      <c r="AI3877" t="s">
        <v>2381</v>
      </c>
      <c r="AJ3877" t="s">
        <v>2383</v>
      </c>
    </row>
    <row r="3878" spans="1:36" ht="17.25" hidden="1" customHeight="1" x14ac:dyDescent="0.2">
      <c r="A3878" s="4" t="s">
        <v>2377</v>
      </c>
      <c r="B3878" t="s">
        <v>1950</v>
      </c>
      <c r="C3878" t="s">
        <v>2378</v>
      </c>
      <c r="E3878" t="s">
        <v>318</v>
      </c>
      <c r="F3878" t="s">
        <v>86</v>
      </c>
      <c r="G3878" s="5">
        <v>113</v>
      </c>
      <c r="H3878" t="s">
        <v>42</v>
      </c>
      <c r="I3878" t="s">
        <v>65</v>
      </c>
      <c r="J3878" t="s">
        <v>45</v>
      </c>
      <c r="K3878" t="s">
        <v>45</v>
      </c>
      <c r="L3878" t="s">
        <v>45</v>
      </c>
      <c r="N3878" s="6">
        <v>2012</v>
      </c>
      <c r="R3878" s="7">
        <v>5.926139</v>
      </c>
      <c r="S3878" s="7">
        <v>5.6449829999999999</v>
      </c>
      <c r="T3878" t="s">
        <v>46</v>
      </c>
      <c r="U3878" t="s">
        <v>2353</v>
      </c>
      <c r="X3878" t="s">
        <v>2009</v>
      </c>
      <c r="Y3878" t="s">
        <v>49</v>
      </c>
      <c r="Z3878" t="s">
        <v>489</v>
      </c>
      <c r="AC3878" t="s">
        <v>2379</v>
      </c>
      <c r="AG3878" t="s">
        <v>2380</v>
      </c>
      <c r="AH3878" s="6">
        <v>1195724</v>
      </c>
      <c r="AI3878" t="s">
        <v>2381</v>
      </c>
      <c r="AJ3878" t="s">
        <v>2384</v>
      </c>
    </row>
    <row r="3879" spans="1:36" ht="17.25" hidden="1" customHeight="1" x14ac:dyDescent="0.2">
      <c r="A3879" s="4" t="s">
        <v>2377</v>
      </c>
      <c r="B3879" t="s">
        <v>1950</v>
      </c>
      <c r="C3879" t="s">
        <v>2378</v>
      </c>
      <c r="E3879" t="s">
        <v>2385</v>
      </c>
      <c r="F3879" t="s">
        <v>86</v>
      </c>
      <c r="G3879" s="5">
        <v>113</v>
      </c>
      <c r="H3879" t="s">
        <v>42</v>
      </c>
      <c r="I3879" t="s">
        <v>65</v>
      </c>
      <c r="J3879" t="s">
        <v>45</v>
      </c>
      <c r="K3879" t="s">
        <v>45</v>
      </c>
      <c r="L3879" t="s">
        <v>45</v>
      </c>
      <c r="N3879" s="6">
        <v>2012</v>
      </c>
      <c r="R3879" s="7">
        <v>5.926139</v>
      </c>
      <c r="S3879" s="7">
        <v>5.6449829999999999</v>
      </c>
      <c r="T3879" t="s">
        <v>46</v>
      </c>
      <c r="U3879" t="s">
        <v>2353</v>
      </c>
      <c r="X3879" t="s">
        <v>2009</v>
      </c>
      <c r="Y3879" t="s">
        <v>49</v>
      </c>
      <c r="Z3879" t="s">
        <v>489</v>
      </c>
      <c r="AC3879" t="s">
        <v>2379</v>
      </c>
      <c r="AG3879" t="s">
        <v>2380</v>
      </c>
      <c r="AH3879" s="6">
        <v>1195725</v>
      </c>
      <c r="AI3879" t="s">
        <v>2381</v>
      </c>
      <c r="AJ3879" t="s">
        <v>2386</v>
      </c>
    </row>
    <row r="3880" spans="1:36" ht="17.25" hidden="1" customHeight="1" x14ac:dyDescent="0.2">
      <c r="A3880" s="4" t="s">
        <v>2390</v>
      </c>
      <c r="B3880" t="s">
        <v>1950</v>
      </c>
      <c r="C3880" t="s">
        <v>2391</v>
      </c>
      <c r="E3880" t="s">
        <v>2392</v>
      </c>
      <c r="F3880" t="s">
        <v>86</v>
      </c>
      <c r="G3880" s="5">
        <v>75</v>
      </c>
      <c r="H3880" t="s">
        <v>857</v>
      </c>
      <c r="I3880" t="s">
        <v>65</v>
      </c>
      <c r="J3880" t="s">
        <v>45</v>
      </c>
      <c r="K3880" t="s">
        <v>45</v>
      </c>
      <c r="L3880" t="s">
        <v>45</v>
      </c>
      <c r="N3880" s="6">
        <v>1981</v>
      </c>
      <c r="R3880" s="7">
        <v>5.926139</v>
      </c>
      <c r="S3880" s="7">
        <v>5.6449829999999999</v>
      </c>
      <c r="T3880" t="s">
        <v>46</v>
      </c>
      <c r="U3880" t="s">
        <v>2353</v>
      </c>
      <c r="X3880" t="s">
        <v>2009</v>
      </c>
      <c r="Y3880" t="s">
        <v>49</v>
      </c>
      <c r="Z3880" t="s">
        <v>489</v>
      </c>
      <c r="AG3880" t="s">
        <v>2380</v>
      </c>
      <c r="AH3880" s="6">
        <v>1145912</v>
      </c>
      <c r="AI3880" t="s">
        <v>2393</v>
      </c>
      <c r="AJ3880" t="s">
        <v>2394</v>
      </c>
    </row>
    <row r="3881" spans="1:36" ht="17.25" hidden="1" customHeight="1" x14ac:dyDescent="0.2">
      <c r="A3881" s="4" t="s">
        <v>2390</v>
      </c>
      <c r="B3881" t="s">
        <v>1950</v>
      </c>
      <c r="C3881" t="s">
        <v>2391</v>
      </c>
      <c r="E3881" t="s">
        <v>2395</v>
      </c>
      <c r="F3881" t="s">
        <v>86</v>
      </c>
      <c r="G3881" s="5">
        <v>75</v>
      </c>
      <c r="H3881" t="s">
        <v>857</v>
      </c>
      <c r="I3881" t="s">
        <v>65</v>
      </c>
      <c r="J3881" t="s">
        <v>45</v>
      </c>
      <c r="K3881" t="s">
        <v>45</v>
      </c>
      <c r="L3881" t="s">
        <v>45</v>
      </c>
      <c r="N3881" s="6">
        <v>1981</v>
      </c>
      <c r="R3881" s="7">
        <v>5.926139</v>
      </c>
      <c r="S3881" s="7">
        <v>5.6449829999999999</v>
      </c>
      <c r="T3881" t="s">
        <v>46</v>
      </c>
      <c r="U3881" t="s">
        <v>2353</v>
      </c>
      <c r="X3881" t="s">
        <v>2009</v>
      </c>
      <c r="Y3881" t="s">
        <v>49</v>
      </c>
      <c r="Z3881" t="s">
        <v>489</v>
      </c>
      <c r="AG3881" t="s">
        <v>2380</v>
      </c>
      <c r="AH3881" s="6">
        <v>1145913</v>
      </c>
      <c r="AI3881" t="s">
        <v>2393</v>
      </c>
      <c r="AJ3881" t="s">
        <v>2396</v>
      </c>
    </row>
    <row r="3882" spans="1:36" ht="17.25" hidden="1" customHeight="1" x14ac:dyDescent="0.2">
      <c r="A3882" s="4" t="s">
        <v>2390</v>
      </c>
      <c r="B3882" t="s">
        <v>1950</v>
      </c>
      <c r="C3882" t="s">
        <v>2391</v>
      </c>
      <c r="E3882" t="s">
        <v>2397</v>
      </c>
      <c r="F3882" t="s">
        <v>86</v>
      </c>
      <c r="G3882" s="5">
        <v>75</v>
      </c>
      <c r="H3882" t="s">
        <v>857</v>
      </c>
      <c r="I3882" t="s">
        <v>65</v>
      </c>
      <c r="J3882" t="s">
        <v>45</v>
      </c>
      <c r="K3882" t="s">
        <v>45</v>
      </c>
      <c r="L3882" t="s">
        <v>45</v>
      </c>
      <c r="N3882" s="6">
        <v>1981</v>
      </c>
      <c r="R3882" s="7">
        <v>5.926139</v>
      </c>
      <c r="S3882" s="7">
        <v>5.6449829999999999</v>
      </c>
      <c r="T3882" t="s">
        <v>46</v>
      </c>
      <c r="U3882" t="s">
        <v>2353</v>
      </c>
      <c r="X3882" t="s">
        <v>2009</v>
      </c>
      <c r="Y3882" t="s">
        <v>49</v>
      </c>
      <c r="Z3882" t="s">
        <v>489</v>
      </c>
      <c r="AG3882" t="s">
        <v>2380</v>
      </c>
      <c r="AH3882" s="6">
        <v>1145914</v>
      </c>
      <c r="AI3882" t="s">
        <v>2393</v>
      </c>
      <c r="AJ3882" t="s">
        <v>2398</v>
      </c>
    </row>
    <row r="3883" spans="1:36" ht="17.25" hidden="1" customHeight="1" x14ac:dyDescent="0.2">
      <c r="A3883" s="4" t="s">
        <v>2390</v>
      </c>
      <c r="B3883" t="s">
        <v>1950</v>
      </c>
      <c r="C3883" t="s">
        <v>2391</v>
      </c>
      <c r="E3883" t="s">
        <v>2399</v>
      </c>
      <c r="F3883" t="s">
        <v>86</v>
      </c>
      <c r="G3883" s="5">
        <v>75</v>
      </c>
      <c r="H3883" t="s">
        <v>857</v>
      </c>
      <c r="I3883" t="s">
        <v>65</v>
      </c>
      <c r="J3883" t="s">
        <v>45</v>
      </c>
      <c r="K3883" t="s">
        <v>45</v>
      </c>
      <c r="L3883" t="s">
        <v>45</v>
      </c>
      <c r="N3883" s="24">
        <v>1981</v>
      </c>
      <c r="R3883" s="7">
        <v>5.926139</v>
      </c>
      <c r="S3883" s="7">
        <v>5.6449829999999999</v>
      </c>
      <c r="T3883" t="s">
        <v>46</v>
      </c>
      <c r="U3883" t="s">
        <v>2353</v>
      </c>
      <c r="X3883" t="s">
        <v>2009</v>
      </c>
      <c r="Y3883" t="s">
        <v>49</v>
      </c>
      <c r="Z3883" t="s">
        <v>489</v>
      </c>
      <c r="AG3883" t="s">
        <v>2380</v>
      </c>
      <c r="AH3883" s="24">
        <v>1145915</v>
      </c>
      <c r="AI3883" t="s">
        <v>2393</v>
      </c>
      <c r="AJ3883" t="s">
        <v>2400</v>
      </c>
    </row>
    <row r="3884" spans="1:36" ht="17.25" hidden="1" customHeight="1" x14ac:dyDescent="0.2">
      <c r="A3884" s="4" t="s">
        <v>2390</v>
      </c>
      <c r="B3884" t="s">
        <v>1950</v>
      </c>
      <c r="C3884" t="s">
        <v>2391</v>
      </c>
      <c r="E3884" t="s">
        <v>2401</v>
      </c>
      <c r="F3884" t="s">
        <v>86</v>
      </c>
      <c r="G3884" s="5">
        <v>120</v>
      </c>
      <c r="H3884" t="s">
        <v>42</v>
      </c>
      <c r="I3884" t="s">
        <v>240</v>
      </c>
      <c r="J3884" t="s">
        <v>45</v>
      </c>
      <c r="K3884" t="s">
        <v>45</v>
      </c>
      <c r="L3884" t="s">
        <v>45</v>
      </c>
      <c r="N3884" s="6">
        <v>1980</v>
      </c>
      <c r="R3884" s="7">
        <v>5.926139</v>
      </c>
      <c r="S3884" s="7">
        <v>5.6449829999999999</v>
      </c>
      <c r="T3884" t="s">
        <v>46</v>
      </c>
      <c r="U3884" t="s">
        <v>2353</v>
      </c>
      <c r="X3884" t="s">
        <v>2009</v>
      </c>
      <c r="Y3884" t="s">
        <v>49</v>
      </c>
      <c r="Z3884" t="s">
        <v>489</v>
      </c>
      <c r="AG3884" t="s">
        <v>2380</v>
      </c>
      <c r="AH3884" s="24">
        <v>1145906</v>
      </c>
      <c r="AI3884" t="s">
        <v>2393</v>
      </c>
      <c r="AJ3884" t="s">
        <v>2402</v>
      </c>
    </row>
    <row r="3885" spans="1:36" ht="17.25" hidden="1" customHeight="1" x14ac:dyDescent="0.2">
      <c r="A3885" s="4" t="s">
        <v>2390</v>
      </c>
      <c r="B3885" t="s">
        <v>1950</v>
      </c>
      <c r="C3885" t="s">
        <v>2391</v>
      </c>
      <c r="E3885" t="s">
        <v>2403</v>
      </c>
      <c r="F3885" t="s">
        <v>86</v>
      </c>
      <c r="G3885" s="5">
        <v>120</v>
      </c>
      <c r="H3885" t="s">
        <v>42</v>
      </c>
      <c r="I3885" t="s">
        <v>240</v>
      </c>
      <c r="J3885" t="s">
        <v>45</v>
      </c>
      <c r="K3885" t="s">
        <v>45</v>
      </c>
      <c r="L3885" t="s">
        <v>45</v>
      </c>
      <c r="N3885" s="6">
        <v>1980</v>
      </c>
      <c r="R3885" s="7">
        <v>5.926139</v>
      </c>
      <c r="S3885" s="7">
        <v>5.6449829999999999</v>
      </c>
      <c r="T3885" t="s">
        <v>46</v>
      </c>
      <c r="U3885" t="s">
        <v>2353</v>
      </c>
      <c r="X3885" t="s">
        <v>2009</v>
      </c>
      <c r="Y3885" t="s">
        <v>49</v>
      </c>
      <c r="Z3885" t="s">
        <v>489</v>
      </c>
      <c r="AG3885" t="s">
        <v>2380</v>
      </c>
      <c r="AH3885" s="24">
        <v>1145907</v>
      </c>
      <c r="AI3885" t="s">
        <v>2393</v>
      </c>
      <c r="AJ3885" t="s">
        <v>2404</v>
      </c>
    </row>
    <row r="3886" spans="1:36" ht="17.25" hidden="1" customHeight="1" x14ac:dyDescent="0.2">
      <c r="A3886" s="4" t="s">
        <v>2390</v>
      </c>
      <c r="B3886" t="s">
        <v>1950</v>
      </c>
      <c r="C3886" t="s">
        <v>2391</v>
      </c>
      <c r="E3886" t="s">
        <v>2405</v>
      </c>
      <c r="F3886" t="s">
        <v>86</v>
      </c>
      <c r="G3886" s="5">
        <v>120</v>
      </c>
      <c r="H3886" t="s">
        <v>42</v>
      </c>
      <c r="I3886" t="s">
        <v>240</v>
      </c>
      <c r="J3886" t="s">
        <v>45</v>
      </c>
      <c r="K3886" t="s">
        <v>45</v>
      </c>
      <c r="L3886" t="s">
        <v>45</v>
      </c>
      <c r="N3886" s="6">
        <v>1980</v>
      </c>
      <c r="R3886" s="7">
        <v>5.926139</v>
      </c>
      <c r="S3886" s="7">
        <v>5.6449829999999999</v>
      </c>
      <c r="T3886" t="s">
        <v>46</v>
      </c>
      <c r="U3886" t="s">
        <v>2353</v>
      </c>
      <c r="X3886" t="s">
        <v>2009</v>
      </c>
      <c r="Y3886" t="s">
        <v>49</v>
      </c>
      <c r="Z3886" t="s">
        <v>489</v>
      </c>
      <c r="AG3886" t="s">
        <v>2380</v>
      </c>
      <c r="AH3886" s="24">
        <v>1145908</v>
      </c>
      <c r="AI3886" t="s">
        <v>2393</v>
      </c>
      <c r="AJ3886" t="s">
        <v>2406</v>
      </c>
    </row>
    <row r="3887" spans="1:36" ht="17.25" hidden="1" customHeight="1" x14ac:dyDescent="0.2">
      <c r="A3887" s="4" t="s">
        <v>2390</v>
      </c>
      <c r="B3887" t="s">
        <v>1950</v>
      </c>
      <c r="C3887" t="s">
        <v>2391</v>
      </c>
      <c r="E3887" t="s">
        <v>2407</v>
      </c>
      <c r="F3887" t="s">
        <v>86</v>
      </c>
      <c r="G3887" s="5">
        <v>120</v>
      </c>
      <c r="H3887" t="s">
        <v>857</v>
      </c>
      <c r="I3887" t="s">
        <v>240</v>
      </c>
      <c r="J3887" t="s">
        <v>45</v>
      </c>
      <c r="K3887" t="s">
        <v>45</v>
      </c>
      <c r="L3887" t="s">
        <v>45</v>
      </c>
      <c r="N3887" s="6">
        <v>1980</v>
      </c>
      <c r="R3887" s="7">
        <v>5.926139</v>
      </c>
      <c r="S3887" s="7">
        <v>5.6449829999999999</v>
      </c>
      <c r="T3887" t="s">
        <v>46</v>
      </c>
      <c r="U3887" t="s">
        <v>2353</v>
      </c>
      <c r="X3887" t="s">
        <v>2009</v>
      </c>
      <c r="Y3887" t="s">
        <v>49</v>
      </c>
      <c r="Z3887" t="s">
        <v>489</v>
      </c>
      <c r="AG3887" t="s">
        <v>2380</v>
      </c>
      <c r="AH3887" s="24">
        <v>1145909</v>
      </c>
      <c r="AI3887" t="s">
        <v>2393</v>
      </c>
      <c r="AJ3887" t="s">
        <v>2408</v>
      </c>
    </row>
    <row r="3888" spans="1:36" ht="17.25" hidden="1" customHeight="1" x14ac:dyDescent="0.2">
      <c r="A3888" s="4" t="s">
        <v>2390</v>
      </c>
      <c r="B3888" t="s">
        <v>1950</v>
      </c>
      <c r="C3888" t="s">
        <v>2391</v>
      </c>
      <c r="E3888" t="s">
        <v>2409</v>
      </c>
      <c r="F3888" t="s">
        <v>86</v>
      </c>
      <c r="G3888" s="5">
        <v>120</v>
      </c>
      <c r="H3888" t="s">
        <v>857</v>
      </c>
      <c r="I3888" t="s">
        <v>240</v>
      </c>
      <c r="J3888" t="s">
        <v>45</v>
      </c>
      <c r="K3888" t="s">
        <v>45</v>
      </c>
      <c r="L3888" t="s">
        <v>45</v>
      </c>
      <c r="N3888" s="6">
        <v>1980</v>
      </c>
      <c r="P3888" s="25"/>
      <c r="R3888" s="7">
        <v>5.926139</v>
      </c>
      <c r="S3888" s="7">
        <v>5.6449829999999999</v>
      </c>
      <c r="T3888" t="s">
        <v>46</v>
      </c>
      <c r="U3888" t="s">
        <v>2353</v>
      </c>
      <c r="X3888" t="s">
        <v>2009</v>
      </c>
      <c r="Y3888" t="s">
        <v>49</v>
      </c>
      <c r="Z3888" t="s">
        <v>489</v>
      </c>
      <c r="AG3888" t="s">
        <v>2380</v>
      </c>
      <c r="AH3888" s="6">
        <v>1145910</v>
      </c>
      <c r="AI3888" t="s">
        <v>2393</v>
      </c>
      <c r="AJ3888" t="s">
        <v>2410</v>
      </c>
    </row>
    <row r="3889" spans="1:36" ht="17.25" hidden="1" customHeight="1" x14ac:dyDescent="0.2">
      <c r="A3889" s="4" t="s">
        <v>2390</v>
      </c>
      <c r="B3889" t="s">
        <v>1950</v>
      </c>
      <c r="C3889" t="s">
        <v>2391</v>
      </c>
      <c r="E3889" t="s">
        <v>2411</v>
      </c>
      <c r="F3889" t="s">
        <v>86</v>
      </c>
      <c r="G3889" s="5">
        <v>120</v>
      </c>
      <c r="H3889" t="s">
        <v>42</v>
      </c>
      <c r="I3889" t="s">
        <v>240</v>
      </c>
      <c r="J3889" t="s">
        <v>45</v>
      </c>
      <c r="K3889" t="s">
        <v>45</v>
      </c>
      <c r="L3889" t="s">
        <v>45</v>
      </c>
      <c r="N3889" s="6">
        <v>1980</v>
      </c>
      <c r="P3889" s="25"/>
      <c r="R3889" s="7">
        <v>5.926139</v>
      </c>
      <c r="S3889" s="7">
        <v>5.6449829999999999</v>
      </c>
      <c r="T3889" t="s">
        <v>46</v>
      </c>
      <c r="U3889" t="s">
        <v>2353</v>
      </c>
      <c r="X3889" t="s">
        <v>2009</v>
      </c>
      <c r="Y3889" t="s">
        <v>49</v>
      </c>
      <c r="Z3889" t="s">
        <v>489</v>
      </c>
      <c r="AG3889" t="s">
        <v>2380</v>
      </c>
      <c r="AH3889" s="6">
        <v>1145911</v>
      </c>
      <c r="AI3889" t="s">
        <v>2393</v>
      </c>
      <c r="AJ3889" t="s">
        <v>2412</v>
      </c>
    </row>
    <row r="3890" spans="1:36" ht="17.25" hidden="1" customHeight="1" x14ac:dyDescent="0.2">
      <c r="A3890" s="4" t="s">
        <v>2421</v>
      </c>
      <c r="B3890" t="s">
        <v>1950</v>
      </c>
      <c r="C3890" t="s">
        <v>2422</v>
      </c>
      <c r="E3890" t="s">
        <v>40</v>
      </c>
      <c r="F3890" t="s">
        <v>86</v>
      </c>
      <c r="G3890" s="5">
        <v>100</v>
      </c>
      <c r="H3890" t="s">
        <v>42</v>
      </c>
      <c r="I3890" t="s">
        <v>65</v>
      </c>
      <c r="J3890" t="s">
        <v>45</v>
      </c>
      <c r="K3890" t="s">
        <v>45</v>
      </c>
      <c r="L3890" t="s">
        <v>45</v>
      </c>
      <c r="N3890" s="6">
        <v>1991</v>
      </c>
      <c r="P3890" s="25"/>
      <c r="R3890" s="7">
        <v>5.5413139999999999</v>
      </c>
      <c r="S3890" s="7">
        <v>5.9159090000000001</v>
      </c>
      <c r="T3890" t="s">
        <v>46</v>
      </c>
      <c r="U3890" t="s">
        <v>2102</v>
      </c>
      <c r="X3890" t="s">
        <v>2009</v>
      </c>
      <c r="Y3890" t="s">
        <v>49</v>
      </c>
      <c r="Z3890" t="s">
        <v>489</v>
      </c>
      <c r="AC3890" t="s">
        <v>2423</v>
      </c>
      <c r="AG3890" t="s">
        <v>2424</v>
      </c>
      <c r="AH3890" s="6">
        <v>1169030</v>
      </c>
      <c r="AI3890" t="s">
        <v>2425</v>
      </c>
      <c r="AJ3890" t="s">
        <v>2426</v>
      </c>
    </row>
    <row r="3891" spans="1:36" ht="17.25" hidden="1" customHeight="1" x14ac:dyDescent="0.2">
      <c r="A3891" s="4" t="s">
        <v>2421</v>
      </c>
      <c r="B3891" t="s">
        <v>1950</v>
      </c>
      <c r="C3891" t="s">
        <v>2422</v>
      </c>
      <c r="E3891" t="s">
        <v>56</v>
      </c>
      <c r="F3891" t="s">
        <v>86</v>
      </c>
      <c r="G3891" s="5">
        <v>100</v>
      </c>
      <c r="H3891" t="s">
        <v>42</v>
      </c>
      <c r="I3891" t="s">
        <v>65</v>
      </c>
      <c r="J3891" t="s">
        <v>45</v>
      </c>
      <c r="K3891" t="s">
        <v>45</v>
      </c>
      <c r="L3891" t="s">
        <v>45</v>
      </c>
      <c r="N3891" s="6">
        <v>1991</v>
      </c>
      <c r="P3891" s="25"/>
      <c r="R3891" s="7">
        <v>5.5413139999999999</v>
      </c>
      <c r="S3891" s="7">
        <v>5.9159090000000001</v>
      </c>
      <c r="T3891" t="s">
        <v>46</v>
      </c>
      <c r="U3891" t="s">
        <v>2102</v>
      </c>
      <c r="X3891" t="s">
        <v>2009</v>
      </c>
      <c r="Y3891" t="s">
        <v>49</v>
      </c>
      <c r="Z3891" t="s">
        <v>489</v>
      </c>
      <c r="AC3891" t="s">
        <v>2423</v>
      </c>
      <c r="AG3891" t="s">
        <v>2424</v>
      </c>
      <c r="AH3891" s="6">
        <v>1169031</v>
      </c>
      <c r="AI3891" t="s">
        <v>2425</v>
      </c>
      <c r="AJ3891" t="s">
        <v>2427</v>
      </c>
    </row>
    <row r="3892" spans="1:36" ht="17.25" hidden="1" customHeight="1" x14ac:dyDescent="0.2">
      <c r="A3892" s="4" t="s">
        <v>2421</v>
      </c>
      <c r="B3892" t="s">
        <v>1950</v>
      </c>
      <c r="C3892" t="s">
        <v>2422</v>
      </c>
      <c r="E3892" t="s">
        <v>58</v>
      </c>
      <c r="F3892" t="s">
        <v>86</v>
      </c>
      <c r="G3892" s="5">
        <v>100</v>
      </c>
      <c r="H3892" t="s">
        <v>42</v>
      </c>
      <c r="I3892" t="s">
        <v>65</v>
      </c>
      <c r="J3892" t="s">
        <v>45</v>
      </c>
      <c r="K3892" t="s">
        <v>45</v>
      </c>
      <c r="L3892" t="s">
        <v>45</v>
      </c>
      <c r="N3892" s="24">
        <v>1991</v>
      </c>
      <c r="P3892" s="25"/>
      <c r="R3892" s="7">
        <v>5.5413139999999999</v>
      </c>
      <c r="S3892" s="7">
        <v>5.9159090000000001</v>
      </c>
      <c r="T3892" t="s">
        <v>46</v>
      </c>
      <c r="U3892" t="s">
        <v>2102</v>
      </c>
      <c r="X3892" t="s">
        <v>2009</v>
      </c>
      <c r="Y3892" t="s">
        <v>49</v>
      </c>
      <c r="Z3892" t="s">
        <v>489</v>
      </c>
      <c r="AC3892" t="s">
        <v>2423</v>
      </c>
      <c r="AG3892" t="s">
        <v>2424</v>
      </c>
      <c r="AH3892" s="24">
        <v>1169032</v>
      </c>
      <c r="AI3892" t="s">
        <v>2425</v>
      </c>
      <c r="AJ3892" t="s">
        <v>2428</v>
      </c>
    </row>
    <row r="3893" spans="1:36" ht="17.25" hidden="1" customHeight="1" x14ac:dyDescent="0.2">
      <c r="A3893" s="4" t="s">
        <v>2421</v>
      </c>
      <c r="B3893" t="s">
        <v>1950</v>
      </c>
      <c r="C3893" t="s">
        <v>2422</v>
      </c>
      <c r="E3893" t="s">
        <v>191</v>
      </c>
      <c r="F3893" t="s">
        <v>86</v>
      </c>
      <c r="G3893" s="5">
        <v>100</v>
      </c>
      <c r="H3893" t="s">
        <v>42</v>
      </c>
      <c r="I3893" t="s">
        <v>65</v>
      </c>
      <c r="J3893" t="s">
        <v>45</v>
      </c>
      <c r="K3893" t="s">
        <v>45</v>
      </c>
      <c r="L3893" t="s">
        <v>45</v>
      </c>
      <c r="N3893" s="6">
        <v>1991</v>
      </c>
      <c r="R3893" s="7">
        <v>5.5413139999999999</v>
      </c>
      <c r="S3893" s="7">
        <v>5.9159090000000001</v>
      </c>
      <c r="T3893" t="s">
        <v>46</v>
      </c>
      <c r="U3893" t="s">
        <v>2102</v>
      </c>
      <c r="X3893" t="s">
        <v>2009</v>
      </c>
      <c r="Y3893" t="s">
        <v>49</v>
      </c>
      <c r="Z3893" t="s">
        <v>489</v>
      </c>
      <c r="AC3893" t="s">
        <v>2423</v>
      </c>
      <c r="AG3893" t="s">
        <v>2424</v>
      </c>
      <c r="AH3893" s="24">
        <v>1169033</v>
      </c>
      <c r="AI3893" t="s">
        <v>2425</v>
      </c>
      <c r="AJ3893" t="s">
        <v>2429</v>
      </c>
    </row>
    <row r="3894" spans="1:36" ht="17.25" hidden="1" customHeight="1" x14ac:dyDescent="0.2">
      <c r="A3894" s="4" t="s">
        <v>2421</v>
      </c>
      <c r="B3894" t="s">
        <v>1950</v>
      </c>
      <c r="C3894" t="s">
        <v>2422</v>
      </c>
      <c r="E3894" t="s">
        <v>335</v>
      </c>
      <c r="F3894" t="s">
        <v>86</v>
      </c>
      <c r="G3894" s="5">
        <v>100</v>
      </c>
      <c r="H3894" t="s">
        <v>42</v>
      </c>
      <c r="I3894" t="s">
        <v>65</v>
      </c>
      <c r="J3894" t="s">
        <v>45</v>
      </c>
      <c r="K3894" t="s">
        <v>45</v>
      </c>
      <c r="L3894" t="s">
        <v>45</v>
      </c>
      <c r="N3894" s="6">
        <v>1991</v>
      </c>
      <c r="R3894" s="7">
        <v>5.5413139999999999</v>
      </c>
      <c r="S3894" s="7">
        <v>5.9159090000000001</v>
      </c>
      <c r="T3894" t="s">
        <v>46</v>
      </c>
      <c r="U3894" t="s">
        <v>2102</v>
      </c>
      <c r="X3894" t="s">
        <v>2009</v>
      </c>
      <c r="Y3894" t="s">
        <v>49</v>
      </c>
      <c r="Z3894" t="s">
        <v>489</v>
      </c>
      <c r="AC3894" t="s">
        <v>2423</v>
      </c>
      <c r="AG3894" t="s">
        <v>2424</v>
      </c>
      <c r="AH3894" s="24">
        <v>1169034</v>
      </c>
      <c r="AI3894" t="s">
        <v>2425</v>
      </c>
      <c r="AJ3894" t="s">
        <v>2430</v>
      </c>
    </row>
    <row r="3895" spans="1:36" ht="17.25" hidden="1" customHeight="1" x14ac:dyDescent="0.2">
      <c r="A3895" s="4" t="s">
        <v>2421</v>
      </c>
      <c r="B3895" t="s">
        <v>1950</v>
      </c>
      <c r="C3895" t="s">
        <v>2422</v>
      </c>
      <c r="E3895" t="s">
        <v>1157</v>
      </c>
      <c r="F3895" t="s">
        <v>86</v>
      </c>
      <c r="G3895" s="5">
        <v>100</v>
      </c>
      <c r="H3895" t="s">
        <v>42</v>
      </c>
      <c r="I3895" t="s">
        <v>65</v>
      </c>
      <c r="J3895" t="s">
        <v>45</v>
      </c>
      <c r="K3895" t="s">
        <v>45</v>
      </c>
      <c r="L3895" t="s">
        <v>45</v>
      </c>
      <c r="N3895" s="24">
        <v>1991</v>
      </c>
      <c r="R3895" s="7">
        <v>5.5413139999999999</v>
      </c>
      <c r="S3895" s="7">
        <v>5.9159090000000001</v>
      </c>
      <c r="T3895" t="s">
        <v>46</v>
      </c>
      <c r="U3895" t="s">
        <v>2102</v>
      </c>
      <c r="X3895" t="s">
        <v>2009</v>
      </c>
      <c r="Y3895" t="s">
        <v>49</v>
      </c>
      <c r="Z3895" t="s">
        <v>489</v>
      </c>
      <c r="AC3895" t="s">
        <v>2423</v>
      </c>
      <c r="AG3895" t="s">
        <v>2424</v>
      </c>
      <c r="AH3895" s="24">
        <v>1169035</v>
      </c>
      <c r="AI3895" t="s">
        <v>2425</v>
      </c>
      <c r="AJ3895" t="s">
        <v>2431</v>
      </c>
    </row>
    <row r="3896" spans="1:36" ht="17.25" hidden="1" customHeight="1" x14ac:dyDescent="0.2">
      <c r="A3896" s="4" t="s">
        <v>2442</v>
      </c>
      <c r="B3896" t="s">
        <v>2443</v>
      </c>
      <c r="C3896" t="s">
        <v>2444</v>
      </c>
      <c r="E3896" t="s">
        <v>40</v>
      </c>
      <c r="F3896" t="s">
        <v>86</v>
      </c>
      <c r="G3896" s="5">
        <v>157</v>
      </c>
      <c r="H3896" t="s">
        <v>42</v>
      </c>
      <c r="I3896" t="s">
        <v>65</v>
      </c>
      <c r="J3896" t="s">
        <v>45</v>
      </c>
      <c r="N3896" s="24">
        <v>2010</v>
      </c>
      <c r="R3896" s="7">
        <v>-4.8897459999999997</v>
      </c>
      <c r="S3896" s="7">
        <v>11.915549</v>
      </c>
      <c r="T3896" t="s">
        <v>46</v>
      </c>
      <c r="U3896" t="s">
        <v>2445</v>
      </c>
      <c r="X3896" t="s">
        <v>2446</v>
      </c>
      <c r="Y3896" t="s">
        <v>49</v>
      </c>
      <c r="Z3896" t="s">
        <v>489</v>
      </c>
      <c r="AC3896" t="s">
        <v>2447</v>
      </c>
      <c r="AG3896" t="s">
        <v>2448</v>
      </c>
      <c r="AH3896" s="24">
        <v>1209121</v>
      </c>
      <c r="AI3896" t="s">
        <v>2449</v>
      </c>
      <c r="AJ3896" t="s">
        <v>2450</v>
      </c>
    </row>
    <row r="3897" spans="1:36" ht="17.25" hidden="1" customHeight="1" x14ac:dyDescent="0.2">
      <c r="A3897" s="4" t="s">
        <v>2442</v>
      </c>
      <c r="B3897" t="s">
        <v>2443</v>
      </c>
      <c r="C3897" t="s">
        <v>2444</v>
      </c>
      <c r="E3897" t="s">
        <v>56</v>
      </c>
      <c r="F3897" t="s">
        <v>86</v>
      </c>
      <c r="G3897" s="5">
        <v>157</v>
      </c>
      <c r="H3897" t="s">
        <v>42</v>
      </c>
      <c r="I3897" t="s">
        <v>65</v>
      </c>
      <c r="J3897" t="s">
        <v>45</v>
      </c>
      <c r="N3897" s="24">
        <v>2010</v>
      </c>
      <c r="R3897" s="7">
        <v>-4.8897459999999997</v>
      </c>
      <c r="S3897" s="7">
        <v>11.915549</v>
      </c>
      <c r="T3897" t="s">
        <v>46</v>
      </c>
      <c r="U3897" t="s">
        <v>2445</v>
      </c>
      <c r="X3897" t="s">
        <v>2446</v>
      </c>
      <c r="Y3897" t="s">
        <v>49</v>
      </c>
      <c r="Z3897" t="s">
        <v>489</v>
      </c>
      <c r="AC3897" t="s">
        <v>2447</v>
      </c>
      <c r="AG3897" t="s">
        <v>2448</v>
      </c>
      <c r="AH3897" s="24">
        <v>1227594</v>
      </c>
      <c r="AI3897" t="s">
        <v>2449</v>
      </c>
      <c r="AJ3897" t="s">
        <v>2451</v>
      </c>
    </row>
    <row r="3898" spans="1:36" ht="17.25" hidden="1" customHeight="1" x14ac:dyDescent="0.2">
      <c r="A3898" s="4" t="s">
        <v>2454</v>
      </c>
      <c r="B3898" t="s">
        <v>2443</v>
      </c>
      <c r="C3898" t="s">
        <v>2455</v>
      </c>
      <c r="E3898" t="s">
        <v>565</v>
      </c>
      <c r="F3898" t="s">
        <v>86</v>
      </c>
      <c r="G3898" s="5">
        <v>50</v>
      </c>
      <c r="H3898" t="s">
        <v>558</v>
      </c>
      <c r="I3898" t="s">
        <v>43</v>
      </c>
      <c r="J3898" t="s">
        <v>45</v>
      </c>
      <c r="K3898" t="s">
        <v>45</v>
      </c>
      <c r="L3898" t="s">
        <v>45</v>
      </c>
      <c r="N3898" s="8" t="s">
        <v>45</v>
      </c>
      <c r="R3898" s="7">
        <v>-4.9204920000000003</v>
      </c>
      <c r="S3898" s="7">
        <v>11.937759</v>
      </c>
      <c r="T3898" t="s">
        <v>46</v>
      </c>
      <c r="U3898" t="s">
        <v>2456</v>
      </c>
      <c r="X3898" t="s">
        <v>2446</v>
      </c>
      <c r="Y3898" t="s">
        <v>49</v>
      </c>
      <c r="Z3898" t="s">
        <v>489</v>
      </c>
      <c r="AC3898" t="s">
        <v>2457</v>
      </c>
      <c r="AG3898" t="s">
        <v>2458</v>
      </c>
      <c r="AI3898" t="s">
        <v>2459</v>
      </c>
      <c r="AJ3898" t="s">
        <v>2460</v>
      </c>
    </row>
    <row r="3899" spans="1:36" ht="17.25" hidden="1" customHeight="1" x14ac:dyDescent="0.2">
      <c r="A3899" s="4" t="s">
        <v>2463</v>
      </c>
      <c r="B3899" t="s">
        <v>2464</v>
      </c>
      <c r="C3899" t="s">
        <v>2465</v>
      </c>
      <c r="E3899" t="s">
        <v>696</v>
      </c>
      <c r="F3899" t="s">
        <v>570</v>
      </c>
      <c r="G3899" s="5">
        <v>40</v>
      </c>
      <c r="H3899" t="s">
        <v>42</v>
      </c>
      <c r="I3899" t="s">
        <v>65</v>
      </c>
      <c r="N3899" s="6">
        <v>2002</v>
      </c>
      <c r="R3899" s="7">
        <v>-20.930409999999998</v>
      </c>
      <c r="S3899" s="7">
        <v>55.328209999999999</v>
      </c>
      <c r="T3899" t="s">
        <v>46</v>
      </c>
      <c r="U3899" t="s">
        <v>2466</v>
      </c>
      <c r="X3899" t="s">
        <v>2464</v>
      </c>
      <c r="Y3899" t="s">
        <v>49</v>
      </c>
      <c r="Z3899" t="s">
        <v>489</v>
      </c>
      <c r="AB3899" t="s">
        <v>2467</v>
      </c>
      <c r="AI3899" t="s">
        <v>2468</v>
      </c>
      <c r="AJ3899" t="s">
        <v>2469</v>
      </c>
    </row>
    <row r="3900" spans="1:36" ht="17.25" hidden="1" customHeight="1" x14ac:dyDescent="0.2">
      <c r="A3900" s="4" t="s">
        <v>2463</v>
      </c>
      <c r="B3900" t="s">
        <v>2464</v>
      </c>
      <c r="C3900" t="s">
        <v>2465</v>
      </c>
      <c r="E3900" t="s">
        <v>703</v>
      </c>
      <c r="F3900" t="s">
        <v>570</v>
      </c>
      <c r="G3900" s="5">
        <v>40</v>
      </c>
      <c r="H3900" t="s">
        <v>42</v>
      </c>
      <c r="I3900" t="s">
        <v>65</v>
      </c>
      <c r="N3900" s="6">
        <v>2009</v>
      </c>
      <c r="R3900" s="7">
        <v>-20.930409999999998</v>
      </c>
      <c r="S3900" s="7">
        <v>55.328209999999999</v>
      </c>
      <c r="T3900" t="s">
        <v>46</v>
      </c>
      <c r="U3900" t="s">
        <v>2466</v>
      </c>
      <c r="X3900" t="s">
        <v>2464</v>
      </c>
      <c r="Y3900" t="s">
        <v>49</v>
      </c>
      <c r="Z3900" t="s">
        <v>489</v>
      </c>
      <c r="AB3900" t="s">
        <v>2470</v>
      </c>
      <c r="AI3900" t="s">
        <v>2468</v>
      </c>
      <c r="AJ3900" t="s">
        <v>2471</v>
      </c>
    </row>
    <row r="3901" spans="1:36" ht="17.25" hidden="1" customHeight="1" x14ac:dyDescent="0.2">
      <c r="A3901" s="4" t="s">
        <v>2512</v>
      </c>
      <c r="B3901" t="s">
        <v>2478</v>
      </c>
      <c r="C3901" t="s">
        <v>2513</v>
      </c>
      <c r="E3901" t="s">
        <v>40</v>
      </c>
      <c r="F3901" t="s">
        <v>86</v>
      </c>
      <c r="G3901" s="5">
        <v>125</v>
      </c>
      <c r="H3901" t="s">
        <v>558</v>
      </c>
      <c r="I3901" t="s">
        <v>240</v>
      </c>
      <c r="J3901" t="s">
        <v>45</v>
      </c>
      <c r="K3901" t="s">
        <v>45</v>
      </c>
      <c r="L3901" t="s">
        <v>45</v>
      </c>
      <c r="M3901" t="s">
        <v>2514</v>
      </c>
      <c r="N3901" s="27" t="s">
        <v>45</v>
      </c>
      <c r="R3901" s="7">
        <v>14.686987999999999</v>
      </c>
      <c r="S3901" s="7">
        <v>-17.2139259</v>
      </c>
      <c r="T3901" t="s">
        <v>46</v>
      </c>
      <c r="U3901" t="s">
        <v>2515</v>
      </c>
      <c r="X3901" t="s">
        <v>2516</v>
      </c>
      <c r="Y3901" t="s">
        <v>49</v>
      </c>
      <c r="Z3901" t="s">
        <v>489</v>
      </c>
      <c r="AI3901" t="s">
        <v>2517</v>
      </c>
      <c r="AJ3901" t="s">
        <v>2518</v>
      </c>
    </row>
    <row r="3902" spans="1:36" ht="17.25" hidden="1" customHeight="1" x14ac:dyDescent="0.2">
      <c r="A3902" s="4" t="s">
        <v>2534</v>
      </c>
      <c r="B3902" t="s">
        <v>2535</v>
      </c>
      <c r="C3902" t="s">
        <v>2536</v>
      </c>
      <c r="E3902" t="s">
        <v>40</v>
      </c>
      <c r="F3902" t="s">
        <v>543</v>
      </c>
      <c r="G3902" s="5">
        <v>65</v>
      </c>
      <c r="H3902" t="s">
        <v>42</v>
      </c>
      <c r="I3902" t="s">
        <v>528</v>
      </c>
      <c r="J3902" t="s">
        <v>45</v>
      </c>
      <c r="K3902" t="s">
        <v>45</v>
      </c>
      <c r="L3902" t="s">
        <v>45</v>
      </c>
      <c r="N3902" s="27" t="s">
        <v>45</v>
      </c>
      <c r="R3902" s="7">
        <v>-0.37384379091909897</v>
      </c>
      <c r="S3902" s="7">
        <v>42.461068420610303</v>
      </c>
      <c r="T3902" t="s">
        <v>504</v>
      </c>
      <c r="U3902" t="s">
        <v>2537</v>
      </c>
      <c r="Y3902" t="s">
        <v>49</v>
      </c>
      <c r="Z3902" t="s">
        <v>489</v>
      </c>
      <c r="AI3902" t="s">
        <v>2538</v>
      </c>
      <c r="AJ3902" t="s">
        <v>2539</v>
      </c>
    </row>
    <row r="3903" spans="1:36" ht="17.25" hidden="1" customHeight="1" x14ac:dyDescent="0.2">
      <c r="A3903" s="4" t="s">
        <v>2540</v>
      </c>
      <c r="B3903" t="s">
        <v>2541</v>
      </c>
      <c r="C3903" t="s">
        <v>2542</v>
      </c>
      <c r="E3903" t="s">
        <v>40</v>
      </c>
      <c r="F3903" t="s">
        <v>2543</v>
      </c>
      <c r="G3903" s="5">
        <v>57</v>
      </c>
      <c r="H3903" t="s">
        <v>42</v>
      </c>
      <c r="I3903" t="s">
        <v>65</v>
      </c>
      <c r="J3903" t="s">
        <v>45</v>
      </c>
      <c r="N3903" s="6">
        <v>1976</v>
      </c>
      <c r="R3903" s="7">
        <v>-33.883114778326799</v>
      </c>
      <c r="S3903" s="7">
        <v>18.535833633154098</v>
      </c>
      <c r="T3903" t="s">
        <v>46</v>
      </c>
      <c r="U3903" t="s">
        <v>2544</v>
      </c>
      <c r="Y3903" t="s">
        <v>49</v>
      </c>
      <c r="Z3903" t="s">
        <v>489</v>
      </c>
      <c r="AG3903" t="s">
        <v>2545</v>
      </c>
      <c r="AH3903" s="24">
        <v>1100258</v>
      </c>
      <c r="AI3903" t="s">
        <v>2546</v>
      </c>
      <c r="AJ3903" t="s">
        <v>2547</v>
      </c>
    </row>
    <row r="3904" spans="1:36" ht="17.25" hidden="1" customHeight="1" x14ac:dyDescent="0.2">
      <c r="A3904" s="4" t="s">
        <v>2540</v>
      </c>
      <c r="B3904" t="s">
        <v>2541</v>
      </c>
      <c r="C3904" t="s">
        <v>2542</v>
      </c>
      <c r="E3904" t="s">
        <v>56</v>
      </c>
      <c r="F3904" t="s">
        <v>2543</v>
      </c>
      <c r="G3904" s="5">
        <v>57</v>
      </c>
      <c r="H3904" t="s">
        <v>42</v>
      </c>
      <c r="I3904" t="s">
        <v>65</v>
      </c>
      <c r="J3904" t="s">
        <v>45</v>
      </c>
      <c r="N3904" s="6">
        <v>1976</v>
      </c>
      <c r="R3904" s="7">
        <v>-33.883114778326799</v>
      </c>
      <c r="S3904" s="7">
        <v>18.535833633154098</v>
      </c>
      <c r="T3904" t="s">
        <v>46</v>
      </c>
      <c r="U3904" t="s">
        <v>2544</v>
      </c>
      <c r="Y3904" t="s">
        <v>49</v>
      </c>
      <c r="Z3904" t="s">
        <v>489</v>
      </c>
      <c r="AG3904" t="s">
        <v>2545</v>
      </c>
      <c r="AH3904" s="27">
        <v>1100259</v>
      </c>
      <c r="AI3904" t="s">
        <v>2546</v>
      </c>
      <c r="AJ3904" t="s">
        <v>2548</v>
      </c>
    </row>
    <row r="3905" spans="1:36" ht="17.25" hidden="1" customHeight="1" x14ac:dyDescent="0.2">
      <c r="A3905" s="4" t="s">
        <v>2540</v>
      </c>
      <c r="B3905" t="s">
        <v>2541</v>
      </c>
      <c r="C3905" t="s">
        <v>2542</v>
      </c>
      <c r="E3905" t="s">
        <v>58</v>
      </c>
      <c r="F3905" t="s">
        <v>2543</v>
      </c>
      <c r="G3905" s="5">
        <v>57</v>
      </c>
      <c r="H3905" t="s">
        <v>42</v>
      </c>
      <c r="I3905" t="s">
        <v>65</v>
      </c>
      <c r="J3905" t="s">
        <v>45</v>
      </c>
      <c r="N3905" s="6">
        <v>1976</v>
      </c>
      <c r="R3905" s="7">
        <v>-33.883114778326799</v>
      </c>
      <c r="S3905" s="7">
        <v>18.535833633154098</v>
      </c>
      <c r="T3905" t="s">
        <v>46</v>
      </c>
      <c r="U3905" t="s">
        <v>2544</v>
      </c>
      <c r="Y3905" t="s">
        <v>49</v>
      </c>
      <c r="Z3905" t="s">
        <v>489</v>
      </c>
      <c r="AG3905" t="s">
        <v>2545</v>
      </c>
      <c r="AH3905" s="27">
        <v>1100260</v>
      </c>
      <c r="AI3905" t="s">
        <v>2546</v>
      </c>
      <c r="AJ3905" t="s">
        <v>2549</v>
      </c>
    </row>
    <row r="3906" spans="1:36" ht="17.25" hidden="1" customHeight="1" x14ac:dyDescent="0.2">
      <c r="A3906" s="4" t="s">
        <v>2581</v>
      </c>
      <c r="B3906" t="s">
        <v>2541</v>
      </c>
      <c r="C3906" t="s">
        <v>2582</v>
      </c>
      <c r="E3906" t="s">
        <v>40</v>
      </c>
      <c r="F3906" t="s">
        <v>41</v>
      </c>
      <c r="G3906" s="5">
        <v>148</v>
      </c>
      <c r="H3906" t="s">
        <v>558</v>
      </c>
      <c r="I3906" t="s">
        <v>43</v>
      </c>
      <c r="J3906" t="s">
        <v>45</v>
      </c>
      <c r="K3906" t="s">
        <v>45</v>
      </c>
      <c r="L3906" t="s">
        <v>45</v>
      </c>
      <c r="M3906" t="s">
        <v>559</v>
      </c>
      <c r="N3906" s="6">
        <v>2007</v>
      </c>
      <c r="R3906" s="7">
        <v>-34.166755000000002</v>
      </c>
      <c r="S3906" s="7">
        <v>21.960715</v>
      </c>
      <c r="T3906" t="s">
        <v>46</v>
      </c>
      <c r="U3906" t="s">
        <v>2583</v>
      </c>
      <c r="X3906" t="s">
        <v>2554</v>
      </c>
      <c r="Y3906" t="s">
        <v>49</v>
      </c>
      <c r="Z3906" t="s">
        <v>489</v>
      </c>
      <c r="AG3906" t="s">
        <v>2584</v>
      </c>
      <c r="AH3906" s="6">
        <v>1193777</v>
      </c>
      <c r="AI3906" t="s">
        <v>2585</v>
      </c>
      <c r="AJ3906" t="s">
        <v>2586</v>
      </c>
    </row>
    <row r="3907" spans="1:36" ht="17.25" hidden="1" customHeight="1" x14ac:dyDescent="0.2">
      <c r="A3907" s="4" t="s">
        <v>2581</v>
      </c>
      <c r="B3907" t="s">
        <v>2541</v>
      </c>
      <c r="C3907" t="s">
        <v>2582</v>
      </c>
      <c r="E3907" t="s">
        <v>56</v>
      </c>
      <c r="F3907" t="s">
        <v>41</v>
      </c>
      <c r="G3907" s="5">
        <v>148</v>
      </c>
      <c r="H3907" t="s">
        <v>558</v>
      </c>
      <c r="I3907" t="s">
        <v>43</v>
      </c>
      <c r="J3907" t="s">
        <v>45</v>
      </c>
      <c r="K3907" t="s">
        <v>45</v>
      </c>
      <c r="L3907" t="s">
        <v>45</v>
      </c>
      <c r="M3907" t="s">
        <v>559</v>
      </c>
      <c r="N3907" s="6">
        <v>2007</v>
      </c>
      <c r="R3907" s="7">
        <v>-34.166755000000002</v>
      </c>
      <c r="S3907" s="7">
        <v>21.960715</v>
      </c>
      <c r="T3907" t="s">
        <v>46</v>
      </c>
      <c r="U3907" t="s">
        <v>2583</v>
      </c>
      <c r="X3907" t="s">
        <v>2554</v>
      </c>
      <c r="Y3907" t="s">
        <v>49</v>
      </c>
      <c r="Z3907" t="s">
        <v>489</v>
      </c>
      <c r="AG3907" t="s">
        <v>2584</v>
      </c>
      <c r="AH3907" s="6">
        <v>1193778</v>
      </c>
      <c r="AI3907" t="s">
        <v>2585</v>
      </c>
      <c r="AJ3907" t="s">
        <v>2587</v>
      </c>
    </row>
    <row r="3908" spans="1:36" ht="17.25" hidden="1" customHeight="1" x14ac:dyDescent="0.2">
      <c r="A3908" s="4" t="s">
        <v>2581</v>
      </c>
      <c r="B3908" t="s">
        <v>2541</v>
      </c>
      <c r="C3908" t="s">
        <v>2582</v>
      </c>
      <c r="E3908" t="s">
        <v>58</v>
      </c>
      <c r="F3908" t="s">
        <v>41</v>
      </c>
      <c r="G3908" s="5">
        <v>148</v>
      </c>
      <c r="H3908" t="s">
        <v>558</v>
      </c>
      <c r="I3908" t="s">
        <v>43</v>
      </c>
      <c r="J3908" t="s">
        <v>45</v>
      </c>
      <c r="K3908" t="s">
        <v>45</v>
      </c>
      <c r="L3908" t="s">
        <v>45</v>
      </c>
      <c r="M3908" t="s">
        <v>559</v>
      </c>
      <c r="N3908" s="6">
        <v>2007</v>
      </c>
      <c r="R3908" s="7">
        <v>-34.166755000000002</v>
      </c>
      <c r="S3908" s="7">
        <v>21.960715</v>
      </c>
      <c r="T3908" t="s">
        <v>46</v>
      </c>
      <c r="U3908" t="s">
        <v>2583</v>
      </c>
      <c r="X3908" t="s">
        <v>2554</v>
      </c>
      <c r="Y3908" t="s">
        <v>49</v>
      </c>
      <c r="Z3908" t="s">
        <v>489</v>
      </c>
      <c r="AG3908" t="s">
        <v>2584</v>
      </c>
      <c r="AH3908" s="6">
        <v>1193779</v>
      </c>
      <c r="AI3908" t="s">
        <v>2585</v>
      </c>
      <c r="AJ3908" t="s">
        <v>2588</v>
      </c>
    </row>
    <row r="3909" spans="1:36" ht="17.25" hidden="1" customHeight="1" x14ac:dyDescent="0.2">
      <c r="A3909" s="4" t="s">
        <v>2581</v>
      </c>
      <c r="B3909" t="s">
        <v>2541</v>
      </c>
      <c r="C3909" t="s">
        <v>2582</v>
      </c>
      <c r="E3909" t="s">
        <v>191</v>
      </c>
      <c r="F3909" t="s">
        <v>41</v>
      </c>
      <c r="G3909" s="5">
        <v>148</v>
      </c>
      <c r="H3909" t="s">
        <v>558</v>
      </c>
      <c r="I3909" t="s">
        <v>43</v>
      </c>
      <c r="J3909" t="s">
        <v>45</v>
      </c>
      <c r="K3909" t="s">
        <v>45</v>
      </c>
      <c r="L3909" t="s">
        <v>45</v>
      </c>
      <c r="M3909" t="s">
        <v>559</v>
      </c>
      <c r="N3909" s="6">
        <v>2009</v>
      </c>
      <c r="R3909" s="7">
        <v>-34.166755000000002</v>
      </c>
      <c r="S3909" s="7">
        <v>21.960715</v>
      </c>
      <c r="T3909" t="s">
        <v>46</v>
      </c>
      <c r="U3909" t="s">
        <v>2583</v>
      </c>
      <c r="X3909" t="s">
        <v>2554</v>
      </c>
      <c r="Y3909" t="s">
        <v>49</v>
      </c>
      <c r="Z3909" t="s">
        <v>489</v>
      </c>
      <c r="AG3909" t="s">
        <v>2584</v>
      </c>
      <c r="AH3909" s="6">
        <v>1212805</v>
      </c>
      <c r="AI3909" t="s">
        <v>2585</v>
      </c>
      <c r="AJ3909" t="s">
        <v>2589</v>
      </c>
    </row>
    <row r="3910" spans="1:36" ht="17.25" hidden="1" customHeight="1" x14ac:dyDescent="0.2">
      <c r="A3910" s="4" t="s">
        <v>2581</v>
      </c>
      <c r="B3910" t="s">
        <v>2541</v>
      </c>
      <c r="C3910" t="s">
        <v>2582</v>
      </c>
      <c r="E3910" t="s">
        <v>335</v>
      </c>
      <c r="F3910" t="s">
        <v>41</v>
      </c>
      <c r="G3910" s="5">
        <v>148</v>
      </c>
      <c r="H3910" t="s">
        <v>558</v>
      </c>
      <c r="I3910" t="s">
        <v>43</v>
      </c>
      <c r="J3910" t="s">
        <v>45</v>
      </c>
      <c r="K3910" t="s">
        <v>45</v>
      </c>
      <c r="L3910" t="s">
        <v>45</v>
      </c>
      <c r="M3910" t="s">
        <v>559</v>
      </c>
      <c r="N3910" s="6">
        <v>2009</v>
      </c>
      <c r="R3910" s="7">
        <v>-34.166755000000002</v>
      </c>
      <c r="S3910" s="7">
        <v>21.960715</v>
      </c>
      <c r="T3910" t="s">
        <v>46</v>
      </c>
      <c r="U3910" t="s">
        <v>2583</v>
      </c>
      <c r="X3910" t="s">
        <v>2554</v>
      </c>
      <c r="Y3910" t="s">
        <v>49</v>
      </c>
      <c r="Z3910" t="s">
        <v>489</v>
      </c>
      <c r="AG3910" t="s">
        <v>2584</v>
      </c>
      <c r="AH3910" s="6">
        <v>1212806</v>
      </c>
      <c r="AI3910" t="s">
        <v>2585</v>
      </c>
      <c r="AJ3910" t="s">
        <v>2590</v>
      </c>
    </row>
    <row r="3911" spans="1:36" ht="17.25" hidden="1" customHeight="1" x14ac:dyDescent="0.2">
      <c r="A3911" s="4" t="s">
        <v>2614</v>
      </c>
      <c r="B3911" t="s">
        <v>2541</v>
      </c>
      <c r="C3911" t="s">
        <v>2615</v>
      </c>
      <c r="E3911" t="s">
        <v>40</v>
      </c>
      <c r="F3911" t="s">
        <v>617</v>
      </c>
      <c r="G3911" s="5">
        <v>700</v>
      </c>
      <c r="H3911" t="s">
        <v>558</v>
      </c>
      <c r="I3911" t="s">
        <v>43</v>
      </c>
      <c r="J3911" t="s">
        <v>45</v>
      </c>
      <c r="K3911" t="s">
        <v>45</v>
      </c>
      <c r="L3911" t="s">
        <v>45</v>
      </c>
      <c r="N3911" s="27" t="s">
        <v>45</v>
      </c>
      <c r="R3911" s="7">
        <v>-28.801119</v>
      </c>
      <c r="S3911" s="7">
        <v>32.039684000000001</v>
      </c>
      <c r="T3911" t="s">
        <v>46</v>
      </c>
      <c r="U3911" t="s">
        <v>2616</v>
      </c>
      <c r="X3911" t="s">
        <v>2562</v>
      </c>
      <c r="Y3911" t="s">
        <v>49</v>
      </c>
      <c r="Z3911" t="s">
        <v>489</v>
      </c>
      <c r="AG3911" t="s">
        <v>45</v>
      </c>
      <c r="AH3911" s="27"/>
      <c r="AI3911" t="s">
        <v>2617</v>
      </c>
      <c r="AJ3911" t="s">
        <v>2618</v>
      </c>
    </row>
    <row r="3912" spans="1:36" ht="17.25" hidden="1" customHeight="1" x14ac:dyDescent="0.2">
      <c r="A3912" s="4" t="s">
        <v>2614</v>
      </c>
      <c r="B3912" t="s">
        <v>2541</v>
      </c>
      <c r="C3912" t="s">
        <v>2615</v>
      </c>
      <c r="E3912" t="s">
        <v>56</v>
      </c>
      <c r="F3912" t="s">
        <v>617</v>
      </c>
      <c r="G3912" s="5">
        <v>700</v>
      </c>
      <c r="H3912" t="s">
        <v>558</v>
      </c>
      <c r="I3912" t="s">
        <v>43</v>
      </c>
      <c r="J3912" t="s">
        <v>45</v>
      </c>
      <c r="K3912" t="s">
        <v>45</v>
      </c>
      <c r="L3912" t="s">
        <v>45</v>
      </c>
      <c r="N3912" s="27" t="s">
        <v>45</v>
      </c>
      <c r="R3912" s="7">
        <v>-28.801119</v>
      </c>
      <c r="S3912" s="7">
        <v>32.039684000000001</v>
      </c>
      <c r="T3912" t="s">
        <v>46</v>
      </c>
      <c r="U3912" t="s">
        <v>2616</v>
      </c>
      <c r="X3912" t="s">
        <v>2562</v>
      </c>
      <c r="Y3912" t="s">
        <v>49</v>
      </c>
      <c r="Z3912" t="s">
        <v>489</v>
      </c>
      <c r="AG3912" t="s">
        <v>45</v>
      </c>
      <c r="AH3912" s="27" t="s">
        <v>45</v>
      </c>
      <c r="AI3912" t="s">
        <v>2617</v>
      </c>
      <c r="AJ3912" t="s">
        <v>2619</v>
      </c>
    </row>
    <row r="3913" spans="1:36" ht="17.25" hidden="1" customHeight="1" x14ac:dyDescent="0.2">
      <c r="A3913" s="4" t="s">
        <v>2614</v>
      </c>
      <c r="B3913" t="s">
        <v>2541</v>
      </c>
      <c r="C3913" t="s">
        <v>2615</v>
      </c>
      <c r="E3913" t="s">
        <v>58</v>
      </c>
      <c r="F3913" t="s">
        <v>617</v>
      </c>
      <c r="G3913" s="5">
        <v>700</v>
      </c>
      <c r="H3913" t="s">
        <v>558</v>
      </c>
      <c r="I3913" t="s">
        <v>43</v>
      </c>
      <c r="J3913" t="s">
        <v>45</v>
      </c>
      <c r="K3913" t="s">
        <v>45</v>
      </c>
      <c r="L3913" t="s">
        <v>45</v>
      </c>
      <c r="N3913" s="27" t="s">
        <v>45</v>
      </c>
      <c r="R3913" s="7">
        <v>-28.801119</v>
      </c>
      <c r="S3913" s="7">
        <v>32.039684000000001</v>
      </c>
      <c r="T3913" t="s">
        <v>46</v>
      </c>
      <c r="U3913" t="s">
        <v>2616</v>
      </c>
      <c r="X3913" t="s">
        <v>2562</v>
      </c>
      <c r="Y3913" t="s">
        <v>49</v>
      </c>
      <c r="Z3913" t="s">
        <v>489</v>
      </c>
      <c r="AG3913" t="s">
        <v>45</v>
      </c>
      <c r="AH3913" s="27" t="s">
        <v>45</v>
      </c>
      <c r="AI3913" t="s">
        <v>2617</v>
      </c>
      <c r="AJ3913" t="s">
        <v>2620</v>
      </c>
    </row>
    <row r="3914" spans="1:36" ht="17.25" hidden="1" customHeight="1" x14ac:dyDescent="0.2">
      <c r="A3914" s="4" t="s">
        <v>2614</v>
      </c>
      <c r="B3914" t="s">
        <v>2541</v>
      </c>
      <c r="C3914" t="s">
        <v>2615</v>
      </c>
      <c r="E3914" t="s">
        <v>191</v>
      </c>
      <c r="F3914" t="s">
        <v>617</v>
      </c>
      <c r="G3914" s="5">
        <v>700</v>
      </c>
      <c r="H3914" t="s">
        <v>558</v>
      </c>
      <c r="I3914" t="s">
        <v>43</v>
      </c>
      <c r="J3914" t="s">
        <v>45</v>
      </c>
      <c r="K3914" t="s">
        <v>45</v>
      </c>
      <c r="L3914" t="s">
        <v>45</v>
      </c>
      <c r="N3914" s="27" t="s">
        <v>45</v>
      </c>
      <c r="R3914" s="7">
        <v>-28.801119</v>
      </c>
      <c r="S3914" s="7">
        <v>32.039684000000001</v>
      </c>
      <c r="T3914" t="s">
        <v>46</v>
      </c>
      <c r="U3914" t="s">
        <v>2616</v>
      </c>
      <c r="X3914" t="s">
        <v>2562</v>
      </c>
      <c r="Y3914" t="s">
        <v>49</v>
      </c>
      <c r="Z3914" t="s">
        <v>489</v>
      </c>
      <c r="AG3914" t="s">
        <v>45</v>
      </c>
      <c r="AH3914" s="27" t="s">
        <v>45</v>
      </c>
      <c r="AI3914" t="s">
        <v>2617</v>
      </c>
      <c r="AJ3914" t="s">
        <v>2621</v>
      </c>
    </row>
    <row r="3915" spans="1:36" ht="17.25" hidden="1" customHeight="1" x14ac:dyDescent="0.2">
      <c r="A3915" s="4" t="s">
        <v>2622</v>
      </c>
      <c r="B3915" t="s">
        <v>2541</v>
      </c>
      <c r="C3915" t="s">
        <v>2623</v>
      </c>
      <c r="E3915" t="s">
        <v>63</v>
      </c>
      <c r="F3915" t="s">
        <v>2624</v>
      </c>
      <c r="G3915" s="5">
        <v>450</v>
      </c>
      <c r="H3915" t="s">
        <v>486</v>
      </c>
      <c r="I3915" t="s">
        <v>65</v>
      </c>
      <c r="J3915" t="s">
        <v>45</v>
      </c>
      <c r="L3915" t="s">
        <v>45</v>
      </c>
      <c r="N3915" s="27" t="s">
        <v>45</v>
      </c>
      <c r="R3915" s="7">
        <v>-28.765198999999999</v>
      </c>
      <c r="S3915" s="7">
        <v>32.011977999999999</v>
      </c>
      <c r="T3915" t="s">
        <v>46</v>
      </c>
      <c r="U3915" t="s">
        <v>2625</v>
      </c>
      <c r="X3915" t="s">
        <v>2562</v>
      </c>
      <c r="Y3915" t="s">
        <v>49</v>
      </c>
      <c r="Z3915" t="s">
        <v>489</v>
      </c>
      <c r="AC3915" t="s">
        <v>2626</v>
      </c>
      <c r="AG3915" t="s">
        <v>45</v>
      </c>
      <c r="AH3915" s="27"/>
      <c r="AI3915" t="s">
        <v>2627</v>
      </c>
      <c r="AJ3915" t="s">
        <v>2628</v>
      </c>
    </row>
    <row r="3916" spans="1:36" ht="17.25" hidden="1" customHeight="1" x14ac:dyDescent="0.2">
      <c r="A3916" s="4" t="s">
        <v>2629</v>
      </c>
      <c r="B3916" t="s">
        <v>2541</v>
      </c>
      <c r="C3916" t="s">
        <v>2630</v>
      </c>
      <c r="E3916" t="s">
        <v>191</v>
      </c>
      <c r="F3916" t="s">
        <v>2543</v>
      </c>
      <c r="G3916" s="5">
        <v>57</v>
      </c>
      <c r="H3916" t="s">
        <v>42</v>
      </c>
      <c r="I3916" t="s">
        <v>65</v>
      </c>
      <c r="J3916" t="s">
        <v>45</v>
      </c>
      <c r="N3916" s="6">
        <v>1976</v>
      </c>
      <c r="R3916" s="7">
        <v>-33.028021098760597</v>
      </c>
      <c r="S3916" s="7">
        <v>27.8817505754701</v>
      </c>
      <c r="T3916" t="s">
        <v>46</v>
      </c>
      <c r="U3916" t="s">
        <v>2631</v>
      </c>
      <c r="Y3916" t="s">
        <v>49</v>
      </c>
      <c r="Z3916" t="s">
        <v>489</v>
      </c>
      <c r="AG3916" t="s">
        <v>2632</v>
      </c>
      <c r="AH3916" s="24">
        <v>1140808</v>
      </c>
      <c r="AI3916" t="s">
        <v>2633</v>
      </c>
      <c r="AJ3916" t="s">
        <v>2634</v>
      </c>
    </row>
    <row r="3917" spans="1:36" ht="17.25" hidden="1" customHeight="1" x14ac:dyDescent="0.2">
      <c r="A3917" s="4" t="s">
        <v>2629</v>
      </c>
      <c r="B3917" t="s">
        <v>2541</v>
      </c>
      <c r="C3917" t="s">
        <v>2630</v>
      </c>
      <c r="E3917" t="s">
        <v>335</v>
      </c>
      <c r="F3917" t="s">
        <v>2543</v>
      </c>
      <c r="G3917" s="5">
        <v>57</v>
      </c>
      <c r="H3917" t="s">
        <v>42</v>
      </c>
      <c r="I3917" t="s">
        <v>65</v>
      </c>
      <c r="J3917" t="s">
        <v>45</v>
      </c>
      <c r="N3917" s="6">
        <v>1976</v>
      </c>
      <c r="R3917" s="7">
        <v>-33.028021098760597</v>
      </c>
      <c r="S3917" s="7">
        <v>27.8817505754701</v>
      </c>
      <c r="T3917" t="s">
        <v>46</v>
      </c>
      <c r="U3917" t="s">
        <v>2631</v>
      </c>
      <c r="Y3917" t="s">
        <v>49</v>
      </c>
      <c r="Z3917" t="s">
        <v>489</v>
      </c>
      <c r="AG3917" t="s">
        <v>2632</v>
      </c>
      <c r="AH3917" s="27">
        <v>1140809</v>
      </c>
      <c r="AI3917" t="s">
        <v>2633</v>
      </c>
      <c r="AJ3917" t="s">
        <v>2635</v>
      </c>
    </row>
    <row r="3918" spans="1:36" ht="17.25" hidden="1" customHeight="1" x14ac:dyDescent="0.2">
      <c r="A3918" s="4" t="s">
        <v>2629</v>
      </c>
      <c r="B3918" t="s">
        <v>2541</v>
      </c>
      <c r="C3918" t="s">
        <v>2630</v>
      </c>
      <c r="E3918" t="s">
        <v>1157</v>
      </c>
      <c r="F3918" t="s">
        <v>2543</v>
      </c>
      <c r="G3918" s="5">
        <v>57</v>
      </c>
      <c r="H3918" t="s">
        <v>42</v>
      </c>
      <c r="I3918" t="s">
        <v>65</v>
      </c>
      <c r="J3918" t="s">
        <v>45</v>
      </c>
      <c r="N3918" s="6">
        <v>1976</v>
      </c>
      <c r="R3918" s="7">
        <v>-33.028021098760597</v>
      </c>
      <c r="S3918" s="7">
        <v>27.8817505754701</v>
      </c>
      <c r="T3918" t="s">
        <v>46</v>
      </c>
      <c r="U3918" t="s">
        <v>2631</v>
      </c>
      <c r="Y3918" t="s">
        <v>49</v>
      </c>
      <c r="Z3918" t="s">
        <v>489</v>
      </c>
      <c r="AG3918" t="s">
        <v>2632</v>
      </c>
      <c r="AH3918" s="27">
        <v>1140810</v>
      </c>
      <c r="AI3918" t="s">
        <v>2633</v>
      </c>
      <c r="AJ3918" t="s">
        <v>2636</v>
      </c>
    </row>
    <row r="3919" spans="1:36" ht="17.25" hidden="1" customHeight="1" x14ac:dyDescent="0.2">
      <c r="A3919" s="4" t="s">
        <v>2637</v>
      </c>
      <c r="B3919" t="s">
        <v>2541</v>
      </c>
      <c r="C3919" t="s">
        <v>2638</v>
      </c>
      <c r="E3919" t="s">
        <v>40</v>
      </c>
      <c r="F3919" t="s">
        <v>617</v>
      </c>
      <c r="G3919" s="5">
        <v>3000</v>
      </c>
      <c r="H3919" t="s">
        <v>486</v>
      </c>
      <c r="I3919" t="s">
        <v>43</v>
      </c>
      <c r="J3919" t="s">
        <v>45</v>
      </c>
      <c r="K3919" t="s">
        <v>45</v>
      </c>
      <c r="L3919" t="s">
        <v>45</v>
      </c>
      <c r="N3919" s="27" t="s">
        <v>45</v>
      </c>
      <c r="R3919" s="7">
        <v>-28.770970999999999</v>
      </c>
      <c r="S3919" s="7">
        <v>31.976485</v>
      </c>
      <c r="T3919" t="s">
        <v>46</v>
      </c>
      <c r="U3919" t="s">
        <v>2616</v>
      </c>
      <c r="X3919" t="s">
        <v>2562</v>
      </c>
      <c r="Y3919" t="s">
        <v>49</v>
      </c>
      <c r="Z3919" t="s">
        <v>489</v>
      </c>
      <c r="AG3919" t="s">
        <v>2639</v>
      </c>
      <c r="AH3919" s="27" t="s">
        <v>2640</v>
      </c>
      <c r="AI3919" t="s">
        <v>2641</v>
      </c>
      <c r="AJ3919" t="s">
        <v>2642</v>
      </c>
    </row>
    <row r="3920" spans="1:36" ht="17.25" hidden="1" customHeight="1" x14ac:dyDescent="0.2">
      <c r="A3920" s="4" t="s">
        <v>2643</v>
      </c>
      <c r="B3920" t="s">
        <v>2541</v>
      </c>
      <c r="C3920" t="s">
        <v>2644</v>
      </c>
      <c r="E3920" t="s">
        <v>40</v>
      </c>
      <c r="F3920" t="s">
        <v>617</v>
      </c>
      <c r="G3920" s="5">
        <v>3300</v>
      </c>
      <c r="H3920" t="s">
        <v>611</v>
      </c>
      <c r="I3920" t="s">
        <v>43</v>
      </c>
      <c r="J3920" t="s">
        <v>45</v>
      </c>
      <c r="L3920" t="s">
        <v>45</v>
      </c>
      <c r="N3920" s="27"/>
      <c r="R3920" s="7">
        <v>-28.789926000000001</v>
      </c>
      <c r="S3920" s="7">
        <v>32.063574000000003</v>
      </c>
      <c r="T3920" t="s">
        <v>504</v>
      </c>
      <c r="U3920" t="s">
        <v>2616</v>
      </c>
      <c r="X3920" t="s">
        <v>2562</v>
      </c>
      <c r="Y3920" t="s">
        <v>49</v>
      </c>
      <c r="Z3920" t="s">
        <v>489</v>
      </c>
      <c r="AG3920" t="s">
        <v>45</v>
      </c>
      <c r="AH3920" s="27"/>
      <c r="AI3920" t="s">
        <v>2645</v>
      </c>
      <c r="AJ3920" t="s">
        <v>2646</v>
      </c>
    </row>
    <row r="3921" spans="1:36" ht="17.25" hidden="1" customHeight="1" x14ac:dyDescent="0.2">
      <c r="A3921" s="4" t="s">
        <v>2647</v>
      </c>
      <c r="B3921" t="s">
        <v>2541</v>
      </c>
      <c r="C3921" t="s">
        <v>2648</v>
      </c>
      <c r="E3921" t="s">
        <v>40</v>
      </c>
      <c r="F3921" t="s">
        <v>2649</v>
      </c>
      <c r="G3921" s="5">
        <v>400</v>
      </c>
      <c r="H3921" t="s">
        <v>486</v>
      </c>
      <c r="I3921" t="s">
        <v>65</v>
      </c>
      <c r="J3921" t="s">
        <v>45</v>
      </c>
      <c r="K3921" t="s">
        <v>45</v>
      </c>
      <c r="L3921" t="s">
        <v>45</v>
      </c>
      <c r="N3921" s="27" t="s">
        <v>45</v>
      </c>
      <c r="R3921" s="7">
        <v>-28.781321168841099</v>
      </c>
      <c r="S3921" s="7">
        <v>32.015209212492898</v>
      </c>
      <c r="T3921" t="s">
        <v>46</v>
      </c>
      <c r="U3921" t="s">
        <v>2616</v>
      </c>
      <c r="X3921" t="s">
        <v>2562</v>
      </c>
      <c r="Y3921" t="s">
        <v>49</v>
      </c>
      <c r="Z3921" t="s">
        <v>489</v>
      </c>
      <c r="AC3921" t="s">
        <v>2650</v>
      </c>
      <c r="AH3921" s="27"/>
      <c r="AI3921" t="s">
        <v>2651</v>
      </c>
      <c r="AJ3921" t="s">
        <v>2652</v>
      </c>
    </row>
    <row r="3922" spans="1:36" ht="17.25" hidden="1" customHeight="1" x14ac:dyDescent="0.2">
      <c r="A3922" s="4" t="s">
        <v>2653</v>
      </c>
      <c r="B3922" t="s">
        <v>2541</v>
      </c>
      <c r="C3922" t="s">
        <v>2654</v>
      </c>
      <c r="E3922" t="s">
        <v>40</v>
      </c>
      <c r="F3922" t="s">
        <v>86</v>
      </c>
      <c r="G3922" s="5">
        <v>2000</v>
      </c>
      <c r="H3922" t="s">
        <v>486</v>
      </c>
      <c r="I3922" t="s">
        <v>43</v>
      </c>
      <c r="J3922" t="s">
        <v>45</v>
      </c>
      <c r="K3922" t="s">
        <v>97</v>
      </c>
      <c r="L3922" t="s">
        <v>45</v>
      </c>
      <c r="N3922" s="27" t="s">
        <v>45</v>
      </c>
      <c r="R3922" s="7">
        <v>-28.741788531811899</v>
      </c>
      <c r="S3922" s="7">
        <v>32.034287705732602</v>
      </c>
      <c r="T3922" t="s">
        <v>46</v>
      </c>
      <c r="U3922" t="s">
        <v>2616</v>
      </c>
      <c r="X3922" t="s">
        <v>2562</v>
      </c>
      <c r="Y3922" t="s">
        <v>49</v>
      </c>
      <c r="Z3922" t="s">
        <v>489</v>
      </c>
      <c r="AC3922" t="s">
        <v>2655</v>
      </c>
      <c r="AH3922" s="27"/>
      <c r="AI3922" t="s">
        <v>2656</v>
      </c>
      <c r="AJ3922" t="s">
        <v>2657</v>
      </c>
    </row>
    <row r="3923" spans="1:36" ht="17.25" hidden="1" customHeight="1" x14ac:dyDescent="0.2">
      <c r="A3923" s="4" t="s">
        <v>2658</v>
      </c>
      <c r="B3923" t="s">
        <v>2541</v>
      </c>
      <c r="C3923" t="s">
        <v>2659</v>
      </c>
      <c r="E3923" t="s">
        <v>565</v>
      </c>
      <c r="F3923" t="s">
        <v>86</v>
      </c>
      <c r="G3923" s="5">
        <v>280</v>
      </c>
      <c r="H3923" t="s">
        <v>42</v>
      </c>
      <c r="I3923" t="s">
        <v>43</v>
      </c>
      <c r="J3923" t="s">
        <v>45</v>
      </c>
      <c r="L3923" t="s">
        <v>45</v>
      </c>
      <c r="N3923" s="6">
        <v>2011</v>
      </c>
      <c r="R3923" s="7">
        <v>-26.560117300000002</v>
      </c>
      <c r="S3923" s="7">
        <v>29.168644700000002</v>
      </c>
      <c r="T3923" t="s">
        <v>46</v>
      </c>
      <c r="U3923" t="s">
        <v>2660</v>
      </c>
      <c r="W3923" t="s">
        <v>2661</v>
      </c>
      <c r="X3923" t="s">
        <v>2662</v>
      </c>
      <c r="Y3923" t="s">
        <v>49</v>
      </c>
      <c r="Z3923" t="s">
        <v>489</v>
      </c>
      <c r="AG3923" t="s">
        <v>2663</v>
      </c>
      <c r="AH3923" s="27" t="s">
        <v>2664</v>
      </c>
      <c r="AI3923" t="s">
        <v>2665</v>
      </c>
      <c r="AJ3923" t="s">
        <v>2666</v>
      </c>
    </row>
    <row r="3924" spans="1:36" ht="17.25" hidden="1" customHeight="1" x14ac:dyDescent="0.2">
      <c r="A3924" s="4" t="s">
        <v>2679</v>
      </c>
      <c r="B3924" t="s">
        <v>2668</v>
      </c>
      <c r="C3924" t="s">
        <v>2680</v>
      </c>
      <c r="D3924" t="s">
        <v>2681</v>
      </c>
      <c r="E3924" t="s">
        <v>40</v>
      </c>
      <c r="F3924" t="s">
        <v>64</v>
      </c>
      <c r="G3924" s="5">
        <v>350</v>
      </c>
      <c r="H3924" t="s">
        <v>611</v>
      </c>
      <c r="I3924" t="s">
        <v>65</v>
      </c>
      <c r="J3924" t="s">
        <v>45</v>
      </c>
      <c r="K3924" t="s">
        <v>45</v>
      </c>
      <c r="L3924" t="s">
        <v>45</v>
      </c>
      <c r="N3924" s="27"/>
      <c r="R3924" s="7">
        <v>15.434073</v>
      </c>
      <c r="S3924" s="7">
        <v>32.546810999999998</v>
      </c>
      <c r="T3924" t="s">
        <v>504</v>
      </c>
      <c r="U3924" t="s">
        <v>2682</v>
      </c>
      <c r="X3924" t="s">
        <v>2682</v>
      </c>
      <c r="Y3924" t="s">
        <v>49</v>
      </c>
      <c r="Z3924" t="s">
        <v>50</v>
      </c>
      <c r="AC3924" t="s">
        <v>2683</v>
      </c>
      <c r="AD3924" t="s">
        <v>52</v>
      </c>
      <c r="AE3924" t="s">
        <v>131</v>
      </c>
      <c r="AF3924" t="s">
        <v>52</v>
      </c>
      <c r="AG3924" t="s">
        <v>2684</v>
      </c>
      <c r="AH3924" s="24">
        <v>1284065</v>
      </c>
      <c r="AI3924" t="s">
        <v>2685</v>
      </c>
      <c r="AJ3924" t="s">
        <v>2686</v>
      </c>
    </row>
    <row r="3925" spans="1:36" ht="17.25" hidden="1" customHeight="1" x14ac:dyDescent="0.2">
      <c r="A3925" s="4" t="s">
        <v>2679</v>
      </c>
      <c r="B3925" t="s">
        <v>2668</v>
      </c>
      <c r="C3925" t="s">
        <v>2680</v>
      </c>
      <c r="D3925" t="s">
        <v>2681</v>
      </c>
      <c r="E3925" t="s">
        <v>56</v>
      </c>
      <c r="F3925" t="s">
        <v>64</v>
      </c>
      <c r="G3925" s="5">
        <v>150</v>
      </c>
      <c r="H3925" t="s">
        <v>611</v>
      </c>
      <c r="I3925" t="s">
        <v>65</v>
      </c>
      <c r="J3925" t="s">
        <v>45</v>
      </c>
      <c r="K3925" t="s">
        <v>45</v>
      </c>
      <c r="L3925" t="s">
        <v>45</v>
      </c>
      <c r="N3925" s="27"/>
      <c r="R3925" s="7">
        <v>15.434073</v>
      </c>
      <c r="S3925" s="7">
        <v>32.546810999999998</v>
      </c>
      <c r="T3925" t="s">
        <v>504</v>
      </c>
      <c r="U3925" t="s">
        <v>2682</v>
      </c>
      <c r="X3925" t="s">
        <v>2682</v>
      </c>
      <c r="Y3925" t="s">
        <v>49</v>
      </c>
      <c r="Z3925" t="s">
        <v>50</v>
      </c>
      <c r="AC3925" t="s">
        <v>2683</v>
      </c>
      <c r="AD3925" t="s">
        <v>52</v>
      </c>
      <c r="AE3925" t="s">
        <v>131</v>
      </c>
      <c r="AF3925" t="s">
        <v>52</v>
      </c>
      <c r="AG3925" t="s">
        <v>2684</v>
      </c>
      <c r="AI3925" t="s">
        <v>2685</v>
      </c>
      <c r="AJ3925" t="s">
        <v>2687</v>
      </c>
    </row>
    <row r="3926" spans="1:36" ht="17.25" hidden="1" customHeight="1" x14ac:dyDescent="0.2">
      <c r="A3926" s="4" t="s">
        <v>2679</v>
      </c>
      <c r="B3926" t="s">
        <v>2668</v>
      </c>
      <c r="C3926" t="s">
        <v>2680</v>
      </c>
      <c r="D3926" t="s">
        <v>2681</v>
      </c>
      <c r="E3926" t="s">
        <v>58</v>
      </c>
      <c r="F3926" t="s">
        <v>1711</v>
      </c>
      <c r="G3926" s="5">
        <v>250</v>
      </c>
      <c r="H3926" t="s">
        <v>611</v>
      </c>
      <c r="I3926" t="s">
        <v>240</v>
      </c>
      <c r="J3926" t="s">
        <v>45</v>
      </c>
      <c r="K3926" t="s">
        <v>45</v>
      </c>
      <c r="L3926" t="s">
        <v>45</v>
      </c>
      <c r="N3926" s="27"/>
      <c r="R3926" s="7">
        <v>15.434073</v>
      </c>
      <c r="S3926" s="7">
        <v>32.546810999999998</v>
      </c>
      <c r="T3926" t="s">
        <v>504</v>
      </c>
      <c r="U3926" t="s">
        <v>2682</v>
      </c>
      <c r="X3926" t="s">
        <v>2682</v>
      </c>
      <c r="Y3926" t="s">
        <v>49</v>
      </c>
      <c r="Z3926" t="s">
        <v>50</v>
      </c>
      <c r="AC3926" t="s">
        <v>2683</v>
      </c>
      <c r="AD3926" t="s">
        <v>52</v>
      </c>
      <c r="AE3926" t="s">
        <v>131</v>
      </c>
      <c r="AF3926" t="s">
        <v>52</v>
      </c>
      <c r="AG3926" t="s">
        <v>2684</v>
      </c>
      <c r="AH3926" s="27"/>
      <c r="AI3926" t="s">
        <v>2685</v>
      </c>
      <c r="AJ3926" t="s">
        <v>2688</v>
      </c>
    </row>
    <row r="3927" spans="1:36" ht="17.25" hidden="1" customHeight="1" x14ac:dyDescent="0.2">
      <c r="A3927" s="4" t="s">
        <v>2689</v>
      </c>
      <c r="B3927" t="s">
        <v>2668</v>
      </c>
      <c r="C3927" t="s">
        <v>2690</v>
      </c>
      <c r="D3927" t="s">
        <v>2691</v>
      </c>
      <c r="E3927" t="s">
        <v>40</v>
      </c>
      <c r="F3927" t="s">
        <v>2692</v>
      </c>
      <c r="G3927" s="5">
        <v>110</v>
      </c>
      <c r="H3927" t="s">
        <v>42</v>
      </c>
      <c r="I3927" t="s">
        <v>43</v>
      </c>
      <c r="J3927" t="s">
        <v>45</v>
      </c>
      <c r="K3927" t="s">
        <v>45</v>
      </c>
      <c r="L3927" t="s">
        <v>45</v>
      </c>
      <c r="N3927" s="6">
        <v>2003</v>
      </c>
      <c r="R3927" s="7">
        <v>16.120165</v>
      </c>
      <c r="S3927" s="7">
        <v>32.691960999999999</v>
      </c>
      <c r="T3927" t="s">
        <v>46</v>
      </c>
      <c r="U3927" t="s">
        <v>2682</v>
      </c>
      <c r="X3927" t="s">
        <v>2682</v>
      </c>
      <c r="Y3927" t="s">
        <v>49</v>
      </c>
      <c r="Z3927" t="s">
        <v>50</v>
      </c>
      <c r="AA3927" t="s">
        <v>2693</v>
      </c>
      <c r="AC3927" t="s">
        <v>2694</v>
      </c>
      <c r="AD3927" t="s">
        <v>52</v>
      </c>
      <c r="AE3927" t="s">
        <v>131</v>
      </c>
      <c r="AF3927" t="s">
        <v>52</v>
      </c>
      <c r="AG3927" t="s">
        <v>2695</v>
      </c>
      <c r="AH3927" s="8" t="s">
        <v>2696</v>
      </c>
      <c r="AI3927" t="s">
        <v>2697</v>
      </c>
      <c r="AJ3927" t="s">
        <v>2698</v>
      </c>
    </row>
    <row r="3928" spans="1:36" ht="17.25" hidden="1" customHeight="1" x14ac:dyDescent="0.2">
      <c r="A3928" s="4" t="s">
        <v>2689</v>
      </c>
      <c r="B3928" t="s">
        <v>2668</v>
      </c>
      <c r="C3928" t="s">
        <v>2690</v>
      </c>
      <c r="D3928" t="s">
        <v>2691</v>
      </c>
      <c r="E3928" t="s">
        <v>56</v>
      </c>
      <c r="F3928" t="s">
        <v>2692</v>
      </c>
      <c r="G3928" s="5">
        <v>110</v>
      </c>
      <c r="H3928" t="s">
        <v>42</v>
      </c>
      <c r="I3928" t="s">
        <v>43</v>
      </c>
      <c r="J3928" t="s">
        <v>45</v>
      </c>
      <c r="K3928" t="s">
        <v>45</v>
      </c>
      <c r="L3928" t="s">
        <v>45</v>
      </c>
      <c r="N3928" s="6">
        <v>2003</v>
      </c>
      <c r="R3928" s="7">
        <v>16.120165</v>
      </c>
      <c r="S3928" s="7">
        <v>32.691960999999999</v>
      </c>
      <c r="T3928" t="s">
        <v>46</v>
      </c>
      <c r="U3928" t="s">
        <v>2682</v>
      </c>
      <c r="X3928" t="s">
        <v>2682</v>
      </c>
      <c r="Y3928" t="s">
        <v>49</v>
      </c>
      <c r="Z3928" t="s">
        <v>50</v>
      </c>
      <c r="AA3928" t="s">
        <v>2693</v>
      </c>
      <c r="AC3928" t="s">
        <v>2694</v>
      </c>
      <c r="AD3928" t="s">
        <v>52</v>
      </c>
      <c r="AE3928" t="s">
        <v>131</v>
      </c>
      <c r="AF3928" t="s">
        <v>52</v>
      </c>
      <c r="AG3928" t="s">
        <v>2695</v>
      </c>
      <c r="AH3928" s="8" t="s">
        <v>2699</v>
      </c>
      <c r="AI3928" t="s">
        <v>2697</v>
      </c>
      <c r="AJ3928" t="s">
        <v>2700</v>
      </c>
    </row>
    <row r="3929" spans="1:36" ht="17.25" hidden="1" customHeight="1" x14ac:dyDescent="0.2">
      <c r="A3929" s="4" t="s">
        <v>2701</v>
      </c>
      <c r="B3929" t="s">
        <v>2668</v>
      </c>
      <c r="C3929" t="s">
        <v>2702</v>
      </c>
      <c r="D3929" t="s">
        <v>2703</v>
      </c>
      <c r="E3929" t="s">
        <v>40</v>
      </c>
      <c r="F3929" t="s">
        <v>2692</v>
      </c>
      <c r="G3929" s="5">
        <v>110</v>
      </c>
      <c r="H3929" t="s">
        <v>42</v>
      </c>
      <c r="I3929" t="s">
        <v>43</v>
      </c>
      <c r="J3929" t="s">
        <v>45</v>
      </c>
      <c r="K3929" t="s">
        <v>45</v>
      </c>
      <c r="L3929" t="s">
        <v>45</v>
      </c>
      <c r="N3929" s="6">
        <v>2007</v>
      </c>
      <c r="R3929" s="7">
        <v>16.119496000000002</v>
      </c>
      <c r="S3929" s="7">
        <v>32.696871000000002</v>
      </c>
      <c r="T3929" t="s">
        <v>46</v>
      </c>
      <c r="U3929" t="s">
        <v>2682</v>
      </c>
      <c r="X3929" t="s">
        <v>2682</v>
      </c>
      <c r="Y3929" t="s">
        <v>49</v>
      </c>
      <c r="Z3929" t="s">
        <v>50</v>
      </c>
      <c r="AA3929" t="s">
        <v>2693</v>
      </c>
      <c r="AC3929" t="s">
        <v>2694</v>
      </c>
      <c r="AD3929" t="s">
        <v>52</v>
      </c>
      <c r="AE3929" t="s">
        <v>131</v>
      </c>
      <c r="AF3929" t="s">
        <v>52</v>
      </c>
      <c r="AG3929" t="s">
        <v>2695</v>
      </c>
      <c r="AH3929" s="8" t="s">
        <v>2704</v>
      </c>
      <c r="AI3929" t="s">
        <v>2705</v>
      </c>
      <c r="AJ3929" t="s">
        <v>2706</v>
      </c>
    </row>
    <row r="3930" spans="1:36" ht="17.25" hidden="1" customHeight="1" x14ac:dyDescent="0.2">
      <c r="A3930" s="4" t="s">
        <v>2701</v>
      </c>
      <c r="B3930" t="s">
        <v>2668</v>
      </c>
      <c r="C3930" t="s">
        <v>2702</v>
      </c>
      <c r="D3930" t="s">
        <v>2703</v>
      </c>
      <c r="E3930" t="s">
        <v>56</v>
      </c>
      <c r="F3930" t="s">
        <v>2692</v>
      </c>
      <c r="G3930" s="5">
        <v>110</v>
      </c>
      <c r="H3930" t="s">
        <v>42</v>
      </c>
      <c r="I3930" t="s">
        <v>43</v>
      </c>
      <c r="J3930" t="s">
        <v>45</v>
      </c>
      <c r="K3930" t="s">
        <v>45</v>
      </c>
      <c r="L3930" t="s">
        <v>45</v>
      </c>
      <c r="N3930" s="6">
        <v>2007</v>
      </c>
      <c r="R3930" s="7">
        <v>16.119496000000002</v>
      </c>
      <c r="S3930" s="7">
        <v>32.696871000000002</v>
      </c>
      <c r="T3930" t="s">
        <v>46</v>
      </c>
      <c r="U3930" t="s">
        <v>2682</v>
      </c>
      <c r="X3930" t="s">
        <v>2682</v>
      </c>
      <c r="Y3930" t="s">
        <v>49</v>
      </c>
      <c r="Z3930" t="s">
        <v>50</v>
      </c>
      <c r="AA3930" t="s">
        <v>2693</v>
      </c>
      <c r="AC3930" t="s">
        <v>2694</v>
      </c>
      <c r="AD3930" t="s">
        <v>52</v>
      </c>
      <c r="AE3930" t="s">
        <v>131</v>
      </c>
      <c r="AF3930" t="s">
        <v>52</v>
      </c>
      <c r="AG3930" t="s">
        <v>2695</v>
      </c>
      <c r="AH3930" s="27" t="s">
        <v>2707</v>
      </c>
      <c r="AI3930" t="s">
        <v>2705</v>
      </c>
      <c r="AJ3930" t="s">
        <v>2708</v>
      </c>
    </row>
    <row r="3931" spans="1:36" ht="17.25" hidden="1" customHeight="1" x14ac:dyDescent="0.2">
      <c r="A3931" s="4" t="s">
        <v>2709</v>
      </c>
      <c r="B3931" t="s">
        <v>2668</v>
      </c>
      <c r="C3931" t="s">
        <v>2710</v>
      </c>
      <c r="D3931" t="s">
        <v>2711</v>
      </c>
      <c r="E3931" t="s">
        <v>40</v>
      </c>
      <c r="F3931" t="s">
        <v>64</v>
      </c>
      <c r="G3931" s="5">
        <v>187</v>
      </c>
      <c r="H3931" t="s">
        <v>139</v>
      </c>
      <c r="I3931" t="s">
        <v>65</v>
      </c>
      <c r="J3931" t="s">
        <v>45</v>
      </c>
      <c r="K3931" t="s">
        <v>45</v>
      </c>
      <c r="L3931" t="s">
        <v>45</v>
      </c>
      <c r="N3931" s="27" t="s">
        <v>45</v>
      </c>
      <c r="R3931" s="7">
        <v>16.117383</v>
      </c>
      <c r="S3931" s="7">
        <v>32.697406000000001</v>
      </c>
      <c r="T3931" t="s">
        <v>46</v>
      </c>
      <c r="U3931" t="s">
        <v>2682</v>
      </c>
      <c r="X3931" t="s">
        <v>2682</v>
      </c>
      <c r="Y3931" t="s">
        <v>49</v>
      </c>
      <c r="Z3931" t="s">
        <v>50</v>
      </c>
      <c r="AD3931" t="s">
        <v>52</v>
      </c>
      <c r="AE3931" t="s">
        <v>131</v>
      </c>
      <c r="AF3931" t="s">
        <v>52</v>
      </c>
      <c r="AG3931" t="s">
        <v>2695</v>
      </c>
      <c r="AH3931" s="6">
        <v>1281802</v>
      </c>
      <c r="AI3931" t="s">
        <v>2712</v>
      </c>
      <c r="AJ3931" t="s">
        <v>2713</v>
      </c>
    </row>
    <row r="3932" spans="1:36" ht="17.25" hidden="1" customHeight="1" x14ac:dyDescent="0.2">
      <c r="A3932" s="4" t="s">
        <v>2709</v>
      </c>
      <c r="B3932" t="s">
        <v>2668</v>
      </c>
      <c r="C3932" t="s">
        <v>2710</v>
      </c>
      <c r="D3932" t="s">
        <v>2711</v>
      </c>
      <c r="E3932" t="s">
        <v>56</v>
      </c>
      <c r="F3932" t="s">
        <v>64</v>
      </c>
      <c r="G3932" s="5">
        <v>187</v>
      </c>
      <c r="H3932" t="s">
        <v>139</v>
      </c>
      <c r="I3932" t="s">
        <v>65</v>
      </c>
      <c r="J3932" t="s">
        <v>45</v>
      </c>
      <c r="K3932" t="s">
        <v>45</v>
      </c>
      <c r="L3932" t="s">
        <v>45</v>
      </c>
      <c r="N3932" s="27" t="s">
        <v>45</v>
      </c>
      <c r="R3932" s="7">
        <v>16.117383</v>
      </c>
      <c r="S3932" s="7">
        <v>32.697406000000001</v>
      </c>
      <c r="T3932" t="s">
        <v>46</v>
      </c>
      <c r="U3932" t="s">
        <v>2682</v>
      </c>
      <c r="X3932" t="s">
        <v>2682</v>
      </c>
      <c r="Y3932" t="s">
        <v>49</v>
      </c>
      <c r="Z3932" t="s">
        <v>50</v>
      </c>
      <c r="AD3932" t="s">
        <v>52</v>
      </c>
      <c r="AE3932" t="s">
        <v>131</v>
      </c>
      <c r="AF3932" t="s">
        <v>52</v>
      </c>
      <c r="AG3932" t="s">
        <v>2695</v>
      </c>
      <c r="AH3932" s="6">
        <v>1281803</v>
      </c>
      <c r="AI3932" t="s">
        <v>2712</v>
      </c>
      <c r="AJ3932" t="s">
        <v>2714</v>
      </c>
    </row>
    <row r="3933" spans="1:36" ht="17.25" hidden="1" customHeight="1" x14ac:dyDescent="0.2">
      <c r="A3933" s="4" t="s">
        <v>2709</v>
      </c>
      <c r="B3933" t="s">
        <v>2668</v>
      </c>
      <c r="C3933" t="s">
        <v>2710</v>
      </c>
      <c r="D3933" t="s">
        <v>2711</v>
      </c>
      <c r="E3933" t="s">
        <v>58</v>
      </c>
      <c r="F3933" t="s">
        <v>64</v>
      </c>
      <c r="G3933" s="5">
        <v>187</v>
      </c>
      <c r="H3933" t="s">
        <v>139</v>
      </c>
      <c r="I3933" t="s">
        <v>65</v>
      </c>
      <c r="J3933" t="s">
        <v>45</v>
      </c>
      <c r="K3933" t="s">
        <v>45</v>
      </c>
      <c r="L3933" t="s">
        <v>45</v>
      </c>
      <c r="N3933" s="27" t="s">
        <v>45</v>
      </c>
      <c r="R3933" s="7">
        <v>16.117383</v>
      </c>
      <c r="S3933" s="7">
        <v>32.697406000000001</v>
      </c>
      <c r="T3933" t="s">
        <v>46</v>
      </c>
      <c r="U3933" t="s">
        <v>2682</v>
      </c>
      <c r="X3933" t="s">
        <v>2682</v>
      </c>
      <c r="Y3933" t="s">
        <v>49</v>
      </c>
      <c r="Z3933" t="s">
        <v>50</v>
      </c>
      <c r="AD3933" t="s">
        <v>52</v>
      </c>
      <c r="AE3933" t="s">
        <v>131</v>
      </c>
      <c r="AF3933" t="s">
        <v>52</v>
      </c>
      <c r="AG3933" t="s">
        <v>2695</v>
      </c>
      <c r="AH3933" s="6">
        <v>1297610</v>
      </c>
      <c r="AI3933" t="s">
        <v>2712</v>
      </c>
      <c r="AJ3933" t="s">
        <v>2715</v>
      </c>
    </row>
    <row r="3934" spans="1:36" ht="17.25" hidden="1" customHeight="1" x14ac:dyDescent="0.2">
      <c r="A3934" s="4" t="s">
        <v>2716</v>
      </c>
      <c r="B3934" t="s">
        <v>2668</v>
      </c>
      <c r="C3934" t="s">
        <v>2717</v>
      </c>
      <c r="D3934" t="s">
        <v>2718</v>
      </c>
      <c r="E3934" t="s">
        <v>40</v>
      </c>
      <c r="F3934" t="s">
        <v>2719</v>
      </c>
      <c r="G3934" s="5">
        <v>55</v>
      </c>
      <c r="H3934" t="s">
        <v>42</v>
      </c>
      <c r="I3934" t="s">
        <v>240</v>
      </c>
      <c r="J3934" t="s">
        <v>45</v>
      </c>
      <c r="K3934" t="s">
        <v>45</v>
      </c>
      <c r="L3934" t="s">
        <v>45</v>
      </c>
      <c r="N3934" s="6">
        <v>2010</v>
      </c>
      <c r="R3934" s="7">
        <v>16.117415999999999</v>
      </c>
      <c r="S3934" s="7">
        <v>32.701704999999997</v>
      </c>
      <c r="T3934" t="s">
        <v>46</v>
      </c>
      <c r="U3934" t="s">
        <v>2682</v>
      </c>
      <c r="X3934" t="s">
        <v>2682</v>
      </c>
      <c r="Y3934" t="s">
        <v>49</v>
      </c>
      <c r="Z3934" t="s">
        <v>50</v>
      </c>
      <c r="AD3934" t="s">
        <v>52</v>
      </c>
      <c r="AE3934" t="s">
        <v>131</v>
      </c>
      <c r="AF3934" t="s">
        <v>52</v>
      </c>
      <c r="AG3934" t="s">
        <v>2695</v>
      </c>
      <c r="AH3934" s="6">
        <v>1206523</v>
      </c>
      <c r="AI3934" t="s">
        <v>2720</v>
      </c>
      <c r="AJ3934" t="s">
        <v>2721</v>
      </c>
    </row>
    <row r="3935" spans="1:36" ht="17.25" hidden="1" customHeight="1" x14ac:dyDescent="0.2">
      <c r="A3935" s="4" t="s">
        <v>2716</v>
      </c>
      <c r="B3935" t="s">
        <v>2668</v>
      </c>
      <c r="C3935" t="s">
        <v>2717</v>
      </c>
      <c r="D3935" t="s">
        <v>2718</v>
      </c>
      <c r="E3935" t="s">
        <v>56</v>
      </c>
      <c r="F3935" t="s">
        <v>2719</v>
      </c>
      <c r="G3935" s="5">
        <v>55</v>
      </c>
      <c r="H3935" t="s">
        <v>42</v>
      </c>
      <c r="I3935" t="s">
        <v>240</v>
      </c>
      <c r="J3935" t="s">
        <v>45</v>
      </c>
      <c r="K3935" t="s">
        <v>45</v>
      </c>
      <c r="L3935" t="s">
        <v>45</v>
      </c>
      <c r="N3935" s="24">
        <v>2010</v>
      </c>
      <c r="R3935" s="7">
        <v>16.117415999999999</v>
      </c>
      <c r="S3935" s="7">
        <v>32.701704999999997</v>
      </c>
      <c r="T3935" t="s">
        <v>46</v>
      </c>
      <c r="U3935" t="s">
        <v>2682</v>
      </c>
      <c r="X3935" t="s">
        <v>2682</v>
      </c>
      <c r="Y3935" t="s">
        <v>49</v>
      </c>
      <c r="Z3935" t="s">
        <v>50</v>
      </c>
      <c r="AD3935" t="s">
        <v>52</v>
      </c>
      <c r="AE3935" t="s">
        <v>131</v>
      </c>
      <c r="AF3935" t="s">
        <v>52</v>
      </c>
      <c r="AG3935" t="s">
        <v>2695</v>
      </c>
      <c r="AH3935" s="24">
        <v>1206524</v>
      </c>
      <c r="AI3935" t="s">
        <v>2720</v>
      </c>
      <c r="AJ3935" t="s">
        <v>2722</v>
      </c>
    </row>
    <row r="3936" spans="1:36" ht="17.25" hidden="1" customHeight="1" x14ac:dyDescent="0.2">
      <c r="A3936" s="4" t="s">
        <v>2742</v>
      </c>
      <c r="B3936" t="s">
        <v>2668</v>
      </c>
      <c r="C3936" t="s">
        <v>2743</v>
      </c>
      <c r="D3936" t="s">
        <v>2744</v>
      </c>
      <c r="E3936" t="s">
        <v>75</v>
      </c>
      <c r="F3936" t="s">
        <v>1618</v>
      </c>
      <c r="G3936" s="5">
        <v>60</v>
      </c>
      <c r="H3936" t="s">
        <v>42</v>
      </c>
      <c r="I3936" t="s">
        <v>240</v>
      </c>
      <c r="J3936" t="s">
        <v>45</v>
      </c>
      <c r="K3936" t="s">
        <v>45</v>
      </c>
      <c r="L3936" t="s">
        <v>45</v>
      </c>
      <c r="N3936" s="24">
        <v>1994</v>
      </c>
      <c r="R3936" s="7">
        <v>15.651704000000001</v>
      </c>
      <c r="S3936" s="7">
        <v>32.56277</v>
      </c>
      <c r="T3936" t="s">
        <v>46</v>
      </c>
      <c r="U3936" t="s">
        <v>2682</v>
      </c>
      <c r="X3936" t="s">
        <v>2682</v>
      </c>
      <c r="Y3936" t="s">
        <v>49</v>
      </c>
      <c r="Z3936" t="s">
        <v>50</v>
      </c>
      <c r="AA3936" t="s">
        <v>2745</v>
      </c>
      <c r="AC3936" t="s">
        <v>2746</v>
      </c>
      <c r="AD3936" t="s">
        <v>52</v>
      </c>
      <c r="AE3936" t="s">
        <v>131</v>
      </c>
      <c r="AF3936" t="s">
        <v>52</v>
      </c>
      <c r="AG3936" t="s">
        <v>2747</v>
      </c>
      <c r="AH3936" s="6">
        <v>1124906</v>
      </c>
      <c r="AI3936" t="s">
        <v>2748</v>
      </c>
      <c r="AJ3936" t="s">
        <v>2749</v>
      </c>
    </row>
    <row r="3937" spans="1:36" ht="17.25" hidden="1" customHeight="1" x14ac:dyDescent="0.2">
      <c r="A3937" s="4" t="s">
        <v>2742</v>
      </c>
      <c r="B3937" t="s">
        <v>2668</v>
      </c>
      <c r="C3937" t="s">
        <v>2743</v>
      </c>
      <c r="D3937" t="s">
        <v>2744</v>
      </c>
      <c r="E3937" t="s">
        <v>77</v>
      </c>
      <c r="F3937" t="s">
        <v>1618</v>
      </c>
      <c r="G3937" s="5">
        <v>60</v>
      </c>
      <c r="H3937" t="s">
        <v>42</v>
      </c>
      <c r="I3937" t="s">
        <v>240</v>
      </c>
      <c r="J3937" t="s">
        <v>45</v>
      </c>
      <c r="K3937" t="s">
        <v>45</v>
      </c>
      <c r="L3937" t="s">
        <v>45</v>
      </c>
      <c r="N3937" s="24">
        <v>1994</v>
      </c>
      <c r="R3937" s="7">
        <v>15.651704000000001</v>
      </c>
      <c r="S3937" s="7">
        <v>32.56277</v>
      </c>
      <c r="T3937" t="s">
        <v>46</v>
      </c>
      <c r="U3937" t="s">
        <v>2682</v>
      </c>
      <c r="X3937" t="s">
        <v>2682</v>
      </c>
      <c r="Y3937" t="s">
        <v>49</v>
      </c>
      <c r="Z3937" t="s">
        <v>50</v>
      </c>
      <c r="AA3937" t="s">
        <v>2745</v>
      </c>
      <c r="AC3937" t="s">
        <v>2746</v>
      </c>
      <c r="AD3937" t="s">
        <v>52</v>
      </c>
      <c r="AE3937" t="s">
        <v>131</v>
      </c>
      <c r="AF3937" t="s">
        <v>52</v>
      </c>
      <c r="AG3937" t="s">
        <v>2747</v>
      </c>
      <c r="AH3937" s="24">
        <v>1124907</v>
      </c>
      <c r="AI3937" t="s">
        <v>2748</v>
      </c>
      <c r="AJ3937" t="s">
        <v>2750</v>
      </c>
    </row>
    <row r="3938" spans="1:36" ht="17.25" hidden="1" customHeight="1" x14ac:dyDescent="0.2">
      <c r="A3938" s="4" t="s">
        <v>2742</v>
      </c>
      <c r="B3938" t="s">
        <v>2668</v>
      </c>
      <c r="C3938" t="s">
        <v>2743</v>
      </c>
      <c r="D3938" t="s">
        <v>2744</v>
      </c>
      <c r="E3938" t="s">
        <v>79</v>
      </c>
      <c r="F3938" t="s">
        <v>1618</v>
      </c>
      <c r="G3938" s="5">
        <v>100</v>
      </c>
      <c r="H3938" t="s">
        <v>42</v>
      </c>
      <c r="I3938" t="s">
        <v>240</v>
      </c>
      <c r="J3938" t="s">
        <v>45</v>
      </c>
      <c r="K3938" t="s">
        <v>45</v>
      </c>
      <c r="L3938" t="s">
        <v>45</v>
      </c>
      <c r="N3938" s="6">
        <v>2011</v>
      </c>
      <c r="R3938" s="7">
        <v>15.651704000000001</v>
      </c>
      <c r="S3938" s="7">
        <v>32.56277</v>
      </c>
      <c r="T3938" t="s">
        <v>46</v>
      </c>
      <c r="U3938" t="s">
        <v>2682</v>
      </c>
      <c r="X3938" t="s">
        <v>2682</v>
      </c>
      <c r="Y3938" t="s">
        <v>49</v>
      </c>
      <c r="Z3938" t="s">
        <v>50</v>
      </c>
      <c r="AA3938" t="s">
        <v>2745</v>
      </c>
      <c r="AC3938" t="s">
        <v>2746</v>
      </c>
      <c r="AD3938" t="s">
        <v>52</v>
      </c>
      <c r="AE3938" t="s">
        <v>131</v>
      </c>
      <c r="AF3938" t="s">
        <v>52</v>
      </c>
      <c r="AG3938" t="s">
        <v>2747</v>
      </c>
      <c r="AH3938" s="24">
        <v>1197943</v>
      </c>
      <c r="AI3938" t="s">
        <v>2748</v>
      </c>
      <c r="AJ3938" t="s">
        <v>2751</v>
      </c>
    </row>
    <row r="3939" spans="1:36" ht="17.25" hidden="1" customHeight="1" x14ac:dyDescent="0.2">
      <c r="A3939" s="4" t="s">
        <v>2742</v>
      </c>
      <c r="B3939" t="s">
        <v>2668</v>
      </c>
      <c r="C3939" t="s">
        <v>2743</v>
      </c>
      <c r="D3939" t="s">
        <v>2744</v>
      </c>
      <c r="E3939" t="s">
        <v>81</v>
      </c>
      <c r="F3939" t="s">
        <v>1618</v>
      </c>
      <c r="G3939" s="5">
        <v>100</v>
      </c>
      <c r="H3939" t="s">
        <v>42</v>
      </c>
      <c r="I3939" t="s">
        <v>240</v>
      </c>
      <c r="J3939" t="s">
        <v>45</v>
      </c>
      <c r="K3939" t="s">
        <v>45</v>
      </c>
      <c r="L3939" t="s">
        <v>45</v>
      </c>
      <c r="N3939" s="6">
        <v>2011</v>
      </c>
      <c r="R3939" s="7">
        <v>15.651704000000001</v>
      </c>
      <c r="S3939" s="7">
        <v>32.56277</v>
      </c>
      <c r="T3939" t="s">
        <v>46</v>
      </c>
      <c r="U3939" t="s">
        <v>2682</v>
      </c>
      <c r="X3939" t="s">
        <v>2682</v>
      </c>
      <c r="Y3939" t="s">
        <v>49</v>
      </c>
      <c r="Z3939" t="s">
        <v>50</v>
      </c>
      <c r="AA3939" t="s">
        <v>2745</v>
      </c>
      <c r="AC3939" t="s">
        <v>2746</v>
      </c>
      <c r="AD3939" t="s">
        <v>52</v>
      </c>
      <c r="AE3939" t="s">
        <v>131</v>
      </c>
      <c r="AF3939" t="s">
        <v>52</v>
      </c>
      <c r="AG3939" t="s">
        <v>2747</v>
      </c>
      <c r="AH3939" s="24">
        <v>1197944</v>
      </c>
      <c r="AI3939" t="s">
        <v>2748</v>
      </c>
      <c r="AJ3939" t="s">
        <v>2752</v>
      </c>
    </row>
    <row r="3940" spans="1:36" ht="17.25" hidden="1" customHeight="1" x14ac:dyDescent="0.2">
      <c r="A3940" s="4" t="s">
        <v>2753</v>
      </c>
      <c r="B3940" t="s">
        <v>2668</v>
      </c>
      <c r="C3940" t="s">
        <v>2754</v>
      </c>
      <c r="D3940" t="s">
        <v>2755</v>
      </c>
      <c r="E3940" t="s">
        <v>40</v>
      </c>
      <c r="F3940" t="s">
        <v>86</v>
      </c>
      <c r="G3940" s="5">
        <v>187</v>
      </c>
      <c r="H3940" t="s">
        <v>42</v>
      </c>
      <c r="I3940" t="s">
        <v>65</v>
      </c>
      <c r="J3940" t="s">
        <v>45</v>
      </c>
      <c r="K3940" t="s">
        <v>45</v>
      </c>
      <c r="L3940" t="s">
        <v>45</v>
      </c>
      <c r="N3940" s="27" t="s">
        <v>45</v>
      </c>
      <c r="R3940" s="7">
        <v>19.626295505117199</v>
      </c>
      <c r="S3940" s="7">
        <v>37.2177132799522</v>
      </c>
      <c r="T3940" t="s">
        <v>46</v>
      </c>
      <c r="U3940" t="s">
        <v>2756</v>
      </c>
      <c r="X3940" t="s">
        <v>2757</v>
      </c>
      <c r="Y3940" t="s">
        <v>49</v>
      </c>
      <c r="Z3940" t="s">
        <v>50</v>
      </c>
      <c r="AD3940" t="s">
        <v>52</v>
      </c>
      <c r="AF3940" t="s">
        <v>52</v>
      </c>
      <c r="AG3940" t="s">
        <v>2758</v>
      </c>
      <c r="AH3940" s="27">
        <v>1281804</v>
      </c>
      <c r="AI3940" t="s">
        <v>2759</v>
      </c>
      <c r="AJ3940" t="s">
        <v>2760</v>
      </c>
    </row>
    <row r="3941" spans="1:36" ht="17.25" hidden="1" customHeight="1" x14ac:dyDescent="0.2">
      <c r="A3941" s="4" t="s">
        <v>2753</v>
      </c>
      <c r="B3941" t="s">
        <v>2668</v>
      </c>
      <c r="C3941" t="s">
        <v>2754</v>
      </c>
      <c r="D3941" t="s">
        <v>2755</v>
      </c>
      <c r="E3941" t="s">
        <v>73</v>
      </c>
      <c r="F3941" t="s">
        <v>86</v>
      </c>
      <c r="G3941" s="5">
        <v>187</v>
      </c>
      <c r="H3941" t="s">
        <v>42</v>
      </c>
      <c r="I3941" t="s">
        <v>65</v>
      </c>
      <c r="J3941" t="s">
        <v>45</v>
      </c>
      <c r="K3941" t="s">
        <v>45</v>
      </c>
      <c r="L3941" t="s">
        <v>45</v>
      </c>
      <c r="N3941" s="27" t="s">
        <v>45</v>
      </c>
      <c r="R3941" s="7">
        <v>19.626295505117199</v>
      </c>
      <c r="S3941" s="7">
        <v>37.2177132799522</v>
      </c>
      <c r="T3941" t="s">
        <v>46</v>
      </c>
      <c r="U3941" t="s">
        <v>2756</v>
      </c>
      <c r="X3941" t="s">
        <v>2757</v>
      </c>
      <c r="Y3941" t="s">
        <v>49</v>
      </c>
      <c r="Z3941" t="s">
        <v>50</v>
      </c>
      <c r="AD3941" t="s">
        <v>52</v>
      </c>
      <c r="AF3941" t="s">
        <v>52</v>
      </c>
      <c r="AG3941" t="s">
        <v>2758</v>
      </c>
      <c r="AH3941" s="27">
        <v>1281806</v>
      </c>
      <c r="AI3941" t="s">
        <v>2759</v>
      </c>
      <c r="AJ3941" t="s">
        <v>2761</v>
      </c>
    </row>
    <row r="3942" spans="1:36" ht="17.25" hidden="1" customHeight="1" x14ac:dyDescent="0.2">
      <c r="A3942" s="4" t="s">
        <v>2774</v>
      </c>
      <c r="B3942" t="s">
        <v>2766</v>
      </c>
      <c r="C3942" t="s">
        <v>2775</v>
      </c>
      <c r="E3942" t="s">
        <v>63</v>
      </c>
      <c r="F3942" t="s">
        <v>86</v>
      </c>
      <c r="G3942" s="5">
        <v>300</v>
      </c>
      <c r="H3942" t="s">
        <v>611</v>
      </c>
      <c r="I3942" t="s">
        <v>65</v>
      </c>
      <c r="J3942" t="s">
        <v>45</v>
      </c>
      <c r="K3942" t="s">
        <v>45</v>
      </c>
      <c r="L3942" t="s">
        <v>45</v>
      </c>
      <c r="N3942" s="27"/>
      <c r="R3942" s="7">
        <v>-6.8618610000000002</v>
      </c>
      <c r="S3942" s="7">
        <v>39.149583999999997</v>
      </c>
      <c r="T3942" t="s">
        <v>504</v>
      </c>
      <c r="U3942" t="s">
        <v>2768</v>
      </c>
      <c r="X3942" t="s">
        <v>2769</v>
      </c>
      <c r="Y3942" t="s">
        <v>49</v>
      </c>
      <c r="Z3942" t="s">
        <v>489</v>
      </c>
      <c r="AG3942" t="s">
        <v>2776</v>
      </c>
      <c r="AH3942" s="6">
        <v>1273052</v>
      </c>
      <c r="AI3942" t="s">
        <v>2777</v>
      </c>
      <c r="AJ3942" t="s">
        <v>2778</v>
      </c>
    </row>
    <row r="3943" spans="1:36" ht="17.25" hidden="1" customHeight="1" x14ac:dyDescent="0.2">
      <c r="A3943" s="4" t="s">
        <v>2774</v>
      </c>
      <c r="B3943" t="s">
        <v>2766</v>
      </c>
      <c r="C3943" t="s">
        <v>2775</v>
      </c>
      <c r="E3943" t="s">
        <v>73</v>
      </c>
      <c r="F3943" t="s">
        <v>1711</v>
      </c>
      <c r="G3943" s="5">
        <v>300</v>
      </c>
      <c r="H3943" t="s">
        <v>611</v>
      </c>
      <c r="I3943" t="s">
        <v>240</v>
      </c>
      <c r="J3943" t="s">
        <v>45</v>
      </c>
      <c r="K3943" t="s">
        <v>45</v>
      </c>
      <c r="L3943" t="s">
        <v>45</v>
      </c>
      <c r="N3943" s="27"/>
      <c r="R3943" s="7">
        <v>-6.8618610000000002</v>
      </c>
      <c r="S3943" s="7">
        <v>39.149583999999997</v>
      </c>
      <c r="T3943" t="s">
        <v>504</v>
      </c>
      <c r="U3943" t="s">
        <v>2768</v>
      </c>
      <c r="X3943" t="s">
        <v>2769</v>
      </c>
      <c r="Y3943" t="s">
        <v>49</v>
      </c>
      <c r="Z3943" t="s">
        <v>489</v>
      </c>
      <c r="AG3943" t="s">
        <v>2776</v>
      </c>
      <c r="AI3943" t="s">
        <v>2777</v>
      </c>
      <c r="AJ3943" t="s">
        <v>2779</v>
      </c>
    </row>
    <row r="3944" spans="1:36" ht="17.25" hidden="1" customHeight="1" x14ac:dyDescent="0.2">
      <c r="A3944" s="4" t="s">
        <v>2780</v>
      </c>
      <c r="B3944" t="s">
        <v>2766</v>
      </c>
      <c r="C3944" t="s">
        <v>2781</v>
      </c>
      <c r="E3944" t="s">
        <v>40</v>
      </c>
      <c r="F3944" t="s">
        <v>86</v>
      </c>
      <c r="G3944" s="5">
        <v>330</v>
      </c>
      <c r="H3944" t="s">
        <v>611</v>
      </c>
      <c r="I3944" t="s">
        <v>43</v>
      </c>
      <c r="J3944" t="s">
        <v>45</v>
      </c>
      <c r="K3944" t="s">
        <v>45</v>
      </c>
      <c r="L3944" t="s">
        <v>45</v>
      </c>
      <c r="N3944" s="27"/>
      <c r="R3944" s="7">
        <v>-6.8632669999999996</v>
      </c>
      <c r="S3944" s="7">
        <v>39.153972000000003</v>
      </c>
      <c r="T3944" t="s">
        <v>504</v>
      </c>
      <c r="U3944" t="s">
        <v>2768</v>
      </c>
      <c r="X3944" t="s">
        <v>2769</v>
      </c>
      <c r="Y3944" t="s">
        <v>49</v>
      </c>
      <c r="Z3944" t="s">
        <v>489</v>
      </c>
      <c r="AG3944" t="s">
        <v>45</v>
      </c>
      <c r="AH3944" s="8" t="s">
        <v>45</v>
      </c>
      <c r="AI3944" t="s">
        <v>2782</v>
      </c>
      <c r="AJ3944" t="s">
        <v>2783</v>
      </c>
    </row>
    <row r="3945" spans="1:36" ht="17.25" hidden="1" customHeight="1" x14ac:dyDescent="0.2">
      <c r="A3945" s="4" t="s">
        <v>2784</v>
      </c>
      <c r="B3945" t="s">
        <v>2766</v>
      </c>
      <c r="C3945" t="s">
        <v>2785</v>
      </c>
      <c r="E3945" t="s">
        <v>40</v>
      </c>
      <c r="F3945" t="s">
        <v>86</v>
      </c>
      <c r="G3945" s="5">
        <v>300</v>
      </c>
      <c r="H3945" t="s">
        <v>558</v>
      </c>
      <c r="I3945" t="s">
        <v>43</v>
      </c>
      <c r="J3945" t="s">
        <v>45</v>
      </c>
      <c r="K3945" t="s">
        <v>45</v>
      </c>
      <c r="L3945" t="s">
        <v>45</v>
      </c>
      <c r="N3945" s="8" t="s">
        <v>45</v>
      </c>
      <c r="R3945" s="7">
        <v>-10.190272</v>
      </c>
      <c r="S3945" s="7">
        <v>39.992006000000003</v>
      </c>
      <c r="T3945" t="s">
        <v>504</v>
      </c>
      <c r="U3945" t="s">
        <v>2786</v>
      </c>
      <c r="X3945" t="s">
        <v>2787</v>
      </c>
      <c r="Y3945" t="s">
        <v>49</v>
      </c>
      <c r="Z3945" t="s">
        <v>489</v>
      </c>
      <c r="AG3945" t="s">
        <v>2788</v>
      </c>
      <c r="AH3945" s="8" t="s">
        <v>2789</v>
      </c>
      <c r="AI3945" t="s">
        <v>2790</v>
      </c>
      <c r="AJ3945" t="s">
        <v>2791</v>
      </c>
    </row>
    <row r="3946" spans="1:36" ht="17.25" hidden="1" customHeight="1" x14ac:dyDescent="0.2">
      <c r="A3946" s="4" t="s">
        <v>2792</v>
      </c>
      <c r="B3946" t="s">
        <v>2766</v>
      </c>
      <c r="C3946" t="s">
        <v>2793</v>
      </c>
      <c r="E3946" t="s">
        <v>2313</v>
      </c>
      <c r="F3946" t="s">
        <v>86</v>
      </c>
      <c r="G3946" s="5">
        <v>210</v>
      </c>
      <c r="H3946" t="s">
        <v>677</v>
      </c>
      <c r="I3946" t="s">
        <v>65</v>
      </c>
      <c r="J3946" t="s">
        <v>45</v>
      </c>
      <c r="K3946" t="s">
        <v>45</v>
      </c>
      <c r="L3946" t="s">
        <v>45</v>
      </c>
      <c r="N3946" s="27"/>
      <c r="R3946" s="7">
        <v>-8.4412000000000003</v>
      </c>
      <c r="S3946" s="7">
        <v>39.269629999999999</v>
      </c>
      <c r="T3946" t="s">
        <v>504</v>
      </c>
      <c r="U3946" t="s">
        <v>2794</v>
      </c>
      <c r="W3946" t="s">
        <v>2794</v>
      </c>
      <c r="X3946" t="s">
        <v>2795</v>
      </c>
      <c r="Y3946" t="s">
        <v>49</v>
      </c>
      <c r="Z3946" t="s">
        <v>489</v>
      </c>
      <c r="AC3946" t="s">
        <v>2794</v>
      </c>
      <c r="AG3946" t="s">
        <v>2796</v>
      </c>
      <c r="AH3946" s="27">
        <v>1256261</v>
      </c>
      <c r="AI3946" t="s">
        <v>2797</v>
      </c>
      <c r="AJ3946" t="s">
        <v>2798</v>
      </c>
    </row>
    <row r="3947" spans="1:36" ht="17.25" hidden="1" customHeight="1" x14ac:dyDescent="0.2">
      <c r="A3947" s="4" t="s">
        <v>2792</v>
      </c>
      <c r="B3947" t="s">
        <v>2766</v>
      </c>
      <c r="C3947" t="s">
        <v>2793</v>
      </c>
      <c r="E3947" t="s">
        <v>2319</v>
      </c>
      <c r="F3947" t="s">
        <v>1711</v>
      </c>
      <c r="G3947" s="5">
        <v>110</v>
      </c>
      <c r="H3947" t="s">
        <v>677</v>
      </c>
      <c r="I3947" t="s">
        <v>240</v>
      </c>
      <c r="J3947" t="s">
        <v>45</v>
      </c>
      <c r="K3947" t="s">
        <v>45</v>
      </c>
      <c r="L3947" t="s">
        <v>45</v>
      </c>
      <c r="N3947" s="27"/>
      <c r="R3947" s="7">
        <v>-8.4412000000000003</v>
      </c>
      <c r="S3947" s="7">
        <v>39.269629999999999</v>
      </c>
      <c r="T3947" t="s">
        <v>504</v>
      </c>
      <c r="U3947" t="s">
        <v>2794</v>
      </c>
      <c r="W3947" t="s">
        <v>2794</v>
      </c>
      <c r="X3947" t="s">
        <v>2795</v>
      </c>
      <c r="Y3947" t="s">
        <v>49</v>
      </c>
      <c r="Z3947" t="s">
        <v>489</v>
      </c>
      <c r="AC3947" t="s">
        <v>2794</v>
      </c>
      <c r="AG3947" t="s">
        <v>2796</v>
      </c>
      <c r="AH3947" s="27"/>
      <c r="AI3947" t="s">
        <v>2797</v>
      </c>
      <c r="AJ3947" t="s">
        <v>2799</v>
      </c>
    </row>
    <row r="3948" spans="1:36" ht="17.25" hidden="1" customHeight="1" x14ac:dyDescent="0.2">
      <c r="A3948" s="4" t="s">
        <v>2800</v>
      </c>
      <c r="B3948" t="s">
        <v>2766</v>
      </c>
      <c r="C3948" t="s">
        <v>2801</v>
      </c>
      <c r="E3948" t="s">
        <v>40</v>
      </c>
      <c r="F3948" t="s">
        <v>86</v>
      </c>
      <c r="G3948" s="5">
        <v>250</v>
      </c>
      <c r="H3948" t="s">
        <v>677</v>
      </c>
      <c r="I3948" t="s">
        <v>43</v>
      </c>
      <c r="J3948" t="s">
        <v>45</v>
      </c>
      <c r="K3948" t="s">
        <v>45</v>
      </c>
      <c r="L3948" t="s">
        <v>45</v>
      </c>
      <c r="N3948" s="27"/>
      <c r="R3948" s="7">
        <v>-8.3867799999999999</v>
      </c>
      <c r="S3948" s="7">
        <v>39.278469999999999</v>
      </c>
      <c r="T3948" t="s">
        <v>504</v>
      </c>
      <c r="U3948" t="s">
        <v>2802</v>
      </c>
      <c r="X3948" t="s">
        <v>2795</v>
      </c>
      <c r="Y3948" t="s">
        <v>49</v>
      </c>
      <c r="Z3948" t="s">
        <v>489</v>
      </c>
      <c r="AG3948" t="s">
        <v>45</v>
      </c>
      <c r="AH3948" s="27" t="s">
        <v>45</v>
      </c>
      <c r="AI3948" t="s">
        <v>2803</v>
      </c>
      <c r="AJ3948" t="s">
        <v>2804</v>
      </c>
    </row>
    <row r="3949" spans="1:36" ht="17.25" hidden="1" customHeight="1" x14ac:dyDescent="0.2">
      <c r="A3949" s="4" t="s">
        <v>2805</v>
      </c>
      <c r="B3949" t="s">
        <v>2766</v>
      </c>
      <c r="C3949" t="s">
        <v>2806</v>
      </c>
      <c r="E3949" t="s">
        <v>40</v>
      </c>
      <c r="F3949" t="s">
        <v>86</v>
      </c>
      <c r="G3949" s="5">
        <v>200</v>
      </c>
      <c r="H3949" t="s">
        <v>677</v>
      </c>
      <c r="I3949" t="s">
        <v>43</v>
      </c>
      <c r="J3949" t="s">
        <v>45</v>
      </c>
      <c r="K3949" t="s">
        <v>45</v>
      </c>
      <c r="L3949" t="s">
        <v>45</v>
      </c>
      <c r="R3949" s="7">
        <v>-6.5670970000000004</v>
      </c>
      <c r="S3949" s="7">
        <v>39.018093</v>
      </c>
      <c r="T3949" t="s">
        <v>504</v>
      </c>
      <c r="U3949" t="s">
        <v>2807</v>
      </c>
      <c r="X3949" t="s">
        <v>2808</v>
      </c>
      <c r="Y3949" t="s">
        <v>49</v>
      </c>
      <c r="Z3949" t="s">
        <v>489</v>
      </c>
      <c r="AC3949" t="s">
        <v>2809</v>
      </c>
      <c r="AG3949" t="s">
        <v>45</v>
      </c>
      <c r="AH3949" s="8" t="s">
        <v>45</v>
      </c>
      <c r="AI3949" t="s">
        <v>2810</v>
      </c>
      <c r="AJ3949" t="s">
        <v>2811</v>
      </c>
    </row>
    <row r="3950" spans="1:36" ht="17.25" hidden="1" customHeight="1" x14ac:dyDescent="0.2">
      <c r="A3950" s="4" t="s">
        <v>2821</v>
      </c>
      <c r="B3950" t="s">
        <v>2822</v>
      </c>
      <c r="C3950" t="s">
        <v>2823</v>
      </c>
      <c r="D3950" t="s">
        <v>2824</v>
      </c>
      <c r="E3950" t="s">
        <v>40</v>
      </c>
      <c r="F3950" t="s">
        <v>64</v>
      </c>
      <c r="G3950" s="5">
        <v>120</v>
      </c>
      <c r="H3950" t="s">
        <v>42</v>
      </c>
      <c r="I3950" t="s">
        <v>65</v>
      </c>
      <c r="J3950" t="s">
        <v>45</v>
      </c>
      <c r="K3950" t="s">
        <v>45</v>
      </c>
      <c r="L3950" t="s">
        <v>45</v>
      </c>
      <c r="N3950" s="24">
        <v>1997</v>
      </c>
      <c r="P3950" s="24">
        <v>2028</v>
      </c>
      <c r="R3950" s="7">
        <v>36.462470000000003</v>
      </c>
      <c r="S3950" s="7">
        <v>10.054546999999999</v>
      </c>
      <c r="T3950" t="s">
        <v>46</v>
      </c>
      <c r="U3950" t="s">
        <v>2825</v>
      </c>
      <c r="X3950" t="s">
        <v>2826</v>
      </c>
      <c r="Y3950" t="s">
        <v>49</v>
      </c>
      <c r="Z3950" t="s">
        <v>50</v>
      </c>
      <c r="AA3950" t="s">
        <v>2827</v>
      </c>
      <c r="AC3950" t="s">
        <v>2828</v>
      </c>
      <c r="AD3950" t="s">
        <v>52</v>
      </c>
      <c r="AF3950" t="s">
        <v>52</v>
      </c>
      <c r="AG3950" t="s">
        <v>2829</v>
      </c>
      <c r="AH3950" s="8">
        <v>1106044</v>
      </c>
      <c r="AI3950" t="s">
        <v>2830</v>
      </c>
      <c r="AJ3950" t="s">
        <v>2831</v>
      </c>
    </row>
    <row r="3951" spans="1:36" ht="17.25" hidden="1" customHeight="1" x14ac:dyDescent="0.2">
      <c r="A3951" s="4" t="s">
        <v>2821</v>
      </c>
      <c r="B3951" t="s">
        <v>2822</v>
      </c>
      <c r="C3951" t="s">
        <v>2823</v>
      </c>
      <c r="D3951" t="s">
        <v>2824</v>
      </c>
      <c r="E3951" t="s">
        <v>56</v>
      </c>
      <c r="F3951" t="s">
        <v>64</v>
      </c>
      <c r="G3951" s="5">
        <v>120</v>
      </c>
      <c r="H3951" t="s">
        <v>42</v>
      </c>
      <c r="I3951" t="s">
        <v>65</v>
      </c>
      <c r="J3951" t="s">
        <v>45</v>
      </c>
      <c r="K3951" t="s">
        <v>45</v>
      </c>
      <c r="L3951" t="s">
        <v>45</v>
      </c>
      <c r="N3951" s="6">
        <v>1997</v>
      </c>
      <c r="P3951" s="24">
        <v>2028</v>
      </c>
      <c r="R3951" s="7">
        <v>36.462470000000003</v>
      </c>
      <c r="S3951" s="7">
        <v>10.054546999999999</v>
      </c>
      <c r="T3951" t="s">
        <v>46</v>
      </c>
      <c r="U3951" t="s">
        <v>2825</v>
      </c>
      <c r="X3951" t="s">
        <v>2826</v>
      </c>
      <c r="Y3951" t="s">
        <v>49</v>
      </c>
      <c r="Z3951" t="s">
        <v>50</v>
      </c>
      <c r="AA3951" t="s">
        <v>2827</v>
      </c>
      <c r="AC3951" t="s">
        <v>2828</v>
      </c>
      <c r="AD3951" t="s">
        <v>52</v>
      </c>
      <c r="AF3951" t="s">
        <v>52</v>
      </c>
      <c r="AG3951" t="s">
        <v>2829</v>
      </c>
      <c r="AH3951" s="27">
        <v>1106045</v>
      </c>
      <c r="AI3951" t="s">
        <v>2830</v>
      </c>
      <c r="AJ3951" t="s">
        <v>2832</v>
      </c>
    </row>
    <row r="3952" spans="1:36" ht="17.25" hidden="1" customHeight="1" x14ac:dyDescent="0.2">
      <c r="A3952" s="4" t="s">
        <v>2835</v>
      </c>
      <c r="B3952" t="s">
        <v>2822</v>
      </c>
      <c r="C3952" t="s">
        <v>2836</v>
      </c>
      <c r="D3952" t="s">
        <v>2837</v>
      </c>
      <c r="E3952" t="s">
        <v>40</v>
      </c>
      <c r="F3952" t="s">
        <v>86</v>
      </c>
      <c r="G3952" s="5">
        <v>120</v>
      </c>
      <c r="H3952" t="s">
        <v>42</v>
      </c>
      <c r="I3952" t="s">
        <v>65</v>
      </c>
      <c r="J3952" t="s">
        <v>45</v>
      </c>
      <c r="K3952" t="s">
        <v>45</v>
      </c>
      <c r="L3952" t="s">
        <v>45</v>
      </c>
      <c r="N3952" s="6">
        <v>1999</v>
      </c>
      <c r="P3952" s="24">
        <v>2029</v>
      </c>
      <c r="R3952" s="7">
        <v>33.918100000000003</v>
      </c>
      <c r="S3952" s="7">
        <v>10.037599999999999</v>
      </c>
      <c r="T3952" t="s">
        <v>46</v>
      </c>
      <c r="U3952" t="s">
        <v>2838</v>
      </c>
      <c r="X3952" t="s">
        <v>2839</v>
      </c>
      <c r="Y3952" t="s">
        <v>49</v>
      </c>
      <c r="Z3952" t="s">
        <v>50</v>
      </c>
      <c r="AA3952" t="s">
        <v>2840</v>
      </c>
      <c r="AD3952" t="s">
        <v>52</v>
      </c>
      <c r="AF3952" t="s">
        <v>52</v>
      </c>
      <c r="AG3952" t="s">
        <v>2841</v>
      </c>
      <c r="AH3952" s="27">
        <v>1165039</v>
      </c>
      <c r="AI3952" t="s">
        <v>2842</v>
      </c>
      <c r="AJ3952" t="s">
        <v>2843</v>
      </c>
    </row>
    <row r="3953" spans="1:36" ht="17.25" hidden="1" customHeight="1" x14ac:dyDescent="0.2">
      <c r="A3953" s="4" t="s">
        <v>2846</v>
      </c>
      <c r="B3953" t="s">
        <v>2822</v>
      </c>
      <c r="C3953" t="s">
        <v>2847</v>
      </c>
      <c r="D3953" t="s">
        <v>2848</v>
      </c>
      <c r="E3953" t="s">
        <v>40</v>
      </c>
      <c r="F3953" t="s">
        <v>86</v>
      </c>
      <c r="G3953" s="5">
        <v>120</v>
      </c>
      <c r="H3953" t="s">
        <v>42</v>
      </c>
      <c r="I3953" t="s">
        <v>65</v>
      </c>
      <c r="J3953" t="s">
        <v>45</v>
      </c>
      <c r="K3953" t="s">
        <v>45</v>
      </c>
      <c r="L3953" t="s">
        <v>45</v>
      </c>
      <c r="N3953" s="24">
        <v>2005</v>
      </c>
      <c r="P3953" s="24">
        <v>2035</v>
      </c>
      <c r="R3953" s="7">
        <v>34.9054</v>
      </c>
      <c r="S3953" s="7">
        <v>8.5408000000000008</v>
      </c>
      <c r="T3953" t="s">
        <v>46</v>
      </c>
      <c r="U3953" t="s">
        <v>2849</v>
      </c>
      <c r="X3953" t="s">
        <v>2850</v>
      </c>
      <c r="Y3953" t="s">
        <v>49</v>
      </c>
      <c r="Z3953" t="s">
        <v>50</v>
      </c>
      <c r="AA3953" t="s">
        <v>2851</v>
      </c>
      <c r="AD3953" t="s">
        <v>52</v>
      </c>
      <c r="AF3953" t="s">
        <v>52</v>
      </c>
      <c r="AG3953" t="s">
        <v>2852</v>
      </c>
      <c r="AH3953" s="8">
        <v>1168703</v>
      </c>
      <c r="AI3953" t="s">
        <v>2853</v>
      </c>
      <c r="AJ3953" t="s">
        <v>2854</v>
      </c>
    </row>
    <row r="3954" spans="1:36" ht="17.25" hidden="1" customHeight="1" x14ac:dyDescent="0.2">
      <c r="A3954" s="4" t="s">
        <v>2846</v>
      </c>
      <c r="B3954" t="s">
        <v>2822</v>
      </c>
      <c r="C3954" t="s">
        <v>2847</v>
      </c>
      <c r="D3954" t="s">
        <v>2848</v>
      </c>
      <c r="E3954" t="s">
        <v>56</v>
      </c>
      <c r="F3954" t="s">
        <v>86</v>
      </c>
      <c r="G3954" s="5">
        <v>120</v>
      </c>
      <c r="H3954" t="s">
        <v>42</v>
      </c>
      <c r="I3954" t="s">
        <v>65</v>
      </c>
      <c r="J3954" t="s">
        <v>45</v>
      </c>
      <c r="K3954" t="s">
        <v>45</v>
      </c>
      <c r="L3954" t="s">
        <v>45</v>
      </c>
      <c r="N3954" s="6">
        <v>2009</v>
      </c>
      <c r="P3954" s="24">
        <v>2039</v>
      </c>
      <c r="R3954" s="7">
        <v>34.9054</v>
      </c>
      <c r="S3954" s="7">
        <v>8.5408000000000008</v>
      </c>
      <c r="T3954" t="s">
        <v>46</v>
      </c>
      <c r="U3954" t="s">
        <v>2849</v>
      </c>
      <c r="X3954" t="s">
        <v>2850</v>
      </c>
      <c r="Y3954" t="s">
        <v>49</v>
      </c>
      <c r="Z3954" t="s">
        <v>50</v>
      </c>
      <c r="AA3954" t="s">
        <v>2851</v>
      </c>
      <c r="AD3954" t="s">
        <v>52</v>
      </c>
      <c r="AF3954" t="s">
        <v>52</v>
      </c>
      <c r="AG3954" t="s">
        <v>2852</v>
      </c>
      <c r="AH3954" s="27">
        <v>1215509</v>
      </c>
      <c r="AI3954" t="s">
        <v>2853</v>
      </c>
      <c r="AJ3954" t="s">
        <v>2855</v>
      </c>
    </row>
    <row r="3955" spans="1:36" ht="17.25" hidden="1" customHeight="1" x14ac:dyDescent="0.2">
      <c r="A3955" s="4" t="s">
        <v>2856</v>
      </c>
      <c r="B3955" t="s">
        <v>2822</v>
      </c>
      <c r="C3955" t="s">
        <v>2857</v>
      </c>
      <c r="D3955" t="s">
        <v>2858</v>
      </c>
      <c r="E3955" t="s">
        <v>40</v>
      </c>
      <c r="F3955" t="s">
        <v>86</v>
      </c>
      <c r="G3955" s="5">
        <v>400</v>
      </c>
      <c r="H3955" t="s">
        <v>42</v>
      </c>
      <c r="I3955" t="s">
        <v>43</v>
      </c>
      <c r="J3955" t="s">
        <v>45</v>
      </c>
      <c r="K3955" t="s">
        <v>45</v>
      </c>
      <c r="L3955" t="s">
        <v>45</v>
      </c>
      <c r="N3955" s="6">
        <v>2011</v>
      </c>
      <c r="P3955" s="24">
        <v>2041</v>
      </c>
      <c r="R3955" s="7">
        <v>33.926299999999998</v>
      </c>
      <c r="S3955" s="7">
        <v>10.0932</v>
      </c>
      <c r="T3955" t="s">
        <v>46</v>
      </c>
      <c r="U3955" t="s">
        <v>2859</v>
      </c>
      <c r="X3955" t="s">
        <v>2839</v>
      </c>
      <c r="Y3955" t="s">
        <v>49</v>
      </c>
      <c r="Z3955" t="s">
        <v>50</v>
      </c>
      <c r="AA3955" t="s">
        <v>2860</v>
      </c>
      <c r="AD3955" t="s">
        <v>52</v>
      </c>
      <c r="AE3955" t="s">
        <v>131</v>
      </c>
      <c r="AF3955" t="s">
        <v>52</v>
      </c>
      <c r="AG3955" t="s">
        <v>2861</v>
      </c>
      <c r="AH3955" s="27">
        <v>1200314</v>
      </c>
      <c r="AI3955" t="s">
        <v>2862</v>
      </c>
      <c r="AJ3955" t="s">
        <v>2863</v>
      </c>
    </row>
    <row r="3956" spans="1:36" ht="17.25" hidden="1" customHeight="1" x14ac:dyDescent="0.2">
      <c r="A3956" s="4" t="s">
        <v>2864</v>
      </c>
      <c r="B3956" t="s">
        <v>2822</v>
      </c>
      <c r="C3956" t="s">
        <v>2865</v>
      </c>
      <c r="E3956" t="s">
        <v>40</v>
      </c>
      <c r="F3956" t="s">
        <v>86</v>
      </c>
      <c r="G3956" s="5">
        <v>120</v>
      </c>
      <c r="H3956" t="s">
        <v>42</v>
      </c>
      <c r="I3956" t="s">
        <v>65</v>
      </c>
      <c r="J3956" t="s">
        <v>45</v>
      </c>
      <c r="N3956" s="6">
        <v>2005</v>
      </c>
      <c r="P3956" s="24">
        <v>2035</v>
      </c>
      <c r="R3956" s="7">
        <v>36.814799999999998</v>
      </c>
      <c r="S3956" s="7">
        <v>10.2897</v>
      </c>
      <c r="T3956" t="s">
        <v>46</v>
      </c>
      <c r="U3956" t="s">
        <v>2866</v>
      </c>
      <c r="X3956" t="s">
        <v>2867</v>
      </c>
      <c r="Y3956" t="s">
        <v>49</v>
      </c>
      <c r="Z3956" t="s">
        <v>50</v>
      </c>
      <c r="AA3956" t="s">
        <v>2868</v>
      </c>
      <c r="AC3956" t="s">
        <v>2869</v>
      </c>
      <c r="AD3956" t="s">
        <v>52</v>
      </c>
      <c r="AF3956" t="s">
        <v>52</v>
      </c>
      <c r="AG3956" t="s">
        <v>2870</v>
      </c>
      <c r="AH3956" s="8">
        <v>1193962</v>
      </c>
      <c r="AI3956" t="s">
        <v>2871</v>
      </c>
      <c r="AJ3956" t="s">
        <v>2872</v>
      </c>
    </row>
    <row r="3957" spans="1:36" ht="17.25" hidden="1" customHeight="1" x14ac:dyDescent="0.2">
      <c r="A3957" s="4" t="s">
        <v>2883</v>
      </c>
      <c r="B3957" t="s">
        <v>2822</v>
      </c>
      <c r="C3957" t="s">
        <v>2884</v>
      </c>
      <c r="D3957" t="s">
        <v>2885</v>
      </c>
      <c r="E3957" t="s">
        <v>40</v>
      </c>
      <c r="F3957" t="s">
        <v>64</v>
      </c>
      <c r="G3957" s="5">
        <v>170</v>
      </c>
      <c r="H3957" t="s">
        <v>42</v>
      </c>
      <c r="I3957" t="s">
        <v>240</v>
      </c>
      <c r="J3957" t="s">
        <v>45</v>
      </c>
      <c r="K3957" t="s">
        <v>45</v>
      </c>
      <c r="L3957" t="s">
        <v>45</v>
      </c>
      <c r="N3957" s="6">
        <v>1985</v>
      </c>
      <c r="R3957" s="7">
        <v>36.796700000000001</v>
      </c>
      <c r="S3957" s="7">
        <v>10.282999999999999</v>
      </c>
      <c r="T3957" t="s">
        <v>46</v>
      </c>
      <c r="U3957" t="s">
        <v>2886</v>
      </c>
      <c r="X3957" t="s">
        <v>2887</v>
      </c>
      <c r="Y3957" t="s">
        <v>49</v>
      </c>
      <c r="Z3957" t="s">
        <v>50</v>
      </c>
      <c r="AA3957" t="s">
        <v>2888</v>
      </c>
      <c r="AD3957" t="s">
        <v>52</v>
      </c>
      <c r="AF3957" t="s">
        <v>52</v>
      </c>
      <c r="AG3957" t="s">
        <v>2889</v>
      </c>
      <c r="AH3957" s="8">
        <v>1142187</v>
      </c>
      <c r="AI3957" t="s">
        <v>2890</v>
      </c>
      <c r="AJ3957" t="s">
        <v>2891</v>
      </c>
    </row>
    <row r="3958" spans="1:36" ht="17.25" hidden="1" customHeight="1" x14ac:dyDescent="0.2">
      <c r="A3958" s="4" t="s">
        <v>2883</v>
      </c>
      <c r="B3958" t="s">
        <v>2822</v>
      </c>
      <c r="C3958" t="s">
        <v>2884</v>
      </c>
      <c r="D3958" t="s">
        <v>2885</v>
      </c>
      <c r="E3958" t="s">
        <v>56</v>
      </c>
      <c r="F3958" t="s">
        <v>64</v>
      </c>
      <c r="G3958" s="5">
        <v>170</v>
      </c>
      <c r="H3958" t="s">
        <v>42</v>
      </c>
      <c r="I3958" t="s">
        <v>240</v>
      </c>
      <c r="J3958" t="s">
        <v>45</v>
      </c>
      <c r="K3958" t="s">
        <v>45</v>
      </c>
      <c r="L3958" t="s">
        <v>45</v>
      </c>
      <c r="N3958" s="6">
        <v>1985</v>
      </c>
      <c r="R3958" s="7">
        <v>36.796700000000001</v>
      </c>
      <c r="S3958" s="7">
        <v>10.282999999999999</v>
      </c>
      <c r="T3958" t="s">
        <v>46</v>
      </c>
      <c r="U3958" t="s">
        <v>2886</v>
      </c>
      <c r="X3958" t="s">
        <v>2887</v>
      </c>
      <c r="Y3958" t="s">
        <v>49</v>
      </c>
      <c r="Z3958" t="s">
        <v>50</v>
      </c>
      <c r="AA3958" t="s">
        <v>2888</v>
      </c>
      <c r="AD3958" t="s">
        <v>52</v>
      </c>
      <c r="AF3958" t="s">
        <v>52</v>
      </c>
      <c r="AG3958" t="s">
        <v>2889</v>
      </c>
      <c r="AH3958" s="27">
        <v>1142188</v>
      </c>
      <c r="AI3958" t="s">
        <v>2890</v>
      </c>
      <c r="AJ3958" t="s">
        <v>2892</v>
      </c>
    </row>
    <row r="3959" spans="1:36" ht="17.25" hidden="1" customHeight="1" x14ac:dyDescent="0.2">
      <c r="A3959" s="4" t="s">
        <v>2893</v>
      </c>
      <c r="B3959" t="s">
        <v>2822</v>
      </c>
      <c r="C3959" t="s">
        <v>2894</v>
      </c>
      <c r="D3959" t="s">
        <v>2895</v>
      </c>
      <c r="E3959" t="s">
        <v>40</v>
      </c>
      <c r="F3959" t="s">
        <v>64</v>
      </c>
      <c r="G3959" s="5">
        <v>180</v>
      </c>
      <c r="H3959" t="s">
        <v>42</v>
      </c>
      <c r="I3959" t="s">
        <v>240</v>
      </c>
      <c r="J3959" t="s">
        <v>45</v>
      </c>
      <c r="K3959" t="s">
        <v>45</v>
      </c>
      <c r="L3959" t="s">
        <v>45</v>
      </c>
      <c r="N3959" s="6">
        <v>1998</v>
      </c>
      <c r="P3959" s="24">
        <v>2029</v>
      </c>
      <c r="R3959" s="7">
        <v>36.799623886389597</v>
      </c>
      <c r="S3959" s="7">
        <v>10.2869838230085</v>
      </c>
      <c r="T3959" t="s">
        <v>46</v>
      </c>
      <c r="U3959" t="s">
        <v>2886</v>
      </c>
      <c r="X3959" t="s">
        <v>2887</v>
      </c>
      <c r="Y3959" t="s">
        <v>49</v>
      </c>
      <c r="Z3959" t="s">
        <v>50</v>
      </c>
      <c r="AA3959" t="s">
        <v>2888</v>
      </c>
      <c r="AD3959" t="s">
        <v>52</v>
      </c>
      <c r="AF3959" t="s">
        <v>52</v>
      </c>
      <c r="AG3959" t="s">
        <v>2889</v>
      </c>
      <c r="AH3959" s="27">
        <v>1142189</v>
      </c>
      <c r="AI3959" t="s">
        <v>2896</v>
      </c>
      <c r="AJ3959" t="s">
        <v>2897</v>
      </c>
    </row>
    <row r="3960" spans="1:36" ht="17.25" hidden="1" customHeight="1" x14ac:dyDescent="0.2">
      <c r="A3960" s="4" t="s">
        <v>2893</v>
      </c>
      <c r="B3960" t="s">
        <v>2822</v>
      </c>
      <c r="C3960" t="s">
        <v>2894</v>
      </c>
      <c r="D3960" t="s">
        <v>2895</v>
      </c>
      <c r="E3960" t="s">
        <v>56</v>
      </c>
      <c r="F3960" t="s">
        <v>64</v>
      </c>
      <c r="G3960" s="5">
        <v>180</v>
      </c>
      <c r="H3960" t="s">
        <v>42</v>
      </c>
      <c r="I3960" t="s">
        <v>240</v>
      </c>
      <c r="J3960" t="s">
        <v>45</v>
      </c>
      <c r="K3960" t="s">
        <v>45</v>
      </c>
      <c r="L3960" t="s">
        <v>45</v>
      </c>
      <c r="N3960" s="6">
        <v>1998</v>
      </c>
      <c r="P3960" s="24">
        <v>2029</v>
      </c>
      <c r="R3960" s="7">
        <v>36.799623886389597</v>
      </c>
      <c r="S3960" s="7">
        <v>10.2869838230085</v>
      </c>
      <c r="T3960" t="s">
        <v>46</v>
      </c>
      <c r="U3960" t="s">
        <v>2886</v>
      </c>
      <c r="X3960" t="s">
        <v>2887</v>
      </c>
      <c r="Y3960" t="s">
        <v>49</v>
      </c>
      <c r="Z3960" t="s">
        <v>50</v>
      </c>
      <c r="AA3960" t="s">
        <v>2888</v>
      </c>
      <c r="AD3960" t="s">
        <v>52</v>
      </c>
      <c r="AF3960" t="s">
        <v>52</v>
      </c>
      <c r="AG3960" t="s">
        <v>2889</v>
      </c>
      <c r="AH3960" s="27">
        <v>1142190</v>
      </c>
      <c r="AI3960" t="s">
        <v>2896</v>
      </c>
      <c r="AJ3960" t="s">
        <v>2898</v>
      </c>
    </row>
    <row r="3961" spans="1:36" ht="17.25" hidden="1" customHeight="1" x14ac:dyDescent="0.2">
      <c r="A3961" s="4" t="s">
        <v>2905</v>
      </c>
      <c r="B3961" t="s">
        <v>2822</v>
      </c>
      <c r="C3961" t="s">
        <v>2906</v>
      </c>
      <c r="D3961" t="s">
        <v>2907</v>
      </c>
      <c r="E3961" t="s">
        <v>40</v>
      </c>
      <c r="F3961" t="s">
        <v>64</v>
      </c>
      <c r="G3961" s="5">
        <v>480</v>
      </c>
      <c r="H3961" t="s">
        <v>42</v>
      </c>
      <c r="I3961" t="s">
        <v>43</v>
      </c>
      <c r="J3961" t="s">
        <v>45</v>
      </c>
      <c r="K3961" t="s">
        <v>45</v>
      </c>
      <c r="L3961" t="s">
        <v>45</v>
      </c>
      <c r="N3961" s="6">
        <v>2002</v>
      </c>
      <c r="P3961" s="24">
        <v>2027</v>
      </c>
      <c r="R3961" s="7">
        <v>36.798999999999999</v>
      </c>
      <c r="S3961" s="7">
        <v>10.2865</v>
      </c>
      <c r="T3961" t="s">
        <v>46</v>
      </c>
      <c r="U3961" t="s">
        <v>2886</v>
      </c>
      <c r="X3961" t="s">
        <v>2887</v>
      </c>
      <c r="Y3961" t="s">
        <v>49</v>
      </c>
      <c r="Z3961" t="s">
        <v>50</v>
      </c>
      <c r="AA3961" t="s">
        <v>2908</v>
      </c>
      <c r="AC3961" t="s">
        <v>2909</v>
      </c>
      <c r="AD3961" t="s">
        <v>52</v>
      </c>
      <c r="AF3961" t="s">
        <v>52</v>
      </c>
      <c r="AG3961" t="s">
        <v>2910</v>
      </c>
      <c r="AH3961" s="27" t="s">
        <v>2911</v>
      </c>
      <c r="AI3961" t="s">
        <v>2912</v>
      </c>
      <c r="AJ3961" t="s">
        <v>2913</v>
      </c>
    </row>
    <row r="3962" spans="1:36" ht="17.25" hidden="1" customHeight="1" x14ac:dyDescent="0.2">
      <c r="A3962" s="4" t="s">
        <v>2926</v>
      </c>
      <c r="B3962" t="s">
        <v>2822</v>
      </c>
      <c r="C3962" t="s">
        <v>2927</v>
      </c>
      <c r="D3962" t="s">
        <v>2928</v>
      </c>
      <c r="E3962" t="s">
        <v>40</v>
      </c>
      <c r="F3962" t="s">
        <v>64</v>
      </c>
      <c r="G3962" s="5">
        <v>160</v>
      </c>
      <c r="H3962" t="s">
        <v>42</v>
      </c>
      <c r="I3962" t="s">
        <v>240</v>
      </c>
      <c r="J3962" t="s">
        <v>45</v>
      </c>
      <c r="K3962" t="s">
        <v>45</v>
      </c>
      <c r="L3962" t="s">
        <v>45</v>
      </c>
      <c r="N3962" s="6">
        <v>1975</v>
      </c>
      <c r="R3962" s="7">
        <v>35.784903</v>
      </c>
      <c r="S3962" s="7">
        <v>10.679152999999999</v>
      </c>
      <c r="T3962" t="s">
        <v>46</v>
      </c>
      <c r="U3962" t="s">
        <v>2929</v>
      </c>
      <c r="X3962" t="s">
        <v>2929</v>
      </c>
      <c r="Y3962" t="s">
        <v>49</v>
      </c>
      <c r="Z3962" t="s">
        <v>50</v>
      </c>
      <c r="AA3962" t="s">
        <v>2930</v>
      </c>
      <c r="AC3962" t="s">
        <v>2931</v>
      </c>
      <c r="AD3962" t="s">
        <v>52</v>
      </c>
      <c r="AF3962" t="s">
        <v>52</v>
      </c>
      <c r="AG3962" t="s">
        <v>2932</v>
      </c>
      <c r="AH3962" s="8">
        <v>1149243</v>
      </c>
      <c r="AI3962" t="s">
        <v>2933</v>
      </c>
      <c r="AJ3962" t="s">
        <v>2934</v>
      </c>
    </row>
    <row r="3963" spans="1:36" ht="17.25" hidden="1" customHeight="1" x14ac:dyDescent="0.2">
      <c r="A3963" s="4" t="s">
        <v>2926</v>
      </c>
      <c r="B3963" t="s">
        <v>2822</v>
      </c>
      <c r="C3963" t="s">
        <v>2927</v>
      </c>
      <c r="D3963" t="s">
        <v>2928</v>
      </c>
      <c r="E3963" t="s">
        <v>56</v>
      </c>
      <c r="F3963" t="s">
        <v>64</v>
      </c>
      <c r="G3963" s="5">
        <v>160</v>
      </c>
      <c r="H3963" t="s">
        <v>42</v>
      </c>
      <c r="I3963" t="s">
        <v>240</v>
      </c>
      <c r="J3963" t="s">
        <v>45</v>
      </c>
      <c r="K3963" t="s">
        <v>45</v>
      </c>
      <c r="L3963" t="s">
        <v>45</v>
      </c>
      <c r="N3963" s="6">
        <v>1980</v>
      </c>
      <c r="R3963" s="7">
        <v>35.784903</v>
      </c>
      <c r="S3963" s="7">
        <v>10.679152999999999</v>
      </c>
      <c r="T3963" t="s">
        <v>46</v>
      </c>
      <c r="U3963" t="s">
        <v>2929</v>
      </c>
      <c r="X3963" t="s">
        <v>2929</v>
      </c>
      <c r="Y3963" t="s">
        <v>49</v>
      </c>
      <c r="Z3963" t="s">
        <v>50</v>
      </c>
      <c r="AA3963" t="s">
        <v>2930</v>
      </c>
      <c r="AC3963" t="s">
        <v>2931</v>
      </c>
      <c r="AD3963" t="s">
        <v>52</v>
      </c>
      <c r="AF3963" t="s">
        <v>52</v>
      </c>
      <c r="AG3963" t="s">
        <v>2932</v>
      </c>
      <c r="AH3963" s="8">
        <v>1149244</v>
      </c>
      <c r="AI3963" t="s">
        <v>2933</v>
      </c>
      <c r="AJ3963" t="s">
        <v>2935</v>
      </c>
    </row>
    <row r="3964" spans="1:36" ht="17.25" hidden="1" customHeight="1" x14ac:dyDescent="0.2">
      <c r="A3964" s="4" t="s">
        <v>2936</v>
      </c>
      <c r="B3964" t="s">
        <v>2822</v>
      </c>
      <c r="C3964" t="s">
        <v>2937</v>
      </c>
      <c r="D3964" t="s">
        <v>2938</v>
      </c>
      <c r="E3964" t="s">
        <v>40</v>
      </c>
      <c r="F3964" t="s">
        <v>86</v>
      </c>
      <c r="G3964" s="5">
        <v>357</v>
      </c>
      <c r="H3964" t="s">
        <v>42</v>
      </c>
      <c r="I3964" t="s">
        <v>43</v>
      </c>
      <c r="J3964" t="s">
        <v>45</v>
      </c>
      <c r="K3964" t="s">
        <v>45</v>
      </c>
      <c r="L3964" t="s">
        <v>45</v>
      </c>
      <c r="N3964" s="6">
        <v>1994</v>
      </c>
      <c r="P3964" s="24">
        <v>2025</v>
      </c>
      <c r="R3964" s="7">
        <v>35.785575000000001</v>
      </c>
      <c r="S3964" s="7">
        <v>10.678426</v>
      </c>
      <c r="T3964" t="s">
        <v>46</v>
      </c>
      <c r="U3964" t="s">
        <v>2929</v>
      </c>
      <c r="X3964" t="s">
        <v>2929</v>
      </c>
      <c r="Y3964" t="s">
        <v>49</v>
      </c>
      <c r="Z3964" t="s">
        <v>50</v>
      </c>
      <c r="AA3964" t="s">
        <v>2939</v>
      </c>
      <c r="AC3964" t="s">
        <v>2940</v>
      </c>
      <c r="AD3964" t="s">
        <v>52</v>
      </c>
      <c r="AF3964" t="s">
        <v>52</v>
      </c>
      <c r="AG3964" t="s">
        <v>2932</v>
      </c>
      <c r="AH3964" s="8" t="s">
        <v>2941</v>
      </c>
      <c r="AI3964" t="s">
        <v>2942</v>
      </c>
      <c r="AJ3964" t="s">
        <v>2943</v>
      </c>
    </row>
    <row r="3965" spans="1:36" ht="17.25" hidden="1" customHeight="1" x14ac:dyDescent="0.2">
      <c r="A3965" s="4" t="s">
        <v>2958</v>
      </c>
      <c r="B3965" t="s">
        <v>2822</v>
      </c>
      <c r="C3965" t="s">
        <v>2959</v>
      </c>
      <c r="D3965" t="s">
        <v>2960</v>
      </c>
      <c r="E3965" t="s">
        <v>40</v>
      </c>
      <c r="F3965" t="s">
        <v>64</v>
      </c>
      <c r="G3965" s="5">
        <v>120</v>
      </c>
      <c r="H3965" t="s">
        <v>42</v>
      </c>
      <c r="I3965" t="s">
        <v>65</v>
      </c>
      <c r="J3965" t="s">
        <v>45</v>
      </c>
      <c r="K3965" t="s">
        <v>45</v>
      </c>
      <c r="L3965" t="s">
        <v>45</v>
      </c>
      <c r="N3965" s="24">
        <v>2004</v>
      </c>
      <c r="P3965" s="24">
        <v>2034</v>
      </c>
      <c r="R3965" s="7">
        <v>34.686799999999998</v>
      </c>
      <c r="S3965" s="7">
        <v>10.6424</v>
      </c>
      <c r="T3965" t="s">
        <v>46</v>
      </c>
      <c r="U3965" t="s">
        <v>2961</v>
      </c>
      <c r="X3965" t="s">
        <v>2918</v>
      </c>
      <c r="Y3965" t="s">
        <v>49</v>
      </c>
      <c r="Z3965" t="s">
        <v>50</v>
      </c>
      <c r="AA3965" t="s">
        <v>2962</v>
      </c>
      <c r="AG3965" t="s">
        <v>2963</v>
      </c>
      <c r="AH3965" s="8">
        <v>1148232</v>
      </c>
      <c r="AI3965" t="s">
        <v>2964</v>
      </c>
      <c r="AJ3965" t="s">
        <v>2965</v>
      </c>
    </row>
    <row r="3966" spans="1:36" ht="17.25" hidden="1" customHeight="1" x14ac:dyDescent="0.2">
      <c r="A3966" s="4" t="s">
        <v>2958</v>
      </c>
      <c r="B3966" t="s">
        <v>2822</v>
      </c>
      <c r="C3966" t="s">
        <v>2959</v>
      </c>
      <c r="D3966" t="s">
        <v>2960</v>
      </c>
      <c r="E3966" t="s">
        <v>56</v>
      </c>
      <c r="F3966" t="s">
        <v>64</v>
      </c>
      <c r="G3966" s="5">
        <v>123</v>
      </c>
      <c r="H3966" t="s">
        <v>42</v>
      </c>
      <c r="I3966" t="s">
        <v>65</v>
      </c>
      <c r="J3966" t="s">
        <v>45</v>
      </c>
      <c r="K3966" t="s">
        <v>45</v>
      </c>
      <c r="L3966" t="s">
        <v>45</v>
      </c>
      <c r="N3966" s="24">
        <v>2007</v>
      </c>
      <c r="P3966" s="24">
        <v>2037</v>
      </c>
      <c r="R3966" s="7">
        <v>34.686799999999998</v>
      </c>
      <c r="S3966" s="7">
        <v>10.6424</v>
      </c>
      <c r="T3966" t="s">
        <v>46</v>
      </c>
      <c r="U3966" t="s">
        <v>2961</v>
      </c>
      <c r="X3966" t="s">
        <v>2918</v>
      </c>
      <c r="Y3966" t="s">
        <v>49</v>
      </c>
      <c r="Z3966" t="s">
        <v>50</v>
      </c>
      <c r="AA3966" t="s">
        <v>2962</v>
      </c>
      <c r="AG3966" t="s">
        <v>2963</v>
      </c>
      <c r="AH3966" s="8">
        <v>1196331</v>
      </c>
      <c r="AI3966" t="s">
        <v>2964</v>
      </c>
      <c r="AJ3966" t="s">
        <v>2966</v>
      </c>
    </row>
    <row r="3967" spans="1:36" ht="17.25" hidden="1" customHeight="1" x14ac:dyDescent="0.2">
      <c r="A3967" s="4" t="s">
        <v>2958</v>
      </c>
      <c r="B3967" t="s">
        <v>2822</v>
      </c>
      <c r="C3967" t="s">
        <v>2959</v>
      </c>
      <c r="D3967" t="s">
        <v>2960</v>
      </c>
      <c r="E3967" t="s">
        <v>58</v>
      </c>
      <c r="F3967" t="s">
        <v>64</v>
      </c>
      <c r="G3967" s="5">
        <v>123</v>
      </c>
      <c r="H3967" t="s">
        <v>42</v>
      </c>
      <c r="I3967" t="s">
        <v>65</v>
      </c>
      <c r="J3967" t="s">
        <v>45</v>
      </c>
      <c r="K3967" t="s">
        <v>45</v>
      </c>
      <c r="L3967" t="s">
        <v>45</v>
      </c>
      <c r="N3967" s="24">
        <v>2010</v>
      </c>
      <c r="P3967" s="24">
        <v>2040</v>
      </c>
      <c r="R3967" s="7">
        <v>34.686799999999998</v>
      </c>
      <c r="S3967" s="7">
        <v>10.6424</v>
      </c>
      <c r="T3967" t="s">
        <v>46</v>
      </c>
      <c r="U3967" t="s">
        <v>2961</v>
      </c>
      <c r="X3967" t="s">
        <v>2918</v>
      </c>
      <c r="Y3967" t="s">
        <v>49</v>
      </c>
      <c r="Z3967" t="s">
        <v>50</v>
      </c>
      <c r="AA3967" t="s">
        <v>2962</v>
      </c>
      <c r="AG3967" t="s">
        <v>2963</v>
      </c>
      <c r="AH3967" s="8">
        <v>1215508</v>
      </c>
      <c r="AI3967" t="s">
        <v>2964</v>
      </c>
      <c r="AJ3967" t="s">
        <v>2967</v>
      </c>
    </row>
    <row r="3968" spans="1:36" ht="17.25" hidden="1" customHeight="1" x14ac:dyDescent="0.2">
      <c r="A3968" s="4" t="s">
        <v>2976</v>
      </c>
      <c r="B3968" t="s">
        <v>2977</v>
      </c>
      <c r="C3968" t="s">
        <v>2978</v>
      </c>
      <c r="E3968" t="s">
        <v>40</v>
      </c>
      <c r="F3968" t="s">
        <v>86</v>
      </c>
      <c r="G3968" s="5">
        <v>400</v>
      </c>
      <c r="H3968" t="s">
        <v>677</v>
      </c>
      <c r="I3968" t="s">
        <v>43</v>
      </c>
      <c r="J3968" t="s">
        <v>45</v>
      </c>
      <c r="L3968" t="s">
        <v>45</v>
      </c>
      <c r="N3968" s="27"/>
      <c r="R3968" s="7">
        <v>-10.538525</v>
      </c>
      <c r="S3968" s="7">
        <v>32.073014000000001</v>
      </c>
      <c r="T3968" t="s">
        <v>504</v>
      </c>
      <c r="U3968" t="s">
        <v>2979</v>
      </c>
      <c r="X3968" t="s">
        <v>2979</v>
      </c>
      <c r="Y3968" t="s">
        <v>49</v>
      </c>
      <c r="Z3968" t="s">
        <v>489</v>
      </c>
      <c r="AG3968" t="s">
        <v>2980</v>
      </c>
      <c r="AH3968" s="6">
        <v>1285729</v>
      </c>
      <c r="AI3968" t="s">
        <v>2981</v>
      </c>
      <c r="AJ3968" t="s">
        <v>2982</v>
      </c>
    </row>
    <row r="3969" spans="1:36" ht="17.25" hidden="1" customHeight="1" x14ac:dyDescent="0.2">
      <c r="A3969" s="4" t="s">
        <v>2976</v>
      </c>
      <c r="B3969" t="s">
        <v>2977</v>
      </c>
      <c r="C3969" t="s">
        <v>2978</v>
      </c>
      <c r="E3969" t="s">
        <v>56</v>
      </c>
      <c r="F3969" t="s">
        <v>86</v>
      </c>
      <c r="G3969" s="5">
        <v>800</v>
      </c>
      <c r="H3969" t="s">
        <v>677</v>
      </c>
      <c r="I3969" t="s">
        <v>43</v>
      </c>
      <c r="J3969" t="s">
        <v>45</v>
      </c>
      <c r="L3969" t="s">
        <v>45</v>
      </c>
      <c r="N3969" s="27"/>
      <c r="R3969" s="7">
        <v>-10.538525</v>
      </c>
      <c r="S3969" s="7">
        <v>32.073014000000001</v>
      </c>
      <c r="T3969" t="s">
        <v>504</v>
      </c>
      <c r="U3969" t="s">
        <v>2979</v>
      </c>
      <c r="X3969" t="s">
        <v>2979</v>
      </c>
      <c r="Y3969" t="s">
        <v>49</v>
      </c>
      <c r="Z3969" t="s">
        <v>489</v>
      </c>
      <c r="AG3969" t="s">
        <v>2980</v>
      </c>
      <c r="AH3969" s="27"/>
      <c r="AI3969" t="s">
        <v>2981</v>
      </c>
      <c r="AJ3969" t="s">
        <v>2983</v>
      </c>
    </row>
    <row r="3970" spans="1:36" ht="17.25" hidden="1" customHeight="1" x14ac:dyDescent="0.2">
      <c r="A3970" s="4" t="s">
        <v>2984</v>
      </c>
      <c r="B3970" t="s">
        <v>2985</v>
      </c>
      <c r="C3970" t="s">
        <v>2986</v>
      </c>
      <c r="E3970" t="s">
        <v>2987</v>
      </c>
      <c r="F3970" t="s">
        <v>86</v>
      </c>
      <c r="G3970" s="5">
        <v>150</v>
      </c>
      <c r="H3970" t="s">
        <v>558</v>
      </c>
      <c r="I3970" t="s">
        <v>45</v>
      </c>
      <c r="J3970" t="s">
        <v>45</v>
      </c>
      <c r="K3970" t="s">
        <v>45</v>
      </c>
      <c r="L3970" t="s">
        <v>45</v>
      </c>
      <c r="N3970" s="27" t="s">
        <v>45</v>
      </c>
      <c r="R3970" s="7">
        <v>-16.018294000000001</v>
      </c>
      <c r="S3970" s="7">
        <v>30.582954000000001</v>
      </c>
      <c r="T3970" t="s">
        <v>504</v>
      </c>
      <c r="U3970" t="s">
        <v>2988</v>
      </c>
      <c r="X3970" t="s">
        <v>2989</v>
      </c>
      <c r="Y3970" t="s">
        <v>49</v>
      </c>
      <c r="Z3970" t="s">
        <v>489</v>
      </c>
      <c r="AG3970" t="s">
        <v>45</v>
      </c>
      <c r="AH3970" s="27" t="s">
        <v>45</v>
      </c>
      <c r="AI3970" t="s">
        <v>2990</v>
      </c>
      <c r="AJ3970" t="s">
        <v>2991</v>
      </c>
    </row>
    <row r="3971" spans="1:36" ht="17.25" hidden="1" customHeight="1" x14ac:dyDescent="0.2">
      <c r="A3971" s="4" t="s">
        <v>2984</v>
      </c>
      <c r="B3971" t="s">
        <v>2985</v>
      </c>
      <c r="C3971" t="s">
        <v>2986</v>
      </c>
      <c r="E3971" t="s">
        <v>1777</v>
      </c>
      <c r="F3971" t="s">
        <v>86</v>
      </c>
      <c r="G3971" s="5">
        <v>350</v>
      </c>
      <c r="H3971" t="s">
        <v>558</v>
      </c>
      <c r="I3971" t="s">
        <v>45</v>
      </c>
      <c r="J3971" t="s">
        <v>45</v>
      </c>
      <c r="K3971" t="s">
        <v>45</v>
      </c>
      <c r="L3971" t="s">
        <v>45</v>
      </c>
      <c r="N3971" s="27" t="s">
        <v>45</v>
      </c>
      <c r="R3971" s="7">
        <v>-16.018294000000001</v>
      </c>
      <c r="S3971" s="7">
        <v>30.582954000000001</v>
      </c>
      <c r="T3971" t="s">
        <v>504</v>
      </c>
      <c r="U3971" t="s">
        <v>2988</v>
      </c>
      <c r="X3971" t="s">
        <v>2989</v>
      </c>
      <c r="Y3971" t="s">
        <v>49</v>
      </c>
      <c r="Z3971" t="s">
        <v>489</v>
      </c>
      <c r="AG3971" t="s">
        <v>45</v>
      </c>
      <c r="AH3971" s="27" t="s">
        <v>45</v>
      </c>
      <c r="AI3971" t="s">
        <v>2990</v>
      </c>
      <c r="AJ3971" t="s">
        <v>2992</v>
      </c>
    </row>
    <row r="3972" spans="1:36" ht="17.25" hidden="1" customHeight="1" x14ac:dyDescent="0.2">
      <c r="A3972" s="4" t="s">
        <v>2993</v>
      </c>
      <c r="B3972" t="s">
        <v>2985</v>
      </c>
      <c r="C3972" t="s">
        <v>2994</v>
      </c>
      <c r="E3972" t="s">
        <v>40</v>
      </c>
      <c r="F3972" t="s">
        <v>41</v>
      </c>
      <c r="G3972" s="5">
        <v>120</v>
      </c>
      <c r="H3972" t="s">
        <v>677</v>
      </c>
      <c r="I3972" t="s">
        <v>45</v>
      </c>
      <c r="J3972" t="s">
        <v>45</v>
      </c>
      <c r="K3972" t="s">
        <v>45</v>
      </c>
      <c r="L3972" t="s">
        <v>45</v>
      </c>
      <c r="N3972" s="27"/>
      <c r="R3972" s="7">
        <v>-18.999036</v>
      </c>
      <c r="S3972" s="7">
        <v>32.602769000000002</v>
      </c>
      <c r="T3972" t="s">
        <v>504</v>
      </c>
      <c r="U3972" t="s">
        <v>2995</v>
      </c>
      <c r="X3972" t="s">
        <v>2996</v>
      </c>
      <c r="Y3972" t="s">
        <v>49</v>
      </c>
      <c r="Z3972" t="s">
        <v>489</v>
      </c>
      <c r="AG3972" t="s">
        <v>2997</v>
      </c>
      <c r="AH3972" s="27"/>
      <c r="AI3972" t="s">
        <v>2998</v>
      </c>
      <c r="AJ3972" t="s">
        <v>2999</v>
      </c>
    </row>
    <row r="3973" spans="1:36" ht="17.25" hidden="1" customHeight="1" x14ac:dyDescent="0.2">
      <c r="A3973" s="4" t="s">
        <v>3029</v>
      </c>
      <c r="B3973" t="s">
        <v>3017</v>
      </c>
      <c r="C3973" t="s">
        <v>3030</v>
      </c>
      <c r="D3973" t="s">
        <v>3031</v>
      </c>
      <c r="E3973" t="s">
        <v>40</v>
      </c>
      <c r="F3973" t="s">
        <v>41</v>
      </c>
      <c r="G3973" s="5">
        <v>870</v>
      </c>
      <c r="H3973" t="s">
        <v>42</v>
      </c>
      <c r="I3973" t="s">
        <v>43</v>
      </c>
      <c r="J3973" t="s">
        <v>45</v>
      </c>
      <c r="K3973" t="s">
        <v>45</v>
      </c>
      <c r="L3973" t="s">
        <v>45</v>
      </c>
      <c r="M3973" t="s">
        <v>559</v>
      </c>
      <c r="N3973" s="6">
        <v>2001</v>
      </c>
      <c r="Q3973" t="s">
        <v>3032</v>
      </c>
      <c r="R3973" s="7">
        <v>-33.354956999999999</v>
      </c>
      <c r="S3973" s="7">
        <v>-60.171573000000002</v>
      </c>
      <c r="T3973" t="s">
        <v>46</v>
      </c>
      <c r="U3973" t="s">
        <v>3033</v>
      </c>
      <c r="W3973" t="s">
        <v>3034</v>
      </c>
      <c r="X3973" t="s">
        <v>3023</v>
      </c>
      <c r="Y3973" t="s">
        <v>3012</v>
      </c>
      <c r="Z3973" t="s">
        <v>3013</v>
      </c>
      <c r="AG3973" t="s">
        <v>3035</v>
      </c>
      <c r="AH3973" s="27" t="s">
        <v>3036</v>
      </c>
      <c r="AI3973" t="s">
        <v>3037</v>
      </c>
      <c r="AJ3973" t="s">
        <v>3038</v>
      </c>
    </row>
    <row r="3974" spans="1:36" ht="17.25" hidden="1" customHeight="1" x14ac:dyDescent="0.2">
      <c r="A3974" s="4" t="s">
        <v>3039</v>
      </c>
      <c r="B3974" t="s">
        <v>3017</v>
      </c>
      <c r="C3974" t="s">
        <v>3040</v>
      </c>
      <c r="D3974" t="s">
        <v>3041</v>
      </c>
      <c r="E3974" t="s">
        <v>40</v>
      </c>
      <c r="F3974" t="s">
        <v>86</v>
      </c>
      <c r="G3974" s="5">
        <v>672</v>
      </c>
      <c r="H3974" t="s">
        <v>42</v>
      </c>
      <c r="I3974" t="s">
        <v>43</v>
      </c>
      <c r="J3974" t="s">
        <v>45</v>
      </c>
      <c r="K3974" t="s">
        <v>45</v>
      </c>
      <c r="L3974" t="s">
        <v>45</v>
      </c>
      <c r="M3974" t="s">
        <v>559</v>
      </c>
      <c r="N3974" s="6">
        <v>2000</v>
      </c>
      <c r="Q3974" t="s">
        <v>3042</v>
      </c>
      <c r="R3974" s="7">
        <v>-38.936199999999999</v>
      </c>
      <c r="S3974" s="7">
        <v>-68.356999999999999</v>
      </c>
      <c r="T3974" t="s">
        <v>46</v>
      </c>
      <c r="U3974" t="s">
        <v>3043</v>
      </c>
      <c r="W3974" t="s">
        <v>3044</v>
      </c>
      <c r="X3974" t="s">
        <v>3045</v>
      </c>
      <c r="Y3974" t="s">
        <v>3012</v>
      </c>
      <c r="Z3974" t="s">
        <v>3013</v>
      </c>
      <c r="AG3974" t="s">
        <v>3046</v>
      </c>
      <c r="AH3974" s="27" t="s">
        <v>3047</v>
      </c>
      <c r="AI3974" t="s">
        <v>3048</v>
      </c>
      <c r="AJ3974" t="s">
        <v>3049</v>
      </c>
    </row>
    <row r="3975" spans="1:36" ht="17.25" hidden="1" customHeight="1" x14ac:dyDescent="0.2">
      <c r="A3975" s="4" t="s">
        <v>3050</v>
      </c>
      <c r="B3975" t="s">
        <v>3017</v>
      </c>
      <c r="C3975" t="s">
        <v>3051</v>
      </c>
      <c r="D3975" t="s">
        <v>3052</v>
      </c>
      <c r="E3975" t="s">
        <v>56</v>
      </c>
      <c r="F3975" t="s">
        <v>86</v>
      </c>
      <c r="G3975" s="5">
        <v>120</v>
      </c>
      <c r="H3975" t="s">
        <v>42</v>
      </c>
      <c r="I3975" t="s">
        <v>43</v>
      </c>
      <c r="J3975" t="s">
        <v>45</v>
      </c>
      <c r="K3975" t="s">
        <v>45</v>
      </c>
      <c r="L3975" t="s">
        <v>45</v>
      </c>
      <c r="M3975" t="s">
        <v>559</v>
      </c>
      <c r="N3975" s="6">
        <v>1997</v>
      </c>
      <c r="Q3975" t="s">
        <v>3053</v>
      </c>
      <c r="R3975" s="7">
        <v>-42.736800000000002</v>
      </c>
      <c r="S3975" s="7">
        <v>-65.055000000000007</v>
      </c>
      <c r="T3975" t="s">
        <v>46</v>
      </c>
      <c r="U3975" t="s">
        <v>3054</v>
      </c>
      <c r="X3975" t="s">
        <v>3055</v>
      </c>
      <c r="Y3975" t="s">
        <v>3012</v>
      </c>
      <c r="Z3975" t="s">
        <v>3013</v>
      </c>
      <c r="AD3975" t="s">
        <v>52</v>
      </c>
      <c r="AE3975" t="s">
        <v>1954</v>
      </c>
      <c r="AG3975" t="s">
        <v>3056</v>
      </c>
      <c r="AH3975" s="27" t="s">
        <v>3057</v>
      </c>
      <c r="AI3975" t="s">
        <v>3058</v>
      </c>
      <c r="AJ3975" t="s">
        <v>3059</v>
      </c>
    </row>
    <row r="3976" spans="1:36" ht="17.25" hidden="1" customHeight="1" x14ac:dyDescent="0.2">
      <c r="A3976" s="4" t="s">
        <v>3050</v>
      </c>
      <c r="B3976" t="s">
        <v>3017</v>
      </c>
      <c r="C3976" t="s">
        <v>3051</v>
      </c>
      <c r="D3976" t="s">
        <v>3052</v>
      </c>
      <c r="E3976" t="s">
        <v>58</v>
      </c>
      <c r="F3976" t="s">
        <v>86</v>
      </c>
      <c r="G3976" s="5">
        <v>465</v>
      </c>
      <c r="H3976" t="s">
        <v>42</v>
      </c>
      <c r="I3976" t="s">
        <v>43</v>
      </c>
      <c r="J3976" t="s">
        <v>45</v>
      </c>
      <c r="K3976" t="s">
        <v>45</v>
      </c>
      <c r="L3976" t="s">
        <v>45</v>
      </c>
      <c r="M3976" t="s">
        <v>559</v>
      </c>
      <c r="N3976" s="6">
        <v>2008</v>
      </c>
      <c r="Q3976" t="s">
        <v>3053</v>
      </c>
      <c r="R3976" s="7">
        <v>-42.736800000000002</v>
      </c>
      <c r="S3976" s="7">
        <v>-65.055000000000007</v>
      </c>
      <c r="T3976" t="s">
        <v>46</v>
      </c>
      <c r="U3976" t="s">
        <v>3054</v>
      </c>
      <c r="X3976" t="s">
        <v>3055</v>
      </c>
      <c r="Y3976" t="s">
        <v>3012</v>
      </c>
      <c r="Z3976" t="s">
        <v>3013</v>
      </c>
      <c r="AD3976" t="s">
        <v>52</v>
      </c>
      <c r="AE3976" t="s">
        <v>1954</v>
      </c>
      <c r="AG3976" t="s">
        <v>3056</v>
      </c>
      <c r="AH3976" s="27" t="s">
        <v>3060</v>
      </c>
      <c r="AI3976" t="s">
        <v>3058</v>
      </c>
      <c r="AJ3976" t="s">
        <v>3061</v>
      </c>
    </row>
    <row r="3977" spans="1:36" ht="17.25" hidden="1" customHeight="1" x14ac:dyDescent="0.2">
      <c r="A3977" s="4" t="s">
        <v>3062</v>
      </c>
      <c r="B3977" t="s">
        <v>3017</v>
      </c>
      <c r="C3977" t="s">
        <v>3063</v>
      </c>
      <c r="D3977" t="s">
        <v>3064</v>
      </c>
      <c r="E3977" t="s">
        <v>3065</v>
      </c>
      <c r="F3977" t="s">
        <v>86</v>
      </c>
      <c r="G3977" s="5">
        <v>163</v>
      </c>
      <c r="H3977" t="s">
        <v>42</v>
      </c>
      <c r="I3977" t="s">
        <v>65</v>
      </c>
      <c r="J3977" t="s">
        <v>45</v>
      </c>
      <c r="K3977" t="s">
        <v>45</v>
      </c>
      <c r="L3977" t="s">
        <v>45</v>
      </c>
      <c r="M3977" t="s">
        <v>559</v>
      </c>
      <c r="N3977" s="27">
        <v>1998</v>
      </c>
      <c r="Q3977" t="s">
        <v>3066</v>
      </c>
      <c r="R3977" s="7">
        <v>-33.366050000000001</v>
      </c>
      <c r="S3977" s="7">
        <v>-60.147799999999997</v>
      </c>
      <c r="T3977" t="s">
        <v>46</v>
      </c>
      <c r="U3977" t="s">
        <v>3067</v>
      </c>
      <c r="W3977" t="s">
        <v>3068</v>
      </c>
      <c r="X3977" t="s">
        <v>3023</v>
      </c>
      <c r="Y3977" t="s">
        <v>3012</v>
      </c>
      <c r="Z3977" t="s">
        <v>3013</v>
      </c>
      <c r="AC3977" t="s">
        <v>3069</v>
      </c>
      <c r="AD3977" t="s">
        <v>52</v>
      </c>
      <c r="AE3977" t="s">
        <v>92</v>
      </c>
      <c r="AG3977" t="s">
        <v>3070</v>
      </c>
      <c r="AH3977" s="27">
        <v>1116484</v>
      </c>
      <c r="AI3977" t="s">
        <v>3071</v>
      </c>
      <c r="AJ3977" t="s">
        <v>3072</v>
      </c>
    </row>
    <row r="3978" spans="1:36" ht="17.25" hidden="1" customHeight="1" x14ac:dyDescent="0.2">
      <c r="A3978" s="4" t="s">
        <v>3096</v>
      </c>
      <c r="B3978" t="s">
        <v>3017</v>
      </c>
      <c r="C3978" t="s">
        <v>3097</v>
      </c>
      <c r="D3978" t="s">
        <v>3098</v>
      </c>
      <c r="E3978" t="s">
        <v>43</v>
      </c>
      <c r="F3978" t="s">
        <v>41</v>
      </c>
      <c r="G3978" s="5">
        <v>466</v>
      </c>
      <c r="H3978" t="s">
        <v>42</v>
      </c>
      <c r="I3978" t="s">
        <v>43</v>
      </c>
      <c r="J3978" t="s">
        <v>45</v>
      </c>
      <c r="K3978" t="s">
        <v>45</v>
      </c>
      <c r="L3978" t="s">
        <v>45</v>
      </c>
      <c r="M3978" t="s">
        <v>559</v>
      </c>
      <c r="N3978" s="6">
        <v>2010</v>
      </c>
      <c r="Q3978" t="s">
        <v>3099</v>
      </c>
      <c r="R3978" s="7">
        <v>-31.667660000000001</v>
      </c>
      <c r="S3978" s="7">
        <v>-63.8337</v>
      </c>
      <c r="T3978" t="s">
        <v>46</v>
      </c>
      <c r="U3978" t="s">
        <v>3100</v>
      </c>
      <c r="W3978" t="s">
        <v>3101</v>
      </c>
      <c r="X3978" t="s">
        <v>3102</v>
      </c>
      <c r="Y3978" t="s">
        <v>3012</v>
      </c>
      <c r="Z3978" t="s">
        <v>3013</v>
      </c>
      <c r="AC3978" t="s">
        <v>3103</v>
      </c>
      <c r="AG3978" t="s">
        <v>3104</v>
      </c>
      <c r="AH3978" s="27" t="s">
        <v>3105</v>
      </c>
      <c r="AI3978" t="s">
        <v>3106</v>
      </c>
      <c r="AJ3978" t="s">
        <v>3107</v>
      </c>
    </row>
    <row r="3979" spans="1:36" ht="17.25" hidden="1" customHeight="1" x14ac:dyDescent="0.2">
      <c r="A3979" s="4" t="s">
        <v>3108</v>
      </c>
      <c r="B3979" t="s">
        <v>3017</v>
      </c>
      <c r="C3979" t="s">
        <v>3109</v>
      </c>
      <c r="D3979" t="s">
        <v>3110</v>
      </c>
      <c r="E3979" t="s">
        <v>3111</v>
      </c>
      <c r="F3979" t="s">
        <v>41</v>
      </c>
      <c r="G3979" s="5">
        <v>281</v>
      </c>
      <c r="H3979" t="s">
        <v>42</v>
      </c>
      <c r="I3979" t="s">
        <v>65</v>
      </c>
      <c r="J3979" t="s">
        <v>45</v>
      </c>
      <c r="K3979" t="s">
        <v>45</v>
      </c>
      <c r="L3979" t="s">
        <v>45</v>
      </c>
      <c r="M3979" t="s">
        <v>559</v>
      </c>
      <c r="N3979" s="27">
        <v>2012</v>
      </c>
      <c r="Q3979" t="s">
        <v>3112</v>
      </c>
      <c r="R3979" s="7">
        <v>-31.710909999999998</v>
      </c>
      <c r="S3979" s="7">
        <v>-60.7806</v>
      </c>
      <c r="T3979" t="s">
        <v>46</v>
      </c>
      <c r="U3979" t="s">
        <v>3079</v>
      </c>
      <c r="W3979" t="s">
        <v>3113</v>
      </c>
      <c r="X3979" t="s">
        <v>3079</v>
      </c>
      <c r="Y3979" t="s">
        <v>3012</v>
      </c>
      <c r="Z3979" t="s">
        <v>3013</v>
      </c>
      <c r="AG3979" t="s">
        <v>3114</v>
      </c>
      <c r="AH3979" s="27">
        <v>1206416</v>
      </c>
      <c r="AI3979" t="s">
        <v>3115</v>
      </c>
      <c r="AJ3979" t="s">
        <v>3116</v>
      </c>
    </row>
    <row r="3980" spans="1:36" ht="17.25" hidden="1" customHeight="1" x14ac:dyDescent="0.2">
      <c r="A3980" s="4" t="s">
        <v>3108</v>
      </c>
      <c r="B3980" t="s">
        <v>3017</v>
      </c>
      <c r="C3980" t="s">
        <v>3109</v>
      </c>
      <c r="D3980" t="s">
        <v>3110</v>
      </c>
      <c r="E3980" t="s">
        <v>719</v>
      </c>
      <c r="F3980" t="s">
        <v>1711</v>
      </c>
      <c r="G3980" s="5">
        <v>140</v>
      </c>
      <c r="H3980" t="s">
        <v>611</v>
      </c>
      <c r="I3980" t="s">
        <v>240</v>
      </c>
      <c r="J3980" t="s">
        <v>45</v>
      </c>
      <c r="K3980" t="s">
        <v>45</v>
      </c>
      <c r="L3980" t="s">
        <v>45</v>
      </c>
      <c r="M3980" t="s">
        <v>559</v>
      </c>
      <c r="N3980" s="27"/>
      <c r="Q3980" t="s">
        <v>3112</v>
      </c>
      <c r="R3980" s="7">
        <v>-31.710909999999998</v>
      </c>
      <c r="S3980" s="7">
        <v>-60.7806</v>
      </c>
      <c r="T3980" t="s">
        <v>46</v>
      </c>
      <c r="U3980" t="s">
        <v>3079</v>
      </c>
      <c r="W3980" t="s">
        <v>3113</v>
      </c>
      <c r="X3980" t="s">
        <v>3079</v>
      </c>
      <c r="Y3980" t="s">
        <v>3012</v>
      </c>
      <c r="Z3980" t="s">
        <v>3013</v>
      </c>
      <c r="AG3980" t="s">
        <v>3114</v>
      </c>
      <c r="AH3980" s="27">
        <v>1247027</v>
      </c>
      <c r="AI3980" t="s">
        <v>3115</v>
      </c>
      <c r="AJ3980" t="s">
        <v>3117</v>
      </c>
    </row>
    <row r="3981" spans="1:36" ht="17.25" hidden="1" customHeight="1" x14ac:dyDescent="0.2">
      <c r="A3981" s="4" t="s">
        <v>3136</v>
      </c>
      <c r="B3981" t="s">
        <v>3017</v>
      </c>
      <c r="C3981" t="s">
        <v>3137</v>
      </c>
      <c r="D3981" t="s">
        <v>3138</v>
      </c>
      <c r="E3981" t="s">
        <v>565</v>
      </c>
      <c r="F3981" t="s">
        <v>86</v>
      </c>
      <c r="G3981" s="5">
        <v>322</v>
      </c>
      <c r="H3981" t="s">
        <v>42</v>
      </c>
      <c r="I3981" t="s">
        <v>43</v>
      </c>
      <c r="J3981" t="s">
        <v>45</v>
      </c>
      <c r="K3981" t="s">
        <v>45</v>
      </c>
      <c r="L3981" t="s">
        <v>45</v>
      </c>
      <c r="M3981" t="s">
        <v>559</v>
      </c>
      <c r="N3981" s="6">
        <v>1995</v>
      </c>
      <c r="Q3981" t="s">
        <v>3112</v>
      </c>
      <c r="R3981" s="7">
        <v>-34.625399999999999</v>
      </c>
      <c r="S3981" s="7">
        <v>-58.339199999999998</v>
      </c>
      <c r="T3981" t="s">
        <v>46</v>
      </c>
      <c r="U3981" t="s">
        <v>3023</v>
      </c>
      <c r="W3981" t="s">
        <v>3139</v>
      </c>
      <c r="X3981" t="s">
        <v>3023</v>
      </c>
      <c r="Y3981" t="s">
        <v>3012</v>
      </c>
      <c r="Z3981" t="s">
        <v>3013</v>
      </c>
      <c r="AC3981" t="s">
        <v>3140</v>
      </c>
      <c r="AG3981" t="s">
        <v>3141</v>
      </c>
      <c r="AH3981" s="27" t="s">
        <v>3142</v>
      </c>
      <c r="AI3981" t="s">
        <v>3143</v>
      </c>
      <c r="AJ3981" t="s">
        <v>3144</v>
      </c>
    </row>
    <row r="3982" spans="1:36" ht="17.25" hidden="1" customHeight="1" x14ac:dyDescent="0.2">
      <c r="A3982" s="4" t="s">
        <v>3136</v>
      </c>
      <c r="B3982" t="s">
        <v>3017</v>
      </c>
      <c r="C3982" t="s">
        <v>3137</v>
      </c>
      <c r="D3982" t="s">
        <v>3138</v>
      </c>
      <c r="E3982" t="s">
        <v>870</v>
      </c>
      <c r="F3982" t="s">
        <v>41</v>
      </c>
      <c r="G3982" s="5">
        <v>851</v>
      </c>
      <c r="H3982" t="s">
        <v>42</v>
      </c>
      <c r="I3982" t="s">
        <v>43</v>
      </c>
      <c r="J3982" t="s">
        <v>45</v>
      </c>
      <c r="K3982" t="s">
        <v>45</v>
      </c>
      <c r="L3982" t="s">
        <v>45</v>
      </c>
      <c r="M3982" t="s">
        <v>559</v>
      </c>
      <c r="N3982" s="6">
        <v>1998</v>
      </c>
      <c r="Q3982" t="s">
        <v>3112</v>
      </c>
      <c r="R3982" s="7">
        <v>-34.625399999999999</v>
      </c>
      <c r="S3982" s="7">
        <v>-58.339199999999998</v>
      </c>
      <c r="T3982" t="s">
        <v>46</v>
      </c>
      <c r="U3982" t="s">
        <v>3023</v>
      </c>
      <c r="W3982" t="s">
        <v>3139</v>
      </c>
      <c r="X3982" t="s">
        <v>3023</v>
      </c>
      <c r="Y3982" t="s">
        <v>3012</v>
      </c>
      <c r="Z3982" t="s">
        <v>3013</v>
      </c>
      <c r="AG3982" t="s">
        <v>3141</v>
      </c>
      <c r="AH3982" s="27" t="s">
        <v>3145</v>
      </c>
      <c r="AI3982" t="s">
        <v>3143</v>
      </c>
      <c r="AJ3982" t="s">
        <v>3146</v>
      </c>
    </row>
    <row r="3983" spans="1:36" ht="17.25" hidden="1" customHeight="1" x14ac:dyDescent="0.2">
      <c r="A3983" s="4" t="s">
        <v>37625</v>
      </c>
      <c r="B3983" t="s">
        <v>37535</v>
      </c>
      <c r="C3983" t="s">
        <v>37626</v>
      </c>
      <c r="E3983" t="s">
        <v>40</v>
      </c>
      <c r="F3983" t="s">
        <v>86</v>
      </c>
      <c r="G3983" s="29">
        <v>81</v>
      </c>
      <c r="H3983" t="s">
        <v>42</v>
      </c>
      <c r="I3983" t="s">
        <v>240</v>
      </c>
      <c r="J3983" t="s">
        <v>44</v>
      </c>
      <c r="N3983" s="24">
        <v>1930</v>
      </c>
      <c r="R3983" s="7">
        <v>49.196429999999999</v>
      </c>
      <c r="S3983" s="7">
        <v>16.622565999999999</v>
      </c>
      <c r="T3983" t="s">
        <v>46</v>
      </c>
      <c r="U3983" t="s">
        <v>37537</v>
      </c>
      <c r="X3983" t="s">
        <v>37627</v>
      </c>
      <c r="Y3983" t="s">
        <v>36708</v>
      </c>
      <c r="Z3983" t="s">
        <v>36915</v>
      </c>
      <c r="AA3983" t="s">
        <v>37628</v>
      </c>
      <c r="AD3983" t="s">
        <v>880</v>
      </c>
      <c r="AE3983" t="s">
        <v>131</v>
      </c>
      <c r="AF3983" t="s">
        <v>880</v>
      </c>
      <c r="AG3983" t="s">
        <v>45</v>
      </c>
      <c r="AH3983" s="8" t="s">
        <v>45</v>
      </c>
      <c r="AI3983" t="s">
        <v>37629</v>
      </c>
      <c r="AJ3983" t="s">
        <v>37630</v>
      </c>
    </row>
    <row r="3984" spans="1:36" ht="17.25" hidden="1" customHeight="1" x14ac:dyDescent="0.2">
      <c r="A3984" s="4" t="s">
        <v>43703</v>
      </c>
      <c r="B3984" t="s">
        <v>43246</v>
      </c>
      <c r="C3984" t="s">
        <v>43704</v>
      </c>
      <c r="D3984" t="s">
        <v>43705</v>
      </c>
      <c r="E3984" t="s">
        <v>1157</v>
      </c>
      <c r="F3984" t="s">
        <v>86</v>
      </c>
      <c r="G3984" s="5">
        <v>60</v>
      </c>
      <c r="H3984" t="s">
        <v>42</v>
      </c>
      <c r="I3984" t="s">
        <v>240</v>
      </c>
      <c r="J3984" t="s">
        <v>44</v>
      </c>
      <c r="N3984" s="6">
        <v>1931</v>
      </c>
      <c r="R3984" s="7">
        <v>53.158161999999997</v>
      </c>
      <c r="S3984" s="7">
        <v>38.118650000000002</v>
      </c>
      <c r="T3984" t="s">
        <v>46</v>
      </c>
      <c r="U3984" t="s">
        <v>43706</v>
      </c>
      <c r="X3984" t="s">
        <v>43273</v>
      </c>
      <c r="Y3984" t="s">
        <v>36708</v>
      </c>
      <c r="Z3984" t="s">
        <v>36915</v>
      </c>
      <c r="AA3984" t="s">
        <v>43707</v>
      </c>
      <c r="AC3984" t="s">
        <v>43708</v>
      </c>
      <c r="AG3984" t="s">
        <v>43709</v>
      </c>
      <c r="AH3984" s="24">
        <v>1206172</v>
      </c>
      <c r="AI3984" t="s">
        <v>43710</v>
      </c>
      <c r="AJ3984" t="s">
        <v>43711</v>
      </c>
    </row>
    <row r="3985" spans="1:36" ht="17.25" hidden="1" customHeight="1" x14ac:dyDescent="0.2">
      <c r="A3985" s="4" t="s">
        <v>43703</v>
      </c>
      <c r="B3985" t="s">
        <v>43246</v>
      </c>
      <c r="C3985" t="s">
        <v>43704</v>
      </c>
      <c r="D3985" t="s">
        <v>43705</v>
      </c>
      <c r="E3985" t="s">
        <v>2297</v>
      </c>
      <c r="F3985" t="s">
        <v>86</v>
      </c>
      <c r="G3985" s="5">
        <v>50</v>
      </c>
      <c r="H3985" t="s">
        <v>42</v>
      </c>
      <c r="I3985" t="s">
        <v>240</v>
      </c>
      <c r="J3985" t="s">
        <v>44</v>
      </c>
      <c r="N3985" s="6">
        <v>1931</v>
      </c>
      <c r="R3985" s="7">
        <v>53.158161999999997</v>
      </c>
      <c r="S3985" s="7">
        <v>38.118650000000002</v>
      </c>
      <c r="T3985" t="s">
        <v>46</v>
      </c>
      <c r="U3985" t="s">
        <v>43706</v>
      </c>
      <c r="X3985" t="s">
        <v>43273</v>
      </c>
      <c r="Y3985" t="s">
        <v>36708</v>
      </c>
      <c r="Z3985" t="s">
        <v>36915</v>
      </c>
      <c r="AA3985" t="s">
        <v>43707</v>
      </c>
      <c r="AC3985" t="s">
        <v>43708</v>
      </c>
      <c r="AG3985" t="s">
        <v>43709</v>
      </c>
      <c r="AH3985" s="24">
        <v>1158477</v>
      </c>
      <c r="AI3985" t="s">
        <v>43710</v>
      </c>
      <c r="AJ3985" t="s">
        <v>43712</v>
      </c>
    </row>
    <row r="3986" spans="1:36" ht="17.25" hidden="1" customHeight="1" x14ac:dyDescent="0.2">
      <c r="A3986" s="4" t="s">
        <v>39772</v>
      </c>
      <c r="B3986" t="s">
        <v>38390</v>
      </c>
      <c r="C3986" t="s">
        <v>39773</v>
      </c>
      <c r="E3986" t="s">
        <v>40</v>
      </c>
      <c r="F3986" t="s">
        <v>86</v>
      </c>
      <c r="G3986" s="5">
        <v>35</v>
      </c>
      <c r="H3986" t="s">
        <v>42</v>
      </c>
      <c r="I3986" t="s">
        <v>43</v>
      </c>
      <c r="J3986" t="s">
        <v>44</v>
      </c>
      <c r="N3986" s="6">
        <v>1936</v>
      </c>
      <c r="R3986" s="7">
        <v>50.686900000000001</v>
      </c>
      <c r="S3986" s="7">
        <v>11.3293</v>
      </c>
      <c r="T3986" t="s">
        <v>46</v>
      </c>
      <c r="U3986" t="s">
        <v>39774</v>
      </c>
      <c r="X3986" t="s">
        <v>38850</v>
      </c>
      <c r="Y3986" t="s">
        <v>36708</v>
      </c>
      <c r="Z3986" t="s">
        <v>36742</v>
      </c>
      <c r="AA3986" t="s">
        <v>39775</v>
      </c>
      <c r="AG3986" t="s">
        <v>39776</v>
      </c>
      <c r="AH3986" s="27" t="s">
        <v>45</v>
      </c>
      <c r="AI3986" t="s">
        <v>39777</v>
      </c>
      <c r="AJ3986" t="s">
        <v>39778</v>
      </c>
    </row>
    <row r="3987" spans="1:36" ht="17.25" hidden="1" customHeight="1" x14ac:dyDescent="0.2">
      <c r="A3987" s="4" t="s">
        <v>3136</v>
      </c>
      <c r="B3987" t="s">
        <v>3017</v>
      </c>
      <c r="C3987" t="s">
        <v>3137</v>
      </c>
      <c r="D3987" t="s">
        <v>3138</v>
      </c>
      <c r="E3987" t="s">
        <v>3155</v>
      </c>
      <c r="F3987" t="s">
        <v>64</v>
      </c>
      <c r="G3987" s="5">
        <v>350</v>
      </c>
      <c r="H3987" t="s">
        <v>42</v>
      </c>
      <c r="I3987" t="s">
        <v>240</v>
      </c>
      <c r="J3987" t="s">
        <v>45</v>
      </c>
      <c r="K3987" t="s">
        <v>45</v>
      </c>
      <c r="L3987" t="s">
        <v>45</v>
      </c>
      <c r="M3987" t="s">
        <v>559</v>
      </c>
      <c r="N3987" s="27">
        <v>1976</v>
      </c>
      <c r="Q3987" t="s">
        <v>3112</v>
      </c>
      <c r="R3987" s="7">
        <v>-34.625399999999999</v>
      </c>
      <c r="S3987" s="7">
        <v>-58.339199999999998</v>
      </c>
      <c r="T3987" t="s">
        <v>46</v>
      </c>
      <c r="U3987" t="s">
        <v>3023</v>
      </c>
      <c r="W3987" t="s">
        <v>3139</v>
      </c>
      <c r="X3987" t="s">
        <v>3023</v>
      </c>
      <c r="Y3987" t="s">
        <v>3012</v>
      </c>
      <c r="Z3987" t="s">
        <v>3013</v>
      </c>
      <c r="AG3987" t="s">
        <v>3141</v>
      </c>
      <c r="AH3987" s="6">
        <v>1110805</v>
      </c>
      <c r="AI3987" t="s">
        <v>3143</v>
      </c>
      <c r="AJ3987" t="s">
        <v>3156</v>
      </c>
    </row>
    <row r="3988" spans="1:36" ht="17.25" hidden="1" customHeight="1" x14ac:dyDescent="0.2">
      <c r="A3988" s="4" t="s">
        <v>3136</v>
      </c>
      <c r="B3988" t="s">
        <v>3017</v>
      </c>
      <c r="C3988" t="s">
        <v>3137</v>
      </c>
      <c r="D3988" t="s">
        <v>3138</v>
      </c>
      <c r="E3988" t="s">
        <v>3157</v>
      </c>
      <c r="F3988" t="s">
        <v>64</v>
      </c>
      <c r="G3988" s="5">
        <v>310</v>
      </c>
      <c r="H3988" t="s">
        <v>42</v>
      </c>
      <c r="I3988" t="s">
        <v>240</v>
      </c>
      <c r="J3988" t="s">
        <v>45</v>
      </c>
      <c r="K3988" t="s">
        <v>45</v>
      </c>
      <c r="L3988" t="s">
        <v>45</v>
      </c>
      <c r="M3988" t="s">
        <v>559</v>
      </c>
      <c r="N3988" s="6">
        <v>1985</v>
      </c>
      <c r="Q3988" t="s">
        <v>3112</v>
      </c>
      <c r="R3988" s="7">
        <v>-34.625399999999999</v>
      </c>
      <c r="S3988" s="7">
        <v>-58.339199999999998</v>
      </c>
      <c r="T3988" t="s">
        <v>46</v>
      </c>
      <c r="U3988" t="s">
        <v>3023</v>
      </c>
      <c r="W3988" t="s">
        <v>3139</v>
      </c>
      <c r="X3988" t="s">
        <v>3023</v>
      </c>
      <c r="Y3988" t="s">
        <v>3012</v>
      </c>
      <c r="Z3988" t="s">
        <v>3013</v>
      </c>
      <c r="AG3988" t="s">
        <v>3141</v>
      </c>
      <c r="AH3988" s="6">
        <v>1110806</v>
      </c>
      <c r="AI3988" t="s">
        <v>3143</v>
      </c>
      <c r="AJ3988" t="s">
        <v>3158</v>
      </c>
    </row>
    <row r="3989" spans="1:36" ht="17.25" hidden="1" customHeight="1" x14ac:dyDescent="0.2">
      <c r="A3989" s="4" t="s">
        <v>3159</v>
      </c>
      <c r="B3989" t="s">
        <v>3017</v>
      </c>
      <c r="C3989" t="s">
        <v>3160</v>
      </c>
      <c r="D3989" t="s">
        <v>3161</v>
      </c>
      <c r="E3989" t="s">
        <v>40</v>
      </c>
      <c r="F3989" t="s">
        <v>86</v>
      </c>
      <c r="G3989" s="5">
        <v>122.5</v>
      </c>
      <c r="H3989" t="s">
        <v>42</v>
      </c>
      <c r="I3989" t="s">
        <v>65</v>
      </c>
      <c r="J3989" t="s">
        <v>45</v>
      </c>
      <c r="K3989" t="s">
        <v>45</v>
      </c>
      <c r="L3989" t="s">
        <v>45</v>
      </c>
      <c r="M3989" t="s">
        <v>559</v>
      </c>
      <c r="N3989" s="6">
        <v>2002</v>
      </c>
      <c r="Q3989" t="s">
        <v>3162</v>
      </c>
      <c r="R3989" s="7">
        <v>-26.994465100530999</v>
      </c>
      <c r="S3989" s="7">
        <v>-65.161620695603901</v>
      </c>
      <c r="T3989" t="s">
        <v>46</v>
      </c>
      <c r="U3989" t="s">
        <v>3163</v>
      </c>
      <c r="W3989" t="s">
        <v>3164</v>
      </c>
      <c r="X3989" t="s">
        <v>3165</v>
      </c>
      <c r="Y3989" t="s">
        <v>3012</v>
      </c>
      <c r="Z3989" t="s">
        <v>3013</v>
      </c>
      <c r="AC3989" t="s">
        <v>3166</v>
      </c>
      <c r="AG3989" t="s">
        <v>3167</v>
      </c>
      <c r="AH3989" s="6">
        <v>1313703</v>
      </c>
      <c r="AI3989" t="s">
        <v>3168</v>
      </c>
      <c r="AJ3989" t="s">
        <v>3169</v>
      </c>
    </row>
    <row r="3990" spans="1:36" ht="17.25" hidden="1" customHeight="1" x14ac:dyDescent="0.2">
      <c r="A3990" s="4" t="s">
        <v>3159</v>
      </c>
      <c r="B3990" t="s">
        <v>3017</v>
      </c>
      <c r="C3990" t="s">
        <v>3160</v>
      </c>
      <c r="D3990" t="s">
        <v>3161</v>
      </c>
      <c r="E3990" t="s">
        <v>56</v>
      </c>
      <c r="F3990" t="s">
        <v>86</v>
      </c>
      <c r="G3990" s="5">
        <v>122.5</v>
      </c>
      <c r="H3990" t="s">
        <v>42</v>
      </c>
      <c r="I3990" t="s">
        <v>65</v>
      </c>
      <c r="J3990" t="s">
        <v>45</v>
      </c>
      <c r="K3990" t="s">
        <v>45</v>
      </c>
      <c r="L3990" t="s">
        <v>45</v>
      </c>
      <c r="M3990" t="s">
        <v>559</v>
      </c>
      <c r="N3990" s="6">
        <v>2003</v>
      </c>
      <c r="Q3990" t="s">
        <v>3162</v>
      </c>
      <c r="R3990" s="7">
        <v>-26.994465100530999</v>
      </c>
      <c r="S3990" s="7">
        <v>-65.161620695603901</v>
      </c>
      <c r="T3990" t="s">
        <v>46</v>
      </c>
      <c r="U3990" t="s">
        <v>3163</v>
      </c>
      <c r="W3990" t="s">
        <v>3164</v>
      </c>
      <c r="X3990" t="s">
        <v>3165</v>
      </c>
      <c r="Y3990" t="s">
        <v>3012</v>
      </c>
      <c r="Z3990" t="s">
        <v>3013</v>
      </c>
      <c r="AC3990" t="s">
        <v>3166</v>
      </c>
      <c r="AG3990" t="s">
        <v>3167</v>
      </c>
      <c r="AH3990" s="24">
        <v>1313704</v>
      </c>
      <c r="AI3990" t="s">
        <v>3168</v>
      </c>
      <c r="AJ3990" t="s">
        <v>3170</v>
      </c>
    </row>
    <row r="3991" spans="1:36" ht="17.25" hidden="1" customHeight="1" x14ac:dyDescent="0.2">
      <c r="A3991" s="4" t="s">
        <v>3171</v>
      </c>
      <c r="B3991" t="s">
        <v>3017</v>
      </c>
      <c r="C3991" t="s">
        <v>3172</v>
      </c>
      <c r="D3991" t="s">
        <v>3173</v>
      </c>
      <c r="E3991" t="s">
        <v>40</v>
      </c>
      <c r="F3991" t="s">
        <v>41</v>
      </c>
      <c r="G3991" s="5">
        <v>798</v>
      </c>
      <c r="H3991" t="s">
        <v>42</v>
      </c>
      <c r="I3991" t="s">
        <v>43</v>
      </c>
      <c r="J3991" t="s">
        <v>45</v>
      </c>
      <c r="K3991" t="s">
        <v>45</v>
      </c>
      <c r="L3991" t="s">
        <v>45</v>
      </c>
      <c r="M3991" t="s">
        <v>559</v>
      </c>
      <c r="N3991" s="6">
        <v>2001</v>
      </c>
      <c r="Q3991" t="s">
        <v>3174</v>
      </c>
      <c r="R3991" s="7">
        <v>-34.652900000000002</v>
      </c>
      <c r="S3991" s="7">
        <v>-58.341900000000003</v>
      </c>
      <c r="T3991" t="s">
        <v>46</v>
      </c>
      <c r="U3991" t="s">
        <v>3175</v>
      </c>
      <c r="W3991" t="s">
        <v>3176</v>
      </c>
      <c r="X3991" t="s">
        <v>3023</v>
      </c>
      <c r="Y3991" t="s">
        <v>3012</v>
      </c>
      <c r="Z3991" t="s">
        <v>3013</v>
      </c>
      <c r="AG3991" t="s">
        <v>3177</v>
      </c>
      <c r="AH3991" s="27" t="s">
        <v>3178</v>
      </c>
      <c r="AI3991" t="s">
        <v>3179</v>
      </c>
      <c r="AJ3991" t="s">
        <v>3180</v>
      </c>
    </row>
    <row r="3992" spans="1:36" ht="17.25" hidden="1" customHeight="1" x14ac:dyDescent="0.2">
      <c r="A3992" s="4" t="s">
        <v>3185</v>
      </c>
      <c r="B3992" t="s">
        <v>3017</v>
      </c>
      <c r="C3992" t="s">
        <v>3186</v>
      </c>
      <c r="D3992" t="s">
        <v>3187</v>
      </c>
      <c r="E3992" t="s">
        <v>40</v>
      </c>
      <c r="F3992" t="s">
        <v>86</v>
      </c>
      <c r="G3992" s="5">
        <v>63</v>
      </c>
      <c r="H3992" t="s">
        <v>42</v>
      </c>
      <c r="I3992" t="s">
        <v>43</v>
      </c>
      <c r="J3992" t="s">
        <v>45</v>
      </c>
      <c r="K3992" t="s">
        <v>45</v>
      </c>
      <c r="L3992" t="s">
        <v>45</v>
      </c>
      <c r="M3992" t="s">
        <v>559</v>
      </c>
      <c r="N3992" s="6">
        <v>2001</v>
      </c>
      <c r="Q3992" t="s">
        <v>3188</v>
      </c>
      <c r="R3992" s="7">
        <v>-45.814397</v>
      </c>
      <c r="S3992" s="7">
        <v>-67.444310999999999</v>
      </c>
      <c r="T3992" t="s">
        <v>46</v>
      </c>
      <c r="U3992" t="s">
        <v>3131</v>
      </c>
      <c r="W3992" t="s">
        <v>3189</v>
      </c>
      <c r="X3992" t="s">
        <v>3055</v>
      </c>
      <c r="Y3992" t="s">
        <v>3012</v>
      </c>
      <c r="Z3992" t="s">
        <v>3013</v>
      </c>
      <c r="AC3992" t="s">
        <v>3190</v>
      </c>
      <c r="AG3992" t="s">
        <v>3191</v>
      </c>
      <c r="AH3992" s="27" t="s">
        <v>3192</v>
      </c>
      <c r="AI3992" t="s">
        <v>3193</v>
      </c>
      <c r="AJ3992" t="s">
        <v>3194</v>
      </c>
    </row>
    <row r="3993" spans="1:36" ht="17.25" hidden="1" customHeight="1" x14ac:dyDescent="0.2">
      <c r="A3993" s="4" t="s">
        <v>3232</v>
      </c>
      <c r="B3993" t="s">
        <v>3017</v>
      </c>
      <c r="C3993" t="s">
        <v>3233</v>
      </c>
      <c r="D3993" t="s">
        <v>3234</v>
      </c>
      <c r="E3993" t="s">
        <v>3235</v>
      </c>
      <c r="F3993" t="s">
        <v>86</v>
      </c>
      <c r="G3993" s="5">
        <v>685</v>
      </c>
      <c r="H3993" t="s">
        <v>42</v>
      </c>
      <c r="I3993" t="s">
        <v>43</v>
      </c>
      <c r="J3993" t="s">
        <v>45</v>
      </c>
      <c r="K3993" t="s">
        <v>45</v>
      </c>
      <c r="L3993" t="s">
        <v>45</v>
      </c>
      <c r="M3993" t="s">
        <v>559</v>
      </c>
      <c r="N3993" s="6">
        <v>1999</v>
      </c>
      <c r="Q3993" t="s">
        <v>3236</v>
      </c>
      <c r="R3993" s="7">
        <v>-34.902200000000001</v>
      </c>
      <c r="S3993" s="7">
        <v>-58.7333</v>
      </c>
      <c r="T3993" t="s">
        <v>46</v>
      </c>
      <c r="U3993" t="s">
        <v>3237</v>
      </c>
      <c r="W3993" t="s">
        <v>3238</v>
      </c>
      <c r="X3993" t="s">
        <v>3023</v>
      </c>
      <c r="Y3993" t="s">
        <v>3012</v>
      </c>
      <c r="Z3993" t="s">
        <v>3013</v>
      </c>
      <c r="AG3993" t="s">
        <v>3239</v>
      </c>
      <c r="AH3993" s="27" t="s">
        <v>3240</v>
      </c>
      <c r="AI3993" t="s">
        <v>3241</v>
      </c>
      <c r="AJ3993" t="s">
        <v>3242</v>
      </c>
    </row>
    <row r="3994" spans="1:36" ht="17.25" hidden="1" customHeight="1" x14ac:dyDescent="0.2">
      <c r="A3994" s="4" t="s">
        <v>3253</v>
      </c>
      <c r="B3994" t="s">
        <v>3017</v>
      </c>
      <c r="C3994" t="s">
        <v>3254</v>
      </c>
      <c r="D3994" t="s">
        <v>3255</v>
      </c>
      <c r="E3994" t="s">
        <v>240</v>
      </c>
      <c r="F3994" t="s">
        <v>86</v>
      </c>
      <c r="G3994" s="5">
        <v>300</v>
      </c>
      <c r="H3994" t="s">
        <v>677</v>
      </c>
      <c r="I3994" t="s">
        <v>240</v>
      </c>
      <c r="J3994" t="s">
        <v>45</v>
      </c>
      <c r="K3994" t="s">
        <v>45</v>
      </c>
      <c r="L3994" t="s">
        <v>45</v>
      </c>
      <c r="M3994" t="s">
        <v>559</v>
      </c>
      <c r="N3994" s="27"/>
      <c r="Q3994" t="s">
        <v>3257</v>
      </c>
      <c r="R3994" s="7">
        <v>-38.686483899999999</v>
      </c>
      <c r="S3994" s="7">
        <v>-62.418512399999997</v>
      </c>
      <c r="T3994" t="s">
        <v>46</v>
      </c>
      <c r="U3994" t="s">
        <v>3258</v>
      </c>
      <c r="X3994" t="s">
        <v>3023</v>
      </c>
      <c r="Y3994" t="s">
        <v>3012</v>
      </c>
      <c r="Z3994" t="s">
        <v>3013</v>
      </c>
      <c r="AG3994" t="s">
        <v>3259</v>
      </c>
      <c r="AH3994" s="27" t="s">
        <v>45</v>
      </c>
      <c r="AI3994" t="s">
        <v>3260</v>
      </c>
      <c r="AJ3994" t="s">
        <v>3264</v>
      </c>
    </row>
    <row r="3995" spans="1:36" ht="17.25" hidden="1" customHeight="1" x14ac:dyDescent="0.2">
      <c r="A3995" s="4" t="s">
        <v>3265</v>
      </c>
      <c r="B3995" t="s">
        <v>3017</v>
      </c>
      <c r="C3995" t="s">
        <v>3266</v>
      </c>
      <c r="D3995" t="s">
        <v>3267</v>
      </c>
      <c r="E3995" t="s">
        <v>3268</v>
      </c>
      <c r="F3995" t="s">
        <v>86</v>
      </c>
      <c r="G3995" s="5">
        <v>100</v>
      </c>
      <c r="H3995" t="s">
        <v>42</v>
      </c>
      <c r="I3995" t="s">
        <v>65</v>
      </c>
      <c r="J3995" t="s">
        <v>45</v>
      </c>
      <c r="K3995" t="s">
        <v>45</v>
      </c>
      <c r="L3995" t="s">
        <v>45</v>
      </c>
      <c r="M3995" t="s">
        <v>559</v>
      </c>
      <c r="N3995" s="27">
        <v>2008</v>
      </c>
      <c r="Q3995" t="s">
        <v>3269</v>
      </c>
      <c r="R3995" s="7">
        <v>-24.689299999999999</v>
      </c>
      <c r="S3995" s="7">
        <v>-65.042000000000002</v>
      </c>
      <c r="T3995" t="s">
        <v>46</v>
      </c>
      <c r="U3995" t="s">
        <v>3270</v>
      </c>
      <c r="W3995" t="s">
        <v>3271</v>
      </c>
      <c r="X3995" t="s">
        <v>3272</v>
      </c>
      <c r="Y3995" t="s">
        <v>3012</v>
      </c>
      <c r="Z3995" t="s">
        <v>3013</v>
      </c>
      <c r="AG3995" t="s">
        <v>3273</v>
      </c>
      <c r="AH3995" s="8">
        <v>1202063</v>
      </c>
      <c r="AI3995" t="s">
        <v>3274</v>
      </c>
      <c r="AJ3995" t="s">
        <v>3275</v>
      </c>
    </row>
    <row r="3996" spans="1:36" ht="17.25" hidden="1" customHeight="1" x14ac:dyDescent="0.2">
      <c r="A3996" s="4" t="s">
        <v>3265</v>
      </c>
      <c r="B3996" t="s">
        <v>3017</v>
      </c>
      <c r="C3996" t="s">
        <v>3266</v>
      </c>
      <c r="D3996" t="s">
        <v>3267</v>
      </c>
      <c r="E3996" t="s">
        <v>3276</v>
      </c>
      <c r="F3996" t="s">
        <v>86</v>
      </c>
      <c r="G3996" s="5">
        <v>63</v>
      </c>
      <c r="H3996" t="s">
        <v>42</v>
      </c>
      <c r="I3996" t="s">
        <v>240</v>
      </c>
      <c r="J3996" t="s">
        <v>45</v>
      </c>
      <c r="K3996" t="s">
        <v>45</v>
      </c>
      <c r="L3996" t="s">
        <v>45</v>
      </c>
      <c r="M3996" t="s">
        <v>559</v>
      </c>
      <c r="N3996" s="27">
        <v>1983</v>
      </c>
      <c r="Q3996" t="s">
        <v>3269</v>
      </c>
      <c r="R3996" s="7">
        <v>-24.689299999999999</v>
      </c>
      <c r="S3996" s="7">
        <v>-65.042000000000002</v>
      </c>
      <c r="T3996" t="s">
        <v>46</v>
      </c>
      <c r="U3996" t="s">
        <v>3270</v>
      </c>
      <c r="W3996" t="s">
        <v>3271</v>
      </c>
      <c r="X3996" t="s">
        <v>3272</v>
      </c>
      <c r="Y3996" t="s">
        <v>3012</v>
      </c>
      <c r="Z3996" t="s">
        <v>3013</v>
      </c>
      <c r="AG3996" t="s">
        <v>3273</v>
      </c>
      <c r="AH3996" s="8">
        <v>1117863</v>
      </c>
      <c r="AI3996" t="s">
        <v>3274</v>
      </c>
      <c r="AJ3996" t="s">
        <v>3277</v>
      </c>
    </row>
    <row r="3997" spans="1:36" ht="17.25" hidden="1" customHeight="1" x14ac:dyDescent="0.2">
      <c r="A3997" s="4" t="s">
        <v>3265</v>
      </c>
      <c r="B3997" t="s">
        <v>3017</v>
      </c>
      <c r="C3997" t="s">
        <v>3266</v>
      </c>
      <c r="D3997" t="s">
        <v>3267</v>
      </c>
      <c r="E3997" t="s">
        <v>3278</v>
      </c>
      <c r="F3997" t="s">
        <v>86</v>
      </c>
      <c r="G3997" s="5">
        <v>63</v>
      </c>
      <c r="H3997" t="s">
        <v>42</v>
      </c>
      <c r="I3997" t="s">
        <v>240</v>
      </c>
      <c r="J3997" t="s">
        <v>45</v>
      </c>
      <c r="K3997" t="s">
        <v>45</v>
      </c>
      <c r="L3997" t="s">
        <v>45</v>
      </c>
      <c r="M3997" t="s">
        <v>559</v>
      </c>
      <c r="N3997" s="6">
        <v>1983</v>
      </c>
      <c r="Q3997" t="s">
        <v>3269</v>
      </c>
      <c r="R3997" s="7">
        <v>-24.689299999999999</v>
      </c>
      <c r="S3997" s="7">
        <v>-65.042000000000002</v>
      </c>
      <c r="T3997" t="s">
        <v>46</v>
      </c>
      <c r="U3997" t="s">
        <v>3270</v>
      </c>
      <c r="W3997" t="s">
        <v>3271</v>
      </c>
      <c r="X3997" t="s">
        <v>3272</v>
      </c>
      <c r="Y3997" t="s">
        <v>3012</v>
      </c>
      <c r="Z3997" t="s">
        <v>3013</v>
      </c>
      <c r="AG3997" t="s">
        <v>3273</v>
      </c>
      <c r="AH3997" s="8">
        <v>1117864</v>
      </c>
      <c r="AI3997" t="s">
        <v>3274</v>
      </c>
      <c r="AJ3997" t="s">
        <v>3279</v>
      </c>
    </row>
    <row r="3998" spans="1:36" ht="17.25" hidden="1" customHeight="1" x14ac:dyDescent="0.2">
      <c r="A3998" s="4" t="s">
        <v>3265</v>
      </c>
      <c r="B3998" t="s">
        <v>3017</v>
      </c>
      <c r="C3998" t="s">
        <v>3266</v>
      </c>
      <c r="D3998" t="s">
        <v>3267</v>
      </c>
      <c r="E3998" t="s">
        <v>3280</v>
      </c>
      <c r="F3998" t="s">
        <v>86</v>
      </c>
      <c r="G3998" s="5">
        <v>135</v>
      </c>
      <c r="H3998" t="s">
        <v>42</v>
      </c>
      <c r="I3998" t="s">
        <v>240</v>
      </c>
      <c r="J3998" t="s">
        <v>45</v>
      </c>
      <c r="K3998" t="s">
        <v>45</v>
      </c>
      <c r="L3998" t="s">
        <v>45</v>
      </c>
      <c r="M3998" t="s">
        <v>559</v>
      </c>
      <c r="N3998" s="6">
        <v>1992</v>
      </c>
      <c r="Q3998" t="s">
        <v>3269</v>
      </c>
      <c r="R3998" s="7">
        <v>-24.689299999999999</v>
      </c>
      <c r="S3998" s="7">
        <v>-65.042000000000002</v>
      </c>
      <c r="T3998" t="s">
        <v>46</v>
      </c>
      <c r="U3998" t="s">
        <v>3270</v>
      </c>
      <c r="W3998" t="s">
        <v>3271</v>
      </c>
      <c r="X3998" t="s">
        <v>3272</v>
      </c>
      <c r="Y3998" t="s">
        <v>3012</v>
      </c>
      <c r="Z3998" t="s">
        <v>3013</v>
      </c>
      <c r="AG3998" t="s">
        <v>3273</v>
      </c>
      <c r="AH3998" s="8">
        <v>1117865</v>
      </c>
      <c r="AI3998" t="s">
        <v>3274</v>
      </c>
      <c r="AJ3998" t="s">
        <v>3281</v>
      </c>
    </row>
    <row r="3999" spans="1:36" ht="17.25" hidden="1" customHeight="1" x14ac:dyDescent="0.2">
      <c r="A3999" s="4" t="s">
        <v>3282</v>
      </c>
      <c r="B3999" t="s">
        <v>3017</v>
      </c>
      <c r="C3999" t="s">
        <v>3283</v>
      </c>
      <c r="D3999" t="s">
        <v>3284</v>
      </c>
      <c r="E3999" t="s">
        <v>3292</v>
      </c>
      <c r="F3999" t="s">
        <v>41</v>
      </c>
      <c r="G3999" s="5">
        <v>60</v>
      </c>
      <c r="H3999" t="s">
        <v>42</v>
      </c>
      <c r="I3999" t="s">
        <v>65</v>
      </c>
      <c r="J3999" t="s">
        <v>45</v>
      </c>
      <c r="K3999" t="s">
        <v>45</v>
      </c>
      <c r="L3999" t="s">
        <v>45</v>
      </c>
      <c r="M3999" t="s">
        <v>559</v>
      </c>
      <c r="N3999" s="8">
        <v>2011</v>
      </c>
      <c r="Q3999" t="s">
        <v>3285</v>
      </c>
      <c r="R3999" s="7">
        <v>-26.866452500000001</v>
      </c>
      <c r="S3999" s="7">
        <v>-65.224112099999999</v>
      </c>
      <c r="T3999" t="s">
        <v>46</v>
      </c>
      <c r="U3999" t="s">
        <v>3286</v>
      </c>
      <c r="W3999" t="s">
        <v>3287</v>
      </c>
      <c r="X3999" t="s">
        <v>3165</v>
      </c>
      <c r="Y3999" t="s">
        <v>3012</v>
      </c>
      <c r="Z3999" t="s">
        <v>3013</v>
      </c>
      <c r="AG3999" t="s">
        <v>3288</v>
      </c>
      <c r="AH3999" s="8">
        <v>1263104</v>
      </c>
      <c r="AI3999" t="s">
        <v>3289</v>
      </c>
      <c r="AJ3999" t="s">
        <v>3293</v>
      </c>
    </row>
    <row r="4000" spans="1:36" ht="17.25" hidden="1" customHeight="1" x14ac:dyDescent="0.2">
      <c r="A4000" s="4" t="s">
        <v>3282</v>
      </c>
      <c r="B4000" t="s">
        <v>3017</v>
      </c>
      <c r="C4000" t="s">
        <v>3283</v>
      </c>
      <c r="D4000" t="s">
        <v>3284</v>
      </c>
      <c r="E4000" t="s">
        <v>3294</v>
      </c>
      <c r="F4000" t="s">
        <v>41</v>
      </c>
      <c r="G4000" s="5">
        <v>60</v>
      </c>
      <c r="H4000" t="s">
        <v>42</v>
      </c>
      <c r="I4000" t="s">
        <v>65</v>
      </c>
      <c r="J4000" t="s">
        <v>45</v>
      </c>
      <c r="K4000" t="s">
        <v>45</v>
      </c>
      <c r="L4000" t="s">
        <v>45</v>
      </c>
      <c r="M4000" t="s">
        <v>559</v>
      </c>
      <c r="N4000" s="8">
        <v>2011</v>
      </c>
      <c r="Q4000" t="s">
        <v>3285</v>
      </c>
      <c r="R4000" s="7">
        <v>-26.866452500000001</v>
      </c>
      <c r="S4000" s="7">
        <v>-65.224112099999999</v>
      </c>
      <c r="T4000" t="s">
        <v>46</v>
      </c>
      <c r="U4000" t="s">
        <v>3286</v>
      </c>
      <c r="W4000" t="s">
        <v>3287</v>
      </c>
      <c r="X4000" t="s">
        <v>3165</v>
      </c>
      <c r="Y4000" t="s">
        <v>3012</v>
      </c>
      <c r="Z4000" t="s">
        <v>3013</v>
      </c>
      <c r="AG4000" t="s">
        <v>3288</v>
      </c>
      <c r="AH4000" s="8">
        <v>1263105</v>
      </c>
      <c r="AI4000" t="s">
        <v>3289</v>
      </c>
      <c r="AJ4000" t="s">
        <v>3295</v>
      </c>
    </row>
    <row r="4001" spans="1:36" ht="17.25" hidden="1" customHeight="1" x14ac:dyDescent="0.2">
      <c r="A4001" s="4" t="s">
        <v>3304</v>
      </c>
      <c r="B4001" t="s">
        <v>3017</v>
      </c>
      <c r="C4001" t="s">
        <v>3305</v>
      </c>
      <c r="D4001" t="s">
        <v>3306</v>
      </c>
      <c r="E4001" t="s">
        <v>3307</v>
      </c>
      <c r="F4001" t="s">
        <v>41</v>
      </c>
      <c r="G4001" s="5">
        <v>128</v>
      </c>
      <c r="H4001" t="s">
        <v>42</v>
      </c>
      <c r="I4001" t="s">
        <v>65</v>
      </c>
      <c r="J4001" t="s">
        <v>44</v>
      </c>
      <c r="K4001" t="s">
        <v>45</v>
      </c>
      <c r="L4001" t="s">
        <v>45</v>
      </c>
      <c r="M4001" t="s">
        <v>559</v>
      </c>
      <c r="N4001" s="8">
        <v>1997</v>
      </c>
      <c r="Q4001" t="s">
        <v>3308</v>
      </c>
      <c r="R4001" s="7">
        <v>-34.890434999999997</v>
      </c>
      <c r="S4001" s="7">
        <v>-57.922766000000003</v>
      </c>
      <c r="T4001" t="s">
        <v>46</v>
      </c>
      <c r="U4001" t="s">
        <v>3200</v>
      </c>
      <c r="W4001" t="s">
        <v>3201</v>
      </c>
      <c r="X4001" t="s">
        <v>3023</v>
      </c>
      <c r="Y4001" t="s">
        <v>3012</v>
      </c>
      <c r="Z4001" t="s">
        <v>3013</v>
      </c>
      <c r="AC4001" t="s">
        <v>3200</v>
      </c>
      <c r="AG4001" t="s">
        <v>3309</v>
      </c>
      <c r="AH4001" s="8">
        <v>1127564</v>
      </c>
      <c r="AI4001" t="s">
        <v>3310</v>
      </c>
      <c r="AJ4001" t="s">
        <v>3311</v>
      </c>
    </row>
    <row r="4002" spans="1:36" ht="17.25" hidden="1" customHeight="1" x14ac:dyDescent="0.2">
      <c r="A4002" s="4" t="s">
        <v>3335</v>
      </c>
      <c r="B4002" t="s">
        <v>3017</v>
      </c>
      <c r="C4002" t="s">
        <v>3336</v>
      </c>
      <c r="D4002" t="s">
        <v>3337</v>
      </c>
      <c r="E4002" t="s">
        <v>43</v>
      </c>
      <c r="F4002" t="s">
        <v>86</v>
      </c>
      <c r="G4002" s="5">
        <v>555</v>
      </c>
      <c r="H4002" t="s">
        <v>42</v>
      </c>
      <c r="I4002" t="s">
        <v>43</v>
      </c>
      <c r="J4002" t="s">
        <v>45</v>
      </c>
      <c r="K4002" t="s">
        <v>45</v>
      </c>
      <c r="L4002" t="s">
        <v>45</v>
      </c>
      <c r="M4002" t="s">
        <v>559</v>
      </c>
      <c r="N4002" s="6">
        <v>2011</v>
      </c>
      <c r="Q4002" t="s">
        <v>3236</v>
      </c>
      <c r="R4002" s="7">
        <v>-38.512700000000002</v>
      </c>
      <c r="S4002" s="7">
        <v>-68.606099999999998</v>
      </c>
      <c r="T4002" t="s">
        <v>46</v>
      </c>
      <c r="U4002" t="s">
        <v>3338</v>
      </c>
      <c r="W4002" t="s">
        <v>3044</v>
      </c>
      <c r="X4002" t="s">
        <v>3045</v>
      </c>
      <c r="Y4002" t="s">
        <v>3012</v>
      </c>
      <c r="Z4002" t="s">
        <v>3013</v>
      </c>
      <c r="AC4002" t="s">
        <v>3045</v>
      </c>
      <c r="AG4002" t="s">
        <v>3339</v>
      </c>
      <c r="AH4002" s="27" t="s">
        <v>3340</v>
      </c>
      <c r="AI4002" t="s">
        <v>3341</v>
      </c>
      <c r="AJ4002" t="s">
        <v>3342</v>
      </c>
    </row>
    <row r="4003" spans="1:36" ht="17.25" hidden="1" customHeight="1" x14ac:dyDescent="0.2">
      <c r="A4003" s="4" t="s">
        <v>3347</v>
      </c>
      <c r="B4003" t="s">
        <v>3017</v>
      </c>
      <c r="C4003" t="s">
        <v>3348</v>
      </c>
      <c r="D4003" t="s">
        <v>3349</v>
      </c>
      <c r="E4003" t="s">
        <v>43</v>
      </c>
      <c r="F4003" t="s">
        <v>86</v>
      </c>
      <c r="G4003" s="5">
        <v>306</v>
      </c>
      <c r="H4003" t="s">
        <v>42</v>
      </c>
      <c r="I4003" t="s">
        <v>43</v>
      </c>
      <c r="J4003" t="s">
        <v>45</v>
      </c>
      <c r="K4003" t="s">
        <v>45</v>
      </c>
      <c r="L4003" t="s">
        <v>45</v>
      </c>
      <c r="M4003" t="s">
        <v>559</v>
      </c>
      <c r="N4003" s="24">
        <v>1998</v>
      </c>
      <c r="Q4003" t="s">
        <v>3112</v>
      </c>
      <c r="R4003" s="7">
        <v>-33.055643600000003</v>
      </c>
      <c r="S4003" s="7">
        <v>-68.982587899999999</v>
      </c>
      <c r="T4003" t="s">
        <v>46</v>
      </c>
      <c r="U4003" t="s">
        <v>3350</v>
      </c>
      <c r="W4003" t="s">
        <v>3351</v>
      </c>
      <c r="X4003" t="s">
        <v>3352</v>
      </c>
      <c r="Y4003" t="s">
        <v>3012</v>
      </c>
      <c r="Z4003" t="s">
        <v>3013</v>
      </c>
      <c r="AG4003" t="s">
        <v>3353</v>
      </c>
      <c r="AH4003" s="8" t="s">
        <v>3354</v>
      </c>
      <c r="AI4003" t="s">
        <v>3355</v>
      </c>
      <c r="AJ4003" t="s">
        <v>3356</v>
      </c>
    </row>
    <row r="4004" spans="1:36" ht="17.25" hidden="1" customHeight="1" x14ac:dyDescent="0.2">
      <c r="A4004" s="4" t="s">
        <v>3347</v>
      </c>
      <c r="B4004" t="s">
        <v>3017</v>
      </c>
      <c r="C4004" t="s">
        <v>3348</v>
      </c>
      <c r="D4004" t="s">
        <v>3349</v>
      </c>
      <c r="E4004" t="s">
        <v>3357</v>
      </c>
      <c r="F4004" t="s">
        <v>64</v>
      </c>
      <c r="G4004" s="5">
        <v>60</v>
      </c>
      <c r="H4004" t="s">
        <v>42</v>
      </c>
      <c r="I4004" t="s">
        <v>240</v>
      </c>
      <c r="J4004" t="s">
        <v>45</v>
      </c>
      <c r="K4004" t="s">
        <v>45</v>
      </c>
      <c r="L4004" t="s">
        <v>45</v>
      </c>
      <c r="M4004" t="s">
        <v>559</v>
      </c>
      <c r="N4004" s="6">
        <v>1971</v>
      </c>
      <c r="Q4004" t="s">
        <v>3112</v>
      </c>
      <c r="R4004" s="7">
        <v>-33.055643600000003</v>
      </c>
      <c r="S4004" s="7">
        <v>-68.982587899999999</v>
      </c>
      <c r="T4004" t="s">
        <v>46</v>
      </c>
      <c r="U4004" t="s">
        <v>3350</v>
      </c>
      <c r="W4004" t="s">
        <v>3351</v>
      </c>
      <c r="X4004" t="s">
        <v>3352</v>
      </c>
      <c r="Y4004" t="s">
        <v>3012</v>
      </c>
      <c r="Z4004" t="s">
        <v>3013</v>
      </c>
      <c r="AG4004" t="s">
        <v>3353</v>
      </c>
      <c r="AH4004" s="8">
        <v>1130091</v>
      </c>
      <c r="AI4004" t="s">
        <v>3355</v>
      </c>
      <c r="AJ4004" t="s">
        <v>3358</v>
      </c>
    </row>
    <row r="4005" spans="1:36" ht="17.25" hidden="1" customHeight="1" x14ac:dyDescent="0.2">
      <c r="A4005" s="4" t="s">
        <v>3347</v>
      </c>
      <c r="B4005" t="s">
        <v>3017</v>
      </c>
      <c r="C4005" t="s">
        <v>3348</v>
      </c>
      <c r="D4005" t="s">
        <v>3349</v>
      </c>
      <c r="E4005" t="s">
        <v>3359</v>
      </c>
      <c r="F4005" t="s">
        <v>64</v>
      </c>
      <c r="G4005" s="5">
        <v>60</v>
      </c>
      <c r="H4005" t="s">
        <v>42</v>
      </c>
      <c r="I4005" t="s">
        <v>240</v>
      </c>
      <c r="J4005" t="s">
        <v>45</v>
      </c>
      <c r="K4005" t="s">
        <v>45</v>
      </c>
      <c r="L4005" t="s">
        <v>45</v>
      </c>
      <c r="M4005" t="s">
        <v>559</v>
      </c>
      <c r="N4005" s="8">
        <v>1971</v>
      </c>
      <c r="Q4005" t="s">
        <v>3112</v>
      </c>
      <c r="R4005" s="7">
        <v>-33.055643600000003</v>
      </c>
      <c r="S4005" s="7">
        <v>-68.982587899999999</v>
      </c>
      <c r="T4005" t="s">
        <v>46</v>
      </c>
      <c r="U4005" t="s">
        <v>3350</v>
      </c>
      <c r="W4005" t="s">
        <v>3351</v>
      </c>
      <c r="X4005" t="s">
        <v>3352</v>
      </c>
      <c r="Y4005" t="s">
        <v>3012</v>
      </c>
      <c r="Z4005" t="s">
        <v>3013</v>
      </c>
      <c r="AG4005" t="s">
        <v>3353</v>
      </c>
      <c r="AH4005" s="8">
        <v>1130092</v>
      </c>
      <c r="AI4005" t="s">
        <v>3355</v>
      </c>
      <c r="AJ4005" t="s">
        <v>3360</v>
      </c>
    </row>
    <row r="4006" spans="1:36" ht="17.25" hidden="1" customHeight="1" x14ac:dyDescent="0.2">
      <c r="A4006" s="4" t="s">
        <v>3381</v>
      </c>
      <c r="B4006" t="s">
        <v>3017</v>
      </c>
      <c r="C4006" t="s">
        <v>3382</v>
      </c>
      <c r="D4006" t="s">
        <v>3383</v>
      </c>
      <c r="E4006" t="s">
        <v>40</v>
      </c>
      <c r="F4006" t="s">
        <v>3384</v>
      </c>
      <c r="G4006" s="5">
        <v>868</v>
      </c>
      <c r="H4006" t="s">
        <v>42</v>
      </c>
      <c r="I4006" t="s">
        <v>43</v>
      </c>
      <c r="J4006" t="s">
        <v>45</v>
      </c>
      <c r="K4006" t="s">
        <v>97</v>
      </c>
      <c r="L4006" t="s">
        <v>45</v>
      </c>
      <c r="M4006" t="s">
        <v>559</v>
      </c>
      <c r="N4006" s="24">
        <v>2010</v>
      </c>
      <c r="Q4006" t="s">
        <v>3385</v>
      </c>
      <c r="R4006" s="7">
        <v>-34.1845</v>
      </c>
      <c r="S4006" s="7">
        <v>-59.006</v>
      </c>
      <c r="T4006" t="s">
        <v>46</v>
      </c>
      <c r="U4006" t="s">
        <v>3386</v>
      </c>
      <c r="W4006" t="s">
        <v>3387</v>
      </c>
      <c r="X4006" t="s">
        <v>3023</v>
      </c>
      <c r="Y4006" t="s">
        <v>3012</v>
      </c>
      <c r="Z4006" t="s">
        <v>3013</v>
      </c>
      <c r="AC4006" t="s">
        <v>3388</v>
      </c>
      <c r="AG4006" t="s">
        <v>3389</v>
      </c>
      <c r="AH4006" s="8" t="s">
        <v>3390</v>
      </c>
      <c r="AI4006" t="s">
        <v>3391</v>
      </c>
      <c r="AJ4006" t="s">
        <v>3392</v>
      </c>
    </row>
    <row r="4007" spans="1:36" ht="17.25" hidden="1" customHeight="1" x14ac:dyDescent="0.2">
      <c r="A4007" s="4" t="s">
        <v>3393</v>
      </c>
      <c r="B4007" t="s">
        <v>3017</v>
      </c>
      <c r="C4007" t="s">
        <v>3394</v>
      </c>
      <c r="D4007" t="s">
        <v>3395</v>
      </c>
      <c r="E4007" t="s">
        <v>40</v>
      </c>
      <c r="F4007" t="s">
        <v>41</v>
      </c>
      <c r="G4007" s="5">
        <v>810</v>
      </c>
      <c r="H4007" t="s">
        <v>611</v>
      </c>
      <c r="I4007" t="s">
        <v>43</v>
      </c>
      <c r="J4007" t="s">
        <v>45</v>
      </c>
      <c r="K4007" t="s">
        <v>45</v>
      </c>
      <c r="L4007" t="s">
        <v>45</v>
      </c>
      <c r="M4007" t="s">
        <v>559</v>
      </c>
      <c r="N4007" s="27"/>
      <c r="Q4007" t="s">
        <v>3385</v>
      </c>
      <c r="R4007" s="7">
        <v>-34.184147000000003</v>
      </c>
      <c r="S4007" s="7">
        <v>-59.006495999999999</v>
      </c>
      <c r="T4007" t="s">
        <v>46</v>
      </c>
      <c r="U4007" t="s">
        <v>3386</v>
      </c>
      <c r="W4007" t="s">
        <v>3387</v>
      </c>
      <c r="X4007" t="s">
        <v>3023</v>
      </c>
      <c r="Y4007" t="s">
        <v>3012</v>
      </c>
      <c r="Z4007" t="s">
        <v>3013</v>
      </c>
      <c r="AC4007" t="s">
        <v>3396</v>
      </c>
      <c r="AG4007" t="s">
        <v>3397</v>
      </c>
      <c r="AH4007" s="27" t="s">
        <v>3398</v>
      </c>
      <c r="AI4007" t="s">
        <v>3399</v>
      </c>
      <c r="AJ4007" t="s">
        <v>3400</v>
      </c>
    </row>
    <row r="4008" spans="1:36" ht="17.25" hidden="1" customHeight="1" x14ac:dyDescent="0.2">
      <c r="A4008" s="4" t="s">
        <v>3411</v>
      </c>
      <c r="B4008" t="s">
        <v>3017</v>
      </c>
      <c r="C4008" t="s">
        <v>3412</v>
      </c>
      <c r="D4008" t="s">
        <v>3413</v>
      </c>
      <c r="E4008" t="s">
        <v>3424</v>
      </c>
      <c r="F4008" t="s">
        <v>41</v>
      </c>
      <c r="G4008" s="5">
        <v>60</v>
      </c>
      <c r="H4008" t="s">
        <v>42</v>
      </c>
      <c r="I4008" t="s">
        <v>65</v>
      </c>
      <c r="J4008" t="s">
        <v>45</v>
      </c>
      <c r="K4008" t="s">
        <v>45</v>
      </c>
      <c r="L4008" t="s">
        <v>45</v>
      </c>
      <c r="M4008" t="s">
        <v>559</v>
      </c>
      <c r="N4008" s="27">
        <v>2008</v>
      </c>
      <c r="Q4008" t="s">
        <v>3209</v>
      </c>
      <c r="R4008" s="7">
        <v>-33.160699999999999</v>
      </c>
      <c r="S4008" s="7">
        <v>-64.364900000000006</v>
      </c>
      <c r="T4008" t="s">
        <v>46</v>
      </c>
      <c r="U4008" t="s">
        <v>3414</v>
      </c>
      <c r="W4008" t="s">
        <v>3415</v>
      </c>
      <c r="X4008" t="s">
        <v>3102</v>
      </c>
      <c r="Y4008" t="s">
        <v>3012</v>
      </c>
      <c r="Z4008" t="s">
        <v>3013</v>
      </c>
      <c r="AG4008" t="s">
        <v>3416</v>
      </c>
      <c r="AH4008" s="6">
        <v>1216078</v>
      </c>
      <c r="AI4008" t="s">
        <v>3417</v>
      </c>
      <c r="AJ4008" t="s">
        <v>3425</v>
      </c>
    </row>
    <row r="4009" spans="1:36" ht="17.25" hidden="1" customHeight="1" x14ac:dyDescent="0.2">
      <c r="A4009" s="4" t="s">
        <v>3411</v>
      </c>
      <c r="B4009" t="s">
        <v>3017</v>
      </c>
      <c r="C4009" t="s">
        <v>3412</v>
      </c>
      <c r="D4009" t="s">
        <v>3413</v>
      </c>
      <c r="E4009" t="s">
        <v>3426</v>
      </c>
      <c r="F4009" t="s">
        <v>41</v>
      </c>
      <c r="G4009" s="5">
        <v>60</v>
      </c>
      <c r="H4009" t="s">
        <v>42</v>
      </c>
      <c r="I4009" t="s">
        <v>65</v>
      </c>
      <c r="J4009" t="s">
        <v>45</v>
      </c>
      <c r="K4009" t="s">
        <v>45</v>
      </c>
      <c r="L4009" t="s">
        <v>45</v>
      </c>
      <c r="M4009" t="s">
        <v>559</v>
      </c>
      <c r="N4009" s="27">
        <v>2008</v>
      </c>
      <c r="Q4009" t="s">
        <v>3209</v>
      </c>
      <c r="R4009" s="7">
        <v>-33.160699999999999</v>
      </c>
      <c r="S4009" s="7">
        <v>-64.364900000000006</v>
      </c>
      <c r="T4009" t="s">
        <v>46</v>
      </c>
      <c r="U4009" t="s">
        <v>3414</v>
      </c>
      <c r="W4009" t="s">
        <v>3415</v>
      </c>
      <c r="X4009" t="s">
        <v>3102</v>
      </c>
      <c r="Y4009" t="s">
        <v>3012</v>
      </c>
      <c r="Z4009" t="s">
        <v>3013</v>
      </c>
      <c r="AG4009" t="s">
        <v>3416</v>
      </c>
      <c r="AH4009" s="27">
        <v>1313567</v>
      </c>
      <c r="AI4009" t="s">
        <v>3417</v>
      </c>
      <c r="AJ4009" t="s">
        <v>3427</v>
      </c>
    </row>
    <row r="4010" spans="1:36" ht="17.25" hidden="1" customHeight="1" x14ac:dyDescent="0.2">
      <c r="A4010" s="4" t="s">
        <v>3411</v>
      </c>
      <c r="B4010" t="s">
        <v>3017</v>
      </c>
      <c r="C4010" t="s">
        <v>3412</v>
      </c>
      <c r="D4010" t="s">
        <v>3413</v>
      </c>
      <c r="E4010" t="s">
        <v>3428</v>
      </c>
      <c r="F4010" t="s">
        <v>41</v>
      </c>
      <c r="G4010" s="5">
        <v>60</v>
      </c>
      <c r="H4010" t="s">
        <v>42</v>
      </c>
      <c r="I4010" t="s">
        <v>65</v>
      </c>
      <c r="J4010" t="s">
        <v>45</v>
      </c>
      <c r="K4010" t="s">
        <v>45</v>
      </c>
      <c r="L4010" t="s">
        <v>45</v>
      </c>
      <c r="M4010" t="s">
        <v>559</v>
      </c>
      <c r="N4010" s="27">
        <v>2010</v>
      </c>
      <c r="Q4010" t="s">
        <v>3209</v>
      </c>
      <c r="R4010" s="7">
        <v>-33.160699999999999</v>
      </c>
      <c r="S4010" s="7">
        <v>-64.364900000000006</v>
      </c>
      <c r="T4010" t="s">
        <v>46</v>
      </c>
      <c r="U4010" t="s">
        <v>3414</v>
      </c>
      <c r="W4010" t="s">
        <v>3415</v>
      </c>
      <c r="X4010" t="s">
        <v>3102</v>
      </c>
      <c r="Y4010" t="s">
        <v>3012</v>
      </c>
      <c r="Z4010" t="s">
        <v>3013</v>
      </c>
      <c r="AG4010" t="s">
        <v>3416</v>
      </c>
      <c r="AH4010" s="24">
        <v>1216079</v>
      </c>
      <c r="AI4010" t="s">
        <v>3417</v>
      </c>
      <c r="AJ4010" t="s">
        <v>3429</v>
      </c>
    </row>
    <row r="4011" spans="1:36" ht="17.25" hidden="1" customHeight="1" x14ac:dyDescent="0.2">
      <c r="A4011" s="4" t="s">
        <v>3430</v>
      </c>
      <c r="B4011" t="s">
        <v>3017</v>
      </c>
      <c r="C4011" t="s">
        <v>3431</v>
      </c>
      <c r="D4011" t="s">
        <v>3432</v>
      </c>
      <c r="E4011" t="s">
        <v>3433</v>
      </c>
      <c r="F4011" t="s">
        <v>64</v>
      </c>
      <c r="G4011" s="5">
        <v>70</v>
      </c>
      <c r="H4011" t="s">
        <v>42</v>
      </c>
      <c r="I4011" t="s">
        <v>240</v>
      </c>
      <c r="J4011" t="s">
        <v>45</v>
      </c>
      <c r="K4011" t="s">
        <v>45</v>
      </c>
      <c r="L4011" t="s">
        <v>45</v>
      </c>
      <c r="M4011" t="s">
        <v>559</v>
      </c>
      <c r="N4011" s="24">
        <v>1971</v>
      </c>
      <c r="Q4011" t="s">
        <v>3021</v>
      </c>
      <c r="R4011" s="7">
        <v>-38.578499999999998</v>
      </c>
      <c r="S4011" s="7">
        <v>-58.710900000000002</v>
      </c>
      <c r="T4011" t="s">
        <v>46</v>
      </c>
      <c r="U4011" t="s">
        <v>3434</v>
      </c>
      <c r="W4011" t="s">
        <v>3435</v>
      </c>
      <c r="X4011" t="s">
        <v>3023</v>
      </c>
      <c r="Y4011" t="s">
        <v>3012</v>
      </c>
      <c r="Z4011" t="s">
        <v>3013</v>
      </c>
      <c r="AG4011" t="s">
        <v>3436</v>
      </c>
      <c r="AH4011" s="8">
        <v>1135560</v>
      </c>
      <c r="AI4011" t="s">
        <v>3437</v>
      </c>
      <c r="AJ4011" t="s">
        <v>3438</v>
      </c>
    </row>
    <row r="4012" spans="1:36" ht="17.25" hidden="1" customHeight="1" x14ac:dyDescent="0.2">
      <c r="A4012" s="4" t="s">
        <v>3430</v>
      </c>
      <c r="B4012" t="s">
        <v>3017</v>
      </c>
      <c r="C4012" t="s">
        <v>3431</v>
      </c>
      <c r="D4012" t="s">
        <v>3432</v>
      </c>
      <c r="E4012" t="s">
        <v>3439</v>
      </c>
      <c r="F4012" t="s">
        <v>64</v>
      </c>
      <c r="G4012" s="5">
        <v>70</v>
      </c>
      <c r="H4012" t="s">
        <v>42</v>
      </c>
      <c r="I4012" t="s">
        <v>240</v>
      </c>
      <c r="J4012" t="s">
        <v>45</v>
      </c>
      <c r="K4012" t="s">
        <v>45</v>
      </c>
      <c r="L4012" t="s">
        <v>45</v>
      </c>
      <c r="M4012" t="s">
        <v>559</v>
      </c>
      <c r="N4012" s="6">
        <v>1971</v>
      </c>
      <c r="P4012" s="25"/>
      <c r="Q4012" t="s">
        <v>3021</v>
      </c>
      <c r="R4012" s="7">
        <v>-38.578499999999998</v>
      </c>
      <c r="S4012" s="7">
        <v>-58.710900000000002</v>
      </c>
      <c r="T4012" t="s">
        <v>46</v>
      </c>
      <c r="U4012" t="s">
        <v>3434</v>
      </c>
      <c r="W4012" t="s">
        <v>3435</v>
      </c>
      <c r="X4012" t="s">
        <v>3023</v>
      </c>
      <c r="Y4012" t="s">
        <v>3012</v>
      </c>
      <c r="Z4012" t="s">
        <v>3013</v>
      </c>
      <c r="AG4012" t="s">
        <v>3436</v>
      </c>
      <c r="AH4012" s="27">
        <v>1135561</v>
      </c>
      <c r="AI4012" t="s">
        <v>3437</v>
      </c>
      <c r="AJ4012" t="s">
        <v>3440</v>
      </c>
    </row>
    <row r="4013" spans="1:36" ht="17.25" hidden="1" customHeight="1" x14ac:dyDescent="0.2">
      <c r="A4013" s="4" t="s">
        <v>3441</v>
      </c>
      <c r="B4013" t="s">
        <v>3017</v>
      </c>
      <c r="C4013" t="s">
        <v>3442</v>
      </c>
      <c r="D4013" t="s">
        <v>3443</v>
      </c>
      <c r="E4013" t="s">
        <v>3444</v>
      </c>
      <c r="F4013" t="s">
        <v>41</v>
      </c>
      <c r="G4013" s="5">
        <v>80</v>
      </c>
      <c r="H4013" t="s">
        <v>42</v>
      </c>
      <c r="I4013" t="s">
        <v>65</v>
      </c>
      <c r="J4013" t="s">
        <v>45</v>
      </c>
      <c r="K4013" t="s">
        <v>45</v>
      </c>
      <c r="L4013" t="s">
        <v>45</v>
      </c>
      <c r="M4013" t="s">
        <v>559</v>
      </c>
      <c r="N4013" s="27">
        <v>2010</v>
      </c>
      <c r="O4013" s="25"/>
      <c r="Q4013" t="s">
        <v>3021</v>
      </c>
      <c r="R4013" s="7">
        <v>-37.247900000000001</v>
      </c>
      <c r="S4013" s="7">
        <v>-56.996600000000001</v>
      </c>
      <c r="T4013" t="s">
        <v>46</v>
      </c>
      <c r="U4013" t="s">
        <v>3445</v>
      </c>
      <c r="W4013" t="s">
        <v>3446</v>
      </c>
      <c r="X4013" t="s">
        <v>3023</v>
      </c>
      <c r="Y4013" t="s">
        <v>3012</v>
      </c>
      <c r="Z4013" t="s">
        <v>3013</v>
      </c>
      <c r="AC4013" t="s">
        <v>3447</v>
      </c>
      <c r="AG4013" t="s">
        <v>3448</v>
      </c>
      <c r="AH4013" s="8">
        <v>1263119</v>
      </c>
      <c r="AI4013" t="s">
        <v>3449</v>
      </c>
      <c r="AJ4013" t="s">
        <v>3450</v>
      </c>
    </row>
    <row r="4014" spans="1:36" ht="17.25" hidden="1" customHeight="1" x14ac:dyDescent="0.2">
      <c r="A4014" s="4" t="s">
        <v>3458</v>
      </c>
      <c r="B4014" t="s">
        <v>3017</v>
      </c>
      <c r="C4014" t="s">
        <v>3459</v>
      </c>
      <c r="D4014" t="s">
        <v>3460</v>
      </c>
      <c r="E4014" t="s">
        <v>40</v>
      </c>
      <c r="F4014" t="s">
        <v>86</v>
      </c>
      <c r="G4014" s="5">
        <v>125</v>
      </c>
      <c r="H4014" t="s">
        <v>42</v>
      </c>
      <c r="I4014" t="s">
        <v>43</v>
      </c>
      <c r="J4014" t="s">
        <v>45</v>
      </c>
      <c r="K4014" t="s">
        <v>45</v>
      </c>
      <c r="L4014" t="s">
        <v>45</v>
      </c>
      <c r="M4014" t="s">
        <v>559</v>
      </c>
      <c r="N4014" s="24">
        <v>2010</v>
      </c>
      <c r="Q4014" t="s">
        <v>3461</v>
      </c>
      <c r="R4014" s="7">
        <v>-45.7926</v>
      </c>
      <c r="S4014" s="7">
        <v>-67.513900000000007</v>
      </c>
      <c r="T4014" t="s">
        <v>46</v>
      </c>
      <c r="U4014" t="s">
        <v>3131</v>
      </c>
      <c r="W4014" t="s">
        <v>3189</v>
      </c>
      <c r="X4014" t="s">
        <v>3055</v>
      </c>
      <c r="Y4014" t="s">
        <v>3012</v>
      </c>
      <c r="Z4014" t="s">
        <v>3013</v>
      </c>
      <c r="AG4014" t="s">
        <v>3462</v>
      </c>
      <c r="AH4014" s="8" t="s">
        <v>3463</v>
      </c>
      <c r="AI4014" t="s">
        <v>3464</v>
      </c>
      <c r="AJ4014" t="s">
        <v>3465</v>
      </c>
    </row>
    <row r="4015" spans="1:36" ht="17.25" hidden="1" customHeight="1" x14ac:dyDescent="0.2">
      <c r="A4015" s="4" t="s">
        <v>3466</v>
      </c>
      <c r="B4015" t="s">
        <v>3017</v>
      </c>
      <c r="C4015" t="s">
        <v>3467</v>
      </c>
      <c r="D4015" t="s">
        <v>3468</v>
      </c>
      <c r="E4015" t="s">
        <v>3469</v>
      </c>
      <c r="F4015" t="s">
        <v>64</v>
      </c>
      <c r="G4015" s="5">
        <v>310</v>
      </c>
      <c r="H4015" t="s">
        <v>42</v>
      </c>
      <c r="I4015" t="s">
        <v>240</v>
      </c>
      <c r="J4015" t="s">
        <v>45</v>
      </c>
      <c r="K4015" t="s">
        <v>45</v>
      </c>
      <c r="L4015" t="s">
        <v>45</v>
      </c>
      <c r="M4015" t="s">
        <v>559</v>
      </c>
      <c r="N4015" s="27">
        <v>1989</v>
      </c>
      <c r="Q4015" t="s">
        <v>3470</v>
      </c>
      <c r="R4015" s="7">
        <v>-38.787500000000001</v>
      </c>
      <c r="S4015" s="7">
        <v>-62.253700000000002</v>
      </c>
      <c r="T4015" t="s">
        <v>46</v>
      </c>
      <c r="U4015" t="s">
        <v>3258</v>
      </c>
      <c r="W4015" t="s">
        <v>3300</v>
      </c>
      <c r="X4015" t="s">
        <v>3023</v>
      </c>
      <c r="Y4015" t="s">
        <v>3012</v>
      </c>
      <c r="Z4015" t="s">
        <v>3013</v>
      </c>
      <c r="AC4015" t="s">
        <v>3258</v>
      </c>
      <c r="AG4015" t="s">
        <v>3471</v>
      </c>
      <c r="AH4015" s="8">
        <v>1130065</v>
      </c>
      <c r="AI4015" t="s">
        <v>3472</v>
      </c>
      <c r="AJ4015" t="s">
        <v>3473</v>
      </c>
    </row>
    <row r="4016" spans="1:36" ht="17.25" hidden="1" customHeight="1" x14ac:dyDescent="0.2">
      <c r="A4016" s="4" t="s">
        <v>3466</v>
      </c>
      <c r="B4016" t="s">
        <v>3017</v>
      </c>
      <c r="C4016" t="s">
        <v>3467</v>
      </c>
      <c r="D4016" t="s">
        <v>3468</v>
      </c>
      <c r="E4016" t="s">
        <v>3474</v>
      </c>
      <c r="F4016" t="s">
        <v>64</v>
      </c>
      <c r="G4016" s="5">
        <v>310</v>
      </c>
      <c r="H4016" t="s">
        <v>42</v>
      </c>
      <c r="I4016" t="s">
        <v>240</v>
      </c>
      <c r="J4016" t="s">
        <v>45</v>
      </c>
      <c r="K4016" t="s">
        <v>45</v>
      </c>
      <c r="L4016" t="s">
        <v>45</v>
      </c>
      <c r="M4016" t="s">
        <v>559</v>
      </c>
      <c r="N4016" s="27">
        <v>1991</v>
      </c>
      <c r="Q4016" t="s">
        <v>3470</v>
      </c>
      <c r="R4016" s="7">
        <v>-38.787500000000001</v>
      </c>
      <c r="S4016" s="7">
        <v>-62.253700000000002</v>
      </c>
      <c r="T4016" t="s">
        <v>46</v>
      </c>
      <c r="U4016" t="s">
        <v>3258</v>
      </c>
      <c r="W4016" t="s">
        <v>3300</v>
      </c>
      <c r="X4016" t="s">
        <v>3023</v>
      </c>
      <c r="Y4016" t="s">
        <v>3012</v>
      </c>
      <c r="Z4016" t="s">
        <v>3013</v>
      </c>
      <c r="AC4016" t="s">
        <v>3258</v>
      </c>
      <c r="AG4016" t="s">
        <v>3471</v>
      </c>
      <c r="AH4016" s="8">
        <v>1130066</v>
      </c>
      <c r="AI4016" t="s">
        <v>3472</v>
      </c>
      <c r="AJ4016" t="s">
        <v>3475</v>
      </c>
    </row>
    <row r="4017" spans="1:36" ht="17.25" hidden="1" customHeight="1" x14ac:dyDescent="0.2">
      <c r="A4017" s="4" t="s">
        <v>39729</v>
      </c>
      <c r="B4017" t="s">
        <v>38390</v>
      </c>
      <c r="C4017" t="s">
        <v>39730</v>
      </c>
      <c r="E4017" t="s">
        <v>39739</v>
      </c>
      <c r="F4017" t="s">
        <v>24463</v>
      </c>
      <c r="G4017" s="5">
        <v>50</v>
      </c>
      <c r="H4017" t="s">
        <v>42</v>
      </c>
      <c r="I4017" t="s">
        <v>240</v>
      </c>
      <c r="J4017" t="s">
        <v>559</v>
      </c>
      <c r="N4017" s="6">
        <v>1941</v>
      </c>
      <c r="R4017" s="7">
        <v>52.154730000000001</v>
      </c>
      <c r="S4017" s="7">
        <v>10.389430000000001</v>
      </c>
      <c r="T4017" t="s">
        <v>46</v>
      </c>
      <c r="U4017" t="s">
        <v>39731</v>
      </c>
      <c r="X4017" t="s">
        <v>38812</v>
      </c>
      <c r="Y4017" t="s">
        <v>36708</v>
      </c>
      <c r="Z4017" t="s">
        <v>36742</v>
      </c>
      <c r="AA4017" t="s">
        <v>39740</v>
      </c>
      <c r="AC4017" t="s">
        <v>39733</v>
      </c>
      <c r="AD4017" t="s">
        <v>880</v>
      </c>
      <c r="AE4017" t="s">
        <v>92</v>
      </c>
      <c r="AG4017" t="s">
        <v>39734</v>
      </c>
      <c r="AI4017" t="s">
        <v>39735</v>
      </c>
      <c r="AJ4017" t="s">
        <v>39741</v>
      </c>
    </row>
    <row r="4018" spans="1:36" ht="17.25" hidden="1" customHeight="1" x14ac:dyDescent="0.2">
      <c r="A4018" s="4" t="s">
        <v>39729</v>
      </c>
      <c r="B4018" t="s">
        <v>38390</v>
      </c>
      <c r="C4018" t="s">
        <v>39730</v>
      </c>
      <c r="E4018" t="s">
        <v>39744</v>
      </c>
      <c r="F4018" t="s">
        <v>24463</v>
      </c>
      <c r="G4018" s="5">
        <v>4</v>
      </c>
      <c r="H4018" t="s">
        <v>42</v>
      </c>
      <c r="I4018" t="s">
        <v>240</v>
      </c>
      <c r="J4018" t="s">
        <v>44</v>
      </c>
      <c r="N4018" s="6">
        <v>1941</v>
      </c>
      <c r="R4018" s="7">
        <v>52.154730000000001</v>
      </c>
      <c r="S4018" s="7">
        <v>10.389430000000001</v>
      </c>
      <c r="T4018" t="s">
        <v>46</v>
      </c>
      <c r="U4018" t="s">
        <v>39731</v>
      </c>
      <c r="X4018" t="s">
        <v>38812</v>
      </c>
      <c r="Y4018" t="s">
        <v>36708</v>
      </c>
      <c r="Z4018" t="s">
        <v>36742</v>
      </c>
      <c r="AA4018" t="s">
        <v>39740</v>
      </c>
      <c r="AC4018" t="s">
        <v>39733</v>
      </c>
      <c r="AD4018" t="s">
        <v>880</v>
      </c>
      <c r="AE4018" t="s">
        <v>92</v>
      </c>
      <c r="AG4018" t="s">
        <v>39734</v>
      </c>
      <c r="AI4018" t="s">
        <v>39735</v>
      </c>
      <c r="AJ4018" t="s">
        <v>39745</v>
      </c>
    </row>
    <row r="4019" spans="1:36" ht="17.25" hidden="1" customHeight="1" x14ac:dyDescent="0.2">
      <c r="A4019" s="4" t="s">
        <v>3476</v>
      </c>
      <c r="B4019" t="s">
        <v>3017</v>
      </c>
      <c r="C4019" t="s">
        <v>3477</v>
      </c>
      <c r="D4019" t="s">
        <v>3478</v>
      </c>
      <c r="E4019" t="s">
        <v>3486</v>
      </c>
      <c r="F4019" t="s">
        <v>41</v>
      </c>
      <c r="G4019" s="5">
        <v>798</v>
      </c>
      <c r="H4019" t="s">
        <v>42</v>
      </c>
      <c r="I4019" t="s">
        <v>43</v>
      </c>
      <c r="J4019" t="s">
        <v>45</v>
      </c>
      <c r="K4019" t="s">
        <v>45</v>
      </c>
      <c r="L4019" t="s">
        <v>45</v>
      </c>
      <c r="M4019" t="s">
        <v>559</v>
      </c>
      <c r="N4019" s="24">
        <v>2000</v>
      </c>
      <c r="Q4019" t="s">
        <v>3112</v>
      </c>
      <c r="R4019" s="7">
        <v>-34.571795600000002</v>
      </c>
      <c r="S4019" s="7">
        <v>-58.384488699999999</v>
      </c>
      <c r="T4019" t="s">
        <v>46</v>
      </c>
      <c r="U4019" t="s">
        <v>3023</v>
      </c>
      <c r="W4019" t="s">
        <v>3480</v>
      </c>
      <c r="X4019" t="s">
        <v>3023</v>
      </c>
      <c r="Y4019" t="s">
        <v>3012</v>
      </c>
      <c r="Z4019" t="s">
        <v>3013</v>
      </c>
      <c r="AG4019" t="s">
        <v>3481</v>
      </c>
      <c r="AH4019" s="8" t="s">
        <v>3487</v>
      </c>
      <c r="AI4019" t="s">
        <v>3482</v>
      </c>
      <c r="AJ4019" t="s">
        <v>3488</v>
      </c>
    </row>
    <row r="4020" spans="1:36" ht="17.25" hidden="1" customHeight="1" x14ac:dyDescent="0.2">
      <c r="A4020" s="4" t="s">
        <v>44787</v>
      </c>
      <c r="B4020" t="s">
        <v>43246</v>
      </c>
      <c r="C4020" t="s">
        <v>44788</v>
      </c>
      <c r="D4020" t="s">
        <v>44789</v>
      </c>
      <c r="E4020" t="s">
        <v>719</v>
      </c>
      <c r="F4020" t="s">
        <v>86</v>
      </c>
      <c r="G4020" s="5">
        <v>56</v>
      </c>
      <c r="H4020" t="s">
        <v>806</v>
      </c>
      <c r="I4020" t="s">
        <v>240</v>
      </c>
      <c r="J4020" t="s">
        <v>44</v>
      </c>
      <c r="N4020" s="6">
        <v>1942</v>
      </c>
      <c r="O4020" s="24">
        <v>2020</v>
      </c>
      <c r="R4020" s="7">
        <v>57.977232999999998</v>
      </c>
      <c r="S4020" s="7">
        <v>56.254930000000002</v>
      </c>
      <c r="T4020" t="s">
        <v>46</v>
      </c>
      <c r="U4020" t="s">
        <v>44777</v>
      </c>
      <c r="X4020" t="s">
        <v>43415</v>
      </c>
      <c r="Y4020" t="s">
        <v>36708</v>
      </c>
      <c r="Z4020" t="s">
        <v>36915</v>
      </c>
      <c r="AG4020" t="s">
        <v>44790</v>
      </c>
      <c r="AH4020" s="27"/>
      <c r="AI4020" t="s">
        <v>44792</v>
      </c>
      <c r="AJ4020" t="s">
        <v>44794</v>
      </c>
    </row>
    <row r="4021" spans="1:36" ht="17.25" hidden="1" customHeight="1" x14ac:dyDescent="0.2">
      <c r="A4021" s="4" t="s">
        <v>31021</v>
      </c>
      <c r="B4021" t="s">
        <v>30940</v>
      </c>
      <c r="C4021" t="s">
        <v>31022</v>
      </c>
      <c r="E4021" t="s">
        <v>63</v>
      </c>
      <c r="F4021" t="s">
        <v>41</v>
      </c>
      <c r="G4021" s="5">
        <v>144</v>
      </c>
      <c r="H4021" t="s">
        <v>42</v>
      </c>
      <c r="I4021" t="s">
        <v>43</v>
      </c>
      <c r="J4021" t="s">
        <v>45</v>
      </c>
      <c r="N4021" s="6">
        <v>1944</v>
      </c>
      <c r="R4021" s="7">
        <v>31.444351999999999</v>
      </c>
      <c r="S4021" s="7">
        <v>73.133493000000001</v>
      </c>
      <c r="T4021" t="s">
        <v>46</v>
      </c>
      <c r="U4021" t="s">
        <v>31023</v>
      </c>
      <c r="X4021" t="s">
        <v>25161</v>
      </c>
      <c r="Y4021" t="s">
        <v>19854</v>
      </c>
      <c r="Z4021" t="s">
        <v>19855</v>
      </c>
      <c r="AG4021" t="s">
        <v>31024</v>
      </c>
      <c r="AH4021" s="27" t="s">
        <v>31025</v>
      </c>
      <c r="AI4021" t="s">
        <v>31026</v>
      </c>
      <c r="AJ4021" t="s">
        <v>31027</v>
      </c>
    </row>
    <row r="4022" spans="1:36" ht="17.25" hidden="1" customHeight="1" x14ac:dyDescent="0.2">
      <c r="A4022" s="4" t="s">
        <v>38767</v>
      </c>
      <c r="B4022" t="s">
        <v>38390</v>
      </c>
      <c r="C4022" t="s">
        <v>38768</v>
      </c>
      <c r="E4022" t="s">
        <v>40</v>
      </c>
      <c r="F4022" t="s">
        <v>86</v>
      </c>
      <c r="G4022" s="5">
        <v>84</v>
      </c>
      <c r="H4022" t="s">
        <v>42</v>
      </c>
      <c r="I4022" t="s">
        <v>240</v>
      </c>
      <c r="J4022" t="s">
        <v>44</v>
      </c>
      <c r="N4022" s="6">
        <v>1948</v>
      </c>
      <c r="R4022" s="7">
        <v>51.18047</v>
      </c>
      <c r="S4022" s="7">
        <v>6.8376400000000004</v>
      </c>
      <c r="T4022" t="s">
        <v>46</v>
      </c>
      <c r="U4022" t="s">
        <v>38769</v>
      </c>
      <c r="X4022" t="s">
        <v>38460</v>
      </c>
      <c r="Y4022" t="s">
        <v>36708</v>
      </c>
      <c r="Z4022" t="s">
        <v>36742</v>
      </c>
      <c r="AA4022" t="s">
        <v>38770</v>
      </c>
      <c r="AG4022" t="s">
        <v>38771</v>
      </c>
      <c r="AH4022" s="27" t="s">
        <v>45</v>
      </c>
      <c r="AI4022" t="s">
        <v>38772</v>
      </c>
      <c r="AJ4022" t="s">
        <v>38773</v>
      </c>
    </row>
    <row r="4023" spans="1:36" ht="17.25" hidden="1" customHeight="1" x14ac:dyDescent="0.2">
      <c r="A4023" s="4" t="s">
        <v>14726</v>
      </c>
      <c r="B4023" t="s">
        <v>8398</v>
      </c>
      <c r="C4023" t="s">
        <v>14727</v>
      </c>
      <c r="E4023" t="s">
        <v>4758</v>
      </c>
      <c r="F4023" t="s">
        <v>86</v>
      </c>
      <c r="G4023" s="5">
        <v>50</v>
      </c>
      <c r="H4023" t="s">
        <v>857</v>
      </c>
      <c r="I4023" t="s">
        <v>240</v>
      </c>
      <c r="J4023" t="s">
        <v>559</v>
      </c>
      <c r="N4023" s="6">
        <v>1950</v>
      </c>
      <c r="R4023" s="7">
        <v>30.4922</v>
      </c>
      <c r="S4023" s="7">
        <v>-91.186400000000006</v>
      </c>
      <c r="T4023" t="s">
        <v>46</v>
      </c>
      <c r="U4023" t="s">
        <v>11915</v>
      </c>
      <c r="V4023" t="s">
        <v>11916</v>
      </c>
      <c r="X4023" t="s">
        <v>8512</v>
      </c>
      <c r="Y4023" t="s">
        <v>3012</v>
      </c>
      <c r="Z4023" t="s">
        <v>3691</v>
      </c>
      <c r="AA4023" t="s">
        <v>14728</v>
      </c>
      <c r="AB4023" t="s">
        <v>10729</v>
      </c>
      <c r="AG4023" t="s">
        <v>14729</v>
      </c>
      <c r="AH4023" s="6">
        <v>12262</v>
      </c>
      <c r="AI4023" t="s">
        <v>14730</v>
      </c>
      <c r="AJ4023" t="s">
        <v>14731</v>
      </c>
    </row>
    <row r="4024" spans="1:36" ht="17.25" hidden="1" customHeight="1" x14ac:dyDescent="0.2">
      <c r="A4024" s="4" t="s">
        <v>14726</v>
      </c>
      <c r="B4024" t="s">
        <v>8398</v>
      </c>
      <c r="C4024" t="s">
        <v>14727</v>
      </c>
      <c r="E4024" t="s">
        <v>4760</v>
      </c>
      <c r="F4024" t="s">
        <v>86</v>
      </c>
      <c r="G4024" s="5">
        <v>50</v>
      </c>
      <c r="H4024" t="s">
        <v>857</v>
      </c>
      <c r="I4024" t="s">
        <v>240</v>
      </c>
      <c r="J4024" t="s">
        <v>559</v>
      </c>
      <c r="N4024" s="6">
        <v>1950</v>
      </c>
      <c r="R4024" s="7">
        <v>30.4922</v>
      </c>
      <c r="S4024" s="7">
        <v>-91.186400000000006</v>
      </c>
      <c r="T4024" t="s">
        <v>46</v>
      </c>
      <c r="U4024" t="s">
        <v>11915</v>
      </c>
      <c r="V4024" t="s">
        <v>11916</v>
      </c>
      <c r="X4024" t="s">
        <v>8512</v>
      </c>
      <c r="Y4024" t="s">
        <v>3012</v>
      </c>
      <c r="Z4024" t="s">
        <v>3691</v>
      </c>
      <c r="AA4024" t="s">
        <v>14728</v>
      </c>
      <c r="AB4024" t="s">
        <v>10533</v>
      </c>
      <c r="AG4024" t="s">
        <v>14729</v>
      </c>
      <c r="AH4024" s="6">
        <v>12263</v>
      </c>
      <c r="AI4024" t="s">
        <v>14730</v>
      </c>
      <c r="AJ4024" t="s">
        <v>14732</v>
      </c>
    </row>
    <row r="4025" spans="1:36" ht="17.25" hidden="1" customHeight="1" x14ac:dyDescent="0.2">
      <c r="A4025" s="4" t="s">
        <v>11500</v>
      </c>
      <c r="B4025" t="s">
        <v>8398</v>
      </c>
      <c r="C4025" t="s">
        <v>11501</v>
      </c>
      <c r="E4025" t="s">
        <v>1157</v>
      </c>
      <c r="F4025" t="s">
        <v>64</v>
      </c>
      <c r="G4025" s="5">
        <v>156</v>
      </c>
      <c r="H4025" t="s">
        <v>42</v>
      </c>
      <c r="I4025" t="s">
        <v>240</v>
      </c>
      <c r="J4025" t="s">
        <v>44</v>
      </c>
      <c r="N4025" s="6">
        <v>1951</v>
      </c>
      <c r="R4025" s="7">
        <v>40.728099999999998</v>
      </c>
      <c r="S4025" s="7">
        <v>-73.974199999999996</v>
      </c>
      <c r="T4025" t="s">
        <v>46</v>
      </c>
      <c r="U4025" t="s">
        <v>8437</v>
      </c>
      <c r="V4025" t="s">
        <v>8437</v>
      </c>
      <c r="X4025" t="s">
        <v>8437</v>
      </c>
      <c r="Y4025" t="s">
        <v>3012</v>
      </c>
      <c r="Z4025" t="s">
        <v>3691</v>
      </c>
      <c r="AA4025" t="s">
        <v>11502</v>
      </c>
      <c r="AB4025" t="s">
        <v>8429</v>
      </c>
      <c r="AG4025" t="s">
        <v>11503</v>
      </c>
      <c r="AH4025" s="27"/>
      <c r="AI4025" t="s">
        <v>11504</v>
      </c>
      <c r="AJ4025" t="s">
        <v>11507</v>
      </c>
    </row>
    <row r="4026" spans="1:36" ht="17.25" hidden="1" customHeight="1" x14ac:dyDescent="0.2">
      <c r="A4026" s="4" t="s">
        <v>12250</v>
      </c>
      <c r="B4026" t="s">
        <v>8398</v>
      </c>
      <c r="C4026" t="s">
        <v>12251</v>
      </c>
      <c r="E4026" t="s">
        <v>40</v>
      </c>
      <c r="F4026" t="s">
        <v>86</v>
      </c>
      <c r="G4026" s="5">
        <v>69</v>
      </c>
      <c r="H4026" t="s">
        <v>42</v>
      </c>
      <c r="I4026" t="s">
        <v>240</v>
      </c>
      <c r="J4026" t="s">
        <v>559</v>
      </c>
      <c r="N4026" s="6">
        <v>1951</v>
      </c>
      <c r="P4026" s="24">
        <v>2032</v>
      </c>
      <c r="R4026" s="7">
        <v>40.768599999999999</v>
      </c>
      <c r="S4026" s="7">
        <v>-111.9289</v>
      </c>
      <c r="T4026" t="s">
        <v>46</v>
      </c>
      <c r="U4026" t="s">
        <v>12252</v>
      </c>
      <c r="V4026" t="s">
        <v>12253</v>
      </c>
      <c r="X4026" t="s">
        <v>11001</v>
      </c>
      <c r="Y4026" t="s">
        <v>3012</v>
      </c>
      <c r="Z4026" t="s">
        <v>3691</v>
      </c>
      <c r="AA4026" t="s">
        <v>12254</v>
      </c>
      <c r="AB4026" t="s">
        <v>8690</v>
      </c>
      <c r="AG4026" t="s">
        <v>12255</v>
      </c>
      <c r="AH4026" s="6">
        <v>7295</v>
      </c>
      <c r="AI4026" t="s">
        <v>12256</v>
      </c>
      <c r="AJ4026" t="s">
        <v>12257</v>
      </c>
    </row>
    <row r="4027" spans="1:36" ht="17.25" hidden="1" customHeight="1" x14ac:dyDescent="0.2">
      <c r="A4027" s="4" t="s">
        <v>3558</v>
      </c>
      <c r="B4027" t="s">
        <v>3017</v>
      </c>
      <c r="C4027" t="s">
        <v>3559</v>
      </c>
      <c r="D4027" t="s">
        <v>3560</v>
      </c>
      <c r="E4027" t="s">
        <v>40</v>
      </c>
      <c r="F4027" t="s">
        <v>41</v>
      </c>
      <c r="G4027" s="5">
        <v>60</v>
      </c>
      <c r="H4027" t="s">
        <v>42</v>
      </c>
      <c r="I4027" t="s">
        <v>65</v>
      </c>
      <c r="J4027" t="s">
        <v>45</v>
      </c>
      <c r="K4027" t="s">
        <v>45</v>
      </c>
      <c r="L4027" t="s">
        <v>45</v>
      </c>
      <c r="M4027" t="s">
        <v>559</v>
      </c>
      <c r="N4027" s="6">
        <v>2009</v>
      </c>
      <c r="Q4027" t="s">
        <v>3561</v>
      </c>
      <c r="R4027" s="7">
        <v>-38.773819000000003</v>
      </c>
      <c r="S4027" s="7">
        <v>-62.289997999999997</v>
      </c>
      <c r="T4027" t="s">
        <v>504</v>
      </c>
      <c r="U4027" t="s">
        <v>3258</v>
      </c>
      <c r="X4027" t="s">
        <v>3023</v>
      </c>
      <c r="Y4027" t="s">
        <v>3012</v>
      </c>
      <c r="Z4027" t="s">
        <v>3013</v>
      </c>
      <c r="AG4027" t="s">
        <v>3562</v>
      </c>
      <c r="AH4027" s="27">
        <v>1207947</v>
      </c>
      <c r="AI4027" t="s">
        <v>3563</v>
      </c>
      <c r="AJ4027" t="s">
        <v>3564</v>
      </c>
    </row>
    <row r="4028" spans="1:36" ht="17.25" hidden="1" customHeight="1" x14ac:dyDescent="0.2">
      <c r="A4028" s="4" t="s">
        <v>3558</v>
      </c>
      <c r="B4028" t="s">
        <v>3017</v>
      </c>
      <c r="C4028" t="s">
        <v>3559</v>
      </c>
      <c r="D4028" t="s">
        <v>3560</v>
      </c>
      <c r="E4028" t="s">
        <v>56</v>
      </c>
      <c r="F4028" t="s">
        <v>41</v>
      </c>
      <c r="G4028" s="5">
        <v>60</v>
      </c>
      <c r="H4028" t="s">
        <v>42</v>
      </c>
      <c r="I4028" t="s">
        <v>65</v>
      </c>
      <c r="J4028" t="s">
        <v>45</v>
      </c>
      <c r="K4028" t="s">
        <v>45</v>
      </c>
      <c r="L4028" t="s">
        <v>45</v>
      </c>
      <c r="M4028" t="s">
        <v>559</v>
      </c>
      <c r="N4028" s="6">
        <v>2009</v>
      </c>
      <c r="Q4028" t="s">
        <v>3561</v>
      </c>
      <c r="R4028" s="7">
        <v>-38.773819000000003</v>
      </c>
      <c r="S4028" s="7">
        <v>-62.289997999999997</v>
      </c>
      <c r="T4028" t="s">
        <v>504</v>
      </c>
      <c r="U4028" t="s">
        <v>3258</v>
      </c>
      <c r="X4028" t="s">
        <v>3023</v>
      </c>
      <c r="Y4028" t="s">
        <v>3012</v>
      </c>
      <c r="Z4028" t="s">
        <v>3013</v>
      </c>
      <c r="AG4028" t="s">
        <v>3562</v>
      </c>
      <c r="AH4028" s="27">
        <v>1313568</v>
      </c>
      <c r="AI4028" t="s">
        <v>3563</v>
      </c>
      <c r="AJ4028" t="s">
        <v>3565</v>
      </c>
    </row>
    <row r="4029" spans="1:36" ht="17.25" hidden="1" customHeight="1" x14ac:dyDescent="0.2">
      <c r="A4029" s="4" t="s">
        <v>3566</v>
      </c>
      <c r="B4029" t="s">
        <v>3017</v>
      </c>
      <c r="C4029" t="s">
        <v>3567</v>
      </c>
      <c r="D4029" t="s">
        <v>3568</v>
      </c>
      <c r="E4029" t="s">
        <v>3569</v>
      </c>
      <c r="F4029" t="s">
        <v>64</v>
      </c>
      <c r="G4029" s="5">
        <v>140</v>
      </c>
      <c r="H4029" t="s">
        <v>42</v>
      </c>
      <c r="I4029" t="s">
        <v>240</v>
      </c>
      <c r="J4029" t="s">
        <v>45</v>
      </c>
      <c r="K4029" t="s">
        <v>45</v>
      </c>
      <c r="L4029" t="s">
        <v>45</v>
      </c>
      <c r="M4029" t="s">
        <v>559</v>
      </c>
      <c r="N4029" s="6">
        <v>2011</v>
      </c>
      <c r="Q4029" t="s">
        <v>3570</v>
      </c>
      <c r="R4029" s="7">
        <v>-32.905189999999997</v>
      </c>
      <c r="S4029" s="7">
        <v>-60.680323999999999</v>
      </c>
      <c r="T4029" t="s">
        <v>46</v>
      </c>
      <c r="U4029" t="s">
        <v>3571</v>
      </c>
      <c r="W4029" t="s">
        <v>3572</v>
      </c>
      <c r="X4029" t="s">
        <v>3079</v>
      </c>
      <c r="Y4029" t="s">
        <v>3012</v>
      </c>
      <c r="Z4029" t="s">
        <v>3013</v>
      </c>
      <c r="AG4029" t="s">
        <v>3573</v>
      </c>
      <c r="AH4029" s="6">
        <v>1149183</v>
      </c>
      <c r="AI4029" t="s">
        <v>3574</v>
      </c>
      <c r="AJ4029" t="s">
        <v>3575</v>
      </c>
    </row>
    <row r="4030" spans="1:36" ht="17.25" hidden="1" customHeight="1" x14ac:dyDescent="0.2">
      <c r="A4030" s="4" t="s">
        <v>3586</v>
      </c>
      <c r="B4030" t="s">
        <v>3017</v>
      </c>
      <c r="C4030" t="s">
        <v>3587</v>
      </c>
      <c r="D4030" t="s">
        <v>3588</v>
      </c>
      <c r="E4030" t="s">
        <v>3589</v>
      </c>
      <c r="F4030" t="s">
        <v>41</v>
      </c>
      <c r="G4030" s="5">
        <v>643</v>
      </c>
      <c r="H4030" t="s">
        <v>42</v>
      </c>
      <c r="I4030" t="s">
        <v>43</v>
      </c>
      <c r="J4030" t="s">
        <v>45</v>
      </c>
      <c r="K4030" t="s">
        <v>45</v>
      </c>
      <c r="L4030" t="s">
        <v>45</v>
      </c>
      <c r="M4030" t="s">
        <v>559</v>
      </c>
      <c r="N4030" s="6">
        <v>1999</v>
      </c>
      <c r="Q4030" t="s">
        <v>3590</v>
      </c>
      <c r="R4030" s="7">
        <v>-24.744</v>
      </c>
      <c r="S4030" s="7">
        <v>-65.051900000000003</v>
      </c>
      <c r="T4030" t="s">
        <v>46</v>
      </c>
      <c r="U4030" t="s">
        <v>3591</v>
      </c>
      <c r="W4030" t="s">
        <v>3271</v>
      </c>
      <c r="X4030" t="s">
        <v>3272</v>
      </c>
      <c r="Y4030" t="s">
        <v>3012</v>
      </c>
      <c r="Z4030" t="s">
        <v>3013</v>
      </c>
      <c r="AG4030" t="s">
        <v>3592</v>
      </c>
      <c r="AH4030" s="27" t="s">
        <v>3593</v>
      </c>
      <c r="AI4030" t="s">
        <v>3594</v>
      </c>
      <c r="AJ4030" t="s">
        <v>3595</v>
      </c>
    </row>
    <row r="4031" spans="1:36" ht="17.25" hidden="1" customHeight="1" x14ac:dyDescent="0.2">
      <c r="A4031" s="4" t="s">
        <v>3604</v>
      </c>
      <c r="B4031" t="s">
        <v>3017</v>
      </c>
      <c r="C4031" t="s">
        <v>3605</v>
      </c>
      <c r="D4031" t="s">
        <v>3606</v>
      </c>
      <c r="E4031" t="s">
        <v>40</v>
      </c>
      <c r="F4031" t="s">
        <v>41</v>
      </c>
      <c r="G4031" s="5">
        <v>865</v>
      </c>
      <c r="H4031" t="s">
        <v>42</v>
      </c>
      <c r="I4031" t="s">
        <v>43</v>
      </c>
      <c r="J4031" t="s">
        <v>45</v>
      </c>
      <c r="K4031" t="s">
        <v>45</v>
      </c>
      <c r="L4031" t="s">
        <v>45</v>
      </c>
      <c r="M4031" t="s">
        <v>559</v>
      </c>
      <c r="N4031" s="6">
        <v>2010</v>
      </c>
      <c r="Q4031" t="s">
        <v>3607</v>
      </c>
      <c r="R4031" s="7">
        <v>-32.577914999999997</v>
      </c>
      <c r="S4031" s="7">
        <v>-60.790519000000003</v>
      </c>
      <c r="T4031" t="s">
        <v>46</v>
      </c>
      <c r="U4031" t="s">
        <v>3600</v>
      </c>
      <c r="W4031" t="s">
        <v>3580</v>
      </c>
      <c r="X4031" t="s">
        <v>3079</v>
      </c>
      <c r="Y4031" t="s">
        <v>3012</v>
      </c>
      <c r="Z4031" t="s">
        <v>3013</v>
      </c>
      <c r="AC4031" t="s">
        <v>3608</v>
      </c>
      <c r="AG4031" t="s">
        <v>3609</v>
      </c>
      <c r="AH4031" s="27" t="s">
        <v>3610</v>
      </c>
      <c r="AI4031" t="s">
        <v>3611</v>
      </c>
      <c r="AJ4031" t="s">
        <v>3612</v>
      </c>
    </row>
    <row r="4032" spans="1:36" ht="17.25" hidden="1" customHeight="1" x14ac:dyDescent="0.2">
      <c r="A4032" s="4" t="s">
        <v>3613</v>
      </c>
      <c r="B4032" t="s">
        <v>3017</v>
      </c>
      <c r="C4032" t="s">
        <v>3614</v>
      </c>
      <c r="D4032" t="s">
        <v>3615</v>
      </c>
      <c r="E4032" t="s">
        <v>3286</v>
      </c>
      <c r="F4032" t="s">
        <v>86</v>
      </c>
      <c r="G4032" s="5">
        <v>382</v>
      </c>
      <c r="H4032" t="s">
        <v>42</v>
      </c>
      <c r="I4032" t="s">
        <v>43</v>
      </c>
      <c r="J4032" t="s">
        <v>45</v>
      </c>
      <c r="K4032" t="s">
        <v>45</v>
      </c>
      <c r="L4032" t="s">
        <v>45</v>
      </c>
      <c r="M4032" t="s">
        <v>559</v>
      </c>
      <c r="N4032" s="6">
        <v>2002</v>
      </c>
      <c r="Q4032" t="s">
        <v>3329</v>
      </c>
      <c r="R4032" s="7">
        <v>-26.993500000000001</v>
      </c>
      <c r="S4032" s="7">
        <v>-65.168400000000005</v>
      </c>
      <c r="T4032" t="s">
        <v>46</v>
      </c>
      <c r="U4032" t="s">
        <v>3163</v>
      </c>
      <c r="W4032" t="s">
        <v>3164</v>
      </c>
      <c r="X4032" t="s">
        <v>3165</v>
      </c>
      <c r="Y4032" t="s">
        <v>3012</v>
      </c>
      <c r="Z4032" t="s">
        <v>3013</v>
      </c>
      <c r="AC4032" t="s">
        <v>3621</v>
      </c>
      <c r="AG4032" t="s">
        <v>3622</v>
      </c>
      <c r="AH4032" s="27" t="s">
        <v>3623</v>
      </c>
      <c r="AI4032" t="s">
        <v>3619</v>
      </c>
      <c r="AJ4032" t="s">
        <v>3624</v>
      </c>
    </row>
    <row r="4033" spans="1:36" ht="17.25" hidden="1" customHeight="1" x14ac:dyDescent="0.2">
      <c r="A4033" s="4" t="s">
        <v>3613</v>
      </c>
      <c r="B4033" t="s">
        <v>3017</v>
      </c>
      <c r="C4033" t="s">
        <v>3614</v>
      </c>
      <c r="D4033" t="s">
        <v>3615</v>
      </c>
      <c r="E4033" t="s">
        <v>3165</v>
      </c>
      <c r="F4033" t="s">
        <v>86</v>
      </c>
      <c r="G4033" s="5">
        <v>447</v>
      </c>
      <c r="H4033" t="s">
        <v>42</v>
      </c>
      <c r="I4033" t="s">
        <v>43</v>
      </c>
      <c r="J4033" t="s">
        <v>45</v>
      </c>
      <c r="K4033" t="s">
        <v>45</v>
      </c>
      <c r="L4033" t="s">
        <v>45</v>
      </c>
      <c r="M4033" t="s">
        <v>559</v>
      </c>
      <c r="N4033" s="6">
        <v>1999</v>
      </c>
      <c r="Q4033" t="s">
        <v>3329</v>
      </c>
      <c r="R4033" s="7">
        <v>-26.993500000000001</v>
      </c>
      <c r="S4033" s="7">
        <v>-65.168400000000005</v>
      </c>
      <c r="T4033" t="s">
        <v>46</v>
      </c>
      <c r="U4033" t="s">
        <v>3163</v>
      </c>
      <c r="W4033" t="s">
        <v>3164</v>
      </c>
      <c r="X4033" t="s">
        <v>3165</v>
      </c>
      <c r="Y4033" t="s">
        <v>3012</v>
      </c>
      <c r="Z4033" t="s">
        <v>3013</v>
      </c>
      <c r="AC4033" t="s">
        <v>3625</v>
      </c>
      <c r="AG4033" t="s">
        <v>3626</v>
      </c>
      <c r="AH4033" s="27" t="s">
        <v>3627</v>
      </c>
      <c r="AI4033" t="s">
        <v>3619</v>
      </c>
      <c r="AJ4033" t="s">
        <v>3628</v>
      </c>
    </row>
    <row r="4034" spans="1:36" ht="17.25" hidden="1" customHeight="1" x14ac:dyDescent="0.2">
      <c r="A4034" s="4" t="s">
        <v>3652</v>
      </c>
      <c r="B4034" t="s">
        <v>3653</v>
      </c>
      <c r="C4034" t="s">
        <v>3654</v>
      </c>
      <c r="E4034" t="s">
        <v>40</v>
      </c>
      <c r="F4034" t="s">
        <v>3655</v>
      </c>
      <c r="G4034" s="5">
        <v>23.4</v>
      </c>
      <c r="H4034" t="s">
        <v>42</v>
      </c>
      <c r="I4034" t="s">
        <v>528</v>
      </c>
      <c r="J4034" t="s">
        <v>45</v>
      </c>
      <c r="K4034" t="s">
        <v>45</v>
      </c>
      <c r="L4034" t="s">
        <v>45</v>
      </c>
      <c r="M4034" t="s">
        <v>559</v>
      </c>
      <c r="N4034" s="6">
        <v>2006</v>
      </c>
      <c r="R4034" s="7">
        <v>12.4760361988622</v>
      </c>
      <c r="S4034" s="7">
        <v>-69.982159309261306</v>
      </c>
      <c r="T4034" t="s">
        <v>46</v>
      </c>
      <c r="U4034" t="s">
        <v>3656</v>
      </c>
      <c r="Y4034" t="s">
        <v>3012</v>
      </c>
      <c r="Z4034" t="s">
        <v>3013</v>
      </c>
      <c r="AH4034" s="27"/>
      <c r="AI4034" t="s">
        <v>3657</v>
      </c>
      <c r="AJ4034" t="s">
        <v>3658</v>
      </c>
    </row>
    <row r="4035" spans="1:36" ht="17.25" hidden="1" customHeight="1" x14ac:dyDescent="0.2">
      <c r="A4035" s="4" t="s">
        <v>3652</v>
      </c>
      <c r="B4035" t="s">
        <v>3653</v>
      </c>
      <c r="C4035" t="s">
        <v>3654</v>
      </c>
      <c r="E4035" t="s">
        <v>56</v>
      </c>
      <c r="F4035" t="s">
        <v>3655</v>
      </c>
      <c r="G4035" s="5">
        <v>23.4</v>
      </c>
      <c r="H4035" t="s">
        <v>42</v>
      </c>
      <c r="I4035" t="s">
        <v>528</v>
      </c>
      <c r="J4035" t="s">
        <v>45</v>
      </c>
      <c r="K4035" t="s">
        <v>45</v>
      </c>
      <c r="L4035" t="s">
        <v>45</v>
      </c>
      <c r="M4035" t="s">
        <v>559</v>
      </c>
      <c r="N4035" s="6">
        <v>2008</v>
      </c>
      <c r="R4035" s="7">
        <v>12.4760361988622</v>
      </c>
      <c r="S4035" s="7">
        <v>-69.982159309261306</v>
      </c>
      <c r="T4035" t="s">
        <v>46</v>
      </c>
      <c r="U4035" t="s">
        <v>3656</v>
      </c>
      <c r="Y4035" t="s">
        <v>3012</v>
      </c>
      <c r="Z4035" t="s">
        <v>3013</v>
      </c>
      <c r="AH4035" s="27"/>
      <c r="AI4035" t="s">
        <v>3657</v>
      </c>
      <c r="AJ4035" t="s">
        <v>3659</v>
      </c>
    </row>
    <row r="4036" spans="1:36" ht="17.25" hidden="1" customHeight="1" x14ac:dyDescent="0.2">
      <c r="A4036" s="4" t="s">
        <v>3652</v>
      </c>
      <c r="B4036" t="s">
        <v>3653</v>
      </c>
      <c r="C4036" t="s">
        <v>3654</v>
      </c>
      <c r="E4036" t="s">
        <v>58</v>
      </c>
      <c r="F4036" t="s">
        <v>3655</v>
      </c>
      <c r="G4036" s="5">
        <v>45.2</v>
      </c>
      <c r="H4036" t="s">
        <v>42</v>
      </c>
      <c r="I4036" t="s">
        <v>528</v>
      </c>
      <c r="J4036" t="s">
        <v>45</v>
      </c>
      <c r="K4036" t="s">
        <v>45</v>
      </c>
      <c r="L4036" t="s">
        <v>45</v>
      </c>
      <c r="M4036" t="s">
        <v>559</v>
      </c>
      <c r="N4036" s="6">
        <v>2012</v>
      </c>
      <c r="R4036" s="7">
        <v>12.4760361988622</v>
      </c>
      <c r="S4036" s="7">
        <v>-69.982159309261306</v>
      </c>
      <c r="T4036" t="s">
        <v>46</v>
      </c>
      <c r="U4036" t="s">
        <v>3656</v>
      </c>
      <c r="Y4036" t="s">
        <v>3012</v>
      </c>
      <c r="Z4036" t="s">
        <v>3013</v>
      </c>
      <c r="AH4036" s="27"/>
      <c r="AI4036" t="s">
        <v>3657</v>
      </c>
      <c r="AJ4036" t="s">
        <v>3660</v>
      </c>
    </row>
    <row r="4037" spans="1:36" ht="17.25" hidden="1" customHeight="1" x14ac:dyDescent="0.2">
      <c r="A4037" s="4" t="s">
        <v>3662</v>
      </c>
      <c r="B4037" t="s">
        <v>3663</v>
      </c>
      <c r="C4037" t="s">
        <v>3664</v>
      </c>
      <c r="E4037" t="s">
        <v>3672</v>
      </c>
      <c r="F4037" t="s">
        <v>617</v>
      </c>
      <c r="G4037" s="5">
        <v>93</v>
      </c>
      <c r="H4037" t="s">
        <v>611</v>
      </c>
      <c r="I4037" t="s">
        <v>528</v>
      </c>
      <c r="J4037" t="s">
        <v>45</v>
      </c>
      <c r="K4037" t="s">
        <v>45</v>
      </c>
      <c r="L4037" t="s">
        <v>45</v>
      </c>
      <c r="M4037" t="s">
        <v>559</v>
      </c>
      <c r="N4037" s="27"/>
      <c r="R4037" s="7">
        <v>25.004282</v>
      </c>
      <c r="S4037" s="7">
        <v>-77.540167999999994</v>
      </c>
      <c r="T4037" t="s">
        <v>46</v>
      </c>
      <c r="U4037" t="s">
        <v>3666</v>
      </c>
      <c r="X4037" t="s">
        <v>3667</v>
      </c>
      <c r="Y4037" t="s">
        <v>3012</v>
      </c>
      <c r="Z4037" t="s">
        <v>3013</v>
      </c>
      <c r="AC4037" t="s">
        <v>3668</v>
      </c>
      <c r="AG4037" t="s">
        <v>3673</v>
      </c>
      <c r="AH4037" s="8">
        <v>1302352</v>
      </c>
      <c r="AI4037" t="s">
        <v>3670</v>
      </c>
      <c r="AJ4037" t="s">
        <v>3674</v>
      </c>
    </row>
    <row r="4038" spans="1:36" ht="17.25" hidden="1" customHeight="1" x14ac:dyDescent="0.2">
      <c r="A4038" s="4" t="s">
        <v>3675</v>
      </c>
      <c r="B4038" t="s">
        <v>3663</v>
      </c>
      <c r="C4038" t="s">
        <v>3676</v>
      </c>
      <c r="E4038" t="s">
        <v>40</v>
      </c>
      <c r="F4038" t="s">
        <v>543</v>
      </c>
      <c r="G4038" s="5">
        <v>51.96</v>
      </c>
      <c r="H4038" t="s">
        <v>42</v>
      </c>
      <c r="I4038" t="s">
        <v>528</v>
      </c>
      <c r="J4038" t="s">
        <v>45</v>
      </c>
      <c r="K4038" t="s">
        <v>45</v>
      </c>
      <c r="L4038" t="s">
        <v>45</v>
      </c>
      <c r="M4038" t="s">
        <v>559</v>
      </c>
      <c r="N4038" s="24">
        <v>2012</v>
      </c>
      <c r="R4038" s="7">
        <v>26.5182494851265</v>
      </c>
      <c r="S4038" s="7">
        <v>-78.750690909066506</v>
      </c>
      <c r="T4038" t="s">
        <v>46</v>
      </c>
      <c r="U4038" t="s">
        <v>3677</v>
      </c>
      <c r="Y4038" t="s">
        <v>3012</v>
      </c>
      <c r="Z4038" t="s">
        <v>3013</v>
      </c>
      <c r="AG4038" t="s">
        <v>3678</v>
      </c>
      <c r="AH4038" s="24">
        <v>1239193</v>
      </c>
      <c r="AI4038" t="s">
        <v>3679</v>
      </c>
      <c r="AJ4038" t="s">
        <v>3680</v>
      </c>
    </row>
    <row r="4039" spans="1:36" ht="17.25" hidden="1" customHeight="1" x14ac:dyDescent="0.2">
      <c r="A4039" s="4" t="s">
        <v>3681</v>
      </c>
      <c r="B4039" t="s">
        <v>3682</v>
      </c>
      <c r="C4039" t="s">
        <v>3683</v>
      </c>
      <c r="E4039" t="s">
        <v>40</v>
      </c>
      <c r="F4039" t="s">
        <v>543</v>
      </c>
      <c r="G4039" s="5">
        <v>60</v>
      </c>
      <c r="H4039" t="s">
        <v>42</v>
      </c>
      <c r="I4039" t="s">
        <v>528</v>
      </c>
      <c r="J4039" t="s">
        <v>45</v>
      </c>
      <c r="K4039" t="s">
        <v>45</v>
      </c>
      <c r="L4039" t="s">
        <v>45</v>
      </c>
      <c r="M4039" t="s">
        <v>559</v>
      </c>
      <c r="N4039" s="6">
        <v>2005</v>
      </c>
      <c r="R4039" s="7">
        <v>13.125791573500999</v>
      </c>
      <c r="S4039" s="7">
        <v>-59.632190665338499</v>
      </c>
      <c r="T4039" t="s">
        <v>46</v>
      </c>
      <c r="U4039" t="s">
        <v>3684</v>
      </c>
      <c r="Y4039" t="s">
        <v>3012</v>
      </c>
      <c r="Z4039" t="s">
        <v>3013</v>
      </c>
      <c r="AG4039" t="s">
        <v>3685</v>
      </c>
      <c r="AH4039" s="6">
        <v>1106286</v>
      </c>
      <c r="AI4039" t="s">
        <v>3686</v>
      </c>
      <c r="AJ4039" t="s">
        <v>3687</v>
      </c>
    </row>
    <row r="4040" spans="1:36" ht="17.25" hidden="1" customHeight="1" x14ac:dyDescent="0.2">
      <c r="A4040" s="4" t="s">
        <v>3688</v>
      </c>
      <c r="B4040" t="s">
        <v>3689</v>
      </c>
      <c r="C4040" t="s">
        <v>3690</v>
      </c>
      <c r="E4040" t="s">
        <v>40</v>
      </c>
      <c r="F4040" t="s">
        <v>570</v>
      </c>
      <c r="G4040" s="5">
        <v>57.2</v>
      </c>
      <c r="H4040" t="s">
        <v>42</v>
      </c>
      <c r="I4040" t="s">
        <v>528</v>
      </c>
      <c r="J4040" t="s">
        <v>45</v>
      </c>
      <c r="K4040" t="s">
        <v>45</v>
      </c>
      <c r="L4040" t="s">
        <v>45</v>
      </c>
      <c r="M4040" t="s">
        <v>559</v>
      </c>
      <c r="N4040" s="6">
        <v>2005</v>
      </c>
      <c r="R4040" s="7">
        <v>32.2975845674423</v>
      </c>
      <c r="S4040" s="7">
        <v>-64.792265597623796</v>
      </c>
      <c r="T4040" t="s">
        <v>504</v>
      </c>
      <c r="Y4040" t="s">
        <v>3012</v>
      </c>
      <c r="Z4040" t="s">
        <v>3691</v>
      </c>
      <c r="AG4040" t="s">
        <v>3692</v>
      </c>
      <c r="AH4040" s="27" t="s">
        <v>3693</v>
      </c>
      <c r="AI4040" t="s">
        <v>3694</v>
      </c>
      <c r="AJ4040" t="s">
        <v>3695</v>
      </c>
    </row>
    <row r="4041" spans="1:36" ht="17.25" hidden="1" customHeight="1" x14ac:dyDescent="0.2">
      <c r="A4041" s="4" t="s">
        <v>3712</v>
      </c>
      <c r="B4041" t="s">
        <v>3702</v>
      </c>
      <c r="C4041" t="s">
        <v>3713</v>
      </c>
      <c r="D4041" t="s">
        <v>3714</v>
      </c>
      <c r="E4041" t="s">
        <v>40</v>
      </c>
      <c r="F4041" t="s">
        <v>86</v>
      </c>
      <c r="G4041" s="5">
        <v>63</v>
      </c>
      <c r="H4041" t="s">
        <v>42</v>
      </c>
      <c r="I4041" t="s">
        <v>65</v>
      </c>
      <c r="J4041" t="s">
        <v>45</v>
      </c>
      <c r="K4041" t="s">
        <v>45</v>
      </c>
      <c r="L4041" t="s">
        <v>45</v>
      </c>
      <c r="M4041" t="s">
        <v>559</v>
      </c>
      <c r="N4041" s="6">
        <v>1996</v>
      </c>
      <c r="Q4041" t="s">
        <v>3715</v>
      </c>
      <c r="R4041" s="7">
        <v>-17.212499999999999</v>
      </c>
      <c r="S4041" s="7">
        <v>-64.527500000000003</v>
      </c>
      <c r="T4041" t="s">
        <v>46</v>
      </c>
      <c r="U4041" t="s">
        <v>3706</v>
      </c>
      <c r="X4041" t="s">
        <v>3707</v>
      </c>
      <c r="Y4041" t="s">
        <v>3012</v>
      </c>
      <c r="Z4041" t="s">
        <v>3013</v>
      </c>
      <c r="AA4041" t="s">
        <v>3716</v>
      </c>
      <c r="AG4041" t="s">
        <v>3717</v>
      </c>
      <c r="AH4041" s="27">
        <v>1108534</v>
      </c>
      <c r="AI4041" t="s">
        <v>3718</v>
      </c>
      <c r="AJ4041" t="s">
        <v>3719</v>
      </c>
    </row>
    <row r="4042" spans="1:36" ht="17.25" hidden="1" customHeight="1" x14ac:dyDescent="0.2">
      <c r="A4042" s="4" t="s">
        <v>3712</v>
      </c>
      <c r="B4042" t="s">
        <v>3702</v>
      </c>
      <c r="C4042" t="s">
        <v>3713</v>
      </c>
      <c r="D4042" t="s">
        <v>3714</v>
      </c>
      <c r="E4042" t="s">
        <v>56</v>
      </c>
      <c r="F4042" t="s">
        <v>86</v>
      </c>
      <c r="G4042" s="5">
        <v>63</v>
      </c>
      <c r="H4042" t="s">
        <v>42</v>
      </c>
      <c r="I4042" t="s">
        <v>65</v>
      </c>
      <c r="J4042" t="s">
        <v>45</v>
      </c>
      <c r="K4042" t="s">
        <v>45</v>
      </c>
      <c r="L4042" t="s">
        <v>45</v>
      </c>
      <c r="M4042" t="s">
        <v>559</v>
      </c>
      <c r="N4042" s="6">
        <v>1996</v>
      </c>
      <c r="Q4042" t="s">
        <v>3715</v>
      </c>
      <c r="R4042" s="7">
        <v>-17.212499999999999</v>
      </c>
      <c r="S4042" s="7">
        <v>-64.527500000000003</v>
      </c>
      <c r="T4042" t="s">
        <v>46</v>
      </c>
      <c r="U4042" t="s">
        <v>3706</v>
      </c>
      <c r="X4042" t="s">
        <v>3707</v>
      </c>
      <c r="Y4042" t="s">
        <v>3012</v>
      </c>
      <c r="Z4042" t="s">
        <v>3013</v>
      </c>
      <c r="AA4042" t="s">
        <v>3716</v>
      </c>
      <c r="AG4042" t="s">
        <v>3717</v>
      </c>
      <c r="AH4042" s="27">
        <v>1108535</v>
      </c>
      <c r="AI4042" t="s">
        <v>3718</v>
      </c>
      <c r="AJ4042" t="s">
        <v>3720</v>
      </c>
    </row>
    <row r="4043" spans="1:36" ht="17.25" hidden="1" customHeight="1" x14ac:dyDescent="0.2">
      <c r="A4043" s="4" t="s">
        <v>3712</v>
      </c>
      <c r="B4043" t="s">
        <v>3702</v>
      </c>
      <c r="C4043" t="s">
        <v>3713</v>
      </c>
      <c r="D4043" t="s">
        <v>3714</v>
      </c>
      <c r="E4043" t="s">
        <v>240</v>
      </c>
      <c r="F4043" t="s">
        <v>1711</v>
      </c>
      <c r="G4043" s="5">
        <v>52</v>
      </c>
      <c r="H4043" t="s">
        <v>558</v>
      </c>
      <c r="I4043" t="s">
        <v>240</v>
      </c>
      <c r="J4043" t="s">
        <v>45</v>
      </c>
      <c r="K4043" t="s">
        <v>45</v>
      </c>
      <c r="L4043" t="s">
        <v>45</v>
      </c>
      <c r="M4043" t="s">
        <v>559</v>
      </c>
      <c r="N4043" s="27" t="s">
        <v>45</v>
      </c>
      <c r="Q4043" t="s">
        <v>3715</v>
      </c>
      <c r="R4043" s="7">
        <v>-17.212499999999999</v>
      </c>
      <c r="S4043" s="7">
        <v>-64.527500000000003</v>
      </c>
      <c r="T4043" t="s">
        <v>46</v>
      </c>
      <c r="U4043" t="s">
        <v>3706</v>
      </c>
      <c r="X4043" t="s">
        <v>3707</v>
      </c>
      <c r="Y4043" t="s">
        <v>3012</v>
      </c>
      <c r="Z4043" t="s">
        <v>3013</v>
      </c>
      <c r="AA4043" t="s">
        <v>3716</v>
      </c>
      <c r="AG4043" t="s">
        <v>3717</v>
      </c>
      <c r="AH4043" s="27" t="s">
        <v>45</v>
      </c>
      <c r="AI4043" t="s">
        <v>3718</v>
      </c>
      <c r="AJ4043" t="s">
        <v>3721</v>
      </c>
    </row>
    <row r="4044" spans="1:36" ht="17.25" hidden="1" customHeight="1" x14ac:dyDescent="0.2">
      <c r="A4044" s="4" t="s">
        <v>3768</v>
      </c>
      <c r="B4044" t="s">
        <v>3702</v>
      </c>
      <c r="C4044" t="s">
        <v>3769</v>
      </c>
      <c r="D4044" t="s">
        <v>3770</v>
      </c>
      <c r="E4044" t="s">
        <v>3771</v>
      </c>
      <c r="F4044" t="s">
        <v>86</v>
      </c>
      <c r="G4044" s="5">
        <v>207</v>
      </c>
      <c r="H4044" t="s">
        <v>42</v>
      </c>
      <c r="I4044" t="s">
        <v>43</v>
      </c>
      <c r="J4044" t="s">
        <v>45</v>
      </c>
      <c r="K4044" t="s">
        <v>45</v>
      </c>
      <c r="L4044" t="s">
        <v>45</v>
      </c>
      <c r="M4044" t="s">
        <v>559</v>
      </c>
      <c r="N4044" s="6">
        <v>2012</v>
      </c>
      <c r="Q4044" t="s">
        <v>3772</v>
      </c>
      <c r="R4044" s="7">
        <v>-17.787500000000001</v>
      </c>
      <c r="S4044" s="7">
        <v>-63.152099999999997</v>
      </c>
      <c r="T4044" t="s">
        <v>46</v>
      </c>
      <c r="U4044" t="s">
        <v>3773</v>
      </c>
      <c r="X4044" t="s">
        <v>3774</v>
      </c>
      <c r="Y4044" t="s">
        <v>3012</v>
      </c>
      <c r="Z4044" t="s">
        <v>3013</v>
      </c>
      <c r="AG4044" t="s">
        <v>3775</v>
      </c>
      <c r="AH4044" s="27" t="s">
        <v>3776</v>
      </c>
      <c r="AI4044" t="s">
        <v>3777</v>
      </c>
      <c r="AJ4044" t="s">
        <v>3778</v>
      </c>
    </row>
    <row r="4045" spans="1:36" ht="17.25" hidden="1" customHeight="1" x14ac:dyDescent="0.2">
      <c r="A4045" s="4" t="s">
        <v>3768</v>
      </c>
      <c r="B4045" t="s">
        <v>3702</v>
      </c>
      <c r="C4045" t="s">
        <v>3769</v>
      </c>
      <c r="D4045" t="s">
        <v>3770</v>
      </c>
      <c r="E4045" t="s">
        <v>3779</v>
      </c>
      <c r="F4045" t="s">
        <v>86</v>
      </c>
      <c r="G4045" s="5">
        <v>62</v>
      </c>
      <c r="H4045" t="s">
        <v>42</v>
      </c>
      <c r="I4045" t="s">
        <v>65</v>
      </c>
      <c r="J4045" t="s">
        <v>45</v>
      </c>
      <c r="K4045" t="s">
        <v>45</v>
      </c>
      <c r="L4045" t="s">
        <v>45</v>
      </c>
      <c r="M4045" t="s">
        <v>559</v>
      </c>
      <c r="N4045" s="6">
        <v>1999</v>
      </c>
      <c r="Q4045" t="s">
        <v>3772</v>
      </c>
      <c r="R4045" s="7">
        <v>-17.787500000000001</v>
      </c>
      <c r="S4045" s="7">
        <v>-63.152099999999997</v>
      </c>
      <c r="T4045" t="s">
        <v>46</v>
      </c>
      <c r="U4045" t="s">
        <v>3773</v>
      </c>
      <c r="X4045" t="s">
        <v>3774</v>
      </c>
      <c r="Y4045" t="s">
        <v>3012</v>
      </c>
      <c r="Z4045" t="s">
        <v>3013</v>
      </c>
      <c r="AA4045" t="s">
        <v>3780</v>
      </c>
      <c r="AG4045" t="s">
        <v>3775</v>
      </c>
      <c r="AH4045" s="8" t="s">
        <v>45</v>
      </c>
      <c r="AI4045" t="s">
        <v>3777</v>
      </c>
      <c r="AJ4045" t="s">
        <v>3781</v>
      </c>
    </row>
    <row r="4046" spans="1:36" ht="17.25" hidden="1" customHeight="1" x14ac:dyDescent="0.2">
      <c r="A4046" s="4" t="s">
        <v>3800</v>
      </c>
      <c r="B4046" t="s">
        <v>3801</v>
      </c>
      <c r="C4046" t="s">
        <v>3802</v>
      </c>
      <c r="D4046" t="s">
        <v>3803</v>
      </c>
      <c r="E4046" t="s">
        <v>3804</v>
      </c>
      <c r="F4046" t="s">
        <v>86</v>
      </c>
      <c r="G4046" s="5">
        <v>300</v>
      </c>
      <c r="H4046" t="s">
        <v>558</v>
      </c>
      <c r="I4046" t="s">
        <v>45</v>
      </c>
      <c r="J4046" t="s">
        <v>45</v>
      </c>
      <c r="K4046" t="s">
        <v>45</v>
      </c>
      <c r="L4046" t="s">
        <v>45</v>
      </c>
      <c r="M4046" t="s">
        <v>559</v>
      </c>
      <c r="N4046" s="27" t="s">
        <v>45</v>
      </c>
      <c r="Q4046" t="s">
        <v>3805</v>
      </c>
      <c r="R4046" s="7">
        <v>-6.2593999999999997E-2</v>
      </c>
      <c r="S4046" s="7">
        <v>-51.204774999999998</v>
      </c>
      <c r="T4046" t="s">
        <v>504</v>
      </c>
      <c r="U4046" t="s">
        <v>3806</v>
      </c>
      <c r="X4046" t="s">
        <v>3807</v>
      </c>
      <c r="Y4046" t="s">
        <v>3012</v>
      </c>
      <c r="Z4046" t="s">
        <v>3013</v>
      </c>
      <c r="AG4046" t="s">
        <v>45</v>
      </c>
      <c r="AH4046" s="8" t="s">
        <v>45</v>
      </c>
      <c r="AI4046" t="s">
        <v>3808</v>
      </c>
      <c r="AJ4046" t="s">
        <v>3809</v>
      </c>
    </row>
    <row r="4047" spans="1:36" ht="17.25" hidden="1" customHeight="1" x14ac:dyDescent="0.2">
      <c r="A4047" s="4" t="s">
        <v>3810</v>
      </c>
      <c r="B4047" t="s">
        <v>3801</v>
      </c>
      <c r="C4047" t="s">
        <v>3811</v>
      </c>
      <c r="D4047" t="s">
        <v>3812</v>
      </c>
      <c r="E4047" t="s">
        <v>3813</v>
      </c>
      <c r="F4047" t="s">
        <v>86</v>
      </c>
      <c r="G4047" s="5">
        <v>300</v>
      </c>
      <c r="H4047" t="s">
        <v>558</v>
      </c>
      <c r="I4047" t="s">
        <v>43</v>
      </c>
      <c r="J4047" t="s">
        <v>45</v>
      </c>
      <c r="K4047" t="s">
        <v>45</v>
      </c>
      <c r="L4047" t="s">
        <v>45</v>
      </c>
      <c r="M4047" t="s">
        <v>559</v>
      </c>
      <c r="N4047" s="27" t="s">
        <v>45</v>
      </c>
      <c r="Q4047" t="s">
        <v>3814</v>
      </c>
      <c r="R4047" s="7">
        <v>-6.2809000000000004E-2</v>
      </c>
      <c r="S4047" s="7">
        <v>-51.204872000000002</v>
      </c>
      <c r="T4047" t="s">
        <v>504</v>
      </c>
      <c r="U4047" t="s">
        <v>3806</v>
      </c>
      <c r="X4047" t="s">
        <v>3807</v>
      </c>
      <c r="Y4047" t="s">
        <v>3012</v>
      </c>
      <c r="Z4047" t="s">
        <v>3013</v>
      </c>
      <c r="AG4047" t="s">
        <v>45</v>
      </c>
      <c r="AH4047" s="27" t="s">
        <v>45</v>
      </c>
      <c r="AI4047" t="s">
        <v>3815</v>
      </c>
      <c r="AJ4047" t="s">
        <v>3816</v>
      </c>
    </row>
    <row r="4048" spans="1:36" ht="17.25" hidden="1" customHeight="1" x14ac:dyDescent="0.2">
      <c r="A4048" s="4" t="s">
        <v>3817</v>
      </c>
      <c r="B4048" t="s">
        <v>3801</v>
      </c>
      <c r="C4048" t="s">
        <v>3818</v>
      </c>
      <c r="D4048" t="s">
        <v>3819</v>
      </c>
      <c r="E4048" t="s">
        <v>3820</v>
      </c>
      <c r="F4048" t="s">
        <v>86</v>
      </c>
      <c r="G4048" s="5">
        <v>300</v>
      </c>
      <c r="H4048" t="s">
        <v>558</v>
      </c>
      <c r="I4048" t="s">
        <v>43</v>
      </c>
      <c r="J4048" t="s">
        <v>45</v>
      </c>
      <c r="K4048" t="s">
        <v>45</v>
      </c>
      <c r="L4048" t="s">
        <v>45</v>
      </c>
      <c r="M4048" t="s">
        <v>559</v>
      </c>
      <c r="N4048" s="27" t="s">
        <v>45</v>
      </c>
      <c r="Q4048" t="s">
        <v>3814</v>
      </c>
      <c r="R4048" s="7">
        <v>-6.3013E-2</v>
      </c>
      <c r="S4048" s="7">
        <v>-51.205012000000004</v>
      </c>
      <c r="T4048" t="s">
        <v>504</v>
      </c>
      <c r="U4048" t="s">
        <v>3806</v>
      </c>
      <c r="X4048" t="s">
        <v>3807</v>
      </c>
      <c r="Y4048" t="s">
        <v>3012</v>
      </c>
      <c r="Z4048" t="s">
        <v>3013</v>
      </c>
      <c r="AG4048" t="s">
        <v>45</v>
      </c>
      <c r="AH4048" s="27" t="s">
        <v>45</v>
      </c>
      <c r="AI4048" t="s">
        <v>3821</v>
      </c>
      <c r="AJ4048" t="s">
        <v>3822</v>
      </c>
    </row>
    <row r="4049" spans="1:36" ht="17.25" hidden="1" customHeight="1" x14ac:dyDescent="0.2">
      <c r="A4049" s="4" t="s">
        <v>3823</v>
      </c>
      <c r="B4049" t="s">
        <v>3801</v>
      </c>
      <c r="C4049" t="s">
        <v>3824</v>
      </c>
      <c r="D4049" t="s">
        <v>3825</v>
      </c>
      <c r="E4049" t="s">
        <v>3826</v>
      </c>
      <c r="F4049" t="s">
        <v>86</v>
      </c>
      <c r="G4049" s="5">
        <v>40</v>
      </c>
      <c r="H4049" t="s">
        <v>42</v>
      </c>
      <c r="I4049" t="s">
        <v>65</v>
      </c>
      <c r="J4049" t="s">
        <v>45</v>
      </c>
      <c r="K4049" t="s">
        <v>45</v>
      </c>
      <c r="L4049" t="s">
        <v>45</v>
      </c>
      <c r="M4049" t="s">
        <v>559</v>
      </c>
      <c r="N4049" s="6">
        <v>1997</v>
      </c>
      <c r="Q4049" t="s">
        <v>3827</v>
      </c>
      <c r="R4049" s="7">
        <v>-3.12977675</v>
      </c>
      <c r="S4049" s="7">
        <v>-60.03278281</v>
      </c>
      <c r="T4049" t="s">
        <v>46</v>
      </c>
      <c r="U4049" t="s">
        <v>3828</v>
      </c>
      <c r="X4049" t="s">
        <v>3829</v>
      </c>
      <c r="Y4049" t="s">
        <v>3012</v>
      </c>
      <c r="Z4049" t="s">
        <v>3013</v>
      </c>
      <c r="AG4049" t="s">
        <v>3830</v>
      </c>
      <c r="AH4049" s="6">
        <v>1151656</v>
      </c>
      <c r="AI4049" t="s">
        <v>3831</v>
      </c>
      <c r="AJ4049" t="s">
        <v>3832</v>
      </c>
    </row>
    <row r="4050" spans="1:36" ht="17.25" hidden="1" customHeight="1" x14ac:dyDescent="0.2">
      <c r="A4050" s="4" t="s">
        <v>3823</v>
      </c>
      <c r="B4050" t="s">
        <v>3801</v>
      </c>
      <c r="C4050" t="s">
        <v>3824</v>
      </c>
      <c r="D4050" t="s">
        <v>3825</v>
      </c>
      <c r="E4050" t="s">
        <v>3833</v>
      </c>
      <c r="F4050" t="s">
        <v>86</v>
      </c>
      <c r="G4050" s="5">
        <v>40</v>
      </c>
      <c r="H4050" t="s">
        <v>42</v>
      </c>
      <c r="I4050" t="s">
        <v>65</v>
      </c>
      <c r="J4050" t="s">
        <v>45</v>
      </c>
      <c r="K4050" t="s">
        <v>45</v>
      </c>
      <c r="L4050" t="s">
        <v>45</v>
      </c>
      <c r="M4050" t="s">
        <v>559</v>
      </c>
      <c r="N4050" s="6">
        <v>1997</v>
      </c>
      <c r="Q4050" t="s">
        <v>3827</v>
      </c>
      <c r="R4050" s="7">
        <v>-3.12977675</v>
      </c>
      <c r="S4050" s="7">
        <v>-60.03278281</v>
      </c>
      <c r="T4050" t="s">
        <v>46</v>
      </c>
      <c r="U4050" t="s">
        <v>3828</v>
      </c>
      <c r="X4050" t="s">
        <v>3829</v>
      </c>
      <c r="Y4050" t="s">
        <v>3012</v>
      </c>
      <c r="Z4050" t="s">
        <v>3013</v>
      </c>
      <c r="AG4050" t="s">
        <v>3830</v>
      </c>
      <c r="AH4050" s="6">
        <v>1151657</v>
      </c>
      <c r="AI4050" t="s">
        <v>3831</v>
      </c>
      <c r="AJ4050" t="s">
        <v>3834</v>
      </c>
    </row>
    <row r="4051" spans="1:36" ht="17.25" hidden="1" customHeight="1" x14ac:dyDescent="0.2">
      <c r="A4051" s="4" t="s">
        <v>3823</v>
      </c>
      <c r="B4051" t="s">
        <v>3801</v>
      </c>
      <c r="C4051" t="s">
        <v>3824</v>
      </c>
      <c r="D4051" t="s">
        <v>3825</v>
      </c>
      <c r="E4051" t="s">
        <v>3835</v>
      </c>
      <c r="F4051" t="s">
        <v>86</v>
      </c>
      <c r="G4051" s="5">
        <v>43</v>
      </c>
      <c r="H4051" t="s">
        <v>42</v>
      </c>
      <c r="I4051" t="s">
        <v>65</v>
      </c>
      <c r="J4051" t="s">
        <v>45</v>
      </c>
      <c r="K4051" t="s">
        <v>45</v>
      </c>
      <c r="L4051" t="s">
        <v>45</v>
      </c>
      <c r="M4051" t="s">
        <v>559</v>
      </c>
      <c r="N4051" s="6">
        <v>1997</v>
      </c>
      <c r="Q4051" t="s">
        <v>3827</v>
      </c>
      <c r="R4051" s="7">
        <v>-3.12977675</v>
      </c>
      <c r="S4051" s="7">
        <v>-60.03278281</v>
      </c>
      <c r="T4051" t="s">
        <v>46</v>
      </c>
      <c r="U4051" t="s">
        <v>3828</v>
      </c>
      <c r="X4051" t="s">
        <v>3829</v>
      </c>
      <c r="Y4051" t="s">
        <v>3012</v>
      </c>
      <c r="Z4051" t="s">
        <v>3013</v>
      </c>
      <c r="AG4051" t="s">
        <v>3830</v>
      </c>
      <c r="AH4051" s="6">
        <v>1102458</v>
      </c>
      <c r="AI4051" t="s">
        <v>3831</v>
      </c>
      <c r="AJ4051" t="s">
        <v>3836</v>
      </c>
    </row>
    <row r="4052" spans="1:36" ht="17.25" hidden="1" customHeight="1" x14ac:dyDescent="0.2">
      <c r="A4052" s="4" t="s">
        <v>3823</v>
      </c>
      <c r="B4052" t="s">
        <v>3801</v>
      </c>
      <c r="C4052" t="s">
        <v>3824</v>
      </c>
      <c r="D4052" t="s">
        <v>3825</v>
      </c>
      <c r="E4052" t="s">
        <v>3837</v>
      </c>
      <c r="F4052" t="s">
        <v>86</v>
      </c>
      <c r="G4052" s="5">
        <v>43</v>
      </c>
      <c r="H4052" t="s">
        <v>42</v>
      </c>
      <c r="I4052" t="s">
        <v>65</v>
      </c>
      <c r="J4052" t="s">
        <v>45</v>
      </c>
      <c r="K4052" t="s">
        <v>45</v>
      </c>
      <c r="L4052" t="s">
        <v>45</v>
      </c>
      <c r="M4052" t="s">
        <v>559</v>
      </c>
      <c r="N4052" s="6">
        <v>1997</v>
      </c>
      <c r="Q4052" t="s">
        <v>3827</v>
      </c>
      <c r="R4052" s="7">
        <v>-3.12977675</v>
      </c>
      <c r="S4052" s="7">
        <v>-60.03278281</v>
      </c>
      <c r="T4052" t="s">
        <v>46</v>
      </c>
      <c r="U4052" t="s">
        <v>3828</v>
      </c>
      <c r="X4052" t="s">
        <v>3829</v>
      </c>
      <c r="Y4052" t="s">
        <v>3012</v>
      </c>
      <c r="Z4052" t="s">
        <v>3013</v>
      </c>
      <c r="AG4052" t="s">
        <v>3830</v>
      </c>
      <c r="AH4052" s="6">
        <v>1102459</v>
      </c>
      <c r="AI4052" t="s">
        <v>3831</v>
      </c>
      <c r="AJ4052" t="s">
        <v>3838</v>
      </c>
    </row>
    <row r="4053" spans="1:36" ht="17.25" hidden="1" customHeight="1" x14ac:dyDescent="0.2">
      <c r="A4053" s="4" t="s">
        <v>3839</v>
      </c>
      <c r="B4053" t="s">
        <v>3801</v>
      </c>
      <c r="C4053" t="s">
        <v>3840</v>
      </c>
      <c r="D4053" t="s">
        <v>3841</v>
      </c>
      <c r="E4053" t="s">
        <v>40</v>
      </c>
      <c r="F4053" t="s">
        <v>570</v>
      </c>
      <c r="G4053" s="5">
        <v>148</v>
      </c>
      <c r="H4053" t="s">
        <v>42</v>
      </c>
      <c r="I4053" t="s">
        <v>528</v>
      </c>
      <c r="J4053" t="s">
        <v>45</v>
      </c>
      <c r="K4053" t="s">
        <v>45</v>
      </c>
      <c r="L4053" t="s">
        <v>45</v>
      </c>
      <c r="M4053" t="s">
        <v>559</v>
      </c>
      <c r="N4053" s="6">
        <v>2009</v>
      </c>
      <c r="Q4053" t="s">
        <v>3842</v>
      </c>
      <c r="R4053" s="7">
        <v>-12.698816949999999</v>
      </c>
      <c r="S4053" s="7">
        <v>-38.325740000000003</v>
      </c>
      <c r="T4053" t="s">
        <v>46</v>
      </c>
      <c r="U4053" t="s">
        <v>3843</v>
      </c>
      <c r="X4053" t="s">
        <v>3844</v>
      </c>
      <c r="Y4053" t="s">
        <v>3012</v>
      </c>
      <c r="Z4053" t="s">
        <v>3013</v>
      </c>
      <c r="AC4053" t="s">
        <v>3845</v>
      </c>
      <c r="AG4053" t="s">
        <v>3846</v>
      </c>
      <c r="AH4053" s="24">
        <v>1300366</v>
      </c>
      <c r="AI4053" t="s">
        <v>3847</v>
      </c>
      <c r="AJ4053" t="s">
        <v>3848</v>
      </c>
    </row>
    <row r="4054" spans="1:36" ht="17.25" hidden="1" customHeight="1" x14ac:dyDescent="0.2">
      <c r="A4054" s="4" t="s">
        <v>3849</v>
      </c>
      <c r="B4054" t="s">
        <v>3801</v>
      </c>
      <c r="C4054" t="s">
        <v>3850</v>
      </c>
      <c r="D4054" t="s">
        <v>3851</v>
      </c>
      <c r="E4054" t="s">
        <v>40</v>
      </c>
      <c r="F4054" t="s">
        <v>86</v>
      </c>
      <c r="G4054" s="5">
        <v>484</v>
      </c>
      <c r="H4054" t="s">
        <v>42</v>
      </c>
      <c r="I4054" t="s">
        <v>43</v>
      </c>
      <c r="J4054" t="s">
        <v>45</v>
      </c>
      <c r="K4054" t="s">
        <v>45</v>
      </c>
      <c r="L4054" t="s">
        <v>45</v>
      </c>
      <c r="M4054" t="s">
        <v>559</v>
      </c>
      <c r="N4054" s="6">
        <v>2002</v>
      </c>
      <c r="P4054" s="25"/>
      <c r="Q4054" t="s">
        <v>3852</v>
      </c>
      <c r="R4054" s="7">
        <v>-25.588687</v>
      </c>
      <c r="S4054" s="7">
        <v>-49.354700999999999</v>
      </c>
      <c r="T4054" t="s">
        <v>46</v>
      </c>
      <c r="U4054" t="s">
        <v>3853</v>
      </c>
      <c r="X4054" t="s">
        <v>3854</v>
      </c>
      <c r="Y4054" t="s">
        <v>3012</v>
      </c>
      <c r="Z4054" t="s">
        <v>3013</v>
      </c>
      <c r="AC4054" t="s">
        <v>3855</v>
      </c>
      <c r="AG4054" t="s">
        <v>3856</v>
      </c>
      <c r="AH4054" s="27" t="s">
        <v>3857</v>
      </c>
      <c r="AI4054" t="s">
        <v>3858</v>
      </c>
      <c r="AJ4054" t="s">
        <v>3859</v>
      </c>
    </row>
    <row r="4055" spans="1:36" ht="17.25" hidden="1" customHeight="1" x14ac:dyDescent="0.2">
      <c r="A4055" s="4" t="s">
        <v>3860</v>
      </c>
      <c r="B4055" t="s">
        <v>3801</v>
      </c>
      <c r="C4055" t="s">
        <v>3861</v>
      </c>
      <c r="D4055" t="s">
        <v>3862</v>
      </c>
      <c r="E4055" t="s">
        <v>40</v>
      </c>
      <c r="F4055" t="s">
        <v>86</v>
      </c>
      <c r="G4055" s="5">
        <v>300</v>
      </c>
      <c r="H4055" t="s">
        <v>558</v>
      </c>
      <c r="I4055" t="s">
        <v>45</v>
      </c>
      <c r="J4055" t="s">
        <v>45</v>
      </c>
      <c r="K4055" t="s">
        <v>45</v>
      </c>
      <c r="L4055" t="s">
        <v>45</v>
      </c>
      <c r="M4055" t="s">
        <v>559</v>
      </c>
      <c r="N4055" s="27" t="s">
        <v>45</v>
      </c>
      <c r="P4055" s="25"/>
      <c r="Q4055" t="s">
        <v>3863</v>
      </c>
      <c r="R4055" s="7">
        <v>-5.0716260000000002</v>
      </c>
      <c r="S4055" s="7">
        <v>-42.799762000000001</v>
      </c>
      <c r="T4055" t="s">
        <v>504</v>
      </c>
      <c r="U4055" t="s">
        <v>3864</v>
      </c>
      <c r="X4055" t="s">
        <v>3865</v>
      </c>
      <c r="Y4055" t="s">
        <v>3012</v>
      </c>
      <c r="Z4055" t="s">
        <v>3013</v>
      </c>
      <c r="AG4055" t="s">
        <v>45</v>
      </c>
      <c r="AH4055" s="27" t="s">
        <v>45</v>
      </c>
      <c r="AI4055" t="s">
        <v>3866</v>
      </c>
      <c r="AJ4055" t="s">
        <v>3867</v>
      </c>
    </row>
    <row r="4056" spans="1:36" ht="17.25" hidden="1" customHeight="1" x14ac:dyDescent="0.2">
      <c r="A4056" s="4" t="s">
        <v>3868</v>
      </c>
      <c r="B4056" t="s">
        <v>3801</v>
      </c>
      <c r="C4056" t="s">
        <v>3869</v>
      </c>
      <c r="D4056" t="s">
        <v>3870</v>
      </c>
      <c r="E4056" t="s">
        <v>40</v>
      </c>
      <c r="F4056" t="s">
        <v>86</v>
      </c>
      <c r="G4056" s="5">
        <v>608</v>
      </c>
      <c r="H4056" t="s">
        <v>558</v>
      </c>
      <c r="I4056" t="s">
        <v>45</v>
      </c>
      <c r="J4056" t="s">
        <v>45</v>
      </c>
      <c r="K4056" t="s">
        <v>45</v>
      </c>
      <c r="L4056" t="s">
        <v>45</v>
      </c>
      <c r="M4056" t="s">
        <v>559</v>
      </c>
      <c r="N4056" s="27" t="s">
        <v>45</v>
      </c>
      <c r="P4056" s="25"/>
      <c r="Q4056" t="s">
        <v>3871</v>
      </c>
      <c r="R4056" s="7">
        <v>-8.3659269999999992</v>
      </c>
      <c r="S4056" s="7">
        <v>-34.969101000000002</v>
      </c>
      <c r="T4056" t="s">
        <v>504</v>
      </c>
      <c r="U4056" t="s">
        <v>3872</v>
      </c>
      <c r="X4056" t="s">
        <v>3873</v>
      </c>
      <c r="Y4056" t="s">
        <v>3012</v>
      </c>
      <c r="Z4056" t="s">
        <v>3013</v>
      </c>
      <c r="AG4056" t="s">
        <v>45</v>
      </c>
      <c r="AH4056" s="27" t="s">
        <v>45</v>
      </c>
      <c r="AI4056" t="s">
        <v>3874</v>
      </c>
      <c r="AJ4056" t="s">
        <v>3875</v>
      </c>
    </row>
    <row r="4057" spans="1:36" ht="17.25" hidden="1" customHeight="1" x14ac:dyDescent="0.2">
      <c r="A4057" s="4" t="s">
        <v>3868</v>
      </c>
      <c r="B4057" t="s">
        <v>3801</v>
      </c>
      <c r="C4057" t="s">
        <v>3869</v>
      </c>
      <c r="D4057" t="s">
        <v>3870</v>
      </c>
      <c r="E4057" t="s">
        <v>56</v>
      </c>
      <c r="F4057" t="s">
        <v>86</v>
      </c>
      <c r="G4057" s="5">
        <v>608</v>
      </c>
      <c r="H4057" t="s">
        <v>558</v>
      </c>
      <c r="I4057" t="s">
        <v>45</v>
      </c>
      <c r="J4057" t="s">
        <v>45</v>
      </c>
      <c r="K4057" t="s">
        <v>45</v>
      </c>
      <c r="L4057" t="s">
        <v>45</v>
      </c>
      <c r="M4057" t="s">
        <v>559</v>
      </c>
      <c r="N4057" s="27" t="s">
        <v>45</v>
      </c>
      <c r="P4057" s="25"/>
      <c r="Q4057" t="s">
        <v>3871</v>
      </c>
      <c r="R4057" s="7">
        <v>-8.3659269999999992</v>
      </c>
      <c r="S4057" s="7">
        <v>-34.969101000000002</v>
      </c>
      <c r="T4057" t="s">
        <v>504</v>
      </c>
      <c r="U4057" t="s">
        <v>3872</v>
      </c>
      <c r="X4057" t="s">
        <v>3873</v>
      </c>
      <c r="Y4057" t="s">
        <v>3012</v>
      </c>
      <c r="Z4057" t="s">
        <v>3013</v>
      </c>
      <c r="AG4057" t="s">
        <v>45</v>
      </c>
      <c r="AH4057" s="27" t="s">
        <v>45</v>
      </c>
      <c r="AI4057" t="s">
        <v>3874</v>
      </c>
      <c r="AJ4057" t="s">
        <v>3876</v>
      </c>
    </row>
    <row r="4058" spans="1:36" ht="17.25" hidden="1" customHeight="1" x14ac:dyDescent="0.2">
      <c r="A4058" s="4" t="s">
        <v>3877</v>
      </c>
      <c r="B4058" t="s">
        <v>3801</v>
      </c>
      <c r="C4058" t="s">
        <v>3878</v>
      </c>
      <c r="D4058" t="s">
        <v>3879</v>
      </c>
      <c r="E4058" t="s">
        <v>40</v>
      </c>
      <c r="F4058" t="s">
        <v>3880</v>
      </c>
      <c r="G4058" s="5">
        <v>226</v>
      </c>
      <c r="H4058" t="s">
        <v>42</v>
      </c>
      <c r="I4058" t="s">
        <v>43</v>
      </c>
      <c r="J4058" t="s">
        <v>45</v>
      </c>
      <c r="K4058" t="s">
        <v>45</v>
      </c>
      <c r="L4058" t="s">
        <v>45</v>
      </c>
      <c r="M4058" t="s">
        <v>559</v>
      </c>
      <c r="N4058" s="6">
        <v>2002</v>
      </c>
      <c r="P4058" s="25"/>
      <c r="Q4058" t="s">
        <v>3881</v>
      </c>
      <c r="R4058" s="7">
        <v>-19.989700500000001</v>
      </c>
      <c r="S4058" s="7">
        <v>-44.098379299999998</v>
      </c>
      <c r="T4058" t="s">
        <v>46</v>
      </c>
      <c r="U4058" t="s">
        <v>3882</v>
      </c>
      <c r="X4058" t="s">
        <v>3883</v>
      </c>
      <c r="Y4058" t="s">
        <v>3012</v>
      </c>
      <c r="Z4058" t="s">
        <v>3013</v>
      </c>
      <c r="AC4058" t="s">
        <v>3882</v>
      </c>
      <c r="AG4058" t="s">
        <v>3884</v>
      </c>
      <c r="AH4058" s="27" t="s">
        <v>3885</v>
      </c>
      <c r="AI4058" t="s">
        <v>3886</v>
      </c>
      <c r="AJ4058" t="s">
        <v>3887</v>
      </c>
    </row>
    <row r="4059" spans="1:36" ht="17.25" hidden="1" customHeight="1" x14ac:dyDescent="0.2">
      <c r="A4059" s="4" t="s">
        <v>3888</v>
      </c>
      <c r="B4059" t="s">
        <v>3801</v>
      </c>
      <c r="C4059" t="s">
        <v>3889</v>
      </c>
      <c r="D4059" t="s">
        <v>3890</v>
      </c>
      <c r="E4059" t="s">
        <v>3896</v>
      </c>
      <c r="F4059" t="s">
        <v>86</v>
      </c>
      <c r="G4059" s="5">
        <v>230</v>
      </c>
      <c r="H4059" t="s">
        <v>558</v>
      </c>
      <c r="I4059" t="s">
        <v>240</v>
      </c>
      <c r="J4059" t="s">
        <v>45</v>
      </c>
      <c r="K4059" t="s">
        <v>45</v>
      </c>
      <c r="L4059" t="s">
        <v>45</v>
      </c>
      <c r="M4059" t="s">
        <v>559</v>
      </c>
      <c r="N4059" s="27" t="s">
        <v>45</v>
      </c>
      <c r="P4059" s="25"/>
      <c r="Q4059" t="s">
        <v>3892</v>
      </c>
      <c r="R4059" s="7">
        <v>-2.7438159999999998</v>
      </c>
      <c r="S4059" s="7">
        <v>-58.180233999999999</v>
      </c>
      <c r="T4059" t="s">
        <v>504</v>
      </c>
      <c r="U4059" t="s">
        <v>3893</v>
      </c>
      <c r="X4059" t="s">
        <v>3829</v>
      </c>
      <c r="Y4059" t="s">
        <v>3012</v>
      </c>
      <c r="Z4059" t="s">
        <v>3013</v>
      </c>
      <c r="AG4059" t="s">
        <v>45</v>
      </c>
      <c r="AH4059" s="27" t="s">
        <v>45</v>
      </c>
      <c r="AI4059" t="s">
        <v>3894</v>
      </c>
      <c r="AJ4059" t="s">
        <v>3897</v>
      </c>
    </row>
    <row r="4060" spans="1:36" ht="17.25" hidden="1" customHeight="1" x14ac:dyDescent="0.2">
      <c r="A4060" s="4" t="s">
        <v>3901</v>
      </c>
      <c r="B4060" t="s">
        <v>3801</v>
      </c>
      <c r="C4060" t="s">
        <v>3902</v>
      </c>
      <c r="D4060" t="s">
        <v>3903</v>
      </c>
      <c r="E4060" t="s">
        <v>40</v>
      </c>
      <c r="F4060" t="s">
        <v>86</v>
      </c>
      <c r="G4060" s="5">
        <v>288</v>
      </c>
      <c r="H4060" t="s">
        <v>558</v>
      </c>
      <c r="I4060" t="s">
        <v>45</v>
      </c>
      <c r="J4060" t="s">
        <v>45</v>
      </c>
      <c r="K4060" t="s">
        <v>45</v>
      </c>
      <c r="L4060" t="s">
        <v>45</v>
      </c>
      <c r="M4060" t="s">
        <v>559</v>
      </c>
      <c r="N4060" s="27" t="s">
        <v>45</v>
      </c>
      <c r="Q4060" t="s">
        <v>3805</v>
      </c>
      <c r="R4060" s="7">
        <v>-1.4538000000000001E-2</v>
      </c>
      <c r="S4060" s="7">
        <v>-51.207220999999997</v>
      </c>
      <c r="T4060" t="s">
        <v>504</v>
      </c>
      <c r="U4060" t="s">
        <v>3904</v>
      </c>
      <c r="X4060" t="s">
        <v>3807</v>
      </c>
      <c r="Y4060" t="s">
        <v>3012</v>
      </c>
      <c r="Z4060" t="s">
        <v>3013</v>
      </c>
      <c r="AG4060" t="s">
        <v>45</v>
      </c>
      <c r="AH4060" s="8" t="s">
        <v>45</v>
      </c>
      <c r="AI4060" t="s">
        <v>3905</v>
      </c>
      <c r="AJ4060" t="s">
        <v>3906</v>
      </c>
    </row>
    <row r="4061" spans="1:36" ht="17.25" hidden="1" customHeight="1" x14ac:dyDescent="0.2">
      <c r="A4061" s="4" t="s">
        <v>3916</v>
      </c>
      <c r="B4061" t="s">
        <v>3801</v>
      </c>
      <c r="C4061" t="s">
        <v>3917</v>
      </c>
      <c r="D4061" t="s">
        <v>3918</v>
      </c>
      <c r="E4061" t="s">
        <v>40</v>
      </c>
      <c r="F4061" t="s">
        <v>86</v>
      </c>
      <c r="G4061" s="5">
        <v>48.2</v>
      </c>
      <c r="H4061" t="s">
        <v>42</v>
      </c>
      <c r="I4061" t="s">
        <v>65</v>
      </c>
      <c r="J4061" t="s">
        <v>45</v>
      </c>
      <c r="K4061" t="s">
        <v>45</v>
      </c>
      <c r="L4061" t="s">
        <v>45</v>
      </c>
      <c r="M4061" t="s">
        <v>559</v>
      </c>
      <c r="N4061" s="6">
        <v>2001</v>
      </c>
      <c r="Q4061" t="s">
        <v>3881</v>
      </c>
      <c r="R4061" s="7">
        <v>-22.720034999999999</v>
      </c>
      <c r="S4061" s="7">
        <v>-43.649058699999998</v>
      </c>
      <c r="T4061" t="s">
        <v>46</v>
      </c>
      <c r="U4061" t="s">
        <v>3910</v>
      </c>
      <c r="X4061" t="s">
        <v>3911</v>
      </c>
      <c r="Y4061" t="s">
        <v>3012</v>
      </c>
      <c r="Z4061" t="s">
        <v>3013</v>
      </c>
      <c r="AC4061" t="s">
        <v>3919</v>
      </c>
      <c r="AG4061" t="s">
        <v>3920</v>
      </c>
      <c r="AH4061" s="8">
        <v>1172081</v>
      </c>
      <c r="AI4061" t="s">
        <v>3921</v>
      </c>
      <c r="AJ4061" t="s">
        <v>3922</v>
      </c>
    </row>
    <row r="4062" spans="1:36" ht="17.25" hidden="1" customHeight="1" x14ac:dyDescent="0.2">
      <c r="A4062" s="4" t="s">
        <v>3916</v>
      </c>
      <c r="B4062" t="s">
        <v>3801</v>
      </c>
      <c r="C4062" t="s">
        <v>3917</v>
      </c>
      <c r="D4062" t="s">
        <v>3918</v>
      </c>
      <c r="E4062" t="s">
        <v>56</v>
      </c>
      <c r="F4062" t="s">
        <v>86</v>
      </c>
      <c r="G4062" s="5">
        <v>48.2</v>
      </c>
      <c r="H4062" t="s">
        <v>42</v>
      </c>
      <c r="I4062" t="s">
        <v>65</v>
      </c>
      <c r="J4062" t="s">
        <v>45</v>
      </c>
      <c r="K4062" t="s">
        <v>45</v>
      </c>
      <c r="L4062" t="s">
        <v>45</v>
      </c>
      <c r="M4062" t="s">
        <v>559</v>
      </c>
      <c r="N4062" s="6">
        <v>2001</v>
      </c>
      <c r="Q4062" t="s">
        <v>3881</v>
      </c>
      <c r="R4062" s="7">
        <v>-22.720034999999999</v>
      </c>
      <c r="S4062" s="7">
        <v>-43.649058699999998</v>
      </c>
      <c r="T4062" t="s">
        <v>46</v>
      </c>
      <c r="U4062" t="s">
        <v>3910</v>
      </c>
      <c r="X4062" t="s">
        <v>3911</v>
      </c>
      <c r="Y4062" t="s">
        <v>3012</v>
      </c>
      <c r="Z4062" t="s">
        <v>3013</v>
      </c>
      <c r="AC4062" t="s">
        <v>3919</v>
      </c>
      <c r="AG4062" t="s">
        <v>3920</v>
      </c>
      <c r="AH4062" s="27">
        <v>1173918</v>
      </c>
      <c r="AI4062" t="s">
        <v>3921</v>
      </c>
      <c r="AJ4062" t="s">
        <v>3923</v>
      </c>
    </row>
    <row r="4063" spans="1:36" ht="17.25" hidden="1" customHeight="1" x14ac:dyDescent="0.2">
      <c r="A4063" s="4" t="s">
        <v>3916</v>
      </c>
      <c r="B4063" t="s">
        <v>3801</v>
      </c>
      <c r="C4063" t="s">
        <v>3917</v>
      </c>
      <c r="D4063" t="s">
        <v>3918</v>
      </c>
      <c r="E4063" t="s">
        <v>58</v>
      </c>
      <c r="F4063" t="s">
        <v>86</v>
      </c>
      <c r="G4063" s="5">
        <v>48.2</v>
      </c>
      <c r="H4063" t="s">
        <v>42</v>
      </c>
      <c r="I4063" t="s">
        <v>65</v>
      </c>
      <c r="J4063" t="s">
        <v>45</v>
      </c>
      <c r="K4063" t="s">
        <v>45</v>
      </c>
      <c r="L4063" t="s">
        <v>45</v>
      </c>
      <c r="M4063" t="s">
        <v>559</v>
      </c>
      <c r="N4063" s="6">
        <v>2001</v>
      </c>
      <c r="Q4063" t="s">
        <v>3881</v>
      </c>
      <c r="R4063" s="7">
        <v>-22.720034999999999</v>
      </c>
      <c r="S4063" s="7">
        <v>-43.649058699999998</v>
      </c>
      <c r="T4063" t="s">
        <v>46</v>
      </c>
      <c r="U4063" t="s">
        <v>3910</v>
      </c>
      <c r="X4063" t="s">
        <v>3911</v>
      </c>
      <c r="Y4063" t="s">
        <v>3012</v>
      </c>
      <c r="Z4063" t="s">
        <v>3013</v>
      </c>
      <c r="AC4063" t="s">
        <v>3919</v>
      </c>
      <c r="AG4063" t="s">
        <v>3920</v>
      </c>
      <c r="AH4063" s="27">
        <v>1173919</v>
      </c>
      <c r="AI4063" t="s">
        <v>3921</v>
      </c>
      <c r="AJ4063" t="s">
        <v>3924</v>
      </c>
    </row>
    <row r="4064" spans="1:36" ht="17.25" hidden="1" customHeight="1" x14ac:dyDescent="0.2">
      <c r="A4064" s="4" t="s">
        <v>3916</v>
      </c>
      <c r="B4064" t="s">
        <v>3801</v>
      </c>
      <c r="C4064" t="s">
        <v>3917</v>
      </c>
      <c r="D4064" t="s">
        <v>3918</v>
      </c>
      <c r="E4064" t="s">
        <v>191</v>
      </c>
      <c r="F4064" t="s">
        <v>86</v>
      </c>
      <c r="G4064" s="5">
        <v>48.2</v>
      </c>
      <c r="H4064" t="s">
        <v>42</v>
      </c>
      <c r="I4064" t="s">
        <v>65</v>
      </c>
      <c r="J4064" t="s">
        <v>45</v>
      </c>
      <c r="K4064" t="s">
        <v>45</v>
      </c>
      <c r="L4064" t="s">
        <v>45</v>
      </c>
      <c r="M4064" t="s">
        <v>559</v>
      </c>
      <c r="N4064" s="6">
        <v>2001</v>
      </c>
      <c r="Q4064" t="s">
        <v>3881</v>
      </c>
      <c r="R4064" s="7">
        <v>-22.720034999999999</v>
      </c>
      <c r="S4064" s="7">
        <v>-43.649058699999998</v>
      </c>
      <c r="T4064" t="s">
        <v>46</v>
      </c>
      <c r="U4064" t="s">
        <v>3910</v>
      </c>
      <c r="X4064" t="s">
        <v>3911</v>
      </c>
      <c r="Y4064" t="s">
        <v>3012</v>
      </c>
      <c r="Z4064" t="s">
        <v>3013</v>
      </c>
      <c r="AC4064" t="s">
        <v>3919</v>
      </c>
      <c r="AG4064" t="s">
        <v>3920</v>
      </c>
      <c r="AH4064" s="8">
        <v>1173920</v>
      </c>
      <c r="AI4064" t="s">
        <v>3921</v>
      </c>
      <c r="AJ4064" t="s">
        <v>3925</v>
      </c>
    </row>
    <row r="4065" spans="1:36" ht="17.25" hidden="1" customHeight="1" x14ac:dyDescent="0.2">
      <c r="A4065" s="4" t="s">
        <v>3916</v>
      </c>
      <c r="B4065" t="s">
        <v>3801</v>
      </c>
      <c r="C4065" t="s">
        <v>3917</v>
      </c>
      <c r="D4065" t="s">
        <v>3918</v>
      </c>
      <c r="E4065" t="s">
        <v>335</v>
      </c>
      <c r="F4065" t="s">
        <v>86</v>
      </c>
      <c r="G4065" s="5">
        <v>48.2</v>
      </c>
      <c r="H4065" t="s">
        <v>42</v>
      </c>
      <c r="I4065" t="s">
        <v>65</v>
      </c>
      <c r="J4065" t="s">
        <v>45</v>
      </c>
      <c r="K4065" t="s">
        <v>45</v>
      </c>
      <c r="L4065" t="s">
        <v>45</v>
      </c>
      <c r="M4065" t="s">
        <v>559</v>
      </c>
      <c r="N4065" s="6">
        <v>2001</v>
      </c>
      <c r="Q4065" t="s">
        <v>3881</v>
      </c>
      <c r="R4065" s="7">
        <v>-22.720034999999999</v>
      </c>
      <c r="S4065" s="7">
        <v>-43.649058699999998</v>
      </c>
      <c r="T4065" t="s">
        <v>46</v>
      </c>
      <c r="U4065" t="s">
        <v>3910</v>
      </c>
      <c r="X4065" t="s">
        <v>3911</v>
      </c>
      <c r="Y4065" t="s">
        <v>3012</v>
      </c>
      <c r="Z4065" t="s">
        <v>3013</v>
      </c>
      <c r="AC4065" t="s">
        <v>3919</v>
      </c>
      <c r="AG4065" t="s">
        <v>3920</v>
      </c>
      <c r="AH4065" s="27">
        <v>1173921</v>
      </c>
      <c r="AI4065" t="s">
        <v>3921</v>
      </c>
      <c r="AJ4065" t="s">
        <v>3926</v>
      </c>
    </row>
    <row r="4066" spans="1:36" ht="17.25" hidden="1" customHeight="1" x14ac:dyDescent="0.2">
      <c r="A4066" s="4" t="s">
        <v>3916</v>
      </c>
      <c r="B4066" t="s">
        <v>3801</v>
      </c>
      <c r="C4066" t="s">
        <v>3917</v>
      </c>
      <c r="D4066" t="s">
        <v>3918</v>
      </c>
      <c r="E4066" t="s">
        <v>1157</v>
      </c>
      <c r="F4066" t="s">
        <v>86</v>
      </c>
      <c r="G4066" s="5">
        <v>48.2</v>
      </c>
      <c r="H4066" t="s">
        <v>42</v>
      </c>
      <c r="I4066" t="s">
        <v>65</v>
      </c>
      <c r="J4066" t="s">
        <v>45</v>
      </c>
      <c r="K4066" t="s">
        <v>45</v>
      </c>
      <c r="L4066" t="s">
        <v>45</v>
      </c>
      <c r="M4066" t="s">
        <v>559</v>
      </c>
      <c r="N4066" s="6">
        <v>2001</v>
      </c>
      <c r="Q4066" t="s">
        <v>3881</v>
      </c>
      <c r="R4066" s="7">
        <v>-22.720034999999999</v>
      </c>
      <c r="S4066" s="7">
        <v>-43.649058699999998</v>
      </c>
      <c r="T4066" t="s">
        <v>46</v>
      </c>
      <c r="U4066" t="s">
        <v>3910</v>
      </c>
      <c r="X4066" t="s">
        <v>3911</v>
      </c>
      <c r="Y4066" t="s">
        <v>3012</v>
      </c>
      <c r="Z4066" t="s">
        <v>3013</v>
      </c>
      <c r="AC4066" t="s">
        <v>3919</v>
      </c>
      <c r="AG4066" t="s">
        <v>3920</v>
      </c>
      <c r="AH4066" s="8">
        <v>1173922</v>
      </c>
      <c r="AI4066" t="s">
        <v>3921</v>
      </c>
      <c r="AJ4066" t="s">
        <v>3927</v>
      </c>
    </row>
    <row r="4067" spans="1:36" ht="17.25" hidden="1" customHeight="1" x14ac:dyDescent="0.2">
      <c r="A4067" s="4" t="s">
        <v>3916</v>
      </c>
      <c r="B4067" t="s">
        <v>3801</v>
      </c>
      <c r="C4067" t="s">
        <v>3917</v>
      </c>
      <c r="D4067" t="s">
        <v>3918</v>
      </c>
      <c r="E4067" t="s">
        <v>2297</v>
      </c>
      <c r="F4067" t="s">
        <v>86</v>
      </c>
      <c r="G4067" s="5">
        <v>48.2</v>
      </c>
      <c r="H4067" t="s">
        <v>42</v>
      </c>
      <c r="I4067" t="s">
        <v>65</v>
      </c>
      <c r="J4067" t="s">
        <v>45</v>
      </c>
      <c r="K4067" t="s">
        <v>45</v>
      </c>
      <c r="L4067" t="s">
        <v>45</v>
      </c>
      <c r="M4067" t="s">
        <v>559</v>
      </c>
      <c r="N4067" s="24">
        <v>2001</v>
      </c>
      <c r="Q4067" t="s">
        <v>3881</v>
      </c>
      <c r="R4067" s="7">
        <v>-22.720034999999999</v>
      </c>
      <c r="S4067" s="7">
        <v>-43.649058699999998</v>
      </c>
      <c r="T4067" t="s">
        <v>46</v>
      </c>
      <c r="U4067" t="s">
        <v>3910</v>
      </c>
      <c r="X4067" t="s">
        <v>3911</v>
      </c>
      <c r="Y4067" t="s">
        <v>3012</v>
      </c>
      <c r="Z4067" t="s">
        <v>3013</v>
      </c>
      <c r="AC4067" t="s">
        <v>3919</v>
      </c>
      <c r="AG4067" t="s">
        <v>3920</v>
      </c>
      <c r="AH4067" s="8">
        <v>1173923</v>
      </c>
      <c r="AI4067" t="s">
        <v>3921</v>
      </c>
      <c r="AJ4067" t="s">
        <v>3928</v>
      </c>
    </row>
    <row r="4068" spans="1:36" ht="17.25" hidden="1" customHeight="1" x14ac:dyDescent="0.2">
      <c r="A4068" s="4" t="s">
        <v>3916</v>
      </c>
      <c r="B4068" t="s">
        <v>3801</v>
      </c>
      <c r="C4068" t="s">
        <v>3917</v>
      </c>
      <c r="D4068" t="s">
        <v>3918</v>
      </c>
      <c r="E4068" t="s">
        <v>3929</v>
      </c>
      <c r="F4068" t="s">
        <v>86</v>
      </c>
      <c r="G4068" s="5">
        <v>48.2</v>
      </c>
      <c r="H4068" t="s">
        <v>42</v>
      </c>
      <c r="I4068" t="s">
        <v>65</v>
      </c>
      <c r="J4068" t="s">
        <v>45</v>
      </c>
      <c r="K4068" t="s">
        <v>45</v>
      </c>
      <c r="L4068" t="s">
        <v>45</v>
      </c>
      <c r="M4068" t="s">
        <v>559</v>
      </c>
      <c r="N4068" s="24">
        <v>2001</v>
      </c>
      <c r="Q4068" t="s">
        <v>3881</v>
      </c>
      <c r="R4068" s="7">
        <v>-22.720034999999999</v>
      </c>
      <c r="S4068" s="7">
        <v>-43.649058699999998</v>
      </c>
      <c r="T4068" t="s">
        <v>46</v>
      </c>
      <c r="U4068" t="s">
        <v>3910</v>
      </c>
      <c r="X4068" t="s">
        <v>3911</v>
      </c>
      <c r="Y4068" t="s">
        <v>3012</v>
      </c>
      <c r="Z4068" t="s">
        <v>3013</v>
      </c>
      <c r="AC4068" t="s">
        <v>3919</v>
      </c>
      <c r="AG4068" t="s">
        <v>3920</v>
      </c>
      <c r="AH4068" s="8">
        <v>1173924</v>
      </c>
      <c r="AI4068" t="s">
        <v>3921</v>
      </c>
      <c r="AJ4068" t="s">
        <v>3930</v>
      </c>
    </row>
    <row r="4069" spans="1:36" ht="17.25" hidden="1" customHeight="1" x14ac:dyDescent="0.2">
      <c r="A4069" s="4" t="s">
        <v>3931</v>
      </c>
      <c r="B4069" t="s">
        <v>3801</v>
      </c>
      <c r="C4069" t="s">
        <v>3932</v>
      </c>
      <c r="D4069" t="s">
        <v>3933</v>
      </c>
      <c r="E4069" t="s">
        <v>3804</v>
      </c>
      <c r="F4069" t="s">
        <v>86</v>
      </c>
      <c r="G4069" s="5">
        <v>150</v>
      </c>
      <c r="H4069" t="s">
        <v>558</v>
      </c>
      <c r="I4069" t="s">
        <v>43</v>
      </c>
      <c r="J4069" t="s">
        <v>45</v>
      </c>
      <c r="K4069" t="s">
        <v>45</v>
      </c>
      <c r="L4069" t="s">
        <v>45</v>
      </c>
      <c r="M4069" t="s">
        <v>559</v>
      </c>
      <c r="N4069" s="8" t="s">
        <v>45</v>
      </c>
      <c r="Q4069" t="s">
        <v>3934</v>
      </c>
      <c r="R4069" s="7">
        <v>-1.401894</v>
      </c>
      <c r="S4069" s="7">
        <v>-48.493167</v>
      </c>
      <c r="T4069" t="s">
        <v>504</v>
      </c>
      <c r="U4069" t="s">
        <v>3935</v>
      </c>
      <c r="X4069" t="s">
        <v>3936</v>
      </c>
      <c r="Y4069" t="s">
        <v>3012</v>
      </c>
      <c r="Z4069" t="s">
        <v>3013</v>
      </c>
      <c r="AG4069" t="s">
        <v>45</v>
      </c>
      <c r="AH4069" s="8" t="s">
        <v>45</v>
      </c>
      <c r="AI4069" t="s">
        <v>3937</v>
      </c>
      <c r="AJ4069" t="s">
        <v>3938</v>
      </c>
    </row>
    <row r="4070" spans="1:36" ht="17.25" hidden="1" customHeight="1" x14ac:dyDescent="0.2">
      <c r="A4070" s="4" t="s">
        <v>3931</v>
      </c>
      <c r="B4070" t="s">
        <v>3801</v>
      </c>
      <c r="C4070" t="s">
        <v>3932</v>
      </c>
      <c r="D4070" t="s">
        <v>3933</v>
      </c>
      <c r="E4070" t="s">
        <v>3813</v>
      </c>
      <c r="F4070" t="s">
        <v>86</v>
      </c>
      <c r="G4070" s="5">
        <v>150</v>
      </c>
      <c r="H4070" t="s">
        <v>558</v>
      </c>
      <c r="I4070" t="s">
        <v>43</v>
      </c>
      <c r="J4070" t="s">
        <v>45</v>
      </c>
      <c r="K4070" t="s">
        <v>45</v>
      </c>
      <c r="L4070" t="s">
        <v>45</v>
      </c>
      <c r="M4070" t="s">
        <v>559</v>
      </c>
      <c r="N4070" s="8" t="s">
        <v>45</v>
      </c>
      <c r="Q4070" t="s">
        <v>3934</v>
      </c>
      <c r="R4070" s="7">
        <v>-1.401894</v>
      </c>
      <c r="S4070" s="7">
        <v>-48.493167</v>
      </c>
      <c r="T4070" t="s">
        <v>504</v>
      </c>
      <c r="U4070" t="s">
        <v>3935</v>
      </c>
      <c r="X4070" t="s">
        <v>3936</v>
      </c>
      <c r="Y4070" t="s">
        <v>3012</v>
      </c>
      <c r="Z4070" t="s">
        <v>3013</v>
      </c>
      <c r="AG4070" t="s">
        <v>45</v>
      </c>
      <c r="AH4070" s="8" t="s">
        <v>45</v>
      </c>
      <c r="AI4070" t="s">
        <v>3937</v>
      </c>
      <c r="AJ4070" t="s">
        <v>3939</v>
      </c>
    </row>
    <row r="4071" spans="1:36" ht="17.25" hidden="1" customHeight="1" x14ac:dyDescent="0.2">
      <c r="A4071" s="4" t="s">
        <v>3940</v>
      </c>
      <c r="B4071" t="s">
        <v>3801</v>
      </c>
      <c r="C4071" t="s">
        <v>3941</v>
      </c>
      <c r="D4071" t="s">
        <v>3942</v>
      </c>
      <c r="E4071" t="s">
        <v>40</v>
      </c>
      <c r="F4071" t="s">
        <v>543</v>
      </c>
      <c r="G4071" s="5">
        <v>142.80000000000001</v>
      </c>
      <c r="H4071" t="s">
        <v>486</v>
      </c>
      <c r="I4071" t="s">
        <v>528</v>
      </c>
      <c r="J4071" t="s">
        <v>45</v>
      </c>
      <c r="K4071" t="s">
        <v>45</v>
      </c>
      <c r="L4071" t="s">
        <v>45</v>
      </c>
      <c r="M4071" t="s">
        <v>559</v>
      </c>
      <c r="N4071" s="27"/>
      <c r="Q4071" t="s">
        <v>3943</v>
      </c>
      <c r="R4071" s="7">
        <v>-12.6561</v>
      </c>
      <c r="S4071" s="7">
        <v>-38.299900000000001</v>
      </c>
      <c r="T4071" t="s">
        <v>46</v>
      </c>
      <c r="U4071" t="s">
        <v>3944</v>
      </c>
      <c r="X4071" t="s">
        <v>3844</v>
      </c>
      <c r="Y4071" t="s">
        <v>3012</v>
      </c>
      <c r="Z4071" t="s">
        <v>3013</v>
      </c>
      <c r="AG4071" t="s">
        <v>3945</v>
      </c>
      <c r="AH4071" s="6">
        <v>1207285</v>
      </c>
      <c r="AI4071" t="s">
        <v>3946</v>
      </c>
      <c r="AJ4071" t="s">
        <v>3947</v>
      </c>
    </row>
    <row r="4072" spans="1:36" ht="17.25" hidden="1" customHeight="1" x14ac:dyDescent="0.2">
      <c r="A4072" s="4" t="s">
        <v>3948</v>
      </c>
      <c r="B4072" t="s">
        <v>3801</v>
      </c>
      <c r="C4072" t="s">
        <v>3949</v>
      </c>
      <c r="D4072" t="s">
        <v>3950</v>
      </c>
      <c r="E4072" t="s">
        <v>40</v>
      </c>
      <c r="F4072" t="s">
        <v>570</v>
      </c>
      <c r="G4072" s="5">
        <v>175</v>
      </c>
      <c r="H4072" t="s">
        <v>42</v>
      </c>
      <c r="I4072" t="s">
        <v>528</v>
      </c>
      <c r="J4072" t="s">
        <v>45</v>
      </c>
      <c r="K4072" t="s">
        <v>45</v>
      </c>
      <c r="L4072" t="s">
        <v>45</v>
      </c>
      <c r="M4072" t="s">
        <v>559</v>
      </c>
      <c r="N4072" s="6">
        <v>2011</v>
      </c>
      <c r="Q4072" t="s">
        <v>3951</v>
      </c>
      <c r="R4072" s="7">
        <v>-7.2930461438353698</v>
      </c>
      <c r="S4072" s="7">
        <v>-35.908663775008598</v>
      </c>
      <c r="T4072" t="s">
        <v>46</v>
      </c>
      <c r="U4072" t="s">
        <v>3952</v>
      </c>
      <c r="X4072" t="s">
        <v>3953</v>
      </c>
      <c r="Y4072" t="s">
        <v>3012</v>
      </c>
      <c r="Z4072" t="s">
        <v>3013</v>
      </c>
      <c r="AG4072" t="s">
        <v>3954</v>
      </c>
      <c r="AH4072" s="6">
        <v>1210094</v>
      </c>
      <c r="AI4072" t="s">
        <v>3955</v>
      </c>
      <c r="AJ4072" t="s">
        <v>3956</v>
      </c>
    </row>
    <row r="4073" spans="1:36" ht="17.25" hidden="1" customHeight="1" x14ac:dyDescent="0.2">
      <c r="A4073" s="4" t="s">
        <v>3957</v>
      </c>
      <c r="B4073" t="s">
        <v>3801</v>
      </c>
      <c r="C4073" t="s">
        <v>3958</v>
      </c>
      <c r="D4073" t="s">
        <v>3959</v>
      </c>
      <c r="E4073" t="s">
        <v>40</v>
      </c>
      <c r="F4073" t="s">
        <v>86</v>
      </c>
      <c r="G4073" s="5">
        <v>287</v>
      </c>
      <c r="H4073" t="s">
        <v>558</v>
      </c>
      <c r="I4073" t="s">
        <v>45</v>
      </c>
      <c r="J4073" t="s">
        <v>45</v>
      </c>
      <c r="K4073" t="s">
        <v>45</v>
      </c>
      <c r="L4073" t="s">
        <v>45</v>
      </c>
      <c r="M4073" t="s">
        <v>559</v>
      </c>
      <c r="N4073" s="27" t="s">
        <v>45</v>
      </c>
      <c r="Q4073" t="s">
        <v>3960</v>
      </c>
      <c r="R4073" s="7">
        <v>-5.2295970000000001</v>
      </c>
      <c r="S4073" s="7">
        <v>-42.803339999999999</v>
      </c>
      <c r="T4073" t="s">
        <v>504</v>
      </c>
      <c r="U4073" t="s">
        <v>3864</v>
      </c>
      <c r="X4073" t="s">
        <v>3865</v>
      </c>
      <c r="Y4073" t="s">
        <v>3012</v>
      </c>
      <c r="Z4073" t="s">
        <v>3013</v>
      </c>
      <c r="AG4073" t="s">
        <v>45</v>
      </c>
      <c r="AH4073" s="27" t="s">
        <v>45</v>
      </c>
      <c r="AI4073" t="s">
        <v>3961</v>
      </c>
      <c r="AJ4073" t="s">
        <v>3962</v>
      </c>
    </row>
    <row r="4074" spans="1:36" ht="17.25" hidden="1" customHeight="1" x14ac:dyDescent="0.2">
      <c r="A4074" s="4" t="s">
        <v>3963</v>
      </c>
      <c r="B4074" t="s">
        <v>3801</v>
      </c>
      <c r="C4074" t="s">
        <v>3964</v>
      </c>
      <c r="D4074" t="s">
        <v>3965</v>
      </c>
      <c r="E4074" t="s">
        <v>40</v>
      </c>
      <c r="F4074" t="s">
        <v>86</v>
      </c>
      <c r="G4074" s="5">
        <v>369</v>
      </c>
      <c r="H4074" t="s">
        <v>558</v>
      </c>
      <c r="I4074" t="s">
        <v>45</v>
      </c>
      <c r="J4074" t="s">
        <v>45</v>
      </c>
      <c r="K4074" t="s">
        <v>45</v>
      </c>
      <c r="L4074" t="s">
        <v>45</v>
      </c>
      <c r="M4074" t="s">
        <v>559</v>
      </c>
      <c r="N4074" s="27" t="s">
        <v>45</v>
      </c>
      <c r="Q4074" t="s">
        <v>3966</v>
      </c>
      <c r="R4074" s="7">
        <v>-3.78356</v>
      </c>
      <c r="S4074" s="7">
        <v>-38.808950000000003</v>
      </c>
      <c r="T4074" t="s">
        <v>46</v>
      </c>
      <c r="U4074" t="s">
        <v>3967</v>
      </c>
      <c r="X4074" t="s">
        <v>3968</v>
      </c>
      <c r="Y4074" t="s">
        <v>3012</v>
      </c>
      <c r="Z4074" t="s">
        <v>3013</v>
      </c>
      <c r="AG4074" t="s">
        <v>45</v>
      </c>
      <c r="AH4074" s="27" t="s">
        <v>45</v>
      </c>
      <c r="AI4074" t="s">
        <v>3969</v>
      </c>
      <c r="AJ4074" t="s">
        <v>3970</v>
      </c>
    </row>
    <row r="4075" spans="1:36" ht="17.25" hidden="1" customHeight="1" x14ac:dyDescent="0.2">
      <c r="A4075" s="4" t="s">
        <v>3971</v>
      </c>
      <c r="B4075" t="s">
        <v>3801</v>
      </c>
      <c r="C4075" t="s">
        <v>3972</v>
      </c>
      <c r="D4075" t="s">
        <v>3973</v>
      </c>
      <c r="E4075" t="s">
        <v>40</v>
      </c>
      <c r="F4075" t="s">
        <v>86</v>
      </c>
      <c r="G4075" s="5">
        <v>1743</v>
      </c>
      <c r="H4075" t="s">
        <v>558</v>
      </c>
      <c r="I4075" t="s">
        <v>45</v>
      </c>
      <c r="J4075" t="s">
        <v>45</v>
      </c>
      <c r="K4075" t="s">
        <v>45</v>
      </c>
      <c r="L4075" t="s">
        <v>45</v>
      </c>
      <c r="M4075" t="s">
        <v>559</v>
      </c>
      <c r="N4075" s="27" t="s">
        <v>45</v>
      </c>
      <c r="Q4075" t="s">
        <v>3974</v>
      </c>
      <c r="R4075" s="7">
        <v>-23.078202000000001</v>
      </c>
      <c r="S4075" s="7">
        <v>-45.672727999999999</v>
      </c>
      <c r="T4075" t="s">
        <v>504</v>
      </c>
      <c r="U4075" t="s">
        <v>3975</v>
      </c>
      <c r="X4075" t="s">
        <v>3976</v>
      </c>
      <c r="Y4075" t="s">
        <v>3012</v>
      </c>
      <c r="Z4075" t="s">
        <v>3013</v>
      </c>
      <c r="AG4075" t="s">
        <v>45</v>
      </c>
      <c r="AH4075" s="27" t="s">
        <v>45</v>
      </c>
      <c r="AI4075" t="s">
        <v>3977</v>
      </c>
      <c r="AJ4075" t="s">
        <v>3978</v>
      </c>
    </row>
    <row r="4076" spans="1:36" ht="17.25" hidden="1" customHeight="1" x14ac:dyDescent="0.2">
      <c r="A4076" s="4" t="s">
        <v>3979</v>
      </c>
      <c r="B4076" t="s">
        <v>3801</v>
      </c>
      <c r="C4076" t="s">
        <v>3980</v>
      </c>
      <c r="D4076" t="s">
        <v>3981</v>
      </c>
      <c r="E4076" t="s">
        <v>40</v>
      </c>
      <c r="F4076" t="s">
        <v>86</v>
      </c>
      <c r="G4076" s="5">
        <v>139</v>
      </c>
      <c r="H4076" t="s">
        <v>42</v>
      </c>
      <c r="I4076" t="s">
        <v>45</v>
      </c>
      <c r="J4076" t="s">
        <v>45</v>
      </c>
      <c r="K4076" t="s">
        <v>45</v>
      </c>
      <c r="L4076" t="s">
        <v>45</v>
      </c>
      <c r="M4076" t="s">
        <v>559</v>
      </c>
      <c r="N4076" s="6">
        <v>1994</v>
      </c>
      <c r="Q4076" t="s">
        <v>3982</v>
      </c>
      <c r="R4076" s="7">
        <v>-23.294889659999999</v>
      </c>
      <c r="S4076" s="7">
        <v>-45.98104455</v>
      </c>
      <c r="T4076" t="s">
        <v>504</v>
      </c>
      <c r="U4076" t="s">
        <v>3983</v>
      </c>
      <c r="X4076" t="s">
        <v>3976</v>
      </c>
      <c r="Y4076" t="s">
        <v>3012</v>
      </c>
      <c r="Z4076" t="s">
        <v>3013</v>
      </c>
      <c r="AG4076" t="s">
        <v>3984</v>
      </c>
      <c r="AH4076" s="27">
        <v>1176166</v>
      </c>
      <c r="AI4076" t="s">
        <v>3985</v>
      </c>
      <c r="AJ4076" t="s">
        <v>3986</v>
      </c>
    </row>
    <row r="4077" spans="1:36" ht="17.25" hidden="1" customHeight="1" x14ac:dyDescent="0.2">
      <c r="A4077" s="4" t="s">
        <v>3987</v>
      </c>
      <c r="B4077" t="s">
        <v>3801</v>
      </c>
      <c r="C4077" t="s">
        <v>3988</v>
      </c>
      <c r="D4077" t="s">
        <v>3989</v>
      </c>
      <c r="E4077" t="s">
        <v>40</v>
      </c>
      <c r="F4077" t="s">
        <v>86</v>
      </c>
      <c r="G4077" s="5">
        <v>186</v>
      </c>
      <c r="H4077" t="s">
        <v>42</v>
      </c>
      <c r="I4077" t="s">
        <v>43</v>
      </c>
      <c r="J4077" t="s">
        <v>44</v>
      </c>
      <c r="K4077" t="s">
        <v>45</v>
      </c>
      <c r="L4077" t="s">
        <v>45</v>
      </c>
      <c r="M4077" t="s">
        <v>559</v>
      </c>
      <c r="N4077" s="6">
        <v>2004</v>
      </c>
      <c r="Q4077" t="s">
        <v>3881</v>
      </c>
      <c r="R4077" s="7">
        <v>-12.7030485</v>
      </c>
      <c r="S4077" s="7">
        <v>-38.5727659</v>
      </c>
      <c r="T4077" t="s">
        <v>46</v>
      </c>
      <c r="U4077" t="s">
        <v>3990</v>
      </c>
      <c r="X4077" t="s">
        <v>3844</v>
      </c>
      <c r="Y4077" t="s">
        <v>3012</v>
      </c>
      <c r="Z4077" t="s">
        <v>3013</v>
      </c>
      <c r="AC4077" t="s">
        <v>3991</v>
      </c>
      <c r="AG4077" t="s">
        <v>3992</v>
      </c>
      <c r="AH4077" s="27">
        <v>1165077</v>
      </c>
      <c r="AI4077" t="s">
        <v>3993</v>
      </c>
      <c r="AJ4077" t="s">
        <v>3994</v>
      </c>
    </row>
    <row r="4078" spans="1:36" ht="17.25" hidden="1" customHeight="1" x14ac:dyDescent="0.2">
      <c r="A4078" s="4" t="s">
        <v>3995</v>
      </c>
      <c r="B4078" t="s">
        <v>3801</v>
      </c>
      <c r="C4078" t="s">
        <v>3996</v>
      </c>
      <c r="D4078" t="s">
        <v>3997</v>
      </c>
      <c r="E4078" t="s">
        <v>40</v>
      </c>
      <c r="F4078" t="s">
        <v>86</v>
      </c>
      <c r="G4078" s="5">
        <v>91.75</v>
      </c>
      <c r="H4078" t="s">
        <v>42</v>
      </c>
      <c r="I4078" t="s">
        <v>528</v>
      </c>
      <c r="J4078" t="s">
        <v>45</v>
      </c>
      <c r="K4078" t="s">
        <v>45</v>
      </c>
      <c r="L4078" t="s">
        <v>45</v>
      </c>
      <c r="M4078" t="s">
        <v>559</v>
      </c>
      <c r="N4078" s="6">
        <v>2006</v>
      </c>
      <c r="Q4078" t="s">
        <v>3998</v>
      </c>
      <c r="R4078" s="7">
        <v>-2.88850966</v>
      </c>
      <c r="S4078" s="7">
        <v>-60.023867889999998</v>
      </c>
      <c r="T4078" t="s">
        <v>46</v>
      </c>
      <c r="U4078" t="s">
        <v>3828</v>
      </c>
      <c r="X4078" t="s">
        <v>3829</v>
      </c>
      <c r="Y4078" t="s">
        <v>3012</v>
      </c>
      <c r="Z4078" t="s">
        <v>3013</v>
      </c>
      <c r="AG4078" t="s">
        <v>3999</v>
      </c>
      <c r="AH4078" s="6">
        <v>1318521</v>
      </c>
      <c r="AI4078" t="s">
        <v>4000</v>
      </c>
      <c r="AJ4078" t="s">
        <v>4001</v>
      </c>
    </row>
    <row r="4079" spans="1:36" ht="17.25" hidden="1" customHeight="1" x14ac:dyDescent="0.2">
      <c r="A4079" s="4" t="s">
        <v>4010</v>
      </c>
      <c r="B4079" t="s">
        <v>3801</v>
      </c>
      <c r="C4079" t="s">
        <v>4011</v>
      </c>
      <c r="D4079" t="s">
        <v>4012</v>
      </c>
      <c r="E4079" t="s">
        <v>40</v>
      </c>
      <c r="F4079" t="s">
        <v>86</v>
      </c>
      <c r="G4079" s="5">
        <v>529</v>
      </c>
      <c r="H4079" t="s">
        <v>42</v>
      </c>
      <c r="I4079" t="s">
        <v>43</v>
      </c>
      <c r="J4079" t="s">
        <v>45</v>
      </c>
      <c r="K4079" t="s">
        <v>45</v>
      </c>
      <c r="L4079" t="s">
        <v>45</v>
      </c>
      <c r="M4079" t="s">
        <v>559</v>
      </c>
      <c r="N4079" s="6">
        <v>2001</v>
      </c>
      <c r="Q4079" t="s">
        <v>4013</v>
      </c>
      <c r="R4079" s="7">
        <v>-15.677894800000001</v>
      </c>
      <c r="S4079" s="7">
        <v>-56.022288699999997</v>
      </c>
      <c r="T4079" t="s">
        <v>46</v>
      </c>
      <c r="U4079" t="s">
        <v>4014</v>
      </c>
      <c r="X4079" t="s">
        <v>4015</v>
      </c>
      <c r="Y4079" t="s">
        <v>3012</v>
      </c>
      <c r="Z4079" t="s">
        <v>3013</v>
      </c>
      <c r="AC4079" t="s">
        <v>4016</v>
      </c>
      <c r="AG4079" t="s">
        <v>4017</v>
      </c>
      <c r="AH4079" s="27" t="s">
        <v>4018</v>
      </c>
      <c r="AI4079" t="s">
        <v>4019</v>
      </c>
      <c r="AJ4079" t="s">
        <v>4020</v>
      </c>
    </row>
    <row r="4080" spans="1:36" ht="17.25" hidden="1" customHeight="1" x14ac:dyDescent="0.2">
      <c r="A4080" s="4" t="s">
        <v>4021</v>
      </c>
      <c r="B4080" t="s">
        <v>3801</v>
      </c>
      <c r="C4080" t="s">
        <v>4022</v>
      </c>
      <c r="D4080" t="s">
        <v>4023</v>
      </c>
      <c r="E4080" t="s">
        <v>40</v>
      </c>
      <c r="F4080" t="s">
        <v>86</v>
      </c>
      <c r="G4080" s="5">
        <v>288</v>
      </c>
      <c r="H4080" t="s">
        <v>558</v>
      </c>
      <c r="I4080" t="s">
        <v>45</v>
      </c>
      <c r="J4080" t="s">
        <v>45</v>
      </c>
      <c r="K4080" t="s">
        <v>45</v>
      </c>
      <c r="L4080" t="s">
        <v>45</v>
      </c>
      <c r="M4080" t="s">
        <v>559</v>
      </c>
      <c r="N4080" s="27" t="s">
        <v>45</v>
      </c>
      <c r="Q4080" t="s">
        <v>3814</v>
      </c>
      <c r="R4080" s="7">
        <v>-5.035094</v>
      </c>
      <c r="S4080" s="7">
        <v>-42.466079000000001</v>
      </c>
      <c r="T4080" t="s">
        <v>504</v>
      </c>
      <c r="U4080" t="s">
        <v>4024</v>
      </c>
      <c r="X4080" t="s">
        <v>3865</v>
      </c>
      <c r="Y4080" t="s">
        <v>3012</v>
      </c>
      <c r="Z4080" t="s">
        <v>3013</v>
      </c>
      <c r="AG4080" t="s">
        <v>45</v>
      </c>
      <c r="AH4080" s="27" t="s">
        <v>45</v>
      </c>
      <c r="AI4080" t="s">
        <v>4025</v>
      </c>
      <c r="AJ4080" t="s">
        <v>4026</v>
      </c>
    </row>
    <row r="4081" spans="1:36" ht="17.25" hidden="1" customHeight="1" x14ac:dyDescent="0.2">
      <c r="A4081" s="4" t="s">
        <v>4027</v>
      </c>
      <c r="B4081" t="s">
        <v>3801</v>
      </c>
      <c r="C4081" t="s">
        <v>4028</v>
      </c>
      <c r="D4081" t="s">
        <v>4029</v>
      </c>
      <c r="E4081" t="s">
        <v>40</v>
      </c>
      <c r="F4081" t="s">
        <v>86</v>
      </c>
      <c r="G4081" s="5">
        <v>288</v>
      </c>
      <c r="H4081" t="s">
        <v>558</v>
      </c>
      <c r="I4081" t="s">
        <v>45</v>
      </c>
      <c r="J4081" t="s">
        <v>45</v>
      </c>
      <c r="K4081" t="s">
        <v>45</v>
      </c>
      <c r="L4081" t="s">
        <v>45</v>
      </c>
      <c r="M4081" t="s">
        <v>559</v>
      </c>
      <c r="N4081" s="27" t="s">
        <v>45</v>
      </c>
      <c r="Q4081" t="s">
        <v>3814</v>
      </c>
      <c r="R4081" s="7">
        <v>-1.1704000000000001E-2</v>
      </c>
      <c r="S4081" s="7">
        <v>-51.209738000000002</v>
      </c>
      <c r="T4081" t="s">
        <v>504</v>
      </c>
      <c r="U4081" t="s">
        <v>3904</v>
      </c>
      <c r="X4081" t="s">
        <v>3807</v>
      </c>
      <c r="Y4081" t="s">
        <v>3012</v>
      </c>
      <c r="Z4081" t="s">
        <v>3013</v>
      </c>
      <c r="AG4081" t="s">
        <v>45</v>
      </c>
      <c r="AH4081" s="27" t="s">
        <v>45</v>
      </c>
      <c r="AI4081" t="s">
        <v>4030</v>
      </c>
      <c r="AJ4081" t="s">
        <v>4031</v>
      </c>
    </row>
    <row r="4082" spans="1:36" ht="17.25" hidden="1" customHeight="1" x14ac:dyDescent="0.2">
      <c r="A4082" s="4" t="s">
        <v>4032</v>
      </c>
      <c r="B4082" t="s">
        <v>3801</v>
      </c>
      <c r="C4082" t="s">
        <v>4033</v>
      </c>
      <c r="D4082" t="s">
        <v>4034</v>
      </c>
      <c r="E4082" t="s">
        <v>40</v>
      </c>
      <c r="F4082" t="s">
        <v>86</v>
      </c>
      <c r="G4082" s="5">
        <v>288</v>
      </c>
      <c r="H4082" t="s">
        <v>558</v>
      </c>
      <c r="I4082" t="s">
        <v>45</v>
      </c>
      <c r="J4082" t="s">
        <v>45</v>
      </c>
      <c r="K4082" t="s">
        <v>45</v>
      </c>
      <c r="L4082" t="s">
        <v>45</v>
      </c>
      <c r="M4082" t="s">
        <v>559</v>
      </c>
      <c r="N4082" s="27" t="s">
        <v>45</v>
      </c>
      <c r="Q4082" t="s">
        <v>3814</v>
      </c>
      <c r="R4082" s="7">
        <v>-5.1483410000000003</v>
      </c>
      <c r="S4082" s="7">
        <v>-42.800511999999998</v>
      </c>
      <c r="T4082" t="s">
        <v>504</v>
      </c>
      <c r="U4082" t="s">
        <v>3864</v>
      </c>
      <c r="X4082" t="s">
        <v>3865</v>
      </c>
      <c r="Y4082" t="s">
        <v>3012</v>
      </c>
      <c r="Z4082" t="s">
        <v>3013</v>
      </c>
      <c r="AG4082" t="s">
        <v>45</v>
      </c>
      <c r="AH4082" s="27" t="s">
        <v>45</v>
      </c>
      <c r="AI4082" t="s">
        <v>4035</v>
      </c>
      <c r="AJ4082" t="s">
        <v>4036</v>
      </c>
    </row>
    <row r="4083" spans="1:36" ht="17.25" hidden="1" customHeight="1" x14ac:dyDescent="0.2">
      <c r="A4083" s="4" t="s">
        <v>4037</v>
      </c>
      <c r="B4083" t="s">
        <v>3801</v>
      </c>
      <c r="C4083" t="s">
        <v>4038</v>
      </c>
      <c r="D4083" t="s">
        <v>4039</v>
      </c>
      <c r="E4083" t="s">
        <v>40</v>
      </c>
      <c r="F4083" t="s">
        <v>86</v>
      </c>
      <c r="G4083" s="5">
        <v>57</v>
      </c>
      <c r="H4083" t="s">
        <v>139</v>
      </c>
      <c r="I4083" t="s">
        <v>65</v>
      </c>
      <c r="J4083" t="s">
        <v>45</v>
      </c>
      <c r="K4083" t="s">
        <v>45</v>
      </c>
      <c r="L4083" t="s">
        <v>45</v>
      </c>
      <c r="M4083" t="s">
        <v>559</v>
      </c>
      <c r="N4083" s="27" t="s">
        <v>45</v>
      </c>
      <c r="Q4083" t="s">
        <v>4040</v>
      </c>
      <c r="R4083" s="7">
        <v>-20.543766000000002</v>
      </c>
      <c r="S4083" s="7">
        <v>-54.757897999999997</v>
      </c>
      <c r="T4083" t="s">
        <v>504</v>
      </c>
      <c r="U4083" t="s">
        <v>4041</v>
      </c>
      <c r="X4083" t="s">
        <v>4042</v>
      </c>
      <c r="Y4083" t="s">
        <v>3012</v>
      </c>
      <c r="Z4083" t="s">
        <v>3013</v>
      </c>
      <c r="AG4083" t="s">
        <v>4043</v>
      </c>
      <c r="AH4083" s="6">
        <v>1316509</v>
      </c>
      <c r="AI4083" t="s">
        <v>4044</v>
      </c>
      <c r="AJ4083" t="s">
        <v>4045</v>
      </c>
    </row>
    <row r="4084" spans="1:36" ht="17.25" hidden="1" customHeight="1" x14ac:dyDescent="0.2">
      <c r="A4084" s="4" t="s">
        <v>4046</v>
      </c>
      <c r="B4084" t="s">
        <v>3801</v>
      </c>
      <c r="C4084" t="s">
        <v>4047</v>
      </c>
      <c r="D4084" t="s">
        <v>4048</v>
      </c>
      <c r="E4084" t="s">
        <v>40</v>
      </c>
      <c r="F4084" t="s">
        <v>86</v>
      </c>
      <c r="G4084" s="5">
        <v>289</v>
      </c>
      <c r="H4084" t="s">
        <v>558</v>
      </c>
      <c r="I4084" t="s">
        <v>45</v>
      </c>
      <c r="J4084" t="s">
        <v>45</v>
      </c>
      <c r="K4084" t="s">
        <v>45</v>
      </c>
      <c r="L4084" t="s">
        <v>45</v>
      </c>
      <c r="M4084" t="s">
        <v>559</v>
      </c>
      <c r="N4084" s="27" t="s">
        <v>45</v>
      </c>
      <c r="Q4084" t="s">
        <v>4049</v>
      </c>
      <c r="R4084" s="7">
        <v>-5.2308389999999996</v>
      </c>
      <c r="S4084" s="7">
        <v>-42.803415000000001</v>
      </c>
      <c r="T4084" t="s">
        <v>504</v>
      </c>
      <c r="U4084" t="s">
        <v>3864</v>
      </c>
      <c r="X4084" t="s">
        <v>3865</v>
      </c>
      <c r="Y4084" t="s">
        <v>3012</v>
      </c>
      <c r="Z4084" t="s">
        <v>3013</v>
      </c>
      <c r="AG4084" t="s">
        <v>45</v>
      </c>
      <c r="AH4084" s="8" t="s">
        <v>45</v>
      </c>
      <c r="AI4084" t="s">
        <v>4050</v>
      </c>
      <c r="AJ4084" t="s">
        <v>4051</v>
      </c>
    </row>
    <row r="4085" spans="1:36" ht="17.25" hidden="1" customHeight="1" x14ac:dyDescent="0.2">
      <c r="A4085" s="4" t="s">
        <v>4052</v>
      </c>
      <c r="B4085" t="s">
        <v>3801</v>
      </c>
      <c r="C4085" t="s">
        <v>4053</v>
      </c>
      <c r="D4085" t="s">
        <v>4054</v>
      </c>
      <c r="E4085" t="s">
        <v>40</v>
      </c>
      <c r="F4085" t="s">
        <v>86</v>
      </c>
      <c r="G4085" s="5">
        <v>100.3</v>
      </c>
      <c r="H4085" t="s">
        <v>139</v>
      </c>
      <c r="I4085" t="s">
        <v>528</v>
      </c>
      <c r="J4085" t="s">
        <v>45</v>
      </c>
      <c r="K4085" t="s">
        <v>45</v>
      </c>
      <c r="L4085" t="s">
        <v>45</v>
      </c>
      <c r="M4085" t="s">
        <v>559</v>
      </c>
      <c r="N4085" s="27" t="s">
        <v>45</v>
      </c>
      <c r="Q4085" t="s">
        <v>4055</v>
      </c>
      <c r="R4085" s="7">
        <v>-26.874805559999999</v>
      </c>
      <c r="S4085" s="7">
        <v>-49.02452778</v>
      </c>
      <c r="T4085" t="s">
        <v>504</v>
      </c>
      <c r="U4085" t="s">
        <v>4056</v>
      </c>
      <c r="X4085" t="s">
        <v>4057</v>
      </c>
      <c r="Y4085" t="s">
        <v>3012</v>
      </c>
      <c r="Z4085" t="s">
        <v>3013</v>
      </c>
      <c r="AC4085" t="s">
        <v>4058</v>
      </c>
      <c r="AG4085" t="s">
        <v>45</v>
      </c>
      <c r="AH4085" s="8" t="s">
        <v>45</v>
      </c>
      <c r="AI4085" t="s">
        <v>4059</v>
      </c>
      <c r="AJ4085" t="s">
        <v>4060</v>
      </c>
    </row>
    <row r="4086" spans="1:36" ht="17.25" hidden="1" customHeight="1" x14ac:dyDescent="0.2">
      <c r="A4086" s="4" t="s">
        <v>4069</v>
      </c>
      <c r="B4086" t="s">
        <v>3801</v>
      </c>
      <c r="C4086" t="s">
        <v>4070</v>
      </c>
      <c r="D4086" t="s">
        <v>4071</v>
      </c>
      <c r="E4086" t="s">
        <v>40</v>
      </c>
      <c r="F4086" t="s">
        <v>86</v>
      </c>
      <c r="G4086" s="5">
        <v>250</v>
      </c>
      <c r="H4086" t="s">
        <v>42</v>
      </c>
      <c r="I4086" t="s">
        <v>43</v>
      </c>
      <c r="J4086" t="s">
        <v>45</v>
      </c>
      <c r="K4086" t="s">
        <v>45</v>
      </c>
      <c r="L4086" t="s">
        <v>45</v>
      </c>
      <c r="M4086" t="s">
        <v>559</v>
      </c>
      <c r="N4086" s="6">
        <v>2009</v>
      </c>
      <c r="Q4086" t="s">
        <v>3881</v>
      </c>
      <c r="R4086" s="7">
        <v>-23.875530520000002</v>
      </c>
      <c r="S4086" s="7">
        <v>-46.431825480000001</v>
      </c>
      <c r="T4086" t="s">
        <v>46</v>
      </c>
      <c r="U4086" t="s">
        <v>4072</v>
      </c>
      <c r="X4086" t="s">
        <v>3976</v>
      </c>
      <c r="Y4086" t="s">
        <v>3012</v>
      </c>
      <c r="Z4086" t="s">
        <v>3013</v>
      </c>
      <c r="AC4086" t="s">
        <v>4073</v>
      </c>
      <c r="AG4086" t="s">
        <v>4074</v>
      </c>
      <c r="AH4086" s="8" t="s">
        <v>4075</v>
      </c>
      <c r="AI4086" t="s">
        <v>4076</v>
      </c>
      <c r="AJ4086" t="s">
        <v>4077</v>
      </c>
    </row>
    <row r="4087" spans="1:36" ht="17.25" hidden="1" customHeight="1" x14ac:dyDescent="0.2">
      <c r="A4087" s="4" t="s">
        <v>4078</v>
      </c>
      <c r="B4087" t="s">
        <v>3801</v>
      </c>
      <c r="C4087" t="s">
        <v>4079</v>
      </c>
      <c r="D4087" t="s">
        <v>4080</v>
      </c>
      <c r="E4087" t="s">
        <v>40</v>
      </c>
      <c r="F4087" t="s">
        <v>617</v>
      </c>
      <c r="G4087" s="5">
        <v>327</v>
      </c>
      <c r="H4087" t="s">
        <v>42</v>
      </c>
      <c r="I4087" t="s">
        <v>43</v>
      </c>
      <c r="J4087" t="s">
        <v>45</v>
      </c>
      <c r="K4087" t="s">
        <v>45</v>
      </c>
      <c r="L4087" t="s">
        <v>45</v>
      </c>
      <c r="M4087" t="s">
        <v>559</v>
      </c>
      <c r="N4087" s="6">
        <v>2003</v>
      </c>
      <c r="Q4087" t="s">
        <v>4081</v>
      </c>
      <c r="R4087" s="7">
        <v>-3.6811111400000001</v>
      </c>
      <c r="S4087" s="7">
        <v>-38.866110849999998</v>
      </c>
      <c r="T4087" t="s">
        <v>46</v>
      </c>
      <c r="U4087" t="s">
        <v>3967</v>
      </c>
      <c r="X4087" t="s">
        <v>3968</v>
      </c>
      <c r="Y4087" t="s">
        <v>3012</v>
      </c>
      <c r="Z4087" t="s">
        <v>3013</v>
      </c>
      <c r="AG4087" t="s">
        <v>4082</v>
      </c>
      <c r="AH4087" s="8" t="s">
        <v>4083</v>
      </c>
      <c r="AI4087" t="s">
        <v>4084</v>
      </c>
      <c r="AJ4087" t="s">
        <v>4085</v>
      </c>
    </row>
    <row r="4088" spans="1:36" ht="17.25" hidden="1" customHeight="1" x14ac:dyDescent="0.2">
      <c r="A4088" s="4" t="s">
        <v>4086</v>
      </c>
      <c r="B4088" t="s">
        <v>3801</v>
      </c>
      <c r="C4088" t="s">
        <v>4087</v>
      </c>
      <c r="D4088" t="s">
        <v>4088</v>
      </c>
      <c r="E4088" t="s">
        <v>40</v>
      </c>
      <c r="F4088" t="s">
        <v>86</v>
      </c>
      <c r="G4088" s="5">
        <v>415</v>
      </c>
      <c r="H4088" t="s">
        <v>558</v>
      </c>
      <c r="I4088" t="s">
        <v>45</v>
      </c>
      <c r="J4088" t="s">
        <v>45</v>
      </c>
      <c r="K4088" t="s">
        <v>45</v>
      </c>
      <c r="L4088" t="s">
        <v>45</v>
      </c>
      <c r="M4088" t="s">
        <v>559</v>
      </c>
      <c r="N4088" s="27" t="s">
        <v>45</v>
      </c>
      <c r="Q4088" t="s">
        <v>4089</v>
      </c>
      <c r="R4088" s="7">
        <v>-19.039764300000002</v>
      </c>
      <c r="S4088" s="7">
        <v>-57.61337236</v>
      </c>
      <c r="T4088" t="s">
        <v>504</v>
      </c>
      <c r="U4088" t="s">
        <v>4090</v>
      </c>
      <c r="X4088" t="s">
        <v>4042</v>
      </c>
      <c r="Y4088" t="s">
        <v>3012</v>
      </c>
      <c r="Z4088" t="s">
        <v>3013</v>
      </c>
      <c r="AG4088" t="s">
        <v>45</v>
      </c>
      <c r="AH4088" s="27" t="s">
        <v>45</v>
      </c>
      <c r="AI4088" t="s">
        <v>4091</v>
      </c>
      <c r="AJ4088" t="s">
        <v>4092</v>
      </c>
    </row>
    <row r="4089" spans="1:36" ht="17.25" hidden="1" customHeight="1" x14ac:dyDescent="0.2">
      <c r="A4089" s="4" t="s">
        <v>4111</v>
      </c>
      <c r="B4089" t="s">
        <v>3801</v>
      </c>
      <c r="C4089" t="s">
        <v>4112</v>
      </c>
      <c r="D4089" t="s">
        <v>4113</v>
      </c>
      <c r="E4089" t="s">
        <v>40</v>
      </c>
      <c r="F4089" t="s">
        <v>4114</v>
      </c>
      <c r="G4089" s="5">
        <v>1927</v>
      </c>
      <c r="H4089" t="s">
        <v>558</v>
      </c>
      <c r="I4089" t="s">
        <v>43</v>
      </c>
      <c r="J4089" t="s">
        <v>45</v>
      </c>
      <c r="K4089" t="s">
        <v>45</v>
      </c>
      <c r="L4089" t="s">
        <v>45</v>
      </c>
      <c r="M4089" t="s">
        <v>559</v>
      </c>
      <c r="N4089" s="8" t="s">
        <v>45</v>
      </c>
      <c r="Q4089" t="s">
        <v>4096</v>
      </c>
      <c r="R4089" s="7">
        <v>-21.84118471</v>
      </c>
      <c r="S4089" s="7">
        <v>-41.023656719999998</v>
      </c>
      <c r="T4089" t="s">
        <v>504</v>
      </c>
      <c r="U4089" t="s">
        <v>4097</v>
      </c>
      <c r="X4089" t="s">
        <v>3911</v>
      </c>
      <c r="Y4089" t="s">
        <v>3012</v>
      </c>
      <c r="Z4089" t="s">
        <v>3013</v>
      </c>
      <c r="AG4089" t="s">
        <v>45</v>
      </c>
      <c r="AH4089" s="8" t="s">
        <v>45</v>
      </c>
      <c r="AI4089" t="s">
        <v>4115</v>
      </c>
      <c r="AJ4089" t="s">
        <v>4116</v>
      </c>
    </row>
    <row r="4090" spans="1:36" ht="17.25" hidden="1" customHeight="1" x14ac:dyDescent="0.2">
      <c r="A4090" s="4" t="s">
        <v>4117</v>
      </c>
      <c r="B4090" t="s">
        <v>3801</v>
      </c>
      <c r="C4090" t="s">
        <v>4118</v>
      </c>
      <c r="D4090" t="s">
        <v>4119</v>
      </c>
      <c r="E4090" t="s">
        <v>40</v>
      </c>
      <c r="F4090" t="s">
        <v>4114</v>
      </c>
      <c r="G4090" s="5">
        <v>641</v>
      </c>
      <c r="H4090" t="s">
        <v>558</v>
      </c>
      <c r="I4090" t="s">
        <v>43</v>
      </c>
      <c r="J4090" t="s">
        <v>45</v>
      </c>
      <c r="K4090" t="s">
        <v>45</v>
      </c>
      <c r="L4090" t="s">
        <v>45</v>
      </c>
      <c r="M4090" t="s">
        <v>559</v>
      </c>
      <c r="N4090" s="8" t="s">
        <v>45</v>
      </c>
      <c r="Q4090" t="s">
        <v>4096</v>
      </c>
      <c r="R4090" s="7">
        <v>-21.843071999999999</v>
      </c>
      <c r="S4090" s="7">
        <v>-41.013216999999997</v>
      </c>
      <c r="T4090" t="s">
        <v>504</v>
      </c>
      <c r="U4090" t="s">
        <v>4097</v>
      </c>
      <c r="X4090" t="s">
        <v>3911</v>
      </c>
      <c r="Y4090" t="s">
        <v>3012</v>
      </c>
      <c r="Z4090" t="s">
        <v>3013</v>
      </c>
      <c r="AG4090" t="s">
        <v>45</v>
      </c>
      <c r="AH4090" s="8" t="s">
        <v>45</v>
      </c>
      <c r="AI4090" t="s">
        <v>4120</v>
      </c>
      <c r="AJ4090" t="s">
        <v>4121</v>
      </c>
    </row>
    <row r="4091" spans="1:36" ht="17.25" hidden="1" customHeight="1" x14ac:dyDescent="0.2">
      <c r="A4091" s="4" t="s">
        <v>4122</v>
      </c>
      <c r="B4091" t="s">
        <v>3801</v>
      </c>
      <c r="C4091" t="s">
        <v>4123</v>
      </c>
      <c r="D4091" t="s">
        <v>4124</v>
      </c>
      <c r="E4091" t="s">
        <v>40</v>
      </c>
      <c r="F4091" t="s">
        <v>4114</v>
      </c>
      <c r="G4091" s="5">
        <v>641</v>
      </c>
      <c r="H4091" t="s">
        <v>558</v>
      </c>
      <c r="I4091" t="s">
        <v>45</v>
      </c>
      <c r="J4091" t="s">
        <v>45</v>
      </c>
      <c r="K4091" t="s">
        <v>45</v>
      </c>
      <c r="L4091" t="s">
        <v>45</v>
      </c>
      <c r="M4091" t="s">
        <v>559</v>
      </c>
      <c r="N4091" s="8" t="s">
        <v>45</v>
      </c>
      <c r="Q4091" t="s">
        <v>4096</v>
      </c>
      <c r="R4091" s="7">
        <v>-21.842444390000001</v>
      </c>
      <c r="S4091" s="7">
        <v>-41.026972919999999</v>
      </c>
      <c r="T4091" t="s">
        <v>504</v>
      </c>
      <c r="U4091" t="s">
        <v>4097</v>
      </c>
      <c r="X4091" t="s">
        <v>3911</v>
      </c>
      <c r="Y4091" t="s">
        <v>3012</v>
      </c>
      <c r="Z4091" t="s">
        <v>3013</v>
      </c>
      <c r="AG4091" t="s">
        <v>45</v>
      </c>
      <c r="AH4091" s="8" t="s">
        <v>45</v>
      </c>
      <c r="AI4091" t="s">
        <v>4125</v>
      </c>
      <c r="AJ4091" t="s">
        <v>4126</v>
      </c>
    </row>
    <row r="4092" spans="1:36" ht="17.25" hidden="1" customHeight="1" x14ac:dyDescent="0.2">
      <c r="A4092" s="4" t="s">
        <v>4127</v>
      </c>
      <c r="B4092" t="s">
        <v>3801</v>
      </c>
      <c r="C4092" t="s">
        <v>4128</v>
      </c>
      <c r="D4092" t="s">
        <v>4129</v>
      </c>
      <c r="E4092" t="s">
        <v>40</v>
      </c>
      <c r="F4092" t="s">
        <v>86</v>
      </c>
      <c r="G4092" s="5">
        <v>1627</v>
      </c>
      <c r="H4092" t="s">
        <v>611</v>
      </c>
      <c r="I4092" t="s">
        <v>45</v>
      </c>
      <c r="J4092" t="s">
        <v>45</v>
      </c>
      <c r="K4092" t="s">
        <v>45</v>
      </c>
      <c r="L4092" t="s">
        <v>45</v>
      </c>
      <c r="M4092" t="s">
        <v>559</v>
      </c>
      <c r="N4092" s="27"/>
      <c r="Q4092" t="s">
        <v>4130</v>
      </c>
      <c r="R4092" s="7">
        <v>-8.4011284400000008</v>
      </c>
      <c r="S4092" s="7">
        <v>-35.016435469999998</v>
      </c>
      <c r="T4092" t="s">
        <v>504</v>
      </c>
      <c r="U4092" t="s">
        <v>3872</v>
      </c>
      <c r="X4092" t="s">
        <v>3873</v>
      </c>
      <c r="Y4092" t="s">
        <v>3012</v>
      </c>
      <c r="Z4092" t="s">
        <v>3013</v>
      </c>
      <c r="AG4092" t="s">
        <v>45</v>
      </c>
      <c r="AH4092" s="27" t="s">
        <v>45</v>
      </c>
      <c r="AI4092" t="s">
        <v>4131</v>
      </c>
      <c r="AJ4092" t="s">
        <v>4132</v>
      </c>
    </row>
    <row r="4093" spans="1:36" ht="17.25" hidden="1" customHeight="1" x14ac:dyDescent="0.2">
      <c r="A4093" s="4" t="s">
        <v>4133</v>
      </c>
      <c r="B4093" t="s">
        <v>3801</v>
      </c>
      <c r="C4093" t="s">
        <v>4134</v>
      </c>
      <c r="D4093" t="s">
        <v>4135</v>
      </c>
      <c r="E4093" t="s">
        <v>40</v>
      </c>
      <c r="F4093" t="s">
        <v>86</v>
      </c>
      <c r="G4093" s="5">
        <v>257</v>
      </c>
      <c r="H4093" t="s">
        <v>139</v>
      </c>
      <c r="I4093" t="s">
        <v>43</v>
      </c>
      <c r="J4093" t="s">
        <v>45</v>
      </c>
      <c r="K4093" t="s">
        <v>45</v>
      </c>
      <c r="L4093" t="s">
        <v>45</v>
      </c>
      <c r="M4093" t="s">
        <v>559</v>
      </c>
      <c r="N4093" s="27" t="s">
        <v>45</v>
      </c>
      <c r="Q4093" t="s">
        <v>3881</v>
      </c>
      <c r="R4093" s="7">
        <v>-22.645355559999999</v>
      </c>
      <c r="S4093" s="7">
        <v>-42.860824999999998</v>
      </c>
      <c r="T4093" t="s">
        <v>504</v>
      </c>
      <c r="U4093" t="s">
        <v>4136</v>
      </c>
      <c r="X4093" t="s">
        <v>3911</v>
      </c>
      <c r="Y4093" t="s">
        <v>3012</v>
      </c>
      <c r="Z4093" t="s">
        <v>3013</v>
      </c>
      <c r="AC4093" t="s">
        <v>4137</v>
      </c>
      <c r="AG4093" t="s">
        <v>45</v>
      </c>
      <c r="AH4093" s="27" t="s">
        <v>45</v>
      </c>
      <c r="AI4093" t="s">
        <v>4138</v>
      </c>
      <c r="AJ4093" t="s">
        <v>4139</v>
      </c>
    </row>
    <row r="4094" spans="1:36" ht="17.25" hidden="1" customHeight="1" x14ac:dyDescent="0.2">
      <c r="A4094" s="4" t="s">
        <v>4140</v>
      </c>
      <c r="B4094" t="s">
        <v>3801</v>
      </c>
      <c r="C4094" t="s">
        <v>4141</v>
      </c>
      <c r="D4094" t="s">
        <v>4142</v>
      </c>
      <c r="E4094" t="s">
        <v>40</v>
      </c>
      <c r="F4094" t="s">
        <v>570</v>
      </c>
      <c r="G4094" s="5">
        <v>165.87</v>
      </c>
      <c r="H4094" t="s">
        <v>42</v>
      </c>
      <c r="I4094" t="s">
        <v>528</v>
      </c>
      <c r="J4094" t="s">
        <v>45</v>
      </c>
      <c r="K4094" t="s">
        <v>45</v>
      </c>
      <c r="L4094" t="s">
        <v>45</v>
      </c>
      <c r="M4094" t="s">
        <v>559</v>
      </c>
      <c r="N4094" s="6">
        <v>2010</v>
      </c>
      <c r="Q4094" t="s">
        <v>4143</v>
      </c>
      <c r="R4094" s="7">
        <v>-3.5661890000000001</v>
      </c>
      <c r="S4094" s="7">
        <v>-44.558717999999999</v>
      </c>
      <c r="T4094" t="s">
        <v>46</v>
      </c>
      <c r="U4094" t="s">
        <v>4144</v>
      </c>
      <c r="X4094" t="s">
        <v>4145</v>
      </c>
      <c r="Y4094" t="s">
        <v>3012</v>
      </c>
      <c r="Z4094" t="s">
        <v>3013</v>
      </c>
      <c r="AG4094" t="s">
        <v>4146</v>
      </c>
      <c r="AH4094" s="6">
        <v>1213046</v>
      </c>
      <c r="AI4094" t="s">
        <v>4147</v>
      </c>
      <c r="AJ4094" t="s">
        <v>4148</v>
      </c>
    </row>
    <row r="4095" spans="1:36" ht="17.25" hidden="1" customHeight="1" x14ac:dyDescent="0.2">
      <c r="A4095" s="4" t="s">
        <v>4149</v>
      </c>
      <c r="B4095" t="s">
        <v>3801</v>
      </c>
      <c r="C4095" t="s">
        <v>4150</v>
      </c>
      <c r="D4095" t="s">
        <v>4151</v>
      </c>
      <c r="E4095" t="s">
        <v>40</v>
      </c>
      <c r="F4095" t="s">
        <v>570</v>
      </c>
      <c r="G4095" s="5">
        <v>165.87</v>
      </c>
      <c r="H4095" t="s">
        <v>42</v>
      </c>
      <c r="I4095" t="s">
        <v>528</v>
      </c>
      <c r="J4095" t="s">
        <v>45</v>
      </c>
      <c r="K4095" t="s">
        <v>45</v>
      </c>
      <c r="L4095" t="s">
        <v>45</v>
      </c>
      <c r="M4095" t="s">
        <v>559</v>
      </c>
      <c r="N4095" s="6">
        <v>2010</v>
      </c>
      <c r="Q4095" t="s">
        <v>4143</v>
      </c>
      <c r="R4095" s="7">
        <v>-3.5661890000000001</v>
      </c>
      <c r="S4095" s="7">
        <v>-44.558717999999999</v>
      </c>
      <c r="T4095" t="s">
        <v>46</v>
      </c>
      <c r="U4095" t="s">
        <v>4144</v>
      </c>
      <c r="X4095" t="s">
        <v>4145</v>
      </c>
      <c r="Y4095" t="s">
        <v>3012</v>
      </c>
      <c r="Z4095" t="s">
        <v>3013</v>
      </c>
      <c r="AG4095" t="s">
        <v>4146</v>
      </c>
      <c r="AH4095" s="6">
        <v>1213065</v>
      </c>
      <c r="AI4095" t="s">
        <v>4152</v>
      </c>
      <c r="AJ4095" t="s">
        <v>4153</v>
      </c>
    </row>
    <row r="4096" spans="1:36" ht="17.25" hidden="1" customHeight="1" x14ac:dyDescent="0.2">
      <c r="A4096" s="4" t="s">
        <v>4154</v>
      </c>
      <c r="B4096" t="s">
        <v>3801</v>
      </c>
      <c r="C4096" t="s">
        <v>4155</v>
      </c>
      <c r="D4096" t="s">
        <v>4156</v>
      </c>
      <c r="E4096" t="s">
        <v>4157</v>
      </c>
      <c r="F4096" t="s">
        <v>617</v>
      </c>
      <c r="G4096" s="5">
        <v>631</v>
      </c>
      <c r="H4096" t="s">
        <v>611</v>
      </c>
      <c r="I4096" t="s">
        <v>43</v>
      </c>
      <c r="J4096" t="s">
        <v>45</v>
      </c>
      <c r="K4096" t="s">
        <v>45</v>
      </c>
      <c r="L4096" t="s">
        <v>45</v>
      </c>
      <c r="M4096" t="s">
        <v>559</v>
      </c>
      <c r="N4096" s="27" t="s">
        <v>45</v>
      </c>
      <c r="Q4096" t="s">
        <v>4143</v>
      </c>
      <c r="R4096" s="7">
        <v>-2.6886535500000002</v>
      </c>
      <c r="S4096" s="7">
        <v>-44.292004820000002</v>
      </c>
      <c r="T4096" t="s">
        <v>504</v>
      </c>
      <c r="U4096" t="s">
        <v>4158</v>
      </c>
      <c r="X4096" t="s">
        <v>4145</v>
      </c>
      <c r="Y4096" t="s">
        <v>3012</v>
      </c>
      <c r="Z4096" t="s">
        <v>3013</v>
      </c>
      <c r="AG4096" t="s">
        <v>45</v>
      </c>
      <c r="AH4096" s="27" t="s">
        <v>45</v>
      </c>
      <c r="AI4096" t="s">
        <v>4159</v>
      </c>
      <c r="AJ4096" t="s">
        <v>4160</v>
      </c>
    </row>
    <row r="4097" spans="1:36" ht="17.25" hidden="1" customHeight="1" x14ac:dyDescent="0.2">
      <c r="A4097" s="4" t="s">
        <v>4154</v>
      </c>
      <c r="B4097" t="s">
        <v>3801</v>
      </c>
      <c r="C4097" t="s">
        <v>4155</v>
      </c>
      <c r="D4097" t="s">
        <v>4156</v>
      </c>
      <c r="E4097" t="s">
        <v>2134</v>
      </c>
      <c r="F4097" t="s">
        <v>617</v>
      </c>
      <c r="G4097" s="5">
        <v>631</v>
      </c>
      <c r="H4097" t="s">
        <v>611</v>
      </c>
      <c r="I4097" t="s">
        <v>43</v>
      </c>
      <c r="J4097" t="s">
        <v>45</v>
      </c>
      <c r="K4097" t="s">
        <v>45</v>
      </c>
      <c r="L4097" t="s">
        <v>45</v>
      </c>
      <c r="M4097" t="s">
        <v>559</v>
      </c>
      <c r="N4097" s="27" t="s">
        <v>45</v>
      </c>
      <c r="Q4097" t="s">
        <v>4143</v>
      </c>
      <c r="R4097" s="7">
        <v>-2.6886535500000002</v>
      </c>
      <c r="S4097" s="7">
        <v>-44.292004820000002</v>
      </c>
      <c r="T4097" t="s">
        <v>504</v>
      </c>
      <c r="U4097" t="s">
        <v>4158</v>
      </c>
      <c r="X4097" t="s">
        <v>4145</v>
      </c>
      <c r="Y4097" t="s">
        <v>3012</v>
      </c>
      <c r="Z4097" t="s">
        <v>3013</v>
      </c>
      <c r="AG4097" t="s">
        <v>45</v>
      </c>
      <c r="AH4097" s="27" t="s">
        <v>45</v>
      </c>
      <c r="AI4097" t="s">
        <v>4159</v>
      </c>
      <c r="AJ4097" t="s">
        <v>4161</v>
      </c>
    </row>
    <row r="4098" spans="1:36" ht="17.25" hidden="1" customHeight="1" x14ac:dyDescent="0.2">
      <c r="A4098" s="4" t="s">
        <v>4154</v>
      </c>
      <c r="B4098" t="s">
        <v>3801</v>
      </c>
      <c r="C4098" t="s">
        <v>4155</v>
      </c>
      <c r="D4098" t="s">
        <v>4156</v>
      </c>
      <c r="E4098" t="s">
        <v>4162</v>
      </c>
      <c r="F4098" t="s">
        <v>617</v>
      </c>
      <c r="G4098" s="5">
        <v>380</v>
      </c>
      <c r="H4098" t="s">
        <v>611</v>
      </c>
      <c r="I4098" t="s">
        <v>43</v>
      </c>
      <c r="J4098" t="s">
        <v>45</v>
      </c>
      <c r="K4098" t="s">
        <v>45</v>
      </c>
      <c r="L4098" t="s">
        <v>45</v>
      </c>
      <c r="M4098" t="s">
        <v>559</v>
      </c>
      <c r="N4098" s="8" t="s">
        <v>45</v>
      </c>
      <c r="Q4098" t="s">
        <v>4143</v>
      </c>
      <c r="R4098" s="7">
        <v>-2.6886535500000002</v>
      </c>
      <c r="S4098" s="7">
        <v>-44.292004820000002</v>
      </c>
      <c r="T4098" t="s">
        <v>504</v>
      </c>
      <c r="U4098" t="s">
        <v>4158</v>
      </c>
      <c r="X4098" t="s">
        <v>4145</v>
      </c>
      <c r="Y4098" t="s">
        <v>3012</v>
      </c>
      <c r="Z4098" t="s">
        <v>3013</v>
      </c>
      <c r="AG4098" t="s">
        <v>45</v>
      </c>
      <c r="AH4098" s="8" t="s">
        <v>45</v>
      </c>
      <c r="AI4098" t="s">
        <v>4159</v>
      </c>
      <c r="AJ4098" t="s">
        <v>4163</v>
      </c>
    </row>
    <row r="4099" spans="1:36" ht="17.25" hidden="1" customHeight="1" x14ac:dyDescent="0.2">
      <c r="A4099" s="4" t="s">
        <v>4164</v>
      </c>
      <c r="B4099" t="s">
        <v>3801</v>
      </c>
      <c r="C4099" t="s">
        <v>4165</v>
      </c>
      <c r="D4099" t="s">
        <v>4166</v>
      </c>
      <c r="E4099" t="s">
        <v>40</v>
      </c>
      <c r="F4099" t="s">
        <v>570</v>
      </c>
      <c r="G4099" s="5">
        <v>148.80000000000001</v>
      </c>
      <c r="H4099" t="s">
        <v>42</v>
      </c>
      <c r="I4099" t="s">
        <v>528</v>
      </c>
      <c r="J4099" t="s">
        <v>45</v>
      </c>
      <c r="K4099" t="s">
        <v>45</v>
      </c>
      <c r="L4099" t="s">
        <v>45</v>
      </c>
      <c r="M4099" t="s">
        <v>559</v>
      </c>
      <c r="N4099" s="24">
        <v>2010</v>
      </c>
      <c r="Q4099" t="s">
        <v>4167</v>
      </c>
      <c r="R4099" s="7">
        <v>-12.729994</v>
      </c>
      <c r="S4099" s="7">
        <v>-38.482120999999999</v>
      </c>
      <c r="T4099" t="s">
        <v>46</v>
      </c>
      <c r="U4099" t="s">
        <v>4168</v>
      </c>
      <c r="X4099" t="s">
        <v>3844</v>
      </c>
      <c r="Y4099" t="s">
        <v>3012</v>
      </c>
      <c r="Z4099" t="s">
        <v>3013</v>
      </c>
      <c r="AG4099" t="s">
        <v>4169</v>
      </c>
      <c r="AH4099" s="24">
        <v>1221478</v>
      </c>
      <c r="AI4099" t="s">
        <v>4170</v>
      </c>
      <c r="AJ4099" t="s">
        <v>4171</v>
      </c>
    </row>
    <row r="4100" spans="1:36" ht="17.25" hidden="1" customHeight="1" x14ac:dyDescent="0.2">
      <c r="A4100" s="4" t="s">
        <v>4172</v>
      </c>
      <c r="B4100" t="s">
        <v>3801</v>
      </c>
      <c r="C4100" t="s">
        <v>4173</v>
      </c>
      <c r="D4100" t="s">
        <v>4174</v>
      </c>
      <c r="E4100" t="s">
        <v>40</v>
      </c>
      <c r="F4100" t="s">
        <v>570</v>
      </c>
      <c r="G4100" s="5">
        <v>148.80000000000001</v>
      </c>
      <c r="H4100" t="s">
        <v>42</v>
      </c>
      <c r="I4100" t="s">
        <v>528</v>
      </c>
      <c r="J4100" t="s">
        <v>45</v>
      </c>
      <c r="K4100" t="s">
        <v>45</v>
      </c>
      <c r="L4100" t="s">
        <v>45</v>
      </c>
      <c r="M4100" t="s">
        <v>559</v>
      </c>
      <c r="N4100" s="24">
        <v>2010</v>
      </c>
      <c r="Q4100" t="s">
        <v>4167</v>
      </c>
      <c r="R4100" s="7">
        <v>-12.73021</v>
      </c>
      <c r="S4100" s="7">
        <v>-38.481217000000001</v>
      </c>
      <c r="T4100" t="s">
        <v>46</v>
      </c>
      <c r="U4100" t="s">
        <v>4168</v>
      </c>
      <c r="X4100" t="s">
        <v>3844</v>
      </c>
      <c r="Y4100" t="s">
        <v>3012</v>
      </c>
      <c r="Z4100" t="s">
        <v>3013</v>
      </c>
      <c r="AG4100" t="s">
        <v>4169</v>
      </c>
      <c r="AH4100" s="24">
        <v>1219503</v>
      </c>
      <c r="AI4100" t="s">
        <v>4175</v>
      </c>
      <c r="AJ4100" t="s">
        <v>4176</v>
      </c>
    </row>
    <row r="4101" spans="1:36" ht="17.25" hidden="1" customHeight="1" x14ac:dyDescent="0.2">
      <c r="A4101" s="4" t="s">
        <v>4177</v>
      </c>
      <c r="B4101" t="s">
        <v>3801</v>
      </c>
      <c r="C4101" t="s">
        <v>4178</v>
      </c>
      <c r="D4101" t="s">
        <v>4179</v>
      </c>
      <c r="E4101" t="s">
        <v>40</v>
      </c>
      <c r="F4101" t="s">
        <v>86</v>
      </c>
      <c r="G4101" s="5">
        <v>512</v>
      </c>
      <c r="H4101" t="s">
        <v>611</v>
      </c>
      <c r="I4101" t="s">
        <v>45</v>
      </c>
      <c r="J4101" t="s">
        <v>45</v>
      </c>
      <c r="K4101" t="s">
        <v>45</v>
      </c>
      <c r="L4101" t="s">
        <v>45</v>
      </c>
      <c r="M4101" t="s">
        <v>559</v>
      </c>
      <c r="N4101" s="27"/>
      <c r="Q4101" t="s">
        <v>4180</v>
      </c>
      <c r="R4101" s="7">
        <v>-12.676880000000001</v>
      </c>
      <c r="S4101" s="7">
        <v>-38.264643</v>
      </c>
      <c r="T4101" t="s">
        <v>504</v>
      </c>
      <c r="U4101" t="s">
        <v>3843</v>
      </c>
      <c r="X4101" t="s">
        <v>3844</v>
      </c>
      <c r="Y4101" t="s">
        <v>3012</v>
      </c>
      <c r="Z4101" t="s">
        <v>3013</v>
      </c>
      <c r="AG4101" t="s">
        <v>45</v>
      </c>
      <c r="AH4101" s="8" t="s">
        <v>45</v>
      </c>
      <c r="AI4101" t="s">
        <v>4181</v>
      </c>
      <c r="AJ4101" t="s">
        <v>4182</v>
      </c>
    </row>
    <row r="4102" spans="1:36" ht="17.25" hidden="1" customHeight="1" x14ac:dyDescent="0.2">
      <c r="A4102" s="4" t="s">
        <v>4183</v>
      </c>
      <c r="B4102" t="s">
        <v>3801</v>
      </c>
      <c r="C4102" t="s">
        <v>4184</v>
      </c>
      <c r="D4102" t="s">
        <v>4179</v>
      </c>
      <c r="E4102" t="s">
        <v>40</v>
      </c>
      <c r="F4102" t="s">
        <v>86</v>
      </c>
      <c r="G4102" s="5">
        <v>602</v>
      </c>
      <c r="H4102" t="s">
        <v>611</v>
      </c>
      <c r="I4102" t="s">
        <v>45</v>
      </c>
      <c r="J4102" t="s">
        <v>45</v>
      </c>
      <c r="K4102" t="s">
        <v>45</v>
      </c>
      <c r="L4102" t="s">
        <v>45</v>
      </c>
      <c r="M4102" t="s">
        <v>559</v>
      </c>
      <c r="N4102" s="27"/>
      <c r="Q4102" t="s">
        <v>4180</v>
      </c>
      <c r="R4102" s="7">
        <v>-12.67740695</v>
      </c>
      <c r="S4102" s="7">
        <v>-38.262247219999999</v>
      </c>
      <c r="T4102" t="s">
        <v>504</v>
      </c>
      <c r="U4102" t="s">
        <v>3843</v>
      </c>
      <c r="X4102" t="s">
        <v>3844</v>
      </c>
      <c r="Y4102" t="s">
        <v>3012</v>
      </c>
      <c r="Z4102" t="s">
        <v>3013</v>
      </c>
      <c r="AG4102" t="s">
        <v>45</v>
      </c>
      <c r="AH4102" s="8" t="s">
        <v>45</v>
      </c>
      <c r="AI4102" t="s">
        <v>4185</v>
      </c>
      <c r="AJ4102" t="s">
        <v>4186</v>
      </c>
    </row>
    <row r="4103" spans="1:36" ht="17.25" hidden="1" customHeight="1" x14ac:dyDescent="0.2">
      <c r="A4103" s="4" t="s">
        <v>4187</v>
      </c>
      <c r="B4103" t="s">
        <v>3801</v>
      </c>
      <c r="C4103" t="s">
        <v>4188</v>
      </c>
      <c r="D4103" t="s">
        <v>4189</v>
      </c>
      <c r="E4103" t="s">
        <v>40</v>
      </c>
      <c r="F4103" t="s">
        <v>86</v>
      </c>
      <c r="G4103" s="5">
        <v>1812</v>
      </c>
      <c r="H4103" t="s">
        <v>611</v>
      </c>
      <c r="I4103" t="s">
        <v>43</v>
      </c>
      <c r="J4103" t="s">
        <v>45</v>
      </c>
      <c r="K4103" t="s">
        <v>45</v>
      </c>
      <c r="L4103" t="s">
        <v>45</v>
      </c>
      <c r="M4103" t="s">
        <v>559</v>
      </c>
      <c r="Q4103" t="s">
        <v>4180</v>
      </c>
      <c r="R4103" s="7">
        <v>-12.652622170000001</v>
      </c>
      <c r="S4103" s="7">
        <v>-38.572276260000002</v>
      </c>
      <c r="T4103" t="s">
        <v>504</v>
      </c>
      <c r="U4103" t="s">
        <v>3990</v>
      </c>
      <c r="X4103" t="s">
        <v>3844</v>
      </c>
      <c r="Y4103" t="s">
        <v>3012</v>
      </c>
      <c r="Z4103" t="s">
        <v>3013</v>
      </c>
      <c r="AG4103" t="s">
        <v>45</v>
      </c>
      <c r="AH4103" s="8" t="s">
        <v>45</v>
      </c>
      <c r="AI4103" t="s">
        <v>4190</v>
      </c>
      <c r="AJ4103" t="s">
        <v>4191</v>
      </c>
    </row>
    <row r="4104" spans="1:36" ht="17.25" hidden="1" customHeight="1" x14ac:dyDescent="0.2">
      <c r="A4104" s="4" t="s">
        <v>4192</v>
      </c>
      <c r="B4104" t="s">
        <v>3801</v>
      </c>
      <c r="C4104" t="s">
        <v>4193</v>
      </c>
      <c r="D4104" t="s">
        <v>4194</v>
      </c>
      <c r="E4104" t="s">
        <v>40</v>
      </c>
      <c r="F4104" t="s">
        <v>543</v>
      </c>
      <c r="G4104" s="5">
        <v>140.36000000000001</v>
      </c>
      <c r="H4104" t="s">
        <v>42</v>
      </c>
      <c r="I4104" t="s">
        <v>528</v>
      </c>
      <c r="J4104" t="s">
        <v>45</v>
      </c>
      <c r="K4104" t="s">
        <v>45</v>
      </c>
      <c r="L4104" t="s">
        <v>45</v>
      </c>
      <c r="N4104" s="24">
        <v>2009</v>
      </c>
      <c r="Q4104" t="s">
        <v>4195</v>
      </c>
      <c r="R4104" s="7">
        <v>-16.793718779471401</v>
      </c>
      <c r="S4104" s="7">
        <v>-49.240005359012898</v>
      </c>
      <c r="T4104" t="s">
        <v>46</v>
      </c>
      <c r="U4104" t="s">
        <v>4196</v>
      </c>
      <c r="X4104" t="s">
        <v>4197</v>
      </c>
      <c r="Y4104" t="s">
        <v>3012</v>
      </c>
      <c r="Z4104" t="s">
        <v>3013</v>
      </c>
      <c r="AG4104" t="s">
        <v>4198</v>
      </c>
      <c r="AH4104" s="24">
        <v>1202479</v>
      </c>
      <c r="AI4104" t="s">
        <v>4199</v>
      </c>
      <c r="AJ4104" t="s">
        <v>4200</v>
      </c>
    </row>
    <row r="4105" spans="1:36" ht="17.25" hidden="1" customHeight="1" x14ac:dyDescent="0.2">
      <c r="A4105" s="4" t="s">
        <v>4201</v>
      </c>
      <c r="B4105" t="s">
        <v>3801</v>
      </c>
      <c r="C4105" t="s">
        <v>4202</v>
      </c>
      <c r="D4105" t="s">
        <v>4203</v>
      </c>
      <c r="E4105" t="s">
        <v>40</v>
      </c>
      <c r="F4105" t="s">
        <v>3880</v>
      </c>
      <c r="G4105" s="5">
        <v>327.39999999999998</v>
      </c>
      <c r="H4105" t="s">
        <v>42</v>
      </c>
      <c r="I4105" t="s">
        <v>43</v>
      </c>
      <c r="J4105" t="s">
        <v>44</v>
      </c>
      <c r="K4105" t="s">
        <v>45</v>
      </c>
      <c r="L4105" t="s">
        <v>45</v>
      </c>
      <c r="M4105" t="s">
        <v>559</v>
      </c>
      <c r="N4105" s="24">
        <v>2006</v>
      </c>
      <c r="Q4105" t="s">
        <v>3881</v>
      </c>
      <c r="R4105" s="7">
        <v>-22.714500000000001</v>
      </c>
      <c r="S4105" s="7">
        <v>-43.254100000000001</v>
      </c>
      <c r="T4105" t="s">
        <v>46</v>
      </c>
      <c r="U4105" t="s">
        <v>4204</v>
      </c>
      <c r="X4105" t="s">
        <v>3911</v>
      </c>
      <c r="Y4105" t="s">
        <v>3012</v>
      </c>
      <c r="Z4105" t="s">
        <v>3013</v>
      </c>
      <c r="AC4105" t="s">
        <v>4205</v>
      </c>
      <c r="AG4105" t="s">
        <v>4206</v>
      </c>
      <c r="AH4105" s="8" t="s">
        <v>4207</v>
      </c>
      <c r="AI4105" t="s">
        <v>4208</v>
      </c>
      <c r="AJ4105" t="s">
        <v>4209</v>
      </c>
    </row>
    <row r="4106" spans="1:36" ht="17.25" hidden="1" customHeight="1" x14ac:dyDescent="0.2">
      <c r="A4106" s="4" t="s">
        <v>4201</v>
      </c>
      <c r="B4106" t="s">
        <v>3801</v>
      </c>
      <c r="C4106" t="s">
        <v>4202</v>
      </c>
      <c r="D4106" t="s">
        <v>4203</v>
      </c>
      <c r="E4106" t="s">
        <v>56</v>
      </c>
      <c r="F4106" t="s">
        <v>3880</v>
      </c>
      <c r="G4106" s="5">
        <v>330.9</v>
      </c>
      <c r="H4106" t="s">
        <v>42</v>
      </c>
      <c r="I4106" t="s">
        <v>43</v>
      </c>
      <c r="J4106" t="s">
        <v>44</v>
      </c>
      <c r="K4106" t="s">
        <v>45</v>
      </c>
      <c r="L4106" t="s">
        <v>45</v>
      </c>
      <c r="M4106" t="s">
        <v>559</v>
      </c>
      <c r="N4106" s="24">
        <v>2006</v>
      </c>
      <c r="Q4106" t="s">
        <v>3881</v>
      </c>
      <c r="R4106" s="7">
        <v>-22.714500000000001</v>
      </c>
      <c r="S4106" s="7">
        <v>-43.254100000000001</v>
      </c>
      <c r="T4106" t="s">
        <v>46</v>
      </c>
      <c r="U4106" t="s">
        <v>4204</v>
      </c>
      <c r="X4106" t="s">
        <v>3911</v>
      </c>
      <c r="Y4106" t="s">
        <v>3012</v>
      </c>
      <c r="Z4106" t="s">
        <v>3013</v>
      </c>
      <c r="AC4106" t="s">
        <v>4205</v>
      </c>
      <c r="AG4106" t="s">
        <v>4206</v>
      </c>
      <c r="AH4106" s="8" t="s">
        <v>4210</v>
      </c>
      <c r="AI4106" t="s">
        <v>4208</v>
      </c>
      <c r="AJ4106" t="s">
        <v>4211</v>
      </c>
    </row>
    <row r="4107" spans="1:36" ht="17.25" hidden="1" customHeight="1" x14ac:dyDescent="0.2">
      <c r="A4107" s="4" t="s">
        <v>4201</v>
      </c>
      <c r="B4107" t="s">
        <v>3801</v>
      </c>
      <c r="C4107" t="s">
        <v>4202</v>
      </c>
      <c r="D4107" t="s">
        <v>4203</v>
      </c>
      <c r="E4107" t="s">
        <v>58</v>
      </c>
      <c r="F4107" t="s">
        <v>3880</v>
      </c>
      <c r="G4107" s="5">
        <v>330.9</v>
      </c>
      <c r="H4107" t="s">
        <v>42</v>
      </c>
      <c r="I4107" t="s">
        <v>43</v>
      </c>
      <c r="J4107" t="s">
        <v>44</v>
      </c>
      <c r="K4107" t="s">
        <v>45</v>
      </c>
      <c r="L4107" t="s">
        <v>45</v>
      </c>
      <c r="M4107" t="s">
        <v>559</v>
      </c>
      <c r="N4107" s="24">
        <v>2006</v>
      </c>
      <c r="Q4107" t="s">
        <v>3881</v>
      </c>
      <c r="R4107" s="7">
        <v>-22.714500000000001</v>
      </c>
      <c r="S4107" s="7">
        <v>-43.254100000000001</v>
      </c>
      <c r="T4107" t="s">
        <v>46</v>
      </c>
      <c r="U4107" t="s">
        <v>4204</v>
      </c>
      <c r="X4107" t="s">
        <v>3911</v>
      </c>
      <c r="Y4107" t="s">
        <v>3012</v>
      </c>
      <c r="Z4107" t="s">
        <v>3013</v>
      </c>
      <c r="AC4107" t="s">
        <v>4205</v>
      </c>
      <c r="AG4107" t="s">
        <v>4206</v>
      </c>
      <c r="AH4107" s="8" t="s">
        <v>4212</v>
      </c>
      <c r="AI4107" t="s">
        <v>4208</v>
      </c>
      <c r="AJ4107" t="s">
        <v>4213</v>
      </c>
    </row>
    <row r="4108" spans="1:36" ht="17.25" hidden="1" customHeight="1" x14ac:dyDescent="0.2">
      <c r="A4108" s="4" t="s">
        <v>4214</v>
      </c>
      <c r="B4108" t="s">
        <v>3801</v>
      </c>
      <c r="C4108" t="s">
        <v>4215</v>
      </c>
      <c r="D4108" t="s">
        <v>4216</v>
      </c>
      <c r="E4108" t="s">
        <v>40</v>
      </c>
      <c r="F4108" t="s">
        <v>86</v>
      </c>
      <c r="G4108" s="5">
        <v>1235</v>
      </c>
      <c r="H4108" t="s">
        <v>558</v>
      </c>
      <c r="I4108" t="s">
        <v>43</v>
      </c>
      <c r="J4108" t="s">
        <v>45</v>
      </c>
      <c r="K4108" t="s">
        <v>45</v>
      </c>
      <c r="L4108" t="s">
        <v>45</v>
      </c>
      <c r="M4108" t="s">
        <v>559</v>
      </c>
      <c r="N4108" s="27" t="s">
        <v>45</v>
      </c>
      <c r="Q4108" t="s">
        <v>4217</v>
      </c>
      <c r="R4108" s="7">
        <v>-10.814366</v>
      </c>
      <c r="S4108" s="7">
        <v>-36.939656999999997</v>
      </c>
      <c r="T4108" t="s">
        <v>504</v>
      </c>
      <c r="U4108" t="s">
        <v>4218</v>
      </c>
      <c r="X4108" t="s">
        <v>4219</v>
      </c>
      <c r="Y4108" t="s">
        <v>3012</v>
      </c>
      <c r="Z4108" t="s">
        <v>3013</v>
      </c>
      <c r="AG4108" t="s">
        <v>45</v>
      </c>
      <c r="AH4108" s="8" t="s">
        <v>45</v>
      </c>
      <c r="AI4108" t="s">
        <v>4220</v>
      </c>
      <c r="AJ4108" t="s">
        <v>4221</v>
      </c>
    </row>
    <row r="4109" spans="1:36" ht="17.25" hidden="1" customHeight="1" x14ac:dyDescent="0.2">
      <c r="A4109" s="4" t="s">
        <v>4222</v>
      </c>
      <c r="B4109" t="s">
        <v>3801</v>
      </c>
      <c r="C4109" t="s">
        <v>4223</v>
      </c>
      <c r="D4109" t="s">
        <v>4224</v>
      </c>
      <c r="E4109" t="s">
        <v>40</v>
      </c>
      <c r="F4109" t="s">
        <v>570</v>
      </c>
      <c r="G4109" s="5">
        <v>150</v>
      </c>
      <c r="H4109" t="s">
        <v>42</v>
      </c>
      <c r="I4109" t="s">
        <v>528</v>
      </c>
      <c r="J4109" t="s">
        <v>45</v>
      </c>
      <c r="K4109" t="s">
        <v>45</v>
      </c>
      <c r="L4109" t="s">
        <v>45</v>
      </c>
      <c r="M4109" t="s">
        <v>559</v>
      </c>
      <c r="N4109" s="24">
        <v>2010</v>
      </c>
      <c r="Q4109" t="s">
        <v>3842</v>
      </c>
      <c r="R4109" s="7">
        <v>-12.690213549999999</v>
      </c>
      <c r="S4109" s="7">
        <v>-38.301937350000003</v>
      </c>
      <c r="T4109" t="s">
        <v>46</v>
      </c>
      <c r="U4109" t="s">
        <v>3843</v>
      </c>
      <c r="X4109" t="s">
        <v>3844</v>
      </c>
      <c r="Y4109" t="s">
        <v>3012</v>
      </c>
      <c r="Z4109" t="s">
        <v>3013</v>
      </c>
      <c r="AC4109" t="s">
        <v>4225</v>
      </c>
      <c r="AG4109" t="s">
        <v>4226</v>
      </c>
      <c r="AH4109" s="24">
        <v>1221489</v>
      </c>
      <c r="AI4109" t="s">
        <v>4227</v>
      </c>
      <c r="AJ4109" t="s">
        <v>4228</v>
      </c>
    </row>
    <row r="4110" spans="1:36" ht="17.25" hidden="1" customHeight="1" x14ac:dyDescent="0.2">
      <c r="A4110" s="4" t="s">
        <v>4229</v>
      </c>
      <c r="B4110" t="s">
        <v>3801</v>
      </c>
      <c r="C4110" t="s">
        <v>4230</v>
      </c>
      <c r="D4110" t="s">
        <v>4231</v>
      </c>
      <c r="E4110" t="s">
        <v>40</v>
      </c>
      <c r="F4110" t="s">
        <v>570</v>
      </c>
      <c r="G4110" s="5">
        <v>120</v>
      </c>
      <c r="H4110" t="s">
        <v>857</v>
      </c>
      <c r="I4110" t="s">
        <v>240</v>
      </c>
      <c r="J4110" t="s">
        <v>45</v>
      </c>
      <c r="K4110" t="s">
        <v>45</v>
      </c>
      <c r="L4110" t="s">
        <v>45</v>
      </c>
      <c r="M4110" t="s">
        <v>559</v>
      </c>
      <c r="N4110" s="24">
        <v>1978</v>
      </c>
      <c r="O4110" s="24">
        <v>2019</v>
      </c>
      <c r="Q4110" t="s">
        <v>4232</v>
      </c>
      <c r="R4110" s="7">
        <v>-19.970095622211801</v>
      </c>
      <c r="S4110" s="7">
        <v>-44.2829201668171</v>
      </c>
      <c r="T4110" t="s">
        <v>46</v>
      </c>
      <c r="U4110" t="s">
        <v>4233</v>
      </c>
      <c r="X4110" t="s">
        <v>3883</v>
      </c>
      <c r="Y4110" t="s">
        <v>3012</v>
      </c>
      <c r="Z4110" t="s">
        <v>3013</v>
      </c>
      <c r="AG4110" t="s">
        <v>4234</v>
      </c>
      <c r="AH4110" s="24">
        <v>1120903</v>
      </c>
      <c r="AI4110" t="s">
        <v>4235</v>
      </c>
      <c r="AJ4110" t="s">
        <v>4236</v>
      </c>
    </row>
    <row r="4111" spans="1:36" ht="17.25" hidden="1" customHeight="1" x14ac:dyDescent="0.2">
      <c r="A4111" s="4" t="s">
        <v>4245</v>
      </c>
      <c r="B4111" t="s">
        <v>3801</v>
      </c>
      <c r="C4111" t="s">
        <v>4246</v>
      </c>
      <c r="D4111" t="s">
        <v>4247</v>
      </c>
      <c r="E4111" t="s">
        <v>40</v>
      </c>
      <c r="F4111" t="s">
        <v>617</v>
      </c>
      <c r="G4111" s="5">
        <v>518</v>
      </c>
      <c r="H4111" t="s">
        <v>486</v>
      </c>
      <c r="I4111" t="s">
        <v>43</v>
      </c>
      <c r="J4111" t="s">
        <v>45</v>
      </c>
      <c r="K4111" t="s">
        <v>45</v>
      </c>
      <c r="L4111" t="s">
        <v>45</v>
      </c>
      <c r="M4111" t="s">
        <v>559</v>
      </c>
      <c r="N4111" s="27"/>
      <c r="Q4111" t="s">
        <v>4248</v>
      </c>
      <c r="R4111" s="7">
        <v>-3.1487277800000002</v>
      </c>
      <c r="S4111" s="7">
        <v>-58.433355560000003</v>
      </c>
      <c r="T4111" t="s">
        <v>46</v>
      </c>
      <c r="U4111" t="s">
        <v>4249</v>
      </c>
      <c r="X4111" t="s">
        <v>3829</v>
      </c>
      <c r="Y4111" t="s">
        <v>3012</v>
      </c>
      <c r="Z4111" t="s">
        <v>3013</v>
      </c>
      <c r="AG4111" t="s">
        <v>45</v>
      </c>
      <c r="AH4111" s="27" t="s">
        <v>45</v>
      </c>
      <c r="AI4111" t="s">
        <v>4250</v>
      </c>
      <c r="AJ4111" t="s">
        <v>4251</v>
      </c>
    </row>
    <row r="4112" spans="1:36" ht="17.25" hidden="1" customHeight="1" x14ac:dyDescent="0.2">
      <c r="A4112" s="4" t="s">
        <v>4258</v>
      </c>
      <c r="B4112" t="s">
        <v>3801</v>
      </c>
      <c r="C4112" t="s">
        <v>4259</v>
      </c>
      <c r="D4112" t="s">
        <v>4260</v>
      </c>
      <c r="E4112" t="s">
        <v>40</v>
      </c>
      <c r="F4112" t="s">
        <v>86</v>
      </c>
      <c r="G4112" s="5">
        <v>260</v>
      </c>
      <c r="H4112" t="s">
        <v>677</v>
      </c>
      <c r="I4112" t="s">
        <v>43</v>
      </c>
      <c r="J4112" t="s">
        <v>45</v>
      </c>
      <c r="K4112" t="s">
        <v>45</v>
      </c>
      <c r="L4112" t="s">
        <v>45</v>
      </c>
      <c r="M4112" t="s">
        <v>559</v>
      </c>
      <c r="N4112" s="27"/>
      <c r="Q4112" t="s">
        <v>4261</v>
      </c>
      <c r="R4112" s="7">
        <v>-22.26969459</v>
      </c>
      <c r="S4112" s="7">
        <v>-46.537045229999997</v>
      </c>
      <c r="T4112" t="s">
        <v>504</v>
      </c>
      <c r="U4112" t="s">
        <v>4262</v>
      </c>
      <c r="X4112" t="s">
        <v>3883</v>
      </c>
      <c r="Y4112" t="s">
        <v>3012</v>
      </c>
      <c r="Z4112" t="s">
        <v>3013</v>
      </c>
      <c r="AG4112" t="s">
        <v>45</v>
      </c>
      <c r="AH4112" s="27" t="s">
        <v>45</v>
      </c>
      <c r="AI4112" t="s">
        <v>4263</v>
      </c>
      <c r="AJ4112" t="s">
        <v>4264</v>
      </c>
    </row>
    <row r="4113" spans="1:36" ht="17.25" hidden="1" customHeight="1" x14ac:dyDescent="0.2">
      <c r="A4113" s="4" t="s">
        <v>4275</v>
      </c>
      <c r="B4113" t="s">
        <v>3801</v>
      </c>
      <c r="C4113" t="s">
        <v>4276</v>
      </c>
      <c r="D4113" t="s">
        <v>4277</v>
      </c>
      <c r="E4113" t="s">
        <v>40</v>
      </c>
      <c r="F4113" t="s">
        <v>1930</v>
      </c>
      <c r="G4113" s="5">
        <v>156.69999999999999</v>
      </c>
      <c r="H4113" t="s">
        <v>42</v>
      </c>
      <c r="I4113" t="s">
        <v>528</v>
      </c>
      <c r="J4113" t="s">
        <v>45</v>
      </c>
      <c r="K4113" t="s">
        <v>45</v>
      </c>
      <c r="L4113" t="s">
        <v>45</v>
      </c>
      <c r="M4113" t="s">
        <v>559</v>
      </c>
      <c r="N4113" s="6">
        <v>2006</v>
      </c>
      <c r="R4113" s="7">
        <v>-2.9815652199999998</v>
      </c>
      <c r="S4113" s="7">
        <v>-60.017756779999999</v>
      </c>
      <c r="T4113" t="s">
        <v>46</v>
      </c>
      <c r="U4113" t="s">
        <v>3828</v>
      </c>
      <c r="X4113" t="s">
        <v>3829</v>
      </c>
      <c r="Y4113" t="s">
        <v>3012</v>
      </c>
      <c r="Z4113" t="s">
        <v>3013</v>
      </c>
      <c r="AG4113" t="s">
        <v>4278</v>
      </c>
      <c r="AH4113" s="27" t="s">
        <v>4279</v>
      </c>
      <c r="AI4113" t="s">
        <v>4280</v>
      </c>
      <c r="AJ4113" t="s">
        <v>4281</v>
      </c>
    </row>
    <row r="4114" spans="1:36" ht="17.25" hidden="1" customHeight="1" x14ac:dyDescent="0.2">
      <c r="A4114" s="4" t="s">
        <v>4282</v>
      </c>
      <c r="B4114" t="s">
        <v>3801</v>
      </c>
      <c r="C4114" t="s">
        <v>4283</v>
      </c>
      <c r="D4114" t="s">
        <v>4284</v>
      </c>
      <c r="E4114" t="s">
        <v>40</v>
      </c>
      <c r="F4114" t="s">
        <v>86</v>
      </c>
      <c r="G4114" s="5">
        <v>161.51</v>
      </c>
      <c r="H4114" t="s">
        <v>42</v>
      </c>
      <c r="I4114" t="s">
        <v>65</v>
      </c>
      <c r="J4114" t="s">
        <v>44</v>
      </c>
      <c r="K4114" t="s">
        <v>45</v>
      </c>
      <c r="L4114" t="s">
        <v>45</v>
      </c>
      <c r="M4114" t="s">
        <v>559</v>
      </c>
      <c r="N4114" s="6">
        <v>2008</v>
      </c>
      <c r="Q4114" t="s">
        <v>3881</v>
      </c>
      <c r="R4114" s="7">
        <v>-5.3825000000000003</v>
      </c>
      <c r="S4114" s="7">
        <v>-36.818611109999999</v>
      </c>
      <c r="T4114" t="s">
        <v>46</v>
      </c>
      <c r="U4114" t="s">
        <v>4285</v>
      </c>
      <c r="X4114" t="s">
        <v>4286</v>
      </c>
      <c r="Y4114" t="s">
        <v>3012</v>
      </c>
      <c r="Z4114" t="s">
        <v>3013</v>
      </c>
      <c r="AC4114" t="s">
        <v>4287</v>
      </c>
      <c r="AG4114" t="s">
        <v>4288</v>
      </c>
      <c r="AH4114" s="27">
        <v>1173142</v>
      </c>
      <c r="AI4114" t="s">
        <v>4289</v>
      </c>
      <c r="AJ4114" t="s">
        <v>4290</v>
      </c>
    </row>
    <row r="4115" spans="1:36" ht="17.25" hidden="1" customHeight="1" x14ac:dyDescent="0.2">
      <c r="A4115" s="4" t="s">
        <v>4282</v>
      </c>
      <c r="B4115" t="s">
        <v>3801</v>
      </c>
      <c r="C4115" t="s">
        <v>4283</v>
      </c>
      <c r="D4115" t="s">
        <v>4284</v>
      </c>
      <c r="E4115" t="s">
        <v>56</v>
      </c>
      <c r="F4115" t="s">
        <v>86</v>
      </c>
      <c r="G4115" s="5">
        <v>161.49</v>
      </c>
      <c r="H4115" t="s">
        <v>42</v>
      </c>
      <c r="I4115" t="s">
        <v>65</v>
      </c>
      <c r="J4115" t="s">
        <v>44</v>
      </c>
      <c r="K4115" t="s">
        <v>45</v>
      </c>
      <c r="L4115" t="s">
        <v>45</v>
      </c>
      <c r="M4115" t="s">
        <v>559</v>
      </c>
      <c r="N4115" s="6">
        <v>2008</v>
      </c>
      <c r="Q4115" t="s">
        <v>3881</v>
      </c>
      <c r="R4115" s="7">
        <v>-5.3825000000000003</v>
      </c>
      <c r="S4115" s="7">
        <v>-36.818611109999999</v>
      </c>
      <c r="T4115" t="s">
        <v>46</v>
      </c>
      <c r="U4115" t="s">
        <v>4285</v>
      </c>
      <c r="X4115" t="s">
        <v>4286</v>
      </c>
      <c r="Y4115" t="s">
        <v>3012</v>
      </c>
      <c r="Z4115" t="s">
        <v>3013</v>
      </c>
      <c r="AC4115" t="s">
        <v>4287</v>
      </c>
      <c r="AG4115" t="s">
        <v>4288</v>
      </c>
      <c r="AH4115" s="27">
        <v>1196332</v>
      </c>
      <c r="AI4115" t="s">
        <v>4289</v>
      </c>
      <c r="AJ4115" t="s">
        <v>4291</v>
      </c>
    </row>
    <row r="4116" spans="1:36" ht="17.25" hidden="1" customHeight="1" x14ac:dyDescent="0.2">
      <c r="A4116" s="4" t="s">
        <v>4292</v>
      </c>
      <c r="B4116" t="s">
        <v>3801</v>
      </c>
      <c r="C4116" t="s">
        <v>4293</v>
      </c>
      <c r="D4116" t="s">
        <v>4294</v>
      </c>
      <c r="E4116" t="s">
        <v>40</v>
      </c>
      <c r="F4116" t="s">
        <v>86</v>
      </c>
      <c r="G4116" s="5">
        <v>43.5</v>
      </c>
      <c r="H4116" t="s">
        <v>42</v>
      </c>
      <c r="I4116" t="s">
        <v>65</v>
      </c>
      <c r="J4116" t="s">
        <v>45</v>
      </c>
      <c r="K4116" t="s">
        <v>45</v>
      </c>
      <c r="L4116" t="s">
        <v>45</v>
      </c>
      <c r="M4116" t="s">
        <v>559</v>
      </c>
      <c r="N4116" s="6">
        <v>2002</v>
      </c>
      <c r="Q4116" t="s">
        <v>3881</v>
      </c>
      <c r="R4116" s="7">
        <v>-21.690483</v>
      </c>
      <c r="S4116" s="7">
        <v>-43.456806999999998</v>
      </c>
      <c r="T4116" t="s">
        <v>46</v>
      </c>
      <c r="U4116" t="s">
        <v>4295</v>
      </c>
      <c r="X4116" t="s">
        <v>3883</v>
      </c>
      <c r="Y4116" t="s">
        <v>3012</v>
      </c>
      <c r="Z4116" t="s">
        <v>3013</v>
      </c>
      <c r="AG4116" t="s">
        <v>4296</v>
      </c>
      <c r="AH4116" s="6">
        <v>1175040</v>
      </c>
      <c r="AI4116" t="s">
        <v>4297</v>
      </c>
      <c r="AJ4116" t="s">
        <v>4298</v>
      </c>
    </row>
    <row r="4117" spans="1:36" ht="17.25" hidden="1" customHeight="1" x14ac:dyDescent="0.2">
      <c r="A4117" s="4" t="s">
        <v>4292</v>
      </c>
      <c r="B4117" t="s">
        <v>3801</v>
      </c>
      <c r="C4117" t="s">
        <v>4293</v>
      </c>
      <c r="D4117" t="s">
        <v>4294</v>
      </c>
      <c r="E4117" t="s">
        <v>56</v>
      </c>
      <c r="F4117" t="s">
        <v>86</v>
      </c>
      <c r="G4117" s="5">
        <v>43.5</v>
      </c>
      <c r="H4117" t="s">
        <v>42</v>
      </c>
      <c r="I4117" t="s">
        <v>65</v>
      </c>
      <c r="J4117" t="s">
        <v>45</v>
      </c>
      <c r="K4117" t="s">
        <v>45</v>
      </c>
      <c r="L4117" t="s">
        <v>45</v>
      </c>
      <c r="M4117" t="s">
        <v>559</v>
      </c>
      <c r="N4117" s="6">
        <v>2002</v>
      </c>
      <c r="Q4117" t="s">
        <v>3881</v>
      </c>
      <c r="R4117" s="7">
        <v>-21.690483</v>
      </c>
      <c r="S4117" s="7">
        <v>-43.456806999999998</v>
      </c>
      <c r="T4117" t="s">
        <v>46</v>
      </c>
      <c r="U4117" t="s">
        <v>4295</v>
      </c>
      <c r="X4117" t="s">
        <v>3883</v>
      </c>
      <c r="Y4117" t="s">
        <v>3012</v>
      </c>
      <c r="Z4117" t="s">
        <v>3013</v>
      </c>
      <c r="AG4117" t="s">
        <v>4296</v>
      </c>
      <c r="AH4117" s="6">
        <v>1175041</v>
      </c>
      <c r="AI4117" t="s">
        <v>4297</v>
      </c>
      <c r="AJ4117" t="s">
        <v>4299</v>
      </c>
    </row>
    <row r="4118" spans="1:36" ht="17.25" hidden="1" customHeight="1" x14ac:dyDescent="0.2">
      <c r="A4118" s="4" t="s">
        <v>4312</v>
      </c>
      <c r="B4118" t="s">
        <v>3801</v>
      </c>
      <c r="C4118" t="s">
        <v>4313</v>
      </c>
      <c r="D4118" t="s">
        <v>4314</v>
      </c>
      <c r="E4118" t="s">
        <v>40</v>
      </c>
      <c r="F4118" t="s">
        <v>86</v>
      </c>
      <c r="G4118" s="5">
        <v>618</v>
      </c>
      <c r="H4118" t="s">
        <v>558</v>
      </c>
      <c r="I4118" t="s">
        <v>43</v>
      </c>
      <c r="J4118" t="s">
        <v>45</v>
      </c>
      <c r="K4118" t="s">
        <v>45</v>
      </c>
      <c r="L4118" t="s">
        <v>45</v>
      </c>
      <c r="M4118" t="s">
        <v>559</v>
      </c>
      <c r="N4118" s="27" t="s">
        <v>45</v>
      </c>
      <c r="Q4118" t="s">
        <v>4217</v>
      </c>
      <c r="R4118" s="7">
        <v>-10.813323</v>
      </c>
      <c r="S4118" s="7">
        <v>-36.938842000000001</v>
      </c>
      <c r="T4118" t="s">
        <v>504</v>
      </c>
      <c r="U4118" t="s">
        <v>4218</v>
      </c>
      <c r="X4118" t="s">
        <v>4219</v>
      </c>
      <c r="Y4118" t="s">
        <v>3012</v>
      </c>
      <c r="Z4118" t="s">
        <v>3013</v>
      </c>
      <c r="AG4118" t="s">
        <v>45</v>
      </c>
      <c r="AH4118" s="27" t="s">
        <v>45</v>
      </c>
      <c r="AI4118" t="s">
        <v>4315</v>
      </c>
      <c r="AJ4118" t="s">
        <v>4316</v>
      </c>
    </row>
    <row r="4119" spans="1:36" ht="17.25" hidden="1" customHeight="1" x14ac:dyDescent="0.2">
      <c r="A4119" s="4" t="s">
        <v>4317</v>
      </c>
      <c r="B4119" t="s">
        <v>3801</v>
      </c>
      <c r="C4119" t="s">
        <v>4318</v>
      </c>
      <c r="D4119" t="s">
        <v>4319</v>
      </c>
      <c r="E4119" t="s">
        <v>40</v>
      </c>
      <c r="F4119" t="s">
        <v>86</v>
      </c>
      <c r="G4119" s="5">
        <v>2050</v>
      </c>
      <c r="H4119" t="s">
        <v>486</v>
      </c>
      <c r="I4119" t="s">
        <v>43</v>
      </c>
      <c r="J4119" t="s">
        <v>45</v>
      </c>
      <c r="K4119" t="s">
        <v>45</v>
      </c>
      <c r="L4119" t="s">
        <v>45</v>
      </c>
      <c r="M4119" t="s">
        <v>559</v>
      </c>
      <c r="N4119" s="27"/>
      <c r="Q4119" t="s">
        <v>4320</v>
      </c>
      <c r="R4119" s="7">
        <v>-21.575559909999999</v>
      </c>
      <c r="S4119" s="7">
        <v>-49.721171699999999</v>
      </c>
      <c r="T4119" t="s">
        <v>504</v>
      </c>
      <c r="U4119" t="s">
        <v>4321</v>
      </c>
      <c r="X4119" t="s">
        <v>3976</v>
      </c>
      <c r="Y4119" t="s">
        <v>3012</v>
      </c>
      <c r="Z4119" t="s">
        <v>3013</v>
      </c>
      <c r="AG4119" t="s">
        <v>45</v>
      </c>
      <c r="AH4119" s="27" t="s">
        <v>45</v>
      </c>
      <c r="AI4119" t="s">
        <v>4322</v>
      </c>
      <c r="AJ4119" t="s">
        <v>4323</v>
      </c>
    </row>
    <row r="4120" spans="1:36" ht="17.25" hidden="1" customHeight="1" x14ac:dyDescent="0.2">
      <c r="A4120" s="4" t="s">
        <v>4324</v>
      </c>
      <c r="B4120" t="s">
        <v>3801</v>
      </c>
      <c r="C4120" t="s">
        <v>4325</v>
      </c>
      <c r="D4120" t="s">
        <v>4326</v>
      </c>
      <c r="E4120" t="s">
        <v>40</v>
      </c>
      <c r="F4120" t="s">
        <v>617</v>
      </c>
      <c r="G4120" s="5">
        <v>2636</v>
      </c>
      <c r="H4120" t="s">
        <v>486</v>
      </c>
      <c r="I4120" t="s">
        <v>43</v>
      </c>
      <c r="J4120" t="s">
        <v>45</v>
      </c>
      <c r="K4120" t="s">
        <v>45</v>
      </c>
      <c r="L4120" t="s">
        <v>45</v>
      </c>
      <c r="M4120" t="s">
        <v>559</v>
      </c>
      <c r="N4120" s="27" t="s">
        <v>45</v>
      </c>
      <c r="Q4120" t="s">
        <v>4327</v>
      </c>
      <c r="R4120" s="7">
        <v>-22.350211999999999</v>
      </c>
      <c r="S4120" s="7">
        <v>-41.873919999999998</v>
      </c>
      <c r="T4120" t="s">
        <v>504</v>
      </c>
      <c r="U4120" t="s">
        <v>4255</v>
      </c>
      <c r="X4120" t="s">
        <v>3911</v>
      </c>
      <c r="Y4120" t="s">
        <v>3012</v>
      </c>
      <c r="Z4120" t="s">
        <v>3013</v>
      </c>
      <c r="AG4120" t="s">
        <v>45</v>
      </c>
      <c r="AH4120" s="27" t="s">
        <v>45</v>
      </c>
      <c r="AI4120" t="s">
        <v>4328</v>
      </c>
      <c r="AJ4120" t="s">
        <v>4329</v>
      </c>
    </row>
    <row r="4121" spans="1:36" ht="17.25" hidden="1" customHeight="1" x14ac:dyDescent="0.2">
      <c r="A4121" s="4" t="s">
        <v>4324</v>
      </c>
      <c r="B4121" t="s">
        <v>3801</v>
      </c>
      <c r="C4121" t="s">
        <v>4325</v>
      </c>
      <c r="D4121" t="s">
        <v>4326</v>
      </c>
      <c r="E4121" t="s">
        <v>56</v>
      </c>
      <c r="F4121" t="s">
        <v>617</v>
      </c>
      <c r="G4121" s="5">
        <v>1318</v>
      </c>
      <c r="H4121" t="s">
        <v>486</v>
      </c>
      <c r="I4121" t="s">
        <v>43</v>
      </c>
      <c r="J4121" t="s">
        <v>45</v>
      </c>
      <c r="K4121" t="s">
        <v>45</v>
      </c>
      <c r="L4121" t="s">
        <v>45</v>
      </c>
      <c r="M4121" t="s">
        <v>559</v>
      </c>
      <c r="N4121" s="8" t="s">
        <v>45</v>
      </c>
      <c r="Q4121" t="s">
        <v>4327</v>
      </c>
      <c r="R4121" s="7">
        <v>-22.350211999999999</v>
      </c>
      <c r="S4121" s="7">
        <v>-41.873919999999998</v>
      </c>
      <c r="T4121" t="s">
        <v>504</v>
      </c>
      <c r="U4121" t="s">
        <v>4255</v>
      </c>
      <c r="X4121" t="s">
        <v>3911</v>
      </c>
      <c r="Y4121" t="s">
        <v>3012</v>
      </c>
      <c r="Z4121" t="s">
        <v>3013</v>
      </c>
      <c r="AG4121" t="s">
        <v>45</v>
      </c>
      <c r="AH4121" s="8" t="s">
        <v>45</v>
      </c>
      <c r="AI4121" t="s">
        <v>4328</v>
      </c>
      <c r="AJ4121" t="s">
        <v>4330</v>
      </c>
    </row>
    <row r="4122" spans="1:36" ht="17.25" hidden="1" customHeight="1" x14ac:dyDescent="0.2">
      <c r="A4122" s="4" t="s">
        <v>4324</v>
      </c>
      <c r="B4122" t="s">
        <v>3801</v>
      </c>
      <c r="C4122" t="s">
        <v>4325</v>
      </c>
      <c r="D4122" t="s">
        <v>4326</v>
      </c>
      <c r="E4122" t="s">
        <v>58</v>
      </c>
      <c r="F4122" t="s">
        <v>617</v>
      </c>
      <c r="G4122" s="5">
        <v>660</v>
      </c>
      <c r="H4122" t="s">
        <v>486</v>
      </c>
      <c r="I4122" t="s">
        <v>43</v>
      </c>
      <c r="J4122" t="s">
        <v>45</v>
      </c>
      <c r="K4122" t="s">
        <v>45</v>
      </c>
      <c r="L4122" t="s">
        <v>45</v>
      </c>
      <c r="M4122" t="s">
        <v>559</v>
      </c>
      <c r="N4122" s="27" t="s">
        <v>45</v>
      </c>
      <c r="Q4122" t="s">
        <v>4327</v>
      </c>
      <c r="R4122" s="7">
        <v>-22.350211999999999</v>
      </c>
      <c r="S4122" s="7">
        <v>-41.873919999999998</v>
      </c>
      <c r="T4122" t="s">
        <v>504</v>
      </c>
      <c r="U4122" t="s">
        <v>4255</v>
      </c>
      <c r="X4122" t="s">
        <v>3911</v>
      </c>
      <c r="Y4122" t="s">
        <v>3012</v>
      </c>
      <c r="Z4122" t="s">
        <v>3013</v>
      </c>
      <c r="AG4122" t="s">
        <v>45</v>
      </c>
      <c r="AH4122" s="8" t="s">
        <v>45</v>
      </c>
      <c r="AI4122" t="s">
        <v>4328</v>
      </c>
      <c r="AJ4122" t="s">
        <v>4331</v>
      </c>
    </row>
    <row r="4123" spans="1:36" ht="17.25" hidden="1" customHeight="1" x14ac:dyDescent="0.2">
      <c r="A4123" s="4" t="s">
        <v>4324</v>
      </c>
      <c r="B4123" t="s">
        <v>3801</v>
      </c>
      <c r="C4123" t="s">
        <v>4325</v>
      </c>
      <c r="D4123" t="s">
        <v>4326</v>
      </c>
      <c r="E4123" t="s">
        <v>191</v>
      </c>
      <c r="F4123" t="s">
        <v>617</v>
      </c>
      <c r="G4123" s="5">
        <v>660</v>
      </c>
      <c r="H4123" t="s">
        <v>486</v>
      </c>
      <c r="I4123" t="s">
        <v>43</v>
      </c>
      <c r="J4123" t="s">
        <v>45</v>
      </c>
      <c r="K4123" t="s">
        <v>45</v>
      </c>
      <c r="L4123" t="s">
        <v>45</v>
      </c>
      <c r="M4123" t="s">
        <v>559</v>
      </c>
      <c r="N4123" s="27" t="s">
        <v>45</v>
      </c>
      <c r="Q4123" t="s">
        <v>4327</v>
      </c>
      <c r="R4123" s="7">
        <v>-22.350211999999999</v>
      </c>
      <c r="S4123" s="7">
        <v>-41.873919999999998</v>
      </c>
      <c r="T4123" t="s">
        <v>504</v>
      </c>
      <c r="U4123" t="s">
        <v>4255</v>
      </c>
      <c r="X4123" t="s">
        <v>3911</v>
      </c>
      <c r="Y4123" t="s">
        <v>3012</v>
      </c>
      <c r="Z4123" t="s">
        <v>3013</v>
      </c>
      <c r="AG4123" t="s">
        <v>45</v>
      </c>
      <c r="AH4123" s="27" t="s">
        <v>45</v>
      </c>
      <c r="AI4123" t="s">
        <v>4328</v>
      </c>
      <c r="AJ4123" t="s">
        <v>4332</v>
      </c>
    </row>
    <row r="4124" spans="1:36" ht="17.25" hidden="1" customHeight="1" x14ac:dyDescent="0.2">
      <c r="A4124" s="4" t="s">
        <v>4333</v>
      </c>
      <c r="B4124" t="s">
        <v>3801</v>
      </c>
      <c r="C4124" t="s">
        <v>4334</v>
      </c>
      <c r="D4124" t="s">
        <v>4335</v>
      </c>
      <c r="E4124" t="s">
        <v>40</v>
      </c>
      <c r="F4124" t="s">
        <v>86</v>
      </c>
      <c r="G4124" s="5">
        <v>386</v>
      </c>
      <c r="H4124" t="s">
        <v>42</v>
      </c>
      <c r="I4124" t="s">
        <v>43</v>
      </c>
      <c r="J4124" t="s">
        <v>45</v>
      </c>
      <c r="K4124" t="s">
        <v>45</v>
      </c>
      <c r="L4124" t="s">
        <v>45</v>
      </c>
      <c r="M4124" t="s">
        <v>559</v>
      </c>
      <c r="N4124" s="6">
        <v>2012</v>
      </c>
      <c r="Q4124" t="s">
        <v>3881</v>
      </c>
      <c r="R4124" s="7">
        <v>-20.7468</v>
      </c>
      <c r="S4124" s="7">
        <v>-51.661900000000003</v>
      </c>
      <c r="T4124" t="s">
        <v>46</v>
      </c>
      <c r="U4124" t="s">
        <v>4336</v>
      </c>
      <c r="X4124" t="s">
        <v>4042</v>
      </c>
      <c r="Y4124" t="s">
        <v>3012</v>
      </c>
      <c r="Z4124" t="s">
        <v>3013</v>
      </c>
      <c r="AC4124" t="s">
        <v>4336</v>
      </c>
      <c r="AG4124" t="s">
        <v>4337</v>
      </c>
      <c r="AH4124" s="8" t="s">
        <v>4338</v>
      </c>
      <c r="AI4124" t="s">
        <v>4339</v>
      </c>
      <c r="AJ4124" t="s">
        <v>4340</v>
      </c>
    </row>
    <row r="4125" spans="1:36" ht="17.25" hidden="1" customHeight="1" x14ac:dyDescent="0.2">
      <c r="A4125" s="4" t="s">
        <v>4341</v>
      </c>
      <c r="B4125" t="s">
        <v>3801</v>
      </c>
      <c r="C4125" t="s">
        <v>4342</v>
      </c>
      <c r="D4125" t="s">
        <v>4343</v>
      </c>
      <c r="E4125" t="s">
        <v>40</v>
      </c>
      <c r="F4125" t="s">
        <v>86</v>
      </c>
      <c r="G4125" s="5">
        <v>239.512</v>
      </c>
      <c r="H4125" t="s">
        <v>42</v>
      </c>
      <c r="I4125" t="s">
        <v>528</v>
      </c>
      <c r="J4125" t="s">
        <v>45</v>
      </c>
      <c r="K4125" t="s">
        <v>45</v>
      </c>
      <c r="L4125" t="s">
        <v>45</v>
      </c>
      <c r="M4125" t="s">
        <v>559</v>
      </c>
      <c r="N4125" s="6">
        <v>2010</v>
      </c>
      <c r="Q4125" t="s">
        <v>4344</v>
      </c>
      <c r="R4125" s="7">
        <v>-19.533784473535299</v>
      </c>
      <c r="S4125" s="7">
        <v>-39.8022809805625</v>
      </c>
      <c r="T4125" t="s">
        <v>46</v>
      </c>
      <c r="U4125" t="s">
        <v>4345</v>
      </c>
      <c r="X4125" t="s">
        <v>4242</v>
      </c>
      <c r="Y4125" t="s">
        <v>3012</v>
      </c>
      <c r="Z4125" t="s">
        <v>3013</v>
      </c>
      <c r="AC4125" t="s">
        <v>4346</v>
      </c>
      <c r="AG4125" t="s">
        <v>4347</v>
      </c>
      <c r="AH4125" s="6">
        <v>1222391</v>
      </c>
      <c r="AI4125" t="s">
        <v>4348</v>
      </c>
      <c r="AJ4125" t="s">
        <v>4349</v>
      </c>
    </row>
    <row r="4126" spans="1:36" ht="17.25" hidden="1" customHeight="1" x14ac:dyDescent="0.2">
      <c r="A4126" s="4" t="s">
        <v>4363</v>
      </c>
      <c r="B4126" t="s">
        <v>3801</v>
      </c>
      <c r="C4126" t="s">
        <v>4364</v>
      </c>
      <c r="D4126" t="s">
        <v>4365</v>
      </c>
      <c r="E4126" t="s">
        <v>40</v>
      </c>
      <c r="F4126" t="s">
        <v>617</v>
      </c>
      <c r="G4126" s="5">
        <v>300</v>
      </c>
      <c r="H4126" t="s">
        <v>558</v>
      </c>
      <c r="I4126" t="s">
        <v>43</v>
      </c>
      <c r="J4126" t="s">
        <v>45</v>
      </c>
      <c r="K4126" t="s">
        <v>45</v>
      </c>
      <c r="L4126" t="s">
        <v>45</v>
      </c>
      <c r="M4126" t="s">
        <v>559</v>
      </c>
      <c r="N4126" s="27" t="s">
        <v>45</v>
      </c>
      <c r="Q4126" t="s">
        <v>3934</v>
      </c>
      <c r="R4126" s="7">
        <v>-3.141035</v>
      </c>
      <c r="S4126" s="7">
        <v>-59.962412999999998</v>
      </c>
      <c r="T4126" t="s">
        <v>504</v>
      </c>
      <c r="U4126" t="s">
        <v>3828</v>
      </c>
      <c r="X4126" t="s">
        <v>3829</v>
      </c>
      <c r="Y4126" t="s">
        <v>3012</v>
      </c>
      <c r="Z4126" t="s">
        <v>3013</v>
      </c>
      <c r="AG4126" t="s">
        <v>45</v>
      </c>
      <c r="AH4126" s="27" t="s">
        <v>45</v>
      </c>
      <c r="AI4126" t="s">
        <v>4366</v>
      </c>
      <c r="AJ4126" t="s">
        <v>4367</v>
      </c>
    </row>
    <row r="4127" spans="1:36" ht="17.25" hidden="1" customHeight="1" x14ac:dyDescent="0.2">
      <c r="A4127" s="4" t="s">
        <v>4368</v>
      </c>
      <c r="B4127" t="s">
        <v>3801</v>
      </c>
      <c r="C4127" t="s">
        <v>4369</v>
      </c>
      <c r="D4127" t="s">
        <v>4370</v>
      </c>
      <c r="E4127" t="s">
        <v>40</v>
      </c>
      <c r="F4127" t="s">
        <v>570</v>
      </c>
      <c r="G4127" s="5">
        <v>168</v>
      </c>
      <c r="H4127" t="s">
        <v>42</v>
      </c>
      <c r="I4127" t="s">
        <v>528</v>
      </c>
      <c r="J4127" t="s">
        <v>45</v>
      </c>
      <c r="K4127" t="s">
        <v>45</v>
      </c>
      <c r="L4127" t="s">
        <v>45</v>
      </c>
      <c r="M4127" t="s">
        <v>559</v>
      </c>
      <c r="N4127" s="24">
        <v>2010</v>
      </c>
      <c r="Q4127" t="s">
        <v>4371</v>
      </c>
      <c r="R4127" s="7">
        <v>-3.85021022789712</v>
      </c>
      <c r="S4127" s="7">
        <v>-38.555520078589097</v>
      </c>
      <c r="T4127" t="s">
        <v>46</v>
      </c>
      <c r="U4127" t="s">
        <v>4372</v>
      </c>
      <c r="X4127" t="s">
        <v>3968</v>
      </c>
      <c r="Y4127" t="s">
        <v>3012</v>
      </c>
      <c r="Z4127" t="s">
        <v>3013</v>
      </c>
      <c r="AG4127" t="s">
        <v>4373</v>
      </c>
      <c r="AH4127" s="24">
        <v>1210646</v>
      </c>
      <c r="AI4127" t="s">
        <v>4374</v>
      </c>
      <c r="AJ4127" t="s">
        <v>4375</v>
      </c>
    </row>
    <row r="4128" spans="1:36" ht="17.25" hidden="1" customHeight="1" x14ac:dyDescent="0.2">
      <c r="A4128" s="4" t="s">
        <v>4399</v>
      </c>
      <c r="B4128" t="s">
        <v>3801</v>
      </c>
      <c r="C4128" t="s">
        <v>4400</v>
      </c>
      <c r="D4128" t="s">
        <v>4401</v>
      </c>
      <c r="E4128" t="s">
        <v>40</v>
      </c>
      <c r="F4128" t="s">
        <v>86</v>
      </c>
      <c r="G4128" s="5">
        <v>273</v>
      </c>
      <c r="H4128" t="s">
        <v>558</v>
      </c>
      <c r="I4128" t="s">
        <v>45</v>
      </c>
      <c r="J4128" t="s">
        <v>45</v>
      </c>
      <c r="K4128" t="s">
        <v>45</v>
      </c>
      <c r="L4128" t="s">
        <v>45</v>
      </c>
      <c r="M4128" t="s">
        <v>559</v>
      </c>
      <c r="N4128" s="8" t="s">
        <v>45</v>
      </c>
      <c r="Q4128" t="s">
        <v>3814</v>
      </c>
      <c r="R4128" s="7">
        <v>-10.315170999999999</v>
      </c>
      <c r="S4128" s="7">
        <v>-36.579236999999999</v>
      </c>
      <c r="T4128" t="s">
        <v>504</v>
      </c>
      <c r="U4128" t="s">
        <v>4402</v>
      </c>
      <c r="X4128" t="s">
        <v>4219</v>
      </c>
      <c r="Y4128" t="s">
        <v>3012</v>
      </c>
      <c r="Z4128" t="s">
        <v>3013</v>
      </c>
      <c r="AG4128" t="s">
        <v>45</v>
      </c>
      <c r="AH4128" s="8" t="s">
        <v>45</v>
      </c>
      <c r="AI4128" t="s">
        <v>4403</v>
      </c>
      <c r="AJ4128" t="s">
        <v>4404</v>
      </c>
    </row>
    <row r="4129" spans="1:36" ht="17.25" hidden="1" customHeight="1" x14ac:dyDescent="0.2">
      <c r="A4129" s="4" t="s">
        <v>4405</v>
      </c>
      <c r="B4129" t="s">
        <v>3801</v>
      </c>
      <c r="C4129" t="s">
        <v>4406</v>
      </c>
      <c r="D4129" t="s">
        <v>4407</v>
      </c>
      <c r="E4129" t="s">
        <v>56</v>
      </c>
      <c r="F4129" t="s">
        <v>617</v>
      </c>
      <c r="G4129" s="5">
        <v>600</v>
      </c>
      <c r="H4129" t="s">
        <v>558</v>
      </c>
      <c r="I4129" t="s">
        <v>43</v>
      </c>
      <c r="J4129" t="s">
        <v>45</v>
      </c>
      <c r="K4129" t="s">
        <v>45</v>
      </c>
      <c r="L4129" t="s">
        <v>45</v>
      </c>
      <c r="M4129" t="s">
        <v>559</v>
      </c>
      <c r="N4129" s="27" t="s">
        <v>45</v>
      </c>
      <c r="Q4129" t="s">
        <v>4408</v>
      </c>
      <c r="R4129" s="7">
        <v>-26.024005559999999</v>
      </c>
      <c r="S4129" s="7">
        <v>-48.80259444</v>
      </c>
      <c r="T4129" t="s">
        <v>504</v>
      </c>
      <c r="U4129" t="s">
        <v>4409</v>
      </c>
      <c r="X4129" t="s">
        <v>4057</v>
      </c>
      <c r="Y4129" t="s">
        <v>3012</v>
      </c>
      <c r="Z4129" t="s">
        <v>3013</v>
      </c>
      <c r="AG4129" t="s">
        <v>45</v>
      </c>
      <c r="AH4129" s="27" t="s">
        <v>45</v>
      </c>
      <c r="AI4129" t="s">
        <v>4410</v>
      </c>
      <c r="AJ4129" t="s">
        <v>4412</v>
      </c>
    </row>
    <row r="4130" spans="1:36" ht="17.25" hidden="1" customHeight="1" x14ac:dyDescent="0.2">
      <c r="A4130" s="4" t="s">
        <v>4419</v>
      </c>
      <c r="B4130" t="s">
        <v>3801</v>
      </c>
      <c r="C4130" t="s">
        <v>4420</v>
      </c>
      <c r="D4130" t="s">
        <v>4421</v>
      </c>
      <c r="E4130" t="s">
        <v>40</v>
      </c>
      <c r="F4130" t="s">
        <v>3880</v>
      </c>
      <c r="G4130" s="5">
        <v>827</v>
      </c>
      <c r="H4130" t="s">
        <v>42</v>
      </c>
      <c r="I4130" t="s">
        <v>43</v>
      </c>
      <c r="J4130" t="s">
        <v>45</v>
      </c>
      <c r="K4130" t="s">
        <v>45</v>
      </c>
      <c r="L4130" t="s">
        <v>45</v>
      </c>
      <c r="M4130" t="s">
        <v>559</v>
      </c>
      <c r="N4130" s="6">
        <v>2004</v>
      </c>
      <c r="Q4130" t="s">
        <v>4422</v>
      </c>
      <c r="R4130" s="7">
        <v>-22.305499999999999</v>
      </c>
      <c r="S4130" s="7">
        <v>-41.881399999999999</v>
      </c>
      <c r="T4130" t="s">
        <v>46</v>
      </c>
      <c r="U4130" t="s">
        <v>4255</v>
      </c>
      <c r="X4130" t="s">
        <v>3911</v>
      </c>
      <c r="Y4130" t="s">
        <v>3012</v>
      </c>
      <c r="Z4130" t="s">
        <v>3013</v>
      </c>
      <c r="AG4130" t="s">
        <v>4423</v>
      </c>
      <c r="AH4130" s="27" t="s">
        <v>4424</v>
      </c>
      <c r="AI4130" t="s">
        <v>4425</v>
      </c>
      <c r="AJ4130" t="s">
        <v>4426</v>
      </c>
    </row>
    <row r="4131" spans="1:36" ht="17.25" hidden="1" customHeight="1" x14ac:dyDescent="0.2">
      <c r="A4131" s="4" t="s">
        <v>4427</v>
      </c>
      <c r="B4131" t="s">
        <v>3801</v>
      </c>
      <c r="C4131" t="s">
        <v>4428</v>
      </c>
      <c r="D4131" t="s">
        <v>4429</v>
      </c>
      <c r="E4131" t="s">
        <v>40</v>
      </c>
      <c r="F4131" t="s">
        <v>86</v>
      </c>
      <c r="G4131" s="5">
        <v>165</v>
      </c>
      <c r="H4131" t="s">
        <v>558</v>
      </c>
      <c r="I4131" t="s">
        <v>45</v>
      </c>
      <c r="J4131" t="s">
        <v>45</v>
      </c>
      <c r="K4131" t="s">
        <v>45</v>
      </c>
      <c r="L4131" t="s">
        <v>45</v>
      </c>
      <c r="M4131" t="s">
        <v>559</v>
      </c>
      <c r="N4131" s="27" t="s">
        <v>45</v>
      </c>
      <c r="Q4131" t="s">
        <v>3863</v>
      </c>
      <c r="R4131" s="7">
        <v>-5.0740569999999998</v>
      </c>
      <c r="S4131" s="7">
        <v>-42.797823000000001</v>
      </c>
      <c r="T4131" t="s">
        <v>504</v>
      </c>
      <c r="U4131" t="s">
        <v>3864</v>
      </c>
      <c r="X4131" t="s">
        <v>3865</v>
      </c>
      <c r="Y4131" t="s">
        <v>3012</v>
      </c>
      <c r="Z4131" t="s">
        <v>3013</v>
      </c>
      <c r="AG4131" t="s">
        <v>45</v>
      </c>
      <c r="AH4131" s="27" t="s">
        <v>45</v>
      </c>
      <c r="AI4131" t="s">
        <v>4430</v>
      </c>
      <c r="AJ4131" t="s">
        <v>4431</v>
      </c>
    </row>
    <row r="4132" spans="1:36" ht="17.25" hidden="1" customHeight="1" x14ac:dyDescent="0.2">
      <c r="A4132" s="4" t="s">
        <v>4432</v>
      </c>
      <c r="B4132" t="s">
        <v>3801</v>
      </c>
      <c r="C4132" t="s">
        <v>4433</v>
      </c>
      <c r="D4132" t="s">
        <v>4434</v>
      </c>
      <c r="E4132" t="s">
        <v>40</v>
      </c>
      <c r="F4132" t="s">
        <v>617</v>
      </c>
      <c r="G4132" s="5">
        <v>582</v>
      </c>
      <c r="H4132" t="s">
        <v>486</v>
      </c>
      <c r="I4132" t="s">
        <v>43</v>
      </c>
      <c r="J4132" t="s">
        <v>45</v>
      </c>
      <c r="K4132" t="s">
        <v>45</v>
      </c>
      <c r="L4132" t="s">
        <v>45</v>
      </c>
      <c r="M4132" t="s">
        <v>559</v>
      </c>
      <c r="N4132" s="27" t="s">
        <v>45</v>
      </c>
      <c r="Q4132" t="s">
        <v>4435</v>
      </c>
      <c r="R4132" s="7">
        <v>-22.306806000000002</v>
      </c>
      <c r="S4132" s="7">
        <v>-41.864583000000003</v>
      </c>
      <c r="T4132" t="s">
        <v>504</v>
      </c>
      <c r="U4132" t="s">
        <v>4255</v>
      </c>
      <c r="X4132" t="s">
        <v>3911</v>
      </c>
      <c r="Y4132" t="s">
        <v>3012</v>
      </c>
      <c r="Z4132" t="s">
        <v>3013</v>
      </c>
      <c r="AG4132" t="s">
        <v>45</v>
      </c>
      <c r="AH4132" s="27" t="s">
        <v>45</v>
      </c>
      <c r="AI4132" t="s">
        <v>4436</v>
      </c>
      <c r="AJ4132" t="s">
        <v>4437</v>
      </c>
    </row>
    <row r="4133" spans="1:36" ht="17.25" hidden="1" customHeight="1" x14ac:dyDescent="0.2">
      <c r="A4133" s="4" t="s">
        <v>4432</v>
      </c>
      <c r="B4133" t="s">
        <v>3801</v>
      </c>
      <c r="C4133" t="s">
        <v>4433</v>
      </c>
      <c r="D4133" t="s">
        <v>4434</v>
      </c>
      <c r="E4133" t="s">
        <v>56</v>
      </c>
      <c r="F4133" t="s">
        <v>617</v>
      </c>
      <c r="G4133" s="5">
        <v>452</v>
      </c>
      <c r="H4133" t="s">
        <v>486</v>
      </c>
      <c r="I4133" t="s">
        <v>43</v>
      </c>
      <c r="J4133" t="s">
        <v>45</v>
      </c>
      <c r="K4133" t="s">
        <v>45</v>
      </c>
      <c r="L4133" t="s">
        <v>45</v>
      </c>
      <c r="M4133" t="s">
        <v>559</v>
      </c>
      <c r="N4133" s="27" t="s">
        <v>45</v>
      </c>
      <c r="Q4133" t="s">
        <v>4435</v>
      </c>
      <c r="R4133" s="7">
        <v>-22.306806000000002</v>
      </c>
      <c r="S4133" s="7">
        <v>-41.864583000000003</v>
      </c>
      <c r="T4133" t="s">
        <v>504</v>
      </c>
      <c r="U4133" t="s">
        <v>4255</v>
      </c>
      <c r="X4133" t="s">
        <v>3911</v>
      </c>
      <c r="Y4133" t="s">
        <v>3012</v>
      </c>
      <c r="Z4133" t="s">
        <v>3013</v>
      </c>
      <c r="AG4133" t="s">
        <v>45</v>
      </c>
      <c r="AH4133" s="27" t="s">
        <v>45</v>
      </c>
      <c r="AI4133" t="s">
        <v>4436</v>
      </c>
      <c r="AJ4133" t="s">
        <v>4438</v>
      </c>
    </row>
    <row r="4134" spans="1:36" ht="17.25" hidden="1" customHeight="1" x14ac:dyDescent="0.2">
      <c r="A4134" s="4" t="s">
        <v>4432</v>
      </c>
      <c r="B4134" t="s">
        <v>3801</v>
      </c>
      <c r="C4134" t="s">
        <v>4433</v>
      </c>
      <c r="D4134" t="s">
        <v>4434</v>
      </c>
      <c r="E4134" t="s">
        <v>58</v>
      </c>
      <c r="F4134" t="s">
        <v>617</v>
      </c>
      <c r="G4134" s="5">
        <v>452</v>
      </c>
      <c r="H4134" t="s">
        <v>486</v>
      </c>
      <c r="I4134" t="s">
        <v>43</v>
      </c>
      <c r="J4134" t="s">
        <v>45</v>
      </c>
      <c r="K4134" t="s">
        <v>45</v>
      </c>
      <c r="L4134" t="s">
        <v>45</v>
      </c>
      <c r="M4134" t="s">
        <v>559</v>
      </c>
      <c r="N4134" s="27" t="s">
        <v>45</v>
      </c>
      <c r="Q4134" t="s">
        <v>4435</v>
      </c>
      <c r="R4134" s="7">
        <v>-22.306806000000002</v>
      </c>
      <c r="S4134" s="7">
        <v>-41.864583000000003</v>
      </c>
      <c r="T4134" t="s">
        <v>504</v>
      </c>
      <c r="U4134" t="s">
        <v>4255</v>
      </c>
      <c r="X4134" t="s">
        <v>3911</v>
      </c>
      <c r="Y4134" t="s">
        <v>3012</v>
      </c>
      <c r="Z4134" t="s">
        <v>3013</v>
      </c>
      <c r="AG4134" t="s">
        <v>45</v>
      </c>
      <c r="AH4134" s="27" t="s">
        <v>45</v>
      </c>
      <c r="AI4134" t="s">
        <v>4436</v>
      </c>
      <c r="AJ4134" t="s">
        <v>4439</v>
      </c>
    </row>
    <row r="4135" spans="1:36" ht="17.25" hidden="1" customHeight="1" x14ac:dyDescent="0.2">
      <c r="A4135" s="4" t="s">
        <v>4440</v>
      </c>
      <c r="B4135" t="s">
        <v>3801</v>
      </c>
      <c r="C4135" t="s">
        <v>4441</v>
      </c>
      <c r="D4135" t="s">
        <v>4442</v>
      </c>
      <c r="E4135" t="s">
        <v>40</v>
      </c>
      <c r="F4135" t="s">
        <v>86</v>
      </c>
      <c r="G4135" s="5">
        <v>386</v>
      </c>
      <c r="H4135" t="s">
        <v>42</v>
      </c>
      <c r="I4135" t="s">
        <v>43</v>
      </c>
      <c r="J4135" t="s">
        <v>45</v>
      </c>
      <c r="K4135" t="s">
        <v>45</v>
      </c>
      <c r="L4135" t="s">
        <v>45</v>
      </c>
      <c r="M4135" t="s">
        <v>559</v>
      </c>
      <c r="N4135" s="6">
        <v>2006</v>
      </c>
      <c r="O4135" s="25"/>
      <c r="Q4135" t="s">
        <v>3881</v>
      </c>
      <c r="R4135" s="7">
        <v>-23.69888869</v>
      </c>
      <c r="S4135" s="7">
        <v>-46.678610999999997</v>
      </c>
      <c r="T4135" t="s">
        <v>46</v>
      </c>
      <c r="U4135" t="s">
        <v>3976</v>
      </c>
      <c r="X4135" t="s">
        <v>3976</v>
      </c>
      <c r="Y4135" t="s">
        <v>3012</v>
      </c>
      <c r="Z4135" t="s">
        <v>3013</v>
      </c>
      <c r="AA4135" t="s">
        <v>4443</v>
      </c>
      <c r="AC4135" t="s">
        <v>4444</v>
      </c>
      <c r="AG4135" t="s">
        <v>4445</v>
      </c>
      <c r="AH4135" s="8" t="s">
        <v>4446</v>
      </c>
      <c r="AI4135" t="s">
        <v>4447</v>
      </c>
      <c r="AJ4135" t="s">
        <v>4448</v>
      </c>
    </row>
    <row r="4136" spans="1:36" ht="17.25" hidden="1" customHeight="1" x14ac:dyDescent="0.2">
      <c r="A4136" s="4" t="s">
        <v>4457</v>
      </c>
      <c r="B4136" t="s">
        <v>3801</v>
      </c>
      <c r="C4136" t="s">
        <v>4458</v>
      </c>
      <c r="D4136" t="s">
        <v>4459</v>
      </c>
      <c r="E4136" t="s">
        <v>40</v>
      </c>
      <c r="F4136" t="s">
        <v>543</v>
      </c>
      <c r="G4136" s="5">
        <v>175.52699999999999</v>
      </c>
      <c r="H4136" t="s">
        <v>42</v>
      </c>
      <c r="I4136" t="s">
        <v>528</v>
      </c>
      <c r="J4136" t="s">
        <v>45</v>
      </c>
      <c r="K4136" t="s">
        <v>45</v>
      </c>
      <c r="L4136" t="s">
        <v>45</v>
      </c>
      <c r="M4136" t="s">
        <v>559</v>
      </c>
      <c r="N4136" s="6">
        <v>2012</v>
      </c>
      <c r="Q4136" t="s">
        <v>4460</v>
      </c>
      <c r="R4136" s="7">
        <v>-16.776269205341901</v>
      </c>
      <c r="S4136" s="7">
        <v>-49.938958922797703</v>
      </c>
      <c r="T4136" t="s">
        <v>46</v>
      </c>
      <c r="U4136" t="s">
        <v>4461</v>
      </c>
      <c r="X4136" t="s">
        <v>4197</v>
      </c>
      <c r="Y4136" t="s">
        <v>3012</v>
      </c>
      <c r="Z4136" t="s">
        <v>3013</v>
      </c>
      <c r="AG4136" t="s">
        <v>4462</v>
      </c>
      <c r="AH4136" s="27" t="s">
        <v>4463</v>
      </c>
      <c r="AI4136" t="s">
        <v>4464</v>
      </c>
      <c r="AJ4136" t="s">
        <v>4465</v>
      </c>
    </row>
    <row r="4137" spans="1:36" ht="17.25" hidden="1" customHeight="1" x14ac:dyDescent="0.2">
      <c r="A4137" s="4" t="s">
        <v>4487</v>
      </c>
      <c r="B4137" t="s">
        <v>3801</v>
      </c>
      <c r="C4137" t="s">
        <v>4488</v>
      </c>
      <c r="D4137" t="s">
        <v>4489</v>
      </c>
      <c r="E4137" t="s">
        <v>40</v>
      </c>
      <c r="F4137" t="s">
        <v>543</v>
      </c>
      <c r="G4137" s="5">
        <v>93.89</v>
      </c>
      <c r="H4137" t="s">
        <v>42</v>
      </c>
      <c r="I4137" t="s">
        <v>528</v>
      </c>
      <c r="J4137" t="s">
        <v>45</v>
      </c>
      <c r="K4137" t="s">
        <v>45</v>
      </c>
      <c r="L4137" t="s">
        <v>45</v>
      </c>
      <c r="M4137" t="s">
        <v>559</v>
      </c>
      <c r="N4137" s="6">
        <v>2009</v>
      </c>
      <c r="Q4137" t="s">
        <v>4490</v>
      </c>
      <c r="R4137" s="7">
        <v>-7.8567874399999997</v>
      </c>
      <c r="S4137" s="7">
        <v>-35.00936789</v>
      </c>
      <c r="T4137" t="s">
        <v>46</v>
      </c>
      <c r="U4137" t="s">
        <v>4491</v>
      </c>
      <c r="X4137" t="s">
        <v>3873</v>
      </c>
      <c r="Y4137" t="s">
        <v>3012</v>
      </c>
      <c r="Z4137" t="s">
        <v>3013</v>
      </c>
      <c r="AA4137" t="s">
        <v>4492</v>
      </c>
      <c r="AG4137" t="s">
        <v>4493</v>
      </c>
      <c r="AH4137" s="6">
        <v>1260977</v>
      </c>
      <c r="AI4137" t="s">
        <v>4494</v>
      </c>
      <c r="AJ4137" t="s">
        <v>4495</v>
      </c>
    </row>
    <row r="4138" spans="1:36" ht="17.25" hidden="1" customHeight="1" x14ac:dyDescent="0.2">
      <c r="A4138" s="4" t="s">
        <v>4496</v>
      </c>
      <c r="B4138" t="s">
        <v>3801</v>
      </c>
      <c r="C4138" t="s">
        <v>4497</v>
      </c>
      <c r="D4138" t="s">
        <v>4498</v>
      </c>
      <c r="E4138" t="s">
        <v>40</v>
      </c>
      <c r="F4138" t="s">
        <v>543</v>
      </c>
      <c r="G4138" s="5">
        <v>142.80000000000001</v>
      </c>
      <c r="H4138" t="s">
        <v>486</v>
      </c>
      <c r="I4138" t="s">
        <v>528</v>
      </c>
      <c r="J4138" t="s">
        <v>45</v>
      </c>
      <c r="K4138" t="s">
        <v>45</v>
      </c>
      <c r="L4138" t="s">
        <v>45</v>
      </c>
      <c r="M4138" t="s">
        <v>559</v>
      </c>
      <c r="N4138" s="27"/>
      <c r="Q4138" t="s">
        <v>3943</v>
      </c>
      <c r="R4138" s="7">
        <v>-12.604367999999999</v>
      </c>
      <c r="S4138" s="7">
        <v>-38.297994000000003</v>
      </c>
      <c r="T4138" t="s">
        <v>46</v>
      </c>
      <c r="U4138" t="s">
        <v>3944</v>
      </c>
      <c r="X4138" t="s">
        <v>3844</v>
      </c>
      <c r="Y4138" t="s">
        <v>3012</v>
      </c>
      <c r="Z4138" t="s">
        <v>3013</v>
      </c>
      <c r="AG4138" t="s">
        <v>4499</v>
      </c>
      <c r="AH4138" s="6">
        <v>1300367</v>
      </c>
      <c r="AI4138" t="s">
        <v>4500</v>
      </c>
      <c r="AJ4138" t="s">
        <v>4501</v>
      </c>
    </row>
    <row r="4139" spans="1:36" ht="17.25" hidden="1" customHeight="1" x14ac:dyDescent="0.2">
      <c r="A4139" s="4" t="s">
        <v>4509</v>
      </c>
      <c r="B4139" t="s">
        <v>3801</v>
      </c>
      <c r="C4139" t="s">
        <v>4510</v>
      </c>
      <c r="D4139" t="s">
        <v>4511</v>
      </c>
      <c r="E4139" t="s">
        <v>40</v>
      </c>
      <c r="F4139" t="s">
        <v>543</v>
      </c>
      <c r="G4139" s="5">
        <v>136</v>
      </c>
      <c r="H4139" t="s">
        <v>42</v>
      </c>
      <c r="I4139" t="s">
        <v>528</v>
      </c>
      <c r="J4139" t="s">
        <v>45</v>
      </c>
      <c r="K4139" t="s">
        <v>45</v>
      </c>
      <c r="L4139" t="s">
        <v>45</v>
      </c>
      <c r="M4139" t="s">
        <v>559</v>
      </c>
      <c r="N4139" s="6">
        <v>2002</v>
      </c>
      <c r="Q4139" t="s">
        <v>4512</v>
      </c>
      <c r="R4139" s="7">
        <v>-9.3718233669442608</v>
      </c>
      <c r="S4139" s="7">
        <v>-40.582626561499502</v>
      </c>
      <c r="T4139" t="s">
        <v>46</v>
      </c>
      <c r="U4139" t="s">
        <v>4513</v>
      </c>
      <c r="X4139" t="s">
        <v>3873</v>
      </c>
      <c r="Y4139" t="s">
        <v>3012</v>
      </c>
      <c r="Z4139" t="s">
        <v>3013</v>
      </c>
      <c r="AG4139" t="s">
        <v>45</v>
      </c>
      <c r="AH4139" s="27" t="s">
        <v>45</v>
      </c>
      <c r="AI4139" t="s">
        <v>4514</v>
      </c>
      <c r="AJ4139" t="s">
        <v>4515</v>
      </c>
    </row>
    <row r="4140" spans="1:36" ht="17.25" hidden="1" customHeight="1" x14ac:dyDescent="0.2">
      <c r="A4140" s="4" t="s">
        <v>4516</v>
      </c>
      <c r="B4140" t="s">
        <v>3801</v>
      </c>
      <c r="C4140" t="s">
        <v>4517</v>
      </c>
      <c r="D4140" t="s">
        <v>4518</v>
      </c>
      <c r="E4140" t="s">
        <v>40</v>
      </c>
      <c r="F4140" t="s">
        <v>527</v>
      </c>
      <c r="G4140" s="5">
        <v>190</v>
      </c>
      <c r="H4140" t="s">
        <v>42</v>
      </c>
      <c r="I4140" t="s">
        <v>43</v>
      </c>
      <c r="J4140" t="s">
        <v>45</v>
      </c>
      <c r="K4140" t="s">
        <v>45</v>
      </c>
      <c r="L4140" t="s">
        <v>45</v>
      </c>
      <c r="M4140" t="s">
        <v>559</v>
      </c>
      <c r="N4140" s="6">
        <v>2006</v>
      </c>
      <c r="Q4140" t="s">
        <v>4519</v>
      </c>
      <c r="R4140" s="7">
        <v>-23.69628767</v>
      </c>
      <c r="S4140" s="7">
        <v>-46.668590549999998</v>
      </c>
      <c r="T4140" t="s">
        <v>46</v>
      </c>
      <c r="U4140" t="s">
        <v>3976</v>
      </c>
      <c r="X4140" t="s">
        <v>3976</v>
      </c>
      <c r="Y4140" t="s">
        <v>3012</v>
      </c>
      <c r="Z4140" t="s">
        <v>3013</v>
      </c>
      <c r="AA4140" t="s">
        <v>4520</v>
      </c>
      <c r="AG4140" t="s">
        <v>4521</v>
      </c>
      <c r="AH4140" s="8" t="s">
        <v>4522</v>
      </c>
      <c r="AI4140" t="s">
        <v>4523</v>
      </c>
      <c r="AJ4140" t="s">
        <v>4524</v>
      </c>
    </row>
    <row r="4141" spans="1:36" ht="17.25" hidden="1" customHeight="1" x14ac:dyDescent="0.2">
      <c r="A4141" s="4" t="s">
        <v>4552</v>
      </c>
      <c r="B4141" t="s">
        <v>3801</v>
      </c>
      <c r="C4141" t="s">
        <v>4553</v>
      </c>
      <c r="D4141" t="s">
        <v>4554</v>
      </c>
      <c r="E4141" t="s">
        <v>3820</v>
      </c>
      <c r="F4141" t="s">
        <v>617</v>
      </c>
      <c r="G4141" s="5">
        <v>400</v>
      </c>
      <c r="H4141" t="s">
        <v>558</v>
      </c>
      <c r="I4141" t="s">
        <v>45</v>
      </c>
      <c r="J4141" t="s">
        <v>45</v>
      </c>
      <c r="K4141" t="s">
        <v>45</v>
      </c>
      <c r="L4141" t="s">
        <v>45</v>
      </c>
      <c r="M4141" t="s">
        <v>559</v>
      </c>
      <c r="N4141" s="27" t="s">
        <v>45</v>
      </c>
      <c r="Q4141" t="s">
        <v>4217</v>
      </c>
      <c r="R4141" s="7">
        <v>-10.81564623</v>
      </c>
      <c r="S4141" s="7">
        <v>-36.93706246</v>
      </c>
      <c r="T4141" t="s">
        <v>46</v>
      </c>
      <c r="U4141" t="s">
        <v>4218</v>
      </c>
      <c r="X4141" t="s">
        <v>4219</v>
      </c>
      <c r="Y4141" t="s">
        <v>3012</v>
      </c>
      <c r="Z4141" t="s">
        <v>3013</v>
      </c>
      <c r="AG4141" t="s">
        <v>4555</v>
      </c>
      <c r="AH4141" s="8" t="s">
        <v>45</v>
      </c>
      <c r="AI4141" t="s">
        <v>4557</v>
      </c>
      <c r="AJ4141" t="s">
        <v>4559</v>
      </c>
    </row>
    <row r="4142" spans="1:36" ht="17.25" hidden="1" customHeight="1" x14ac:dyDescent="0.2">
      <c r="A4142" s="4" t="s">
        <v>4552</v>
      </c>
      <c r="B4142" t="s">
        <v>3801</v>
      </c>
      <c r="C4142" t="s">
        <v>4553</v>
      </c>
      <c r="D4142" t="s">
        <v>4554</v>
      </c>
      <c r="E4142" t="s">
        <v>4483</v>
      </c>
      <c r="F4142" t="s">
        <v>617</v>
      </c>
      <c r="G4142" s="5">
        <v>617</v>
      </c>
      <c r="H4142" t="s">
        <v>558</v>
      </c>
      <c r="I4142" t="s">
        <v>45</v>
      </c>
      <c r="J4142" t="s">
        <v>45</v>
      </c>
      <c r="K4142" t="s">
        <v>45</v>
      </c>
      <c r="L4142" t="s">
        <v>45</v>
      </c>
      <c r="M4142" t="s">
        <v>559</v>
      </c>
      <c r="N4142" s="27" t="s">
        <v>45</v>
      </c>
      <c r="Q4142" t="s">
        <v>4217</v>
      </c>
      <c r="R4142" s="7">
        <v>-10.81564623</v>
      </c>
      <c r="S4142" s="7">
        <v>-36.93706246</v>
      </c>
      <c r="T4142" t="s">
        <v>46</v>
      </c>
      <c r="U4142" t="s">
        <v>4218</v>
      </c>
      <c r="X4142" t="s">
        <v>4219</v>
      </c>
      <c r="Y4142" t="s">
        <v>3012</v>
      </c>
      <c r="Z4142" t="s">
        <v>3013</v>
      </c>
      <c r="AG4142" t="s">
        <v>4555</v>
      </c>
      <c r="AH4142" s="8" t="s">
        <v>45</v>
      </c>
      <c r="AI4142" t="s">
        <v>4557</v>
      </c>
      <c r="AJ4142" t="s">
        <v>4560</v>
      </c>
    </row>
    <row r="4143" spans="1:36" ht="17.25" hidden="1" customHeight="1" x14ac:dyDescent="0.2">
      <c r="A4143" s="4" t="s">
        <v>4552</v>
      </c>
      <c r="B4143" t="s">
        <v>3801</v>
      </c>
      <c r="C4143" t="s">
        <v>4553</v>
      </c>
      <c r="D4143" t="s">
        <v>4554</v>
      </c>
      <c r="E4143" t="s">
        <v>4561</v>
      </c>
      <c r="F4143" t="s">
        <v>617</v>
      </c>
      <c r="G4143" s="5">
        <v>299</v>
      </c>
      <c r="H4143" t="s">
        <v>558</v>
      </c>
      <c r="I4143" t="s">
        <v>45</v>
      </c>
      <c r="J4143" t="s">
        <v>45</v>
      </c>
      <c r="K4143" t="s">
        <v>45</v>
      </c>
      <c r="L4143" t="s">
        <v>45</v>
      </c>
      <c r="M4143" t="s">
        <v>559</v>
      </c>
      <c r="N4143" s="8" t="s">
        <v>45</v>
      </c>
      <c r="Q4143" t="s">
        <v>4217</v>
      </c>
      <c r="R4143" s="7">
        <v>-10.81564623</v>
      </c>
      <c r="S4143" s="7">
        <v>-36.93706246</v>
      </c>
      <c r="T4143" t="s">
        <v>46</v>
      </c>
      <c r="U4143" t="s">
        <v>4218</v>
      </c>
      <c r="X4143" t="s">
        <v>4219</v>
      </c>
      <c r="Y4143" t="s">
        <v>3012</v>
      </c>
      <c r="Z4143" t="s">
        <v>3013</v>
      </c>
      <c r="AG4143" t="s">
        <v>4555</v>
      </c>
      <c r="AH4143" s="8" t="s">
        <v>45</v>
      </c>
      <c r="AI4143" t="s">
        <v>4557</v>
      </c>
      <c r="AJ4143" t="s">
        <v>4562</v>
      </c>
    </row>
    <row r="4144" spans="1:36" ht="17.25" hidden="1" customHeight="1" x14ac:dyDescent="0.2">
      <c r="A4144" s="4" t="s">
        <v>4572</v>
      </c>
      <c r="B4144" t="s">
        <v>3801</v>
      </c>
      <c r="C4144" t="s">
        <v>4573</v>
      </c>
      <c r="D4144" t="s">
        <v>4574</v>
      </c>
      <c r="E4144" t="s">
        <v>3804</v>
      </c>
      <c r="F4144" t="s">
        <v>543</v>
      </c>
      <c r="G4144" s="5">
        <v>53.12</v>
      </c>
      <c r="H4144" t="s">
        <v>42</v>
      </c>
      <c r="I4144" t="s">
        <v>528</v>
      </c>
      <c r="J4144" t="s">
        <v>45</v>
      </c>
      <c r="K4144" t="s">
        <v>45</v>
      </c>
      <c r="L4144" t="s">
        <v>45</v>
      </c>
      <c r="M4144" t="s">
        <v>559</v>
      </c>
      <c r="N4144" s="6">
        <v>2009</v>
      </c>
      <c r="Q4144" t="s">
        <v>4575</v>
      </c>
      <c r="R4144" s="7">
        <v>-5.8706207800000003</v>
      </c>
      <c r="S4144" s="7">
        <v>-35.293312329999999</v>
      </c>
      <c r="T4144" t="s">
        <v>46</v>
      </c>
      <c r="U4144" t="s">
        <v>4576</v>
      </c>
      <c r="X4144" t="s">
        <v>4286</v>
      </c>
      <c r="Y4144" t="s">
        <v>3012</v>
      </c>
      <c r="Z4144" t="s">
        <v>3013</v>
      </c>
      <c r="AG4144" t="s">
        <v>4577</v>
      </c>
      <c r="AH4144" s="6">
        <v>1186413</v>
      </c>
      <c r="AI4144" t="s">
        <v>4578</v>
      </c>
      <c r="AJ4144" t="s">
        <v>4579</v>
      </c>
    </row>
    <row r="4145" spans="1:36" ht="17.25" hidden="1" customHeight="1" x14ac:dyDescent="0.2">
      <c r="A4145" s="4" t="s">
        <v>4572</v>
      </c>
      <c r="B4145" t="s">
        <v>3801</v>
      </c>
      <c r="C4145" t="s">
        <v>4573</v>
      </c>
      <c r="D4145" t="s">
        <v>4574</v>
      </c>
      <c r="E4145" t="s">
        <v>3820</v>
      </c>
      <c r="F4145" t="s">
        <v>543</v>
      </c>
      <c r="G4145" s="5">
        <v>66.400000000000006</v>
      </c>
      <c r="H4145" t="s">
        <v>42</v>
      </c>
      <c r="I4145" t="s">
        <v>528</v>
      </c>
      <c r="J4145" t="s">
        <v>45</v>
      </c>
      <c r="K4145" t="s">
        <v>45</v>
      </c>
      <c r="L4145" t="s">
        <v>45</v>
      </c>
      <c r="M4145" t="s">
        <v>559</v>
      </c>
      <c r="N4145" s="6">
        <v>2009</v>
      </c>
      <c r="Q4145" t="s">
        <v>4575</v>
      </c>
      <c r="R4145" s="7">
        <v>-5.8688096600000002</v>
      </c>
      <c r="S4145" s="7">
        <v>-35.304648440000001</v>
      </c>
      <c r="T4145" t="s">
        <v>46</v>
      </c>
      <c r="U4145" t="s">
        <v>4576</v>
      </c>
      <c r="X4145" t="s">
        <v>4286</v>
      </c>
      <c r="Y4145" t="s">
        <v>3012</v>
      </c>
      <c r="Z4145" t="s">
        <v>3013</v>
      </c>
      <c r="AG4145" t="s">
        <v>4577</v>
      </c>
      <c r="AH4145" s="6">
        <v>1270044</v>
      </c>
      <c r="AI4145" t="s">
        <v>4578</v>
      </c>
      <c r="AJ4145" t="s">
        <v>4580</v>
      </c>
    </row>
    <row r="4146" spans="1:36" ht="17.25" hidden="1" customHeight="1" x14ac:dyDescent="0.2">
      <c r="A4146" s="4" t="s">
        <v>4588</v>
      </c>
      <c r="B4146" t="s">
        <v>3801</v>
      </c>
      <c r="C4146" t="s">
        <v>4589</v>
      </c>
      <c r="D4146" t="s">
        <v>4590</v>
      </c>
      <c r="E4146" t="s">
        <v>40</v>
      </c>
      <c r="F4146" t="s">
        <v>86</v>
      </c>
      <c r="G4146" s="5">
        <v>2600</v>
      </c>
      <c r="H4146" t="s">
        <v>558</v>
      </c>
      <c r="I4146" t="s">
        <v>45</v>
      </c>
      <c r="J4146" t="s">
        <v>45</v>
      </c>
      <c r="K4146" t="s">
        <v>45</v>
      </c>
      <c r="L4146" t="s">
        <v>45</v>
      </c>
      <c r="M4146" t="s">
        <v>559</v>
      </c>
      <c r="N4146" s="27" t="s">
        <v>45</v>
      </c>
      <c r="Q4146" t="s">
        <v>4591</v>
      </c>
      <c r="R4146" s="7">
        <v>-22.922082</v>
      </c>
      <c r="S4146" s="7">
        <v>-42.828156</v>
      </c>
      <c r="T4146" t="s">
        <v>504</v>
      </c>
      <c r="U4146" t="s">
        <v>4592</v>
      </c>
      <c r="X4146" t="s">
        <v>3911</v>
      </c>
      <c r="Y4146" t="s">
        <v>3012</v>
      </c>
      <c r="Z4146" t="s">
        <v>3013</v>
      </c>
      <c r="AG4146" t="s">
        <v>45</v>
      </c>
      <c r="AH4146" s="8" t="s">
        <v>45</v>
      </c>
      <c r="AI4146" t="s">
        <v>4593</v>
      </c>
      <c r="AJ4146" t="s">
        <v>4594</v>
      </c>
    </row>
    <row r="4147" spans="1:36" ht="17.25" hidden="1" customHeight="1" x14ac:dyDescent="0.2">
      <c r="A4147" s="4" t="s">
        <v>4595</v>
      </c>
      <c r="B4147" t="s">
        <v>3801</v>
      </c>
      <c r="C4147" t="s">
        <v>4596</v>
      </c>
      <c r="D4147" t="s">
        <v>4597</v>
      </c>
      <c r="E4147" t="s">
        <v>3804</v>
      </c>
      <c r="F4147" t="s">
        <v>617</v>
      </c>
      <c r="G4147" s="5">
        <v>575</v>
      </c>
      <c r="H4147" t="s">
        <v>486</v>
      </c>
      <c r="I4147" t="s">
        <v>43</v>
      </c>
      <c r="J4147" t="s">
        <v>45</v>
      </c>
      <c r="K4147" t="s">
        <v>45</v>
      </c>
      <c r="L4147" t="s">
        <v>45</v>
      </c>
      <c r="M4147" t="s">
        <v>559</v>
      </c>
      <c r="N4147" s="27" t="s">
        <v>45</v>
      </c>
      <c r="Q4147" t="s">
        <v>4598</v>
      </c>
      <c r="R4147" s="7">
        <v>-21.203633</v>
      </c>
      <c r="S4147" s="7">
        <v>-41.01258</v>
      </c>
      <c r="T4147" t="s">
        <v>504</v>
      </c>
      <c r="U4147" t="s">
        <v>4599</v>
      </c>
      <c r="X4147" t="s">
        <v>4242</v>
      </c>
      <c r="Y4147" t="s">
        <v>3012</v>
      </c>
      <c r="Z4147" t="s">
        <v>3013</v>
      </c>
      <c r="AG4147" t="s">
        <v>45</v>
      </c>
      <c r="AH4147" s="8" t="s">
        <v>45</v>
      </c>
      <c r="AI4147" t="s">
        <v>4600</v>
      </c>
      <c r="AJ4147" t="s">
        <v>4601</v>
      </c>
    </row>
    <row r="4148" spans="1:36" ht="17.25" hidden="1" customHeight="1" x14ac:dyDescent="0.2">
      <c r="A4148" s="4" t="s">
        <v>4595</v>
      </c>
      <c r="B4148" t="s">
        <v>3801</v>
      </c>
      <c r="C4148" t="s">
        <v>4596</v>
      </c>
      <c r="D4148" t="s">
        <v>4597</v>
      </c>
      <c r="E4148" t="s">
        <v>3813</v>
      </c>
      <c r="F4148" t="s">
        <v>617</v>
      </c>
      <c r="G4148" s="5">
        <v>575</v>
      </c>
      <c r="H4148" t="s">
        <v>486</v>
      </c>
      <c r="I4148" t="s">
        <v>43</v>
      </c>
      <c r="J4148" t="s">
        <v>45</v>
      </c>
      <c r="K4148" t="s">
        <v>45</v>
      </c>
      <c r="L4148" t="s">
        <v>45</v>
      </c>
      <c r="M4148" t="s">
        <v>559</v>
      </c>
      <c r="N4148" s="8" t="s">
        <v>45</v>
      </c>
      <c r="Q4148" t="s">
        <v>4598</v>
      </c>
      <c r="R4148" s="7">
        <v>-21.203633</v>
      </c>
      <c r="S4148" s="7">
        <v>-41.01258</v>
      </c>
      <c r="T4148" t="s">
        <v>504</v>
      </c>
      <c r="U4148" t="s">
        <v>4599</v>
      </c>
      <c r="X4148" t="s">
        <v>4242</v>
      </c>
      <c r="Y4148" t="s">
        <v>3012</v>
      </c>
      <c r="Z4148" t="s">
        <v>3013</v>
      </c>
      <c r="AG4148" t="s">
        <v>45</v>
      </c>
      <c r="AH4148" s="27" t="s">
        <v>45</v>
      </c>
      <c r="AI4148" t="s">
        <v>4600</v>
      </c>
      <c r="AJ4148" t="s">
        <v>4602</v>
      </c>
    </row>
    <row r="4149" spans="1:36" ht="17.25" hidden="1" customHeight="1" x14ac:dyDescent="0.2">
      <c r="A4149" s="4" t="s">
        <v>4609</v>
      </c>
      <c r="B4149" t="s">
        <v>3801</v>
      </c>
      <c r="C4149" t="s">
        <v>4610</v>
      </c>
      <c r="D4149" t="s">
        <v>4611</v>
      </c>
      <c r="E4149" t="s">
        <v>40</v>
      </c>
      <c r="F4149" t="s">
        <v>86</v>
      </c>
      <c r="G4149" s="5">
        <v>63</v>
      </c>
      <c r="H4149" t="s">
        <v>42</v>
      </c>
      <c r="I4149" t="s">
        <v>45</v>
      </c>
      <c r="J4149" t="s">
        <v>45</v>
      </c>
      <c r="K4149" t="s">
        <v>45</v>
      </c>
      <c r="L4149" t="s">
        <v>45</v>
      </c>
      <c r="M4149" t="s">
        <v>559</v>
      </c>
      <c r="N4149" s="24">
        <v>1976</v>
      </c>
      <c r="Q4149" t="s">
        <v>3881</v>
      </c>
      <c r="R4149" s="7">
        <v>-22.719928199999998</v>
      </c>
      <c r="S4149" s="7">
        <v>-43.281435799999997</v>
      </c>
      <c r="T4149" t="s">
        <v>46</v>
      </c>
      <c r="U4149" t="s">
        <v>4204</v>
      </c>
      <c r="X4149" t="s">
        <v>3911</v>
      </c>
      <c r="Y4149" t="s">
        <v>3012</v>
      </c>
      <c r="Z4149" t="s">
        <v>3013</v>
      </c>
      <c r="AC4149" t="s">
        <v>4612</v>
      </c>
      <c r="AG4149" t="s">
        <v>45</v>
      </c>
      <c r="AH4149" s="27" t="s">
        <v>45</v>
      </c>
      <c r="AI4149" t="s">
        <v>4613</v>
      </c>
      <c r="AJ4149" t="s">
        <v>4614</v>
      </c>
    </row>
    <row r="4150" spans="1:36" ht="17.25" hidden="1" customHeight="1" x14ac:dyDescent="0.2">
      <c r="A4150" s="4" t="s">
        <v>4615</v>
      </c>
      <c r="B4150" t="s">
        <v>3801</v>
      </c>
      <c r="C4150" t="s">
        <v>4616</v>
      </c>
      <c r="D4150" t="s">
        <v>4617</v>
      </c>
      <c r="E4150" t="s">
        <v>40</v>
      </c>
      <c r="F4150" t="s">
        <v>617</v>
      </c>
      <c r="G4150" s="5">
        <v>1221</v>
      </c>
      <c r="H4150" t="s">
        <v>558</v>
      </c>
      <c r="I4150" t="s">
        <v>43</v>
      </c>
      <c r="J4150" t="s">
        <v>45</v>
      </c>
      <c r="K4150" t="s">
        <v>45</v>
      </c>
      <c r="L4150" t="s">
        <v>45</v>
      </c>
      <c r="M4150" t="s">
        <v>559</v>
      </c>
      <c r="N4150" s="8" t="s">
        <v>45</v>
      </c>
      <c r="Q4150" t="s">
        <v>4618</v>
      </c>
      <c r="R4150" s="7">
        <v>-8.3977777800000002</v>
      </c>
      <c r="S4150" s="7">
        <v>-35.028833329999998</v>
      </c>
      <c r="T4150" t="s">
        <v>504</v>
      </c>
      <c r="U4150" t="s">
        <v>3872</v>
      </c>
      <c r="X4150" t="s">
        <v>3873</v>
      </c>
      <c r="Y4150" t="s">
        <v>3012</v>
      </c>
      <c r="Z4150" t="s">
        <v>3013</v>
      </c>
      <c r="AG4150" t="s">
        <v>45</v>
      </c>
      <c r="AH4150" s="27" t="s">
        <v>45</v>
      </c>
      <c r="AI4150" t="s">
        <v>4619</v>
      </c>
      <c r="AJ4150" t="s">
        <v>4620</v>
      </c>
    </row>
    <row r="4151" spans="1:36" ht="17.25" hidden="1" customHeight="1" x14ac:dyDescent="0.2">
      <c r="A4151" s="4" t="s">
        <v>4630</v>
      </c>
      <c r="B4151" t="s">
        <v>3801</v>
      </c>
      <c r="C4151" t="s">
        <v>4631</v>
      </c>
      <c r="D4151" t="s">
        <v>4632</v>
      </c>
      <c r="E4151" t="s">
        <v>40</v>
      </c>
      <c r="F4151" t="s">
        <v>86</v>
      </c>
      <c r="G4151" s="5">
        <v>188</v>
      </c>
      <c r="H4151" t="s">
        <v>558</v>
      </c>
      <c r="I4151" t="s">
        <v>45</v>
      </c>
      <c r="J4151" t="s">
        <v>45</v>
      </c>
      <c r="K4151" t="s">
        <v>45</v>
      </c>
      <c r="L4151" t="s">
        <v>45</v>
      </c>
      <c r="M4151" t="s">
        <v>559</v>
      </c>
      <c r="N4151" s="8" t="s">
        <v>45</v>
      </c>
      <c r="Q4151" t="s">
        <v>3827</v>
      </c>
      <c r="R4151" s="7">
        <v>-3.12</v>
      </c>
      <c r="S4151" s="7">
        <v>-59.930555550000001</v>
      </c>
      <c r="T4151" t="s">
        <v>46</v>
      </c>
      <c r="U4151" t="s">
        <v>3828</v>
      </c>
      <c r="X4151" t="s">
        <v>3829</v>
      </c>
      <c r="Y4151" t="s">
        <v>3012</v>
      </c>
      <c r="Z4151" t="s">
        <v>3013</v>
      </c>
      <c r="AG4151" t="s">
        <v>45</v>
      </c>
      <c r="AH4151" s="8" t="s">
        <v>45</v>
      </c>
      <c r="AI4151" t="s">
        <v>4633</v>
      </c>
      <c r="AJ4151" t="s">
        <v>4634</v>
      </c>
    </row>
    <row r="4152" spans="1:36" ht="17.25" hidden="1" customHeight="1" x14ac:dyDescent="0.2">
      <c r="A4152" s="4" t="s">
        <v>4635</v>
      </c>
      <c r="B4152" t="s">
        <v>3801</v>
      </c>
      <c r="C4152" t="s">
        <v>4636</v>
      </c>
      <c r="D4152" t="s">
        <v>4637</v>
      </c>
      <c r="E4152" t="s">
        <v>3804</v>
      </c>
      <c r="F4152" t="s">
        <v>86</v>
      </c>
      <c r="G4152" s="5">
        <v>1737</v>
      </c>
      <c r="H4152" t="s">
        <v>558</v>
      </c>
      <c r="I4152" t="s">
        <v>43</v>
      </c>
      <c r="J4152" t="s">
        <v>45</v>
      </c>
      <c r="K4152" t="s">
        <v>45</v>
      </c>
      <c r="L4152" t="s">
        <v>45</v>
      </c>
      <c r="M4152" t="s">
        <v>559</v>
      </c>
      <c r="N4152" s="8" t="s">
        <v>45</v>
      </c>
      <c r="Q4152" t="s">
        <v>4638</v>
      </c>
      <c r="R4152" s="7">
        <v>-23.710999999999999</v>
      </c>
      <c r="S4152" s="7">
        <v>-46.679611000000001</v>
      </c>
      <c r="T4152" t="s">
        <v>504</v>
      </c>
      <c r="U4152" t="s">
        <v>3976</v>
      </c>
      <c r="X4152" t="s">
        <v>3976</v>
      </c>
      <c r="Y4152" t="s">
        <v>3012</v>
      </c>
      <c r="Z4152" t="s">
        <v>3013</v>
      </c>
      <c r="AG4152" t="s">
        <v>45</v>
      </c>
      <c r="AH4152" s="8" t="s">
        <v>45</v>
      </c>
      <c r="AI4152" t="s">
        <v>4639</v>
      </c>
      <c r="AJ4152" t="s">
        <v>4640</v>
      </c>
    </row>
    <row r="4153" spans="1:36" ht="17.25" hidden="1" customHeight="1" x14ac:dyDescent="0.2">
      <c r="A4153" s="4" t="s">
        <v>4635</v>
      </c>
      <c r="B4153" t="s">
        <v>3801</v>
      </c>
      <c r="C4153" t="s">
        <v>4636</v>
      </c>
      <c r="D4153" t="s">
        <v>4637</v>
      </c>
      <c r="E4153" t="s">
        <v>3813</v>
      </c>
      <c r="F4153" t="s">
        <v>86</v>
      </c>
      <c r="G4153" s="5">
        <v>819</v>
      </c>
      <c r="H4153" t="s">
        <v>558</v>
      </c>
      <c r="I4153" t="s">
        <v>43</v>
      </c>
      <c r="J4153" t="s">
        <v>45</v>
      </c>
      <c r="K4153" t="s">
        <v>45</v>
      </c>
      <c r="L4153" t="s">
        <v>45</v>
      </c>
      <c r="M4153" t="s">
        <v>559</v>
      </c>
      <c r="N4153" s="8" t="s">
        <v>45</v>
      </c>
      <c r="Q4153" t="s">
        <v>4638</v>
      </c>
      <c r="R4153" s="7">
        <v>-23.710999999999999</v>
      </c>
      <c r="S4153" s="7">
        <v>-46.679611000000001</v>
      </c>
      <c r="T4153" t="s">
        <v>504</v>
      </c>
      <c r="U4153" t="s">
        <v>3976</v>
      </c>
      <c r="X4153" t="s">
        <v>3976</v>
      </c>
      <c r="Y4153" t="s">
        <v>3012</v>
      </c>
      <c r="Z4153" t="s">
        <v>3013</v>
      </c>
      <c r="AG4153" t="s">
        <v>45</v>
      </c>
      <c r="AH4153" s="8" t="s">
        <v>45</v>
      </c>
      <c r="AI4153" t="s">
        <v>4639</v>
      </c>
      <c r="AJ4153" t="s">
        <v>4641</v>
      </c>
    </row>
    <row r="4154" spans="1:36" ht="17.25" hidden="1" customHeight="1" x14ac:dyDescent="0.2">
      <c r="A4154" s="4" t="s">
        <v>4635</v>
      </c>
      <c r="B4154" t="s">
        <v>3801</v>
      </c>
      <c r="C4154" t="s">
        <v>4636</v>
      </c>
      <c r="D4154" t="s">
        <v>4637</v>
      </c>
      <c r="E4154" t="s">
        <v>3820</v>
      </c>
      <c r="F4154" t="s">
        <v>86</v>
      </c>
      <c r="G4154" s="5">
        <v>675</v>
      </c>
      <c r="H4154" t="s">
        <v>558</v>
      </c>
      <c r="I4154" t="s">
        <v>45</v>
      </c>
      <c r="J4154" t="s">
        <v>45</v>
      </c>
      <c r="K4154" t="s">
        <v>45</v>
      </c>
      <c r="L4154" t="s">
        <v>45</v>
      </c>
      <c r="M4154" t="s">
        <v>559</v>
      </c>
      <c r="N4154" s="8" t="s">
        <v>45</v>
      </c>
      <c r="Q4154" t="s">
        <v>4638</v>
      </c>
      <c r="R4154" s="7">
        <v>-23.710999999999999</v>
      </c>
      <c r="S4154" s="7">
        <v>-46.679611000000001</v>
      </c>
      <c r="T4154" t="s">
        <v>504</v>
      </c>
      <c r="U4154" t="s">
        <v>3976</v>
      </c>
      <c r="X4154" t="s">
        <v>3976</v>
      </c>
      <c r="Y4154" t="s">
        <v>3012</v>
      </c>
      <c r="Z4154" t="s">
        <v>3013</v>
      </c>
      <c r="AG4154" t="s">
        <v>45</v>
      </c>
      <c r="AH4154" s="8" t="s">
        <v>45</v>
      </c>
      <c r="AI4154" t="s">
        <v>4639</v>
      </c>
      <c r="AJ4154" t="s">
        <v>4642</v>
      </c>
    </row>
    <row r="4155" spans="1:36" ht="17.25" hidden="1" customHeight="1" x14ac:dyDescent="0.2">
      <c r="A4155" s="4" t="s">
        <v>4643</v>
      </c>
      <c r="B4155" t="s">
        <v>3801</v>
      </c>
      <c r="C4155" t="s">
        <v>4644</v>
      </c>
      <c r="D4155" t="s">
        <v>4645</v>
      </c>
      <c r="E4155" t="s">
        <v>40</v>
      </c>
      <c r="F4155" t="s">
        <v>86</v>
      </c>
      <c r="G4155" s="5">
        <v>596</v>
      </c>
      <c r="H4155" t="s">
        <v>486</v>
      </c>
      <c r="I4155" t="s">
        <v>65</v>
      </c>
      <c r="J4155" t="s">
        <v>45</v>
      </c>
      <c r="K4155" t="s">
        <v>45</v>
      </c>
      <c r="L4155" t="s">
        <v>45</v>
      </c>
      <c r="M4155" t="s">
        <v>559</v>
      </c>
      <c r="N4155" s="27" t="s">
        <v>45</v>
      </c>
      <c r="Q4155" t="s">
        <v>4646</v>
      </c>
      <c r="R4155" s="7">
        <v>-21.723885509999999</v>
      </c>
      <c r="S4155" s="7">
        <v>-41.397025769999999</v>
      </c>
      <c r="T4155" t="s">
        <v>504</v>
      </c>
      <c r="U4155" t="s">
        <v>4647</v>
      </c>
      <c r="X4155" t="s">
        <v>3911</v>
      </c>
      <c r="Y4155" t="s">
        <v>3012</v>
      </c>
      <c r="Z4155" t="s">
        <v>3013</v>
      </c>
      <c r="AG4155" t="s">
        <v>45</v>
      </c>
      <c r="AH4155" s="27" t="s">
        <v>45</v>
      </c>
      <c r="AI4155" t="s">
        <v>4648</v>
      </c>
      <c r="AJ4155" t="s">
        <v>4649</v>
      </c>
    </row>
    <row r="4156" spans="1:36" ht="17.25" hidden="1" customHeight="1" x14ac:dyDescent="0.2">
      <c r="A4156" s="4" t="s">
        <v>4656</v>
      </c>
      <c r="B4156" t="s">
        <v>3801</v>
      </c>
      <c r="C4156" t="s">
        <v>4657</v>
      </c>
      <c r="D4156" t="s">
        <v>4658</v>
      </c>
      <c r="E4156" t="s">
        <v>40</v>
      </c>
      <c r="F4156" t="s">
        <v>86</v>
      </c>
      <c r="G4156" s="5">
        <v>300</v>
      </c>
      <c r="H4156" t="s">
        <v>558</v>
      </c>
      <c r="I4156" t="s">
        <v>45</v>
      </c>
      <c r="J4156" t="s">
        <v>45</v>
      </c>
      <c r="K4156" t="s">
        <v>45</v>
      </c>
      <c r="L4156" t="s">
        <v>45</v>
      </c>
      <c r="M4156" t="s">
        <v>559</v>
      </c>
      <c r="N4156" s="27" t="s">
        <v>45</v>
      </c>
      <c r="Q4156" t="s">
        <v>3863</v>
      </c>
      <c r="R4156" s="7">
        <v>-5.0758580000000002</v>
      </c>
      <c r="S4156" s="7">
        <v>-42.797018000000001</v>
      </c>
      <c r="T4156" t="s">
        <v>504</v>
      </c>
      <c r="U4156" t="s">
        <v>3864</v>
      </c>
      <c r="X4156" t="s">
        <v>3865</v>
      </c>
      <c r="Y4156" t="s">
        <v>3012</v>
      </c>
      <c r="Z4156" t="s">
        <v>3013</v>
      </c>
      <c r="AG4156" t="s">
        <v>45</v>
      </c>
      <c r="AH4156" s="27" t="s">
        <v>45</v>
      </c>
      <c r="AI4156" t="s">
        <v>4659</v>
      </c>
      <c r="AJ4156" t="s">
        <v>4660</v>
      </c>
    </row>
    <row r="4157" spans="1:36" ht="17.25" hidden="1" customHeight="1" x14ac:dyDescent="0.2">
      <c r="A4157" s="4" t="s">
        <v>4661</v>
      </c>
      <c r="B4157" t="s">
        <v>3801</v>
      </c>
      <c r="C4157" t="s">
        <v>4662</v>
      </c>
      <c r="D4157" t="s">
        <v>4663</v>
      </c>
      <c r="E4157" t="s">
        <v>40</v>
      </c>
      <c r="F4157" t="s">
        <v>617</v>
      </c>
      <c r="G4157" s="5">
        <v>300</v>
      </c>
      <c r="H4157" t="s">
        <v>558</v>
      </c>
      <c r="I4157" t="s">
        <v>43</v>
      </c>
      <c r="J4157" t="s">
        <v>45</v>
      </c>
      <c r="K4157" t="s">
        <v>45</v>
      </c>
      <c r="L4157" t="s">
        <v>45</v>
      </c>
      <c r="M4157" t="s">
        <v>559</v>
      </c>
      <c r="N4157" s="27" t="s">
        <v>45</v>
      </c>
      <c r="Q4157" t="s">
        <v>3934</v>
      </c>
      <c r="R4157" s="7">
        <v>-2.4409800000000001</v>
      </c>
      <c r="S4157" s="7">
        <v>-54.683484</v>
      </c>
      <c r="T4157" t="s">
        <v>504</v>
      </c>
      <c r="U4157" t="s">
        <v>4664</v>
      </c>
      <c r="X4157" t="s">
        <v>3936</v>
      </c>
      <c r="Y4157" t="s">
        <v>3012</v>
      </c>
      <c r="Z4157" t="s">
        <v>3013</v>
      </c>
      <c r="AG4157" t="s">
        <v>45</v>
      </c>
      <c r="AH4157" s="27" t="s">
        <v>45</v>
      </c>
      <c r="AI4157" t="s">
        <v>4665</v>
      </c>
      <c r="AJ4157" t="s">
        <v>4666</v>
      </c>
    </row>
    <row r="4158" spans="1:36" ht="17.25" hidden="1" customHeight="1" x14ac:dyDescent="0.2">
      <c r="A4158" s="4" t="s">
        <v>4675</v>
      </c>
      <c r="B4158" t="s">
        <v>3801</v>
      </c>
      <c r="C4158" t="s">
        <v>4676</v>
      </c>
      <c r="D4158" t="s">
        <v>4677</v>
      </c>
      <c r="E4158" t="s">
        <v>40</v>
      </c>
      <c r="F4158" t="s">
        <v>86</v>
      </c>
      <c r="G4158" s="5">
        <v>291</v>
      </c>
      <c r="H4158" t="s">
        <v>558</v>
      </c>
      <c r="I4158" t="s">
        <v>45</v>
      </c>
      <c r="J4158" t="s">
        <v>45</v>
      </c>
      <c r="K4158" t="s">
        <v>45</v>
      </c>
      <c r="L4158" t="s">
        <v>45</v>
      </c>
      <c r="M4158" t="s">
        <v>559</v>
      </c>
      <c r="N4158" s="27" t="s">
        <v>45</v>
      </c>
      <c r="Q4158" t="s">
        <v>4678</v>
      </c>
      <c r="R4158" s="7">
        <v>-2.9576169999999999</v>
      </c>
      <c r="S4158" s="7">
        <v>-41.770063999999998</v>
      </c>
      <c r="T4158" t="s">
        <v>504</v>
      </c>
      <c r="U4158" t="s">
        <v>4679</v>
      </c>
      <c r="X4158" t="s">
        <v>3865</v>
      </c>
      <c r="Y4158" t="s">
        <v>3012</v>
      </c>
      <c r="Z4158" t="s">
        <v>3013</v>
      </c>
      <c r="AG4158" t="s">
        <v>45</v>
      </c>
      <c r="AH4158" s="27" t="s">
        <v>45</v>
      </c>
      <c r="AI4158" t="s">
        <v>4680</v>
      </c>
      <c r="AJ4158" t="s">
        <v>4681</v>
      </c>
    </row>
    <row r="4159" spans="1:36" ht="17.25" hidden="1" customHeight="1" x14ac:dyDescent="0.2">
      <c r="A4159" s="4" t="s">
        <v>4682</v>
      </c>
      <c r="B4159" t="s">
        <v>3801</v>
      </c>
      <c r="C4159" t="s">
        <v>4683</v>
      </c>
      <c r="D4159" t="s">
        <v>4684</v>
      </c>
      <c r="E4159" t="s">
        <v>40</v>
      </c>
      <c r="F4159" t="s">
        <v>617</v>
      </c>
      <c r="G4159" s="5">
        <v>300</v>
      </c>
      <c r="H4159" t="s">
        <v>558</v>
      </c>
      <c r="I4159" t="s">
        <v>45</v>
      </c>
      <c r="J4159" t="s">
        <v>45</v>
      </c>
      <c r="K4159" t="s">
        <v>45</v>
      </c>
      <c r="L4159" t="s">
        <v>45</v>
      </c>
      <c r="M4159" t="s">
        <v>559</v>
      </c>
      <c r="N4159" s="27" t="s">
        <v>45</v>
      </c>
      <c r="Q4159" t="s">
        <v>3863</v>
      </c>
      <c r="R4159" s="7">
        <v>-2.9760529999999998</v>
      </c>
      <c r="S4159" s="7">
        <v>-44.309693000000003</v>
      </c>
      <c r="T4159" t="s">
        <v>504</v>
      </c>
      <c r="U4159" t="s">
        <v>4685</v>
      </c>
      <c r="X4159" t="s">
        <v>4145</v>
      </c>
      <c r="Y4159" t="s">
        <v>3012</v>
      </c>
      <c r="Z4159" t="s">
        <v>3013</v>
      </c>
      <c r="AG4159" t="s">
        <v>45</v>
      </c>
      <c r="AH4159" s="27" t="s">
        <v>45</v>
      </c>
      <c r="AI4159" t="s">
        <v>4686</v>
      </c>
      <c r="AJ4159" t="s">
        <v>4687</v>
      </c>
    </row>
    <row r="4160" spans="1:36" ht="17.25" hidden="1" customHeight="1" x14ac:dyDescent="0.2">
      <c r="A4160" s="4" t="s">
        <v>4688</v>
      </c>
      <c r="B4160" t="s">
        <v>3801</v>
      </c>
      <c r="C4160" t="s">
        <v>4689</v>
      </c>
      <c r="D4160" t="s">
        <v>4690</v>
      </c>
      <c r="E4160" t="s">
        <v>40</v>
      </c>
      <c r="F4160" t="s">
        <v>617</v>
      </c>
      <c r="G4160" s="5">
        <v>2100</v>
      </c>
      <c r="H4160" t="s">
        <v>486</v>
      </c>
      <c r="I4160" t="s">
        <v>45</v>
      </c>
      <c r="J4160" t="s">
        <v>45</v>
      </c>
      <c r="K4160" t="s">
        <v>45</v>
      </c>
      <c r="L4160" t="s">
        <v>45</v>
      </c>
      <c r="M4160" t="s">
        <v>559</v>
      </c>
      <c r="N4160" s="27" t="s">
        <v>45</v>
      </c>
      <c r="Q4160" t="s">
        <v>4691</v>
      </c>
      <c r="R4160" s="7">
        <v>-2.5339719999999999</v>
      </c>
      <c r="S4160" s="7">
        <v>-44.337482999999999</v>
      </c>
      <c r="T4160" t="s">
        <v>504</v>
      </c>
      <c r="U4160" t="s">
        <v>4692</v>
      </c>
      <c r="X4160" t="s">
        <v>4145</v>
      </c>
      <c r="Y4160" t="s">
        <v>3012</v>
      </c>
      <c r="Z4160" t="s">
        <v>3013</v>
      </c>
      <c r="AG4160" t="s">
        <v>45</v>
      </c>
      <c r="AH4160" s="27" t="s">
        <v>45</v>
      </c>
      <c r="AI4160" t="s">
        <v>4693</v>
      </c>
      <c r="AJ4160" t="s">
        <v>4694</v>
      </c>
    </row>
    <row r="4161" spans="1:36" ht="17.25" hidden="1" customHeight="1" x14ac:dyDescent="0.2">
      <c r="A4161" s="4" t="s">
        <v>4688</v>
      </c>
      <c r="B4161" t="s">
        <v>3801</v>
      </c>
      <c r="C4161" t="s">
        <v>4689</v>
      </c>
      <c r="D4161" t="s">
        <v>4690</v>
      </c>
      <c r="E4161" t="s">
        <v>56</v>
      </c>
      <c r="F4161" t="s">
        <v>617</v>
      </c>
      <c r="G4161" s="5">
        <v>2100</v>
      </c>
      <c r="H4161" t="s">
        <v>486</v>
      </c>
      <c r="I4161" t="s">
        <v>45</v>
      </c>
      <c r="J4161" t="s">
        <v>45</v>
      </c>
      <c r="K4161" t="s">
        <v>45</v>
      </c>
      <c r="L4161" t="s">
        <v>45</v>
      </c>
      <c r="M4161" t="s">
        <v>559</v>
      </c>
      <c r="N4161" s="27" t="s">
        <v>45</v>
      </c>
      <c r="Q4161" t="s">
        <v>4691</v>
      </c>
      <c r="R4161" s="7">
        <v>-2.5339719999999999</v>
      </c>
      <c r="S4161" s="7">
        <v>-44.337482999999999</v>
      </c>
      <c r="T4161" t="s">
        <v>504</v>
      </c>
      <c r="U4161" t="s">
        <v>4692</v>
      </c>
      <c r="X4161" t="s">
        <v>4145</v>
      </c>
      <c r="Y4161" t="s">
        <v>3012</v>
      </c>
      <c r="Z4161" t="s">
        <v>3013</v>
      </c>
      <c r="AG4161" t="s">
        <v>45</v>
      </c>
      <c r="AH4161" s="27" t="s">
        <v>45</v>
      </c>
      <c r="AI4161" t="s">
        <v>4693</v>
      </c>
      <c r="AJ4161" t="s">
        <v>4695</v>
      </c>
    </row>
    <row r="4162" spans="1:36" ht="17.25" hidden="1" customHeight="1" x14ac:dyDescent="0.2">
      <c r="A4162" s="4" t="s">
        <v>4696</v>
      </c>
      <c r="B4162" t="s">
        <v>3801</v>
      </c>
      <c r="C4162" t="s">
        <v>4697</v>
      </c>
      <c r="D4162" t="s">
        <v>4698</v>
      </c>
      <c r="E4162" t="s">
        <v>3804</v>
      </c>
      <c r="F4162" t="s">
        <v>86</v>
      </c>
      <c r="G4162" s="5">
        <v>263</v>
      </c>
      <c r="H4162" t="s">
        <v>611</v>
      </c>
      <c r="I4162" t="s">
        <v>45</v>
      </c>
      <c r="J4162" t="s">
        <v>45</v>
      </c>
      <c r="K4162" t="s">
        <v>45</v>
      </c>
      <c r="L4162" t="s">
        <v>45</v>
      </c>
      <c r="M4162" t="s">
        <v>559</v>
      </c>
      <c r="N4162" s="27"/>
      <c r="Q4162" t="s">
        <v>4699</v>
      </c>
      <c r="R4162" s="7">
        <v>-8.3350086500000007</v>
      </c>
      <c r="S4162" s="7">
        <v>-36.234726620000004</v>
      </c>
      <c r="T4162" t="s">
        <v>504</v>
      </c>
      <c r="U4162" t="s">
        <v>4700</v>
      </c>
      <c r="X4162" t="s">
        <v>3873</v>
      </c>
      <c r="Y4162" t="s">
        <v>3012</v>
      </c>
      <c r="Z4162" t="s">
        <v>3013</v>
      </c>
      <c r="AG4162" t="s">
        <v>45</v>
      </c>
      <c r="AH4162" s="27" t="s">
        <v>45</v>
      </c>
      <c r="AI4162" t="s">
        <v>4701</v>
      </c>
      <c r="AJ4162" t="s">
        <v>4702</v>
      </c>
    </row>
    <row r="4163" spans="1:36" ht="17.25" hidden="1" customHeight="1" x14ac:dyDescent="0.2">
      <c r="A4163" s="4" t="s">
        <v>4696</v>
      </c>
      <c r="B4163" t="s">
        <v>3801</v>
      </c>
      <c r="C4163" t="s">
        <v>4697</v>
      </c>
      <c r="D4163" t="s">
        <v>4698</v>
      </c>
      <c r="E4163" t="s">
        <v>3813</v>
      </c>
      <c r="F4163" t="s">
        <v>86</v>
      </c>
      <c r="G4163" s="5">
        <v>263</v>
      </c>
      <c r="H4163" t="s">
        <v>611</v>
      </c>
      <c r="I4163" t="s">
        <v>45</v>
      </c>
      <c r="J4163" t="s">
        <v>45</v>
      </c>
      <c r="K4163" t="s">
        <v>45</v>
      </c>
      <c r="L4163" t="s">
        <v>45</v>
      </c>
      <c r="M4163" t="s">
        <v>559</v>
      </c>
      <c r="N4163" s="27"/>
      <c r="Q4163" t="s">
        <v>4699</v>
      </c>
      <c r="R4163" s="7">
        <v>-8.3350086500000007</v>
      </c>
      <c r="S4163" s="7">
        <v>-36.234726620000004</v>
      </c>
      <c r="T4163" t="s">
        <v>504</v>
      </c>
      <c r="U4163" t="s">
        <v>4700</v>
      </c>
      <c r="X4163" t="s">
        <v>3873</v>
      </c>
      <c r="Y4163" t="s">
        <v>3012</v>
      </c>
      <c r="Z4163" t="s">
        <v>3013</v>
      </c>
      <c r="AG4163" t="s">
        <v>45</v>
      </c>
      <c r="AH4163" s="27" t="s">
        <v>45</v>
      </c>
      <c r="AI4163" t="s">
        <v>4701</v>
      </c>
      <c r="AJ4163" t="s">
        <v>4703</v>
      </c>
    </row>
    <row r="4164" spans="1:36" ht="17.25" hidden="1" customHeight="1" x14ac:dyDescent="0.2">
      <c r="A4164" s="4" t="s">
        <v>4704</v>
      </c>
      <c r="B4164" t="s">
        <v>3801</v>
      </c>
      <c r="C4164" t="s">
        <v>4705</v>
      </c>
      <c r="D4164" t="s">
        <v>4706</v>
      </c>
      <c r="E4164" t="s">
        <v>40</v>
      </c>
      <c r="F4164" t="s">
        <v>1930</v>
      </c>
      <c r="G4164" s="5">
        <v>155.80000000000001</v>
      </c>
      <c r="H4164" t="s">
        <v>42</v>
      </c>
      <c r="I4164" t="s">
        <v>528</v>
      </c>
      <c r="J4164" t="s">
        <v>45</v>
      </c>
      <c r="K4164" t="s">
        <v>45</v>
      </c>
      <c r="L4164" t="s">
        <v>45</v>
      </c>
      <c r="M4164" t="s">
        <v>559</v>
      </c>
      <c r="N4164" s="6">
        <v>2006</v>
      </c>
      <c r="R4164" s="7">
        <v>-3.1076906802989099</v>
      </c>
      <c r="S4164" s="7">
        <v>-59.938938317317302</v>
      </c>
      <c r="T4164" t="s">
        <v>46</v>
      </c>
      <c r="U4164" t="s">
        <v>3828</v>
      </c>
      <c r="X4164" t="s">
        <v>3829</v>
      </c>
      <c r="Y4164" t="s">
        <v>3012</v>
      </c>
      <c r="Z4164" t="s">
        <v>3013</v>
      </c>
      <c r="AG4164" t="s">
        <v>4707</v>
      </c>
      <c r="AH4164" s="27" t="s">
        <v>4708</v>
      </c>
      <c r="AI4164" t="s">
        <v>4709</v>
      </c>
      <c r="AJ4164" t="s">
        <v>4710</v>
      </c>
    </row>
    <row r="4165" spans="1:36" ht="17.25" hidden="1" customHeight="1" x14ac:dyDescent="0.2">
      <c r="A4165" s="4" t="s">
        <v>4711</v>
      </c>
      <c r="B4165" t="s">
        <v>3801</v>
      </c>
      <c r="C4165" t="s">
        <v>4712</v>
      </c>
      <c r="D4165" t="s">
        <v>4713</v>
      </c>
      <c r="E4165" t="s">
        <v>40</v>
      </c>
      <c r="F4165" t="s">
        <v>617</v>
      </c>
      <c r="G4165" s="5">
        <v>690</v>
      </c>
      <c r="H4165" t="s">
        <v>558</v>
      </c>
      <c r="I4165" t="s">
        <v>43</v>
      </c>
      <c r="J4165" t="s">
        <v>45</v>
      </c>
      <c r="K4165" t="s">
        <v>45</v>
      </c>
      <c r="L4165" t="s">
        <v>45</v>
      </c>
      <c r="M4165" t="s">
        <v>559</v>
      </c>
      <c r="N4165" s="27" t="s">
        <v>45</v>
      </c>
      <c r="Q4165" t="s">
        <v>4714</v>
      </c>
      <c r="R4165" s="7">
        <v>-5.2530419999999998</v>
      </c>
      <c r="S4165" s="7">
        <v>-42.727406999999999</v>
      </c>
      <c r="T4165" t="s">
        <v>504</v>
      </c>
      <c r="U4165" t="s">
        <v>3864</v>
      </c>
      <c r="X4165" t="s">
        <v>3865</v>
      </c>
      <c r="Y4165" t="s">
        <v>3012</v>
      </c>
      <c r="Z4165" t="s">
        <v>3013</v>
      </c>
      <c r="AG4165" t="s">
        <v>45</v>
      </c>
      <c r="AH4165" s="27" t="s">
        <v>45</v>
      </c>
      <c r="AI4165" t="s">
        <v>4715</v>
      </c>
      <c r="AJ4165" t="s">
        <v>4716</v>
      </c>
    </row>
    <row r="4166" spans="1:36" ht="17.25" hidden="1" customHeight="1" x14ac:dyDescent="0.2">
      <c r="A4166" s="4" t="s">
        <v>4717</v>
      </c>
      <c r="B4166" t="s">
        <v>3801</v>
      </c>
      <c r="C4166" t="s">
        <v>4718</v>
      </c>
      <c r="D4166" t="s">
        <v>4719</v>
      </c>
      <c r="E4166" t="s">
        <v>3804</v>
      </c>
      <c r="F4166" t="s">
        <v>543</v>
      </c>
      <c r="G4166" s="5">
        <v>64</v>
      </c>
      <c r="H4166" t="s">
        <v>857</v>
      </c>
      <c r="I4166" t="s">
        <v>528</v>
      </c>
      <c r="J4166" t="s">
        <v>45</v>
      </c>
      <c r="K4166" t="s">
        <v>45</v>
      </c>
      <c r="L4166" t="s">
        <v>45</v>
      </c>
      <c r="M4166" t="s">
        <v>559</v>
      </c>
      <c r="N4166" s="6">
        <v>2000</v>
      </c>
      <c r="Q4166" t="s">
        <v>4720</v>
      </c>
      <c r="R4166" s="7">
        <v>-8.7948000000000004</v>
      </c>
      <c r="S4166" s="7">
        <v>-63.815300000000001</v>
      </c>
      <c r="T4166" t="s">
        <v>46</v>
      </c>
      <c r="U4166" t="s">
        <v>4721</v>
      </c>
      <c r="X4166" t="s">
        <v>4722</v>
      </c>
      <c r="Y4166" t="s">
        <v>3012</v>
      </c>
      <c r="Z4166" t="s">
        <v>3013</v>
      </c>
      <c r="AG4166" t="s">
        <v>4723</v>
      </c>
      <c r="AH4166" s="6">
        <v>1169670</v>
      </c>
      <c r="AI4166" t="s">
        <v>4724</v>
      </c>
      <c r="AJ4166" t="s">
        <v>4725</v>
      </c>
    </row>
    <row r="4167" spans="1:36" ht="17.25" hidden="1" customHeight="1" x14ac:dyDescent="0.2">
      <c r="A4167" s="4" t="s">
        <v>4717</v>
      </c>
      <c r="B4167" t="s">
        <v>3801</v>
      </c>
      <c r="C4167" t="s">
        <v>4718</v>
      </c>
      <c r="D4167" t="s">
        <v>4719</v>
      </c>
      <c r="E4167" t="s">
        <v>3813</v>
      </c>
      <c r="F4167" t="s">
        <v>1297</v>
      </c>
      <c r="G4167" s="5">
        <v>349</v>
      </c>
      <c r="H4167" t="s">
        <v>42</v>
      </c>
      <c r="I4167" t="s">
        <v>43</v>
      </c>
      <c r="J4167" t="s">
        <v>45</v>
      </c>
      <c r="K4167" t="s">
        <v>45</v>
      </c>
      <c r="L4167" t="s">
        <v>45</v>
      </c>
      <c r="M4167" t="s">
        <v>559</v>
      </c>
      <c r="N4167" s="6">
        <v>2001</v>
      </c>
      <c r="Q4167" t="s">
        <v>4720</v>
      </c>
      <c r="R4167" s="7">
        <v>-8.7948000000000004</v>
      </c>
      <c r="S4167" s="7">
        <v>-63.815300000000001</v>
      </c>
      <c r="T4167" t="s">
        <v>46</v>
      </c>
      <c r="U4167" t="s">
        <v>4721</v>
      </c>
      <c r="X4167" t="s">
        <v>4722</v>
      </c>
      <c r="Y4167" t="s">
        <v>3012</v>
      </c>
      <c r="Z4167" t="s">
        <v>3013</v>
      </c>
      <c r="AG4167" t="s">
        <v>4723</v>
      </c>
      <c r="AH4167" s="27" t="s">
        <v>4726</v>
      </c>
      <c r="AI4167" t="s">
        <v>4724</v>
      </c>
      <c r="AJ4167" t="s">
        <v>4727</v>
      </c>
    </row>
    <row r="4168" spans="1:36" ht="17.25" hidden="1" customHeight="1" x14ac:dyDescent="0.2">
      <c r="A4168" s="4" t="s">
        <v>4728</v>
      </c>
      <c r="B4168" t="s">
        <v>3801</v>
      </c>
      <c r="C4168" t="s">
        <v>4729</v>
      </c>
      <c r="D4168" t="s">
        <v>4730</v>
      </c>
      <c r="E4168" t="s">
        <v>40</v>
      </c>
      <c r="F4168" t="s">
        <v>86</v>
      </c>
      <c r="G4168" s="5">
        <v>49.725000000000001</v>
      </c>
      <c r="H4168" t="s">
        <v>42</v>
      </c>
      <c r="I4168" t="s">
        <v>528</v>
      </c>
      <c r="J4168" t="s">
        <v>45</v>
      </c>
      <c r="K4168" t="s">
        <v>45</v>
      </c>
      <c r="L4168" t="s">
        <v>45</v>
      </c>
      <c r="M4168" t="s">
        <v>559</v>
      </c>
      <c r="N4168" s="6">
        <v>2002</v>
      </c>
      <c r="Q4168" t="s">
        <v>4731</v>
      </c>
      <c r="R4168" s="7">
        <v>-8.2689149999999998</v>
      </c>
      <c r="S4168" s="7">
        <v>-35.024545000000003</v>
      </c>
      <c r="T4168" t="s">
        <v>46</v>
      </c>
      <c r="U4168" t="s">
        <v>4065</v>
      </c>
      <c r="X4168" t="s">
        <v>3873</v>
      </c>
      <c r="Y4168" t="s">
        <v>3012</v>
      </c>
      <c r="Z4168" t="s">
        <v>3013</v>
      </c>
      <c r="AG4168" t="s">
        <v>4732</v>
      </c>
      <c r="AH4168" s="6">
        <v>1162707</v>
      </c>
      <c r="AI4168" t="s">
        <v>4733</v>
      </c>
      <c r="AJ4168" t="s">
        <v>4734</v>
      </c>
    </row>
    <row r="4169" spans="1:36" ht="17.25" hidden="1" customHeight="1" x14ac:dyDescent="0.2">
      <c r="A4169" s="4" t="s">
        <v>4735</v>
      </c>
      <c r="B4169" t="s">
        <v>3801</v>
      </c>
      <c r="C4169" t="s">
        <v>4736</v>
      </c>
      <c r="D4169" t="s">
        <v>4737</v>
      </c>
      <c r="E4169" t="s">
        <v>40</v>
      </c>
      <c r="F4169" t="s">
        <v>86</v>
      </c>
      <c r="G4169" s="5">
        <v>131</v>
      </c>
      <c r="H4169" t="s">
        <v>42</v>
      </c>
      <c r="I4169" t="s">
        <v>43</v>
      </c>
      <c r="J4169" t="s">
        <v>44</v>
      </c>
      <c r="K4169" t="s">
        <v>45</v>
      </c>
      <c r="L4169" t="s">
        <v>45</v>
      </c>
      <c r="M4169" t="s">
        <v>559</v>
      </c>
      <c r="N4169" s="6">
        <v>1996</v>
      </c>
      <c r="Q4169" t="s">
        <v>4738</v>
      </c>
      <c r="R4169" s="7">
        <v>-12.667109999999999</v>
      </c>
      <c r="S4169" s="7">
        <v>-38.320996999999998</v>
      </c>
      <c r="T4169" t="s">
        <v>46</v>
      </c>
      <c r="U4169" t="s">
        <v>3843</v>
      </c>
      <c r="X4169" t="s">
        <v>3844</v>
      </c>
      <c r="Y4169" t="s">
        <v>3012</v>
      </c>
      <c r="Z4169" t="s">
        <v>3013</v>
      </c>
      <c r="AC4169" t="s">
        <v>4739</v>
      </c>
      <c r="AG4169" t="s">
        <v>4740</v>
      </c>
      <c r="AH4169" s="27" t="s">
        <v>4741</v>
      </c>
      <c r="AI4169" t="s">
        <v>4742</v>
      </c>
      <c r="AJ4169" t="s">
        <v>4743</v>
      </c>
    </row>
    <row r="4170" spans="1:36" ht="17.25" hidden="1" customHeight="1" x14ac:dyDescent="0.2">
      <c r="A4170" s="4" t="s">
        <v>4744</v>
      </c>
      <c r="B4170" t="s">
        <v>3801</v>
      </c>
      <c r="C4170" t="s">
        <v>4745</v>
      </c>
      <c r="D4170" t="s">
        <v>4746</v>
      </c>
      <c r="E4170" t="s">
        <v>40</v>
      </c>
      <c r="F4170" t="s">
        <v>617</v>
      </c>
      <c r="G4170" s="5">
        <v>220</v>
      </c>
      <c r="H4170" t="s">
        <v>42</v>
      </c>
      <c r="I4170" t="s">
        <v>65</v>
      </c>
      <c r="J4170" t="s">
        <v>45</v>
      </c>
      <c r="K4170" t="s">
        <v>45</v>
      </c>
      <c r="L4170" t="s">
        <v>45</v>
      </c>
      <c r="M4170" t="s">
        <v>559</v>
      </c>
      <c r="N4170" s="6">
        <v>2002</v>
      </c>
      <c r="Q4170" t="s">
        <v>3881</v>
      </c>
      <c r="R4170" s="7">
        <v>-3.6924999999999999</v>
      </c>
      <c r="S4170" s="7">
        <v>-38.871666939999997</v>
      </c>
      <c r="T4170" t="s">
        <v>46</v>
      </c>
      <c r="U4170" t="s">
        <v>3967</v>
      </c>
      <c r="X4170" t="s">
        <v>3968</v>
      </c>
      <c r="Y4170" t="s">
        <v>3012</v>
      </c>
      <c r="Z4170" t="s">
        <v>3013</v>
      </c>
      <c r="AG4170" t="s">
        <v>4747</v>
      </c>
      <c r="AH4170" s="27" t="s">
        <v>4748</v>
      </c>
      <c r="AI4170" t="s">
        <v>4749</v>
      </c>
      <c r="AJ4170" t="s">
        <v>4750</v>
      </c>
    </row>
    <row r="4171" spans="1:36" ht="17.25" hidden="1" customHeight="1" x14ac:dyDescent="0.2">
      <c r="A4171" s="4" t="s">
        <v>4751</v>
      </c>
      <c r="B4171" t="s">
        <v>3801</v>
      </c>
      <c r="C4171" t="s">
        <v>4752</v>
      </c>
      <c r="D4171" t="s">
        <v>4753</v>
      </c>
      <c r="E4171" t="s">
        <v>40</v>
      </c>
      <c r="F4171" t="s">
        <v>86</v>
      </c>
      <c r="G4171" s="5">
        <v>46.15</v>
      </c>
      <c r="H4171" t="s">
        <v>42</v>
      </c>
      <c r="I4171" t="s">
        <v>65</v>
      </c>
      <c r="J4171" t="s">
        <v>45</v>
      </c>
      <c r="K4171" t="s">
        <v>45</v>
      </c>
      <c r="L4171" t="s">
        <v>45</v>
      </c>
      <c r="M4171" t="s">
        <v>559</v>
      </c>
      <c r="N4171" s="6">
        <v>2001</v>
      </c>
      <c r="Q4171" t="s">
        <v>3881</v>
      </c>
      <c r="R4171" s="7">
        <v>-22.305403999999999</v>
      </c>
      <c r="S4171" s="7">
        <v>-41.876773999999997</v>
      </c>
      <c r="T4171" t="s">
        <v>46</v>
      </c>
      <c r="U4171" t="s">
        <v>4255</v>
      </c>
      <c r="X4171" t="s">
        <v>3911</v>
      </c>
      <c r="Y4171" t="s">
        <v>3012</v>
      </c>
      <c r="Z4171" t="s">
        <v>3013</v>
      </c>
      <c r="AC4171" t="s">
        <v>4754</v>
      </c>
      <c r="AG4171" t="s">
        <v>4755</v>
      </c>
      <c r="AH4171" s="6">
        <v>1159744</v>
      </c>
      <c r="AI4171" t="s">
        <v>4756</v>
      </c>
      <c r="AJ4171" t="s">
        <v>4757</v>
      </c>
    </row>
    <row r="4172" spans="1:36" ht="17.25" hidden="1" customHeight="1" x14ac:dyDescent="0.2">
      <c r="A4172" s="4" t="s">
        <v>4751</v>
      </c>
      <c r="B4172" t="s">
        <v>3801</v>
      </c>
      <c r="C4172" t="s">
        <v>4752</v>
      </c>
      <c r="D4172" t="s">
        <v>4753</v>
      </c>
      <c r="E4172" t="s">
        <v>4758</v>
      </c>
      <c r="F4172" t="s">
        <v>86</v>
      </c>
      <c r="G4172" s="5">
        <v>46.15</v>
      </c>
      <c r="H4172" t="s">
        <v>42</v>
      </c>
      <c r="I4172" t="s">
        <v>65</v>
      </c>
      <c r="J4172" t="s">
        <v>45</v>
      </c>
      <c r="K4172" t="s">
        <v>45</v>
      </c>
      <c r="L4172" t="s">
        <v>45</v>
      </c>
      <c r="M4172" t="s">
        <v>559</v>
      </c>
      <c r="N4172" s="6">
        <v>2001</v>
      </c>
      <c r="Q4172" t="s">
        <v>3881</v>
      </c>
      <c r="R4172" s="7">
        <v>-22.305403999999999</v>
      </c>
      <c r="S4172" s="7">
        <v>-41.876773999999997</v>
      </c>
      <c r="T4172" t="s">
        <v>46</v>
      </c>
      <c r="U4172" t="s">
        <v>4255</v>
      </c>
      <c r="X4172" t="s">
        <v>3911</v>
      </c>
      <c r="Y4172" t="s">
        <v>3012</v>
      </c>
      <c r="Z4172" t="s">
        <v>3013</v>
      </c>
      <c r="AC4172" t="s">
        <v>4754</v>
      </c>
      <c r="AG4172" t="s">
        <v>4755</v>
      </c>
      <c r="AH4172" s="6">
        <v>1173933</v>
      </c>
      <c r="AI4172" t="s">
        <v>4756</v>
      </c>
      <c r="AJ4172" t="s">
        <v>4759</v>
      </c>
    </row>
    <row r="4173" spans="1:36" ht="17.25" hidden="1" customHeight="1" x14ac:dyDescent="0.2">
      <c r="A4173" s="4" t="s">
        <v>4751</v>
      </c>
      <c r="B4173" t="s">
        <v>3801</v>
      </c>
      <c r="C4173" t="s">
        <v>4752</v>
      </c>
      <c r="D4173" t="s">
        <v>4753</v>
      </c>
      <c r="E4173" t="s">
        <v>4760</v>
      </c>
      <c r="F4173" t="s">
        <v>86</v>
      </c>
      <c r="G4173" s="5">
        <v>46.15</v>
      </c>
      <c r="H4173" t="s">
        <v>42</v>
      </c>
      <c r="I4173" t="s">
        <v>65</v>
      </c>
      <c r="J4173" t="s">
        <v>45</v>
      </c>
      <c r="K4173" t="s">
        <v>45</v>
      </c>
      <c r="L4173" t="s">
        <v>45</v>
      </c>
      <c r="M4173" t="s">
        <v>559</v>
      </c>
      <c r="N4173" s="6">
        <v>2001</v>
      </c>
      <c r="Q4173" t="s">
        <v>3881</v>
      </c>
      <c r="R4173" s="7">
        <v>-22.305403999999999</v>
      </c>
      <c r="S4173" s="7">
        <v>-41.876773999999997</v>
      </c>
      <c r="T4173" t="s">
        <v>46</v>
      </c>
      <c r="U4173" t="s">
        <v>4255</v>
      </c>
      <c r="X4173" t="s">
        <v>3911</v>
      </c>
      <c r="Y4173" t="s">
        <v>3012</v>
      </c>
      <c r="Z4173" t="s">
        <v>3013</v>
      </c>
      <c r="AC4173" t="s">
        <v>4754</v>
      </c>
      <c r="AG4173" t="s">
        <v>4755</v>
      </c>
      <c r="AH4173" s="24">
        <v>1173934</v>
      </c>
      <c r="AI4173" t="s">
        <v>4756</v>
      </c>
      <c r="AJ4173" t="s">
        <v>4761</v>
      </c>
    </row>
    <row r="4174" spans="1:36" ht="17.25" hidden="1" customHeight="1" x14ac:dyDescent="0.2">
      <c r="A4174" s="4" t="s">
        <v>4751</v>
      </c>
      <c r="B4174" t="s">
        <v>3801</v>
      </c>
      <c r="C4174" t="s">
        <v>4752</v>
      </c>
      <c r="D4174" t="s">
        <v>4753</v>
      </c>
      <c r="E4174" t="s">
        <v>4762</v>
      </c>
      <c r="F4174" t="s">
        <v>86</v>
      </c>
      <c r="G4174" s="5">
        <v>46.15</v>
      </c>
      <c r="H4174" t="s">
        <v>42</v>
      </c>
      <c r="I4174" t="s">
        <v>65</v>
      </c>
      <c r="J4174" t="s">
        <v>45</v>
      </c>
      <c r="K4174" t="s">
        <v>45</v>
      </c>
      <c r="L4174" t="s">
        <v>45</v>
      </c>
      <c r="M4174" t="s">
        <v>559</v>
      </c>
      <c r="N4174" s="6">
        <v>2001</v>
      </c>
      <c r="Q4174" t="s">
        <v>3881</v>
      </c>
      <c r="R4174" s="7">
        <v>-22.305403999999999</v>
      </c>
      <c r="S4174" s="7">
        <v>-41.876773999999997</v>
      </c>
      <c r="T4174" t="s">
        <v>46</v>
      </c>
      <c r="U4174" t="s">
        <v>4255</v>
      </c>
      <c r="X4174" t="s">
        <v>3911</v>
      </c>
      <c r="Y4174" t="s">
        <v>3012</v>
      </c>
      <c r="Z4174" t="s">
        <v>3013</v>
      </c>
      <c r="AC4174" t="s">
        <v>4754</v>
      </c>
      <c r="AG4174" t="s">
        <v>4755</v>
      </c>
      <c r="AH4174" s="6">
        <v>1173935</v>
      </c>
      <c r="AI4174" t="s">
        <v>4756</v>
      </c>
      <c r="AJ4174" t="s">
        <v>4763</v>
      </c>
    </row>
    <row r="4175" spans="1:36" ht="17.25" hidden="1" customHeight="1" x14ac:dyDescent="0.2">
      <c r="A4175" s="4" t="s">
        <v>4751</v>
      </c>
      <c r="B4175" t="s">
        <v>3801</v>
      </c>
      <c r="C4175" t="s">
        <v>4752</v>
      </c>
      <c r="D4175" t="s">
        <v>4753</v>
      </c>
      <c r="E4175" t="s">
        <v>4764</v>
      </c>
      <c r="F4175" t="s">
        <v>86</v>
      </c>
      <c r="G4175" s="5">
        <v>46.15</v>
      </c>
      <c r="H4175" t="s">
        <v>42</v>
      </c>
      <c r="I4175" t="s">
        <v>65</v>
      </c>
      <c r="J4175" t="s">
        <v>45</v>
      </c>
      <c r="K4175" t="s">
        <v>45</v>
      </c>
      <c r="L4175" t="s">
        <v>45</v>
      </c>
      <c r="M4175" t="s">
        <v>559</v>
      </c>
      <c r="N4175" s="6">
        <v>2001</v>
      </c>
      <c r="Q4175" t="s">
        <v>3881</v>
      </c>
      <c r="R4175" s="7">
        <v>-22.305403999999999</v>
      </c>
      <c r="S4175" s="7">
        <v>-41.876773999999997</v>
      </c>
      <c r="T4175" t="s">
        <v>46</v>
      </c>
      <c r="U4175" t="s">
        <v>4255</v>
      </c>
      <c r="X4175" t="s">
        <v>3911</v>
      </c>
      <c r="Y4175" t="s">
        <v>3012</v>
      </c>
      <c r="Z4175" t="s">
        <v>3013</v>
      </c>
      <c r="AC4175" t="s">
        <v>4754</v>
      </c>
      <c r="AG4175" t="s">
        <v>4755</v>
      </c>
      <c r="AH4175" s="6">
        <v>1173936</v>
      </c>
      <c r="AI4175" t="s">
        <v>4756</v>
      </c>
      <c r="AJ4175" t="s">
        <v>4765</v>
      </c>
    </row>
    <row r="4176" spans="1:36" ht="17.25" hidden="1" customHeight="1" x14ac:dyDescent="0.2">
      <c r="A4176" s="4" t="s">
        <v>4751</v>
      </c>
      <c r="B4176" t="s">
        <v>3801</v>
      </c>
      <c r="C4176" t="s">
        <v>4752</v>
      </c>
      <c r="D4176" t="s">
        <v>4753</v>
      </c>
      <c r="E4176" t="s">
        <v>4766</v>
      </c>
      <c r="F4176" t="s">
        <v>86</v>
      </c>
      <c r="G4176" s="5">
        <v>46.15</v>
      </c>
      <c r="H4176" t="s">
        <v>42</v>
      </c>
      <c r="I4176" t="s">
        <v>65</v>
      </c>
      <c r="J4176" t="s">
        <v>45</v>
      </c>
      <c r="K4176" t="s">
        <v>45</v>
      </c>
      <c r="L4176" t="s">
        <v>45</v>
      </c>
      <c r="M4176" t="s">
        <v>559</v>
      </c>
      <c r="N4176" s="6">
        <v>2001</v>
      </c>
      <c r="Q4176" t="s">
        <v>3881</v>
      </c>
      <c r="R4176" s="7">
        <v>-22.305403999999999</v>
      </c>
      <c r="S4176" s="7">
        <v>-41.876773999999997</v>
      </c>
      <c r="T4176" t="s">
        <v>46</v>
      </c>
      <c r="U4176" t="s">
        <v>4255</v>
      </c>
      <c r="X4176" t="s">
        <v>3911</v>
      </c>
      <c r="Y4176" t="s">
        <v>3012</v>
      </c>
      <c r="Z4176" t="s">
        <v>3013</v>
      </c>
      <c r="AC4176" t="s">
        <v>4754</v>
      </c>
      <c r="AG4176" t="s">
        <v>4755</v>
      </c>
      <c r="AH4176" s="24">
        <v>1173937</v>
      </c>
      <c r="AI4176" t="s">
        <v>4756</v>
      </c>
      <c r="AJ4176" t="s">
        <v>4767</v>
      </c>
    </row>
    <row r="4177" spans="1:36" ht="17.25" hidden="1" customHeight="1" x14ac:dyDescent="0.2">
      <c r="A4177" s="4" t="s">
        <v>4751</v>
      </c>
      <c r="B4177" t="s">
        <v>3801</v>
      </c>
      <c r="C4177" t="s">
        <v>4752</v>
      </c>
      <c r="D4177" t="s">
        <v>4753</v>
      </c>
      <c r="E4177" t="s">
        <v>4768</v>
      </c>
      <c r="F4177" t="s">
        <v>86</v>
      </c>
      <c r="G4177" s="5">
        <v>46.15</v>
      </c>
      <c r="H4177" t="s">
        <v>42</v>
      </c>
      <c r="I4177" t="s">
        <v>65</v>
      </c>
      <c r="J4177" t="s">
        <v>45</v>
      </c>
      <c r="K4177" t="s">
        <v>45</v>
      </c>
      <c r="L4177" t="s">
        <v>45</v>
      </c>
      <c r="M4177" t="s">
        <v>559</v>
      </c>
      <c r="N4177" s="6">
        <v>2001</v>
      </c>
      <c r="Q4177" t="s">
        <v>3881</v>
      </c>
      <c r="R4177" s="7">
        <v>-22.305403999999999</v>
      </c>
      <c r="S4177" s="7">
        <v>-41.876773999999997</v>
      </c>
      <c r="T4177" t="s">
        <v>46</v>
      </c>
      <c r="U4177" t="s">
        <v>4255</v>
      </c>
      <c r="X4177" t="s">
        <v>3911</v>
      </c>
      <c r="Y4177" t="s">
        <v>3012</v>
      </c>
      <c r="Z4177" t="s">
        <v>3013</v>
      </c>
      <c r="AC4177" t="s">
        <v>4754</v>
      </c>
      <c r="AG4177" t="s">
        <v>4755</v>
      </c>
      <c r="AH4177" s="24">
        <v>1173938</v>
      </c>
      <c r="AI4177" t="s">
        <v>4756</v>
      </c>
      <c r="AJ4177" t="s">
        <v>4769</v>
      </c>
    </row>
    <row r="4178" spans="1:36" ht="17.25" hidden="1" customHeight="1" x14ac:dyDescent="0.2">
      <c r="A4178" s="4" t="s">
        <v>4751</v>
      </c>
      <c r="B4178" t="s">
        <v>3801</v>
      </c>
      <c r="C4178" t="s">
        <v>4752</v>
      </c>
      <c r="D4178" t="s">
        <v>4753</v>
      </c>
      <c r="E4178" t="s">
        <v>4770</v>
      </c>
      <c r="F4178" t="s">
        <v>86</v>
      </c>
      <c r="G4178" s="5">
        <v>46.15</v>
      </c>
      <c r="H4178" t="s">
        <v>42</v>
      </c>
      <c r="I4178" t="s">
        <v>65</v>
      </c>
      <c r="J4178" t="s">
        <v>45</v>
      </c>
      <c r="K4178" t="s">
        <v>45</v>
      </c>
      <c r="L4178" t="s">
        <v>45</v>
      </c>
      <c r="M4178" t="s">
        <v>559</v>
      </c>
      <c r="N4178" s="6">
        <v>2001</v>
      </c>
      <c r="P4178" s="25"/>
      <c r="Q4178" t="s">
        <v>3881</v>
      </c>
      <c r="R4178" s="7">
        <v>-22.305403999999999</v>
      </c>
      <c r="S4178" s="7">
        <v>-41.876773999999997</v>
      </c>
      <c r="T4178" t="s">
        <v>46</v>
      </c>
      <c r="U4178" t="s">
        <v>4255</v>
      </c>
      <c r="X4178" t="s">
        <v>3911</v>
      </c>
      <c r="Y4178" t="s">
        <v>3012</v>
      </c>
      <c r="Z4178" t="s">
        <v>3013</v>
      </c>
      <c r="AC4178" t="s">
        <v>4754</v>
      </c>
      <c r="AG4178" t="s">
        <v>4755</v>
      </c>
      <c r="AH4178" s="6">
        <v>1173939</v>
      </c>
      <c r="AI4178" t="s">
        <v>4756</v>
      </c>
      <c r="AJ4178" t="s">
        <v>4771</v>
      </c>
    </row>
    <row r="4179" spans="1:36" ht="17.25" hidden="1" customHeight="1" x14ac:dyDescent="0.2">
      <c r="A4179" s="4" t="s">
        <v>4751</v>
      </c>
      <c r="B4179" t="s">
        <v>3801</v>
      </c>
      <c r="C4179" t="s">
        <v>4752</v>
      </c>
      <c r="D4179" t="s">
        <v>4753</v>
      </c>
      <c r="E4179" t="s">
        <v>4772</v>
      </c>
      <c r="F4179" t="s">
        <v>86</v>
      </c>
      <c r="G4179" s="5">
        <v>46.15</v>
      </c>
      <c r="H4179" t="s">
        <v>42</v>
      </c>
      <c r="I4179" t="s">
        <v>65</v>
      </c>
      <c r="J4179" t="s">
        <v>45</v>
      </c>
      <c r="K4179" t="s">
        <v>45</v>
      </c>
      <c r="L4179" t="s">
        <v>45</v>
      </c>
      <c r="M4179" t="s">
        <v>559</v>
      </c>
      <c r="N4179" s="6">
        <v>2001</v>
      </c>
      <c r="P4179" s="25"/>
      <c r="Q4179" t="s">
        <v>3881</v>
      </c>
      <c r="R4179" s="7">
        <v>-22.305403999999999</v>
      </c>
      <c r="S4179" s="7">
        <v>-41.876773999999997</v>
      </c>
      <c r="T4179" t="s">
        <v>46</v>
      </c>
      <c r="U4179" t="s">
        <v>4255</v>
      </c>
      <c r="X4179" t="s">
        <v>3911</v>
      </c>
      <c r="Y4179" t="s">
        <v>3012</v>
      </c>
      <c r="Z4179" t="s">
        <v>3013</v>
      </c>
      <c r="AC4179" t="s">
        <v>4754</v>
      </c>
      <c r="AG4179" t="s">
        <v>4755</v>
      </c>
      <c r="AH4179" s="6">
        <v>1175416</v>
      </c>
      <c r="AI4179" t="s">
        <v>4756</v>
      </c>
      <c r="AJ4179" t="s">
        <v>4773</v>
      </c>
    </row>
    <row r="4180" spans="1:36" ht="17.25" hidden="1" customHeight="1" x14ac:dyDescent="0.2">
      <c r="A4180" s="4" t="s">
        <v>4751</v>
      </c>
      <c r="B4180" t="s">
        <v>3801</v>
      </c>
      <c r="C4180" t="s">
        <v>4752</v>
      </c>
      <c r="D4180" t="s">
        <v>4753</v>
      </c>
      <c r="E4180" t="s">
        <v>4774</v>
      </c>
      <c r="F4180" t="s">
        <v>86</v>
      </c>
      <c r="G4180" s="5">
        <v>46.15</v>
      </c>
      <c r="H4180" t="s">
        <v>42</v>
      </c>
      <c r="I4180" t="s">
        <v>65</v>
      </c>
      <c r="J4180" t="s">
        <v>45</v>
      </c>
      <c r="K4180" t="s">
        <v>45</v>
      </c>
      <c r="L4180" t="s">
        <v>45</v>
      </c>
      <c r="M4180" t="s">
        <v>559</v>
      </c>
      <c r="N4180" s="6">
        <v>2001</v>
      </c>
      <c r="P4180" s="25"/>
      <c r="Q4180" t="s">
        <v>3881</v>
      </c>
      <c r="R4180" s="7">
        <v>-22.305403999999999</v>
      </c>
      <c r="S4180" s="7">
        <v>-41.876773999999997</v>
      </c>
      <c r="T4180" t="s">
        <v>46</v>
      </c>
      <c r="U4180" t="s">
        <v>4255</v>
      </c>
      <c r="X4180" t="s">
        <v>3911</v>
      </c>
      <c r="Y4180" t="s">
        <v>3012</v>
      </c>
      <c r="Z4180" t="s">
        <v>3013</v>
      </c>
      <c r="AC4180" t="s">
        <v>4754</v>
      </c>
      <c r="AG4180" t="s">
        <v>4755</v>
      </c>
      <c r="AH4180" s="6">
        <v>1185925</v>
      </c>
      <c r="AI4180" t="s">
        <v>4756</v>
      </c>
      <c r="AJ4180" t="s">
        <v>4775</v>
      </c>
    </row>
    <row r="4181" spans="1:36" ht="17.25" hidden="1" customHeight="1" x14ac:dyDescent="0.2">
      <c r="A4181" s="4" t="s">
        <v>4751</v>
      </c>
      <c r="B4181" t="s">
        <v>3801</v>
      </c>
      <c r="C4181" t="s">
        <v>4752</v>
      </c>
      <c r="D4181" t="s">
        <v>4753</v>
      </c>
      <c r="E4181" t="s">
        <v>4776</v>
      </c>
      <c r="F4181" t="s">
        <v>86</v>
      </c>
      <c r="G4181" s="5">
        <v>46.15</v>
      </c>
      <c r="H4181" t="s">
        <v>42</v>
      </c>
      <c r="I4181" t="s">
        <v>65</v>
      </c>
      <c r="J4181" t="s">
        <v>45</v>
      </c>
      <c r="K4181" t="s">
        <v>45</v>
      </c>
      <c r="L4181" t="s">
        <v>45</v>
      </c>
      <c r="M4181" t="s">
        <v>559</v>
      </c>
      <c r="N4181" s="6">
        <v>2001</v>
      </c>
      <c r="Q4181" t="s">
        <v>3881</v>
      </c>
      <c r="R4181" s="7">
        <v>-22.305403999999999</v>
      </c>
      <c r="S4181" s="7">
        <v>-41.876773999999997</v>
      </c>
      <c r="T4181" t="s">
        <v>46</v>
      </c>
      <c r="U4181" t="s">
        <v>4255</v>
      </c>
      <c r="X4181" t="s">
        <v>3911</v>
      </c>
      <c r="Y4181" t="s">
        <v>3012</v>
      </c>
      <c r="Z4181" t="s">
        <v>3013</v>
      </c>
      <c r="AC4181" t="s">
        <v>4754</v>
      </c>
      <c r="AG4181" t="s">
        <v>4755</v>
      </c>
      <c r="AH4181" s="6">
        <v>1185926</v>
      </c>
      <c r="AI4181" t="s">
        <v>4756</v>
      </c>
      <c r="AJ4181" t="s">
        <v>4777</v>
      </c>
    </row>
    <row r="4182" spans="1:36" ht="17.25" hidden="1" customHeight="1" x14ac:dyDescent="0.2">
      <c r="A4182" s="4" t="s">
        <v>4751</v>
      </c>
      <c r="B4182" t="s">
        <v>3801</v>
      </c>
      <c r="C4182" t="s">
        <v>4752</v>
      </c>
      <c r="D4182" t="s">
        <v>4753</v>
      </c>
      <c r="E4182" t="s">
        <v>56</v>
      </c>
      <c r="F4182" t="s">
        <v>86</v>
      </c>
      <c r="G4182" s="5">
        <v>46.15</v>
      </c>
      <c r="H4182" t="s">
        <v>42</v>
      </c>
      <c r="I4182" t="s">
        <v>65</v>
      </c>
      <c r="J4182" t="s">
        <v>45</v>
      </c>
      <c r="K4182" t="s">
        <v>45</v>
      </c>
      <c r="L4182" t="s">
        <v>45</v>
      </c>
      <c r="M4182" t="s">
        <v>559</v>
      </c>
      <c r="N4182" s="6">
        <v>2001</v>
      </c>
      <c r="Q4182" t="s">
        <v>3881</v>
      </c>
      <c r="R4182" s="7">
        <v>-22.305403999999999</v>
      </c>
      <c r="S4182" s="7">
        <v>-41.876773999999997</v>
      </c>
      <c r="T4182" t="s">
        <v>46</v>
      </c>
      <c r="U4182" t="s">
        <v>4255</v>
      </c>
      <c r="X4182" t="s">
        <v>3911</v>
      </c>
      <c r="Y4182" t="s">
        <v>3012</v>
      </c>
      <c r="Z4182" t="s">
        <v>3013</v>
      </c>
      <c r="AC4182" t="s">
        <v>4754</v>
      </c>
      <c r="AG4182" t="s">
        <v>4755</v>
      </c>
      <c r="AH4182" s="6">
        <v>1173925</v>
      </c>
      <c r="AI4182" t="s">
        <v>4756</v>
      </c>
      <c r="AJ4182" t="s">
        <v>4778</v>
      </c>
    </row>
    <row r="4183" spans="1:36" ht="17.25" hidden="1" customHeight="1" x14ac:dyDescent="0.2">
      <c r="A4183" s="4" t="s">
        <v>4751</v>
      </c>
      <c r="B4183" t="s">
        <v>3801</v>
      </c>
      <c r="C4183" t="s">
        <v>4752</v>
      </c>
      <c r="D4183" t="s">
        <v>4753</v>
      </c>
      <c r="E4183" t="s">
        <v>4779</v>
      </c>
      <c r="F4183" t="s">
        <v>86</v>
      </c>
      <c r="G4183" s="5">
        <v>46.15</v>
      </c>
      <c r="H4183" t="s">
        <v>42</v>
      </c>
      <c r="I4183" t="s">
        <v>65</v>
      </c>
      <c r="J4183" t="s">
        <v>45</v>
      </c>
      <c r="K4183" t="s">
        <v>45</v>
      </c>
      <c r="L4183" t="s">
        <v>45</v>
      </c>
      <c r="M4183" t="s">
        <v>559</v>
      </c>
      <c r="N4183" s="6">
        <v>2001</v>
      </c>
      <c r="Q4183" t="s">
        <v>3881</v>
      </c>
      <c r="R4183" s="7">
        <v>-22.305403999999999</v>
      </c>
      <c r="S4183" s="7">
        <v>-41.876773999999997</v>
      </c>
      <c r="T4183" t="s">
        <v>46</v>
      </c>
      <c r="U4183" t="s">
        <v>4255</v>
      </c>
      <c r="X4183" t="s">
        <v>3911</v>
      </c>
      <c r="Y4183" t="s">
        <v>3012</v>
      </c>
      <c r="Z4183" t="s">
        <v>3013</v>
      </c>
      <c r="AC4183" t="s">
        <v>4754</v>
      </c>
      <c r="AG4183" t="s">
        <v>4755</v>
      </c>
      <c r="AH4183" s="6">
        <v>1185927</v>
      </c>
      <c r="AI4183" t="s">
        <v>4756</v>
      </c>
      <c r="AJ4183" t="s">
        <v>4780</v>
      </c>
    </row>
    <row r="4184" spans="1:36" ht="17.25" hidden="1" customHeight="1" x14ac:dyDescent="0.2">
      <c r="A4184" s="4" t="s">
        <v>4751</v>
      </c>
      <c r="B4184" t="s">
        <v>3801</v>
      </c>
      <c r="C4184" t="s">
        <v>4752</v>
      </c>
      <c r="D4184" t="s">
        <v>4753</v>
      </c>
      <c r="E4184" t="s">
        <v>58</v>
      </c>
      <c r="F4184" t="s">
        <v>86</v>
      </c>
      <c r="G4184" s="5">
        <v>46.15</v>
      </c>
      <c r="H4184" t="s">
        <v>42</v>
      </c>
      <c r="I4184" t="s">
        <v>65</v>
      </c>
      <c r="J4184" t="s">
        <v>45</v>
      </c>
      <c r="K4184" t="s">
        <v>45</v>
      </c>
      <c r="L4184" t="s">
        <v>45</v>
      </c>
      <c r="M4184" t="s">
        <v>559</v>
      </c>
      <c r="N4184" s="6">
        <v>2001</v>
      </c>
      <c r="Q4184" t="s">
        <v>3881</v>
      </c>
      <c r="R4184" s="7">
        <v>-22.305403999999999</v>
      </c>
      <c r="S4184" s="7">
        <v>-41.876773999999997</v>
      </c>
      <c r="T4184" t="s">
        <v>46</v>
      </c>
      <c r="U4184" t="s">
        <v>4255</v>
      </c>
      <c r="X4184" t="s">
        <v>3911</v>
      </c>
      <c r="Y4184" t="s">
        <v>3012</v>
      </c>
      <c r="Z4184" t="s">
        <v>3013</v>
      </c>
      <c r="AC4184" t="s">
        <v>4754</v>
      </c>
      <c r="AG4184" t="s">
        <v>4755</v>
      </c>
      <c r="AH4184" s="6">
        <v>1173926</v>
      </c>
      <c r="AI4184" t="s">
        <v>4756</v>
      </c>
      <c r="AJ4184" t="s">
        <v>4781</v>
      </c>
    </row>
    <row r="4185" spans="1:36" ht="17.25" hidden="1" customHeight="1" x14ac:dyDescent="0.2">
      <c r="A4185" s="4" t="s">
        <v>4751</v>
      </c>
      <c r="B4185" t="s">
        <v>3801</v>
      </c>
      <c r="C4185" t="s">
        <v>4752</v>
      </c>
      <c r="D4185" t="s">
        <v>4753</v>
      </c>
      <c r="E4185" t="s">
        <v>191</v>
      </c>
      <c r="F4185" t="s">
        <v>86</v>
      </c>
      <c r="G4185" s="5">
        <v>46.15</v>
      </c>
      <c r="H4185" t="s">
        <v>42</v>
      </c>
      <c r="I4185" t="s">
        <v>65</v>
      </c>
      <c r="J4185" t="s">
        <v>45</v>
      </c>
      <c r="K4185" t="s">
        <v>45</v>
      </c>
      <c r="L4185" t="s">
        <v>45</v>
      </c>
      <c r="M4185" t="s">
        <v>559</v>
      </c>
      <c r="N4185" s="6">
        <v>2001</v>
      </c>
      <c r="Q4185" t="s">
        <v>3881</v>
      </c>
      <c r="R4185" s="7">
        <v>-22.305403999999999</v>
      </c>
      <c r="S4185" s="7">
        <v>-41.876773999999997</v>
      </c>
      <c r="T4185" t="s">
        <v>46</v>
      </c>
      <c r="U4185" t="s">
        <v>4255</v>
      </c>
      <c r="X4185" t="s">
        <v>3911</v>
      </c>
      <c r="Y4185" t="s">
        <v>3012</v>
      </c>
      <c r="Z4185" t="s">
        <v>3013</v>
      </c>
      <c r="AC4185" t="s">
        <v>4754</v>
      </c>
      <c r="AG4185" t="s">
        <v>4755</v>
      </c>
      <c r="AH4185" s="24">
        <v>1173927</v>
      </c>
      <c r="AI4185" t="s">
        <v>4756</v>
      </c>
      <c r="AJ4185" t="s">
        <v>4782</v>
      </c>
    </row>
    <row r="4186" spans="1:36" ht="17.25" hidden="1" customHeight="1" x14ac:dyDescent="0.2">
      <c r="A4186" s="4" t="s">
        <v>4751</v>
      </c>
      <c r="B4186" t="s">
        <v>3801</v>
      </c>
      <c r="C4186" t="s">
        <v>4752</v>
      </c>
      <c r="D4186" t="s">
        <v>4753</v>
      </c>
      <c r="E4186" t="s">
        <v>335</v>
      </c>
      <c r="F4186" t="s">
        <v>86</v>
      </c>
      <c r="G4186" s="5">
        <v>46.15</v>
      </c>
      <c r="H4186" t="s">
        <v>42</v>
      </c>
      <c r="I4186" t="s">
        <v>65</v>
      </c>
      <c r="J4186" t="s">
        <v>45</v>
      </c>
      <c r="K4186" t="s">
        <v>45</v>
      </c>
      <c r="L4186" t="s">
        <v>45</v>
      </c>
      <c r="M4186" t="s">
        <v>559</v>
      </c>
      <c r="N4186" s="6">
        <v>2001</v>
      </c>
      <c r="Q4186" t="s">
        <v>3881</v>
      </c>
      <c r="R4186" s="7">
        <v>-22.305403999999999</v>
      </c>
      <c r="S4186" s="7">
        <v>-41.876773999999997</v>
      </c>
      <c r="T4186" t="s">
        <v>46</v>
      </c>
      <c r="U4186" t="s">
        <v>4255</v>
      </c>
      <c r="X4186" t="s">
        <v>3911</v>
      </c>
      <c r="Y4186" t="s">
        <v>3012</v>
      </c>
      <c r="Z4186" t="s">
        <v>3013</v>
      </c>
      <c r="AC4186" t="s">
        <v>4754</v>
      </c>
      <c r="AG4186" t="s">
        <v>4755</v>
      </c>
      <c r="AH4186" s="6">
        <v>1173928</v>
      </c>
      <c r="AI4186" t="s">
        <v>4756</v>
      </c>
      <c r="AJ4186" t="s">
        <v>4783</v>
      </c>
    </row>
    <row r="4187" spans="1:36" ht="17.25" hidden="1" customHeight="1" x14ac:dyDescent="0.2">
      <c r="A4187" s="4" t="s">
        <v>4751</v>
      </c>
      <c r="B4187" t="s">
        <v>3801</v>
      </c>
      <c r="C4187" t="s">
        <v>4752</v>
      </c>
      <c r="D4187" t="s">
        <v>4753</v>
      </c>
      <c r="E4187" t="s">
        <v>1157</v>
      </c>
      <c r="F4187" t="s">
        <v>86</v>
      </c>
      <c r="G4187" s="5">
        <v>46.15</v>
      </c>
      <c r="H4187" t="s">
        <v>42</v>
      </c>
      <c r="I4187" t="s">
        <v>65</v>
      </c>
      <c r="J4187" t="s">
        <v>45</v>
      </c>
      <c r="K4187" t="s">
        <v>45</v>
      </c>
      <c r="L4187" t="s">
        <v>45</v>
      </c>
      <c r="M4187" t="s">
        <v>559</v>
      </c>
      <c r="N4187" s="6">
        <v>2001</v>
      </c>
      <c r="Q4187" t="s">
        <v>3881</v>
      </c>
      <c r="R4187" s="7">
        <v>-22.305403999999999</v>
      </c>
      <c r="S4187" s="7">
        <v>-41.876773999999997</v>
      </c>
      <c r="T4187" t="s">
        <v>46</v>
      </c>
      <c r="U4187" t="s">
        <v>4255</v>
      </c>
      <c r="X4187" t="s">
        <v>3911</v>
      </c>
      <c r="Y4187" t="s">
        <v>3012</v>
      </c>
      <c r="Z4187" t="s">
        <v>3013</v>
      </c>
      <c r="AC4187" t="s">
        <v>4754</v>
      </c>
      <c r="AG4187" t="s">
        <v>4755</v>
      </c>
      <c r="AH4187" s="6">
        <v>1173929</v>
      </c>
      <c r="AI4187" t="s">
        <v>4756</v>
      </c>
      <c r="AJ4187" t="s">
        <v>4784</v>
      </c>
    </row>
    <row r="4188" spans="1:36" ht="17.25" hidden="1" customHeight="1" x14ac:dyDescent="0.2">
      <c r="A4188" s="4" t="s">
        <v>4751</v>
      </c>
      <c r="B4188" t="s">
        <v>3801</v>
      </c>
      <c r="C4188" t="s">
        <v>4752</v>
      </c>
      <c r="D4188" t="s">
        <v>4753</v>
      </c>
      <c r="E4188" t="s">
        <v>2297</v>
      </c>
      <c r="F4188" t="s">
        <v>86</v>
      </c>
      <c r="G4188" s="5">
        <v>46.15</v>
      </c>
      <c r="H4188" t="s">
        <v>42</v>
      </c>
      <c r="I4188" t="s">
        <v>65</v>
      </c>
      <c r="J4188" t="s">
        <v>45</v>
      </c>
      <c r="K4188" t="s">
        <v>45</v>
      </c>
      <c r="L4188" t="s">
        <v>45</v>
      </c>
      <c r="M4188" t="s">
        <v>559</v>
      </c>
      <c r="N4188" s="6">
        <v>2001</v>
      </c>
      <c r="Q4188" t="s">
        <v>3881</v>
      </c>
      <c r="R4188" s="7">
        <v>-22.305403999999999</v>
      </c>
      <c r="S4188" s="7">
        <v>-41.876773999999997</v>
      </c>
      <c r="T4188" t="s">
        <v>46</v>
      </c>
      <c r="U4188" t="s">
        <v>4255</v>
      </c>
      <c r="X4188" t="s">
        <v>3911</v>
      </c>
      <c r="Y4188" t="s">
        <v>3012</v>
      </c>
      <c r="Z4188" t="s">
        <v>3013</v>
      </c>
      <c r="AC4188" t="s">
        <v>4754</v>
      </c>
      <c r="AG4188" t="s">
        <v>4755</v>
      </c>
      <c r="AH4188" s="6">
        <v>1173930</v>
      </c>
      <c r="AI4188" t="s">
        <v>4756</v>
      </c>
      <c r="AJ4188" t="s">
        <v>4785</v>
      </c>
    </row>
    <row r="4189" spans="1:36" ht="17.25" hidden="1" customHeight="1" x14ac:dyDescent="0.2">
      <c r="A4189" s="4" t="s">
        <v>4751</v>
      </c>
      <c r="B4189" t="s">
        <v>3801</v>
      </c>
      <c r="C4189" t="s">
        <v>4752</v>
      </c>
      <c r="D4189" t="s">
        <v>4753</v>
      </c>
      <c r="E4189" t="s">
        <v>3929</v>
      </c>
      <c r="F4189" t="s">
        <v>86</v>
      </c>
      <c r="G4189" s="5">
        <v>46.15</v>
      </c>
      <c r="H4189" t="s">
        <v>42</v>
      </c>
      <c r="I4189" t="s">
        <v>65</v>
      </c>
      <c r="J4189" t="s">
        <v>45</v>
      </c>
      <c r="K4189" t="s">
        <v>45</v>
      </c>
      <c r="L4189" t="s">
        <v>45</v>
      </c>
      <c r="M4189" t="s">
        <v>559</v>
      </c>
      <c r="N4189" s="24">
        <v>2001</v>
      </c>
      <c r="Q4189" t="s">
        <v>3881</v>
      </c>
      <c r="R4189" s="7">
        <v>-22.305403999999999</v>
      </c>
      <c r="S4189" s="7">
        <v>-41.876773999999997</v>
      </c>
      <c r="T4189" t="s">
        <v>46</v>
      </c>
      <c r="U4189" t="s">
        <v>4255</v>
      </c>
      <c r="X4189" t="s">
        <v>3911</v>
      </c>
      <c r="Y4189" t="s">
        <v>3012</v>
      </c>
      <c r="Z4189" t="s">
        <v>3013</v>
      </c>
      <c r="AC4189" t="s">
        <v>4754</v>
      </c>
      <c r="AG4189" t="s">
        <v>4755</v>
      </c>
      <c r="AH4189" s="24">
        <v>1173931</v>
      </c>
      <c r="AI4189" t="s">
        <v>4756</v>
      </c>
      <c r="AJ4189" t="s">
        <v>4786</v>
      </c>
    </row>
    <row r="4190" spans="1:36" ht="17.25" hidden="1" customHeight="1" x14ac:dyDescent="0.2">
      <c r="A4190" s="4" t="s">
        <v>4751</v>
      </c>
      <c r="B4190" t="s">
        <v>3801</v>
      </c>
      <c r="C4190" t="s">
        <v>4752</v>
      </c>
      <c r="D4190" t="s">
        <v>4753</v>
      </c>
      <c r="E4190" t="s">
        <v>4787</v>
      </c>
      <c r="F4190" t="s">
        <v>86</v>
      </c>
      <c r="G4190" s="5">
        <v>46.15</v>
      </c>
      <c r="H4190" t="s">
        <v>42</v>
      </c>
      <c r="I4190" t="s">
        <v>65</v>
      </c>
      <c r="J4190" t="s">
        <v>45</v>
      </c>
      <c r="K4190" t="s">
        <v>45</v>
      </c>
      <c r="L4190" t="s">
        <v>45</v>
      </c>
      <c r="M4190" t="s">
        <v>559</v>
      </c>
      <c r="N4190" s="6">
        <v>2001</v>
      </c>
      <c r="Q4190" t="s">
        <v>3881</v>
      </c>
      <c r="R4190" s="7">
        <v>-22.305403999999999</v>
      </c>
      <c r="S4190" s="7">
        <v>-41.876773999999997</v>
      </c>
      <c r="T4190" t="s">
        <v>46</v>
      </c>
      <c r="U4190" t="s">
        <v>4255</v>
      </c>
      <c r="X4190" t="s">
        <v>3911</v>
      </c>
      <c r="Y4190" t="s">
        <v>3012</v>
      </c>
      <c r="Z4190" t="s">
        <v>3013</v>
      </c>
      <c r="AC4190" t="s">
        <v>4754</v>
      </c>
      <c r="AG4190" t="s">
        <v>4755</v>
      </c>
      <c r="AH4190" s="6">
        <v>1173932</v>
      </c>
      <c r="AI4190" t="s">
        <v>4756</v>
      </c>
      <c r="AJ4190" t="s">
        <v>4788</v>
      </c>
    </row>
    <row r="4191" spans="1:36" ht="17.25" hidden="1" customHeight="1" x14ac:dyDescent="0.2">
      <c r="A4191" s="4" t="s">
        <v>4789</v>
      </c>
      <c r="B4191" t="s">
        <v>3801</v>
      </c>
      <c r="C4191" t="s">
        <v>4790</v>
      </c>
      <c r="D4191" t="s">
        <v>4791</v>
      </c>
      <c r="E4191" t="s">
        <v>40</v>
      </c>
      <c r="F4191" t="s">
        <v>543</v>
      </c>
      <c r="G4191" s="5">
        <v>142.27000000000001</v>
      </c>
      <c r="H4191" t="s">
        <v>42</v>
      </c>
      <c r="I4191" t="s">
        <v>528</v>
      </c>
      <c r="J4191" t="s">
        <v>45</v>
      </c>
      <c r="K4191" t="s">
        <v>45</v>
      </c>
      <c r="L4191" t="s">
        <v>45</v>
      </c>
      <c r="M4191" t="s">
        <v>559</v>
      </c>
      <c r="N4191" s="6">
        <v>2009</v>
      </c>
      <c r="Q4191" t="s">
        <v>4490</v>
      </c>
      <c r="R4191" s="7">
        <v>-7.8607730399999998</v>
      </c>
      <c r="S4191" s="7">
        <v>-35.018766759999998</v>
      </c>
      <c r="T4191" t="s">
        <v>46</v>
      </c>
      <c r="U4191" t="s">
        <v>4491</v>
      </c>
      <c r="X4191" t="s">
        <v>3873</v>
      </c>
      <c r="Y4191" t="s">
        <v>3012</v>
      </c>
      <c r="Z4191" t="s">
        <v>3013</v>
      </c>
      <c r="AA4191" t="s">
        <v>4492</v>
      </c>
      <c r="AG4191" t="s">
        <v>4493</v>
      </c>
      <c r="AH4191" s="6">
        <v>1260977</v>
      </c>
      <c r="AI4191" t="s">
        <v>4792</v>
      </c>
      <c r="AJ4191" t="s">
        <v>4793</v>
      </c>
    </row>
    <row r="4192" spans="1:36" ht="17.25" hidden="1" customHeight="1" x14ac:dyDescent="0.2">
      <c r="A4192" s="4" t="s">
        <v>4794</v>
      </c>
      <c r="B4192" t="s">
        <v>3801</v>
      </c>
      <c r="C4192" t="s">
        <v>4795</v>
      </c>
      <c r="D4192" t="s">
        <v>4796</v>
      </c>
      <c r="E4192" t="s">
        <v>40</v>
      </c>
      <c r="F4192" t="s">
        <v>2972</v>
      </c>
      <c r="G4192" s="5">
        <v>170.8</v>
      </c>
      <c r="H4192" t="s">
        <v>42</v>
      </c>
      <c r="I4192" t="s">
        <v>528</v>
      </c>
      <c r="J4192" t="s">
        <v>45</v>
      </c>
      <c r="K4192" t="s">
        <v>45</v>
      </c>
      <c r="L4192" t="s">
        <v>45</v>
      </c>
      <c r="M4192" t="s">
        <v>559</v>
      </c>
      <c r="N4192" s="6">
        <v>2010</v>
      </c>
      <c r="P4192" s="25"/>
      <c r="Q4192" t="s">
        <v>4797</v>
      </c>
      <c r="R4192" s="7">
        <v>-7.2103409788896702</v>
      </c>
      <c r="S4192" s="7">
        <v>-34.920784936369301</v>
      </c>
      <c r="T4192" t="s">
        <v>46</v>
      </c>
      <c r="U4192" t="s">
        <v>4798</v>
      </c>
      <c r="X4192" t="s">
        <v>3953</v>
      </c>
      <c r="Y4192" t="s">
        <v>3012</v>
      </c>
      <c r="Z4192" t="s">
        <v>3013</v>
      </c>
      <c r="AG4192" t="s">
        <v>4799</v>
      </c>
      <c r="AH4192" s="27" t="s">
        <v>4800</v>
      </c>
      <c r="AI4192" t="s">
        <v>4801</v>
      </c>
      <c r="AJ4192" t="s">
        <v>4802</v>
      </c>
    </row>
    <row r="4193" spans="1:36" ht="17.25" hidden="1" customHeight="1" x14ac:dyDescent="0.2">
      <c r="A4193" s="4" t="s">
        <v>4803</v>
      </c>
      <c r="B4193" t="s">
        <v>3801</v>
      </c>
      <c r="C4193" t="s">
        <v>4804</v>
      </c>
      <c r="D4193" t="s">
        <v>4805</v>
      </c>
      <c r="E4193" t="s">
        <v>40</v>
      </c>
      <c r="F4193" t="s">
        <v>2972</v>
      </c>
      <c r="G4193" s="5">
        <v>170.8</v>
      </c>
      <c r="H4193" t="s">
        <v>42</v>
      </c>
      <c r="I4193" t="s">
        <v>528</v>
      </c>
      <c r="J4193" t="s">
        <v>45</v>
      </c>
      <c r="K4193" t="s">
        <v>45</v>
      </c>
      <c r="L4193" t="s">
        <v>45</v>
      </c>
      <c r="M4193" t="s">
        <v>559</v>
      </c>
      <c r="N4193" s="6">
        <v>2011</v>
      </c>
      <c r="Q4193" t="s">
        <v>4797</v>
      </c>
      <c r="R4193" s="7">
        <v>-7.2095735699999999</v>
      </c>
      <c r="S4193" s="7">
        <v>-34.922958919999999</v>
      </c>
      <c r="T4193" t="s">
        <v>46</v>
      </c>
      <c r="U4193" t="s">
        <v>4798</v>
      </c>
      <c r="X4193" t="s">
        <v>3953</v>
      </c>
      <c r="Y4193" t="s">
        <v>3012</v>
      </c>
      <c r="Z4193" t="s">
        <v>3013</v>
      </c>
      <c r="AG4193" t="s">
        <v>4806</v>
      </c>
      <c r="AH4193" s="8" t="s">
        <v>4807</v>
      </c>
      <c r="AI4193" t="s">
        <v>4808</v>
      </c>
      <c r="AJ4193" t="s">
        <v>4809</v>
      </c>
    </row>
    <row r="4194" spans="1:36" ht="17.25" hidden="1" customHeight="1" x14ac:dyDescent="0.2">
      <c r="A4194" s="4" t="s">
        <v>4810</v>
      </c>
      <c r="B4194" t="s">
        <v>3801</v>
      </c>
      <c r="C4194" t="s">
        <v>4811</v>
      </c>
      <c r="D4194" t="s">
        <v>4812</v>
      </c>
      <c r="E4194" t="s">
        <v>3826</v>
      </c>
      <c r="F4194" t="s">
        <v>86</v>
      </c>
      <c r="G4194" s="5">
        <v>100</v>
      </c>
      <c r="H4194" t="s">
        <v>486</v>
      </c>
      <c r="I4194" t="s">
        <v>65</v>
      </c>
      <c r="J4194" t="s">
        <v>45</v>
      </c>
      <c r="K4194" t="s">
        <v>45</v>
      </c>
      <c r="L4194" t="s">
        <v>45</v>
      </c>
      <c r="M4194" t="s">
        <v>559</v>
      </c>
      <c r="N4194" s="27" t="s">
        <v>45</v>
      </c>
      <c r="Q4194" t="s">
        <v>4813</v>
      </c>
      <c r="R4194" s="7">
        <v>-3.5555020000000002</v>
      </c>
      <c r="S4194" s="7">
        <v>-38.816606999999998</v>
      </c>
      <c r="T4194" t="s">
        <v>504</v>
      </c>
      <c r="U4194" t="s">
        <v>4814</v>
      </c>
      <c r="V4194" t="s">
        <v>4815</v>
      </c>
      <c r="X4194" t="s">
        <v>3968</v>
      </c>
      <c r="Y4194" t="s">
        <v>3012</v>
      </c>
      <c r="Z4194" t="s">
        <v>3013</v>
      </c>
      <c r="AG4194" t="s">
        <v>45</v>
      </c>
      <c r="AH4194" s="8" t="s">
        <v>45</v>
      </c>
      <c r="AI4194" t="s">
        <v>4816</v>
      </c>
      <c r="AJ4194" t="s">
        <v>4817</v>
      </c>
    </row>
    <row r="4195" spans="1:36" ht="17.25" hidden="1" customHeight="1" x14ac:dyDescent="0.2">
      <c r="A4195" s="4" t="s">
        <v>4810</v>
      </c>
      <c r="B4195" t="s">
        <v>3801</v>
      </c>
      <c r="C4195" t="s">
        <v>4811</v>
      </c>
      <c r="D4195" t="s">
        <v>4812</v>
      </c>
      <c r="E4195" t="s">
        <v>3833</v>
      </c>
      <c r="F4195" t="s">
        <v>86</v>
      </c>
      <c r="G4195" s="5">
        <v>100</v>
      </c>
      <c r="H4195" t="s">
        <v>486</v>
      </c>
      <c r="I4195" t="s">
        <v>65</v>
      </c>
      <c r="J4195" t="s">
        <v>45</v>
      </c>
      <c r="K4195" t="s">
        <v>45</v>
      </c>
      <c r="L4195" t="s">
        <v>45</v>
      </c>
      <c r="M4195" t="s">
        <v>559</v>
      </c>
      <c r="N4195" s="8" t="s">
        <v>45</v>
      </c>
      <c r="Q4195" t="s">
        <v>4813</v>
      </c>
      <c r="R4195" s="7">
        <v>-3.5555020000000002</v>
      </c>
      <c r="S4195" s="7">
        <v>-38.816606999999998</v>
      </c>
      <c r="T4195" t="s">
        <v>504</v>
      </c>
      <c r="U4195" t="s">
        <v>4814</v>
      </c>
      <c r="V4195" t="s">
        <v>4815</v>
      </c>
      <c r="X4195" t="s">
        <v>3968</v>
      </c>
      <c r="Y4195" t="s">
        <v>3012</v>
      </c>
      <c r="Z4195" t="s">
        <v>3013</v>
      </c>
      <c r="AG4195" t="s">
        <v>45</v>
      </c>
      <c r="AH4195" s="27" t="s">
        <v>45</v>
      </c>
      <c r="AI4195" t="s">
        <v>4816</v>
      </c>
      <c r="AJ4195" t="s">
        <v>4818</v>
      </c>
    </row>
    <row r="4196" spans="1:36" ht="17.25" hidden="1" customHeight="1" x14ac:dyDescent="0.2">
      <c r="A4196" s="4" t="s">
        <v>4810</v>
      </c>
      <c r="B4196" t="s">
        <v>3801</v>
      </c>
      <c r="C4196" t="s">
        <v>4811</v>
      </c>
      <c r="D4196" t="s">
        <v>4812</v>
      </c>
      <c r="E4196" t="s">
        <v>4819</v>
      </c>
      <c r="F4196" t="s">
        <v>86</v>
      </c>
      <c r="G4196" s="5">
        <v>100</v>
      </c>
      <c r="H4196" t="s">
        <v>486</v>
      </c>
      <c r="I4196" t="s">
        <v>65</v>
      </c>
      <c r="J4196" t="s">
        <v>45</v>
      </c>
      <c r="K4196" t="s">
        <v>45</v>
      </c>
      <c r="L4196" t="s">
        <v>45</v>
      </c>
      <c r="M4196" t="s">
        <v>559</v>
      </c>
      <c r="N4196" s="8" t="s">
        <v>45</v>
      </c>
      <c r="Q4196" t="s">
        <v>4813</v>
      </c>
      <c r="R4196" s="7">
        <v>-3.5555020000000002</v>
      </c>
      <c r="S4196" s="7">
        <v>-38.816606999999998</v>
      </c>
      <c r="T4196" t="s">
        <v>504</v>
      </c>
      <c r="U4196" t="s">
        <v>4814</v>
      </c>
      <c r="V4196" t="s">
        <v>4815</v>
      </c>
      <c r="X4196" t="s">
        <v>3968</v>
      </c>
      <c r="Y4196" t="s">
        <v>3012</v>
      </c>
      <c r="Z4196" t="s">
        <v>3013</v>
      </c>
      <c r="AG4196" t="s">
        <v>45</v>
      </c>
      <c r="AH4196" s="27" t="s">
        <v>45</v>
      </c>
      <c r="AI4196" t="s">
        <v>4816</v>
      </c>
      <c r="AJ4196" t="s">
        <v>4820</v>
      </c>
    </row>
    <row r="4197" spans="1:36" ht="17.25" hidden="1" customHeight="1" x14ac:dyDescent="0.2">
      <c r="A4197" s="4" t="s">
        <v>4810</v>
      </c>
      <c r="B4197" t="s">
        <v>3801</v>
      </c>
      <c r="C4197" t="s">
        <v>4811</v>
      </c>
      <c r="D4197" t="s">
        <v>4812</v>
      </c>
      <c r="E4197" t="s">
        <v>4821</v>
      </c>
      <c r="F4197" t="s">
        <v>86</v>
      </c>
      <c r="G4197" s="5">
        <v>100</v>
      </c>
      <c r="H4197" t="s">
        <v>486</v>
      </c>
      <c r="I4197" t="s">
        <v>65</v>
      </c>
      <c r="J4197" t="s">
        <v>45</v>
      </c>
      <c r="K4197" t="s">
        <v>45</v>
      </c>
      <c r="L4197" t="s">
        <v>45</v>
      </c>
      <c r="M4197" t="s">
        <v>559</v>
      </c>
      <c r="N4197" s="8" t="s">
        <v>45</v>
      </c>
      <c r="Q4197" t="s">
        <v>4813</v>
      </c>
      <c r="R4197" s="7">
        <v>-3.5555020000000002</v>
      </c>
      <c r="S4197" s="7">
        <v>-38.816606999999998</v>
      </c>
      <c r="T4197" t="s">
        <v>504</v>
      </c>
      <c r="U4197" t="s">
        <v>4814</v>
      </c>
      <c r="V4197" t="s">
        <v>4815</v>
      </c>
      <c r="X4197" t="s">
        <v>3968</v>
      </c>
      <c r="Y4197" t="s">
        <v>3012</v>
      </c>
      <c r="Z4197" t="s">
        <v>3013</v>
      </c>
      <c r="AG4197" t="s">
        <v>45</v>
      </c>
      <c r="AH4197" s="27" t="s">
        <v>45</v>
      </c>
      <c r="AI4197" t="s">
        <v>4816</v>
      </c>
      <c r="AJ4197" t="s">
        <v>4822</v>
      </c>
    </row>
    <row r="4198" spans="1:36" ht="17.25" hidden="1" customHeight="1" x14ac:dyDescent="0.2">
      <c r="A4198" s="4" t="s">
        <v>4810</v>
      </c>
      <c r="B4198" t="s">
        <v>3801</v>
      </c>
      <c r="C4198" t="s">
        <v>4811</v>
      </c>
      <c r="D4198" t="s">
        <v>4812</v>
      </c>
      <c r="E4198" t="s">
        <v>3813</v>
      </c>
      <c r="F4198" t="s">
        <v>86</v>
      </c>
      <c r="G4198" s="5">
        <v>700</v>
      </c>
      <c r="H4198" t="s">
        <v>486</v>
      </c>
      <c r="I4198" t="s">
        <v>43</v>
      </c>
      <c r="J4198" t="s">
        <v>45</v>
      </c>
      <c r="K4198" t="s">
        <v>45</v>
      </c>
      <c r="L4198" t="s">
        <v>45</v>
      </c>
      <c r="M4198" t="s">
        <v>559</v>
      </c>
      <c r="N4198" s="27" t="s">
        <v>45</v>
      </c>
      <c r="Q4198" t="s">
        <v>4813</v>
      </c>
      <c r="R4198" s="7">
        <v>-3.5555020000000002</v>
      </c>
      <c r="S4198" s="7">
        <v>-38.816606999999998</v>
      </c>
      <c r="T4198" t="s">
        <v>504</v>
      </c>
      <c r="U4198" t="s">
        <v>4814</v>
      </c>
      <c r="V4198" t="s">
        <v>4815</v>
      </c>
      <c r="X4198" t="s">
        <v>3968</v>
      </c>
      <c r="Y4198" t="s">
        <v>3012</v>
      </c>
      <c r="Z4198" t="s">
        <v>3013</v>
      </c>
      <c r="AG4198" t="s">
        <v>45</v>
      </c>
      <c r="AH4198" s="27" t="s">
        <v>45</v>
      </c>
      <c r="AI4198" t="s">
        <v>4816</v>
      </c>
      <c r="AJ4198" t="s">
        <v>4823</v>
      </c>
    </row>
    <row r="4199" spans="1:36" ht="17.25" hidden="1" customHeight="1" x14ac:dyDescent="0.2">
      <c r="A4199" s="4" t="s">
        <v>4810</v>
      </c>
      <c r="B4199" t="s">
        <v>3801</v>
      </c>
      <c r="C4199" t="s">
        <v>4811</v>
      </c>
      <c r="D4199" t="s">
        <v>4812</v>
      </c>
      <c r="E4199" t="s">
        <v>3820</v>
      </c>
      <c r="F4199" t="s">
        <v>86</v>
      </c>
      <c r="G4199" s="5">
        <v>1400</v>
      </c>
      <c r="H4199" t="s">
        <v>486</v>
      </c>
      <c r="I4199" t="s">
        <v>43</v>
      </c>
      <c r="J4199" t="s">
        <v>45</v>
      </c>
      <c r="K4199" t="s">
        <v>45</v>
      </c>
      <c r="L4199" t="s">
        <v>45</v>
      </c>
      <c r="M4199" t="s">
        <v>559</v>
      </c>
      <c r="N4199" s="27" t="s">
        <v>45</v>
      </c>
      <c r="Q4199" t="s">
        <v>4813</v>
      </c>
      <c r="R4199" s="7">
        <v>-3.5555020000000002</v>
      </c>
      <c r="S4199" s="7">
        <v>-38.816606999999998</v>
      </c>
      <c r="T4199" t="s">
        <v>504</v>
      </c>
      <c r="U4199" t="s">
        <v>4814</v>
      </c>
      <c r="V4199" t="s">
        <v>4815</v>
      </c>
      <c r="X4199" t="s">
        <v>3968</v>
      </c>
      <c r="Y4199" t="s">
        <v>3012</v>
      </c>
      <c r="Z4199" t="s">
        <v>3013</v>
      </c>
      <c r="AG4199" t="s">
        <v>45</v>
      </c>
      <c r="AH4199" s="27" t="s">
        <v>45</v>
      </c>
      <c r="AI4199" t="s">
        <v>4816</v>
      </c>
      <c r="AJ4199" t="s">
        <v>4824</v>
      </c>
    </row>
    <row r="4200" spans="1:36" ht="17.25" hidden="1" customHeight="1" x14ac:dyDescent="0.2">
      <c r="A4200" s="4" t="s">
        <v>4825</v>
      </c>
      <c r="B4200" t="s">
        <v>3801</v>
      </c>
      <c r="C4200" t="s">
        <v>4826</v>
      </c>
      <c r="D4200" t="s">
        <v>4827</v>
      </c>
      <c r="E4200" t="s">
        <v>40</v>
      </c>
      <c r="F4200" t="s">
        <v>86</v>
      </c>
      <c r="G4200" s="5">
        <v>1249</v>
      </c>
      <c r="H4200" t="s">
        <v>558</v>
      </c>
      <c r="I4200" t="s">
        <v>45</v>
      </c>
      <c r="J4200" t="s">
        <v>45</v>
      </c>
      <c r="K4200" t="s">
        <v>45</v>
      </c>
      <c r="L4200" t="s">
        <v>45</v>
      </c>
      <c r="M4200" t="s">
        <v>559</v>
      </c>
      <c r="N4200" s="27" t="s">
        <v>45</v>
      </c>
      <c r="Q4200" t="s">
        <v>4828</v>
      </c>
      <c r="R4200" s="7">
        <v>-8.4034948899999993</v>
      </c>
      <c r="S4200" s="7">
        <v>-34.967432690000003</v>
      </c>
      <c r="T4200" t="s">
        <v>46</v>
      </c>
      <c r="U4200" t="s">
        <v>3872</v>
      </c>
      <c r="X4200" t="s">
        <v>3873</v>
      </c>
      <c r="Y4200" t="s">
        <v>3012</v>
      </c>
      <c r="Z4200" t="s">
        <v>3013</v>
      </c>
      <c r="AG4200" t="s">
        <v>45</v>
      </c>
      <c r="AH4200" s="27" t="s">
        <v>45</v>
      </c>
      <c r="AI4200" t="s">
        <v>4829</v>
      </c>
      <c r="AJ4200" t="s">
        <v>4830</v>
      </c>
    </row>
    <row r="4201" spans="1:36" ht="17.25" hidden="1" customHeight="1" x14ac:dyDescent="0.2">
      <c r="A4201" s="4" t="s">
        <v>4831</v>
      </c>
      <c r="B4201" t="s">
        <v>3801</v>
      </c>
      <c r="C4201" t="s">
        <v>4832</v>
      </c>
      <c r="D4201" t="s">
        <v>4833</v>
      </c>
      <c r="E4201" t="s">
        <v>40</v>
      </c>
      <c r="F4201" t="s">
        <v>86</v>
      </c>
      <c r="G4201" s="5">
        <v>533</v>
      </c>
      <c r="H4201" t="s">
        <v>42</v>
      </c>
      <c r="I4201" t="s">
        <v>43</v>
      </c>
      <c r="J4201" t="s">
        <v>45</v>
      </c>
      <c r="K4201" t="s">
        <v>45</v>
      </c>
      <c r="L4201" t="s">
        <v>45</v>
      </c>
      <c r="M4201" t="s">
        <v>559</v>
      </c>
      <c r="N4201" s="6">
        <v>2004</v>
      </c>
      <c r="Q4201" t="s">
        <v>4834</v>
      </c>
      <c r="R4201" s="7">
        <v>-8.4046000000000003</v>
      </c>
      <c r="S4201" s="7">
        <v>-34.969200000000001</v>
      </c>
      <c r="T4201" t="s">
        <v>46</v>
      </c>
      <c r="U4201" t="s">
        <v>3872</v>
      </c>
      <c r="X4201" t="s">
        <v>3873</v>
      </c>
      <c r="Y4201" t="s">
        <v>3012</v>
      </c>
      <c r="Z4201" t="s">
        <v>3013</v>
      </c>
      <c r="AG4201" t="s">
        <v>4835</v>
      </c>
      <c r="AH4201" s="27" t="s">
        <v>4836</v>
      </c>
      <c r="AI4201" t="s">
        <v>4837</v>
      </c>
      <c r="AJ4201" t="s">
        <v>4838</v>
      </c>
    </row>
    <row r="4202" spans="1:36" ht="17.25" hidden="1" customHeight="1" x14ac:dyDescent="0.2">
      <c r="A4202" s="4" t="s">
        <v>4857</v>
      </c>
      <c r="B4202" t="s">
        <v>3801</v>
      </c>
      <c r="C4202" t="s">
        <v>4858</v>
      </c>
      <c r="D4202" t="s">
        <v>4859</v>
      </c>
      <c r="E4202" t="s">
        <v>40</v>
      </c>
      <c r="F4202" t="s">
        <v>86</v>
      </c>
      <c r="G4202" s="5">
        <v>640</v>
      </c>
      <c r="H4202" t="s">
        <v>42</v>
      </c>
      <c r="I4202" t="s">
        <v>43</v>
      </c>
      <c r="J4202" t="s">
        <v>45</v>
      </c>
      <c r="K4202" t="s">
        <v>45</v>
      </c>
      <c r="L4202" t="s">
        <v>45</v>
      </c>
      <c r="M4202" t="s">
        <v>559</v>
      </c>
      <c r="N4202" s="6">
        <v>2000</v>
      </c>
      <c r="Q4202" t="s">
        <v>4860</v>
      </c>
      <c r="R4202" s="7">
        <v>-29.7652</v>
      </c>
      <c r="S4202" s="7">
        <v>-57.0002</v>
      </c>
      <c r="T4202" t="s">
        <v>46</v>
      </c>
      <c r="U4202" t="s">
        <v>4861</v>
      </c>
      <c r="X4202" t="s">
        <v>4626</v>
      </c>
      <c r="Y4202" t="s">
        <v>3012</v>
      </c>
      <c r="Z4202" t="s">
        <v>3013</v>
      </c>
      <c r="AG4202" t="s">
        <v>4862</v>
      </c>
      <c r="AH4202" s="27" t="s">
        <v>4863</v>
      </c>
      <c r="AI4202" t="s">
        <v>4864</v>
      </c>
      <c r="AJ4202" t="s">
        <v>4865</v>
      </c>
    </row>
    <row r="4203" spans="1:36" ht="17.25" hidden="1" customHeight="1" x14ac:dyDescent="0.2">
      <c r="A4203" s="4" t="s">
        <v>4866</v>
      </c>
      <c r="B4203" t="s">
        <v>3801</v>
      </c>
      <c r="C4203" t="s">
        <v>4867</v>
      </c>
      <c r="D4203" t="s">
        <v>4868</v>
      </c>
      <c r="E4203" t="s">
        <v>3813</v>
      </c>
      <c r="F4203" t="s">
        <v>3880</v>
      </c>
      <c r="G4203" s="5">
        <v>620</v>
      </c>
      <c r="H4203" t="s">
        <v>486</v>
      </c>
      <c r="I4203" t="s">
        <v>45</v>
      </c>
      <c r="J4203" t="s">
        <v>45</v>
      </c>
      <c r="K4203" t="s">
        <v>45</v>
      </c>
      <c r="L4203" t="s">
        <v>45</v>
      </c>
      <c r="M4203" t="s">
        <v>559</v>
      </c>
      <c r="N4203" s="27" t="s">
        <v>45</v>
      </c>
      <c r="Q4203" t="s">
        <v>4869</v>
      </c>
      <c r="R4203" s="7">
        <v>-22.366944440000001</v>
      </c>
      <c r="S4203" s="7">
        <v>-41.874444439999998</v>
      </c>
      <c r="T4203" t="s">
        <v>504</v>
      </c>
      <c r="U4203" t="s">
        <v>4255</v>
      </c>
      <c r="X4203" t="s">
        <v>3911</v>
      </c>
      <c r="Y4203" t="s">
        <v>3012</v>
      </c>
      <c r="Z4203" t="s">
        <v>3013</v>
      </c>
      <c r="AG4203" t="s">
        <v>45</v>
      </c>
      <c r="AH4203" s="27" t="s">
        <v>45</v>
      </c>
      <c r="AI4203" t="s">
        <v>4870</v>
      </c>
      <c r="AJ4203" t="s">
        <v>4871</v>
      </c>
    </row>
    <row r="4204" spans="1:36" ht="17.25" hidden="1" customHeight="1" x14ac:dyDescent="0.2">
      <c r="A4204" s="4" t="s">
        <v>4866</v>
      </c>
      <c r="B4204" t="s">
        <v>3801</v>
      </c>
      <c r="C4204" t="s">
        <v>4867</v>
      </c>
      <c r="D4204" t="s">
        <v>4868</v>
      </c>
      <c r="E4204" t="s">
        <v>3820</v>
      </c>
      <c r="F4204" t="s">
        <v>3880</v>
      </c>
      <c r="G4204" s="5">
        <v>620</v>
      </c>
      <c r="H4204" t="s">
        <v>486</v>
      </c>
      <c r="I4204" t="s">
        <v>45</v>
      </c>
      <c r="J4204" t="s">
        <v>45</v>
      </c>
      <c r="K4204" t="s">
        <v>45</v>
      </c>
      <c r="L4204" t="s">
        <v>45</v>
      </c>
      <c r="M4204" t="s">
        <v>559</v>
      </c>
      <c r="N4204" s="27" t="s">
        <v>45</v>
      </c>
      <c r="Q4204" t="s">
        <v>4869</v>
      </c>
      <c r="R4204" s="7">
        <v>-22.366944440000001</v>
      </c>
      <c r="S4204" s="7">
        <v>-41.874444439999998</v>
      </c>
      <c r="T4204" t="s">
        <v>504</v>
      </c>
      <c r="U4204" t="s">
        <v>4255</v>
      </c>
      <c r="X4204" t="s">
        <v>3911</v>
      </c>
      <c r="Y4204" t="s">
        <v>3012</v>
      </c>
      <c r="Z4204" t="s">
        <v>3013</v>
      </c>
      <c r="AG4204" t="s">
        <v>45</v>
      </c>
      <c r="AH4204" s="27" t="s">
        <v>45</v>
      </c>
      <c r="AI4204" t="s">
        <v>4870</v>
      </c>
      <c r="AJ4204" t="s">
        <v>4872</v>
      </c>
    </row>
    <row r="4205" spans="1:36" ht="17.25" hidden="1" customHeight="1" x14ac:dyDescent="0.2">
      <c r="A4205" s="4" t="s">
        <v>4873</v>
      </c>
      <c r="B4205" t="s">
        <v>3801</v>
      </c>
      <c r="C4205" t="s">
        <v>4874</v>
      </c>
      <c r="D4205" t="s">
        <v>4875</v>
      </c>
      <c r="E4205" t="s">
        <v>40</v>
      </c>
      <c r="F4205" t="s">
        <v>86</v>
      </c>
      <c r="G4205" s="5">
        <v>1768</v>
      </c>
      <c r="H4205" t="s">
        <v>677</v>
      </c>
      <c r="I4205" t="s">
        <v>43</v>
      </c>
      <c r="J4205" t="s">
        <v>45</v>
      </c>
      <c r="K4205" t="s">
        <v>45</v>
      </c>
      <c r="L4205" t="s">
        <v>45</v>
      </c>
      <c r="M4205" t="s">
        <v>559</v>
      </c>
      <c r="N4205" s="27"/>
      <c r="Q4205" t="s">
        <v>4876</v>
      </c>
      <c r="R4205" s="7">
        <v>-24.285555559999999</v>
      </c>
      <c r="S4205" s="7">
        <v>-46.999996430000003</v>
      </c>
      <c r="T4205" t="s">
        <v>504</v>
      </c>
      <c r="U4205" t="s">
        <v>4877</v>
      </c>
      <c r="X4205" t="s">
        <v>3976</v>
      </c>
      <c r="Y4205" t="s">
        <v>3012</v>
      </c>
      <c r="Z4205" t="s">
        <v>3013</v>
      </c>
      <c r="AG4205" t="s">
        <v>45</v>
      </c>
      <c r="AH4205" s="27" t="s">
        <v>45</v>
      </c>
      <c r="AI4205" t="s">
        <v>4878</v>
      </c>
      <c r="AJ4205" t="s">
        <v>4879</v>
      </c>
    </row>
    <row r="4206" spans="1:36" ht="17.25" hidden="1" customHeight="1" x14ac:dyDescent="0.2">
      <c r="A4206" s="4" t="s">
        <v>4880</v>
      </c>
      <c r="B4206" t="s">
        <v>3801</v>
      </c>
      <c r="C4206" t="s">
        <v>4881</v>
      </c>
      <c r="D4206" t="s">
        <v>4882</v>
      </c>
      <c r="E4206" t="s">
        <v>40</v>
      </c>
      <c r="F4206" t="s">
        <v>570</v>
      </c>
      <c r="G4206" s="5">
        <v>174.6</v>
      </c>
      <c r="H4206" t="s">
        <v>42</v>
      </c>
      <c r="I4206" t="s">
        <v>528</v>
      </c>
      <c r="J4206" t="s">
        <v>45</v>
      </c>
      <c r="K4206" t="s">
        <v>45</v>
      </c>
      <c r="L4206" t="s">
        <v>45</v>
      </c>
      <c r="M4206" t="s">
        <v>559</v>
      </c>
      <c r="N4206" s="6">
        <v>2009</v>
      </c>
      <c r="Q4206" t="s">
        <v>4883</v>
      </c>
      <c r="R4206" s="7">
        <v>-20.379948913148599</v>
      </c>
      <c r="S4206" s="7">
        <v>-40.437152130026497</v>
      </c>
      <c r="T4206" t="s">
        <v>46</v>
      </c>
      <c r="U4206" t="s">
        <v>4884</v>
      </c>
      <c r="X4206" t="s">
        <v>4242</v>
      </c>
      <c r="Y4206" t="s">
        <v>3012</v>
      </c>
      <c r="Z4206" t="s">
        <v>3013</v>
      </c>
      <c r="AG4206" t="s">
        <v>4885</v>
      </c>
      <c r="AH4206" s="6">
        <v>1210114</v>
      </c>
      <c r="AI4206" t="s">
        <v>4886</v>
      </c>
      <c r="AJ4206" t="s">
        <v>4887</v>
      </c>
    </row>
    <row r="4207" spans="1:36" ht="17.25" hidden="1" customHeight="1" x14ac:dyDescent="0.2">
      <c r="A4207" s="4" t="s">
        <v>4888</v>
      </c>
      <c r="B4207" t="s">
        <v>3801</v>
      </c>
      <c r="C4207" t="s">
        <v>4889</v>
      </c>
      <c r="D4207" t="s">
        <v>4890</v>
      </c>
      <c r="E4207" t="s">
        <v>3804</v>
      </c>
      <c r="F4207" t="s">
        <v>617</v>
      </c>
      <c r="G4207" s="5">
        <v>1666</v>
      </c>
      <c r="H4207" t="s">
        <v>558</v>
      </c>
      <c r="I4207" t="s">
        <v>43</v>
      </c>
      <c r="J4207" t="s">
        <v>45</v>
      </c>
      <c r="K4207" t="s">
        <v>45</v>
      </c>
      <c r="L4207" t="s">
        <v>45</v>
      </c>
      <c r="M4207" t="s">
        <v>559</v>
      </c>
      <c r="N4207" s="27"/>
      <c r="Q4207" t="s">
        <v>4891</v>
      </c>
      <c r="R4207" s="7">
        <v>-1.5105327399999999</v>
      </c>
      <c r="S4207" s="7">
        <v>-48.717877039999998</v>
      </c>
      <c r="T4207" t="s">
        <v>504</v>
      </c>
      <c r="U4207" t="s">
        <v>4453</v>
      </c>
      <c r="X4207" t="s">
        <v>3936</v>
      </c>
      <c r="Y4207" t="s">
        <v>3012</v>
      </c>
      <c r="Z4207" t="s">
        <v>3013</v>
      </c>
      <c r="AG4207" t="s">
        <v>45</v>
      </c>
      <c r="AH4207" s="27" t="s">
        <v>45</v>
      </c>
      <c r="AI4207" t="s">
        <v>4892</v>
      </c>
      <c r="AJ4207" t="s">
        <v>4893</v>
      </c>
    </row>
    <row r="4208" spans="1:36" ht="17.25" hidden="1" customHeight="1" x14ac:dyDescent="0.2">
      <c r="A4208" s="4" t="s">
        <v>4888</v>
      </c>
      <c r="B4208" t="s">
        <v>3801</v>
      </c>
      <c r="C4208" t="s">
        <v>4889</v>
      </c>
      <c r="D4208" t="s">
        <v>4890</v>
      </c>
      <c r="E4208" t="s">
        <v>3813</v>
      </c>
      <c r="F4208" t="s">
        <v>617</v>
      </c>
      <c r="G4208" s="5">
        <v>644</v>
      </c>
      <c r="H4208" t="s">
        <v>611</v>
      </c>
      <c r="I4208" t="s">
        <v>45</v>
      </c>
      <c r="J4208" t="s">
        <v>45</v>
      </c>
      <c r="K4208" t="s">
        <v>45</v>
      </c>
      <c r="L4208" t="s">
        <v>45</v>
      </c>
      <c r="M4208" t="s">
        <v>559</v>
      </c>
      <c r="N4208" s="27"/>
      <c r="Q4208" t="s">
        <v>4891</v>
      </c>
      <c r="R4208" s="7">
        <v>-1.5105327399999999</v>
      </c>
      <c r="S4208" s="7">
        <v>-48.717877039999998</v>
      </c>
      <c r="T4208" t="s">
        <v>504</v>
      </c>
      <c r="U4208" t="s">
        <v>4453</v>
      </c>
      <c r="X4208" t="s">
        <v>3936</v>
      </c>
      <c r="Y4208" t="s">
        <v>3012</v>
      </c>
      <c r="Z4208" t="s">
        <v>3013</v>
      </c>
      <c r="AG4208" t="s">
        <v>45</v>
      </c>
      <c r="AH4208" s="27" t="s">
        <v>45</v>
      </c>
      <c r="AI4208" t="s">
        <v>4892</v>
      </c>
      <c r="AJ4208" t="s">
        <v>4894</v>
      </c>
    </row>
    <row r="4209" spans="1:36" ht="17.25" hidden="1" customHeight="1" x14ac:dyDescent="0.2">
      <c r="A4209" s="4" t="s">
        <v>4906</v>
      </c>
      <c r="B4209" t="s">
        <v>3801</v>
      </c>
      <c r="C4209" t="s">
        <v>4907</v>
      </c>
      <c r="D4209" t="s">
        <v>4908</v>
      </c>
      <c r="E4209" t="s">
        <v>40</v>
      </c>
      <c r="F4209" t="s">
        <v>543</v>
      </c>
      <c r="G4209" s="5">
        <v>53.64</v>
      </c>
      <c r="H4209" t="s">
        <v>42</v>
      </c>
      <c r="I4209" t="s">
        <v>528</v>
      </c>
      <c r="J4209" t="s">
        <v>45</v>
      </c>
      <c r="K4209" t="s">
        <v>45</v>
      </c>
      <c r="L4209" t="s">
        <v>45</v>
      </c>
      <c r="M4209" t="s">
        <v>559</v>
      </c>
      <c r="N4209" s="6">
        <v>2002</v>
      </c>
      <c r="Q4209" t="s">
        <v>4909</v>
      </c>
      <c r="R4209" s="7">
        <v>-16.581666949999999</v>
      </c>
      <c r="S4209" s="7">
        <v>-49.257499969999998</v>
      </c>
      <c r="T4209" t="s">
        <v>46</v>
      </c>
      <c r="U4209" t="s">
        <v>4910</v>
      </c>
      <c r="X4209" t="s">
        <v>4197</v>
      </c>
      <c r="Y4209" t="s">
        <v>3012</v>
      </c>
      <c r="Z4209" t="s">
        <v>3013</v>
      </c>
      <c r="AG4209" t="s">
        <v>4911</v>
      </c>
      <c r="AH4209" s="6">
        <v>1199647</v>
      </c>
      <c r="AI4209" t="s">
        <v>4912</v>
      </c>
      <c r="AJ4209" t="s">
        <v>4913</v>
      </c>
    </row>
    <row r="4210" spans="1:36" ht="17.25" hidden="1" customHeight="1" x14ac:dyDescent="0.2">
      <c r="A4210" s="4" t="s">
        <v>4914</v>
      </c>
      <c r="B4210" t="s">
        <v>4915</v>
      </c>
      <c r="C4210" t="s">
        <v>4916</v>
      </c>
      <c r="E4210" t="s">
        <v>40</v>
      </c>
      <c r="F4210" t="s">
        <v>86</v>
      </c>
      <c r="G4210" s="5">
        <v>80</v>
      </c>
      <c r="H4210" t="s">
        <v>42</v>
      </c>
      <c r="I4210" t="s">
        <v>65</v>
      </c>
      <c r="J4210" t="s">
        <v>44</v>
      </c>
      <c r="N4210" s="27" t="s">
        <v>45</v>
      </c>
      <c r="R4210" s="7">
        <v>53.798699999999997</v>
      </c>
      <c r="S4210" s="7">
        <v>-113.0848</v>
      </c>
      <c r="T4210" t="s">
        <v>46</v>
      </c>
      <c r="U4210" t="s">
        <v>4917</v>
      </c>
      <c r="X4210" t="s">
        <v>4918</v>
      </c>
      <c r="Y4210" t="s">
        <v>3012</v>
      </c>
      <c r="Z4210" t="s">
        <v>3691</v>
      </c>
      <c r="AD4210" t="s">
        <v>880</v>
      </c>
      <c r="AE4210" t="s">
        <v>254</v>
      </c>
      <c r="AF4210" t="s">
        <v>1869</v>
      </c>
      <c r="AG4210" t="s">
        <v>4919</v>
      </c>
      <c r="AH4210" s="27">
        <v>28908</v>
      </c>
      <c r="AI4210" t="s">
        <v>4920</v>
      </c>
      <c r="AJ4210" t="s">
        <v>4921</v>
      </c>
    </row>
    <row r="4211" spans="1:36" ht="17.25" hidden="1" customHeight="1" x14ac:dyDescent="0.2">
      <c r="A4211" s="4" t="s">
        <v>4922</v>
      </c>
      <c r="B4211" t="s">
        <v>4915</v>
      </c>
      <c r="C4211" t="s">
        <v>4923</v>
      </c>
      <c r="E4211" t="s">
        <v>335</v>
      </c>
      <c r="F4211" t="s">
        <v>86</v>
      </c>
      <c r="G4211" s="5">
        <v>730</v>
      </c>
      <c r="H4211" t="s">
        <v>611</v>
      </c>
      <c r="I4211" t="s">
        <v>43</v>
      </c>
      <c r="J4211" t="s">
        <v>45</v>
      </c>
      <c r="M4211" t="s">
        <v>2514</v>
      </c>
      <c r="N4211" s="27"/>
      <c r="R4211" s="7">
        <v>53.50741</v>
      </c>
      <c r="S4211" s="7">
        <v>-114.559</v>
      </c>
      <c r="T4211" t="s">
        <v>46</v>
      </c>
      <c r="U4211" t="s">
        <v>4925</v>
      </c>
      <c r="X4211" t="s">
        <v>4918</v>
      </c>
      <c r="Y4211" t="s">
        <v>3012</v>
      </c>
      <c r="Z4211" t="s">
        <v>3691</v>
      </c>
      <c r="AG4211" t="s">
        <v>4926</v>
      </c>
      <c r="AH4211" s="27" t="s">
        <v>4929</v>
      </c>
      <c r="AI4211" t="s">
        <v>4927</v>
      </c>
      <c r="AJ4211" t="s">
        <v>4930</v>
      </c>
    </row>
    <row r="4212" spans="1:36" ht="17.25" hidden="1" customHeight="1" x14ac:dyDescent="0.2">
      <c r="A4212" s="4" t="s">
        <v>4922</v>
      </c>
      <c r="B4212" t="s">
        <v>4915</v>
      </c>
      <c r="C4212" t="s">
        <v>4923</v>
      </c>
      <c r="E4212" t="s">
        <v>2297</v>
      </c>
      <c r="F4212" t="s">
        <v>86</v>
      </c>
      <c r="G4212" s="5">
        <v>856</v>
      </c>
      <c r="H4212" t="s">
        <v>677</v>
      </c>
      <c r="I4212" t="s">
        <v>43</v>
      </c>
      <c r="J4212" t="s">
        <v>45</v>
      </c>
      <c r="M4212" t="s">
        <v>559</v>
      </c>
      <c r="N4212" s="27"/>
      <c r="R4212" s="7">
        <v>53.50741</v>
      </c>
      <c r="S4212" s="7">
        <v>-114.559</v>
      </c>
      <c r="T4212" t="s">
        <v>46</v>
      </c>
      <c r="U4212" t="s">
        <v>4925</v>
      </c>
      <c r="X4212" t="s">
        <v>4918</v>
      </c>
      <c r="Y4212" t="s">
        <v>3012</v>
      </c>
      <c r="Z4212" t="s">
        <v>3691</v>
      </c>
      <c r="AG4212" t="s">
        <v>4926</v>
      </c>
      <c r="AH4212" s="27" t="s">
        <v>45</v>
      </c>
      <c r="AI4212" t="s">
        <v>4927</v>
      </c>
      <c r="AJ4212" t="s">
        <v>4932</v>
      </c>
    </row>
    <row r="4213" spans="1:36" ht="17.25" hidden="1" customHeight="1" x14ac:dyDescent="0.2">
      <c r="A4213" s="4" t="s">
        <v>4933</v>
      </c>
      <c r="B4213" t="s">
        <v>4915</v>
      </c>
      <c r="C4213" t="s">
        <v>4934</v>
      </c>
      <c r="E4213" t="s">
        <v>40</v>
      </c>
      <c r="F4213" t="s">
        <v>86</v>
      </c>
      <c r="G4213" s="5">
        <v>80</v>
      </c>
      <c r="H4213" t="s">
        <v>42</v>
      </c>
      <c r="I4213" t="s">
        <v>65</v>
      </c>
      <c r="J4213" t="s">
        <v>44</v>
      </c>
      <c r="N4213" s="27">
        <v>2001</v>
      </c>
      <c r="Q4213" t="s">
        <v>4935</v>
      </c>
      <c r="R4213" s="7">
        <v>57.298000000000002</v>
      </c>
      <c r="S4213" s="7">
        <v>-111.506</v>
      </c>
      <c r="T4213" t="s">
        <v>46</v>
      </c>
      <c r="U4213" t="s">
        <v>4936</v>
      </c>
      <c r="X4213" t="s">
        <v>4918</v>
      </c>
      <c r="Y4213" t="s">
        <v>3012</v>
      </c>
      <c r="Z4213" t="s">
        <v>3691</v>
      </c>
      <c r="AD4213" t="s">
        <v>880</v>
      </c>
      <c r="AE4213" t="s">
        <v>881</v>
      </c>
      <c r="AF4213" t="s">
        <v>1869</v>
      </c>
      <c r="AG4213" t="s">
        <v>4937</v>
      </c>
      <c r="AH4213" s="27">
        <v>24330</v>
      </c>
      <c r="AI4213" t="s">
        <v>4938</v>
      </c>
      <c r="AJ4213" t="s">
        <v>4939</v>
      </c>
    </row>
    <row r="4214" spans="1:36" ht="17.25" hidden="1" customHeight="1" x14ac:dyDescent="0.2">
      <c r="A4214" s="4" t="s">
        <v>4933</v>
      </c>
      <c r="B4214" t="s">
        <v>4915</v>
      </c>
      <c r="C4214" t="s">
        <v>4934</v>
      </c>
      <c r="E4214" t="s">
        <v>56</v>
      </c>
      <c r="F4214" t="s">
        <v>86</v>
      </c>
      <c r="G4214" s="5">
        <v>80</v>
      </c>
      <c r="H4214" t="s">
        <v>42</v>
      </c>
      <c r="I4214" t="s">
        <v>65</v>
      </c>
      <c r="J4214" t="s">
        <v>44</v>
      </c>
      <c r="N4214" s="8">
        <v>2001</v>
      </c>
      <c r="Q4214" t="s">
        <v>4935</v>
      </c>
      <c r="R4214" s="7">
        <v>57.298000000000002</v>
      </c>
      <c r="S4214" s="7">
        <v>-111.506</v>
      </c>
      <c r="T4214" t="s">
        <v>46</v>
      </c>
      <c r="U4214" t="s">
        <v>4936</v>
      </c>
      <c r="X4214" t="s">
        <v>4918</v>
      </c>
      <c r="Y4214" t="s">
        <v>3012</v>
      </c>
      <c r="Z4214" t="s">
        <v>3691</v>
      </c>
      <c r="AD4214" t="s">
        <v>880</v>
      </c>
      <c r="AE4214" t="s">
        <v>881</v>
      </c>
      <c r="AF4214" t="s">
        <v>1869</v>
      </c>
      <c r="AG4214" t="s">
        <v>4937</v>
      </c>
      <c r="AH4214" s="8">
        <v>31828</v>
      </c>
      <c r="AI4214" t="s">
        <v>4938</v>
      </c>
      <c r="AJ4214" t="s">
        <v>4940</v>
      </c>
    </row>
    <row r="4215" spans="1:36" ht="17.25" hidden="1" customHeight="1" x14ac:dyDescent="0.2">
      <c r="A4215" s="4" t="s">
        <v>4941</v>
      </c>
      <c r="B4215" t="s">
        <v>4915</v>
      </c>
      <c r="C4215" t="s">
        <v>4942</v>
      </c>
      <c r="E4215" t="s">
        <v>40</v>
      </c>
      <c r="F4215" t="s">
        <v>86</v>
      </c>
      <c r="G4215" s="5">
        <v>120</v>
      </c>
      <c r="H4215" t="s">
        <v>42</v>
      </c>
      <c r="I4215" t="s">
        <v>43</v>
      </c>
      <c r="J4215" t="s">
        <v>45</v>
      </c>
      <c r="N4215" s="8">
        <v>2001</v>
      </c>
      <c r="Q4215" t="s">
        <v>4943</v>
      </c>
      <c r="R4215" s="7">
        <v>51.191222699999997</v>
      </c>
      <c r="S4215" s="7">
        <v>-113.9424114</v>
      </c>
      <c r="T4215" t="s">
        <v>46</v>
      </c>
      <c r="U4215" t="s">
        <v>4944</v>
      </c>
      <c r="X4215" t="s">
        <v>4918</v>
      </c>
      <c r="Y4215" t="s">
        <v>3012</v>
      </c>
      <c r="Z4215" t="s">
        <v>3691</v>
      </c>
      <c r="AG4215" t="s">
        <v>4945</v>
      </c>
      <c r="AH4215" s="8" t="s">
        <v>4946</v>
      </c>
      <c r="AI4215" t="s">
        <v>4947</v>
      </c>
      <c r="AJ4215" t="s">
        <v>4948</v>
      </c>
    </row>
    <row r="4216" spans="1:36" ht="17.25" hidden="1" customHeight="1" x14ac:dyDescent="0.2">
      <c r="A4216" s="4" t="s">
        <v>4956</v>
      </c>
      <c r="B4216" t="s">
        <v>4915</v>
      </c>
      <c r="C4216" t="s">
        <v>4957</v>
      </c>
      <c r="E4216" t="s">
        <v>40</v>
      </c>
      <c r="F4216" t="s">
        <v>86</v>
      </c>
      <c r="G4216" s="5">
        <v>290</v>
      </c>
      <c r="H4216" t="s">
        <v>42</v>
      </c>
      <c r="I4216" t="s">
        <v>43</v>
      </c>
      <c r="J4216" t="s">
        <v>45</v>
      </c>
      <c r="N4216" s="27">
        <v>2001</v>
      </c>
      <c r="P4216" s="24">
        <v>2038</v>
      </c>
      <c r="Q4216" t="s">
        <v>4958</v>
      </c>
      <c r="R4216" s="7">
        <v>45.275329999999997</v>
      </c>
      <c r="S4216" s="7">
        <v>-66.026328500000005</v>
      </c>
      <c r="T4216" t="s">
        <v>46</v>
      </c>
      <c r="U4216" t="s">
        <v>4959</v>
      </c>
      <c r="X4216" t="s">
        <v>4960</v>
      </c>
      <c r="Y4216" t="s">
        <v>3012</v>
      </c>
      <c r="Z4216" t="s">
        <v>3691</v>
      </c>
      <c r="AG4216" t="s">
        <v>4961</v>
      </c>
      <c r="AH4216" s="27" t="s">
        <v>4962</v>
      </c>
      <c r="AI4216" t="s">
        <v>4963</v>
      </c>
      <c r="AJ4216" t="s">
        <v>4964</v>
      </c>
    </row>
    <row r="4217" spans="1:36" ht="17.25" hidden="1" customHeight="1" x14ac:dyDescent="0.2">
      <c r="A4217" s="4" t="s">
        <v>4965</v>
      </c>
      <c r="B4217" t="s">
        <v>4915</v>
      </c>
      <c r="C4217" t="s">
        <v>4966</v>
      </c>
      <c r="E4217" t="s">
        <v>40</v>
      </c>
      <c r="F4217" t="s">
        <v>4967</v>
      </c>
      <c r="G4217" s="5">
        <v>100</v>
      </c>
      <c r="H4217" t="s">
        <v>42</v>
      </c>
      <c r="I4217" t="s">
        <v>43</v>
      </c>
      <c r="J4217" t="s">
        <v>44</v>
      </c>
      <c r="N4217" s="27">
        <v>2003</v>
      </c>
      <c r="Q4217" t="s">
        <v>4968</v>
      </c>
      <c r="R4217" s="7">
        <v>55.071199999999997</v>
      </c>
      <c r="S4217" s="7">
        <v>-118.6896</v>
      </c>
      <c r="T4217" t="s">
        <v>46</v>
      </c>
      <c r="U4217" t="s">
        <v>4969</v>
      </c>
      <c r="X4217" t="s">
        <v>4918</v>
      </c>
      <c r="Y4217" t="s">
        <v>3012</v>
      </c>
      <c r="Z4217" t="s">
        <v>3691</v>
      </c>
      <c r="AD4217" t="s">
        <v>52</v>
      </c>
      <c r="AE4217" t="s">
        <v>4970</v>
      </c>
      <c r="AF4217" t="s">
        <v>52</v>
      </c>
      <c r="AG4217" t="s">
        <v>4971</v>
      </c>
      <c r="AH4217" s="27" t="s">
        <v>4972</v>
      </c>
      <c r="AI4217" t="s">
        <v>4973</v>
      </c>
      <c r="AJ4217" t="s">
        <v>4974</v>
      </c>
    </row>
    <row r="4218" spans="1:36" ht="17.25" hidden="1" customHeight="1" x14ac:dyDescent="0.2">
      <c r="A4218" s="4" t="s">
        <v>4975</v>
      </c>
      <c r="B4218" t="s">
        <v>4915</v>
      </c>
      <c r="C4218" t="s">
        <v>4976</v>
      </c>
      <c r="E4218" t="s">
        <v>40</v>
      </c>
      <c r="F4218" t="s">
        <v>86</v>
      </c>
      <c r="G4218" s="5">
        <v>580</v>
      </c>
      <c r="H4218" t="s">
        <v>42</v>
      </c>
      <c r="I4218" t="s">
        <v>43</v>
      </c>
      <c r="J4218" t="s">
        <v>45</v>
      </c>
      <c r="N4218" s="27">
        <v>2004</v>
      </c>
      <c r="Q4218" t="s">
        <v>4977</v>
      </c>
      <c r="R4218" s="7">
        <v>42.279800000000002</v>
      </c>
      <c r="S4218" s="7">
        <v>-83.0946</v>
      </c>
      <c r="T4218" t="s">
        <v>46</v>
      </c>
      <c r="U4218" t="s">
        <v>4978</v>
      </c>
      <c r="X4218" t="s">
        <v>4979</v>
      </c>
      <c r="Y4218" t="s">
        <v>3012</v>
      </c>
      <c r="Z4218" t="s">
        <v>3691</v>
      </c>
      <c r="AG4218" t="s">
        <v>4980</v>
      </c>
      <c r="AH4218" s="27" t="s">
        <v>4981</v>
      </c>
      <c r="AI4218" t="s">
        <v>4982</v>
      </c>
      <c r="AJ4218" t="s">
        <v>4983</v>
      </c>
    </row>
    <row r="4219" spans="1:36" ht="17.25" hidden="1" customHeight="1" x14ac:dyDescent="0.2">
      <c r="A4219" s="4" t="s">
        <v>4984</v>
      </c>
      <c r="B4219" t="s">
        <v>4915</v>
      </c>
      <c r="C4219" t="s">
        <v>4985</v>
      </c>
      <c r="E4219" t="s">
        <v>40</v>
      </c>
      <c r="F4219" t="s">
        <v>4986</v>
      </c>
      <c r="G4219" s="5">
        <v>30</v>
      </c>
      <c r="H4219" t="s">
        <v>42</v>
      </c>
      <c r="I4219" t="s">
        <v>65</v>
      </c>
      <c r="J4219" t="s">
        <v>45</v>
      </c>
      <c r="N4219" s="6">
        <v>1976</v>
      </c>
      <c r="R4219" s="7">
        <v>44.715002508983197</v>
      </c>
      <c r="S4219" s="7">
        <v>-63.609726945044201</v>
      </c>
      <c r="T4219" t="s">
        <v>46</v>
      </c>
      <c r="U4219" t="s">
        <v>4987</v>
      </c>
      <c r="X4219" t="s">
        <v>4988</v>
      </c>
      <c r="Y4219" t="s">
        <v>3012</v>
      </c>
      <c r="Z4219" t="s">
        <v>3691</v>
      </c>
      <c r="AG4219" t="s">
        <v>4989</v>
      </c>
      <c r="AH4219" s="6">
        <v>2703</v>
      </c>
      <c r="AI4219" t="s">
        <v>4990</v>
      </c>
      <c r="AJ4219" t="s">
        <v>4991</v>
      </c>
    </row>
    <row r="4220" spans="1:36" ht="17.25" hidden="1" customHeight="1" x14ac:dyDescent="0.2">
      <c r="A4220" s="4" t="s">
        <v>4984</v>
      </c>
      <c r="B4220" t="s">
        <v>4915</v>
      </c>
      <c r="C4220" t="s">
        <v>4985</v>
      </c>
      <c r="E4220" t="s">
        <v>56</v>
      </c>
      <c r="F4220" t="s">
        <v>4986</v>
      </c>
      <c r="G4220" s="5">
        <v>30</v>
      </c>
      <c r="H4220" t="s">
        <v>42</v>
      </c>
      <c r="I4220" t="s">
        <v>65</v>
      </c>
      <c r="J4220" t="s">
        <v>45</v>
      </c>
      <c r="N4220" s="6">
        <v>1976</v>
      </c>
      <c r="R4220" s="7">
        <v>44.715002508983197</v>
      </c>
      <c r="S4220" s="7">
        <v>-63.609726945044201</v>
      </c>
      <c r="T4220" t="s">
        <v>46</v>
      </c>
      <c r="U4220" t="s">
        <v>4987</v>
      </c>
      <c r="X4220" t="s">
        <v>4988</v>
      </c>
      <c r="Y4220" t="s">
        <v>3012</v>
      </c>
      <c r="Z4220" t="s">
        <v>3691</v>
      </c>
      <c r="AG4220" t="s">
        <v>4989</v>
      </c>
      <c r="AH4220" s="6">
        <v>2704</v>
      </c>
      <c r="AI4220" t="s">
        <v>4990</v>
      </c>
      <c r="AJ4220" t="s">
        <v>4992</v>
      </c>
    </row>
    <row r="4221" spans="1:36" ht="17.25" hidden="1" customHeight="1" x14ac:dyDescent="0.2">
      <c r="A4221" s="4" t="s">
        <v>4984</v>
      </c>
      <c r="B4221" t="s">
        <v>4915</v>
      </c>
      <c r="C4221" t="s">
        <v>4985</v>
      </c>
      <c r="E4221" t="s">
        <v>58</v>
      </c>
      <c r="F4221" t="s">
        <v>4986</v>
      </c>
      <c r="G4221" s="5">
        <v>30</v>
      </c>
      <c r="H4221" t="s">
        <v>42</v>
      </c>
      <c r="I4221" t="s">
        <v>65</v>
      </c>
      <c r="J4221" t="s">
        <v>45</v>
      </c>
      <c r="N4221" s="6">
        <v>1976</v>
      </c>
      <c r="R4221" s="7">
        <v>44.715002508983197</v>
      </c>
      <c r="S4221" s="7">
        <v>-63.609726945044201</v>
      </c>
      <c r="T4221" t="s">
        <v>46</v>
      </c>
      <c r="U4221" t="s">
        <v>4987</v>
      </c>
      <c r="X4221" t="s">
        <v>4988</v>
      </c>
      <c r="Y4221" t="s">
        <v>3012</v>
      </c>
      <c r="Z4221" t="s">
        <v>3691</v>
      </c>
      <c r="AG4221" t="s">
        <v>4989</v>
      </c>
      <c r="AH4221" s="6">
        <v>2705</v>
      </c>
      <c r="AI4221" t="s">
        <v>4990</v>
      </c>
      <c r="AJ4221" t="s">
        <v>4993</v>
      </c>
    </row>
    <row r="4222" spans="1:36" ht="17.25" hidden="1" customHeight="1" x14ac:dyDescent="0.2">
      <c r="A4222" s="4" t="s">
        <v>4984</v>
      </c>
      <c r="B4222" t="s">
        <v>4915</v>
      </c>
      <c r="C4222" t="s">
        <v>4985</v>
      </c>
      <c r="E4222" t="s">
        <v>191</v>
      </c>
      <c r="F4222" t="s">
        <v>4986</v>
      </c>
      <c r="G4222" s="5">
        <v>30</v>
      </c>
      <c r="H4222" t="s">
        <v>42</v>
      </c>
      <c r="I4222" t="s">
        <v>65</v>
      </c>
      <c r="J4222" t="s">
        <v>45</v>
      </c>
      <c r="N4222" s="6">
        <v>1976</v>
      </c>
      <c r="R4222" s="7">
        <v>44.715002508983197</v>
      </c>
      <c r="S4222" s="7">
        <v>-63.609726945044201</v>
      </c>
      <c r="T4222" t="s">
        <v>46</v>
      </c>
      <c r="U4222" t="s">
        <v>4987</v>
      </c>
      <c r="X4222" t="s">
        <v>4988</v>
      </c>
      <c r="Y4222" t="s">
        <v>3012</v>
      </c>
      <c r="Z4222" t="s">
        <v>3691</v>
      </c>
      <c r="AG4222" t="s">
        <v>4989</v>
      </c>
      <c r="AH4222" s="6">
        <v>2706</v>
      </c>
      <c r="AI4222" t="s">
        <v>4990</v>
      </c>
      <c r="AJ4222" t="s">
        <v>4994</v>
      </c>
    </row>
    <row r="4223" spans="1:36" ht="17.25" hidden="1" customHeight="1" x14ac:dyDescent="0.2">
      <c r="A4223" s="4" t="s">
        <v>4995</v>
      </c>
      <c r="B4223" t="s">
        <v>4915</v>
      </c>
      <c r="C4223" t="s">
        <v>4996</v>
      </c>
      <c r="E4223" t="s">
        <v>40</v>
      </c>
      <c r="F4223" t="s">
        <v>86</v>
      </c>
      <c r="G4223" s="5">
        <v>550</v>
      </c>
      <c r="H4223" t="s">
        <v>42</v>
      </c>
      <c r="I4223" t="s">
        <v>43</v>
      </c>
      <c r="J4223" t="s">
        <v>44</v>
      </c>
      <c r="N4223" s="27">
        <v>2006</v>
      </c>
      <c r="Q4223" t="s">
        <v>4997</v>
      </c>
      <c r="R4223" s="7">
        <v>46.367491200000003</v>
      </c>
      <c r="S4223" s="7">
        <v>-72.403660500000001</v>
      </c>
      <c r="T4223" t="s">
        <v>46</v>
      </c>
      <c r="U4223" t="s">
        <v>4998</v>
      </c>
      <c r="X4223" t="s">
        <v>4999</v>
      </c>
      <c r="Y4223" t="s">
        <v>3012</v>
      </c>
      <c r="Z4223" t="s">
        <v>3691</v>
      </c>
      <c r="AD4223" t="s">
        <v>5000</v>
      </c>
      <c r="AE4223" t="s">
        <v>131</v>
      </c>
      <c r="AF4223" t="s">
        <v>52</v>
      </c>
      <c r="AG4223" t="s">
        <v>5001</v>
      </c>
      <c r="AH4223" s="8" t="s">
        <v>5002</v>
      </c>
      <c r="AI4223" t="s">
        <v>5003</v>
      </c>
      <c r="AJ4223" t="s">
        <v>5004</v>
      </c>
    </row>
    <row r="4224" spans="1:36" ht="17.25" hidden="1" customHeight="1" x14ac:dyDescent="0.2">
      <c r="A4224" s="4" t="s">
        <v>5005</v>
      </c>
      <c r="B4224" t="s">
        <v>4915</v>
      </c>
      <c r="C4224" t="s">
        <v>5006</v>
      </c>
      <c r="E4224" t="s">
        <v>40</v>
      </c>
      <c r="F4224" t="s">
        <v>86</v>
      </c>
      <c r="G4224" s="5">
        <v>103</v>
      </c>
      <c r="H4224" t="s">
        <v>42</v>
      </c>
      <c r="I4224" t="s">
        <v>65</v>
      </c>
      <c r="J4224" t="s">
        <v>45</v>
      </c>
      <c r="N4224" s="27">
        <v>1992</v>
      </c>
      <c r="P4224" s="25"/>
      <c r="R4224" s="7">
        <v>46.3919</v>
      </c>
      <c r="S4224" s="7">
        <v>-72.3523</v>
      </c>
      <c r="T4224" t="s">
        <v>46</v>
      </c>
      <c r="U4224" t="s">
        <v>4998</v>
      </c>
      <c r="X4224" t="s">
        <v>4999</v>
      </c>
      <c r="Y4224" t="s">
        <v>3012</v>
      </c>
      <c r="Z4224" t="s">
        <v>3691</v>
      </c>
      <c r="AG4224" t="s">
        <v>5007</v>
      </c>
      <c r="AH4224" s="6">
        <v>1422</v>
      </c>
      <c r="AI4224" t="s">
        <v>5008</v>
      </c>
      <c r="AJ4224" t="s">
        <v>5009</v>
      </c>
    </row>
    <row r="4225" spans="1:36" ht="17.25" hidden="1" customHeight="1" x14ac:dyDescent="0.2">
      <c r="A4225" s="4" t="s">
        <v>5005</v>
      </c>
      <c r="B4225" t="s">
        <v>4915</v>
      </c>
      <c r="C4225" t="s">
        <v>5006</v>
      </c>
      <c r="E4225" t="s">
        <v>56</v>
      </c>
      <c r="F4225" t="s">
        <v>86</v>
      </c>
      <c r="G4225" s="5">
        <v>103</v>
      </c>
      <c r="H4225" t="s">
        <v>42</v>
      </c>
      <c r="I4225" t="s">
        <v>65</v>
      </c>
      <c r="J4225" t="s">
        <v>45</v>
      </c>
      <c r="N4225" s="27">
        <v>1992</v>
      </c>
      <c r="R4225" s="7">
        <v>46.3919</v>
      </c>
      <c r="S4225" s="7">
        <v>-72.3523</v>
      </c>
      <c r="T4225" t="s">
        <v>46</v>
      </c>
      <c r="U4225" t="s">
        <v>4998</v>
      </c>
      <c r="X4225" t="s">
        <v>4999</v>
      </c>
      <c r="Y4225" t="s">
        <v>3012</v>
      </c>
      <c r="Z4225" t="s">
        <v>3691</v>
      </c>
      <c r="AG4225" t="s">
        <v>5007</v>
      </c>
      <c r="AH4225" s="6">
        <v>1423</v>
      </c>
      <c r="AI4225" t="s">
        <v>5008</v>
      </c>
      <c r="AJ4225" t="s">
        <v>5010</v>
      </c>
    </row>
    <row r="4226" spans="1:36" ht="17.25" hidden="1" customHeight="1" x14ac:dyDescent="0.2">
      <c r="A4226" s="4" t="s">
        <v>5005</v>
      </c>
      <c r="B4226" t="s">
        <v>4915</v>
      </c>
      <c r="C4226" t="s">
        <v>5006</v>
      </c>
      <c r="E4226" t="s">
        <v>58</v>
      </c>
      <c r="F4226" t="s">
        <v>86</v>
      </c>
      <c r="G4226" s="5">
        <v>103</v>
      </c>
      <c r="H4226" t="s">
        <v>42</v>
      </c>
      <c r="I4226" t="s">
        <v>65</v>
      </c>
      <c r="J4226" t="s">
        <v>45</v>
      </c>
      <c r="N4226" s="27">
        <v>1993</v>
      </c>
      <c r="R4226" s="7">
        <v>46.3919</v>
      </c>
      <c r="S4226" s="7">
        <v>-72.3523</v>
      </c>
      <c r="T4226" t="s">
        <v>46</v>
      </c>
      <c r="U4226" t="s">
        <v>4998</v>
      </c>
      <c r="X4226" t="s">
        <v>4999</v>
      </c>
      <c r="Y4226" t="s">
        <v>3012</v>
      </c>
      <c r="Z4226" t="s">
        <v>3691</v>
      </c>
      <c r="AG4226" t="s">
        <v>5007</v>
      </c>
      <c r="AH4226" s="6">
        <v>1424</v>
      </c>
      <c r="AI4226" t="s">
        <v>5008</v>
      </c>
      <c r="AJ4226" t="s">
        <v>5011</v>
      </c>
    </row>
    <row r="4227" spans="1:36" ht="17.25" hidden="1" customHeight="1" x14ac:dyDescent="0.2">
      <c r="A4227" s="4" t="s">
        <v>5005</v>
      </c>
      <c r="B4227" t="s">
        <v>4915</v>
      </c>
      <c r="C4227" t="s">
        <v>5006</v>
      </c>
      <c r="E4227" t="s">
        <v>191</v>
      </c>
      <c r="F4227" t="s">
        <v>86</v>
      </c>
      <c r="G4227" s="5">
        <v>103</v>
      </c>
      <c r="H4227" t="s">
        <v>42</v>
      </c>
      <c r="I4227" t="s">
        <v>65</v>
      </c>
      <c r="J4227" t="s">
        <v>45</v>
      </c>
      <c r="N4227" s="27">
        <v>1993</v>
      </c>
      <c r="R4227" s="7">
        <v>46.3919</v>
      </c>
      <c r="S4227" s="7">
        <v>-72.3523</v>
      </c>
      <c r="T4227" t="s">
        <v>46</v>
      </c>
      <c r="U4227" t="s">
        <v>4998</v>
      </c>
      <c r="X4227" t="s">
        <v>4999</v>
      </c>
      <c r="Y4227" t="s">
        <v>3012</v>
      </c>
      <c r="Z4227" t="s">
        <v>3691</v>
      </c>
      <c r="AG4227" t="s">
        <v>5007</v>
      </c>
      <c r="AH4227" s="6">
        <v>1425</v>
      </c>
      <c r="AI4227" t="s">
        <v>5008</v>
      </c>
      <c r="AJ4227" t="s">
        <v>5012</v>
      </c>
    </row>
    <row r="4228" spans="1:36" ht="17.25" hidden="1" customHeight="1" x14ac:dyDescent="0.2">
      <c r="A4228" s="4" t="s">
        <v>5013</v>
      </c>
      <c r="B4228" t="s">
        <v>4915</v>
      </c>
      <c r="C4228" t="s">
        <v>5014</v>
      </c>
      <c r="E4228" t="s">
        <v>40</v>
      </c>
      <c r="F4228" t="s">
        <v>86</v>
      </c>
      <c r="G4228" s="5">
        <v>320</v>
      </c>
      <c r="H4228" t="s">
        <v>42</v>
      </c>
      <c r="I4228" t="s">
        <v>43</v>
      </c>
      <c r="J4228" t="s">
        <v>45</v>
      </c>
      <c r="N4228" s="8">
        <v>2003</v>
      </c>
      <c r="Q4228" t="s">
        <v>5015</v>
      </c>
      <c r="R4228" s="7">
        <v>51.18045</v>
      </c>
      <c r="S4228" s="7">
        <v>-113.93728</v>
      </c>
      <c r="T4228" t="s">
        <v>46</v>
      </c>
      <c r="U4228" t="s">
        <v>5016</v>
      </c>
      <c r="X4228" t="s">
        <v>4918</v>
      </c>
      <c r="Y4228" t="s">
        <v>3012</v>
      </c>
      <c r="Z4228" t="s">
        <v>3691</v>
      </c>
      <c r="AG4228" t="s">
        <v>5017</v>
      </c>
      <c r="AH4228" s="8" t="s">
        <v>5018</v>
      </c>
      <c r="AI4228" t="s">
        <v>5019</v>
      </c>
      <c r="AJ4228" t="s">
        <v>5020</v>
      </c>
    </row>
    <row r="4229" spans="1:36" ht="17.25" hidden="1" customHeight="1" x14ac:dyDescent="0.2">
      <c r="A4229" s="4" t="s">
        <v>5021</v>
      </c>
      <c r="B4229" t="s">
        <v>4915</v>
      </c>
      <c r="C4229" t="s">
        <v>5022</v>
      </c>
      <c r="E4229" t="s">
        <v>40</v>
      </c>
      <c r="F4229" t="s">
        <v>86</v>
      </c>
      <c r="G4229" s="5">
        <v>156</v>
      </c>
      <c r="H4229" t="s">
        <v>42</v>
      </c>
      <c r="I4229" t="s">
        <v>43</v>
      </c>
      <c r="J4229" t="s">
        <v>44</v>
      </c>
      <c r="N4229" s="27">
        <v>1994</v>
      </c>
      <c r="R4229" s="7">
        <v>44.7846476</v>
      </c>
      <c r="S4229" s="7">
        <v>-75.377918699999995</v>
      </c>
      <c r="T4229" t="s">
        <v>46</v>
      </c>
      <c r="U4229" t="s">
        <v>5023</v>
      </c>
      <c r="X4229" t="s">
        <v>4979</v>
      </c>
      <c r="Y4229" t="s">
        <v>3012</v>
      </c>
      <c r="Z4229" t="s">
        <v>3691</v>
      </c>
      <c r="AD4229" t="s">
        <v>880</v>
      </c>
      <c r="AE4229" t="s">
        <v>131</v>
      </c>
      <c r="AF4229" t="s">
        <v>52</v>
      </c>
      <c r="AG4229" t="s">
        <v>5024</v>
      </c>
      <c r="AH4229" s="27" t="s">
        <v>5025</v>
      </c>
      <c r="AI4229" t="s">
        <v>5026</v>
      </c>
      <c r="AJ4229" t="s">
        <v>5027</v>
      </c>
    </row>
    <row r="4230" spans="1:36" ht="17.25" hidden="1" customHeight="1" x14ac:dyDescent="0.2">
      <c r="A4230" s="4" t="s">
        <v>5028</v>
      </c>
      <c r="B4230" t="s">
        <v>4915</v>
      </c>
      <c r="C4230" t="s">
        <v>5029</v>
      </c>
      <c r="E4230" t="s">
        <v>40</v>
      </c>
      <c r="F4230" t="s">
        <v>86</v>
      </c>
      <c r="G4230" s="5">
        <v>200</v>
      </c>
      <c r="H4230" t="s">
        <v>558</v>
      </c>
      <c r="I4230" t="s">
        <v>45</v>
      </c>
      <c r="J4230" t="s">
        <v>44</v>
      </c>
      <c r="L4230" t="s">
        <v>44</v>
      </c>
      <c r="N4230" s="27" t="s">
        <v>45</v>
      </c>
      <c r="R4230" s="7">
        <v>52.098569770224799</v>
      </c>
      <c r="S4230" s="7">
        <v>-114.74293793748301</v>
      </c>
      <c r="T4230" t="s">
        <v>504</v>
      </c>
      <c r="U4230" t="s">
        <v>5030</v>
      </c>
      <c r="X4230" t="s">
        <v>4918</v>
      </c>
      <c r="Y4230" t="s">
        <v>3012</v>
      </c>
      <c r="Z4230" t="s">
        <v>3691</v>
      </c>
      <c r="AD4230" t="s">
        <v>52</v>
      </c>
      <c r="AF4230" t="s">
        <v>52</v>
      </c>
      <c r="AH4230" s="27"/>
      <c r="AI4230" t="s">
        <v>5031</v>
      </c>
      <c r="AJ4230" t="s">
        <v>5032</v>
      </c>
    </row>
    <row r="4231" spans="1:36" ht="17.25" hidden="1" customHeight="1" x14ac:dyDescent="0.2">
      <c r="A4231" s="4" t="s">
        <v>5041</v>
      </c>
      <c r="B4231" t="s">
        <v>4915</v>
      </c>
      <c r="C4231" t="s">
        <v>5042</v>
      </c>
      <c r="E4231" t="s">
        <v>40</v>
      </c>
      <c r="F4231" t="s">
        <v>86</v>
      </c>
      <c r="G4231" s="5">
        <v>120</v>
      </c>
      <c r="H4231" t="s">
        <v>42</v>
      </c>
      <c r="I4231" t="s">
        <v>43</v>
      </c>
      <c r="J4231" t="s">
        <v>45</v>
      </c>
      <c r="N4231" s="27">
        <v>2001</v>
      </c>
      <c r="Q4231" t="s">
        <v>5043</v>
      </c>
      <c r="R4231" s="7">
        <v>51.005566199999997</v>
      </c>
      <c r="S4231" s="7">
        <v>-113.17158809999999</v>
      </c>
      <c r="T4231" t="s">
        <v>46</v>
      </c>
      <c r="U4231" t="s">
        <v>5044</v>
      </c>
      <c r="X4231" t="s">
        <v>4918</v>
      </c>
      <c r="Y4231" t="s">
        <v>3012</v>
      </c>
      <c r="Z4231" t="s">
        <v>3691</v>
      </c>
      <c r="AG4231" t="s">
        <v>5045</v>
      </c>
      <c r="AH4231" s="27" t="s">
        <v>5046</v>
      </c>
      <c r="AI4231" t="s">
        <v>5047</v>
      </c>
      <c r="AJ4231" t="s">
        <v>5048</v>
      </c>
    </row>
    <row r="4232" spans="1:36" ht="17.25" hidden="1" customHeight="1" x14ac:dyDescent="0.2">
      <c r="A4232" s="4" t="s">
        <v>36998</v>
      </c>
      <c r="B4232" t="s">
        <v>36910</v>
      </c>
      <c r="C4232" t="s">
        <v>36999</v>
      </c>
      <c r="D4232" t="s">
        <v>37000</v>
      </c>
      <c r="E4232" t="s">
        <v>335</v>
      </c>
      <c r="F4232" t="s">
        <v>86</v>
      </c>
      <c r="G4232" s="5">
        <v>60</v>
      </c>
      <c r="H4232" t="s">
        <v>42</v>
      </c>
      <c r="I4232" t="s">
        <v>240</v>
      </c>
      <c r="J4232" t="s">
        <v>44</v>
      </c>
      <c r="N4232" s="6">
        <v>1951</v>
      </c>
      <c r="P4232" s="24">
        <v>2023</v>
      </c>
      <c r="R4232" s="7">
        <v>53.880102000000001</v>
      </c>
      <c r="S4232" s="7">
        <v>27.649027</v>
      </c>
      <c r="T4232" t="s">
        <v>46</v>
      </c>
      <c r="U4232" t="s">
        <v>36945</v>
      </c>
      <c r="X4232" t="s">
        <v>36945</v>
      </c>
      <c r="Y4232" t="s">
        <v>36708</v>
      </c>
      <c r="Z4232" t="s">
        <v>36915</v>
      </c>
      <c r="AG4232" t="s">
        <v>37001</v>
      </c>
      <c r="AH4232" s="27" t="s">
        <v>45</v>
      </c>
      <c r="AI4232" t="s">
        <v>37003</v>
      </c>
      <c r="AJ4232" t="s">
        <v>37005</v>
      </c>
    </row>
    <row r="4233" spans="1:36" ht="17.25" hidden="1" customHeight="1" x14ac:dyDescent="0.2">
      <c r="A4233" s="4" t="s">
        <v>5049</v>
      </c>
      <c r="B4233" t="s">
        <v>4915</v>
      </c>
      <c r="C4233" t="s">
        <v>5050</v>
      </c>
      <c r="E4233" t="s">
        <v>56</v>
      </c>
      <c r="F4233" t="s">
        <v>570</v>
      </c>
      <c r="G4233" s="5">
        <v>50</v>
      </c>
      <c r="H4233" t="s">
        <v>42</v>
      </c>
      <c r="I4233" t="s">
        <v>65</v>
      </c>
      <c r="J4233" t="s">
        <v>45</v>
      </c>
      <c r="N4233" s="6">
        <v>2005</v>
      </c>
      <c r="R4233" s="7">
        <v>46.238524028091398</v>
      </c>
      <c r="S4233" s="7">
        <v>-63.1171738549899</v>
      </c>
      <c r="T4233" t="s">
        <v>46</v>
      </c>
      <c r="U4233" t="s">
        <v>5051</v>
      </c>
      <c r="X4233" t="s">
        <v>5052</v>
      </c>
      <c r="Y4233" t="s">
        <v>3012</v>
      </c>
      <c r="Z4233" t="s">
        <v>3691</v>
      </c>
      <c r="AG4233" t="s">
        <v>5053</v>
      </c>
      <c r="AH4233" s="27"/>
      <c r="AI4233" t="s">
        <v>5054</v>
      </c>
      <c r="AJ4233" t="s">
        <v>5056</v>
      </c>
    </row>
    <row r="4234" spans="1:36" ht="17.25" hidden="1" customHeight="1" x14ac:dyDescent="0.2">
      <c r="A4234" s="4" t="s">
        <v>5066</v>
      </c>
      <c r="B4234" t="s">
        <v>4915</v>
      </c>
      <c r="C4234" t="s">
        <v>5067</v>
      </c>
      <c r="E4234" t="s">
        <v>40</v>
      </c>
      <c r="F4234" t="s">
        <v>86</v>
      </c>
      <c r="G4234" s="5">
        <v>179</v>
      </c>
      <c r="H4234" t="s">
        <v>42</v>
      </c>
      <c r="I4234" t="s">
        <v>43</v>
      </c>
      <c r="J4234" t="s">
        <v>44</v>
      </c>
      <c r="N4234" s="27" t="s">
        <v>45</v>
      </c>
      <c r="R4234" s="7">
        <v>55.664985199999997</v>
      </c>
      <c r="S4234" s="7">
        <v>-110.71848610000001</v>
      </c>
      <c r="T4234" t="s">
        <v>46</v>
      </c>
      <c r="U4234" t="s">
        <v>5068</v>
      </c>
      <c r="X4234" t="s">
        <v>4918</v>
      </c>
      <c r="Y4234" t="s">
        <v>3012</v>
      </c>
      <c r="Z4234" t="s">
        <v>3691</v>
      </c>
      <c r="AD4234" t="s">
        <v>880</v>
      </c>
      <c r="AE4234" t="s">
        <v>881</v>
      </c>
      <c r="AF4234" t="s">
        <v>880</v>
      </c>
      <c r="AG4234" t="s">
        <v>5069</v>
      </c>
      <c r="AH4234" s="27" t="s">
        <v>5070</v>
      </c>
      <c r="AI4234" t="s">
        <v>5071</v>
      </c>
      <c r="AJ4234" t="s">
        <v>5072</v>
      </c>
    </row>
    <row r="4235" spans="1:36" ht="17.25" hidden="1" customHeight="1" x14ac:dyDescent="0.2">
      <c r="A4235" s="4" t="s">
        <v>5080</v>
      </c>
      <c r="B4235" t="s">
        <v>4915</v>
      </c>
      <c r="C4235" t="s">
        <v>5081</v>
      </c>
      <c r="E4235" t="s">
        <v>56</v>
      </c>
      <c r="F4235" t="s">
        <v>86</v>
      </c>
      <c r="G4235" s="5">
        <v>100</v>
      </c>
      <c r="H4235" t="s">
        <v>42</v>
      </c>
      <c r="I4235" t="s">
        <v>65</v>
      </c>
      <c r="J4235" t="s">
        <v>45</v>
      </c>
      <c r="N4235" s="27">
        <v>2009</v>
      </c>
      <c r="Q4235" t="s">
        <v>5082</v>
      </c>
      <c r="R4235" s="7">
        <v>53.587142999999998</v>
      </c>
      <c r="S4235" s="7">
        <v>-113.3651843</v>
      </c>
      <c r="T4235" t="s">
        <v>46</v>
      </c>
      <c r="U4235" t="s">
        <v>5083</v>
      </c>
      <c r="X4235" t="s">
        <v>4918</v>
      </c>
      <c r="Y4235" t="s">
        <v>3012</v>
      </c>
      <c r="Z4235" t="s">
        <v>3691</v>
      </c>
      <c r="AG4235" t="s">
        <v>5084</v>
      </c>
      <c r="AH4235" s="27">
        <v>32726</v>
      </c>
      <c r="AI4235" t="s">
        <v>5085</v>
      </c>
      <c r="AJ4235" t="s">
        <v>5086</v>
      </c>
    </row>
    <row r="4236" spans="1:36" ht="17.25" hidden="1" customHeight="1" x14ac:dyDescent="0.2">
      <c r="A4236" s="4" t="s">
        <v>5080</v>
      </c>
      <c r="B4236" t="s">
        <v>4915</v>
      </c>
      <c r="C4236" t="s">
        <v>5081</v>
      </c>
      <c r="E4236" t="s">
        <v>58</v>
      </c>
      <c r="F4236" t="s">
        <v>86</v>
      </c>
      <c r="G4236" s="5">
        <v>100</v>
      </c>
      <c r="H4236" t="s">
        <v>42</v>
      </c>
      <c r="I4236" t="s">
        <v>65</v>
      </c>
      <c r="J4236" t="s">
        <v>45</v>
      </c>
      <c r="N4236" s="27">
        <v>2009</v>
      </c>
      <c r="Q4236" t="s">
        <v>5082</v>
      </c>
      <c r="R4236" s="7">
        <v>53.587142999999998</v>
      </c>
      <c r="S4236" s="7">
        <v>-113.3651843</v>
      </c>
      <c r="T4236" t="s">
        <v>46</v>
      </c>
      <c r="U4236" t="s">
        <v>5083</v>
      </c>
      <c r="X4236" t="s">
        <v>4918</v>
      </c>
      <c r="Y4236" t="s">
        <v>3012</v>
      </c>
      <c r="Z4236" t="s">
        <v>3691</v>
      </c>
      <c r="AG4236" t="s">
        <v>5084</v>
      </c>
      <c r="AH4236" s="27">
        <v>32725</v>
      </c>
      <c r="AI4236" t="s">
        <v>5085</v>
      </c>
      <c r="AJ4236" t="s">
        <v>5087</v>
      </c>
    </row>
    <row r="4237" spans="1:36" ht="17.25" hidden="1" customHeight="1" x14ac:dyDescent="0.2">
      <c r="A4237" s="4" t="s">
        <v>5088</v>
      </c>
      <c r="B4237" t="s">
        <v>4915</v>
      </c>
      <c r="C4237" t="s">
        <v>5089</v>
      </c>
      <c r="E4237" t="s">
        <v>40</v>
      </c>
      <c r="F4237" t="s">
        <v>86</v>
      </c>
      <c r="G4237" s="5">
        <v>85</v>
      </c>
      <c r="H4237" t="s">
        <v>42</v>
      </c>
      <c r="I4237" t="s">
        <v>65</v>
      </c>
      <c r="J4237" t="s">
        <v>44</v>
      </c>
      <c r="N4237" s="27">
        <v>2002</v>
      </c>
      <c r="R4237" s="7">
        <v>54.583826899999998</v>
      </c>
      <c r="S4237" s="7">
        <v>-110.39339150000001</v>
      </c>
      <c r="T4237" t="s">
        <v>46</v>
      </c>
      <c r="U4237" t="s">
        <v>5090</v>
      </c>
      <c r="X4237" t="s">
        <v>4918</v>
      </c>
      <c r="Y4237" t="s">
        <v>3012</v>
      </c>
      <c r="Z4237" t="s">
        <v>3691</v>
      </c>
      <c r="AD4237" t="s">
        <v>52</v>
      </c>
      <c r="AE4237" t="s">
        <v>881</v>
      </c>
      <c r="AF4237" t="s">
        <v>52</v>
      </c>
      <c r="AG4237" t="s">
        <v>5091</v>
      </c>
      <c r="AH4237" s="27">
        <v>28456</v>
      </c>
      <c r="AI4237" t="s">
        <v>5092</v>
      </c>
      <c r="AJ4237" t="s">
        <v>5093</v>
      </c>
    </row>
    <row r="4238" spans="1:36" ht="17.25" hidden="1" customHeight="1" x14ac:dyDescent="0.2">
      <c r="A4238" s="4" t="s">
        <v>5088</v>
      </c>
      <c r="B4238" t="s">
        <v>4915</v>
      </c>
      <c r="C4238" t="s">
        <v>5089</v>
      </c>
      <c r="E4238" t="s">
        <v>56</v>
      </c>
      <c r="F4238" t="s">
        <v>86</v>
      </c>
      <c r="G4238" s="5">
        <v>85</v>
      </c>
      <c r="H4238" t="s">
        <v>42</v>
      </c>
      <c r="I4238" t="s">
        <v>65</v>
      </c>
      <c r="J4238" t="s">
        <v>44</v>
      </c>
      <c r="N4238" s="27">
        <v>2002</v>
      </c>
      <c r="R4238" s="7">
        <v>54.583826899999998</v>
      </c>
      <c r="S4238" s="7">
        <v>-110.39339150000001</v>
      </c>
      <c r="T4238" t="s">
        <v>46</v>
      </c>
      <c r="U4238" t="s">
        <v>5090</v>
      </c>
      <c r="X4238" t="s">
        <v>4918</v>
      </c>
      <c r="Y4238" t="s">
        <v>3012</v>
      </c>
      <c r="Z4238" t="s">
        <v>3691</v>
      </c>
      <c r="AD4238" t="s">
        <v>52</v>
      </c>
      <c r="AE4238" t="s">
        <v>881</v>
      </c>
      <c r="AF4238" t="s">
        <v>52</v>
      </c>
      <c r="AG4238" t="s">
        <v>5091</v>
      </c>
      <c r="AH4238" s="27" t="s">
        <v>5094</v>
      </c>
      <c r="AI4238" t="s">
        <v>5092</v>
      </c>
      <c r="AJ4238" t="s">
        <v>5095</v>
      </c>
    </row>
    <row r="4239" spans="1:36" ht="17.25" hidden="1" customHeight="1" x14ac:dyDescent="0.2">
      <c r="A4239" s="4" t="s">
        <v>5102</v>
      </c>
      <c r="B4239" t="s">
        <v>4915</v>
      </c>
      <c r="C4239" t="s">
        <v>5103</v>
      </c>
      <c r="E4239" t="s">
        <v>40</v>
      </c>
      <c r="F4239" t="s">
        <v>570</v>
      </c>
      <c r="G4239" s="5">
        <v>350</v>
      </c>
      <c r="H4239" t="s">
        <v>42</v>
      </c>
      <c r="I4239" t="s">
        <v>240</v>
      </c>
      <c r="J4239" t="s">
        <v>45</v>
      </c>
      <c r="N4239" s="6">
        <v>1976</v>
      </c>
      <c r="P4239" s="24">
        <v>2041</v>
      </c>
      <c r="R4239" s="7">
        <v>45.154201062462903</v>
      </c>
      <c r="S4239" s="7">
        <v>-66.202320726832696</v>
      </c>
      <c r="T4239" t="s">
        <v>46</v>
      </c>
      <c r="U4239" t="s">
        <v>4959</v>
      </c>
      <c r="X4239" t="s">
        <v>4960</v>
      </c>
      <c r="Y4239" t="s">
        <v>3012</v>
      </c>
      <c r="Z4239" t="s">
        <v>3691</v>
      </c>
      <c r="AG4239" t="s">
        <v>5104</v>
      </c>
      <c r="AH4239" s="6">
        <v>4222</v>
      </c>
      <c r="AI4239" t="s">
        <v>5105</v>
      </c>
      <c r="AJ4239" t="s">
        <v>5106</v>
      </c>
    </row>
    <row r="4240" spans="1:36" ht="17.25" hidden="1" customHeight="1" x14ac:dyDescent="0.2">
      <c r="A4240" s="4" t="s">
        <v>5102</v>
      </c>
      <c r="B4240" t="s">
        <v>4915</v>
      </c>
      <c r="C4240" t="s">
        <v>5103</v>
      </c>
      <c r="E4240" t="s">
        <v>56</v>
      </c>
      <c r="F4240" t="s">
        <v>570</v>
      </c>
      <c r="G4240" s="5">
        <v>350</v>
      </c>
      <c r="H4240" t="s">
        <v>42</v>
      </c>
      <c r="I4240" t="s">
        <v>240</v>
      </c>
      <c r="J4240" t="s">
        <v>45</v>
      </c>
      <c r="N4240" s="6">
        <v>1976</v>
      </c>
      <c r="P4240" s="24">
        <v>2041</v>
      </c>
      <c r="R4240" s="7">
        <v>45.154201062462903</v>
      </c>
      <c r="S4240" s="7">
        <v>-66.202320726832696</v>
      </c>
      <c r="T4240" t="s">
        <v>46</v>
      </c>
      <c r="U4240" t="s">
        <v>4959</v>
      </c>
      <c r="X4240" t="s">
        <v>4960</v>
      </c>
      <c r="Y4240" t="s">
        <v>3012</v>
      </c>
      <c r="Z4240" t="s">
        <v>3691</v>
      </c>
      <c r="AG4240" t="s">
        <v>5104</v>
      </c>
      <c r="AH4240" s="6">
        <v>4223</v>
      </c>
      <c r="AI4240" t="s">
        <v>5105</v>
      </c>
      <c r="AJ4240" t="s">
        <v>5107</v>
      </c>
    </row>
    <row r="4241" spans="1:36" ht="17.25" hidden="1" customHeight="1" x14ac:dyDescent="0.2">
      <c r="A4241" s="4" t="s">
        <v>5102</v>
      </c>
      <c r="B4241" t="s">
        <v>4915</v>
      </c>
      <c r="C4241" t="s">
        <v>5103</v>
      </c>
      <c r="E4241" t="s">
        <v>58</v>
      </c>
      <c r="F4241" t="s">
        <v>570</v>
      </c>
      <c r="G4241" s="5">
        <v>350</v>
      </c>
      <c r="H4241" t="s">
        <v>42</v>
      </c>
      <c r="I4241" t="s">
        <v>240</v>
      </c>
      <c r="J4241" t="s">
        <v>45</v>
      </c>
      <c r="N4241" s="24">
        <v>1976</v>
      </c>
      <c r="P4241" s="24">
        <v>2041</v>
      </c>
      <c r="R4241" s="7">
        <v>45.154201062462903</v>
      </c>
      <c r="S4241" s="7">
        <v>-66.202320726832696</v>
      </c>
      <c r="T4241" t="s">
        <v>46</v>
      </c>
      <c r="U4241" t="s">
        <v>4959</v>
      </c>
      <c r="X4241" t="s">
        <v>4960</v>
      </c>
      <c r="Y4241" t="s">
        <v>3012</v>
      </c>
      <c r="Z4241" t="s">
        <v>3691</v>
      </c>
      <c r="AG4241" t="s">
        <v>5104</v>
      </c>
      <c r="AH4241" s="24">
        <v>4224</v>
      </c>
      <c r="AI4241" t="s">
        <v>5105</v>
      </c>
      <c r="AJ4241" t="s">
        <v>5108</v>
      </c>
    </row>
    <row r="4242" spans="1:36" ht="17.25" hidden="1" customHeight="1" x14ac:dyDescent="0.2">
      <c r="A4242" s="4" t="s">
        <v>5109</v>
      </c>
      <c r="B4242" t="s">
        <v>4915</v>
      </c>
      <c r="C4242" t="s">
        <v>5110</v>
      </c>
      <c r="E4242" t="s">
        <v>40</v>
      </c>
      <c r="F4242" t="s">
        <v>86</v>
      </c>
      <c r="G4242" s="5">
        <v>249</v>
      </c>
      <c r="H4242" t="s">
        <v>42</v>
      </c>
      <c r="I4242" t="s">
        <v>43</v>
      </c>
      <c r="J4242" t="s">
        <v>44</v>
      </c>
      <c r="N4242" s="27">
        <v>2003</v>
      </c>
      <c r="R4242" s="7">
        <v>52.092692399999997</v>
      </c>
      <c r="S4242" s="7">
        <v>-106.853313</v>
      </c>
      <c r="T4242" t="s">
        <v>46</v>
      </c>
      <c r="U4242" t="s">
        <v>5111</v>
      </c>
      <c r="X4242" t="s">
        <v>5061</v>
      </c>
      <c r="Y4242" t="s">
        <v>3012</v>
      </c>
      <c r="Z4242" t="s">
        <v>3691</v>
      </c>
      <c r="AD4242" t="s">
        <v>5000</v>
      </c>
      <c r="AE4242" t="s">
        <v>1546</v>
      </c>
      <c r="AF4242" t="s">
        <v>52</v>
      </c>
      <c r="AG4242" t="s">
        <v>5112</v>
      </c>
      <c r="AH4242" s="27" t="s">
        <v>5113</v>
      </c>
      <c r="AI4242" t="s">
        <v>5114</v>
      </c>
      <c r="AJ4242" t="s">
        <v>5115</v>
      </c>
    </row>
    <row r="4243" spans="1:36" ht="17.25" hidden="1" customHeight="1" x14ac:dyDescent="0.2">
      <c r="A4243" s="4" t="s">
        <v>5116</v>
      </c>
      <c r="B4243" t="s">
        <v>4915</v>
      </c>
      <c r="C4243" t="s">
        <v>5117</v>
      </c>
      <c r="E4243" t="s">
        <v>40</v>
      </c>
      <c r="F4243" t="s">
        <v>86</v>
      </c>
      <c r="G4243" s="5">
        <v>92</v>
      </c>
      <c r="H4243" t="s">
        <v>42</v>
      </c>
      <c r="I4243" t="s">
        <v>240</v>
      </c>
      <c r="J4243" t="s">
        <v>44</v>
      </c>
      <c r="N4243" s="6">
        <v>2009</v>
      </c>
      <c r="Q4243" t="s">
        <v>5118</v>
      </c>
      <c r="R4243" s="7">
        <v>42.326054171622602</v>
      </c>
      <c r="S4243" s="7">
        <v>-83.001749798150499</v>
      </c>
      <c r="T4243" t="s">
        <v>46</v>
      </c>
      <c r="U4243" t="s">
        <v>5119</v>
      </c>
      <c r="X4243" t="s">
        <v>4979</v>
      </c>
      <c r="Y4243" t="s">
        <v>3012</v>
      </c>
      <c r="Z4243" t="s">
        <v>3691</v>
      </c>
      <c r="AD4243" t="s">
        <v>5000</v>
      </c>
      <c r="AE4243" t="s">
        <v>5120</v>
      </c>
      <c r="AF4243" t="s">
        <v>52</v>
      </c>
      <c r="AG4243" t="s">
        <v>5121</v>
      </c>
      <c r="AH4243" s="27" t="s">
        <v>5122</v>
      </c>
      <c r="AI4243" t="s">
        <v>5123</v>
      </c>
      <c r="AJ4243" t="s">
        <v>5124</v>
      </c>
    </row>
    <row r="4244" spans="1:36" ht="17.25" hidden="1" customHeight="1" x14ac:dyDescent="0.2">
      <c r="A4244" s="4" t="s">
        <v>5134</v>
      </c>
      <c r="B4244" t="s">
        <v>4915</v>
      </c>
      <c r="C4244" t="s">
        <v>5135</v>
      </c>
      <c r="E4244" t="s">
        <v>40</v>
      </c>
      <c r="F4244" t="s">
        <v>86</v>
      </c>
      <c r="G4244" s="5">
        <v>104</v>
      </c>
      <c r="H4244" t="s">
        <v>42</v>
      </c>
      <c r="I4244" t="s">
        <v>65</v>
      </c>
      <c r="J4244" t="s">
        <v>44</v>
      </c>
      <c r="N4244" s="6">
        <v>2004</v>
      </c>
      <c r="R4244" s="7">
        <v>57.235554299999997</v>
      </c>
      <c r="S4244" s="7">
        <v>-110.8499882</v>
      </c>
      <c r="T4244" t="s">
        <v>46</v>
      </c>
      <c r="U4244" t="s">
        <v>5068</v>
      </c>
      <c r="X4244" t="s">
        <v>4918</v>
      </c>
      <c r="Y4244" t="s">
        <v>3012</v>
      </c>
      <c r="Z4244" t="s">
        <v>3691</v>
      </c>
      <c r="AD4244" t="s">
        <v>880</v>
      </c>
      <c r="AE4244" t="s">
        <v>881</v>
      </c>
      <c r="AF4244" t="s">
        <v>52</v>
      </c>
      <c r="AG4244" t="s">
        <v>5136</v>
      </c>
      <c r="AH4244" s="27"/>
      <c r="AI4244" t="s">
        <v>5137</v>
      </c>
      <c r="AJ4244" t="s">
        <v>5138</v>
      </c>
    </row>
    <row r="4245" spans="1:36" ht="17.25" hidden="1" customHeight="1" x14ac:dyDescent="0.2">
      <c r="A4245" s="4" t="s">
        <v>5139</v>
      </c>
      <c r="B4245" t="s">
        <v>4915</v>
      </c>
      <c r="C4245" t="s">
        <v>5140</v>
      </c>
      <c r="E4245" t="s">
        <v>58</v>
      </c>
      <c r="F4245" t="s">
        <v>86</v>
      </c>
      <c r="G4245" s="5">
        <v>170</v>
      </c>
      <c r="H4245" t="s">
        <v>42</v>
      </c>
      <c r="I4245" t="s">
        <v>65</v>
      </c>
      <c r="J4245" t="s">
        <v>44</v>
      </c>
      <c r="N4245" s="6">
        <v>2004</v>
      </c>
      <c r="R4245" s="7">
        <v>57.241692999999998</v>
      </c>
      <c r="S4245" s="7">
        <v>-110.854715</v>
      </c>
      <c r="T4245" t="s">
        <v>46</v>
      </c>
      <c r="U4245" t="s">
        <v>5068</v>
      </c>
      <c r="X4245" t="s">
        <v>4918</v>
      </c>
      <c r="Y4245" t="s">
        <v>3012</v>
      </c>
      <c r="Z4245" t="s">
        <v>3691</v>
      </c>
      <c r="AD4245" t="s">
        <v>880</v>
      </c>
      <c r="AE4245" t="s">
        <v>881</v>
      </c>
      <c r="AF4245" t="s">
        <v>52</v>
      </c>
      <c r="AG4245" t="s">
        <v>5136</v>
      </c>
      <c r="AH4245" s="27"/>
      <c r="AI4245" t="s">
        <v>5141</v>
      </c>
      <c r="AJ4245" t="s">
        <v>5142</v>
      </c>
    </row>
    <row r="4246" spans="1:36" ht="17.25" hidden="1" customHeight="1" x14ac:dyDescent="0.2">
      <c r="A4246" s="4" t="s">
        <v>5143</v>
      </c>
      <c r="B4246" t="s">
        <v>4915</v>
      </c>
      <c r="C4246" t="s">
        <v>5144</v>
      </c>
      <c r="E4246" t="s">
        <v>191</v>
      </c>
      <c r="F4246" t="s">
        <v>86</v>
      </c>
      <c r="G4246" s="5">
        <v>160</v>
      </c>
      <c r="H4246" t="s">
        <v>42</v>
      </c>
      <c r="I4246" t="s">
        <v>65</v>
      </c>
      <c r="J4246" t="s">
        <v>44</v>
      </c>
      <c r="N4246" s="6">
        <v>2004</v>
      </c>
      <c r="R4246" s="7">
        <v>57.241709299999997</v>
      </c>
      <c r="S4246" s="7">
        <v>-110.8569273</v>
      </c>
      <c r="T4246" t="s">
        <v>46</v>
      </c>
      <c r="U4246" t="s">
        <v>5068</v>
      </c>
      <c r="X4246" t="s">
        <v>4918</v>
      </c>
      <c r="Y4246" t="s">
        <v>3012</v>
      </c>
      <c r="Z4246" t="s">
        <v>3691</v>
      </c>
      <c r="AD4246" t="s">
        <v>880</v>
      </c>
      <c r="AE4246" t="s">
        <v>881</v>
      </c>
      <c r="AF4246" t="s">
        <v>52</v>
      </c>
      <c r="AG4246" t="s">
        <v>5136</v>
      </c>
      <c r="AH4246" s="27"/>
      <c r="AI4246" t="s">
        <v>5145</v>
      </c>
      <c r="AJ4246" t="s">
        <v>5146</v>
      </c>
    </row>
    <row r="4247" spans="1:36" ht="17.25" hidden="1" customHeight="1" x14ac:dyDescent="0.2">
      <c r="A4247" s="4" t="s">
        <v>5147</v>
      </c>
      <c r="B4247" t="s">
        <v>4915</v>
      </c>
      <c r="C4247" t="s">
        <v>5148</v>
      </c>
      <c r="E4247" t="s">
        <v>40</v>
      </c>
      <c r="F4247" t="s">
        <v>86</v>
      </c>
      <c r="G4247" s="5">
        <v>73</v>
      </c>
      <c r="H4247" t="s">
        <v>42</v>
      </c>
      <c r="I4247" t="s">
        <v>43</v>
      </c>
      <c r="J4247" t="s">
        <v>45</v>
      </c>
      <c r="N4247" s="8" t="s">
        <v>45</v>
      </c>
      <c r="R4247" s="7">
        <v>58.651623600000001</v>
      </c>
      <c r="S4247" s="7">
        <v>-122.6952709</v>
      </c>
      <c r="T4247" t="s">
        <v>46</v>
      </c>
      <c r="U4247" t="s">
        <v>5149</v>
      </c>
      <c r="X4247" t="s">
        <v>5150</v>
      </c>
      <c r="Y4247" t="s">
        <v>3012</v>
      </c>
      <c r="Z4247" t="s">
        <v>3691</v>
      </c>
      <c r="AG4247" t="s">
        <v>5151</v>
      </c>
      <c r="AH4247" s="8" t="s">
        <v>5152</v>
      </c>
      <c r="AI4247" t="s">
        <v>5153</v>
      </c>
      <c r="AJ4247" t="s">
        <v>5154</v>
      </c>
    </row>
    <row r="4248" spans="1:36" ht="17.25" hidden="1" customHeight="1" x14ac:dyDescent="0.2">
      <c r="A4248" s="4" t="s">
        <v>5155</v>
      </c>
      <c r="B4248" t="s">
        <v>4915</v>
      </c>
      <c r="C4248" t="s">
        <v>5156</v>
      </c>
      <c r="E4248" t="s">
        <v>40</v>
      </c>
      <c r="F4248" t="s">
        <v>86</v>
      </c>
      <c r="G4248" s="5">
        <v>118</v>
      </c>
      <c r="H4248" t="s">
        <v>42</v>
      </c>
      <c r="I4248" t="s">
        <v>43</v>
      </c>
      <c r="J4248" t="s">
        <v>44</v>
      </c>
      <c r="N4248" s="8">
        <v>1999</v>
      </c>
      <c r="R4248" s="7">
        <v>53.735956199999997</v>
      </c>
      <c r="S4248" s="7">
        <v>-113.1733768</v>
      </c>
      <c r="T4248" t="s">
        <v>46</v>
      </c>
      <c r="U4248" t="s">
        <v>4917</v>
      </c>
      <c r="X4248" t="s">
        <v>4918</v>
      </c>
      <c r="Y4248" t="s">
        <v>3012</v>
      </c>
      <c r="Z4248" t="s">
        <v>3691</v>
      </c>
      <c r="AD4248" t="s">
        <v>880</v>
      </c>
      <c r="AE4248" t="s">
        <v>254</v>
      </c>
      <c r="AG4248" t="s">
        <v>5157</v>
      </c>
      <c r="AH4248" s="8" t="s">
        <v>5158</v>
      </c>
      <c r="AI4248" t="s">
        <v>5159</v>
      </c>
      <c r="AJ4248" t="s">
        <v>5160</v>
      </c>
    </row>
    <row r="4249" spans="1:36" ht="17.25" hidden="1" customHeight="1" x14ac:dyDescent="0.2">
      <c r="A4249" s="4" t="s">
        <v>5161</v>
      </c>
      <c r="B4249" t="s">
        <v>4915</v>
      </c>
      <c r="C4249" t="s">
        <v>5162</v>
      </c>
      <c r="E4249" t="s">
        <v>40</v>
      </c>
      <c r="F4249" t="s">
        <v>86</v>
      </c>
      <c r="G4249" s="5">
        <v>98</v>
      </c>
      <c r="H4249" t="s">
        <v>42</v>
      </c>
      <c r="I4249" t="s">
        <v>43</v>
      </c>
      <c r="J4249" t="s">
        <v>44</v>
      </c>
      <c r="N4249" s="24">
        <v>2003</v>
      </c>
      <c r="Q4249" t="s">
        <v>5075</v>
      </c>
      <c r="R4249" s="7">
        <v>55.070799999999998</v>
      </c>
      <c r="S4249" s="7">
        <v>-110.537165</v>
      </c>
      <c r="T4249" t="s">
        <v>46</v>
      </c>
      <c r="U4249" t="s">
        <v>5163</v>
      </c>
      <c r="X4249" t="s">
        <v>4918</v>
      </c>
      <c r="Y4249" t="s">
        <v>3012</v>
      </c>
      <c r="Z4249" t="s">
        <v>3691</v>
      </c>
      <c r="AD4249" t="s">
        <v>880</v>
      </c>
      <c r="AE4249" t="s">
        <v>881</v>
      </c>
      <c r="AF4249" t="s">
        <v>52</v>
      </c>
      <c r="AG4249" t="s">
        <v>5164</v>
      </c>
      <c r="AH4249" s="8" t="s">
        <v>5165</v>
      </c>
      <c r="AI4249" t="s">
        <v>5166</v>
      </c>
      <c r="AJ4249" t="s">
        <v>5167</v>
      </c>
    </row>
    <row r="4250" spans="1:36" ht="17.25" hidden="1" customHeight="1" x14ac:dyDescent="0.2">
      <c r="A4250" s="4" t="s">
        <v>5192</v>
      </c>
      <c r="B4250" t="s">
        <v>4915</v>
      </c>
      <c r="C4250" t="s">
        <v>5193</v>
      </c>
      <c r="E4250" t="s">
        <v>40</v>
      </c>
      <c r="F4250" t="s">
        <v>86</v>
      </c>
      <c r="G4250" s="5">
        <v>875</v>
      </c>
      <c r="H4250" t="s">
        <v>42</v>
      </c>
      <c r="I4250" t="s">
        <v>43</v>
      </c>
      <c r="J4250" t="s">
        <v>45</v>
      </c>
      <c r="N4250" s="8">
        <v>2009</v>
      </c>
      <c r="R4250" s="7">
        <v>43.746499999999997</v>
      </c>
      <c r="S4250" s="7">
        <v>-79.679900000000004</v>
      </c>
      <c r="T4250" t="s">
        <v>46</v>
      </c>
      <c r="U4250" t="s">
        <v>5194</v>
      </c>
      <c r="X4250" t="s">
        <v>4979</v>
      </c>
      <c r="Y4250" t="s">
        <v>3012</v>
      </c>
      <c r="Z4250" t="s">
        <v>3691</v>
      </c>
      <c r="AG4250" t="s">
        <v>5195</v>
      </c>
      <c r="AH4250" s="8" t="s">
        <v>5196</v>
      </c>
      <c r="AI4250" t="s">
        <v>5197</v>
      </c>
      <c r="AJ4250" t="s">
        <v>5198</v>
      </c>
    </row>
    <row r="4251" spans="1:36" ht="17.25" hidden="1" customHeight="1" x14ac:dyDescent="0.2">
      <c r="A4251" s="4" t="s">
        <v>5199</v>
      </c>
      <c r="B4251" t="s">
        <v>4915</v>
      </c>
      <c r="C4251" t="s">
        <v>5200</v>
      </c>
      <c r="E4251" t="s">
        <v>40</v>
      </c>
      <c r="F4251" t="s">
        <v>86</v>
      </c>
      <c r="G4251" s="5">
        <v>105</v>
      </c>
      <c r="H4251" t="s">
        <v>42</v>
      </c>
      <c r="I4251" t="s">
        <v>65</v>
      </c>
      <c r="J4251" t="s">
        <v>45</v>
      </c>
      <c r="N4251" s="27" t="s">
        <v>45</v>
      </c>
      <c r="R4251" s="7">
        <v>55.178108999999999</v>
      </c>
      <c r="S4251" s="7">
        <v>-118.9606995</v>
      </c>
      <c r="T4251" t="s">
        <v>504</v>
      </c>
      <c r="U4251" t="s">
        <v>4969</v>
      </c>
      <c r="X4251" t="s">
        <v>4918</v>
      </c>
      <c r="Y4251" t="s">
        <v>3012</v>
      </c>
      <c r="Z4251" t="s">
        <v>3691</v>
      </c>
      <c r="AC4251" t="s">
        <v>5201</v>
      </c>
      <c r="AG4251" t="s">
        <v>5202</v>
      </c>
      <c r="AH4251" s="27">
        <v>33824</v>
      </c>
      <c r="AI4251" t="s">
        <v>5203</v>
      </c>
      <c r="AJ4251" t="s">
        <v>5204</v>
      </c>
    </row>
    <row r="4252" spans="1:36" ht="17.25" hidden="1" customHeight="1" x14ac:dyDescent="0.2">
      <c r="A4252" s="4" t="s">
        <v>5212</v>
      </c>
      <c r="B4252" t="s">
        <v>4915</v>
      </c>
      <c r="C4252" t="s">
        <v>5213</v>
      </c>
      <c r="E4252" t="s">
        <v>40</v>
      </c>
      <c r="F4252" t="s">
        <v>86</v>
      </c>
      <c r="G4252" s="5">
        <v>1038</v>
      </c>
      <c r="H4252" t="s">
        <v>42</v>
      </c>
      <c r="I4252" t="s">
        <v>43</v>
      </c>
      <c r="J4252" t="s">
        <v>45</v>
      </c>
      <c r="N4252" s="27">
        <v>2008</v>
      </c>
      <c r="Q4252" t="s">
        <v>5214</v>
      </c>
      <c r="R4252" s="7">
        <v>42.770108399999998</v>
      </c>
      <c r="S4252" s="7">
        <v>-82.452838900000003</v>
      </c>
      <c r="T4252" t="s">
        <v>46</v>
      </c>
      <c r="U4252" t="s">
        <v>5128</v>
      </c>
      <c r="X4252" t="s">
        <v>4979</v>
      </c>
      <c r="Y4252" t="s">
        <v>3012</v>
      </c>
      <c r="Z4252" t="s">
        <v>3691</v>
      </c>
      <c r="AG4252" t="s">
        <v>5215</v>
      </c>
      <c r="AH4252" s="27" t="s">
        <v>5216</v>
      </c>
      <c r="AI4252" t="s">
        <v>5217</v>
      </c>
      <c r="AJ4252" t="s">
        <v>5218</v>
      </c>
    </row>
    <row r="4253" spans="1:36" ht="17.25" hidden="1" customHeight="1" x14ac:dyDescent="0.2">
      <c r="A4253" s="4" t="s">
        <v>5219</v>
      </c>
      <c r="B4253" t="s">
        <v>4915</v>
      </c>
      <c r="C4253" t="s">
        <v>5220</v>
      </c>
      <c r="E4253" t="s">
        <v>40</v>
      </c>
      <c r="F4253" t="s">
        <v>4924</v>
      </c>
      <c r="G4253" s="5">
        <v>150</v>
      </c>
      <c r="H4253" t="s">
        <v>42</v>
      </c>
      <c r="I4253" t="s">
        <v>240</v>
      </c>
      <c r="J4253" t="s">
        <v>45</v>
      </c>
      <c r="M4253" t="s">
        <v>559</v>
      </c>
      <c r="N4253" s="8">
        <v>1972</v>
      </c>
      <c r="R4253" s="7">
        <v>54.008028799999998</v>
      </c>
      <c r="S4253" s="7">
        <v>-119.10485009999999</v>
      </c>
      <c r="T4253" t="s">
        <v>46</v>
      </c>
      <c r="U4253" t="s">
        <v>5221</v>
      </c>
      <c r="X4253" t="s">
        <v>4918</v>
      </c>
      <c r="Y4253" t="s">
        <v>3012</v>
      </c>
      <c r="Z4253" t="s">
        <v>3691</v>
      </c>
      <c r="AC4253" t="s">
        <v>5222</v>
      </c>
      <c r="AG4253" t="s">
        <v>5223</v>
      </c>
      <c r="AH4253" s="8">
        <v>34634</v>
      </c>
      <c r="AI4253" t="s">
        <v>5224</v>
      </c>
      <c r="AJ4253" t="s">
        <v>5225</v>
      </c>
    </row>
    <row r="4254" spans="1:36" ht="17.25" hidden="1" customHeight="1" x14ac:dyDescent="0.2">
      <c r="A4254" s="4" t="s">
        <v>5219</v>
      </c>
      <c r="B4254" t="s">
        <v>4915</v>
      </c>
      <c r="C4254" t="s">
        <v>5220</v>
      </c>
      <c r="E4254" t="s">
        <v>5228</v>
      </c>
      <c r="F4254" t="s">
        <v>86</v>
      </c>
      <c r="G4254" s="5">
        <v>96</v>
      </c>
      <c r="H4254" t="s">
        <v>139</v>
      </c>
      <c r="I4254" t="s">
        <v>43</v>
      </c>
      <c r="J4254" t="s">
        <v>45</v>
      </c>
      <c r="M4254" t="s">
        <v>559</v>
      </c>
      <c r="N4254" s="27" t="s">
        <v>45</v>
      </c>
      <c r="R4254" s="7">
        <v>54.008028799999998</v>
      </c>
      <c r="S4254" s="7">
        <v>-119.10485009999999</v>
      </c>
      <c r="T4254" t="s">
        <v>46</v>
      </c>
      <c r="U4254" t="s">
        <v>5221</v>
      </c>
      <c r="X4254" t="s">
        <v>4918</v>
      </c>
      <c r="Y4254" t="s">
        <v>3012</v>
      </c>
      <c r="Z4254" t="s">
        <v>3691</v>
      </c>
      <c r="AG4254" t="s">
        <v>5223</v>
      </c>
      <c r="AH4254" s="27">
        <v>44919</v>
      </c>
      <c r="AI4254" t="s">
        <v>5224</v>
      </c>
      <c r="AJ4254" t="s">
        <v>5229</v>
      </c>
    </row>
    <row r="4255" spans="1:36" ht="17.25" hidden="1" customHeight="1" x14ac:dyDescent="0.2">
      <c r="A4255" s="4" t="s">
        <v>5219</v>
      </c>
      <c r="B4255" t="s">
        <v>4915</v>
      </c>
      <c r="C4255" t="s">
        <v>5220</v>
      </c>
      <c r="E4255" t="s">
        <v>58</v>
      </c>
      <c r="F4255" t="s">
        <v>86</v>
      </c>
      <c r="G4255" s="5">
        <v>346</v>
      </c>
      <c r="H4255" t="s">
        <v>558</v>
      </c>
      <c r="I4255" t="s">
        <v>240</v>
      </c>
      <c r="J4255" t="s">
        <v>45</v>
      </c>
      <c r="K4255" t="s">
        <v>45</v>
      </c>
      <c r="L4255" t="s">
        <v>45</v>
      </c>
      <c r="M4255" t="s">
        <v>2514</v>
      </c>
      <c r="N4255" s="27" t="s">
        <v>45</v>
      </c>
      <c r="R4255" s="7">
        <v>54.008028799999998</v>
      </c>
      <c r="S4255" s="7">
        <v>-119.10485009999999</v>
      </c>
      <c r="T4255" t="s">
        <v>46</v>
      </c>
      <c r="U4255" t="s">
        <v>5221</v>
      </c>
      <c r="X4255" t="s">
        <v>4918</v>
      </c>
      <c r="Y4255" t="s">
        <v>3012</v>
      </c>
      <c r="Z4255" t="s">
        <v>3691</v>
      </c>
      <c r="AG4255" t="s">
        <v>5223</v>
      </c>
      <c r="AH4255" s="27">
        <v>46471</v>
      </c>
      <c r="AI4255" t="s">
        <v>5224</v>
      </c>
      <c r="AJ4255" t="s">
        <v>5230</v>
      </c>
    </row>
    <row r="4256" spans="1:36" ht="17.25" hidden="1" customHeight="1" x14ac:dyDescent="0.2">
      <c r="A4256" s="4" t="s">
        <v>5231</v>
      </c>
      <c r="B4256" t="s">
        <v>4915</v>
      </c>
      <c r="C4256" t="s">
        <v>5232</v>
      </c>
      <c r="E4256" t="s">
        <v>40</v>
      </c>
      <c r="F4256" t="s">
        <v>86</v>
      </c>
      <c r="G4256" s="5">
        <v>683</v>
      </c>
      <c r="H4256" t="s">
        <v>42</v>
      </c>
      <c r="I4256" t="s">
        <v>43</v>
      </c>
      <c r="J4256" t="s">
        <v>45</v>
      </c>
      <c r="N4256" s="27">
        <v>2010</v>
      </c>
      <c r="Q4256" t="s">
        <v>4977</v>
      </c>
      <c r="R4256" s="7">
        <v>43.561280699999998</v>
      </c>
      <c r="S4256" s="7">
        <v>-79.844725800000006</v>
      </c>
      <c r="T4256" t="s">
        <v>46</v>
      </c>
      <c r="U4256" t="s">
        <v>5233</v>
      </c>
      <c r="X4256" t="s">
        <v>4979</v>
      </c>
      <c r="Y4256" t="s">
        <v>3012</v>
      </c>
      <c r="Z4256" t="s">
        <v>3691</v>
      </c>
      <c r="AG4256" t="s">
        <v>5234</v>
      </c>
      <c r="AH4256" s="27" t="s">
        <v>5235</v>
      </c>
      <c r="AI4256" t="s">
        <v>5236</v>
      </c>
      <c r="AJ4256" t="s">
        <v>5237</v>
      </c>
    </row>
    <row r="4257" spans="1:36" ht="17.25" hidden="1" customHeight="1" x14ac:dyDescent="0.2">
      <c r="A4257" s="4" t="s">
        <v>36998</v>
      </c>
      <c r="B4257" t="s">
        <v>36910</v>
      </c>
      <c r="C4257" t="s">
        <v>36999</v>
      </c>
      <c r="D4257" t="s">
        <v>37000</v>
      </c>
      <c r="E4257" t="s">
        <v>1157</v>
      </c>
      <c r="F4257" t="s">
        <v>86</v>
      </c>
      <c r="G4257" s="5">
        <v>60</v>
      </c>
      <c r="H4257" t="s">
        <v>42</v>
      </c>
      <c r="I4257" t="s">
        <v>240</v>
      </c>
      <c r="J4257" t="s">
        <v>44</v>
      </c>
      <c r="N4257" s="6">
        <v>1951</v>
      </c>
      <c r="R4257" s="7">
        <v>53.880102000000001</v>
      </c>
      <c r="S4257" s="7">
        <v>27.649027</v>
      </c>
      <c r="T4257" t="s">
        <v>46</v>
      </c>
      <c r="U4257" t="s">
        <v>36945</v>
      </c>
      <c r="X4257" t="s">
        <v>36945</v>
      </c>
      <c r="Y4257" t="s">
        <v>36708</v>
      </c>
      <c r="Z4257" t="s">
        <v>36915</v>
      </c>
      <c r="AG4257" t="s">
        <v>37001</v>
      </c>
      <c r="AH4257" s="27" t="s">
        <v>45</v>
      </c>
      <c r="AI4257" t="s">
        <v>37003</v>
      </c>
      <c r="AJ4257" t="s">
        <v>37006</v>
      </c>
    </row>
    <row r="4258" spans="1:36" ht="17.25" hidden="1" customHeight="1" x14ac:dyDescent="0.2">
      <c r="A4258" s="4" t="s">
        <v>12250</v>
      </c>
      <c r="B4258" t="s">
        <v>8398</v>
      </c>
      <c r="C4258" t="s">
        <v>12251</v>
      </c>
      <c r="E4258" t="s">
        <v>56</v>
      </c>
      <c r="F4258" t="s">
        <v>86</v>
      </c>
      <c r="G4258" s="5">
        <v>69</v>
      </c>
      <c r="H4258" t="s">
        <v>42</v>
      </c>
      <c r="I4258" t="s">
        <v>240</v>
      </c>
      <c r="J4258" t="s">
        <v>559</v>
      </c>
      <c r="N4258" s="6">
        <v>1952</v>
      </c>
      <c r="P4258" s="24">
        <v>2032</v>
      </c>
      <c r="R4258" s="7">
        <v>40.768599999999999</v>
      </c>
      <c r="S4258" s="7">
        <v>-111.9289</v>
      </c>
      <c r="T4258" t="s">
        <v>46</v>
      </c>
      <c r="U4258" t="s">
        <v>12252</v>
      </c>
      <c r="V4258" t="s">
        <v>12253</v>
      </c>
      <c r="X4258" t="s">
        <v>11001</v>
      </c>
      <c r="Y4258" t="s">
        <v>3012</v>
      </c>
      <c r="Z4258" t="s">
        <v>3691</v>
      </c>
      <c r="AA4258" t="s">
        <v>12254</v>
      </c>
      <c r="AB4258" t="s">
        <v>8503</v>
      </c>
      <c r="AG4258" t="s">
        <v>12255</v>
      </c>
      <c r="AH4258" s="6">
        <v>7296</v>
      </c>
      <c r="AI4258" t="s">
        <v>12256</v>
      </c>
      <c r="AJ4258" t="s">
        <v>12258</v>
      </c>
    </row>
    <row r="4259" spans="1:36" ht="17.25" hidden="1" customHeight="1" x14ac:dyDescent="0.2">
      <c r="A4259" s="4" t="s">
        <v>17938</v>
      </c>
      <c r="B4259" t="s">
        <v>8398</v>
      </c>
      <c r="C4259" t="s">
        <v>17939</v>
      </c>
      <c r="E4259" t="s">
        <v>40</v>
      </c>
      <c r="F4259" t="s">
        <v>86</v>
      </c>
      <c r="G4259" s="5">
        <v>84</v>
      </c>
      <c r="H4259" t="s">
        <v>42</v>
      </c>
      <c r="I4259" t="s">
        <v>240</v>
      </c>
      <c r="J4259" t="s">
        <v>559</v>
      </c>
      <c r="N4259" s="6">
        <v>1952</v>
      </c>
      <c r="R4259" s="7">
        <v>35.100900000000003</v>
      </c>
      <c r="S4259" s="7">
        <v>-98.352400000000003</v>
      </c>
      <c r="T4259" t="s">
        <v>46</v>
      </c>
      <c r="U4259" t="s">
        <v>8732</v>
      </c>
      <c r="V4259" t="s">
        <v>8733</v>
      </c>
      <c r="X4259" t="s">
        <v>8734</v>
      </c>
      <c r="Y4259" t="s">
        <v>3012</v>
      </c>
      <c r="Z4259" t="s">
        <v>3691</v>
      </c>
      <c r="AA4259" t="s">
        <v>17940</v>
      </c>
      <c r="AB4259" t="s">
        <v>8690</v>
      </c>
      <c r="AG4259" t="s">
        <v>17941</v>
      </c>
      <c r="AH4259" s="6">
        <v>20021</v>
      </c>
      <c r="AI4259" t="s">
        <v>17942</v>
      </c>
      <c r="AJ4259" t="s">
        <v>17943</v>
      </c>
    </row>
    <row r="4260" spans="1:36" ht="17.25" hidden="1" customHeight="1" x14ac:dyDescent="0.2">
      <c r="A4260" s="4" t="s">
        <v>5254</v>
      </c>
      <c r="B4260" t="s">
        <v>4915</v>
      </c>
      <c r="C4260" t="s">
        <v>5255</v>
      </c>
      <c r="E4260" t="s">
        <v>40</v>
      </c>
      <c r="F4260" t="s">
        <v>86</v>
      </c>
      <c r="G4260" s="5">
        <v>103</v>
      </c>
      <c r="H4260" t="s">
        <v>42</v>
      </c>
      <c r="I4260" t="s">
        <v>65</v>
      </c>
      <c r="J4260" t="s">
        <v>44</v>
      </c>
      <c r="N4260" s="8">
        <v>2009</v>
      </c>
      <c r="R4260" s="7">
        <v>57.339309299999996</v>
      </c>
      <c r="S4260" s="7">
        <v>-111.7577534</v>
      </c>
      <c r="T4260" t="s">
        <v>46</v>
      </c>
      <c r="U4260" t="s">
        <v>5068</v>
      </c>
      <c r="X4260" t="s">
        <v>4918</v>
      </c>
      <c r="Y4260" t="s">
        <v>3012</v>
      </c>
      <c r="Z4260" t="s">
        <v>3691</v>
      </c>
      <c r="AD4260" t="s">
        <v>52</v>
      </c>
      <c r="AE4260" t="s">
        <v>881</v>
      </c>
      <c r="AF4260" t="s">
        <v>1869</v>
      </c>
      <c r="AG4260" t="s">
        <v>5256</v>
      </c>
      <c r="AH4260" s="8" t="s">
        <v>5257</v>
      </c>
      <c r="AI4260" t="s">
        <v>5258</v>
      </c>
      <c r="AJ4260" t="s">
        <v>5259</v>
      </c>
    </row>
    <row r="4261" spans="1:36" ht="17.25" hidden="1" customHeight="1" x14ac:dyDescent="0.2">
      <c r="A4261" s="4" t="s">
        <v>5260</v>
      </c>
      <c r="B4261" t="s">
        <v>4915</v>
      </c>
      <c r="C4261" t="s">
        <v>5261</v>
      </c>
      <c r="E4261" t="s">
        <v>40</v>
      </c>
      <c r="F4261" t="s">
        <v>86</v>
      </c>
      <c r="G4261" s="5">
        <v>120</v>
      </c>
      <c r="H4261" t="s">
        <v>42</v>
      </c>
      <c r="I4261" t="s">
        <v>43</v>
      </c>
      <c r="J4261" t="s">
        <v>44</v>
      </c>
      <c r="N4261" s="27">
        <v>1997</v>
      </c>
      <c r="R4261" s="7">
        <v>48.769182000000001</v>
      </c>
      <c r="S4261" s="7">
        <v>-80.666607999999997</v>
      </c>
      <c r="T4261" t="s">
        <v>46</v>
      </c>
      <c r="U4261" t="s">
        <v>5262</v>
      </c>
      <c r="X4261" t="s">
        <v>4979</v>
      </c>
      <c r="Y4261" t="s">
        <v>3012</v>
      </c>
      <c r="Z4261" t="s">
        <v>3691</v>
      </c>
      <c r="AD4261" t="s">
        <v>5000</v>
      </c>
      <c r="AE4261" t="s">
        <v>4970</v>
      </c>
      <c r="AF4261" t="s">
        <v>52</v>
      </c>
      <c r="AG4261" t="s">
        <v>5263</v>
      </c>
      <c r="AH4261" s="27" t="s">
        <v>5264</v>
      </c>
      <c r="AI4261" t="s">
        <v>5265</v>
      </c>
      <c r="AJ4261" t="s">
        <v>5266</v>
      </c>
    </row>
    <row r="4262" spans="1:36" ht="17.25" hidden="1" customHeight="1" x14ac:dyDescent="0.2">
      <c r="A4262" s="4" t="s">
        <v>5267</v>
      </c>
      <c r="B4262" t="s">
        <v>4915</v>
      </c>
      <c r="C4262" t="s">
        <v>5268</v>
      </c>
      <c r="E4262" t="s">
        <v>40</v>
      </c>
      <c r="F4262" t="s">
        <v>86</v>
      </c>
      <c r="G4262" s="5">
        <v>275</v>
      </c>
      <c r="H4262" t="s">
        <v>42</v>
      </c>
      <c r="I4262" t="s">
        <v>43</v>
      </c>
      <c r="J4262" t="s">
        <v>45</v>
      </c>
      <c r="N4262" s="27">
        <v>2002</v>
      </c>
      <c r="Q4262" t="s">
        <v>5082</v>
      </c>
      <c r="R4262" s="7">
        <v>50.069378999999998</v>
      </c>
      <c r="S4262" s="7">
        <v>-125.2814523</v>
      </c>
      <c r="T4262" t="s">
        <v>46</v>
      </c>
      <c r="U4262" t="s">
        <v>5269</v>
      </c>
      <c r="X4262" t="s">
        <v>5150</v>
      </c>
      <c r="Y4262" t="s">
        <v>3012</v>
      </c>
      <c r="Z4262" t="s">
        <v>3691</v>
      </c>
      <c r="AG4262" t="s">
        <v>5270</v>
      </c>
      <c r="AH4262" s="27">
        <v>9912</v>
      </c>
      <c r="AI4262" t="s">
        <v>5271</v>
      </c>
      <c r="AJ4262" t="s">
        <v>5272</v>
      </c>
    </row>
    <row r="4263" spans="1:36" ht="17.25" hidden="1" customHeight="1" x14ac:dyDescent="0.2">
      <c r="A4263" s="4" t="s">
        <v>5273</v>
      </c>
      <c r="B4263" t="s">
        <v>4915</v>
      </c>
      <c r="C4263" t="s">
        <v>5274</v>
      </c>
      <c r="E4263" t="s">
        <v>40</v>
      </c>
      <c r="F4263" t="s">
        <v>86</v>
      </c>
      <c r="G4263" s="5">
        <v>480</v>
      </c>
      <c r="H4263" t="s">
        <v>42</v>
      </c>
      <c r="I4263" t="s">
        <v>43</v>
      </c>
      <c r="J4263" t="s">
        <v>44</v>
      </c>
      <c r="N4263" s="27">
        <v>2001</v>
      </c>
      <c r="P4263" s="25"/>
      <c r="R4263" s="7">
        <v>52.307821699999998</v>
      </c>
      <c r="S4263" s="7">
        <v>-113.54679489999999</v>
      </c>
      <c r="T4263" t="s">
        <v>46</v>
      </c>
      <c r="U4263" t="s">
        <v>5275</v>
      </c>
      <c r="X4263" t="s">
        <v>4918</v>
      </c>
      <c r="Y4263" t="s">
        <v>3012</v>
      </c>
      <c r="Z4263" t="s">
        <v>3691</v>
      </c>
      <c r="AD4263" t="s">
        <v>880</v>
      </c>
      <c r="AE4263" t="s">
        <v>254</v>
      </c>
      <c r="AF4263" t="s">
        <v>52</v>
      </c>
      <c r="AG4263" t="s">
        <v>5276</v>
      </c>
      <c r="AH4263" s="27" t="s">
        <v>5277</v>
      </c>
      <c r="AI4263" t="s">
        <v>5278</v>
      </c>
      <c r="AJ4263" t="s">
        <v>5279</v>
      </c>
    </row>
    <row r="4264" spans="1:36" ht="17.25" hidden="1" customHeight="1" x14ac:dyDescent="0.2">
      <c r="A4264" s="4" t="s">
        <v>5289</v>
      </c>
      <c r="B4264" t="s">
        <v>4915</v>
      </c>
      <c r="C4264" t="s">
        <v>5290</v>
      </c>
      <c r="E4264" t="s">
        <v>40</v>
      </c>
      <c r="F4264" t="s">
        <v>86</v>
      </c>
      <c r="G4264" s="5">
        <v>110</v>
      </c>
      <c r="H4264" t="s">
        <v>42</v>
      </c>
      <c r="I4264" t="s">
        <v>43</v>
      </c>
      <c r="J4264" t="s">
        <v>559</v>
      </c>
      <c r="N4264" s="8">
        <v>1997</v>
      </c>
      <c r="R4264" s="7">
        <v>44.209846200000001</v>
      </c>
      <c r="S4264" s="7">
        <v>-76.724691100000001</v>
      </c>
      <c r="T4264" t="s">
        <v>46</v>
      </c>
      <c r="U4264" t="s">
        <v>5291</v>
      </c>
      <c r="X4264" t="s">
        <v>4979</v>
      </c>
      <c r="Y4264" t="s">
        <v>3012</v>
      </c>
      <c r="Z4264" t="s">
        <v>3691</v>
      </c>
      <c r="AC4264" t="s">
        <v>5292</v>
      </c>
      <c r="AG4264" t="s">
        <v>5293</v>
      </c>
      <c r="AH4264" s="8" t="s">
        <v>5294</v>
      </c>
      <c r="AI4264" t="s">
        <v>5295</v>
      </c>
      <c r="AJ4264" t="s">
        <v>5296</v>
      </c>
    </row>
    <row r="4265" spans="1:36" ht="17.25" hidden="1" customHeight="1" x14ac:dyDescent="0.2">
      <c r="A4265" s="4" t="s">
        <v>5297</v>
      </c>
      <c r="B4265" t="s">
        <v>4915</v>
      </c>
      <c r="C4265" t="s">
        <v>5298</v>
      </c>
      <c r="E4265" t="s">
        <v>40</v>
      </c>
      <c r="F4265" t="s">
        <v>86</v>
      </c>
      <c r="G4265" s="5">
        <v>132</v>
      </c>
      <c r="H4265" t="s">
        <v>42</v>
      </c>
      <c r="I4265" t="s">
        <v>43</v>
      </c>
      <c r="J4265" t="s">
        <v>45</v>
      </c>
      <c r="N4265" s="27">
        <v>1991</v>
      </c>
      <c r="Q4265" t="s">
        <v>5299</v>
      </c>
      <c r="R4265" s="7">
        <v>48.134974700000001</v>
      </c>
      <c r="S4265" s="7">
        <v>-80.040529300000003</v>
      </c>
      <c r="T4265" t="s">
        <v>46</v>
      </c>
      <c r="U4265" t="s">
        <v>5300</v>
      </c>
      <c r="X4265" t="s">
        <v>4979</v>
      </c>
      <c r="Y4265" t="s">
        <v>3012</v>
      </c>
      <c r="Z4265" t="s">
        <v>3691</v>
      </c>
      <c r="AG4265" t="s">
        <v>5301</v>
      </c>
      <c r="AH4265" s="8" t="s">
        <v>5302</v>
      </c>
      <c r="AI4265" t="s">
        <v>5303</v>
      </c>
      <c r="AJ4265" t="s">
        <v>5304</v>
      </c>
    </row>
    <row r="4266" spans="1:36" ht="17.25" hidden="1" customHeight="1" x14ac:dyDescent="0.2">
      <c r="A4266" s="4" t="s">
        <v>5305</v>
      </c>
      <c r="B4266" t="s">
        <v>4915</v>
      </c>
      <c r="C4266" t="s">
        <v>5306</v>
      </c>
      <c r="E4266" t="s">
        <v>40</v>
      </c>
      <c r="F4266" t="s">
        <v>86</v>
      </c>
      <c r="G4266" s="5">
        <v>110</v>
      </c>
      <c r="H4266" t="s">
        <v>42</v>
      </c>
      <c r="I4266" t="s">
        <v>43</v>
      </c>
      <c r="J4266" t="s">
        <v>44</v>
      </c>
      <c r="N4266" s="6">
        <v>1993</v>
      </c>
      <c r="R4266" s="7">
        <v>46.515773000000003</v>
      </c>
      <c r="S4266" s="7">
        <v>-84.368867499999993</v>
      </c>
      <c r="T4266" t="s">
        <v>46</v>
      </c>
      <c r="U4266" t="s">
        <v>5307</v>
      </c>
      <c r="X4266" t="s">
        <v>4979</v>
      </c>
      <c r="Y4266" t="s">
        <v>3012</v>
      </c>
      <c r="Z4266" t="s">
        <v>3691</v>
      </c>
      <c r="AD4266" t="s">
        <v>5000</v>
      </c>
      <c r="AE4266" t="s">
        <v>4970</v>
      </c>
      <c r="AF4266" t="s">
        <v>52</v>
      </c>
      <c r="AG4266" t="s">
        <v>5308</v>
      </c>
      <c r="AH4266" s="27" t="s">
        <v>5309</v>
      </c>
      <c r="AI4266" t="s">
        <v>5310</v>
      </c>
      <c r="AJ4266" t="s">
        <v>5311</v>
      </c>
    </row>
    <row r="4267" spans="1:36" ht="17.25" hidden="1" customHeight="1" x14ac:dyDescent="0.2">
      <c r="A4267" s="4" t="s">
        <v>5312</v>
      </c>
      <c r="B4267" t="s">
        <v>4915</v>
      </c>
      <c r="C4267" t="s">
        <v>5313</v>
      </c>
      <c r="E4267" t="s">
        <v>40</v>
      </c>
      <c r="F4267" t="s">
        <v>86</v>
      </c>
      <c r="G4267" s="5">
        <v>78</v>
      </c>
      <c r="H4267" t="s">
        <v>42</v>
      </c>
      <c r="I4267" t="s">
        <v>65</v>
      </c>
      <c r="J4267" t="s">
        <v>559</v>
      </c>
      <c r="N4267" s="6">
        <v>1999</v>
      </c>
      <c r="R4267" s="7">
        <v>52.224365599999999</v>
      </c>
      <c r="S4267" s="7">
        <v>-108.43514450000001</v>
      </c>
      <c r="T4267" t="s">
        <v>46</v>
      </c>
      <c r="U4267" t="s">
        <v>5314</v>
      </c>
      <c r="X4267" t="s">
        <v>5061</v>
      </c>
      <c r="Y4267" t="s">
        <v>3012</v>
      </c>
      <c r="Z4267" t="s">
        <v>3691</v>
      </c>
      <c r="AG4267" t="s">
        <v>5315</v>
      </c>
      <c r="AH4267" s="27">
        <v>11542</v>
      </c>
      <c r="AI4267" t="s">
        <v>5316</v>
      </c>
      <c r="AJ4267" t="s">
        <v>5317</v>
      </c>
    </row>
    <row r="4268" spans="1:36" ht="17.25" hidden="1" customHeight="1" x14ac:dyDescent="0.2">
      <c r="A4268" s="4" t="s">
        <v>5318</v>
      </c>
      <c r="B4268" t="s">
        <v>4915</v>
      </c>
      <c r="C4268" t="s">
        <v>5319</v>
      </c>
      <c r="E4268" t="s">
        <v>40</v>
      </c>
      <c r="F4268" t="s">
        <v>64</v>
      </c>
      <c r="G4268" s="5">
        <v>525</v>
      </c>
      <c r="H4268" t="s">
        <v>42</v>
      </c>
      <c r="I4268" t="s">
        <v>240</v>
      </c>
      <c r="J4268" t="s">
        <v>45</v>
      </c>
      <c r="N4268" s="27">
        <v>1976</v>
      </c>
      <c r="R4268" s="7">
        <v>44.144185499999999</v>
      </c>
      <c r="S4268" s="7">
        <v>-76.848034100000007</v>
      </c>
      <c r="T4268" t="s">
        <v>46</v>
      </c>
      <c r="U4268" t="s">
        <v>5320</v>
      </c>
      <c r="X4268" t="s">
        <v>4979</v>
      </c>
      <c r="Y4268" t="s">
        <v>3012</v>
      </c>
      <c r="Z4268" t="s">
        <v>3691</v>
      </c>
      <c r="AG4268" t="s">
        <v>5321</v>
      </c>
      <c r="AH4268" s="27">
        <v>11787</v>
      </c>
      <c r="AI4268" t="s">
        <v>5322</v>
      </c>
      <c r="AJ4268" t="s">
        <v>5323</v>
      </c>
    </row>
    <row r="4269" spans="1:36" ht="17.25" hidden="1" customHeight="1" x14ac:dyDescent="0.2">
      <c r="A4269" s="4" t="s">
        <v>5318</v>
      </c>
      <c r="B4269" t="s">
        <v>4915</v>
      </c>
      <c r="C4269" t="s">
        <v>5319</v>
      </c>
      <c r="E4269" t="s">
        <v>56</v>
      </c>
      <c r="F4269" t="s">
        <v>64</v>
      </c>
      <c r="G4269" s="5">
        <v>525</v>
      </c>
      <c r="H4269" t="s">
        <v>42</v>
      </c>
      <c r="I4269" t="s">
        <v>240</v>
      </c>
      <c r="J4269" t="s">
        <v>45</v>
      </c>
      <c r="N4269" s="27">
        <v>1976</v>
      </c>
      <c r="R4269" s="7">
        <v>44.144185499999999</v>
      </c>
      <c r="S4269" s="7">
        <v>-76.848034100000007</v>
      </c>
      <c r="T4269" t="s">
        <v>46</v>
      </c>
      <c r="U4269" t="s">
        <v>5320</v>
      </c>
      <c r="X4269" t="s">
        <v>4979</v>
      </c>
      <c r="Y4269" t="s">
        <v>3012</v>
      </c>
      <c r="Z4269" t="s">
        <v>3691</v>
      </c>
      <c r="AG4269" t="s">
        <v>5321</v>
      </c>
      <c r="AH4269" s="27">
        <v>11788</v>
      </c>
      <c r="AI4269" t="s">
        <v>5322</v>
      </c>
      <c r="AJ4269" t="s">
        <v>5324</v>
      </c>
    </row>
    <row r="4270" spans="1:36" ht="17.25" hidden="1" customHeight="1" x14ac:dyDescent="0.2">
      <c r="A4270" s="4" t="s">
        <v>5318</v>
      </c>
      <c r="B4270" t="s">
        <v>4915</v>
      </c>
      <c r="C4270" t="s">
        <v>5319</v>
      </c>
      <c r="E4270" t="s">
        <v>58</v>
      </c>
      <c r="F4270" t="s">
        <v>64</v>
      </c>
      <c r="G4270" s="5">
        <v>525</v>
      </c>
      <c r="H4270" t="s">
        <v>42</v>
      </c>
      <c r="I4270" t="s">
        <v>240</v>
      </c>
      <c r="J4270" t="s">
        <v>45</v>
      </c>
      <c r="N4270" s="27">
        <v>1976</v>
      </c>
      <c r="R4270" s="7">
        <v>44.144185499999999</v>
      </c>
      <c r="S4270" s="7">
        <v>-76.848034100000007</v>
      </c>
      <c r="T4270" t="s">
        <v>46</v>
      </c>
      <c r="U4270" t="s">
        <v>5320</v>
      </c>
      <c r="X4270" t="s">
        <v>4979</v>
      </c>
      <c r="Y4270" t="s">
        <v>3012</v>
      </c>
      <c r="Z4270" t="s">
        <v>3691</v>
      </c>
      <c r="AG4270" t="s">
        <v>5321</v>
      </c>
      <c r="AH4270" s="27">
        <v>11789</v>
      </c>
      <c r="AI4270" t="s">
        <v>5322</v>
      </c>
      <c r="AJ4270" t="s">
        <v>5325</v>
      </c>
    </row>
    <row r="4271" spans="1:36" ht="17.25" hidden="1" customHeight="1" x14ac:dyDescent="0.2">
      <c r="A4271" s="4" t="s">
        <v>5318</v>
      </c>
      <c r="B4271" t="s">
        <v>4915</v>
      </c>
      <c r="C4271" t="s">
        <v>5319</v>
      </c>
      <c r="E4271" t="s">
        <v>191</v>
      </c>
      <c r="F4271" t="s">
        <v>64</v>
      </c>
      <c r="G4271" s="5">
        <v>525</v>
      </c>
      <c r="H4271" t="s">
        <v>42</v>
      </c>
      <c r="I4271" t="s">
        <v>240</v>
      </c>
      <c r="J4271" t="s">
        <v>45</v>
      </c>
      <c r="N4271" s="27">
        <v>1976</v>
      </c>
      <c r="P4271" s="25"/>
      <c r="R4271" s="7">
        <v>44.144185499999999</v>
      </c>
      <c r="S4271" s="7">
        <v>-76.848034100000007</v>
      </c>
      <c r="T4271" t="s">
        <v>46</v>
      </c>
      <c r="U4271" t="s">
        <v>5320</v>
      </c>
      <c r="X4271" t="s">
        <v>4979</v>
      </c>
      <c r="Y4271" t="s">
        <v>3012</v>
      </c>
      <c r="Z4271" t="s">
        <v>3691</v>
      </c>
      <c r="AG4271" t="s">
        <v>5321</v>
      </c>
      <c r="AH4271" s="27">
        <v>11790</v>
      </c>
      <c r="AI4271" t="s">
        <v>5322</v>
      </c>
      <c r="AJ4271" t="s">
        <v>5326</v>
      </c>
    </row>
    <row r="4272" spans="1:36" ht="17.25" hidden="1" customHeight="1" x14ac:dyDescent="0.2">
      <c r="A4272" s="4" t="s">
        <v>5333</v>
      </c>
      <c r="B4272" t="s">
        <v>4915</v>
      </c>
      <c r="C4272" t="s">
        <v>5334</v>
      </c>
      <c r="E4272" t="s">
        <v>40</v>
      </c>
      <c r="F4272" t="s">
        <v>86</v>
      </c>
      <c r="G4272" s="5">
        <v>165</v>
      </c>
      <c r="H4272" t="s">
        <v>42</v>
      </c>
      <c r="I4272" t="s">
        <v>65</v>
      </c>
      <c r="J4272" t="s">
        <v>44</v>
      </c>
      <c r="N4272" s="27">
        <v>2004</v>
      </c>
      <c r="P4272" s="25"/>
      <c r="Q4272" t="s">
        <v>5335</v>
      </c>
      <c r="R4272" s="7">
        <v>57.041277299999997</v>
      </c>
      <c r="S4272" s="7">
        <v>-111.9054548</v>
      </c>
      <c r="T4272" t="s">
        <v>46</v>
      </c>
      <c r="U4272" t="s">
        <v>5329</v>
      </c>
      <c r="X4272" t="s">
        <v>4918</v>
      </c>
      <c r="Y4272" t="s">
        <v>3012</v>
      </c>
      <c r="Z4272" t="s">
        <v>3691</v>
      </c>
      <c r="AD4272" t="s">
        <v>5000</v>
      </c>
      <c r="AE4272" t="s">
        <v>881</v>
      </c>
      <c r="AF4272" t="s">
        <v>52</v>
      </c>
      <c r="AG4272" t="s">
        <v>5336</v>
      </c>
      <c r="AH4272" s="27">
        <v>27410</v>
      </c>
      <c r="AI4272" t="s">
        <v>5337</v>
      </c>
      <c r="AJ4272" t="s">
        <v>5338</v>
      </c>
    </row>
    <row r="4273" spans="1:36" ht="17.25" hidden="1" customHeight="1" x14ac:dyDescent="0.2">
      <c r="A4273" s="4" t="s">
        <v>5339</v>
      </c>
      <c r="B4273" t="s">
        <v>4915</v>
      </c>
      <c r="C4273" t="s">
        <v>5340</v>
      </c>
      <c r="E4273" t="s">
        <v>40</v>
      </c>
      <c r="F4273" t="s">
        <v>41</v>
      </c>
      <c r="G4273" s="5">
        <v>140</v>
      </c>
      <c r="H4273" t="s">
        <v>42</v>
      </c>
      <c r="I4273" t="s">
        <v>65</v>
      </c>
      <c r="J4273" t="s">
        <v>45</v>
      </c>
      <c r="M4273" t="s">
        <v>5341</v>
      </c>
      <c r="N4273" s="27">
        <v>2001</v>
      </c>
      <c r="P4273" s="25"/>
      <c r="Q4273" t="s">
        <v>5342</v>
      </c>
      <c r="R4273" s="7">
        <v>49.844857900000001</v>
      </c>
      <c r="S4273" s="7">
        <v>-99.890245300000004</v>
      </c>
      <c r="T4273" t="s">
        <v>46</v>
      </c>
      <c r="U4273" t="s">
        <v>5343</v>
      </c>
      <c r="X4273" t="s">
        <v>5344</v>
      </c>
      <c r="Y4273" t="s">
        <v>3012</v>
      </c>
      <c r="Z4273" t="s">
        <v>3691</v>
      </c>
      <c r="AC4273" t="s">
        <v>5345</v>
      </c>
      <c r="AG4273" t="s">
        <v>5346</v>
      </c>
      <c r="AH4273" s="8">
        <v>25911</v>
      </c>
      <c r="AI4273" t="s">
        <v>5347</v>
      </c>
      <c r="AJ4273" t="s">
        <v>5348</v>
      </c>
    </row>
    <row r="4274" spans="1:36" ht="17.25" hidden="1" customHeight="1" x14ac:dyDescent="0.2">
      <c r="A4274" s="4" t="s">
        <v>5339</v>
      </c>
      <c r="B4274" t="s">
        <v>4915</v>
      </c>
      <c r="C4274" t="s">
        <v>5340</v>
      </c>
      <c r="E4274" t="s">
        <v>56</v>
      </c>
      <c r="F4274" t="s">
        <v>41</v>
      </c>
      <c r="G4274" s="5">
        <v>140</v>
      </c>
      <c r="H4274" t="s">
        <v>42</v>
      </c>
      <c r="I4274" t="s">
        <v>65</v>
      </c>
      <c r="J4274" t="s">
        <v>45</v>
      </c>
      <c r="M4274" t="s">
        <v>5341</v>
      </c>
      <c r="N4274" s="8">
        <v>2001</v>
      </c>
      <c r="Q4274" t="s">
        <v>5342</v>
      </c>
      <c r="R4274" s="7">
        <v>49.844857900000001</v>
      </c>
      <c r="S4274" s="7">
        <v>-99.890245300000004</v>
      </c>
      <c r="T4274" t="s">
        <v>46</v>
      </c>
      <c r="U4274" t="s">
        <v>5343</v>
      </c>
      <c r="X4274" t="s">
        <v>5344</v>
      </c>
      <c r="Y4274" t="s">
        <v>3012</v>
      </c>
      <c r="Z4274" t="s">
        <v>3691</v>
      </c>
      <c r="AC4274" t="s">
        <v>5345</v>
      </c>
      <c r="AG4274" t="s">
        <v>5346</v>
      </c>
      <c r="AH4274" s="27">
        <v>25912</v>
      </c>
      <c r="AI4274" t="s">
        <v>5347</v>
      </c>
      <c r="AJ4274" t="s">
        <v>5349</v>
      </c>
    </row>
    <row r="4275" spans="1:36" ht="17.25" hidden="1" customHeight="1" x14ac:dyDescent="0.2">
      <c r="A4275" s="4" t="s">
        <v>5350</v>
      </c>
      <c r="B4275" t="s">
        <v>4915</v>
      </c>
      <c r="C4275" t="s">
        <v>5351</v>
      </c>
      <c r="E4275" t="s">
        <v>40</v>
      </c>
      <c r="F4275" t="s">
        <v>86</v>
      </c>
      <c r="G4275" s="5">
        <v>60</v>
      </c>
      <c r="H4275" t="s">
        <v>42</v>
      </c>
      <c r="I4275" t="s">
        <v>65</v>
      </c>
      <c r="J4275" t="s">
        <v>44</v>
      </c>
      <c r="N4275" s="8">
        <v>1993</v>
      </c>
      <c r="R4275" s="7">
        <v>56.1447</v>
      </c>
      <c r="S4275" s="7">
        <v>-120.6686</v>
      </c>
      <c r="T4275" t="s">
        <v>46</v>
      </c>
      <c r="U4275" t="s">
        <v>5352</v>
      </c>
      <c r="X4275" t="s">
        <v>5150</v>
      </c>
      <c r="Y4275" t="s">
        <v>3012</v>
      </c>
      <c r="Z4275" t="s">
        <v>3691</v>
      </c>
      <c r="AD4275" t="s">
        <v>5000</v>
      </c>
      <c r="AE4275" t="s">
        <v>881</v>
      </c>
      <c r="AF4275" t="s">
        <v>52</v>
      </c>
      <c r="AG4275" t="s">
        <v>5353</v>
      </c>
      <c r="AH4275" s="8">
        <v>13225</v>
      </c>
      <c r="AI4275" t="s">
        <v>5354</v>
      </c>
      <c r="AJ4275" t="s">
        <v>5355</v>
      </c>
    </row>
    <row r="4276" spans="1:36" ht="17.25" hidden="1" customHeight="1" x14ac:dyDescent="0.2">
      <c r="A4276" s="4" t="s">
        <v>5350</v>
      </c>
      <c r="B4276" t="s">
        <v>4915</v>
      </c>
      <c r="C4276" t="s">
        <v>5351</v>
      </c>
      <c r="E4276" t="s">
        <v>56</v>
      </c>
      <c r="F4276" t="s">
        <v>86</v>
      </c>
      <c r="G4276" s="5">
        <v>60</v>
      </c>
      <c r="H4276" t="s">
        <v>42</v>
      </c>
      <c r="I4276" t="s">
        <v>65</v>
      </c>
      <c r="J4276" t="s">
        <v>44</v>
      </c>
      <c r="N4276" s="8">
        <v>1993</v>
      </c>
      <c r="R4276" s="7">
        <v>56.1447</v>
      </c>
      <c r="S4276" s="7">
        <v>-120.6686</v>
      </c>
      <c r="T4276" t="s">
        <v>46</v>
      </c>
      <c r="U4276" t="s">
        <v>5352</v>
      </c>
      <c r="X4276" t="s">
        <v>5150</v>
      </c>
      <c r="Y4276" t="s">
        <v>3012</v>
      </c>
      <c r="Z4276" t="s">
        <v>3691</v>
      </c>
      <c r="AD4276" t="s">
        <v>5000</v>
      </c>
      <c r="AE4276" t="s">
        <v>881</v>
      </c>
      <c r="AF4276" t="s">
        <v>52</v>
      </c>
      <c r="AG4276" t="s">
        <v>5353</v>
      </c>
      <c r="AH4276" s="8">
        <v>13226</v>
      </c>
      <c r="AI4276" t="s">
        <v>5354</v>
      </c>
      <c r="AJ4276" t="s">
        <v>5356</v>
      </c>
    </row>
    <row r="4277" spans="1:36" ht="17.25" hidden="1" customHeight="1" x14ac:dyDescent="0.2">
      <c r="A4277" s="4" t="s">
        <v>5357</v>
      </c>
      <c r="B4277" t="s">
        <v>4915</v>
      </c>
      <c r="C4277" t="s">
        <v>5358</v>
      </c>
      <c r="E4277" t="s">
        <v>40</v>
      </c>
      <c r="F4277" t="s">
        <v>86</v>
      </c>
      <c r="G4277" s="5">
        <v>85</v>
      </c>
      <c r="H4277" t="s">
        <v>611</v>
      </c>
      <c r="I4277" t="s">
        <v>45</v>
      </c>
      <c r="J4277" t="s">
        <v>44</v>
      </c>
      <c r="Q4277" t="s">
        <v>5359</v>
      </c>
      <c r="R4277" s="7">
        <v>56.398017000000003</v>
      </c>
      <c r="S4277" s="7">
        <v>-111.325013</v>
      </c>
      <c r="T4277" t="s">
        <v>504</v>
      </c>
      <c r="U4277" t="s">
        <v>5329</v>
      </c>
      <c r="X4277" t="s">
        <v>4918</v>
      </c>
      <c r="Y4277" t="s">
        <v>3012</v>
      </c>
      <c r="Z4277" t="s">
        <v>3691</v>
      </c>
      <c r="AD4277" t="s">
        <v>880</v>
      </c>
      <c r="AE4277" t="s">
        <v>881</v>
      </c>
      <c r="AF4277" t="s">
        <v>52</v>
      </c>
      <c r="AI4277" t="s">
        <v>5360</v>
      </c>
      <c r="AJ4277" t="s">
        <v>5361</v>
      </c>
    </row>
    <row r="4278" spans="1:36" ht="17.25" hidden="1" customHeight="1" x14ac:dyDescent="0.2">
      <c r="A4278" s="4" t="s">
        <v>5362</v>
      </c>
      <c r="B4278" t="s">
        <v>4915</v>
      </c>
      <c r="C4278" t="s">
        <v>5363</v>
      </c>
      <c r="E4278" t="s">
        <v>40</v>
      </c>
      <c r="F4278" t="s">
        <v>86</v>
      </c>
      <c r="G4278" s="5">
        <v>85</v>
      </c>
      <c r="H4278" t="s">
        <v>611</v>
      </c>
      <c r="I4278" t="s">
        <v>45</v>
      </c>
      <c r="J4278" t="s">
        <v>44</v>
      </c>
      <c r="Q4278" t="s">
        <v>5359</v>
      </c>
      <c r="R4278" s="7">
        <v>56.376952000000003</v>
      </c>
      <c r="S4278" s="7">
        <v>-111.556162</v>
      </c>
      <c r="T4278" t="s">
        <v>504</v>
      </c>
      <c r="U4278" t="s">
        <v>5329</v>
      </c>
      <c r="X4278" t="s">
        <v>4918</v>
      </c>
      <c r="Y4278" t="s">
        <v>3012</v>
      </c>
      <c r="Z4278" t="s">
        <v>3691</v>
      </c>
      <c r="AD4278" t="s">
        <v>880</v>
      </c>
      <c r="AE4278" t="s">
        <v>881</v>
      </c>
      <c r="AF4278" t="s">
        <v>52</v>
      </c>
      <c r="AI4278" t="s">
        <v>5364</v>
      </c>
      <c r="AJ4278" t="s">
        <v>5365</v>
      </c>
    </row>
    <row r="4279" spans="1:36" ht="17.25" hidden="1" customHeight="1" x14ac:dyDescent="0.2">
      <c r="A4279" s="4" t="s">
        <v>5366</v>
      </c>
      <c r="B4279" t="s">
        <v>4915</v>
      </c>
      <c r="C4279" t="s">
        <v>5367</v>
      </c>
      <c r="E4279" t="s">
        <v>40</v>
      </c>
      <c r="F4279" t="s">
        <v>86</v>
      </c>
      <c r="G4279" s="5">
        <v>55</v>
      </c>
      <c r="H4279" t="s">
        <v>42</v>
      </c>
      <c r="I4279" t="s">
        <v>65</v>
      </c>
      <c r="J4279" t="s">
        <v>44</v>
      </c>
      <c r="N4279" s="27">
        <v>2003</v>
      </c>
      <c r="R4279" s="7">
        <v>50.089483899999998</v>
      </c>
      <c r="S4279" s="7">
        <v>-110.7361428</v>
      </c>
      <c r="T4279" t="s">
        <v>46</v>
      </c>
      <c r="U4279" t="s">
        <v>5368</v>
      </c>
      <c r="X4279" t="s">
        <v>4918</v>
      </c>
      <c r="Y4279" t="s">
        <v>3012</v>
      </c>
      <c r="Z4279" t="s">
        <v>3691</v>
      </c>
      <c r="AG4279" t="s">
        <v>5369</v>
      </c>
      <c r="AH4279" s="27"/>
      <c r="AI4279" t="s">
        <v>5370</v>
      </c>
      <c r="AJ4279" t="s">
        <v>5371</v>
      </c>
    </row>
    <row r="4280" spans="1:36" ht="17.25" hidden="1" customHeight="1" x14ac:dyDescent="0.2">
      <c r="A4280" s="4" t="s">
        <v>5372</v>
      </c>
      <c r="B4280" t="s">
        <v>4915</v>
      </c>
      <c r="C4280" t="s">
        <v>5373</v>
      </c>
      <c r="E4280" t="s">
        <v>40</v>
      </c>
      <c r="F4280" t="s">
        <v>86</v>
      </c>
      <c r="G4280" s="5">
        <v>228</v>
      </c>
      <c r="H4280" t="s">
        <v>42</v>
      </c>
      <c r="I4280" t="s">
        <v>43</v>
      </c>
      <c r="J4280" t="s">
        <v>44</v>
      </c>
      <c r="N4280" s="27">
        <v>1999</v>
      </c>
      <c r="R4280" s="7">
        <v>53.259300000000003</v>
      </c>
      <c r="S4280" s="7">
        <v>-109.9512</v>
      </c>
      <c r="T4280" t="s">
        <v>46</v>
      </c>
      <c r="U4280" t="s">
        <v>5374</v>
      </c>
      <c r="X4280" t="s">
        <v>5061</v>
      </c>
      <c r="Y4280" t="s">
        <v>3012</v>
      </c>
      <c r="Z4280" t="s">
        <v>3691</v>
      </c>
      <c r="AD4280" t="s">
        <v>5000</v>
      </c>
      <c r="AE4280" t="s">
        <v>881</v>
      </c>
      <c r="AF4280" t="s">
        <v>52</v>
      </c>
      <c r="AG4280" t="s">
        <v>5375</v>
      </c>
      <c r="AH4280" s="27" t="s">
        <v>5376</v>
      </c>
      <c r="AI4280" t="s">
        <v>5377</v>
      </c>
      <c r="AJ4280" t="s">
        <v>5378</v>
      </c>
    </row>
    <row r="4281" spans="1:36" ht="17.25" hidden="1" customHeight="1" x14ac:dyDescent="0.2">
      <c r="A4281" s="4" t="s">
        <v>5379</v>
      </c>
      <c r="B4281" t="s">
        <v>4915</v>
      </c>
      <c r="C4281" t="s">
        <v>5380</v>
      </c>
      <c r="E4281" t="s">
        <v>56</v>
      </c>
      <c r="F4281" t="s">
        <v>86</v>
      </c>
      <c r="G4281" s="5">
        <v>92</v>
      </c>
      <c r="H4281" t="s">
        <v>42</v>
      </c>
      <c r="I4281" t="s">
        <v>65</v>
      </c>
      <c r="J4281" t="s">
        <v>44</v>
      </c>
      <c r="N4281" s="27" t="s">
        <v>45</v>
      </c>
      <c r="R4281" s="7">
        <v>57.048870000000001</v>
      </c>
      <c r="S4281" s="7">
        <v>-111.608113</v>
      </c>
      <c r="T4281" t="s">
        <v>46</v>
      </c>
      <c r="U4281" t="s">
        <v>4936</v>
      </c>
      <c r="X4281" t="s">
        <v>4918</v>
      </c>
      <c r="Y4281" t="s">
        <v>3012</v>
      </c>
      <c r="Z4281" t="s">
        <v>3691</v>
      </c>
      <c r="AD4281" t="s">
        <v>880</v>
      </c>
      <c r="AE4281" t="s">
        <v>881</v>
      </c>
      <c r="AG4281" t="s">
        <v>5381</v>
      </c>
      <c r="AH4281" s="6">
        <v>29647</v>
      </c>
      <c r="AI4281" t="s">
        <v>5382</v>
      </c>
      <c r="AJ4281" t="s">
        <v>5383</v>
      </c>
    </row>
    <row r="4282" spans="1:36" ht="17.25" hidden="1" customHeight="1" x14ac:dyDescent="0.2">
      <c r="A4282" s="4" t="s">
        <v>5379</v>
      </c>
      <c r="B4282" t="s">
        <v>4915</v>
      </c>
      <c r="C4282" t="s">
        <v>5380</v>
      </c>
      <c r="E4282" t="s">
        <v>5384</v>
      </c>
      <c r="F4282" t="s">
        <v>86</v>
      </c>
      <c r="G4282" s="5">
        <v>50</v>
      </c>
      <c r="H4282" t="s">
        <v>42</v>
      </c>
      <c r="I4282" t="s">
        <v>240</v>
      </c>
      <c r="J4282" t="s">
        <v>44</v>
      </c>
      <c r="N4282" s="27" t="s">
        <v>45</v>
      </c>
      <c r="R4282" s="7">
        <v>57.048870000000001</v>
      </c>
      <c r="S4282" s="7">
        <v>-111.608113</v>
      </c>
      <c r="T4282" t="s">
        <v>46</v>
      </c>
      <c r="U4282" t="s">
        <v>4936</v>
      </c>
      <c r="X4282" t="s">
        <v>4918</v>
      </c>
      <c r="Y4282" t="s">
        <v>3012</v>
      </c>
      <c r="Z4282" t="s">
        <v>3691</v>
      </c>
      <c r="AD4282" t="s">
        <v>880</v>
      </c>
      <c r="AE4282" t="s">
        <v>881</v>
      </c>
      <c r="AG4282" t="s">
        <v>5385</v>
      </c>
      <c r="AH4282" s="27">
        <v>13573</v>
      </c>
      <c r="AI4282" t="s">
        <v>5382</v>
      </c>
      <c r="AJ4282" t="s">
        <v>5386</v>
      </c>
    </row>
    <row r="4283" spans="1:36" ht="17.25" hidden="1" customHeight="1" x14ac:dyDescent="0.2">
      <c r="A4283" s="4" t="s">
        <v>5379</v>
      </c>
      <c r="B4283" t="s">
        <v>4915</v>
      </c>
      <c r="C4283" t="s">
        <v>5380</v>
      </c>
      <c r="E4283" t="s">
        <v>5387</v>
      </c>
      <c r="F4283" t="s">
        <v>86</v>
      </c>
      <c r="G4283" s="5">
        <v>75</v>
      </c>
      <c r="H4283" t="s">
        <v>42</v>
      </c>
      <c r="I4283" t="s">
        <v>65</v>
      </c>
      <c r="J4283" t="s">
        <v>44</v>
      </c>
      <c r="N4283" s="27" t="s">
        <v>45</v>
      </c>
      <c r="R4283" s="7">
        <v>57.048870000000001</v>
      </c>
      <c r="S4283" s="7">
        <v>-111.608113</v>
      </c>
      <c r="T4283" t="s">
        <v>46</v>
      </c>
      <c r="U4283" t="s">
        <v>4936</v>
      </c>
      <c r="X4283" t="s">
        <v>4918</v>
      </c>
      <c r="Y4283" t="s">
        <v>3012</v>
      </c>
      <c r="Z4283" t="s">
        <v>3691</v>
      </c>
      <c r="AD4283" t="s">
        <v>880</v>
      </c>
      <c r="AE4283" t="s">
        <v>881</v>
      </c>
      <c r="AG4283" t="s">
        <v>5388</v>
      </c>
      <c r="AH4283" s="6">
        <v>31821</v>
      </c>
      <c r="AI4283" t="s">
        <v>5382</v>
      </c>
      <c r="AJ4283" t="s">
        <v>5389</v>
      </c>
    </row>
    <row r="4284" spans="1:36" ht="17.25" hidden="1" customHeight="1" x14ac:dyDescent="0.2">
      <c r="A4284" s="4" t="s">
        <v>5379</v>
      </c>
      <c r="B4284" t="s">
        <v>4915</v>
      </c>
      <c r="C4284" t="s">
        <v>5380</v>
      </c>
      <c r="E4284" t="s">
        <v>5390</v>
      </c>
      <c r="F4284" t="s">
        <v>86</v>
      </c>
      <c r="G4284" s="5">
        <v>50</v>
      </c>
      <c r="H4284" t="s">
        <v>42</v>
      </c>
      <c r="I4284" t="s">
        <v>240</v>
      </c>
      <c r="J4284" t="s">
        <v>44</v>
      </c>
      <c r="N4284" s="27" t="s">
        <v>45</v>
      </c>
      <c r="R4284" s="7">
        <v>57.048870000000001</v>
      </c>
      <c r="S4284" s="7">
        <v>-111.608113</v>
      </c>
      <c r="T4284" t="s">
        <v>46</v>
      </c>
      <c r="U4284" t="s">
        <v>4936</v>
      </c>
      <c r="X4284" t="s">
        <v>4918</v>
      </c>
      <c r="Y4284" t="s">
        <v>3012</v>
      </c>
      <c r="Z4284" t="s">
        <v>3691</v>
      </c>
      <c r="AD4284" t="s">
        <v>880</v>
      </c>
      <c r="AE4284" t="s">
        <v>881</v>
      </c>
      <c r="AG4284" t="s">
        <v>5385</v>
      </c>
      <c r="AH4284" s="27">
        <v>13574</v>
      </c>
      <c r="AI4284" t="s">
        <v>5382</v>
      </c>
      <c r="AJ4284" t="s">
        <v>5391</v>
      </c>
    </row>
    <row r="4285" spans="1:36" ht="17.25" hidden="1" customHeight="1" x14ac:dyDescent="0.2">
      <c r="A4285" s="4" t="s">
        <v>5379</v>
      </c>
      <c r="B4285" t="s">
        <v>4915</v>
      </c>
      <c r="C4285" t="s">
        <v>5380</v>
      </c>
      <c r="E4285" t="s">
        <v>5392</v>
      </c>
      <c r="F4285" t="s">
        <v>86</v>
      </c>
      <c r="G4285" s="5">
        <v>50</v>
      </c>
      <c r="H4285" t="s">
        <v>42</v>
      </c>
      <c r="I4285" t="s">
        <v>240</v>
      </c>
      <c r="J4285" t="s">
        <v>44</v>
      </c>
      <c r="N4285" s="27" t="s">
        <v>45</v>
      </c>
      <c r="R4285" s="7">
        <v>57.048870000000001</v>
      </c>
      <c r="S4285" s="7">
        <v>-111.608113</v>
      </c>
      <c r="T4285" t="s">
        <v>46</v>
      </c>
      <c r="U4285" t="s">
        <v>4936</v>
      </c>
      <c r="X4285" t="s">
        <v>4918</v>
      </c>
      <c r="Y4285" t="s">
        <v>3012</v>
      </c>
      <c r="Z4285" t="s">
        <v>3691</v>
      </c>
      <c r="AD4285" t="s">
        <v>880</v>
      </c>
      <c r="AE4285" t="s">
        <v>881</v>
      </c>
      <c r="AG4285" t="s">
        <v>5385</v>
      </c>
      <c r="AH4285" s="27">
        <v>13575</v>
      </c>
      <c r="AI4285" t="s">
        <v>5382</v>
      </c>
      <c r="AJ4285" t="s">
        <v>5393</v>
      </c>
    </row>
    <row r="4286" spans="1:36" ht="17.25" hidden="1" customHeight="1" x14ac:dyDescent="0.2">
      <c r="A4286" s="4" t="s">
        <v>5379</v>
      </c>
      <c r="B4286" t="s">
        <v>4915</v>
      </c>
      <c r="C4286" t="s">
        <v>5380</v>
      </c>
      <c r="E4286" t="s">
        <v>5394</v>
      </c>
      <c r="F4286" t="s">
        <v>86</v>
      </c>
      <c r="G4286" s="5">
        <v>67</v>
      </c>
      <c r="H4286" t="s">
        <v>42</v>
      </c>
      <c r="I4286" t="s">
        <v>240</v>
      </c>
      <c r="J4286" t="s">
        <v>44</v>
      </c>
      <c r="N4286" s="27" t="s">
        <v>45</v>
      </c>
      <c r="R4286" s="7">
        <v>57.048870000000001</v>
      </c>
      <c r="S4286" s="7">
        <v>-111.608113</v>
      </c>
      <c r="T4286" t="s">
        <v>46</v>
      </c>
      <c r="U4286" t="s">
        <v>4936</v>
      </c>
      <c r="X4286" t="s">
        <v>4918</v>
      </c>
      <c r="Y4286" t="s">
        <v>3012</v>
      </c>
      <c r="Z4286" t="s">
        <v>3691</v>
      </c>
      <c r="AD4286" t="s">
        <v>880</v>
      </c>
      <c r="AE4286" t="s">
        <v>881</v>
      </c>
      <c r="AG4286" t="s">
        <v>5385</v>
      </c>
      <c r="AH4286" s="27">
        <v>13576</v>
      </c>
      <c r="AI4286" t="s">
        <v>5382</v>
      </c>
      <c r="AJ4286" t="s">
        <v>5395</v>
      </c>
    </row>
    <row r="4287" spans="1:36" ht="17.25" hidden="1" customHeight="1" x14ac:dyDescent="0.2">
      <c r="A4287" s="4" t="s">
        <v>5396</v>
      </c>
      <c r="B4287" t="s">
        <v>4915</v>
      </c>
      <c r="C4287" t="s">
        <v>5397</v>
      </c>
      <c r="E4287" t="s">
        <v>40</v>
      </c>
      <c r="F4287" t="s">
        <v>4986</v>
      </c>
      <c r="G4287" s="5">
        <v>100</v>
      </c>
      <c r="H4287" t="s">
        <v>42</v>
      </c>
      <c r="I4287" t="s">
        <v>65</v>
      </c>
      <c r="J4287" t="s">
        <v>45</v>
      </c>
      <c r="N4287" s="6">
        <v>1991</v>
      </c>
      <c r="R4287" s="7">
        <v>47.072050192875501</v>
      </c>
      <c r="S4287" s="7">
        <v>-65.454867704080698</v>
      </c>
      <c r="T4287" t="s">
        <v>46</v>
      </c>
      <c r="U4287" t="s">
        <v>5398</v>
      </c>
      <c r="X4287" t="s">
        <v>4960</v>
      </c>
      <c r="Y4287" t="s">
        <v>3012</v>
      </c>
      <c r="Z4287" t="s">
        <v>3691</v>
      </c>
      <c r="AG4287" t="s">
        <v>5399</v>
      </c>
      <c r="AH4287" s="27">
        <v>13622</v>
      </c>
      <c r="AI4287" t="s">
        <v>5400</v>
      </c>
      <c r="AJ4287" t="s">
        <v>5401</v>
      </c>
    </row>
    <row r="4288" spans="1:36" ht="17.25" hidden="1" customHeight="1" x14ac:dyDescent="0.2">
      <c r="A4288" s="4" t="s">
        <v>5396</v>
      </c>
      <c r="B4288" t="s">
        <v>4915</v>
      </c>
      <c r="C4288" t="s">
        <v>5397</v>
      </c>
      <c r="E4288" t="s">
        <v>56</v>
      </c>
      <c r="F4288" t="s">
        <v>4986</v>
      </c>
      <c r="G4288" s="5">
        <v>100</v>
      </c>
      <c r="H4288" t="s">
        <v>42</v>
      </c>
      <c r="I4288" t="s">
        <v>65</v>
      </c>
      <c r="J4288" t="s">
        <v>45</v>
      </c>
      <c r="N4288" s="24">
        <v>1991</v>
      </c>
      <c r="R4288" s="7">
        <v>47.072050192875501</v>
      </c>
      <c r="S4288" s="7">
        <v>-65.454867704080698</v>
      </c>
      <c r="T4288" t="s">
        <v>46</v>
      </c>
      <c r="U4288" t="s">
        <v>5398</v>
      </c>
      <c r="X4288" t="s">
        <v>4960</v>
      </c>
      <c r="Y4288" t="s">
        <v>3012</v>
      </c>
      <c r="Z4288" t="s">
        <v>3691</v>
      </c>
      <c r="AG4288" t="s">
        <v>5399</v>
      </c>
      <c r="AH4288" s="24">
        <v>13623</v>
      </c>
      <c r="AI4288" t="s">
        <v>5400</v>
      </c>
      <c r="AJ4288" t="s">
        <v>5402</v>
      </c>
    </row>
    <row r="4289" spans="1:36" ht="17.25" hidden="1" customHeight="1" x14ac:dyDescent="0.2">
      <c r="A4289" s="4" t="s">
        <v>5396</v>
      </c>
      <c r="B4289" t="s">
        <v>4915</v>
      </c>
      <c r="C4289" t="s">
        <v>5397</v>
      </c>
      <c r="E4289" t="s">
        <v>58</v>
      </c>
      <c r="F4289" t="s">
        <v>4986</v>
      </c>
      <c r="G4289" s="5">
        <v>100</v>
      </c>
      <c r="H4289" t="s">
        <v>42</v>
      </c>
      <c r="I4289" t="s">
        <v>65</v>
      </c>
      <c r="J4289" t="s">
        <v>45</v>
      </c>
      <c r="N4289" s="24">
        <v>1991</v>
      </c>
      <c r="R4289" s="7">
        <v>47.072050192875501</v>
      </c>
      <c r="S4289" s="7">
        <v>-65.454867704080698</v>
      </c>
      <c r="T4289" t="s">
        <v>46</v>
      </c>
      <c r="U4289" t="s">
        <v>5398</v>
      </c>
      <c r="X4289" t="s">
        <v>4960</v>
      </c>
      <c r="Y4289" t="s">
        <v>3012</v>
      </c>
      <c r="Z4289" t="s">
        <v>3691</v>
      </c>
      <c r="AG4289" t="s">
        <v>5399</v>
      </c>
      <c r="AH4289" s="24">
        <v>13624</v>
      </c>
      <c r="AI4289" t="s">
        <v>5400</v>
      </c>
      <c r="AJ4289" t="s">
        <v>5403</v>
      </c>
    </row>
    <row r="4290" spans="1:36" ht="17.25" hidden="1" customHeight="1" x14ac:dyDescent="0.2">
      <c r="A4290" s="4" t="s">
        <v>5396</v>
      </c>
      <c r="B4290" t="s">
        <v>4915</v>
      </c>
      <c r="C4290" t="s">
        <v>5397</v>
      </c>
      <c r="E4290" t="s">
        <v>191</v>
      </c>
      <c r="F4290" t="s">
        <v>4986</v>
      </c>
      <c r="G4290" s="5">
        <v>100</v>
      </c>
      <c r="H4290" t="s">
        <v>42</v>
      </c>
      <c r="I4290" t="s">
        <v>65</v>
      </c>
      <c r="J4290" t="s">
        <v>45</v>
      </c>
      <c r="N4290" s="6">
        <v>1991</v>
      </c>
      <c r="R4290" s="7">
        <v>47.072050192875501</v>
      </c>
      <c r="S4290" s="7">
        <v>-65.454867704080698</v>
      </c>
      <c r="T4290" t="s">
        <v>46</v>
      </c>
      <c r="U4290" t="s">
        <v>5398</v>
      </c>
      <c r="X4290" t="s">
        <v>4960</v>
      </c>
      <c r="Y4290" t="s">
        <v>3012</v>
      </c>
      <c r="Z4290" t="s">
        <v>3691</v>
      </c>
      <c r="AG4290" t="s">
        <v>5399</v>
      </c>
      <c r="AH4290" s="6">
        <v>13625</v>
      </c>
      <c r="AI4290" t="s">
        <v>5400</v>
      </c>
      <c r="AJ4290" t="s">
        <v>5404</v>
      </c>
    </row>
    <row r="4291" spans="1:36" ht="17.25" hidden="1" customHeight="1" x14ac:dyDescent="0.2">
      <c r="A4291" s="4" t="s">
        <v>5412</v>
      </c>
      <c r="B4291" t="s">
        <v>4915</v>
      </c>
      <c r="C4291" t="s">
        <v>5413</v>
      </c>
      <c r="E4291" t="s">
        <v>40</v>
      </c>
      <c r="F4291" t="s">
        <v>86</v>
      </c>
      <c r="G4291" s="5">
        <v>101</v>
      </c>
      <c r="H4291" t="s">
        <v>42</v>
      </c>
      <c r="I4291" t="s">
        <v>43</v>
      </c>
      <c r="J4291" t="s">
        <v>44</v>
      </c>
      <c r="N4291" s="27">
        <v>2003</v>
      </c>
      <c r="R4291" s="7">
        <v>57.253655000000002</v>
      </c>
      <c r="S4291" s="7">
        <v>-111.506361</v>
      </c>
      <c r="T4291" t="s">
        <v>46</v>
      </c>
      <c r="U4291" t="s">
        <v>5329</v>
      </c>
      <c r="X4291" t="s">
        <v>4918</v>
      </c>
      <c r="Y4291" t="s">
        <v>3012</v>
      </c>
      <c r="Z4291" t="s">
        <v>3691</v>
      </c>
      <c r="AD4291" t="s">
        <v>52</v>
      </c>
      <c r="AE4291" t="s">
        <v>881</v>
      </c>
      <c r="AF4291" t="s">
        <v>1869</v>
      </c>
      <c r="AG4291" t="s">
        <v>5414</v>
      </c>
      <c r="AH4291" s="27">
        <v>24563</v>
      </c>
      <c r="AI4291" t="s">
        <v>5415</v>
      </c>
      <c r="AJ4291" t="s">
        <v>5416</v>
      </c>
    </row>
    <row r="4292" spans="1:36" ht="17.25" hidden="1" customHeight="1" x14ac:dyDescent="0.2">
      <c r="A4292" s="4" t="s">
        <v>5412</v>
      </c>
      <c r="B4292" t="s">
        <v>4915</v>
      </c>
      <c r="C4292" t="s">
        <v>5413</v>
      </c>
      <c r="E4292" t="s">
        <v>56</v>
      </c>
      <c r="F4292" t="s">
        <v>86</v>
      </c>
      <c r="G4292" s="5">
        <v>101</v>
      </c>
      <c r="H4292" t="s">
        <v>42</v>
      </c>
      <c r="I4292" t="s">
        <v>43</v>
      </c>
      <c r="J4292" t="s">
        <v>44</v>
      </c>
      <c r="N4292" s="8">
        <v>2003</v>
      </c>
      <c r="R4292" s="7">
        <v>57.253655000000002</v>
      </c>
      <c r="S4292" s="7">
        <v>-111.506361</v>
      </c>
      <c r="T4292" t="s">
        <v>46</v>
      </c>
      <c r="U4292" t="s">
        <v>5329</v>
      </c>
      <c r="X4292" t="s">
        <v>4918</v>
      </c>
      <c r="Y4292" t="s">
        <v>3012</v>
      </c>
      <c r="Z4292" t="s">
        <v>3691</v>
      </c>
      <c r="AD4292" t="s">
        <v>52</v>
      </c>
      <c r="AE4292" t="s">
        <v>881</v>
      </c>
      <c r="AF4292" t="s">
        <v>1869</v>
      </c>
      <c r="AG4292" t="s">
        <v>5414</v>
      </c>
      <c r="AH4292" s="8">
        <v>24564</v>
      </c>
      <c r="AI4292" t="s">
        <v>5415</v>
      </c>
      <c r="AJ4292" t="s">
        <v>5417</v>
      </c>
    </row>
    <row r="4293" spans="1:36" ht="17.25" hidden="1" customHeight="1" x14ac:dyDescent="0.2">
      <c r="A4293" s="4" t="s">
        <v>5432</v>
      </c>
      <c r="B4293" t="s">
        <v>4915</v>
      </c>
      <c r="C4293" t="s">
        <v>5433</v>
      </c>
      <c r="E4293" t="s">
        <v>40</v>
      </c>
      <c r="F4293" t="s">
        <v>86</v>
      </c>
      <c r="G4293" s="5">
        <v>74</v>
      </c>
      <c r="H4293" t="s">
        <v>42</v>
      </c>
      <c r="I4293" t="s">
        <v>43</v>
      </c>
      <c r="J4293" t="s">
        <v>44</v>
      </c>
      <c r="N4293" s="27">
        <v>1992</v>
      </c>
      <c r="R4293" s="7">
        <v>45.403232099999997</v>
      </c>
      <c r="S4293" s="7">
        <v>-75.655232100000006</v>
      </c>
      <c r="T4293" t="s">
        <v>46</v>
      </c>
      <c r="U4293" t="s">
        <v>5434</v>
      </c>
      <c r="X4293" t="s">
        <v>4979</v>
      </c>
      <c r="Y4293" t="s">
        <v>3012</v>
      </c>
      <c r="Z4293" t="s">
        <v>3691</v>
      </c>
      <c r="AC4293" t="s">
        <v>5434</v>
      </c>
      <c r="AD4293" t="s">
        <v>880</v>
      </c>
      <c r="AE4293" t="s">
        <v>131</v>
      </c>
      <c r="AF4293" t="s">
        <v>52</v>
      </c>
      <c r="AG4293" t="s">
        <v>5381</v>
      </c>
      <c r="AH4293" s="27" t="s">
        <v>5435</v>
      </c>
      <c r="AI4293" t="s">
        <v>5436</v>
      </c>
      <c r="AJ4293" t="s">
        <v>5437</v>
      </c>
    </row>
    <row r="4294" spans="1:36" ht="17.25" hidden="1" customHeight="1" x14ac:dyDescent="0.2">
      <c r="A4294" s="4" t="s">
        <v>5438</v>
      </c>
      <c r="B4294" t="s">
        <v>4915</v>
      </c>
      <c r="C4294" t="s">
        <v>5439</v>
      </c>
      <c r="E4294" t="s">
        <v>40</v>
      </c>
      <c r="F4294" t="s">
        <v>86</v>
      </c>
      <c r="G4294" s="5">
        <v>224</v>
      </c>
      <c r="H4294" t="s">
        <v>42</v>
      </c>
      <c r="I4294" t="s">
        <v>43</v>
      </c>
      <c r="J4294" t="s">
        <v>44</v>
      </c>
      <c r="N4294" s="27">
        <v>2001</v>
      </c>
      <c r="O4294" s="25"/>
      <c r="R4294" s="7">
        <v>57.007952199999998</v>
      </c>
      <c r="S4294" s="7">
        <v>-111.48677720000001</v>
      </c>
      <c r="T4294" t="s">
        <v>46</v>
      </c>
      <c r="U4294" t="s">
        <v>5440</v>
      </c>
      <c r="X4294" t="s">
        <v>4918</v>
      </c>
      <c r="Y4294" t="s">
        <v>3012</v>
      </c>
      <c r="Z4294" t="s">
        <v>3691</v>
      </c>
      <c r="AD4294" t="s">
        <v>52</v>
      </c>
      <c r="AE4294" t="s">
        <v>881</v>
      </c>
      <c r="AF4294" t="s">
        <v>1869</v>
      </c>
      <c r="AG4294" t="s">
        <v>5441</v>
      </c>
      <c r="AH4294" s="27" t="s">
        <v>5442</v>
      </c>
      <c r="AI4294" t="s">
        <v>5443</v>
      </c>
      <c r="AJ4294" t="s">
        <v>5444</v>
      </c>
    </row>
    <row r="4295" spans="1:36" ht="17.25" hidden="1" customHeight="1" x14ac:dyDescent="0.2">
      <c r="A4295" s="4" t="s">
        <v>5445</v>
      </c>
      <c r="B4295" t="s">
        <v>4915</v>
      </c>
      <c r="C4295" t="s">
        <v>5446</v>
      </c>
      <c r="E4295" t="s">
        <v>40</v>
      </c>
      <c r="F4295" t="s">
        <v>86</v>
      </c>
      <c r="G4295" s="5">
        <v>550</v>
      </c>
      <c r="H4295" t="s">
        <v>42</v>
      </c>
      <c r="I4295" t="s">
        <v>43</v>
      </c>
      <c r="J4295" t="s">
        <v>45</v>
      </c>
      <c r="N4295" s="27">
        <v>2009</v>
      </c>
      <c r="P4295" s="25"/>
      <c r="R4295" s="7">
        <v>43.649500000000003</v>
      </c>
      <c r="S4295" s="7">
        <v>-79.331100000000006</v>
      </c>
      <c r="T4295" t="s">
        <v>46</v>
      </c>
      <c r="U4295" t="s">
        <v>5447</v>
      </c>
      <c r="X4295" t="s">
        <v>4979</v>
      </c>
      <c r="Y4295" t="s">
        <v>3012</v>
      </c>
      <c r="Z4295" t="s">
        <v>3691</v>
      </c>
      <c r="AG4295" t="s">
        <v>5448</v>
      </c>
      <c r="AH4295" s="27" t="s">
        <v>5449</v>
      </c>
      <c r="AI4295" t="s">
        <v>5450</v>
      </c>
      <c r="AJ4295" t="s">
        <v>5451</v>
      </c>
    </row>
    <row r="4296" spans="1:36" ht="17.25" hidden="1" customHeight="1" x14ac:dyDescent="0.2">
      <c r="A4296" s="4" t="s">
        <v>5456</v>
      </c>
      <c r="B4296" t="s">
        <v>4915</v>
      </c>
      <c r="C4296" t="s">
        <v>5457</v>
      </c>
      <c r="E4296" t="s">
        <v>40</v>
      </c>
      <c r="F4296" t="s">
        <v>86</v>
      </c>
      <c r="G4296" s="5">
        <v>100</v>
      </c>
      <c r="H4296" t="s">
        <v>42</v>
      </c>
      <c r="I4296" t="s">
        <v>65</v>
      </c>
      <c r="J4296" t="s">
        <v>44</v>
      </c>
      <c r="N4296" s="27">
        <v>1998</v>
      </c>
      <c r="O4296" s="25"/>
      <c r="P4296" s="25"/>
      <c r="R4296" s="7">
        <v>54.696257488040999</v>
      </c>
      <c r="S4296" s="7">
        <v>-110.72381973266999</v>
      </c>
      <c r="T4296" t="s">
        <v>46</v>
      </c>
      <c r="U4296" t="s">
        <v>5458</v>
      </c>
      <c r="X4296" t="s">
        <v>4918</v>
      </c>
      <c r="Y4296" t="s">
        <v>3012</v>
      </c>
      <c r="Z4296" t="s">
        <v>3691</v>
      </c>
      <c r="AD4296" t="s">
        <v>52</v>
      </c>
      <c r="AE4296" t="s">
        <v>881</v>
      </c>
      <c r="AF4296" t="s">
        <v>1869</v>
      </c>
      <c r="AG4296" t="s">
        <v>5459</v>
      </c>
      <c r="AH4296" s="27">
        <v>23950</v>
      </c>
      <c r="AI4296" t="s">
        <v>5460</v>
      </c>
      <c r="AJ4296" t="s">
        <v>5461</v>
      </c>
    </row>
    <row r="4297" spans="1:36" ht="17.25" hidden="1" customHeight="1" x14ac:dyDescent="0.2">
      <c r="A4297" s="4" t="s">
        <v>45678</v>
      </c>
      <c r="B4297" t="s">
        <v>43246</v>
      </c>
      <c r="C4297" t="s">
        <v>45679</v>
      </c>
      <c r="D4297" t="s">
        <v>45680</v>
      </c>
      <c r="E4297" t="s">
        <v>4758</v>
      </c>
      <c r="F4297" t="s">
        <v>527</v>
      </c>
      <c r="G4297" s="5">
        <v>200</v>
      </c>
      <c r="H4297" t="s">
        <v>42</v>
      </c>
      <c r="I4297" t="s">
        <v>240</v>
      </c>
      <c r="J4297" t="s">
        <v>44</v>
      </c>
      <c r="M4297" t="s">
        <v>559</v>
      </c>
      <c r="N4297" s="6">
        <v>1952</v>
      </c>
      <c r="P4297" s="24">
        <v>2027</v>
      </c>
      <c r="R4297" s="7">
        <v>54.455171100000001</v>
      </c>
      <c r="S4297" s="7">
        <v>61.235904699999999</v>
      </c>
      <c r="T4297" t="s">
        <v>46</v>
      </c>
      <c r="U4297" t="s">
        <v>45681</v>
      </c>
      <c r="X4297" t="s">
        <v>43596</v>
      </c>
      <c r="Y4297" t="s">
        <v>36708</v>
      </c>
      <c r="Z4297" t="s">
        <v>36915</v>
      </c>
      <c r="AH4297" s="27"/>
      <c r="AI4297" t="s">
        <v>45682</v>
      </c>
      <c r="AJ4297" t="s">
        <v>45683</v>
      </c>
    </row>
    <row r="4298" spans="1:36" ht="17.25" hidden="1" customHeight="1" x14ac:dyDescent="0.2">
      <c r="A4298" s="4" t="s">
        <v>45678</v>
      </c>
      <c r="B4298" t="s">
        <v>43246</v>
      </c>
      <c r="C4298" t="s">
        <v>45679</v>
      </c>
      <c r="D4298" t="s">
        <v>45680</v>
      </c>
      <c r="E4298" t="s">
        <v>4787</v>
      </c>
      <c r="F4298" t="s">
        <v>527</v>
      </c>
      <c r="G4298" s="5">
        <v>200</v>
      </c>
      <c r="H4298" t="s">
        <v>42</v>
      </c>
      <c r="I4298" t="s">
        <v>240</v>
      </c>
      <c r="J4298" t="s">
        <v>44</v>
      </c>
      <c r="M4298" t="s">
        <v>559</v>
      </c>
      <c r="N4298" s="6">
        <v>1952</v>
      </c>
      <c r="P4298" s="24">
        <v>2027</v>
      </c>
      <c r="R4298" s="7">
        <v>54.455171100000001</v>
      </c>
      <c r="S4298" s="7">
        <v>61.235904699999999</v>
      </c>
      <c r="T4298" t="s">
        <v>46</v>
      </c>
      <c r="U4298" t="s">
        <v>45681</v>
      </c>
      <c r="X4298" t="s">
        <v>43596</v>
      </c>
      <c r="Y4298" t="s">
        <v>36708</v>
      </c>
      <c r="Z4298" t="s">
        <v>36915</v>
      </c>
      <c r="AH4298" s="27"/>
      <c r="AI4298" t="s">
        <v>45682</v>
      </c>
      <c r="AJ4298" t="s">
        <v>45684</v>
      </c>
    </row>
    <row r="4299" spans="1:36" ht="17.25" hidden="1" customHeight="1" x14ac:dyDescent="0.2">
      <c r="A4299" s="4" t="s">
        <v>14726</v>
      </c>
      <c r="B4299" t="s">
        <v>8398</v>
      </c>
      <c r="C4299" t="s">
        <v>14727</v>
      </c>
      <c r="E4299" t="s">
        <v>4762</v>
      </c>
      <c r="F4299" t="s">
        <v>86</v>
      </c>
      <c r="G4299" s="5">
        <v>75</v>
      </c>
      <c r="H4299" t="s">
        <v>857</v>
      </c>
      <c r="I4299" t="s">
        <v>240</v>
      </c>
      <c r="J4299" t="s">
        <v>559</v>
      </c>
      <c r="N4299" s="6">
        <v>1953</v>
      </c>
      <c r="R4299" s="7">
        <v>30.4922</v>
      </c>
      <c r="S4299" s="7">
        <v>-91.186400000000006</v>
      </c>
      <c r="T4299" t="s">
        <v>46</v>
      </c>
      <c r="U4299" t="s">
        <v>11915</v>
      </c>
      <c r="V4299" t="s">
        <v>11916</v>
      </c>
      <c r="X4299" t="s">
        <v>8512</v>
      </c>
      <c r="Y4299" t="s">
        <v>3012</v>
      </c>
      <c r="Z4299" t="s">
        <v>3691</v>
      </c>
      <c r="AA4299" t="s">
        <v>14728</v>
      </c>
      <c r="AB4299" t="s">
        <v>10538</v>
      </c>
      <c r="AG4299" t="s">
        <v>14729</v>
      </c>
      <c r="AH4299" s="6">
        <v>12264</v>
      </c>
      <c r="AI4299" t="s">
        <v>14730</v>
      </c>
      <c r="AJ4299" t="s">
        <v>14733</v>
      </c>
    </row>
    <row r="4300" spans="1:36" ht="17.25" hidden="1" customHeight="1" x14ac:dyDescent="0.2">
      <c r="A4300" s="4" t="s">
        <v>5471</v>
      </c>
      <c r="B4300" t="s">
        <v>4915</v>
      </c>
      <c r="C4300" t="s">
        <v>5472</v>
      </c>
      <c r="E4300" t="s">
        <v>40</v>
      </c>
      <c r="F4300" t="s">
        <v>86</v>
      </c>
      <c r="G4300" s="5">
        <v>97</v>
      </c>
      <c r="H4300" t="s">
        <v>42</v>
      </c>
      <c r="I4300" t="s">
        <v>65</v>
      </c>
      <c r="J4300" t="s">
        <v>44</v>
      </c>
      <c r="N4300" s="27" t="s">
        <v>45</v>
      </c>
      <c r="R4300" s="7">
        <v>58.448300072585297</v>
      </c>
      <c r="S4300" s="7">
        <v>-119.23821564772599</v>
      </c>
      <c r="T4300" t="s">
        <v>46</v>
      </c>
      <c r="U4300" t="s">
        <v>5473</v>
      </c>
      <c r="X4300" t="s">
        <v>4918</v>
      </c>
      <c r="Y4300" t="s">
        <v>3012</v>
      </c>
      <c r="Z4300" t="s">
        <v>3691</v>
      </c>
      <c r="AH4300" s="27"/>
      <c r="AI4300" t="s">
        <v>5474</v>
      </c>
      <c r="AJ4300" t="s">
        <v>5475</v>
      </c>
    </row>
    <row r="4301" spans="1:36" ht="17.25" hidden="1" customHeight="1" x14ac:dyDescent="0.2">
      <c r="A4301" s="4" t="s">
        <v>5476</v>
      </c>
      <c r="B4301" t="s">
        <v>4915</v>
      </c>
      <c r="C4301" t="s">
        <v>5477</v>
      </c>
      <c r="E4301" t="s">
        <v>40</v>
      </c>
      <c r="F4301" t="s">
        <v>4986</v>
      </c>
      <c r="G4301" s="5">
        <v>100</v>
      </c>
      <c r="H4301" t="s">
        <v>42</v>
      </c>
      <c r="I4301" t="s">
        <v>65</v>
      </c>
      <c r="J4301" t="s">
        <v>45</v>
      </c>
      <c r="N4301" s="6">
        <v>1991</v>
      </c>
      <c r="R4301" s="7">
        <v>47.072050192875501</v>
      </c>
      <c r="S4301" s="7">
        <v>-65.455735545345604</v>
      </c>
      <c r="T4301" t="s">
        <v>46</v>
      </c>
      <c r="U4301" t="s">
        <v>5398</v>
      </c>
      <c r="X4301" t="s">
        <v>4960</v>
      </c>
      <c r="Y4301" t="s">
        <v>3012</v>
      </c>
      <c r="Z4301" t="s">
        <v>3691</v>
      </c>
      <c r="AG4301" t="s">
        <v>5478</v>
      </c>
      <c r="AH4301" s="6">
        <v>20396</v>
      </c>
      <c r="AI4301" t="s">
        <v>5479</v>
      </c>
      <c r="AJ4301" t="s">
        <v>5480</v>
      </c>
    </row>
    <row r="4302" spans="1:36" ht="17.25" hidden="1" customHeight="1" x14ac:dyDescent="0.2">
      <c r="A4302" s="4" t="s">
        <v>5481</v>
      </c>
      <c r="B4302" t="s">
        <v>4915</v>
      </c>
      <c r="C4302" t="s">
        <v>5482</v>
      </c>
      <c r="E4302" t="s">
        <v>40</v>
      </c>
      <c r="F4302" t="s">
        <v>86</v>
      </c>
      <c r="G4302" s="5">
        <v>90</v>
      </c>
      <c r="H4302" t="s">
        <v>42</v>
      </c>
      <c r="I4302" t="s">
        <v>65</v>
      </c>
      <c r="J4302" t="s">
        <v>44</v>
      </c>
      <c r="N4302" s="27">
        <v>2003</v>
      </c>
      <c r="R4302" s="7">
        <v>42.957099999999997</v>
      </c>
      <c r="S4302" s="7">
        <v>-82.414100000000005</v>
      </c>
      <c r="T4302" t="s">
        <v>46</v>
      </c>
      <c r="U4302" t="s">
        <v>5483</v>
      </c>
      <c r="X4302" t="s">
        <v>4979</v>
      </c>
      <c r="Y4302" t="s">
        <v>3012</v>
      </c>
      <c r="Z4302" t="s">
        <v>3691</v>
      </c>
      <c r="AC4302" t="s">
        <v>5484</v>
      </c>
      <c r="AD4302" t="s">
        <v>52</v>
      </c>
      <c r="AE4302" t="s">
        <v>881</v>
      </c>
      <c r="AF4302" t="s">
        <v>1869</v>
      </c>
      <c r="AG4302" t="s">
        <v>5485</v>
      </c>
      <c r="AH4302" s="27">
        <v>29565</v>
      </c>
      <c r="AI4302" t="s">
        <v>5486</v>
      </c>
      <c r="AJ4302" t="s">
        <v>5487</v>
      </c>
    </row>
    <row r="4303" spans="1:36" ht="17.25" hidden="1" customHeight="1" x14ac:dyDescent="0.2">
      <c r="A4303" s="4" t="s">
        <v>5488</v>
      </c>
      <c r="B4303" t="s">
        <v>4915</v>
      </c>
      <c r="C4303" t="s">
        <v>5489</v>
      </c>
      <c r="E4303" t="s">
        <v>40</v>
      </c>
      <c r="F4303" t="s">
        <v>86</v>
      </c>
      <c r="G4303" s="5">
        <v>499</v>
      </c>
      <c r="H4303" t="s">
        <v>42</v>
      </c>
      <c r="I4303" t="s">
        <v>43</v>
      </c>
      <c r="J4303" t="s">
        <v>44</v>
      </c>
      <c r="N4303" s="8">
        <v>2003</v>
      </c>
      <c r="R4303" s="7">
        <v>42.934600000000003</v>
      </c>
      <c r="S4303" s="7">
        <v>-82.438100000000006</v>
      </c>
      <c r="T4303" t="s">
        <v>46</v>
      </c>
      <c r="U4303" t="s">
        <v>5483</v>
      </c>
      <c r="X4303" t="s">
        <v>4979</v>
      </c>
      <c r="Y4303" t="s">
        <v>3012</v>
      </c>
      <c r="Z4303" t="s">
        <v>3691</v>
      </c>
      <c r="AD4303" t="s">
        <v>880</v>
      </c>
      <c r="AE4303" t="s">
        <v>254</v>
      </c>
      <c r="AF4303" t="s">
        <v>52</v>
      </c>
      <c r="AG4303" t="s">
        <v>5490</v>
      </c>
      <c r="AH4303" s="8" t="s">
        <v>5491</v>
      </c>
      <c r="AI4303" t="s">
        <v>5492</v>
      </c>
      <c r="AJ4303" t="s">
        <v>5493</v>
      </c>
    </row>
    <row r="4304" spans="1:36" ht="17.25" hidden="1" customHeight="1" x14ac:dyDescent="0.2">
      <c r="A4304" s="4" t="s">
        <v>5494</v>
      </c>
      <c r="B4304" t="s">
        <v>4915</v>
      </c>
      <c r="C4304" t="s">
        <v>5495</v>
      </c>
      <c r="E4304" t="s">
        <v>40</v>
      </c>
      <c r="F4304" t="s">
        <v>86</v>
      </c>
      <c r="G4304" s="5">
        <v>195</v>
      </c>
      <c r="H4304" t="s">
        <v>42</v>
      </c>
      <c r="I4304" t="s">
        <v>43</v>
      </c>
      <c r="J4304" t="s">
        <v>44</v>
      </c>
      <c r="N4304" s="8">
        <v>2003</v>
      </c>
      <c r="R4304" s="7">
        <v>53.798538399999998</v>
      </c>
      <c r="S4304" s="7">
        <v>-113.09433629999999</v>
      </c>
      <c r="T4304" t="s">
        <v>46</v>
      </c>
      <c r="U4304" t="s">
        <v>5496</v>
      </c>
      <c r="X4304" t="s">
        <v>4918</v>
      </c>
      <c r="Y4304" t="s">
        <v>3012</v>
      </c>
      <c r="Z4304" t="s">
        <v>3691</v>
      </c>
      <c r="AD4304" t="s">
        <v>880</v>
      </c>
      <c r="AE4304" t="s">
        <v>881</v>
      </c>
      <c r="AF4304" t="s">
        <v>52</v>
      </c>
      <c r="AG4304" t="s">
        <v>5497</v>
      </c>
      <c r="AH4304" s="8" t="s">
        <v>5498</v>
      </c>
      <c r="AI4304" t="s">
        <v>5499</v>
      </c>
      <c r="AJ4304" t="s">
        <v>5500</v>
      </c>
    </row>
    <row r="4305" spans="1:36" ht="17.25" hidden="1" customHeight="1" x14ac:dyDescent="0.2">
      <c r="A4305" s="4" t="s">
        <v>16648</v>
      </c>
      <c r="B4305" t="s">
        <v>8398</v>
      </c>
      <c r="C4305" t="s">
        <v>16649</v>
      </c>
      <c r="E4305" t="s">
        <v>56</v>
      </c>
      <c r="F4305" t="s">
        <v>64</v>
      </c>
      <c r="G4305" s="5">
        <v>98</v>
      </c>
      <c r="H4305" t="s">
        <v>42</v>
      </c>
      <c r="I4305" t="s">
        <v>240</v>
      </c>
      <c r="J4305" t="s">
        <v>559</v>
      </c>
      <c r="N4305" s="6">
        <v>1953</v>
      </c>
      <c r="P4305" s="24">
        <v>2022</v>
      </c>
      <c r="R4305" s="7">
        <v>34.1661</v>
      </c>
      <c r="S4305" s="7">
        <v>-102.4114</v>
      </c>
      <c r="T4305" t="s">
        <v>46</v>
      </c>
      <c r="U4305" t="s">
        <v>16650</v>
      </c>
      <c r="V4305" t="s">
        <v>16651</v>
      </c>
      <c r="X4305" t="s">
        <v>8584</v>
      </c>
      <c r="Y4305" t="s">
        <v>3012</v>
      </c>
      <c r="Z4305" t="s">
        <v>3691</v>
      </c>
      <c r="AA4305" t="s">
        <v>16652</v>
      </c>
      <c r="AB4305" t="s">
        <v>8503</v>
      </c>
      <c r="AG4305" t="s">
        <v>16653</v>
      </c>
      <c r="AH4305" s="6">
        <v>16623</v>
      </c>
      <c r="AI4305" t="s">
        <v>16654</v>
      </c>
      <c r="AJ4305" t="s">
        <v>16655</v>
      </c>
    </row>
    <row r="4306" spans="1:36" ht="17.25" hidden="1" customHeight="1" x14ac:dyDescent="0.2">
      <c r="A4306" s="4" t="s">
        <v>8950</v>
      </c>
      <c r="B4306" t="s">
        <v>8398</v>
      </c>
      <c r="C4306" t="s">
        <v>8951</v>
      </c>
      <c r="E4306" t="s">
        <v>56</v>
      </c>
      <c r="F4306" t="s">
        <v>86</v>
      </c>
      <c r="G4306" s="5">
        <v>180</v>
      </c>
      <c r="H4306" t="s">
        <v>42</v>
      </c>
      <c r="I4306" t="s">
        <v>240</v>
      </c>
      <c r="J4306" t="s">
        <v>559</v>
      </c>
      <c r="N4306" s="6">
        <v>1954</v>
      </c>
      <c r="R4306" s="7">
        <v>40.787674000000003</v>
      </c>
      <c r="S4306" s="7">
        <v>-73.912559999999999</v>
      </c>
      <c r="T4306" t="s">
        <v>46</v>
      </c>
      <c r="U4306" t="s">
        <v>8921</v>
      </c>
      <c r="V4306" t="s">
        <v>8922</v>
      </c>
      <c r="X4306" t="s">
        <v>8437</v>
      </c>
      <c r="Y4306" t="s">
        <v>3012</v>
      </c>
      <c r="Z4306" t="s">
        <v>3691</v>
      </c>
      <c r="AA4306" t="s">
        <v>8952</v>
      </c>
      <c r="AB4306" t="s">
        <v>8503</v>
      </c>
      <c r="AG4306" t="s">
        <v>8953</v>
      </c>
      <c r="AH4306" s="6">
        <v>810</v>
      </c>
      <c r="AI4306" t="s">
        <v>8954</v>
      </c>
      <c r="AJ4306" t="s">
        <v>8955</v>
      </c>
    </row>
    <row r="4307" spans="1:36" ht="17.25" hidden="1" customHeight="1" x14ac:dyDescent="0.2">
      <c r="A4307" s="4" t="s">
        <v>5522</v>
      </c>
      <c r="B4307" t="s">
        <v>4915</v>
      </c>
      <c r="C4307" t="s">
        <v>5523</v>
      </c>
      <c r="E4307" t="s">
        <v>40</v>
      </c>
      <c r="F4307" t="s">
        <v>86</v>
      </c>
      <c r="G4307" s="5">
        <v>292</v>
      </c>
      <c r="H4307" t="s">
        <v>42</v>
      </c>
      <c r="I4307" t="s">
        <v>43</v>
      </c>
      <c r="J4307" t="s">
        <v>45</v>
      </c>
      <c r="N4307" s="27">
        <v>2009</v>
      </c>
      <c r="Q4307" t="s">
        <v>5524</v>
      </c>
      <c r="R4307" s="7">
        <v>42.897277000000003</v>
      </c>
      <c r="S4307" s="7">
        <v>-82.398370799999995</v>
      </c>
      <c r="T4307" t="s">
        <v>46</v>
      </c>
      <c r="U4307" t="s">
        <v>5525</v>
      </c>
      <c r="X4307" t="s">
        <v>4979</v>
      </c>
      <c r="Y4307" t="s">
        <v>3012</v>
      </c>
      <c r="Z4307" t="s">
        <v>3691</v>
      </c>
      <c r="AG4307" t="s">
        <v>5526</v>
      </c>
      <c r="AH4307" s="27" t="s">
        <v>5527</v>
      </c>
      <c r="AI4307" t="s">
        <v>5528</v>
      </c>
      <c r="AJ4307" t="s">
        <v>5529</v>
      </c>
    </row>
    <row r="4308" spans="1:36" ht="17.25" hidden="1" customHeight="1" x14ac:dyDescent="0.2">
      <c r="A4308" s="4" t="s">
        <v>5522</v>
      </c>
      <c r="B4308" t="s">
        <v>4915</v>
      </c>
      <c r="C4308" t="s">
        <v>5523</v>
      </c>
      <c r="E4308" t="s">
        <v>56</v>
      </c>
      <c r="F4308" t="s">
        <v>86</v>
      </c>
      <c r="G4308" s="5">
        <v>292</v>
      </c>
      <c r="H4308" t="s">
        <v>42</v>
      </c>
      <c r="I4308" t="s">
        <v>43</v>
      </c>
      <c r="J4308" t="s">
        <v>45</v>
      </c>
      <c r="N4308" s="27">
        <v>2009</v>
      </c>
      <c r="Q4308" t="s">
        <v>5524</v>
      </c>
      <c r="R4308" s="7">
        <v>42.897277000000003</v>
      </c>
      <c r="S4308" s="7">
        <v>-82.398370799999995</v>
      </c>
      <c r="T4308" t="s">
        <v>46</v>
      </c>
      <c r="U4308" t="s">
        <v>5525</v>
      </c>
      <c r="X4308" t="s">
        <v>4979</v>
      </c>
      <c r="Y4308" t="s">
        <v>3012</v>
      </c>
      <c r="Z4308" t="s">
        <v>3691</v>
      </c>
      <c r="AG4308" t="s">
        <v>5526</v>
      </c>
      <c r="AH4308" s="27" t="s">
        <v>5530</v>
      </c>
      <c r="AI4308" t="s">
        <v>5528</v>
      </c>
      <c r="AJ4308" t="s">
        <v>5531</v>
      </c>
    </row>
    <row r="4309" spans="1:36" ht="17.25" hidden="1" customHeight="1" x14ac:dyDescent="0.2">
      <c r="A4309" s="4" t="s">
        <v>5532</v>
      </c>
      <c r="B4309" t="s">
        <v>4915</v>
      </c>
      <c r="C4309" t="s">
        <v>5533</v>
      </c>
      <c r="E4309" t="s">
        <v>40</v>
      </c>
      <c r="F4309" t="s">
        <v>86</v>
      </c>
      <c r="G4309" s="5">
        <v>65</v>
      </c>
      <c r="H4309" t="s">
        <v>139</v>
      </c>
      <c r="I4309" t="s">
        <v>240</v>
      </c>
      <c r="J4309" t="s">
        <v>44</v>
      </c>
      <c r="N4309" s="27"/>
      <c r="Q4309" t="s">
        <v>5534</v>
      </c>
      <c r="R4309" s="7">
        <v>42.808745999999999</v>
      </c>
      <c r="S4309" s="7">
        <v>-80.081560999999994</v>
      </c>
      <c r="T4309" t="s">
        <v>46</v>
      </c>
      <c r="U4309" t="s">
        <v>5535</v>
      </c>
      <c r="X4309" t="s">
        <v>4979</v>
      </c>
      <c r="Y4309" t="s">
        <v>3012</v>
      </c>
      <c r="Z4309" t="s">
        <v>3691</v>
      </c>
      <c r="AD4309" t="s">
        <v>52</v>
      </c>
      <c r="AE4309" t="s">
        <v>881</v>
      </c>
      <c r="AF4309" t="s">
        <v>52</v>
      </c>
      <c r="AG4309" t="s">
        <v>5536</v>
      </c>
      <c r="AH4309" s="27">
        <v>1306347</v>
      </c>
      <c r="AI4309" t="s">
        <v>5537</v>
      </c>
      <c r="AJ4309" t="s">
        <v>5538</v>
      </c>
    </row>
    <row r="4310" spans="1:36" ht="17.25" hidden="1" customHeight="1" x14ac:dyDescent="0.2">
      <c r="A4310" s="4" t="s">
        <v>5545</v>
      </c>
      <c r="B4310" t="s">
        <v>4915</v>
      </c>
      <c r="C4310" t="s">
        <v>5546</v>
      </c>
      <c r="E4310" t="s">
        <v>40</v>
      </c>
      <c r="F4310" t="s">
        <v>86</v>
      </c>
      <c r="G4310" s="5">
        <v>265</v>
      </c>
      <c r="H4310" t="s">
        <v>42</v>
      </c>
      <c r="I4310" t="s">
        <v>43</v>
      </c>
      <c r="J4310" t="s">
        <v>44</v>
      </c>
      <c r="N4310" s="27">
        <v>2010</v>
      </c>
      <c r="Q4310" t="s">
        <v>5299</v>
      </c>
      <c r="R4310" s="7">
        <v>43.107130499999997</v>
      </c>
      <c r="S4310" s="7">
        <v>-79.198342800000006</v>
      </c>
      <c r="T4310" t="s">
        <v>46</v>
      </c>
      <c r="U4310" t="s">
        <v>5547</v>
      </c>
      <c r="X4310" t="s">
        <v>4979</v>
      </c>
      <c r="Y4310" t="s">
        <v>3012</v>
      </c>
      <c r="Z4310" t="s">
        <v>3691</v>
      </c>
      <c r="AD4310" t="s">
        <v>880</v>
      </c>
      <c r="AE4310" t="s">
        <v>4970</v>
      </c>
      <c r="AF4310" t="s">
        <v>52</v>
      </c>
      <c r="AG4310" t="s">
        <v>5548</v>
      </c>
      <c r="AH4310" s="27" t="s">
        <v>5549</v>
      </c>
      <c r="AI4310" t="s">
        <v>5550</v>
      </c>
      <c r="AJ4310" t="s">
        <v>5551</v>
      </c>
    </row>
    <row r="4311" spans="1:36" ht="17.25" hidden="1" customHeight="1" x14ac:dyDescent="0.2">
      <c r="A4311" s="4" t="s">
        <v>5552</v>
      </c>
      <c r="B4311" t="s">
        <v>4915</v>
      </c>
      <c r="C4311" t="s">
        <v>5553</v>
      </c>
      <c r="E4311" t="s">
        <v>40</v>
      </c>
      <c r="F4311" t="s">
        <v>86</v>
      </c>
      <c r="G4311" s="5">
        <v>117</v>
      </c>
      <c r="H4311" t="s">
        <v>42</v>
      </c>
      <c r="I4311" t="s">
        <v>43</v>
      </c>
      <c r="J4311" t="s">
        <v>44</v>
      </c>
      <c r="N4311" s="27">
        <v>2006</v>
      </c>
      <c r="R4311" s="7">
        <v>43.691099999999999</v>
      </c>
      <c r="S4311" s="7">
        <v>-79.610500000000002</v>
      </c>
      <c r="T4311" t="s">
        <v>46</v>
      </c>
      <c r="U4311" t="s">
        <v>5554</v>
      </c>
      <c r="X4311" t="s">
        <v>4979</v>
      </c>
      <c r="Y4311" t="s">
        <v>3012</v>
      </c>
      <c r="Z4311" t="s">
        <v>3691</v>
      </c>
      <c r="AC4311" t="s">
        <v>5555</v>
      </c>
      <c r="AD4311" t="s">
        <v>880</v>
      </c>
      <c r="AE4311" t="s">
        <v>131</v>
      </c>
      <c r="AF4311" t="s">
        <v>52</v>
      </c>
      <c r="AG4311" t="s">
        <v>5556</v>
      </c>
      <c r="AH4311" s="27" t="s">
        <v>5557</v>
      </c>
      <c r="AI4311" t="s">
        <v>5558</v>
      </c>
      <c r="AJ4311" t="s">
        <v>5559</v>
      </c>
    </row>
    <row r="4312" spans="1:36" ht="17.25" hidden="1" customHeight="1" x14ac:dyDescent="0.2">
      <c r="A4312" s="4" t="s">
        <v>5560</v>
      </c>
      <c r="B4312" t="s">
        <v>4915</v>
      </c>
      <c r="C4312" t="s">
        <v>5561</v>
      </c>
      <c r="E4312" t="s">
        <v>40</v>
      </c>
      <c r="F4312" t="s">
        <v>86</v>
      </c>
      <c r="G4312" s="5">
        <v>100</v>
      </c>
      <c r="H4312" t="s">
        <v>42</v>
      </c>
      <c r="I4312" t="s">
        <v>65</v>
      </c>
      <c r="J4312" t="s">
        <v>45</v>
      </c>
      <c r="N4312" s="24">
        <v>1999</v>
      </c>
      <c r="R4312" s="7">
        <v>44.678232800000004</v>
      </c>
      <c r="S4312" s="7">
        <v>-63.594598900000001</v>
      </c>
      <c r="T4312" t="s">
        <v>46</v>
      </c>
      <c r="U4312" t="s">
        <v>4987</v>
      </c>
      <c r="X4312" t="s">
        <v>4988</v>
      </c>
      <c r="Y4312" t="s">
        <v>3012</v>
      </c>
      <c r="Z4312" t="s">
        <v>3691</v>
      </c>
      <c r="AG4312" t="s">
        <v>5562</v>
      </c>
      <c r="AH4312" s="24">
        <v>26919</v>
      </c>
      <c r="AI4312" t="s">
        <v>5563</v>
      </c>
      <c r="AJ4312" t="s">
        <v>5564</v>
      </c>
    </row>
    <row r="4313" spans="1:36" ht="17.25" hidden="1" customHeight="1" x14ac:dyDescent="0.2">
      <c r="A4313" s="4" t="s">
        <v>5560</v>
      </c>
      <c r="B4313" t="s">
        <v>4915</v>
      </c>
      <c r="C4313" t="s">
        <v>5561</v>
      </c>
      <c r="E4313" t="s">
        <v>56</v>
      </c>
      <c r="F4313" t="s">
        <v>86</v>
      </c>
      <c r="G4313" s="5">
        <v>100</v>
      </c>
      <c r="H4313" t="s">
        <v>42</v>
      </c>
      <c r="I4313" t="s">
        <v>65</v>
      </c>
      <c r="J4313" t="s">
        <v>45</v>
      </c>
      <c r="N4313" s="6">
        <v>1999</v>
      </c>
      <c r="R4313" s="7">
        <v>44.678232800000004</v>
      </c>
      <c r="S4313" s="7">
        <v>-63.594598900000001</v>
      </c>
      <c r="T4313" t="s">
        <v>46</v>
      </c>
      <c r="U4313" t="s">
        <v>4987</v>
      </c>
      <c r="X4313" t="s">
        <v>4988</v>
      </c>
      <c r="Y4313" t="s">
        <v>3012</v>
      </c>
      <c r="Z4313" t="s">
        <v>3691</v>
      </c>
      <c r="AG4313" t="s">
        <v>5562</v>
      </c>
      <c r="AH4313" s="6">
        <v>31799</v>
      </c>
      <c r="AI4313" t="s">
        <v>5563</v>
      </c>
      <c r="AJ4313" t="s">
        <v>5565</v>
      </c>
    </row>
    <row r="4314" spans="1:36" ht="17.25" hidden="1" customHeight="1" x14ac:dyDescent="0.2">
      <c r="A4314" s="4" t="s">
        <v>5560</v>
      </c>
      <c r="B4314" t="s">
        <v>4915</v>
      </c>
      <c r="C4314" t="s">
        <v>5561</v>
      </c>
      <c r="E4314" t="s">
        <v>58</v>
      </c>
      <c r="F4314" t="s">
        <v>86</v>
      </c>
      <c r="G4314" s="5">
        <v>150</v>
      </c>
      <c r="H4314" t="s">
        <v>42</v>
      </c>
      <c r="I4314" t="s">
        <v>65</v>
      </c>
      <c r="J4314" t="s">
        <v>45</v>
      </c>
      <c r="N4314" s="6">
        <v>1999</v>
      </c>
      <c r="R4314" s="7">
        <v>44.678232800000004</v>
      </c>
      <c r="S4314" s="7">
        <v>-63.594598900000001</v>
      </c>
      <c r="T4314" t="s">
        <v>46</v>
      </c>
      <c r="U4314" t="s">
        <v>4987</v>
      </c>
      <c r="X4314" t="s">
        <v>4988</v>
      </c>
      <c r="Y4314" t="s">
        <v>3012</v>
      </c>
      <c r="Z4314" t="s">
        <v>3691</v>
      </c>
      <c r="AG4314" t="s">
        <v>5562</v>
      </c>
      <c r="AH4314" s="6">
        <v>34297</v>
      </c>
      <c r="AI4314" t="s">
        <v>5563</v>
      </c>
      <c r="AJ4314" t="s">
        <v>5566</v>
      </c>
    </row>
    <row r="4315" spans="1:36" ht="17.25" hidden="1" customHeight="1" x14ac:dyDescent="0.2">
      <c r="A4315" s="4" t="s">
        <v>5560</v>
      </c>
      <c r="B4315" t="s">
        <v>4915</v>
      </c>
      <c r="C4315" t="s">
        <v>5561</v>
      </c>
      <c r="E4315" t="s">
        <v>191</v>
      </c>
      <c r="F4315" t="s">
        <v>86</v>
      </c>
      <c r="G4315" s="5">
        <v>47.3</v>
      </c>
      <c r="H4315" t="s">
        <v>42</v>
      </c>
      <c r="I4315" t="s">
        <v>65</v>
      </c>
      <c r="J4315" t="s">
        <v>45</v>
      </c>
      <c r="N4315" s="6">
        <v>2003</v>
      </c>
      <c r="R4315" s="7">
        <v>44.678232800000004</v>
      </c>
      <c r="S4315" s="7">
        <v>-63.594598900000001</v>
      </c>
      <c r="T4315" t="s">
        <v>46</v>
      </c>
      <c r="U4315" t="s">
        <v>4987</v>
      </c>
      <c r="X4315" t="s">
        <v>4988</v>
      </c>
      <c r="Y4315" t="s">
        <v>3012</v>
      </c>
      <c r="Z4315" t="s">
        <v>3691</v>
      </c>
      <c r="AG4315" t="s">
        <v>5562</v>
      </c>
      <c r="AH4315" s="6">
        <v>26919</v>
      </c>
      <c r="AI4315" t="s">
        <v>5563</v>
      </c>
      <c r="AJ4315" t="s">
        <v>5567</v>
      </c>
    </row>
    <row r="4316" spans="1:36" ht="17.25" hidden="1" customHeight="1" x14ac:dyDescent="0.2">
      <c r="A4316" s="4" t="s">
        <v>5560</v>
      </c>
      <c r="B4316" t="s">
        <v>4915</v>
      </c>
      <c r="C4316" t="s">
        <v>5561</v>
      </c>
      <c r="E4316" t="s">
        <v>335</v>
      </c>
      <c r="F4316" t="s">
        <v>86</v>
      </c>
      <c r="G4316" s="5">
        <v>47.3</v>
      </c>
      <c r="H4316" t="s">
        <v>42</v>
      </c>
      <c r="I4316" t="s">
        <v>65</v>
      </c>
      <c r="J4316" t="s">
        <v>45</v>
      </c>
      <c r="N4316" s="6">
        <v>2004</v>
      </c>
      <c r="R4316" s="7">
        <v>44.678232800000004</v>
      </c>
      <c r="S4316" s="7">
        <v>-63.594598900000001</v>
      </c>
      <c r="T4316" t="s">
        <v>46</v>
      </c>
      <c r="U4316" t="s">
        <v>4987</v>
      </c>
      <c r="X4316" t="s">
        <v>4988</v>
      </c>
      <c r="Y4316" t="s">
        <v>3012</v>
      </c>
      <c r="Z4316" t="s">
        <v>3691</v>
      </c>
      <c r="AG4316" t="s">
        <v>5562</v>
      </c>
      <c r="AH4316" s="6">
        <v>31799</v>
      </c>
      <c r="AI4316" t="s">
        <v>5563</v>
      </c>
      <c r="AJ4316" t="s">
        <v>5568</v>
      </c>
    </row>
    <row r="4317" spans="1:36" ht="17.25" hidden="1" customHeight="1" x14ac:dyDescent="0.2">
      <c r="A4317" s="4" t="s">
        <v>5560</v>
      </c>
      <c r="B4317" t="s">
        <v>4915</v>
      </c>
      <c r="C4317" t="s">
        <v>5561</v>
      </c>
      <c r="E4317" t="s">
        <v>1157</v>
      </c>
      <c r="F4317" t="s">
        <v>86</v>
      </c>
      <c r="G4317" s="5">
        <v>50</v>
      </c>
      <c r="H4317" t="s">
        <v>42</v>
      </c>
      <c r="I4317" t="s">
        <v>240</v>
      </c>
      <c r="J4317" t="s">
        <v>45</v>
      </c>
      <c r="N4317" s="6">
        <v>2011</v>
      </c>
      <c r="R4317" s="7">
        <v>44.678232800000004</v>
      </c>
      <c r="S4317" s="7">
        <v>-63.594598900000001</v>
      </c>
      <c r="T4317" t="s">
        <v>46</v>
      </c>
      <c r="U4317" t="s">
        <v>4987</v>
      </c>
      <c r="X4317" t="s">
        <v>4988</v>
      </c>
      <c r="Y4317" t="s">
        <v>3012</v>
      </c>
      <c r="Z4317" t="s">
        <v>3691</v>
      </c>
      <c r="AG4317" t="s">
        <v>5562</v>
      </c>
      <c r="AH4317" s="27" t="s">
        <v>45</v>
      </c>
      <c r="AI4317" t="s">
        <v>5563</v>
      </c>
      <c r="AJ4317" t="s">
        <v>5569</v>
      </c>
    </row>
    <row r="4318" spans="1:36" ht="17.25" hidden="1" customHeight="1" x14ac:dyDescent="0.2">
      <c r="A4318" s="4" t="s">
        <v>5570</v>
      </c>
      <c r="B4318" t="s">
        <v>4915</v>
      </c>
      <c r="C4318" t="s">
        <v>5571</v>
      </c>
      <c r="E4318" t="s">
        <v>40</v>
      </c>
      <c r="F4318" t="s">
        <v>86</v>
      </c>
      <c r="G4318" s="5">
        <v>100</v>
      </c>
      <c r="H4318" t="s">
        <v>42</v>
      </c>
      <c r="I4318" t="s">
        <v>65</v>
      </c>
      <c r="J4318" t="s">
        <v>559</v>
      </c>
      <c r="N4318" s="8" t="s">
        <v>45</v>
      </c>
      <c r="R4318" s="7">
        <v>54.938926600000002</v>
      </c>
      <c r="S4318" s="7">
        <v>-117.20587879999999</v>
      </c>
      <c r="T4318" t="s">
        <v>46</v>
      </c>
      <c r="U4318" t="s">
        <v>5572</v>
      </c>
      <c r="X4318" t="s">
        <v>4918</v>
      </c>
      <c r="Y4318" t="s">
        <v>3012</v>
      </c>
      <c r="Z4318" t="s">
        <v>3691</v>
      </c>
      <c r="AI4318" t="s">
        <v>5573</v>
      </c>
      <c r="AJ4318" t="s">
        <v>5574</v>
      </c>
    </row>
    <row r="4319" spans="1:36" ht="17.25" hidden="1" customHeight="1" x14ac:dyDescent="0.2">
      <c r="A4319" s="4" t="s">
        <v>5575</v>
      </c>
      <c r="B4319" t="s">
        <v>4915</v>
      </c>
      <c r="C4319" t="s">
        <v>5576</v>
      </c>
      <c r="E4319" t="s">
        <v>40</v>
      </c>
      <c r="F4319" t="s">
        <v>570</v>
      </c>
      <c r="G4319" s="5">
        <v>66</v>
      </c>
      <c r="H4319" t="s">
        <v>42</v>
      </c>
      <c r="I4319" t="s">
        <v>528</v>
      </c>
      <c r="J4319" t="s">
        <v>45</v>
      </c>
      <c r="N4319" s="24">
        <v>1976</v>
      </c>
      <c r="R4319" s="7">
        <v>46.162076310556301</v>
      </c>
      <c r="S4319" s="7">
        <v>-60.113009727812198</v>
      </c>
      <c r="T4319" t="s">
        <v>46</v>
      </c>
      <c r="U4319" t="s">
        <v>5577</v>
      </c>
      <c r="X4319" t="s">
        <v>4988</v>
      </c>
      <c r="Y4319" t="s">
        <v>3012</v>
      </c>
      <c r="Z4319" t="s">
        <v>3691</v>
      </c>
      <c r="AG4319" t="s">
        <v>5578</v>
      </c>
      <c r="AH4319" s="8" t="s">
        <v>5579</v>
      </c>
      <c r="AI4319" t="s">
        <v>5580</v>
      </c>
      <c r="AJ4319" t="s">
        <v>5581</v>
      </c>
    </row>
    <row r="4320" spans="1:36" ht="17.25" hidden="1" customHeight="1" x14ac:dyDescent="0.2">
      <c r="A4320" s="4" t="s">
        <v>5582</v>
      </c>
      <c r="B4320" t="s">
        <v>4915</v>
      </c>
      <c r="C4320" t="s">
        <v>5583</v>
      </c>
      <c r="E4320" t="s">
        <v>40</v>
      </c>
      <c r="F4320" t="s">
        <v>86</v>
      </c>
      <c r="G4320" s="5">
        <v>135.4</v>
      </c>
      <c r="H4320" t="s">
        <v>42</v>
      </c>
      <c r="I4320" t="s">
        <v>43</v>
      </c>
      <c r="J4320" t="s">
        <v>45</v>
      </c>
      <c r="N4320" s="27">
        <v>1996</v>
      </c>
      <c r="Q4320" t="s">
        <v>5584</v>
      </c>
      <c r="R4320" s="7">
        <v>42.280700000000003</v>
      </c>
      <c r="S4320" s="7">
        <v>-83.087599999999995</v>
      </c>
      <c r="T4320" t="s">
        <v>46</v>
      </c>
      <c r="U4320" t="s">
        <v>4978</v>
      </c>
      <c r="X4320" t="s">
        <v>4979</v>
      </c>
      <c r="Y4320" t="s">
        <v>3012</v>
      </c>
      <c r="Z4320" t="s">
        <v>3691</v>
      </c>
      <c r="AG4320" t="s">
        <v>5585</v>
      </c>
      <c r="AH4320" s="8" t="s">
        <v>5586</v>
      </c>
      <c r="AI4320" t="s">
        <v>5587</v>
      </c>
      <c r="AJ4320" t="s">
        <v>5588</v>
      </c>
    </row>
    <row r="4321" spans="1:36" ht="17.25" hidden="1" customHeight="1" x14ac:dyDescent="0.2">
      <c r="A4321" s="4" t="s">
        <v>5589</v>
      </c>
      <c r="B4321" t="s">
        <v>4915</v>
      </c>
      <c r="C4321" t="s">
        <v>5590</v>
      </c>
      <c r="E4321" t="s">
        <v>40</v>
      </c>
      <c r="F4321" t="s">
        <v>86</v>
      </c>
      <c r="G4321" s="5">
        <v>50</v>
      </c>
      <c r="H4321" t="s">
        <v>42</v>
      </c>
      <c r="I4321" t="s">
        <v>65</v>
      </c>
      <c r="J4321" t="s">
        <v>44</v>
      </c>
      <c r="N4321" s="8">
        <v>1998</v>
      </c>
      <c r="R4321" s="7">
        <v>43.859400000000001</v>
      </c>
      <c r="S4321" s="7">
        <v>-78.903300000000002</v>
      </c>
      <c r="T4321" t="s">
        <v>46</v>
      </c>
      <c r="U4321" t="s">
        <v>5591</v>
      </c>
      <c r="X4321" t="s">
        <v>4979</v>
      </c>
      <c r="Y4321" t="s">
        <v>3012</v>
      </c>
      <c r="Z4321" t="s">
        <v>3691</v>
      </c>
      <c r="AD4321" t="s">
        <v>52</v>
      </c>
      <c r="AE4321" t="s">
        <v>4970</v>
      </c>
      <c r="AF4321" t="s">
        <v>52</v>
      </c>
      <c r="AG4321" t="s">
        <v>5592</v>
      </c>
      <c r="AH4321" s="8">
        <v>23058</v>
      </c>
      <c r="AI4321" t="s">
        <v>5593</v>
      </c>
      <c r="AJ4321" t="s">
        <v>5594</v>
      </c>
    </row>
    <row r="4322" spans="1:36" ht="17.25" hidden="1" customHeight="1" x14ac:dyDescent="0.2">
      <c r="A4322" s="4" t="s">
        <v>5595</v>
      </c>
      <c r="B4322" t="s">
        <v>4915</v>
      </c>
      <c r="C4322" t="s">
        <v>5596</v>
      </c>
      <c r="E4322" t="s">
        <v>40</v>
      </c>
      <c r="F4322" t="s">
        <v>86</v>
      </c>
      <c r="G4322" s="5">
        <v>72</v>
      </c>
      <c r="H4322" t="s">
        <v>42</v>
      </c>
      <c r="I4322" t="s">
        <v>43</v>
      </c>
      <c r="J4322" t="s">
        <v>44</v>
      </c>
      <c r="N4322" s="27">
        <v>1996</v>
      </c>
      <c r="Q4322" t="s">
        <v>5282</v>
      </c>
      <c r="R4322" s="7">
        <v>42.287599999999998</v>
      </c>
      <c r="S4322" s="7">
        <v>-82.9803</v>
      </c>
      <c r="T4322" t="s">
        <v>46</v>
      </c>
      <c r="U4322" t="s">
        <v>4978</v>
      </c>
      <c r="X4322" t="s">
        <v>4979</v>
      </c>
      <c r="Y4322" t="s">
        <v>3012</v>
      </c>
      <c r="Z4322" t="s">
        <v>3691</v>
      </c>
      <c r="AD4322" t="s">
        <v>5000</v>
      </c>
      <c r="AE4322" t="s">
        <v>5120</v>
      </c>
      <c r="AF4322" t="s">
        <v>52</v>
      </c>
      <c r="AG4322" t="s">
        <v>5597</v>
      </c>
      <c r="AH4322" s="27" t="s">
        <v>5598</v>
      </c>
      <c r="AI4322" t="s">
        <v>5599</v>
      </c>
      <c r="AJ4322" t="s">
        <v>5600</v>
      </c>
    </row>
    <row r="4323" spans="1:36" ht="17.25" hidden="1" customHeight="1" x14ac:dyDescent="0.2">
      <c r="A4323" s="4" t="s">
        <v>5601</v>
      </c>
      <c r="B4323" t="s">
        <v>4915</v>
      </c>
      <c r="C4323" t="s">
        <v>5602</v>
      </c>
      <c r="E4323" t="s">
        <v>40</v>
      </c>
      <c r="F4323" t="s">
        <v>86</v>
      </c>
      <c r="G4323" s="5">
        <v>228</v>
      </c>
      <c r="H4323" t="s">
        <v>42</v>
      </c>
      <c r="I4323" t="s">
        <v>65</v>
      </c>
      <c r="J4323" t="s">
        <v>45</v>
      </c>
      <c r="N4323" s="27">
        <v>2012</v>
      </c>
      <c r="Q4323" t="s">
        <v>5118</v>
      </c>
      <c r="R4323" s="7">
        <v>44.075683300000001</v>
      </c>
      <c r="S4323" s="7">
        <v>-79.530857400000002</v>
      </c>
      <c r="T4323" t="s">
        <v>46</v>
      </c>
      <c r="U4323" t="s">
        <v>5603</v>
      </c>
      <c r="X4323" t="s">
        <v>4979</v>
      </c>
      <c r="Y4323" t="s">
        <v>3012</v>
      </c>
      <c r="Z4323" t="s">
        <v>3691</v>
      </c>
      <c r="AG4323" t="s">
        <v>5604</v>
      </c>
      <c r="AH4323" s="27">
        <v>35989</v>
      </c>
      <c r="AI4323" t="s">
        <v>5605</v>
      </c>
      <c r="AJ4323" t="s">
        <v>5606</v>
      </c>
    </row>
    <row r="4324" spans="1:36" ht="17.25" hidden="1" customHeight="1" x14ac:dyDescent="0.2">
      <c r="A4324" s="4" t="s">
        <v>5601</v>
      </c>
      <c r="B4324" t="s">
        <v>4915</v>
      </c>
      <c r="C4324" t="s">
        <v>5602</v>
      </c>
      <c r="E4324" t="s">
        <v>56</v>
      </c>
      <c r="F4324" t="s">
        <v>86</v>
      </c>
      <c r="G4324" s="5">
        <v>228</v>
      </c>
      <c r="H4324" t="s">
        <v>42</v>
      </c>
      <c r="I4324" t="s">
        <v>65</v>
      </c>
      <c r="J4324" t="s">
        <v>45</v>
      </c>
      <c r="N4324" s="27">
        <v>2012</v>
      </c>
      <c r="Q4324" t="s">
        <v>5118</v>
      </c>
      <c r="R4324" s="7">
        <v>44.075683300000001</v>
      </c>
      <c r="S4324" s="7">
        <v>-79.530857400000002</v>
      </c>
      <c r="T4324" t="s">
        <v>46</v>
      </c>
      <c r="U4324" t="s">
        <v>5603</v>
      </c>
      <c r="X4324" t="s">
        <v>4979</v>
      </c>
      <c r="Y4324" t="s">
        <v>3012</v>
      </c>
      <c r="Z4324" t="s">
        <v>3691</v>
      </c>
      <c r="AG4324" t="s">
        <v>5604</v>
      </c>
      <c r="AH4324" s="27">
        <v>38120</v>
      </c>
      <c r="AI4324" t="s">
        <v>5605</v>
      </c>
      <c r="AJ4324" t="s">
        <v>5607</v>
      </c>
    </row>
    <row r="4325" spans="1:36" ht="17.25" hidden="1" customHeight="1" x14ac:dyDescent="0.2">
      <c r="A4325" s="4" t="s">
        <v>5608</v>
      </c>
      <c r="B4325" t="s">
        <v>4915</v>
      </c>
      <c r="C4325" t="s">
        <v>5609</v>
      </c>
      <c r="E4325" t="s">
        <v>40</v>
      </c>
      <c r="F4325" t="s">
        <v>543</v>
      </c>
      <c r="G4325" s="5">
        <v>66</v>
      </c>
      <c r="H4325" t="s">
        <v>42</v>
      </c>
      <c r="I4325" t="s">
        <v>528</v>
      </c>
      <c r="J4325" t="s">
        <v>45</v>
      </c>
      <c r="N4325" s="6">
        <v>1991</v>
      </c>
      <c r="R4325" s="7">
        <v>47.373867658931303</v>
      </c>
      <c r="S4325" s="7">
        <v>-61.8843846008197</v>
      </c>
      <c r="T4325" t="s">
        <v>46</v>
      </c>
      <c r="U4325" t="s">
        <v>5051</v>
      </c>
      <c r="X4325" t="s">
        <v>5052</v>
      </c>
      <c r="Y4325" t="s">
        <v>3012</v>
      </c>
      <c r="Z4325" t="s">
        <v>3691</v>
      </c>
      <c r="AH4325" s="27"/>
      <c r="AI4325" t="s">
        <v>5610</v>
      </c>
      <c r="AJ4325" t="s">
        <v>5611</v>
      </c>
    </row>
    <row r="4326" spans="1:36" ht="17.25" hidden="1" customHeight="1" x14ac:dyDescent="0.2">
      <c r="A4326" s="4" t="s">
        <v>5620</v>
      </c>
      <c r="B4326" t="s">
        <v>5621</v>
      </c>
      <c r="C4326" t="s">
        <v>5622</v>
      </c>
      <c r="D4326" t="s">
        <v>5623</v>
      </c>
      <c r="E4326" t="s">
        <v>40</v>
      </c>
      <c r="F4326" t="s">
        <v>543</v>
      </c>
      <c r="G4326" s="5">
        <v>51</v>
      </c>
      <c r="H4326" t="s">
        <v>42</v>
      </c>
      <c r="I4326" t="s">
        <v>65</v>
      </c>
      <c r="J4326" t="s">
        <v>45</v>
      </c>
      <c r="K4326" t="s">
        <v>45</v>
      </c>
      <c r="L4326" t="s">
        <v>45</v>
      </c>
      <c r="M4326" t="s">
        <v>559</v>
      </c>
      <c r="N4326" s="6">
        <v>2005</v>
      </c>
      <c r="Q4326" t="s">
        <v>5624</v>
      </c>
      <c r="R4326" s="7">
        <v>-39.800668000000002</v>
      </c>
      <c r="S4326" s="7">
        <v>-73.185198999999997</v>
      </c>
      <c r="T4326" t="s">
        <v>46</v>
      </c>
      <c r="U4326" t="s">
        <v>5625</v>
      </c>
      <c r="X4326" t="s">
        <v>5626</v>
      </c>
      <c r="Y4326" t="s">
        <v>3012</v>
      </c>
      <c r="Z4326" t="s">
        <v>3013</v>
      </c>
      <c r="AG4326" t="s">
        <v>5627</v>
      </c>
      <c r="AH4326" s="6">
        <v>1189946</v>
      </c>
      <c r="AI4326" t="s">
        <v>5628</v>
      </c>
      <c r="AJ4326" t="s">
        <v>5629</v>
      </c>
    </row>
    <row r="4327" spans="1:36" ht="17.25" hidden="1" customHeight="1" x14ac:dyDescent="0.2">
      <c r="A4327" s="4" t="s">
        <v>5620</v>
      </c>
      <c r="B4327" t="s">
        <v>5621</v>
      </c>
      <c r="C4327" t="s">
        <v>5622</v>
      </c>
      <c r="D4327" t="s">
        <v>5623</v>
      </c>
      <c r="E4327" t="s">
        <v>56</v>
      </c>
      <c r="F4327" t="s">
        <v>543</v>
      </c>
      <c r="G4327" s="5">
        <v>51</v>
      </c>
      <c r="H4327" t="s">
        <v>42</v>
      </c>
      <c r="I4327" t="s">
        <v>65</v>
      </c>
      <c r="J4327" t="s">
        <v>45</v>
      </c>
      <c r="K4327" t="s">
        <v>45</v>
      </c>
      <c r="L4327" t="s">
        <v>45</v>
      </c>
      <c r="M4327" t="s">
        <v>559</v>
      </c>
      <c r="N4327" s="6">
        <v>2005</v>
      </c>
      <c r="Q4327" t="s">
        <v>5624</v>
      </c>
      <c r="R4327" s="7">
        <v>-39.800668000000002</v>
      </c>
      <c r="S4327" s="7">
        <v>-73.185198999999997</v>
      </c>
      <c r="T4327" t="s">
        <v>46</v>
      </c>
      <c r="U4327" t="s">
        <v>5625</v>
      </c>
      <c r="X4327" t="s">
        <v>5626</v>
      </c>
      <c r="Y4327" t="s">
        <v>3012</v>
      </c>
      <c r="Z4327" t="s">
        <v>3013</v>
      </c>
      <c r="AG4327" t="s">
        <v>5627</v>
      </c>
      <c r="AH4327" s="6">
        <v>1202817</v>
      </c>
      <c r="AI4327" t="s">
        <v>5628</v>
      </c>
      <c r="AJ4327" t="s">
        <v>5630</v>
      </c>
    </row>
    <row r="4328" spans="1:36" ht="17.25" hidden="1" customHeight="1" x14ac:dyDescent="0.2">
      <c r="A4328" s="4" t="s">
        <v>5631</v>
      </c>
      <c r="B4328" t="s">
        <v>5621</v>
      </c>
      <c r="C4328" t="s">
        <v>5632</v>
      </c>
      <c r="D4328" t="s">
        <v>5633</v>
      </c>
      <c r="E4328" t="s">
        <v>565</v>
      </c>
      <c r="F4328" t="s">
        <v>41</v>
      </c>
      <c r="G4328" s="5">
        <v>358</v>
      </c>
      <c r="H4328" t="s">
        <v>42</v>
      </c>
      <c r="I4328" t="s">
        <v>43</v>
      </c>
      <c r="J4328" t="s">
        <v>45</v>
      </c>
      <c r="K4328" t="s">
        <v>45</v>
      </c>
      <c r="L4328" t="s">
        <v>45</v>
      </c>
      <c r="M4328" t="s">
        <v>559</v>
      </c>
      <c r="N4328" s="6">
        <v>1999</v>
      </c>
      <c r="Q4328" t="s">
        <v>5634</v>
      </c>
      <c r="R4328" s="7">
        <v>-23.0898</v>
      </c>
      <c r="S4328" s="7">
        <v>-70.416799999999995</v>
      </c>
      <c r="T4328" t="s">
        <v>46</v>
      </c>
      <c r="U4328" t="s">
        <v>5635</v>
      </c>
      <c r="X4328" t="s">
        <v>5636</v>
      </c>
      <c r="Y4328" t="s">
        <v>3012</v>
      </c>
      <c r="Z4328" t="s">
        <v>3013</v>
      </c>
      <c r="AA4328" t="s">
        <v>5637</v>
      </c>
      <c r="AG4328" t="s">
        <v>5638</v>
      </c>
      <c r="AH4328" s="27" t="s">
        <v>5639</v>
      </c>
      <c r="AI4328" t="s">
        <v>5640</v>
      </c>
      <c r="AJ4328" t="s">
        <v>5641</v>
      </c>
    </row>
    <row r="4329" spans="1:36" ht="17.25" hidden="1" customHeight="1" x14ac:dyDescent="0.2">
      <c r="A4329" s="4" t="s">
        <v>5631</v>
      </c>
      <c r="B4329" t="s">
        <v>5621</v>
      </c>
      <c r="C4329" t="s">
        <v>5632</v>
      </c>
      <c r="D4329" t="s">
        <v>5633</v>
      </c>
      <c r="E4329" t="s">
        <v>870</v>
      </c>
      <c r="F4329" t="s">
        <v>41</v>
      </c>
      <c r="G4329" s="5">
        <v>358</v>
      </c>
      <c r="H4329" t="s">
        <v>42</v>
      </c>
      <c r="I4329" t="s">
        <v>43</v>
      </c>
      <c r="J4329" t="s">
        <v>45</v>
      </c>
      <c r="K4329" t="s">
        <v>45</v>
      </c>
      <c r="L4329" t="s">
        <v>45</v>
      </c>
      <c r="M4329" t="s">
        <v>559</v>
      </c>
      <c r="N4329" s="6">
        <v>2000</v>
      </c>
      <c r="Q4329" t="s">
        <v>5634</v>
      </c>
      <c r="R4329" s="7">
        <v>-23.0898</v>
      </c>
      <c r="S4329" s="7">
        <v>-70.416799999999995</v>
      </c>
      <c r="T4329" t="s">
        <v>46</v>
      </c>
      <c r="U4329" t="s">
        <v>5635</v>
      </c>
      <c r="X4329" t="s">
        <v>5636</v>
      </c>
      <c r="Y4329" t="s">
        <v>3012</v>
      </c>
      <c r="Z4329" t="s">
        <v>3013</v>
      </c>
      <c r="AG4329" t="s">
        <v>5638</v>
      </c>
      <c r="AH4329" s="27" t="s">
        <v>5642</v>
      </c>
      <c r="AI4329" t="s">
        <v>5640</v>
      </c>
      <c r="AJ4329" t="s">
        <v>5643</v>
      </c>
    </row>
    <row r="4330" spans="1:36" ht="17.25" hidden="1" customHeight="1" x14ac:dyDescent="0.2">
      <c r="A4330" s="4" t="s">
        <v>5644</v>
      </c>
      <c r="B4330" t="s">
        <v>5621</v>
      </c>
      <c r="C4330" t="s">
        <v>5645</v>
      </c>
      <c r="D4330" t="s">
        <v>5646</v>
      </c>
      <c r="E4330" t="s">
        <v>40</v>
      </c>
      <c r="F4330" t="s">
        <v>86</v>
      </c>
      <c r="G4330" s="5">
        <v>53</v>
      </c>
      <c r="H4330" t="s">
        <v>42</v>
      </c>
      <c r="I4330" t="s">
        <v>65</v>
      </c>
      <c r="J4330" t="s">
        <v>44</v>
      </c>
      <c r="K4330" t="s">
        <v>45</v>
      </c>
      <c r="L4330" t="s">
        <v>45</v>
      </c>
      <c r="M4330" t="s">
        <v>559</v>
      </c>
      <c r="N4330" s="27" t="s">
        <v>45</v>
      </c>
      <c r="Q4330" t="s">
        <v>5647</v>
      </c>
      <c r="R4330" s="7">
        <v>-33.611190999999998</v>
      </c>
      <c r="S4330" s="7">
        <v>-70.565297999999999</v>
      </c>
      <c r="T4330" t="s">
        <v>504</v>
      </c>
      <c r="U4330" t="s">
        <v>5648</v>
      </c>
      <c r="X4330" t="s">
        <v>5649</v>
      </c>
      <c r="Y4330" t="s">
        <v>3012</v>
      </c>
      <c r="Z4330" t="s">
        <v>3013</v>
      </c>
      <c r="AG4330" t="s">
        <v>45</v>
      </c>
      <c r="AH4330" s="27" t="s">
        <v>45</v>
      </c>
      <c r="AI4330" t="s">
        <v>5650</v>
      </c>
      <c r="AJ4330" t="s">
        <v>5651</v>
      </c>
    </row>
    <row r="4331" spans="1:36" ht="17.25" hidden="1" customHeight="1" x14ac:dyDescent="0.2">
      <c r="A4331" s="4" t="s">
        <v>5652</v>
      </c>
      <c r="B4331" t="s">
        <v>5621</v>
      </c>
      <c r="C4331" t="s">
        <v>5653</v>
      </c>
      <c r="D4331" t="s">
        <v>5654</v>
      </c>
      <c r="E4331" t="s">
        <v>40</v>
      </c>
      <c r="F4331" t="s">
        <v>41</v>
      </c>
      <c r="G4331" s="5">
        <v>127</v>
      </c>
      <c r="H4331" t="s">
        <v>42</v>
      </c>
      <c r="I4331" t="s">
        <v>65</v>
      </c>
      <c r="J4331" t="s">
        <v>45</v>
      </c>
      <c r="K4331" t="s">
        <v>45</v>
      </c>
      <c r="L4331" t="s">
        <v>45</v>
      </c>
      <c r="M4331" t="s">
        <v>559</v>
      </c>
      <c r="N4331" s="6">
        <v>2005</v>
      </c>
      <c r="Q4331" t="s">
        <v>5655</v>
      </c>
      <c r="R4331" s="7">
        <v>-34.033900000000003</v>
      </c>
      <c r="S4331" s="7">
        <v>-70.613799999999998</v>
      </c>
      <c r="T4331" t="s">
        <v>46</v>
      </c>
      <c r="U4331" t="s">
        <v>5656</v>
      </c>
      <c r="X4331" t="s">
        <v>5657</v>
      </c>
      <c r="Y4331" t="s">
        <v>3012</v>
      </c>
      <c r="Z4331" t="s">
        <v>3013</v>
      </c>
      <c r="AA4331" t="s">
        <v>5658</v>
      </c>
      <c r="AG4331" t="s">
        <v>5659</v>
      </c>
      <c r="AH4331" s="27">
        <v>1179990</v>
      </c>
      <c r="AI4331" t="s">
        <v>5660</v>
      </c>
      <c r="AJ4331" t="s">
        <v>5661</v>
      </c>
    </row>
    <row r="4332" spans="1:36" ht="17.25" hidden="1" customHeight="1" x14ac:dyDescent="0.2">
      <c r="A4332" s="4" t="s">
        <v>5652</v>
      </c>
      <c r="B4332" t="s">
        <v>5621</v>
      </c>
      <c r="C4332" t="s">
        <v>5653</v>
      </c>
      <c r="D4332" t="s">
        <v>5654</v>
      </c>
      <c r="E4332" t="s">
        <v>56</v>
      </c>
      <c r="F4332" t="s">
        <v>41</v>
      </c>
      <c r="G4332" s="5">
        <v>127</v>
      </c>
      <c r="H4332" t="s">
        <v>42</v>
      </c>
      <c r="I4332" t="s">
        <v>65</v>
      </c>
      <c r="J4332" t="s">
        <v>45</v>
      </c>
      <c r="K4332" t="s">
        <v>45</v>
      </c>
      <c r="L4332" t="s">
        <v>45</v>
      </c>
      <c r="M4332" t="s">
        <v>559</v>
      </c>
      <c r="N4332" s="6">
        <v>2005</v>
      </c>
      <c r="Q4332" t="s">
        <v>5655</v>
      </c>
      <c r="R4332" s="7">
        <v>-34.033900000000003</v>
      </c>
      <c r="S4332" s="7">
        <v>-70.613799999999998</v>
      </c>
      <c r="T4332" t="s">
        <v>46</v>
      </c>
      <c r="U4332" t="s">
        <v>5656</v>
      </c>
      <c r="X4332" t="s">
        <v>5657</v>
      </c>
      <c r="Y4332" t="s">
        <v>3012</v>
      </c>
      <c r="Z4332" t="s">
        <v>3013</v>
      </c>
      <c r="AG4332" t="s">
        <v>5659</v>
      </c>
      <c r="AH4332" s="27">
        <v>1186469</v>
      </c>
      <c r="AI4332" t="s">
        <v>5660</v>
      </c>
      <c r="AJ4332" t="s">
        <v>5662</v>
      </c>
    </row>
    <row r="4333" spans="1:36" ht="17.25" hidden="1" customHeight="1" x14ac:dyDescent="0.2">
      <c r="A4333" s="4" t="s">
        <v>5663</v>
      </c>
      <c r="B4333" t="s">
        <v>5621</v>
      </c>
      <c r="C4333" t="s">
        <v>5664</v>
      </c>
      <c r="D4333" t="s">
        <v>5665</v>
      </c>
      <c r="E4333" t="s">
        <v>40</v>
      </c>
      <c r="F4333" t="s">
        <v>543</v>
      </c>
      <c r="G4333" s="5">
        <v>155</v>
      </c>
      <c r="H4333" t="s">
        <v>42</v>
      </c>
      <c r="I4333" t="s">
        <v>65</v>
      </c>
      <c r="J4333" t="s">
        <v>45</v>
      </c>
      <c r="K4333" t="s">
        <v>45</v>
      </c>
      <c r="L4333" t="s">
        <v>45</v>
      </c>
      <c r="M4333" t="s">
        <v>559</v>
      </c>
      <c r="N4333" s="24">
        <v>2009</v>
      </c>
      <c r="Q4333" t="s">
        <v>5666</v>
      </c>
      <c r="R4333" s="7">
        <v>-27.487974999999999</v>
      </c>
      <c r="S4333" s="7">
        <v>-70.385400000000004</v>
      </c>
      <c r="T4333" t="s">
        <v>46</v>
      </c>
      <c r="U4333" t="s">
        <v>5667</v>
      </c>
      <c r="X4333" t="s">
        <v>5668</v>
      </c>
      <c r="Y4333" t="s">
        <v>3012</v>
      </c>
      <c r="Z4333" t="s">
        <v>3013</v>
      </c>
      <c r="AC4333" t="s">
        <v>5669</v>
      </c>
      <c r="AG4333" t="s">
        <v>5670</v>
      </c>
      <c r="AH4333" s="24">
        <v>1240990</v>
      </c>
      <c r="AI4333" t="s">
        <v>5671</v>
      </c>
      <c r="AJ4333" t="s">
        <v>5672</v>
      </c>
    </row>
    <row r="4334" spans="1:36" ht="17.25" hidden="1" customHeight="1" x14ac:dyDescent="0.2">
      <c r="A4334" s="4" t="s">
        <v>5691</v>
      </c>
      <c r="B4334" t="s">
        <v>5621</v>
      </c>
      <c r="C4334" t="s">
        <v>5692</v>
      </c>
      <c r="D4334" t="s">
        <v>5693</v>
      </c>
      <c r="E4334" t="s">
        <v>40</v>
      </c>
      <c r="F4334" t="s">
        <v>557</v>
      </c>
      <c r="G4334" s="5">
        <v>58</v>
      </c>
      <c r="H4334" t="s">
        <v>42</v>
      </c>
      <c r="I4334" t="s">
        <v>65</v>
      </c>
      <c r="J4334" t="s">
        <v>45</v>
      </c>
      <c r="K4334" t="s">
        <v>45</v>
      </c>
      <c r="L4334" t="s">
        <v>45</v>
      </c>
      <c r="M4334" t="s">
        <v>559</v>
      </c>
      <c r="N4334" s="24">
        <v>2008</v>
      </c>
      <c r="Q4334" t="s">
        <v>5666</v>
      </c>
      <c r="R4334" s="7">
        <v>-32.929976000000003</v>
      </c>
      <c r="S4334" s="7">
        <v>-71.473549000000006</v>
      </c>
      <c r="T4334" t="s">
        <v>46</v>
      </c>
      <c r="U4334" t="s">
        <v>5686</v>
      </c>
      <c r="X4334" t="s">
        <v>5687</v>
      </c>
      <c r="Y4334" t="s">
        <v>3012</v>
      </c>
      <c r="Z4334" t="s">
        <v>3013</v>
      </c>
      <c r="AG4334" t="s">
        <v>5694</v>
      </c>
      <c r="AH4334" s="6">
        <v>1209464</v>
      </c>
      <c r="AI4334" t="s">
        <v>5695</v>
      </c>
      <c r="AJ4334" t="s">
        <v>5696</v>
      </c>
    </row>
    <row r="4335" spans="1:36" ht="17.25" hidden="1" customHeight="1" x14ac:dyDescent="0.2">
      <c r="A4335" s="4" t="s">
        <v>5697</v>
      </c>
      <c r="B4335" t="s">
        <v>5621</v>
      </c>
      <c r="C4335" t="s">
        <v>5698</v>
      </c>
      <c r="D4335" t="s">
        <v>5699</v>
      </c>
      <c r="E4335" t="s">
        <v>4760</v>
      </c>
      <c r="F4335" t="s">
        <v>543</v>
      </c>
      <c r="G4335" s="5">
        <v>77.7</v>
      </c>
      <c r="H4335" t="s">
        <v>42</v>
      </c>
      <c r="I4335" t="s">
        <v>528</v>
      </c>
      <c r="J4335" t="s">
        <v>45</v>
      </c>
      <c r="K4335" t="s">
        <v>45</v>
      </c>
      <c r="L4335" t="s">
        <v>45</v>
      </c>
      <c r="M4335" t="s">
        <v>559</v>
      </c>
      <c r="N4335" s="27" t="s">
        <v>45</v>
      </c>
      <c r="Q4335" t="s">
        <v>5624</v>
      </c>
      <c r="R4335" s="7">
        <v>-31.172927999999999</v>
      </c>
      <c r="S4335" s="7">
        <v>-71.011556999999996</v>
      </c>
      <c r="T4335" t="s">
        <v>504</v>
      </c>
      <c r="U4335" t="s">
        <v>5700</v>
      </c>
      <c r="X4335" t="s">
        <v>5677</v>
      </c>
      <c r="Y4335" t="s">
        <v>3012</v>
      </c>
      <c r="Z4335" t="s">
        <v>3013</v>
      </c>
      <c r="AG4335" t="s">
        <v>5701</v>
      </c>
      <c r="AH4335" s="6">
        <v>1293540</v>
      </c>
      <c r="AI4335" t="s">
        <v>5702</v>
      </c>
      <c r="AJ4335" t="s">
        <v>5703</v>
      </c>
    </row>
    <row r="4336" spans="1:36" ht="17.25" hidden="1" customHeight="1" x14ac:dyDescent="0.2">
      <c r="A4336" s="4" t="s">
        <v>5704</v>
      </c>
      <c r="B4336" t="s">
        <v>5621</v>
      </c>
      <c r="C4336" t="s">
        <v>5705</v>
      </c>
      <c r="D4336" t="s">
        <v>5706</v>
      </c>
      <c r="E4336" t="s">
        <v>40</v>
      </c>
      <c r="F4336" t="s">
        <v>543</v>
      </c>
      <c r="G4336" s="5">
        <v>50.31</v>
      </c>
      <c r="H4336" t="s">
        <v>42</v>
      </c>
      <c r="I4336" t="s">
        <v>528</v>
      </c>
      <c r="J4336" t="s">
        <v>45</v>
      </c>
      <c r="K4336" t="s">
        <v>45</v>
      </c>
      <c r="L4336" t="s">
        <v>45</v>
      </c>
      <c r="M4336" t="s">
        <v>559</v>
      </c>
      <c r="N4336" s="27" t="s">
        <v>45</v>
      </c>
      <c r="Q4336" t="s">
        <v>5624</v>
      </c>
      <c r="R4336" s="7">
        <v>-41.877152000000002</v>
      </c>
      <c r="S4336" s="7">
        <v>-73.821782999999996</v>
      </c>
      <c r="T4336" t="s">
        <v>504</v>
      </c>
      <c r="U4336" t="s">
        <v>5707</v>
      </c>
      <c r="X4336" t="s">
        <v>5708</v>
      </c>
      <c r="Y4336" t="s">
        <v>3012</v>
      </c>
      <c r="Z4336" t="s">
        <v>3013</v>
      </c>
      <c r="AG4336" t="s">
        <v>5709</v>
      </c>
      <c r="AH4336" s="27" t="s">
        <v>5710</v>
      </c>
      <c r="AI4336" t="s">
        <v>5711</v>
      </c>
      <c r="AJ4336" t="s">
        <v>5712</v>
      </c>
    </row>
    <row r="4337" spans="1:36" ht="17.25" hidden="1" customHeight="1" x14ac:dyDescent="0.2">
      <c r="A4337" s="4" t="s">
        <v>5713</v>
      </c>
      <c r="B4337" t="s">
        <v>5621</v>
      </c>
      <c r="C4337" t="s">
        <v>5714</v>
      </c>
      <c r="D4337" t="s">
        <v>5715</v>
      </c>
      <c r="E4337" t="s">
        <v>40</v>
      </c>
      <c r="F4337" t="s">
        <v>543</v>
      </c>
      <c r="G4337" s="5">
        <v>104</v>
      </c>
      <c r="H4337" t="s">
        <v>806</v>
      </c>
      <c r="I4337" t="s">
        <v>528</v>
      </c>
      <c r="J4337" t="s">
        <v>45</v>
      </c>
      <c r="K4337" t="s">
        <v>45</v>
      </c>
      <c r="L4337" t="s">
        <v>45</v>
      </c>
      <c r="M4337" t="s">
        <v>559</v>
      </c>
      <c r="N4337" s="6">
        <v>2009</v>
      </c>
      <c r="O4337" s="24">
        <v>2020</v>
      </c>
      <c r="Q4337" t="s">
        <v>5716</v>
      </c>
      <c r="R4337" s="7">
        <v>-22.1636871442246</v>
      </c>
      <c r="S4337" s="7">
        <v>-70.087345576817896</v>
      </c>
      <c r="T4337" t="s">
        <v>46</v>
      </c>
      <c r="U4337" t="s">
        <v>5717</v>
      </c>
      <c r="Y4337" t="s">
        <v>3012</v>
      </c>
      <c r="Z4337" t="s">
        <v>3013</v>
      </c>
      <c r="AG4337" t="s">
        <v>5718</v>
      </c>
      <c r="AH4337" s="24">
        <v>1239211</v>
      </c>
      <c r="AI4337" t="s">
        <v>5719</v>
      </c>
      <c r="AJ4337" t="s">
        <v>5720</v>
      </c>
    </row>
    <row r="4338" spans="1:36" ht="17.25" hidden="1" customHeight="1" x14ac:dyDescent="0.2">
      <c r="A4338" s="4" t="s">
        <v>5721</v>
      </c>
      <c r="B4338" t="s">
        <v>5621</v>
      </c>
      <c r="C4338" t="s">
        <v>5722</v>
      </c>
      <c r="D4338" t="s">
        <v>5723</v>
      </c>
      <c r="E4338" t="s">
        <v>40</v>
      </c>
      <c r="F4338" t="s">
        <v>617</v>
      </c>
      <c r="G4338" s="5">
        <v>640</v>
      </c>
      <c r="H4338" t="s">
        <v>611</v>
      </c>
      <c r="I4338" t="s">
        <v>43</v>
      </c>
      <c r="J4338" t="s">
        <v>45</v>
      </c>
      <c r="K4338" t="s">
        <v>45</v>
      </c>
      <c r="L4338" t="s">
        <v>45</v>
      </c>
      <c r="M4338" t="s">
        <v>559</v>
      </c>
      <c r="O4338" s="25"/>
      <c r="P4338" s="25"/>
      <c r="Q4338" t="s">
        <v>5724</v>
      </c>
      <c r="R4338" s="7">
        <v>-36.794264400000003</v>
      </c>
      <c r="S4338" s="7">
        <v>-72.420310400000005</v>
      </c>
      <c r="T4338" t="s">
        <v>504</v>
      </c>
      <c r="U4338" t="s">
        <v>5725</v>
      </c>
      <c r="X4338" t="s">
        <v>5726</v>
      </c>
      <c r="Y4338" t="s">
        <v>3012</v>
      </c>
      <c r="Z4338" t="s">
        <v>3013</v>
      </c>
      <c r="AG4338" t="s">
        <v>5727</v>
      </c>
      <c r="AH4338" s="8">
        <v>1266042</v>
      </c>
      <c r="AI4338" t="s">
        <v>5728</v>
      </c>
      <c r="AJ4338" t="s">
        <v>5729</v>
      </c>
    </row>
    <row r="4339" spans="1:36" ht="17.25" hidden="1" customHeight="1" x14ac:dyDescent="0.2">
      <c r="A4339" s="4" t="s">
        <v>5730</v>
      </c>
      <c r="B4339" t="s">
        <v>5621</v>
      </c>
      <c r="C4339" t="s">
        <v>5731</v>
      </c>
      <c r="D4339" t="s">
        <v>5732</v>
      </c>
      <c r="E4339" t="s">
        <v>40</v>
      </c>
      <c r="F4339" t="s">
        <v>543</v>
      </c>
      <c r="G4339" s="5">
        <v>81</v>
      </c>
      <c r="H4339" t="s">
        <v>42</v>
      </c>
      <c r="I4339" t="s">
        <v>528</v>
      </c>
      <c r="J4339" t="s">
        <v>45</v>
      </c>
      <c r="K4339" t="s">
        <v>45</v>
      </c>
      <c r="L4339" t="s">
        <v>45</v>
      </c>
      <c r="M4339" t="s">
        <v>559</v>
      </c>
      <c r="N4339" s="24">
        <v>2009</v>
      </c>
      <c r="Q4339" t="s">
        <v>5733</v>
      </c>
      <c r="R4339" s="7">
        <v>-30.142199000000002</v>
      </c>
      <c r="S4339" s="7">
        <v>-71.229929999999996</v>
      </c>
      <c r="T4339" t="s">
        <v>46</v>
      </c>
      <c r="U4339" t="s">
        <v>5734</v>
      </c>
      <c r="X4339" t="s">
        <v>5677</v>
      </c>
      <c r="Y4339" t="s">
        <v>3012</v>
      </c>
      <c r="Z4339" t="s">
        <v>3013</v>
      </c>
      <c r="AG4339" t="s">
        <v>5735</v>
      </c>
      <c r="AH4339" s="24">
        <v>1242326</v>
      </c>
      <c r="AI4339" t="s">
        <v>5736</v>
      </c>
      <c r="AJ4339" t="s">
        <v>5737</v>
      </c>
    </row>
    <row r="4340" spans="1:36" ht="17.25" hidden="1" customHeight="1" x14ac:dyDescent="0.2">
      <c r="A4340" s="4" t="s">
        <v>5738</v>
      </c>
      <c r="B4340" t="s">
        <v>5621</v>
      </c>
      <c r="C4340" t="s">
        <v>5739</v>
      </c>
      <c r="D4340" t="s">
        <v>5740</v>
      </c>
      <c r="E4340" t="s">
        <v>40</v>
      </c>
      <c r="F4340" t="s">
        <v>86</v>
      </c>
      <c r="G4340" s="5">
        <v>255</v>
      </c>
      <c r="H4340" t="s">
        <v>611</v>
      </c>
      <c r="I4340" t="s">
        <v>65</v>
      </c>
      <c r="J4340" t="s">
        <v>45</v>
      </c>
      <c r="K4340" t="s">
        <v>45</v>
      </c>
      <c r="L4340" t="s">
        <v>45</v>
      </c>
      <c r="M4340" t="s">
        <v>559</v>
      </c>
      <c r="Q4340" t="s">
        <v>5741</v>
      </c>
      <c r="R4340" s="7">
        <v>-23.102884400000001</v>
      </c>
      <c r="S4340" s="7">
        <v>-70.4561104</v>
      </c>
      <c r="T4340" t="s">
        <v>504</v>
      </c>
      <c r="U4340" t="s">
        <v>5635</v>
      </c>
      <c r="X4340" t="s">
        <v>5636</v>
      </c>
      <c r="Y4340" t="s">
        <v>3012</v>
      </c>
      <c r="Z4340" t="s">
        <v>3013</v>
      </c>
      <c r="AG4340" t="s">
        <v>5742</v>
      </c>
      <c r="AH4340" s="27">
        <v>1260443</v>
      </c>
      <c r="AI4340" t="s">
        <v>5743</v>
      </c>
      <c r="AJ4340" t="s">
        <v>5744</v>
      </c>
    </row>
    <row r="4341" spans="1:36" ht="17.25" hidden="1" customHeight="1" x14ac:dyDescent="0.2">
      <c r="A4341" s="4" t="s">
        <v>5759</v>
      </c>
      <c r="B4341" t="s">
        <v>5621</v>
      </c>
      <c r="C4341" t="s">
        <v>5760</v>
      </c>
      <c r="D4341" t="s">
        <v>5761</v>
      </c>
      <c r="E4341" t="s">
        <v>40</v>
      </c>
      <c r="F4341" t="s">
        <v>543</v>
      </c>
      <c r="G4341" s="5">
        <v>128</v>
      </c>
      <c r="H4341" t="s">
        <v>42</v>
      </c>
      <c r="I4341" t="s">
        <v>528</v>
      </c>
      <c r="J4341" t="s">
        <v>45</v>
      </c>
      <c r="K4341" t="s">
        <v>45</v>
      </c>
      <c r="L4341" t="s">
        <v>45</v>
      </c>
      <c r="M4341" t="s">
        <v>559</v>
      </c>
      <c r="N4341" s="6">
        <v>2009</v>
      </c>
      <c r="O4341" s="25"/>
      <c r="Q4341" t="s">
        <v>5762</v>
      </c>
      <c r="R4341" s="7">
        <v>-31.8833408648306</v>
      </c>
      <c r="S4341" s="7">
        <v>-71.450353223644896</v>
      </c>
      <c r="T4341" t="s">
        <v>46</v>
      </c>
      <c r="U4341" t="s">
        <v>5676</v>
      </c>
      <c r="X4341" t="s">
        <v>5677</v>
      </c>
      <c r="Y4341" t="s">
        <v>3012</v>
      </c>
      <c r="Z4341" t="s">
        <v>3013</v>
      </c>
      <c r="AG4341" t="s">
        <v>5763</v>
      </c>
      <c r="AH4341" s="6">
        <v>1242350</v>
      </c>
      <c r="AI4341" t="s">
        <v>5764</v>
      </c>
      <c r="AJ4341" t="s">
        <v>5765</v>
      </c>
    </row>
    <row r="4342" spans="1:36" ht="17.25" hidden="1" customHeight="1" x14ac:dyDescent="0.2">
      <c r="A4342" s="4" t="s">
        <v>5766</v>
      </c>
      <c r="B4342" t="s">
        <v>5621</v>
      </c>
      <c r="C4342" t="s">
        <v>5767</v>
      </c>
      <c r="D4342" t="s">
        <v>5768</v>
      </c>
      <c r="E4342" t="s">
        <v>43</v>
      </c>
      <c r="F4342" t="s">
        <v>41</v>
      </c>
      <c r="G4342" s="5">
        <v>140</v>
      </c>
      <c r="H4342" t="s">
        <v>677</v>
      </c>
      <c r="I4342" t="s">
        <v>240</v>
      </c>
      <c r="J4342" t="s">
        <v>45</v>
      </c>
      <c r="K4342" t="s">
        <v>45</v>
      </c>
      <c r="L4342" t="s">
        <v>45</v>
      </c>
      <c r="M4342" t="s">
        <v>559</v>
      </c>
      <c r="N4342" s="27"/>
      <c r="Q4342" t="s">
        <v>5769</v>
      </c>
      <c r="R4342" s="7">
        <v>-37.1018997118953</v>
      </c>
      <c r="S4342" s="7">
        <v>-72.291645888449494</v>
      </c>
      <c r="T4342" t="s">
        <v>46</v>
      </c>
      <c r="U4342" t="s">
        <v>5770</v>
      </c>
      <c r="X4342" t="s">
        <v>5771</v>
      </c>
      <c r="Y4342" t="s">
        <v>3012</v>
      </c>
      <c r="Z4342" t="s">
        <v>3013</v>
      </c>
      <c r="AG4342" t="s">
        <v>5772</v>
      </c>
      <c r="AH4342" s="6">
        <v>1278207</v>
      </c>
      <c r="AI4342" t="s">
        <v>5773</v>
      </c>
      <c r="AJ4342" t="s">
        <v>5776</v>
      </c>
    </row>
    <row r="4343" spans="1:36" ht="17.25" hidden="1" customHeight="1" x14ac:dyDescent="0.2">
      <c r="A4343" s="4" t="s">
        <v>5777</v>
      </c>
      <c r="B4343" t="s">
        <v>5621</v>
      </c>
      <c r="C4343" t="s">
        <v>5778</v>
      </c>
      <c r="D4343" t="s">
        <v>5779</v>
      </c>
      <c r="E4343" t="s">
        <v>40</v>
      </c>
      <c r="F4343" t="s">
        <v>543</v>
      </c>
      <c r="G4343" s="5">
        <v>108</v>
      </c>
      <c r="H4343" t="s">
        <v>42</v>
      </c>
      <c r="I4343" t="s">
        <v>65</v>
      </c>
      <c r="J4343" t="s">
        <v>45</v>
      </c>
      <c r="K4343" t="s">
        <v>45</v>
      </c>
      <c r="L4343" t="s">
        <v>45</v>
      </c>
      <c r="M4343" t="s">
        <v>559</v>
      </c>
      <c r="N4343" s="6">
        <v>2009</v>
      </c>
      <c r="Q4343" t="s">
        <v>5655</v>
      </c>
      <c r="R4343" s="7">
        <v>-37.0860728888035</v>
      </c>
      <c r="S4343" s="7">
        <v>-72.324186017443097</v>
      </c>
      <c r="T4343" t="s">
        <v>46</v>
      </c>
      <c r="U4343" t="s">
        <v>5770</v>
      </c>
      <c r="X4343" t="s">
        <v>5771</v>
      </c>
      <c r="Y4343" t="s">
        <v>3012</v>
      </c>
      <c r="Z4343" t="s">
        <v>3013</v>
      </c>
      <c r="AG4343" t="s">
        <v>5780</v>
      </c>
      <c r="AH4343" s="6">
        <v>1186682</v>
      </c>
      <c r="AI4343" t="s">
        <v>5781</v>
      </c>
      <c r="AJ4343" t="s">
        <v>5782</v>
      </c>
    </row>
    <row r="4344" spans="1:36" ht="17.25" hidden="1" customHeight="1" x14ac:dyDescent="0.2">
      <c r="A4344" s="4" t="s">
        <v>5783</v>
      </c>
      <c r="B4344" t="s">
        <v>5621</v>
      </c>
      <c r="C4344" t="s">
        <v>5784</v>
      </c>
      <c r="D4344" t="s">
        <v>5785</v>
      </c>
      <c r="E4344" t="s">
        <v>40</v>
      </c>
      <c r="F4344" t="s">
        <v>86</v>
      </c>
      <c r="G4344" s="5">
        <v>540</v>
      </c>
      <c r="H4344" t="s">
        <v>611</v>
      </c>
      <c r="I4344" t="s">
        <v>43</v>
      </c>
      <c r="J4344" t="s">
        <v>45</v>
      </c>
      <c r="K4344" t="s">
        <v>45</v>
      </c>
      <c r="L4344" t="s">
        <v>45</v>
      </c>
      <c r="M4344" t="s">
        <v>559</v>
      </c>
      <c r="N4344" s="27"/>
      <c r="Q4344" t="s">
        <v>5786</v>
      </c>
      <c r="R4344" s="7">
        <v>-33.001393200000003</v>
      </c>
      <c r="S4344" s="7">
        <v>-71.298163200000005</v>
      </c>
      <c r="T4344" t="s">
        <v>504</v>
      </c>
      <c r="U4344" t="s">
        <v>5787</v>
      </c>
      <c r="X4344" t="s">
        <v>5687</v>
      </c>
      <c r="Y4344" t="s">
        <v>3012</v>
      </c>
      <c r="Z4344" t="s">
        <v>3013</v>
      </c>
      <c r="AD4344" t="s">
        <v>52</v>
      </c>
      <c r="AE4344" t="s">
        <v>1546</v>
      </c>
      <c r="AG4344" t="s">
        <v>5788</v>
      </c>
      <c r="AH4344" s="27">
        <v>1307986</v>
      </c>
      <c r="AI4344" t="s">
        <v>5789</v>
      </c>
      <c r="AJ4344" t="s">
        <v>5790</v>
      </c>
    </row>
    <row r="4345" spans="1:36" ht="17.25" hidden="1" customHeight="1" x14ac:dyDescent="0.2">
      <c r="A4345" s="4" t="s">
        <v>5791</v>
      </c>
      <c r="B4345" t="s">
        <v>5621</v>
      </c>
      <c r="C4345" t="s">
        <v>5792</v>
      </c>
      <c r="D4345" t="s">
        <v>5793</v>
      </c>
      <c r="E4345" t="s">
        <v>40</v>
      </c>
      <c r="F4345" t="s">
        <v>543</v>
      </c>
      <c r="G4345" s="5">
        <v>132</v>
      </c>
      <c r="H4345" t="s">
        <v>42</v>
      </c>
      <c r="I4345" t="s">
        <v>65</v>
      </c>
      <c r="J4345" t="s">
        <v>45</v>
      </c>
      <c r="K4345" t="s">
        <v>45</v>
      </c>
      <c r="L4345" t="s">
        <v>45</v>
      </c>
      <c r="M4345" t="s">
        <v>559</v>
      </c>
      <c r="N4345" s="6">
        <v>2007</v>
      </c>
      <c r="Q4345" t="s">
        <v>5724</v>
      </c>
      <c r="R4345" s="7">
        <v>-32.843487829344703</v>
      </c>
      <c r="S4345" s="7">
        <v>-71.012329815492194</v>
      </c>
      <c r="T4345" t="s">
        <v>46</v>
      </c>
      <c r="U4345" t="s">
        <v>5794</v>
      </c>
      <c r="X4345" t="s">
        <v>5687</v>
      </c>
      <c r="Y4345" t="s">
        <v>3012</v>
      </c>
      <c r="Z4345" t="s">
        <v>3013</v>
      </c>
      <c r="AG4345" t="s">
        <v>5795</v>
      </c>
      <c r="AH4345" s="6">
        <v>1194765</v>
      </c>
      <c r="AI4345" t="s">
        <v>5796</v>
      </c>
      <c r="AJ4345" t="s">
        <v>5797</v>
      </c>
    </row>
    <row r="4346" spans="1:36" ht="17.25" hidden="1" customHeight="1" x14ac:dyDescent="0.2">
      <c r="A4346" s="4" t="s">
        <v>5798</v>
      </c>
      <c r="B4346" t="s">
        <v>5621</v>
      </c>
      <c r="C4346" t="s">
        <v>5799</v>
      </c>
      <c r="D4346" t="s">
        <v>5800</v>
      </c>
      <c r="E4346" t="s">
        <v>58</v>
      </c>
      <c r="F4346" t="s">
        <v>86</v>
      </c>
      <c r="G4346" s="5">
        <v>245</v>
      </c>
      <c r="H4346" t="s">
        <v>42</v>
      </c>
      <c r="I4346" t="s">
        <v>43</v>
      </c>
      <c r="J4346" t="s">
        <v>45</v>
      </c>
      <c r="K4346" t="s">
        <v>45</v>
      </c>
      <c r="L4346" t="s">
        <v>45</v>
      </c>
      <c r="M4346" t="s">
        <v>559</v>
      </c>
      <c r="N4346" s="6">
        <v>2000</v>
      </c>
      <c r="Q4346" t="s">
        <v>5716</v>
      </c>
      <c r="R4346" s="7">
        <v>-23.089200000000002</v>
      </c>
      <c r="S4346" s="7">
        <v>-70.410300000000007</v>
      </c>
      <c r="T4346" t="s">
        <v>46</v>
      </c>
      <c r="U4346" t="s">
        <v>5635</v>
      </c>
      <c r="X4346" t="s">
        <v>5636</v>
      </c>
      <c r="Y4346" t="s">
        <v>3012</v>
      </c>
      <c r="Z4346" t="s">
        <v>3013</v>
      </c>
      <c r="AG4346" t="s">
        <v>5801</v>
      </c>
      <c r="AH4346" s="27" t="s">
        <v>5802</v>
      </c>
      <c r="AI4346" t="s">
        <v>5803</v>
      </c>
      <c r="AJ4346" t="s">
        <v>5804</v>
      </c>
    </row>
    <row r="4347" spans="1:36" ht="17.25" hidden="1" customHeight="1" x14ac:dyDescent="0.2">
      <c r="A4347" s="4" t="s">
        <v>5807</v>
      </c>
      <c r="B4347" t="s">
        <v>5621</v>
      </c>
      <c r="C4347" t="s">
        <v>5808</v>
      </c>
      <c r="D4347" t="s">
        <v>5809</v>
      </c>
      <c r="E4347" t="s">
        <v>3804</v>
      </c>
      <c r="F4347" t="s">
        <v>41</v>
      </c>
      <c r="G4347" s="5">
        <v>336</v>
      </c>
      <c r="H4347" t="s">
        <v>42</v>
      </c>
      <c r="I4347" t="s">
        <v>43</v>
      </c>
      <c r="J4347" t="s">
        <v>45</v>
      </c>
      <c r="K4347" t="s">
        <v>45</v>
      </c>
      <c r="L4347" t="s">
        <v>45</v>
      </c>
      <c r="M4347" t="s">
        <v>559</v>
      </c>
      <c r="N4347" s="24">
        <v>1999</v>
      </c>
      <c r="Q4347" t="s">
        <v>5655</v>
      </c>
      <c r="R4347" s="7">
        <v>-32.936599999999999</v>
      </c>
      <c r="S4347" s="7">
        <v>-71.323099999999997</v>
      </c>
      <c r="T4347" t="s">
        <v>46</v>
      </c>
      <c r="U4347" t="s">
        <v>5810</v>
      </c>
      <c r="X4347" t="s">
        <v>5687</v>
      </c>
      <c r="Y4347" t="s">
        <v>3012</v>
      </c>
      <c r="Z4347" t="s">
        <v>3013</v>
      </c>
      <c r="AA4347" t="s">
        <v>5811</v>
      </c>
      <c r="AG4347" t="s">
        <v>5812</v>
      </c>
      <c r="AH4347" s="8">
        <v>1135617</v>
      </c>
      <c r="AI4347" t="s">
        <v>5813</v>
      </c>
      <c r="AJ4347" t="s">
        <v>5814</v>
      </c>
    </row>
    <row r="4348" spans="1:36" ht="17.25" hidden="1" customHeight="1" x14ac:dyDescent="0.2">
      <c r="A4348" s="4" t="s">
        <v>5807</v>
      </c>
      <c r="B4348" t="s">
        <v>5621</v>
      </c>
      <c r="C4348" t="s">
        <v>5808</v>
      </c>
      <c r="D4348" t="s">
        <v>5809</v>
      </c>
      <c r="E4348" t="s">
        <v>3813</v>
      </c>
      <c r="F4348" t="s">
        <v>41</v>
      </c>
      <c r="G4348" s="5">
        <v>411</v>
      </c>
      <c r="H4348" t="s">
        <v>42</v>
      </c>
      <c r="I4348" t="s">
        <v>43</v>
      </c>
      <c r="J4348" t="s">
        <v>45</v>
      </c>
      <c r="K4348" t="s">
        <v>45</v>
      </c>
      <c r="L4348" t="s">
        <v>45</v>
      </c>
      <c r="M4348" t="s">
        <v>559</v>
      </c>
      <c r="N4348" s="6">
        <v>2003</v>
      </c>
      <c r="Q4348" t="s">
        <v>5655</v>
      </c>
      <c r="R4348" s="7">
        <v>-32.936599999999999</v>
      </c>
      <c r="S4348" s="7">
        <v>-71.323099999999997</v>
      </c>
      <c r="T4348" t="s">
        <v>46</v>
      </c>
      <c r="U4348" t="s">
        <v>5810</v>
      </c>
      <c r="X4348" t="s">
        <v>5687</v>
      </c>
      <c r="Y4348" t="s">
        <v>3012</v>
      </c>
      <c r="Z4348" t="s">
        <v>3013</v>
      </c>
      <c r="AG4348" t="s">
        <v>5812</v>
      </c>
      <c r="AH4348" s="27" t="s">
        <v>5815</v>
      </c>
      <c r="AI4348" t="s">
        <v>5813</v>
      </c>
      <c r="AJ4348" t="s">
        <v>5816</v>
      </c>
    </row>
    <row r="4349" spans="1:36" ht="17.25" hidden="1" customHeight="1" x14ac:dyDescent="0.2">
      <c r="A4349" s="4" t="s">
        <v>5807</v>
      </c>
      <c r="B4349" t="s">
        <v>5621</v>
      </c>
      <c r="C4349" t="s">
        <v>5808</v>
      </c>
      <c r="D4349" t="s">
        <v>5809</v>
      </c>
      <c r="E4349" t="s">
        <v>3820</v>
      </c>
      <c r="F4349" t="s">
        <v>41</v>
      </c>
      <c r="G4349" s="5">
        <v>108</v>
      </c>
      <c r="H4349" t="s">
        <v>42</v>
      </c>
      <c r="I4349" t="s">
        <v>65</v>
      </c>
      <c r="J4349" t="s">
        <v>45</v>
      </c>
      <c r="K4349" t="s">
        <v>45</v>
      </c>
      <c r="L4349" t="s">
        <v>45</v>
      </c>
      <c r="M4349" t="s">
        <v>559</v>
      </c>
      <c r="N4349" s="6">
        <v>2002</v>
      </c>
      <c r="Q4349" t="s">
        <v>5655</v>
      </c>
      <c r="R4349" s="7">
        <v>-32.936599999999999</v>
      </c>
      <c r="S4349" s="7">
        <v>-71.323099999999997</v>
      </c>
      <c r="T4349" t="s">
        <v>46</v>
      </c>
      <c r="U4349" t="s">
        <v>5810</v>
      </c>
      <c r="X4349" t="s">
        <v>5687</v>
      </c>
      <c r="Y4349" t="s">
        <v>3012</v>
      </c>
      <c r="Z4349" t="s">
        <v>3013</v>
      </c>
      <c r="AG4349" t="s">
        <v>5812</v>
      </c>
      <c r="AH4349" s="27">
        <v>1171938</v>
      </c>
      <c r="AI4349" t="s">
        <v>5813</v>
      </c>
      <c r="AJ4349" t="s">
        <v>5817</v>
      </c>
    </row>
    <row r="4350" spans="1:36" ht="17.25" hidden="1" customHeight="1" x14ac:dyDescent="0.2">
      <c r="A4350" s="4" t="s">
        <v>5818</v>
      </c>
      <c r="B4350" t="s">
        <v>5621</v>
      </c>
      <c r="C4350" t="s">
        <v>5819</v>
      </c>
      <c r="D4350" t="s">
        <v>5820</v>
      </c>
      <c r="E4350" t="s">
        <v>40</v>
      </c>
      <c r="F4350" t="s">
        <v>41</v>
      </c>
      <c r="G4350" s="5">
        <v>379</v>
      </c>
      <c r="H4350" t="s">
        <v>42</v>
      </c>
      <c r="I4350" t="s">
        <v>43</v>
      </c>
      <c r="J4350" t="s">
        <v>45</v>
      </c>
      <c r="K4350" t="s">
        <v>45</v>
      </c>
      <c r="L4350" t="s">
        <v>45</v>
      </c>
      <c r="M4350" t="s">
        <v>559</v>
      </c>
      <c r="N4350" s="24">
        <v>1997</v>
      </c>
      <c r="Q4350" t="s">
        <v>5724</v>
      </c>
      <c r="R4350" s="7">
        <v>-33.418399999999998</v>
      </c>
      <c r="S4350" s="7">
        <v>-70.686999999999998</v>
      </c>
      <c r="T4350" t="s">
        <v>46</v>
      </c>
      <c r="U4350" t="s">
        <v>5821</v>
      </c>
      <c r="X4350" t="s">
        <v>5649</v>
      </c>
      <c r="Y4350" t="s">
        <v>3012</v>
      </c>
      <c r="Z4350" t="s">
        <v>3013</v>
      </c>
      <c r="AG4350" t="s">
        <v>5822</v>
      </c>
      <c r="AH4350" s="8" t="s">
        <v>5823</v>
      </c>
      <c r="AI4350" t="s">
        <v>5824</v>
      </c>
      <c r="AJ4350" t="s">
        <v>5825</v>
      </c>
    </row>
    <row r="4351" spans="1:36" ht="17.25" hidden="1" customHeight="1" x14ac:dyDescent="0.2">
      <c r="A4351" s="4" t="s">
        <v>5826</v>
      </c>
      <c r="B4351" t="s">
        <v>5621</v>
      </c>
      <c r="C4351" t="s">
        <v>5827</v>
      </c>
      <c r="D4351" t="s">
        <v>5828</v>
      </c>
      <c r="E4351" t="s">
        <v>40</v>
      </c>
      <c r="F4351" t="s">
        <v>543</v>
      </c>
      <c r="G4351" s="5">
        <v>115.2</v>
      </c>
      <c r="H4351" t="s">
        <v>42</v>
      </c>
      <c r="I4351" t="s">
        <v>528</v>
      </c>
      <c r="J4351" t="s">
        <v>45</v>
      </c>
      <c r="K4351" t="s">
        <v>45</v>
      </c>
      <c r="L4351" t="s">
        <v>45</v>
      </c>
      <c r="M4351" t="s">
        <v>559</v>
      </c>
      <c r="N4351" s="6">
        <v>2008</v>
      </c>
      <c r="Q4351" t="s">
        <v>5829</v>
      </c>
      <c r="R4351" s="7">
        <v>-31.941689</v>
      </c>
      <c r="S4351" s="7">
        <v>-71.477466000000007</v>
      </c>
      <c r="T4351" t="s">
        <v>46</v>
      </c>
      <c r="U4351" t="s">
        <v>5676</v>
      </c>
      <c r="X4351" t="s">
        <v>5677</v>
      </c>
      <c r="Y4351" t="s">
        <v>3012</v>
      </c>
      <c r="Z4351" t="s">
        <v>3013</v>
      </c>
      <c r="AG4351" t="s">
        <v>5830</v>
      </c>
      <c r="AH4351" s="6">
        <v>1242359</v>
      </c>
      <c r="AI4351" t="s">
        <v>5831</v>
      </c>
      <c r="AJ4351" t="s">
        <v>5832</v>
      </c>
    </row>
    <row r="4352" spans="1:36" ht="17.25" hidden="1" customHeight="1" x14ac:dyDescent="0.2">
      <c r="A4352" s="4" t="s">
        <v>5840</v>
      </c>
      <c r="B4352" t="s">
        <v>5621</v>
      </c>
      <c r="C4352" t="s">
        <v>5841</v>
      </c>
      <c r="D4352" t="s">
        <v>5842</v>
      </c>
      <c r="E4352" t="s">
        <v>40</v>
      </c>
      <c r="F4352" t="s">
        <v>41</v>
      </c>
      <c r="G4352" s="5">
        <v>128</v>
      </c>
      <c r="H4352" t="s">
        <v>42</v>
      </c>
      <c r="I4352" t="s">
        <v>65</v>
      </c>
      <c r="J4352" t="s">
        <v>45</v>
      </c>
      <c r="K4352" t="s">
        <v>45</v>
      </c>
      <c r="L4352" t="s">
        <v>45</v>
      </c>
      <c r="M4352" t="s">
        <v>559</v>
      </c>
      <c r="N4352" s="6">
        <v>2009</v>
      </c>
      <c r="Q4352" t="s">
        <v>5843</v>
      </c>
      <c r="R4352" s="7">
        <v>-32.787500000000001</v>
      </c>
      <c r="S4352" s="7">
        <v>-71.485799999999998</v>
      </c>
      <c r="T4352" t="s">
        <v>46</v>
      </c>
      <c r="U4352" t="s">
        <v>5844</v>
      </c>
      <c r="X4352" t="s">
        <v>5687</v>
      </c>
      <c r="Y4352" t="s">
        <v>3012</v>
      </c>
      <c r="Z4352" t="s">
        <v>3013</v>
      </c>
      <c r="AG4352" t="s">
        <v>5845</v>
      </c>
      <c r="AH4352" s="27">
        <v>1204397</v>
      </c>
      <c r="AI4352" t="s">
        <v>5846</v>
      </c>
      <c r="AJ4352" t="s">
        <v>5847</v>
      </c>
    </row>
    <row r="4353" spans="1:36" ht="17.25" hidden="1" customHeight="1" x14ac:dyDescent="0.2">
      <c r="A4353" s="4" t="s">
        <v>5840</v>
      </c>
      <c r="B4353" t="s">
        <v>5621</v>
      </c>
      <c r="C4353" t="s">
        <v>5841</v>
      </c>
      <c r="D4353" t="s">
        <v>5842</v>
      </c>
      <c r="E4353" t="s">
        <v>56</v>
      </c>
      <c r="F4353" t="s">
        <v>41</v>
      </c>
      <c r="G4353" s="5">
        <v>127</v>
      </c>
      <c r="H4353" t="s">
        <v>42</v>
      </c>
      <c r="I4353" t="s">
        <v>65</v>
      </c>
      <c r="J4353" t="s">
        <v>45</v>
      </c>
      <c r="K4353" t="s">
        <v>45</v>
      </c>
      <c r="L4353" t="s">
        <v>45</v>
      </c>
      <c r="M4353" t="s">
        <v>559</v>
      </c>
      <c r="N4353" s="6">
        <v>2009</v>
      </c>
      <c r="Q4353" t="s">
        <v>5843</v>
      </c>
      <c r="R4353" s="7">
        <v>-32.787500000000001</v>
      </c>
      <c r="S4353" s="7">
        <v>-71.485799999999998</v>
      </c>
      <c r="T4353" t="s">
        <v>46</v>
      </c>
      <c r="U4353" t="s">
        <v>5844</v>
      </c>
      <c r="X4353" t="s">
        <v>5687</v>
      </c>
      <c r="Y4353" t="s">
        <v>3012</v>
      </c>
      <c r="Z4353" t="s">
        <v>3013</v>
      </c>
      <c r="AG4353" t="s">
        <v>5845</v>
      </c>
      <c r="AH4353" s="27">
        <v>1207617</v>
      </c>
      <c r="AI4353" t="s">
        <v>5846</v>
      </c>
      <c r="AJ4353" t="s">
        <v>5848</v>
      </c>
    </row>
    <row r="4354" spans="1:36" ht="17.25" hidden="1" customHeight="1" x14ac:dyDescent="0.2">
      <c r="A4354" s="4" t="s">
        <v>11541</v>
      </c>
      <c r="B4354" t="s">
        <v>8398</v>
      </c>
      <c r="C4354" t="s">
        <v>11542</v>
      </c>
      <c r="E4354" t="s">
        <v>58</v>
      </c>
      <c r="F4354" t="s">
        <v>64</v>
      </c>
      <c r="G4354" s="5">
        <v>75</v>
      </c>
      <c r="H4354" t="s">
        <v>42</v>
      </c>
      <c r="I4354" t="s">
        <v>240</v>
      </c>
      <c r="J4354" t="s">
        <v>559</v>
      </c>
      <c r="M4354" t="s">
        <v>559</v>
      </c>
      <c r="N4354" s="6">
        <v>1954</v>
      </c>
      <c r="R4354" s="7">
        <v>39.738860000000003</v>
      </c>
      <c r="S4354" s="7">
        <v>-75.503839999999997</v>
      </c>
      <c r="T4354" t="s">
        <v>46</v>
      </c>
      <c r="U4354" t="s">
        <v>11543</v>
      </c>
      <c r="V4354" t="s">
        <v>11227</v>
      </c>
      <c r="X4354" t="s">
        <v>11228</v>
      </c>
      <c r="Y4354" t="s">
        <v>3012</v>
      </c>
      <c r="Z4354" t="s">
        <v>3691</v>
      </c>
      <c r="AA4354" t="s">
        <v>11544</v>
      </c>
      <c r="AB4354" t="s">
        <v>8595</v>
      </c>
      <c r="AG4354" t="s">
        <v>11545</v>
      </c>
      <c r="AH4354" s="6">
        <v>5928</v>
      </c>
      <c r="AI4354" t="s">
        <v>11546</v>
      </c>
      <c r="AJ4354" t="s">
        <v>11547</v>
      </c>
    </row>
    <row r="4355" spans="1:36" ht="17.25" hidden="1" customHeight="1" x14ac:dyDescent="0.2">
      <c r="A4355" s="4" t="s">
        <v>14138</v>
      </c>
      <c r="B4355" t="s">
        <v>8398</v>
      </c>
      <c r="C4355" t="s">
        <v>14139</v>
      </c>
      <c r="E4355" t="s">
        <v>14140</v>
      </c>
      <c r="F4355" t="s">
        <v>64</v>
      </c>
      <c r="G4355" s="5">
        <v>74</v>
      </c>
      <c r="H4355" t="s">
        <v>857</v>
      </c>
      <c r="I4355" t="s">
        <v>240</v>
      </c>
      <c r="J4355" t="s">
        <v>559</v>
      </c>
      <c r="N4355" s="6">
        <v>1954</v>
      </c>
      <c r="R4355" s="7">
        <v>33.355600000000003</v>
      </c>
      <c r="S4355" s="7">
        <v>-111.9353</v>
      </c>
      <c r="T4355" t="s">
        <v>46</v>
      </c>
      <c r="U4355" t="s">
        <v>14141</v>
      </c>
      <c r="V4355" t="s">
        <v>8539</v>
      </c>
      <c r="X4355" t="s">
        <v>8540</v>
      </c>
      <c r="Y4355" t="s">
        <v>3012</v>
      </c>
      <c r="Z4355" t="s">
        <v>3691</v>
      </c>
      <c r="AA4355" t="s">
        <v>14142</v>
      </c>
      <c r="AB4355" t="s">
        <v>14143</v>
      </c>
      <c r="AG4355" t="s">
        <v>14144</v>
      </c>
      <c r="AH4355" s="24">
        <v>11104</v>
      </c>
      <c r="AI4355" t="s">
        <v>14145</v>
      </c>
      <c r="AJ4355" t="s">
        <v>14146</v>
      </c>
    </row>
    <row r="4356" spans="1:36" ht="17.25" hidden="1" customHeight="1" x14ac:dyDescent="0.2">
      <c r="A4356" s="4" t="s">
        <v>5855</v>
      </c>
      <c r="B4356" t="s">
        <v>5621</v>
      </c>
      <c r="C4356" t="s">
        <v>5856</v>
      </c>
      <c r="D4356" t="s">
        <v>5857</v>
      </c>
      <c r="E4356" t="s">
        <v>3804</v>
      </c>
      <c r="F4356" t="s">
        <v>41</v>
      </c>
      <c r="G4356" s="5">
        <v>372</v>
      </c>
      <c r="H4356" t="s">
        <v>42</v>
      </c>
      <c r="I4356" t="s">
        <v>43</v>
      </c>
      <c r="J4356" t="s">
        <v>45</v>
      </c>
      <c r="K4356" t="s">
        <v>45</v>
      </c>
      <c r="L4356" t="s">
        <v>45</v>
      </c>
      <c r="M4356" t="s">
        <v>559</v>
      </c>
      <c r="N4356" s="6">
        <v>1998</v>
      </c>
      <c r="Q4356" t="s">
        <v>5843</v>
      </c>
      <c r="R4356" s="7">
        <v>-32.936</v>
      </c>
      <c r="S4356" s="7">
        <v>-71.314999999999998</v>
      </c>
      <c r="T4356" t="s">
        <v>46</v>
      </c>
      <c r="U4356" t="s">
        <v>5810</v>
      </c>
      <c r="X4356" t="s">
        <v>5687</v>
      </c>
      <c r="Y4356" t="s">
        <v>3012</v>
      </c>
      <c r="Z4356" t="s">
        <v>3013</v>
      </c>
      <c r="AA4356" t="s">
        <v>5858</v>
      </c>
      <c r="AG4356" t="s">
        <v>5859</v>
      </c>
      <c r="AH4356" s="8" t="s">
        <v>5860</v>
      </c>
      <c r="AI4356" t="s">
        <v>5861</v>
      </c>
      <c r="AJ4356" t="s">
        <v>5862</v>
      </c>
    </row>
    <row r="4357" spans="1:36" ht="17.25" hidden="1" customHeight="1" x14ac:dyDescent="0.2">
      <c r="A4357" s="4" t="s">
        <v>5855</v>
      </c>
      <c r="B4357" t="s">
        <v>5621</v>
      </c>
      <c r="C4357" t="s">
        <v>5856</v>
      </c>
      <c r="D4357" t="s">
        <v>5857</v>
      </c>
      <c r="E4357" t="s">
        <v>3813</v>
      </c>
      <c r="F4357" t="s">
        <v>41</v>
      </c>
      <c r="G4357" s="5">
        <v>380</v>
      </c>
      <c r="H4357" t="s">
        <v>42</v>
      </c>
      <c r="I4357" t="s">
        <v>43</v>
      </c>
      <c r="J4357" t="s">
        <v>45</v>
      </c>
      <c r="K4357" t="s">
        <v>45</v>
      </c>
      <c r="L4357" t="s">
        <v>45</v>
      </c>
      <c r="M4357" t="s">
        <v>559</v>
      </c>
      <c r="N4357" s="6">
        <v>2008</v>
      </c>
      <c r="Q4357" t="s">
        <v>5843</v>
      </c>
      <c r="R4357" s="7">
        <v>-32.936</v>
      </c>
      <c r="S4357" s="7">
        <v>-71.314999999999998</v>
      </c>
      <c r="T4357" t="s">
        <v>46</v>
      </c>
      <c r="U4357" t="s">
        <v>5810</v>
      </c>
      <c r="X4357" t="s">
        <v>5687</v>
      </c>
      <c r="Y4357" t="s">
        <v>3012</v>
      </c>
      <c r="Z4357" t="s">
        <v>3013</v>
      </c>
      <c r="AA4357" t="s">
        <v>5863</v>
      </c>
      <c r="AG4357" t="s">
        <v>5859</v>
      </c>
      <c r="AH4357" s="8" t="s">
        <v>5864</v>
      </c>
      <c r="AI4357" t="s">
        <v>5861</v>
      </c>
      <c r="AJ4357" t="s">
        <v>5865</v>
      </c>
    </row>
    <row r="4358" spans="1:36" ht="17.25" hidden="1" customHeight="1" x14ac:dyDescent="0.2">
      <c r="A4358" s="4" t="s">
        <v>5866</v>
      </c>
      <c r="B4358" t="s">
        <v>5621</v>
      </c>
      <c r="C4358" t="s">
        <v>5867</v>
      </c>
      <c r="D4358" t="s">
        <v>5868</v>
      </c>
      <c r="E4358" t="s">
        <v>40</v>
      </c>
      <c r="F4358" t="s">
        <v>543</v>
      </c>
      <c r="G4358" s="5">
        <v>50.96</v>
      </c>
      <c r="H4358" t="s">
        <v>42</v>
      </c>
      <c r="I4358" t="s">
        <v>528</v>
      </c>
      <c r="J4358" t="s">
        <v>45</v>
      </c>
      <c r="K4358" t="s">
        <v>45</v>
      </c>
      <c r="L4358" t="s">
        <v>45</v>
      </c>
      <c r="M4358" t="s">
        <v>559</v>
      </c>
      <c r="N4358" s="27" t="s">
        <v>45</v>
      </c>
      <c r="Q4358" t="s">
        <v>5624</v>
      </c>
      <c r="R4358" s="7">
        <v>-35.389612999999997</v>
      </c>
      <c r="S4358" s="7">
        <v>-72.376838000000006</v>
      </c>
      <c r="T4358" t="s">
        <v>504</v>
      </c>
      <c r="U4358" t="s">
        <v>5869</v>
      </c>
      <c r="X4358" t="s">
        <v>5870</v>
      </c>
      <c r="Y4358" t="s">
        <v>3012</v>
      </c>
      <c r="Z4358" t="s">
        <v>3013</v>
      </c>
      <c r="AG4358" t="s">
        <v>5871</v>
      </c>
      <c r="AH4358" s="24">
        <v>1293539</v>
      </c>
      <c r="AI4358" t="s">
        <v>5872</v>
      </c>
      <c r="AJ4358" t="s">
        <v>5873</v>
      </c>
    </row>
    <row r="4359" spans="1:36" ht="17.25" hidden="1" customHeight="1" x14ac:dyDescent="0.2">
      <c r="A4359" s="4" t="s">
        <v>5874</v>
      </c>
      <c r="B4359" t="s">
        <v>5621</v>
      </c>
      <c r="C4359" t="s">
        <v>5875</v>
      </c>
      <c r="D4359" t="s">
        <v>5876</v>
      </c>
      <c r="E4359" t="s">
        <v>40</v>
      </c>
      <c r="F4359" t="s">
        <v>543</v>
      </c>
      <c r="G4359" s="5">
        <v>139</v>
      </c>
      <c r="H4359" t="s">
        <v>42</v>
      </c>
      <c r="I4359" t="s">
        <v>65</v>
      </c>
      <c r="J4359" t="s">
        <v>45</v>
      </c>
      <c r="K4359" t="s">
        <v>45</v>
      </c>
      <c r="L4359" t="s">
        <v>45</v>
      </c>
      <c r="M4359" t="s">
        <v>559</v>
      </c>
      <c r="N4359" s="6">
        <v>2009</v>
      </c>
      <c r="Q4359" t="s">
        <v>5724</v>
      </c>
      <c r="R4359" s="7">
        <v>-37.092489999999998</v>
      </c>
      <c r="S4359" s="7">
        <v>-72.316231000000002</v>
      </c>
      <c r="T4359" t="s">
        <v>46</v>
      </c>
      <c r="U4359" t="s">
        <v>5770</v>
      </c>
      <c r="X4359" t="s">
        <v>5771</v>
      </c>
      <c r="Y4359" t="s">
        <v>3012</v>
      </c>
      <c r="Z4359" t="s">
        <v>3013</v>
      </c>
      <c r="AG4359" t="s">
        <v>5877</v>
      </c>
      <c r="AH4359" s="24">
        <v>1204817</v>
      </c>
      <c r="AI4359" t="s">
        <v>5878</v>
      </c>
      <c r="AJ4359" t="s">
        <v>5879</v>
      </c>
    </row>
    <row r="4360" spans="1:36" ht="17.25" hidden="1" customHeight="1" x14ac:dyDescent="0.2">
      <c r="A4360" s="4" t="s">
        <v>5880</v>
      </c>
      <c r="B4360" t="s">
        <v>5621</v>
      </c>
      <c r="C4360" t="s">
        <v>5881</v>
      </c>
      <c r="D4360" t="s">
        <v>5882</v>
      </c>
      <c r="E4360" t="s">
        <v>40</v>
      </c>
      <c r="F4360" t="s">
        <v>41</v>
      </c>
      <c r="G4360" s="5">
        <v>120</v>
      </c>
      <c r="H4360" t="s">
        <v>42</v>
      </c>
      <c r="I4360" t="s">
        <v>65</v>
      </c>
      <c r="J4360" t="s">
        <v>45</v>
      </c>
      <c r="K4360" t="s">
        <v>45</v>
      </c>
      <c r="L4360" t="s">
        <v>45</v>
      </c>
      <c r="M4360" t="s">
        <v>559</v>
      </c>
      <c r="N4360" s="6">
        <v>2000</v>
      </c>
      <c r="Q4360" t="s">
        <v>5843</v>
      </c>
      <c r="R4360" s="7">
        <v>-24.988800000000001</v>
      </c>
      <c r="S4360" s="7">
        <v>-70.466000000000008</v>
      </c>
      <c r="T4360" t="s">
        <v>46</v>
      </c>
      <c r="U4360" t="s">
        <v>5883</v>
      </c>
      <c r="X4360" t="s">
        <v>5636</v>
      </c>
      <c r="Y4360" t="s">
        <v>3012</v>
      </c>
      <c r="Z4360" t="s">
        <v>3013</v>
      </c>
      <c r="AA4360" t="s">
        <v>5884</v>
      </c>
      <c r="AG4360" t="s">
        <v>5885</v>
      </c>
      <c r="AH4360" s="8">
        <v>1159549</v>
      </c>
      <c r="AI4360" t="s">
        <v>5886</v>
      </c>
      <c r="AJ4360" t="s">
        <v>5887</v>
      </c>
    </row>
    <row r="4361" spans="1:36" ht="17.25" hidden="1" customHeight="1" x14ac:dyDescent="0.2">
      <c r="A4361" s="4" t="s">
        <v>5880</v>
      </c>
      <c r="B4361" t="s">
        <v>5621</v>
      </c>
      <c r="C4361" t="s">
        <v>5881</v>
      </c>
      <c r="D4361" t="s">
        <v>5882</v>
      </c>
      <c r="E4361" t="s">
        <v>56</v>
      </c>
      <c r="F4361" t="s">
        <v>41</v>
      </c>
      <c r="G4361" s="5">
        <v>120</v>
      </c>
      <c r="H4361" t="s">
        <v>42</v>
      </c>
      <c r="I4361" t="s">
        <v>65</v>
      </c>
      <c r="J4361" t="s">
        <v>45</v>
      </c>
      <c r="K4361" t="s">
        <v>45</v>
      </c>
      <c r="L4361" t="s">
        <v>45</v>
      </c>
      <c r="M4361" t="s">
        <v>559</v>
      </c>
      <c r="N4361" s="6">
        <v>2000</v>
      </c>
      <c r="Q4361" t="s">
        <v>5843</v>
      </c>
      <c r="R4361" s="7">
        <v>-24.988800000000001</v>
      </c>
      <c r="S4361" s="7">
        <v>-70.466000000000008</v>
      </c>
      <c r="T4361" t="s">
        <v>46</v>
      </c>
      <c r="U4361" t="s">
        <v>5883</v>
      </c>
      <c r="X4361" t="s">
        <v>5636</v>
      </c>
      <c r="Y4361" t="s">
        <v>3012</v>
      </c>
      <c r="Z4361" t="s">
        <v>3013</v>
      </c>
      <c r="AG4361" t="s">
        <v>5885</v>
      </c>
      <c r="AH4361" s="8">
        <v>1160276</v>
      </c>
      <c r="AI4361" t="s">
        <v>5886</v>
      </c>
      <c r="AJ4361" t="s">
        <v>5888</v>
      </c>
    </row>
    <row r="4362" spans="1:36" ht="17.25" hidden="1" customHeight="1" x14ac:dyDescent="0.2">
      <c r="A4362" s="4" t="s">
        <v>5880</v>
      </c>
      <c r="B4362" t="s">
        <v>5621</v>
      </c>
      <c r="C4362" t="s">
        <v>5881</v>
      </c>
      <c r="D4362" t="s">
        <v>5882</v>
      </c>
      <c r="E4362" t="s">
        <v>240</v>
      </c>
      <c r="F4362" t="s">
        <v>1711</v>
      </c>
      <c r="G4362" s="5">
        <v>130</v>
      </c>
      <c r="H4362" t="s">
        <v>677</v>
      </c>
      <c r="I4362" t="s">
        <v>240</v>
      </c>
      <c r="J4362" t="s">
        <v>45</v>
      </c>
      <c r="K4362" t="s">
        <v>45</v>
      </c>
      <c r="L4362" t="s">
        <v>45</v>
      </c>
      <c r="M4362" t="s">
        <v>559</v>
      </c>
      <c r="N4362" s="27"/>
      <c r="Q4362" t="s">
        <v>5843</v>
      </c>
      <c r="R4362" s="7">
        <v>-24.988800000000001</v>
      </c>
      <c r="S4362" s="7">
        <v>-70.466000000000008</v>
      </c>
      <c r="T4362" t="s">
        <v>46</v>
      </c>
      <c r="U4362" t="s">
        <v>5883</v>
      </c>
      <c r="X4362" t="s">
        <v>5636</v>
      </c>
      <c r="Y4362" t="s">
        <v>3012</v>
      </c>
      <c r="Z4362" t="s">
        <v>3013</v>
      </c>
      <c r="AG4362" t="s">
        <v>5885</v>
      </c>
      <c r="AH4362" s="27">
        <v>1282481</v>
      </c>
      <c r="AI4362" t="s">
        <v>5886</v>
      </c>
      <c r="AJ4362" t="s">
        <v>5889</v>
      </c>
    </row>
    <row r="4363" spans="1:36" ht="17.25" hidden="1" customHeight="1" x14ac:dyDescent="0.2">
      <c r="A4363" s="4" t="s">
        <v>5890</v>
      </c>
      <c r="B4363" t="s">
        <v>5621</v>
      </c>
      <c r="C4363" t="s">
        <v>5891</v>
      </c>
      <c r="D4363" t="s">
        <v>5892</v>
      </c>
      <c r="E4363" t="s">
        <v>40</v>
      </c>
      <c r="F4363" t="s">
        <v>543</v>
      </c>
      <c r="G4363" s="5">
        <v>59.04</v>
      </c>
      <c r="H4363" t="s">
        <v>42</v>
      </c>
      <c r="I4363" t="s">
        <v>528</v>
      </c>
      <c r="J4363" t="s">
        <v>45</v>
      </c>
      <c r="K4363" t="s">
        <v>45</v>
      </c>
      <c r="L4363" t="s">
        <v>45</v>
      </c>
      <c r="M4363" t="s">
        <v>559</v>
      </c>
      <c r="N4363" s="6">
        <v>2009</v>
      </c>
      <c r="Q4363" t="s">
        <v>5733</v>
      </c>
      <c r="R4363" s="7">
        <v>-34.868544999999997</v>
      </c>
      <c r="S4363" s="7">
        <v>-71.142284000000004</v>
      </c>
      <c r="T4363" t="s">
        <v>504</v>
      </c>
      <c r="U4363" t="s">
        <v>5893</v>
      </c>
      <c r="X4363" t="s">
        <v>5870</v>
      </c>
      <c r="Y4363" t="s">
        <v>3012</v>
      </c>
      <c r="Z4363" t="s">
        <v>3013</v>
      </c>
      <c r="AG4363" t="s">
        <v>5894</v>
      </c>
      <c r="AH4363" s="6">
        <v>1242327</v>
      </c>
      <c r="AI4363" t="s">
        <v>5895</v>
      </c>
      <c r="AJ4363" t="s">
        <v>5896</v>
      </c>
    </row>
    <row r="4364" spans="1:36" ht="17.25" hidden="1" customHeight="1" x14ac:dyDescent="0.2">
      <c r="A4364" s="4" t="s">
        <v>5897</v>
      </c>
      <c r="B4364" t="s">
        <v>5621</v>
      </c>
      <c r="C4364" t="s">
        <v>5898</v>
      </c>
      <c r="D4364" t="s">
        <v>5899</v>
      </c>
      <c r="E4364" t="s">
        <v>40</v>
      </c>
      <c r="F4364" t="s">
        <v>543</v>
      </c>
      <c r="G4364" s="5">
        <v>24</v>
      </c>
      <c r="H4364" t="s">
        <v>42</v>
      </c>
      <c r="I4364" t="s">
        <v>528</v>
      </c>
      <c r="J4364" t="s">
        <v>45</v>
      </c>
      <c r="K4364" t="s">
        <v>45</v>
      </c>
      <c r="L4364" t="s">
        <v>45</v>
      </c>
      <c r="M4364" t="s">
        <v>559</v>
      </c>
      <c r="N4364" s="27" t="s">
        <v>45</v>
      </c>
      <c r="Q4364" t="s">
        <v>5624</v>
      </c>
      <c r="R4364" s="7">
        <v>-27.492509999999999</v>
      </c>
      <c r="S4364" s="7">
        <v>-70.382345999999998</v>
      </c>
      <c r="T4364" t="s">
        <v>46</v>
      </c>
      <c r="U4364" t="s">
        <v>5667</v>
      </c>
      <c r="X4364" t="s">
        <v>5668</v>
      </c>
      <c r="Y4364" t="s">
        <v>3012</v>
      </c>
      <c r="Z4364" t="s">
        <v>3013</v>
      </c>
      <c r="AG4364" t="s">
        <v>5900</v>
      </c>
      <c r="AH4364" s="6">
        <v>1242331</v>
      </c>
      <c r="AI4364" t="s">
        <v>5901</v>
      </c>
      <c r="AJ4364" t="s">
        <v>5902</v>
      </c>
    </row>
    <row r="4365" spans="1:36" ht="17.25" hidden="1" customHeight="1" x14ac:dyDescent="0.2">
      <c r="A4365" s="4" t="s">
        <v>5897</v>
      </c>
      <c r="B4365" t="s">
        <v>5621</v>
      </c>
      <c r="C4365" t="s">
        <v>5898</v>
      </c>
      <c r="D4365" t="s">
        <v>5899</v>
      </c>
      <c r="E4365" t="s">
        <v>56</v>
      </c>
      <c r="F4365" t="s">
        <v>543</v>
      </c>
      <c r="G4365" s="5">
        <v>24</v>
      </c>
      <c r="H4365" t="s">
        <v>42</v>
      </c>
      <c r="I4365" t="s">
        <v>528</v>
      </c>
      <c r="J4365" t="s">
        <v>45</v>
      </c>
      <c r="K4365" t="s">
        <v>45</v>
      </c>
      <c r="L4365" t="s">
        <v>45</v>
      </c>
      <c r="M4365" t="s">
        <v>559</v>
      </c>
      <c r="N4365" s="27" t="s">
        <v>45</v>
      </c>
      <c r="Q4365" t="s">
        <v>5624</v>
      </c>
      <c r="R4365" s="7">
        <v>-27.492509999999999</v>
      </c>
      <c r="S4365" s="7">
        <v>-70.382345999999998</v>
      </c>
      <c r="T4365" t="s">
        <v>46</v>
      </c>
      <c r="U4365" t="s">
        <v>5667</v>
      </c>
      <c r="X4365" t="s">
        <v>5668</v>
      </c>
      <c r="Y4365" t="s">
        <v>3012</v>
      </c>
      <c r="Z4365" t="s">
        <v>3013</v>
      </c>
      <c r="AG4365" t="s">
        <v>5900</v>
      </c>
      <c r="AH4365" s="6">
        <v>1310929</v>
      </c>
      <c r="AI4365" t="s">
        <v>5901</v>
      </c>
      <c r="AJ4365" t="s">
        <v>5903</v>
      </c>
    </row>
    <row r="4366" spans="1:36" ht="17.25" hidden="1" customHeight="1" x14ac:dyDescent="0.2">
      <c r="A4366" s="4" t="s">
        <v>5897</v>
      </c>
      <c r="B4366" t="s">
        <v>5621</v>
      </c>
      <c r="C4366" t="s">
        <v>5898</v>
      </c>
      <c r="D4366" t="s">
        <v>5899</v>
      </c>
      <c r="E4366" t="s">
        <v>58</v>
      </c>
      <c r="F4366" t="s">
        <v>543</v>
      </c>
      <c r="G4366" s="5">
        <v>24</v>
      </c>
      <c r="H4366" t="s">
        <v>42</v>
      </c>
      <c r="I4366" t="s">
        <v>528</v>
      </c>
      <c r="J4366" t="s">
        <v>45</v>
      </c>
      <c r="K4366" t="s">
        <v>45</v>
      </c>
      <c r="L4366" t="s">
        <v>45</v>
      </c>
      <c r="M4366" t="s">
        <v>559</v>
      </c>
      <c r="N4366" s="27" t="s">
        <v>45</v>
      </c>
      <c r="Q4366" t="s">
        <v>5624</v>
      </c>
      <c r="R4366" s="7">
        <v>-27.492509999999999</v>
      </c>
      <c r="S4366" s="7">
        <v>-70.382345999999998</v>
      </c>
      <c r="T4366" t="s">
        <v>46</v>
      </c>
      <c r="U4366" t="s">
        <v>5667</v>
      </c>
      <c r="X4366" t="s">
        <v>5668</v>
      </c>
      <c r="Y4366" t="s">
        <v>3012</v>
      </c>
      <c r="Z4366" t="s">
        <v>3013</v>
      </c>
      <c r="AG4366" t="s">
        <v>5900</v>
      </c>
      <c r="AH4366" s="6">
        <v>1310930</v>
      </c>
      <c r="AI4366" t="s">
        <v>5901</v>
      </c>
      <c r="AJ4366" t="s">
        <v>5904</v>
      </c>
    </row>
    <row r="4367" spans="1:36" ht="17.25" hidden="1" customHeight="1" x14ac:dyDescent="0.2">
      <c r="A4367" s="4" t="s">
        <v>5897</v>
      </c>
      <c r="B4367" t="s">
        <v>5621</v>
      </c>
      <c r="C4367" t="s">
        <v>5898</v>
      </c>
      <c r="D4367" t="s">
        <v>5899</v>
      </c>
      <c r="E4367" t="s">
        <v>191</v>
      </c>
      <c r="F4367" t="s">
        <v>543</v>
      </c>
      <c r="G4367" s="5">
        <v>24</v>
      </c>
      <c r="H4367" t="s">
        <v>42</v>
      </c>
      <c r="I4367" t="s">
        <v>528</v>
      </c>
      <c r="J4367" t="s">
        <v>45</v>
      </c>
      <c r="K4367" t="s">
        <v>45</v>
      </c>
      <c r="L4367" t="s">
        <v>45</v>
      </c>
      <c r="M4367" t="s">
        <v>559</v>
      </c>
      <c r="N4367" s="27" t="s">
        <v>45</v>
      </c>
      <c r="Q4367" t="s">
        <v>5624</v>
      </c>
      <c r="R4367" s="7">
        <v>-27.492509999999999</v>
      </c>
      <c r="S4367" s="7">
        <v>-70.382345999999998</v>
      </c>
      <c r="T4367" t="s">
        <v>46</v>
      </c>
      <c r="U4367" t="s">
        <v>5667</v>
      </c>
      <c r="X4367" t="s">
        <v>5668</v>
      </c>
      <c r="Y4367" t="s">
        <v>3012</v>
      </c>
      <c r="Z4367" t="s">
        <v>3013</v>
      </c>
      <c r="AG4367" t="s">
        <v>5900</v>
      </c>
      <c r="AH4367" s="6">
        <v>1310931</v>
      </c>
      <c r="AI4367" t="s">
        <v>5901</v>
      </c>
      <c r="AJ4367" t="s">
        <v>5905</v>
      </c>
    </row>
    <row r="4368" spans="1:36" ht="17.25" hidden="1" customHeight="1" x14ac:dyDescent="0.2">
      <c r="A4368" s="4" t="s">
        <v>5906</v>
      </c>
      <c r="B4368" t="s">
        <v>5621</v>
      </c>
      <c r="C4368" t="s">
        <v>5907</v>
      </c>
      <c r="D4368" t="s">
        <v>5908</v>
      </c>
      <c r="E4368" t="s">
        <v>40</v>
      </c>
      <c r="F4368" t="s">
        <v>86</v>
      </c>
      <c r="G4368" s="5">
        <v>600</v>
      </c>
      <c r="H4368" t="s">
        <v>677</v>
      </c>
      <c r="I4368" t="s">
        <v>43</v>
      </c>
      <c r="J4368" t="s">
        <v>45</v>
      </c>
      <c r="K4368" t="s">
        <v>45</v>
      </c>
      <c r="L4368" t="s">
        <v>45</v>
      </c>
      <c r="M4368" t="s">
        <v>559</v>
      </c>
      <c r="N4368" s="27"/>
      <c r="Q4368" t="s">
        <v>5909</v>
      </c>
      <c r="R4368" s="7">
        <v>-37.043118</v>
      </c>
      <c r="S4368" s="7">
        <v>-72.405662000000007</v>
      </c>
      <c r="T4368" t="s">
        <v>504</v>
      </c>
      <c r="U4368" t="s">
        <v>5770</v>
      </c>
      <c r="X4368" t="s">
        <v>5771</v>
      </c>
      <c r="Y4368" t="s">
        <v>3012</v>
      </c>
      <c r="Z4368" t="s">
        <v>3013</v>
      </c>
      <c r="AG4368" t="s">
        <v>5910</v>
      </c>
      <c r="AH4368" s="27">
        <v>1279211</v>
      </c>
      <c r="AI4368" t="s">
        <v>5911</v>
      </c>
      <c r="AJ4368" t="s">
        <v>5912</v>
      </c>
    </row>
    <row r="4369" spans="1:36" ht="17.25" hidden="1" customHeight="1" x14ac:dyDescent="0.2">
      <c r="A4369" s="4" t="s">
        <v>5913</v>
      </c>
      <c r="B4369" t="s">
        <v>5621</v>
      </c>
      <c r="C4369" t="s">
        <v>5914</v>
      </c>
      <c r="D4369" t="s">
        <v>5915</v>
      </c>
      <c r="E4369" t="s">
        <v>4770</v>
      </c>
      <c r="F4369" t="s">
        <v>86</v>
      </c>
      <c r="G4369" s="5">
        <v>394</v>
      </c>
      <c r="H4369" t="s">
        <v>42</v>
      </c>
      <c r="I4369" t="s">
        <v>43</v>
      </c>
      <c r="J4369" t="s">
        <v>45</v>
      </c>
      <c r="K4369" t="s">
        <v>45</v>
      </c>
      <c r="L4369" t="s">
        <v>45</v>
      </c>
      <c r="M4369" t="s">
        <v>559</v>
      </c>
      <c r="N4369" s="6">
        <v>2001</v>
      </c>
      <c r="Q4369" t="s">
        <v>5916</v>
      </c>
      <c r="R4369" s="7">
        <v>-22.101099999999999</v>
      </c>
      <c r="S4369" s="7">
        <v>-70.214500000000001</v>
      </c>
      <c r="T4369" t="s">
        <v>46</v>
      </c>
      <c r="U4369" t="s">
        <v>5717</v>
      </c>
      <c r="X4369" t="s">
        <v>5636</v>
      </c>
      <c r="Y4369" t="s">
        <v>3012</v>
      </c>
      <c r="Z4369" t="s">
        <v>3013</v>
      </c>
      <c r="AG4369" t="s">
        <v>5917</v>
      </c>
      <c r="AH4369" s="8">
        <v>1153025</v>
      </c>
      <c r="AI4369" t="s">
        <v>5918</v>
      </c>
      <c r="AJ4369" t="s">
        <v>5919</v>
      </c>
    </row>
    <row r="4370" spans="1:36" ht="17.25" hidden="1" customHeight="1" x14ac:dyDescent="0.2">
      <c r="A4370" s="4" t="s">
        <v>5920</v>
      </c>
      <c r="B4370" t="s">
        <v>5621</v>
      </c>
      <c r="C4370" t="s">
        <v>5921</v>
      </c>
      <c r="D4370" t="s">
        <v>5922</v>
      </c>
      <c r="E4370" t="s">
        <v>40</v>
      </c>
      <c r="F4370" t="s">
        <v>543</v>
      </c>
      <c r="G4370" s="5">
        <v>81</v>
      </c>
      <c r="H4370" t="s">
        <v>42</v>
      </c>
      <c r="I4370" t="s">
        <v>528</v>
      </c>
      <c r="J4370" t="s">
        <v>45</v>
      </c>
      <c r="K4370" t="s">
        <v>45</v>
      </c>
      <c r="L4370" t="s">
        <v>45</v>
      </c>
      <c r="M4370" t="s">
        <v>559</v>
      </c>
      <c r="N4370" s="6">
        <v>2009</v>
      </c>
      <c r="Q4370" t="s">
        <v>5733</v>
      </c>
      <c r="R4370" s="7">
        <v>-41.517859000000001</v>
      </c>
      <c r="S4370" s="7">
        <v>-73.077449999999999</v>
      </c>
      <c r="T4370" t="s">
        <v>46</v>
      </c>
      <c r="U4370" t="s">
        <v>5923</v>
      </c>
      <c r="X4370" t="s">
        <v>5708</v>
      </c>
      <c r="Y4370" t="s">
        <v>3012</v>
      </c>
      <c r="Z4370" t="s">
        <v>3013</v>
      </c>
      <c r="AG4370" t="s">
        <v>5924</v>
      </c>
      <c r="AH4370" s="24">
        <v>1242325</v>
      </c>
      <c r="AI4370" t="s">
        <v>5925</v>
      </c>
      <c r="AJ4370" t="s">
        <v>5926</v>
      </c>
    </row>
    <row r="4371" spans="1:36" ht="17.25" hidden="1" customHeight="1" x14ac:dyDescent="0.2">
      <c r="A4371" s="4" t="s">
        <v>5927</v>
      </c>
      <c r="B4371" t="s">
        <v>5621</v>
      </c>
      <c r="C4371" t="s">
        <v>5928</v>
      </c>
      <c r="D4371" t="s">
        <v>5929</v>
      </c>
      <c r="E4371" t="s">
        <v>40</v>
      </c>
      <c r="F4371" t="s">
        <v>557</v>
      </c>
      <c r="G4371" s="5">
        <v>60</v>
      </c>
      <c r="H4371" t="s">
        <v>42</v>
      </c>
      <c r="I4371" t="s">
        <v>65</v>
      </c>
      <c r="J4371" t="s">
        <v>45</v>
      </c>
      <c r="K4371" t="s">
        <v>45</v>
      </c>
      <c r="L4371" t="s">
        <v>45</v>
      </c>
      <c r="M4371" t="s">
        <v>559</v>
      </c>
      <c r="N4371" s="6">
        <v>2007</v>
      </c>
      <c r="Q4371" t="s">
        <v>5666</v>
      </c>
      <c r="R4371" s="7">
        <v>-37.106303004346699</v>
      </c>
      <c r="S4371" s="7">
        <v>-72.292882204682101</v>
      </c>
      <c r="T4371" t="s">
        <v>46</v>
      </c>
      <c r="U4371" t="s">
        <v>5770</v>
      </c>
      <c r="X4371" t="s">
        <v>5771</v>
      </c>
      <c r="Y4371" t="s">
        <v>3012</v>
      </c>
      <c r="Z4371" t="s">
        <v>3013</v>
      </c>
      <c r="AG4371" t="s">
        <v>5930</v>
      </c>
      <c r="AH4371" s="6">
        <v>1263107</v>
      </c>
      <c r="AI4371" t="s">
        <v>5931</v>
      </c>
      <c r="AJ4371" t="s">
        <v>5932</v>
      </c>
    </row>
    <row r="4372" spans="1:36" ht="17.25" hidden="1" customHeight="1" x14ac:dyDescent="0.2">
      <c r="A4372" s="4" t="s">
        <v>5927</v>
      </c>
      <c r="B4372" t="s">
        <v>5621</v>
      </c>
      <c r="C4372" t="s">
        <v>5928</v>
      </c>
      <c r="D4372" t="s">
        <v>5929</v>
      </c>
      <c r="E4372" t="s">
        <v>56</v>
      </c>
      <c r="F4372" t="s">
        <v>557</v>
      </c>
      <c r="G4372" s="5">
        <v>60</v>
      </c>
      <c r="H4372" t="s">
        <v>42</v>
      </c>
      <c r="I4372" t="s">
        <v>65</v>
      </c>
      <c r="J4372" t="s">
        <v>45</v>
      </c>
      <c r="K4372" t="s">
        <v>45</v>
      </c>
      <c r="L4372" t="s">
        <v>45</v>
      </c>
      <c r="M4372" t="s">
        <v>559</v>
      </c>
      <c r="N4372" s="6">
        <v>2007</v>
      </c>
      <c r="Q4372" t="s">
        <v>5666</v>
      </c>
      <c r="R4372" s="7">
        <v>-37.106303004346699</v>
      </c>
      <c r="S4372" s="7">
        <v>-72.292882204682101</v>
      </c>
      <c r="T4372" t="s">
        <v>46</v>
      </c>
      <c r="U4372" t="s">
        <v>5770</v>
      </c>
      <c r="X4372" t="s">
        <v>5771</v>
      </c>
      <c r="Y4372" t="s">
        <v>3012</v>
      </c>
      <c r="Z4372" t="s">
        <v>3013</v>
      </c>
      <c r="AG4372" t="s">
        <v>5930</v>
      </c>
      <c r="AH4372" s="6">
        <v>1202059</v>
      </c>
      <c r="AI4372" t="s">
        <v>5931</v>
      </c>
      <c r="AJ4372" t="s">
        <v>5933</v>
      </c>
    </row>
    <row r="4373" spans="1:36" ht="17.25" hidden="1" customHeight="1" x14ac:dyDescent="0.2">
      <c r="A4373" s="4" t="s">
        <v>5927</v>
      </c>
      <c r="B4373" t="s">
        <v>5621</v>
      </c>
      <c r="C4373" t="s">
        <v>5928</v>
      </c>
      <c r="D4373" t="s">
        <v>5929</v>
      </c>
      <c r="E4373" t="s">
        <v>58</v>
      </c>
      <c r="F4373" t="s">
        <v>557</v>
      </c>
      <c r="G4373" s="5">
        <v>60</v>
      </c>
      <c r="H4373" t="s">
        <v>42</v>
      </c>
      <c r="I4373" t="s">
        <v>65</v>
      </c>
      <c r="J4373" t="s">
        <v>45</v>
      </c>
      <c r="K4373" t="s">
        <v>45</v>
      </c>
      <c r="L4373" t="s">
        <v>45</v>
      </c>
      <c r="M4373" t="s">
        <v>559</v>
      </c>
      <c r="N4373" s="6">
        <v>2007</v>
      </c>
      <c r="Q4373" t="s">
        <v>5666</v>
      </c>
      <c r="R4373" s="7">
        <v>-37.106303004346699</v>
      </c>
      <c r="S4373" s="7">
        <v>-72.292882204682101</v>
      </c>
      <c r="T4373" t="s">
        <v>46</v>
      </c>
      <c r="U4373" t="s">
        <v>5770</v>
      </c>
      <c r="X4373" t="s">
        <v>5771</v>
      </c>
      <c r="Y4373" t="s">
        <v>3012</v>
      </c>
      <c r="Z4373" t="s">
        <v>3013</v>
      </c>
      <c r="AG4373" t="s">
        <v>5930</v>
      </c>
      <c r="AH4373" s="6">
        <v>1197128</v>
      </c>
      <c r="AI4373" t="s">
        <v>5931</v>
      </c>
      <c r="AJ4373" t="s">
        <v>5934</v>
      </c>
    </row>
    <row r="4374" spans="1:36" ht="17.25" hidden="1" customHeight="1" x14ac:dyDescent="0.2">
      <c r="A4374" s="4" t="s">
        <v>5927</v>
      </c>
      <c r="B4374" t="s">
        <v>5621</v>
      </c>
      <c r="C4374" t="s">
        <v>5928</v>
      </c>
      <c r="D4374" t="s">
        <v>5929</v>
      </c>
      <c r="E4374" t="s">
        <v>191</v>
      </c>
      <c r="F4374" t="s">
        <v>543</v>
      </c>
      <c r="G4374" s="5">
        <v>40</v>
      </c>
      <c r="H4374" t="s">
        <v>42</v>
      </c>
      <c r="I4374" t="s">
        <v>65</v>
      </c>
      <c r="J4374" t="s">
        <v>45</v>
      </c>
      <c r="K4374" t="s">
        <v>45</v>
      </c>
      <c r="L4374" t="s">
        <v>45</v>
      </c>
      <c r="M4374" t="s">
        <v>559</v>
      </c>
      <c r="N4374" s="6">
        <v>2007</v>
      </c>
      <c r="Q4374" t="s">
        <v>5666</v>
      </c>
      <c r="R4374" s="7">
        <v>-37.106303004346699</v>
      </c>
      <c r="S4374" s="7">
        <v>-72.292882204682101</v>
      </c>
      <c r="T4374" t="s">
        <v>46</v>
      </c>
      <c r="U4374" t="s">
        <v>5770</v>
      </c>
      <c r="X4374" t="s">
        <v>5771</v>
      </c>
      <c r="Y4374" t="s">
        <v>3012</v>
      </c>
      <c r="Z4374" t="s">
        <v>3013</v>
      </c>
      <c r="AG4374" t="s">
        <v>5930</v>
      </c>
      <c r="AH4374" s="6">
        <v>1197129</v>
      </c>
      <c r="AI4374" t="s">
        <v>5931</v>
      </c>
      <c r="AJ4374" t="s">
        <v>5935</v>
      </c>
    </row>
    <row r="4375" spans="1:36" ht="17.25" hidden="1" customHeight="1" x14ac:dyDescent="0.2">
      <c r="A4375" s="4" t="s">
        <v>5936</v>
      </c>
      <c r="B4375" t="s">
        <v>5937</v>
      </c>
      <c r="C4375" t="s">
        <v>5938</v>
      </c>
      <c r="D4375" t="s">
        <v>5939</v>
      </c>
      <c r="E4375" t="s">
        <v>56</v>
      </c>
      <c r="F4375" t="s">
        <v>1711</v>
      </c>
      <c r="G4375" s="5">
        <v>130</v>
      </c>
      <c r="H4375" t="s">
        <v>558</v>
      </c>
      <c r="I4375" t="s">
        <v>240</v>
      </c>
      <c r="J4375" t="s">
        <v>45</v>
      </c>
      <c r="K4375" t="s">
        <v>45</v>
      </c>
      <c r="L4375" t="s">
        <v>45</v>
      </c>
      <c r="M4375" t="s">
        <v>559</v>
      </c>
      <c r="N4375" s="27" t="s">
        <v>45</v>
      </c>
      <c r="Q4375" t="s">
        <v>5940</v>
      </c>
      <c r="R4375" s="7">
        <v>3.9028679999999998</v>
      </c>
      <c r="S4375" s="7">
        <v>-77.080658999999997</v>
      </c>
      <c r="T4375" t="s">
        <v>504</v>
      </c>
      <c r="U4375" t="s">
        <v>5941</v>
      </c>
      <c r="X4375" t="s">
        <v>5942</v>
      </c>
      <c r="Y4375" t="s">
        <v>3012</v>
      </c>
      <c r="Z4375" t="s">
        <v>3013</v>
      </c>
      <c r="AC4375" t="s">
        <v>5943</v>
      </c>
      <c r="AG4375" t="s">
        <v>5944</v>
      </c>
      <c r="AH4375" s="27">
        <v>1310740</v>
      </c>
      <c r="AI4375" t="s">
        <v>5945</v>
      </c>
      <c r="AJ4375" t="s">
        <v>5947</v>
      </c>
    </row>
    <row r="4376" spans="1:36" ht="17.25" hidden="1" customHeight="1" x14ac:dyDescent="0.2">
      <c r="A4376" s="4" t="s">
        <v>5948</v>
      </c>
      <c r="B4376" t="s">
        <v>5937</v>
      </c>
      <c r="C4376" t="s">
        <v>5949</v>
      </c>
      <c r="D4376" t="s">
        <v>5950</v>
      </c>
      <c r="E4376" t="s">
        <v>40</v>
      </c>
      <c r="F4376" t="s">
        <v>64</v>
      </c>
      <c r="G4376" s="5">
        <v>66</v>
      </c>
      <c r="H4376" t="s">
        <v>42</v>
      </c>
      <c r="I4376" t="s">
        <v>240</v>
      </c>
      <c r="J4376" t="s">
        <v>45</v>
      </c>
      <c r="K4376" t="s">
        <v>45</v>
      </c>
      <c r="L4376" t="s">
        <v>45</v>
      </c>
      <c r="M4376" t="s">
        <v>559</v>
      </c>
      <c r="N4376" s="6">
        <v>1973</v>
      </c>
      <c r="Q4376" t="s">
        <v>5951</v>
      </c>
      <c r="R4376" s="7">
        <v>10.355499999999999</v>
      </c>
      <c r="S4376" s="7">
        <v>-75.510900000000007</v>
      </c>
      <c r="T4376" t="s">
        <v>46</v>
      </c>
      <c r="U4376" t="s">
        <v>5952</v>
      </c>
      <c r="X4376" t="s">
        <v>5953</v>
      </c>
      <c r="Y4376" t="s">
        <v>3012</v>
      </c>
      <c r="Z4376" t="s">
        <v>3013</v>
      </c>
      <c r="AC4376" t="s">
        <v>5954</v>
      </c>
      <c r="AG4376" t="s">
        <v>5955</v>
      </c>
      <c r="AH4376" s="27">
        <v>1108573</v>
      </c>
      <c r="AI4376" t="s">
        <v>5956</v>
      </c>
      <c r="AJ4376" t="s">
        <v>5957</v>
      </c>
    </row>
    <row r="4377" spans="1:36" ht="17.25" hidden="1" customHeight="1" x14ac:dyDescent="0.2">
      <c r="A4377" s="4" t="s">
        <v>5948</v>
      </c>
      <c r="B4377" t="s">
        <v>5937</v>
      </c>
      <c r="C4377" t="s">
        <v>5949</v>
      </c>
      <c r="D4377" t="s">
        <v>5950</v>
      </c>
      <c r="E4377" t="s">
        <v>56</v>
      </c>
      <c r="F4377" t="s">
        <v>64</v>
      </c>
      <c r="G4377" s="5">
        <v>66</v>
      </c>
      <c r="H4377" t="s">
        <v>42</v>
      </c>
      <c r="I4377" t="s">
        <v>240</v>
      </c>
      <c r="J4377" t="s">
        <v>45</v>
      </c>
      <c r="K4377" t="s">
        <v>45</v>
      </c>
      <c r="L4377" t="s">
        <v>45</v>
      </c>
      <c r="M4377" t="s">
        <v>559</v>
      </c>
      <c r="N4377" s="6">
        <v>1976</v>
      </c>
      <c r="Q4377" t="s">
        <v>5951</v>
      </c>
      <c r="R4377" s="7">
        <v>10.355499999999999</v>
      </c>
      <c r="S4377" s="7">
        <v>-75.510900000000007</v>
      </c>
      <c r="T4377" t="s">
        <v>46</v>
      </c>
      <c r="U4377" t="s">
        <v>5952</v>
      </c>
      <c r="X4377" t="s">
        <v>5953</v>
      </c>
      <c r="Y4377" t="s">
        <v>3012</v>
      </c>
      <c r="Z4377" t="s">
        <v>3013</v>
      </c>
      <c r="AC4377" t="s">
        <v>5954</v>
      </c>
      <c r="AG4377" t="s">
        <v>5955</v>
      </c>
      <c r="AH4377" s="27">
        <v>1108574</v>
      </c>
      <c r="AI4377" t="s">
        <v>5956</v>
      </c>
      <c r="AJ4377" t="s">
        <v>5958</v>
      </c>
    </row>
    <row r="4378" spans="1:36" ht="17.25" hidden="1" customHeight="1" x14ac:dyDescent="0.2">
      <c r="A4378" s="4" t="s">
        <v>5948</v>
      </c>
      <c r="B4378" t="s">
        <v>5937</v>
      </c>
      <c r="C4378" t="s">
        <v>5949</v>
      </c>
      <c r="D4378" t="s">
        <v>5950</v>
      </c>
      <c r="E4378" t="s">
        <v>58</v>
      </c>
      <c r="F4378" t="s">
        <v>64</v>
      </c>
      <c r="G4378" s="5">
        <v>71</v>
      </c>
      <c r="H4378" t="s">
        <v>42</v>
      </c>
      <c r="I4378" t="s">
        <v>240</v>
      </c>
      <c r="J4378" t="s">
        <v>45</v>
      </c>
      <c r="K4378" t="s">
        <v>45</v>
      </c>
      <c r="L4378" t="s">
        <v>45</v>
      </c>
      <c r="M4378" t="s">
        <v>559</v>
      </c>
      <c r="N4378" s="6">
        <v>1980</v>
      </c>
      <c r="Q4378" t="s">
        <v>5951</v>
      </c>
      <c r="R4378" s="7">
        <v>10.355499999999999</v>
      </c>
      <c r="S4378" s="7">
        <v>-75.510900000000007</v>
      </c>
      <c r="T4378" t="s">
        <v>46</v>
      </c>
      <c r="U4378" t="s">
        <v>5952</v>
      </c>
      <c r="X4378" t="s">
        <v>5953</v>
      </c>
      <c r="Y4378" t="s">
        <v>3012</v>
      </c>
      <c r="Z4378" t="s">
        <v>3013</v>
      </c>
      <c r="AC4378" t="s">
        <v>5954</v>
      </c>
      <c r="AG4378" t="s">
        <v>5955</v>
      </c>
      <c r="AH4378" s="27">
        <v>1108575</v>
      </c>
      <c r="AI4378" t="s">
        <v>5956</v>
      </c>
      <c r="AJ4378" t="s">
        <v>5959</v>
      </c>
    </row>
    <row r="4379" spans="1:36" ht="17.25" hidden="1" customHeight="1" x14ac:dyDescent="0.2">
      <c r="A4379" s="4" t="s">
        <v>5970</v>
      </c>
      <c r="B4379" t="s">
        <v>5937</v>
      </c>
      <c r="C4379" t="s">
        <v>5971</v>
      </c>
      <c r="D4379" t="s">
        <v>5972</v>
      </c>
      <c r="E4379" t="s">
        <v>40</v>
      </c>
      <c r="F4379" t="s">
        <v>86</v>
      </c>
      <c r="G4379" s="5">
        <v>700</v>
      </c>
      <c r="H4379" t="s">
        <v>677</v>
      </c>
      <c r="I4379" t="s">
        <v>43</v>
      </c>
      <c r="J4379" t="s">
        <v>45</v>
      </c>
      <c r="K4379" t="s">
        <v>45</v>
      </c>
      <c r="L4379" t="s">
        <v>45</v>
      </c>
      <c r="M4379" t="s">
        <v>559</v>
      </c>
      <c r="N4379" s="27"/>
      <c r="Q4379" t="s">
        <v>5973</v>
      </c>
      <c r="R4379" s="7">
        <v>7.2400111000000003</v>
      </c>
      <c r="S4379" s="7">
        <v>-75.484064700000005</v>
      </c>
      <c r="T4379" t="s">
        <v>504</v>
      </c>
      <c r="U4379" t="s">
        <v>5974</v>
      </c>
      <c r="X4379" t="s">
        <v>5975</v>
      </c>
      <c r="Y4379" t="s">
        <v>3012</v>
      </c>
      <c r="Z4379" t="s">
        <v>3013</v>
      </c>
      <c r="AG4379" t="s">
        <v>45</v>
      </c>
      <c r="AH4379" s="27" t="s">
        <v>45</v>
      </c>
      <c r="AI4379" t="s">
        <v>5976</v>
      </c>
      <c r="AJ4379" t="s">
        <v>5977</v>
      </c>
    </row>
    <row r="4380" spans="1:36" ht="17.25" hidden="1" customHeight="1" x14ac:dyDescent="0.2">
      <c r="A4380" s="4" t="s">
        <v>5978</v>
      </c>
      <c r="B4380" t="s">
        <v>5937</v>
      </c>
      <c r="C4380" t="s">
        <v>5979</v>
      </c>
      <c r="D4380" t="s">
        <v>5980</v>
      </c>
      <c r="E4380" t="s">
        <v>5981</v>
      </c>
      <c r="F4380" t="s">
        <v>86</v>
      </c>
      <c r="G4380" s="5">
        <v>50</v>
      </c>
      <c r="H4380" t="s">
        <v>42</v>
      </c>
      <c r="I4380" t="s">
        <v>65</v>
      </c>
      <c r="J4380" t="s">
        <v>45</v>
      </c>
      <c r="K4380" t="s">
        <v>45</v>
      </c>
      <c r="L4380" t="s">
        <v>45</v>
      </c>
      <c r="M4380" t="s">
        <v>559</v>
      </c>
      <c r="N4380" s="6">
        <v>1993</v>
      </c>
      <c r="Q4380" t="s">
        <v>5982</v>
      </c>
      <c r="R4380" s="7">
        <v>10.350740999999999</v>
      </c>
      <c r="S4380" s="7">
        <v>-75.493065000000001</v>
      </c>
      <c r="T4380" t="s">
        <v>46</v>
      </c>
      <c r="U4380" t="s">
        <v>5952</v>
      </c>
      <c r="X4380" t="s">
        <v>5953</v>
      </c>
      <c r="Y4380" t="s">
        <v>3012</v>
      </c>
      <c r="Z4380" t="s">
        <v>3013</v>
      </c>
      <c r="AG4380" t="s">
        <v>5983</v>
      </c>
      <c r="AH4380" s="27">
        <v>1131044</v>
      </c>
      <c r="AI4380" t="s">
        <v>5984</v>
      </c>
      <c r="AJ4380" t="s">
        <v>5985</v>
      </c>
    </row>
    <row r="4381" spans="1:36" ht="17.25" hidden="1" customHeight="1" x14ac:dyDescent="0.2">
      <c r="A4381" s="4" t="s">
        <v>5978</v>
      </c>
      <c r="B4381" t="s">
        <v>5937</v>
      </c>
      <c r="C4381" t="s">
        <v>5979</v>
      </c>
      <c r="D4381" t="s">
        <v>5980</v>
      </c>
      <c r="E4381" t="s">
        <v>5986</v>
      </c>
      <c r="F4381" t="s">
        <v>86</v>
      </c>
      <c r="G4381" s="5">
        <v>50</v>
      </c>
      <c r="H4381" t="s">
        <v>42</v>
      </c>
      <c r="I4381" t="s">
        <v>65</v>
      </c>
      <c r="J4381" t="s">
        <v>45</v>
      </c>
      <c r="K4381" t="s">
        <v>45</v>
      </c>
      <c r="L4381" t="s">
        <v>45</v>
      </c>
      <c r="M4381" t="s">
        <v>559</v>
      </c>
      <c r="N4381" s="6">
        <v>1993</v>
      </c>
      <c r="Q4381" t="s">
        <v>5982</v>
      </c>
      <c r="R4381" s="7">
        <v>10.350740999999999</v>
      </c>
      <c r="S4381" s="7">
        <v>-75.493065000000001</v>
      </c>
      <c r="T4381" t="s">
        <v>46</v>
      </c>
      <c r="U4381" t="s">
        <v>5952</v>
      </c>
      <c r="X4381" t="s">
        <v>5953</v>
      </c>
      <c r="Y4381" t="s">
        <v>3012</v>
      </c>
      <c r="Z4381" t="s">
        <v>3013</v>
      </c>
      <c r="AG4381" t="s">
        <v>5983</v>
      </c>
      <c r="AH4381" s="27">
        <v>1131045</v>
      </c>
      <c r="AI4381" t="s">
        <v>5984</v>
      </c>
      <c r="AJ4381" t="s">
        <v>5987</v>
      </c>
    </row>
    <row r="4382" spans="1:36" ht="17.25" hidden="1" customHeight="1" x14ac:dyDescent="0.2">
      <c r="A4382" s="4" t="s">
        <v>5988</v>
      </c>
      <c r="B4382" t="s">
        <v>5937</v>
      </c>
      <c r="C4382" t="s">
        <v>5989</v>
      </c>
      <c r="D4382" t="s">
        <v>5990</v>
      </c>
      <c r="E4382" t="s">
        <v>40</v>
      </c>
      <c r="F4382" t="s">
        <v>86</v>
      </c>
      <c r="G4382" s="5">
        <v>167</v>
      </c>
      <c r="H4382" t="s">
        <v>42</v>
      </c>
      <c r="I4382" t="s">
        <v>65</v>
      </c>
      <c r="J4382" t="s">
        <v>45</v>
      </c>
      <c r="K4382" t="s">
        <v>45</v>
      </c>
      <c r="L4382" t="s">
        <v>45</v>
      </c>
      <c r="M4382" t="s">
        <v>559</v>
      </c>
      <c r="N4382" s="6">
        <v>1998</v>
      </c>
      <c r="Q4382" t="s">
        <v>5963</v>
      </c>
      <c r="R4382" s="7">
        <v>7.0542999999999996</v>
      </c>
      <c r="S4382" s="7">
        <v>-73.819999999999993</v>
      </c>
      <c r="T4382" t="s">
        <v>46</v>
      </c>
      <c r="U4382" t="s">
        <v>5991</v>
      </c>
      <c r="X4382" t="s">
        <v>5992</v>
      </c>
      <c r="Y4382" t="s">
        <v>3012</v>
      </c>
      <c r="Z4382" t="s">
        <v>3013</v>
      </c>
      <c r="AC4382" t="s">
        <v>5993</v>
      </c>
      <c r="AG4382" t="s">
        <v>5994</v>
      </c>
      <c r="AH4382" s="27">
        <v>1104526</v>
      </c>
      <c r="AI4382" t="s">
        <v>5995</v>
      </c>
      <c r="AJ4382" t="s">
        <v>5996</v>
      </c>
    </row>
    <row r="4383" spans="1:36" ht="17.25" hidden="1" customHeight="1" x14ac:dyDescent="0.2">
      <c r="A4383" s="4" t="s">
        <v>6015</v>
      </c>
      <c r="B4383" t="s">
        <v>5937</v>
      </c>
      <c r="C4383" t="s">
        <v>6016</v>
      </c>
      <c r="D4383" t="s">
        <v>6017</v>
      </c>
      <c r="E4383" t="s">
        <v>3804</v>
      </c>
      <c r="F4383" t="s">
        <v>41</v>
      </c>
      <c r="G4383" s="5">
        <v>160</v>
      </c>
      <c r="H4383" t="s">
        <v>42</v>
      </c>
      <c r="I4383" t="s">
        <v>43</v>
      </c>
      <c r="J4383" t="s">
        <v>45</v>
      </c>
      <c r="K4383" t="s">
        <v>45</v>
      </c>
      <c r="L4383" t="s">
        <v>45</v>
      </c>
      <c r="M4383" t="s">
        <v>559</v>
      </c>
      <c r="N4383" s="6">
        <v>1993</v>
      </c>
      <c r="Q4383" t="s">
        <v>6018</v>
      </c>
      <c r="R4383" s="7">
        <v>11.026</v>
      </c>
      <c r="S4383" s="7">
        <v>-74.8125</v>
      </c>
      <c r="T4383" t="s">
        <v>46</v>
      </c>
      <c r="U4383" t="s">
        <v>6019</v>
      </c>
      <c r="X4383" t="s">
        <v>6020</v>
      </c>
      <c r="Y4383" t="s">
        <v>3012</v>
      </c>
      <c r="Z4383" t="s">
        <v>3013</v>
      </c>
      <c r="AG4383" t="s">
        <v>6021</v>
      </c>
      <c r="AH4383" s="27" t="s">
        <v>6022</v>
      </c>
      <c r="AI4383" t="s">
        <v>6023</v>
      </c>
      <c r="AJ4383" t="s">
        <v>6024</v>
      </c>
    </row>
    <row r="4384" spans="1:36" ht="17.25" hidden="1" customHeight="1" x14ac:dyDescent="0.2">
      <c r="A4384" s="4" t="s">
        <v>6015</v>
      </c>
      <c r="B4384" t="s">
        <v>5937</v>
      </c>
      <c r="C4384" t="s">
        <v>6016</v>
      </c>
      <c r="D4384" t="s">
        <v>6017</v>
      </c>
      <c r="E4384" t="s">
        <v>4483</v>
      </c>
      <c r="F4384" t="s">
        <v>41</v>
      </c>
      <c r="G4384" s="5">
        <v>450</v>
      </c>
      <c r="H4384" t="s">
        <v>42</v>
      </c>
      <c r="I4384" t="s">
        <v>43</v>
      </c>
      <c r="J4384" t="s">
        <v>45</v>
      </c>
      <c r="K4384" t="s">
        <v>45</v>
      </c>
      <c r="L4384" t="s">
        <v>45</v>
      </c>
      <c r="M4384" t="s">
        <v>559</v>
      </c>
      <c r="N4384" s="6">
        <v>2011</v>
      </c>
      <c r="Q4384" t="s">
        <v>6018</v>
      </c>
      <c r="R4384" s="7">
        <v>11.026</v>
      </c>
      <c r="S4384" s="7">
        <v>-74.8125</v>
      </c>
      <c r="T4384" t="s">
        <v>46</v>
      </c>
      <c r="U4384" t="s">
        <v>6019</v>
      </c>
      <c r="X4384" t="s">
        <v>6020</v>
      </c>
      <c r="Y4384" t="s">
        <v>3012</v>
      </c>
      <c r="Z4384" t="s">
        <v>3013</v>
      </c>
      <c r="AA4384" t="s">
        <v>6025</v>
      </c>
      <c r="AG4384" t="s">
        <v>6021</v>
      </c>
      <c r="AH4384" s="27" t="s">
        <v>6026</v>
      </c>
      <c r="AI4384" t="s">
        <v>6023</v>
      </c>
      <c r="AJ4384" t="s">
        <v>6027</v>
      </c>
    </row>
    <row r="4385" spans="1:36" ht="17.25" hidden="1" customHeight="1" x14ac:dyDescent="0.2">
      <c r="A4385" s="4" t="s">
        <v>6032</v>
      </c>
      <c r="B4385" t="s">
        <v>5937</v>
      </c>
      <c r="C4385" t="s">
        <v>6033</v>
      </c>
      <c r="D4385" t="s">
        <v>6034</v>
      </c>
      <c r="E4385" t="s">
        <v>58</v>
      </c>
      <c r="F4385" t="s">
        <v>86</v>
      </c>
      <c r="G4385" s="5">
        <v>64</v>
      </c>
      <c r="H4385" t="s">
        <v>42</v>
      </c>
      <c r="I4385" t="s">
        <v>240</v>
      </c>
      <c r="J4385" t="s">
        <v>45</v>
      </c>
      <c r="K4385" t="s">
        <v>45</v>
      </c>
      <c r="L4385" t="s">
        <v>45</v>
      </c>
      <c r="M4385" t="s">
        <v>559</v>
      </c>
      <c r="N4385" s="6">
        <v>1980</v>
      </c>
      <c r="Q4385" t="s">
        <v>6035</v>
      </c>
      <c r="R4385" s="7">
        <v>10.9372522</v>
      </c>
      <c r="S4385" s="7">
        <v>-74.764097899999996</v>
      </c>
      <c r="T4385" t="s">
        <v>46</v>
      </c>
      <c r="U4385" t="s">
        <v>6036</v>
      </c>
      <c r="X4385" t="s">
        <v>6020</v>
      </c>
      <c r="Y4385" t="s">
        <v>3012</v>
      </c>
      <c r="Z4385" t="s">
        <v>3013</v>
      </c>
      <c r="AC4385" t="s">
        <v>6037</v>
      </c>
      <c r="AG4385" t="s">
        <v>6038</v>
      </c>
      <c r="AH4385" s="27" t="s">
        <v>45</v>
      </c>
      <c r="AI4385" t="s">
        <v>6039</v>
      </c>
      <c r="AJ4385" t="s">
        <v>6040</v>
      </c>
    </row>
    <row r="4386" spans="1:36" ht="17.25" hidden="1" customHeight="1" x14ac:dyDescent="0.2">
      <c r="A4386" s="4" t="s">
        <v>6032</v>
      </c>
      <c r="B4386" t="s">
        <v>5937</v>
      </c>
      <c r="C4386" t="s">
        <v>6033</v>
      </c>
      <c r="D4386" t="s">
        <v>6034</v>
      </c>
      <c r="E4386" t="s">
        <v>191</v>
      </c>
      <c r="F4386" t="s">
        <v>86</v>
      </c>
      <c r="G4386" s="5">
        <v>63</v>
      </c>
      <c r="H4386" t="s">
        <v>42</v>
      </c>
      <c r="I4386" t="s">
        <v>240</v>
      </c>
      <c r="J4386" t="s">
        <v>45</v>
      </c>
      <c r="K4386" t="s">
        <v>45</v>
      </c>
      <c r="L4386" t="s">
        <v>45</v>
      </c>
      <c r="M4386" t="s">
        <v>559</v>
      </c>
      <c r="N4386" s="6">
        <v>1980</v>
      </c>
      <c r="Q4386" t="s">
        <v>6035</v>
      </c>
      <c r="R4386" s="7">
        <v>10.9372522</v>
      </c>
      <c r="S4386" s="7">
        <v>-74.764097899999996</v>
      </c>
      <c r="T4386" t="s">
        <v>46</v>
      </c>
      <c r="U4386" t="s">
        <v>6036</v>
      </c>
      <c r="X4386" t="s">
        <v>6020</v>
      </c>
      <c r="Y4386" t="s">
        <v>3012</v>
      </c>
      <c r="Z4386" t="s">
        <v>3013</v>
      </c>
      <c r="AC4386" t="s">
        <v>6037</v>
      </c>
      <c r="AG4386" t="s">
        <v>6038</v>
      </c>
      <c r="AH4386" s="8" t="s">
        <v>45</v>
      </c>
      <c r="AI4386" t="s">
        <v>6039</v>
      </c>
      <c r="AJ4386" t="s">
        <v>6041</v>
      </c>
    </row>
    <row r="4387" spans="1:36" ht="17.25" hidden="1" customHeight="1" x14ac:dyDescent="0.2">
      <c r="A4387" s="4" t="s">
        <v>6032</v>
      </c>
      <c r="B4387" t="s">
        <v>5937</v>
      </c>
      <c r="C4387" t="s">
        <v>6033</v>
      </c>
      <c r="D4387" t="s">
        <v>6034</v>
      </c>
      <c r="E4387" t="s">
        <v>2248</v>
      </c>
      <c r="F4387" t="s">
        <v>86</v>
      </c>
      <c r="G4387" s="5">
        <v>791</v>
      </c>
      <c r="H4387" t="s">
        <v>42</v>
      </c>
      <c r="I4387" t="s">
        <v>43</v>
      </c>
      <c r="J4387" t="s">
        <v>45</v>
      </c>
      <c r="K4387" t="s">
        <v>45</v>
      </c>
      <c r="L4387" t="s">
        <v>45</v>
      </c>
      <c r="M4387" t="s">
        <v>559</v>
      </c>
      <c r="N4387" s="6">
        <v>1998</v>
      </c>
      <c r="Q4387" t="s">
        <v>6035</v>
      </c>
      <c r="R4387" s="7">
        <v>10.9372522</v>
      </c>
      <c r="S4387" s="7">
        <v>-74.764097899999996</v>
      </c>
      <c r="T4387" t="s">
        <v>46</v>
      </c>
      <c r="U4387" t="s">
        <v>6036</v>
      </c>
      <c r="X4387" t="s">
        <v>6020</v>
      </c>
      <c r="Y4387" t="s">
        <v>3012</v>
      </c>
      <c r="Z4387" t="s">
        <v>3013</v>
      </c>
      <c r="AC4387" t="s">
        <v>6037</v>
      </c>
      <c r="AG4387" t="s">
        <v>6038</v>
      </c>
      <c r="AH4387" s="8" t="s">
        <v>6042</v>
      </c>
      <c r="AI4387" t="s">
        <v>6039</v>
      </c>
      <c r="AJ4387" t="s">
        <v>6043</v>
      </c>
    </row>
    <row r="4388" spans="1:36" ht="17.25" hidden="1" customHeight="1" x14ac:dyDescent="0.2">
      <c r="A4388" s="4" t="s">
        <v>6051</v>
      </c>
      <c r="B4388" t="s">
        <v>5937</v>
      </c>
      <c r="C4388" t="s">
        <v>6052</v>
      </c>
      <c r="D4388" t="s">
        <v>6053</v>
      </c>
      <c r="E4388" t="s">
        <v>40</v>
      </c>
      <c r="F4388" t="s">
        <v>86</v>
      </c>
      <c r="G4388" s="5">
        <v>700</v>
      </c>
      <c r="H4388" t="s">
        <v>677</v>
      </c>
      <c r="I4388" t="s">
        <v>45</v>
      </c>
      <c r="J4388" t="s">
        <v>45</v>
      </c>
      <c r="K4388" t="s">
        <v>45</v>
      </c>
      <c r="L4388" t="s">
        <v>45</v>
      </c>
      <c r="M4388" t="s">
        <v>559</v>
      </c>
      <c r="N4388" s="27"/>
      <c r="Q4388" t="s">
        <v>6054</v>
      </c>
      <c r="R4388" s="7">
        <v>6.4436784999999999</v>
      </c>
      <c r="S4388" s="7">
        <v>-74.384075899999999</v>
      </c>
      <c r="T4388" t="s">
        <v>504</v>
      </c>
      <c r="U4388" t="s">
        <v>6055</v>
      </c>
      <c r="X4388" t="s">
        <v>5992</v>
      </c>
      <c r="Y4388" t="s">
        <v>3012</v>
      </c>
      <c r="Z4388" t="s">
        <v>3013</v>
      </c>
      <c r="AG4388" t="s">
        <v>45</v>
      </c>
      <c r="AH4388" s="27" t="s">
        <v>45</v>
      </c>
      <c r="AI4388" t="s">
        <v>6056</v>
      </c>
      <c r="AJ4388" t="s">
        <v>6057</v>
      </c>
    </row>
    <row r="4389" spans="1:36" ht="17.25" hidden="1" customHeight="1" x14ac:dyDescent="0.2">
      <c r="A4389" s="4" t="s">
        <v>6066</v>
      </c>
      <c r="B4389" t="s">
        <v>5937</v>
      </c>
      <c r="C4389" t="s">
        <v>6067</v>
      </c>
      <c r="D4389" t="s">
        <v>6068</v>
      </c>
      <c r="E4389" t="s">
        <v>40</v>
      </c>
      <c r="F4389" t="s">
        <v>6069</v>
      </c>
      <c r="G4389" s="5">
        <v>162</v>
      </c>
      <c r="H4389" t="s">
        <v>42</v>
      </c>
      <c r="I4389" t="s">
        <v>65</v>
      </c>
      <c r="J4389" t="s">
        <v>45</v>
      </c>
      <c r="K4389" t="s">
        <v>45</v>
      </c>
      <c r="L4389" t="s">
        <v>45</v>
      </c>
      <c r="M4389" t="s">
        <v>559</v>
      </c>
      <c r="N4389" s="6">
        <v>2000</v>
      </c>
      <c r="Q4389" t="s">
        <v>6070</v>
      </c>
      <c r="R4389" s="7">
        <v>10.358499999999999</v>
      </c>
      <c r="S4389" s="7">
        <v>-75.485600000000005</v>
      </c>
      <c r="T4389" t="s">
        <v>46</v>
      </c>
      <c r="U4389" t="s">
        <v>5952</v>
      </c>
      <c r="X4389" t="s">
        <v>5953</v>
      </c>
      <c r="Y4389" t="s">
        <v>3012</v>
      </c>
      <c r="Z4389" t="s">
        <v>3013</v>
      </c>
      <c r="AG4389" t="s">
        <v>6071</v>
      </c>
      <c r="AH4389" s="27">
        <v>1164190</v>
      </c>
      <c r="AI4389" t="s">
        <v>6072</v>
      </c>
      <c r="AJ4389" t="s">
        <v>6073</v>
      </c>
    </row>
    <row r="4390" spans="1:36" ht="17.25" hidden="1" customHeight="1" x14ac:dyDescent="0.2">
      <c r="A4390" s="4" t="s">
        <v>6066</v>
      </c>
      <c r="B4390" t="s">
        <v>5937</v>
      </c>
      <c r="C4390" t="s">
        <v>6067</v>
      </c>
      <c r="D4390" t="s">
        <v>6068</v>
      </c>
      <c r="E4390" t="s">
        <v>56</v>
      </c>
      <c r="F4390" t="s">
        <v>6069</v>
      </c>
      <c r="G4390" s="5">
        <v>162</v>
      </c>
      <c r="H4390" t="s">
        <v>42</v>
      </c>
      <c r="I4390" t="s">
        <v>65</v>
      </c>
      <c r="J4390" t="s">
        <v>45</v>
      </c>
      <c r="K4390" t="s">
        <v>45</v>
      </c>
      <c r="L4390" t="s">
        <v>45</v>
      </c>
      <c r="M4390" t="s">
        <v>559</v>
      </c>
      <c r="N4390" s="6">
        <v>2007</v>
      </c>
      <c r="Q4390" t="s">
        <v>6070</v>
      </c>
      <c r="R4390" s="7">
        <v>10.358499999999999</v>
      </c>
      <c r="S4390" s="7">
        <v>-75.485600000000005</v>
      </c>
      <c r="T4390" t="s">
        <v>46</v>
      </c>
      <c r="U4390" t="s">
        <v>5952</v>
      </c>
      <c r="X4390" t="s">
        <v>5953</v>
      </c>
      <c r="Y4390" t="s">
        <v>3012</v>
      </c>
      <c r="Z4390" t="s">
        <v>3013</v>
      </c>
      <c r="AG4390" t="s">
        <v>6071</v>
      </c>
      <c r="AH4390" s="27">
        <v>1164191</v>
      </c>
      <c r="AI4390" t="s">
        <v>6072</v>
      </c>
      <c r="AJ4390" t="s">
        <v>6074</v>
      </c>
    </row>
    <row r="4391" spans="1:36" ht="17.25" hidden="1" customHeight="1" x14ac:dyDescent="0.2">
      <c r="A4391" s="4" t="s">
        <v>6077</v>
      </c>
      <c r="B4391" t="s">
        <v>5937</v>
      </c>
      <c r="C4391" t="s">
        <v>6078</v>
      </c>
      <c r="D4391" t="s">
        <v>6079</v>
      </c>
      <c r="E4391" t="s">
        <v>40</v>
      </c>
      <c r="F4391" t="s">
        <v>86</v>
      </c>
      <c r="G4391" s="5">
        <v>300</v>
      </c>
      <c r="H4391" t="s">
        <v>42</v>
      </c>
      <c r="I4391" t="s">
        <v>43</v>
      </c>
      <c r="J4391" t="s">
        <v>45</v>
      </c>
      <c r="K4391" t="s">
        <v>45</v>
      </c>
      <c r="L4391" t="s">
        <v>45</v>
      </c>
      <c r="M4391" t="s">
        <v>559</v>
      </c>
      <c r="N4391" s="6">
        <v>2000</v>
      </c>
      <c r="Q4391" t="s">
        <v>6080</v>
      </c>
      <c r="R4391" s="7">
        <v>6.4436837999999996</v>
      </c>
      <c r="S4391" s="7">
        <v>-74.384075899999999</v>
      </c>
      <c r="T4391" t="s">
        <v>46</v>
      </c>
      <c r="U4391" t="s">
        <v>6055</v>
      </c>
      <c r="X4391" t="s">
        <v>5992</v>
      </c>
      <c r="Y4391" t="s">
        <v>3012</v>
      </c>
      <c r="Z4391" t="s">
        <v>3013</v>
      </c>
      <c r="AG4391" t="s">
        <v>6081</v>
      </c>
      <c r="AH4391" s="27" t="s">
        <v>6082</v>
      </c>
      <c r="AI4391" t="s">
        <v>6083</v>
      </c>
      <c r="AJ4391" t="s">
        <v>6084</v>
      </c>
    </row>
    <row r="4392" spans="1:36" ht="17.25" hidden="1" customHeight="1" x14ac:dyDescent="0.2">
      <c r="A4392" s="4" t="s">
        <v>6092</v>
      </c>
      <c r="B4392" t="s">
        <v>5937</v>
      </c>
      <c r="C4392" t="s">
        <v>6093</v>
      </c>
      <c r="D4392" t="s">
        <v>6094</v>
      </c>
      <c r="E4392" t="s">
        <v>40</v>
      </c>
      <c r="F4392" t="s">
        <v>41</v>
      </c>
      <c r="G4392" s="5">
        <v>51</v>
      </c>
      <c r="H4392" t="s">
        <v>42</v>
      </c>
      <c r="I4392" t="s">
        <v>65</v>
      </c>
      <c r="J4392" t="s">
        <v>45</v>
      </c>
      <c r="K4392" t="s">
        <v>45</v>
      </c>
      <c r="L4392" t="s">
        <v>45</v>
      </c>
      <c r="M4392" t="s">
        <v>559</v>
      </c>
      <c r="N4392" s="6">
        <v>1997</v>
      </c>
      <c r="Q4392" t="s">
        <v>6095</v>
      </c>
      <c r="R4392" s="7">
        <v>5.4452660000000002</v>
      </c>
      <c r="S4392" s="7">
        <v>-74.674434000000005</v>
      </c>
      <c r="T4392" t="s">
        <v>46</v>
      </c>
      <c r="U4392" t="s">
        <v>6096</v>
      </c>
      <c r="X4392" t="s">
        <v>6097</v>
      </c>
      <c r="Y4392" t="s">
        <v>3012</v>
      </c>
      <c r="Z4392" t="s">
        <v>3013</v>
      </c>
      <c r="AG4392" t="s">
        <v>6098</v>
      </c>
      <c r="AH4392" s="27">
        <v>1152268</v>
      </c>
      <c r="AI4392" t="s">
        <v>6099</v>
      </c>
      <c r="AJ4392" t="s">
        <v>6100</v>
      </c>
    </row>
    <row r="4393" spans="1:36" ht="17.25" hidden="1" customHeight="1" x14ac:dyDescent="0.2">
      <c r="A4393" s="4" t="s">
        <v>6101</v>
      </c>
      <c r="B4393" t="s">
        <v>5937</v>
      </c>
      <c r="C4393" t="s">
        <v>6102</v>
      </c>
      <c r="D4393" t="s">
        <v>6103</v>
      </c>
      <c r="E4393" t="s">
        <v>40</v>
      </c>
      <c r="F4393" t="s">
        <v>41</v>
      </c>
      <c r="G4393" s="5">
        <v>240</v>
      </c>
      <c r="H4393" t="s">
        <v>42</v>
      </c>
      <c r="I4393" t="s">
        <v>43</v>
      </c>
      <c r="J4393" t="s">
        <v>45</v>
      </c>
      <c r="K4393" t="s">
        <v>45</v>
      </c>
      <c r="L4393" t="s">
        <v>45</v>
      </c>
      <c r="M4393" t="s">
        <v>559</v>
      </c>
      <c r="N4393" s="6">
        <v>1999</v>
      </c>
      <c r="Q4393" t="s">
        <v>6104</v>
      </c>
      <c r="R4393" s="7">
        <v>3.559812</v>
      </c>
      <c r="S4393" s="7">
        <v>-76.468675000000005</v>
      </c>
      <c r="T4393" t="s">
        <v>46</v>
      </c>
      <c r="U4393" t="s">
        <v>6105</v>
      </c>
      <c r="X4393" t="s">
        <v>5942</v>
      </c>
      <c r="Y4393" t="s">
        <v>3012</v>
      </c>
      <c r="Z4393" t="s">
        <v>3013</v>
      </c>
      <c r="AG4393" t="s">
        <v>6106</v>
      </c>
      <c r="AH4393" s="27" t="s">
        <v>6107</v>
      </c>
      <c r="AI4393" t="s">
        <v>6108</v>
      </c>
      <c r="AJ4393" t="s">
        <v>6109</v>
      </c>
    </row>
    <row r="4394" spans="1:36" ht="17.25" hidden="1" customHeight="1" x14ac:dyDescent="0.2">
      <c r="A4394" s="4" t="s">
        <v>6131</v>
      </c>
      <c r="B4394" t="s">
        <v>5937</v>
      </c>
      <c r="C4394" t="s">
        <v>6132</v>
      </c>
      <c r="D4394" t="s">
        <v>6133</v>
      </c>
      <c r="E4394" t="s">
        <v>40</v>
      </c>
      <c r="F4394" t="s">
        <v>41</v>
      </c>
      <c r="G4394" s="5">
        <v>460</v>
      </c>
      <c r="H4394" t="s">
        <v>42</v>
      </c>
      <c r="I4394" t="s">
        <v>43</v>
      </c>
      <c r="J4394" t="s">
        <v>45</v>
      </c>
      <c r="K4394" t="s">
        <v>45</v>
      </c>
      <c r="L4394" t="s">
        <v>45</v>
      </c>
      <c r="M4394" t="s">
        <v>559</v>
      </c>
      <c r="N4394" s="6">
        <v>2001</v>
      </c>
      <c r="Q4394" t="s">
        <v>6134</v>
      </c>
      <c r="R4394" s="7">
        <v>6.2360116000000003</v>
      </c>
      <c r="S4394" s="7">
        <v>-74.563355099999995</v>
      </c>
      <c r="T4394" t="s">
        <v>46</v>
      </c>
      <c r="U4394" t="s">
        <v>6135</v>
      </c>
      <c r="X4394" t="s">
        <v>5975</v>
      </c>
      <c r="Y4394" t="s">
        <v>3012</v>
      </c>
      <c r="Z4394" t="s">
        <v>3013</v>
      </c>
      <c r="AG4394" t="s">
        <v>6136</v>
      </c>
      <c r="AH4394" s="27" t="s">
        <v>6137</v>
      </c>
      <c r="AI4394" t="s">
        <v>6138</v>
      </c>
      <c r="AJ4394" t="s">
        <v>6139</v>
      </c>
    </row>
    <row r="4395" spans="1:36" ht="17.25" hidden="1" customHeight="1" x14ac:dyDescent="0.2">
      <c r="A4395" s="4" t="s">
        <v>6150</v>
      </c>
      <c r="B4395" t="s">
        <v>5937</v>
      </c>
      <c r="C4395" t="s">
        <v>6151</v>
      </c>
      <c r="D4395" t="s">
        <v>6152</v>
      </c>
      <c r="E4395" t="s">
        <v>40</v>
      </c>
      <c r="F4395" t="s">
        <v>41</v>
      </c>
      <c r="G4395" s="5">
        <v>241</v>
      </c>
      <c r="H4395" t="s">
        <v>42</v>
      </c>
      <c r="I4395" t="s">
        <v>43</v>
      </c>
      <c r="J4395" t="s">
        <v>45</v>
      </c>
      <c r="K4395" t="s">
        <v>45</v>
      </c>
      <c r="L4395" t="s">
        <v>45</v>
      </c>
      <c r="M4395" t="s">
        <v>559</v>
      </c>
      <c r="N4395" s="6">
        <v>1998</v>
      </c>
      <c r="Q4395" t="s">
        <v>6153</v>
      </c>
      <c r="R4395" s="7">
        <v>3.5649812000000001</v>
      </c>
      <c r="S4395" s="7">
        <v>-76.455475800000002</v>
      </c>
      <c r="T4395" t="s">
        <v>46</v>
      </c>
      <c r="U4395" t="s">
        <v>6154</v>
      </c>
      <c r="V4395" t="s">
        <v>6105</v>
      </c>
      <c r="X4395" t="s">
        <v>5942</v>
      </c>
      <c r="Y4395" t="s">
        <v>3012</v>
      </c>
      <c r="Z4395" t="s">
        <v>3013</v>
      </c>
      <c r="AG4395" t="s">
        <v>6155</v>
      </c>
      <c r="AH4395" s="27" t="s">
        <v>6156</v>
      </c>
      <c r="AI4395" t="s">
        <v>6157</v>
      </c>
      <c r="AJ4395" t="s">
        <v>6158</v>
      </c>
    </row>
    <row r="4396" spans="1:36" ht="17.25" hidden="1" customHeight="1" x14ac:dyDescent="0.2">
      <c r="A4396" s="4" t="s">
        <v>6170</v>
      </c>
      <c r="B4396" t="s">
        <v>6171</v>
      </c>
      <c r="C4396" t="s">
        <v>6172</v>
      </c>
      <c r="E4396" t="s">
        <v>40</v>
      </c>
      <c r="F4396" t="s">
        <v>570</v>
      </c>
      <c r="G4396" s="5">
        <v>199.98</v>
      </c>
      <c r="H4396" t="s">
        <v>42</v>
      </c>
      <c r="I4396" t="s">
        <v>528</v>
      </c>
      <c r="J4396" t="s">
        <v>45</v>
      </c>
      <c r="N4396" s="6">
        <v>2011</v>
      </c>
      <c r="R4396" s="7">
        <v>10.04397000716</v>
      </c>
      <c r="S4396" s="7">
        <v>-84.759769695606593</v>
      </c>
      <c r="T4396" t="s">
        <v>46</v>
      </c>
      <c r="U4396" t="s">
        <v>6173</v>
      </c>
      <c r="Y4396" t="s">
        <v>3012</v>
      </c>
      <c r="Z4396" t="s">
        <v>3013</v>
      </c>
      <c r="AG4396" t="s">
        <v>6174</v>
      </c>
      <c r="AH4396" s="6">
        <v>1215418</v>
      </c>
      <c r="AI4396" t="s">
        <v>6175</v>
      </c>
      <c r="AJ4396" t="s">
        <v>6176</v>
      </c>
    </row>
    <row r="4397" spans="1:36" ht="17.25" hidden="1" customHeight="1" x14ac:dyDescent="0.2">
      <c r="A4397" s="4" t="s">
        <v>6177</v>
      </c>
      <c r="B4397" t="s">
        <v>6178</v>
      </c>
      <c r="C4397" t="s">
        <v>6179</v>
      </c>
      <c r="D4397" t="s">
        <v>6180</v>
      </c>
      <c r="E4397" t="s">
        <v>40</v>
      </c>
      <c r="F4397" t="s">
        <v>570</v>
      </c>
      <c r="G4397" s="5">
        <v>330</v>
      </c>
      <c r="H4397" t="s">
        <v>42</v>
      </c>
      <c r="I4397" t="s">
        <v>240</v>
      </c>
      <c r="J4397" t="s">
        <v>45</v>
      </c>
      <c r="K4397" t="s">
        <v>45</v>
      </c>
      <c r="L4397" t="s">
        <v>45</v>
      </c>
      <c r="M4397" t="s">
        <v>559</v>
      </c>
      <c r="N4397" s="6">
        <v>1989</v>
      </c>
      <c r="R4397" s="7">
        <v>23.1026319219058</v>
      </c>
      <c r="S4397" s="7">
        <v>-81.529444072510699</v>
      </c>
      <c r="T4397" t="s">
        <v>46</v>
      </c>
      <c r="U4397" t="s">
        <v>6181</v>
      </c>
      <c r="X4397" t="s">
        <v>6181</v>
      </c>
      <c r="Y4397" t="s">
        <v>3012</v>
      </c>
      <c r="Z4397" t="s">
        <v>3013</v>
      </c>
      <c r="AC4397" t="s">
        <v>6182</v>
      </c>
      <c r="AG4397" t="s">
        <v>6183</v>
      </c>
      <c r="AH4397" s="6">
        <v>1102370</v>
      </c>
      <c r="AI4397" t="s">
        <v>6184</v>
      </c>
      <c r="AJ4397" t="s">
        <v>6185</v>
      </c>
    </row>
    <row r="4398" spans="1:36" ht="17.25" hidden="1" customHeight="1" x14ac:dyDescent="0.2">
      <c r="A4398" s="4" t="s">
        <v>14708</v>
      </c>
      <c r="B4398" t="s">
        <v>8398</v>
      </c>
      <c r="C4398" t="s">
        <v>14709</v>
      </c>
      <c r="E4398" t="s">
        <v>14710</v>
      </c>
      <c r="F4398" t="s">
        <v>14711</v>
      </c>
      <c r="G4398" s="5">
        <v>63</v>
      </c>
      <c r="H4398" t="s">
        <v>42</v>
      </c>
      <c r="I4398" t="s">
        <v>240</v>
      </c>
      <c r="J4398" t="s">
        <v>44</v>
      </c>
      <c r="N4398" s="6">
        <v>1954</v>
      </c>
      <c r="R4398" s="7">
        <v>30.4922</v>
      </c>
      <c r="S4398" s="7">
        <v>-91.186400000000006</v>
      </c>
      <c r="T4398" t="s">
        <v>46</v>
      </c>
      <c r="U4398" t="s">
        <v>11915</v>
      </c>
      <c r="V4398" t="s">
        <v>11916</v>
      </c>
      <c r="X4398" t="s">
        <v>8512</v>
      </c>
      <c r="Y4398" t="s">
        <v>3012</v>
      </c>
      <c r="Z4398" t="s">
        <v>3691</v>
      </c>
      <c r="AA4398" t="s">
        <v>14712</v>
      </c>
      <c r="AB4398" t="s">
        <v>14713</v>
      </c>
      <c r="AG4398" t="s">
        <v>14714</v>
      </c>
      <c r="AH4398" s="6">
        <v>12255</v>
      </c>
      <c r="AI4398" t="s">
        <v>14715</v>
      </c>
      <c r="AJ4398" t="s">
        <v>14716</v>
      </c>
    </row>
    <row r="4399" spans="1:36" ht="17.25" hidden="1" customHeight="1" x14ac:dyDescent="0.2">
      <c r="A4399" s="4" t="s">
        <v>14708</v>
      </c>
      <c r="B4399" t="s">
        <v>8398</v>
      </c>
      <c r="C4399" t="s">
        <v>14709</v>
      </c>
      <c r="E4399" t="s">
        <v>14717</v>
      </c>
      <c r="F4399" t="s">
        <v>14711</v>
      </c>
      <c r="G4399" s="5">
        <v>63</v>
      </c>
      <c r="H4399" t="s">
        <v>42</v>
      </c>
      <c r="I4399" t="s">
        <v>240</v>
      </c>
      <c r="J4399" t="s">
        <v>44</v>
      </c>
      <c r="N4399" s="6">
        <v>1954</v>
      </c>
      <c r="R4399" s="7">
        <v>30.4922</v>
      </c>
      <c r="S4399" s="7">
        <v>-91.186400000000006</v>
      </c>
      <c r="T4399" t="s">
        <v>46</v>
      </c>
      <c r="U4399" t="s">
        <v>11915</v>
      </c>
      <c r="V4399" t="s">
        <v>11916</v>
      </c>
      <c r="X4399" t="s">
        <v>8512</v>
      </c>
      <c r="Y4399" t="s">
        <v>3012</v>
      </c>
      <c r="Z4399" t="s">
        <v>3691</v>
      </c>
      <c r="AA4399" t="s">
        <v>14712</v>
      </c>
      <c r="AB4399" t="s">
        <v>14718</v>
      </c>
      <c r="AG4399" t="s">
        <v>14714</v>
      </c>
      <c r="AH4399" s="24">
        <v>12257</v>
      </c>
      <c r="AI4399" t="s">
        <v>14715</v>
      </c>
      <c r="AJ4399" t="s">
        <v>14719</v>
      </c>
    </row>
    <row r="4400" spans="1:36" ht="17.25" hidden="1" customHeight="1" x14ac:dyDescent="0.2">
      <c r="A4400" s="4" t="s">
        <v>6186</v>
      </c>
      <c r="B4400" t="s">
        <v>6178</v>
      </c>
      <c r="C4400" t="s">
        <v>6187</v>
      </c>
      <c r="D4400" t="s">
        <v>6188</v>
      </c>
      <c r="E4400" t="s">
        <v>191</v>
      </c>
      <c r="F4400" t="s">
        <v>570</v>
      </c>
      <c r="G4400" s="5">
        <v>100</v>
      </c>
      <c r="H4400" t="s">
        <v>42</v>
      </c>
      <c r="I4400" t="s">
        <v>240</v>
      </c>
      <c r="J4400" t="s">
        <v>45</v>
      </c>
      <c r="K4400" t="s">
        <v>45</v>
      </c>
      <c r="L4400" t="s">
        <v>45</v>
      </c>
      <c r="M4400" t="s">
        <v>559</v>
      </c>
      <c r="N4400" s="6">
        <v>1983</v>
      </c>
      <c r="R4400" s="7">
        <v>19.9954854644206</v>
      </c>
      <c r="S4400" s="7">
        <v>-75.871002703732103</v>
      </c>
      <c r="T4400" t="s">
        <v>46</v>
      </c>
      <c r="U4400" t="s">
        <v>6189</v>
      </c>
      <c r="X4400" t="s">
        <v>6189</v>
      </c>
      <c r="Y4400" t="s">
        <v>3012</v>
      </c>
      <c r="Z4400" t="s">
        <v>3013</v>
      </c>
      <c r="AC4400" t="s">
        <v>6190</v>
      </c>
      <c r="AG4400" t="s">
        <v>6191</v>
      </c>
      <c r="AH4400" s="6">
        <v>1102371</v>
      </c>
      <c r="AI4400" t="s">
        <v>6192</v>
      </c>
      <c r="AJ4400" t="s">
        <v>6195</v>
      </c>
    </row>
    <row r="4401" spans="1:36" ht="17.25" hidden="1" customHeight="1" x14ac:dyDescent="0.2">
      <c r="A4401" s="4" t="s">
        <v>6186</v>
      </c>
      <c r="B4401" t="s">
        <v>6178</v>
      </c>
      <c r="C4401" t="s">
        <v>6187</v>
      </c>
      <c r="D4401" t="s">
        <v>6188</v>
      </c>
      <c r="E4401" t="s">
        <v>335</v>
      </c>
      <c r="F4401" t="s">
        <v>570</v>
      </c>
      <c r="G4401" s="5">
        <v>100</v>
      </c>
      <c r="H4401" t="s">
        <v>42</v>
      </c>
      <c r="I4401" t="s">
        <v>240</v>
      </c>
      <c r="J4401" t="s">
        <v>45</v>
      </c>
      <c r="K4401" t="s">
        <v>45</v>
      </c>
      <c r="L4401" t="s">
        <v>45</v>
      </c>
      <c r="M4401" t="s">
        <v>559</v>
      </c>
      <c r="N4401" s="6">
        <v>1983</v>
      </c>
      <c r="R4401" s="7">
        <v>19.9954854644206</v>
      </c>
      <c r="S4401" s="7">
        <v>-75.871002703732103</v>
      </c>
      <c r="T4401" t="s">
        <v>46</v>
      </c>
      <c r="U4401" t="s">
        <v>6189</v>
      </c>
      <c r="X4401" t="s">
        <v>6189</v>
      </c>
      <c r="Y4401" t="s">
        <v>3012</v>
      </c>
      <c r="Z4401" t="s">
        <v>3013</v>
      </c>
      <c r="AC4401" t="s">
        <v>6190</v>
      </c>
      <c r="AG4401" t="s">
        <v>6191</v>
      </c>
      <c r="AH4401" s="6">
        <v>1170049</v>
      </c>
      <c r="AI4401" t="s">
        <v>6192</v>
      </c>
      <c r="AJ4401" t="s">
        <v>6196</v>
      </c>
    </row>
    <row r="4402" spans="1:36" ht="17.25" hidden="1" customHeight="1" x14ac:dyDescent="0.2">
      <c r="A4402" s="4" t="s">
        <v>6186</v>
      </c>
      <c r="B4402" t="s">
        <v>6178</v>
      </c>
      <c r="C4402" t="s">
        <v>6187</v>
      </c>
      <c r="D4402" t="s">
        <v>6188</v>
      </c>
      <c r="E4402" t="s">
        <v>1157</v>
      </c>
      <c r="F4402" t="s">
        <v>570</v>
      </c>
      <c r="G4402" s="5">
        <v>100</v>
      </c>
      <c r="H4402" t="s">
        <v>42</v>
      </c>
      <c r="I4402" t="s">
        <v>240</v>
      </c>
      <c r="J4402" t="s">
        <v>45</v>
      </c>
      <c r="K4402" t="s">
        <v>45</v>
      </c>
      <c r="L4402" t="s">
        <v>45</v>
      </c>
      <c r="M4402" t="s">
        <v>559</v>
      </c>
      <c r="N4402" s="6">
        <v>1983</v>
      </c>
      <c r="R4402" s="7">
        <v>19.9954854644206</v>
      </c>
      <c r="S4402" s="7">
        <v>-75.871002703732103</v>
      </c>
      <c r="T4402" t="s">
        <v>46</v>
      </c>
      <c r="U4402" t="s">
        <v>6189</v>
      </c>
      <c r="X4402" t="s">
        <v>6189</v>
      </c>
      <c r="Y4402" t="s">
        <v>3012</v>
      </c>
      <c r="Z4402" t="s">
        <v>3013</v>
      </c>
      <c r="AC4402" t="s">
        <v>6190</v>
      </c>
      <c r="AG4402" t="s">
        <v>6191</v>
      </c>
      <c r="AH4402" s="6">
        <v>1161624</v>
      </c>
      <c r="AI4402" t="s">
        <v>6192</v>
      </c>
      <c r="AJ4402" t="s">
        <v>6197</v>
      </c>
    </row>
    <row r="4403" spans="1:36" ht="17.25" hidden="1" customHeight="1" x14ac:dyDescent="0.2">
      <c r="A4403" s="4" t="s">
        <v>6186</v>
      </c>
      <c r="B4403" t="s">
        <v>6178</v>
      </c>
      <c r="C4403" t="s">
        <v>6187</v>
      </c>
      <c r="D4403" t="s">
        <v>6188</v>
      </c>
      <c r="E4403" t="s">
        <v>2297</v>
      </c>
      <c r="F4403" t="s">
        <v>570</v>
      </c>
      <c r="G4403" s="5">
        <v>100</v>
      </c>
      <c r="H4403" t="s">
        <v>42</v>
      </c>
      <c r="I4403" t="s">
        <v>240</v>
      </c>
      <c r="J4403" t="s">
        <v>45</v>
      </c>
      <c r="K4403" t="s">
        <v>45</v>
      </c>
      <c r="L4403" t="s">
        <v>45</v>
      </c>
      <c r="M4403" t="s">
        <v>559</v>
      </c>
      <c r="N4403" s="6">
        <v>1983</v>
      </c>
      <c r="R4403" s="7">
        <v>19.9954854644206</v>
      </c>
      <c r="S4403" s="7">
        <v>-75.871002703732103</v>
      </c>
      <c r="T4403" t="s">
        <v>46</v>
      </c>
      <c r="U4403" t="s">
        <v>6189</v>
      </c>
      <c r="X4403" t="s">
        <v>6189</v>
      </c>
      <c r="Y4403" t="s">
        <v>3012</v>
      </c>
      <c r="Z4403" t="s">
        <v>3013</v>
      </c>
      <c r="AC4403" t="s">
        <v>6190</v>
      </c>
      <c r="AG4403" t="s">
        <v>6191</v>
      </c>
      <c r="AH4403" s="6">
        <v>1170048</v>
      </c>
      <c r="AI4403" t="s">
        <v>6192</v>
      </c>
      <c r="AJ4403" t="s">
        <v>6198</v>
      </c>
    </row>
    <row r="4404" spans="1:36" ht="17.25" hidden="1" customHeight="1" x14ac:dyDescent="0.2">
      <c r="A4404" s="4" t="s">
        <v>15497</v>
      </c>
      <c r="B4404" t="s">
        <v>8398</v>
      </c>
      <c r="C4404" t="s">
        <v>15498</v>
      </c>
      <c r="E4404" t="s">
        <v>335</v>
      </c>
      <c r="F4404" t="s">
        <v>64</v>
      </c>
      <c r="G4404" s="5">
        <v>75</v>
      </c>
      <c r="H4404" t="s">
        <v>42</v>
      </c>
      <c r="I4404" t="s">
        <v>240</v>
      </c>
      <c r="J4404" t="s">
        <v>559</v>
      </c>
      <c r="N4404" s="24">
        <v>1954</v>
      </c>
      <c r="R4404" s="7">
        <v>41.428100000000001</v>
      </c>
      <c r="S4404" s="7">
        <v>-72.101900000000001</v>
      </c>
      <c r="T4404" t="s">
        <v>46</v>
      </c>
      <c r="U4404" t="s">
        <v>15499</v>
      </c>
      <c r="V4404" t="s">
        <v>15500</v>
      </c>
      <c r="X4404" t="s">
        <v>8412</v>
      </c>
      <c r="Y4404" t="s">
        <v>3012</v>
      </c>
      <c r="Z4404" t="s">
        <v>3691</v>
      </c>
      <c r="AA4404" t="s">
        <v>15501</v>
      </c>
      <c r="AB4404" t="s">
        <v>8427</v>
      </c>
      <c r="AG4404" t="s">
        <v>45</v>
      </c>
      <c r="AH4404" s="27"/>
      <c r="AI4404" t="s">
        <v>15502</v>
      </c>
      <c r="AJ4404" t="s">
        <v>15503</v>
      </c>
    </row>
    <row r="4405" spans="1:36" ht="17.25" hidden="1" customHeight="1" x14ac:dyDescent="0.2">
      <c r="A4405" s="4" t="s">
        <v>16994</v>
      </c>
      <c r="B4405" t="s">
        <v>8398</v>
      </c>
      <c r="C4405" t="s">
        <v>16995</v>
      </c>
      <c r="E4405" t="s">
        <v>335</v>
      </c>
      <c r="F4405" t="s">
        <v>86</v>
      </c>
      <c r="G4405" s="5">
        <v>163</v>
      </c>
      <c r="H4405" t="s">
        <v>42</v>
      </c>
      <c r="I4405" t="s">
        <v>240</v>
      </c>
      <c r="J4405" t="s">
        <v>559</v>
      </c>
      <c r="N4405" s="24">
        <v>1954</v>
      </c>
      <c r="P4405" s="24">
        <v>2023</v>
      </c>
      <c r="R4405" s="7">
        <v>33.8504</v>
      </c>
      <c r="S4405" s="7">
        <v>-118.395</v>
      </c>
      <c r="T4405" t="s">
        <v>46</v>
      </c>
      <c r="U4405" t="s">
        <v>16996</v>
      </c>
      <c r="V4405" t="s">
        <v>8593</v>
      </c>
      <c r="X4405" t="s">
        <v>8572</v>
      </c>
      <c r="Y4405" t="s">
        <v>3012</v>
      </c>
      <c r="Z4405" t="s">
        <v>3691</v>
      </c>
      <c r="AA4405" t="s">
        <v>16997</v>
      </c>
      <c r="AB4405" t="s">
        <v>8427</v>
      </c>
      <c r="AG4405" t="s">
        <v>16998</v>
      </c>
      <c r="AH4405" s="6">
        <v>17572</v>
      </c>
      <c r="AI4405" t="s">
        <v>16999</v>
      </c>
      <c r="AJ4405" t="s">
        <v>17000</v>
      </c>
    </row>
    <row r="4406" spans="1:36" ht="17.25" hidden="1" customHeight="1" x14ac:dyDescent="0.2">
      <c r="A4406" s="4" t="s">
        <v>17938</v>
      </c>
      <c r="B4406" t="s">
        <v>8398</v>
      </c>
      <c r="C4406" t="s">
        <v>17939</v>
      </c>
      <c r="E4406" t="s">
        <v>56</v>
      </c>
      <c r="F4406" t="s">
        <v>86</v>
      </c>
      <c r="G4406" s="5">
        <v>84</v>
      </c>
      <c r="H4406" t="s">
        <v>42</v>
      </c>
      <c r="I4406" t="s">
        <v>240</v>
      </c>
      <c r="J4406" t="s">
        <v>559</v>
      </c>
      <c r="N4406" s="24">
        <v>1954</v>
      </c>
      <c r="R4406" s="7">
        <v>35.100900000000003</v>
      </c>
      <c r="S4406" s="7">
        <v>-98.352400000000003</v>
      </c>
      <c r="T4406" t="s">
        <v>46</v>
      </c>
      <c r="U4406" t="s">
        <v>8732</v>
      </c>
      <c r="V4406" t="s">
        <v>8733</v>
      </c>
      <c r="X4406" t="s">
        <v>8734</v>
      </c>
      <c r="Y4406" t="s">
        <v>3012</v>
      </c>
      <c r="Z4406" t="s">
        <v>3691</v>
      </c>
      <c r="AA4406" t="s">
        <v>17940</v>
      </c>
      <c r="AB4406" t="s">
        <v>8503</v>
      </c>
      <c r="AG4406" t="s">
        <v>17941</v>
      </c>
      <c r="AH4406" s="6">
        <v>20022</v>
      </c>
      <c r="AI4406" t="s">
        <v>17942</v>
      </c>
      <c r="AJ4406" t="s">
        <v>17944</v>
      </c>
    </row>
    <row r="4407" spans="1:36" ht="17.25" hidden="1" customHeight="1" x14ac:dyDescent="0.2">
      <c r="A4407" s="4" t="s">
        <v>38780</v>
      </c>
      <c r="B4407" t="s">
        <v>38390</v>
      </c>
      <c r="C4407" t="s">
        <v>38781</v>
      </c>
      <c r="E4407" t="s">
        <v>38591</v>
      </c>
      <c r="F4407" t="s">
        <v>38782</v>
      </c>
      <c r="G4407" s="5">
        <v>64</v>
      </c>
      <c r="H4407" t="s">
        <v>42</v>
      </c>
      <c r="I4407" t="s">
        <v>240</v>
      </c>
      <c r="J4407" t="s">
        <v>44</v>
      </c>
      <c r="N4407" s="6">
        <v>1954</v>
      </c>
      <c r="R4407" s="7">
        <v>52.161299999999997</v>
      </c>
      <c r="S4407" s="7">
        <v>14.6386</v>
      </c>
      <c r="T4407" t="s">
        <v>46</v>
      </c>
      <c r="U4407" t="s">
        <v>38783</v>
      </c>
      <c r="X4407" t="s">
        <v>38409</v>
      </c>
      <c r="Y4407" t="s">
        <v>36708</v>
      </c>
      <c r="Z4407" t="s">
        <v>36742</v>
      </c>
      <c r="AA4407" t="s">
        <v>38784</v>
      </c>
      <c r="AD4407" t="s">
        <v>52</v>
      </c>
      <c r="AE4407" t="s">
        <v>1546</v>
      </c>
      <c r="AG4407" t="s">
        <v>38785</v>
      </c>
      <c r="AH4407" s="27"/>
      <c r="AI4407" t="s">
        <v>38786</v>
      </c>
      <c r="AJ4407" t="s">
        <v>38791</v>
      </c>
    </row>
    <row r="4408" spans="1:36" ht="17.25" hidden="1" customHeight="1" x14ac:dyDescent="0.2">
      <c r="A4408" s="4" t="s">
        <v>39926</v>
      </c>
      <c r="B4408" t="s">
        <v>38390</v>
      </c>
      <c r="C4408" t="s">
        <v>39927</v>
      </c>
      <c r="E4408" t="s">
        <v>240</v>
      </c>
      <c r="F4408" t="s">
        <v>86</v>
      </c>
      <c r="G4408" s="5">
        <v>90</v>
      </c>
      <c r="H4408" t="s">
        <v>42</v>
      </c>
      <c r="I4408" t="s">
        <v>240</v>
      </c>
      <c r="J4408" t="s">
        <v>44</v>
      </c>
      <c r="N4408" s="6">
        <v>1954</v>
      </c>
      <c r="P4408" s="29"/>
      <c r="R4408" s="7">
        <v>47.805669999999999</v>
      </c>
      <c r="S4408" s="7">
        <v>10.902139999999999</v>
      </c>
      <c r="T4408" t="s">
        <v>46</v>
      </c>
      <c r="U4408" t="s">
        <v>39929</v>
      </c>
      <c r="X4408" t="s">
        <v>38510</v>
      </c>
      <c r="Y4408" t="s">
        <v>36708</v>
      </c>
      <c r="Z4408" t="s">
        <v>36742</v>
      </c>
      <c r="AA4408" t="s">
        <v>39935</v>
      </c>
      <c r="AD4408" t="s">
        <v>880</v>
      </c>
      <c r="AE4408" t="s">
        <v>4970</v>
      </c>
      <c r="AF4408" t="s">
        <v>5000</v>
      </c>
      <c r="AG4408" t="s">
        <v>39931</v>
      </c>
      <c r="AH4408" s="27"/>
      <c r="AI4408" t="s">
        <v>39933</v>
      </c>
      <c r="AJ4408" t="s">
        <v>39936</v>
      </c>
    </row>
    <row r="4409" spans="1:36" ht="17.25" hidden="1" customHeight="1" x14ac:dyDescent="0.2">
      <c r="A4409" s="4" t="s">
        <v>45602</v>
      </c>
      <c r="B4409" t="s">
        <v>43246</v>
      </c>
      <c r="C4409" t="s">
        <v>45603</v>
      </c>
      <c r="D4409" t="s">
        <v>45604</v>
      </c>
      <c r="E4409" t="s">
        <v>58</v>
      </c>
      <c r="F4409" t="s">
        <v>527</v>
      </c>
      <c r="G4409" s="5">
        <v>100</v>
      </c>
      <c r="H4409" t="s">
        <v>42</v>
      </c>
      <c r="I4409" t="s">
        <v>240</v>
      </c>
      <c r="J4409" t="s">
        <v>44</v>
      </c>
      <c r="N4409" s="6">
        <v>1954</v>
      </c>
      <c r="R4409" s="7">
        <v>59.9694</v>
      </c>
      <c r="S4409" s="7">
        <v>30.3767</v>
      </c>
      <c r="T4409" t="s">
        <v>46</v>
      </c>
      <c r="U4409" t="s">
        <v>43362</v>
      </c>
      <c r="X4409" t="s">
        <v>43362</v>
      </c>
      <c r="Y4409" t="s">
        <v>36708</v>
      </c>
      <c r="Z4409" t="s">
        <v>36915</v>
      </c>
      <c r="AA4409" t="s">
        <v>45605</v>
      </c>
      <c r="AC4409" t="s">
        <v>45606</v>
      </c>
      <c r="AG4409" t="s">
        <v>45607</v>
      </c>
      <c r="AH4409" s="27"/>
      <c r="AI4409" t="s">
        <v>45608</v>
      </c>
      <c r="AJ4409" t="s">
        <v>45609</v>
      </c>
    </row>
    <row r="4410" spans="1:36" ht="17.25" hidden="1" customHeight="1" x14ac:dyDescent="0.2">
      <c r="A4410" s="4" t="s">
        <v>6226</v>
      </c>
      <c r="B4410" t="s">
        <v>6178</v>
      </c>
      <c r="C4410" t="s">
        <v>6227</v>
      </c>
      <c r="D4410" t="s">
        <v>6228</v>
      </c>
      <c r="E4410" t="s">
        <v>58</v>
      </c>
      <c r="F4410" t="s">
        <v>570</v>
      </c>
      <c r="G4410" s="5">
        <v>158</v>
      </c>
      <c r="H4410" t="s">
        <v>42</v>
      </c>
      <c r="I4410" t="s">
        <v>240</v>
      </c>
      <c r="J4410" t="s">
        <v>45</v>
      </c>
      <c r="K4410" t="s">
        <v>45</v>
      </c>
      <c r="L4410" t="s">
        <v>45</v>
      </c>
      <c r="M4410" t="s">
        <v>559</v>
      </c>
      <c r="N4410" s="6">
        <v>1979</v>
      </c>
      <c r="R4410" s="7">
        <v>22.1607358300272</v>
      </c>
      <c r="S4410" s="7">
        <v>-80.455670515324599</v>
      </c>
      <c r="T4410" t="s">
        <v>46</v>
      </c>
      <c r="U4410" t="s">
        <v>6229</v>
      </c>
      <c r="X4410" t="s">
        <v>6229</v>
      </c>
      <c r="Y4410" t="s">
        <v>3012</v>
      </c>
      <c r="Z4410" t="s">
        <v>3013</v>
      </c>
      <c r="AC4410" t="s">
        <v>6230</v>
      </c>
      <c r="AG4410" t="s">
        <v>6231</v>
      </c>
      <c r="AH4410" s="6">
        <v>1108480</v>
      </c>
      <c r="AI4410" t="s">
        <v>6232</v>
      </c>
      <c r="AJ4410" t="s">
        <v>6233</v>
      </c>
    </row>
    <row r="4411" spans="1:36" ht="17.25" hidden="1" customHeight="1" x14ac:dyDescent="0.2">
      <c r="A4411" s="4" t="s">
        <v>6226</v>
      </c>
      <c r="B4411" t="s">
        <v>6178</v>
      </c>
      <c r="C4411" t="s">
        <v>6227</v>
      </c>
      <c r="D4411" t="s">
        <v>6228</v>
      </c>
      <c r="E4411" t="s">
        <v>191</v>
      </c>
      <c r="F4411" t="s">
        <v>570</v>
      </c>
      <c r="G4411" s="5">
        <v>158</v>
      </c>
      <c r="H4411" t="s">
        <v>42</v>
      </c>
      <c r="I4411" t="s">
        <v>240</v>
      </c>
      <c r="J4411" t="s">
        <v>45</v>
      </c>
      <c r="K4411" t="s">
        <v>45</v>
      </c>
      <c r="L4411" t="s">
        <v>45</v>
      </c>
      <c r="M4411" t="s">
        <v>559</v>
      </c>
      <c r="N4411" s="6">
        <v>1978</v>
      </c>
      <c r="R4411" s="7">
        <v>22.1607358300272</v>
      </c>
      <c r="S4411" s="7">
        <v>-80.455670515324599</v>
      </c>
      <c r="T4411" t="s">
        <v>46</v>
      </c>
      <c r="U4411" t="s">
        <v>6229</v>
      </c>
      <c r="X4411" t="s">
        <v>6229</v>
      </c>
      <c r="Y4411" t="s">
        <v>3012</v>
      </c>
      <c r="Z4411" t="s">
        <v>3013</v>
      </c>
      <c r="AC4411" t="s">
        <v>6230</v>
      </c>
      <c r="AG4411" t="s">
        <v>6231</v>
      </c>
      <c r="AH4411" s="6">
        <v>1108481</v>
      </c>
      <c r="AI4411" t="s">
        <v>6232</v>
      </c>
      <c r="AJ4411" t="s">
        <v>6234</v>
      </c>
    </row>
    <row r="4412" spans="1:36" ht="17.25" hidden="1" customHeight="1" x14ac:dyDescent="0.2">
      <c r="A4412" s="4" t="s">
        <v>6235</v>
      </c>
      <c r="B4412" t="s">
        <v>6178</v>
      </c>
      <c r="C4412" t="s">
        <v>6236</v>
      </c>
      <c r="D4412" t="s">
        <v>6237</v>
      </c>
      <c r="E4412" t="s">
        <v>40</v>
      </c>
      <c r="F4412" t="s">
        <v>570</v>
      </c>
      <c r="G4412" s="5">
        <v>250</v>
      </c>
      <c r="H4412" t="s">
        <v>42</v>
      </c>
      <c r="I4412" t="s">
        <v>240</v>
      </c>
      <c r="J4412" t="s">
        <v>45</v>
      </c>
      <c r="K4412" t="s">
        <v>45</v>
      </c>
      <c r="L4412" t="s">
        <v>45</v>
      </c>
      <c r="M4412" t="s">
        <v>559</v>
      </c>
      <c r="N4412" s="6">
        <v>1996</v>
      </c>
      <c r="R4412" s="7">
        <v>20.728600801560599</v>
      </c>
      <c r="S4412" s="7">
        <v>-75.597111741105806</v>
      </c>
      <c r="T4412" t="s">
        <v>46</v>
      </c>
      <c r="U4412" t="s">
        <v>6238</v>
      </c>
      <c r="V4412" t="s">
        <v>6239</v>
      </c>
      <c r="X4412" t="s">
        <v>6240</v>
      </c>
      <c r="Y4412" t="s">
        <v>3012</v>
      </c>
      <c r="Z4412" t="s">
        <v>3013</v>
      </c>
      <c r="AC4412" t="s">
        <v>6241</v>
      </c>
      <c r="AG4412" t="s">
        <v>6242</v>
      </c>
      <c r="AH4412" s="6">
        <v>1114823</v>
      </c>
      <c r="AI4412" t="s">
        <v>6243</v>
      </c>
      <c r="AJ4412" t="s">
        <v>6244</v>
      </c>
    </row>
    <row r="4413" spans="1:36" ht="17.25" hidden="1" customHeight="1" x14ac:dyDescent="0.2">
      <c r="A4413" s="4" t="s">
        <v>6235</v>
      </c>
      <c r="B4413" t="s">
        <v>6178</v>
      </c>
      <c r="C4413" t="s">
        <v>6236</v>
      </c>
      <c r="D4413" t="s">
        <v>6237</v>
      </c>
      <c r="E4413" t="s">
        <v>56</v>
      </c>
      <c r="F4413" t="s">
        <v>570</v>
      </c>
      <c r="G4413" s="5">
        <v>250</v>
      </c>
      <c r="H4413" t="s">
        <v>42</v>
      </c>
      <c r="I4413" t="s">
        <v>240</v>
      </c>
      <c r="J4413" t="s">
        <v>45</v>
      </c>
      <c r="K4413" t="s">
        <v>45</v>
      </c>
      <c r="L4413" t="s">
        <v>45</v>
      </c>
      <c r="M4413" t="s">
        <v>559</v>
      </c>
      <c r="N4413" s="6">
        <v>2000</v>
      </c>
      <c r="R4413" s="7">
        <v>20.728600801560599</v>
      </c>
      <c r="S4413" s="7">
        <v>-75.597111741105806</v>
      </c>
      <c r="T4413" t="s">
        <v>46</v>
      </c>
      <c r="U4413" t="s">
        <v>6238</v>
      </c>
      <c r="V4413" t="s">
        <v>6239</v>
      </c>
      <c r="X4413" t="s">
        <v>6240</v>
      </c>
      <c r="Y4413" t="s">
        <v>3012</v>
      </c>
      <c r="Z4413" t="s">
        <v>3013</v>
      </c>
      <c r="AC4413" t="s">
        <v>6241</v>
      </c>
      <c r="AG4413" t="s">
        <v>6242</v>
      </c>
      <c r="AH4413" s="6">
        <v>1114824</v>
      </c>
      <c r="AI4413" t="s">
        <v>6243</v>
      </c>
      <c r="AJ4413" t="s">
        <v>6245</v>
      </c>
    </row>
    <row r="4414" spans="1:36" ht="17.25" hidden="1" customHeight="1" x14ac:dyDescent="0.2">
      <c r="A4414" s="4" t="s">
        <v>46672</v>
      </c>
      <c r="B4414" t="s">
        <v>46654</v>
      </c>
      <c r="C4414" t="s">
        <v>46673</v>
      </c>
      <c r="E4414" t="s">
        <v>40</v>
      </c>
      <c r="F4414" t="s">
        <v>1930</v>
      </c>
      <c r="G4414" s="24">
        <v>36</v>
      </c>
      <c r="H4414" t="s">
        <v>42</v>
      </c>
      <c r="I4414" t="s">
        <v>65</v>
      </c>
      <c r="J4414" t="s">
        <v>44</v>
      </c>
      <c r="N4414" s="27">
        <v>1954</v>
      </c>
      <c r="R4414" s="7">
        <v>57.702910000000003</v>
      </c>
      <c r="S4414" s="7">
        <v>11.954639999999999</v>
      </c>
      <c r="T4414" t="s">
        <v>46</v>
      </c>
      <c r="Y4414" t="s">
        <v>36708</v>
      </c>
      <c r="Z4414" t="s">
        <v>37636</v>
      </c>
      <c r="AC4414" t="s">
        <v>46674</v>
      </c>
      <c r="AG4414" t="s">
        <v>46675</v>
      </c>
      <c r="AH4414" s="27">
        <v>1117248</v>
      </c>
      <c r="AI4414" t="s">
        <v>46676</v>
      </c>
      <c r="AJ4414" t="s">
        <v>46677</v>
      </c>
    </row>
    <row r="4415" spans="1:36" ht="17.25" hidden="1" customHeight="1" x14ac:dyDescent="0.2">
      <c r="A4415" s="4" t="s">
        <v>6246</v>
      </c>
      <c r="B4415" t="s">
        <v>6178</v>
      </c>
      <c r="C4415" t="s">
        <v>6247</v>
      </c>
      <c r="D4415" t="s">
        <v>6248</v>
      </c>
      <c r="E4415" t="s">
        <v>335</v>
      </c>
      <c r="F4415" t="s">
        <v>570</v>
      </c>
      <c r="G4415" s="5">
        <v>100</v>
      </c>
      <c r="H4415" t="s">
        <v>42</v>
      </c>
      <c r="I4415" t="s">
        <v>240</v>
      </c>
      <c r="J4415" t="s">
        <v>45</v>
      </c>
      <c r="K4415" t="s">
        <v>45</v>
      </c>
      <c r="L4415" t="s">
        <v>45</v>
      </c>
      <c r="M4415" t="s">
        <v>559</v>
      </c>
      <c r="N4415" s="6">
        <v>1982</v>
      </c>
      <c r="R4415" s="7">
        <v>23.019234435403199</v>
      </c>
      <c r="S4415" s="7">
        <v>-82.748870176095195</v>
      </c>
      <c r="T4415" t="s">
        <v>46</v>
      </c>
      <c r="U4415" t="s">
        <v>6249</v>
      </c>
      <c r="X4415" t="s">
        <v>6250</v>
      </c>
      <c r="Y4415" t="s">
        <v>3012</v>
      </c>
      <c r="Z4415" t="s">
        <v>3013</v>
      </c>
      <c r="AC4415" t="s">
        <v>6251</v>
      </c>
      <c r="AG4415" t="s">
        <v>6252</v>
      </c>
      <c r="AH4415" s="6">
        <v>1170051</v>
      </c>
      <c r="AI4415" t="s">
        <v>6253</v>
      </c>
      <c r="AJ4415" t="s">
        <v>6255</v>
      </c>
    </row>
    <row r="4416" spans="1:36" ht="17.25" hidden="1" customHeight="1" x14ac:dyDescent="0.2">
      <c r="A4416" s="4" t="s">
        <v>6246</v>
      </c>
      <c r="B4416" t="s">
        <v>6178</v>
      </c>
      <c r="C4416" t="s">
        <v>6247</v>
      </c>
      <c r="D4416" t="s">
        <v>6248</v>
      </c>
      <c r="E4416" t="s">
        <v>1157</v>
      </c>
      <c r="F4416" t="s">
        <v>570</v>
      </c>
      <c r="G4416" s="5">
        <v>100</v>
      </c>
      <c r="H4416" t="s">
        <v>42</v>
      </c>
      <c r="I4416" t="s">
        <v>240</v>
      </c>
      <c r="J4416" t="s">
        <v>45</v>
      </c>
      <c r="K4416" t="s">
        <v>45</v>
      </c>
      <c r="L4416" t="s">
        <v>45</v>
      </c>
      <c r="M4416" t="s">
        <v>559</v>
      </c>
      <c r="N4416" s="6">
        <v>1982</v>
      </c>
      <c r="R4416" s="7">
        <v>23.019234435403199</v>
      </c>
      <c r="S4416" s="7">
        <v>-82.748870176095195</v>
      </c>
      <c r="T4416" t="s">
        <v>46</v>
      </c>
      <c r="U4416" t="s">
        <v>6249</v>
      </c>
      <c r="X4416" t="s">
        <v>6250</v>
      </c>
      <c r="Y4416" t="s">
        <v>3012</v>
      </c>
      <c r="Z4416" t="s">
        <v>3013</v>
      </c>
      <c r="AC4416" t="s">
        <v>6251</v>
      </c>
      <c r="AG4416" t="s">
        <v>6252</v>
      </c>
      <c r="AH4416" s="6">
        <v>1161626</v>
      </c>
      <c r="AI4416" t="s">
        <v>6253</v>
      </c>
      <c r="AJ4416" t="s">
        <v>6256</v>
      </c>
    </row>
    <row r="4417" spans="1:36" ht="17.25" hidden="1" customHeight="1" x14ac:dyDescent="0.2">
      <c r="A4417" s="4" t="s">
        <v>6246</v>
      </c>
      <c r="B4417" t="s">
        <v>6178</v>
      </c>
      <c r="C4417" t="s">
        <v>6247</v>
      </c>
      <c r="D4417" t="s">
        <v>6248</v>
      </c>
      <c r="E4417" t="s">
        <v>2297</v>
      </c>
      <c r="F4417" t="s">
        <v>570</v>
      </c>
      <c r="G4417" s="5">
        <v>100</v>
      </c>
      <c r="H4417" t="s">
        <v>42</v>
      </c>
      <c r="I4417" t="s">
        <v>240</v>
      </c>
      <c r="J4417" t="s">
        <v>45</v>
      </c>
      <c r="K4417" t="s">
        <v>45</v>
      </c>
      <c r="L4417" t="s">
        <v>45</v>
      </c>
      <c r="M4417" t="s">
        <v>559</v>
      </c>
      <c r="N4417" s="6">
        <v>1982</v>
      </c>
      <c r="R4417" s="7">
        <v>23.019234435403199</v>
      </c>
      <c r="S4417" s="7">
        <v>-82.748870176095195</v>
      </c>
      <c r="T4417" t="s">
        <v>46</v>
      </c>
      <c r="U4417" t="s">
        <v>6249</v>
      </c>
      <c r="X4417" t="s">
        <v>6250</v>
      </c>
      <c r="Y4417" t="s">
        <v>3012</v>
      </c>
      <c r="Z4417" t="s">
        <v>3013</v>
      </c>
      <c r="AC4417" t="s">
        <v>6251</v>
      </c>
      <c r="AG4417" t="s">
        <v>6252</v>
      </c>
      <c r="AH4417" s="6">
        <v>1161627</v>
      </c>
      <c r="AI4417" t="s">
        <v>6253</v>
      </c>
      <c r="AJ4417" t="s">
        <v>6257</v>
      </c>
    </row>
    <row r="4418" spans="1:36" ht="17.25" hidden="1" customHeight="1" x14ac:dyDescent="0.2">
      <c r="A4418" s="4" t="s">
        <v>6246</v>
      </c>
      <c r="B4418" t="s">
        <v>6178</v>
      </c>
      <c r="C4418" t="s">
        <v>6247</v>
      </c>
      <c r="D4418" t="s">
        <v>6248</v>
      </c>
      <c r="E4418" t="s">
        <v>3929</v>
      </c>
      <c r="F4418" t="s">
        <v>570</v>
      </c>
      <c r="G4418" s="5">
        <v>100</v>
      </c>
      <c r="H4418" t="s">
        <v>42</v>
      </c>
      <c r="I4418" t="s">
        <v>240</v>
      </c>
      <c r="J4418" t="s">
        <v>45</v>
      </c>
      <c r="K4418" t="s">
        <v>45</v>
      </c>
      <c r="L4418" t="s">
        <v>45</v>
      </c>
      <c r="M4418" t="s">
        <v>559</v>
      </c>
      <c r="N4418" s="6">
        <v>1982</v>
      </c>
      <c r="R4418" s="7">
        <v>23.019234435403199</v>
      </c>
      <c r="S4418" s="7">
        <v>-82.748870176095195</v>
      </c>
      <c r="T4418" t="s">
        <v>46</v>
      </c>
      <c r="U4418" t="s">
        <v>6249</v>
      </c>
      <c r="X4418" t="s">
        <v>6250</v>
      </c>
      <c r="Y4418" t="s">
        <v>3012</v>
      </c>
      <c r="Z4418" t="s">
        <v>3013</v>
      </c>
      <c r="AC4418" t="s">
        <v>6251</v>
      </c>
      <c r="AG4418" t="s">
        <v>6252</v>
      </c>
      <c r="AH4418" s="6">
        <v>1261979</v>
      </c>
      <c r="AI4418" t="s">
        <v>6253</v>
      </c>
      <c r="AJ4418" t="s">
        <v>6258</v>
      </c>
    </row>
    <row r="4419" spans="1:36" ht="17.25" hidden="1" customHeight="1" x14ac:dyDescent="0.2">
      <c r="A4419" s="4" t="s">
        <v>6276</v>
      </c>
      <c r="B4419" t="s">
        <v>6178</v>
      </c>
      <c r="C4419" t="s">
        <v>6277</v>
      </c>
      <c r="E4419" t="s">
        <v>40</v>
      </c>
      <c r="F4419" t="s">
        <v>570</v>
      </c>
      <c r="G4419" s="5">
        <v>174.6</v>
      </c>
      <c r="H4419" t="s">
        <v>42</v>
      </c>
      <c r="I4419" t="s">
        <v>528</v>
      </c>
      <c r="J4419" t="s">
        <v>45</v>
      </c>
      <c r="K4419" t="s">
        <v>45</v>
      </c>
      <c r="L4419" t="s">
        <v>45</v>
      </c>
      <c r="M4419" t="s">
        <v>559</v>
      </c>
      <c r="N4419" s="6">
        <v>2008</v>
      </c>
      <c r="R4419" s="7">
        <v>20.630410285775302</v>
      </c>
      <c r="S4419" s="7">
        <v>-74.858638810811598</v>
      </c>
      <c r="T4419" t="s">
        <v>504</v>
      </c>
      <c r="U4419" t="s">
        <v>6278</v>
      </c>
      <c r="X4419" t="s">
        <v>6240</v>
      </c>
      <c r="Y4419" t="s">
        <v>3012</v>
      </c>
      <c r="Z4419" t="s">
        <v>3013</v>
      </c>
      <c r="AG4419" t="s">
        <v>6279</v>
      </c>
      <c r="AH4419" s="6">
        <v>1221846</v>
      </c>
      <c r="AI4419" t="s">
        <v>6280</v>
      </c>
      <c r="AJ4419" t="s">
        <v>6281</v>
      </c>
    </row>
    <row r="4420" spans="1:36" ht="17.25" hidden="1" customHeight="1" x14ac:dyDescent="0.2">
      <c r="A4420" s="4" t="s">
        <v>6282</v>
      </c>
      <c r="B4420" t="s">
        <v>6178</v>
      </c>
      <c r="C4420" t="s">
        <v>6283</v>
      </c>
      <c r="E4420" t="s">
        <v>40</v>
      </c>
      <c r="F4420" t="s">
        <v>570</v>
      </c>
      <c r="G4420" s="5">
        <v>60</v>
      </c>
      <c r="H4420" t="s">
        <v>42</v>
      </c>
      <c r="I4420" t="s">
        <v>528</v>
      </c>
      <c r="J4420" t="s">
        <v>45</v>
      </c>
      <c r="K4420" t="s">
        <v>45</v>
      </c>
      <c r="L4420" t="s">
        <v>45</v>
      </c>
      <c r="M4420" t="s">
        <v>559</v>
      </c>
      <c r="N4420" s="6">
        <v>2010</v>
      </c>
      <c r="R4420" s="7">
        <v>20.727386988234599</v>
      </c>
      <c r="S4420" s="7">
        <v>-75.596645290161106</v>
      </c>
      <c r="T4420" t="s">
        <v>504</v>
      </c>
      <c r="U4420" t="s">
        <v>6238</v>
      </c>
      <c r="V4420" t="s">
        <v>6239</v>
      </c>
      <c r="X4420" t="s">
        <v>6240</v>
      </c>
      <c r="Y4420" t="s">
        <v>3012</v>
      </c>
      <c r="Z4420" t="s">
        <v>3013</v>
      </c>
      <c r="AH4420" s="27"/>
      <c r="AI4420" t="s">
        <v>6284</v>
      </c>
      <c r="AJ4420" t="s">
        <v>6285</v>
      </c>
    </row>
    <row r="4421" spans="1:36" ht="17.25" hidden="1" customHeight="1" x14ac:dyDescent="0.2">
      <c r="A4421" s="4" t="s">
        <v>6286</v>
      </c>
      <c r="B4421" t="s">
        <v>6178</v>
      </c>
      <c r="C4421" t="s">
        <v>6287</v>
      </c>
      <c r="D4421" t="s">
        <v>6288</v>
      </c>
      <c r="E4421" t="s">
        <v>2297</v>
      </c>
      <c r="F4421" t="s">
        <v>570</v>
      </c>
      <c r="G4421" s="5">
        <v>64</v>
      </c>
      <c r="H4421" t="s">
        <v>42</v>
      </c>
      <c r="I4421" t="s">
        <v>240</v>
      </c>
      <c r="J4421" t="s">
        <v>45</v>
      </c>
      <c r="K4421" t="s">
        <v>45</v>
      </c>
      <c r="L4421" t="s">
        <v>45</v>
      </c>
      <c r="M4421" t="s">
        <v>559</v>
      </c>
      <c r="N4421" s="6">
        <v>1971</v>
      </c>
      <c r="R4421" s="7">
        <v>23.125425534655001</v>
      </c>
      <c r="S4421" s="7">
        <v>-82.358980208563693</v>
      </c>
      <c r="T4421" t="s">
        <v>46</v>
      </c>
      <c r="U4421" t="s">
        <v>6289</v>
      </c>
      <c r="X4421" t="s">
        <v>6289</v>
      </c>
      <c r="Y4421" t="s">
        <v>3012</v>
      </c>
      <c r="Z4421" t="s">
        <v>3013</v>
      </c>
      <c r="AC4421" t="s">
        <v>6290</v>
      </c>
      <c r="AG4421" t="s">
        <v>6291</v>
      </c>
      <c r="AH4421" s="6">
        <v>1151376</v>
      </c>
      <c r="AI4421" t="s">
        <v>6292</v>
      </c>
      <c r="AJ4421" t="s">
        <v>6293</v>
      </c>
    </row>
    <row r="4422" spans="1:36" ht="17.25" hidden="1" customHeight="1" x14ac:dyDescent="0.2">
      <c r="A4422" s="4" t="s">
        <v>6316</v>
      </c>
      <c r="B4422" t="s">
        <v>6178</v>
      </c>
      <c r="C4422" t="s">
        <v>6317</v>
      </c>
      <c r="D4422" t="s">
        <v>6318</v>
      </c>
      <c r="E4422" t="s">
        <v>40</v>
      </c>
      <c r="F4422" t="s">
        <v>570</v>
      </c>
      <c r="G4422" s="5">
        <v>100</v>
      </c>
      <c r="H4422" t="s">
        <v>42</v>
      </c>
      <c r="I4422" t="s">
        <v>240</v>
      </c>
      <c r="J4422" t="s">
        <v>45</v>
      </c>
      <c r="K4422" t="s">
        <v>45</v>
      </c>
      <c r="L4422" t="s">
        <v>45</v>
      </c>
      <c r="M4422" t="s">
        <v>559</v>
      </c>
      <c r="N4422" s="6">
        <v>1991</v>
      </c>
      <c r="R4422" s="7">
        <v>23.019234435403199</v>
      </c>
      <c r="S4422" s="7">
        <v>-82.748870176095195</v>
      </c>
      <c r="T4422" t="s">
        <v>46</v>
      </c>
      <c r="U4422" t="s">
        <v>6204</v>
      </c>
      <c r="X4422" t="s">
        <v>6205</v>
      </c>
      <c r="Y4422" t="s">
        <v>3012</v>
      </c>
      <c r="Z4422" t="s">
        <v>3013</v>
      </c>
      <c r="AC4422" t="s">
        <v>6319</v>
      </c>
      <c r="AG4422" t="s">
        <v>6320</v>
      </c>
      <c r="AH4422" s="6">
        <v>1159756</v>
      </c>
      <c r="AI4422" t="s">
        <v>6321</v>
      </c>
      <c r="AJ4422" t="s">
        <v>6322</v>
      </c>
    </row>
    <row r="4423" spans="1:36" ht="17.25" hidden="1" customHeight="1" x14ac:dyDescent="0.2">
      <c r="A4423" s="4" t="s">
        <v>6316</v>
      </c>
      <c r="B4423" t="s">
        <v>6178</v>
      </c>
      <c r="C4423" t="s">
        <v>6317</v>
      </c>
      <c r="D4423" t="s">
        <v>6318</v>
      </c>
      <c r="E4423" t="s">
        <v>56</v>
      </c>
      <c r="F4423" t="s">
        <v>570</v>
      </c>
      <c r="G4423" s="5">
        <v>100</v>
      </c>
      <c r="H4423" t="s">
        <v>42</v>
      </c>
      <c r="I4423" t="s">
        <v>240</v>
      </c>
      <c r="J4423" t="s">
        <v>45</v>
      </c>
      <c r="K4423" t="s">
        <v>45</v>
      </c>
      <c r="L4423" t="s">
        <v>45</v>
      </c>
      <c r="M4423" t="s">
        <v>559</v>
      </c>
      <c r="N4423" s="6">
        <v>1991</v>
      </c>
      <c r="R4423" s="7">
        <v>23.019234435403199</v>
      </c>
      <c r="S4423" s="7">
        <v>-82.748870176095195</v>
      </c>
      <c r="T4423" t="s">
        <v>46</v>
      </c>
      <c r="U4423" t="s">
        <v>6204</v>
      </c>
      <c r="X4423" t="s">
        <v>6205</v>
      </c>
      <c r="Y4423" t="s">
        <v>3012</v>
      </c>
      <c r="Z4423" t="s">
        <v>3013</v>
      </c>
      <c r="AC4423" t="s">
        <v>6319</v>
      </c>
      <c r="AG4423" t="s">
        <v>6320</v>
      </c>
      <c r="AH4423" s="6">
        <v>1160239</v>
      </c>
      <c r="AI4423" t="s">
        <v>6321</v>
      </c>
      <c r="AJ4423" t="s">
        <v>6323</v>
      </c>
    </row>
    <row r="4424" spans="1:36" ht="17.25" hidden="1" customHeight="1" x14ac:dyDescent="0.2">
      <c r="A4424" s="4" t="s">
        <v>6316</v>
      </c>
      <c r="B4424" t="s">
        <v>6178</v>
      </c>
      <c r="C4424" t="s">
        <v>6317</v>
      </c>
      <c r="D4424" t="s">
        <v>6318</v>
      </c>
      <c r="E4424" t="s">
        <v>58</v>
      </c>
      <c r="F4424" t="s">
        <v>570</v>
      </c>
      <c r="G4424" s="5">
        <v>100</v>
      </c>
      <c r="H4424" t="s">
        <v>42</v>
      </c>
      <c r="I4424" t="s">
        <v>240</v>
      </c>
      <c r="J4424" t="s">
        <v>45</v>
      </c>
      <c r="K4424" t="s">
        <v>45</v>
      </c>
      <c r="L4424" t="s">
        <v>45</v>
      </c>
      <c r="M4424" t="s">
        <v>559</v>
      </c>
      <c r="N4424" s="6">
        <v>1991</v>
      </c>
      <c r="R4424" s="7">
        <v>23.019234435403199</v>
      </c>
      <c r="S4424" s="7">
        <v>-82.748870176095195</v>
      </c>
      <c r="T4424" t="s">
        <v>46</v>
      </c>
      <c r="U4424" t="s">
        <v>6204</v>
      </c>
      <c r="X4424" t="s">
        <v>6205</v>
      </c>
      <c r="Y4424" t="s">
        <v>3012</v>
      </c>
      <c r="Z4424" t="s">
        <v>3013</v>
      </c>
      <c r="AC4424" t="s">
        <v>6319</v>
      </c>
      <c r="AG4424" t="s">
        <v>6320</v>
      </c>
      <c r="AH4424" s="6">
        <v>1160240</v>
      </c>
      <c r="AI4424" t="s">
        <v>6321</v>
      </c>
      <c r="AJ4424" t="s">
        <v>6324</v>
      </c>
    </row>
    <row r="4425" spans="1:36" ht="17.25" hidden="1" customHeight="1" x14ac:dyDescent="0.2">
      <c r="A4425" s="4" t="s">
        <v>6325</v>
      </c>
      <c r="B4425" t="s">
        <v>6178</v>
      </c>
      <c r="C4425" t="s">
        <v>6326</v>
      </c>
      <c r="D4425" t="s">
        <v>6327</v>
      </c>
      <c r="E4425" t="s">
        <v>40</v>
      </c>
      <c r="F4425" t="s">
        <v>86</v>
      </c>
      <c r="G4425" s="5">
        <v>173</v>
      </c>
      <c r="H4425" t="s">
        <v>42</v>
      </c>
      <c r="I4425" t="s">
        <v>43</v>
      </c>
      <c r="J4425" t="s">
        <v>45</v>
      </c>
      <c r="K4425" t="s">
        <v>45</v>
      </c>
      <c r="L4425" t="s">
        <v>45</v>
      </c>
      <c r="M4425" t="s">
        <v>559</v>
      </c>
      <c r="N4425" s="6">
        <v>2003</v>
      </c>
      <c r="Q4425" t="s">
        <v>6202</v>
      </c>
      <c r="R4425" s="7">
        <v>23.087568000000001</v>
      </c>
      <c r="S4425" s="7">
        <v>-81.268878000000001</v>
      </c>
      <c r="T4425" t="s">
        <v>46</v>
      </c>
      <c r="U4425" t="s">
        <v>6001</v>
      </c>
      <c r="V4425" t="s">
        <v>6328</v>
      </c>
      <c r="X4425" t="s">
        <v>6181</v>
      </c>
      <c r="Y4425" t="s">
        <v>3012</v>
      </c>
      <c r="Z4425" t="s">
        <v>3013</v>
      </c>
      <c r="AA4425" t="s">
        <v>6329</v>
      </c>
      <c r="AG4425" t="s">
        <v>6330</v>
      </c>
      <c r="AH4425" s="27" t="s">
        <v>6331</v>
      </c>
      <c r="AI4425" t="s">
        <v>6332</v>
      </c>
      <c r="AJ4425" t="s">
        <v>6333</v>
      </c>
    </row>
    <row r="4426" spans="1:36" ht="17.25" hidden="1" customHeight="1" x14ac:dyDescent="0.2">
      <c r="A4426" s="4" t="s">
        <v>6334</v>
      </c>
      <c r="B4426" t="s">
        <v>6335</v>
      </c>
      <c r="C4426" t="s">
        <v>6336</v>
      </c>
      <c r="D4426" t="s">
        <v>6337</v>
      </c>
      <c r="E4426" t="s">
        <v>40</v>
      </c>
      <c r="F4426" t="s">
        <v>617</v>
      </c>
      <c r="G4426" s="5">
        <v>319</v>
      </c>
      <c r="H4426" t="s">
        <v>42</v>
      </c>
      <c r="I4426" t="s">
        <v>43</v>
      </c>
      <c r="J4426" t="s">
        <v>45</v>
      </c>
      <c r="K4426" t="s">
        <v>45</v>
      </c>
      <c r="L4426" t="s">
        <v>45</v>
      </c>
      <c r="M4426" t="s">
        <v>559</v>
      </c>
      <c r="N4426" s="6">
        <v>2003</v>
      </c>
      <c r="Q4426" t="s">
        <v>6338</v>
      </c>
      <c r="R4426" s="7">
        <v>18.407399999999999</v>
      </c>
      <c r="S4426" s="7">
        <v>-69.634299999999996</v>
      </c>
      <c r="T4426" t="s">
        <v>46</v>
      </c>
      <c r="U4426" t="s">
        <v>6339</v>
      </c>
      <c r="V4426" t="s">
        <v>6340</v>
      </c>
      <c r="X4426" t="s">
        <v>6341</v>
      </c>
      <c r="Y4426" t="s">
        <v>3012</v>
      </c>
      <c r="Z4426" t="s">
        <v>3013</v>
      </c>
      <c r="AA4426" t="s">
        <v>6342</v>
      </c>
      <c r="AG4426" t="s">
        <v>6343</v>
      </c>
      <c r="AH4426" s="6">
        <v>1173906</v>
      </c>
      <c r="AI4426" t="s">
        <v>6344</v>
      </c>
      <c r="AJ4426" t="s">
        <v>6345</v>
      </c>
    </row>
    <row r="4427" spans="1:36" ht="17.25" hidden="1" customHeight="1" x14ac:dyDescent="0.2">
      <c r="A4427" s="4" t="s">
        <v>6355</v>
      </c>
      <c r="B4427" t="s">
        <v>6335</v>
      </c>
      <c r="C4427" t="s">
        <v>6356</v>
      </c>
      <c r="D4427" t="s">
        <v>6357</v>
      </c>
      <c r="E4427" t="s">
        <v>40</v>
      </c>
      <c r="F4427" t="s">
        <v>86</v>
      </c>
      <c r="G4427" s="5">
        <v>258</v>
      </c>
      <c r="H4427" t="s">
        <v>677</v>
      </c>
      <c r="I4427" t="s">
        <v>1323</v>
      </c>
      <c r="J4427" t="s">
        <v>45</v>
      </c>
      <c r="K4427" t="s">
        <v>45</v>
      </c>
      <c r="L4427" t="s">
        <v>45</v>
      </c>
      <c r="M4427" t="s">
        <v>559</v>
      </c>
      <c r="N4427" s="27"/>
      <c r="Q4427" t="s">
        <v>6358</v>
      </c>
      <c r="R4427" s="7">
        <v>18.456374658868</v>
      </c>
      <c r="S4427" s="7">
        <v>-69.611344959366406</v>
      </c>
      <c r="T4427" t="s">
        <v>504</v>
      </c>
      <c r="U4427" t="s">
        <v>6340</v>
      </c>
      <c r="X4427" t="s">
        <v>6341</v>
      </c>
      <c r="Y4427" t="s">
        <v>3012</v>
      </c>
      <c r="Z4427" t="s">
        <v>3013</v>
      </c>
      <c r="AG4427" t="s">
        <v>6359</v>
      </c>
      <c r="AH4427" s="27">
        <v>1311040</v>
      </c>
      <c r="AI4427" t="s">
        <v>6360</v>
      </c>
      <c r="AJ4427" t="s">
        <v>6361</v>
      </c>
    </row>
    <row r="4428" spans="1:36" ht="17.25" hidden="1" customHeight="1" x14ac:dyDescent="0.2">
      <c r="A4428" s="4" t="s">
        <v>6362</v>
      </c>
      <c r="B4428" t="s">
        <v>6335</v>
      </c>
      <c r="C4428" t="s">
        <v>6363</v>
      </c>
      <c r="D4428" t="s">
        <v>6364</v>
      </c>
      <c r="E4428" t="s">
        <v>40</v>
      </c>
      <c r="F4428" t="s">
        <v>64</v>
      </c>
      <c r="G4428" s="5">
        <v>111</v>
      </c>
      <c r="H4428" t="s">
        <v>42</v>
      </c>
      <c r="I4428" t="s">
        <v>1323</v>
      </c>
      <c r="J4428" t="s">
        <v>45</v>
      </c>
      <c r="K4428" t="s">
        <v>45</v>
      </c>
      <c r="L4428" t="s">
        <v>45</v>
      </c>
      <c r="M4428" t="s">
        <v>559</v>
      </c>
      <c r="N4428" s="6">
        <v>2012</v>
      </c>
      <c r="P4428" s="24">
        <v>2023</v>
      </c>
      <c r="Q4428" t="s">
        <v>6365</v>
      </c>
      <c r="R4428" s="7">
        <v>18.483971</v>
      </c>
      <c r="S4428" s="7">
        <v>-69.883154000000005</v>
      </c>
      <c r="T4428" t="s">
        <v>46</v>
      </c>
      <c r="U4428" t="s">
        <v>6366</v>
      </c>
      <c r="X4428" t="s">
        <v>6341</v>
      </c>
      <c r="Y4428" t="s">
        <v>3012</v>
      </c>
      <c r="Z4428" t="s">
        <v>3013</v>
      </c>
      <c r="AG4428" t="s">
        <v>6367</v>
      </c>
      <c r="AH4428" s="6">
        <v>1228595</v>
      </c>
      <c r="AI4428" t="s">
        <v>6368</v>
      </c>
      <c r="AJ4428" t="s">
        <v>6369</v>
      </c>
    </row>
    <row r="4429" spans="1:36" ht="17.25" hidden="1" customHeight="1" x14ac:dyDescent="0.2">
      <c r="A4429" s="4" t="s">
        <v>6377</v>
      </c>
      <c r="B4429" t="s">
        <v>6335</v>
      </c>
      <c r="C4429" t="s">
        <v>6378</v>
      </c>
      <c r="D4429" t="s">
        <v>6379</v>
      </c>
      <c r="E4429" t="s">
        <v>40</v>
      </c>
      <c r="F4429" t="s">
        <v>570</v>
      </c>
      <c r="G4429" s="5">
        <v>66</v>
      </c>
      <c r="H4429" t="s">
        <v>42</v>
      </c>
      <c r="I4429" t="s">
        <v>240</v>
      </c>
      <c r="J4429" t="s">
        <v>45</v>
      </c>
      <c r="L4429" t="s">
        <v>45</v>
      </c>
      <c r="M4429" t="s">
        <v>559</v>
      </c>
      <c r="N4429" s="6">
        <v>1972</v>
      </c>
      <c r="Q4429" t="s">
        <v>6380</v>
      </c>
      <c r="R4429" s="7">
        <v>18.927173878957301</v>
      </c>
      <c r="S4429" s="7">
        <v>-70.354880241994195</v>
      </c>
      <c r="T4429" t="s">
        <v>46</v>
      </c>
      <c r="U4429" t="s">
        <v>6381</v>
      </c>
      <c r="X4429" t="s">
        <v>6382</v>
      </c>
      <c r="Y4429" t="s">
        <v>3012</v>
      </c>
      <c r="Z4429" t="s">
        <v>3013</v>
      </c>
      <c r="AD4429" t="s">
        <v>52</v>
      </c>
      <c r="AE4429" t="s">
        <v>1546</v>
      </c>
      <c r="AG4429" t="s">
        <v>6383</v>
      </c>
      <c r="AH4429" s="6">
        <v>1114597</v>
      </c>
      <c r="AI4429" t="s">
        <v>6384</v>
      </c>
      <c r="AJ4429" t="s">
        <v>6385</v>
      </c>
    </row>
    <row r="4430" spans="1:36" ht="17.25" hidden="1" customHeight="1" x14ac:dyDescent="0.2">
      <c r="A4430" s="4" t="s">
        <v>6377</v>
      </c>
      <c r="B4430" t="s">
        <v>6335</v>
      </c>
      <c r="C4430" t="s">
        <v>6378</v>
      </c>
      <c r="D4430" t="s">
        <v>6379</v>
      </c>
      <c r="E4430" t="s">
        <v>56</v>
      </c>
      <c r="F4430" t="s">
        <v>570</v>
      </c>
      <c r="G4430" s="5">
        <v>66</v>
      </c>
      <c r="H4430" t="s">
        <v>42</v>
      </c>
      <c r="I4430" t="s">
        <v>240</v>
      </c>
      <c r="J4430" t="s">
        <v>45</v>
      </c>
      <c r="L4430" t="s">
        <v>45</v>
      </c>
      <c r="M4430" t="s">
        <v>559</v>
      </c>
      <c r="N4430" s="6">
        <v>1972</v>
      </c>
      <c r="Q4430" t="s">
        <v>6380</v>
      </c>
      <c r="R4430" s="7">
        <v>18.927173878957301</v>
      </c>
      <c r="S4430" s="7">
        <v>-70.354880241994195</v>
      </c>
      <c r="T4430" t="s">
        <v>46</v>
      </c>
      <c r="U4430" t="s">
        <v>6381</v>
      </c>
      <c r="X4430" t="s">
        <v>6382</v>
      </c>
      <c r="Y4430" t="s">
        <v>3012</v>
      </c>
      <c r="Z4430" t="s">
        <v>3013</v>
      </c>
      <c r="AD4430" t="s">
        <v>52</v>
      </c>
      <c r="AE4430" t="s">
        <v>1546</v>
      </c>
      <c r="AG4430" t="s">
        <v>6383</v>
      </c>
      <c r="AH4430" s="6">
        <v>1114598</v>
      </c>
      <c r="AI4430" t="s">
        <v>6384</v>
      </c>
      <c r="AJ4430" t="s">
        <v>6386</v>
      </c>
    </row>
    <row r="4431" spans="1:36" ht="17.25" hidden="1" customHeight="1" x14ac:dyDescent="0.2">
      <c r="A4431" s="4" t="s">
        <v>6377</v>
      </c>
      <c r="B4431" t="s">
        <v>6335</v>
      </c>
      <c r="C4431" t="s">
        <v>6378</v>
      </c>
      <c r="D4431" t="s">
        <v>6379</v>
      </c>
      <c r="E4431" t="s">
        <v>58</v>
      </c>
      <c r="F4431" t="s">
        <v>570</v>
      </c>
      <c r="G4431" s="5">
        <v>66</v>
      </c>
      <c r="H4431" t="s">
        <v>42</v>
      </c>
      <c r="I4431" t="s">
        <v>240</v>
      </c>
      <c r="J4431" t="s">
        <v>45</v>
      </c>
      <c r="L4431" t="s">
        <v>45</v>
      </c>
      <c r="M4431" t="s">
        <v>559</v>
      </c>
      <c r="N4431" s="6">
        <v>1972</v>
      </c>
      <c r="Q4431" t="s">
        <v>6380</v>
      </c>
      <c r="R4431" s="7">
        <v>18.927173878957301</v>
      </c>
      <c r="S4431" s="7">
        <v>-70.354880241994195</v>
      </c>
      <c r="T4431" t="s">
        <v>46</v>
      </c>
      <c r="U4431" t="s">
        <v>6381</v>
      </c>
      <c r="X4431" t="s">
        <v>6382</v>
      </c>
      <c r="Y4431" t="s">
        <v>3012</v>
      </c>
      <c r="Z4431" t="s">
        <v>3013</v>
      </c>
      <c r="AD4431" t="s">
        <v>52</v>
      </c>
      <c r="AE4431" t="s">
        <v>1546</v>
      </c>
      <c r="AG4431" t="s">
        <v>6383</v>
      </c>
      <c r="AH4431" s="6">
        <v>1114599</v>
      </c>
      <c r="AI4431" t="s">
        <v>6384</v>
      </c>
      <c r="AJ4431" t="s">
        <v>6387</v>
      </c>
    </row>
    <row r="4432" spans="1:36" ht="17.25" hidden="1" customHeight="1" x14ac:dyDescent="0.2">
      <c r="A4432" s="4" t="s">
        <v>6388</v>
      </c>
      <c r="B4432" t="s">
        <v>6335</v>
      </c>
      <c r="C4432" t="s">
        <v>6389</v>
      </c>
      <c r="D4432" t="s">
        <v>6390</v>
      </c>
      <c r="E4432" t="s">
        <v>40</v>
      </c>
      <c r="F4432" t="s">
        <v>570</v>
      </c>
      <c r="G4432" s="5">
        <v>95</v>
      </c>
      <c r="H4432" t="s">
        <v>42</v>
      </c>
      <c r="I4432" t="s">
        <v>528</v>
      </c>
      <c r="J4432" t="s">
        <v>45</v>
      </c>
      <c r="K4432" t="s">
        <v>45</v>
      </c>
      <c r="L4432" t="s">
        <v>45</v>
      </c>
      <c r="M4432" t="s">
        <v>559</v>
      </c>
      <c r="N4432" s="24">
        <v>2001</v>
      </c>
      <c r="Q4432" t="s">
        <v>5909</v>
      </c>
      <c r="R4432" s="7">
        <v>19.24821</v>
      </c>
      <c r="S4432" s="7">
        <v>-70.550079999999994</v>
      </c>
      <c r="T4432" t="s">
        <v>46</v>
      </c>
      <c r="U4432" t="s">
        <v>6391</v>
      </c>
      <c r="X4432" t="s">
        <v>6391</v>
      </c>
      <c r="Y4432" t="s">
        <v>3012</v>
      </c>
      <c r="Z4432" t="s">
        <v>3013</v>
      </c>
      <c r="AG4432" t="s">
        <v>6392</v>
      </c>
      <c r="AH4432" s="24">
        <v>1171842</v>
      </c>
      <c r="AI4432" t="s">
        <v>6393</v>
      </c>
      <c r="AJ4432" t="s">
        <v>6394</v>
      </c>
    </row>
    <row r="4433" spans="1:36" ht="17.25" hidden="1" customHeight="1" x14ac:dyDescent="0.2">
      <c r="A4433" s="4" t="s">
        <v>6430</v>
      </c>
      <c r="B4433" t="s">
        <v>6335</v>
      </c>
      <c r="C4433" t="s">
        <v>6431</v>
      </c>
      <c r="D4433" t="s">
        <v>6432</v>
      </c>
      <c r="E4433" t="s">
        <v>40</v>
      </c>
      <c r="F4433" t="s">
        <v>570</v>
      </c>
      <c r="G4433" s="5">
        <v>104</v>
      </c>
      <c r="H4433" t="s">
        <v>42</v>
      </c>
      <c r="I4433" t="s">
        <v>528</v>
      </c>
      <c r="J4433" t="s">
        <v>45</v>
      </c>
      <c r="K4433" t="s">
        <v>45</v>
      </c>
      <c r="L4433" t="s">
        <v>45</v>
      </c>
      <c r="M4433" t="s">
        <v>559</v>
      </c>
      <c r="N4433" s="6">
        <v>2003</v>
      </c>
      <c r="Q4433" t="s">
        <v>6433</v>
      </c>
      <c r="R4433" s="7">
        <v>18.351369999999999</v>
      </c>
      <c r="S4433" s="7">
        <v>-70.832499999999996</v>
      </c>
      <c r="T4433" t="s">
        <v>46</v>
      </c>
      <c r="U4433" t="s">
        <v>6434</v>
      </c>
      <c r="X4433" t="s">
        <v>6435</v>
      </c>
      <c r="Y4433" t="s">
        <v>3012</v>
      </c>
      <c r="Z4433" t="s">
        <v>3013</v>
      </c>
      <c r="AG4433" t="s">
        <v>6436</v>
      </c>
      <c r="AH4433" s="6">
        <v>1183618</v>
      </c>
      <c r="AI4433" t="s">
        <v>6437</v>
      </c>
      <c r="AJ4433" t="s">
        <v>6438</v>
      </c>
    </row>
    <row r="4434" spans="1:36" ht="17.25" hidden="1" customHeight="1" x14ac:dyDescent="0.2">
      <c r="A4434" s="4" t="s">
        <v>6439</v>
      </c>
      <c r="B4434" t="s">
        <v>6335</v>
      </c>
      <c r="C4434" t="s">
        <v>6440</v>
      </c>
      <c r="D4434" t="s">
        <v>6441</v>
      </c>
      <c r="E4434" t="s">
        <v>40</v>
      </c>
      <c r="F4434" t="s">
        <v>2972</v>
      </c>
      <c r="G4434" s="5">
        <v>100</v>
      </c>
      <c r="H4434" t="s">
        <v>42</v>
      </c>
      <c r="I4434" t="s">
        <v>1323</v>
      </c>
      <c r="J4434" t="s">
        <v>45</v>
      </c>
      <c r="L4434" t="s">
        <v>45</v>
      </c>
      <c r="M4434" t="s">
        <v>559</v>
      </c>
      <c r="N4434" s="6">
        <v>2000</v>
      </c>
      <c r="Q4434" t="s">
        <v>5909</v>
      </c>
      <c r="R4434" s="7">
        <v>18.5557094474783</v>
      </c>
      <c r="S4434" s="7">
        <v>-70.012858549397905</v>
      </c>
      <c r="T4434" t="s">
        <v>46</v>
      </c>
      <c r="U4434" t="s">
        <v>6341</v>
      </c>
      <c r="X4434" t="s">
        <v>6341</v>
      </c>
      <c r="Y4434" t="s">
        <v>3012</v>
      </c>
      <c r="Z4434" t="s">
        <v>3013</v>
      </c>
      <c r="AG4434" t="s">
        <v>6442</v>
      </c>
      <c r="AH4434" s="6">
        <v>1171841</v>
      </c>
      <c r="AI4434" t="s">
        <v>6443</v>
      </c>
      <c r="AJ4434" t="s">
        <v>6444</v>
      </c>
    </row>
    <row r="4435" spans="1:36" ht="17.25" hidden="1" customHeight="1" x14ac:dyDescent="0.2">
      <c r="A4435" s="4" t="s">
        <v>6445</v>
      </c>
      <c r="B4435" t="s">
        <v>6335</v>
      </c>
      <c r="C4435" t="s">
        <v>6446</v>
      </c>
      <c r="D4435" t="s">
        <v>6447</v>
      </c>
      <c r="E4435" t="s">
        <v>40</v>
      </c>
      <c r="F4435" t="s">
        <v>527</v>
      </c>
      <c r="G4435" s="5">
        <v>51</v>
      </c>
      <c r="H4435" t="s">
        <v>42</v>
      </c>
      <c r="I4435" t="s">
        <v>528</v>
      </c>
      <c r="J4435" t="s">
        <v>45</v>
      </c>
      <c r="K4435" t="s">
        <v>45</v>
      </c>
      <c r="L4435" t="s">
        <v>45</v>
      </c>
      <c r="M4435" t="s">
        <v>559</v>
      </c>
      <c r="N4435" s="6">
        <v>2011</v>
      </c>
      <c r="Q4435" t="s">
        <v>6448</v>
      </c>
      <c r="R4435" s="7">
        <v>19.203779999999998</v>
      </c>
      <c r="S4435" s="7">
        <v>-70.094030000000004</v>
      </c>
      <c r="T4435" t="s">
        <v>46</v>
      </c>
      <c r="U4435" t="s">
        <v>6449</v>
      </c>
      <c r="X4435" t="s">
        <v>6450</v>
      </c>
      <c r="Y4435" t="s">
        <v>3012</v>
      </c>
      <c r="Z4435" t="s">
        <v>3013</v>
      </c>
      <c r="AG4435" t="s">
        <v>6451</v>
      </c>
      <c r="AH4435" s="6">
        <v>1225813</v>
      </c>
      <c r="AI4435" t="s">
        <v>6452</v>
      </c>
      <c r="AJ4435" t="s">
        <v>6453</v>
      </c>
    </row>
    <row r="4436" spans="1:36" ht="17.25" hidden="1" customHeight="1" x14ac:dyDescent="0.2">
      <c r="A4436" s="4" t="s">
        <v>6478</v>
      </c>
      <c r="B4436" t="s">
        <v>6335</v>
      </c>
      <c r="C4436" t="s">
        <v>6479</v>
      </c>
      <c r="D4436" t="s">
        <v>6480</v>
      </c>
      <c r="E4436" t="s">
        <v>40</v>
      </c>
      <c r="F4436" t="s">
        <v>2972</v>
      </c>
      <c r="G4436" s="5">
        <v>100</v>
      </c>
      <c r="H4436" t="s">
        <v>42</v>
      </c>
      <c r="I4436" t="s">
        <v>65</v>
      </c>
      <c r="J4436" t="s">
        <v>45</v>
      </c>
      <c r="K4436" t="s">
        <v>45</v>
      </c>
      <c r="L4436" t="s">
        <v>45</v>
      </c>
      <c r="M4436" t="s">
        <v>559</v>
      </c>
      <c r="N4436" s="6">
        <v>1998</v>
      </c>
      <c r="Q4436" t="s">
        <v>6481</v>
      </c>
      <c r="R4436" s="7">
        <v>18.424206000000002</v>
      </c>
      <c r="S4436" s="7">
        <v>-70.020622000000003</v>
      </c>
      <c r="T4436" t="s">
        <v>46</v>
      </c>
      <c r="U4436" t="s">
        <v>6482</v>
      </c>
      <c r="X4436" t="s">
        <v>6483</v>
      </c>
      <c r="Y4436" t="s">
        <v>3012</v>
      </c>
      <c r="Z4436" t="s">
        <v>3013</v>
      </c>
      <c r="AG4436" t="s">
        <v>6484</v>
      </c>
      <c r="AH4436" s="24">
        <v>1160028</v>
      </c>
      <c r="AI4436" t="s">
        <v>6485</v>
      </c>
      <c r="AJ4436" t="s">
        <v>6486</v>
      </c>
    </row>
    <row r="4437" spans="1:36" ht="17.25" hidden="1" customHeight="1" x14ac:dyDescent="0.2">
      <c r="A4437" s="4" t="s">
        <v>6507</v>
      </c>
      <c r="B4437" t="s">
        <v>6335</v>
      </c>
      <c r="C4437" t="s">
        <v>6508</v>
      </c>
      <c r="E4437" t="s">
        <v>40</v>
      </c>
      <c r="F4437" t="s">
        <v>2972</v>
      </c>
      <c r="G4437" s="5">
        <v>148.5</v>
      </c>
      <c r="H4437" t="s">
        <v>42</v>
      </c>
      <c r="I4437" t="s">
        <v>1323</v>
      </c>
      <c r="J4437" t="s">
        <v>45</v>
      </c>
      <c r="L4437" t="s">
        <v>45</v>
      </c>
      <c r="M4437" t="s">
        <v>559</v>
      </c>
      <c r="N4437" s="6">
        <v>2001</v>
      </c>
      <c r="Q4437" t="s">
        <v>6474</v>
      </c>
      <c r="R4437" s="7">
        <v>18.447929556016199</v>
      </c>
      <c r="S4437" s="7">
        <v>-69.313377791396604</v>
      </c>
      <c r="T4437" t="s">
        <v>46</v>
      </c>
      <c r="U4437" t="s">
        <v>6509</v>
      </c>
      <c r="X4437" t="s">
        <v>6467</v>
      </c>
      <c r="Y4437" t="s">
        <v>3012</v>
      </c>
      <c r="Z4437" t="s">
        <v>3013</v>
      </c>
      <c r="AG4437" t="s">
        <v>6510</v>
      </c>
      <c r="AH4437" s="6">
        <v>1174605</v>
      </c>
      <c r="AI4437" t="s">
        <v>6511</v>
      </c>
      <c r="AJ4437" t="s">
        <v>6512</v>
      </c>
    </row>
    <row r="4438" spans="1:36" ht="17.25" hidden="1" customHeight="1" x14ac:dyDescent="0.2">
      <c r="A4438" s="4" t="s">
        <v>6522</v>
      </c>
      <c r="B4438" t="s">
        <v>6514</v>
      </c>
      <c r="C4438" t="s">
        <v>6523</v>
      </c>
      <c r="D4438" t="s">
        <v>6524</v>
      </c>
      <c r="E4438" t="s">
        <v>40</v>
      </c>
      <c r="F4438" t="s">
        <v>570</v>
      </c>
      <c r="G4438" s="5">
        <v>149.4</v>
      </c>
      <c r="H4438" t="s">
        <v>42</v>
      </c>
      <c r="I4438" t="s">
        <v>528</v>
      </c>
      <c r="J4438" t="s">
        <v>45</v>
      </c>
      <c r="K4438" t="s">
        <v>45</v>
      </c>
      <c r="L4438" t="s">
        <v>45</v>
      </c>
      <c r="M4438" t="s">
        <v>559</v>
      </c>
      <c r="N4438" s="6">
        <v>2012</v>
      </c>
      <c r="Q4438" t="s">
        <v>6525</v>
      </c>
      <c r="R4438" s="7">
        <v>-0.98106503479186102</v>
      </c>
      <c r="S4438" s="7">
        <v>-80.641786967286194</v>
      </c>
      <c r="T4438" t="s">
        <v>46</v>
      </c>
      <c r="U4438" t="s">
        <v>6526</v>
      </c>
      <c r="X4438" t="s">
        <v>6527</v>
      </c>
      <c r="Y4438" t="s">
        <v>3012</v>
      </c>
      <c r="Z4438" t="s">
        <v>3013</v>
      </c>
      <c r="AG4438" t="s">
        <v>6528</v>
      </c>
      <c r="AH4438" s="6">
        <v>1309318</v>
      </c>
      <c r="AI4438" t="s">
        <v>6529</v>
      </c>
      <c r="AJ4438" t="s">
        <v>6530</v>
      </c>
    </row>
    <row r="4439" spans="1:36" ht="17.25" hidden="1" customHeight="1" x14ac:dyDescent="0.2">
      <c r="A4439" s="4" t="s">
        <v>6531</v>
      </c>
      <c r="B4439" t="s">
        <v>6514</v>
      </c>
      <c r="C4439" t="s">
        <v>6532</v>
      </c>
      <c r="D4439" t="s">
        <v>6533</v>
      </c>
      <c r="E4439" t="s">
        <v>40</v>
      </c>
      <c r="F4439" t="s">
        <v>543</v>
      </c>
      <c r="G4439" s="5">
        <v>45</v>
      </c>
      <c r="H4439" t="s">
        <v>806</v>
      </c>
      <c r="I4439" t="s">
        <v>65</v>
      </c>
      <c r="J4439" t="s">
        <v>45</v>
      </c>
      <c r="K4439" t="s">
        <v>45</v>
      </c>
      <c r="L4439" t="s">
        <v>45</v>
      </c>
      <c r="M4439" t="s">
        <v>559</v>
      </c>
      <c r="N4439" s="6">
        <v>1996</v>
      </c>
      <c r="O4439" s="24">
        <v>2022</v>
      </c>
      <c r="Q4439" t="s">
        <v>6534</v>
      </c>
      <c r="R4439" s="7">
        <v>-2.18984306966447</v>
      </c>
      <c r="S4439" s="7">
        <v>-80.045447931570706</v>
      </c>
      <c r="T4439" t="s">
        <v>46</v>
      </c>
      <c r="U4439" t="s">
        <v>6535</v>
      </c>
      <c r="X4439" t="s">
        <v>6536</v>
      </c>
      <c r="Y4439" t="s">
        <v>3012</v>
      </c>
      <c r="Z4439" t="s">
        <v>3013</v>
      </c>
      <c r="AG4439" t="s">
        <v>6537</v>
      </c>
      <c r="AH4439" s="6">
        <v>1113790</v>
      </c>
      <c r="AI4439" t="s">
        <v>6538</v>
      </c>
      <c r="AJ4439" t="s">
        <v>6539</v>
      </c>
    </row>
    <row r="4440" spans="1:36" ht="17.25" hidden="1" customHeight="1" x14ac:dyDescent="0.2">
      <c r="A4440" s="4" t="s">
        <v>6531</v>
      </c>
      <c r="B4440" t="s">
        <v>6514</v>
      </c>
      <c r="C4440" t="s">
        <v>6532</v>
      </c>
      <c r="D4440" t="s">
        <v>6533</v>
      </c>
      <c r="E4440" t="s">
        <v>56</v>
      </c>
      <c r="F4440" t="s">
        <v>543</v>
      </c>
      <c r="G4440" s="5">
        <v>45</v>
      </c>
      <c r="H4440" t="s">
        <v>806</v>
      </c>
      <c r="I4440" t="s">
        <v>65</v>
      </c>
      <c r="J4440" t="s">
        <v>45</v>
      </c>
      <c r="K4440" t="s">
        <v>45</v>
      </c>
      <c r="L4440" t="s">
        <v>45</v>
      </c>
      <c r="M4440" t="s">
        <v>559</v>
      </c>
      <c r="N4440" s="6">
        <v>1996</v>
      </c>
      <c r="O4440" s="24">
        <v>2022</v>
      </c>
      <c r="Q4440" t="s">
        <v>6534</v>
      </c>
      <c r="R4440" s="7">
        <v>-2.18984306966447</v>
      </c>
      <c r="S4440" s="7">
        <v>-80.045447931570706</v>
      </c>
      <c r="T4440" t="s">
        <v>46</v>
      </c>
      <c r="U4440" t="s">
        <v>6535</v>
      </c>
      <c r="X4440" t="s">
        <v>6536</v>
      </c>
      <c r="Y4440" t="s">
        <v>3012</v>
      </c>
      <c r="Z4440" t="s">
        <v>3013</v>
      </c>
      <c r="AG4440" t="s">
        <v>6537</v>
      </c>
      <c r="AH4440" s="6">
        <v>1113791</v>
      </c>
      <c r="AI4440" t="s">
        <v>6538</v>
      </c>
      <c r="AJ4440" t="s">
        <v>6540</v>
      </c>
    </row>
    <row r="4441" spans="1:36" ht="17.25" hidden="1" customHeight="1" x14ac:dyDescent="0.2">
      <c r="A4441" s="4" t="s">
        <v>6531</v>
      </c>
      <c r="B4441" t="s">
        <v>6514</v>
      </c>
      <c r="C4441" t="s">
        <v>6532</v>
      </c>
      <c r="D4441" t="s">
        <v>6533</v>
      </c>
      <c r="E4441" t="s">
        <v>58</v>
      </c>
      <c r="F4441" t="s">
        <v>543</v>
      </c>
      <c r="G4441" s="5">
        <v>45</v>
      </c>
      <c r="H4441" t="s">
        <v>806</v>
      </c>
      <c r="I4441" t="s">
        <v>65</v>
      </c>
      <c r="J4441" t="s">
        <v>45</v>
      </c>
      <c r="K4441" t="s">
        <v>45</v>
      </c>
      <c r="L4441" t="s">
        <v>45</v>
      </c>
      <c r="M4441" t="s">
        <v>559</v>
      </c>
      <c r="N4441" s="6">
        <v>1997</v>
      </c>
      <c r="O4441" s="24">
        <v>2022</v>
      </c>
      <c r="Q4441" t="s">
        <v>6534</v>
      </c>
      <c r="R4441" s="7">
        <v>-2.18984306966447</v>
      </c>
      <c r="S4441" s="7">
        <v>-80.045447931570706</v>
      </c>
      <c r="T4441" t="s">
        <v>46</v>
      </c>
      <c r="U4441" t="s">
        <v>6535</v>
      </c>
      <c r="X4441" t="s">
        <v>6536</v>
      </c>
      <c r="Y4441" t="s">
        <v>3012</v>
      </c>
      <c r="Z4441" t="s">
        <v>3013</v>
      </c>
      <c r="AG4441" t="s">
        <v>6537</v>
      </c>
      <c r="AH4441" s="24">
        <v>1117819</v>
      </c>
      <c r="AI4441" t="s">
        <v>6538</v>
      </c>
      <c r="AJ4441" t="s">
        <v>6541</v>
      </c>
    </row>
    <row r="4442" spans="1:36" ht="17.25" hidden="1" customHeight="1" x14ac:dyDescent="0.2">
      <c r="A4442" s="4" t="s">
        <v>6531</v>
      </c>
      <c r="B4442" t="s">
        <v>6514</v>
      </c>
      <c r="C4442" t="s">
        <v>6532</v>
      </c>
      <c r="D4442" t="s">
        <v>6533</v>
      </c>
      <c r="E4442" t="s">
        <v>191</v>
      </c>
      <c r="F4442" t="s">
        <v>543</v>
      </c>
      <c r="G4442" s="5">
        <v>45</v>
      </c>
      <c r="H4442" t="s">
        <v>806</v>
      </c>
      <c r="I4442" t="s">
        <v>65</v>
      </c>
      <c r="J4442" t="s">
        <v>45</v>
      </c>
      <c r="K4442" t="s">
        <v>45</v>
      </c>
      <c r="L4442" t="s">
        <v>45</v>
      </c>
      <c r="M4442" t="s">
        <v>559</v>
      </c>
      <c r="N4442" s="6">
        <v>1997</v>
      </c>
      <c r="O4442" s="24">
        <v>2022</v>
      </c>
      <c r="Q4442" t="s">
        <v>6534</v>
      </c>
      <c r="R4442" s="7">
        <v>-2.18984306966447</v>
      </c>
      <c r="S4442" s="7">
        <v>-80.045447931570706</v>
      </c>
      <c r="T4442" t="s">
        <v>46</v>
      </c>
      <c r="U4442" t="s">
        <v>6535</v>
      </c>
      <c r="X4442" t="s">
        <v>6536</v>
      </c>
      <c r="Y4442" t="s">
        <v>3012</v>
      </c>
      <c r="Z4442" t="s">
        <v>3013</v>
      </c>
      <c r="AG4442" t="s">
        <v>6537</v>
      </c>
      <c r="AH4442" s="24">
        <v>1117820</v>
      </c>
      <c r="AI4442" t="s">
        <v>6538</v>
      </c>
      <c r="AJ4442" t="s">
        <v>6542</v>
      </c>
    </row>
    <row r="4443" spans="1:36" ht="17.25" hidden="1" customHeight="1" x14ac:dyDescent="0.2">
      <c r="A4443" s="4" t="s">
        <v>6543</v>
      </c>
      <c r="B4443" t="s">
        <v>6514</v>
      </c>
      <c r="C4443" t="s">
        <v>6544</v>
      </c>
      <c r="D4443" t="s">
        <v>6545</v>
      </c>
      <c r="E4443" t="s">
        <v>40</v>
      </c>
      <c r="F4443" t="s">
        <v>543</v>
      </c>
      <c r="G4443" s="5">
        <v>102</v>
      </c>
      <c r="H4443" t="s">
        <v>42</v>
      </c>
      <c r="I4443" t="s">
        <v>65</v>
      </c>
      <c r="J4443" t="s">
        <v>45</v>
      </c>
      <c r="K4443" t="s">
        <v>45</v>
      </c>
      <c r="L4443" t="s">
        <v>45</v>
      </c>
      <c r="M4443" t="s">
        <v>559</v>
      </c>
      <c r="N4443" s="6">
        <v>1998</v>
      </c>
      <c r="Q4443" t="s">
        <v>6546</v>
      </c>
      <c r="R4443" s="7">
        <v>-2.0521909811359502</v>
      </c>
      <c r="S4443" s="7">
        <v>-79.948039540172005</v>
      </c>
      <c r="T4443" t="s">
        <v>46</v>
      </c>
      <c r="U4443" t="s">
        <v>6535</v>
      </c>
      <c r="X4443" t="s">
        <v>6536</v>
      </c>
      <c r="Y4443" t="s">
        <v>3012</v>
      </c>
      <c r="Z4443" t="s">
        <v>3013</v>
      </c>
      <c r="AG4443" t="s">
        <v>6547</v>
      </c>
      <c r="AH4443" s="24">
        <v>1138973</v>
      </c>
      <c r="AI4443" t="s">
        <v>6548</v>
      </c>
      <c r="AJ4443" t="s">
        <v>6549</v>
      </c>
    </row>
    <row r="4444" spans="1:36" ht="17.25" hidden="1" customHeight="1" x14ac:dyDescent="0.2">
      <c r="A4444" s="4" t="s">
        <v>6550</v>
      </c>
      <c r="B4444" t="s">
        <v>6514</v>
      </c>
      <c r="C4444" t="s">
        <v>6551</v>
      </c>
      <c r="D4444" t="s">
        <v>6552</v>
      </c>
      <c r="E4444" t="s">
        <v>40</v>
      </c>
      <c r="F4444" t="s">
        <v>570</v>
      </c>
      <c r="G4444" s="5">
        <v>132.5</v>
      </c>
      <c r="H4444" t="s">
        <v>42</v>
      </c>
      <c r="I4444" t="s">
        <v>240</v>
      </c>
      <c r="J4444" t="s">
        <v>45</v>
      </c>
      <c r="K4444" t="s">
        <v>45</v>
      </c>
      <c r="L4444" t="s">
        <v>45</v>
      </c>
      <c r="M4444" t="s">
        <v>559</v>
      </c>
      <c r="N4444" s="6">
        <v>1982</v>
      </c>
      <c r="Q4444" t="s">
        <v>6553</v>
      </c>
      <c r="R4444" s="7">
        <v>0.92670163651951198</v>
      </c>
      <c r="S4444" s="7">
        <v>-79.687716728328496</v>
      </c>
      <c r="T4444" t="s">
        <v>46</v>
      </c>
      <c r="U4444" t="s">
        <v>6554</v>
      </c>
      <c r="X4444" t="s">
        <v>6536</v>
      </c>
      <c r="Y4444" t="s">
        <v>3012</v>
      </c>
      <c r="Z4444" t="s">
        <v>3013</v>
      </c>
      <c r="AA4444" t="s">
        <v>6555</v>
      </c>
      <c r="AG4444" t="s">
        <v>6556</v>
      </c>
      <c r="AH4444" s="24">
        <v>1114297</v>
      </c>
      <c r="AI4444" t="s">
        <v>6557</v>
      </c>
      <c r="AJ4444" t="s">
        <v>6558</v>
      </c>
    </row>
    <row r="4445" spans="1:36" ht="17.25" hidden="1" customHeight="1" x14ac:dyDescent="0.2">
      <c r="A4445" s="4" t="s">
        <v>6565</v>
      </c>
      <c r="B4445" t="s">
        <v>6514</v>
      </c>
      <c r="C4445" t="s">
        <v>6566</v>
      </c>
      <c r="D4445" t="s">
        <v>6567</v>
      </c>
      <c r="E4445" t="s">
        <v>40</v>
      </c>
      <c r="F4445" t="s">
        <v>570</v>
      </c>
      <c r="G4445" s="5">
        <v>73</v>
      </c>
      <c r="H4445" t="s">
        <v>42</v>
      </c>
      <c r="I4445" t="s">
        <v>240</v>
      </c>
      <c r="J4445" t="s">
        <v>45</v>
      </c>
      <c r="K4445" t="s">
        <v>45</v>
      </c>
      <c r="L4445" t="s">
        <v>45</v>
      </c>
      <c r="M4445" t="s">
        <v>559</v>
      </c>
      <c r="N4445" s="6">
        <v>1978</v>
      </c>
      <c r="Q4445" t="s">
        <v>6546</v>
      </c>
      <c r="R4445" s="7">
        <v>-2.1958105108303601</v>
      </c>
      <c r="S4445" s="7">
        <v>-79.954065890317494</v>
      </c>
      <c r="T4445" t="s">
        <v>46</v>
      </c>
      <c r="U4445" t="s">
        <v>6535</v>
      </c>
      <c r="X4445" t="s">
        <v>6536</v>
      </c>
      <c r="Y4445" t="s">
        <v>3012</v>
      </c>
      <c r="Z4445" t="s">
        <v>3013</v>
      </c>
      <c r="AA4445" t="s">
        <v>6568</v>
      </c>
      <c r="AG4445" t="s">
        <v>6569</v>
      </c>
      <c r="AH4445" s="6">
        <v>1114351</v>
      </c>
      <c r="AI4445" t="s">
        <v>6570</v>
      </c>
      <c r="AJ4445" t="s">
        <v>6571</v>
      </c>
    </row>
    <row r="4446" spans="1:36" ht="17.25" hidden="1" customHeight="1" x14ac:dyDescent="0.2">
      <c r="A4446" s="4" t="s">
        <v>6565</v>
      </c>
      <c r="B4446" t="s">
        <v>6514</v>
      </c>
      <c r="C4446" t="s">
        <v>6566</v>
      </c>
      <c r="D4446" t="s">
        <v>6567</v>
      </c>
      <c r="E4446" t="s">
        <v>56</v>
      </c>
      <c r="F4446" t="s">
        <v>570</v>
      </c>
      <c r="G4446" s="5">
        <v>73</v>
      </c>
      <c r="H4446" t="s">
        <v>42</v>
      </c>
      <c r="I4446" t="s">
        <v>240</v>
      </c>
      <c r="J4446" t="s">
        <v>45</v>
      </c>
      <c r="K4446" t="s">
        <v>45</v>
      </c>
      <c r="L4446" t="s">
        <v>45</v>
      </c>
      <c r="M4446" t="s">
        <v>559</v>
      </c>
      <c r="N4446" s="6">
        <v>1978</v>
      </c>
      <c r="Q4446" t="s">
        <v>6546</v>
      </c>
      <c r="R4446" s="7">
        <v>-2.1958105108303601</v>
      </c>
      <c r="S4446" s="7">
        <v>-79.954065890317494</v>
      </c>
      <c r="T4446" t="s">
        <v>46</v>
      </c>
      <c r="U4446" t="s">
        <v>6535</v>
      </c>
      <c r="X4446" t="s">
        <v>6536</v>
      </c>
      <c r="Y4446" t="s">
        <v>3012</v>
      </c>
      <c r="Z4446" t="s">
        <v>3013</v>
      </c>
      <c r="AA4446" t="s">
        <v>6568</v>
      </c>
      <c r="AG4446" t="s">
        <v>6569</v>
      </c>
      <c r="AH4446" s="24">
        <v>1114350</v>
      </c>
      <c r="AI4446" t="s">
        <v>6570</v>
      </c>
      <c r="AJ4446" t="s">
        <v>6572</v>
      </c>
    </row>
    <row r="4447" spans="1:36" ht="17.25" hidden="1" customHeight="1" x14ac:dyDescent="0.2">
      <c r="A4447" s="4" t="s">
        <v>6582</v>
      </c>
      <c r="B4447" t="s">
        <v>6514</v>
      </c>
      <c r="C4447" t="s">
        <v>6583</v>
      </c>
      <c r="D4447" t="s">
        <v>6584</v>
      </c>
      <c r="E4447" t="s">
        <v>40</v>
      </c>
      <c r="F4447" t="s">
        <v>570</v>
      </c>
      <c r="G4447" s="5">
        <v>102</v>
      </c>
      <c r="H4447" t="s">
        <v>42</v>
      </c>
      <c r="I4447" t="s">
        <v>528</v>
      </c>
      <c r="J4447" t="s">
        <v>44</v>
      </c>
      <c r="K4447" t="s">
        <v>45</v>
      </c>
      <c r="L4447" t="s">
        <v>45</v>
      </c>
      <c r="M4447" t="s">
        <v>559</v>
      </c>
      <c r="N4447" s="6">
        <v>2011</v>
      </c>
      <c r="P4447" s="25"/>
      <c r="Q4447" t="s">
        <v>6576</v>
      </c>
      <c r="R4447" s="7">
        <v>-1.0487199936585201</v>
      </c>
      <c r="S4447" s="7">
        <v>-79.4903645481116</v>
      </c>
      <c r="T4447" t="s">
        <v>46</v>
      </c>
      <c r="U4447" t="s">
        <v>6585</v>
      </c>
      <c r="X4447" t="s">
        <v>5626</v>
      </c>
      <c r="Y4447" t="s">
        <v>3012</v>
      </c>
      <c r="Z4447" t="s">
        <v>3013</v>
      </c>
      <c r="AG4447" t="s">
        <v>6586</v>
      </c>
      <c r="AH4447" s="6">
        <v>1231972</v>
      </c>
      <c r="AI4447" t="s">
        <v>6587</v>
      </c>
      <c r="AJ4447" t="s">
        <v>6588</v>
      </c>
    </row>
    <row r="4448" spans="1:36" ht="17.25" hidden="1" customHeight="1" x14ac:dyDescent="0.2">
      <c r="A4448" s="4" t="s">
        <v>6589</v>
      </c>
      <c r="B4448" t="s">
        <v>6514</v>
      </c>
      <c r="C4448" t="s">
        <v>6590</v>
      </c>
      <c r="E4448" t="s">
        <v>40</v>
      </c>
      <c r="F4448" t="s">
        <v>570</v>
      </c>
      <c r="G4448" s="5">
        <v>90.1</v>
      </c>
      <c r="H4448" t="s">
        <v>42</v>
      </c>
      <c r="I4448" t="s">
        <v>528</v>
      </c>
      <c r="J4448" t="s">
        <v>45</v>
      </c>
      <c r="K4448" t="s">
        <v>45</v>
      </c>
      <c r="L4448" t="s">
        <v>45</v>
      </c>
      <c r="M4448" t="s">
        <v>559</v>
      </c>
      <c r="N4448" s="6">
        <v>2011</v>
      </c>
      <c r="P4448" s="25"/>
      <c r="Q4448" t="s">
        <v>6546</v>
      </c>
      <c r="R4448" s="7">
        <v>-2.2420213397321298</v>
      </c>
      <c r="S4448" s="7">
        <v>-80.846375491485404</v>
      </c>
      <c r="T4448" t="s">
        <v>46</v>
      </c>
      <c r="U4448" t="s">
        <v>6518</v>
      </c>
      <c r="X4448" t="s">
        <v>6518</v>
      </c>
      <c r="Y4448" t="s">
        <v>3012</v>
      </c>
      <c r="Z4448" t="s">
        <v>3013</v>
      </c>
      <c r="AH4448" s="27"/>
      <c r="AI4448" t="s">
        <v>6591</v>
      </c>
      <c r="AJ4448" t="s">
        <v>6592</v>
      </c>
    </row>
    <row r="4449" spans="1:36" ht="17.25" hidden="1" customHeight="1" x14ac:dyDescent="0.2">
      <c r="A4449" s="4" t="s">
        <v>6593</v>
      </c>
      <c r="B4449" t="s">
        <v>6514</v>
      </c>
      <c r="C4449" t="s">
        <v>6594</v>
      </c>
      <c r="D4449" t="s">
        <v>6595</v>
      </c>
      <c r="E4449" t="s">
        <v>40</v>
      </c>
      <c r="F4449" t="s">
        <v>86</v>
      </c>
      <c r="G4449" s="5">
        <v>65</v>
      </c>
      <c r="H4449" t="s">
        <v>42</v>
      </c>
      <c r="I4449" t="s">
        <v>65</v>
      </c>
      <c r="J4449" t="s">
        <v>45</v>
      </c>
      <c r="K4449" t="s">
        <v>45</v>
      </c>
      <c r="L4449" t="s">
        <v>45</v>
      </c>
      <c r="M4449" t="s">
        <v>559</v>
      </c>
      <c r="N4449" s="6">
        <v>2002</v>
      </c>
      <c r="P4449" s="25"/>
      <c r="Q4449" t="s">
        <v>6596</v>
      </c>
      <c r="R4449" s="7">
        <v>-3.1169850000000001</v>
      </c>
      <c r="S4449" s="7">
        <v>-79.879169000000005</v>
      </c>
      <c r="T4449" t="s">
        <v>46</v>
      </c>
      <c r="U4449" t="s">
        <v>6597</v>
      </c>
      <c r="W4449" t="s">
        <v>6598</v>
      </c>
      <c r="X4449" t="s">
        <v>6599</v>
      </c>
      <c r="Y4449" t="s">
        <v>3012</v>
      </c>
      <c r="Z4449" t="s">
        <v>3013</v>
      </c>
      <c r="AG4449" t="s">
        <v>6600</v>
      </c>
      <c r="AH4449" s="6">
        <v>1173739</v>
      </c>
      <c r="AI4449" t="s">
        <v>6601</v>
      </c>
      <c r="AJ4449" t="s">
        <v>6602</v>
      </c>
    </row>
    <row r="4450" spans="1:36" ht="17.25" hidden="1" customHeight="1" x14ac:dyDescent="0.2">
      <c r="A4450" s="4" t="s">
        <v>6593</v>
      </c>
      <c r="B4450" t="s">
        <v>6514</v>
      </c>
      <c r="C4450" t="s">
        <v>6594</v>
      </c>
      <c r="D4450" t="s">
        <v>6595</v>
      </c>
      <c r="E4450" t="s">
        <v>56</v>
      </c>
      <c r="F4450" t="s">
        <v>86</v>
      </c>
      <c r="G4450" s="5">
        <v>65</v>
      </c>
      <c r="H4450" t="s">
        <v>42</v>
      </c>
      <c r="I4450" t="s">
        <v>65</v>
      </c>
      <c r="J4450" t="s">
        <v>45</v>
      </c>
      <c r="K4450" t="s">
        <v>45</v>
      </c>
      <c r="L4450" t="s">
        <v>45</v>
      </c>
      <c r="M4450" t="s">
        <v>559</v>
      </c>
      <c r="N4450" s="6">
        <v>2002</v>
      </c>
      <c r="P4450" s="25"/>
      <c r="Q4450" t="s">
        <v>6596</v>
      </c>
      <c r="R4450" s="7">
        <v>-3.1169850000000001</v>
      </c>
      <c r="S4450" s="7">
        <v>-79.879169000000005</v>
      </c>
      <c r="T4450" t="s">
        <v>46</v>
      </c>
      <c r="U4450" t="s">
        <v>6597</v>
      </c>
      <c r="W4450" t="s">
        <v>6598</v>
      </c>
      <c r="X4450" t="s">
        <v>6599</v>
      </c>
      <c r="Y4450" t="s">
        <v>3012</v>
      </c>
      <c r="Z4450" t="s">
        <v>3013</v>
      </c>
      <c r="AG4450" t="s">
        <v>6600</v>
      </c>
      <c r="AH4450" s="6">
        <v>1173740</v>
      </c>
      <c r="AI4450" t="s">
        <v>6601</v>
      </c>
      <c r="AJ4450" t="s">
        <v>6603</v>
      </c>
    </row>
    <row r="4451" spans="1:36" ht="17.25" hidden="1" customHeight="1" x14ac:dyDescent="0.2">
      <c r="A4451" s="4" t="s">
        <v>6593</v>
      </c>
      <c r="B4451" t="s">
        <v>6514</v>
      </c>
      <c r="C4451" t="s">
        <v>6594</v>
      </c>
      <c r="D4451" t="s">
        <v>6595</v>
      </c>
      <c r="E4451" t="s">
        <v>58</v>
      </c>
      <c r="F4451" t="s">
        <v>86</v>
      </c>
      <c r="G4451" s="5">
        <v>77</v>
      </c>
      <c r="H4451" t="s">
        <v>611</v>
      </c>
      <c r="I4451" t="s">
        <v>65</v>
      </c>
      <c r="J4451" t="s">
        <v>45</v>
      </c>
      <c r="K4451" t="s">
        <v>45</v>
      </c>
      <c r="L4451" t="s">
        <v>45</v>
      </c>
      <c r="M4451" t="s">
        <v>559</v>
      </c>
      <c r="N4451" s="27"/>
      <c r="P4451" s="25"/>
      <c r="Q4451" t="s">
        <v>6596</v>
      </c>
      <c r="R4451" s="7">
        <v>-3.1169850000000001</v>
      </c>
      <c r="S4451" s="7">
        <v>-79.879169000000005</v>
      </c>
      <c r="T4451" t="s">
        <v>46</v>
      </c>
      <c r="U4451" t="s">
        <v>6597</v>
      </c>
      <c r="W4451" t="s">
        <v>6598</v>
      </c>
      <c r="X4451" t="s">
        <v>6599</v>
      </c>
      <c r="Y4451" t="s">
        <v>3012</v>
      </c>
      <c r="Z4451" t="s">
        <v>3013</v>
      </c>
      <c r="AG4451" t="s">
        <v>6600</v>
      </c>
      <c r="AH4451" s="6">
        <v>1303961</v>
      </c>
      <c r="AI4451" t="s">
        <v>6601</v>
      </c>
      <c r="AJ4451" t="s">
        <v>6604</v>
      </c>
    </row>
    <row r="4452" spans="1:36" ht="17.25" hidden="1" customHeight="1" x14ac:dyDescent="0.2">
      <c r="A4452" s="4" t="s">
        <v>6593</v>
      </c>
      <c r="B4452" t="s">
        <v>6514</v>
      </c>
      <c r="C4452" t="s">
        <v>6594</v>
      </c>
      <c r="D4452" t="s">
        <v>6595</v>
      </c>
      <c r="E4452" t="s">
        <v>240</v>
      </c>
      <c r="F4452" t="s">
        <v>1711</v>
      </c>
      <c r="G4452" s="5">
        <v>110</v>
      </c>
      <c r="H4452" t="s">
        <v>611</v>
      </c>
      <c r="I4452" t="s">
        <v>240</v>
      </c>
      <c r="J4452" t="s">
        <v>45</v>
      </c>
      <c r="K4452" t="s">
        <v>45</v>
      </c>
      <c r="L4452" t="s">
        <v>45</v>
      </c>
      <c r="M4452" t="s">
        <v>559</v>
      </c>
      <c r="N4452" s="27"/>
      <c r="P4452" s="25"/>
      <c r="Q4452" t="s">
        <v>6596</v>
      </c>
      <c r="R4452" s="7">
        <v>-3.1169850000000001</v>
      </c>
      <c r="S4452" s="7">
        <v>-79.879169000000005</v>
      </c>
      <c r="T4452" t="s">
        <v>46</v>
      </c>
      <c r="U4452" t="s">
        <v>6597</v>
      </c>
      <c r="W4452" t="s">
        <v>6598</v>
      </c>
      <c r="X4452" t="s">
        <v>6599</v>
      </c>
      <c r="Y4452" t="s">
        <v>3012</v>
      </c>
      <c r="Z4452" t="s">
        <v>3013</v>
      </c>
      <c r="AG4452" t="s">
        <v>6600</v>
      </c>
      <c r="AH4452" s="27">
        <v>1303962</v>
      </c>
      <c r="AI4452" t="s">
        <v>6601</v>
      </c>
      <c r="AJ4452" t="s">
        <v>6605</v>
      </c>
    </row>
    <row r="4453" spans="1:36" ht="17.25" hidden="1" customHeight="1" x14ac:dyDescent="0.2">
      <c r="A4453" s="4" t="s">
        <v>6606</v>
      </c>
      <c r="B4453" t="s">
        <v>6514</v>
      </c>
      <c r="C4453" t="s">
        <v>6607</v>
      </c>
      <c r="D4453" t="s">
        <v>6608</v>
      </c>
      <c r="E4453" t="s">
        <v>40</v>
      </c>
      <c r="F4453" t="s">
        <v>2972</v>
      </c>
      <c r="G4453" s="5">
        <v>60.8</v>
      </c>
      <c r="H4453" t="s">
        <v>806</v>
      </c>
      <c r="I4453" t="s">
        <v>528</v>
      </c>
      <c r="J4453" t="s">
        <v>45</v>
      </c>
      <c r="K4453" t="s">
        <v>45</v>
      </c>
      <c r="L4453" t="s">
        <v>45</v>
      </c>
      <c r="M4453" t="s">
        <v>559</v>
      </c>
      <c r="N4453" s="6">
        <v>2006</v>
      </c>
      <c r="O4453" s="24">
        <v>2016</v>
      </c>
      <c r="P4453" s="25"/>
      <c r="Q4453" t="s">
        <v>6609</v>
      </c>
      <c r="R4453" s="7">
        <v>-2.2635925913947701</v>
      </c>
      <c r="S4453" s="7">
        <v>-79.862544816669896</v>
      </c>
      <c r="T4453" t="s">
        <v>46</v>
      </c>
      <c r="U4453" t="s">
        <v>6535</v>
      </c>
      <c r="X4453" t="s">
        <v>6536</v>
      </c>
      <c r="Y4453" t="s">
        <v>3012</v>
      </c>
      <c r="Z4453" t="s">
        <v>3013</v>
      </c>
      <c r="AG4453" t="s">
        <v>6610</v>
      </c>
      <c r="AH4453" s="27" t="s">
        <v>6611</v>
      </c>
      <c r="AI4453" t="s">
        <v>6612</v>
      </c>
      <c r="AJ4453" t="s">
        <v>6613</v>
      </c>
    </row>
    <row r="4454" spans="1:36" ht="17.25" hidden="1" customHeight="1" x14ac:dyDescent="0.2">
      <c r="A4454" s="4" t="s">
        <v>6606</v>
      </c>
      <c r="B4454" t="s">
        <v>6514</v>
      </c>
      <c r="C4454" t="s">
        <v>6607</v>
      </c>
      <c r="D4454" t="s">
        <v>6608</v>
      </c>
      <c r="E4454" t="s">
        <v>56</v>
      </c>
      <c r="F4454" t="s">
        <v>2972</v>
      </c>
      <c r="G4454" s="5">
        <v>91.2</v>
      </c>
      <c r="H4454" t="s">
        <v>806</v>
      </c>
      <c r="I4454" t="s">
        <v>528</v>
      </c>
      <c r="J4454" t="s">
        <v>45</v>
      </c>
      <c r="K4454" t="s">
        <v>45</v>
      </c>
      <c r="L4454" t="s">
        <v>45</v>
      </c>
      <c r="M4454" t="s">
        <v>559</v>
      </c>
      <c r="N4454" s="6">
        <v>2006</v>
      </c>
      <c r="O4454" s="24">
        <v>2016</v>
      </c>
      <c r="P4454" s="25"/>
      <c r="Q4454" t="s">
        <v>6609</v>
      </c>
      <c r="R4454" s="7">
        <v>-2.2635925913947701</v>
      </c>
      <c r="S4454" s="7">
        <v>-79.862544816669896</v>
      </c>
      <c r="T4454" t="s">
        <v>46</v>
      </c>
      <c r="U4454" t="s">
        <v>6535</v>
      </c>
      <c r="X4454" t="s">
        <v>6536</v>
      </c>
      <c r="Y4454" t="s">
        <v>3012</v>
      </c>
      <c r="Z4454" t="s">
        <v>3013</v>
      </c>
      <c r="AG4454" t="s">
        <v>6610</v>
      </c>
      <c r="AH4454" s="27" t="s">
        <v>6614</v>
      </c>
      <c r="AI4454" t="s">
        <v>6612</v>
      </c>
      <c r="AJ4454" t="s">
        <v>6615</v>
      </c>
    </row>
    <row r="4455" spans="1:36" ht="17.25" hidden="1" customHeight="1" x14ac:dyDescent="0.2">
      <c r="A4455" s="4" t="s">
        <v>6606</v>
      </c>
      <c r="B4455" t="s">
        <v>6514</v>
      </c>
      <c r="C4455" t="s">
        <v>6607</v>
      </c>
      <c r="D4455" t="s">
        <v>6608</v>
      </c>
      <c r="E4455" t="s">
        <v>58</v>
      </c>
      <c r="F4455" t="s">
        <v>2972</v>
      </c>
      <c r="G4455" s="5">
        <v>29</v>
      </c>
      <c r="H4455" t="s">
        <v>806</v>
      </c>
      <c r="I4455" t="s">
        <v>528</v>
      </c>
      <c r="J4455" t="s">
        <v>45</v>
      </c>
      <c r="K4455" t="s">
        <v>45</v>
      </c>
      <c r="L4455" t="s">
        <v>45</v>
      </c>
      <c r="M4455" t="s">
        <v>559</v>
      </c>
      <c r="N4455" s="6">
        <v>2006</v>
      </c>
      <c r="O4455" s="24">
        <v>2016</v>
      </c>
      <c r="Q4455" t="s">
        <v>6609</v>
      </c>
      <c r="R4455" s="7">
        <v>-2.2635925913947701</v>
      </c>
      <c r="S4455" s="7">
        <v>-79.862544816669896</v>
      </c>
      <c r="T4455" t="s">
        <v>46</v>
      </c>
      <c r="U4455" t="s">
        <v>6535</v>
      </c>
      <c r="X4455" t="s">
        <v>6536</v>
      </c>
      <c r="Y4455" t="s">
        <v>3012</v>
      </c>
      <c r="Z4455" t="s">
        <v>3013</v>
      </c>
      <c r="AG4455" t="s">
        <v>6610</v>
      </c>
      <c r="AH4455" s="24">
        <v>1193009</v>
      </c>
      <c r="AI4455" t="s">
        <v>6612</v>
      </c>
      <c r="AJ4455" t="s">
        <v>6616</v>
      </c>
    </row>
    <row r="4456" spans="1:36" ht="17.25" hidden="1" customHeight="1" x14ac:dyDescent="0.2">
      <c r="A4456" s="4" t="s">
        <v>6617</v>
      </c>
      <c r="B4456" t="s">
        <v>6514</v>
      </c>
      <c r="C4456" t="s">
        <v>6618</v>
      </c>
      <c r="D4456" t="s">
        <v>6619</v>
      </c>
      <c r="E4456" t="s">
        <v>40</v>
      </c>
      <c r="F4456" t="s">
        <v>570</v>
      </c>
      <c r="G4456" s="5">
        <v>133</v>
      </c>
      <c r="H4456" t="s">
        <v>42</v>
      </c>
      <c r="I4456" t="s">
        <v>240</v>
      </c>
      <c r="J4456" t="s">
        <v>45</v>
      </c>
      <c r="K4456" t="s">
        <v>45</v>
      </c>
      <c r="L4456" t="s">
        <v>45</v>
      </c>
      <c r="M4456" t="s">
        <v>559</v>
      </c>
      <c r="N4456" s="24">
        <v>1997</v>
      </c>
      <c r="Q4456" t="s">
        <v>6546</v>
      </c>
      <c r="R4456" s="7">
        <v>-2.25148272840734</v>
      </c>
      <c r="S4456" s="7">
        <v>-79.909954430163793</v>
      </c>
      <c r="T4456" t="s">
        <v>46</v>
      </c>
      <c r="U4456" t="s">
        <v>6535</v>
      </c>
      <c r="X4456" t="s">
        <v>6536</v>
      </c>
      <c r="Y4456" t="s">
        <v>3012</v>
      </c>
      <c r="Z4456" t="s">
        <v>3013</v>
      </c>
      <c r="AG4456" t="s">
        <v>6620</v>
      </c>
      <c r="AH4456" s="6">
        <v>1153861</v>
      </c>
      <c r="AI4456" t="s">
        <v>6621</v>
      </c>
      <c r="AJ4456" t="s">
        <v>6622</v>
      </c>
    </row>
    <row r="4457" spans="1:36" ht="17.25" hidden="1" customHeight="1" x14ac:dyDescent="0.2">
      <c r="A4457" s="4" t="s">
        <v>6623</v>
      </c>
      <c r="B4457" t="s">
        <v>6514</v>
      </c>
      <c r="C4457" t="s">
        <v>6624</v>
      </c>
      <c r="D4457" t="s">
        <v>6625</v>
      </c>
      <c r="E4457" t="s">
        <v>40</v>
      </c>
      <c r="F4457" t="s">
        <v>559</v>
      </c>
      <c r="G4457" s="5">
        <v>115</v>
      </c>
      <c r="H4457" t="s">
        <v>857</v>
      </c>
      <c r="I4457" t="s">
        <v>65</v>
      </c>
      <c r="J4457" t="s">
        <v>45</v>
      </c>
      <c r="K4457" t="s">
        <v>45</v>
      </c>
      <c r="L4457" t="s">
        <v>45</v>
      </c>
      <c r="M4457" t="s">
        <v>559</v>
      </c>
      <c r="N4457" s="24">
        <v>1999</v>
      </c>
      <c r="Q4457" t="s">
        <v>6626</v>
      </c>
      <c r="R4457" s="7">
        <v>-2.2662444733871498</v>
      </c>
      <c r="S4457" s="7">
        <v>-79.861297701823503</v>
      </c>
      <c r="T4457" t="s">
        <v>504</v>
      </c>
      <c r="U4457" t="s">
        <v>6535</v>
      </c>
      <c r="X4457" t="s">
        <v>6536</v>
      </c>
      <c r="Y4457" t="s">
        <v>3012</v>
      </c>
      <c r="Z4457" t="s">
        <v>3013</v>
      </c>
      <c r="AG4457" t="s">
        <v>6627</v>
      </c>
      <c r="AH4457" s="6">
        <v>1165123</v>
      </c>
      <c r="AI4457" t="s">
        <v>6628</v>
      </c>
      <c r="AJ4457" t="s">
        <v>6629</v>
      </c>
    </row>
    <row r="4458" spans="1:36" ht="17.25" hidden="1" customHeight="1" x14ac:dyDescent="0.2">
      <c r="A4458" s="4" t="s">
        <v>6630</v>
      </c>
      <c r="B4458" t="s">
        <v>6631</v>
      </c>
      <c r="C4458" t="s">
        <v>6632</v>
      </c>
      <c r="D4458" t="s">
        <v>6633</v>
      </c>
      <c r="E4458" t="s">
        <v>40</v>
      </c>
      <c r="F4458" t="s">
        <v>570</v>
      </c>
      <c r="G4458" s="5">
        <v>143.91</v>
      </c>
      <c r="H4458" t="s">
        <v>42</v>
      </c>
      <c r="I4458" t="s">
        <v>528</v>
      </c>
      <c r="J4458" t="s">
        <v>45</v>
      </c>
      <c r="K4458" t="s">
        <v>45</v>
      </c>
      <c r="L4458" t="s">
        <v>45</v>
      </c>
      <c r="M4458" t="s">
        <v>559</v>
      </c>
      <c r="N4458" s="6">
        <v>1995</v>
      </c>
      <c r="Q4458" t="s">
        <v>6634</v>
      </c>
      <c r="R4458" s="7">
        <v>13.779223583915099</v>
      </c>
      <c r="S4458" s="7">
        <v>-89.200902205261798</v>
      </c>
      <c r="T4458" t="s">
        <v>46</v>
      </c>
      <c r="U4458" t="s">
        <v>6635</v>
      </c>
      <c r="X4458" t="s">
        <v>6636</v>
      </c>
      <c r="Y4458" t="s">
        <v>3012</v>
      </c>
      <c r="Z4458" t="s">
        <v>3013</v>
      </c>
      <c r="AA4458" t="s">
        <v>6637</v>
      </c>
      <c r="AG4458" t="s">
        <v>6638</v>
      </c>
      <c r="AH4458" s="24">
        <v>1135624</v>
      </c>
      <c r="AI4458" t="s">
        <v>6639</v>
      </c>
      <c r="AJ4458" t="s">
        <v>6640</v>
      </c>
    </row>
    <row r="4459" spans="1:36" ht="17.25" hidden="1" customHeight="1" x14ac:dyDescent="0.2">
      <c r="A4459" s="4" t="s">
        <v>6641</v>
      </c>
      <c r="B4459" t="s">
        <v>6631</v>
      </c>
      <c r="C4459" t="s">
        <v>6642</v>
      </c>
      <c r="D4459" t="s">
        <v>6643</v>
      </c>
      <c r="E4459" t="s">
        <v>1452</v>
      </c>
      <c r="F4459" t="s">
        <v>543</v>
      </c>
      <c r="G4459" s="5">
        <v>99</v>
      </c>
      <c r="H4459" t="s">
        <v>42</v>
      </c>
      <c r="I4459" t="s">
        <v>528</v>
      </c>
      <c r="J4459" t="s">
        <v>45</v>
      </c>
      <c r="K4459" t="s">
        <v>45</v>
      </c>
      <c r="L4459" t="s">
        <v>45</v>
      </c>
      <c r="M4459" t="s">
        <v>559</v>
      </c>
      <c r="N4459" s="6">
        <v>1999</v>
      </c>
      <c r="Q4459" t="s">
        <v>6644</v>
      </c>
      <c r="R4459" s="7">
        <v>13.5826847422321</v>
      </c>
      <c r="S4459" s="7">
        <v>-89.824760615839395</v>
      </c>
      <c r="T4459" t="s">
        <v>46</v>
      </c>
      <c r="U4459" t="s">
        <v>6645</v>
      </c>
      <c r="X4459" t="s">
        <v>6646</v>
      </c>
      <c r="Y4459" t="s">
        <v>3012</v>
      </c>
      <c r="Z4459" t="s">
        <v>3013</v>
      </c>
      <c r="AG4459" t="s">
        <v>6647</v>
      </c>
      <c r="AH4459" s="24">
        <v>1171649</v>
      </c>
      <c r="AI4459" t="s">
        <v>6648</v>
      </c>
      <c r="AJ4459" t="s">
        <v>6649</v>
      </c>
    </row>
    <row r="4460" spans="1:36" ht="17.25" hidden="1" customHeight="1" x14ac:dyDescent="0.2">
      <c r="A4460" s="4" t="s">
        <v>6641</v>
      </c>
      <c r="B4460" t="s">
        <v>6631</v>
      </c>
      <c r="C4460" t="s">
        <v>6642</v>
      </c>
      <c r="D4460" t="s">
        <v>6643</v>
      </c>
      <c r="E4460" t="s">
        <v>6650</v>
      </c>
      <c r="F4460" t="s">
        <v>543</v>
      </c>
      <c r="G4460" s="5">
        <v>51</v>
      </c>
      <c r="H4460" t="s">
        <v>42</v>
      </c>
      <c r="I4460" t="s">
        <v>528</v>
      </c>
      <c r="J4460" t="s">
        <v>45</v>
      </c>
      <c r="K4460" t="s">
        <v>45</v>
      </c>
      <c r="L4460" t="s">
        <v>45</v>
      </c>
      <c r="M4460" t="s">
        <v>559</v>
      </c>
      <c r="N4460" s="6">
        <v>1999</v>
      </c>
      <c r="Q4460" t="s">
        <v>6644</v>
      </c>
      <c r="R4460" s="7">
        <v>13.5826847422321</v>
      </c>
      <c r="S4460" s="7">
        <v>-89.824760615839395</v>
      </c>
      <c r="T4460" t="s">
        <v>46</v>
      </c>
      <c r="U4460" t="s">
        <v>6645</v>
      </c>
      <c r="X4460" t="s">
        <v>6646</v>
      </c>
      <c r="Y4460" t="s">
        <v>3012</v>
      </c>
      <c r="Z4460" t="s">
        <v>3013</v>
      </c>
      <c r="AG4460" t="s">
        <v>6647</v>
      </c>
      <c r="AH4460" s="24">
        <v>1222090</v>
      </c>
      <c r="AI4460" t="s">
        <v>6648</v>
      </c>
      <c r="AJ4460" t="s">
        <v>6651</v>
      </c>
    </row>
    <row r="4461" spans="1:36" ht="17.25" hidden="1" customHeight="1" x14ac:dyDescent="0.2">
      <c r="A4461" s="4" t="s">
        <v>6641</v>
      </c>
      <c r="B4461" t="s">
        <v>6631</v>
      </c>
      <c r="C4461" t="s">
        <v>6642</v>
      </c>
      <c r="D4461" t="s">
        <v>6643</v>
      </c>
      <c r="E4461" t="s">
        <v>6652</v>
      </c>
      <c r="F4461" t="s">
        <v>543</v>
      </c>
      <c r="G4461" s="5">
        <v>82</v>
      </c>
      <c r="H4461" t="s">
        <v>42</v>
      </c>
      <c r="I4461" t="s">
        <v>65</v>
      </c>
      <c r="J4461" t="s">
        <v>45</v>
      </c>
      <c r="K4461" t="s">
        <v>45</v>
      </c>
      <c r="L4461" t="s">
        <v>45</v>
      </c>
      <c r="M4461" t="s">
        <v>559</v>
      </c>
      <c r="N4461" s="6">
        <v>1999</v>
      </c>
      <c r="Q4461" t="s">
        <v>6644</v>
      </c>
      <c r="R4461" s="7">
        <v>13.5826847422321</v>
      </c>
      <c r="S4461" s="7">
        <v>-89.824760615839395</v>
      </c>
      <c r="T4461" t="s">
        <v>46</v>
      </c>
      <c r="U4461" t="s">
        <v>6645</v>
      </c>
      <c r="X4461" t="s">
        <v>6646</v>
      </c>
      <c r="Y4461" t="s">
        <v>3012</v>
      </c>
      <c r="Z4461" t="s">
        <v>3013</v>
      </c>
      <c r="AG4461" t="s">
        <v>6647</v>
      </c>
      <c r="AH4461" s="6">
        <v>1100265</v>
      </c>
      <c r="AI4461" t="s">
        <v>6648</v>
      </c>
      <c r="AJ4461" t="s">
        <v>6653</v>
      </c>
    </row>
    <row r="4462" spans="1:36" ht="17.25" hidden="1" customHeight="1" x14ac:dyDescent="0.2">
      <c r="A4462" s="4" t="s">
        <v>6665</v>
      </c>
      <c r="B4462" t="s">
        <v>6631</v>
      </c>
      <c r="C4462" t="s">
        <v>6666</v>
      </c>
      <c r="D4462" t="s">
        <v>6667</v>
      </c>
      <c r="E4462" t="s">
        <v>211</v>
      </c>
      <c r="F4462" t="s">
        <v>543</v>
      </c>
      <c r="G4462" s="5">
        <v>49.5</v>
      </c>
      <c r="H4462" t="s">
        <v>42</v>
      </c>
      <c r="I4462" t="s">
        <v>528</v>
      </c>
      <c r="J4462" t="s">
        <v>45</v>
      </c>
      <c r="K4462" t="s">
        <v>45</v>
      </c>
      <c r="L4462" t="s">
        <v>45</v>
      </c>
      <c r="M4462" t="s">
        <v>559</v>
      </c>
      <c r="N4462" s="6">
        <v>2006</v>
      </c>
      <c r="Q4462" t="s">
        <v>6668</v>
      </c>
      <c r="R4462" s="7">
        <v>13.7244800755893</v>
      </c>
      <c r="S4462" s="7">
        <v>-89.418638049429305</v>
      </c>
      <c r="T4462" t="s">
        <v>46</v>
      </c>
      <c r="U4462" t="s">
        <v>6669</v>
      </c>
      <c r="X4462" t="s">
        <v>6670</v>
      </c>
      <c r="Y4462" t="s">
        <v>3012</v>
      </c>
      <c r="Z4462" t="s">
        <v>3013</v>
      </c>
      <c r="AG4462" t="s">
        <v>6671</v>
      </c>
      <c r="AH4462" s="6">
        <v>1188621</v>
      </c>
      <c r="AI4462" t="s">
        <v>6672</v>
      </c>
      <c r="AJ4462" t="s">
        <v>6673</v>
      </c>
    </row>
    <row r="4463" spans="1:36" ht="17.25" hidden="1" customHeight="1" x14ac:dyDescent="0.2">
      <c r="A4463" s="4" t="s">
        <v>6665</v>
      </c>
      <c r="B4463" t="s">
        <v>6631</v>
      </c>
      <c r="C4463" t="s">
        <v>6666</v>
      </c>
      <c r="D4463" t="s">
        <v>6667</v>
      </c>
      <c r="E4463" t="s">
        <v>6674</v>
      </c>
      <c r="F4463" t="s">
        <v>543</v>
      </c>
      <c r="G4463" s="5">
        <v>50.7</v>
      </c>
      <c r="H4463" t="s">
        <v>42</v>
      </c>
      <c r="I4463" t="s">
        <v>528</v>
      </c>
      <c r="J4463" t="s">
        <v>45</v>
      </c>
      <c r="K4463" t="s">
        <v>45</v>
      </c>
      <c r="L4463" t="s">
        <v>45</v>
      </c>
      <c r="M4463" t="s">
        <v>559</v>
      </c>
      <c r="N4463" s="6">
        <v>2009</v>
      </c>
      <c r="Q4463" t="s">
        <v>6668</v>
      </c>
      <c r="R4463" s="7">
        <v>13.7244800755893</v>
      </c>
      <c r="S4463" s="7">
        <v>-89.418638049429305</v>
      </c>
      <c r="T4463" t="s">
        <v>46</v>
      </c>
      <c r="U4463" t="s">
        <v>6669</v>
      </c>
      <c r="X4463" t="s">
        <v>6670</v>
      </c>
      <c r="Y4463" t="s">
        <v>3012</v>
      </c>
      <c r="Z4463" t="s">
        <v>3013</v>
      </c>
      <c r="AG4463" t="s">
        <v>6671</v>
      </c>
      <c r="AH4463" s="6">
        <v>1222047</v>
      </c>
      <c r="AI4463" t="s">
        <v>6672</v>
      </c>
      <c r="AJ4463" t="s">
        <v>6675</v>
      </c>
    </row>
    <row r="4464" spans="1:36" ht="17.25" hidden="1" customHeight="1" x14ac:dyDescent="0.2">
      <c r="A4464" s="4" t="s">
        <v>6683</v>
      </c>
      <c r="B4464" t="s">
        <v>6684</v>
      </c>
      <c r="C4464" t="s">
        <v>6685</v>
      </c>
      <c r="E4464" t="s">
        <v>696</v>
      </c>
      <c r="F4464" t="s">
        <v>6686</v>
      </c>
      <c r="G4464" s="5">
        <v>20</v>
      </c>
      <c r="H4464" t="s">
        <v>42</v>
      </c>
      <c r="I4464" t="s">
        <v>65</v>
      </c>
      <c r="J4464" t="s">
        <v>559</v>
      </c>
      <c r="N4464" s="6">
        <v>1991</v>
      </c>
      <c r="P4464" s="24">
        <v>2026</v>
      </c>
      <c r="R4464" s="7">
        <v>4.8629300000000004</v>
      </c>
      <c r="S4464" s="7">
        <v>-52.275350000000003</v>
      </c>
      <c r="T4464" t="s">
        <v>46</v>
      </c>
      <c r="U4464" t="s">
        <v>6687</v>
      </c>
      <c r="X4464" t="s">
        <v>6684</v>
      </c>
      <c r="Y4464" t="s">
        <v>3012</v>
      </c>
      <c r="Z4464" t="s">
        <v>3013</v>
      </c>
      <c r="AB4464" t="s">
        <v>6688</v>
      </c>
      <c r="AG4464" t="s">
        <v>6689</v>
      </c>
      <c r="AH4464" s="6">
        <v>1126304</v>
      </c>
      <c r="AI4464" t="s">
        <v>6690</v>
      </c>
      <c r="AJ4464" t="s">
        <v>6691</v>
      </c>
    </row>
    <row r="4465" spans="1:36" ht="17.25" hidden="1" customHeight="1" x14ac:dyDescent="0.2">
      <c r="A4465" s="4" t="s">
        <v>6683</v>
      </c>
      <c r="B4465" t="s">
        <v>6684</v>
      </c>
      <c r="C4465" t="s">
        <v>6685</v>
      </c>
      <c r="E4465" t="s">
        <v>528</v>
      </c>
      <c r="F4465" t="s">
        <v>6686</v>
      </c>
      <c r="G4465" s="5">
        <v>42.7</v>
      </c>
      <c r="H4465" t="s">
        <v>42</v>
      </c>
      <c r="I4465" t="s">
        <v>528</v>
      </c>
      <c r="J4465" t="s">
        <v>44</v>
      </c>
      <c r="N4465" s="6">
        <v>1981</v>
      </c>
      <c r="P4465" s="24">
        <v>2026</v>
      </c>
      <c r="R4465" s="7">
        <v>4.8629300000000004</v>
      </c>
      <c r="S4465" s="7">
        <v>-52.275350000000003</v>
      </c>
      <c r="T4465" t="s">
        <v>46</v>
      </c>
      <c r="U4465" t="s">
        <v>6687</v>
      </c>
      <c r="X4465" t="s">
        <v>6684</v>
      </c>
      <c r="Y4465" t="s">
        <v>3012</v>
      </c>
      <c r="Z4465" t="s">
        <v>3013</v>
      </c>
      <c r="AB4465" t="s">
        <v>6688</v>
      </c>
      <c r="AG4465" t="s">
        <v>6689</v>
      </c>
      <c r="AH4465" s="27" t="s">
        <v>6693</v>
      </c>
      <c r="AI4465" t="s">
        <v>6690</v>
      </c>
      <c r="AJ4465" t="s">
        <v>6694</v>
      </c>
    </row>
    <row r="4466" spans="1:36" ht="17.25" hidden="1" customHeight="1" x14ac:dyDescent="0.2">
      <c r="A4466" s="4" t="s">
        <v>6699</v>
      </c>
      <c r="B4466" t="s">
        <v>6684</v>
      </c>
      <c r="C4466" t="s">
        <v>6700</v>
      </c>
      <c r="E4466" t="s">
        <v>696</v>
      </c>
      <c r="F4466" t="s">
        <v>6686</v>
      </c>
      <c r="G4466" s="5">
        <v>20</v>
      </c>
      <c r="H4466" t="s">
        <v>42</v>
      </c>
      <c r="I4466" t="s">
        <v>65</v>
      </c>
      <c r="J4466" t="s">
        <v>559</v>
      </c>
      <c r="N4466" s="6">
        <v>1993</v>
      </c>
      <c r="P4466" s="24">
        <v>2025</v>
      </c>
      <c r="R4466" s="7">
        <v>5.1628030863561998</v>
      </c>
      <c r="S4466" s="7">
        <v>-52.670053842201199</v>
      </c>
      <c r="T4466" t="s">
        <v>46</v>
      </c>
      <c r="U4466" t="s">
        <v>6701</v>
      </c>
      <c r="X4466" t="s">
        <v>6684</v>
      </c>
      <c r="Y4466" t="s">
        <v>3012</v>
      </c>
      <c r="Z4466" t="s">
        <v>3013</v>
      </c>
      <c r="AH4466" s="27"/>
      <c r="AI4466" t="s">
        <v>6702</v>
      </c>
      <c r="AJ4466" t="s">
        <v>6703</v>
      </c>
    </row>
    <row r="4467" spans="1:36" ht="17.25" hidden="1" customHeight="1" x14ac:dyDescent="0.2">
      <c r="A4467" s="4" t="s">
        <v>6705</v>
      </c>
      <c r="B4467" t="s">
        <v>6706</v>
      </c>
      <c r="C4467" t="s">
        <v>6707</v>
      </c>
      <c r="E4467" t="s">
        <v>6708</v>
      </c>
      <c r="F4467" t="s">
        <v>1930</v>
      </c>
      <c r="G4467" s="5">
        <v>20</v>
      </c>
      <c r="H4467" t="s">
        <v>42</v>
      </c>
      <c r="I4467" t="s">
        <v>65</v>
      </c>
      <c r="J4467" t="s">
        <v>559</v>
      </c>
      <c r="N4467" s="6">
        <v>1989</v>
      </c>
      <c r="P4467" s="24">
        <v>2025</v>
      </c>
      <c r="R4467" s="7">
        <v>16.233078567750599</v>
      </c>
      <c r="S4467" s="7">
        <v>-61.555350863904103</v>
      </c>
      <c r="T4467" t="s">
        <v>46</v>
      </c>
      <c r="U4467" t="s">
        <v>6709</v>
      </c>
      <c r="X4467" t="s">
        <v>6710</v>
      </c>
      <c r="Y4467" t="s">
        <v>3012</v>
      </c>
      <c r="Z4467" t="s">
        <v>3013</v>
      </c>
      <c r="AH4467" s="27"/>
      <c r="AI4467" t="s">
        <v>6711</v>
      </c>
      <c r="AJ4467" t="s">
        <v>6712</v>
      </c>
    </row>
    <row r="4468" spans="1:36" ht="17.25" hidden="1" customHeight="1" x14ac:dyDescent="0.2">
      <c r="A4468" s="4" t="s">
        <v>6705</v>
      </c>
      <c r="B4468" t="s">
        <v>6706</v>
      </c>
      <c r="C4468" t="s">
        <v>6707</v>
      </c>
      <c r="E4468" t="s">
        <v>6713</v>
      </c>
      <c r="F4468" t="s">
        <v>1930</v>
      </c>
      <c r="G4468" s="5">
        <v>21</v>
      </c>
      <c r="H4468" t="s">
        <v>42</v>
      </c>
      <c r="I4468" t="s">
        <v>65</v>
      </c>
      <c r="J4468" t="s">
        <v>559</v>
      </c>
      <c r="N4468" s="6">
        <v>1993</v>
      </c>
      <c r="P4468" s="24">
        <v>2028</v>
      </c>
      <c r="R4468" s="7">
        <v>16.233078567750599</v>
      </c>
      <c r="S4468" s="7">
        <v>-61.555350863904103</v>
      </c>
      <c r="T4468" t="s">
        <v>46</v>
      </c>
      <c r="U4468" t="s">
        <v>6709</v>
      </c>
      <c r="X4468" t="s">
        <v>6710</v>
      </c>
      <c r="Y4468" t="s">
        <v>3012</v>
      </c>
      <c r="Z4468" t="s">
        <v>3013</v>
      </c>
      <c r="AH4468" s="27"/>
      <c r="AI4468" t="s">
        <v>6711</v>
      </c>
      <c r="AJ4468" t="s">
        <v>6714</v>
      </c>
    </row>
    <row r="4469" spans="1:36" ht="17.25" hidden="1" customHeight="1" x14ac:dyDescent="0.2">
      <c r="A4469" s="4" t="s">
        <v>6705</v>
      </c>
      <c r="B4469" t="s">
        <v>6706</v>
      </c>
      <c r="C4469" t="s">
        <v>6707</v>
      </c>
      <c r="E4469" t="s">
        <v>6715</v>
      </c>
      <c r="F4469" t="s">
        <v>1930</v>
      </c>
      <c r="G4469" s="5">
        <v>40</v>
      </c>
      <c r="H4469" t="s">
        <v>42</v>
      </c>
      <c r="I4469" t="s">
        <v>65</v>
      </c>
      <c r="J4469" t="s">
        <v>559</v>
      </c>
      <c r="N4469" s="6">
        <v>2004</v>
      </c>
      <c r="R4469" s="7">
        <v>16.233078567750599</v>
      </c>
      <c r="S4469" s="7">
        <v>-61.555350863904103</v>
      </c>
      <c r="T4469" t="s">
        <v>46</v>
      </c>
      <c r="U4469" t="s">
        <v>6709</v>
      </c>
      <c r="X4469" t="s">
        <v>6710</v>
      </c>
      <c r="Y4469" t="s">
        <v>3012</v>
      </c>
      <c r="Z4469" t="s">
        <v>3013</v>
      </c>
      <c r="AB4469" t="s">
        <v>6716</v>
      </c>
      <c r="AH4469" s="27"/>
      <c r="AI4469" t="s">
        <v>6711</v>
      </c>
      <c r="AJ4469" t="s">
        <v>6717</v>
      </c>
    </row>
    <row r="4470" spans="1:36" ht="17.25" hidden="1" customHeight="1" x14ac:dyDescent="0.2">
      <c r="A4470" s="4" t="s">
        <v>6725</v>
      </c>
      <c r="B4470" t="s">
        <v>6726</v>
      </c>
      <c r="C4470" t="s">
        <v>6727</v>
      </c>
      <c r="E4470" t="s">
        <v>40</v>
      </c>
      <c r="F4470" t="s">
        <v>570</v>
      </c>
      <c r="G4470" s="5">
        <v>163</v>
      </c>
      <c r="H4470" t="s">
        <v>42</v>
      </c>
      <c r="I4470" t="s">
        <v>528</v>
      </c>
      <c r="J4470" t="s">
        <v>45</v>
      </c>
      <c r="K4470" t="s">
        <v>45</v>
      </c>
      <c r="L4470" t="s">
        <v>45</v>
      </c>
      <c r="M4470" t="s">
        <v>559</v>
      </c>
      <c r="N4470" s="6">
        <v>2003</v>
      </c>
      <c r="R4470" s="7">
        <v>13.9602745551911</v>
      </c>
      <c r="S4470" s="7">
        <v>-90.798959050564605</v>
      </c>
      <c r="T4470" t="s">
        <v>46</v>
      </c>
      <c r="U4470" t="s">
        <v>6728</v>
      </c>
      <c r="Y4470" t="s">
        <v>3012</v>
      </c>
      <c r="Z4470" t="s">
        <v>3013</v>
      </c>
      <c r="AG4470" t="s">
        <v>6729</v>
      </c>
      <c r="AH4470" s="6">
        <v>1161711</v>
      </c>
      <c r="AI4470" t="s">
        <v>6730</v>
      </c>
      <c r="AJ4470" t="s">
        <v>6731</v>
      </c>
    </row>
    <row r="4471" spans="1:36" ht="17.25" hidden="1" customHeight="1" x14ac:dyDescent="0.2">
      <c r="A4471" s="4" t="s">
        <v>6732</v>
      </c>
      <c r="B4471" t="s">
        <v>6726</v>
      </c>
      <c r="C4471" t="s">
        <v>6733</v>
      </c>
      <c r="E4471" t="s">
        <v>40</v>
      </c>
      <c r="F4471" t="s">
        <v>570</v>
      </c>
      <c r="G4471" s="5">
        <v>70</v>
      </c>
      <c r="H4471" t="s">
        <v>42</v>
      </c>
      <c r="I4471" t="s">
        <v>528</v>
      </c>
      <c r="J4471" t="s">
        <v>45</v>
      </c>
      <c r="K4471" t="s">
        <v>45</v>
      </c>
      <c r="L4471" t="s">
        <v>45</v>
      </c>
      <c r="M4471" t="s">
        <v>559</v>
      </c>
      <c r="N4471" s="6">
        <v>1996</v>
      </c>
      <c r="R4471" s="7">
        <v>14.480270000000001</v>
      </c>
      <c r="S4471" s="7">
        <v>-90.621049999999997</v>
      </c>
      <c r="T4471" t="s">
        <v>504</v>
      </c>
      <c r="U4471" t="s">
        <v>6734</v>
      </c>
      <c r="Y4471" t="s">
        <v>3012</v>
      </c>
      <c r="Z4471" t="s">
        <v>3013</v>
      </c>
      <c r="AG4471" t="s">
        <v>45</v>
      </c>
      <c r="AI4471" t="s">
        <v>6735</v>
      </c>
      <c r="AJ4471" t="s">
        <v>6736</v>
      </c>
    </row>
    <row r="4472" spans="1:36" ht="17.25" hidden="1" customHeight="1" x14ac:dyDescent="0.2">
      <c r="A4472" s="4" t="s">
        <v>6737</v>
      </c>
      <c r="B4472" t="s">
        <v>6726</v>
      </c>
      <c r="C4472" t="s">
        <v>6738</v>
      </c>
      <c r="E4472" t="s">
        <v>40</v>
      </c>
      <c r="F4472" t="s">
        <v>570</v>
      </c>
      <c r="G4472" s="5">
        <v>66.8</v>
      </c>
      <c r="H4472" t="s">
        <v>42</v>
      </c>
      <c r="I4472" t="s">
        <v>528</v>
      </c>
      <c r="J4472" t="s">
        <v>45</v>
      </c>
      <c r="K4472" t="s">
        <v>45</v>
      </c>
      <c r="L4472" t="s">
        <v>45</v>
      </c>
      <c r="M4472" t="s">
        <v>559</v>
      </c>
      <c r="N4472" s="6">
        <v>1998</v>
      </c>
      <c r="R4472" s="7">
        <v>14.26399</v>
      </c>
      <c r="S4472" s="7">
        <v>-90.799480000000003</v>
      </c>
      <c r="T4472" t="s">
        <v>46</v>
      </c>
      <c r="U4472" t="s">
        <v>6739</v>
      </c>
      <c r="Y4472" t="s">
        <v>3012</v>
      </c>
      <c r="Z4472" t="s">
        <v>3013</v>
      </c>
      <c r="AG4472" t="s">
        <v>6740</v>
      </c>
      <c r="AH4472" s="24">
        <v>1168604</v>
      </c>
      <c r="AI4472" t="s">
        <v>6741</v>
      </c>
      <c r="AJ4472" t="s">
        <v>6742</v>
      </c>
    </row>
    <row r="4473" spans="1:36" ht="17.25" hidden="1" customHeight="1" x14ac:dyDescent="0.2">
      <c r="A4473" s="4" t="s">
        <v>6743</v>
      </c>
      <c r="B4473" t="s">
        <v>6726</v>
      </c>
      <c r="C4473" t="s">
        <v>6744</v>
      </c>
      <c r="E4473" t="s">
        <v>40</v>
      </c>
      <c r="F4473" t="s">
        <v>570</v>
      </c>
      <c r="G4473" s="5">
        <v>55</v>
      </c>
      <c r="H4473" t="s">
        <v>42</v>
      </c>
      <c r="I4473" t="s">
        <v>528</v>
      </c>
      <c r="J4473" t="s">
        <v>45</v>
      </c>
      <c r="K4473" t="s">
        <v>45</v>
      </c>
      <c r="L4473" t="s">
        <v>45</v>
      </c>
      <c r="M4473" t="s">
        <v>559</v>
      </c>
      <c r="N4473" s="24">
        <v>1993</v>
      </c>
      <c r="Q4473" t="s">
        <v>6745</v>
      </c>
      <c r="R4473" s="7">
        <v>13.921041596522301</v>
      </c>
      <c r="S4473" s="7">
        <v>-90.785598767112205</v>
      </c>
      <c r="T4473" t="s">
        <v>46</v>
      </c>
      <c r="U4473" t="s">
        <v>6746</v>
      </c>
      <c r="Y4473" t="s">
        <v>3012</v>
      </c>
      <c r="Z4473" t="s">
        <v>3013</v>
      </c>
      <c r="AG4473" t="s">
        <v>6747</v>
      </c>
      <c r="AH4473" s="24">
        <v>1113569</v>
      </c>
      <c r="AI4473" t="s">
        <v>6748</v>
      </c>
      <c r="AJ4473" t="s">
        <v>6749</v>
      </c>
    </row>
    <row r="4474" spans="1:36" ht="17.25" hidden="1" customHeight="1" x14ac:dyDescent="0.2">
      <c r="A4474" s="4" t="s">
        <v>6750</v>
      </c>
      <c r="B4474" t="s">
        <v>6726</v>
      </c>
      <c r="C4474" t="s">
        <v>6751</v>
      </c>
      <c r="E4474" t="s">
        <v>40</v>
      </c>
      <c r="F4474" t="s">
        <v>543</v>
      </c>
      <c r="G4474" s="5">
        <v>51</v>
      </c>
      <c r="H4474" t="s">
        <v>42</v>
      </c>
      <c r="I4474" t="s">
        <v>65</v>
      </c>
      <c r="J4474" t="s">
        <v>45</v>
      </c>
      <c r="K4474" t="s">
        <v>45</v>
      </c>
      <c r="L4474" t="s">
        <v>45</v>
      </c>
      <c r="M4474" t="s">
        <v>559</v>
      </c>
      <c r="N4474" s="6">
        <v>1995</v>
      </c>
      <c r="R4474" s="7">
        <v>14.3009</v>
      </c>
      <c r="S4474" s="7">
        <v>-90.787409999999994</v>
      </c>
      <c r="T4474" t="s">
        <v>46</v>
      </c>
      <c r="U4474" t="s">
        <v>6739</v>
      </c>
      <c r="Y4474" t="s">
        <v>3012</v>
      </c>
      <c r="Z4474" t="s">
        <v>3013</v>
      </c>
      <c r="AG4474" t="s">
        <v>45</v>
      </c>
      <c r="AI4474" t="s">
        <v>6752</v>
      </c>
      <c r="AJ4474" t="s">
        <v>6753</v>
      </c>
    </row>
    <row r="4475" spans="1:36" ht="17.25" hidden="1" customHeight="1" x14ac:dyDescent="0.2">
      <c r="A4475" s="4" t="s">
        <v>6764</v>
      </c>
      <c r="B4475" t="s">
        <v>6765</v>
      </c>
      <c r="C4475" t="s">
        <v>6766</v>
      </c>
      <c r="E4475" t="s">
        <v>56</v>
      </c>
      <c r="F4475" t="s">
        <v>570</v>
      </c>
      <c r="G4475" s="5">
        <v>55</v>
      </c>
      <c r="H4475" t="s">
        <v>42</v>
      </c>
      <c r="I4475" t="s">
        <v>528</v>
      </c>
      <c r="J4475" t="s">
        <v>45</v>
      </c>
      <c r="K4475" t="s">
        <v>45</v>
      </c>
      <c r="L4475" t="s">
        <v>45</v>
      </c>
      <c r="M4475" t="s">
        <v>559</v>
      </c>
      <c r="N4475" s="6">
        <v>1998</v>
      </c>
      <c r="R4475" s="7">
        <v>15.5997</v>
      </c>
      <c r="S4475" s="7">
        <v>-87.936899999999994</v>
      </c>
      <c r="T4475" t="s">
        <v>46</v>
      </c>
      <c r="U4475" t="s">
        <v>6767</v>
      </c>
      <c r="X4475" t="s">
        <v>6768</v>
      </c>
      <c r="Y4475" t="s">
        <v>3012</v>
      </c>
      <c r="Z4475" t="s">
        <v>3013</v>
      </c>
      <c r="AC4475" t="s">
        <v>6769</v>
      </c>
      <c r="AG4475" t="s">
        <v>6770</v>
      </c>
      <c r="AH4475" s="24">
        <v>1178215</v>
      </c>
      <c r="AI4475" t="s">
        <v>6771</v>
      </c>
      <c r="AJ4475" t="s">
        <v>6772</v>
      </c>
    </row>
    <row r="4476" spans="1:36" ht="17.25" hidden="1" customHeight="1" x14ac:dyDescent="0.2">
      <c r="A4476" s="4" t="s">
        <v>6773</v>
      </c>
      <c r="B4476" t="s">
        <v>6765</v>
      </c>
      <c r="C4476" t="s">
        <v>6774</v>
      </c>
      <c r="E4476" t="s">
        <v>40</v>
      </c>
      <c r="F4476" t="s">
        <v>543</v>
      </c>
      <c r="G4476" s="5">
        <v>248.92</v>
      </c>
      <c r="H4476" t="s">
        <v>42</v>
      </c>
      <c r="I4476" t="s">
        <v>1323</v>
      </c>
      <c r="J4476" t="s">
        <v>44</v>
      </c>
      <c r="K4476" t="s">
        <v>45</v>
      </c>
      <c r="L4476" t="s">
        <v>45</v>
      </c>
      <c r="M4476" t="s">
        <v>559</v>
      </c>
      <c r="N4476" s="6">
        <v>2004</v>
      </c>
      <c r="R4476" s="7">
        <v>15.5972466942348</v>
      </c>
      <c r="S4476" s="7">
        <v>-87.935855797450301</v>
      </c>
      <c r="T4476" t="s">
        <v>46</v>
      </c>
      <c r="U4476" t="s">
        <v>6767</v>
      </c>
      <c r="X4476" t="s">
        <v>6768</v>
      </c>
      <c r="Y4476" t="s">
        <v>3012</v>
      </c>
      <c r="Z4476" t="s">
        <v>3013</v>
      </c>
      <c r="AC4476" t="s">
        <v>6775</v>
      </c>
      <c r="AG4476" t="s">
        <v>6776</v>
      </c>
      <c r="AH4476" s="24">
        <v>1187280</v>
      </c>
      <c r="AI4476" t="s">
        <v>6777</v>
      </c>
      <c r="AJ4476" t="s">
        <v>6778</v>
      </c>
    </row>
    <row r="4477" spans="1:36" ht="17.25" hidden="1" customHeight="1" x14ac:dyDescent="0.2">
      <c r="A4477" s="4" t="s">
        <v>6773</v>
      </c>
      <c r="B4477" t="s">
        <v>6765</v>
      </c>
      <c r="C4477" t="s">
        <v>6774</v>
      </c>
      <c r="E4477" t="s">
        <v>56</v>
      </c>
      <c r="F4477" t="s">
        <v>543</v>
      </c>
      <c r="G4477" s="5">
        <v>17</v>
      </c>
      <c r="H4477" t="s">
        <v>42</v>
      </c>
      <c r="I4477" t="s">
        <v>1323</v>
      </c>
      <c r="J4477" t="s">
        <v>44</v>
      </c>
      <c r="K4477" t="s">
        <v>45</v>
      </c>
      <c r="L4477" t="s">
        <v>45</v>
      </c>
      <c r="M4477" t="s">
        <v>559</v>
      </c>
      <c r="N4477" s="6">
        <v>2005</v>
      </c>
      <c r="R4477" s="7">
        <v>15.5972466942348</v>
      </c>
      <c r="S4477" s="7">
        <v>-87.935855797450301</v>
      </c>
      <c r="T4477" t="s">
        <v>46</v>
      </c>
      <c r="U4477" t="s">
        <v>6767</v>
      </c>
      <c r="X4477" t="s">
        <v>6768</v>
      </c>
      <c r="Y4477" t="s">
        <v>3012</v>
      </c>
      <c r="Z4477" t="s">
        <v>3013</v>
      </c>
      <c r="AC4477" t="s">
        <v>6775</v>
      </c>
      <c r="AG4477" t="s">
        <v>6776</v>
      </c>
      <c r="AH4477" s="24">
        <v>1203870</v>
      </c>
      <c r="AI4477" t="s">
        <v>6777</v>
      </c>
      <c r="AJ4477" t="s">
        <v>6779</v>
      </c>
    </row>
    <row r="4478" spans="1:36" ht="17.25" hidden="1" customHeight="1" x14ac:dyDescent="0.2">
      <c r="A4478" s="4" t="s">
        <v>6780</v>
      </c>
      <c r="B4478" t="s">
        <v>6765</v>
      </c>
      <c r="C4478" t="s">
        <v>6781</v>
      </c>
      <c r="D4478" t="s">
        <v>6782</v>
      </c>
      <c r="E4478" t="s">
        <v>40</v>
      </c>
      <c r="F4478" t="s">
        <v>543</v>
      </c>
      <c r="G4478" s="5">
        <v>80</v>
      </c>
      <c r="H4478" t="s">
        <v>42</v>
      </c>
      <c r="I4478" t="s">
        <v>528</v>
      </c>
      <c r="J4478" t="s">
        <v>45</v>
      </c>
      <c r="K4478" t="s">
        <v>45</v>
      </c>
      <c r="L4478" t="s">
        <v>45</v>
      </c>
      <c r="M4478" t="s">
        <v>559</v>
      </c>
      <c r="N4478" s="6">
        <v>1994</v>
      </c>
      <c r="Q4478" t="s">
        <v>6783</v>
      </c>
      <c r="R4478" s="7">
        <v>15.985939999999999</v>
      </c>
      <c r="S4478" s="7">
        <v>-87.949830000000006</v>
      </c>
      <c r="T4478" t="s">
        <v>504</v>
      </c>
      <c r="U4478" t="s">
        <v>6784</v>
      </c>
      <c r="X4478" t="s">
        <v>6768</v>
      </c>
      <c r="Y4478" t="s">
        <v>3012</v>
      </c>
      <c r="Z4478" t="s">
        <v>3013</v>
      </c>
      <c r="AG4478" t="s">
        <v>6785</v>
      </c>
      <c r="AH4478" s="24">
        <v>1141513</v>
      </c>
      <c r="AI4478" t="s">
        <v>6786</v>
      </c>
      <c r="AJ4478" t="s">
        <v>6787</v>
      </c>
    </row>
    <row r="4479" spans="1:36" ht="17.25" hidden="1" customHeight="1" x14ac:dyDescent="0.2">
      <c r="A4479" s="4" t="s">
        <v>6788</v>
      </c>
      <c r="B4479" t="s">
        <v>6765</v>
      </c>
      <c r="C4479" t="s">
        <v>6789</v>
      </c>
      <c r="E4479" t="s">
        <v>40</v>
      </c>
      <c r="F4479" t="s">
        <v>570</v>
      </c>
      <c r="G4479" s="5">
        <v>82</v>
      </c>
      <c r="H4479" t="s">
        <v>42</v>
      </c>
      <c r="I4479" t="s">
        <v>528</v>
      </c>
      <c r="J4479" t="s">
        <v>45</v>
      </c>
      <c r="K4479" t="s">
        <v>45</v>
      </c>
      <c r="L4479" t="s">
        <v>45</v>
      </c>
      <c r="M4479" t="s">
        <v>559</v>
      </c>
      <c r="N4479" s="6">
        <v>1999</v>
      </c>
      <c r="R4479" s="7">
        <v>13.406722</v>
      </c>
      <c r="S4479" s="7">
        <v>-87.322056000000003</v>
      </c>
      <c r="T4479" t="s">
        <v>46</v>
      </c>
      <c r="U4479" t="s">
        <v>6790</v>
      </c>
      <c r="Y4479" t="s">
        <v>3012</v>
      </c>
      <c r="Z4479" t="s">
        <v>3013</v>
      </c>
      <c r="AC4479" t="s">
        <v>6791</v>
      </c>
      <c r="AG4479" t="s">
        <v>6792</v>
      </c>
      <c r="AH4479" s="24">
        <v>1165313</v>
      </c>
      <c r="AI4479" t="s">
        <v>6793</v>
      </c>
      <c r="AJ4479" t="s">
        <v>6794</v>
      </c>
    </row>
    <row r="4480" spans="1:36" ht="17.25" hidden="1" customHeight="1" x14ac:dyDescent="0.2">
      <c r="A4480" s="4" t="s">
        <v>6795</v>
      </c>
      <c r="B4480" t="s">
        <v>6765</v>
      </c>
      <c r="C4480" t="s">
        <v>6796</v>
      </c>
      <c r="E4480" t="s">
        <v>40</v>
      </c>
      <c r="F4480" t="s">
        <v>543</v>
      </c>
      <c r="G4480" s="5">
        <v>267.04000000000002</v>
      </c>
      <c r="H4480" t="s">
        <v>42</v>
      </c>
      <c r="I4480" t="s">
        <v>528</v>
      </c>
      <c r="J4480" t="s">
        <v>45</v>
      </c>
      <c r="K4480" t="s">
        <v>45</v>
      </c>
      <c r="L4480" t="s">
        <v>45</v>
      </c>
      <c r="M4480" t="s">
        <v>559</v>
      </c>
      <c r="N4480" s="6">
        <v>2004</v>
      </c>
      <c r="R4480" s="7">
        <v>13.4045714908817</v>
      </c>
      <c r="S4480" s="7">
        <v>-87.326598148159306</v>
      </c>
      <c r="T4480" t="s">
        <v>46</v>
      </c>
      <c r="U4480" t="s">
        <v>6790</v>
      </c>
      <c r="Y4480" t="s">
        <v>3012</v>
      </c>
      <c r="Z4480" t="s">
        <v>3013</v>
      </c>
      <c r="AC4480" t="s">
        <v>6797</v>
      </c>
      <c r="AG4480" t="s">
        <v>6792</v>
      </c>
      <c r="AH4480" s="24">
        <v>1185420</v>
      </c>
      <c r="AI4480" t="s">
        <v>6798</v>
      </c>
      <c r="AJ4480" t="s">
        <v>6799</v>
      </c>
    </row>
    <row r="4481" spans="1:36" ht="17.25" hidden="1" customHeight="1" x14ac:dyDescent="0.2">
      <c r="A4481" s="4" t="s">
        <v>6800</v>
      </c>
      <c r="B4481" t="s">
        <v>6765</v>
      </c>
      <c r="C4481" t="s">
        <v>6801</v>
      </c>
      <c r="D4481" t="s">
        <v>6802</v>
      </c>
      <c r="E4481" t="s">
        <v>40</v>
      </c>
      <c r="F4481" t="s">
        <v>86</v>
      </c>
      <c r="G4481" s="5">
        <v>350</v>
      </c>
      <c r="H4481" t="s">
        <v>677</v>
      </c>
      <c r="I4481" t="s">
        <v>43</v>
      </c>
      <c r="J4481" t="s">
        <v>45</v>
      </c>
      <c r="K4481" t="s">
        <v>45</v>
      </c>
      <c r="L4481" t="s">
        <v>45</v>
      </c>
      <c r="M4481" t="s">
        <v>559</v>
      </c>
      <c r="N4481" s="27"/>
      <c r="Q4481" t="s">
        <v>6803</v>
      </c>
      <c r="R4481" s="7">
        <v>15.825991</v>
      </c>
      <c r="S4481" s="7">
        <v>-87.929567000000006</v>
      </c>
      <c r="T4481" t="s">
        <v>504</v>
      </c>
      <c r="U4481" t="s">
        <v>6784</v>
      </c>
      <c r="X4481" t="s">
        <v>6768</v>
      </c>
      <c r="Y4481" t="s">
        <v>3012</v>
      </c>
      <c r="Z4481" t="s">
        <v>3013</v>
      </c>
      <c r="AG4481" t="s">
        <v>45</v>
      </c>
      <c r="AH4481" s="8" t="s">
        <v>45</v>
      </c>
      <c r="AI4481" t="s">
        <v>6804</v>
      </c>
      <c r="AJ4481" t="s">
        <v>6805</v>
      </c>
    </row>
    <row r="4482" spans="1:36" ht="17.25" hidden="1" customHeight="1" x14ac:dyDescent="0.2">
      <c r="A4482" s="4" t="s">
        <v>6819</v>
      </c>
      <c r="B4482" t="s">
        <v>6807</v>
      </c>
      <c r="C4482" t="s">
        <v>6820</v>
      </c>
      <c r="D4482" t="s">
        <v>6821</v>
      </c>
      <c r="E4482" t="s">
        <v>40</v>
      </c>
      <c r="F4482" t="s">
        <v>570</v>
      </c>
      <c r="G4482" s="5">
        <v>74</v>
      </c>
      <c r="H4482" t="s">
        <v>42</v>
      </c>
      <c r="I4482" t="s">
        <v>528</v>
      </c>
      <c r="J4482" t="s">
        <v>45</v>
      </c>
      <c r="K4482" t="s">
        <v>45</v>
      </c>
      <c r="L4482" t="s">
        <v>45</v>
      </c>
      <c r="M4482" t="s">
        <v>559</v>
      </c>
      <c r="N4482" s="6">
        <v>1994</v>
      </c>
      <c r="Q4482" t="s">
        <v>6822</v>
      </c>
      <c r="R4482" s="7">
        <v>17.896818515766899</v>
      </c>
      <c r="S4482" s="7">
        <v>-77.106102504792702</v>
      </c>
      <c r="T4482" t="s">
        <v>46</v>
      </c>
      <c r="U4482" t="s">
        <v>6823</v>
      </c>
      <c r="X4482" t="s">
        <v>6824</v>
      </c>
      <c r="Y4482" t="s">
        <v>3012</v>
      </c>
      <c r="Z4482" t="s">
        <v>3013</v>
      </c>
      <c r="AG4482" t="s">
        <v>6825</v>
      </c>
      <c r="AH4482" s="24">
        <v>1112365</v>
      </c>
      <c r="AI4482" t="s">
        <v>6826</v>
      </c>
      <c r="AJ4482" t="s">
        <v>6827</v>
      </c>
    </row>
    <row r="4483" spans="1:36" ht="17.25" hidden="1" customHeight="1" x14ac:dyDescent="0.2">
      <c r="A4483" s="4" t="s">
        <v>6828</v>
      </c>
      <c r="B4483" t="s">
        <v>6807</v>
      </c>
      <c r="C4483" t="s">
        <v>6829</v>
      </c>
      <c r="D4483" t="s">
        <v>6821</v>
      </c>
      <c r="E4483" t="s">
        <v>40</v>
      </c>
      <c r="F4483" t="s">
        <v>570</v>
      </c>
      <c r="G4483" s="5">
        <v>51</v>
      </c>
      <c r="H4483" t="s">
        <v>42</v>
      </c>
      <c r="I4483" t="s">
        <v>528</v>
      </c>
      <c r="J4483" t="s">
        <v>45</v>
      </c>
      <c r="K4483" t="s">
        <v>45</v>
      </c>
      <c r="L4483" t="s">
        <v>45</v>
      </c>
      <c r="M4483" t="s">
        <v>559</v>
      </c>
      <c r="N4483" s="24">
        <v>2005</v>
      </c>
      <c r="Q4483" t="s">
        <v>6822</v>
      </c>
      <c r="R4483" s="7">
        <v>17.896818515766899</v>
      </c>
      <c r="S4483" s="7">
        <v>-77.106102504792702</v>
      </c>
      <c r="T4483" t="s">
        <v>46</v>
      </c>
      <c r="U4483" t="s">
        <v>6823</v>
      </c>
      <c r="X4483" t="s">
        <v>6824</v>
      </c>
      <c r="Y4483" t="s">
        <v>3012</v>
      </c>
      <c r="Z4483" t="s">
        <v>3013</v>
      </c>
      <c r="AG4483" t="s">
        <v>6825</v>
      </c>
      <c r="AH4483" s="24">
        <v>1193022</v>
      </c>
      <c r="AI4483" t="s">
        <v>6830</v>
      </c>
      <c r="AJ4483" t="s">
        <v>6831</v>
      </c>
    </row>
    <row r="4484" spans="1:36" ht="17.25" hidden="1" customHeight="1" x14ac:dyDescent="0.2">
      <c r="A4484" s="4" t="s">
        <v>6881</v>
      </c>
      <c r="B4484" t="s">
        <v>6873</v>
      </c>
      <c r="C4484" t="s">
        <v>6882</v>
      </c>
      <c r="E4484" t="s">
        <v>696</v>
      </c>
      <c r="F4484" t="s">
        <v>570</v>
      </c>
      <c r="G4484" s="5">
        <v>27</v>
      </c>
      <c r="H4484" t="s">
        <v>42</v>
      </c>
      <c r="I4484" t="s">
        <v>65</v>
      </c>
      <c r="J4484" t="s">
        <v>44</v>
      </c>
      <c r="N4484" s="6">
        <v>1996</v>
      </c>
      <c r="R4484" s="7">
        <v>14.59731</v>
      </c>
      <c r="S4484" s="7">
        <v>-61.057989999999997</v>
      </c>
      <c r="T4484" t="s">
        <v>46</v>
      </c>
      <c r="U4484" t="s">
        <v>6883</v>
      </c>
      <c r="X4484" t="s">
        <v>6873</v>
      </c>
      <c r="Y4484" t="s">
        <v>3012</v>
      </c>
      <c r="Z4484" t="s">
        <v>3013</v>
      </c>
      <c r="AB4484" t="s">
        <v>6884</v>
      </c>
      <c r="AG4484" t="s">
        <v>6885</v>
      </c>
      <c r="AH4484" s="8" t="s">
        <v>6886</v>
      </c>
      <c r="AI4484" t="s">
        <v>6887</v>
      </c>
      <c r="AJ4484" t="s">
        <v>6888</v>
      </c>
    </row>
    <row r="4485" spans="1:36" ht="17.25" hidden="1" customHeight="1" x14ac:dyDescent="0.2">
      <c r="A4485" s="4" t="s">
        <v>6881</v>
      </c>
      <c r="B4485" t="s">
        <v>6873</v>
      </c>
      <c r="C4485" t="s">
        <v>6882</v>
      </c>
      <c r="E4485" t="s">
        <v>703</v>
      </c>
      <c r="F4485" t="s">
        <v>570</v>
      </c>
      <c r="G4485" s="5">
        <v>17</v>
      </c>
      <c r="H4485" t="s">
        <v>42</v>
      </c>
      <c r="I4485" t="s">
        <v>65</v>
      </c>
      <c r="J4485" t="s">
        <v>44</v>
      </c>
      <c r="N4485" s="6">
        <v>1996</v>
      </c>
      <c r="R4485" s="7">
        <v>14.59731</v>
      </c>
      <c r="S4485" s="7">
        <v>-61.057989999999997</v>
      </c>
      <c r="T4485" t="s">
        <v>46</v>
      </c>
      <c r="U4485" t="s">
        <v>6883</v>
      </c>
      <c r="X4485" t="s">
        <v>6873</v>
      </c>
      <c r="Y4485" t="s">
        <v>3012</v>
      </c>
      <c r="Z4485" t="s">
        <v>3013</v>
      </c>
      <c r="AG4485" t="s">
        <v>6885</v>
      </c>
      <c r="AH4485" s="8">
        <v>1140418</v>
      </c>
      <c r="AI4485" t="s">
        <v>6887</v>
      </c>
      <c r="AJ4485" t="s">
        <v>6889</v>
      </c>
    </row>
    <row r="4486" spans="1:36" ht="17.25" hidden="1" customHeight="1" x14ac:dyDescent="0.2">
      <c r="A4486" s="4" t="s">
        <v>6881</v>
      </c>
      <c r="B4486" t="s">
        <v>6873</v>
      </c>
      <c r="C4486" t="s">
        <v>6882</v>
      </c>
      <c r="E4486" t="s">
        <v>528</v>
      </c>
      <c r="F4486" t="s">
        <v>2972</v>
      </c>
      <c r="G4486" s="5">
        <v>60</v>
      </c>
      <c r="H4486" t="s">
        <v>42</v>
      </c>
      <c r="I4486" t="s">
        <v>528</v>
      </c>
      <c r="J4486" t="s">
        <v>44</v>
      </c>
      <c r="N4486" s="6">
        <v>1996</v>
      </c>
      <c r="R4486" s="7">
        <v>14.59731</v>
      </c>
      <c r="S4486" s="7">
        <v>-61.057989999999997</v>
      </c>
      <c r="T4486" t="s">
        <v>46</v>
      </c>
      <c r="U4486" t="s">
        <v>6883</v>
      </c>
      <c r="X4486" t="s">
        <v>6873</v>
      </c>
      <c r="Y4486" t="s">
        <v>3012</v>
      </c>
      <c r="Z4486" t="s">
        <v>3013</v>
      </c>
      <c r="AB4486" t="s">
        <v>6890</v>
      </c>
      <c r="AG4486" t="s">
        <v>6885</v>
      </c>
      <c r="AH4486" s="6">
        <v>1213349</v>
      </c>
      <c r="AI4486" t="s">
        <v>6887</v>
      </c>
      <c r="AJ4486" t="s">
        <v>6891</v>
      </c>
    </row>
    <row r="4487" spans="1:36" ht="17.25" hidden="1" customHeight="1" x14ac:dyDescent="0.2">
      <c r="A4487" s="4" t="s">
        <v>6904</v>
      </c>
      <c r="B4487" t="s">
        <v>6893</v>
      </c>
      <c r="C4487" t="s">
        <v>6905</v>
      </c>
      <c r="D4487" t="s">
        <v>6906</v>
      </c>
      <c r="E4487" t="s">
        <v>40</v>
      </c>
      <c r="F4487" t="s">
        <v>86</v>
      </c>
      <c r="G4487" s="5">
        <v>696</v>
      </c>
      <c r="H4487" t="s">
        <v>677</v>
      </c>
      <c r="I4487" t="s">
        <v>43</v>
      </c>
      <c r="J4487" t="s">
        <v>45</v>
      </c>
      <c r="K4487" t="s">
        <v>45</v>
      </c>
      <c r="L4487" t="s">
        <v>45</v>
      </c>
      <c r="M4487" t="s">
        <v>559</v>
      </c>
      <c r="N4487" s="27"/>
      <c r="Q4487" t="s">
        <v>6907</v>
      </c>
      <c r="R4487" s="7">
        <v>17.950362699999999</v>
      </c>
      <c r="S4487" s="7">
        <v>-93.680287899999996</v>
      </c>
      <c r="T4487" t="s">
        <v>504</v>
      </c>
      <c r="U4487" t="s">
        <v>6908</v>
      </c>
      <c r="X4487" t="s">
        <v>6898</v>
      </c>
      <c r="Y4487" t="s">
        <v>3012</v>
      </c>
      <c r="Z4487" t="s">
        <v>3013</v>
      </c>
      <c r="AG4487" t="s">
        <v>6909</v>
      </c>
      <c r="AH4487" s="27" t="s">
        <v>6910</v>
      </c>
      <c r="AI4487" t="s">
        <v>6911</v>
      </c>
      <c r="AJ4487" t="s">
        <v>6912</v>
      </c>
    </row>
    <row r="4488" spans="1:36" ht="17.25" hidden="1" customHeight="1" x14ac:dyDescent="0.2">
      <c r="A4488" s="4" t="s">
        <v>6913</v>
      </c>
      <c r="B4488" t="s">
        <v>6893</v>
      </c>
      <c r="C4488" t="s">
        <v>6914</v>
      </c>
      <c r="E4488" t="s">
        <v>40</v>
      </c>
      <c r="F4488" t="s">
        <v>570</v>
      </c>
      <c r="G4488" s="5">
        <v>350</v>
      </c>
      <c r="H4488" t="s">
        <v>42</v>
      </c>
      <c r="I4488" t="s">
        <v>240</v>
      </c>
      <c r="J4488" t="s">
        <v>45</v>
      </c>
      <c r="K4488" t="s">
        <v>45</v>
      </c>
      <c r="L4488" t="s">
        <v>45</v>
      </c>
      <c r="N4488" s="6">
        <v>1991</v>
      </c>
      <c r="Q4488" t="s">
        <v>6915</v>
      </c>
      <c r="R4488" s="7">
        <v>21.0186748153662</v>
      </c>
      <c r="S4488" s="7">
        <v>-97.334189519231899</v>
      </c>
      <c r="T4488" t="s">
        <v>46</v>
      </c>
      <c r="U4488" t="s">
        <v>6916</v>
      </c>
      <c r="Y4488" t="s">
        <v>3012</v>
      </c>
      <c r="Z4488" t="s">
        <v>3013</v>
      </c>
      <c r="AG4488" t="s">
        <v>6917</v>
      </c>
      <c r="AH4488" s="24">
        <v>1129677</v>
      </c>
      <c r="AI4488" t="s">
        <v>6918</v>
      </c>
      <c r="AJ4488" t="s">
        <v>6919</v>
      </c>
    </row>
    <row r="4489" spans="1:36" ht="17.25" hidden="1" customHeight="1" x14ac:dyDescent="0.2">
      <c r="A4489" s="4" t="s">
        <v>6913</v>
      </c>
      <c r="B4489" t="s">
        <v>6893</v>
      </c>
      <c r="C4489" t="s">
        <v>6914</v>
      </c>
      <c r="E4489" t="s">
        <v>56</v>
      </c>
      <c r="F4489" t="s">
        <v>570</v>
      </c>
      <c r="G4489" s="5">
        <v>350</v>
      </c>
      <c r="H4489" t="s">
        <v>42</v>
      </c>
      <c r="I4489" t="s">
        <v>240</v>
      </c>
      <c r="J4489" t="s">
        <v>45</v>
      </c>
      <c r="K4489" t="s">
        <v>45</v>
      </c>
      <c r="L4489" t="s">
        <v>45</v>
      </c>
      <c r="N4489" s="6">
        <v>1991</v>
      </c>
      <c r="Q4489" t="s">
        <v>6915</v>
      </c>
      <c r="R4489" s="7">
        <v>21.0186748153662</v>
      </c>
      <c r="S4489" s="7">
        <v>-97.334189519231899</v>
      </c>
      <c r="T4489" t="s">
        <v>46</v>
      </c>
      <c r="U4489" t="s">
        <v>6916</v>
      </c>
      <c r="Y4489" t="s">
        <v>3012</v>
      </c>
      <c r="Z4489" t="s">
        <v>3013</v>
      </c>
      <c r="AG4489" t="s">
        <v>6917</v>
      </c>
      <c r="AH4489" s="6">
        <v>1129678</v>
      </c>
      <c r="AI4489" t="s">
        <v>6918</v>
      </c>
      <c r="AJ4489" t="s">
        <v>6920</v>
      </c>
    </row>
    <row r="4490" spans="1:36" ht="17.25" hidden="1" customHeight="1" x14ac:dyDescent="0.2">
      <c r="A4490" s="4" t="s">
        <v>6913</v>
      </c>
      <c r="B4490" t="s">
        <v>6893</v>
      </c>
      <c r="C4490" t="s">
        <v>6914</v>
      </c>
      <c r="E4490" t="s">
        <v>58</v>
      </c>
      <c r="F4490" t="s">
        <v>570</v>
      </c>
      <c r="G4490" s="5">
        <v>350</v>
      </c>
      <c r="H4490" t="s">
        <v>42</v>
      </c>
      <c r="I4490" t="s">
        <v>240</v>
      </c>
      <c r="J4490" t="s">
        <v>45</v>
      </c>
      <c r="K4490" t="s">
        <v>45</v>
      </c>
      <c r="L4490" t="s">
        <v>45</v>
      </c>
      <c r="N4490" s="6">
        <v>1994</v>
      </c>
      <c r="Q4490" t="s">
        <v>6915</v>
      </c>
      <c r="R4490" s="7">
        <v>21.0186748153662</v>
      </c>
      <c r="S4490" s="7">
        <v>-97.334189519231899</v>
      </c>
      <c r="T4490" t="s">
        <v>46</v>
      </c>
      <c r="U4490" t="s">
        <v>6916</v>
      </c>
      <c r="Y4490" t="s">
        <v>3012</v>
      </c>
      <c r="Z4490" t="s">
        <v>3013</v>
      </c>
      <c r="AG4490" t="s">
        <v>6917</v>
      </c>
      <c r="AH4490" s="6">
        <v>1129679</v>
      </c>
      <c r="AI4490" t="s">
        <v>6918</v>
      </c>
      <c r="AJ4490" t="s">
        <v>6921</v>
      </c>
    </row>
    <row r="4491" spans="1:36" ht="17.25" hidden="1" customHeight="1" x14ac:dyDescent="0.2">
      <c r="A4491" s="4" t="s">
        <v>6913</v>
      </c>
      <c r="B4491" t="s">
        <v>6893</v>
      </c>
      <c r="C4491" t="s">
        <v>6914</v>
      </c>
      <c r="E4491" t="s">
        <v>191</v>
      </c>
      <c r="F4491" t="s">
        <v>570</v>
      </c>
      <c r="G4491" s="5">
        <v>350</v>
      </c>
      <c r="H4491" t="s">
        <v>42</v>
      </c>
      <c r="I4491" t="s">
        <v>240</v>
      </c>
      <c r="J4491" t="s">
        <v>45</v>
      </c>
      <c r="K4491" t="s">
        <v>45</v>
      </c>
      <c r="L4491" t="s">
        <v>45</v>
      </c>
      <c r="N4491" s="6">
        <v>1994</v>
      </c>
      <c r="Q4491" t="s">
        <v>6915</v>
      </c>
      <c r="R4491" s="7">
        <v>21.0186748153662</v>
      </c>
      <c r="S4491" s="7">
        <v>-97.334189519231899</v>
      </c>
      <c r="T4491" t="s">
        <v>46</v>
      </c>
      <c r="U4491" t="s">
        <v>6916</v>
      </c>
      <c r="Y4491" t="s">
        <v>3012</v>
      </c>
      <c r="Z4491" t="s">
        <v>3013</v>
      </c>
      <c r="AG4491" t="s">
        <v>6917</v>
      </c>
      <c r="AH4491" s="24">
        <v>1129680</v>
      </c>
      <c r="AI4491" t="s">
        <v>6918</v>
      </c>
      <c r="AJ4491" t="s">
        <v>6922</v>
      </c>
    </row>
    <row r="4492" spans="1:36" ht="17.25" hidden="1" customHeight="1" x14ac:dyDescent="0.2">
      <c r="A4492" s="4" t="s">
        <v>6913</v>
      </c>
      <c r="B4492" t="s">
        <v>6893</v>
      </c>
      <c r="C4492" t="s">
        <v>6914</v>
      </c>
      <c r="E4492" t="s">
        <v>335</v>
      </c>
      <c r="F4492" t="s">
        <v>570</v>
      </c>
      <c r="G4492" s="5">
        <v>350</v>
      </c>
      <c r="H4492" t="s">
        <v>42</v>
      </c>
      <c r="I4492" t="s">
        <v>240</v>
      </c>
      <c r="J4492" t="s">
        <v>45</v>
      </c>
      <c r="K4492" t="s">
        <v>45</v>
      </c>
      <c r="L4492" t="s">
        <v>45</v>
      </c>
      <c r="N4492" s="6">
        <v>1995</v>
      </c>
      <c r="Q4492" t="s">
        <v>6915</v>
      </c>
      <c r="R4492" s="7">
        <v>21.0186748153662</v>
      </c>
      <c r="S4492" s="7">
        <v>-97.334189519231899</v>
      </c>
      <c r="T4492" t="s">
        <v>46</v>
      </c>
      <c r="U4492" t="s">
        <v>6916</v>
      </c>
      <c r="Y4492" t="s">
        <v>3012</v>
      </c>
      <c r="Z4492" t="s">
        <v>3013</v>
      </c>
      <c r="AG4492" t="s">
        <v>6917</v>
      </c>
      <c r="AH4492" s="24">
        <v>1164499</v>
      </c>
      <c r="AI4492" t="s">
        <v>6918</v>
      </c>
      <c r="AJ4492" t="s">
        <v>6923</v>
      </c>
    </row>
    <row r="4493" spans="1:36" ht="17.25" hidden="1" customHeight="1" x14ac:dyDescent="0.2">
      <c r="A4493" s="4" t="s">
        <v>6913</v>
      </c>
      <c r="B4493" t="s">
        <v>6893</v>
      </c>
      <c r="C4493" t="s">
        <v>6914</v>
      </c>
      <c r="E4493" t="s">
        <v>1157</v>
      </c>
      <c r="F4493" t="s">
        <v>570</v>
      </c>
      <c r="G4493" s="5">
        <v>350</v>
      </c>
      <c r="H4493" t="s">
        <v>42</v>
      </c>
      <c r="I4493" t="s">
        <v>240</v>
      </c>
      <c r="J4493" t="s">
        <v>45</v>
      </c>
      <c r="K4493" t="s">
        <v>45</v>
      </c>
      <c r="L4493" t="s">
        <v>45</v>
      </c>
      <c r="N4493" s="6">
        <v>1995</v>
      </c>
      <c r="Q4493" t="s">
        <v>6915</v>
      </c>
      <c r="R4493" s="7">
        <v>21.0186748153662</v>
      </c>
      <c r="S4493" s="7">
        <v>-97.334189519231899</v>
      </c>
      <c r="T4493" t="s">
        <v>46</v>
      </c>
      <c r="U4493" t="s">
        <v>6916</v>
      </c>
      <c r="Y4493" t="s">
        <v>3012</v>
      </c>
      <c r="Z4493" t="s">
        <v>3013</v>
      </c>
      <c r="AG4493" t="s">
        <v>6917</v>
      </c>
      <c r="AH4493" s="24">
        <v>1164505</v>
      </c>
      <c r="AI4493" t="s">
        <v>6918</v>
      </c>
      <c r="AJ4493" t="s">
        <v>6924</v>
      </c>
    </row>
    <row r="4494" spans="1:36" ht="17.25" hidden="1" customHeight="1" x14ac:dyDescent="0.2">
      <c r="A4494" s="4" t="s">
        <v>6934</v>
      </c>
      <c r="B4494" t="s">
        <v>6893</v>
      </c>
      <c r="C4494" t="s">
        <v>6935</v>
      </c>
      <c r="D4494" t="s">
        <v>6936</v>
      </c>
      <c r="E4494" t="s">
        <v>40</v>
      </c>
      <c r="F4494" t="s">
        <v>86</v>
      </c>
      <c r="G4494" s="5">
        <v>607.47</v>
      </c>
      <c r="H4494" t="s">
        <v>677</v>
      </c>
      <c r="I4494" t="s">
        <v>43</v>
      </c>
      <c r="J4494" t="s">
        <v>45</v>
      </c>
      <c r="K4494" t="s">
        <v>45</v>
      </c>
      <c r="L4494" t="s">
        <v>45</v>
      </c>
      <c r="M4494" t="s">
        <v>559</v>
      </c>
      <c r="N4494" s="27"/>
      <c r="Q4494" t="s">
        <v>6937</v>
      </c>
      <c r="R4494" s="7">
        <v>31.313234000000001</v>
      </c>
      <c r="S4494" s="7">
        <v>-109.605086</v>
      </c>
      <c r="T4494" t="s">
        <v>504</v>
      </c>
      <c r="U4494" t="s">
        <v>6928</v>
      </c>
      <c r="X4494" t="s">
        <v>6929</v>
      </c>
      <c r="Y4494" t="s">
        <v>3012</v>
      </c>
      <c r="Z4494" t="s">
        <v>3013</v>
      </c>
      <c r="AG4494" t="s">
        <v>45</v>
      </c>
      <c r="AH4494" s="8" t="s">
        <v>45</v>
      </c>
      <c r="AI4494" t="s">
        <v>6938</v>
      </c>
      <c r="AJ4494" t="s">
        <v>6939</v>
      </c>
    </row>
    <row r="4495" spans="1:36" ht="17.25" hidden="1" customHeight="1" x14ac:dyDescent="0.2">
      <c r="A4495" s="4" t="s">
        <v>6950</v>
      </c>
      <c r="B4495" t="s">
        <v>6893</v>
      </c>
      <c r="C4495" t="s">
        <v>6951</v>
      </c>
      <c r="D4495" t="s">
        <v>6952</v>
      </c>
      <c r="E4495" t="s">
        <v>40</v>
      </c>
      <c r="F4495" t="s">
        <v>86</v>
      </c>
      <c r="G4495" s="5">
        <v>495</v>
      </c>
      <c r="H4495" t="s">
        <v>42</v>
      </c>
      <c r="I4495" t="s">
        <v>43</v>
      </c>
      <c r="J4495" t="s">
        <v>45</v>
      </c>
      <c r="K4495" t="s">
        <v>45</v>
      </c>
      <c r="L4495" t="s">
        <v>45</v>
      </c>
      <c r="M4495" t="s">
        <v>559</v>
      </c>
      <c r="N4495" s="6">
        <v>2002</v>
      </c>
      <c r="Q4495" t="s">
        <v>6953</v>
      </c>
      <c r="R4495" s="7">
        <v>22.497769399999999</v>
      </c>
      <c r="S4495" s="7">
        <v>-97.901666700000007</v>
      </c>
      <c r="T4495" t="s">
        <v>46</v>
      </c>
      <c r="U4495" t="s">
        <v>6944</v>
      </c>
      <c r="X4495" t="s">
        <v>6945</v>
      </c>
      <c r="Y4495" t="s">
        <v>3012</v>
      </c>
      <c r="Z4495" t="s">
        <v>3013</v>
      </c>
      <c r="AG4495" t="s">
        <v>6954</v>
      </c>
      <c r="AH4495" s="8" t="s">
        <v>6955</v>
      </c>
      <c r="AI4495" t="s">
        <v>6956</v>
      </c>
      <c r="AJ4495" t="s">
        <v>6957</v>
      </c>
    </row>
    <row r="4496" spans="1:36" ht="17.25" hidden="1" customHeight="1" x14ac:dyDescent="0.2">
      <c r="A4496" s="4" t="s">
        <v>6958</v>
      </c>
      <c r="B4496" t="s">
        <v>6893</v>
      </c>
      <c r="C4496" t="s">
        <v>6959</v>
      </c>
      <c r="D4496" t="s">
        <v>6960</v>
      </c>
      <c r="E4496" t="s">
        <v>40</v>
      </c>
      <c r="F4496" t="s">
        <v>86</v>
      </c>
      <c r="G4496" s="5">
        <v>548</v>
      </c>
      <c r="H4496" t="s">
        <v>42</v>
      </c>
      <c r="I4496" t="s">
        <v>43</v>
      </c>
      <c r="J4496" t="s">
        <v>45</v>
      </c>
      <c r="K4496" t="s">
        <v>45</v>
      </c>
      <c r="L4496" t="s">
        <v>45</v>
      </c>
      <c r="M4496" t="s">
        <v>559</v>
      </c>
      <c r="N4496" s="6">
        <v>2003</v>
      </c>
      <c r="Q4496" t="s">
        <v>6961</v>
      </c>
      <c r="R4496" s="7">
        <v>22.494205000000001</v>
      </c>
      <c r="S4496" s="7">
        <v>-97.901711000000006</v>
      </c>
      <c r="T4496" t="s">
        <v>46</v>
      </c>
      <c r="U4496" t="s">
        <v>6944</v>
      </c>
      <c r="X4496" t="s">
        <v>6945</v>
      </c>
      <c r="Y4496" t="s">
        <v>3012</v>
      </c>
      <c r="Z4496" t="s">
        <v>3013</v>
      </c>
      <c r="AC4496" t="s">
        <v>6962</v>
      </c>
      <c r="AG4496" t="s">
        <v>6963</v>
      </c>
      <c r="AH4496" s="8" t="s">
        <v>6964</v>
      </c>
      <c r="AI4496" t="s">
        <v>6965</v>
      </c>
      <c r="AJ4496" t="s">
        <v>6966</v>
      </c>
    </row>
    <row r="4497" spans="1:36" ht="17.25" hidden="1" customHeight="1" x14ac:dyDescent="0.2">
      <c r="A4497" s="4" t="s">
        <v>6958</v>
      </c>
      <c r="B4497" t="s">
        <v>6893</v>
      </c>
      <c r="C4497" t="s">
        <v>6959</v>
      </c>
      <c r="D4497" t="s">
        <v>6960</v>
      </c>
      <c r="E4497" t="s">
        <v>56</v>
      </c>
      <c r="F4497" t="s">
        <v>86</v>
      </c>
      <c r="G4497" s="5">
        <v>548</v>
      </c>
      <c r="H4497" t="s">
        <v>42</v>
      </c>
      <c r="I4497" t="s">
        <v>43</v>
      </c>
      <c r="J4497" t="s">
        <v>45</v>
      </c>
      <c r="K4497" t="s">
        <v>45</v>
      </c>
      <c r="L4497" t="s">
        <v>45</v>
      </c>
      <c r="M4497" t="s">
        <v>559</v>
      </c>
      <c r="N4497" s="6">
        <v>2003</v>
      </c>
      <c r="Q4497" t="s">
        <v>6961</v>
      </c>
      <c r="R4497" s="7">
        <v>22.494205000000001</v>
      </c>
      <c r="S4497" s="7">
        <v>-97.901711000000006</v>
      </c>
      <c r="T4497" t="s">
        <v>46</v>
      </c>
      <c r="U4497" t="s">
        <v>6944</v>
      </c>
      <c r="X4497" t="s">
        <v>6945</v>
      </c>
      <c r="Y4497" t="s">
        <v>3012</v>
      </c>
      <c r="Z4497" t="s">
        <v>3013</v>
      </c>
      <c r="AC4497" t="s">
        <v>6962</v>
      </c>
      <c r="AG4497" t="s">
        <v>6967</v>
      </c>
      <c r="AH4497" s="8" t="s">
        <v>6968</v>
      </c>
      <c r="AI4497" t="s">
        <v>6965</v>
      </c>
      <c r="AJ4497" t="s">
        <v>6969</v>
      </c>
    </row>
    <row r="4498" spans="1:36" ht="17.25" hidden="1" customHeight="1" x14ac:dyDescent="0.2">
      <c r="A4498" s="4" t="s">
        <v>6970</v>
      </c>
      <c r="B4498" t="s">
        <v>6893</v>
      </c>
      <c r="C4498" t="s">
        <v>6971</v>
      </c>
      <c r="D4498" t="s">
        <v>6972</v>
      </c>
      <c r="E4498" t="s">
        <v>40</v>
      </c>
      <c r="F4498" t="s">
        <v>86</v>
      </c>
      <c r="G4498" s="5">
        <v>578</v>
      </c>
      <c r="H4498" t="s">
        <v>42</v>
      </c>
      <c r="I4498" t="s">
        <v>43</v>
      </c>
      <c r="J4498" t="s">
        <v>45</v>
      </c>
      <c r="K4498" t="s">
        <v>45</v>
      </c>
      <c r="L4498" t="s">
        <v>45</v>
      </c>
      <c r="M4498" t="s">
        <v>559</v>
      </c>
      <c r="N4498" s="24">
        <v>2006</v>
      </c>
      <c r="Q4498" t="s">
        <v>6961</v>
      </c>
      <c r="R4498" s="7">
        <v>22.499742000000001</v>
      </c>
      <c r="S4498" s="7">
        <v>-97.905486999999994</v>
      </c>
      <c r="T4498" t="s">
        <v>46</v>
      </c>
      <c r="U4498" t="s">
        <v>6944</v>
      </c>
      <c r="X4498" t="s">
        <v>6945</v>
      </c>
      <c r="Y4498" t="s">
        <v>3012</v>
      </c>
      <c r="Z4498" t="s">
        <v>3013</v>
      </c>
      <c r="AG4498" t="s">
        <v>6973</v>
      </c>
      <c r="AH4498" s="8" t="s">
        <v>6974</v>
      </c>
      <c r="AI4498" t="s">
        <v>6975</v>
      </c>
      <c r="AJ4498" t="s">
        <v>6976</v>
      </c>
    </row>
    <row r="4499" spans="1:36" ht="17.25" hidden="1" customHeight="1" x14ac:dyDescent="0.2">
      <c r="A4499" s="4" t="s">
        <v>6970</v>
      </c>
      <c r="B4499" t="s">
        <v>6893</v>
      </c>
      <c r="C4499" t="s">
        <v>6971</v>
      </c>
      <c r="D4499" t="s">
        <v>6972</v>
      </c>
      <c r="E4499" t="s">
        <v>56</v>
      </c>
      <c r="F4499" t="s">
        <v>86</v>
      </c>
      <c r="G4499" s="5">
        <v>577</v>
      </c>
      <c r="H4499" t="s">
        <v>42</v>
      </c>
      <c r="I4499" t="s">
        <v>43</v>
      </c>
      <c r="J4499" t="s">
        <v>45</v>
      </c>
      <c r="K4499" t="s">
        <v>45</v>
      </c>
      <c r="L4499" t="s">
        <v>45</v>
      </c>
      <c r="M4499" t="s">
        <v>559</v>
      </c>
      <c r="N4499" s="24">
        <v>2006</v>
      </c>
      <c r="Q4499" t="s">
        <v>6961</v>
      </c>
      <c r="R4499" s="7">
        <v>22.499742000000001</v>
      </c>
      <c r="S4499" s="7">
        <v>-97.905486999999994</v>
      </c>
      <c r="T4499" t="s">
        <v>46</v>
      </c>
      <c r="U4499" t="s">
        <v>6944</v>
      </c>
      <c r="X4499" t="s">
        <v>6945</v>
      </c>
      <c r="Y4499" t="s">
        <v>3012</v>
      </c>
      <c r="Z4499" t="s">
        <v>3013</v>
      </c>
      <c r="AG4499" t="s">
        <v>6973</v>
      </c>
      <c r="AH4499" s="8" t="s">
        <v>6977</v>
      </c>
      <c r="AI4499" t="s">
        <v>6975</v>
      </c>
      <c r="AJ4499" t="s">
        <v>6978</v>
      </c>
    </row>
    <row r="4500" spans="1:36" ht="17.25" hidden="1" customHeight="1" x14ac:dyDescent="0.2">
      <c r="A4500" s="4" t="s">
        <v>6979</v>
      </c>
      <c r="B4500" t="s">
        <v>6893</v>
      </c>
      <c r="C4500" t="s">
        <v>6980</v>
      </c>
      <c r="E4500" t="s">
        <v>58</v>
      </c>
      <c r="F4500" t="s">
        <v>527</v>
      </c>
      <c r="G4500" s="5">
        <v>250</v>
      </c>
      <c r="H4500" t="s">
        <v>42</v>
      </c>
      <c r="I4500" t="s">
        <v>240</v>
      </c>
      <c r="J4500" t="s">
        <v>45</v>
      </c>
      <c r="K4500" t="s">
        <v>45</v>
      </c>
      <c r="L4500" t="s">
        <v>45</v>
      </c>
      <c r="M4500" t="s">
        <v>559</v>
      </c>
      <c r="N4500" s="6">
        <v>1978</v>
      </c>
      <c r="Q4500" t="s">
        <v>6915</v>
      </c>
      <c r="R4500" s="7">
        <v>22.434582954674202</v>
      </c>
      <c r="S4500" s="7">
        <v>-98.006686269234905</v>
      </c>
      <c r="T4500" t="s">
        <v>46</v>
      </c>
      <c r="U4500" t="s">
        <v>6944</v>
      </c>
      <c r="X4500" t="s">
        <v>6945</v>
      </c>
      <c r="Y4500" t="s">
        <v>3012</v>
      </c>
      <c r="Z4500" t="s">
        <v>3013</v>
      </c>
      <c r="AG4500" t="s">
        <v>6981</v>
      </c>
      <c r="AH4500" s="24">
        <v>1101676</v>
      </c>
      <c r="AI4500" t="s">
        <v>6982</v>
      </c>
      <c r="AJ4500" t="s">
        <v>6983</v>
      </c>
    </row>
    <row r="4501" spans="1:36" ht="17.25" hidden="1" customHeight="1" x14ac:dyDescent="0.2">
      <c r="A4501" s="4" t="s">
        <v>6979</v>
      </c>
      <c r="B4501" t="s">
        <v>6893</v>
      </c>
      <c r="C4501" t="s">
        <v>6980</v>
      </c>
      <c r="E4501" t="s">
        <v>191</v>
      </c>
      <c r="F4501" t="s">
        <v>527</v>
      </c>
      <c r="G4501" s="5">
        <v>250</v>
      </c>
      <c r="H4501" t="s">
        <v>42</v>
      </c>
      <c r="I4501" t="s">
        <v>240</v>
      </c>
      <c r="J4501" t="s">
        <v>45</v>
      </c>
      <c r="K4501" t="s">
        <v>45</v>
      </c>
      <c r="L4501" t="s">
        <v>45</v>
      </c>
      <c r="M4501" t="s">
        <v>559</v>
      </c>
      <c r="N4501" s="6">
        <v>1978</v>
      </c>
      <c r="Q4501" t="s">
        <v>6915</v>
      </c>
      <c r="R4501" s="7">
        <v>22.434582954674202</v>
      </c>
      <c r="S4501" s="7">
        <v>-98.006686269234905</v>
      </c>
      <c r="T4501" t="s">
        <v>46</v>
      </c>
      <c r="U4501" t="s">
        <v>6944</v>
      </c>
      <c r="X4501" t="s">
        <v>6945</v>
      </c>
      <c r="Y4501" t="s">
        <v>3012</v>
      </c>
      <c r="Z4501" t="s">
        <v>3013</v>
      </c>
      <c r="AG4501" t="s">
        <v>6981</v>
      </c>
      <c r="AH4501" s="24">
        <v>1101677</v>
      </c>
      <c r="AI4501" t="s">
        <v>6982</v>
      </c>
      <c r="AJ4501" t="s">
        <v>6984</v>
      </c>
    </row>
    <row r="4502" spans="1:36" ht="17.25" hidden="1" customHeight="1" x14ac:dyDescent="0.2">
      <c r="A4502" s="4" t="s">
        <v>7018</v>
      </c>
      <c r="B4502" t="s">
        <v>6893</v>
      </c>
      <c r="C4502" t="s">
        <v>7019</v>
      </c>
      <c r="D4502" t="s">
        <v>7020</v>
      </c>
      <c r="E4502" t="s">
        <v>40</v>
      </c>
      <c r="F4502" t="s">
        <v>86</v>
      </c>
      <c r="G4502" s="5">
        <v>164</v>
      </c>
      <c r="H4502" t="s">
        <v>139</v>
      </c>
      <c r="I4502" t="s">
        <v>43</v>
      </c>
      <c r="J4502" t="s">
        <v>45</v>
      </c>
      <c r="K4502" t="s">
        <v>45</v>
      </c>
      <c r="L4502" t="s">
        <v>45</v>
      </c>
      <c r="M4502" t="s">
        <v>559</v>
      </c>
      <c r="N4502" s="27" t="s">
        <v>7021</v>
      </c>
      <c r="Q4502" t="s">
        <v>6915</v>
      </c>
      <c r="R4502" s="7">
        <v>24.104758</v>
      </c>
      <c r="S4502" s="7">
        <v>-110.338655</v>
      </c>
      <c r="T4502" t="s">
        <v>504</v>
      </c>
      <c r="U4502" t="s">
        <v>6988</v>
      </c>
      <c r="X4502" t="s">
        <v>7022</v>
      </c>
      <c r="Y4502" t="s">
        <v>3012</v>
      </c>
      <c r="Z4502" t="s">
        <v>3013</v>
      </c>
      <c r="AC4502" t="s">
        <v>7023</v>
      </c>
      <c r="AG4502" t="s">
        <v>7024</v>
      </c>
      <c r="AH4502" s="24">
        <v>1164587</v>
      </c>
      <c r="AI4502" t="s">
        <v>7025</v>
      </c>
      <c r="AJ4502" t="s">
        <v>7026</v>
      </c>
    </row>
    <row r="4503" spans="1:36" ht="17.25" hidden="1" customHeight="1" x14ac:dyDescent="0.2">
      <c r="A4503" s="4" t="s">
        <v>7038</v>
      </c>
      <c r="B4503" t="s">
        <v>6893</v>
      </c>
      <c r="C4503" t="s">
        <v>7039</v>
      </c>
      <c r="D4503" t="s">
        <v>7040</v>
      </c>
      <c r="E4503" t="s">
        <v>40</v>
      </c>
      <c r="F4503" t="s">
        <v>86</v>
      </c>
      <c r="G4503" s="5">
        <v>626</v>
      </c>
      <c r="H4503" t="s">
        <v>42</v>
      </c>
      <c r="I4503" t="s">
        <v>43</v>
      </c>
      <c r="J4503" t="s">
        <v>45</v>
      </c>
      <c r="K4503" t="s">
        <v>45</v>
      </c>
      <c r="L4503" t="s">
        <v>45</v>
      </c>
      <c r="M4503" t="s">
        <v>559</v>
      </c>
      <c r="N4503" s="6">
        <v>2002</v>
      </c>
      <c r="Q4503" t="s">
        <v>7041</v>
      </c>
      <c r="R4503" s="7">
        <v>21.245493</v>
      </c>
      <c r="S4503" s="7">
        <v>-100.610703</v>
      </c>
      <c r="T4503" t="s">
        <v>46</v>
      </c>
      <c r="U4503" t="s">
        <v>7042</v>
      </c>
      <c r="X4503" t="s">
        <v>7043</v>
      </c>
      <c r="Y4503" t="s">
        <v>3012</v>
      </c>
      <c r="Z4503" t="s">
        <v>3013</v>
      </c>
      <c r="AG4503" t="s">
        <v>7044</v>
      </c>
      <c r="AH4503" s="8" t="s">
        <v>7045</v>
      </c>
      <c r="AI4503" t="s">
        <v>7046</v>
      </c>
      <c r="AJ4503" t="s">
        <v>7047</v>
      </c>
    </row>
    <row r="4504" spans="1:36" ht="17.25" hidden="1" customHeight="1" x14ac:dyDescent="0.2">
      <c r="A4504" s="4" t="s">
        <v>7075</v>
      </c>
      <c r="B4504" t="s">
        <v>6893</v>
      </c>
      <c r="C4504" t="s">
        <v>7076</v>
      </c>
      <c r="D4504" t="s">
        <v>7077</v>
      </c>
      <c r="E4504" t="s">
        <v>40</v>
      </c>
      <c r="F4504" t="s">
        <v>86</v>
      </c>
      <c r="G4504" s="5">
        <v>409</v>
      </c>
      <c r="H4504" t="s">
        <v>139</v>
      </c>
      <c r="I4504" t="s">
        <v>43</v>
      </c>
      <c r="J4504" t="s">
        <v>45</v>
      </c>
      <c r="K4504" t="s">
        <v>45</v>
      </c>
      <c r="L4504" t="s">
        <v>45</v>
      </c>
      <c r="M4504" t="s">
        <v>559</v>
      </c>
      <c r="N4504" s="27" t="s">
        <v>7078</v>
      </c>
      <c r="Q4504" t="s">
        <v>6915</v>
      </c>
      <c r="R4504" s="7">
        <v>25.553995</v>
      </c>
      <c r="S4504" s="7">
        <v>-103.54582000000001</v>
      </c>
      <c r="T4504" t="s">
        <v>504</v>
      </c>
      <c r="U4504" t="s">
        <v>7079</v>
      </c>
      <c r="X4504" t="s">
        <v>7080</v>
      </c>
      <c r="Y4504" t="s">
        <v>3012</v>
      </c>
      <c r="Z4504" t="s">
        <v>3013</v>
      </c>
      <c r="AC4504" t="s">
        <v>7079</v>
      </c>
      <c r="AG4504" t="s">
        <v>7081</v>
      </c>
      <c r="AH4504" s="8">
        <v>1267923</v>
      </c>
      <c r="AI4504" t="s">
        <v>7082</v>
      </c>
      <c r="AJ4504" t="s">
        <v>7083</v>
      </c>
    </row>
    <row r="4505" spans="1:36" ht="17.25" hidden="1" customHeight="1" x14ac:dyDescent="0.2">
      <c r="A4505" s="4" t="s">
        <v>7136</v>
      </c>
      <c r="B4505" t="s">
        <v>6893</v>
      </c>
      <c r="C4505" t="s">
        <v>7137</v>
      </c>
      <c r="D4505" t="s">
        <v>7138</v>
      </c>
      <c r="E4505" t="s">
        <v>58</v>
      </c>
      <c r="F4505" t="s">
        <v>86</v>
      </c>
      <c r="G4505" s="5">
        <v>171</v>
      </c>
      <c r="H4505" t="s">
        <v>42</v>
      </c>
      <c r="I4505" t="s">
        <v>65</v>
      </c>
      <c r="J4505" t="s">
        <v>45</v>
      </c>
      <c r="K4505" t="s">
        <v>45</v>
      </c>
      <c r="L4505" t="s">
        <v>45</v>
      </c>
      <c r="M4505" t="s">
        <v>559</v>
      </c>
      <c r="N4505" s="6">
        <v>1994</v>
      </c>
      <c r="Q4505" t="s">
        <v>6915</v>
      </c>
      <c r="R4505" s="7">
        <v>32.368462999999998</v>
      </c>
      <c r="S4505" s="7">
        <v>-117.06936899999999</v>
      </c>
      <c r="T4505" t="s">
        <v>46</v>
      </c>
      <c r="U4505" t="s">
        <v>7139</v>
      </c>
      <c r="X4505" t="s">
        <v>6989</v>
      </c>
      <c r="Y4505" t="s">
        <v>3012</v>
      </c>
      <c r="Z4505" t="s">
        <v>3013</v>
      </c>
      <c r="AG4505" t="s">
        <v>7140</v>
      </c>
      <c r="AH4505" s="8">
        <v>1186420</v>
      </c>
      <c r="AI4505" t="s">
        <v>7141</v>
      </c>
      <c r="AJ4505" t="s">
        <v>7142</v>
      </c>
    </row>
    <row r="4506" spans="1:36" ht="17.25" hidden="1" customHeight="1" x14ac:dyDescent="0.2">
      <c r="A4506" s="4" t="s">
        <v>7143</v>
      </c>
      <c r="B4506" t="s">
        <v>6893</v>
      </c>
      <c r="C4506" t="s">
        <v>7144</v>
      </c>
      <c r="D4506" t="s">
        <v>7145</v>
      </c>
      <c r="E4506" t="s">
        <v>40</v>
      </c>
      <c r="F4506" t="s">
        <v>86</v>
      </c>
      <c r="G4506" s="5">
        <v>530</v>
      </c>
      <c r="H4506" t="s">
        <v>677</v>
      </c>
      <c r="I4506" t="s">
        <v>43</v>
      </c>
      <c r="J4506" t="s">
        <v>44</v>
      </c>
      <c r="K4506" t="s">
        <v>45</v>
      </c>
      <c r="L4506" t="s">
        <v>45</v>
      </c>
      <c r="M4506" t="s">
        <v>559</v>
      </c>
      <c r="N4506" s="27"/>
      <c r="Q4506" t="s">
        <v>7146</v>
      </c>
      <c r="R4506" s="7">
        <v>17.9895</v>
      </c>
      <c r="S4506" s="7">
        <v>-92.947500000000005</v>
      </c>
      <c r="T4506" t="s">
        <v>504</v>
      </c>
      <c r="U4506" t="s">
        <v>6897</v>
      </c>
      <c r="X4506" t="s">
        <v>6898</v>
      </c>
      <c r="Y4506" t="s">
        <v>3012</v>
      </c>
      <c r="Z4506" t="s">
        <v>3013</v>
      </c>
      <c r="AD4506" t="s">
        <v>880</v>
      </c>
      <c r="AE4506" t="s">
        <v>254</v>
      </c>
      <c r="AG4506" t="s">
        <v>7147</v>
      </c>
      <c r="AH4506" s="24">
        <v>1262342</v>
      </c>
      <c r="AI4506" t="s">
        <v>7148</v>
      </c>
      <c r="AJ4506" t="s">
        <v>7149</v>
      </c>
    </row>
    <row r="4507" spans="1:36" ht="17.25" hidden="1" customHeight="1" x14ac:dyDescent="0.2">
      <c r="A4507" s="4" t="s">
        <v>7150</v>
      </c>
      <c r="B4507" t="s">
        <v>6893</v>
      </c>
      <c r="C4507" t="s">
        <v>7151</v>
      </c>
      <c r="D4507" t="s">
        <v>7152</v>
      </c>
      <c r="E4507" t="s">
        <v>40</v>
      </c>
      <c r="F4507" t="s">
        <v>86</v>
      </c>
      <c r="G4507" s="5">
        <v>252</v>
      </c>
      <c r="H4507" t="s">
        <v>42</v>
      </c>
      <c r="I4507" t="s">
        <v>43</v>
      </c>
      <c r="J4507" t="s">
        <v>45</v>
      </c>
      <c r="K4507" t="s">
        <v>45</v>
      </c>
      <c r="L4507" t="s">
        <v>45</v>
      </c>
      <c r="M4507" t="s">
        <v>559</v>
      </c>
      <c r="N4507" s="6">
        <v>2003</v>
      </c>
      <c r="Q4507" t="s">
        <v>7041</v>
      </c>
      <c r="R4507" s="7">
        <v>17.939721899999999</v>
      </c>
      <c r="S4507" s="7">
        <v>-91.733055800000002</v>
      </c>
      <c r="T4507" t="s">
        <v>46</v>
      </c>
      <c r="U4507" t="s">
        <v>7153</v>
      </c>
      <c r="X4507" t="s">
        <v>7154</v>
      </c>
      <c r="Y4507" t="s">
        <v>3012</v>
      </c>
      <c r="Z4507" t="s">
        <v>3013</v>
      </c>
      <c r="AG4507" t="s">
        <v>7155</v>
      </c>
      <c r="AH4507" s="8">
        <v>1108185</v>
      </c>
      <c r="AI4507" t="s">
        <v>7156</v>
      </c>
      <c r="AJ4507" t="s">
        <v>7157</v>
      </c>
    </row>
    <row r="4508" spans="1:36" ht="17.25" hidden="1" customHeight="1" x14ac:dyDescent="0.2">
      <c r="A4508" s="4" t="s">
        <v>7158</v>
      </c>
      <c r="B4508" t="s">
        <v>6893</v>
      </c>
      <c r="C4508" t="s">
        <v>7159</v>
      </c>
      <c r="D4508" t="s">
        <v>7160</v>
      </c>
      <c r="E4508" t="s">
        <v>40</v>
      </c>
      <c r="F4508" t="s">
        <v>543</v>
      </c>
      <c r="G4508" s="5">
        <v>102</v>
      </c>
      <c r="H4508" t="s">
        <v>42</v>
      </c>
      <c r="I4508" t="s">
        <v>65</v>
      </c>
      <c r="J4508" t="s">
        <v>45</v>
      </c>
      <c r="K4508" t="s">
        <v>45</v>
      </c>
      <c r="L4508" t="s">
        <v>45</v>
      </c>
      <c r="M4508" t="s">
        <v>559</v>
      </c>
      <c r="N4508" s="6">
        <v>1979</v>
      </c>
      <c r="Q4508" t="s">
        <v>6915</v>
      </c>
      <c r="R4508" s="7">
        <v>21.068999999999999</v>
      </c>
      <c r="S4508" s="7">
        <v>-86.846699999999998</v>
      </c>
      <c r="T4508" t="s">
        <v>46</v>
      </c>
      <c r="U4508" t="s">
        <v>7161</v>
      </c>
      <c r="X4508" t="s">
        <v>7162</v>
      </c>
      <c r="Y4508" t="s">
        <v>3012</v>
      </c>
      <c r="Z4508" t="s">
        <v>3013</v>
      </c>
      <c r="AG4508" t="s">
        <v>45</v>
      </c>
      <c r="AH4508" s="8" t="s">
        <v>45</v>
      </c>
      <c r="AI4508" t="s">
        <v>7163</v>
      </c>
      <c r="AJ4508" t="s">
        <v>7164</v>
      </c>
    </row>
    <row r="4509" spans="1:36" ht="17.25" hidden="1" customHeight="1" x14ac:dyDescent="0.2">
      <c r="A4509" s="4" t="s">
        <v>7165</v>
      </c>
      <c r="B4509" t="s">
        <v>6893</v>
      </c>
      <c r="C4509" t="s">
        <v>7166</v>
      </c>
      <c r="D4509" t="s">
        <v>7167</v>
      </c>
      <c r="E4509" t="s">
        <v>40</v>
      </c>
      <c r="F4509" t="s">
        <v>86</v>
      </c>
      <c r="G4509" s="5">
        <v>752</v>
      </c>
      <c r="H4509" t="s">
        <v>611</v>
      </c>
      <c r="I4509" t="s">
        <v>43</v>
      </c>
      <c r="J4509" t="s">
        <v>45</v>
      </c>
      <c r="K4509" t="s">
        <v>45</v>
      </c>
      <c r="L4509" t="s">
        <v>45</v>
      </c>
      <c r="M4509" t="s">
        <v>559</v>
      </c>
      <c r="N4509" s="27"/>
      <c r="Q4509" t="s">
        <v>6915</v>
      </c>
      <c r="R4509" s="7">
        <v>21.094408999999999</v>
      </c>
      <c r="S4509" s="7">
        <v>-86.888936999999999</v>
      </c>
      <c r="T4509" t="s">
        <v>504</v>
      </c>
      <c r="U4509" t="s">
        <v>7168</v>
      </c>
      <c r="X4509" t="s">
        <v>7162</v>
      </c>
      <c r="Y4509" t="s">
        <v>3012</v>
      </c>
      <c r="Z4509" t="s">
        <v>3013</v>
      </c>
      <c r="AC4509" t="s">
        <v>7169</v>
      </c>
      <c r="AG4509" t="s">
        <v>45</v>
      </c>
      <c r="AH4509" s="8" t="s">
        <v>45</v>
      </c>
      <c r="AI4509" t="s">
        <v>7170</v>
      </c>
      <c r="AJ4509" t="s">
        <v>7171</v>
      </c>
    </row>
    <row r="4510" spans="1:36" ht="17.25" hidden="1" customHeight="1" x14ac:dyDescent="0.2">
      <c r="A4510" s="4" t="s">
        <v>7181</v>
      </c>
      <c r="B4510" t="s">
        <v>6893</v>
      </c>
      <c r="C4510" t="s">
        <v>7182</v>
      </c>
      <c r="D4510" t="s">
        <v>7183</v>
      </c>
      <c r="E4510" t="s">
        <v>40</v>
      </c>
      <c r="F4510" t="s">
        <v>86</v>
      </c>
      <c r="G4510" s="5">
        <v>619</v>
      </c>
      <c r="H4510" t="s">
        <v>42</v>
      </c>
      <c r="I4510" t="s">
        <v>43</v>
      </c>
      <c r="J4510" t="s">
        <v>45</v>
      </c>
      <c r="K4510" t="s">
        <v>45</v>
      </c>
      <c r="L4510" t="s">
        <v>45</v>
      </c>
      <c r="M4510" t="s">
        <v>559</v>
      </c>
      <c r="N4510" s="6">
        <v>2003</v>
      </c>
      <c r="Q4510" t="s">
        <v>6915</v>
      </c>
      <c r="R4510" s="7">
        <v>28.445546</v>
      </c>
      <c r="S4510" s="7">
        <v>-105.920237</v>
      </c>
      <c r="T4510" t="s">
        <v>46</v>
      </c>
      <c r="U4510" t="s">
        <v>7089</v>
      </c>
      <c r="X4510" t="s">
        <v>7089</v>
      </c>
      <c r="Y4510" t="s">
        <v>3012</v>
      </c>
      <c r="Z4510" t="s">
        <v>3013</v>
      </c>
      <c r="AG4510" t="s">
        <v>7184</v>
      </c>
      <c r="AH4510" s="8" t="s">
        <v>7185</v>
      </c>
      <c r="AI4510" t="s">
        <v>7186</v>
      </c>
      <c r="AJ4510" t="s">
        <v>7187</v>
      </c>
    </row>
    <row r="4511" spans="1:36" ht="17.25" hidden="1" customHeight="1" x14ac:dyDescent="0.2">
      <c r="A4511" s="4" t="s">
        <v>7188</v>
      </c>
      <c r="B4511" t="s">
        <v>6893</v>
      </c>
      <c r="C4511" t="s">
        <v>7189</v>
      </c>
      <c r="D4511" t="s">
        <v>7190</v>
      </c>
      <c r="E4511" t="s">
        <v>3804</v>
      </c>
      <c r="F4511" t="s">
        <v>86</v>
      </c>
      <c r="G4511" s="5">
        <v>272</v>
      </c>
      <c r="H4511" t="s">
        <v>42</v>
      </c>
      <c r="I4511" t="s">
        <v>43</v>
      </c>
      <c r="J4511" t="s">
        <v>45</v>
      </c>
      <c r="K4511" t="s">
        <v>45</v>
      </c>
      <c r="L4511" t="s">
        <v>45</v>
      </c>
      <c r="M4511" t="s">
        <v>559</v>
      </c>
      <c r="N4511" s="6">
        <v>2003</v>
      </c>
      <c r="Q4511" t="s">
        <v>7041</v>
      </c>
      <c r="R4511" s="7">
        <v>31.332598345744</v>
      </c>
      <c r="S4511" s="7">
        <v>-106.48859024047999</v>
      </c>
      <c r="T4511" t="s">
        <v>46</v>
      </c>
      <c r="U4511" t="s">
        <v>7191</v>
      </c>
      <c r="X4511" t="s">
        <v>7089</v>
      </c>
      <c r="Y4511" t="s">
        <v>3012</v>
      </c>
      <c r="Z4511" t="s">
        <v>3013</v>
      </c>
      <c r="AC4511" t="s">
        <v>7192</v>
      </c>
      <c r="AG4511" t="s">
        <v>7193</v>
      </c>
      <c r="AH4511" s="8" t="s">
        <v>7194</v>
      </c>
      <c r="AI4511" t="s">
        <v>7195</v>
      </c>
      <c r="AJ4511" t="s">
        <v>7196</v>
      </c>
    </row>
    <row r="4512" spans="1:36" ht="17.25" hidden="1" customHeight="1" x14ac:dyDescent="0.2">
      <c r="A4512" s="4" t="s">
        <v>7197</v>
      </c>
      <c r="B4512" t="s">
        <v>6893</v>
      </c>
      <c r="C4512" t="s">
        <v>7198</v>
      </c>
      <c r="D4512" t="s">
        <v>7199</v>
      </c>
      <c r="E4512" t="s">
        <v>56</v>
      </c>
      <c r="F4512" t="s">
        <v>86</v>
      </c>
      <c r="G4512" s="5">
        <v>414</v>
      </c>
      <c r="H4512" t="s">
        <v>677</v>
      </c>
      <c r="I4512" t="s">
        <v>43</v>
      </c>
      <c r="J4512" t="s">
        <v>44</v>
      </c>
      <c r="K4512" t="s">
        <v>45</v>
      </c>
      <c r="L4512" t="s">
        <v>45</v>
      </c>
      <c r="M4512" t="s">
        <v>559</v>
      </c>
      <c r="N4512" s="27"/>
      <c r="Q4512" t="s">
        <v>7200</v>
      </c>
      <c r="R4512" s="7">
        <v>22.375297</v>
      </c>
      <c r="S4512" s="7">
        <v>-97.890932000000006</v>
      </c>
      <c r="T4512" t="s">
        <v>46</v>
      </c>
      <c r="U4512" t="s">
        <v>6944</v>
      </c>
      <c r="X4512" t="s">
        <v>6945</v>
      </c>
      <c r="Y4512" t="s">
        <v>3012</v>
      </c>
      <c r="Z4512" t="s">
        <v>3013</v>
      </c>
      <c r="AG4512" t="s">
        <v>45</v>
      </c>
      <c r="AH4512" s="8" t="s">
        <v>45</v>
      </c>
      <c r="AI4512" t="s">
        <v>7203</v>
      </c>
      <c r="AJ4512" t="s">
        <v>7205</v>
      </c>
    </row>
    <row r="4513" spans="1:36" ht="17.25" hidden="1" customHeight="1" x14ac:dyDescent="0.2">
      <c r="A4513" s="4" t="s">
        <v>7214</v>
      </c>
      <c r="B4513" t="s">
        <v>6893</v>
      </c>
      <c r="C4513" t="s">
        <v>7215</v>
      </c>
      <c r="D4513" t="s">
        <v>7216</v>
      </c>
      <c r="E4513" t="s">
        <v>40</v>
      </c>
      <c r="F4513" t="s">
        <v>86</v>
      </c>
      <c r="G4513" s="5">
        <v>870</v>
      </c>
      <c r="H4513" t="s">
        <v>611</v>
      </c>
      <c r="I4513" t="s">
        <v>43</v>
      </c>
      <c r="J4513" t="s">
        <v>44</v>
      </c>
      <c r="K4513" t="s">
        <v>45</v>
      </c>
      <c r="L4513" t="s">
        <v>45</v>
      </c>
      <c r="M4513" t="s">
        <v>559</v>
      </c>
      <c r="N4513" s="27"/>
      <c r="Q4513" t="s">
        <v>6915</v>
      </c>
      <c r="R4513" s="7">
        <v>17.9939</v>
      </c>
      <c r="S4513" s="7">
        <v>-94.546599999999998</v>
      </c>
      <c r="T4513" t="s">
        <v>504</v>
      </c>
      <c r="U4513" t="s">
        <v>7217</v>
      </c>
      <c r="X4513" t="s">
        <v>7053</v>
      </c>
      <c r="Y4513" t="s">
        <v>3012</v>
      </c>
      <c r="Z4513" t="s">
        <v>3013</v>
      </c>
      <c r="AD4513" t="s">
        <v>880</v>
      </c>
      <c r="AE4513" t="s">
        <v>881</v>
      </c>
      <c r="AG4513" t="s">
        <v>7218</v>
      </c>
      <c r="AH4513" s="24">
        <v>1299039</v>
      </c>
      <c r="AI4513" t="s">
        <v>7219</v>
      </c>
      <c r="AJ4513" t="s">
        <v>7220</v>
      </c>
    </row>
    <row r="4514" spans="1:36" ht="17.25" hidden="1" customHeight="1" x14ac:dyDescent="0.2">
      <c r="A4514" s="4" t="s">
        <v>7235</v>
      </c>
      <c r="B4514" t="s">
        <v>6893</v>
      </c>
      <c r="C4514" t="s">
        <v>7236</v>
      </c>
      <c r="D4514" t="s">
        <v>7237</v>
      </c>
      <c r="E4514" t="s">
        <v>40</v>
      </c>
      <c r="F4514" t="s">
        <v>86</v>
      </c>
      <c r="G4514" s="5">
        <v>869</v>
      </c>
      <c r="H4514" t="s">
        <v>611</v>
      </c>
      <c r="I4514" t="s">
        <v>45</v>
      </c>
      <c r="J4514" t="s">
        <v>44</v>
      </c>
      <c r="K4514" t="s">
        <v>45</v>
      </c>
      <c r="L4514" t="s">
        <v>45</v>
      </c>
      <c r="M4514" t="s">
        <v>559</v>
      </c>
      <c r="N4514" s="27"/>
      <c r="Q4514" t="s">
        <v>6915</v>
      </c>
      <c r="R4514" s="7">
        <v>20.056491999999999</v>
      </c>
      <c r="S4514" s="7">
        <v>-99.281604000000002</v>
      </c>
      <c r="T4514" t="s">
        <v>504</v>
      </c>
      <c r="U4514" t="s">
        <v>7238</v>
      </c>
      <c r="X4514" t="s">
        <v>7239</v>
      </c>
      <c r="Y4514" t="s">
        <v>3012</v>
      </c>
      <c r="Z4514" t="s">
        <v>3013</v>
      </c>
      <c r="AG4514" t="s">
        <v>45</v>
      </c>
      <c r="AH4514" s="8" t="s">
        <v>45</v>
      </c>
      <c r="AI4514" t="s">
        <v>7240</v>
      </c>
      <c r="AJ4514" t="s">
        <v>7241</v>
      </c>
    </row>
    <row r="4515" spans="1:36" ht="17.25" hidden="1" customHeight="1" x14ac:dyDescent="0.2">
      <c r="A4515" s="4" t="s">
        <v>7242</v>
      </c>
      <c r="B4515" t="s">
        <v>6893</v>
      </c>
      <c r="C4515" t="s">
        <v>7243</v>
      </c>
      <c r="D4515" t="s">
        <v>7244</v>
      </c>
      <c r="E4515" t="s">
        <v>40</v>
      </c>
      <c r="F4515" t="s">
        <v>86</v>
      </c>
      <c r="G4515" s="5">
        <v>363</v>
      </c>
      <c r="H4515" t="s">
        <v>42</v>
      </c>
      <c r="I4515" t="s">
        <v>43</v>
      </c>
      <c r="J4515" t="s">
        <v>44</v>
      </c>
      <c r="K4515" t="s">
        <v>45</v>
      </c>
      <c r="L4515" t="s">
        <v>45</v>
      </c>
      <c r="M4515" t="s">
        <v>559</v>
      </c>
      <c r="N4515" s="6">
        <v>2000</v>
      </c>
      <c r="Q4515" t="s">
        <v>7245</v>
      </c>
      <c r="R4515" s="7">
        <v>18.61</v>
      </c>
      <c r="S4515" s="7">
        <v>-92.264722000000006</v>
      </c>
      <c r="T4515" t="s">
        <v>46</v>
      </c>
      <c r="U4515" t="s">
        <v>7246</v>
      </c>
      <c r="X4515" t="s">
        <v>7154</v>
      </c>
      <c r="Y4515" t="s">
        <v>3012</v>
      </c>
      <c r="Z4515" t="s">
        <v>3013</v>
      </c>
      <c r="AD4515" t="s">
        <v>52</v>
      </c>
      <c r="AE4515" t="s">
        <v>881</v>
      </c>
      <c r="AG4515" t="s">
        <v>7247</v>
      </c>
      <c r="AH4515" s="8" t="s">
        <v>7248</v>
      </c>
      <c r="AI4515" t="s">
        <v>7249</v>
      </c>
      <c r="AJ4515" t="s">
        <v>7250</v>
      </c>
    </row>
    <row r="4516" spans="1:36" ht="17.25" hidden="1" customHeight="1" x14ac:dyDescent="0.2">
      <c r="A4516" s="4" t="s">
        <v>7251</v>
      </c>
      <c r="B4516" t="s">
        <v>6893</v>
      </c>
      <c r="C4516" t="s">
        <v>7252</v>
      </c>
      <c r="D4516" t="s">
        <v>7253</v>
      </c>
      <c r="E4516" t="s">
        <v>40</v>
      </c>
      <c r="F4516" t="s">
        <v>86</v>
      </c>
      <c r="G4516" s="5">
        <v>163.5</v>
      </c>
      <c r="H4516" t="s">
        <v>42</v>
      </c>
      <c r="I4516" t="s">
        <v>43</v>
      </c>
      <c r="J4516" t="s">
        <v>45</v>
      </c>
      <c r="K4516" t="s">
        <v>45</v>
      </c>
      <c r="L4516" t="s">
        <v>45</v>
      </c>
      <c r="M4516" t="s">
        <v>559</v>
      </c>
      <c r="N4516" s="6">
        <v>1992</v>
      </c>
      <c r="Q4516" t="s">
        <v>7146</v>
      </c>
      <c r="R4516" s="7">
        <v>18.0928951</v>
      </c>
      <c r="S4516" s="7">
        <v>-94.361308699999995</v>
      </c>
      <c r="T4516" t="s">
        <v>46</v>
      </c>
      <c r="U4516" t="s">
        <v>7254</v>
      </c>
      <c r="X4516" t="s">
        <v>7053</v>
      </c>
      <c r="Y4516" t="s">
        <v>3012</v>
      </c>
      <c r="Z4516" t="s">
        <v>3013</v>
      </c>
      <c r="AD4516" t="s">
        <v>52</v>
      </c>
      <c r="AE4516" t="s">
        <v>254</v>
      </c>
      <c r="AG4516" t="s">
        <v>7255</v>
      </c>
      <c r="AH4516" s="8" t="s">
        <v>7256</v>
      </c>
      <c r="AI4516" t="s">
        <v>7257</v>
      </c>
      <c r="AJ4516" t="s">
        <v>7258</v>
      </c>
    </row>
    <row r="4517" spans="1:36" ht="17.25" hidden="1" customHeight="1" x14ac:dyDescent="0.2">
      <c r="A4517" s="4" t="s">
        <v>7259</v>
      </c>
      <c r="B4517" t="s">
        <v>6893</v>
      </c>
      <c r="C4517" t="s">
        <v>7260</v>
      </c>
      <c r="D4517" t="s">
        <v>7261</v>
      </c>
      <c r="E4517" t="s">
        <v>40</v>
      </c>
      <c r="F4517" t="s">
        <v>64</v>
      </c>
      <c r="G4517" s="5">
        <v>59.6</v>
      </c>
      <c r="H4517" t="s">
        <v>42</v>
      </c>
      <c r="I4517" t="s">
        <v>65</v>
      </c>
      <c r="J4517" t="s">
        <v>45</v>
      </c>
      <c r="K4517" t="s">
        <v>45</v>
      </c>
      <c r="L4517" t="s">
        <v>45</v>
      </c>
      <c r="M4517" t="s">
        <v>559</v>
      </c>
      <c r="N4517" s="6">
        <v>2007</v>
      </c>
      <c r="Q4517" t="s">
        <v>7146</v>
      </c>
      <c r="R4517" s="7">
        <v>17.999186900000002</v>
      </c>
      <c r="S4517" s="7">
        <v>-94.563230200000007</v>
      </c>
      <c r="T4517" t="s">
        <v>46</v>
      </c>
      <c r="U4517" t="s">
        <v>7217</v>
      </c>
      <c r="X4517" t="s">
        <v>7053</v>
      </c>
      <c r="Y4517" t="s">
        <v>3012</v>
      </c>
      <c r="Z4517" t="s">
        <v>3013</v>
      </c>
      <c r="AD4517" t="s">
        <v>52</v>
      </c>
      <c r="AE4517" t="s">
        <v>254</v>
      </c>
      <c r="AG4517" t="s">
        <v>7262</v>
      </c>
      <c r="AH4517" s="27" t="s">
        <v>7263</v>
      </c>
      <c r="AI4517" t="s">
        <v>7264</v>
      </c>
      <c r="AJ4517" t="s">
        <v>7265</v>
      </c>
    </row>
    <row r="4518" spans="1:36" ht="17.25" hidden="1" customHeight="1" x14ac:dyDescent="0.2">
      <c r="A4518" s="4" t="s">
        <v>7266</v>
      </c>
      <c r="B4518" t="s">
        <v>6893</v>
      </c>
      <c r="C4518" t="s">
        <v>7267</v>
      </c>
      <c r="D4518" t="s">
        <v>7268</v>
      </c>
      <c r="E4518" t="s">
        <v>40</v>
      </c>
      <c r="F4518" t="s">
        <v>527</v>
      </c>
      <c r="G4518" s="5">
        <v>54</v>
      </c>
      <c r="H4518" t="s">
        <v>42</v>
      </c>
      <c r="I4518" t="s">
        <v>240</v>
      </c>
      <c r="J4518" t="s">
        <v>45</v>
      </c>
      <c r="K4518" t="s">
        <v>45</v>
      </c>
      <c r="L4518" t="s">
        <v>45</v>
      </c>
      <c r="M4518" t="s">
        <v>559</v>
      </c>
      <c r="N4518" s="6">
        <v>2007</v>
      </c>
      <c r="Q4518" t="s">
        <v>7146</v>
      </c>
      <c r="R4518" s="7">
        <v>19.254771000000002</v>
      </c>
      <c r="S4518" s="7">
        <v>-98.416127000000003</v>
      </c>
      <c r="T4518" t="s">
        <v>46</v>
      </c>
      <c r="U4518" t="s">
        <v>7269</v>
      </c>
      <c r="X4518" t="s">
        <v>7270</v>
      </c>
      <c r="Y4518" t="s">
        <v>3012</v>
      </c>
      <c r="Z4518" t="s">
        <v>3013</v>
      </c>
      <c r="AD4518" t="s">
        <v>52</v>
      </c>
      <c r="AE4518" t="s">
        <v>254</v>
      </c>
      <c r="AG4518" t="s">
        <v>45</v>
      </c>
      <c r="AH4518" s="27" t="s">
        <v>45</v>
      </c>
      <c r="AI4518" t="s">
        <v>7271</v>
      </c>
      <c r="AJ4518" t="s">
        <v>7272</v>
      </c>
    </row>
    <row r="4519" spans="1:36" ht="17.25" hidden="1" customHeight="1" x14ac:dyDescent="0.2">
      <c r="A4519" s="4" t="s">
        <v>7273</v>
      </c>
      <c r="B4519" t="s">
        <v>6893</v>
      </c>
      <c r="C4519" t="s">
        <v>7274</v>
      </c>
      <c r="D4519" t="s">
        <v>7275</v>
      </c>
      <c r="E4519" t="s">
        <v>40</v>
      </c>
      <c r="F4519" t="s">
        <v>86</v>
      </c>
      <c r="G4519" s="5">
        <v>172</v>
      </c>
      <c r="H4519" t="s">
        <v>42</v>
      </c>
      <c r="I4519" t="s">
        <v>43</v>
      </c>
      <c r="J4519" t="s">
        <v>45</v>
      </c>
      <c r="K4519" t="s">
        <v>45</v>
      </c>
      <c r="L4519" t="s">
        <v>45</v>
      </c>
      <c r="M4519" t="s">
        <v>559</v>
      </c>
      <c r="N4519" s="6">
        <v>1992</v>
      </c>
      <c r="Q4519" t="s">
        <v>7146</v>
      </c>
      <c r="R4519" s="7">
        <v>18.140519399999999</v>
      </c>
      <c r="S4519" s="7">
        <v>-94.366494399999993</v>
      </c>
      <c r="T4519" t="s">
        <v>46</v>
      </c>
      <c r="U4519" t="s">
        <v>7254</v>
      </c>
      <c r="X4519" t="s">
        <v>7053</v>
      </c>
      <c r="Y4519" t="s">
        <v>3012</v>
      </c>
      <c r="Z4519" t="s">
        <v>3013</v>
      </c>
      <c r="AD4519" t="s">
        <v>52</v>
      </c>
      <c r="AE4519" t="s">
        <v>254</v>
      </c>
      <c r="AG4519" t="s">
        <v>45</v>
      </c>
      <c r="AH4519" s="27" t="s">
        <v>45</v>
      </c>
      <c r="AI4519" t="s">
        <v>7276</v>
      </c>
      <c r="AJ4519" t="s">
        <v>7277</v>
      </c>
    </row>
    <row r="4520" spans="1:36" ht="17.25" hidden="1" customHeight="1" x14ac:dyDescent="0.2">
      <c r="A4520" s="4" t="s">
        <v>7298</v>
      </c>
      <c r="B4520" t="s">
        <v>6893</v>
      </c>
      <c r="C4520" t="s">
        <v>7299</v>
      </c>
      <c r="D4520" t="s">
        <v>7300</v>
      </c>
      <c r="E4520" t="s">
        <v>40</v>
      </c>
      <c r="F4520" t="s">
        <v>86</v>
      </c>
      <c r="G4520" s="5">
        <v>1116</v>
      </c>
      <c r="H4520" t="s">
        <v>558</v>
      </c>
      <c r="I4520" t="s">
        <v>43</v>
      </c>
      <c r="J4520" t="s">
        <v>45</v>
      </c>
      <c r="K4520" t="s">
        <v>45</v>
      </c>
      <c r="L4520" t="s">
        <v>45</v>
      </c>
      <c r="M4520" t="s">
        <v>559</v>
      </c>
      <c r="N4520" s="27"/>
      <c r="Q4520" t="s">
        <v>6915</v>
      </c>
      <c r="R4520" s="7">
        <v>19.085597199999999</v>
      </c>
      <c r="S4520" s="7">
        <v>-96.146388900000005</v>
      </c>
      <c r="T4520" t="s">
        <v>46</v>
      </c>
      <c r="U4520" t="s">
        <v>7301</v>
      </c>
      <c r="X4520" t="s">
        <v>7053</v>
      </c>
      <c r="Y4520" t="s">
        <v>3012</v>
      </c>
      <c r="Z4520" t="s">
        <v>3013</v>
      </c>
      <c r="AG4520" t="s">
        <v>7302</v>
      </c>
      <c r="AH4520" s="27" t="s">
        <v>7303</v>
      </c>
      <c r="AI4520" t="s">
        <v>7304</v>
      </c>
      <c r="AJ4520" t="s">
        <v>7305</v>
      </c>
    </row>
    <row r="4521" spans="1:36" ht="17.25" hidden="1" customHeight="1" x14ac:dyDescent="0.2">
      <c r="A4521" s="4" t="s">
        <v>7306</v>
      </c>
      <c r="B4521" t="s">
        <v>6893</v>
      </c>
      <c r="C4521" t="s">
        <v>7307</v>
      </c>
      <c r="D4521" t="s">
        <v>7308</v>
      </c>
      <c r="E4521" t="s">
        <v>40</v>
      </c>
      <c r="F4521" t="s">
        <v>86</v>
      </c>
      <c r="G4521" s="5">
        <v>226</v>
      </c>
      <c r="H4521" t="s">
        <v>42</v>
      </c>
      <c r="I4521" t="s">
        <v>43</v>
      </c>
      <c r="J4521" t="s">
        <v>45</v>
      </c>
      <c r="K4521" t="s">
        <v>45</v>
      </c>
      <c r="L4521" t="s">
        <v>45</v>
      </c>
      <c r="M4521" t="s">
        <v>559</v>
      </c>
      <c r="N4521" s="6">
        <v>1975</v>
      </c>
      <c r="Q4521" t="s">
        <v>6915</v>
      </c>
      <c r="R4521" s="7">
        <v>19.085597199999999</v>
      </c>
      <c r="S4521" s="7">
        <v>-96.146388900000005</v>
      </c>
      <c r="T4521" t="s">
        <v>46</v>
      </c>
      <c r="U4521" t="s">
        <v>7301</v>
      </c>
      <c r="X4521" t="s">
        <v>7053</v>
      </c>
      <c r="Y4521" t="s">
        <v>3012</v>
      </c>
      <c r="Z4521" t="s">
        <v>3013</v>
      </c>
      <c r="AG4521" t="s">
        <v>7309</v>
      </c>
      <c r="AH4521" s="27" t="s">
        <v>7310</v>
      </c>
      <c r="AI4521" t="s">
        <v>7311</v>
      </c>
      <c r="AJ4521" t="s">
        <v>7312</v>
      </c>
    </row>
    <row r="4522" spans="1:36" ht="17.25" hidden="1" customHeight="1" x14ac:dyDescent="0.2">
      <c r="A4522" s="4" t="s">
        <v>7306</v>
      </c>
      <c r="B4522" t="s">
        <v>6893</v>
      </c>
      <c r="C4522" t="s">
        <v>7307</v>
      </c>
      <c r="D4522" t="s">
        <v>7308</v>
      </c>
      <c r="E4522" t="s">
        <v>56</v>
      </c>
      <c r="F4522" t="s">
        <v>86</v>
      </c>
      <c r="G4522" s="5">
        <v>226</v>
      </c>
      <c r="H4522" t="s">
        <v>806</v>
      </c>
      <c r="I4522" t="s">
        <v>43</v>
      </c>
      <c r="J4522" t="s">
        <v>45</v>
      </c>
      <c r="K4522" t="s">
        <v>45</v>
      </c>
      <c r="L4522" t="s">
        <v>45</v>
      </c>
      <c r="M4522" t="s">
        <v>559</v>
      </c>
      <c r="N4522" s="24">
        <v>1975</v>
      </c>
      <c r="O4522" s="24">
        <v>2018</v>
      </c>
      <c r="Q4522" t="s">
        <v>6915</v>
      </c>
      <c r="R4522" s="7">
        <v>19.085597199999999</v>
      </c>
      <c r="S4522" s="7">
        <v>-96.146388900000005</v>
      </c>
      <c r="T4522" t="s">
        <v>46</v>
      </c>
      <c r="U4522" t="s">
        <v>7301</v>
      </c>
      <c r="X4522" t="s">
        <v>7053</v>
      </c>
      <c r="Y4522" t="s">
        <v>3012</v>
      </c>
      <c r="Z4522" t="s">
        <v>3013</v>
      </c>
      <c r="AG4522" t="s">
        <v>7309</v>
      </c>
      <c r="AH4522" s="8" t="s">
        <v>7313</v>
      </c>
      <c r="AI4522" t="s">
        <v>7311</v>
      </c>
      <c r="AJ4522" t="s">
        <v>7314</v>
      </c>
    </row>
    <row r="4523" spans="1:36" ht="17.25" hidden="1" customHeight="1" x14ac:dyDescent="0.2">
      <c r="A4523" s="4" t="s">
        <v>7315</v>
      </c>
      <c r="B4523" t="s">
        <v>6893</v>
      </c>
      <c r="C4523" t="s">
        <v>7316</v>
      </c>
      <c r="D4523" t="s">
        <v>7317</v>
      </c>
      <c r="E4523" t="s">
        <v>40</v>
      </c>
      <c r="F4523" t="s">
        <v>86</v>
      </c>
      <c r="G4523" s="5">
        <v>252</v>
      </c>
      <c r="H4523" t="s">
        <v>42</v>
      </c>
      <c r="I4523" t="s">
        <v>43</v>
      </c>
      <c r="J4523" t="s">
        <v>45</v>
      </c>
      <c r="K4523" t="s">
        <v>45</v>
      </c>
      <c r="L4523" t="s">
        <v>45</v>
      </c>
      <c r="M4523" t="s">
        <v>559</v>
      </c>
      <c r="N4523" s="6">
        <v>2002</v>
      </c>
      <c r="Q4523" t="s">
        <v>6961</v>
      </c>
      <c r="R4523" s="7">
        <v>25.718854799999999</v>
      </c>
      <c r="S4523" s="7">
        <v>-100.0962944</v>
      </c>
      <c r="T4523" t="s">
        <v>46</v>
      </c>
      <c r="U4523" t="s">
        <v>7318</v>
      </c>
      <c r="V4523" t="s">
        <v>7319</v>
      </c>
      <c r="X4523" t="s">
        <v>7320</v>
      </c>
      <c r="Y4523" t="s">
        <v>3012</v>
      </c>
      <c r="Z4523" t="s">
        <v>3013</v>
      </c>
      <c r="AC4523" t="s">
        <v>7321</v>
      </c>
      <c r="AG4523" t="s">
        <v>7322</v>
      </c>
      <c r="AH4523" s="8">
        <v>1170130</v>
      </c>
      <c r="AI4523" t="s">
        <v>7323</v>
      </c>
      <c r="AJ4523" t="s">
        <v>7324</v>
      </c>
    </row>
    <row r="4524" spans="1:36" ht="17.25" hidden="1" customHeight="1" x14ac:dyDescent="0.2">
      <c r="A4524" s="4" t="s">
        <v>7315</v>
      </c>
      <c r="B4524" t="s">
        <v>6893</v>
      </c>
      <c r="C4524" t="s">
        <v>7316</v>
      </c>
      <c r="D4524" t="s">
        <v>7317</v>
      </c>
      <c r="E4524" t="s">
        <v>56</v>
      </c>
      <c r="F4524" t="s">
        <v>86</v>
      </c>
      <c r="G4524" s="5">
        <v>252</v>
      </c>
      <c r="H4524" t="s">
        <v>42</v>
      </c>
      <c r="I4524" t="s">
        <v>43</v>
      </c>
      <c r="J4524" t="s">
        <v>45</v>
      </c>
      <c r="K4524" t="s">
        <v>45</v>
      </c>
      <c r="L4524" t="s">
        <v>45</v>
      </c>
      <c r="M4524" t="s">
        <v>559</v>
      </c>
      <c r="N4524" s="6">
        <v>2002</v>
      </c>
      <c r="Q4524" t="s">
        <v>6961</v>
      </c>
      <c r="R4524" s="7">
        <v>25.718854799999999</v>
      </c>
      <c r="S4524" s="7">
        <v>-100.0962944</v>
      </c>
      <c r="T4524" t="s">
        <v>46</v>
      </c>
      <c r="U4524" t="s">
        <v>7318</v>
      </c>
      <c r="V4524" t="s">
        <v>7319</v>
      </c>
      <c r="X4524" t="s">
        <v>7320</v>
      </c>
      <c r="Y4524" t="s">
        <v>3012</v>
      </c>
      <c r="Z4524" t="s">
        <v>3013</v>
      </c>
      <c r="AC4524" t="s">
        <v>7325</v>
      </c>
      <c r="AG4524" t="s">
        <v>7322</v>
      </c>
      <c r="AH4524" s="8">
        <v>1170131</v>
      </c>
      <c r="AI4524" t="s">
        <v>7323</v>
      </c>
      <c r="AJ4524" t="s">
        <v>7326</v>
      </c>
    </row>
    <row r="4525" spans="1:36" ht="17.25" hidden="1" customHeight="1" x14ac:dyDescent="0.2">
      <c r="A4525" s="4" t="s">
        <v>7315</v>
      </c>
      <c r="B4525" t="s">
        <v>6893</v>
      </c>
      <c r="C4525" t="s">
        <v>7316</v>
      </c>
      <c r="D4525" t="s">
        <v>7317</v>
      </c>
      <c r="E4525" t="s">
        <v>58</v>
      </c>
      <c r="F4525" t="s">
        <v>86</v>
      </c>
      <c r="G4525" s="5">
        <v>252</v>
      </c>
      <c r="H4525" t="s">
        <v>857</v>
      </c>
      <c r="I4525" t="s">
        <v>43</v>
      </c>
      <c r="J4525" t="s">
        <v>45</v>
      </c>
      <c r="K4525" t="s">
        <v>45</v>
      </c>
      <c r="L4525" t="s">
        <v>45</v>
      </c>
      <c r="M4525" t="s">
        <v>559</v>
      </c>
      <c r="N4525" s="6">
        <v>2002</v>
      </c>
      <c r="P4525" s="25"/>
      <c r="Q4525" t="s">
        <v>6961</v>
      </c>
      <c r="R4525" s="7">
        <v>25.718854799999999</v>
      </c>
      <c r="S4525" s="7">
        <v>-100.0962944</v>
      </c>
      <c r="T4525" t="s">
        <v>46</v>
      </c>
      <c r="U4525" t="s">
        <v>7318</v>
      </c>
      <c r="V4525" t="s">
        <v>7319</v>
      </c>
      <c r="X4525" t="s">
        <v>7320</v>
      </c>
      <c r="Y4525" t="s">
        <v>3012</v>
      </c>
      <c r="Z4525" t="s">
        <v>3013</v>
      </c>
      <c r="AC4525" t="s">
        <v>7327</v>
      </c>
      <c r="AG4525" t="s">
        <v>7322</v>
      </c>
      <c r="AH4525" s="8">
        <v>1174165</v>
      </c>
      <c r="AI4525" t="s">
        <v>7323</v>
      </c>
      <c r="AJ4525" t="s">
        <v>7328</v>
      </c>
    </row>
    <row r="4526" spans="1:36" ht="17.25" hidden="1" customHeight="1" x14ac:dyDescent="0.2">
      <c r="A4526" s="4" t="s">
        <v>7315</v>
      </c>
      <c r="B4526" t="s">
        <v>6893</v>
      </c>
      <c r="C4526" t="s">
        <v>7316</v>
      </c>
      <c r="D4526" t="s">
        <v>7317</v>
      </c>
      <c r="E4526" t="s">
        <v>191</v>
      </c>
      <c r="F4526" t="s">
        <v>86</v>
      </c>
      <c r="G4526" s="5">
        <v>252</v>
      </c>
      <c r="H4526" t="s">
        <v>857</v>
      </c>
      <c r="I4526" t="s">
        <v>43</v>
      </c>
      <c r="J4526" t="s">
        <v>45</v>
      </c>
      <c r="K4526" t="s">
        <v>45</v>
      </c>
      <c r="L4526" t="s">
        <v>45</v>
      </c>
      <c r="M4526" t="s">
        <v>559</v>
      </c>
      <c r="N4526" s="6">
        <v>2002</v>
      </c>
      <c r="Q4526" t="s">
        <v>6961</v>
      </c>
      <c r="R4526" s="7">
        <v>25.718854799999999</v>
      </c>
      <c r="S4526" s="7">
        <v>-100.0962944</v>
      </c>
      <c r="T4526" t="s">
        <v>46</v>
      </c>
      <c r="U4526" t="s">
        <v>7318</v>
      </c>
      <c r="V4526" t="s">
        <v>7319</v>
      </c>
      <c r="X4526" t="s">
        <v>7320</v>
      </c>
      <c r="Y4526" t="s">
        <v>3012</v>
      </c>
      <c r="Z4526" t="s">
        <v>3013</v>
      </c>
      <c r="AC4526" t="s">
        <v>7329</v>
      </c>
      <c r="AG4526" t="s">
        <v>7322</v>
      </c>
      <c r="AH4526" s="27">
        <v>1174166</v>
      </c>
      <c r="AI4526" t="s">
        <v>7323</v>
      </c>
      <c r="AJ4526" t="s">
        <v>7330</v>
      </c>
    </row>
    <row r="4527" spans="1:36" ht="17.25" hidden="1" customHeight="1" x14ac:dyDescent="0.2">
      <c r="A4527" s="4" t="s">
        <v>7356</v>
      </c>
      <c r="B4527" t="s">
        <v>6893</v>
      </c>
      <c r="C4527" t="s">
        <v>7357</v>
      </c>
      <c r="D4527" t="s">
        <v>7358</v>
      </c>
      <c r="E4527" t="s">
        <v>40</v>
      </c>
      <c r="F4527" t="s">
        <v>86</v>
      </c>
      <c r="G4527" s="5">
        <v>300</v>
      </c>
      <c r="H4527" t="s">
        <v>611</v>
      </c>
      <c r="I4527" t="s">
        <v>43</v>
      </c>
      <c r="J4527" t="s">
        <v>45</v>
      </c>
      <c r="K4527" t="s">
        <v>45</v>
      </c>
      <c r="L4527" t="s">
        <v>45</v>
      </c>
      <c r="M4527" t="s">
        <v>559</v>
      </c>
      <c r="N4527" s="27"/>
      <c r="P4527" s="25"/>
      <c r="Q4527" t="s">
        <v>7359</v>
      </c>
      <c r="R4527" s="7">
        <v>21.212250999999998</v>
      </c>
      <c r="S4527" s="7">
        <v>-100.61926</v>
      </c>
      <c r="T4527" t="s">
        <v>504</v>
      </c>
      <c r="U4527" t="s">
        <v>7042</v>
      </c>
      <c r="X4527" t="s">
        <v>7043</v>
      </c>
      <c r="Y4527" t="s">
        <v>3012</v>
      </c>
      <c r="Z4527" t="s">
        <v>3013</v>
      </c>
      <c r="AG4527" t="s">
        <v>7360</v>
      </c>
      <c r="AH4527" s="8" t="s">
        <v>7361</v>
      </c>
      <c r="AI4527" t="s">
        <v>7362</v>
      </c>
      <c r="AJ4527" t="s">
        <v>7363</v>
      </c>
    </row>
    <row r="4528" spans="1:36" ht="17.25" hidden="1" customHeight="1" x14ac:dyDescent="0.2">
      <c r="A4528" s="4" t="s">
        <v>7370</v>
      </c>
      <c r="B4528" t="s">
        <v>6893</v>
      </c>
      <c r="C4528" t="s">
        <v>7371</v>
      </c>
      <c r="D4528" t="s">
        <v>7372</v>
      </c>
      <c r="E4528" t="s">
        <v>7373</v>
      </c>
      <c r="F4528" t="s">
        <v>86</v>
      </c>
      <c r="G4528" s="5">
        <v>386</v>
      </c>
      <c r="H4528" t="s">
        <v>42</v>
      </c>
      <c r="I4528" t="s">
        <v>43</v>
      </c>
      <c r="J4528" t="s">
        <v>45</v>
      </c>
      <c r="K4528" t="s">
        <v>45</v>
      </c>
      <c r="L4528" t="s">
        <v>45</v>
      </c>
      <c r="M4528" t="s">
        <v>559</v>
      </c>
      <c r="N4528" s="6">
        <v>2003</v>
      </c>
      <c r="P4528" s="25"/>
      <c r="Q4528" t="s">
        <v>6915</v>
      </c>
      <c r="R4528" s="7">
        <v>20.4575447</v>
      </c>
      <c r="S4528" s="7">
        <v>-100.1206083</v>
      </c>
      <c r="T4528" t="s">
        <v>46</v>
      </c>
      <c r="U4528" t="s">
        <v>7367</v>
      </c>
      <c r="X4528" t="s">
        <v>7032</v>
      </c>
      <c r="Y4528" t="s">
        <v>3012</v>
      </c>
      <c r="Z4528" t="s">
        <v>3013</v>
      </c>
      <c r="AG4528" t="s">
        <v>7374</v>
      </c>
      <c r="AH4528" s="8" t="s">
        <v>7375</v>
      </c>
      <c r="AI4528" t="s">
        <v>7376</v>
      </c>
      <c r="AJ4528" t="s">
        <v>7377</v>
      </c>
    </row>
    <row r="4529" spans="1:36" ht="17.25" hidden="1" customHeight="1" x14ac:dyDescent="0.2">
      <c r="A4529" s="4" t="s">
        <v>7381</v>
      </c>
      <c r="B4529" t="s">
        <v>6893</v>
      </c>
      <c r="C4529" t="s">
        <v>7382</v>
      </c>
      <c r="D4529" t="s">
        <v>7383</v>
      </c>
      <c r="E4529" t="s">
        <v>191</v>
      </c>
      <c r="F4529" t="s">
        <v>86</v>
      </c>
      <c r="G4529" s="5">
        <v>211</v>
      </c>
      <c r="H4529" t="s">
        <v>42</v>
      </c>
      <c r="I4529" t="s">
        <v>43</v>
      </c>
      <c r="J4529" t="s">
        <v>45</v>
      </c>
      <c r="K4529" t="s">
        <v>45</v>
      </c>
      <c r="L4529" t="s">
        <v>45</v>
      </c>
      <c r="M4529" t="s">
        <v>559</v>
      </c>
      <c r="N4529" s="6">
        <v>2007</v>
      </c>
      <c r="P4529" s="25"/>
      <c r="Q4529" t="s">
        <v>6915</v>
      </c>
      <c r="R4529" s="7">
        <v>25.982074699999998</v>
      </c>
      <c r="S4529" s="7">
        <v>-98.062722800000003</v>
      </c>
      <c r="T4529" t="s">
        <v>46</v>
      </c>
      <c r="U4529" t="s">
        <v>7384</v>
      </c>
      <c r="X4529" t="s">
        <v>6945</v>
      </c>
      <c r="Y4529" t="s">
        <v>3012</v>
      </c>
      <c r="Z4529" t="s">
        <v>3013</v>
      </c>
      <c r="AC4529" t="s">
        <v>7384</v>
      </c>
      <c r="AG4529" t="s">
        <v>7385</v>
      </c>
      <c r="AH4529" s="8" t="s">
        <v>7388</v>
      </c>
      <c r="AI4529" t="s">
        <v>7386</v>
      </c>
      <c r="AJ4529" t="s">
        <v>7389</v>
      </c>
    </row>
    <row r="4530" spans="1:36" ht="17.25" hidden="1" customHeight="1" x14ac:dyDescent="0.2">
      <c r="A4530" s="4" t="s">
        <v>7406</v>
      </c>
      <c r="B4530" t="s">
        <v>6893</v>
      </c>
      <c r="C4530" t="s">
        <v>7407</v>
      </c>
      <c r="D4530" t="s">
        <v>7408</v>
      </c>
      <c r="E4530" t="s">
        <v>40</v>
      </c>
      <c r="F4530" t="s">
        <v>86</v>
      </c>
      <c r="G4530" s="5">
        <v>368</v>
      </c>
      <c r="H4530" t="s">
        <v>677</v>
      </c>
      <c r="I4530" t="s">
        <v>43</v>
      </c>
      <c r="J4530" t="s">
        <v>45</v>
      </c>
      <c r="K4530" t="s">
        <v>45</v>
      </c>
      <c r="L4530" t="s">
        <v>45</v>
      </c>
      <c r="M4530" t="s">
        <v>559</v>
      </c>
      <c r="N4530" s="27"/>
      <c r="P4530" s="25"/>
      <c r="Q4530" t="s">
        <v>7409</v>
      </c>
      <c r="R4530" s="7">
        <v>31.320967</v>
      </c>
      <c r="S4530" s="7">
        <v>-109.55493800000001</v>
      </c>
      <c r="T4530" t="s">
        <v>504</v>
      </c>
      <c r="U4530" t="s">
        <v>6928</v>
      </c>
      <c r="X4530" t="s">
        <v>6929</v>
      </c>
      <c r="Y4530" t="s">
        <v>3012</v>
      </c>
      <c r="Z4530" t="s">
        <v>3013</v>
      </c>
      <c r="AG4530" t="s">
        <v>45</v>
      </c>
      <c r="AH4530" s="8" t="s">
        <v>45</v>
      </c>
      <c r="AI4530" t="s">
        <v>7410</v>
      </c>
      <c r="AJ4530" t="s">
        <v>7411</v>
      </c>
    </row>
    <row r="4531" spans="1:36" ht="17.25" hidden="1" customHeight="1" x14ac:dyDescent="0.2">
      <c r="A4531" s="4" t="s">
        <v>7422</v>
      </c>
      <c r="B4531" t="s">
        <v>6893</v>
      </c>
      <c r="C4531" t="s">
        <v>7423</v>
      </c>
      <c r="D4531" t="s">
        <v>7424</v>
      </c>
      <c r="E4531" t="s">
        <v>40</v>
      </c>
      <c r="F4531" t="s">
        <v>86</v>
      </c>
      <c r="G4531" s="5">
        <v>1359</v>
      </c>
      <c r="H4531" t="s">
        <v>611</v>
      </c>
      <c r="I4531" t="s">
        <v>43</v>
      </c>
      <c r="J4531" t="s">
        <v>45</v>
      </c>
      <c r="K4531" t="s">
        <v>45</v>
      </c>
      <c r="L4531" t="s">
        <v>45</v>
      </c>
      <c r="M4531" t="s">
        <v>559</v>
      </c>
      <c r="N4531" s="27" t="s">
        <v>45</v>
      </c>
      <c r="Q4531" t="s">
        <v>7425</v>
      </c>
      <c r="R4531" s="7">
        <v>20.478545400000002</v>
      </c>
      <c r="S4531" s="7">
        <v>-100.97811009999999</v>
      </c>
      <c r="T4531" t="s">
        <v>504</v>
      </c>
      <c r="U4531" t="s">
        <v>7426</v>
      </c>
      <c r="X4531" t="s">
        <v>7043</v>
      </c>
      <c r="Y4531" t="s">
        <v>3012</v>
      </c>
      <c r="Z4531" t="s">
        <v>3013</v>
      </c>
      <c r="AG4531" t="s">
        <v>45</v>
      </c>
      <c r="AH4531" s="8" t="s">
        <v>45</v>
      </c>
      <c r="AI4531" t="s">
        <v>7427</v>
      </c>
      <c r="AJ4531" t="s">
        <v>7428</v>
      </c>
    </row>
    <row r="4532" spans="1:36" ht="17.25" hidden="1" customHeight="1" x14ac:dyDescent="0.2">
      <c r="A4532" s="4" t="s">
        <v>7429</v>
      </c>
      <c r="B4532" t="s">
        <v>6893</v>
      </c>
      <c r="C4532" t="s">
        <v>7430</v>
      </c>
      <c r="D4532" t="s">
        <v>7431</v>
      </c>
      <c r="E4532" t="s">
        <v>40</v>
      </c>
      <c r="F4532" t="s">
        <v>86</v>
      </c>
      <c r="G4532" s="5">
        <v>144</v>
      </c>
      <c r="H4532" t="s">
        <v>857</v>
      </c>
      <c r="I4532" t="s">
        <v>43</v>
      </c>
      <c r="J4532" t="s">
        <v>44</v>
      </c>
      <c r="K4532" t="s">
        <v>45</v>
      </c>
      <c r="L4532" t="s">
        <v>45</v>
      </c>
      <c r="M4532" t="s">
        <v>559</v>
      </c>
      <c r="N4532" s="6">
        <v>1998</v>
      </c>
      <c r="Q4532" t="s">
        <v>6961</v>
      </c>
      <c r="R4532" s="7">
        <v>22.374164</v>
      </c>
      <c r="S4532" s="7">
        <v>-97.890934999999999</v>
      </c>
      <c r="T4532" t="s">
        <v>46</v>
      </c>
      <c r="U4532" t="s">
        <v>7432</v>
      </c>
      <c r="X4532" t="s">
        <v>6945</v>
      </c>
      <c r="Y4532" t="s">
        <v>3012</v>
      </c>
      <c r="Z4532" t="s">
        <v>3013</v>
      </c>
      <c r="AC4532" t="s">
        <v>7433</v>
      </c>
      <c r="AG4532" t="s">
        <v>7434</v>
      </c>
      <c r="AH4532" s="27" t="s">
        <v>7435</v>
      </c>
      <c r="AI4532" t="s">
        <v>7436</v>
      </c>
      <c r="AJ4532" t="s">
        <v>7437</v>
      </c>
    </row>
    <row r="4533" spans="1:36" ht="17.25" hidden="1" customHeight="1" x14ac:dyDescent="0.2">
      <c r="A4533" s="4" t="s">
        <v>7438</v>
      </c>
      <c r="B4533" t="s">
        <v>6893</v>
      </c>
      <c r="C4533" t="s">
        <v>7439</v>
      </c>
      <c r="D4533" t="s">
        <v>7440</v>
      </c>
      <c r="E4533" t="s">
        <v>40</v>
      </c>
      <c r="F4533" t="s">
        <v>1297</v>
      </c>
      <c r="G4533" s="5">
        <v>220</v>
      </c>
      <c r="H4533" t="s">
        <v>42</v>
      </c>
      <c r="I4533" t="s">
        <v>43</v>
      </c>
      <c r="J4533" t="s">
        <v>45</v>
      </c>
      <c r="K4533" t="s">
        <v>45</v>
      </c>
      <c r="L4533" t="s">
        <v>45</v>
      </c>
      <c r="M4533" t="s">
        <v>559</v>
      </c>
      <c r="N4533" s="6">
        <v>1992</v>
      </c>
      <c r="O4533" s="25"/>
      <c r="P4533" s="25"/>
      <c r="Q4533" t="s">
        <v>6915</v>
      </c>
      <c r="R4533" s="7">
        <v>20.697075000000002</v>
      </c>
      <c r="S4533" s="7">
        <v>-88.268068700000001</v>
      </c>
      <c r="T4533" t="s">
        <v>46</v>
      </c>
      <c r="U4533" t="s">
        <v>7100</v>
      </c>
      <c r="X4533" t="s">
        <v>7070</v>
      </c>
      <c r="Y4533" t="s">
        <v>3012</v>
      </c>
      <c r="Z4533" t="s">
        <v>3013</v>
      </c>
      <c r="AC4533" t="s">
        <v>7100</v>
      </c>
      <c r="AG4533" t="s">
        <v>7441</v>
      </c>
      <c r="AH4533" s="27" t="s">
        <v>7442</v>
      </c>
      <c r="AI4533" t="s">
        <v>7443</v>
      </c>
      <c r="AJ4533" t="s">
        <v>7444</v>
      </c>
    </row>
    <row r="4534" spans="1:36" ht="17.25" hidden="1" customHeight="1" x14ac:dyDescent="0.2">
      <c r="A4534" s="4" t="s">
        <v>7445</v>
      </c>
      <c r="B4534" t="s">
        <v>6893</v>
      </c>
      <c r="C4534" t="s">
        <v>7446</v>
      </c>
      <c r="D4534" t="s">
        <v>7447</v>
      </c>
      <c r="E4534" t="s">
        <v>191</v>
      </c>
      <c r="F4534" t="s">
        <v>570</v>
      </c>
      <c r="G4534" s="5">
        <v>150</v>
      </c>
      <c r="H4534" t="s">
        <v>42</v>
      </c>
      <c r="I4534" t="s">
        <v>240</v>
      </c>
      <c r="J4534" t="s">
        <v>45</v>
      </c>
      <c r="K4534" t="s">
        <v>45</v>
      </c>
      <c r="L4534" t="s">
        <v>45</v>
      </c>
      <c r="M4534" t="s">
        <v>559</v>
      </c>
      <c r="N4534" s="6">
        <v>1981</v>
      </c>
      <c r="O4534" s="25"/>
      <c r="P4534" s="25"/>
      <c r="Q4534" t="s">
        <v>6915</v>
      </c>
      <c r="R4534" s="7">
        <v>28.168201962906402</v>
      </c>
      <c r="S4534" s="7">
        <v>-105.441828322205</v>
      </c>
      <c r="T4534" t="s">
        <v>46</v>
      </c>
      <c r="U4534" t="s">
        <v>7448</v>
      </c>
      <c r="X4534" t="s">
        <v>7089</v>
      </c>
      <c r="Y4534" t="s">
        <v>3012</v>
      </c>
      <c r="Z4534" t="s">
        <v>3013</v>
      </c>
      <c r="AG4534" t="s">
        <v>7449</v>
      </c>
      <c r="AH4534" s="6">
        <v>1115408</v>
      </c>
      <c r="AI4534" t="s">
        <v>7450</v>
      </c>
      <c r="AJ4534" t="s">
        <v>7451</v>
      </c>
    </row>
    <row r="4535" spans="1:36" ht="17.25" hidden="1" customHeight="1" x14ac:dyDescent="0.2">
      <c r="A4535" s="4" t="s">
        <v>7445</v>
      </c>
      <c r="B4535" t="s">
        <v>6893</v>
      </c>
      <c r="C4535" t="s">
        <v>7446</v>
      </c>
      <c r="D4535" t="s">
        <v>7447</v>
      </c>
      <c r="E4535" t="s">
        <v>335</v>
      </c>
      <c r="F4535" t="s">
        <v>570</v>
      </c>
      <c r="G4535" s="5">
        <v>150</v>
      </c>
      <c r="H4535" t="s">
        <v>42</v>
      </c>
      <c r="I4535" t="s">
        <v>240</v>
      </c>
      <c r="J4535" t="s">
        <v>45</v>
      </c>
      <c r="K4535" t="s">
        <v>45</v>
      </c>
      <c r="L4535" t="s">
        <v>45</v>
      </c>
      <c r="M4535" t="s">
        <v>559</v>
      </c>
      <c r="N4535" s="6">
        <v>1981</v>
      </c>
      <c r="P4535" s="25"/>
      <c r="Q4535" t="s">
        <v>6915</v>
      </c>
      <c r="R4535" s="7">
        <v>28.168201962906402</v>
      </c>
      <c r="S4535" s="7">
        <v>-105.441828322205</v>
      </c>
      <c r="T4535" t="s">
        <v>46</v>
      </c>
      <c r="U4535" t="s">
        <v>7448</v>
      </c>
      <c r="X4535" t="s">
        <v>7089</v>
      </c>
      <c r="Y4535" t="s">
        <v>3012</v>
      </c>
      <c r="Z4535" t="s">
        <v>3013</v>
      </c>
      <c r="AG4535" t="s">
        <v>7449</v>
      </c>
      <c r="AH4535" s="6">
        <v>1115409</v>
      </c>
      <c r="AI4535" t="s">
        <v>7450</v>
      </c>
      <c r="AJ4535" t="s">
        <v>7452</v>
      </c>
    </row>
    <row r="4536" spans="1:36" ht="17.25" hidden="1" customHeight="1" x14ac:dyDescent="0.2">
      <c r="A4536" s="4" t="s">
        <v>7453</v>
      </c>
      <c r="B4536" t="s">
        <v>6893</v>
      </c>
      <c r="C4536" t="s">
        <v>7454</v>
      </c>
      <c r="D4536" t="s">
        <v>7455</v>
      </c>
      <c r="E4536" t="s">
        <v>40</v>
      </c>
      <c r="F4536" t="s">
        <v>86</v>
      </c>
      <c r="G4536" s="5">
        <v>240</v>
      </c>
      <c r="H4536" t="s">
        <v>677</v>
      </c>
      <c r="I4536" t="s">
        <v>43</v>
      </c>
      <c r="J4536" t="s">
        <v>45</v>
      </c>
      <c r="K4536" t="s">
        <v>559</v>
      </c>
      <c r="L4536" t="s">
        <v>559</v>
      </c>
      <c r="M4536" t="s">
        <v>559</v>
      </c>
      <c r="N4536" s="27"/>
      <c r="Q4536" t="s">
        <v>7456</v>
      </c>
      <c r="R4536" s="7">
        <v>25.759416999999999</v>
      </c>
      <c r="S4536" s="7">
        <v>-100.192498</v>
      </c>
      <c r="T4536" t="s">
        <v>504</v>
      </c>
      <c r="U4536" t="s">
        <v>7457</v>
      </c>
      <c r="X4536" t="s">
        <v>7320</v>
      </c>
      <c r="Y4536" t="s">
        <v>3012</v>
      </c>
      <c r="Z4536" t="s">
        <v>3013</v>
      </c>
      <c r="AG4536" t="s">
        <v>7458</v>
      </c>
      <c r="AH4536" s="27" t="s">
        <v>7459</v>
      </c>
      <c r="AI4536" t="s">
        <v>7460</v>
      </c>
      <c r="AJ4536" t="s">
        <v>7461</v>
      </c>
    </row>
    <row r="4537" spans="1:36" ht="17.25" hidden="1" customHeight="1" x14ac:dyDescent="0.2">
      <c r="A4537" s="4" t="s">
        <v>7462</v>
      </c>
      <c r="B4537" t="s">
        <v>6893</v>
      </c>
      <c r="C4537" t="s">
        <v>7463</v>
      </c>
      <c r="D4537" t="s">
        <v>7464</v>
      </c>
      <c r="E4537" t="s">
        <v>40</v>
      </c>
      <c r="F4537" t="s">
        <v>3539</v>
      </c>
      <c r="G4537" s="5">
        <v>65</v>
      </c>
      <c r="H4537" t="s">
        <v>42</v>
      </c>
      <c r="I4537" t="s">
        <v>240</v>
      </c>
      <c r="J4537" t="s">
        <v>45</v>
      </c>
      <c r="K4537" t="s">
        <v>45</v>
      </c>
      <c r="L4537" t="s">
        <v>45</v>
      </c>
      <c r="M4537" t="s">
        <v>559</v>
      </c>
      <c r="N4537" s="6">
        <v>2007</v>
      </c>
      <c r="P4537" s="25"/>
      <c r="Q4537" t="s">
        <v>7465</v>
      </c>
      <c r="R4537" s="7">
        <v>28.480561699999999</v>
      </c>
      <c r="S4537" s="7">
        <v>-106.7310907</v>
      </c>
      <c r="T4537" t="s">
        <v>46</v>
      </c>
      <c r="U4537" t="s">
        <v>7466</v>
      </c>
      <c r="X4537" t="s">
        <v>7089</v>
      </c>
      <c r="Y4537" t="s">
        <v>3012</v>
      </c>
      <c r="Z4537" t="s">
        <v>3013</v>
      </c>
      <c r="AG4537" t="s">
        <v>45</v>
      </c>
      <c r="AH4537" s="27" t="s">
        <v>45</v>
      </c>
      <c r="AI4537" t="s">
        <v>7467</v>
      </c>
      <c r="AJ4537" t="s">
        <v>7468</v>
      </c>
    </row>
    <row r="4538" spans="1:36" ht="17.25" hidden="1" customHeight="1" x14ac:dyDescent="0.2">
      <c r="A4538" s="4" t="s">
        <v>7469</v>
      </c>
      <c r="B4538" t="s">
        <v>6893</v>
      </c>
      <c r="C4538" t="s">
        <v>7470</v>
      </c>
      <c r="D4538" t="s">
        <v>7471</v>
      </c>
      <c r="E4538" t="s">
        <v>40</v>
      </c>
      <c r="F4538" t="s">
        <v>570</v>
      </c>
      <c r="G4538" s="5">
        <v>160</v>
      </c>
      <c r="H4538" t="s">
        <v>42</v>
      </c>
      <c r="I4538" t="s">
        <v>240</v>
      </c>
      <c r="J4538" t="s">
        <v>45</v>
      </c>
      <c r="K4538" t="s">
        <v>45</v>
      </c>
      <c r="L4538" t="s">
        <v>45</v>
      </c>
      <c r="M4538" t="s">
        <v>559</v>
      </c>
      <c r="N4538" s="6">
        <v>1991</v>
      </c>
      <c r="P4538" s="25"/>
      <c r="Q4538" t="s">
        <v>6915</v>
      </c>
      <c r="R4538" s="7">
        <v>25.511449949833601</v>
      </c>
      <c r="S4538" s="7">
        <v>-103.606041769295</v>
      </c>
      <c r="T4538" t="s">
        <v>46</v>
      </c>
      <c r="U4538" t="s">
        <v>7079</v>
      </c>
      <c r="X4538" t="s">
        <v>7080</v>
      </c>
      <c r="Y4538" t="s">
        <v>3012</v>
      </c>
      <c r="Z4538" t="s">
        <v>3013</v>
      </c>
      <c r="AC4538" t="s">
        <v>7079</v>
      </c>
      <c r="AG4538" t="s">
        <v>7472</v>
      </c>
      <c r="AH4538" s="6">
        <v>1117717</v>
      </c>
      <c r="AI4538" t="s">
        <v>7473</v>
      </c>
      <c r="AJ4538" t="s">
        <v>7474</v>
      </c>
    </row>
    <row r="4539" spans="1:36" ht="17.25" hidden="1" customHeight="1" x14ac:dyDescent="0.2">
      <c r="A4539" s="4" t="s">
        <v>7469</v>
      </c>
      <c r="B4539" t="s">
        <v>6893</v>
      </c>
      <c r="C4539" t="s">
        <v>7470</v>
      </c>
      <c r="D4539" t="s">
        <v>7471</v>
      </c>
      <c r="E4539" t="s">
        <v>56</v>
      </c>
      <c r="F4539" t="s">
        <v>570</v>
      </c>
      <c r="G4539" s="5">
        <v>160</v>
      </c>
      <c r="H4539" t="s">
        <v>42</v>
      </c>
      <c r="I4539" t="s">
        <v>240</v>
      </c>
      <c r="J4539" t="s">
        <v>45</v>
      </c>
      <c r="K4539" t="s">
        <v>45</v>
      </c>
      <c r="L4539" t="s">
        <v>45</v>
      </c>
      <c r="M4539" t="s">
        <v>559</v>
      </c>
      <c r="N4539" s="6">
        <v>1991</v>
      </c>
      <c r="Q4539" t="s">
        <v>6915</v>
      </c>
      <c r="R4539" s="7">
        <v>25.511449949833601</v>
      </c>
      <c r="S4539" s="7">
        <v>-103.606041769295</v>
      </c>
      <c r="T4539" t="s">
        <v>46</v>
      </c>
      <c r="U4539" t="s">
        <v>7079</v>
      </c>
      <c r="X4539" t="s">
        <v>7080</v>
      </c>
      <c r="Y4539" t="s">
        <v>3012</v>
      </c>
      <c r="Z4539" t="s">
        <v>3013</v>
      </c>
      <c r="AC4539" t="s">
        <v>7079</v>
      </c>
      <c r="AG4539" t="s">
        <v>7472</v>
      </c>
      <c r="AH4539" s="6">
        <v>1117718</v>
      </c>
      <c r="AI4539" t="s">
        <v>7473</v>
      </c>
      <c r="AJ4539" t="s">
        <v>7475</v>
      </c>
    </row>
    <row r="4540" spans="1:36" ht="17.25" hidden="1" customHeight="1" x14ac:dyDescent="0.2">
      <c r="A4540" s="4" t="s">
        <v>7476</v>
      </c>
      <c r="B4540" t="s">
        <v>6893</v>
      </c>
      <c r="C4540" t="s">
        <v>7477</v>
      </c>
      <c r="D4540" t="s">
        <v>7478</v>
      </c>
      <c r="E4540" t="s">
        <v>40</v>
      </c>
      <c r="F4540" t="s">
        <v>86</v>
      </c>
      <c r="G4540" s="5">
        <v>240</v>
      </c>
      <c r="H4540" t="s">
        <v>42</v>
      </c>
      <c r="I4540" t="s">
        <v>43</v>
      </c>
      <c r="J4540" t="s">
        <v>45</v>
      </c>
      <c r="K4540" t="s">
        <v>45</v>
      </c>
      <c r="L4540" t="s">
        <v>45</v>
      </c>
      <c r="M4540" t="s">
        <v>559</v>
      </c>
      <c r="N4540" s="6">
        <v>1976</v>
      </c>
      <c r="Q4540" t="s">
        <v>6915</v>
      </c>
      <c r="R4540" s="7">
        <v>25.593416900000001</v>
      </c>
      <c r="S4540" s="7">
        <v>-103.4772128</v>
      </c>
      <c r="T4540" t="s">
        <v>46</v>
      </c>
      <c r="U4540" t="s">
        <v>7479</v>
      </c>
      <c r="X4540" t="s">
        <v>7080</v>
      </c>
      <c r="Y4540" t="s">
        <v>3012</v>
      </c>
      <c r="Z4540" t="s">
        <v>3013</v>
      </c>
      <c r="AG4540" t="s">
        <v>7480</v>
      </c>
      <c r="AH4540" s="27" t="s">
        <v>7481</v>
      </c>
      <c r="AI4540" t="s">
        <v>7482</v>
      </c>
      <c r="AJ4540" t="s">
        <v>7483</v>
      </c>
    </row>
    <row r="4541" spans="1:36" ht="17.25" hidden="1" customHeight="1" x14ac:dyDescent="0.2">
      <c r="A4541" s="4" t="s">
        <v>7484</v>
      </c>
      <c r="B4541" t="s">
        <v>6893</v>
      </c>
      <c r="C4541" t="s">
        <v>7485</v>
      </c>
      <c r="D4541" t="s">
        <v>7486</v>
      </c>
      <c r="E4541" t="s">
        <v>40</v>
      </c>
      <c r="F4541" t="s">
        <v>41</v>
      </c>
      <c r="G4541" s="5">
        <v>250</v>
      </c>
      <c r="H4541" t="s">
        <v>42</v>
      </c>
      <c r="I4541" t="s">
        <v>43</v>
      </c>
      <c r="J4541" t="s">
        <v>45</v>
      </c>
      <c r="K4541" t="s">
        <v>45</v>
      </c>
      <c r="L4541" t="s">
        <v>45</v>
      </c>
      <c r="M4541" t="s">
        <v>559</v>
      </c>
      <c r="N4541" s="6">
        <v>2001</v>
      </c>
      <c r="Q4541" t="s">
        <v>7487</v>
      </c>
      <c r="R4541" s="7">
        <v>29.093937</v>
      </c>
      <c r="S4541" s="7">
        <v>-111.09651839999999</v>
      </c>
      <c r="T4541" t="s">
        <v>46</v>
      </c>
      <c r="U4541" t="s">
        <v>7488</v>
      </c>
      <c r="X4541" t="s">
        <v>6929</v>
      </c>
      <c r="Y4541" t="s">
        <v>3012</v>
      </c>
      <c r="Z4541" t="s">
        <v>3013</v>
      </c>
      <c r="AC4541" t="s">
        <v>7489</v>
      </c>
      <c r="AG4541" t="s">
        <v>7490</v>
      </c>
      <c r="AH4541" s="6">
        <v>1164297</v>
      </c>
      <c r="AI4541" t="s">
        <v>7491</v>
      </c>
      <c r="AJ4541" t="s">
        <v>7492</v>
      </c>
    </row>
    <row r="4542" spans="1:36" ht="17.25" hidden="1" customHeight="1" x14ac:dyDescent="0.2">
      <c r="A4542" s="4" t="s">
        <v>7493</v>
      </c>
      <c r="B4542" t="s">
        <v>6893</v>
      </c>
      <c r="C4542" t="s">
        <v>7494</v>
      </c>
      <c r="D4542" t="s">
        <v>7495</v>
      </c>
      <c r="E4542" t="s">
        <v>40</v>
      </c>
      <c r="F4542" t="s">
        <v>86</v>
      </c>
      <c r="G4542" s="5">
        <v>227</v>
      </c>
      <c r="H4542" t="s">
        <v>42</v>
      </c>
      <c r="I4542" t="s">
        <v>43</v>
      </c>
      <c r="J4542" t="s">
        <v>45</v>
      </c>
      <c r="K4542" t="s">
        <v>45</v>
      </c>
      <c r="L4542" t="s">
        <v>45</v>
      </c>
      <c r="M4542" t="s">
        <v>559</v>
      </c>
      <c r="N4542" s="6">
        <v>2005</v>
      </c>
      <c r="Q4542" t="s">
        <v>6915</v>
      </c>
      <c r="R4542" s="7">
        <v>29.034707000000001</v>
      </c>
      <c r="S4542" s="7">
        <v>-110.834307</v>
      </c>
      <c r="T4542" t="s">
        <v>46</v>
      </c>
      <c r="U4542" t="s">
        <v>7488</v>
      </c>
      <c r="X4542" t="s">
        <v>6929</v>
      </c>
      <c r="Y4542" t="s">
        <v>3012</v>
      </c>
      <c r="Z4542" t="s">
        <v>3013</v>
      </c>
      <c r="AG4542" t="s">
        <v>7496</v>
      </c>
      <c r="AH4542" s="27" t="s">
        <v>7497</v>
      </c>
      <c r="AI4542" t="s">
        <v>7498</v>
      </c>
      <c r="AJ4542" t="s">
        <v>7499</v>
      </c>
    </row>
    <row r="4543" spans="1:36" ht="17.25" hidden="1" customHeight="1" x14ac:dyDescent="0.2">
      <c r="A4543" s="4" t="s">
        <v>7500</v>
      </c>
      <c r="B4543" t="s">
        <v>6893</v>
      </c>
      <c r="C4543" t="s">
        <v>7501</v>
      </c>
      <c r="D4543" t="s">
        <v>7502</v>
      </c>
      <c r="E4543" t="s">
        <v>3804</v>
      </c>
      <c r="F4543" t="s">
        <v>86</v>
      </c>
      <c r="G4543" s="5">
        <v>378</v>
      </c>
      <c r="H4543" t="s">
        <v>42</v>
      </c>
      <c r="I4543" t="s">
        <v>43</v>
      </c>
      <c r="J4543" t="s">
        <v>45</v>
      </c>
      <c r="K4543" t="s">
        <v>45</v>
      </c>
      <c r="L4543" t="s">
        <v>45</v>
      </c>
      <c r="M4543" t="s">
        <v>559</v>
      </c>
      <c r="N4543" s="6">
        <v>1981</v>
      </c>
      <c r="Q4543" t="s">
        <v>6915</v>
      </c>
      <c r="R4543" s="7">
        <v>25.719538</v>
      </c>
      <c r="S4543" s="7">
        <v>-100.10163</v>
      </c>
      <c r="T4543" t="s">
        <v>46</v>
      </c>
      <c r="U4543" t="s">
        <v>7319</v>
      </c>
      <c r="X4543" t="s">
        <v>7320</v>
      </c>
      <c r="Y4543" t="s">
        <v>3012</v>
      </c>
      <c r="Z4543" t="s">
        <v>3013</v>
      </c>
      <c r="AC4543" t="s">
        <v>7325</v>
      </c>
      <c r="AG4543" t="s">
        <v>7503</v>
      </c>
      <c r="AH4543" s="27" t="s">
        <v>7504</v>
      </c>
      <c r="AI4543" t="s">
        <v>7505</v>
      </c>
      <c r="AJ4543" t="s">
        <v>7506</v>
      </c>
    </row>
    <row r="4544" spans="1:36" ht="17.25" hidden="1" customHeight="1" x14ac:dyDescent="0.2">
      <c r="A4544" s="4" t="s">
        <v>7500</v>
      </c>
      <c r="B4544" t="s">
        <v>6893</v>
      </c>
      <c r="C4544" t="s">
        <v>7501</v>
      </c>
      <c r="D4544" t="s">
        <v>7502</v>
      </c>
      <c r="E4544" t="s">
        <v>3813</v>
      </c>
      <c r="F4544" t="s">
        <v>86</v>
      </c>
      <c r="G4544" s="5">
        <v>459</v>
      </c>
      <c r="H4544" t="s">
        <v>42</v>
      </c>
      <c r="I4544" t="s">
        <v>43</v>
      </c>
      <c r="J4544" t="s">
        <v>45</v>
      </c>
      <c r="K4544" t="s">
        <v>45</v>
      </c>
      <c r="L4544" t="s">
        <v>45</v>
      </c>
      <c r="M4544" t="s">
        <v>559</v>
      </c>
      <c r="N4544" s="6">
        <v>2000</v>
      </c>
      <c r="Q4544" t="s">
        <v>6915</v>
      </c>
      <c r="R4544" s="7">
        <v>25.719538</v>
      </c>
      <c r="S4544" s="7">
        <v>-100.10163</v>
      </c>
      <c r="T4544" t="s">
        <v>46</v>
      </c>
      <c r="U4544" t="s">
        <v>7319</v>
      </c>
      <c r="X4544" t="s">
        <v>7320</v>
      </c>
      <c r="Y4544" t="s">
        <v>3012</v>
      </c>
      <c r="Z4544" t="s">
        <v>3013</v>
      </c>
      <c r="AC4544" t="s">
        <v>7325</v>
      </c>
      <c r="AG4544" t="s">
        <v>7503</v>
      </c>
      <c r="AH4544" s="27" t="s">
        <v>7507</v>
      </c>
      <c r="AI4544" t="s">
        <v>7505</v>
      </c>
      <c r="AJ4544" t="s">
        <v>7508</v>
      </c>
    </row>
    <row r="4545" spans="1:36" ht="17.25" hidden="1" customHeight="1" x14ac:dyDescent="0.2">
      <c r="A4545" s="4" t="s">
        <v>7509</v>
      </c>
      <c r="B4545" t="s">
        <v>6893</v>
      </c>
      <c r="C4545" t="s">
        <v>7510</v>
      </c>
      <c r="D4545" t="s">
        <v>7511</v>
      </c>
      <c r="E4545" t="s">
        <v>40</v>
      </c>
      <c r="F4545" t="s">
        <v>86</v>
      </c>
      <c r="G4545" s="5">
        <v>1700</v>
      </c>
      <c r="H4545" t="s">
        <v>558</v>
      </c>
      <c r="I4545" t="s">
        <v>43</v>
      </c>
      <c r="J4545" t="s">
        <v>45</v>
      </c>
      <c r="K4545" t="s">
        <v>45</v>
      </c>
      <c r="L4545" t="s">
        <v>45</v>
      </c>
      <c r="M4545" t="s">
        <v>559</v>
      </c>
      <c r="N4545" s="27" t="s">
        <v>45</v>
      </c>
      <c r="Q4545" t="s">
        <v>7512</v>
      </c>
      <c r="R4545" s="7">
        <v>19.6457412</v>
      </c>
      <c r="S4545" s="7">
        <v>-99.182501299999998</v>
      </c>
      <c r="T4545" t="s">
        <v>504</v>
      </c>
      <c r="U4545" t="s">
        <v>7513</v>
      </c>
      <c r="X4545" t="s">
        <v>7343</v>
      </c>
      <c r="Y4545" t="s">
        <v>3012</v>
      </c>
      <c r="Z4545" t="s">
        <v>3013</v>
      </c>
      <c r="AC4545" t="s">
        <v>7514</v>
      </c>
      <c r="AG4545" t="s">
        <v>7515</v>
      </c>
      <c r="AH4545" s="8" t="s">
        <v>7516</v>
      </c>
      <c r="AI4545" t="s">
        <v>7517</v>
      </c>
      <c r="AJ4545" t="s">
        <v>7518</v>
      </c>
    </row>
    <row r="4546" spans="1:36" ht="17.25" hidden="1" customHeight="1" x14ac:dyDescent="0.2">
      <c r="A4546" s="4" t="s">
        <v>7519</v>
      </c>
      <c r="B4546" t="s">
        <v>6893</v>
      </c>
      <c r="C4546" t="s">
        <v>7520</v>
      </c>
      <c r="D4546" t="s">
        <v>7521</v>
      </c>
      <c r="E4546" t="s">
        <v>40</v>
      </c>
      <c r="F4546" t="s">
        <v>570</v>
      </c>
      <c r="G4546" s="5">
        <v>158</v>
      </c>
      <c r="H4546" t="s">
        <v>42</v>
      </c>
      <c r="I4546" t="s">
        <v>240</v>
      </c>
      <c r="J4546" t="s">
        <v>45</v>
      </c>
      <c r="K4546" t="s">
        <v>45</v>
      </c>
      <c r="L4546" t="s">
        <v>45</v>
      </c>
      <c r="M4546" t="s">
        <v>559</v>
      </c>
      <c r="N4546" s="6">
        <v>1976</v>
      </c>
      <c r="Q4546" t="s">
        <v>6915</v>
      </c>
      <c r="R4546" s="7">
        <v>23.192537999999999</v>
      </c>
      <c r="S4546" s="7">
        <v>-106.35429999999999</v>
      </c>
      <c r="T4546" t="s">
        <v>46</v>
      </c>
      <c r="U4546" t="s">
        <v>7522</v>
      </c>
      <c r="X4546" t="s">
        <v>7523</v>
      </c>
      <c r="Y4546" t="s">
        <v>3012</v>
      </c>
      <c r="Z4546" t="s">
        <v>3013</v>
      </c>
      <c r="AG4546" t="s">
        <v>7524</v>
      </c>
      <c r="AH4546" s="24">
        <v>1122055</v>
      </c>
      <c r="AI4546" t="s">
        <v>7525</v>
      </c>
      <c r="AJ4546" t="s">
        <v>7526</v>
      </c>
    </row>
    <row r="4547" spans="1:36" ht="17.25" hidden="1" customHeight="1" x14ac:dyDescent="0.2">
      <c r="A4547" s="4" t="s">
        <v>7519</v>
      </c>
      <c r="B4547" t="s">
        <v>6893</v>
      </c>
      <c r="C4547" t="s">
        <v>7520</v>
      </c>
      <c r="D4547" t="s">
        <v>7521</v>
      </c>
      <c r="E4547" t="s">
        <v>56</v>
      </c>
      <c r="F4547" t="s">
        <v>570</v>
      </c>
      <c r="G4547" s="5">
        <v>158</v>
      </c>
      <c r="H4547" t="s">
        <v>42</v>
      </c>
      <c r="I4547" t="s">
        <v>240</v>
      </c>
      <c r="J4547" t="s">
        <v>45</v>
      </c>
      <c r="K4547" t="s">
        <v>45</v>
      </c>
      <c r="L4547" t="s">
        <v>45</v>
      </c>
      <c r="M4547" t="s">
        <v>559</v>
      </c>
      <c r="N4547" s="6">
        <v>1976</v>
      </c>
      <c r="Q4547" t="s">
        <v>6915</v>
      </c>
      <c r="R4547" s="7">
        <v>23.192537999999999</v>
      </c>
      <c r="S4547" s="7">
        <v>-106.35429999999999</v>
      </c>
      <c r="T4547" t="s">
        <v>46</v>
      </c>
      <c r="U4547" t="s">
        <v>7522</v>
      </c>
      <c r="X4547" t="s">
        <v>7523</v>
      </c>
      <c r="Y4547" t="s">
        <v>3012</v>
      </c>
      <c r="Z4547" t="s">
        <v>3013</v>
      </c>
      <c r="AG4547" t="s">
        <v>7524</v>
      </c>
      <c r="AH4547" s="24">
        <v>1122056</v>
      </c>
      <c r="AI4547" t="s">
        <v>7525</v>
      </c>
      <c r="AJ4547" t="s">
        <v>7527</v>
      </c>
    </row>
    <row r="4548" spans="1:36" ht="17.25" hidden="1" customHeight="1" x14ac:dyDescent="0.2">
      <c r="A4548" s="4" t="s">
        <v>7519</v>
      </c>
      <c r="B4548" t="s">
        <v>6893</v>
      </c>
      <c r="C4548" t="s">
        <v>7520</v>
      </c>
      <c r="D4548" t="s">
        <v>7521</v>
      </c>
      <c r="E4548" t="s">
        <v>58</v>
      </c>
      <c r="F4548" t="s">
        <v>527</v>
      </c>
      <c r="G4548" s="5">
        <v>300</v>
      </c>
      <c r="H4548" t="s">
        <v>42</v>
      </c>
      <c r="I4548" t="s">
        <v>240</v>
      </c>
      <c r="J4548" t="s">
        <v>45</v>
      </c>
      <c r="K4548" t="s">
        <v>45</v>
      </c>
      <c r="L4548" t="s">
        <v>45</v>
      </c>
      <c r="M4548" t="s">
        <v>559</v>
      </c>
      <c r="N4548" s="6">
        <v>1981</v>
      </c>
      <c r="Q4548" t="s">
        <v>6915</v>
      </c>
      <c r="R4548" s="7">
        <v>23.192537999999999</v>
      </c>
      <c r="S4548" s="7">
        <v>-106.35429999999999</v>
      </c>
      <c r="T4548" t="s">
        <v>46</v>
      </c>
      <c r="U4548" t="s">
        <v>7522</v>
      </c>
      <c r="X4548" t="s">
        <v>7523</v>
      </c>
      <c r="Y4548" t="s">
        <v>3012</v>
      </c>
      <c r="Z4548" t="s">
        <v>3013</v>
      </c>
      <c r="AG4548" t="s">
        <v>7524</v>
      </c>
      <c r="AH4548" s="24">
        <v>1122057</v>
      </c>
      <c r="AI4548" t="s">
        <v>7525</v>
      </c>
      <c r="AJ4548" t="s">
        <v>7528</v>
      </c>
    </row>
    <row r="4549" spans="1:36" ht="17.25" hidden="1" customHeight="1" x14ac:dyDescent="0.2">
      <c r="A4549" s="4" t="s">
        <v>7538</v>
      </c>
      <c r="B4549" t="s">
        <v>6893</v>
      </c>
      <c r="C4549" t="s">
        <v>7539</v>
      </c>
      <c r="D4549" t="s">
        <v>7540</v>
      </c>
      <c r="E4549" t="s">
        <v>40</v>
      </c>
      <c r="F4549" t="s">
        <v>86</v>
      </c>
      <c r="G4549" s="5">
        <v>650</v>
      </c>
      <c r="H4549" t="s">
        <v>677</v>
      </c>
      <c r="I4549" t="s">
        <v>43</v>
      </c>
      <c r="J4549" t="s">
        <v>45</v>
      </c>
      <c r="K4549" t="s">
        <v>45</v>
      </c>
      <c r="L4549" t="s">
        <v>45</v>
      </c>
      <c r="M4549" t="s">
        <v>559</v>
      </c>
      <c r="N4549" s="27"/>
      <c r="Q4549" t="s">
        <v>7541</v>
      </c>
      <c r="R4549" s="7">
        <v>20.155577000000001</v>
      </c>
      <c r="S4549" s="7">
        <v>-99.187015000000002</v>
      </c>
      <c r="T4549" t="s">
        <v>504</v>
      </c>
      <c r="U4549" t="s">
        <v>7542</v>
      </c>
      <c r="X4549" t="s">
        <v>7239</v>
      </c>
      <c r="Y4549" t="s">
        <v>3012</v>
      </c>
      <c r="Z4549" t="s">
        <v>3013</v>
      </c>
      <c r="AG4549" t="s">
        <v>45</v>
      </c>
      <c r="AH4549" s="8" t="s">
        <v>45</v>
      </c>
      <c r="AI4549" t="s">
        <v>7543</v>
      </c>
      <c r="AJ4549" t="s">
        <v>7544</v>
      </c>
    </row>
    <row r="4550" spans="1:36" ht="17.25" hidden="1" customHeight="1" x14ac:dyDescent="0.2">
      <c r="A4550" s="4" t="s">
        <v>7555</v>
      </c>
      <c r="B4550" t="s">
        <v>6893</v>
      </c>
      <c r="C4550" t="s">
        <v>7556</v>
      </c>
      <c r="D4550" t="s">
        <v>7557</v>
      </c>
      <c r="E4550" t="s">
        <v>40</v>
      </c>
      <c r="F4550" t="s">
        <v>86</v>
      </c>
      <c r="G4550" s="5">
        <v>537</v>
      </c>
      <c r="H4550" t="s">
        <v>42</v>
      </c>
      <c r="I4550" t="s">
        <v>43</v>
      </c>
      <c r="J4550" t="s">
        <v>45</v>
      </c>
      <c r="K4550" t="s">
        <v>45</v>
      </c>
      <c r="L4550" t="s">
        <v>45</v>
      </c>
      <c r="M4550" t="s">
        <v>559</v>
      </c>
      <c r="N4550" s="6">
        <v>2005</v>
      </c>
      <c r="Q4550" t="s">
        <v>6961</v>
      </c>
      <c r="R4550" s="7">
        <v>25.601303999999999</v>
      </c>
      <c r="S4550" s="7">
        <v>-103.467719</v>
      </c>
      <c r="T4550" t="s">
        <v>46</v>
      </c>
      <c r="U4550" t="s">
        <v>7479</v>
      </c>
      <c r="X4550" t="s">
        <v>7080</v>
      </c>
      <c r="Y4550" t="s">
        <v>3012</v>
      </c>
      <c r="Z4550" t="s">
        <v>3013</v>
      </c>
      <c r="AC4550" t="s">
        <v>7558</v>
      </c>
      <c r="AG4550" t="s">
        <v>7559</v>
      </c>
      <c r="AH4550" s="8" t="s">
        <v>7560</v>
      </c>
      <c r="AI4550" t="s">
        <v>7561</v>
      </c>
      <c r="AJ4550" t="s">
        <v>7562</v>
      </c>
    </row>
    <row r="4551" spans="1:36" ht="17.25" hidden="1" customHeight="1" x14ac:dyDescent="0.2">
      <c r="A4551" s="4" t="s">
        <v>7563</v>
      </c>
      <c r="B4551" t="s">
        <v>6893</v>
      </c>
      <c r="C4551" t="s">
        <v>7564</v>
      </c>
      <c r="D4551" t="s">
        <v>7565</v>
      </c>
      <c r="E4551" t="s">
        <v>3804</v>
      </c>
      <c r="F4551" t="s">
        <v>86</v>
      </c>
      <c r="G4551" s="5">
        <v>780</v>
      </c>
      <c r="H4551" t="s">
        <v>42</v>
      </c>
      <c r="I4551" t="s">
        <v>43</v>
      </c>
      <c r="J4551" t="s">
        <v>45</v>
      </c>
      <c r="K4551" t="s">
        <v>45</v>
      </c>
      <c r="L4551" t="s">
        <v>45</v>
      </c>
      <c r="M4551" t="s">
        <v>559</v>
      </c>
      <c r="N4551" s="6">
        <v>2003</v>
      </c>
      <c r="Q4551" t="s">
        <v>7041</v>
      </c>
      <c r="R4551" s="7">
        <v>32.598221000000002</v>
      </c>
      <c r="S4551" s="7">
        <v>-115.629682</v>
      </c>
      <c r="T4551" t="s">
        <v>46</v>
      </c>
      <c r="U4551" t="s">
        <v>7062</v>
      </c>
      <c r="X4551" t="s">
        <v>6989</v>
      </c>
      <c r="Y4551" t="s">
        <v>3012</v>
      </c>
      <c r="Z4551" t="s">
        <v>3013</v>
      </c>
      <c r="AC4551" t="s">
        <v>7566</v>
      </c>
      <c r="AG4551" t="s">
        <v>7567</v>
      </c>
      <c r="AH4551" s="8" t="s">
        <v>7568</v>
      </c>
      <c r="AI4551" t="s">
        <v>7569</v>
      </c>
      <c r="AJ4551" t="s">
        <v>7570</v>
      </c>
    </row>
    <row r="4552" spans="1:36" ht="17.25" hidden="1" customHeight="1" x14ac:dyDescent="0.2">
      <c r="A4552" s="4" t="s">
        <v>7563</v>
      </c>
      <c r="B4552" t="s">
        <v>6893</v>
      </c>
      <c r="C4552" t="s">
        <v>7564</v>
      </c>
      <c r="D4552" t="s">
        <v>7565</v>
      </c>
      <c r="E4552" t="s">
        <v>3813</v>
      </c>
      <c r="F4552" t="s">
        <v>86</v>
      </c>
      <c r="G4552" s="5">
        <v>320</v>
      </c>
      <c r="H4552" t="s">
        <v>42</v>
      </c>
      <c r="I4552" t="s">
        <v>43</v>
      </c>
      <c r="J4552" t="s">
        <v>45</v>
      </c>
      <c r="K4552" t="s">
        <v>45</v>
      </c>
      <c r="L4552" t="s">
        <v>45</v>
      </c>
      <c r="M4552" t="s">
        <v>559</v>
      </c>
      <c r="N4552" s="6">
        <v>2003</v>
      </c>
      <c r="Q4552" t="s">
        <v>7041</v>
      </c>
      <c r="R4552" s="7">
        <v>32.598221000000002</v>
      </c>
      <c r="S4552" s="7">
        <v>-115.629682</v>
      </c>
      <c r="T4552" t="s">
        <v>46</v>
      </c>
      <c r="U4552" t="s">
        <v>7062</v>
      </c>
      <c r="X4552" t="s">
        <v>6989</v>
      </c>
      <c r="Y4552" t="s">
        <v>3012</v>
      </c>
      <c r="Z4552" t="s">
        <v>3013</v>
      </c>
      <c r="AC4552" t="s">
        <v>7571</v>
      </c>
      <c r="AG4552" t="s">
        <v>7567</v>
      </c>
      <c r="AH4552" s="8" t="s">
        <v>7572</v>
      </c>
      <c r="AI4552" t="s">
        <v>7569</v>
      </c>
      <c r="AJ4552" t="s">
        <v>7573</v>
      </c>
    </row>
    <row r="4553" spans="1:36" ht="17.25" hidden="1" customHeight="1" x14ac:dyDescent="0.2">
      <c r="A4553" s="4" t="s">
        <v>7582</v>
      </c>
      <c r="B4553" t="s">
        <v>6893</v>
      </c>
      <c r="C4553" t="s">
        <v>7583</v>
      </c>
      <c r="D4553" t="s">
        <v>7584</v>
      </c>
      <c r="E4553" t="s">
        <v>4819</v>
      </c>
      <c r="F4553" t="s">
        <v>7585</v>
      </c>
      <c r="G4553" s="5">
        <v>300</v>
      </c>
      <c r="H4553" t="s">
        <v>42</v>
      </c>
      <c r="I4553" t="s">
        <v>240</v>
      </c>
      <c r="J4553" t="s">
        <v>45</v>
      </c>
      <c r="K4553" t="s">
        <v>45</v>
      </c>
      <c r="L4553" t="s">
        <v>45</v>
      </c>
      <c r="M4553" t="s">
        <v>559</v>
      </c>
      <c r="N4553" s="6">
        <v>1982</v>
      </c>
      <c r="Q4553" t="s">
        <v>6915</v>
      </c>
      <c r="R4553" s="7">
        <v>19.027777799999999</v>
      </c>
      <c r="S4553" s="7">
        <v>-104.3191667</v>
      </c>
      <c r="T4553" t="s">
        <v>46</v>
      </c>
      <c r="U4553" t="s">
        <v>6409</v>
      </c>
      <c r="X4553" t="s">
        <v>7586</v>
      </c>
      <c r="Y4553" t="s">
        <v>3012</v>
      </c>
      <c r="Z4553" t="s">
        <v>3013</v>
      </c>
      <c r="AG4553" t="s">
        <v>7588</v>
      </c>
      <c r="AH4553" s="6">
        <v>1130270</v>
      </c>
      <c r="AI4553" t="s">
        <v>7590</v>
      </c>
      <c r="AJ4553" t="s">
        <v>7594</v>
      </c>
    </row>
    <row r="4554" spans="1:36" ht="17.25" hidden="1" customHeight="1" x14ac:dyDescent="0.2">
      <c r="A4554" s="4" t="s">
        <v>7582</v>
      </c>
      <c r="B4554" t="s">
        <v>6893</v>
      </c>
      <c r="C4554" t="s">
        <v>7583</v>
      </c>
      <c r="D4554" t="s">
        <v>7584</v>
      </c>
      <c r="E4554" t="s">
        <v>4821</v>
      </c>
      <c r="F4554" t="s">
        <v>7585</v>
      </c>
      <c r="G4554" s="5">
        <v>300</v>
      </c>
      <c r="H4554" t="s">
        <v>42</v>
      </c>
      <c r="I4554" t="s">
        <v>240</v>
      </c>
      <c r="J4554" t="s">
        <v>45</v>
      </c>
      <c r="K4554" t="s">
        <v>45</v>
      </c>
      <c r="L4554" t="s">
        <v>45</v>
      </c>
      <c r="M4554" t="s">
        <v>559</v>
      </c>
      <c r="N4554" s="24">
        <v>1982</v>
      </c>
      <c r="Q4554" t="s">
        <v>6915</v>
      </c>
      <c r="R4554" s="7">
        <v>19.027777799999999</v>
      </c>
      <c r="S4554" s="7">
        <v>-104.3191667</v>
      </c>
      <c r="T4554" t="s">
        <v>46</v>
      </c>
      <c r="U4554" t="s">
        <v>6409</v>
      </c>
      <c r="X4554" t="s">
        <v>7586</v>
      </c>
      <c r="Y4554" t="s">
        <v>3012</v>
      </c>
      <c r="Z4554" t="s">
        <v>3013</v>
      </c>
      <c r="AG4554" t="s">
        <v>7588</v>
      </c>
      <c r="AH4554" s="24">
        <v>1130271</v>
      </c>
      <c r="AI4554" t="s">
        <v>7590</v>
      </c>
      <c r="AJ4554" t="s">
        <v>7595</v>
      </c>
    </row>
    <row r="4555" spans="1:36" ht="17.25" hidden="1" customHeight="1" x14ac:dyDescent="0.2">
      <c r="A4555" s="4" t="s">
        <v>7582</v>
      </c>
      <c r="B4555" t="s">
        <v>6893</v>
      </c>
      <c r="C4555" t="s">
        <v>7583</v>
      </c>
      <c r="D4555" t="s">
        <v>7584</v>
      </c>
      <c r="E4555" t="s">
        <v>3835</v>
      </c>
      <c r="F4555" t="s">
        <v>7585</v>
      </c>
      <c r="G4555" s="5">
        <v>350</v>
      </c>
      <c r="H4555" t="s">
        <v>42</v>
      </c>
      <c r="I4555" t="s">
        <v>240</v>
      </c>
      <c r="J4555" t="s">
        <v>45</v>
      </c>
      <c r="K4555" t="s">
        <v>45</v>
      </c>
      <c r="L4555" t="s">
        <v>45</v>
      </c>
      <c r="M4555" t="s">
        <v>559</v>
      </c>
      <c r="N4555" s="6">
        <v>1988</v>
      </c>
      <c r="Q4555" t="s">
        <v>6915</v>
      </c>
      <c r="R4555" s="7">
        <v>19.027777799999999</v>
      </c>
      <c r="S4555" s="7">
        <v>-104.3191667</v>
      </c>
      <c r="T4555" t="s">
        <v>46</v>
      </c>
      <c r="U4555" t="s">
        <v>6409</v>
      </c>
      <c r="X4555" t="s">
        <v>7586</v>
      </c>
      <c r="Y4555" t="s">
        <v>3012</v>
      </c>
      <c r="Z4555" t="s">
        <v>3013</v>
      </c>
      <c r="AC4555" t="s">
        <v>7587</v>
      </c>
      <c r="AG4555" t="s">
        <v>7588</v>
      </c>
      <c r="AH4555" s="24">
        <v>1131388</v>
      </c>
      <c r="AI4555" t="s">
        <v>7590</v>
      </c>
      <c r="AJ4555" t="s">
        <v>7596</v>
      </c>
    </row>
    <row r="4556" spans="1:36" ht="17.25" hidden="1" customHeight="1" x14ac:dyDescent="0.2">
      <c r="A4556" s="4" t="s">
        <v>7582</v>
      </c>
      <c r="B4556" t="s">
        <v>6893</v>
      </c>
      <c r="C4556" t="s">
        <v>7583</v>
      </c>
      <c r="D4556" t="s">
        <v>7584</v>
      </c>
      <c r="E4556" t="s">
        <v>3837</v>
      </c>
      <c r="F4556" t="s">
        <v>7585</v>
      </c>
      <c r="G4556" s="5">
        <v>350</v>
      </c>
      <c r="H4556" t="s">
        <v>42</v>
      </c>
      <c r="I4556" t="s">
        <v>240</v>
      </c>
      <c r="J4556" t="s">
        <v>45</v>
      </c>
      <c r="K4556" t="s">
        <v>45</v>
      </c>
      <c r="L4556" t="s">
        <v>45</v>
      </c>
      <c r="M4556" t="s">
        <v>559</v>
      </c>
      <c r="N4556" s="6">
        <v>1988</v>
      </c>
      <c r="Q4556" t="s">
        <v>6915</v>
      </c>
      <c r="R4556" s="7">
        <v>19.027777799999999</v>
      </c>
      <c r="S4556" s="7">
        <v>-104.3191667</v>
      </c>
      <c r="T4556" t="s">
        <v>46</v>
      </c>
      <c r="U4556" t="s">
        <v>6409</v>
      </c>
      <c r="X4556" t="s">
        <v>7586</v>
      </c>
      <c r="Y4556" t="s">
        <v>3012</v>
      </c>
      <c r="Z4556" t="s">
        <v>3013</v>
      </c>
      <c r="AC4556" t="s">
        <v>7587</v>
      </c>
      <c r="AG4556" t="s">
        <v>7588</v>
      </c>
      <c r="AH4556" s="6">
        <v>1131389</v>
      </c>
      <c r="AI4556" t="s">
        <v>7590</v>
      </c>
      <c r="AJ4556" t="s">
        <v>7597</v>
      </c>
    </row>
    <row r="4557" spans="1:36" ht="17.25" hidden="1" customHeight="1" x14ac:dyDescent="0.2">
      <c r="A4557" s="4" t="s">
        <v>7582</v>
      </c>
      <c r="B4557" t="s">
        <v>6893</v>
      </c>
      <c r="C4557" t="s">
        <v>7583</v>
      </c>
      <c r="D4557" t="s">
        <v>7584</v>
      </c>
      <c r="E4557" t="s">
        <v>3820</v>
      </c>
      <c r="F4557" t="s">
        <v>7585</v>
      </c>
      <c r="G4557" s="5">
        <v>346</v>
      </c>
      <c r="H4557" t="s">
        <v>139</v>
      </c>
      <c r="I4557" t="s">
        <v>43</v>
      </c>
      <c r="J4557" t="s">
        <v>45</v>
      </c>
      <c r="K4557" t="s">
        <v>45</v>
      </c>
      <c r="L4557" t="s">
        <v>45</v>
      </c>
      <c r="M4557" t="s">
        <v>559</v>
      </c>
      <c r="N4557" s="27" t="s">
        <v>1716</v>
      </c>
      <c r="Q4557" t="s">
        <v>6915</v>
      </c>
      <c r="R4557" s="7">
        <v>19.027777799999999</v>
      </c>
      <c r="S4557" s="7">
        <v>-104.3191667</v>
      </c>
      <c r="T4557" t="s">
        <v>46</v>
      </c>
      <c r="U4557" t="s">
        <v>6409</v>
      </c>
      <c r="X4557" t="s">
        <v>7586</v>
      </c>
      <c r="Y4557" t="s">
        <v>3012</v>
      </c>
      <c r="Z4557" t="s">
        <v>3013</v>
      </c>
      <c r="AC4557" t="s">
        <v>7587</v>
      </c>
      <c r="AG4557" t="s">
        <v>7588</v>
      </c>
      <c r="AH4557" s="27" t="s">
        <v>45</v>
      </c>
      <c r="AI4557" t="s">
        <v>7590</v>
      </c>
      <c r="AJ4557" t="s">
        <v>7598</v>
      </c>
    </row>
    <row r="4558" spans="1:36" ht="17.25" hidden="1" customHeight="1" x14ac:dyDescent="0.2">
      <c r="A4558" s="4" t="s">
        <v>7599</v>
      </c>
      <c r="B4558" t="s">
        <v>6893</v>
      </c>
      <c r="C4558" t="s">
        <v>7600</v>
      </c>
      <c r="D4558" t="s">
        <v>7601</v>
      </c>
      <c r="E4558" t="s">
        <v>40</v>
      </c>
      <c r="F4558" t="s">
        <v>86</v>
      </c>
      <c r="G4558" s="5">
        <v>573</v>
      </c>
      <c r="H4558" t="s">
        <v>677</v>
      </c>
      <c r="I4558" t="s">
        <v>43</v>
      </c>
      <c r="J4558" t="s">
        <v>45</v>
      </c>
      <c r="K4558" t="s">
        <v>45</v>
      </c>
      <c r="L4558" t="s">
        <v>45</v>
      </c>
      <c r="M4558" t="s">
        <v>559</v>
      </c>
      <c r="N4558" s="27"/>
      <c r="Q4558" t="s">
        <v>7602</v>
      </c>
      <c r="R4558" s="7">
        <v>20.9222</v>
      </c>
      <c r="S4558" s="7">
        <v>-89.540400000000005</v>
      </c>
      <c r="T4558" t="s">
        <v>504</v>
      </c>
      <c r="U4558" t="s">
        <v>7069</v>
      </c>
      <c r="X4558" t="s">
        <v>7070</v>
      </c>
      <c r="Y4558" t="s">
        <v>3012</v>
      </c>
      <c r="Z4558" t="s">
        <v>3013</v>
      </c>
      <c r="AG4558" t="s">
        <v>45</v>
      </c>
      <c r="AH4558" s="27" t="s">
        <v>45</v>
      </c>
      <c r="AI4558" t="s">
        <v>7603</v>
      </c>
      <c r="AJ4558" t="s">
        <v>7604</v>
      </c>
    </row>
    <row r="4559" spans="1:36" ht="17.25" hidden="1" customHeight="1" x14ac:dyDescent="0.2">
      <c r="A4559" s="4" t="s">
        <v>7611</v>
      </c>
      <c r="B4559" t="s">
        <v>6893</v>
      </c>
      <c r="C4559" t="s">
        <v>7612</v>
      </c>
      <c r="D4559" t="s">
        <v>7613</v>
      </c>
      <c r="E4559" t="s">
        <v>40</v>
      </c>
      <c r="F4559" t="s">
        <v>41</v>
      </c>
      <c r="G4559" s="5">
        <v>505</v>
      </c>
      <c r="H4559" t="s">
        <v>42</v>
      </c>
      <c r="I4559" t="s">
        <v>43</v>
      </c>
      <c r="J4559" t="s">
        <v>45</v>
      </c>
      <c r="K4559" t="s">
        <v>45</v>
      </c>
      <c r="L4559" t="s">
        <v>45</v>
      </c>
      <c r="M4559" t="s">
        <v>559</v>
      </c>
      <c r="N4559" s="6">
        <v>2000</v>
      </c>
      <c r="Q4559" t="s">
        <v>7614</v>
      </c>
      <c r="R4559" s="7">
        <v>20.933583299999999</v>
      </c>
      <c r="S4559" s="7">
        <v>-89.699166700000006</v>
      </c>
      <c r="T4559" t="s">
        <v>46</v>
      </c>
      <c r="U4559" t="s">
        <v>7069</v>
      </c>
      <c r="X4559" t="s">
        <v>7070</v>
      </c>
      <c r="Y4559" t="s">
        <v>3012</v>
      </c>
      <c r="Z4559" t="s">
        <v>3013</v>
      </c>
      <c r="AG4559" t="s">
        <v>7615</v>
      </c>
      <c r="AH4559" s="27" t="s">
        <v>7616</v>
      </c>
      <c r="AI4559" t="s">
        <v>7617</v>
      </c>
      <c r="AJ4559" t="s">
        <v>7618</v>
      </c>
    </row>
    <row r="4560" spans="1:36" ht="17.25" hidden="1" customHeight="1" x14ac:dyDescent="0.2">
      <c r="A4560" s="4" t="s">
        <v>7619</v>
      </c>
      <c r="B4560" t="s">
        <v>6893</v>
      </c>
      <c r="C4560" t="s">
        <v>7620</v>
      </c>
      <c r="D4560" t="s">
        <v>7621</v>
      </c>
      <c r="E4560" t="s">
        <v>3804</v>
      </c>
      <c r="F4560" t="s">
        <v>86</v>
      </c>
      <c r="G4560" s="5">
        <v>353</v>
      </c>
      <c r="H4560" t="s">
        <v>42</v>
      </c>
      <c r="I4560" t="s">
        <v>43</v>
      </c>
      <c r="J4560" t="s">
        <v>45</v>
      </c>
      <c r="K4560" t="s">
        <v>45</v>
      </c>
      <c r="L4560" t="s">
        <v>45</v>
      </c>
      <c r="M4560" t="s">
        <v>559</v>
      </c>
      <c r="N4560" s="6">
        <v>2003</v>
      </c>
      <c r="Q4560" t="s">
        <v>7548</v>
      </c>
      <c r="R4560" s="7">
        <v>31.222221900000001</v>
      </c>
      <c r="S4560" s="7">
        <v>-109.6080558</v>
      </c>
      <c r="T4560" t="s">
        <v>46</v>
      </c>
      <c r="U4560" t="s">
        <v>6928</v>
      </c>
      <c r="X4560" t="s">
        <v>6929</v>
      </c>
      <c r="Y4560" t="s">
        <v>3012</v>
      </c>
      <c r="Z4560" t="s">
        <v>3013</v>
      </c>
      <c r="AG4560" t="s">
        <v>7622</v>
      </c>
      <c r="AH4560" s="27" t="s">
        <v>7623</v>
      </c>
      <c r="AI4560" t="s">
        <v>7624</v>
      </c>
      <c r="AJ4560" t="s">
        <v>7625</v>
      </c>
    </row>
    <row r="4561" spans="1:36" ht="17.25" hidden="1" customHeight="1" x14ac:dyDescent="0.2">
      <c r="A4561" s="4" t="s">
        <v>7635</v>
      </c>
      <c r="B4561" t="s">
        <v>6893</v>
      </c>
      <c r="C4561" t="s">
        <v>7636</v>
      </c>
      <c r="D4561" t="s">
        <v>7637</v>
      </c>
      <c r="E4561" t="s">
        <v>40</v>
      </c>
      <c r="F4561" t="s">
        <v>86</v>
      </c>
      <c r="G4561" s="5">
        <v>570</v>
      </c>
      <c r="H4561" t="s">
        <v>42</v>
      </c>
      <c r="I4561" t="s">
        <v>43</v>
      </c>
      <c r="J4561" t="s">
        <v>45</v>
      </c>
      <c r="K4561" t="s">
        <v>45</v>
      </c>
      <c r="L4561" t="s">
        <v>45</v>
      </c>
      <c r="M4561" t="s">
        <v>559</v>
      </c>
      <c r="N4561" s="24">
        <v>2010</v>
      </c>
      <c r="Q4561" t="s">
        <v>7548</v>
      </c>
      <c r="R4561" s="7">
        <v>24.229666699999999</v>
      </c>
      <c r="S4561" s="7">
        <v>-104.4795944</v>
      </c>
      <c r="T4561" t="s">
        <v>46</v>
      </c>
      <c r="U4561" t="s">
        <v>7080</v>
      </c>
      <c r="X4561" t="s">
        <v>7080</v>
      </c>
      <c r="Y4561" t="s">
        <v>3012</v>
      </c>
      <c r="Z4561" t="s">
        <v>3013</v>
      </c>
      <c r="AC4561" t="s">
        <v>7638</v>
      </c>
      <c r="AG4561" t="s">
        <v>7639</v>
      </c>
      <c r="AH4561" s="27" t="s">
        <v>7640</v>
      </c>
      <c r="AI4561" t="s">
        <v>7641</v>
      </c>
      <c r="AJ4561" t="s">
        <v>7642</v>
      </c>
    </row>
    <row r="4562" spans="1:36" ht="17.25" hidden="1" customHeight="1" x14ac:dyDescent="0.2">
      <c r="A4562" s="4" t="s">
        <v>7668</v>
      </c>
      <c r="B4562" t="s">
        <v>6893</v>
      </c>
      <c r="C4562" t="s">
        <v>7669</v>
      </c>
      <c r="D4562" t="s">
        <v>7670</v>
      </c>
      <c r="E4562" t="s">
        <v>40</v>
      </c>
      <c r="F4562" t="s">
        <v>86</v>
      </c>
      <c r="G4562" s="5">
        <v>150</v>
      </c>
      <c r="H4562" t="s">
        <v>677</v>
      </c>
      <c r="I4562" t="s">
        <v>43</v>
      </c>
      <c r="J4562" t="s">
        <v>45</v>
      </c>
      <c r="K4562" t="s">
        <v>45</v>
      </c>
      <c r="L4562" t="s">
        <v>45</v>
      </c>
      <c r="M4562" t="s">
        <v>559</v>
      </c>
      <c r="Q4562" t="s">
        <v>7359</v>
      </c>
      <c r="R4562" s="7">
        <v>20.136008700000001</v>
      </c>
      <c r="S4562" s="7">
        <v>-99.968492400000002</v>
      </c>
      <c r="T4562" t="s">
        <v>504</v>
      </c>
      <c r="U4562" t="s">
        <v>7671</v>
      </c>
      <c r="X4562" t="s">
        <v>7343</v>
      </c>
      <c r="Y4562" t="s">
        <v>3012</v>
      </c>
      <c r="Z4562" t="s">
        <v>3013</v>
      </c>
      <c r="AG4562" t="s">
        <v>45</v>
      </c>
      <c r="AH4562" s="27" t="s">
        <v>45</v>
      </c>
      <c r="AI4562" t="s">
        <v>7672</v>
      </c>
      <c r="AJ4562" t="s">
        <v>7673</v>
      </c>
    </row>
    <row r="4563" spans="1:36" ht="17.25" hidden="1" customHeight="1" x14ac:dyDescent="0.2">
      <c r="A4563" s="4" t="s">
        <v>7682</v>
      </c>
      <c r="B4563" t="s">
        <v>6893</v>
      </c>
      <c r="C4563" t="s">
        <v>7683</v>
      </c>
      <c r="D4563" t="s">
        <v>7684</v>
      </c>
      <c r="E4563" t="s">
        <v>43</v>
      </c>
      <c r="F4563" t="s">
        <v>86</v>
      </c>
      <c r="G4563" s="5">
        <v>1000</v>
      </c>
      <c r="H4563" t="s">
        <v>677</v>
      </c>
      <c r="I4563" t="s">
        <v>43</v>
      </c>
      <c r="J4563" t="s">
        <v>45</v>
      </c>
      <c r="K4563" t="s">
        <v>45</v>
      </c>
      <c r="L4563" t="s">
        <v>45</v>
      </c>
      <c r="M4563" t="s">
        <v>559</v>
      </c>
      <c r="N4563" s="27"/>
      <c r="Q4563" t="s">
        <v>7685</v>
      </c>
      <c r="R4563" s="7">
        <v>20.517827100000002</v>
      </c>
      <c r="S4563" s="7">
        <v>-103.18268620000001</v>
      </c>
      <c r="T4563" t="s">
        <v>504</v>
      </c>
      <c r="U4563" t="s">
        <v>7686</v>
      </c>
      <c r="X4563" t="s">
        <v>7687</v>
      </c>
      <c r="Y4563" t="s">
        <v>3012</v>
      </c>
      <c r="Z4563" t="s">
        <v>3013</v>
      </c>
      <c r="AC4563" t="s">
        <v>7688</v>
      </c>
      <c r="AG4563" t="s">
        <v>7689</v>
      </c>
      <c r="AH4563" s="27">
        <v>1280878</v>
      </c>
      <c r="AI4563" t="s">
        <v>7690</v>
      </c>
      <c r="AJ4563" t="s">
        <v>7691</v>
      </c>
    </row>
    <row r="4564" spans="1:36" ht="17.25" hidden="1" customHeight="1" x14ac:dyDescent="0.2">
      <c r="A4564" s="4" t="s">
        <v>7692</v>
      </c>
      <c r="B4564" t="s">
        <v>6893</v>
      </c>
      <c r="C4564" t="s">
        <v>7693</v>
      </c>
      <c r="D4564" t="s">
        <v>7694</v>
      </c>
      <c r="E4564" t="s">
        <v>7695</v>
      </c>
      <c r="F4564" t="s">
        <v>86</v>
      </c>
      <c r="G4564" s="5">
        <v>265</v>
      </c>
      <c r="H4564" t="s">
        <v>42</v>
      </c>
      <c r="I4564" t="s">
        <v>43</v>
      </c>
      <c r="J4564" t="s">
        <v>45</v>
      </c>
      <c r="K4564" t="s">
        <v>45</v>
      </c>
      <c r="L4564" t="s">
        <v>45</v>
      </c>
      <c r="M4564" t="s">
        <v>559</v>
      </c>
      <c r="N4564" s="6">
        <v>2010</v>
      </c>
      <c r="Q4564" t="s">
        <v>6915</v>
      </c>
      <c r="R4564" s="7">
        <v>32.3682765</v>
      </c>
      <c r="S4564" s="7">
        <v>-117.07188499999999</v>
      </c>
      <c r="T4564" t="s">
        <v>46</v>
      </c>
      <c r="U4564" t="s">
        <v>7139</v>
      </c>
      <c r="X4564" t="s">
        <v>6989</v>
      </c>
      <c r="Y4564" t="s">
        <v>3012</v>
      </c>
      <c r="Z4564" t="s">
        <v>3013</v>
      </c>
      <c r="AG4564" t="s">
        <v>7696</v>
      </c>
      <c r="AH4564" s="27" t="s">
        <v>7697</v>
      </c>
      <c r="AI4564" t="s">
        <v>7698</v>
      </c>
      <c r="AJ4564" t="s">
        <v>7699</v>
      </c>
    </row>
    <row r="4565" spans="1:36" ht="17.25" hidden="1" customHeight="1" x14ac:dyDescent="0.2">
      <c r="A4565" s="4" t="s">
        <v>7692</v>
      </c>
      <c r="B4565" t="s">
        <v>6893</v>
      </c>
      <c r="C4565" t="s">
        <v>7693</v>
      </c>
      <c r="D4565" t="s">
        <v>7694</v>
      </c>
      <c r="E4565" t="s">
        <v>335</v>
      </c>
      <c r="F4565" t="s">
        <v>1930</v>
      </c>
      <c r="G4565" s="5">
        <v>160</v>
      </c>
      <c r="H4565" t="s">
        <v>42</v>
      </c>
      <c r="I4565" t="s">
        <v>240</v>
      </c>
      <c r="J4565" t="s">
        <v>45</v>
      </c>
      <c r="K4565" t="s">
        <v>45</v>
      </c>
      <c r="L4565" t="s">
        <v>45</v>
      </c>
      <c r="M4565" t="s">
        <v>559</v>
      </c>
      <c r="N4565" s="6">
        <v>1989</v>
      </c>
      <c r="Q4565" t="s">
        <v>6915</v>
      </c>
      <c r="R4565" s="7">
        <v>32.3682765</v>
      </c>
      <c r="S4565" s="7">
        <v>-117.07188499999999</v>
      </c>
      <c r="T4565" t="s">
        <v>46</v>
      </c>
      <c r="U4565" t="s">
        <v>7139</v>
      </c>
      <c r="X4565" t="s">
        <v>6989</v>
      </c>
      <c r="Y4565" t="s">
        <v>3012</v>
      </c>
      <c r="Z4565" t="s">
        <v>3013</v>
      </c>
      <c r="AC4565" t="s">
        <v>7700</v>
      </c>
      <c r="AG4565" t="s">
        <v>7696</v>
      </c>
      <c r="AH4565" s="27">
        <v>1141226</v>
      </c>
      <c r="AI4565" t="s">
        <v>7698</v>
      </c>
      <c r="AJ4565" t="s">
        <v>7701</v>
      </c>
    </row>
    <row r="4566" spans="1:36" ht="17.25" hidden="1" customHeight="1" x14ac:dyDescent="0.2">
      <c r="A4566" s="4" t="s">
        <v>7692</v>
      </c>
      <c r="B4566" t="s">
        <v>6893</v>
      </c>
      <c r="C4566" t="s">
        <v>7693</v>
      </c>
      <c r="D4566" t="s">
        <v>7694</v>
      </c>
      <c r="E4566" t="s">
        <v>1157</v>
      </c>
      <c r="F4566" t="s">
        <v>1930</v>
      </c>
      <c r="G4566" s="5">
        <v>160</v>
      </c>
      <c r="H4566" t="s">
        <v>42</v>
      </c>
      <c r="I4566" t="s">
        <v>240</v>
      </c>
      <c r="J4566" t="s">
        <v>45</v>
      </c>
      <c r="K4566" t="s">
        <v>45</v>
      </c>
      <c r="L4566" t="s">
        <v>45</v>
      </c>
      <c r="M4566" t="s">
        <v>559</v>
      </c>
      <c r="N4566" s="6">
        <v>1989</v>
      </c>
      <c r="Q4566" t="s">
        <v>6915</v>
      </c>
      <c r="R4566" s="7">
        <v>32.3682765</v>
      </c>
      <c r="S4566" s="7">
        <v>-117.07188499999999</v>
      </c>
      <c r="T4566" t="s">
        <v>46</v>
      </c>
      <c r="U4566" t="s">
        <v>7139</v>
      </c>
      <c r="X4566" t="s">
        <v>6989</v>
      </c>
      <c r="Y4566" t="s">
        <v>3012</v>
      </c>
      <c r="Z4566" t="s">
        <v>3013</v>
      </c>
      <c r="AC4566" t="s">
        <v>7700</v>
      </c>
      <c r="AG4566" t="s">
        <v>7696</v>
      </c>
      <c r="AH4566" s="27">
        <v>1141227</v>
      </c>
      <c r="AI4566" t="s">
        <v>7698</v>
      </c>
      <c r="AJ4566" t="s">
        <v>7702</v>
      </c>
    </row>
    <row r="4567" spans="1:36" ht="17.25" hidden="1" customHeight="1" x14ac:dyDescent="0.2">
      <c r="A4567" s="4" t="s">
        <v>7692</v>
      </c>
      <c r="B4567" t="s">
        <v>6893</v>
      </c>
      <c r="C4567" t="s">
        <v>7693</v>
      </c>
      <c r="D4567" t="s">
        <v>7694</v>
      </c>
      <c r="E4567" t="s">
        <v>3929</v>
      </c>
      <c r="F4567" t="s">
        <v>86</v>
      </c>
      <c r="G4567" s="5">
        <v>262</v>
      </c>
      <c r="H4567" t="s">
        <v>42</v>
      </c>
      <c r="I4567" t="s">
        <v>43</v>
      </c>
      <c r="J4567" t="s">
        <v>45</v>
      </c>
      <c r="K4567" t="s">
        <v>45</v>
      </c>
      <c r="L4567" t="s">
        <v>45</v>
      </c>
      <c r="M4567" t="s">
        <v>559</v>
      </c>
      <c r="N4567" s="6">
        <v>2001</v>
      </c>
      <c r="Q4567" t="s">
        <v>6915</v>
      </c>
      <c r="R4567" s="7">
        <v>32.3682765</v>
      </c>
      <c r="S4567" s="7">
        <v>-117.07188499999999</v>
      </c>
      <c r="T4567" t="s">
        <v>46</v>
      </c>
      <c r="U4567" t="s">
        <v>7139</v>
      </c>
      <c r="X4567" t="s">
        <v>6989</v>
      </c>
      <c r="Y4567" t="s">
        <v>3012</v>
      </c>
      <c r="Z4567" t="s">
        <v>3013</v>
      </c>
      <c r="AC4567" t="s">
        <v>7703</v>
      </c>
      <c r="AG4567" t="s">
        <v>7696</v>
      </c>
      <c r="AH4567" s="27">
        <v>1144004</v>
      </c>
      <c r="AI4567" t="s">
        <v>7698</v>
      </c>
      <c r="AJ4567" t="s">
        <v>7704</v>
      </c>
    </row>
    <row r="4568" spans="1:36" ht="17.25" hidden="1" customHeight="1" x14ac:dyDescent="0.2">
      <c r="A4568" s="4" t="s">
        <v>7692</v>
      </c>
      <c r="B4568" t="s">
        <v>6893</v>
      </c>
      <c r="C4568" t="s">
        <v>7693</v>
      </c>
      <c r="D4568" t="s">
        <v>7694</v>
      </c>
      <c r="E4568" t="s">
        <v>4787</v>
      </c>
      <c r="F4568" t="s">
        <v>86</v>
      </c>
      <c r="G4568" s="5">
        <v>248</v>
      </c>
      <c r="H4568" t="s">
        <v>42</v>
      </c>
      <c r="I4568" t="s">
        <v>43</v>
      </c>
      <c r="J4568" t="s">
        <v>45</v>
      </c>
      <c r="K4568" t="s">
        <v>45</v>
      </c>
      <c r="L4568" t="s">
        <v>45</v>
      </c>
      <c r="M4568" t="s">
        <v>559</v>
      </c>
      <c r="N4568" s="6">
        <v>2001</v>
      </c>
      <c r="Q4568" t="s">
        <v>6915</v>
      </c>
      <c r="R4568" s="7">
        <v>32.3682765</v>
      </c>
      <c r="S4568" s="7">
        <v>-117.07188499999999</v>
      </c>
      <c r="T4568" t="s">
        <v>46</v>
      </c>
      <c r="U4568" t="s">
        <v>7139</v>
      </c>
      <c r="X4568" t="s">
        <v>6989</v>
      </c>
      <c r="Y4568" t="s">
        <v>3012</v>
      </c>
      <c r="Z4568" t="s">
        <v>3013</v>
      </c>
      <c r="AC4568" t="s">
        <v>7705</v>
      </c>
      <c r="AG4568" t="s">
        <v>7696</v>
      </c>
      <c r="AH4568" s="27">
        <v>1169961</v>
      </c>
      <c r="AI4568" t="s">
        <v>7698</v>
      </c>
      <c r="AJ4568" t="s">
        <v>7706</v>
      </c>
    </row>
    <row r="4569" spans="1:36" ht="17.25" hidden="1" customHeight="1" x14ac:dyDescent="0.2">
      <c r="A4569" s="4" t="s">
        <v>7707</v>
      </c>
      <c r="B4569" t="s">
        <v>6893</v>
      </c>
      <c r="C4569" t="s">
        <v>7708</v>
      </c>
      <c r="D4569" t="s">
        <v>7709</v>
      </c>
      <c r="E4569" t="s">
        <v>40</v>
      </c>
      <c r="F4569" t="s">
        <v>86</v>
      </c>
      <c r="G4569" s="5">
        <v>158</v>
      </c>
      <c r="H4569" t="s">
        <v>42</v>
      </c>
      <c r="I4569" t="s">
        <v>240</v>
      </c>
      <c r="J4569" t="s">
        <v>45</v>
      </c>
      <c r="K4569" t="s">
        <v>45</v>
      </c>
      <c r="L4569" t="s">
        <v>45</v>
      </c>
      <c r="M4569" t="s">
        <v>559</v>
      </c>
      <c r="N4569" s="6">
        <v>1985</v>
      </c>
      <c r="Q4569" t="s">
        <v>6915</v>
      </c>
      <c r="R4569" s="7">
        <v>29.907039000000001</v>
      </c>
      <c r="S4569" s="7">
        <v>-112.693327</v>
      </c>
      <c r="T4569" t="s">
        <v>46</v>
      </c>
      <c r="U4569" t="s">
        <v>7710</v>
      </c>
      <c r="X4569" t="s">
        <v>6929</v>
      </c>
      <c r="Y4569" t="s">
        <v>3012</v>
      </c>
      <c r="Z4569" t="s">
        <v>3013</v>
      </c>
      <c r="AG4569" t="s">
        <v>7711</v>
      </c>
      <c r="AH4569" s="27">
        <v>1141528</v>
      </c>
      <c r="AI4569" t="s">
        <v>7712</v>
      </c>
      <c r="AJ4569" t="s">
        <v>7713</v>
      </c>
    </row>
    <row r="4570" spans="1:36" ht="17.25" hidden="1" customHeight="1" x14ac:dyDescent="0.2">
      <c r="A4570" s="4" t="s">
        <v>7707</v>
      </c>
      <c r="B4570" t="s">
        <v>6893</v>
      </c>
      <c r="C4570" t="s">
        <v>7708</v>
      </c>
      <c r="D4570" t="s">
        <v>7709</v>
      </c>
      <c r="E4570" t="s">
        <v>56</v>
      </c>
      <c r="F4570" t="s">
        <v>86</v>
      </c>
      <c r="G4570" s="5">
        <v>158</v>
      </c>
      <c r="H4570" t="s">
        <v>42</v>
      </c>
      <c r="I4570" t="s">
        <v>240</v>
      </c>
      <c r="J4570" t="s">
        <v>45</v>
      </c>
      <c r="K4570" t="s">
        <v>45</v>
      </c>
      <c r="L4570" t="s">
        <v>45</v>
      </c>
      <c r="M4570" t="s">
        <v>559</v>
      </c>
      <c r="N4570" s="6">
        <v>1985</v>
      </c>
      <c r="Q4570" t="s">
        <v>6915</v>
      </c>
      <c r="R4570" s="7">
        <v>29.907039000000001</v>
      </c>
      <c r="S4570" s="7">
        <v>-112.693327</v>
      </c>
      <c r="T4570" t="s">
        <v>46</v>
      </c>
      <c r="U4570" t="s">
        <v>7710</v>
      </c>
      <c r="X4570" t="s">
        <v>6929</v>
      </c>
      <c r="Y4570" t="s">
        <v>3012</v>
      </c>
      <c r="Z4570" t="s">
        <v>3013</v>
      </c>
      <c r="AG4570" t="s">
        <v>7711</v>
      </c>
      <c r="AH4570" s="27">
        <v>1141529</v>
      </c>
      <c r="AI4570" t="s">
        <v>7712</v>
      </c>
      <c r="AJ4570" t="s">
        <v>7714</v>
      </c>
    </row>
    <row r="4571" spans="1:36" ht="17.25" hidden="1" customHeight="1" x14ac:dyDescent="0.2">
      <c r="A4571" s="4" t="s">
        <v>7707</v>
      </c>
      <c r="B4571" t="s">
        <v>6893</v>
      </c>
      <c r="C4571" t="s">
        <v>7708</v>
      </c>
      <c r="D4571" t="s">
        <v>7709</v>
      </c>
      <c r="E4571" t="s">
        <v>58</v>
      </c>
      <c r="F4571" t="s">
        <v>86</v>
      </c>
      <c r="G4571" s="5">
        <v>158</v>
      </c>
      <c r="H4571" t="s">
        <v>42</v>
      </c>
      <c r="I4571" t="s">
        <v>240</v>
      </c>
      <c r="J4571" t="s">
        <v>45</v>
      </c>
      <c r="K4571" t="s">
        <v>45</v>
      </c>
      <c r="L4571" t="s">
        <v>45</v>
      </c>
      <c r="M4571" t="s">
        <v>559</v>
      </c>
      <c r="N4571" s="6">
        <v>1985</v>
      </c>
      <c r="Q4571" t="s">
        <v>6915</v>
      </c>
      <c r="R4571" s="7">
        <v>29.907039000000001</v>
      </c>
      <c r="S4571" s="7">
        <v>-112.693327</v>
      </c>
      <c r="T4571" t="s">
        <v>46</v>
      </c>
      <c r="U4571" t="s">
        <v>7710</v>
      </c>
      <c r="X4571" t="s">
        <v>6929</v>
      </c>
      <c r="Y4571" t="s">
        <v>3012</v>
      </c>
      <c r="Z4571" t="s">
        <v>3013</v>
      </c>
      <c r="AG4571" t="s">
        <v>7711</v>
      </c>
      <c r="AH4571" s="27">
        <v>1141530</v>
      </c>
      <c r="AI4571" t="s">
        <v>7712</v>
      </c>
      <c r="AJ4571" t="s">
        <v>7715</v>
      </c>
    </row>
    <row r="4572" spans="1:36" ht="17.25" hidden="1" customHeight="1" x14ac:dyDescent="0.2">
      <c r="A4572" s="4" t="s">
        <v>7707</v>
      </c>
      <c r="B4572" t="s">
        <v>6893</v>
      </c>
      <c r="C4572" t="s">
        <v>7708</v>
      </c>
      <c r="D4572" t="s">
        <v>7709</v>
      </c>
      <c r="E4572" t="s">
        <v>191</v>
      </c>
      <c r="F4572" t="s">
        <v>86</v>
      </c>
      <c r="G4572" s="5">
        <v>158</v>
      </c>
      <c r="H4572" t="s">
        <v>42</v>
      </c>
      <c r="I4572" t="s">
        <v>240</v>
      </c>
      <c r="J4572" t="s">
        <v>45</v>
      </c>
      <c r="K4572" t="s">
        <v>45</v>
      </c>
      <c r="L4572" t="s">
        <v>45</v>
      </c>
      <c r="M4572" t="s">
        <v>559</v>
      </c>
      <c r="N4572" s="6">
        <v>1985</v>
      </c>
      <c r="Q4572" t="s">
        <v>6915</v>
      </c>
      <c r="R4572" s="7">
        <v>29.907039000000001</v>
      </c>
      <c r="S4572" s="7">
        <v>-112.693327</v>
      </c>
      <c r="T4572" t="s">
        <v>46</v>
      </c>
      <c r="U4572" t="s">
        <v>7710</v>
      </c>
      <c r="X4572" t="s">
        <v>6929</v>
      </c>
      <c r="Y4572" t="s">
        <v>3012</v>
      </c>
      <c r="Z4572" t="s">
        <v>3013</v>
      </c>
      <c r="AG4572" t="s">
        <v>7711</v>
      </c>
      <c r="AH4572" s="27">
        <v>1141531</v>
      </c>
      <c r="AI4572" t="s">
        <v>7712</v>
      </c>
      <c r="AJ4572" t="s">
        <v>7716</v>
      </c>
    </row>
    <row r="4573" spans="1:36" ht="17.25" hidden="1" customHeight="1" x14ac:dyDescent="0.2">
      <c r="A4573" s="4" t="s">
        <v>7717</v>
      </c>
      <c r="B4573" t="s">
        <v>6893</v>
      </c>
      <c r="C4573" t="s">
        <v>7718</v>
      </c>
      <c r="D4573" t="s">
        <v>7719</v>
      </c>
      <c r="E4573" t="s">
        <v>43</v>
      </c>
      <c r="F4573" t="s">
        <v>86</v>
      </c>
      <c r="G4573" s="5">
        <v>100</v>
      </c>
      <c r="H4573" t="s">
        <v>677</v>
      </c>
      <c r="I4573" t="s">
        <v>43</v>
      </c>
      <c r="J4573" t="s">
        <v>44</v>
      </c>
      <c r="K4573" t="s">
        <v>45</v>
      </c>
      <c r="L4573" t="s">
        <v>45</v>
      </c>
      <c r="M4573" t="s">
        <v>559</v>
      </c>
      <c r="N4573" s="27"/>
      <c r="Q4573" t="s">
        <v>7720</v>
      </c>
      <c r="R4573" s="7">
        <v>27.030266999999998</v>
      </c>
      <c r="S4573" s="7">
        <v>-103.371353</v>
      </c>
      <c r="T4573" t="s">
        <v>46</v>
      </c>
      <c r="U4573" t="s">
        <v>7721</v>
      </c>
      <c r="X4573" t="s">
        <v>7292</v>
      </c>
      <c r="Y4573" t="s">
        <v>3012</v>
      </c>
      <c r="Z4573" t="s">
        <v>3013</v>
      </c>
      <c r="AD4573" t="s">
        <v>880</v>
      </c>
      <c r="AE4573" t="s">
        <v>254</v>
      </c>
      <c r="AG4573" t="s">
        <v>7722</v>
      </c>
      <c r="AH4573" s="27">
        <v>1297497</v>
      </c>
      <c r="AI4573" t="s">
        <v>7723</v>
      </c>
      <c r="AJ4573" t="s">
        <v>7724</v>
      </c>
    </row>
    <row r="4574" spans="1:36" ht="17.25" hidden="1" customHeight="1" x14ac:dyDescent="0.2">
      <c r="A4574" s="4" t="s">
        <v>7733</v>
      </c>
      <c r="B4574" t="s">
        <v>6893</v>
      </c>
      <c r="C4574" t="s">
        <v>7734</v>
      </c>
      <c r="D4574" t="s">
        <v>7735</v>
      </c>
      <c r="E4574" t="s">
        <v>40</v>
      </c>
      <c r="F4574" t="s">
        <v>86</v>
      </c>
      <c r="G4574" s="5">
        <v>343</v>
      </c>
      <c r="H4574" t="s">
        <v>677</v>
      </c>
      <c r="I4574" t="s">
        <v>43</v>
      </c>
      <c r="J4574" t="s">
        <v>45</v>
      </c>
      <c r="K4574" t="s">
        <v>45</v>
      </c>
      <c r="L4574" t="s">
        <v>45</v>
      </c>
      <c r="M4574" t="s">
        <v>559</v>
      </c>
      <c r="N4574" s="27"/>
      <c r="Q4574" t="s">
        <v>7736</v>
      </c>
      <c r="R4574" s="7">
        <v>22.156469900000001</v>
      </c>
      <c r="S4574" s="7">
        <v>-100.9855409</v>
      </c>
      <c r="T4574" t="s">
        <v>504</v>
      </c>
      <c r="U4574" t="s">
        <v>7737</v>
      </c>
      <c r="X4574" t="s">
        <v>7737</v>
      </c>
      <c r="Y4574" t="s">
        <v>3012</v>
      </c>
      <c r="Z4574" t="s">
        <v>3013</v>
      </c>
      <c r="AG4574" t="s">
        <v>7738</v>
      </c>
      <c r="AH4574" s="27" t="s">
        <v>7739</v>
      </c>
      <c r="AI4574" t="s">
        <v>7740</v>
      </c>
      <c r="AJ4574" t="s">
        <v>7741</v>
      </c>
    </row>
    <row r="4575" spans="1:36" ht="17.25" hidden="1" customHeight="1" x14ac:dyDescent="0.2">
      <c r="A4575" s="4" t="s">
        <v>7742</v>
      </c>
      <c r="B4575" t="s">
        <v>6893</v>
      </c>
      <c r="C4575" t="s">
        <v>7743</v>
      </c>
      <c r="D4575" t="s">
        <v>7744</v>
      </c>
      <c r="E4575" t="s">
        <v>40</v>
      </c>
      <c r="F4575" t="s">
        <v>64</v>
      </c>
      <c r="G4575" s="5">
        <v>115</v>
      </c>
      <c r="H4575" t="s">
        <v>42</v>
      </c>
      <c r="I4575" t="s">
        <v>240</v>
      </c>
      <c r="J4575" t="s">
        <v>45</v>
      </c>
      <c r="K4575" t="s">
        <v>45</v>
      </c>
      <c r="L4575" t="s">
        <v>45</v>
      </c>
      <c r="M4575" t="s">
        <v>559</v>
      </c>
      <c r="N4575" s="6">
        <v>2007</v>
      </c>
      <c r="Q4575" t="s">
        <v>7146</v>
      </c>
      <c r="R4575" s="7">
        <v>16.2144321</v>
      </c>
      <c r="S4575" s="7">
        <v>-95.177336699999998</v>
      </c>
      <c r="T4575" t="s">
        <v>46</v>
      </c>
      <c r="U4575" t="s">
        <v>7230</v>
      </c>
      <c r="X4575" t="s">
        <v>7231</v>
      </c>
      <c r="Y4575" t="s">
        <v>3012</v>
      </c>
      <c r="Z4575" t="s">
        <v>3013</v>
      </c>
      <c r="AD4575" t="s">
        <v>52</v>
      </c>
      <c r="AE4575" t="s">
        <v>881</v>
      </c>
      <c r="AG4575" t="s">
        <v>7745</v>
      </c>
      <c r="AI4575" t="s">
        <v>7746</v>
      </c>
      <c r="AJ4575" t="s">
        <v>7747</v>
      </c>
    </row>
    <row r="4576" spans="1:36" ht="17.25" hidden="1" customHeight="1" x14ac:dyDescent="0.2">
      <c r="A4576" s="4" t="s">
        <v>7748</v>
      </c>
      <c r="B4576" t="s">
        <v>6893</v>
      </c>
      <c r="C4576" t="s">
        <v>7749</v>
      </c>
      <c r="D4576" t="s">
        <v>7750</v>
      </c>
      <c r="E4576" t="s">
        <v>40</v>
      </c>
      <c r="F4576" t="s">
        <v>64</v>
      </c>
      <c r="G4576" s="5">
        <v>129</v>
      </c>
      <c r="H4576" t="s">
        <v>42</v>
      </c>
      <c r="I4576" t="s">
        <v>240</v>
      </c>
      <c r="J4576" t="s">
        <v>45</v>
      </c>
      <c r="K4576" t="s">
        <v>45</v>
      </c>
      <c r="L4576" t="s">
        <v>45</v>
      </c>
      <c r="M4576" t="s">
        <v>559</v>
      </c>
      <c r="N4576" s="6">
        <v>2007</v>
      </c>
      <c r="Q4576" t="s">
        <v>7146</v>
      </c>
      <c r="R4576" s="7">
        <v>22.2704965</v>
      </c>
      <c r="S4576" s="7">
        <v>-97.808704399999996</v>
      </c>
      <c r="T4576" t="s">
        <v>46</v>
      </c>
      <c r="U4576" t="s">
        <v>7751</v>
      </c>
      <c r="X4576" t="s">
        <v>6945</v>
      </c>
      <c r="Y4576" t="s">
        <v>3012</v>
      </c>
      <c r="Z4576" t="s">
        <v>3013</v>
      </c>
      <c r="AD4576" t="s">
        <v>52</v>
      </c>
      <c r="AE4576" t="s">
        <v>881</v>
      </c>
      <c r="AG4576" t="s">
        <v>7752</v>
      </c>
      <c r="AH4576" s="8">
        <v>1279395</v>
      </c>
      <c r="AI4576" t="s">
        <v>7753</v>
      </c>
      <c r="AJ4576" t="s">
        <v>7754</v>
      </c>
    </row>
    <row r="4577" spans="1:36" ht="17.25" hidden="1" customHeight="1" x14ac:dyDescent="0.2">
      <c r="A4577" s="4" t="s">
        <v>7755</v>
      </c>
      <c r="B4577" t="s">
        <v>6893</v>
      </c>
      <c r="C4577" t="s">
        <v>7756</v>
      </c>
      <c r="D4577" t="s">
        <v>7757</v>
      </c>
      <c r="E4577" t="s">
        <v>40</v>
      </c>
      <c r="F4577" t="s">
        <v>64</v>
      </c>
      <c r="G4577" s="5">
        <v>64</v>
      </c>
      <c r="H4577" t="s">
        <v>42</v>
      </c>
      <c r="I4577" t="s">
        <v>240</v>
      </c>
      <c r="J4577" t="s">
        <v>45</v>
      </c>
      <c r="K4577" t="s">
        <v>45</v>
      </c>
      <c r="L4577" t="s">
        <v>45</v>
      </c>
      <c r="M4577" t="s">
        <v>559</v>
      </c>
      <c r="N4577" s="6">
        <v>2007</v>
      </c>
      <c r="Q4577" t="s">
        <v>7146</v>
      </c>
      <c r="R4577" s="7">
        <v>17.985339499999998</v>
      </c>
      <c r="S4577" s="7">
        <v>-94.533994300000003</v>
      </c>
      <c r="T4577" t="s">
        <v>46</v>
      </c>
      <c r="U4577" t="s">
        <v>7217</v>
      </c>
      <c r="X4577" t="s">
        <v>7053</v>
      </c>
      <c r="Y4577" t="s">
        <v>3012</v>
      </c>
      <c r="Z4577" t="s">
        <v>3013</v>
      </c>
      <c r="AD4577" t="s">
        <v>52</v>
      </c>
      <c r="AE4577" t="s">
        <v>881</v>
      </c>
      <c r="AG4577" t="s">
        <v>7758</v>
      </c>
      <c r="AH4577" s="27">
        <v>1280827</v>
      </c>
      <c r="AI4577" t="s">
        <v>7759</v>
      </c>
      <c r="AJ4577" t="s">
        <v>7760</v>
      </c>
    </row>
    <row r="4578" spans="1:36" ht="17.25" hidden="1" customHeight="1" x14ac:dyDescent="0.2">
      <c r="A4578" s="4" t="s">
        <v>7761</v>
      </c>
      <c r="B4578" t="s">
        <v>6893</v>
      </c>
      <c r="C4578" t="s">
        <v>7762</v>
      </c>
      <c r="D4578" t="s">
        <v>7763</v>
      </c>
      <c r="E4578" t="s">
        <v>40</v>
      </c>
      <c r="F4578" t="s">
        <v>64</v>
      </c>
      <c r="G4578" s="5">
        <v>79</v>
      </c>
      <c r="H4578" t="s">
        <v>42</v>
      </c>
      <c r="I4578" t="s">
        <v>240</v>
      </c>
      <c r="J4578" t="s">
        <v>45</v>
      </c>
      <c r="K4578" t="s">
        <v>45</v>
      </c>
      <c r="L4578" t="s">
        <v>45</v>
      </c>
      <c r="M4578" t="s">
        <v>559</v>
      </c>
      <c r="N4578" s="6">
        <v>2007</v>
      </c>
      <c r="Q4578" t="s">
        <v>7146</v>
      </c>
      <c r="R4578" s="7">
        <v>25.586700100000002</v>
      </c>
      <c r="S4578" s="7">
        <v>-99.9459023</v>
      </c>
      <c r="T4578" t="s">
        <v>46</v>
      </c>
      <c r="U4578" t="s">
        <v>7764</v>
      </c>
      <c r="X4578" t="s">
        <v>7320</v>
      </c>
      <c r="Y4578" t="s">
        <v>3012</v>
      </c>
      <c r="Z4578" t="s">
        <v>3013</v>
      </c>
      <c r="AD4578" t="s">
        <v>52</v>
      </c>
      <c r="AE4578" t="s">
        <v>881</v>
      </c>
      <c r="AG4578" t="s">
        <v>7765</v>
      </c>
      <c r="AH4578" s="27">
        <v>1280829</v>
      </c>
      <c r="AI4578" t="s">
        <v>7766</v>
      </c>
      <c r="AJ4578" t="s">
        <v>7767</v>
      </c>
    </row>
    <row r="4579" spans="1:36" ht="17.25" hidden="1" customHeight="1" x14ac:dyDescent="0.2">
      <c r="A4579" s="4" t="s">
        <v>7768</v>
      </c>
      <c r="B4579" t="s">
        <v>6893</v>
      </c>
      <c r="C4579" t="s">
        <v>7769</v>
      </c>
      <c r="D4579" t="s">
        <v>7770</v>
      </c>
      <c r="E4579" t="s">
        <v>40</v>
      </c>
      <c r="F4579" t="s">
        <v>64</v>
      </c>
      <c r="G4579" s="5">
        <v>134</v>
      </c>
      <c r="H4579" t="s">
        <v>42</v>
      </c>
      <c r="I4579" t="s">
        <v>240</v>
      </c>
      <c r="J4579" t="s">
        <v>45</v>
      </c>
      <c r="K4579" t="s">
        <v>45</v>
      </c>
      <c r="L4579" t="s">
        <v>45</v>
      </c>
      <c r="M4579" t="s">
        <v>559</v>
      </c>
      <c r="N4579" s="6">
        <v>2007</v>
      </c>
      <c r="Q4579" t="s">
        <v>7146</v>
      </c>
      <c r="R4579" s="7">
        <v>20.049658999999998</v>
      </c>
      <c r="S4579" s="7">
        <v>-99.286576100000005</v>
      </c>
      <c r="T4579" t="s">
        <v>46</v>
      </c>
      <c r="U4579" t="s">
        <v>7238</v>
      </c>
      <c r="X4579" t="s">
        <v>7239</v>
      </c>
      <c r="Y4579" t="s">
        <v>3012</v>
      </c>
      <c r="Z4579" t="s">
        <v>3013</v>
      </c>
      <c r="AD4579" t="s">
        <v>52</v>
      </c>
      <c r="AE4579" t="s">
        <v>881</v>
      </c>
      <c r="AG4579" t="s">
        <v>7771</v>
      </c>
      <c r="AH4579" s="8" t="s">
        <v>7772</v>
      </c>
      <c r="AI4579" t="s">
        <v>7773</v>
      </c>
      <c r="AJ4579" t="s">
        <v>7774</v>
      </c>
    </row>
    <row r="4580" spans="1:36" ht="17.25" hidden="1" customHeight="1" x14ac:dyDescent="0.2">
      <c r="A4580" s="4" t="s">
        <v>7775</v>
      </c>
      <c r="B4580" t="s">
        <v>6893</v>
      </c>
      <c r="C4580" t="s">
        <v>7776</v>
      </c>
      <c r="D4580" t="s">
        <v>7777</v>
      </c>
      <c r="E4580" t="s">
        <v>3813</v>
      </c>
      <c r="F4580" t="s">
        <v>86</v>
      </c>
      <c r="G4580" s="5">
        <v>495</v>
      </c>
      <c r="H4580" t="s">
        <v>42</v>
      </c>
      <c r="I4580" t="s">
        <v>43</v>
      </c>
      <c r="J4580" t="s">
        <v>45</v>
      </c>
      <c r="K4580" t="s">
        <v>45</v>
      </c>
      <c r="L4580" t="s">
        <v>45</v>
      </c>
      <c r="M4580" t="s">
        <v>559</v>
      </c>
      <c r="N4580" s="6">
        <v>2002</v>
      </c>
      <c r="Q4580" t="s">
        <v>7778</v>
      </c>
      <c r="R4580" s="7">
        <v>25.801034000000001</v>
      </c>
      <c r="S4580" s="7">
        <v>-97.782552999999993</v>
      </c>
      <c r="T4580" t="s">
        <v>46</v>
      </c>
      <c r="U4580" t="s">
        <v>7779</v>
      </c>
      <c r="V4580" t="s">
        <v>7780</v>
      </c>
      <c r="X4580" t="s">
        <v>6945</v>
      </c>
      <c r="Y4580" t="s">
        <v>3012</v>
      </c>
      <c r="Z4580" t="s">
        <v>3013</v>
      </c>
      <c r="AC4580" t="s">
        <v>7779</v>
      </c>
      <c r="AG4580" t="s">
        <v>7781</v>
      </c>
      <c r="AH4580" s="8" t="s">
        <v>7782</v>
      </c>
      <c r="AI4580" t="s">
        <v>7783</v>
      </c>
      <c r="AJ4580" t="s">
        <v>7784</v>
      </c>
    </row>
    <row r="4581" spans="1:36" ht="17.25" hidden="1" customHeight="1" x14ac:dyDescent="0.2">
      <c r="A4581" s="4" t="s">
        <v>7785</v>
      </c>
      <c r="B4581" t="s">
        <v>6893</v>
      </c>
      <c r="C4581" t="s">
        <v>7786</v>
      </c>
      <c r="D4581" t="s">
        <v>7787</v>
      </c>
      <c r="E4581" t="s">
        <v>3820</v>
      </c>
      <c r="F4581" t="s">
        <v>86</v>
      </c>
      <c r="G4581" s="5">
        <v>495</v>
      </c>
      <c r="H4581" t="s">
        <v>42</v>
      </c>
      <c r="I4581" t="s">
        <v>43</v>
      </c>
      <c r="J4581" t="s">
        <v>45</v>
      </c>
      <c r="K4581" t="s">
        <v>45</v>
      </c>
      <c r="L4581" t="s">
        <v>45</v>
      </c>
      <c r="M4581" t="s">
        <v>559</v>
      </c>
      <c r="N4581" s="6">
        <v>2004</v>
      </c>
      <c r="Q4581" t="s">
        <v>7788</v>
      </c>
      <c r="R4581" s="7">
        <v>25.799585</v>
      </c>
      <c r="S4581" s="7">
        <v>-97.784870999999995</v>
      </c>
      <c r="T4581" t="s">
        <v>46</v>
      </c>
      <c r="U4581" t="s">
        <v>7779</v>
      </c>
      <c r="V4581" t="s">
        <v>7780</v>
      </c>
      <c r="X4581" t="s">
        <v>6945</v>
      </c>
      <c r="Y4581" t="s">
        <v>3012</v>
      </c>
      <c r="Z4581" t="s">
        <v>3013</v>
      </c>
      <c r="AC4581" t="s">
        <v>7789</v>
      </c>
      <c r="AG4581" t="s">
        <v>7781</v>
      </c>
      <c r="AH4581" s="8" t="s">
        <v>7790</v>
      </c>
      <c r="AI4581" t="s">
        <v>7791</v>
      </c>
      <c r="AJ4581" t="s">
        <v>7792</v>
      </c>
    </row>
    <row r="4582" spans="1:36" ht="17.25" hidden="1" customHeight="1" x14ac:dyDescent="0.2">
      <c r="A4582" s="4" t="s">
        <v>7793</v>
      </c>
      <c r="B4582" t="s">
        <v>6893</v>
      </c>
      <c r="C4582" t="s">
        <v>7794</v>
      </c>
      <c r="D4582" t="s">
        <v>7795</v>
      </c>
      <c r="E4582" t="s">
        <v>4483</v>
      </c>
      <c r="F4582" t="s">
        <v>86</v>
      </c>
      <c r="G4582" s="5">
        <v>500</v>
      </c>
      <c r="H4582" t="s">
        <v>42</v>
      </c>
      <c r="I4582" t="s">
        <v>43</v>
      </c>
      <c r="J4582" t="s">
        <v>45</v>
      </c>
      <c r="K4582" t="s">
        <v>45</v>
      </c>
      <c r="L4582" t="s">
        <v>45</v>
      </c>
      <c r="M4582" t="s">
        <v>559</v>
      </c>
      <c r="N4582" s="6">
        <v>2005</v>
      </c>
      <c r="O4582" s="25"/>
      <c r="P4582" s="25"/>
      <c r="Q4582" t="s">
        <v>7796</v>
      </c>
      <c r="R4582" s="7">
        <v>25.797808</v>
      </c>
      <c r="S4582" s="7">
        <v>-97.784345000000002</v>
      </c>
      <c r="T4582" t="s">
        <v>46</v>
      </c>
      <c r="U4582" t="s">
        <v>7779</v>
      </c>
      <c r="V4582" t="s">
        <v>7780</v>
      </c>
      <c r="X4582" t="s">
        <v>6945</v>
      </c>
      <c r="Y4582" t="s">
        <v>3012</v>
      </c>
      <c r="Z4582" t="s">
        <v>3013</v>
      </c>
      <c r="AC4582" t="s">
        <v>7780</v>
      </c>
      <c r="AG4582" t="s">
        <v>7781</v>
      </c>
      <c r="AH4582" s="27" t="s">
        <v>7797</v>
      </c>
      <c r="AI4582" t="s">
        <v>7798</v>
      </c>
      <c r="AJ4582" t="s">
        <v>7799</v>
      </c>
    </row>
    <row r="4583" spans="1:36" ht="17.25" hidden="1" customHeight="1" x14ac:dyDescent="0.2">
      <c r="A4583" s="4" t="s">
        <v>7808</v>
      </c>
      <c r="B4583" t="s">
        <v>6893</v>
      </c>
      <c r="C4583" t="s">
        <v>7809</v>
      </c>
      <c r="D4583" t="s">
        <v>7810</v>
      </c>
      <c r="E4583" t="s">
        <v>58</v>
      </c>
      <c r="F4583" t="s">
        <v>64</v>
      </c>
      <c r="G4583" s="5">
        <v>300</v>
      </c>
      <c r="H4583" t="s">
        <v>42</v>
      </c>
      <c r="I4583" t="s">
        <v>240</v>
      </c>
      <c r="J4583" t="s">
        <v>45</v>
      </c>
      <c r="K4583" t="s">
        <v>45</v>
      </c>
      <c r="L4583" t="s">
        <v>45</v>
      </c>
      <c r="M4583" t="s">
        <v>559</v>
      </c>
      <c r="N4583" s="6">
        <v>1977</v>
      </c>
      <c r="O4583" s="25"/>
      <c r="P4583" s="25"/>
      <c r="Q4583" t="s">
        <v>6915</v>
      </c>
      <c r="R4583" s="7">
        <v>20.568937699999999</v>
      </c>
      <c r="S4583" s="7">
        <v>-101.1731265</v>
      </c>
      <c r="T4583" t="s">
        <v>46</v>
      </c>
      <c r="U4583" t="s">
        <v>7803</v>
      </c>
      <c r="X4583" t="s">
        <v>7043</v>
      </c>
      <c r="Y4583" t="s">
        <v>3012</v>
      </c>
      <c r="Z4583" t="s">
        <v>3013</v>
      </c>
      <c r="AG4583" t="s">
        <v>7811</v>
      </c>
      <c r="AH4583" s="6">
        <v>1144989</v>
      </c>
      <c r="AI4583" t="s">
        <v>7812</v>
      </c>
      <c r="AJ4583" t="s">
        <v>7813</v>
      </c>
    </row>
    <row r="4584" spans="1:36" ht="17.25" hidden="1" customHeight="1" x14ac:dyDescent="0.2">
      <c r="A4584" s="4" t="s">
        <v>7808</v>
      </c>
      <c r="B4584" t="s">
        <v>6893</v>
      </c>
      <c r="C4584" t="s">
        <v>7809</v>
      </c>
      <c r="D4584" t="s">
        <v>7810</v>
      </c>
      <c r="E4584" t="s">
        <v>191</v>
      </c>
      <c r="F4584" t="s">
        <v>64</v>
      </c>
      <c r="G4584" s="5">
        <v>250</v>
      </c>
      <c r="H4584" t="s">
        <v>42</v>
      </c>
      <c r="I4584" t="s">
        <v>240</v>
      </c>
      <c r="J4584" t="s">
        <v>45</v>
      </c>
      <c r="K4584" t="s">
        <v>45</v>
      </c>
      <c r="L4584" t="s">
        <v>45</v>
      </c>
      <c r="M4584" t="s">
        <v>559</v>
      </c>
      <c r="N4584" s="6">
        <v>1977</v>
      </c>
      <c r="O4584" s="25"/>
      <c r="P4584" s="25"/>
      <c r="Q4584" t="s">
        <v>6915</v>
      </c>
      <c r="R4584" s="7">
        <v>20.568937699999999</v>
      </c>
      <c r="S4584" s="7">
        <v>-101.1731265</v>
      </c>
      <c r="T4584" t="s">
        <v>46</v>
      </c>
      <c r="U4584" t="s">
        <v>7803</v>
      </c>
      <c r="X4584" t="s">
        <v>7043</v>
      </c>
      <c r="Y4584" t="s">
        <v>3012</v>
      </c>
      <c r="Z4584" t="s">
        <v>3013</v>
      </c>
      <c r="AG4584" t="s">
        <v>7811</v>
      </c>
      <c r="AH4584" s="6">
        <v>1144990</v>
      </c>
      <c r="AI4584" t="s">
        <v>7812</v>
      </c>
      <c r="AJ4584" t="s">
        <v>7814</v>
      </c>
    </row>
    <row r="4585" spans="1:36" ht="17.25" hidden="1" customHeight="1" x14ac:dyDescent="0.2">
      <c r="A4585" s="4" t="s">
        <v>7815</v>
      </c>
      <c r="B4585" t="s">
        <v>6893</v>
      </c>
      <c r="C4585" t="s">
        <v>7816</v>
      </c>
      <c r="D4585" t="s">
        <v>7817</v>
      </c>
      <c r="E4585" t="s">
        <v>3804</v>
      </c>
      <c r="F4585" t="s">
        <v>86</v>
      </c>
      <c r="G4585" s="5">
        <v>248</v>
      </c>
      <c r="H4585" t="s">
        <v>42</v>
      </c>
      <c r="I4585" t="s">
        <v>43</v>
      </c>
      <c r="J4585" t="s">
        <v>45</v>
      </c>
      <c r="K4585" t="s">
        <v>45</v>
      </c>
      <c r="L4585" t="s">
        <v>45</v>
      </c>
      <c r="M4585" t="s">
        <v>559</v>
      </c>
      <c r="N4585" s="6">
        <v>2001</v>
      </c>
      <c r="Q4585" t="s">
        <v>7818</v>
      </c>
      <c r="R4585" s="7">
        <v>25.594714400000001</v>
      </c>
      <c r="S4585" s="7">
        <v>-100.906524</v>
      </c>
      <c r="T4585" t="s">
        <v>46</v>
      </c>
      <c r="U4585" t="s">
        <v>7291</v>
      </c>
      <c r="X4585" t="s">
        <v>7292</v>
      </c>
      <c r="Y4585" t="s">
        <v>3012</v>
      </c>
      <c r="Z4585" t="s">
        <v>3013</v>
      </c>
      <c r="AG4585" t="s">
        <v>7819</v>
      </c>
      <c r="AH4585" s="27" t="s">
        <v>7820</v>
      </c>
      <c r="AI4585" t="s">
        <v>7821</v>
      </c>
      <c r="AJ4585" t="s">
        <v>7822</v>
      </c>
    </row>
    <row r="4586" spans="1:36" ht="17.25" hidden="1" customHeight="1" x14ac:dyDescent="0.2">
      <c r="A4586" s="4" t="s">
        <v>7823</v>
      </c>
      <c r="B4586" t="s">
        <v>6893</v>
      </c>
      <c r="C4586" t="s">
        <v>7824</v>
      </c>
      <c r="D4586" t="s">
        <v>7825</v>
      </c>
      <c r="E4586" t="s">
        <v>3826</v>
      </c>
      <c r="F4586" t="s">
        <v>64</v>
      </c>
      <c r="G4586" s="5">
        <v>158</v>
      </c>
      <c r="H4586" t="s">
        <v>42</v>
      </c>
      <c r="I4586" t="s">
        <v>65</v>
      </c>
      <c r="J4586" t="s">
        <v>45</v>
      </c>
      <c r="K4586" t="s">
        <v>45</v>
      </c>
      <c r="L4586" t="s">
        <v>45</v>
      </c>
      <c r="M4586" t="s">
        <v>559</v>
      </c>
      <c r="N4586" s="6">
        <v>1985</v>
      </c>
      <c r="Q4586" t="s">
        <v>6915</v>
      </c>
      <c r="R4586" s="7">
        <v>31.328895899999999</v>
      </c>
      <c r="S4586" s="7">
        <v>-106.4870726</v>
      </c>
      <c r="T4586" t="s">
        <v>46</v>
      </c>
      <c r="U4586" t="s">
        <v>7191</v>
      </c>
      <c r="X4586" t="s">
        <v>7089</v>
      </c>
      <c r="Y4586" t="s">
        <v>3012</v>
      </c>
      <c r="Z4586" t="s">
        <v>3013</v>
      </c>
      <c r="AC4586" t="s">
        <v>7826</v>
      </c>
      <c r="AG4586" t="s">
        <v>7827</v>
      </c>
      <c r="AH4586" s="8">
        <v>1145174</v>
      </c>
      <c r="AI4586" t="s">
        <v>7828</v>
      </c>
      <c r="AJ4586" t="s">
        <v>7829</v>
      </c>
    </row>
    <row r="4587" spans="1:36" ht="17.25" hidden="1" customHeight="1" x14ac:dyDescent="0.2">
      <c r="A4587" s="4" t="s">
        <v>7823</v>
      </c>
      <c r="B4587" t="s">
        <v>6893</v>
      </c>
      <c r="C4587" t="s">
        <v>7824</v>
      </c>
      <c r="D4587" t="s">
        <v>7825</v>
      </c>
      <c r="E4587" t="s">
        <v>3833</v>
      </c>
      <c r="F4587" t="s">
        <v>64</v>
      </c>
      <c r="G4587" s="5">
        <v>158</v>
      </c>
      <c r="H4587" t="s">
        <v>42</v>
      </c>
      <c r="I4587" t="s">
        <v>65</v>
      </c>
      <c r="J4587" t="s">
        <v>45</v>
      </c>
      <c r="K4587" t="s">
        <v>45</v>
      </c>
      <c r="L4587" t="s">
        <v>45</v>
      </c>
      <c r="M4587" t="s">
        <v>559</v>
      </c>
      <c r="N4587" s="6">
        <v>1985</v>
      </c>
      <c r="Q4587" t="s">
        <v>6915</v>
      </c>
      <c r="R4587" s="7">
        <v>31.328895899999999</v>
      </c>
      <c r="S4587" s="7">
        <v>-106.4870726</v>
      </c>
      <c r="T4587" t="s">
        <v>46</v>
      </c>
      <c r="U4587" t="s">
        <v>7191</v>
      </c>
      <c r="X4587" t="s">
        <v>7089</v>
      </c>
      <c r="Y4587" t="s">
        <v>3012</v>
      </c>
      <c r="Z4587" t="s">
        <v>3013</v>
      </c>
      <c r="AC4587" t="s">
        <v>7826</v>
      </c>
      <c r="AG4587" t="s">
        <v>7827</v>
      </c>
      <c r="AH4587" s="27">
        <v>1145175</v>
      </c>
      <c r="AI4587" t="s">
        <v>7828</v>
      </c>
      <c r="AJ4587" t="s">
        <v>7830</v>
      </c>
    </row>
    <row r="4588" spans="1:36" ht="17.25" hidden="1" customHeight="1" x14ac:dyDescent="0.2">
      <c r="A4588" s="4" t="s">
        <v>7823</v>
      </c>
      <c r="B4588" t="s">
        <v>6893</v>
      </c>
      <c r="C4588" t="s">
        <v>7824</v>
      </c>
      <c r="D4588" t="s">
        <v>7825</v>
      </c>
      <c r="E4588" t="s">
        <v>3835</v>
      </c>
      <c r="F4588" t="s">
        <v>86</v>
      </c>
      <c r="G4588" s="5">
        <v>174</v>
      </c>
      <c r="H4588" t="s">
        <v>42</v>
      </c>
      <c r="I4588" t="s">
        <v>43</v>
      </c>
      <c r="J4588" t="s">
        <v>45</v>
      </c>
      <c r="K4588" t="s">
        <v>45</v>
      </c>
      <c r="L4588" t="s">
        <v>45</v>
      </c>
      <c r="M4588" t="s">
        <v>559</v>
      </c>
      <c r="N4588" s="6">
        <v>1998</v>
      </c>
      <c r="P4588" s="24">
        <v>2028</v>
      </c>
      <c r="Q4588" t="s">
        <v>6915</v>
      </c>
      <c r="R4588" s="7">
        <v>31.328895899999999</v>
      </c>
      <c r="S4588" s="7">
        <v>-106.4870726</v>
      </c>
      <c r="T4588" t="s">
        <v>46</v>
      </c>
      <c r="U4588" t="s">
        <v>7191</v>
      </c>
      <c r="X4588" t="s">
        <v>7089</v>
      </c>
      <c r="Y4588" t="s">
        <v>3012</v>
      </c>
      <c r="Z4588" t="s">
        <v>3013</v>
      </c>
      <c r="AC4588" t="s">
        <v>7826</v>
      </c>
      <c r="AG4588" t="s">
        <v>7831</v>
      </c>
      <c r="AH4588" s="8" t="s">
        <v>7832</v>
      </c>
      <c r="AI4588" t="s">
        <v>7828</v>
      </c>
      <c r="AJ4588" t="s">
        <v>7833</v>
      </c>
    </row>
    <row r="4589" spans="1:36" ht="17.25" hidden="1" customHeight="1" x14ac:dyDescent="0.2">
      <c r="A4589" s="4" t="s">
        <v>7823</v>
      </c>
      <c r="B4589" t="s">
        <v>6893</v>
      </c>
      <c r="C4589" t="s">
        <v>7824</v>
      </c>
      <c r="D4589" t="s">
        <v>7825</v>
      </c>
      <c r="E4589" t="s">
        <v>3837</v>
      </c>
      <c r="F4589" t="s">
        <v>86</v>
      </c>
      <c r="G4589" s="5">
        <v>174</v>
      </c>
      <c r="H4589" t="s">
        <v>42</v>
      </c>
      <c r="I4589" t="s">
        <v>43</v>
      </c>
      <c r="J4589" t="s">
        <v>45</v>
      </c>
      <c r="K4589" t="s">
        <v>45</v>
      </c>
      <c r="L4589" t="s">
        <v>45</v>
      </c>
      <c r="M4589" t="s">
        <v>559</v>
      </c>
      <c r="N4589" s="6">
        <v>1998</v>
      </c>
      <c r="P4589" s="24">
        <v>2028</v>
      </c>
      <c r="Q4589" t="s">
        <v>6915</v>
      </c>
      <c r="R4589" s="7">
        <v>31.328895899999999</v>
      </c>
      <c r="S4589" s="7">
        <v>-106.4870726</v>
      </c>
      <c r="T4589" t="s">
        <v>46</v>
      </c>
      <c r="U4589" t="s">
        <v>7191</v>
      </c>
      <c r="X4589" t="s">
        <v>7089</v>
      </c>
      <c r="Y4589" t="s">
        <v>3012</v>
      </c>
      <c r="Z4589" t="s">
        <v>3013</v>
      </c>
      <c r="AC4589" t="s">
        <v>7826</v>
      </c>
      <c r="AG4589" t="s">
        <v>7831</v>
      </c>
      <c r="AH4589" s="8" t="s">
        <v>7834</v>
      </c>
      <c r="AI4589" t="s">
        <v>7828</v>
      </c>
      <c r="AJ4589" t="s">
        <v>7835</v>
      </c>
    </row>
    <row r="4590" spans="1:36" ht="17.25" hidden="1" customHeight="1" x14ac:dyDescent="0.2">
      <c r="A4590" s="4" t="s">
        <v>7823</v>
      </c>
      <c r="B4590" t="s">
        <v>6893</v>
      </c>
      <c r="C4590" t="s">
        <v>7824</v>
      </c>
      <c r="D4590" t="s">
        <v>7825</v>
      </c>
      <c r="E4590" t="s">
        <v>7836</v>
      </c>
      <c r="F4590" t="s">
        <v>86</v>
      </c>
      <c r="G4590" s="5">
        <v>174</v>
      </c>
      <c r="H4590" t="s">
        <v>42</v>
      </c>
      <c r="I4590" t="s">
        <v>43</v>
      </c>
      <c r="J4590" t="s">
        <v>45</v>
      </c>
      <c r="K4590" t="s">
        <v>45</v>
      </c>
      <c r="L4590" t="s">
        <v>45</v>
      </c>
      <c r="M4590" t="s">
        <v>559</v>
      </c>
      <c r="N4590" s="6">
        <v>1998</v>
      </c>
      <c r="P4590" s="24">
        <v>2028</v>
      </c>
      <c r="Q4590" t="s">
        <v>6915</v>
      </c>
      <c r="R4590" s="7">
        <v>31.328895899999999</v>
      </c>
      <c r="S4590" s="7">
        <v>-106.4870726</v>
      </c>
      <c r="T4590" t="s">
        <v>46</v>
      </c>
      <c r="U4590" t="s">
        <v>7191</v>
      </c>
      <c r="X4590" t="s">
        <v>7089</v>
      </c>
      <c r="Y4590" t="s">
        <v>3012</v>
      </c>
      <c r="Z4590" t="s">
        <v>3013</v>
      </c>
      <c r="AC4590" t="s">
        <v>7826</v>
      </c>
      <c r="AG4590" t="s">
        <v>7831</v>
      </c>
      <c r="AH4590" s="27" t="s">
        <v>7837</v>
      </c>
      <c r="AI4590" t="s">
        <v>7828</v>
      </c>
      <c r="AJ4590" t="s">
        <v>7838</v>
      </c>
    </row>
    <row r="4591" spans="1:36" ht="17.25" hidden="1" customHeight="1" x14ac:dyDescent="0.2">
      <c r="A4591" s="4" t="s">
        <v>7839</v>
      </c>
      <c r="B4591" t="s">
        <v>6893</v>
      </c>
      <c r="C4591" t="s">
        <v>7840</v>
      </c>
      <c r="D4591" t="s">
        <v>7841</v>
      </c>
      <c r="E4591" t="s">
        <v>40</v>
      </c>
      <c r="F4591" t="s">
        <v>86</v>
      </c>
      <c r="G4591" s="5">
        <v>382</v>
      </c>
      <c r="H4591" t="s">
        <v>42</v>
      </c>
      <c r="I4591" t="s">
        <v>43</v>
      </c>
      <c r="J4591" t="s">
        <v>45</v>
      </c>
      <c r="K4591" t="s">
        <v>45</v>
      </c>
      <c r="L4591" t="s">
        <v>45</v>
      </c>
      <c r="M4591" t="s">
        <v>559</v>
      </c>
      <c r="N4591" s="6">
        <v>2009</v>
      </c>
      <c r="Q4591" t="s">
        <v>6915</v>
      </c>
      <c r="R4591" s="7">
        <v>19.119389699999999</v>
      </c>
      <c r="S4591" s="7">
        <v>-98.241197799999995</v>
      </c>
      <c r="T4591" t="s">
        <v>46</v>
      </c>
      <c r="U4591" t="s">
        <v>7842</v>
      </c>
      <c r="X4591" t="s">
        <v>7270</v>
      </c>
      <c r="Y4591" t="s">
        <v>3012</v>
      </c>
      <c r="Z4591" t="s">
        <v>3013</v>
      </c>
      <c r="AG4591" t="s">
        <v>7843</v>
      </c>
      <c r="AH4591" s="27" t="s">
        <v>7844</v>
      </c>
      <c r="AI4591" t="s">
        <v>7845</v>
      </c>
      <c r="AJ4591" t="s">
        <v>7846</v>
      </c>
    </row>
    <row r="4592" spans="1:36" ht="17.25" hidden="1" customHeight="1" x14ac:dyDescent="0.2">
      <c r="A4592" s="4" t="s">
        <v>7860</v>
      </c>
      <c r="B4592" t="s">
        <v>6893</v>
      </c>
      <c r="C4592" t="s">
        <v>7861</v>
      </c>
      <c r="D4592" t="s">
        <v>7862</v>
      </c>
      <c r="E4592" t="s">
        <v>40</v>
      </c>
      <c r="F4592" t="s">
        <v>86</v>
      </c>
      <c r="G4592" s="5">
        <v>1146</v>
      </c>
      <c r="H4592" t="s">
        <v>677</v>
      </c>
      <c r="I4592" t="s">
        <v>43</v>
      </c>
      <c r="J4592" t="s">
        <v>45</v>
      </c>
      <c r="K4592" t="s">
        <v>45</v>
      </c>
      <c r="L4592" t="s">
        <v>45</v>
      </c>
      <c r="M4592" t="s">
        <v>559</v>
      </c>
      <c r="N4592" s="27"/>
      <c r="P4592" s="25"/>
      <c r="Q4592" t="s">
        <v>7863</v>
      </c>
      <c r="R4592" s="7">
        <v>20.959736199999998</v>
      </c>
      <c r="S4592" s="7">
        <v>-97.415876800000007</v>
      </c>
      <c r="T4592" t="s">
        <v>504</v>
      </c>
      <c r="U4592" t="s">
        <v>7115</v>
      </c>
      <c r="X4592" t="s">
        <v>7053</v>
      </c>
      <c r="Y4592" t="s">
        <v>3012</v>
      </c>
      <c r="Z4592" t="s">
        <v>3013</v>
      </c>
      <c r="AG4592" t="s">
        <v>45</v>
      </c>
      <c r="AH4592" s="8" t="s">
        <v>45</v>
      </c>
      <c r="AI4592" t="s">
        <v>7864</v>
      </c>
      <c r="AJ4592" t="s">
        <v>7865</v>
      </c>
    </row>
    <row r="4593" spans="1:36" ht="17.25" hidden="1" customHeight="1" x14ac:dyDescent="0.2">
      <c r="A4593" s="4" t="s">
        <v>7874</v>
      </c>
      <c r="B4593" t="s">
        <v>6893</v>
      </c>
      <c r="C4593" t="s">
        <v>7875</v>
      </c>
      <c r="D4593" t="s">
        <v>7876</v>
      </c>
      <c r="E4593" t="s">
        <v>40</v>
      </c>
      <c r="F4593" t="s">
        <v>86</v>
      </c>
      <c r="G4593" s="5">
        <v>590</v>
      </c>
      <c r="H4593" t="s">
        <v>42</v>
      </c>
      <c r="I4593" t="s">
        <v>43</v>
      </c>
      <c r="J4593" t="s">
        <v>45</v>
      </c>
      <c r="K4593" t="s">
        <v>45</v>
      </c>
      <c r="L4593" t="s">
        <v>45</v>
      </c>
      <c r="M4593" t="s">
        <v>559</v>
      </c>
      <c r="N4593" s="6">
        <v>2007</v>
      </c>
      <c r="Q4593" t="s">
        <v>6961</v>
      </c>
      <c r="R4593" s="7">
        <v>21.3112858</v>
      </c>
      <c r="S4593" s="7">
        <v>-98.756532800000002</v>
      </c>
      <c r="T4593" t="s">
        <v>46</v>
      </c>
      <c r="U4593" t="s">
        <v>7869</v>
      </c>
      <c r="X4593" t="s">
        <v>7737</v>
      </c>
      <c r="Y4593" t="s">
        <v>3012</v>
      </c>
      <c r="Z4593" t="s">
        <v>3013</v>
      </c>
      <c r="AC4593" t="s">
        <v>7877</v>
      </c>
      <c r="AG4593" t="s">
        <v>7878</v>
      </c>
      <c r="AH4593" s="8" t="s">
        <v>7879</v>
      </c>
      <c r="AI4593" t="s">
        <v>7880</v>
      </c>
      <c r="AJ4593" t="s">
        <v>7881</v>
      </c>
    </row>
    <row r="4594" spans="1:36" ht="17.25" hidden="1" customHeight="1" x14ac:dyDescent="0.2">
      <c r="A4594" s="4" t="s">
        <v>7874</v>
      </c>
      <c r="B4594" t="s">
        <v>6893</v>
      </c>
      <c r="C4594" t="s">
        <v>7875</v>
      </c>
      <c r="D4594" t="s">
        <v>7876</v>
      </c>
      <c r="E4594" t="s">
        <v>56</v>
      </c>
      <c r="F4594" t="s">
        <v>86</v>
      </c>
      <c r="G4594" s="5">
        <v>589</v>
      </c>
      <c r="H4594" t="s">
        <v>42</v>
      </c>
      <c r="I4594" t="s">
        <v>43</v>
      </c>
      <c r="J4594" t="s">
        <v>45</v>
      </c>
      <c r="K4594" t="s">
        <v>45</v>
      </c>
      <c r="L4594" t="s">
        <v>45</v>
      </c>
      <c r="M4594" t="s">
        <v>559</v>
      </c>
      <c r="N4594" s="6">
        <v>2007</v>
      </c>
      <c r="Q4594" t="s">
        <v>6961</v>
      </c>
      <c r="R4594" s="7">
        <v>21.3112858</v>
      </c>
      <c r="S4594" s="7">
        <v>-98.756532800000002</v>
      </c>
      <c r="T4594" t="s">
        <v>46</v>
      </c>
      <c r="U4594" t="s">
        <v>7869</v>
      </c>
      <c r="X4594" t="s">
        <v>7737</v>
      </c>
      <c r="Y4594" t="s">
        <v>3012</v>
      </c>
      <c r="Z4594" t="s">
        <v>3013</v>
      </c>
      <c r="AC4594" t="s">
        <v>7877</v>
      </c>
      <c r="AG4594" t="s">
        <v>7878</v>
      </c>
      <c r="AH4594" s="8" t="s">
        <v>7882</v>
      </c>
      <c r="AI4594" t="s">
        <v>7880</v>
      </c>
      <c r="AJ4594" t="s">
        <v>7883</v>
      </c>
    </row>
    <row r="4595" spans="1:36" ht="17.25" hidden="1" customHeight="1" x14ac:dyDescent="0.2">
      <c r="A4595" s="4" t="s">
        <v>7884</v>
      </c>
      <c r="B4595" t="s">
        <v>6893</v>
      </c>
      <c r="C4595" t="s">
        <v>7885</v>
      </c>
      <c r="D4595" t="s">
        <v>7886</v>
      </c>
      <c r="E4595" t="s">
        <v>40</v>
      </c>
      <c r="F4595" t="s">
        <v>86</v>
      </c>
      <c r="G4595" s="5">
        <v>150</v>
      </c>
      <c r="H4595" t="s">
        <v>558</v>
      </c>
      <c r="I4595" t="s">
        <v>43</v>
      </c>
      <c r="J4595" t="s">
        <v>45</v>
      </c>
      <c r="K4595" t="s">
        <v>45</v>
      </c>
      <c r="L4595" t="s">
        <v>45</v>
      </c>
      <c r="M4595" t="s">
        <v>559</v>
      </c>
      <c r="N4595" s="27" t="s">
        <v>7021</v>
      </c>
      <c r="Q4595" t="s">
        <v>7887</v>
      </c>
      <c r="R4595" s="7">
        <v>32.569102999999998</v>
      </c>
      <c r="S4595" s="7">
        <v>-115.904467</v>
      </c>
      <c r="T4595" t="s">
        <v>504</v>
      </c>
      <c r="U4595" t="s">
        <v>7888</v>
      </c>
      <c r="W4595" t="s">
        <v>7889</v>
      </c>
      <c r="X4595" t="s">
        <v>6989</v>
      </c>
      <c r="Y4595" t="s">
        <v>3012</v>
      </c>
      <c r="Z4595" t="s">
        <v>3013</v>
      </c>
      <c r="AG4595" t="s">
        <v>45</v>
      </c>
      <c r="AH4595" s="27" t="s">
        <v>45</v>
      </c>
      <c r="AI4595" t="s">
        <v>7890</v>
      </c>
      <c r="AJ4595" t="s">
        <v>7891</v>
      </c>
    </row>
    <row r="4596" spans="1:36" ht="17.25" hidden="1" customHeight="1" x14ac:dyDescent="0.2">
      <c r="A4596" s="4" t="s">
        <v>7892</v>
      </c>
      <c r="B4596" t="s">
        <v>6893</v>
      </c>
      <c r="C4596" t="s">
        <v>7893</v>
      </c>
      <c r="D4596" t="s">
        <v>7894</v>
      </c>
      <c r="E4596" t="s">
        <v>40</v>
      </c>
      <c r="F4596" t="s">
        <v>3880</v>
      </c>
      <c r="G4596" s="5">
        <v>625</v>
      </c>
      <c r="H4596" t="s">
        <v>42</v>
      </c>
      <c r="I4596" t="s">
        <v>43</v>
      </c>
      <c r="J4596" t="s">
        <v>45</v>
      </c>
      <c r="K4596" t="s">
        <v>45</v>
      </c>
      <c r="L4596" t="s">
        <v>45</v>
      </c>
      <c r="M4596" t="s">
        <v>559</v>
      </c>
      <c r="N4596" s="24">
        <v>2003</v>
      </c>
      <c r="Q4596" t="s">
        <v>7895</v>
      </c>
      <c r="R4596" s="7">
        <v>32.601250999999998</v>
      </c>
      <c r="S4596" s="7">
        <v>-115.661477</v>
      </c>
      <c r="T4596" t="s">
        <v>46</v>
      </c>
      <c r="U4596" t="s">
        <v>7062</v>
      </c>
      <c r="X4596" t="s">
        <v>6989</v>
      </c>
      <c r="Y4596" t="s">
        <v>3012</v>
      </c>
      <c r="Z4596" t="s">
        <v>3013</v>
      </c>
      <c r="AG4596" t="s">
        <v>7896</v>
      </c>
      <c r="AH4596" s="27" t="s">
        <v>7897</v>
      </c>
      <c r="AI4596" t="s">
        <v>7898</v>
      </c>
      <c r="AJ4596" t="s">
        <v>7899</v>
      </c>
    </row>
    <row r="4597" spans="1:36" ht="17.25" hidden="1" customHeight="1" x14ac:dyDescent="0.2">
      <c r="A4597" s="4" t="s">
        <v>7900</v>
      </c>
      <c r="B4597" t="s">
        <v>6893</v>
      </c>
      <c r="C4597" t="s">
        <v>7901</v>
      </c>
      <c r="D4597" t="s">
        <v>7902</v>
      </c>
      <c r="E4597" t="s">
        <v>40</v>
      </c>
      <c r="F4597" t="s">
        <v>86</v>
      </c>
      <c r="G4597" s="5">
        <v>50</v>
      </c>
      <c r="H4597" t="s">
        <v>42</v>
      </c>
      <c r="I4597" t="s">
        <v>65</v>
      </c>
      <c r="J4597" t="s">
        <v>45</v>
      </c>
      <c r="K4597" t="s">
        <v>45</v>
      </c>
      <c r="L4597" t="s">
        <v>45</v>
      </c>
      <c r="M4597" t="s">
        <v>559</v>
      </c>
      <c r="N4597" s="24">
        <v>1992</v>
      </c>
      <c r="Q4597" t="s">
        <v>7903</v>
      </c>
      <c r="R4597" s="7">
        <v>25.7213888</v>
      </c>
      <c r="S4597" s="7">
        <v>-100.3042177</v>
      </c>
      <c r="T4597" t="s">
        <v>46</v>
      </c>
      <c r="U4597" t="s">
        <v>7904</v>
      </c>
      <c r="X4597" t="s">
        <v>7320</v>
      </c>
      <c r="Y4597" t="s">
        <v>3012</v>
      </c>
      <c r="Z4597" t="s">
        <v>3013</v>
      </c>
      <c r="AD4597" t="s">
        <v>52</v>
      </c>
      <c r="AE4597" t="s">
        <v>92</v>
      </c>
      <c r="AG4597" t="s">
        <v>7905</v>
      </c>
      <c r="AH4597" s="6">
        <v>1140153</v>
      </c>
      <c r="AI4597" t="s">
        <v>7906</v>
      </c>
      <c r="AJ4597" t="s">
        <v>7907</v>
      </c>
    </row>
    <row r="4598" spans="1:36" ht="17.25" hidden="1" customHeight="1" x14ac:dyDescent="0.2">
      <c r="A4598" s="4" t="s">
        <v>7934</v>
      </c>
      <c r="B4598" t="s">
        <v>6893</v>
      </c>
      <c r="C4598" t="s">
        <v>7935</v>
      </c>
      <c r="D4598" t="s">
        <v>7936</v>
      </c>
      <c r="E4598" t="s">
        <v>40</v>
      </c>
      <c r="F4598" t="s">
        <v>86</v>
      </c>
      <c r="G4598" s="5">
        <v>284</v>
      </c>
      <c r="H4598" t="s">
        <v>42</v>
      </c>
      <c r="I4598" t="s">
        <v>43</v>
      </c>
      <c r="J4598" t="s">
        <v>44</v>
      </c>
      <c r="K4598" t="s">
        <v>45</v>
      </c>
      <c r="L4598" t="s">
        <v>45</v>
      </c>
      <c r="M4598" t="s">
        <v>559</v>
      </c>
      <c r="N4598" s="6">
        <v>2003</v>
      </c>
      <c r="Q4598" t="s">
        <v>7937</v>
      </c>
      <c r="R4598" s="7">
        <v>25.766404000000001</v>
      </c>
      <c r="S4598" s="7">
        <v>-100.542284</v>
      </c>
      <c r="T4598" t="s">
        <v>46</v>
      </c>
      <c r="U4598" t="s">
        <v>7938</v>
      </c>
      <c r="X4598" t="s">
        <v>7320</v>
      </c>
      <c r="Y4598" t="s">
        <v>3012</v>
      </c>
      <c r="Z4598" t="s">
        <v>3013</v>
      </c>
      <c r="AG4598" t="s">
        <v>7939</v>
      </c>
      <c r="AH4598" s="27" t="s">
        <v>7940</v>
      </c>
      <c r="AI4598" t="s">
        <v>7941</v>
      </c>
      <c r="AJ4598" t="s">
        <v>7942</v>
      </c>
    </row>
    <row r="4599" spans="1:36" ht="17.25" hidden="1" customHeight="1" x14ac:dyDescent="0.2">
      <c r="A4599" s="4" t="s">
        <v>7943</v>
      </c>
      <c r="B4599" t="s">
        <v>6893</v>
      </c>
      <c r="C4599" t="s">
        <v>7944</v>
      </c>
      <c r="D4599" t="s">
        <v>7945</v>
      </c>
      <c r="E4599" t="s">
        <v>40</v>
      </c>
      <c r="F4599" t="s">
        <v>7946</v>
      </c>
      <c r="G4599" s="5">
        <v>321</v>
      </c>
      <c r="H4599" t="s">
        <v>857</v>
      </c>
      <c r="I4599" t="s">
        <v>240</v>
      </c>
      <c r="J4599" t="s">
        <v>45</v>
      </c>
      <c r="K4599" t="s">
        <v>45</v>
      </c>
      <c r="L4599" t="s">
        <v>45</v>
      </c>
      <c r="M4599" t="s">
        <v>559</v>
      </c>
      <c r="N4599" s="6">
        <v>1975</v>
      </c>
      <c r="Q4599" t="s">
        <v>6915</v>
      </c>
      <c r="R4599" s="7">
        <v>20.059619399999999</v>
      </c>
      <c r="S4599" s="7">
        <v>-99.277394400000006</v>
      </c>
      <c r="T4599" t="s">
        <v>46</v>
      </c>
      <c r="U4599" t="s">
        <v>7238</v>
      </c>
      <c r="X4599" t="s">
        <v>7239</v>
      </c>
      <c r="Y4599" t="s">
        <v>3012</v>
      </c>
      <c r="Z4599" t="s">
        <v>3013</v>
      </c>
      <c r="AC4599" t="s">
        <v>7947</v>
      </c>
      <c r="AG4599" t="s">
        <v>7948</v>
      </c>
      <c r="AH4599" s="6">
        <v>1139486</v>
      </c>
      <c r="AI4599" t="s">
        <v>7949</v>
      </c>
      <c r="AJ4599" t="s">
        <v>7950</v>
      </c>
    </row>
    <row r="4600" spans="1:36" ht="17.25" hidden="1" customHeight="1" x14ac:dyDescent="0.2">
      <c r="A4600" s="4" t="s">
        <v>7943</v>
      </c>
      <c r="B4600" t="s">
        <v>6893</v>
      </c>
      <c r="C4600" t="s">
        <v>7944</v>
      </c>
      <c r="D4600" t="s">
        <v>7945</v>
      </c>
      <c r="E4600" t="s">
        <v>56</v>
      </c>
      <c r="F4600" t="s">
        <v>7946</v>
      </c>
      <c r="G4600" s="5">
        <v>321</v>
      </c>
      <c r="H4600" t="s">
        <v>857</v>
      </c>
      <c r="I4600" t="s">
        <v>240</v>
      </c>
      <c r="J4600" t="s">
        <v>45</v>
      </c>
      <c r="K4600" t="s">
        <v>45</v>
      </c>
      <c r="L4600" t="s">
        <v>45</v>
      </c>
      <c r="M4600" t="s">
        <v>559</v>
      </c>
      <c r="N4600" s="6">
        <v>1975</v>
      </c>
      <c r="Q4600" t="s">
        <v>6915</v>
      </c>
      <c r="R4600" s="7">
        <v>20.059619399999999</v>
      </c>
      <c r="S4600" s="7">
        <v>-99.277394400000006</v>
      </c>
      <c r="T4600" t="s">
        <v>46</v>
      </c>
      <c r="U4600" t="s">
        <v>7238</v>
      </c>
      <c r="X4600" t="s">
        <v>7239</v>
      </c>
      <c r="Y4600" t="s">
        <v>3012</v>
      </c>
      <c r="Z4600" t="s">
        <v>3013</v>
      </c>
      <c r="AC4600" t="s">
        <v>7947</v>
      </c>
      <c r="AG4600" t="s">
        <v>7948</v>
      </c>
      <c r="AH4600" s="6">
        <v>1139487</v>
      </c>
      <c r="AI4600" t="s">
        <v>7949</v>
      </c>
      <c r="AJ4600" t="s">
        <v>7951</v>
      </c>
    </row>
    <row r="4601" spans="1:36" ht="17.25" hidden="1" customHeight="1" x14ac:dyDescent="0.2">
      <c r="A4601" s="4" t="s">
        <v>7943</v>
      </c>
      <c r="B4601" t="s">
        <v>6893</v>
      </c>
      <c r="C4601" t="s">
        <v>7944</v>
      </c>
      <c r="D4601" t="s">
        <v>7945</v>
      </c>
      <c r="E4601" t="s">
        <v>58</v>
      </c>
      <c r="F4601" t="s">
        <v>7946</v>
      </c>
      <c r="G4601" s="5">
        <v>321</v>
      </c>
      <c r="H4601" t="s">
        <v>42</v>
      </c>
      <c r="I4601" t="s">
        <v>240</v>
      </c>
      <c r="J4601" t="s">
        <v>45</v>
      </c>
      <c r="K4601" t="s">
        <v>45</v>
      </c>
      <c r="L4601" t="s">
        <v>45</v>
      </c>
      <c r="M4601" t="s">
        <v>559</v>
      </c>
      <c r="N4601" s="6">
        <v>1975</v>
      </c>
      <c r="Q4601" t="s">
        <v>6915</v>
      </c>
      <c r="R4601" s="7">
        <v>20.059619399999999</v>
      </c>
      <c r="S4601" s="7">
        <v>-99.277394400000006</v>
      </c>
      <c r="T4601" t="s">
        <v>46</v>
      </c>
      <c r="U4601" t="s">
        <v>7238</v>
      </c>
      <c r="X4601" t="s">
        <v>7239</v>
      </c>
      <c r="Y4601" t="s">
        <v>3012</v>
      </c>
      <c r="Z4601" t="s">
        <v>3013</v>
      </c>
      <c r="AC4601" t="s">
        <v>7947</v>
      </c>
      <c r="AG4601" t="s">
        <v>7948</v>
      </c>
      <c r="AH4601" s="6">
        <v>1139488</v>
      </c>
      <c r="AI4601" t="s">
        <v>7949</v>
      </c>
      <c r="AJ4601" t="s">
        <v>7952</v>
      </c>
    </row>
    <row r="4602" spans="1:36" ht="17.25" hidden="1" customHeight="1" x14ac:dyDescent="0.2">
      <c r="A4602" s="4" t="s">
        <v>7943</v>
      </c>
      <c r="B4602" t="s">
        <v>6893</v>
      </c>
      <c r="C4602" t="s">
        <v>7944</v>
      </c>
      <c r="D4602" t="s">
        <v>7945</v>
      </c>
      <c r="E4602" t="s">
        <v>191</v>
      </c>
      <c r="F4602" t="s">
        <v>7946</v>
      </c>
      <c r="G4602" s="5">
        <v>321</v>
      </c>
      <c r="H4602" t="s">
        <v>857</v>
      </c>
      <c r="I4602" t="s">
        <v>240</v>
      </c>
      <c r="J4602" t="s">
        <v>45</v>
      </c>
      <c r="K4602" t="s">
        <v>45</v>
      </c>
      <c r="L4602" t="s">
        <v>45</v>
      </c>
      <c r="M4602" t="s">
        <v>559</v>
      </c>
      <c r="N4602" s="6">
        <v>1975</v>
      </c>
      <c r="Q4602" t="s">
        <v>6915</v>
      </c>
      <c r="R4602" s="7">
        <v>20.059619399999999</v>
      </c>
      <c r="S4602" s="7">
        <v>-99.277394400000006</v>
      </c>
      <c r="T4602" t="s">
        <v>46</v>
      </c>
      <c r="U4602" t="s">
        <v>7238</v>
      </c>
      <c r="X4602" t="s">
        <v>7239</v>
      </c>
      <c r="Y4602" t="s">
        <v>3012</v>
      </c>
      <c r="Z4602" t="s">
        <v>3013</v>
      </c>
      <c r="AC4602" t="s">
        <v>7947</v>
      </c>
      <c r="AG4602" t="s">
        <v>7948</v>
      </c>
      <c r="AH4602" s="6">
        <v>1139489</v>
      </c>
      <c r="AI4602" t="s">
        <v>7949</v>
      </c>
      <c r="AJ4602" t="s">
        <v>7953</v>
      </c>
    </row>
    <row r="4603" spans="1:36" ht="17.25" hidden="1" customHeight="1" x14ac:dyDescent="0.2">
      <c r="A4603" s="4" t="s">
        <v>7943</v>
      </c>
      <c r="B4603" t="s">
        <v>6893</v>
      </c>
      <c r="C4603" t="s">
        <v>7944</v>
      </c>
      <c r="D4603" t="s">
        <v>7945</v>
      </c>
      <c r="E4603" t="s">
        <v>335</v>
      </c>
      <c r="F4603" t="s">
        <v>7946</v>
      </c>
      <c r="G4603" s="5">
        <v>321</v>
      </c>
      <c r="H4603" t="s">
        <v>857</v>
      </c>
      <c r="I4603" t="s">
        <v>240</v>
      </c>
      <c r="J4603" t="s">
        <v>45</v>
      </c>
      <c r="K4603" t="s">
        <v>45</v>
      </c>
      <c r="L4603" t="s">
        <v>45</v>
      </c>
      <c r="M4603" t="s">
        <v>559</v>
      </c>
      <c r="N4603" s="6">
        <v>1975</v>
      </c>
      <c r="Q4603" t="s">
        <v>6915</v>
      </c>
      <c r="R4603" s="7">
        <v>20.059619399999999</v>
      </c>
      <c r="S4603" s="7">
        <v>-99.277394400000006</v>
      </c>
      <c r="T4603" t="s">
        <v>46</v>
      </c>
      <c r="U4603" t="s">
        <v>7238</v>
      </c>
      <c r="X4603" t="s">
        <v>7239</v>
      </c>
      <c r="Y4603" t="s">
        <v>3012</v>
      </c>
      <c r="Z4603" t="s">
        <v>3013</v>
      </c>
      <c r="AC4603" t="s">
        <v>7947</v>
      </c>
      <c r="AG4603" t="s">
        <v>7948</v>
      </c>
      <c r="AH4603" s="6">
        <v>1139490</v>
      </c>
      <c r="AI4603" t="s">
        <v>7949</v>
      </c>
      <c r="AJ4603" t="s">
        <v>7954</v>
      </c>
    </row>
    <row r="4604" spans="1:36" ht="17.25" hidden="1" customHeight="1" x14ac:dyDescent="0.2">
      <c r="A4604" s="4" t="s">
        <v>7943</v>
      </c>
      <c r="B4604" t="s">
        <v>6893</v>
      </c>
      <c r="C4604" t="s">
        <v>7944</v>
      </c>
      <c r="D4604" t="s">
        <v>7945</v>
      </c>
      <c r="E4604" t="s">
        <v>7955</v>
      </c>
      <c r="F4604" t="s">
        <v>86</v>
      </c>
      <c r="G4604" s="5">
        <v>245</v>
      </c>
      <c r="H4604" t="s">
        <v>806</v>
      </c>
      <c r="I4604" t="s">
        <v>43</v>
      </c>
      <c r="J4604" t="s">
        <v>45</v>
      </c>
      <c r="K4604" t="s">
        <v>45</v>
      </c>
      <c r="L4604" t="s">
        <v>45</v>
      </c>
      <c r="M4604" t="s">
        <v>559</v>
      </c>
      <c r="N4604" s="6">
        <v>1995</v>
      </c>
      <c r="O4604" s="24">
        <v>2020</v>
      </c>
      <c r="Q4604" t="s">
        <v>6915</v>
      </c>
      <c r="R4604" s="7">
        <v>20.059619399999999</v>
      </c>
      <c r="S4604" s="7">
        <v>-99.277394400000006</v>
      </c>
      <c r="T4604" t="s">
        <v>46</v>
      </c>
      <c r="U4604" t="s">
        <v>7238</v>
      </c>
      <c r="X4604" t="s">
        <v>7239</v>
      </c>
      <c r="Y4604" t="s">
        <v>3012</v>
      </c>
      <c r="Z4604" t="s">
        <v>3013</v>
      </c>
      <c r="AC4604" t="s">
        <v>7947</v>
      </c>
      <c r="AG4604" t="s">
        <v>7948</v>
      </c>
      <c r="AH4604" s="27" t="s">
        <v>7956</v>
      </c>
      <c r="AI4604" t="s">
        <v>7949</v>
      </c>
      <c r="AJ4604" t="s">
        <v>7957</v>
      </c>
    </row>
    <row r="4605" spans="1:36" ht="17.25" hidden="1" customHeight="1" x14ac:dyDescent="0.2">
      <c r="A4605" s="4" t="s">
        <v>7943</v>
      </c>
      <c r="B4605" t="s">
        <v>6893</v>
      </c>
      <c r="C4605" t="s">
        <v>7944</v>
      </c>
      <c r="D4605" t="s">
        <v>7945</v>
      </c>
      <c r="E4605" t="s">
        <v>7964</v>
      </c>
      <c r="F4605" t="s">
        <v>86</v>
      </c>
      <c r="G4605" s="5">
        <v>244</v>
      </c>
      <c r="H4605" t="s">
        <v>806</v>
      </c>
      <c r="I4605" t="s">
        <v>43</v>
      </c>
      <c r="J4605" t="s">
        <v>45</v>
      </c>
      <c r="K4605" t="s">
        <v>45</v>
      </c>
      <c r="L4605" t="s">
        <v>45</v>
      </c>
      <c r="M4605" t="s">
        <v>559</v>
      </c>
      <c r="N4605" s="6">
        <v>1995</v>
      </c>
      <c r="O4605" s="24">
        <v>2020</v>
      </c>
      <c r="Q4605" t="s">
        <v>6915</v>
      </c>
      <c r="R4605" s="7">
        <v>20.059619399999999</v>
      </c>
      <c r="S4605" s="7">
        <v>-99.277394400000006</v>
      </c>
      <c r="T4605" t="s">
        <v>46</v>
      </c>
      <c r="U4605" t="s">
        <v>7238</v>
      </c>
      <c r="X4605" t="s">
        <v>7239</v>
      </c>
      <c r="Y4605" t="s">
        <v>3012</v>
      </c>
      <c r="Z4605" t="s">
        <v>3013</v>
      </c>
      <c r="AC4605" t="s">
        <v>7947</v>
      </c>
      <c r="AG4605" t="s">
        <v>7948</v>
      </c>
      <c r="AH4605" s="27" t="s">
        <v>7965</v>
      </c>
      <c r="AI4605" t="s">
        <v>7949</v>
      </c>
      <c r="AJ4605" t="s">
        <v>7966</v>
      </c>
    </row>
    <row r="4606" spans="1:36" ht="17.25" hidden="1" customHeight="1" x14ac:dyDescent="0.2">
      <c r="A4606" s="4" t="s">
        <v>7969</v>
      </c>
      <c r="B4606" t="s">
        <v>6893</v>
      </c>
      <c r="C4606" t="s">
        <v>7970</v>
      </c>
      <c r="D4606" t="s">
        <v>7971</v>
      </c>
      <c r="E4606" t="s">
        <v>40</v>
      </c>
      <c r="F4606" t="s">
        <v>41</v>
      </c>
      <c r="G4606" s="5">
        <v>495</v>
      </c>
      <c r="H4606" t="s">
        <v>42</v>
      </c>
      <c r="I4606" t="s">
        <v>43</v>
      </c>
      <c r="J4606" t="s">
        <v>45</v>
      </c>
      <c r="K4606" t="s">
        <v>45</v>
      </c>
      <c r="L4606" t="s">
        <v>45</v>
      </c>
      <c r="M4606" t="s">
        <v>559</v>
      </c>
      <c r="N4606" s="6">
        <v>2001</v>
      </c>
      <c r="Q4606" t="s">
        <v>7972</v>
      </c>
      <c r="R4606" s="7">
        <v>20.843577</v>
      </c>
      <c r="S4606" s="7">
        <v>-97.240504999999999</v>
      </c>
      <c r="T4606" t="s">
        <v>46</v>
      </c>
      <c r="U4606" t="s">
        <v>7115</v>
      </c>
      <c r="X4606" t="s">
        <v>7053</v>
      </c>
      <c r="Y4606" t="s">
        <v>3012</v>
      </c>
      <c r="Z4606" t="s">
        <v>3013</v>
      </c>
      <c r="AC4606" t="s">
        <v>7973</v>
      </c>
      <c r="AG4606" t="s">
        <v>7974</v>
      </c>
      <c r="AH4606" s="27" t="s">
        <v>7975</v>
      </c>
      <c r="AI4606" t="s">
        <v>7976</v>
      </c>
      <c r="AJ4606" t="s">
        <v>7977</v>
      </c>
    </row>
    <row r="4607" spans="1:36" ht="17.25" hidden="1" customHeight="1" x14ac:dyDescent="0.2">
      <c r="A4607" s="4" t="s">
        <v>7978</v>
      </c>
      <c r="B4607" t="s">
        <v>6893</v>
      </c>
      <c r="C4607" t="s">
        <v>7979</v>
      </c>
      <c r="D4607" t="s">
        <v>7980</v>
      </c>
      <c r="E4607" t="s">
        <v>40</v>
      </c>
      <c r="F4607" t="s">
        <v>86</v>
      </c>
      <c r="G4607" s="5">
        <v>590</v>
      </c>
      <c r="H4607" t="s">
        <v>42</v>
      </c>
      <c r="I4607" t="s">
        <v>43</v>
      </c>
      <c r="J4607" t="s">
        <v>45</v>
      </c>
      <c r="K4607" t="s">
        <v>45</v>
      </c>
      <c r="L4607" t="s">
        <v>45</v>
      </c>
      <c r="M4607" t="s">
        <v>559</v>
      </c>
      <c r="N4607" s="6">
        <v>2003</v>
      </c>
      <c r="Q4607" t="s">
        <v>7548</v>
      </c>
      <c r="R4607" s="7">
        <v>20.838615000000001</v>
      </c>
      <c r="S4607" s="7">
        <v>-97.2557987</v>
      </c>
      <c r="T4607" t="s">
        <v>46</v>
      </c>
      <c r="U4607" t="s">
        <v>7115</v>
      </c>
      <c r="X4607" t="s">
        <v>7053</v>
      </c>
      <c r="Y4607" t="s">
        <v>3012</v>
      </c>
      <c r="Z4607" t="s">
        <v>3013</v>
      </c>
      <c r="AC4607" t="s">
        <v>7981</v>
      </c>
      <c r="AG4607" t="s">
        <v>7982</v>
      </c>
      <c r="AH4607" s="27" t="s">
        <v>7983</v>
      </c>
      <c r="AI4607" t="s">
        <v>7984</v>
      </c>
      <c r="AJ4607" t="s">
        <v>7985</v>
      </c>
    </row>
    <row r="4608" spans="1:36" ht="17.25" hidden="1" customHeight="1" x14ac:dyDescent="0.2">
      <c r="A4608" s="4" t="s">
        <v>7978</v>
      </c>
      <c r="B4608" t="s">
        <v>6893</v>
      </c>
      <c r="C4608" t="s">
        <v>7979</v>
      </c>
      <c r="D4608" t="s">
        <v>7980</v>
      </c>
      <c r="E4608" t="s">
        <v>56</v>
      </c>
      <c r="F4608" t="s">
        <v>86</v>
      </c>
      <c r="G4608" s="5">
        <v>590</v>
      </c>
      <c r="H4608" t="s">
        <v>42</v>
      </c>
      <c r="I4608" t="s">
        <v>43</v>
      </c>
      <c r="J4608" t="s">
        <v>45</v>
      </c>
      <c r="K4608" t="s">
        <v>45</v>
      </c>
      <c r="L4608" t="s">
        <v>45</v>
      </c>
      <c r="M4608" t="s">
        <v>559</v>
      </c>
      <c r="N4608" s="6">
        <v>2003</v>
      </c>
      <c r="Q4608" t="s">
        <v>7548</v>
      </c>
      <c r="R4608" s="7">
        <v>20.838615000000001</v>
      </c>
      <c r="S4608" s="7">
        <v>-97.2557987</v>
      </c>
      <c r="T4608" t="s">
        <v>46</v>
      </c>
      <c r="U4608" t="s">
        <v>7115</v>
      </c>
      <c r="X4608" t="s">
        <v>7053</v>
      </c>
      <c r="Y4608" t="s">
        <v>3012</v>
      </c>
      <c r="Z4608" t="s">
        <v>3013</v>
      </c>
      <c r="AC4608" t="s">
        <v>7981</v>
      </c>
      <c r="AG4608" t="s">
        <v>7982</v>
      </c>
      <c r="AH4608" s="27" t="s">
        <v>7986</v>
      </c>
      <c r="AI4608" t="s">
        <v>7984</v>
      </c>
      <c r="AJ4608" t="s">
        <v>7987</v>
      </c>
    </row>
    <row r="4609" spans="1:36" ht="17.25" hidden="1" customHeight="1" x14ac:dyDescent="0.2">
      <c r="A4609" s="4" t="s">
        <v>7988</v>
      </c>
      <c r="B4609" t="s">
        <v>6893</v>
      </c>
      <c r="C4609" t="s">
        <v>7989</v>
      </c>
      <c r="D4609" t="s">
        <v>7990</v>
      </c>
      <c r="E4609" t="s">
        <v>40</v>
      </c>
      <c r="F4609" t="s">
        <v>86</v>
      </c>
      <c r="G4609" s="5">
        <v>495</v>
      </c>
      <c r="H4609" t="s">
        <v>42</v>
      </c>
      <c r="I4609" t="s">
        <v>43</v>
      </c>
      <c r="J4609" t="s">
        <v>45</v>
      </c>
      <c r="K4609" t="s">
        <v>45</v>
      </c>
      <c r="L4609" t="s">
        <v>45</v>
      </c>
      <c r="M4609" t="s">
        <v>559</v>
      </c>
      <c r="N4609" s="6">
        <v>2006</v>
      </c>
      <c r="Q4609" t="s">
        <v>7972</v>
      </c>
      <c r="R4609" s="7">
        <v>20.845277800000002</v>
      </c>
      <c r="S4609" s="7">
        <v>-97.244166699999994</v>
      </c>
      <c r="T4609" t="s">
        <v>46</v>
      </c>
      <c r="U4609" t="s">
        <v>7115</v>
      </c>
      <c r="X4609" t="s">
        <v>7053</v>
      </c>
      <c r="Y4609" t="s">
        <v>3012</v>
      </c>
      <c r="Z4609" t="s">
        <v>3013</v>
      </c>
      <c r="AC4609" t="s">
        <v>7991</v>
      </c>
      <c r="AG4609" t="s">
        <v>7992</v>
      </c>
      <c r="AH4609" s="8" t="s">
        <v>7993</v>
      </c>
      <c r="AI4609" t="s">
        <v>7994</v>
      </c>
      <c r="AJ4609" t="s">
        <v>7995</v>
      </c>
    </row>
    <row r="4610" spans="1:36" ht="17.25" hidden="1" customHeight="1" x14ac:dyDescent="0.2">
      <c r="A4610" s="4" t="s">
        <v>7996</v>
      </c>
      <c r="B4610" t="s">
        <v>6893</v>
      </c>
      <c r="C4610" t="s">
        <v>7997</v>
      </c>
      <c r="D4610" t="s">
        <v>7998</v>
      </c>
      <c r="E4610" t="s">
        <v>40</v>
      </c>
      <c r="F4610" t="s">
        <v>86</v>
      </c>
      <c r="G4610" s="5">
        <v>525</v>
      </c>
      <c r="H4610" t="s">
        <v>42</v>
      </c>
      <c r="I4610" t="s">
        <v>43</v>
      </c>
      <c r="J4610" t="s">
        <v>45</v>
      </c>
      <c r="K4610" t="s">
        <v>45</v>
      </c>
      <c r="L4610" t="s">
        <v>45</v>
      </c>
      <c r="M4610" t="s">
        <v>559</v>
      </c>
      <c r="N4610" s="6">
        <v>2006</v>
      </c>
      <c r="Q4610" t="s">
        <v>7999</v>
      </c>
      <c r="R4610" s="7">
        <v>20.693055600000001</v>
      </c>
      <c r="S4610" s="7">
        <v>-88.267497199999994</v>
      </c>
      <c r="T4610" t="s">
        <v>46</v>
      </c>
      <c r="U4610" t="s">
        <v>7100</v>
      </c>
      <c r="X4610" t="s">
        <v>7070</v>
      </c>
      <c r="Y4610" t="s">
        <v>3012</v>
      </c>
      <c r="Z4610" t="s">
        <v>3013</v>
      </c>
      <c r="AG4610" t="s">
        <v>8000</v>
      </c>
      <c r="AH4610" s="27" t="s">
        <v>8001</v>
      </c>
      <c r="AI4610" t="s">
        <v>8002</v>
      </c>
      <c r="AJ4610" t="s">
        <v>8003</v>
      </c>
    </row>
    <row r="4611" spans="1:36" ht="17.25" hidden="1" customHeight="1" x14ac:dyDescent="0.2">
      <c r="A4611" s="4" t="s">
        <v>11500</v>
      </c>
      <c r="B4611" t="s">
        <v>8398</v>
      </c>
      <c r="C4611" t="s">
        <v>11501</v>
      </c>
      <c r="E4611" t="s">
        <v>2297</v>
      </c>
      <c r="F4611" t="s">
        <v>64</v>
      </c>
      <c r="G4611" s="5">
        <v>200</v>
      </c>
      <c r="H4611" t="s">
        <v>42</v>
      </c>
      <c r="I4611" t="s">
        <v>240</v>
      </c>
      <c r="J4611" t="s">
        <v>559</v>
      </c>
      <c r="N4611" s="6">
        <v>1955</v>
      </c>
      <c r="R4611" s="7">
        <v>40.728099999999998</v>
      </c>
      <c r="S4611" s="7">
        <v>-73.974199999999996</v>
      </c>
      <c r="T4611" t="s">
        <v>46</v>
      </c>
      <c r="U4611" t="s">
        <v>8437</v>
      </c>
      <c r="V4611" t="s">
        <v>8437</v>
      </c>
      <c r="X4611" t="s">
        <v>8437</v>
      </c>
      <c r="Y4611" t="s">
        <v>3012</v>
      </c>
      <c r="Z4611" t="s">
        <v>3691</v>
      </c>
      <c r="AA4611" t="s">
        <v>11502</v>
      </c>
      <c r="AB4611" t="s">
        <v>8431</v>
      </c>
      <c r="AG4611" t="s">
        <v>11503</v>
      </c>
      <c r="AH4611" s="27"/>
      <c r="AI4611" t="s">
        <v>11504</v>
      </c>
      <c r="AJ4611" t="s">
        <v>11508</v>
      </c>
    </row>
    <row r="4612" spans="1:36" ht="17.25" hidden="1" customHeight="1" x14ac:dyDescent="0.2">
      <c r="A4612" s="4" t="s">
        <v>8004</v>
      </c>
      <c r="B4612" t="s">
        <v>6893</v>
      </c>
      <c r="C4612" t="s">
        <v>8005</v>
      </c>
      <c r="D4612" t="s">
        <v>8006</v>
      </c>
      <c r="E4612" t="s">
        <v>3833</v>
      </c>
      <c r="F4612" t="s">
        <v>86</v>
      </c>
      <c r="G4612" s="5">
        <v>150</v>
      </c>
      <c r="H4612" t="s">
        <v>42</v>
      </c>
      <c r="I4612" t="s">
        <v>240</v>
      </c>
      <c r="J4612" t="s">
        <v>45</v>
      </c>
      <c r="K4612" t="s">
        <v>45</v>
      </c>
      <c r="L4612" t="s">
        <v>45</v>
      </c>
      <c r="M4612" t="s">
        <v>559</v>
      </c>
      <c r="N4612" s="6">
        <v>1971</v>
      </c>
      <c r="Q4612" t="s">
        <v>6915</v>
      </c>
      <c r="R4612" s="7">
        <v>19.617767000000001</v>
      </c>
      <c r="S4612" s="7">
        <v>-98.975494999999995</v>
      </c>
      <c r="T4612" t="s">
        <v>46</v>
      </c>
      <c r="U4612" t="s">
        <v>8007</v>
      </c>
      <c r="X4612" t="s">
        <v>7343</v>
      </c>
      <c r="Y4612" t="s">
        <v>3012</v>
      </c>
      <c r="Z4612" t="s">
        <v>3013</v>
      </c>
      <c r="AG4612" t="s">
        <v>8008</v>
      </c>
      <c r="AH4612" s="24">
        <v>1155448</v>
      </c>
      <c r="AI4612" t="s">
        <v>8009</v>
      </c>
      <c r="AJ4612" t="s">
        <v>8011</v>
      </c>
    </row>
    <row r="4613" spans="1:36" ht="17.25" hidden="1" customHeight="1" x14ac:dyDescent="0.2">
      <c r="A4613" s="4" t="s">
        <v>12250</v>
      </c>
      <c r="B4613" t="s">
        <v>8398</v>
      </c>
      <c r="C4613" t="s">
        <v>12251</v>
      </c>
      <c r="E4613" t="s">
        <v>58</v>
      </c>
      <c r="F4613" t="s">
        <v>86</v>
      </c>
      <c r="G4613" s="5">
        <v>134</v>
      </c>
      <c r="H4613" t="s">
        <v>42</v>
      </c>
      <c r="I4613" t="s">
        <v>240</v>
      </c>
      <c r="J4613" t="s">
        <v>559</v>
      </c>
      <c r="N4613" s="6">
        <v>1955</v>
      </c>
      <c r="P4613" s="24">
        <v>2032</v>
      </c>
      <c r="R4613" s="7">
        <v>40.768599999999999</v>
      </c>
      <c r="S4613" s="7">
        <v>-111.9289</v>
      </c>
      <c r="T4613" t="s">
        <v>46</v>
      </c>
      <c r="U4613" t="s">
        <v>12252</v>
      </c>
      <c r="V4613" t="s">
        <v>12253</v>
      </c>
      <c r="X4613" t="s">
        <v>11001</v>
      </c>
      <c r="Y4613" t="s">
        <v>3012</v>
      </c>
      <c r="Z4613" t="s">
        <v>3691</v>
      </c>
      <c r="AA4613" t="s">
        <v>12254</v>
      </c>
      <c r="AB4613" t="s">
        <v>8595</v>
      </c>
      <c r="AG4613" t="s">
        <v>12255</v>
      </c>
      <c r="AH4613" s="6">
        <v>7297</v>
      </c>
      <c r="AI4613" t="s">
        <v>12256</v>
      </c>
      <c r="AJ4613" t="s">
        <v>12259</v>
      </c>
    </row>
    <row r="4614" spans="1:36" ht="17.25" hidden="1" customHeight="1" x14ac:dyDescent="0.2">
      <c r="A4614" s="4" t="s">
        <v>8004</v>
      </c>
      <c r="B4614" t="s">
        <v>6893</v>
      </c>
      <c r="C4614" t="s">
        <v>8005</v>
      </c>
      <c r="D4614" t="s">
        <v>8006</v>
      </c>
      <c r="E4614" t="s">
        <v>8013</v>
      </c>
      <c r="F4614" t="s">
        <v>86</v>
      </c>
      <c r="G4614" s="5">
        <v>549</v>
      </c>
      <c r="H4614" t="s">
        <v>42</v>
      </c>
      <c r="I4614" t="s">
        <v>43</v>
      </c>
      <c r="J4614" t="s">
        <v>45</v>
      </c>
      <c r="K4614" t="s">
        <v>45</v>
      </c>
      <c r="L4614" t="s">
        <v>45</v>
      </c>
      <c r="M4614" t="s">
        <v>559</v>
      </c>
      <c r="N4614" s="6">
        <v>2002</v>
      </c>
      <c r="Q4614" t="s">
        <v>6915</v>
      </c>
      <c r="R4614" s="7">
        <v>19.617767000000001</v>
      </c>
      <c r="S4614" s="7">
        <v>-98.975494999999995</v>
      </c>
      <c r="T4614" t="s">
        <v>46</v>
      </c>
      <c r="U4614" t="s">
        <v>8007</v>
      </c>
      <c r="X4614" t="s">
        <v>7343</v>
      </c>
      <c r="Y4614" t="s">
        <v>3012</v>
      </c>
      <c r="Z4614" t="s">
        <v>3013</v>
      </c>
      <c r="AG4614" t="s">
        <v>8008</v>
      </c>
      <c r="AH4614" s="8" t="s">
        <v>8014</v>
      </c>
      <c r="AI4614" t="s">
        <v>8009</v>
      </c>
      <c r="AJ4614" t="s">
        <v>8015</v>
      </c>
    </row>
    <row r="4615" spans="1:36" ht="17.25" hidden="1" customHeight="1" x14ac:dyDescent="0.2">
      <c r="A4615" s="4" t="s">
        <v>8004</v>
      </c>
      <c r="B4615" t="s">
        <v>6893</v>
      </c>
      <c r="C4615" t="s">
        <v>8005</v>
      </c>
      <c r="D4615" t="s">
        <v>8006</v>
      </c>
      <c r="E4615" t="s">
        <v>3820</v>
      </c>
      <c r="F4615" t="s">
        <v>86</v>
      </c>
      <c r="G4615" s="5">
        <v>397</v>
      </c>
      <c r="H4615" t="s">
        <v>558</v>
      </c>
      <c r="I4615" t="s">
        <v>43</v>
      </c>
      <c r="J4615" t="s">
        <v>45</v>
      </c>
      <c r="K4615" t="s">
        <v>45</v>
      </c>
      <c r="L4615" t="s">
        <v>45</v>
      </c>
      <c r="M4615" t="s">
        <v>559</v>
      </c>
      <c r="N4615" s="8" t="s">
        <v>45</v>
      </c>
      <c r="Q4615" t="s">
        <v>6915</v>
      </c>
      <c r="R4615" s="7">
        <v>19.617767000000001</v>
      </c>
      <c r="S4615" s="7">
        <v>-98.975494999999995</v>
      </c>
      <c r="T4615" t="s">
        <v>46</v>
      </c>
      <c r="U4615" t="s">
        <v>8007</v>
      </c>
      <c r="X4615" t="s">
        <v>7343</v>
      </c>
      <c r="Y4615" t="s">
        <v>3012</v>
      </c>
      <c r="Z4615" t="s">
        <v>3013</v>
      </c>
      <c r="AG4615" t="s">
        <v>45</v>
      </c>
      <c r="AH4615" s="8" t="s">
        <v>45</v>
      </c>
      <c r="AI4615" t="s">
        <v>8009</v>
      </c>
      <c r="AJ4615" t="s">
        <v>8019</v>
      </c>
    </row>
    <row r="4616" spans="1:36" ht="17.25" hidden="1" customHeight="1" x14ac:dyDescent="0.2">
      <c r="A4616" s="4" t="s">
        <v>8020</v>
      </c>
      <c r="B4616" t="s">
        <v>6893</v>
      </c>
      <c r="C4616" t="s">
        <v>8021</v>
      </c>
      <c r="D4616" t="s">
        <v>8022</v>
      </c>
      <c r="E4616" t="s">
        <v>40</v>
      </c>
      <c r="F4616" t="s">
        <v>570</v>
      </c>
      <c r="G4616" s="5">
        <v>350</v>
      </c>
      <c r="H4616" t="s">
        <v>42</v>
      </c>
      <c r="I4616" t="s">
        <v>240</v>
      </c>
      <c r="J4616" t="s">
        <v>45</v>
      </c>
      <c r="K4616" t="s">
        <v>45</v>
      </c>
      <c r="L4616" t="s">
        <v>45</v>
      </c>
      <c r="M4616" t="s">
        <v>559</v>
      </c>
      <c r="N4616" s="24">
        <v>1986</v>
      </c>
      <c r="Q4616" t="s">
        <v>6915</v>
      </c>
      <c r="R4616" s="7">
        <v>21.832215956919299</v>
      </c>
      <c r="S4616" s="7">
        <v>-100.933237940404</v>
      </c>
      <c r="T4616" t="s">
        <v>46</v>
      </c>
      <c r="U4616" t="s">
        <v>7850</v>
      </c>
      <c r="X4616" t="s">
        <v>7737</v>
      </c>
      <c r="Y4616" t="s">
        <v>3012</v>
      </c>
      <c r="Z4616" t="s">
        <v>3013</v>
      </c>
      <c r="AG4616" t="s">
        <v>8023</v>
      </c>
      <c r="AH4616" s="24">
        <v>1145458</v>
      </c>
      <c r="AI4616" t="s">
        <v>8024</v>
      </c>
      <c r="AJ4616" t="s">
        <v>8025</v>
      </c>
    </row>
    <row r="4617" spans="1:36" ht="17.25" hidden="1" customHeight="1" x14ac:dyDescent="0.2">
      <c r="A4617" s="4" t="s">
        <v>8020</v>
      </c>
      <c r="B4617" t="s">
        <v>6893</v>
      </c>
      <c r="C4617" t="s">
        <v>8021</v>
      </c>
      <c r="D4617" t="s">
        <v>8022</v>
      </c>
      <c r="E4617" t="s">
        <v>56</v>
      </c>
      <c r="F4617" t="s">
        <v>570</v>
      </c>
      <c r="G4617" s="5">
        <v>350</v>
      </c>
      <c r="H4617" t="s">
        <v>42</v>
      </c>
      <c r="I4617" t="s">
        <v>240</v>
      </c>
      <c r="J4617" t="s">
        <v>45</v>
      </c>
      <c r="K4617" t="s">
        <v>45</v>
      </c>
      <c r="L4617" t="s">
        <v>45</v>
      </c>
      <c r="M4617" t="s">
        <v>559</v>
      </c>
      <c r="N4617" s="24">
        <v>1987</v>
      </c>
      <c r="Q4617" t="s">
        <v>6915</v>
      </c>
      <c r="R4617" s="7">
        <v>21.832215956919299</v>
      </c>
      <c r="S4617" s="7">
        <v>-100.933237940404</v>
      </c>
      <c r="T4617" t="s">
        <v>46</v>
      </c>
      <c r="U4617" t="s">
        <v>7850</v>
      </c>
      <c r="X4617" t="s">
        <v>7737</v>
      </c>
      <c r="Y4617" t="s">
        <v>3012</v>
      </c>
      <c r="Z4617" t="s">
        <v>3013</v>
      </c>
      <c r="AG4617" t="s">
        <v>8023</v>
      </c>
      <c r="AH4617" s="24">
        <v>1145459</v>
      </c>
      <c r="AI4617" t="s">
        <v>8024</v>
      </c>
      <c r="AJ4617" t="s">
        <v>8026</v>
      </c>
    </row>
    <row r="4618" spans="1:36" ht="17.25" hidden="1" customHeight="1" x14ac:dyDescent="0.2">
      <c r="A4618" s="4" t="s">
        <v>8027</v>
      </c>
      <c r="B4618" t="s">
        <v>8028</v>
      </c>
      <c r="C4618" t="s">
        <v>8029</v>
      </c>
      <c r="E4618" t="s">
        <v>40</v>
      </c>
      <c r="F4618" t="s">
        <v>570</v>
      </c>
      <c r="G4618" s="5">
        <v>71</v>
      </c>
      <c r="H4618" t="s">
        <v>42</v>
      </c>
      <c r="I4618" t="s">
        <v>528</v>
      </c>
      <c r="J4618" t="s">
        <v>44</v>
      </c>
      <c r="K4618" t="s">
        <v>45</v>
      </c>
      <c r="L4618" t="s">
        <v>45</v>
      </c>
      <c r="N4618" s="6">
        <v>1999</v>
      </c>
      <c r="Q4618" t="s">
        <v>8030</v>
      </c>
      <c r="R4618" s="7">
        <v>12.488300000000001</v>
      </c>
      <c r="S4618" s="7">
        <v>-87.167349999999999</v>
      </c>
      <c r="T4618" t="s">
        <v>46</v>
      </c>
      <c r="U4618" t="s">
        <v>8031</v>
      </c>
      <c r="Y4618" t="s">
        <v>3012</v>
      </c>
      <c r="Z4618" t="s">
        <v>3013</v>
      </c>
      <c r="AC4618" t="s">
        <v>8032</v>
      </c>
      <c r="AG4618" t="s">
        <v>8033</v>
      </c>
      <c r="AH4618" s="6">
        <v>1164569</v>
      </c>
      <c r="AI4618" t="s">
        <v>8034</v>
      </c>
      <c r="AJ4618" t="s">
        <v>8035</v>
      </c>
    </row>
    <row r="4619" spans="1:36" ht="17.25" hidden="1" customHeight="1" x14ac:dyDescent="0.2">
      <c r="A4619" s="4" t="s">
        <v>8042</v>
      </c>
      <c r="B4619" t="s">
        <v>8028</v>
      </c>
      <c r="C4619" t="s">
        <v>8043</v>
      </c>
      <c r="E4619" t="s">
        <v>40</v>
      </c>
      <c r="F4619" t="s">
        <v>570</v>
      </c>
      <c r="G4619" s="5">
        <v>53</v>
      </c>
      <c r="H4619" t="s">
        <v>42</v>
      </c>
      <c r="I4619" t="s">
        <v>240</v>
      </c>
      <c r="J4619" t="s">
        <v>45</v>
      </c>
      <c r="N4619" s="6">
        <v>1976</v>
      </c>
      <c r="P4619" s="24">
        <v>2026</v>
      </c>
      <c r="R4619" s="7">
        <v>12.178918726205699</v>
      </c>
      <c r="S4619" s="7">
        <v>-86.766688932374805</v>
      </c>
      <c r="T4619" t="s">
        <v>46</v>
      </c>
      <c r="U4619" t="s">
        <v>8044</v>
      </c>
      <c r="X4619" t="s">
        <v>8045</v>
      </c>
      <c r="Y4619" t="s">
        <v>3012</v>
      </c>
      <c r="Z4619" t="s">
        <v>3013</v>
      </c>
      <c r="AG4619" t="s">
        <v>8046</v>
      </c>
      <c r="AH4619" s="6">
        <v>1135950</v>
      </c>
      <c r="AI4619" t="s">
        <v>8047</v>
      </c>
      <c r="AJ4619" t="s">
        <v>8048</v>
      </c>
    </row>
    <row r="4620" spans="1:36" ht="17.25" hidden="1" customHeight="1" x14ac:dyDescent="0.2">
      <c r="A4620" s="4" t="s">
        <v>8042</v>
      </c>
      <c r="B4620" t="s">
        <v>8028</v>
      </c>
      <c r="C4620" t="s">
        <v>8043</v>
      </c>
      <c r="E4620" t="s">
        <v>56</v>
      </c>
      <c r="F4620" t="s">
        <v>570</v>
      </c>
      <c r="G4620" s="5">
        <v>53</v>
      </c>
      <c r="H4620" t="s">
        <v>42</v>
      </c>
      <c r="I4620" t="s">
        <v>240</v>
      </c>
      <c r="J4620" t="s">
        <v>45</v>
      </c>
      <c r="N4620" s="24">
        <v>1977</v>
      </c>
      <c r="P4620" s="24">
        <v>2026</v>
      </c>
      <c r="R4620" s="7">
        <v>12.178918726205699</v>
      </c>
      <c r="S4620" s="7">
        <v>-86.766688932374805</v>
      </c>
      <c r="T4620" t="s">
        <v>46</v>
      </c>
      <c r="U4620" t="s">
        <v>8044</v>
      </c>
      <c r="X4620" t="s">
        <v>8045</v>
      </c>
      <c r="Y4620" t="s">
        <v>3012</v>
      </c>
      <c r="Z4620" t="s">
        <v>3013</v>
      </c>
      <c r="AG4620" t="s">
        <v>8046</v>
      </c>
      <c r="AH4620" s="24">
        <v>1135951</v>
      </c>
      <c r="AI4620" t="s">
        <v>8047</v>
      </c>
      <c r="AJ4620" t="s">
        <v>8049</v>
      </c>
    </row>
    <row r="4621" spans="1:36" ht="17.25" hidden="1" customHeight="1" x14ac:dyDescent="0.2">
      <c r="A4621" s="4" t="s">
        <v>8057</v>
      </c>
      <c r="B4621" t="s">
        <v>8028</v>
      </c>
      <c r="C4621" t="s">
        <v>8058</v>
      </c>
      <c r="E4621" t="s">
        <v>40</v>
      </c>
      <c r="F4621" t="s">
        <v>570</v>
      </c>
      <c r="G4621" s="5">
        <v>51</v>
      </c>
      <c r="H4621" t="s">
        <v>42</v>
      </c>
      <c r="I4621" t="s">
        <v>528</v>
      </c>
      <c r="J4621" t="s">
        <v>45</v>
      </c>
      <c r="K4621" t="s">
        <v>45</v>
      </c>
      <c r="L4621" t="s">
        <v>45</v>
      </c>
      <c r="N4621" s="24">
        <v>1999</v>
      </c>
      <c r="R4621" s="7">
        <v>12.1698</v>
      </c>
      <c r="S4621" s="7">
        <v>-86.105199999999996</v>
      </c>
      <c r="T4621" t="s">
        <v>46</v>
      </c>
      <c r="X4621" t="s">
        <v>8059</v>
      </c>
      <c r="Y4621" t="s">
        <v>3012</v>
      </c>
      <c r="Z4621" t="s">
        <v>3013</v>
      </c>
      <c r="AC4621" t="s">
        <v>8060</v>
      </c>
      <c r="AG4621" t="s">
        <v>8061</v>
      </c>
      <c r="AH4621" s="24">
        <v>1160596</v>
      </c>
      <c r="AI4621" t="s">
        <v>8062</v>
      </c>
      <c r="AJ4621" t="s">
        <v>8063</v>
      </c>
    </row>
    <row r="4622" spans="1:36" ht="17.25" hidden="1" customHeight="1" x14ac:dyDescent="0.2">
      <c r="A4622" s="4" t="s">
        <v>8126</v>
      </c>
      <c r="B4622" t="s">
        <v>8065</v>
      </c>
      <c r="C4622" t="s">
        <v>8127</v>
      </c>
      <c r="D4622" t="s">
        <v>8128</v>
      </c>
      <c r="E4622" t="s">
        <v>40</v>
      </c>
      <c r="F4622" t="s">
        <v>543</v>
      </c>
      <c r="G4622" s="5">
        <v>150</v>
      </c>
      <c r="H4622" t="s">
        <v>42</v>
      </c>
      <c r="I4622" t="s">
        <v>43</v>
      </c>
      <c r="J4622" t="s">
        <v>45</v>
      </c>
      <c r="K4622" t="s">
        <v>45</v>
      </c>
      <c r="L4622" t="s">
        <v>45</v>
      </c>
      <c r="M4622" t="s">
        <v>559</v>
      </c>
      <c r="N4622" s="6">
        <v>2010</v>
      </c>
      <c r="Q4622" t="s">
        <v>8129</v>
      </c>
      <c r="R4622" s="7">
        <v>9.3748194752122807</v>
      </c>
      <c r="S4622" s="7">
        <v>-79.822757655633396</v>
      </c>
      <c r="T4622" t="s">
        <v>46</v>
      </c>
      <c r="U4622" t="s">
        <v>8081</v>
      </c>
      <c r="X4622" t="s">
        <v>8070</v>
      </c>
      <c r="Y4622" t="s">
        <v>3012</v>
      </c>
      <c r="Z4622" t="s">
        <v>3013</v>
      </c>
      <c r="AG4622" t="s">
        <v>8130</v>
      </c>
      <c r="AH4622" s="8" t="s">
        <v>8131</v>
      </c>
      <c r="AI4622" t="s">
        <v>8132</v>
      </c>
      <c r="AJ4622" t="s">
        <v>8133</v>
      </c>
    </row>
    <row r="4623" spans="1:36" ht="17.25" hidden="1" customHeight="1" x14ac:dyDescent="0.2">
      <c r="A4623" s="4" t="s">
        <v>8134</v>
      </c>
      <c r="B4623" t="s">
        <v>8135</v>
      </c>
      <c r="C4623" t="s">
        <v>8136</v>
      </c>
      <c r="D4623" t="s">
        <v>8137</v>
      </c>
      <c r="E4623" t="s">
        <v>3076</v>
      </c>
      <c r="F4623" t="s">
        <v>86</v>
      </c>
      <c r="G4623" s="5">
        <v>101</v>
      </c>
      <c r="H4623" t="s">
        <v>42</v>
      </c>
      <c r="I4623" t="s">
        <v>65</v>
      </c>
      <c r="J4623" t="s">
        <v>45</v>
      </c>
      <c r="K4623" t="s">
        <v>45</v>
      </c>
      <c r="L4623" t="s">
        <v>45</v>
      </c>
      <c r="M4623" t="s">
        <v>559</v>
      </c>
      <c r="N4623" s="6">
        <v>1998</v>
      </c>
      <c r="Q4623" t="s">
        <v>8138</v>
      </c>
      <c r="R4623" s="7">
        <v>-9.028651</v>
      </c>
      <c r="S4623" s="7">
        <v>-75.493162999999996</v>
      </c>
      <c r="T4623" t="s">
        <v>46</v>
      </c>
      <c r="U4623" t="s">
        <v>8139</v>
      </c>
      <c r="W4623" t="s">
        <v>8140</v>
      </c>
      <c r="X4623" t="s">
        <v>8141</v>
      </c>
      <c r="Y4623" t="s">
        <v>3012</v>
      </c>
      <c r="Z4623" t="s">
        <v>3013</v>
      </c>
      <c r="AG4623" t="s">
        <v>8142</v>
      </c>
      <c r="AH4623" s="8">
        <v>1100641</v>
      </c>
      <c r="AI4623" t="s">
        <v>8143</v>
      </c>
      <c r="AJ4623" t="s">
        <v>8144</v>
      </c>
    </row>
    <row r="4624" spans="1:36" ht="17.25" hidden="1" customHeight="1" x14ac:dyDescent="0.2">
      <c r="A4624" s="4" t="s">
        <v>8134</v>
      </c>
      <c r="B4624" t="s">
        <v>8135</v>
      </c>
      <c r="C4624" t="s">
        <v>8136</v>
      </c>
      <c r="D4624" t="s">
        <v>8137</v>
      </c>
      <c r="E4624" t="s">
        <v>3083</v>
      </c>
      <c r="F4624" t="s">
        <v>86</v>
      </c>
      <c r="G4624" s="5">
        <v>101</v>
      </c>
      <c r="H4624" t="s">
        <v>42</v>
      </c>
      <c r="I4624" t="s">
        <v>65</v>
      </c>
      <c r="J4624" t="s">
        <v>45</v>
      </c>
      <c r="K4624" t="s">
        <v>45</v>
      </c>
      <c r="L4624" t="s">
        <v>45</v>
      </c>
      <c r="M4624" t="s">
        <v>559</v>
      </c>
      <c r="N4624" s="6">
        <v>1998</v>
      </c>
      <c r="Q4624" t="s">
        <v>8138</v>
      </c>
      <c r="R4624" s="7">
        <v>-9.028651</v>
      </c>
      <c r="S4624" s="7">
        <v>-75.493162999999996</v>
      </c>
      <c r="T4624" t="s">
        <v>46</v>
      </c>
      <c r="U4624" t="s">
        <v>8139</v>
      </c>
      <c r="W4624" t="s">
        <v>8140</v>
      </c>
      <c r="X4624" t="s">
        <v>8141</v>
      </c>
      <c r="Y4624" t="s">
        <v>3012</v>
      </c>
      <c r="Z4624" t="s">
        <v>3013</v>
      </c>
      <c r="AG4624" t="s">
        <v>8142</v>
      </c>
      <c r="AH4624" s="8">
        <v>1100642</v>
      </c>
      <c r="AI4624" t="s">
        <v>8143</v>
      </c>
      <c r="AJ4624" t="s">
        <v>8145</v>
      </c>
    </row>
    <row r="4625" spans="1:36" ht="17.25" hidden="1" customHeight="1" x14ac:dyDescent="0.2">
      <c r="A4625" s="4" t="s">
        <v>8146</v>
      </c>
      <c r="B4625" t="s">
        <v>8135</v>
      </c>
      <c r="C4625" t="s">
        <v>8147</v>
      </c>
      <c r="D4625" t="s">
        <v>8148</v>
      </c>
      <c r="E4625" t="s">
        <v>40</v>
      </c>
      <c r="F4625" t="s">
        <v>86</v>
      </c>
      <c r="G4625" s="5">
        <v>852</v>
      </c>
      <c r="H4625" t="s">
        <v>42</v>
      </c>
      <c r="I4625" t="s">
        <v>43</v>
      </c>
      <c r="J4625" t="s">
        <v>45</v>
      </c>
      <c r="K4625" t="s">
        <v>45</v>
      </c>
      <c r="L4625" t="s">
        <v>45</v>
      </c>
      <c r="M4625" t="s">
        <v>559</v>
      </c>
      <c r="N4625" s="6">
        <v>2012</v>
      </c>
      <c r="Q4625" t="s">
        <v>8149</v>
      </c>
      <c r="R4625" s="7">
        <v>-12.502428</v>
      </c>
      <c r="S4625" s="7">
        <v>-76.729021000000003</v>
      </c>
      <c r="T4625" t="s">
        <v>46</v>
      </c>
      <c r="U4625" t="s">
        <v>8150</v>
      </c>
      <c r="W4625" t="s">
        <v>8151</v>
      </c>
      <c r="X4625" t="s">
        <v>8152</v>
      </c>
      <c r="Y4625" t="s">
        <v>3012</v>
      </c>
      <c r="Z4625" t="s">
        <v>3013</v>
      </c>
      <c r="AG4625" t="s">
        <v>8153</v>
      </c>
      <c r="AH4625" s="8" t="s">
        <v>8154</v>
      </c>
      <c r="AI4625" t="s">
        <v>8155</v>
      </c>
      <c r="AJ4625" t="s">
        <v>8156</v>
      </c>
    </row>
    <row r="4626" spans="1:36" ht="17.25" hidden="1" customHeight="1" x14ac:dyDescent="0.2">
      <c r="A4626" s="4" t="s">
        <v>8179</v>
      </c>
      <c r="B4626" t="s">
        <v>8135</v>
      </c>
      <c r="C4626" t="s">
        <v>8180</v>
      </c>
      <c r="D4626" t="s">
        <v>8181</v>
      </c>
      <c r="E4626" t="s">
        <v>40</v>
      </c>
      <c r="F4626" t="s">
        <v>86</v>
      </c>
      <c r="G4626" s="5">
        <v>520</v>
      </c>
      <c r="H4626" t="s">
        <v>611</v>
      </c>
      <c r="I4626" t="s">
        <v>43</v>
      </c>
      <c r="J4626" t="s">
        <v>45</v>
      </c>
      <c r="K4626" t="s">
        <v>45</v>
      </c>
      <c r="L4626" t="s">
        <v>45</v>
      </c>
      <c r="M4626" t="s">
        <v>559</v>
      </c>
      <c r="Q4626" t="s">
        <v>8182</v>
      </c>
      <c r="R4626" s="7">
        <v>-13.694616</v>
      </c>
      <c r="S4626" s="7">
        <v>-76.028109999999998</v>
      </c>
      <c r="T4626" t="s">
        <v>504</v>
      </c>
      <c r="U4626" t="s">
        <v>8183</v>
      </c>
      <c r="V4626" t="s">
        <v>8184</v>
      </c>
      <c r="W4626" t="s">
        <v>8185</v>
      </c>
      <c r="X4626" t="s">
        <v>8185</v>
      </c>
      <c r="Y4626" t="s">
        <v>3012</v>
      </c>
      <c r="Z4626" t="s">
        <v>3013</v>
      </c>
      <c r="AG4626" t="s">
        <v>8186</v>
      </c>
      <c r="AH4626" s="24">
        <v>1289224</v>
      </c>
      <c r="AI4626" t="s">
        <v>8187</v>
      </c>
      <c r="AJ4626" t="s">
        <v>8188</v>
      </c>
    </row>
    <row r="4627" spans="1:36" ht="17.25" hidden="1" customHeight="1" x14ac:dyDescent="0.2">
      <c r="A4627" s="4" t="s">
        <v>8221</v>
      </c>
      <c r="B4627" t="s">
        <v>8135</v>
      </c>
      <c r="C4627" t="s">
        <v>8222</v>
      </c>
      <c r="D4627" t="s">
        <v>8223</v>
      </c>
      <c r="E4627" t="s">
        <v>8224</v>
      </c>
      <c r="F4627" t="s">
        <v>86</v>
      </c>
      <c r="G4627" s="5">
        <v>979</v>
      </c>
      <c r="H4627" t="s">
        <v>42</v>
      </c>
      <c r="I4627" t="s">
        <v>43</v>
      </c>
      <c r="J4627" t="s">
        <v>45</v>
      </c>
      <c r="K4627" t="s">
        <v>45</v>
      </c>
      <c r="L4627" t="s">
        <v>45</v>
      </c>
      <c r="M4627" t="s">
        <v>559</v>
      </c>
      <c r="N4627" s="6">
        <v>2012</v>
      </c>
      <c r="P4627" s="25"/>
      <c r="Q4627" t="s">
        <v>8225</v>
      </c>
      <c r="R4627" s="7">
        <v>-12.498338</v>
      </c>
      <c r="S4627" s="7">
        <v>-76.728791999999999</v>
      </c>
      <c r="T4627" t="s">
        <v>46</v>
      </c>
      <c r="U4627" t="s">
        <v>8150</v>
      </c>
      <c r="W4627" t="s">
        <v>8151</v>
      </c>
      <c r="X4627" t="s">
        <v>8152</v>
      </c>
      <c r="Y4627" t="s">
        <v>3012</v>
      </c>
      <c r="Z4627" t="s">
        <v>3013</v>
      </c>
      <c r="AG4627" t="s">
        <v>8226</v>
      </c>
      <c r="AH4627" s="8" t="s">
        <v>8227</v>
      </c>
      <c r="AI4627" t="s">
        <v>8228</v>
      </c>
      <c r="AJ4627" t="s">
        <v>8229</v>
      </c>
    </row>
    <row r="4628" spans="1:36" ht="17.25" hidden="1" customHeight="1" x14ac:dyDescent="0.2">
      <c r="A4628" s="4" t="s">
        <v>8238</v>
      </c>
      <c r="B4628" t="s">
        <v>8135</v>
      </c>
      <c r="C4628" t="s">
        <v>8239</v>
      </c>
      <c r="D4628" t="s">
        <v>8240</v>
      </c>
      <c r="E4628" t="s">
        <v>8241</v>
      </c>
      <c r="F4628" t="s">
        <v>86</v>
      </c>
      <c r="G4628" s="5">
        <v>108</v>
      </c>
      <c r="H4628" t="s">
        <v>42</v>
      </c>
      <c r="I4628" t="s">
        <v>65</v>
      </c>
      <c r="J4628" t="s">
        <v>45</v>
      </c>
      <c r="K4628" t="s">
        <v>45</v>
      </c>
      <c r="L4628" t="s">
        <v>45</v>
      </c>
      <c r="M4628" t="s">
        <v>559</v>
      </c>
      <c r="N4628" s="24">
        <v>1998</v>
      </c>
      <c r="Q4628" t="s">
        <v>8242</v>
      </c>
      <c r="R4628" s="7">
        <v>-4.5384159999999998</v>
      </c>
      <c r="S4628" s="7">
        <v>-81.264409999999998</v>
      </c>
      <c r="T4628" t="s">
        <v>46</v>
      </c>
      <c r="U4628" t="s">
        <v>8243</v>
      </c>
      <c r="W4628" t="s">
        <v>8244</v>
      </c>
      <c r="X4628" t="s">
        <v>8245</v>
      </c>
      <c r="Y4628" t="s">
        <v>3012</v>
      </c>
      <c r="Z4628" t="s">
        <v>3013</v>
      </c>
      <c r="AG4628" t="s">
        <v>8246</v>
      </c>
      <c r="AH4628" s="8">
        <v>1130875</v>
      </c>
      <c r="AI4628" t="s">
        <v>8247</v>
      </c>
      <c r="AJ4628" t="s">
        <v>8248</v>
      </c>
    </row>
    <row r="4629" spans="1:36" ht="17.25" hidden="1" customHeight="1" x14ac:dyDescent="0.2">
      <c r="A4629" s="4" t="s">
        <v>8266</v>
      </c>
      <c r="B4629" t="s">
        <v>8135</v>
      </c>
      <c r="C4629" t="s">
        <v>8267</v>
      </c>
      <c r="D4629" t="s">
        <v>8268</v>
      </c>
      <c r="E4629" t="s">
        <v>40</v>
      </c>
      <c r="F4629" t="s">
        <v>86</v>
      </c>
      <c r="G4629" s="5">
        <v>200</v>
      </c>
      <c r="H4629" t="s">
        <v>611</v>
      </c>
      <c r="I4629" t="s">
        <v>65</v>
      </c>
      <c r="J4629" t="s">
        <v>45</v>
      </c>
      <c r="K4629" t="s">
        <v>45</v>
      </c>
      <c r="L4629" t="s">
        <v>45</v>
      </c>
      <c r="M4629" t="s">
        <v>559</v>
      </c>
      <c r="N4629" s="27"/>
      <c r="R4629" s="7">
        <v>-12.851689</v>
      </c>
      <c r="S4629" s="7">
        <v>-72.697819999999993</v>
      </c>
      <c r="T4629" t="s">
        <v>504</v>
      </c>
      <c r="U4629" t="s">
        <v>8269</v>
      </c>
      <c r="W4629" t="s">
        <v>8270</v>
      </c>
      <c r="X4629" t="s">
        <v>8271</v>
      </c>
      <c r="Y4629" t="s">
        <v>3012</v>
      </c>
      <c r="Z4629" t="s">
        <v>3013</v>
      </c>
      <c r="AG4629" t="s">
        <v>45</v>
      </c>
      <c r="AH4629" s="8" t="s">
        <v>45</v>
      </c>
      <c r="AI4629" t="s">
        <v>8272</v>
      </c>
      <c r="AJ4629" t="s">
        <v>8273</v>
      </c>
    </row>
    <row r="4630" spans="1:36" ht="17.25" hidden="1" customHeight="1" x14ac:dyDescent="0.2">
      <c r="A4630" s="4" t="s">
        <v>8295</v>
      </c>
      <c r="B4630" t="s">
        <v>8135</v>
      </c>
      <c r="C4630" t="s">
        <v>8296</v>
      </c>
      <c r="D4630" t="s">
        <v>8297</v>
      </c>
      <c r="E4630" t="s">
        <v>8249</v>
      </c>
      <c r="F4630" t="s">
        <v>41</v>
      </c>
      <c r="G4630" s="5">
        <v>60</v>
      </c>
      <c r="H4630" t="s">
        <v>42</v>
      </c>
      <c r="I4630" t="s">
        <v>65</v>
      </c>
      <c r="J4630" t="s">
        <v>45</v>
      </c>
      <c r="K4630" t="s">
        <v>45</v>
      </c>
      <c r="L4630" t="s">
        <v>45</v>
      </c>
      <c r="M4630" t="s">
        <v>559</v>
      </c>
      <c r="N4630" s="6">
        <v>2009</v>
      </c>
      <c r="Q4630" t="s">
        <v>8298</v>
      </c>
      <c r="R4630" s="7">
        <v>-12.039528000000001</v>
      </c>
      <c r="S4630" s="7">
        <v>-77.010565</v>
      </c>
      <c r="T4630" t="s">
        <v>46</v>
      </c>
      <c r="U4630" t="s">
        <v>8299</v>
      </c>
      <c r="W4630" t="s">
        <v>8152</v>
      </c>
      <c r="X4630" t="s">
        <v>8152</v>
      </c>
      <c r="Y4630" t="s">
        <v>3012</v>
      </c>
      <c r="Z4630" t="s">
        <v>3013</v>
      </c>
      <c r="AG4630" t="s">
        <v>8300</v>
      </c>
      <c r="AH4630" s="8">
        <v>1145794</v>
      </c>
      <c r="AI4630" t="s">
        <v>8301</v>
      </c>
      <c r="AJ4630" t="s">
        <v>8302</v>
      </c>
    </row>
    <row r="4631" spans="1:36" ht="17.25" hidden="1" customHeight="1" x14ac:dyDescent="0.2">
      <c r="A4631" s="4" t="s">
        <v>8295</v>
      </c>
      <c r="B4631" t="s">
        <v>8135</v>
      </c>
      <c r="C4631" t="s">
        <v>8296</v>
      </c>
      <c r="D4631" t="s">
        <v>8297</v>
      </c>
      <c r="E4631" t="s">
        <v>8251</v>
      </c>
      <c r="F4631" t="s">
        <v>41</v>
      </c>
      <c r="G4631" s="5">
        <v>60</v>
      </c>
      <c r="H4631" t="s">
        <v>42</v>
      </c>
      <c r="I4631" t="s">
        <v>65</v>
      </c>
      <c r="J4631" t="s">
        <v>45</v>
      </c>
      <c r="K4631" t="s">
        <v>45</v>
      </c>
      <c r="L4631" t="s">
        <v>45</v>
      </c>
      <c r="M4631" t="s">
        <v>559</v>
      </c>
      <c r="N4631" s="6">
        <v>2009</v>
      </c>
      <c r="Q4631" t="s">
        <v>8298</v>
      </c>
      <c r="R4631" s="7">
        <v>-12.039528000000001</v>
      </c>
      <c r="S4631" s="7">
        <v>-77.010565</v>
      </c>
      <c r="T4631" t="s">
        <v>46</v>
      </c>
      <c r="U4631" t="s">
        <v>8299</v>
      </c>
      <c r="W4631" t="s">
        <v>8152</v>
      </c>
      <c r="X4631" t="s">
        <v>8152</v>
      </c>
      <c r="Y4631" t="s">
        <v>3012</v>
      </c>
      <c r="Z4631" t="s">
        <v>3013</v>
      </c>
      <c r="AG4631" t="s">
        <v>8300</v>
      </c>
      <c r="AH4631" s="27">
        <v>1145795</v>
      </c>
      <c r="AI4631" t="s">
        <v>8301</v>
      </c>
      <c r="AJ4631" t="s">
        <v>8303</v>
      </c>
    </row>
    <row r="4632" spans="1:36" ht="17.25" hidden="1" customHeight="1" x14ac:dyDescent="0.2">
      <c r="A4632" s="4" t="s">
        <v>8295</v>
      </c>
      <c r="B4632" t="s">
        <v>8135</v>
      </c>
      <c r="C4632" t="s">
        <v>8296</v>
      </c>
      <c r="D4632" t="s">
        <v>8297</v>
      </c>
      <c r="E4632" t="s">
        <v>8304</v>
      </c>
      <c r="F4632" t="s">
        <v>41</v>
      </c>
      <c r="G4632" s="5">
        <v>128</v>
      </c>
      <c r="H4632" t="s">
        <v>42</v>
      </c>
      <c r="I4632" t="s">
        <v>65</v>
      </c>
      <c r="J4632" t="s">
        <v>45</v>
      </c>
      <c r="K4632" t="s">
        <v>45</v>
      </c>
      <c r="L4632" t="s">
        <v>45</v>
      </c>
      <c r="M4632" t="s">
        <v>559</v>
      </c>
      <c r="N4632" s="6">
        <v>2005</v>
      </c>
      <c r="Q4632" t="s">
        <v>8298</v>
      </c>
      <c r="R4632" s="7">
        <v>-12.039528000000001</v>
      </c>
      <c r="S4632" s="7">
        <v>-77.010565</v>
      </c>
      <c r="T4632" t="s">
        <v>46</v>
      </c>
      <c r="U4632" t="s">
        <v>8299</v>
      </c>
      <c r="W4632" t="s">
        <v>8152</v>
      </c>
      <c r="X4632" t="s">
        <v>8152</v>
      </c>
      <c r="Y4632" t="s">
        <v>3012</v>
      </c>
      <c r="Z4632" t="s">
        <v>3013</v>
      </c>
      <c r="AG4632" t="s">
        <v>8300</v>
      </c>
      <c r="AH4632" s="27">
        <v>1145796</v>
      </c>
      <c r="AI4632" t="s">
        <v>8301</v>
      </c>
      <c r="AJ4632" t="s">
        <v>8305</v>
      </c>
    </row>
    <row r="4633" spans="1:36" ht="17.25" hidden="1" customHeight="1" x14ac:dyDescent="0.2">
      <c r="A4633" s="4" t="s">
        <v>8295</v>
      </c>
      <c r="B4633" t="s">
        <v>8135</v>
      </c>
      <c r="C4633" t="s">
        <v>8296</v>
      </c>
      <c r="D4633" t="s">
        <v>8297</v>
      </c>
      <c r="E4633" t="s">
        <v>8306</v>
      </c>
      <c r="F4633" t="s">
        <v>86</v>
      </c>
      <c r="G4633" s="5">
        <v>200</v>
      </c>
      <c r="H4633" t="s">
        <v>42</v>
      </c>
      <c r="I4633" t="s">
        <v>65</v>
      </c>
      <c r="J4633" t="s">
        <v>45</v>
      </c>
      <c r="K4633" t="s">
        <v>45</v>
      </c>
      <c r="L4633" t="s">
        <v>45</v>
      </c>
      <c r="M4633" t="s">
        <v>559</v>
      </c>
      <c r="N4633" s="24">
        <v>2009</v>
      </c>
      <c r="Q4633" t="s">
        <v>8298</v>
      </c>
      <c r="R4633" s="7">
        <v>-12.039528000000001</v>
      </c>
      <c r="S4633" s="7">
        <v>-77.010565</v>
      </c>
      <c r="T4633" t="s">
        <v>46</v>
      </c>
      <c r="U4633" t="s">
        <v>8299</v>
      </c>
      <c r="W4633" t="s">
        <v>8152</v>
      </c>
      <c r="X4633" t="s">
        <v>8152</v>
      </c>
      <c r="Y4633" t="s">
        <v>3012</v>
      </c>
      <c r="Z4633" t="s">
        <v>3013</v>
      </c>
      <c r="AG4633" t="s">
        <v>8300</v>
      </c>
      <c r="AH4633" s="27">
        <v>1216986</v>
      </c>
      <c r="AI4633" t="s">
        <v>8301</v>
      </c>
      <c r="AJ4633" t="s">
        <v>8307</v>
      </c>
    </row>
    <row r="4634" spans="1:36" ht="17.25" hidden="1" customHeight="1" x14ac:dyDescent="0.2">
      <c r="A4634" s="4" t="s">
        <v>8316</v>
      </c>
      <c r="B4634" t="s">
        <v>8135</v>
      </c>
      <c r="C4634" t="s">
        <v>8317</v>
      </c>
      <c r="D4634" t="s">
        <v>8318</v>
      </c>
      <c r="E4634" t="s">
        <v>8319</v>
      </c>
      <c r="F4634" t="s">
        <v>41</v>
      </c>
      <c r="G4634" s="5">
        <v>524</v>
      </c>
      <c r="H4634" t="s">
        <v>42</v>
      </c>
      <c r="I4634" t="s">
        <v>43</v>
      </c>
      <c r="J4634" t="s">
        <v>45</v>
      </c>
      <c r="K4634" t="s">
        <v>45</v>
      </c>
      <c r="L4634" t="s">
        <v>45</v>
      </c>
      <c r="M4634" t="s">
        <v>559</v>
      </c>
      <c r="N4634" s="6">
        <v>2006</v>
      </c>
      <c r="Q4634" t="s">
        <v>8298</v>
      </c>
      <c r="R4634" s="7">
        <v>-11.935756</v>
      </c>
      <c r="S4634" s="7">
        <v>-77.118020999999999</v>
      </c>
      <c r="T4634" t="s">
        <v>46</v>
      </c>
      <c r="U4634" t="s">
        <v>8320</v>
      </c>
      <c r="W4634" t="s">
        <v>8321</v>
      </c>
      <c r="X4634" t="s">
        <v>8321</v>
      </c>
      <c r="Y4634" t="s">
        <v>3012</v>
      </c>
      <c r="Z4634" t="s">
        <v>3013</v>
      </c>
      <c r="AG4634" t="s">
        <v>8322</v>
      </c>
      <c r="AH4634" s="8" t="s">
        <v>8323</v>
      </c>
      <c r="AI4634" t="s">
        <v>8324</v>
      </c>
      <c r="AJ4634" t="s">
        <v>8325</v>
      </c>
    </row>
    <row r="4635" spans="1:36" ht="17.25" hidden="1" customHeight="1" x14ac:dyDescent="0.2">
      <c r="A4635" s="4" t="s">
        <v>8336</v>
      </c>
      <c r="B4635" t="s">
        <v>8337</v>
      </c>
      <c r="C4635" t="s">
        <v>8338</v>
      </c>
      <c r="E4635" t="s">
        <v>40</v>
      </c>
      <c r="F4635" t="s">
        <v>41</v>
      </c>
      <c r="G4635" s="5">
        <v>65.599999999999994</v>
      </c>
      <c r="H4635" t="s">
        <v>42</v>
      </c>
      <c r="I4635" t="s">
        <v>528</v>
      </c>
      <c r="J4635" t="s">
        <v>45</v>
      </c>
      <c r="K4635" t="s">
        <v>45</v>
      </c>
      <c r="L4635" t="s">
        <v>45</v>
      </c>
      <c r="M4635" t="s">
        <v>559</v>
      </c>
      <c r="N4635" s="6">
        <v>2009</v>
      </c>
      <c r="Q4635" t="s">
        <v>8339</v>
      </c>
      <c r="R4635" s="7">
        <v>11.142379999999999</v>
      </c>
      <c r="S4635" s="7">
        <v>-60.792409999999997</v>
      </c>
      <c r="T4635" t="s">
        <v>46</v>
      </c>
      <c r="U4635" t="s">
        <v>8340</v>
      </c>
      <c r="X4635" t="s">
        <v>8341</v>
      </c>
      <c r="Y4635" t="s">
        <v>3012</v>
      </c>
      <c r="Z4635" t="s">
        <v>3013</v>
      </c>
      <c r="AG4635" t="s">
        <v>8342</v>
      </c>
      <c r="AH4635" s="6">
        <v>1201915</v>
      </c>
      <c r="AI4635" t="s">
        <v>8343</v>
      </c>
      <c r="AJ4635" t="s">
        <v>8344</v>
      </c>
    </row>
    <row r="4636" spans="1:36" ht="17.25" hidden="1" customHeight="1" x14ac:dyDescent="0.2">
      <c r="A4636" s="4" t="s">
        <v>8356</v>
      </c>
      <c r="B4636" t="s">
        <v>8337</v>
      </c>
      <c r="C4636" t="s">
        <v>8357</v>
      </c>
      <c r="D4636" t="s">
        <v>8358</v>
      </c>
      <c r="E4636" t="s">
        <v>40</v>
      </c>
      <c r="F4636" t="s">
        <v>86</v>
      </c>
      <c r="G4636" s="5">
        <v>88</v>
      </c>
      <c r="H4636" t="s">
        <v>42</v>
      </c>
      <c r="I4636" t="s">
        <v>65</v>
      </c>
      <c r="J4636" t="s">
        <v>45</v>
      </c>
      <c r="K4636" t="s">
        <v>45</v>
      </c>
      <c r="L4636" t="s">
        <v>45</v>
      </c>
      <c r="M4636" t="s">
        <v>559</v>
      </c>
      <c r="N4636" s="6">
        <v>1977</v>
      </c>
      <c r="Q4636" t="s">
        <v>8348</v>
      </c>
      <c r="R4636" s="7">
        <v>10.418445999999999</v>
      </c>
      <c r="S4636" s="7">
        <v>-61.486637999999999</v>
      </c>
      <c r="T4636" t="s">
        <v>46</v>
      </c>
      <c r="U4636" t="s">
        <v>8359</v>
      </c>
      <c r="W4636" t="s">
        <v>8360</v>
      </c>
      <c r="X4636" t="s">
        <v>8361</v>
      </c>
      <c r="Y4636" t="s">
        <v>3012</v>
      </c>
      <c r="Z4636" t="s">
        <v>3013</v>
      </c>
      <c r="AG4636" t="s">
        <v>8362</v>
      </c>
      <c r="AH4636" s="8">
        <v>1140386</v>
      </c>
      <c r="AI4636" t="s">
        <v>8363</v>
      </c>
      <c r="AJ4636" t="s">
        <v>8364</v>
      </c>
    </row>
    <row r="4637" spans="1:36" ht="17.25" hidden="1" customHeight="1" x14ac:dyDescent="0.2">
      <c r="A4637" s="4" t="s">
        <v>8356</v>
      </c>
      <c r="B4637" t="s">
        <v>8337</v>
      </c>
      <c r="C4637" t="s">
        <v>8357</v>
      </c>
      <c r="D4637" t="s">
        <v>8358</v>
      </c>
      <c r="E4637" t="s">
        <v>4758</v>
      </c>
      <c r="F4637" t="s">
        <v>86</v>
      </c>
      <c r="G4637" s="5">
        <v>63</v>
      </c>
      <c r="H4637" t="s">
        <v>42</v>
      </c>
      <c r="I4637" t="s">
        <v>65</v>
      </c>
      <c r="J4637" t="s">
        <v>45</v>
      </c>
      <c r="K4637" t="s">
        <v>45</v>
      </c>
      <c r="L4637" t="s">
        <v>45</v>
      </c>
      <c r="M4637" t="s">
        <v>559</v>
      </c>
      <c r="N4637" s="6">
        <v>1982</v>
      </c>
      <c r="Q4637" t="s">
        <v>8348</v>
      </c>
      <c r="R4637" s="7">
        <v>10.418445999999999</v>
      </c>
      <c r="S4637" s="7">
        <v>-61.486637999999999</v>
      </c>
      <c r="T4637" t="s">
        <v>46</v>
      </c>
      <c r="U4637" t="s">
        <v>8359</v>
      </c>
      <c r="W4637" t="s">
        <v>8360</v>
      </c>
      <c r="X4637" t="s">
        <v>8361</v>
      </c>
      <c r="Y4637" t="s">
        <v>3012</v>
      </c>
      <c r="Z4637" t="s">
        <v>3013</v>
      </c>
      <c r="AG4637" t="s">
        <v>8362</v>
      </c>
      <c r="AH4637" s="8">
        <v>1140391</v>
      </c>
      <c r="AI4637" t="s">
        <v>8363</v>
      </c>
      <c r="AJ4637" t="s">
        <v>8365</v>
      </c>
    </row>
    <row r="4638" spans="1:36" ht="17.25" hidden="1" customHeight="1" x14ac:dyDescent="0.2">
      <c r="A4638" s="4" t="s">
        <v>8356</v>
      </c>
      <c r="B4638" t="s">
        <v>8337</v>
      </c>
      <c r="C4638" t="s">
        <v>8357</v>
      </c>
      <c r="D4638" t="s">
        <v>8358</v>
      </c>
      <c r="E4638" t="s">
        <v>4760</v>
      </c>
      <c r="F4638" t="s">
        <v>86</v>
      </c>
      <c r="G4638" s="5">
        <v>105</v>
      </c>
      <c r="H4638" t="s">
        <v>42</v>
      </c>
      <c r="I4638" t="s">
        <v>65</v>
      </c>
      <c r="J4638" t="s">
        <v>45</v>
      </c>
      <c r="K4638" t="s">
        <v>45</v>
      </c>
      <c r="L4638" t="s">
        <v>45</v>
      </c>
      <c r="M4638" t="s">
        <v>559</v>
      </c>
      <c r="N4638" s="6">
        <v>2007</v>
      </c>
      <c r="Q4638" t="s">
        <v>8348</v>
      </c>
      <c r="R4638" s="7">
        <v>10.418445999999999</v>
      </c>
      <c r="S4638" s="7">
        <v>-61.486637999999999</v>
      </c>
      <c r="T4638" t="s">
        <v>46</v>
      </c>
      <c r="U4638" t="s">
        <v>8359</v>
      </c>
      <c r="W4638" t="s">
        <v>8360</v>
      </c>
      <c r="X4638" t="s">
        <v>8361</v>
      </c>
      <c r="Y4638" t="s">
        <v>3012</v>
      </c>
      <c r="Z4638" t="s">
        <v>3013</v>
      </c>
      <c r="AG4638" t="s">
        <v>8362</v>
      </c>
      <c r="AH4638" s="8">
        <v>1196626</v>
      </c>
      <c r="AI4638" t="s">
        <v>8363</v>
      </c>
      <c r="AJ4638" t="s">
        <v>8366</v>
      </c>
    </row>
    <row r="4639" spans="1:36" ht="17.25" hidden="1" customHeight="1" x14ac:dyDescent="0.2">
      <c r="A4639" s="4" t="s">
        <v>8356</v>
      </c>
      <c r="B4639" t="s">
        <v>8337</v>
      </c>
      <c r="C4639" t="s">
        <v>8357</v>
      </c>
      <c r="D4639" t="s">
        <v>8358</v>
      </c>
      <c r="E4639" t="s">
        <v>4762</v>
      </c>
      <c r="F4639" t="s">
        <v>86</v>
      </c>
      <c r="G4639" s="5">
        <v>105</v>
      </c>
      <c r="H4639" t="s">
        <v>42</v>
      </c>
      <c r="I4639" t="s">
        <v>65</v>
      </c>
      <c r="J4639" t="s">
        <v>45</v>
      </c>
      <c r="K4639" t="s">
        <v>45</v>
      </c>
      <c r="L4639" t="s">
        <v>45</v>
      </c>
      <c r="M4639" t="s">
        <v>559</v>
      </c>
      <c r="N4639" s="6">
        <v>2007</v>
      </c>
      <c r="Q4639" t="s">
        <v>8348</v>
      </c>
      <c r="R4639" s="7">
        <v>10.418445999999999</v>
      </c>
      <c r="S4639" s="7">
        <v>-61.486637999999999</v>
      </c>
      <c r="T4639" t="s">
        <v>46</v>
      </c>
      <c r="U4639" t="s">
        <v>8359</v>
      </c>
      <c r="W4639" t="s">
        <v>8360</v>
      </c>
      <c r="X4639" t="s">
        <v>8361</v>
      </c>
      <c r="Y4639" t="s">
        <v>3012</v>
      </c>
      <c r="Z4639" t="s">
        <v>3013</v>
      </c>
      <c r="AG4639" t="s">
        <v>8362</v>
      </c>
      <c r="AH4639" s="8">
        <v>1196627</v>
      </c>
      <c r="AI4639" t="s">
        <v>8363</v>
      </c>
      <c r="AJ4639" t="s">
        <v>8367</v>
      </c>
    </row>
    <row r="4640" spans="1:36" ht="17.25" hidden="1" customHeight="1" x14ac:dyDescent="0.2">
      <c r="A4640" s="4" t="s">
        <v>8356</v>
      </c>
      <c r="B4640" t="s">
        <v>8337</v>
      </c>
      <c r="C4640" t="s">
        <v>8357</v>
      </c>
      <c r="D4640" t="s">
        <v>8358</v>
      </c>
      <c r="E4640" t="s">
        <v>191</v>
      </c>
      <c r="F4640" t="s">
        <v>86</v>
      </c>
      <c r="G4640" s="5">
        <v>88</v>
      </c>
      <c r="H4640" t="s">
        <v>42</v>
      </c>
      <c r="I4640" t="s">
        <v>65</v>
      </c>
      <c r="J4640" t="s">
        <v>45</v>
      </c>
      <c r="K4640" t="s">
        <v>45</v>
      </c>
      <c r="L4640" t="s">
        <v>45</v>
      </c>
      <c r="M4640" t="s">
        <v>559</v>
      </c>
      <c r="N4640" s="6">
        <v>1980</v>
      </c>
      <c r="Q4640" t="s">
        <v>8348</v>
      </c>
      <c r="R4640" s="7">
        <v>10.418445999999999</v>
      </c>
      <c r="S4640" s="7">
        <v>-61.486637999999999</v>
      </c>
      <c r="T4640" t="s">
        <v>46</v>
      </c>
      <c r="U4640" t="s">
        <v>8359</v>
      </c>
      <c r="W4640" t="s">
        <v>8360</v>
      </c>
      <c r="X4640" t="s">
        <v>8361</v>
      </c>
      <c r="Y4640" t="s">
        <v>3012</v>
      </c>
      <c r="Z4640" t="s">
        <v>3013</v>
      </c>
      <c r="AG4640" t="s">
        <v>8362</v>
      </c>
      <c r="AH4640" s="24">
        <v>1140387</v>
      </c>
      <c r="AI4640" t="s">
        <v>8363</v>
      </c>
      <c r="AJ4640" t="s">
        <v>8368</v>
      </c>
    </row>
    <row r="4641" spans="1:36" ht="17.25" hidden="1" customHeight="1" x14ac:dyDescent="0.2">
      <c r="A4641" s="4" t="s">
        <v>8356</v>
      </c>
      <c r="B4641" t="s">
        <v>8337</v>
      </c>
      <c r="C4641" t="s">
        <v>8357</v>
      </c>
      <c r="D4641" t="s">
        <v>8358</v>
      </c>
      <c r="E4641" t="s">
        <v>335</v>
      </c>
      <c r="F4641" t="s">
        <v>86</v>
      </c>
      <c r="G4641" s="5">
        <v>88</v>
      </c>
      <c r="H4641" t="s">
        <v>42</v>
      </c>
      <c r="I4641" t="s">
        <v>65</v>
      </c>
      <c r="J4641" t="s">
        <v>45</v>
      </c>
      <c r="K4641" t="s">
        <v>45</v>
      </c>
      <c r="L4641" t="s">
        <v>45</v>
      </c>
      <c r="M4641" t="s">
        <v>559</v>
      </c>
      <c r="N4641" s="6">
        <v>1980</v>
      </c>
      <c r="Q4641" t="s">
        <v>8348</v>
      </c>
      <c r="R4641" s="7">
        <v>10.418445999999999</v>
      </c>
      <c r="S4641" s="7">
        <v>-61.486637999999999</v>
      </c>
      <c r="T4641" t="s">
        <v>46</v>
      </c>
      <c r="U4641" t="s">
        <v>8359</v>
      </c>
      <c r="W4641" t="s">
        <v>8360</v>
      </c>
      <c r="X4641" t="s">
        <v>8361</v>
      </c>
      <c r="Y4641" t="s">
        <v>3012</v>
      </c>
      <c r="Z4641" t="s">
        <v>3013</v>
      </c>
      <c r="AG4641" t="s">
        <v>8362</v>
      </c>
      <c r="AH4641" s="8">
        <v>1140392</v>
      </c>
      <c r="AI4641" t="s">
        <v>8363</v>
      </c>
      <c r="AJ4641" t="s">
        <v>8369</v>
      </c>
    </row>
    <row r="4642" spans="1:36" ht="17.25" hidden="1" customHeight="1" x14ac:dyDescent="0.2">
      <c r="A4642" s="4" t="s">
        <v>8356</v>
      </c>
      <c r="B4642" t="s">
        <v>8337</v>
      </c>
      <c r="C4642" t="s">
        <v>8357</v>
      </c>
      <c r="D4642" t="s">
        <v>8358</v>
      </c>
      <c r="E4642" t="s">
        <v>1157</v>
      </c>
      <c r="F4642" t="s">
        <v>86</v>
      </c>
      <c r="G4642" s="5">
        <v>88</v>
      </c>
      <c r="H4642" t="s">
        <v>42</v>
      </c>
      <c r="I4642" t="s">
        <v>65</v>
      </c>
      <c r="J4642" t="s">
        <v>45</v>
      </c>
      <c r="K4642" t="s">
        <v>45</v>
      </c>
      <c r="L4642" t="s">
        <v>45</v>
      </c>
      <c r="M4642" t="s">
        <v>559</v>
      </c>
      <c r="N4642" s="6">
        <v>1980</v>
      </c>
      <c r="Q4642" t="s">
        <v>8348</v>
      </c>
      <c r="R4642" s="7">
        <v>10.418445999999999</v>
      </c>
      <c r="S4642" s="7">
        <v>-61.486637999999999</v>
      </c>
      <c r="T4642" t="s">
        <v>46</v>
      </c>
      <c r="U4642" t="s">
        <v>8359</v>
      </c>
      <c r="W4642" t="s">
        <v>8360</v>
      </c>
      <c r="X4642" t="s">
        <v>8361</v>
      </c>
      <c r="Y4642" t="s">
        <v>3012</v>
      </c>
      <c r="Z4642" t="s">
        <v>3013</v>
      </c>
      <c r="AG4642" t="s">
        <v>8362</v>
      </c>
      <c r="AH4642" s="8">
        <v>1140393</v>
      </c>
      <c r="AI4642" t="s">
        <v>8363</v>
      </c>
      <c r="AJ4642" t="s">
        <v>8370</v>
      </c>
    </row>
    <row r="4643" spans="1:36" ht="17.25" hidden="1" customHeight="1" x14ac:dyDescent="0.2">
      <c r="A4643" s="4" t="s">
        <v>8356</v>
      </c>
      <c r="B4643" t="s">
        <v>8337</v>
      </c>
      <c r="C4643" t="s">
        <v>8357</v>
      </c>
      <c r="D4643" t="s">
        <v>8358</v>
      </c>
      <c r="E4643" t="s">
        <v>2297</v>
      </c>
      <c r="F4643" t="s">
        <v>86</v>
      </c>
      <c r="G4643" s="5">
        <v>63</v>
      </c>
      <c r="H4643" t="s">
        <v>42</v>
      </c>
      <c r="I4643" t="s">
        <v>65</v>
      </c>
      <c r="J4643" t="s">
        <v>45</v>
      </c>
      <c r="K4643" t="s">
        <v>45</v>
      </c>
      <c r="L4643" t="s">
        <v>45</v>
      </c>
      <c r="M4643" t="s">
        <v>559</v>
      </c>
      <c r="N4643" s="6">
        <v>1982</v>
      </c>
      <c r="Q4643" t="s">
        <v>8348</v>
      </c>
      <c r="R4643" s="7">
        <v>10.418445999999999</v>
      </c>
      <c r="S4643" s="7">
        <v>-61.486637999999999</v>
      </c>
      <c r="T4643" t="s">
        <v>46</v>
      </c>
      <c r="U4643" t="s">
        <v>8359</v>
      </c>
      <c r="W4643" t="s">
        <v>8360</v>
      </c>
      <c r="X4643" t="s">
        <v>8361</v>
      </c>
      <c r="Y4643" t="s">
        <v>3012</v>
      </c>
      <c r="Z4643" t="s">
        <v>3013</v>
      </c>
      <c r="AG4643" t="s">
        <v>8362</v>
      </c>
      <c r="AH4643" s="24">
        <v>1140388</v>
      </c>
      <c r="AI4643" t="s">
        <v>8363</v>
      </c>
      <c r="AJ4643" t="s">
        <v>8371</v>
      </c>
    </row>
    <row r="4644" spans="1:36" ht="17.25" hidden="1" customHeight="1" x14ac:dyDescent="0.2">
      <c r="A4644" s="4" t="s">
        <v>8356</v>
      </c>
      <c r="B4644" t="s">
        <v>8337</v>
      </c>
      <c r="C4644" t="s">
        <v>8357</v>
      </c>
      <c r="D4644" t="s">
        <v>8358</v>
      </c>
      <c r="E4644" t="s">
        <v>3929</v>
      </c>
      <c r="F4644" t="s">
        <v>86</v>
      </c>
      <c r="G4644" s="5">
        <v>63</v>
      </c>
      <c r="H4644" t="s">
        <v>42</v>
      </c>
      <c r="I4644" t="s">
        <v>65</v>
      </c>
      <c r="J4644" t="s">
        <v>45</v>
      </c>
      <c r="K4644" t="s">
        <v>45</v>
      </c>
      <c r="L4644" t="s">
        <v>45</v>
      </c>
      <c r="M4644" t="s">
        <v>559</v>
      </c>
      <c r="N4644" s="6">
        <v>1982</v>
      </c>
      <c r="Q4644" t="s">
        <v>8348</v>
      </c>
      <c r="R4644" s="7">
        <v>10.418445999999999</v>
      </c>
      <c r="S4644" s="7">
        <v>-61.486637999999999</v>
      </c>
      <c r="T4644" t="s">
        <v>46</v>
      </c>
      <c r="U4644" t="s">
        <v>8359</v>
      </c>
      <c r="W4644" t="s">
        <v>8360</v>
      </c>
      <c r="X4644" t="s">
        <v>8361</v>
      </c>
      <c r="Y4644" t="s">
        <v>3012</v>
      </c>
      <c r="Z4644" t="s">
        <v>3013</v>
      </c>
      <c r="AG4644" t="s">
        <v>8362</v>
      </c>
      <c r="AH4644" s="27">
        <v>1140389</v>
      </c>
      <c r="AI4644" t="s">
        <v>8363</v>
      </c>
      <c r="AJ4644" t="s">
        <v>8372</v>
      </c>
    </row>
    <row r="4645" spans="1:36" ht="17.25" hidden="1" customHeight="1" x14ac:dyDescent="0.2">
      <c r="A4645" s="4" t="s">
        <v>8356</v>
      </c>
      <c r="B4645" t="s">
        <v>8337</v>
      </c>
      <c r="C4645" t="s">
        <v>8357</v>
      </c>
      <c r="D4645" t="s">
        <v>8358</v>
      </c>
      <c r="E4645" t="s">
        <v>4787</v>
      </c>
      <c r="F4645" t="s">
        <v>86</v>
      </c>
      <c r="G4645" s="5">
        <v>63</v>
      </c>
      <c r="H4645" t="s">
        <v>42</v>
      </c>
      <c r="I4645" t="s">
        <v>65</v>
      </c>
      <c r="J4645" t="s">
        <v>45</v>
      </c>
      <c r="K4645" t="s">
        <v>45</v>
      </c>
      <c r="L4645" t="s">
        <v>45</v>
      </c>
      <c r="M4645" t="s">
        <v>559</v>
      </c>
      <c r="N4645" s="6">
        <v>1982</v>
      </c>
      <c r="Q4645" t="s">
        <v>8348</v>
      </c>
      <c r="R4645" s="7">
        <v>10.418445999999999</v>
      </c>
      <c r="S4645" s="7">
        <v>-61.486637999999999</v>
      </c>
      <c r="T4645" t="s">
        <v>46</v>
      </c>
      <c r="U4645" t="s">
        <v>8359</v>
      </c>
      <c r="W4645" t="s">
        <v>8360</v>
      </c>
      <c r="X4645" t="s">
        <v>8361</v>
      </c>
      <c r="Y4645" t="s">
        <v>3012</v>
      </c>
      <c r="Z4645" t="s">
        <v>3013</v>
      </c>
      <c r="AG4645" t="s">
        <v>8362</v>
      </c>
      <c r="AH4645" s="27">
        <v>1140390</v>
      </c>
      <c r="AI4645" t="s">
        <v>8363</v>
      </c>
      <c r="AJ4645" t="s">
        <v>8373</v>
      </c>
    </row>
    <row r="4646" spans="1:36" ht="17.25" hidden="1" customHeight="1" x14ac:dyDescent="0.2">
      <c r="A4646" s="4" t="s">
        <v>8374</v>
      </c>
      <c r="B4646" t="s">
        <v>8337</v>
      </c>
      <c r="C4646" t="s">
        <v>8375</v>
      </c>
      <c r="D4646" t="s">
        <v>8376</v>
      </c>
      <c r="E4646" t="s">
        <v>40</v>
      </c>
      <c r="F4646" t="s">
        <v>86</v>
      </c>
      <c r="G4646" s="5">
        <v>75</v>
      </c>
      <c r="H4646" t="s">
        <v>42</v>
      </c>
      <c r="I4646" t="s">
        <v>65</v>
      </c>
      <c r="J4646" t="s">
        <v>45</v>
      </c>
      <c r="K4646" t="s">
        <v>45</v>
      </c>
      <c r="L4646" t="s">
        <v>45</v>
      </c>
      <c r="M4646" t="s">
        <v>559</v>
      </c>
      <c r="N4646" s="6">
        <v>1999</v>
      </c>
      <c r="Q4646" t="s">
        <v>8377</v>
      </c>
      <c r="R4646" s="7">
        <v>10.4038</v>
      </c>
      <c r="S4646" s="7">
        <v>-61.461058999999999</v>
      </c>
      <c r="T4646" t="s">
        <v>46</v>
      </c>
      <c r="U4646" t="s">
        <v>8359</v>
      </c>
      <c r="W4646" t="s">
        <v>8360</v>
      </c>
      <c r="X4646" t="s">
        <v>8361</v>
      </c>
      <c r="Y4646" t="s">
        <v>3012</v>
      </c>
      <c r="Z4646" t="s">
        <v>3013</v>
      </c>
      <c r="AC4646" t="s">
        <v>8378</v>
      </c>
      <c r="AG4646" t="s">
        <v>8379</v>
      </c>
      <c r="AH4646" s="27">
        <v>1164542</v>
      </c>
      <c r="AI4646" t="s">
        <v>8380</v>
      </c>
      <c r="AJ4646" t="s">
        <v>8381</v>
      </c>
    </row>
    <row r="4647" spans="1:36" ht="17.25" hidden="1" customHeight="1" x14ac:dyDescent="0.2">
      <c r="A4647" s="4" t="s">
        <v>8374</v>
      </c>
      <c r="B4647" t="s">
        <v>8337</v>
      </c>
      <c r="C4647" t="s">
        <v>8375</v>
      </c>
      <c r="D4647" t="s">
        <v>8376</v>
      </c>
      <c r="E4647" t="s">
        <v>56</v>
      </c>
      <c r="F4647" t="s">
        <v>86</v>
      </c>
      <c r="G4647" s="5">
        <v>75</v>
      </c>
      <c r="H4647" t="s">
        <v>42</v>
      </c>
      <c r="I4647" t="s">
        <v>65</v>
      </c>
      <c r="J4647" t="s">
        <v>45</v>
      </c>
      <c r="K4647" t="s">
        <v>45</v>
      </c>
      <c r="L4647" t="s">
        <v>45</v>
      </c>
      <c r="M4647" t="s">
        <v>559</v>
      </c>
      <c r="N4647" s="6">
        <v>1999</v>
      </c>
      <c r="Q4647" t="s">
        <v>8377</v>
      </c>
      <c r="R4647" s="7">
        <v>10.4038</v>
      </c>
      <c r="S4647" s="7">
        <v>-61.461058999999999</v>
      </c>
      <c r="T4647" t="s">
        <v>46</v>
      </c>
      <c r="U4647" t="s">
        <v>8359</v>
      </c>
      <c r="W4647" t="s">
        <v>8360</v>
      </c>
      <c r="X4647" t="s">
        <v>8361</v>
      </c>
      <c r="Y4647" t="s">
        <v>3012</v>
      </c>
      <c r="Z4647" t="s">
        <v>3013</v>
      </c>
      <c r="AC4647" t="s">
        <v>8378</v>
      </c>
      <c r="AG4647" t="s">
        <v>8379</v>
      </c>
      <c r="AH4647" s="27">
        <v>1164557</v>
      </c>
      <c r="AI4647" t="s">
        <v>8380</v>
      </c>
      <c r="AJ4647" t="s">
        <v>8382</v>
      </c>
    </row>
    <row r="4648" spans="1:36" ht="17.25" hidden="1" customHeight="1" x14ac:dyDescent="0.2">
      <c r="A4648" s="4" t="s">
        <v>8374</v>
      </c>
      <c r="B4648" t="s">
        <v>8337</v>
      </c>
      <c r="C4648" t="s">
        <v>8375</v>
      </c>
      <c r="D4648" t="s">
        <v>8376</v>
      </c>
      <c r="E4648" t="s">
        <v>58</v>
      </c>
      <c r="F4648" t="s">
        <v>86</v>
      </c>
      <c r="G4648" s="5">
        <v>75</v>
      </c>
      <c r="H4648" t="s">
        <v>42</v>
      </c>
      <c r="I4648" t="s">
        <v>65</v>
      </c>
      <c r="J4648" t="s">
        <v>45</v>
      </c>
      <c r="K4648" t="s">
        <v>45</v>
      </c>
      <c r="L4648" t="s">
        <v>45</v>
      </c>
      <c r="M4648" t="s">
        <v>559</v>
      </c>
      <c r="N4648" s="6">
        <v>1999</v>
      </c>
      <c r="Q4648" t="s">
        <v>8377</v>
      </c>
      <c r="R4648" s="7">
        <v>10.4038</v>
      </c>
      <c r="S4648" s="7">
        <v>-61.461058999999999</v>
      </c>
      <c r="T4648" t="s">
        <v>46</v>
      </c>
      <c r="U4648" t="s">
        <v>8359</v>
      </c>
      <c r="W4648" t="s">
        <v>8360</v>
      </c>
      <c r="X4648" t="s">
        <v>8361</v>
      </c>
      <c r="Y4648" t="s">
        <v>3012</v>
      </c>
      <c r="Z4648" t="s">
        <v>3013</v>
      </c>
      <c r="AC4648" t="s">
        <v>8378</v>
      </c>
      <c r="AG4648" t="s">
        <v>8379</v>
      </c>
      <c r="AH4648" s="27">
        <v>1164558</v>
      </c>
      <c r="AI4648" t="s">
        <v>8380</v>
      </c>
      <c r="AJ4648" t="s">
        <v>8383</v>
      </c>
    </row>
    <row r="4649" spans="1:36" ht="17.25" hidden="1" customHeight="1" x14ac:dyDescent="0.2">
      <c r="A4649" s="4" t="s">
        <v>8384</v>
      </c>
      <c r="B4649" t="s">
        <v>8337</v>
      </c>
      <c r="C4649" t="s">
        <v>8385</v>
      </c>
      <c r="D4649" t="s">
        <v>8386</v>
      </c>
      <c r="E4649" t="s">
        <v>565</v>
      </c>
      <c r="F4649" t="s">
        <v>86</v>
      </c>
      <c r="G4649" s="5">
        <v>360</v>
      </c>
      <c r="H4649" t="s">
        <v>42</v>
      </c>
      <c r="I4649" t="s">
        <v>43</v>
      </c>
      <c r="J4649" t="s">
        <v>45</v>
      </c>
      <c r="K4649" t="s">
        <v>45</v>
      </c>
      <c r="L4649" t="s">
        <v>45</v>
      </c>
      <c r="M4649" t="s">
        <v>559</v>
      </c>
      <c r="N4649" s="6">
        <v>2012</v>
      </c>
      <c r="Q4649" t="s">
        <v>8387</v>
      </c>
      <c r="R4649" s="7">
        <v>10.217123000000001</v>
      </c>
      <c r="S4649" s="7">
        <v>-61.625521999999997</v>
      </c>
      <c r="T4649" t="s">
        <v>46</v>
      </c>
      <c r="U4649" t="s">
        <v>8388</v>
      </c>
      <c r="X4649" t="s">
        <v>8389</v>
      </c>
      <c r="Y4649" t="s">
        <v>3012</v>
      </c>
      <c r="Z4649" t="s">
        <v>3013</v>
      </c>
      <c r="AC4649" t="s">
        <v>8390</v>
      </c>
      <c r="AG4649" t="s">
        <v>8391</v>
      </c>
      <c r="AH4649" s="27" t="s">
        <v>8392</v>
      </c>
      <c r="AI4649" t="s">
        <v>8393</v>
      </c>
      <c r="AJ4649" t="s">
        <v>8394</v>
      </c>
    </row>
    <row r="4650" spans="1:36" ht="17.25" hidden="1" customHeight="1" x14ac:dyDescent="0.2">
      <c r="A4650" s="4" t="s">
        <v>8384</v>
      </c>
      <c r="B4650" t="s">
        <v>8337</v>
      </c>
      <c r="C4650" t="s">
        <v>8385</v>
      </c>
      <c r="D4650" t="s">
        <v>8386</v>
      </c>
      <c r="E4650" t="s">
        <v>870</v>
      </c>
      <c r="F4650" t="s">
        <v>86</v>
      </c>
      <c r="G4650" s="5">
        <v>360</v>
      </c>
      <c r="H4650" t="s">
        <v>42</v>
      </c>
      <c r="I4650" t="s">
        <v>43</v>
      </c>
      <c r="J4650" t="s">
        <v>45</v>
      </c>
      <c r="K4650" t="s">
        <v>45</v>
      </c>
      <c r="L4650" t="s">
        <v>45</v>
      </c>
      <c r="M4650" t="s">
        <v>559</v>
      </c>
      <c r="N4650" s="24">
        <v>2012</v>
      </c>
      <c r="Q4650" t="s">
        <v>8387</v>
      </c>
      <c r="R4650" s="7">
        <v>10.217123000000001</v>
      </c>
      <c r="S4650" s="7">
        <v>-61.625521999999997</v>
      </c>
      <c r="T4650" t="s">
        <v>46</v>
      </c>
      <c r="U4650" t="s">
        <v>8388</v>
      </c>
      <c r="X4650" t="s">
        <v>8389</v>
      </c>
      <c r="Y4650" t="s">
        <v>3012</v>
      </c>
      <c r="Z4650" t="s">
        <v>3013</v>
      </c>
      <c r="AC4650" t="s">
        <v>8390</v>
      </c>
      <c r="AG4650" t="s">
        <v>8391</v>
      </c>
      <c r="AH4650" s="8" t="s">
        <v>8395</v>
      </c>
      <c r="AI4650" t="s">
        <v>8393</v>
      </c>
      <c r="AJ4650" t="s">
        <v>8396</v>
      </c>
    </row>
    <row r="4651" spans="1:36" ht="17.25" hidden="1" customHeight="1" x14ac:dyDescent="0.2">
      <c r="A4651" s="4" t="s">
        <v>8397</v>
      </c>
      <c r="B4651" t="s">
        <v>8398</v>
      </c>
      <c r="C4651" t="s">
        <v>8399</v>
      </c>
      <c r="E4651" t="s">
        <v>4787</v>
      </c>
      <c r="F4651" t="s">
        <v>86</v>
      </c>
      <c r="G4651" s="5">
        <v>84</v>
      </c>
      <c r="H4651" t="s">
        <v>42</v>
      </c>
      <c r="I4651" t="s">
        <v>65</v>
      </c>
      <c r="J4651" t="s">
        <v>559</v>
      </c>
      <c r="N4651" s="6">
        <v>2000</v>
      </c>
      <c r="R4651" s="7">
        <v>42.755299999999998</v>
      </c>
      <c r="S4651" s="7">
        <v>-86.085300000000004</v>
      </c>
      <c r="T4651" t="s">
        <v>46</v>
      </c>
      <c r="U4651" t="s">
        <v>8400</v>
      </c>
      <c r="V4651" t="s">
        <v>8401</v>
      </c>
      <c r="X4651" t="s">
        <v>8402</v>
      </c>
      <c r="Y4651" t="s">
        <v>3012</v>
      </c>
      <c r="Z4651" t="s">
        <v>3691</v>
      </c>
      <c r="AA4651" t="s">
        <v>8403</v>
      </c>
      <c r="AB4651" t="s">
        <v>8404</v>
      </c>
      <c r="AG4651" t="s">
        <v>8405</v>
      </c>
      <c r="AH4651" s="6">
        <v>25042</v>
      </c>
      <c r="AI4651" t="s">
        <v>8406</v>
      </c>
      <c r="AJ4651" t="s">
        <v>8407</v>
      </c>
    </row>
    <row r="4652" spans="1:36" ht="17.25" hidden="1" customHeight="1" x14ac:dyDescent="0.2">
      <c r="A4652" s="4" t="s">
        <v>8408</v>
      </c>
      <c r="B4652" t="s">
        <v>8398</v>
      </c>
      <c r="C4652" t="s">
        <v>8409</v>
      </c>
      <c r="E4652" t="s">
        <v>191</v>
      </c>
      <c r="F4652" t="s">
        <v>64</v>
      </c>
      <c r="G4652" s="5">
        <v>84</v>
      </c>
      <c r="H4652" t="s">
        <v>42</v>
      </c>
      <c r="I4652" t="s">
        <v>65</v>
      </c>
      <c r="J4652" t="s">
        <v>559</v>
      </c>
      <c r="N4652" s="6">
        <v>2007</v>
      </c>
      <c r="R4652" s="7">
        <v>41.448230000000002</v>
      </c>
      <c r="S4652" s="7">
        <v>-72.834879999999998</v>
      </c>
      <c r="T4652" t="s">
        <v>46</v>
      </c>
      <c r="U4652" t="s">
        <v>8410</v>
      </c>
      <c r="V4652" t="s">
        <v>8411</v>
      </c>
      <c r="X4652" t="s">
        <v>8412</v>
      </c>
      <c r="Y4652" t="s">
        <v>3012</v>
      </c>
      <c r="Z4652" t="s">
        <v>3691</v>
      </c>
      <c r="AA4652" t="s">
        <v>8413</v>
      </c>
      <c r="AB4652" t="s">
        <v>8414</v>
      </c>
      <c r="AG4652" t="s">
        <v>8415</v>
      </c>
      <c r="AH4652" s="6">
        <v>31965</v>
      </c>
      <c r="AI4652" t="s">
        <v>8416</v>
      </c>
      <c r="AJ4652" t="s">
        <v>8417</v>
      </c>
    </row>
    <row r="4653" spans="1:36" ht="17.25" hidden="1" customHeight="1" x14ac:dyDescent="0.2">
      <c r="A4653" s="4" t="s">
        <v>8418</v>
      </c>
      <c r="B4653" t="s">
        <v>8398</v>
      </c>
      <c r="C4653" t="s">
        <v>8419</v>
      </c>
      <c r="E4653" t="s">
        <v>191</v>
      </c>
      <c r="F4653" t="s">
        <v>64</v>
      </c>
      <c r="G4653" s="5">
        <v>88</v>
      </c>
      <c r="H4653" t="s">
        <v>42</v>
      </c>
      <c r="I4653" t="s">
        <v>65</v>
      </c>
      <c r="J4653" t="s">
        <v>559</v>
      </c>
      <c r="M4653" t="s">
        <v>559</v>
      </c>
      <c r="N4653" s="6">
        <v>1991</v>
      </c>
      <c r="P4653" s="25"/>
      <c r="R4653" s="7">
        <v>37.905299999999997</v>
      </c>
      <c r="S4653" s="7">
        <v>-87.715000000000003</v>
      </c>
      <c r="T4653" t="s">
        <v>46</v>
      </c>
      <c r="U4653" t="s">
        <v>8420</v>
      </c>
      <c r="V4653" t="s">
        <v>8421</v>
      </c>
      <c r="X4653" t="s">
        <v>8422</v>
      </c>
      <c r="Y4653" t="s">
        <v>3012</v>
      </c>
      <c r="Z4653" t="s">
        <v>3691</v>
      </c>
      <c r="AA4653" t="s">
        <v>8423</v>
      </c>
      <c r="AB4653" t="s">
        <v>8414</v>
      </c>
      <c r="AG4653" t="s">
        <v>8424</v>
      </c>
      <c r="AH4653" s="24">
        <v>39</v>
      </c>
      <c r="AI4653" t="s">
        <v>8425</v>
      </c>
      <c r="AJ4653" t="s">
        <v>8426</v>
      </c>
    </row>
    <row r="4654" spans="1:36" ht="17.25" hidden="1" customHeight="1" x14ac:dyDescent="0.2">
      <c r="A4654" s="4" t="s">
        <v>8418</v>
      </c>
      <c r="B4654" t="s">
        <v>8398</v>
      </c>
      <c r="C4654" t="s">
        <v>8419</v>
      </c>
      <c r="E4654" t="s">
        <v>335</v>
      </c>
      <c r="F4654" t="s">
        <v>86</v>
      </c>
      <c r="G4654" s="5">
        <v>88</v>
      </c>
      <c r="H4654" t="s">
        <v>42</v>
      </c>
      <c r="I4654" t="s">
        <v>65</v>
      </c>
      <c r="J4654" t="s">
        <v>559</v>
      </c>
      <c r="M4654" t="s">
        <v>559</v>
      </c>
      <c r="N4654" s="6">
        <v>2002</v>
      </c>
      <c r="P4654" s="25"/>
      <c r="R4654" s="7">
        <v>37.905299999999997</v>
      </c>
      <c r="S4654" s="7">
        <v>-87.715000000000003</v>
      </c>
      <c r="T4654" t="s">
        <v>46</v>
      </c>
      <c r="U4654" t="s">
        <v>8420</v>
      </c>
      <c r="V4654" t="s">
        <v>8421</v>
      </c>
      <c r="X4654" t="s">
        <v>8422</v>
      </c>
      <c r="Y4654" t="s">
        <v>3012</v>
      </c>
      <c r="Z4654" t="s">
        <v>3691</v>
      </c>
      <c r="AA4654" t="s">
        <v>8423</v>
      </c>
      <c r="AB4654" t="s">
        <v>8427</v>
      </c>
      <c r="AG4654" t="s">
        <v>8424</v>
      </c>
      <c r="AH4654" s="24">
        <v>26830</v>
      </c>
      <c r="AI4654" t="s">
        <v>8425</v>
      </c>
      <c r="AJ4654" t="s">
        <v>8428</v>
      </c>
    </row>
    <row r="4655" spans="1:36" ht="17.25" hidden="1" customHeight="1" x14ac:dyDescent="0.2">
      <c r="A4655" s="4" t="s">
        <v>8442</v>
      </c>
      <c r="B4655" t="s">
        <v>8398</v>
      </c>
      <c r="C4655" t="s">
        <v>8443</v>
      </c>
      <c r="E4655" t="s">
        <v>8444</v>
      </c>
      <c r="F4655" t="s">
        <v>86</v>
      </c>
      <c r="G4655" s="5">
        <v>87</v>
      </c>
      <c r="H4655" t="s">
        <v>42</v>
      </c>
      <c r="I4655" t="s">
        <v>65</v>
      </c>
      <c r="J4655" t="s">
        <v>559</v>
      </c>
      <c r="N4655" s="6">
        <v>2002</v>
      </c>
      <c r="P4655" s="25"/>
      <c r="R4655" s="7">
        <v>33.118899999999996</v>
      </c>
      <c r="S4655" s="7">
        <v>-82.860799999999998</v>
      </c>
      <c r="T4655" t="s">
        <v>46</v>
      </c>
      <c r="U4655" t="s">
        <v>8445</v>
      </c>
      <c r="V4655" t="s">
        <v>8446</v>
      </c>
      <c r="X4655" t="s">
        <v>8447</v>
      </c>
      <c r="Y4655" t="s">
        <v>3012</v>
      </c>
      <c r="Z4655" t="s">
        <v>3691</v>
      </c>
      <c r="AA4655" t="s">
        <v>8448</v>
      </c>
      <c r="AB4655" t="s">
        <v>8449</v>
      </c>
      <c r="AG4655" t="s">
        <v>8450</v>
      </c>
      <c r="AH4655" s="24">
        <v>28868</v>
      </c>
      <c r="AI4655" t="s">
        <v>8451</v>
      </c>
      <c r="AJ4655" t="s">
        <v>8452</v>
      </c>
    </row>
    <row r="4656" spans="1:36" ht="17.25" hidden="1" customHeight="1" x14ac:dyDescent="0.2">
      <c r="A4656" s="4" t="s">
        <v>8442</v>
      </c>
      <c r="B4656" t="s">
        <v>8398</v>
      </c>
      <c r="C4656" t="s">
        <v>8443</v>
      </c>
      <c r="E4656" t="s">
        <v>8453</v>
      </c>
      <c r="F4656" t="s">
        <v>86</v>
      </c>
      <c r="G4656" s="5">
        <v>87</v>
      </c>
      <c r="H4656" t="s">
        <v>42</v>
      </c>
      <c r="I4656" t="s">
        <v>65</v>
      </c>
      <c r="J4656" t="s">
        <v>559</v>
      </c>
      <c r="N4656" s="6">
        <v>2002</v>
      </c>
      <c r="P4656" s="25"/>
      <c r="R4656" s="7">
        <v>33.118899999999996</v>
      </c>
      <c r="S4656" s="7">
        <v>-82.860799999999998</v>
      </c>
      <c r="T4656" t="s">
        <v>46</v>
      </c>
      <c r="U4656" t="s">
        <v>8445</v>
      </c>
      <c r="V4656" t="s">
        <v>8446</v>
      </c>
      <c r="X4656" t="s">
        <v>8447</v>
      </c>
      <c r="Y4656" t="s">
        <v>3012</v>
      </c>
      <c r="Z4656" t="s">
        <v>3691</v>
      </c>
      <c r="AA4656" t="s">
        <v>8448</v>
      </c>
      <c r="AB4656" t="s">
        <v>8454</v>
      </c>
      <c r="AG4656" t="s">
        <v>8450</v>
      </c>
      <c r="AH4656" s="24">
        <v>28869</v>
      </c>
      <c r="AI4656" t="s">
        <v>8451</v>
      </c>
      <c r="AJ4656" t="s">
        <v>8455</v>
      </c>
    </row>
    <row r="4657" spans="1:36" ht="17.25" hidden="1" customHeight="1" x14ac:dyDescent="0.2">
      <c r="A4657" s="4" t="s">
        <v>8442</v>
      </c>
      <c r="B4657" t="s">
        <v>8398</v>
      </c>
      <c r="C4657" t="s">
        <v>8443</v>
      </c>
      <c r="E4657" t="s">
        <v>8456</v>
      </c>
      <c r="F4657" t="s">
        <v>86</v>
      </c>
      <c r="G4657" s="5">
        <v>87</v>
      </c>
      <c r="H4657" t="s">
        <v>42</v>
      </c>
      <c r="I4657" t="s">
        <v>65</v>
      </c>
      <c r="J4657" t="s">
        <v>559</v>
      </c>
      <c r="N4657" s="6">
        <v>2002</v>
      </c>
      <c r="P4657" s="25"/>
      <c r="R4657" s="7">
        <v>33.118899999999996</v>
      </c>
      <c r="S4657" s="7">
        <v>-82.860799999999998</v>
      </c>
      <c r="T4657" t="s">
        <v>46</v>
      </c>
      <c r="U4657" t="s">
        <v>8445</v>
      </c>
      <c r="V4657" t="s">
        <v>8446</v>
      </c>
      <c r="X4657" t="s">
        <v>8447</v>
      </c>
      <c r="Y4657" t="s">
        <v>3012</v>
      </c>
      <c r="Z4657" t="s">
        <v>3691</v>
      </c>
      <c r="AA4657" t="s">
        <v>8448</v>
      </c>
      <c r="AB4657" t="s">
        <v>8457</v>
      </c>
      <c r="AG4657" t="s">
        <v>8450</v>
      </c>
      <c r="AH4657" s="24">
        <v>34752</v>
      </c>
      <c r="AI4657" t="s">
        <v>8451</v>
      </c>
      <c r="AJ4657" t="s">
        <v>8458</v>
      </c>
    </row>
    <row r="4658" spans="1:36" ht="17.25" hidden="1" customHeight="1" x14ac:dyDescent="0.2">
      <c r="A4658" s="4" t="s">
        <v>8442</v>
      </c>
      <c r="B4658" t="s">
        <v>8398</v>
      </c>
      <c r="C4658" t="s">
        <v>8443</v>
      </c>
      <c r="E4658" t="s">
        <v>8459</v>
      </c>
      <c r="F4658" t="s">
        <v>86</v>
      </c>
      <c r="G4658" s="5">
        <v>87</v>
      </c>
      <c r="H4658" t="s">
        <v>42</v>
      </c>
      <c r="I4658" t="s">
        <v>65</v>
      </c>
      <c r="J4658" t="s">
        <v>559</v>
      </c>
      <c r="N4658" s="6">
        <v>2002</v>
      </c>
      <c r="P4658" s="25"/>
      <c r="R4658" s="7">
        <v>33.118899999999996</v>
      </c>
      <c r="S4658" s="7">
        <v>-82.860799999999998</v>
      </c>
      <c r="T4658" t="s">
        <v>46</v>
      </c>
      <c r="U4658" t="s">
        <v>8445</v>
      </c>
      <c r="V4658" t="s">
        <v>8446</v>
      </c>
      <c r="X4658" t="s">
        <v>8447</v>
      </c>
      <c r="Y4658" t="s">
        <v>3012</v>
      </c>
      <c r="Z4658" t="s">
        <v>3691</v>
      </c>
      <c r="AA4658" t="s">
        <v>8448</v>
      </c>
      <c r="AB4658" t="s">
        <v>8460</v>
      </c>
      <c r="AG4658" t="s">
        <v>8450</v>
      </c>
      <c r="AH4658" s="24">
        <v>34753</v>
      </c>
      <c r="AI4658" t="s">
        <v>8451</v>
      </c>
      <c r="AJ4658" t="s">
        <v>8461</v>
      </c>
    </row>
    <row r="4659" spans="1:36" ht="17.25" hidden="1" customHeight="1" x14ac:dyDescent="0.2">
      <c r="A4659" s="4" t="s">
        <v>8442</v>
      </c>
      <c r="B4659" t="s">
        <v>8398</v>
      </c>
      <c r="C4659" t="s">
        <v>8443</v>
      </c>
      <c r="E4659" t="s">
        <v>8462</v>
      </c>
      <c r="F4659" t="s">
        <v>86</v>
      </c>
      <c r="G4659" s="5">
        <v>87</v>
      </c>
      <c r="H4659" t="s">
        <v>42</v>
      </c>
      <c r="I4659" t="s">
        <v>65</v>
      </c>
      <c r="J4659" t="s">
        <v>559</v>
      </c>
      <c r="N4659" s="24">
        <v>2002</v>
      </c>
      <c r="R4659" s="7">
        <v>33.118899999999996</v>
      </c>
      <c r="S4659" s="7">
        <v>-82.860799999999998</v>
      </c>
      <c r="T4659" t="s">
        <v>46</v>
      </c>
      <c r="U4659" t="s">
        <v>8445</v>
      </c>
      <c r="V4659" t="s">
        <v>8446</v>
      </c>
      <c r="X4659" t="s">
        <v>8447</v>
      </c>
      <c r="Y4659" t="s">
        <v>3012</v>
      </c>
      <c r="Z4659" t="s">
        <v>3691</v>
      </c>
      <c r="AA4659" t="s">
        <v>8448</v>
      </c>
      <c r="AB4659" t="s">
        <v>8463</v>
      </c>
      <c r="AG4659" t="s">
        <v>8450</v>
      </c>
      <c r="AH4659" s="24">
        <v>34754</v>
      </c>
      <c r="AI4659" t="s">
        <v>8451</v>
      </c>
      <c r="AJ4659" t="s">
        <v>8464</v>
      </c>
    </row>
    <row r="4660" spans="1:36" ht="17.25" hidden="1" customHeight="1" x14ac:dyDescent="0.2">
      <c r="A4660" s="4" t="s">
        <v>8442</v>
      </c>
      <c r="B4660" t="s">
        <v>8398</v>
      </c>
      <c r="C4660" t="s">
        <v>8443</v>
      </c>
      <c r="E4660" t="s">
        <v>8465</v>
      </c>
      <c r="F4660" t="s">
        <v>86</v>
      </c>
      <c r="G4660" s="5">
        <v>87</v>
      </c>
      <c r="H4660" t="s">
        <v>42</v>
      </c>
      <c r="I4660" t="s">
        <v>65</v>
      </c>
      <c r="J4660" t="s">
        <v>559</v>
      </c>
      <c r="N4660" s="24">
        <v>2002</v>
      </c>
      <c r="R4660" s="7">
        <v>33.118899999999996</v>
      </c>
      <c r="S4660" s="7">
        <v>-82.860799999999998</v>
      </c>
      <c r="T4660" t="s">
        <v>46</v>
      </c>
      <c r="U4660" t="s">
        <v>8445</v>
      </c>
      <c r="V4660" t="s">
        <v>8446</v>
      </c>
      <c r="X4660" t="s">
        <v>8447</v>
      </c>
      <c r="Y4660" t="s">
        <v>3012</v>
      </c>
      <c r="Z4660" t="s">
        <v>3691</v>
      </c>
      <c r="AA4660" t="s">
        <v>8448</v>
      </c>
      <c r="AB4660" t="s">
        <v>8466</v>
      </c>
      <c r="AG4660" t="s">
        <v>8450</v>
      </c>
      <c r="AH4660" s="24">
        <v>34755</v>
      </c>
      <c r="AI4660" t="s">
        <v>8451</v>
      </c>
      <c r="AJ4660" t="s">
        <v>8467</v>
      </c>
    </row>
    <row r="4661" spans="1:36" ht="17.25" hidden="1" customHeight="1" x14ac:dyDescent="0.2">
      <c r="A4661" s="4" t="s">
        <v>8442</v>
      </c>
      <c r="B4661" t="s">
        <v>8398</v>
      </c>
      <c r="C4661" t="s">
        <v>8443</v>
      </c>
      <c r="E4661" t="s">
        <v>8468</v>
      </c>
      <c r="F4661" t="s">
        <v>86</v>
      </c>
      <c r="G4661" s="5">
        <v>87</v>
      </c>
      <c r="H4661" t="s">
        <v>42</v>
      </c>
      <c r="I4661" t="s">
        <v>65</v>
      </c>
      <c r="J4661" t="s">
        <v>559</v>
      </c>
      <c r="N4661" s="24">
        <v>2002</v>
      </c>
      <c r="R4661" s="7">
        <v>33.118899999999996</v>
      </c>
      <c r="S4661" s="7">
        <v>-82.860799999999998</v>
      </c>
      <c r="T4661" t="s">
        <v>46</v>
      </c>
      <c r="U4661" t="s">
        <v>8445</v>
      </c>
      <c r="V4661" t="s">
        <v>8446</v>
      </c>
      <c r="X4661" t="s">
        <v>8447</v>
      </c>
      <c r="Y4661" t="s">
        <v>3012</v>
      </c>
      <c r="Z4661" t="s">
        <v>3691</v>
      </c>
      <c r="AA4661" t="s">
        <v>8448</v>
      </c>
      <c r="AB4661" t="s">
        <v>8469</v>
      </c>
      <c r="AG4661" t="s">
        <v>8450</v>
      </c>
      <c r="AH4661" s="24">
        <v>34756</v>
      </c>
      <c r="AI4661" t="s">
        <v>8451</v>
      </c>
      <c r="AJ4661" t="s">
        <v>8470</v>
      </c>
    </row>
    <row r="4662" spans="1:36" ht="17.25" hidden="1" customHeight="1" x14ac:dyDescent="0.2">
      <c r="A4662" s="4" t="s">
        <v>8442</v>
      </c>
      <c r="B4662" t="s">
        <v>8398</v>
      </c>
      <c r="C4662" t="s">
        <v>8443</v>
      </c>
      <c r="E4662" t="s">
        <v>8471</v>
      </c>
      <c r="F4662" t="s">
        <v>86</v>
      </c>
      <c r="G4662" s="5">
        <v>87</v>
      </c>
      <c r="H4662" t="s">
        <v>42</v>
      </c>
      <c r="I4662" t="s">
        <v>65</v>
      </c>
      <c r="J4662" t="s">
        <v>559</v>
      </c>
      <c r="N4662" s="6">
        <v>2002</v>
      </c>
      <c r="R4662" s="7">
        <v>33.118899999999996</v>
      </c>
      <c r="S4662" s="7">
        <v>-82.860799999999998</v>
      </c>
      <c r="T4662" t="s">
        <v>46</v>
      </c>
      <c r="U4662" t="s">
        <v>8445</v>
      </c>
      <c r="V4662" t="s">
        <v>8446</v>
      </c>
      <c r="X4662" t="s">
        <v>8447</v>
      </c>
      <c r="Y4662" t="s">
        <v>3012</v>
      </c>
      <c r="Z4662" t="s">
        <v>3691</v>
      </c>
      <c r="AA4662" t="s">
        <v>8448</v>
      </c>
      <c r="AB4662" t="s">
        <v>8472</v>
      </c>
      <c r="AG4662" t="s">
        <v>8450</v>
      </c>
      <c r="AH4662" s="24">
        <v>34757</v>
      </c>
      <c r="AI4662" t="s">
        <v>8451</v>
      </c>
      <c r="AJ4662" t="s">
        <v>8473</v>
      </c>
    </row>
    <row r="4663" spans="1:36" ht="17.25" hidden="1" customHeight="1" x14ac:dyDescent="0.2">
      <c r="A4663" s="4" t="s">
        <v>8474</v>
      </c>
      <c r="B4663" t="s">
        <v>8398</v>
      </c>
      <c r="C4663" t="s">
        <v>8475</v>
      </c>
      <c r="E4663" t="s">
        <v>8476</v>
      </c>
      <c r="F4663" t="s">
        <v>86</v>
      </c>
      <c r="G4663" s="5">
        <v>289</v>
      </c>
      <c r="H4663" t="s">
        <v>42</v>
      </c>
      <c r="I4663" t="s">
        <v>43</v>
      </c>
      <c r="J4663" t="s">
        <v>559</v>
      </c>
      <c r="N4663" s="6">
        <v>2002</v>
      </c>
      <c r="R4663" s="7">
        <v>42.110576999999999</v>
      </c>
      <c r="S4663" s="7">
        <v>-71.453469999999996</v>
      </c>
      <c r="T4663" t="s">
        <v>46</v>
      </c>
      <c r="U4663" t="s">
        <v>8477</v>
      </c>
      <c r="V4663" t="s">
        <v>8478</v>
      </c>
      <c r="X4663" t="s">
        <v>8479</v>
      </c>
      <c r="Y4663" t="s">
        <v>3012</v>
      </c>
      <c r="Z4663" t="s">
        <v>3691</v>
      </c>
      <c r="AA4663" t="s">
        <v>8480</v>
      </c>
      <c r="AB4663" t="s">
        <v>8481</v>
      </c>
      <c r="AG4663" t="s">
        <v>8482</v>
      </c>
      <c r="AH4663" s="6">
        <v>25192</v>
      </c>
      <c r="AI4663" t="s">
        <v>8483</v>
      </c>
      <c r="AJ4663" t="s">
        <v>8484</v>
      </c>
    </row>
    <row r="4664" spans="1:36" ht="17.25" hidden="1" customHeight="1" x14ac:dyDescent="0.2">
      <c r="A4664" s="4" t="s">
        <v>8474</v>
      </c>
      <c r="B4664" t="s">
        <v>8398</v>
      </c>
      <c r="C4664" t="s">
        <v>8475</v>
      </c>
      <c r="E4664" t="s">
        <v>8485</v>
      </c>
      <c r="F4664" t="s">
        <v>86</v>
      </c>
      <c r="G4664" s="5">
        <v>289</v>
      </c>
      <c r="H4664" t="s">
        <v>42</v>
      </c>
      <c r="I4664" t="s">
        <v>43</v>
      </c>
      <c r="J4664" t="s">
        <v>559</v>
      </c>
      <c r="N4664" s="6">
        <v>2002</v>
      </c>
      <c r="R4664" s="7">
        <v>42.110576999999999</v>
      </c>
      <c r="S4664" s="7">
        <v>-71.453469999999996</v>
      </c>
      <c r="T4664" t="s">
        <v>46</v>
      </c>
      <c r="U4664" t="s">
        <v>8477</v>
      </c>
      <c r="V4664" t="s">
        <v>8478</v>
      </c>
      <c r="X4664" t="s">
        <v>8479</v>
      </c>
      <c r="Y4664" t="s">
        <v>3012</v>
      </c>
      <c r="Z4664" t="s">
        <v>3691</v>
      </c>
      <c r="AA4664" t="s">
        <v>8480</v>
      </c>
      <c r="AB4664" t="s">
        <v>8486</v>
      </c>
      <c r="AG4664" t="s">
        <v>8482</v>
      </c>
      <c r="AH4664" s="6">
        <v>25193</v>
      </c>
      <c r="AI4664" t="s">
        <v>8483</v>
      </c>
      <c r="AJ4664" t="s">
        <v>8487</v>
      </c>
    </row>
    <row r="4665" spans="1:36" ht="17.25" hidden="1" customHeight="1" x14ac:dyDescent="0.2">
      <c r="A4665" s="4" t="s">
        <v>8488</v>
      </c>
      <c r="B4665" t="s">
        <v>8398</v>
      </c>
      <c r="C4665" t="s">
        <v>8489</v>
      </c>
      <c r="E4665" t="s">
        <v>8476</v>
      </c>
      <c r="F4665" t="s">
        <v>86</v>
      </c>
      <c r="G4665" s="5">
        <v>289</v>
      </c>
      <c r="H4665" t="s">
        <v>42</v>
      </c>
      <c r="I4665" t="s">
        <v>43</v>
      </c>
      <c r="J4665" t="s">
        <v>559</v>
      </c>
      <c r="N4665" s="24">
        <v>2001</v>
      </c>
      <c r="R4665" s="7">
        <v>42.059876000000003</v>
      </c>
      <c r="S4665" s="7">
        <v>-71.515810000000002</v>
      </c>
      <c r="T4665" t="s">
        <v>46</v>
      </c>
      <c r="U4665" t="s">
        <v>8490</v>
      </c>
      <c r="V4665" t="s">
        <v>8491</v>
      </c>
      <c r="X4665" t="s">
        <v>8479</v>
      </c>
      <c r="Y4665" t="s">
        <v>3012</v>
      </c>
      <c r="Z4665" t="s">
        <v>3691</v>
      </c>
      <c r="AA4665" t="s">
        <v>8492</v>
      </c>
      <c r="AB4665" t="s">
        <v>8481</v>
      </c>
      <c r="AG4665" t="s">
        <v>8493</v>
      </c>
      <c r="AH4665" s="6">
        <v>23845</v>
      </c>
      <c r="AI4665" t="s">
        <v>8494</v>
      </c>
      <c r="AJ4665" t="s">
        <v>8495</v>
      </c>
    </row>
    <row r="4666" spans="1:36" ht="17.25" hidden="1" customHeight="1" x14ac:dyDescent="0.2">
      <c r="A4666" s="4" t="s">
        <v>8488</v>
      </c>
      <c r="B4666" t="s">
        <v>8398</v>
      </c>
      <c r="C4666" t="s">
        <v>8489</v>
      </c>
      <c r="E4666" t="s">
        <v>8485</v>
      </c>
      <c r="F4666" t="s">
        <v>86</v>
      </c>
      <c r="G4666" s="5">
        <v>289</v>
      </c>
      <c r="H4666" t="s">
        <v>42</v>
      </c>
      <c r="I4666" t="s">
        <v>43</v>
      </c>
      <c r="J4666" t="s">
        <v>559</v>
      </c>
      <c r="N4666" s="24">
        <v>2001</v>
      </c>
      <c r="R4666" s="7">
        <v>42.059876000000003</v>
      </c>
      <c r="S4666" s="7">
        <v>-71.515810000000002</v>
      </c>
      <c r="T4666" t="s">
        <v>46</v>
      </c>
      <c r="U4666" t="s">
        <v>8490</v>
      </c>
      <c r="V4666" t="s">
        <v>8491</v>
      </c>
      <c r="X4666" t="s">
        <v>8479</v>
      </c>
      <c r="Y4666" t="s">
        <v>3012</v>
      </c>
      <c r="Z4666" t="s">
        <v>3691</v>
      </c>
      <c r="AA4666" t="s">
        <v>8492</v>
      </c>
      <c r="AB4666" t="s">
        <v>8486</v>
      </c>
      <c r="AG4666" t="s">
        <v>8493</v>
      </c>
      <c r="AH4666" s="6">
        <v>25020</v>
      </c>
      <c r="AI4666" t="s">
        <v>8494</v>
      </c>
      <c r="AJ4666" t="s">
        <v>8496</v>
      </c>
    </row>
    <row r="4667" spans="1:36" ht="17.25" hidden="1" customHeight="1" x14ac:dyDescent="0.2">
      <c r="A4667" s="4" t="s">
        <v>8507</v>
      </c>
      <c r="B4667" t="s">
        <v>8398</v>
      </c>
      <c r="C4667" t="s">
        <v>8508</v>
      </c>
      <c r="E4667" t="s">
        <v>8509</v>
      </c>
      <c r="F4667" t="s">
        <v>86</v>
      </c>
      <c r="G4667" s="5">
        <v>695</v>
      </c>
      <c r="H4667" t="s">
        <v>42</v>
      </c>
      <c r="I4667" t="s">
        <v>43</v>
      </c>
      <c r="J4667" t="s">
        <v>559</v>
      </c>
      <c r="N4667" s="27">
        <v>2002</v>
      </c>
      <c r="R4667" s="7">
        <v>30.428611</v>
      </c>
      <c r="S4667" s="7">
        <v>-92.413060000000002</v>
      </c>
      <c r="T4667" t="s">
        <v>46</v>
      </c>
      <c r="U4667" t="s">
        <v>8510</v>
      </c>
      <c r="V4667" t="s">
        <v>8511</v>
      </c>
      <c r="X4667" t="s">
        <v>8512</v>
      </c>
      <c r="Y4667" t="s">
        <v>3012</v>
      </c>
      <c r="Z4667" t="s">
        <v>3691</v>
      </c>
      <c r="AA4667" t="s">
        <v>8513</v>
      </c>
      <c r="AB4667" t="s">
        <v>8514</v>
      </c>
      <c r="AG4667" t="s">
        <v>8515</v>
      </c>
      <c r="AH4667" s="27" t="s">
        <v>8516</v>
      </c>
      <c r="AI4667" t="s">
        <v>8517</v>
      </c>
      <c r="AJ4667" t="s">
        <v>8518</v>
      </c>
    </row>
    <row r="4668" spans="1:36" ht="17.25" hidden="1" customHeight="1" x14ac:dyDescent="0.2">
      <c r="A4668" s="4" t="s">
        <v>8507</v>
      </c>
      <c r="B4668" t="s">
        <v>8398</v>
      </c>
      <c r="C4668" t="s">
        <v>8508</v>
      </c>
      <c r="E4668" t="s">
        <v>8519</v>
      </c>
      <c r="F4668" t="s">
        <v>86</v>
      </c>
      <c r="G4668" s="5">
        <v>695</v>
      </c>
      <c r="H4668" t="s">
        <v>42</v>
      </c>
      <c r="I4668" t="s">
        <v>43</v>
      </c>
      <c r="J4668" t="s">
        <v>559</v>
      </c>
      <c r="N4668" s="27">
        <v>2002</v>
      </c>
      <c r="R4668" s="7">
        <v>30.428611</v>
      </c>
      <c r="S4668" s="7">
        <v>-92.413060000000002</v>
      </c>
      <c r="T4668" t="s">
        <v>46</v>
      </c>
      <c r="U4668" t="s">
        <v>8510</v>
      </c>
      <c r="V4668" t="s">
        <v>8511</v>
      </c>
      <c r="X4668" t="s">
        <v>8512</v>
      </c>
      <c r="Y4668" t="s">
        <v>3012</v>
      </c>
      <c r="Z4668" t="s">
        <v>3691</v>
      </c>
      <c r="AA4668" t="s">
        <v>8513</v>
      </c>
      <c r="AB4668" t="s">
        <v>8520</v>
      </c>
      <c r="AG4668" t="s">
        <v>8521</v>
      </c>
      <c r="AH4668" s="27" t="s">
        <v>8522</v>
      </c>
      <c r="AI4668" t="s">
        <v>8517</v>
      </c>
      <c r="AJ4668" t="s">
        <v>8523</v>
      </c>
    </row>
    <row r="4669" spans="1:36" ht="17.25" hidden="1" customHeight="1" x14ac:dyDescent="0.2">
      <c r="A4669" s="4" t="s">
        <v>8524</v>
      </c>
      <c r="B4669" t="s">
        <v>8398</v>
      </c>
      <c r="C4669" t="s">
        <v>8525</v>
      </c>
      <c r="E4669" t="s">
        <v>565</v>
      </c>
      <c r="F4669" t="s">
        <v>86</v>
      </c>
      <c r="G4669" s="5">
        <v>287</v>
      </c>
      <c r="H4669" t="s">
        <v>42</v>
      </c>
      <c r="I4669" t="s">
        <v>43</v>
      </c>
      <c r="J4669" t="s">
        <v>559</v>
      </c>
      <c r="N4669" s="6">
        <v>2007</v>
      </c>
      <c r="R4669" s="7">
        <v>32.114184999999999</v>
      </c>
      <c r="S4669" s="7">
        <v>-106.84650000000001</v>
      </c>
      <c r="T4669" t="s">
        <v>46</v>
      </c>
      <c r="U4669" t="s">
        <v>8526</v>
      </c>
      <c r="V4669" t="s">
        <v>8527</v>
      </c>
      <c r="X4669" t="s">
        <v>8528</v>
      </c>
      <c r="Y4669" t="s">
        <v>3012</v>
      </c>
      <c r="Z4669" t="s">
        <v>3691</v>
      </c>
      <c r="AA4669" t="s">
        <v>8529</v>
      </c>
      <c r="AB4669" t="s">
        <v>8530</v>
      </c>
      <c r="AG4669" t="s">
        <v>8531</v>
      </c>
      <c r="AH4669" s="27" t="s">
        <v>8532</v>
      </c>
      <c r="AI4669" t="s">
        <v>8533</v>
      </c>
      <c r="AJ4669" t="s">
        <v>8534</v>
      </c>
    </row>
    <row r="4670" spans="1:36" ht="17.25" hidden="1" customHeight="1" x14ac:dyDescent="0.2">
      <c r="A4670" s="4" t="s">
        <v>13992</v>
      </c>
      <c r="B4670" t="s">
        <v>8398</v>
      </c>
      <c r="C4670" t="s">
        <v>13993</v>
      </c>
      <c r="E4670" t="s">
        <v>40</v>
      </c>
      <c r="F4670" t="s">
        <v>86</v>
      </c>
      <c r="G4670" s="5">
        <v>50</v>
      </c>
      <c r="H4670" t="s">
        <v>857</v>
      </c>
      <c r="I4670" t="s">
        <v>240</v>
      </c>
      <c r="J4670" t="s">
        <v>559</v>
      </c>
      <c r="N4670" s="6">
        <v>1955</v>
      </c>
      <c r="P4670" s="25"/>
      <c r="R4670" s="7">
        <v>39.0867</v>
      </c>
      <c r="S4670" s="7">
        <v>-94.651390000000006</v>
      </c>
      <c r="T4670" t="s">
        <v>46</v>
      </c>
      <c r="U4670" t="s">
        <v>13204</v>
      </c>
      <c r="V4670" t="s">
        <v>13994</v>
      </c>
      <c r="X4670" t="s">
        <v>10380</v>
      </c>
      <c r="Y4670" t="s">
        <v>3012</v>
      </c>
      <c r="Z4670" t="s">
        <v>3691</v>
      </c>
      <c r="AA4670" t="s">
        <v>13995</v>
      </c>
      <c r="AB4670" t="s">
        <v>8690</v>
      </c>
      <c r="AH4670" s="27"/>
      <c r="AI4670" t="s">
        <v>13996</v>
      </c>
      <c r="AJ4670" t="s">
        <v>13997</v>
      </c>
    </row>
    <row r="4671" spans="1:36" ht="17.25" hidden="1" customHeight="1" x14ac:dyDescent="0.2">
      <c r="A4671" s="4" t="s">
        <v>16648</v>
      </c>
      <c r="B4671" t="s">
        <v>8398</v>
      </c>
      <c r="C4671" t="s">
        <v>16649</v>
      </c>
      <c r="E4671" t="s">
        <v>58</v>
      </c>
      <c r="F4671" t="s">
        <v>86</v>
      </c>
      <c r="G4671" s="5">
        <v>98</v>
      </c>
      <c r="H4671" t="s">
        <v>42</v>
      </c>
      <c r="I4671" t="s">
        <v>240</v>
      </c>
      <c r="J4671" t="s">
        <v>559</v>
      </c>
      <c r="N4671" s="6">
        <v>1955</v>
      </c>
      <c r="P4671" s="6">
        <v>2022</v>
      </c>
      <c r="R4671" s="7">
        <v>34.1661</v>
      </c>
      <c r="S4671" s="7">
        <v>-102.4114</v>
      </c>
      <c r="T4671" t="s">
        <v>46</v>
      </c>
      <c r="U4671" t="s">
        <v>16650</v>
      </c>
      <c r="V4671" t="s">
        <v>16651</v>
      </c>
      <c r="X4671" t="s">
        <v>8584</v>
      </c>
      <c r="Y4671" t="s">
        <v>3012</v>
      </c>
      <c r="Z4671" t="s">
        <v>3691</v>
      </c>
      <c r="AA4671" t="s">
        <v>16652</v>
      </c>
      <c r="AB4671" t="s">
        <v>8595</v>
      </c>
      <c r="AG4671" t="s">
        <v>16653</v>
      </c>
      <c r="AH4671" s="6">
        <v>16624</v>
      </c>
      <c r="AI4671" t="s">
        <v>16654</v>
      </c>
      <c r="AJ4671" t="s">
        <v>16656</v>
      </c>
    </row>
    <row r="4672" spans="1:36" ht="17.25" hidden="1" customHeight="1" x14ac:dyDescent="0.2">
      <c r="A4672" s="4" t="s">
        <v>39127</v>
      </c>
      <c r="B4672" t="s">
        <v>38390</v>
      </c>
      <c r="C4672" t="s">
        <v>39128</v>
      </c>
      <c r="E4672" t="s">
        <v>56</v>
      </c>
      <c r="F4672" t="s">
        <v>39129</v>
      </c>
      <c r="G4672" s="5">
        <v>64</v>
      </c>
      <c r="H4672" t="s">
        <v>42</v>
      </c>
      <c r="I4672" t="s">
        <v>240</v>
      </c>
      <c r="J4672" t="s">
        <v>44</v>
      </c>
      <c r="N4672" s="6">
        <v>1955</v>
      </c>
      <c r="R4672" s="7">
        <v>51.459719999999997</v>
      </c>
      <c r="S4672" s="7">
        <v>6.73055</v>
      </c>
      <c r="T4672" t="s">
        <v>46</v>
      </c>
      <c r="U4672" t="s">
        <v>38685</v>
      </c>
      <c r="X4672" t="s">
        <v>38460</v>
      </c>
      <c r="Y4672" t="s">
        <v>36708</v>
      </c>
      <c r="Z4672" t="s">
        <v>36742</v>
      </c>
      <c r="AA4672" t="s">
        <v>39130</v>
      </c>
      <c r="AG4672" t="s">
        <v>39131</v>
      </c>
      <c r="AH4672" s="27">
        <v>1279429</v>
      </c>
      <c r="AI4672" t="s">
        <v>39132</v>
      </c>
      <c r="AJ4672" t="s">
        <v>39133</v>
      </c>
    </row>
    <row r="4673" spans="1:36" ht="17.25" hidden="1" customHeight="1" x14ac:dyDescent="0.2">
      <c r="A4673" s="4" t="s">
        <v>8535</v>
      </c>
      <c r="B4673" t="s">
        <v>8398</v>
      </c>
      <c r="C4673" t="s">
        <v>8536</v>
      </c>
      <c r="E4673" t="s">
        <v>8552</v>
      </c>
      <c r="F4673" t="s">
        <v>64</v>
      </c>
      <c r="G4673" s="5">
        <v>81</v>
      </c>
      <c r="H4673" t="s">
        <v>42</v>
      </c>
      <c r="I4673" t="s">
        <v>65</v>
      </c>
      <c r="J4673" t="s">
        <v>559</v>
      </c>
      <c r="N4673" s="6">
        <v>1975</v>
      </c>
      <c r="R4673" s="7">
        <v>33.556100000000001</v>
      </c>
      <c r="S4673" s="7">
        <v>-112.2153</v>
      </c>
      <c r="T4673" t="s">
        <v>46</v>
      </c>
      <c r="U4673" t="s">
        <v>8538</v>
      </c>
      <c r="V4673" t="s">
        <v>8539</v>
      </c>
      <c r="X4673" t="s">
        <v>8540</v>
      </c>
      <c r="Y4673" t="s">
        <v>3012</v>
      </c>
      <c r="Z4673" t="s">
        <v>3691</v>
      </c>
      <c r="AA4673" t="s">
        <v>8541</v>
      </c>
      <c r="AB4673" t="s">
        <v>8553</v>
      </c>
      <c r="AG4673" t="s">
        <v>8543</v>
      </c>
      <c r="AH4673" s="24">
        <v>180</v>
      </c>
      <c r="AI4673" t="s">
        <v>8544</v>
      </c>
      <c r="AJ4673" t="s">
        <v>8554</v>
      </c>
    </row>
    <row r="4674" spans="1:36" ht="17.25" hidden="1" customHeight="1" x14ac:dyDescent="0.2">
      <c r="A4674" s="4" t="s">
        <v>8535</v>
      </c>
      <c r="B4674" t="s">
        <v>8398</v>
      </c>
      <c r="C4674" t="s">
        <v>8536</v>
      </c>
      <c r="E4674" t="s">
        <v>8555</v>
      </c>
      <c r="F4674" t="s">
        <v>64</v>
      </c>
      <c r="G4674" s="5">
        <v>71</v>
      </c>
      <c r="H4674" t="s">
        <v>42</v>
      </c>
      <c r="I4674" t="s">
        <v>65</v>
      </c>
      <c r="J4674" t="s">
        <v>559</v>
      </c>
      <c r="N4674" s="6">
        <v>1974</v>
      </c>
      <c r="R4674" s="7">
        <v>33.556100000000001</v>
      </c>
      <c r="S4674" s="7">
        <v>-112.2153</v>
      </c>
      <c r="T4674" t="s">
        <v>46</v>
      </c>
      <c r="U4674" t="s">
        <v>8538</v>
      </c>
      <c r="V4674" t="s">
        <v>8539</v>
      </c>
      <c r="X4674" t="s">
        <v>8540</v>
      </c>
      <c r="Y4674" t="s">
        <v>3012</v>
      </c>
      <c r="Z4674" t="s">
        <v>3691</v>
      </c>
      <c r="AA4674" t="s">
        <v>8541</v>
      </c>
      <c r="AB4674" t="s">
        <v>8556</v>
      </c>
      <c r="AG4674" t="s">
        <v>8543</v>
      </c>
      <c r="AH4674" s="24">
        <v>181</v>
      </c>
      <c r="AI4674" t="s">
        <v>8544</v>
      </c>
      <c r="AJ4674" t="s">
        <v>8557</v>
      </c>
    </row>
    <row r="4675" spans="1:36" ht="17.25" hidden="1" customHeight="1" x14ac:dyDescent="0.2">
      <c r="A4675" s="4" t="s">
        <v>8535</v>
      </c>
      <c r="B4675" t="s">
        <v>8398</v>
      </c>
      <c r="C4675" t="s">
        <v>8536</v>
      </c>
      <c r="E4675" t="s">
        <v>8558</v>
      </c>
      <c r="F4675" t="s">
        <v>64</v>
      </c>
      <c r="G4675" s="5">
        <v>71</v>
      </c>
      <c r="H4675" t="s">
        <v>42</v>
      </c>
      <c r="I4675" t="s">
        <v>65</v>
      </c>
      <c r="J4675" t="s">
        <v>559</v>
      </c>
      <c r="N4675" s="6">
        <v>1974</v>
      </c>
      <c r="R4675" s="7">
        <v>33.556100000000001</v>
      </c>
      <c r="S4675" s="7">
        <v>-112.2153</v>
      </c>
      <c r="T4675" t="s">
        <v>46</v>
      </c>
      <c r="U4675" t="s">
        <v>8538</v>
      </c>
      <c r="V4675" t="s">
        <v>8539</v>
      </c>
      <c r="X4675" t="s">
        <v>8540</v>
      </c>
      <c r="Y4675" t="s">
        <v>3012</v>
      </c>
      <c r="Z4675" t="s">
        <v>3691</v>
      </c>
      <c r="AA4675" t="s">
        <v>8541</v>
      </c>
      <c r="AB4675" t="s">
        <v>8559</v>
      </c>
      <c r="AG4675" t="s">
        <v>8543</v>
      </c>
      <c r="AH4675" s="24">
        <v>182</v>
      </c>
      <c r="AI4675" t="s">
        <v>8544</v>
      </c>
      <c r="AJ4675" t="s">
        <v>8560</v>
      </c>
    </row>
    <row r="4676" spans="1:36" ht="17.25" hidden="1" customHeight="1" x14ac:dyDescent="0.2">
      <c r="A4676" s="4" t="s">
        <v>8567</v>
      </c>
      <c r="B4676" t="s">
        <v>8398</v>
      </c>
      <c r="C4676" t="s">
        <v>8568</v>
      </c>
      <c r="E4676" t="s">
        <v>8569</v>
      </c>
      <c r="F4676" t="s">
        <v>86</v>
      </c>
      <c r="G4676" s="5">
        <v>61</v>
      </c>
      <c r="H4676" t="s">
        <v>42</v>
      </c>
      <c r="I4676" t="s">
        <v>65</v>
      </c>
      <c r="J4676" t="s">
        <v>559</v>
      </c>
      <c r="N4676" s="6">
        <v>2003</v>
      </c>
      <c r="R4676" s="7">
        <v>34.041400000000003</v>
      </c>
      <c r="S4676" s="7">
        <v>-117.3603</v>
      </c>
      <c r="T4676" t="s">
        <v>46</v>
      </c>
      <c r="U4676" t="s">
        <v>8570</v>
      </c>
      <c r="V4676" t="s">
        <v>8571</v>
      </c>
      <c r="X4676" t="s">
        <v>8572</v>
      </c>
      <c r="Y4676" t="s">
        <v>3012</v>
      </c>
      <c r="Z4676" t="s">
        <v>3691</v>
      </c>
      <c r="AA4676" t="s">
        <v>8573</v>
      </c>
      <c r="AB4676" t="s">
        <v>8574</v>
      </c>
      <c r="AG4676" t="s">
        <v>8575</v>
      </c>
      <c r="AH4676" s="6">
        <v>29076</v>
      </c>
      <c r="AI4676" t="s">
        <v>8576</v>
      </c>
      <c r="AJ4676" t="s">
        <v>8577</v>
      </c>
    </row>
    <row r="4677" spans="1:36" ht="17.25" hidden="1" customHeight="1" x14ac:dyDescent="0.2">
      <c r="A4677" s="4" t="s">
        <v>8578</v>
      </c>
      <c r="B4677" t="s">
        <v>8398</v>
      </c>
      <c r="C4677" t="s">
        <v>8579</v>
      </c>
      <c r="E4677" t="s">
        <v>8580</v>
      </c>
      <c r="F4677" t="s">
        <v>8581</v>
      </c>
      <c r="G4677" s="5">
        <v>78</v>
      </c>
      <c r="H4677" t="s">
        <v>42</v>
      </c>
      <c r="I4677" t="s">
        <v>65</v>
      </c>
      <c r="J4677" t="s">
        <v>44</v>
      </c>
      <c r="N4677" s="6">
        <v>2006</v>
      </c>
      <c r="R4677" s="7">
        <v>29.866496999999999</v>
      </c>
      <c r="S4677" s="7">
        <v>-93.965149999999994</v>
      </c>
      <c r="T4677" t="s">
        <v>46</v>
      </c>
      <c r="U4677" t="s">
        <v>8582</v>
      </c>
      <c r="V4677" t="s">
        <v>8583</v>
      </c>
      <c r="X4677" t="s">
        <v>8584</v>
      </c>
      <c r="Y4677" t="s">
        <v>3012</v>
      </c>
      <c r="Z4677" t="s">
        <v>3691</v>
      </c>
      <c r="AA4677" t="s">
        <v>8585</v>
      </c>
      <c r="AB4677" t="s">
        <v>8586</v>
      </c>
      <c r="AG4677" t="s">
        <v>8587</v>
      </c>
      <c r="AH4677" s="6">
        <v>34584</v>
      </c>
      <c r="AI4677" t="s">
        <v>8588</v>
      </c>
      <c r="AJ4677" t="s">
        <v>8589</v>
      </c>
    </row>
    <row r="4678" spans="1:36" ht="17.25" hidden="1" customHeight="1" x14ac:dyDescent="0.2">
      <c r="A4678" s="4" t="s">
        <v>42604</v>
      </c>
      <c r="B4678" t="s">
        <v>42597</v>
      </c>
      <c r="C4678" t="s">
        <v>42605</v>
      </c>
      <c r="E4678" t="s">
        <v>3076</v>
      </c>
      <c r="F4678" t="s">
        <v>42606</v>
      </c>
      <c r="G4678" s="24">
        <v>55</v>
      </c>
      <c r="H4678" t="s">
        <v>42</v>
      </c>
      <c r="I4678" t="s">
        <v>45</v>
      </c>
      <c r="N4678" s="27">
        <v>1955</v>
      </c>
      <c r="O4678" s="29"/>
      <c r="R4678" s="7">
        <v>50.3612325</v>
      </c>
      <c r="S4678" s="7">
        <v>18.2875242</v>
      </c>
      <c r="T4678" t="s">
        <v>46</v>
      </c>
      <c r="U4678" t="s">
        <v>42607</v>
      </c>
      <c r="Y4678" t="s">
        <v>36708</v>
      </c>
      <c r="Z4678" t="s">
        <v>36915</v>
      </c>
      <c r="AC4678" t="s">
        <v>42608</v>
      </c>
      <c r="AD4678" t="s">
        <v>880</v>
      </c>
      <c r="AE4678" t="s">
        <v>36773</v>
      </c>
      <c r="AG4678" t="s">
        <v>42609</v>
      </c>
      <c r="AH4678" s="8">
        <v>1106194</v>
      </c>
      <c r="AI4678" t="s">
        <v>42610</v>
      </c>
      <c r="AJ4678" t="s">
        <v>42611</v>
      </c>
    </row>
    <row r="4679" spans="1:36" ht="17.25" hidden="1" customHeight="1" x14ac:dyDescent="0.2">
      <c r="A4679" s="4" t="s">
        <v>3536</v>
      </c>
      <c r="B4679" t="s">
        <v>3017</v>
      </c>
      <c r="C4679" t="s">
        <v>3537</v>
      </c>
      <c r="D4679" t="s">
        <v>3538</v>
      </c>
      <c r="E4679" t="s">
        <v>40</v>
      </c>
      <c r="F4679" t="s">
        <v>3539</v>
      </c>
      <c r="G4679" s="5">
        <v>75</v>
      </c>
      <c r="H4679" t="s">
        <v>42</v>
      </c>
      <c r="I4679" t="s">
        <v>240</v>
      </c>
      <c r="J4679" t="s">
        <v>45</v>
      </c>
      <c r="K4679" t="s">
        <v>45</v>
      </c>
      <c r="L4679" t="s">
        <v>45</v>
      </c>
      <c r="M4679" t="s">
        <v>559</v>
      </c>
      <c r="N4679" s="27">
        <v>1956</v>
      </c>
      <c r="Q4679" t="s">
        <v>3540</v>
      </c>
      <c r="R4679" s="7">
        <v>-33.354895499999998</v>
      </c>
      <c r="S4679" s="7">
        <v>-60.173948699999997</v>
      </c>
      <c r="T4679" t="s">
        <v>46</v>
      </c>
      <c r="U4679" t="s">
        <v>3033</v>
      </c>
      <c r="W4679" t="s">
        <v>3034</v>
      </c>
      <c r="X4679" t="s">
        <v>3023</v>
      </c>
      <c r="Y4679" t="s">
        <v>3012</v>
      </c>
      <c r="Z4679" t="s">
        <v>3013</v>
      </c>
      <c r="AG4679" t="s">
        <v>3541</v>
      </c>
      <c r="AH4679" s="6">
        <v>1145483</v>
      </c>
      <c r="AI4679" t="s">
        <v>3542</v>
      </c>
      <c r="AJ4679" t="s">
        <v>3543</v>
      </c>
    </row>
    <row r="4680" spans="1:36" ht="17.25" hidden="1" customHeight="1" x14ac:dyDescent="0.2">
      <c r="A4680" s="4" t="s">
        <v>3536</v>
      </c>
      <c r="B4680" t="s">
        <v>3017</v>
      </c>
      <c r="C4680" t="s">
        <v>3537</v>
      </c>
      <c r="D4680" t="s">
        <v>3538</v>
      </c>
      <c r="E4680" t="s">
        <v>56</v>
      </c>
      <c r="F4680" t="s">
        <v>3539</v>
      </c>
      <c r="G4680" s="5">
        <v>75</v>
      </c>
      <c r="H4680" t="s">
        <v>42</v>
      </c>
      <c r="I4680" t="s">
        <v>240</v>
      </c>
      <c r="J4680" t="s">
        <v>45</v>
      </c>
      <c r="K4680" t="s">
        <v>45</v>
      </c>
      <c r="L4680" t="s">
        <v>45</v>
      </c>
      <c r="M4680" t="s">
        <v>559</v>
      </c>
      <c r="N4680" s="27">
        <v>1956</v>
      </c>
      <c r="Q4680" t="s">
        <v>3540</v>
      </c>
      <c r="R4680" s="7">
        <v>-33.354895499999998</v>
      </c>
      <c r="S4680" s="7">
        <v>-60.173948699999997</v>
      </c>
      <c r="T4680" t="s">
        <v>46</v>
      </c>
      <c r="U4680" t="s">
        <v>3033</v>
      </c>
      <c r="W4680" t="s">
        <v>3034</v>
      </c>
      <c r="X4680" t="s">
        <v>3023</v>
      </c>
      <c r="Y4680" t="s">
        <v>3012</v>
      </c>
      <c r="Z4680" t="s">
        <v>3013</v>
      </c>
      <c r="AG4680" t="s">
        <v>3541</v>
      </c>
      <c r="AH4680" s="6">
        <v>1145484</v>
      </c>
      <c r="AI4680" t="s">
        <v>3542</v>
      </c>
      <c r="AJ4680" t="s">
        <v>3544</v>
      </c>
    </row>
    <row r="4681" spans="1:36" ht="17.25" hidden="1" customHeight="1" x14ac:dyDescent="0.2">
      <c r="A4681" s="4" t="s">
        <v>8607</v>
      </c>
      <c r="B4681" t="s">
        <v>8398</v>
      </c>
      <c r="C4681" t="s">
        <v>8608</v>
      </c>
      <c r="E4681" t="s">
        <v>565</v>
      </c>
      <c r="F4681" t="s">
        <v>86</v>
      </c>
      <c r="G4681" s="5">
        <v>62</v>
      </c>
      <c r="H4681" t="s">
        <v>42</v>
      </c>
      <c r="I4681" t="s">
        <v>43</v>
      </c>
      <c r="J4681" t="s">
        <v>559</v>
      </c>
      <c r="N4681" s="6">
        <v>2012</v>
      </c>
      <c r="R4681" s="7">
        <v>36.684199999999997</v>
      </c>
      <c r="S4681" s="7">
        <v>-119.5522</v>
      </c>
      <c r="T4681" t="s">
        <v>46</v>
      </c>
      <c r="U4681" t="s">
        <v>8609</v>
      </c>
      <c r="V4681" t="s">
        <v>8610</v>
      </c>
      <c r="X4681" t="s">
        <v>8572</v>
      </c>
      <c r="Y4681" t="s">
        <v>3012</v>
      </c>
      <c r="Z4681" t="s">
        <v>3691</v>
      </c>
      <c r="AA4681" t="s">
        <v>8611</v>
      </c>
      <c r="AB4681" t="s">
        <v>8612</v>
      </c>
      <c r="AG4681" t="s">
        <v>8613</v>
      </c>
      <c r="AH4681" s="27" t="s">
        <v>8614</v>
      </c>
      <c r="AI4681" t="s">
        <v>8615</v>
      </c>
      <c r="AJ4681" t="s">
        <v>8616</v>
      </c>
    </row>
    <row r="4682" spans="1:36" ht="17.25" hidden="1" customHeight="1" x14ac:dyDescent="0.2">
      <c r="A4682" s="4" t="s">
        <v>8617</v>
      </c>
      <c r="B4682" t="s">
        <v>8398</v>
      </c>
      <c r="C4682" t="s">
        <v>8618</v>
      </c>
      <c r="E4682" t="s">
        <v>565</v>
      </c>
      <c r="F4682" t="s">
        <v>7946</v>
      </c>
      <c r="G4682" s="5">
        <v>71</v>
      </c>
      <c r="H4682" t="s">
        <v>42</v>
      </c>
      <c r="I4682" t="s">
        <v>43</v>
      </c>
      <c r="J4682" t="s">
        <v>44</v>
      </c>
      <c r="N4682" s="6">
        <v>2012</v>
      </c>
      <c r="R4682" s="7">
        <v>41.922699999999999</v>
      </c>
      <c r="S4682" s="7">
        <v>-72.625500000000002</v>
      </c>
      <c r="T4682" t="s">
        <v>46</v>
      </c>
      <c r="U4682" t="s">
        <v>8619</v>
      </c>
      <c r="V4682" t="s">
        <v>8620</v>
      </c>
      <c r="X4682" t="s">
        <v>8412</v>
      </c>
      <c r="Y4682" t="s">
        <v>3012</v>
      </c>
      <c r="Z4682" t="s">
        <v>3691</v>
      </c>
      <c r="AA4682" t="s">
        <v>8621</v>
      </c>
      <c r="AB4682" t="s">
        <v>8622</v>
      </c>
      <c r="AG4682" t="s">
        <v>8623</v>
      </c>
      <c r="AH4682" s="27" t="s">
        <v>8624</v>
      </c>
      <c r="AI4682" t="s">
        <v>8625</v>
      </c>
      <c r="AJ4682" t="s">
        <v>8626</v>
      </c>
    </row>
    <row r="4683" spans="1:36" ht="17.25" hidden="1" customHeight="1" x14ac:dyDescent="0.2">
      <c r="A4683" s="4" t="s">
        <v>8627</v>
      </c>
      <c r="B4683" t="s">
        <v>8398</v>
      </c>
      <c r="C4683" t="s">
        <v>8628</v>
      </c>
      <c r="E4683" t="s">
        <v>8629</v>
      </c>
      <c r="F4683" t="s">
        <v>86</v>
      </c>
      <c r="G4683" s="5">
        <v>67</v>
      </c>
      <c r="H4683" t="s">
        <v>42</v>
      </c>
      <c r="I4683" t="s">
        <v>43</v>
      </c>
      <c r="J4683" t="s">
        <v>559</v>
      </c>
      <c r="N4683" s="27">
        <v>1994</v>
      </c>
      <c r="R4683" s="7">
        <v>42.502699999999997</v>
      </c>
      <c r="S4683" s="7">
        <v>-78.068600000000004</v>
      </c>
      <c r="T4683" t="s">
        <v>46</v>
      </c>
      <c r="U4683" t="s">
        <v>8630</v>
      </c>
      <c r="V4683" t="s">
        <v>8631</v>
      </c>
      <c r="X4683" t="s">
        <v>8437</v>
      </c>
      <c r="Y4683" t="s">
        <v>3012</v>
      </c>
      <c r="Z4683" t="s">
        <v>3691</v>
      </c>
      <c r="AA4683" t="s">
        <v>8632</v>
      </c>
      <c r="AB4683" t="s">
        <v>8633</v>
      </c>
      <c r="AG4683" t="s">
        <v>8634</v>
      </c>
      <c r="AH4683" s="27" t="s">
        <v>8635</v>
      </c>
      <c r="AI4683" t="s">
        <v>8636</v>
      </c>
      <c r="AJ4683" t="s">
        <v>8637</v>
      </c>
    </row>
    <row r="4684" spans="1:36" ht="17.25" hidden="1" customHeight="1" x14ac:dyDescent="0.2">
      <c r="A4684" s="4" t="s">
        <v>8638</v>
      </c>
      <c r="B4684" t="s">
        <v>8398</v>
      </c>
      <c r="C4684" t="s">
        <v>8639</v>
      </c>
      <c r="E4684" t="s">
        <v>565</v>
      </c>
      <c r="F4684" t="s">
        <v>64</v>
      </c>
      <c r="G4684" s="5">
        <v>556</v>
      </c>
      <c r="H4684" t="s">
        <v>42</v>
      </c>
      <c r="I4684" t="s">
        <v>43</v>
      </c>
      <c r="J4684" t="s">
        <v>559</v>
      </c>
      <c r="N4684" s="27">
        <v>2003</v>
      </c>
      <c r="R4684" s="7">
        <v>40.545278000000003</v>
      </c>
      <c r="S4684" s="7">
        <v>-79.768609999999995</v>
      </c>
      <c r="T4684" t="s">
        <v>46</v>
      </c>
      <c r="U4684" t="s">
        <v>8640</v>
      </c>
      <c r="V4684" t="s">
        <v>8641</v>
      </c>
      <c r="X4684" t="s">
        <v>8642</v>
      </c>
      <c r="Y4684" t="s">
        <v>3012</v>
      </c>
      <c r="Z4684" t="s">
        <v>3691</v>
      </c>
      <c r="AA4684" t="s">
        <v>8643</v>
      </c>
      <c r="AB4684" t="s">
        <v>8644</v>
      </c>
      <c r="AC4684" t="s">
        <v>8640</v>
      </c>
      <c r="AG4684" t="s">
        <v>8645</v>
      </c>
      <c r="AH4684" s="24">
        <v>1299834</v>
      </c>
      <c r="AI4684" t="s">
        <v>8646</v>
      </c>
      <c r="AJ4684" t="s">
        <v>8647</v>
      </c>
    </row>
    <row r="4685" spans="1:36" ht="17.25" hidden="1" customHeight="1" x14ac:dyDescent="0.2">
      <c r="A4685" s="4" t="s">
        <v>8648</v>
      </c>
      <c r="B4685" t="s">
        <v>8398</v>
      </c>
      <c r="C4685" t="s">
        <v>8649</v>
      </c>
      <c r="E4685" t="s">
        <v>8658</v>
      </c>
      <c r="F4685" t="s">
        <v>64</v>
      </c>
      <c r="G4685" s="5">
        <v>60</v>
      </c>
      <c r="H4685" t="s">
        <v>42</v>
      </c>
      <c r="I4685" t="s">
        <v>65</v>
      </c>
      <c r="J4685" t="s">
        <v>559</v>
      </c>
      <c r="M4685" t="s">
        <v>559</v>
      </c>
      <c r="N4685" s="6">
        <v>1972</v>
      </c>
      <c r="P4685" s="24">
        <v>2023</v>
      </c>
      <c r="R4685" s="7">
        <v>35.074086999999999</v>
      </c>
      <c r="S4685" s="7">
        <v>-90.148679999999999</v>
      </c>
      <c r="T4685" t="s">
        <v>46</v>
      </c>
      <c r="U4685" t="s">
        <v>8650</v>
      </c>
      <c r="V4685" t="s">
        <v>8651</v>
      </c>
      <c r="X4685" t="s">
        <v>8652</v>
      </c>
      <c r="Y4685" t="s">
        <v>3012</v>
      </c>
      <c r="Z4685" t="s">
        <v>3691</v>
      </c>
      <c r="AA4685" t="s">
        <v>8653</v>
      </c>
      <c r="AB4685" t="s">
        <v>8659</v>
      </c>
      <c r="AG4685" t="s">
        <v>8660</v>
      </c>
      <c r="AH4685" s="6">
        <v>21112</v>
      </c>
      <c r="AI4685" t="s">
        <v>8656</v>
      </c>
      <c r="AJ4685" t="s">
        <v>8661</v>
      </c>
    </row>
    <row r="4686" spans="1:36" ht="17.25" hidden="1" customHeight="1" x14ac:dyDescent="0.2">
      <c r="A4686" s="4" t="s">
        <v>8648</v>
      </c>
      <c r="B4686" t="s">
        <v>8398</v>
      </c>
      <c r="C4686" t="s">
        <v>8649</v>
      </c>
      <c r="E4686" t="s">
        <v>8662</v>
      </c>
      <c r="F4686" t="s">
        <v>64</v>
      </c>
      <c r="G4686" s="5">
        <v>60</v>
      </c>
      <c r="H4686" t="s">
        <v>42</v>
      </c>
      <c r="I4686" t="s">
        <v>65</v>
      </c>
      <c r="J4686" t="s">
        <v>559</v>
      </c>
      <c r="M4686" t="s">
        <v>559</v>
      </c>
      <c r="N4686" s="6">
        <v>1972</v>
      </c>
      <c r="P4686" s="24">
        <v>2023</v>
      </c>
      <c r="R4686" s="7">
        <v>35.074086999999999</v>
      </c>
      <c r="S4686" s="7">
        <v>-90.148679999999999</v>
      </c>
      <c r="T4686" t="s">
        <v>46</v>
      </c>
      <c r="U4686" t="s">
        <v>8650</v>
      </c>
      <c r="V4686" t="s">
        <v>8651</v>
      </c>
      <c r="X4686" t="s">
        <v>8652</v>
      </c>
      <c r="Y4686" t="s">
        <v>3012</v>
      </c>
      <c r="Z4686" t="s">
        <v>3691</v>
      </c>
      <c r="AA4686" t="s">
        <v>8653</v>
      </c>
      <c r="AB4686" t="s">
        <v>8663</v>
      </c>
      <c r="AG4686" t="s">
        <v>8660</v>
      </c>
      <c r="AH4686" s="6">
        <v>21113</v>
      </c>
      <c r="AI4686" t="s">
        <v>8656</v>
      </c>
      <c r="AJ4686" t="s">
        <v>8664</v>
      </c>
    </row>
    <row r="4687" spans="1:36" ht="17.25" hidden="1" customHeight="1" x14ac:dyDescent="0.2">
      <c r="A4687" s="4" t="s">
        <v>8648</v>
      </c>
      <c r="B4687" t="s">
        <v>8398</v>
      </c>
      <c r="C4687" t="s">
        <v>8649</v>
      </c>
      <c r="E4687" t="s">
        <v>8665</v>
      </c>
      <c r="F4687" t="s">
        <v>64</v>
      </c>
      <c r="G4687" s="5">
        <v>60</v>
      </c>
      <c r="H4687" t="s">
        <v>42</v>
      </c>
      <c r="I4687" t="s">
        <v>65</v>
      </c>
      <c r="J4687" t="s">
        <v>559</v>
      </c>
      <c r="M4687" t="s">
        <v>559</v>
      </c>
      <c r="N4687" s="6">
        <v>1972</v>
      </c>
      <c r="P4687" s="24">
        <v>2023</v>
      </c>
      <c r="R4687" s="7">
        <v>35.074086999999999</v>
      </c>
      <c r="S4687" s="7">
        <v>-90.148679999999999</v>
      </c>
      <c r="T4687" t="s">
        <v>46</v>
      </c>
      <c r="U4687" t="s">
        <v>8650</v>
      </c>
      <c r="V4687" t="s">
        <v>8651</v>
      </c>
      <c r="X4687" t="s">
        <v>8652</v>
      </c>
      <c r="Y4687" t="s">
        <v>3012</v>
      </c>
      <c r="Z4687" t="s">
        <v>3691</v>
      </c>
      <c r="AA4687" t="s">
        <v>8653</v>
      </c>
      <c r="AB4687" t="s">
        <v>8666</v>
      </c>
      <c r="AG4687" t="s">
        <v>8660</v>
      </c>
      <c r="AH4687" s="24">
        <v>21114</v>
      </c>
      <c r="AI4687" t="s">
        <v>8656</v>
      </c>
      <c r="AJ4687" t="s">
        <v>8667</v>
      </c>
    </row>
    <row r="4688" spans="1:36" ht="17.25" hidden="1" customHeight="1" x14ac:dyDescent="0.2">
      <c r="A4688" s="4" t="s">
        <v>8648</v>
      </c>
      <c r="B4688" t="s">
        <v>8398</v>
      </c>
      <c r="C4688" t="s">
        <v>8649</v>
      </c>
      <c r="E4688" t="s">
        <v>8668</v>
      </c>
      <c r="F4688" t="s">
        <v>64</v>
      </c>
      <c r="G4688" s="5">
        <v>60</v>
      </c>
      <c r="H4688" t="s">
        <v>42</v>
      </c>
      <c r="I4688" t="s">
        <v>65</v>
      </c>
      <c r="J4688" t="s">
        <v>559</v>
      </c>
      <c r="M4688" t="s">
        <v>559</v>
      </c>
      <c r="N4688" s="6">
        <v>1972</v>
      </c>
      <c r="P4688" s="24">
        <v>2023</v>
      </c>
      <c r="R4688" s="7">
        <v>35.074086999999999</v>
      </c>
      <c r="S4688" s="7">
        <v>-90.148679999999999</v>
      </c>
      <c r="T4688" t="s">
        <v>46</v>
      </c>
      <c r="U4688" t="s">
        <v>8650</v>
      </c>
      <c r="V4688" t="s">
        <v>8651</v>
      </c>
      <c r="X4688" t="s">
        <v>8652</v>
      </c>
      <c r="Y4688" t="s">
        <v>3012</v>
      </c>
      <c r="Z4688" t="s">
        <v>3691</v>
      </c>
      <c r="AA4688" t="s">
        <v>8653</v>
      </c>
      <c r="AB4688" t="s">
        <v>8669</v>
      </c>
      <c r="AG4688" t="s">
        <v>8660</v>
      </c>
      <c r="AH4688" s="24">
        <v>21116</v>
      </c>
      <c r="AI4688" t="s">
        <v>8656</v>
      </c>
      <c r="AJ4688" t="s">
        <v>8670</v>
      </c>
    </row>
    <row r="4689" spans="1:36" ht="17.25" hidden="1" customHeight="1" x14ac:dyDescent="0.2">
      <c r="A4689" s="4" t="s">
        <v>8671</v>
      </c>
      <c r="B4689" t="s">
        <v>8398</v>
      </c>
      <c r="C4689" t="s">
        <v>8672</v>
      </c>
      <c r="E4689" t="s">
        <v>8673</v>
      </c>
      <c r="F4689" t="s">
        <v>86</v>
      </c>
      <c r="G4689" s="5">
        <v>186</v>
      </c>
      <c r="H4689" t="s">
        <v>42</v>
      </c>
      <c r="I4689" t="s">
        <v>65</v>
      </c>
      <c r="J4689" t="s">
        <v>559</v>
      </c>
      <c r="N4689" s="6">
        <v>2000</v>
      </c>
      <c r="R4689" s="7">
        <v>44.193600000000004</v>
      </c>
      <c r="S4689" s="7">
        <v>-88.506399999999999</v>
      </c>
      <c r="T4689" t="s">
        <v>46</v>
      </c>
      <c r="U4689" t="s">
        <v>8674</v>
      </c>
      <c r="V4689" t="s">
        <v>8675</v>
      </c>
      <c r="X4689" t="s">
        <v>8676</v>
      </c>
      <c r="Y4689" t="s">
        <v>3012</v>
      </c>
      <c r="Z4689" t="s">
        <v>3691</v>
      </c>
      <c r="AA4689" t="s">
        <v>8677</v>
      </c>
      <c r="AB4689" t="s">
        <v>8678</v>
      </c>
      <c r="AG4689" t="s">
        <v>8679</v>
      </c>
      <c r="AH4689" s="24">
        <v>24174</v>
      </c>
      <c r="AI4689" t="s">
        <v>8680</v>
      </c>
      <c r="AJ4689" t="s">
        <v>8681</v>
      </c>
    </row>
    <row r="4690" spans="1:36" ht="17.25" hidden="1" customHeight="1" x14ac:dyDescent="0.2">
      <c r="A4690" s="4" t="s">
        <v>8671</v>
      </c>
      <c r="B4690" t="s">
        <v>8398</v>
      </c>
      <c r="C4690" t="s">
        <v>8672</v>
      </c>
      <c r="E4690" t="s">
        <v>8682</v>
      </c>
      <c r="F4690" t="s">
        <v>86</v>
      </c>
      <c r="G4690" s="5">
        <v>186</v>
      </c>
      <c r="H4690" t="s">
        <v>42</v>
      </c>
      <c r="I4690" t="s">
        <v>65</v>
      </c>
      <c r="J4690" t="s">
        <v>559</v>
      </c>
      <c r="N4690" s="6">
        <v>2000</v>
      </c>
      <c r="R4690" s="7">
        <v>44.193600000000004</v>
      </c>
      <c r="S4690" s="7">
        <v>-88.506399999999999</v>
      </c>
      <c r="T4690" t="s">
        <v>46</v>
      </c>
      <c r="U4690" t="s">
        <v>8674</v>
      </c>
      <c r="V4690" t="s">
        <v>8675</v>
      </c>
      <c r="X4690" t="s">
        <v>8676</v>
      </c>
      <c r="Y4690" t="s">
        <v>3012</v>
      </c>
      <c r="Z4690" t="s">
        <v>3691</v>
      </c>
      <c r="AA4690" t="s">
        <v>8677</v>
      </c>
      <c r="AB4690" t="s">
        <v>8683</v>
      </c>
      <c r="AG4690" t="s">
        <v>8679</v>
      </c>
      <c r="AH4690" s="24">
        <v>24817</v>
      </c>
      <c r="AI4690" t="s">
        <v>8680</v>
      </c>
      <c r="AJ4690" t="s">
        <v>8684</v>
      </c>
    </row>
    <row r="4691" spans="1:36" ht="17.25" hidden="1" customHeight="1" x14ac:dyDescent="0.2">
      <c r="A4691" s="4" t="s">
        <v>8685</v>
      </c>
      <c r="B4691" t="s">
        <v>8398</v>
      </c>
      <c r="C4691" t="s">
        <v>8686</v>
      </c>
      <c r="E4691" t="s">
        <v>40</v>
      </c>
      <c r="F4691" t="s">
        <v>86</v>
      </c>
      <c r="G4691" s="5">
        <v>50</v>
      </c>
      <c r="H4691" t="s">
        <v>42</v>
      </c>
      <c r="I4691" t="s">
        <v>65</v>
      </c>
      <c r="J4691" t="s">
        <v>559</v>
      </c>
      <c r="N4691" s="6">
        <v>1996</v>
      </c>
      <c r="R4691" s="7">
        <v>37.574399999999997</v>
      </c>
      <c r="S4691" s="7">
        <v>-120.985</v>
      </c>
      <c r="T4691" t="s">
        <v>46</v>
      </c>
      <c r="U4691" t="s">
        <v>8687</v>
      </c>
      <c r="V4691" t="s">
        <v>8688</v>
      </c>
      <c r="X4691" t="s">
        <v>8572</v>
      </c>
      <c r="Y4691" t="s">
        <v>3012</v>
      </c>
      <c r="Z4691" t="s">
        <v>3691</v>
      </c>
      <c r="AA4691" t="s">
        <v>8689</v>
      </c>
      <c r="AB4691" t="s">
        <v>8690</v>
      </c>
      <c r="AG4691" t="s">
        <v>8691</v>
      </c>
      <c r="AH4691" s="24">
        <v>3442</v>
      </c>
      <c r="AI4691" t="s">
        <v>8692</v>
      </c>
      <c r="AJ4691" t="s">
        <v>8693</v>
      </c>
    </row>
    <row r="4692" spans="1:36" ht="17.25" hidden="1" customHeight="1" x14ac:dyDescent="0.2">
      <c r="A4692" s="4" t="s">
        <v>8685</v>
      </c>
      <c r="B4692" t="s">
        <v>8398</v>
      </c>
      <c r="C4692" t="s">
        <v>8686</v>
      </c>
      <c r="E4692" t="s">
        <v>56</v>
      </c>
      <c r="F4692" t="s">
        <v>86</v>
      </c>
      <c r="G4692" s="5">
        <v>58</v>
      </c>
      <c r="H4692" t="s">
        <v>42</v>
      </c>
      <c r="I4692" t="s">
        <v>65</v>
      </c>
      <c r="J4692" t="s">
        <v>559</v>
      </c>
      <c r="N4692" s="6">
        <v>2012</v>
      </c>
      <c r="R4692" s="7">
        <v>37.574399999999997</v>
      </c>
      <c r="S4692" s="7">
        <v>-120.985</v>
      </c>
      <c r="T4692" t="s">
        <v>46</v>
      </c>
      <c r="U4692" t="s">
        <v>8687</v>
      </c>
      <c r="V4692" t="s">
        <v>8688</v>
      </c>
      <c r="X4692" t="s">
        <v>8572</v>
      </c>
      <c r="Y4692" t="s">
        <v>3012</v>
      </c>
      <c r="Z4692" t="s">
        <v>3691</v>
      </c>
      <c r="AA4692" t="s">
        <v>8689</v>
      </c>
      <c r="AB4692" t="s">
        <v>8503</v>
      </c>
      <c r="AG4692" t="s">
        <v>8691</v>
      </c>
      <c r="AH4692" s="24">
        <v>36835</v>
      </c>
      <c r="AI4692" t="s">
        <v>8692</v>
      </c>
      <c r="AJ4692" t="s">
        <v>8694</v>
      </c>
    </row>
    <row r="4693" spans="1:36" ht="17.25" hidden="1" customHeight="1" x14ac:dyDescent="0.2">
      <c r="A4693" s="4" t="s">
        <v>8685</v>
      </c>
      <c r="B4693" t="s">
        <v>8398</v>
      </c>
      <c r="C4693" t="s">
        <v>8686</v>
      </c>
      <c r="E4693" t="s">
        <v>58</v>
      </c>
      <c r="F4693" t="s">
        <v>86</v>
      </c>
      <c r="G4693" s="5">
        <v>58</v>
      </c>
      <c r="H4693" t="s">
        <v>42</v>
      </c>
      <c r="I4693" t="s">
        <v>65</v>
      </c>
      <c r="J4693" t="s">
        <v>559</v>
      </c>
      <c r="N4693" s="6">
        <v>2012</v>
      </c>
      <c r="R4693" s="7">
        <v>37.574399999999997</v>
      </c>
      <c r="S4693" s="7">
        <v>-120.985</v>
      </c>
      <c r="T4693" t="s">
        <v>46</v>
      </c>
      <c r="U4693" t="s">
        <v>8687</v>
      </c>
      <c r="V4693" t="s">
        <v>8688</v>
      </c>
      <c r="X4693" t="s">
        <v>8572</v>
      </c>
      <c r="Y4693" t="s">
        <v>3012</v>
      </c>
      <c r="Z4693" t="s">
        <v>3691</v>
      </c>
      <c r="AA4693" t="s">
        <v>8689</v>
      </c>
      <c r="AB4693" t="s">
        <v>8595</v>
      </c>
      <c r="AG4693" t="s">
        <v>8691</v>
      </c>
      <c r="AH4693" s="24">
        <v>36836</v>
      </c>
      <c r="AI4693" t="s">
        <v>8692</v>
      </c>
      <c r="AJ4693" t="s">
        <v>8695</v>
      </c>
    </row>
    <row r="4694" spans="1:36" ht="17.25" hidden="1" customHeight="1" x14ac:dyDescent="0.2">
      <c r="A4694" s="4" t="s">
        <v>8685</v>
      </c>
      <c r="B4694" t="s">
        <v>8398</v>
      </c>
      <c r="C4694" t="s">
        <v>8686</v>
      </c>
      <c r="E4694" t="s">
        <v>191</v>
      </c>
      <c r="F4694" t="s">
        <v>86</v>
      </c>
      <c r="G4694" s="5">
        <v>58</v>
      </c>
      <c r="H4694" t="s">
        <v>42</v>
      </c>
      <c r="I4694" t="s">
        <v>65</v>
      </c>
      <c r="J4694" t="s">
        <v>559</v>
      </c>
      <c r="N4694" s="6">
        <v>2012</v>
      </c>
      <c r="R4694" s="7">
        <v>37.574399999999997</v>
      </c>
      <c r="S4694" s="7">
        <v>-120.985</v>
      </c>
      <c r="T4694" t="s">
        <v>46</v>
      </c>
      <c r="U4694" t="s">
        <v>8687</v>
      </c>
      <c r="V4694" t="s">
        <v>8688</v>
      </c>
      <c r="X4694" t="s">
        <v>8572</v>
      </c>
      <c r="Y4694" t="s">
        <v>3012</v>
      </c>
      <c r="Z4694" t="s">
        <v>3691</v>
      </c>
      <c r="AA4694" t="s">
        <v>8689</v>
      </c>
      <c r="AB4694" t="s">
        <v>8414</v>
      </c>
      <c r="AG4694" t="s">
        <v>8691</v>
      </c>
      <c r="AH4694" s="24">
        <v>36837</v>
      </c>
      <c r="AI4694" t="s">
        <v>8692</v>
      </c>
      <c r="AJ4694" t="s">
        <v>8696</v>
      </c>
    </row>
    <row r="4695" spans="1:36" ht="17.25" hidden="1" customHeight="1" x14ac:dyDescent="0.2">
      <c r="A4695" s="4" t="s">
        <v>8710</v>
      </c>
      <c r="B4695" t="s">
        <v>8398</v>
      </c>
      <c r="C4695" t="s">
        <v>8711</v>
      </c>
      <c r="E4695" t="s">
        <v>8712</v>
      </c>
      <c r="F4695" t="s">
        <v>86</v>
      </c>
      <c r="G4695" s="5">
        <v>50</v>
      </c>
      <c r="H4695" t="s">
        <v>42</v>
      </c>
      <c r="I4695" t="s">
        <v>65</v>
      </c>
      <c r="J4695" t="s">
        <v>559</v>
      </c>
      <c r="N4695" s="6">
        <v>1988</v>
      </c>
      <c r="R4695" s="7">
        <v>37.732532999999997</v>
      </c>
      <c r="S4695" s="7">
        <v>-121.116</v>
      </c>
      <c r="T4695" t="s">
        <v>46</v>
      </c>
      <c r="U4695" t="s">
        <v>8713</v>
      </c>
      <c r="V4695" t="s">
        <v>8714</v>
      </c>
      <c r="X4695" t="s">
        <v>8572</v>
      </c>
      <c r="Y4695" t="s">
        <v>3012</v>
      </c>
      <c r="Z4695" t="s">
        <v>3691</v>
      </c>
      <c r="AA4695" t="s">
        <v>8715</v>
      </c>
      <c r="AB4695" t="s">
        <v>8716</v>
      </c>
      <c r="AG4695" t="s">
        <v>8717</v>
      </c>
      <c r="AH4695" s="24">
        <v>17831</v>
      </c>
      <c r="AI4695" t="s">
        <v>8718</v>
      </c>
      <c r="AJ4695" t="s">
        <v>8719</v>
      </c>
    </row>
    <row r="4696" spans="1:36" ht="17.25" hidden="1" customHeight="1" x14ac:dyDescent="0.2">
      <c r="A4696" s="4" t="s">
        <v>3536</v>
      </c>
      <c r="B4696" t="s">
        <v>3017</v>
      </c>
      <c r="C4696" t="s">
        <v>3537</v>
      </c>
      <c r="D4696" t="s">
        <v>3538</v>
      </c>
      <c r="E4696" t="s">
        <v>58</v>
      </c>
      <c r="F4696" t="s">
        <v>64</v>
      </c>
      <c r="G4696" s="5">
        <v>75</v>
      </c>
      <c r="H4696" t="s">
        <v>42</v>
      </c>
      <c r="I4696" t="s">
        <v>240</v>
      </c>
      <c r="J4696" t="s">
        <v>45</v>
      </c>
      <c r="K4696" t="s">
        <v>45</v>
      </c>
      <c r="L4696" t="s">
        <v>45</v>
      </c>
      <c r="M4696" t="s">
        <v>559</v>
      </c>
      <c r="N4696" s="27">
        <v>1956</v>
      </c>
      <c r="Q4696" t="s">
        <v>3540</v>
      </c>
      <c r="R4696" s="7">
        <v>-33.354895499999998</v>
      </c>
      <c r="S4696" s="7">
        <v>-60.173948699999997</v>
      </c>
      <c r="T4696" t="s">
        <v>46</v>
      </c>
      <c r="U4696" t="s">
        <v>3033</v>
      </c>
      <c r="W4696" t="s">
        <v>3034</v>
      </c>
      <c r="X4696" t="s">
        <v>3023</v>
      </c>
      <c r="Y4696" t="s">
        <v>3012</v>
      </c>
      <c r="Z4696" t="s">
        <v>3013</v>
      </c>
      <c r="AG4696" t="s">
        <v>3541</v>
      </c>
      <c r="AH4696" s="27">
        <v>1145485</v>
      </c>
      <c r="AI4696" t="s">
        <v>3542</v>
      </c>
      <c r="AJ4696" t="s">
        <v>3545</v>
      </c>
    </row>
    <row r="4697" spans="1:36" ht="17.25" hidden="1" customHeight="1" x14ac:dyDescent="0.2">
      <c r="A4697" s="4" t="s">
        <v>8730</v>
      </c>
      <c r="B4697" t="s">
        <v>8398</v>
      </c>
      <c r="C4697" t="s">
        <v>8731</v>
      </c>
      <c r="E4697" t="s">
        <v>191</v>
      </c>
      <c r="F4697" t="s">
        <v>86</v>
      </c>
      <c r="G4697" s="5">
        <v>105</v>
      </c>
      <c r="H4697" t="s">
        <v>42</v>
      </c>
      <c r="I4697" t="s">
        <v>43</v>
      </c>
      <c r="J4697" t="s">
        <v>559</v>
      </c>
      <c r="N4697" s="6">
        <v>1977</v>
      </c>
      <c r="R4697" s="7">
        <v>35.084699999999998</v>
      </c>
      <c r="S4697" s="7">
        <v>-98.23</v>
      </c>
      <c r="T4697" t="s">
        <v>46</v>
      </c>
      <c r="U4697" t="s">
        <v>8732</v>
      </c>
      <c r="V4697" t="s">
        <v>8733</v>
      </c>
      <c r="X4697" t="s">
        <v>8734</v>
      </c>
      <c r="Y4697" t="s">
        <v>3012</v>
      </c>
      <c r="Z4697" t="s">
        <v>3691</v>
      </c>
      <c r="AA4697" t="s">
        <v>8735</v>
      </c>
      <c r="AB4697" t="s">
        <v>8414</v>
      </c>
      <c r="AG4697" t="s">
        <v>8736</v>
      </c>
      <c r="AH4697" s="6">
        <v>523</v>
      </c>
      <c r="AI4697" t="s">
        <v>8737</v>
      </c>
      <c r="AJ4697" t="s">
        <v>8739</v>
      </c>
    </row>
    <row r="4698" spans="1:36" ht="17.25" hidden="1" customHeight="1" x14ac:dyDescent="0.2">
      <c r="A4698" s="4" t="s">
        <v>8730</v>
      </c>
      <c r="B4698" t="s">
        <v>8398</v>
      </c>
      <c r="C4698" t="s">
        <v>8731</v>
      </c>
      <c r="E4698" t="s">
        <v>335</v>
      </c>
      <c r="F4698" t="s">
        <v>86</v>
      </c>
      <c r="G4698" s="5">
        <v>105</v>
      </c>
      <c r="H4698" t="s">
        <v>42</v>
      </c>
      <c r="I4698" t="s">
        <v>43</v>
      </c>
      <c r="J4698" t="s">
        <v>559</v>
      </c>
      <c r="N4698" s="6">
        <v>1977</v>
      </c>
      <c r="R4698" s="7">
        <v>35.084699999999998</v>
      </c>
      <c r="S4698" s="7">
        <v>-98.23</v>
      </c>
      <c r="T4698" t="s">
        <v>46</v>
      </c>
      <c r="U4698" t="s">
        <v>8732</v>
      </c>
      <c r="V4698" t="s">
        <v>8733</v>
      </c>
      <c r="X4698" t="s">
        <v>8734</v>
      </c>
      <c r="Y4698" t="s">
        <v>3012</v>
      </c>
      <c r="Z4698" t="s">
        <v>3691</v>
      </c>
      <c r="AA4698" t="s">
        <v>8735</v>
      </c>
      <c r="AB4698" t="s">
        <v>8427</v>
      </c>
      <c r="AG4698" t="s">
        <v>8736</v>
      </c>
      <c r="AH4698" s="6">
        <v>524</v>
      </c>
      <c r="AI4698" t="s">
        <v>8737</v>
      </c>
      <c r="AJ4698" t="s">
        <v>8740</v>
      </c>
    </row>
    <row r="4699" spans="1:36" ht="17.25" hidden="1" customHeight="1" x14ac:dyDescent="0.2">
      <c r="A4699" s="4" t="s">
        <v>8730</v>
      </c>
      <c r="B4699" t="s">
        <v>8398</v>
      </c>
      <c r="C4699" t="s">
        <v>8731</v>
      </c>
      <c r="E4699" t="s">
        <v>1157</v>
      </c>
      <c r="F4699" t="s">
        <v>86</v>
      </c>
      <c r="G4699" s="5">
        <v>105</v>
      </c>
      <c r="H4699" t="s">
        <v>42</v>
      </c>
      <c r="I4699" t="s">
        <v>43</v>
      </c>
      <c r="J4699" t="s">
        <v>559</v>
      </c>
      <c r="N4699" s="6">
        <v>1977</v>
      </c>
      <c r="R4699" s="7">
        <v>35.084699999999998</v>
      </c>
      <c r="S4699" s="7">
        <v>-98.23</v>
      </c>
      <c r="T4699" t="s">
        <v>46</v>
      </c>
      <c r="U4699" t="s">
        <v>8732</v>
      </c>
      <c r="V4699" t="s">
        <v>8733</v>
      </c>
      <c r="X4699" t="s">
        <v>8734</v>
      </c>
      <c r="Y4699" t="s">
        <v>3012</v>
      </c>
      <c r="Z4699" t="s">
        <v>3691</v>
      </c>
      <c r="AA4699" t="s">
        <v>8735</v>
      </c>
      <c r="AB4699" t="s">
        <v>8429</v>
      </c>
      <c r="AG4699" t="s">
        <v>8736</v>
      </c>
      <c r="AH4699" s="6">
        <v>525</v>
      </c>
      <c r="AI4699" t="s">
        <v>8737</v>
      </c>
      <c r="AJ4699" t="s">
        <v>8741</v>
      </c>
    </row>
    <row r="4700" spans="1:36" ht="17.25" hidden="1" customHeight="1" x14ac:dyDescent="0.2">
      <c r="A4700" s="4" t="s">
        <v>8742</v>
      </c>
      <c r="B4700" t="s">
        <v>8398</v>
      </c>
      <c r="C4700" t="s">
        <v>8743</v>
      </c>
      <c r="E4700" t="s">
        <v>40</v>
      </c>
      <c r="F4700" t="s">
        <v>64</v>
      </c>
      <c r="G4700" s="5">
        <v>556</v>
      </c>
      <c r="H4700" t="s">
        <v>42</v>
      </c>
      <c r="I4700" t="s">
        <v>240</v>
      </c>
      <c r="J4700" t="s">
        <v>559</v>
      </c>
      <c r="N4700" s="6">
        <v>1974</v>
      </c>
      <c r="R4700" s="7">
        <v>28.184443999999999</v>
      </c>
      <c r="S4700" s="7">
        <v>-82.788610000000006</v>
      </c>
      <c r="T4700" t="s">
        <v>46</v>
      </c>
      <c r="U4700" t="s">
        <v>8744</v>
      </c>
      <c r="V4700" t="s">
        <v>8745</v>
      </c>
      <c r="X4700" t="s">
        <v>8746</v>
      </c>
      <c r="Y4700" t="s">
        <v>3012</v>
      </c>
      <c r="Z4700" t="s">
        <v>3691</v>
      </c>
      <c r="AA4700" t="s">
        <v>8747</v>
      </c>
      <c r="AB4700" t="s">
        <v>8690</v>
      </c>
      <c r="AG4700" t="s">
        <v>8748</v>
      </c>
      <c r="AH4700" s="6">
        <v>552</v>
      </c>
      <c r="AI4700" t="s">
        <v>8749</v>
      </c>
      <c r="AJ4700" t="s">
        <v>8750</v>
      </c>
    </row>
    <row r="4701" spans="1:36" ht="17.25" hidden="1" customHeight="1" x14ac:dyDescent="0.2">
      <c r="A4701" s="4" t="s">
        <v>8742</v>
      </c>
      <c r="B4701" t="s">
        <v>8398</v>
      </c>
      <c r="C4701" t="s">
        <v>8743</v>
      </c>
      <c r="E4701" t="s">
        <v>56</v>
      </c>
      <c r="F4701" t="s">
        <v>64</v>
      </c>
      <c r="G4701" s="5">
        <v>556</v>
      </c>
      <c r="H4701" t="s">
        <v>42</v>
      </c>
      <c r="I4701" t="s">
        <v>240</v>
      </c>
      <c r="J4701" t="s">
        <v>559</v>
      </c>
      <c r="N4701" s="6">
        <v>1978</v>
      </c>
      <c r="R4701" s="7">
        <v>28.184443999999999</v>
      </c>
      <c r="S4701" s="7">
        <v>-82.788610000000006</v>
      </c>
      <c r="T4701" t="s">
        <v>46</v>
      </c>
      <c r="U4701" t="s">
        <v>8744</v>
      </c>
      <c r="V4701" t="s">
        <v>8745</v>
      </c>
      <c r="X4701" t="s">
        <v>8746</v>
      </c>
      <c r="Y4701" t="s">
        <v>3012</v>
      </c>
      <c r="Z4701" t="s">
        <v>3691</v>
      </c>
      <c r="AA4701" t="s">
        <v>8747</v>
      </c>
      <c r="AB4701" t="s">
        <v>8503</v>
      </c>
      <c r="AG4701" t="s">
        <v>8748</v>
      </c>
      <c r="AH4701" s="6">
        <v>553</v>
      </c>
      <c r="AI4701" t="s">
        <v>8749</v>
      </c>
      <c r="AJ4701" t="s">
        <v>8751</v>
      </c>
    </row>
    <row r="4702" spans="1:36" ht="17.25" hidden="1" customHeight="1" x14ac:dyDescent="0.2">
      <c r="A4702" s="4" t="s">
        <v>8752</v>
      </c>
      <c r="B4702" t="s">
        <v>8398</v>
      </c>
      <c r="C4702" t="s">
        <v>8753</v>
      </c>
      <c r="E4702" t="s">
        <v>8754</v>
      </c>
      <c r="F4702" t="s">
        <v>64</v>
      </c>
      <c r="G4702" s="5">
        <v>86</v>
      </c>
      <c r="H4702" t="s">
        <v>42</v>
      </c>
      <c r="I4702" t="s">
        <v>65</v>
      </c>
      <c r="J4702" t="s">
        <v>559</v>
      </c>
      <c r="N4702" s="6">
        <v>2004</v>
      </c>
      <c r="R4702" s="7">
        <v>40.052900000000001</v>
      </c>
      <c r="S4702" s="7">
        <v>-85.738900000000001</v>
      </c>
      <c r="T4702" t="s">
        <v>46</v>
      </c>
      <c r="U4702" t="s">
        <v>8755</v>
      </c>
      <c r="V4702" t="s">
        <v>8756</v>
      </c>
      <c r="X4702" t="s">
        <v>8422</v>
      </c>
      <c r="Y4702" t="s">
        <v>3012</v>
      </c>
      <c r="Z4702" t="s">
        <v>3691</v>
      </c>
      <c r="AA4702" t="s">
        <v>8757</v>
      </c>
      <c r="AB4702" t="s">
        <v>8758</v>
      </c>
      <c r="AG4702" t="s">
        <v>8759</v>
      </c>
      <c r="AH4702" s="6">
        <v>27471</v>
      </c>
      <c r="AI4702" t="s">
        <v>8760</v>
      </c>
      <c r="AJ4702" t="s">
        <v>8761</v>
      </c>
    </row>
    <row r="4703" spans="1:36" ht="17.25" hidden="1" customHeight="1" x14ac:dyDescent="0.2">
      <c r="A4703" s="4" t="s">
        <v>8762</v>
      </c>
      <c r="B4703" t="s">
        <v>8398</v>
      </c>
      <c r="C4703" t="s">
        <v>8763</v>
      </c>
      <c r="E4703" t="s">
        <v>8673</v>
      </c>
      <c r="F4703" t="s">
        <v>64</v>
      </c>
      <c r="G4703" s="5">
        <v>55</v>
      </c>
      <c r="H4703" t="s">
        <v>42</v>
      </c>
      <c r="I4703" t="s">
        <v>65</v>
      </c>
      <c r="J4703" t="s">
        <v>44</v>
      </c>
      <c r="N4703" s="6">
        <v>1999</v>
      </c>
      <c r="R4703" s="7">
        <v>44.506315000000001</v>
      </c>
      <c r="S4703" s="7">
        <v>-70.242310000000003</v>
      </c>
      <c r="T4703" t="s">
        <v>46</v>
      </c>
      <c r="U4703" t="s">
        <v>8764</v>
      </c>
      <c r="V4703" t="s">
        <v>8765</v>
      </c>
      <c r="X4703" t="s">
        <v>8766</v>
      </c>
      <c r="Y4703" t="s">
        <v>3012</v>
      </c>
      <c r="Z4703" t="s">
        <v>3691</v>
      </c>
      <c r="AA4703" t="s">
        <v>8767</v>
      </c>
      <c r="AB4703" t="s">
        <v>8678</v>
      </c>
      <c r="AG4703" t="s">
        <v>8768</v>
      </c>
      <c r="AH4703" s="6">
        <v>24078</v>
      </c>
      <c r="AI4703" t="s">
        <v>8769</v>
      </c>
      <c r="AJ4703" t="s">
        <v>8770</v>
      </c>
    </row>
    <row r="4704" spans="1:36" ht="17.25" hidden="1" customHeight="1" x14ac:dyDescent="0.2">
      <c r="A4704" s="4" t="s">
        <v>8762</v>
      </c>
      <c r="B4704" t="s">
        <v>8398</v>
      </c>
      <c r="C4704" t="s">
        <v>8763</v>
      </c>
      <c r="E4704" t="s">
        <v>8682</v>
      </c>
      <c r="F4704" t="s">
        <v>64</v>
      </c>
      <c r="G4704" s="5">
        <v>55</v>
      </c>
      <c r="H4704" t="s">
        <v>42</v>
      </c>
      <c r="I4704" t="s">
        <v>65</v>
      </c>
      <c r="J4704" t="s">
        <v>44</v>
      </c>
      <c r="N4704" s="24">
        <v>1999</v>
      </c>
      <c r="R4704" s="7">
        <v>44.506315000000001</v>
      </c>
      <c r="S4704" s="7">
        <v>-70.242310000000003</v>
      </c>
      <c r="T4704" t="s">
        <v>46</v>
      </c>
      <c r="U4704" t="s">
        <v>8764</v>
      </c>
      <c r="V4704" t="s">
        <v>8765</v>
      </c>
      <c r="X4704" t="s">
        <v>8766</v>
      </c>
      <c r="Y4704" t="s">
        <v>3012</v>
      </c>
      <c r="Z4704" t="s">
        <v>3691</v>
      </c>
      <c r="AA4704" t="s">
        <v>8767</v>
      </c>
      <c r="AB4704" t="s">
        <v>8683</v>
      </c>
      <c r="AG4704" t="s">
        <v>8768</v>
      </c>
      <c r="AH4704" s="24">
        <v>24274</v>
      </c>
      <c r="AI4704" t="s">
        <v>8769</v>
      </c>
      <c r="AJ4704" t="s">
        <v>8771</v>
      </c>
    </row>
    <row r="4705" spans="1:36" ht="17.25" hidden="1" customHeight="1" x14ac:dyDescent="0.2">
      <c r="A4705" s="4" t="s">
        <v>8762</v>
      </c>
      <c r="B4705" t="s">
        <v>8398</v>
      </c>
      <c r="C4705" t="s">
        <v>8763</v>
      </c>
      <c r="E4705" t="s">
        <v>8772</v>
      </c>
      <c r="F4705" t="s">
        <v>64</v>
      </c>
      <c r="G4705" s="5">
        <v>55</v>
      </c>
      <c r="H4705" t="s">
        <v>42</v>
      </c>
      <c r="I4705" t="s">
        <v>65</v>
      </c>
      <c r="J4705" t="s">
        <v>44</v>
      </c>
      <c r="N4705" s="6">
        <v>2000</v>
      </c>
      <c r="P4705" s="25"/>
      <c r="R4705" s="7">
        <v>44.506315000000001</v>
      </c>
      <c r="S4705" s="7">
        <v>-70.242310000000003</v>
      </c>
      <c r="T4705" t="s">
        <v>46</v>
      </c>
      <c r="U4705" t="s">
        <v>8764</v>
      </c>
      <c r="V4705" t="s">
        <v>8765</v>
      </c>
      <c r="X4705" t="s">
        <v>8766</v>
      </c>
      <c r="Y4705" t="s">
        <v>3012</v>
      </c>
      <c r="Z4705" t="s">
        <v>3691</v>
      </c>
      <c r="AA4705" t="s">
        <v>8767</v>
      </c>
      <c r="AB4705" t="s">
        <v>8773</v>
      </c>
      <c r="AG4705" t="s">
        <v>8768</v>
      </c>
      <c r="AH4705" s="6">
        <v>24275</v>
      </c>
      <c r="AI4705" t="s">
        <v>8769</v>
      </c>
      <c r="AJ4705" t="s">
        <v>8774</v>
      </c>
    </row>
    <row r="4706" spans="1:36" ht="17.25" hidden="1" customHeight="1" x14ac:dyDescent="0.2">
      <c r="A4706" s="4" t="s">
        <v>8775</v>
      </c>
      <c r="B4706" t="s">
        <v>8398</v>
      </c>
      <c r="C4706" t="s">
        <v>8776</v>
      </c>
      <c r="E4706" t="s">
        <v>40</v>
      </c>
      <c r="F4706" t="s">
        <v>64</v>
      </c>
      <c r="G4706" s="5">
        <v>120</v>
      </c>
      <c r="H4706" t="s">
        <v>42</v>
      </c>
      <c r="I4706" t="s">
        <v>65</v>
      </c>
      <c r="J4706" t="s">
        <v>559</v>
      </c>
      <c r="N4706" s="6">
        <v>1994</v>
      </c>
      <c r="P4706" s="24">
        <v>2025</v>
      </c>
      <c r="R4706" s="7">
        <v>43.603470000000002</v>
      </c>
      <c r="S4706" s="7">
        <v>-96.635599999999997</v>
      </c>
      <c r="T4706" t="s">
        <v>46</v>
      </c>
      <c r="U4706" t="s">
        <v>8777</v>
      </c>
      <c r="V4706" t="s">
        <v>8778</v>
      </c>
      <c r="X4706" t="s">
        <v>8501</v>
      </c>
      <c r="Y4706" t="s">
        <v>3012</v>
      </c>
      <c r="Z4706" t="s">
        <v>3691</v>
      </c>
      <c r="AA4706" t="s">
        <v>8779</v>
      </c>
      <c r="AB4706" t="s">
        <v>8690</v>
      </c>
      <c r="AG4706" t="s">
        <v>8780</v>
      </c>
      <c r="AH4706" s="6">
        <v>580</v>
      </c>
      <c r="AI4706" t="s">
        <v>8781</v>
      </c>
      <c r="AJ4706" t="s">
        <v>8782</v>
      </c>
    </row>
    <row r="4707" spans="1:36" ht="17.25" hidden="1" customHeight="1" x14ac:dyDescent="0.2">
      <c r="A4707" s="4" t="s">
        <v>8775</v>
      </c>
      <c r="B4707" t="s">
        <v>8398</v>
      </c>
      <c r="C4707" t="s">
        <v>8776</v>
      </c>
      <c r="E4707" t="s">
        <v>56</v>
      </c>
      <c r="F4707" t="s">
        <v>64</v>
      </c>
      <c r="G4707" s="5">
        <v>120</v>
      </c>
      <c r="H4707" t="s">
        <v>42</v>
      </c>
      <c r="I4707" t="s">
        <v>65</v>
      </c>
      <c r="J4707" t="s">
        <v>559</v>
      </c>
      <c r="N4707" s="6">
        <v>1994</v>
      </c>
      <c r="P4707" s="24">
        <v>2025</v>
      </c>
      <c r="R4707" s="7">
        <v>43.603470000000002</v>
      </c>
      <c r="S4707" s="7">
        <v>-96.635599999999997</v>
      </c>
      <c r="T4707" t="s">
        <v>46</v>
      </c>
      <c r="U4707" t="s">
        <v>8777</v>
      </c>
      <c r="V4707" t="s">
        <v>8778</v>
      </c>
      <c r="X4707" t="s">
        <v>8501</v>
      </c>
      <c r="Y4707" t="s">
        <v>3012</v>
      </c>
      <c r="Z4707" t="s">
        <v>3691</v>
      </c>
      <c r="AA4707" t="s">
        <v>8779</v>
      </c>
      <c r="AB4707" t="s">
        <v>8503</v>
      </c>
      <c r="AG4707" t="s">
        <v>8780</v>
      </c>
      <c r="AH4707" s="6">
        <v>581</v>
      </c>
      <c r="AI4707" t="s">
        <v>8781</v>
      </c>
      <c r="AJ4707" t="s">
        <v>8783</v>
      </c>
    </row>
    <row r="4708" spans="1:36" ht="17.25" hidden="1" customHeight="1" x14ac:dyDescent="0.2">
      <c r="A4708" s="4" t="s">
        <v>8775</v>
      </c>
      <c r="B4708" t="s">
        <v>8398</v>
      </c>
      <c r="C4708" t="s">
        <v>8776</v>
      </c>
      <c r="E4708" t="s">
        <v>191</v>
      </c>
      <c r="F4708" t="s">
        <v>86</v>
      </c>
      <c r="G4708" s="5">
        <v>166</v>
      </c>
      <c r="H4708" t="s">
        <v>42</v>
      </c>
      <c r="I4708" t="s">
        <v>65</v>
      </c>
      <c r="J4708" t="s">
        <v>559</v>
      </c>
      <c r="N4708" s="6">
        <v>2005</v>
      </c>
      <c r="R4708" s="7">
        <v>43.603470000000002</v>
      </c>
      <c r="S4708" s="7">
        <v>-96.635599999999997</v>
      </c>
      <c r="T4708" t="s">
        <v>46</v>
      </c>
      <c r="U4708" t="s">
        <v>8777</v>
      </c>
      <c r="V4708" t="s">
        <v>8778</v>
      </c>
      <c r="X4708" t="s">
        <v>8501</v>
      </c>
      <c r="Y4708" t="s">
        <v>3012</v>
      </c>
      <c r="Z4708" t="s">
        <v>3691</v>
      </c>
      <c r="AA4708" t="s">
        <v>8779</v>
      </c>
      <c r="AB4708" t="s">
        <v>8414</v>
      </c>
      <c r="AG4708" t="s">
        <v>8780</v>
      </c>
      <c r="AH4708" s="24">
        <v>30345</v>
      </c>
      <c r="AI4708" t="s">
        <v>8781</v>
      </c>
      <c r="AJ4708" t="s">
        <v>8784</v>
      </c>
    </row>
    <row r="4709" spans="1:36" ht="17.25" hidden="1" customHeight="1" x14ac:dyDescent="0.2">
      <c r="A4709" s="4" t="s">
        <v>8785</v>
      </c>
      <c r="B4709" t="s">
        <v>8398</v>
      </c>
      <c r="C4709" t="s">
        <v>8786</v>
      </c>
      <c r="E4709" t="s">
        <v>40</v>
      </c>
      <c r="F4709" t="s">
        <v>64</v>
      </c>
      <c r="G4709" s="5">
        <v>57</v>
      </c>
      <c r="H4709" t="s">
        <v>42</v>
      </c>
      <c r="I4709" t="s">
        <v>65</v>
      </c>
      <c r="J4709" t="s">
        <v>559</v>
      </c>
      <c r="N4709" s="6">
        <v>2007</v>
      </c>
      <c r="R4709" s="7">
        <v>34.968651000000001</v>
      </c>
      <c r="S4709" s="7">
        <v>-79.92174</v>
      </c>
      <c r="T4709" t="s">
        <v>46</v>
      </c>
      <c r="U4709" t="s">
        <v>8787</v>
      </c>
      <c r="V4709" t="s">
        <v>8788</v>
      </c>
      <c r="X4709" t="s">
        <v>8789</v>
      </c>
      <c r="Y4709" t="s">
        <v>3012</v>
      </c>
      <c r="Z4709" t="s">
        <v>3691</v>
      </c>
      <c r="AA4709" t="s">
        <v>8790</v>
      </c>
      <c r="AB4709" t="s">
        <v>8690</v>
      </c>
      <c r="AG4709" t="s">
        <v>8791</v>
      </c>
      <c r="AH4709" s="6">
        <v>30803</v>
      </c>
      <c r="AI4709" t="s">
        <v>8792</v>
      </c>
      <c r="AJ4709" t="s">
        <v>8793</v>
      </c>
    </row>
    <row r="4710" spans="1:36" ht="17.25" hidden="1" customHeight="1" x14ac:dyDescent="0.2">
      <c r="A4710" s="4" t="s">
        <v>8785</v>
      </c>
      <c r="B4710" t="s">
        <v>8398</v>
      </c>
      <c r="C4710" t="s">
        <v>8786</v>
      </c>
      <c r="E4710" t="s">
        <v>56</v>
      </c>
      <c r="F4710" t="s">
        <v>64</v>
      </c>
      <c r="G4710" s="5">
        <v>57</v>
      </c>
      <c r="H4710" t="s">
        <v>42</v>
      </c>
      <c r="I4710" t="s">
        <v>65</v>
      </c>
      <c r="J4710" t="s">
        <v>559</v>
      </c>
      <c r="N4710" s="6">
        <v>2007</v>
      </c>
      <c r="R4710" s="7">
        <v>34.968651000000001</v>
      </c>
      <c r="S4710" s="7">
        <v>-79.92174</v>
      </c>
      <c r="T4710" t="s">
        <v>46</v>
      </c>
      <c r="U4710" t="s">
        <v>8787</v>
      </c>
      <c r="V4710" t="s">
        <v>8788</v>
      </c>
      <c r="X4710" t="s">
        <v>8789</v>
      </c>
      <c r="Y4710" t="s">
        <v>3012</v>
      </c>
      <c r="Z4710" t="s">
        <v>3691</v>
      </c>
      <c r="AA4710" t="s">
        <v>8790</v>
      </c>
      <c r="AB4710" t="s">
        <v>8503</v>
      </c>
      <c r="AG4710" t="s">
        <v>8791</v>
      </c>
      <c r="AH4710" s="24">
        <v>30804</v>
      </c>
      <c r="AI4710" t="s">
        <v>8792</v>
      </c>
      <c r="AJ4710" t="s">
        <v>8794</v>
      </c>
    </row>
    <row r="4711" spans="1:36" ht="17.25" hidden="1" customHeight="1" x14ac:dyDescent="0.2">
      <c r="A4711" s="4" t="s">
        <v>8785</v>
      </c>
      <c r="B4711" t="s">
        <v>8398</v>
      </c>
      <c r="C4711" t="s">
        <v>8786</v>
      </c>
      <c r="E4711" t="s">
        <v>58</v>
      </c>
      <c r="F4711" t="s">
        <v>64</v>
      </c>
      <c r="G4711" s="5">
        <v>57</v>
      </c>
      <c r="H4711" t="s">
        <v>42</v>
      </c>
      <c r="I4711" t="s">
        <v>65</v>
      </c>
      <c r="J4711" t="s">
        <v>559</v>
      </c>
      <c r="N4711" s="6">
        <v>2007</v>
      </c>
      <c r="R4711" s="7">
        <v>34.968651000000001</v>
      </c>
      <c r="S4711" s="7">
        <v>-79.92174</v>
      </c>
      <c r="T4711" t="s">
        <v>46</v>
      </c>
      <c r="U4711" t="s">
        <v>8787</v>
      </c>
      <c r="V4711" t="s">
        <v>8788</v>
      </c>
      <c r="X4711" t="s">
        <v>8789</v>
      </c>
      <c r="Y4711" t="s">
        <v>3012</v>
      </c>
      <c r="Z4711" t="s">
        <v>3691</v>
      </c>
      <c r="AA4711" t="s">
        <v>8790</v>
      </c>
      <c r="AB4711" t="s">
        <v>8595</v>
      </c>
      <c r="AG4711" t="s">
        <v>8791</v>
      </c>
      <c r="AH4711" s="24">
        <v>30805</v>
      </c>
      <c r="AI4711" t="s">
        <v>8792</v>
      </c>
      <c r="AJ4711" t="s">
        <v>8795</v>
      </c>
    </row>
    <row r="4712" spans="1:36" ht="17.25" hidden="1" customHeight="1" x14ac:dyDescent="0.2">
      <c r="A4712" s="4" t="s">
        <v>8785</v>
      </c>
      <c r="B4712" t="s">
        <v>8398</v>
      </c>
      <c r="C4712" t="s">
        <v>8786</v>
      </c>
      <c r="E4712" t="s">
        <v>191</v>
      </c>
      <c r="F4712" t="s">
        <v>64</v>
      </c>
      <c r="G4712" s="5">
        <v>57</v>
      </c>
      <c r="H4712" t="s">
        <v>42</v>
      </c>
      <c r="I4712" t="s">
        <v>65</v>
      </c>
      <c r="J4712" t="s">
        <v>559</v>
      </c>
      <c r="N4712" s="6">
        <v>2007</v>
      </c>
      <c r="R4712" s="7">
        <v>34.968651000000001</v>
      </c>
      <c r="S4712" s="7">
        <v>-79.92174</v>
      </c>
      <c r="T4712" t="s">
        <v>46</v>
      </c>
      <c r="U4712" t="s">
        <v>8787</v>
      </c>
      <c r="V4712" t="s">
        <v>8788</v>
      </c>
      <c r="X4712" t="s">
        <v>8789</v>
      </c>
      <c r="Y4712" t="s">
        <v>3012</v>
      </c>
      <c r="Z4712" t="s">
        <v>3691</v>
      </c>
      <c r="AA4712" t="s">
        <v>8790</v>
      </c>
      <c r="AB4712" t="s">
        <v>8414</v>
      </c>
      <c r="AG4712" t="s">
        <v>8791</v>
      </c>
      <c r="AH4712" s="24">
        <v>30806</v>
      </c>
      <c r="AI4712" t="s">
        <v>8792</v>
      </c>
      <c r="AJ4712" t="s">
        <v>8796</v>
      </c>
    </row>
    <row r="4713" spans="1:36" ht="17.25" hidden="1" customHeight="1" x14ac:dyDescent="0.2">
      <c r="A4713" s="4" t="s">
        <v>8785</v>
      </c>
      <c r="B4713" t="s">
        <v>8398</v>
      </c>
      <c r="C4713" t="s">
        <v>8786</v>
      </c>
      <c r="E4713" t="s">
        <v>335</v>
      </c>
      <c r="F4713" t="s">
        <v>64</v>
      </c>
      <c r="G4713" s="5">
        <v>57</v>
      </c>
      <c r="H4713" t="s">
        <v>42</v>
      </c>
      <c r="I4713" t="s">
        <v>65</v>
      </c>
      <c r="J4713" t="s">
        <v>559</v>
      </c>
      <c r="N4713" s="6">
        <v>2007</v>
      </c>
      <c r="R4713" s="7">
        <v>34.968651000000001</v>
      </c>
      <c r="S4713" s="7">
        <v>-79.92174</v>
      </c>
      <c r="T4713" t="s">
        <v>46</v>
      </c>
      <c r="U4713" t="s">
        <v>8787</v>
      </c>
      <c r="V4713" t="s">
        <v>8788</v>
      </c>
      <c r="X4713" t="s">
        <v>8789</v>
      </c>
      <c r="Y4713" t="s">
        <v>3012</v>
      </c>
      <c r="Z4713" t="s">
        <v>3691</v>
      </c>
      <c r="AA4713" t="s">
        <v>8790</v>
      </c>
      <c r="AB4713" t="s">
        <v>8427</v>
      </c>
      <c r="AG4713" t="s">
        <v>8791</v>
      </c>
      <c r="AH4713" s="24">
        <v>30807</v>
      </c>
      <c r="AI4713" t="s">
        <v>8792</v>
      </c>
      <c r="AJ4713" t="s">
        <v>8797</v>
      </c>
    </row>
    <row r="4714" spans="1:36" ht="17.25" hidden="1" customHeight="1" x14ac:dyDescent="0.2">
      <c r="A4714" s="4" t="s">
        <v>8785</v>
      </c>
      <c r="B4714" t="s">
        <v>8398</v>
      </c>
      <c r="C4714" t="s">
        <v>8786</v>
      </c>
      <c r="E4714" t="s">
        <v>1157</v>
      </c>
      <c r="F4714" t="s">
        <v>64</v>
      </c>
      <c r="G4714" s="5">
        <v>57</v>
      </c>
      <c r="H4714" t="s">
        <v>42</v>
      </c>
      <c r="I4714" t="s">
        <v>65</v>
      </c>
      <c r="J4714" t="s">
        <v>559</v>
      </c>
      <c r="N4714" s="24">
        <v>2007</v>
      </c>
      <c r="R4714" s="7">
        <v>34.968651000000001</v>
      </c>
      <c r="S4714" s="7">
        <v>-79.92174</v>
      </c>
      <c r="T4714" t="s">
        <v>46</v>
      </c>
      <c r="U4714" t="s">
        <v>8787</v>
      </c>
      <c r="V4714" t="s">
        <v>8788</v>
      </c>
      <c r="X4714" t="s">
        <v>8789</v>
      </c>
      <c r="Y4714" t="s">
        <v>3012</v>
      </c>
      <c r="Z4714" t="s">
        <v>3691</v>
      </c>
      <c r="AA4714" t="s">
        <v>8790</v>
      </c>
      <c r="AB4714" t="s">
        <v>8429</v>
      </c>
      <c r="AG4714" t="s">
        <v>8791</v>
      </c>
      <c r="AH4714" s="24">
        <v>30808</v>
      </c>
      <c r="AI4714" t="s">
        <v>8792</v>
      </c>
      <c r="AJ4714" t="s">
        <v>8798</v>
      </c>
    </row>
    <row r="4715" spans="1:36" ht="17.25" hidden="1" customHeight="1" x14ac:dyDescent="0.2">
      <c r="A4715" s="4" t="s">
        <v>8799</v>
      </c>
      <c r="B4715" t="s">
        <v>8398</v>
      </c>
      <c r="C4715" t="s">
        <v>8800</v>
      </c>
      <c r="E4715" t="s">
        <v>738</v>
      </c>
      <c r="F4715" t="s">
        <v>86</v>
      </c>
      <c r="G4715" s="5">
        <v>79</v>
      </c>
      <c r="H4715" t="s">
        <v>857</v>
      </c>
      <c r="I4715" t="s">
        <v>65</v>
      </c>
      <c r="J4715" t="s">
        <v>559</v>
      </c>
      <c r="M4715" t="s">
        <v>559</v>
      </c>
      <c r="N4715" s="24">
        <v>1975</v>
      </c>
      <c r="R4715" s="7">
        <v>32.060299999999998</v>
      </c>
      <c r="S4715" s="7">
        <v>-109.8931</v>
      </c>
      <c r="T4715" t="s">
        <v>46</v>
      </c>
      <c r="U4715" t="s">
        <v>8801</v>
      </c>
      <c r="V4715" t="s">
        <v>8801</v>
      </c>
      <c r="X4715" t="s">
        <v>8540</v>
      </c>
      <c r="Y4715" t="s">
        <v>3012</v>
      </c>
      <c r="Z4715" t="s">
        <v>3691</v>
      </c>
      <c r="AA4715" t="s">
        <v>8802</v>
      </c>
      <c r="AB4715" t="s">
        <v>8803</v>
      </c>
      <c r="AG4715" t="s">
        <v>8804</v>
      </c>
      <c r="AH4715" s="24">
        <v>649</v>
      </c>
      <c r="AI4715" t="s">
        <v>8805</v>
      </c>
      <c r="AJ4715" t="s">
        <v>8806</v>
      </c>
    </row>
    <row r="4716" spans="1:36" ht="17.25" hidden="1" customHeight="1" x14ac:dyDescent="0.2">
      <c r="A4716" s="4" t="s">
        <v>8799</v>
      </c>
      <c r="B4716" t="s">
        <v>8398</v>
      </c>
      <c r="C4716" t="s">
        <v>8800</v>
      </c>
      <c r="E4716" t="s">
        <v>740</v>
      </c>
      <c r="F4716" t="s">
        <v>64</v>
      </c>
      <c r="G4716" s="5">
        <v>61</v>
      </c>
      <c r="H4716" t="s">
        <v>857</v>
      </c>
      <c r="I4716" t="s">
        <v>65</v>
      </c>
      <c r="J4716" t="s">
        <v>559</v>
      </c>
      <c r="M4716" t="s">
        <v>559</v>
      </c>
      <c r="N4716" s="24">
        <v>2002</v>
      </c>
      <c r="R4716" s="7">
        <v>32.060299999999998</v>
      </c>
      <c r="S4716" s="7">
        <v>-109.8931</v>
      </c>
      <c r="T4716" t="s">
        <v>46</v>
      </c>
      <c r="U4716" t="s">
        <v>8801</v>
      </c>
      <c r="V4716" t="s">
        <v>8801</v>
      </c>
      <c r="X4716" t="s">
        <v>8540</v>
      </c>
      <c r="Y4716" t="s">
        <v>3012</v>
      </c>
      <c r="Z4716" t="s">
        <v>3691</v>
      </c>
      <c r="AA4716" t="s">
        <v>8802</v>
      </c>
      <c r="AB4716" t="s">
        <v>8807</v>
      </c>
      <c r="AG4716" t="s">
        <v>8804</v>
      </c>
      <c r="AH4716" s="24">
        <v>646</v>
      </c>
      <c r="AI4716" t="s">
        <v>8805</v>
      </c>
      <c r="AJ4716" t="s">
        <v>8808</v>
      </c>
    </row>
    <row r="4717" spans="1:36" ht="17.25" hidden="1" customHeight="1" x14ac:dyDescent="0.2">
      <c r="A4717" s="4" t="s">
        <v>3536</v>
      </c>
      <c r="B4717" t="s">
        <v>3017</v>
      </c>
      <c r="C4717" t="s">
        <v>3537</v>
      </c>
      <c r="D4717" t="s">
        <v>3538</v>
      </c>
      <c r="E4717" t="s">
        <v>191</v>
      </c>
      <c r="F4717" t="s">
        <v>64</v>
      </c>
      <c r="G4717" s="5">
        <v>75</v>
      </c>
      <c r="H4717" t="s">
        <v>42</v>
      </c>
      <c r="I4717" t="s">
        <v>240</v>
      </c>
      <c r="J4717" t="s">
        <v>45</v>
      </c>
      <c r="K4717" t="s">
        <v>45</v>
      </c>
      <c r="L4717" t="s">
        <v>45</v>
      </c>
      <c r="M4717" t="s">
        <v>559</v>
      </c>
      <c r="N4717" s="27">
        <v>1956</v>
      </c>
      <c r="Q4717" t="s">
        <v>3540</v>
      </c>
      <c r="R4717" s="7">
        <v>-33.354895499999998</v>
      </c>
      <c r="S4717" s="7">
        <v>-60.173948699999997</v>
      </c>
      <c r="T4717" t="s">
        <v>46</v>
      </c>
      <c r="U4717" t="s">
        <v>3033</v>
      </c>
      <c r="W4717" t="s">
        <v>3034</v>
      </c>
      <c r="X4717" t="s">
        <v>3023</v>
      </c>
      <c r="Y4717" t="s">
        <v>3012</v>
      </c>
      <c r="Z4717" t="s">
        <v>3013</v>
      </c>
      <c r="AG4717" t="s">
        <v>3541</v>
      </c>
      <c r="AH4717" s="27">
        <v>1145486</v>
      </c>
      <c r="AI4717" t="s">
        <v>3542</v>
      </c>
      <c r="AJ4717" t="s">
        <v>3546</v>
      </c>
    </row>
    <row r="4718" spans="1:36" ht="17.25" hidden="1" customHeight="1" x14ac:dyDescent="0.2">
      <c r="A4718" s="4" t="s">
        <v>8813</v>
      </c>
      <c r="B4718" t="s">
        <v>8398</v>
      </c>
      <c r="C4718" t="s">
        <v>8814</v>
      </c>
      <c r="E4718" t="s">
        <v>565</v>
      </c>
      <c r="F4718" t="s">
        <v>86</v>
      </c>
      <c r="G4718" s="5">
        <v>601</v>
      </c>
      <c r="H4718" t="s">
        <v>42</v>
      </c>
      <c r="I4718" t="s">
        <v>43</v>
      </c>
      <c r="J4718" t="s">
        <v>559</v>
      </c>
      <c r="N4718" s="8">
        <v>2003</v>
      </c>
      <c r="R4718" s="7">
        <v>36.415998999999999</v>
      </c>
      <c r="S4718" s="7">
        <v>-114.9609</v>
      </c>
      <c r="T4718" t="s">
        <v>46</v>
      </c>
      <c r="U4718" t="s">
        <v>8815</v>
      </c>
      <c r="V4718" t="s">
        <v>8816</v>
      </c>
      <c r="X4718" t="s">
        <v>8817</v>
      </c>
      <c r="Y4718" t="s">
        <v>3012</v>
      </c>
      <c r="Z4718" t="s">
        <v>3691</v>
      </c>
      <c r="AA4718" t="s">
        <v>8818</v>
      </c>
      <c r="AB4718" t="s">
        <v>8654</v>
      </c>
      <c r="AG4718" t="s">
        <v>8819</v>
      </c>
      <c r="AH4718" s="8" t="s">
        <v>8820</v>
      </c>
      <c r="AI4718" t="s">
        <v>8821</v>
      </c>
      <c r="AJ4718" t="s">
        <v>8822</v>
      </c>
    </row>
    <row r="4719" spans="1:36" ht="17.25" hidden="1" customHeight="1" x14ac:dyDescent="0.2">
      <c r="A4719" s="4" t="s">
        <v>8823</v>
      </c>
      <c r="B4719" t="s">
        <v>8398</v>
      </c>
      <c r="C4719" t="s">
        <v>8824</v>
      </c>
      <c r="E4719" t="s">
        <v>8825</v>
      </c>
      <c r="F4719" t="s">
        <v>86</v>
      </c>
      <c r="G4719" s="5">
        <v>194</v>
      </c>
      <c r="H4719" t="s">
        <v>42</v>
      </c>
      <c r="I4719" t="s">
        <v>43</v>
      </c>
      <c r="J4719" t="s">
        <v>559</v>
      </c>
      <c r="M4719" t="s">
        <v>5341</v>
      </c>
      <c r="N4719" s="24">
        <v>2002</v>
      </c>
      <c r="R4719" s="7">
        <v>39.669199999999996</v>
      </c>
      <c r="S4719" s="7">
        <v>-105.0018</v>
      </c>
      <c r="T4719" t="s">
        <v>46</v>
      </c>
      <c r="U4719" t="s">
        <v>8826</v>
      </c>
      <c r="V4719" t="s">
        <v>8826</v>
      </c>
      <c r="X4719" t="s">
        <v>8827</v>
      </c>
      <c r="Y4719" t="s">
        <v>3012</v>
      </c>
      <c r="Z4719" t="s">
        <v>3691</v>
      </c>
      <c r="AA4719" t="s">
        <v>8828</v>
      </c>
      <c r="AB4719" t="s">
        <v>8829</v>
      </c>
      <c r="AG4719" t="s">
        <v>8830</v>
      </c>
      <c r="AH4719" s="8" t="s">
        <v>8831</v>
      </c>
      <c r="AI4719" t="s">
        <v>8832</v>
      </c>
      <c r="AJ4719" t="s">
        <v>8833</v>
      </c>
    </row>
    <row r="4720" spans="1:36" ht="17.25" hidden="1" customHeight="1" x14ac:dyDescent="0.2">
      <c r="A4720" s="4" t="s">
        <v>8834</v>
      </c>
      <c r="B4720" t="s">
        <v>8398</v>
      </c>
      <c r="C4720" t="s">
        <v>8835</v>
      </c>
      <c r="E4720" t="s">
        <v>8836</v>
      </c>
      <c r="F4720" t="s">
        <v>86</v>
      </c>
      <c r="G4720" s="5">
        <v>61</v>
      </c>
      <c r="H4720" t="s">
        <v>42</v>
      </c>
      <c r="I4720" t="s">
        <v>65</v>
      </c>
      <c r="J4720" t="s">
        <v>559</v>
      </c>
      <c r="N4720" s="24">
        <v>2001</v>
      </c>
      <c r="R4720" s="7">
        <v>41.484999999999999</v>
      </c>
      <c r="S4720" s="7">
        <v>-75.540599999999998</v>
      </c>
      <c r="T4720" t="s">
        <v>46</v>
      </c>
      <c r="U4720" t="s">
        <v>8837</v>
      </c>
      <c r="V4720" t="s">
        <v>8838</v>
      </c>
      <c r="X4720" t="s">
        <v>8642</v>
      </c>
      <c r="Y4720" t="s">
        <v>3012</v>
      </c>
      <c r="Z4720" t="s">
        <v>3691</v>
      </c>
      <c r="AA4720" t="s">
        <v>8839</v>
      </c>
      <c r="AB4720" t="s">
        <v>8840</v>
      </c>
      <c r="AG4720" t="s">
        <v>8841</v>
      </c>
      <c r="AH4720" s="24">
        <v>25947</v>
      </c>
      <c r="AI4720" t="s">
        <v>8842</v>
      </c>
      <c r="AJ4720" t="s">
        <v>8843</v>
      </c>
    </row>
    <row r="4721" spans="1:36" ht="17.25" hidden="1" customHeight="1" x14ac:dyDescent="0.2">
      <c r="A4721" s="4" t="s">
        <v>8844</v>
      </c>
      <c r="B4721" t="s">
        <v>8398</v>
      </c>
      <c r="C4721" t="s">
        <v>8845</v>
      </c>
      <c r="E4721" t="s">
        <v>565</v>
      </c>
      <c r="F4721" t="s">
        <v>86</v>
      </c>
      <c r="G4721" s="5">
        <v>713</v>
      </c>
      <c r="H4721" t="s">
        <v>42</v>
      </c>
      <c r="I4721" t="s">
        <v>43</v>
      </c>
      <c r="J4721" t="s">
        <v>559</v>
      </c>
      <c r="N4721" s="8">
        <v>2002</v>
      </c>
      <c r="R4721" s="7">
        <v>33.341700000000003</v>
      </c>
      <c r="S4721" s="7">
        <v>-112.8897</v>
      </c>
      <c r="T4721" t="s">
        <v>46</v>
      </c>
      <c r="U4721" t="s">
        <v>8846</v>
      </c>
      <c r="V4721" t="s">
        <v>8539</v>
      </c>
      <c r="X4721" t="s">
        <v>8540</v>
      </c>
      <c r="Y4721" t="s">
        <v>3012</v>
      </c>
      <c r="Z4721" t="s">
        <v>3691</v>
      </c>
      <c r="AA4721" t="s">
        <v>8847</v>
      </c>
      <c r="AB4721" t="s">
        <v>8654</v>
      </c>
      <c r="AG4721" t="s">
        <v>8848</v>
      </c>
      <c r="AH4721" s="8" t="s">
        <v>8849</v>
      </c>
      <c r="AI4721" t="s">
        <v>8850</v>
      </c>
      <c r="AJ4721" t="s">
        <v>8851</v>
      </c>
    </row>
    <row r="4722" spans="1:36" ht="17.25" hidden="1" customHeight="1" x14ac:dyDescent="0.2">
      <c r="A4722" s="4" t="s">
        <v>8852</v>
      </c>
      <c r="B4722" t="s">
        <v>8398</v>
      </c>
      <c r="C4722" t="s">
        <v>8853</v>
      </c>
      <c r="E4722" t="s">
        <v>40</v>
      </c>
      <c r="F4722" t="s">
        <v>64</v>
      </c>
      <c r="G4722" s="5">
        <v>172</v>
      </c>
      <c r="H4722" t="s">
        <v>42</v>
      </c>
      <c r="I4722" t="s">
        <v>65</v>
      </c>
      <c r="J4722" t="s">
        <v>559</v>
      </c>
      <c r="N4722" s="6">
        <v>2002</v>
      </c>
      <c r="R4722" s="7">
        <v>40.638021000000002</v>
      </c>
      <c r="S4722" s="7">
        <v>-79.351730000000003</v>
      </c>
      <c r="T4722" t="s">
        <v>46</v>
      </c>
      <c r="U4722" t="s">
        <v>8854</v>
      </c>
      <c r="V4722" t="s">
        <v>8855</v>
      </c>
      <c r="X4722" t="s">
        <v>8642</v>
      </c>
      <c r="Y4722" t="s">
        <v>3012</v>
      </c>
      <c r="Z4722" t="s">
        <v>3691</v>
      </c>
      <c r="AA4722" t="s">
        <v>8856</v>
      </c>
      <c r="AB4722" t="s">
        <v>8690</v>
      </c>
      <c r="AG4722" t="s">
        <v>8857</v>
      </c>
      <c r="AH4722" s="6">
        <v>24868</v>
      </c>
      <c r="AI4722" t="s">
        <v>8858</v>
      </c>
      <c r="AJ4722" t="s">
        <v>8859</v>
      </c>
    </row>
    <row r="4723" spans="1:36" ht="17.25" hidden="1" customHeight="1" x14ac:dyDescent="0.2">
      <c r="A4723" s="4" t="s">
        <v>8852</v>
      </c>
      <c r="B4723" t="s">
        <v>8398</v>
      </c>
      <c r="C4723" t="s">
        <v>8853</v>
      </c>
      <c r="E4723" t="s">
        <v>56</v>
      </c>
      <c r="F4723" t="s">
        <v>64</v>
      </c>
      <c r="G4723" s="5">
        <v>172</v>
      </c>
      <c r="H4723" t="s">
        <v>42</v>
      </c>
      <c r="I4723" t="s">
        <v>65</v>
      </c>
      <c r="J4723" t="s">
        <v>559</v>
      </c>
      <c r="N4723" s="6">
        <v>2002</v>
      </c>
      <c r="R4723" s="7">
        <v>40.638021000000002</v>
      </c>
      <c r="S4723" s="7">
        <v>-79.351730000000003</v>
      </c>
      <c r="T4723" t="s">
        <v>46</v>
      </c>
      <c r="U4723" t="s">
        <v>8854</v>
      </c>
      <c r="V4723" t="s">
        <v>8855</v>
      </c>
      <c r="X4723" t="s">
        <v>8642</v>
      </c>
      <c r="Y4723" t="s">
        <v>3012</v>
      </c>
      <c r="Z4723" t="s">
        <v>3691</v>
      </c>
      <c r="AA4723" t="s">
        <v>8856</v>
      </c>
      <c r="AB4723" t="s">
        <v>8503</v>
      </c>
      <c r="AG4723" t="s">
        <v>8857</v>
      </c>
      <c r="AH4723" s="24">
        <v>24876</v>
      </c>
      <c r="AI4723" t="s">
        <v>8858</v>
      </c>
      <c r="AJ4723" t="s">
        <v>8860</v>
      </c>
    </row>
    <row r="4724" spans="1:36" ht="17.25" hidden="1" customHeight="1" x14ac:dyDescent="0.2">
      <c r="A4724" s="4" t="s">
        <v>8852</v>
      </c>
      <c r="B4724" t="s">
        <v>8398</v>
      </c>
      <c r="C4724" t="s">
        <v>8853</v>
      </c>
      <c r="E4724" t="s">
        <v>58</v>
      </c>
      <c r="F4724" t="s">
        <v>64</v>
      </c>
      <c r="G4724" s="5">
        <v>172</v>
      </c>
      <c r="H4724" t="s">
        <v>42</v>
      </c>
      <c r="I4724" t="s">
        <v>65</v>
      </c>
      <c r="J4724" t="s">
        <v>559</v>
      </c>
      <c r="N4724" s="6">
        <v>2002</v>
      </c>
      <c r="R4724" s="7">
        <v>40.638021000000002</v>
      </c>
      <c r="S4724" s="7">
        <v>-79.351730000000003</v>
      </c>
      <c r="T4724" t="s">
        <v>46</v>
      </c>
      <c r="U4724" t="s">
        <v>8854</v>
      </c>
      <c r="V4724" t="s">
        <v>8855</v>
      </c>
      <c r="X4724" t="s">
        <v>8642</v>
      </c>
      <c r="Y4724" t="s">
        <v>3012</v>
      </c>
      <c r="Z4724" t="s">
        <v>3691</v>
      </c>
      <c r="AA4724" t="s">
        <v>8856</v>
      </c>
      <c r="AB4724" t="s">
        <v>8595</v>
      </c>
      <c r="AG4724" t="s">
        <v>8857</v>
      </c>
      <c r="AH4724" s="24">
        <v>28588</v>
      </c>
      <c r="AI4724" t="s">
        <v>8858</v>
      </c>
      <c r="AJ4724" t="s">
        <v>8861</v>
      </c>
    </row>
    <row r="4725" spans="1:36" ht="17.25" hidden="1" customHeight="1" x14ac:dyDescent="0.2">
      <c r="A4725" s="4" t="s">
        <v>8852</v>
      </c>
      <c r="B4725" t="s">
        <v>8398</v>
      </c>
      <c r="C4725" t="s">
        <v>8853</v>
      </c>
      <c r="E4725" t="s">
        <v>191</v>
      </c>
      <c r="F4725" t="s">
        <v>64</v>
      </c>
      <c r="G4725" s="5">
        <v>172</v>
      </c>
      <c r="H4725" t="s">
        <v>42</v>
      </c>
      <c r="I4725" t="s">
        <v>65</v>
      </c>
      <c r="J4725" t="s">
        <v>559</v>
      </c>
      <c r="N4725" s="6">
        <v>2002</v>
      </c>
      <c r="R4725" s="7">
        <v>40.638021000000002</v>
      </c>
      <c r="S4725" s="7">
        <v>-79.351730000000003</v>
      </c>
      <c r="T4725" t="s">
        <v>46</v>
      </c>
      <c r="U4725" t="s">
        <v>8854</v>
      </c>
      <c r="V4725" t="s">
        <v>8855</v>
      </c>
      <c r="X4725" t="s">
        <v>8642</v>
      </c>
      <c r="Y4725" t="s">
        <v>3012</v>
      </c>
      <c r="Z4725" t="s">
        <v>3691</v>
      </c>
      <c r="AA4725" t="s">
        <v>8856</v>
      </c>
      <c r="AB4725" t="s">
        <v>8414</v>
      </c>
      <c r="AG4725" t="s">
        <v>8857</v>
      </c>
      <c r="AH4725" s="24">
        <v>28589</v>
      </c>
      <c r="AI4725" t="s">
        <v>8858</v>
      </c>
      <c r="AJ4725" t="s">
        <v>8862</v>
      </c>
    </row>
    <row r="4726" spans="1:36" ht="17.25" hidden="1" customHeight="1" x14ac:dyDescent="0.2">
      <c r="A4726" s="4" t="s">
        <v>11423</v>
      </c>
      <c r="B4726" t="s">
        <v>8398</v>
      </c>
      <c r="C4726" t="s">
        <v>11424</v>
      </c>
      <c r="E4726" t="s">
        <v>719</v>
      </c>
      <c r="F4726" t="s">
        <v>64</v>
      </c>
      <c r="G4726" s="5">
        <v>188</v>
      </c>
      <c r="H4726" t="s">
        <v>42</v>
      </c>
      <c r="I4726" t="s">
        <v>240</v>
      </c>
      <c r="J4726" t="s">
        <v>559</v>
      </c>
      <c r="N4726" s="6">
        <v>1956</v>
      </c>
      <c r="R4726" s="7">
        <v>40.616689000000001</v>
      </c>
      <c r="S4726" s="7">
        <v>-73.647880000000001</v>
      </c>
      <c r="T4726" t="s">
        <v>46</v>
      </c>
      <c r="U4726" t="s">
        <v>11425</v>
      </c>
      <c r="V4726" t="s">
        <v>3666</v>
      </c>
      <c r="X4726" t="s">
        <v>8437</v>
      </c>
      <c r="Y4726" t="s">
        <v>3012</v>
      </c>
      <c r="Z4726" t="s">
        <v>3691</v>
      </c>
      <c r="AA4726" t="s">
        <v>11426</v>
      </c>
      <c r="AB4726" t="s">
        <v>8809</v>
      </c>
      <c r="AI4726" t="s">
        <v>11427</v>
      </c>
      <c r="AJ4726" t="s">
        <v>11428</v>
      </c>
    </row>
    <row r="4727" spans="1:36" ht="17.25" hidden="1" customHeight="1" x14ac:dyDescent="0.2">
      <c r="A4727" s="4" t="s">
        <v>13275</v>
      </c>
      <c r="B4727" t="s">
        <v>8398</v>
      </c>
      <c r="C4727" t="s">
        <v>13276</v>
      </c>
      <c r="E4727" t="s">
        <v>40</v>
      </c>
      <c r="F4727" t="s">
        <v>64</v>
      </c>
      <c r="G4727" s="5">
        <v>133</v>
      </c>
      <c r="H4727" t="s">
        <v>42</v>
      </c>
      <c r="I4727" t="s">
        <v>240</v>
      </c>
      <c r="J4727" t="s">
        <v>559</v>
      </c>
      <c r="N4727" s="6">
        <v>1956</v>
      </c>
      <c r="R4727" s="7">
        <v>39.178100000000001</v>
      </c>
      <c r="S4727" s="7">
        <v>-76.526799999999994</v>
      </c>
      <c r="T4727" t="s">
        <v>46</v>
      </c>
      <c r="U4727" t="s">
        <v>13277</v>
      </c>
      <c r="V4727" t="s">
        <v>13278</v>
      </c>
      <c r="X4727" t="s">
        <v>9635</v>
      </c>
      <c r="Y4727" t="s">
        <v>3012</v>
      </c>
      <c r="Z4727" t="s">
        <v>3691</v>
      </c>
      <c r="AA4727" t="s">
        <v>13279</v>
      </c>
      <c r="AB4727" t="s">
        <v>8690</v>
      </c>
      <c r="AG4727" t="s">
        <v>13280</v>
      </c>
      <c r="AH4727" s="24">
        <v>8387</v>
      </c>
      <c r="AI4727" t="s">
        <v>13281</v>
      </c>
      <c r="AJ4727" t="s">
        <v>13282</v>
      </c>
    </row>
    <row r="4728" spans="1:36" ht="17.25" hidden="1" customHeight="1" x14ac:dyDescent="0.2">
      <c r="A4728" s="4" t="s">
        <v>15574</v>
      </c>
      <c r="B4728" t="s">
        <v>8398</v>
      </c>
      <c r="C4728" t="s">
        <v>15575</v>
      </c>
      <c r="E4728" t="s">
        <v>1157</v>
      </c>
      <c r="F4728" t="s">
        <v>86</v>
      </c>
      <c r="G4728" s="5">
        <v>136</v>
      </c>
      <c r="H4728" t="s">
        <v>42</v>
      </c>
      <c r="I4728" t="s">
        <v>240</v>
      </c>
      <c r="J4728" t="s">
        <v>559</v>
      </c>
      <c r="N4728" s="6">
        <v>1956</v>
      </c>
      <c r="R4728" s="7">
        <v>32.723100000000002</v>
      </c>
      <c r="S4728" s="7">
        <v>-96.9358</v>
      </c>
      <c r="T4728" t="s">
        <v>46</v>
      </c>
      <c r="U4728" t="s">
        <v>14283</v>
      </c>
      <c r="V4728" t="s">
        <v>14283</v>
      </c>
      <c r="X4728" t="s">
        <v>8584</v>
      </c>
      <c r="Y4728" t="s">
        <v>3012</v>
      </c>
      <c r="Z4728" t="s">
        <v>3691</v>
      </c>
      <c r="AA4728" t="s">
        <v>15576</v>
      </c>
      <c r="AB4728" t="s">
        <v>8429</v>
      </c>
      <c r="AG4728" t="s">
        <v>15577</v>
      </c>
      <c r="AH4728" s="24">
        <v>14232</v>
      </c>
      <c r="AI4728" t="s">
        <v>15578</v>
      </c>
      <c r="AJ4728" t="s">
        <v>15579</v>
      </c>
    </row>
    <row r="4729" spans="1:36" ht="17.25" hidden="1" customHeight="1" x14ac:dyDescent="0.2">
      <c r="A4729" s="4" t="s">
        <v>8879</v>
      </c>
      <c r="B4729" t="s">
        <v>8398</v>
      </c>
      <c r="C4729" t="s">
        <v>8880</v>
      </c>
      <c r="E4729" t="s">
        <v>565</v>
      </c>
      <c r="F4729" t="s">
        <v>86</v>
      </c>
      <c r="G4729" s="5">
        <v>575</v>
      </c>
      <c r="H4729" t="s">
        <v>42</v>
      </c>
      <c r="I4729" t="s">
        <v>43</v>
      </c>
      <c r="J4729" t="s">
        <v>559</v>
      </c>
      <c r="N4729" s="27">
        <v>2000</v>
      </c>
      <c r="R4729" s="7">
        <v>29.257045999999999</v>
      </c>
      <c r="S4729" s="7">
        <v>-98.384050000000002</v>
      </c>
      <c r="T4729" t="s">
        <v>46</v>
      </c>
      <c r="U4729" t="s">
        <v>8881</v>
      </c>
      <c r="V4729" t="s">
        <v>8882</v>
      </c>
      <c r="X4729" t="s">
        <v>8584</v>
      </c>
      <c r="Y4729" t="s">
        <v>3012</v>
      </c>
      <c r="Z4729" t="s">
        <v>3691</v>
      </c>
      <c r="AA4729" t="s">
        <v>8883</v>
      </c>
      <c r="AB4729" t="s">
        <v>8884</v>
      </c>
      <c r="AG4729" t="s">
        <v>8885</v>
      </c>
      <c r="AH4729" s="8" t="s">
        <v>8886</v>
      </c>
      <c r="AI4729" t="s">
        <v>8887</v>
      </c>
      <c r="AJ4729" t="s">
        <v>8888</v>
      </c>
    </row>
    <row r="4730" spans="1:36" ht="17.25" hidden="1" customHeight="1" x14ac:dyDescent="0.2">
      <c r="A4730" s="4" t="s">
        <v>8889</v>
      </c>
      <c r="B4730" t="s">
        <v>8398</v>
      </c>
      <c r="C4730" t="s">
        <v>8890</v>
      </c>
      <c r="E4730" t="s">
        <v>565</v>
      </c>
      <c r="F4730" t="s">
        <v>86</v>
      </c>
      <c r="G4730" s="5">
        <v>458</v>
      </c>
      <c r="H4730" t="s">
        <v>42</v>
      </c>
      <c r="I4730" t="s">
        <v>43</v>
      </c>
      <c r="J4730" t="s">
        <v>559</v>
      </c>
      <c r="N4730" s="6">
        <v>2008</v>
      </c>
      <c r="R4730" s="7">
        <v>30.452200000000001</v>
      </c>
      <c r="S4730" s="7">
        <v>-84.4</v>
      </c>
      <c r="T4730" t="s">
        <v>46</v>
      </c>
      <c r="U4730" t="s">
        <v>8891</v>
      </c>
      <c r="V4730" t="s">
        <v>8892</v>
      </c>
      <c r="X4730" t="s">
        <v>8746</v>
      </c>
      <c r="Y4730" t="s">
        <v>3012</v>
      </c>
      <c r="Z4730" t="s">
        <v>3691</v>
      </c>
      <c r="AA4730" t="s">
        <v>8893</v>
      </c>
      <c r="AB4730" t="s">
        <v>8894</v>
      </c>
      <c r="AG4730" t="s">
        <v>8895</v>
      </c>
      <c r="AH4730" s="8" t="s">
        <v>8896</v>
      </c>
      <c r="AI4730" t="s">
        <v>8897</v>
      </c>
      <c r="AJ4730" t="s">
        <v>8898</v>
      </c>
    </row>
    <row r="4731" spans="1:36" ht="17.25" hidden="1" customHeight="1" x14ac:dyDescent="0.2">
      <c r="A4731" s="4" t="s">
        <v>8889</v>
      </c>
      <c r="B4731" t="s">
        <v>8398</v>
      </c>
      <c r="C4731" t="s">
        <v>8890</v>
      </c>
      <c r="E4731" t="s">
        <v>738</v>
      </c>
      <c r="F4731" t="s">
        <v>64</v>
      </c>
      <c r="G4731" s="5">
        <v>61</v>
      </c>
      <c r="H4731" t="s">
        <v>42</v>
      </c>
      <c r="I4731" t="s">
        <v>65</v>
      </c>
      <c r="J4731" t="s">
        <v>559</v>
      </c>
      <c r="N4731" s="6">
        <v>2005</v>
      </c>
      <c r="R4731" s="7">
        <v>30.452200000000001</v>
      </c>
      <c r="S4731" s="7">
        <v>-84.4</v>
      </c>
      <c r="T4731" t="s">
        <v>46</v>
      </c>
      <c r="U4731" t="s">
        <v>8891</v>
      </c>
      <c r="V4731" t="s">
        <v>8892</v>
      </c>
      <c r="X4731" t="s">
        <v>8746</v>
      </c>
      <c r="Y4731" t="s">
        <v>3012</v>
      </c>
      <c r="Z4731" t="s">
        <v>3691</v>
      </c>
      <c r="AA4731" t="s">
        <v>8893</v>
      </c>
      <c r="AB4731" t="s">
        <v>8803</v>
      </c>
      <c r="AG4731" t="s">
        <v>8895</v>
      </c>
      <c r="AH4731" s="24">
        <v>44</v>
      </c>
      <c r="AI4731" t="s">
        <v>8897</v>
      </c>
      <c r="AJ4731" t="s">
        <v>8899</v>
      </c>
    </row>
    <row r="4732" spans="1:36" ht="17.25" hidden="1" customHeight="1" x14ac:dyDescent="0.2">
      <c r="A4732" s="4" t="s">
        <v>8889</v>
      </c>
      <c r="B4732" t="s">
        <v>8398</v>
      </c>
      <c r="C4732" t="s">
        <v>8890</v>
      </c>
      <c r="E4732" t="s">
        <v>740</v>
      </c>
      <c r="F4732" t="s">
        <v>64</v>
      </c>
      <c r="G4732" s="5">
        <v>61</v>
      </c>
      <c r="H4732" t="s">
        <v>42</v>
      </c>
      <c r="I4732" t="s">
        <v>65</v>
      </c>
      <c r="J4732" t="s">
        <v>559</v>
      </c>
      <c r="N4732" s="6">
        <v>2005</v>
      </c>
      <c r="R4732" s="7">
        <v>30.452200000000001</v>
      </c>
      <c r="S4732" s="7">
        <v>-84.4</v>
      </c>
      <c r="T4732" t="s">
        <v>46</v>
      </c>
      <c r="U4732" t="s">
        <v>8891</v>
      </c>
      <c r="V4732" t="s">
        <v>8892</v>
      </c>
      <c r="X4732" t="s">
        <v>8746</v>
      </c>
      <c r="Y4732" t="s">
        <v>3012</v>
      </c>
      <c r="Z4732" t="s">
        <v>3691</v>
      </c>
      <c r="AA4732" t="s">
        <v>8893</v>
      </c>
      <c r="AB4732" t="s">
        <v>8807</v>
      </c>
      <c r="AG4732" t="s">
        <v>8895</v>
      </c>
      <c r="AH4732" s="24">
        <v>31655</v>
      </c>
      <c r="AI4732" t="s">
        <v>8897</v>
      </c>
      <c r="AJ4732" t="s">
        <v>8900</v>
      </c>
    </row>
    <row r="4733" spans="1:36" ht="17.25" hidden="1" customHeight="1" x14ac:dyDescent="0.2">
      <c r="A4733" s="4" t="s">
        <v>8901</v>
      </c>
      <c r="B4733" t="s">
        <v>8398</v>
      </c>
      <c r="C4733" t="s">
        <v>8902</v>
      </c>
      <c r="E4733" t="s">
        <v>696</v>
      </c>
      <c r="F4733" t="s">
        <v>64</v>
      </c>
      <c r="G4733" s="5">
        <v>212</v>
      </c>
      <c r="H4733" t="s">
        <v>42</v>
      </c>
      <c r="I4733" t="s">
        <v>65</v>
      </c>
      <c r="J4733" t="s">
        <v>559</v>
      </c>
      <c r="M4733" t="s">
        <v>559</v>
      </c>
      <c r="N4733" s="6">
        <v>1999</v>
      </c>
      <c r="R4733" s="7">
        <v>35.473100000000002</v>
      </c>
      <c r="S4733" s="7">
        <v>-82.541700000000006</v>
      </c>
      <c r="T4733" t="s">
        <v>46</v>
      </c>
      <c r="U4733" t="s">
        <v>8903</v>
      </c>
      <c r="V4733" t="s">
        <v>8904</v>
      </c>
      <c r="X4733" t="s">
        <v>8789</v>
      </c>
      <c r="Y4733" t="s">
        <v>3012</v>
      </c>
      <c r="Z4733" t="s">
        <v>3691</v>
      </c>
      <c r="AA4733" t="s">
        <v>8905</v>
      </c>
      <c r="AB4733" t="s">
        <v>8914</v>
      </c>
      <c r="AG4733" t="s">
        <v>8907</v>
      </c>
      <c r="AH4733" s="24">
        <v>781</v>
      </c>
      <c r="AI4733" t="s">
        <v>8909</v>
      </c>
      <c r="AJ4733" t="s">
        <v>8915</v>
      </c>
    </row>
    <row r="4734" spans="1:36" ht="17.25" hidden="1" customHeight="1" x14ac:dyDescent="0.2">
      <c r="A4734" s="4" t="s">
        <v>8901</v>
      </c>
      <c r="B4734" t="s">
        <v>8398</v>
      </c>
      <c r="C4734" t="s">
        <v>8902</v>
      </c>
      <c r="E4734" t="s">
        <v>703</v>
      </c>
      <c r="F4734" t="s">
        <v>64</v>
      </c>
      <c r="G4734" s="5">
        <v>212</v>
      </c>
      <c r="H4734" t="s">
        <v>42</v>
      </c>
      <c r="I4734" t="s">
        <v>65</v>
      </c>
      <c r="J4734" t="s">
        <v>559</v>
      </c>
      <c r="M4734" t="s">
        <v>559</v>
      </c>
      <c r="N4734" s="6">
        <v>2000</v>
      </c>
      <c r="R4734" s="7">
        <v>35.473100000000002</v>
      </c>
      <c r="S4734" s="7">
        <v>-82.541700000000006</v>
      </c>
      <c r="T4734" t="s">
        <v>46</v>
      </c>
      <c r="U4734" t="s">
        <v>8903</v>
      </c>
      <c r="V4734" t="s">
        <v>8904</v>
      </c>
      <c r="X4734" t="s">
        <v>8789</v>
      </c>
      <c r="Y4734" t="s">
        <v>3012</v>
      </c>
      <c r="Z4734" t="s">
        <v>3691</v>
      </c>
      <c r="AA4734" t="s">
        <v>8905</v>
      </c>
      <c r="AB4734" t="s">
        <v>8916</v>
      </c>
      <c r="AG4734" t="s">
        <v>8907</v>
      </c>
      <c r="AH4734" s="24">
        <v>24318</v>
      </c>
      <c r="AI4734" t="s">
        <v>8909</v>
      </c>
      <c r="AJ4734" t="s">
        <v>8917</v>
      </c>
    </row>
    <row r="4735" spans="1:36" ht="17.25" hidden="1" customHeight="1" x14ac:dyDescent="0.2">
      <c r="A4735" s="4" t="s">
        <v>8918</v>
      </c>
      <c r="B4735" t="s">
        <v>8398</v>
      </c>
      <c r="C4735" t="s">
        <v>8919</v>
      </c>
      <c r="E4735" t="s">
        <v>8920</v>
      </c>
      <c r="F4735" t="s">
        <v>64</v>
      </c>
      <c r="G4735" s="5">
        <v>431</v>
      </c>
      <c r="H4735" t="s">
        <v>677</v>
      </c>
      <c r="I4735" t="s">
        <v>65</v>
      </c>
      <c r="J4735" t="s">
        <v>559</v>
      </c>
      <c r="K4735" t="s">
        <v>97</v>
      </c>
      <c r="L4735" t="s">
        <v>45</v>
      </c>
      <c r="N4735" s="27"/>
      <c r="R4735" s="7">
        <v>40.786999999999999</v>
      </c>
      <c r="S4735" s="7">
        <v>-73.904799999999994</v>
      </c>
      <c r="T4735" t="s">
        <v>46</v>
      </c>
      <c r="U4735" t="s">
        <v>8921</v>
      </c>
      <c r="V4735" t="s">
        <v>8922</v>
      </c>
      <c r="X4735" t="s">
        <v>8437</v>
      </c>
      <c r="Y4735" t="s">
        <v>3012</v>
      </c>
      <c r="Z4735" t="s">
        <v>3691</v>
      </c>
      <c r="AA4735" t="s">
        <v>8923</v>
      </c>
      <c r="AB4735" t="s">
        <v>8924</v>
      </c>
      <c r="AG4735" t="s">
        <v>8925</v>
      </c>
      <c r="AH4735" s="24">
        <v>32582</v>
      </c>
      <c r="AI4735" t="s">
        <v>8926</v>
      </c>
      <c r="AJ4735" t="s">
        <v>8927</v>
      </c>
    </row>
    <row r="4736" spans="1:36" ht="17.25" hidden="1" customHeight="1" x14ac:dyDescent="0.2">
      <c r="A4736" s="4" t="s">
        <v>8935</v>
      </c>
      <c r="B4736" t="s">
        <v>8398</v>
      </c>
      <c r="C4736" t="s">
        <v>8936</v>
      </c>
      <c r="E4736" t="s">
        <v>565</v>
      </c>
      <c r="F4736" t="s">
        <v>64</v>
      </c>
      <c r="G4736" s="5">
        <v>650</v>
      </c>
      <c r="H4736" t="s">
        <v>42</v>
      </c>
      <c r="I4736" t="s">
        <v>43</v>
      </c>
      <c r="J4736" t="s">
        <v>559</v>
      </c>
      <c r="N4736" s="27">
        <v>2011</v>
      </c>
      <c r="R4736" s="7">
        <v>40.781320999999998</v>
      </c>
      <c r="S4736" s="7">
        <v>-73.896619999999999</v>
      </c>
      <c r="T4736" t="s">
        <v>46</v>
      </c>
      <c r="U4736" t="s">
        <v>8921</v>
      </c>
      <c r="V4736" t="s">
        <v>8922</v>
      </c>
      <c r="X4736" t="s">
        <v>8437</v>
      </c>
      <c r="Y4736" t="s">
        <v>3012</v>
      </c>
      <c r="Z4736" t="s">
        <v>3691</v>
      </c>
      <c r="AA4736" t="s">
        <v>8937</v>
      </c>
      <c r="AB4736" t="s">
        <v>8938</v>
      </c>
      <c r="AG4736" t="s">
        <v>8939</v>
      </c>
      <c r="AH4736" s="8" t="s">
        <v>8940</v>
      </c>
      <c r="AI4736" t="s">
        <v>8941</v>
      </c>
      <c r="AJ4736" t="s">
        <v>8942</v>
      </c>
    </row>
    <row r="4737" spans="1:36" ht="17.25" hidden="1" customHeight="1" x14ac:dyDescent="0.2">
      <c r="A4737" s="4" t="s">
        <v>8943</v>
      </c>
      <c r="B4737" t="s">
        <v>8398</v>
      </c>
      <c r="C4737" t="s">
        <v>8944</v>
      </c>
      <c r="E4737" t="s">
        <v>565</v>
      </c>
      <c r="F4737" t="s">
        <v>64</v>
      </c>
      <c r="G4737" s="5">
        <v>595</v>
      </c>
      <c r="H4737" t="s">
        <v>42</v>
      </c>
      <c r="I4737" t="s">
        <v>43</v>
      </c>
      <c r="J4737" t="s">
        <v>559</v>
      </c>
      <c r="N4737" s="27">
        <v>2006</v>
      </c>
      <c r="R4737" s="7">
        <v>40.782499999999999</v>
      </c>
      <c r="S4737" s="7">
        <v>-73.8964</v>
      </c>
      <c r="T4737" t="s">
        <v>46</v>
      </c>
      <c r="U4737" t="s">
        <v>8437</v>
      </c>
      <c r="V4737" t="s">
        <v>8922</v>
      </c>
      <c r="X4737" t="s">
        <v>8437</v>
      </c>
      <c r="Y4737" t="s">
        <v>3012</v>
      </c>
      <c r="Z4737" t="s">
        <v>3691</v>
      </c>
      <c r="AA4737" t="s">
        <v>8945</v>
      </c>
      <c r="AB4737" t="s">
        <v>8946</v>
      </c>
      <c r="AG4737" t="s">
        <v>8939</v>
      </c>
      <c r="AH4737" s="8" t="s">
        <v>8947</v>
      </c>
      <c r="AI4737" t="s">
        <v>8948</v>
      </c>
      <c r="AJ4737" t="s">
        <v>8949</v>
      </c>
    </row>
    <row r="4738" spans="1:36" ht="17.25" hidden="1" customHeight="1" x14ac:dyDescent="0.2">
      <c r="A4738" s="4" t="s">
        <v>18596</v>
      </c>
      <c r="B4738" t="s">
        <v>8398</v>
      </c>
      <c r="C4738" t="s">
        <v>18597</v>
      </c>
      <c r="E4738" t="s">
        <v>56</v>
      </c>
      <c r="F4738" t="s">
        <v>64</v>
      </c>
      <c r="G4738" s="5">
        <v>170</v>
      </c>
      <c r="H4738" t="s">
        <v>42</v>
      </c>
      <c r="I4738" t="s">
        <v>240</v>
      </c>
      <c r="J4738" t="s">
        <v>559</v>
      </c>
      <c r="N4738" s="6">
        <v>1956</v>
      </c>
      <c r="R4738" s="7">
        <v>36.116492000000001</v>
      </c>
      <c r="S4738" s="7">
        <v>-95.990970000000004</v>
      </c>
      <c r="T4738" t="s">
        <v>46</v>
      </c>
      <c r="U4738" t="s">
        <v>12666</v>
      </c>
      <c r="V4738" t="s">
        <v>12666</v>
      </c>
      <c r="X4738" t="s">
        <v>8734</v>
      </c>
      <c r="Y4738" t="s">
        <v>3012</v>
      </c>
      <c r="Z4738" t="s">
        <v>3691</v>
      </c>
      <c r="AA4738" t="s">
        <v>18598</v>
      </c>
      <c r="AB4738" t="s">
        <v>8503</v>
      </c>
      <c r="AI4738" t="s">
        <v>18599</v>
      </c>
      <c r="AJ4738" t="s">
        <v>18600</v>
      </c>
    </row>
    <row r="4739" spans="1:36" ht="17.25" hidden="1" customHeight="1" x14ac:dyDescent="0.2">
      <c r="A4739" s="4" t="s">
        <v>19637</v>
      </c>
      <c r="B4739" t="s">
        <v>19485</v>
      </c>
      <c r="C4739" t="s">
        <v>19638</v>
      </c>
      <c r="D4739" t="s">
        <v>19639</v>
      </c>
      <c r="E4739" t="s">
        <v>19640</v>
      </c>
      <c r="F4739" t="s">
        <v>64</v>
      </c>
      <c r="G4739" s="5">
        <v>68</v>
      </c>
      <c r="H4739" t="s">
        <v>857</v>
      </c>
      <c r="I4739" t="s">
        <v>65</v>
      </c>
      <c r="J4739" t="s">
        <v>45</v>
      </c>
      <c r="K4739" t="s">
        <v>45</v>
      </c>
      <c r="L4739" t="s">
        <v>45</v>
      </c>
      <c r="M4739" t="s">
        <v>559</v>
      </c>
      <c r="N4739" s="6">
        <v>1956</v>
      </c>
      <c r="Q4739" t="s">
        <v>19489</v>
      </c>
      <c r="R4739" s="7">
        <v>10.58764</v>
      </c>
      <c r="S4739" s="7">
        <v>-67.079386999999997</v>
      </c>
      <c r="T4739" t="s">
        <v>46</v>
      </c>
      <c r="U4739" t="s">
        <v>19540</v>
      </c>
      <c r="X4739" t="s">
        <v>19641</v>
      </c>
      <c r="Y4739" t="s">
        <v>3012</v>
      </c>
      <c r="Z4739" t="s">
        <v>3013</v>
      </c>
      <c r="AA4739" t="s">
        <v>19642</v>
      </c>
      <c r="AC4739" t="s">
        <v>19643</v>
      </c>
      <c r="AG4739" t="s">
        <v>19644</v>
      </c>
      <c r="AH4739" s="24">
        <v>1143241</v>
      </c>
      <c r="AI4739" t="s">
        <v>19645</v>
      </c>
      <c r="AJ4739" t="s">
        <v>19646</v>
      </c>
    </row>
    <row r="4740" spans="1:36" ht="17.25" hidden="1" customHeight="1" x14ac:dyDescent="0.2">
      <c r="A4740" s="4" t="s">
        <v>19637</v>
      </c>
      <c r="B4740" t="s">
        <v>19485</v>
      </c>
      <c r="C4740" t="s">
        <v>19638</v>
      </c>
      <c r="D4740" t="s">
        <v>19639</v>
      </c>
      <c r="E4740" t="s">
        <v>19647</v>
      </c>
      <c r="F4740" t="s">
        <v>64</v>
      </c>
      <c r="G4740" s="5">
        <v>68</v>
      </c>
      <c r="H4740" t="s">
        <v>857</v>
      </c>
      <c r="I4740" t="s">
        <v>65</v>
      </c>
      <c r="J4740" t="s">
        <v>45</v>
      </c>
      <c r="K4740" t="s">
        <v>45</v>
      </c>
      <c r="L4740" t="s">
        <v>45</v>
      </c>
      <c r="M4740" t="s">
        <v>559</v>
      </c>
      <c r="N4740" s="6">
        <v>1956</v>
      </c>
      <c r="Q4740" t="s">
        <v>19489</v>
      </c>
      <c r="R4740" s="7">
        <v>10.58764</v>
      </c>
      <c r="S4740" s="7">
        <v>-67.079386999999997</v>
      </c>
      <c r="T4740" t="s">
        <v>46</v>
      </c>
      <c r="U4740" t="s">
        <v>19540</v>
      </c>
      <c r="X4740" t="s">
        <v>19641</v>
      </c>
      <c r="Y4740" t="s">
        <v>3012</v>
      </c>
      <c r="Z4740" t="s">
        <v>3013</v>
      </c>
      <c r="AC4740" t="s">
        <v>19643</v>
      </c>
      <c r="AG4740" t="s">
        <v>19644</v>
      </c>
      <c r="AH4740" s="24">
        <v>1143242</v>
      </c>
      <c r="AI4740" t="s">
        <v>19645</v>
      </c>
      <c r="AJ4740" t="s">
        <v>19648</v>
      </c>
    </row>
    <row r="4741" spans="1:36" ht="17.25" hidden="1" customHeight="1" x14ac:dyDescent="0.2">
      <c r="A4741" s="4" t="s">
        <v>44351</v>
      </c>
      <c r="B4741" t="s">
        <v>43246</v>
      </c>
      <c r="C4741" t="s">
        <v>44352</v>
      </c>
      <c r="D4741" t="s">
        <v>44353</v>
      </c>
      <c r="E4741" t="s">
        <v>191</v>
      </c>
      <c r="F4741" t="s">
        <v>44354</v>
      </c>
      <c r="G4741" s="5">
        <v>50</v>
      </c>
      <c r="H4741" t="s">
        <v>42</v>
      </c>
      <c r="I4741" t="s">
        <v>240</v>
      </c>
      <c r="J4741" t="s">
        <v>44</v>
      </c>
      <c r="N4741" s="6">
        <v>1956</v>
      </c>
      <c r="R4741" s="7">
        <v>52.555768</v>
      </c>
      <c r="S4741" s="7">
        <v>39.600090999999999</v>
      </c>
      <c r="T4741" t="s">
        <v>46</v>
      </c>
      <c r="U4741" t="s">
        <v>44247</v>
      </c>
      <c r="X4741" t="s">
        <v>43717</v>
      </c>
      <c r="Y4741" t="s">
        <v>36708</v>
      </c>
      <c r="Z4741" t="s">
        <v>36915</v>
      </c>
      <c r="AA4741" t="s">
        <v>44355</v>
      </c>
      <c r="AD4741" t="s">
        <v>880</v>
      </c>
      <c r="AE4741" t="s">
        <v>92</v>
      </c>
      <c r="AG4741" t="s">
        <v>44358</v>
      </c>
      <c r="AH4741" s="24">
        <v>1212842</v>
      </c>
      <c r="AI4741" t="s">
        <v>44356</v>
      </c>
      <c r="AJ4741" t="s">
        <v>44359</v>
      </c>
    </row>
    <row r="4742" spans="1:36" ht="17.25" hidden="1" customHeight="1" x14ac:dyDescent="0.2">
      <c r="A4742" s="4" t="s">
        <v>8960</v>
      </c>
      <c r="B4742" t="s">
        <v>8398</v>
      </c>
      <c r="C4742" t="s">
        <v>8961</v>
      </c>
      <c r="E4742" t="s">
        <v>8962</v>
      </c>
      <c r="F4742" t="s">
        <v>64</v>
      </c>
      <c r="G4742" s="5">
        <v>407</v>
      </c>
      <c r="H4742" t="s">
        <v>42</v>
      </c>
      <c r="I4742" t="s">
        <v>43</v>
      </c>
      <c r="J4742" t="s">
        <v>559</v>
      </c>
      <c r="N4742" s="27">
        <v>2004</v>
      </c>
      <c r="R4742" s="7">
        <v>42.272799999999997</v>
      </c>
      <c r="S4742" s="7">
        <v>-73.849199999999996</v>
      </c>
      <c r="T4742" t="s">
        <v>46</v>
      </c>
      <c r="U4742" t="s">
        <v>8963</v>
      </c>
      <c r="V4742" t="s">
        <v>8964</v>
      </c>
      <c r="X4742" t="s">
        <v>8437</v>
      </c>
      <c r="Y4742" t="s">
        <v>3012</v>
      </c>
      <c r="Z4742" t="s">
        <v>3691</v>
      </c>
      <c r="AA4742" t="s">
        <v>8965</v>
      </c>
      <c r="AB4742" t="s">
        <v>8966</v>
      </c>
      <c r="AG4742" t="s">
        <v>8967</v>
      </c>
      <c r="AH4742" s="8" t="s">
        <v>8968</v>
      </c>
      <c r="AI4742" t="s">
        <v>8969</v>
      </c>
      <c r="AJ4742" t="s">
        <v>8970</v>
      </c>
    </row>
    <row r="4743" spans="1:36" ht="17.25" hidden="1" customHeight="1" x14ac:dyDescent="0.2">
      <c r="A4743" s="4" t="s">
        <v>8960</v>
      </c>
      <c r="B4743" t="s">
        <v>8398</v>
      </c>
      <c r="C4743" t="s">
        <v>8961</v>
      </c>
      <c r="E4743" t="s">
        <v>8971</v>
      </c>
      <c r="F4743" t="s">
        <v>64</v>
      </c>
      <c r="G4743" s="5">
        <v>407</v>
      </c>
      <c r="H4743" t="s">
        <v>42</v>
      </c>
      <c r="I4743" t="s">
        <v>43</v>
      </c>
      <c r="J4743" t="s">
        <v>559</v>
      </c>
      <c r="N4743" s="27">
        <v>2004</v>
      </c>
      <c r="R4743" s="7">
        <v>42.272799999999997</v>
      </c>
      <c r="S4743" s="7">
        <v>-73.849199999999996</v>
      </c>
      <c r="T4743" t="s">
        <v>46</v>
      </c>
      <c r="U4743" t="s">
        <v>8963</v>
      </c>
      <c r="V4743" t="s">
        <v>8964</v>
      </c>
      <c r="X4743" t="s">
        <v>8437</v>
      </c>
      <c r="Y4743" t="s">
        <v>3012</v>
      </c>
      <c r="Z4743" t="s">
        <v>3691</v>
      </c>
      <c r="AA4743" t="s">
        <v>8965</v>
      </c>
      <c r="AB4743" t="s">
        <v>8972</v>
      </c>
      <c r="AG4743" t="s">
        <v>8967</v>
      </c>
      <c r="AH4743" s="8" t="s">
        <v>8973</v>
      </c>
      <c r="AI4743" t="s">
        <v>8969</v>
      </c>
      <c r="AJ4743" t="s">
        <v>8974</v>
      </c>
    </row>
    <row r="4744" spans="1:36" ht="17.25" hidden="1" customHeight="1" x14ac:dyDescent="0.2">
      <c r="A4744" s="4" t="s">
        <v>8960</v>
      </c>
      <c r="B4744" t="s">
        <v>8398</v>
      </c>
      <c r="C4744" t="s">
        <v>8961</v>
      </c>
      <c r="E4744" t="s">
        <v>8975</v>
      </c>
      <c r="F4744" t="s">
        <v>64</v>
      </c>
      <c r="G4744" s="5">
        <v>407</v>
      </c>
      <c r="H4744" t="s">
        <v>42</v>
      </c>
      <c r="I4744" t="s">
        <v>43</v>
      </c>
      <c r="J4744" t="s">
        <v>559</v>
      </c>
      <c r="N4744" s="6">
        <v>2004</v>
      </c>
      <c r="R4744" s="7">
        <v>42.272799999999997</v>
      </c>
      <c r="S4744" s="7">
        <v>-73.849199999999996</v>
      </c>
      <c r="T4744" t="s">
        <v>46</v>
      </c>
      <c r="U4744" t="s">
        <v>8963</v>
      </c>
      <c r="V4744" t="s">
        <v>8964</v>
      </c>
      <c r="X4744" t="s">
        <v>8437</v>
      </c>
      <c r="Y4744" t="s">
        <v>3012</v>
      </c>
      <c r="Z4744" t="s">
        <v>3691</v>
      </c>
      <c r="AA4744" t="s">
        <v>8965</v>
      </c>
      <c r="AB4744" t="s">
        <v>8976</v>
      </c>
      <c r="AG4744" t="s">
        <v>8967</v>
      </c>
      <c r="AH4744" s="8" t="s">
        <v>8977</v>
      </c>
      <c r="AI4744" t="s">
        <v>8969</v>
      </c>
      <c r="AJ4744" t="s">
        <v>8978</v>
      </c>
    </row>
    <row r="4745" spans="1:36" ht="17.25" hidden="1" customHeight="1" x14ac:dyDescent="0.2">
      <c r="A4745" s="4" t="s">
        <v>8979</v>
      </c>
      <c r="B4745" t="s">
        <v>8398</v>
      </c>
      <c r="C4745" t="s">
        <v>8980</v>
      </c>
      <c r="E4745" t="s">
        <v>8509</v>
      </c>
      <c r="F4745" t="s">
        <v>86</v>
      </c>
      <c r="G4745" s="5">
        <v>551</v>
      </c>
      <c r="H4745" t="s">
        <v>42</v>
      </c>
      <c r="I4745" t="s">
        <v>43</v>
      </c>
      <c r="J4745" t="s">
        <v>559</v>
      </c>
      <c r="N4745" s="27">
        <v>2001</v>
      </c>
      <c r="R4745" s="7">
        <v>33.014699999999998</v>
      </c>
      <c r="S4745" s="7">
        <v>-89.675299999999993</v>
      </c>
      <c r="T4745" t="s">
        <v>46</v>
      </c>
      <c r="U4745" t="s">
        <v>8981</v>
      </c>
      <c r="V4745" t="s">
        <v>8982</v>
      </c>
      <c r="X4745" t="s">
        <v>8983</v>
      </c>
      <c r="Y4745" t="s">
        <v>3012</v>
      </c>
      <c r="Z4745" t="s">
        <v>3691</v>
      </c>
      <c r="AA4745" t="s">
        <v>8984</v>
      </c>
      <c r="AB4745" t="s">
        <v>8985</v>
      </c>
      <c r="AG4745" t="s">
        <v>8986</v>
      </c>
      <c r="AH4745" s="8" t="s">
        <v>8987</v>
      </c>
      <c r="AI4745" t="s">
        <v>8988</v>
      </c>
      <c r="AJ4745" t="s">
        <v>8989</v>
      </c>
    </row>
    <row r="4746" spans="1:36" ht="17.25" hidden="1" customHeight="1" x14ac:dyDescent="0.2">
      <c r="A4746" s="4" t="s">
        <v>8990</v>
      </c>
      <c r="B4746" t="s">
        <v>8398</v>
      </c>
      <c r="C4746" t="s">
        <v>8991</v>
      </c>
      <c r="E4746" t="s">
        <v>696</v>
      </c>
      <c r="F4746" t="s">
        <v>86</v>
      </c>
      <c r="G4746" s="5">
        <v>102</v>
      </c>
      <c r="H4746" t="s">
        <v>42</v>
      </c>
      <c r="I4746" t="s">
        <v>65</v>
      </c>
      <c r="J4746" t="s">
        <v>559</v>
      </c>
      <c r="N4746" s="24">
        <v>2001</v>
      </c>
      <c r="R4746" s="7">
        <v>39.309199999999997</v>
      </c>
      <c r="S4746" s="7">
        <v>-91.536900000000003</v>
      </c>
      <c r="T4746" t="s">
        <v>46</v>
      </c>
      <c r="U4746" t="s">
        <v>8992</v>
      </c>
      <c r="V4746" t="s">
        <v>8993</v>
      </c>
      <c r="X4746" t="s">
        <v>8994</v>
      </c>
      <c r="Y4746" t="s">
        <v>3012</v>
      </c>
      <c r="Z4746" t="s">
        <v>3691</v>
      </c>
      <c r="AA4746" t="s">
        <v>8995</v>
      </c>
      <c r="AB4746" t="s">
        <v>8914</v>
      </c>
      <c r="AG4746" t="s">
        <v>8996</v>
      </c>
      <c r="AH4746" s="24">
        <v>26054</v>
      </c>
      <c r="AI4746" t="s">
        <v>8997</v>
      </c>
      <c r="AJ4746" t="s">
        <v>8998</v>
      </c>
    </row>
    <row r="4747" spans="1:36" ht="17.25" hidden="1" customHeight="1" x14ac:dyDescent="0.2">
      <c r="A4747" s="4" t="s">
        <v>8990</v>
      </c>
      <c r="B4747" t="s">
        <v>8398</v>
      </c>
      <c r="C4747" t="s">
        <v>8991</v>
      </c>
      <c r="E4747" t="s">
        <v>703</v>
      </c>
      <c r="F4747" t="s">
        <v>86</v>
      </c>
      <c r="G4747" s="5">
        <v>102</v>
      </c>
      <c r="H4747" t="s">
        <v>42</v>
      </c>
      <c r="I4747" t="s">
        <v>65</v>
      </c>
      <c r="J4747" t="s">
        <v>559</v>
      </c>
      <c r="N4747" s="24">
        <v>2001</v>
      </c>
      <c r="R4747" s="7">
        <v>39.309199999999997</v>
      </c>
      <c r="S4747" s="7">
        <v>-91.536900000000003</v>
      </c>
      <c r="T4747" t="s">
        <v>46</v>
      </c>
      <c r="U4747" t="s">
        <v>8992</v>
      </c>
      <c r="V4747" t="s">
        <v>8993</v>
      </c>
      <c r="X4747" t="s">
        <v>8994</v>
      </c>
      <c r="Y4747" t="s">
        <v>3012</v>
      </c>
      <c r="Z4747" t="s">
        <v>3691</v>
      </c>
      <c r="AA4747" t="s">
        <v>8995</v>
      </c>
      <c r="AB4747" t="s">
        <v>8916</v>
      </c>
      <c r="AG4747" t="s">
        <v>8996</v>
      </c>
      <c r="AH4747" s="24">
        <v>26055</v>
      </c>
      <c r="AI4747" t="s">
        <v>8997</v>
      </c>
      <c r="AJ4747" t="s">
        <v>8999</v>
      </c>
    </row>
    <row r="4748" spans="1:36" ht="17.25" hidden="1" customHeight="1" x14ac:dyDescent="0.2">
      <c r="A4748" s="4" t="s">
        <v>8990</v>
      </c>
      <c r="B4748" t="s">
        <v>8398</v>
      </c>
      <c r="C4748" t="s">
        <v>8991</v>
      </c>
      <c r="E4748" t="s">
        <v>738</v>
      </c>
      <c r="F4748" t="s">
        <v>86</v>
      </c>
      <c r="G4748" s="5">
        <v>102</v>
      </c>
      <c r="H4748" t="s">
        <v>42</v>
      </c>
      <c r="I4748" t="s">
        <v>65</v>
      </c>
      <c r="J4748" t="s">
        <v>559</v>
      </c>
      <c r="N4748" s="24">
        <v>2001</v>
      </c>
      <c r="R4748" s="7">
        <v>39.309199999999997</v>
      </c>
      <c r="S4748" s="7">
        <v>-91.536900000000003</v>
      </c>
      <c r="T4748" t="s">
        <v>46</v>
      </c>
      <c r="U4748" t="s">
        <v>8992</v>
      </c>
      <c r="V4748" t="s">
        <v>8993</v>
      </c>
      <c r="X4748" t="s">
        <v>8994</v>
      </c>
      <c r="Y4748" t="s">
        <v>3012</v>
      </c>
      <c r="Z4748" t="s">
        <v>3691</v>
      </c>
      <c r="AA4748" t="s">
        <v>8995</v>
      </c>
      <c r="AB4748" t="s">
        <v>8803</v>
      </c>
      <c r="AG4748" t="s">
        <v>8996</v>
      </c>
      <c r="AH4748" s="24">
        <v>26056</v>
      </c>
      <c r="AI4748" t="s">
        <v>8997</v>
      </c>
      <c r="AJ4748" t="s">
        <v>9000</v>
      </c>
    </row>
    <row r="4749" spans="1:36" ht="17.25" hidden="1" customHeight="1" x14ac:dyDescent="0.2">
      <c r="A4749" s="4" t="s">
        <v>8990</v>
      </c>
      <c r="B4749" t="s">
        <v>8398</v>
      </c>
      <c r="C4749" t="s">
        <v>8991</v>
      </c>
      <c r="E4749" t="s">
        <v>740</v>
      </c>
      <c r="F4749" t="s">
        <v>86</v>
      </c>
      <c r="G4749" s="5">
        <v>102</v>
      </c>
      <c r="H4749" t="s">
        <v>42</v>
      </c>
      <c r="I4749" t="s">
        <v>65</v>
      </c>
      <c r="J4749" t="s">
        <v>559</v>
      </c>
      <c r="N4749" s="24">
        <v>2001</v>
      </c>
      <c r="R4749" s="7">
        <v>39.309199999999997</v>
      </c>
      <c r="S4749" s="7">
        <v>-91.536900000000003</v>
      </c>
      <c r="T4749" t="s">
        <v>46</v>
      </c>
      <c r="U4749" t="s">
        <v>8992</v>
      </c>
      <c r="V4749" t="s">
        <v>8993</v>
      </c>
      <c r="X4749" t="s">
        <v>8994</v>
      </c>
      <c r="Y4749" t="s">
        <v>3012</v>
      </c>
      <c r="Z4749" t="s">
        <v>3691</v>
      </c>
      <c r="AA4749" t="s">
        <v>8995</v>
      </c>
      <c r="AB4749" t="s">
        <v>8807</v>
      </c>
      <c r="AG4749" t="s">
        <v>8996</v>
      </c>
      <c r="AH4749" s="24">
        <v>26057</v>
      </c>
      <c r="AI4749" t="s">
        <v>8997</v>
      </c>
      <c r="AJ4749" t="s">
        <v>9001</v>
      </c>
    </row>
    <row r="4750" spans="1:36" ht="17.25" hidden="1" customHeight="1" x14ac:dyDescent="0.2">
      <c r="A4750" s="4" t="s">
        <v>8990</v>
      </c>
      <c r="B4750" t="s">
        <v>8398</v>
      </c>
      <c r="C4750" t="s">
        <v>8991</v>
      </c>
      <c r="E4750" t="s">
        <v>1492</v>
      </c>
      <c r="F4750" t="s">
        <v>86</v>
      </c>
      <c r="G4750" s="5">
        <v>102</v>
      </c>
      <c r="H4750" t="s">
        <v>42</v>
      </c>
      <c r="I4750" t="s">
        <v>65</v>
      </c>
      <c r="J4750" t="s">
        <v>559</v>
      </c>
      <c r="N4750" s="6">
        <v>2001</v>
      </c>
      <c r="R4750" s="7">
        <v>39.309199999999997</v>
      </c>
      <c r="S4750" s="7">
        <v>-91.536900000000003</v>
      </c>
      <c r="T4750" t="s">
        <v>46</v>
      </c>
      <c r="U4750" t="s">
        <v>8992</v>
      </c>
      <c r="V4750" t="s">
        <v>8993</v>
      </c>
      <c r="X4750" t="s">
        <v>8994</v>
      </c>
      <c r="Y4750" t="s">
        <v>3012</v>
      </c>
      <c r="Z4750" t="s">
        <v>3691</v>
      </c>
      <c r="AA4750" t="s">
        <v>8995</v>
      </c>
      <c r="AB4750" t="s">
        <v>9002</v>
      </c>
      <c r="AG4750" t="s">
        <v>8996</v>
      </c>
      <c r="AH4750" s="24">
        <v>26058</v>
      </c>
      <c r="AI4750" t="s">
        <v>8997</v>
      </c>
      <c r="AJ4750" t="s">
        <v>9003</v>
      </c>
    </row>
    <row r="4751" spans="1:36" ht="17.25" hidden="1" customHeight="1" x14ac:dyDescent="0.2">
      <c r="A4751" s="4" t="s">
        <v>8990</v>
      </c>
      <c r="B4751" t="s">
        <v>8398</v>
      </c>
      <c r="C4751" t="s">
        <v>8991</v>
      </c>
      <c r="E4751" t="s">
        <v>1494</v>
      </c>
      <c r="F4751" t="s">
        <v>86</v>
      </c>
      <c r="G4751" s="5">
        <v>102</v>
      </c>
      <c r="H4751" t="s">
        <v>42</v>
      </c>
      <c r="I4751" t="s">
        <v>65</v>
      </c>
      <c r="J4751" t="s">
        <v>559</v>
      </c>
      <c r="N4751" s="24">
        <v>2001</v>
      </c>
      <c r="R4751" s="7">
        <v>39.309199999999997</v>
      </c>
      <c r="S4751" s="7">
        <v>-91.536900000000003</v>
      </c>
      <c r="T4751" t="s">
        <v>46</v>
      </c>
      <c r="U4751" t="s">
        <v>8992</v>
      </c>
      <c r="V4751" t="s">
        <v>8993</v>
      </c>
      <c r="X4751" t="s">
        <v>8994</v>
      </c>
      <c r="Y4751" t="s">
        <v>3012</v>
      </c>
      <c r="Z4751" t="s">
        <v>3691</v>
      </c>
      <c r="AA4751" t="s">
        <v>8995</v>
      </c>
      <c r="AB4751" t="s">
        <v>9004</v>
      </c>
      <c r="AG4751" t="s">
        <v>8996</v>
      </c>
      <c r="AH4751" s="24">
        <v>26059</v>
      </c>
      <c r="AI4751" t="s">
        <v>8997</v>
      </c>
      <c r="AJ4751" t="s">
        <v>9005</v>
      </c>
    </row>
    <row r="4752" spans="1:36" ht="17.25" hidden="1" customHeight="1" x14ac:dyDescent="0.2">
      <c r="A4752" s="4" t="s">
        <v>8990</v>
      </c>
      <c r="B4752" t="s">
        <v>8398</v>
      </c>
      <c r="C4752" t="s">
        <v>8991</v>
      </c>
      <c r="E4752" t="s">
        <v>9006</v>
      </c>
      <c r="F4752" t="s">
        <v>86</v>
      </c>
      <c r="G4752" s="5">
        <v>102</v>
      </c>
      <c r="H4752" t="s">
        <v>42</v>
      </c>
      <c r="I4752" t="s">
        <v>65</v>
      </c>
      <c r="J4752" t="s">
        <v>559</v>
      </c>
      <c r="N4752" s="6">
        <v>2001</v>
      </c>
      <c r="R4752" s="7">
        <v>39.309199999999997</v>
      </c>
      <c r="S4752" s="7">
        <v>-91.536900000000003</v>
      </c>
      <c r="T4752" t="s">
        <v>46</v>
      </c>
      <c r="U4752" t="s">
        <v>8992</v>
      </c>
      <c r="V4752" t="s">
        <v>8993</v>
      </c>
      <c r="X4752" t="s">
        <v>8994</v>
      </c>
      <c r="Y4752" t="s">
        <v>3012</v>
      </c>
      <c r="Z4752" t="s">
        <v>3691</v>
      </c>
      <c r="AA4752" t="s">
        <v>8995</v>
      </c>
      <c r="AB4752" t="s">
        <v>9007</v>
      </c>
      <c r="AG4752" t="s">
        <v>8996</v>
      </c>
      <c r="AH4752" s="24">
        <v>26060</v>
      </c>
      <c r="AI4752" t="s">
        <v>8997</v>
      </c>
      <c r="AJ4752" t="s">
        <v>9008</v>
      </c>
    </row>
    <row r="4753" spans="1:36" ht="17.25" hidden="1" customHeight="1" x14ac:dyDescent="0.2">
      <c r="A4753" s="4" t="s">
        <v>8990</v>
      </c>
      <c r="B4753" t="s">
        <v>8398</v>
      </c>
      <c r="C4753" t="s">
        <v>8991</v>
      </c>
      <c r="E4753" t="s">
        <v>601</v>
      </c>
      <c r="F4753" t="s">
        <v>86</v>
      </c>
      <c r="G4753" s="5">
        <v>102</v>
      </c>
      <c r="H4753" t="s">
        <v>42</v>
      </c>
      <c r="I4753" t="s">
        <v>65</v>
      </c>
      <c r="J4753" t="s">
        <v>559</v>
      </c>
      <c r="N4753" s="6">
        <v>2001</v>
      </c>
      <c r="R4753" s="7">
        <v>39.309199999999997</v>
      </c>
      <c r="S4753" s="7">
        <v>-91.536900000000003</v>
      </c>
      <c r="T4753" t="s">
        <v>46</v>
      </c>
      <c r="U4753" t="s">
        <v>8992</v>
      </c>
      <c r="V4753" t="s">
        <v>8993</v>
      </c>
      <c r="X4753" t="s">
        <v>8994</v>
      </c>
      <c r="Y4753" t="s">
        <v>3012</v>
      </c>
      <c r="Z4753" t="s">
        <v>3691</v>
      </c>
      <c r="AA4753" t="s">
        <v>8995</v>
      </c>
      <c r="AB4753" t="s">
        <v>9009</v>
      </c>
      <c r="AG4753" t="s">
        <v>8996</v>
      </c>
      <c r="AH4753" s="24">
        <v>26061</v>
      </c>
      <c r="AI4753" t="s">
        <v>8997</v>
      </c>
      <c r="AJ4753" t="s">
        <v>9010</v>
      </c>
    </row>
    <row r="4754" spans="1:36" ht="17.25" hidden="1" customHeight="1" x14ac:dyDescent="0.2">
      <c r="A4754" s="4" t="s">
        <v>9011</v>
      </c>
      <c r="B4754" t="s">
        <v>8398</v>
      </c>
      <c r="C4754" t="s">
        <v>9012</v>
      </c>
      <c r="E4754" t="s">
        <v>9013</v>
      </c>
      <c r="F4754" t="s">
        <v>86</v>
      </c>
      <c r="G4754" s="5">
        <v>181</v>
      </c>
      <c r="H4754" t="s">
        <v>42</v>
      </c>
      <c r="I4754" t="s">
        <v>65</v>
      </c>
      <c r="J4754" t="s">
        <v>559</v>
      </c>
      <c r="N4754" s="6">
        <v>2002</v>
      </c>
      <c r="R4754" s="7">
        <v>41.815100000000001</v>
      </c>
      <c r="S4754" s="7">
        <v>-88.226500000000001</v>
      </c>
      <c r="T4754" t="s">
        <v>46</v>
      </c>
      <c r="U4754" t="s">
        <v>9014</v>
      </c>
      <c r="V4754" t="s">
        <v>9015</v>
      </c>
      <c r="X4754" t="s">
        <v>9016</v>
      </c>
      <c r="Y4754" t="s">
        <v>3012</v>
      </c>
      <c r="Z4754" t="s">
        <v>3691</v>
      </c>
      <c r="AA4754" t="s">
        <v>9017</v>
      </c>
      <c r="AB4754" t="s">
        <v>9018</v>
      </c>
      <c r="AG4754" t="s">
        <v>9019</v>
      </c>
      <c r="AH4754" s="24">
        <v>26251</v>
      </c>
      <c r="AI4754" t="s">
        <v>9020</v>
      </c>
      <c r="AJ4754" t="s">
        <v>9021</v>
      </c>
    </row>
    <row r="4755" spans="1:36" ht="17.25" hidden="1" customHeight="1" x14ac:dyDescent="0.2">
      <c r="A4755" s="4" t="s">
        <v>9011</v>
      </c>
      <c r="B4755" t="s">
        <v>8398</v>
      </c>
      <c r="C4755" t="s">
        <v>9012</v>
      </c>
      <c r="E4755" t="s">
        <v>9022</v>
      </c>
      <c r="F4755" t="s">
        <v>86</v>
      </c>
      <c r="G4755" s="5">
        <v>61</v>
      </c>
      <c r="H4755" t="s">
        <v>42</v>
      </c>
      <c r="I4755" t="s">
        <v>65</v>
      </c>
      <c r="J4755" t="s">
        <v>559</v>
      </c>
      <c r="N4755" s="6">
        <v>2001</v>
      </c>
      <c r="R4755" s="7">
        <v>41.815100000000001</v>
      </c>
      <c r="S4755" s="7">
        <v>-88.226500000000001</v>
      </c>
      <c r="T4755" t="s">
        <v>46</v>
      </c>
      <c r="U4755" t="s">
        <v>9014</v>
      </c>
      <c r="V4755" t="s">
        <v>9015</v>
      </c>
      <c r="X4755" t="s">
        <v>9016</v>
      </c>
      <c r="Y4755" t="s">
        <v>3012</v>
      </c>
      <c r="Z4755" t="s">
        <v>3691</v>
      </c>
      <c r="AA4755" t="s">
        <v>9017</v>
      </c>
      <c r="AB4755" t="s">
        <v>9023</v>
      </c>
      <c r="AG4755" t="s">
        <v>9019</v>
      </c>
      <c r="AH4755" s="24">
        <v>26259</v>
      </c>
      <c r="AI4755" t="s">
        <v>9020</v>
      </c>
      <c r="AJ4755" t="s">
        <v>9024</v>
      </c>
    </row>
    <row r="4756" spans="1:36" ht="17.25" hidden="1" customHeight="1" x14ac:dyDescent="0.2">
      <c r="A4756" s="4" t="s">
        <v>9011</v>
      </c>
      <c r="B4756" t="s">
        <v>8398</v>
      </c>
      <c r="C4756" t="s">
        <v>9012</v>
      </c>
      <c r="E4756" t="s">
        <v>9025</v>
      </c>
      <c r="F4756" t="s">
        <v>86</v>
      </c>
      <c r="G4756" s="5">
        <v>181</v>
      </c>
      <c r="H4756" t="s">
        <v>42</v>
      </c>
      <c r="I4756" t="s">
        <v>65</v>
      </c>
      <c r="J4756" t="s">
        <v>559</v>
      </c>
      <c r="N4756" s="24">
        <v>2001</v>
      </c>
      <c r="R4756" s="7">
        <v>41.815100000000001</v>
      </c>
      <c r="S4756" s="7">
        <v>-88.226500000000001</v>
      </c>
      <c r="T4756" t="s">
        <v>46</v>
      </c>
      <c r="U4756" t="s">
        <v>9014</v>
      </c>
      <c r="V4756" t="s">
        <v>9015</v>
      </c>
      <c r="X4756" t="s">
        <v>9016</v>
      </c>
      <c r="Y4756" t="s">
        <v>3012</v>
      </c>
      <c r="Z4756" t="s">
        <v>3691</v>
      </c>
      <c r="AA4756" t="s">
        <v>9017</v>
      </c>
      <c r="AB4756" t="s">
        <v>9026</v>
      </c>
      <c r="AG4756" t="s">
        <v>9019</v>
      </c>
      <c r="AH4756" s="24">
        <v>26252</v>
      </c>
      <c r="AI4756" t="s">
        <v>9020</v>
      </c>
      <c r="AJ4756" t="s">
        <v>9027</v>
      </c>
    </row>
    <row r="4757" spans="1:36" ht="17.25" hidden="1" customHeight="1" x14ac:dyDescent="0.2">
      <c r="A4757" s="4" t="s">
        <v>9011</v>
      </c>
      <c r="B4757" t="s">
        <v>8398</v>
      </c>
      <c r="C4757" t="s">
        <v>9012</v>
      </c>
      <c r="E4757" t="s">
        <v>9028</v>
      </c>
      <c r="F4757" t="s">
        <v>86</v>
      </c>
      <c r="G4757" s="5">
        <v>181</v>
      </c>
      <c r="H4757" t="s">
        <v>42</v>
      </c>
      <c r="I4757" t="s">
        <v>65</v>
      </c>
      <c r="J4757" t="s">
        <v>559</v>
      </c>
      <c r="N4757" s="24">
        <v>2001</v>
      </c>
      <c r="R4757" s="7">
        <v>41.815100000000001</v>
      </c>
      <c r="S4757" s="7">
        <v>-88.226500000000001</v>
      </c>
      <c r="T4757" t="s">
        <v>46</v>
      </c>
      <c r="U4757" t="s">
        <v>9014</v>
      </c>
      <c r="V4757" t="s">
        <v>9015</v>
      </c>
      <c r="X4757" t="s">
        <v>9016</v>
      </c>
      <c r="Y4757" t="s">
        <v>3012</v>
      </c>
      <c r="Z4757" t="s">
        <v>3691</v>
      </c>
      <c r="AA4757" t="s">
        <v>9017</v>
      </c>
      <c r="AB4757" t="s">
        <v>9029</v>
      </c>
      <c r="AG4757" t="s">
        <v>9019</v>
      </c>
      <c r="AH4757" s="24">
        <v>26253</v>
      </c>
      <c r="AI4757" t="s">
        <v>9020</v>
      </c>
      <c r="AJ4757" t="s">
        <v>9030</v>
      </c>
    </row>
    <row r="4758" spans="1:36" ht="17.25" hidden="1" customHeight="1" x14ac:dyDescent="0.2">
      <c r="A4758" s="4" t="s">
        <v>9011</v>
      </c>
      <c r="B4758" t="s">
        <v>8398</v>
      </c>
      <c r="C4758" t="s">
        <v>9012</v>
      </c>
      <c r="E4758" t="s">
        <v>9031</v>
      </c>
      <c r="F4758" t="s">
        <v>86</v>
      </c>
      <c r="G4758" s="5">
        <v>181</v>
      </c>
      <c r="H4758" t="s">
        <v>42</v>
      </c>
      <c r="I4758" t="s">
        <v>65</v>
      </c>
      <c r="J4758" t="s">
        <v>559</v>
      </c>
      <c r="N4758" s="6">
        <v>2001</v>
      </c>
      <c r="R4758" s="7">
        <v>41.815100000000001</v>
      </c>
      <c r="S4758" s="7">
        <v>-88.226500000000001</v>
      </c>
      <c r="T4758" t="s">
        <v>46</v>
      </c>
      <c r="U4758" t="s">
        <v>9014</v>
      </c>
      <c r="V4758" t="s">
        <v>9015</v>
      </c>
      <c r="X4758" t="s">
        <v>9016</v>
      </c>
      <c r="Y4758" t="s">
        <v>3012</v>
      </c>
      <c r="Z4758" t="s">
        <v>3691</v>
      </c>
      <c r="AA4758" t="s">
        <v>9017</v>
      </c>
      <c r="AB4758" t="s">
        <v>9032</v>
      </c>
      <c r="AG4758" t="s">
        <v>9019</v>
      </c>
      <c r="AH4758" s="24">
        <v>26254</v>
      </c>
      <c r="AI4758" t="s">
        <v>9020</v>
      </c>
      <c r="AJ4758" t="s">
        <v>9033</v>
      </c>
    </row>
    <row r="4759" spans="1:36" ht="17.25" hidden="1" customHeight="1" x14ac:dyDescent="0.2">
      <c r="A4759" s="4" t="s">
        <v>9011</v>
      </c>
      <c r="B4759" t="s">
        <v>8398</v>
      </c>
      <c r="C4759" t="s">
        <v>9012</v>
      </c>
      <c r="E4759" t="s">
        <v>9034</v>
      </c>
      <c r="F4759" t="s">
        <v>86</v>
      </c>
      <c r="G4759" s="5">
        <v>61</v>
      </c>
      <c r="H4759" t="s">
        <v>42</v>
      </c>
      <c r="I4759" t="s">
        <v>65</v>
      </c>
      <c r="J4759" t="s">
        <v>559</v>
      </c>
      <c r="N4759" s="6">
        <v>2001</v>
      </c>
      <c r="R4759" s="7">
        <v>41.815100000000001</v>
      </c>
      <c r="S4759" s="7">
        <v>-88.226500000000001</v>
      </c>
      <c r="T4759" t="s">
        <v>46</v>
      </c>
      <c r="U4759" t="s">
        <v>9014</v>
      </c>
      <c r="V4759" t="s">
        <v>9015</v>
      </c>
      <c r="X4759" t="s">
        <v>9016</v>
      </c>
      <c r="Y4759" t="s">
        <v>3012</v>
      </c>
      <c r="Z4759" t="s">
        <v>3691</v>
      </c>
      <c r="AA4759" t="s">
        <v>9017</v>
      </c>
      <c r="AB4759" t="s">
        <v>9035</v>
      </c>
      <c r="AG4759" t="s">
        <v>9019</v>
      </c>
      <c r="AH4759" s="24">
        <v>26255</v>
      </c>
      <c r="AI4759" t="s">
        <v>9020</v>
      </c>
      <c r="AJ4759" t="s">
        <v>9036</v>
      </c>
    </row>
    <row r="4760" spans="1:36" ht="17.25" hidden="1" customHeight="1" x14ac:dyDescent="0.2">
      <c r="A4760" s="4" t="s">
        <v>9011</v>
      </c>
      <c r="B4760" t="s">
        <v>8398</v>
      </c>
      <c r="C4760" t="s">
        <v>9012</v>
      </c>
      <c r="E4760" t="s">
        <v>9037</v>
      </c>
      <c r="F4760" t="s">
        <v>86</v>
      </c>
      <c r="G4760" s="5">
        <v>61</v>
      </c>
      <c r="H4760" t="s">
        <v>42</v>
      </c>
      <c r="I4760" t="s">
        <v>65</v>
      </c>
      <c r="J4760" t="s">
        <v>559</v>
      </c>
      <c r="N4760" s="6">
        <v>2001</v>
      </c>
      <c r="R4760" s="7">
        <v>41.815100000000001</v>
      </c>
      <c r="S4760" s="7">
        <v>-88.226500000000001</v>
      </c>
      <c r="T4760" t="s">
        <v>46</v>
      </c>
      <c r="U4760" t="s">
        <v>9014</v>
      </c>
      <c r="V4760" t="s">
        <v>9015</v>
      </c>
      <c r="X4760" t="s">
        <v>9016</v>
      </c>
      <c r="Y4760" t="s">
        <v>3012</v>
      </c>
      <c r="Z4760" t="s">
        <v>3691</v>
      </c>
      <c r="AA4760" t="s">
        <v>9017</v>
      </c>
      <c r="AB4760" t="s">
        <v>9038</v>
      </c>
      <c r="AG4760" t="s">
        <v>9019</v>
      </c>
      <c r="AH4760" s="6">
        <v>26256</v>
      </c>
      <c r="AI4760" t="s">
        <v>9020</v>
      </c>
      <c r="AJ4760" t="s">
        <v>9039</v>
      </c>
    </row>
    <row r="4761" spans="1:36" ht="17.25" hidden="1" customHeight="1" x14ac:dyDescent="0.2">
      <c r="A4761" s="4" t="s">
        <v>9011</v>
      </c>
      <c r="B4761" t="s">
        <v>8398</v>
      </c>
      <c r="C4761" t="s">
        <v>9012</v>
      </c>
      <c r="E4761" t="s">
        <v>9040</v>
      </c>
      <c r="F4761" t="s">
        <v>86</v>
      </c>
      <c r="G4761" s="5">
        <v>61</v>
      </c>
      <c r="H4761" t="s">
        <v>42</v>
      </c>
      <c r="I4761" t="s">
        <v>65</v>
      </c>
      <c r="J4761" t="s">
        <v>559</v>
      </c>
      <c r="N4761" s="6">
        <v>2001</v>
      </c>
      <c r="R4761" s="7">
        <v>41.815100000000001</v>
      </c>
      <c r="S4761" s="7">
        <v>-88.226500000000001</v>
      </c>
      <c r="T4761" t="s">
        <v>46</v>
      </c>
      <c r="U4761" t="s">
        <v>9014</v>
      </c>
      <c r="V4761" t="s">
        <v>9015</v>
      </c>
      <c r="X4761" t="s">
        <v>9016</v>
      </c>
      <c r="Y4761" t="s">
        <v>3012</v>
      </c>
      <c r="Z4761" t="s">
        <v>3691</v>
      </c>
      <c r="AA4761" t="s">
        <v>9017</v>
      </c>
      <c r="AB4761" t="s">
        <v>9041</v>
      </c>
      <c r="AG4761" t="s">
        <v>9019</v>
      </c>
      <c r="AH4761" s="6">
        <v>26257</v>
      </c>
      <c r="AI4761" t="s">
        <v>9020</v>
      </c>
      <c r="AJ4761" t="s">
        <v>9042</v>
      </c>
    </row>
    <row r="4762" spans="1:36" ht="17.25" hidden="1" customHeight="1" x14ac:dyDescent="0.2">
      <c r="A4762" s="4" t="s">
        <v>9011</v>
      </c>
      <c r="B4762" t="s">
        <v>8398</v>
      </c>
      <c r="C4762" t="s">
        <v>9012</v>
      </c>
      <c r="E4762" t="s">
        <v>9043</v>
      </c>
      <c r="F4762" t="s">
        <v>86</v>
      </c>
      <c r="G4762" s="5">
        <v>61</v>
      </c>
      <c r="H4762" t="s">
        <v>42</v>
      </c>
      <c r="I4762" t="s">
        <v>65</v>
      </c>
      <c r="J4762" t="s">
        <v>559</v>
      </c>
      <c r="N4762" s="6">
        <v>2001</v>
      </c>
      <c r="R4762" s="7">
        <v>41.815100000000001</v>
      </c>
      <c r="S4762" s="7">
        <v>-88.226500000000001</v>
      </c>
      <c r="T4762" t="s">
        <v>46</v>
      </c>
      <c r="U4762" t="s">
        <v>9014</v>
      </c>
      <c r="V4762" t="s">
        <v>9015</v>
      </c>
      <c r="X4762" t="s">
        <v>9016</v>
      </c>
      <c r="Y4762" t="s">
        <v>3012</v>
      </c>
      <c r="Z4762" t="s">
        <v>3691</v>
      </c>
      <c r="AA4762" t="s">
        <v>9017</v>
      </c>
      <c r="AB4762" t="s">
        <v>9044</v>
      </c>
      <c r="AG4762" t="s">
        <v>9019</v>
      </c>
      <c r="AH4762" s="6">
        <v>32568</v>
      </c>
      <c r="AI4762" t="s">
        <v>9020</v>
      </c>
      <c r="AJ4762" t="s">
        <v>9045</v>
      </c>
    </row>
    <row r="4763" spans="1:36" ht="17.25" hidden="1" customHeight="1" x14ac:dyDescent="0.2">
      <c r="A4763" s="4" t="s">
        <v>9011</v>
      </c>
      <c r="B4763" t="s">
        <v>8398</v>
      </c>
      <c r="C4763" t="s">
        <v>9012</v>
      </c>
      <c r="E4763" t="s">
        <v>9046</v>
      </c>
      <c r="F4763" t="s">
        <v>86</v>
      </c>
      <c r="G4763" s="5">
        <v>61</v>
      </c>
      <c r="H4763" t="s">
        <v>42</v>
      </c>
      <c r="I4763" t="s">
        <v>65</v>
      </c>
      <c r="J4763" t="s">
        <v>559</v>
      </c>
      <c r="N4763" s="6">
        <v>2001</v>
      </c>
      <c r="R4763" s="7">
        <v>41.815100000000001</v>
      </c>
      <c r="S4763" s="7">
        <v>-88.226500000000001</v>
      </c>
      <c r="T4763" t="s">
        <v>46</v>
      </c>
      <c r="U4763" t="s">
        <v>9014</v>
      </c>
      <c r="V4763" t="s">
        <v>9015</v>
      </c>
      <c r="X4763" t="s">
        <v>9016</v>
      </c>
      <c r="Y4763" t="s">
        <v>3012</v>
      </c>
      <c r="Z4763" t="s">
        <v>3691</v>
      </c>
      <c r="AA4763" t="s">
        <v>9017</v>
      </c>
      <c r="AB4763" t="s">
        <v>9047</v>
      </c>
      <c r="AG4763" t="s">
        <v>9019</v>
      </c>
      <c r="AH4763" s="6">
        <v>26258</v>
      </c>
      <c r="AI4763" t="s">
        <v>9020</v>
      </c>
      <c r="AJ4763" t="s">
        <v>9048</v>
      </c>
    </row>
    <row r="4764" spans="1:36" ht="17.25" hidden="1" customHeight="1" x14ac:dyDescent="0.2">
      <c r="A4764" s="4" t="s">
        <v>8535</v>
      </c>
      <c r="B4764" t="s">
        <v>8398</v>
      </c>
      <c r="C4764" t="s">
        <v>8536</v>
      </c>
      <c r="E4764" t="s">
        <v>8546</v>
      </c>
      <c r="F4764" t="s">
        <v>64</v>
      </c>
      <c r="G4764" s="5">
        <v>114</v>
      </c>
      <c r="H4764" t="s">
        <v>42</v>
      </c>
      <c r="I4764" t="s">
        <v>240</v>
      </c>
      <c r="J4764" t="s">
        <v>559</v>
      </c>
      <c r="N4764" s="24">
        <v>1957</v>
      </c>
      <c r="P4764" s="29"/>
      <c r="R4764" s="7">
        <v>33.556100000000001</v>
      </c>
      <c r="S4764" s="7">
        <v>-112.2153</v>
      </c>
      <c r="T4764" t="s">
        <v>46</v>
      </c>
      <c r="U4764" t="s">
        <v>8538</v>
      </c>
      <c r="V4764" t="s">
        <v>8539</v>
      </c>
      <c r="X4764" t="s">
        <v>8540</v>
      </c>
      <c r="Y4764" t="s">
        <v>3012</v>
      </c>
      <c r="Z4764" t="s">
        <v>3691</v>
      </c>
      <c r="AA4764" t="s">
        <v>8541</v>
      </c>
      <c r="AB4764" t="s">
        <v>8547</v>
      </c>
      <c r="AG4764" t="s">
        <v>8543</v>
      </c>
      <c r="AH4764" s="24">
        <v>178</v>
      </c>
      <c r="AI4764" t="s">
        <v>8544</v>
      </c>
      <c r="AJ4764" t="s">
        <v>8548</v>
      </c>
    </row>
    <row r="4765" spans="1:36" ht="17.25" hidden="1" customHeight="1" x14ac:dyDescent="0.2">
      <c r="A4765" s="4" t="s">
        <v>9059</v>
      </c>
      <c r="B4765" t="s">
        <v>8398</v>
      </c>
      <c r="C4765" t="s">
        <v>9060</v>
      </c>
      <c r="E4765" t="s">
        <v>9061</v>
      </c>
      <c r="F4765" t="s">
        <v>8581</v>
      </c>
      <c r="G4765" s="5">
        <v>102</v>
      </c>
      <c r="H4765" t="s">
        <v>42</v>
      </c>
      <c r="I4765" t="s">
        <v>65</v>
      </c>
      <c r="J4765" t="s">
        <v>44</v>
      </c>
      <c r="N4765" s="24">
        <v>1997</v>
      </c>
      <c r="R4765" s="7">
        <v>30.258600000000001</v>
      </c>
      <c r="S4765" s="7">
        <v>-91.185000000000002</v>
      </c>
      <c r="T4765" t="s">
        <v>46</v>
      </c>
      <c r="U4765" t="s">
        <v>9062</v>
      </c>
      <c r="V4765" t="s">
        <v>9063</v>
      </c>
      <c r="X4765" t="s">
        <v>8512</v>
      </c>
      <c r="Y4765" t="s">
        <v>3012</v>
      </c>
      <c r="Z4765" t="s">
        <v>3691</v>
      </c>
      <c r="AA4765" t="s">
        <v>9064</v>
      </c>
      <c r="AB4765" t="s">
        <v>9065</v>
      </c>
      <c r="AG4765" t="s">
        <v>9066</v>
      </c>
      <c r="AH4765" s="24">
        <v>16628</v>
      </c>
      <c r="AI4765" t="s">
        <v>9067</v>
      </c>
      <c r="AJ4765" t="s">
        <v>9068</v>
      </c>
    </row>
    <row r="4766" spans="1:36" ht="17.25" hidden="1" customHeight="1" x14ac:dyDescent="0.2">
      <c r="A4766" s="4" t="s">
        <v>9059</v>
      </c>
      <c r="B4766" t="s">
        <v>8398</v>
      </c>
      <c r="C4766" t="s">
        <v>9060</v>
      </c>
      <c r="E4766" t="s">
        <v>9069</v>
      </c>
      <c r="F4766" t="s">
        <v>8581</v>
      </c>
      <c r="G4766" s="5">
        <v>102</v>
      </c>
      <c r="H4766" t="s">
        <v>42</v>
      </c>
      <c r="I4766" t="s">
        <v>65</v>
      </c>
      <c r="J4766" t="s">
        <v>44</v>
      </c>
      <c r="N4766" s="24">
        <v>1997</v>
      </c>
      <c r="R4766" s="7">
        <v>30.258600000000001</v>
      </c>
      <c r="S4766" s="7">
        <v>-91.185000000000002</v>
      </c>
      <c r="T4766" t="s">
        <v>46</v>
      </c>
      <c r="U4766" t="s">
        <v>9062</v>
      </c>
      <c r="V4766" t="s">
        <v>9063</v>
      </c>
      <c r="X4766" t="s">
        <v>8512</v>
      </c>
      <c r="Y4766" t="s">
        <v>3012</v>
      </c>
      <c r="Z4766" t="s">
        <v>3691</v>
      </c>
      <c r="AA4766" t="s">
        <v>9064</v>
      </c>
      <c r="AB4766" t="s">
        <v>9070</v>
      </c>
      <c r="AG4766" t="s">
        <v>9066</v>
      </c>
      <c r="AH4766" s="24">
        <v>16629</v>
      </c>
      <c r="AI4766" t="s">
        <v>9067</v>
      </c>
      <c r="AJ4766" t="s">
        <v>9071</v>
      </c>
    </row>
    <row r="4767" spans="1:36" ht="17.25" hidden="1" customHeight="1" x14ac:dyDescent="0.2">
      <c r="A4767" s="4" t="s">
        <v>9059</v>
      </c>
      <c r="B4767" t="s">
        <v>8398</v>
      </c>
      <c r="C4767" t="s">
        <v>9060</v>
      </c>
      <c r="E4767" t="s">
        <v>9072</v>
      </c>
      <c r="F4767" t="s">
        <v>8581</v>
      </c>
      <c r="G4767" s="5">
        <v>102</v>
      </c>
      <c r="H4767" t="s">
        <v>42</v>
      </c>
      <c r="I4767" t="s">
        <v>65</v>
      </c>
      <c r="J4767" t="s">
        <v>44</v>
      </c>
      <c r="N4767" s="24">
        <v>1997</v>
      </c>
      <c r="R4767" s="7">
        <v>30.258600000000001</v>
      </c>
      <c r="S4767" s="7">
        <v>-91.185000000000002</v>
      </c>
      <c r="T4767" t="s">
        <v>46</v>
      </c>
      <c r="U4767" t="s">
        <v>9062</v>
      </c>
      <c r="V4767" t="s">
        <v>9063</v>
      </c>
      <c r="X4767" t="s">
        <v>8512</v>
      </c>
      <c r="Y4767" t="s">
        <v>3012</v>
      </c>
      <c r="Z4767" t="s">
        <v>3691</v>
      </c>
      <c r="AA4767" t="s">
        <v>9064</v>
      </c>
      <c r="AB4767" t="s">
        <v>9073</v>
      </c>
      <c r="AG4767" t="s">
        <v>9066</v>
      </c>
      <c r="AH4767" s="24">
        <v>16630</v>
      </c>
      <c r="AI4767" t="s">
        <v>9067</v>
      </c>
      <c r="AJ4767" t="s">
        <v>9074</v>
      </c>
    </row>
    <row r="4768" spans="1:36" ht="17.25" hidden="1" customHeight="1" x14ac:dyDescent="0.2">
      <c r="A4768" s="4" t="s">
        <v>9075</v>
      </c>
      <c r="B4768" t="s">
        <v>8398</v>
      </c>
      <c r="C4768" t="s">
        <v>9076</v>
      </c>
      <c r="E4768" t="s">
        <v>8712</v>
      </c>
      <c r="F4768" t="s">
        <v>86</v>
      </c>
      <c r="G4768" s="5">
        <v>81</v>
      </c>
      <c r="H4768" t="s">
        <v>42</v>
      </c>
      <c r="I4768" t="s">
        <v>65</v>
      </c>
      <c r="J4768" t="s">
        <v>44</v>
      </c>
      <c r="N4768" s="6">
        <v>1999</v>
      </c>
      <c r="R4768" s="7">
        <v>29.001999999999999</v>
      </c>
      <c r="S4768" s="7">
        <v>-95.394000000000005</v>
      </c>
      <c r="T4768" t="s">
        <v>46</v>
      </c>
      <c r="U4768" t="s">
        <v>9077</v>
      </c>
      <c r="V4768" t="s">
        <v>9078</v>
      </c>
      <c r="X4768" t="s">
        <v>8584</v>
      </c>
      <c r="Y4768" t="s">
        <v>3012</v>
      </c>
      <c r="Z4768" t="s">
        <v>3691</v>
      </c>
      <c r="AA4768" t="s">
        <v>9079</v>
      </c>
      <c r="AB4768" t="s">
        <v>8716</v>
      </c>
      <c r="AI4768" t="s">
        <v>9080</v>
      </c>
      <c r="AJ4768" t="s">
        <v>9081</v>
      </c>
    </row>
    <row r="4769" spans="1:36" ht="17.25" hidden="1" customHeight="1" x14ac:dyDescent="0.2">
      <c r="A4769" s="4" t="s">
        <v>9108</v>
      </c>
      <c r="B4769" t="s">
        <v>8398</v>
      </c>
      <c r="C4769" t="s">
        <v>9109</v>
      </c>
      <c r="E4769" t="s">
        <v>8444</v>
      </c>
      <c r="F4769" t="s">
        <v>64</v>
      </c>
      <c r="G4769" s="5">
        <v>61</v>
      </c>
      <c r="H4769" t="s">
        <v>42</v>
      </c>
      <c r="I4769" t="s">
        <v>65</v>
      </c>
      <c r="J4769" t="s">
        <v>559</v>
      </c>
      <c r="N4769" s="6">
        <v>2000</v>
      </c>
      <c r="R4769" s="7">
        <v>31.386900000000001</v>
      </c>
      <c r="S4769" s="7">
        <v>-84.08</v>
      </c>
      <c r="T4769" t="s">
        <v>46</v>
      </c>
      <c r="U4769" t="s">
        <v>9110</v>
      </c>
      <c r="V4769" t="s">
        <v>9111</v>
      </c>
      <c r="X4769" t="s">
        <v>8447</v>
      </c>
      <c r="Y4769" t="s">
        <v>3012</v>
      </c>
      <c r="Z4769" t="s">
        <v>3691</v>
      </c>
      <c r="AA4769" t="s">
        <v>9112</v>
      </c>
      <c r="AB4769" t="s">
        <v>8449</v>
      </c>
      <c r="AG4769" t="s">
        <v>9113</v>
      </c>
      <c r="AH4769" s="24">
        <v>26550</v>
      </c>
      <c r="AI4769" t="s">
        <v>9114</v>
      </c>
      <c r="AJ4769" t="s">
        <v>9115</v>
      </c>
    </row>
    <row r="4770" spans="1:36" ht="17.25" hidden="1" customHeight="1" x14ac:dyDescent="0.2">
      <c r="A4770" s="4" t="s">
        <v>9108</v>
      </c>
      <c r="B4770" t="s">
        <v>8398</v>
      </c>
      <c r="C4770" t="s">
        <v>9109</v>
      </c>
      <c r="E4770" t="s">
        <v>8459</v>
      </c>
      <c r="F4770" t="s">
        <v>64</v>
      </c>
      <c r="G4770" s="5">
        <v>61</v>
      </c>
      <c r="H4770" t="s">
        <v>42</v>
      </c>
      <c r="I4770" t="s">
        <v>65</v>
      </c>
      <c r="J4770" t="s">
        <v>559</v>
      </c>
      <c r="N4770" s="6">
        <v>2000</v>
      </c>
      <c r="R4770" s="7">
        <v>31.386900000000001</v>
      </c>
      <c r="S4770" s="7">
        <v>-84.08</v>
      </c>
      <c r="T4770" t="s">
        <v>46</v>
      </c>
      <c r="U4770" t="s">
        <v>9110</v>
      </c>
      <c r="V4770" t="s">
        <v>9111</v>
      </c>
      <c r="X4770" t="s">
        <v>8447</v>
      </c>
      <c r="Y4770" t="s">
        <v>3012</v>
      </c>
      <c r="Z4770" t="s">
        <v>3691</v>
      </c>
      <c r="AA4770" t="s">
        <v>9112</v>
      </c>
      <c r="AB4770" t="s">
        <v>8460</v>
      </c>
      <c r="AG4770" t="s">
        <v>9113</v>
      </c>
      <c r="AH4770" s="24">
        <v>26551</v>
      </c>
      <c r="AI4770" t="s">
        <v>9114</v>
      </c>
      <c r="AJ4770" t="s">
        <v>9116</v>
      </c>
    </row>
    <row r="4771" spans="1:36" ht="17.25" hidden="1" customHeight="1" x14ac:dyDescent="0.2">
      <c r="A4771" s="4" t="s">
        <v>9108</v>
      </c>
      <c r="B4771" t="s">
        <v>8398</v>
      </c>
      <c r="C4771" t="s">
        <v>9109</v>
      </c>
      <c r="E4771" t="s">
        <v>8462</v>
      </c>
      <c r="F4771" t="s">
        <v>64</v>
      </c>
      <c r="G4771" s="5">
        <v>61</v>
      </c>
      <c r="H4771" t="s">
        <v>42</v>
      </c>
      <c r="I4771" t="s">
        <v>65</v>
      </c>
      <c r="J4771" t="s">
        <v>559</v>
      </c>
      <c r="N4771" s="6">
        <v>2000</v>
      </c>
      <c r="R4771" s="7">
        <v>31.386900000000001</v>
      </c>
      <c r="S4771" s="7">
        <v>-84.08</v>
      </c>
      <c r="T4771" t="s">
        <v>46</v>
      </c>
      <c r="U4771" t="s">
        <v>9110</v>
      </c>
      <c r="V4771" t="s">
        <v>9111</v>
      </c>
      <c r="X4771" t="s">
        <v>8447</v>
      </c>
      <c r="Y4771" t="s">
        <v>3012</v>
      </c>
      <c r="Z4771" t="s">
        <v>3691</v>
      </c>
      <c r="AA4771" t="s">
        <v>9112</v>
      </c>
      <c r="AB4771" t="s">
        <v>8463</v>
      </c>
      <c r="AG4771" t="s">
        <v>9113</v>
      </c>
      <c r="AH4771" s="24">
        <v>26552</v>
      </c>
      <c r="AI4771" t="s">
        <v>9114</v>
      </c>
      <c r="AJ4771" t="s">
        <v>9117</v>
      </c>
    </row>
    <row r="4772" spans="1:36" ht="17.25" hidden="1" customHeight="1" x14ac:dyDescent="0.2">
      <c r="A4772" s="4" t="s">
        <v>9108</v>
      </c>
      <c r="B4772" t="s">
        <v>8398</v>
      </c>
      <c r="C4772" t="s">
        <v>9109</v>
      </c>
      <c r="E4772" t="s">
        <v>8465</v>
      </c>
      <c r="F4772" t="s">
        <v>64</v>
      </c>
      <c r="G4772" s="5">
        <v>61</v>
      </c>
      <c r="H4772" t="s">
        <v>42</v>
      </c>
      <c r="I4772" t="s">
        <v>65</v>
      </c>
      <c r="J4772" t="s">
        <v>559</v>
      </c>
      <c r="N4772" s="24">
        <v>2000</v>
      </c>
      <c r="R4772" s="7">
        <v>31.386900000000001</v>
      </c>
      <c r="S4772" s="7">
        <v>-84.08</v>
      </c>
      <c r="T4772" t="s">
        <v>46</v>
      </c>
      <c r="U4772" t="s">
        <v>9110</v>
      </c>
      <c r="V4772" t="s">
        <v>9111</v>
      </c>
      <c r="X4772" t="s">
        <v>8447</v>
      </c>
      <c r="Y4772" t="s">
        <v>3012</v>
      </c>
      <c r="Z4772" t="s">
        <v>3691</v>
      </c>
      <c r="AA4772" t="s">
        <v>9112</v>
      </c>
      <c r="AB4772" t="s">
        <v>8466</v>
      </c>
      <c r="AG4772" t="s">
        <v>9113</v>
      </c>
      <c r="AH4772" s="24">
        <v>26553</v>
      </c>
      <c r="AI4772" t="s">
        <v>9114</v>
      </c>
      <c r="AJ4772" t="s">
        <v>9118</v>
      </c>
    </row>
    <row r="4773" spans="1:36" ht="17.25" hidden="1" customHeight="1" x14ac:dyDescent="0.2">
      <c r="A4773" s="4" t="s">
        <v>9119</v>
      </c>
      <c r="B4773" t="s">
        <v>8398</v>
      </c>
      <c r="C4773" t="s">
        <v>9120</v>
      </c>
      <c r="E4773" t="s">
        <v>40</v>
      </c>
      <c r="F4773" t="s">
        <v>86</v>
      </c>
      <c r="G4773" s="5">
        <v>352</v>
      </c>
      <c r="H4773" t="s">
        <v>42</v>
      </c>
      <c r="I4773" t="s">
        <v>240</v>
      </c>
      <c r="J4773" t="s">
        <v>559</v>
      </c>
      <c r="N4773" s="24">
        <v>1974</v>
      </c>
      <c r="R4773" s="7">
        <v>27.606400000000001</v>
      </c>
      <c r="S4773" s="7">
        <v>-97.311700000000002</v>
      </c>
      <c r="T4773" t="s">
        <v>46</v>
      </c>
      <c r="U4773" t="s">
        <v>9121</v>
      </c>
      <c r="V4773" t="s">
        <v>9122</v>
      </c>
      <c r="X4773" t="s">
        <v>8584</v>
      </c>
      <c r="Y4773" t="s">
        <v>3012</v>
      </c>
      <c r="Z4773" t="s">
        <v>3691</v>
      </c>
      <c r="AA4773" t="s">
        <v>9123</v>
      </c>
      <c r="AB4773" t="s">
        <v>8690</v>
      </c>
      <c r="AG4773" t="s">
        <v>9124</v>
      </c>
      <c r="AH4773" s="24">
        <v>1112</v>
      </c>
      <c r="AI4773" t="s">
        <v>9125</v>
      </c>
      <c r="AJ4773" t="s">
        <v>9126</v>
      </c>
    </row>
    <row r="4774" spans="1:36" ht="17.25" hidden="1" customHeight="1" x14ac:dyDescent="0.2">
      <c r="A4774" s="4" t="s">
        <v>9119</v>
      </c>
      <c r="B4774" t="s">
        <v>8398</v>
      </c>
      <c r="C4774" t="s">
        <v>9120</v>
      </c>
      <c r="E4774" t="s">
        <v>565</v>
      </c>
      <c r="F4774" t="s">
        <v>86</v>
      </c>
      <c r="G4774" s="5">
        <v>730</v>
      </c>
      <c r="H4774" t="s">
        <v>42</v>
      </c>
      <c r="I4774" t="s">
        <v>43</v>
      </c>
      <c r="J4774" t="s">
        <v>559</v>
      </c>
      <c r="N4774" s="6">
        <v>2010</v>
      </c>
      <c r="R4774" s="7">
        <v>27.606400000000001</v>
      </c>
      <c r="S4774" s="7">
        <v>-97.311700000000002</v>
      </c>
      <c r="T4774" t="s">
        <v>46</v>
      </c>
      <c r="U4774" t="s">
        <v>9121</v>
      </c>
      <c r="V4774" t="s">
        <v>9122</v>
      </c>
      <c r="X4774" t="s">
        <v>8584</v>
      </c>
      <c r="Y4774" t="s">
        <v>3012</v>
      </c>
      <c r="Z4774" t="s">
        <v>3691</v>
      </c>
      <c r="AA4774" t="s">
        <v>9123</v>
      </c>
      <c r="AB4774" t="s">
        <v>9127</v>
      </c>
      <c r="AG4774" t="s">
        <v>9124</v>
      </c>
      <c r="AH4774" s="8" t="s">
        <v>9128</v>
      </c>
      <c r="AI4774" t="s">
        <v>9125</v>
      </c>
      <c r="AJ4774" t="s">
        <v>9129</v>
      </c>
    </row>
    <row r="4775" spans="1:36" ht="17.25" hidden="1" customHeight="1" x14ac:dyDescent="0.2">
      <c r="A4775" s="4" t="s">
        <v>9130</v>
      </c>
      <c r="B4775" t="s">
        <v>8398</v>
      </c>
      <c r="C4775" t="s">
        <v>9131</v>
      </c>
      <c r="E4775" t="s">
        <v>40</v>
      </c>
      <c r="F4775" t="s">
        <v>86</v>
      </c>
      <c r="G4775" s="5">
        <v>50</v>
      </c>
      <c r="H4775" t="s">
        <v>42</v>
      </c>
      <c r="I4775" t="s">
        <v>65</v>
      </c>
      <c r="J4775" t="s">
        <v>559</v>
      </c>
      <c r="N4775" s="6">
        <v>2007</v>
      </c>
      <c r="R4775" s="7">
        <v>33.807299999999998</v>
      </c>
      <c r="S4775" s="7">
        <v>-117.9832</v>
      </c>
      <c r="T4775" t="s">
        <v>46</v>
      </c>
      <c r="U4775" t="s">
        <v>9132</v>
      </c>
      <c r="V4775" t="s">
        <v>9133</v>
      </c>
      <c r="X4775" t="s">
        <v>8572</v>
      </c>
      <c r="Y4775" t="s">
        <v>3012</v>
      </c>
      <c r="Z4775" t="s">
        <v>3691</v>
      </c>
      <c r="AA4775" t="s">
        <v>9134</v>
      </c>
      <c r="AB4775" t="s">
        <v>8690</v>
      </c>
      <c r="AG4775" t="s">
        <v>9135</v>
      </c>
      <c r="AH4775" s="24">
        <v>33116</v>
      </c>
      <c r="AI4775" t="s">
        <v>9136</v>
      </c>
      <c r="AJ4775" t="s">
        <v>9137</v>
      </c>
    </row>
    <row r="4776" spans="1:36" ht="17.25" hidden="1" customHeight="1" x14ac:dyDescent="0.2">
      <c r="A4776" s="4" t="s">
        <v>9138</v>
      </c>
      <c r="B4776" t="s">
        <v>8398</v>
      </c>
      <c r="C4776" t="s">
        <v>9139</v>
      </c>
      <c r="E4776" t="s">
        <v>9149</v>
      </c>
      <c r="F4776" t="s">
        <v>86</v>
      </c>
      <c r="G4776" s="5">
        <v>535</v>
      </c>
      <c r="H4776" t="s">
        <v>42</v>
      </c>
      <c r="I4776" t="s">
        <v>43</v>
      </c>
      <c r="J4776" t="s">
        <v>559</v>
      </c>
      <c r="L4776" t="s">
        <v>44</v>
      </c>
      <c r="M4776" t="s">
        <v>559</v>
      </c>
      <c r="N4776" s="27">
        <v>2000</v>
      </c>
      <c r="R4776" s="7">
        <v>31.006900000000002</v>
      </c>
      <c r="S4776" s="7">
        <v>-88.010300000000001</v>
      </c>
      <c r="T4776" t="s">
        <v>46</v>
      </c>
      <c r="U4776" t="s">
        <v>9140</v>
      </c>
      <c r="V4776" t="s">
        <v>9141</v>
      </c>
      <c r="X4776" t="s">
        <v>9142</v>
      </c>
      <c r="Y4776" t="s">
        <v>3012</v>
      </c>
      <c r="Z4776" t="s">
        <v>3691</v>
      </c>
      <c r="AA4776" t="s">
        <v>8595</v>
      </c>
      <c r="AB4776" t="s">
        <v>9150</v>
      </c>
      <c r="AC4776" t="s">
        <v>9143</v>
      </c>
      <c r="AG4776" t="s">
        <v>9144</v>
      </c>
      <c r="AH4776" s="8" t="s">
        <v>9151</v>
      </c>
      <c r="AI4776" t="s">
        <v>9145</v>
      </c>
      <c r="AJ4776" t="s">
        <v>9152</v>
      </c>
    </row>
    <row r="4777" spans="1:36" ht="17.25" hidden="1" customHeight="1" x14ac:dyDescent="0.2">
      <c r="A4777" s="4" t="s">
        <v>9138</v>
      </c>
      <c r="B4777" t="s">
        <v>8398</v>
      </c>
      <c r="C4777" t="s">
        <v>9139</v>
      </c>
      <c r="E4777" t="s">
        <v>9153</v>
      </c>
      <c r="F4777" t="s">
        <v>86</v>
      </c>
      <c r="G4777" s="5">
        <v>535</v>
      </c>
      <c r="H4777" t="s">
        <v>42</v>
      </c>
      <c r="I4777" t="s">
        <v>43</v>
      </c>
      <c r="J4777" t="s">
        <v>559</v>
      </c>
      <c r="L4777" t="s">
        <v>44</v>
      </c>
      <c r="M4777" t="s">
        <v>559</v>
      </c>
      <c r="N4777" s="27">
        <v>2000</v>
      </c>
      <c r="R4777" s="7">
        <v>31.006900000000002</v>
      </c>
      <c r="S4777" s="7">
        <v>-88.010300000000001</v>
      </c>
      <c r="T4777" t="s">
        <v>46</v>
      </c>
      <c r="U4777" t="s">
        <v>9140</v>
      </c>
      <c r="V4777" t="s">
        <v>9141</v>
      </c>
      <c r="X4777" t="s">
        <v>9142</v>
      </c>
      <c r="Y4777" t="s">
        <v>3012</v>
      </c>
      <c r="Z4777" t="s">
        <v>3691</v>
      </c>
      <c r="AA4777" t="s">
        <v>8595</v>
      </c>
      <c r="AB4777" t="s">
        <v>9154</v>
      </c>
      <c r="AC4777" t="s">
        <v>9143</v>
      </c>
      <c r="AG4777" t="s">
        <v>9144</v>
      </c>
      <c r="AH4777" s="8" t="s">
        <v>9155</v>
      </c>
      <c r="AI4777" t="s">
        <v>9145</v>
      </c>
      <c r="AJ4777" t="s">
        <v>9156</v>
      </c>
    </row>
    <row r="4778" spans="1:36" ht="17.25" hidden="1" customHeight="1" x14ac:dyDescent="0.2">
      <c r="A4778" s="4" t="s">
        <v>9161</v>
      </c>
      <c r="B4778" t="s">
        <v>8398</v>
      </c>
      <c r="C4778" t="s">
        <v>9162</v>
      </c>
      <c r="E4778" t="s">
        <v>565</v>
      </c>
      <c r="F4778" t="s">
        <v>86</v>
      </c>
      <c r="G4778" s="5">
        <v>619</v>
      </c>
      <c r="H4778" t="s">
        <v>42</v>
      </c>
      <c r="I4778" t="s">
        <v>43</v>
      </c>
      <c r="J4778" t="s">
        <v>559</v>
      </c>
      <c r="N4778" s="27">
        <v>2002</v>
      </c>
      <c r="R4778" s="7">
        <v>30.145800000000001</v>
      </c>
      <c r="S4778" s="7">
        <v>-97.55</v>
      </c>
      <c r="T4778" t="s">
        <v>46</v>
      </c>
      <c r="U4778" t="s">
        <v>9163</v>
      </c>
      <c r="V4778" t="s">
        <v>9164</v>
      </c>
      <c r="X4778" t="s">
        <v>8584</v>
      </c>
      <c r="Y4778" t="s">
        <v>3012</v>
      </c>
      <c r="Z4778" t="s">
        <v>3691</v>
      </c>
      <c r="AA4778" t="s">
        <v>9165</v>
      </c>
      <c r="AB4778" t="s">
        <v>9166</v>
      </c>
      <c r="AG4778" t="s">
        <v>9167</v>
      </c>
      <c r="AH4778" s="27" t="s">
        <v>9168</v>
      </c>
      <c r="AI4778" t="s">
        <v>9169</v>
      </c>
      <c r="AJ4778" t="s">
        <v>9170</v>
      </c>
    </row>
    <row r="4779" spans="1:36" ht="17.25" hidden="1" customHeight="1" x14ac:dyDescent="0.2">
      <c r="A4779" s="4" t="s">
        <v>9171</v>
      </c>
      <c r="B4779" t="s">
        <v>8398</v>
      </c>
      <c r="C4779" t="s">
        <v>9172</v>
      </c>
      <c r="E4779" t="s">
        <v>8629</v>
      </c>
      <c r="F4779" t="s">
        <v>86</v>
      </c>
      <c r="G4779" s="5">
        <v>66</v>
      </c>
      <c r="H4779" t="s">
        <v>42</v>
      </c>
      <c r="I4779" t="s">
        <v>43</v>
      </c>
      <c r="J4779" t="s">
        <v>559</v>
      </c>
      <c r="N4779" s="27">
        <v>1992</v>
      </c>
      <c r="R4779" s="7">
        <v>42.982799999999997</v>
      </c>
      <c r="S4779" s="7">
        <v>-78.159199999999998</v>
      </c>
      <c r="T4779" t="s">
        <v>46</v>
      </c>
      <c r="U4779" t="s">
        <v>9173</v>
      </c>
      <c r="V4779" t="s">
        <v>9174</v>
      </c>
      <c r="X4779" t="s">
        <v>8437</v>
      </c>
      <c r="Y4779" t="s">
        <v>3012</v>
      </c>
      <c r="Z4779" t="s">
        <v>3691</v>
      </c>
      <c r="AA4779" t="s">
        <v>9175</v>
      </c>
      <c r="AB4779" t="s">
        <v>9176</v>
      </c>
      <c r="AH4779" s="27"/>
      <c r="AI4779" t="s">
        <v>9177</v>
      </c>
      <c r="AJ4779" t="s">
        <v>9178</v>
      </c>
    </row>
    <row r="4780" spans="1:36" ht="17.25" hidden="1" customHeight="1" x14ac:dyDescent="0.2">
      <c r="A4780" s="4" t="s">
        <v>9179</v>
      </c>
      <c r="B4780" t="s">
        <v>8398</v>
      </c>
      <c r="C4780" t="s">
        <v>9180</v>
      </c>
      <c r="E4780" t="s">
        <v>565</v>
      </c>
      <c r="F4780" t="s">
        <v>86</v>
      </c>
      <c r="G4780" s="5">
        <v>297</v>
      </c>
      <c r="H4780" t="s">
        <v>42</v>
      </c>
      <c r="I4780" t="s">
        <v>43</v>
      </c>
      <c r="J4780" t="s">
        <v>559</v>
      </c>
      <c r="N4780" s="27">
        <v>2000</v>
      </c>
      <c r="R4780" s="7">
        <v>34.335599999999999</v>
      </c>
      <c r="S4780" s="7">
        <v>-89.927499999999995</v>
      </c>
      <c r="T4780" t="s">
        <v>46</v>
      </c>
      <c r="U4780" t="s">
        <v>9181</v>
      </c>
      <c r="V4780" t="s">
        <v>9182</v>
      </c>
      <c r="X4780" t="s">
        <v>8983</v>
      </c>
      <c r="Y4780" t="s">
        <v>3012</v>
      </c>
      <c r="Z4780" t="s">
        <v>3691</v>
      </c>
      <c r="AA4780" t="s">
        <v>9183</v>
      </c>
      <c r="AB4780" t="s">
        <v>9184</v>
      </c>
      <c r="AH4780" s="27"/>
      <c r="AI4780" t="s">
        <v>9185</v>
      </c>
      <c r="AJ4780" t="s">
        <v>9186</v>
      </c>
    </row>
    <row r="4781" spans="1:36" ht="17.25" hidden="1" customHeight="1" x14ac:dyDescent="0.2">
      <c r="A4781" s="4" t="s">
        <v>9179</v>
      </c>
      <c r="B4781" t="s">
        <v>8398</v>
      </c>
      <c r="C4781" t="s">
        <v>9180</v>
      </c>
      <c r="E4781" t="s">
        <v>870</v>
      </c>
      <c r="F4781" t="s">
        <v>86</v>
      </c>
      <c r="G4781" s="5">
        <v>297</v>
      </c>
      <c r="H4781" t="s">
        <v>42</v>
      </c>
      <c r="I4781" t="s">
        <v>43</v>
      </c>
      <c r="J4781" t="s">
        <v>559</v>
      </c>
      <c r="N4781" s="27">
        <v>2000</v>
      </c>
      <c r="R4781" s="7">
        <v>34.335599999999999</v>
      </c>
      <c r="S4781" s="7">
        <v>-89.927499999999995</v>
      </c>
      <c r="T4781" t="s">
        <v>46</v>
      </c>
      <c r="U4781" t="s">
        <v>9181</v>
      </c>
      <c r="V4781" t="s">
        <v>9182</v>
      </c>
      <c r="X4781" t="s">
        <v>8983</v>
      </c>
      <c r="Y4781" t="s">
        <v>3012</v>
      </c>
      <c r="Z4781" t="s">
        <v>3691</v>
      </c>
      <c r="AA4781" t="s">
        <v>9183</v>
      </c>
      <c r="AB4781" t="s">
        <v>9187</v>
      </c>
      <c r="AH4781" s="27"/>
      <c r="AI4781" t="s">
        <v>9185</v>
      </c>
      <c r="AJ4781" t="s">
        <v>9188</v>
      </c>
    </row>
    <row r="4782" spans="1:36" ht="17.25" hidden="1" customHeight="1" x14ac:dyDescent="0.2">
      <c r="A4782" s="4" t="s">
        <v>9179</v>
      </c>
      <c r="B4782" t="s">
        <v>8398</v>
      </c>
      <c r="C4782" t="s">
        <v>9180</v>
      </c>
      <c r="E4782" t="s">
        <v>873</v>
      </c>
      <c r="F4782" t="s">
        <v>86</v>
      </c>
      <c r="G4782" s="5">
        <v>297</v>
      </c>
      <c r="H4782" t="s">
        <v>42</v>
      </c>
      <c r="I4782" t="s">
        <v>43</v>
      </c>
      <c r="J4782" t="s">
        <v>559</v>
      </c>
      <c r="N4782" s="27">
        <v>2000</v>
      </c>
      <c r="R4782" s="7">
        <v>34.335599999999999</v>
      </c>
      <c r="S4782" s="7">
        <v>-89.927499999999995</v>
      </c>
      <c r="T4782" t="s">
        <v>46</v>
      </c>
      <c r="U4782" t="s">
        <v>9181</v>
      </c>
      <c r="V4782" t="s">
        <v>9182</v>
      </c>
      <c r="X4782" t="s">
        <v>8983</v>
      </c>
      <c r="Y4782" t="s">
        <v>3012</v>
      </c>
      <c r="Z4782" t="s">
        <v>3691</v>
      </c>
      <c r="AA4782" t="s">
        <v>9183</v>
      </c>
      <c r="AB4782" t="s">
        <v>9189</v>
      </c>
      <c r="AH4782" s="27"/>
      <c r="AI4782" t="s">
        <v>9185</v>
      </c>
      <c r="AJ4782" t="s">
        <v>9190</v>
      </c>
    </row>
    <row r="4783" spans="1:36" ht="17.25" hidden="1" customHeight="1" x14ac:dyDescent="0.2">
      <c r="A4783" s="4" t="s">
        <v>10986</v>
      </c>
      <c r="B4783" t="s">
        <v>8398</v>
      </c>
      <c r="C4783" t="s">
        <v>10987</v>
      </c>
      <c r="E4783" t="s">
        <v>40</v>
      </c>
      <c r="F4783" t="s">
        <v>86</v>
      </c>
      <c r="G4783" s="5">
        <v>75</v>
      </c>
      <c r="H4783" t="s">
        <v>42</v>
      </c>
      <c r="I4783" t="s">
        <v>240</v>
      </c>
      <c r="J4783" t="s">
        <v>559</v>
      </c>
      <c r="N4783" s="6">
        <v>1957</v>
      </c>
      <c r="R4783" s="7">
        <v>32.713099999999997</v>
      </c>
      <c r="S4783" s="7">
        <v>-103.3533</v>
      </c>
      <c r="T4783" t="s">
        <v>46</v>
      </c>
      <c r="U4783" t="s">
        <v>10988</v>
      </c>
      <c r="V4783" t="s">
        <v>10989</v>
      </c>
      <c r="X4783" t="s">
        <v>8528</v>
      </c>
      <c r="Y4783" t="s">
        <v>3012</v>
      </c>
      <c r="Z4783" t="s">
        <v>3691</v>
      </c>
      <c r="AA4783" t="s">
        <v>10990</v>
      </c>
      <c r="AB4783" t="s">
        <v>8690</v>
      </c>
      <c r="AG4783" t="s">
        <v>10991</v>
      </c>
      <c r="AH4783" s="24">
        <v>4842</v>
      </c>
      <c r="AI4783" t="s">
        <v>10992</v>
      </c>
      <c r="AJ4783" t="s">
        <v>10993</v>
      </c>
    </row>
    <row r="4784" spans="1:36" ht="17.25" hidden="1" customHeight="1" x14ac:dyDescent="0.2">
      <c r="A4784" s="4" t="s">
        <v>9198</v>
      </c>
      <c r="B4784" t="s">
        <v>8398</v>
      </c>
      <c r="C4784" t="s">
        <v>9199</v>
      </c>
      <c r="E4784" t="s">
        <v>696</v>
      </c>
      <c r="F4784" t="s">
        <v>64</v>
      </c>
      <c r="G4784" s="5">
        <v>64</v>
      </c>
      <c r="H4784" t="s">
        <v>42</v>
      </c>
      <c r="I4784" t="s">
        <v>65</v>
      </c>
      <c r="J4784" t="s">
        <v>559</v>
      </c>
      <c r="K4784" t="s">
        <v>45</v>
      </c>
      <c r="L4784" t="s">
        <v>45</v>
      </c>
      <c r="N4784" s="6">
        <v>2012</v>
      </c>
      <c r="R4784" s="7">
        <v>40.652833999999999</v>
      </c>
      <c r="S4784" s="7">
        <v>-74.091549999999998</v>
      </c>
      <c r="T4784" t="s">
        <v>46</v>
      </c>
      <c r="U4784" t="s">
        <v>9200</v>
      </c>
      <c r="V4784" t="s">
        <v>9201</v>
      </c>
      <c r="X4784" t="s">
        <v>9202</v>
      </c>
      <c r="Y4784" t="s">
        <v>3012</v>
      </c>
      <c r="Z4784" t="s">
        <v>3691</v>
      </c>
      <c r="AA4784" t="s">
        <v>9203</v>
      </c>
      <c r="AB4784" t="s">
        <v>8914</v>
      </c>
      <c r="AG4784" t="s">
        <v>9204</v>
      </c>
      <c r="AH4784" s="24">
        <v>34750</v>
      </c>
      <c r="AI4784" t="s">
        <v>9205</v>
      </c>
      <c r="AJ4784" t="s">
        <v>9206</v>
      </c>
    </row>
    <row r="4785" spans="1:36" ht="17.25" hidden="1" customHeight="1" x14ac:dyDescent="0.2">
      <c r="A4785" s="4" t="s">
        <v>9198</v>
      </c>
      <c r="B4785" t="s">
        <v>8398</v>
      </c>
      <c r="C4785" t="s">
        <v>9199</v>
      </c>
      <c r="E4785" t="s">
        <v>703</v>
      </c>
      <c r="F4785" t="s">
        <v>64</v>
      </c>
      <c r="G4785" s="5">
        <v>64</v>
      </c>
      <c r="H4785" t="s">
        <v>42</v>
      </c>
      <c r="I4785" t="s">
        <v>65</v>
      </c>
      <c r="J4785" t="s">
        <v>559</v>
      </c>
      <c r="K4785" t="s">
        <v>45</v>
      </c>
      <c r="L4785" t="s">
        <v>45</v>
      </c>
      <c r="N4785" s="24">
        <v>2012</v>
      </c>
      <c r="R4785" s="7">
        <v>40.652833999999999</v>
      </c>
      <c r="S4785" s="7">
        <v>-74.091549999999998</v>
      </c>
      <c r="T4785" t="s">
        <v>46</v>
      </c>
      <c r="U4785" t="s">
        <v>9200</v>
      </c>
      <c r="V4785" t="s">
        <v>9201</v>
      </c>
      <c r="X4785" t="s">
        <v>9202</v>
      </c>
      <c r="Y4785" t="s">
        <v>3012</v>
      </c>
      <c r="Z4785" t="s">
        <v>3691</v>
      </c>
      <c r="AA4785" t="s">
        <v>9203</v>
      </c>
      <c r="AB4785" t="s">
        <v>8916</v>
      </c>
      <c r="AG4785" t="s">
        <v>9204</v>
      </c>
      <c r="AH4785" s="24">
        <v>35506</v>
      </c>
      <c r="AI4785" t="s">
        <v>9205</v>
      </c>
      <c r="AJ4785" t="s">
        <v>9210</v>
      </c>
    </row>
    <row r="4786" spans="1:36" ht="17.25" hidden="1" customHeight="1" x14ac:dyDescent="0.2">
      <c r="A4786" s="4" t="s">
        <v>9198</v>
      </c>
      <c r="B4786" t="s">
        <v>8398</v>
      </c>
      <c r="C4786" t="s">
        <v>9199</v>
      </c>
      <c r="E4786" t="s">
        <v>738</v>
      </c>
      <c r="F4786" t="s">
        <v>64</v>
      </c>
      <c r="G4786" s="5">
        <v>64</v>
      </c>
      <c r="H4786" t="s">
        <v>42</v>
      </c>
      <c r="I4786" t="s">
        <v>65</v>
      </c>
      <c r="J4786" t="s">
        <v>559</v>
      </c>
      <c r="K4786" t="s">
        <v>45</v>
      </c>
      <c r="L4786" t="s">
        <v>45</v>
      </c>
      <c r="N4786" s="24">
        <v>2012</v>
      </c>
      <c r="R4786" s="7">
        <v>40.652833999999999</v>
      </c>
      <c r="S4786" s="7">
        <v>-74.091549999999998</v>
      </c>
      <c r="T4786" t="s">
        <v>46</v>
      </c>
      <c r="U4786" t="s">
        <v>9200</v>
      </c>
      <c r="V4786" t="s">
        <v>9201</v>
      </c>
      <c r="X4786" t="s">
        <v>9202</v>
      </c>
      <c r="Y4786" t="s">
        <v>3012</v>
      </c>
      <c r="Z4786" t="s">
        <v>3691</v>
      </c>
      <c r="AA4786" t="s">
        <v>9203</v>
      </c>
      <c r="AB4786" t="s">
        <v>8803</v>
      </c>
      <c r="AG4786" t="s">
        <v>9204</v>
      </c>
      <c r="AH4786" s="24">
        <v>35507</v>
      </c>
      <c r="AI4786" t="s">
        <v>9205</v>
      </c>
      <c r="AJ4786" t="s">
        <v>9211</v>
      </c>
    </row>
    <row r="4787" spans="1:36" ht="17.25" hidden="1" customHeight="1" x14ac:dyDescent="0.2">
      <c r="A4787" s="4" t="s">
        <v>9198</v>
      </c>
      <c r="B4787" t="s">
        <v>8398</v>
      </c>
      <c r="C4787" t="s">
        <v>9199</v>
      </c>
      <c r="E4787" t="s">
        <v>740</v>
      </c>
      <c r="F4787" t="s">
        <v>64</v>
      </c>
      <c r="G4787" s="5">
        <v>64</v>
      </c>
      <c r="H4787" t="s">
        <v>42</v>
      </c>
      <c r="I4787" t="s">
        <v>65</v>
      </c>
      <c r="J4787" t="s">
        <v>559</v>
      </c>
      <c r="K4787" t="s">
        <v>45</v>
      </c>
      <c r="L4787" t="s">
        <v>45</v>
      </c>
      <c r="N4787" s="24">
        <v>2012</v>
      </c>
      <c r="R4787" s="7">
        <v>40.652833999999999</v>
      </c>
      <c r="S4787" s="7">
        <v>-74.091549999999998</v>
      </c>
      <c r="T4787" t="s">
        <v>46</v>
      </c>
      <c r="U4787" t="s">
        <v>9200</v>
      </c>
      <c r="V4787" t="s">
        <v>9201</v>
      </c>
      <c r="X4787" t="s">
        <v>9202</v>
      </c>
      <c r="Y4787" t="s">
        <v>3012</v>
      </c>
      <c r="Z4787" t="s">
        <v>3691</v>
      </c>
      <c r="AA4787" t="s">
        <v>9203</v>
      </c>
      <c r="AB4787" t="s">
        <v>8807</v>
      </c>
      <c r="AG4787" t="s">
        <v>9204</v>
      </c>
      <c r="AH4787" s="24">
        <v>35508</v>
      </c>
      <c r="AI4787" t="s">
        <v>9205</v>
      </c>
      <c r="AJ4787" t="s">
        <v>9212</v>
      </c>
    </row>
    <row r="4788" spans="1:36" ht="17.25" hidden="1" customHeight="1" x14ac:dyDescent="0.2">
      <c r="A4788" s="4" t="s">
        <v>9198</v>
      </c>
      <c r="B4788" t="s">
        <v>8398</v>
      </c>
      <c r="C4788" t="s">
        <v>9199</v>
      </c>
      <c r="E4788" t="s">
        <v>1492</v>
      </c>
      <c r="F4788" t="s">
        <v>64</v>
      </c>
      <c r="G4788" s="5">
        <v>64</v>
      </c>
      <c r="H4788" t="s">
        <v>42</v>
      </c>
      <c r="I4788" t="s">
        <v>65</v>
      </c>
      <c r="J4788" t="s">
        <v>559</v>
      </c>
      <c r="K4788" t="s">
        <v>45</v>
      </c>
      <c r="L4788" t="s">
        <v>45</v>
      </c>
      <c r="N4788" s="24">
        <v>2012</v>
      </c>
      <c r="R4788" s="7">
        <v>40.652833999999999</v>
      </c>
      <c r="S4788" s="7">
        <v>-74.091549999999998</v>
      </c>
      <c r="T4788" t="s">
        <v>46</v>
      </c>
      <c r="U4788" t="s">
        <v>9200</v>
      </c>
      <c r="V4788" t="s">
        <v>9201</v>
      </c>
      <c r="X4788" t="s">
        <v>9202</v>
      </c>
      <c r="Y4788" t="s">
        <v>3012</v>
      </c>
      <c r="Z4788" t="s">
        <v>3691</v>
      </c>
      <c r="AA4788" t="s">
        <v>9203</v>
      </c>
      <c r="AB4788" t="s">
        <v>9002</v>
      </c>
      <c r="AG4788" t="s">
        <v>9204</v>
      </c>
      <c r="AH4788" s="24">
        <v>35509</v>
      </c>
      <c r="AI4788" t="s">
        <v>9205</v>
      </c>
      <c r="AJ4788" t="s">
        <v>9213</v>
      </c>
    </row>
    <row r="4789" spans="1:36" ht="17.25" hidden="1" customHeight="1" x14ac:dyDescent="0.2">
      <c r="A4789" s="4" t="s">
        <v>9198</v>
      </c>
      <c r="B4789" t="s">
        <v>8398</v>
      </c>
      <c r="C4789" t="s">
        <v>9199</v>
      </c>
      <c r="E4789" t="s">
        <v>1494</v>
      </c>
      <c r="F4789" t="s">
        <v>64</v>
      </c>
      <c r="G4789" s="5">
        <v>64</v>
      </c>
      <c r="H4789" t="s">
        <v>42</v>
      </c>
      <c r="I4789" t="s">
        <v>65</v>
      </c>
      <c r="J4789" t="s">
        <v>559</v>
      </c>
      <c r="K4789" t="s">
        <v>45</v>
      </c>
      <c r="L4789" t="s">
        <v>45</v>
      </c>
      <c r="N4789" s="24">
        <v>2012</v>
      </c>
      <c r="R4789" s="7">
        <v>40.652833999999999</v>
      </c>
      <c r="S4789" s="7">
        <v>-74.091549999999998</v>
      </c>
      <c r="T4789" t="s">
        <v>46</v>
      </c>
      <c r="U4789" t="s">
        <v>9200</v>
      </c>
      <c r="V4789" t="s">
        <v>9201</v>
      </c>
      <c r="X4789" t="s">
        <v>9202</v>
      </c>
      <c r="Y4789" t="s">
        <v>3012</v>
      </c>
      <c r="Z4789" t="s">
        <v>3691</v>
      </c>
      <c r="AA4789" t="s">
        <v>9203</v>
      </c>
      <c r="AB4789" t="s">
        <v>9004</v>
      </c>
      <c r="AG4789" t="s">
        <v>9204</v>
      </c>
      <c r="AH4789" s="24">
        <v>35510</v>
      </c>
      <c r="AI4789" t="s">
        <v>9205</v>
      </c>
      <c r="AJ4789" t="s">
        <v>9214</v>
      </c>
    </row>
    <row r="4790" spans="1:36" ht="17.25" hidden="1" customHeight="1" x14ac:dyDescent="0.2">
      <c r="A4790" s="4" t="s">
        <v>9198</v>
      </c>
      <c r="B4790" t="s">
        <v>8398</v>
      </c>
      <c r="C4790" t="s">
        <v>9199</v>
      </c>
      <c r="E4790" t="s">
        <v>9006</v>
      </c>
      <c r="F4790" t="s">
        <v>64</v>
      </c>
      <c r="G4790" s="5">
        <v>64</v>
      </c>
      <c r="H4790" t="s">
        <v>42</v>
      </c>
      <c r="I4790" t="s">
        <v>65</v>
      </c>
      <c r="J4790" t="s">
        <v>559</v>
      </c>
      <c r="K4790" t="s">
        <v>45</v>
      </c>
      <c r="L4790" t="s">
        <v>45</v>
      </c>
      <c r="N4790" s="24">
        <v>2012</v>
      </c>
      <c r="R4790" s="7">
        <v>40.652833999999999</v>
      </c>
      <c r="S4790" s="7">
        <v>-74.091549999999998</v>
      </c>
      <c r="T4790" t="s">
        <v>46</v>
      </c>
      <c r="U4790" t="s">
        <v>9200</v>
      </c>
      <c r="V4790" t="s">
        <v>9201</v>
      </c>
      <c r="X4790" t="s">
        <v>9202</v>
      </c>
      <c r="Y4790" t="s">
        <v>3012</v>
      </c>
      <c r="Z4790" t="s">
        <v>3691</v>
      </c>
      <c r="AA4790" t="s">
        <v>9203</v>
      </c>
      <c r="AB4790" t="s">
        <v>9007</v>
      </c>
      <c r="AG4790" t="s">
        <v>9204</v>
      </c>
      <c r="AH4790" s="24">
        <v>35511</v>
      </c>
      <c r="AI4790" t="s">
        <v>9205</v>
      </c>
      <c r="AJ4790" t="s">
        <v>9215</v>
      </c>
    </row>
    <row r="4791" spans="1:36" ht="17.25" hidden="1" customHeight="1" x14ac:dyDescent="0.2">
      <c r="A4791" s="4" t="s">
        <v>9198</v>
      </c>
      <c r="B4791" t="s">
        <v>8398</v>
      </c>
      <c r="C4791" t="s">
        <v>9199</v>
      </c>
      <c r="E4791" t="s">
        <v>601</v>
      </c>
      <c r="F4791" t="s">
        <v>64</v>
      </c>
      <c r="G4791" s="5">
        <v>64</v>
      </c>
      <c r="H4791" t="s">
        <v>42</v>
      </c>
      <c r="I4791" t="s">
        <v>65</v>
      </c>
      <c r="J4791" t="s">
        <v>559</v>
      </c>
      <c r="K4791" t="s">
        <v>45</v>
      </c>
      <c r="L4791" t="s">
        <v>45</v>
      </c>
      <c r="N4791" s="24">
        <v>2012</v>
      </c>
      <c r="R4791" s="7">
        <v>40.652833999999999</v>
      </c>
      <c r="S4791" s="7">
        <v>-74.091549999999998</v>
      </c>
      <c r="T4791" t="s">
        <v>46</v>
      </c>
      <c r="U4791" t="s">
        <v>9200</v>
      </c>
      <c r="V4791" t="s">
        <v>9201</v>
      </c>
      <c r="X4791" t="s">
        <v>9202</v>
      </c>
      <c r="Y4791" t="s">
        <v>3012</v>
      </c>
      <c r="Z4791" t="s">
        <v>3691</v>
      </c>
      <c r="AA4791" t="s">
        <v>9203</v>
      </c>
      <c r="AB4791" t="s">
        <v>9009</v>
      </c>
      <c r="AG4791" t="s">
        <v>9204</v>
      </c>
      <c r="AH4791" s="24">
        <v>35512</v>
      </c>
      <c r="AI4791" t="s">
        <v>9205</v>
      </c>
      <c r="AJ4791" t="s">
        <v>9216</v>
      </c>
    </row>
    <row r="4792" spans="1:36" ht="17.25" hidden="1" customHeight="1" x14ac:dyDescent="0.2">
      <c r="A4792" s="4" t="s">
        <v>9220</v>
      </c>
      <c r="B4792" t="s">
        <v>8398</v>
      </c>
      <c r="C4792" t="s">
        <v>9221</v>
      </c>
      <c r="E4792" t="s">
        <v>40</v>
      </c>
      <c r="F4792" t="s">
        <v>86</v>
      </c>
      <c r="G4792" s="5">
        <v>104</v>
      </c>
      <c r="H4792" t="s">
        <v>42</v>
      </c>
      <c r="I4792" t="s">
        <v>65</v>
      </c>
      <c r="J4792" t="s">
        <v>559</v>
      </c>
      <c r="N4792" s="24">
        <v>2002</v>
      </c>
      <c r="R4792" s="7">
        <v>30.282499999999999</v>
      </c>
      <c r="S4792" s="7">
        <v>-92.599699999999999</v>
      </c>
      <c r="T4792" t="s">
        <v>46</v>
      </c>
      <c r="U4792" t="s">
        <v>9222</v>
      </c>
      <c r="V4792" t="s">
        <v>8511</v>
      </c>
      <c r="X4792" t="s">
        <v>8512</v>
      </c>
      <c r="Y4792" t="s">
        <v>3012</v>
      </c>
      <c r="Z4792" t="s">
        <v>3691</v>
      </c>
      <c r="AA4792" t="s">
        <v>9223</v>
      </c>
      <c r="AB4792" t="s">
        <v>9224</v>
      </c>
      <c r="AG4792" t="s">
        <v>9225</v>
      </c>
      <c r="AH4792" s="24">
        <v>28468</v>
      </c>
      <c r="AI4792" t="s">
        <v>9226</v>
      </c>
      <c r="AJ4792" t="s">
        <v>9227</v>
      </c>
    </row>
    <row r="4793" spans="1:36" ht="17.25" hidden="1" customHeight="1" x14ac:dyDescent="0.2">
      <c r="A4793" s="4" t="s">
        <v>9220</v>
      </c>
      <c r="B4793" t="s">
        <v>8398</v>
      </c>
      <c r="C4793" t="s">
        <v>9221</v>
      </c>
      <c r="E4793" t="s">
        <v>56</v>
      </c>
      <c r="F4793" t="s">
        <v>86</v>
      </c>
      <c r="G4793" s="5">
        <v>104</v>
      </c>
      <c r="H4793" t="s">
        <v>42</v>
      </c>
      <c r="I4793" t="s">
        <v>65</v>
      </c>
      <c r="J4793" t="s">
        <v>559</v>
      </c>
      <c r="N4793" s="6">
        <v>2002</v>
      </c>
      <c r="R4793" s="7">
        <v>30.282499999999999</v>
      </c>
      <c r="S4793" s="7">
        <v>-92.599699999999999</v>
      </c>
      <c r="T4793" t="s">
        <v>46</v>
      </c>
      <c r="U4793" t="s">
        <v>9222</v>
      </c>
      <c r="V4793" t="s">
        <v>8511</v>
      </c>
      <c r="X4793" t="s">
        <v>8512</v>
      </c>
      <c r="Y4793" t="s">
        <v>3012</v>
      </c>
      <c r="Z4793" t="s">
        <v>3691</v>
      </c>
      <c r="AA4793" t="s">
        <v>9223</v>
      </c>
      <c r="AB4793" t="s">
        <v>9228</v>
      </c>
      <c r="AG4793" t="s">
        <v>9225</v>
      </c>
      <c r="AH4793" s="24">
        <v>28854</v>
      </c>
      <c r="AI4793" t="s">
        <v>9226</v>
      </c>
      <c r="AJ4793" t="s">
        <v>9229</v>
      </c>
    </row>
    <row r="4794" spans="1:36" ht="17.25" hidden="1" customHeight="1" x14ac:dyDescent="0.2">
      <c r="A4794" s="4" t="s">
        <v>9220</v>
      </c>
      <c r="B4794" t="s">
        <v>8398</v>
      </c>
      <c r="C4794" t="s">
        <v>9221</v>
      </c>
      <c r="E4794" t="s">
        <v>58</v>
      </c>
      <c r="F4794" t="s">
        <v>86</v>
      </c>
      <c r="G4794" s="5">
        <v>104</v>
      </c>
      <c r="H4794" t="s">
        <v>42</v>
      </c>
      <c r="I4794" t="s">
        <v>65</v>
      </c>
      <c r="J4794" t="s">
        <v>559</v>
      </c>
      <c r="N4794" s="6">
        <v>2002</v>
      </c>
      <c r="R4794" s="7">
        <v>30.282499999999999</v>
      </c>
      <c r="S4794" s="7">
        <v>-92.599699999999999</v>
      </c>
      <c r="T4794" t="s">
        <v>46</v>
      </c>
      <c r="U4794" t="s">
        <v>9222</v>
      </c>
      <c r="V4794" t="s">
        <v>8511</v>
      </c>
      <c r="X4794" t="s">
        <v>8512</v>
      </c>
      <c r="Y4794" t="s">
        <v>3012</v>
      </c>
      <c r="Z4794" t="s">
        <v>3691</v>
      </c>
      <c r="AA4794" t="s">
        <v>9223</v>
      </c>
      <c r="AB4794" t="s">
        <v>9230</v>
      </c>
      <c r="AG4794" t="s">
        <v>9225</v>
      </c>
      <c r="AH4794" s="24">
        <v>28855</v>
      </c>
      <c r="AI4794" t="s">
        <v>9226</v>
      </c>
      <c r="AJ4794" t="s">
        <v>9231</v>
      </c>
    </row>
    <row r="4795" spans="1:36" ht="17.25" hidden="1" customHeight="1" x14ac:dyDescent="0.2">
      <c r="A4795" s="4" t="s">
        <v>9220</v>
      </c>
      <c r="B4795" t="s">
        <v>8398</v>
      </c>
      <c r="C4795" t="s">
        <v>9221</v>
      </c>
      <c r="E4795" t="s">
        <v>191</v>
      </c>
      <c r="F4795" t="s">
        <v>86</v>
      </c>
      <c r="G4795" s="5">
        <v>104</v>
      </c>
      <c r="H4795" t="s">
        <v>42</v>
      </c>
      <c r="I4795" t="s">
        <v>65</v>
      </c>
      <c r="J4795" t="s">
        <v>559</v>
      </c>
      <c r="N4795" s="24">
        <v>2002</v>
      </c>
      <c r="R4795" s="7">
        <v>30.282499999999999</v>
      </c>
      <c r="S4795" s="7">
        <v>-92.599699999999999</v>
      </c>
      <c r="T4795" t="s">
        <v>46</v>
      </c>
      <c r="U4795" t="s">
        <v>9222</v>
      </c>
      <c r="V4795" t="s">
        <v>8511</v>
      </c>
      <c r="X4795" t="s">
        <v>8512</v>
      </c>
      <c r="Y4795" t="s">
        <v>3012</v>
      </c>
      <c r="Z4795" t="s">
        <v>3691</v>
      </c>
      <c r="AA4795" t="s">
        <v>9223</v>
      </c>
      <c r="AB4795" t="s">
        <v>9232</v>
      </c>
      <c r="AG4795" t="s">
        <v>9225</v>
      </c>
      <c r="AH4795" s="24">
        <v>28856</v>
      </c>
      <c r="AI4795" t="s">
        <v>9226</v>
      </c>
      <c r="AJ4795" t="s">
        <v>9233</v>
      </c>
    </row>
    <row r="4796" spans="1:36" ht="17.25" hidden="1" customHeight="1" x14ac:dyDescent="0.2">
      <c r="A4796" s="4" t="s">
        <v>9246</v>
      </c>
      <c r="B4796" t="s">
        <v>8398</v>
      </c>
      <c r="C4796" t="s">
        <v>9247</v>
      </c>
      <c r="E4796" t="s">
        <v>40</v>
      </c>
      <c r="F4796" t="s">
        <v>86</v>
      </c>
      <c r="G4796" s="5">
        <v>61</v>
      </c>
      <c r="H4796" t="s">
        <v>42</v>
      </c>
      <c r="I4796" t="s">
        <v>65</v>
      </c>
      <c r="J4796" t="s">
        <v>559</v>
      </c>
      <c r="N4796" s="6">
        <v>2002</v>
      </c>
      <c r="R4796" s="7">
        <v>40.610653999999997</v>
      </c>
      <c r="S4796" s="7">
        <v>-73.762219999999999</v>
      </c>
      <c r="T4796" t="s">
        <v>46</v>
      </c>
      <c r="U4796" t="s">
        <v>9248</v>
      </c>
      <c r="V4796" t="s">
        <v>8922</v>
      </c>
      <c r="X4796" t="s">
        <v>8437</v>
      </c>
      <c r="Y4796" t="s">
        <v>3012</v>
      </c>
      <c r="Z4796" t="s">
        <v>3691</v>
      </c>
      <c r="AA4796" t="s">
        <v>9249</v>
      </c>
      <c r="AB4796" t="s">
        <v>8690</v>
      </c>
      <c r="AI4796" t="s">
        <v>9250</v>
      </c>
      <c r="AJ4796" t="s">
        <v>9251</v>
      </c>
    </row>
    <row r="4797" spans="1:36" ht="17.25" hidden="1" customHeight="1" x14ac:dyDescent="0.2">
      <c r="A4797" s="4" t="s">
        <v>9252</v>
      </c>
      <c r="B4797" t="s">
        <v>8398</v>
      </c>
      <c r="C4797" t="s">
        <v>9253</v>
      </c>
      <c r="E4797" t="s">
        <v>565</v>
      </c>
      <c r="F4797" t="s">
        <v>86</v>
      </c>
      <c r="G4797" s="5">
        <v>933</v>
      </c>
      <c r="H4797" t="s">
        <v>42</v>
      </c>
      <c r="I4797" t="s">
        <v>43</v>
      </c>
      <c r="J4797" t="s">
        <v>44</v>
      </c>
      <c r="K4797" t="s">
        <v>97</v>
      </c>
      <c r="L4797" t="s">
        <v>44</v>
      </c>
      <c r="N4797" s="27">
        <v>2002</v>
      </c>
      <c r="R4797" s="7">
        <v>29.773099999999999</v>
      </c>
      <c r="S4797" s="7">
        <v>-94.901899999999998</v>
      </c>
      <c r="T4797" t="s">
        <v>46</v>
      </c>
      <c r="U4797" t="s">
        <v>9254</v>
      </c>
      <c r="V4797" t="s">
        <v>9255</v>
      </c>
      <c r="X4797" t="s">
        <v>8584</v>
      </c>
      <c r="Y4797" t="s">
        <v>3012</v>
      </c>
      <c r="Z4797" t="s">
        <v>3691</v>
      </c>
      <c r="AA4797" t="s">
        <v>9256</v>
      </c>
      <c r="AB4797" t="s">
        <v>9257</v>
      </c>
      <c r="AG4797" t="s">
        <v>9258</v>
      </c>
      <c r="AH4797" s="8" t="s">
        <v>9259</v>
      </c>
      <c r="AI4797" t="s">
        <v>9260</v>
      </c>
      <c r="AJ4797" t="s">
        <v>9261</v>
      </c>
    </row>
    <row r="4798" spans="1:36" ht="17.25" hidden="1" customHeight="1" x14ac:dyDescent="0.2">
      <c r="A4798" s="4" t="s">
        <v>9262</v>
      </c>
      <c r="B4798" t="s">
        <v>8398</v>
      </c>
      <c r="C4798" t="s">
        <v>9263</v>
      </c>
      <c r="E4798" t="s">
        <v>565</v>
      </c>
      <c r="F4798" t="s">
        <v>64</v>
      </c>
      <c r="G4798" s="5">
        <v>559</v>
      </c>
      <c r="H4798" t="s">
        <v>42</v>
      </c>
      <c r="I4798" t="s">
        <v>43</v>
      </c>
      <c r="J4798" t="s">
        <v>559</v>
      </c>
      <c r="N4798" s="27">
        <v>2011</v>
      </c>
      <c r="R4798" s="7">
        <v>37.695556000000003</v>
      </c>
      <c r="S4798" s="7">
        <v>-78.28528</v>
      </c>
      <c r="T4798" t="s">
        <v>46</v>
      </c>
      <c r="U4798" t="s">
        <v>9264</v>
      </c>
      <c r="V4798" t="s">
        <v>9265</v>
      </c>
      <c r="X4798" t="s">
        <v>9266</v>
      </c>
      <c r="Y4798" t="s">
        <v>3012</v>
      </c>
      <c r="Z4798" t="s">
        <v>3691</v>
      </c>
      <c r="AA4798" t="s">
        <v>9267</v>
      </c>
      <c r="AB4798" t="s">
        <v>9268</v>
      </c>
      <c r="AI4798" t="s">
        <v>9269</v>
      </c>
      <c r="AJ4798" t="s">
        <v>9270</v>
      </c>
    </row>
    <row r="4799" spans="1:36" ht="17.25" hidden="1" customHeight="1" x14ac:dyDescent="0.2">
      <c r="A4799" s="4" t="s">
        <v>9271</v>
      </c>
      <c r="B4799" t="s">
        <v>8398</v>
      </c>
      <c r="C4799" t="s">
        <v>9272</v>
      </c>
      <c r="E4799" t="s">
        <v>565</v>
      </c>
      <c r="F4799" t="s">
        <v>86</v>
      </c>
      <c r="G4799" s="5">
        <v>247</v>
      </c>
      <c r="H4799" t="s">
        <v>42</v>
      </c>
      <c r="I4799" t="s">
        <v>43</v>
      </c>
      <c r="J4799" t="s">
        <v>559</v>
      </c>
      <c r="N4799" s="27">
        <v>2005</v>
      </c>
      <c r="R4799" s="7">
        <v>40.330184000000003</v>
      </c>
      <c r="S4799" s="7">
        <v>-96.808149999999998</v>
      </c>
      <c r="T4799" t="s">
        <v>46</v>
      </c>
      <c r="U4799" t="s">
        <v>9273</v>
      </c>
      <c r="V4799" t="s">
        <v>9274</v>
      </c>
      <c r="X4799" t="s">
        <v>9275</v>
      </c>
      <c r="Y4799" t="s">
        <v>3012</v>
      </c>
      <c r="Z4799" t="s">
        <v>3691</v>
      </c>
      <c r="AA4799" t="s">
        <v>9276</v>
      </c>
      <c r="AB4799" t="s">
        <v>8946</v>
      </c>
      <c r="AI4799" t="s">
        <v>9277</v>
      </c>
      <c r="AJ4799" t="s">
        <v>9278</v>
      </c>
    </row>
    <row r="4800" spans="1:36" ht="17.25" hidden="1" customHeight="1" x14ac:dyDescent="0.2">
      <c r="A4800" s="4" t="s">
        <v>9279</v>
      </c>
      <c r="B4800" t="s">
        <v>8398</v>
      </c>
      <c r="C4800" t="s">
        <v>9280</v>
      </c>
      <c r="E4800" t="s">
        <v>565</v>
      </c>
      <c r="F4800" t="s">
        <v>64</v>
      </c>
      <c r="G4800" s="5">
        <v>586</v>
      </c>
      <c r="H4800" t="s">
        <v>42</v>
      </c>
      <c r="I4800" t="s">
        <v>43</v>
      </c>
      <c r="J4800" t="s">
        <v>559</v>
      </c>
      <c r="N4800" s="6">
        <v>1977</v>
      </c>
      <c r="R4800" s="7">
        <v>46.172401000000001</v>
      </c>
      <c r="S4800" s="7">
        <v>-123.1739</v>
      </c>
      <c r="T4800" t="s">
        <v>46</v>
      </c>
      <c r="U4800" t="s">
        <v>9281</v>
      </c>
      <c r="V4800" t="s">
        <v>9282</v>
      </c>
      <c r="X4800" t="s">
        <v>9283</v>
      </c>
      <c r="Y4800" t="s">
        <v>3012</v>
      </c>
      <c r="Z4800" t="s">
        <v>3691</v>
      </c>
      <c r="AA4800" t="s">
        <v>9284</v>
      </c>
      <c r="AB4800" t="s">
        <v>9285</v>
      </c>
      <c r="AG4800" t="s">
        <v>9286</v>
      </c>
      <c r="AI4800" t="s">
        <v>9287</v>
      </c>
      <c r="AJ4800" t="s">
        <v>9288</v>
      </c>
    </row>
    <row r="4801" spans="1:36" ht="17.25" hidden="1" customHeight="1" x14ac:dyDescent="0.2">
      <c r="A4801" s="4" t="s">
        <v>9289</v>
      </c>
      <c r="B4801" t="s">
        <v>8398</v>
      </c>
      <c r="C4801" t="s">
        <v>9290</v>
      </c>
      <c r="E4801" t="s">
        <v>9291</v>
      </c>
      <c r="F4801" t="s">
        <v>86</v>
      </c>
      <c r="G4801" s="5">
        <v>85</v>
      </c>
      <c r="H4801" t="s">
        <v>42</v>
      </c>
      <c r="I4801" t="s">
        <v>65</v>
      </c>
      <c r="J4801" t="s">
        <v>559</v>
      </c>
      <c r="M4801" t="s">
        <v>559</v>
      </c>
      <c r="N4801" s="6">
        <v>1999</v>
      </c>
      <c r="R4801" s="7">
        <v>42.775599999999997</v>
      </c>
      <c r="S4801" s="7">
        <v>-82.495000000000005</v>
      </c>
      <c r="T4801" t="s">
        <v>46</v>
      </c>
      <c r="U4801" t="s">
        <v>9292</v>
      </c>
      <c r="V4801" t="s">
        <v>9293</v>
      </c>
      <c r="X4801" t="s">
        <v>8402</v>
      </c>
      <c r="Y4801" t="s">
        <v>3012</v>
      </c>
      <c r="Z4801" t="s">
        <v>3691</v>
      </c>
      <c r="AA4801" t="s">
        <v>9294</v>
      </c>
      <c r="AB4801" t="s">
        <v>9295</v>
      </c>
      <c r="AG4801" t="s">
        <v>9296</v>
      </c>
      <c r="AH4801" s="24">
        <v>24490</v>
      </c>
      <c r="AI4801" t="s">
        <v>9297</v>
      </c>
      <c r="AJ4801" t="s">
        <v>9298</v>
      </c>
    </row>
    <row r="4802" spans="1:36" ht="17.25" hidden="1" customHeight="1" x14ac:dyDescent="0.2">
      <c r="A4802" s="4" t="s">
        <v>9289</v>
      </c>
      <c r="B4802" t="s">
        <v>8398</v>
      </c>
      <c r="C4802" t="s">
        <v>9290</v>
      </c>
      <c r="E4802" t="s">
        <v>9299</v>
      </c>
      <c r="F4802" t="s">
        <v>86</v>
      </c>
      <c r="G4802" s="5">
        <v>85</v>
      </c>
      <c r="H4802" t="s">
        <v>42</v>
      </c>
      <c r="I4802" t="s">
        <v>65</v>
      </c>
      <c r="J4802" t="s">
        <v>559</v>
      </c>
      <c r="M4802" t="s">
        <v>559</v>
      </c>
      <c r="N4802" s="6">
        <v>1999</v>
      </c>
      <c r="R4802" s="7">
        <v>42.775599999999997</v>
      </c>
      <c r="S4802" s="7">
        <v>-82.495000000000005</v>
      </c>
      <c r="T4802" t="s">
        <v>46</v>
      </c>
      <c r="U4802" t="s">
        <v>9292</v>
      </c>
      <c r="V4802" t="s">
        <v>9293</v>
      </c>
      <c r="X4802" t="s">
        <v>8402</v>
      </c>
      <c r="Y4802" t="s">
        <v>3012</v>
      </c>
      <c r="Z4802" t="s">
        <v>3691</v>
      </c>
      <c r="AA4802" t="s">
        <v>9294</v>
      </c>
      <c r="AB4802" t="s">
        <v>9300</v>
      </c>
      <c r="AG4802" t="s">
        <v>9296</v>
      </c>
      <c r="AH4802" s="24">
        <v>24491</v>
      </c>
      <c r="AI4802" t="s">
        <v>9297</v>
      </c>
      <c r="AJ4802" t="s">
        <v>9301</v>
      </c>
    </row>
    <row r="4803" spans="1:36" ht="17.25" hidden="1" customHeight="1" x14ac:dyDescent="0.2">
      <c r="A4803" s="4" t="s">
        <v>9289</v>
      </c>
      <c r="B4803" t="s">
        <v>8398</v>
      </c>
      <c r="C4803" t="s">
        <v>9290</v>
      </c>
      <c r="E4803" t="s">
        <v>9302</v>
      </c>
      <c r="F4803" t="s">
        <v>86</v>
      </c>
      <c r="G4803" s="5">
        <v>85</v>
      </c>
      <c r="H4803" t="s">
        <v>42</v>
      </c>
      <c r="I4803" t="s">
        <v>65</v>
      </c>
      <c r="J4803" t="s">
        <v>559</v>
      </c>
      <c r="M4803" t="s">
        <v>559</v>
      </c>
      <c r="N4803" s="6">
        <v>1999</v>
      </c>
      <c r="R4803" s="7">
        <v>42.775599999999997</v>
      </c>
      <c r="S4803" s="7">
        <v>-82.495000000000005</v>
      </c>
      <c r="T4803" t="s">
        <v>46</v>
      </c>
      <c r="U4803" t="s">
        <v>9292</v>
      </c>
      <c r="V4803" t="s">
        <v>9293</v>
      </c>
      <c r="X4803" t="s">
        <v>8402</v>
      </c>
      <c r="Y4803" t="s">
        <v>3012</v>
      </c>
      <c r="Z4803" t="s">
        <v>3691</v>
      </c>
      <c r="AA4803" t="s">
        <v>9294</v>
      </c>
      <c r="AB4803" t="s">
        <v>9303</v>
      </c>
      <c r="AG4803" t="s">
        <v>9296</v>
      </c>
      <c r="AH4803" s="24">
        <v>24492</v>
      </c>
      <c r="AI4803" t="s">
        <v>9297</v>
      </c>
      <c r="AJ4803" t="s">
        <v>9304</v>
      </c>
    </row>
    <row r="4804" spans="1:36" ht="17.25" hidden="1" customHeight="1" x14ac:dyDescent="0.2">
      <c r="A4804" s="4" t="s">
        <v>9305</v>
      </c>
      <c r="B4804" t="s">
        <v>8398</v>
      </c>
      <c r="C4804" t="s">
        <v>9306</v>
      </c>
      <c r="E4804" t="s">
        <v>58</v>
      </c>
      <c r="F4804" t="s">
        <v>86</v>
      </c>
      <c r="G4804" s="5">
        <v>59</v>
      </c>
      <c r="H4804" t="s">
        <v>42</v>
      </c>
      <c r="I4804" t="s">
        <v>65</v>
      </c>
      <c r="J4804" t="s">
        <v>559</v>
      </c>
      <c r="N4804" s="24">
        <v>1972</v>
      </c>
      <c r="R4804" s="7">
        <v>61.186100000000003</v>
      </c>
      <c r="S4804" s="7">
        <v>-151.03559999999999</v>
      </c>
      <c r="T4804" t="s">
        <v>46</v>
      </c>
      <c r="U4804" t="s">
        <v>9307</v>
      </c>
      <c r="V4804" t="s">
        <v>9308</v>
      </c>
      <c r="X4804" t="s">
        <v>9309</v>
      </c>
      <c r="Y4804" t="s">
        <v>3012</v>
      </c>
      <c r="Z4804" t="s">
        <v>3691</v>
      </c>
      <c r="AA4804" t="s">
        <v>9310</v>
      </c>
      <c r="AB4804" t="s">
        <v>8595</v>
      </c>
      <c r="AG4804" t="s">
        <v>9286</v>
      </c>
      <c r="AH4804" s="24">
        <v>1538</v>
      </c>
      <c r="AI4804" t="s">
        <v>9311</v>
      </c>
      <c r="AJ4804" t="s">
        <v>9312</v>
      </c>
    </row>
    <row r="4805" spans="1:36" ht="17.25" hidden="1" customHeight="1" x14ac:dyDescent="0.2">
      <c r="A4805" s="4" t="s">
        <v>9305</v>
      </c>
      <c r="B4805" t="s">
        <v>8398</v>
      </c>
      <c r="C4805" t="s">
        <v>9306</v>
      </c>
      <c r="E4805" t="s">
        <v>335</v>
      </c>
      <c r="F4805" t="s">
        <v>86</v>
      </c>
      <c r="G4805" s="5">
        <v>68</v>
      </c>
      <c r="H4805" t="s">
        <v>42</v>
      </c>
      <c r="I4805" t="s">
        <v>65</v>
      </c>
      <c r="J4805" t="s">
        <v>559</v>
      </c>
      <c r="N4805" s="24">
        <v>1975</v>
      </c>
      <c r="R4805" s="7">
        <v>61.186100000000003</v>
      </c>
      <c r="S4805" s="7">
        <v>-151.03559999999999</v>
      </c>
      <c r="T4805" t="s">
        <v>46</v>
      </c>
      <c r="U4805" t="s">
        <v>9307</v>
      </c>
      <c r="V4805" t="s">
        <v>9308</v>
      </c>
      <c r="X4805" t="s">
        <v>9309</v>
      </c>
      <c r="Y4805" t="s">
        <v>3012</v>
      </c>
      <c r="Z4805" t="s">
        <v>3691</v>
      </c>
      <c r="AA4805" t="s">
        <v>9310</v>
      </c>
      <c r="AB4805" t="s">
        <v>8427</v>
      </c>
      <c r="AG4805" t="s">
        <v>9286</v>
      </c>
      <c r="AH4805" s="24">
        <v>1540</v>
      </c>
      <c r="AI4805" t="s">
        <v>9311</v>
      </c>
      <c r="AJ4805" t="s">
        <v>9313</v>
      </c>
    </row>
    <row r="4806" spans="1:36" ht="17.25" hidden="1" customHeight="1" x14ac:dyDescent="0.2">
      <c r="A4806" s="4" t="s">
        <v>9305</v>
      </c>
      <c r="B4806" t="s">
        <v>8398</v>
      </c>
      <c r="C4806" t="s">
        <v>9306</v>
      </c>
      <c r="E4806" t="s">
        <v>9314</v>
      </c>
      <c r="F4806" t="s">
        <v>86</v>
      </c>
      <c r="G4806" s="5">
        <v>77</v>
      </c>
      <c r="H4806" t="s">
        <v>857</v>
      </c>
      <c r="I4806" t="s">
        <v>65</v>
      </c>
      <c r="J4806" t="s">
        <v>559</v>
      </c>
      <c r="N4806" s="24">
        <v>1976</v>
      </c>
      <c r="R4806" s="7">
        <v>61.186100000000003</v>
      </c>
      <c r="S4806" s="7">
        <v>-151.03559999999999</v>
      </c>
      <c r="T4806" t="s">
        <v>46</v>
      </c>
      <c r="U4806" t="s">
        <v>9307</v>
      </c>
      <c r="V4806" t="s">
        <v>9308</v>
      </c>
      <c r="X4806" t="s">
        <v>9309</v>
      </c>
      <c r="Y4806" t="s">
        <v>3012</v>
      </c>
      <c r="Z4806" t="s">
        <v>3691</v>
      </c>
      <c r="AA4806" t="s">
        <v>9310</v>
      </c>
      <c r="AB4806" t="s">
        <v>8429</v>
      </c>
      <c r="AG4806" t="s">
        <v>9286</v>
      </c>
      <c r="AH4806" s="24">
        <v>1541</v>
      </c>
      <c r="AI4806" t="s">
        <v>9311</v>
      </c>
      <c r="AJ4806" t="s">
        <v>9315</v>
      </c>
    </row>
    <row r="4807" spans="1:36" ht="17.25" hidden="1" customHeight="1" x14ac:dyDescent="0.2">
      <c r="A4807" s="4" t="s">
        <v>9305</v>
      </c>
      <c r="B4807" t="s">
        <v>8398</v>
      </c>
      <c r="C4807" t="s">
        <v>9306</v>
      </c>
      <c r="E4807" t="s">
        <v>9316</v>
      </c>
      <c r="F4807" t="s">
        <v>86</v>
      </c>
      <c r="G4807" s="5">
        <v>77</v>
      </c>
      <c r="H4807" t="s">
        <v>42</v>
      </c>
      <c r="I4807" t="s">
        <v>65</v>
      </c>
      <c r="J4807" t="s">
        <v>559</v>
      </c>
      <c r="N4807" s="24">
        <v>1978</v>
      </c>
      <c r="R4807" s="7">
        <v>61.186100000000003</v>
      </c>
      <c r="S4807" s="7">
        <v>-151.03559999999999</v>
      </c>
      <c r="T4807" t="s">
        <v>46</v>
      </c>
      <c r="U4807" t="s">
        <v>9307</v>
      </c>
      <c r="V4807" t="s">
        <v>9308</v>
      </c>
      <c r="X4807" t="s">
        <v>9309</v>
      </c>
      <c r="Y4807" t="s">
        <v>3012</v>
      </c>
      <c r="Z4807" t="s">
        <v>3691</v>
      </c>
      <c r="AA4807" t="s">
        <v>9310</v>
      </c>
      <c r="AB4807" t="s">
        <v>8431</v>
      </c>
      <c r="AG4807" t="s">
        <v>9286</v>
      </c>
      <c r="AH4807" s="24">
        <v>1542</v>
      </c>
      <c r="AI4807" t="s">
        <v>9311</v>
      </c>
      <c r="AJ4807" t="s">
        <v>9317</v>
      </c>
    </row>
    <row r="4808" spans="1:36" ht="17.25" hidden="1" customHeight="1" x14ac:dyDescent="0.2">
      <c r="A4808" s="4" t="s">
        <v>9318</v>
      </c>
      <c r="B4808" t="s">
        <v>8398</v>
      </c>
      <c r="C4808" t="s">
        <v>9319</v>
      </c>
      <c r="E4808" t="s">
        <v>40</v>
      </c>
      <c r="F4808" t="s">
        <v>86</v>
      </c>
      <c r="G4808" s="5">
        <v>173</v>
      </c>
      <c r="H4808" t="s">
        <v>42</v>
      </c>
      <c r="I4808" t="s">
        <v>65</v>
      </c>
      <c r="J4808" t="s">
        <v>559</v>
      </c>
      <c r="N4808" s="24">
        <v>2005</v>
      </c>
      <c r="R4808" s="7">
        <v>43.147153000000003</v>
      </c>
      <c r="S4808" s="7">
        <v>-115.6666</v>
      </c>
      <c r="T4808" t="s">
        <v>46</v>
      </c>
      <c r="U4808" t="s">
        <v>9320</v>
      </c>
      <c r="V4808" t="s">
        <v>9321</v>
      </c>
      <c r="X4808" t="s">
        <v>9322</v>
      </c>
      <c r="Y4808" t="s">
        <v>3012</v>
      </c>
      <c r="Z4808" t="s">
        <v>3691</v>
      </c>
      <c r="AA4808" t="s">
        <v>9323</v>
      </c>
      <c r="AB4808" t="s">
        <v>8690</v>
      </c>
      <c r="AG4808" t="s">
        <v>9324</v>
      </c>
      <c r="AH4808" s="24">
        <v>30273</v>
      </c>
      <c r="AI4808" t="s">
        <v>9325</v>
      </c>
      <c r="AJ4808" t="s">
        <v>9326</v>
      </c>
    </row>
    <row r="4809" spans="1:36" ht="17.25" hidden="1" customHeight="1" x14ac:dyDescent="0.2">
      <c r="A4809" s="4" t="s">
        <v>9327</v>
      </c>
      <c r="B4809" t="s">
        <v>8398</v>
      </c>
      <c r="C4809" t="s">
        <v>9328</v>
      </c>
      <c r="E4809" t="s">
        <v>565</v>
      </c>
      <c r="F4809" t="s">
        <v>9329</v>
      </c>
      <c r="G4809" s="5">
        <v>1401</v>
      </c>
      <c r="H4809" t="s">
        <v>42</v>
      </c>
      <c r="I4809" t="s">
        <v>43</v>
      </c>
      <c r="J4809" t="s">
        <v>559</v>
      </c>
      <c r="N4809" s="6">
        <v>2002</v>
      </c>
      <c r="R4809" s="7">
        <v>40.837499999999999</v>
      </c>
      <c r="S4809" s="7">
        <v>-74.0244</v>
      </c>
      <c r="T4809" t="s">
        <v>46</v>
      </c>
      <c r="U4809" t="s">
        <v>9330</v>
      </c>
      <c r="V4809" t="s">
        <v>9331</v>
      </c>
      <c r="X4809" t="s">
        <v>9202</v>
      </c>
      <c r="Y4809" t="s">
        <v>3012</v>
      </c>
      <c r="Z4809" t="s">
        <v>3691</v>
      </c>
      <c r="AA4809" t="s">
        <v>9332</v>
      </c>
      <c r="AB4809" t="s">
        <v>9333</v>
      </c>
      <c r="AG4809" t="s">
        <v>9334</v>
      </c>
      <c r="AH4809" s="8" t="s">
        <v>9335</v>
      </c>
      <c r="AI4809" t="s">
        <v>9336</v>
      </c>
      <c r="AJ4809" t="s">
        <v>9337</v>
      </c>
    </row>
    <row r="4810" spans="1:36" ht="17.25" hidden="1" customHeight="1" x14ac:dyDescent="0.2">
      <c r="A4810" s="4" t="s">
        <v>9338</v>
      </c>
      <c r="B4810" t="s">
        <v>8398</v>
      </c>
      <c r="C4810" t="s">
        <v>9339</v>
      </c>
      <c r="E4810" t="s">
        <v>9340</v>
      </c>
      <c r="F4810" t="s">
        <v>86</v>
      </c>
      <c r="G4810" s="5">
        <v>289</v>
      </c>
      <c r="H4810" t="s">
        <v>42</v>
      </c>
      <c r="I4810" t="s">
        <v>43</v>
      </c>
      <c r="J4810" t="s">
        <v>559</v>
      </c>
      <c r="N4810" s="6">
        <v>1999</v>
      </c>
      <c r="R4810" s="7">
        <v>42.047600000000003</v>
      </c>
      <c r="S4810" s="7">
        <v>-72.647800000000004</v>
      </c>
      <c r="T4810" t="s">
        <v>46</v>
      </c>
      <c r="U4810" t="s">
        <v>9341</v>
      </c>
      <c r="V4810" t="s">
        <v>9342</v>
      </c>
      <c r="X4810" t="s">
        <v>8479</v>
      </c>
      <c r="Y4810" t="s">
        <v>3012</v>
      </c>
      <c r="Z4810" t="s">
        <v>3691</v>
      </c>
      <c r="AA4810" t="s">
        <v>9343</v>
      </c>
      <c r="AB4810" t="s">
        <v>9344</v>
      </c>
      <c r="AG4810" t="s">
        <v>9345</v>
      </c>
      <c r="AH4810" s="24">
        <v>1630</v>
      </c>
      <c r="AI4810" t="s">
        <v>9346</v>
      </c>
      <c r="AJ4810" t="s">
        <v>9347</v>
      </c>
    </row>
    <row r="4811" spans="1:36" ht="17.25" hidden="1" customHeight="1" x14ac:dyDescent="0.2">
      <c r="A4811" s="4" t="s">
        <v>9348</v>
      </c>
      <c r="B4811" t="s">
        <v>8398</v>
      </c>
      <c r="C4811" t="s">
        <v>9349</v>
      </c>
      <c r="E4811" t="s">
        <v>565</v>
      </c>
      <c r="F4811" t="s">
        <v>9329</v>
      </c>
      <c r="G4811" s="5">
        <v>893</v>
      </c>
      <c r="H4811" t="s">
        <v>42</v>
      </c>
      <c r="I4811" t="s">
        <v>43</v>
      </c>
      <c r="J4811" t="s">
        <v>559</v>
      </c>
      <c r="N4811" s="27">
        <v>2005</v>
      </c>
      <c r="R4811" s="7">
        <v>42.594195999999997</v>
      </c>
      <c r="S4811" s="7">
        <v>-73.763750000000002</v>
      </c>
      <c r="T4811" t="s">
        <v>46</v>
      </c>
      <c r="U4811" t="s">
        <v>9350</v>
      </c>
      <c r="V4811" t="s">
        <v>9351</v>
      </c>
      <c r="X4811" t="s">
        <v>8437</v>
      </c>
      <c r="Y4811" t="s">
        <v>3012</v>
      </c>
      <c r="Z4811" t="s">
        <v>3691</v>
      </c>
      <c r="AA4811" t="s">
        <v>9352</v>
      </c>
      <c r="AB4811" t="s">
        <v>9353</v>
      </c>
      <c r="AG4811" t="s">
        <v>9354</v>
      </c>
      <c r="AH4811" s="8" t="s">
        <v>9355</v>
      </c>
      <c r="AI4811" t="s">
        <v>9356</v>
      </c>
      <c r="AJ4811" t="s">
        <v>9357</v>
      </c>
    </row>
    <row r="4812" spans="1:36" ht="17.25" hidden="1" customHeight="1" x14ac:dyDescent="0.2">
      <c r="A4812" s="4" t="s">
        <v>9358</v>
      </c>
      <c r="B4812" t="s">
        <v>8398</v>
      </c>
      <c r="C4812" t="s">
        <v>9359</v>
      </c>
      <c r="E4812" t="s">
        <v>9360</v>
      </c>
      <c r="F4812" t="s">
        <v>64</v>
      </c>
      <c r="G4812" s="5">
        <v>577</v>
      </c>
      <c r="H4812" t="s">
        <v>42</v>
      </c>
      <c r="I4812" t="s">
        <v>43</v>
      </c>
      <c r="J4812" t="s">
        <v>559</v>
      </c>
      <c r="N4812" s="6">
        <v>2003</v>
      </c>
      <c r="R4812" s="7">
        <v>40.6175</v>
      </c>
      <c r="S4812" s="7">
        <v>-75.314700000000002</v>
      </c>
      <c r="T4812" t="s">
        <v>46</v>
      </c>
      <c r="U4812" t="s">
        <v>9361</v>
      </c>
      <c r="V4812" t="s">
        <v>9362</v>
      </c>
      <c r="X4812" t="s">
        <v>8642</v>
      </c>
      <c r="Y4812" t="s">
        <v>3012</v>
      </c>
      <c r="Z4812" t="s">
        <v>3691</v>
      </c>
      <c r="AA4812" t="s">
        <v>9363</v>
      </c>
      <c r="AB4812" t="s">
        <v>9364</v>
      </c>
      <c r="AG4812" t="s">
        <v>9365</v>
      </c>
      <c r="AH4812" s="8" t="s">
        <v>9366</v>
      </c>
      <c r="AI4812" t="s">
        <v>9367</v>
      </c>
      <c r="AJ4812" t="s">
        <v>9368</v>
      </c>
    </row>
    <row r="4813" spans="1:36" ht="17.25" hidden="1" customHeight="1" x14ac:dyDescent="0.2">
      <c r="A4813" s="4" t="s">
        <v>9358</v>
      </c>
      <c r="B4813" t="s">
        <v>8398</v>
      </c>
      <c r="C4813" t="s">
        <v>9359</v>
      </c>
      <c r="E4813" t="s">
        <v>9369</v>
      </c>
      <c r="F4813" t="s">
        <v>64</v>
      </c>
      <c r="G4813" s="5">
        <v>577</v>
      </c>
      <c r="H4813" t="s">
        <v>42</v>
      </c>
      <c r="I4813" t="s">
        <v>43</v>
      </c>
      <c r="J4813" t="s">
        <v>559</v>
      </c>
      <c r="N4813" s="27">
        <v>2003</v>
      </c>
      <c r="R4813" s="7">
        <v>40.6175</v>
      </c>
      <c r="S4813" s="7">
        <v>-75.314700000000002</v>
      </c>
      <c r="T4813" t="s">
        <v>46</v>
      </c>
      <c r="U4813" t="s">
        <v>9361</v>
      </c>
      <c r="V4813" t="s">
        <v>9362</v>
      </c>
      <c r="X4813" t="s">
        <v>8642</v>
      </c>
      <c r="Y4813" t="s">
        <v>3012</v>
      </c>
      <c r="Z4813" t="s">
        <v>3691</v>
      </c>
      <c r="AA4813" t="s">
        <v>9363</v>
      </c>
      <c r="AB4813" t="s">
        <v>9370</v>
      </c>
      <c r="AG4813" t="s">
        <v>9365</v>
      </c>
      <c r="AH4813" s="8" t="s">
        <v>9371</v>
      </c>
      <c r="AI4813" t="s">
        <v>9367</v>
      </c>
      <c r="AJ4813" t="s">
        <v>9372</v>
      </c>
    </row>
    <row r="4814" spans="1:36" ht="17.25" hidden="1" customHeight="1" x14ac:dyDescent="0.2">
      <c r="A4814" s="4" t="s">
        <v>9373</v>
      </c>
      <c r="B4814" t="s">
        <v>8398</v>
      </c>
      <c r="C4814" t="s">
        <v>9374</v>
      </c>
      <c r="E4814" t="s">
        <v>9375</v>
      </c>
      <c r="F4814" t="s">
        <v>64</v>
      </c>
      <c r="G4814" s="5">
        <v>84</v>
      </c>
      <c r="H4814" t="s">
        <v>42</v>
      </c>
      <c r="I4814" t="s">
        <v>43</v>
      </c>
      <c r="J4814" t="s">
        <v>559</v>
      </c>
      <c r="N4814" s="27">
        <v>1989</v>
      </c>
      <c r="R4814" s="7">
        <v>40.746899999999997</v>
      </c>
      <c r="S4814" s="7">
        <v>-73.499399999999994</v>
      </c>
      <c r="T4814" t="s">
        <v>46</v>
      </c>
      <c r="U4814" t="s">
        <v>9376</v>
      </c>
      <c r="V4814" t="s">
        <v>3666</v>
      </c>
      <c r="X4814" t="s">
        <v>8437</v>
      </c>
      <c r="Y4814" t="s">
        <v>3012</v>
      </c>
      <c r="Z4814" t="s">
        <v>3691</v>
      </c>
      <c r="AA4814" t="s">
        <v>9377</v>
      </c>
      <c r="AB4814" t="s">
        <v>9378</v>
      </c>
      <c r="AG4814" t="s">
        <v>9379</v>
      </c>
      <c r="AH4814" s="8" t="s">
        <v>9380</v>
      </c>
      <c r="AI4814" t="s">
        <v>9381</v>
      </c>
      <c r="AJ4814" t="s">
        <v>9382</v>
      </c>
    </row>
    <row r="4815" spans="1:36" ht="17.25" hidden="1" customHeight="1" x14ac:dyDescent="0.2">
      <c r="A4815" s="4" t="s">
        <v>9373</v>
      </c>
      <c r="B4815" t="s">
        <v>8398</v>
      </c>
      <c r="C4815" t="s">
        <v>9374</v>
      </c>
      <c r="E4815" t="s">
        <v>9383</v>
      </c>
      <c r="F4815" t="s">
        <v>64</v>
      </c>
      <c r="G4815" s="5">
        <v>96</v>
      </c>
      <c r="H4815" t="s">
        <v>42</v>
      </c>
      <c r="I4815" t="s">
        <v>43</v>
      </c>
      <c r="J4815" t="s">
        <v>559</v>
      </c>
      <c r="N4815" s="27">
        <v>2005</v>
      </c>
      <c r="R4815" s="7">
        <v>40.746899999999997</v>
      </c>
      <c r="S4815" s="7">
        <v>-73.499399999999994</v>
      </c>
      <c r="T4815" t="s">
        <v>46</v>
      </c>
      <c r="U4815" t="s">
        <v>9376</v>
      </c>
      <c r="V4815" t="s">
        <v>3666</v>
      </c>
      <c r="X4815" t="s">
        <v>8437</v>
      </c>
      <c r="Y4815" t="s">
        <v>3012</v>
      </c>
      <c r="Z4815" t="s">
        <v>3691</v>
      </c>
      <c r="AA4815" t="s">
        <v>9377</v>
      </c>
      <c r="AB4815" t="s">
        <v>9384</v>
      </c>
      <c r="AG4815" t="s">
        <v>9379</v>
      </c>
      <c r="AH4815" s="8" t="s">
        <v>9385</v>
      </c>
      <c r="AI4815" t="s">
        <v>9381</v>
      </c>
      <c r="AJ4815" t="s">
        <v>9386</v>
      </c>
    </row>
    <row r="4816" spans="1:36" ht="17.25" hidden="1" customHeight="1" x14ac:dyDescent="0.2">
      <c r="A4816" s="4" t="s">
        <v>9373</v>
      </c>
      <c r="B4816" t="s">
        <v>8398</v>
      </c>
      <c r="C4816" t="s">
        <v>9374</v>
      </c>
      <c r="E4816" t="s">
        <v>9387</v>
      </c>
      <c r="F4816" t="s">
        <v>86</v>
      </c>
      <c r="G4816" s="5">
        <v>60</v>
      </c>
      <c r="H4816" t="s">
        <v>42</v>
      </c>
      <c r="I4816" t="s">
        <v>65</v>
      </c>
      <c r="J4816" t="s">
        <v>559</v>
      </c>
      <c r="N4816" s="6">
        <v>2002</v>
      </c>
      <c r="R4816" s="7">
        <v>40.746899999999997</v>
      </c>
      <c r="S4816" s="7">
        <v>-73.499399999999994</v>
      </c>
      <c r="T4816" t="s">
        <v>46</v>
      </c>
      <c r="U4816" t="s">
        <v>9376</v>
      </c>
      <c r="V4816" t="s">
        <v>3666</v>
      </c>
      <c r="X4816" t="s">
        <v>8437</v>
      </c>
      <c r="Y4816" t="s">
        <v>3012</v>
      </c>
      <c r="Z4816" t="s">
        <v>3691</v>
      </c>
      <c r="AA4816" t="s">
        <v>9377</v>
      </c>
      <c r="AB4816" t="s">
        <v>9388</v>
      </c>
      <c r="AG4816" t="s">
        <v>9379</v>
      </c>
      <c r="AH4816" s="24">
        <v>28708</v>
      </c>
      <c r="AI4816" t="s">
        <v>9381</v>
      </c>
      <c r="AJ4816" t="s">
        <v>9389</v>
      </c>
    </row>
    <row r="4817" spans="1:36" ht="17.25" hidden="1" customHeight="1" x14ac:dyDescent="0.2">
      <c r="A4817" s="4" t="s">
        <v>9390</v>
      </c>
      <c r="B4817" t="s">
        <v>8398</v>
      </c>
      <c r="C4817" t="s">
        <v>9391</v>
      </c>
      <c r="E4817" t="s">
        <v>740</v>
      </c>
      <c r="F4817" t="s">
        <v>64</v>
      </c>
      <c r="G4817" s="5">
        <v>62</v>
      </c>
      <c r="H4817" t="s">
        <v>42</v>
      </c>
      <c r="I4817" t="s">
        <v>65</v>
      </c>
      <c r="J4817" t="s">
        <v>559</v>
      </c>
      <c r="M4817" t="s">
        <v>559</v>
      </c>
      <c r="N4817" s="6">
        <v>2009</v>
      </c>
      <c r="R4817" s="7">
        <v>27.7944</v>
      </c>
      <c r="S4817" s="7">
        <v>-82.403599999999997</v>
      </c>
      <c r="T4817" t="s">
        <v>46</v>
      </c>
      <c r="U4817" t="s">
        <v>9392</v>
      </c>
      <c r="V4817" t="s">
        <v>9393</v>
      </c>
      <c r="X4817" t="s">
        <v>8746</v>
      </c>
      <c r="Y4817" t="s">
        <v>3012</v>
      </c>
      <c r="Z4817" t="s">
        <v>3691</v>
      </c>
      <c r="AA4817" t="s">
        <v>9394</v>
      </c>
      <c r="AB4817" t="s">
        <v>8807</v>
      </c>
      <c r="AG4817" t="s">
        <v>9395</v>
      </c>
      <c r="AH4817" s="24">
        <v>34800</v>
      </c>
      <c r="AI4817" t="s">
        <v>9396</v>
      </c>
      <c r="AJ4817" t="s">
        <v>9398</v>
      </c>
    </row>
    <row r="4818" spans="1:36" ht="17.25" hidden="1" customHeight="1" x14ac:dyDescent="0.2">
      <c r="A4818" s="4" t="s">
        <v>9399</v>
      </c>
      <c r="B4818" t="s">
        <v>8398</v>
      </c>
      <c r="C4818" t="s">
        <v>9400</v>
      </c>
      <c r="E4818" t="s">
        <v>40</v>
      </c>
      <c r="F4818" t="s">
        <v>86</v>
      </c>
      <c r="G4818" s="5">
        <v>114</v>
      </c>
      <c r="H4818" t="s">
        <v>42</v>
      </c>
      <c r="I4818" t="s">
        <v>240</v>
      </c>
      <c r="J4818" t="s">
        <v>559</v>
      </c>
      <c r="M4818" t="s">
        <v>559</v>
      </c>
      <c r="N4818" s="6">
        <v>1972</v>
      </c>
      <c r="R4818" s="7">
        <v>30.6739</v>
      </c>
      <c r="S4818" s="7">
        <v>-91.355599999999995</v>
      </c>
      <c r="T4818" t="s">
        <v>46</v>
      </c>
      <c r="U4818" t="s">
        <v>9401</v>
      </c>
      <c r="V4818" t="s">
        <v>9402</v>
      </c>
      <c r="X4818" t="s">
        <v>8512</v>
      </c>
      <c r="Y4818" t="s">
        <v>3012</v>
      </c>
      <c r="Z4818" t="s">
        <v>3691</v>
      </c>
      <c r="AA4818" t="s">
        <v>9403</v>
      </c>
      <c r="AB4818" t="s">
        <v>8690</v>
      </c>
      <c r="AG4818" t="s">
        <v>9404</v>
      </c>
      <c r="AH4818" s="24">
        <v>28481</v>
      </c>
      <c r="AI4818" t="s">
        <v>9405</v>
      </c>
      <c r="AJ4818" t="s">
        <v>9406</v>
      </c>
    </row>
    <row r="4819" spans="1:36" ht="17.25" hidden="1" customHeight="1" x14ac:dyDescent="0.2">
      <c r="A4819" s="4" t="s">
        <v>9399</v>
      </c>
      <c r="B4819" t="s">
        <v>8398</v>
      </c>
      <c r="C4819" t="s">
        <v>9400</v>
      </c>
      <c r="E4819" t="s">
        <v>56</v>
      </c>
      <c r="F4819" t="s">
        <v>86</v>
      </c>
      <c r="G4819" s="5">
        <v>114</v>
      </c>
      <c r="H4819" t="s">
        <v>42</v>
      </c>
      <c r="I4819" t="s">
        <v>240</v>
      </c>
      <c r="J4819" t="s">
        <v>559</v>
      </c>
      <c r="M4819" t="s">
        <v>559</v>
      </c>
      <c r="N4819" s="24">
        <v>1972</v>
      </c>
      <c r="R4819" s="7">
        <v>30.6739</v>
      </c>
      <c r="S4819" s="7">
        <v>-91.355599999999995</v>
      </c>
      <c r="T4819" t="s">
        <v>46</v>
      </c>
      <c r="U4819" t="s">
        <v>9401</v>
      </c>
      <c r="V4819" t="s">
        <v>9402</v>
      </c>
      <c r="X4819" t="s">
        <v>8512</v>
      </c>
      <c r="Y4819" t="s">
        <v>3012</v>
      </c>
      <c r="Z4819" t="s">
        <v>3691</v>
      </c>
      <c r="AA4819" t="s">
        <v>9403</v>
      </c>
      <c r="AB4819" t="s">
        <v>8503</v>
      </c>
      <c r="AG4819" t="s">
        <v>9404</v>
      </c>
      <c r="AH4819" s="24">
        <v>28482</v>
      </c>
      <c r="AI4819" t="s">
        <v>9405</v>
      </c>
      <c r="AJ4819" t="s">
        <v>9407</v>
      </c>
    </row>
    <row r="4820" spans="1:36" ht="17.25" hidden="1" customHeight="1" x14ac:dyDescent="0.2">
      <c r="A4820" s="4" t="s">
        <v>9399</v>
      </c>
      <c r="B4820" t="s">
        <v>8398</v>
      </c>
      <c r="C4820" t="s">
        <v>9400</v>
      </c>
      <c r="E4820" t="s">
        <v>58</v>
      </c>
      <c r="F4820" t="s">
        <v>86</v>
      </c>
      <c r="G4820" s="5">
        <v>133</v>
      </c>
      <c r="H4820" t="s">
        <v>42</v>
      </c>
      <c r="I4820" t="s">
        <v>65</v>
      </c>
      <c r="J4820" t="s">
        <v>559</v>
      </c>
      <c r="M4820" t="s">
        <v>559</v>
      </c>
      <c r="N4820" s="24">
        <v>2001</v>
      </c>
      <c r="R4820" s="7">
        <v>30.6739</v>
      </c>
      <c r="S4820" s="7">
        <v>-91.355599999999995</v>
      </c>
      <c r="T4820" t="s">
        <v>46</v>
      </c>
      <c r="U4820" t="s">
        <v>9401</v>
      </c>
      <c r="V4820" t="s">
        <v>9402</v>
      </c>
      <c r="X4820" t="s">
        <v>8512</v>
      </c>
      <c r="Y4820" t="s">
        <v>3012</v>
      </c>
      <c r="Z4820" t="s">
        <v>3691</v>
      </c>
      <c r="AA4820" t="s">
        <v>9403</v>
      </c>
      <c r="AB4820" t="s">
        <v>8595</v>
      </c>
      <c r="AG4820" t="s">
        <v>9404</v>
      </c>
      <c r="AH4820" s="24">
        <v>1755</v>
      </c>
      <c r="AI4820" t="s">
        <v>9405</v>
      </c>
      <c r="AJ4820" t="s">
        <v>9408</v>
      </c>
    </row>
    <row r="4821" spans="1:36" ht="17.25" hidden="1" customHeight="1" x14ac:dyDescent="0.2">
      <c r="A4821" s="4" t="s">
        <v>9399</v>
      </c>
      <c r="B4821" t="s">
        <v>8398</v>
      </c>
      <c r="C4821" t="s">
        <v>9400</v>
      </c>
      <c r="E4821" t="s">
        <v>191</v>
      </c>
      <c r="F4821" t="s">
        <v>86</v>
      </c>
      <c r="G4821" s="5">
        <v>133</v>
      </c>
      <c r="H4821" t="s">
        <v>42</v>
      </c>
      <c r="I4821" t="s">
        <v>65</v>
      </c>
      <c r="J4821" t="s">
        <v>559</v>
      </c>
      <c r="M4821" t="s">
        <v>559</v>
      </c>
      <c r="N4821" s="24">
        <v>2001</v>
      </c>
      <c r="R4821" s="7">
        <v>30.6739</v>
      </c>
      <c r="S4821" s="7">
        <v>-91.355599999999995</v>
      </c>
      <c r="T4821" t="s">
        <v>46</v>
      </c>
      <c r="U4821" t="s">
        <v>9401</v>
      </c>
      <c r="V4821" t="s">
        <v>9402</v>
      </c>
      <c r="X4821" t="s">
        <v>8512</v>
      </c>
      <c r="Y4821" t="s">
        <v>3012</v>
      </c>
      <c r="Z4821" t="s">
        <v>3691</v>
      </c>
      <c r="AA4821" t="s">
        <v>9403</v>
      </c>
      <c r="AB4821" t="s">
        <v>8414</v>
      </c>
      <c r="AG4821" t="s">
        <v>9404</v>
      </c>
      <c r="AH4821" s="24">
        <v>1756</v>
      </c>
      <c r="AI4821" t="s">
        <v>9405</v>
      </c>
      <c r="AJ4821" t="s">
        <v>9409</v>
      </c>
    </row>
    <row r="4822" spans="1:36" ht="17.25" hidden="1" customHeight="1" x14ac:dyDescent="0.2">
      <c r="A4822" s="4" t="s">
        <v>9417</v>
      </c>
      <c r="B4822" t="s">
        <v>8398</v>
      </c>
      <c r="C4822" t="s">
        <v>9418</v>
      </c>
      <c r="E4822" t="s">
        <v>9419</v>
      </c>
      <c r="F4822" t="s">
        <v>86</v>
      </c>
      <c r="G4822" s="5">
        <v>59</v>
      </c>
      <c r="H4822" t="s">
        <v>42</v>
      </c>
      <c r="I4822" t="s">
        <v>65</v>
      </c>
      <c r="J4822" t="s">
        <v>559</v>
      </c>
      <c r="N4822" s="24">
        <v>2001</v>
      </c>
      <c r="R4822" s="7">
        <v>38.344099999999997</v>
      </c>
      <c r="S4822" s="7">
        <v>-82.593800000000002</v>
      </c>
      <c r="T4822" t="s">
        <v>46</v>
      </c>
      <c r="U4822" t="s">
        <v>9420</v>
      </c>
      <c r="V4822" t="s">
        <v>9421</v>
      </c>
      <c r="X4822" t="s">
        <v>9054</v>
      </c>
      <c r="Y4822" t="s">
        <v>3012</v>
      </c>
      <c r="Z4822" t="s">
        <v>3691</v>
      </c>
      <c r="AA4822" t="s">
        <v>9422</v>
      </c>
      <c r="AB4822" t="s">
        <v>9423</v>
      </c>
      <c r="AG4822" t="s">
        <v>9424</v>
      </c>
      <c r="AH4822" s="24">
        <v>26637</v>
      </c>
      <c r="AI4822" t="s">
        <v>9425</v>
      </c>
      <c r="AJ4822" t="s">
        <v>9426</v>
      </c>
    </row>
    <row r="4823" spans="1:36" ht="17.25" hidden="1" customHeight="1" x14ac:dyDescent="0.2">
      <c r="A4823" s="4" t="s">
        <v>9417</v>
      </c>
      <c r="B4823" t="s">
        <v>8398</v>
      </c>
      <c r="C4823" t="s">
        <v>9418</v>
      </c>
      <c r="E4823" t="s">
        <v>9427</v>
      </c>
      <c r="F4823" t="s">
        <v>86</v>
      </c>
      <c r="G4823" s="5">
        <v>59</v>
      </c>
      <c r="H4823" t="s">
        <v>42</v>
      </c>
      <c r="I4823" t="s">
        <v>65</v>
      </c>
      <c r="J4823" t="s">
        <v>559</v>
      </c>
      <c r="N4823" s="6">
        <v>2001</v>
      </c>
      <c r="R4823" s="7">
        <v>38.344099999999997</v>
      </c>
      <c r="S4823" s="7">
        <v>-82.593800000000002</v>
      </c>
      <c r="T4823" t="s">
        <v>46</v>
      </c>
      <c r="U4823" t="s">
        <v>9420</v>
      </c>
      <c r="V4823" t="s">
        <v>9421</v>
      </c>
      <c r="X4823" t="s">
        <v>9054</v>
      </c>
      <c r="Y4823" t="s">
        <v>3012</v>
      </c>
      <c r="Z4823" t="s">
        <v>3691</v>
      </c>
      <c r="AA4823" t="s">
        <v>9422</v>
      </c>
      <c r="AB4823" t="s">
        <v>9428</v>
      </c>
      <c r="AG4823" t="s">
        <v>9424</v>
      </c>
      <c r="AH4823" s="24">
        <v>26638</v>
      </c>
      <c r="AI4823" t="s">
        <v>9425</v>
      </c>
      <c r="AJ4823" t="s">
        <v>9429</v>
      </c>
    </row>
    <row r="4824" spans="1:36" ht="17.25" hidden="1" customHeight="1" x14ac:dyDescent="0.2">
      <c r="A4824" s="4" t="s">
        <v>9417</v>
      </c>
      <c r="B4824" t="s">
        <v>8398</v>
      </c>
      <c r="C4824" t="s">
        <v>9418</v>
      </c>
      <c r="E4824" t="s">
        <v>9430</v>
      </c>
      <c r="F4824" t="s">
        <v>86</v>
      </c>
      <c r="G4824" s="5">
        <v>59</v>
      </c>
      <c r="H4824" t="s">
        <v>42</v>
      </c>
      <c r="I4824" t="s">
        <v>65</v>
      </c>
      <c r="J4824" t="s">
        <v>559</v>
      </c>
      <c r="N4824" s="6">
        <v>2001</v>
      </c>
      <c r="R4824" s="7">
        <v>38.344099999999997</v>
      </c>
      <c r="S4824" s="7">
        <v>-82.593800000000002</v>
      </c>
      <c r="T4824" t="s">
        <v>46</v>
      </c>
      <c r="U4824" t="s">
        <v>9420</v>
      </c>
      <c r="V4824" t="s">
        <v>9421</v>
      </c>
      <c r="X4824" t="s">
        <v>9054</v>
      </c>
      <c r="Y4824" t="s">
        <v>3012</v>
      </c>
      <c r="Z4824" t="s">
        <v>3691</v>
      </c>
      <c r="AA4824" t="s">
        <v>9422</v>
      </c>
      <c r="AB4824" t="s">
        <v>9431</v>
      </c>
      <c r="AG4824" t="s">
        <v>9424</v>
      </c>
      <c r="AH4824" s="24">
        <v>26639</v>
      </c>
      <c r="AI4824" t="s">
        <v>9425</v>
      </c>
      <c r="AJ4824" t="s">
        <v>9432</v>
      </c>
    </row>
    <row r="4825" spans="1:36" ht="17.25" hidden="1" customHeight="1" x14ac:dyDescent="0.2">
      <c r="A4825" s="4" t="s">
        <v>9417</v>
      </c>
      <c r="B4825" t="s">
        <v>8398</v>
      </c>
      <c r="C4825" t="s">
        <v>9418</v>
      </c>
      <c r="E4825" t="s">
        <v>9433</v>
      </c>
      <c r="F4825" t="s">
        <v>86</v>
      </c>
      <c r="G4825" s="5">
        <v>59</v>
      </c>
      <c r="H4825" t="s">
        <v>42</v>
      </c>
      <c r="I4825" t="s">
        <v>65</v>
      </c>
      <c r="J4825" t="s">
        <v>559</v>
      </c>
      <c r="N4825" s="24">
        <v>2001</v>
      </c>
      <c r="R4825" s="7">
        <v>38.344099999999997</v>
      </c>
      <c r="S4825" s="7">
        <v>-82.593800000000002</v>
      </c>
      <c r="T4825" t="s">
        <v>46</v>
      </c>
      <c r="U4825" t="s">
        <v>9420</v>
      </c>
      <c r="V4825" t="s">
        <v>9421</v>
      </c>
      <c r="X4825" t="s">
        <v>9054</v>
      </c>
      <c r="Y4825" t="s">
        <v>3012</v>
      </c>
      <c r="Z4825" t="s">
        <v>3691</v>
      </c>
      <c r="AA4825" t="s">
        <v>9422</v>
      </c>
      <c r="AB4825" t="s">
        <v>9434</v>
      </c>
      <c r="AG4825" t="s">
        <v>9424</v>
      </c>
      <c r="AH4825" s="24">
        <v>26640</v>
      </c>
      <c r="AI4825" t="s">
        <v>9425</v>
      </c>
      <c r="AJ4825" t="s">
        <v>9435</v>
      </c>
    </row>
    <row r="4826" spans="1:36" ht="17.25" hidden="1" customHeight="1" x14ac:dyDescent="0.2">
      <c r="A4826" s="4" t="s">
        <v>9417</v>
      </c>
      <c r="B4826" t="s">
        <v>8398</v>
      </c>
      <c r="C4826" t="s">
        <v>9418</v>
      </c>
      <c r="E4826" t="s">
        <v>9436</v>
      </c>
      <c r="F4826" t="s">
        <v>86</v>
      </c>
      <c r="G4826" s="5">
        <v>59</v>
      </c>
      <c r="H4826" t="s">
        <v>42</v>
      </c>
      <c r="I4826" t="s">
        <v>65</v>
      </c>
      <c r="J4826" t="s">
        <v>559</v>
      </c>
      <c r="N4826" s="6">
        <v>2001</v>
      </c>
      <c r="R4826" s="7">
        <v>38.344099999999997</v>
      </c>
      <c r="S4826" s="7">
        <v>-82.593800000000002</v>
      </c>
      <c r="T4826" t="s">
        <v>46</v>
      </c>
      <c r="U4826" t="s">
        <v>9420</v>
      </c>
      <c r="V4826" t="s">
        <v>9421</v>
      </c>
      <c r="X4826" t="s">
        <v>9054</v>
      </c>
      <c r="Y4826" t="s">
        <v>3012</v>
      </c>
      <c r="Z4826" t="s">
        <v>3691</v>
      </c>
      <c r="AA4826" t="s">
        <v>9422</v>
      </c>
      <c r="AB4826" t="s">
        <v>9437</v>
      </c>
      <c r="AG4826" t="s">
        <v>9424</v>
      </c>
      <c r="AH4826" s="24">
        <v>26641</v>
      </c>
      <c r="AI4826" t="s">
        <v>9425</v>
      </c>
      <c r="AJ4826" t="s">
        <v>9438</v>
      </c>
    </row>
    <row r="4827" spans="1:36" ht="17.25" hidden="1" customHeight="1" x14ac:dyDescent="0.2">
      <c r="A4827" s="4" t="s">
        <v>9417</v>
      </c>
      <c r="B4827" t="s">
        <v>8398</v>
      </c>
      <c r="C4827" t="s">
        <v>9418</v>
      </c>
      <c r="E4827" t="s">
        <v>9439</v>
      </c>
      <c r="F4827" t="s">
        <v>86</v>
      </c>
      <c r="G4827" s="5">
        <v>59</v>
      </c>
      <c r="H4827" t="s">
        <v>42</v>
      </c>
      <c r="I4827" t="s">
        <v>65</v>
      </c>
      <c r="J4827" t="s">
        <v>559</v>
      </c>
      <c r="N4827" s="6">
        <v>2001</v>
      </c>
      <c r="R4827" s="7">
        <v>38.344099999999997</v>
      </c>
      <c r="S4827" s="7">
        <v>-82.593800000000002</v>
      </c>
      <c r="T4827" t="s">
        <v>46</v>
      </c>
      <c r="U4827" t="s">
        <v>9420</v>
      </c>
      <c r="V4827" t="s">
        <v>9421</v>
      </c>
      <c r="X4827" t="s">
        <v>9054</v>
      </c>
      <c r="Y4827" t="s">
        <v>3012</v>
      </c>
      <c r="Z4827" t="s">
        <v>3691</v>
      </c>
      <c r="AA4827" t="s">
        <v>9422</v>
      </c>
      <c r="AB4827" t="s">
        <v>9440</v>
      </c>
      <c r="AG4827" t="s">
        <v>9424</v>
      </c>
      <c r="AH4827" s="24">
        <v>26642</v>
      </c>
      <c r="AI4827" t="s">
        <v>9425</v>
      </c>
      <c r="AJ4827" t="s">
        <v>9441</v>
      </c>
    </row>
    <row r="4828" spans="1:36" ht="17.25" hidden="1" customHeight="1" x14ac:dyDescent="0.2">
      <c r="A4828" s="4" t="s">
        <v>9459</v>
      </c>
      <c r="B4828" t="s">
        <v>8398</v>
      </c>
      <c r="C4828" t="s">
        <v>9460</v>
      </c>
      <c r="E4828" t="s">
        <v>9471</v>
      </c>
      <c r="F4828" t="s">
        <v>86</v>
      </c>
      <c r="G4828" s="5">
        <v>325</v>
      </c>
      <c r="H4828" t="s">
        <v>42</v>
      </c>
      <c r="I4828" t="s">
        <v>43</v>
      </c>
      <c r="J4828" t="s">
        <v>559</v>
      </c>
      <c r="M4828" t="s">
        <v>5341</v>
      </c>
      <c r="N4828" s="6">
        <v>2002</v>
      </c>
      <c r="P4828" s="24">
        <v>2031</v>
      </c>
      <c r="R4828" s="7">
        <v>44.8108</v>
      </c>
      <c r="S4828" s="7">
        <v>-93.250100000000003</v>
      </c>
      <c r="T4828" t="s">
        <v>46</v>
      </c>
      <c r="U4828" t="s">
        <v>9462</v>
      </c>
      <c r="V4828" t="s">
        <v>9463</v>
      </c>
      <c r="X4828" t="s">
        <v>9464</v>
      </c>
      <c r="Y4828" t="s">
        <v>3012</v>
      </c>
      <c r="Z4828" t="s">
        <v>3691</v>
      </c>
      <c r="AA4828" t="s">
        <v>9465</v>
      </c>
      <c r="AB4828" t="s">
        <v>9472</v>
      </c>
      <c r="AG4828" t="s">
        <v>9467</v>
      </c>
      <c r="AH4828" s="24">
        <v>38938</v>
      </c>
      <c r="AI4828" t="s">
        <v>9469</v>
      </c>
      <c r="AJ4828" t="s">
        <v>9473</v>
      </c>
    </row>
    <row r="4829" spans="1:36" ht="17.25" hidden="1" customHeight="1" x14ac:dyDescent="0.2">
      <c r="A4829" s="4" t="s">
        <v>9474</v>
      </c>
      <c r="B4829" t="s">
        <v>8398</v>
      </c>
      <c r="C4829" t="s">
        <v>9475</v>
      </c>
      <c r="E4829" t="s">
        <v>9476</v>
      </c>
      <c r="F4829" t="s">
        <v>8581</v>
      </c>
      <c r="G4829" s="5">
        <v>127</v>
      </c>
      <c r="H4829" t="s">
        <v>42</v>
      </c>
      <c r="I4829" t="s">
        <v>65</v>
      </c>
      <c r="J4829" t="s">
        <v>44</v>
      </c>
      <c r="N4829" s="6">
        <v>1999</v>
      </c>
      <c r="R4829" s="7">
        <v>35.695700000000002</v>
      </c>
      <c r="S4829" s="7">
        <v>-101.36</v>
      </c>
      <c r="T4829" t="s">
        <v>46</v>
      </c>
      <c r="U4829" t="s">
        <v>9477</v>
      </c>
      <c r="V4829" t="s">
        <v>9478</v>
      </c>
      <c r="X4829" t="s">
        <v>8584</v>
      </c>
      <c r="Y4829" t="s">
        <v>3012</v>
      </c>
      <c r="Z4829" t="s">
        <v>3691</v>
      </c>
      <c r="AA4829" t="s">
        <v>9479</v>
      </c>
      <c r="AB4829" t="s">
        <v>9480</v>
      </c>
      <c r="AI4829" t="s">
        <v>9481</v>
      </c>
      <c r="AJ4829" t="s">
        <v>9482</v>
      </c>
    </row>
    <row r="4830" spans="1:36" ht="17.25" hidden="1" customHeight="1" x14ac:dyDescent="0.2">
      <c r="A4830" s="4" t="s">
        <v>9474</v>
      </c>
      <c r="B4830" t="s">
        <v>8398</v>
      </c>
      <c r="C4830" t="s">
        <v>9475</v>
      </c>
      <c r="E4830" t="s">
        <v>9483</v>
      </c>
      <c r="F4830" t="s">
        <v>8581</v>
      </c>
      <c r="G4830" s="5">
        <v>117</v>
      </c>
      <c r="H4830" t="s">
        <v>42</v>
      </c>
      <c r="I4830" t="s">
        <v>65</v>
      </c>
      <c r="J4830" t="s">
        <v>44</v>
      </c>
      <c r="N4830" s="6">
        <v>2005</v>
      </c>
      <c r="R4830" s="7">
        <v>35.695700000000002</v>
      </c>
      <c r="S4830" s="7">
        <v>-101.36</v>
      </c>
      <c r="T4830" t="s">
        <v>46</v>
      </c>
      <c r="U4830" t="s">
        <v>9477</v>
      </c>
      <c r="V4830" t="s">
        <v>9478</v>
      </c>
      <c r="X4830" t="s">
        <v>8584</v>
      </c>
      <c r="Y4830" t="s">
        <v>3012</v>
      </c>
      <c r="Z4830" t="s">
        <v>3691</v>
      </c>
      <c r="AA4830" t="s">
        <v>9479</v>
      </c>
      <c r="AB4830" t="s">
        <v>9484</v>
      </c>
      <c r="AI4830" t="s">
        <v>9481</v>
      </c>
      <c r="AJ4830" t="s">
        <v>9485</v>
      </c>
    </row>
    <row r="4831" spans="1:36" ht="17.25" hidden="1" customHeight="1" x14ac:dyDescent="0.2">
      <c r="A4831" s="4" t="s">
        <v>9486</v>
      </c>
      <c r="B4831" t="s">
        <v>8398</v>
      </c>
      <c r="C4831" t="s">
        <v>9487</v>
      </c>
      <c r="E4831" t="s">
        <v>40</v>
      </c>
      <c r="F4831" t="s">
        <v>86</v>
      </c>
      <c r="G4831" s="5">
        <v>61</v>
      </c>
      <c r="H4831" t="s">
        <v>42</v>
      </c>
      <c r="I4831" t="s">
        <v>65</v>
      </c>
      <c r="J4831" t="s">
        <v>559</v>
      </c>
      <c r="N4831" s="6">
        <v>2008</v>
      </c>
      <c r="R4831" s="7">
        <v>35.036099999999998</v>
      </c>
      <c r="S4831" s="7">
        <v>-114.15940000000001</v>
      </c>
      <c r="T4831" t="s">
        <v>46</v>
      </c>
      <c r="U4831" t="s">
        <v>9488</v>
      </c>
      <c r="V4831" t="s">
        <v>9489</v>
      </c>
      <c r="X4831" t="s">
        <v>8540</v>
      </c>
      <c r="Y4831" t="s">
        <v>3012</v>
      </c>
      <c r="Z4831" t="s">
        <v>3691</v>
      </c>
      <c r="AA4831" t="s">
        <v>9490</v>
      </c>
      <c r="AB4831" t="s">
        <v>8690</v>
      </c>
      <c r="AG4831" t="s">
        <v>9491</v>
      </c>
      <c r="AH4831" s="24">
        <v>33591</v>
      </c>
      <c r="AI4831" t="s">
        <v>9492</v>
      </c>
      <c r="AJ4831" t="s">
        <v>9493</v>
      </c>
    </row>
    <row r="4832" spans="1:36" ht="17.25" hidden="1" customHeight="1" x14ac:dyDescent="0.2">
      <c r="A4832" s="4" t="s">
        <v>9486</v>
      </c>
      <c r="B4832" t="s">
        <v>8398</v>
      </c>
      <c r="C4832" t="s">
        <v>9487</v>
      </c>
      <c r="E4832" t="s">
        <v>56</v>
      </c>
      <c r="F4832" t="s">
        <v>86</v>
      </c>
      <c r="G4832" s="5">
        <v>61</v>
      </c>
      <c r="H4832" t="s">
        <v>42</v>
      </c>
      <c r="I4832" t="s">
        <v>65</v>
      </c>
      <c r="J4832" t="s">
        <v>559</v>
      </c>
      <c r="N4832" s="6">
        <v>2008</v>
      </c>
      <c r="R4832" s="7">
        <v>35.036099999999998</v>
      </c>
      <c r="S4832" s="7">
        <v>-114.15940000000001</v>
      </c>
      <c r="T4832" t="s">
        <v>46</v>
      </c>
      <c r="U4832" t="s">
        <v>9488</v>
      </c>
      <c r="V4832" t="s">
        <v>9489</v>
      </c>
      <c r="X4832" t="s">
        <v>8540</v>
      </c>
      <c r="Y4832" t="s">
        <v>3012</v>
      </c>
      <c r="Z4832" t="s">
        <v>3691</v>
      </c>
      <c r="AA4832" t="s">
        <v>9490</v>
      </c>
      <c r="AB4832" t="s">
        <v>8503</v>
      </c>
      <c r="AG4832" t="s">
        <v>9491</v>
      </c>
      <c r="AH4832" s="24">
        <v>33592</v>
      </c>
      <c r="AI4832" t="s">
        <v>9492</v>
      </c>
      <c r="AJ4832" t="s">
        <v>9494</v>
      </c>
    </row>
    <row r="4833" spans="1:36" ht="17.25" hidden="1" customHeight="1" x14ac:dyDescent="0.2">
      <c r="A4833" s="4" t="s">
        <v>9495</v>
      </c>
      <c r="B4833" t="s">
        <v>8398</v>
      </c>
      <c r="C4833" t="s">
        <v>9496</v>
      </c>
      <c r="E4833" t="s">
        <v>1157</v>
      </c>
      <c r="F4833" t="s">
        <v>86</v>
      </c>
      <c r="G4833" s="5">
        <v>50</v>
      </c>
      <c r="H4833" t="s">
        <v>42</v>
      </c>
      <c r="I4833" t="s">
        <v>240</v>
      </c>
      <c r="J4833" t="s">
        <v>559</v>
      </c>
      <c r="M4833" t="s">
        <v>2514</v>
      </c>
      <c r="N4833" s="6">
        <v>2011</v>
      </c>
      <c r="R4833" s="7">
        <v>43.078899999999997</v>
      </c>
      <c r="S4833" s="7">
        <v>-89.374399999999994</v>
      </c>
      <c r="T4833" t="s">
        <v>46</v>
      </c>
      <c r="U4833" t="s">
        <v>8756</v>
      </c>
      <c r="V4833" t="s">
        <v>9497</v>
      </c>
      <c r="X4833" t="s">
        <v>8676</v>
      </c>
      <c r="Y4833" t="s">
        <v>3012</v>
      </c>
      <c r="Z4833" t="s">
        <v>3691</v>
      </c>
      <c r="AA4833" t="s">
        <v>9498</v>
      </c>
      <c r="AB4833" t="s">
        <v>8429</v>
      </c>
      <c r="AG4833" t="s">
        <v>9499</v>
      </c>
      <c r="AH4833" s="24">
        <v>2022</v>
      </c>
      <c r="AI4833" t="s">
        <v>9500</v>
      </c>
      <c r="AJ4833" t="s">
        <v>9501</v>
      </c>
    </row>
    <row r="4834" spans="1:36" ht="17.25" hidden="1" customHeight="1" x14ac:dyDescent="0.2">
      <c r="A4834" s="4" t="s">
        <v>9495</v>
      </c>
      <c r="B4834" t="s">
        <v>8398</v>
      </c>
      <c r="C4834" t="s">
        <v>9496</v>
      </c>
      <c r="E4834" t="s">
        <v>2297</v>
      </c>
      <c r="F4834" t="s">
        <v>86</v>
      </c>
      <c r="G4834" s="5">
        <v>50</v>
      </c>
      <c r="H4834" t="s">
        <v>42</v>
      </c>
      <c r="I4834" t="s">
        <v>240</v>
      </c>
      <c r="J4834" t="s">
        <v>559</v>
      </c>
      <c r="M4834" t="s">
        <v>2514</v>
      </c>
      <c r="N4834" s="6">
        <v>2011</v>
      </c>
      <c r="R4834" s="7">
        <v>43.078899999999997</v>
      </c>
      <c r="S4834" s="7">
        <v>-89.374399999999994</v>
      </c>
      <c r="T4834" t="s">
        <v>46</v>
      </c>
      <c r="U4834" t="s">
        <v>8756</v>
      </c>
      <c r="V4834" t="s">
        <v>9497</v>
      </c>
      <c r="X4834" t="s">
        <v>8676</v>
      </c>
      <c r="Y4834" t="s">
        <v>3012</v>
      </c>
      <c r="Z4834" t="s">
        <v>3691</v>
      </c>
      <c r="AA4834" t="s">
        <v>9498</v>
      </c>
      <c r="AB4834" t="s">
        <v>8431</v>
      </c>
      <c r="AG4834" t="s">
        <v>9499</v>
      </c>
      <c r="AH4834" s="6">
        <v>2023</v>
      </c>
      <c r="AI4834" t="s">
        <v>9500</v>
      </c>
      <c r="AJ4834" t="s">
        <v>9502</v>
      </c>
    </row>
    <row r="4835" spans="1:36" ht="17.25" hidden="1" customHeight="1" x14ac:dyDescent="0.2">
      <c r="A4835" s="4" t="s">
        <v>9503</v>
      </c>
      <c r="B4835" t="s">
        <v>8398</v>
      </c>
      <c r="C4835" t="s">
        <v>9504</v>
      </c>
      <c r="E4835" t="s">
        <v>2297</v>
      </c>
      <c r="F4835" t="s">
        <v>86</v>
      </c>
      <c r="G4835" s="5">
        <v>166</v>
      </c>
      <c r="H4835" t="s">
        <v>42</v>
      </c>
      <c r="I4835" t="s">
        <v>65</v>
      </c>
      <c r="J4835" t="s">
        <v>559</v>
      </c>
      <c r="N4835" s="6">
        <v>2005</v>
      </c>
      <c r="R4835" s="7">
        <v>44.785499999999999</v>
      </c>
      <c r="S4835" s="7">
        <v>-93.4315</v>
      </c>
      <c r="T4835" t="s">
        <v>46</v>
      </c>
      <c r="U4835" t="s">
        <v>9505</v>
      </c>
      <c r="V4835" t="s">
        <v>9506</v>
      </c>
      <c r="X4835" t="s">
        <v>9464</v>
      </c>
      <c r="Y4835" t="s">
        <v>3012</v>
      </c>
      <c r="Z4835" t="s">
        <v>3691</v>
      </c>
      <c r="AA4835" t="s">
        <v>9507</v>
      </c>
      <c r="AB4835" t="s">
        <v>8431</v>
      </c>
      <c r="AG4835" t="s">
        <v>9508</v>
      </c>
      <c r="AH4835" s="6">
        <v>30344</v>
      </c>
      <c r="AI4835" t="s">
        <v>9509</v>
      </c>
      <c r="AJ4835" t="s">
        <v>9510</v>
      </c>
    </row>
    <row r="4836" spans="1:36" ht="17.25" hidden="1" customHeight="1" x14ac:dyDescent="0.2">
      <c r="A4836" s="4" t="s">
        <v>9503</v>
      </c>
      <c r="B4836" t="s">
        <v>8398</v>
      </c>
      <c r="C4836" t="s">
        <v>9504</v>
      </c>
      <c r="E4836" t="s">
        <v>3929</v>
      </c>
      <c r="F4836" t="s">
        <v>86</v>
      </c>
      <c r="G4836" s="5">
        <v>166</v>
      </c>
      <c r="H4836" t="s">
        <v>42</v>
      </c>
      <c r="I4836" t="s">
        <v>65</v>
      </c>
      <c r="J4836" t="s">
        <v>559</v>
      </c>
      <c r="N4836" s="6">
        <v>2005</v>
      </c>
      <c r="R4836" s="7">
        <v>44.785499999999999</v>
      </c>
      <c r="S4836" s="7">
        <v>-93.4315</v>
      </c>
      <c r="T4836" t="s">
        <v>46</v>
      </c>
      <c r="U4836" t="s">
        <v>9505</v>
      </c>
      <c r="V4836" t="s">
        <v>9506</v>
      </c>
      <c r="X4836" t="s">
        <v>9464</v>
      </c>
      <c r="Y4836" t="s">
        <v>3012</v>
      </c>
      <c r="Z4836" t="s">
        <v>3691</v>
      </c>
      <c r="AA4836" t="s">
        <v>9507</v>
      </c>
      <c r="AB4836" t="s">
        <v>8726</v>
      </c>
      <c r="AG4836" t="s">
        <v>9508</v>
      </c>
      <c r="AH4836" s="24">
        <v>30346</v>
      </c>
      <c r="AI4836" t="s">
        <v>9509</v>
      </c>
      <c r="AJ4836" t="s">
        <v>9511</v>
      </c>
    </row>
    <row r="4837" spans="1:36" ht="17.25" hidden="1" customHeight="1" x14ac:dyDescent="0.2">
      <c r="A4837" s="4" t="s">
        <v>9512</v>
      </c>
      <c r="B4837" t="s">
        <v>8398</v>
      </c>
      <c r="C4837" t="s">
        <v>9513</v>
      </c>
      <c r="E4837" t="s">
        <v>8673</v>
      </c>
      <c r="F4837" t="s">
        <v>64</v>
      </c>
      <c r="G4837" s="5">
        <v>199</v>
      </c>
      <c r="H4837" t="s">
        <v>42</v>
      </c>
      <c r="I4837" t="s">
        <v>65</v>
      </c>
      <c r="J4837" t="s">
        <v>559</v>
      </c>
      <c r="N4837" s="6">
        <v>2003</v>
      </c>
      <c r="R4837" s="7">
        <v>39.747875000000001</v>
      </c>
      <c r="S4837" s="7">
        <v>-104.6814</v>
      </c>
      <c r="T4837" t="s">
        <v>46</v>
      </c>
      <c r="U4837" t="s">
        <v>9014</v>
      </c>
      <c r="V4837" t="s">
        <v>9514</v>
      </c>
      <c r="X4837" t="s">
        <v>8827</v>
      </c>
      <c r="Y4837" t="s">
        <v>3012</v>
      </c>
      <c r="Z4837" t="s">
        <v>3691</v>
      </c>
      <c r="AA4837" t="s">
        <v>9515</v>
      </c>
      <c r="AB4837" t="s">
        <v>8678</v>
      </c>
      <c r="AG4837" t="s">
        <v>9516</v>
      </c>
      <c r="AH4837" s="24">
        <v>26915</v>
      </c>
      <c r="AI4837" t="s">
        <v>9517</v>
      </c>
      <c r="AJ4837" t="s">
        <v>9518</v>
      </c>
    </row>
    <row r="4838" spans="1:36" ht="17.25" hidden="1" customHeight="1" x14ac:dyDescent="0.2">
      <c r="A4838" s="4" t="s">
        <v>9512</v>
      </c>
      <c r="B4838" t="s">
        <v>8398</v>
      </c>
      <c r="C4838" t="s">
        <v>9513</v>
      </c>
      <c r="E4838" t="s">
        <v>8682</v>
      </c>
      <c r="F4838" t="s">
        <v>64</v>
      </c>
      <c r="G4838" s="5">
        <v>199</v>
      </c>
      <c r="H4838" t="s">
        <v>42</v>
      </c>
      <c r="I4838" t="s">
        <v>65</v>
      </c>
      <c r="J4838" t="s">
        <v>559</v>
      </c>
      <c r="N4838" s="6">
        <v>2003</v>
      </c>
      <c r="R4838" s="7">
        <v>39.747875000000001</v>
      </c>
      <c r="S4838" s="7">
        <v>-104.6814</v>
      </c>
      <c r="T4838" t="s">
        <v>46</v>
      </c>
      <c r="U4838" t="s">
        <v>9014</v>
      </c>
      <c r="V4838" t="s">
        <v>9514</v>
      </c>
      <c r="X4838" t="s">
        <v>8827</v>
      </c>
      <c r="Y4838" t="s">
        <v>3012</v>
      </c>
      <c r="Z4838" t="s">
        <v>3691</v>
      </c>
      <c r="AA4838" t="s">
        <v>9515</v>
      </c>
      <c r="AB4838" t="s">
        <v>8683</v>
      </c>
      <c r="AG4838" t="s">
        <v>9516</v>
      </c>
      <c r="AH4838" s="24">
        <v>29503</v>
      </c>
      <c r="AI4838" t="s">
        <v>9517</v>
      </c>
      <c r="AJ4838" t="s">
        <v>9519</v>
      </c>
    </row>
    <row r="4839" spans="1:36" ht="17.25" hidden="1" customHeight="1" x14ac:dyDescent="0.2">
      <c r="A4839" s="4" t="s">
        <v>9538</v>
      </c>
      <c r="B4839" t="s">
        <v>8398</v>
      </c>
      <c r="C4839" t="s">
        <v>9539</v>
      </c>
      <c r="E4839" t="s">
        <v>8444</v>
      </c>
      <c r="F4839" t="s">
        <v>64</v>
      </c>
      <c r="G4839" s="5">
        <v>208</v>
      </c>
      <c r="H4839" t="s">
        <v>42</v>
      </c>
      <c r="I4839" t="s">
        <v>65</v>
      </c>
      <c r="J4839" t="s">
        <v>559</v>
      </c>
      <c r="N4839" s="6">
        <v>2002</v>
      </c>
      <c r="R4839" s="7">
        <v>38.3902</v>
      </c>
      <c r="S4839" s="7">
        <v>-85.413300000000007</v>
      </c>
      <c r="T4839" t="s">
        <v>46</v>
      </c>
      <c r="U4839" t="s">
        <v>9540</v>
      </c>
      <c r="V4839" t="s">
        <v>9541</v>
      </c>
      <c r="X4839" t="s">
        <v>9446</v>
      </c>
      <c r="Y4839" t="s">
        <v>3012</v>
      </c>
      <c r="Z4839" t="s">
        <v>3691</v>
      </c>
      <c r="AA4839" t="s">
        <v>9542</v>
      </c>
      <c r="AB4839" t="s">
        <v>8449</v>
      </c>
      <c r="AG4839" t="s">
        <v>9543</v>
      </c>
      <c r="AH4839" s="6">
        <v>24656</v>
      </c>
      <c r="AI4839" t="s">
        <v>9544</v>
      </c>
      <c r="AJ4839" t="s">
        <v>9545</v>
      </c>
    </row>
    <row r="4840" spans="1:36" ht="17.25" hidden="1" customHeight="1" x14ac:dyDescent="0.2">
      <c r="A4840" s="4" t="s">
        <v>9538</v>
      </c>
      <c r="B4840" t="s">
        <v>8398</v>
      </c>
      <c r="C4840" t="s">
        <v>9539</v>
      </c>
      <c r="E4840" t="s">
        <v>8453</v>
      </c>
      <c r="F4840" t="s">
        <v>64</v>
      </c>
      <c r="G4840" s="5">
        <v>208</v>
      </c>
      <c r="H4840" t="s">
        <v>42</v>
      </c>
      <c r="I4840" t="s">
        <v>65</v>
      </c>
      <c r="J4840" t="s">
        <v>559</v>
      </c>
      <c r="N4840" s="6">
        <v>2002</v>
      </c>
      <c r="R4840" s="7">
        <v>38.3902</v>
      </c>
      <c r="S4840" s="7">
        <v>-85.413300000000007</v>
      </c>
      <c r="T4840" t="s">
        <v>46</v>
      </c>
      <c r="U4840" t="s">
        <v>9540</v>
      </c>
      <c r="V4840" t="s">
        <v>9541</v>
      </c>
      <c r="X4840" t="s">
        <v>9446</v>
      </c>
      <c r="Y4840" t="s">
        <v>3012</v>
      </c>
      <c r="Z4840" t="s">
        <v>3691</v>
      </c>
      <c r="AA4840" t="s">
        <v>9542</v>
      </c>
      <c r="AB4840" t="s">
        <v>8454</v>
      </c>
      <c r="AG4840" t="s">
        <v>9543</v>
      </c>
      <c r="AH4840" s="24">
        <v>26361</v>
      </c>
      <c r="AI4840" t="s">
        <v>9544</v>
      </c>
      <c r="AJ4840" t="s">
        <v>9546</v>
      </c>
    </row>
    <row r="4841" spans="1:36" ht="17.25" hidden="1" customHeight="1" x14ac:dyDescent="0.2">
      <c r="A4841" s="4" t="s">
        <v>9538</v>
      </c>
      <c r="B4841" t="s">
        <v>8398</v>
      </c>
      <c r="C4841" t="s">
        <v>9539</v>
      </c>
      <c r="E4841" t="s">
        <v>8456</v>
      </c>
      <c r="F4841" t="s">
        <v>64</v>
      </c>
      <c r="G4841" s="5">
        <v>208</v>
      </c>
      <c r="H4841" t="s">
        <v>42</v>
      </c>
      <c r="I4841" t="s">
        <v>65</v>
      </c>
      <c r="J4841" t="s">
        <v>559</v>
      </c>
      <c r="N4841" s="6">
        <v>2002</v>
      </c>
      <c r="R4841" s="7">
        <v>38.3902</v>
      </c>
      <c r="S4841" s="7">
        <v>-85.413300000000007</v>
      </c>
      <c r="T4841" t="s">
        <v>46</v>
      </c>
      <c r="U4841" t="s">
        <v>9540</v>
      </c>
      <c r="V4841" t="s">
        <v>9541</v>
      </c>
      <c r="X4841" t="s">
        <v>9446</v>
      </c>
      <c r="Y4841" t="s">
        <v>3012</v>
      </c>
      <c r="Z4841" t="s">
        <v>3691</v>
      </c>
      <c r="AA4841" t="s">
        <v>9542</v>
      </c>
      <c r="AB4841" t="s">
        <v>8457</v>
      </c>
      <c r="AG4841" t="s">
        <v>9543</v>
      </c>
      <c r="AH4841" s="6">
        <v>26362</v>
      </c>
      <c r="AI4841" t="s">
        <v>9544</v>
      </c>
      <c r="AJ4841" t="s">
        <v>9547</v>
      </c>
    </row>
    <row r="4842" spans="1:36" ht="17.25" hidden="1" customHeight="1" x14ac:dyDescent="0.2">
      <c r="A4842" s="4" t="s">
        <v>9548</v>
      </c>
      <c r="B4842" t="s">
        <v>8398</v>
      </c>
      <c r="C4842" t="s">
        <v>9549</v>
      </c>
      <c r="E4842" t="s">
        <v>565</v>
      </c>
      <c r="F4842" t="s">
        <v>86</v>
      </c>
      <c r="G4842" s="5">
        <v>67</v>
      </c>
      <c r="H4842" t="s">
        <v>42</v>
      </c>
      <c r="I4842" t="s">
        <v>43</v>
      </c>
      <c r="J4842" t="s">
        <v>559</v>
      </c>
      <c r="N4842" s="27">
        <v>2005</v>
      </c>
      <c r="R4842" s="7">
        <v>36.716628</v>
      </c>
      <c r="S4842" s="7">
        <v>-108.2153</v>
      </c>
      <c r="T4842" t="s">
        <v>46</v>
      </c>
      <c r="U4842" t="s">
        <v>9550</v>
      </c>
      <c r="V4842" t="s">
        <v>9551</v>
      </c>
      <c r="X4842" t="s">
        <v>8528</v>
      </c>
      <c r="Y4842" t="s">
        <v>3012</v>
      </c>
      <c r="Z4842" t="s">
        <v>3691</v>
      </c>
      <c r="AA4842" t="s">
        <v>9552</v>
      </c>
      <c r="AB4842" t="s">
        <v>9184</v>
      </c>
      <c r="AI4842" t="s">
        <v>9553</v>
      </c>
      <c r="AJ4842" t="s">
        <v>9554</v>
      </c>
    </row>
    <row r="4843" spans="1:36" ht="17.25" hidden="1" customHeight="1" x14ac:dyDescent="0.2">
      <c r="A4843" s="4" t="s">
        <v>9555</v>
      </c>
      <c r="B4843" t="s">
        <v>8398</v>
      </c>
      <c r="C4843" t="s">
        <v>9556</v>
      </c>
      <c r="E4843" t="s">
        <v>565</v>
      </c>
      <c r="F4843" t="s">
        <v>86</v>
      </c>
      <c r="G4843" s="5">
        <v>591</v>
      </c>
      <c r="H4843" t="s">
        <v>42</v>
      </c>
      <c r="I4843" t="s">
        <v>43</v>
      </c>
      <c r="J4843" t="s">
        <v>559</v>
      </c>
      <c r="N4843" s="27">
        <v>2003</v>
      </c>
      <c r="R4843" s="7">
        <v>33.615699999999997</v>
      </c>
      <c r="S4843" s="7">
        <v>-114.6865</v>
      </c>
      <c r="T4843" t="s">
        <v>46</v>
      </c>
      <c r="U4843" t="s">
        <v>9557</v>
      </c>
      <c r="V4843" t="s">
        <v>9558</v>
      </c>
      <c r="X4843" t="s">
        <v>8572</v>
      </c>
      <c r="Y4843" t="s">
        <v>3012</v>
      </c>
      <c r="Z4843" t="s">
        <v>3691</v>
      </c>
      <c r="AA4843" t="s">
        <v>9559</v>
      </c>
      <c r="AB4843" t="s">
        <v>8946</v>
      </c>
      <c r="AG4843" t="s">
        <v>9560</v>
      </c>
      <c r="AH4843" s="8" t="s">
        <v>9561</v>
      </c>
      <c r="AI4843" t="s">
        <v>9562</v>
      </c>
      <c r="AJ4843" t="s">
        <v>9563</v>
      </c>
    </row>
    <row r="4844" spans="1:36" ht="17.25" hidden="1" customHeight="1" x14ac:dyDescent="0.2">
      <c r="A4844" s="4" t="s">
        <v>9564</v>
      </c>
      <c r="B4844" t="s">
        <v>8398</v>
      </c>
      <c r="C4844" t="s">
        <v>9565</v>
      </c>
      <c r="E4844" t="s">
        <v>9566</v>
      </c>
      <c r="F4844" t="s">
        <v>86</v>
      </c>
      <c r="G4844" s="5">
        <v>558</v>
      </c>
      <c r="H4844" t="s">
        <v>42</v>
      </c>
      <c r="I4844" t="s">
        <v>43</v>
      </c>
      <c r="J4844" t="s">
        <v>559</v>
      </c>
      <c r="N4844" s="6">
        <v>2010</v>
      </c>
      <c r="R4844" s="7">
        <v>31.859400000000001</v>
      </c>
      <c r="S4844" s="7">
        <v>-97.358599999999996</v>
      </c>
      <c r="T4844" t="s">
        <v>46</v>
      </c>
      <c r="U4844" t="s">
        <v>9567</v>
      </c>
      <c r="V4844" t="s">
        <v>9568</v>
      </c>
      <c r="X4844" t="s">
        <v>8584</v>
      </c>
      <c r="Y4844" t="s">
        <v>3012</v>
      </c>
      <c r="Z4844" t="s">
        <v>3691</v>
      </c>
      <c r="AA4844" t="s">
        <v>9569</v>
      </c>
      <c r="AB4844" t="s">
        <v>9570</v>
      </c>
      <c r="AI4844" t="s">
        <v>9571</v>
      </c>
      <c r="AJ4844" t="s">
        <v>9572</v>
      </c>
    </row>
    <row r="4845" spans="1:36" ht="17.25" hidden="1" customHeight="1" x14ac:dyDescent="0.2">
      <c r="A4845" s="4" t="s">
        <v>9564</v>
      </c>
      <c r="B4845" t="s">
        <v>8398</v>
      </c>
      <c r="C4845" t="s">
        <v>9565</v>
      </c>
      <c r="E4845" t="s">
        <v>9573</v>
      </c>
      <c r="F4845" t="s">
        <v>86</v>
      </c>
      <c r="G4845" s="5">
        <v>249</v>
      </c>
      <c r="H4845" t="s">
        <v>42</v>
      </c>
      <c r="I4845" t="s">
        <v>43</v>
      </c>
      <c r="J4845" t="s">
        <v>559</v>
      </c>
      <c r="N4845" s="8">
        <v>2001</v>
      </c>
      <c r="R4845" s="7">
        <v>31.859400000000001</v>
      </c>
      <c r="S4845" s="7">
        <v>-97.358599999999996</v>
      </c>
      <c r="T4845" t="s">
        <v>46</v>
      </c>
      <c r="U4845" t="s">
        <v>9567</v>
      </c>
      <c r="V4845" t="s">
        <v>9568</v>
      </c>
      <c r="X4845" t="s">
        <v>8584</v>
      </c>
      <c r="Y4845" t="s">
        <v>3012</v>
      </c>
      <c r="Z4845" t="s">
        <v>3691</v>
      </c>
      <c r="AA4845" t="s">
        <v>9569</v>
      </c>
      <c r="AB4845" t="s">
        <v>9574</v>
      </c>
      <c r="AI4845" t="s">
        <v>9571</v>
      </c>
      <c r="AJ4845" t="s">
        <v>9575</v>
      </c>
    </row>
    <row r="4846" spans="1:36" ht="17.25" hidden="1" customHeight="1" x14ac:dyDescent="0.2">
      <c r="A4846" s="4" t="s">
        <v>9576</v>
      </c>
      <c r="B4846" t="s">
        <v>8398</v>
      </c>
      <c r="C4846" t="s">
        <v>9577</v>
      </c>
      <c r="E4846" t="s">
        <v>40</v>
      </c>
      <c r="F4846" t="s">
        <v>64</v>
      </c>
      <c r="G4846" s="5">
        <v>621</v>
      </c>
      <c r="H4846" t="s">
        <v>42</v>
      </c>
      <c r="I4846" t="s">
        <v>240</v>
      </c>
      <c r="J4846" t="s">
        <v>559</v>
      </c>
      <c r="N4846" s="24">
        <v>1972</v>
      </c>
      <c r="R4846" s="7">
        <v>41.2044</v>
      </c>
      <c r="S4846" s="7">
        <v>-73.968900000000005</v>
      </c>
      <c r="T4846" t="s">
        <v>46</v>
      </c>
      <c r="U4846" t="s">
        <v>9578</v>
      </c>
      <c r="V4846" t="s">
        <v>9579</v>
      </c>
      <c r="X4846" t="s">
        <v>8437</v>
      </c>
      <c r="Y4846" t="s">
        <v>3012</v>
      </c>
      <c r="Z4846" t="s">
        <v>3691</v>
      </c>
      <c r="AA4846" t="s">
        <v>9580</v>
      </c>
      <c r="AB4846" t="s">
        <v>8690</v>
      </c>
      <c r="AI4846" t="s">
        <v>9581</v>
      </c>
      <c r="AJ4846" t="s">
        <v>9582</v>
      </c>
    </row>
    <row r="4847" spans="1:36" ht="17.25" hidden="1" customHeight="1" x14ac:dyDescent="0.2">
      <c r="A4847" s="4" t="s">
        <v>9576</v>
      </c>
      <c r="B4847" t="s">
        <v>8398</v>
      </c>
      <c r="C4847" t="s">
        <v>9577</v>
      </c>
      <c r="E4847" t="s">
        <v>56</v>
      </c>
      <c r="F4847" t="s">
        <v>64</v>
      </c>
      <c r="G4847" s="5">
        <v>621</v>
      </c>
      <c r="H4847" t="s">
        <v>42</v>
      </c>
      <c r="I4847" t="s">
        <v>240</v>
      </c>
      <c r="J4847" t="s">
        <v>559</v>
      </c>
      <c r="N4847" s="6">
        <v>1974</v>
      </c>
      <c r="R4847" s="7">
        <v>41.2044</v>
      </c>
      <c r="S4847" s="7">
        <v>-73.968900000000005</v>
      </c>
      <c r="T4847" t="s">
        <v>46</v>
      </c>
      <c r="U4847" t="s">
        <v>9578</v>
      </c>
      <c r="V4847" t="s">
        <v>9579</v>
      </c>
      <c r="X4847" t="s">
        <v>8437</v>
      </c>
      <c r="Y4847" t="s">
        <v>3012</v>
      </c>
      <c r="Z4847" t="s">
        <v>3691</v>
      </c>
      <c r="AA4847" t="s">
        <v>9580</v>
      </c>
      <c r="AB4847" t="s">
        <v>8503</v>
      </c>
      <c r="AI4847" t="s">
        <v>9581</v>
      </c>
      <c r="AJ4847" t="s">
        <v>9583</v>
      </c>
    </row>
    <row r="4848" spans="1:36" ht="17.25" hidden="1" customHeight="1" x14ac:dyDescent="0.2">
      <c r="A4848" s="4" t="s">
        <v>9609</v>
      </c>
      <c r="B4848" t="s">
        <v>8398</v>
      </c>
      <c r="C4848" t="s">
        <v>9610</v>
      </c>
      <c r="E4848" t="s">
        <v>40</v>
      </c>
      <c r="F4848" t="s">
        <v>6491</v>
      </c>
      <c r="G4848" s="5">
        <v>445.5</v>
      </c>
      <c r="H4848" t="s">
        <v>42</v>
      </c>
      <c r="I4848" t="s">
        <v>240</v>
      </c>
      <c r="J4848" t="s">
        <v>559</v>
      </c>
      <c r="M4848" t="s">
        <v>559</v>
      </c>
      <c r="N4848" s="6">
        <v>1975</v>
      </c>
      <c r="R4848" s="7">
        <v>31.395</v>
      </c>
      <c r="S4848" s="7">
        <v>-92.716669999999993</v>
      </c>
      <c r="T4848" t="s">
        <v>46</v>
      </c>
      <c r="U4848" t="s">
        <v>9611</v>
      </c>
      <c r="V4848" t="s">
        <v>9612</v>
      </c>
      <c r="X4848" t="s">
        <v>8512</v>
      </c>
      <c r="Y4848" t="s">
        <v>3012</v>
      </c>
      <c r="Z4848" t="s">
        <v>3691</v>
      </c>
      <c r="AA4848" t="s">
        <v>9613</v>
      </c>
      <c r="AB4848" t="s">
        <v>8690</v>
      </c>
      <c r="AC4848" t="s">
        <v>9614</v>
      </c>
      <c r="AG4848" t="s">
        <v>9615</v>
      </c>
      <c r="AH4848" s="24">
        <v>18209</v>
      </c>
      <c r="AI4848" t="s">
        <v>9616</v>
      </c>
      <c r="AJ4848" t="s">
        <v>9617</v>
      </c>
    </row>
    <row r="4849" spans="1:36" ht="17.25" hidden="1" customHeight="1" x14ac:dyDescent="0.2">
      <c r="A4849" s="4" t="s">
        <v>9618</v>
      </c>
      <c r="B4849" t="s">
        <v>8398</v>
      </c>
      <c r="C4849" t="s">
        <v>9619</v>
      </c>
      <c r="E4849" t="s">
        <v>40</v>
      </c>
      <c r="F4849" t="s">
        <v>7946</v>
      </c>
      <c r="G4849" s="5">
        <v>185</v>
      </c>
      <c r="H4849" t="s">
        <v>42</v>
      </c>
      <c r="I4849" t="s">
        <v>65</v>
      </c>
      <c r="J4849" t="s">
        <v>559</v>
      </c>
      <c r="N4849" s="24">
        <v>2001</v>
      </c>
      <c r="R4849" s="7">
        <v>30.320556</v>
      </c>
      <c r="S4849" s="7">
        <v>-81.947220000000002</v>
      </c>
      <c r="T4849" t="s">
        <v>46</v>
      </c>
      <c r="U4849" t="s">
        <v>9620</v>
      </c>
      <c r="V4849" t="s">
        <v>9621</v>
      </c>
      <c r="X4849" t="s">
        <v>8746</v>
      </c>
      <c r="Y4849" t="s">
        <v>3012</v>
      </c>
      <c r="Z4849" t="s">
        <v>3691</v>
      </c>
      <c r="AA4849" t="s">
        <v>9622</v>
      </c>
      <c r="AB4849" t="s">
        <v>9623</v>
      </c>
      <c r="AG4849" t="s">
        <v>9624</v>
      </c>
      <c r="AH4849" s="6">
        <v>10074</v>
      </c>
      <c r="AI4849" t="s">
        <v>9625</v>
      </c>
      <c r="AJ4849" t="s">
        <v>9626</v>
      </c>
    </row>
    <row r="4850" spans="1:36" ht="17.25" hidden="1" customHeight="1" x14ac:dyDescent="0.2">
      <c r="A4850" s="4" t="s">
        <v>9618</v>
      </c>
      <c r="B4850" t="s">
        <v>8398</v>
      </c>
      <c r="C4850" t="s">
        <v>9619</v>
      </c>
      <c r="E4850" t="s">
        <v>565</v>
      </c>
      <c r="F4850" t="s">
        <v>64</v>
      </c>
      <c r="G4850" s="5">
        <v>598</v>
      </c>
      <c r="H4850" t="s">
        <v>42</v>
      </c>
      <c r="I4850" t="s">
        <v>43</v>
      </c>
      <c r="J4850" t="s">
        <v>559</v>
      </c>
      <c r="N4850" s="24">
        <v>2005</v>
      </c>
      <c r="R4850" s="7">
        <v>30.320556</v>
      </c>
      <c r="S4850" s="7">
        <v>-81.947220000000002</v>
      </c>
      <c r="T4850" t="s">
        <v>46</v>
      </c>
      <c r="U4850" t="s">
        <v>9620</v>
      </c>
      <c r="V4850" t="s">
        <v>9621</v>
      </c>
      <c r="X4850" t="s">
        <v>8746</v>
      </c>
      <c r="Y4850" t="s">
        <v>3012</v>
      </c>
      <c r="Z4850" t="s">
        <v>3691</v>
      </c>
      <c r="AA4850" t="s">
        <v>9622</v>
      </c>
      <c r="AB4850" t="s">
        <v>9627</v>
      </c>
      <c r="AG4850" t="s">
        <v>9624</v>
      </c>
      <c r="AH4850" s="27" t="s">
        <v>9628</v>
      </c>
      <c r="AI4850" t="s">
        <v>9625</v>
      </c>
      <c r="AJ4850" t="s">
        <v>9629</v>
      </c>
    </row>
    <row r="4851" spans="1:36" ht="17.25" hidden="1" customHeight="1" x14ac:dyDescent="0.2">
      <c r="A4851" s="4" t="s">
        <v>9630</v>
      </c>
      <c r="B4851" t="s">
        <v>8398</v>
      </c>
      <c r="C4851" t="s">
        <v>9631</v>
      </c>
      <c r="E4851" t="s">
        <v>9632</v>
      </c>
      <c r="F4851" t="s">
        <v>64</v>
      </c>
      <c r="G4851" s="5">
        <v>289</v>
      </c>
      <c r="H4851" t="s">
        <v>42</v>
      </c>
      <c r="I4851" t="s">
        <v>43</v>
      </c>
      <c r="J4851" t="s">
        <v>44</v>
      </c>
      <c r="N4851" s="27">
        <v>1996</v>
      </c>
      <c r="R4851" s="7">
        <v>38.668100000000003</v>
      </c>
      <c r="S4851" s="7">
        <v>-76.867800000000003</v>
      </c>
      <c r="T4851" t="s">
        <v>46</v>
      </c>
      <c r="U4851" t="s">
        <v>9633</v>
      </c>
      <c r="V4851" t="s">
        <v>9634</v>
      </c>
      <c r="X4851" t="s">
        <v>9635</v>
      </c>
      <c r="Y4851" t="s">
        <v>3012</v>
      </c>
      <c r="Z4851" t="s">
        <v>3691</v>
      </c>
      <c r="AA4851" t="s">
        <v>9636</v>
      </c>
      <c r="AB4851" t="s">
        <v>8884</v>
      </c>
      <c r="AG4851" t="s">
        <v>9637</v>
      </c>
      <c r="AH4851" s="8" t="s">
        <v>9638</v>
      </c>
      <c r="AI4851" t="s">
        <v>9639</v>
      </c>
      <c r="AJ4851" t="s">
        <v>9640</v>
      </c>
    </row>
    <row r="4852" spans="1:36" ht="17.25" hidden="1" customHeight="1" x14ac:dyDescent="0.2">
      <c r="A4852" s="4" t="s">
        <v>9641</v>
      </c>
      <c r="B4852" t="s">
        <v>8398</v>
      </c>
      <c r="C4852" t="s">
        <v>9642</v>
      </c>
      <c r="E4852" t="s">
        <v>9643</v>
      </c>
      <c r="F4852" t="s">
        <v>86</v>
      </c>
      <c r="G4852" s="5">
        <v>520</v>
      </c>
      <c r="H4852" t="s">
        <v>42</v>
      </c>
      <c r="I4852" t="s">
        <v>43</v>
      </c>
      <c r="J4852" t="s">
        <v>559</v>
      </c>
      <c r="N4852" s="6">
        <v>1999</v>
      </c>
      <c r="R4852" s="7">
        <v>41.169199999999996</v>
      </c>
      <c r="S4852" s="7">
        <v>-73.184399999999997</v>
      </c>
      <c r="T4852" t="s">
        <v>46</v>
      </c>
      <c r="U4852" t="s">
        <v>9644</v>
      </c>
      <c r="V4852" t="s">
        <v>9645</v>
      </c>
      <c r="X4852" t="s">
        <v>8412</v>
      </c>
      <c r="Y4852" t="s">
        <v>3012</v>
      </c>
      <c r="Z4852" t="s">
        <v>3691</v>
      </c>
      <c r="AA4852" t="s">
        <v>9646</v>
      </c>
      <c r="AB4852" t="s">
        <v>9378</v>
      </c>
      <c r="AG4852" t="s">
        <v>9647</v>
      </c>
      <c r="AH4852" s="8" t="s">
        <v>9648</v>
      </c>
      <c r="AI4852" t="s">
        <v>9649</v>
      </c>
      <c r="AJ4852" t="s">
        <v>9650</v>
      </c>
    </row>
    <row r="4853" spans="1:36" ht="17.25" hidden="1" customHeight="1" x14ac:dyDescent="0.2">
      <c r="A4853" s="4" t="s">
        <v>9658</v>
      </c>
      <c r="B4853" t="s">
        <v>8398</v>
      </c>
      <c r="C4853" t="s">
        <v>9659</v>
      </c>
      <c r="E4853" t="s">
        <v>8673</v>
      </c>
      <c r="F4853" t="s">
        <v>64</v>
      </c>
      <c r="G4853" s="5">
        <v>197</v>
      </c>
      <c r="H4853" t="s">
        <v>42</v>
      </c>
      <c r="I4853" t="s">
        <v>65</v>
      </c>
      <c r="J4853" t="s">
        <v>559</v>
      </c>
      <c r="N4853" s="24">
        <v>2000</v>
      </c>
      <c r="R4853" s="7">
        <v>35.078600000000002</v>
      </c>
      <c r="S4853" s="7">
        <v>-81.575000000000003</v>
      </c>
      <c r="T4853" t="s">
        <v>46</v>
      </c>
      <c r="U4853" t="s">
        <v>9660</v>
      </c>
      <c r="V4853" t="s">
        <v>9661</v>
      </c>
      <c r="X4853" t="s">
        <v>9662</v>
      </c>
      <c r="Y4853" t="s">
        <v>3012</v>
      </c>
      <c r="Z4853" t="s">
        <v>3691</v>
      </c>
      <c r="AA4853" t="s">
        <v>9663</v>
      </c>
      <c r="AB4853" t="s">
        <v>8678</v>
      </c>
      <c r="AG4853" t="s">
        <v>9664</v>
      </c>
      <c r="AH4853" s="24">
        <v>24639</v>
      </c>
      <c r="AI4853" t="s">
        <v>9665</v>
      </c>
      <c r="AJ4853" t="s">
        <v>9666</v>
      </c>
    </row>
    <row r="4854" spans="1:36" ht="17.25" hidden="1" customHeight="1" x14ac:dyDescent="0.2">
      <c r="A4854" s="4" t="s">
        <v>9658</v>
      </c>
      <c r="B4854" t="s">
        <v>8398</v>
      </c>
      <c r="C4854" t="s">
        <v>9659</v>
      </c>
      <c r="E4854" t="s">
        <v>8682</v>
      </c>
      <c r="F4854" t="s">
        <v>64</v>
      </c>
      <c r="G4854" s="5">
        <v>197</v>
      </c>
      <c r="H4854" t="s">
        <v>42</v>
      </c>
      <c r="I4854" t="s">
        <v>65</v>
      </c>
      <c r="J4854" t="s">
        <v>559</v>
      </c>
      <c r="N4854" s="24">
        <v>2000</v>
      </c>
      <c r="R4854" s="7">
        <v>35.078600000000002</v>
      </c>
      <c r="S4854" s="7">
        <v>-81.575000000000003</v>
      </c>
      <c r="T4854" t="s">
        <v>46</v>
      </c>
      <c r="U4854" t="s">
        <v>9660</v>
      </c>
      <c r="V4854" t="s">
        <v>9661</v>
      </c>
      <c r="X4854" t="s">
        <v>9662</v>
      </c>
      <c r="Y4854" t="s">
        <v>3012</v>
      </c>
      <c r="Z4854" t="s">
        <v>3691</v>
      </c>
      <c r="AA4854" t="s">
        <v>9663</v>
      </c>
      <c r="AB4854" t="s">
        <v>8683</v>
      </c>
      <c r="AG4854" t="s">
        <v>9664</v>
      </c>
      <c r="AH4854" s="24">
        <v>24640</v>
      </c>
      <c r="AI4854" t="s">
        <v>9665</v>
      </c>
      <c r="AJ4854" t="s">
        <v>9667</v>
      </c>
    </row>
    <row r="4855" spans="1:36" ht="17.25" hidden="1" customHeight="1" x14ac:dyDescent="0.2">
      <c r="A4855" s="4" t="s">
        <v>9658</v>
      </c>
      <c r="B4855" t="s">
        <v>8398</v>
      </c>
      <c r="C4855" t="s">
        <v>9659</v>
      </c>
      <c r="E4855" t="s">
        <v>8772</v>
      </c>
      <c r="F4855" t="s">
        <v>64</v>
      </c>
      <c r="G4855" s="5">
        <v>197</v>
      </c>
      <c r="H4855" t="s">
        <v>42</v>
      </c>
      <c r="I4855" t="s">
        <v>65</v>
      </c>
      <c r="J4855" t="s">
        <v>559</v>
      </c>
      <c r="N4855" s="6">
        <v>2000</v>
      </c>
      <c r="R4855" s="7">
        <v>35.078600000000002</v>
      </c>
      <c r="S4855" s="7">
        <v>-81.575000000000003</v>
      </c>
      <c r="T4855" t="s">
        <v>46</v>
      </c>
      <c r="U4855" t="s">
        <v>9660</v>
      </c>
      <c r="V4855" t="s">
        <v>9661</v>
      </c>
      <c r="X4855" t="s">
        <v>9662</v>
      </c>
      <c r="Y4855" t="s">
        <v>3012</v>
      </c>
      <c r="Z4855" t="s">
        <v>3691</v>
      </c>
      <c r="AA4855" t="s">
        <v>9663</v>
      </c>
      <c r="AB4855" t="s">
        <v>8773</v>
      </c>
      <c r="AG4855" t="s">
        <v>9664</v>
      </c>
      <c r="AH4855" s="24">
        <v>24641</v>
      </c>
      <c r="AI4855" t="s">
        <v>9665</v>
      </c>
      <c r="AJ4855" t="s">
        <v>9668</v>
      </c>
    </row>
    <row r="4856" spans="1:36" ht="17.25" hidden="1" customHeight="1" x14ac:dyDescent="0.2">
      <c r="A4856" s="4" t="s">
        <v>9658</v>
      </c>
      <c r="B4856" t="s">
        <v>8398</v>
      </c>
      <c r="C4856" t="s">
        <v>9659</v>
      </c>
      <c r="E4856" t="s">
        <v>9669</v>
      </c>
      <c r="F4856" t="s">
        <v>64</v>
      </c>
      <c r="G4856" s="5">
        <v>197</v>
      </c>
      <c r="H4856" t="s">
        <v>42</v>
      </c>
      <c r="I4856" t="s">
        <v>65</v>
      </c>
      <c r="J4856" t="s">
        <v>559</v>
      </c>
      <c r="N4856" s="6">
        <v>2001</v>
      </c>
      <c r="R4856" s="7">
        <v>35.078600000000002</v>
      </c>
      <c r="S4856" s="7">
        <v>-81.575000000000003</v>
      </c>
      <c r="T4856" t="s">
        <v>46</v>
      </c>
      <c r="U4856" t="s">
        <v>9660</v>
      </c>
      <c r="V4856" t="s">
        <v>9661</v>
      </c>
      <c r="X4856" t="s">
        <v>9662</v>
      </c>
      <c r="Y4856" t="s">
        <v>3012</v>
      </c>
      <c r="Z4856" t="s">
        <v>3691</v>
      </c>
      <c r="AA4856" t="s">
        <v>9663</v>
      </c>
      <c r="AB4856" t="s">
        <v>9670</v>
      </c>
      <c r="AG4856" t="s">
        <v>9664</v>
      </c>
      <c r="AH4856" s="24">
        <v>26543</v>
      </c>
      <c r="AI4856" t="s">
        <v>9665</v>
      </c>
      <c r="AJ4856" t="s">
        <v>9671</v>
      </c>
    </row>
    <row r="4857" spans="1:36" ht="17.25" hidden="1" customHeight="1" x14ac:dyDescent="0.2">
      <c r="A4857" s="4" t="s">
        <v>9658</v>
      </c>
      <c r="B4857" t="s">
        <v>8398</v>
      </c>
      <c r="C4857" t="s">
        <v>9659</v>
      </c>
      <c r="E4857" t="s">
        <v>9672</v>
      </c>
      <c r="F4857" t="s">
        <v>64</v>
      </c>
      <c r="G4857" s="5">
        <v>197</v>
      </c>
      <c r="H4857" t="s">
        <v>42</v>
      </c>
      <c r="I4857" t="s">
        <v>65</v>
      </c>
      <c r="J4857" t="s">
        <v>559</v>
      </c>
      <c r="N4857" s="6">
        <v>2001</v>
      </c>
      <c r="R4857" s="7">
        <v>35.078600000000002</v>
      </c>
      <c r="S4857" s="7">
        <v>-81.575000000000003</v>
      </c>
      <c r="T4857" t="s">
        <v>46</v>
      </c>
      <c r="U4857" t="s">
        <v>9660</v>
      </c>
      <c r="V4857" t="s">
        <v>9661</v>
      </c>
      <c r="X4857" t="s">
        <v>9662</v>
      </c>
      <c r="Y4857" t="s">
        <v>3012</v>
      </c>
      <c r="Z4857" t="s">
        <v>3691</v>
      </c>
      <c r="AA4857" t="s">
        <v>9663</v>
      </c>
      <c r="AB4857" t="s">
        <v>9673</v>
      </c>
      <c r="AG4857" t="s">
        <v>9664</v>
      </c>
      <c r="AH4857" s="24">
        <v>26544</v>
      </c>
      <c r="AI4857" t="s">
        <v>9665</v>
      </c>
      <c r="AJ4857" t="s">
        <v>9674</v>
      </c>
    </row>
    <row r="4858" spans="1:36" ht="17.25" hidden="1" customHeight="1" x14ac:dyDescent="0.2">
      <c r="A4858" s="4" t="s">
        <v>9681</v>
      </c>
      <c r="B4858" t="s">
        <v>8398</v>
      </c>
      <c r="C4858" t="s">
        <v>9682</v>
      </c>
      <c r="E4858" t="s">
        <v>565</v>
      </c>
      <c r="F4858" t="s">
        <v>64</v>
      </c>
      <c r="G4858" s="5">
        <v>161</v>
      </c>
      <c r="H4858" t="s">
        <v>42</v>
      </c>
      <c r="I4858" t="s">
        <v>43</v>
      </c>
      <c r="J4858" t="s">
        <v>44</v>
      </c>
      <c r="N4858" s="27">
        <v>1996</v>
      </c>
      <c r="R4858" s="7">
        <v>40.699356999999999</v>
      </c>
      <c r="S4858" s="7">
        <v>-73.976389999999995</v>
      </c>
      <c r="T4858" t="s">
        <v>46</v>
      </c>
      <c r="U4858" t="s">
        <v>9683</v>
      </c>
      <c r="V4858" t="s">
        <v>9684</v>
      </c>
      <c r="X4858" t="s">
        <v>8437</v>
      </c>
      <c r="Y4858" t="s">
        <v>3012</v>
      </c>
      <c r="Z4858" t="s">
        <v>3691</v>
      </c>
      <c r="AA4858" t="s">
        <v>9685</v>
      </c>
      <c r="AB4858" t="s">
        <v>9686</v>
      </c>
      <c r="AI4858" t="s">
        <v>9687</v>
      </c>
      <c r="AJ4858" t="s">
        <v>9688</v>
      </c>
    </row>
    <row r="4859" spans="1:36" ht="17.25" hidden="1" customHeight="1" x14ac:dyDescent="0.2">
      <c r="A4859" s="4" t="s">
        <v>9681</v>
      </c>
      <c r="B4859" t="s">
        <v>8398</v>
      </c>
      <c r="C4859" t="s">
        <v>9682</v>
      </c>
      <c r="E4859" t="s">
        <v>870</v>
      </c>
      <c r="F4859" t="s">
        <v>64</v>
      </c>
      <c r="G4859" s="5">
        <v>161</v>
      </c>
      <c r="H4859" t="s">
        <v>42</v>
      </c>
      <c r="I4859" t="s">
        <v>43</v>
      </c>
      <c r="J4859" t="s">
        <v>44</v>
      </c>
      <c r="N4859" s="27">
        <v>1996</v>
      </c>
      <c r="R4859" s="7">
        <v>40.699356999999999</v>
      </c>
      <c r="S4859" s="7">
        <v>-73.976389999999995</v>
      </c>
      <c r="T4859" t="s">
        <v>46</v>
      </c>
      <c r="U4859" t="s">
        <v>9683</v>
      </c>
      <c r="V4859" t="s">
        <v>9684</v>
      </c>
      <c r="X4859" t="s">
        <v>8437</v>
      </c>
      <c r="Y4859" t="s">
        <v>3012</v>
      </c>
      <c r="Z4859" t="s">
        <v>3691</v>
      </c>
      <c r="AA4859" t="s">
        <v>9685</v>
      </c>
      <c r="AB4859" t="s">
        <v>9689</v>
      </c>
      <c r="AI4859" t="s">
        <v>9687</v>
      </c>
      <c r="AJ4859" t="s">
        <v>9690</v>
      </c>
    </row>
    <row r="4860" spans="1:36" ht="17.25" hidden="1" customHeight="1" x14ac:dyDescent="0.2">
      <c r="A4860" s="4" t="s">
        <v>9703</v>
      </c>
      <c r="B4860" t="s">
        <v>8398</v>
      </c>
      <c r="C4860" t="s">
        <v>9704</v>
      </c>
      <c r="E4860" t="s">
        <v>40</v>
      </c>
      <c r="F4860" t="s">
        <v>64</v>
      </c>
      <c r="G4860" s="5">
        <v>112</v>
      </c>
      <c r="H4860" t="s">
        <v>42</v>
      </c>
      <c r="I4860" t="s">
        <v>65</v>
      </c>
      <c r="J4860" t="s">
        <v>559</v>
      </c>
      <c r="N4860" s="6">
        <v>1999</v>
      </c>
      <c r="R4860" s="7">
        <v>35.543799999999997</v>
      </c>
      <c r="S4860" s="7">
        <v>-89.197999999999993</v>
      </c>
      <c r="T4860" t="s">
        <v>46</v>
      </c>
      <c r="U4860" t="s">
        <v>9705</v>
      </c>
      <c r="V4860" t="s">
        <v>9706</v>
      </c>
      <c r="X4860" t="s">
        <v>8652</v>
      </c>
      <c r="Y4860" t="s">
        <v>3012</v>
      </c>
      <c r="Z4860" t="s">
        <v>3691</v>
      </c>
      <c r="AA4860" t="s">
        <v>9707</v>
      </c>
      <c r="AB4860" t="s">
        <v>8690</v>
      </c>
      <c r="AG4860" t="s">
        <v>9708</v>
      </c>
      <c r="AH4860" s="24">
        <v>24290</v>
      </c>
      <c r="AI4860" t="s">
        <v>9709</v>
      </c>
      <c r="AJ4860" t="s">
        <v>9710</v>
      </c>
    </row>
    <row r="4861" spans="1:36" ht="17.25" hidden="1" customHeight="1" x14ac:dyDescent="0.2">
      <c r="A4861" s="4" t="s">
        <v>9703</v>
      </c>
      <c r="B4861" t="s">
        <v>8398</v>
      </c>
      <c r="C4861" t="s">
        <v>9704</v>
      </c>
      <c r="E4861" t="s">
        <v>56</v>
      </c>
      <c r="F4861" t="s">
        <v>64</v>
      </c>
      <c r="G4861" s="5">
        <v>112</v>
      </c>
      <c r="H4861" t="s">
        <v>42</v>
      </c>
      <c r="I4861" t="s">
        <v>65</v>
      </c>
      <c r="J4861" t="s">
        <v>559</v>
      </c>
      <c r="N4861" s="24">
        <v>1999</v>
      </c>
      <c r="R4861" s="7">
        <v>35.543799999999997</v>
      </c>
      <c r="S4861" s="7">
        <v>-89.197999999999993</v>
      </c>
      <c r="T4861" t="s">
        <v>46</v>
      </c>
      <c r="U4861" t="s">
        <v>9705</v>
      </c>
      <c r="V4861" t="s">
        <v>9706</v>
      </c>
      <c r="X4861" t="s">
        <v>8652</v>
      </c>
      <c r="Y4861" t="s">
        <v>3012</v>
      </c>
      <c r="Z4861" t="s">
        <v>3691</v>
      </c>
      <c r="AA4861" t="s">
        <v>9707</v>
      </c>
      <c r="AB4861" t="s">
        <v>8503</v>
      </c>
      <c r="AG4861" t="s">
        <v>9708</v>
      </c>
      <c r="AH4861" s="24">
        <v>24821</v>
      </c>
      <c r="AI4861" t="s">
        <v>9709</v>
      </c>
      <c r="AJ4861" t="s">
        <v>9711</v>
      </c>
    </row>
    <row r="4862" spans="1:36" ht="17.25" hidden="1" customHeight="1" x14ac:dyDescent="0.2">
      <c r="A4862" s="4" t="s">
        <v>9703</v>
      </c>
      <c r="B4862" t="s">
        <v>8398</v>
      </c>
      <c r="C4862" t="s">
        <v>9704</v>
      </c>
      <c r="E4862" t="s">
        <v>58</v>
      </c>
      <c r="F4862" t="s">
        <v>64</v>
      </c>
      <c r="G4862" s="5">
        <v>118</v>
      </c>
      <c r="H4862" t="s">
        <v>42</v>
      </c>
      <c r="I4862" t="s">
        <v>65</v>
      </c>
      <c r="J4862" t="s">
        <v>559</v>
      </c>
      <c r="N4862" s="24">
        <v>1999</v>
      </c>
      <c r="R4862" s="7">
        <v>35.543799999999997</v>
      </c>
      <c r="S4862" s="7">
        <v>-89.197999999999993</v>
      </c>
      <c r="T4862" t="s">
        <v>46</v>
      </c>
      <c r="U4862" t="s">
        <v>9705</v>
      </c>
      <c r="V4862" t="s">
        <v>9706</v>
      </c>
      <c r="X4862" t="s">
        <v>8652</v>
      </c>
      <c r="Y4862" t="s">
        <v>3012</v>
      </c>
      <c r="Z4862" t="s">
        <v>3691</v>
      </c>
      <c r="AA4862" t="s">
        <v>9707</v>
      </c>
      <c r="AB4862" t="s">
        <v>8595</v>
      </c>
      <c r="AG4862" t="s">
        <v>9708</v>
      </c>
      <c r="AH4862" s="24">
        <v>24822</v>
      </c>
      <c r="AI4862" t="s">
        <v>9709</v>
      </c>
      <c r="AJ4862" t="s">
        <v>9712</v>
      </c>
    </row>
    <row r="4863" spans="1:36" ht="17.25" hidden="1" customHeight="1" x14ac:dyDescent="0.2">
      <c r="A4863" s="4" t="s">
        <v>9703</v>
      </c>
      <c r="B4863" t="s">
        <v>8398</v>
      </c>
      <c r="C4863" t="s">
        <v>9704</v>
      </c>
      <c r="E4863" t="s">
        <v>191</v>
      </c>
      <c r="F4863" t="s">
        <v>64</v>
      </c>
      <c r="G4863" s="5">
        <v>118</v>
      </c>
      <c r="H4863" t="s">
        <v>42</v>
      </c>
      <c r="I4863" t="s">
        <v>65</v>
      </c>
      <c r="J4863" t="s">
        <v>559</v>
      </c>
      <c r="N4863" s="6">
        <v>1999</v>
      </c>
      <c r="R4863" s="7">
        <v>35.543799999999997</v>
      </c>
      <c r="S4863" s="7">
        <v>-89.197999999999993</v>
      </c>
      <c r="T4863" t="s">
        <v>46</v>
      </c>
      <c r="U4863" t="s">
        <v>9705</v>
      </c>
      <c r="V4863" t="s">
        <v>9706</v>
      </c>
      <c r="X4863" t="s">
        <v>8652</v>
      </c>
      <c r="Y4863" t="s">
        <v>3012</v>
      </c>
      <c r="Z4863" t="s">
        <v>3691</v>
      </c>
      <c r="AA4863" t="s">
        <v>9707</v>
      </c>
      <c r="AB4863" t="s">
        <v>8414</v>
      </c>
      <c r="AG4863" t="s">
        <v>9708</v>
      </c>
      <c r="AH4863" s="24">
        <v>24823</v>
      </c>
      <c r="AI4863" t="s">
        <v>9709</v>
      </c>
      <c r="AJ4863" t="s">
        <v>9713</v>
      </c>
    </row>
    <row r="4864" spans="1:36" ht="17.25" hidden="1" customHeight="1" x14ac:dyDescent="0.2">
      <c r="A4864" s="4" t="s">
        <v>11831</v>
      </c>
      <c r="B4864" t="s">
        <v>8398</v>
      </c>
      <c r="C4864" t="s">
        <v>11832</v>
      </c>
      <c r="E4864" t="s">
        <v>58</v>
      </c>
      <c r="F4864" t="s">
        <v>64</v>
      </c>
      <c r="G4864" s="5">
        <v>114</v>
      </c>
      <c r="H4864" t="s">
        <v>806</v>
      </c>
      <c r="I4864" t="s">
        <v>240</v>
      </c>
      <c r="J4864" t="s">
        <v>559</v>
      </c>
      <c r="N4864" s="6">
        <v>1957</v>
      </c>
      <c r="O4864" s="24">
        <v>2021</v>
      </c>
      <c r="R4864" s="7">
        <v>42.094999999999999</v>
      </c>
      <c r="S4864" s="7">
        <v>-72.594999999999999</v>
      </c>
      <c r="T4864" t="s">
        <v>46</v>
      </c>
      <c r="U4864" t="s">
        <v>11833</v>
      </c>
      <c r="V4864" t="s">
        <v>9342</v>
      </c>
      <c r="X4864" t="s">
        <v>8479</v>
      </c>
      <c r="Y4864" t="s">
        <v>3012</v>
      </c>
      <c r="Z4864" t="s">
        <v>3691</v>
      </c>
      <c r="AA4864" t="s">
        <v>11834</v>
      </c>
      <c r="AB4864" t="s">
        <v>8595</v>
      </c>
      <c r="AG4864" t="s">
        <v>11835</v>
      </c>
      <c r="AH4864" s="24">
        <v>22932</v>
      </c>
      <c r="AI4864" t="s">
        <v>11836</v>
      </c>
      <c r="AJ4864" t="s">
        <v>11837</v>
      </c>
    </row>
    <row r="4865" spans="1:36" ht="17.25" hidden="1" customHeight="1" x14ac:dyDescent="0.2">
      <c r="A4865" s="4" t="s">
        <v>13992</v>
      </c>
      <c r="B4865" t="s">
        <v>8398</v>
      </c>
      <c r="C4865" t="s">
        <v>13993</v>
      </c>
      <c r="E4865" t="s">
        <v>56</v>
      </c>
      <c r="F4865" t="s">
        <v>86</v>
      </c>
      <c r="G4865" s="5">
        <v>50</v>
      </c>
      <c r="H4865" t="s">
        <v>857</v>
      </c>
      <c r="I4865" t="s">
        <v>240</v>
      </c>
      <c r="J4865" t="s">
        <v>559</v>
      </c>
      <c r="N4865" s="6">
        <v>1957</v>
      </c>
      <c r="R4865" s="7">
        <v>39.0867</v>
      </c>
      <c r="S4865" s="7">
        <v>-94.651390000000006</v>
      </c>
      <c r="T4865" t="s">
        <v>46</v>
      </c>
      <c r="U4865" t="s">
        <v>13204</v>
      </c>
      <c r="V4865" t="s">
        <v>13994</v>
      </c>
      <c r="X4865" t="s">
        <v>10380</v>
      </c>
      <c r="Y4865" t="s">
        <v>3012</v>
      </c>
      <c r="Z4865" t="s">
        <v>3691</v>
      </c>
      <c r="AA4865" t="s">
        <v>13995</v>
      </c>
      <c r="AB4865" t="s">
        <v>8503</v>
      </c>
      <c r="AI4865" t="s">
        <v>13996</v>
      </c>
      <c r="AJ4865" t="s">
        <v>13998</v>
      </c>
    </row>
    <row r="4866" spans="1:36" ht="17.25" hidden="1" customHeight="1" x14ac:dyDescent="0.2">
      <c r="A4866" s="4" t="s">
        <v>14533</v>
      </c>
      <c r="B4866" t="s">
        <v>8398</v>
      </c>
      <c r="C4866" t="s">
        <v>14534</v>
      </c>
      <c r="E4866" t="s">
        <v>58</v>
      </c>
      <c r="F4866" t="s">
        <v>86</v>
      </c>
      <c r="G4866" s="29">
        <v>114</v>
      </c>
      <c r="H4866" t="s">
        <v>42</v>
      </c>
      <c r="I4866" t="s">
        <v>240</v>
      </c>
      <c r="J4866" t="s">
        <v>559</v>
      </c>
      <c r="N4866" s="6">
        <v>1957</v>
      </c>
      <c r="R4866" s="7">
        <v>32.704700000000003</v>
      </c>
      <c r="S4866" s="7">
        <v>-93.959699999999998</v>
      </c>
      <c r="T4866" t="s">
        <v>46</v>
      </c>
      <c r="U4866" t="s">
        <v>14535</v>
      </c>
      <c r="V4866" t="s">
        <v>8733</v>
      </c>
      <c r="X4866" t="s">
        <v>8512</v>
      </c>
      <c r="Y4866" t="s">
        <v>3012</v>
      </c>
      <c r="Z4866" t="s">
        <v>3691</v>
      </c>
      <c r="AA4866" t="s">
        <v>14536</v>
      </c>
      <c r="AB4866" t="s">
        <v>8595</v>
      </c>
      <c r="AG4866" t="s">
        <v>14537</v>
      </c>
      <c r="AH4866" s="24">
        <v>11901</v>
      </c>
      <c r="AI4866" t="s">
        <v>14538</v>
      </c>
      <c r="AJ4866" t="s">
        <v>14539</v>
      </c>
    </row>
    <row r="4867" spans="1:36" ht="17.25" hidden="1" customHeight="1" x14ac:dyDescent="0.2">
      <c r="A4867" s="4" t="s">
        <v>9724</v>
      </c>
      <c r="B4867" t="s">
        <v>8398</v>
      </c>
      <c r="C4867" t="s">
        <v>9725</v>
      </c>
      <c r="E4867" t="s">
        <v>9726</v>
      </c>
      <c r="F4867" t="s">
        <v>86</v>
      </c>
      <c r="G4867" s="5">
        <v>340</v>
      </c>
      <c r="H4867" t="s">
        <v>42</v>
      </c>
      <c r="I4867" t="s">
        <v>43</v>
      </c>
      <c r="J4867" t="s">
        <v>559</v>
      </c>
      <c r="N4867" s="24">
        <v>1974</v>
      </c>
      <c r="R4867" s="7">
        <v>40.464851000000003</v>
      </c>
      <c r="S4867" s="7">
        <v>-80.043760000000006</v>
      </c>
      <c r="T4867" t="s">
        <v>46</v>
      </c>
      <c r="U4867" t="s">
        <v>9727</v>
      </c>
      <c r="V4867" t="s">
        <v>8641</v>
      </c>
      <c r="X4867" t="s">
        <v>8642</v>
      </c>
      <c r="Y4867" t="s">
        <v>3012</v>
      </c>
      <c r="Z4867" t="s">
        <v>3691</v>
      </c>
      <c r="AA4867" t="s">
        <v>9728</v>
      </c>
      <c r="AB4867" t="s">
        <v>9729</v>
      </c>
      <c r="AI4867" t="s">
        <v>9730</v>
      </c>
      <c r="AJ4867" t="s">
        <v>9731</v>
      </c>
    </row>
    <row r="4868" spans="1:36" ht="17.25" hidden="1" customHeight="1" x14ac:dyDescent="0.2">
      <c r="A4868" s="4" t="s">
        <v>9743</v>
      </c>
      <c r="B4868" t="s">
        <v>8398</v>
      </c>
      <c r="C4868" t="s">
        <v>9744</v>
      </c>
      <c r="E4868" t="s">
        <v>9745</v>
      </c>
      <c r="F4868" t="s">
        <v>86</v>
      </c>
      <c r="G4868" s="5">
        <v>74</v>
      </c>
      <c r="H4868" t="s">
        <v>42</v>
      </c>
      <c r="I4868" t="s">
        <v>43</v>
      </c>
      <c r="J4868" t="s">
        <v>559</v>
      </c>
      <c r="N4868" s="8">
        <v>1994</v>
      </c>
      <c r="R4868" s="7">
        <v>40.241500000000002</v>
      </c>
      <c r="S4868" s="7">
        <v>-103.631</v>
      </c>
      <c r="T4868" t="s">
        <v>46</v>
      </c>
      <c r="U4868" t="s">
        <v>9746</v>
      </c>
      <c r="V4868" t="s">
        <v>9747</v>
      </c>
      <c r="X4868" t="s">
        <v>8827</v>
      </c>
      <c r="Y4868" t="s">
        <v>3012</v>
      </c>
      <c r="Z4868" t="s">
        <v>3691</v>
      </c>
      <c r="AA4868" t="s">
        <v>9748</v>
      </c>
      <c r="AB4868" t="s">
        <v>9749</v>
      </c>
      <c r="AG4868" t="s">
        <v>9750</v>
      </c>
      <c r="AH4868" s="8" t="s">
        <v>9751</v>
      </c>
      <c r="AI4868" t="s">
        <v>9752</v>
      </c>
      <c r="AJ4868" t="s">
        <v>9753</v>
      </c>
    </row>
    <row r="4869" spans="1:36" ht="17.25" hidden="1" customHeight="1" x14ac:dyDescent="0.2">
      <c r="A4869" s="4" t="s">
        <v>9743</v>
      </c>
      <c r="B4869" t="s">
        <v>8398</v>
      </c>
      <c r="C4869" t="s">
        <v>9744</v>
      </c>
      <c r="E4869" t="s">
        <v>9754</v>
      </c>
      <c r="F4869" t="s">
        <v>86</v>
      </c>
      <c r="G4869" s="5">
        <v>138</v>
      </c>
      <c r="H4869" t="s">
        <v>42</v>
      </c>
      <c r="I4869" t="s">
        <v>43</v>
      </c>
      <c r="J4869" t="s">
        <v>559</v>
      </c>
      <c r="N4869" s="6">
        <v>2002</v>
      </c>
      <c r="R4869" s="7">
        <v>40.241500000000002</v>
      </c>
      <c r="S4869" s="7">
        <v>-103.631</v>
      </c>
      <c r="T4869" t="s">
        <v>46</v>
      </c>
      <c r="U4869" t="s">
        <v>9746</v>
      </c>
      <c r="V4869" t="s">
        <v>9747</v>
      </c>
      <c r="X4869" t="s">
        <v>8827</v>
      </c>
      <c r="Y4869" t="s">
        <v>3012</v>
      </c>
      <c r="Z4869" t="s">
        <v>3691</v>
      </c>
      <c r="AA4869" t="s">
        <v>9748</v>
      </c>
      <c r="AB4869" t="s">
        <v>9755</v>
      </c>
      <c r="AG4869" t="s">
        <v>9756</v>
      </c>
      <c r="AH4869" s="8" t="s">
        <v>9757</v>
      </c>
      <c r="AI4869" t="s">
        <v>9752</v>
      </c>
      <c r="AJ4869" t="s">
        <v>9758</v>
      </c>
    </row>
    <row r="4870" spans="1:36" ht="17.25" hidden="1" customHeight="1" x14ac:dyDescent="0.2">
      <c r="A4870" s="4" t="s">
        <v>9743</v>
      </c>
      <c r="B4870" t="s">
        <v>8398</v>
      </c>
      <c r="C4870" t="s">
        <v>9744</v>
      </c>
      <c r="E4870" t="s">
        <v>9759</v>
      </c>
      <c r="F4870" t="s">
        <v>86</v>
      </c>
      <c r="G4870" s="5">
        <v>62</v>
      </c>
      <c r="H4870" t="s">
        <v>42</v>
      </c>
      <c r="I4870" t="s">
        <v>43</v>
      </c>
      <c r="J4870" t="s">
        <v>559</v>
      </c>
      <c r="N4870" s="27">
        <v>1990</v>
      </c>
      <c r="R4870" s="7">
        <v>40.241500000000002</v>
      </c>
      <c r="S4870" s="7">
        <v>-103.631</v>
      </c>
      <c r="T4870" t="s">
        <v>46</v>
      </c>
      <c r="U4870" t="s">
        <v>9746</v>
      </c>
      <c r="V4870" t="s">
        <v>9747</v>
      </c>
      <c r="X4870" t="s">
        <v>8827</v>
      </c>
      <c r="Y4870" t="s">
        <v>3012</v>
      </c>
      <c r="Z4870" t="s">
        <v>3691</v>
      </c>
      <c r="AA4870" t="s">
        <v>9748</v>
      </c>
      <c r="AB4870" t="s">
        <v>9760</v>
      </c>
      <c r="AG4870" t="s">
        <v>9756</v>
      </c>
      <c r="AH4870" s="8" t="s">
        <v>9761</v>
      </c>
      <c r="AI4870" t="s">
        <v>9752</v>
      </c>
      <c r="AJ4870" t="s">
        <v>9762</v>
      </c>
    </row>
    <row r="4871" spans="1:36" ht="17.25" hidden="1" customHeight="1" x14ac:dyDescent="0.2">
      <c r="A4871" s="4" t="s">
        <v>9763</v>
      </c>
      <c r="B4871" t="s">
        <v>8398</v>
      </c>
      <c r="C4871" t="s">
        <v>9764</v>
      </c>
      <c r="E4871" t="s">
        <v>565</v>
      </c>
      <c r="F4871" t="s">
        <v>64</v>
      </c>
      <c r="G4871" s="5">
        <v>698</v>
      </c>
      <c r="H4871" t="s">
        <v>42</v>
      </c>
      <c r="I4871" t="s">
        <v>43</v>
      </c>
      <c r="J4871" t="s">
        <v>559</v>
      </c>
      <c r="M4871" t="s">
        <v>559</v>
      </c>
      <c r="N4871" s="8">
        <v>2011</v>
      </c>
      <c r="R4871" s="7">
        <v>35.713299999999997</v>
      </c>
      <c r="S4871" s="7">
        <v>-80.3767</v>
      </c>
      <c r="T4871" t="s">
        <v>46</v>
      </c>
      <c r="U4871" t="s">
        <v>9765</v>
      </c>
      <c r="V4871" t="s">
        <v>9766</v>
      </c>
      <c r="X4871" t="s">
        <v>8789</v>
      </c>
      <c r="Y4871" t="s">
        <v>3012</v>
      </c>
      <c r="Z4871" t="s">
        <v>3691</v>
      </c>
      <c r="AA4871" t="s">
        <v>9767</v>
      </c>
      <c r="AB4871" t="s">
        <v>9768</v>
      </c>
      <c r="AG4871" t="s">
        <v>9769</v>
      </c>
      <c r="AH4871" s="8" t="s">
        <v>9770</v>
      </c>
      <c r="AI4871" t="s">
        <v>9771</v>
      </c>
      <c r="AJ4871" t="s">
        <v>9772</v>
      </c>
    </row>
    <row r="4872" spans="1:36" ht="17.25" hidden="1" customHeight="1" x14ac:dyDescent="0.2">
      <c r="A4872" s="4" t="s">
        <v>9773</v>
      </c>
      <c r="B4872" t="s">
        <v>8398</v>
      </c>
      <c r="C4872" t="s">
        <v>9774</v>
      </c>
      <c r="E4872" t="s">
        <v>565</v>
      </c>
      <c r="F4872" t="s">
        <v>64</v>
      </c>
      <c r="G4872" s="5">
        <v>187</v>
      </c>
      <c r="H4872" t="s">
        <v>42</v>
      </c>
      <c r="I4872" t="s">
        <v>65</v>
      </c>
      <c r="J4872" t="s">
        <v>559</v>
      </c>
      <c r="N4872" s="24">
        <v>2001</v>
      </c>
      <c r="R4872" s="7">
        <v>44.573799999999999</v>
      </c>
      <c r="S4872" s="7">
        <v>-68.804599999999994</v>
      </c>
      <c r="T4872" t="s">
        <v>46</v>
      </c>
      <c r="U4872" t="s">
        <v>9775</v>
      </c>
      <c r="V4872" t="s">
        <v>9776</v>
      </c>
      <c r="X4872" t="s">
        <v>8766</v>
      </c>
      <c r="Y4872" t="s">
        <v>3012</v>
      </c>
      <c r="Z4872" t="s">
        <v>3691</v>
      </c>
      <c r="AA4872" t="s">
        <v>9777</v>
      </c>
      <c r="AB4872" t="s">
        <v>8586</v>
      </c>
      <c r="AG4872" t="s">
        <v>9778</v>
      </c>
      <c r="AH4872" s="24">
        <v>24296</v>
      </c>
      <c r="AI4872" t="s">
        <v>9779</v>
      </c>
      <c r="AJ4872" t="s">
        <v>9780</v>
      </c>
    </row>
    <row r="4873" spans="1:36" ht="17.25" hidden="1" customHeight="1" x14ac:dyDescent="0.2">
      <c r="A4873" s="4" t="s">
        <v>16994</v>
      </c>
      <c r="B4873" t="s">
        <v>8398</v>
      </c>
      <c r="C4873" t="s">
        <v>16995</v>
      </c>
      <c r="E4873" t="s">
        <v>1157</v>
      </c>
      <c r="F4873" t="s">
        <v>86</v>
      </c>
      <c r="G4873" s="5">
        <v>163</v>
      </c>
      <c r="H4873" t="s">
        <v>42</v>
      </c>
      <c r="I4873" t="s">
        <v>240</v>
      </c>
      <c r="J4873" t="s">
        <v>559</v>
      </c>
      <c r="N4873" s="24">
        <v>1957</v>
      </c>
      <c r="P4873" s="24">
        <v>2023</v>
      </c>
      <c r="R4873" s="7">
        <v>33.8504</v>
      </c>
      <c r="S4873" s="7">
        <v>-118.395</v>
      </c>
      <c r="T4873" t="s">
        <v>46</v>
      </c>
      <c r="U4873" t="s">
        <v>16996</v>
      </c>
      <c r="V4873" t="s">
        <v>8593</v>
      </c>
      <c r="X4873" t="s">
        <v>8572</v>
      </c>
      <c r="Y4873" t="s">
        <v>3012</v>
      </c>
      <c r="Z4873" t="s">
        <v>3691</v>
      </c>
      <c r="AA4873" t="s">
        <v>16997</v>
      </c>
      <c r="AB4873" t="s">
        <v>8429</v>
      </c>
      <c r="AG4873" t="s">
        <v>16998</v>
      </c>
      <c r="AH4873" s="24">
        <v>17573</v>
      </c>
      <c r="AI4873" t="s">
        <v>16999</v>
      </c>
      <c r="AJ4873" t="s">
        <v>17001</v>
      </c>
    </row>
    <row r="4874" spans="1:36" ht="17.25" hidden="1" customHeight="1" x14ac:dyDescent="0.2">
      <c r="A4874" s="4" t="s">
        <v>9789</v>
      </c>
      <c r="B4874" t="s">
        <v>8398</v>
      </c>
      <c r="C4874" t="s">
        <v>9790</v>
      </c>
      <c r="E4874" t="s">
        <v>565</v>
      </c>
      <c r="F4874" t="s">
        <v>7946</v>
      </c>
      <c r="G4874" s="5">
        <v>246</v>
      </c>
      <c r="H4874" t="s">
        <v>42</v>
      </c>
      <c r="I4874" t="s">
        <v>43</v>
      </c>
      <c r="J4874" t="s">
        <v>559</v>
      </c>
      <c r="N4874" s="24">
        <v>1988</v>
      </c>
      <c r="R4874" s="7">
        <v>35.098599999999998</v>
      </c>
      <c r="S4874" s="7">
        <v>-78.829400000000007</v>
      </c>
      <c r="T4874" t="s">
        <v>46</v>
      </c>
      <c r="U4874" t="s">
        <v>9791</v>
      </c>
      <c r="V4874" t="s">
        <v>9792</v>
      </c>
      <c r="X4874" t="s">
        <v>8789</v>
      </c>
      <c r="Y4874" t="s">
        <v>3012</v>
      </c>
      <c r="Z4874" t="s">
        <v>3691</v>
      </c>
      <c r="AA4874" t="s">
        <v>9793</v>
      </c>
      <c r="AB4874" t="s">
        <v>9794</v>
      </c>
      <c r="AI4874" t="s">
        <v>9795</v>
      </c>
      <c r="AJ4874" t="s">
        <v>9796</v>
      </c>
    </row>
    <row r="4875" spans="1:36" ht="17.25" hidden="1" customHeight="1" x14ac:dyDescent="0.2">
      <c r="A4875" s="4" t="s">
        <v>9797</v>
      </c>
      <c r="B4875" t="s">
        <v>8398</v>
      </c>
      <c r="C4875" t="s">
        <v>9798</v>
      </c>
      <c r="E4875" t="s">
        <v>565</v>
      </c>
      <c r="F4875" t="s">
        <v>86</v>
      </c>
      <c r="G4875" s="5">
        <v>230</v>
      </c>
      <c r="H4875" t="s">
        <v>42</v>
      </c>
      <c r="I4875" t="s">
        <v>43</v>
      </c>
      <c r="J4875" t="s">
        <v>44</v>
      </c>
      <c r="N4875" s="24">
        <v>1988</v>
      </c>
      <c r="R4875" s="7">
        <v>32.273178000000001</v>
      </c>
      <c r="S4875" s="7">
        <v>-101.4224</v>
      </c>
      <c r="T4875" t="s">
        <v>46</v>
      </c>
      <c r="U4875" t="s">
        <v>9799</v>
      </c>
      <c r="V4875" t="s">
        <v>9800</v>
      </c>
      <c r="X4875" t="s">
        <v>8584</v>
      </c>
      <c r="Y4875" t="s">
        <v>3012</v>
      </c>
      <c r="Z4875" t="s">
        <v>3691</v>
      </c>
      <c r="AA4875" t="s">
        <v>9801</v>
      </c>
      <c r="AB4875" t="s">
        <v>9378</v>
      </c>
      <c r="AI4875" t="s">
        <v>9802</v>
      </c>
      <c r="AJ4875" t="s">
        <v>9803</v>
      </c>
    </row>
    <row r="4876" spans="1:36" ht="17.25" hidden="1" customHeight="1" x14ac:dyDescent="0.2">
      <c r="A4876" s="4" t="s">
        <v>9804</v>
      </c>
      <c r="B4876" t="s">
        <v>8398</v>
      </c>
      <c r="C4876" t="s">
        <v>9805</v>
      </c>
      <c r="E4876" t="s">
        <v>703</v>
      </c>
      <c r="F4876" t="s">
        <v>64</v>
      </c>
      <c r="G4876" s="5">
        <v>63</v>
      </c>
      <c r="H4876" t="s">
        <v>42</v>
      </c>
      <c r="I4876" t="s">
        <v>65</v>
      </c>
      <c r="J4876" t="s">
        <v>559</v>
      </c>
      <c r="N4876" s="24">
        <v>2003</v>
      </c>
      <c r="R4876" s="7">
        <v>40.922800000000002</v>
      </c>
      <c r="S4876" s="7">
        <v>-98.326899999999995</v>
      </c>
      <c r="T4876" t="s">
        <v>46</v>
      </c>
      <c r="U4876" t="s">
        <v>9806</v>
      </c>
      <c r="V4876" t="s">
        <v>9807</v>
      </c>
      <c r="X4876" t="s">
        <v>9275</v>
      </c>
      <c r="Y4876" t="s">
        <v>3012</v>
      </c>
      <c r="Z4876" t="s">
        <v>3691</v>
      </c>
      <c r="AA4876" t="s">
        <v>9808</v>
      </c>
      <c r="AB4876" t="s">
        <v>8916</v>
      </c>
      <c r="AI4876" t="s">
        <v>9809</v>
      </c>
      <c r="AJ4876" t="s">
        <v>9810</v>
      </c>
    </row>
    <row r="4877" spans="1:36" ht="17.25" hidden="1" customHeight="1" x14ac:dyDescent="0.2">
      <c r="A4877" s="4" t="s">
        <v>9804</v>
      </c>
      <c r="B4877" t="s">
        <v>8398</v>
      </c>
      <c r="C4877" t="s">
        <v>9805</v>
      </c>
      <c r="E4877" t="s">
        <v>738</v>
      </c>
      <c r="F4877" t="s">
        <v>64</v>
      </c>
      <c r="G4877" s="5">
        <v>63</v>
      </c>
      <c r="H4877" t="s">
        <v>42</v>
      </c>
      <c r="I4877" t="s">
        <v>65</v>
      </c>
      <c r="J4877" t="s">
        <v>559</v>
      </c>
      <c r="N4877" s="24">
        <v>2003</v>
      </c>
      <c r="R4877" s="7">
        <v>40.922800000000002</v>
      </c>
      <c r="S4877" s="7">
        <v>-98.326899999999995</v>
      </c>
      <c r="T4877" t="s">
        <v>46</v>
      </c>
      <c r="U4877" t="s">
        <v>9806</v>
      </c>
      <c r="V4877" t="s">
        <v>9807</v>
      </c>
      <c r="X4877" t="s">
        <v>9275</v>
      </c>
      <c r="Y4877" t="s">
        <v>3012</v>
      </c>
      <c r="Z4877" t="s">
        <v>3691</v>
      </c>
      <c r="AA4877" t="s">
        <v>9808</v>
      </c>
      <c r="AB4877" t="s">
        <v>8803</v>
      </c>
      <c r="AI4877" t="s">
        <v>9809</v>
      </c>
      <c r="AJ4877" t="s">
        <v>9811</v>
      </c>
    </row>
    <row r="4878" spans="1:36" ht="17.25" hidden="1" customHeight="1" x14ac:dyDescent="0.2">
      <c r="A4878" s="4" t="s">
        <v>9812</v>
      </c>
      <c r="B4878" t="s">
        <v>8398</v>
      </c>
      <c r="C4878" t="s">
        <v>9813</v>
      </c>
      <c r="E4878" t="s">
        <v>9814</v>
      </c>
      <c r="F4878" t="s">
        <v>4924</v>
      </c>
      <c r="G4878" s="5">
        <v>384</v>
      </c>
      <c r="H4878" t="s">
        <v>42</v>
      </c>
      <c r="I4878" t="s">
        <v>43</v>
      </c>
      <c r="J4878" t="s">
        <v>559</v>
      </c>
      <c r="M4878" t="s">
        <v>559</v>
      </c>
      <c r="N4878" s="24">
        <v>2002</v>
      </c>
      <c r="R4878" s="7">
        <v>28.080100000000002</v>
      </c>
      <c r="S4878" s="7">
        <v>-81.922899999999998</v>
      </c>
      <c r="T4878" t="s">
        <v>46</v>
      </c>
      <c r="U4878" t="s">
        <v>9815</v>
      </c>
      <c r="V4878" t="s">
        <v>9816</v>
      </c>
      <c r="X4878" t="s">
        <v>8746</v>
      </c>
      <c r="Y4878" t="s">
        <v>3012</v>
      </c>
      <c r="Z4878" t="s">
        <v>3691</v>
      </c>
      <c r="AA4878" t="s">
        <v>9817</v>
      </c>
      <c r="AB4878" t="s">
        <v>9818</v>
      </c>
      <c r="AC4878" t="s">
        <v>9819</v>
      </c>
      <c r="AG4878" t="s">
        <v>9820</v>
      </c>
      <c r="AH4878" s="8" t="s">
        <v>9821</v>
      </c>
      <c r="AI4878" t="s">
        <v>9822</v>
      </c>
      <c r="AJ4878" t="s">
        <v>9823</v>
      </c>
    </row>
    <row r="4879" spans="1:36" ht="17.25" hidden="1" customHeight="1" x14ac:dyDescent="0.2">
      <c r="A4879" s="4" t="s">
        <v>9812</v>
      </c>
      <c r="B4879" t="s">
        <v>8398</v>
      </c>
      <c r="C4879" t="s">
        <v>9813</v>
      </c>
      <c r="E4879" t="s">
        <v>726</v>
      </c>
      <c r="F4879" t="s">
        <v>64</v>
      </c>
      <c r="G4879" s="5">
        <v>126</v>
      </c>
      <c r="H4879" t="s">
        <v>806</v>
      </c>
      <c r="I4879" t="s">
        <v>240</v>
      </c>
      <c r="J4879" t="s">
        <v>559</v>
      </c>
      <c r="M4879" t="s">
        <v>559</v>
      </c>
      <c r="N4879" s="6">
        <v>1976</v>
      </c>
      <c r="O4879" s="24">
        <v>2020</v>
      </c>
      <c r="R4879" s="7">
        <v>28.080100000000002</v>
      </c>
      <c r="S4879" s="7">
        <v>-81.922899999999998</v>
      </c>
      <c r="T4879" t="s">
        <v>46</v>
      </c>
      <c r="U4879" t="s">
        <v>9815</v>
      </c>
      <c r="V4879" t="s">
        <v>9816</v>
      </c>
      <c r="X4879" t="s">
        <v>8746</v>
      </c>
      <c r="Y4879" t="s">
        <v>3012</v>
      </c>
      <c r="Z4879" t="s">
        <v>3691</v>
      </c>
      <c r="AA4879" t="s">
        <v>9817</v>
      </c>
      <c r="AB4879" t="s">
        <v>8811</v>
      </c>
      <c r="AC4879" t="s">
        <v>9819</v>
      </c>
      <c r="AG4879" t="s">
        <v>9820</v>
      </c>
      <c r="AH4879" s="24">
        <v>13177</v>
      </c>
      <c r="AI4879" t="s">
        <v>9822</v>
      </c>
      <c r="AJ4879" t="s">
        <v>9825</v>
      </c>
    </row>
    <row r="4880" spans="1:36" ht="17.25" hidden="1" customHeight="1" x14ac:dyDescent="0.2">
      <c r="A4880" s="4" t="s">
        <v>9826</v>
      </c>
      <c r="B4880" t="s">
        <v>8398</v>
      </c>
      <c r="C4880" t="s">
        <v>9827</v>
      </c>
      <c r="E4880" t="s">
        <v>9828</v>
      </c>
      <c r="F4880" t="s">
        <v>86</v>
      </c>
      <c r="G4880" s="5">
        <v>1060</v>
      </c>
      <c r="H4880" t="s">
        <v>677</v>
      </c>
      <c r="I4880" t="s">
        <v>43</v>
      </c>
      <c r="J4880" t="s">
        <v>559</v>
      </c>
      <c r="K4880" t="s">
        <v>45</v>
      </c>
      <c r="L4880" t="s">
        <v>45</v>
      </c>
      <c r="N4880" s="27"/>
      <c r="R4880" s="7">
        <v>37.447096999999999</v>
      </c>
      <c r="S4880" s="7">
        <v>-77.167299999999997</v>
      </c>
      <c r="T4880" t="s">
        <v>46</v>
      </c>
      <c r="U4880" t="s">
        <v>9829</v>
      </c>
      <c r="V4880" t="s">
        <v>9829</v>
      </c>
      <c r="X4880" t="s">
        <v>9266</v>
      </c>
      <c r="Y4880" t="s">
        <v>3012</v>
      </c>
      <c r="Z4880" t="s">
        <v>3691</v>
      </c>
      <c r="AA4880" t="s">
        <v>9830</v>
      </c>
      <c r="AB4880" t="s">
        <v>9831</v>
      </c>
      <c r="AG4880" t="s">
        <v>9832</v>
      </c>
      <c r="AH4880" s="8" t="s">
        <v>9833</v>
      </c>
      <c r="AI4880" t="s">
        <v>9834</v>
      </c>
      <c r="AJ4880" t="s">
        <v>9835</v>
      </c>
    </row>
    <row r="4881" spans="1:36" ht="17.25" hidden="1" customHeight="1" x14ac:dyDescent="0.2">
      <c r="A4881" s="4" t="s">
        <v>9836</v>
      </c>
      <c r="B4881" t="s">
        <v>8398</v>
      </c>
      <c r="C4881" t="s">
        <v>9837</v>
      </c>
      <c r="E4881" t="s">
        <v>40</v>
      </c>
      <c r="F4881" t="s">
        <v>9838</v>
      </c>
      <c r="G4881" s="5">
        <v>50</v>
      </c>
      <c r="H4881" t="s">
        <v>677</v>
      </c>
      <c r="I4881" t="s">
        <v>43</v>
      </c>
      <c r="J4881" t="s">
        <v>44</v>
      </c>
      <c r="K4881" t="s">
        <v>45</v>
      </c>
      <c r="L4881" t="s">
        <v>45</v>
      </c>
      <c r="N4881" s="27"/>
      <c r="R4881" s="7">
        <v>32.912778000000003</v>
      </c>
      <c r="S4881" s="7">
        <v>-115.5183</v>
      </c>
      <c r="T4881" t="s">
        <v>46</v>
      </c>
      <c r="U4881" t="s">
        <v>9839</v>
      </c>
      <c r="V4881" t="s">
        <v>9840</v>
      </c>
      <c r="X4881" t="s">
        <v>8572</v>
      </c>
      <c r="Y4881" t="s">
        <v>3012</v>
      </c>
      <c r="Z4881" t="s">
        <v>3691</v>
      </c>
      <c r="AA4881" t="s">
        <v>9841</v>
      </c>
      <c r="AB4881" t="s">
        <v>8690</v>
      </c>
      <c r="AG4881" t="s">
        <v>45</v>
      </c>
      <c r="AH4881" s="27"/>
      <c r="AI4881" t="s">
        <v>9842</v>
      </c>
      <c r="AJ4881" t="s">
        <v>9843</v>
      </c>
    </row>
    <row r="4882" spans="1:36" ht="17.25" hidden="1" customHeight="1" x14ac:dyDescent="0.2">
      <c r="A4882" s="4" t="s">
        <v>9844</v>
      </c>
      <c r="B4882" t="s">
        <v>8398</v>
      </c>
      <c r="C4882" t="s">
        <v>9845</v>
      </c>
      <c r="E4882" t="s">
        <v>9846</v>
      </c>
      <c r="F4882" t="s">
        <v>86</v>
      </c>
      <c r="G4882" s="5">
        <v>90</v>
      </c>
      <c r="H4882" t="s">
        <v>857</v>
      </c>
      <c r="I4882" t="s">
        <v>43</v>
      </c>
      <c r="J4882" t="s">
        <v>559</v>
      </c>
      <c r="N4882" s="27">
        <v>1988</v>
      </c>
      <c r="R4882" s="7">
        <v>34.380099999999999</v>
      </c>
      <c r="S4882" s="7">
        <v>-118.4999</v>
      </c>
      <c r="T4882" t="s">
        <v>46</v>
      </c>
      <c r="U4882" t="s">
        <v>9847</v>
      </c>
      <c r="V4882" t="s">
        <v>8593</v>
      </c>
      <c r="X4882" t="s">
        <v>8572</v>
      </c>
      <c r="Y4882" t="s">
        <v>3012</v>
      </c>
      <c r="Z4882" t="s">
        <v>3691</v>
      </c>
      <c r="AA4882" t="s">
        <v>9848</v>
      </c>
      <c r="AB4882" t="s">
        <v>9849</v>
      </c>
      <c r="AG4882" t="s">
        <v>9850</v>
      </c>
      <c r="AH4882" s="27" t="s">
        <v>9851</v>
      </c>
      <c r="AI4882" t="s">
        <v>9852</v>
      </c>
      <c r="AJ4882" t="s">
        <v>9853</v>
      </c>
    </row>
    <row r="4883" spans="1:36" ht="17.25" hidden="1" customHeight="1" x14ac:dyDescent="0.2">
      <c r="A4883" s="4" t="s">
        <v>9854</v>
      </c>
      <c r="B4883" t="s">
        <v>8398</v>
      </c>
      <c r="C4883" t="s">
        <v>9855</v>
      </c>
      <c r="E4883" t="s">
        <v>9856</v>
      </c>
      <c r="F4883" t="s">
        <v>86</v>
      </c>
      <c r="G4883" s="5">
        <v>155</v>
      </c>
      <c r="H4883" t="s">
        <v>42</v>
      </c>
      <c r="I4883" t="s">
        <v>240</v>
      </c>
      <c r="J4883" t="s">
        <v>559</v>
      </c>
      <c r="N4883" s="24">
        <v>2012</v>
      </c>
      <c r="R4883" s="7">
        <v>28.650278</v>
      </c>
      <c r="S4883" s="7">
        <v>-96.539720000000003</v>
      </c>
      <c r="T4883" t="s">
        <v>46</v>
      </c>
      <c r="U4883" t="s">
        <v>9857</v>
      </c>
      <c r="V4883" t="s">
        <v>9858</v>
      </c>
      <c r="X4883" t="s">
        <v>8584</v>
      </c>
      <c r="Y4883" t="s">
        <v>3012</v>
      </c>
      <c r="Z4883" t="s">
        <v>3691</v>
      </c>
      <c r="AA4883" t="s">
        <v>9859</v>
      </c>
      <c r="AB4883" t="s">
        <v>9860</v>
      </c>
      <c r="AH4883" s="27"/>
      <c r="AI4883" t="s">
        <v>9861</v>
      </c>
      <c r="AJ4883" t="s">
        <v>9862</v>
      </c>
    </row>
    <row r="4884" spans="1:36" ht="17.25" hidden="1" customHeight="1" x14ac:dyDescent="0.2">
      <c r="A4884" s="4" t="s">
        <v>9854</v>
      </c>
      <c r="B4884" t="s">
        <v>8398</v>
      </c>
      <c r="C4884" t="s">
        <v>9855</v>
      </c>
      <c r="E4884" t="s">
        <v>9863</v>
      </c>
      <c r="F4884" t="s">
        <v>86</v>
      </c>
      <c r="G4884" s="5">
        <v>155</v>
      </c>
      <c r="H4884" t="s">
        <v>42</v>
      </c>
      <c r="I4884" t="s">
        <v>240</v>
      </c>
      <c r="J4884" t="s">
        <v>559</v>
      </c>
      <c r="N4884" s="24">
        <v>2012</v>
      </c>
      <c r="R4884" s="7">
        <v>28.650278</v>
      </c>
      <c r="S4884" s="7">
        <v>-96.539720000000003</v>
      </c>
      <c r="T4884" t="s">
        <v>46</v>
      </c>
      <c r="U4884" t="s">
        <v>9857</v>
      </c>
      <c r="V4884" t="s">
        <v>9858</v>
      </c>
      <c r="X4884" t="s">
        <v>8584</v>
      </c>
      <c r="Y4884" t="s">
        <v>3012</v>
      </c>
      <c r="Z4884" t="s">
        <v>3691</v>
      </c>
      <c r="AA4884" t="s">
        <v>9859</v>
      </c>
      <c r="AB4884" t="s">
        <v>9864</v>
      </c>
      <c r="AH4884" s="27"/>
      <c r="AI4884" t="s">
        <v>9861</v>
      </c>
      <c r="AJ4884" t="s">
        <v>9865</v>
      </c>
    </row>
    <row r="4885" spans="1:36" ht="17.25" hidden="1" customHeight="1" x14ac:dyDescent="0.2">
      <c r="A4885" s="4" t="s">
        <v>9866</v>
      </c>
      <c r="B4885" t="s">
        <v>8398</v>
      </c>
      <c r="C4885" t="s">
        <v>9867</v>
      </c>
      <c r="E4885" t="s">
        <v>8629</v>
      </c>
      <c r="F4885" t="s">
        <v>7946</v>
      </c>
      <c r="G4885" s="5">
        <v>108</v>
      </c>
      <c r="H4885" t="s">
        <v>42</v>
      </c>
      <c r="I4885" t="s">
        <v>43</v>
      </c>
      <c r="J4885" t="s">
        <v>44</v>
      </c>
      <c r="N4885" s="8">
        <v>1995</v>
      </c>
      <c r="R4885" s="7">
        <v>43.886099999999999</v>
      </c>
      <c r="S4885" s="7">
        <v>-75.434200000000004</v>
      </c>
      <c r="T4885" t="s">
        <v>46</v>
      </c>
      <c r="U4885" t="s">
        <v>9868</v>
      </c>
      <c r="V4885" t="s">
        <v>9869</v>
      </c>
      <c r="X4885" t="s">
        <v>8437</v>
      </c>
      <c r="Y4885" t="s">
        <v>3012</v>
      </c>
      <c r="Z4885" t="s">
        <v>3691</v>
      </c>
      <c r="AA4885" t="s">
        <v>9870</v>
      </c>
      <c r="AB4885" t="s">
        <v>9176</v>
      </c>
      <c r="AI4885" t="s">
        <v>9871</v>
      </c>
      <c r="AJ4885" t="s">
        <v>9872</v>
      </c>
    </row>
    <row r="4886" spans="1:36" ht="17.25" hidden="1" customHeight="1" x14ac:dyDescent="0.2">
      <c r="A4886" s="4" t="s">
        <v>9873</v>
      </c>
      <c r="B4886" t="s">
        <v>8398</v>
      </c>
      <c r="C4886" t="s">
        <v>9874</v>
      </c>
      <c r="E4886" t="s">
        <v>8629</v>
      </c>
      <c r="F4886" t="s">
        <v>86</v>
      </c>
      <c r="G4886" s="5">
        <v>103</v>
      </c>
      <c r="H4886" t="s">
        <v>42</v>
      </c>
      <c r="I4886" t="s">
        <v>43</v>
      </c>
      <c r="J4886" t="s">
        <v>559</v>
      </c>
      <c r="N4886" s="8">
        <v>1994</v>
      </c>
      <c r="R4886" s="7">
        <v>43.066400000000002</v>
      </c>
      <c r="S4886" s="7">
        <v>-76.214399999999998</v>
      </c>
      <c r="T4886" t="s">
        <v>46</v>
      </c>
      <c r="U4886" t="s">
        <v>9875</v>
      </c>
      <c r="V4886" t="s">
        <v>9876</v>
      </c>
      <c r="X4886" t="s">
        <v>8437</v>
      </c>
      <c r="Y4886" t="s">
        <v>3012</v>
      </c>
      <c r="Z4886" t="s">
        <v>3691</v>
      </c>
      <c r="AA4886" t="s">
        <v>9877</v>
      </c>
      <c r="AB4886" t="s">
        <v>9176</v>
      </c>
      <c r="AI4886" t="s">
        <v>9878</v>
      </c>
      <c r="AJ4886" t="s">
        <v>9879</v>
      </c>
    </row>
    <row r="4887" spans="1:36" ht="17.25" hidden="1" customHeight="1" x14ac:dyDescent="0.2">
      <c r="A4887" s="4" t="s">
        <v>9889</v>
      </c>
      <c r="B4887" t="s">
        <v>8398</v>
      </c>
      <c r="C4887" t="s">
        <v>9890</v>
      </c>
      <c r="E4887" t="s">
        <v>565</v>
      </c>
      <c r="F4887" t="s">
        <v>86</v>
      </c>
      <c r="G4887" s="5">
        <v>1800</v>
      </c>
      <c r="H4887" t="s">
        <v>558</v>
      </c>
      <c r="I4887" t="s">
        <v>43</v>
      </c>
      <c r="L4887" t="s">
        <v>44</v>
      </c>
      <c r="M4887" t="s">
        <v>559</v>
      </c>
      <c r="N4887" s="8" t="s">
        <v>45</v>
      </c>
      <c r="R4887" s="7">
        <v>39.298369999999998</v>
      </c>
      <c r="S4887" s="7">
        <v>-80.692980000000006</v>
      </c>
      <c r="T4887" t="s">
        <v>504</v>
      </c>
      <c r="V4887" t="s">
        <v>9891</v>
      </c>
      <c r="X4887" t="s">
        <v>9054</v>
      </c>
      <c r="Y4887" t="s">
        <v>3012</v>
      </c>
      <c r="Z4887" t="s">
        <v>3691</v>
      </c>
      <c r="AG4887" t="s">
        <v>9892</v>
      </c>
      <c r="AH4887" s="24">
        <v>1317121</v>
      </c>
      <c r="AI4887" t="s">
        <v>9893</v>
      </c>
      <c r="AJ4887" t="s">
        <v>9894</v>
      </c>
    </row>
    <row r="4888" spans="1:36" ht="17.25" hidden="1" customHeight="1" x14ac:dyDescent="0.2">
      <c r="A4888" s="4" t="s">
        <v>9950</v>
      </c>
      <c r="B4888" t="s">
        <v>8398</v>
      </c>
      <c r="C4888" t="s">
        <v>9951</v>
      </c>
      <c r="E4888" t="s">
        <v>8629</v>
      </c>
      <c r="F4888" t="s">
        <v>64</v>
      </c>
      <c r="G4888" s="5">
        <v>349</v>
      </c>
      <c r="H4888" t="s">
        <v>42</v>
      </c>
      <c r="I4888" t="s">
        <v>43</v>
      </c>
      <c r="J4888" t="s">
        <v>559</v>
      </c>
      <c r="N4888" s="8">
        <v>2009</v>
      </c>
      <c r="R4888" s="7">
        <v>40.8142</v>
      </c>
      <c r="S4888" s="7">
        <v>-72.940299999999993</v>
      </c>
      <c r="T4888" t="s">
        <v>46</v>
      </c>
      <c r="U4888" t="s">
        <v>9952</v>
      </c>
      <c r="V4888" t="s">
        <v>9953</v>
      </c>
      <c r="X4888" t="s">
        <v>8437</v>
      </c>
      <c r="Y4888" t="s">
        <v>3012</v>
      </c>
      <c r="Z4888" t="s">
        <v>3691</v>
      </c>
      <c r="AA4888" t="s">
        <v>9954</v>
      </c>
      <c r="AB4888" t="s">
        <v>9955</v>
      </c>
      <c r="AG4888" t="s">
        <v>9956</v>
      </c>
      <c r="AH4888" s="8" t="s">
        <v>9957</v>
      </c>
      <c r="AI4888" t="s">
        <v>9958</v>
      </c>
      <c r="AJ4888" t="s">
        <v>9959</v>
      </c>
    </row>
    <row r="4889" spans="1:36" ht="17.25" hidden="1" customHeight="1" x14ac:dyDescent="0.2">
      <c r="A4889" s="4" t="s">
        <v>9960</v>
      </c>
      <c r="B4889" t="s">
        <v>8398</v>
      </c>
      <c r="C4889" t="s">
        <v>9961</v>
      </c>
      <c r="E4889" t="s">
        <v>9962</v>
      </c>
      <c r="F4889" t="s">
        <v>86</v>
      </c>
      <c r="G4889" s="5">
        <v>61</v>
      </c>
      <c r="H4889" t="s">
        <v>42</v>
      </c>
      <c r="I4889" t="s">
        <v>65</v>
      </c>
      <c r="J4889" t="s">
        <v>559</v>
      </c>
      <c r="N4889" s="24">
        <v>2001</v>
      </c>
      <c r="R4889" s="7">
        <v>32.562448000000003</v>
      </c>
      <c r="S4889" s="7">
        <v>-116.9439</v>
      </c>
      <c r="T4889" t="s">
        <v>46</v>
      </c>
      <c r="U4889" t="s">
        <v>9963</v>
      </c>
      <c r="V4889" t="s">
        <v>9963</v>
      </c>
      <c r="X4889" t="s">
        <v>8572</v>
      </c>
      <c r="Y4889" t="s">
        <v>3012</v>
      </c>
      <c r="Z4889" t="s">
        <v>3691</v>
      </c>
      <c r="AA4889" t="s">
        <v>9964</v>
      </c>
      <c r="AB4889" t="s">
        <v>9965</v>
      </c>
      <c r="AG4889" t="s">
        <v>9966</v>
      </c>
      <c r="AH4889" s="24">
        <v>27572</v>
      </c>
      <c r="AI4889" t="s">
        <v>9967</v>
      </c>
      <c r="AJ4889" t="s">
        <v>9968</v>
      </c>
    </row>
    <row r="4890" spans="1:36" ht="17.25" hidden="1" customHeight="1" x14ac:dyDescent="0.2">
      <c r="A4890" s="4" t="s">
        <v>9969</v>
      </c>
      <c r="B4890" t="s">
        <v>8398</v>
      </c>
      <c r="C4890" t="s">
        <v>9970</v>
      </c>
      <c r="E4890" t="s">
        <v>9971</v>
      </c>
      <c r="F4890" t="s">
        <v>86</v>
      </c>
      <c r="G4890" s="5">
        <v>59</v>
      </c>
      <c r="H4890" t="s">
        <v>42</v>
      </c>
      <c r="I4890" t="s">
        <v>65</v>
      </c>
      <c r="J4890" t="s">
        <v>559</v>
      </c>
      <c r="N4890" s="6">
        <v>2001</v>
      </c>
      <c r="R4890" s="7">
        <v>33.121943000000002</v>
      </c>
      <c r="S4890" s="7">
        <v>-117.1174</v>
      </c>
      <c r="T4890" t="s">
        <v>46</v>
      </c>
      <c r="U4890" t="s">
        <v>9972</v>
      </c>
      <c r="V4890" t="s">
        <v>9963</v>
      </c>
      <c r="X4890" t="s">
        <v>8572</v>
      </c>
      <c r="Y4890" t="s">
        <v>3012</v>
      </c>
      <c r="Z4890" t="s">
        <v>3691</v>
      </c>
      <c r="AA4890" t="s">
        <v>9973</v>
      </c>
      <c r="AB4890" t="s">
        <v>9974</v>
      </c>
      <c r="AG4890" t="s">
        <v>9975</v>
      </c>
      <c r="AH4890" s="6">
        <v>28584</v>
      </c>
      <c r="AI4890" t="s">
        <v>9976</v>
      </c>
      <c r="AJ4890" t="s">
        <v>9977</v>
      </c>
    </row>
    <row r="4891" spans="1:36" ht="17.25" hidden="1" customHeight="1" x14ac:dyDescent="0.2">
      <c r="A4891" s="4" t="s">
        <v>9978</v>
      </c>
      <c r="B4891" t="s">
        <v>8398</v>
      </c>
      <c r="C4891" t="s">
        <v>9979</v>
      </c>
      <c r="E4891" t="s">
        <v>9980</v>
      </c>
      <c r="F4891" t="s">
        <v>86</v>
      </c>
      <c r="G4891" s="5">
        <v>61</v>
      </c>
      <c r="H4891" t="s">
        <v>42</v>
      </c>
      <c r="I4891" t="s">
        <v>65</v>
      </c>
      <c r="J4891" t="s">
        <v>559</v>
      </c>
      <c r="N4891" s="6">
        <v>2001</v>
      </c>
      <c r="R4891" s="7">
        <v>36.652904999999997</v>
      </c>
      <c r="S4891" s="7">
        <v>-120.5806</v>
      </c>
      <c r="T4891" t="s">
        <v>46</v>
      </c>
      <c r="U4891" t="s">
        <v>9981</v>
      </c>
      <c r="V4891" t="s">
        <v>8610</v>
      </c>
      <c r="X4891" t="s">
        <v>8572</v>
      </c>
      <c r="Y4891" t="s">
        <v>3012</v>
      </c>
      <c r="Z4891" t="s">
        <v>3691</v>
      </c>
      <c r="AA4891" t="s">
        <v>9982</v>
      </c>
      <c r="AB4891" t="s">
        <v>9983</v>
      </c>
      <c r="AG4891" t="s">
        <v>9984</v>
      </c>
      <c r="AH4891" s="6">
        <v>30210</v>
      </c>
      <c r="AI4891" t="s">
        <v>9985</v>
      </c>
      <c r="AJ4891" t="s">
        <v>9986</v>
      </c>
    </row>
    <row r="4892" spans="1:36" ht="17.25" hidden="1" customHeight="1" x14ac:dyDescent="0.2">
      <c r="A4892" s="4" t="s">
        <v>9987</v>
      </c>
      <c r="B4892" t="s">
        <v>8398</v>
      </c>
      <c r="C4892" t="s">
        <v>9988</v>
      </c>
      <c r="E4892" t="s">
        <v>9989</v>
      </c>
      <c r="F4892" t="s">
        <v>86</v>
      </c>
      <c r="G4892" s="5">
        <v>61</v>
      </c>
      <c r="H4892" t="s">
        <v>42</v>
      </c>
      <c r="I4892" t="s">
        <v>65</v>
      </c>
      <c r="J4892" t="s">
        <v>559</v>
      </c>
      <c r="N4892" s="6">
        <v>2002</v>
      </c>
      <c r="R4892" s="7">
        <v>38.398867000000003</v>
      </c>
      <c r="S4892" s="7">
        <v>-121.92400000000001</v>
      </c>
      <c r="T4892" t="s">
        <v>46</v>
      </c>
      <c r="U4892" t="s">
        <v>9990</v>
      </c>
      <c r="V4892" t="s">
        <v>9991</v>
      </c>
      <c r="X4892" t="s">
        <v>8572</v>
      </c>
      <c r="Y4892" t="s">
        <v>3012</v>
      </c>
      <c r="Z4892" t="s">
        <v>3691</v>
      </c>
      <c r="AA4892" t="s">
        <v>9992</v>
      </c>
      <c r="AB4892" t="s">
        <v>9993</v>
      </c>
      <c r="AG4892" t="s">
        <v>9994</v>
      </c>
      <c r="AH4892" s="24">
        <v>31741</v>
      </c>
      <c r="AI4892" t="s">
        <v>9995</v>
      </c>
      <c r="AJ4892" t="s">
        <v>9996</v>
      </c>
    </row>
    <row r="4893" spans="1:36" ht="17.25" hidden="1" customHeight="1" x14ac:dyDescent="0.2">
      <c r="A4893" s="4" t="s">
        <v>9997</v>
      </c>
      <c r="B4893" t="s">
        <v>8398</v>
      </c>
      <c r="C4893" t="s">
        <v>9998</v>
      </c>
      <c r="E4893" t="s">
        <v>9999</v>
      </c>
      <c r="F4893" t="s">
        <v>86</v>
      </c>
      <c r="G4893" s="5">
        <v>174</v>
      </c>
      <c r="H4893" t="s">
        <v>42</v>
      </c>
      <c r="I4893" t="s">
        <v>65</v>
      </c>
      <c r="J4893" t="s">
        <v>559</v>
      </c>
      <c r="N4893" s="6">
        <v>2000</v>
      </c>
      <c r="R4893" s="7">
        <v>30.160799999999998</v>
      </c>
      <c r="S4893" s="7">
        <v>-93.344999999999999</v>
      </c>
      <c r="T4893" t="s">
        <v>46</v>
      </c>
      <c r="U4893" t="s">
        <v>10000</v>
      </c>
      <c r="V4893" t="s">
        <v>10001</v>
      </c>
      <c r="X4893" t="s">
        <v>8512</v>
      </c>
      <c r="Y4893" t="s">
        <v>3012</v>
      </c>
      <c r="Z4893" t="s">
        <v>3691</v>
      </c>
      <c r="AA4893" t="s">
        <v>10002</v>
      </c>
      <c r="AB4893" t="s">
        <v>10003</v>
      </c>
      <c r="AG4893" t="s">
        <v>10004</v>
      </c>
      <c r="AH4893" s="24">
        <v>24897</v>
      </c>
      <c r="AI4893" t="s">
        <v>10005</v>
      </c>
      <c r="AJ4893" t="s">
        <v>10006</v>
      </c>
    </row>
    <row r="4894" spans="1:36" ht="17.25" hidden="1" customHeight="1" x14ac:dyDescent="0.2">
      <c r="A4894" s="4" t="s">
        <v>9997</v>
      </c>
      <c r="B4894" t="s">
        <v>8398</v>
      </c>
      <c r="C4894" t="s">
        <v>9998</v>
      </c>
      <c r="E4894" t="s">
        <v>10007</v>
      </c>
      <c r="F4894" t="s">
        <v>86</v>
      </c>
      <c r="G4894" s="5">
        <v>185</v>
      </c>
      <c r="H4894" t="s">
        <v>42</v>
      </c>
      <c r="I4894" t="s">
        <v>65</v>
      </c>
      <c r="J4894" t="s">
        <v>559</v>
      </c>
      <c r="N4894" s="6">
        <v>2001</v>
      </c>
      <c r="R4894" s="7">
        <v>30.160799999999998</v>
      </c>
      <c r="S4894" s="7">
        <v>-93.344999999999999</v>
      </c>
      <c r="T4894" t="s">
        <v>46</v>
      </c>
      <c r="U4894" t="s">
        <v>10000</v>
      </c>
      <c r="V4894" t="s">
        <v>10001</v>
      </c>
      <c r="X4894" t="s">
        <v>8512</v>
      </c>
      <c r="Y4894" t="s">
        <v>3012</v>
      </c>
      <c r="Z4894" t="s">
        <v>3691</v>
      </c>
      <c r="AA4894" t="s">
        <v>10002</v>
      </c>
      <c r="AB4894" t="s">
        <v>10008</v>
      </c>
      <c r="AG4894" t="s">
        <v>10004</v>
      </c>
      <c r="AH4894" s="24">
        <v>25815</v>
      </c>
      <c r="AI4894" t="s">
        <v>10005</v>
      </c>
      <c r="AJ4894" t="s">
        <v>10009</v>
      </c>
    </row>
    <row r="4895" spans="1:36" ht="17.25" hidden="1" customHeight="1" x14ac:dyDescent="0.2">
      <c r="A4895" s="4" t="s">
        <v>10010</v>
      </c>
      <c r="B4895" t="s">
        <v>8398</v>
      </c>
      <c r="C4895" t="s">
        <v>10011</v>
      </c>
      <c r="E4895" t="s">
        <v>10012</v>
      </c>
      <c r="F4895" t="s">
        <v>86</v>
      </c>
      <c r="G4895" s="5">
        <v>267</v>
      </c>
      <c r="H4895" t="s">
        <v>42</v>
      </c>
      <c r="I4895" t="s">
        <v>43</v>
      </c>
      <c r="J4895" t="s">
        <v>559</v>
      </c>
      <c r="N4895" s="27">
        <v>2003</v>
      </c>
      <c r="R4895" s="7">
        <v>33.6464</v>
      </c>
      <c r="S4895" s="7">
        <v>-88.271699999999996</v>
      </c>
      <c r="T4895" t="s">
        <v>46</v>
      </c>
      <c r="U4895" t="s">
        <v>10013</v>
      </c>
      <c r="V4895" t="s">
        <v>10014</v>
      </c>
      <c r="X4895" t="s">
        <v>8983</v>
      </c>
      <c r="Y4895" t="s">
        <v>3012</v>
      </c>
      <c r="Z4895" t="s">
        <v>3691</v>
      </c>
      <c r="AA4895" t="s">
        <v>10015</v>
      </c>
      <c r="AB4895" t="s">
        <v>9184</v>
      </c>
      <c r="AI4895" t="s">
        <v>10016</v>
      </c>
      <c r="AJ4895" t="s">
        <v>10017</v>
      </c>
    </row>
    <row r="4896" spans="1:36" ht="17.25" hidden="1" customHeight="1" x14ac:dyDescent="0.2">
      <c r="A4896" s="4" t="s">
        <v>10010</v>
      </c>
      <c r="B4896" t="s">
        <v>8398</v>
      </c>
      <c r="C4896" t="s">
        <v>10011</v>
      </c>
      <c r="E4896" t="s">
        <v>10018</v>
      </c>
      <c r="F4896" t="s">
        <v>86</v>
      </c>
      <c r="G4896" s="5">
        <v>267</v>
      </c>
      <c r="H4896" t="s">
        <v>42</v>
      </c>
      <c r="I4896" t="s">
        <v>43</v>
      </c>
      <c r="J4896" t="s">
        <v>559</v>
      </c>
      <c r="N4896" s="8">
        <v>2003</v>
      </c>
      <c r="R4896" s="7">
        <v>33.6464</v>
      </c>
      <c r="S4896" s="7">
        <v>-88.271699999999996</v>
      </c>
      <c r="T4896" t="s">
        <v>46</v>
      </c>
      <c r="U4896" t="s">
        <v>10013</v>
      </c>
      <c r="V4896" t="s">
        <v>10014</v>
      </c>
      <c r="X4896" t="s">
        <v>8983</v>
      </c>
      <c r="Y4896" t="s">
        <v>3012</v>
      </c>
      <c r="Z4896" t="s">
        <v>3691</v>
      </c>
      <c r="AA4896" t="s">
        <v>10015</v>
      </c>
      <c r="AB4896" t="s">
        <v>9187</v>
      </c>
      <c r="AI4896" t="s">
        <v>10016</v>
      </c>
      <c r="AJ4896" t="s">
        <v>10019</v>
      </c>
    </row>
    <row r="4897" spans="1:36" ht="17.25" hidden="1" customHeight="1" x14ac:dyDescent="0.2">
      <c r="A4897" s="4" t="s">
        <v>10010</v>
      </c>
      <c r="B4897" t="s">
        <v>8398</v>
      </c>
      <c r="C4897" t="s">
        <v>10011</v>
      </c>
      <c r="E4897" t="s">
        <v>10020</v>
      </c>
      <c r="F4897" t="s">
        <v>86</v>
      </c>
      <c r="G4897" s="5">
        <v>267</v>
      </c>
      <c r="H4897" t="s">
        <v>42</v>
      </c>
      <c r="I4897" t="s">
        <v>43</v>
      </c>
      <c r="J4897" t="s">
        <v>559</v>
      </c>
      <c r="N4897" s="8">
        <v>2003</v>
      </c>
      <c r="R4897" s="7">
        <v>33.6464</v>
      </c>
      <c r="S4897" s="7">
        <v>-88.271699999999996</v>
      </c>
      <c r="T4897" t="s">
        <v>46</v>
      </c>
      <c r="U4897" t="s">
        <v>10013</v>
      </c>
      <c r="V4897" t="s">
        <v>10014</v>
      </c>
      <c r="X4897" t="s">
        <v>8983</v>
      </c>
      <c r="Y4897" t="s">
        <v>3012</v>
      </c>
      <c r="Z4897" t="s">
        <v>3691</v>
      </c>
      <c r="AA4897" t="s">
        <v>10015</v>
      </c>
      <c r="AB4897" t="s">
        <v>9189</v>
      </c>
      <c r="AI4897" t="s">
        <v>10016</v>
      </c>
      <c r="AJ4897" t="s">
        <v>10021</v>
      </c>
    </row>
    <row r="4898" spans="1:36" ht="17.25" hidden="1" customHeight="1" x14ac:dyDescent="0.2">
      <c r="A4898" s="4" t="s">
        <v>10022</v>
      </c>
      <c r="B4898" t="s">
        <v>8398</v>
      </c>
      <c r="C4898" t="s">
        <v>10023</v>
      </c>
      <c r="E4898" t="s">
        <v>10024</v>
      </c>
      <c r="F4898" t="s">
        <v>64</v>
      </c>
      <c r="G4898" s="5">
        <v>187</v>
      </c>
      <c r="H4898" t="s">
        <v>42</v>
      </c>
      <c r="I4898" t="s">
        <v>65</v>
      </c>
      <c r="J4898" t="s">
        <v>559</v>
      </c>
      <c r="N4898" s="24">
        <v>2003</v>
      </c>
      <c r="R4898" s="7">
        <v>33.588299999999997</v>
      </c>
      <c r="S4898" s="7">
        <v>-85.973100000000002</v>
      </c>
      <c r="T4898" t="s">
        <v>46</v>
      </c>
      <c r="U4898" t="s">
        <v>10025</v>
      </c>
      <c r="V4898" t="s">
        <v>9858</v>
      </c>
      <c r="X4898" t="s">
        <v>9142</v>
      </c>
      <c r="Y4898" t="s">
        <v>3012</v>
      </c>
      <c r="Z4898" t="s">
        <v>3691</v>
      </c>
      <c r="AA4898" t="s">
        <v>10026</v>
      </c>
      <c r="AB4898" t="s">
        <v>10027</v>
      </c>
      <c r="AG4898" t="s">
        <v>10028</v>
      </c>
      <c r="AH4898" s="24">
        <v>27093</v>
      </c>
      <c r="AI4898" t="s">
        <v>10029</v>
      </c>
      <c r="AJ4898" t="s">
        <v>10030</v>
      </c>
    </row>
    <row r="4899" spans="1:36" ht="17.25" hidden="1" customHeight="1" x14ac:dyDescent="0.2">
      <c r="A4899" s="4" t="s">
        <v>10022</v>
      </c>
      <c r="B4899" t="s">
        <v>8398</v>
      </c>
      <c r="C4899" t="s">
        <v>10023</v>
      </c>
      <c r="E4899" t="s">
        <v>10031</v>
      </c>
      <c r="F4899" t="s">
        <v>64</v>
      </c>
      <c r="G4899" s="5">
        <v>187</v>
      </c>
      <c r="H4899" t="s">
        <v>42</v>
      </c>
      <c r="I4899" t="s">
        <v>65</v>
      </c>
      <c r="J4899" t="s">
        <v>559</v>
      </c>
      <c r="N4899" s="24">
        <v>2003</v>
      </c>
      <c r="R4899" s="7">
        <v>33.588299999999997</v>
      </c>
      <c r="S4899" s="7">
        <v>-85.973100000000002</v>
      </c>
      <c r="T4899" t="s">
        <v>46</v>
      </c>
      <c r="U4899" t="s">
        <v>10025</v>
      </c>
      <c r="V4899" t="s">
        <v>9858</v>
      </c>
      <c r="X4899" t="s">
        <v>9142</v>
      </c>
      <c r="Y4899" t="s">
        <v>3012</v>
      </c>
      <c r="Z4899" t="s">
        <v>3691</v>
      </c>
      <c r="AA4899" t="s">
        <v>10026</v>
      </c>
      <c r="AB4899" t="s">
        <v>10032</v>
      </c>
      <c r="AG4899" t="s">
        <v>10028</v>
      </c>
      <c r="AH4899" s="24">
        <v>29214</v>
      </c>
      <c r="AI4899" t="s">
        <v>10029</v>
      </c>
      <c r="AJ4899" t="s">
        <v>10033</v>
      </c>
    </row>
    <row r="4900" spans="1:36" ht="17.25" hidden="1" customHeight="1" x14ac:dyDescent="0.2">
      <c r="A4900" s="4" t="s">
        <v>10022</v>
      </c>
      <c r="B4900" t="s">
        <v>8398</v>
      </c>
      <c r="C4900" t="s">
        <v>10023</v>
      </c>
      <c r="E4900" t="s">
        <v>10034</v>
      </c>
      <c r="F4900" t="s">
        <v>64</v>
      </c>
      <c r="G4900" s="5">
        <v>187</v>
      </c>
      <c r="H4900" t="s">
        <v>42</v>
      </c>
      <c r="I4900" t="s">
        <v>65</v>
      </c>
      <c r="J4900" t="s">
        <v>559</v>
      </c>
      <c r="N4900" s="24">
        <v>2003</v>
      </c>
      <c r="R4900" s="7">
        <v>33.588299999999997</v>
      </c>
      <c r="S4900" s="7">
        <v>-85.973100000000002</v>
      </c>
      <c r="T4900" t="s">
        <v>46</v>
      </c>
      <c r="U4900" t="s">
        <v>10025</v>
      </c>
      <c r="V4900" t="s">
        <v>9858</v>
      </c>
      <c r="X4900" t="s">
        <v>9142</v>
      </c>
      <c r="Y4900" t="s">
        <v>3012</v>
      </c>
      <c r="Z4900" t="s">
        <v>3691</v>
      </c>
      <c r="AA4900" t="s">
        <v>10026</v>
      </c>
      <c r="AB4900" t="s">
        <v>10035</v>
      </c>
      <c r="AG4900" t="s">
        <v>10028</v>
      </c>
      <c r="AH4900" s="24">
        <v>29215</v>
      </c>
      <c r="AI4900" t="s">
        <v>10029</v>
      </c>
      <c r="AJ4900" t="s">
        <v>10036</v>
      </c>
    </row>
    <row r="4901" spans="1:36" ht="17.25" hidden="1" customHeight="1" x14ac:dyDescent="0.2">
      <c r="A4901" s="4" t="s">
        <v>10022</v>
      </c>
      <c r="B4901" t="s">
        <v>8398</v>
      </c>
      <c r="C4901" t="s">
        <v>10023</v>
      </c>
      <c r="E4901" t="s">
        <v>10037</v>
      </c>
      <c r="F4901" t="s">
        <v>64</v>
      </c>
      <c r="G4901" s="5">
        <v>187</v>
      </c>
      <c r="H4901" t="s">
        <v>42</v>
      </c>
      <c r="I4901" t="s">
        <v>65</v>
      </c>
      <c r="J4901" t="s">
        <v>559</v>
      </c>
      <c r="N4901" s="24">
        <v>2003</v>
      </c>
      <c r="R4901" s="7">
        <v>33.588299999999997</v>
      </c>
      <c r="S4901" s="7">
        <v>-85.973100000000002</v>
      </c>
      <c r="T4901" t="s">
        <v>46</v>
      </c>
      <c r="U4901" t="s">
        <v>10025</v>
      </c>
      <c r="V4901" t="s">
        <v>9858</v>
      </c>
      <c r="X4901" t="s">
        <v>9142</v>
      </c>
      <c r="Y4901" t="s">
        <v>3012</v>
      </c>
      <c r="Z4901" t="s">
        <v>3691</v>
      </c>
      <c r="AA4901" t="s">
        <v>10026</v>
      </c>
      <c r="AB4901" t="s">
        <v>10038</v>
      </c>
      <c r="AG4901" t="s">
        <v>10028</v>
      </c>
      <c r="AH4901" s="24">
        <v>29216</v>
      </c>
      <c r="AI4901" t="s">
        <v>10029</v>
      </c>
      <c r="AJ4901" t="s">
        <v>10039</v>
      </c>
    </row>
    <row r="4902" spans="1:36" ht="17.25" hidden="1" customHeight="1" x14ac:dyDescent="0.2">
      <c r="A4902" s="4" t="s">
        <v>10040</v>
      </c>
      <c r="B4902" t="s">
        <v>8398</v>
      </c>
      <c r="C4902" t="s">
        <v>10041</v>
      </c>
      <c r="E4902" t="s">
        <v>10042</v>
      </c>
      <c r="F4902" t="s">
        <v>86</v>
      </c>
      <c r="G4902" s="5">
        <v>156</v>
      </c>
      <c r="H4902" t="s">
        <v>42</v>
      </c>
      <c r="I4902" t="s">
        <v>65</v>
      </c>
      <c r="J4902" t="s">
        <v>559</v>
      </c>
      <c r="N4902" s="24">
        <v>2002</v>
      </c>
      <c r="R4902" s="7">
        <v>41.683500000000002</v>
      </c>
      <c r="S4902" s="7">
        <v>-87.556299999999993</v>
      </c>
      <c r="T4902" t="s">
        <v>46</v>
      </c>
      <c r="U4902" t="s">
        <v>10043</v>
      </c>
      <c r="V4902" t="s">
        <v>10044</v>
      </c>
      <c r="X4902" t="s">
        <v>9016</v>
      </c>
      <c r="Y4902" t="s">
        <v>3012</v>
      </c>
      <c r="Z4902" t="s">
        <v>3691</v>
      </c>
      <c r="AA4902" t="s">
        <v>10045</v>
      </c>
      <c r="AB4902" t="s">
        <v>10046</v>
      </c>
      <c r="AG4902" t="s">
        <v>10047</v>
      </c>
      <c r="AH4902" s="24">
        <v>26062</v>
      </c>
      <c r="AI4902" t="s">
        <v>10048</v>
      </c>
      <c r="AJ4902" t="s">
        <v>10049</v>
      </c>
    </row>
    <row r="4903" spans="1:36" ht="17.25" hidden="1" customHeight="1" x14ac:dyDescent="0.2">
      <c r="A4903" s="4" t="s">
        <v>10040</v>
      </c>
      <c r="B4903" t="s">
        <v>8398</v>
      </c>
      <c r="C4903" t="s">
        <v>10041</v>
      </c>
      <c r="E4903" t="s">
        <v>10050</v>
      </c>
      <c r="F4903" t="s">
        <v>86</v>
      </c>
      <c r="G4903" s="5">
        <v>156</v>
      </c>
      <c r="H4903" t="s">
        <v>42</v>
      </c>
      <c r="I4903" t="s">
        <v>65</v>
      </c>
      <c r="J4903" t="s">
        <v>559</v>
      </c>
      <c r="N4903" s="24">
        <v>2002</v>
      </c>
      <c r="R4903" s="7">
        <v>41.683500000000002</v>
      </c>
      <c r="S4903" s="7">
        <v>-87.556299999999993</v>
      </c>
      <c r="T4903" t="s">
        <v>46</v>
      </c>
      <c r="U4903" t="s">
        <v>10043</v>
      </c>
      <c r="V4903" t="s">
        <v>10044</v>
      </c>
      <c r="X4903" t="s">
        <v>9016</v>
      </c>
      <c r="Y4903" t="s">
        <v>3012</v>
      </c>
      <c r="Z4903" t="s">
        <v>3691</v>
      </c>
      <c r="AA4903" t="s">
        <v>10045</v>
      </c>
      <c r="AB4903" t="s">
        <v>10051</v>
      </c>
      <c r="AG4903" t="s">
        <v>10047</v>
      </c>
      <c r="AH4903" s="24">
        <v>26172</v>
      </c>
      <c r="AI4903" t="s">
        <v>10048</v>
      </c>
      <c r="AJ4903" t="s">
        <v>10052</v>
      </c>
    </row>
    <row r="4904" spans="1:36" ht="17.25" hidden="1" customHeight="1" x14ac:dyDescent="0.2">
      <c r="A4904" s="4" t="s">
        <v>10053</v>
      </c>
      <c r="B4904" t="s">
        <v>8398</v>
      </c>
      <c r="C4904" t="s">
        <v>10054</v>
      </c>
      <c r="E4904" t="s">
        <v>703</v>
      </c>
      <c r="F4904" t="s">
        <v>86</v>
      </c>
      <c r="G4904" s="5">
        <v>169</v>
      </c>
      <c r="H4904" t="s">
        <v>42</v>
      </c>
      <c r="I4904" t="s">
        <v>65</v>
      </c>
      <c r="J4904" t="s">
        <v>559</v>
      </c>
      <c r="N4904" s="24">
        <v>2007</v>
      </c>
      <c r="R4904" s="7">
        <v>45.600999999999999</v>
      </c>
      <c r="S4904" s="7">
        <v>-93.208100000000002</v>
      </c>
      <c r="T4904" t="s">
        <v>46</v>
      </c>
      <c r="U4904" t="s">
        <v>10055</v>
      </c>
      <c r="V4904" t="s">
        <v>10056</v>
      </c>
      <c r="X4904" t="s">
        <v>9464</v>
      </c>
      <c r="Y4904" t="s">
        <v>3012</v>
      </c>
      <c r="Z4904" t="s">
        <v>3691</v>
      </c>
      <c r="AA4904" t="s">
        <v>10057</v>
      </c>
      <c r="AB4904" t="s">
        <v>8916</v>
      </c>
      <c r="AG4904" t="s">
        <v>10058</v>
      </c>
      <c r="AH4904" s="24">
        <v>31238</v>
      </c>
      <c r="AI4904" t="s">
        <v>10059</v>
      </c>
      <c r="AJ4904" t="s">
        <v>10060</v>
      </c>
    </row>
    <row r="4905" spans="1:36" ht="17.25" hidden="1" customHeight="1" x14ac:dyDescent="0.2">
      <c r="A4905" s="4" t="s">
        <v>10061</v>
      </c>
      <c r="B4905" t="s">
        <v>8398</v>
      </c>
      <c r="C4905" t="s">
        <v>10062</v>
      </c>
      <c r="E4905" t="s">
        <v>565</v>
      </c>
      <c r="F4905" t="s">
        <v>86</v>
      </c>
      <c r="G4905" s="5">
        <v>173</v>
      </c>
      <c r="H4905" t="s">
        <v>42</v>
      </c>
      <c r="I4905" t="s">
        <v>43</v>
      </c>
      <c r="J4905" t="s">
        <v>559</v>
      </c>
      <c r="N4905" s="8">
        <v>1993</v>
      </c>
      <c r="R4905" s="7">
        <v>39.917499999999997</v>
      </c>
      <c r="S4905" s="7">
        <v>-75.119200000000006</v>
      </c>
      <c r="T4905" t="s">
        <v>46</v>
      </c>
      <c r="U4905" t="s">
        <v>10063</v>
      </c>
      <c r="V4905" t="s">
        <v>10063</v>
      </c>
      <c r="X4905" t="s">
        <v>9202</v>
      </c>
      <c r="Y4905" t="s">
        <v>3012</v>
      </c>
      <c r="Z4905" t="s">
        <v>3691</v>
      </c>
      <c r="AA4905" t="s">
        <v>10064</v>
      </c>
      <c r="AB4905" t="s">
        <v>9176</v>
      </c>
      <c r="AI4905" t="s">
        <v>10065</v>
      </c>
      <c r="AJ4905" t="s">
        <v>10066</v>
      </c>
    </row>
    <row r="4906" spans="1:36" ht="17.25" hidden="1" customHeight="1" x14ac:dyDescent="0.2">
      <c r="A4906" s="4" t="s">
        <v>17114</v>
      </c>
      <c r="B4906" t="s">
        <v>8398</v>
      </c>
      <c r="C4906" t="s">
        <v>17115</v>
      </c>
      <c r="E4906" t="s">
        <v>1157</v>
      </c>
      <c r="F4906" t="s">
        <v>86</v>
      </c>
      <c r="G4906" s="5">
        <v>50</v>
      </c>
      <c r="H4906" t="s">
        <v>42</v>
      </c>
      <c r="I4906" t="s">
        <v>240</v>
      </c>
      <c r="J4906" t="s">
        <v>559</v>
      </c>
      <c r="N4906" s="6">
        <v>1957</v>
      </c>
      <c r="P4906" s="24">
        <v>2024</v>
      </c>
      <c r="R4906" s="7">
        <v>31.8047</v>
      </c>
      <c r="S4906" s="7">
        <v>-106.5472</v>
      </c>
      <c r="T4906" t="s">
        <v>46</v>
      </c>
      <c r="U4906" t="s">
        <v>17116</v>
      </c>
      <c r="V4906" t="s">
        <v>8527</v>
      </c>
      <c r="X4906" t="s">
        <v>8528</v>
      </c>
      <c r="Y4906" t="s">
        <v>3012</v>
      </c>
      <c r="Z4906" t="s">
        <v>3691</v>
      </c>
      <c r="AA4906" t="s">
        <v>17117</v>
      </c>
      <c r="AB4906" t="s">
        <v>8429</v>
      </c>
      <c r="AG4906" t="s">
        <v>17118</v>
      </c>
      <c r="AH4906" s="24">
        <v>17811</v>
      </c>
      <c r="AI4906" t="s">
        <v>17119</v>
      </c>
      <c r="AJ4906" t="s">
        <v>17120</v>
      </c>
    </row>
    <row r="4907" spans="1:36" ht="17.25" hidden="1" customHeight="1" x14ac:dyDescent="0.2">
      <c r="A4907" s="4" t="s">
        <v>44795</v>
      </c>
      <c r="B4907" t="s">
        <v>43246</v>
      </c>
      <c r="C4907" t="s">
        <v>44796</v>
      </c>
      <c r="D4907" t="s">
        <v>44797</v>
      </c>
      <c r="E4907" t="s">
        <v>4760</v>
      </c>
      <c r="F4907" t="s">
        <v>527</v>
      </c>
      <c r="G4907" s="5">
        <v>110</v>
      </c>
      <c r="H4907" t="s">
        <v>42</v>
      </c>
      <c r="I4907" t="s">
        <v>240</v>
      </c>
      <c r="J4907" t="s">
        <v>44</v>
      </c>
      <c r="N4907" s="6">
        <v>1957</v>
      </c>
      <c r="R4907" s="7">
        <v>57.924731999999999</v>
      </c>
      <c r="S4907" s="7">
        <v>56.145296000000002</v>
      </c>
      <c r="T4907" t="s">
        <v>46</v>
      </c>
      <c r="U4907" t="s">
        <v>44777</v>
      </c>
      <c r="X4907" t="s">
        <v>43415</v>
      </c>
      <c r="Y4907" t="s">
        <v>36708</v>
      </c>
      <c r="Z4907" t="s">
        <v>36915</v>
      </c>
      <c r="AA4907" t="s">
        <v>44801</v>
      </c>
      <c r="AG4907" t="s">
        <v>44798</v>
      </c>
      <c r="AH4907" s="30"/>
      <c r="AI4907" t="s">
        <v>44799</v>
      </c>
      <c r="AJ4907" t="s">
        <v>44802</v>
      </c>
    </row>
    <row r="4908" spans="1:36" ht="17.25" hidden="1" customHeight="1" x14ac:dyDescent="0.2">
      <c r="A4908" s="4" t="s">
        <v>10074</v>
      </c>
      <c r="B4908" t="s">
        <v>8398</v>
      </c>
      <c r="C4908" t="s">
        <v>10075</v>
      </c>
      <c r="E4908" t="s">
        <v>56</v>
      </c>
      <c r="F4908" t="s">
        <v>64</v>
      </c>
      <c r="G4908" s="5">
        <v>580</v>
      </c>
      <c r="H4908" t="s">
        <v>42</v>
      </c>
      <c r="I4908" t="s">
        <v>240</v>
      </c>
      <c r="J4908" t="s">
        <v>559</v>
      </c>
      <c r="N4908" s="6">
        <v>1976</v>
      </c>
      <c r="R4908" s="7">
        <v>41.769399999999997</v>
      </c>
      <c r="S4908" s="7">
        <v>-70.509699999999995</v>
      </c>
      <c r="T4908" t="s">
        <v>46</v>
      </c>
      <c r="U4908" t="s">
        <v>10076</v>
      </c>
      <c r="V4908" t="s">
        <v>10077</v>
      </c>
      <c r="X4908" t="s">
        <v>8479</v>
      </c>
      <c r="Y4908" t="s">
        <v>3012</v>
      </c>
      <c r="Z4908" t="s">
        <v>3691</v>
      </c>
      <c r="AA4908" t="s">
        <v>10078</v>
      </c>
      <c r="AB4908" t="s">
        <v>8503</v>
      </c>
      <c r="AG4908" t="s">
        <v>10079</v>
      </c>
      <c r="AI4908" t="s">
        <v>10080</v>
      </c>
      <c r="AJ4908" t="s">
        <v>10082</v>
      </c>
    </row>
    <row r="4909" spans="1:36" ht="17.25" hidden="1" customHeight="1" x14ac:dyDescent="0.2">
      <c r="A4909" s="4" t="s">
        <v>10084</v>
      </c>
      <c r="B4909" t="s">
        <v>8398</v>
      </c>
      <c r="C4909" t="s">
        <v>10085</v>
      </c>
      <c r="E4909" t="s">
        <v>10086</v>
      </c>
      <c r="F4909" t="s">
        <v>64</v>
      </c>
      <c r="G4909" s="5">
        <v>116</v>
      </c>
      <c r="H4909" t="s">
        <v>42</v>
      </c>
      <c r="I4909" t="s">
        <v>43</v>
      </c>
      <c r="J4909" t="s">
        <v>559</v>
      </c>
      <c r="N4909" s="8">
        <v>1995</v>
      </c>
      <c r="R4909" s="7">
        <v>28.276399999999999</v>
      </c>
      <c r="S4909" s="7">
        <v>-81.533000000000001</v>
      </c>
      <c r="T4909" t="s">
        <v>46</v>
      </c>
      <c r="U4909" t="s">
        <v>10087</v>
      </c>
      <c r="V4909" t="s">
        <v>10088</v>
      </c>
      <c r="X4909" t="s">
        <v>8746</v>
      </c>
      <c r="Y4909" t="s">
        <v>3012</v>
      </c>
      <c r="Z4909" t="s">
        <v>3691</v>
      </c>
      <c r="AA4909" t="s">
        <v>10089</v>
      </c>
      <c r="AB4909" t="s">
        <v>10090</v>
      </c>
      <c r="AG4909" t="s">
        <v>10091</v>
      </c>
      <c r="AH4909" s="8" t="s">
        <v>10092</v>
      </c>
      <c r="AI4909" t="s">
        <v>10093</v>
      </c>
      <c r="AJ4909" t="s">
        <v>10094</v>
      </c>
    </row>
    <row r="4910" spans="1:36" ht="17.25" hidden="1" customHeight="1" x14ac:dyDescent="0.2">
      <c r="A4910" s="4" t="s">
        <v>10084</v>
      </c>
      <c r="B4910" t="s">
        <v>8398</v>
      </c>
      <c r="C4910" t="s">
        <v>10085</v>
      </c>
      <c r="E4910" t="s">
        <v>10095</v>
      </c>
      <c r="F4910" t="s">
        <v>64</v>
      </c>
      <c r="G4910" s="5">
        <v>235</v>
      </c>
      <c r="H4910" t="s">
        <v>42</v>
      </c>
      <c r="I4910" t="s">
        <v>43</v>
      </c>
      <c r="J4910" t="s">
        <v>559</v>
      </c>
      <c r="N4910" s="8">
        <v>2002</v>
      </c>
      <c r="R4910" s="7">
        <v>28.276399999999999</v>
      </c>
      <c r="S4910" s="7">
        <v>-81.533000000000001</v>
      </c>
      <c r="T4910" t="s">
        <v>46</v>
      </c>
      <c r="U4910" t="s">
        <v>10087</v>
      </c>
      <c r="V4910" t="s">
        <v>10088</v>
      </c>
      <c r="X4910" t="s">
        <v>8746</v>
      </c>
      <c r="Y4910" t="s">
        <v>3012</v>
      </c>
      <c r="Z4910" t="s">
        <v>3691</v>
      </c>
      <c r="AA4910" t="s">
        <v>10089</v>
      </c>
      <c r="AB4910" t="s">
        <v>10096</v>
      </c>
      <c r="AG4910" t="s">
        <v>10091</v>
      </c>
      <c r="AH4910" s="8" t="s">
        <v>10097</v>
      </c>
      <c r="AI4910" t="s">
        <v>10093</v>
      </c>
      <c r="AJ4910" t="s">
        <v>10098</v>
      </c>
    </row>
    <row r="4911" spans="1:36" ht="17.25" hidden="1" customHeight="1" x14ac:dyDescent="0.2">
      <c r="A4911" s="4" t="s">
        <v>10084</v>
      </c>
      <c r="B4911" t="s">
        <v>8398</v>
      </c>
      <c r="C4911" t="s">
        <v>10085</v>
      </c>
      <c r="E4911" t="s">
        <v>10099</v>
      </c>
      <c r="F4911" t="s">
        <v>64</v>
      </c>
      <c r="G4911" s="5">
        <v>324</v>
      </c>
      <c r="H4911" t="s">
        <v>42</v>
      </c>
      <c r="I4911" t="s">
        <v>43</v>
      </c>
      <c r="J4911" t="s">
        <v>559</v>
      </c>
      <c r="N4911" s="8">
        <v>2011</v>
      </c>
      <c r="R4911" s="7">
        <v>28.276399999999999</v>
      </c>
      <c r="S4911" s="7">
        <v>-81.533000000000001</v>
      </c>
      <c r="T4911" t="s">
        <v>46</v>
      </c>
      <c r="U4911" t="s">
        <v>10087</v>
      </c>
      <c r="V4911" t="s">
        <v>10088</v>
      </c>
      <c r="X4911" t="s">
        <v>8746</v>
      </c>
      <c r="Y4911" t="s">
        <v>3012</v>
      </c>
      <c r="Z4911" t="s">
        <v>3691</v>
      </c>
      <c r="AA4911" t="s">
        <v>10089</v>
      </c>
      <c r="AB4911" t="s">
        <v>10100</v>
      </c>
      <c r="AG4911" t="s">
        <v>10091</v>
      </c>
      <c r="AH4911" s="8" t="s">
        <v>10101</v>
      </c>
      <c r="AI4911" t="s">
        <v>10093</v>
      </c>
      <c r="AJ4911" t="s">
        <v>10102</v>
      </c>
    </row>
    <row r="4912" spans="1:36" ht="17.25" hidden="1" customHeight="1" x14ac:dyDescent="0.2">
      <c r="A4912" s="4" t="s">
        <v>10113</v>
      </c>
      <c r="B4912" t="s">
        <v>8398</v>
      </c>
      <c r="C4912" t="s">
        <v>10114</v>
      </c>
      <c r="E4912" t="s">
        <v>9476</v>
      </c>
      <c r="F4912" t="s">
        <v>64</v>
      </c>
      <c r="G4912" s="5">
        <v>173</v>
      </c>
      <c r="H4912" t="s">
        <v>42</v>
      </c>
      <c r="I4912" t="s">
        <v>65</v>
      </c>
      <c r="J4912" t="s">
        <v>559</v>
      </c>
      <c r="N4912" s="24">
        <v>2008</v>
      </c>
      <c r="R4912" s="7">
        <v>44.536687999999998</v>
      </c>
      <c r="S4912" s="7">
        <v>-92.915530000000004</v>
      </c>
      <c r="T4912" t="s">
        <v>46</v>
      </c>
      <c r="U4912" t="s">
        <v>10115</v>
      </c>
      <c r="V4912" t="s">
        <v>10116</v>
      </c>
      <c r="X4912" t="s">
        <v>9464</v>
      </c>
      <c r="Y4912" t="s">
        <v>3012</v>
      </c>
      <c r="Z4912" t="s">
        <v>3691</v>
      </c>
      <c r="AA4912" t="s">
        <v>10117</v>
      </c>
      <c r="AB4912" t="s">
        <v>9480</v>
      </c>
      <c r="AG4912" t="s">
        <v>10118</v>
      </c>
      <c r="AH4912" s="24">
        <v>30871</v>
      </c>
      <c r="AI4912" t="s">
        <v>10119</v>
      </c>
      <c r="AJ4912" t="s">
        <v>10120</v>
      </c>
    </row>
    <row r="4913" spans="1:36" ht="17.25" hidden="1" customHeight="1" x14ac:dyDescent="0.2">
      <c r="A4913" s="4" t="s">
        <v>10113</v>
      </c>
      <c r="B4913" t="s">
        <v>8398</v>
      </c>
      <c r="C4913" t="s">
        <v>10114</v>
      </c>
      <c r="E4913" t="s">
        <v>10121</v>
      </c>
      <c r="F4913" t="s">
        <v>64</v>
      </c>
      <c r="G4913" s="5">
        <v>173</v>
      </c>
      <c r="H4913" t="s">
        <v>42</v>
      </c>
      <c r="I4913" t="s">
        <v>65</v>
      </c>
      <c r="J4913" t="s">
        <v>559</v>
      </c>
      <c r="N4913" s="6">
        <v>2008</v>
      </c>
      <c r="R4913" s="7">
        <v>44.536687999999998</v>
      </c>
      <c r="S4913" s="7">
        <v>-92.915530000000004</v>
      </c>
      <c r="T4913" t="s">
        <v>46</v>
      </c>
      <c r="U4913" t="s">
        <v>10115</v>
      </c>
      <c r="V4913" t="s">
        <v>10116</v>
      </c>
      <c r="X4913" t="s">
        <v>9464</v>
      </c>
      <c r="Y4913" t="s">
        <v>3012</v>
      </c>
      <c r="Z4913" t="s">
        <v>3691</v>
      </c>
      <c r="AA4913" t="s">
        <v>10117</v>
      </c>
      <c r="AB4913" t="s">
        <v>10122</v>
      </c>
      <c r="AG4913" t="s">
        <v>10118</v>
      </c>
      <c r="AH4913" s="24">
        <v>31260</v>
      </c>
      <c r="AI4913" t="s">
        <v>10119</v>
      </c>
      <c r="AJ4913" t="s">
        <v>10123</v>
      </c>
    </row>
    <row r="4914" spans="1:36" ht="17.25" hidden="1" customHeight="1" x14ac:dyDescent="0.2">
      <c r="A4914" s="4" t="s">
        <v>10124</v>
      </c>
      <c r="B4914" t="s">
        <v>8398</v>
      </c>
      <c r="C4914" t="s">
        <v>10125</v>
      </c>
      <c r="E4914" t="s">
        <v>9989</v>
      </c>
      <c r="F4914" t="s">
        <v>86</v>
      </c>
      <c r="G4914" s="5">
        <v>50</v>
      </c>
      <c r="H4914" t="s">
        <v>42</v>
      </c>
      <c r="I4914" t="s">
        <v>65</v>
      </c>
      <c r="J4914" t="s">
        <v>559</v>
      </c>
      <c r="N4914" s="6">
        <v>2011</v>
      </c>
      <c r="R4914" s="7">
        <v>33.858055999999998</v>
      </c>
      <c r="S4914" s="7">
        <v>-117.8617</v>
      </c>
      <c r="T4914" t="s">
        <v>46</v>
      </c>
      <c r="U4914" t="s">
        <v>10126</v>
      </c>
      <c r="V4914" t="s">
        <v>9133</v>
      </c>
      <c r="X4914" t="s">
        <v>8572</v>
      </c>
      <c r="Y4914" t="s">
        <v>3012</v>
      </c>
      <c r="Z4914" t="s">
        <v>3691</v>
      </c>
      <c r="AA4914" t="s">
        <v>10127</v>
      </c>
      <c r="AB4914" t="s">
        <v>9993</v>
      </c>
      <c r="AG4914" t="s">
        <v>10128</v>
      </c>
      <c r="AH4914" s="24">
        <v>34765</v>
      </c>
      <c r="AI4914" t="s">
        <v>10129</v>
      </c>
      <c r="AJ4914" t="s">
        <v>10130</v>
      </c>
    </row>
    <row r="4915" spans="1:36" ht="17.25" hidden="1" customHeight="1" x14ac:dyDescent="0.2">
      <c r="A4915" s="4" t="s">
        <v>10124</v>
      </c>
      <c r="B4915" t="s">
        <v>8398</v>
      </c>
      <c r="C4915" t="s">
        <v>10125</v>
      </c>
      <c r="E4915" t="s">
        <v>9980</v>
      </c>
      <c r="F4915" t="s">
        <v>86</v>
      </c>
      <c r="G4915" s="5">
        <v>50</v>
      </c>
      <c r="H4915" t="s">
        <v>42</v>
      </c>
      <c r="I4915" t="s">
        <v>65</v>
      </c>
      <c r="J4915" t="s">
        <v>559</v>
      </c>
      <c r="N4915" s="6">
        <v>2011</v>
      </c>
      <c r="R4915" s="7">
        <v>33.858055999999998</v>
      </c>
      <c r="S4915" s="7">
        <v>-117.8617</v>
      </c>
      <c r="T4915" t="s">
        <v>46</v>
      </c>
      <c r="U4915" t="s">
        <v>10126</v>
      </c>
      <c r="V4915" t="s">
        <v>9133</v>
      </c>
      <c r="X4915" t="s">
        <v>8572</v>
      </c>
      <c r="Y4915" t="s">
        <v>3012</v>
      </c>
      <c r="Z4915" t="s">
        <v>3691</v>
      </c>
      <c r="AA4915" t="s">
        <v>10127</v>
      </c>
      <c r="AB4915" t="s">
        <v>9983</v>
      </c>
      <c r="AG4915" t="s">
        <v>10128</v>
      </c>
      <c r="AH4915" s="24">
        <v>35960</v>
      </c>
      <c r="AI4915" t="s">
        <v>10129</v>
      </c>
      <c r="AJ4915" t="s">
        <v>10131</v>
      </c>
    </row>
    <row r="4916" spans="1:36" ht="17.25" hidden="1" customHeight="1" x14ac:dyDescent="0.2">
      <c r="A4916" s="4" t="s">
        <v>10124</v>
      </c>
      <c r="B4916" t="s">
        <v>8398</v>
      </c>
      <c r="C4916" t="s">
        <v>10125</v>
      </c>
      <c r="E4916" t="s">
        <v>10132</v>
      </c>
      <c r="F4916" t="s">
        <v>86</v>
      </c>
      <c r="G4916" s="5">
        <v>50</v>
      </c>
      <c r="H4916" t="s">
        <v>42</v>
      </c>
      <c r="I4916" t="s">
        <v>65</v>
      </c>
      <c r="J4916" t="s">
        <v>559</v>
      </c>
      <c r="N4916" s="24">
        <v>2011</v>
      </c>
      <c r="R4916" s="7">
        <v>33.858055999999998</v>
      </c>
      <c r="S4916" s="7">
        <v>-117.8617</v>
      </c>
      <c r="T4916" t="s">
        <v>46</v>
      </c>
      <c r="U4916" t="s">
        <v>10126</v>
      </c>
      <c r="V4916" t="s">
        <v>9133</v>
      </c>
      <c r="X4916" t="s">
        <v>8572</v>
      </c>
      <c r="Y4916" t="s">
        <v>3012</v>
      </c>
      <c r="Z4916" t="s">
        <v>3691</v>
      </c>
      <c r="AA4916" t="s">
        <v>10127</v>
      </c>
      <c r="AB4916" t="s">
        <v>10133</v>
      </c>
      <c r="AG4916" t="s">
        <v>10128</v>
      </c>
      <c r="AH4916" s="24">
        <v>35961</v>
      </c>
      <c r="AI4916" t="s">
        <v>10129</v>
      </c>
      <c r="AJ4916" t="s">
        <v>10134</v>
      </c>
    </row>
    <row r="4917" spans="1:36" ht="17.25" hidden="1" customHeight="1" x14ac:dyDescent="0.2">
      <c r="A4917" s="4" t="s">
        <v>10124</v>
      </c>
      <c r="B4917" t="s">
        <v>8398</v>
      </c>
      <c r="C4917" t="s">
        <v>10125</v>
      </c>
      <c r="E4917" t="s">
        <v>9962</v>
      </c>
      <c r="F4917" t="s">
        <v>86</v>
      </c>
      <c r="G4917" s="5">
        <v>50</v>
      </c>
      <c r="H4917" t="s">
        <v>42</v>
      </c>
      <c r="I4917" t="s">
        <v>65</v>
      </c>
      <c r="J4917" t="s">
        <v>559</v>
      </c>
      <c r="N4917" s="24">
        <v>2011</v>
      </c>
      <c r="R4917" s="7">
        <v>33.858055999999998</v>
      </c>
      <c r="S4917" s="7">
        <v>-117.8617</v>
      </c>
      <c r="T4917" t="s">
        <v>46</v>
      </c>
      <c r="U4917" t="s">
        <v>10126</v>
      </c>
      <c r="V4917" t="s">
        <v>9133</v>
      </c>
      <c r="X4917" t="s">
        <v>8572</v>
      </c>
      <c r="Y4917" t="s">
        <v>3012</v>
      </c>
      <c r="Z4917" t="s">
        <v>3691</v>
      </c>
      <c r="AA4917" t="s">
        <v>10127</v>
      </c>
      <c r="AB4917" t="s">
        <v>9965</v>
      </c>
      <c r="AG4917" t="s">
        <v>10128</v>
      </c>
      <c r="AH4917" s="24">
        <v>35962</v>
      </c>
      <c r="AI4917" t="s">
        <v>10129</v>
      </c>
      <c r="AJ4917" t="s">
        <v>10135</v>
      </c>
    </row>
    <row r="4918" spans="1:36" ht="17.25" hidden="1" customHeight="1" x14ac:dyDescent="0.2">
      <c r="A4918" s="4" t="s">
        <v>10147</v>
      </c>
      <c r="B4918" t="s">
        <v>8398</v>
      </c>
      <c r="C4918" t="s">
        <v>10148</v>
      </c>
      <c r="E4918" t="s">
        <v>565</v>
      </c>
      <c r="F4918" t="s">
        <v>64</v>
      </c>
      <c r="G4918" s="5">
        <v>71</v>
      </c>
      <c r="H4918" t="s">
        <v>806</v>
      </c>
      <c r="I4918" t="s">
        <v>43</v>
      </c>
      <c r="J4918" t="s">
        <v>44</v>
      </c>
      <c r="N4918" s="27">
        <v>1988</v>
      </c>
      <c r="O4918" s="24">
        <v>2021</v>
      </c>
      <c r="R4918" s="7">
        <v>41.7639</v>
      </c>
      <c r="S4918" s="7">
        <v>-72.692499999999995</v>
      </c>
      <c r="T4918" t="s">
        <v>46</v>
      </c>
      <c r="U4918" t="s">
        <v>8620</v>
      </c>
      <c r="V4918" t="s">
        <v>8620</v>
      </c>
      <c r="X4918" t="s">
        <v>8412</v>
      </c>
      <c r="Y4918" t="s">
        <v>3012</v>
      </c>
      <c r="Z4918" t="s">
        <v>3691</v>
      </c>
      <c r="AA4918" t="s">
        <v>10149</v>
      </c>
      <c r="AB4918" t="s">
        <v>10150</v>
      </c>
      <c r="AG4918" t="s">
        <v>45</v>
      </c>
      <c r="AI4918" t="s">
        <v>10151</v>
      </c>
      <c r="AJ4918" t="s">
        <v>10152</v>
      </c>
    </row>
    <row r="4919" spans="1:36" ht="17.25" hidden="1" customHeight="1" x14ac:dyDescent="0.2">
      <c r="A4919" s="4" t="s">
        <v>45166</v>
      </c>
      <c r="B4919" t="s">
        <v>43246</v>
      </c>
      <c r="C4919" t="s">
        <v>45167</v>
      </c>
      <c r="D4919" t="s">
        <v>45168</v>
      </c>
      <c r="E4919" t="s">
        <v>4758</v>
      </c>
      <c r="F4919" t="s">
        <v>86</v>
      </c>
      <c r="G4919" s="5">
        <v>50</v>
      </c>
      <c r="H4919" t="s">
        <v>42</v>
      </c>
      <c r="I4919" t="s">
        <v>240</v>
      </c>
      <c r="J4919" t="s">
        <v>44</v>
      </c>
      <c r="N4919" s="6">
        <v>1957</v>
      </c>
      <c r="R4919" s="7">
        <v>53.666600000000003</v>
      </c>
      <c r="S4919" s="7">
        <v>55.9619</v>
      </c>
      <c r="T4919" t="s">
        <v>46</v>
      </c>
      <c r="U4919" t="s">
        <v>44595</v>
      </c>
      <c r="X4919" t="s">
        <v>43913</v>
      </c>
      <c r="Y4919" t="s">
        <v>36708</v>
      </c>
      <c r="Z4919" t="s">
        <v>36915</v>
      </c>
      <c r="AG4919" t="s">
        <v>45169</v>
      </c>
      <c r="AI4919" t="s">
        <v>45170</v>
      </c>
      <c r="AJ4919" t="s">
        <v>45171</v>
      </c>
    </row>
    <row r="4920" spans="1:36" ht="17.25" hidden="1" customHeight="1" x14ac:dyDescent="0.2">
      <c r="A4920" s="4" t="s">
        <v>10183</v>
      </c>
      <c r="B4920" t="s">
        <v>8398</v>
      </c>
      <c r="C4920" t="s">
        <v>10184</v>
      </c>
      <c r="E4920" t="s">
        <v>565</v>
      </c>
      <c r="F4920" t="s">
        <v>64</v>
      </c>
      <c r="G4920" s="5">
        <v>123</v>
      </c>
      <c r="H4920" t="s">
        <v>42</v>
      </c>
      <c r="I4920" t="s">
        <v>43</v>
      </c>
      <c r="J4920" t="s">
        <v>559</v>
      </c>
      <c r="N4920" s="27">
        <v>1993</v>
      </c>
      <c r="R4920" s="7">
        <v>43.061320000000002</v>
      </c>
      <c r="S4920" s="7">
        <v>-76.082390000000004</v>
      </c>
      <c r="T4920" t="s">
        <v>46</v>
      </c>
      <c r="U4920" t="s">
        <v>10185</v>
      </c>
      <c r="V4920" t="s">
        <v>9876</v>
      </c>
      <c r="X4920" t="s">
        <v>8437</v>
      </c>
      <c r="Y4920" t="s">
        <v>3012</v>
      </c>
      <c r="Z4920" t="s">
        <v>3691</v>
      </c>
      <c r="AA4920" t="s">
        <v>10186</v>
      </c>
      <c r="AB4920" t="s">
        <v>9378</v>
      </c>
      <c r="AI4920" t="s">
        <v>10187</v>
      </c>
      <c r="AJ4920" t="s">
        <v>10188</v>
      </c>
    </row>
    <row r="4921" spans="1:36" ht="17.25" hidden="1" customHeight="1" x14ac:dyDescent="0.2">
      <c r="A4921" s="4" t="s">
        <v>10200</v>
      </c>
      <c r="B4921" t="s">
        <v>8398</v>
      </c>
      <c r="C4921" t="s">
        <v>10201</v>
      </c>
      <c r="E4921" t="s">
        <v>40</v>
      </c>
      <c r="F4921" t="s">
        <v>86</v>
      </c>
      <c r="G4921" s="5">
        <v>54</v>
      </c>
      <c r="H4921" t="s">
        <v>42</v>
      </c>
      <c r="I4921" t="s">
        <v>65</v>
      </c>
      <c r="J4921" t="s">
        <v>44</v>
      </c>
      <c r="N4921" s="6">
        <v>1995</v>
      </c>
      <c r="R4921" s="7">
        <v>38.445681</v>
      </c>
      <c r="S4921" s="7">
        <v>-121.4624</v>
      </c>
      <c r="T4921" t="s">
        <v>46</v>
      </c>
      <c r="U4921" t="s">
        <v>10202</v>
      </c>
      <c r="V4921" t="s">
        <v>10202</v>
      </c>
      <c r="X4921" t="s">
        <v>8572</v>
      </c>
      <c r="Y4921" t="s">
        <v>3012</v>
      </c>
      <c r="Z4921" t="s">
        <v>3691</v>
      </c>
      <c r="AA4921" t="s">
        <v>10203</v>
      </c>
      <c r="AB4921" t="s">
        <v>8690</v>
      </c>
      <c r="AG4921" t="s">
        <v>10204</v>
      </c>
      <c r="AH4921" s="24">
        <v>18483</v>
      </c>
      <c r="AI4921" t="s">
        <v>10205</v>
      </c>
      <c r="AJ4921" t="s">
        <v>10206</v>
      </c>
    </row>
    <row r="4922" spans="1:36" ht="17.25" hidden="1" customHeight="1" x14ac:dyDescent="0.2">
      <c r="A4922" s="4" t="s">
        <v>10200</v>
      </c>
      <c r="B4922" t="s">
        <v>8398</v>
      </c>
      <c r="C4922" t="s">
        <v>10201</v>
      </c>
      <c r="E4922" t="s">
        <v>565</v>
      </c>
      <c r="F4922" t="s">
        <v>86</v>
      </c>
      <c r="G4922" s="5">
        <v>72</v>
      </c>
      <c r="H4922" t="s">
        <v>42</v>
      </c>
      <c r="I4922" t="s">
        <v>43</v>
      </c>
      <c r="J4922" t="s">
        <v>44</v>
      </c>
      <c r="N4922" s="27">
        <v>1995</v>
      </c>
      <c r="R4922" s="7">
        <v>38.445681</v>
      </c>
      <c r="S4922" s="7">
        <v>-121.4624</v>
      </c>
      <c r="T4922" t="s">
        <v>46</v>
      </c>
      <c r="U4922" t="s">
        <v>10202</v>
      </c>
      <c r="V4922" t="s">
        <v>10202</v>
      </c>
      <c r="X4922" t="s">
        <v>8572</v>
      </c>
      <c r="Y4922" t="s">
        <v>3012</v>
      </c>
      <c r="Z4922" t="s">
        <v>3691</v>
      </c>
      <c r="AA4922" t="s">
        <v>10203</v>
      </c>
      <c r="AB4922" t="s">
        <v>10207</v>
      </c>
      <c r="AG4922" t="s">
        <v>10204</v>
      </c>
      <c r="AH4922" s="8" t="s">
        <v>10208</v>
      </c>
      <c r="AI4922" t="s">
        <v>10205</v>
      </c>
      <c r="AJ4922" t="s">
        <v>10209</v>
      </c>
    </row>
    <row r="4923" spans="1:36" ht="17.25" hidden="1" customHeight="1" x14ac:dyDescent="0.2">
      <c r="A4923" s="4" t="s">
        <v>10210</v>
      </c>
      <c r="B4923" t="s">
        <v>8398</v>
      </c>
      <c r="C4923" t="s">
        <v>10211</v>
      </c>
      <c r="E4923" t="s">
        <v>565</v>
      </c>
      <c r="F4923" t="s">
        <v>86</v>
      </c>
      <c r="G4923" s="5">
        <v>56</v>
      </c>
      <c r="H4923" t="s">
        <v>42</v>
      </c>
      <c r="I4923" t="s">
        <v>43</v>
      </c>
      <c r="J4923" t="s">
        <v>559</v>
      </c>
      <c r="N4923" s="6">
        <v>1990</v>
      </c>
      <c r="R4923" s="7">
        <v>33.875900000000001</v>
      </c>
      <c r="S4923" s="7">
        <v>-118.2491</v>
      </c>
      <c r="T4923" t="s">
        <v>46</v>
      </c>
      <c r="U4923" t="s">
        <v>10212</v>
      </c>
      <c r="V4923" t="s">
        <v>8593</v>
      </c>
      <c r="X4923" t="s">
        <v>8572</v>
      </c>
      <c r="Y4923" t="s">
        <v>3012</v>
      </c>
      <c r="Z4923" t="s">
        <v>3691</v>
      </c>
      <c r="AA4923" t="s">
        <v>10213</v>
      </c>
      <c r="AB4923" t="s">
        <v>9176</v>
      </c>
      <c r="AG4923" t="s">
        <v>10214</v>
      </c>
      <c r="AH4923" s="8" t="s">
        <v>10215</v>
      </c>
      <c r="AI4923" t="s">
        <v>10216</v>
      </c>
      <c r="AJ4923" t="s">
        <v>10217</v>
      </c>
    </row>
    <row r="4924" spans="1:36" ht="17.25" hidden="1" customHeight="1" x14ac:dyDescent="0.2">
      <c r="A4924" s="4" t="s">
        <v>10218</v>
      </c>
      <c r="B4924" t="s">
        <v>8398</v>
      </c>
      <c r="C4924" t="s">
        <v>10219</v>
      </c>
      <c r="E4924" t="s">
        <v>565</v>
      </c>
      <c r="F4924" t="s">
        <v>7946</v>
      </c>
      <c r="G4924" s="5">
        <v>63</v>
      </c>
      <c r="H4924" t="s">
        <v>42</v>
      </c>
      <c r="I4924" t="s">
        <v>43</v>
      </c>
      <c r="J4924" t="s">
        <v>559</v>
      </c>
      <c r="N4924" s="27">
        <v>1991</v>
      </c>
      <c r="R4924" s="7">
        <v>43.984200000000001</v>
      </c>
      <c r="S4924" s="7">
        <v>-75.622500000000002</v>
      </c>
      <c r="T4924" t="s">
        <v>46</v>
      </c>
      <c r="U4924" t="s">
        <v>10220</v>
      </c>
      <c r="V4924" t="s">
        <v>8583</v>
      </c>
      <c r="X4924" t="s">
        <v>8437</v>
      </c>
      <c r="Y4924" t="s">
        <v>3012</v>
      </c>
      <c r="Z4924" t="s">
        <v>3691</v>
      </c>
      <c r="AA4924" t="s">
        <v>10221</v>
      </c>
      <c r="AB4924" t="s">
        <v>9176</v>
      </c>
      <c r="AI4924" t="s">
        <v>10222</v>
      </c>
      <c r="AJ4924" t="s">
        <v>10223</v>
      </c>
    </row>
    <row r="4925" spans="1:36" ht="17.25" hidden="1" customHeight="1" x14ac:dyDescent="0.2">
      <c r="A4925" s="4" t="s">
        <v>10233</v>
      </c>
      <c r="B4925" t="s">
        <v>8398</v>
      </c>
      <c r="C4925" t="s">
        <v>10234</v>
      </c>
      <c r="E4925" t="s">
        <v>565</v>
      </c>
      <c r="F4925" t="s">
        <v>86</v>
      </c>
      <c r="G4925" s="5">
        <v>555</v>
      </c>
      <c r="H4925" t="s">
        <v>42</v>
      </c>
      <c r="I4925" t="s">
        <v>43</v>
      </c>
      <c r="J4925" t="s">
        <v>44</v>
      </c>
      <c r="N4925" s="27">
        <v>2003</v>
      </c>
      <c r="R4925" s="7">
        <v>30.229399999999998</v>
      </c>
      <c r="S4925" s="7">
        <v>-91.064999999999998</v>
      </c>
      <c r="T4925" t="s">
        <v>46</v>
      </c>
      <c r="U4925" t="s">
        <v>10235</v>
      </c>
      <c r="V4925" t="s">
        <v>9063</v>
      </c>
      <c r="X4925" t="s">
        <v>8512</v>
      </c>
      <c r="Y4925" t="s">
        <v>3012</v>
      </c>
      <c r="Z4925" t="s">
        <v>3691</v>
      </c>
      <c r="AA4925" t="s">
        <v>10236</v>
      </c>
      <c r="AB4925" t="s">
        <v>9921</v>
      </c>
      <c r="AG4925" t="s">
        <v>10237</v>
      </c>
      <c r="AH4925" s="8" t="s">
        <v>10238</v>
      </c>
      <c r="AI4925" t="s">
        <v>10239</v>
      </c>
      <c r="AJ4925" t="s">
        <v>10240</v>
      </c>
    </row>
    <row r="4926" spans="1:36" ht="17.25" hidden="1" customHeight="1" x14ac:dyDescent="0.2">
      <c r="A4926" s="4" t="s">
        <v>10241</v>
      </c>
      <c r="B4926" t="s">
        <v>8398</v>
      </c>
      <c r="C4926" t="s">
        <v>10242</v>
      </c>
      <c r="E4926" t="s">
        <v>56</v>
      </c>
      <c r="F4926" t="s">
        <v>64</v>
      </c>
      <c r="G4926" s="5">
        <v>50</v>
      </c>
      <c r="H4926" t="s">
        <v>42</v>
      </c>
      <c r="I4926" t="s">
        <v>65</v>
      </c>
      <c r="J4926" t="s">
        <v>559</v>
      </c>
      <c r="N4926" s="6">
        <v>2002</v>
      </c>
      <c r="R4926" s="7">
        <v>44.032200000000003</v>
      </c>
      <c r="S4926" s="7">
        <v>-92.490799999999993</v>
      </c>
      <c r="T4926" t="s">
        <v>46</v>
      </c>
      <c r="U4926" t="s">
        <v>10243</v>
      </c>
      <c r="V4926" t="s">
        <v>10244</v>
      </c>
      <c r="X4926" t="s">
        <v>9464</v>
      </c>
      <c r="Y4926" t="s">
        <v>3012</v>
      </c>
      <c r="Z4926" t="s">
        <v>3691</v>
      </c>
      <c r="AA4926" t="s">
        <v>10245</v>
      </c>
      <c r="AB4926" t="s">
        <v>8503</v>
      </c>
      <c r="AG4926" t="s">
        <v>10246</v>
      </c>
      <c r="AH4926" s="24">
        <v>29639</v>
      </c>
      <c r="AI4926" t="s">
        <v>10247</v>
      </c>
      <c r="AJ4926" t="s">
        <v>10248</v>
      </c>
    </row>
    <row r="4927" spans="1:36" ht="17.25" hidden="1" customHeight="1" x14ac:dyDescent="0.2">
      <c r="A4927" s="4" t="s">
        <v>10249</v>
      </c>
      <c r="B4927" t="s">
        <v>8398</v>
      </c>
      <c r="C4927" t="s">
        <v>10250</v>
      </c>
      <c r="E4927" t="s">
        <v>10251</v>
      </c>
      <c r="F4927" t="s">
        <v>86</v>
      </c>
      <c r="G4927" s="5">
        <v>173</v>
      </c>
      <c r="H4927" t="s">
        <v>42</v>
      </c>
      <c r="I4927" t="s">
        <v>65</v>
      </c>
      <c r="J4927" t="s">
        <v>559</v>
      </c>
      <c r="N4927" s="6">
        <v>2003</v>
      </c>
      <c r="R4927" s="7">
        <v>40.947913</v>
      </c>
      <c r="S4927" s="7">
        <v>-95.964029999999994</v>
      </c>
      <c r="T4927" t="s">
        <v>46</v>
      </c>
      <c r="U4927" t="s">
        <v>10252</v>
      </c>
      <c r="V4927" t="s">
        <v>10253</v>
      </c>
      <c r="X4927" t="s">
        <v>9275</v>
      </c>
      <c r="Y4927" t="s">
        <v>3012</v>
      </c>
      <c r="Z4927" t="s">
        <v>3691</v>
      </c>
      <c r="AA4927" t="s">
        <v>10254</v>
      </c>
      <c r="AB4927" t="s">
        <v>10255</v>
      </c>
      <c r="AG4927" t="s">
        <v>10256</v>
      </c>
      <c r="AH4927" s="24">
        <v>15528</v>
      </c>
      <c r="AI4927" t="s">
        <v>10257</v>
      </c>
      <c r="AJ4927" t="s">
        <v>10258</v>
      </c>
    </row>
    <row r="4928" spans="1:36" ht="17.25" hidden="1" customHeight="1" x14ac:dyDescent="0.2">
      <c r="A4928" s="4" t="s">
        <v>10249</v>
      </c>
      <c r="B4928" t="s">
        <v>8398</v>
      </c>
      <c r="C4928" t="s">
        <v>10250</v>
      </c>
      <c r="E4928" t="s">
        <v>10259</v>
      </c>
      <c r="F4928" t="s">
        <v>86</v>
      </c>
      <c r="G4928" s="5">
        <v>173</v>
      </c>
      <c r="H4928" t="s">
        <v>42</v>
      </c>
      <c r="I4928" t="s">
        <v>65</v>
      </c>
      <c r="J4928" t="s">
        <v>559</v>
      </c>
      <c r="N4928" s="6">
        <v>2003</v>
      </c>
      <c r="R4928" s="7">
        <v>40.947913</v>
      </c>
      <c r="S4928" s="7">
        <v>-95.964029999999994</v>
      </c>
      <c r="T4928" t="s">
        <v>46</v>
      </c>
      <c r="U4928" t="s">
        <v>10252</v>
      </c>
      <c r="V4928" t="s">
        <v>10253</v>
      </c>
      <c r="X4928" t="s">
        <v>9275</v>
      </c>
      <c r="Y4928" t="s">
        <v>3012</v>
      </c>
      <c r="Z4928" t="s">
        <v>3691</v>
      </c>
      <c r="AA4928" t="s">
        <v>10254</v>
      </c>
      <c r="AB4928" t="s">
        <v>10260</v>
      </c>
      <c r="AG4928" t="s">
        <v>10256</v>
      </c>
      <c r="AH4928" s="24">
        <v>15529</v>
      </c>
      <c r="AI4928" t="s">
        <v>10257</v>
      </c>
      <c r="AJ4928" t="s">
        <v>10261</v>
      </c>
    </row>
    <row r="4929" spans="1:36" ht="17.25" hidden="1" customHeight="1" x14ac:dyDescent="0.2">
      <c r="A4929" s="4" t="s">
        <v>10262</v>
      </c>
      <c r="B4929" t="s">
        <v>8398</v>
      </c>
      <c r="C4929" t="s">
        <v>10263</v>
      </c>
      <c r="E4929" t="s">
        <v>10264</v>
      </c>
      <c r="F4929" t="s">
        <v>86</v>
      </c>
      <c r="G4929" s="5">
        <v>72</v>
      </c>
      <c r="H4929" t="s">
        <v>42</v>
      </c>
      <c r="I4929" t="s">
        <v>43</v>
      </c>
      <c r="J4929" t="s">
        <v>559</v>
      </c>
      <c r="N4929" s="27">
        <v>1992</v>
      </c>
      <c r="R4929" s="7">
        <v>42.537500000000001</v>
      </c>
      <c r="S4929" s="7">
        <v>-73.743300000000005</v>
      </c>
      <c r="T4929" t="s">
        <v>46</v>
      </c>
      <c r="U4929" t="s">
        <v>10265</v>
      </c>
      <c r="V4929" t="s">
        <v>10266</v>
      </c>
      <c r="X4929" t="s">
        <v>8437</v>
      </c>
      <c r="Y4929" t="s">
        <v>3012</v>
      </c>
      <c r="Z4929" t="s">
        <v>3691</v>
      </c>
      <c r="AA4929" t="s">
        <v>10267</v>
      </c>
      <c r="AB4929" t="s">
        <v>9176</v>
      </c>
      <c r="AI4929" t="s">
        <v>10268</v>
      </c>
      <c r="AJ4929" t="s">
        <v>10269</v>
      </c>
    </row>
    <row r="4930" spans="1:36" ht="17.25" hidden="1" customHeight="1" x14ac:dyDescent="0.2">
      <c r="A4930" s="4" t="s">
        <v>10270</v>
      </c>
      <c r="B4930" t="s">
        <v>8398</v>
      </c>
      <c r="C4930" t="s">
        <v>10271</v>
      </c>
      <c r="E4930" t="s">
        <v>191</v>
      </c>
      <c r="F4930" t="s">
        <v>7946</v>
      </c>
      <c r="G4930" s="5">
        <v>113</v>
      </c>
      <c r="H4930" t="s">
        <v>42</v>
      </c>
      <c r="I4930" t="s">
        <v>65</v>
      </c>
      <c r="J4930" t="s">
        <v>559</v>
      </c>
      <c r="M4930" t="s">
        <v>559</v>
      </c>
      <c r="N4930" s="6">
        <v>1993</v>
      </c>
      <c r="R4930" s="7">
        <v>39.924199999999999</v>
      </c>
      <c r="S4930" s="7">
        <v>-87.424400000000006</v>
      </c>
      <c r="T4930" t="s">
        <v>46</v>
      </c>
      <c r="U4930" t="s">
        <v>10272</v>
      </c>
      <c r="V4930" t="s">
        <v>10273</v>
      </c>
      <c r="X4930" t="s">
        <v>8422</v>
      </c>
      <c r="Y4930" t="s">
        <v>3012</v>
      </c>
      <c r="Z4930" t="s">
        <v>3691</v>
      </c>
      <c r="AA4930" t="s">
        <v>10274</v>
      </c>
      <c r="AB4930" t="s">
        <v>8414</v>
      </c>
      <c r="AG4930" t="s">
        <v>10275</v>
      </c>
      <c r="AH4930" s="24">
        <v>3317</v>
      </c>
      <c r="AI4930" t="s">
        <v>10276</v>
      </c>
      <c r="AJ4930" t="s">
        <v>10277</v>
      </c>
    </row>
    <row r="4931" spans="1:36" ht="17.25" hidden="1" customHeight="1" x14ac:dyDescent="0.2">
      <c r="A4931" s="4" t="s">
        <v>10278</v>
      </c>
      <c r="B4931" t="s">
        <v>8398</v>
      </c>
      <c r="C4931" t="s">
        <v>10279</v>
      </c>
      <c r="E4931" t="s">
        <v>10280</v>
      </c>
      <c r="F4931" t="s">
        <v>86</v>
      </c>
      <c r="G4931" s="5">
        <v>536</v>
      </c>
      <c r="H4931" t="s">
        <v>42</v>
      </c>
      <c r="I4931" t="s">
        <v>43</v>
      </c>
      <c r="J4931" t="s">
        <v>559</v>
      </c>
      <c r="N4931" s="27">
        <v>2009</v>
      </c>
      <c r="R4931" s="7">
        <v>29.751645</v>
      </c>
      <c r="S4931" s="7">
        <v>-94.923119999999997</v>
      </c>
      <c r="T4931" t="s">
        <v>46</v>
      </c>
      <c r="U4931" t="s">
        <v>10281</v>
      </c>
      <c r="V4931" t="s">
        <v>9255</v>
      </c>
      <c r="X4931" t="s">
        <v>8584</v>
      </c>
      <c r="Y4931" t="s">
        <v>3012</v>
      </c>
      <c r="Z4931" t="s">
        <v>3691</v>
      </c>
      <c r="AA4931" t="s">
        <v>10282</v>
      </c>
      <c r="AB4931" t="s">
        <v>10283</v>
      </c>
      <c r="AI4931" t="s">
        <v>10284</v>
      </c>
      <c r="AJ4931" t="s">
        <v>10285</v>
      </c>
    </row>
    <row r="4932" spans="1:36" ht="17.25" hidden="1" customHeight="1" x14ac:dyDescent="0.2">
      <c r="A4932" s="4" t="s">
        <v>45166</v>
      </c>
      <c r="B4932" t="s">
        <v>43246</v>
      </c>
      <c r="C4932" t="s">
        <v>45167</v>
      </c>
      <c r="D4932" t="s">
        <v>45168</v>
      </c>
      <c r="E4932" t="s">
        <v>191</v>
      </c>
      <c r="F4932" t="s">
        <v>86</v>
      </c>
      <c r="G4932" s="5">
        <v>60</v>
      </c>
      <c r="H4932" t="s">
        <v>42</v>
      </c>
      <c r="I4932" t="s">
        <v>240</v>
      </c>
      <c r="J4932" t="s">
        <v>44</v>
      </c>
      <c r="N4932" s="6">
        <v>1957</v>
      </c>
      <c r="R4932" s="7">
        <v>53.666600000000003</v>
      </c>
      <c r="S4932" s="7">
        <v>55.9619</v>
      </c>
      <c r="T4932" t="s">
        <v>46</v>
      </c>
      <c r="U4932" t="s">
        <v>44595</v>
      </c>
      <c r="X4932" t="s">
        <v>43913</v>
      </c>
      <c r="Y4932" t="s">
        <v>36708</v>
      </c>
      <c r="Z4932" t="s">
        <v>36915</v>
      </c>
      <c r="AA4932" t="s">
        <v>45172</v>
      </c>
      <c r="AG4932" t="s">
        <v>45169</v>
      </c>
      <c r="AI4932" t="s">
        <v>45170</v>
      </c>
      <c r="AJ4932" t="s">
        <v>45173</v>
      </c>
    </row>
    <row r="4933" spans="1:36" ht="17.25" hidden="1" customHeight="1" x14ac:dyDescent="0.2">
      <c r="A4933" s="4" t="s">
        <v>10286</v>
      </c>
      <c r="B4933" t="s">
        <v>8398</v>
      </c>
      <c r="C4933" t="s">
        <v>10287</v>
      </c>
      <c r="E4933" t="s">
        <v>56</v>
      </c>
      <c r="F4933" t="s">
        <v>86</v>
      </c>
      <c r="G4933" s="5">
        <v>765</v>
      </c>
      <c r="H4933" t="s">
        <v>42</v>
      </c>
      <c r="I4933" t="s">
        <v>240</v>
      </c>
      <c r="J4933" t="s">
        <v>559</v>
      </c>
      <c r="N4933" s="6">
        <v>1972</v>
      </c>
      <c r="R4933" s="7">
        <v>29.75</v>
      </c>
      <c r="S4933" s="7">
        <v>-94.925600000000003</v>
      </c>
      <c r="T4933" t="s">
        <v>46</v>
      </c>
      <c r="U4933" t="s">
        <v>9254</v>
      </c>
      <c r="V4933" t="s">
        <v>9255</v>
      </c>
      <c r="X4933" t="s">
        <v>8584</v>
      </c>
      <c r="Y4933" t="s">
        <v>3012</v>
      </c>
      <c r="Z4933" t="s">
        <v>3691</v>
      </c>
      <c r="AA4933" t="s">
        <v>10288</v>
      </c>
      <c r="AB4933" t="s">
        <v>8503</v>
      </c>
      <c r="AI4933" t="s">
        <v>10289</v>
      </c>
      <c r="AJ4933" t="s">
        <v>10291</v>
      </c>
    </row>
    <row r="4934" spans="1:36" ht="17.25" hidden="1" customHeight="1" x14ac:dyDescent="0.2">
      <c r="A4934" s="4" t="s">
        <v>10292</v>
      </c>
      <c r="B4934" t="s">
        <v>8398</v>
      </c>
      <c r="C4934" t="s">
        <v>10293</v>
      </c>
      <c r="E4934" t="s">
        <v>40</v>
      </c>
      <c r="F4934" t="s">
        <v>86</v>
      </c>
      <c r="G4934" s="5">
        <v>50</v>
      </c>
      <c r="H4934" t="s">
        <v>42</v>
      </c>
      <c r="I4934" t="s">
        <v>65</v>
      </c>
      <c r="J4934" t="s">
        <v>559</v>
      </c>
      <c r="N4934" s="24">
        <v>2007</v>
      </c>
      <c r="R4934" s="7">
        <v>33.929600000000001</v>
      </c>
      <c r="S4934" s="7">
        <v>-118.1046</v>
      </c>
      <c r="T4934" t="s">
        <v>46</v>
      </c>
      <c r="U4934" t="s">
        <v>10294</v>
      </c>
      <c r="V4934" t="s">
        <v>8593</v>
      </c>
      <c r="X4934" t="s">
        <v>8572</v>
      </c>
      <c r="Y4934" t="s">
        <v>3012</v>
      </c>
      <c r="Z4934" t="s">
        <v>3691</v>
      </c>
      <c r="AA4934" t="s">
        <v>10295</v>
      </c>
      <c r="AB4934" t="s">
        <v>8690</v>
      </c>
      <c r="AG4934" t="s">
        <v>10296</v>
      </c>
      <c r="AH4934" s="24">
        <v>33114</v>
      </c>
      <c r="AI4934" t="s">
        <v>10297</v>
      </c>
      <c r="AJ4934" t="s">
        <v>10298</v>
      </c>
    </row>
    <row r="4935" spans="1:36" ht="17.25" hidden="1" customHeight="1" x14ac:dyDescent="0.2">
      <c r="A4935" s="4" t="s">
        <v>10299</v>
      </c>
      <c r="B4935" t="s">
        <v>8398</v>
      </c>
      <c r="C4935" t="s">
        <v>10300</v>
      </c>
      <c r="E4935" t="s">
        <v>8629</v>
      </c>
      <c r="F4935" t="s">
        <v>64</v>
      </c>
      <c r="G4935" s="5">
        <v>70</v>
      </c>
      <c r="H4935" t="s">
        <v>857</v>
      </c>
      <c r="I4935" t="s">
        <v>43</v>
      </c>
      <c r="J4935" t="s">
        <v>559</v>
      </c>
      <c r="N4935" s="8">
        <v>1989</v>
      </c>
      <c r="R4935" s="7">
        <v>28.426300000000001</v>
      </c>
      <c r="S4935" s="7">
        <v>-81.5809</v>
      </c>
      <c r="T4935" t="s">
        <v>46</v>
      </c>
      <c r="U4935" t="s">
        <v>10301</v>
      </c>
      <c r="V4935" t="s">
        <v>9133</v>
      </c>
      <c r="X4935" t="s">
        <v>8746</v>
      </c>
      <c r="Y4935" t="s">
        <v>3012</v>
      </c>
      <c r="Z4935" t="s">
        <v>3691</v>
      </c>
      <c r="AA4935" t="s">
        <v>10302</v>
      </c>
      <c r="AB4935" t="s">
        <v>10150</v>
      </c>
      <c r="AG4935" t="s">
        <v>10303</v>
      </c>
      <c r="AH4935" s="8" t="s">
        <v>10304</v>
      </c>
      <c r="AI4935" t="s">
        <v>10305</v>
      </c>
      <c r="AJ4935" t="s">
        <v>10306</v>
      </c>
    </row>
    <row r="4936" spans="1:36" ht="17.25" hidden="1" customHeight="1" x14ac:dyDescent="0.2">
      <c r="A4936" s="4" t="s">
        <v>10307</v>
      </c>
      <c r="B4936" t="s">
        <v>8398</v>
      </c>
      <c r="C4936" t="s">
        <v>10308</v>
      </c>
      <c r="E4936" t="s">
        <v>10309</v>
      </c>
      <c r="F4936" t="s">
        <v>86</v>
      </c>
      <c r="G4936" s="5">
        <v>50</v>
      </c>
      <c r="H4936" t="s">
        <v>42</v>
      </c>
      <c r="I4936" t="s">
        <v>43</v>
      </c>
      <c r="J4936" t="s">
        <v>44</v>
      </c>
      <c r="N4936" s="24">
        <v>2011</v>
      </c>
      <c r="R4936" s="7">
        <v>30.617778000000001</v>
      </c>
      <c r="S4936" s="7">
        <v>-96.343329999999995</v>
      </c>
      <c r="T4936" t="s">
        <v>46</v>
      </c>
      <c r="U4936" t="s">
        <v>10310</v>
      </c>
      <c r="V4936" t="s">
        <v>10311</v>
      </c>
      <c r="X4936" t="s">
        <v>8584</v>
      </c>
      <c r="Y4936" t="s">
        <v>3012</v>
      </c>
      <c r="Z4936" t="s">
        <v>3691</v>
      </c>
      <c r="AA4936" t="s">
        <v>10312</v>
      </c>
      <c r="AB4936" t="s">
        <v>10313</v>
      </c>
      <c r="AI4936" t="s">
        <v>10314</v>
      </c>
      <c r="AJ4936" t="s">
        <v>10315</v>
      </c>
    </row>
    <row r="4937" spans="1:36" ht="17.25" hidden="1" customHeight="1" x14ac:dyDescent="0.2">
      <c r="A4937" s="4" t="s">
        <v>10316</v>
      </c>
      <c r="B4937" t="s">
        <v>8398</v>
      </c>
      <c r="C4937" t="s">
        <v>10317</v>
      </c>
      <c r="E4937" t="s">
        <v>40</v>
      </c>
      <c r="F4937" t="s">
        <v>86</v>
      </c>
      <c r="G4937" s="5">
        <v>87</v>
      </c>
      <c r="H4937" t="s">
        <v>42</v>
      </c>
      <c r="I4937" t="s">
        <v>65</v>
      </c>
      <c r="J4937" t="s">
        <v>559</v>
      </c>
      <c r="N4937" s="24">
        <v>2001</v>
      </c>
      <c r="R4937" s="7">
        <v>38.368099999999998</v>
      </c>
      <c r="S4937" s="7">
        <v>-82.533900000000003</v>
      </c>
      <c r="T4937" t="s">
        <v>46</v>
      </c>
      <c r="U4937" t="s">
        <v>10318</v>
      </c>
      <c r="V4937" t="s">
        <v>9421</v>
      </c>
      <c r="X4937" t="s">
        <v>9054</v>
      </c>
      <c r="Y4937" t="s">
        <v>3012</v>
      </c>
      <c r="Z4937" t="s">
        <v>3691</v>
      </c>
      <c r="AA4937" t="s">
        <v>10319</v>
      </c>
      <c r="AB4937" t="s">
        <v>10320</v>
      </c>
      <c r="AG4937" t="s">
        <v>10321</v>
      </c>
      <c r="AH4937" s="24">
        <v>25454</v>
      </c>
      <c r="AI4937" t="s">
        <v>10322</v>
      </c>
      <c r="AJ4937" t="s">
        <v>10323</v>
      </c>
    </row>
    <row r="4938" spans="1:36" ht="17.25" hidden="1" customHeight="1" x14ac:dyDescent="0.2">
      <c r="A4938" s="4" t="s">
        <v>10316</v>
      </c>
      <c r="B4938" t="s">
        <v>8398</v>
      </c>
      <c r="C4938" t="s">
        <v>10317</v>
      </c>
      <c r="E4938" t="s">
        <v>56</v>
      </c>
      <c r="F4938" t="s">
        <v>86</v>
      </c>
      <c r="G4938" s="5">
        <v>87</v>
      </c>
      <c r="H4938" t="s">
        <v>42</v>
      </c>
      <c r="I4938" t="s">
        <v>65</v>
      </c>
      <c r="J4938" t="s">
        <v>559</v>
      </c>
      <c r="N4938" s="24">
        <v>2001</v>
      </c>
      <c r="R4938" s="7">
        <v>38.368099999999998</v>
      </c>
      <c r="S4938" s="7">
        <v>-82.533900000000003</v>
      </c>
      <c r="T4938" t="s">
        <v>46</v>
      </c>
      <c r="U4938" t="s">
        <v>10318</v>
      </c>
      <c r="V4938" t="s">
        <v>9421</v>
      </c>
      <c r="X4938" t="s">
        <v>9054</v>
      </c>
      <c r="Y4938" t="s">
        <v>3012</v>
      </c>
      <c r="Z4938" t="s">
        <v>3691</v>
      </c>
      <c r="AA4938" t="s">
        <v>10319</v>
      </c>
      <c r="AB4938" t="s">
        <v>10324</v>
      </c>
      <c r="AG4938" t="s">
        <v>10321</v>
      </c>
      <c r="AH4938" s="24">
        <v>25455</v>
      </c>
      <c r="AI4938" t="s">
        <v>10322</v>
      </c>
      <c r="AJ4938" t="s">
        <v>10325</v>
      </c>
    </row>
    <row r="4939" spans="1:36" ht="17.25" hidden="1" customHeight="1" x14ac:dyDescent="0.2">
      <c r="A4939" s="4" t="s">
        <v>10316</v>
      </c>
      <c r="B4939" t="s">
        <v>8398</v>
      </c>
      <c r="C4939" t="s">
        <v>10317</v>
      </c>
      <c r="E4939" t="s">
        <v>58</v>
      </c>
      <c r="F4939" t="s">
        <v>86</v>
      </c>
      <c r="G4939" s="5">
        <v>87</v>
      </c>
      <c r="H4939" t="s">
        <v>42</v>
      </c>
      <c r="I4939" t="s">
        <v>65</v>
      </c>
      <c r="J4939" t="s">
        <v>559</v>
      </c>
      <c r="N4939" s="24">
        <v>2001</v>
      </c>
      <c r="R4939" s="7">
        <v>38.368099999999998</v>
      </c>
      <c r="S4939" s="7">
        <v>-82.533900000000003</v>
      </c>
      <c r="T4939" t="s">
        <v>46</v>
      </c>
      <c r="U4939" t="s">
        <v>10318</v>
      </c>
      <c r="V4939" t="s">
        <v>9421</v>
      </c>
      <c r="X4939" t="s">
        <v>9054</v>
      </c>
      <c r="Y4939" t="s">
        <v>3012</v>
      </c>
      <c r="Z4939" t="s">
        <v>3691</v>
      </c>
      <c r="AA4939" t="s">
        <v>10319</v>
      </c>
      <c r="AB4939" t="s">
        <v>10326</v>
      </c>
      <c r="AG4939" t="s">
        <v>10321</v>
      </c>
      <c r="AH4939" s="24">
        <v>25456</v>
      </c>
      <c r="AI4939" t="s">
        <v>10322</v>
      </c>
      <c r="AJ4939" t="s">
        <v>10327</v>
      </c>
    </row>
    <row r="4940" spans="1:36" ht="17.25" hidden="1" customHeight="1" x14ac:dyDescent="0.2">
      <c r="A4940" s="4" t="s">
        <v>10316</v>
      </c>
      <c r="B4940" t="s">
        <v>8398</v>
      </c>
      <c r="C4940" t="s">
        <v>10317</v>
      </c>
      <c r="E4940" t="s">
        <v>191</v>
      </c>
      <c r="F4940" t="s">
        <v>86</v>
      </c>
      <c r="G4940" s="5">
        <v>87</v>
      </c>
      <c r="H4940" t="s">
        <v>42</v>
      </c>
      <c r="I4940" t="s">
        <v>65</v>
      </c>
      <c r="J4940" t="s">
        <v>559</v>
      </c>
      <c r="N4940" s="6">
        <v>2001</v>
      </c>
      <c r="R4940" s="7">
        <v>38.368099999999998</v>
      </c>
      <c r="S4940" s="7">
        <v>-82.533900000000003</v>
      </c>
      <c r="T4940" t="s">
        <v>46</v>
      </c>
      <c r="U4940" t="s">
        <v>10318</v>
      </c>
      <c r="V4940" t="s">
        <v>9421</v>
      </c>
      <c r="X4940" t="s">
        <v>9054</v>
      </c>
      <c r="Y4940" t="s">
        <v>3012</v>
      </c>
      <c r="Z4940" t="s">
        <v>3691</v>
      </c>
      <c r="AA4940" t="s">
        <v>10319</v>
      </c>
      <c r="AB4940" t="s">
        <v>10328</v>
      </c>
      <c r="AG4940" t="s">
        <v>10321</v>
      </c>
      <c r="AH4940" s="24">
        <v>25457</v>
      </c>
      <c r="AI4940" t="s">
        <v>10322</v>
      </c>
      <c r="AJ4940" t="s">
        <v>10329</v>
      </c>
    </row>
    <row r="4941" spans="1:36" ht="17.25" hidden="1" customHeight="1" x14ac:dyDescent="0.2">
      <c r="A4941" s="4" t="s">
        <v>10316</v>
      </c>
      <c r="B4941" t="s">
        <v>8398</v>
      </c>
      <c r="C4941" t="s">
        <v>10317</v>
      </c>
      <c r="E4941" t="s">
        <v>335</v>
      </c>
      <c r="F4941" t="s">
        <v>86</v>
      </c>
      <c r="G4941" s="5">
        <v>87</v>
      </c>
      <c r="H4941" t="s">
        <v>42</v>
      </c>
      <c r="I4941" t="s">
        <v>65</v>
      </c>
      <c r="J4941" t="s">
        <v>559</v>
      </c>
      <c r="N4941" s="6">
        <v>2001</v>
      </c>
      <c r="R4941" s="7">
        <v>38.368099999999998</v>
      </c>
      <c r="S4941" s="7">
        <v>-82.533900000000003</v>
      </c>
      <c r="T4941" t="s">
        <v>46</v>
      </c>
      <c r="U4941" t="s">
        <v>10318</v>
      </c>
      <c r="V4941" t="s">
        <v>9421</v>
      </c>
      <c r="X4941" t="s">
        <v>9054</v>
      </c>
      <c r="Y4941" t="s">
        <v>3012</v>
      </c>
      <c r="Z4941" t="s">
        <v>3691</v>
      </c>
      <c r="AA4941" t="s">
        <v>10319</v>
      </c>
      <c r="AB4941" t="s">
        <v>10330</v>
      </c>
      <c r="AG4941" t="s">
        <v>10321</v>
      </c>
      <c r="AH4941" s="24">
        <v>25458</v>
      </c>
      <c r="AI4941" t="s">
        <v>10322</v>
      </c>
      <c r="AJ4941" t="s">
        <v>10331</v>
      </c>
    </row>
    <row r="4942" spans="1:36" ht="17.25" hidden="1" customHeight="1" x14ac:dyDescent="0.2">
      <c r="A4942" s="4" t="s">
        <v>10316</v>
      </c>
      <c r="B4942" t="s">
        <v>8398</v>
      </c>
      <c r="C4942" t="s">
        <v>10317</v>
      </c>
      <c r="E4942" t="s">
        <v>1157</v>
      </c>
      <c r="F4942" t="s">
        <v>86</v>
      </c>
      <c r="G4942" s="5">
        <v>87</v>
      </c>
      <c r="H4942" t="s">
        <v>42</v>
      </c>
      <c r="I4942" t="s">
        <v>65</v>
      </c>
      <c r="J4942" t="s">
        <v>559</v>
      </c>
      <c r="N4942" s="24">
        <v>2001</v>
      </c>
      <c r="R4942" s="7">
        <v>38.368099999999998</v>
      </c>
      <c r="S4942" s="7">
        <v>-82.533900000000003</v>
      </c>
      <c r="T4942" t="s">
        <v>46</v>
      </c>
      <c r="U4942" t="s">
        <v>10318</v>
      </c>
      <c r="V4942" t="s">
        <v>9421</v>
      </c>
      <c r="X4942" t="s">
        <v>9054</v>
      </c>
      <c r="Y4942" t="s">
        <v>3012</v>
      </c>
      <c r="Z4942" t="s">
        <v>3691</v>
      </c>
      <c r="AA4942" t="s">
        <v>10319</v>
      </c>
      <c r="AB4942" t="s">
        <v>10332</v>
      </c>
      <c r="AG4942" t="s">
        <v>10321</v>
      </c>
      <c r="AH4942" s="24">
        <v>25459</v>
      </c>
      <c r="AI4942" t="s">
        <v>10322</v>
      </c>
      <c r="AJ4942" t="s">
        <v>10333</v>
      </c>
    </row>
    <row r="4943" spans="1:36" ht="17.25" hidden="1" customHeight="1" x14ac:dyDescent="0.2">
      <c r="A4943" s="4" t="s">
        <v>10334</v>
      </c>
      <c r="B4943" t="s">
        <v>8398</v>
      </c>
      <c r="C4943" t="s">
        <v>10335</v>
      </c>
      <c r="E4943" t="s">
        <v>58</v>
      </c>
      <c r="F4943" t="s">
        <v>64</v>
      </c>
      <c r="G4943" s="5">
        <v>659</v>
      </c>
      <c r="H4943" t="s">
        <v>42</v>
      </c>
      <c r="I4943" t="s">
        <v>240</v>
      </c>
      <c r="J4943" t="s">
        <v>559</v>
      </c>
      <c r="M4943" t="s">
        <v>559</v>
      </c>
      <c r="N4943" s="24">
        <v>1975</v>
      </c>
      <c r="R4943" s="7">
        <v>38.544400000000003</v>
      </c>
      <c r="S4943" s="7">
        <v>-76.686099999999996</v>
      </c>
      <c r="T4943" t="s">
        <v>46</v>
      </c>
      <c r="U4943" t="s">
        <v>10336</v>
      </c>
      <c r="V4943" t="s">
        <v>9634</v>
      </c>
      <c r="X4943" t="s">
        <v>9635</v>
      </c>
      <c r="Y4943" t="s">
        <v>3012</v>
      </c>
      <c r="Z4943" t="s">
        <v>3691</v>
      </c>
      <c r="AA4943" t="s">
        <v>10337</v>
      </c>
      <c r="AB4943" t="s">
        <v>8595</v>
      </c>
      <c r="AG4943" t="s">
        <v>10338</v>
      </c>
      <c r="AH4943" s="8" t="s">
        <v>45</v>
      </c>
      <c r="AI4943" t="s">
        <v>10339</v>
      </c>
      <c r="AJ4943" t="s">
        <v>10340</v>
      </c>
    </row>
    <row r="4944" spans="1:36" ht="17.25" hidden="1" customHeight="1" x14ac:dyDescent="0.2">
      <c r="A4944" s="4" t="s">
        <v>10334</v>
      </c>
      <c r="B4944" t="s">
        <v>8398</v>
      </c>
      <c r="C4944" t="s">
        <v>10335</v>
      </c>
      <c r="E4944" t="s">
        <v>191</v>
      </c>
      <c r="F4944" t="s">
        <v>64</v>
      </c>
      <c r="G4944" s="5">
        <v>659</v>
      </c>
      <c r="H4944" t="s">
        <v>42</v>
      </c>
      <c r="I4944" t="s">
        <v>240</v>
      </c>
      <c r="J4944" t="s">
        <v>559</v>
      </c>
      <c r="M4944" t="s">
        <v>559</v>
      </c>
      <c r="N4944" s="24">
        <v>1981</v>
      </c>
      <c r="R4944" s="7">
        <v>38.544400000000003</v>
      </c>
      <c r="S4944" s="7">
        <v>-76.686099999999996</v>
      </c>
      <c r="T4944" t="s">
        <v>46</v>
      </c>
      <c r="U4944" t="s">
        <v>10336</v>
      </c>
      <c r="V4944" t="s">
        <v>9634</v>
      </c>
      <c r="X4944" t="s">
        <v>9635</v>
      </c>
      <c r="Y4944" t="s">
        <v>3012</v>
      </c>
      <c r="Z4944" t="s">
        <v>3691</v>
      </c>
      <c r="AA4944" t="s">
        <v>10337</v>
      </c>
      <c r="AB4944" t="s">
        <v>8414</v>
      </c>
      <c r="AG4944" t="s">
        <v>10338</v>
      </c>
      <c r="AH4944" s="24">
        <v>3467</v>
      </c>
      <c r="AI4944" t="s">
        <v>10339</v>
      </c>
      <c r="AJ4944" t="s">
        <v>10341</v>
      </c>
    </row>
    <row r="4945" spans="1:36" ht="17.25" hidden="1" customHeight="1" x14ac:dyDescent="0.2">
      <c r="A4945" s="4" t="s">
        <v>10334</v>
      </c>
      <c r="B4945" t="s">
        <v>8398</v>
      </c>
      <c r="C4945" t="s">
        <v>10335</v>
      </c>
      <c r="E4945" t="s">
        <v>738</v>
      </c>
      <c r="F4945" t="s">
        <v>64</v>
      </c>
      <c r="G4945" s="5">
        <v>103</v>
      </c>
      <c r="H4945" t="s">
        <v>42</v>
      </c>
      <c r="I4945" t="s">
        <v>65</v>
      </c>
      <c r="J4945" t="s">
        <v>559</v>
      </c>
      <c r="M4945" t="s">
        <v>559</v>
      </c>
      <c r="N4945" s="24">
        <v>1991</v>
      </c>
      <c r="R4945" s="7">
        <v>38.544400000000003</v>
      </c>
      <c r="S4945" s="7">
        <v>-76.686099999999996</v>
      </c>
      <c r="T4945" t="s">
        <v>46</v>
      </c>
      <c r="U4945" t="s">
        <v>10336</v>
      </c>
      <c r="V4945" t="s">
        <v>9634</v>
      </c>
      <c r="X4945" t="s">
        <v>9635</v>
      </c>
      <c r="Y4945" t="s">
        <v>3012</v>
      </c>
      <c r="Z4945" t="s">
        <v>3691</v>
      </c>
      <c r="AA4945" t="s">
        <v>10337</v>
      </c>
      <c r="AB4945" t="s">
        <v>8803</v>
      </c>
      <c r="AG4945" t="s">
        <v>10338</v>
      </c>
      <c r="AH4945" s="24">
        <v>3470</v>
      </c>
      <c r="AI4945" t="s">
        <v>10339</v>
      </c>
      <c r="AJ4945" t="s">
        <v>10342</v>
      </c>
    </row>
    <row r="4946" spans="1:36" ht="17.25" hidden="1" customHeight="1" x14ac:dyDescent="0.2">
      <c r="A4946" s="4" t="s">
        <v>10334</v>
      </c>
      <c r="B4946" t="s">
        <v>8398</v>
      </c>
      <c r="C4946" t="s">
        <v>10335</v>
      </c>
      <c r="E4946" t="s">
        <v>740</v>
      </c>
      <c r="F4946" t="s">
        <v>64</v>
      </c>
      <c r="G4946" s="5">
        <v>103</v>
      </c>
      <c r="H4946" t="s">
        <v>42</v>
      </c>
      <c r="I4946" t="s">
        <v>65</v>
      </c>
      <c r="J4946" t="s">
        <v>559</v>
      </c>
      <c r="M4946" t="s">
        <v>559</v>
      </c>
      <c r="N4946" s="24">
        <v>1991</v>
      </c>
      <c r="R4946" s="7">
        <v>38.544400000000003</v>
      </c>
      <c r="S4946" s="7">
        <v>-76.686099999999996</v>
      </c>
      <c r="T4946" t="s">
        <v>46</v>
      </c>
      <c r="U4946" t="s">
        <v>10336</v>
      </c>
      <c r="V4946" t="s">
        <v>9634</v>
      </c>
      <c r="X4946" t="s">
        <v>9635</v>
      </c>
      <c r="Y4946" t="s">
        <v>3012</v>
      </c>
      <c r="Z4946" t="s">
        <v>3691</v>
      </c>
      <c r="AA4946" t="s">
        <v>10337</v>
      </c>
      <c r="AB4946" t="s">
        <v>8807</v>
      </c>
      <c r="AG4946" t="s">
        <v>10338</v>
      </c>
      <c r="AH4946" s="24">
        <v>3471</v>
      </c>
      <c r="AI4946" t="s">
        <v>10339</v>
      </c>
      <c r="AJ4946" t="s">
        <v>10343</v>
      </c>
    </row>
    <row r="4947" spans="1:36" ht="17.25" hidden="1" customHeight="1" x14ac:dyDescent="0.2">
      <c r="A4947" s="4" t="s">
        <v>10334</v>
      </c>
      <c r="B4947" t="s">
        <v>8398</v>
      </c>
      <c r="C4947" t="s">
        <v>10335</v>
      </c>
      <c r="E4947" t="s">
        <v>1492</v>
      </c>
      <c r="F4947" t="s">
        <v>64</v>
      </c>
      <c r="G4947" s="5">
        <v>125</v>
      </c>
      <c r="H4947" t="s">
        <v>42</v>
      </c>
      <c r="I4947" t="s">
        <v>65</v>
      </c>
      <c r="J4947" t="s">
        <v>559</v>
      </c>
      <c r="M4947" t="s">
        <v>559</v>
      </c>
      <c r="N4947" s="24">
        <v>1991</v>
      </c>
      <c r="R4947" s="7">
        <v>38.544400000000003</v>
      </c>
      <c r="S4947" s="7">
        <v>-76.686099999999996</v>
      </c>
      <c r="T4947" t="s">
        <v>46</v>
      </c>
      <c r="U4947" t="s">
        <v>10336</v>
      </c>
      <c r="V4947" t="s">
        <v>9634</v>
      </c>
      <c r="X4947" t="s">
        <v>9635</v>
      </c>
      <c r="Y4947" t="s">
        <v>3012</v>
      </c>
      <c r="Z4947" t="s">
        <v>3691</v>
      </c>
      <c r="AA4947" t="s">
        <v>10337</v>
      </c>
      <c r="AB4947" t="s">
        <v>9002</v>
      </c>
      <c r="AG4947" t="s">
        <v>10338</v>
      </c>
      <c r="AH4947" s="24">
        <v>3472</v>
      </c>
      <c r="AI4947" t="s">
        <v>10339</v>
      </c>
      <c r="AJ4947" t="s">
        <v>10344</v>
      </c>
    </row>
    <row r="4948" spans="1:36" ht="17.25" hidden="1" customHeight="1" x14ac:dyDescent="0.2">
      <c r="A4948" s="4" t="s">
        <v>10334</v>
      </c>
      <c r="B4948" t="s">
        <v>8398</v>
      </c>
      <c r="C4948" t="s">
        <v>10335</v>
      </c>
      <c r="E4948" t="s">
        <v>1494</v>
      </c>
      <c r="F4948" t="s">
        <v>64</v>
      </c>
      <c r="G4948" s="5">
        <v>125</v>
      </c>
      <c r="H4948" t="s">
        <v>42</v>
      </c>
      <c r="I4948" t="s">
        <v>65</v>
      </c>
      <c r="J4948" t="s">
        <v>559</v>
      </c>
      <c r="M4948" t="s">
        <v>559</v>
      </c>
      <c r="N4948" s="24">
        <v>1991</v>
      </c>
      <c r="R4948" s="7">
        <v>38.544400000000003</v>
      </c>
      <c r="S4948" s="7">
        <v>-76.686099999999996</v>
      </c>
      <c r="T4948" t="s">
        <v>46</v>
      </c>
      <c r="U4948" t="s">
        <v>10336</v>
      </c>
      <c r="V4948" t="s">
        <v>9634</v>
      </c>
      <c r="X4948" t="s">
        <v>9635</v>
      </c>
      <c r="Y4948" t="s">
        <v>3012</v>
      </c>
      <c r="Z4948" t="s">
        <v>3691</v>
      </c>
      <c r="AA4948" t="s">
        <v>10337</v>
      </c>
      <c r="AB4948" t="s">
        <v>9004</v>
      </c>
      <c r="AG4948" t="s">
        <v>10338</v>
      </c>
      <c r="AH4948" s="24">
        <v>3473</v>
      </c>
      <c r="AI4948" t="s">
        <v>10339</v>
      </c>
      <c r="AJ4948" t="s">
        <v>10345</v>
      </c>
    </row>
    <row r="4949" spans="1:36" ht="17.25" hidden="1" customHeight="1" x14ac:dyDescent="0.2">
      <c r="A4949" s="4" t="s">
        <v>10334</v>
      </c>
      <c r="B4949" t="s">
        <v>8398</v>
      </c>
      <c r="C4949" t="s">
        <v>10335</v>
      </c>
      <c r="E4949" t="s">
        <v>10346</v>
      </c>
      <c r="F4949" t="s">
        <v>64</v>
      </c>
      <c r="G4949" s="5">
        <v>94</v>
      </c>
      <c r="H4949" t="s">
        <v>42</v>
      </c>
      <c r="I4949" t="s">
        <v>65</v>
      </c>
      <c r="J4949" t="s">
        <v>559</v>
      </c>
      <c r="M4949" t="s">
        <v>559</v>
      </c>
      <c r="N4949" s="6">
        <v>1990</v>
      </c>
      <c r="R4949" s="7">
        <v>38.544400000000003</v>
      </c>
      <c r="S4949" s="7">
        <v>-76.686099999999996</v>
      </c>
      <c r="T4949" t="s">
        <v>46</v>
      </c>
      <c r="U4949" t="s">
        <v>10336</v>
      </c>
      <c r="V4949" t="s">
        <v>9634</v>
      </c>
      <c r="X4949" t="s">
        <v>9635</v>
      </c>
      <c r="Y4949" t="s">
        <v>3012</v>
      </c>
      <c r="Z4949" t="s">
        <v>3691</v>
      </c>
      <c r="AA4949" t="s">
        <v>10347</v>
      </c>
      <c r="AB4949" t="s">
        <v>10348</v>
      </c>
      <c r="AC4949" t="s">
        <v>10349</v>
      </c>
      <c r="AG4949" t="s">
        <v>10338</v>
      </c>
      <c r="AH4949" s="24">
        <v>19715</v>
      </c>
      <c r="AI4949" t="s">
        <v>10339</v>
      </c>
      <c r="AJ4949" t="s">
        <v>10350</v>
      </c>
    </row>
    <row r="4950" spans="1:36" ht="17.25" hidden="1" customHeight="1" x14ac:dyDescent="0.2">
      <c r="A4950" s="4" t="s">
        <v>10369</v>
      </c>
      <c r="B4950" t="s">
        <v>8398</v>
      </c>
      <c r="C4950" t="s">
        <v>10370</v>
      </c>
      <c r="E4950" t="s">
        <v>565</v>
      </c>
      <c r="F4950" t="s">
        <v>86</v>
      </c>
      <c r="G4950" s="5">
        <v>918</v>
      </c>
      <c r="H4950" t="s">
        <v>42</v>
      </c>
      <c r="I4950" t="s">
        <v>43</v>
      </c>
      <c r="J4950" t="s">
        <v>44</v>
      </c>
      <c r="N4950" s="6">
        <v>2002</v>
      </c>
      <c r="R4950" s="7">
        <v>29.836952</v>
      </c>
      <c r="S4950" s="7">
        <v>-95.121740000000003</v>
      </c>
      <c r="T4950" t="s">
        <v>46</v>
      </c>
      <c r="U4950" t="s">
        <v>10371</v>
      </c>
      <c r="V4950" t="s">
        <v>9238</v>
      </c>
      <c r="X4950" t="s">
        <v>8584</v>
      </c>
      <c r="Y4950" t="s">
        <v>3012</v>
      </c>
      <c r="Z4950" t="s">
        <v>3691</v>
      </c>
      <c r="AA4950" t="s">
        <v>10372</v>
      </c>
      <c r="AB4950" t="s">
        <v>10373</v>
      </c>
      <c r="AI4950" t="s">
        <v>10374</v>
      </c>
      <c r="AJ4950" t="s">
        <v>10375</v>
      </c>
    </row>
    <row r="4951" spans="1:36" ht="17.25" hidden="1" customHeight="1" x14ac:dyDescent="0.2">
      <c r="A4951" s="4" t="s">
        <v>10376</v>
      </c>
      <c r="B4951" t="s">
        <v>8398</v>
      </c>
      <c r="C4951" t="s">
        <v>10377</v>
      </c>
      <c r="E4951" t="s">
        <v>4766</v>
      </c>
      <c r="F4951" t="s">
        <v>86</v>
      </c>
      <c r="G4951" s="5">
        <v>60</v>
      </c>
      <c r="H4951" t="s">
        <v>42</v>
      </c>
      <c r="I4951" t="s">
        <v>65</v>
      </c>
      <c r="J4951" t="s">
        <v>559</v>
      </c>
      <c r="N4951" s="6">
        <v>2002</v>
      </c>
      <c r="R4951" s="7">
        <v>37.695300000000003</v>
      </c>
      <c r="S4951" s="7">
        <v>-95.458600000000004</v>
      </c>
      <c r="T4951" t="s">
        <v>46</v>
      </c>
      <c r="U4951" t="s">
        <v>10378</v>
      </c>
      <c r="V4951" t="s">
        <v>10379</v>
      </c>
      <c r="X4951" t="s">
        <v>10380</v>
      </c>
      <c r="Y4951" t="s">
        <v>3012</v>
      </c>
      <c r="Z4951" t="s">
        <v>3691</v>
      </c>
      <c r="AA4951" t="s">
        <v>10381</v>
      </c>
      <c r="AB4951" t="s">
        <v>10382</v>
      </c>
      <c r="AI4951" t="s">
        <v>10383</v>
      </c>
      <c r="AJ4951" t="s">
        <v>10384</v>
      </c>
    </row>
    <row r="4952" spans="1:36" ht="17.25" hidden="1" customHeight="1" x14ac:dyDescent="0.2">
      <c r="A4952" s="4" t="s">
        <v>10403</v>
      </c>
      <c r="B4952" t="s">
        <v>8398</v>
      </c>
      <c r="C4952" t="s">
        <v>10404</v>
      </c>
      <c r="E4952" t="s">
        <v>10405</v>
      </c>
      <c r="F4952" t="s">
        <v>86</v>
      </c>
      <c r="G4952" s="5">
        <v>540</v>
      </c>
      <c r="H4952" t="s">
        <v>42</v>
      </c>
      <c r="I4952" t="s">
        <v>43</v>
      </c>
      <c r="J4952" t="s">
        <v>559</v>
      </c>
      <c r="N4952" s="27">
        <v>2003</v>
      </c>
      <c r="R4952" s="7">
        <v>33.407200000000003</v>
      </c>
      <c r="S4952" s="7">
        <v>-85.038600000000002</v>
      </c>
      <c r="T4952" t="s">
        <v>46</v>
      </c>
      <c r="U4952" t="s">
        <v>8765</v>
      </c>
      <c r="V4952" t="s">
        <v>10406</v>
      </c>
      <c r="X4952" t="s">
        <v>8447</v>
      </c>
      <c r="Y4952" t="s">
        <v>3012</v>
      </c>
      <c r="Z4952" t="s">
        <v>3691</v>
      </c>
      <c r="AA4952" t="s">
        <v>10407</v>
      </c>
      <c r="AB4952" t="s">
        <v>8884</v>
      </c>
      <c r="AG4952" t="s">
        <v>10408</v>
      </c>
      <c r="AH4952" s="8" t="s">
        <v>10409</v>
      </c>
      <c r="AI4952" t="s">
        <v>10410</v>
      </c>
      <c r="AJ4952" t="s">
        <v>10411</v>
      </c>
    </row>
    <row r="4953" spans="1:36" ht="17.25" hidden="1" customHeight="1" x14ac:dyDescent="0.2">
      <c r="A4953" s="4" t="s">
        <v>10412</v>
      </c>
      <c r="B4953" t="s">
        <v>8398</v>
      </c>
      <c r="C4953" t="s">
        <v>10413</v>
      </c>
      <c r="E4953" t="s">
        <v>565</v>
      </c>
      <c r="F4953" t="s">
        <v>86</v>
      </c>
      <c r="G4953" s="5">
        <v>698</v>
      </c>
      <c r="H4953" t="s">
        <v>42</v>
      </c>
      <c r="I4953" t="s">
        <v>43</v>
      </c>
      <c r="J4953" t="s">
        <v>559</v>
      </c>
      <c r="N4953" s="8">
        <v>2003</v>
      </c>
      <c r="P4953" s="24">
        <v>2043</v>
      </c>
      <c r="R4953" s="7">
        <v>46.622500000000002</v>
      </c>
      <c r="S4953" s="7">
        <v>-122.9131</v>
      </c>
      <c r="T4953" t="s">
        <v>46</v>
      </c>
      <c r="U4953" t="s">
        <v>10414</v>
      </c>
      <c r="V4953" t="s">
        <v>9869</v>
      </c>
      <c r="X4953" t="s">
        <v>8446</v>
      </c>
      <c r="Y4953" t="s">
        <v>3012</v>
      </c>
      <c r="Z4953" t="s">
        <v>3691</v>
      </c>
      <c r="AA4953" t="s">
        <v>10415</v>
      </c>
      <c r="AB4953" t="s">
        <v>10416</v>
      </c>
      <c r="AG4953" t="s">
        <v>10417</v>
      </c>
      <c r="AH4953" s="8" t="s">
        <v>10418</v>
      </c>
      <c r="AI4953" t="s">
        <v>10419</v>
      </c>
      <c r="AJ4953" t="s">
        <v>10420</v>
      </c>
    </row>
    <row r="4954" spans="1:36" ht="17.25" hidden="1" customHeight="1" x14ac:dyDescent="0.2">
      <c r="A4954" s="4" t="s">
        <v>10421</v>
      </c>
      <c r="B4954" t="s">
        <v>8398</v>
      </c>
      <c r="C4954" t="s">
        <v>10422</v>
      </c>
      <c r="E4954" t="s">
        <v>565</v>
      </c>
      <c r="F4954" t="s">
        <v>86</v>
      </c>
      <c r="G4954" s="5">
        <v>101</v>
      </c>
      <c r="H4954" t="s">
        <v>42</v>
      </c>
      <c r="I4954" t="s">
        <v>43</v>
      </c>
      <c r="J4954" t="s">
        <v>44</v>
      </c>
      <c r="N4954" s="8">
        <v>1998</v>
      </c>
      <c r="R4954" s="7">
        <v>35.072699999999998</v>
      </c>
      <c r="S4954" s="7">
        <v>-81.613</v>
      </c>
      <c r="T4954" t="s">
        <v>46</v>
      </c>
      <c r="U4954" t="s">
        <v>9660</v>
      </c>
      <c r="V4954" t="s">
        <v>9661</v>
      </c>
      <c r="X4954" t="s">
        <v>9662</v>
      </c>
      <c r="Y4954" t="s">
        <v>3012</v>
      </c>
      <c r="Z4954" t="s">
        <v>3691</v>
      </c>
      <c r="AA4954" t="s">
        <v>10423</v>
      </c>
      <c r="AB4954" t="s">
        <v>9760</v>
      </c>
      <c r="AG4954" t="s">
        <v>10424</v>
      </c>
      <c r="AH4954" s="8" t="s">
        <v>10425</v>
      </c>
      <c r="AI4954" t="s">
        <v>10426</v>
      </c>
      <c r="AJ4954" t="s">
        <v>10427</v>
      </c>
    </row>
    <row r="4955" spans="1:36" ht="17.25" hidden="1" customHeight="1" x14ac:dyDescent="0.2">
      <c r="A4955" s="4" t="s">
        <v>10438</v>
      </c>
      <c r="B4955" t="s">
        <v>8398</v>
      </c>
      <c r="C4955" t="s">
        <v>10439</v>
      </c>
      <c r="E4955" t="s">
        <v>10440</v>
      </c>
      <c r="F4955" t="s">
        <v>64</v>
      </c>
      <c r="G4955" s="5">
        <v>219</v>
      </c>
      <c r="H4955" t="s">
        <v>42</v>
      </c>
      <c r="I4955" t="s">
        <v>43</v>
      </c>
      <c r="J4955" t="s">
        <v>559</v>
      </c>
      <c r="M4955" t="s">
        <v>559</v>
      </c>
      <c r="N4955" s="8">
        <v>1990</v>
      </c>
      <c r="R4955" s="7">
        <v>37.382199999999997</v>
      </c>
      <c r="S4955" s="7">
        <v>-77.383300000000006</v>
      </c>
      <c r="T4955" t="s">
        <v>46</v>
      </c>
      <c r="U4955" t="s">
        <v>10441</v>
      </c>
      <c r="V4955" t="s">
        <v>10442</v>
      </c>
      <c r="X4955" t="s">
        <v>9266</v>
      </c>
      <c r="Y4955" t="s">
        <v>3012</v>
      </c>
      <c r="Z4955" t="s">
        <v>3691</v>
      </c>
      <c r="AA4955" t="s">
        <v>10443</v>
      </c>
      <c r="AB4955" t="s">
        <v>10444</v>
      </c>
      <c r="AG4955" t="s">
        <v>10445</v>
      </c>
      <c r="AH4955" s="8" t="s">
        <v>10446</v>
      </c>
      <c r="AI4955" t="s">
        <v>10447</v>
      </c>
      <c r="AJ4955" t="s">
        <v>10448</v>
      </c>
    </row>
    <row r="4956" spans="1:36" ht="17.25" hidden="1" customHeight="1" x14ac:dyDescent="0.2">
      <c r="A4956" s="4" t="s">
        <v>10438</v>
      </c>
      <c r="B4956" t="s">
        <v>8398</v>
      </c>
      <c r="C4956" t="s">
        <v>10439</v>
      </c>
      <c r="E4956" t="s">
        <v>10449</v>
      </c>
      <c r="F4956" t="s">
        <v>64</v>
      </c>
      <c r="G4956" s="5">
        <v>227</v>
      </c>
      <c r="H4956" t="s">
        <v>42</v>
      </c>
      <c r="I4956" t="s">
        <v>43</v>
      </c>
      <c r="J4956" t="s">
        <v>559</v>
      </c>
      <c r="M4956" t="s">
        <v>559</v>
      </c>
      <c r="N4956" s="8">
        <v>1992</v>
      </c>
      <c r="R4956" s="7">
        <v>37.382199999999997</v>
      </c>
      <c r="S4956" s="7">
        <v>-77.383300000000006</v>
      </c>
      <c r="T4956" t="s">
        <v>46</v>
      </c>
      <c r="U4956" t="s">
        <v>10441</v>
      </c>
      <c r="V4956" t="s">
        <v>10442</v>
      </c>
      <c r="X4956" t="s">
        <v>9266</v>
      </c>
      <c r="Y4956" t="s">
        <v>3012</v>
      </c>
      <c r="Z4956" t="s">
        <v>3691</v>
      </c>
      <c r="AA4956" t="s">
        <v>10443</v>
      </c>
      <c r="AB4956" t="s">
        <v>10450</v>
      </c>
      <c r="AG4956" t="s">
        <v>10445</v>
      </c>
      <c r="AH4956" s="8" t="s">
        <v>10451</v>
      </c>
      <c r="AI4956" t="s">
        <v>10447</v>
      </c>
      <c r="AJ4956" t="s">
        <v>10452</v>
      </c>
    </row>
    <row r="4957" spans="1:36" ht="17.25" hidden="1" customHeight="1" x14ac:dyDescent="0.2">
      <c r="A4957" s="4" t="s">
        <v>10453</v>
      </c>
      <c r="B4957" t="s">
        <v>8398</v>
      </c>
      <c r="C4957" t="s">
        <v>10454</v>
      </c>
      <c r="E4957" t="s">
        <v>335</v>
      </c>
      <c r="F4957" t="s">
        <v>86</v>
      </c>
      <c r="G4957" s="5">
        <v>101</v>
      </c>
      <c r="H4957" t="s">
        <v>42</v>
      </c>
      <c r="I4957" t="s">
        <v>65</v>
      </c>
      <c r="J4957" t="s">
        <v>44</v>
      </c>
      <c r="N4957" s="6">
        <v>1994</v>
      </c>
      <c r="R4957" s="7">
        <v>30.34</v>
      </c>
      <c r="S4957" s="7">
        <v>-88.491900000000001</v>
      </c>
      <c r="T4957" t="s">
        <v>46</v>
      </c>
      <c r="U4957" t="s">
        <v>10455</v>
      </c>
      <c r="V4957" t="s">
        <v>9523</v>
      </c>
      <c r="X4957" t="s">
        <v>8983</v>
      </c>
      <c r="Y4957" t="s">
        <v>3012</v>
      </c>
      <c r="Z4957" t="s">
        <v>3691</v>
      </c>
      <c r="AA4957" t="s">
        <v>10456</v>
      </c>
      <c r="AB4957" t="s">
        <v>8427</v>
      </c>
      <c r="AI4957" t="s">
        <v>10457</v>
      </c>
      <c r="AJ4957" t="s">
        <v>10458</v>
      </c>
    </row>
    <row r="4958" spans="1:36" ht="17.25" hidden="1" customHeight="1" x14ac:dyDescent="0.2">
      <c r="A4958" s="4" t="s">
        <v>10471</v>
      </c>
      <c r="B4958" t="s">
        <v>8398</v>
      </c>
      <c r="C4958" t="s">
        <v>10472</v>
      </c>
      <c r="E4958" t="s">
        <v>10473</v>
      </c>
      <c r="F4958" t="s">
        <v>86</v>
      </c>
      <c r="G4958" s="5">
        <v>572</v>
      </c>
      <c r="H4958" t="s">
        <v>677</v>
      </c>
      <c r="I4958" t="s">
        <v>43</v>
      </c>
      <c r="J4958" t="s">
        <v>559</v>
      </c>
      <c r="K4958" t="s">
        <v>97</v>
      </c>
      <c r="L4958" t="s">
        <v>45</v>
      </c>
      <c r="N4958" s="27"/>
      <c r="R4958" s="7">
        <v>37.436399999999999</v>
      </c>
      <c r="S4958" s="7">
        <v>-77.153099999999995</v>
      </c>
      <c r="T4958" t="s">
        <v>46</v>
      </c>
      <c r="U4958" t="s">
        <v>9829</v>
      </c>
      <c r="V4958" t="s">
        <v>9829</v>
      </c>
      <c r="X4958" t="s">
        <v>9266</v>
      </c>
      <c r="Y4958" t="s">
        <v>3012</v>
      </c>
      <c r="Z4958" t="s">
        <v>3691</v>
      </c>
      <c r="AA4958" t="s">
        <v>10474</v>
      </c>
      <c r="AB4958" t="s">
        <v>10475</v>
      </c>
      <c r="AG4958" t="s">
        <v>10476</v>
      </c>
      <c r="AH4958" s="24">
        <v>29062</v>
      </c>
      <c r="AI4958" t="s">
        <v>10477</v>
      </c>
      <c r="AJ4958" t="s">
        <v>10478</v>
      </c>
    </row>
    <row r="4959" spans="1:36" ht="17.25" hidden="1" customHeight="1" x14ac:dyDescent="0.2">
      <c r="A4959" s="4" t="s">
        <v>10471</v>
      </c>
      <c r="B4959" t="s">
        <v>8398</v>
      </c>
      <c r="C4959" t="s">
        <v>10472</v>
      </c>
      <c r="E4959" t="s">
        <v>10479</v>
      </c>
      <c r="F4959" t="s">
        <v>86</v>
      </c>
      <c r="G4959" s="5">
        <v>572</v>
      </c>
      <c r="H4959" t="s">
        <v>677</v>
      </c>
      <c r="I4959" t="s">
        <v>43</v>
      </c>
      <c r="J4959" t="s">
        <v>559</v>
      </c>
      <c r="K4959" t="s">
        <v>97</v>
      </c>
      <c r="L4959" t="s">
        <v>45</v>
      </c>
      <c r="N4959" s="27"/>
      <c r="R4959" s="7">
        <v>37.436399999999999</v>
      </c>
      <c r="S4959" s="7">
        <v>-77.153099999999995</v>
      </c>
      <c r="T4959" t="s">
        <v>46</v>
      </c>
      <c r="U4959" t="s">
        <v>9829</v>
      </c>
      <c r="V4959" t="s">
        <v>9829</v>
      </c>
      <c r="X4959" t="s">
        <v>9266</v>
      </c>
      <c r="Y4959" t="s">
        <v>3012</v>
      </c>
      <c r="Z4959" t="s">
        <v>3691</v>
      </c>
      <c r="AA4959" t="s">
        <v>10474</v>
      </c>
      <c r="AB4959" t="s">
        <v>10480</v>
      </c>
      <c r="AG4959" t="s">
        <v>10476</v>
      </c>
      <c r="AH4959" s="24">
        <v>1307550</v>
      </c>
      <c r="AI4959" t="s">
        <v>10477</v>
      </c>
      <c r="AJ4959" t="s">
        <v>10481</v>
      </c>
    </row>
    <row r="4960" spans="1:36" ht="17.25" hidden="1" customHeight="1" x14ac:dyDescent="0.2">
      <c r="A4960" s="4" t="s">
        <v>10471</v>
      </c>
      <c r="B4960" t="s">
        <v>8398</v>
      </c>
      <c r="C4960" t="s">
        <v>10472</v>
      </c>
      <c r="E4960" t="s">
        <v>10482</v>
      </c>
      <c r="F4960" t="s">
        <v>86</v>
      </c>
      <c r="G4960" s="5">
        <v>572</v>
      </c>
      <c r="H4960" t="s">
        <v>677</v>
      </c>
      <c r="I4960" t="s">
        <v>43</v>
      </c>
      <c r="J4960" t="s">
        <v>559</v>
      </c>
      <c r="K4960" t="s">
        <v>97</v>
      </c>
      <c r="L4960" t="s">
        <v>45</v>
      </c>
      <c r="N4960" s="27"/>
      <c r="R4960" s="7">
        <v>37.436399999999999</v>
      </c>
      <c r="S4960" s="7">
        <v>-77.153099999999995</v>
      </c>
      <c r="T4960" t="s">
        <v>46</v>
      </c>
      <c r="U4960" t="s">
        <v>9829</v>
      </c>
      <c r="V4960" t="s">
        <v>9829</v>
      </c>
      <c r="X4960" t="s">
        <v>9266</v>
      </c>
      <c r="Y4960" t="s">
        <v>3012</v>
      </c>
      <c r="Z4960" t="s">
        <v>3691</v>
      </c>
      <c r="AA4960" t="s">
        <v>10474</v>
      </c>
      <c r="AB4960" t="s">
        <v>10483</v>
      </c>
      <c r="AG4960" t="s">
        <v>10476</v>
      </c>
      <c r="AH4960" s="24">
        <v>1307551</v>
      </c>
      <c r="AI4960" t="s">
        <v>10477</v>
      </c>
      <c r="AJ4960" t="s">
        <v>10484</v>
      </c>
    </row>
    <row r="4961" spans="1:36" ht="17.25" hidden="1" customHeight="1" x14ac:dyDescent="0.2">
      <c r="A4961" s="4" t="s">
        <v>10485</v>
      </c>
      <c r="B4961" t="s">
        <v>8398</v>
      </c>
      <c r="C4961" t="s">
        <v>10486</v>
      </c>
      <c r="E4961" t="s">
        <v>9046</v>
      </c>
      <c r="F4961" t="s">
        <v>86</v>
      </c>
      <c r="G4961" s="5">
        <v>54</v>
      </c>
      <c r="H4961" t="s">
        <v>857</v>
      </c>
      <c r="I4961" t="s">
        <v>43</v>
      </c>
      <c r="J4961" t="s">
        <v>559</v>
      </c>
      <c r="N4961" s="24">
        <v>2001</v>
      </c>
      <c r="R4961" s="7">
        <v>32.695599999999999</v>
      </c>
      <c r="S4961" s="7">
        <v>-108.1225</v>
      </c>
      <c r="T4961" t="s">
        <v>46</v>
      </c>
      <c r="U4961" t="s">
        <v>10487</v>
      </c>
      <c r="V4961" t="s">
        <v>10488</v>
      </c>
      <c r="X4961" t="s">
        <v>8528</v>
      </c>
      <c r="Y4961" t="s">
        <v>3012</v>
      </c>
      <c r="Z4961" t="s">
        <v>3691</v>
      </c>
      <c r="AA4961" t="s">
        <v>10489</v>
      </c>
      <c r="AB4961" t="s">
        <v>10490</v>
      </c>
      <c r="AI4961" t="s">
        <v>10491</v>
      </c>
      <c r="AJ4961" t="s">
        <v>10492</v>
      </c>
    </row>
    <row r="4962" spans="1:36" ht="17.25" hidden="1" customHeight="1" x14ac:dyDescent="0.2">
      <c r="A4962" s="4" t="s">
        <v>10493</v>
      </c>
      <c r="B4962" t="s">
        <v>8398</v>
      </c>
      <c r="C4962" t="s">
        <v>10494</v>
      </c>
      <c r="E4962" t="s">
        <v>565</v>
      </c>
      <c r="F4962" t="s">
        <v>86</v>
      </c>
      <c r="G4962" s="5">
        <v>899</v>
      </c>
      <c r="H4962" t="s">
        <v>42</v>
      </c>
      <c r="I4962" t="s">
        <v>43</v>
      </c>
      <c r="J4962" t="s">
        <v>559</v>
      </c>
      <c r="N4962" s="8">
        <v>2003</v>
      </c>
      <c r="R4962" s="7">
        <v>33.2881</v>
      </c>
      <c r="S4962" s="7">
        <v>-89.420100000000005</v>
      </c>
      <c r="T4962" t="s">
        <v>46</v>
      </c>
      <c r="U4962" t="s">
        <v>10495</v>
      </c>
      <c r="V4962" t="s">
        <v>10496</v>
      </c>
      <c r="X4962" t="s">
        <v>8983</v>
      </c>
      <c r="Y4962" t="s">
        <v>3012</v>
      </c>
      <c r="Z4962" t="s">
        <v>3691</v>
      </c>
      <c r="AA4962" t="s">
        <v>10497</v>
      </c>
      <c r="AB4962" t="s">
        <v>9257</v>
      </c>
      <c r="AI4962" t="s">
        <v>10498</v>
      </c>
      <c r="AJ4962" t="s">
        <v>10499</v>
      </c>
    </row>
    <row r="4963" spans="1:36" ht="17.25" hidden="1" customHeight="1" x14ac:dyDescent="0.2">
      <c r="A4963" s="4" t="s">
        <v>10500</v>
      </c>
      <c r="B4963" t="s">
        <v>8398</v>
      </c>
      <c r="C4963" t="s">
        <v>10501</v>
      </c>
      <c r="E4963" t="s">
        <v>565</v>
      </c>
      <c r="F4963" t="s">
        <v>86</v>
      </c>
      <c r="G4963" s="5">
        <v>535</v>
      </c>
      <c r="H4963" t="s">
        <v>42</v>
      </c>
      <c r="I4963" t="s">
        <v>43</v>
      </c>
      <c r="J4963" t="s">
        <v>559</v>
      </c>
      <c r="N4963" s="8">
        <v>2000</v>
      </c>
      <c r="R4963" s="7">
        <v>36.222057999999997</v>
      </c>
      <c r="S4963" s="7">
        <v>-95.277060000000006</v>
      </c>
      <c r="T4963" t="s">
        <v>46</v>
      </c>
      <c r="U4963" t="s">
        <v>10502</v>
      </c>
      <c r="V4963" t="s">
        <v>10503</v>
      </c>
      <c r="X4963" t="s">
        <v>8734</v>
      </c>
      <c r="Y4963" t="s">
        <v>3012</v>
      </c>
      <c r="Z4963" t="s">
        <v>3691</v>
      </c>
      <c r="AA4963" t="s">
        <v>10504</v>
      </c>
      <c r="AB4963" t="s">
        <v>8884</v>
      </c>
      <c r="AI4963" t="s">
        <v>10505</v>
      </c>
      <c r="AJ4963" t="s">
        <v>10506</v>
      </c>
    </row>
    <row r="4964" spans="1:36" ht="17.25" hidden="1" customHeight="1" x14ac:dyDescent="0.2">
      <c r="A4964" s="4" t="s">
        <v>10500</v>
      </c>
      <c r="B4964" t="s">
        <v>8398</v>
      </c>
      <c r="C4964" t="s">
        <v>10501</v>
      </c>
      <c r="E4964" t="s">
        <v>870</v>
      </c>
      <c r="F4964" t="s">
        <v>86</v>
      </c>
      <c r="G4964" s="5">
        <v>535</v>
      </c>
      <c r="H4964" t="s">
        <v>42</v>
      </c>
      <c r="I4964" t="s">
        <v>43</v>
      </c>
      <c r="J4964" t="s">
        <v>559</v>
      </c>
      <c r="N4964" s="27">
        <v>2011</v>
      </c>
      <c r="R4964" s="7">
        <v>36.222057999999997</v>
      </c>
      <c r="S4964" s="7">
        <v>-95.277060000000006</v>
      </c>
      <c r="T4964" t="s">
        <v>46</v>
      </c>
      <c r="U4964" t="s">
        <v>10502</v>
      </c>
      <c r="V4964" t="s">
        <v>10503</v>
      </c>
      <c r="X4964" t="s">
        <v>8734</v>
      </c>
      <c r="Y4964" t="s">
        <v>3012</v>
      </c>
      <c r="Z4964" t="s">
        <v>3691</v>
      </c>
      <c r="AA4964" t="s">
        <v>10504</v>
      </c>
      <c r="AB4964" t="s">
        <v>10507</v>
      </c>
      <c r="AI4964" t="s">
        <v>10505</v>
      </c>
      <c r="AJ4964" t="s">
        <v>10508</v>
      </c>
    </row>
    <row r="4965" spans="1:36" ht="17.25" hidden="1" customHeight="1" x14ac:dyDescent="0.2">
      <c r="A4965" s="4" t="s">
        <v>10509</v>
      </c>
      <c r="B4965" t="s">
        <v>8398</v>
      </c>
      <c r="C4965" t="s">
        <v>10510</v>
      </c>
      <c r="E4965" t="s">
        <v>10461</v>
      </c>
      <c r="F4965" t="s">
        <v>86</v>
      </c>
      <c r="G4965" s="5">
        <v>733</v>
      </c>
      <c r="H4965" t="s">
        <v>42</v>
      </c>
      <c r="I4965" t="s">
        <v>43</v>
      </c>
      <c r="J4965" t="s">
        <v>559</v>
      </c>
      <c r="N4965" s="27">
        <v>2006</v>
      </c>
      <c r="R4965" s="7">
        <v>36.383718999999999</v>
      </c>
      <c r="S4965" s="7">
        <v>-114.9218</v>
      </c>
      <c r="T4965" t="s">
        <v>46</v>
      </c>
      <c r="U4965" t="s">
        <v>10511</v>
      </c>
      <c r="V4965" t="s">
        <v>8816</v>
      </c>
      <c r="X4965" t="s">
        <v>8817</v>
      </c>
      <c r="Y4965" t="s">
        <v>3012</v>
      </c>
      <c r="Z4965" t="s">
        <v>3691</v>
      </c>
      <c r="AA4965" t="s">
        <v>10512</v>
      </c>
      <c r="AB4965" t="s">
        <v>10513</v>
      </c>
      <c r="AG4965" t="s">
        <v>10514</v>
      </c>
      <c r="AH4965" s="8" t="s">
        <v>10515</v>
      </c>
      <c r="AI4965" t="s">
        <v>10516</v>
      </c>
      <c r="AJ4965" t="s">
        <v>10517</v>
      </c>
    </row>
    <row r="4966" spans="1:36" ht="17.25" hidden="1" customHeight="1" x14ac:dyDescent="0.2">
      <c r="A4966" s="4" t="s">
        <v>10509</v>
      </c>
      <c r="B4966" t="s">
        <v>8398</v>
      </c>
      <c r="C4966" t="s">
        <v>10510</v>
      </c>
      <c r="E4966" t="s">
        <v>10518</v>
      </c>
      <c r="F4966" t="s">
        <v>86</v>
      </c>
      <c r="G4966" s="5">
        <v>733</v>
      </c>
      <c r="H4966" t="s">
        <v>42</v>
      </c>
      <c r="I4966" t="s">
        <v>43</v>
      </c>
      <c r="J4966" t="s">
        <v>559</v>
      </c>
      <c r="N4966" s="27">
        <v>2006</v>
      </c>
      <c r="R4966" s="7">
        <v>36.383718999999999</v>
      </c>
      <c r="S4966" s="7">
        <v>-114.9218</v>
      </c>
      <c r="T4966" t="s">
        <v>46</v>
      </c>
      <c r="U4966" t="s">
        <v>10511</v>
      </c>
      <c r="V4966" t="s">
        <v>8816</v>
      </c>
      <c r="X4966" t="s">
        <v>8817</v>
      </c>
      <c r="Y4966" t="s">
        <v>3012</v>
      </c>
      <c r="Z4966" t="s">
        <v>3691</v>
      </c>
      <c r="AA4966" t="s">
        <v>10512</v>
      </c>
      <c r="AB4966" t="s">
        <v>10519</v>
      </c>
      <c r="AG4966" t="s">
        <v>10514</v>
      </c>
      <c r="AH4966" s="27" t="s">
        <v>10520</v>
      </c>
      <c r="AI4966" t="s">
        <v>10516</v>
      </c>
      <c r="AJ4966" t="s">
        <v>10521</v>
      </c>
    </row>
    <row r="4967" spans="1:36" ht="17.25" hidden="1" customHeight="1" x14ac:dyDescent="0.2">
      <c r="A4967" s="4" t="s">
        <v>45166</v>
      </c>
      <c r="B4967" t="s">
        <v>43246</v>
      </c>
      <c r="C4967" t="s">
        <v>45167</v>
      </c>
      <c r="D4967" t="s">
        <v>45168</v>
      </c>
      <c r="E4967" t="s">
        <v>335</v>
      </c>
      <c r="F4967" t="s">
        <v>86</v>
      </c>
      <c r="G4967" s="5">
        <v>60</v>
      </c>
      <c r="H4967" t="s">
        <v>42</v>
      </c>
      <c r="I4967" t="s">
        <v>240</v>
      </c>
      <c r="J4967" t="s">
        <v>44</v>
      </c>
      <c r="N4967" s="6">
        <v>1957</v>
      </c>
      <c r="R4967" s="7">
        <v>53.666600000000003</v>
      </c>
      <c r="S4967" s="7">
        <v>55.9619</v>
      </c>
      <c r="T4967" t="s">
        <v>46</v>
      </c>
      <c r="U4967" t="s">
        <v>44595</v>
      </c>
      <c r="X4967" t="s">
        <v>43913</v>
      </c>
      <c r="Y4967" t="s">
        <v>36708</v>
      </c>
      <c r="Z4967" t="s">
        <v>36915</v>
      </c>
      <c r="AG4967" t="s">
        <v>45169</v>
      </c>
      <c r="AH4967" s="27"/>
      <c r="AI4967" t="s">
        <v>45170</v>
      </c>
      <c r="AJ4967" t="s">
        <v>45174</v>
      </c>
    </row>
    <row r="4968" spans="1:36" ht="17.25" hidden="1" customHeight="1" x14ac:dyDescent="0.2">
      <c r="A4968" s="4" t="s">
        <v>10530</v>
      </c>
      <c r="B4968" t="s">
        <v>8398</v>
      </c>
      <c r="C4968" t="s">
        <v>10531</v>
      </c>
      <c r="E4968" t="s">
        <v>4760</v>
      </c>
      <c r="F4968" t="s">
        <v>86</v>
      </c>
      <c r="G4968" s="5">
        <v>61</v>
      </c>
      <c r="H4968" t="s">
        <v>42</v>
      </c>
      <c r="I4968" t="s">
        <v>65</v>
      </c>
      <c r="J4968" t="s">
        <v>559</v>
      </c>
      <c r="N4968" s="6">
        <v>2008</v>
      </c>
      <c r="R4968" s="7">
        <v>36.087499999999999</v>
      </c>
      <c r="S4968" s="7">
        <v>-115.05070000000001</v>
      </c>
      <c r="T4968" t="s">
        <v>46</v>
      </c>
      <c r="U4968" t="s">
        <v>8815</v>
      </c>
      <c r="V4968" t="s">
        <v>8816</v>
      </c>
      <c r="X4968" t="s">
        <v>8817</v>
      </c>
      <c r="Y4968" t="s">
        <v>3012</v>
      </c>
      <c r="Z4968" t="s">
        <v>3691</v>
      </c>
      <c r="AA4968" t="s">
        <v>10532</v>
      </c>
      <c r="AB4968" t="s">
        <v>10533</v>
      </c>
      <c r="AC4968" t="s">
        <v>10534</v>
      </c>
      <c r="AG4968" t="s">
        <v>10535</v>
      </c>
      <c r="AH4968" s="24">
        <v>33151</v>
      </c>
      <c r="AI4968" t="s">
        <v>10536</v>
      </c>
      <c r="AJ4968" t="s">
        <v>10537</v>
      </c>
    </row>
    <row r="4969" spans="1:36" ht="17.25" hidden="1" customHeight="1" x14ac:dyDescent="0.2">
      <c r="A4969" s="4" t="s">
        <v>10530</v>
      </c>
      <c r="B4969" t="s">
        <v>8398</v>
      </c>
      <c r="C4969" t="s">
        <v>10531</v>
      </c>
      <c r="E4969" t="s">
        <v>4762</v>
      </c>
      <c r="F4969" t="s">
        <v>86</v>
      </c>
      <c r="G4969" s="5">
        <v>61</v>
      </c>
      <c r="H4969" t="s">
        <v>42</v>
      </c>
      <c r="I4969" t="s">
        <v>65</v>
      </c>
      <c r="J4969" t="s">
        <v>559</v>
      </c>
      <c r="N4969" s="6">
        <v>2008</v>
      </c>
      <c r="R4969" s="7">
        <v>36.087499999999999</v>
      </c>
      <c r="S4969" s="7">
        <v>-115.05070000000001</v>
      </c>
      <c r="T4969" t="s">
        <v>46</v>
      </c>
      <c r="U4969" t="s">
        <v>8815</v>
      </c>
      <c r="V4969" t="s">
        <v>8816</v>
      </c>
      <c r="X4969" t="s">
        <v>8817</v>
      </c>
      <c r="Y4969" t="s">
        <v>3012</v>
      </c>
      <c r="Z4969" t="s">
        <v>3691</v>
      </c>
      <c r="AA4969" t="s">
        <v>10532</v>
      </c>
      <c r="AB4969" t="s">
        <v>10538</v>
      </c>
      <c r="AC4969" t="s">
        <v>10534</v>
      </c>
      <c r="AG4969" t="s">
        <v>10535</v>
      </c>
      <c r="AH4969" s="24">
        <v>33464</v>
      </c>
      <c r="AI4969" t="s">
        <v>10536</v>
      </c>
      <c r="AJ4969" t="s">
        <v>10539</v>
      </c>
    </row>
    <row r="4970" spans="1:36" ht="17.25" hidden="1" customHeight="1" x14ac:dyDescent="0.2">
      <c r="A4970" s="4" t="s">
        <v>10530</v>
      </c>
      <c r="B4970" t="s">
        <v>8398</v>
      </c>
      <c r="C4970" t="s">
        <v>10531</v>
      </c>
      <c r="E4970" t="s">
        <v>4764</v>
      </c>
      <c r="F4970" t="s">
        <v>86</v>
      </c>
      <c r="G4970" s="5">
        <v>61</v>
      </c>
      <c r="H4970" t="s">
        <v>42</v>
      </c>
      <c r="I4970" t="s">
        <v>65</v>
      </c>
      <c r="J4970" t="s">
        <v>559</v>
      </c>
      <c r="N4970" s="6">
        <v>2008</v>
      </c>
      <c r="R4970" s="7">
        <v>36.087499999999999</v>
      </c>
      <c r="S4970" s="7">
        <v>-115.05070000000001</v>
      </c>
      <c r="T4970" t="s">
        <v>46</v>
      </c>
      <c r="U4970" t="s">
        <v>8815</v>
      </c>
      <c r="V4970" t="s">
        <v>8816</v>
      </c>
      <c r="X4970" t="s">
        <v>8817</v>
      </c>
      <c r="Y4970" t="s">
        <v>3012</v>
      </c>
      <c r="Z4970" t="s">
        <v>3691</v>
      </c>
      <c r="AA4970" t="s">
        <v>10532</v>
      </c>
      <c r="AB4970" t="s">
        <v>10540</v>
      </c>
      <c r="AC4970" t="s">
        <v>10534</v>
      </c>
      <c r="AG4970" t="s">
        <v>10535</v>
      </c>
      <c r="AH4970" s="24">
        <v>33465</v>
      </c>
      <c r="AI4970" t="s">
        <v>10536</v>
      </c>
      <c r="AJ4970" t="s">
        <v>10541</v>
      </c>
    </row>
    <row r="4971" spans="1:36" ht="17.25" hidden="1" customHeight="1" x14ac:dyDescent="0.2">
      <c r="A4971" s="4" t="s">
        <v>10530</v>
      </c>
      <c r="B4971" t="s">
        <v>8398</v>
      </c>
      <c r="C4971" t="s">
        <v>10531</v>
      </c>
      <c r="E4971" t="s">
        <v>4766</v>
      </c>
      <c r="F4971" t="s">
        <v>86</v>
      </c>
      <c r="G4971" s="5">
        <v>61</v>
      </c>
      <c r="H4971" t="s">
        <v>42</v>
      </c>
      <c r="I4971" t="s">
        <v>65</v>
      </c>
      <c r="J4971" t="s">
        <v>559</v>
      </c>
      <c r="N4971" s="6">
        <v>2008</v>
      </c>
      <c r="R4971" s="7">
        <v>36.087499999999999</v>
      </c>
      <c r="S4971" s="7">
        <v>-115.05070000000001</v>
      </c>
      <c r="T4971" t="s">
        <v>46</v>
      </c>
      <c r="U4971" t="s">
        <v>8815</v>
      </c>
      <c r="V4971" t="s">
        <v>8816</v>
      </c>
      <c r="X4971" t="s">
        <v>8817</v>
      </c>
      <c r="Y4971" t="s">
        <v>3012</v>
      </c>
      <c r="Z4971" t="s">
        <v>3691</v>
      </c>
      <c r="AA4971" t="s">
        <v>10532</v>
      </c>
      <c r="AB4971" t="s">
        <v>10382</v>
      </c>
      <c r="AC4971" t="s">
        <v>10534</v>
      </c>
      <c r="AG4971" t="s">
        <v>10535</v>
      </c>
      <c r="AH4971" s="24">
        <v>33466</v>
      </c>
      <c r="AI4971" t="s">
        <v>10536</v>
      </c>
      <c r="AJ4971" t="s">
        <v>10542</v>
      </c>
    </row>
    <row r="4972" spans="1:36" ht="17.25" hidden="1" customHeight="1" x14ac:dyDescent="0.2">
      <c r="A4972" s="4" t="s">
        <v>10530</v>
      </c>
      <c r="B4972" t="s">
        <v>8398</v>
      </c>
      <c r="C4972" t="s">
        <v>10531</v>
      </c>
      <c r="E4972" t="s">
        <v>4768</v>
      </c>
      <c r="F4972" t="s">
        <v>86</v>
      </c>
      <c r="G4972" s="5">
        <v>61</v>
      </c>
      <c r="H4972" t="s">
        <v>42</v>
      </c>
      <c r="I4972" t="s">
        <v>65</v>
      </c>
      <c r="J4972" t="s">
        <v>559</v>
      </c>
      <c r="N4972" s="24">
        <v>2008</v>
      </c>
      <c r="R4972" s="7">
        <v>36.087499999999999</v>
      </c>
      <c r="S4972" s="7">
        <v>-115.05070000000001</v>
      </c>
      <c r="T4972" t="s">
        <v>46</v>
      </c>
      <c r="U4972" t="s">
        <v>8815</v>
      </c>
      <c r="V4972" t="s">
        <v>8816</v>
      </c>
      <c r="X4972" t="s">
        <v>8817</v>
      </c>
      <c r="Y4972" t="s">
        <v>3012</v>
      </c>
      <c r="Z4972" t="s">
        <v>3691</v>
      </c>
      <c r="AA4972" t="s">
        <v>10532</v>
      </c>
      <c r="AB4972" t="s">
        <v>10543</v>
      </c>
      <c r="AC4972" t="s">
        <v>10534</v>
      </c>
      <c r="AG4972" t="s">
        <v>10535</v>
      </c>
      <c r="AH4972" s="24">
        <v>33467</v>
      </c>
      <c r="AI4972" t="s">
        <v>10536</v>
      </c>
      <c r="AJ4972" t="s">
        <v>10544</v>
      </c>
    </row>
    <row r="4973" spans="1:36" ht="17.25" hidden="1" customHeight="1" x14ac:dyDescent="0.2">
      <c r="A4973" s="4" t="s">
        <v>10530</v>
      </c>
      <c r="B4973" t="s">
        <v>8398</v>
      </c>
      <c r="C4973" t="s">
        <v>10531</v>
      </c>
      <c r="E4973" t="s">
        <v>4770</v>
      </c>
      <c r="F4973" t="s">
        <v>86</v>
      </c>
      <c r="G4973" s="5">
        <v>61</v>
      </c>
      <c r="H4973" t="s">
        <v>42</v>
      </c>
      <c r="I4973" t="s">
        <v>65</v>
      </c>
      <c r="J4973" t="s">
        <v>559</v>
      </c>
      <c r="N4973" s="24">
        <v>2008</v>
      </c>
      <c r="R4973" s="7">
        <v>36.087499999999999</v>
      </c>
      <c r="S4973" s="7">
        <v>-115.05070000000001</v>
      </c>
      <c r="T4973" t="s">
        <v>46</v>
      </c>
      <c r="U4973" t="s">
        <v>8815</v>
      </c>
      <c r="V4973" t="s">
        <v>8816</v>
      </c>
      <c r="X4973" t="s">
        <v>8817</v>
      </c>
      <c r="Y4973" t="s">
        <v>3012</v>
      </c>
      <c r="Z4973" t="s">
        <v>3691</v>
      </c>
      <c r="AA4973" t="s">
        <v>10532</v>
      </c>
      <c r="AB4973" t="s">
        <v>10545</v>
      </c>
      <c r="AC4973" t="s">
        <v>10534</v>
      </c>
      <c r="AG4973" t="s">
        <v>10535</v>
      </c>
      <c r="AH4973" s="24">
        <v>33468</v>
      </c>
      <c r="AI4973" t="s">
        <v>10536</v>
      </c>
      <c r="AJ4973" t="s">
        <v>10546</v>
      </c>
    </row>
    <row r="4974" spans="1:36" ht="17.25" hidden="1" customHeight="1" x14ac:dyDescent="0.2">
      <c r="A4974" s="4" t="s">
        <v>10530</v>
      </c>
      <c r="B4974" t="s">
        <v>8398</v>
      </c>
      <c r="C4974" t="s">
        <v>10531</v>
      </c>
      <c r="E4974" t="s">
        <v>4772</v>
      </c>
      <c r="F4974" t="s">
        <v>86</v>
      </c>
      <c r="G4974" s="5">
        <v>61</v>
      </c>
      <c r="H4974" t="s">
        <v>42</v>
      </c>
      <c r="I4974" t="s">
        <v>65</v>
      </c>
      <c r="J4974" t="s">
        <v>559</v>
      </c>
      <c r="N4974" s="6">
        <v>2008</v>
      </c>
      <c r="R4974" s="7">
        <v>36.087499999999999</v>
      </c>
      <c r="S4974" s="7">
        <v>-115.05070000000001</v>
      </c>
      <c r="T4974" t="s">
        <v>46</v>
      </c>
      <c r="U4974" t="s">
        <v>8815</v>
      </c>
      <c r="V4974" t="s">
        <v>8816</v>
      </c>
      <c r="X4974" t="s">
        <v>8817</v>
      </c>
      <c r="Y4974" t="s">
        <v>3012</v>
      </c>
      <c r="Z4974" t="s">
        <v>3691</v>
      </c>
      <c r="AA4974" t="s">
        <v>10532</v>
      </c>
      <c r="AB4974" t="s">
        <v>10547</v>
      </c>
      <c r="AC4974" t="s">
        <v>10534</v>
      </c>
      <c r="AG4974" t="s">
        <v>10535</v>
      </c>
      <c r="AH4974" s="24">
        <v>41050</v>
      </c>
      <c r="AI4974" t="s">
        <v>10536</v>
      </c>
      <c r="AJ4974" t="s">
        <v>10548</v>
      </c>
    </row>
    <row r="4975" spans="1:36" ht="17.25" hidden="1" customHeight="1" x14ac:dyDescent="0.2">
      <c r="A4975" s="4" t="s">
        <v>10530</v>
      </c>
      <c r="B4975" t="s">
        <v>8398</v>
      </c>
      <c r="C4975" t="s">
        <v>10531</v>
      </c>
      <c r="E4975" t="s">
        <v>4774</v>
      </c>
      <c r="F4975" t="s">
        <v>86</v>
      </c>
      <c r="G4975" s="5">
        <v>61</v>
      </c>
      <c r="H4975" t="s">
        <v>42</v>
      </c>
      <c r="I4975" t="s">
        <v>65</v>
      </c>
      <c r="J4975" t="s">
        <v>559</v>
      </c>
      <c r="N4975" s="6">
        <v>2008</v>
      </c>
      <c r="R4975" s="7">
        <v>36.087499999999999</v>
      </c>
      <c r="S4975" s="7">
        <v>-115.05070000000001</v>
      </c>
      <c r="T4975" t="s">
        <v>46</v>
      </c>
      <c r="U4975" t="s">
        <v>8815</v>
      </c>
      <c r="V4975" t="s">
        <v>8816</v>
      </c>
      <c r="X4975" t="s">
        <v>8817</v>
      </c>
      <c r="Y4975" t="s">
        <v>3012</v>
      </c>
      <c r="Z4975" t="s">
        <v>3691</v>
      </c>
      <c r="AA4975" t="s">
        <v>10532</v>
      </c>
      <c r="AB4975" t="s">
        <v>10549</v>
      </c>
      <c r="AC4975" t="s">
        <v>10534</v>
      </c>
      <c r="AG4975" t="s">
        <v>10535</v>
      </c>
      <c r="AH4975" s="24">
        <v>41051</v>
      </c>
      <c r="AI4975" t="s">
        <v>10536</v>
      </c>
      <c r="AJ4975" t="s">
        <v>10550</v>
      </c>
    </row>
    <row r="4976" spans="1:36" ht="17.25" hidden="1" customHeight="1" x14ac:dyDescent="0.2">
      <c r="A4976" s="4" t="s">
        <v>10530</v>
      </c>
      <c r="B4976" t="s">
        <v>8398</v>
      </c>
      <c r="C4976" t="s">
        <v>10531</v>
      </c>
      <c r="E4976" t="s">
        <v>4776</v>
      </c>
      <c r="F4976" t="s">
        <v>86</v>
      </c>
      <c r="G4976" s="5">
        <v>61</v>
      </c>
      <c r="H4976" t="s">
        <v>42</v>
      </c>
      <c r="I4976" t="s">
        <v>65</v>
      </c>
      <c r="J4976" t="s">
        <v>559</v>
      </c>
      <c r="N4976" s="6">
        <v>2008</v>
      </c>
      <c r="R4976" s="7">
        <v>36.087499999999999</v>
      </c>
      <c r="S4976" s="7">
        <v>-115.05070000000001</v>
      </c>
      <c r="T4976" t="s">
        <v>46</v>
      </c>
      <c r="U4976" t="s">
        <v>8815</v>
      </c>
      <c r="V4976" t="s">
        <v>8816</v>
      </c>
      <c r="X4976" t="s">
        <v>8817</v>
      </c>
      <c r="Y4976" t="s">
        <v>3012</v>
      </c>
      <c r="Z4976" t="s">
        <v>3691</v>
      </c>
      <c r="AA4976" t="s">
        <v>10532</v>
      </c>
      <c r="AB4976" t="s">
        <v>10551</v>
      </c>
      <c r="AC4976" t="s">
        <v>10534</v>
      </c>
      <c r="AG4976" t="s">
        <v>10535</v>
      </c>
      <c r="AH4976" s="24">
        <v>41053</v>
      </c>
      <c r="AI4976" t="s">
        <v>10536</v>
      </c>
      <c r="AJ4976" t="s">
        <v>10552</v>
      </c>
    </row>
    <row r="4977" spans="1:36" ht="17.25" hidden="1" customHeight="1" x14ac:dyDescent="0.2">
      <c r="A4977" s="4" t="s">
        <v>10530</v>
      </c>
      <c r="B4977" t="s">
        <v>8398</v>
      </c>
      <c r="C4977" t="s">
        <v>10531</v>
      </c>
      <c r="E4977" t="s">
        <v>4779</v>
      </c>
      <c r="F4977" t="s">
        <v>86</v>
      </c>
      <c r="G4977" s="5">
        <v>61</v>
      </c>
      <c r="H4977" t="s">
        <v>42</v>
      </c>
      <c r="I4977" t="s">
        <v>65</v>
      </c>
      <c r="J4977" t="s">
        <v>559</v>
      </c>
      <c r="N4977" s="6">
        <v>2008</v>
      </c>
      <c r="R4977" s="7">
        <v>36.087499999999999</v>
      </c>
      <c r="S4977" s="7">
        <v>-115.05070000000001</v>
      </c>
      <c r="T4977" t="s">
        <v>46</v>
      </c>
      <c r="U4977" t="s">
        <v>8815</v>
      </c>
      <c r="V4977" t="s">
        <v>8816</v>
      </c>
      <c r="X4977" t="s">
        <v>8817</v>
      </c>
      <c r="Y4977" t="s">
        <v>3012</v>
      </c>
      <c r="Z4977" t="s">
        <v>3691</v>
      </c>
      <c r="AA4977" t="s">
        <v>10532</v>
      </c>
      <c r="AB4977" t="s">
        <v>10553</v>
      </c>
      <c r="AC4977" t="s">
        <v>10534</v>
      </c>
      <c r="AG4977" t="s">
        <v>10535</v>
      </c>
      <c r="AH4977" s="24">
        <v>41054</v>
      </c>
      <c r="AI4977" t="s">
        <v>10536</v>
      </c>
      <c r="AJ4977" t="s">
        <v>10554</v>
      </c>
    </row>
    <row r="4978" spans="1:36" ht="17.25" hidden="1" customHeight="1" x14ac:dyDescent="0.2">
      <c r="A4978" s="4" t="s">
        <v>10530</v>
      </c>
      <c r="B4978" t="s">
        <v>8398</v>
      </c>
      <c r="C4978" t="s">
        <v>10531</v>
      </c>
      <c r="E4978" t="s">
        <v>10555</v>
      </c>
      <c r="F4978" t="s">
        <v>86</v>
      </c>
      <c r="G4978" s="5">
        <v>59</v>
      </c>
      <c r="H4978" t="s">
        <v>42</v>
      </c>
      <c r="I4978" t="s">
        <v>65</v>
      </c>
      <c r="J4978" t="s">
        <v>559</v>
      </c>
      <c r="N4978" s="24">
        <v>2008</v>
      </c>
      <c r="R4978" s="7">
        <v>36.087499999999999</v>
      </c>
      <c r="S4978" s="7">
        <v>-115.05070000000001</v>
      </c>
      <c r="T4978" t="s">
        <v>46</v>
      </c>
      <c r="U4978" t="s">
        <v>8815</v>
      </c>
      <c r="V4978" t="s">
        <v>8816</v>
      </c>
      <c r="X4978" t="s">
        <v>8817</v>
      </c>
      <c r="Y4978" t="s">
        <v>3012</v>
      </c>
      <c r="Z4978" t="s">
        <v>3691</v>
      </c>
      <c r="AA4978" t="s">
        <v>10532</v>
      </c>
      <c r="AB4978" t="s">
        <v>10556</v>
      </c>
      <c r="AC4978" t="s">
        <v>10534</v>
      </c>
      <c r="AG4978" t="s">
        <v>10535</v>
      </c>
      <c r="AH4978" s="24">
        <v>41055</v>
      </c>
      <c r="AI4978" t="s">
        <v>10536</v>
      </c>
      <c r="AJ4978" t="s">
        <v>10557</v>
      </c>
    </row>
    <row r="4979" spans="1:36" ht="17.25" hidden="1" customHeight="1" x14ac:dyDescent="0.2">
      <c r="A4979" s="4" t="s">
        <v>10530</v>
      </c>
      <c r="B4979" t="s">
        <v>8398</v>
      </c>
      <c r="C4979" t="s">
        <v>10531</v>
      </c>
      <c r="E4979" t="s">
        <v>10558</v>
      </c>
      <c r="F4979" t="s">
        <v>86</v>
      </c>
      <c r="G4979" s="5">
        <v>61</v>
      </c>
      <c r="H4979" t="s">
        <v>42</v>
      </c>
      <c r="I4979" t="s">
        <v>65</v>
      </c>
      <c r="J4979" t="s">
        <v>559</v>
      </c>
      <c r="N4979" s="24">
        <v>2008</v>
      </c>
      <c r="R4979" s="7">
        <v>36.087499999999999</v>
      </c>
      <c r="S4979" s="7">
        <v>-115.05070000000001</v>
      </c>
      <c r="T4979" t="s">
        <v>46</v>
      </c>
      <c r="U4979" t="s">
        <v>8815</v>
      </c>
      <c r="V4979" t="s">
        <v>8816</v>
      </c>
      <c r="X4979" t="s">
        <v>8817</v>
      </c>
      <c r="Y4979" t="s">
        <v>3012</v>
      </c>
      <c r="Z4979" t="s">
        <v>3691</v>
      </c>
      <c r="AA4979" t="s">
        <v>10532</v>
      </c>
      <c r="AB4979" t="s">
        <v>10559</v>
      </c>
      <c r="AC4979" t="s">
        <v>10534</v>
      </c>
      <c r="AG4979" t="s">
        <v>10535</v>
      </c>
      <c r="AH4979" s="24">
        <v>41056</v>
      </c>
      <c r="AI4979" t="s">
        <v>10536</v>
      </c>
      <c r="AJ4979" t="s">
        <v>10560</v>
      </c>
    </row>
    <row r="4980" spans="1:36" ht="17.25" hidden="1" customHeight="1" x14ac:dyDescent="0.2">
      <c r="A4980" s="4" t="s">
        <v>10530</v>
      </c>
      <c r="B4980" t="s">
        <v>8398</v>
      </c>
      <c r="C4980" t="s">
        <v>10531</v>
      </c>
      <c r="E4980" t="s">
        <v>740</v>
      </c>
      <c r="F4980" t="s">
        <v>86</v>
      </c>
      <c r="G4980" s="5">
        <v>72</v>
      </c>
      <c r="H4980" t="s">
        <v>42</v>
      </c>
      <c r="I4980" t="s">
        <v>65</v>
      </c>
      <c r="J4980" t="s">
        <v>559</v>
      </c>
      <c r="N4980" s="6">
        <v>1973</v>
      </c>
      <c r="R4980" s="7">
        <v>36.087499999999999</v>
      </c>
      <c r="S4980" s="7">
        <v>-115.05070000000001</v>
      </c>
      <c r="T4980" t="s">
        <v>46</v>
      </c>
      <c r="U4980" t="s">
        <v>8815</v>
      </c>
      <c r="V4980" t="s">
        <v>8816</v>
      </c>
      <c r="X4980" t="s">
        <v>8817</v>
      </c>
      <c r="Y4980" t="s">
        <v>3012</v>
      </c>
      <c r="Z4980" t="s">
        <v>3691</v>
      </c>
      <c r="AA4980" t="s">
        <v>10532</v>
      </c>
      <c r="AB4980" t="s">
        <v>8807</v>
      </c>
      <c r="AC4980" t="s">
        <v>10534</v>
      </c>
      <c r="AG4980" t="s">
        <v>10535</v>
      </c>
      <c r="AH4980" s="24">
        <v>3940</v>
      </c>
      <c r="AI4980" t="s">
        <v>10536</v>
      </c>
      <c r="AJ4980" t="s">
        <v>10561</v>
      </c>
    </row>
    <row r="4981" spans="1:36" ht="17.25" hidden="1" customHeight="1" x14ac:dyDescent="0.2">
      <c r="A4981" s="4" t="s">
        <v>10530</v>
      </c>
      <c r="B4981" t="s">
        <v>8398</v>
      </c>
      <c r="C4981" t="s">
        <v>10531</v>
      </c>
      <c r="E4981" t="s">
        <v>10461</v>
      </c>
      <c r="F4981" t="s">
        <v>86</v>
      </c>
      <c r="G4981" s="5">
        <v>289</v>
      </c>
      <c r="H4981" t="s">
        <v>42</v>
      </c>
      <c r="I4981" t="s">
        <v>43</v>
      </c>
      <c r="J4981" t="s">
        <v>559</v>
      </c>
      <c r="N4981" s="6">
        <v>1994</v>
      </c>
      <c r="R4981" s="7">
        <v>36.087499999999999</v>
      </c>
      <c r="S4981" s="7">
        <v>-115.05070000000001</v>
      </c>
      <c r="T4981" t="s">
        <v>46</v>
      </c>
      <c r="U4981" t="s">
        <v>8815</v>
      </c>
      <c r="V4981" t="s">
        <v>8816</v>
      </c>
      <c r="X4981" t="s">
        <v>8817</v>
      </c>
      <c r="Y4981" t="s">
        <v>3012</v>
      </c>
      <c r="Z4981" t="s">
        <v>3691</v>
      </c>
      <c r="AA4981" t="s">
        <v>10532</v>
      </c>
      <c r="AB4981" t="s">
        <v>10562</v>
      </c>
      <c r="AC4981" t="s">
        <v>10534</v>
      </c>
      <c r="AG4981" t="s">
        <v>10535</v>
      </c>
      <c r="AH4981" s="8" t="s">
        <v>10563</v>
      </c>
      <c r="AI4981" t="s">
        <v>10536</v>
      </c>
      <c r="AJ4981" t="s">
        <v>10564</v>
      </c>
    </row>
    <row r="4982" spans="1:36" ht="17.25" hidden="1" customHeight="1" x14ac:dyDescent="0.2">
      <c r="A4982" s="4" t="s">
        <v>10530</v>
      </c>
      <c r="B4982" t="s">
        <v>8398</v>
      </c>
      <c r="C4982" t="s">
        <v>10531</v>
      </c>
      <c r="E4982" t="s">
        <v>10518</v>
      </c>
      <c r="F4982" t="s">
        <v>86</v>
      </c>
      <c r="G4982" s="5">
        <v>289</v>
      </c>
      <c r="H4982" t="s">
        <v>42</v>
      </c>
      <c r="I4982" t="s">
        <v>43</v>
      </c>
      <c r="J4982" t="s">
        <v>559</v>
      </c>
      <c r="N4982" s="6">
        <v>1993</v>
      </c>
      <c r="R4982" s="7">
        <v>36.087499999999999</v>
      </c>
      <c r="S4982" s="7">
        <v>-115.05070000000001</v>
      </c>
      <c r="T4982" t="s">
        <v>46</v>
      </c>
      <c r="U4982" t="s">
        <v>8815</v>
      </c>
      <c r="V4982" t="s">
        <v>8816</v>
      </c>
      <c r="X4982" t="s">
        <v>8817</v>
      </c>
      <c r="Y4982" t="s">
        <v>3012</v>
      </c>
      <c r="Z4982" t="s">
        <v>3691</v>
      </c>
      <c r="AA4982" t="s">
        <v>10532</v>
      </c>
      <c r="AB4982" t="s">
        <v>10565</v>
      </c>
      <c r="AC4982" t="s">
        <v>10534</v>
      </c>
      <c r="AG4982" t="s">
        <v>10535</v>
      </c>
      <c r="AH4982" s="8" t="s">
        <v>10566</v>
      </c>
      <c r="AI4982" t="s">
        <v>10536</v>
      </c>
      <c r="AJ4982" t="s">
        <v>10567</v>
      </c>
    </row>
    <row r="4983" spans="1:36" ht="17.25" hidden="1" customHeight="1" x14ac:dyDescent="0.2">
      <c r="A4983" s="4" t="s">
        <v>10593</v>
      </c>
      <c r="B4983" t="s">
        <v>8398</v>
      </c>
      <c r="C4983" t="s">
        <v>10594</v>
      </c>
      <c r="E4983" t="s">
        <v>9586</v>
      </c>
      <c r="F4983" t="s">
        <v>86</v>
      </c>
      <c r="G4983" s="5">
        <v>183</v>
      </c>
      <c r="H4983" t="s">
        <v>677</v>
      </c>
      <c r="I4983" t="s">
        <v>65</v>
      </c>
      <c r="J4983" t="s">
        <v>45</v>
      </c>
      <c r="N4983" s="27"/>
      <c r="R4983" s="7">
        <v>29.650556000000002</v>
      </c>
      <c r="S4983" s="7">
        <v>-98.012219999999999</v>
      </c>
      <c r="T4983" t="s">
        <v>46</v>
      </c>
      <c r="U4983" t="s">
        <v>10595</v>
      </c>
      <c r="V4983" t="s">
        <v>10596</v>
      </c>
      <c r="X4983" t="s">
        <v>8584</v>
      </c>
      <c r="Y4983" t="s">
        <v>3012</v>
      </c>
      <c r="Z4983" t="s">
        <v>3691</v>
      </c>
      <c r="AA4983" t="s">
        <v>10597</v>
      </c>
      <c r="AB4983" t="s">
        <v>9590</v>
      </c>
      <c r="AG4983" t="s">
        <v>10598</v>
      </c>
      <c r="AH4983" s="24">
        <v>44995</v>
      </c>
      <c r="AI4983" t="s">
        <v>10599</v>
      </c>
      <c r="AJ4983" t="s">
        <v>10600</v>
      </c>
    </row>
    <row r="4984" spans="1:36" ht="17.25" hidden="1" customHeight="1" x14ac:dyDescent="0.2">
      <c r="A4984" s="4" t="s">
        <v>10593</v>
      </c>
      <c r="B4984" t="s">
        <v>8398</v>
      </c>
      <c r="C4984" t="s">
        <v>10594</v>
      </c>
      <c r="E4984" t="s">
        <v>9594</v>
      </c>
      <c r="F4984" t="s">
        <v>86</v>
      </c>
      <c r="G4984" s="5">
        <v>183</v>
      </c>
      <c r="H4984" t="s">
        <v>677</v>
      </c>
      <c r="I4984" t="s">
        <v>65</v>
      </c>
      <c r="J4984" t="s">
        <v>45</v>
      </c>
      <c r="N4984" s="27"/>
      <c r="R4984" s="7">
        <v>29.650556000000002</v>
      </c>
      <c r="S4984" s="7">
        <v>-98.012219999999999</v>
      </c>
      <c r="T4984" t="s">
        <v>46</v>
      </c>
      <c r="U4984" t="s">
        <v>10595</v>
      </c>
      <c r="V4984" t="s">
        <v>10596</v>
      </c>
      <c r="X4984" t="s">
        <v>8584</v>
      </c>
      <c r="Y4984" t="s">
        <v>3012</v>
      </c>
      <c r="Z4984" t="s">
        <v>3691</v>
      </c>
      <c r="AA4984" t="s">
        <v>10597</v>
      </c>
      <c r="AB4984" t="s">
        <v>9595</v>
      </c>
      <c r="AG4984" t="s">
        <v>10598</v>
      </c>
      <c r="AH4984" s="24">
        <v>44996</v>
      </c>
      <c r="AI4984" t="s">
        <v>10599</v>
      </c>
      <c r="AJ4984" t="s">
        <v>10601</v>
      </c>
    </row>
    <row r="4985" spans="1:36" ht="17.25" hidden="1" customHeight="1" x14ac:dyDescent="0.2">
      <c r="A4985" s="4" t="s">
        <v>10593</v>
      </c>
      <c r="B4985" t="s">
        <v>8398</v>
      </c>
      <c r="C4985" t="s">
        <v>10594</v>
      </c>
      <c r="E4985" t="s">
        <v>9597</v>
      </c>
      <c r="F4985" t="s">
        <v>86</v>
      </c>
      <c r="G4985" s="5">
        <v>183</v>
      </c>
      <c r="H4985" t="s">
        <v>677</v>
      </c>
      <c r="I4985" t="s">
        <v>65</v>
      </c>
      <c r="J4985" t="s">
        <v>45</v>
      </c>
      <c r="N4985" s="27"/>
      <c r="R4985" s="7">
        <v>29.650556000000002</v>
      </c>
      <c r="S4985" s="7">
        <v>-98.012219999999999</v>
      </c>
      <c r="T4985" t="s">
        <v>46</v>
      </c>
      <c r="U4985" t="s">
        <v>10595</v>
      </c>
      <c r="V4985" t="s">
        <v>10596</v>
      </c>
      <c r="X4985" t="s">
        <v>8584</v>
      </c>
      <c r="Y4985" t="s">
        <v>3012</v>
      </c>
      <c r="Z4985" t="s">
        <v>3691</v>
      </c>
      <c r="AA4985" t="s">
        <v>10597</v>
      </c>
      <c r="AB4985" t="s">
        <v>9598</v>
      </c>
      <c r="AG4985" t="s">
        <v>10598</v>
      </c>
      <c r="AH4985" s="24">
        <v>44997</v>
      </c>
      <c r="AI4985" t="s">
        <v>10599</v>
      </c>
      <c r="AJ4985" t="s">
        <v>10602</v>
      </c>
    </row>
    <row r="4986" spans="1:36" ht="17.25" hidden="1" customHeight="1" x14ac:dyDescent="0.2">
      <c r="A4986" s="4" t="s">
        <v>10603</v>
      </c>
      <c r="B4986" t="s">
        <v>8398</v>
      </c>
      <c r="C4986" t="s">
        <v>10604</v>
      </c>
      <c r="E4986" t="s">
        <v>565</v>
      </c>
      <c r="F4986" t="s">
        <v>64</v>
      </c>
      <c r="G4986" s="5">
        <v>118</v>
      </c>
      <c r="H4986" t="s">
        <v>42</v>
      </c>
      <c r="I4986" t="s">
        <v>43</v>
      </c>
      <c r="J4986" t="s">
        <v>559</v>
      </c>
      <c r="N4986" s="6">
        <v>1976</v>
      </c>
      <c r="R4986" s="7">
        <v>41.865299999999998</v>
      </c>
      <c r="S4986" s="7">
        <v>-71.106099999999998</v>
      </c>
      <c r="T4986" t="s">
        <v>46</v>
      </c>
      <c r="U4986" t="s">
        <v>10605</v>
      </c>
      <c r="V4986" t="s">
        <v>10606</v>
      </c>
      <c r="X4986" t="s">
        <v>8479</v>
      </c>
      <c r="Y4986" t="s">
        <v>3012</v>
      </c>
      <c r="Z4986" t="s">
        <v>3691</v>
      </c>
      <c r="AA4986" t="s">
        <v>10607</v>
      </c>
      <c r="AB4986" t="s">
        <v>10608</v>
      </c>
      <c r="AG4986" t="s">
        <v>10609</v>
      </c>
      <c r="AH4986" s="8" t="s">
        <v>10610</v>
      </c>
      <c r="AI4986" t="s">
        <v>10611</v>
      </c>
      <c r="AJ4986" t="s">
        <v>10612</v>
      </c>
    </row>
    <row r="4987" spans="1:36" ht="17.25" hidden="1" customHeight="1" x14ac:dyDescent="0.2">
      <c r="A4987" s="4" t="s">
        <v>10613</v>
      </c>
      <c r="B4987" t="s">
        <v>8398</v>
      </c>
      <c r="C4987" t="s">
        <v>10614</v>
      </c>
      <c r="E4987" t="s">
        <v>40</v>
      </c>
      <c r="F4987" t="s">
        <v>64</v>
      </c>
      <c r="G4987" s="5">
        <v>184</v>
      </c>
      <c r="H4987" t="s">
        <v>42</v>
      </c>
      <c r="I4987" t="s">
        <v>65</v>
      </c>
      <c r="J4987" t="s">
        <v>559</v>
      </c>
      <c r="N4987" s="6">
        <v>2012</v>
      </c>
      <c r="R4987" s="7">
        <v>35.170546999999999</v>
      </c>
      <c r="S4987" s="7">
        <v>-81.416650000000004</v>
      </c>
      <c r="T4987" t="s">
        <v>46</v>
      </c>
      <c r="U4987" t="s">
        <v>10615</v>
      </c>
      <c r="V4987" t="s">
        <v>10616</v>
      </c>
      <c r="X4987" t="s">
        <v>8789</v>
      </c>
      <c r="Y4987" t="s">
        <v>3012</v>
      </c>
      <c r="Z4987" t="s">
        <v>3691</v>
      </c>
      <c r="AA4987" t="s">
        <v>10617</v>
      </c>
      <c r="AB4987" t="s">
        <v>8690</v>
      </c>
      <c r="AG4987" t="s">
        <v>10618</v>
      </c>
      <c r="AH4987" s="24">
        <v>35911</v>
      </c>
      <c r="AI4987" t="s">
        <v>10619</v>
      </c>
      <c r="AJ4987" t="s">
        <v>10620</v>
      </c>
    </row>
    <row r="4988" spans="1:36" ht="17.25" hidden="1" customHeight="1" x14ac:dyDescent="0.2">
      <c r="A4988" s="4" t="s">
        <v>10613</v>
      </c>
      <c r="B4988" t="s">
        <v>8398</v>
      </c>
      <c r="C4988" t="s">
        <v>10614</v>
      </c>
      <c r="E4988" t="s">
        <v>56</v>
      </c>
      <c r="F4988" t="s">
        <v>64</v>
      </c>
      <c r="G4988" s="5">
        <v>184</v>
      </c>
      <c r="H4988" t="s">
        <v>42</v>
      </c>
      <c r="I4988" t="s">
        <v>65</v>
      </c>
      <c r="J4988" t="s">
        <v>559</v>
      </c>
      <c r="N4988" s="6">
        <v>2012</v>
      </c>
      <c r="R4988" s="7">
        <v>35.170546999999999</v>
      </c>
      <c r="S4988" s="7">
        <v>-81.416650000000004</v>
      </c>
      <c r="T4988" t="s">
        <v>46</v>
      </c>
      <c r="U4988" t="s">
        <v>10615</v>
      </c>
      <c r="V4988" t="s">
        <v>10616</v>
      </c>
      <c r="X4988" t="s">
        <v>8789</v>
      </c>
      <c r="Y4988" t="s">
        <v>3012</v>
      </c>
      <c r="Z4988" t="s">
        <v>3691</v>
      </c>
      <c r="AA4988" t="s">
        <v>10617</v>
      </c>
      <c r="AB4988" t="s">
        <v>8503</v>
      </c>
      <c r="AG4988" t="s">
        <v>10618</v>
      </c>
      <c r="AH4988" s="24">
        <v>35912</v>
      </c>
      <c r="AI4988" t="s">
        <v>10619</v>
      </c>
      <c r="AJ4988" t="s">
        <v>10621</v>
      </c>
    </row>
    <row r="4989" spans="1:36" ht="17.25" hidden="1" customHeight="1" x14ac:dyDescent="0.2">
      <c r="A4989" s="4" t="s">
        <v>10613</v>
      </c>
      <c r="B4989" t="s">
        <v>8398</v>
      </c>
      <c r="C4989" t="s">
        <v>10614</v>
      </c>
      <c r="E4989" t="s">
        <v>58</v>
      </c>
      <c r="F4989" t="s">
        <v>64</v>
      </c>
      <c r="G4989" s="5">
        <v>184</v>
      </c>
      <c r="H4989" t="s">
        <v>42</v>
      </c>
      <c r="I4989" t="s">
        <v>65</v>
      </c>
      <c r="J4989" t="s">
        <v>559</v>
      </c>
      <c r="N4989" s="6">
        <v>2012</v>
      </c>
      <c r="R4989" s="7">
        <v>35.170546999999999</v>
      </c>
      <c r="S4989" s="7">
        <v>-81.416650000000004</v>
      </c>
      <c r="T4989" t="s">
        <v>46</v>
      </c>
      <c r="U4989" t="s">
        <v>10615</v>
      </c>
      <c r="V4989" t="s">
        <v>10616</v>
      </c>
      <c r="X4989" t="s">
        <v>8789</v>
      </c>
      <c r="Y4989" t="s">
        <v>3012</v>
      </c>
      <c r="Z4989" t="s">
        <v>3691</v>
      </c>
      <c r="AA4989" t="s">
        <v>10617</v>
      </c>
      <c r="AB4989" t="s">
        <v>8595</v>
      </c>
      <c r="AG4989" t="s">
        <v>10618</v>
      </c>
      <c r="AH4989" s="24">
        <v>35913</v>
      </c>
      <c r="AI4989" t="s">
        <v>10619</v>
      </c>
      <c r="AJ4989" t="s">
        <v>10622</v>
      </c>
    </row>
    <row r="4990" spans="1:36" ht="17.25" hidden="1" customHeight="1" x14ac:dyDescent="0.2">
      <c r="A4990" s="4" t="s">
        <v>10613</v>
      </c>
      <c r="B4990" t="s">
        <v>8398</v>
      </c>
      <c r="C4990" t="s">
        <v>10614</v>
      </c>
      <c r="E4990" t="s">
        <v>191</v>
      </c>
      <c r="F4990" t="s">
        <v>64</v>
      </c>
      <c r="G4990" s="5">
        <v>184</v>
      </c>
      <c r="H4990" t="s">
        <v>42</v>
      </c>
      <c r="I4990" t="s">
        <v>65</v>
      </c>
      <c r="J4990" t="s">
        <v>559</v>
      </c>
      <c r="N4990" s="24">
        <v>2012</v>
      </c>
      <c r="R4990" s="7">
        <v>35.170546999999999</v>
      </c>
      <c r="S4990" s="7">
        <v>-81.416650000000004</v>
      </c>
      <c r="T4990" t="s">
        <v>46</v>
      </c>
      <c r="U4990" t="s">
        <v>10615</v>
      </c>
      <c r="V4990" t="s">
        <v>10616</v>
      </c>
      <c r="X4990" t="s">
        <v>8789</v>
      </c>
      <c r="Y4990" t="s">
        <v>3012</v>
      </c>
      <c r="Z4990" t="s">
        <v>3691</v>
      </c>
      <c r="AA4990" t="s">
        <v>10617</v>
      </c>
      <c r="AB4990" t="s">
        <v>8414</v>
      </c>
      <c r="AG4990" t="s">
        <v>10618</v>
      </c>
      <c r="AH4990" s="24">
        <v>35914</v>
      </c>
      <c r="AI4990" t="s">
        <v>10619</v>
      </c>
      <c r="AJ4990" t="s">
        <v>10623</v>
      </c>
    </row>
    <row r="4991" spans="1:36" ht="17.25" hidden="1" customHeight="1" x14ac:dyDescent="0.2">
      <c r="A4991" s="4" t="s">
        <v>10624</v>
      </c>
      <c r="B4991" t="s">
        <v>8398</v>
      </c>
      <c r="C4991" t="s">
        <v>10625</v>
      </c>
      <c r="E4991" t="s">
        <v>40</v>
      </c>
      <c r="F4991" t="s">
        <v>86</v>
      </c>
      <c r="G4991" s="5">
        <v>85</v>
      </c>
      <c r="H4991" t="s">
        <v>42</v>
      </c>
      <c r="I4991" t="s">
        <v>65</v>
      </c>
      <c r="J4991" t="s">
        <v>559</v>
      </c>
      <c r="N4991" s="6">
        <v>1974</v>
      </c>
      <c r="R4991" s="7">
        <v>39.612499999999997</v>
      </c>
      <c r="S4991" s="7">
        <v>-97.277799999999999</v>
      </c>
      <c r="T4991" t="s">
        <v>46</v>
      </c>
      <c r="U4991" t="s">
        <v>10626</v>
      </c>
      <c r="V4991" t="s">
        <v>8446</v>
      </c>
      <c r="X4991" t="s">
        <v>10380</v>
      </c>
      <c r="Y4991" t="s">
        <v>3012</v>
      </c>
      <c r="Z4991" t="s">
        <v>3691</v>
      </c>
      <c r="AA4991" t="s">
        <v>10627</v>
      </c>
      <c r="AB4991" t="s">
        <v>8690</v>
      </c>
      <c r="AG4991" t="s">
        <v>10628</v>
      </c>
      <c r="AH4991" s="24">
        <v>4042</v>
      </c>
      <c r="AI4991" t="s">
        <v>10629</v>
      </c>
      <c r="AJ4991" t="s">
        <v>10630</v>
      </c>
    </row>
    <row r="4992" spans="1:36" ht="17.25" hidden="1" customHeight="1" x14ac:dyDescent="0.2">
      <c r="A4992" s="4" t="s">
        <v>10639</v>
      </c>
      <c r="B4992" t="s">
        <v>8398</v>
      </c>
      <c r="C4992" t="s">
        <v>10640</v>
      </c>
      <c r="E4992" t="s">
        <v>696</v>
      </c>
      <c r="F4992" t="s">
        <v>64</v>
      </c>
      <c r="G4992" s="5">
        <v>60</v>
      </c>
      <c r="H4992" t="s">
        <v>42</v>
      </c>
      <c r="I4992" t="s">
        <v>65</v>
      </c>
      <c r="J4992" t="s">
        <v>559</v>
      </c>
      <c r="M4992" t="s">
        <v>559</v>
      </c>
      <c r="N4992" s="6">
        <v>1972</v>
      </c>
      <c r="R4992" s="7">
        <v>34.743899999999996</v>
      </c>
      <c r="S4992" s="7">
        <v>-87.848600000000005</v>
      </c>
      <c r="T4992" t="s">
        <v>46</v>
      </c>
      <c r="U4992" t="s">
        <v>10641</v>
      </c>
      <c r="V4992" t="s">
        <v>10642</v>
      </c>
      <c r="X4992" t="s">
        <v>9142</v>
      </c>
      <c r="Y4992" t="s">
        <v>3012</v>
      </c>
      <c r="Z4992" t="s">
        <v>3691</v>
      </c>
      <c r="AA4992" t="s">
        <v>10643</v>
      </c>
      <c r="AB4992" t="s">
        <v>8914</v>
      </c>
      <c r="AC4992" t="s">
        <v>10644</v>
      </c>
      <c r="AG4992" t="s">
        <v>10645</v>
      </c>
      <c r="AH4992" s="24">
        <v>4172</v>
      </c>
      <c r="AI4992" t="s">
        <v>10646</v>
      </c>
      <c r="AJ4992" t="s">
        <v>10650</v>
      </c>
    </row>
    <row r="4993" spans="1:36" ht="17.25" hidden="1" customHeight="1" x14ac:dyDescent="0.2">
      <c r="A4993" s="4" t="s">
        <v>10639</v>
      </c>
      <c r="B4993" t="s">
        <v>8398</v>
      </c>
      <c r="C4993" t="s">
        <v>10640</v>
      </c>
      <c r="E4993" t="s">
        <v>703</v>
      </c>
      <c r="F4993" t="s">
        <v>64</v>
      </c>
      <c r="G4993" s="5">
        <v>60</v>
      </c>
      <c r="H4993" t="s">
        <v>42</v>
      </c>
      <c r="I4993" t="s">
        <v>65</v>
      </c>
      <c r="J4993" t="s">
        <v>559</v>
      </c>
      <c r="M4993" t="s">
        <v>559</v>
      </c>
      <c r="N4993" s="6">
        <v>1972</v>
      </c>
      <c r="R4993" s="7">
        <v>34.743899999999996</v>
      </c>
      <c r="S4993" s="7">
        <v>-87.848600000000005</v>
      </c>
      <c r="T4993" t="s">
        <v>46</v>
      </c>
      <c r="U4993" t="s">
        <v>10641</v>
      </c>
      <c r="V4993" t="s">
        <v>10642</v>
      </c>
      <c r="X4993" t="s">
        <v>9142</v>
      </c>
      <c r="Y4993" t="s">
        <v>3012</v>
      </c>
      <c r="Z4993" t="s">
        <v>3691</v>
      </c>
      <c r="AA4993" t="s">
        <v>10643</v>
      </c>
      <c r="AB4993" t="s">
        <v>8916</v>
      </c>
      <c r="AC4993" t="s">
        <v>10644</v>
      </c>
      <c r="AG4993" t="s">
        <v>10645</v>
      </c>
      <c r="AH4993" s="24">
        <v>4173</v>
      </c>
      <c r="AI4993" t="s">
        <v>10646</v>
      </c>
      <c r="AJ4993" t="s">
        <v>10651</v>
      </c>
    </row>
    <row r="4994" spans="1:36" ht="17.25" hidden="1" customHeight="1" x14ac:dyDescent="0.2">
      <c r="A4994" s="4" t="s">
        <v>10639</v>
      </c>
      <c r="B4994" t="s">
        <v>8398</v>
      </c>
      <c r="C4994" t="s">
        <v>10640</v>
      </c>
      <c r="E4994" t="s">
        <v>738</v>
      </c>
      <c r="F4994" t="s">
        <v>64</v>
      </c>
      <c r="G4994" s="5">
        <v>60</v>
      </c>
      <c r="H4994" t="s">
        <v>42</v>
      </c>
      <c r="I4994" t="s">
        <v>65</v>
      </c>
      <c r="J4994" t="s">
        <v>559</v>
      </c>
      <c r="M4994" t="s">
        <v>559</v>
      </c>
      <c r="N4994" s="6">
        <v>1972</v>
      </c>
      <c r="R4994" s="7">
        <v>34.743899999999996</v>
      </c>
      <c r="S4994" s="7">
        <v>-87.848600000000005</v>
      </c>
      <c r="T4994" t="s">
        <v>46</v>
      </c>
      <c r="U4994" t="s">
        <v>10641</v>
      </c>
      <c r="V4994" t="s">
        <v>10642</v>
      </c>
      <c r="X4994" t="s">
        <v>9142</v>
      </c>
      <c r="Y4994" t="s">
        <v>3012</v>
      </c>
      <c r="Z4994" t="s">
        <v>3691</v>
      </c>
      <c r="AA4994" t="s">
        <v>10643</v>
      </c>
      <c r="AB4994" t="s">
        <v>8803</v>
      </c>
      <c r="AC4994" t="s">
        <v>10644</v>
      </c>
      <c r="AG4994" t="s">
        <v>10645</v>
      </c>
      <c r="AH4994" s="24">
        <v>4174</v>
      </c>
      <c r="AI4994" t="s">
        <v>10646</v>
      </c>
      <c r="AJ4994" t="s">
        <v>10652</v>
      </c>
    </row>
    <row r="4995" spans="1:36" ht="17.25" hidden="1" customHeight="1" x14ac:dyDescent="0.2">
      <c r="A4995" s="4" t="s">
        <v>10639</v>
      </c>
      <c r="B4995" t="s">
        <v>8398</v>
      </c>
      <c r="C4995" t="s">
        <v>10640</v>
      </c>
      <c r="E4995" t="s">
        <v>740</v>
      </c>
      <c r="F4995" t="s">
        <v>64</v>
      </c>
      <c r="G4995" s="5">
        <v>60</v>
      </c>
      <c r="H4995" t="s">
        <v>42</v>
      </c>
      <c r="I4995" t="s">
        <v>65</v>
      </c>
      <c r="J4995" t="s">
        <v>559</v>
      </c>
      <c r="M4995" t="s">
        <v>559</v>
      </c>
      <c r="N4995" s="6">
        <v>1972</v>
      </c>
      <c r="R4995" s="7">
        <v>34.743899999999996</v>
      </c>
      <c r="S4995" s="7">
        <v>-87.848600000000005</v>
      </c>
      <c r="T4995" t="s">
        <v>46</v>
      </c>
      <c r="U4995" t="s">
        <v>10641</v>
      </c>
      <c r="V4995" t="s">
        <v>10642</v>
      </c>
      <c r="X4995" t="s">
        <v>9142</v>
      </c>
      <c r="Y4995" t="s">
        <v>3012</v>
      </c>
      <c r="Z4995" t="s">
        <v>3691</v>
      </c>
      <c r="AA4995" t="s">
        <v>10643</v>
      </c>
      <c r="AB4995" t="s">
        <v>8807</v>
      </c>
      <c r="AC4995" t="s">
        <v>10644</v>
      </c>
      <c r="AG4995" t="s">
        <v>10645</v>
      </c>
      <c r="AH4995" s="24">
        <v>4175</v>
      </c>
      <c r="AI4995" t="s">
        <v>10646</v>
      </c>
      <c r="AJ4995" t="s">
        <v>10653</v>
      </c>
    </row>
    <row r="4996" spans="1:36" ht="17.25" hidden="1" customHeight="1" x14ac:dyDescent="0.2">
      <c r="A4996" s="4" t="s">
        <v>10639</v>
      </c>
      <c r="B4996" t="s">
        <v>8398</v>
      </c>
      <c r="C4996" t="s">
        <v>10640</v>
      </c>
      <c r="E4996" t="s">
        <v>1492</v>
      </c>
      <c r="F4996" t="s">
        <v>64</v>
      </c>
      <c r="G4996" s="5">
        <v>60</v>
      </c>
      <c r="H4996" t="s">
        <v>42</v>
      </c>
      <c r="I4996" t="s">
        <v>65</v>
      </c>
      <c r="J4996" t="s">
        <v>559</v>
      </c>
      <c r="M4996" t="s">
        <v>559</v>
      </c>
      <c r="N4996" s="6">
        <v>1972</v>
      </c>
      <c r="R4996" s="7">
        <v>34.743899999999996</v>
      </c>
      <c r="S4996" s="7">
        <v>-87.848600000000005</v>
      </c>
      <c r="T4996" t="s">
        <v>46</v>
      </c>
      <c r="U4996" t="s">
        <v>10641</v>
      </c>
      <c r="V4996" t="s">
        <v>10642</v>
      </c>
      <c r="X4996" t="s">
        <v>9142</v>
      </c>
      <c r="Y4996" t="s">
        <v>3012</v>
      </c>
      <c r="Z4996" t="s">
        <v>3691</v>
      </c>
      <c r="AA4996" t="s">
        <v>10643</v>
      </c>
      <c r="AB4996" t="s">
        <v>9002</v>
      </c>
      <c r="AC4996" t="s">
        <v>10644</v>
      </c>
      <c r="AG4996" t="s">
        <v>10645</v>
      </c>
      <c r="AH4996" s="24">
        <v>4176</v>
      </c>
      <c r="AI4996" t="s">
        <v>10646</v>
      </c>
      <c r="AJ4996" t="s">
        <v>10654</v>
      </c>
    </row>
    <row r="4997" spans="1:36" ht="17.25" hidden="1" customHeight="1" x14ac:dyDescent="0.2">
      <c r="A4997" s="4" t="s">
        <v>10639</v>
      </c>
      <c r="B4997" t="s">
        <v>8398</v>
      </c>
      <c r="C4997" t="s">
        <v>10640</v>
      </c>
      <c r="E4997" t="s">
        <v>1494</v>
      </c>
      <c r="F4997" t="s">
        <v>64</v>
      </c>
      <c r="G4997" s="5">
        <v>60</v>
      </c>
      <c r="H4997" t="s">
        <v>42</v>
      </c>
      <c r="I4997" t="s">
        <v>65</v>
      </c>
      <c r="J4997" t="s">
        <v>559</v>
      </c>
      <c r="M4997" t="s">
        <v>559</v>
      </c>
      <c r="N4997" s="24">
        <v>1972</v>
      </c>
      <c r="R4997" s="7">
        <v>34.743899999999996</v>
      </c>
      <c r="S4997" s="7">
        <v>-87.848600000000005</v>
      </c>
      <c r="T4997" t="s">
        <v>46</v>
      </c>
      <c r="U4997" t="s">
        <v>10641</v>
      </c>
      <c r="V4997" t="s">
        <v>10642</v>
      </c>
      <c r="X4997" t="s">
        <v>9142</v>
      </c>
      <c r="Y4997" t="s">
        <v>3012</v>
      </c>
      <c r="Z4997" t="s">
        <v>3691</v>
      </c>
      <c r="AA4997" t="s">
        <v>10643</v>
      </c>
      <c r="AB4997" t="s">
        <v>9004</v>
      </c>
      <c r="AC4997" t="s">
        <v>10644</v>
      </c>
      <c r="AG4997" t="s">
        <v>10645</v>
      </c>
      <c r="AH4997" s="24">
        <v>4177</v>
      </c>
      <c r="AI4997" t="s">
        <v>10646</v>
      </c>
      <c r="AJ4997" t="s">
        <v>10655</v>
      </c>
    </row>
    <row r="4998" spans="1:36" ht="17.25" hidden="1" customHeight="1" x14ac:dyDescent="0.2">
      <c r="A4998" s="4" t="s">
        <v>10639</v>
      </c>
      <c r="B4998" t="s">
        <v>8398</v>
      </c>
      <c r="C4998" t="s">
        <v>10640</v>
      </c>
      <c r="E4998" t="s">
        <v>9006</v>
      </c>
      <c r="F4998" t="s">
        <v>64</v>
      </c>
      <c r="G4998" s="5">
        <v>60</v>
      </c>
      <c r="H4998" t="s">
        <v>42</v>
      </c>
      <c r="I4998" t="s">
        <v>65</v>
      </c>
      <c r="J4998" t="s">
        <v>559</v>
      </c>
      <c r="M4998" t="s">
        <v>559</v>
      </c>
      <c r="N4998" s="6">
        <v>1972</v>
      </c>
      <c r="R4998" s="7">
        <v>34.743899999999996</v>
      </c>
      <c r="S4998" s="7">
        <v>-87.848600000000005</v>
      </c>
      <c r="T4998" t="s">
        <v>46</v>
      </c>
      <c r="U4998" t="s">
        <v>10641</v>
      </c>
      <c r="V4998" t="s">
        <v>10642</v>
      </c>
      <c r="X4998" t="s">
        <v>9142</v>
      </c>
      <c r="Y4998" t="s">
        <v>3012</v>
      </c>
      <c r="Z4998" t="s">
        <v>3691</v>
      </c>
      <c r="AA4998" t="s">
        <v>10643</v>
      </c>
      <c r="AB4998" t="s">
        <v>9007</v>
      </c>
      <c r="AC4998" t="s">
        <v>10644</v>
      </c>
      <c r="AG4998" t="s">
        <v>10645</v>
      </c>
      <c r="AH4998" s="24">
        <v>4178</v>
      </c>
      <c r="AI4998" t="s">
        <v>10646</v>
      </c>
      <c r="AJ4998" t="s">
        <v>10656</v>
      </c>
    </row>
    <row r="4999" spans="1:36" ht="17.25" hidden="1" customHeight="1" x14ac:dyDescent="0.2">
      <c r="A4999" s="4" t="s">
        <v>10639</v>
      </c>
      <c r="B4999" t="s">
        <v>8398</v>
      </c>
      <c r="C4999" t="s">
        <v>10640</v>
      </c>
      <c r="E4999" t="s">
        <v>601</v>
      </c>
      <c r="F4999" t="s">
        <v>64</v>
      </c>
      <c r="G4999" s="5">
        <v>60</v>
      </c>
      <c r="H4999" t="s">
        <v>42</v>
      </c>
      <c r="I4999" t="s">
        <v>65</v>
      </c>
      <c r="J4999" t="s">
        <v>559</v>
      </c>
      <c r="M4999" t="s">
        <v>559</v>
      </c>
      <c r="N4999" s="6">
        <v>1972</v>
      </c>
      <c r="R4999" s="7">
        <v>34.743899999999996</v>
      </c>
      <c r="S4999" s="7">
        <v>-87.848600000000005</v>
      </c>
      <c r="T4999" t="s">
        <v>46</v>
      </c>
      <c r="U4999" t="s">
        <v>10641</v>
      </c>
      <c r="V4999" t="s">
        <v>10642</v>
      </c>
      <c r="X4999" t="s">
        <v>9142</v>
      </c>
      <c r="Y4999" t="s">
        <v>3012</v>
      </c>
      <c r="Z4999" t="s">
        <v>3691</v>
      </c>
      <c r="AA4999" t="s">
        <v>10643</v>
      </c>
      <c r="AB4999" t="s">
        <v>9009</v>
      </c>
      <c r="AC4999" t="s">
        <v>10644</v>
      </c>
      <c r="AG4999" t="s">
        <v>10645</v>
      </c>
      <c r="AH4999" s="24">
        <v>4179</v>
      </c>
      <c r="AI4999" t="s">
        <v>10646</v>
      </c>
      <c r="AJ4999" t="s">
        <v>10657</v>
      </c>
    </row>
    <row r="5000" spans="1:36" ht="17.25" hidden="1" customHeight="1" x14ac:dyDescent="0.2">
      <c r="A5000" s="4" t="s">
        <v>10668</v>
      </c>
      <c r="B5000" t="s">
        <v>8398</v>
      </c>
      <c r="C5000" t="s">
        <v>10669</v>
      </c>
      <c r="E5000" t="s">
        <v>10670</v>
      </c>
      <c r="F5000" t="s">
        <v>86</v>
      </c>
      <c r="G5000" s="5">
        <v>285</v>
      </c>
      <c r="H5000" t="s">
        <v>42</v>
      </c>
      <c r="I5000" t="s">
        <v>43</v>
      </c>
      <c r="J5000" t="s">
        <v>559</v>
      </c>
      <c r="N5000" s="24">
        <v>2007</v>
      </c>
      <c r="R5000" s="7">
        <v>29.287800000000001</v>
      </c>
      <c r="S5000" s="7">
        <v>-96.068299999999994</v>
      </c>
      <c r="T5000" t="s">
        <v>46</v>
      </c>
      <c r="U5000" t="s">
        <v>10661</v>
      </c>
      <c r="V5000" t="s">
        <v>10661</v>
      </c>
      <c r="X5000" t="s">
        <v>8584</v>
      </c>
      <c r="Y5000" t="s">
        <v>3012</v>
      </c>
      <c r="Z5000" t="s">
        <v>3691</v>
      </c>
      <c r="AA5000" t="s">
        <v>10671</v>
      </c>
      <c r="AB5000" t="s">
        <v>10672</v>
      </c>
      <c r="AI5000" t="s">
        <v>10673</v>
      </c>
      <c r="AJ5000" t="s">
        <v>10674</v>
      </c>
    </row>
    <row r="5001" spans="1:36" ht="17.25" hidden="1" customHeight="1" x14ac:dyDescent="0.2">
      <c r="A5001" s="4" t="s">
        <v>10668</v>
      </c>
      <c r="B5001" t="s">
        <v>8398</v>
      </c>
      <c r="C5001" t="s">
        <v>10669</v>
      </c>
      <c r="E5001" t="s">
        <v>10675</v>
      </c>
      <c r="F5001" t="s">
        <v>86</v>
      </c>
      <c r="G5001" s="5">
        <v>295</v>
      </c>
      <c r="H5001" t="s">
        <v>42</v>
      </c>
      <c r="I5001" t="s">
        <v>43</v>
      </c>
      <c r="J5001" t="s">
        <v>559</v>
      </c>
      <c r="N5001" s="24">
        <v>2008</v>
      </c>
      <c r="R5001" s="7">
        <v>29.287800000000001</v>
      </c>
      <c r="S5001" s="7">
        <v>-96.068299999999994</v>
      </c>
      <c r="T5001" t="s">
        <v>46</v>
      </c>
      <c r="U5001" t="s">
        <v>10661</v>
      </c>
      <c r="V5001" t="s">
        <v>10661</v>
      </c>
      <c r="X5001" t="s">
        <v>8584</v>
      </c>
      <c r="Y5001" t="s">
        <v>3012</v>
      </c>
      <c r="Z5001" t="s">
        <v>3691</v>
      </c>
      <c r="AA5001" t="s">
        <v>10671</v>
      </c>
      <c r="AB5001" t="s">
        <v>10676</v>
      </c>
      <c r="AI5001" t="s">
        <v>10673</v>
      </c>
      <c r="AJ5001" t="s">
        <v>10677</v>
      </c>
    </row>
    <row r="5002" spans="1:36" ht="17.25" hidden="1" customHeight="1" x14ac:dyDescent="0.2">
      <c r="A5002" s="4" t="s">
        <v>10678</v>
      </c>
      <c r="B5002" t="s">
        <v>8398</v>
      </c>
      <c r="C5002" t="s">
        <v>10679</v>
      </c>
      <c r="E5002" t="s">
        <v>565</v>
      </c>
      <c r="F5002" t="s">
        <v>86</v>
      </c>
      <c r="G5002" s="5">
        <v>669</v>
      </c>
      <c r="H5002" t="s">
        <v>42</v>
      </c>
      <c r="I5002" t="s">
        <v>43</v>
      </c>
      <c r="J5002" t="s">
        <v>44</v>
      </c>
      <c r="N5002" s="27">
        <v>2004</v>
      </c>
      <c r="R5002" s="7">
        <v>33.869700000000002</v>
      </c>
      <c r="S5002" s="7">
        <v>-81.017799999999994</v>
      </c>
      <c r="T5002" t="s">
        <v>46</v>
      </c>
      <c r="U5002" t="s">
        <v>10680</v>
      </c>
      <c r="V5002" t="s">
        <v>9858</v>
      </c>
      <c r="X5002" t="s">
        <v>9662</v>
      </c>
      <c r="Y5002" t="s">
        <v>3012</v>
      </c>
      <c r="Z5002" t="s">
        <v>3691</v>
      </c>
      <c r="AA5002" t="s">
        <v>10681</v>
      </c>
      <c r="AB5002" t="s">
        <v>8946</v>
      </c>
      <c r="AI5002" t="s">
        <v>10682</v>
      </c>
      <c r="AJ5002" t="s">
        <v>10683</v>
      </c>
    </row>
    <row r="5003" spans="1:36" ht="17.25" hidden="1" customHeight="1" x14ac:dyDescent="0.2">
      <c r="A5003" s="4" t="s">
        <v>10684</v>
      </c>
      <c r="B5003" t="s">
        <v>8398</v>
      </c>
      <c r="C5003" t="s">
        <v>10685</v>
      </c>
      <c r="E5003" t="s">
        <v>565</v>
      </c>
      <c r="F5003" t="s">
        <v>86</v>
      </c>
      <c r="G5003" s="5">
        <v>712</v>
      </c>
      <c r="H5003" t="s">
        <v>42</v>
      </c>
      <c r="I5003" t="s">
        <v>43</v>
      </c>
      <c r="J5003" t="s">
        <v>559</v>
      </c>
      <c r="N5003" s="27">
        <v>2010</v>
      </c>
      <c r="R5003" s="7">
        <v>39.366100000000003</v>
      </c>
      <c r="S5003" s="7">
        <v>-122.27</v>
      </c>
      <c r="T5003" t="s">
        <v>46</v>
      </c>
      <c r="U5003" t="s">
        <v>10686</v>
      </c>
      <c r="V5003" t="s">
        <v>10687</v>
      </c>
      <c r="X5003" t="s">
        <v>8572</v>
      </c>
      <c r="Y5003" t="s">
        <v>3012</v>
      </c>
      <c r="Z5003" t="s">
        <v>3691</v>
      </c>
      <c r="AA5003" t="s">
        <v>10688</v>
      </c>
      <c r="AB5003" t="s">
        <v>10689</v>
      </c>
      <c r="AG5003" t="s">
        <v>10690</v>
      </c>
      <c r="AH5003" s="8" t="s">
        <v>10691</v>
      </c>
      <c r="AI5003" t="s">
        <v>10692</v>
      </c>
      <c r="AJ5003" t="s">
        <v>10693</v>
      </c>
    </row>
    <row r="5004" spans="1:36" ht="17.25" hidden="1" customHeight="1" x14ac:dyDescent="0.2">
      <c r="A5004" s="4" t="s">
        <v>10694</v>
      </c>
      <c r="B5004" t="s">
        <v>8398</v>
      </c>
      <c r="C5004" t="s">
        <v>10695</v>
      </c>
      <c r="E5004" t="s">
        <v>565</v>
      </c>
      <c r="F5004" t="s">
        <v>86</v>
      </c>
      <c r="G5004" s="5">
        <v>290</v>
      </c>
      <c r="H5004" t="s">
        <v>42</v>
      </c>
      <c r="I5004" t="s">
        <v>43</v>
      </c>
      <c r="J5004" t="s">
        <v>559</v>
      </c>
      <c r="N5004" s="6">
        <v>1974</v>
      </c>
      <c r="R5004" s="7">
        <v>34.543100000000003</v>
      </c>
      <c r="S5004" s="7">
        <v>-98.324399999999997</v>
      </c>
      <c r="T5004" t="s">
        <v>46</v>
      </c>
      <c r="U5004" t="s">
        <v>10696</v>
      </c>
      <c r="V5004" t="s">
        <v>10697</v>
      </c>
      <c r="X5004" t="s">
        <v>8734</v>
      </c>
      <c r="Y5004" t="s">
        <v>3012</v>
      </c>
      <c r="Z5004" t="s">
        <v>3691</v>
      </c>
      <c r="AA5004" t="s">
        <v>10698</v>
      </c>
      <c r="AB5004" t="s">
        <v>10699</v>
      </c>
      <c r="AI5004" t="s">
        <v>10700</v>
      </c>
      <c r="AJ5004" t="s">
        <v>10701</v>
      </c>
    </row>
    <row r="5005" spans="1:36" ht="17.25" hidden="1" customHeight="1" x14ac:dyDescent="0.2">
      <c r="A5005" s="4" t="s">
        <v>10702</v>
      </c>
      <c r="B5005" t="s">
        <v>8398</v>
      </c>
      <c r="C5005" t="s">
        <v>10703</v>
      </c>
      <c r="E5005" t="s">
        <v>565</v>
      </c>
      <c r="F5005" t="s">
        <v>86</v>
      </c>
      <c r="G5005" s="5">
        <v>67</v>
      </c>
      <c r="H5005" t="s">
        <v>42</v>
      </c>
      <c r="I5005" t="s">
        <v>43</v>
      </c>
      <c r="J5005" t="s">
        <v>44</v>
      </c>
      <c r="N5005" s="27">
        <v>2002</v>
      </c>
      <c r="R5005" s="7">
        <v>44.271700000000003</v>
      </c>
      <c r="S5005" s="7">
        <v>-88.301100000000005</v>
      </c>
      <c r="T5005" t="s">
        <v>46</v>
      </c>
      <c r="U5005" t="s">
        <v>10704</v>
      </c>
      <c r="V5005" t="s">
        <v>10705</v>
      </c>
      <c r="X5005" t="s">
        <v>8676</v>
      </c>
      <c r="Y5005" t="s">
        <v>3012</v>
      </c>
      <c r="Z5005" t="s">
        <v>3691</v>
      </c>
      <c r="AA5005" t="s">
        <v>10706</v>
      </c>
      <c r="AB5005" t="s">
        <v>9176</v>
      </c>
      <c r="AG5005" t="s">
        <v>10707</v>
      </c>
      <c r="AH5005" s="8" t="s">
        <v>10708</v>
      </c>
      <c r="AI5005" t="s">
        <v>10709</v>
      </c>
      <c r="AJ5005" t="s">
        <v>10710</v>
      </c>
    </row>
    <row r="5006" spans="1:36" ht="17.25" hidden="1" customHeight="1" x14ac:dyDescent="0.2">
      <c r="A5006" s="4" t="s">
        <v>10711</v>
      </c>
      <c r="B5006" t="s">
        <v>8398</v>
      </c>
      <c r="C5006" t="s">
        <v>10712</v>
      </c>
      <c r="E5006" t="s">
        <v>40</v>
      </c>
      <c r="F5006" t="s">
        <v>64</v>
      </c>
      <c r="G5006" s="5">
        <v>95</v>
      </c>
      <c r="H5006" t="s">
        <v>42</v>
      </c>
      <c r="I5006" t="s">
        <v>65</v>
      </c>
      <c r="J5006" t="s">
        <v>559</v>
      </c>
      <c r="N5006" s="24">
        <v>1993</v>
      </c>
      <c r="R5006" s="7">
        <v>43.166899999999998</v>
      </c>
      <c r="S5006" s="7">
        <v>-88.69</v>
      </c>
      <c r="T5006" t="s">
        <v>46</v>
      </c>
      <c r="U5006" t="s">
        <v>10713</v>
      </c>
      <c r="V5006" t="s">
        <v>8583</v>
      </c>
      <c r="X5006" t="s">
        <v>8676</v>
      </c>
      <c r="Y5006" t="s">
        <v>3012</v>
      </c>
      <c r="Z5006" t="s">
        <v>3691</v>
      </c>
      <c r="AA5006" t="s">
        <v>10714</v>
      </c>
      <c r="AB5006" t="s">
        <v>8690</v>
      </c>
      <c r="AG5006" t="s">
        <v>10715</v>
      </c>
      <c r="AH5006" s="24">
        <v>4358</v>
      </c>
      <c r="AI5006" t="s">
        <v>10716</v>
      </c>
      <c r="AJ5006" t="s">
        <v>10717</v>
      </c>
    </row>
    <row r="5007" spans="1:36" ht="17.25" hidden="1" customHeight="1" x14ac:dyDescent="0.2">
      <c r="A5007" s="4" t="s">
        <v>10711</v>
      </c>
      <c r="B5007" t="s">
        <v>8398</v>
      </c>
      <c r="C5007" t="s">
        <v>10712</v>
      </c>
      <c r="E5007" t="s">
        <v>56</v>
      </c>
      <c r="F5007" t="s">
        <v>64</v>
      </c>
      <c r="G5007" s="5">
        <v>95</v>
      </c>
      <c r="H5007" t="s">
        <v>42</v>
      </c>
      <c r="I5007" t="s">
        <v>65</v>
      </c>
      <c r="J5007" t="s">
        <v>559</v>
      </c>
      <c r="N5007" s="24">
        <v>1993</v>
      </c>
      <c r="R5007" s="7">
        <v>43.166899999999998</v>
      </c>
      <c r="S5007" s="7">
        <v>-88.69</v>
      </c>
      <c r="T5007" t="s">
        <v>46</v>
      </c>
      <c r="U5007" t="s">
        <v>10713</v>
      </c>
      <c r="V5007" t="s">
        <v>8583</v>
      </c>
      <c r="X5007" t="s">
        <v>8676</v>
      </c>
      <c r="Y5007" t="s">
        <v>3012</v>
      </c>
      <c r="Z5007" t="s">
        <v>3691</v>
      </c>
      <c r="AA5007" t="s">
        <v>10714</v>
      </c>
      <c r="AB5007" t="s">
        <v>8503</v>
      </c>
      <c r="AG5007" t="s">
        <v>10715</v>
      </c>
      <c r="AH5007" s="24">
        <v>4359</v>
      </c>
      <c r="AI5007" t="s">
        <v>10716</v>
      </c>
      <c r="AJ5007" t="s">
        <v>10718</v>
      </c>
    </row>
    <row r="5008" spans="1:36" ht="17.25" hidden="1" customHeight="1" x14ac:dyDescent="0.2">
      <c r="A5008" s="4" t="s">
        <v>10711</v>
      </c>
      <c r="B5008" t="s">
        <v>8398</v>
      </c>
      <c r="C5008" t="s">
        <v>10712</v>
      </c>
      <c r="E5008" t="s">
        <v>58</v>
      </c>
      <c r="F5008" t="s">
        <v>64</v>
      </c>
      <c r="G5008" s="5">
        <v>95</v>
      </c>
      <c r="H5008" t="s">
        <v>42</v>
      </c>
      <c r="I5008" t="s">
        <v>65</v>
      </c>
      <c r="J5008" t="s">
        <v>559</v>
      </c>
      <c r="N5008" s="6">
        <v>1994</v>
      </c>
      <c r="R5008" s="7">
        <v>43.166899999999998</v>
      </c>
      <c r="S5008" s="7">
        <v>-88.69</v>
      </c>
      <c r="T5008" t="s">
        <v>46</v>
      </c>
      <c r="U5008" t="s">
        <v>10713</v>
      </c>
      <c r="V5008" t="s">
        <v>8583</v>
      </c>
      <c r="X5008" t="s">
        <v>8676</v>
      </c>
      <c r="Y5008" t="s">
        <v>3012</v>
      </c>
      <c r="Z5008" t="s">
        <v>3691</v>
      </c>
      <c r="AA5008" t="s">
        <v>10714</v>
      </c>
      <c r="AB5008" t="s">
        <v>8595</v>
      </c>
      <c r="AG5008" t="s">
        <v>10715</v>
      </c>
      <c r="AH5008" s="24">
        <v>4360</v>
      </c>
      <c r="AI5008" t="s">
        <v>10716</v>
      </c>
      <c r="AJ5008" t="s">
        <v>10719</v>
      </c>
    </row>
    <row r="5009" spans="1:36" ht="17.25" hidden="1" customHeight="1" x14ac:dyDescent="0.2">
      <c r="A5009" s="4" t="s">
        <v>10711</v>
      </c>
      <c r="B5009" t="s">
        <v>8398</v>
      </c>
      <c r="C5009" t="s">
        <v>10712</v>
      </c>
      <c r="E5009" t="s">
        <v>191</v>
      </c>
      <c r="F5009" t="s">
        <v>64</v>
      </c>
      <c r="G5009" s="5">
        <v>95</v>
      </c>
      <c r="H5009" t="s">
        <v>42</v>
      </c>
      <c r="I5009" t="s">
        <v>65</v>
      </c>
      <c r="J5009" t="s">
        <v>559</v>
      </c>
      <c r="N5009" s="6">
        <v>1994</v>
      </c>
      <c r="R5009" s="7">
        <v>43.166899999999998</v>
      </c>
      <c r="S5009" s="7">
        <v>-88.69</v>
      </c>
      <c r="T5009" t="s">
        <v>46</v>
      </c>
      <c r="U5009" t="s">
        <v>10713</v>
      </c>
      <c r="V5009" t="s">
        <v>8583</v>
      </c>
      <c r="X5009" t="s">
        <v>8676</v>
      </c>
      <c r="Y5009" t="s">
        <v>3012</v>
      </c>
      <c r="Z5009" t="s">
        <v>3691</v>
      </c>
      <c r="AA5009" t="s">
        <v>10714</v>
      </c>
      <c r="AB5009" t="s">
        <v>8414</v>
      </c>
      <c r="AG5009" t="s">
        <v>10715</v>
      </c>
      <c r="AH5009" s="24">
        <v>4361</v>
      </c>
      <c r="AI5009" t="s">
        <v>10716</v>
      </c>
      <c r="AJ5009" t="s">
        <v>10720</v>
      </c>
    </row>
    <row r="5010" spans="1:36" ht="17.25" hidden="1" customHeight="1" x14ac:dyDescent="0.2">
      <c r="A5010" s="4" t="s">
        <v>10721</v>
      </c>
      <c r="B5010" t="s">
        <v>8398</v>
      </c>
      <c r="C5010" t="s">
        <v>10722</v>
      </c>
      <c r="E5010" t="s">
        <v>40</v>
      </c>
      <c r="F5010" t="s">
        <v>86</v>
      </c>
      <c r="G5010" s="5">
        <v>61</v>
      </c>
      <c r="H5010" t="s">
        <v>42</v>
      </c>
      <c r="I5010" t="s">
        <v>65</v>
      </c>
      <c r="J5010" t="s">
        <v>559</v>
      </c>
      <c r="N5010" s="6">
        <v>2011</v>
      </c>
      <c r="R5010" s="7">
        <v>32.917399000000003</v>
      </c>
      <c r="S5010" s="7">
        <v>-111.5033</v>
      </c>
      <c r="T5010" t="s">
        <v>46</v>
      </c>
      <c r="U5010" t="s">
        <v>10723</v>
      </c>
      <c r="V5010" t="s">
        <v>10724</v>
      </c>
      <c r="X5010" t="s">
        <v>8540</v>
      </c>
      <c r="Y5010" t="s">
        <v>3012</v>
      </c>
      <c r="Z5010" t="s">
        <v>3691</v>
      </c>
      <c r="AA5010" t="s">
        <v>10725</v>
      </c>
      <c r="AB5010" t="s">
        <v>8690</v>
      </c>
      <c r="AG5010" t="s">
        <v>10726</v>
      </c>
      <c r="AH5010" s="24">
        <v>34827</v>
      </c>
      <c r="AI5010" t="s">
        <v>10727</v>
      </c>
      <c r="AJ5010" t="s">
        <v>10728</v>
      </c>
    </row>
    <row r="5011" spans="1:36" ht="17.25" hidden="1" customHeight="1" x14ac:dyDescent="0.2">
      <c r="A5011" s="4" t="s">
        <v>10721</v>
      </c>
      <c r="B5011" t="s">
        <v>8398</v>
      </c>
      <c r="C5011" t="s">
        <v>10722</v>
      </c>
      <c r="E5011" t="s">
        <v>4758</v>
      </c>
      <c r="F5011" t="s">
        <v>86</v>
      </c>
      <c r="G5011" s="5">
        <v>61</v>
      </c>
      <c r="H5011" t="s">
        <v>42</v>
      </c>
      <c r="I5011" t="s">
        <v>65</v>
      </c>
      <c r="J5011" t="s">
        <v>559</v>
      </c>
      <c r="N5011" s="6">
        <v>2011</v>
      </c>
      <c r="R5011" s="7">
        <v>32.917399000000003</v>
      </c>
      <c r="S5011" s="7">
        <v>-111.5033</v>
      </c>
      <c r="T5011" t="s">
        <v>46</v>
      </c>
      <c r="U5011" t="s">
        <v>10723</v>
      </c>
      <c r="V5011" t="s">
        <v>10724</v>
      </c>
      <c r="X5011" t="s">
        <v>8540</v>
      </c>
      <c r="Y5011" t="s">
        <v>3012</v>
      </c>
      <c r="Z5011" t="s">
        <v>3691</v>
      </c>
      <c r="AA5011" t="s">
        <v>10725</v>
      </c>
      <c r="AB5011" t="s">
        <v>10729</v>
      </c>
      <c r="AG5011" t="s">
        <v>10726</v>
      </c>
      <c r="AH5011" s="24">
        <v>37058</v>
      </c>
      <c r="AI5011" t="s">
        <v>10727</v>
      </c>
      <c r="AJ5011" t="s">
        <v>10730</v>
      </c>
    </row>
    <row r="5012" spans="1:36" ht="17.25" hidden="1" customHeight="1" x14ac:dyDescent="0.2">
      <c r="A5012" s="4" t="s">
        <v>10721</v>
      </c>
      <c r="B5012" t="s">
        <v>8398</v>
      </c>
      <c r="C5012" t="s">
        <v>10722</v>
      </c>
      <c r="E5012" t="s">
        <v>4760</v>
      </c>
      <c r="F5012" t="s">
        <v>86</v>
      </c>
      <c r="G5012" s="5">
        <v>61</v>
      </c>
      <c r="H5012" t="s">
        <v>42</v>
      </c>
      <c r="I5012" t="s">
        <v>65</v>
      </c>
      <c r="J5012" t="s">
        <v>559</v>
      </c>
      <c r="N5012" s="24">
        <v>2011</v>
      </c>
      <c r="R5012" s="7">
        <v>32.917399000000003</v>
      </c>
      <c r="S5012" s="7">
        <v>-111.5033</v>
      </c>
      <c r="T5012" t="s">
        <v>46</v>
      </c>
      <c r="U5012" t="s">
        <v>10723</v>
      </c>
      <c r="V5012" t="s">
        <v>10724</v>
      </c>
      <c r="X5012" t="s">
        <v>8540</v>
      </c>
      <c r="Y5012" t="s">
        <v>3012</v>
      </c>
      <c r="Z5012" t="s">
        <v>3691</v>
      </c>
      <c r="AA5012" t="s">
        <v>10725</v>
      </c>
      <c r="AB5012" t="s">
        <v>10533</v>
      </c>
      <c r="AG5012" t="s">
        <v>10726</v>
      </c>
      <c r="AH5012" s="24">
        <v>37059</v>
      </c>
      <c r="AI5012" t="s">
        <v>10727</v>
      </c>
      <c r="AJ5012" t="s">
        <v>10731</v>
      </c>
    </row>
    <row r="5013" spans="1:36" ht="17.25" hidden="1" customHeight="1" x14ac:dyDescent="0.2">
      <c r="A5013" s="4" t="s">
        <v>10721</v>
      </c>
      <c r="B5013" t="s">
        <v>8398</v>
      </c>
      <c r="C5013" t="s">
        <v>10722</v>
      </c>
      <c r="E5013" t="s">
        <v>4762</v>
      </c>
      <c r="F5013" t="s">
        <v>86</v>
      </c>
      <c r="G5013" s="5">
        <v>61</v>
      </c>
      <c r="H5013" t="s">
        <v>42</v>
      </c>
      <c r="I5013" t="s">
        <v>65</v>
      </c>
      <c r="J5013" t="s">
        <v>559</v>
      </c>
      <c r="N5013" s="24">
        <v>2011</v>
      </c>
      <c r="R5013" s="7">
        <v>32.917399000000003</v>
      </c>
      <c r="S5013" s="7">
        <v>-111.5033</v>
      </c>
      <c r="T5013" t="s">
        <v>46</v>
      </c>
      <c r="U5013" t="s">
        <v>10723</v>
      </c>
      <c r="V5013" t="s">
        <v>10724</v>
      </c>
      <c r="X5013" t="s">
        <v>8540</v>
      </c>
      <c r="Y5013" t="s">
        <v>3012</v>
      </c>
      <c r="Z5013" t="s">
        <v>3691</v>
      </c>
      <c r="AA5013" t="s">
        <v>10725</v>
      </c>
      <c r="AB5013" t="s">
        <v>10538</v>
      </c>
      <c r="AG5013" t="s">
        <v>10726</v>
      </c>
      <c r="AH5013" s="24">
        <v>37060</v>
      </c>
      <c r="AI5013" t="s">
        <v>10727</v>
      </c>
      <c r="AJ5013" t="s">
        <v>10732</v>
      </c>
    </row>
    <row r="5014" spans="1:36" ht="17.25" hidden="1" customHeight="1" x14ac:dyDescent="0.2">
      <c r="A5014" s="4" t="s">
        <v>10721</v>
      </c>
      <c r="B5014" t="s">
        <v>8398</v>
      </c>
      <c r="C5014" t="s">
        <v>10722</v>
      </c>
      <c r="E5014" t="s">
        <v>4764</v>
      </c>
      <c r="F5014" t="s">
        <v>86</v>
      </c>
      <c r="G5014" s="5">
        <v>51</v>
      </c>
      <c r="H5014" t="s">
        <v>486</v>
      </c>
      <c r="I5014" t="s">
        <v>528</v>
      </c>
      <c r="J5014" t="s">
        <v>45</v>
      </c>
      <c r="N5014" s="27"/>
      <c r="R5014" s="7">
        <v>32.917399000000003</v>
      </c>
      <c r="S5014" s="7">
        <v>-111.5033</v>
      </c>
      <c r="T5014" t="s">
        <v>46</v>
      </c>
      <c r="U5014" t="s">
        <v>10723</v>
      </c>
      <c r="V5014" t="s">
        <v>10724</v>
      </c>
      <c r="X5014" t="s">
        <v>8540</v>
      </c>
      <c r="Y5014" t="s">
        <v>3012</v>
      </c>
      <c r="Z5014" t="s">
        <v>3691</v>
      </c>
      <c r="AA5014" t="s">
        <v>10725</v>
      </c>
      <c r="AG5014" t="s">
        <v>10726</v>
      </c>
      <c r="AH5014" s="24">
        <v>1311793</v>
      </c>
      <c r="AI5014" t="s">
        <v>10727</v>
      </c>
      <c r="AJ5014" t="s">
        <v>10733</v>
      </c>
    </row>
    <row r="5015" spans="1:36" ht="17.25" hidden="1" customHeight="1" x14ac:dyDescent="0.2">
      <c r="A5015" s="4" t="s">
        <v>10721</v>
      </c>
      <c r="B5015" t="s">
        <v>8398</v>
      </c>
      <c r="C5015" t="s">
        <v>10722</v>
      </c>
      <c r="E5015" t="s">
        <v>4766</v>
      </c>
      <c r="F5015" t="s">
        <v>86</v>
      </c>
      <c r="G5015" s="5">
        <v>51</v>
      </c>
      <c r="H5015" t="s">
        <v>486</v>
      </c>
      <c r="I5015" t="s">
        <v>528</v>
      </c>
      <c r="J5015" t="s">
        <v>45</v>
      </c>
      <c r="R5015" s="7">
        <v>32.917399000000003</v>
      </c>
      <c r="S5015" s="7">
        <v>-111.5033</v>
      </c>
      <c r="T5015" t="s">
        <v>46</v>
      </c>
      <c r="U5015" t="s">
        <v>10723</v>
      </c>
      <c r="V5015" t="s">
        <v>10724</v>
      </c>
      <c r="X5015" t="s">
        <v>8540</v>
      </c>
      <c r="Y5015" t="s">
        <v>3012</v>
      </c>
      <c r="Z5015" t="s">
        <v>3691</v>
      </c>
      <c r="AA5015" t="s">
        <v>10725</v>
      </c>
      <c r="AG5015" t="s">
        <v>10726</v>
      </c>
      <c r="AH5015" s="24">
        <v>1311794</v>
      </c>
      <c r="AI5015" t="s">
        <v>10727</v>
      </c>
      <c r="AJ5015" t="s">
        <v>10734</v>
      </c>
    </row>
    <row r="5016" spans="1:36" ht="17.25" hidden="1" customHeight="1" x14ac:dyDescent="0.2">
      <c r="A5016" s="4" t="s">
        <v>10721</v>
      </c>
      <c r="B5016" t="s">
        <v>8398</v>
      </c>
      <c r="C5016" t="s">
        <v>10722</v>
      </c>
      <c r="E5016" t="s">
        <v>4768</v>
      </c>
      <c r="F5016" t="s">
        <v>86</v>
      </c>
      <c r="G5016" s="5">
        <v>51</v>
      </c>
      <c r="H5016" t="s">
        <v>486</v>
      </c>
      <c r="I5016" t="s">
        <v>528</v>
      </c>
      <c r="J5016" t="s">
        <v>45</v>
      </c>
      <c r="N5016" s="27"/>
      <c r="R5016" s="7">
        <v>32.917399000000003</v>
      </c>
      <c r="S5016" s="7">
        <v>-111.5033</v>
      </c>
      <c r="T5016" t="s">
        <v>46</v>
      </c>
      <c r="U5016" t="s">
        <v>10723</v>
      </c>
      <c r="V5016" t="s">
        <v>10724</v>
      </c>
      <c r="X5016" t="s">
        <v>8540</v>
      </c>
      <c r="Y5016" t="s">
        <v>3012</v>
      </c>
      <c r="Z5016" t="s">
        <v>3691</v>
      </c>
      <c r="AA5016" t="s">
        <v>10725</v>
      </c>
      <c r="AG5016" t="s">
        <v>10726</v>
      </c>
      <c r="AH5016" s="24">
        <v>1311795</v>
      </c>
      <c r="AI5016" t="s">
        <v>10727</v>
      </c>
      <c r="AJ5016" t="s">
        <v>10735</v>
      </c>
    </row>
    <row r="5017" spans="1:36" ht="17.25" hidden="1" customHeight="1" x14ac:dyDescent="0.2">
      <c r="A5017" s="4" t="s">
        <v>10721</v>
      </c>
      <c r="B5017" t="s">
        <v>8398</v>
      </c>
      <c r="C5017" t="s">
        <v>10722</v>
      </c>
      <c r="E5017" t="s">
        <v>4770</v>
      </c>
      <c r="F5017" t="s">
        <v>86</v>
      </c>
      <c r="G5017" s="5">
        <v>51</v>
      </c>
      <c r="H5017" t="s">
        <v>486</v>
      </c>
      <c r="I5017" t="s">
        <v>528</v>
      </c>
      <c r="J5017" t="s">
        <v>45</v>
      </c>
      <c r="N5017" s="27"/>
      <c r="R5017" s="7">
        <v>32.917399000000003</v>
      </c>
      <c r="S5017" s="7">
        <v>-111.5033</v>
      </c>
      <c r="T5017" t="s">
        <v>46</v>
      </c>
      <c r="U5017" t="s">
        <v>10723</v>
      </c>
      <c r="V5017" t="s">
        <v>10724</v>
      </c>
      <c r="X5017" t="s">
        <v>8540</v>
      </c>
      <c r="Y5017" t="s">
        <v>3012</v>
      </c>
      <c r="Z5017" t="s">
        <v>3691</v>
      </c>
      <c r="AA5017" t="s">
        <v>10725</v>
      </c>
      <c r="AG5017" t="s">
        <v>10726</v>
      </c>
      <c r="AH5017" s="24">
        <v>1311796</v>
      </c>
      <c r="AI5017" t="s">
        <v>10727</v>
      </c>
      <c r="AJ5017" t="s">
        <v>10736</v>
      </c>
    </row>
    <row r="5018" spans="1:36" ht="17.25" hidden="1" customHeight="1" x14ac:dyDescent="0.2">
      <c r="A5018" s="4" t="s">
        <v>10721</v>
      </c>
      <c r="B5018" t="s">
        <v>8398</v>
      </c>
      <c r="C5018" t="s">
        <v>10722</v>
      </c>
      <c r="E5018" t="s">
        <v>4772</v>
      </c>
      <c r="F5018" t="s">
        <v>86</v>
      </c>
      <c r="G5018" s="5">
        <v>51</v>
      </c>
      <c r="H5018" t="s">
        <v>486</v>
      </c>
      <c r="I5018" t="s">
        <v>528</v>
      </c>
      <c r="J5018" t="s">
        <v>45</v>
      </c>
      <c r="N5018" s="27"/>
      <c r="R5018" s="7">
        <v>32.917399000000003</v>
      </c>
      <c r="S5018" s="7">
        <v>-111.5033</v>
      </c>
      <c r="T5018" t="s">
        <v>46</v>
      </c>
      <c r="U5018" t="s">
        <v>10723</v>
      </c>
      <c r="V5018" t="s">
        <v>10724</v>
      </c>
      <c r="X5018" t="s">
        <v>8540</v>
      </c>
      <c r="Y5018" t="s">
        <v>3012</v>
      </c>
      <c r="Z5018" t="s">
        <v>3691</v>
      </c>
      <c r="AA5018" t="s">
        <v>10725</v>
      </c>
      <c r="AG5018" t="s">
        <v>10726</v>
      </c>
      <c r="AH5018" s="24">
        <v>1311797</v>
      </c>
      <c r="AI5018" t="s">
        <v>10727</v>
      </c>
      <c r="AJ5018" t="s">
        <v>10737</v>
      </c>
    </row>
    <row r="5019" spans="1:36" ht="17.25" hidden="1" customHeight="1" x14ac:dyDescent="0.2">
      <c r="A5019" s="4" t="s">
        <v>10721</v>
      </c>
      <c r="B5019" t="s">
        <v>8398</v>
      </c>
      <c r="C5019" t="s">
        <v>10722</v>
      </c>
      <c r="E5019" t="s">
        <v>4774</v>
      </c>
      <c r="F5019" t="s">
        <v>86</v>
      </c>
      <c r="G5019" s="5">
        <v>51</v>
      </c>
      <c r="H5019" t="s">
        <v>486</v>
      </c>
      <c r="I5019" t="s">
        <v>528</v>
      </c>
      <c r="J5019" t="s">
        <v>45</v>
      </c>
      <c r="N5019" s="27"/>
      <c r="R5019" s="7">
        <v>32.917399000000003</v>
      </c>
      <c r="S5019" s="7">
        <v>-111.5033</v>
      </c>
      <c r="T5019" t="s">
        <v>46</v>
      </c>
      <c r="U5019" t="s">
        <v>10723</v>
      </c>
      <c r="V5019" t="s">
        <v>10724</v>
      </c>
      <c r="X5019" t="s">
        <v>8540</v>
      </c>
      <c r="Y5019" t="s">
        <v>3012</v>
      </c>
      <c r="Z5019" t="s">
        <v>3691</v>
      </c>
      <c r="AA5019" t="s">
        <v>10725</v>
      </c>
      <c r="AG5019" t="s">
        <v>10726</v>
      </c>
      <c r="AH5019" s="24">
        <v>1311798</v>
      </c>
      <c r="AI5019" t="s">
        <v>10727</v>
      </c>
      <c r="AJ5019" t="s">
        <v>10738</v>
      </c>
    </row>
    <row r="5020" spans="1:36" ht="17.25" hidden="1" customHeight="1" x14ac:dyDescent="0.2">
      <c r="A5020" s="4" t="s">
        <v>10721</v>
      </c>
      <c r="B5020" t="s">
        <v>8398</v>
      </c>
      <c r="C5020" t="s">
        <v>10722</v>
      </c>
      <c r="E5020" t="s">
        <v>4776</v>
      </c>
      <c r="F5020" t="s">
        <v>86</v>
      </c>
      <c r="G5020" s="5">
        <v>51</v>
      </c>
      <c r="H5020" t="s">
        <v>486</v>
      </c>
      <c r="I5020" t="s">
        <v>528</v>
      </c>
      <c r="J5020" t="s">
        <v>45</v>
      </c>
      <c r="R5020" s="7">
        <v>32.917399000000003</v>
      </c>
      <c r="S5020" s="7">
        <v>-111.5033</v>
      </c>
      <c r="T5020" t="s">
        <v>46</v>
      </c>
      <c r="U5020" t="s">
        <v>10723</v>
      </c>
      <c r="V5020" t="s">
        <v>10724</v>
      </c>
      <c r="X5020" t="s">
        <v>8540</v>
      </c>
      <c r="Y5020" t="s">
        <v>3012</v>
      </c>
      <c r="Z5020" t="s">
        <v>3691</v>
      </c>
      <c r="AA5020" t="s">
        <v>10725</v>
      </c>
      <c r="AG5020" t="s">
        <v>10726</v>
      </c>
      <c r="AH5020" s="24">
        <v>1311799</v>
      </c>
      <c r="AI5020" t="s">
        <v>10727</v>
      </c>
      <c r="AJ5020" t="s">
        <v>10739</v>
      </c>
    </row>
    <row r="5021" spans="1:36" ht="17.25" hidden="1" customHeight="1" x14ac:dyDescent="0.2">
      <c r="A5021" s="4" t="s">
        <v>10721</v>
      </c>
      <c r="B5021" t="s">
        <v>8398</v>
      </c>
      <c r="C5021" t="s">
        <v>10722</v>
      </c>
      <c r="E5021" t="s">
        <v>56</v>
      </c>
      <c r="F5021" t="s">
        <v>86</v>
      </c>
      <c r="G5021" s="5">
        <v>61</v>
      </c>
      <c r="H5021" t="s">
        <v>42</v>
      </c>
      <c r="I5021" t="s">
        <v>65</v>
      </c>
      <c r="J5021" t="s">
        <v>559</v>
      </c>
      <c r="N5021" s="6">
        <v>2011</v>
      </c>
      <c r="R5021" s="7">
        <v>32.917399000000003</v>
      </c>
      <c r="S5021" s="7">
        <v>-111.5033</v>
      </c>
      <c r="T5021" t="s">
        <v>46</v>
      </c>
      <c r="U5021" t="s">
        <v>10723</v>
      </c>
      <c r="V5021" t="s">
        <v>10724</v>
      </c>
      <c r="X5021" t="s">
        <v>8540</v>
      </c>
      <c r="Y5021" t="s">
        <v>3012</v>
      </c>
      <c r="Z5021" t="s">
        <v>3691</v>
      </c>
      <c r="AA5021" t="s">
        <v>10725</v>
      </c>
      <c r="AB5021" t="s">
        <v>8503</v>
      </c>
      <c r="AG5021" t="s">
        <v>10726</v>
      </c>
      <c r="AH5021" s="24">
        <v>37050</v>
      </c>
      <c r="AI5021" t="s">
        <v>10727</v>
      </c>
      <c r="AJ5021" t="s">
        <v>10740</v>
      </c>
    </row>
    <row r="5022" spans="1:36" ht="17.25" hidden="1" customHeight="1" x14ac:dyDescent="0.2">
      <c r="A5022" s="4" t="s">
        <v>10721</v>
      </c>
      <c r="B5022" t="s">
        <v>8398</v>
      </c>
      <c r="C5022" t="s">
        <v>10722</v>
      </c>
      <c r="E5022" t="s">
        <v>4779</v>
      </c>
      <c r="F5022" t="s">
        <v>86</v>
      </c>
      <c r="G5022" s="5">
        <v>51</v>
      </c>
      <c r="H5022" t="s">
        <v>486</v>
      </c>
      <c r="I5022" t="s">
        <v>528</v>
      </c>
      <c r="J5022" t="s">
        <v>45</v>
      </c>
      <c r="N5022" s="27"/>
      <c r="R5022" s="7">
        <v>32.917399000000003</v>
      </c>
      <c r="S5022" s="7">
        <v>-111.5033</v>
      </c>
      <c r="T5022" t="s">
        <v>46</v>
      </c>
      <c r="U5022" t="s">
        <v>10723</v>
      </c>
      <c r="V5022" t="s">
        <v>10724</v>
      </c>
      <c r="X5022" t="s">
        <v>8540</v>
      </c>
      <c r="Y5022" t="s">
        <v>3012</v>
      </c>
      <c r="Z5022" t="s">
        <v>3691</v>
      </c>
      <c r="AA5022" t="s">
        <v>10725</v>
      </c>
      <c r="AG5022" t="s">
        <v>10726</v>
      </c>
      <c r="AH5022" s="24">
        <v>1311800</v>
      </c>
      <c r="AI5022" t="s">
        <v>10727</v>
      </c>
      <c r="AJ5022" t="s">
        <v>10741</v>
      </c>
    </row>
    <row r="5023" spans="1:36" ht="17.25" hidden="1" customHeight="1" x14ac:dyDescent="0.2">
      <c r="A5023" s="4" t="s">
        <v>10721</v>
      </c>
      <c r="B5023" t="s">
        <v>8398</v>
      </c>
      <c r="C5023" t="s">
        <v>10722</v>
      </c>
      <c r="E5023" t="s">
        <v>10555</v>
      </c>
      <c r="F5023" t="s">
        <v>86</v>
      </c>
      <c r="G5023" s="5">
        <v>51</v>
      </c>
      <c r="H5023" t="s">
        <v>486</v>
      </c>
      <c r="I5023" t="s">
        <v>528</v>
      </c>
      <c r="J5023" t="s">
        <v>45</v>
      </c>
      <c r="R5023" s="7">
        <v>32.917399000000003</v>
      </c>
      <c r="S5023" s="7">
        <v>-111.5033</v>
      </c>
      <c r="T5023" t="s">
        <v>46</v>
      </c>
      <c r="U5023" t="s">
        <v>10723</v>
      </c>
      <c r="V5023" t="s">
        <v>10724</v>
      </c>
      <c r="X5023" t="s">
        <v>8540</v>
      </c>
      <c r="Y5023" t="s">
        <v>3012</v>
      </c>
      <c r="Z5023" t="s">
        <v>3691</v>
      </c>
      <c r="AA5023" t="s">
        <v>10725</v>
      </c>
      <c r="AG5023" t="s">
        <v>10726</v>
      </c>
      <c r="AH5023" s="24">
        <v>1311801</v>
      </c>
      <c r="AI5023" t="s">
        <v>10727</v>
      </c>
      <c r="AJ5023" t="s">
        <v>10742</v>
      </c>
    </row>
    <row r="5024" spans="1:36" ht="17.25" hidden="1" customHeight="1" x14ac:dyDescent="0.2">
      <c r="A5024" s="4" t="s">
        <v>10721</v>
      </c>
      <c r="B5024" t="s">
        <v>8398</v>
      </c>
      <c r="C5024" t="s">
        <v>10722</v>
      </c>
      <c r="E5024" t="s">
        <v>10558</v>
      </c>
      <c r="F5024" t="s">
        <v>86</v>
      </c>
      <c r="G5024" s="5">
        <v>51</v>
      </c>
      <c r="H5024" t="s">
        <v>486</v>
      </c>
      <c r="I5024" t="s">
        <v>528</v>
      </c>
      <c r="J5024" t="s">
        <v>45</v>
      </c>
      <c r="N5024" s="27"/>
      <c r="R5024" s="7">
        <v>32.917399000000003</v>
      </c>
      <c r="S5024" s="7">
        <v>-111.5033</v>
      </c>
      <c r="T5024" t="s">
        <v>46</v>
      </c>
      <c r="U5024" t="s">
        <v>10723</v>
      </c>
      <c r="V5024" t="s">
        <v>10724</v>
      </c>
      <c r="X5024" t="s">
        <v>8540</v>
      </c>
      <c r="Y5024" t="s">
        <v>3012</v>
      </c>
      <c r="Z5024" t="s">
        <v>3691</v>
      </c>
      <c r="AA5024" t="s">
        <v>10725</v>
      </c>
      <c r="AG5024" t="s">
        <v>10726</v>
      </c>
      <c r="AH5024" s="24">
        <v>1311802</v>
      </c>
      <c r="AI5024" t="s">
        <v>10727</v>
      </c>
      <c r="AJ5024" t="s">
        <v>10743</v>
      </c>
    </row>
    <row r="5025" spans="1:36" ht="17.25" hidden="1" customHeight="1" x14ac:dyDescent="0.2">
      <c r="A5025" s="4" t="s">
        <v>10721</v>
      </c>
      <c r="B5025" t="s">
        <v>8398</v>
      </c>
      <c r="C5025" t="s">
        <v>10722</v>
      </c>
      <c r="E5025" t="s">
        <v>3020</v>
      </c>
      <c r="F5025" t="s">
        <v>86</v>
      </c>
      <c r="G5025" s="5">
        <v>51</v>
      </c>
      <c r="H5025" t="s">
        <v>486</v>
      </c>
      <c r="I5025" t="s">
        <v>528</v>
      </c>
      <c r="J5025" t="s">
        <v>45</v>
      </c>
      <c r="N5025" s="27"/>
      <c r="R5025" s="7">
        <v>32.917399000000003</v>
      </c>
      <c r="S5025" s="7">
        <v>-111.5033</v>
      </c>
      <c r="T5025" t="s">
        <v>46</v>
      </c>
      <c r="U5025" t="s">
        <v>10723</v>
      </c>
      <c r="V5025" t="s">
        <v>10724</v>
      </c>
      <c r="X5025" t="s">
        <v>8540</v>
      </c>
      <c r="Y5025" t="s">
        <v>3012</v>
      </c>
      <c r="Z5025" t="s">
        <v>3691</v>
      </c>
      <c r="AA5025" t="s">
        <v>10725</v>
      </c>
      <c r="AG5025" t="s">
        <v>10726</v>
      </c>
      <c r="AH5025" s="24">
        <v>1311803</v>
      </c>
      <c r="AI5025" t="s">
        <v>10727</v>
      </c>
      <c r="AJ5025" t="s">
        <v>10744</v>
      </c>
    </row>
    <row r="5026" spans="1:36" ht="17.25" hidden="1" customHeight="1" x14ac:dyDescent="0.2">
      <c r="A5026" s="4" t="s">
        <v>10721</v>
      </c>
      <c r="B5026" t="s">
        <v>8398</v>
      </c>
      <c r="C5026" t="s">
        <v>10722</v>
      </c>
      <c r="E5026" t="s">
        <v>3027</v>
      </c>
      <c r="F5026" t="s">
        <v>86</v>
      </c>
      <c r="G5026" s="5">
        <v>51</v>
      </c>
      <c r="H5026" t="s">
        <v>486</v>
      </c>
      <c r="I5026" t="s">
        <v>528</v>
      </c>
      <c r="J5026" t="s">
        <v>45</v>
      </c>
      <c r="N5026" s="27"/>
      <c r="R5026" s="7">
        <v>32.917399000000003</v>
      </c>
      <c r="S5026" s="7">
        <v>-111.5033</v>
      </c>
      <c r="T5026" t="s">
        <v>46</v>
      </c>
      <c r="U5026" t="s">
        <v>10723</v>
      </c>
      <c r="V5026" t="s">
        <v>10724</v>
      </c>
      <c r="X5026" t="s">
        <v>8540</v>
      </c>
      <c r="Y5026" t="s">
        <v>3012</v>
      </c>
      <c r="Z5026" t="s">
        <v>3691</v>
      </c>
      <c r="AA5026" t="s">
        <v>10725</v>
      </c>
      <c r="AG5026" t="s">
        <v>10726</v>
      </c>
      <c r="AH5026" s="24">
        <v>1311804</v>
      </c>
      <c r="AI5026" t="s">
        <v>10727</v>
      </c>
      <c r="AJ5026" t="s">
        <v>10745</v>
      </c>
    </row>
    <row r="5027" spans="1:36" ht="17.25" hidden="1" customHeight="1" x14ac:dyDescent="0.2">
      <c r="A5027" s="4" t="s">
        <v>10721</v>
      </c>
      <c r="B5027" t="s">
        <v>8398</v>
      </c>
      <c r="C5027" t="s">
        <v>10722</v>
      </c>
      <c r="E5027" t="s">
        <v>10746</v>
      </c>
      <c r="F5027" t="s">
        <v>86</v>
      </c>
      <c r="G5027" s="5">
        <v>51</v>
      </c>
      <c r="H5027" t="s">
        <v>677</v>
      </c>
      <c r="I5027" t="s">
        <v>528</v>
      </c>
      <c r="J5027" t="s">
        <v>45</v>
      </c>
      <c r="N5027" s="27"/>
      <c r="R5027" s="7">
        <v>32.917399000000003</v>
      </c>
      <c r="S5027" s="7">
        <v>-111.5033</v>
      </c>
      <c r="T5027" t="s">
        <v>46</v>
      </c>
      <c r="U5027" t="s">
        <v>10723</v>
      </c>
      <c r="V5027" t="s">
        <v>10724</v>
      </c>
      <c r="X5027" t="s">
        <v>8540</v>
      </c>
      <c r="Y5027" t="s">
        <v>3012</v>
      </c>
      <c r="Z5027" t="s">
        <v>3691</v>
      </c>
      <c r="AA5027" t="s">
        <v>10725</v>
      </c>
      <c r="AG5027" t="s">
        <v>10726</v>
      </c>
      <c r="AH5027" s="24">
        <v>1311805</v>
      </c>
      <c r="AI5027" t="s">
        <v>10727</v>
      </c>
      <c r="AJ5027" t="s">
        <v>10747</v>
      </c>
    </row>
    <row r="5028" spans="1:36" ht="17.25" hidden="1" customHeight="1" x14ac:dyDescent="0.2">
      <c r="A5028" s="4" t="s">
        <v>10721</v>
      </c>
      <c r="B5028" t="s">
        <v>8398</v>
      </c>
      <c r="C5028" t="s">
        <v>10722</v>
      </c>
      <c r="E5028" t="s">
        <v>10748</v>
      </c>
      <c r="F5028" t="s">
        <v>86</v>
      </c>
      <c r="G5028" s="5">
        <v>51</v>
      </c>
      <c r="H5028" t="s">
        <v>677</v>
      </c>
      <c r="I5028" t="s">
        <v>528</v>
      </c>
      <c r="J5028" t="s">
        <v>45</v>
      </c>
      <c r="N5028" s="27"/>
      <c r="R5028" s="7">
        <v>32.917399000000003</v>
      </c>
      <c r="S5028" s="7">
        <v>-111.5033</v>
      </c>
      <c r="T5028" t="s">
        <v>46</v>
      </c>
      <c r="U5028" t="s">
        <v>10723</v>
      </c>
      <c r="V5028" t="s">
        <v>10724</v>
      </c>
      <c r="X5028" t="s">
        <v>8540</v>
      </c>
      <c r="Y5028" t="s">
        <v>3012</v>
      </c>
      <c r="Z5028" t="s">
        <v>3691</v>
      </c>
      <c r="AA5028" t="s">
        <v>10725</v>
      </c>
      <c r="AG5028" t="s">
        <v>10726</v>
      </c>
      <c r="AH5028" s="24">
        <v>1311806</v>
      </c>
      <c r="AI5028" t="s">
        <v>10727</v>
      </c>
      <c r="AJ5028" t="s">
        <v>10749</v>
      </c>
    </row>
    <row r="5029" spans="1:36" ht="17.25" hidden="1" customHeight="1" x14ac:dyDescent="0.2">
      <c r="A5029" s="4" t="s">
        <v>10721</v>
      </c>
      <c r="B5029" t="s">
        <v>8398</v>
      </c>
      <c r="C5029" t="s">
        <v>10722</v>
      </c>
      <c r="E5029" t="s">
        <v>10750</v>
      </c>
      <c r="F5029" t="s">
        <v>86</v>
      </c>
      <c r="G5029" s="5">
        <v>51</v>
      </c>
      <c r="H5029" t="s">
        <v>677</v>
      </c>
      <c r="I5029" t="s">
        <v>528</v>
      </c>
      <c r="J5029" t="s">
        <v>45</v>
      </c>
      <c r="N5029" s="27"/>
      <c r="R5029" s="7">
        <v>32.917399000000003</v>
      </c>
      <c r="S5029" s="7">
        <v>-111.5033</v>
      </c>
      <c r="T5029" t="s">
        <v>46</v>
      </c>
      <c r="U5029" t="s">
        <v>10723</v>
      </c>
      <c r="V5029" t="s">
        <v>10724</v>
      </c>
      <c r="X5029" t="s">
        <v>8540</v>
      </c>
      <c r="Y5029" t="s">
        <v>3012</v>
      </c>
      <c r="Z5029" t="s">
        <v>3691</v>
      </c>
      <c r="AA5029" t="s">
        <v>10725</v>
      </c>
      <c r="AG5029" t="s">
        <v>10726</v>
      </c>
      <c r="AH5029" s="24">
        <v>1311807</v>
      </c>
      <c r="AI5029" t="s">
        <v>10727</v>
      </c>
      <c r="AJ5029" t="s">
        <v>10751</v>
      </c>
    </row>
    <row r="5030" spans="1:36" ht="17.25" hidden="1" customHeight="1" x14ac:dyDescent="0.2">
      <c r="A5030" s="4" t="s">
        <v>10721</v>
      </c>
      <c r="B5030" t="s">
        <v>8398</v>
      </c>
      <c r="C5030" t="s">
        <v>10722</v>
      </c>
      <c r="E5030" t="s">
        <v>10752</v>
      </c>
      <c r="F5030" t="s">
        <v>86</v>
      </c>
      <c r="G5030" s="5">
        <v>51</v>
      </c>
      <c r="H5030" t="s">
        <v>677</v>
      </c>
      <c r="I5030" t="s">
        <v>528</v>
      </c>
      <c r="J5030" t="s">
        <v>45</v>
      </c>
      <c r="N5030" s="27"/>
      <c r="R5030" s="7">
        <v>32.917399000000003</v>
      </c>
      <c r="S5030" s="7">
        <v>-111.5033</v>
      </c>
      <c r="T5030" t="s">
        <v>46</v>
      </c>
      <c r="U5030" t="s">
        <v>10723</v>
      </c>
      <c r="V5030" t="s">
        <v>10724</v>
      </c>
      <c r="X5030" t="s">
        <v>8540</v>
      </c>
      <c r="Y5030" t="s">
        <v>3012</v>
      </c>
      <c r="Z5030" t="s">
        <v>3691</v>
      </c>
      <c r="AA5030" t="s">
        <v>10725</v>
      </c>
      <c r="AG5030" t="s">
        <v>10726</v>
      </c>
      <c r="AH5030" s="24">
        <v>1311808</v>
      </c>
      <c r="AI5030" t="s">
        <v>10727</v>
      </c>
      <c r="AJ5030" t="s">
        <v>10753</v>
      </c>
    </row>
    <row r="5031" spans="1:36" ht="17.25" hidden="1" customHeight="1" x14ac:dyDescent="0.2">
      <c r="A5031" s="4" t="s">
        <v>10721</v>
      </c>
      <c r="B5031" t="s">
        <v>8398</v>
      </c>
      <c r="C5031" t="s">
        <v>10722</v>
      </c>
      <c r="E5031" t="s">
        <v>58</v>
      </c>
      <c r="F5031" t="s">
        <v>86</v>
      </c>
      <c r="G5031" s="5">
        <v>61</v>
      </c>
      <c r="H5031" t="s">
        <v>42</v>
      </c>
      <c r="I5031" t="s">
        <v>65</v>
      </c>
      <c r="J5031" t="s">
        <v>559</v>
      </c>
      <c r="N5031" s="6">
        <v>2011</v>
      </c>
      <c r="R5031" s="7">
        <v>32.917399000000003</v>
      </c>
      <c r="S5031" s="7">
        <v>-111.5033</v>
      </c>
      <c r="T5031" t="s">
        <v>46</v>
      </c>
      <c r="U5031" t="s">
        <v>10723</v>
      </c>
      <c r="V5031" t="s">
        <v>10724</v>
      </c>
      <c r="X5031" t="s">
        <v>8540</v>
      </c>
      <c r="Y5031" t="s">
        <v>3012</v>
      </c>
      <c r="Z5031" t="s">
        <v>3691</v>
      </c>
      <c r="AA5031" t="s">
        <v>10725</v>
      </c>
      <c r="AB5031" t="s">
        <v>8595</v>
      </c>
      <c r="AG5031" t="s">
        <v>10726</v>
      </c>
      <c r="AH5031" s="24">
        <v>37051</v>
      </c>
      <c r="AI5031" t="s">
        <v>10727</v>
      </c>
      <c r="AJ5031" t="s">
        <v>10754</v>
      </c>
    </row>
    <row r="5032" spans="1:36" ht="17.25" hidden="1" customHeight="1" x14ac:dyDescent="0.2">
      <c r="A5032" s="4" t="s">
        <v>10721</v>
      </c>
      <c r="B5032" t="s">
        <v>8398</v>
      </c>
      <c r="C5032" t="s">
        <v>10722</v>
      </c>
      <c r="E5032" t="s">
        <v>191</v>
      </c>
      <c r="F5032" t="s">
        <v>86</v>
      </c>
      <c r="G5032" s="5">
        <v>61</v>
      </c>
      <c r="H5032" t="s">
        <v>42</v>
      </c>
      <c r="I5032" t="s">
        <v>65</v>
      </c>
      <c r="J5032" t="s">
        <v>559</v>
      </c>
      <c r="N5032" s="24">
        <v>2011</v>
      </c>
      <c r="R5032" s="7">
        <v>32.917399000000003</v>
      </c>
      <c r="S5032" s="7">
        <v>-111.5033</v>
      </c>
      <c r="T5032" t="s">
        <v>46</v>
      </c>
      <c r="U5032" t="s">
        <v>10723</v>
      </c>
      <c r="V5032" t="s">
        <v>10724</v>
      </c>
      <c r="X5032" t="s">
        <v>8540</v>
      </c>
      <c r="Y5032" t="s">
        <v>3012</v>
      </c>
      <c r="Z5032" t="s">
        <v>3691</v>
      </c>
      <c r="AA5032" t="s">
        <v>10725</v>
      </c>
      <c r="AB5032" t="s">
        <v>8414</v>
      </c>
      <c r="AG5032" t="s">
        <v>10726</v>
      </c>
      <c r="AH5032" s="24">
        <v>37052</v>
      </c>
      <c r="AI5032" t="s">
        <v>10727</v>
      </c>
      <c r="AJ5032" t="s">
        <v>10755</v>
      </c>
    </row>
    <row r="5033" spans="1:36" ht="17.25" hidden="1" customHeight="1" x14ac:dyDescent="0.2">
      <c r="A5033" s="4" t="s">
        <v>10721</v>
      </c>
      <c r="B5033" t="s">
        <v>8398</v>
      </c>
      <c r="C5033" t="s">
        <v>10722</v>
      </c>
      <c r="E5033" t="s">
        <v>335</v>
      </c>
      <c r="F5033" t="s">
        <v>86</v>
      </c>
      <c r="G5033" s="5">
        <v>61</v>
      </c>
      <c r="H5033" t="s">
        <v>42</v>
      </c>
      <c r="I5033" t="s">
        <v>65</v>
      </c>
      <c r="J5033" t="s">
        <v>559</v>
      </c>
      <c r="N5033" s="6">
        <v>2011</v>
      </c>
      <c r="R5033" s="7">
        <v>32.917399000000003</v>
      </c>
      <c r="S5033" s="7">
        <v>-111.5033</v>
      </c>
      <c r="T5033" t="s">
        <v>46</v>
      </c>
      <c r="U5033" t="s">
        <v>10723</v>
      </c>
      <c r="V5033" t="s">
        <v>10724</v>
      </c>
      <c r="X5033" t="s">
        <v>8540</v>
      </c>
      <c r="Y5033" t="s">
        <v>3012</v>
      </c>
      <c r="Z5033" t="s">
        <v>3691</v>
      </c>
      <c r="AA5033" t="s">
        <v>10725</v>
      </c>
      <c r="AB5033" t="s">
        <v>8427</v>
      </c>
      <c r="AG5033" t="s">
        <v>10726</v>
      </c>
      <c r="AH5033" s="24">
        <v>37053</v>
      </c>
      <c r="AI5033" t="s">
        <v>10727</v>
      </c>
      <c r="AJ5033" t="s">
        <v>10756</v>
      </c>
    </row>
    <row r="5034" spans="1:36" ht="17.25" hidden="1" customHeight="1" x14ac:dyDescent="0.2">
      <c r="A5034" s="4" t="s">
        <v>10721</v>
      </c>
      <c r="B5034" t="s">
        <v>8398</v>
      </c>
      <c r="C5034" t="s">
        <v>10722</v>
      </c>
      <c r="E5034" t="s">
        <v>1157</v>
      </c>
      <c r="F5034" t="s">
        <v>86</v>
      </c>
      <c r="G5034" s="5">
        <v>61</v>
      </c>
      <c r="H5034" t="s">
        <v>42</v>
      </c>
      <c r="I5034" t="s">
        <v>65</v>
      </c>
      <c r="J5034" t="s">
        <v>559</v>
      </c>
      <c r="N5034" s="6">
        <v>2011</v>
      </c>
      <c r="R5034" s="7">
        <v>32.917399000000003</v>
      </c>
      <c r="S5034" s="7">
        <v>-111.5033</v>
      </c>
      <c r="T5034" t="s">
        <v>46</v>
      </c>
      <c r="U5034" t="s">
        <v>10723</v>
      </c>
      <c r="V5034" t="s">
        <v>10724</v>
      </c>
      <c r="X5034" t="s">
        <v>8540</v>
      </c>
      <c r="Y5034" t="s">
        <v>3012</v>
      </c>
      <c r="Z5034" t="s">
        <v>3691</v>
      </c>
      <c r="AA5034" t="s">
        <v>10725</v>
      </c>
      <c r="AB5034" t="s">
        <v>8429</v>
      </c>
      <c r="AG5034" t="s">
        <v>10726</v>
      </c>
      <c r="AH5034" s="24">
        <v>37054</v>
      </c>
      <c r="AI5034" t="s">
        <v>10727</v>
      </c>
      <c r="AJ5034" t="s">
        <v>10757</v>
      </c>
    </row>
    <row r="5035" spans="1:36" ht="17.25" hidden="1" customHeight="1" x14ac:dyDescent="0.2">
      <c r="A5035" s="4" t="s">
        <v>10721</v>
      </c>
      <c r="B5035" t="s">
        <v>8398</v>
      </c>
      <c r="C5035" t="s">
        <v>10722</v>
      </c>
      <c r="E5035" t="s">
        <v>2297</v>
      </c>
      <c r="F5035" t="s">
        <v>86</v>
      </c>
      <c r="G5035" s="5">
        <v>61</v>
      </c>
      <c r="H5035" t="s">
        <v>42</v>
      </c>
      <c r="I5035" t="s">
        <v>65</v>
      </c>
      <c r="J5035" t="s">
        <v>559</v>
      </c>
      <c r="N5035" s="6">
        <v>2011</v>
      </c>
      <c r="R5035" s="7">
        <v>32.917399000000003</v>
      </c>
      <c r="S5035" s="7">
        <v>-111.5033</v>
      </c>
      <c r="T5035" t="s">
        <v>46</v>
      </c>
      <c r="U5035" t="s">
        <v>10723</v>
      </c>
      <c r="V5035" t="s">
        <v>10724</v>
      </c>
      <c r="X5035" t="s">
        <v>8540</v>
      </c>
      <c r="Y5035" t="s">
        <v>3012</v>
      </c>
      <c r="Z5035" t="s">
        <v>3691</v>
      </c>
      <c r="AA5035" t="s">
        <v>10725</v>
      </c>
      <c r="AB5035" t="s">
        <v>8431</v>
      </c>
      <c r="AG5035" t="s">
        <v>10726</v>
      </c>
      <c r="AH5035" s="24">
        <v>37055</v>
      </c>
      <c r="AI5035" t="s">
        <v>10727</v>
      </c>
      <c r="AJ5035" t="s">
        <v>10758</v>
      </c>
    </row>
    <row r="5036" spans="1:36" ht="17.25" hidden="1" customHeight="1" x14ac:dyDescent="0.2">
      <c r="A5036" s="4" t="s">
        <v>10721</v>
      </c>
      <c r="B5036" t="s">
        <v>8398</v>
      </c>
      <c r="C5036" t="s">
        <v>10722</v>
      </c>
      <c r="E5036" t="s">
        <v>3929</v>
      </c>
      <c r="F5036" t="s">
        <v>86</v>
      </c>
      <c r="G5036" s="5">
        <v>61</v>
      </c>
      <c r="H5036" t="s">
        <v>42</v>
      </c>
      <c r="I5036" t="s">
        <v>65</v>
      </c>
      <c r="J5036" t="s">
        <v>559</v>
      </c>
      <c r="N5036" s="6">
        <v>2011</v>
      </c>
      <c r="R5036" s="7">
        <v>32.917399000000003</v>
      </c>
      <c r="S5036" s="7">
        <v>-111.5033</v>
      </c>
      <c r="T5036" t="s">
        <v>46</v>
      </c>
      <c r="U5036" t="s">
        <v>10723</v>
      </c>
      <c r="V5036" t="s">
        <v>10724</v>
      </c>
      <c r="X5036" t="s">
        <v>8540</v>
      </c>
      <c r="Y5036" t="s">
        <v>3012</v>
      </c>
      <c r="Z5036" t="s">
        <v>3691</v>
      </c>
      <c r="AA5036" t="s">
        <v>10725</v>
      </c>
      <c r="AB5036" t="s">
        <v>8726</v>
      </c>
      <c r="AG5036" t="s">
        <v>10726</v>
      </c>
      <c r="AH5036" s="24">
        <v>37056</v>
      </c>
      <c r="AI5036" t="s">
        <v>10727</v>
      </c>
      <c r="AJ5036" t="s">
        <v>10759</v>
      </c>
    </row>
    <row r="5037" spans="1:36" ht="17.25" hidden="1" customHeight="1" x14ac:dyDescent="0.2">
      <c r="A5037" s="4" t="s">
        <v>10721</v>
      </c>
      <c r="B5037" t="s">
        <v>8398</v>
      </c>
      <c r="C5037" t="s">
        <v>10722</v>
      </c>
      <c r="E5037" t="s">
        <v>4787</v>
      </c>
      <c r="F5037" t="s">
        <v>86</v>
      </c>
      <c r="G5037" s="5">
        <v>61</v>
      </c>
      <c r="H5037" t="s">
        <v>42</v>
      </c>
      <c r="I5037" t="s">
        <v>65</v>
      </c>
      <c r="J5037" t="s">
        <v>559</v>
      </c>
      <c r="N5037" s="6">
        <v>2011</v>
      </c>
      <c r="R5037" s="7">
        <v>32.917399000000003</v>
      </c>
      <c r="S5037" s="7">
        <v>-111.5033</v>
      </c>
      <c r="T5037" t="s">
        <v>46</v>
      </c>
      <c r="U5037" t="s">
        <v>10723</v>
      </c>
      <c r="V5037" t="s">
        <v>10724</v>
      </c>
      <c r="X5037" t="s">
        <v>8540</v>
      </c>
      <c r="Y5037" t="s">
        <v>3012</v>
      </c>
      <c r="Z5037" t="s">
        <v>3691</v>
      </c>
      <c r="AA5037" t="s">
        <v>10725</v>
      </c>
      <c r="AB5037" t="s">
        <v>8404</v>
      </c>
      <c r="AG5037" t="s">
        <v>10726</v>
      </c>
      <c r="AH5037" s="24">
        <v>37057</v>
      </c>
      <c r="AI5037" t="s">
        <v>10727</v>
      </c>
      <c r="AJ5037" t="s">
        <v>10760</v>
      </c>
    </row>
    <row r="5038" spans="1:36" ht="17.25" hidden="1" customHeight="1" x14ac:dyDescent="0.2">
      <c r="A5038" s="4" t="s">
        <v>10768</v>
      </c>
      <c r="B5038" t="s">
        <v>8398</v>
      </c>
      <c r="C5038" t="s">
        <v>10769</v>
      </c>
      <c r="E5038" t="s">
        <v>10770</v>
      </c>
      <c r="F5038" t="s">
        <v>86</v>
      </c>
      <c r="G5038" s="5">
        <v>116</v>
      </c>
      <c r="H5038" t="s">
        <v>677</v>
      </c>
      <c r="I5038" t="s">
        <v>65</v>
      </c>
      <c r="J5038" t="s">
        <v>559</v>
      </c>
      <c r="K5038" t="s">
        <v>45</v>
      </c>
      <c r="L5038" t="s">
        <v>45</v>
      </c>
      <c r="N5038" s="27"/>
      <c r="R5038" s="7">
        <v>33.155119999999997</v>
      </c>
      <c r="S5038" s="7">
        <v>-111.4836</v>
      </c>
      <c r="T5038" t="s">
        <v>46</v>
      </c>
      <c r="U5038" t="s">
        <v>10771</v>
      </c>
      <c r="V5038" t="s">
        <v>10724</v>
      </c>
      <c r="X5038" t="s">
        <v>8540</v>
      </c>
      <c r="Y5038" t="s">
        <v>3012</v>
      </c>
      <c r="Z5038" t="s">
        <v>3691</v>
      </c>
      <c r="AA5038" t="s">
        <v>10772</v>
      </c>
      <c r="AB5038" t="s">
        <v>10773</v>
      </c>
      <c r="AG5038" t="s">
        <v>10774</v>
      </c>
      <c r="AH5038" s="24">
        <v>35554</v>
      </c>
      <c r="AI5038" t="s">
        <v>10775</v>
      </c>
      <c r="AJ5038" t="s">
        <v>10776</v>
      </c>
    </row>
    <row r="5039" spans="1:36" ht="17.25" hidden="1" customHeight="1" x14ac:dyDescent="0.2">
      <c r="A5039" s="4" t="s">
        <v>10768</v>
      </c>
      <c r="B5039" t="s">
        <v>8398</v>
      </c>
      <c r="C5039" t="s">
        <v>10769</v>
      </c>
      <c r="E5039" t="s">
        <v>10777</v>
      </c>
      <c r="F5039" t="s">
        <v>86</v>
      </c>
      <c r="G5039" s="5">
        <v>116</v>
      </c>
      <c r="H5039" t="s">
        <v>677</v>
      </c>
      <c r="I5039" t="s">
        <v>65</v>
      </c>
      <c r="J5039" t="s">
        <v>559</v>
      </c>
      <c r="K5039" t="s">
        <v>45</v>
      </c>
      <c r="L5039" t="s">
        <v>45</v>
      </c>
      <c r="N5039" s="27"/>
      <c r="R5039" s="7">
        <v>33.155119999999997</v>
      </c>
      <c r="S5039" s="7">
        <v>-111.4836</v>
      </c>
      <c r="T5039" t="s">
        <v>46</v>
      </c>
      <c r="U5039" t="s">
        <v>10771</v>
      </c>
      <c r="V5039" t="s">
        <v>10724</v>
      </c>
      <c r="X5039" t="s">
        <v>8540</v>
      </c>
      <c r="Y5039" t="s">
        <v>3012</v>
      </c>
      <c r="Z5039" t="s">
        <v>3691</v>
      </c>
      <c r="AA5039" t="s">
        <v>10772</v>
      </c>
      <c r="AB5039" t="s">
        <v>10778</v>
      </c>
      <c r="AG5039" t="s">
        <v>10774</v>
      </c>
      <c r="AH5039" s="24">
        <v>46812</v>
      </c>
      <c r="AI5039" t="s">
        <v>10775</v>
      </c>
      <c r="AJ5039" t="s">
        <v>10779</v>
      </c>
    </row>
    <row r="5040" spans="1:36" ht="17.25" hidden="1" customHeight="1" x14ac:dyDescent="0.2">
      <c r="A5040" s="4" t="s">
        <v>10768</v>
      </c>
      <c r="B5040" t="s">
        <v>8398</v>
      </c>
      <c r="C5040" t="s">
        <v>10769</v>
      </c>
      <c r="E5040" t="s">
        <v>10780</v>
      </c>
      <c r="F5040" t="s">
        <v>86</v>
      </c>
      <c r="G5040" s="5">
        <v>241</v>
      </c>
      <c r="H5040" t="s">
        <v>677</v>
      </c>
      <c r="I5040" t="s">
        <v>65</v>
      </c>
      <c r="J5040" t="s">
        <v>559</v>
      </c>
      <c r="K5040" t="s">
        <v>45</v>
      </c>
      <c r="L5040" t="s">
        <v>45</v>
      </c>
      <c r="N5040" s="27"/>
      <c r="R5040" s="7">
        <v>33.155119999999997</v>
      </c>
      <c r="S5040" s="7">
        <v>-111.4836</v>
      </c>
      <c r="T5040" t="s">
        <v>46</v>
      </c>
      <c r="U5040" t="s">
        <v>10771</v>
      </c>
      <c r="V5040" t="s">
        <v>10724</v>
      </c>
      <c r="X5040" t="s">
        <v>8540</v>
      </c>
      <c r="Y5040" t="s">
        <v>3012</v>
      </c>
      <c r="Z5040" t="s">
        <v>3691</v>
      </c>
      <c r="AA5040" t="s">
        <v>10772</v>
      </c>
      <c r="AB5040" t="s">
        <v>10781</v>
      </c>
      <c r="AG5040" t="s">
        <v>10774</v>
      </c>
      <c r="AH5040" s="24">
        <v>46813</v>
      </c>
      <c r="AI5040" t="s">
        <v>10775</v>
      </c>
      <c r="AJ5040" t="s">
        <v>10782</v>
      </c>
    </row>
    <row r="5041" spans="1:36" ht="17.25" hidden="1" customHeight="1" x14ac:dyDescent="0.2">
      <c r="A5041" s="4" t="s">
        <v>10768</v>
      </c>
      <c r="B5041" t="s">
        <v>8398</v>
      </c>
      <c r="C5041" t="s">
        <v>10769</v>
      </c>
      <c r="E5041" t="s">
        <v>10783</v>
      </c>
      <c r="F5041" t="s">
        <v>86</v>
      </c>
      <c r="G5041" s="5">
        <v>241</v>
      </c>
      <c r="H5041" t="s">
        <v>677</v>
      </c>
      <c r="I5041" t="s">
        <v>65</v>
      </c>
      <c r="J5041" t="s">
        <v>559</v>
      </c>
      <c r="K5041" t="s">
        <v>45</v>
      </c>
      <c r="L5041" t="s">
        <v>45</v>
      </c>
      <c r="N5041" s="27"/>
      <c r="R5041" s="7">
        <v>33.155119999999997</v>
      </c>
      <c r="S5041" s="7">
        <v>-111.4836</v>
      </c>
      <c r="T5041" t="s">
        <v>46</v>
      </c>
      <c r="U5041" t="s">
        <v>10771</v>
      </c>
      <c r="V5041" t="s">
        <v>10724</v>
      </c>
      <c r="X5041" t="s">
        <v>8540</v>
      </c>
      <c r="Y5041" t="s">
        <v>3012</v>
      </c>
      <c r="Z5041" t="s">
        <v>3691</v>
      </c>
      <c r="AA5041" t="s">
        <v>10772</v>
      </c>
      <c r="AB5041" t="s">
        <v>10784</v>
      </c>
      <c r="AG5041" t="s">
        <v>10774</v>
      </c>
      <c r="AH5041" s="24">
        <v>46814</v>
      </c>
      <c r="AI5041" t="s">
        <v>10775</v>
      </c>
      <c r="AJ5041" t="s">
        <v>10785</v>
      </c>
    </row>
    <row r="5042" spans="1:36" ht="17.25" hidden="1" customHeight="1" x14ac:dyDescent="0.2">
      <c r="A5042" s="4" t="s">
        <v>10768</v>
      </c>
      <c r="B5042" t="s">
        <v>8398</v>
      </c>
      <c r="C5042" t="s">
        <v>10769</v>
      </c>
      <c r="E5042" t="s">
        <v>10786</v>
      </c>
      <c r="F5042" t="s">
        <v>86</v>
      </c>
      <c r="G5042" s="5">
        <v>241</v>
      </c>
      <c r="H5042" t="s">
        <v>677</v>
      </c>
      <c r="I5042" t="s">
        <v>65</v>
      </c>
      <c r="J5042" t="s">
        <v>559</v>
      </c>
      <c r="K5042" t="s">
        <v>45</v>
      </c>
      <c r="L5042" t="s">
        <v>45</v>
      </c>
      <c r="N5042" s="27"/>
      <c r="R5042" s="7">
        <v>33.155119999999997</v>
      </c>
      <c r="S5042" s="7">
        <v>-111.4836</v>
      </c>
      <c r="T5042" t="s">
        <v>46</v>
      </c>
      <c r="U5042" t="s">
        <v>10771</v>
      </c>
      <c r="V5042" t="s">
        <v>10724</v>
      </c>
      <c r="X5042" t="s">
        <v>8540</v>
      </c>
      <c r="Y5042" t="s">
        <v>3012</v>
      </c>
      <c r="Z5042" t="s">
        <v>3691</v>
      </c>
      <c r="AA5042" t="s">
        <v>10772</v>
      </c>
      <c r="AB5042" t="s">
        <v>10787</v>
      </c>
      <c r="AG5042" t="s">
        <v>10774</v>
      </c>
      <c r="AH5042" s="24">
        <v>46815</v>
      </c>
      <c r="AI5042" t="s">
        <v>10775</v>
      </c>
      <c r="AJ5042" t="s">
        <v>10788</v>
      </c>
    </row>
    <row r="5043" spans="1:36" ht="17.25" hidden="1" customHeight="1" x14ac:dyDescent="0.2">
      <c r="A5043" s="4" t="s">
        <v>10768</v>
      </c>
      <c r="B5043" t="s">
        <v>8398</v>
      </c>
      <c r="C5043" t="s">
        <v>10769</v>
      </c>
      <c r="E5043" t="s">
        <v>10789</v>
      </c>
      <c r="F5043" t="s">
        <v>86</v>
      </c>
      <c r="G5043" s="5">
        <v>241</v>
      </c>
      <c r="H5043" t="s">
        <v>677</v>
      </c>
      <c r="I5043" t="s">
        <v>65</v>
      </c>
      <c r="J5043" t="s">
        <v>559</v>
      </c>
      <c r="K5043" t="s">
        <v>45</v>
      </c>
      <c r="L5043" t="s">
        <v>45</v>
      </c>
      <c r="N5043" s="27"/>
      <c r="R5043" s="7">
        <v>33.155119999999997</v>
      </c>
      <c r="S5043" s="7">
        <v>-111.4836</v>
      </c>
      <c r="T5043" t="s">
        <v>46</v>
      </c>
      <c r="U5043" t="s">
        <v>10771</v>
      </c>
      <c r="V5043" t="s">
        <v>10724</v>
      </c>
      <c r="X5043" t="s">
        <v>8540</v>
      </c>
      <c r="Y5043" t="s">
        <v>3012</v>
      </c>
      <c r="Z5043" t="s">
        <v>3691</v>
      </c>
      <c r="AA5043" t="s">
        <v>10772</v>
      </c>
      <c r="AB5043" t="s">
        <v>10790</v>
      </c>
      <c r="AG5043" t="s">
        <v>10774</v>
      </c>
      <c r="AH5043" s="24">
        <v>46816</v>
      </c>
      <c r="AI5043" t="s">
        <v>10775</v>
      </c>
      <c r="AJ5043" t="s">
        <v>10791</v>
      </c>
    </row>
    <row r="5044" spans="1:36" ht="17.25" hidden="1" customHeight="1" x14ac:dyDescent="0.2">
      <c r="A5044" s="4" t="s">
        <v>10768</v>
      </c>
      <c r="B5044" t="s">
        <v>8398</v>
      </c>
      <c r="C5044" t="s">
        <v>10769</v>
      </c>
      <c r="E5044" t="s">
        <v>10792</v>
      </c>
      <c r="F5044" t="s">
        <v>86</v>
      </c>
      <c r="G5044" s="5">
        <v>241</v>
      </c>
      <c r="H5044" t="s">
        <v>677</v>
      </c>
      <c r="I5044" t="s">
        <v>65</v>
      </c>
      <c r="J5044" t="s">
        <v>559</v>
      </c>
      <c r="K5044" t="s">
        <v>45</v>
      </c>
      <c r="L5044" t="s">
        <v>45</v>
      </c>
      <c r="N5044" s="27"/>
      <c r="R5044" s="7">
        <v>33.155119999999997</v>
      </c>
      <c r="S5044" s="7">
        <v>-111.4836</v>
      </c>
      <c r="T5044" t="s">
        <v>46</v>
      </c>
      <c r="U5044" t="s">
        <v>10771</v>
      </c>
      <c r="V5044" t="s">
        <v>10724</v>
      </c>
      <c r="X5044" t="s">
        <v>8540</v>
      </c>
      <c r="Y5044" t="s">
        <v>3012</v>
      </c>
      <c r="Z5044" t="s">
        <v>3691</v>
      </c>
      <c r="AA5044" t="s">
        <v>10772</v>
      </c>
      <c r="AB5044" t="s">
        <v>10793</v>
      </c>
      <c r="AG5044" t="s">
        <v>10774</v>
      </c>
      <c r="AH5044" s="24">
        <v>46817</v>
      </c>
      <c r="AI5044" t="s">
        <v>10775</v>
      </c>
      <c r="AJ5044" t="s">
        <v>10794</v>
      </c>
    </row>
    <row r="5045" spans="1:36" ht="17.25" hidden="1" customHeight="1" x14ac:dyDescent="0.2">
      <c r="A5045" s="4" t="s">
        <v>10768</v>
      </c>
      <c r="B5045" t="s">
        <v>8398</v>
      </c>
      <c r="C5045" t="s">
        <v>10769</v>
      </c>
      <c r="E5045" t="s">
        <v>10795</v>
      </c>
      <c r="F5045" t="s">
        <v>86</v>
      </c>
      <c r="G5045" s="5">
        <v>241</v>
      </c>
      <c r="H5045" t="s">
        <v>677</v>
      </c>
      <c r="I5045" t="s">
        <v>65</v>
      </c>
      <c r="J5045" t="s">
        <v>559</v>
      </c>
      <c r="K5045" t="s">
        <v>45</v>
      </c>
      <c r="L5045" t="s">
        <v>45</v>
      </c>
      <c r="N5045" s="27"/>
      <c r="R5045" s="7">
        <v>33.155119999999997</v>
      </c>
      <c r="S5045" s="7">
        <v>-111.4836</v>
      </c>
      <c r="T5045" t="s">
        <v>46</v>
      </c>
      <c r="U5045" t="s">
        <v>10771</v>
      </c>
      <c r="V5045" t="s">
        <v>10724</v>
      </c>
      <c r="X5045" t="s">
        <v>8540</v>
      </c>
      <c r="Y5045" t="s">
        <v>3012</v>
      </c>
      <c r="Z5045" t="s">
        <v>3691</v>
      </c>
      <c r="AA5045" t="s">
        <v>10772</v>
      </c>
      <c r="AB5045" t="s">
        <v>10796</v>
      </c>
      <c r="AG5045" t="s">
        <v>10774</v>
      </c>
      <c r="AH5045" s="6">
        <v>46818</v>
      </c>
      <c r="AI5045" t="s">
        <v>10775</v>
      </c>
      <c r="AJ5045" t="s">
        <v>10797</v>
      </c>
    </row>
    <row r="5046" spans="1:36" ht="17.25" hidden="1" customHeight="1" x14ac:dyDescent="0.2">
      <c r="A5046" s="4" t="s">
        <v>10768</v>
      </c>
      <c r="B5046" t="s">
        <v>8398</v>
      </c>
      <c r="C5046" t="s">
        <v>10769</v>
      </c>
      <c r="E5046" t="s">
        <v>10798</v>
      </c>
      <c r="F5046" t="s">
        <v>86</v>
      </c>
      <c r="G5046" s="5">
        <v>101</v>
      </c>
      <c r="H5046" t="s">
        <v>677</v>
      </c>
      <c r="I5046" t="s">
        <v>65</v>
      </c>
      <c r="J5046" t="s">
        <v>559</v>
      </c>
      <c r="N5046" s="27"/>
      <c r="R5046" s="7">
        <v>33.155119999999997</v>
      </c>
      <c r="S5046" s="7">
        <v>-111.4836</v>
      </c>
      <c r="T5046" t="s">
        <v>46</v>
      </c>
      <c r="U5046" t="s">
        <v>10771</v>
      </c>
      <c r="V5046" t="s">
        <v>10724</v>
      </c>
      <c r="X5046" t="s">
        <v>8540</v>
      </c>
      <c r="Y5046" t="s">
        <v>3012</v>
      </c>
      <c r="Z5046" t="s">
        <v>3691</v>
      </c>
      <c r="AA5046" t="s">
        <v>10772</v>
      </c>
      <c r="AB5046" t="s">
        <v>10799</v>
      </c>
      <c r="AG5046" t="s">
        <v>10774</v>
      </c>
      <c r="AH5046" s="6">
        <v>46819</v>
      </c>
      <c r="AI5046" t="s">
        <v>10775</v>
      </c>
      <c r="AJ5046" t="s">
        <v>10800</v>
      </c>
    </row>
    <row r="5047" spans="1:36" ht="17.25" hidden="1" customHeight="1" x14ac:dyDescent="0.2">
      <c r="A5047" s="4" t="s">
        <v>10801</v>
      </c>
      <c r="B5047" t="s">
        <v>8398</v>
      </c>
      <c r="C5047" t="s">
        <v>10802</v>
      </c>
      <c r="E5047" t="s">
        <v>40</v>
      </c>
      <c r="F5047" t="s">
        <v>64</v>
      </c>
      <c r="G5047" s="5">
        <v>87</v>
      </c>
      <c r="H5047" t="s">
        <v>42</v>
      </c>
      <c r="I5047" t="s">
        <v>65</v>
      </c>
      <c r="J5047" t="s">
        <v>559</v>
      </c>
      <c r="N5047" s="6">
        <v>1980</v>
      </c>
      <c r="P5047" s="24">
        <v>2030</v>
      </c>
      <c r="R5047" s="7">
        <v>31.756900000000002</v>
      </c>
      <c r="S5047" s="7">
        <v>-106.375</v>
      </c>
      <c r="T5047" t="s">
        <v>46</v>
      </c>
      <c r="U5047" t="s">
        <v>10803</v>
      </c>
      <c r="V5047" t="s">
        <v>10803</v>
      </c>
      <c r="X5047" t="s">
        <v>8584</v>
      </c>
      <c r="Y5047" t="s">
        <v>3012</v>
      </c>
      <c r="Z5047" t="s">
        <v>3691</v>
      </c>
      <c r="AA5047" t="s">
        <v>8404</v>
      </c>
      <c r="AB5047" t="s">
        <v>8690</v>
      </c>
      <c r="AI5047" t="s">
        <v>10804</v>
      </c>
      <c r="AJ5047" t="s">
        <v>10805</v>
      </c>
    </row>
    <row r="5048" spans="1:36" ht="17.25" hidden="1" customHeight="1" x14ac:dyDescent="0.2">
      <c r="A5048" s="4" t="s">
        <v>10806</v>
      </c>
      <c r="B5048" t="s">
        <v>8398</v>
      </c>
      <c r="C5048" t="s">
        <v>10807</v>
      </c>
      <c r="E5048" t="s">
        <v>565</v>
      </c>
      <c r="F5048" t="s">
        <v>86</v>
      </c>
      <c r="G5048" s="5">
        <v>611</v>
      </c>
      <c r="H5048" t="s">
        <v>42</v>
      </c>
      <c r="I5048" t="s">
        <v>43</v>
      </c>
      <c r="J5048" t="s">
        <v>559</v>
      </c>
      <c r="N5048" s="27">
        <v>2001</v>
      </c>
      <c r="R5048" s="7">
        <v>41.712215999999998</v>
      </c>
      <c r="S5048" s="7">
        <v>-90.279679999999999</v>
      </c>
      <c r="T5048" t="s">
        <v>46</v>
      </c>
      <c r="U5048" t="s">
        <v>10808</v>
      </c>
      <c r="V5048" t="s">
        <v>10809</v>
      </c>
      <c r="X5048" t="s">
        <v>9016</v>
      </c>
      <c r="Y5048" t="s">
        <v>3012</v>
      </c>
      <c r="Z5048" t="s">
        <v>3691</v>
      </c>
      <c r="AA5048" t="s">
        <v>10810</v>
      </c>
      <c r="AB5048" t="s">
        <v>10811</v>
      </c>
      <c r="AG5048" t="s">
        <v>10812</v>
      </c>
      <c r="AH5048" s="8" t="s">
        <v>10813</v>
      </c>
      <c r="AI5048" t="s">
        <v>10814</v>
      </c>
      <c r="AJ5048" t="s">
        <v>10815</v>
      </c>
    </row>
    <row r="5049" spans="1:36" ht="17.25" hidden="1" customHeight="1" x14ac:dyDescent="0.2">
      <c r="A5049" s="4" t="s">
        <v>10816</v>
      </c>
      <c r="B5049" t="s">
        <v>8398</v>
      </c>
      <c r="C5049" t="s">
        <v>10817</v>
      </c>
      <c r="E5049" t="s">
        <v>10818</v>
      </c>
      <c r="F5049" t="s">
        <v>86</v>
      </c>
      <c r="G5049" s="5">
        <v>593</v>
      </c>
      <c r="H5049" t="s">
        <v>42</v>
      </c>
      <c r="I5049" t="s">
        <v>43</v>
      </c>
      <c r="J5049" t="s">
        <v>44</v>
      </c>
      <c r="N5049" s="27">
        <v>2002</v>
      </c>
      <c r="R5049" s="7">
        <v>27.8139</v>
      </c>
      <c r="S5049" s="7">
        <v>-97.428299999999993</v>
      </c>
      <c r="T5049" t="s">
        <v>46</v>
      </c>
      <c r="U5049" t="s">
        <v>9121</v>
      </c>
      <c r="V5049" t="s">
        <v>9122</v>
      </c>
      <c r="X5049" t="s">
        <v>8584</v>
      </c>
      <c r="Y5049" t="s">
        <v>3012</v>
      </c>
      <c r="Z5049" t="s">
        <v>3691</v>
      </c>
      <c r="AA5049" t="s">
        <v>10819</v>
      </c>
      <c r="AB5049" t="s">
        <v>8946</v>
      </c>
      <c r="AH5049" s="27"/>
      <c r="AI5049" t="s">
        <v>10820</v>
      </c>
      <c r="AJ5049" t="s">
        <v>10821</v>
      </c>
    </row>
    <row r="5050" spans="1:36" ht="17.25" hidden="1" customHeight="1" x14ac:dyDescent="0.2">
      <c r="A5050" s="4" t="s">
        <v>10822</v>
      </c>
      <c r="B5050" t="s">
        <v>8398</v>
      </c>
      <c r="C5050" t="s">
        <v>10823</v>
      </c>
      <c r="E5050" t="s">
        <v>335</v>
      </c>
      <c r="F5050" t="s">
        <v>86</v>
      </c>
      <c r="G5050" s="5">
        <v>410</v>
      </c>
      <c r="H5050" t="s">
        <v>42</v>
      </c>
      <c r="I5050" t="s">
        <v>240</v>
      </c>
      <c r="J5050" t="s">
        <v>45</v>
      </c>
      <c r="N5050" s="6">
        <v>1972</v>
      </c>
      <c r="R5050" s="7">
        <v>18.003</v>
      </c>
      <c r="S5050" s="7">
        <v>-66.759699999999995</v>
      </c>
      <c r="T5050" t="s">
        <v>46</v>
      </c>
      <c r="V5050" t="s">
        <v>10824</v>
      </c>
      <c r="X5050" t="s">
        <v>10825</v>
      </c>
      <c r="Y5050" t="s">
        <v>3012</v>
      </c>
      <c r="Z5050" t="s">
        <v>3691</v>
      </c>
      <c r="AA5050" t="s">
        <v>10826</v>
      </c>
      <c r="AB5050" t="s">
        <v>8427</v>
      </c>
      <c r="AG5050" t="s">
        <v>10827</v>
      </c>
      <c r="AH5050" s="27"/>
      <c r="AI5050" t="s">
        <v>10828</v>
      </c>
      <c r="AJ5050" t="s">
        <v>10829</v>
      </c>
    </row>
    <row r="5051" spans="1:36" ht="17.25" hidden="1" customHeight="1" x14ac:dyDescent="0.2">
      <c r="A5051" s="4" t="s">
        <v>10822</v>
      </c>
      <c r="B5051" t="s">
        <v>8398</v>
      </c>
      <c r="C5051" t="s">
        <v>10823</v>
      </c>
      <c r="E5051" t="s">
        <v>1157</v>
      </c>
      <c r="F5051" t="s">
        <v>86</v>
      </c>
      <c r="G5051" s="5">
        <v>410</v>
      </c>
      <c r="H5051" t="s">
        <v>42</v>
      </c>
      <c r="I5051" t="s">
        <v>240</v>
      </c>
      <c r="J5051" t="s">
        <v>45</v>
      </c>
      <c r="N5051" s="24">
        <v>1973</v>
      </c>
      <c r="R5051" s="7">
        <v>18.003</v>
      </c>
      <c r="S5051" s="7">
        <v>-66.759699999999995</v>
      </c>
      <c r="T5051" t="s">
        <v>46</v>
      </c>
      <c r="V5051" t="s">
        <v>10824</v>
      </c>
      <c r="X5051" t="s">
        <v>10825</v>
      </c>
      <c r="Y5051" t="s">
        <v>3012</v>
      </c>
      <c r="Z5051" t="s">
        <v>3691</v>
      </c>
      <c r="AA5051" t="s">
        <v>10826</v>
      </c>
      <c r="AB5051" t="s">
        <v>8429</v>
      </c>
      <c r="AG5051" t="s">
        <v>10827</v>
      </c>
      <c r="AI5051" t="s">
        <v>10828</v>
      </c>
      <c r="AJ5051" t="s">
        <v>10830</v>
      </c>
    </row>
    <row r="5052" spans="1:36" ht="17.25" hidden="1" customHeight="1" x14ac:dyDescent="0.2">
      <c r="A5052" s="4" t="s">
        <v>10831</v>
      </c>
      <c r="B5052" t="s">
        <v>8398</v>
      </c>
      <c r="C5052" t="s">
        <v>10832</v>
      </c>
      <c r="E5052" t="s">
        <v>10012</v>
      </c>
      <c r="F5052" t="s">
        <v>86</v>
      </c>
      <c r="G5052" s="5">
        <v>557</v>
      </c>
      <c r="H5052" t="s">
        <v>42</v>
      </c>
      <c r="I5052" t="s">
        <v>43</v>
      </c>
      <c r="J5052" t="s">
        <v>559</v>
      </c>
      <c r="N5052" s="27">
        <v>2006</v>
      </c>
      <c r="R5052" s="7">
        <v>38.338475000000003</v>
      </c>
      <c r="S5052" s="7">
        <v>-121.124</v>
      </c>
      <c r="T5052" t="s">
        <v>46</v>
      </c>
      <c r="U5052" t="s">
        <v>10833</v>
      </c>
      <c r="V5052" t="s">
        <v>10202</v>
      </c>
      <c r="X5052" t="s">
        <v>8572</v>
      </c>
      <c r="Y5052" t="s">
        <v>3012</v>
      </c>
      <c r="Z5052" t="s">
        <v>3691</v>
      </c>
      <c r="AA5052" t="s">
        <v>10834</v>
      </c>
      <c r="AB5052" t="s">
        <v>8884</v>
      </c>
      <c r="AG5052" t="s">
        <v>10835</v>
      </c>
      <c r="AH5052" s="8" t="s">
        <v>10836</v>
      </c>
      <c r="AI5052" t="s">
        <v>10837</v>
      </c>
      <c r="AJ5052" t="s">
        <v>10838</v>
      </c>
    </row>
    <row r="5053" spans="1:36" ht="17.25" hidden="1" customHeight="1" x14ac:dyDescent="0.2">
      <c r="A5053" s="4" t="s">
        <v>10839</v>
      </c>
      <c r="B5053" t="s">
        <v>8398</v>
      </c>
      <c r="C5053" t="s">
        <v>10840</v>
      </c>
      <c r="E5053" t="s">
        <v>719</v>
      </c>
      <c r="F5053" t="s">
        <v>86</v>
      </c>
      <c r="G5053" s="5">
        <v>358</v>
      </c>
      <c r="H5053" t="s">
        <v>42</v>
      </c>
      <c r="I5053" t="s">
        <v>43</v>
      </c>
      <c r="J5053" t="s">
        <v>559</v>
      </c>
      <c r="N5053" s="8">
        <v>2003</v>
      </c>
      <c r="R5053" s="7">
        <v>30.258800000000001</v>
      </c>
      <c r="S5053" s="7">
        <v>-93.735299999999995</v>
      </c>
      <c r="T5053" t="s">
        <v>46</v>
      </c>
      <c r="U5053" t="s">
        <v>10841</v>
      </c>
      <c r="V5053" t="s">
        <v>10842</v>
      </c>
      <c r="X5053" t="s">
        <v>8584</v>
      </c>
      <c r="Y5053" t="s">
        <v>3012</v>
      </c>
      <c r="Z5053" t="s">
        <v>3691</v>
      </c>
      <c r="AA5053" t="s">
        <v>10843</v>
      </c>
      <c r="AB5053" t="s">
        <v>8966</v>
      </c>
      <c r="AI5053" t="s">
        <v>10844</v>
      </c>
      <c r="AJ5053" t="s">
        <v>10845</v>
      </c>
    </row>
    <row r="5054" spans="1:36" ht="17.25" hidden="1" customHeight="1" x14ac:dyDescent="0.2">
      <c r="A5054" s="4" t="s">
        <v>10839</v>
      </c>
      <c r="B5054" t="s">
        <v>8398</v>
      </c>
      <c r="C5054" t="s">
        <v>10840</v>
      </c>
      <c r="E5054" t="s">
        <v>726</v>
      </c>
      <c r="F5054" t="s">
        <v>86</v>
      </c>
      <c r="G5054" s="5">
        <v>358</v>
      </c>
      <c r="H5054" t="s">
        <v>42</v>
      </c>
      <c r="I5054" t="s">
        <v>43</v>
      </c>
      <c r="J5054" t="s">
        <v>559</v>
      </c>
      <c r="N5054" s="8">
        <v>2003</v>
      </c>
      <c r="R5054" s="7">
        <v>30.258800000000001</v>
      </c>
      <c r="S5054" s="7">
        <v>-93.735299999999995</v>
      </c>
      <c r="T5054" t="s">
        <v>46</v>
      </c>
      <c r="U5054" t="s">
        <v>10841</v>
      </c>
      <c r="V5054" t="s">
        <v>10842</v>
      </c>
      <c r="X5054" t="s">
        <v>8584</v>
      </c>
      <c r="Y5054" t="s">
        <v>3012</v>
      </c>
      <c r="Z5054" t="s">
        <v>3691</v>
      </c>
      <c r="AA5054" t="s">
        <v>10843</v>
      </c>
      <c r="AB5054" t="s">
        <v>8972</v>
      </c>
      <c r="AI5054" t="s">
        <v>10844</v>
      </c>
      <c r="AJ5054" t="s">
        <v>10846</v>
      </c>
    </row>
    <row r="5055" spans="1:36" ht="17.25" hidden="1" customHeight="1" x14ac:dyDescent="0.2">
      <c r="A5055" s="4" t="s">
        <v>10839</v>
      </c>
      <c r="B5055" t="s">
        <v>8398</v>
      </c>
      <c r="C5055" t="s">
        <v>10840</v>
      </c>
      <c r="E5055" t="s">
        <v>728</v>
      </c>
      <c r="F5055" t="s">
        <v>86</v>
      </c>
      <c r="G5055" s="5">
        <v>358</v>
      </c>
      <c r="H5055" t="s">
        <v>42</v>
      </c>
      <c r="I5055" t="s">
        <v>43</v>
      </c>
      <c r="J5055" t="s">
        <v>559</v>
      </c>
      <c r="N5055" s="27">
        <v>2003</v>
      </c>
      <c r="R5055" s="7">
        <v>30.258800000000001</v>
      </c>
      <c r="S5055" s="7">
        <v>-93.735299999999995</v>
      </c>
      <c r="T5055" t="s">
        <v>46</v>
      </c>
      <c r="U5055" t="s">
        <v>10841</v>
      </c>
      <c r="V5055" t="s">
        <v>10842</v>
      </c>
      <c r="X5055" t="s">
        <v>8584</v>
      </c>
      <c r="Y5055" t="s">
        <v>3012</v>
      </c>
      <c r="Z5055" t="s">
        <v>3691</v>
      </c>
      <c r="AA5055" t="s">
        <v>10843</v>
      </c>
      <c r="AB5055" t="s">
        <v>8976</v>
      </c>
      <c r="AI5055" t="s">
        <v>10844</v>
      </c>
      <c r="AJ5055" t="s">
        <v>10847</v>
      </c>
    </row>
    <row r="5056" spans="1:36" ht="17.25" hidden="1" customHeight="1" x14ac:dyDescent="0.2">
      <c r="A5056" s="4" t="s">
        <v>10839</v>
      </c>
      <c r="B5056" t="s">
        <v>8398</v>
      </c>
      <c r="C5056" t="s">
        <v>10840</v>
      </c>
      <c r="E5056" t="s">
        <v>730</v>
      </c>
      <c r="F5056" t="s">
        <v>86</v>
      </c>
      <c r="G5056" s="5">
        <v>358</v>
      </c>
      <c r="H5056" t="s">
        <v>42</v>
      </c>
      <c r="I5056" t="s">
        <v>43</v>
      </c>
      <c r="J5056" t="s">
        <v>559</v>
      </c>
      <c r="N5056" s="27">
        <v>2003</v>
      </c>
      <c r="R5056" s="7">
        <v>30.258800000000001</v>
      </c>
      <c r="S5056" s="7">
        <v>-93.735299999999995</v>
      </c>
      <c r="T5056" t="s">
        <v>46</v>
      </c>
      <c r="U5056" t="s">
        <v>10841</v>
      </c>
      <c r="V5056" t="s">
        <v>10842</v>
      </c>
      <c r="X5056" t="s">
        <v>8584</v>
      </c>
      <c r="Y5056" t="s">
        <v>3012</v>
      </c>
      <c r="Z5056" t="s">
        <v>3691</v>
      </c>
      <c r="AA5056" t="s">
        <v>10843</v>
      </c>
      <c r="AB5056" t="s">
        <v>10848</v>
      </c>
      <c r="AI5056" t="s">
        <v>10844</v>
      </c>
      <c r="AJ5056" t="s">
        <v>10849</v>
      </c>
    </row>
    <row r="5057" spans="1:36" ht="17.25" hidden="1" customHeight="1" x14ac:dyDescent="0.2">
      <c r="A5057" s="4" t="s">
        <v>10850</v>
      </c>
      <c r="B5057" t="s">
        <v>8398</v>
      </c>
      <c r="C5057" t="s">
        <v>10851</v>
      </c>
      <c r="E5057" t="s">
        <v>10852</v>
      </c>
      <c r="F5057" t="s">
        <v>86</v>
      </c>
      <c r="G5057" s="5">
        <v>302</v>
      </c>
      <c r="H5057" t="s">
        <v>42</v>
      </c>
      <c r="I5057" t="s">
        <v>43</v>
      </c>
      <c r="J5057" t="s">
        <v>559</v>
      </c>
      <c r="N5057" s="6">
        <v>2000</v>
      </c>
      <c r="R5057" s="7">
        <v>30.843900000000001</v>
      </c>
      <c r="S5057" s="7">
        <v>-92.261110000000002</v>
      </c>
      <c r="T5057" t="s">
        <v>46</v>
      </c>
      <c r="U5057" t="s">
        <v>10853</v>
      </c>
      <c r="V5057" t="s">
        <v>10854</v>
      </c>
      <c r="X5057" t="s">
        <v>8512</v>
      </c>
      <c r="Y5057" t="s">
        <v>3012</v>
      </c>
      <c r="Z5057" t="s">
        <v>3691</v>
      </c>
      <c r="AA5057" t="s">
        <v>10855</v>
      </c>
      <c r="AB5057" t="s">
        <v>10856</v>
      </c>
      <c r="AG5057" t="s">
        <v>10857</v>
      </c>
      <c r="AH5057" s="8" t="s">
        <v>10858</v>
      </c>
      <c r="AI5057" t="s">
        <v>10859</v>
      </c>
      <c r="AJ5057" t="s">
        <v>10860</v>
      </c>
    </row>
    <row r="5058" spans="1:36" ht="17.25" hidden="1" customHeight="1" x14ac:dyDescent="0.2">
      <c r="A5058" s="4" t="s">
        <v>10850</v>
      </c>
      <c r="B5058" t="s">
        <v>8398</v>
      </c>
      <c r="C5058" t="s">
        <v>10851</v>
      </c>
      <c r="E5058" t="s">
        <v>10861</v>
      </c>
      <c r="F5058" t="s">
        <v>86</v>
      </c>
      <c r="G5058" s="5">
        <v>621</v>
      </c>
      <c r="H5058" t="s">
        <v>42</v>
      </c>
      <c r="I5058" t="s">
        <v>43</v>
      </c>
      <c r="J5058" t="s">
        <v>559</v>
      </c>
      <c r="N5058" s="6">
        <v>2000</v>
      </c>
      <c r="R5058" s="7">
        <v>30.843900000000001</v>
      </c>
      <c r="S5058" s="7">
        <v>-92.261110000000002</v>
      </c>
      <c r="T5058" t="s">
        <v>46</v>
      </c>
      <c r="U5058" t="s">
        <v>10853</v>
      </c>
      <c r="V5058" t="s">
        <v>10854</v>
      </c>
      <c r="X5058" t="s">
        <v>8512</v>
      </c>
      <c r="Y5058" t="s">
        <v>3012</v>
      </c>
      <c r="Z5058" t="s">
        <v>3691</v>
      </c>
      <c r="AA5058" t="s">
        <v>10855</v>
      </c>
      <c r="AB5058" t="s">
        <v>10862</v>
      </c>
      <c r="AG5058" t="s">
        <v>10857</v>
      </c>
      <c r="AH5058" s="8" t="s">
        <v>10863</v>
      </c>
      <c r="AI5058" t="s">
        <v>10859</v>
      </c>
      <c r="AJ5058" t="s">
        <v>10864</v>
      </c>
    </row>
    <row r="5059" spans="1:36" ht="17.25" hidden="1" customHeight="1" x14ac:dyDescent="0.2">
      <c r="A5059" s="4" t="s">
        <v>10884</v>
      </c>
      <c r="B5059" t="s">
        <v>8398</v>
      </c>
      <c r="C5059" t="s">
        <v>10885</v>
      </c>
      <c r="E5059" t="s">
        <v>10886</v>
      </c>
      <c r="F5059" t="s">
        <v>86</v>
      </c>
      <c r="G5059" s="5">
        <v>287</v>
      </c>
      <c r="H5059" t="s">
        <v>42</v>
      </c>
      <c r="I5059" t="s">
        <v>43</v>
      </c>
      <c r="J5059" t="s">
        <v>559</v>
      </c>
      <c r="N5059" s="27">
        <v>2003</v>
      </c>
      <c r="R5059" s="7">
        <v>45.848039</v>
      </c>
      <c r="S5059" s="7">
        <v>-119.67400000000001</v>
      </c>
      <c r="T5059" t="s">
        <v>46</v>
      </c>
      <c r="U5059" t="s">
        <v>10227</v>
      </c>
      <c r="V5059" t="s">
        <v>10228</v>
      </c>
      <c r="X5059" t="s">
        <v>9283</v>
      </c>
      <c r="Y5059" t="s">
        <v>3012</v>
      </c>
      <c r="Z5059" t="s">
        <v>3691</v>
      </c>
      <c r="AA5059" t="s">
        <v>10887</v>
      </c>
      <c r="AB5059" t="s">
        <v>8633</v>
      </c>
      <c r="AI5059" t="s">
        <v>10888</v>
      </c>
      <c r="AJ5059" t="s">
        <v>10889</v>
      </c>
    </row>
    <row r="5060" spans="1:36" ht="17.25" hidden="1" customHeight="1" x14ac:dyDescent="0.2">
      <c r="A5060" s="4" t="s">
        <v>10890</v>
      </c>
      <c r="B5060" t="s">
        <v>8398</v>
      </c>
      <c r="C5060" t="s">
        <v>10891</v>
      </c>
      <c r="E5060" t="s">
        <v>565</v>
      </c>
      <c r="F5060" t="s">
        <v>86</v>
      </c>
      <c r="G5060" s="5">
        <v>296</v>
      </c>
      <c r="H5060" t="s">
        <v>42</v>
      </c>
      <c r="I5060" t="s">
        <v>43</v>
      </c>
      <c r="J5060" t="s">
        <v>44</v>
      </c>
      <c r="N5060" s="27">
        <v>1995</v>
      </c>
      <c r="R5060" s="7">
        <v>45.847997999999997</v>
      </c>
      <c r="S5060" s="7">
        <v>-119.6739</v>
      </c>
      <c r="T5060" t="s">
        <v>46</v>
      </c>
      <c r="U5060" t="s">
        <v>10227</v>
      </c>
      <c r="V5060" t="s">
        <v>10228</v>
      </c>
      <c r="X5060" t="s">
        <v>9283</v>
      </c>
      <c r="Y5060" t="s">
        <v>3012</v>
      </c>
      <c r="Z5060" t="s">
        <v>3691</v>
      </c>
      <c r="AA5060" t="s">
        <v>10892</v>
      </c>
      <c r="AB5060" t="s">
        <v>8633</v>
      </c>
      <c r="AI5060" t="s">
        <v>10893</v>
      </c>
      <c r="AJ5060" t="s">
        <v>10894</v>
      </c>
    </row>
    <row r="5061" spans="1:36" ht="17.25" hidden="1" customHeight="1" x14ac:dyDescent="0.2">
      <c r="A5061" s="4" t="s">
        <v>10895</v>
      </c>
      <c r="B5061" t="s">
        <v>8398</v>
      </c>
      <c r="C5061" t="s">
        <v>10896</v>
      </c>
      <c r="E5061" t="s">
        <v>696</v>
      </c>
      <c r="F5061" t="s">
        <v>86</v>
      </c>
      <c r="G5061" s="5">
        <v>89</v>
      </c>
      <c r="H5061" t="s">
        <v>42</v>
      </c>
      <c r="I5061" t="s">
        <v>65</v>
      </c>
      <c r="J5061" t="s">
        <v>559</v>
      </c>
      <c r="N5061" s="6">
        <v>2002</v>
      </c>
      <c r="R5061" s="7">
        <v>41.429443999999997</v>
      </c>
      <c r="S5061" s="7">
        <v>-87.618700000000004</v>
      </c>
      <c r="T5061" t="s">
        <v>46</v>
      </c>
      <c r="U5061" t="s">
        <v>10897</v>
      </c>
      <c r="V5061" t="s">
        <v>10898</v>
      </c>
      <c r="X5061" t="s">
        <v>9016</v>
      </c>
      <c r="Y5061" t="s">
        <v>3012</v>
      </c>
      <c r="Z5061" t="s">
        <v>3691</v>
      </c>
      <c r="AA5061" t="s">
        <v>10899</v>
      </c>
      <c r="AB5061" t="s">
        <v>8914</v>
      </c>
      <c r="AG5061" t="s">
        <v>10900</v>
      </c>
      <c r="AH5061" s="24">
        <v>27447</v>
      </c>
      <c r="AI5061" t="s">
        <v>10901</v>
      </c>
      <c r="AJ5061" t="s">
        <v>10902</v>
      </c>
    </row>
    <row r="5062" spans="1:36" ht="17.25" hidden="1" customHeight="1" x14ac:dyDescent="0.2">
      <c r="A5062" s="4" t="s">
        <v>10895</v>
      </c>
      <c r="B5062" t="s">
        <v>8398</v>
      </c>
      <c r="C5062" t="s">
        <v>10896</v>
      </c>
      <c r="E5062" t="s">
        <v>703</v>
      </c>
      <c r="F5062" t="s">
        <v>86</v>
      </c>
      <c r="G5062" s="5">
        <v>89</v>
      </c>
      <c r="H5062" t="s">
        <v>42</v>
      </c>
      <c r="I5062" t="s">
        <v>65</v>
      </c>
      <c r="J5062" t="s">
        <v>559</v>
      </c>
      <c r="N5062" s="6">
        <v>2002</v>
      </c>
      <c r="R5062" s="7">
        <v>41.429443999999997</v>
      </c>
      <c r="S5062" s="7">
        <v>-87.618700000000004</v>
      </c>
      <c r="T5062" t="s">
        <v>46</v>
      </c>
      <c r="U5062" t="s">
        <v>10897</v>
      </c>
      <c r="V5062" t="s">
        <v>10898</v>
      </c>
      <c r="X5062" t="s">
        <v>9016</v>
      </c>
      <c r="Y5062" t="s">
        <v>3012</v>
      </c>
      <c r="Z5062" t="s">
        <v>3691</v>
      </c>
      <c r="AA5062" t="s">
        <v>10899</v>
      </c>
      <c r="AB5062" t="s">
        <v>8916</v>
      </c>
      <c r="AG5062" t="s">
        <v>10900</v>
      </c>
      <c r="AH5062" s="24">
        <v>27448</v>
      </c>
      <c r="AI5062" t="s">
        <v>10901</v>
      </c>
      <c r="AJ5062" t="s">
        <v>10903</v>
      </c>
    </row>
    <row r="5063" spans="1:36" ht="17.25" hidden="1" customHeight="1" x14ac:dyDescent="0.2">
      <c r="A5063" s="4" t="s">
        <v>10895</v>
      </c>
      <c r="B5063" t="s">
        <v>8398</v>
      </c>
      <c r="C5063" t="s">
        <v>10896</v>
      </c>
      <c r="E5063" t="s">
        <v>738</v>
      </c>
      <c r="F5063" t="s">
        <v>86</v>
      </c>
      <c r="G5063" s="5">
        <v>89</v>
      </c>
      <c r="H5063" t="s">
        <v>42</v>
      </c>
      <c r="I5063" t="s">
        <v>65</v>
      </c>
      <c r="J5063" t="s">
        <v>559</v>
      </c>
      <c r="N5063" s="6">
        <v>2002</v>
      </c>
      <c r="R5063" s="7">
        <v>41.429443999999997</v>
      </c>
      <c r="S5063" s="7">
        <v>-87.618700000000004</v>
      </c>
      <c r="T5063" t="s">
        <v>46</v>
      </c>
      <c r="U5063" t="s">
        <v>10897</v>
      </c>
      <c r="V5063" t="s">
        <v>10898</v>
      </c>
      <c r="X5063" t="s">
        <v>9016</v>
      </c>
      <c r="Y5063" t="s">
        <v>3012</v>
      </c>
      <c r="Z5063" t="s">
        <v>3691</v>
      </c>
      <c r="AA5063" t="s">
        <v>10899</v>
      </c>
      <c r="AB5063" t="s">
        <v>8803</v>
      </c>
      <c r="AG5063" t="s">
        <v>10900</v>
      </c>
      <c r="AH5063" s="24">
        <v>27449</v>
      </c>
      <c r="AI5063" t="s">
        <v>10901</v>
      </c>
      <c r="AJ5063" t="s">
        <v>10904</v>
      </c>
    </row>
    <row r="5064" spans="1:36" ht="17.25" hidden="1" customHeight="1" x14ac:dyDescent="0.2">
      <c r="A5064" s="4" t="s">
        <v>10895</v>
      </c>
      <c r="B5064" t="s">
        <v>8398</v>
      </c>
      <c r="C5064" t="s">
        <v>10896</v>
      </c>
      <c r="E5064" t="s">
        <v>740</v>
      </c>
      <c r="F5064" t="s">
        <v>86</v>
      </c>
      <c r="G5064" s="5">
        <v>89</v>
      </c>
      <c r="H5064" t="s">
        <v>42</v>
      </c>
      <c r="I5064" t="s">
        <v>65</v>
      </c>
      <c r="J5064" t="s">
        <v>559</v>
      </c>
      <c r="N5064" s="6">
        <v>2002</v>
      </c>
      <c r="R5064" s="7">
        <v>41.429443999999997</v>
      </c>
      <c r="S5064" s="7">
        <v>-87.618700000000004</v>
      </c>
      <c r="T5064" t="s">
        <v>46</v>
      </c>
      <c r="U5064" t="s">
        <v>10897</v>
      </c>
      <c r="V5064" t="s">
        <v>10898</v>
      </c>
      <c r="X5064" t="s">
        <v>9016</v>
      </c>
      <c r="Y5064" t="s">
        <v>3012</v>
      </c>
      <c r="Z5064" t="s">
        <v>3691</v>
      </c>
      <c r="AA5064" t="s">
        <v>10899</v>
      </c>
      <c r="AB5064" t="s">
        <v>8807</v>
      </c>
      <c r="AG5064" t="s">
        <v>10900</v>
      </c>
      <c r="AH5064" s="24">
        <v>27450</v>
      </c>
      <c r="AI5064" t="s">
        <v>10901</v>
      </c>
      <c r="AJ5064" t="s">
        <v>10905</v>
      </c>
    </row>
    <row r="5065" spans="1:36" ht="17.25" hidden="1" customHeight="1" x14ac:dyDescent="0.2">
      <c r="A5065" s="4" t="s">
        <v>10924</v>
      </c>
      <c r="B5065" t="s">
        <v>8398</v>
      </c>
      <c r="C5065" t="s">
        <v>10925</v>
      </c>
      <c r="E5065" t="s">
        <v>10926</v>
      </c>
      <c r="F5065" t="s">
        <v>86</v>
      </c>
      <c r="G5065" s="5">
        <v>247</v>
      </c>
      <c r="H5065" t="s">
        <v>42</v>
      </c>
      <c r="I5065" t="s">
        <v>43</v>
      </c>
      <c r="J5065" t="s">
        <v>44</v>
      </c>
      <c r="N5065" s="6">
        <v>1995</v>
      </c>
      <c r="R5065" s="7">
        <v>38.056899999999999</v>
      </c>
      <c r="S5065" s="7">
        <v>-122.2161</v>
      </c>
      <c r="T5065" t="s">
        <v>46</v>
      </c>
      <c r="U5065" t="s">
        <v>10927</v>
      </c>
      <c r="V5065" t="s">
        <v>10928</v>
      </c>
      <c r="X5065" t="s">
        <v>8572</v>
      </c>
      <c r="Y5065" t="s">
        <v>3012</v>
      </c>
      <c r="Z5065" t="s">
        <v>3691</v>
      </c>
      <c r="AA5065" t="s">
        <v>10929</v>
      </c>
      <c r="AB5065" t="s">
        <v>10930</v>
      </c>
      <c r="AG5065" t="s">
        <v>10931</v>
      </c>
      <c r="AH5065" s="6">
        <v>4743</v>
      </c>
      <c r="AI5065" t="s">
        <v>10932</v>
      </c>
      <c r="AJ5065" t="s">
        <v>10933</v>
      </c>
    </row>
    <row r="5066" spans="1:36" ht="17.25" hidden="1" customHeight="1" x14ac:dyDescent="0.2">
      <c r="A5066" s="4" t="s">
        <v>10934</v>
      </c>
      <c r="B5066" t="s">
        <v>8398</v>
      </c>
      <c r="C5066" t="s">
        <v>10935</v>
      </c>
      <c r="E5066" t="s">
        <v>8673</v>
      </c>
      <c r="F5066" t="s">
        <v>86</v>
      </c>
      <c r="G5066" s="5">
        <v>77</v>
      </c>
      <c r="H5066" t="s">
        <v>42</v>
      </c>
      <c r="I5066" t="s">
        <v>65</v>
      </c>
      <c r="J5066" t="s">
        <v>559</v>
      </c>
      <c r="N5066" s="6">
        <v>2002</v>
      </c>
      <c r="R5066" s="7">
        <v>34.183</v>
      </c>
      <c r="S5066" s="7">
        <v>-90.562100000000001</v>
      </c>
      <c r="T5066" t="s">
        <v>46</v>
      </c>
      <c r="U5066" t="s">
        <v>10936</v>
      </c>
      <c r="V5066" t="s">
        <v>10937</v>
      </c>
      <c r="X5066" t="s">
        <v>8983</v>
      </c>
      <c r="Y5066" t="s">
        <v>3012</v>
      </c>
      <c r="Z5066" t="s">
        <v>3691</v>
      </c>
      <c r="AA5066" t="s">
        <v>10938</v>
      </c>
      <c r="AB5066" t="s">
        <v>8678</v>
      </c>
      <c r="AG5066" t="s">
        <v>10939</v>
      </c>
      <c r="AH5066" s="6">
        <v>28385</v>
      </c>
      <c r="AI5066" t="s">
        <v>10940</v>
      </c>
      <c r="AJ5066" t="s">
        <v>10941</v>
      </c>
    </row>
    <row r="5067" spans="1:36" ht="17.25" hidden="1" customHeight="1" x14ac:dyDescent="0.2">
      <c r="A5067" s="4" t="s">
        <v>10934</v>
      </c>
      <c r="B5067" t="s">
        <v>8398</v>
      </c>
      <c r="C5067" t="s">
        <v>10935</v>
      </c>
      <c r="E5067" t="s">
        <v>8682</v>
      </c>
      <c r="F5067" t="s">
        <v>86</v>
      </c>
      <c r="G5067" s="5">
        <v>77</v>
      </c>
      <c r="H5067" t="s">
        <v>42</v>
      </c>
      <c r="I5067" t="s">
        <v>65</v>
      </c>
      <c r="J5067" t="s">
        <v>559</v>
      </c>
      <c r="N5067" s="24">
        <v>2002</v>
      </c>
      <c r="R5067" s="7">
        <v>34.183</v>
      </c>
      <c r="S5067" s="7">
        <v>-90.562100000000001</v>
      </c>
      <c r="T5067" t="s">
        <v>46</v>
      </c>
      <c r="U5067" t="s">
        <v>10936</v>
      </c>
      <c r="V5067" t="s">
        <v>10937</v>
      </c>
      <c r="X5067" t="s">
        <v>8983</v>
      </c>
      <c r="Y5067" t="s">
        <v>3012</v>
      </c>
      <c r="Z5067" t="s">
        <v>3691</v>
      </c>
      <c r="AA5067" t="s">
        <v>10938</v>
      </c>
      <c r="AB5067" t="s">
        <v>8683</v>
      </c>
      <c r="AG5067" t="s">
        <v>10939</v>
      </c>
      <c r="AH5067" s="24">
        <v>28400</v>
      </c>
      <c r="AI5067" t="s">
        <v>10940</v>
      </c>
      <c r="AJ5067" t="s">
        <v>10942</v>
      </c>
    </row>
    <row r="5068" spans="1:36" ht="17.25" hidden="1" customHeight="1" x14ac:dyDescent="0.2">
      <c r="A5068" s="4" t="s">
        <v>10934</v>
      </c>
      <c r="B5068" t="s">
        <v>8398</v>
      </c>
      <c r="C5068" t="s">
        <v>10935</v>
      </c>
      <c r="E5068" t="s">
        <v>8772</v>
      </c>
      <c r="F5068" t="s">
        <v>86</v>
      </c>
      <c r="G5068" s="5">
        <v>77</v>
      </c>
      <c r="H5068" t="s">
        <v>42</v>
      </c>
      <c r="I5068" t="s">
        <v>65</v>
      </c>
      <c r="J5068" t="s">
        <v>559</v>
      </c>
      <c r="N5068" s="24">
        <v>2002</v>
      </c>
      <c r="R5068" s="7">
        <v>34.183</v>
      </c>
      <c r="S5068" s="7">
        <v>-90.562100000000001</v>
      </c>
      <c r="T5068" t="s">
        <v>46</v>
      </c>
      <c r="U5068" t="s">
        <v>10936</v>
      </c>
      <c r="V5068" t="s">
        <v>10937</v>
      </c>
      <c r="X5068" t="s">
        <v>8983</v>
      </c>
      <c r="Y5068" t="s">
        <v>3012</v>
      </c>
      <c r="Z5068" t="s">
        <v>3691</v>
      </c>
      <c r="AA5068" t="s">
        <v>10938</v>
      </c>
      <c r="AB5068" t="s">
        <v>8773</v>
      </c>
      <c r="AG5068" t="s">
        <v>10939</v>
      </c>
      <c r="AH5068" s="24">
        <v>28401</v>
      </c>
      <c r="AI5068" t="s">
        <v>10940</v>
      </c>
      <c r="AJ5068" t="s">
        <v>10943</v>
      </c>
    </row>
    <row r="5069" spans="1:36" ht="17.25" hidden="1" customHeight="1" x14ac:dyDescent="0.2">
      <c r="A5069" s="4" t="s">
        <v>10934</v>
      </c>
      <c r="B5069" t="s">
        <v>8398</v>
      </c>
      <c r="C5069" t="s">
        <v>10935</v>
      </c>
      <c r="E5069" t="s">
        <v>9669</v>
      </c>
      <c r="F5069" t="s">
        <v>86</v>
      </c>
      <c r="G5069" s="5">
        <v>77</v>
      </c>
      <c r="H5069" t="s">
        <v>42</v>
      </c>
      <c r="I5069" t="s">
        <v>65</v>
      </c>
      <c r="J5069" t="s">
        <v>559</v>
      </c>
      <c r="N5069" s="6">
        <v>2002</v>
      </c>
      <c r="R5069" s="7">
        <v>34.183</v>
      </c>
      <c r="S5069" s="7">
        <v>-90.562100000000001</v>
      </c>
      <c r="T5069" t="s">
        <v>46</v>
      </c>
      <c r="U5069" t="s">
        <v>10936</v>
      </c>
      <c r="V5069" t="s">
        <v>10937</v>
      </c>
      <c r="X5069" t="s">
        <v>8983</v>
      </c>
      <c r="Y5069" t="s">
        <v>3012</v>
      </c>
      <c r="Z5069" t="s">
        <v>3691</v>
      </c>
      <c r="AA5069" t="s">
        <v>10938</v>
      </c>
      <c r="AB5069" t="s">
        <v>9670</v>
      </c>
      <c r="AG5069" t="s">
        <v>10939</v>
      </c>
      <c r="AH5069" s="24">
        <v>28402</v>
      </c>
      <c r="AI5069" t="s">
        <v>10940</v>
      </c>
      <c r="AJ5069" t="s">
        <v>10944</v>
      </c>
    </row>
    <row r="5070" spans="1:36" ht="17.25" hidden="1" customHeight="1" x14ac:dyDescent="0.2">
      <c r="A5070" s="4" t="s">
        <v>10959</v>
      </c>
      <c r="B5070" t="s">
        <v>8398</v>
      </c>
      <c r="C5070" t="s">
        <v>10960</v>
      </c>
      <c r="E5070" t="s">
        <v>40</v>
      </c>
      <c r="F5070" t="s">
        <v>86</v>
      </c>
      <c r="G5070" s="5">
        <v>108</v>
      </c>
      <c r="H5070" t="s">
        <v>42</v>
      </c>
      <c r="I5070" t="s">
        <v>65</v>
      </c>
      <c r="J5070" t="s">
        <v>559</v>
      </c>
      <c r="N5070" s="6">
        <v>2010</v>
      </c>
      <c r="R5070" s="7">
        <v>48.21</v>
      </c>
      <c r="S5070" s="7">
        <v>-104.3917</v>
      </c>
      <c r="T5070" t="s">
        <v>46</v>
      </c>
      <c r="U5070" t="s">
        <v>10961</v>
      </c>
      <c r="V5070" t="s">
        <v>10962</v>
      </c>
      <c r="X5070" t="s">
        <v>10963</v>
      </c>
      <c r="Y5070" t="s">
        <v>3012</v>
      </c>
      <c r="Z5070" t="s">
        <v>3691</v>
      </c>
      <c r="AA5070" t="s">
        <v>10964</v>
      </c>
      <c r="AB5070" t="s">
        <v>10320</v>
      </c>
      <c r="AI5070" t="s">
        <v>10965</v>
      </c>
      <c r="AJ5070" t="s">
        <v>10966</v>
      </c>
    </row>
    <row r="5071" spans="1:36" ht="17.25" hidden="1" customHeight="1" x14ac:dyDescent="0.2">
      <c r="A5071" s="4" t="s">
        <v>10967</v>
      </c>
      <c r="B5071" t="s">
        <v>8398</v>
      </c>
      <c r="C5071" t="s">
        <v>10968</v>
      </c>
      <c r="E5071" t="s">
        <v>10969</v>
      </c>
      <c r="F5071" t="s">
        <v>9329</v>
      </c>
      <c r="G5071" s="5">
        <v>99</v>
      </c>
      <c r="H5071" t="s">
        <v>42</v>
      </c>
      <c r="I5071" t="s">
        <v>65</v>
      </c>
      <c r="J5071" t="s">
        <v>559</v>
      </c>
      <c r="N5071" s="6">
        <v>1990</v>
      </c>
      <c r="R5071" s="7">
        <v>39.375700000000002</v>
      </c>
      <c r="S5071" s="7">
        <v>-74.965400000000002</v>
      </c>
      <c r="T5071" t="s">
        <v>46</v>
      </c>
      <c r="U5071" t="s">
        <v>10970</v>
      </c>
      <c r="V5071" t="s">
        <v>9792</v>
      </c>
      <c r="X5071" t="s">
        <v>9202</v>
      </c>
      <c r="Y5071" t="s">
        <v>3012</v>
      </c>
      <c r="Z5071" t="s">
        <v>3691</v>
      </c>
      <c r="AA5071" t="s">
        <v>10971</v>
      </c>
      <c r="AB5071" t="s">
        <v>10972</v>
      </c>
      <c r="AH5071" s="27"/>
      <c r="AI5071" t="s">
        <v>10973</v>
      </c>
      <c r="AJ5071" t="s">
        <v>10974</v>
      </c>
    </row>
    <row r="5072" spans="1:36" ht="17.25" hidden="1" customHeight="1" x14ac:dyDescent="0.2">
      <c r="A5072" s="4" t="s">
        <v>10967</v>
      </c>
      <c r="B5072" t="s">
        <v>8398</v>
      </c>
      <c r="C5072" t="s">
        <v>10968</v>
      </c>
      <c r="E5072" t="s">
        <v>10975</v>
      </c>
      <c r="F5072" t="s">
        <v>9329</v>
      </c>
      <c r="G5072" s="5">
        <v>132</v>
      </c>
      <c r="H5072" t="s">
        <v>42</v>
      </c>
      <c r="I5072" t="s">
        <v>65</v>
      </c>
      <c r="J5072" t="s">
        <v>559</v>
      </c>
      <c r="N5072" s="6">
        <v>2009</v>
      </c>
      <c r="R5072" s="7">
        <v>39.375700000000002</v>
      </c>
      <c r="S5072" s="7">
        <v>-74.965400000000002</v>
      </c>
      <c r="T5072" t="s">
        <v>46</v>
      </c>
      <c r="U5072" t="s">
        <v>10970</v>
      </c>
      <c r="V5072" t="s">
        <v>9792</v>
      </c>
      <c r="X5072" t="s">
        <v>9202</v>
      </c>
      <c r="Y5072" t="s">
        <v>3012</v>
      </c>
      <c r="Z5072" t="s">
        <v>3691</v>
      </c>
      <c r="AA5072" t="s">
        <v>10971</v>
      </c>
      <c r="AB5072" t="s">
        <v>10976</v>
      </c>
      <c r="AH5072" s="27"/>
      <c r="AI5072" t="s">
        <v>10973</v>
      </c>
      <c r="AJ5072" t="s">
        <v>10977</v>
      </c>
    </row>
    <row r="5073" spans="1:36" ht="17.25" hidden="1" customHeight="1" x14ac:dyDescent="0.2">
      <c r="A5073" s="4" t="s">
        <v>45166</v>
      </c>
      <c r="B5073" t="s">
        <v>43246</v>
      </c>
      <c r="C5073" t="s">
        <v>45167</v>
      </c>
      <c r="D5073" t="s">
        <v>45168</v>
      </c>
      <c r="E5073" t="s">
        <v>1157</v>
      </c>
      <c r="F5073" t="s">
        <v>86</v>
      </c>
      <c r="G5073" s="5">
        <v>50</v>
      </c>
      <c r="H5073" t="s">
        <v>42</v>
      </c>
      <c r="I5073" t="s">
        <v>240</v>
      </c>
      <c r="J5073" t="s">
        <v>44</v>
      </c>
      <c r="N5073" s="6">
        <v>1957</v>
      </c>
      <c r="R5073" s="7">
        <v>53.666600000000003</v>
      </c>
      <c r="S5073" s="7">
        <v>55.9619</v>
      </c>
      <c r="T5073" t="s">
        <v>46</v>
      </c>
      <c r="U5073" t="s">
        <v>44595</v>
      </c>
      <c r="X5073" t="s">
        <v>43913</v>
      </c>
      <c r="Y5073" t="s">
        <v>36708</v>
      </c>
      <c r="Z5073" t="s">
        <v>36915</v>
      </c>
      <c r="AG5073" t="s">
        <v>45169</v>
      </c>
      <c r="AI5073" t="s">
        <v>45170</v>
      </c>
      <c r="AJ5073" t="s">
        <v>45175</v>
      </c>
    </row>
    <row r="5074" spans="1:36" ht="17.25" hidden="1" customHeight="1" x14ac:dyDescent="0.2">
      <c r="A5074" s="4" t="s">
        <v>8535</v>
      </c>
      <c r="B5074" t="s">
        <v>8398</v>
      </c>
      <c r="C5074" t="s">
        <v>8536</v>
      </c>
      <c r="E5074" t="s">
        <v>8537</v>
      </c>
      <c r="F5074" t="s">
        <v>64</v>
      </c>
      <c r="G5074" s="5">
        <v>114</v>
      </c>
      <c r="H5074" t="s">
        <v>42</v>
      </c>
      <c r="I5074" t="s">
        <v>240</v>
      </c>
      <c r="J5074" t="s">
        <v>559</v>
      </c>
      <c r="N5074" s="24">
        <v>1958</v>
      </c>
      <c r="P5074" s="29"/>
      <c r="R5074" s="7">
        <v>33.556100000000001</v>
      </c>
      <c r="S5074" s="7">
        <v>-112.2153</v>
      </c>
      <c r="T5074" t="s">
        <v>46</v>
      </c>
      <c r="U5074" t="s">
        <v>8538</v>
      </c>
      <c r="V5074" t="s">
        <v>8539</v>
      </c>
      <c r="X5074" t="s">
        <v>8540</v>
      </c>
      <c r="Y5074" t="s">
        <v>3012</v>
      </c>
      <c r="Z5074" t="s">
        <v>3691</v>
      </c>
      <c r="AA5074" t="s">
        <v>8541</v>
      </c>
      <c r="AB5074" t="s">
        <v>8542</v>
      </c>
      <c r="AG5074" t="s">
        <v>8543</v>
      </c>
      <c r="AH5074" s="24">
        <v>177</v>
      </c>
      <c r="AI5074" t="s">
        <v>8544</v>
      </c>
      <c r="AJ5074" t="s">
        <v>8545</v>
      </c>
    </row>
    <row r="5075" spans="1:36" ht="17.25" hidden="1" customHeight="1" x14ac:dyDescent="0.2">
      <c r="A5075" s="4" t="s">
        <v>10986</v>
      </c>
      <c r="B5075" t="s">
        <v>8398</v>
      </c>
      <c r="C5075" t="s">
        <v>10987</v>
      </c>
      <c r="E5075" t="s">
        <v>58</v>
      </c>
      <c r="F5075" t="s">
        <v>86</v>
      </c>
      <c r="G5075" s="5">
        <v>127</v>
      </c>
      <c r="H5075" t="s">
        <v>42</v>
      </c>
      <c r="I5075" t="s">
        <v>65</v>
      </c>
      <c r="J5075" t="s">
        <v>559</v>
      </c>
      <c r="N5075" s="24">
        <v>1998</v>
      </c>
      <c r="P5075" s="24">
        <v>2040</v>
      </c>
      <c r="R5075" s="7">
        <v>32.713099999999997</v>
      </c>
      <c r="S5075" s="7">
        <v>-103.3533</v>
      </c>
      <c r="T5075" t="s">
        <v>46</v>
      </c>
      <c r="U5075" t="s">
        <v>10988</v>
      </c>
      <c r="V5075" t="s">
        <v>10989</v>
      </c>
      <c r="X5075" t="s">
        <v>8528</v>
      </c>
      <c r="Y5075" t="s">
        <v>3012</v>
      </c>
      <c r="Z5075" t="s">
        <v>3691</v>
      </c>
      <c r="AA5075" t="s">
        <v>10990</v>
      </c>
      <c r="AB5075" t="s">
        <v>8595</v>
      </c>
      <c r="AG5075" t="s">
        <v>10991</v>
      </c>
      <c r="AH5075" s="24">
        <v>4844</v>
      </c>
      <c r="AI5075" t="s">
        <v>10992</v>
      </c>
      <c r="AJ5075" t="s">
        <v>10995</v>
      </c>
    </row>
    <row r="5076" spans="1:36" ht="17.25" hidden="1" customHeight="1" x14ac:dyDescent="0.2">
      <c r="A5076" s="4" t="s">
        <v>10986</v>
      </c>
      <c r="B5076" t="s">
        <v>8398</v>
      </c>
      <c r="C5076" t="s">
        <v>10987</v>
      </c>
      <c r="E5076" t="s">
        <v>191</v>
      </c>
      <c r="F5076" t="s">
        <v>86</v>
      </c>
      <c r="G5076" s="5">
        <v>127</v>
      </c>
      <c r="H5076" t="s">
        <v>42</v>
      </c>
      <c r="I5076" t="s">
        <v>65</v>
      </c>
      <c r="J5076" t="s">
        <v>559</v>
      </c>
      <c r="N5076" s="6">
        <v>1998</v>
      </c>
      <c r="P5076" s="24">
        <v>2040</v>
      </c>
      <c r="R5076" s="7">
        <v>32.713099999999997</v>
      </c>
      <c r="S5076" s="7">
        <v>-103.3533</v>
      </c>
      <c r="T5076" t="s">
        <v>46</v>
      </c>
      <c r="U5076" t="s">
        <v>10988</v>
      </c>
      <c r="V5076" t="s">
        <v>10989</v>
      </c>
      <c r="X5076" t="s">
        <v>8528</v>
      </c>
      <c r="Y5076" t="s">
        <v>3012</v>
      </c>
      <c r="Z5076" t="s">
        <v>3691</v>
      </c>
      <c r="AA5076" t="s">
        <v>10990</v>
      </c>
      <c r="AB5076" t="s">
        <v>8414</v>
      </c>
      <c r="AG5076" t="s">
        <v>10991</v>
      </c>
      <c r="AH5076" s="6">
        <v>4845</v>
      </c>
      <c r="AI5076" t="s">
        <v>10992</v>
      </c>
      <c r="AJ5076" t="s">
        <v>10996</v>
      </c>
    </row>
    <row r="5077" spans="1:36" ht="17.25" hidden="1" customHeight="1" x14ac:dyDescent="0.2">
      <c r="A5077" s="4" t="s">
        <v>10997</v>
      </c>
      <c r="B5077" t="s">
        <v>8398</v>
      </c>
      <c r="C5077" t="s">
        <v>10998</v>
      </c>
      <c r="E5077" t="s">
        <v>565</v>
      </c>
      <c r="F5077" t="s">
        <v>86</v>
      </c>
      <c r="G5077" s="5">
        <v>649</v>
      </c>
      <c r="H5077" t="s">
        <v>42</v>
      </c>
      <c r="I5077" t="s">
        <v>43</v>
      </c>
      <c r="J5077" t="s">
        <v>559</v>
      </c>
      <c r="N5077" s="6">
        <v>2006</v>
      </c>
      <c r="R5077" s="7">
        <v>39.821440000000003</v>
      </c>
      <c r="S5077" s="7">
        <v>-111.8935</v>
      </c>
      <c r="T5077" t="s">
        <v>46</v>
      </c>
      <c r="U5077" t="s">
        <v>10999</v>
      </c>
      <c r="V5077" t="s">
        <v>11000</v>
      </c>
      <c r="X5077" t="s">
        <v>11001</v>
      </c>
      <c r="Y5077" t="s">
        <v>3012</v>
      </c>
      <c r="Z5077" t="s">
        <v>3691</v>
      </c>
      <c r="AA5077" t="s">
        <v>11002</v>
      </c>
      <c r="AB5077" t="s">
        <v>10672</v>
      </c>
      <c r="AH5077" s="27"/>
      <c r="AI5077" t="s">
        <v>11003</v>
      </c>
      <c r="AJ5077" t="s">
        <v>11004</v>
      </c>
    </row>
    <row r="5078" spans="1:36" ht="17.25" hidden="1" customHeight="1" x14ac:dyDescent="0.2">
      <c r="A5078" s="4" t="s">
        <v>11005</v>
      </c>
      <c r="B5078" t="s">
        <v>8398</v>
      </c>
      <c r="C5078" t="s">
        <v>11006</v>
      </c>
      <c r="E5078" t="s">
        <v>40</v>
      </c>
      <c r="F5078" t="s">
        <v>64</v>
      </c>
      <c r="G5078" s="5">
        <v>92</v>
      </c>
      <c r="H5078" t="s">
        <v>42</v>
      </c>
      <c r="I5078" t="s">
        <v>65</v>
      </c>
      <c r="J5078" t="s">
        <v>559</v>
      </c>
      <c r="N5078" s="6">
        <v>2000</v>
      </c>
      <c r="R5078" s="7">
        <v>34.042267000000002</v>
      </c>
      <c r="S5078" s="7">
        <v>-83.397720000000007</v>
      </c>
      <c r="T5078" t="s">
        <v>46</v>
      </c>
      <c r="U5078" t="s">
        <v>11007</v>
      </c>
      <c r="V5078" t="s">
        <v>9523</v>
      </c>
      <c r="X5078" t="s">
        <v>8447</v>
      </c>
      <c r="Y5078" t="s">
        <v>3012</v>
      </c>
      <c r="Z5078" t="s">
        <v>3691</v>
      </c>
      <c r="AA5078" t="s">
        <v>11008</v>
      </c>
      <c r="AB5078" t="s">
        <v>8690</v>
      </c>
      <c r="AG5078" t="s">
        <v>11009</v>
      </c>
      <c r="AH5078" s="6">
        <v>24414</v>
      </c>
      <c r="AI5078" t="s">
        <v>11010</v>
      </c>
      <c r="AJ5078" t="s">
        <v>11011</v>
      </c>
    </row>
    <row r="5079" spans="1:36" ht="17.25" hidden="1" customHeight="1" x14ac:dyDescent="0.2">
      <c r="A5079" s="4" t="s">
        <v>11005</v>
      </c>
      <c r="B5079" t="s">
        <v>8398</v>
      </c>
      <c r="C5079" t="s">
        <v>11006</v>
      </c>
      <c r="E5079" t="s">
        <v>4758</v>
      </c>
      <c r="F5079" t="s">
        <v>64</v>
      </c>
      <c r="G5079" s="5">
        <v>92</v>
      </c>
      <c r="H5079" t="s">
        <v>42</v>
      </c>
      <c r="I5079" t="s">
        <v>65</v>
      </c>
      <c r="J5079" t="s">
        <v>559</v>
      </c>
      <c r="N5079" s="6">
        <v>2001</v>
      </c>
      <c r="R5079" s="7">
        <v>34.042267000000002</v>
      </c>
      <c r="S5079" s="7">
        <v>-83.397720000000007</v>
      </c>
      <c r="T5079" t="s">
        <v>46</v>
      </c>
      <c r="U5079" t="s">
        <v>11007</v>
      </c>
      <c r="V5079" t="s">
        <v>9523</v>
      </c>
      <c r="X5079" t="s">
        <v>8447</v>
      </c>
      <c r="Y5079" t="s">
        <v>3012</v>
      </c>
      <c r="Z5079" t="s">
        <v>3691</v>
      </c>
      <c r="AA5079" t="s">
        <v>11008</v>
      </c>
      <c r="AB5079" t="s">
        <v>10729</v>
      </c>
      <c r="AG5079" t="s">
        <v>11009</v>
      </c>
      <c r="AH5079" s="6">
        <v>25212</v>
      </c>
      <c r="AI5079" t="s">
        <v>11010</v>
      </c>
      <c r="AJ5079" t="s">
        <v>11012</v>
      </c>
    </row>
    <row r="5080" spans="1:36" ht="17.25" hidden="1" customHeight="1" x14ac:dyDescent="0.2">
      <c r="A5080" s="4" t="s">
        <v>11005</v>
      </c>
      <c r="B5080" t="s">
        <v>8398</v>
      </c>
      <c r="C5080" t="s">
        <v>11006</v>
      </c>
      <c r="E5080" t="s">
        <v>56</v>
      </c>
      <c r="F5080" t="s">
        <v>64</v>
      </c>
      <c r="G5080" s="5">
        <v>92</v>
      </c>
      <c r="H5080" t="s">
        <v>42</v>
      </c>
      <c r="I5080" t="s">
        <v>65</v>
      </c>
      <c r="J5080" t="s">
        <v>559</v>
      </c>
      <c r="N5080" s="6">
        <v>2000</v>
      </c>
      <c r="R5080" s="7">
        <v>34.042267000000002</v>
      </c>
      <c r="S5080" s="7">
        <v>-83.397720000000007</v>
      </c>
      <c r="T5080" t="s">
        <v>46</v>
      </c>
      <c r="U5080" t="s">
        <v>11007</v>
      </c>
      <c r="V5080" t="s">
        <v>9523</v>
      </c>
      <c r="X5080" t="s">
        <v>8447</v>
      </c>
      <c r="Y5080" t="s">
        <v>3012</v>
      </c>
      <c r="Z5080" t="s">
        <v>3691</v>
      </c>
      <c r="AA5080" t="s">
        <v>11008</v>
      </c>
      <c r="AB5080" t="s">
        <v>8503</v>
      </c>
      <c r="AG5080" t="s">
        <v>11009</v>
      </c>
      <c r="AH5080" s="6">
        <v>24415</v>
      </c>
      <c r="AI5080" t="s">
        <v>11010</v>
      </c>
      <c r="AJ5080" t="s">
        <v>11013</v>
      </c>
    </row>
    <row r="5081" spans="1:36" ht="17.25" hidden="1" customHeight="1" x14ac:dyDescent="0.2">
      <c r="A5081" s="4" t="s">
        <v>11005</v>
      </c>
      <c r="B5081" t="s">
        <v>8398</v>
      </c>
      <c r="C5081" t="s">
        <v>11006</v>
      </c>
      <c r="E5081" t="s">
        <v>58</v>
      </c>
      <c r="F5081" t="s">
        <v>64</v>
      </c>
      <c r="G5081" s="5">
        <v>92</v>
      </c>
      <c r="H5081" t="s">
        <v>42</v>
      </c>
      <c r="I5081" t="s">
        <v>65</v>
      </c>
      <c r="J5081" t="s">
        <v>559</v>
      </c>
      <c r="N5081" s="6">
        <v>2000</v>
      </c>
      <c r="R5081" s="7">
        <v>34.042267000000002</v>
      </c>
      <c r="S5081" s="7">
        <v>-83.397720000000007</v>
      </c>
      <c r="T5081" t="s">
        <v>46</v>
      </c>
      <c r="U5081" t="s">
        <v>11007</v>
      </c>
      <c r="V5081" t="s">
        <v>9523</v>
      </c>
      <c r="X5081" t="s">
        <v>8447</v>
      </c>
      <c r="Y5081" t="s">
        <v>3012</v>
      </c>
      <c r="Z5081" t="s">
        <v>3691</v>
      </c>
      <c r="AA5081" t="s">
        <v>11008</v>
      </c>
      <c r="AB5081" t="s">
        <v>8595</v>
      </c>
      <c r="AG5081" t="s">
        <v>11009</v>
      </c>
      <c r="AH5081" s="6">
        <v>24416</v>
      </c>
      <c r="AI5081" t="s">
        <v>11010</v>
      </c>
      <c r="AJ5081" t="s">
        <v>11014</v>
      </c>
    </row>
    <row r="5082" spans="1:36" ht="17.25" hidden="1" customHeight="1" x14ac:dyDescent="0.2">
      <c r="A5082" s="4" t="s">
        <v>11005</v>
      </c>
      <c r="B5082" t="s">
        <v>8398</v>
      </c>
      <c r="C5082" t="s">
        <v>11006</v>
      </c>
      <c r="E5082" t="s">
        <v>191</v>
      </c>
      <c r="F5082" t="s">
        <v>64</v>
      </c>
      <c r="G5082" s="5">
        <v>92</v>
      </c>
      <c r="H5082" t="s">
        <v>42</v>
      </c>
      <c r="I5082" t="s">
        <v>65</v>
      </c>
      <c r="J5082" t="s">
        <v>559</v>
      </c>
      <c r="N5082" s="6">
        <v>2000</v>
      </c>
      <c r="R5082" s="7">
        <v>34.042267000000002</v>
      </c>
      <c r="S5082" s="7">
        <v>-83.397720000000007</v>
      </c>
      <c r="T5082" t="s">
        <v>46</v>
      </c>
      <c r="U5082" t="s">
        <v>11007</v>
      </c>
      <c r="V5082" t="s">
        <v>9523</v>
      </c>
      <c r="X5082" t="s">
        <v>8447</v>
      </c>
      <c r="Y5082" t="s">
        <v>3012</v>
      </c>
      <c r="Z5082" t="s">
        <v>3691</v>
      </c>
      <c r="AA5082" t="s">
        <v>11008</v>
      </c>
      <c r="AB5082" t="s">
        <v>8414</v>
      </c>
      <c r="AG5082" t="s">
        <v>11009</v>
      </c>
      <c r="AH5082" s="6">
        <v>24417</v>
      </c>
      <c r="AI5082" t="s">
        <v>11010</v>
      </c>
      <c r="AJ5082" t="s">
        <v>11015</v>
      </c>
    </row>
    <row r="5083" spans="1:36" ht="17.25" hidden="1" customHeight="1" x14ac:dyDescent="0.2">
      <c r="A5083" s="4" t="s">
        <v>11005</v>
      </c>
      <c r="B5083" t="s">
        <v>8398</v>
      </c>
      <c r="C5083" t="s">
        <v>11006</v>
      </c>
      <c r="E5083" t="s">
        <v>335</v>
      </c>
      <c r="F5083" t="s">
        <v>64</v>
      </c>
      <c r="G5083" s="5">
        <v>92</v>
      </c>
      <c r="H5083" t="s">
        <v>42</v>
      </c>
      <c r="I5083" t="s">
        <v>65</v>
      </c>
      <c r="J5083" t="s">
        <v>559</v>
      </c>
      <c r="N5083" s="6">
        <v>2000</v>
      </c>
      <c r="R5083" s="7">
        <v>34.042267000000002</v>
      </c>
      <c r="S5083" s="7">
        <v>-83.397720000000007</v>
      </c>
      <c r="T5083" t="s">
        <v>46</v>
      </c>
      <c r="U5083" t="s">
        <v>11007</v>
      </c>
      <c r="V5083" t="s">
        <v>9523</v>
      </c>
      <c r="X5083" t="s">
        <v>8447</v>
      </c>
      <c r="Y5083" t="s">
        <v>3012</v>
      </c>
      <c r="Z5083" t="s">
        <v>3691</v>
      </c>
      <c r="AA5083" t="s">
        <v>11008</v>
      </c>
      <c r="AB5083" t="s">
        <v>8427</v>
      </c>
      <c r="AG5083" t="s">
        <v>11009</v>
      </c>
      <c r="AH5083" s="6">
        <v>24418</v>
      </c>
      <c r="AI5083" t="s">
        <v>11010</v>
      </c>
      <c r="AJ5083" t="s">
        <v>11016</v>
      </c>
    </row>
    <row r="5084" spans="1:36" ht="17.25" hidden="1" customHeight="1" x14ac:dyDescent="0.2">
      <c r="A5084" s="4" t="s">
        <v>11005</v>
      </c>
      <c r="B5084" t="s">
        <v>8398</v>
      </c>
      <c r="C5084" t="s">
        <v>11006</v>
      </c>
      <c r="E5084" t="s">
        <v>1157</v>
      </c>
      <c r="F5084" t="s">
        <v>64</v>
      </c>
      <c r="G5084" s="5">
        <v>92</v>
      </c>
      <c r="H5084" t="s">
        <v>42</v>
      </c>
      <c r="I5084" t="s">
        <v>65</v>
      </c>
      <c r="J5084" t="s">
        <v>559</v>
      </c>
      <c r="N5084" s="6">
        <v>2000</v>
      </c>
      <c r="R5084" s="7">
        <v>34.042267000000002</v>
      </c>
      <c r="S5084" s="7">
        <v>-83.397720000000007</v>
      </c>
      <c r="T5084" t="s">
        <v>46</v>
      </c>
      <c r="U5084" t="s">
        <v>11007</v>
      </c>
      <c r="V5084" t="s">
        <v>9523</v>
      </c>
      <c r="X5084" t="s">
        <v>8447</v>
      </c>
      <c r="Y5084" t="s">
        <v>3012</v>
      </c>
      <c r="Z5084" t="s">
        <v>3691</v>
      </c>
      <c r="AA5084" t="s">
        <v>11008</v>
      </c>
      <c r="AB5084" t="s">
        <v>8429</v>
      </c>
      <c r="AG5084" t="s">
        <v>11009</v>
      </c>
      <c r="AH5084" s="6">
        <v>25207</v>
      </c>
      <c r="AI5084" t="s">
        <v>11010</v>
      </c>
      <c r="AJ5084" t="s">
        <v>11017</v>
      </c>
    </row>
    <row r="5085" spans="1:36" ht="17.25" hidden="1" customHeight="1" x14ac:dyDescent="0.2">
      <c r="A5085" s="4" t="s">
        <v>11005</v>
      </c>
      <c r="B5085" t="s">
        <v>8398</v>
      </c>
      <c r="C5085" t="s">
        <v>11006</v>
      </c>
      <c r="E5085" t="s">
        <v>2297</v>
      </c>
      <c r="F5085" t="s">
        <v>64</v>
      </c>
      <c r="G5085" s="5">
        <v>92</v>
      </c>
      <c r="H5085" t="s">
        <v>42</v>
      </c>
      <c r="I5085" t="s">
        <v>65</v>
      </c>
      <c r="J5085" t="s">
        <v>559</v>
      </c>
      <c r="N5085" s="6">
        <v>2000</v>
      </c>
      <c r="R5085" s="7">
        <v>34.042267000000002</v>
      </c>
      <c r="S5085" s="7">
        <v>-83.397720000000007</v>
      </c>
      <c r="T5085" t="s">
        <v>46</v>
      </c>
      <c r="U5085" t="s">
        <v>11007</v>
      </c>
      <c r="V5085" t="s">
        <v>9523</v>
      </c>
      <c r="X5085" t="s">
        <v>8447</v>
      </c>
      <c r="Y5085" t="s">
        <v>3012</v>
      </c>
      <c r="Z5085" t="s">
        <v>3691</v>
      </c>
      <c r="AA5085" t="s">
        <v>11008</v>
      </c>
      <c r="AB5085" t="s">
        <v>8431</v>
      </c>
      <c r="AG5085" t="s">
        <v>11009</v>
      </c>
      <c r="AH5085" s="24">
        <v>25208</v>
      </c>
      <c r="AI5085" t="s">
        <v>11010</v>
      </c>
      <c r="AJ5085" t="s">
        <v>11018</v>
      </c>
    </row>
    <row r="5086" spans="1:36" ht="17.25" hidden="1" customHeight="1" x14ac:dyDescent="0.2">
      <c r="A5086" s="4" t="s">
        <v>11005</v>
      </c>
      <c r="B5086" t="s">
        <v>8398</v>
      </c>
      <c r="C5086" t="s">
        <v>11006</v>
      </c>
      <c r="E5086" t="s">
        <v>3929</v>
      </c>
      <c r="F5086" t="s">
        <v>64</v>
      </c>
      <c r="G5086" s="5">
        <v>92</v>
      </c>
      <c r="H5086" t="s">
        <v>42</v>
      </c>
      <c r="I5086" t="s">
        <v>65</v>
      </c>
      <c r="J5086" t="s">
        <v>559</v>
      </c>
      <c r="N5086" s="6">
        <v>2000</v>
      </c>
      <c r="R5086" s="7">
        <v>34.042267000000002</v>
      </c>
      <c r="S5086" s="7">
        <v>-83.397720000000007</v>
      </c>
      <c r="T5086" t="s">
        <v>46</v>
      </c>
      <c r="U5086" t="s">
        <v>11007</v>
      </c>
      <c r="V5086" t="s">
        <v>9523</v>
      </c>
      <c r="X5086" t="s">
        <v>8447</v>
      </c>
      <c r="Y5086" t="s">
        <v>3012</v>
      </c>
      <c r="Z5086" t="s">
        <v>3691</v>
      </c>
      <c r="AA5086" t="s">
        <v>11008</v>
      </c>
      <c r="AB5086" t="s">
        <v>8726</v>
      </c>
      <c r="AG5086" t="s">
        <v>11009</v>
      </c>
      <c r="AH5086" s="24">
        <v>25209</v>
      </c>
      <c r="AI5086" t="s">
        <v>11010</v>
      </c>
      <c r="AJ5086" t="s">
        <v>11019</v>
      </c>
    </row>
    <row r="5087" spans="1:36" ht="17.25" hidden="1" customHeight="1" x14ac:dyDescent="0.2">
      <c r="A5087" s="4" t="s">
        <v>11005</v>
      </c>
      <c r="B5087" t="s">
        <v>8398</v>
      </c>
      <c r="C5087" t="s">
        <v>11006</v>
      </c>
      <c r="E5087" t="s">
        <v>4787</v>
      </c>
      <c r="F5087" t="s">
        <v>64</v>
      </c>
      <c r="G5087" s="5">
        <v>92</v>
      </c>
      <c r="H5087" t="s">
        <v>42</v>
      </c>
      <c r="I5087" t="s">
        <v>65</v>
      </c>
      <c r="J5087" t="s">
        <v>559</v>
      </c>
      <c r="N5087" s="24">
        <v>2001</v>
      </c>
      <c r="R5087" s="7">
        <v>34.042267000000002</v>
      </c>
      <c r="S5087" s="7">
        <v>-83.397720000000007</v>
      </c>
      <c r="T5087" t="s">
        <v>46</v>
      </c>
      <c r="U5087" t="s">
        <v>11007</v>
      </c>
      <c r="V5087" t="s">
        <v>9523</v>
      </c>
      <c r="X5087" t="s">
        <v>8447</v>
      </c>
      <c r="Y5087" t="s">
        <v>3012</v>
      </c>
      <c r="Z5087" t="s">
        <v>3691</v>
      </c>
      <c r="AA5087" t="s">
        <v>11008</v>
      </c>
      <c r="AB5087" t="s">
        <v>8404</v>
      </c>
      <c r="AG5087" t="s">
        <v>11009</v>
      </c>
      <c r="AH5087" s="24">
        <v>25211</v>
      </c>
      <c r="AI5087" t="s">
        <v>11010</v>
      </c>
      <c r="AJ5087" t="s">
        <v>11020</v>
      </c>
    </row>
    <row r="5088" spans="1:36" ht="17.25" hidden="1" customHeight="1" x14ac:dyDescent="0.2">
      <c r="A5088" s="4" t="s">
        <v>11021</v>
      </c>
      <c r="B5088" t="s">
        <v>8398</v>
      </c>
      <c r="C5088" t="s">
        <v>11022</v>
      </c>
      <c r="E5088" t="s">
        <v>58</v>
      </c>
      <c r="F5088" t="s">
        <v>64</v>
      </c>
      <c r="G5088" s="5">
        <v>693</v>
      </c>
      <c r="H5088" t="s">
        <v>42</v>
      </c>
      <c r="I5088" t="s">
        <v>240</v>
      </c>
      <c r="J5088" t="s">
        <v>559</v>
      </c>
      <c r="N5088" s="24">
        <v>1975</v>
      </c>
      <c r="R5088" s="7">
        <v>43.644995999999999</v>
      </c>
      <c r="S5088" s="7">
        <v>-83.840069999999997</v>
      </c>
      <c r="T5088" t="s">
        <v>46</v>
      </c>
      <c r="U5088" t="s">
        <v>11023</v>
      </c>
      <c r="V5088" t="s">
        <v>11024</v>
      </c>
      <c r="X5088" t="s">
        <v>8402</v>
      </c>
      <c r="Y5088" t="s">
        <v>3012</v>
      </c>
      <c r="Z5088" t="s">
        <v>3691</v>
      </c>
      <c r="AA5088" t="s">
        <v>11025</v>
      </c>
      <c r="AB5088" t="s">
        <v>8595</v>
      </c>
      <c r="AI5088" t="s">
        <v>11026</v>
      </c>
      <c r="AJ5088" t="s">
        <v>11027</v>
      </c>
    </row>
    <row r="5089" spans="1:36" ht="17.25" hidden="1" customHeight="1" x14ac:dyDescent="0.2">
      <c r="A5089" s="4" t="s">
        <v>11021</v>
      </c>
      <c r="B5089" t="s">
        <v>8398</v>
      </c>
      <c r="C5089" t="s">
        <v>11022</v>
      </c>
      <c r="E5089" t="s">
        <v>191</v>
      </c>
      <c r="F5089" t="s">
        <v>64</v>
      </c>
      <c r="G5089" s="5">
        <v>710</v>
      </c>
      <c r="H5089" t="s">
        <v>42</v>
      </c>
      <c r="I5089" t="s">
        <v>240</v>
      </c>
      <c r="J5089" t="s">
        <v>559</v>
      </c>
      <c r="N5089" s="6">
        <v>1977</v>
      </c>
      <c r="R5089" s="7">
        <v>43.644995999999999</v>
      </c>
      <c r="S5089" s="7">
        <v>-83.840069999999997</v>
      </c>
      <c r="T5089" t="s">
        <v>46</v>
      </c>
      <c r="U5089" t="s">
        <v>11023</v>
      </c>
      <c r="V5089" t="s">
        <v>11024</v>
      </c>
      <c r="X5089" t="s">
        <v>8402</v>
      </c>
      <c r="Y5089" t="s">
        <v>3012</v>
      </c>
      <c r="Z5089" t="s">
        <v>3691</v>
      </c>
      <c r="AA5089" t="s">
        <v>11025</v>
      </c>
      <c r="AB5089" t="s">
        <v>8414</v>
      </c>
      <c r="AI5089" t="s">
        <v>11026</v>
      </c>
      <c r="AJ5089" t="s">
        <v>11028</v>
      </c>
    </row>
    <row r="5090" spans="1:36" ht="17.25" hidden="1" customHeight="1" x14ac:dyDescent="0.2">
      <c r="A5090" s="4" t="s">
        <v>11029</v>
      </c>
      <c r="B5090" t="s">
        <v>8398</v>
      </c>
      <c r="C5090" t="s">
        <v>11030</v>
      </c>
      <c r="E5090" t="s">
        <v>565</v>
      </c>
      <c r="F5090" t="s">
        <v>86</v>
      </c>
      <c r="G5090" s="5">
        <v>698</v>
      </c>
      <c r="H5090" t="s">
        <v>42</v>
      </c>
      <c r="I5090" t="s">
        <v>43</v>
      </c>
      <c r="J5090" t="s">
        <v>559</v>
      </c>
      <c r="M5090" t="s">
        <v>5341</v>
      </c>
      <c r="N5090" s="8">
        <v>2012</v>
      </c>
      <c r="R5090" s="7">
        <v>36.486199999999997</v>
      </c>
      <c r="S5090" s="7">
        <v>-79.720799999999997</v>
      </c>
      <c r="T5090" t="s">
        <v>46</v>
      </c>
      <c r="U5090" t="s">
        <v>11031</v>
      </c>
      <c r="V5090" t="s">
        <v>11032</v>
      </c>
      <c r="X5090" t="s">
        <v>8789</v>
      </c>
      <c r="Y5090" t="s">
        <v>3012</v>
      </c>
      <c r="Z5090" t="s">
        <v>3691</v>
      </c>
      <c r="AA5090" t="s">
        <v>11033</v>
      </c>
      <c r="AB5090" t="s">
        <v>11034</v>
      </c>
      <c r="AG5090" t="s">
        <v>11035</v>
      </c>
      <c r="AH5090" s="8" t="s">
        <v>11036</v>
      </c>
      <c r="AI5090" t="s">
        <v>11037</v>
      </c>
      <c r="AJ5090" t="s">
        <v>11038</v>
      </c>
    </row>
    <row r="5091" spans="1:36" ht="17.25" hidden="1" customHeight="1" x14ac:dyDescent="0.2">
      <c r="A5091" s="4" t="s">
        <v>11039</v>
      </c>
      <c r="B5091" t="s">
        <v>8398</v>
      </c>
      <c r="C5091" t="s">
        <v>11040</v>
      </c>
      <c r="E5091" t="s">
        <v>40</v>
      </c>
      <c r="F5091" t="s">
        <v>86</v>
      </c>
      <c r="G5091" s="5">
        <v>105</v>
      </c>
      <c r="H5091" t="s">
        <v>42</v>
      </c>
      <c r="I5091" t="s">
        <v>240</v>
      </c>
      <c r="J5091" t="s">
        <v>559</v>
      </c>
      <c r="N5091" s="6">
        <v>1978</v>
      </c>
      <c r="R5091" s="7">
        <v>30.721699999999998</v>
      </c>
      <c r="S5091" s="7">
        <v>-96.460800000000006</v>
      </c>
      <c r="T5091" t="s">
        <v>46</v>
      </c>
      <c r="U5091" t="s">
        <v>11041</v>
      </c>
      <c r="V5091" t="s">
        <v>10311</v>
      </c>
      <c r="X5091" t="s">
        <v>8584</v>
      </c>
      <c r="Y5091" t="s">
        <v>3012</v>
      </c>
      <c r="Z5091" t="s">
        <v>3691</v>
      </c>
      <c r="AA5091" t="s">
        <v>11042</v>
      </c>
      <c r="AB5091" t="s">
        <v>8690</v>
      </c>
      <c r="AI5091" t="s">
        <v>11043</v>
      </c>
      <c r="AJ5091" t="s">
        <v>11044</v>
      </c>
    </row>
    <row r="5092" spans="1:36" ht="17.25" hidden="1" customHeight="1" x14ac:dyDescent="0.2">
      <c r="A5092" s="4" t="s">
        <v>11045</v>
      </c>
      <c r="B5092" t="s">
        <v>8398</v>
      </c>
      <c r="C5092" t="s">
        <v>11046</v>
      </c>
      <c r="E5092" t="s">
        <v>43</v>
      </c>
      <c r="F5092" t="s">
        <v>41</v>
      </c>
      <c r="G5092" s="5">
        <v>536</v>
      </c>
      <c r="H5092" t="s">
        <v>677</v>
      </c>
      <c r="I5092" t="s">
        <v>43</v>
      </c>
      <c r="J5092" t="s">
        <v>559</v>
      </c>
      <c r="K5092" t="s">
        <v>97</v>
      </c>
      <c r="L5092" t="s">
        <v>45</v>
      </c>
      <c r="M5092" t="s">
        <v>559</v>
      </c>
      <c r="N5092" s="27"/>
      <c r="R5092" s="7">
        <v>41.571247</v>
      </c>
      <c r="S5092" s="7">
        <v>-73.974980000000002</v>
      </c>
      <c r="T5092" t="s">
        <v>46</v>
      </c>
      <c r="U5092" t="s">
        <v>11047</v>
      </c>
      <c r="V5092" t="s">
        <v>9133</v>
      </c>
      <c r="X5092" t="s">
        <v>8437</v>
      </c>
      <c r="Y5092" t="s">
        <v>3012</v>
      </c>
      <c r="Z5092" t="s">
        <v>3691</v>
      </c>
      <c r="AA5092" t="s">
        <v>11048</v>
      </c>
      <c r="AG5092" t="s">
        <v>11055</v>
      </c>
      <c r="AH5092" s="24">
        <v>49189</v>
      </c>
      <c r="AI5092" t="s">
        <v>11050</v>
      </c>
      <c r="AJ5092" t="s">
        <v>11056</v>
      </c>
    </row>
    <row r="5093" spans="1:36" ht="17.25" hidden="1" customHeight="1" x14ac:dyDescent="0.2">
      <c r="A5093" s="4" t="s">
        <v>11057</v>
      </c>
      <c r="B5093" t="s">
        <v>8398</v>
      </c>
      <c r="C5093" t="s">
        <v>11058</v>
      </c>
      <c r="E5093" t="s">
        <v>696</v>
      </c>
      <c r="F5093" t="s">
        <v>64</v>
      </c>
      <c r="G5093" s="5">
        <v>94</v>
      </c>
      <c r="H5093" t="s">
        <v>42</v>
      </c>
      <c r="I5093" t="s">
        <v>65</v>
      </c>
      <c r="J5093" t="s">
        <v>559</v>
      </c>
      <c r="N5093" s="6">
        <v>2001</v>
      </c>
      <c r="R5093" s="7">
        <v>39.713900000000002</v>
      </c>
      <c r="S5093" s="7">
        <v>-83.177800000000005</v>
      </c>
      <c r="T5093" t="s">
        <v>46</v>
      </c>
      <c r="U5093" t="s">
        <v>11059</v>
      </c>
      <c r="V5093" t="s">
        <v>11060</v>
      </c>
      <c r="X5093" t="s">
        <v>9940</v>
      </c>
      <c r="Y5093" t="s">
        <v>3012</v>
      </c>
      <c r="Z5093" t="s">
        <v>3691</v>
      </c>
      <c r="AA5093" t="s">
        <v>11061</v>
      </c>
      <c r="AB5093" t="s">
        <v>8914</v>
      </c>
      <c r="AG5093" t="s">
        <v>11062</v>
      </c>
      <c r="AH5093" s="24">
        <v>25263</v>
      </c>
      <c r="AI5093" t="s">
        <v>11063</v>
      </c>
      <c r="AJ5093" t="s">
        <v>11064</v>
      </c>
    </row>
    <row r="5094" spans="1:36" ht="17.25" hidden="1" customHeight="1" x14ac:dyDescent="0.2">
      <c r="A5094" s="4" t="s">
        <v>11057</v>
      </c>
      <c r="B5094" t="s">
        <v>8398</v>
      </c>
      <c r="C5094" t="s">
        <v>11058</v>
      </c>
      <c r="E5094" t="s">
        <v>703</v>
      </c>
      <c r="F5094" t="s">
        <v>64</v>
      </c>
      <c r="G5094" s="5">
        <v>94</v>
      </c>
      <c r="H5094" t="s">
        <v>42</v>
      </c>
      <c r="I5094" t="s">
        <v>65</v>
      </c>
      <c r="J5094" t="s">
        <v>559</v>
      </c>
      <c r="N5094" s="6">
        <v>2001</v>
      </c>
      <c r="R5094" s="7">
        <v>39.713900000000002</v>
      </c>
      <c r="S5094" s="7">
        <v>-83.177800000000005</v>
      </c>
      <c r="T5094" t="s">
        <v>46</v>
      </c>
      <c r="U5094" t="s">
        <v>11059</v>
      </c>
      <c r="V5094" t="s">
        <v>11060</v>
      </c>
      <c r="X5094" t="s">
        <v>9940</v>
      </c>
      <c r="Y5094" t="s">
        <v>3012</v>
      </c>
      <c r="Z5094" t="s">
        <v>3691</v>
      </c>
      <c r="AA5094" t="s">
        <v>11061</v>
      </c>
      <c r="AB5094" t="s">
        <v>8916</v>
      </c>
      <c r="AG5094" t="s">
        <v>11062</v>
      </c>
      <c r="AH5094" s="24">
        <v>25264</v>
      </c>
      <c r="AI5094" t="s">
        <v>11063</v>
      </c>
      <c r="AJ5094" t="s">
        <v>11065</v>
      </c>
    </row>
    <row r="5095" spans="1:36" ht="17.25" hidden="1" customHeight="1" x14ac:dyDescent="0.2">
      <c r="A5095" s="4" t="s">
        <v>11057</v>
      </c>
      <c r="B5095" t="s">
        <v>8398</v>
      </c>
      <c r="C5095" t="s">
        <v>11058</v>
      </c>
      <c r="E5095" t="s">
        <v>738</v>
      </c>
      <c r="F5095" t="s">
        <v>64</v>
      </c>
      <c r="G5095" s="5">
        <v>94</v>
      </c>
      <c r="H5095" t="s">
        <v>42</v>
      </c>
      <c r="I5095" t="s">
        <v>65</v>
      </c>
      <c r="J5095" t="s">
        <v>559</v>
      </c>
      <c r="N5095" s="24">
        <v>2001</v>
      </c>
      <c r="R5095" s="7">
        <v>39.713900000000002</v>
      </c>
      <c r="S5095" s="7">
        <v>-83.177800000000005</v>
      </c>
      <c r="T5095" t="s">
        <v>46</v>
      </c>
      <c r="U5095" t="s">
        <v>11059</v>
      </c>
      <c r="V5095" t="s">
        <v>11060</v>
      </c>
      <c r="X5095" t="s">
        <v>9940</v>
      </c>
      <c r="Y5095" t="s">
        <v>3012</v>
      </c>
      <c r="Z5095" t="s">
        <v>3691</v>
      </c>
      <c r="AA5095" t="s">
        <v>11061</v>
      </c>
      <c r="AB5095" t="s">
        <v>8803</v>
      </c>
      <c r="AG5095" t="s">
        <v>11062</v>
      </c>
      <c r="AH5095" s="24">
        <v>26167</v>
      </c>
      <c r="AI5095" t="s">
        <v>11063</v>
      </c>
      <c r="AJ5095" t="s">
        <v>11066</v>
      </c>
    </row>
    <row r="5096" spans="1:36" ht="17.25" hidden="1" customHeight="1" x14ac:dyDescent="0.2">
      <c r="A5096" s="4" t="s">
        <v>11057</v>
      </c>
      <c r="B5096" t="s">
        <v>8398</v>
      </c>
      <c r="C5096" t="s">
        <v>11058</v>
      </c>
      <c r="E5096" t="s">
        <v>740</v>
      </c>
      <c r="F5096" t="s">
        <v>64</v>
      </c>
      <c r="G5096" s="5">
        <v>94</v>
      </c>
      <c r="H5096" t="s">
        <v>42</v>
      </c>
      <c r="I5096" t="s">
        <v>65</v>
      </c>
      <c r="J5096" t="s">
        <v>559</v>
      </c>
      <c r="N5096" s="24">
        <v>2001</v>
      </c>
      <c r="R5096" s="7">
        <v>39.713900000000002</v>
      </c>
      <c r="S5096" s="7">
        <v>-83.177800000000005</v>
      </c>
      <c r="T5096" t="s">
        <v>46</v>
      </c>
      <c r="U5096" t="s">
        <v>11059</v>
      </c>
      <c r="V5096" t="s">
        <v>11060</v>
      </c>
      <c r="X5096" t="s">
        <v>9940</v>
      </c>
      <c r="Y5096" t="s">
        <v>3012</v>
      </c>
      <c r="Z5096" t="s">
        <v>3691</v>
      </c>
      <c r="AA5096" t="s">
        <v>11061</v>
      </c>
      <c r="AB5096" t="s">
        <v>8807</v>
      </c>
      <c r="AG5096" t="s">
        <v>11062</v>
      </c>
      <c r="AH5096" s="24">
        <v>26168</v>
      </c>
      <c r="AI5096" t="s">
        <v>11063</v>
      </c>
      <c r="AJ5096" t="s">
        <v>11067</v>
      </c>
    </row>
    <row r="5097" spans="1:36" ht="17.25" hidden="1" customHeight="1" x14ac:dyDescent="0.2">
      <c r="A5097" s="4" t="s">
        <v>11057</v>
      </c>
      <c r="B5097" t="s">
        <v>8398</v>
      </c>
      <c r="C5097" t="s">
        <v>11058</v>
      </c>
      <c r="E5097" t="s">
        <v>1492</v>
      </c>
      <c r="F5097" t="s">
        <v>64</v>
      </c>
      <c r="G5097" s="5">
        <v>94</v>
      </c>
      <c r="H5097" t="s">
        <v>42</v>
      </c>
      <c r="I5097" t="s">
        <v>65</v>
      </c>
      <c r="J5097" t="s">
        <v>559</v>
      </c>
      <c r="N5097" s="6">
        <v>2002</v>
      </c>
      <c r="R5097" s="7">
        <v>39.713900000000002</v>
      </c>
      <c r="S5097" s="7">
        <v>-83.177800000000005</v>
      </c>
      <c r="T5097" t="s">
        <v>46</v>
      </c>
      <c r="U5097" t="s">
        <v>11059</v>
      </c>
      <c r="V5097" t="s">
        <v>11060</v>
      </c>
      <c r="X5097" t="s">
        <v>9940</v>
      </c>
      <c r="Y5097" t="s">
        <v>3012</v>
      </c>
      <c r="Z5097" t="s">
        <v>3691</v>
      </c>
      <c r="AA5097" t="s">
        <v>11061</v>
      </c>
      <c r="AB5097" t="s">
        <v>9002</v>
      </c>
      <c r="AG5097" t="s">
        <v>11062</v>
      </c>
      <c r="AH5097" s="24">
        <v>27328</v>
      </c>
      <c r="AI5097" t="s">
        <v>11063</v>
      </c>
      <c r="AJ5097" t="s">
        <v>11068</v>
      </c>
    </row>
    <row r="5098" spans="1:36" ht="17.25" hidden="1" customHeight="1" x14ac:dyDescent="0.2">
      <c r="A5098" s="4" t="s">
        <v>11057</v>
      </c>
      <c r="B5098" t="s">
        <v>8398</v>
      </c>
      <c r="C5098" t="s">
        <v>11058</v>
      </c>
      <c r="E5098" t="s">
        <v>1494</v>
      </c>
      <c r="F5098" t="s">
        <v>64</v>
      </c>
      <c r="G5098" s="5">
        <v>94</v>
      </c>
      <c r="H5098" t="s">
        <v>42</v>
      </c>
      <c r="I5098" t="s">
        <v>65</v>
      </c>
      <c r="J5098" t="s">
        <v>559</v>
      </c>
      <c r="N5098" s="24">
        <v>2002</v>
      </c>
      <c r="R5098" s="7">
        <v>39.713900000000002</v>
      </c>
      <c r="S5098" s="7">
        <v>-83.177800000000005</v>
      </c>
      <c r="T5098" t="s">
        <v>46</v>
      </c>
      <c r="U5098" t="s">
        <v>11059</v>
      </c>
      <c r="V5098" t="s">
        <v>11060</v>
      </c>
      <c r="X5098" t="s">
        <v>9940</v>
      </c>
      <c r="Y5098" t="s">
        <v>3012</v>
      </c>
      <c r="Z5098" t="s">
        <v>3691</v>
      </c>
      <c r="AA5098" t="s">
        <v>11061</v>
      </c>
      <c r="AB5098" t="s">
        <v>9004</v>
      </c>
      <c r="AG5098" t="s">
        <v>11062</v>
      </c>
      <c r="AH5098" s="24">
        <v>27329</v>
      </c>
      <c r="AI5098" t="s">
        <v>11063</v>
      </c>
      <c r="AJ5098" t="s">
        <v>11069</v>
      </c>
    </row>
    <row r="5099" spans="1:36" ht="17.25" hidden="1" customHeight="1" x14ac:dyDescent="0.2">
      <c r="A5099" s="4" t="s">
        <v>11070</v>
      </c>
      <c r="B5099" t="s">
        <v>8398</v>
      </c>
      <c r="C5099" t="s">
        <v>11071</v>
      </c>
      <c r="E5099" t="s">
        <v>40</v>
      </c>
      <c r="F5099" t="s">
        <v>64</v>
      </c>
      <c r="G5099" s="5">
        <v>92</v>
      </c>
      <c r="H5099" t="s">
        <v>42</v>
      </c>
      <c r="I5099" t="s">
        <v>65</v>
      </c>
      <c r="J5099" t="s">
        <v>559</v>
      </c>
      <c r="N5099" s="6">
        <v>1990</v>
      </c>
      <c r="R5099" s="7">
        <v>37.498223000000003</v>
      </c>
      <c r="S5099" s="7">
        <v>-77.368539999999996</v>
      </c>
      <c r="T5099" t="s">
        <v>46</v>
      </c>
      <c r="U5099" t="s">
        <v>8873</v>
      </c>
      <c r="V5099" t="s">
        <v>11072</v>
      </c>
      <c r="X5099" t="s">
        <v>9266</v>
      </c>
      <c r="Y5099" t="s">
        <v>3012</v>
      </c>
      <c r="Z5099" t="s">
        <v>3691</v>
      </c>
      <c r="AA5099" t="s">
        <v>11073</v>
      </c>
      <c r="AB5099" t="s">
        <v>8690</v>
      </c>
      <c r="AI5099" t="s">
        <v>11074</v>
      </c>
      <c r="AJ5099" t="s">
        <v>11075</v>
      </c>
    </row>
    <row r="5100" spans="1:36" ht="17.25" hidden="1" customHeight="1" x14ac:dyDescent="0.2">
      <c r="A5100" s="4" t="s">
        <v>11070</v>
      </c>
      <c r="B5100" t="s">
        <v>8398</v>
      </c>
      <c r="C5100" t="s">
        <v>11071</v>
      </c>
      <c r="E5100" t="s">
        <v>56</v>
      </c>
      <c r="F5100" t="s">
        <v>64</v>
      </c>
      <c r="G5100" s="5">
        <v>92</v>
      </c>
      <c r="H5100" t="s">
        <v>42</v>
      </c>
      <c r="I5100" t="s">
        <v>65</v>
      </c>
      <c r="J5100" t="s">
        <v>559</v>
      </c>
      <c r="N5100" s="6">
        <v>1990</v>
      </c>
      <c r="R5100" s="7">
        <v>37.498223000000003</v>
      </c>
      <c r="S5100" s="7">
        <v>-77.368539999999996</v>
      </c>
      <c r="T5100" t="s">
        <v>46</v>
      </c>
      <c r="U5100" t="s">
        <v>8873</v>
      </c>
      <c r="V5100" t="s">
        <v>11072</v>
      </c>
      <c r="X5100" t="s">
        <v>9266</v>
      </c>
      <c r="Y5100" t="s">
        <v>3012</v>
      </c>
      <c r="Z5100" t="s">
        <v>3691</v>
      </c>
      <c r="AA5100" t="s">
        <v>11073</v>
      </c>
      <c r="AB5100" t="s">
        <v>8503</v>
      </c>
      <c r="AI5100" t="s">
        <v>11074</v>
      </c>
      <c r="AJ5100" t="s">
        <v>11076</v>
      </c>
    </row>
    <row r="5101" spans="1:36" ht="17.25" hidden="1" customHeight="1" x14ac:dyDescent="0.2">
      <c r="A5101" s="4" t="s">
        <v>11070</v>
      </c>
      <c r="B5101" t="s">
        <v>8398</v>
      </c>
      <c r="C5101" t="s">
        <v>11071</v>
      </c>
      <c r="E5101" t="s">
        <v>58</v>
      </c>
      <c r="F5101" t="s">
        <v>64</v>
      </c>
      <c r="G5101" s="5">
        <v>92</v>
      </c>
      <c r="H5101" t="s">
        <v>42</v>
      </c>
      <c r="I5101" t="s">
        <v>65</v>
      </c>
      <c r="J5101" t="s">
        <v>559</v>
      </c>
      <c r="N5101" s="24">
        <v>1990</v>
      </c>
      <c r="R5101" s="7">
        <v>37.498223000000003</v>
      </c>
      <c r="S5101" s="7">
        <v>-77.368539999999996</v>
      </c>
      <c r="T5101" t="s">
        <v>46</v>
      </c>
      <c r="U5101" t="s">
        <v>8873</v>
      </c>
      <c r="V5101" t="s">
        <v>11072</v>
      </c>
      <c r="X5101" t="s">
        <v>9266</v>
      </c>
      <c r="Y5101" t="s">
        <v>3012</v>
      </c>
      <c r="Z5101" t="s">
        <v>3691</v>
      </c>
      <c r="AA5101" t="s">
        <v>11073</v>
      </c>
      <c r="AB5101" t="s">
        <v>8595</v>
      </c>
      <c r="AI5101" t="s">
        <v>11074</v>
      </c>
      <c r="AJ5101" t="s">
        <v>11077</v>
      </c>
    </row>
    <row r="5102" spans="1:36" ht="17.25" hidden="1" customHeight="1" x14ac:dyDescent="0.2">
      <c r="A5102" s="4" t="s">
        <v>11070</v>
      </c>
      <c r="B5102" t="s">
        <v>8398</v>
      </c>
      <c r="C5102" t="s">
        <v>11071</v>
      </c>
      <c r="E5102" t="s">
        <v>191</v>
      </c>
      <c r="F5102" t="s">
        <v>64</v>
      </c>
      <c r="G5102" s="5">
        <v>92</v>
      </c>
      <c r="H5102" t="s">
        <v>42</v>
      </c>
      <c r="I5102" t="s">
        <v>65</v>
      </c>
      <c r="J5102" t="s">
        <v>559</v>
      </c>
      <c r="N5102" s="6">
        <v>1990</v>
      </c>
      <c r="R5102" s="7">
        <v>37.498223000000003</v>
      </c>
      <c r="S5102" s="7">
        <v>-77.368539999999996</v>
      </c>
      <c r="T5102" t="s">
        <v>46</v>
      </c>
      <c r="U5102" t="s">
        <v>8873</v>
      </c>
      <c r="V5102" t="s">
        <v>11072</v>
      </c>
      <c r="X5102" t="s">
        <v>9266</v>
      </c>
      <c r="Y5102" t="s">
        <v>3012</v>
      </c>
      <c r="Z5102" t="s">
        <v>3691</v>
      </c>
      <c r="AA5102" t="s">
        <v>11073</v>
      </c>
      <c r="AB5102" t="s">
        <v>8414</v>
      </c>
      <c r="AI5102" t="s">
        <v>11074</v>
      </c>
      <c r="AJ5102" t="s">
        <v>11078</v>
      </c>
    </row>
    <row r="5103" spans="1:36" ht="17.25" hidden="1" customHeight="1" x14ac:dyDescent="0.2">
      <c r="A5103" s="4" t="s">
        <v>11079</v>
      </c>
      <c r="B5103" t="s">
        <v>8398</v>
      </c>
      <c r="C5103" t="s">
        <v>11080</v>
      </c>
      <c r="E5103" t="s">
        <v>40</v>
      </c>
      <c r="F5103" t="s">
        <v>64</v>
      </c>
      <c r="G5103" s="5">
        <v>67</v>
      </c>
      <c r="H5103" t="s">
        <v>806</v>
      </c>
      <c r="I5103" t="s">
        <v>65</v>
      </c>
      <c r="J5103" t="s">
        <v>559</v>
      </c>
      <c r="N5103" s="6">
        <v>1974</v>
      </c>
      <c r="O5103" s="24">
        <v>2020</v>
      </c>
      <c r="R5103" s="7">
        <v>34.418500000000002</v>
      </c>
      <c r="S5103" s="7">
        <v>-80.165700000000001</v>
      </c>
      <c r="T5103" t="s">
        <v>46</v>
      </c>
      <c r="U5103" t="s">
        <v>11081</v>
      </c>
      <c r="V5103" t="s">
        <v>11082</v>
      </c>
      <c r="X5103" t="s">
        <v>9662</v>
      </c>
      <c r="Y5103" t="s">
        <v>3012</v>
      </c>
      <c r="Z5103" t="s">
        <v>3691</v>
      </c>
      <c r="AA5103" t="s">
        <v>11083</v>
      </c>
      <c r="AB5103" t="s">
        <v>8690</v>
      </c>
      <c r="AG5103" t="s">
        <v>11084</v>
      </c>
      <c r="AH5103" s="24">
        <v>5013</v>
      </c>
      <c r="AI5103" t="s">
        <v>11085</v>
      </c>
      <c r="AJ5103" t="s">
        <v>11086</v>
      </c>
    </row>
    <row r="5104" spans="1:36" ht="17.25" hidden="1" customHeight="1" x14ac:dyDescent="0.2">
      <c r="A5104" s="4" t="s">
        <v>11079</v>
      </c>
      <c r="B5104" t="s">
        <v>8398</v>
      </c>
      <c r="C5104" t="s">
        <v>11080</v>
      </c>
      <c r="E5104" t="s">
        <v>4762</v>
      </c>
      <c r="F5104" t="s">
        <v>64</v>
      </c>
      <c r="G5104" s="5">
        <v>158</v>
      </c>
      <c r="H5104" t="s">
        <v>42</v>
      </c>
      <c r="I5104" t="s">
        <v>65</v>
      </c>
      <c r="J5104" t="s">
        <v>559</v>
      </c>
      <c r="N5104" s="6">
        <v>1997</v>
      </c>
      <c r="R5104" s="7">
        <v>34.418500000000002</v>
      </c>
      <c r="S5104" s="7">
        <v>-80.165700000000001</v>
      </c>
      <c r="T5104" t="s">
        <v>46</v>
      </c>
      <c r="U5104" t="s">
        <v>11081</v>
      </c>
      <c r="V5104" t="s">
        <v>11082</v>
      </c>
      <c r="X5104" t="s">
        <v>9662</v>
      </c>
      <c r="Y5104" t="s">
        <v>3012</v>
      </c>
      <c r="Z5104" t="s">
        <v>3691</v>
      </c>
      <c r="AA5104" t="s">
        <v>11083</v>
      </c>
      <c r="AB5104" t="s">
        <v>10538</v>
      </c>
      <c r="AG5104" t="s">
        <v>11084</v>
      </c>
      <c r="AH5104" s="24">
        <v>5024</v>
      </c>
      <c r="AI5104" t="s">
        <v>11085</v>
      </c>
      <c r="AJ5104" t="s">
        <v>11087</v>
      </c>
    </row>
    <row r="5105" spans="1:36" ht="17.25" hidden="1" customHeight="1" x14ac:dyDescent="0.2">
      <c r="A5105" s="4" t="s">
        <v>11079</v>
      </c>
      <c r="B5105" t="s">
        <v>8398</v>
      </c>
      <c r="C5105" t="s">
        <v>11080</v>
      </c>
      <c r="E5105" t="s">
        <v>4764</v>
      </c>
      <c r="F5105" t="s">
        <v>64</v>
      </c>
      <c r="G5105" s="5">
        <v>158</v>
      </c>
      <c r="H5105" t="s">
        <v>42</v>
      </c>
      <c r="I5105" t="s">
        <v>65</v>
      </c>
      <c r="J5105" t="s">
        <v>559</v>
      </c>
      <c r="N5105" s="6">
        <v>1997</v>
      </c>
      <c r="R5105" s="7">
        <v>34.418500000000002</v>
      </c>
      <c r="S5105" s="7">
        <v>-80.165700000000001</v>
      </c>
      <c r="T5105" t="s">
        <v>46</v>
      </c>
      <c r="U5105" t="s">
        <v>11081</v>
      </c>
      <c r="V5105" t="s">
        <v>11082</v>
      </c>
      <c r="X5105" t="s">
        <v>9662</v>
      </c>
      <c r="Y5105" t="s">
        <v>3012</v>
      </c>
      <c r="Z5105" t="s">
        <v>3691</v>
      </c>
      <c r="AA5105" t="s">
        <v>11083</v>
      </c>
      <c r="AB5105" t="s">
        <v>10540</v>
      </c>
      <c r="AG5105" t="s">
        <v>11084</v>
      </c>
      <c r="AH5105" s="24">
        <v>5025</v>
      </c>
      <c r="AI5105" t="s">
        <v>11085</v>
      </c>
      <c r="AJ5105" t="s">
        <v>11088</v>
      </c>
    </row>
    <row r="5106" spans="1:36" ht="17.25" hidden="1" customHeight="1" x14ac:dyDescent="0.2">
      <c r="A5106" s="4" t="s">
        <v>11079</v>
      </c>
      <c r="B5106" t="s">
        <v>8398</v>
      </c>
      <c r="C5106" t="s">
        <v>11080</v>
      </c>
      <c r="E5106" t="s">
        <v>58</v>
      </c>
      <c r="F5106" t="s">
        <v>64</v>
      </c>
      <c r="G5106" s="5">
        <v>67</v>
      </c>
      <c r="H5106" t="s">
        <v>806</v>
      </c>
      <c r="I5106" t="s">
        <v>65</v>
      </c>
      <c r="J5106" t="s">
        <v>559</v>
      </c>
      <c r="N5106" s="24">
        <v>1974</v>
      </c>
      <c r="O5106" s="24">
        <v>2020</v>
      </c>
      <c r="R5106" s="7">
        <v>34.418500000000002</v>
      </c>
      <c r="S5106" s="7">
        <v>-80.165700000000001</v>
      </c>
      <c r="T5106" t="s">
        <v>46</v>
      </c>
      <c r="U5106" t="s">
        <v>11081</v>
      </c>
      <c r="V5106" t="s">
        <v>11082</v>
      </c>
      <c r="X5106" t="s">
        <v>9662</v>
      </c>
      <c r="Y5106" t="s">
        <v>3012</v>
      </c>
      <c r="Z5106" t="s">
        <v>3691</v>
      </c>
      <c r="AA5106" t="s">
        <v>11083</v>
      </c>
      <c r="AB5106" t="s">
        <v>8595</v>
      </c>
      <c r="AG5106" t="s">
        <v>11084</v>
      </c>
      <c r="AH5106" s="24">
        <v>5015</v>
      </c>
      <c r="AI5106" t="s">
        <v>11085</v>
      </c>
      <c r="AJ5106" t="s">
        <v>11089</v>
      </c>
    </row>
    <row r="5107" spans="1:36" ht="17.25" hidden="1" customHeight="1" x14ac:dyDescent="0.2">
      <c r="A5107" s="4" t="s">
        <v>11079</v>
      </c>
      <c r="B5107" t="s">
        <v>8398</v>
      </c>
      <c r="C5107" t="s">
        <v>11080</v>
      </c>
      <c r="E5107" t="s">
        <v>2297</v>
      </c>
      <c r="F5107" t="s">
        <v>64</v>
      </c>
      <c r="G5107" s="5">
        <v>67</v>
      </c>
      <c r="H5107" t="s">
        <v>806</v>
      </c>
      <c r="I5107" t="s">
        <v>65</v>
      </c>
      <c r="J5107" t="s">
        <v>559</v>
      </c>
      <c r="N5107" s="24">
        <v>1975</v>
      </c>
      <c r="O5107" s="24">
        <v>2020</v>
      </c>
      <c r="R5107" s="7">
        <v>34.418500000000002</v>
      </c>
      <c r="S5107" s="7">
        <v>-80.165700000000001</v>
      </c>
      <c r="T5107" t="s">
        <v>46</v>
      </c>
      <c r="U5107" t="s">
        <v>11081</v>
      </c>
      <c r="V5107" t="s">
        <v>11082</v>
      </c>
      <c r="X5107" t="s">
        <v>9662</v>
      </c>
      <c r="Y5107" t="s">
        <v>3012</v>
      </c>
      <c r="Z5107" t="s">
        <v>3691</v>
      </c>
      <c r="AA5107" t="s">
        <v>11083</v>
      </c>
      <c r="AB5107" t="s">
        <v>8431</v>
      </c>
      <c r="AG5107" t="s">
        <v>11084</v>
      </c>
      <c r="AH5107" s="24">
        <v>5019</v>
      </c>
      <c r="AI5107" t="s">
        <v>11085</v>
      </c>
      <c r="AJ5107" t="s">
        <v>11090</v>
      </c>
    </row>
    <row r="5108" spans="1:36" ht="17.25" hidden="1" customHeight="1" x14ac:dyDescent="0.2">
      <c r="A5108" s="4" t="s">
        <v>11091</v>
      </c>
      <c r="B5108" t="s">
        <v>8398</v>
      </c>
      <c r="C5108" t="s">
        <v>11092</v>
      </c>
      <c r="E5108" t="s">
        <v>565</v>
      </c>
      <c r="F5108" t="s">
        <v>64</v>
      </c>
      <c r="G5108" s="5">
        <v>74</v>
      </c>
      <c r="H5108" t="s">
        <v>42</v>
      </c>
      <c r="I5108" t="s">
        <v>43</v>
      </c>
      <c r="J5108" t="s">
        <v>559</v>
      </c>
      <c r="N5108" s="8">
        <v>1992</v>
      </c>
      <c r="R5108" s="7">
        <v>41.673099999999998</v>
      </c>
      <c r="S5108" s="7">
        <v>-70.999399999999994</v>
      </c>
      <c r="T5108" t="s">
        <v>46</v>
      </c>
      <c r="U5108" t="s">
        <v>4987</v>
      </c>
      <c r="V5108" t="s">
        <v>10606</v>
      </c>
      <c r="X5108" t="s">
        <v>8479</v>
      </c>
      <c r="Y5108" t="s">
        <v>3012</v>
      </c>
      <c r="Z5108" t="s">
        <v>3691</v>
      </c>
      <c r="AA5108" t="s">
        <v>11093</v>
      </c>
      <c r="AB5108" t="s">
        <v>9176</v>
      </c>
      <c r="AG5108" t="s">
        <v>11094</v>
      </c>
      <c r="AH5108" s="8" t="s">
        <v>11095</v>
      </c>
      <c r="AI5108" t="s">
        <v>11096</v>
      </c>
      <c r="AJ5108" t="s">
        <v>11097</v>
      </c>
    </row>
    <row r="5109" spans="1:36" ht="17.25" hidden="1" customHeight="1" x14ac:dyDescent="0.2">
      <c r="A5109" s="4" t="s">
        <v>11098</v>
      </c>
      <c r="B5109" t="s">
        <v>8398</v>
      </c>
      <c r="C5109" t="s">
        <v>11099</v>
      </c>
      <c r="E5109" t="s">
        <v>40</v>
      </c>
      <c r="F5109" t="s">
        <v>64</v>
      </c>
      <c r="G5109" s="5">
        <v>68</v>
      </c>
      <c r="H5109" t="s">
        <v>42</v>
      </c>
      <c r="I5109" t="s">
        <v>65</v>
      </c>
      <c r="J5109" t="s">
        <v>559</v>
      </c>
      <c r="N5109" s="24">
        <v>2011</v>
      </c>
      <c r="R5109" s="7">
        <v>46.104712999999997</v>
      </c>
      <c r="S5109" s="7">
        <v>-112.8766</v>
      </c>
      <c r="T5109" t="s">
        <v>46</v>
      </c>
      <c r="U5109" t="s">
        <v>11100</v>
      </c>
      <c r="V5109" t="s">
        <v>11101</v>
      </c>
      <c r="X5109" t="s">
        <v>10963</v>
      </c>
      <c r="Y5109" t="s">
        <v>3012</v>
      </c>
      <c r="Z5109" t="s">
        <v>3691</v>
      </c>
      <c r="AA5109" t="s">
        <v>11102</v>
      </c>
      <c r="AB5109" t="s">
        <v>8690</v>
      </c>
      <c r="AG5109" t="s">
        <v>11103</v>
      </c>
      <c r="AH5109" s="24">
        <v>15188</v>
      </c>
      <c r="AI5109" t="s">
        <v>11104</v>
      </c>
      <c r="AJ5109" t="s">
        <v>11105</v>
      </c>
    </row>
    <row r="5110" spans="1:36" ht="17.25" hidden="1" customHeight="1" x14ac:dyDescent="0.2">
      <c r="A5110" s="4" t="s">
        <v>11098</v>
      </c>
      <c r="B5110" t="s">
        <v>8398</v>
      </c>
      <c r="C5110" t="s">
        <v>11099</v>
      </c>
      <c r="E5110" t="s">
        <v>56</v>
      </c>
      <c r="F5110" t="s">
        <v>64</v>
      </c>
      <c r="G5110" s="5">
        <v>68</v>
      </c>
      <c r="H5110" t="s">
        <v>42</v>
      </c>
      <c r="I5110" t="s">
        <v>65</v>
      </c>
      <c r="J5110" t="s">
        <v>559</v>
      </c>
      <c r="N5110" s="6">
        <v>2011</v>
      </c>
      <c r="R5110" s="7">
        <v>46.104712999999997</v>
      </c>
      <c r="S5110" s="7">
        <v>-112.8766</v>
      </c>
      <c r="T5110" t="s">
        <v>46</v>
      </c>
      <c r="U5110" t="s">
        <v>11100</v>
      </c>
      <c r="V5110" t="s">
        <v>11101</v>
      </c>
      <c r="X5110" t="s">
        <v>10963</v>
      </c>
      <c r="Y5110" t="s">
        <v>3012</v>
      </c>
      <c r="Z5110" t="s">
        <v>3691</v>
      </c>
      <c r="AA5110" t="s">
        <v>11102</v>
      </c>
      <c r="AB5110" t="s">
        <v>8503</v>
      </c>
      <c r="AG5110" t="s">
        <v>11103</v>
      </c>
      <c r="AH5110" s="24">
        <v>41691</v>
      </c>
      <c r="AI5110" t="s">
        <v>11104</v>
      </c>
      <c r="AJ5110" t="s">
        <v>11106</v>
      </c>
    </row>
    <row r="5111" spans="1:36" ht="17.25" hidden="1" customHeight="1" x14ac:dyDescent="0.2">
      <c r="A5111" s="4" t="s">
        <v>11098</v>
      </c>
      <c r="B5111" t="s">
        <v>8398</v>
      </c>
      <c r="C5111" t="s">
        <v>11099</v>
      </c>
      <c r="E5111" t="s">
        <v>58</v>
      </c>
      <c r="F5111" t="s">
        <v>64</v>
      </c>
      <c r="G5111" s="5">
        <v>68</v>
      </c>
      <c r="H5111" t="s">
        <v>42</v>
      </c>
      <c r="I5111" t="s">
        <v>65</v>
      </c>
      <c r="J5111" t="s">
        <v>559</v>
      </c>
      <c r="N5111" s="6">
        <v>2011</v>
      </c>
      <c r="R5111" s="7">
        <v>46.104712999999997</v>
      </c>
      <c r="S5111" s="7">
        <v>-112.8766</v>
      </c>
      <c r="T5111" t="s">
        <v>46</v>
      </c>
      <c r="U5111" t="s">
        <v>11100</v>
      </c>
      <c r="V5111" t="s">
        <v>11101</v>
      </c>
      <c r="X5111" t="s">
        <v>10963</v>
      </c>
      <c r="Y5111" t="s">
        <v>3012</v>
      </c>
      <c r="Z5111" t="s">
        <v>3691</v>
      </c>
      <c r="AA5111" t="s">
        <v>11102</v>
      </c>
      <c r="AB5111" t="s">
        <v>8595</v>
      </c>
      <c r="AG5111" t="s">
        <v>11103</v>
      </c>
      <c r="AH5111" s="24">
        <v>35593</v>
      </c>
      <c r="AI5111" t="s">
        <v>11104</v>
      </c>
      <c r="AJ5111" t="s">
        <v>11107</v>
      </c>
    </row>
    <row r="5112" spans="1:36" ht="17.25" hidden="1" customHeight="1" x14ac:dyDescent="0.2">
      <c r="A5112" s="4" t="s">
        <v>11108</v>
      </c>
      <c r="B5112" t="s">
        <v>8398</v>
      </c>
      <c r="C5112" t="s">
        <v>11109</v>
      </c>
      <c r="E5112" t="s">
        <v>8673</v>
      </c>
      <c r="F5112" t="s">
        <v>64</v>
      </c>
      <c r="G5112" s="5">
        <v>192</v>
      </c>
      <c r="H5112" t="s">
        <v>42</v>
      </c>
      <c r="I5112" t="s">
        <v>65</v>
      </c>
      <c r="J5112" t="s">
        <v>559</v>
      </c>
      <c r="N5112" s="24">
        <v>1999</v>
      </c>
      <c r="R5112" s="7">
        <v>44.448610000000002</v>
      </c>
      <c r="S5112" s="7">
        <v>-88.072040000000001</v>
      </c>
      <c r="T5112" t="s">
        <v>46</v>
      </c>
      <c r="U5112" t="s">
        <v>11110</v>
      </c>
      <c r="V5112" t="s">
        <v>8500</v>
      </c>
      <c r="X5112" t="s">
        <v>8676</v>
      </c>
      <c r="Y5112" t="s">
        <v>3012</v>
      </c>
      <c r="Z5112" t="s">
        <v>3691</v>
      </c>
      <c r="AA5112" t="s">
        <v>11111</v>
      </c>
      <c r="AB5112" t="s">
        <v>8678</v>
      </c>
      <c r="AG5112" t="s">
        <v>11112</v>
      </c>
      <c r="AH5112" s="24">
        <v>5332</v>
      </c>
      <c r="AI5112" t="s">
        <v>11113</v>
      </c>
      <c r="AJ5112" t="s">
        <v>11114</v>
      </c>
    </row>
    <row r="5113" spans="1:36" ht="17.25" hidden="1" customHeight="1" x14ac:dyDescent="0.2">
      <c r="A5113" s="4" t="s">
        <v>11115</v>
      </c>
      <c r="B5113" t="s">
        <v>8398</v>
      </c>
      <c r="C5113" t="s">
        <v>11116</v>
      </c>
      <c r="E5113" t="s">
        <v>2297</v>
      </c>
      <c r="F5113" t="s">
        <v>64</v>
      </c>
      <c r="G5113" s="5">
        <v>104</v>
      </c>
      <c r="H5113" t="s">
        <v>42</v>
      </c>
      <c r="I5113" t="s">
        <v>65</v>
      </c>
      <c r="J5113" t="s">
        <v>559</v>
      </c>
      <c r="N5113" s="6">
        <v>1992</v>
      </c>
      <c r="R5113" s="7">
        <v>28.903863000000001</v>
      </c>
      <c r="S5113" s="7">
        <v>-81.332329999999999</v>
      </c>
      <c r="T5113" t="s">
        <v>46</v>
      </c>
      <c r="U5113" t="s">
        <v>11117</v>
      </c>
      <c r="V5113" t="s">
        <v>11118</v>
      </c>
      <c r="X5113" t="s">
        <v>8746</v>
      </c>
      <c r="Y5113" t="s">
        <v>3012</v>
      </c>
      <c r="Z5113" t="s">
        <v>3691</v>
      </c>
      <c r="AA5113" t="s">
        <v>11119</v>
      </c>
      <c r="AB5113" t="s">
        <v>8431</v>
      </c>
      <c r="AI5113" t="s">
        <v>11120</v>
      </c>
      <c r="AJ5113" t="s">
        <v>11121</v>
      </c>
    </row>
    <row r="5114" spans="1:36" ht="17.25" hidden="1" customHeight="1" x14ac:dyDescent="0.2">
      <c r="A5114" s="4" t="s">
        <v>11115</v>
      </c>
      <c r="B5114" t="s">
        <v>8398</v>
      </c>
      <c r="C5114" t="s">
        <v>11116</v>
      </c>
      <c r="E5114" t="s">
        <v>3929</v>
      </c>
      <c r="F5114" t="s">
        <v>64</v>
      </c>
      <c r="G5114" s="5">
        <v>104</v>
      </c>
      <c r="H5114" t="s">
        <v>42</v>
      </c>
      <c r="I5114" t="s">
        <v>65</v>
      </c>
      <c r="J5114" t="s">
        <v>559</v>
      </c>
      <c r="N5114" s="24">
        <v>1992</v>
      </c>
      <c r="R5114" s="7">
        <v>28.903863000000001</v>
      </c>
      <c r="S5114" s="7">
        <v>-81.332329999999999</v>
      </c>
      <c r="T5114" t="s">
        <v>46</v>
      </c>
      <c r="U5114" t="s">
        <v>11117</v>
      </c>
      <c r="V5114" t="s">
        <v>11118</v>
      </c>
      <c r="X5114" t="s">
        <v>8746</v>
      </c>
      <c r="Y5114" t="s">
        <v>3012</v>
      </c>
      <c r="Z5114" t="s">
        <v>3691</v>
      </c>
      <c r="AA5114" t="s">
        <v>11119</v>
      </c>
      <c r="AB5114" t="s">
        <v>8726</v>
      </c>
      <c r="AI5114" t="s">
        <v>11120</v>
      </c>
      <c r="AJ5114" t="s">
        <v>11122</v>
      </c>
    </row>
    <row r="5115" spans="1:36" ht="17.25" hidden="1" customHeight="1" x14ac:dyDescent="0.2">
      <c r="A5115" s="4" t="s">
        <v>11115</v>
      </c>
      <c r="B5115" t="s">
        <v>8398</v>
      </c>
      <c r="C5115" t="s">
        <v>11116</v>
      </c>
      <c r="E5115" t="s">
        <v>4787</v>
      </c>
      <c r="F5115" t="s">
        <v>64</v>
      </c>
      <c r="G5115" s="5">
        <v>104</v>
      </c>
      <c r="H5115" t="s">
        <v>42</v>
      </c>
      <c r="I5115" t="s">
        <v>65</v>
      </c>
      <c r="J5115" t="s">
        <v>559</v>
      </c>
      <c r="N5115" s="24">
        <v>1992</v>
      </c>
      <c r="R5115" s="7">
        <v>28.903863000000001</v>
      </c>
      <c r="S5115" s="7">
        <v>-81.332329999999999</v>
      </c>
      <c r="T5115" t="s">
        <v>46</v>
      </c>
      <c r="U5115" t="s">
        <v>11117</v>
      </c>
      <c r="V5115" t="s">
        <v>11118</v>
      </c>
      <c r="X5115" t="s">
        <v>8746</v>
      </c>
      <c r="Y5115" t="s">
        <v>3012</v>
      </c>
      <c r="Z5115" t="s">
        <v>3691</v>
      </c>
      <c r="AA5115" t="s">
        <v>11119</v>
      </c>
      <c r="AB5115" t="s">
        <v>8404</v>
      </c>
      <c r="AI5115" t="s">
        <v>11120</v>
      </c>
      <c r="AJ5115" t="s">
        <v>11123</v>
      </c>
    </row>
    <row r="5116" spans="1:36" ht="17.25" hidden="1" customHeight="1" x14ac:dyDescent="0.2">
      <c r="A5116" s="4" t="s">
        <v>11124</v>
      </c>
      <c r="B5116" t="s">
        <v>8398</v>
      </c>
      <c r="C5116" t="s">
        <v>11125</v>
      </c>
      <c r="E5116" t="s">
        <v>8444</v>
      </c>
      <c r="F5116" t="s">
        <v>64</v>
      </c>
      <c r="G5116" s="5">
        <v>89</v>
      </c>
      <c r="H5116" t="s">
        <v>42</v>
      </c>
      <c r="I5116" t="s">
        <v>65</v>
      </c>
      <c r="J5116" t="s">
        <v>559</v>
      </c>
      <c r="N5116" s="24">
        <v>1990</v>
      </c>
      <c r="R5116" s="7">
        <v>32.403055999999999</v>
      </c>
      <c r="S5116" s="7">
        <v>-97.700559999999996</v>
      </c>
      <c r="T5116" t="s">
        <v>46</v>
      </c>
      <c r="U5116" t="s">
        <v>11126</v>
      </c>
      <c r="V5116" t="s">
        <v>11127</v>
      </c>
      <c r="X5116" t="s">
        <v>8584</v>
      </c>
      <c r="Y5116" t="s">
        <v>3012</v>
      </c>
      <c r="Z5116" t="s">
        <v>3691</v>
      </c>
      <c r="AA5116" t="s">
        <v>11128</v>
      </c>
      <c r="AB5116" t="s">
        <v>8449</v>
      </c>
      <c r="AG5116" t="s">
        <v>11129</v>
      </c>
      <c r="AH5116" s="24">
        <v>5143</v>
      </c>
      <c r="AI5116" t="s">
        <v>11130</v>
      </c>
      <c r="AJ5116" t="s">
        <v>11131</v>
      </c>
    </row>
    <row r="5117" spans="1:36" ht="17.25" hidden="1" customHeight="1" x14ac:dyDescent="0.2">
      <c r="A5117" s="4" t="s">
        <v>11124</v>
      </c>
      <c r="B5117" t="s">
        <v>8398</v>
      </c>
      <c r="C5117" t="s">
        <v>11125</v>
      </c>
      <c r="E5117" t="s">
        <v>8453</v>
      </c>
      <c r="F5117" t="s">
        <v>64</v>
      </c>
      <c r="G5117" s="5">
        <v>89</v>
      </c>
      <c r="H5117" t="s">
        <v>42</v>
      </c>
      <c r="I5117" t="s">
        <v>65</v>
      </c>
      <c r="J5117" t="s">
        <v>559</v>
      </c>
      <c r="N5117" s="6">
        <v>1990</v>
      </c>
      <c r="R5117" s="7">
        <v>32.403055999999999</v>
      </c>
      <c r="S5117" s="7">
        <v>-97.700559999999996</v>
      </c>
      <c r="T5117" t="s">
        <v>46</v>
      </c>
      <c r="U5117" t="s">
        <v>11126</v>
      </c>
      <c r="V5117" t="s">
        <v>11127</v>
      </c>
      <c r="X5117" t="s">
        <v>8584</v>
      </c>
      <c r="Y5117" t="s">
        <v>3012</v>
      </c>
      <c r="Z5117" t="s">
        <v>3691</v>
      </c>
      <c r="AA5117" t="s">
        <v>11128</v>
      </c>
      <c r="AB5117" t="s">
        <v>8454</v>
      </c>
      <c r="AG5117" t="s">
        <v>11129</v>
      </c>
      <c r="AH5117" s="24">
        <v>5144</v>
      </c>
      <c r="AI5117" t="s">
        <v>11130</v>
      </c>
      <c r="AJ5117" t="s">
        <v>11132</v>
      </c>
    </row>
    <row r="5118" spans="1:36" ht="17.25" hidden="1" customHeight="1" x14ac:dyDescent="0.2">
      <c r="A5118" s="4" t="s">
        <v>11124</v>
      </c>
      <c r="B5118" t="s">
        <v>8398</v>
      </c>
      <c r="C5118" t="s">
        <v>11125</v>
      </c>
      <c r="E5118" t="s">
        <v>8456</v>
      </c>
      <c r="F5118" t="s">
        <v>64</v>
      </c>
      <c r="G5118" s="5">
        <v>89</v>
      </c>
      <c r="H5118" t="s">
        <v>42</v>
      </c>
      <c r="I5118" t="s">
        <v>65</v>
      </c>
      <c r="J5118" t="s">
        <v>559</v>
      </c>
      <c r="N5118" s="6">
        <v>1990</v>
      </c>
      <c r="R5118" s="7">
        <v>32.403055999999999</v>
      </c>
      <c r="S5118" s="7">
        <v>-97.700559999999996</v>
      </c>
      <c r="T5118" t="s">
        <v>46</v>
      </c>
      <c r="U5118" t="s">
        <v>11126</v>
      </c>
      <c r="V5118" t="s">
        <v>11127</v>
      </c>
      <c r="X5118" t="s">
        <v>8584</v>
      </c>
      <c r="Y5118" t="s">
        <v>3012</v>
      </c>
      <c r="Z5118" t="s">
        <v>3691</v>
      </c>
      <c r="AA5118" t="s">
        <v>11128</v>
      </c>
      <c r="AB5118" t="s">
        <v>8457</v>
      </c>
      <c r="AG5118" t="s">
        <v>11129</v>
      </c>
      <c r="AH5118" s="24">
        <v>5145</v>
      </c>
      <c r="AI5118" t="s">
        <v>11130</v>
      </c>
      <c r="AJ5118" t="s">
        <v>11133</v>
      </c>
    </row>
    <row r="5119" spans="1:36" ht="17.25" hidden="1" customHeight="1" x14ac:dyDescent="0.2">
      <c r="A5119" s="4" t="s">
        <v>11124</v>
      </c>
      <c r="B5119" t="s">
        <v>8398</v>
      </c>
      <c r="C5119" t="s">
        <v>11125</v>
      </c>
      <c r="E5119" t="s">
        <v>8459</v>
      </c>
      <c r="F5119" t="s">
        <v>64</v>
      </c>
      <c r="G5119" s="5">
        <v>89</v>
      </c>
      <c r="H5119" t="s">
        <v>42</v>
      </c>
      <c r="I5119" t="s">
        <v>65</v>
      </c>
      <c r="J5119" t="s">
        <v>559</v>
      </c>
      <c r="N5119" s="6">
        <v>1990</v>
      </c>
      <c r="R5119" s="7">
        <v>32.403055999999999</v>
      </c>
      <c r="S5119" s="7">
        <v>-97.700559999999996</v>
      </c>
      <c r="T5119" t="s">
        <v>46</v>
      </c>
      <c r="U5119" t="s">
        <v>11126</v>
      </c>
      <c r="V5119" t="s">
        <v>11127</v>
      </c>
      <c r="X5119" t="s">
        <v>8584</v>
      </c>
      <c r="Y5119" t="s">
        <v>3012</v>
      </c>
      <c r="Z5119" t="s">
        <v>3691</v>
      </c>
      <c r="AA5119" t="s">
        <v>11128</v>
      </c>
      <c r="AB5119" t="s">
        <v>8460</v>
      </c>
      <c r="AG5119" t="s">
        <v>11129</v>
      </c>
      <c r="AH5119" s="24">
        <v>5146</v>
      </c>
      <c r="AI5119" t="s">
        <v>11130</v>
      </c>
      <c r="AJ5119" t="s">
        <v>11134</v>
      </c>
    </row>
    <row r="5120" spans="1:36" ht="17.25" hidden="1" customHeight="1" x14ac:dyDescent="0.2">
      <c r="A5120" s="4" t="s">
        <v>11135</v>
      </c>
      <c r="B5120" t="s">
        <v>8398</v>
      </c>
      <c r="C5120" t="s">
        <v>11136</v>
      </c>
      <c r="E5120" t="s">
        <v>696</v>
      </c>
      <c r="F5120" t="s">
        <v>86</v>
      </c>
      <c r="G5120" s="5">
        <v>89</v>
      </c>
      <c r="H5120" t="s">
        <v>42</v>
      </c>
      <c r="I5120" t="s">
        <v>65</v>
      </c>
      <c r="J5120" t="s">
        <v>559</v>
      </c>
      <c r="N5120" s="24">
        <v>2002</v>
      </c>
      <c r="R5120" s="7">
        <v>42.772500000000001</v>
      </c>
      <c r="S5120" s="7">
        <v>-82.4953</v>
      </c>
      <c r="T5120" t="s">
        <v>46</v>
      </c>
      <c r="U5120" t="s">
        <v>9531</v>
      </c>
      <c r="V5120" t="s">
        <v>9293</v>
      </c>
      <c r="X5120" t="s">
        <v>8402</v>
      </c>
      <c r="Y5120" t="s">
        <v>3012</v>
      </c>
      <c r="Z5120" t="s">
        <v>3691</v>
      </c>
      <c r="AA5120" t="s">
        <v>11137</v>
      </c>
      <c r="AB5120" t="s">
        <v>8914</v>
      </c>
      <c r="AI5120" t="s">
        <v>11138</v>
      </c>
      <c r="AJ5120" t="s">
        <v>11139</v>
      </c>
    </row>
    <row r="5121" spans="1:36" ht="17.25" hidden="1" customHeight="1" x14ac:dyDescent="0.2">
      <c r="A5121" s="4" t="s">
        <v>11135</v>
      </c>
      <c r="B5121" t="s">
        <v>8398</v>
      </c>
      <c r="C5121" t="s">
        <v>11136</v>
      </c>
      <c r="E5121" t="s">
        <v>703</v>
      </c>
      <c r="F5121" t="s">
        <v>86</v>
      </c>
      <c r="G5121" s="5">
        <v>89</v>
      </c>
      <c r="H5121" t="s">
        <v>42</v>
      </c>
      <c r="I5121" t="s">
        <v>65</v>
      </c>
      <c r="J5121" t="s">
        <v>559</v>
      </c>
      <c r="N5121" s="6">
        <v>2002</v>
      </c>
      <c r="R5121" s="7">
        <v>42.772500000000001</v>
      </c>
      <c r="S5121" s="7">
        <v>-82.4953</v>
      </c>
      <c r="T5121" t="s">
        <v>46</v>
      </c>
      <c r="U5121" t="s">
        <v>9531</v>
      </c>
      <c r="V5121" t="s">
        <v>9293</v>
      </c>
      <c r="X5121" t="s">
        <v>8402</v>
      </c>
      <c r="Y5121" t="s">
        <v>3012</v>
      </c>
      <c r="Z5121" t="s">
        <v>3691</v>
      </c>
      <c r="AA5121" t="s">
        <v>11137</v>
      </c>
      <c r="AB5121" t="s">
        <v>8916</v>
      </c>
      <c r="AI5121" t="s">
        <v>11138</v>
      </c>
      <c r="AJ5121" t="s">
        <v>11140</v>
      </c>
    </row>
    <row r="5122" spans="1:36" ht="17.25" hidden="1" customHeight="1" x14ac:dyDescent="0.2">
      <c r="A5122" s="4" t="s">
        <v>11135</v>
      </c>
      <c r="B5122" t="s">
        <v>8398</v>
      </c>
      <c r="C5122" t="s">
        <v>11136</v>
      </c>
      <c r="E5122" t="s">
        <v>738</v>
      </c>
      <c r="F5122" t="s">
        <v>86</v>
      </c>
      <c r="G5122" s="5">
        <v>89</v>
      </c>
      <c r="H5122" t="s">
        <v>42</v>
      </c>
      <c r="I5122" t="s">
        <v>65</v>
      </c>
      <c r="J5122" t="s">
        <v>559</v>
      </c>
      <c r="N5122" s="6">
        <v>2002</v>
      </c>
      <c r="R5122" s="7">
        <v>42.772500000000001</v>
      </c>
      <c r="S5122" s="7">
        <v>-82.4953</v>
      </c>
      <c r="T5122" t="s">
        <v>46</v>
      </c>
      <c r="U5122" t="s">
        <v>9531</v>
      </c>
      <c r="V5122" t="s">
        <v>9293</v>
      </c>
      <c r="X5122" t="s">
        <v>8402</v>
      </c>
      <c r="Y5122" t="s">
        <v>3012</v>
      </c>
      <c r="Z5122" t="s">
        <v>3691</v>
      </c>
      <c r="AA5122" t="s">
        <v>11137</v>
      </c>
      <c r="AB5122" t="s">
        <v>8803</v>
      </c>
      <c r="AI5122" t="s">
        <v>11138</v>
      </c>
      <c r="AJ5122" t="s">
        <v>11141</v>
      </c>
    </row>
    <row r="5123" spans="1:36" ht="17.25" hidden="1" customHeight="1" x14ac:dyDescent="0.2">
      <c r="A5123" s="4" t="s">
        <v>11135</v>
      </c>
      <c r="B5123" t="s">
        <v>8398</v>
      </c>
      <c r="C5123" t="s">
        <v>11136</v>
      </c>
      <c r="E5123" t="s">
        <v>740</v>
      </c>
      <c r="F5123" t="s">
        <v>86</v>
      </c>
      <c r="G5123" s="5">
        <v>89</v>
      </c>
      <c r="H5123" t="s">
        <v>42</v>
      </c>
      <c r="I5123" t="s">
        <v>65</v>
      </c>
      <c r="J5123" t="s">
        <v>559</v>
      </c>
      <c r="N5123" s="6">
        <v>2002</v>
      </c>
      <c r="R5123" s="7">
        <v>42.772500000000001</v>
      </c>
      <c r="S5123" s="7">
        <v>-82.4953</v>
      </c>
      <c r="T5123" t="s">
        <v>46</v>
      </c>
      <c r="U5123" t="s">
        <v>9531</v>
      </c>
      <c r="V5123" t="s">
        <v>9293</v>
      </c>
      <c r="X5123" t="s">
        <v>8402</v>
      </c>
      <c r="Y5123" t="s">
        <v>3012</v>
      </c>
      <c r="Z5123" t="s">
        <v>3691</v>
      </c>
      <c r="AA5123" t="s">
        <v>11137</v>
      </c>
      <c r="AB5123" t="s">
        <v>8807</v>
      </c>
      <c r="AI5123" t="s">
        <v>11138</v>
      </c>
      <c r="AJ5123" t="s">
        <v>11142</v>
      </c>
    </row>
    <row r="5124" spans="1:36" ht="17.25" hidden="1" customHeight="1" x14ac:dyDescent="0.2">
      <c r="A5124" s="4" t="s">
        <v>11143</v>
      </c>
      <c r="B5124" t="s">
        <v>8398</v>
      </c>
      <c r="C5124" t="s">
        <v>11144</v>
      </c>
      <c r="E5124" t="s">
        <v>40</v>
      </c>
      <c r="F5124" t="s">
        <v>11145</v>
      </c>
      <c r="G5124" s="5">
        <v>238</v>
      </c>
      <c r="H5124" t="s">
        <v>42</v>
      </c>
      <c r="I5124" t="s">
        <v>240</v>
      </c>
      <c r="J5124" t="s">
        <v>44</v>
      </c>
      <c r="N5124" s="6">
        <v>2001</v>
      </c>
      <c r="R5124" s="7">
        <v>42.302599999999998</v>
      </c>
      <c r="S5124" s="7">
        <v>-83.153999999999996</v>
      </c>
      <c r="T5124" t="s">
        <v>46</v>
      </c>
      <c r="U5124" t="s">
        <v>11146</v>
      </c>
      <c r="V5124" t="s">
        <v>9421</v>
      </c>
      <c r="X5124" t="s">
        <v>8402</v>
      </c>
      <c r="Y5124" t="s">
        <v>3012</v>
      </c>
      <c r="Z5124" t="s">
        <v>3691</v>
      </c>
      <c r="AA5124" t="s">
        <v>11147</v>
      </c>
      <c r="AB5124" t="s">
        <v>8809</v>
      </c>
      <c r="AG5124" t="s">
        <v>11148</v>
      </c>
      <c r="AH5124" s="24">
        <v>24271</v>
      </c>
      <c r="AI5124" t="s">
        <v>11149</v>
      </c>
      <c r="AJ5124" t="s">
        <v>11150</v>
      </c>
    </row>
    <row r="5125" spans="1:36" ht="17.25" hidden="1" customHeight="1" x14ac:dyDescent="0.2">
      <c r="A5125" s="4" t="s">
        <v>11143</v>
      </c>
      <c r="B5125" t="s">
        <v>8398</v>
      </c>
      <c r="C5125" t="s">
        <v>11144</v>
      </c>
      <c r="E5125" t="s">
        <v>11151</v>
      </c>
      <c r="F5125" t="s">
        <v>86</v>
      </c>
      <c r="G5125" s="5">
        <v>157</v>
      </c>
      <c r="H5125" t="s">
        <v>42</v>
      </c>
      <c r="I5125" t="s">
        <v>65</v>
      </c>
      <c r="J5125" t="s">
        <v>44</v>
      </c>
      <c r="N5125" s="24">
        <v>2001</v>
      </c>
      <c r="R5125" s="7">
        <v>42.302599999999998</v>
      </c>
      <c r="S5125" s="7">
        <v>-83.153999999999996</v>
      </c>
      <c r="T5125" t="s">
        <v>46</v>
      </c>
      <c r="U5125" t="s">
        <v>11146</v>
      </c>
      <c r="V5125" t="s">
        <v>9421</v>
      </c>
      <c r="X5125" t="s">
        <v>8402</v>
      </c>
      <c r="Y5125" t="s">
        <v>3012</v>
      </c>
      <c r="Z5125" t="s">
        <v>3691</v>
      </c>
      <c r="AA5125" t="s">
        <v>11147</v>
      </c>
      <c r="AB5125" t="s">
        <v>11152</v>
      </c>
      <c r="AG5125" t="s">
        <v>11148</v>
      </c>
      <c r="AH5125" s="24">
        <v>24240</v>
      </c>
      <c r="AI5125" t="s">
        <v>11149</v>
      </c>
      <c r="AJ5125" t="s">
        <v>11153</v>
      </c>
    </row>
    <row r="5126" spans="1:36" ht="17.25" hidden="1" customHeight="1" x14ac:dyDescent="0.2">
      <c r="A5126" s="4" t="s">
        <v>11143</v>
      </c>
      <c r="B5126" t="s">
        <v>8398</v>
      </c>
      <c r="C5126" t="s">
        <v>11144</v>
      </c>
      <c r="E5126" t="s">
        <v>11154</v>
      </c>
      <c r="F5126" t="s">
        <v>86</v>
      </c>
      <c r="G5126" s="5">
        <v>157</v>
      </c>
      <c r="H5126" t="s">
        <v>42</v>
      </c>
      <c r="I5126" t="s">
        <v>65</v>
      </c>
      <c r="J5126" t="s">
        <v>44</v>
      </c>
      <c r="N5126" s="24">
        <v>2001</v>
      </c>
      <c r="R5126" s="7">
        <v>42.302599999999998</v>
      </c>
      <c r="S5126" s="7">
        <v>-83.153999999999996</v>
      </c>
      <c r="T5126" t="s">
        <v>46</v>
      </c>
      <c r="U5126" t="s">
        <v>11146</v>
      </c>
      <c r="V5126" t="s">
        <v>9421</v>
      </c>
      <c r="X5126" t="s">
        <v>8402</v>
      </c>
      <c r="Y5126" t="s">
        <v>3012</v>
      </c>
      <c r="Z5126" t="s">
        <v>3691</v>
      </c>
      <c r="AA5126" t="s">
        <v>11147</v>
      </c>
      <c r="AB5126" t="s">
        <v>8916</v>
      </c>
      <c r="AG5126" t="s">
        <v>11148</v>
      </c>
      <c r="AH5126" s="24">
        <v>24269</v>
      </c>
      <c r="AI5126" t="s">
        <v>11149</v>
      </c>
      <c r="AJ5126" t="s">
        <v>11155</v>
      </c>
    </row>
    <row r="5127" spans="1:36" ht="17.25" hidden="1" customHeight="1" x14ac:dyDescent="0.2">
      <c r="A5127" s="4" t="s">
        <v>11143</v>
      </c>
      <c r="B5127" t="s">
        <v>8398</v>
      </c>
      <c r="C5127" t="s">
        <v>11144</v>
      </c>
      <c r="E5127" t="s">
        <v>11156</v>
      </c>
      <c r="F5127" t="s">
        <v>86</v>
      </c>
      <c r="G5127" s="5">
        <v>195</v>
      </c>
      <c r="H5127" t="s">
        <v>42</v>
      </c>
      <c r="I5127" t="s">
        <v>65</v>
      </c>
      <c r="J5127" t="s">
        <v>559</v>
      </c>
      <c r="N5127" s="6">
        <v>1999</v>
      </c>
      <c r="R5127" s="7">
        <v>42.302599999999998</v>
      </c>
      <c r="S5127" s="7">
        <v>-83.153999999999996</v>
      </c>
      <c r="T5127" t="s">
        <v>46</v>
      </c>
      <c r="U5127" t="s">
        <v>11146</v>
      </c>
      <c r="V5127" t="s">
        <v>9421</v>
      </c>
      <c r="X5127" t="s">
        <v>8402</v>
      </c>
      <c r="Y5127" t="s">
        <v>3012</v>
      </c>
      <c r="Z5127" t="s">
        <v>3691</v>
      </c>
      <c r="AA5127" t="s">
        <v>11147</v>
      </c>
      <c r="AB5127" t="s">
        <v>11157</v>
      </c>
      <c r="AG5127" t="s">
        <v>11148</v>
      </c>
      <c r="AH5127" s="6">
        <v>24510</v>
      </c>
      <c r="AI5127" t="s">
        <v>11149</v>
      </c>
      <c r="AJ5127" t="s">
        <v>11158</v>
      </c>
    </row>
    <row r="5128" spans="1:36" ht="17.25" hidden="1" customHeight="1" x14ac:dyDescent="0.2">
      <c r="A5128" s="4" t="s">
        <v>11159</v>
      </c>
      <c r="B5128" t="s">
        <v>8398</v>
      </c>
      <c r="C5128" t="s">
        <v>11160</v>
      </c>
      <c r="E5128" t="s">
        <v>8629</v>
      </c>
      <c r="F5128" t="s">
        <v>86</v>
      </c>
      <c r="G5128" s="5">
        <v>902</v>
      </c>
      <c r="H5128" t="s">
        <v>42</v>
      </c>
      <c r="I5128" t="s">
        <v>43</v>
      </c>
      <c r="J5128" t="s">
        <v>559</v>
      </c>
      <c r="N5128" s="6">
        <v>2003</v>
      </c>
      <c r="R5128" s="7">
        <v>34.629199999999997</v>
      </c>
      <c r="S5128" s="7">
        <v>-87.0214</v>
      </c>
      <c r="T5128" t="s">
        <v>46</v>
      </c>
      <c r="U5128" t="s">
        <v>9677</v>
      </c>
      <c r="V5128" t="s">
        <v>9747</v>
      </c>
      <c r="X5128" t="s">
        <v>9142</v>
      </c>
      <c r="Y5128" t="s">
        <v>3012</v>
      </c>
      <c r="Z5128" t="s">
        <v>3691</v>
      </c>
      <c r="AA5128" t="s">
        <v>11161</v>
      </c>
      <c r="AB5128" t="s">
        <v>9257</v>
      </c>
      <c r="AC5128" t="s">
        <v>11162</v>
      </c>
      <c r="AG5128" t="s">
        <v>11163</v>
      </c>
      <c r="AH5128" s="27" t="s">
        <v>11164</v>
      </c>
      <c r="AI5128" t="s">
        <v>11165</v>
      </c>
      <c r="AJ5128" t="s">
        <v>11166</v>
      </c>
    </row>
    <row r="5129" spans="1:36" ht="17.25" hidden="1" customHeight="1" x14ac:dyDescent="0.2">
      <c r="A5129" s="4" t="s">
        <v>11167</v>
      </c>
      <c r="B5129" t="s">
        <v>8398</v>
      </c>
      <c r="C5129" t="s">
        <v>11168</v>
      </c>
      <c r="E5129" t="s">
        <v>40</v>
      </c>
      <c r="F5129" t="s">
        <v>86</v>
      </c>
      <c r="G5129" s="5">
        <v>321</v>
      </c>
      <c r="H5129" t="s">
        <v>806</v>
      </c>
      <c r="I5129" t="s">
        <v>240</v>
      </c>
      <c r="J5129" t="s">
        <v>559</v>
      </c>
      <c r="N5129" s="6">
        <v>1971</v>
      </c>
      <c r="O5129" s="24">
        <v>2020</v>
      </c>
      <c r="R5129" s="7">
        <v>30.3033</v>
      </c>
      <c r="S5129" s="7">
        <v>-97.612799999999993</v>
      </c>
      <c r="T5129" t="s">
        <v>46</v>
      </c>
      <c r="U5129" t="s">
        <v>11169</v>
      </c>
      <c r="V5129" t="s">
        <v>11170</v>
      </c>
      <c r="X5129" t="s">
        <v>8584</v>
      </c>
      <c r="Y5129" t="s">
        <v>3012</v>
      </c>
      <c r="Z5129" t="s">
        <v>3691</v>
      </c>
      <c r="AA5129" t="s">
        <v>11171</v>
      </c>
      <c r="AB5129" t="s">
        <v>8690</v>
      </c>
      <c r="AG5129" t="s">
        <v>11172</v>
      </c>
      <c r="AH5129" s="6">
        <v>5136</v>
      </c>
      <c r="AI5129" t="s">
        <v>11173</v>
      </c>
      <c r="AJ5129" t="s">
        <v>11174</v>
      </c>
    </row>
    <row r="5130" spans="1:36" ht="17.25" hidden="1" customHeight="1" x14ac:dyDescent="0.2">
      <c r="A5130" s="4" t="s">
        <v>11167</v>
      </c>
      <c r="B5130" t="s">
        <v>8398</v>
      </c>
      <c r="C5130" t="s">
        <v>11168</v>
      </c>
      <c r="E5130" t="s">
        <v>56</v>
      </c>
      <c r="F5130" t="s">
        <v>86</v>
      </c>
      <c r="G5130" s="5">
        <v>405</v>
      </c>
      <c r="H5130" t="s">
        <v>806</v>
      </c>
      <c r="I5130" t="s">
        <v>240</v>
      </c>
      <c r="J5130" t="s">
        <v>559</v>
      </c>
      <c r="N5130" s="6">
        <v>1978</v>
      </c>
      <c r="O5130" s="24">
        <v>2022</v>
      </c>
      <c r="R5130" s="7">
        <v>30.3033</v>
      </c>
      <c r="S5130" s="7">
        <v>-97.612799999999993</v>
      </c>
      <c r="T5130" t="s">
        <v>46</v>
      </c>
      <c r="U5130" t="s">
        <v>11169</v>
      </c>
      <c r="V5130" t="s">
        <v>11170</v>
      </c>
      <c r="X5130" t="s">
        <v>8584</v>
      </c>
      <c r="Y5130" t="s">
        <v>3012</v>
      </c>
      <c r="Z5130" t="s">
        <v>3691</v>
      </c>
      <c r="AA5130" t="s">
        <v>11171</v>
      </c>
      <c r="AB5130" t="s">
        <v>8503</v>
      </c>
      <c r="AG5130" t="s">
        <v>11172</v>
      </c>
      <c r="AH5130" s="6">
        <v>5137</v>
      </c>
      <c r="AI5130" t="s">
        <v>11173</v>
      </c>
      <c r="AJ5130" t="s">
        <v>11175</v>
      </c>
    </row>
    <row r="5131" spans="1:36" ht="17.25" hidden="1" customHeight="1" x14ac:dyDescent="0.2">
      <c r="A5131" s="4" t="s">
        <v>11167</v>
      </c>
      <c r="B5131" t="s">
        <v>8398</v>
      </c>
      <c r="C5131" t="s">
        <v>11168</v>
      </c>
      <c r="E5131" t="s">
        <v>696</v>
      </c>
      <c r="F5131" t="s">
        <v>86</v>
      </c>
      <c r="G5131" s="5">
        <v>52</v>
      </c>
      <c r="H5131" t="s">
        <v>42</v>
      </c>
      <c r="I5131" t="s">
        <v>65</v>
      </c>
      <c r="J5131" t="s">
        <v>559</v>
      </c>
      <c r="N5131" s="6">
        <v>1988</v>
      </c>
      <c r="R5131" s="7">
        <v>30.3033</v>
      </c>
      <c r="S5131" s="7">
        <v>-97.612799999999993</v>
      </c>
      <c r="T5131" t="s">
        <v>46</v>
      </c>
      <c r="U5131" t="s">
        <v>11169</v>
      </c>
      <c r="V5131" t="s">
        <v>11170</v>
      </c>
      <c r="X5131" t="s">
        <v>8584</v>
      </c>
      <c r="Y5131" t="s">
        <v>3012</v>
      </c>
      <c r="Z5131" t="s">
        <v>3691</v>
      </c>
      <c r="AA5131" t="s">
        <v>11171</v>
      </c>
      <c r="AB5131" t="s">
        <v>8914</v>
      </c>
      <c r="AG5131" t="s">
        <v>11172</v>
      </c>
      <c r="AH5131" s="24">
        <v>5138</v>
      </c>
      <c r="AI5131" t="s">
        <v>11173</v>
      </c>
      <c r="AJ5131" t="s">
        <v>11176</v>
      </c>
    </row>
    <row r="5132" spans="1:36" ht="17.25" hidden="1" customHeight="1" x14ac:dyDescent="0.2">
      <c r="A5132" s="4" t="s">
        <v>11167</v>
      </c>
      <c r="B5132" t="s">
        <v>8398</v>
      </c>
      <c r="C5132" t="s">
        <v>11168</v>
      </c>
      <c r="E5132" t="s">
        <v>703</v>
      </c>
      <c r="F5132" t="s">
        <v>86</v>
      </c>
      <c r="G5132" s="5">
        <v>52</v>
      </c>
      <c r="H5132" t="s">
        <v>42</v>
      </c>
      <c r="I5132" t="s">
        <v>65</v>
      </c>
      <c r="J5132" t="s">
        <v>559</v>
      </c>
      <c r="N5132" s="6">
        <v>1988</v>
      </c>
      <c r="R5132" s="7">
        <v>30.3033</v>
      </c>
      <c r="S5132" s="7">
        <v>-97.612799999999993</v>
      </c>
      <c r="T5132" t="s">
        <v>46</v>
      </c>
      <c r="U5132" t="s">
        <v>11169</v>
      </c>
      <c r="V5132" t="s">
        <v>11170</v>
      </c>
      <c r="X5132" t="s">
        <v>8584</v>
      </c>
      <c r="Y5132" t="s">
        <v>3012</v>
      </c>
      <c r="Z5132" t="s">
        <v>3691</v>
      </c>
      <c r="AA5132" t="s">
        <v>11171</v>
      </c>
      <c r="AB5132" t="s">
        <v>8916</v>
      </c>
      <c r="AG5132" t="s">
        <v>11172</v>
      </c>
      <c r="AH5132" s="24">
        <v>5139</v>
      </c>
      <c r="AI5132" t="s">
        <v>11173</v>
      </c>
      <c r="AJ5132" t="s">
        <v>11177</v>
      </c>
    </row>
    <row r="5133" spans="1:36" ht="17.25" hidden="1" customHeight="1" x14ac:dyDescent="0.2">
      <c r="A5133" s="4" t="s">
        <v>11167</v>
      </c>
      <c r="B5133" t="s">
        <v>8398</v>
      </c>
      <c r="C5133" t="s">
        <v>11168</v>
      </c>
      <c r="E5133" t="s">
        <v>738</v>
      </c>
      <c r="F5133" t="s">
        <v>86</v>
      </c>
      <c r="G5133" s="5">
        <v>52</v>
      </c>
      <c r="H5133" t="s">
        <v>42</v>
      </c>
      <c r="I5133" t="s">
        <v>65</v>
      </c>
      <c r="J5133" t="s">
        <v>559</v>
      </c>
      <c r="N5133" s="6">
        <v>1988</v>
      </c>
      <c r="R5133" s="7">
        <v>30.3033</v>
      </c>
      <c r="S5133" s="7">
        <v>-97.612799999999993</v>
      </c>
      <c r="T5133" t="s">
        <v>46</v>
      </c>
      <c r="U5133" t="s">
        <v>11169</v>
      </c>
      <c r="V5133" t="s">
        <v>11170</v>
      </c>
      <c r="X5133" t="s">
        <v>8584</v>
      </c>
      <c r="Y5133" t="s">
        <v>3012</v>
      </c>
      <c r="Z5133" t="s">
        <v>3691</v>
      </c>
      <c r="AA5133" t="s">
        <v>11171</v>
      </c>
      <c r="AB5133" t="s">
        <v>8803</v>
      </c>
      <c r="AG5133" t="s">
        <v>11172</v>
      </c>
      <c r="AH5133" s="24">
        <v>5140</v>
      </c>
      <c r="AI5133" t="s">
        <v>11173</v>
      </c>
      <c r="AJ5133" t="s">
        <v>11178</v>
      </c>
    </row>
    <row r="5134" spans="1:36" ht="17.25" hidden="1" customHeight="1" x14ac:dyDescent="0.2">
      <c r="A5134" s="4" t="s">
        <v>11167</v>
      </c>
      <c r="B5134" t="s">
        <v>8398</v>
      </c>
      <c r="C5134" t="s">
        <v>11168</v>
      </c>
      <c r="E5134" t="s">
        <v>740</v>
      </c>
      <c r="F5134" t="s">
        <v>86</v>
      </c>
      <c r="G5134" s="5">
        <v>52</v>
      </c>
      <c r="H5134" t="s">
        <v>42</v>
      </c>
      <c r="I5134" t="s">
        <v>65</v>
      </c>
      <c r="J5134" t="s">
        <v>559</v>
      </c>
      <c r="N5134" s="6">
        <v>1988</v>
      </c>
      <c r="R5134" s="7">
        <v>30.3033</v>
      </c>
      <c r="S5134" s="7">
        <v>-97.612799999999993</v>
      </c>
      <c r="T5134" t="s">
        <v>46</v>
      </c>
      <c r="U5134" t="s">
        <v>11169</v>
      </c>
      <c r="V5134" t="s">
        <v>11170</v>
      </c>
      <c r="X5134" t="s">
        <v>8584</v>
      </c>
      <c r="Y5134" t="s">
        <v>3012</v>
      </c>
      <c r="Z5134" t="s">
        <v>3691</v>
      </c>
      <c r="AA5134" t="s">
        <v>11171</v>
      </c>
      <c r="AB5134" t="s">
        <v>8807</v>
      </c>
      <c r="AG5134" t="s">
        <v>11172</v>
      </c>
      <c r="AH5134" s="24">
        <v>5141</v>
      </c>
      <c r="AI5134" t="s">
        <v>11173</v>
      </c>
      <c r="AJ5134" t="s">
        <v>11179</v>
      </c>
    </row>
    <row r="5135" spans="1:36" ht="17.25" hidden="1" customHeight="1" x14ac:dyDescent="0.2">
      <c r="A5135" s="4" t="s">
        <v>11180</v>
      </c>
      <c r="B5135" t="s">
        <v>8398</v>
      </c>
      <c r="C5135" t="s">
        <v>11181</v>
      </c>
      <c r="E5135" t="s">
        <v>8444</v>
      </c>
      <c r="F5135" t="s">
        <v>64</v>
      </c>
      <c r="G5135" s="5">
        <v>242</v>
      </c>
      <c r="H5135" t="s">
        <v>677</v>
      </c>
      <c r="I5135" t="s">
        <v>65</v>
      </c>
      <c r="J5135" t="s">
        <v>559</v>
      </c>
      <c r="M5135" t="s">
        <v>559</v>
      </c>
      <c r="N5135" s="27"/>
      <c r="R5135" s="7">
        <v>39.683100000000003</v>
      </c>
      <c r="S5135" s="7">
        <v>-75.508300000000006</v>
      </c>
      <c r="T5135" t="s">
        <v>46</v>
      </c>
      <c r="U5135" t="s">
        <v>11182</v>
      </c>
      <c r="V5135" t="s">
        <v>11183</v>
      </c>
      <c r="X5135" t="s">
        <v>9202</v>
      </c>
      <c r="Y5135" t="s">
        <v>3012</v>
      </c>
      <c r="Z5135" t="s">
        <v>3691</v>
      </c>
      <c r="AA5135" t="s">
        <v>11184</v>
      </c>
      <c r="AB5135" t="s">
        <v>8449</v>
      </c>
      <c r="AG5135" t="s">
        <v>45</v>
      </c>
      <c r="AI5135" t="s">
        <v>11185</v>
      </c>
      <c r="AJ5135" t="s">
        <v>11186</v>
      </c>
    </row>
    <row r="5136" spans="1:36" ht="17.25" hidden="1" customHeight="1" x14ac:dyDescent="0.2">
      <c r="A5136" s="4" t="s">
        <v>11180</v>
      </c>
      <c r="B5136" t="s">
        <v>8398</v>
      </c>
      <c r="C5136" t="s">
        <v>11181</v>
      </c>
      <c r="E5136" t="s">
        <v>719</v>
      </c>
      <c r="F5136" t="s">
        <v>64</v>
      </c>
      <c r="G5136" s="5">
        <v>214</v>
      </c>
      <c r="H5136" t="s">
        <v>677</v>
      </c>
      <c r="I5136" t="s">
        <v>240</v>
      </c>
      <c r="J5136" t="s">
        <v>559</v>
      </c>
      <c r="M5136" t="s">
        <v>559</v>
      </c>
      <c r="R5136" s="7">
        <v>39.683100000000003</v>
      </c>
      <c r="S5136" s="7">
        <v>-75.508300000000006</v>
      </c>
      <c r="T5136" t="s">
        <v>46</v>
      </c>
      <c r="U5136" t="s">
        <v>11182</v>
      </c>
      <c r="V5136" t="s">
        <v>11183</v>
      </c>
      <c r="X5136" t="s">
        <v>9202</v>
      </c>
      <c r="Y5136" t="s">
        <v>3012</v>
      </c>
      <c r="Z5136" t="s">
        <v>3691</v>
      </c>
      <c r="AA5136" t="s">
        <v>11184</v>
      </c>
      <c r="AB5136" t="s">
        <v>8809</v>
      </c>
      <c r="AG5136" t="s">
        <v>45</v>
      </c>
      <c r="AI5136" t="s">
        <v>11185</v>
      </c>
      <c r="AJ5136" t="s">
        <v>11187</v>
      </c>
    </row>
    <row r="5137" spans="1:36" ht="17.25" hidden="1" customHeight="1" x14ac:dyDescent="0.2">
      <c r="A5137" s="4" t="s">
        <v>11188</v>
      </c>
      <c r="B5137" t="s">
        <v>8398</v>
      </c>
      <c r="C5137" t="s">
        <v>11189</v>
      </c>
      <c r="E5137" t="s">
        <v>11190</v>
      </c>
      <c r="F5137" t="s">
        <v>86</v>
      </c>
      <c r="G5137" s="5">
        <v>324</v>
      </c>
      <c r="H5137" t="s">
        <v>42</v>
      </c>
      <c r="I5137" t="s">
        <v>43</v>
      </c>
      <c r="J5137" t="s">
        <v>559</v>
      </c>
      <c r="L5137" t="s">
        <v>44</v>
      </c>
      <c r="N5137" s="8">
        <v>2012</v>
      </c>
      <c r="R5137" s="7">
        <v>44.290832999999999</v>
      </c>
      <c r="S5137" s="7">
        <v>-96.526669999999996</v>
      </c>
      <c r="T5137" t="s">
        <v>46</v>
      </c>
      <c r="U5137" t="s">
        <v>11191</v>
      </c>
      <c r="V5137" t="s">
        <v>11192</v>
      </c>
      <c r="X5137" t="s">
        <v>8501</v>
      </c>
      <c r="Y5137" t="s">
        <v>3012</v>
      </c>
      <c r="Z5137" t="s">
        <v>3691</v>
      </c>
      <c r="AA5137" t="s">
        <v>11193</v>
      </c>
      <c r="AB5137" t="s">
        <v>11194</v>
      </c>
      <c r="AG5137" t="s">
        <v>11195</v>
      </c>
      <c r="AH5137" s="8" t="s">
        <v>11196</v>
      </c>
      <c r="AI5137" t="s">
        <v>11197</v>
      </c>
      <c r="AJ5137" t="s">
        <v>11198</v>
      </c>
    </row>
    <row r="5138" spans="1:36" ht="17.25" hidden="1" customHeight="1" x14ac:dyDescent="0.2">
      <c r="A5138" s="4" t="s">
        <v>11207</v>
      </c>
      <c r="B5138" t="s">
        <v>8398</v>
      </c>
      <c r="C5138" t="s">
        <v>11208</v>
      </c>
      <c r="E5138" t="s">
        <v>40</v>
      </c>
      <c r="F5138" t="s">
        <v>64</v>
      </c>
      <c r="G5138" s="5">
        <v>75</v>
      </c>
      <c r="H5138" t="s">
        <v>42</v>
      </c>
      <c r="I5138" t="s">
        <v>240</v>
      </c>
      <c r="J5138" t="s">
        <v>559</v>
      </c>
      <c r="M5138" t="s">
        <v>559</v>
      </c>
      <c r="N5138" s="24">
        <v>1972</v>
      </c>
      <c r="P5138" s="24">
        <v>2027</v>
      </c>
      <c r="R5138" s="7">
        <v>29.7592</v>
      </c>
      <c r="S5138" s="7">
        <v>-82.387799999999999</v>
      </c>
      <c r="T5138" t="s">
        <v>46</v>
      </c>
      <c r="U5138" t="s">
        <v>11209</v>
      </c>
      <c r="V5138" t="s">
        <v>11210</v>
      </c>
      <c r="X5138" t="s">
        <v>8746</v>
      </c>
      <c r="Y5138" t="s">
        <v>3012</v>
      </c>
      <c r="Z5138" t="s">
        <v>3691</v>
      </c>
      <c r="AA5138" t="s">
        <v>11211</v>
      </c>
      <c r="AB5138" t="s">
        <v>8690</v>
      </c>
      <c r="AG5138" t="s">
        <v>11212</v>
      </c>
      <c r="AH5138" s="24">
        <v>5213</v>
      </c>
      <c r="AI5138" t="s">
        <v>11213</v>
      </c>
      <c r="AJ5138" t="s">
        <v>11214</v>
      </c>
    </row>
    <row r="5139" spans="1:36" ht="17.25" hidden="1" customHeight="1" x14ac:dyDescent="0.2">
      <c r="A5139" s="4" t="s">
        <v>11207</v>
      </c>
      <c r="B5139" t="s">
        <v>8398</v>
      </c>
      <c r="C5139" t="s">
        <v>11208</v>
      </c>
      <c r="E5139" t="s">
        <v>738</v>
      </c>
      <c r="F5139" t="s">
        <v>64</v>
      </c>
      <c r="G5139" s="5">
        <v>96</v>
      </c>
      <c r="H5139" t="s">
        <v>42</v>
      </c>
      <c r="I5139" t="s">
        <v>65</v>
      </c>
      <c r="J5139" t="s">
        <v>559</v>
      </c>
      <c r="M5139" t="s">
        <v>559</v>
      </c>
      <c r="N5139" s="6">
        <v>1996</v>
      </c>
      <c r="R5139" s="7">
        <v>29.7592</v>
      </c>
      <c r="S5139" s="7">
        <v>-82.387799999999999</v>
      </c>
      <c r="T5139" t="s">
        <v>46</v>
      </c>
      <c r="U5139" t="s">
        <v>11209</v>
      </c>
      <c r="V5139" t="s">
        <v>11210</v>
      </c>
      <c r="X5139" t="s">
        <v>8746</v>
      </c>
      <c r="Y5139" t="s">
        <v>3012</v>
      </c>
      <c r="Z5139" t="s">
        <v>3691</v>
      </c>
      <c r="AA5139" t="s">
        <v>11211</v>
      </c>
      <c r="AB5139" t="s">
        <v>8803</v>
      </c>
      <c r="AG5139" t="s">
        <v>11212</v>
      </c>
      <c r="AH5139" s="6">
        <v>5217</v>
      </c>
      <c r="AI5139" t="s">
        <v>11213</v>
      </c>
      <c r="AJ5139" t="s">
        <v>11216</v>
      </c>
    </row>
    <row r="5140" spans="1:36" ht="17.25" hidden="1" customHeight="1" x14ac:dyDescent="0.2">
      <c r="A5140" s="4" t="s">
        <v>11224</v>
      </c>
      <c r="B5140" t="s">
        <v>8398</v>
      </c>
      <c r="C5140" t="s">
        <v>11225</v>
      </c>
      <c r="E5140" t="s">
        <v>8444</v>
      </c>
      <c r="F5140" t="s">
        <v>86</v>
      </c>
      <c r="G5140" s="5">
        <v>92</v>
      </c>
      <c r="H5140" t="s">
        <v>42</v>
      </c>
      <c r="I5140" t="s">
        <v>65</v>
      </c>
      <c r="J5140" t="s">
        <v>44</v>
      </c>
      <c r="N5140" s="6">
        <v>2000</v>
      </c>
      <c r="R5140" s="7">
        <v>39.5871</v>
      </c>
      <c r="S5140" s="7">
        <v>-75.634299999999996</v>
      </c>
      <c r="T5140" t="s">
        <v>46</v>
      </c>
      <c r="U5140" t="s">
        <v>11226</v>
      </c>
      <c r="V5140" t="s">
        <v>11227</v>
      </c>
      <c r="X5140" t="s">
        <v>11228</v>
      </c>
      <c r="Y5140" t="s">
        <v>3012</v>
      </c>
      <c r="Z5140" t="s">
        <v>3691</v>
      </c>
      <c r="AA5140" t="s">
        <v>11229</v>
      </c>
      <c r="AB5140" t="s">
        <v>8449</v>
      </c>
      <c r="AG5140" t="s">
        <v>45</v>
      </c>
      <c r="AH5140" s="27"/>
      <c r="AI5140" t="s">
        <v>11230</v>
      </c>
      <c r="AJ5140" t="s">
        <v>11231</v>
      </c>
    </row>
    <row r="5141" spans="1:36" ht="17.25" hidden="1" customHeight="1" x14ac:dyDescent="0.2">
      <c r="A5141" s="4" t="s">
        <v>11224</v>
      </c>
      <c r="B5141" t="s">
        <v>8398</v>
      </c>
      <c r="C5141" t="s">
        <v>11225</v>
      </c>
      <c r="E5141" t="s">
        <v>8453</v>
      </c>
      <c r="F5141" t="s">
        <v>86</v>
      </c>
      <c r="G5141" s="5">
        <v>92</v>
      </c>
      <c r="H5141" t="s">
        <v>42</v>
      </c>
      <c r="I5141" t="s">
        <v>65</v>
      </c>
      <c r="J5141" t="s">
        <v>44</v>
      </c>
      <c r="N5141" s="6">
        <v>2000</v>
      </c>
      <c r="R5141" s="7">
        <v>39.5871</v>
      </c>
      <c r="S5141" s="7">
        <v>-75.634299999999996</v>
      </c>
      <c r="T5141" t="s">
        <v>46</v>
      </c>
      <c r="U5141" t="s">
        <v>11226</v>
      </c>
      <c r="V5141" t="s">
        <v>11227</v>
      </c>
      <c r="X5141" t="s">
        <v>11228</v>
      </c>
      <c r="Y5141" t="s">
        <v>3012</v>
      </c>
      <c r="Z5141" t="s">
        <v>3691</v>
      </c>
      <c r="AA5141" t="s">
        <v>11229</v>
      </c>
      <c r="AB5141" t="s">
        <v>8454</v>
      </c>
      <c r="AG5141" t="s">
        <v>45</v>
      </c>
      <c r="AI5141" t="s">
        <v>11230</v>
      </c>
      <c r="AJ5141" t="s">
        <v>11232</v>
      </c>
    </row>
    <row r="5142" spans="1:36" ht="17.25" hidden="1" customHeight="1" x14ac:dyDescent="0.2">
      <c r="A5142" s="4" t="s">
        <v>8950</v>
      </c>
      <c r="B5142" t="s">
        <v>8398</v>
      </c>
      <c r="C5142" t="s">
        <v>8951</v>
      </c>
      <c r="E5142" t="s">
        <v>58</v>
      </c>
      <c r="F5142" t="s">
        <v>64</v>
      </c>
      <c r="G5142" s="5">
        <v>376</v>
      </c>
      <c r="H5142" t="s">
        <v>42</v>
      </c>
      <c r="I5142" t="s">
        <v>240</v>
      </c>
      <c r="J5142" t="s">
        <v>559</v>
      </c>
      <c r="N5142" s="6">
        <v>1958</v>
      </c>
      <c r="R5142" s="7">
        <v>40.787674000000003</v>
      </c>
      <c r="S5142" s="7">
        <v>-73.912559999999999</v>
      </c>
      <c r="T5142" t="s">
        <v>46</v>
      </c>
      <c r="U5142" t="s">
        <v>8921</v>
      </c>
      <c r="V5142" t="s">
        <v>8922</v>
      </c>
      <c r="X5142" t="s">
        <v>8437</v>
      </c>
      <c r="Y5142" t="s">
        <v>3012</v>
      </c>
      <c r="Z5142" t="s">
        <v>3691</v>
      </c>
      <c r="AA5142" t="s">
        <v>8952</v>
      </c>
      <c r="AB5142" t="s">
        <v>8595</v>
      </c>
      <c r="AG5142" t="s">
        <v>8953</v>
      </c>
      <c r="AH5142" s="24">
        <v>811</v>
      </c>
      <c r="AI5142" t="s">
        <v>8954</v>
      </c>
      <c r="AJ5142" t="s">
        <v>8956</v>
      </c>
    </row>
    <row r="5143" spans="1:36" ht="17.25" hidden="1" customHeight="1" x14ac:dyDescent="0.2">
      <c r="A5143" s="4" t="s">
        <v>11236</v>
      </c>
      <c r="B5143" t="s">
        <v>8398</v>
      </c>
      <c r="C5143" t="s">
        <v>11237</v>
      </c>
      <c r="E5143" t="s">
        <v>870</v>
      </c>
      <c r="F5143" t="s">
        <v>64</v>
      </c>
      <c r="G5143" s="5">
        <v>679</v>
      </c>
      <c r="H5143" t="s">
        <v>42</v>
      </c>
      <c r="I5143" t="s">
        <v>43</v>
      </c>
      <c r="J5143" t="s">
        <v>559</v>
      </c>
      <c r="N5143" s="8">
        <v>2007</v>
      </c>
      <c r="R5143" s="7">
        <v>35.861899999999999</v>
      </c>
      <c r="S5143" s="7">
        <v>-90.025300000000001</v>
      </c>
      <c r="T5143" t="s">
        <v>46</v>
      </c>
      <c r="U5143" t="s">
        <v>11238</v>
      </c>
      <c r="V5143" t="s">
        <v>8983</v>
      </c>
      <c r="X5143" t="s">
        <v>10157</v>
      </c>
      <c r="Y5143" t="s">
        <v>3012</v>
      </c>
      <c r="Z5143" t="s">
        <v>3691</v>
      </c>
      <c r="AA5143" t="s">
        <v>11239</v>
      </c>
      <c r="AB5143" t="s">
        <v>9921</v>
      </c>
      <c r="AG5143" t="s">
        <v>11240</v>
      </c>
      <c r="AH5143" s="8" t="s">
        <v>11241</v>
      </c>
      <c r="AI5143" t="s">
        <v>11242</v>
      </c>
      <c r="AJ5143" t="s">
        <v>11243</v>
      </c>
    </row>
    <row r="5144" spans="1:36" ht="17.25" hidden="1" customHeight="1" x14ac:dyDescent="0.2">
      <c r="A5144" s="4" t="s">
        <v>11244</v>
      </c>
      <c r="B5144" t="s">
        <v>8398</v>
      </c>
      <c r="C5144" t="s">
        <v>11245</v>
      </c>
      <c r="E5144" t="s">
        <v>11246</v>
      </c>
      <c r="F5144" t="s">
        <v>86</v>
      </c>
      <c r="G5144" s="5">
        <v>71</v>
      </c>
      <c r="H5144" t="s">
        <v>42</v>
      </c>
      <c r="I5144" t="s">
        <v>65</v>
      </c>
      <c r="J5144" t="s">
        <v>559</v>
      </c>
      <c r="N5144" s="24">
        <v>2000</v>
      </c>
      <c r="R5144" s="7">
        <v>42.294699999999999</v>
      </c>
      <c r="S5144" s="7">
        <v>-83.101900000000001</v>
      </c>
      <c r="T5144" t="s">
        <v>46</v>
      </c>
      <c r="U5144" t="s">
        <v>11247</v>
      </c>
      <c r="V5144" t="s">
        <v>9421</v>
      </c>
      <c r="X5144" t="s">
        <v>8402</v>
      </c>
      <c r="Y5144" t="s">
        <v>3012</v>
      </c>
      <c r="Z5144" t="s">
        <v>3691</v>
      </c>
      <c r="AA5144" t="s">
        <v>11248</v>
      </c>
      <c r="AB5144" t="s">
        <v>11249</v>
      </c>
      <c r="AG5144" t="s">
        <v>11250</v>
      </c>
      <c r="AH5144" s="24">
        <v>5096</v>
      </c>
      <c r="AI5144" t="s">
        <v>11251</v>
      </c>
      <c r="AJ5144" t="s">
        <v>11252</v>
      </c>
    </row>
    <row r="5145" spans="1:36" ht="17.25" hidden="1" customHeight="1" x14ac:dyDescent="0.2">
      <c r="A5145" s="4" t="s">
        <v>11244</v>
      </c>
      <c r="B5145" t="s">
        <v>8398</v>
      </c>
      <c r="C5145" t="s">
        <v>11245</v>
      </c>
      <c r="E5145" t="s">
        <v>9291</v>
      </c>
      <c r="F5145" t="s">
        <v>86</v>
      </c>
      <c r="G5145" s="5">
        <v>71</v>
      </c>
      <c r="H5145" t="s">
        <v>42</v>
      </c>
      <c r="I5145" t="s">
        <v>65</v>
      </c>
      <c r="J5145" t="s">
        <v>559</v>
      </c>
      <c r="N5145" s="6">
        <v>2000</v>
      </c>
      <c r="R5145" s="7">
        <v>42.294699999999999</v>
      </c>
      <c r="S5145" s="7">
        <v>-83.101900000000001</v>
      </c>
      <c r="T5145" t="s">
        <v>46</v>
      </c>
      <c r="U5145" t="s">
        <v>11247</v>
      </c>
      <c r="V5145" t="s">
        <v>9421</v>
      </c>
      <c r="X5145" t="s">
        <v>8402</v>
      </c>
      <c r="Y5145" t="s">
        <v>3012</v>
      </c>
      <c r="Z5145" t="s">
        <v>3691</v>
      </c>
      <c r="AA5145" t="s">
        <v>11248</v>
      </c>
      <c r="AB5145" t="s">
        <v>9295</v>
      </c>
      <c r="AG5145" t="s">
        <v>11250</v>
      </c>
      <c r="AH5145" s="24">
        <v>24494</v>
      </c>
      <c r="AI5145" t="s">
        <v>11251</v>
      </c>
      <c r="AJ5145" t="s">
        <v>11253</v>
      </c>
    </row>
    <row r="5146" spans="1:36" ht="17.25" hidden="1" customHeight="1" x14ac:dyDescent="0.2">
      <c r="A5146" s="4" t="s">
        <v>11254</v>
      </c>
      <c r="B5146" t="s">
        <v>8398</v>
      </c>
      <c r="C5146" t="s">
        <v>11255</v>
      </c>
      <c r="E5146" t="s">
        <v>565</v>
      </c>
      <c r="F5146" t="s">
        <v>86</v>
      </c>
      <c r="G5146" s="5">
        <v>944</v>
      </c>
      <c r="H5146" t="s">
        <v>42</v>
      </c>
      <c r="I5146" t="s">
        <v>43</v>
      </c>
      <c r="J5146" t="s">
        <v>559</v>
      </c>
      <c r="L5146" t="s">
        <v>44</v>
      </c>
      <c r="N5146" s="27">
        <v>2002</v>
      </c>
      <c r="R5146" s="7">
        <v>38.0169</v>
      </c>
      <c r="S5146" s="7">
        <v>-121.8439</v>
      </c>
      <c r="T5146" t="s">
        <v>46</v>
      </c>
      <c r="U5146" t="s">
        <v>9727</v>
      </c>
      <c r="V5146" t="s">
        <v>10928</v>
      </c>
      <c r="X5146" t="s">
        <v>8572</v>
      </c>
      <c r="Y5146" t="s">
        <v>3012</v>
      </c>
      <c r="Z5146" t="s">
        <v>3691</v>
      </c>
      <c r="AA5146" t="s">
        <v>11256</v>
      </c>
      <c r="AB5146" t="s">
        <v>9257</v>
      </c>
      <c r="AG5146" t="s">
        <v>11257</v>
      </c>
      <c r="AH5146" s="8" t="s">
        <v>11258</v>
      </c>
      <c r="AI5146" t="s">
        <v>11259</v>
      </c>
      <c r="AJ5146" t="s">
        <v>11260</v>
      </c>
    </row>
    <row r="5147" spans="1:36" ht="17.25" hidden="1" customHeight="1" x14ac:dyDescent="0.2">
      <c r="A5147" s="4" t="s">
        <v>11274</v>
      </c>
      <c r="B5147" t="s">
        <v>8398</v>
      </c>
      <c r="C5147" t="s">
        <v>11275</v>
      </c>
      <c r="E5147" t="s">
        <v>703</v>
      </c>
      <c r="F5147" t="s">
        <v>86</v>
      </c>
      <c r="G5147" s="5">
        <v>85</v>
      </c>
      <c r="H5147" t="s">
        <v>42</v>
      </c>
      <c r="I5147" t="s">
        <v>65</v>
      </c>
      <c r="J5147" t="s">
        <v>559</v>
      </c>
      <c r="N5147" s="6">
        <v>2001</v>
      </c>
      <c r="R5147" s="7">
        <v>32.252273000000002</v>
      </c>
      <c r="S5147" s="7">
        <v>-110.99209999999999</v>
      </c>
      <c r="T5147" t="s">
        <v>46</v>
      </c>
      <c r="U5147" t="s">
        <v>11276</v>
      </c>
      <c r="V5147" t="s">
        <v>11277</v>
      </c>
      <c r="X5147" t="s">
        <v>8540</v>
      </c>
      <c r="Y5147" t="s">
        <v>3012</v>
      </c>
      <c r="Z5147" t="s">
        <v>3691</v>
      </c>
      <c r="AA5147" t="s">
        <v>11278</v>
      </c>
      <c r="AB5147" t="s">
        <v>8916</v>
      </c>
      <c r="AG5147" t="s">
        <v>11279</v>
      </c>
      <c r="AH5147" s="24">
        <v>26644</v>
      </c>
      <c r="AI5147" t="s">
        <v>11280</v>
      </c>
      <c r="AJ5147" t="s">
        <v>11281</v>
      </c>
    </row>
    <row r="5148" spans="1:36" ht="17.25" hidden="1" customHeight="1" x14ac:dyDescent="0.2">
      <c r="A5148" s="4" t="s">
        <v>11282</v>
      </c>
      <c r="B5148" t="s">
        <v>8398</v>
      </c>
      <c r="C5148" t="s">
        <v>11283</v>
      </c>
      <c r="E5148" t="s">
        <v>11289</v>
      </c>
      <c r="F5148" t="s">
        <v>86</v>
      </c>
      <c r="G5148" s="5">
        <v>646</v>
      </c>
      <c r="H5148" t="s">
        <v>42</v>
      </c>
      <c r="I5148" t="s">
        <v>43</v>
      </c>
      <c r="J5148" t="s">
        <v>559</v>
      </c>
      <c r="N5148" s="27">
        <v>2001</v>
      </c>
      <c r="R5148" s="7">
        <v>32.904200000000003</v>
      </c>
      <c r="S5148" s="7">
        <v>-111.7889</v>
      </c>
      <c r="T5148" t="s">
        <v>46</v>
      </c>
      <c r="U5148" t="s">
        <v>11284</v>
      </c>
      <c r="V5148" t="s">
        <v>10724</v>
      </c>
      <c r="X5148" t="s">
        <v>8540</v>
      </c>
      <c r="Y5148" t="s">
        <v>3012</v>
      </c>
      <c r="Z5148" t="s">
        <v>3691</v>
      </c>
      <c r="AA5148" t="s">
        <v>11285</v>
      </c>
      <c r="AB5148" t="s">
        <v>9921</v>
      </c>
      <c r="AG5148" t="s">
        <v>11290</v>
      </c>
      <c r="AH5148" s="8" t="s">
        <v>11291</v>
      </c>
      <c r="AI5148" t="s">
        <v>11286</v>
      </c>
      <c r="AJ5148" t="s">
        <v>11292</v>
      </c>
    </row>
    <row r="5149" spans="1:36" ht="17.25" hidden="1" customHeight="1" x14ac:dyDescent="0.2">
      <c r="A5149" s="4" t="s">
        <v>11293</v>
      </c>
      <c r="B5149" t="s">
        <v>8398</v>
      </c>
      <c r="C5149" t="s">
        <v>11294</v>
      </c>
      <c r="E5149" t="s">
        <v>565</v>
      </c>
      <c r="F5149" t="s">
        <v>86</v>
      </c>
      <c r="G5149" s="5">
        <v>537</v>
      </c>
      <c r="H5149" t="s">
        <v>42</v>
      </c>
      <c r="I5149" t="s">
        <v>43</v>
      </c>
      <c r="J5149" t="s">
        <v>559</v>
      </c>
      <c r="N5149" s="27">
        <v>2000</v>
      </c>
      <c r="P5149" s="24">
        <v>2027</v>
      </c>
      <c r="R5149" s="7">
        <v>35.788888999999998</v>
      </c>
      <c r="S5149" s="7">
        <v>-114.99420000000001</v>
      </c>
      <c r="T5149" t="s">
        <v>46</v>
      </c>
      <c r="U5149" t="s">
        <v>11295</v>
      </c>
      <c r="V5149" t="s">
        <v>8816</v>
      </c>
      <c r="X5149" t="s">
        <v>8817</v>
      </c>
      <c r="Y5149" t="s">
        <v>3012</v>
      </c>
      <c r="Z5149" t="s">
        <v>3691</v>
      </c>
      <c r="AA5149" t="s">
        <v>11296</v>
      </c>
      <c r="AB5149" t="s">
        <v>11297</v>
      </c>
      <c r="AI5149" t="s">
        <v>11298</v>
      </c>
      <c r="AJ5149" t="s">
        <v>11299</v>
      </c>
    </row>
    <row r="5150" spans="1:36" ht="17.25" hidden="1" customHeight="1" x14ac:dyDescent="0.2">
      <c r="A5150" s="4" t="s">
        <v>11300</v>
      </c>
      <c r="B5150" t="s">
        <v>8398</v>
      </c>
      <c r="C5150" t="s">
        <v>11301</v>
      </c>
      <c r="E5150" t="s">
        <v>4760</v>
      </c>
      <c r="F5150" t="s">
        <v>11302</v>
      </c>
      <c r="G5150" s="5">
        <v>51</v>
      </c>
      <c r="H5150" t="s">
        <v>42</v>
      </c>
      <c r="I5150" t="s">
        <v>65</v>
      </c>
      <c r="J5150" t="s">
        <v>559</v>
      </c>
      <c r="N5150" s="6">
        <v>1996</v>
      </c>
      <c r="R5150" s="7">
        <v>41.209797000000002</v>
      </c>
      <c r="S5150" s="7">
        <v>-73.108980000000003</v>
      </c>
      <c r="T5150" t="s">
        <v>46</v>
      </c>
      <c r="U5150" t="s">
        <v>11303</v>
      </c>
      <c r="V5150" t="s">
        <v>8411</v>
      </c>
      <c r="X5150" t="s">
        <v>8412</v>
      </c>
      <c r="Y5150" t="s">
        <v>3012</v>
      </c>
      <c r="Z5150" t="s">
        <v>3691</v>
      </c>
      <c r="AA5150" t="s">
        <v>11304</v>
      </c>
      <c r="AB5150" t="s">
        <v>10533</v>
      </c>
      <c r="AG5150" t="s">
        <v>11305</v>
      </c>
      <c r="AH5150" s="24">
        <v>5408</v>
      </c>
      <c r="AI5150" t="s">
        <v>11306</v>
      </c>
      <c r="AJ5150" t="s">
        <v>11307</v>
      </c>
    </row>
    <row r="5151" spans="1:36" ht="17.25" hidden="1" customHeight="1" x14ac:dyDescent="0.2">
      <c r="A5151" s="4" t="s">
        <v>11300</v>
      </c>
      <c r="B5151" t="s">
        <v>8398</v>
      </c>
      <c r="C5151" t="s">
        <v>11301</v>
      </c>
      <c r="E5151" t="s">
        <v>4762</v>
      </c>
      <c r="F5151" t="s">
        <v>11302</v>
      </c>
      <c r="G5151" s="5">
        <v>51</v>
      </c>
      <c r="H5151" t="s">
        <v>42</v>
      </c>
      <c r="I5151" t="s">
        <v>65</v>
      </c>
      <c r="J5151" t="s">
        <v>559</v>
      </c>
      <c r="N5151" s="6">
        <v>1996</v>
      </c>
      <c r="R5151" s="7">
        <v>41.209797000000002</v>
      </c>
      <c r="S5151" s="7">
        <v>-73.108980000000003</v>
      </c>
      <c r="T5151" t="s">
        <v>46</v>
      </c>
      <c r="U5151" t="s">
        <v>11303</v>
      </c>
      <c r="V5151" t="s">
        <v>8411</v>
      </c>
      <c r="X5151" t="s">
        <v>8412</v>
      </c>
      <c r="Y5151" t="s">
        <v>3012</v>
      </c>
      <c r="Z5151" t="s">
        <v>3691</v>
      </c>
      <c r="AA5151" t="s">
        <v>11304</v>
      </c>
      <c r="AB5151" t="s">
        <v>10538</v>
      </c>
      <c r="AG5151" t="s">
        <v>11305</v>
      </c>
      <c r="AH5151" s="24">
        <v>5409</v>
      </c>
      <c r="AI5151" t="s">
        <v>11306</v>
      </c>
      <c r="AJ5151" t="s">
        <v>11308</v>
      </c>
    </row>
    <row r="5152" spans="1:36" ht="17.25" hidden="1" customHeight="1" x14ac:dyDescent="0.2">
      <c r="A5152" s="4" t="s">
        <v>11300</v>
      </c>
      <c r="B5152" t="s">
        <v>8398</v>
      </c>
      <c r="C5152" t="s">
        <v>11301</v>
      </c>
      <c r="E5152" t="s">
        <v>4764</v>
      </c>
      <c r="F5152" t="s">
        <v>11302</v>
      </c>
      <c r="G5152" s="5">
        <v>51</v>
      </c>
      <c r="H5152" t="s">
        <v>42</v>
      </c>
      <c r="I5152" t="s">
        <v>65</v>
      </c>
      <c r="J5152" t="s">
        <v>559</v>
      </c>
      <c r="N5152" s="6">
        <v>1996</v>
      </c>
      <c r="R5152" s="7">
        <v>41.209797000000002</v>
      </c>
      <c r="S5152" s="7">
        <v>-73.108980000000003</v>
      </c>
      <c r="T5152" t="s">
        <v>46</v>
      </c>
      <c r="U5152" t="s">
        <v>11303</v>
      </c>
      <c r="V5152" t="s">
        <v>8411</v>
      </c>
      <c r="X5152" t="s">
        <v>8412</v>
      </c>
      <c r="Y5152" t="s">
        <v>3012</v>
      </c>
      <c r="Z5152" t="s">
        <v>3691</v>
      </c>
      <c r="AA5152" t="s">
        <v>11304</v>
      </c>
      <c r="AB5152" t="s">
        <v>10540</v>
      </c>
      <c r="AG5152" t="s">
        <v>11305</v>
      </c>
      <c r="AH5152" s="6">
        <v>5410</v>
      </c>
      <c r="AI5152" t="s">
        <v>11306</v>
      </c>
      <c r="AJ5152" t="s">
        <v>11309</v>
      </c>
    </row>
    <row r="5153" spans="1:36" ht="17.25" hidden="1" customHeight="1" x14ac:dyDescent="0.2">
      <c r="A5153" s="4" t="s">
        <v>11300</v>
      </c>
      <c r="B5153" t="s">
        <v>8398</v>
      </c>
      <c r="C5153" t="s">
        <v>11301</v>
      </c>
      <c r="E5153" t="s">
        <v>4766</v>
      </c>
      <c r="F5153" t="s">
        <v>11302</v>
      </c>
      <c r="G5153" s="5">
        <v>51</v>
      </c>
      <c r="H5153" t="s">
        <v>42</v>
      </c>
      <c r="I5153" t="s">
        <v>65</v>
      </c>
      <c r="J5153" t="s">
        <v>559</v>
      </c>
      <c r="N5153" s="6">
        <v>1996</v>
      </c>
      <c r="R5153" s="7">
        <v>41.209797000000002</v>
      </c>
      <c r="S5153" s="7">
        <v>-73.108980000000003</v>
      </c>
      <c r="T5153" t="s">
        <v>46</v>
      </c>
      <c r="U5153" t="s">
        <v>11303</v>
      </c>
      <c r="V5153" t="s">
        <v>8411</v>
      </c>
      <c r="X5153" t="s">
        <v>8412</v>
      </c>
      <c r="Y5153" t="s">
        <v>3012</v>
      </c>
      <c r="Z5153" t="s">
        <v>3691</v>
      </c>
      <c r="AA5153" t="s">
        <v>11304</v>
      </c>
      <c r="AB5153" t="s">
        <v>10382</v>
      </c>
      <c r="AG5153" t="s">
        <v>11305</v>
      </c>
      <c r="AH5153" s="6">
        <v>5411</v>
      </c>
      <c r="AI5153" t="s">
        <v>11306</v>
      </c>
      <c r="AJ5153" t="s">
        <v>11310</v>
      </c>
    </row>
    <row r="5154" spans="1:36" ht="17.25" hidden="1" customHeight="1" x14ac:dyDescent="0.2">
      <c r="A5154" s="4" t="s">
        <v>11311</v>
      </c>
      <c r="B5154" t="s">
        <v>8398</v>
      </c>
      <c r="C5154" t="s">
        <v>11312</v>
      </c>
      <c r="E5154" t="s">
        <v>703</v>
      </c>
      <c r="F5154" t="s">
        <v>64</v>
      </c>
      <c r="G5154" s="5">
        <v>163</v>
      </c>
      <c r="H5154" t="s">
        <v>42</v>
      </c>
      <c r="I5154" t="s">
        <v>65</v>
      </c>
      <c r="J5154" t="s">
        <v>559</v>
      </c>
      <c r="M5154" t="s">
        <v>559</v>
      </c>
      <c r="N5154" s="6">
        <v>1992</v>
      </c>
      <c r="R5154" s="7">
        <v>39.209699999999998</v>
      </c>
      <c r="S5154" s="7">
        <v>-77.464399999999998</v>
      </c>
      <c r="T5154" t="s">
        <v>46</v>
      </c>
      <c r="U5154" t="s">
        <v>11313</v>
      </c>
      <c r="V5154" t="s">
        <v>11314</v>
      </c>
      <c r="X5154" t="s">
        <v>9635</v>
      </c>
      <c r="Y5154" t="s">
        <v>3012</v>
      </c>
      <c r="Z5154" t="s">
        <v>3691</v>
      </c>
      <c r="AA5154" t="s">
        <v>11315</v>
      </c>
      <c r="AB5154" t="s">
        <v>8916</v>
      </c>
      <c r="AG5154" t="s">
        <v>11316</v>
      </c>
      <c r="AH5154" s="24">
        <v>20365</v>
      </c>
      <c r="AI5154" t="s">
        <v>11317</v>
      </c>
      <c r="AJ5154" t="s">
        <v>11318</v>
      </c>
    </row>
    <row r="5155" spans="1:36" ht="17.25" hidden="1" customHeight="1" x14ac:dyDescent="0.2">
      <c r="A5155" s="4" t="s">
        <v>11311</v>
      </c>
      <c r="B5155" t="s">
        <v>8398</v>
      </c>
      <c r="C5155" t="s">
        <v>11312</v>
      </c>
      <c r="E5155" t="s">
        <v>738</v>
      </c>
      <c r="F5155" t="s">
        <v>64</v>
      </c>
      <c r="G5155" s="5">
        <v>163</v>
      </c>
      <c r="H5155" t="s">
        <v>42</v>
      </c>
      <c r="I5155" t="s">
        <v>65</v>
      </c>
      <c r="J5155" t="s">
        <v>559</v>
      </c>
      <c r="M5155" t="s">
        <v>559</v>
      </c>
      <c r="N5155" s="6">
        <v>1992</v>
      </c>
      <c r="R5155" s="7">
        <v>39.209699999999998</v>
      </c>
      <c r="S5155" s="7">
        <v>-77.464399999999998</v>
      </c>
      <c r="T5155" t="s">
        <v>46</v>
      </c>
      <c r="U5155" t="s">
        <v>11313</v>
      </c>
      <c r="V5155" t="s">
        <v>11314</v>
      </c>
      <c r="X5155" t="s">
        <v>9635</v>
      </c>
      <c r="Y5155" t="s">
        <v>3012</v>
      </c>
      <c r="Z5155" t="s">
        <v>3691</v>
      </c>
      <c r="AA5155" t="s">
        <v>11315</v>
      </c>
      <c r="AB5155" t="s">
        <v>8803</v>
      </c>
      <c r="AG5155" t="s">
        <v>11316</v>
      </c>
      <c r="AH5155" s="24">
        <v>20366</v>
      </c>
      <c r="AI5155" t="s">
        <v>11317</v>
      </c>
      <c r="AJ5155" t="s">
        <v>11319</v>
      </c>
    </row>
    <row r="5156" spans="1:36" ht="17.25" hidden="1" customHeight="1" x14ac:dyDescent="0.2">
      <c r="A5156" s="4" t="s">
        <v>10067</v>
      </c>
      <c r="B5156" t="s">
        <v>8398</v>
      </c>
      <c r="C5156" t="s">
        <v>10068</v>
      </c>
      <c r="E5156" t="s">
        <v>40</v>
      </c>
      <c r="F5156" t="s">
        <v>86</v>
      </c>
      <c r="G5156" s="5">
        <v>109</v>
      </c>
      <c r="H5156" t="s">
        <v>42</v>
      </c>
      <c r="I5156" t="s">
        <v>240</v>
      </c>
      <c r="J5156" t="s">
        <v>559</v>
      </c>
      <c r="N5156" s="6">
        <v>1958</v>
      </c>
      <c r="R5156" s="7">
        <v>40.694200000000002</v>
      </c>
      <c r="S5156" s="7">
        <v>-99.701099999999997</v>
      </c>
      <c r="T5156" t="s">
        <v>46</v>
      </c>
      <c r="U5156" t="s">
        <v>10069</v>
      </c>
      <c r="V5156" t="s">
        <v>10070</v>
      </c>
      <c r="X5156" t="s">
        <v>9275</v>
      </c>
      <c r="Y5156" t="s">
        <v>3012</v>
      </c>
      <c r="Z5156" t="s">
        <v>3691</v>
      </c>
      <c r="AA5156" t="s">
        <v>10071</v>
      </c>
      <c r="AB5156" t="s">
        <v>8690</v>
      </c>
      <c r="AI5156" t="s">
        <v>10072</v>
      </c>
      <c r="AJ5156" t="s">
        <v>10073</v>
      </c>
    </row>
    <row r="5157" spans="1:36" ht="17.25" hidden="1" customHeight="1" x14ac:dyDescent="0.2">
      <c r="A5157" s="4" t="s">
        <v>11328</v>
      </c>
      <c r="B5157" t="s">
        <v>8398</v>
      </c>
      <c r="C5157" t="s">
        <v>11329</v>
      </c>
      <c r="E5157" t="s">
        <v>9476</v>
      </c>
      <c r="F5157" t="s">
        <v>86</v>
      </c>
      <c r="G5157" s="5">
        <v>200</v>
      </c>
      <c r="H5157" t="s">
        <v>42</v>
      </c>
      <c r="I5157" t="s">
        <v>43</v>
      </c>
      <c r="J5157" t="s">
        <v>559</v>
      </c>
      <c r="N5157" s="6">
        <v>1999</v>
      </c>
      <c r="R5157" s="7">
        <v>41.831200000000003</v>
      </c>
      <c r="S5157" s="7">
        <v>-71.123900000000006</v>
      </c>
      <c r="T5157" t="s">
        <v>46</v>
      </c>
      <c r="U5157" t="s">
        <v>11330</v>
      </c>
      <c r="V5157" t="s">
        <v>10606</v>
      </c>
      <c r="X5157" t="s">
        <v>8479</v>
      </c>
      <c r="Y5157" t="s">
        <v>3012</v>
      </c>
      <c r="Z5157" t="s">
        <v>3691</v>
      </c>
      <c r="AA5157" t="s">
        <v>11331</v>
      </c>
      <c r="AB5157" t="s">
        <v>9480</v>
      </c>
      <c r="AG5157" t="s">
        <v>11332</v>
      </c>
      <c r="AH5157" s="24">
        <v>5464</v>
      </c>
      <c r="AI5157" t="s">
        <v>11333</v>
      </c>
      <c r="AJ5157" t="s">
        <v>11334</v>
      </c>
    </row>
    <row r="5158" spans="1:36" ht="17.25" hidden="1" customHeight="1" x14ac:dyDescent="0.2">
      <c r="A5158" s="4" t="s">
        <v>11335</v>
      </c>
      <c r="B5158" t="s">
        <v>8398</v>
      </c>
      <c r="C5158" t="s">
        <v>11336</v>
      </c>
      <c r="E5158" t="s">
        <v>565</v>
      </c>
      <c r="F5158" t="s">
        <v>86</v>
      </c>
      <c r="G5158" s="5">
        <v>655</v>
      </c>
      <c r="H5158" t="s">
        <v>42</v>
      </c>
      <c r="I5158" t="s">
        <v>43</v>
      </c>
      <c r="J5158" t="s">
        <v>559</v>
      </c>
      <c r="N5158" s="6">
        <v>2002</v>
      </c>
      <c r="R5158" s="7">
        <v>38.793100000000003</v>
      </c>
      <c r="S5158" s="7">
        <v>-94.300600000000003</v>
      </c>
      <c r="T5158" t="s">
        <v>46</v>
      </c>
      <c r="U5158" t="s">
        <v>11337</v>
      </c>
      <c r="V5158" t="s">
        <v>10253</v>
      </c>
      <c r="X5158" t="s">
        <v>8994</v>
      </c>
      <c r="Y5158" t="s">
        <v>3012</v>
      </c>
      <c r="Z5158" t="s">
        <v>3691</v>
      </c>
      <c r="AA5158" t="s">
        <v>11338</v>
      </c>
      <c r="AB5158" t="s">
        <v>11339</v>
      </c>
      <c r="AI5158" t="s">
        <v>11340</v>
      </c>
      <c r="AJ5158" t="s">
        <v>11341</v>
      </c>
    </row>
    <row r="5159" spans="1:36" ht="17.25" hidden="1" customHeight="1" x14ac:dyDescent="0.2">
      <c r="A5159" s="4" t="s">
        <v>11342</v>
      </c>
      <c r="B5159" t="s">
        <v>8398</v>
      </c>
      <c r="C5159" t="s">
        <v>11343</v>
      </c>
      <c r="E5159" t="s">
        <v>11344</v>
      </c>
      <c r="F5159" t="s">
        <v>86</v>
      </c>
      <c r="G5159" s="5">
        <v>154</v>
      </c>
      <c r="H5159" t="s">
        <v>42</v>
      </c>
      <c r="I5159" t="s">
        <v>43</v>
      </c>
      <c r="J5159" t="s">
        <v>559</v>
      </c>
      <c r="N5159" s="27">
        <v>2005</v>
      </c>
      <c r="R5159" s="7">
        <v>37.3767</v>
      </c>
      <c r="S5159" s="7">
        <v>-121.9508</v>
      </c>
      <c r="T5159" t="s">
        <v>46</v>
      </c>
      <c r="U5159" t="s">
        <v>11345</v>
      </c>
      <c r="V5159" t="s">
        <v>11345</v>
      </c>
      <c r="X5159" t="s">
        <v>8572</v>
      </c>
      <c r="Y5159" t="s">
        <v>3012</v>
      </c>
      <c r="Z5159" t="s">
        <v>3691</v>
      </c>
      <c r="AA5159" t="s">
        <v>11346</v>
      </c>
      <c r="AB5159" t="s">
        <v>9921</v>
      </c>
      <c r="AG5159" t="s">
        <v>11347</v>
      </c>
      <c r="AH5159" s="8" t="s">
        <v>11348</v>
      </c>
      <c r="AI5159" t="s">
        <v>11349</v>
      </c>
      <c r="AJ5159" t="s">
        <v>11350</v>
      </c>
    </row>
    <row r="5160" spans="1:36" ht="17.25" hidden="1" customHeight="1" x14ac:dyDescent="0.2">
      <c r="A5160" s="4" t="s">
        <v>11351</v>
      </c>
      <c r="B5160" t="s">
        <v>8398</v>
      </c>
      <c r="C5160" t="s">
        <v>11352</v>
      </c>
      <c r="E5160" t="s">
        <v>9051</v>
      </c>
      <c r="F5160" t="s">
        <v>64</v>
      </c>
      <c r="G5160" s="5">
        <v>187</v>
      </c>
      <c r="H5160" t="s">
        <v>42</v>
      </c>
      <c r="I5160" t="s">
        <v>65</v>
      </c>
      <c r="J5160" t="s">
        <v>559</v>
      </c>
      <c r="N5160" s="24">
        <v>2001</v>
      </c>
      <c r="R5160" s="7">
        <v>37.820805</v>
      </c>
      <c r="S5160" s="7">
        <v>-77.446250000000006</v>
      </c>
      <c r="T5160" t="s">
        <v>46</v>
      </c>
      <c r="U5160" t="s">
        <v>11353</v>
      </c>
      <c r="V5160" t="s">
        <v>11354</v>
      </c>
      <c r="X5160" t="s">
        <v>9266</v>
      </c>
      <c r="Y5160" t="s">
        <v>3012</v>
      </c>
      <c r="Z5160" t="s">
        <v>3691</v>
      </c>
      <c r="AA5160" t="s">
        <v>11355</v>
      </c>
      <c r="AB5160" t="s">
        <v>9056</v>
      </c>
      <c r="AG5160" t="s">
        <v>11356</v>
      </c>
      <c r="AH5160" s="24">
        <v>25685</v>
      </c>
      <c r="AI5160" t="s">
        <v>11357</v>
      </c>
      <c r="AJ5160" t="s">
        <v>11358</v>
      </c>
    </row>
    <row r="5161" spans="1:36" ht="17.25" hidden="1" customHeight="1" x14ac:dyDescent="0.2">
      <c r="A5161" s="4" t="s">
        <v>11351</v>
      </c>
      <c r="B5161" t="s">
        <v>8398</v>
      </c>
      <c r="C5161" t="s">
        <v>11352</v>
      </c>
      <c r="E5161" t="s">
        <v>11365</v>
      </c>
      <c r="F5161" t="s">
        <v>64</v>
      </c>
      <c r="G5161" s="5">
        <v>376</v>
      </c>
      <c r="H5161" t="s">
        <v>42</v>
      </c>
      <c r="I5161" t="s">
        <v>43</v>
      </c>
      <c r="J5161" t="s">
        <v>559</v>
      </c>
      <c r="N5161" s="8">
        <v>1991</v>
      </c>
      <c r="R5161" s="7">
        <v>37.820805</v>
      </c>
      <c r="S5161" s="7">
        <v>-77.446250000000006</v>
      </c>
      <c r="T5161" t="s">
        <v>46</v>
      </c>
      <c r="U5161" t="s">
        <v>11353</v>
      </c>
      <c r="V5161" t="s">
        <v>11354</v>
      </c>
      <c r="X5161" t="s">
        <v>9266</v>
      </c>
      <c r="Y5161" t="s">
        <v>3012</v>
      </c>
      <c r="Z5161" t="s">
        <v>3691</v>
      </c>
      <c r="AA5161" t="s">
        <v>11355</v>
      </c>
      <c r="AB5161" t="s">
        <v>9378</v>
      </c>
      <c r="AG5161" t="s">
        <v>11356</v>
      </c>
      <c r="AH5161" s="8" t="s">
        <v>11366</v>
      </c>
      <c r="AI5161" t="s">
        <v>11357</v>
      </c>
      <c r="AJ5161" t="s">
        <v>11367</v>
      </c>
    </row>
    <row r="5162" spans="1:36" ht="17.25" hidden="1" customHeight="1" x14ac:dyDescent="0.2">
      <c r="A5162" s="4" t="s">
        <v>11351</v>
      </c>
      <c r="B5162" t="s">
        <v>8398</v>
      </c>
      <c r="C5162" t="s">
        <v>11352</v>
      </c>
      <c r="E5162" t="s">
        <v>11368</v>
      </c>
      <c r="F5162" t="s">
        <v>64</v>
      </c>
      <c r="G5162" s="5">
        <v>376</v>
      </c>
      <c r="H5162" t="s">
        <v>42</v>
      </c>
      <c r="I5162" t="s">
        <v>43</v>
      </c>
      <c r="J5162" t="s">
        <v>559</v>
      </c>
      <c r="N5162" s="27">
        <v>1992</v>
      </c>
      <c r="R5162" s="7">
        <v>37.820805</v>
      </c>
      <c r="S5162" s="7">
        <v>-77.446250000000006</v>
      </c>
      <c r="T5162" t="s">
        <v>46</v>
      </c>
      <c r="U5162" t="s">
        <v>11353</v>
      </c>
      <c r="V5162" t="s">
        <v>11354</v>
      </c>
      <c r="X5162" t="s">
        <v>9266</v>
      </c>
      <c r="Y5162" t="s">
        <v>3012</v>
      </c>
      <c r="Z5162" t="s">
        <v>3691</v>
      </c>
      <c r="AA5162" t="s">
        <v>11355</v>
      </c>
      <c r="AB5162" t="s">
        <v>11369</v>
      </c>
      <c r="AG5162" t="s">
        <v>11356</v>
      </c>
      <c r="AH5162" s="8" t="s">
        <v>11370</v>
      </c>
      <c r="AI5162" t="s">
        <v>11357</v>
      </c>
      <c r="AJ5162" t="s">
        <v>11371</v>
      </c>
    </row>
    <row r="5163" spans="1:36" ht="17.25" hidden="1" customHeight="1" x14ac:dyDescent="0.2">
      <c r="A5163" s="4" t="s">
        <v>11372</v>
      </c>
      <c r="B5163" t="s">
        <v>8398</v>
      </c>
      <c r="C5163" t="s">
        <v>11373</v>
      </c>
      <c r="E5163" t="s">
        <v>565</v>
      </c>
      <c r="F5163" t="s">
        <v>8581</v>
      </c>
      <c r="G5163" s="5">
        <v>324</v>
      </c>
      <c r="H5163" t="s">
        <v>42</v>
      </c>
      <c r="I5163" t="s">
        <v>43</v>
      </c>
      <c r="J5163" t="s">
        <v>44</v>
      </c>
      <c r="N5163" s="6">
        <v>2002</v>
      </c>
      <c r="R5163" s="7">
        <v>29.9861</v>
      </c>
      <c r="S5163" s="7">
        <v>-90.441400000000002</v>
      </c>
      <c r="T5163" t="s">
        <v>46</v>
      </c>
      <c r="U5163" t="s">
        <v>11374</v>
      </c>
      <c r="V5163" t="s">
        <v>11375</v>
      </c>
      <c r="X5163" t="s">
        <v>8512</v>
      </c>
      <c r="Y5163" t="s">
        <v>3012</v>
      </c>
      <c r="Z5163" t="s">
        <v>3691</v>
      </c>
      <c r="AA5163" t="s">
        <v>11376</v>
      </c>
      <c r="AB5163" t="s">
        <v>11377</v>
      </c>
      <c r="AG5163" t="s">
        <v>11378</v>
      </c>
      <c r="AH5163" s="8" t="s">
        <v>11379</v>
      </c>
      <c r="AI5163" t="s">
        <v>11380</v>
      </c>
      <c r="AJ5163" t="s">
        <v>11381</v>
      </c>
    </row>
    <row r="5164" spans="1:36" ht="17.25" hidden="1" customHeight="1" x14ac:dyDescent="0.2">
      <c r="A5164" s="4" t="s">
        <v>11382</v>
      </c>
      <c r="B5164" t="s">
        <v>8398</v>
      </c>
      <c r="C5164" t="s">
        <v>11383</v>
      </c>
      <c r="E5164" t="s">
        <v>9013</v>
      </c>
      <c r="F5164" t="s">
        <v>86</v>
      </c>
      <c r="G5164" s="5">
        <v>64</v>
      </c>
      <c r="H5164" t="s">
        <v>42</v>
      </c>
      <c r="I5164" t="s">
        <v>65</v>
      </c>
      <c r="J5164" t="s">
        <v>559</v>
      </c>
      <c r="N5164" s="6">
        <v>2000</v>
      </c>
      <c r="R5164" s="7">
        <v>33.837699000000001</v>
      </c>
      <c r="S5164" s="7">
        <v>-83.699579999999997</v>
      </c>
      <c r="T5164" t="s">
        <v>46</v>
      </c>
      <c r="U5164" t="s">
        <v>11322</v>
      </c>
      <c r="V5164" t="s">
        <v>11384</v>
      </c>
      <c r="X5164" t="s">
        <v>8447</v>
      </c>
      <c r="Y5164" t="s">
        <v>3012</v>
      </c>
      <c r="Z5164" t="s">
        <v>3691</v>
      </c>
      <c r="AA5164" t="s">
        <v>11385</v>
      </c>
      <c r="AB5164" t="s">
        <v>9018</v>
      </c>
      <c r="AG5164" t="s">
        <v>11386</v>
      </c>
      <c r="AH5164" s="24">
        <v>25243</v>
      </c>
      <c r="AI5164" t="s">
        <v>11387</v>
      </c>
      <c r="AJ5164" t="s">
        <v>11388</v>
      </c>
    </row>
    <row r="5165" spans="1:36" ht="17.25" hidden="1" customHeight="1" x14ac:dyDescent="0.2">
      <c r="A5165" s="4" t="s">
        <v>11382</v>
      </c>
      <c r="B5165" t="s">
        <v>8398</v>
      </c>
      <c r="C5165" t="s">
        <v>11383</v>
      </c>
      <c r="E5165" t="s">
        <v>9025</v>
      </c>
      <c r="F5165" t="s">
        <v>86</v>
      </c>
      <c r="G5165" s="5">
        <v>72</v>
      </c>
      <c r="H5165" t="s">
        <v>42</v>
      </c>
      <c r="I5165" t="s">
        <v>65</v>
      </c>
      <c r="J5165" t="s">
        <v>559</v>
      </c>
      <c r="N5165" s="6">
        <v>2000</v>
      </c>
      <c r="R5165" s="7">
        <v>33.837699000000001</v>
      </c>
      <c r="S5165" s="7">
        <v>-83.699579999999997</v>
      </c>
      <c r="T5165" t="s">
        <v>46</v>
      </c>
      <c r="U5165" t="s">
        <v>11322</v>
      </c>
      <c r="V5165" t="s">
        <v>11384</v>
      </c>
      <c r="X5165" t="s">
        <v>8447</v>
      </c>
      <c r="Y5165" t="s">
        <v>3012</v>
      </c>
      <c r="Z5165" t="s">
        <v>3691</v>
      </c>
      <c r="AA5165" t="s">
        <v>11385</v>
      </c>
      <c r="AB5165" t="s">
        <v>9026</v>
      </c>
      <c r="AG5165" t="s">
        <v>11386</v>
      </c>
      <c r="AH5165" s="24">
        <v>25244</v>
      </c>
      <c r="AI5165" t="s">
        <v>11387</v>
      </c>
      <c r="AJ5165" t="s">
        <v>11389</v>
      </c>
    </row>
    <row r="5166" spans="1:36" ht="17.25" hidden="1" customHeight="1" x14ac:dyDescent="0.2">
      <c r="A5166" s="4" t="s">
        <v>11382</v>
      </c>
      <c r="B5166" t="s">
        <v>8398</v>
      </c>
      <c r="C5166" t="s">
        <v>11383</v>
      </c>
      <c r="E5166" t="s">
        <v>9028</v>
      </c>
      <c r="F5166" t="s">
        <v>86</v>
      </c>
      <c r="G5166" s="5">
        <v>72</v>
      </c>
      <c r="H5166" t="s">
        <v>42</v>
      </c>
      <c r="I5166" t="s">
        <v>65</v>
      </c>
      <c r="J5166" t="s">
        <v>559</v>
      </c>
      <c r="N5166" s="24">
        <v>2000</v>
      </c>
      <c r="R5166" s="7">
        <v>33.837699000000001</v>
      </c>
      <c r="S5166" s="7">
        <v>-83.699579999999997</v>
      </c>
      <c r="T5166" t="s">
        <v>46</v>
      </c>
      <c r="U5166" t="s">
        <v>11322</v>
      </c>
      <c r="V5166" t="s">
        <v>11384</v>
      </c>
      <c r="X5166" t="s">
        <v>8447</v>
      </c>
      <c r="Y5166" t="s">
        <v>3012</v>
      </c>
      <c r="Z5166" t="s">
        <v>3691</v>
      </c>
      <c r="AA5166" t="s">
        <v>11385</v>
      </c>
      <c r="AB5166" t="s">
        <v>9029</v>
      </c>
      <c r="AG5166" t="s">
        <v>11386</v>
      </c>
      <c r="AH5166" s="6">
        <v>25245</v>
      </c>
      <c r="AI5166" t="s">
        <v>11387</v>
      </c>
      <c r="AJ5166" t="s">
        <v>11390</v>
      </c>
    </row>
    <row r="5167" spans="1:36" ht="17.25" hidden="1" customHeight="1" x14ac:dyDescent="0.2">
      <c r="A5167" s="4" t="s">
        <v>11382</v>
      </c>
      <c r="B5167" t="s">
        <v>8398</v>
      </c>
      <c r="C5167" t="s">
        <v>11383</v>
      </c>
      <c r="E5167" t="s">
        <v>9031</v>
      </c>
      <c r="F5167" t="s">
        <v>86</v>
      </c>
      <c r="G5167" s="5">
        <v>101</v>
      </c>
      <c r="H5167" t="s">
        <v>42</v>
      </c>
      <c r="I5167" t="s">
        <v>65</v>
      </c>
      <c r="J5167" t="s">
        <v>559</v>
      </c>
      <c r="N5167" s="24">
        <v>2000</v>
      </c>
      <c r="R5167" s="7">
        <v>33.837699000000001</v>
      </c>
      <c r="S5167" s="7">
        <v>-83.699579999999997</v>
      </c>
      <c r="T5167" t="s">
        <v>46</v>
      </c>
      <c r="U5167" t="s">
        <v>11322</v>
      </c>
      <c r="V5167" t="s">
        <v>11384</v>
      </c>
      <c r="X5167" t="s">
        <v>8447</v>
      </c>
      <c r="Y5167" t="s">
        <v>3012</v>
      </c>
      <c r="Z5167" t="s">
        <v>3691</v>
      </c>
      <c r="AA5167" t="s">
        <v>11385</v>
      </c>
      <c r="AB5167" t="s">
        <v>9032</v>
      </c>
      <c r="AG5167" t="s">
        <v>11386</v>
      </c>
      <c r="AH5167" s="6">
        <v>28828</v>
      </c>
      <c r="AI5167" t="s">
        <v>11387</v>
      </c>
      <c r="AJ5167" t="s">
        <v>11391</v>
      </c>
    </row>
    <row r="5168" spans="1:36" ht="17.25" hidden="1" customHeight="1" x14ac:dyDescent="0.2">
      <c r="A5168" s="4" t="s">
        <v>11382</v>
      </c>
      <c r="B5168" t="s">
        <v>8398</v>
      </c>
      <c r="C5168" t="s">
        <v>11383</v>
      </c>
      <c r="E5168" t="s">
        <v>9034</v>
      </c>
      <c r="F5168" t="s">
        <v>86</v>
      </c>
      <c r="G5168" s="5">
        <v>101</v>
      </c>
      <c r="H5168" t="s">
        <v>42</v>
      </c>
      <c r="I5168" t="s">
        <v>65</v>
      </c>
      <c r="J5168" t="s">
        <v>559</v>
      </c>
      <c r="N5168" s="6">
        <v>2000</v>
      </c>
      <c r="R5168" s="7">
        <v>33.837699000000001</v>
      </c>
      <c r="S5168" s="7">
        <v>-83.699579999999997</v>
      </c>
      <c r="T5168" t="s">
        <v>46</v>
      </c>
      <c r="U5168" t="s">
        <v>11322</v>
      </c>
      <c r="V5168" t="s">
        <v>11384</v>
      </c>
      <c r="X5168" t="s">
        <v>8447</v>
      </c>
      <c r="Y5168" t="s">
        <v>3012</v>
      </c>
      <c r="Z5168" t="s">
        <v>3691</v>
      </c>
      <c r="AA5168" t="s">
        <v>11385</v>
      </c>
      <c r="AB5168" t="s">
        <v>9035</v>
      </c>
      <c r="AG5168" t="s">
        <v>11386</v>
      </c>
      <c r="AH5168" s="24">
        <v>28829</v>
      </c>
      <c r="AI5168" t="s">
        <v>11387</v>
      </c>
      <c r="AJ5168" t="s">
        <v>11392</v>
      </c>
    </row>
    <row r="5169" spans="1:36" ht="17.25" hidden="1" customHeight="1" x14ac:dyDescent="0.2">
      <c r="A5169" s="4" t="s">
        <v>11393</v>
      </c>
      <c r="B5169" t="s">
        <v>8398</v>
      </c>
      <c r="C5169" t="s">
        <v>11394</v>
      </c>
      <c r="E5169" t="s">
        <v>565</v>
      </c>
      <c r="F5169" t="s">
        <v>86</v>
      </c>
      <c r="G5169" s="5">
        <v>678</v>
      </c>
      <c r="H5169" t="s">
        <v>42</v>
      </c>
      <c r="I5169" t="s">
        <v>43</v>
      </c>
      <c r="J5169" t="s">
        <v>559</v>
      </c>
      <c r="N5169" s="27">
        <v>2012</v>
      </c>
      <c r="R5169" s="7">
        <v>40.092799999999997</v>
      </c>
      <c r="S5169" s="7">
        <v>-82.027600000000007</v>
      </c>
      <c r="T5169" t="s">
        <v>46</v>
      </c>
      <c r="U5169" t="s">
        <v>8435</v>
      </c>
      <c r="V5169" t="s">
        <v>11395</v>
      </c>
      <c r="X5169" t="s">
        <v>9940</v>
      </c>
      <c r="Y5169" t="s">
        <v>3012</v>
      </c>
      <c r="Z5169" t="s">
        <v>3691</v>
      </c>
      <c r="AA5169" t="s">
        <v>11396</v>
      </c>
      <c r="AB5169" t="s">
        <v>8884</v>
      </c>
      <c r="AI5169" t="s">
        <v>11397</v>
      </c>
      <c r="AJ5169" t="s">
        <v>11398</v>
      </c>
    </row>
    <row r="5170" spans="1:36" ht="17.25" hidden="1" customHeight="1" x14ac:dyDescent="0.2">
      <c r="A5170" s="4" t="s">
        <v>11399</v>
      </c>
      <c r="B5170" t="s">
        <v>8398</v>
      </c>
      <c r="C5170" t="s">
        <v>11400</v>
      </c>
      <c r="E5170" t="s">
        <v>565</v>
      </c>
      <c r="F5170" t="s">
        <v>86</v>
      </c>
      <c r="G5170" s="5">
        <v>699</v>
      </c>
      <c r="H5170" t="s">
        <v>42</v>
      </c>
      <c r="I5170" t="s">
        <v>43</v>
      </c>
      <c r="J5170" t="s">
        <v>559</v>
      </c>
      <c r="N5170" s="8">
        <v>2002</v>
      </c>
      <c r="R5170" s="7">
        <v>36.804836999999999</v>
      </c>
      <c r="S5170" s="7">
        <v>-121.7822</v>
      </c>
      <c r="T5170" t="s">
        <v>46</v>
      </c>
      <c r="U5170" t="s">
        <v>11401</v>
      </c>
      <c r="V5170" t="s">
        <v>11402</v>
      </c>
      <c r="X5170" t="s">
        <v>8572</v>
      </c>
      <c r="Y5170" t="s">
        <v>3012</v>
      </c>
      <c r="Z5170" t="s">
        <v>3691</v>
      </c>
      <c r="AA5170" t="s">
        <v>11403</v>
      </c>
      <c r="AB5170" t="s">
        <v>10672</v>
      </c>
      <c r="AG5170" t="s">
        <v>11404</v>
      </c>
      <c r="AH5170" s="8" t="s">
        <v>11405</v>
      </c>
      <c r="AI5170" t="s">
        <v>11406</v>
      </c>
      <c r="AJ5170" t="s">
        <v>11407</v>
      </c>
    </row>
    <row r="5171" spans="1:36" ht="17.25" hidden="1" customHeight="1" x14ac:dyDescent="0.2">
      <c r="A5171" s="4" t="s">
        <v>11399</v>
      </c>
      <c r="B5171" t="s">
        <v>8398</v>
      </c>
      <c r="C5171" t="s">
        <v>11400</v>
      </c>
      <c r="E5171" t="s">
        <v>870</v>
      </c>
      <c r="F5171" t="s">
        <v>86</v>
      </c>
      <c r="G5171" s="5">
        <v>699</v>
      </c>
      <c r="H5171" t="s">
        <v>42</v>
      </c>
      <c r="I5171" t="s">
        <v>43</v>
      </c>
      <c r="J5171" t="s">
        <v>559</v>
      </c>
      <c r="N5171" s="27">
        <v>2002</v>
      </c>
      <c r="R5171" s="7">
        <v>36.804836999999999</v>
      </c>
      <c r="S5171" s="7">
        <v>-121.7822</v>
      </c>
      <c r="T5171" t="s">
        <v>46</v>
      </c>
      <c r="U5171" t="s">
        <v>11401</v>
      </c>
      <c r="V5171" t="s">
        <v>11402</v>
      </c>
      <c r="X5171" t="s">
        <v>8572</v>
      </c>
      <c r="Y5171" t="s">
        <v>3012</v>
      </c>
      <c r="Z5171" t="s">
        <v>3691</v>
      </c>
      <c r="AA5171" t="s">
        <v>11403</v>
      </c>
      <c r="AB5171" t="s">
        <v>10676</v>
      </c>
      <c r="AG5171" t="s">
        <v>11404</v>
      </c>
      <c r="AH5171" s="8" t="s">
        <v>11408</v>
      </c>
      <c r="AI5171" t="s">
        <v>11406</v>
      </c>
      <c r="AJ5171" t="s">
        <v>11409</v>
      </c>
    </row>
    <row r="5172" spans="1:36" ht="17.25" hidden="1" customHeight="1" x14ac:dyDescent="0.2">
      <c r="A5172" s="4" t="s">
        <v>11410</v>
      </c>
      <c r="B5172" t="s">
        <v>8398</v>
      </c>
      <c r="C5172" t="s">
        <v>11411</v>
      </c>
      <c r="E5172" t="s">
        <v>11412</v>
      </c>
      <c r="F5172" t="s">
        <v>86</v>
      </c>
      <c r="G5172" s="5">
        <v>652</v>
      </c>
      <c r="H5172" t="s">
        <v>42</v>
      </c>
      <c r="I5172" t="s">
        <v>43</v>
      </c>
      <c r="J5172" t="s">
        <v>559</v>
      </c>
      <c r="N5172" s="27">
        <v>2003</v>
      </c>
      <c r="R5172" s="7">
        <v>32.381352</v>
      </c>
      <c r="S5172" s="7">
        <v>-86.574370000000002</v>
      </c>
      <c r="T5172" t="s">
        <v>46</v>
      </c>
      <c r="U5172" t="s">
        <v>11413</v>
      </c>
      <c r="V5172" t="s">
        <v>11414</v>
      </c>
      <c r="X5172" t="s">
        <v>9142</v>
      </c>
      <c r="Y5172" t="s">
        <v>3012</v>
      </c>
      <c r="Z5172" t="s">
        <v>3691</v>
      </c>
      <c r="AA5172" t="s">
        <v>11415</v>
      </c>
      <c r="AB5172" t="s">
        <v>10672</v>
      </c>
      <c r="AG5172" t="s">
        <v>11416</v>
      </c>
      <c r="AH5172" s="8" t="s">
        <v>11417</v>
      </c>
      <c r="AI5172" t="s">
        <v>11418</v>
      </c>
      <c r="AJ5172" t="s">
        <v>11419</v>
      </c>
    </row>
    <row r="5173" spans="1:36" ht="17.25" hidden="1" customHeight="1" x14ac:dyDescent="0.2">
      <c r="A5173" s="4" t="s">
        <v>11410</v>
      </c>
      <c r="B5173" t="s">
        <v>8398</v>
      </c>
      <c r="C5173" t="s">
        <v>11411</v>
      </c>
      <c r="E5173" t="s">
        <v>11420</v>
      </c>
      <c r="F5173" t="s">
        <v>86</v>
      </c>
      <c r="G5173" s="5">
        <v>652</v>
      </c>
      <c r="H5173" t="s">
        <v>42</v>
      </c>
      <c r="I5173" t="s">
        <v>43</v>
      </c>
      <c r="J5173" t="s">
        <v>559</v>
      </c>
      <c r="N5173" s="27">
        <v>2003</v>
      </c>
      <c r="R5173" s="7">
        <v>32.381352</v>
      </c>
      <c r="S5173" s="7">
        <v>-86.574370000000002</v>
      </c>
      <c r="T5173" t="s">
        <v>46</v>
      </c>
      <c r="U5173" t="s">
        <v>11413</v>
      </c>
      <c r="V5173" t="s">
        <v>11414</v>
      </c>
      <c r="X5173" t="s">
        <v>9142</v>
      </c>
      <c r="Y5173" t="s">
        <v>3012</v>
      </c>
      <c r="Z5173" t="s">
        <v>3691</v>
      </c>
      <c r="AA5173" t="s">
        <v>11415</v>
      </c>
      <c r="AB5173" t="s">
        <v>10676</v>
      </c>
      <c r="AG5173" t="s">
        <v>11416</v>
      </c>
      <c r="AH5173" s="8" t="s">
        <v>11421</v>
      </c>
      <c r="AI5173" t="s">
        <v>11418</v>
      </c>
      <c r="AJ5173" t="s">
        <v>11422</v>
      </c>
    </row>
    <row r="5174" spans="1:36" ht="17.25" hidden="1" customHeight="1" x14ac:dyDescent="0.2">
      <c r="A5174" s="4" t="s">
        <v>13101</v>
      </c>
      <c r="B5174" t="s">
        <v>8398</v>
      </c>
      <c r="C5174" t="s">
        <v>13102</v>
      </c>
      <c r="E5174" t="s">
        <v>335</v>
      </c>
      <c r="F5174" t="s">
        <v>64</v>
      </c>
      <c r="G5174" s="5">
        <v>100</v>
      </c>
      <c r="H5174" t="s">
        <v>42</v>
      </c>
      <c r="I5174" t="s">
        <v>240</v>
      </c>
      <c r="J5174" t="s">
        <v>559</v>
      </c>
      <c r="N5174" s="6">
        <v>1958</v>
      </c>
      <c r="R5174" s="7">
        <v>39.711319000000003</v>
      </c>
      <c r="S5174" s="7">
        <v>-86.196870000000004</v>
      </c>
      <c r="T5174" t="s">
        <v>46</v>
      </c>
      <c r="U5174" t="s">
        <v>12402</v>
      </c>
      <c r="V5174" t="s">
        <v>12403</v>
      </c>
      <c r="X5174" t="s">
        <v>8422</v>
      </c>
      <c r="Y5174" t="s">
        <v>3012</v>
      </c>
      <c r="Z5174" t="s">
        <v>3691</v>
      </c>
      <c r="AA5174" t="s">
        <v>13103</v>
      </c>
      <c r="AB5174" t="s">
        <v>8427</v>
      </c>
      <c r="AG5174" t="s">
        <v>13104</v>
      </c>
      <c r="AH5174" s="24">
        <v>6441</v>
      </c>
      <c r="AI5174" t="s">
        <v>13105</v>
      </c>
      <c r="AJ5174" t="s">
        <v>13106</v>
      </c>
    </row>
    <row r="5175" spans="1:36" ht="17.25" hidden="1" customHeight="1" x14ac:dyDescent="0.2">
      <c r="A5175" s="4" t="s">
        <v>13445</v>
      </c>
      <c r="B5175" t="s">
        <v>8398</v>
      </c>
      <c r="C5175" t="s">
        <v>13446</v>
      </c>
      <c r="E5175" t="s">
        <v>1157</v>
      </c>
      <c r="F5175" t="s">
        <v>64</v>
      </c>
      <c r="G5175" s="5">
        <v>163</v>
      </c>
      <c r="H5175" t="s">
        <v>42</v>
      </c>
      <c r="I5175" t="s">
        <v>240</v>
      </c>
      <c r="J5175" t="s">
        <v>559</v>
      </c>
      <c r="N5175" s="6">
        <v>1958</v>
      </c>
      <c r="R5175" s="7">
        <v>35.508659999999999</v>
      </c>
      <c r="S5175" s="7">
        <v>-97.179689999999994</v>
      </c>
      <c r="T5175" t="s">
        <v>46</v>
      </c>
      <c r="U5175" t="s">
        <v>13447</v>
      </c>
      <c r="V5175" t="s">
        <v>8734</v>
      </c>
      <c r="X5175" t="s">
        <v>8734</v>
      </c>
      <c r="Y5175" t="s">
        <v>3012</v>
      </c>
      <c r="Z5175" t="s">
        <v>3691</v>
      </c>
      <c r="AA5175" t="s">
        <v>13448</v>
      </c>
      <c r="AB5175" t="s">
        <v>8429</v>
      </c>
      <c r="AG5175" t="s">
        <v>13449</v>
      </c>
      <c r="AH5175" s="24">
        <v>9400</v>
      </c>
      <c r="AI5175" t="s">
        <v>13450</v>
      </c>
      <c r="AJ5175" t="s">
        <v>13452</v>
      </c>
    </row>
    <row r="5176" spans="1:36" ht="17.25" hidden="1" customHeight="1" x14ac:dyDescent="0.2">
      <c r="A5176" s="4" t="s">
        <v>11430</v>
      </c>
      <c r="B5176" t="s">
        <v>8398</v>
      </c>
      <c r="C5176" t="s">
        <v>11431</v>
      </c>
      <c r="E5176" t="s">
        <v>4758</v>
      </c>
      <c r="F5176" t="s">
        <v>64</v>
      </c>
      <c r="G5176" s="5">
        <v>126</v>
      </c>
      <c r="H5176" t="s">
        <v>42</v>
      </c>
      <c r="I5176" t="s">
        <v>65</v>
      </c>
      <c r="J5176" t="s">
        <v>559</v>
      </c>
      <c r="M5176" t="s">
        <v>559</v>
      </c>
      <c r="N5176" s="6">
        <v>1995</v>
      </c>
      <c r="R5176" s="7">
        <v>37.788310000000003</v>
      </c>
      <c r="S5176" s="7">
        <v>-84.712569999999999</v>
      </c>
      <c r="T5176" t="s">
        <v>46</v>
      </c>
      <c r="U5176" t="s">
        <v>11432</v>
      </c>
      <c r="V5176" t="s">
        <v>11433</v>
      </c>
      <c r="X5176" t="s">
        <v>9446</v>
      </c>
      <c r="Y5176" t="s">
        <v>3012</v>
      </c>
      <c r="Z5176" t="s">
        <v>3691</v>
      </c>
      <c r="AA5176" t="s">
        <v>11434</v>
      </c>
      <c r="AB5176" t="s">
        <v>10729</v>
      </c>
      <c r="AG5176" t="s">
        <v>11435</v>
      </c>
      <c r="AH5176" s="24">
        <v>6431</v>
      </c>
      <c r="AI5176" t="s">
        <v>11436</v>
      </c>
      <c r="AJ5176" t="s">
        <v>11437</v>
      </c>
    </row>
    <row r="5177" spans="1:36" ht="17.25" hidden="1" customHeight="1" x14ac:dyDescent="0.2">
      <c r="A5177" s="4" t="s">
        <v>11430</v>
      </c>
      <c r="B5177" t="s">
        <v>8398</v>
      </c>
      <c r="C5177" t="s">
        <v>11431</v>
      </c>
      <c r="E5177" t="s">
        <v>4760</v>
      </c>
      <c r="F5177" t="s">
        <v>64</v>
      </c>
      <c r="G5177" s="5">
        <v>126</v>
      </c>
      <c r="H5177" t="s">
        <v>42</v>
      </c>
      <c r="I5177" t="s">
        <v>65</v>
      </c>
      <c r="J5177" t="s">
        <v>559</v>
      </c>
      <c r="M5177" t="s">
        <v>559</v>
      </c>
      <c r="N5177" s="6">
        <v>1996</v>
      </c>
      <c r="R5177" s="7">
        <v>37.788310000000003</v>
      </c>
      <c r="S5177" s="7">
        <v>-84.712569999999999</v>
      </c>
      <c r="T5177" t="s">
        <v>46</v>
      </c>
      <c r="U5177" t="s">
        <v>11432</v>
      </c>
      <c r="V5177" t="s">
        <v>11433</v>
      </c>
      <c r="X5177" t="s">
        <v>9446</v>
      </c>
      <c r="Y5177" t="s">
        <v>3012</v>
      </c>
      <c r="Z5177" t="s">
        <v>3691</v>
      </c>
      <c r="AA5177" t="s">
        <v>11434</v>
      </c>
      <c r="AB5177" t="s">
        <v>10533</v>
      </c>
      <c r="AG5177" t="s">
        <v>11435</v>
      </c>
      <c r="AH5177" s="24">
        <v>6432</v>
      </c>
      <c r="AI5177" t="s">
        <v>11436</v>
      </c>
      <c r="AJ5177" t="s">
        <v>11438</v>
      </c>
    </row>
    <row r="5178" spans="1:36" ht="17.25" hidden="1" customHeight="1" x14ac:dyDescent="0.2">
      <c r="A5178" s="4" t="s">
        <v>11430</v>
      </c>
      <c r="B5178" t="s">
        <v>8398</v>
      </c>
      <c r="C5178" t="s">
        <v>11431</v>
      </c>
      <c r="E5178" t="s">
        <v>335</v>
      </c>
      <c r="F5178" t="s">
        <v>86</v>
      </c>
      <c r="G5178" s="5">
        <v>123</v>
      </c>
      <c r="H5178" t="s">
        <v>42</v>
      </c>
      <c r="I5178" t="s">
        <v>65</v>
      </c>
      <c r="J5178" t="s">
        <v>559</v>
      </c>
      <c r="M5178" t="s">
        <v>559</v>
      </c>
      <c r="N5178" s="6">
        <v>2001</v>
      </c>
      <c r="R5178" s="7">
        <v>37.788310000000003</v>
      </c>
      <c r="S5178" s="7">
        <v>-84.712569999999999</v>
      </c>
      <c r="T5178" t="s">
        <v>46</v>
      </c>
      <c r="U5178" t="s">
        <v>11432</v>
      </c>
      <c r="V5178" t="s">
        <v>11433</v>
      </c>
      <c r="X5178" t="s">
        <v>9446</v>
      </c>
      <c r="Y5178" t="s">
        <v>3012</v>
      </c>
      <c r="Z5178" t="s">
        <v>3691</v>
      </c>
      <c r="AA5178" t="s">
        <v>11434</v>
      </c>
      <c r="AB5178" t="s">
        <v>8427</v>
      </c>
      <c r="AG5178" t="s">
        <v>11435</v>
      </c>
      <c r="AH5178" s="24">
        <v>6433</v>
      </c>
      <c r="AI5178" t="s">
        <v>11436</v>
      </c>
      <c r="AJ5178" t="s">
        <v>11439</v>
      </c>
    </row>
    <row r="5179" spans="1:36" ht="17.25" hidden="1" customHeight="1" x14ac:dyDescent="0.2">
      <c r="A5179" s="4" t="s">
        <v>11430</v>
      </c>
      <c r="B5179" t="s">
        <v>8398</v>
      </c>
      <c r="C5179" t="s">
        <v>11431</v>
      </c>
      <c r="E5179" t="s">
        <v>1157</v>
      </c>
      <c r="F5179" t="s">
        <v>86</v>
      </c>
      <c r="G5179" s="5">
        <v>177</v>
      </c>
      <c r="H5179" t="s">
        <v>42</v>
      </c>
      <c r="I5179" t="s">
        <v>65</v>
      </c>
      <c r="J5179" t="s">
        <v>559</v>
      </c>
      <c r="M5179" t="s">
        <v>559</v>
      </c>
      <c r="N5179" s="6">
        <v>1999</v>
      </c>
      <c r="R5179" s="7">
        <v>37.788310000000003</v>
      </c>
      <c r="S5179" s="7">
        <v>-84.712569999999999</v>
      </c>
      <c r="T5179" t="s">
        <v>46</v>
      </c>
      <c r="U5179" t="s">
        <v>11432</v>
      </c>
      <c r="V5179" t="s">
        <v>11433</v>
      </c>
      <c r="X5179" t="s">
        <v>9446</v>
      </c>
      <c r="Y5179" t="s">
        <v>3012</v>
      </c>
      <c r="Z5179" t="s">
        <v>3691</v>
      </c>
      <c r="AA5179" t="s">
        <v>11434</v>
      </c>
      <c r="AB5179" t="s">
        <v>8429</v>
      </c>
      <c r="AG5179" t="s">
        <v>11435</v>
      </c>
      <c r="AH5179" s="6">
        <v>6434</v>
      </c>
      <c r="AI5179" t="s">
        <v>11436</v>
      </c>
      <c r="AJ5179" t="s">
        <v>11440</v>
      </c>
    </row>
    <row r="5180" spans="1:36" ht="17.25" hidden="1" customHeight="1" x14ac:dyDescent="0.2">
      <c r="A5180" s="4" t="s">
        <v>11430</v>
      </c>
      <c r="B5180" t="s">
        <v>8398</v>
      </c>
      <c r="C5180" t="s">
        <v>11431</v>
      </c>
      <c r="E5180" t="s">
        <v>2297</v>
      </c>
      <c r="F5180" t="s">
        <v>86</v>
      </c>
      <c r="G5180" s="5">
        <v>177</v>
      </c>
      <c r="H5180" t="s">
        <v>42</v>
      </c>
      <c r="I5180" t="s">
        <v>65</v>
      </c>
      <c r="J5180" t="s">
        <v>559</v>
      </c>
      <c r="M5180" t="s">
        <v>559</v>
      </c>
      <c r="N5180" s="6">
        <v>1999</v>
      </c>
      <c r="R5180" s="7">
        <v>37.788310000000003</v>
      </c>
      <c r="S5180" s="7">
        <v>-84.712569999999999</v>
      </c>
      <c r="T5180" t="s">
        <v>46</v>
      </c>
      <c r="U5180" t="s">
        <v>11432</v>
      </c>
      <c r="V5180" t="s">
        <v>11433</v>
      </c>
      <c r="X5180" t="s">
        <v>9446</v>
      </c>
      <c r="Y5180" t="s">
        <v>3012</v>
      </c>
      <c r="Z5180" t="s">
        <v>3691</v>
      </c>
      <c r="AA5180" t="s">
        <v>11434</v>
      </c>
      <c r="AB5180" t="s">
        <v>8431</v>
      </c>
      <c r="AG5180" t="s">
        <v>11435</v>
      </c>
      <c r="AH5180" s="6">
        <v>6435</v>
      </c>
      <c r="AI5180" t="s">
        <v>11436</v>
      </c>
      <c r="AJ5180" t="s">
        <v>11441</v>
      </c>
    </row>
    <row r="5181" spans="1:36" ht="17.25" hidden="1" customHeight="1" x14ac:dyDescent="0.2">
      <c r="A5181" s="4" t="s">
        <v>11430</v>
      </c>
      <c r="B5181" t="s">
        <v>8398</v>
      </c>
      <c r="C5181" t="s">
        <v>11431</v>
      </c>
      <c r="E5181" t="s">
        <v>3929</v>
      </c>
      <c r="F5181" t="s">
        <v>64</v>
      </c>
      <c r="G5181" s="5">
        <v>126</v>
      </c>
      <c r="H5181" t="s">
        <v>42</v>
      </c>
      <c r="I5181" t="s">
        <v>65</v>
      </c>
      <c r="J5181" t="s">
        <v>559</v>
      </c>
      <c r="M5181" t="s">
        <v>559</v>
      </c>
      <c r="N5181" s="6">
        <v>1995</v>
      </c>
      <c r="R5181" s="7">
        <v>37.788310000000003</v>
      </c>
      <c r="S5181" s="7">
        <v>-84.712569999999999</v>
      </c>
      <c r="T5181" t="s">
        <v>46</v>
      </c>
      <c r="U5181" t="s">
        <v>11432</v>
      </c>
      <c r="V5181" t="s">
        <v>11433</v>
      </c>
      <c r="X5181" t="s">
        <v>9446</v>
      </c>
      <c r="Y5181" t="s">
        <v>3012</v>
      </c>
      <c r="Z5181" t="s">
        <v>3691</v>
      </c>
      <c r="AA5181" t="s">
        <v>11434</v>
      </c>
      <c r="AB5181" t="s">
        <v>8726</v>
      </c>
      <c r="AG5181" t="s">
        <v>11435</v>
      </c>
      <c r="AH5181" s="24">
        <v>6436</v>
      </c>
      <c r="AI5181" t="s">
        <v>11436</v>
      </c>
      <c r="AJ5181" t="s">
        <v>11442</v>
      </c>
    </row>
    <row r="5182" spans="1:36" ht="17.25" hidden="1" customHeight="1" x14ac:dyDescent="0.2">
      <c r="A5182" s="4" t="s">
        <v>11430</v>
      </c>
      <c r="B5182" t="s">
        <v>8398</v>
      </c>
      <c r="C5182" t="s">
        <v>11431</v>
      </c>
      <c r="E5182" t="s">
        <v>4787</v>
      </c>
      <c r="F5182" t="s">
        <v>64</v>
      </c>
      <c r="G5182" s="5">
        <v>126</v>
      </c>
      <c r="H5182" t="s">
        <v>42</v>
      </c>
      <c r="I5182" t="s">
        <v>65</v>
      </c>
      <c r="J5182" t="s">
        <v>559</v>
      </c>
      <c r="M5182" t="s">
        <v>559</v>
      </c>
      <c r="N5182" s="6">
        <v>1994</v>
      </c>
      <c r="R5182" s="7">
        <v>37.788310000000003</v>
      </c>
      <c r="S5182" s="7">
        <v>-84.712569999999999</v>
      </c>
      <c r="T5182" t="s">
        <v>46</v>
      </c>
      <c r="U5182" t="s">
        <v>11432</v>
      </c>
      <c r="V5182" t="s">
        <v>11433</v>
      </c>
      <c r="X5182" t="s">
        <v>9446</v>
      </c>
      <c r="Y5182" t="s">
        <v>3012</v>
      </c>
      <c r="Z5182" t="s">
        <v>3691</v>
      </c>
      <c r="AA5182" t="s">
        <v>11434</v>
      </c>
      <c r="AB5182" t="s">
        <v>8404</v>
      </c>
      <c r="AG5182" t="s">
        <v>11435</v>
      </c>
      <c r="AH5182" s="24">
        <v>26465</v>
      </c>
      <c r="AI5182" t="s">
        <v>11436</v>
      </c>
      <c r="AJ5182" t="s">
        <v>11443</v>
      </c>
    </row>
    <row r="5183" spans="1:36" ht="17.25" hidden="1" customHeight="1" x14ac:dyDescent="0.2">
      <c r="A5183" s="4" t="s">
        <v>11445</v>
      </c>
      <c r="B5183" t="s">
        <v>8398</v>
      </c>
      <c r="C5183" t="s">
        <v>11446</v>
      </c>
      <c r="E5183" t="s">
        <v>9530</v>
      </c>
      <c r="F5183" t="s">
        <v>86</v>
      </c>
      <c r="G5183" s="5">
        <v>842</v>
      </c>
      <c r="H5183" t="s">
        <v>677</v>
      </c>
      <c r="I5183" t="s">
        <v>43</v>
      </c>
      <c r="J5183" t="s">
        <v>559</v>
      </c>
      <c r="N5183" s="27"/>
      <c r="R5183" s="7">
        <v>40.340449999999997</v>
      </c>
      <c r="S5183" s="7">
        <v>-80.525959999999998</v>
      </c>
      <c r="T5183" t="s">
        <v>46</v>
      </c>
      <c r="U5183" t="s">
        <v>11447</v>
      </c>
      <c r="V5183" t="s">
        <v>11448</v>
      </c>
      <c r="X5183" t="s">
        <v>9054</v>
      </c>
      <c r="Y5183" t="s">
        <v>3012</v>
      </c>
      <c r="Z5183" t="s">
        <v>3691</v>
      </c>
      <c r="AA5183" t="s">
        <v>11449</v>
      </c>
      <c r="AB5183" t="s">
        <v>11450</v>
      </c>
      <c r="AG5183" t="s">
        <v>11451</v>
      </c>
      <c r="AH5183" s="27" t="s">
        <v>11452</v>
      </c>
      <c r="AI5183" t="s">
        <v>11453</v>
      </c>
      <c r="AJ5183" t="s">
        <v>11454</v>
      </c>
    </row>
    <row r="5184" spans="1:36" ht="17.25" hidden="1" customHeight="1" x14ac:dyDescent="0.2">
      <c r="A5184" s="4" t="s">
        <v>11464</v>
      </c>
      <c r="B5184" t="s">
        <v>8398</v>
      </c>
      <c r="C5184" t="s">
        <v>11465</v>
      </c>
      <c r="E5184" t="s">
        <v>9530</v>
      </c>
      <c r="F5184" t="s">
        <v>86</v>
      </c>
      <c r="G5184" s="5">
        <v>893</v>
      </c>
      <c r="H5184" t="s">
        <v>677</v>
      </c>
      <c r="I5184" t="s">
        <v>43</v>
      </c>
      <c r="J5184" t="s">
        <v>559</v>
      </c>
      <c r="N5184" s="27"/>
      <c r="R5184" s="7">
        <v>41.767212999999998</v>
      </c>
      <c r="S5184" s="7">
        <v>-77.035390000000007</v>
      </c>
      <c r="T5184" t="s">
        <v>46</v>
      </c>
      <c r="U5184" t="s">
        <v>11466</v>
      </c>
      <c r="V5184" t="s">
        <v>11466</v>
      </c>
      <c r="X5184" t="s">
        <v>8642</v>
      </c>
      <c r="Y5184" t="s">
        <v>3012</v>
      </c>
      <c r="Z5184" t="s">
        <v>3691</v>
      </c>
      <c r="AA5184" t="s">
        <v>11467</v>
      </c>
      <c r="AB5184" t="s">
        <v>11468</v>
      </c>
      <c r="AG5184" t="s">
        <v>11469</v>
      </c>
      <c r="AH5184" s="6">
        <v>48568</v>
      </c>
      <c r="AI5184" t="s">
        <v>11470</v>
      </c>
      <c r="AJ5184" t="s">
        <v>11471</v>
      </c>
    </row>
    <row r="5185" spans="1:36" ht="17.25" hidden="1" customHeight="1" x14ac:dyDescent="0.2">
      <c r="A5185" s="4" t="s">
        <v>11492</v>
      </c>
      <c r="B5185" t="s">
        <v>8398</v>
      </c>
      <c r="C5185" t="s">
        <v>11493</v>
      </c>
      <c r="E5185" t="s">
        <v>56</v>
      </c>
      <c r="F5185" t="s">
        <v>64</v>
      </c>
      <c r="G5185" s="5">
        <v>82</v>
      </c>
      <c r="H5185" t="s">
        <v>42</v>
      </c>
      <c r="I5185" t="s">
        <v>65</v>
      </c>
      <c r="J5185" t="s">
        <v>559</v>
      </c>
      <c r="M5185" t="s">
        <v>559</v>
      </c>
      <c r="N5185" s="6">
        <v>2004</v>
      </c>
      <c r="R5185" s="7">
        <v>43.160600000000002</v>
      </c>
      <c r="S5185" s="7">
        <v>-95.256900000000002</v>
      </c>
      <c r="T5185" t="s">
        <v>46</v>
      </c>
      <c r="U5185" t="s">
        <v>11494</v>
      </c>
      <c r="V5185" t="s">
        <v>11495</v>
      </c>
      <c r="X5185" t="s">
        <v>8724</v>
      </c>
      <c r="Y5185" t="s">
        <v>3012</v>
      </c>
      <c r="Z5185" t="s">
        <v>3691</v>
      </c>
      <c r="AA5185" t="s">
        <v>11496</v>
      </c>
      <c r="AB5185" t="s">
        <v>8503</v>
      </c>
      <c r="AG5185" t="s">
        <v>11497</v>
      </c>
      <c r="AH5185" s="24">
        <v>27466</v>
      </c>
      <c r="AI5185" t="s">
        <v>11498</v>
      </c>
      <c r="AJ5185" t="s">
        <v>11499</v>
      </c>
    </row>
    <row r="5186" spans="1:36" ht="17.25" hidden="1" customHeight="1" x14ac:dyDescent="0.2">
      <c r="A5186" s="4" t="s">
        <v>11500</v>
      </c>
      <c r="B5186" t="s">
        <v>8398</v>
      </c>
      <c r="C5186" t="s">
        <v>11501</v>
      </c>
      <c r="E5186" t="s">
        <v>40</v>
      </c>
      <c r="F5186" t="s">
        <v>9329</v>
      </c>
      <c r="G5186" s="5">
        <v>180</v>
      </c>
      <c r="H5186" t="s">
        <v>42</v>
      </c>
      <c r="I5186" t="s">
        <v>65</v>
      </c>
      <c r="J5186" t="s">
        <v>559</v>
      </c>
      <c r="N5186" s="6">
        <v>2005</v>
      </c>
      <c r="R5186" s="7">
        <v>40.728099999999998</v>
      </c>
      <c r="S5186" s="7">
        <v>-73.974199999999996</v>
      </c>
      <c r="T5186" t="s">
        <v>46</v>
      </c>
      <c r="U5186" t="s">
        <v>8437</v>
      </c>
      <c r="V5186" t="s">
        <v>8437</v>
      </c>
      <c r="X5186" t="s">
        <v>8437</v>
      </c>
      <c r="Y5186" t="s">
        <v>3012</v>
      </c>
      <c r="Z5186" t="s">
        <v>3691</v>
      </c>
      <c r="AA5186" t="s">
        <v>11502</v>
      </c>
      <c r="AB5186" t="s">
        <v>8690</v>
      </c>
      <c r="AG5186" t="s">
        <v>11503</v>
      </c>
      <c r="AH5186" s="24">
        <v>24966</v>
      </c>
      <c r="AI5186" t="s">
        <v>11504</v>
      </c>
      <c r="AJ5186" t="s">
        <v>11505</v>
      </c>
    </row>
    <row r="5187" spans="1:36" ht="17.25" hidden="1" customHeight="1" x14ac:dyDescent="0.2">
      <c r="A5187" s="4" t="s">
        <v>11500</v>
      </c>
      <c r="B5187" t="s">
        <v>8398</v>
      </c>
      <c r="C5187" t="s">
        <v>11501</v>
      </c>
      <c r="E5187" t="s">
        <v>56</v>
      </c>
      <c r="F5187" t="s">
        <v>9329</v>
      </c>
      <c r="G5187" s="5">
        <v>180</v>
      </c>
      <c r="H5187" t="s">
        <v>42</v>
      </c>
      <c r="I5187" t="s">
        <v>65</v>
      </c>
      <c r="J5187" t="s">
        <v>559</v>
      </c>
      <c r="N5187" s="6">
        <v>2005</v>
      </c>
      <c r="R5187" s="7">
        <v>40.728099999999998</v>
      </c>
      <c r="S5187" s="7">
        <v>-73.974199999999996</v>
      </c>
      <c r="T5187" t="s">
        <v>46</v>
      </c>
      <c r="U5187" t="s">
        <v>8437</v>
      </c>
      <c r="V5187" t="s">
        <v>8437</v>
      </c>
      <c r="X5187" t="s">
        <v>8437</v>
      </c>
      <c r="Y5187" t="s">
        <v>3012</v>
      </c>
      <c r="Z5187" t="s">
        <v>3691</v>
      </c>
      <c r="AA5187" t="s">
        <v>11502</v>
      </c>
      <c r="AB5187" t="s">
        <v>8503</v>
      </c>
      <c r="AG5187" t="s">
        <v>11503</v>
      </c>
      <c r="AH5187" s="6">
        <v>25467</v>
      </c>
      <c r="AI5187" t="s">
        <v>11504</v>
      </c>
      <c r="AJ5187" t="s">
        <v>11506</v>
      </c>
    </row>
    <row r="5188" spans="1:36" ht="17.25" hidden="1" customHeight="1" x14ac:dyDescent="0.2">
      <c r="A5188" s="4" t="s">
        <v>13495</v>
      </c>
      <c r="B5188" t="s">
        <v>8398</v>
      </c>
      <c r="C5188" t="s">
        <v>13496</v>
      </c>
      <c r="E5188" t="s">
        <v>56</v>
      </c>
      <c r="F5188" t="s">
        <v>86</v>
      </c>
      <c r="G5188" s="5">
        <v>218</v>
      </c>
      <c r="H5188" t="s">
        <v>42</v>
      </c>
      <c r="I5188" t="s">
        <v>240</v>
      </c>
      <c r="J5188" t="s">
        <v>559</v>
      </c>
      <c r="N5188" s="6">
        <v>1958</v>
      </c>
      <c r="P5188" s="24">
        <v>2023</v>
      </c>
      <c r="R5188" s="7">
        <v>33.645617999999999</v>
      </c>
      <c r="S5188" s="7">
        <v>-117.9794</v>
      </c>
      <c r="T5188" t="s">
        <v>46</v>
      </c>
      <c r="U5188" t="s">
        <v>13497</v>
      </c>
      <c r="V5188" t="s">
        <v>9133</v>
      </c>
      <c r="X5188" t="s">
        <v>8572</v>
      </c>
      <c r="Y5188" t="s">
        <v>3012</v>
      </c>
      <c r="Z5188" t="s">
        <v>3691</v>
      </c>
      <c r="AA5188" t="s">
        <v>13498</v>
      </c>
      <c r="AB5188" t="s">
        <v>8503</v>
      </c>
      <c r="AC5188" t="s">
        <v>13499</v>
      </c>
      <c r="AG5188" t="s">
        <v>13500</v>
      </c>
      <c r="AH5188" s="6">
        <v>9541</v>
      </c>
      <c r="AI5188" t="s">
        <v>13501</v>
      </c>
      <c r="AJ5188" t="s">
        <v>13502</v>
      </c>
    </row>
    <row r="5189" spans="1:36" ht="17.25" hidden="1" customHeight="1" x14ac:dyDescent="0.2">
      <c r="A5189" s="4" t="s">
        <v>15318</v>
      </c>
      <c r="B5189" t="s">
        <v>8398</v>
      </c>
      <c r="C5189" t="s">
        <v>15319</v>
      </c>
      <c r="E5189" t="s">
        <v>56</v>
      </c>
      <c r="F5189" t="s">
        <v>64</v>
      </c>
      <c r="G5189" s="5">
        <v>114</v>
      </c>
      <c r="H5189" t="s">
        <v>42</v>
      </c>
      <c r="I5189" t="s">
        <v>240</v>
      </c>
      <c r="J5189" t="s">
        <v>559</v>
      </c>
      <c r="N5189" s="6">
        <v>1958</v>
      </c>
      <c r="R5189" s="7">
        <v>41.554943999999999</v>
      </c>
      <c r="S5189" s="7">
        <v>-72.579080000000005</v>
      </c>
      <c r="T5189" t="s">
        <v>46</v>
      </c>
      <c r="U5189" t="s">
        <v>12371</v>
      </c>
      <c r="V5189" t="s">
        <v>12372</v>
      </c>
      <c r="X5189" t="s">
        <v>8412</v>
      </c>
      <c r="Y5189" t="s">
        <v>3012</v>
      </c>
      <c r="Z5189" t="s">
        <v>3691</v>
      </c>
      <c r="AA5189" t="s">
        <v>15320</v>
      </c>
      <c r="AB5189" t="s">
        <v>8503</v>
      </c>
      <c r="AG5189" t="s">
        <v>15321</v>
      </c>
      <c r="AH5189" s="27"/>
      <c r="AI5189" t="s">
        <v>15322</v>
      </c>
      <c r="AJ5189" t="s">
        <v>15323</v>
      </c>
    </row>
    <row r="5190" spans="1:36" ht="17.25" hidden="1" customHeight="1" x14ac:dyDescent="0.2">
      <c r="A5190" s="4" t="s">
        <v>11509</v>
      </c>
      <c r="B5190" t="s">
        <v>8398</v>
      </c>
      <c r="C5190" t="s">
        <v>11510</v>
      </c>
      <c r="E5190" t="s">
        <v>565</v>
      </c>
      <c r="F5190" t="s">
        <v>86</v>
      </c>
      <c r="G5190" s="5">
        <v>468</v>
      </c>
      <c r="H5190" t="s">
        <v>42</v>
      </c>
      <c r="I5190" t="s">
        <v>43</v>
      </c>
      <c r="J5190" t="s">
        <v>44</v>
      </c>
      <c r="N5190" s="27">
        <v>2001</v>
      </c>
      <c r="R5190" s="7">
        <v>32.448099999999997</v>
      </c>
      <c r="S5190" s="7">
        <v>-94.690299999999993</v>
      </c>
      <c r="T5190" t="s">
        <v>46</v>
      </c>
      <c r="U5190" t="s">
        <v>11511</v>
      </c>
      <c r="V5190" t="s">
        <v>9939</v>
      </c>
      <c r="X5190" t="s">
        <v>8584</v>
      </c>
      <c r="Y5190" t="s">
        <v>3012</v>
      </c>
      <c r="Z5190" t="s">
        <v>3691</v>
      </c>
      <c r="AA5190" t="s">
        <v>11512</v>
      </c>
      <c r="AB5190" t="s">
        <v>9378</v>
      </c>
      <c r="AH5190" s="27"/>
      <c r="AI5190" t="s">
        <v>11513</v>
      </c>
      <c r="AJ5190" t="s">
        <v>11514</v>
      </c>
    </row>
    <row r="5191" spans="1:36" ht="17.25" hidden="1" customHeight="1" x14ac:dyDescent="0.2">
      <c r="A5191" s="4" t="s">
        <v>11515</v>
      </c>
      <c r="B5191" t="s">
        <v>8398</v>
      </c>
      <c r="C5191" t="s">
        <v>11516</v>
      </c>
      <c r="E5191" t="s">
        <v>9530</v>
      </c>
      <c r="F5191" t="s">
        <v>617</v>
      </c>
      <c r="G5191" s="5">
        <v>574</v>
      </c>
      <c r="H5191" t="s">
        <v>42</v>
      </c>
      <c r="I5191" t="s">
        <v>43</v>
      </c>
      <c r="J5191" t="s">
        <v>44</v>
      </c>
      <c r="N5191" s="27">
        <v>2000</v>
      </c>
      <c r="R5191" s="7">
        <v>17.981024999999999</v>
      </c>
      <c r="S5191" s="7">
        <v>-66.755420000000001</v>
      </c>
      <c r="T5191" t="s">
        <v>46</v>
      </c>
      <c r="U5191" t="s">
        <v>11517</v>
      </c>
      <c r="V5191" t="s">
        <v>11518</v>
      </c>
      <c r="X5191" t="s">
        <v>10825</v>
      </c>
      <c r="Y5191" t="s">
        <v>3012</v>
      </c>
      <c r="Z5191" t="s">
        <v>3691</v>
      </c>
      <c r="AA5191" t="s">
        <v>11519</v>
      </c>
      <c r="AB5191" t="s">
        <v>11520</v>
      </c>
      <c r="AG5191" t="s">
        <v>11521</v>
      </c>
      <c r="AI5191" t="s">
        <v>11522</v>
      </c>
      <c r="AJ5191" t="s">
        <v>11523</v>
      </c>
    </row>
    <row r="5192" spans="1:36" ht="17.25" hidden="1" customHeight="1" x14ac:dyDescent="0.2">
      <c r="A5192" s="4" t="s">
        <v>11533</v>
      </c>
      <c r="B5192" t="s">
        <v>8398</v>
      </c>
      <c r="C5192" t="s">
        <v>11534</v>
      </c>
      <c r="E5192" t="s">
        <v>58</v>
      </c>
      <c r="F5192" t="s">
        <v>64</v>
      </c>
      <c r="G5192" s="5">
        <v>391</v>
      </c>
      <c r="H5192" t="s">
        <v>42</v>
      </c>
      <c r="I5192" t="s">
        <v>240</v>
      </c>
      <c r="J5192" t="s">
        <v>559</v>
      </c>
      <c r="M5192" t="s">
        <v>559</v>
      </c>
      <c r="N5192" s="6">
        <v>1974</v>
      </c>
      <c r="R5192" s="7">
        <v>39.857999999999997</v>
      </c>
      <c r="S5192" s="7">
        <v>-75.322999999999993</v>
      </c>
      <c r="T5192" t="s">
        <v>46</v>
      </c>
      <c r="U5192" t="s">
        <v>11535</v>
      </c>
      <c r="V5192" t="s">
        <v>11228</v>
      </c>
      <c r="X5192" t="s">
        <v>8642</v>
      </c>
      <c r="Y5192" t="s">
        <v>3012</v>
      </c>
      <c r="Z5192" t="s">
        <v>3691</v>
      </c>
      <c r="AA5192" t="s">
        <v>11536</v>
      </c>
      <c r="AB5192" t="s">
        <v>8595</v>
      </c>
      <c r="AG5192" t="s">
        <v>11537</v>
      </c>
      <c r="AH5192" s="24">
        <v>5908</v>
      </c>
      <c r="AI5192" t="s">
        <v>11538</v>
      </c>
      <c r="AJ5192" t="s">
        <v>11539</v>
      </c>
    </row>
    <row r="5193" spans="1:36" ht="17.25" hidden="1" customHeight="1" x14ac:dyDescent="0.2">
      <c r="A5193" s="4" t="s">
        <v>11533</v>
      </c>
      <c r="B5193" t="s">
        <v>8398</v>
      </c>
      <c r="C5193" t="s">
        <v>11534</v>
      </c>
      <c r="E5193" t="s">
        <v>191</v>
      </c>
      <c r="F5193" t="s">
        <v>64</v>
      </c>
      <c r="G5193" s="5">
        <v>391</v>
      </c>
      <c r="H5193" t="s">
        <v>42</v>
      </c>
      <c r="I5193" t="s">
        <v>240</v>
      </c>
      <c r="J5193" t="s">
        <v>559</v>
      </c>
      <c r="M5193" t="s">
        <v>559</v>
      </c>
      <c r="N5193" s="6">
        <v>1976</v>
      </c>
      <c r="R5193" s="7">
        <v>39.857999999999997</v>
      </c>
      <c r="S5193" s="7">
        <v>-75.322999999999993</v>
      </c>
      <c r="T5193" t="s">
        <v>46</v>
      </c>
      <c r="U5193" t="s">
        <v>11535</v>
      </c>
      <c r="V5193" t="s">
        <v>11228</v>
      </c>
      <c r="X5193" t="s">
        <v>8642</v>
      </c>
      <c r="Y5193" t="s">
        <v>3012</v>
      </c>
      <c r="Z5193" t="s">
        <v>3691</v>
      </c>
      <c r="AA5193" t="s">
        <v>11536</v>
      </c>
      <c r="AB5193" t="s">
        <v>8414</v>
      </c>
      <c r="AG5193" t="s">
        <v>11537</v>
      </c>
      <c r="AH5193" s="24">
        <v>5909</v>
      </c>
      <c r="AI5193" t="s">
        <v>11538</v>
      </c>
      <c r="AJ5193" t="s">
        <v>11540</v>
      </c>
    </row>
    <row r="5194" spans="1:36" ht="17.25" hidden="1" customHeight="1" x14ac:dyDescent="0.2">
      <c r="A5194" s="4" t="s">
        <v>15574</v>
      </c>
      <c r="B5194" t="s">
        <v>8398</v>
      </c>
      <c r="C5194" t="s">
        <v>15575</v>
      </c>
      <c r="E5194" t="s">
        <v>2297</v>
      </c>
      <c r="F5194" t="s">
        <v>86</v>
      </c>
      <c r="G5194" s="5">
        <v>136</v>
      </c>
      <c r="H5194" t="s">
        <v>42</v>
      </c>
      <c r="I5194" t="s">
        <v>240</v>
      </c>
      <c r="J5194" t="s">
        <v>559</v>
      </c>
      <c r="N5194" s="6">
        <v>1958</v>
      </c>
      <c r="R5194" s="7">
        <v>32.723100000000002</v>
      </c>
      <c r="S5194" s="7">
        <v>-96.9358</v>
      </c>
      <c r="T5194" t="s">
        <v>46</v>
      </c>
      <c r="U5194" t="s">
        <v>14283</v>
      </c>
      <c r="V5194" t="s">
        <v>14283</v>
      </c>
      <c r="X5194" t="s">
        <v>8584</v>
      </c>
      <c r="Y5194" t="s">
        <v>3012</v>
      </c>
      <c r="Z5194" t="s">
        <v>3691</v>
      </c>
      <c r="AA5194" t="s">
        <v>15576</v>
      </c>
      <c r="AB5194" t="s">
        <v>8431</v>
      </c>
      <c r="AG5194" t="s">
        <v>15577</v>
      </c>
      <c r="AH5194" s="24">
        <v>14233</v>
      </c>
      <c r="AI5194" t="s">
        <v>15578</v>
      </c>
      <c r="AJ5194" t="s">
        <v>15580</v>
      </c>
    </row>
    <row r="5195" spans="1:36" ht="17.25" hidden="1" customHeight="1" x14ac:dyDescent="0.2">
      <c r="A5195" s="4" t="s">
        <v>16450</v>
      </c>
      <c r="B5195" t="s">
        <v>8398</v>
      </c>
      <c r="C5195" t="s">
        <v>16451</v>
      </c>
      <c r="E5195" t="s">
        <v>40</v>
      </c>
      <c r="F5195" t="s">
        <v>86</v>
      </c>
      <c r="G5195" s="5">
        <v>188</v>
      </c>
      <c r="H5195" t="s">
        <v>42</v>
      </c>
      <c r="I5195" t="s">
        <v>240</v>
      </c>
      <c r="J5195" t="s">
        <v>559</v>
      </c>
      <c r="L5195" t="s">
        <v>45</v>
      </c>
      <c r="M5195" t="s">
        <v>559</v>
      </c>
      <c r="N5195" s="6">
        <v>1958</v>
      </c>
      <c r="P5195" s="24">
        <v>2026</v>
      </c>
      <c r="R5195" s="7">
        <v>29.482800000000001</v>
      </c>
      <c r="S5195" s="7">
        <v>-95.631100000000004</v>
      </c>
      <c r="T5195" t="s">
        <v>46</v>
      </c>
      <c r="U5195" t="s">
        <v>13770</v>
      </c>
      <c r="V5195" t="s">
        <v>9588</v>
      </c>
      <c r="X5195" t="s">
        <v>8584</v>
      </c>
      <c r="Y5195" t="s">
        <v>3012</v>
      </c>
      <c r="Z5195" t="s">
        <v>3691</v>
      </c>
      <c r="AA5195" t="s">
        <v>16452</v>
      </c>
      <c r="AB5195" t="s">
        <v>8690</v>
      </c>
      <c r="AC5195" t="s">
        <v>16453</v>
      </c>
      <c r="AG5195" t="s">
        <v>16454</v>
      </c>
      <c r="AH5195" s="24">
        <v>22251</v>
      </c>
      <c r="AI5195" t="s">
        <v>16455</v>
      </c>
      <c r="AJ5195" t="s">
        <v>16456</v>
      </c>
    </row>
    <row r="5196" spans="1:36" ht="17.25" hidden="1" customHeight="1" x14ac:dyDescent="0.2">
      <c r="A5196" s="4" t="s">
        <v>11541</v>
      </c>
      <c r="B5196" t="s">
        <v>8398</v>
      </c>
      <c r="C5196" t="s">
        <v>11542</v>
      </c>
      <c r="E5196" t="s">
        <v>335</v>
      </c>
      <c r="F5196" t="s">
        <v>64</v>
      </c>
      <c r="G5196" s="5">
        <v>446</v>
      </c>
      <c r="H5196" t="s">
        <v>42</v>
      </c>
      <c r="I5196" t="s">
        <v>240</v>
      </c>
      <c r="J5196" t="s">
        <v>559</v>
      </c>
      <c r="M5196" t="s">
        <v>559</v>
      </c>
      <c r="N5196" s="6">
        <v>1973</v>
      </c>
      <c r="R5196" s="7">
        <v>39.738860000000003</v>
      </c>
      <c r="S5196" s="7">
        <v>-75.503839999999997</v>
      </c>
      <c r="T5196" t="s">
        <v>46</v>
      </c>
      <c r="U5196" t="s">
        <v>11543</v>
      </c>
      <c r="V5196" t="s">
        <v>11227</v>
      </c>
      <c r="X5196" t="s">
        <v>11228</v>
      </c>
      <c r="Y5196" t="s">
        <v>3012</v>
      </c>
      <c r="Z5196" t="s">
        <v>3691</v>
      </c>
      <c r="AA5196" t="s">
        <v>11544</v>
      </c>
      <c r="AB5196" t="s">
        <v>8427</v>
      </c>
      <c r="AG5196" t="s">
        <v>11545</v>
      </c>
      <c r="AH5196" s="24">
        <v>5932</v>
      </c>
      <c r="AI5196" t="s">
        <v>11546</v>
      </c>
      <c r="AJ5196" t="s">
        <v>11549</v>
      </c>
    </row>
    <row r="5197" spans="1:36" ht="17.25" hidden="1" customHeight="1" x14ac:dyDescent="0.2">
      <c r="A5197" s="4" t="s">
        <v>11550</v>
      </c>
      <c r="B5197" t="s">
        <v>8398</v>
      </c>
      <c r="C5197" t="s">
        <v>11551</v>
      </c>
      <c r="E5197" t="s">
        <v>8673</v>
      </c>
      <c r="F5197" t="s">
        <v>86</v>
      </c>
      <c r="G5197" s="5">
        <v>50</v>
      </c>
      <c r="H5197" t="s">
        <v>42</v>
      </c>
      <c r="I5197" t="s">
        <v>65</v>
      </c>
      <c r="J5197" t="s">
        <v>559</v>
      </c>
      <c r="N5197" s="6">
        <v>2002</v>
      </c>
      <c r="R5197" s="7">
        <v>40.786099999999998</v>
      </c>
      <c r="S5197" s="7">
        <v>-73.293099999999995</v>
      </c>
      <c r="T5197" t="s">
        <v>46</v>
      </c>
      <c r="U5197" t="s">
        <v>11552</v>
      </c>
      <c r="V5197" t="s">
        <v>9953</v>
      </c>
      <c r="X5197" t="s">
        <v>8437</v>
      </c>
      <c r="Y5197" t="s">
        <v>3012</v>
      </c>
      <c r="Z5197" t="s">
        <v>3691</v>
      </c>
      <c r="AA5197" t="s">
        <v>11553</v>
      </c>
      <c r="AB5197" t="s">
        <v>8678</v>
      </c>
      <c r="AH5197" s="27"/>
      <c r="AI5197" t="s">
        <v>11554</v>
      </c>
      <c r="AJ5197" t="s">
        <v>11555</v>
      </c>
    </row>
    <row r="5198" spans="1:36" ht="17.25" hidden="1" customHeight="1" x14ac:dyDescent="0.2">
      <c r="A5198" s="4" t="s">
        <v>11550</v>
      </c>
      <c r="B5198" t="s">
        <v>8398</v>
      </c>
      <c r="C5198" t="s">
        <v>11551</v>
      </c>
      <c r="E5198" t="s">
        <v>8682</v>
      </c>
      <c r="F5198" t="s">
        <v>86</v>
      </c>
      <c r="G5198" s="5">
        <v>50</v>
      </c>
      <c r="H5198" t="s">
        <v>42</v>
      </c>
      <c r="I5198" t="s">
        <v>65</v>
      </c>
      <c r="J5198" t="s">
        <v>559</v>
      </c>
      <c r="N5198" s="6">
        <v>2002</v>
      </c>
      <c r="R5198" s="7">
        <v>40.786099999999998</v>
      </c>
      <c r="S5198" s="7">
        <v>-73.293099999999995</v>
      </c>
      <c r="T5198" t="s">
        <v>46</v>
      </c>
      <c r="U5198" t="s">
        <v>11552</v>
      </c>
      <c r="V5198" t="s">
        <v>9953</v>
      </c>
      <c r="X5198" t="s">
        <v>8437</v>
      </c>
      <c r="Y5198" t="s">
        <v>3012</v>
      </c>
      <c r="Z5198" t="s">
        <v>3691</v>
      </c>
      <c r="AA5198" t="s">
        <v>11553</v>
      </c>
      <c r="AB5198" t="s">
        <v>8683</v>
      </c>
      <c r="AI5198" t="s">
        <v>11554</v>
      </c>
      <c r="AJ5198" t="s">
        <v>11556</v>
      </c>
    </row>
    <row r="5199" spans="1:36" ht="17.25" hidden="1" customHeight="1" x14ac:dyDescent="0.2">
      <c r="A5199" s="4" t="s">
        <v>11557</v>
      </c>
      <c r="B5199" t="s">
        <v>8398</v>
      </c>
      <c r="C5199" t="s">
        <v>11558</v>
      </c>
      <c r="E5199" t="s">
        <v>11559</v>
      </c>
      <c r="F5199" t="s">
        <v>64</v>
      </c>
      <c r="G5199" s="5">
        <v>175</v>
      </c>
      <c r="H5199" t="s">
        <v>42</v>
      </c>
      <c r="I5199" t="s">
        <v>65</v>
      </c>
      <c r="J5199" t="s">
        <v>559</v>
      </c>
      <c r="N5199" s="6">
        <v>2000</v>
      </c>
      <c r="R5199" s="7">
        <v>32.911099999999998</v>
      </c>
      <c r="S5199" s="7">
        <v>-84.306399999999996</v>
      </c>
      <c r="T5199" t="s">
        <v>46</v>
      </c>
      <c r="U5199" t="s">
        <v>11560</v>
      </c>
      <c r="V5199" t="s">
        <v>11561</v>
      </c>
      <c r="X5199" t="s">
        <v>8447</v>
      </c>
      <c r="Y5199" t="s">
        <v>3012</v>
      </c>
      <c r="Z5199" t="s">
        <v>3691</v>
      </c>
      <c r="AA5199" t="s">
        <v>11562</v>
      </c>
      <c r="AB5199" t="s">
        <v>11563</v>
      </c>
      <c r="AG5199" t="s">
        <v>11564</v>
      </c>
      <c r="AH5199" s="24">
        <v>24657</v>
      </c>
      <c r="AI5199" t="s">
        <v>11565</v>
      </c>
      <c r="AJ5199" t="s">
        <v>11566</v>
      </c>
    </row>
    <row r="5200" spans="1:36" ht="17.25" hidden="1" customHeight="1" x14ac:dyDescent="0.2">
      <c r="A5200" s="4" t="s">
        <v>11557</v>
      </c>
      <c r="B5200" t="s">
        <v>8398</v>
      </c>
      <c r="C5200" t="s">
        <v>11558</v>
      </c>
      <c r="E5200" t="s">
        <v>11567</v>
      </c>
      <c r="F5200" t="s">
        <v>64</v>
      </c>
      <c r="G5200" s="5">
        <v>175</v>
      </c>
      <c r="H5200" t="s">
        <v>42</v>
      </c>
      <c r="I5200" t="s">
        <v>65</v>
      </c>
      <c r="J5200" t="s">
        <v>559</v>
      </c>
      <c r="N5200" s="6">
        <v>2000</v>
      </c>
      <c r="R5200" s="7">
        <v>32.911099999999998</v>
      </c>
      <c r="S5200" s="7">
        <v>-84.306399999999996</v>
      </c>
      <c r="T5200" t="s">
        <v>46</v>
      </c>
      <c r="U5200" t="s">
        <v>11560</v>
      </c>
      <c r="V5200" t="s">
        <v>11561</v>
      </c>
      <c r="X5200" t="s">
        <v>8447</v>
      </c>
      <c r="Y5200" t="s">
        <v>3012</v>
      </c>
      <c r="Z5200" t="s">
        <v>3691</v>
      </c>
      <c r="AA5200" t="s">
        <v>11562</v>
      </c>
      <c r="AB5200" t="s">
        <v>11568</v>
      </c>
      <c r="AG5200" t="s">
        <v>11564</v>
      </c>
      <c r="AH5200" s="24">
        <v>24756</v>
      </c>
      <c r="AI5200" t="s">
        <v>11565</v>
      </c>
      <c r="AJ5200" t="s">
        <v>11569</v>
      </c>
    </row>
    <row r="5201" spans="1:36" ht="17.25" hidden="1" customHeight="1" x14ac:dyDescent="0.2">
      <c r="A5201" s="4" t="s">
        <v>11557</v>
      </c>
      <c r="B5201" t="s">
        <v>8398</v>
      </c>
      <c r="C5201" t="s">
        <v>11558</v>
      </c>
      <c r="E5201" t="s">
        <v>11570</v>
      </c>
      <c r="F5201" t="s">
        <v>64</v>
      </c>
      <c r="G5201" s="5">
        <v>175</v>
      </c>
      <c r="H5201" t="s">
        <v>42</v>
      </c>
      <c r="I5201" t="s">
        <v>65</v>
      </c>
      <c r="J5201" t="s">
        <v>559</v>
      </c>
      <c r="N5201" s="6">
        <v>2000</v>
      </c>
      <c r="R5201" s="7">
        <v>32.911099999999998</v>
      </c>
      <c r="S5201" s="7">
        <v>-84.306399999999996</v>
      </c>
      <c r="T5201" t="s">
        <v>46</v>
      </c>
      <c r="U5201" t="s">
        <v>11560</v>
      </c>
      <c r="V5201" t="s">
        <v>11561</v>
      </c>
      <c r="X5201" t="s">
        <v>8447</v>
      </c>
      <c r="Y5201" t="s">
        <v>3012</v>
      </c>
      <c r="Z5201" t="s">
        <v>3691</v>
      </c>
      <c r="AA5201" t="s">
        <v>11562</v>
      </c>
      <c r="AB5201" t="s">
        <v>11571</v>
      </c>
      <c r="AG5201" t="s">
        <v>11564</v>
      </c>
      <c r="AH5201" s="24">
        <v>24757</v>
      </c>
      <c r="AI5201" t="s">
        <v>11565</v>
      </c>
      <c r="AJ5201" t="s">
        <v>11572</v>
      </c>
    </row>
    <row r="5202" spans="1:36" ht="17.25" hidden="1" customHeight="1" x14ac:dyDescent="0.2">
      <c r="A5202" s="4" t="s">
        <v>11557</v>
      </c>
      <c r="B5202" t="s">
        <v>8398</v>
      </c>
      <c r="C5202" t="s">
        <v>11558</v>
      </c>
      <c r="E5202" t="s">
        <v>11573</v>
      </c>
      <c r="F5202" t="s">
        <v>64</v>
      </c>
      <c r="G5202" s="5">
        <v>175</v>
      </c>
      <c r="H5202" t="s">
        <v>42</v>
      </c>
      <c r="I5202" t="s">
        <v>65</v>
      </c>
      <c r="J5202" t="s">
        <v>559</v>
      </c>
      <c r="N5202" s="24">
        <v>2000</v>
      </c>
      <c r="R5202" s="7">
        <v>32.911099999999998</v>
      </c>
      <c r="S5202" s="7">
        <v>-84.306399999999996</v>
      </c>
      <c r="T5202" t="s">
        <v>46</v>
      </c>
      <c r="U5202" t="s">
        <v>11560</v>
      </c>
      <c r="V5202" t="s">
        <v>11561</v>
      </c>
      <c r="X5202" t="s">
        <v>8447</v>
      </c>
      <c r="Y5202" t="s">
        <v>3012</v>
      </c>
      <c r="Z5202" t="s">
        <v>3691</v>
      </c>
      <c r="AA5202" t="s">
        <v>11562</v>
      </c>
      <c r="AB5202" t="s">
        <v>11574</v>
      </c>
      <c r="AG5202" t="s">
        <v>11564</v>
      </c>
      <c r="AH5202" s="24">
        <v>24758</v>
      </c>
      <c r="AI5202" t="s">
        <v>11565</v>
      </c>
      <c r="AJ5202" t="s">
        <v>11575</v>
      </c>
    </row>
    <row r="5203" spans="1:36" ht="17.25" hidden="1" customHeight="1" x14ac:dyDescent="0.2">
      <c r="A5203" s="4" t="s">
        <v>11576</v>
      </c>
      <c r="B5203" t="s">
        <v>8398</v>
      </c>
      <c r="C5203" t="s">
        <v>11577</v>
      </c>
      <c r="E5203" t="s">
        <v>8629</v>
      </c>
      <c r="F5203" t="s">
        <v>86</v>
      </c>
      <c r="G5203" s="5">
        <v>597</v>
      </c>
      <c r="H5203" t="s">
        <v>42</v>
      </c>
      <c r="I5203" t="s">
        <v>43</v>
      </c>
      <c r="J5203" t="s">
        <v>559</v>
      </c>
      <c r="N5203" s="27">
        <v>2003</v>
      </c>
      <c r="R5203" s="7">
        <v>32.277251999999997</v>
      </c>
      <c r="S5203" s="7">
        <v>-81.284409999999994</v>
      </c>
      <c r="T5203" t="s">
        <v>46</v>
      </c>
      <c r="U5203" t="s">
        <v>11578</v>
      </c>
      <c r="V5203" t="s">
        <v>11579</v>
      </c>
      <c r="X5203" t="s">
        <v>8447</v>
      </c>
      <c r="Y5203" t="s">
        <v>3012</v>
      </c>
      <c r="Z5203" t="s">
        <v>3691</v>
      </c>
      <c r="AA5203" t="s">
        <v>11580</v>
      </c>
      <c r="AB5203" t="s">
        <v>11581</v>
      </c>
      <c r="AG5203" t="s">
        <v>11582</v>
      </c>
      <c r="AH5203" s="8" t="s">
        <v>11583</v>
      </c>
      <c r="AI5203" t="s">
        <v>11584</v>
      </c>
      <c r="AJ5203" t="s">
        <v>11585</v>
      </c>
    </row>
    <row r="5204" spans="1:36" ht="17.25" hidden="1" customHeight="1" x14ac:dyDescent="0.2">
      <c r="A5204" s="4" t="s">
        <v>11586</v>
      </c>
      <c r="B5204" t="s">
        <v>8398</v>
      </c>
      <c r="C5204" t="s">
        <v>11587</v>
      </c>
      <c r="E5204" t="s">
        <v>8712</v>
      </c>
      <c r="F5204" t="s">
        <v>86</v>
      </c>
      <c r="G5204" s="5">
        <v>61</v>
      </c>
      <c r="H5204" t="s">
        <v>42</v>
      </c>
      <c r="I5204" t="s">
        <v>65</v>
      </c>
      <c r="J5204" t="s">
        <v>559</v>
      </c>
      <c r="N5204" s="6">
        <v>2010</v>
      </c>
      <c r="R5204" s="7">
        <v>32.796106000000002</v>
      </c>
      <c r="S5204" s="7">
        <v>-116.9721</v>
      </c>
      <c r="T5204" t="s">
        <v>46</v>
      </c>
      <c r="U5204" t="s">
        <v>11588</v>
      </c>
      <c r="V5204" t="s">
        <v>9963</v>
      </c>
      <c r="X5204" t="s">
        <v>8572</v>
      </c>
      <c r="Y5204" t="s">
        <v>3012</v>
      </c>
      <c r="Z5204" t="s">
        <v>3691</v>
      </c>
      <c r="AA5204" t="s">
        <v>11589</v>
      </c>
      <c r="AB5204" t="s">
        <v>8716</v>
      </c>
      <c r="AG5204" t="s">
        <v>11590</v>
      </c>
      <c r="AH5204" s="24">
        <v>40024</v>
      </c>
      <c r="AI5204" t="s">
        <v>11591</v>
      </c>
      <c r="AJ5204" t="s">
        <v>11592</v>
      </c>
    </row>
    <row r="5205" spans="1:36" ht="17.25" hidden="1" customHeight="1" x14ac:dyDescent="0.2">
      <c r="A5205" s="4" t="s">
        <v>16450</v>
      </c>
      <c r="B5205" t="s">
        <v>8398</v>
      </c>
      <c r="C5205" t="s">
        <v>16451</v>
      </c>
      <c r="E5205" t="s">
        <v>56</v>
      </c>
      <c r="F5205" t="s">
        <v>86</v>
      </c>
      <c r="G5205" s="5">
        <v>188</v>
      </c>
      <c r="H5205" t="s">
        <v>42</v>
      </c>
      <c r="I5205" t="s">
        <v>240</v>
      </c>
      <c r="J5205" t="s">
        <v>559</v>
      </c>
      <c r="L5205" t="s">
        <v>45</v>
      </c>
      <c r="M5205" t="s">
        <v>559</v>
      </c>
      <c r="N5205" s="6">
        <v>1958</v>
      </c>
      <c r="P5205" s="24">
        <v>2026</v>
      </c>
      <c r="R5205" s="7">
        <v>29.482800000000001</v>
      </c>
      <c r="S5205" s="7">
        <v>-95.631100000000004</v>
      </c>
      <c r="T5205" t="s">
        <v>46</v>
      </c>
      <c r="U5205" t="s">
        <v>13770</v>
      </c>
      <c r="V5205" t="s">
        <v>9588</v>
      </c>
      <c r="X5205" t="s">
        <v>8584</v>
      </c>
      <c r="Y5205" t="s">
        <v>3012</v>
      </c>
      <c r="Z5205" t="s">
        <v>3691</v>
      </c>
      <c r="AA5205" t="s">
        <v>16452</v>
      </c>
      <c r="AB5205" t="s">
        <v>8503</v>
      </c>
      <c r="AC5205" t="s">
        <v>16453</v>
      </c>
      <c r="AG5205" t="s">
        <v>16454</v>
      </c>
      <c r="AH5205" s="24">
        <v>22252</v>
      </c>
      <c r="AI5205" t="s">
        <v>16455</v>
      </c>
      <c r="AJ5205" t="s">
        <v>16457</v>
      </c>
    </row>
    <row r="5206" spans="1:36" ht="17.25" hidden="1" customHeight="1" x14ac:dyDescent="0.2">
      <c r="A5206" s="4" t="s">
        <v>11593</v>
      </c>
      <c r="B5206" t="s">
        <v>8398</v>
      </c>
      <c r="C5206" t="s">
        <v>11594</v>
      </c>
      <c r="E5206" t="s">
        <v>11600</v>
      </c>
      <c r="F5206" t="s">
        <v>86</v>
      </c>
      <c r="G5206" s="5">
        <v>124</v>
      </c>
      <c r="H5206" t="s">
        <v>42</v>
      </c>
      <c r="I5206" t="s">
        <v>43</v>
      </c>
      <c r="J5206" t="s">
        <v>559</v>
      </c>
      <c r="N5206" s="6">
        <v>1993</v>
      </c>
      <c r="R5206" s="7">
        <v>32.802222</v>
      </c>
      <c r="S5206" s="7">
        <v>-115.54</v>
      </c>
      <c r="T5206" t="s">
        <v>46</v>
      </c>
      <c r="U5206" t="s">
        <v>11595</v>
      </c>
      <c r="V5206" t="s">
        <v>9840</v>
      </c>
      <c r="X5206" t="s">
        <v>8572</v>
      </c>
      <c r="Y5206" t="s">
        <v>3012</v>
      </c>
      <c r="Z5206" t="s">
        <v>3691</v>
      </c>
      <c r="AA5206" t="s">
        <v>11596</v>
      </c>
      <c r="AB5206" t="s">
        <v>10090</v>
      </c>
      <c r="AG5206" t="s">
        <v>11597</v>
      </c>
      <c r="AH5206" s="8" t="s">
        <v>11601</v>
      </c>
      <c r="AI5206" t="s">
        <v>11598</v>
      </c>
      <c r="AJ5206" t="s">
        <v>11602</v>
      </c>
    </row>
    <row r="5207" spans="1:36" ht="17.25" hidden="1" customHeight="1" x14ac:dyDescent="0.2">
      <c r="A5207" s="4" t="s">
        <v>11593</v>
      </c>
      <c r="B5207" t="s">
        <v>8398</v>
      </c>
      <c r="C5207" t="s">
        <v>11594</v>
      </c>
      <c r="E5207" t="s">
        <v>11603</v>
      </c>
      <c r="F5207" t="s">
        <v>86</v>
      </c>
      <c r="G5207" s="5">
        <v>152</v>
      </c>
      <c r="H5207" t="s">
        <v>42</v>
      </c>
      <c r="I5207" t="s">
        <v>43</v>
      </c>
      <c r="J5207" t="s">
        <v>559</v>
      </c>
      <c r="N5207" s="27">
        <v>2012</v>
      </c>
      <c r="R5207" s="7">
        <v>32.802222</v>
      </c>
      <c r="S5207" s="7">
        <v>-115.54</v>
      </c>
      <c r="T5207" t="s">
        <v>46</v>
      </c>
      <c r="U5207" t="s">
        <v>11595</v>
      </c>
      <c r="V5207" t="s">
        <v>9840</v>
      </c>
      <c r="X5207" t="s">
        <v>8572</v>
      </c>
      <c r="Y5207" t="s">
        <v>3012</v>
      </c>
      <c r="Z5207" t="s">
        <v>3691</v>
      </c>
      <c r="AA5207" t="s">
        <v>11596</v>
      </c>
      <c r="AB5207" t="s">
        <v>11604</v>
      </c>
      <c r="AG5207" t="s">
        <v>11597</v>
      </c>
      <c r="AH5207" s="8" t="s">
        <v>11605</v>
      </c>
      <c r="AI5207" t="s">
        <v>11598</v>
      </c>
      <c r="AJ5207" t="s">
        <v>11606</v>
      </c>
    </row>
    <row r="5208" spans="1:36" ht="17.25" hidden="1" customHeight="1" x14ac:dyDescent="0.2">
      <c r="A5208" s="4" t="s">
        <v>11629</v>
      </c>
      <c r="B5208" t="s">
        <v>8398</v>
      </c>
      <c r="C5208" t="s">
        <v>11630</v>
      </c>
      <c r="E5208" t="s">
        <v>40</v>
      </c>
      <c r="F5208" t="s">
        <v>64</v>
      </c>
      <c r="G5208" s="5">
        <v>71</v>
      </c>
      <c r="H5208" t="s">
        <v>42</v>
      </c>
      <c r="I5208" t="s">
        <v>65</v>
      </c>
      <c r="J5208" t="s">
        <v>559</v>
      </c>
      <c r="N5208" s="24">
        <v>1975</v>
      </c>
      <c r="R5208" s="7">
        <v>42.4407</v>
      </c>
      <c r="S5208" s="7">
        <v>-92.420500000000004</v>
      </c>
      <c r="T5208" t="s">
        <v>46</v>
      </c>
      <c r="U5208" t="s">
        <v>11631</v>
      </c>
      <c r="V5208" t="s">
        <v>11632</v>
      </c>
      <c r="X5208" t="s">
        <v>8724</v>
      </c>
      <c r="Y5208" t="s">
        <v>3012</v>
      </c>
      <c r="Z5208" t="s">
        <v>3691</v>
      </c>
      <c r="AA5208" t="s">
        <v>11633</v>
      </c>
      <c r="AB5208" t="s">
        <v>8690</v>
      </c>
      <c r="AG5208" t="s">
        <v>11634</v>
      </c>
      <c r="AH5208" s="24">
        <v>6108</v>
      </c>
      <c r="AI5208" t="s">
        <v>11635</v>
      </c>
      <c r="AJ5208" t="s">
        <v>11636</v>
      </c>
    </row>
    <row r="5209" spans="1:36" ht="17.25" hidden="1" customHeight="1" x14ac:dyDescent="0.2">
      <c r="A5209" s="4" t="s">
        <v>11629</v>
      </c>
      <c r="B5209" t="s">
        <v>8398</v>
      </c>
      <c r="C5209" t="s">
        <v>11630</v>
      </c>
      <c r="E5209" t="s">
        <v>56</v>
      </c>
      <c r="F5209" t="s">
        <v>64</v>
      </c>
      <c r="G5209" s="5">
        <v>89</v>
      </c>
      <c r="H5209" t="s">
        <v>42</v>
      </c>
      <c r="I5209" t="s">
        <v>65</v>
      </c>
      <c r="J5209" t="s">
        <v>559</v>
      </c>
      <c r="N5209" s="24">
        <v>1978</v>
      </c>
      <c r="R5209" s="7">
        <v>42.4407</v>
      </c>
      <c r="S5209" s="7">
        <v>-92.420500000000004</v>
      </c>
      <c r="T5209" t="s">
        <v>46</v>
      </c>
      <c r="U5209" t="s">
        <v>11631</v>
      </c>
      <c r="V5209" t="s">
        <v>11632</v>
      </c>
      <c r="X5209" t="s">
        <v>8724</v>
      </c>
      <c r="Y5209" t="s">
        <v>3012</v>
      </c>
      <c r="Z5209" t="s">
        <v>3691</v>
      </c>
      <c r="AA5209" t="s">
        <v>11633</v>
      </c>
      <c r="AB5209" t="s">
        <v>8503</v>
      </c>
      <c r="AG5209" t="s">
        <v>11634</v>
      </c>
      <c r="AH5209" s="24">
        <v>6109</v>
      </c>
      <c r="AI5209" t="s">
        <v>11635</v>
      </c>
      <c r="AJ5209" t="s">
        <v>11637</v>
      </c>
    </row>
    <row r="5210" spans="1:36" ht="17.25" hidden="1" customHeight="1" x14ac:dyDescent="0.2">
      <c r="A5210" s="4" t="s">
        <v>11629</v>
      </c>
      <c r="B5210" t="s">
        <v>8398</v>
      </c>
      <c r="C5210" t="s">
        <v>11630</v>
      </c>
      <c r="E5210" t="s">
        <v>58</v>
      </c>
      <c r="F5210" t="s">
        <v>64</v>
      </c>
      <c r="G5210" s="5">
        <v>104</v>
      </c>
      <c r="H5210" t="s">
        <v>42</v>
      </c>
      <c r="I5210" t="s">
        <v>65</v>
      </c>
      <c r="J5210" t="s">
        <v>559</v>
      </c>
      <c r="N5210" s="6">
        <v>1978</v>
      </c>
      <c r="R5210" s="7">
        <v>42.4407</v>
      </c>
      <c r="S5210" s="7">
        <v>-92.420500000000004</v>
      </c>
      <c r="T5210" t="s">
        <v>46</v>
      </c>
      <c r="U5210" t="s">
        <v>11631</v>
      </c>
      <c r="V5210" t="s">
        <v>11632</v>
      </c>
      <c r="X5210" t="s">
        <v>8724</v>
      </c>
      <c r="Y5210" t="s">
        <v>3012</v>
      </c>
      <c r="Z5210" t="s">
        <v>3691</v>
      </c>
      <c r="AA5210" t="s">
        <v>11633</v>
      </c>
      <c r="AB5210" t="s">
        <v>8595</v>
      </c>
      <c r="AG5210" t="s">
        <v>11634</v>
      </c>
      <c r="AH5210" s="24">
        <v>6110</v>
      </c>
      <c r="AI5210" t="s">
        <v>11635</v>
      </c>
      <c r="AJ5210" t="s">
        <v>11638</v>
      </c>
    </row>
    <row r="5211" spans="1:36" ht="17.25" hidden="1" customHeight="1" x14ac:dyDescent="0.2">
      <c r="A5211" s="4" t="s">
        <v>11639</v>
      </c>
      <c r="B5211" t="s">
        <v>8398</v>
      </c>
      <c r="C5211" t="s">
        <v>11640</v>
      </c>
      <c r="E5211" t="s">
        <v>8673</v>
      </c>
      <c r="F5211" t="s">
        <v>86</v>
      </c>
      <c r="G5211" s="5">
        <v>135</v>
      </c>
      <c r="H5211" t="s">
        <v>42</v>
      </c>
      <c r="I5211" t="s">
        <v>65</v>
      </c>
      <c r="J5211" t="s">
        <v>559</v>
      </c>
      <c r="N5211" s="6">
        <v>2002</v>
      </c>
      <c r="R5211" s="7">
        <v>42.000061000000002</v>
      </c>
      <c r="S5211" s="7">
        <v>-88.244569999999996</v>
      </c>
      <c r="T5211" t="s">
        <v>46</v>
      </c>
      <c r="U5211" t="s">
        <v>11641</v>
      </c>
      <c r="V5211" t="s">
        <v>10044</v>
      </c>
      <c r="X5211" t="s">
        <v>9016</v>
      </c>
      <c r="Y5211" t="s">
        <v>3012</v>
      </c>
      <c r="Z5211" t="s">
        <v>3691</v>
      </c>
      <c r="AA5211" t="s">
        <v>11642</v>
      </c>
      <c r="AB5211" t="s">
        <v>8678</v>
      </c>
      <c r="AG5211" t="s">
        <v>11643</v>
      </c>
      <c r="AH5211" s="24">
        <v>27866</v>
      </c>
      <c r="AI5211" t="s">
        <v>11644</v>
      </c>
      <c r="AJ5211" t="s">
        <v>11645</v>
      </c>
    </row>
    <row r="5212" spans="1:36" ht="17.25" hidden="1" customHeight="1" x14ac:dyDescent="0.2">
      <c r="A5212" s="4" t="s">
        <v>11639</v>
      </c>
      <c r="B5212" t="s">
        <v>8398</v>
      </c>
      <c r="C5212" t="s">
        <v>11640</v>
      </c>
      <c r="E5212" t="s">
        <v>8682</v>
      </c>
      <c r="F5212" t="s">
        <v>86</v>
      </c>
      <c r="G5212" s="5">
        <v>135</v>
      </c>
      <c r="H5212" t="s">
        <v>42</v>
      </c>
      <c r="I5212" t="s">
        <v>65</v>
      </c>
      <c r="J5212" t="s">
        <v>559</v>
      </c>
      <c r="N5212" s="6">
        <v>2002</v>
      </c>
      <c r="R5212" s="7">
        <v>42.000061000000002</v>
      </c>
      <c r="S5212" s="7">
        <v>-88.244569999999996</v>
      </c>
      <c r="T5212" t="s">
        <v>46</v>
      </c>
      <c r="U5212" t="s">
        <v>11641</v>
      </c>
      <c r="V5212" t="s">
        <v>10044</v>
      </c>
      <c r="X5212" t="s">
        <v>9016</v>
      </c>
      <c r="Y5212" t="s">
        <v>3012</v>
      </c>
      <c r="Z5212" t="s">
        <v>3691</v>
      </c>
      <c r="AA5212" t="s">
        <v>11642</v>
      </c>
      <c r="AB5212" t="s">
        <v>8683</v>
      </c>
      <c r="AG5212" t="s">
        <v>11643</v>
      </c>
      <c r="AH5212" s="6">
        <v>27867</v>
      </c>
      <c r="AI5212" t="s">
        <v>11644</v>
      </c>
      <c r="AJ5212" t="s">
        <v>11646</v>
      </c>
    </row>
    <row r="5213" spans="1:36" ht="17.25" hidden="1" customHeight="1" x14ac:dyDescent="0.2">
      <c r="A5213" s="4" t="s">
        <v>11639</v>
      </c>
      <c r="B5213" t="s">
        <v>8398</v>
      </c>
      <c r="C5213" t="s">
        <v>11640</v>
      </c>
      <c r="E5213" t="s">
        <v>8772</v>
      </c>
      <c r="F5213" t="s">
        <v>86</v>
      </c>
      <c r="G5213" s="5">
        <v>135</v>
      </c>
      <c r="H5213" t="s">
        <v>42</v>
      </c>
      <c r="I5213" t="s">
        <v>65</v>
      </c>
      <c r="J5213" t="s">
        <v>559</v>
      </c>
      <c r="N5213" s="6">
        <v>2002</v>
      </c>
      <c r="R5213" s="7">
        <v>42.000061000000002</v>
      </c>
      <c r="S5213" s="7">
        <v>-88.244569999999996</v>
      </c>
      <c r="T5213" t="s">
        <v>46</v>
      </c>
      <c r="U5213" t="s">
        <v>11641</v>
      </c>
      <c r="V5213" t="s">
        <v>10044</v>
      </c>
      <c r="X5213" t="s">
        <v>9016</v>
      </c>
      <c r="Y5213" t="s">
        <v>3012</v>
      </c>
      <c r="Z5213" t="s">
        <v>3691</v>
      </c>
      <c r="AA5213" t="s">
        <v>11642</v>
      </c>
      <c r="AB5213" t="s">
        <v>8773</v>
      </c>
      <c r="AG5213" t="s">
        <v>11643</v>
      </c>
      <c r="AH5213" s="6">
        <v>27868</v>
      </c>
      <c r="AI5213" t="s">
        <v>11644</v>
      </c>
      <c r="AJ5213" t="s">
        <v>11647</v>
      </c>
    </row>
    <row r="5214" spans="1:36" ht="17.25" hidden="1" customHeight="1" x14ac:dyDescent="0.2">
      <c r="A5214" s="4" t="s">
        <v>11639</v>
      </c>
      <c r="B5214" t="s">
        <v>8398</v>
      </c>
      <c r="C5214" t="s">
        <v>11640</v>
      </c>
      <c r="E5214" t="s">
        <v>9669</v>
      </c>
      <c r="F5214" t="s">
        <v>86</v>
      </c>
      <c r="G5214" s="5">
        <v>135</v>
      </c>
      <c r="H5214" t="s">
        <v>42</v>
      </c>
      <c r="I5214" t="s">
        <v>65</v>
      </c>
      <c r="J5214" t="s">
        <v>559</v>
      </c>
      <c r="N5214" s="6">
        <v>2002</v>
      </c>
      <c r="R5214" s="7">
        <v>42.000061000000002</v>
      </c>
      <c r="S5214" s="7">
        <v>-88.244569999999996</v>
      </c>
      <c r="T5214" t="s">
        <v>46</v>
      </c>
      <c r="U5214" t="s">
        <v>11641</v>
      </c>
      <c r="V5214" t="s">
        <v>10044</v>
      </c>
      <c r="X5214" t="s">
        <v>9016</v>
      </c>
      <c r="Y5214" t="s">
        <v>3012</v>
      </c>
      <c r="Z5214" t="s">
        <v>3691</v>
      </c>
      <c r="AA5214" t="s">
        <v>11642</v>
      </c>
      <c r="AB5214" t="s">
        <v>9670</v>
      </c>
      <c r="AG5214" t="s">
        <v>11643</v>
      </c>
      <c r="AH5214" s="24">
        <v>27869</v>
      </c>
      <c r="AI5214" t="s">
        <v>11644</v>
      </c>
      <c r="AJ5214" t="s">
        <v>11648</v>
      </c>
    </row>
    <row r="5215" spans="1:36" ht="17.25" hidden="1" customHeight="1" x14ac:dyDescent="0.2">
      <c r="A5215" s="4" t="s">
        <v>11649</v>
      </c>
      <c r="B5215" t="s">
        <v>8398</v>
      </c>
      <c r="C5215" t="s">
        <v>11650</v>
      </c>
      <c r="E5215" t="s">
        <v>8712</v>
      </c>
      <c r="F5215" t="s">
        <v>64</v>
      </c>
      <c r="G5215" s="5">
        <v>130</v>
      </c>
      <c r="H5215" t="s">
        <v>857</v>
      </c>
      <c r="I5215" t="s">
        <v>65</v>
      </c>
      <c r="J5215" t="s">
        <v>559</v>
      </c>
      <c r="N5215" s="6">
        <v>1992</v>
      </c>
      <c r="R5215" s="7">
        <v>36.774999999999999</v>
      </c>
      <c r="S5215" s="7">
        <v>-76.308300000000003</v>
      </c>
      <c r="T5215" t="s">
        <v>46</v>
      </c>
      <c r="U5215" t="s">
        <v>11651</v>
      </c>
      <c r="V5215" t="s">
        <v>11652</v>
      </c>
      <c r="X5215" t="s">
        <v>9266</v>
      </c>
      <c r="Y5215" t="s">
        <v>3012</v>
      </c>
      <c r="Z5215" t="s">
        <v>3691</v>
      </c>
      <c r="AA5215" t="s">
        <v>11653</v>
      </c>
      <c r="AB5215" t="s">
        <v>8716</v>
      </c>
      <c r="AG5215" t="s">
        <v>11654</v>
      </c>
      <c r="AH5215" s="24">
        <v>4347</v>
      </c>
      <c r="AI5215" t="s">
        <v>11655</v>
      </c>
      <c r="AJ5215" t="s">
        <v>11656</v>
      </c>
    </row>
    <row r="5216" spans="1:36" ht="17.25" hidden="1" customHeight="1" x14ac:dyDescent="0.2">
      <c r="A5216" s="4" t="s">
        <v>11649</v>
      </c>
      <c r="B5216" t="s">
        <v>8398</v>
      </c>
      <c r="C5216" t="s">
        <v>11650</v>
      </c>
      <c r="E5216" t="s">
        <v>9340</v>
      </c>
      <c r="F5216" t="s">
        <v>64</v>
      </c>
      <c r="G5216" s="5">
        <v>130</v>
      </c>
      <c r="H5216" t="s">
        <v>857</v>
      </c>
      <c r="I5216" t="s">
        <v>65</v>
      </c>
      <c r="J5216" t="s">
        <v>559</v>
      </c>
      <c r="N5216" s="6">
        <v>1992</v>
      </c>
      <c r="R5216" s="7">
        <v>36.774999999999999</v>
      </c>
      <c r="S5216" s="7">
        <v>-76.308300000000003</v>
      </c>
      <c r="T5216" t="s">
        <v>46</v>
      </c>
      <c r="U5216" t="s">
        <v>11651</v>
      </c>
      <c r="V5216" t="s">
        <v>11652</v>
      </c>
      <c r="X5216" t="s">
        <v>9266</v>
      </c>
      <c r="Y5216" t="s">
        <v>3012</v>
      </c>
      <c r="Z5216" t="s">
        <v>3691</v>
      </c>
      <c r="AA5216" t="s">
        <v>11653</v>
      </c>
      <c r="AB5216" t="s">
        <v>9344</v>
      </c>
      <c r="AG5216" t="s">
        <v>11654</v>
      </c>
      <c r="AH5216" s="24">
        <v>4348</v>
      </c>
      <c r="AI5216" t="s">
        <v>11655</v>
      </c>
      <c r="AJ5216" t="s">
        <v>11657</v>
      </c>
    </row>
    <row r="5217" spans="1:36" ht="17.25" hidden="1" customHeight="1" x14ac:dyDescent="0.2">
      <c r="A5217" s="4" t="s">
        <v>11649</v>
      </c>
      <c r="B5217" t="s">
        <v>8398</v>
      </c>
      <c r="C5217" t="s">
        <v>11650</v>
      </c>
      <c r="E5217" t="s">
        <v>11658</v>
      </c>
      <c r="F5217" t="s">
        <v>64</v>
      </c>
      <c r="G5217" s="5">
        <v>130</v>
      </c>
      <c r="H5217" t="s">
        <v>857</v>
      </c>
      <c r="I5217" t="s">
        <v>65</v>
      </c>
      <c r="J5217" t="s">
        <v>559</v>
      </c>
      <c r="N5217" s="24">
        <v>1992</v>
      </c>
      <c r="R5217" s="7">
        <v>36.774999999999999</v>
      </c>
      <c r="S5217" s="7">
        <v>-76.308300000000003</v>
      </c>
      <c r="T5217" t="s">
        <v>46</v>
      </c>
      <c r="U5217" t="s">
        <v>11651</v>
      </c>
      <c r="V5217" t="s">
        <v>11652</v>
      </c>
      <c r="X5217" t="s">
        <v>9266</v>
      </c>
      <c r="Y5217" t="s">
        <v>3012</v>
      </c>
      <c r="Z5217" t="s">
        <v>3691</v>
      </c>
      <c r="AA5217" t="s">
        <v>11653</v>
      </c>
      <c r="AB5217" t="s">
        <v>11659</v>
      </c>
      <c r="AG5217" t="s">
        <v>11654</v>
      </c>
      <c r="AH5217" s="24">
        <v>4349</v>
      </c>
      <c r="AI5217" t="s">
        <v>11655</v>
      </c>
      <c r="AJ5217" t="s">
        <v>11660</v>
      </c>
    </row>
    <row r="5218" spans="1:36" ht="17.25" hidden="1" customHeight="1" x14ac:dyDescent="0.2">
      <c r="A5218" s="4" t="s">
        <v>11661</v>
      </c>
      <c r="B5218" t="s">
        <v>8398</v>
      </c>
      <c r="C5218" t="s">
        <v>11662</v>
      </c>
      <c r="E5218" t="s">
        <v>11663</v>
      </c>
      <c r="F5218" t="s">
        <v>86</v>
      </c>
      <c r="G5218" s="5">
        <v>623</v>
      </c>
      <c r="H5218" t="s">
        <v>42</v>
      </c>
      <c r="I5218" t="s">
        <v>43</v>
      </c>
      <c r="J5218" t="s">
        <v>44</v>
      </c>
      <c r="L5218" t="s">
        <v>44</v>
      </c>
      <c r="N5218" s="8">
        <v>2003</v>
      </c>
      <c r="R5218" s="7">
        <v>35.280318000000001</v>
      </c>
      <c r="S5218" s="7">
        <v>-119.47069999999999</v>
      </c>
      <c r="T5218" t="s">
        <v>46</v>
      </c>
      <c r="U5218" t="s">
        <v>11664</v>
      </c>
      <c r="V5218" t="s">
        <v>11665</v>
      </c>
      <c r="X5218" t="s">
        <v>8572</v>
      </c>
      <c r="Y5218" t="s">
        <v>3012</v>
      </c>
      <c r="Z5218" t="s">
        <v>3691</v>
      </c>
      <c r="AA5218" t="s">
        <v>11666</v>
      </c>
      <c r="AB5218" t="s">
        <v>9921</v>
      </c>
      <c r="AG5218" t="s">
        <v>11667</v>
      </c>
      <c r="AH5218" s="8" t="s">
        <v>11668</v>
      </c>
      <c r="AI5218" t="s">
        <v>11669</v>
      </c>
      <c r="AJ5218" t="s">
        <v>11670</v>
      </c>
    </row>
    <row r="5219" spans="1:36" ht="17.25" hidden="1" customHeight="1" x14ac:dyDescent="0.2">
      <c r="A5219" s="4" t="s">
        <v>11671</v>
      </c>
      <c r="B5219" t="s">
        <v>8398</v>
      </c>
      <c r="C5219" t="s">
        <v>11672</v>
      </c>
      <c r="E5219" t="s">
        <v>11673</v>
      </c>
      <c r="F5219" t="s">
        <v>64</v>
      </c>
      <c r="G5219" s="5">
        <v>191</v>
      </c>
      <c r="H5219" t="s">
        <v>42</v>
      </c>
      <c r="I5219" t="s">
        <v>65</v>
      </c>
      <c r="J5219" t="s">
        <v>559</v>
      </c>
      <c r="N5219" s="24">
        <v>2009</v>
      </c>
      <c r="R5219" s="7">
        <v>45.296796999999998</v>
      </c>
      <c r="S5219" s="7">
        <v>-93.558449999999993</v>
      </c>
      <c r="T5219" t="s">
        <v>46</v>
      </c>
      <c r="U5219" t="s">
        <v>11674</v>
      </c>
      <c r="V5219" t="s">
        <v>11675</v>
      </c>
      <c r="X5219" t="s">
        <v>9464</v>
      </c>
      <c r="Y5219" t="s">
        <v>3012</v>
      </c>
      <c r="Z5219" t="s">
        <v>3691</v>
      </c>
      <c r="AA5219" t="s">
        <v>11676</v>
      </c>
      <c r="AB5219" t="s">
        <v>11677</v>
      </c>
      <c r="AG5219" t="s">
        <v>11678</v>
      </c>
      <c r="AH5219" s="24">
        <v>33211</v>
      </c>
      <c r="AI5219" t="s">
        <v>11679</v>
      </c>
      <c r="AJ5219" t="s">
        <v>11680</v>
      </c>
    </row>
    <row r="5220" spans="1:36" ht="17.25" hidden="1" customHeight="1" x14ac:dyDescent="0.2">
      <c r="A5220" s="4" t="s">
        <v>11697</v>
      </c>
      <c r="B5220" t="s">
        <v>8398</v>
      </c>
      <c r="C5220" t="s">
        <v>11698</v>
      </c>
      <c r="E5220" t="s">
        <v>40</v>
      </c>
      <c r="F5220" t="s">
        <v>86</v>
      </c>
      <c r="G5220" s="5">
        <v>58</v>
      </c>
      <c r="H5220" t="s">
        <v>42</v>
      </c>
      <c r="I5220" t="s">
        <v>65</v>
      </c>
      <c r="J5220" t="s">
        <v>559</v>
      </c>
      <c r="N5220" s="24">
        <v>1974</v>
      </c>
      <c r="P5220" s="24">
        <v>2024</v>
      </c>
      <c r="R5220" s="7">
        <v>34.431418999999998</v>
      </c>
      <c r="S5220" s="7">
        <v>-119.90009999999999</v>
      </c>
      <c r="T5220" t="s">
        <v>46</v>
      </c>
      <c r="U5220" t="s">
        <v>11699</v>
      </c>
      <c r="V5220" t="s">
        <v>11700</v>
      </c>
      <c r="X5220" t="s">
        <v>8572</v>
      </c>
      <c r="Y5220" t="s">
        <v>3012</v>
      </c>
      <c r="Z5220" t="s">
        <v>3691</v>
      </c>
      <c r="AA5220" t="s">
        <v>11701</v>
      </c>
      <c r="AB5220" t="s">
        <v>10320</v>
      </c>
      <c r="AG5220" t="s">
        <v>11702</v>
      </c>
      <c r="AH5220" s="24">
        <v>6181</v>
      </c>
      <c r="AI5220" t="s">
        <v>11703</v>
      </c>
      <c r="AJ5220" t="s">
        <v>11704</v>
      </c>
    </row>
    <row r="5221" spans="1:36" ht="17.25" hidden="1" customHeight="1" x14ac:dyDescent="0.2">
      <c r="A5221" s="4" t="s">
        <v>11715</v>
      </c>
      <c r="B5221" t="s">
        <v>8398</v>
      </c>
      <c r="C5221" t="s">
        <v>11716</v>
      </c>
      <c r="E5221" t="s">
        <v>565</v>
      </c>
      <c r="F5221" t="s">
        <v>86</v>
      </c>
      <c r="G5221" s="5">
        <v>90</v>
      </c>
      <c r="H5221" t="s">
        <v>806</v>
      </c>
      <c r="I5221" t="s">
        <v>43</v>
      </c>
      <c r="J5221" t="s">
        <v>559</v>
      </c>
      <c r="N5221" s="8">
        <v>1989</v>
      </c>
      <c r="O5221" s="24">
        <v>2021</v>
      </c>
      <c r="R5221" s="7">
        <v>40.905337000000003</v>
      </c>
      <c r="S5221" s="7">
        <v>-74.130449999999996</v>
      </c>
      <c r="T5221" t="s">
        <v>46</v>
      </c>
      <c r="U5221" t="s">
        <v>11717</v>
      </c>
      <c r="V5221" t="s">
        <v>9331</v>
      </c>
      <c r="X5221" t="s">
        <v>9202</v>
      </c>
      <c r="Y5221" t="s">
        <v>3012</v>
      </c>
      <c r="Z5221" t="s">
        <v>3691</v>
      </c>
      <c r="AA5221" t="s">
        <v>11718</v>
      </c>
      <c r="AB5221" t="s">
        <v>9176</v>
      </c>
      <c r="AI5221" t="s">
        <v>11719</v>
      </c>
      <c r="AJ5221" t="s">
        <v>11720</v>
      </c>
    </row>
    <row r="5222" spans="1:36" ht="17.25" hidden="1" customHeight="1" x14ac:dyDescent="0.2">
      <c r="A5222" s="4" t="s">
        <v>11721</v>
      </c>
      <c r="B5222" t="s">
        <v>8398</v>
      </c>
      <c r="C5222" t="s">
        <v>11722</v>
      </c>
      <c r="E5222" t="s">
        <v>696</v>
      </c>
      <c r="F5222" t="s">
        <v>86</v>
      </c>
      <c r="G5222" s="5">
        <v>192</v>
      </c>
      <c r="H5222" t="s">
        <v>42</v>
      </c>
      <c r="I5222" t="s">
        <v>65</v>
      </c>
      <c r="J5222" t="s">
        <v>559</v>
      </c>
      <c r="N5222" s="6">
        <v>1999</v>
      </c>
      <c r="R5222" s="7">
        <v>41.438800000000001</v>
      </c>
      <c r="S5222" s="7">
        <v>-88.123599999999996</v>
      </c>
      <c r="T5222" t="s">
        <v>46</v>
      </c>
      <c r="U5222" t="s">
        <v>11723</v>
      </c>
      <c r="V5222" t="s">
        <v>10898</v>
      </c>
      <c r="X5222" t="s">
        <v>9016</v>
      </c>
      <c r="Y5222" t="s">
        <v>3012</v>
      </c>
      <c r="Z5222" t="s">
        <v>3691</v>
      </c>
      <c r="AA5222" t="s">
        <v>11724</v>
      </c>
      <c r="AB5222" t="s">
        <v>8914</v>
      </c>
      <c r="AG5222" t="s">
        <v>11725</v>
      </c>
      <c r="AH5222" s="24">
        <v>24070</v>
      </c>
      <c r="AI5222" t="s">
        <v>11726</v>
      </c>
      <c r="AJ5222" t="s">
        <v>11727</v>
      </c>
    </row>
    <row r="5223" spans="1:36" ht="17.25" hidden="1" customHeight="1" x14ac:dyDescent="0.2">
      <c r="A5223" s="4" t="s">
        <v>11721</v>
      </c>
      <c r="B5223" t="s">
        <v>8398</v>
      </c>
      <c r="C5223" t="s">
        <v>11722</v>
      </c>
      <c r="E5223" t="s">
        <v>703</v>
      </c>
      <c r="F5223" t="s">
        <v>86</v>
      </c>
      <c r="G5223" s="5">
        <v>192</v>
      </c>
      <c r="H5223" t="s">
        <v>42</v>
      </c>
      <c r="I5223" t="s">
        <v>65</v>
      </c>
      <c r="J5223" t="s">
        <v>559</v>
      </c>
      <c r="N5223" s="6">
        <v>1999</v>
      </c>
      <c r="R5223" s="7">
        <v>41.438800000000001</v>
      </c>
      <c r="S5223" s="7">
        <v>-88.123599999999996</v>
      </c>
      <c r="T5223" t="s">
        <v>46</v>
      </c>
      <c r="U5223" t="s">
        <v>11723</v>
      </c>
      <c r="V5223" t="s">
        <v>10898</v>
      </c>
      <c r="X5223" t="s">
        <v>9016</v>
      </c>
      <c r="Y5223" t="s">
        <v>3012</v>
      </c>
      <c r="Z5223" t="s">
        <v>3691</v>
      </c>
      <c r="AA5223" t="s">
        <v>11724</v>
      </c>
      <c r="AB5223" t="s">
        <v>8916</v>
      </c>
      <c r="AG5223" t="s">
        <v>11725</v>
      </c>
      <c r="AH5223" s="24">
        <v>24366</v>
      </c>
      <c r="AI5223" t="s">
        <v>11726</v>
      </c>
      <c r="AJ5223" t="s">
        <v>11728</v>
      </c>
    </row>
    <row r="5224" spans="1:36" ht="17.25" hidden="1" customHeight="1" x14ac:dyDescent="0.2">
      <c r="A5224" s="4" t="s">
        <v>11721</v>
      </c>
      <c r="B5224" t="s">
        <v>8398</v>
      </c>
      <c r="C5224" t="s">
        <v>11722</v>
      </c>
      <c r="E5224" t="s">
        <v>738</v>
      </c>
      <c r="F5224" t="s">
        <v>86</v>
      </c>
      <c r="G5224" s="5">
        <v>192</v>
      </c>
      <c r="H5224" t="s">
        <v>42</v>
      </c>
      <c r="I5224" t="s">
        <v>65</v>
      </c>
      <c r="J5224" t="s">
        <v>559</v>
      </c>
      <c r="N5224" s="6">
        <v>1999</v>
      </c>
      <c r="R5224" s="7">
        <v>41.438800000000001</v>
      </c>
      <c r="S5224" s="7">
        <v>-88.123599999999996</v>
      </c>
      <c r="T5224" t="s">
        <v>46</v>
      </c>
      <c r="U5224" t="s">
        <v>11723</v>
      </c>
      <c r="V5224" t="s">
        <v>10898</v>
      </c>
      <c r="X5224" t="s">
        <v>9016</v>
      </c>
      <c r="Y5224" t="s">
        <v>3012</v>
      </c>
      <c r="Z5224" t="s">
        <v>3691</v>
      </c>
      <c r="AA5224" t="s">
        <v>11724</v>
      </c>
      <c r="AB5224" t="s">
        <v>8803</v>
      </c>
      <c r="AG5224" t="s">
        <v>11725</v>
      </c>
      <c r="AH5224" s="6">
        <v>24367</v>
      </c>
      <c r="AI5224" t="s">
        <v>11726</v>
      </c>
      <c r="AJ5224" t="s">
        <v>11729</v>
      </c>
    </row>
    <row r="5225" spans="1:36" ht="17.25" hidden="1" customHeight="1" x14ac:dyDescent="0.2">
      <c r="A5225" s="4" t="s">
        <v>11721</v>
      </c>
      <c r="B5225" t="s">
        <v>8398</v>
      </c>
      <c r="C5225" t="s">
        <v>11722</v>
      </c>
      <c r="E5225" t="s">
        <v>740</v>
      </c>
      <c r="F5225" t="s">
        <v>86</v>
      </c>
      <c r="G5225" s="5">
        <v>192</v>
      </c>
      <c r="H5225" t="s">
        <v>42</v>
      </c>
      <c r="I5225" t="s">
        <v>65</v>
      </c>
      <c r="J5225" t="s">
        <v>559</v>
      </c>
      <c r="N5225" s="6">
        <v>1999</v>
      </c>
      <c r="R5225" s="7">
        <v>41.438800000000001</v>
      </c>
      <c r="S5225" s="7">
        <v>-88.123599999999996</v>
      </c>
      <c r="T5225" t="s">
        <v>46</v>
      </c>
      <c r="U5225" t="s">
        <v>11723</v>
      </c>
      <c r="V5225" t="s">
        <v>10898</v>
      </c>
      <c r="X5225" t="s">
        <v>9016</v>
      </c>
      <c r="Y5225" t="s">
        <v>3012</v>
      </c>
      <c r="Z5225" t="s">
        <v>3691</v>
      </c>
      <c r="AA5225" t="s">
        <v>11724</v>
      </c>
      <c r="AB5225" t="s">
        <v>8807</v>
      </c>
      <c r="AG5225" t="s">
        <v>11725</v>
      </c>
      <c r="AH5225" s="6">
        <v>24368</v>
      </c>
      <c r="AI5225" t="s">
        <v>11726</v>
      </c>
      <c r="AJ5225" t="s">
        <v>11730</v>
      </c>
    </row>
    <row r="5226" spans="1:36" ht="17.25" hidden="1" customHeight="1" x14ac:dyDescent="0.2">
      <c r="A5226" s="4" t="s">
        <v>11721</v>
      </c>
      <c r="B5226" t="s">
        <v>8398</v>
      </c>
      <c r="C5226" t="s">
        <v>11722</v>
      </c>
      <c r="E5226" t="s">
        <v>1492</v>
      </c>
      <c r="F5226" t="s">
        <v>86</v>
      </c>
      <c r="G5226" s="5">
        <v>192</v>
      </c>
      <c r="H5226" t="s">
        <v>42</v>
      </c>
      <c r="I5226" t="s">
        <v>65</v>
      </c>
      <c r="J5226" t="s">
        <v>559</v>
      </c>
      <c r="N5226" s="6">
        <v>2001</v>
      </c>
      <c r="R5226" s="7">
        <v>41.438800000000001</v>
      </c>
      <c r="S5226" s="7">
        <v>-88.123599999999996</v>
      </c>
      <c r="T5226" t="s">
        <v>46</v>
      </c>
      <c r="U5226" t="s">
        <v>11723</v>
      </c>
      <c r="V5226" t="s">
        <v>10898</v>
      </c>
      <c r="X5226" t="s">
        <v>9016</v>
      </c>
      <c r="Y5226" t="s">
        <v>3012</v>
      </c>
      <c r="Z5226" t="s">
        <v>3691</v>
      </c>
      <c r="AA5226" t="s">
        <v>11724</v>
      </c>
      <c r="AB5226" t="s">
        <v>9002</v>
      </c>
      <c r="AG5226" t="s">
        <v>11725</v>
      </c>
      <c r="AH5226" s="24">
        <v>25601</v>
      </c>
      <c r="AI5226" t="s">
        <v>11726</v>
      </c>
      <c r="AJ5226" t="s">
        <v>11731</v>
      </c>
    </row>
    <row r="5227" spans="1:36" ht="17.25" hidden="1" customHeight="1" x14ac:dyDescent="0.2">
      <c r="A5227" s="4" t="s">
        <v>11721</v>
      </c>
      <c r="B5227" t="s">
        <v>8398</v>
      </c>
      <c r="C5227" t="s">
        <v>11722</v>
      </c>
      <c r="E5227" t="s">
        <v>1494</v>
      </c>
      <c r="F5227" t="s">
        <v>86</v>
      </c>
      <c r="G5227" s="5">
        <v>192</v>
      </c>
      <c r="H5227" t="s">
        <v>42</v>
      </c>
      <c r="I5227" t="s">
        <v>65</v>
      </c>
      <c r="J5227" t="s">
        <v>559</v>
      </c>
      <c r="N5227" s="6">
        <v>2001</v>
      </c>
      <c r="R5227" s="7">
        <v>41.438800000000001</v>
      </c>
      <c r="S5227" s="7">
        <v>-88.123599999999996</v>
      </c>
      <c r="T5227" t="s">
        <v>46</v>
      </c>
      <c r="U5227" t="s">
        <v>11723</v>
      </c>
      <c r="V5227" t="s">
        <v>10898</v>
      </c>
      <c r="X5227" t="s">
        <v>9016</v>
      </c>
      <c r="Y5227" t="s">
        <v>3012</v>
      </c>
      <c r="Z5227" t="s">
        <v>3691</v>
      </c>
      <c r="AA5227" t="s">
        <v>11724</v>
      </c>
      <c r="AB5227" t="s">
        <v>9004</v>
      </c>
      <c r="AG5227" t="s">
        <v>11725</v>
      </c>
      <c r="AH5227" s="24">
        <v>25602</v>
      </c>
      <c r="AI5227" t="s">
        <v>11726</v>
      </c>
      <c r="AJ5227" t="s">
        <v>11732</v>
      </c>
    </row>
    <row r="5228" spans="1:36" ht="17.25" hidden="1" customHeight="1" x14ac:dyDescent="0.2">
      <c r="A5228" s="4" t="s">
        <v>11721</v>
      </c>
      <c r="B5228" t="s">
        <v>8398</v>
      </c>
      <c r="C5228" t="s">
        <v>11722</v>
      </c>
      <c r="E5228" t="s">
        <v>9006</v>
      </c>
      <c r="F5228" t="s">
        <v>86</v>
      </c>
      <c r="G5228" s="5">
        <v>192</v>
      </c>
      <c r="H5228" t="s">
        <v>42</v>
      </c>
      <c r="I5228" t="s">
        <v>65</v>
      </c>
      <c r="J5228" t="s">
        <v>559</v>
      </c>
      <c r="N5228" s="24">
        <v>2001</v>
      </c>
      <c r="R5228" s="7">
        <v>41.438800000000001</v>
      </c>
      <c r="S5228" s="7">
        <v>-88.123599999999996</v>
      </c>
      <c r="T5228" t="s">
        <v>46</v>
      </c>
      <c r="U5228" t="s">
        <v>11723</v>
      </c>
      <c r="V5228" t="s">
        <v>10898</v>
      </c>
      <c r="X5228" t="s">
        <v>9016</v>
      </c>
      <c r="Y5228" t="s">
        <v>3012</v>
      </c>
      <c r="Z5228" t="s">
        <v>3691</v>
      </c>
      <c r="AA5228" t="s">
        <v>11724</v>
      </c>
      <c r="AB5228" t="s">
        <v>9007</v>
      </c>
      <c r="AG5228" t="s">
        <v>11725</v>
      </c>
      <c r="AH5228" s="24">
        <v>25603</v>
      </c>
      <c r="AI5228" t="s">
        <v>11726</v>
      </c>
      <c r="AJ5228" t="s">
        <v>11733</v>
      </c>
    </row>
    <row r="5229" spans="1:36" ht="17.25" hidden="1" customHeight="1" x14ac:dyDescent="0.2">
      <c r="A5229" s="4" t="s">
        <v>11721</v>
      </c>
      <c r="B5229" t="s">
        <v>8398</v>
      </c>
      <c r="C5229" t="s">
        <v>11722</v>
      </c>
      <c r="E5229" t="s">
        <v>601</v>
      </c>
      <c r="F5229" t="s">
        <v>86</v>
      </c>
      <c r="G5229" s="5">
        <v>192</v>
      </c>
      <c r="H5229" t="s">
        <v>42</v>
      </c>
      <c r="I5229" t="s">
        <v>65</v>
      </c>
      <c r="J5229" t="s">
        <v>559</v>
      </c>
      <c r="N5229" s="24">
        <v>2001</v>
      </c>
      <c r="R5229" s="7">
        <v>41.438800000000001</v>
      </c>
      <c r="S5229" s="7">
        <v>-88.123599999999996</v>
      </c>
      <c r="T5229" t="s">
        <v>46</v>
      </c>
      <c r="U5229" t="s">
        <v>11723</v>
      </c>
      <c r="V5229" t="s">
        <v>10898</v>
      </c>
      <c r="X5229" t="s">
        <v>9016</v>
      </c>
      <c r="Y5229" t="s">
        <v>3012</v>
      </c>
      <c r="Z5229" t="s">
        <v>3691</v>
      </c>
      <c r="AA5229" t="s">
        <v>11724</v>
      </c>
      <c r="AB5229" t="s">
        <v>9009</v>
      </c>
      <c r="AG5229" t="s">
        <v>11725</v>
      </c>
      <c r="AH5229" s="24">
        <v>25604</v>
      </c>
      <c r="AI5229" t="s">
        <v>11726</v>
      </c>
      <c r="AJ5229" t="s">
        <v>11734</v>
      </c>
    </row>
    <row r="5230" spans="1:36" ht="17.25" hidden="1" customHeight="1" x14ac:dyDescent="0.2">
      <c r="A5230" s="4" t="s">
        <v>11721</v>
      </c>
      <c r="B5230" t="s">
        <v>8398</v>
      </c>
      <c r="C5230" t="s">
        <v>11722</v>
      </c>
      <c r="E5230" t="s">
        <v>9217</v>
      </c>
      <c r="F5230" t="s">
        <v>86</v>
      </c>
      <c r="G5230" s="5">
        <v>192</v>
      </c>
      <c r="H5230" t="s">
        <v>42</v>
      </c>
      <c r="I5230" t="s">
        <v>65</v>
      </c>
      <c r="J5230" t="s">
        <v>559</v>
      </c>
      <c r="N5230" s="6">
        <v>2001</v>
      </c>
      <c r="R5230" s="7">
        <v>41.438800000000001</v>
      </c>
      <c r="S5230" s="7">
        <v>-88.123599999999996</v>
      </c>
      <c r="T5230" t="s">
        <v>46</v>
      </c>
      <c r="U5230" t="s">
        <v>11723</v>
      </c>
      <c r="V5230" t="s">
        <v>10898</v>
      </c>
      <c r="X5230" t="s">
        <v>9016</v>
      </c>
      <c r="Y5230" t="s">
        <v>3012</v>
      </c>
      <c r="Z5230" t="s">
        <v>3691</v>
      </c>
      <c r="AA5230" t="s">
        <v>11724</v>
      </c>
      <c r="AB5230" t="s">
        <v>9218</v>
      </c>
      <c r="AG5230" t="s">
        <v>11725</v>
      </c>
      <c r="AH5230" s="6">
        <v>27650</v>
      </c>
      <c r="AI5230" t="s">
        <v>11726</v>
      </c>
      <c r="AJ5230" t="s">
        <v>11735</v>
      </c>
    </row>
    <row r="5231" spans="1:36" ht="17.25" hidden="1" customHeight="1" x14ac:dyDescent="0.2">
      <c r="A5231" s="4" t="s">
        <v>11736</v>
      </c>
      <c r="B5231" t="s">
        <v>8398</v>
      </c>
      <c r="C5231" t="s">
        <v>11737</v>
      </c>
      <c r="E5231" t="s">
        <v>11738</v>
      </c>
      <c r="F5231" t="s">
        <v>86</v>
      </c>
      <c r="G5231" s="5">
        <v>603</v>
      </c>
      <c r="H5231" t="s">
        <v>42</v>
      </c>
      <c r="I5231" t="s">
        <v>43</v>
      </c>
      <c r="J5231" t="s">
        <v>559</v>
      </c>
      <c r="N5231" s="27">
        <v>2004</v>
      </c>
      <c r="R5231" s="7">
        <v>43.094000000000001</v>
      </c>
      <c r="S5231" s="7">
        <v>-93.29222</v>
      </c>
      <c r="T5231" t="s">
        <v>46</v>
      </c>
      <c r="U5231" t="s">
        <v>11739</v>
      </c>
      <c r="V5231" t="s">
        <v>11740</v>
      </c>
      <c r="X5231" t="s">
        <v>8724</v>
      </c>
      <c r="Y5231" t="s">
        <v>3012</v>
      </c>
      <c r="Z5231" t="s">
        <v>3691</v>
      </c>
      <c r="AA5231" t="s">
        <v>11741</v>
      </c>
      <c r="AB5231" t="s">
        <v>11742</v>
      </c>
      <c r="AG5231" t="s">
        <v>11743</v>
      </c>
      <c r="AH5231" s="27" t="s">
        <v>11744</v>
      </c>
      <c r="AI5231" t="s">
        <v>11745</v>
      </c>
      <c r="AJ5231" t="s">
        <v>11746</v>
      </c>
    </row>
    <row r="5232" spans="1:36" ht="17.25" hidden="1" customHeight="1" x14ac:dyDescent="0.2">
      <c r="A5232" s="4" t="s">
        <v>11747</v>
      </c>
      <c r="B5232" t="s">
        <v>8398</v>
      </c>
      <c r="C5232" t="s">
        <v>11748</v>
      </c>
      <c r="E5232" t="s">
        <v>40</v>
      </c>
      <c r="F5232" t="s">
        <v>11749</v>
      </c>
      <c r="G5232" s="5">
        <v>129</v>
      </c>
      <c r="H5232" t="s">
        <v>42</v>
      </c>
      <c r="I5232" t="s">
        <v>65</v>
      </c>
      <c r="J5232" t="s">
        <v>559</v>
      </c>
      <c r="N5232" s="24">
        <v>1978</v>
      </c>
      <c r="P5232" s="24">
        <v>2026</v>
      </c>
      <c r="R5232" s="7">
        <v>37.138500000000001</v>
      </c>
      <c r="S5232" s="7">
        <v>-94.104100000000003</v>
      </c>
      <c r="T5232" t="s">
        <v>46</v>
      </c>
      <c r="U5232" t="s">
        <v>11750</v>
      </c>
      <c r="V5232" t="s">
        <v>11751</v>
      </c>
      <c r="X5232" t="s">
        <v>8994</v>
      </c>
      <c r="Y5232" t="s">
        <v>3012</v>
      </c>
      <c r="Z5232" t="s">
        <v>3691</v>
      </c>
      <c r="AA5232" t="s">
        <v>11752</v>
      </c>
      <c r="AB5232" t="s">
        <v>8690</v>
      </c>
      <c r="AG5232" t="s">
        <v>11753</v>
      </c>
      <c r="AH5232" s="24">
        <v>6256</v>
      </c>
      <c r="AI5232" t="s">
        <v>11754</v>
      </c>
      <c r="AJ5232" t="s">
        <v>11755</v>
      </c>
    </row>
    <row r="5233" spans="1:36" ht="17.25" hidden="1" customHeight="1" x14ac:dyDescent="0.2">
      <c r="A5233" s="4" t="s">
        <v>11747</v>
      </c>
      <c r="B5233" t="s">
        <v>8398</v>
      </c>
      <c r="C5233" t="s">
        <v>11748</v>
      </c>
      <c r="E5233" t="s">
        <v>56</v>
      </c>
      <c r="F5233" t="s">
        <v>11749</v>
      </c>
      <c r="G5233" s="5">
        <v>129</v>
      </c>
      <c r="H5233" t="s">
        <v>42</v>
      </c>
      <c r="I5233" t="s">
        <v>65</v>
      </c>
      <c r="J5233" t="s">
        <v>559</v>
      </c>
      <c r="N5233" s="24">
        <v>1981</v>
      </c>
      <c r="P5233" s="24">
        <v>2026</v>
      </c>
      <c r="R5233" s="7">
        <v>37.138500000000001</v>
      </c>
      <c r="S5233" s="7">
        <v>-94.104100000000003</v>
      </c>
      <c r="T5233" t="s">
        <v>46</v>
      </c>
      <c r="U5233" t="s">
        <v>11750</v>
      </c>
      <c r="V5233" t="s">
        <v>11751</v>
      </c>
      <c r="X5233" t="s">
        <v>8994</v>
      </c>
      <c r="Y5233" t="s">
        <v>3012</v>
      </c>
      <c r="Z5233" t="s">
        <v>3691</v>
      </c>
      <c r="AA5233" t="s">
        <v>11752</v>
      </c>
      <c r="AB5233" t="s">
        <v>8503</v>
      </c>
      <c r="AG5233" t="s">
        <v>11753</v>
      </c>
      <c r="AH5233" s="24">
        <v>6257</v>
      </c>
      <c r="AI5233" t="s">
        <v>11754</v>
      </c>
      <c r="AJ5233" t="s">
        <v>11756</v>
      </c>
    </row>
    <row r="5234" spans="1:36" ht="17.25" hidden="1" customHeight="1" x14ac:dyDescent="0.2">
      <c r="A5234" s="4" t="s">
        <v>11747</v>
      </c>
      <c r="B5234" t="s">
        <v>8398</v>
      </c>
      <c r="C5234" t="s">
        <v>11748</v>
      </c>
      <c r="E5234" t="s">
        <v>58</v>
      </c>
      <c r="F5234" t="s">
        <v>11749</v>
      </c>
      <c r="G5234" s="5">
        <v>61</v>
      </c>
      <c r="H5234" t="s">
        <v>42</v>
      </c>
      <c r="I5234" t="s">
        <v>65</v>
      </c>
      <c r="J5234" t="s">
        <v>559</v>
      </c>
      <c r="N5234" s="6">
        <v>2003</v>
      </c>
      <c r="R5234" s="7">
        <v>37.138500000000001</v>
      </c>
      <c r="S5234" s="7">
        <v>-94.104100000000003</v>
      </c>
      <c r="T5234" t="s">
        <v>46</v>
      </c>
      <c r="U5234" t="s">
        <v>11750</v>
      </c>
      <c r="V5234" t="s">
        <v>11751</v>
      </c>
      <c r="X5234" t="s">
        <v>8994</v>
      </c>
      <c r="Y5234" t="s">
        <v>3012</v>
      </c>
      <c r="Z5234" t="s">
        <v>3691</v>
      </c>
      <c r="AA5234" t="s">
        <v>11752</v>
      </c>
      <c r="AB5234" t="s">
        <v>8595</v>
      </c>
      <c r="AG5234" t="s">
        <v>11753</v>
      </c>
      <c r="AH5234" s="24">
        <v>28825</v>
      </c>
      <c r="AI5234" t="s">
        <v>11754</v>
      </c>
      <c r="AJ5234" t="s">
        <v>11757</v>
      </c>
    </row>
    <row r="5235" spans="1:36" ht="17.25" hidden="1" customHeight="1" x14ac:dyDescent="0.2">
      <c r="A5235" s="4" t="s">
        <v>11747</v>
      </c>
      <c r="B5235" t="s">
        <v>8398</v>
      </c>
      <c r="C5235" t="s">
        <v>11748</v>
      </c>
      <c r="E5235" t="s">
        <v>191</v>
      </c>
      <c r="F5235" t="s">
        <v>11749</v>
      </c>
      <c r="G5235" s="5">
        <v>61</v>
      </c>
      <c r="H5235" t="s">
        <v>42</v>
      </c>
      <c r="I5235" t="s">
        <v>65</v>
      </c>
      <c r="J5235" t="s">
        <v>559</v>
      </c>
      <c r="N5235" s="6">
        <v>2003</v>
      </c>
      <c r="R5235" s="7">
        <v>37.138500000000001</v>
      </c>
      <c r="S5235" s="7">
        <v>-94.104100000000003</v>
      </c>
      <c r="T5235" t="s">
        <v>46</v>
      </c>
      <c r="U5235" t="s">
        <v>11750</v>
      </c>
      <c r="V5235" t="s">
        <v>11751</v>
      </c>
      <c r="X5235" t="s">
        <v>8994</v>
      </c>
      <c r="Y5235" t="s">
        <v>3012</v>
      </c>
      <c r="Z5235" t="s">
        <v>3691</v>
      </c>
      <c r="AA5235" t="s">
        <v>11752</v>
      </c>
      <c r="AB5235" t="s">
        <v>8414</v>
      </c>
      <c r="AG5235" t="s">
        <v>11753</v>
      </c>
      <c r="AH5235" s="24">
        <v>28826</v>
      </c>
      <c r="AI5235" t="s">
        <v>11754</v>
      </c>
      <c r="AJ5235" t="s">
        <v>11758</v>
      </c>
    </row>
    <row r="5236" spans="1:36" ht="17.25" hidden="1" customHeight="1" x14ac:dyDescent="0.2">
      <c r="A5236" s="4" t="s">
        <v>11759</v>
      </c>
      <c r="B5236" t="s">
        <v>8398</v>
      </c>
      <c r="C5236" t="s">
        <v>11760</v>
      </c>
      <c r="E5236" t="s">
        <v>565</v>
      </c>
      <c r="F5236" t="s">
        <v>64</v>
      </c>
      <c r="G5236" s="5">
        <v>654</v>
      </c>
      <c r="H5236" t="s">
        <v>42</v>
      </c>
      <c r="I5236" t="s">
        <v>43</v>
      </c>
      <c r="J5236" t="s">
        <v>44</v>
      </c>
      <c r="N5236" s="27">
        <v>2010</v>
      </c>
      <c r="R5236" s="7">
        <v>42.625239000000001</v>
      </c>
      <c r="S5236" s="7">
        <v>-73.750020000000006</v>
      </c>
      <c r="T5236" t="s">
        <v>46</v>
      </c>
      <c r="U5236" t="s">
        <v>10266</v>
      </c>
      <c r="V5236" t="s">
        <v>10266</v>
      </c>
      <c r="X5236" t="s">
        <v>8437</v>
      </c>
      <c r="Y5236" t="s">
        <v>3012</v>
      </c>
      <c r="Z5236" t="s">
        <v>3691</v>
      </c>
      <c r="AA5236" t="s">
        <v>11761</v>
      </c>
      <c r="AB5236" t="s">
        <v>8514</v>
      </c>
      <c r="AI5236" t="s">
        <v>11762</v>
      </c>
      <c r="AJ5236" t="s">
        <v>11763</v>
      </c>
    </row>
    <row r="5237" spans="1:36" ht="17.25" hidden="1" customHeight="1" x14ac:dyDescent="0.2">
      <c r="A5237" s="4" t="s">
        <v>11764</v>
      </c>
      <c r="B5237" t="s">
        <v>8398</v>
      </c>
      <c r="C5237" t="s">
        <v>11765</v>
      </c>
      <c r="E5237" t="s">
        <v>40</v>
      </c>
      <c r="F5237" t="s">
        <v>86</v>
      </c>
      <c r="G5237" s="5">
        <v>54</v>
      </c>
      <c r="H5237" t="s">
        <v>42</v>
      </c>
      <c r="I5237" t="s">
        <v>65</v>
      </c>
      <c r="J5237" t="s">
        <v>559</v>
      </c>
      <c r="N5237" s="6">
        <v>2008</v>
      </c>
      <c r="R5237" s="7">
        <v>38.445883000000002</v>
      </c>
      <c r="S5237" s="7">
        <v>-96.065250000000006</v>
      </c>
      <c r="T5237" t="s">
        <v>46</v>
      </c>
      <c r="U5237" t="s">
        <v>11766</v>
      </c>
      <c r="V5237" t="s">
        <v>11767</v>
      </c>
      <c r="X5237" t="s">
        <v>10380</v>
      </c>
      <c r="Y5237" t="s">
        <v>3012</v>
      </c>
      <c r="Z5237" t="s">
        <v>3691</v>
      </c>
      <c r="AA5237" t="s">
        <v>11768</v>
      </c>
      <c r="AB5237" t="s">
        <v>8690</v>
      </c>
      <c r="AG5237" t="s">
        <v>11769</v>
      </c>
      <c r="AH5237" s="24">
        <v>32871</v>
      </c>
      <c r="AI5237" t="s">
        <v>11770</v>
      </c>
      <c r="AJ5237" t="s">
        <v>11771</v>
      </c>
    </row>
    <row r="5238" spans="1:36" ht="17.25" hidden="1" customHeight="1" x14ac:dyDescent="0.2">
      <c r="A5238" s="4" t="s">
        <v>11764</v>
      </c>
      <c r="B5238" t="s">
        <v>8398</v>
      </c>
      <c r="C5238" t="s">
        <v>11765</v>
      </c>
      <c r="E5238" t="s">
        <v>56</v>
      </c>
      <c r="F5238" t="s">
        <v>86</v>
      </c>
      <c r="G5238" s="5">
        <v>54</v>
      </c>
      <c r="H5238" t="s">
        <v>42</v>
      </c>
      <c r="I5238" t="s">
        <v>65</v>
      </c>
      <c r="J5238" t="s">
        <v>559</v>
      </c>
      <c r="N5238" s="6">
        <v>2008</v>
      </c>
      <c r="R5238" s="7">
        <v>38.445883000000002</v>
      </c>
      <c r="S5238" s="7">
        <v>-96.065250000000006</v>
      </c>
      <c r="T5238" t="s">
        <v>46</v>
      </c>
      <c r="U5238" t="s">
        <v>11766</v>
      </c>
      <c r="V5238" t="s">
        <v>11767</v>
      </c>
      <c r="X5238" t="s">
        <v>10380</v>
      </c>
      <c r="Y5238" t="s">
        <v>3012</v>
      </c>
      <c r="Z5238" t="s">
        <v>3691</v>
      </c>
      <c r="AA5238" t="s">
        <v>11768</v>
      </c>
      <c r="AB5238" t="s">
        <v>8503</v>
      </c>
      <c r="AG5238" t="s">
        <v>11769</v>
      </c>
      <c r="AH5238" s="24">
        <v>32872</v>
      </c>
      <c r="AI5238" t="s">
        <v>11770</v>
      </c>
      <c r="AJ5238" t="s">
        <v>11772</v>
      </c>
    </row>
    <row r="5239" spans="1:36" ht="17.25" hidden="1" customHeight="1" x14ac:dyDescent="0.2">
      <c r="A5239" s="4" t="s">
        <v>11764</v>
      </c>
      <c r="B5239" t="s">
        <v>8398</v>
      </c>
      <c r="C5239" t="s">
        <v>11765</v>
      </c>
      <c r="E5239" t="s">
        <v>58</v>
      </c>
      <c r="F5239" t="s">
        <v>86</v>
      </c>
      <c r="G5239" s="5">
        <v>54</v>
      </c>
      <c r="H5239" t="s">
        <v>42</v>
      </c>
      <c r="I5239" t="s">
        <v>65</v>
      </c>
      <c r="J5239" t="s">
        <v>559</v>
      </c>
      <c r="N5239" s="6">
        <v>2008</v>
      </c>
      <c r="R5239" s="7">
        <v>38.445883000000002</v>
      </c>
      <c r="S5239" s="7">
        <v>-96.065250000000006</v>
      </c>
      <c r="T5239" t="s">
        <v>46</v>
      </c>
      <c r="U5239" t="s">
        <v>11766</v>
      </c>
      <c r="V5239" t="s">
        <v>11767</v>
      </c>
      <c r="X5239" t="s">
        <v>10380</v>
      </c>
      <c r="Y5239" t="s">
        <v>3012</v>
      </c>
      <c r="Z5239" t="s">
        <v>3691</v>
      </c>
      <c r="AA5239" t="s">
        <v>11768</v>
      </c>
      <c r="AB5239" t="s">
        <v>8595</v>
      </c>
      <c r="AG5239" t="s">
        <v>11769</v>
      </c>
      <c r="AH5239" s="24">
        <v>32873</v>
      </c>
      <c r="AI5239" t="s">
        <v>11770</v>
      </c>
      <c r="AJ5239" t="s">
        <v>11773</v>
      </c>
    </row>
    <row r="5240" spans="1:36" ht="17.25" hidden="1" customHeight="1" x14ac:dyDescent="0.2">
      <c r="A5240" s="4" t="s">
        <v>11764</v>
      </c>
      <c r="B5240" t="s">
        <v>8398</v>
      </c>
      <c r="C5240" t="s">
        <v>11765</v>
      </c>
      <c r="E5240" t="s">
        <v>191</v>
      </c>
      <c r="F5240" t="s">
        <v>86</v>
      </c>
      <c r="G5240" s="5">
        <v>54</v>
      </c>
      <c r="H5240" t="s">
        <v>42</v>
      </c>
      <c r="I5240" t="s">
        <v>65</v>
      </c>
      <c r="J5240" t="s">
        <v>559</v>
      </c>
      <c r="N5240" s="6">
        <v>2008</v>
      </c>
      <c r="R5240" s="7">
        <v>38.445883000000002</v>
      </c>
      <c r="S5240" s="7">
        <v>-96.065250000000006</v>
      </c>
      <c r="T5240" t="s">
        <v>46</v>
      </c>
      <c r="U5240" t="s">
        <v>11766</v>
      </c>
      <c r="V5240" t="s">
        <v>11767</v>
      </c>
      <c r="X5240" t="s">
        <v>10380</v>
      </c>
      <c r="Y5240" t="s">
        <v>3012</v>
      </c>
      <c r="Z5240" t="s">
        <v>3691</v>
      </c>
      <c r="AA5240" t="s">
        <v>11768</v>
      </c>
      <c r="AB5240" t="s">
        <v>8414</v>
      </c>
      <c r="AG5240" t="s">
        <v>11769</v>
      </c>
      <c r="AH5240" s="24">
        <v>32874</v>
      </c>
      <c r="AI5240" t="s">
        <v>11770</v>
      </c>
      <c r="AJ5240" t="s">
        <v>11774</v>
      </c>
    </row>
    <row r="5241" spans="1:36" ht="17.25" hidden="1" customHeight="1" x14ac:dyDescent="0.2">
      <c r="A5241" s="4" t="s">
        <v>11764</v>
      </c>
      <c r="B5241" t="s">
        <v>8398</v>
      </c>
      <c r="C5241" t="s">
        <v>11765</v>
      </c>
      <c r="E5241" t="s">
        <v>335</v>
      </c>
      <c r="F5241" t="s">
        <v>86</v>
      </c>
      <c r="G5241" s="5">
        <v>171</v>
      </c>
      <c r="H5241" t="s">
        <v>42</v>
      </c>
      <c r="I5241" t="s">
        <v>65</v>
      </c>
      <c r="J5241" t="s">
        <v>559</v>
      </c>
      <c r="N5241" s="24">
        <v>2008</v>
      </c>
      <c r="R5241" s="7">
        <v>38.445883000000002</v>
      </c>
      <c r="S5241" s="7">
        <v>-96.065250000000006</v>
      </c>
      <c r="T5241" t="s">
        <v>46</v>
      </c>
      <c r="U5241" t="s">
        <v>11766</v>
      </c>
      <c r="V5241" t="s">
        <v>11767</v>
      </c>
      <c r="X5241" t="s">
        <v>10380</v>
      </c>
      <c r="Y5241" t="s">
        <v>3012</v>
      </c>
      <c r="Z5241" t="s">
        <v>3691</v>
      </c>
      <c r="AA5241" t="s">
        <v>11768</v>
      </c>
      <c r="AB5241" t="s">
        <v>8427</v>
      </c>
      <c r="AG5241" t="s">
        <v>11769</v>
      </c>
      <c r="AH5241" s="24">
        <v>33747</v>
      </c>
      <c r="AI5241" t="s">
        <v>11770</v>
      </c>
      <c r="AJ5241" t="s">
        <v>11775</v>
      </c>
    </row>
    <row r="5242" spans="1:36" ht="17.25" hidden="1" customHeight="1" x14ac:dyDescent="0.2">
      <c r="A5242" s="4" t="s">
        <v>11764</v>
      </c>
      <c r="B5242" t="s">
        <v>8398</v>
      </c>
      <c r="C5242" t="s">
        <v>11765</v>
      </c>
      <c r="E5242" t="s">
        <v>1157</v>
      </c>
      <c r="F5242" t="s">
        <v>86</v>
      </c>
      <c r="G5242" s="5">
        <v>171</v>
      </c>
      <c r="H5242" t="s">
        <v>42</v>
      </c>
      <c r="I5242" t="s">
        <v>65</v>
      </c>
      <c r="J5242" t="s">
        <v>559</v>
      </c>
      <c r="N5242" s="24">
        <v>2009</v>
      </c>
      <c r="R5242" s="7">
        <v>38.445883000000002</v>
      </c>
      <c r="S5242" s="7">
        <v>-96.065250000000006</v>
      </c>
      <c r="T5242" t="s">
        <v>46</v>
      </c>
      <c r="U5242" t="s">
        <v>11766</v>
      </c>
      <c r="V5242" t="s">
        <v>11767</v>
      </c>
      <c r="X5242" t="s">
        <v>10380</v>
      </c>
      <c r="Y5242" t="s">
        <v>3012</v>
      </c>
      <c r="Z5242" t="s">
        <v>3691</v>
      </c>
      <c r="AA5242" t="s">
        <v>11768</v>
      </c>
      <c r="AB5242" t="s">
        <v>8429</v>
      </c>
      <c r="AG5242" t="s">
        <v>11769</v>
      </c>
      <c r="AH5242" s="24">
        <v>33748</v>
      </c>
      <c r="AI5242" t="s">
        <v>11770</v>
      </c>
      <c r="AJ5242" t="s">
        <v>11776</v>
      </c>
    </row>
    <row r="5243" spans="1:36" ht="17.25" hidden="1" customHeight="1" x14ac:dyDescent="0.2">
      <c r="A5243" s="4" t="s">
        <v>11764</v>
      </c>
      <c r="B5243" t="s">
        <v>8398</v>
      </c>
      <c r="C5243" t="s">
        <v>11765</v>
      </c>
      <c r="E5243" t="s">
        <v>2297</v>
      </c>
      <c r="F5243" t="s">
        <v>86</v>
      </c>
      <c r="G5243" s="5">
        <v>171</v>
      </c>
      <c r="H5243" t="s">
        <v>42</v>
      </c>
      <c r="I5243" t="s">
        <v>65</v>
      </c>
      <c r="J5243" t="s">
        <v>559</v>
      </c>
      <c r="N5243" s="24">
        <v>2009</v>
      </c>
      <c r="R5243" s="7">
        <v>38.445883000000002</v>
      </c>
      <c r="S5243" s="7">
        <v>-96.065250000000006</v>
      </c>
      <c r="T5243" t="s">
        <v>46</v>
      </c>
      <c r="U5243" t="s">
        <v>11766</v>
      </c>
      <c r="V5243" t="s">
        <v>11767</v>
      </c>
      <c r="X5243" t="s">
        <v>10380</v>
      </c>
      <c r="Y5243" t="s">
        <v>3012</v>
      </c>
      <c r="Z5243" t="s">
        <v>3691</v>
      </c>
      <c r="AA5243" t="s">
        <v>11768</v>
      </c>
      <c r="AB5243" t="s">
        <v>8431</v>
      </c>
      <c r="AG5243" t="s">
        <v>11769</v>
      </c>
      <c r="AH5243" s="24">
        <v>33749</v>
      </c>
      <c r="AI5243" t="s">
        <v>11770</v>
      </c>
      <c r="AJ5243" t="s">
        <v>11777</v>
      </c>
    </row>
    <row r="5244" spans="1:36" ht="17.25" hidden="1" customHeight="1" x14ac:dyDescent="0.2">
      <c r="A5244" s="4" t="s">
        <v>11778</v>
      </c>
      <c r="B5244" t="s">
        <v>8398</v>
      </c>
      <c r="C5244" t="s">
        <v>11779</v>
      </c>
      <c r="E5244" t="s">
        <v>565</v>
      </c>
      <c r="F5244" t="s">
        <v>64</v>
      </c>
      <c r="G5244" s="5">
        <v>176</v>
      </c>
      <c r="H5244" t="s">
        <v>42</v>
      </c>
      <c r="I5244" t="s">
        <v>43</v>
      </c>
      <c r="J5244" t="s">
        <v>559</v>
      </c>
      <c r="N5244" s="27">
        <v>1993</v>
      </c>
      <c r="R5244" s="7">
        <v>48.746000000000002</v>
      </c>
      <c r="S5244" s="7">
        <v>-122.486</v>
      </c>
      <c r="T5244" t="s">
        <v>46</v>
      </c>
      <c r="U5244" t="s">
        <v>8477</v>
      </c>
      <c r="V5244" t="s">
        <v>11780</v>
      </c>
      <c r="X5244" t="s">
        <v>8446</v>
      </c>
      <c r="Y5244" t="s">
        <v>3012</v>
      </c>
      <c r="Z5244" t="s">
        <v>3691</v>
      </c>
      <c r="AA5244" t="s">
        <v>11781</v>
      </c>
      <c r="AB5244" t="s">
        <v>11782</v>
      </c>
      <c r="AI5244" t="s">
        <v>11783</v>
      </c>
      <c r="AJ5244" t="s">
        <v>11784</v>
      </c>
    </row>
    <row r="5245" spans="1:36" ht="17.25" hidden="1" customHeight="1" x14ac:dyDescent="0.2">
      <c r="A5245" s="4" t="s">
        <v>11785</v>
      </c>
      <c r="B5245" t="s">
        <v>8398</v>
      </c>
      <c r="C5245" t="s">
        <v>11786</v>
      </c>
      <c r="E5245" t="s">
        <v>565</v>
      </c>
      <c r="F5245" t="s">
        <v>86</v>
      </c>
      <c r="G5245" s="5">
        <v>68</v>
      </c>
      <c r="H5245" t="s">
        <v>42</v>
      </c>
      <c r="I5245" t="s">
        <v>43</v>
      </c>
      <c r="J5245" t="s">
        <v>44</v>
      </c>
      <c r="N5245" s="6">
        <v>2001</v>
      </c>
      <c r="R5245" s="7">
        <v>39.149549</v>
      </c>
      <c r="S5245" s="7">
        <v>-75.547340000000005</v>
      </c>
      <c r="T5245" t="s">
        <v>46</v>
      </c>
      <c r="U5245" t="s">
        <v>10908</v>
      </c>
      <c r="V5245" t="s">
        <v>11787</v>
      </c>
      <c r="X5245" t="s">
        <v>11228</v>
      </c>
      <c r="Y5245" t="s">
        <v>3012</v>
      </c>
      <c r="Z5245" t="s">
        <v>3691</v>
      </c>
      <c r="AA5245" t="s">
        <v>11788</v>
      </c>
      <c r="AB5245" t="s">
        <v>11789</v>
      </c>
      <c r="AG5245" t="s">
        <v>45</v>
      </c>
      <c r="AI5245" t="s">
        <v>11790</v>
      </c>
      <c r="AJ5245" t="s">
        <v>11791</v>
      </c>
    </row>
    <row r="5246" spans="1:36" ht="17.25" hidden="1" customHeight="1" x14ac:dyDescent="0.2">
      <c r="A5246" s="4" t="s">
        <v>11785</v>
      </c>
      <c r="B5246" t="s">
        <v>8398</v>
      </c>
      <c r="C5246" t="s">
        <v>11786</v>
      </c>
      <c r="E5246" t="s">
        <v>11792</v>
      </c>
      <c r="F5246" t="s">
        <v>7946</v>
      </c>
      <c r="G5246" s="5">
        <v>50</v>
      </c>
      <c r="H5246" t="s">
        <v>42</v>
      </c>
      <c r="I5246" t="s">
        <v>65</v>
      </c>
      <c r="J5246" t="s">
        <v>559</v>
      </c>
      <c r="N5246" s="6">
        <v>2001</v>
      </c>
      <c r="R5246" s="7">
        <v>39.149549</v>
      </c>
      <c r="S5246" s="7">
        <v>-75.547340000000005</v>
      </c>
      <c r="T5246" t="s">
        <v>46</v>
      </c>
      <c r="U5246" t="s">
        <v>10908</v>
      </c>
      <c r="V5246" t="s">
        <v>11787</v>
      </c>
      <c r="X5246" t="s">
        <v>11228</v>
      </c>
      <c r="Y5246" t="s">
        <v>3012</v>
      </c>
      <c r="Z5246" t="s">
        <v>3691</v>
      </c>
      <c r="AA5246" t="s">
        <v>11788</v>
      </c>
      <c r="AB5246" t="s">
        <v>11793</v>
      </c>
      <c r="AG5246" t="s">
        <v>45</v>
      </c>
      <c r="AH5246" s="27"/>
      <c r="AI5246" t="s">
        <v>11790</v>
      </c>
      <c r="AJ5246" t="s">
        <v>11794</v>
      </c>
    </row>
    <row r="5247" spans="1:36" ht="17.25" hidden="1" customHeight="1" x14ac:dyDescent="0.2">
      <c r="A5247" s="4" t="s">
        <v>11795</v>
      </c>
      <c r="B5247" t="s">
        <v>8398</v>
      </c>
      <c r="C5247" t="s">
        <v>11796</v>
      </c>
      <c r="E5247" t="s">
        <v>9013</v>
      </c>
      <c r="F5247" t="s">
        <v>86</v>
      </c>
      <c r="G5247" s="5">
        <v>61</v>
      </c>
      <c r="H5247" t="s">
        <v>42</v>
      </c>
      <c r="I5247" t="s">
        <v>65</v>
      </c>
      <c r="J5247" t="s">
        <v>559</v>
      </c>
      <c r="N5247" s="6">
        <v>2000</v>
      </c>
      <c r="R5247" s="7">
        <v>39.279400000000003</v>
      </c>
      <c r="S5247" s="7">
        <v>-88.477199999999996</v>
      </c>
      <c r="T5247" t="s">
        <v>46</v>
      </c>
      <c r="U5247" t="s">
        <v>11797</v>
      </c>
      <c r="V5247" t="s">
        <v>8651</v>
      </c>
      <c r="X5247" t="s">
        <v>9016</v>
      </c>
      <c r="Y5247" t="s">
        <v>3012</v>
      </c>
      <c r="Z5247" t="s">
        <v>3691</v>
      </c>
      <c r="AA5247" t="s">
        <v>11798</v>
      </c>
      <c r="AB5247" t="s">
        <v>9018</v>
      </c>
      <c r="AG5247" t="s">
        <v>11799</v>
      </c>
      <c r="AH5247" s="6">
        <v>25126</v>
      </c>
      <c r="AI5247" t="s">
        <v>11800</v>
      </c>
      <c r="AJ5247" t="s">
        <v>11801</v>
      </c>
    </row>
    <row r="5248" spans="1:36" ht="17.25" hidden="1" customHeight="1" x14ac:dyDescent="0.2">
      <c r="A5248" s="4" t="s">
        <v>11795</v>
      </c>
      <c r="B5248" t="s">
        <v>8398</v>
      </c>
      <c r="C5248" t="s">
        <v>11796</v>
      </c>
      <c r="E5248" t="s">
        <v>9025</v>
      </c>
      <c r="F5248" t="s">
        <v>86</v>
      </c>
      <c r="G5248" s="5">
        <v>61</v>
      </c>
      <c r="H5248" t="s">
        <v>42</v>
      </c>
      <c r="I5248" t="s">
        <v>65</v>
      </c>
      <c r="J5248" t="s">
        <v>559</v>
      </c>
      <c r="N5248" s="6">
        <v>2000</v>
      </c>
      <c r="R5248" s="7">
        <v>39.279400000000003</v>
      </c>
      <c r="S5248" s="7">
        <v>-88.477199999999996</v>
      </c>
      <c r="T5248" t="s">
        <v>46</v>
      </c>
      <c r="U5248" t="s">
        <v>11797</v>
      </c>
      <c r="V5248" t="s">
        <v>8651</v>
      </c>
      <c r="X5248" t="s">
        <v>9016</v>
      </c>
      <c r="Y5248" t="s">
        <v>3012</v>
      </c>
      <c r="Z5248" t="s">
        <v>3691</v>
      </c>
      <c r="AA5248" t="s">
        <v>11798</v>
      </c>
      <c r="AB5248" t="s">
        <v>9026</v>
      </c>
      <c r="AG5248" t="s">
        <v>11799</v>
      </c>
      <c r="AH5248" s="24">
        <v>25127</v>
      </c>
      <c r="AI5248" t="s">
        <v>11800</v>
      </c>
      <c r="AJ5248" t="s">
        <v>11802</v>
      </c>
    </row>
    <row r="5249" spans="1:36" ht="17.25" hidden="1" customHeight="1" x14ac:dyDescent="0.2">
      <c r="A5249" s="4" t="s">
        <v>11795</v>
      </c>
      <c r="B5249" t="s">
        <v>8398</v>
      </c>
      <c r="C5249" t="s">
        <v>11796</v>
      </c>
      <c r="E5249" t="s">
        <v>9028</v>
      </c>
      <c r="F5249" t="s">
        <v>86</v>
      </c>
      <c r="G5249" s="5">
        <v>61</v>
      </c>
      <c r="H5249" t="s">
        <v>42</v>
      </c>
      <c r="I5249" t="s">
        <v>65</v>
      </c>
      <c r="J5249" t="s">
        <v>559</v>
      </c>
      <c r="N5249" s="6">
        <v>2000</v>
      </c>
      <c r="R5249" s="7">
        <v>39.279400000000003</v>
      </c>
      <c r="S5249" s="7">
        <v>-88.477199999999996</v>
      </c>
      <c r="T5249" t="s">
        <v>46</v>
      </c>
      <c r="U5249" t="s">
        <v>11797</v>
      </c>
      <c r="V5249" t="s">
        <v>8651</v>
      </c>
      <c r="X5249" t="s">
        <v>9016</v>
      </c>
      <c r="Y5249" t="s">
        <v>3012</v>
      </c>
      <c r="Z5249" t="s">
        <v>3691</v>
      </c>
      <c r="AA5249" t="s">
        <v>11798</v>
      </c>
      <c r="AB5249" t="s">
        <v>9029</v>
      </c>
      <c r="AG5249" t="s">
        <v>11799</v>
      </c>
      <c r="AH5249" s="24">
        <v>25128</v>
      </c>
      <c r="AI5249" t="s">
        <v>11800</v>
      </c>
      <c r="AJ5249" t="s">
        <v>11803</v>
      </c>
    </row>
    <row r="5250" spans="1:36" ht="17.25" hidden="1" customHeight="1" x14ac:dyDescent="0.2">
      <c r="A5250" s="4" t="s">
        <v>11795</v>
      </c>
      <c r="B5250" t="s">
        <v>8398</v>
      </c>
      <c r="C5250" t="s">
        <v>11796</v>
      </c>
      <c r="E5250" t="s">
        <v>9031</v>
      </c>
      <c r="F5250" t="s">
        <v>86</v>
      </c>
      <c r="G5250" s="5">
        <v>61</v>
      </c>
      <c r="H5250" t="s">
        <v>42</v>
      </c>
      <c r="I5250" t="s">
        <v>65</v>
      </c>
      <c r="J5250" t="s">
        <v>559</v>
      </c>
      <c r="N5250" s="6">
        <v>2000</v>
      </c>
      <c r="R5250" s="7">
        <v>39.279400000000003</v>
      </c>
      <c r="S5250" s="7">
        <v>-88.477199999999996</v>
      </c>
      <c r="T5250" t="s">
        <v>46</v>
      </c>
      <c r="U5250" t="s">
        <v>11797</v>
      </c>
      <c r="V5250" t="s">
        <v>8651</v>
      </c>
      <c r="X5250" t="s">
        <v>9016</v>
      </c>
      <c r="Y5250" t="s">
        <v>3012</v>
      </c>
      <c r="Z5250" t="s">
        <v>3691</v>
      </c>
      <c r="AA5250" t="s">
        <v>11798</v>
      </c>
      <c r="AB5250" t="s">
        <v>9032</v>
      </c>
      <c r="AG5250" t="s">
        <v>11799</v>
      </c>
      <c r="AH5250" s="24">
        <v>25129</v>
      </c>
      <c r="AI5250" t="s">
        <v>11800</v>
      </c>
      <c r="AJ5250" t="s">
        <v>11804</v>
      </c>
    </row>
    <row r="5251" spans="1:36" ht="17.25" hidden="1" customHeight="1" x14ac:dyDescent="0.2">
      <c r="A5251" s="4" t="s">
        <v>11795</v>
      </c>
      <c r="B5251" t="s">
        <v>8398</v>
      </c>
      <c r="C5251" t="s">
        <v>11796</v>
      </c>
      <c r="E5251" t="s">
        <v>9034</v>
      </c>
      <c r="F5251" t="s">
        <v>86</v>
      </c>
      <c r="G5251" s="5">
        <v>61</v>
      </c>
      <c r="H5251" t="s">
        <v>42</v>
      </c>
      <c r="I5251" t="s">
        <v>65</v>
      </c>
      <c r="J5251" t="s">
        <v>559</v>
      </c>
      <c r="N5251" s="24">
        <v>2000</v>
      </c>
      <c r="R5251" s="7">
        <v>39.279400000000003</v>
      </c>
      <c r="S5251" s="7">
        <v>-88.477199999999996</v>
      </c>
      <c r="T5251" t="s">
        <v>46</v>
      </c>
      <c r="U5251" t="s">
        <v>11797</v>
      </c>
      <c r="V5251" t="s">
        <v>8651</v>
      </c>
      <c r="X5251" t="s">
        <v>9016</v>
      </c>
      <c r="Y5251" t="s">
        <v>3012</v>
      </c>
      <c r="Z5251" t="s">
        <v>3691</v>
      </c>
      <c r="AA5251" t="s">
        <v>11798</v>
      </c>
      <c r="AB5251" t="s">
        <v>9035</v>
      </c>
      <c r="AG5251" t="s">
        <v>11799</v>
      </c>
      <c r="AH5251" s="24">
        <v>25130</v>
      </c>
      <c r="AI5251" t="s">
        <v>11800</v>
      </c>
      <c r="AJ5251" t="s">
        <v>11805</v>
      </c>
    </row>
    <row r="5252" spans="1:36" ht="17.25" hidden="1" customHeight="1" x14ac:dyDescent="0.2">
      <c r="A5252" s="4" t="s">
        <v>11795</v>
      </c>
      <c r="B5252" t="s">
        <v>8398</v>
      </c>
      <c r="C5252" t="s">
        <v>11796</v>
      </c>
      <c r="E5252" t="s">
        <v>9037</v>
      </c>
      <c r="F5252" t="s">
        <v>86</v>
      </c>
      <c r="G5252" s="5">
        <v>61</v>
      </c>
      <c r="H5252" t="s">
        <v>42</v>
      </c>
      <c r="I5252" t="s">
        <v>65</v>
      </c>
      <c r="J5252" t="s">
        <v>559</v>
      </c>
      <c r="N5252" s="24">
        <v>2000</v>
      </c>
      <c r="R5252" s="7">
        <v>39.279400000000003</v>
      </c>
      <c r="S5252" s="7">
        <v>-88.477199999999996</v>
      </c>
      <c r="T5252" t="s">
        <v>46</v>
      </c>
      <c r="U5252" t="s">
        <v>11797</v>
      </c>
      <c r="V5252" t="s">
        <v>8651</v>
      </c>
      <c r="X5252" t="s">
        <v>9016</v>
      </c>
      <c r="Y5252" t="s">
        <v>3012</v>
      </c>
      <c r="Z5252" t="s">
        <v>3691</v>
      </c>
      <c r="AA5252" t="s">
        <v>11798</v>
      </c>
      <c r="AB5252" t="s">
        <v>9038</v>
      </c>
      <c r="AG5252" t="s">
        <v>11799</v>
      </c>
      <c r="AH5252" s="24">
        <v>25131</v>
      </c>
      <c r="AI5252" t="s">
        <v>11800</v>
      </c>
      <c r="AJ5252" t="s">
        <v>11806</v>
      </c>
    </row>
    <row r="5253" spans="1:36" ht="17.25" hidden="1" customHeight="1" x14ac:dyDescent="0.2">
      <c r="A5253" s="4" t="s">
        <v>11795</v>
      </c>
      <c r="B5253" t="s">
        <v>8398</v>
      </c>
      <c r="C5253" t="s">
        <v>11796</v>
      </c>
      <c r="E5253" t="s">
        <v>9040</v>
      </c>
      <c r="F5253" t="s">
        <v>86</v>
      </c>
      <c r="G5253" s="5">
        <v>61</v>
      </c>
      <c r="H5253" t="s">
        <v>42</v>
      </c>
      <c r="I5253" t="s">
        <v>65</v>
      </c>
      <c r="J5253" t="s">
        <v>559</v>
      </c>
      <c r="N5253" s="6">
        <v>2001</v>
      </c>
      <c r="R5253" s="7">
        <v>39.279400000000003</v>
      </c>
      <c r="S5253" s="7">
        <v>-88.477199999999996</v>
      </c>
      <c r="T5253" t="s">
        <v>46</v>
      </c>
      <c r="U5253" t="s">
        <v>11797</v>
      </c>
      <c r="V5253" t="s">
        <v>8651</v>
      </c>
      <c r="X5253" t="s">
        <v>9016</v>
      </c>
      <c r="Y5253" t="s">
        <v>3012</v>
      </c>
      <c r="Z5253" t="s">
        <v>3691</v>
      </c>
      <c r="AA5253" t="s">
        <v>11798</v>
      </c>
      <c r="AB5253" t="s">
        <v>9041</v>
      </c>
      <c r="AG5253" t="s">
        <v>11799</v>
      </c>
      <c r="AH5253" s="24">
        <v>25132</v>
      </c>
      <c r="AI5253" t="s">
        <v>11800</v>
      </c>
      <c r="AJ5253" t="s">
        <v>11807</v>
      </c>
    </row>
    <row r="5254" spans="1:36" ht="17.25" hidden="1" customHeight="1" x14ac:dyDescent="0.2">
      <c r="A5254" s="4" t="s">
        <v>11795</v>
      </c>
      <c r="B5254" t="s">
        <v>8398</v>
      </c>
      <c r="C5254" t="s">
        <v>11796</v>
      </c>
      <c r="E5254" t="s">
        <v>9043</v>
      </c>
      <c r="F5254" t="s">
        <v>86</v>
      </c>
      <c r="G5254" s="5">
        <v>61</v>
      </c>
      <c r="H5254" t="s">
        <v>42</v>
      </c>
      <c r="I5254" t="s">
        <v>65</v>
      </c>
      <c r="J5254" t="s">
        <v>559</v>
      </c>
      <c r="N5254" s="6">
        <v>2001</v>
      </c>
      <c r="R5254" s="7">
        <v>39.279400000000003</v>
      </c>
      <c r="S5254" s="7">
        <v>-88.477199999999996</v>
      </c>
      <c r="T5254" t="s">
        <v>46</v>
      </c>
      <c r="U5254" t="s">
        <v>11797</v>
      </c>
      <c r="V5254" t="s">
        <v>8651</v>
      </c>
      <c r="X5254" t="s">
        <v>9016</v>
      </c>
      <c r="Y5254" t="s">
        <v>3012</v>
      </c>
      <c r="Z5254" t="s">
        <v>3691</v>
      </c>
      <c r="AA5254" t="s">
        <v>11798</v>
      </c>
      <c r="AB5254" t="s">
        <v>9044</v>
      </c>
      <c r="AG5254" t="s">
        <v>11799</v>
      </c>
      <c r="AH5254" s="24">
        <v>25133</v>
      </c>
      <c r="AI5254" t="s">
        <v>11800</v>
      </c>
      <c r="AJ5254" t="s">
        <v>11808</v>
      </c>
    </row>
    <row r="5255" spans="1:36" ht="17.25" hidden="1" customHeight="1" x14ac:dyDescent="0.2">
      <c r="A5255" s="4" t="s">
        <v>11809</v>
      </c>
      <c r="B5255" t="s">
        <v>8398</v>
      </c>
      <c r="C5255" t="s">
        <v>11810</v>
      </c>
      <c r="E5255" t="s">
        <v>565</v>
      </c>
      <c r="F5255" t="s">
        <v>86</v>
      </c>
      <c r="G5255" s="5">
        <v>418</v>
      </c>
      <c r="H5255" t="s">
        <v>42</v>
      </c>
      <c r="I5255" t="s">
        <v>43</v>
      </c>
      <c r="J5255" t="s">
        <v>559</v>
      </c>
      <c r="N5255" s="27">
        <v>2002</v>
      </c>
      <c r="R5255" s="7">
        <v>32.32</v>
      </c>
      <c r="S5255" s="7">
        <v>-96.674999999999997</v>
      </c>
      <c r="T5255" t="s">
        <v>46</v>
      </c>
      <c r="U5255" t="s">
        <v>11811</v>
      </c>
      <c r="V5255" t="s">
        <v>11812</v>
      </c>
      <c r="X5255" t="s">
        <v>8584</v>
      </c>
      <c r="Y5255" t="s">
        <v>3012</v>
      </c>
      <c r="Z5255" t="s">
        <v>3691</v>
      </c>
      <c r="AA5255" t="s">
        <v>11813</v>
      </c>
      <c r="AB5255" t="s">
        <v>9760</v>
      </c>
      <c r="AI5255" t="s">
        <v>11814</v>
      </c>
      <c r="AJ5255" t="s">
        <v>11815</v>
      </c>
    </row>
    <row r="5256" spans="1:36" ht="17.25" hidden="1" customHeight="1" x14ac:dyDescent="0.2">
      <c r="A5256" s="4" t="s">
        <v>11816</v>
      </c>
      <c r="B5256" t="s">
        <v>8398</v>
      </c>
      <c r="C5256" t="s">
        <v>11817</v>
      </c>
      <c r="E5256" t="s">
        <v>11818</v>
      </c>
      <c r="F5256" t="s">
        <v>11302</v>
      </c>
      <c r="G5256" s="5">
        <v>60</v>
      </c>
      <c r="H5256" t="s">
        <v>42</v>
      </c>
      <c r="I5256" t="s">
        <v>65</v>
      </c>
      <c r="J5256" t="s">
        <v>559</v>
      </c>
      <c r="N5256" s="24">
        <v>2004</v>
      </c>
      <c r="R5256" s="7">
        <v>40.643900000000002</v>
      </c>
      <c r="S5256" s="7">
        <v>-73.568299999999994</v>
      </c>
      <c r="T5256" t="s">
        <v>46</v>
      </c>
      <c r="U5256" t="s">
        <v>11819</v>
      </c>
      <c r="V5256" t="s">
        <v>3666</v>
      </c>
      <c r="X5256" t="s">
        <v>8437</v>
      </c>
      <c r="Y5256" t="s">
        <v>3012</v>
      </c>
      <c r="Z5256" t="s">
        <v>3691</v>
      </c>
      <c r="AA5256" t="s">
        <v>11820</v>
      </c>
      <c r="AB5256" t="s">
        <v>9224</v>
      </c>
      <c r="AI5256" t="s">
        <v>11821</v>
      </c>
      <c r="AJ5256" t="s">
        <v>11822</v>
      </c>
    </row>
    <row r="5257" spans="1:36" ht="17.25" hidden="1" customHeight="1" x14ac:dyDescent="0.2">
      <c r="A5257" s="4" t="s">
        <v>11816</v>
      </c>
      <c r="B5257" t="s">
        <v>8398</v>
      </c>
      <c r="C5257" t="s">
        <v>11817</v>
      </c>
      <c r="E5257" t="s">
        <v>11823</v>
      </c>
      <c r="F5257" t="s">
        <v>11302</v>
      </c>
      <c r="G5257" s="5">
        <v>60</v>
      </c>
      <c r="H5257" t="s">
        <v>42</v>
      </c>
      <c r="I5257" t="s">
        <v>65</v>
      </c>
      <c r="J5257" t="s">
        <v>559</v>
      </c>
      <c r="N5257" s="24">
        <v>2004</v>
      </c>
      <c r="R5257" s="7">
        <v>40.643900000000002</v>
      </c>
      <c r="S5257" s="7">
        <v>-73.568299999999994</v>
      </c>
      <c r="T5257" t="s">
        <v>46</v>
      </c>
      <c r="U5257" t="s">
        <v>11819</v>
      </c>
      <c r="V5257" t="s">
        <v>3666</v>
      </c>
      <c r="X5257" t="s">
        <v>8437</v>
      </c>
      <c r="Y5257" t="s">
        <v>3012</v>
      </c>
      <c r="Z5257" t="s">
        <v>3691</v>
      </c>
      <c r="AA5257" t="s">
        <v>11820</v>
      </c>
      <c r="AB5257" t="s">
        <v>9623</v>
      </c>
      <c r="AI5257" t="s">
        <v>11821</v>
      </c>
      <c r="AJ5257" t="s">
        <v>11824</v>
      </c>
    </row>
    <row r="5258" spans="1:36" ht="17.25" hidden="1" customHeight="1" x14ac:dyDescent="0.2">
      <c r="A5258" s="4" t="s">
        <v>16724</v>
      </c>
      <c r="B5258" t="s">
        <v>8398</v>
      </c>
      <c r="C5258" t="s">
        <v>16725</v>
      </c>
      <c r="E5258" t="s">
        <v>58</v>
      </c>
      <c r="F5258" t="s">
        <v>64</v>
      </c>
      <c r="G5258" s="5">
        <v>188</v>
      </c>
      <c r="H5258" t="s">
        <v>42</v>
      </c>
      <c r="I5258" t="s">
        <v>240</v>
      </c>
      <c r="J5258" t="s">
        <v>559</v>
      </c>
      <c r="N5258" s="24">
        <v>1958</v>
      </c>
      <c r="R5258" s="7">
        <v>40.949696000000003</v>
      </c>
      <c r="S5258" s="7">
        <v>-73.078509999999994</v>
      </c>
      <c r="T5258" t="s">
        <v>46</v>
      </c>
      <c r="U5258" t="s">
        <v>16726</v>
      </c>
      <c r="V5258" t="s">
        <v>9953</v>
      </c>
      <c r="X5258" t="s">
        <v>8437</v>
      </c>
      <c r="Y5258" t="s">
        <v>3012</v>
      </c>
      <c r="Z5258" t="s">
        <v>3691</v>
      </c>
      <c r="AA5258" t="s">
        <v>16727</v>
      </c>
      <c r="AB5258" t="s">
        <v>8595</v>
      </c>
      <c r="AI5258" t="s">
        <v>16728</v>
      </c>
      <c r="AJ5258" t="s">
        <v>16729</v>
      </c>
    </row>
    <row r="5259" spans="1:36" ht="17.25" hidden="1" customHeight="1" x14ac:dyDescent="0.2">
      <c r="A5259" s="4" t="s">
        <v>11831</v>
      </c>
      <c r="B5259" t="s">
        <v>8398</v>
      </c>
      <c r="C5259" t="s">
        <v>11832</v>
      </c>
      <c r="E5259" t="s">
        <v>11838</v>
      </c>
      <c r="F5259" t="s">
        <v>64</v>
      </c>
      <c r="G5259" s="5">
        <v>60</v>
      </c>
      <c r="H5259" t="s">
        <v>42</v>
      </c>
      <c r="I5259" t="s">
        <v>65</v>
      </c>
      <c r="J5259" t="s">
        <v>559</v>
      </c>
      <c r="N5259" s="6">
        <v>2002</v>
      </c>
      <c r="R5259" s="7">
        <v>42.094999999999999</v>
      </c>
      <c r="S5259" s="7">
        <v>-72.594999999999999</v>
      </c>
      <c r="T5259" t="s">
        <v>46</v>
      </c>
      <c r="U5259" t="s">
        <v>11833</v>
      </c>
      <c r="V5259" t="s">
        <v>9342</v>
      </c>
      <c r="X5259" t="s">
        <v>8479</v>
      </c>
      <c r="Y5259" t="s">
        <v>3012</v>
      </c>
      <c r="Z5259" t="s">
        <v>3691</v>
      </c>
      <c r="AA5259" t="s">
        <v>11834</v>
      </c>
      <c r="AB5259" t="s">
        <v>11839</v>
      </c>
      <c r="AG5259" t="s">
        <v>11835</v>
      </c>
      <c r="AH5259" s="6">
        <v>27254</v>
      </c>
      <c r="AI5259" t="s">
        <v>11836</v>
      </c>
      <c r="AJ5259" t="s">
        <v>11840</v>
      </c>
    </row>
    <row r="5260" spans="1:36" ht="17.25" hidden="1" customHeight="1" x14ac:dyDescent="0.2">
      <c r="A5260" s="4" t="s">
        <v>11831</v>
      </c>
      <c r="B5260" t="s">
        <v>8398</v>
      </c>
      <c r="C5260" t="s">
        <v>11832</v>
      </c>
      <c r="E5260" t="s">
        <v>11841</v>
      </c>
      <c r="F5260" t="s">
        <v>64</v>
      </c>
      <c r="G5260" s="5">
        <v>60</v>
      </c>
      <c r="H5260" t="s">
        <v>42</v>
      </c>
      <c r="I5260" t="s">
        <v>65</v>
      </c>
      <c r="J5260" t="s">
        <v>559</v>
      </c>
      <c r="N5260" s="6">
        <v>2002</v>
      </c>
      <c r="R5260" s="7">
        <v>42.094999999999999</v>
      </c>
      <c r="S5260" s="7">
        <v>-72.594999999999999</v>
      </c>
      <c r="T5260" t="s">
        <v>46</v>
      </c>
      <c r="U5260" t="s">
        <v>11833</v>
      </c>
      <c r="V5260" t="s">
        <v>9342</v>
      </c>
      <c r="X5260" t="s">
        <v>8479</v>
      </c>
      <c r="Y5260" t="s">
        <v>3012</v>
      </c>
      <c r="Z5260" t="s">
        <v>3691</v>
      </c>
      <c r="AA5260" t="s">
        <v>11834</v>
      </c>
      <c r="AB5260" t="s">
        <v>11842</v>
      </c>
      <c r="AG5260" t="s">
        <v>11835</v>
      </c>
      <c r="AH5260" s="6">
        <v>29730</v>
      </c>
      <c r="AI5260" t="s">
        <v>11836</v>
      </c>
      <c r="AJ5260" t="s">
        <v>11843</v>
      </c>
    </row>
    <row r="5261" spans="1:36" ht="17.25" hidden="1" customHeight="1" x14ac:dyDescent="0.2">
      <c r="A5261" s="4" t="s">
        <v>11844</v>
      </c>
      <c r="B5261" t="s">
        <v>8398</v>
      </c>
      <c r="C5261" t="s">
        <v>11845</v>
      </c>
      <c r="E5261" t="s">
        <v>565</v>
      </c>
      <c r="F5261" t="s">
        <v>64</v>
      </c>
      <c r="G5261" s="5">
        <v>606</v>
      </c>
      <c r="H5261" t="s">
        <v>42</v>
      </c>
      <c r="I5261" t="s">
        <v>43</v>
      </c>
      <c r="J5261" t="s">
        <v>559</v>
      </c>
      <c r="N5261" s="27">
        <v>2002</v>
      </c>
      <c r="R5261" s="7">
        <v>43.104700000000001</v>
      </c>
      <c r="S5261" s="7">
        <v>-70.806100000000001</v>
      </c>
      <c r="T5261" t="s">
        <v>46</v>
      </c>
      <c r="U5261" t="s">
        <v>11846</v>
      </c>
      <c r="V5261" t="s">
        <v>11032</v>
      </c>
      <c r="X5261" t="s">
        <v>11847</v>
      </c>
      <c r="Y5261" t="s">
        <v>3012</v>
      </c>
      <c r="Z5261" t="s">
        <v>3691</v>
      </c>
      <c r="AA5261" t="s">
        <v>11848</v>
      </c>
      <c r="AB5261" t="s">
        <v>11849</v>
      </c>
      <c r="AI5261" t="s">
        <v>11850</v>
      </c>
      <c r="AJ5261" t="s">
        <v>11851</v>
      </c>
    </row>
    <row r="5262" spans="1:36" ht="17.25" hidden="1" customHeight="1" x14ac:dyDescent="0.2">
      <c r="A5262" s="4" t="s">
        <v>11852</v>
      </c>
      <c r="B5262" t="s">
        <v>8398</v>
      </c>
      <c r="C5262" t="s">
        <v>11853</v>
      </c>
      <c r="E5262" t="s">
        <v>40</v>
      </c>
      <c r="F5262" t="s">
        <v>86</v>
      </c>
      <c r="G5262" s="5">
        <v>199</v>
      </c>
      <c r="H5262" t="s">
        <v>42</v>
      </c>
      <c r="I5262" t="s">
        <v>65</v>
      </c>
      <c r="J5262" t="s">
        <v>559</v>
      </c>
      <c r="N5262" s="6">
        <v>2003</v>
      </c>
      <c r="R5262" s="7">
        <v>39.719009999999997</v>
      </c>
      <c r="S5262" s="7">
        <v>-76.159760000000006</v>
      </c>
      <c r="T5262" t="s">
        <v>46</v>
      </c>
      <c r="U5262" t="s">
        <v>11854</v>
      </c>
      <c r="V5262" t="s">
        <v>11855</v>
      </c>
      <c r="X5262" t="s">
        <v>9635</v>
      </c>
      <c r="Y5262" t="s">
        <v>3012</v>
      </c>
      <c r="Z5262" t="s">
        <v>3691</v>
      </c>
      <c r="AA5262" t="s">
        <v>11856</v>
      </c>
      <c r="AB5262" t="s">
        <v>8690</v>
      </c>
      <c r="AG5262" t="s">
        <v>11857</v>
      </c>
      <c r="AH5262" s="24">
        <v>15307</v>
      </c>
      <c r="AI5262" t="s">
        <v>11858</v>
      </c>
      <c r="AJ5262" t="s">
        <v>11859</v>
      </c>
    </row>
    <row r="5263" spans="1:36" ht="17.25" hidden="1" customHeight="1" x14ac:dyDescent="0.2">
      <c r="A5263" s="4" t="s">
        <v>11852</v>
      </c>
      <c r="B5263" t="s">
        <v>8398</v>
      </c>
      <c r="C5263" t="s">
        <v>11853</v>
      </c>
      <c r="E5263" t="s">
        <v>56</v>
      </c>
      <c r="F5263" t="s">
        <v>86</v>
      </c>
      <c r="G5263" s="5">
        <v>176</v>
      </c>
      <c r="H5263" t="s">
        <v>42</v>
      </c>
      <c r="I5263" t="s">
        <v>65</v>
      </c>
      <c r="J5263" t="s">
        <v>559</v>
      </c>
      <c r="N5263" s="6">
        <v>2003</v>
      </c>
      <c r="R5263" s="7">
        <v>39.719009999999997</v>
      </c>
      <c r="S5263" s="7">
        <v>-76.159760000000006</v>
      </c>
      <c r="T5263" t="s">
        <v>46</v>
      </c>
      <c r="U5263" t="s">
        <v>11854</v>
      </c>
      <c r="V5263" t="s">
        <v>11855</v>
      </c>
      <c r="X5263" t="s">
        <v>9635</v>
      </c>
      <c r="Y5263" t="s">
        <v>3012</v>
      </c>
      <c r="Z5263" t="s">
        <v>3691</v>
      </c>
      <c r="AA5263" t="s">
        <v>11856</v>
      </c>
      <c r="AB5263" t="s">
        <v>8503</v>
      </c>
      <c r="AG5263" t="s">
        <v>11857</v>
      </c>
      <c r="AH5263" s="24">
        <v>15308</v>
      </c>
      <c r="AI5263" t="s">
        <v>11858</v>
      </c>
      <c r="AJ5263" t="s">
        <v>11860</v>
      </c>
    </row>
    <row r="5264" spans="1:36" ht="17.25" hidden="1" customHeight="1" x14ac:dyDescent="0.2">
      <c r="A5264" s="4" t="s">
        <v>11852</v>
      </c>
      <c r="B5264" t="s">
        <v>8398</v>
      </c>
      <c r="C5264" t="s">
        <v>11853</v>
      </c>
      <c r="E5264" t="s">
        <v>58</v>
      </c>
      <c r="F5264" t="s">
        <v>86</v>
      </c>
      <c r="G5264" s="5">
        <v>199</v>
      </c>
      <c r="H5264" t="s">
        <v>42</v>
      </c>
      <c r="I5264" t="s">
        <v>65</v>
      </c>
      <c r="J5264" t="s">
        <v>559</v>
      </c>
      <c r="N5264" s="6">
        <v>2003</v>
      </c>
      <c r="R5264" s="7">
        <v>39.719009999999997</v>
      </c>
      <c r="S5264" s="7">
        <v>-76.159760000000006</v>
      </c>
      <c r="T5264" t="s">
        <v>46</v>
      </c>
      <c r="U5264" t="s">
        <v>11854</v>
      </c>
      <c r="V5264" t="s">
        <v>11855</v>
      </c>
      <c r="X5264" t="s">
        <v>9635</v>
      </c>
      <c r="Y5264" t="s">
        <v>3012</v>
      </c>
      <c r="Z5264" t="s">
        <v>3691</v>
      </c>
      <c r="AA5264" t="s">
        <v>11856</v>
      </c>
      <c r="AB5264" t="s">
        <v>8595</v>
      </c>
      <c r="AG5264" t="s">
        <v>11857</v>
      </c>
      <c r="AH5264" s="24">
        <v>15309</v>
      </c>
      <c r="AI5264" t="s">
        <v>11858</v>
      </c>
      <c r="AJ5264" t="s">
        <v>11861</v>
      </c>
    </row>
    <row r="5265" spans="1:36" ht="17.25" hidden="1" customHeight="1" x14ac:dyDescent="0.2">
      <c r="A5265" s="4" t="s">
        <v>11852</v>
      </c>
      <c r="B5265" t="s">
        <v>8398</v>
      </c>
      <c r="C5265" t="s">
        <v>11853</v>
      </c>
      <c r="E5265" t="s">
        <v>191</v>
      </c>
      <c r="F5265" t="s">
        <v>86</v>
      </c>
      <c r="G5265" s="5">
        <v>199</v>
      </c>
      <c r="H5265" t="s">
        <v>42</v>
      </c>
      <c r="I5265" t="s">
        <v>65</v>
      </c>
      <c r="J5265" t="s">
        <v>559</v>
      </c>
      <c r="N5265" s="24">
        <v>2003</v>
      </c>
      <c r="R5265" s="7">
        <v>39.719009999999997</v>
      </c>
      <c r="S5265" s="7">
        <v>-76.159760000000006</v>
      </c>
      <c r="T5265" t="s">
        <v>46</v>
      </c>
      <c r="U5265" t="s">
        <v>11854</v>
      </c>
      <c r="V5265" t="s">
        <v>11855</v>
      </c>
      <c r="X5265" t="s">
        <v>9635</v>
      </c>
      <c r="Y5265" t="s">
        <v>3012</v>
      </c>
      <c r="Z5265" t="s">
        <v>3691</v>
      </c>
      <c r="AA5265" t="s">
        <v>11856</v>
      </c>
      <c r="AB5265" t="s">
        <v>8414</v>
      </c>
      <c r="AG5265" t="s">
        <v>11857</v>
      </c>
      <c r="AH5265" s="6">
        <v>24920</v>
      </c>
      <c r="AI5265" t="s">
        <v>11858</v>
      </c>
      <c r="AJ5265" t="s">
        <v>11862</v>
      </c>
    </row>
    <row r="5266" spans="1:36" ht="17.25" hidden="1" customHeight="1" x14ac:dyDescent="0.2">
      <c r="A5266" s="4" t="s">
        <v>11863</v>
      </c>
      <c r="B5266" t="s">
        <v>8398</v>
      </c>
      <c r="C5266" t="s">
        <v>11864</v>
      </c>
      <c r="E5266" t="s">
        <v>40</v>
      </c>
      <c r="F5266" t="s">
        <v>86</v>
      </c>
      <c r="G5266" s="5">
        <v>121</v>
      </c>
      <c r="H5266" t="s">
        <v>42</v>
      </c>
      <c r="I5266" t="s">
        <v>65</v>
      </c>
      <c r="J5266" t="s">
        <v>559</v>
      </c>
      <c r="N5266" s="24">
        <v>1999</v>
      </c>
      <c r="R5266" s="7">
        <v>36.868206000000001</v>
      </c>
      <c r="S5266" s="7">
        <v>-89.840170000000001</v>
      </c>
      <c r="T5266" t="s">
        <v>46</v>
      </c>
      <c r="U5266" t="s">
        <v>11865</v>
      </c>
      <c r="V5266" t="s">
        <v>11866</v>
      </c>
      <c r="X5266" t="s">
        <v>8994</v>
      </c>
      <c r="Y5266" t="s">
        <v>3012</v>
      </c>
      <c r="Z5266" t="s">
        <v>3691</v>
      </c>
      <c r="AA5266" t="s">
        <v>11867</v>
      </c>
      <c r="AB5266" t="s">
        <v>8690</v>
      </c>
      <c r="AH5266" s="27"/>
      <c r="AI5266" t="s">
        <v>11868</v>
      </c>
      <c r="AJ5266" t="s">
        <v>11869</v>
      </c>
    </row>
    <row r="5267" spans="1:36" ht="17.25" hidden="1" customHeight="1" x14ac:dyDescent="0.2">
      <c r="A5267" s="4" t="s">
        <v>11870</v>
      </c>
      <c r="B5267" t="s">
        <v>8398</v>
      </c>
      <c r="C5267" t="s">
        <v>11871</v>
      </c>
      <c r="E5267" t="s">
        <v>565</v>
      </c>
      <c r="F5267" t="s">
        <v>86</v>
      </c>
      <c r="G5267" s="5">
        <v>528</v>
      </c>
      <c r="H5267" t="s">
        <v>42</v>
      </c>
      <c r="I5267" t="s">
        <v>43</v>
      </c>
      <c r="J5267" t="s">
        <v>559</v>
      </c>
      <c r="N5267" s="27">
        <v>2005</v>
      </c>
      <c r="R5267" s="7">
        <v>40.788899999999998</v>
      </c>
      <c r="S5267" s="7">
        <v>-73.906899999999993</v>
      </c>
      <c r="T5267" t="s">
        <v>46</v>
      </c>
      <c r="U5267" t="s">
        <v>8921</v>
      </c>
      <c r="V5267" t="s">
        <v>8922</v>
      </c>
      <c r="X5267" t="s">
        <v>8437</v>
      </c>
      <c r="Y5267" t="s">
        <v>3012</v>
      </c>
      <c r="Z5267" t="s">
        <v>3691</v>
      </c>
      <c r="AA5267" t="s">
        <v>11872</v>
      </c>
      <c r="AB5267" t="s">
        <v>11873</v>
      </c>
      <c r="AH5267" s="27"/>
      <c r="AI5267" t="s">
        <v>11874</v>
      </c>
      <c r="AJ5267" t="s">
        <v>11875</v>
      </c>
    </row>
    <row r="5268" spans="1:36" ht="17.25" hidden="1" customHeight="1" x14ac:dyDescent="0.2">
      <c r="A5268" s="4" t="s">
        <v>11876</v>
      </c>
      <c r="B5268" t="s">
        <v>8398</v>
      </c>
      <c r="C5268" t="s">
        <v>11877</v>
      </c>
      <c r="E5268" t="s">
        <v>40</v>
      </c>
      <c r="F5268" t="s">
        <v>86</v>
      </c>
      <c r="G5268" s="5">
        <v>179</v>
      </c>
      <c r="H5268" t="s">
        <v>42</v>
      </c>
      <c r="I5268" t="s">
        <v>65</v>
      </c>
      <c r="J5268" t="s">
        <v>559</v>
      </c>
      <c r="N5268" s="6">
        <v>2008</v>
      </c>
      <c r="R5268" s="7">
        <v>43.179175999999998</v>
      </c>
      <c r="S5268" s="7">
        <v>-115.7343</v>
      </c>
      <c r="T5268" t="s">
        <v>46</v>
      </c>
      <c r="U5268" t="s">
        <v>9320</v>
      </c>
      <c r="V5268" t="s">
        <v>9321</v>
      </c>
      <c r="X5268" t="s">
        <v>9322</v>
      </c>
      <c r="Y5268" t="s">
        <v>3012</v>
      </c>
      <c r="Z5268" t="s">
        <v>3691</v>
      </c>
      <c r="AA5268" t="s">
        <v>11878</v>
      </c>
      <c r="AB5268" t="s">
        <v>8690</v>
      </c>
      <c r="AC5268" t="s">
        <v>11879</v>
      </c>
      <c r="AG5268" t="s">
        <v>11880</v>
      </c>
      <c r="AH5268" s="6">
        <v>27090</v>
      </c>
      <c r="AI5268" t="s">
        <v>11881</v>
      </c>
      <c r="AJ5268" t="s">
        <v>11882</v>
      </c>
    </row>
    <row r="5269" spans="1:36" ht="17.25" hidden="1" customHeight="1" x14ac:dyDescent="0.2">
      <c r="A5269" s="4" t="s">
        <v>11883</v>
      </c>
      <c r="B5269" t="s">
        <v>8398</v>
      </c>
      <c r="C5269" t="s">
        <v>11884</v>
      </c>
      <c r="E5269" t="s">
        <v>696</v>
      </c>
      <c r="F5269" t="s">
        <v>86</v>
      </c>
      <c r="G5269" s="5">
        <v>59</v>
      </c>
      <c r="H5269" t="s">
        <v>42</v>
      </c>
      <c r="I5269" t="s">
        <v>65</v>
      </c>
      <c r="J5269" t="s">
        <v>559</v>
      </c>
      <c r="N5269" s="6">
        <v>2001</v>
      </c>
      <c r="R5269" s="7">
        <v>29.7028</v>
      </c>
      <c r="S5269" s="7">
        <v>-95.071799999999996</v>
      </c>
      <c r="T5269" t="s">
        <v>46</v>
      </c>
      <c r="U5269" t="s">
        <v>11885</v>
      </c>
      <c r="V5269" t="s">
        <v>9238</v>
      </c>
      <c r="X5269" t="s">
        <v>8584</v>
      </c>
      <c r="Y5269" t="s">
        <v>3012</v>
      </c>
      <c r="Z5269" t="s">
        <v>3691</v>
      </c>
      <c r="AA5269" t="s">
        <v>11886</v>
      </c>
      <c r="AB5269" t="s">
        <v>8914</v>
      </c>
      <c r="AI5269" t="s">
        <v>11887</v>
      </c>
      <c r="AJ5269" t="s">
        <v>11888</v>
      </c>
    </row>
    <row r="5270" spans="1:36" ht="17.25" hidden="1" customHeight="1" x14ac:dyDescent="0.2">
      <c r="A5270" s="4" t="s">
        <v>11883</v>
      </c>
      <c r="B5270" t="s">
        <v>8398</v>
      </c>
      <c r="C5270" t="s">
        <v>11884</v>
      </c>
      <c r="E5270" t="s">
        <v>703</v>
      </c>
      <c r="F5270" t="s">
        <v>86</v>
      </c>
      <c r="G5270" s="5">
        <v>59</v>
      </c>
      <c r="H5270" t="s">
        <v>42</v>
      </c>
      <c r="I5270" t="s">
        <v>65</v>
      </c>
      <c r="J5270" t="s">
        <v>559</v>
      </c>
      <c r="N5270" s="6">
        <v>2001</v>
      </c>
      <c r="R5270" s="7">
        <v>29.7028</v>
      </c>
      <c r="S5270" s="7">
        <v>-95.071799999999996</v>
      </c>
      <c r="T5270" t="s">
        <v>46</v>
      </c>
      <c r="U5270" t="s">
        <v>11885</v>
      </c>
      <c r="V5270" t="s">
        <v>9238</v>
      </c>
      <c r="X5270" t="s">
        <v>8584</v>
      </c>
      <c r="Y5270" t="s">
        <v>3012</v>
      </c>
      <c r="Z5270" t="s">
        <v>3691</v>
      </c>
      <c r="AA5270" t="s">
        <v>11886</v>
      </c>
      <c r="AB5270" t="s">
        <v>8916</v>
      </c>
      <c r="AI5270" t="s">
        <v>11887</v>
      </c>
      <c r="AJ5270" t="s">
        <v>11889</v>
      </c>
    </row>
    <row r="5271" spans="1:36" ht="17.25" hidden="1" customHeight="1" x14ac:dyDescent="0.2">
      <c r="A5271" s="4" t="s">
        <v>11883</v>
      </c>
      <c r="B5271" t="s">
        <v>8398</v>
      </c>
      <c r="C5271" t="s">
        <v>11884</v>
      </c>
      <c r="E5271" t="s">
        <v>738</v>
      </c>
      <c r="F5271" t="s">
        <v>86</v>
      </c>
      <c r="G5271" s="5">
        <v>59</v>
      </c>
      <c r="H5271" t="s">
        <v>42</v>
      </c>
      <c r="I5271" t="s">
        <v>65</v>
      </c>
      <c r="J5271" t="s">
        <v>559</v>
      </c>
      <c r="N5271" s="6">
        <v>2001</v>
      </c>
      <c r="R5271" s="7">
        <v>29.7028</v>
      </c>
      <c r="S5271" s="7">
        <v>-95.071799999999996</v>
      </c>
      <c r="T5271" t="s">
        <v>46</v>
      </c>
      <c r="U5271" t="s">
        <v>11885</v>
      </c>
      <c r="V5271" t="s">
        <v>9238</v>
      </c>
      <c r="X5271" t="s">
        <v>8584</v>
      </c>
      <c r="Y5271" t="s">
        <v>3012</v>
      </c>
      <c r="Z5271" t="s">
        <v>3691</v>
      </c>
      <c r="AA5271" t="s">
        <v>11886</v>
      </c>
      <c r="AB5271" t="s">
        <v>8803</v>
      </c>
      <c r="AH5271" s="27"/>
      <c r="AI5271" t="s">
        <v>11887</v>
      </c>
      <c r="AJ5271" t="s">
        <v>11890</v>
      </c>
    </row>
    <row r="5272" spans="1:36" ht="17.25" hidden="1" customHeight="1" x14ac:dyDescent="0.2">
      <c r="A5272" s="4" t="s">
        <v>11883</v>
      </c>
      <c r="B5272" t="s">
        <v>8398</v>
      </c>
      <c r="C5272" t="s">
        <v>11884</v>
      </c>
      <c r="E5272" t="s">
        <v>740</v>
      </c>
      <c r="F5272" t="s">
        <v>86</v>
      </c>
      <c r="G5272" s="5">
        <v>59</v>
      </c>
      <c r="H5272" t="s">
        <v>42</v>
      </c>
      <c r="I5272" t="s">
        <v>65</v>
      </c>
      <c r="J5272" t="s">
        <v>559</v>
      </c>
      <c r="N5272" s="6">
        <v>2001</v>
      </c>
      <c r="R5272" s="7">
        <v>29.7028</v>
      </c>
      <c r="S5272" s="7">
        <v>-95.071799999999996</v>
      </c>
      <c r="T5272" t="s">
        <v>46</v>
      </c>
      <c r="U5272" t="s">
        <v>11885</v>
      </c>
      <c r="V5272" t="s">
        <v>9238</v>
      </c>
      <c r="X5272" t="s">
        <v>8584</v>
      </c>
      <c r="Y5272" t="s">
        <v>3012</v>
      </c>
      <c r="Z5272" t="s">
        <v>3691</v>
      </c>
      <c r="AA5272" t="s">
        <v>11886</v>
      </c>
      <c r="AB5272" t="s">
        <v>8807</v>
      </c>
      <c r="AH5272" s="27"/>
      <c r="AI5272" t="s">
        <v>11887</v>
      </c>
      <c r="AJ5272" t="s">
        <v>11891</v>
      </c>
    </row>
    <row r="5273" spans="1:36" ht="17.25" hidden="1" customHeight="1" x14ac:dyDescent="0.2">
      <c r="A5273" s="4" t="s">
        <v>11901</v>
      </c>
      <c r="B5273" t="s">
        <v>8398</v>
      </c>
      <c r="C5273" t="s">
        <v>11902</v>
      </c>
      <c r="E5273" t="s">
        <v>8476</v>
      </c>
      <c r="F5273" t="s">
        <v>64</v>
      </c>
      <c r="G5273" s="5">
        <v>61</v>
      </c>
      <c r="H5273" t="s">
        <v>42</v>
      </c>
      <c r="I5273" t="s">
        <v>65</v>
      </c>
      <c r="J5273" t="s">
        <v>559</v>
      </c>
      <c r="N5273" s="24">
        <v>2004</v>
      </c>
      <c r="R5273" s="7">
        <v>41.514364999999998</v>
      </c>
      <c r="S5273" s="7">
        <v>-94.919730000000001</v>
      </c>
      <c r="T5273" t="s">
        <v>46</v>
      </c>
      <c r="U5273" t="s">
        <v>11903</v>
      </c>
      <c r="V5273" t="s">
        <v>11904</v>
      </c>
      <c r="X5273" t="s">
        <v>8724</v>
      </c>
      <c r="Y5273" t="s">
        <v>3012</v>
      </c>
      <c r="Z5273" t="s">
        <v>3691</v>
      </c>
      <c r="AA5273" t="s">
        <v>11905</v>
      </c>
      <c r="AB5273" t="s">
        <v>8481</v>
      </c>
      <c r="AG5273" t="s">
        <v>11906</v>
      </c>
      <c r="AH5273" s="24">
        <v>30271</v>
      </c>
      <c r="AI5273" t="s">
        <v>11907</v>
      </c>
      <c r="AJ5273" t="s">
        <v>11908</v>
      </c>
    </row>
    <row r="5274" spans="1:36" ht="17.25" hidden="1" customHeight="1" x14ac:dyDescent="0.2">
      <c r="A5274" s="4" t="s">
        <v>11901</v>
      </c>
      <c r="B5274" t="s">
        <v>8398</v>
      </c>
      <c r="C5274" t="s">
        <v>11902</v>
      </c>
      <c r="E5274" t="s">
        <v>8485</v>
      </c>
      <c r="F5274" t="s">
        <v>64</v>
      </c>
      <c r="G5274" s="5">
        <v>61</v>
      </c>
      <c r="H5274" t="s">
        <v>42</v>
      </c>
      <c r="I5274" t="s">
        <v>65</v>
      </c>
      <c r="J5274" t="s">
        <v>559</v>
      </c>
      <c r="N5274" s="24">
        <v>2004</v>
      </c>
      <c r="R5274" s="7">
        <v>41.514364999999998</v>
      </c>
      <c r="S5274" s="7">
        <v>-94.919730000000001</v>
      </c>
      <c r="T5274" t="s">
        <v>46</v>
      </c>
      <c r="U5274" t="s">
        <v>11903</v>
      </c>
      <c r="V5274" t="s">
        <v>11904</v>
      </c>
      <c r="X5274" t="s">
        <v>8724</v>
      </c>
      <c r="Y5274" t="s">
        <v>3012</v>
      </c>
      <c r="Z5274" t="s">
        <v>3691</v>
      </c>
      <c r="AA5274" t="s">
        <v>11905</v>
      </c>
      <c r="AB5274" t="s">
        <v>8486</v>
      </c>
      <c r="AG5274" t="s">
        <v>11906</v>
      </c>
      <c r="AH5274" s="24">
        <v>30272</v>
      </c>
      <c r="AI5274" t="s">
        <v>11907</v>
      </c>
      <c r="AJ5274" t="s">
        <v>11909</v>
      </c>
    </row>
    <row r="5275" spans="1:36" ht="17.25" hidden="1" customHeight="1" x14ac:dyDescent="0.2">
      <c r="A5275" s="4" t="s">
        <v>11901</v>
      </c>
      <c r="B5275" t="s">
        <v>8398</v>
      </c>
      <c r="C5275" t="s">
        <v>11902</v>
      </c>
      <c r="E5275" t="s">
        <v>11910</v>
      </c>
      <c r="F5275" t="s">
        <v>64</v>
      </c>
      <c r="G5275" s="5">
        <v>61</v>
      </c>
      <c r="H5275" t="s">
        <v>42</v>
      </c>
      <c r="I5275" t="s">
        <v>65</v>
      </c>
      <c r="J5275" t="s">
        <v>559</v>
      </c>
      <c r="N5275" s="6">
        <v>2007</v>
      </c>
      <c r="R5275" s="7">
        <v>41.514364999999998</v>
      </c>
      <c r="S5275" s="7">
        <v>-94.919730000000001</v>
      </c>
      <c r="T5275" t="s">
        <v>46</v>
      </c>
      <c r="U5275" t="s">
        <v>11903</v>
      </c>
      <c r="V5275" t="s">
        <v>11904</v>
      </c>
      <c r="X5275" t="s">
        <v>8724</v>
      </c>
      <c r="Y5275" t="s">
        <v>3012</v>
      </c>
      <c r="Z5275" t="s">
        <v>3691</v>
      </c>
      <c r="AA5275" t="s">
        <v>11905</v>
      </c>
      <c r="AB5275" t="s">
        <v>11911</v>
      </c>
      <c r="AG5275" t="s">
        <v>11906</v>
      </c>
      <c r="AH5275" s="6">
        <v>31715</v>
      </c>
      <c r="AI5275" t="s">
        <v>11907</v>
      </c>
      <c r="AJ5275" t="s">
        <v>11912</v>
      </c>
    </row>
    <row r="5276" spans="1:36" ht="17.25" hidden="1" customHeight="1" x14ac:dyDescent="0.2">
      <c r="A5276" s="4" t="s">
        <v>11913</v>
      </c>
      <c r="B5276" t="s">
        <v>8398</v>
      </c>
      <c r="C5276" t="s">
        <v>11914</v>
      </c>
      <c r="E5276" t="s">
        <v>9013</v>
      </c>
      <c r="F5276" t="s">
        <v>86</v>
      </c>
      <c r="G5276" s="5">
        <v>85</v>
      </c>
      <c r="H5276" t="s">
        <v>42</v>
      </c>
      <c r="I5276" t="s">
        <v>65</v>
      </c>
      <c r="J5276" t="s">
        <v>44</v>
      </c>
      <c r="N5276" s="6">
        <v>1990</v>
      </c>
      <c r="R5276" s="7">
        <v>30.489722</v>
      </c>
      <c r="S5276" s="7">
        <v>-91.187219999999996</v>
      </c>
      <c r="T5276" t="s">
        <v>46</v>
      </c>
      <c r="U5276" t="s">
        <v>11915</v>
      </c>
      <c r="V5276" t="s">
        <v>11916</v>
      </c>
      <c r="X5276" t="s">
        <v>8512</v>
      </c>
      <c r="Y5276" t="s">
        <v>3012</v>
      </c>
      <c r="Z5276" t="s">
        <v>3691</v>
      </c>
      <c r="AA5276" t="s">
        <v>11917</v>
      </c>
      <c r="AB5276" t="s">
        <v>9018</v>
      </c>
      <c r="AG5276" t="s">
        <v>11918</v>
      </c>
      <c r="AH5276" s="6">
        <v>1189</v>
      </c>
      <c r="AI5276" t="s">
        <v>11919</v>
      </c>
      <c r="AJ5276" t="s">
        <v>11920</v>
      </c>
    </row>
    <row r="5277" spans="1:36" ht="17.25" hidden="1" customHeight="1" x14ac:dyDescent="0.2">
      <c r="A5277" s="4" t="s">
        <v>11921</v>
      </c>
      <c r="B5277" t="s">
        <v>8398</v>
      </c>
      <c r="C5277" t="s">
        <v>11922</v>
      </c>
      <c r="E5277" t="s">
        <v>11923</v>
      </c>
      <c r="F5277" t="s">
        <v>86</v>
      </c>
      <c r="G5277" s="5">
        <v>99</v>
      </c>
      <c r="H5277" t="s">
        <v>42</v>
      </c>
      <c r="I5277" t="s">
        <v>65</v>
      </c>
      <c r="J5277" t="s">
        <v>44</v>
      </c>
      <c r="N5277" s="6">
        <v>1997</v>
      </c>
      <c r="R5277" s="7">
        <v>29.759124</v>
      </c>
      <c r="S5277" s="7">
        <v>-95.009649999999993</v>
      </c>
      <c r="T5277" t="s">
        <v>46</v>
      </c>
      <c r="U5277" t="s">
        <v>9254</v>
      </c>
      <c r="V5277" t="s">
        <v>9238</v>
      </c>
      <c r="X5277" t="s">
        <v>8584</v>
      </c>
      <c r="Y5277" t="s">
        <v>3012</v>
      </c>
      <c r="Z5277" t="s">
        <v>3691</v>
      </c>
      <c r="AA5277" t="s">
        <v>11924</v>
      </c>
      <c r="AB5277" t="s">
        <v>8586</v>
      </c>
      <c r="AH5277" s="27"/>
      <c r="AI5277" t="s">
        <v>11925</v>
      </c>
      <c r="AJ5277" t="s">
        <v>11926</v>
      </c>
    </row>
    <row r="5278" spans="1:36" ht="17.25" hidden="1" customHeight="1" x14ac:dyDescent="0.2">
      <c r="A5278" s="4" t="s">
        <v>11921</v>
      </c>
      <c r="B5278" t="s">
        <v>8398</v>
      </c>
      <c r="C5278" t="s">
        <v>11922</v>
      </c>
      <c r="E5278" t="s">
        <v>9387</v>
      </c>
      <c r="F5278" t="s">
        <v>86</v>
      </c>
      <c r="G5278" s="5">
        <v>164</v>
      </c>
      <c r="H5278" t="s">
        <v>42</v>
      </c>
      <c r="I5278" t="s">
        <v>65</v>
      </c>
      <c r="J5278" t="s">
        <v>44</v>
      </c>
      <c r="N5278" s="24">
        <v>2004</v>
      </c>
      <c r="R5278" s="7">
        <v>29.759124</v>
      </c>
      <c r="S5278" s="7">
        <v>-95.009649999999993</v>
      </c>
      <c r="T5278" t="s">
        <v>46</v>
      </c>
      <c r="U5278" t="s">
        <v>9254</v>
      </c>
      <c r="V5278" t="s">
        <v>9238</v>
      </c>
      <c r="X5278" t="s">
        <v>8584</v>
      </c>
      <c r="Y5278" t="s">
        <v>3012</v>
      </c>
      <c r="Z5278" t="s">
        <v>3691</v>
      </c>
      <c r="AA5278" t="s">
        <v>11924</v>
      </c>
      <c r="AB5278" t="s">
        <v>9388</v>
      </c>
      <c r="AI5278" t="s">
        <v>11925</v>
      </c>
      <c r="AJ5278" t="s">
        <v>11927</v>
      </c>
    </row>
    <row r="5279" spans="1:36" ht="17.25" hidden="1" customHeight="1" x14ac:dyDescent="0.2">
      <c r="A5279" s="4" t="s">
        <v>11928</v>
      </c>
      <c r="B5279" t="s">
        <v>8398</v>
      </c>
      <c r="C5279" t="s">
        <v>11929</v>
      </c>
      <c r="E5279" t="s">
        <v>11930</v>
      </c>
      <c r="F5279" t="s">
        <v>86</v>
      </c>
      <c r="G5279" s="5">
        <v>163</v>
      </c>
      <c r="H5279" t="s">
        <v>42</v>
      </c>
      <c r="I5279" t="s">
        <v>65</v>
      </c>
      <c r="J5279" t="s">
        <v>44</v>
      </c>
      <c r="N5279" s="24">
        <v>2005</v>
      </c>
      <c r="R5279" s="7">
        <v>30.063600000000001</v>
      </c>
      <c r="S5279" s="7">
        <v>-94.075299999999999</v>
      </c>
      <c r="T5279" t="s">
        <v>46</v>
      </c>
      <c r="U5279" t="s">
        <v>11931</v>
      </c>
      <c r="V5279" t="s">
        <v>8583</v>
      </c>
      <c r="X5279" t="s">
        <v>8584</v>
      </c>
      <c r="Y5279" t="s">
        <v>3012</v>
      </c>
      <c r="Z5279" t="s">
        <v>3691</v>
      </c>
      <c r="AA5279" t="s">
        <v>11932</v>
      </c>
      <c r="AB5279" t="s">
        <v>11933</v>
      </c>
      <c r="AG5279" t="s">
        <v>11934</v>
      </c>
      <c r="AH5279" s="24">
        <v>30468</v>
      </c>
      <c r="AI5279" t="s">
        <v>11935</v>
      </c>
      <c r="AJ5279" t="s">
        <v>11936</v>
      </c>
    </row>
    <row r="5280" spans="1:36" ht="17.25" hidden="1" customHeight="1" x14ac:dyDescent="0.2">
      <c r="A5280" s="4" t="s">
        <v>11928</v>
      </c>
      <c r="B5280" t="s">
        <v>8398</v>
      </c>
      <c r="C5280" t="s">
        <v>11929</v>
      </c>
      <c r="E5280" t="s">
        <v>11937</v>
      </c>
      <c r="F5280" t="s">
        <v>86</v>
      </c>
      <c r="G5280" s="5">
        <v>163</v>
      </c>
      <c r="H5280" t="s">
        <v>42</v>
      </c>
      <c r="I5280" t="s">
        <v>65</v>
      </c>
      <c r="J5280" t="s">
        <v>44</v>
      </c>
      <c r="N5280" s="6">
        <v>2005</v>
      </c>
      <c r="R5280" s="7">
        <v>30.063600000000001</v>
      </c>
      <c r="S5280" s="7">
        <v>-94.075299999999999</v>
      </c>
      <c r="T5280" t="s">
        <v>46</v>
      </c>
      <c r="U5280" t="s">
        <v>11931</v>
      </c>
      <c r="V5280" t="s">
        <v>8583</v>
      </c>
      <c r="X5280" t="s">
        <v>8584</v>
      </c>
      <c r="Y5280" t="s">
        <v>3012</v>
      </c>
      <c r="Z5280" t="s">
        <v>3691</v>
      </c>
      <c r="AA5280" t="s">
        <v>11932</v>
      </c>
      <c r="AB5280" t="s">
        <v>11938</v>
      </c>
      <c r="AG5280" t="s">
        <v>11934</v>
      </c>
      <c r="AH5280" s="24">
        <v>30469</v>
      </c>
      <c r="AI5280" t="s">
        <v>11935</v>
      </c>
      <c r="AJ5280" t="s">
        <v>11939</v>
      </c>
    </row>
    <row r="5281" spans="1:36" ht="17.25" hidden="1" customHeight="1" x14ac:dyDescent="0.2">
      <c r="A5281" s="4" t="s">
        <v>11928</v>
      </c>
      <c r="B5281" t="s">
        <v>8398</v>
      </c>
      <c r="C5281" t="s">
        <v>11929</v>
      </c>
      <c r="E5281" t="s">
        <v>11940</v>
      </c>
      <c r="F5281" t="s">
        <v>86</v>
      </c>
      <c r="G5281" s="5">
        <v>163</v>
      </c>
      <c r="H5281" t="s">
        <v>42</v>
      </c>
      <c r="I5281" t="s">
        <v>65</v>
      </c>
      <c r="J5281" t="s">
        <v>44</v>
      </c>
      <c r="N5281" s="6">
        <v>2004</v>
      </c>
      <c r="R5281" s="7">
        <v>30.063600000000001</v>
      </c>
      <c r="S5281" s="7">
        <v>-94.075299999999999</v>
      </c>
      <c r="T5281" t="s">
        <v>46</v>
      </c>
      <c r="U5281" t="s">
        <v>11931</v>
      </c>
      <c r="V5281" t="s">
        <v>8583</v>
      </c>
      <c r="X5281" t="s">
        <v>8584</v>
      </c>
      <c r="Y5281" t="s">
        <v>3012</v>
      </c>
      <c r="Z5281" t="s">
        <v>3691</v>
      </c>
      <c r="AA5281" t="s">
        <v>11932</v>
      </c>
      <c r="AB5281" t="s">
        <v>11941</v>
      </c>
      <c r="AG5281" t="s">
        <v>11934</v>
      </c>
      <c r="AH5281" s="24">
        <v>30470</v>
      </c>
      <c r="AI5281" t="s">
        <v>11935</v>
      </c>
      <c r="AJ5281" t="s">
        <v>11942</v>
      </c>
    </row>
    <row r="5282" spans="1:36" ht="17.25" hidden="1" customHeight="1" x14ac:dyDescent="0.2">
      <c r="A5282" s="4" t="s">
        <v>11958</v>
      </c>
      <c r="B5282" t="s">
        <v>8398</v>
      </c>
      <c r="C5282" t="s">
        <v>11959</v>
      </c>
      <c r="E5282" t="s">
        <v>10670</v>
      </c>
      <c r="F5282" t="s">
        <v>86</v>
      </c>
      <c r="G5282" s="5">
        <v>669</v>
      </c>
      <c r="H5282" t="s">
        <v>42</v>
      </c>
      <c r="I5282" t="s">
        <v>43</v>
      </c>
      <c r="J5282" t="s">
        <v>559</v>
      </c>
      <c r="N5282" s="27">
        <v>2004</v>
      </c>
      <c r="R5282" s="7">
        <v>40.147500000000001</v>
      </c>
      <c r="S5282" s="7">
        <v>-74.741100000000003</v>
      </c>
      <c r="T5282" t="s">
        <v>46</v>
      </c>
      <c r="U5282" t="s">
        <v>11960</v>
      </c>
      <c r="V5282" t="s">
        <v>9140</v>
      </c>
      <c r="X5282" t="s">
        <v>8642</v>
      </c>
      <c r="Y5282" t="s">
        <v>3012</v>
      </c>
      <c r="Z5282" t="s">
        <v>3691</v>
      </c>
      <c r="AA5282" t="s">
        <v>11961</v>
      </c>
      <c r="AB5282" t="s">
        <v>10672</v>
      </c>
      <c r="AI5282" t="s">
        <v>11962</v>
      </c>
      <c r="AJ5282" t="s">
        <v>11963</v>
      </c>
    </row>
    <row r="5283" spans="1:36" ht="17.25" hidden="1" customHeight="1" x14ac:dyDescent="0.2">
      <c r="A5283" s="4" t="s">
        <v>11958</v>
      </c>
      <c r="B5283" t="s">
        <v>8398</v>
      </c>
      <c r="C5283" t="s">
        <v>11959</v>
      </c>
      <c r="E5283" t="s">
        <v>10675</v>
      </c>
      <c r="F5283" t="s">
        <v>86</v>
      </c>
      <c r="G5283" s="5">
        <v>669</v>
      </c>
      <c r="H5283" t="s">
        <v>42</v>
      </c>
      <c r="I5283" t="s">
        <v>43</v>
      </c>
      <c r="J5283" t="s">
        <v>559</v>
      </c>
      <c r="N5283" s="27">
        <v>2004</v>
      </c>
      <c r="R5283" s="7">
        <v>40.147500000000001</v>
      </c>
      <c r="S5283" s="7">
        <v>-74.741100000000003</v>
      </c>
      <c r="T5283" t="s">
        <v>46</v>
      </c>
      <c r="U5283" t="s">
        <v>11960</v>
      </c>
      <c r="V5283" t="s">
        <v>9140</v>
      </c>
      <c r="X5283" t="s">
        <v>8642</v>
      </c>
      <c r="Y5283" t="s">
        <v>3012</v>
      </c>
      <c r="Z5283" t="s">
        <v>3691</v>
      </c>
      <c r="AA5283" t="s">
        <v>11961</v>
      </c>
      <c r="AB5283" t="s">
        <v>10676</v>
      </c>
      <c r="AI5283" t="s">
        <v>11962</v>
      </c>
      <c r="AJ5283" t="s">
        <v>11964</v>
      </c>
    </row>
    <row r="5284" spans="1:36" ht="17.25" hidden="1" customHeight="1" x14ac:dyDescent="0.2">
      <c r="A5284" s="4" t="s">
        <v>11965</v>
      </c>
      <c r="B5284" t="s">
        <v>8398</v>
      </c>
      <c r="C5284" t="s">
        <v>11966</v>
      </c>
      <c r="E5284" t="s">
        <v>11967</v>
      </c>
      <c r="F5284" t="s">
        <v>64</v>
      </c>
      <c r="G5284" s="5">
        <v>335</v>
      </c>
      <c r="H5284" t="s">
        <v>42</v>
      </c>
      <c r="I5284" t="s">
        <v>43</v>
      </c>
      <c r="J5284" t="s">
        <v>559</v>
      </c>
      <c r="N5284" s="6">
        <v>2007</v>
      </c>
      <c r="R5284" s="7">
        <v>44.335599999999999</v>
      </c>
      <c r="S5284" s="7">
        <v>-93.290559999999999</v>
      </c>
      <c r="T5284" t="s">
        <v>46</v>
      </c>
      <c r="U5284" t="s">
        <v>11968</v>
      </c>
      <c r="V5284" t="s">
        <v>11969</v>
      </c>
      <c r="X5284" t="s">
        <v>9464</v>
      </c>
      <c r="Y5284" t="s">
        <v>3012</v>
      </c>
      <c r="Z5284" t="s">
        <v>3691</v>
      </c>
      <c r="AA5284" t="s">
        <v>11970</v>
      </c>
      <c r="AB5284" t="s">
        <v>11971</v>
      </c>
      <c r="AG5284" t="s">
        <v>11972</v>
      </c>
      <c r="AH5284" s="8" t="s">
        <v>11973</v>
      </c>
      <c r="AI5284" t="s">
        <v>11974</v>
      </c>
      <c r="AJ5284" t="s">
        <v>11975</v>
      </c>
    </row>
    <row r="5285" spans="1:36" ht="17.25" hidden="1" customHeight="1" x14ac:dyDescent="0.2">
      <c r="A5285" s="4" t="s">
        <v>11976</v>
      </c>
      <c r="B5285" t="s">
        <v>8398</v>
      </c>
      <c r="C5285" t="s">
        <v>11977</v>
      </c>
      <c r="E5285" t="s">
        <v>565</v>
      </c>
      <c r="F5285" t="s">
        <v>86</v>
      </c>
      <c r="G5285" s="5">
        <v>715</v>
      </c>
      <c r="H5285" t="s">
        <v>42</v>
      </c>
      <c r="I5285" t="s">
        <v>43</v>
      </c>
      <c r="J5285" t="s">
        <v>559</v>
      </c>
      <c r="N5285" s="27">
        <v>2003</v>
      </c>
      <c r="R5285" s="7">
        <v>39.859200000000001</v>
      </c>
      <c r="S5285" s="7">
        <v>-79.918199999999999</v>
      </c>
      <c r="T5285" t="s">
        <v>46</v>
      </c>
      <c r="U5285" t="s">
        <v>11978</v>
      </c>
      <c r="V5285" t="s">
        <v>11979</v>
      </c>
      <c r="X5285" t="s">
        <v>8642</v>
      </c>
      <c r="Y5285" t="s">
        <v>3012</v>
      </c>
      <c r="Z5285" t="s">
        <v>3691</v>
      </c>
      <c r="AA5285" t="s">
        <v>11980</v>
      </c>
      <c r="AB5285" t="s">
        <v>8654</v>
      </c>
      <c r="AG5285" t="s">
        <v>11981</v>
      </c>
      <c r="AH5285" s="8" t="s">
        <v>11982</v>
      </c>
      <c r="AI5285" t="s">
        <v>11983</v>
      </c>
      <c r="AJ5285" t="s">
        <v>11984</v>
      </c>
    </row>
    <row r="5286" spans="1:36" ht="17.25" hidden="1" customHeight="1" x14ac:dyDescent="0.2">
      <c r="A5286" s="4" t="s">
        <v>11985</v>
      </c>
      <c r="B5286" t="s">
        <v>8398</v>
      </c>
      <c r="C5286" t="s">
        <v>11986</v>
      </c>
      <c r="E5286" t="s">
        <v>565</v>
      </c>
      <c r="F5286" t="s">
        <v>64</v>
      </c>
      <c r="G5286" s="5">
        <v>286</v>
      </c>
      <c r="H5286" t="s">
        <v>42</v>
      </c>
      <c r="I5286" t="s">
        <v>43</v>
      </c>
      <c r="J5286" t="s">
        <v>44</v>
      </c>
      <c r="N5286" s="27">
        <v>1994</v>
      </c>
      <c r="R5286" s="7">
        <v>48.828995999999997</v>
      </c>
      <c r="S5286" s="7">
        <v>-122.68510000000001</v>
      </c>
      <c r="T5286" t="s">
        <v>46</v>
      </c>
      <c r="U5286" t="s">
        <v>11987</v>
      </c>
      <c r="V5286" t="s">
        <v>11780</v>
      </c>
      <c r="X5286" t="s">
        <v>8446</v>
      </c>
      <c r="Y5286" t="s">
        <v>3012</v>
      </c>
      <c r="Z5286" t="s">
        <v>3691</v>
      </c>
      <c r="AA5286" t="s">
        <v>11988</v>
      </c>
      <c r="AB5286" t="s">
        <v>10672</v>
      </c>
      <c r="AI5286" t="s">
        <v>11989</v>
      </c>
      <c r="AJ5286" t="s">
        <v>11990</v>
      </c>
    </row>
    <row r="5287" spans="1:36" ht="17.25" hidden="1" customHeight="1" x14ac:dyDescent="0.2">
      <c r="A5287" s="4" t="s">
        <v>11991</v>
      </c>
      <c r="B5287" t="s">
        <v>8398</v>
      </c>
      <c r="C5287" t="s">
        <v>11992</v>
      </c>
      <c r="E5287" t="s">
        <v>56</v>
      </c>
      <c r="F5287" t="s">
        <v>64</v>
      </c>
      <c r="G5287" s="5">
        <v>85</v>
      </c>
      <c r="H5287" t="s">
        <v>42</v>
      </c>
      <c r="I5287" t="s">
        <v>65</v>
      </c>
      <c r="J5287" t="s">
        <v>559</v>
      </c>
      <c r="N5287" s="6">
        <v>2001</v>
      </c>
      <c r="R5287" s="7">
        <v>41.429443999999997</v>
      </c>
      <c r="S5287" s="7">
        <v>-82.264439999999993</v>
      </c>
      <c r="T5287" t="s">
        <v>46</v>
      </c>
      <c r="U5287" t="s">
        <v>11993</v>
      </c>
      <c r="V5287" t="s">
        <v>11993</v>
      </c>
      <c r="X5287" t="s">
        <v>9940</v>
      </c>
      <c r="Y5287" t="s">
        <v>3012</v>
      </c>
      <c r="Z5287" t="s">
        <v>3691</v>
      </c>
      <c r="AA5287" t="s">
        <v>11994</v>
      </c>
      <c r="AB5287" t="s">
        <v>8503</v>
      </c>
      <c r="AG5287" t="s">
        <v>11995</v>
      </c>
      <c r="AH5287" s="24">
        <v>15318</v>
      </c>
      <c r="AI5287" t="s">
        <v>11996</v>
      </c>
      <c r="AJ5287" t="s">
        <v>11997</v>
      </c>
    </row>
    <row r="5288" spans="1:36" ht="17.25" hidden="1" customHeight="1" x14ac:dyDescent="0.2">
      <c r="A5288" s="4" t="s">
        <v>11991</v>
      </c>
      <c r="B5288" t="s">
        <v>8398</v>
      </c>
      <c r="C5288" t="s">
        <v>11992</v>
      </c>
      <c r="E5288" t="s">
        <v>58</v>
      </c>
      <c r="F5288" t="s">
        <v>64</v>
      </c>
      <c r="G5288" s="5">
        <v>85</v>
      </c>
      <c r="H5288" t="s">
        <v>42</v>
      </c>
      <c r="I5288" t="s">
        <v>65</v>
      </c>
      <c r="J5288" t="s">
        <v>559</v>
      </c>
      <c r="N5288" s="24">
        <v>2001</v>
      </c>
      <c r="R5288" s="7">
        <v>41.429443999999997</v>
      </c>
      <c r="S5288" s="7">
        <v>-82.264439999999993</v>
      </c>
      <c r="T5288" t="s">
        <v>46</v>
      </c>
      <c r="U5288" t="s">
        <v>11993</v>
      </c>
      <c r="V5288" t="s">
        <v>11993</v>
      </c>
      <c r="X5288" t="s">
        <v>9940</v>
      </c>
      <c r="Y5288" t="s">
        <v>3012</v>
      </c>
      <c r="Z5288" t="s">
        <v>3691</v>
      </c>
      <c r="AA5288" t="s">
        <v>11994</v>
      </c>
      <c r="AB5288" t="s">
        <v>8595</v>
      </c>
      <c r="AG5288" t="s">
        <v>11995</v>
      </c>
      <c r="AH5288" s="24">
        <v>15319</v>
      </c>
      <c r="AI5288" t="s">
        <v>11996</v>
      </c>
      <c r="AJ5288" t="s">
        <v>11998</v>
      </c>
    </row>
    <row r="5289" spans="1:36" ht="17.25" hidden="1" customHeight="1" x14ac:dyDescent="0.2">
      <c r="A5289" s="4" t="s">
        <v>11991</v>
      </c>
      <c r="B5289" t="s">
        <v>8398</v>
      </c>
      <c r="C5289" t="s">
        <v>11992</v>
      </c>
      <c r="E5289" t="s">
        <v>191</v>
      </c>
      <c r="F5289" t="s">
        <v>64</v>
      </c>
      <c r="G5289" s="5">
        <v>85</v>
      </c>
      <c r="H5289" t="s">
        <v>42</v>
      </c>
      <c r="I5289" t="s">
        <v>65</v>
      </c>
      <c r="J5289" t="s">
        <v>559</v>
      </c>
      <c r="N5289" s="24">
        <v>2001</v>
      </c>
      <c r="R5289" s="7">
        <v>41.429443999999997</v>
      </c>
      <c r="S5289" s="7">
        <v>-82.264439999999993</v>
      </c>
      <c r="T5289" t="s">
        <v>46</v>
      </c>
      <c r="U5289" t="s">
        <v>11993</v>
      </c>
      <c r="V5289" t="s">
        <v>11993</v>
      </c>
      <c r="X5289" t="s">
        <v>9940</v>
      </c>
      <c r="Y5289" t="s">
        <v>3012</v>
      </c>
      <c r="Z5289" t="s">
        <v>3691</v>
      </c>
      <c r="AA5289" t="s">
        <v>11994</v>
      </c>
      <c r="AB5289" t="s">
        <v>8414</v>
      </c>
      <c r="AG5289" t="s">
        <v>11995</v>
      </c>
      <c r="AH5289" s="24">
        <v>15320</v>
      </c>
      <c r="AI5289" t="s">
        <v>11996</v>
      </c>
      <c r="AJ5289" t="s">
        <v>11999</v>
      </c>
    </row>
    <row r="5290" spans="1:36" ht="17.25" hidden="1" customHeight="1" x14ac:dyDescent="0.2">
      <c r="A5290" s="4" t="s">
        <v>11991</v>
      </c>
      <c r="B5290" t="s">
        <v>8398</v>
      </c>
      <c r="C5290" t="s">
        <v>11992</v>
      </c>
      <c r="E5290" t="s">
        <v>335</v>
      </c>
      <c r="F5290" t="s">
        <v>64</v>
      </c>
      <c r="G5290" s="5">
        <v>85</v>
      </c>
      <c r="H5290" t="s">
        <v>42</v>
      </c>
      <c r="I5290" t="s">
        <v>65</v>
      </c>
      <c r="J5290" t="s">
        <v>559</v>
      </c>
      <c r="N5290" s="6">
        <v>2001</v>
      </c>
      <c r="R5290" s="7">
        <v>41.429443999999997</v>
      </c>
      <c r="S5290" s="7">
        <v>-82.264439999999993</v>
      </c>
      <c r="T5290" t="s">
        <v>46</v>
      </c>
      <c r="U5290" t="s">
        <v>11993</v>
      </c>
      <c r="V5290" t="s">
        <v>11993</v>
      </c>
      <c r="X5290" t="s">
        <v>9940</v>
      </c>
      <c r="Y5290" t="s">
        <v>3012</v>
      </c>
      <c r="Z5290" t="s">
        <v>3691</v>
      </c>
      <c r="AA5290" t="s">
        <v>11994</v>
      </c>
      <c r="AB5290" t="s">
        <v>8427</v>
      </c>
      <c r="AG5290" t="s">
        <v>11995</v>
      </c>
      <c r="AH5290" s="24">
        <v>26165</v>
      </c>
      <c r="AI5290" t="s">
        <v>11996</v>
      </c>
      <c r="AJ5290" t="s">
        <v>12000</v>
      </c>
    </row>
    <row r="5291" spans="1:36" ht="17.25" hidden="1" customHeight="1" x14ac:dyDescent="0.2">
      <c r="A5291" s="4" t="s">
        <v>11991</v>
      </c>
      <c r="B5291" t="s">
        <v>8398</v>
      </c>
      <c r="C5291" t="s">
        <v>11992</v>
      </c>
      <c r="E5291" t="s">
        <v>1157</v>
      </c>
      <c r="F5291" t="s">
        <v>64</v>
      </c>
      <c r="G5291" s="5">
        <v>85</v>
      </c>
      <c r="H5291" t="s">
        <v>42</v>
      </c>
      <c r="I5291" t="s">
        <v>65</v>
      </c>
      <c r="J5291" t="s">
        <v>559</v>
      </c>
      <c r="N5291" s="6">
        <v>2001</v>
      </c>
      <c r="R5291" s="7">
        <v>41.429443999999997</v>
      </c>
      <c r="S5291" s="7">
        <v>-82.264439999999993</v>
      </c>
      <c r="T5291" t="s">
        <v>46</v>
      </c>
      <c r="U5291" t="s">
        <v>11993</v>
      </c>
      <c r="V5291" t="s">
        <v>11993</v>
      </c>
      <c r="X5291" t="s">
        <v>9940</v>
      </c>
      <c r="Y5291" t="s">
        <v>3012</v>
      </c>
      <c r="Z5291" t="s">
        <v>3691</v>
      </c>
      <c r="AA5291" t="s">
        <v>11994</v>
      </c>
      <c r="AB5291" t="s">
        <v>8429</v>
      </c>
      <c r="AG5291" t="s">
        <v>11995</v>
      </c>
      <c r="AH5291" s="24">
        <v>26166</v>
      </c>
      <c r="AI5291" t="s">
        <v>11996</v>
      </c>
      <c r="AJ5291" t="s">
        <v>12001</v>
      </c>
    </row>
    <row r="5292" spans="1:36" ht="17.25" hidden="1" customHeight="1" x14ac:dyDescent="0.2">
      <c r="A5292" s="4" t="s">
        <v>12010</v>
      </c>
      <c r="B5292" t="s">
        <v>8398</v>
      </c>
      <c r="C5292" t="s">
        <v>12011</v>
      </c>
      <c r="E5292" t="s">
        <v>12012</v>
      </c>
      <c r="F5292" t="s">
        <v>64</v>
      </c>
      <c r="G5292" s="5">
        <v>872</v>
      </c>
      <c r="H5292" t="s">
        <v>42</v>
      </c>
      <c r="I5292" t="s">
        <v>43</v>
      </c>
      <c r="J5292" t="s">
        <v>559</v>
      </c>
      <c r="N5292" s="27">
        <v>2003</v>
      </c>
      <c r="R5292" s="7">
        <v>42.242199999999997</v>
      </c>
      <c r="S5292" s="7">
        <v>-70.966099999999997</v>
      </c>
      <c r="T5292" t="s">
        <v>46</v>
      </c>
      <c r="U5292" t="s">
        <v>12013</v>
      </c>
      <c r="V5292" t="s">
        <v>8478</v>
      </c>
      <c r="X5292" t="s">
        <v>8479</v>
      </c>
      <c r="Y5292" t="s">
        <v>3012</v>
      </c>
      <c r="Z5292" t="s">
        <v>3691</v>
      </c>
      <c r="AA5292" t="s">
        <v>12014</v>
      </c>
      <c r="AB5292" t="s">
        <v>12015</v>
      </c>
      <c r="AG5292" t="s">
        <v>12016</v>
      </c>
      <c r="AH5292" s="8" t="s">
        <v>12017</v>
      </c>
      <c r="AI5292" t="s">
        <v>12018</v>
      </c>
      <c r="AJ5292" t="s">
        <v>12019</v>
      </c>
    </row>
    <row r="5293" spans="1:36" ht="17.25" hidden="1" customHeight="1" x14ac:dyDescent="0.2">
      <c r="A5293" s="4" t="s">
        <v>12020</v>
      </c>
      <c r="B5293" t="s">
        <v>8398</v>
      </c>
      <c r="C5293" t="s">
        <v>12021</v>
      </c>
      <c r="E5293" t="s">
        <v>12004</v>
      </c>
      <c r="F5293" t="s">
        <v>86</v>
      </c>
      <c r="G5293" s="5">
        <v>689</v>
      </c>
      <c r="H5293" t="s">
        <v>42</v>
      </c>
      <c r="I5293" t="s">
        <v>43</v>
      </c>
      <c r="J5293" t="s">
        <v>44</v>
      </c>
      <c r="N5293" s="6">
        <v>2003</v>
      </c>
      <c r="R5293" s="7">
        <v>28.691700000000001</v>
      </c>
      <c r="S5293" s="7">
        <v>-96.541700000000006</v>
      </c>
      <c r="T5293" t="s">
        <v>46</v>
      </c>
      <c r="U5293" t="s">
        <v>9857</v>
      </c>
      <c r="V5293" t="s">
        <v>9858</v>
      </c>
      <c r="X5293" t="s">
        <v>8584</v>
      </c>
      <c r="Y5293" t="s">
        <v>3012</v>
      </c>
      <c r="Z5293" t="s">
        <v>3691</v>
      </c>
      <c r="AA5293" t="s">
        <v>12022</v>
      </c>
      <c r="AB5293" t="s">
        <v>12028</v>
      </c>
      <c r="AG5293" t="s">
        <v>12024</v>
      </c>
      <c r="AH5293" s="8" t="s">
        <v>12029</v>
      </c>
      <c r="AI5293" t="s">
        <v>12026</v>
      </c>
      <c r="AJ5293" t="s">
        <v>12030</v>
      </c>
    </row>
    <row r="5294" spans="1:36" ht="17.25" hidden="1" customHeight="1" x14ac:dyDescent="0.2">
      <c r="A5294" s="4" t="s">
        <v>12031</v>
      </c>
      <c r="B5294" t="s">
        <v>8398</v>
      </c>
      <c r="C5294" t="s">
        <v>12032</v>
      </c>
      <c r="E5294" t="s">
        <v>10670</v>
      </c>
      <c r="F5294" t="s">
        <v>86</v>
      </c>
      <c r="G5294" s="5">
        <v>947</v>
      </c>
      <c r="H5294" t="s">
        <v>42</v>
      </c>
      <c r="I5294" t="s">
        <v>43</v>
      </c>
      <c r="J5294" t="s">
        <v>559</v>
      </c>
      <c r="N5294" s="27">
        <v>2003</v>
      </c>
      <c r="R5294" s="7">
        <v>32.756300000000003</v>
      </c>
      <c r="S5294" s="7">
        <v>-96.491600000000005</v>
      </c>
      <c r="T5294" t="s">
        <v>46</v>
      </c>
      <c r="U5294" t="s">
        <v>12033</v>
      </c>
      <c r="V5294" t="s">
        <v>12034</v>
      </c>
      <c r="X5294" t="s">
        <v>8584</v>
      </c>
      <c r="Y5294" t="s">
        <v>3012</v>
      </c>
      <c r="Z5294" t="s">
        <v>3691</v>
      </c>
      <c r="AA5294" t="s">
        <v>12035</v>
      </c>
      <c r="AB5294" t="s">
        <v>12036</v>
      </c>
      <c r="AH5294" s="27"/>
      <c r="AI5294" t="s">
        <v>12037</v>
      </c>
      <c r="AJ5294" t="s">
        <v>12038</v>
      </c>
    </row>
    <row r="5295" spans="1:36" ht="17.25" hidden="1" customHeight="1" x14ac:dyDescent="0.2">
      <c r="A5295" s="4" t="s">
        <v>12031</v>
      </c>
      <c r="B5295" t="s">
        <v>8398</v>
      </c>
      <c r="C5295" t="s">
        <v>12032</v>
      </c>
      <c r="E5295" t="s">
        <v>10675</v>
      </c>
      <c r="F5295" t="s">
        <v>86</v>
      </c>
      <c r="G5295" s="5">
        <v>947</v>
      </c>
      <c r="H5295" t="s">
        <v>42</v>
      </c>
      <c r="I5295" t="s">
        <v>43</v>
      </c>
      <c r="J5295" t="s">
        <v>559</v>
      </c>
      <c r="N5295" s="27">
        <v>2003</v>
      </c>
      <c r="R5295" s="7">
        <v>32.756300000000003</v>
      </c>
      <c r="S5295" s="7">
        <v>-96.491600000000005</v>
      </c>
      <c r="T5295" t="s">
        <v>46</v>
      </c>
      <c r="U5295" t="s">
        <v>12033</v>
      </c>
      <c r="V5295" t="s">
        <v>12034</v>
      </c>
      <c r="X5295" t="s">
        <v>8584</v>
      </c>
      <c r="Y5295" t="s">
        <v>3012</v>
      </c>
      <c r="Z5295" t="s">
        <v>3691</v>
      </c>
      <c r="AA5295" t="s">
        <v>12035</v>
      </c>
      <c r="AB5295" t="s">
        <v>12039</v>
      </c>
      <c r="AH5295" s="27"/>
      <c r="AI5295" t="s">
        <v>12037</v>
      </c>
      <c r="AJ5295" t="s">
        <v>12040</v>
      </c>
    </row>
    <row r="5296" spans="1:36" ht="17.25" hidden="1" customHeight="1" x14ac:dyDescent="0.2">
      <c r="A5296" s="4" t="s">
        <v>17114</v>
      </c>
      <c r="B5296" t="s">
        <v>8398</v>
      </c>
      <c r="C5296" t="s">
        <v>17115</v>
      </c>
      <c r="E5296" t="s">
        <v>2297</v>
      </c>
      <c r="F5296" t="s">
        <v>86</v>
      </c>
      <c r="G5296" s="5">
        <v>50</v>
      </c>
      <c r="H5296" t="s">
        <v>42</v>
      </c>
      <c r="I5296" t="s">
        <v>240</v>
      </c>
      <c r="J5296" t="s">
        <v>559</v>
      </c>
      <c r="N5296" s="24">
        <v>1958</v>
      </c>
      <c r="P5296" s="24">
        <v>2025</v>
      </c>
      <c r="R5296" s="7">
        <v>31.8047</v>
      </c>
      <c r="S5296" s="7">
        <v>-106.5472</v>
      </c>
      <c r="T5296" t="s">
        <v>46</v>
      </c>
      <c r="U5296" t="s">
        <v>17116</v>
      </c>
      <c r="V5296" t="s">
        <v>8527</v>
      </c>
      <c r="X5296" t="s">
        <v>8528</v>
      </c>
      <c r="Y5296" t="s">
        <v>3012</v>
      </c>
      <c r="Z5296" t="s">
        <v>3691</v>
      </c>
      <c r="AA5296" t="s">
        <v>17117</v>
      </c>
      <c r="AB5296" t="s">
        <v>8431</v>
      </c>
      <c r="AG5296" t="s">
        <v>17118</v>
      </c>
      <c r="AH5296" s="24">
        <v>17812</v>
      </c>
      <c r="AI5296" t="s">
        <v>17119</v>
      </c>
      <c r="AJ5296" t="s">
        <v>17121</v>
      </c>
    </row>
    <row r="5297" spans="1:36" ht="17.25" hidden="1" customHeight="1" x14ac:dyDescent="0.2">
      <c r="A5297" s="4" t="s">
        <v>12041</v>
      </c>
      <c r="B5297" t="s">
        <v>8398</v>
      </c>
      <c r="C5297" t="s">
        <v>12042</v>
      </c>
      <c r="E5297" t="s">
        <v>56</v>
      </c>
      <c r="F5297" t="s">
        <v>86</v>
      </c>
      <c r="G5297" s="5">
        <v>115</v>
      </c>
      <c r="H5297" t="s">
        <v>42</v>
      </c>
      <c r="I5297" t="s">
        <v>240</v>
      </c>
      <c r="J5297" t="s">
        <v>559</v>
      </c>
      <c r="N5297" s="24">
        <v>1971</v>
      </c>
      <c r="P5297" s="24">
        <v>2028</v>
      </c>
      <c r="R5297" s="7">
        <v>39.128100000000003</v>
      </c>
      <c r="S5297" s="7">
        <v>-119.1322</v>
      </c>
      <c r="T5297" t="s">
        <v>46</v>
      </c>
      <c r="U5297" t="s">
        <v>12043</v>
      </c>
      <c r="V5297" t="s">
        <v>11767</v>
      </c>
      <c r="X5297" t="s">
        <v>8817</v>
      </c>
      <c r="Y5297" t="s">
        <v>3012</v>
      </c>
      <c r="Z5297" t="s">
        <v>3691</v>
      </c>
      <c r="AA5297" t="s">
        <v>12044</v>
      </c>
      <c r="AB5297" t="s">
        <v>8503</v>
      </c>
      <c r="AG5297" t="s">
        <v>12045</v>
      </c>
      <c r="AH5297" s="24">
        <v>6925</v>
      </c>
      <c r="AI5297" t="s">
        <v>12046</v>
      </c>
      <c r="AJ5297" t="s">
        <v>12048</v>
      </c>
    </row>
    <row r="5298" spans="1:36" ht="17.25" hidden="1" customHeight="1" x14ac:dyDescent="0.2">
      <c r="A5298" s="4" t="s">
        <v>17611</v>
      </c>
      <c r="B5298" t="s">
        <v>8398</v>
      </c>
      <c r="C5298" t="s">
        <v>17612</v>
      </c>
      <c r="E5298" t="s">
        <v>40</v>
      </c>
      <c r="F5298" t="s">
        <v>86</v>
      </c>
      <c r="G5298" s="5">
        <v>163</v>
      </c>
      <c r="H5298" t="s">
        <v>42</v>
      </c>
      <c r="I5298" t="s">
        <v>240</v>
      </c>
      <c r="J5298" t="s">
        <v>559</v>
      </c>
      <c r="K5298" t="s">
        <v>87</v>
      </c>
      <c r="N5298" s="24">
        <v>1958</v>
      </c>
      <c r="P5298" s="24">
        <v>2024</v>
      </c>
      <c r="R5298" s="7">
        <v>33.918151000000002</v>
      </c>
      <c r="S5298" s="7">
        <v>-118.4276</v>
      </c>
      <c r="T5298" t="s">
        <v>46</v>
      </c>
      <c r="U5298" t="s">
        <v>17613</v>
      </c>
      <c r="V5298" t="s">
        <v>8593</v>
      </c>
      <c r="X5298" t="s">
        <v>8572</v>
      </c>
      <c r="Y5298" t="s">
        <v>3012</v>
      </c>
      <c r="Z5298" t="s">
        <v>3691</v>
      </c>
      <c r="AA5298" t="s">
        <v>17614</v>
      </c>
      <c r="AB5298" t="s">
        <v>8690</v>
      </c>
      <c r="AG5298" t="s">
        <v>17615</v>
      </c>
      <c r="AH5298" s="24">
        <v>19063</v>
      </c>
      <c r="AI5298" t="s">
        <v>17616</v>
      </c>
      <c r="AJ5298" t="s">
        <v>17617</v>
      </c>
    </row>
    <row r="5299" spans="1:36" ht="17.25" hidden="1" customHeight="1" x14ac:dyDescent="0.2">
      <c r="A5299" s="4" t="s">
        <v>12057</v>
      </c>
      <c r="B5299" t="s">
        <v>8398</v>
      </c>
      <c r="C5299" t="s">
        <v>12058</v>
      </c>
      <c r="E5299" t="s">
        <v>40</v>
      </c>
      <c r="F5299" t="s">
        <v>64</v>
      </c>
      <c r="G5299" s="5">
        <v>50</v>
      </c>
      <c r="H5299" t="s">
        <v>42</v>
      </c>
      <c r="I5299" t="s">
        <v>65</v>
      </c>
      <c r="J5299" t="s">
        <v>559</v>
      </c>
      <c r="N5299" s="24">
        <v>1972</v>
      </c>
      <c r="P5299" s="24">
        <v>2026</v>
      </c>
      <c r="R5299" s="7">
        <v>40.092199999999998</v>
      </c>
      <c r="S5299" s="7">
        <v>-104.79600000000001</v>
      </c>
      <c r="T5299" t="s">
        <v>46</v>
      </c>
      <c r="U5299" t="s">
        <v>12059</v>
      </c>
      <c r="V5299" t="s">
        <v>12060</v>
      </c>
      <c r="X5299" t="s">
        <v>8827</v>
      </c>
      <c r="Y5299" t="s">
        <v>3012</v>
      </c>
      <c r="Z5299" t="s">
        <v>3691</v>
      </c>
      <c r="AA5299" t="s">
        <v>12061</v>
      </c>
      <c r="AB5299" t="s">
        <v>8690</v>
      </c>
      <c r="AG5299" t="s">
        <v>12062</v>
      </c>
      <c r="AH5299" s="24">
        <v>6966</v>
      </c>
      <c r="AI5299" t="s">
        <v>12063</v>
      </c>
      <c r="AJ5299" t="s">
        <v>12064</v>
      </c>
    </row>
    <row r="5300" spans="1:36" ht="17.25" hidden="1" customHeight="1" x14ac:dyDescent="0.2">
      <c r="A5300" s="4" t="s">
        <v>12057</v>
      </c>
      <c r="B5300" t="s">
        <v>8398</v>
      </c>
      <c r="C5300" t="s">
        <v>12058</v>
      </c>
      <c r="E5300" t="s">
        <v>56</v>
      </c>
      <c r="F5300" t="s">
        <v>64</v>
      </c>
      <c r="G5300" s="5">
        <v>50</v>
      </c>
      <c r="H5300" t="s">
        <v>42</v>
      </c>
      <c r="I5300" t="s">
        <v>65</v>
      </c>
      <c r="J5300" t="s">
        <v>559</v>
      </c>
      <c r="N5300" s="24">
        <v>1972</v>
      </c>
      <c r="P5300" s="24">
        <v>2026</v>
      </c>
      <c r="R5300" s="7">
        <v>40.092199999999998</v>
      </c>
      <c r="S5300" s="7">
        <v>-104.79600000000001</v>
      </c>
      <c r="T5300" t="s">
        <v>46</v>
      </c>
      <c r="U5300" t="s">
        <v>12059</v>
      </c>
      <c r="V5300" t="s">
        <v>12060</v>
      </c>
      <c r="X5300" t="s">
        <v>8827</v>
      </c>
      <c r="Y5300" t="s">
        <v>3012</v>
      </c>
      <c r="Z5300" t="s">
        <v>3691</v>
      </c>
      <c r="AA5300" t="s">
        <v>12061</v>
      </c>
      <c r="AB5300" t="s">
        <v>8503</v>
      </c>
      <c r="AG5300" t="s">
        <v>12062</v>
      </c>
      <c r="AH5300" s="24">
        <v>6967</v>
      </c>
      <c r="AI5300" t="s">
        <v>12063</v>
      </c>
      <c r="AJ5300" t="s">
        <v>12065</v>
      </c>
    </row>
    <row r="5301" spans="1:36" ht="17.25" hidden="1" customHeight="1" x14ac:dyDescent="0.2">
      <c r="A5301" s="4" t="s">
        <v>12066</v>
      </c>
      <c r="B5301" t="s">
        <v>8398</v>
      </c>
      <c r="C5301" t="s">
        <v>12067</v>
      </c>
      <c r="E5301" t="s">
        <v>8444</v>
      </c>
      <c r="F5301" t="s">
        <v>64</v>
      </c>
      <c r="G5301" s="5">
        <v>188</v>
      </c>
      <c r="H5301" t="s">
        <v>42</v>
      </c>
      <c r="I5301" t="s">
        <v>65</v>
      </c>
      <c r="J5301" t="s">
        <v>559</v>
      </c>
      <c r="N5301" s="24">
        <v>2003</v>
      </c>
      <c r="R5301" s="7">
        <v>26.6967</v>
      </c>
      <c r="S5301" s="7">
        <v>-81.783100000000005</v>
      </c>
      <c r="T5301" t="s">
        <v>46</v>
      </c>
      <c r="U5301" t="s">
        <v>12068</v>
      </c>
      <c r="V5301" t="s">
        <v>12069</v>
      </c>
      <c r="X5301" t="s">
        <v>8746</v>
      </c>
      <c r="Y5301" t="s">
        <v>3012</v>
      </c>
      <c r="Z5301" t="s">
        <v>3691</v>
      </c>
      <c r="AA5301" t="s">
        <v>12070</v>
      </c>
      <c r="AB5301" t="s">
        <v>8449</v>
      </c>
      <c r="AG5301" t="s">
        <v>12071</v>
      </c>
      <c r="AH5301" s="24">
        <v>25825</v>
      </c>
      <c r="AI5301" t="s">
        <v>12072</v>
      </c>
      <c r="AJ5301" t="s">
        <v>12073</v>
      </c>
    </row>
    <row r="5302" spans="1:36" ht="17.25" hidden="1" customHeight="1" x14ac:dyDescent="0.2">
      <c r="A5302" s="4" t="s">
        <v>12066</v>
      </c>
      <c r="B5302" t="s">
        <v>8398</v>
      </c>
      <c r="C5302" t="s">
        <v>12067</v>
      </c>
      <c r="E5302" t="s">
        <v>8453</v>
      </c>
      <c r="F5302" t="s">
        <v>64</v>
      </c>
      <c r="G5302" s="5">
        <v>188</v>
      </c>
      <c r="H5302" t="s">
        <v>42</v>
      </c>
      <c r="I5302" t="s">
        <v>65</v>
      </c>
      <c r="J5302" t="s">
        <v>559</v>
      </c>
      <c r="N5302" s="6">
        <v>2003</v>
      </c>
      <c r="R5302" s="7">
        <v>26.6967</v>
      </c>
      <c r="S5302" s="7">
        <v>-81.783100000000005</v>
      </c>
      <c r="T5302" t="s">
        <v>46</v>
      </c>
      <c r="U5302" t="s">
        <v>12068</v>
      </c>
      <c r="V5302" t="s">
        <v>12069</v>
      </c>
      <c r="X5302" t="s">
        <v>8746</v>
      </c>
      <c r="Y5302" t="s">
        <v>3012</v>
      </c>
      <c r="Z5302" t="s">
        <v>3691</v>
      </c>
      <c r="AA5302" t="s">
        <v>12070</v>
      </c>
      <c r="AB5302" t="s">
        <v>8454</v>
      </c>
      <c r="AG5302" t="s">
        <v>12071</v>
      </c>
      <c r="AH5302" s="24">
        <v>25826</v>
      </c>
      <c r="AI5302" t="s">
        <v>12072</v>
      </c>
      <c r="AJ5302" t="s">
        <v>12074</v>
      </c>
    </row>
    <row r="5303" spans="1:36" ht="17.25" hidden="1" customHeight="1" x14ac:dyDescent="0.2">
      <c r="A5303" s="4" t="s">
        <v>12066</v>
      </c>
      <c r="B5303" t="s">
        <v>8398</v>
      </c>
      <c r="C5303" t="s">
        <v>12067</v>
      </c>
      <c r="E5303" t="s">
        <v>12075</v>
      </c>
      <c r="F5303" t="s">
        <v>64</v>
      </c>
      <c r="G5303" s="5">
        <v>1722</v>
      </c>
      <c r="H5303" t="s">
        <v>42</v>
      </c>
      <c r="I5303" t="s">
        <v>43</v>
      </c>
      <c r="J5303" t="s">
        <v>559</v>
      </c>
      <c r="N5303" s="6">
        <v>2001</v>
      </c>
      <c r="R5303" s="7">
        <v>26.6967</v>
      </c>
      <c r="S5303" s="7">
        <v>-81.783100000000005</v>
      </c>
      <c r="T5303" t="s">
        <v>46</v>
      </c>
      <c r="U5303" t="s">
        <v>12068</v>
      </c>
      <c r="V5303" t="s">
        <v>12069</v>
      </c>
      <c r="X5303" t="s">
        <v>8746</v>
      </c>
      <c r="Y5303" t="s">
        <v>3012</v>
      </c>
      <c r="Z5303" t="s">
        <v>3691</v>
      </c>
      <c r="AA5303" t="s">
        <v>12070</v>
      </c>
      <c r="AB5303" t="s">
        <v>12076</v>
      </c>
      <c r="AG5303" t="s">
        <v>12071</v>
      </c>
      <c r="AH5303" s="8" t="s">
        <v>12077</v>
      </c>
      <c r="AI5303" t="s">
        <v>12072</v>
      </c>
      <c r="AJ5303" t="s">
        <v>12078</v>
      </c>
    </row>
    <row r="5304" spans="1:36" ht="17.25" hidden="1" customHeight="1" x14ac:dyDescent="0.2">
      <c r="A5304" s="4" t="s">
        <v>12085</v>
      </c>
      <c r="B5304" t="s">
        <v>8398</v>
      </c>
      <c r="C5304" t="s">
        <v>12086</v>
      </c>
      <c r="E5304" t="s">
        <v>335</v>
      </c>
      <c r="F5304" t="s">
        <v>86</v>
      </c>
      <c r="G5304" s="5">
        <v>140</v>
      </c>
      <c r="H5304" t="s">
        <v>42</v>
      </c>
      <c r="I5304" t="s">
        <v>65</v>
      </c>
      <c r="J5304" t="s">
        <v>559</v>
      </c>
      <c r="N5304" s="6">
        <v>2009</v>
      </c>
      <c r="R5304" s="7">
        <v>40.246099999999998</v>
      </c>
      <c r="S5304" s="7">
        <v>-104.8742</v>
      </c>
      <c r="T5304" t="s">
        <v>46</v>
      </c>
      <c r="U5304" t="s">
        <v>12087</v>
      </c>
      <c r="V5304" t="s">
        <v>12060</v>
      </c>
      <c r="X5304" t="s">
        <v>8827</v>
      </c>
      <c r="Y5304" t="s">
        <v>3012</v>
      </c>
      <c r="Z5304" t="s">
        <v>3691</v>
      </c>
      <c r="AA5304" t="s">
        <v>12088</v>
      </c>
      <c r="AB5304" t="s">
        <v>8427</v>
      </c>
      <c r="AG5304" t="s">
        <v>12089</v>
      </c>
      <c r="AH5304" s="24">
        <v>34582</v>
      </c>
      <c r="AI5304" t="s">
        <v>12090</v>
      </c>
      <c r="AJ5304" t="s">
        <v>12091</v>
      </c>
    </row>
    <row r="5305" spans="1:36" ht="17.25" hidden="1" customHeight="1" x14ac:dyDescent="0.2">
      <c r="A5305" s="4" t="s">
        <v>12085</v>
      </c>
      <c r="B5305" t="s">
        <v>8398</v>
      </c>
      <c r="C5305" t="s">
        <v>12086</v>
      </c>
      <c r="E5305" t="s">
        <v>1157</v>
      </c>
      <c r="F5305" t="s">
        <v>86</v>
      </c>
      <c r="G5305" s="5">
        <v>140</v>
      </c>
      <c r="H5305" t="s">
        <v>42</v>
      </c>
      <c r="I5305" t="s">
        <v>65</v>
      </c>
      <c r="J5305" t="s">
        <v>559</v>
      </c>
      <c r="N5305" s="6">
        <v>2009</v>
      </c>
      <c r="R5305" s="7">
        <v>40.246099999999998</v>
      </c>
      <c r="S5305" s="7">
        <v>-104.8742</v>
      </c>
      <c r="T5305" t="s">
        <v>46</v>
      </c>
      <c r="U5305" t="s">
        <v>12087</v>
      </c>
      <c r="V5305" t="s">
        <v>12060</v>
      </c>
      <c r="X5305" t="s">
        <v>8827</v>
      </c>
      <c r="Y5305" t="s">
        <v>3012</v>
      </c>
      <c r="Z5305" t="s">
        <v>3691</v>
      </c>
      <c r="AA5305" t="s">
        <v>12088</v>
      </c>
      <c r="AB5305" t="s">
        <v>8429</v>
      </c>
      <c r="AG5305" t="s">
        <v>12089</v>
      </c>
      <c r="AH5305" s="24">
        <v>34583</v>
      </c>
      <c r="AI5305" t="s">
        <v>12090</v>
      </c>
      <c r="AJ5305" t="s">
        <v>12092</v>
      </c>
    </row>
    <row r="5306" spans="1:36" ht="17.25" hidden="1" customHeight="1" x14ac:dyDescent="0.2">
      <c r="A5306" s="4" t="s">
        <v>12085</v>
      </c>
      <c r="B5306" t="s">
        <v>8398</v>
      </c>
      <c r="C5306" t="s">
        <v>12086</v>
      </c>
      <c r="E5306" t="s">
        <v>12093</v>
      </c>
      <c r="F5306" t="s">
        <v>86</v>
      </c>
      <c r="G5306" s="5">
        <v>868</v>
      </c>
      <c r="H5306" t="s">
        <v>42</v>
      </c>
      <c r="I5306" t="s">
        <v>43</v>
      </c>
      <c r="J5306" t="s">
        <v>559</v>
      </c>
      <c r="N5306" s="6">
        <v>2001</v>
      </c>
      <c r="R5306" s="7">
        <v>40.246099999999998</v>
      </c>
      <c r="S5306" s="7">
        <v>-104.8742</v>
      </c>
      <c r="T5306" t="s">
        <v>46</v>
      </c>
      <c r="U5306" t="s">
        <v>12087</v>
      </c>
      <c r="V5306" t="s">
        <v>12060</v>
      </c>
      <c r="X5306" t="s">
        <v>8827</v>
      </c>
      <c r="Y5306" t="s">
        <v>3012</v>
      </c>
      <c r="Z5306" t="s">
        <v>3691</v>
      </c>
      <c r="AA5306" t="s">
        <v>12088</v>
      </c>
      <c r="AB5306" t="s">
        <v>12094</v>
      </c>
      <c r="AG5306" t="s">
        <v>12089</v>
      </c>
      <c r="AH5306" s="8" t="s">
        <v>12095</v>
      </c>
      <c r="AI5306" t="s">
        <v>12090</v>
      </c>
      <c r="AJ5306" t="s">
        <v>12096</v>
      </c>
    </row>
    <row r="5307" spans="1:36" ht="17.25" hidden="1" customHeight="1" x14ac:dyDescent="0.2">
      <c r="A5307" s="4" t="s">
        <v>12097</v>
      </c>
      <c r="B5307" t="s">
        <v>8398</v>
      </c>
      <c r="C5307" t="s">
        <v>12098</v>
      </c>
      <c r="E5307" t="s">
        <v>565</v>
      </c>
      <c r="F5307" t="s">
        <v>64</v>
      </c>
      <c r="G5307" s="5">
        <v>66</v>
      </c>
      <c r="H5307" t="s">
        <v>42</v>
      </c>
      <c r="I5307" t="s">
        <v>43</v>
      </c>
      <c r="J5307" t="s">
        <v>44</v>
      </c>
      <c r="N5307" s="27">
        <v>1993</v>
      </c>
      <c r="R5307" s="7">
        <v>43.048299999999998</v>
      </c>
      <c r="S5307" s="7">
        <v>-78.853899999999996</v>
      </c>
      <c r="T5307" t="s">
        <v>46</v>
      </c>
      <c r="U5307" t="s">
        <v>12099</v>
      </c>
      <c r="V5307" t="s">
        <v>12100</v>
      </c>
      <c r="X5307" t="s">
        <v>8437</v>
      </c>
      <c r="Y5307" t="s">
        <v>3012</v>
      </c>
      <c r="Z5307" t="s">
        <v>3691</v>
      </c>
      <c r="AA5307" t="s">
        <v>12101</v>
      </c>
      <c r="AB5307" t="s">
        <v>9176</v>
      </c>
      <c r="AI5307" t="s">
        <v>12102</v>
      </c>
      <c r="AJ5307" t="s">
        <v>12103</v>
      </c>
    </row>
    <row r="5308" spans="1:36" ht="17.25" hidden="1" customHeight="1" x14ac:dyDescent="0.2">
      <c r="A5308" s="4" t="s">
        <v>12104</v>
      </c>
      <c r="B5308" t="s">
        <v>8398</v>
      </c>
      <c r="C5308" t="s">
        <v>12105</v>
      </c>
      <c r="E5308" t="s">
        <v>565</v>
      </c>
      <c r="F5308" t="s">
        <v>86</v>
      </c>
      <c r="G5308" s="5">
        <v>114</v>
      </c>
      <c r="H5308" t="s">
        <v>42</v>
      </c>
      <c r="I5308" t="s">
        <v>43</v>
      </c>
      <c r="J5308" t="s">
        <v>44</v>
      </c>
      <c r="N5308" s="8">
        <v>1987</v>
      </c>
      <c r="R5308" s="7">
        <v>38.0244</v>
      </c>
      <c r="S5308" s="7">
        <v>-122.05889999999999</v>
      </c>
      <c r="T5308" t="s">
        <v>46</v>
      </c>
      <c r="U5308" t="s">
        <v>12106</v>
      </c>
      <c r="V5308" t="s">
        <v>10928</v>
      </c>
      <c r="X5308" t="s">
        <v>8572</v>
      </c>
      <c r="Y5308" t="s">
        <v>3012</v>
      </c>
      <c r="Z5308" t="s">
        <v>3691</v>
      </c>
      <c r="AA5308" t="s">
        <v>12107</v>
      </c>
      <c r="AB5308" t="s">
        <v>12108</v>
      </c>
      <c r="AG5308" t="s">
        <v>12109</v>
      </c>
      <c r="AH5308" s="8" t="s">
        <v>12110</v>
      </c>
      <c r="AI5308" t="s">
        <v>12111</v>
      </c>
      <c r="AJ5308" t="s">
        <v>12112</v>
      </c>
    </row>
    <row r="5309" spans="1:36" ht="17.25" hidden="1" customHeight="1" x14ac:dyDescent="0.2">
      <c r="A5309" s="4" t="s">
        <v>12113</v>
      </c>
      <c r="B5309" t="s">
        <v>8398</v>
      </c>
      <c r="C5309" t="s">
        <v>12114</v>
      </c>
      <c r="E5309" t="s">
        <v>565</v>
      </c>
      <c r="F5309" t="s">
        <v>86</v>
      </c>
      <c r="G5309" s="5">
        <v>619</v>
      </c>
      <c r="H5309" t="s">
        <v>42</v>
      </c>
      <c r="I5309" t="s">
        <v>43</v>
      </c>
      <c r="J5309" t="s">
        <v>559</v>
      </c>
      <c r="N5309" s="24">
        <v>2006</v>
      </c>
      <c r="R5309" s="7">
        <v>44.320399999999999</v>
      </c>
      <c r="S5309" s="7">
        <v>-88.208889999999997</v>
      </c>
      <c r="T5309" t="s">
        <v>46</v>
      </c>
      <c r="U5309" t="s">
        <v>12115</v>
      </c>
      <c r="V5309" t="s">
        <v>10705</v>
      </c>
      <c r="X5309" t="s">
        <v>8676</v>
      </c>
      <c r="Y5309" t="s">
        <v>3012</v>
      </c>
      <c r="Z5309" t="s">
        <v>3691</v>
      </c>
      <c r="AA5309" t="s">
        <v>12116</v>
      </c>
      <c r="AB5309" t="s">
        <v>9921</v>
      </c>
      <c r="AG5309" t="s">
        <v>12117</v>
      </c>
      <c r="AH5309" s="8" t="s">
        <v>12118</v>
      </c>
      <c r="AI5309" t="s">
        <v>12119</v>
      </c>
      <c r="AJ5309" t="s">
        <v>12120</v>
      </c>
    </row>
    <row r="5310" spans="1:36" ht="17.25" hidden="1" customHeight="1" x14ac:dyDescent="0.2">
      <c r="A5310" s="4" t="s">
        <v>12121</v>
      </c>
      <c r="B5310" t="s">
        <v>8398</v>
      </c>
      <c r="C5310" t="s">
        <v>12122</v>
      </c>
      <c r="E5310" t="s">
        <v>12123</v>
      </c>
      <c r="F5310" t="s">
        <v>64</v>
      </c>
      <c r="G5310" s="5">
        <v>77</v>
      </c>
      <c r="H5310" t="s">
        <v>42</v>
      </c>
      <c r="I5310" t="s">
        <v>65</v>
      </c>
      <c r="J5310" t="s">
        <v>559</v>
      </c>
      <c r="N5310" s="6">
        <v>2002</v>
      </c>
      <c r="R5310" s="7">
        <v>39.941128999999997</v>
      </c>
      <c r="S5310" s="7">
        <v>-104.682</v>
      </c>
      <c r="T5310" t="s">
        <v>46</v>
      </c>
      <c r="U5310" t="s">
        <v>12124</v>
      </c>
      <c r="V5310" t="s">
        <v>9514</v>
      </c>
      <c r="X5310" t="s">
        <v>8827</v>
      </c>
      <c r="Y5310" t="s">
        <v>3012</v>
      </c>
      <c r="Z5310" t="s">
        <v>3691</v>
      </c>
      <c r="AA5310" t="s">
        <v>12125</v>
      </c>
      <c r="AB5310" t="s">
        <v>12126</v>
      </c>
      <c r="AG5310" t="s">
        <v>12127</v>
      </c>
      <c r="AH5310" s="24">
        <v>27162</v>
      </c>
      <c r="AI5310" t="s">
        <v>12128</v>
      </c>
      <c r="AJ5310" t="s">
        <v>12129</v>
      </c>
    </row>
    <row r="5311" spans="1:36" ht="17.25" hidden="1" customHeight="1" x14ac:dyDescent="0.2">
      <c r="A5311" s="4" t="s">
        <v>12121</v>
      </c>
      <c r="B5311" t="s">
        <v>8398</v>
      </c>
      <c r="C5311" t="s">
        <v>12122</v>
      </c>
      <c r="E5311" t="s">
        <v>12130</v>
      </c>
      <c r="F5311" t="s">
        <v>64</v>
      </c>
      <c r="G5311" s="5">
        <v>77</v>
      </c>
      <c r="H5311" t="s">
        <v>42</v>
      </c>
      <c r="I5311" t="s">
        <v>65</v>
      </c>
      <c r="J5311" t="s">
        <v>559</v>
      </c>
      <c r="N5311" s="6">
        <v>2002</v>
      </c>
      <c r="R5311" s="7">
        <v>39.941128999999997</v>
      </c>
      <c r="S5311" s="7">
        <v>-104.682</v>
      </c>
      <c r="T5311" t="s">
        <v>46</v>
      </c>
      <c r="U5311" t="s">
        <v>12124</v>
      </c>
      <c r="V5311" t="s">
        <v>9514</v>
      </c>
      <c r="X5311" t="s">
        <v>8827</v>
      </c>
      <c r="Y5311" t="s">
        <v>3012</v>
      </c>
      <c r="Z5311" t="s">
        <v>3691</v>
      </c>
      <c r="AA5311" t="s">
        <v>12125</v>
      </c>
      <c r="AB5311" t="s">
        <v>12131</v>
      </c>
      <c r="AG5311" t="s">
        <v>12127</v>
      </c>
      <c r="AH5311" s="24">
        <v>27163</v>
      </c>
      <c r="AI5311" t="s">
        <v>12128</v>
      </c>
      <c r="AJ5311" t="s">
        <v>12132</v>
      </c>
    </row>
    <row r="5312" spans="1:36" ht="17.25" hidden="1" customHeight="1" x14ac:dyDescent="0.2">
      <c r="A5312" s="4" t="s">
        <v>12133</v>
      </c>
      <c r="B5312" t="s">
        <v>8398</v>
      </c>
      <c r="C5312" t="s">
        <v>12134</v>
      </c>
      <c r="E5312" t="s">
        <v>12135</v>
      </c>
      <c r="F5312" t="s">
        <v>86</v>
      </c>
      <c r="G5312" s="5">
        <v>318</v>
      </c>
      <c r="H5312" t="s">
        <v>42</v>
      </c>
      <c r="I5312" t="s">
        <v>43</v>
      </c>
      <c r="J5312" t="s">
        <v>559</v>
      </c>
      <c r="N5312" s="27">
        <v>2002</v>
      </c>
      <c r="R5312" s="7">
        <v>47.086111000000002</v>
      </c>
      <c r="S5312" s="7">
        <v>-122.3657</v>
      </c>
      <c r="T5312" t="s">
        <v>46</v>
      </c>
      <c r="U5312" t="s">
        <v>12136</v>
      </c>
      <c r="V5312" t="s">
        <v>12137</v>
      </c>
      <c r="X5312" t="s">
        <v>8446</v>
      </c>
      <c r="Y5312" t="s">
        <v>3012</v>
      </c>
      <c r="Z5312" t="s">
        <v>3691</v>
      </c>
      <c r="AA5312" t="s">
        <v>12138</v>
      </c>
      <c r="AB5312" t="s">
        <v>12139</v>
      </c>
      <c r="AI5312" t="s">
        <v>12140</v>
      </c>
      <c r="AJ5312" t="s">
        <v>12141</v>
      </c>
    </row>
    <row r="5313" spans="1:36" ht="17.25" hidden="1" customHeight="1" x14ac:dyDescent="0.2">
      <c r="A5313" s="4" t="s">
        <v>12142</v>
      </c>
      <c r="B5313" t="s">
        <v>8398</v>
      </c>
      <c r="C5313" t="s">
        <v>12143</v>
      </c>
      <c r="E5313" t="s">
        <v>40</v>
      </c>
      <c r="F5313" t="s">
        <v>64</v>
      </c>
      <c r="G5313" s="5">
        <v>89</v>
      </c>
      <c r="H5313" t="s">
        <v>42</v>
      </c>
      <c r="I5313" t="s">
        <v>65</v>
      </c>
      <c r="J5313" t="s">
        <v>559</v>
      </c>
      <c r="N5313" s="6">
        <v>1981</v>
      </c>
      <c r="R5313" s="7">
        <v>47.079721999999997</v>
      </c>
      <c r="S5313" s="7">
        <v>-122.36499999999999</v>
      </c>
      <c r="T5313" t="s">
        <v>46</v>
      </c>
      <c r="U5313" t="s">
        <v>12136</v>
      </c>
      <c r="V5313" t="s">
        <v>12137</v>
      </c>
      <c r="X5313" t="s">
        <v>8446</v>
      </c>
      <c r="Y5313" t="s">
        <v>3012</v>
      </c>
      <c r="Z5313" t="s">
        <v>3691</v>
      </c>
      <c r="AA5313" t="s">
        <v>12144</v>
      </c>
      <c r="AB5313" t="s">
        <v>8690</v>
      </c>
      <c r="AI5313" t="s">
        <v>12145</v>
      </c>
      <c r="AJ5313" t="s">
        <v>12146</v>
      </c>
    </row>
    <row r="5314" spans="1:36" ht="17.25" hidden="1" customHeight="1" x14ac:dyDescent="0.2">
      <c r="A5314" s="4" t="s">
        <v>12142</v>
      </c>
      <c r="B5314" t="s">
        <v>8398</v>
      </c>
      <c r="C5314" t="s">
        <v>12143</v>
      </c>
      <c r="E5314" t="s">
        <v>56</v>
      </c>
      <c r="F5314" t="s">
        <v>64</v>
      </c>
      <c r="G5314" s="5">
        <v>89</v>
      </c>
      <c r="H5314" t="s">
        <v>42</v>
      </c>
      <c r="I5314" t="s">
        <v>65</v>
      </c>
      <c r="J5314" t="s">
        <v>559</v>
      </c>
      <c r="N5314" s="6">
        <v>1981</v>
      </c>
      <c r="R5314" s="7">
        <v>47.079721999999997</v>
      </c>
      <c r="S5314" s="7">
        <v>-122.36499999999999</v>
      </c>
      <c r="T5314" t="s">
        <v>46</v>
      </c>
      <c r="U5314" t="s">
        <v>12136</v>
      </c>
      <c r="V5314" t="s">
        <v>12137</v>
      </c>
      <c r="X5314" t="s">
        <v>8446</v>
      </c>
      <c r="Y5314" t="s">
        <v>3012</v>
      </c>
      <c r="Z5314" t="s">
        <v>3691</v>
      </c>
      <c r="AA5314" t="s">
        <v>12144</v>
      </c>
      <c r="AB5314" t="s">
        <v>8503</v>
      </c>
      <c r="AI5314" t="s">
        <v>12145</v>
      </c>
      <c r="AJ5314" t="s">
        <v>12147</v>
      </c>
    </row>
    <row r="5315" spans="1:36" ht="17.25" hidden="1" customHeight="1" x14ac:dyDescent="0.2">
      <c r="A5315" s="4" t="s">
        <v>12148</v>
      </c>
      <c r="B5315" t="s">
        <v>8398</v>
      </c>
      <c r="C5315" t="s">
        <v>12149</v>
      </c>
      <c r="E5315" t="s">
        <v>40</v>
      </c>
      <c r="F5315" t="s">
        <v>64</v>
      </c>
      <c r="G5315" s="5">
        <v>129</v>
      </c>
      <c r="H5315" t="s">
        <v>857</v>
      </c>
      <c r="I5315" t="s">
        <v>65</v>
      </c>
      <c r="J5315" t="s">
        <v>559</v>
      </c>
      <c r="N5315" s="6">
        <v>1984</v>
      </c>
      <c r="R5315" s="7">
        <v>48.455800000000004</v>
      </c>
      <c r="S5315" s="7">
        <v>-122.4358</v>
      </c>
      <c r="T5315" t="s">
        <v>46</v>
      </c>
      <c r="U5315" t="s">
        <v>12150</v>
      </c>
      <c r="V5315" t="s">
        <v>12151</v>
      </c>
      <c r="X5315" t="s">
        <v>8446</v>
      </c>
      <c r="Y5315" t="s">
        <v>3012</v>
      </c>
      <c r="Z5315" t="s">
        <v>3691</v>
      </c>
      <c r="AA5315" t="s">
        <v>12152</v>
      </c>
      <c r="AB5315" t="s">
        <v>8690</v>
      </c>
      <c r="AG5315" t="s">
        <v>12153</v>
      </c>
      <c r="AH5315" s="24">
        <v>7190</v>
      </c>
      <c r="AI5315" t="s">
        <v>12154</v>
      </c>
      <c r="AJ5315" t="s">
        <v>12155</v>
      </c>
    </row>
    <row r="5316" spans="1:36" ht="17.25" hidden="1" customHeight="1" x14ac:dyDescent="0.2">
      <c r="A5316" s="4" t="s">
        <v>12148</v>
      </c>
      <c r="B5316" t="s">
        <v>8398</v>
      </c>
      <c r="C5316" t="s">
        <v>12149</v>
      </c>
      <c r="E5316" t="s">
        <v>56</v>
      </c>
      <c r="F5316" t="s">
        <v>64</v>
      </c>
      <c r="G5316" s="5">
        <v>129</v>
      </c>
      <c r="H5316" t="s">
        <v>857</v>
      </c>
      <c r="I5316" t="s">
        <v>65</v>
      </c>
      <c r="J5316" t="s">
        <v>559</v>
      </c>
      <c r="N5316" s="24">
        <v>1984</v>
      </c>
      <c r="R5316" s="7">
        <v>48.455800000000004</v>
      </c>
      <c r="S5316" s="7">
        <v>-122.4358</v>
      </c>
      <c r="T5316" t="s">
        <v>46</v>
      </c>
      <c r="U5316" t="s">
        <v>12150</v>
      </c>
      <c r="V5316" t="s">
        <v>12151</v>
      </c>
      <c r="X5316" t="s">
        <v>8446</v>
      </c>
      <c r="Y5316" t="s">
        <v>3012</v>
      </c>
      <c r="Z5316" t="s">
        <v>3691</v>
      </c>
      <c r="AA5316" t="s">
        <v>12152</v>
      </c>
      <c r="AB5316" t="s">
        <v>8503</v>
      </c>
      <c r="AG5316" t="s">
        <v>12153</v>
      </c>
      <c r="AH5316" s="24">
        <v>7191</v>
      </c>
      <c r="AI5316" t="s">
        <v>12154</v>
      </c>
      <c r="AJ5316" t="s">
        <v>12156</v>
      </c>
    </row>
    <row r="5317" spans="1:36" ht="17.25" hidden="1" customHeight="1" x14ac:dyDescent="0.2">
      <c r="A5317" s="4" t="s">
        <v>12148</v>
      </c>
      <c r="B5317" t="s">
        <v>8398</v>
      </c>
      <c r="C5317" t="s">
        <v>12149</v>
      </c>
      <c r="E5317" t="s">
        <v>58</v>
      </c>
      <c r="F5317" t="s">
        <v>64</v>
      </c>
      <c r="G5317" s="5">
        <v>59</v>
      </c>
      <c r="H5317" t="s">
        <v>857</v>
      </c>
      <c r="I5317" t="s">
        <v>65</v>
      </c>
      <c r="J5317" t="s">
        <v>559</v>
      </c>
      <c r="N5317" s="24">
        <v>2001</v>
      </c>
      <c r="R5317" s="7">
        <v>48.455800000000004</v>
      </c>
      <c r="S5317" s="7">
        <v>-122.4358</v>
      </c>
      <c r="T5317" t="s">
        <v>46</v>
      </c>
      <c r="U5317" t="s">
        <v>12150</v>
      </c>
      <c r="V5317" t="s">
        <v>12151</v>
      </c>
      <c r="X5317" t="s">
        <v>8446</v>
      </c>
      <c r="Y5317" t="s">
        <v>3012</v>
      </c>
      <c r="Z5317" t="s">
        <v>3691</v>
      </c>
      <c r="AA5317" t="s">
        <v>12152</v>
      </c>
      <c r="AB5317" t="s">
        <v>8595</v>
      </c>
      <c r="AG5317" t="s">
        <v>12153</v>
      </c>
      <c r="AH5317" s="24">
        <v>27251</v>
      </c>
      <c r="AI5317" t="s">
        <v>12154</v>
      </c>
      <c r="AJ5317" t="s">
        <v>12157</v>
      </c>
    </row>
    <row r="5318" spans="1:36" ht="17.25" hidden="1" customHeight="1" x14ac:dyDescent="0.2">
      <c r="A5318" s="4" t="s">
        <v>12148</v>
      </c>
      <c r="B5318" t="s">
        <v>8398</v>
      </c>
      <c r="C5318" t="s">
        <v>12149</v>
      </c>
      <c r="E5318" t="s">
        <v>191</v>
      </c>
      <c r="F5318" t="s">
        <v>64</v>
      </c>
      <c r="G5318" s="5">
        <v>59</v>
      </c>
      <c r="H5318" t="s">
        <v>857</v>
      </c>
      <c r="I5318" t="s">
        <v>65</v>
      </c>
      <c r="J5318" t="s">
        <v>559</v>
      </c>
      <c r="N5318" s="6">
        <v>2001</v>
      </c>
      <c r="R5318" s="7">
        <v>48.455800000000004</v>
      </c>
      <c r="S5318" s="7">
        <v>-122.4358</v>
      </c>
      <c r="T5318" t="s">
        <v>46</v>
      </c>
      <c r="U5318" t="s">
        <v>12150</v>
      </c>
      <c r="V5318" t="s">
        <v>12151</v>
      </c>
      <c r="X5318" t="s">
        <v>8446</v>
      </c>
      <c r="Y5318" t="s">
        <v>3012</v>
      </c>
      <c r="Z5318" t="s">
        <v>3691</v>
      </c>
      <c r="AA5318" t="s">
        <v>12152</v>
      </c>
      <c r="AB5318" t="s">
        <v>8414</v>
      </c>
      <c r="AG5318" t="s">
        <v>12153</v>
      </c>
      <c r="AH5318" s="24">
        <v>27252</v>
      </c>
      <c r="AI5318" t="s">
        <v>12154</v>
      </c>
      <c r="AJ5318" t="s">
        <v>12158</v>
      </c>
    </row>
    <row r="5319" spans="1:36" ht="17.25" hidden="1" customHeight="1" x14ac:dyDescent="0.2">
      <c r="A5319" s="4" t="s">
        <v>12159</v>
      </c>
      <c r="B5319" t="s">
        <v>8398</v>
      </c>
      <c r="C5319" t="s">
        <v>12160</v>
      </c>
      <c r="E5319" t="s">
        <v>8444</v>
      </c>
      <c r="F5319" t="s">
        <v>86</v>
      </c>
      <c r="G5319" s="5">
        <v>71</v>
      </c>
      <c r="H5319" t="s">
        <v>42</v>
      </c>
      <c r="I5319" t="s">
        <v>65</v>
      </c>
      <c r="J5319" t="s">
        <v>559</v>
      </c>
      <c r="N5319" s="6">
        <v>2000</v>
      </c>
      <c r="R5319" s="7">
        <v>39.103332999999999</v>
      </c>
      <c r="S5319" s="7">
        <v>-88.858980000000003</v>
      </c>
      <c r="T5319" t="s">
        <v>46</v>
      </c>
      <c r="U5319" t="s">
        <v>12161</v>
      </c>
      <c r="V5319" t="s">
        <v>11979</v>
      </c>
      <c r="X5319" t="s">
        <v>9016</v>
      </c>
      <c r="Y5319" t="s">
        <v>3012</v>
      </c>
      <c r="Z5319" t="s">
        <v>3691</v>
      </c>
      <c r="AA5319" t="s">
        <v>12162</v>
      </c>
      <c r="AB5319" t="s">
        <v>8449</v>
      </c>
      <c r="AG5319" t="s">
        <v>12163</v>
      </c>
      <c r="AH5319" s="24">
        <v>25094</v>
      </c>
      <c r="AI5319" t="s">
        <v>12164</v>
      </c>
      <c r="AJ5319" t="s">
        <v>12165</v>
      </c>
    </row>
    <row r="5320" spans="1:36" ht="17.25" hidden="1" customHeight="1" x14ac:dyDescent="0.2">
      <c r="A5320" s="4" t="s">
        <v>12166</v>
      </c>
      <c r="B5320" t="s">
        <v>8398</v>
      </c>
      <c r="C5320" t="s">
        <v>12167</v>
      </c>
      <c r="E5320" t="s">
        <v>12168</v>
      </c>
      <c r="F5320" t="s">
        <v>86</v>
      </c>
      <c r="G5320" s="5">
        <v>75</v>
      </c>
      <c r="H5320" t="s">
        <v>42</v>
      </c>
      <c r="I5320" t="s">
        <v>65</v>
      </c>
      <c r="J5320" t="s">
        <v>44</v>
      </c>
      <c r="N5320" s="6">
        <v>1978</v>
      </c>
      <c r="R5320" s="7">
        <v>28.991288999999998</v>
      </c>
      <c r="S5320" s="7">
        <v>-95.407480000000007</v>
      </c>
      <c r="T5320" t="s">
        <v>46</v>
      </c>
      <c r="U5320" t="s">
        <v>3677</v>
      </c>
      <c r="V5320" t="s">
        <v>9078</v>
      </c>
      <c r="X5320" t="s">
        <v>8584</v>
      </c>
      <c r="Y5320" t="s">
        <v>3012</v>
      </c>
      <c r="Z5320" t="s">
        <v>3691</v>
      </c>
      <c r="AA5320" t="s">
        <v>12169</v>
      </c>
      <c r="AB5320" t="s">
        <v>12170</v>
      </c>
      <c r="AI5320" t="s">
        <v>12171</v>
      </c>
      <c r="AJ5320" t="s">
        <v>12172</v>
      </c>
    </row>
    <row r="5321" spans="1:36" ht="17.25" hidden="1" customHeight="1" x14ac:dyDescent="0.2">
      <c r="A5321" s="4" t="s">
        <v>12166</v>
      </c>
      <c r="B5321" t="s">
        <v>8398</v>
      </c>
      <c r="C5321" t="s">
        <v>12167</v>
      </c>
      <c r="E5321" t="s">
        <v>12173</v>
      </c>
      <c r="F5321" t="s">
        <v>86</v>
      </c>
      <c r="G5321" s="5">
        <v>603</v>
      </c>
      <c r="H5321" t="s">
        <v>42</v>
      </c>
      <c r="I5321" t="s">
        <v>43</v>
      </c>
      <c r="J5321" t="s">
        <v>44</v>
      </c>
      <c r="N5321" s="6">
        <v>1984</v>
      </c>
      <c r="R5321" s="7">
        <v>28.991288999999998</v>
      </c>
      <c r="S5321" s="7">
        <v>-95.407480000000007</v>
      </c>
      <c r="T5321" t="s">
        <v>46</v>
      </c>
      <c r="U5321" t="s">
        <v>3677</v>
      </c>
      <c r="V5321" t="s">
        <v>9078</v>
      </c>
      <c r="X5321" t="s">
        <v>8584</v>
      </c>
      <c r="Y5321" t="s">
        <v>3012</v>
      </c>
      <c r="Z5321" t="s">
        <v>3691</v>
      </c>
      <c r="AA5321" t="s">
        <v>12169</v>
      </c>
      <c r="AB5321" t="s">
        <v>12174</v>
      </c>
      <c r="AH5321" s="27"/>
      <c r="AI5321" t="s">
        <v>12171</v>
      </c>
      <c r="AJ5321" t="s">
        <v>12175</v>
      </c>
    </row>
    <row r="5322" spans="1:36" ht="17.25" hidden="1" customHeight="1" x14ac:dyDescent="0.2">
      <c r="A5322" s="4" t="s">
        <v>12184</v>
      </c>
      <c r="B5322" t="s">
        <v>8398</v>
      </c>
      <c r="C5322" t="s">
        <v>12185</v>
      </c>
      <c r="E5322" t="s">
        <v>12173</v>
      </c>
      <c r="F5322" t="s">
        <v>86</v>
      </c>
      <c r="G5322" s="5">
        <v>260</v>
      </c>
      <c r="H5322" t="s">
        <v>42</v>
      </c>
      <c r="I5322" t="s">
        <v>43</v>
      </c>
      <c r="J5322" t="s">
        <v>44</v>
      </c>
      <c r="N5322" s="27">
        <v>2007</v>
      </c>
      <c r="R5322" s="7">
        <v>28.988761</v>
      </c>
      <c r="S5322" s="7">
        <v>-95.395420000000001</v>
      </c>
      <c r="T5322" t="s">
        <v>46</v>
      </c>
      <c r="U5322" t="s">
        <v>3677</v>
      </c>
      <c r="V5322" t="s">
        <v>9078</v>
      </c>
      <c r="X5322" t="s">
        <v>8584</v>
      </c>
      <c r="Y5322" t="s">
        <v>3012</v>
      </c>
      <c r="Z5322" t="s">
        <v>3691</v>
      </c>
      <c r="AA5322" t="s">
        <v>12186</v>
      </c>
      <c r="AB5322" t="s">
        <v>9184</v>
      </c>
      <c r="AH5322" s="27"/>
      <c r="AI5322" t="s">
        <v>12187</v>
      </c>
      <c r="AJ5322" t="s">
        <v>12188</v>
      </c>
    </row>
    <row r="5323" spans="1:36" ht="17.25" hidden="1" customHeight="1" x14ac:dyDescent="0.2">
      <c r="A5323" s="4" t="s">
        <v>12189</v>
      </c>
      <c r="B5323" t="s">
        <v>8398</v>
      </c>
      <c r="C5323" t="s">
        <v>12190</v>
      </c>
      <c r="E5323" t="s">
        <v>10461</v>
      </c>
      <c r="F5323" t="s">
        <v>86</v>
      </c>
      <c r="G5323" s="5">
        <v>518</v>
      </c>
      <c r="H5323" t="s">
        <v>42</v>
      </c>
      <c r="I5323" t="s">
        <v>43</v>
      </c>
      <c r="J5323" t="s">
        <v>559</v>
      </c>
      <c r="K5323" t="s">
        <v>45</v>
      </c>
      <c r="N5323" s="27">
        <v>2002</v>
      </c>
      <c r="R5323" s="7">
        <v>31.890699999999999</v>
      </c>
      <c r="S5323" s="7">
        <v>-96.113100000000003</v>
      </c>
      <c r="T5323" t="s">
        <v>46</v>
      </c>
      <c r="U5323" t="s">
        <v>9645</v>
      </c>
      <c r="V5323" t="s">
        <v>12191</v>
      </c>
      <c r="X5323" t="s">
        <v>8584</v>
      </c>
      <c r="Y5323" t="s">
        <v>3012</v>
      </c>
      <c r="Z5323" t="s">
        <v>3691</v>
      </c>
      <c r="AA5323" t="s">
        <v>12192</v>
      </c>
      <c r="AB5323" t="s">
        <v>12193</v>
      </c>
      <c r="AG5323" t="s">
        <v>12194</v>
      </c>
      <c r="AH5323" s="8" t="s">
        <v>12195</v>
      </c>
      <c r="AI5323" t="s">
        <v>12196</v>
      </c>
      <c r="AJ5323" t="s">
        <v>12197</v>
      </c>
    </row>
    <row r="5324" spans="1:36" ht="17.25" hidden="1" customHeight="1" x14ac:dyDescent="0.2">
      <c r="A5324" s="4" t="s">
        <v>12189</v>
      </c>
      <c r="B5324" t="s">
        <v>8398</v>
      </c>
      <c r="C5324" t="s">
        <v>12190</v>
      </c>
      <c r="E5324" t="s">
        <v>10518</v>
      </c>
      <c r="F5324" t="s">
        <v>86</v>
      </c>
      <c r="G5324" s="5">
        <v>518</v>
      </c>
      <c r="H5324" t="s">
        <v>42</v>
      </c>
      <c r="I5324" t="s">
        <v>43</v>
      </c>
      <c r="J5324" t="s">
        <v>559</v>
      </c>
      <c r="K5324" t="s">
        <v>45</v>
      </c>
      <c r="N5324" s="27">
        <v>2002</v>
      </c>
      <c r="R5324" s="7">
        <v>31.890699999999999</v>
      </c>
      <c r="S5324" s="7">
        <v>-96.113100000000003</v>
      </c>
      <c r="T5324" t="s">
        <v>46</v>
      </c>
      <c r="U5324" t="s">
        <v>9645</v>
      </c>
      <c r="V5324" t="s">
        <v>12191</v>
      </c>
      <c r="X5324" t="s">
        <v>8584</v>
      </c>
      <c r="Y5324" t="s">
        <v>3012</v>
      </c>
      <c r="Z5324" t="s">
        <v>3691</v>
      </c>
      <c r="AA5324" t="s">
        <v>12192</v>
      </c>
      <c r="AB5324" t="s">
        <v>12198</v>
      </c>
      <c r="AG5324" t="s">
        <v>12194</v>
      </c>
      <c r="AH5324" s="8" t="s">
        <v>12199</v>
      </c>
      <c r="AI5324" t="s">
        <v>12196</v>
      </c>
      <c r="AJ5324" t="s">
        <v>12200</v>
      </c>
    </row>
    <row r="5325" spans="1:36" ht="17.25" hidden="1" customHeight="1" x14ac:dyDescent="0.2">
      <c r="A5325" s="4" t="s">
        <v>12203</v>
      </c>
      <c r="B5325" t="s">
        <v>8398</v>
      </c>
      <c r="C5325" t="s">
        <v>12204</v>
      </c>
      <c r="E5325" t="s">
        <v>565</v>
      </c>
      <c r="F5325" t="s">
        <v>86</v>
      </c>
      <c r="G5325" s="5">
        <v>740</v>
      </c>
      <c r="H5325" t="s">
        <v>42</v>
      </c>
      <c r="I5325" t="s">
        <v>43</v>
      </c>
      <c r="J5325" t="s">
        <v>559</v>
      </c>
      <c r="N5325" s="27">
        <v>2012</v>
      </c>
      <c r="R5325" s="7">
        <v>41.377116000000001</v>
      </c>
      <c r="S5325" s="7">
        <v>-83.161389999999997</v>
      </c>
      <c r="T5325" t="s">
        <v>46</v>
      </c>
      <c r="U5325" t="s">
        <v>12205</v>
      </c>
      <c r="V5325" t="s">
        <v>12206</v>
      </c>
      <c r="X5325" t="s">
        <v>9940</v>
      </c>
      <c r="Y5325" t="s">
        <v>3012</v>
      </c>
      <c r="Z5325" t="s">
        <v>3691</v>
      </c>
      <c r="AA5325" t="s">
        <v>12207</v>
      </c>
      <c r="AB5325" t="s">
        <v>11873</v>
      </c>
      <c r="AI5325" t="s">
        <v>12208</v>
      </c>
      <c r="AJ5325" t="s">
        <v>12209</v>
      </c>
    </row>
    <row r="5326" spans="1:36" ht="17.25" hidden="1" customHeight="1" x14ac:dyDescent="0.2">
      <c r="A5326" s="4" t="s">
        <v>12210</v>
      </c>
      <c r="B5326" t="s">
        <v>8398</v>
      </c>
      <c r="C5326" t="s">
        <v>12211</v>
      </c>
      <c r="E5326" t="s">
        <v>565</v>
      </c>
      <c r="F5326" t="s">
        <v>86</v>
      </c>
      <c r="G5326" s="5">
        <v>62</v>
      </c>
      <c r="H5326" t="s">
        <v>42</v>
      </c>
      <c r="I5326" t="s">
        <v>43</v>
      </c>
      <c r="J5326" t="s">
        <v>44</v>
      </c>
      <c r="N5326" s="6">
        <v>2004</v>
      </c>
      <c r="R5326" s="7">
        <v>36.617021999999999</v>
      </c>
      <c r="S5326" s="7">
        <v>-120.0998</v>
      </c>
      <c r="T5326" t="s">
        <v>46</v>
      </c>
      <c r="U5326" t="s">
        <v>8714</v>
      </c>
      <c r="V5326" t="s">
        <v>8610</v>
      </c>
      <c r="X5326" t="s">
        <v>8572</v>
      </c>
      <c r="Y5326" t="s">
        <v>3012</v>
      </c>
      <c r="Z5326" t="s">
        <v>3691</v>
      </c>
      <c r="AA5326" t="s">
        <v>12212</v>
      </c>
      <c r="AB5326" t="s">
        <v>12213</v>
      </c>
      <c r="AG5326" t="s">
        <v>12214</v>
      </c>
      <c r="AI5326" t="s">
        <v>12215</v>
      </c>
      <c r="AJ5326" t="s">
        <v>12216</v>
      </c>
    </row>
    <row r="5327" spans="1:36" ht="17.25" hidden="1" customHeight="1" x14ac:dyDescent="0.2">
      <c r="A5327" s="4" t="s">
        <v>12223</v>
      </c>
      <c r="B5327" t="s">
        <v>8398</v>
      </c>
      <c r="C5327" t="s">
        <v>12224</v>
      </c>
      <c r="E5327" t="s">
        <v>565</v>
      </c>
      <c r="F5327" t="s">
        <v>86</v>
      </c>
      <c r="G5327" s="5">
        <v>554</v>
      </c>
      <c r="H5327" t="s">
        <v>42</v>
      </c>
      <c r="I5327" t="s">
        <v>43</v>
      </c>
      <c r="J5327" t="s">
        <v>559</v>
      </c>
      <c r="N5327" s="27">
        <v>2003</v>
      </c>
      <c r="R5327" s="7">
        <v>38.628100000000003</v>
      </c>
      <c r="S5327" s="7">
        <v>-104.7069</v>
      </c>
      <c r="T5327" t="s">
        <v>46</v>
      </c>
      <c r="U5327" t="s">
        <v>12225</v>
      </c>
      <c r="V5327" t="s">
        <v>10803</v>
      </c>
      <c r="X5327" t="s">
        <v>8827</v>
      </c>
      <c r="Y5327" t="s">
        <v>3012</v>
      </c>
      <c r="Z5327" t="s">
        <v>3691</v>
      </c>
      <c r="AA5327" t="s">
        <v>12226</v>
      </c>
      <c r="AB5327" t="s">
        <v>8884</v>
      </c>
      <c r="AG5327" t="s">
        <v>12227</v>
      </c>
      <c r="AH5327" s="8" t="s">
        <v>12228</v>
      </c>
      <c r="AI5327" t="s">
        <v>12229</v>
      </c>
      <c r="AJ5327" t="s">
        <v>12230</v>
      </c>
    </row>
    <row r="5328" spans="1:36" ht="17.25" hidden="1" customHeight="1" x14ac:dyDescent="0.2">
      <c r="A5328" s="4" t="s">
        <v>12231</v>
      </c>
      <c r="B5328" t="s">
        <v>8398</v>
      </c>
      <c r="C5328" t="s">
        <v>12232</v>
      </c>
      <c r="E5328" t="s">
        <v>8629</v>
      </c>
      <c r="F5328" t="s">
        <v>86</v>
      </c>
      <c r="G5328" s="5">
        <v>131</v>
      </c>
      <c r="H5328" t="s">
        <v>42</v>
      </c>
      <c r="I5328" t="s">
        <v>43</v>
      </c>
      <c r="J5328" t="s">
        <v>559</v>
      </c>
      <c r="N5328" s="8">
        <v>1989</v>
      </c>
      <c r="R5328" s="7">
        <v>35.439722000000003</v>
      </c>
      <c r="S5328" s="7">
        <v>-97.625</v>
      </c>
      <c r="T5328" t="s">
        <v>46</v>
      </c>
      <c r="U5328" t="s">
        <v>12233</v>
      </c>
      <c r="V5328" t="s">
        <v>8734</v>
      </c>
      <c r="X5328" t="s">
        <v>8734</v>
      </c>
      <c r="Y5328" t="s">
        <v>3012</v>
      </c>
      <c r="Z5328" t="s">
        <v>3691</v>
      </c>
      <c r="AA5328" t="s">
        <v>12234</v>
      </c>
      <c r="AB5328" t="s">
        <v>12235</v>
      </c>
      <c r="AI5328" t="s">
        <v>12236</v>
      </c>
      <c r="AJ5328" t="s">
        <v>12237</v>
      </c>
    </row>
    <row r="5329" spans="1:36" ht="17.25" hidden="1" customHeight="1" x14ac:dyDescent="0.2">
      <c r="A5329" s="4" t="s">
        <v>12238</v>
      </c>
      <c r="B5329" t="s">
        <v>8398</v>
      </c>
      <c r="C5329" t="s">
        <v>12239</v>
      </c>
      <c r="E5329" t="s">
        <v>40</v>
      </c>
      <c r="F5329" t="s">
        <v>86</v>
      </c>
      <c r="G5329" s="5">
        <v>155</v>
      </c>
      <c r="H5329" t="s">
        <v>42</v>
      </c>
      <c r="I5329" t="s">
        <v>65</v>
      </c>
      <c r="J5329" t="s">
        <v>559</v>
      </c>
      <c r="N5329" s="24">
        <v>2001</v>
      </c>
      <c r="R5329" s="7">
        <v>33.609400000000001</v>
      </c>
      <c r="S5329" s="7">
        <v>-93.792400000000001</v>
      </c>
      <c r="T5329" t="s">
        <v>46</v>
      </c>
      <c r="U5329" t="s">
        <v>12240</v>
      </c>
      <c r="V5329" t="s">
        <v>12241</v>
      </c>
      <c r="X5329" t="s">
        <v>10157</v>
      </c>
      <c r="Y5329" t="s">
        <v>3012</v>
      </c>
      <c r="Z5329" t="s">
        <v>3691</v>
      </c>
      <c r="AA5329" t="s">
        <v>12242</v>
      </c>
      <c r="AB5329" t="s">
        <v>8690</v>
      </c>
      <c r="AG5329" t="s">
        <v>12243</v>
      </c>
      <c r="AH5329" s="24">
        <v>24843</v>
      </c>
      <c r="AI5329" t="s">
        <v>12244</v>
      </c>
      <c r="AJ5329" t="s">
        <v>12245</v>
      </c>
    </row>
    <row r="5330" spans="1:36" ht="17.25" hidden="1" customHeight="1" x14ac:dyDescent="0.2">
      <c r="A5330" s="4" t="s">
        <v>18110</v>
      </c>
      <c r="B5330" t="s">
        <v>8398</v>
      </c>
      <c r="C5330" t="s">
        <v>18111</v>
      </c>
      <c r="E5330" t="s">
        <v>719</v>
      </c>
      <c r="F5330" t="s">
        <v>64</v>
      </c>
      <c r="G5330" s="5">
        <v>177</v>
      </c>
      <c r="H5330" t="s">
        <v>42</v>
      </c>
      <c r="I5330" t="s">
        <v>240</v>
      </c>
      <c r="J5330" t="s">
        <v>559</v>
      </c>
      <c r="N5330" s="6">
        <v>1958</v>
      </c>
      <c r="R5330" s="7">
        <v>31.93985</v>
      </c>
      <c r="S5330" s="7">
        <v>-94.989829999999998</v>
      </c>
      <c r="T5330" t="s">
        <v>46</v>
      </c>
      <c r="U5330" t="s">
        <v>12715</v>
      </c>
      <c r="V5330" t="s">
        <v>9661</v>
      </c>
      <c r="X5330" t="s">
        <v>8584</v>
      </c>
      <c r="Y5330" t="s">
        <v>3012</v>
      </c>
      <c r="Z5330" t="s">
        <v>3691</v>
      </c>
      <c r="AA5330" t="s">
        <v>18112</v>
      </c>
      <c r="AB5330" t="s">
        <v>8809</v>
      </c>
      <c r="AH5330" s="30"/>
      <c r="AI5330" t="s">
        <v>18113</v>
      </c>
      <c r="AJ5330" t="s">
        <v>18114</v>
      </c>
    </row>
    <row r="5331" spans="1:36" ht="17.25" hidden="1" customHeight="1" x14ac:dyDescent="0.2">
      <c r="A5331" s="4" t="s">
        <v>18596</v>
      </c>
      <c r="B5331" t="s">
        <v>8398</v>
      </c>
      <c r="C5331" t="s">
        <v>18597</v>
      </c>
      <c r="E5331" t="s">
        <v>191</v>
      </c>
      <c r="F5331" t="s">
        <v>64</v>
      </c>
      <c r="G5331" s="5">
        <v>170</v>
      </c>
      <c r="H5331" t="s">
        <v>42</v>
      </c>
      <c r="I5331" t="s">
        <v>240</v>
      </c>
      <c r="J5331" t="s">
        <v>559</v>
      </c>
      <c r="N5331" s="6">
        <v>1958</v>
      </c>
      <c r="R5331" s="7">
        <v>36.116492000000001</v>
      </c>
      <c r="S5331" s="7">
        <v>-95.990970000000004</v>
      </c>
      <c r="T5331" t="s">
        <v>46</v>
      </c>
      <c r="U5331" t="s">
        <v>12666</v>
      </c>
      <c r="V5331" t="s">
        <v>12666</v>
      </c>
      <c r="X5331" t="s">
        <v>8734</v>
      </c>
      <c r="Y5331" t="s">
        <v>3012</v>
      </c>
      <c r="Z5331" t="s">
        <v>3691</v>
      </c>
      <c r="AA5331" t="s">
        <v>18598</v>
      </c>
      <c r="AB5331" t="s">
        <v>8414</v>
      </c>
      <c r="AI5331" t="s">
        <v>18599</v>
      </c>
      <c r="AJ5331" t="s">
        <v>18601</v>
      </c>
    </row>
    <row r="5332" spans="1:36" ht="17.25" hidden="1" customHeight="1" x14ac:dyDescent="0.2">
      <c r="A5332" s="4" t="s">
        <v>18893</v>
      </c>
      <c r="B5332" t="s">
        <v>8398</v>
      </c>
      <c r="C5332" t="s">
        <v>18894</v>
      </c>
      <c r="E5332" t="s">
        <v>58</v>
      </c>
      <c r="F5332" t="s">
        <v>86</v>
      </c>
      <c r="G5332" s="5">
        <v>163</v>
      </c>
      <c r="H5332" t="s">
        <v>42</v>
      </c>
      <c r="I5332" t="s">
        <v>240</v>
      </c>
      <c r="J5332" t="s">
        <v>559</v>
      </c>
      <c r="M5332" t="s">
        <v>2514</v>
      </c>
      <c r="N5332" s="24">
        <v>1958</v>
      </c>
      <c r="R5332" s="7">
        <v>34.602200000000003</v>
      </c>
      <c r="S5332" s="7">
        <v>-82.435000000000002</v>
      </c>
      <c r="T5332" t="s">
        <v>46</v>
      </c>
      <c r="U5332" t="s">
        <v>18895</v>
      </c>
      <c r="V5332" t="s">
        <v>8755</v>
      </c>
      <c r="X5332" t="s">
        <v>9662</v>
      </c>
      <c r="Y5332" t="s">
        <v>3012</v>
      </c>
      <c r="Z5332" t="s">
        <v>3691</v>
      </c>
      <c r="AA5332" t="s">
        <v>18896</v>
      </c>
      <c r="AB5332" t="s">
        <v>8595</v>
      </c>
      <c r="AG5332" t="s">
        <v>18897</v>
      </c>
      <c r="AH5332" s="24">
        <v>11754</v>
      </c>
      <c r="AI5332" t="s">
        <v>18898</v>
      </c>
      <c r="AJ5332" t="s">
        <v>18899</v>
      </c>
    </row>
    <row r="5333" spans="1:36" ht="17.25" hidden="1" customHeight="1" x14ac:dyDescent="0.2">
      <c r="A5333" s="4" t="s">
        <v>12250</v>
      </c>
      <c r="B5333" t="s">
        <v>8398</v>
      </c>
      <c r="C5333" t="s">
        <v>12251</v>
      </c>
      <c r="E5333" t="s">
        <v>191</v>
      </c>
      <c r="F5333" t="s">
        <v>86</v>
      </c>
      <c r="G5333" s="5">
        <v>71</v>
      </c>
      <c r="H5333" t="s">
        <v>42</v>
      </c>
      <c r="I5333" t="s">
        <v>65</v>
      </c>
      <c r="J5333" t="s">
        <v>559</v>
      </c>
      <c r="N5333" s="24">
        <v>2002</v>
      </c>
      <c r="P5333" s="24">
        <v>2032</v>
      </c>
      <c r="R5333" s="7">
        <v>40.768599999999999</v>
      </c>
      <c r="S5333" s="7">
        <v>-111.9289</v>
      </c>
      <c r="T5333" t="s">
        <v>46</v>
      </c>
      <c r="U5333" t="s">
        <v>12252</v>
      </c>
      <c r="V5333" t="s">
        <v>12253</v>
      </c>
      <c r="X5333" t="s">
        <v>11001</v>
      </c>
      <c r="Y5333" t="s">
        <v>3012</v>
      </c>
      <c r="Z5333" t="s">
        <v>3691</v>
      </c>
      <c r="AA5333" t="s">
        <v>12254</v>
      </c>
      <c r="AB5333" t="s">
        <v>8414</v>
      </c>
      <c r="AG5333" t="s">
        <v>12255</v>
      </c>
      <c r="AH5333" s="24">
        <v>28921</v>
      </c>
      <c r="AI5333" t="s">
        <v>12256</v>
      </c>
      <c r="AJ5333" t="s">
        <v>12260</v>
      </c>
    </row>
    <row r="5334" spans="1:36" ht="17.25" hidden="1" customHeight="1" x14ac:dyDescent="0.2">
      <c r="A5334" s="4" t="s">
        <v>12250</v>
      </c>
      <c r="B5334" t="s">
        <v>8398</v>
      </c>
      <c r="C5334" t="s">
        <v>12251</v>
      </c>
      <c r="E5334" t="s">
        <v>335</v>
      </c>
      <c r="F5334" t="s">
        <v>86</v>
      </c>
      <c r="G5334" s="5">
        <v>71</v>
      </c>
      <c r="H5334" t="s">
        <v>42</v>
      </c>
      <c r="I5334" t="s">
        <v>65</v>
      </c>
      <c r="J5334" t="s">
        <v>559</v>
      </c>
      <c r="N5334" s="6">
        <v>2002</v>
      </c>
      <c r="P5334" s="24">
        <v>2032</v>
      </c>
      <c r="R5334" s="7">
        <v>40.768599999999999</v>
      </c>
      <c r="S5334" s="7">
        <v>-111.9289</v>
      </c>
      <c r="T5334" t="s">
        <v>46</v>
      </c>
      <c r="U5334" t="s">
        <v>12252</v>
      </c>
      <c r="V5334" t="s">
        <v>12253</v>
      </c>
      <c r="X5334" t="s">
        <v>11001</v>
      </c>
      <c r="Y5334" t="s">
        <v>3012</v>
      </c>
      <c r="Z5334" t="s">
        <v>3691</v>
      </c>
      <c r="AA5334" t="s">
        <v>12254</v>
      </c>
      <c r="AB5334" t="s">
        <v>8427</v>
      </c>
      <c r="AG5334" t="s">
        <v>12255</v>
      </c>
      <c r="AH5334" s="24">
        <v>28922</v>
      </c>
      <c r="AI5334" t="s">
        <v>12256</v>
      </c>
      <c r="AJ5334" t="s">
        <v>12261</v>
      </c>
    </row>
    <row r="5335" spans="1:36" ht="17.25" hidden="1" customHeight="1" x14ac:dyDescent="0.2">
      <c r="A5335" s="4" t="s">
        <v>12250</v>
      </c>
      <c r="B5335" t="s">
        <v>8398</v>
      </c>
      <c r="C5335" t="s">
        <v>12251</v>
      </c>
      <c r="E5335" t="s">
        <v>1157</v>
      </c>
      <c r="F5335" t="s">
        <v>86</v>
      </c>
      <c r="G5335" s="5">
        <v>71</v>
      </c>
      <c r="H5335" t="s">
        <v>42</v>
      </c>
      <c r="I5335" t="s">
        <v>65</v>
      </c>
      <c r="J5335" t="s">
        <v>559</v>
      </c>
      <c r="N5335" s="6">
        <v>2002</v>
      </c>
      <c r="P5335" s="24">
        <v>2032</v>
      </c>
      <c r="R5335" s="7">
        <v>40.768599999999999</v>
      </c>
      <c r="S5335" s="7">
        <v>-111.9289</v>
      </c>
      <c r="T5335" t="s">
        <v>46</v>
      </c>
      <c r="U5335" t="s">
        <v>12252</v>
      </c>
      <c r="V5335" t="s">
        <v>12253</v>
      </c>
      <c r="X5335" t="s">
        <v>11001</v>
      </c>
      <c r="Y5335" t="s">
        <v>3012</v>
      </c>
      <c r="Z5335" t="s">
        <v>3691</v>
      </c>
      <c r="AA5335" t="s">
        <v>12254</v>
      </c>
      <c r="AB5335" t="s">
        <v>8429</v>
      </c>
      <c r="AG5335" t="s">
        <v>12255</v>
      </c>
      <c r="AH5335" s="24">
        <v>28923</v>
      </c>
      <c r="AI5335" t="s">
        <v>12256</v>
      </c>
      <c r="AJ5335" t="s">
        <v>12262</v>
      </c>
    </row>
    <row r="5336" spans="1:36" ht="17.25" hidden="1" customHeight="1" x14ac:dyDescent="0.2">
      <c r="A5336" s="4" t="s">
        <v>12271</v>
      </c>
      <c r="B5336" t="s">
        <v>8398</v>
      </c>
      <c r="C5336" t="s">
        <v>12272</v>
      </c>
      <c r="E5336" t="s">
        <v>696</v>
      </c>
      <c r="F5336" t="s">
        <v>64</v>
      </c>
      <c r="G5336" s="5">
        <v>81</v>
      </c>
      <c r="H5336" t="s">
        <v>42</v>
      </c>
      <c r="I5336" t="s">
        <v>65</v>
      </c>
      <c r="J5336" t="s">
        <v>559</v>
      </c>
      <c r="M5336" t="s">
        <v>559</v>
      </c>
      <c r="N5336" s="6">
        <v>1975</v>
      </c>
      <c r="P5336" s="24">
        <v>2031</v>
      </c>
      <c r="R5336" s="7">
        <v>36.315600000000003</v>
      </c>
      <c r="S5336" s="7">
        <v>-86.400599999999997</v>
      </c>
      <c r="T5336" t="s">
        <v>46</v>
      </c>
      <c r="U5336" t="s">
        <v>12273</v>
      </c>
      <c r="V5336" t="s">
        <v>12274</v>
      </c>
      <c r="X5336" t="s">
        <v>8652</v>
      </c>
      <c r="Y5336" t="s">
        <v>3012</v>
      </c>
      <c r="Z5336" t="s">
        <v>3691</v>
      </c>
      <c r="AA5336" t="s">
        <v>12275</v>
      </c>
      <c r="AB5336" t="s">
        <v>8914</v>
      </c>
      <c r="AG5336" t="s">
        <v>12276</v>
      </c>
      <c r="AH5336" s="24">
        <v>7327</v>
      </c>
      <c r="AI5336" t="s">
        <v>12277</v>
      </c>
      <c r="AJ5336" t="s">
        <v>12278</v>
      </c>
    </row>
    <row r="5337" spans="1:36" ht="17.25" hidden="1" customHeight="1" x14ac:dyDescent="0.2">
      <c r="A5337" s="4" t="s">
        <v>12271</v>
      </c>
      <c r="B5337" t="s">
        <v>8398</v>
      </c>
      <c r="C5337" t="s">
        <v>12272</v>
      </c>
      <c r="E5337" t="s">
        <v>703</v>
      </c>
      <c r="F5337" t="s">
        <v>64</v>
      </c>
      <c r="G5337" s="5">
        <v>81</v>
      </c>
      <c r="H5337" t="s">
        <v>42</v>
      </c>
      <c r="I5337" t="s">
        <v>65</v>
      </c>
      <c r="J5337" t="s">
        <v>559</v>
      </c>
      <c r="M5337" t="s">
        <v>559</v>
      </c>
      <c r="N5337" s="6">
        <v>1975</v>
      </c>
      <c r="P5337" s="24">
        <v>2031</v>
      </c>
      <c r="R5337" s="7">
        <v>36.315600000000003</v>
      </c>
      <c r="S5337" s="7">
        <v>-86.400599999999997</v>
      </c>
      <c r="T5337" t="s">
        <v>46</v>
      </c>
      <c r="U5337" t="s">
        <v>12273</v>
      </c>
      <c r="V5337" t="s">
        <v>12274</v>
      </c>
      <c r="X5337" t="s">
        <v>8652</v>
      </c>
      <c r="Y5337" t="s">
        <v>3012</v>
      </c>
      <c r="Z5337" t="s">
        <v>3691</v>
      </c>
      <c r="AA5337" t="s">
        <v>12275</v>
      </c>
      <c r="AB5337" t="s">
        <v>8916</v>
      </c>
      <c r="AG5337" t="s">
        <v>12276</v>
      </c>
      <c r="AH5337" s="24">
        <v>7328</v>
      </c>
      <c r="AI5337" t="s">
        <v>12277</v>
      </c>
      <c r="AJ5337" t="s">
        <v>12279</v>
      </c>
    </row>
    <row r="5338" spans="1:36" ht="17.25" hidden="1" customHeight="1" x14ac:dyDescent="0.2">
      <c r="A5338" s="4" t="s">
        <v>12271</v>
      </c>
      <c r="B5338" t="s">
        <v>8398</v>
      </c>
      <c r="C5338" t="s">
        <v>12272</v>
      </c>
      <c r="E5338" t="s">
        <v>738</v>
      </c>
      <c r="F5338" t="s">
        <v>64</v>
      </c>
      <c r="G5338" s="5">
        <v>81</v>
      </c>
      <c r="H5338" t="s">
        <v>42</v>
      </c>
      <c r="I5338" t="s">
        <v>65</v>
      </c>
      <c r="J5338" t="s">
        <v>559</v>
      </c>
      <c r="M5338" t="s">
        <v>559</v>
      </c>
      <c r="N5338" s="6">
        <v>1975</v>
      </c>
      <c r="P5338" s="24">
        <v>2031</v>
      </c>
      <c r="R5338" s="7">
        <v>36.315600000000003</v>
      </c>
      <c r="S5338" s="7">
        <v>-86.400599999999997</v>
      </c>
      <c r="T5338" t="s">
        <v>46</v>
      </c>
      <c r="U5338" t="s">
        <v>12273</v>
      </c>
      <c r="V5338" t="s">
        <v>12274</v>
      </c>
      <c r="X5338" t="s">
        <v>8652</v>
      </c>
      <c r="Y5338" t="s">
        <v>3012</v>
      </c>
      <c r="Z5338" t="s">
        <v>3691</v>
      </c>
      <c r="AA5338" t="s">
        <v>12275</v>
      </c>
      <c r="AB5338" t="s">
        <v>8803</v>
      </c>
      <c r="AG5338" t="s">
        <v>12276</v>
      </c>
      <c r="AH5338" s="24">
        <v>7329</v>
      </c>
      <c r="AI5338" t="s">
        <v>12277</v>
      </c>
      <c r="AJ5338" t="s">
        <v>12280</v>
      </c>
    </row>
    <row r="5339" spans="1:36" ht="17.25" hidden="1" customHeight="1" x14ac:dyDescent="0.2">
      <c r="A5339" s="4" t="s">
        <v>12271</v>
      </c>
      <c r="B5339" t="s">
        <v>8398</v>
      </c>
      <c r="C5339" t="s">
        <v>12272</v>
      </c>
      <c r="E5339" t="s">
        <v>740</v>
      </c>
      <c r="F5339" t="s">
        <v>64</v>
      </c>
      <c r="G5339" s="5">
        <v>81</v>
      </c>
      <c r="H5339" t="s">
        <v>42</v>
      </c>
      <c r="I5339" t="s">
        <v>65</v>
      </c>
      <c r="J5339" t="s">
        <v>559</v>
      </c>
      <c r="M5339" t="s">
        <v>559</v>
      </c>
      <c r="N5339" s="6">
        <v>1975</v>
      </c>
      <c r="P5339" s="24">
        <v>2031</v>
      </c>
      <c r="R5339" s="7">
        <v>36.315600000000003</v>
      </c>
      <c r="S5339" s="7">
        <v>-86.400599999999997</v>
      </c>
      <c r="T5339" t="s">
        <v>46</v>
      </c>
      <c r="U5339" t="s">
        <v>12273</v>
      </c>
      <c r="V5339" t="s">
        <v>12274</v>
      </c>
      <c r="X5339" t="s">
        <v>8652</v>
      </c>
      <c r="Y5339" t="s">
        <v>3012</v>
      </c>
      <c r="Z5339" t="s">
        <v>3691</v>
      </c>
      <c r="AA5339" t="s">
        <v>12275</v>
      </c>
      <c r="AB5339" t="s">
        <v>8807</v>
      </c>
      <c r="AG5339" t="s">
        <v>12276</v>
      </c>
      <c r="AH5339" s="24">
        <v>7330</v>
      </c>
      <c r="AI5339" t="s">
        <v>12277</v>
      </c>
      <c r="AJ5339" t="s">
        <v>12281</v>
      </c>
    </row>
    <row r="5340" spans="1:36" ht="17.25" hidden="1" customHeight="1" x14ac:dyDescent="0.2">
      <c r="A5340" s="4" t="s">
        <v>12271</v>
      </c>
      <c r="B5340" t="s">
        <v>8398</v>
      </c>
      <c r="C5340" t="s">
        <v>12272</v>
      </c>
      <c r="E5340" t="s">
        <v>1492</v>
      </c>
      <c r="F5340" t="s">
        <v>64</v>
      </c>
      <c r="G5340" s="5">
        <v>85</v>
      </c>
      <c r="H5340" t="s">
        <v>42</v>
      </c>
      <c r="I5340" t="s">
        <v>65</v>
      </c>
      <c r="J5340" t="s">
        <v>559</v>
      </c>
      <c r="M5340" t="s">
        <v>559</v>
      </c>
      <c r="N5340" s="24">
        <v>2000</v>
      </c>
      <c r="P5340" s="24">
        <v>2031</v>
      </c>
      <c r="R5340" s="7">
        <v>36.315600000000003</v>
      </c>
      <c r="S5340" s="7">
        <v>-86.400599999999997</v>
      </c>
      <c r="T5340" t="s">
        <v>46</v>
      </c>
      <c r="U5340" t="s">
        <v>12273</v>
      </c>
      <c r="V5340" t="s">
        <v>12274</v>
      </c>
      <c r="X5340" t="s">
        <v>8652</v>
      </c>
      <c r="Y5340" t="s">
        <v>3012</v>
      </c>
      <c r="Z5340" t="s">
        <v>3691</v>
      </c>
      <c r="AA5340" t="s">
        <v>12275</v>
      </c>
      <c r="AB5340" t="s">
        <v>9002</v>
      </c>
      <c r="AG5340" t="s">
        <v>12276</v>
      </c>
      <c r="AH5340" s="24">
        <v>24134</v>
      </c>
      <c r="AI5340" t="s">
        <v>12277</v>
      </c>
      <c r="AJ5340" t="s">
        <v>12282</v>
      </c>
    </row>
    <row r="5341" spans="1:36" ht="17.25" hidden="1" customHeight="1" x14ac:dyDescent="0.2">
      <c r="A5341" s="4" t="s">
        <v>12271</v>
      </c>
      <c r="B5341" t="s">
        <v>8398</v>
      </c>
      <c r="C5341" t="s">
        <v>12272</v>
      </c>
      <c r="E5341" t="s">
        <v>1494</v>
      </c>
      <c r="F5341" t="s">
        <v>64</v>
      </c>
      <c r="G5341" s="5">
        <v>85</v>
      </c>
      <c r="H5341" t="s">
        <v>42</v>
      </c>
      <c r="I5341" t="s">
        <v>65</v>
      </c>
      <c r="J5341" t="s">
        <v>559</v>
      </c>
      <c r="M5341" t="s">
        <v>559</v>
      </c>
      <c r="N5341" s="24">
        <v>2000</v>
      </c>
      <c r="P5341" s="24">
        <v>2031</v>
      </c>
      <c r="R5341" s="7">
        <v>36.315600000000003</v>
      </c>
      <c r="S5341" s="7">
        <v>-86.400599999999997</v>
      </c>
      <c r="T5341" t="s">
        <v>46</v>
      </c>
      <c r="U5341" t="s">
        <v>12273</v>
      </c>
      <c r="V5341" t="s">
        <v>12274</v>
      </c>
      <c r="X5341" t="s">
        <v>8652</v>
      </c>
      <c r="Y5341" t="s">
        <v>3012</v>
      </c>
      <c r="Z5341" t="s">
        <v>3691</v>
      </c>
      <c r="AA5341" t="s">
        <v>12275</v>
      </c>
      <c r="AB5341" t="s">
        <v>9004</v>
      </c>
      <c r="AG5341" t="s">
        <v>12276</v>
      </c>
      <c r="AH5341" s="24">
        <v>24135</v>
      </c>
      <c r="AI5341" t="s">
        <v>12277</v>
      </c>
      <c r="AJ5341" t="s">
        <v>12283</v>
      </c>
    </row>
    <row r="5342" spans="1:36" ht="17.25" hidden="1" customHeight="1" x14ac:dyDescent="0.2">
      <c r="A5342" s="4" t="s">
        <v>12271</v>
      </c>
      <c r="B5342" t="s">
        <v>8398</v>
      </c>
      <c r="C5342" t="s">
        <v>12272</v>
      </c>
      <c r="E5342" t="s">
        <v>9006</v>
      </c>
      <c r="F5342" t="s">
        <v>64</v>
      </c>
      <c r="G5342" s="5">
        <v>85</v>
      </c>
      <c r="H5342" t="s">
        <v>42</v>
      </c>
      <c r="I5342" t="s">
        <v>65</v>
      </c>
      <c r="J5342" t="s">
        <v>559</v>
      </c>
      <c r="M5342" t="s">
        <v>559</v>
      </c>
      <c r="N5342" s="24">
        <v>2000</v>
      </c>
      <c r="P5342" s="24">
        <v>2031</v>
      </c>
      <c r="R5342" s="7">
        <v>36.315600000000003</v>
      </c>
      <c r="S5342" s="7">
        <v>-86.400599999999997</v>
      </c>
      <c r="T5342" t="s">
        <v>46</v>
      </c>
      <c r="U5342" t="s">
        <v>12273</v>
      </c>
      <c r="V5342" t="s">
        <v>12274</v>
      </c>
      <c r="X5342" t="s">
        <v>8652</v>
      </c>
      <c r="Y5342" t="s">
        <v>3012</v>
      </c>
      <c r="Z5342" t="s">
        <v>3691</v>
      </c>
      <c r="AA5342" t="s">
        <v>12275</v>
      </c>
      <c r="AB5342" t="s">
        <v>9007</v>
      </c>
      <c r="AG5342" t="s">
        <v>12276</v>
      </c>
      <c r="AH5342" s="24">
        <v>24136</v>
      </c>
      <c r="AI5342" t="s">
        <v>12277</v>
      </c>
      <c r="AJ5342" t="s">
        <v>12284</v>
      </c>
    </row>
    <row r="5343" spans="1:36" ht="17.25" hidden="1" customHeight="1" x14ac:dyDescent="0.2">
      <c r="A5343" s="4" t="s">
        <v>12271</v>
      </c>
      <c r="B5343" t="s">
        <v>8398</v>
      </c>
      <c r="C5343" t="s">
        <v>12272</v>
      </c>
      <c r="E5343" t="s">
        <v>601</v>
      </c>
      <c r="F5343" t="s">
        <v>64</v>
      </c>
      <c r="G5343" s="5">
        <v>85</v>
      </c>
      <c r="H5343" t="s">
        <v>42</v>
      </c>
      <c r="I5343" t="s">
        <v>65</v>
      </c>
      <c r="J5343" t="s">
        <v>559</v>
      </c>
      <c r="M5343" t="s">
        <v>559</v>
      </c>
      <c r="N5343" s="24">
        <v>2000</v>
      </c>
      <c r="P5343" s="24">
        <v>2031</v>
      </c>
      <c r="R5343" s="7">
        <v>36.315600000000003</v>
      </c>
      <c r="S5343" s="7">
        <v>-86.400599999999997</v>
      </c>
      <c r="T5343" t="s">
        <v>46</v>
      </c>
      <c r="U5343" t="s">
        <v>12273</v>
      </c>
      <c r="V5343" t="s">
        <v>12274</v>
      </c>
      <c r="X5343" t="s">
        <v>8652</v>
      </c>
      <c r="Y5343" t="s">
        <v>3012</v>
      </c>
      <c r="Z5343" t="s">
        <v>3691</v>
      </c>
      <c r="AA5343" t="s">
        <v>12275</v>
      </c>
      <c r="AB5343" t="s">
        <v>9009</v>
      </c>
      <c r="AG5343" t="s">
        <v>12276</v>
      </c>
      <c r="AH5343" s="24">
        <v>24137</v>
      </c>
      <c r="AI5343" t="s">
        <v>12277</v>
      </c>
      <c r="AJ5343" t="s">
        <v>12285</v>
      </c>
    </row>
    <row r="5344" spans="1:36" ht="17.25" hidden="1" customHeight="1" x14ac:dyDescent="0.2">
      <c r="A5344" s="4" t="s">
        <v>12286</v>
      </c>
      <c r="B5344" t="s">
        <v>8398</v>
      </c>
      <c r="C5344" t="s">
        <v>12287</v>
      </c>
      <c r="E5344" t="s">
        <v>565</v>
      </c>
      <c r="F5344" t="s">
        <v>86</v>
      </c>
      <c r="G5344" s="5">
        <v>156.4</v>
      </c>
      <c r="H5344" t="s">
        <v>42</v>
      </c>
      <c r="I5344" t="s">
        <v>43</v>
      </c>
      <c r="J5344" t="s">
        <v>44</v>
      </c>
      <c r="N5344" s="24">
        <v>1986</v>
      </c>
      <c r="R5344" s="7">
        <v>29.378164000000002</v>
      </c>
      <c r="S5344" s="7">
        <v>-94.921949999999995</v>
      </c>
      <c r="T5344" t="s">
        <v>46</v>
      </c>
      <c r="U5344" t="s">
        <v>12288</v>
      </c>
      <c r="V5344" t="s">
        <v>9086</v>
      </c>
      <c r="X5344" t="s">
        <v>8584</v>
      </c>
      <c r="Y5344" t="s">
        <v>3012</v>
      </c>
      <c r="Z5344" t="s">
        <v>3691</v>
      </c>
      <c r="AA5344" t="s">
        <v>12289</v>
      </c>
      <c r="AB5344" t="s">
        <v>8716</v>
      </c>
      <c r="AG5344" t="s">
        <v>12290</v>
      </c>
      <c r="AH5344" s="8" t="s">
        <v>12291</v>
      </c>
      <c r="AI5344" t="s">
        <v>12292</v>
      </c>
      <c r="AJ5344" t="s">
        <v>12293</v>
      </c>
    </row>
    <row r="5345" spans="1:36" ht="17.25" hidden="1" customHeight="1" x14ac:dyDescent="0.2">
      <c r="A5345" s="4" t="s">
        <v>12294</v>
      </c>
      <c r="B5345" t="s">
        <v>8398</v>
      </c>
      <c r="C5345" t="s">
        <v>12295</v>
      </c>
      <c r="E5345" t="s">
        <v>12296</v>
      </c>
      <c r="F5345" t="s">
        <v>86</v>
      </c>
      <c r="G5345" s="5">
        <v>98</v>
      </c>
      <c r="H5345" t="s">
        <v>42</v>
      </c>
      <c r="I5345" t="s">
        <v>240</v>
      </c>
      <c r="J5345" t="s">
        <v>559</v>
      </c>
      <c r="N5345" s="6">
        <v>1973</v>
      </c>
      <c r="R5345" s="7">
        <v>37.970300000000002</v>
      </c>
      <c r="S5345" s="7">
        <v>-100.8956</v>
      </c>
      <c r="T5345" t="s">
        <v>46</v>
      </c>
      <c r="U5345" t="s">
        <v>12297</v>
      </c>
      <c r="V5345" t="s">
        <v>12298</v>
      </c>
      <c r="X5345" t="s">
        <v>10380</v>
      </c>
      <c r="Y5345" t="s">
        <v>3012</v>
      </c>
      <c r="Z5345" t="s">
        <v>3691</v>
      </c>
      <c r="AA5345" t="s">
        <v>12299</v>
      </c>
      <c r="AB5345" t="s">
        <v>12300</v>
      </c>
      <c r="AG5345" t="s">
        <v>12301</v>
      </c>
      <c r="AH5345" s="6">
        <v>7354</v>
      </c>
      <c r="AI5345" t="s">
        <v>12302</v>
      </c>
      <c r="AJ5345" t="s">
        <v>12303</v>
      </c>
    </row>
    <row r="5346" spans="1:36" ht="17.25" hidden="1" customHeight="1" x14ac:dyDescent="0.2">
      <c r="A5346" s="4" t="s">
        <v>12294</v>
      </c>
      <c r="B5346" t="s">
        <v>8398</v>
      </c>
      <c r="C5346" t="s">
        <v>12295</v>
      </c>
      <c r="E5346" t="s">
        <v>12304</v>
      </c>
      <c r="F5346" t="s">
        <v>86</v>
      </c>
      <c r="G5346" s="5">
        <v>71</v>
      </c>
      <c r="H5346" t="s">
        <v>42</v>
      </c>
      <c r="I5346" t="s">
        <v>65</v>
      </c>
      <c r="J5346" t="s">
        <v>559</v>
      </c>
      <c r="N5346" s="6">
        <v>1976</v>
      </c>
      <c r="R5346" s="7">
        <v>37.970300000000002</v>
      </c>
      <c r="S5346" s="7">
        <v>-100.8956</v>
      </c>
      <c r="T5346" t="s">
        <v>46</v>
      </c>
      <c r="U5346" t="s">
        <v>12297</v>
      </c>
      <c r="V5346" t="s">
        <v>12298</v>
      </c>
      <c r="X5346" t="s">
        <v>10380</v>
      </c>
      <c r="Y5346" t="s">
        <v>3012</v>
      </c>
      <c r="Z5346" t="s">
        <v>3691</v>
      </c>
      <c r="AA5346" t="s">
        <v>12299</v>
      </c>
      <c r="AB5346" t="s">
        <v>12305</v>
      </c>
      <c r="AG5346" t="s">
        <v>12301</v>
      </c>
      <c r="AH5346" s="6">
        <v>7357</v>
      </c>
      <c r="AI5346" t="s">
        <v>12302</v>
      </c>
      <c r="AJ5346" t="s">
        <v>12306</v>
      </c>
    </row>
    <row r="5347" spans="1:36" ht="17.25" hidden="1" customHeight="1" x14ac:dyDescent="0.2">
      <c r="A5347" s="4" t="s">
        <v>12294</v>
      </c>
      <c r="B5347" t="s">
        <v>8398</v>
      </c>
      <c r="C5347" t="s">
        <v>12295</v>
      </c>
      <c r="E5347" t="s">
        <v>12307</v>
      </c>
      <c r="F5347" t="s">
        <v>86</v>
      </c>
      <c r="G5347" s="5">
        <v>71</v>
      </c>
      <c r="H5347" t="s">
        <v>42</v>
      </c>
      <c r="I5347" t="s">
        <v>65</v>
      </c>
      <c r="J5347" t="s">
        <v>559</v>
      </c>
      <c r="N5347" s="6">
        <v>1979</v>
      </c>
      <c r="R5347" s="7">
        <v>37.970300000000002</v>
      </c>
      <c r="S5347" s="7">
        <v>-100.8956</v>
      </c>
      <c r="T5347" t="s">
        <v>46</v>
      </c>
      <c r="U5347" t="s">
        <v>12297</v>
      </c>
      <c r="V5347" t="s">
        <v>12298</v>
      </c>
      <c r="X5347" t="s">
        <v>10380</v>
      </c>
      <c r="Y5347" t="s">
        <v>3012</v>
      </c>
      <c r="Z5347" t="s">
        <v>3691</v>
      </c>
      <c r="AA5347" t="s">
        <v>12299</v>
      </c>
      <c r="AB5347" t="s">
        <v>12308</v>
      </c>
      <c r="AG5347" t="s">
        <v>12301</v>
      </c>
      <c r="AH5347" s="24">
        <v>7358</v>
      </c>
      <c r="AI5347" t="s">
        <v>12302</v>
      </c>
      <c r="AJ5347" t="s">
        <v>12309</v>
      </c>
    </row>
    <row r="5348" spans="1:36" ht="17.25" hidden="1" customHeight="1" x14ac:dyDescent="0.2">
      <c r="A5348" s="4" t="s">
        <v>12319</v>
      </c>
      <c r="B5348" t="s">
        <v>8398</v>
      </c>
      <c r="C5348" t="s">
        <v>12320</v>
      </c>
      <c r="E5348" t="s">
        <v>12321</v>
      </c>
      <c r="F5348" t="s">
        <v>12322</v>
      </c>
      <c r="G5348" s="5">
        <v>161</v>
      </c>
      <c r="H5348" t="s">
        <v>42</v>
      </c>
      <c r="I5348" t="s">
        <v>240</v>
      </c>
      <c r="J5348" t="s">
        <v>44</v>
      </c>
      <c r="L5348" t="s">
        <v>45</v>
      </c>
      <c r="N5348" s="6">
        <v>1997</v>
      </c>
      <c r="R5348" s="7">
        <v>41.622425999999997</v>
      </c>
      <c r="S5348" s="7">
        <v>-87.328940000000003</v>
      </c>
      <c r="T5348" t="s">
        <v>46</v>
      </c>
      <c r="U5348" t="s">
        <v>12323</v>
      </c>
      <c r="V5348" t="s">
        <v>12324</v>
      </c>
      <c r="X5348" t="s">
        <v>8422</v>
      </c>
      <c r="Y5348" t="s">
        <v>3012</v>
      </c>
      <c r="Z5348" t="s">
        <v>3691</v>
      </c>
      <c r="AA5348" t="s">
        <v>12325</v>
      </c>
      <c r="AB5348" t="s">
        <v>12326</v>
      </c>
      <c r="AG5348" t="s">
        <v>12327</v>
      </c>
      <c r="AI5348" t="s">
        <v>12328</v>
      </c>
      <c r="AJ5348" t="s">
        <v>12329</v>
      </c>
    </row>
    <row r="5349" spans="1:36" ht="17.25" hidden="1" customHeight="1" x14ac:dyDescent="0.2">
      <c r="A5349" s="4" t="s">
        <v>12342</v>
      </c>
      <c r="B5349" t="s">
        <v>8398</v>
      </c>
      <c r="C5349" t="s">
        <v>12343</v>
      </c>
      <c r="E5349" t="s">
        <v>565</v>
      </c>
      <c r="F5349" t="s">
        <v>86</v>
      </c>
      <c r="G5349" s="5">
        <v>620</v>
      </c>
      <c r="H5349" t="s">
        <v>42</v>
      </c>
      <c r="I5349" t="s">
        <v>43</v>
      </c>
      <c r="J5349" t="s">
        <v>559</v>
      </c>
      <c r="N5349" s="8">
        <v>2009</v>
      </c>
      <c r="R5349" s="7">
        <v>38.017499999999998</v>
      </c>
      <c r="S5349" s="7">
        <v>-121.7587</v>
      </c>
      <c r="T5349" t="s">
        <v>46</v>
      </c>
      <c r="U5349" t="s">
        <v>12344</v>
      </c>
      <c r="V5349" t="s">
        <v>10928</v>
      </c>
      <c r="X5349" t="s">
        <v>8572</v>
      </c>
      <c r="Y5349" t="s">
        <v>3012</v>
      </c>
      <c r="Z5349" t="s">
        <v>3691</v>
      </c>
      <c r="AA5349" t="s">
        <v>12345</v>
      </c>
      <c r="AB5349" t="s">
        <v>10689</v>
      </c>
      <c r="AG5349" t="s">
        <v>12346</v>
      </c>
      <c r="AH5349" s="8" t="s">
        <v>12347</v>
      </c>
      <c r="AI5349" t="s">
        <v>12348</v>
      </c>
      <c r="AJ5349" t="s">
        <v>12349</v>
      </c>
    </row>
    <row r="5350" spans="1:36" ht="17.25" hidden="1" customHeight="1" x14ac:dyDescent="0.2">
      <c r="A5350" s="4" t="s">
        <v>12350</v>
      </c>
      <c r="B5350" t="s">
        <v>8398</v>
      </c>
      <c r="C5350" t="s">
        <v>12351</v>
      </c>
      <c r="E5350" t="s">
        <v>12352</v>
      </c>
      <c r="F5350" t="s">
        <v>86</v>
      </c>
      <c r="G5350" s="5">
        <v>84</v>
      </c>
      <c r="H5350" t="s">
        <v>42</v>
      </c>
      <c r="I5350" t="s">
        <v>65</v>
      </c>
      <c r="J5350" t="s">
        <v>44</v>
      </c>
      <c r="N5350" s="6">
        <v>2000</v>
      </c>
      <c r="P5350" s="24">
        <v>2024</v>
      </c>
      <c r="R5350" s="7">
        <v>30.209</v>
      </c>
      <c r="S5350" s="7">
        <v>-90.992099999999994</v>
      </c>
      <c r="T5350" t="s">
        <v>46</v>
      </c>
      <c r="U5350" t="s">
        <v>12353</v>
      </c>
      <c r="V5350" t="s">
        <v>12354</v>
      </c>
      <c r="X5350" t="s">
        <v>8512</v>
      </c>
      <c r="Y5350" t="s">
        <v>3012</v>
      </c>
      <c r="Z5350" t="s">
        <v>3691</v>
      </c>
      <c r="AA5350" t="s">
        <v>12355</v>
      </c>
      <c r="AB5350" t="s">
        <v>12356</v>
      </c>
      <c r="AG5350" t="s">
        <v>12357</v>
      </c>
      <c r="AH5350" s="24">
        <v>24102</v>
      </c>
      <c r="AI5350" t="s">
        <v>12358</v>
      </c>
      <c r="AJ5350" t="s">
        <v>12359</v>
      </c>
    </row>
    <row r="5351" spans="1:36" ht="17.25" hidden="1" customHeight="1" x14ac:dyDescent="0.2">
      <c r="A5351" s="4" t="s">
        <v>12360</v>
      </c>
      <c r="B5351" t="s">
        <v>8398</v>
      </c>
      <c r="C5351" t="s">
        <v>12361</v>
      </c>
      <c r="E5351" t="s">
        <v>4768</v>
      </c>
      <c r="F5351" t="s">
        <v>11302</v>
      </c>
      <c r="G5351" s="5">
        <v>61</v>
      </c>
      <c r="H5351" t="s">
        <v>42</v>
      </c>
      <c r="I5351" t="s">
        <v>65</v>
      </c>
      <c r="J5351" t="s">
        <v>559</v>
      </c>
      <c r="N5351" s="6">
        <v>2010</v>
      </c>
      <c r="R5351" s="7">
        <v>41.210799999999999</v>
      </c>
      <c r="S5351" s="7">
        <v>-73.107500000000002</v>
      </c>
      <c r="T5351" t="s">
        <v>46</v>
      </c>
      <c r="U5351" t="s">
        <v>11303</v>
      </c>
      <c r="V5351" t="s">
        <v>8411</v>
      </c>
      <c r="X5351" t="s">
        <v>8412</v>
      </c>
      <c r="Y5351" t="s">
        <v>3012</v>
      </c>
      <c r="Z5351" t="s">
        <v>3691</v>
      </c>
      <c r="AA5351" t="s">
        <v>12362</v>
      </c>
      <c r="AB5351" t="s">
        <v>10543</v>
      </c>
      <c r="AG5351" t="s">
        <v>12363</v>
      </c>
      <c r="AH5351" s="24">
        <v>32581</v>
      </c>
      <c r="AI5351" t="s">
        <v>12364</v>
      </c>
      <c r="AJ5351" t="s">
        <v>12365</v>
      </c>
    </row>
    <row r="5352" spans="1:36" ht="17.25" hidden="1" customHeight="1" x14ac:dyDescent="0.2">
      <c r="A5352" s="4" t="s">
        <v>12360</v>
      </c>
      <c r="B5352" t="s">
        <v>8398</v>
      </c>
      <c r="C5352" t="s">
        <v>12361</v>
      </c>
      <c r="E5352" t="s">
        <v>4770</v>
      </c>
      <c r="F5352" t="s">
        <v>11302</v>
      </c>
      <c r="G5352" s="5">
        <v>61</v>
      </c>
      <c r="H5352" t="s">
        <v>42</v>
      </c>
      <c r="I5352" t="s">
        <v>65</v>
      </c>
      <c r="J5352" t="s">
        <v>559</v>
      </c>
      <c r="N5352" s="6">
        <v>2010</v>
      </c>
      <c r="R5352" s="7">
        <v>41.210799999999999</v>
      </c>
      <c r="S5352" s="7">
        <v>-73.107500000000002</v>
      </c>
      <c r="T5352" t="s">
        <v>46</v>
      </c>
      <c r="U5352" t="s">
        <v>11303</v>
      </c>
      <c r="V5352" t="s">
        <v>8411</v>
      </c>
      <c r="X5352" t="s">
        <v>8412</v>
      </c>
      <c r="Y5352" t="s">
        <v>3012</v>
      </c>
      <c r="Z5352" t="s">
        <v>3691</v>
      </c>
      <c r="AA5352" t="s">
        <v>12362</v>
      </c>
      <c r="AB5352" t="s">
        <v>10545</v>
      </c>
      <c r="AG5352" t="s">
        <v>12363</v>
      </c>
      <c r="AH5352" s="24">
        <v>36637</v>
      </c>
      <c r="AI5352" t="s">
        <v>12364</v>
      </c>
      <c r="AJ5352" t="s">
        <v>12366</v>
      </c>
    </row>
    <row r="5353" spans="1:36" ht="17.25" hidden="1" customHeight="1" x14ac:dyDescent="0.2">
      <c r="A5353" s="4" t="s">
        <v>12360</v>
      </c>
      <c r="B5353" t="s">
        <v>8398</v>
      </c>
      <c r="C5353" t="s">
        <v>12361</v>
      </c>
      <c r="E5353" t="s">
        <v>4772</v>
      </c>
      <c r="F5353" t="s">
        <v>11302</v>
      </c>
      <c r="G5353" s="5">
        <v>61</v>
      </c>
      <c r="H5353" t="s">
        <v>42</v>
      </c>
      <c r="I5353" t="s">
        <v>65</v>
      </c>
      <c r="J5353" t="s">
        <v>559</v>
      </c>
      <c r="N5353" s="6">
        <v>2010</v>
      </c>
      <c r="R5353" s="7">
        <v>41.210799999999999</v>
      </c>
      <c r="S5353" s="7">
        <v>-73.107500000000002</v>
      </c>
      <c r="T5353" t="s">
        <v>46</v>
      </c>
      <c r="U5353" t="s">
        <v>11303</v>
      </c>
      <c r="V5353" t="s">
        <v>8411</v>
      </c>
      <c r="X5353" t="s">
        <v>8412</v>
      </c>
      <c r="Y5353" t="s">
        <v>3012</v>
      </c>
      <c r="Z5353" t="s">
        <v>3691</v>
      </c>
      <c r="AA5353" t="s">
        <v>12362</v>
      </c>
      <c r="AB5353" t="s">
        <v>10547</v>
      </c>
      <c r="AG5353" t="s">
        <v>12363</v>
      </c>
      <c r="AH5353" s="24">
        <v>36638</v>
      </c>
      <c r="AI5353" t="s">
        <v>12364</v>
      </c>
      <c r="AJ5353" t="s">
        <v>12367</v>
      </c>
    </row>
    <row r="5354" spans="1:36" ht="17.25" hidden="1" customHeight="1" x14ac:dyDescent="0.2">
      <c r="A5354" s="4" t="s">
        <v>12360</v>
      </c>
      <c r="B5354" t="s">
        <v>8398</v>
      </c>
      <c r="C5354" t="s">
        <v>12361</v>
      </c>
      <c r="E5354" t="s">
        <v>4774</v>
      </c>
      <c r="F5354" t="s">
        <v>11302</v>
      </c>
      <c r="G5354" s="5">
        <v>61</v>
      </c>
      <c r="H5354" t="s">
        <v>42</v>
      </c>
      <c r="I5354" t="s">
        <v>65</v>
      </c>
      <c r="J5354" t="s">
        <v>559</v>
      </c>
      <c r="N5354" s="6">
        <v>2010</v>
      </c>
      <c r="R5354" s="7">
        <v>41.210799999999999</v>
      </c>
      <c r="S5354" s="7">
        <v>-73.107500000000002</v>
      </c>
      <c r="T5354" t="s">
        <v>46</v>
      </c>
      <c r="U5354" t="s">
        <v>11303</v>
      </c>
      <c r="V5354" t="s">
        <v>8411</v>
      </c>
      <c r="X5354" t="s">
        <v>8412</v>
      </c>
      <c r="Y5354" t="s">
        <v>3012</v>
      </c>
      <c r="Z5354" t="s">
        <v>3691</v>
      </c>
      <c r="AA5354" t="s">
        <v>12362</v>
      </c>
      <c r="AB5354" t="s">
        <v>10549</v>
      </c>
      <c r="AG5354" t="s">
        <v>12363</v>
      </c>
      <c r="AH5354" s="6">
        <v>36639</v>
      </c>
      <c r="AI5354" t="s">
        <v>12364</v>
      </c>
      <c r="AJ5354" t="s">
        <v>12368</v>
      </c>
    </row>
    <row r="5355" spans="1:36" ht="17.25" hidden="1" customHeight="1" x14ac:dyDescent="0.2">
      <c r="A5355" s="4" t="s">
        <v>12369</v>
      </c>
      <c r="B5355" t="s">
        <v>8398</v>
      </c>
      <c r="C5355" t="s">
        <v>12370</v>
      </c>
      <c r="E5355" t="s">
        <v>4762</v>
      </c>
      <c r="F5355" t="s">
        <v>11302</v>
      </c>
      <c r="G5355" s="5">
        <v>61</v>
      </c>
      <c r="H5355" t="s">
        <v>42</v>
      </c>
      <c r="I5355" t="s">
        <v>65</v>
      </c>
      <c r="J5355" t="s">
        <v>559</v>
      </c>
      <c r="N5355" s="6">
        <v>2011</v>
      </c>
      <c r="R5355" s="7">
        <v>41.554443999999997</v>
      </c>
      <c r="S5355" s="7">
        <v>-72.576669999999993</v>
      </c>
      <c r="T5355" t="s">
        <v>46</v>
      </c>
      <c r="U5355" t="s">
        <v>12371</v>
      </c>
      <c r="V5355" t="s">
        <v>12372</v>
      </c>
      <c r="X5355" t="s">
        <v>8412</v>
      </c>
      <c r="Y5355" t="s">
        <v>3012</v>
      </c>
      <c r="Z5355" t="s">
        <v>3691</v>
      </c>
      <c r="AA5355" t="s">
        <v>12373</v>
      </c>
      <c r="AB5355" t="s">
        <v>10538</v>
      </c>
      <c r="AG5355" t="s">
        <v>12374</v>
      </c>
      <c r="AH5355" s="6">
        <v>32580</v>
      </c>
      <c r="AI5355" t="s">
        <v>12375</v>
      </c>
      <c r="AJ5355" t="s">
        <v>12376</v>
      </c>
    </row>
    <row r="5356" spans="1:36" ht="17.25" hidden="1" customHeight="1" x14ac:dyDescent="0.2">
      <c r="A5356" s="4" t="s">
        <v>12369</v>
      </c>
      <c r="B5356" t="s">
        <v>8398</v>
      </c>
      <c r="C5356" t="s">
        <v>12370</v>
      </c>
      <c r="E5356" t="s">
        <v>4764</v>
      </c>
      <c r="F5356" t="s">
        <v>11302</v>
      </c>
      <c r="G5356" s="5">
        <v>61</v>
      </c>
      <c r="H5356" t="s">
        <v>42</v>
      </c>
      <c r="I5356" t="s">
        <v>65</v>
      </c>
      <c r="J5356" t="s">
        <v>559</v>
      </c>
      <c r="N5356" s="6">
        <v>2011</v>
      </c>
      <c r="R5356" s="7">
        <v>41.554443999999997</v>
      </c>
      <c r="S5356" s="7">
        <v>-72.576669999999993</v>
      </c>
      <c r="T5356" t="s">
        <v>46</v>
      </c>
      <c r="U5356" t="s">
        <v>12371</v>
      </c>
      <c r="V5356" t="s">
        <v>12372</v>
      </c>
      <c r="X5356" t="s">
        <v>8412</v>
      </c>
      <c r="Y5356" t="s">
        <v>3012</v>
      </c>
      <c r="Z5356" t="s">
        <v>3691</v>
      </c>
      <c r="AA5356" t="s">
        <v>12373</v>
      </c>
      <c r="AB5356" t="s">
        <v>10540</v>
      </c>
      <c r="AG5356" t="s">
        <v>12374</v>
      </c>
      <c r="AH5356" s="6">
        <v>36640</v>
      </c>
      <c r="AI5356" t="s">
        <v>12375</v>
      </c>
      <c r="AJ5356" t="s">
        <v>12377</v>
      </c>
    </row>
    <row r="5357" spans="1:36" ht="17.25" hidden="1" customHeight="1" x14ac:dyDescent="0.2">
      <c r="A5357" s="4" t="s">
        <v>12369</v>
      </c>
      <c r="B5357" t="s">
        <v>8398</v>
      </c>
      <c r="C5357" t="s">
        <v>12370</v>
      </c>
      <c r="E5357" t="s">
        <v>4766</v>
      </c>
      <c r="F5357" t="s">
        <v>11302</v>
      </c>
      <c r="G5357" s="5">
        <v>61</v>
      </c>
      <c r="H5357" t="s">
        <v>42</v>
      </c>
      <c r="I5357" t="s">
        <v>65</v>
      </c>
      <c r="J5357" t="s">
        <v>559</v>
      </c>
      <c r="N5357" s="6">
        <v>2011</v>
      </c>
      <c r="R5357" s="7">
        <v>41.554443999999997</v>
      </c>
      <c r="S5357" s="7">
        <v>-72.576669999999993</v>
      </c>
      <c r="T5357" t="s">
        <v>46</v>
      </c>
      <c r="U5357" t="s">
        <v>12371</v>
      </c>
      <c r="V5357" t="s">
        <v>12372</v>
      </c>
      <c r="X5357" t="s">
        <v>8412</v>
      </c>
      <c r="Y5357" t="s">
        <v>3012</v>
      </c>
      <c r="Z5357" t="s">
        <v>3691</v>
      </c>
      <c r="AA5357" t="s">
        <v>12373</v>
      </c>
      <c r="AB5357" t="s">
        <v>10382</v>
      </c>
      <c r="AG5357" t="s">
        <v>12374</v>
      </c>
      <c r="AH5357" s="6">
        <v>36641</v>
      </c>
      <c r="AI5357" t="s">
        <v>12375</v>
      </c>
      <c r="AJ5357" t="s">
        <v>12378</v>
      </c>
    </row>
    <row r="5358" spans="1:36" ht="17.25" hidden="1" customHeight="1" x14ac:dyDescent="0.2">
      <c r="A5358" s="4" t="s">
        <v>12369</v>
      </c>
      <c r="B5358" t="s">
        <v>8398</v>
      </c>
      <c r="C5358" t="s">
        <v>12370</v>
      </c>
      <c r="E5358" t="s">
        <v>4768</v>
      </c>
      <c r="F5358" t="s">
        <v>11302</v>
      </c>
      <c r="G5358" s="5">
        <v>61</v>
      </c>
      <c r="H5358" t="s">
        <v>42</v>
      </c>
      <c r="I5358" t="s">
        <v>65</v>
      </c>
      <c r="J5358" t="s">
        <v>559</v>
      </c>
      <c r="N5358" s="6">
        <v>2011</v>
      </c>
      <c r="R5358" s="7">
        <v>41.554443999999997</v>
      </c>
      <c r="S5358" s="7">
        <v>-72.576669999999993</v>
      </c>
      <c r="T5358" t="s">
        <v>46</v>
      </c>
      <c r="U5358" t="s">
        <v>12371</v>
      </c>
      <c r="V5358" t="s">
        <v>12372</v>
      </c>
      <c r="X5358" t="s">
        <v>8412</v>
      </c>
      <c r="Y5358" t="s">
        <v>3012</v>
      </c>
      <c r="Z5358" t="s">
        <v>3691</v>
      </c>
      <c r="AA5358" t="s">
        <v>12373</v>
      </c>
      <c r="AB5358" t="s">
        <v>10543</v>
      </c>
      <c r="AG5358" t="s">
        <v>12374</v>
      </c>
      <c r="AH5358" s="24">
        <v>36642</v>
      </c>
      <c r="AI5358" t="s">
        <v>12375</v>
      </c>
      <c r="AJ5358" t="s">
        <v>12379</v>
      </c>
    </row>
    <row r="5359" spans="1:36" ht="17.25" hidden="1" customHeight="1" x14ac:dyDescent="0.2">
      <c r="A5359" s="4" t="s">
        <v>12380</v>
      </c>
      <c r="B5359" t="s">
        <v>8398</v>
      </c>
      <c r="C5359" t="s">
        <v>12381</v>
      </c>
      <c r="E5359" t="s">
        <v>12382</v>
      </c>
      <c r="F5359" t="s">
        <v>86</v>
      </c>
      <c r="G5359" s="5">
        <v>97</v>
      </c>
      <c r="H5359" t="s">
        <v>42</v>
      </c>
      <c r="I5359" t="s">
        <v>43</v>
      </c>
      <c r="J5359" t="s">
        <v>44</v>
      </c>
      <c r="N5359" s="8">
        <v>1999</v>
      </c>
      <c r="R5359" s="7">
        <v>32.310226</v>
      </c>
      <c r="S5359" s="7">
        <v>-86.525419999999997</v>
      </c>
      <c r="T5359" t="s">
        <v>46</v>
      </c>
      <c r="U5359" t="s">
        <v>12383</v>
      </c>
      <c r="V5359" t="s">
        <v>10014</v>
      </c>
      <c r="X5359" t="s">
        <v>9142</v>
      </c>
      <c r="Y5359" t="s">
        <v>3012</v>
      </c>
      <c r="Z5359" t="s">
        <v>3691</v>
      </c>
      <c r="AA5359" t="s">
        <v>12384</v>
      </c>
      <c r="AB5359" t="s">
        <v>8633</v>
      </c>
      <c r="AG5359" t="s">
        <v>12385</v>
      </c>
      <c r="AH5359" s="8" t="s">
        <v>12386</v>
      </c>
      <c r="AI5359" t="s">
        <v>12387</v>
      </c>
      <c r="AJ5359" t="s">
        <v>12388</v>
      </c>
    </row>
    <row r="5360" spans="1:36" ht="17.25" hidden="1" customHeight="1" x14ac:dyDescent="0.2">
      <c r="A5360" s="4" t="s">
        <v>12389</v>
      </c>
      <c r="B5360" t="s">
        <v>8398</v>
      </c>
      <c r="C5360" t="s">
        <v>12390</v>
      </c>
      <c r="E5360" t="s">
        <v>2297</v>
      </c>
      <c r="F5360" t="s">
        <v>64</v>
      </c>
      <c r="G5360" s="5">
        <v>103</v>
      </c>
      <c r="H5360" t="s">
        <v>42</v>
      </c>
      <c r="I5360" t="s">
        <v>65</v>
      </c>
      <c r="J5360" t="s">
        <v>559</v>
      </c>
      <c r="N5360" s="6">
        <v>1979</v>
      </c>
      <c r="R5360" s="7">
        <v>61.229712999999997</v>
      </c>
      <c r="S5360" s="7">
        <v>-149.7167</v>
      </c>
      <c r="T5360" t="s">
        <v>46</v>
      </c>
      <c r="U5360" t="s">
        <v>12391</v>
      </c>
      <c r="V5360" t="s">
        <v>12391</v>
      </c>
      <c r="X5360" t="s">
        <v>9309</v>
      </c>
      <c r="Y5360" t="s">
        <v>3012</v>
      </c>
      <c r="Z5360" t="s">
        <v>3691</v>
      </c>
      <c r="AA5360" t="s">
        <v>12392</v>
      </c>
      <c r="AB5360" t="s">
        <v>8431</v>
      </c>
      <c r="AG5360" t="s">
        <v>12393</v>
      </c>
      <c r="AH5360" s="24">
        <v>7714</v>
      </c>
      <c r="AI5360" t="s">
        <v>12394</v>
      </c>
      <c r="AJ5360" t="s">
        <v>12395</v>
      </c>
    </row>
    <row r="5361" spans="1:36" ht="17.25" hidden="1" customHeight="1" x14ac:dyDescent="0.2">
      <c r="A5361" s="4" t="s">
        <v>12389</v>
      </c>
      <c r="B5361" t="s">
        <v>8398</v>
      </c>
      <c r="C5361" t="s">
        <v>12390</v>
      </c>
      <c r="E5361" t="s">
        <v>601</v>
      </c>
      <c r="F5361" t="s">
        <v>86</v>
      </c>
      <c r="G5361" s="5">
        <v>93</v>
      </c>
      <c r="H5361" t="s">
        <v>857</v>
      </c>
      <c r="I5361" t="s">
        <v>65</v>
      </c>
      <c r="J5361" t="s">
        <v>559</v>
      </c>
      <c r="N5361" s="24">
        <v>1984</v>
      </c>
      <c r="R5361" s="7">
        <v>61.229712999999997</v>
      </c>
      <c r="S5361" s="7">
        <v>-149.7167</v>
      </c>
      <c r="T5361" t="s">
        <v>46</v>
      </c>
      <c r="U5361" t="s">
        <v>12391</v>
      </c>
      <c r="V5361" t="s">
        <v>12391</v>
      </c>
      <c r="X5361" t="s">
        <v>9309</v>
      </c>
      <c r="Y5361" t="s">
        <v>3012</v>
      </c>
      <c r="Z5361" t="s">
        <v>3691</v>
      </c>
      <c r="AA5361" t="s">
        <v>12392</v>
      </c>
      <c r="AB5361" t="s">
        <v>9009</v>
      </c>
      <c r="AG5361" t="s">
        <v>12393</v>
      </c>
      <c r="AH5361" s="24">
        <v>7715</v>
      </c>
      <c r="AI5361" t="s">
        <v>12394</v>
      </c>
      <c r="AJ5361" t="s">
        <v>12399</v>
      </c>
    </row>
    <row r="5362" spans="1:36" ht="17.25" hidden="1" customHeight="1" x14ac:dyDescent="0.2">
      <c r="A5362" s="4" t="s">
        <v>12400</v>
      </c>
      <c r="B5362" t="s">
        <v>8398</v>
      </c>
      <c r="C5362" t="s">
        <v>12401</v>
      </c>
      <c r="E5362" t="s">
        <v>696</v>
      </c>
      <c r="F5362" t="s">
        <v>86</v>
      </c>
      <c r="G5362" s="5">
        <v>85</v>
      </c>
      <c r="H5362" t="s">
        <v>42</v>
      </c>
      <c r="I5362" t="s">
        <v>65</v>
      </c>
      <c r="J5362" t="s">
        <v>559</v>
      </c>
      <c r="N5362" s="24">
        <v>2000</v>
      </c>
      <c r="R5362" s="7">
        <v>39.902555999999997</v>
      </c>
      <c r="S5362" s="7">
        <v>-86.244050000000001</v>
      </c>
      <c r="T5362" t="s">
        <v>46</v>
      </c>
      <c r="U5362" t="s">
        <v>12402</v>
      </c>
      <c r="V5362" t="s">
        <v>12403</v>
      </c>
      <c r="X5362" t="s">
        <v>8422</v>
      </c>
      <c r="Y5362" t="s">
        <v>3012</v>
      </c>
      <c r="Z5362" t="s">
        <v>3691</v>
      </c>
      <c r="AA5362" t="s">
        <v>12404</v>
      </c>
      <c r="AB5362" t="s">
        <v>8914</v>
      </c>
      <c r="AG5362" t="s">
        <v>12405</v>
      </c>
      <c r="AH5362" s="24">
        <v>9850</v>
      </c>
      <c r="AI5362" t="s">
        <v>12406</v>
      </c>
      <c r="AJ5362" t="s">
        <v>12407</v>
      </c>
    </row>
    <row r="5363" spans="1:36" ht="17.25" hidden="1" customHeight="1" x14ac:dyDescent="0.2">
      <c r="A5363" s="4" t="s">
        <v>12400</v>
      </c>
      <c r="B5363" t="s">
        <v>8398</v>
      </c>
      <c r="C5363" t="s">
        <v>12401</v>
      </c>
      <c r="E5363" t="s">
        <v>703</v>
      </c>
      <c r="F5363" t="s">
        <v>86</v>
      </c>
      <c r="G5363" s="5">
        <v>85</v>
      </c>
      <c r="H5363" t="s">
        <v>42</v>
      </c>
      <c r="I5363" t="s">
        <v>65</v>
      </c>
      <c r="J5363" t="s">
        <v>559</v>
      </c>
      <c r="N5363" s="24">
        <v>2000</v>
      </c>
      <c r="R5363" s="7">
        <v>39.902555999999997</v>
      </c>
      <c r="S5363" s="7">
        <v>-86.244050000000001</v>
      </c>
      <c r="T5363" t="s">
        <v>46</v>
      </c>
      <c r="U5363" t="s">
        <v>12402</v>
      </c>
      <c r="V5363" t="s">
        <v>12403</v>
      </c>
      <c r="X5363" t="s">
        <v>8422</v>
      </c>
      <c r="Y5363" t="s">
        <v>3012</v>
      </c>
      <c r="Z5363" t="s">
        <v>3691</v>
      </c>
      <c r="AA5363" t="s">
        <v>12404</v>
      </c>
      <c r="AB5363" t="s">
        <v>8916</v>
      </c>
      <c r="AG5363" t="s">
        <v>12405</v>
      </c>
      <c r="AH5363" s="24">
        <v>9851</v>
      </c>
      <c r="AI5363" t="s">
        <v>12406</v>
      </c>
      <c r="AJ5363" t="s">
        <v>12408</v>
      </c>
    </row>
    <row r="5364" spans="1:36" ht="17.25" hidden="1" customHeight="1" x14ac:dyDescent="0.2">
      <c r="A5364" s="4" t="s">
        <v>12400</v>
      </c>
      <c r="B5364" t="s">
        <v>8398</v>
      </c>
      <c r="C5364" t="s">
        <v>12401</v>
      </c>
      <c r="E5364" t="s">
        <v>738</v>
      </c>
      <c r="F5364" t="s">
        <v>86</v>
      </c>
      <c r="G5364" s="5">
        <v>85</v>
      </c>
      <c r="H5364" t="s">
        <v>42</v>
      </c>
      <c r="I5364" t="s">
        <v>65</v>
      </c>
      <c r="J5364" t="s">
        <v>559</v>
      </c>
      <c r="N5364" s="24">
        <v>2000</v>
      </c>
      <c r="R5364" s="7">
        <v>39.902555999999997</v>
      </c>
      <c r="S5364" s="7">
        <v>-86.244050000000001</v>
      </c>
      <c r="T5364" t="s">
        <v>46</v>
      </c>
      <c r="U5364" t="s">
        <v>12402</v>
      </c>
      <c r="V5364" t="s">
        <v>12403</v>
      </c>
      <c r="X5364" t="s">
        <v>8422</v>
      </c>
      <c r="Y5364" t="s">
        <v>3012</v>
      </c>
      <c r="Z5364" t="s">
        <v>3691</v>
      </c>
      <c r="AA5364" t="s">
        <v>12404</v>
      </c>
      <c r="AB5364" t="s">
        <v>8803</v>
      </c>
      <c r="AG5364" t="s">
        <v>12405</v>
      </c>
      <c r="AH5364" s="24">
        <v>26267</v>
      </c>
      <c r="AI5364" t="s">
        <v>12406</v>
      </c>
      <c r="AJ5364" t="s">
        <v>12409</v>
      </c>
    </row>
    <row r="5365" spans="1:36" ht="17.25" hidden="1" customHeight="1" x14ac:dyDescent="0.2">
      <c r="A5365" s="4" t="s">
        <v>12400</v>
      </c>
      <c r="B5365" t="s">
        <v>8398</v>
      </c>
      <c r="C5365" t="s">
        <v>12401</v>
      </c>
      <c r="E5365" t="s">
        <v>740</v>
      </c>
      <c r="F5365" t="s">
        <v>86</v>
      </c>
      <c r="G5365" s="5">
        <v>85</v>
      </c>
      <c r="H5365" t="s">
        <v>42</v>
      </c>
      <c r="I5365" t="s">
        <v>65</v>
      </c>
      <c r="J5365" t="s">
        <v>559</v>
      </c>
      <c r="N5365" s="6">
        <v>2001</v>
      </c>
      <c r="R5365" s="7">
        <v>39.902555999999997</v>
      </c>
      <c r="S5365" s="7">
        <v>-86.244050000000001</v>
      </c>
      <c r="T5365" t="s">
        <v>46</v>
      </c>
      <c r="U5365" t="s">
        <v>12402</v>
      </c>
      <c r="V5365" t="s">
        <v>12403</v>
      </c>
      <c r="X5365" t="s">
        <v>8422</v>
      </c>
      <c r="Y5365" t="s">
        <v>3012</v>
      </c>
      <c r="Z5365" t="s">
        <v>3691</v>
      </c>
      <c r="AA5365" t="s">
        <v>12404</v>
      </c>
      <c r="AB5365" t="s">
        <v>8807</v>
      </c>
      <c r="AG5365" t="s">
        <v>12405</v>
      </c>
      <c r="AH5365" s="24">
        <v>26681</v>
      </c>
      <c r="AI5365" t="s">
        <v>12406</v>
      </c>
      <c r="AJ5365" t="s">
        <v>12410</v>
      </c>
    </row>
    <row r="5366" spans="1:36" ht="17.25" hidden="1" customHeight="1" x14ac:dyDescent="0.2">
      <c r="A5366" s="4" t="s">
        <v>12411</v>
      </c>
      <c r="B5366" t="s">
        <v>8398</v>
      </c>
      <c r="C5366" t="s">
        <v>12412</v>
      </c>
      <c r="E5366" t="s">
        <v>9340</v>
      </c>
      <c r="F5366" t="s">
        <v>86</v>
      </c>
      <c r="G5366" s="5">
        <v>60</v>
      </c>
      <c r="H5366" t="s">
        <v>806</v>
      </c>
      <c r="I5366" t="s">
        <v>240</v>
      </c>
      <c r="J5366" t="s">
        <v>44</v>
      </c>
      <c r="N5366" s="6">
        <v>2007</v>
      </c>
      <c r="O5366" s="24">
        <v>2021</v>
      </c>
      <c r="R5366" s="7">
        <v>30.654699999999998</v>
      </c>
      <c r="S5366" s="7">
        <v>-91.28</v>
      </c>
      <c r="T5366" t="s">
        <v>46</v>
      </c>
      <c r="U5366" t="s">
        <v>12413</v>
      </c>
      <c r="V5366" t="s">
        <v>11916</v>
      </c>
      <c r="X5366" t="s">
        <v>8512</v>
      </c>
      <c r="Y5366" t="s">
        <v>3012</v>
      </c>
      <c r="Z5366" t="s">
        <v>3691</v>
      </c>
      <c r="AA5366" t="s">
        <v>12414</v>
      </c>
      <c r="AB5366" t="s">
        <v>9344</v>
      </c>
      <c r="AI5366" t="s">
        <v>12415</v>
      </c>
      <c r="AJ5366" t="s">
        <v>12416</v>
      </c>
    </row>
    <row r="5367" spans="1:36" ht="17.25" hidden="1" customHeight="1" x14ac:dyDescent="0.2">
      <c r="A5367" s="4" t="s">
        <v>12417</v>
      </c>
      <c r="B5367" t="s">
        <v>8398</v>
      </c>
      <c r="C5367" t="s">
        <v>12418</v>
      </c>
      <c r="E5367" t="s">
        <v>40</v>
      </c>
      <c r="F5367" t="s">
        <v>86</v>
      </c>
      <c r="G5367" s="5">
        <v>781</v>
      </c>
      <c r="H5367" t="s">
        <v>42</v>
      </c>
      <c r="I5367" t="s">
        <v>240</v>
      </c>
      <c r="J5367" t="s">
        <v>559</v>
      </c>
      <c r="N5367" s="6">
        <v>1975</v>
      </c>
      <c r="P5367" s="24">
        <v>2035</v>
      </c>
      <c r="R5367" s="7">
        <v>33.35</v>
      </c>
      <c r="S5367" s="7">
        <v>-91.116699999999994</v>
      </c>
      <c r="T5367" t="s">
        <v>46</v>
      </c>
      <c r="U5367" t="s">
        <v>12419</v>
      </c>
      <c r="V5367" t="s">
        <v>8446</v>
      </c>
      <c r="X5367" t="s">
        <v>8983</v>
      </c>
      <c r="Y5367" t="s">
        <v>3012</v>
      </c>
      <c r="Z5367" t="s">
        <v>3691</v>
      </c>
      <c r="AA5367" t="s">
        <v>12420</v>
      </c>
      <c r="AB5367" t="s">
        <v>8690</v>
      </c>
      <c r="AH5367" s="27"/>
      <c r="AI5367" t="s">
        <v>12421</v>
      </c>
      <c r="AJ5367" t="s">
        <v>12422</v>
      </c>
    </row>
    <row r="5368" spans="1:36" ht="17.25" hidden="1" customHeight="1" x14ac:dyDescent="0.2">
      <c r="A5368" s="4" t="s">
        <v>12423</v>
      </c>
      <c r="B5368" t="s">
        <v>8398</v>
      </c>
      <c r="C5368" t="s">
        <v>12424</v>
      </c>
      <c r="E5368" t="s">
        <v>335</v>
      </c>
      <c r="F5368" t="s">
        <v>64</v>
      </c>
      <c r="G5368" s="5">
        <v>91</v>
      </c>
      <c r="H5368" t="s">
        <v>42</v>
      </c>
      <c r="I5368" t="s">
        <v>65</v>
      </c>
      <c r="J5368" t="s">
        <v>559</v>
      </c>
      <c r="N5368" s="6">
        <v>2000</v>
      </c>
      <c r="R5368" s="7">
        <v>43.1952</v>
      </c>
      <c r="S5368" s="7">
        <v>-88.149600000000007</v>
      </c>
      <c r="T5368" t="s">
        <v>46</v>
      </c>
      <c r="U5368" t="s">
        <v>12425</v>
      </c>
      <c r="V5368" t="s">
        <v>8446</v>
      </c>
      <c r="X5368" t="s">
        <v>8676</v>
      </c>
      <c r="Y5368" t="s">
        <v>3012</v>
      </c>
      <c r="Z5368" t="s">
        <v>3691</v>
      </c>
      <c r="AA5368" t="s">
        <v>12426</v>
      </c>
      <c r="AB5368" t="s">
        <v>8427</v>
      </c>
      <c r="AG5368" t="s">
        <v>12427</v>
      </c>
      <c r="AH5368" s="24">
        <v>24740</v>
      </c>
      <c r="AI5368" t="s">
        <v>12428</v>
      </c>
      <c r="AJ5368" t="s">
        <v>12429</v>
      </c>
    </row>
    <row r="5369" spans="1:36" ht="17.25" hidden="1" customHeight="1" x14ac:dyDescent="0.2">
      <c r="A5369" s="4" t="s">
        <v>12430</v>
      </c>
      <c r="B5369" t="s">
        <v>8398</v>
      </c>
      <c r="C5369" t="s">
        <v>12431</v>
      </c>
      <c r="E5369" t="s">
        <v>40</v>
      </c>
      <c r="F5369" t="s">
        <v>86</v>
      </c>
      <c r="G5369" s="5">
        <v>135</v>
      </c>
      <c r="H5369" t="s">
        <v>42</v>
      </c>
      <c r="I5369" t="s">
        <v>65</v>
      </c>
      <c r="J5369" t="s">
        <v>559</v>
      </c>
      <c r="N5369" s="6">
        <v>2000</v>
      </c>
      <c r="R5369" s="7">
        <v>40.470500000000001</v>
      </c>
      <c r="S5369" s="7">
        <v>-88.398700000000005</v>
      </c>
      <c r="T5369" t="s">
        <v>46</v>
      </c>
      <c r="U5369" t="s">
        <v>12432</v>
      </c>
      <c r="V5369" t="s">
        <v>12052</v>
      </c>
      <c r="X5369" t="s">
        <v>9016</v>
      </c>
      <c r="Y5369" t="s">
        <v>3012</v>
      </c>
      <c r="Z5369" t="s">
        <v>3691</v>
      </c>
      <c r="AA5369" t="s">
        <v>12433</v>
      </c>
      <c r="AB5369" t="s">
        <v>8690</v>
      </c>
      <c r="AG5369" t="s">
        <v>12434</v>
      </c>
      <c r="AH5369" s="24">
        <v>24676</v>
      </c>
      <c r="AI5369" t="s">
        <v>12435</v>
      </c>
      <c r="AJ5369" t="s">
        <v>12436</v>
      </c>
    </row>
    <row r="5370" spans="1:36" ht="17.25" hidden="1" customHeight="1" x14ac:dyDescent="0.2">
      <c r="A5370" s="4" t="s">
        <v>12430</v>
      </c>
      <c r="B5370" t="s">
        <v>8398</v>
      </c>
      <c r="C5370" t="s">
        <v>12431</v>
      </c>
      <c r="E5370" t="s">
        <v>56</v>
      </c>
      <c r="F5370" t="s">
        <v>86</v>
      </c>
      <c r="G5370" s="5">
        <v>135</v>
      </c>
      <c r="H5370" t="s">
        <v>42</v>
      </c>
      <c r="I5370" t="s">
        <v>65</v>
      </c>
      <c r="J5370" t="s">
        <v>559</v>
      </c>
      <c r="N5370" s="24">
        <v>2000</v>
      </c>
      <c r="R5370" s="7">
        <v>40.470500000000001</v>
      </c>
      <c r="S5370" s="7">
        <v>-88.398700000000005</v>
      </c>
      <c r="T5370" t="s">
        <v>46</v>
      </c>
      <c r="U5370" t="s">
        <v>12432</v>
      </c>
      <c r="V5370" t="s">
        <v>12052</v>
      </c>
      <c r="X5370" t="s">
        <v>9016</v>
      </c>
      <c r="Y5370" t="s">
        <v>3012</v>
      </c>
      <c r="Z5370" t="s">
        <v>3691</v>
      </c>
      <c r="AA5370" t="s">
        <v>12433</v>
      </c>
      <c r="AB5370" t="s">
        <v>8503</v>
      </c>
      <c r="AG5370" t="s">
        <v>12434</v>
      </c>
      <c r="AH5370" s="24">
        <v>24677</v>
      </c>
      <c r="AI5370" t="s">
        <v>12435</v>
      </c>
      <c r="AJ5370" t="s">
        <v>12437</v>
      </c>
    </row>
    <row r="5371" spans="1:36" ht="17.25" hidden="1" customHeight="1" x14ac:dyDescent="0.2">
      <c r="A5371" s="4" t="s">
        <v>12438</v>
      </c>
      <c r="B5371" t="s">
        <v>8398</v>
      </c>
      <c r="C5371" t="s">
        <v>12439</v>
      </c>
      <c r="E5371" t="s">
        <v>9530</v>
      </c>
      <c r="F5371" t="s">
        <v>86</v>
      </c>
      <c r="G5371" s="5">
        <v>900</v>
      </c>
      <c r="H5371" t="s">
        <v>677</v>
      </c>
      <c r="I5371" t="s">
        <v>43</v>
      </c>
      <c r="J5371" t="s">
        <v>559</v>
      </c>
      <c r="K5371" t="s">
        <v>45</v>
      </c>
      <c r="L5371" t="s">
        <v>45</v>
      </c>
      <c r="R5371" s="7">
        <v>32.985976999999998</v>
      </c>
      <c r="S5371" s="7">
        <v>-112.81100000000001</v>
      </c>
      <c r="T5371" t="s">
        <v>46</v>
      </c>
      <c r="U5371" t="s">
        <v>12440</v>
      </c>
      <c r="V5371" t="s">
        <v>8539</v>
      </c>
      <c r="X5371" t="s">
        <v>8540</v>
      </c>
      <c r="Y5371" t="s">
        <v>3012</v>
      </c>
      <c r="Z5371" t="s">
        <v>3691</v>
      </c>
      <c r="AA5371" t="s">
        <v>12441</v>
      </c>
      <c r="AB5371" t="s">
        <v>12094</v>
      </c>
      <c r="AG5371" t="s">
        <v>12442</v>
      </c>
      <c r="AH5371" s="8" t="s">
        <v>12443</v>
      </c>
      <c r="AI5371" t="s">
        <v>12444</v>
      </c>
      <c r="AJ5371" t="s">
        <v>12445</v>
      </c>
    </row>
    <row r="5372" spans="1:36" ht="17.25" hidden="1" customHeight="1" x14ac:dyDescent="0.2">
      <c r="A5372" s="4" t="s">
        <v>12446</v>
      </c>
      <c r="B5372" t="s">
        <v>8398</v>
      </c>
      <c r="C5372" t="s">
        <v>12447</v>
      </c>
      <c r="E5372" t="s">
        <v>12448</v>
      </c>
      <c r="F5372" t="s">
        <v>86</v>
      </c>
      <c r="G5372" s="5">
        <v>619</v>
      </c>
      <c r="H5372" t="s">
        <v>42</v>
      </c>
      <c r="I5372" t="s">
        <v>43</v>
      </c>
      <c r="J5372" t="s">
        <v>559</v>
      </c>
      <c r="N5372" s="8">
        <v>2003</v>
      </c>
      <c r="R5372" s="7">
        <v>32.975000000000001</v>
      </c>
      <c r="S5372" s="7">
        <v>-112.6944</v>
      </c>
      <c r="T5372" t="s">
        <v>46</v>
      </c>
      <c r="U5372" t="s">
        <v>12440</v>
      </c>
      <c r="V5372" t="s">
        <v>8539</v>
      </c>
      <c r="X5372" t="s">
        <v>8540</v>
      </c>
      <c r="Y5372" t="s">
        <v>3012</v>
      </c>
      <c r="Z5372" t="s">
        <v>3691</v>
      </c>
      <c r="AA5372" t="s">
        <v>12449</v>
      </c>
      <c r="AB5372" t="s">
        <v>12450</v>
      </c>
      <c r="AG5372" t="s">
        <v>12451</v>
      </c>
      <c r="AH5372" s="8" t="s">
        <v>12452</v>
      </c>
      <c r="AI5372" t="s">
        <v>12453</v>
      </c>
      <c r="AJ5372" t="s">
        <v>12454</v>
      </c>
    </row>
    <row r="5373" spans="1:36" ht="17.25" hidden="1" customHeight="1" x14ac:dyDescent="0.2">
      <c r="A5373" s="4" t="s">
        <v>12446</v>
      </c>
      <c r="B5373" t="s">
        <v>8398</v>
      </c>
      <c r="C5373" t="s">
        <v>12447</v>
      </c>
      <c r="E5373" t="s">
        <v>12455</v>
      </c>
      <c r="F5373" t="s">
        <v>86</v>
      </c>
      <c r="G5373" s="5">
        <v>619</v>
      </c>
      <c r="H5373" t="s">
        <v>42</v>
      </c>
      <c r="I5373" t="s">
        <v>43</v>
      </c>
      <c r="J5373" t="s">
        <v>559</v>
      </c>
      <c r="N5373" s="8">
        <v>2003</v>
      </c>
      <c r="R5373" s="7">
        <v>32.975000000000001</v>
      </c>
      <c r="S5373" s="7">
        <v>-112.6944</v>
      </c>
      <c r="T5373" t="s">
        <v>46</v>
      </c>
      <c r="U5373" t="s">
        <v>12440</v>
      </c>
      <c r="V5373" t="s">
        <v>8539</v>
      </c>
      <c r="X5373" t="s">
        <v>8540</v>
      </c>
      <c r="Y5373" t="s">
        <v>3012</v>
      </c>
      <c r="Z5373" t="s">
        <v>3691</v>
      </c>
      <c r="AA5373" t="s">
        <v>12456</v>
      </c>
      <c r="AB5373" t="s">
        <v>12457</v>
      </c>
      <c r="AG5373" t="s">
        <v>12451</v>
      </c>
      <c r="AH5373" s="8" t="s">
        <v>12458</v>
      </c>
      <c r="AI5373" t="s">
        <v>12453</v>
      </c>
      <c r="AJ5373" t="s">
        <v>12459</v>
      </c>
    </row>
    <row r="5374" spans="1:36" ht="17.25" hidden="1" customHeight="1" x14ac:dyDescent="0.2">
      <c r="A5374" s="4" t="s">
        <v>12446</v>
      </c>
      <c r="B5374" t="s">
        <v>8398</v>
      </c>
      <c r="C5374" t="s">
        <v>12447</v>
      </c>
      <c r="E5374" t="s">
        <v>10461</v>
      </c>
      <c r="F5374" t="s">
        <v>86</v>
      </c>
      <c r="G5374" s="5">
        <v>619</v>
      </c>
      <c r="H5374" t="s">
        <v>42</v>
      </c>
      <c r="I5374" t="s">
        <v>43</v>
      </c>
      <c r="J5374" t="s">
        <v>559</v>
      </c>
      <c r="N5374" s="8">
        <v>2003</v>
      </c>
      <c r="R5374" s="7">
        <v>32.975000000000001</v>
      </c>
      <c r="S5374" s="7">
        <v>-112.6944</v>
      </c>
      <c r="T5374" t="s">
        <v>46</v>
      </c>
      <c r="U5374" t="s">
        <v>12440</v>
      </c>
      <c r="V5374" t="s">
        <v>8539</v>
      </c>
      <c r="X5374" t="s">
        <v>8540</v>
      </c>
      <c r="Y5374" t="s">
        <v>3012</v>
      </c>
      <c r="Z5374" t="s">
        <v>3691</v>
      </c>
      <c r="AA5374" t="s">
        <v>12460</v>
      </c>
      <c r="AB5374" t="s">
        <v>12461</v>
      </c>
      <c r="AG5374" t="s">
        <v>12451</v>
      </c>
      <c r="AH5374" s="8" t="s">
        <v>12462</v>
      </c>
      <c r="AI5374" t="s">
        <v>12453</v>
      </c>
      <c r="AJ5374" t="s">
        <v>12463</v>
      </c>
    </row>
    <row r="5375" spans="1:36" ht="17.25" hidden="1" customHeight="1" x14ac:dyDescent="0.2">
      <c r="A5375" s="4" t="s">
        <v>12446</v>
      </c>
      <c r="B5375" t="s">
        <v>8398</v>
      </c>
      <c r="C5375" t="s">
        <v>12447</v>
      </c>
      <c r="E5375" t="s">
        <v>10518</v>
      </c>
      <c r="F5375" t="s">
        <v>86</v>
      </c>
      <c r="G5375" s="5">
        <v>619</v>
      </c>
      <c r="H5375" t="s">
        <v>42</v>
      </c>
      <c r="I5375" t="s">
        <v>43</v>
      </c>
      <c r="J5375" t="s">
        <v>559</v>
      </c>
      <c r="N5375" s="8">
        <v>2003</v>
      </c>
      <c r="R5375" s="7">
        <v>32.975000000000001</v>
      </c>
      <c r="S5375" s="7">
        <v>-112.6944</v>
      </c>
      <c r="T5375" t="s">
        <v>46</v>
      </c>
      <c r="U5375" t="s">
        <v>12440</v>
      </c>
      <c r="V5375" t="s">
        <v>8539</v>
      </c>
      <c r="X5375" t="s">
        <v>8540</v>
      </c>
      <c r="Y5375" t="s">
        <v>3012</v>
      </c>
      <c r="Z5375" t="s">
        <v>3691</v>
      </c>
      <c r="AA5375" t="s">
        <v>12464</v>
      </c>
      <c r="AB5375" t="s">
        <v>12465</v>
      </c>
      <c r="AG5375" t="s">
        <v>12451</v>
      </c>
      <c r="AH5375" s="8" t="s">
        <v>12466</v>
      </c>
      <c r="AI5375" t="s">
        <v>12453</v>
      </c>
      <c r="AJ5375" t="s">
        <v>12467</v>
      </c>
    </row>
    <row r="5376" spans="1:36" ht="17.25" hidden="1" customHeight="1" x14ac:dyDescent="0.2">
      <c r="A5376" s="4" t="s">
        <v>12468</v>
      </c>
      <c r="B5376" t="s">
        <v>8398</v>
      </c>
      <c r="C5376" t="s">
        <v>12469</v>
      </c>
      <c r="E5376" t="s">
        <v>4787</v>
      </c>
      <c r="F5376" t="s">
        <v>64</v>
      </c>
      <c r="G5376" s="5">
        <v>161</v>
      </c>
      <c r="H5376" t="s">
        <v>42</v>
      </c>
      <c r="I5376" t="s">
        <v>65</v>
      </c>
      <c r="J5376" t="s">
        <v>559</v>
      </c>
      <c r="N5376" s="6">
        <v>1996</v>
      </c>
      <c r="R5376" s="7">
        <v>40.565832999999998</v>
      </c>
      <c r="S5376" s="7">
        <v>-75.163889999999995</v>
      </c>
      <c r="T5376" t="s">
        <v>46</v>
      </c>
      <c r="U5376" t="s">
        <v>11303</v>
      </c>
      <c r="V5376" t="s">
        <v>12470</v>
      </c>
      <c r="X5376" t="s">
        <v>9202</v>
      </c>
      <c r="Y5376" t="s">
        <v>3012</v>
      </c>
      <c r="Z5376" t="s">
        <v>3691</v>
      </c>
      <c r="AA5376" t="s">
        <v>12471</v>
      </c>
      <c r="AB5376" t="s">
        <v>8404</v>
      </c>
      <c r="AI5376" t="s">
        <v>12472</v>
      </c>
      <c r="AJ5376" t="s">
        <v>12473</v>
      </c>
    </row>
    <row r="5377" spans="1:36" ht="17.25" hidden="1" customHeight="1" x14ac:dyDescent="0.2">
      <c r="A5377" s="4" t="s">
        <v>12468</v>
      </c>
      <c r="B5377" t="s">
        <v>8398</v>
      </c>
      <c r="C5377" t="s">
        <v>12469</v>
      </c>
      <c r="E5377" t="s">
        <v>565</v>
      </c>
      <c r="F5377" t="s">
        <v>86</v>
      </c>
      <c r="G5377" s="5">
        <v>351</v>
      </c>
      <c r="H5377" t="s">
        <v>42</v>
      </c>
      <c r="I5377" t="s">
        <v>43</v>
      </c>
      <c r="J5377" t="s">
        <v>559</v>
      </c>
      <c r="N5377" s="24">
        <v>1977</v>
      </c>
      <c r="R5377" s="7">
        <v>40.565832999999998</v>
      </c>
      <c r="S5377" s="7">
        <v>-75.163889999999995</v>
      </c>
      <c r="T5377" t="s">
        <v>46</v>
      </c>
      <c r="U5377" t="s">
        <v>11303</v>
      </c>
      <c r="V5377" t="s">
        <v>12470</v>
      </c>
      <c r="X5377" t="s">
        <v>9202</v>
      </c>
      <c r="Y5377" t="s">
        <v>3012</v>
      </c>
      <c r="Z5377" t="s">
        <v>3691</v>
      </c>
      <c r="AA5377" t="s">
        <v>12471</v>
      </c>
      <c r="AB5377" t="s">
        <v>12474</v>
      </c>
      <c r="AI5377" t="s">
        <v>12472</v>
      </c>
      <c r="AJ5377" t="s">
        <v>12475</v>
      </c>
    </row>
    <row r="5378" spans="1:36" ht="17.25" hidden="1" customHeight="1" x14ac:dyDescent="0.2">
      <c r="A5378" s="4" t="s">
        <v>12476</v>
      </c>
      <c r="B5378" t="s">
        <v>8398</v>
      </c>
      <c r="C5378" t="s">
        <v>12477</v>
      </c>
      <c r="E5378" t="s">
        <v>565</v>
      </c>
      <c r="F5378" t="s">
        <v>86</v>
      </c>
      <c r="G5378" s="5">
        <v>130</v>
      </c>
      <c r="H5378" t="s">
        <v>42</v>
      </c>
      <c r="I5378" t="s">
        <v>43</v>
      </c>
      <c r="J5378" t="s">
        <v>44</v>
      </c>
      <c r="N5378" s="8">
        <v>1987</v>
      </c>
      <c r="R5378" s="7">
        <v>37.000100000000003</v>
      </c>
      <c r="S5378" s="7">
        <v>-121.5367</v>
      </c>
      <c r="T5378" t="s">
        <v>46</v>
      </c>
      <c r="U5378" t="s">
        <v>12478</v>
      </c>
      <c r="V5378" t="s">
        <v>11345</v>
      </c>
      <c r="X5378" t="s">
        <v>8572</v>
      </c>
      <c r="Y5378" t="s">
        <v>3012</v>
      </c>
      <c r="Z5378" t="s">
        <v>3691</v>
      </c>
      <c r="AA5378" t="s">
        <v>12479</v>
      </c>
      <c r="AB5378" t="s">
        <v>9176</v>
      </c>
      <c r="AG5378" t="s">
        <v>12480</v>
      </c>
      <c r="AH5378" s="8" t="s">
        <v>12481</v>
      </c>
      <c r="AI5378" t="s">
        <v>12482</v>
      </c>
      <c r="AJ5378" t="s">
        <v>12483</v>
      </c>
    </row>
    <row r="5379" spans="1:36" ht="17.25" hidden="1" customHeight="1" x14ac:dyDescent="0.2">
      <c r="A5379" s="4" t="s">
        <v>12484</v>
      </c>
      <c r="B5379" t="s">
        <v>8398</v>
      </c>
      <c r="C5379" t="s">
        <v>12485</v>
      </c>
      <c r="E5379" t="s">
        <v>9013</v>
      </c>
      <c r="F5379" t="s">
        <v>64</v>
      </c>
      <c r="G5379" s="5">
        <v>185</v>
      </c>
      <c r="H5379" t="s">
        <v>42</v>
      </c>
      <c r="I5379" t="s">
        <v>65</v>
      </c>
      <c r="J5379" t="s">
        <v>559</v>
      </c>
      <c r="N5379" s="6">
        <v>2000</v>
      </c>
      <c r="R5379" s="7">
        <v>36.245399999999997</v>
      </c>
      <c r="S5379" s="7">
        <v>-88.611999999999995</v>
      </c>
      <c r="T5379" t="s">
        <v>46</v>
      </c>
      <c r="U5379" t="s">
        <v>12486</v>
      </c>
      <c r="V5379" t="s">
        <v>12487</v>
      </c>
      <c r="X5379" t="s">
        <v>8652</v>
      </c>
      <c r="Y5379" t="s">
        <v>3012</v>
      </c>
      <c r="Z5379" t="s">
        <v>3691</v>
      </c>
      <c r="AA5379" t="s">
        <v>12488</v>
      </c>
      <c r="AB5379" t="s">
        <v>9018</v>
      </c>
      <c r="AG5379" t="s">
        <v>12489</v>
      </c>
      <c r="AH5379" s="24">
        <v>28905</v>
      </c>
      <c r="AI5379" t="s">
        <v>12490</v>
      </c>
      <c r="AJ5379" t="s">
        <v>12491</v>
      </c>
    </row>
    <row r="5380" spans="1:36" ht="17.25" hidden="1" customHeight="1" x14ac:dyDescent="0.2">
      <c r="A5380" s="4" t="s">
        <v>12484</v>
      </c>
      <c r="B5380" t="s">
        <v>8398</v>
      </c>
      <c r="C5380" t="s">
        <v>12485</v>
      </c>
      <c r="E5380" t="s">
        <v>9025</v>
      </c>
      <c r="F5380" t="s">
        <v>64</v>
      </c>
      <c r="G5380" s="5">
        <v>191</v>
      </c>
      <c r="H5380" t="s">
        <v>42</v>
      </c>
      <c r="I5380" t="s">
        <v>65</v>
      </c>
      <c r="J5380" t="s">
        <v>559</v>
      </c>
      <c r="N5380" s="6">
        <v>2000</v>
      </c>
      <c r="R5380" s="7">
        <v>36.245399999999997</v>
      </c>
      <c r="S5380" s="7">
        <v>-88.611999999999995</v>
      </c>
      <c r="T5380" t="s">
        <v>46</v>
      </c>
      <c r="U5380" t="s">
        <v>12486</v>
      </c>
      <c r="V5380" t="s">
        <v>12487</v>
      </c>
      <c r="X5380" t="s">
        <v>8652</v>
      </c>
      <c r="Y5380" t="s">
        <v>3012</v>
      </c>
      <c r="Z5380" t="s">
        <v>3691</v>
      </c>
      <c r="AA5380" t="s">
        <v>12488</v>
      </c>
      <c r="AB5380" t="s">
        <v>9026</v>
      </c>
      <c r="AG5380" t="s">
        <v>12489</v>
      </c>
      <c r="AH5380" s="24">
        <v>28906</v>
      </c>
      <c r="AI5380" t="s">
        <v>12490</v>
      </c>
      <c r="AJ5380" t="s">
        <v>12492</v>
      </c>
    </row>
    <row r="5381" spans="1:36" ht="17.25" hidden="1" customHeight="1" x14ac:dyDescent="0.2">
      <c r="A5381" s="4" t="s">
        <v>12484</v>
      </c>
      <c r="B5381" t="s">
        <v>8398</v>
      </c>
      <c r="C5381" t="s">
        <v>12485</v>
      </c>
      <c r="E5381" t="s">
        <v>9028</v>
      </c>
      <c r="F5381" t="s">
        <v>64</v>
      </c>
      <c r="G5381" s="5">
        <v>191</v>
      </c>
      <c r="H5381" t="s">
        <v>42</v>
      </c>
      <c r="I5381" t="s">
        <v>65</v>
      </c>
      <c r="J5381" t="s">
        <v>559</v>
      </c>
      <c r="N5381" s="24">
        <v>2000</v>
      </c>
      <c r="R5381" s="7">
        <v>36.245399999999997</v>
      </c>
      <c r="S5381" s="7">
        <v>-88.611999999999995</v>
      </c>
      <c r="T5381" t="s">
        <v>46</v>
      </c>
      <c r="U5381" t="s">
        <v>12486</v>
      </c>
      <c r="V5381" t="s">
        <v>12487</v>
      </c>
      <c r="X5381" t="s">
        <v>8652</v>
      </c>
      <c r="Y5381" t="s">
        <v>3012</v>
      </c>
      <c r="Z5381" t="s">
        <v>3691</v>
      </c>
      <c r="AA5381" t="s">
        <v>12488</v>
      </c>
      <c r="AB5381" t="s">
        <v>9029</v>
      </c>
      <c r="AG5381" t="s">
        <v>12489</v>
      </c>
      <c r="AH5381" s="24">
        <v>28907</v>
      </c>
      <c r="AI5381" t="s">
        <v>12490</v>
      </c>
      <c r="AJ5381" t="s">
        <v>12493</v>
      </c>
    </row>
    <row r="5382" spans="1:36" ht="17.25" hidden="1" customHeight="1" x14ac:dyDescent="0.2">
      <c r="A5382" s="4" t="s">
        <v>12494</v>
      </c>
      <c r="B5382" t="s">
        <v>8398</v>
      </c>
      <c r="C5382" t="s">
        <v>12495</v>
      </c>
      <c r="E5382" t="s">
        <v>738</v>
      </c>
      <c r="F5382" t="s">
        <v>86</v>
      </c>
      <c r="G5382" s="5">
        <v>61</v>
      </c>
      <c r="H5382" t="s">
        <v>42</v>
      </c>
      <c r="I5382" t="s">
        <v>65</v>
      </c>
      <c r="J5382" t="s">
        <v>559</v>
      </c>
      <c r="N5382" s="24">
        <v>2004</v>
      </c>
      <c r="R5382" s="7">
        <v>34.125999999999998</v>
      </c>
      <c r="S5382" s="7">
        <v>-118.1494</v>
      </c>
      <c r="T5382" t="s">
        <v>46</v>
      </c>
      <c r="U5382" t="s">
        <v>9237</v>
      </c>
      <c r="V5382" t="s">
        <v>8593</v>
      </c>
      <c r="X5382" t="s">
        <v>8572</v>
      </c>
      <c r="Y5382" t="s">
        <v>3012</v>
      </c>
      <c r="Z5382" t="s">
        <v>3691</v>
      </c>
      <c r="AA5382" t="s">
        <v>12496</v>
      </c>
      <c r="AB5382" t="s">
        <v>8803</v>
      </c>
      <c r="AG5382" t="s">
        <v>12498</v>
      </c>
      <c r="AH5382" s="24">
        <v>30498</v>
      </c>
      <c r="AI5382" t="s">
        <v>12500</v>
      </c>
      <c r="AJ5382" t="s">
        <v>12502</v>
      </c>
    </row>
    <row r="5383" spans="1:36" ht="17.25" hidden="1" customHeight="1" x14ac:dyDescent="0.2">
      <c r="A5383" s="4" t="s">
        <v>12494</v>
      </c>
      <c r="B5383" t="s">
        <v>8398</v>
      </c>
      <c r="C5383" t="s">
        <v>12495</v>
      </c>
      <c r="E5383" t="s">
        <v>740</v>
      </c>
      <c r="F5383" t="s">
        <v>86</v>
      </c>
      <c r="G5383" s="5">
        <v>61</v>
      </c>
      <c r="H5383" t="s">
        <v>42</v>
      </c>
      <c r="I5383" t="s">
        <v>65</v>
      </c>
      <c r="J5383" t="s">
        <v>559</v>
      </c>
      <c r="N5383" s="6">
        <v>2004</v>
      </c>
      <c r="R5383" s="7">
        <v>34.125999999999998</v>
      </c>
      <c r="S5383" s="7">
        <v>-118.1494</v>
      </c>
      <c r="T5383" t="s">
        <v>46</v>
      </c>
      <c r="U5383" t="s">
        <v>9237</v>
      </c>
      <c r="V5383" t="s">
        <v>8593</v>
      </c>
      <c r="X5383" t="s">
        <v>8572</v>
      </c>
      <c r="Y5383" t="s">
        <v>3012</v>
      </c>
      <c r="Z5383" t="s">
        <v>3691</v>
      </c>
      <c r="AA5383" t="s">
        <v>12496</v>
      </c>
      <c r="AB5383" t="s">
        <v>8807</v>
      </c>
      <c r="AG5383" t="s">
        <v>12498</v>
      </c>
      <c r="AH5383" s="24">
        <v>30499</v>
      </c>
      <c r="AI5383" t="s">
        <v>12500</v>
      </c>
      <c r="AJ5383" t="s">
        <v>12503</v>
      </c>
    </row>
    <row r="5384" spans="1:36" ht="17.25" hidden="1" customHeight="1" x14ac:dyDescent="0.2">
      <c r="A5384" s="4" t="s">
        <v>12504</v>
      </c>
      <c r="B5384" t="s">
        <v>8398</v>
      </c>
      <c r="C5384" t="s">
        <v>12505</v>
      </c>
      <c r="E5384" t="s">
        <v>740</v>
      </c>
      <c r="F5384" t="s">
        <v>9329</v>
      </c>
      <c r="G5384" s="5">
        <v>53</v>
      </c>
      <c r="H5384" t="s">
        <v>42</v>
      </c>
      <c r="I5384" t="s">
        <v>65</v>
      </c>
      <c r="J5384" t="s">
        <v>559</v>
      </c>
      <c r="N5384" s="6">
        <v>2002</v>
      </c>
      <c r="R5384" s="7">
        <v>40.827500000000001</v>
      </c>
      <c r="S5384" s="7">
        <v>-73.647800000000004</v>
      </c>
      <c r="T5384" t="s">
        <v>46</v>
      </c>
      <c r="U5384" t="s">
        <v>12506</v>
      </c>
      <c r="V5384" t="s">
        <v>3666</v>
      </c>
      <c r="X5384" t="s">
        <v>8437</v>
      </c>
      <c r="Y5384" t="s">
        <v>3012</v>
      </c>
      <c r="Z5384" t="s">
        <v>3691</v>
      </c>
      <c r="AA5384" t="s">
        <v>12507</v>
      </c>
      <c r="AB5384" t="s">
        <v>8807</v>
      </c>
      <c r="AI5384" t="s">
        <v>12508</v>
      </c>
      <c r="AJ5384" t="s">
        <v>12509</v>
      </c>
    </row>
    <row r="5385" spans="1:36" ht="17.25" hidden="1" customHeight="1" x14ac:dyDescent="0.2">
      <c r="A5385" s="4" t="s">
        <v>12504</v>
      </c>
      <c r="B5385" t="s">
        <v>8398</v>
      </c>
      <c r="C5385" t="s">
        <v>12505</v>
      </c>
      <c r="E5385" t="s">
        <v>1492</v>
      </c>
      <c r="F5385" t="s">
        <v>9329</v>
      </c>
      <c r="G5385" s="5">
        <v>53</v>
      </c>
      <c r="H5385" t="s">
        <v>42</v>
      </c>
      <c r="I5385" t="s">
        <v>65</v>
      </c>
      <c r="J5385" t="s">
        <v>559</v>
      </c>
      <c r="N5385" s="6">
        <v>2002</v>
      </c>
      <c r="R5385" s="7">
        <v>40.827500000000001</v>
      </c>
      <c r="S5385" s="7">
        <v>-73.647800000000004</v>
      </c>
      <c r="T5385" t="s">
        <v>46</v>
      </c>
      <c r="U5385" t="s">
        <v>12506</v>
      </c>
      <c r="V5385" t="s">
        <v>3666</v>
      </c>
      <c r="X5385" t="s">
        <v>8437</v>
      </c>
      <c r="Y5385" t="s">
        <v>3012</v>
      </c>
      <c r="Z5385" t="s">
        <v>3691</v>
      </c>
      <c r="AA5385" t="s">
        <v>12507</v>
      </c>
      <c r="AB5385" t="s">
        <v>9002</v>
      </c>
      <c r="AI5385" t="s">
        <v>12508</v>
      </c>
      <c r="AJ5385" t="s">
        <v>12510</v>
      </c>
    </row>
    <row r="5386" spans="1:36" ht="17.25" hidden="1" customHeight="1" x14ac:dyDescent="0.2">
      <c r="A5386" s="4" t="s">
        <v>12511</v>
      </c>
      <c r="B5386" t="s">
        <v>8398</v>
      </c>
      <c r="C5386" t="s">
        <v>12512</v>
      </c>
      <c r="E5386" t="s">
        <v>565</v>
      </c>
      <c r="F5386" t="s">
        <v>86</v>
      </c>
      <c r="G5386" s="5">
        <v>51</v>
      </c>
      <c r="H5386" t="s">
        <v>42</v>
      </c>
      <c r="I5386" t="s">
        <v>43</v>
      </c>
      <c r="J5386" t="s">
        <v>44</v>
      </c>
      <c r="N5386" s="27">
        <v>1994</v>
      </c>
      <c r="R5386" s="7">
        <v>33.118499999999997</v>
      </c>
      <c r="S5386" s="7">
        <v>-117.09950000000001</v>
      </c>
      <c r="T5386" t="s">
        <v>46</v>
      </c>
      <c r="U5386" t="s">
        <v>9972</v>
      </c>
      <c r="V5386" t="s">
        <v>9963</v>
      </c>
      <c r="X5386" t="s">
        <v>8572</v>
      </c>
      <c r="Y5386" t="s">
        <v>3012</v>
      </c>
      <c r="Z5386" t="s">
        <v>3691</v>
      </c>
      <c r="AA5386" t="s">
        <v>12513</v>
      </c>
      <c r="AB5386" t="s">
        <v>12007</v>
      </c>
      <c r="AG5386" t="s">
        <v>12514</v>
      </c>
      <c r="AH5386" s="8" t="s">
        <v>12515</v>
      </c>
      <c r="AI5386" t="s">
        <v>12516</v>
      </c>
      <c r="AJ5386" t="s">
        <v>12517</v>
      </c>
    </row>
    <row r="5387" spans="1:36" ht="17.25" hidden="1" customHeight="1" x14ac:dyDescent="0.2">
      <c r="A5387" s="4" t="s">
        <v>12518</v>
      </c>
      <c r="B5387" t="s">
        <v>8398</v>
      </c>
      <c r="C5387" t="s">
        <v>12519</v>
      </c>
      <c r="E5387" t="s">
        <v>565</v>
      </c>
      <c r="F5387" t="s">
        <v>86</v>
      </c>
      <c r="G5387" s="5">
        <v>303</v>
      </c>
      <c r="H5387" t="s">
        <v>42</v>
      </c>
      <c r="I5387" t="s">
        <v>43</v>
      </c>
      <c r="J5387" t="s">
        <v>559</v>
      </c>
      <c r="N5387" s="8">
        <v>2004</v>
      </c>
      <c r="R5387" s="7">
        <v>45.811399999999999</v>
      </c>
      <c r="S5387" s="7">
        <v>-120.833</v>
      </c>
      <c r="T5387" t="s">
        <v>46</v>
      </c>
      <c r="U5387" t="s">
        <v>12520</v>
      </c>
      <c r="V5387" t="s">
        <v>12521</v>
      </c>
      <c r="X5387" t="s">
        <v>8446</v>
      </c>
      <c r="Y5387" t="s">
        <v>3012</v>
      </c>
      <c r="Z5387" t="s">
        <v>3691</v>
      </c>
      <c r="AA5387" t="s">
        <v>12522</v>
      </c>
      <c r="AB5387" t="s">
        <v>12523</v>
      </c>
      <c r="AI5387" t="s">
        <v>12524</v>
      </c>
      <c r="AJ5387" t="s">
        <v>12525</v>
      </c>
    </row>
    <row r="5388" spans="1:36" ht="17.25" hidden="1" customHeight="1" x14ac:dyDescent="0.2">
      <c r="A5388" s="4" t="s">
        <v>12526</v>
      </c>
      <c r="B5388" t="s">
        <v>8398</v>
      </c>
      <c r="C5388" t="s">
        <v>12527</v>
      </c>
      <c r="E5388" t="s">
        <v>8673</v>
      </c>
      <c r="F5388" t="s">
        <v>86</v>
      </c>
      <c r="G5388" s="5">
        <v>114</v>
      </c>
      <c r="H5388" t="s">
        <v>42</v>
      </c>
      <c r="I5388" t="s">
        <v>65</v>
      </c>
      <c r="J5388" t="s">
        <v>559</v>
      </c>
      <c r="N5388" s="24">
        <v>2003</v>
      </c>
      <c r="R5388" s="7">
        <v>40.106931000000003</v>
      </c>
      <c r="S5388" s="7">
        <v>-88.599869999999996</v>
      </c>
      <c r="T5388" t="s">
        <v>46</v>
      </c>
      <c r="U5388" t="s">
        <v>12528</v>
      </c>
      <c r="V5388" t="s">
        <v>12529</v>
      </c>
      <c r="X5388" t="s">
        <v>9016</v>
      </c>
      <c r="Y5388" t="s">
        <v>3012</v>
      </c>
      <c r="Z5388" t="s">
        <v>3691</v>
      </c>
      <c r="AA5388" t="s">
        <v>12530</v>
      </c>
      <c r="AB5388" t="s">
        <v>8678</v>
      </c>
      <c r="AG5388" t="s">
        <v>12531</v>
      </c>
      <c r="AH5388" s="24">
        <v>28383</v>
      </c>
      <c r="AI5388" t="s">
        <v>12532</v>
      </c>
      <c r="AJ5388" t="s">
        <v>12533</v>
      </c>
    </row>
    <row r="5389" spans="1:36" ht="17.25" hidden="1" customHeight="1" x14ac:dyDescent="0.2">
      <c r="A5389" s="4" t="s">
        <v>12526</v>
      </c>
      <c r="B5389" t="s">
        <v>8398</v>
      </c>
      <c r="C5389" t="s">
        <v>12527</v>
      </c>
      <c r="E5389" t="s">
        <v>8682</v>
      </c>
      <c r="F5389" t="s">
        <v>86</v>
      </c>
      <c r="G5389" s="5">
        <v>114</v>
      </c>
      <c r="H5389" t="s">
        <v>42</v>
      </c>
      <c r="I5389" t="s">
        <v>65</v>
      </c>
      <c r="J5389" t="s">
        <v>559</v>
      </c>
      <c r="N5389" s="6">
        <v>2003</v>
      </c>
      <c r="R5389" s="7">
        <v>40.106931000000003</v>
      </c>
      <c r="S5389" s="7">
        <v>-88.599869999999996</v>
      </c>
      <c r="T5389" t="s">
        <v>46</v>
      </c>
      <c r="U5389" t="s">
        <v>12528</v>
      </c>
      <c r="V5389" t="s">
        <v>12529</v>
      </c>
      <c r="X5389" t="s">
        <v>9016</v>
      </c>
      <c r="Y5389" t="s">
        <v>3012</v>
      </c>
      <c r="Z5389" t="s">
        <v>3691</v>
      </c>
      <c r="AA5389" t="s">
        <v>12530</v>
      </c>
      <c r="AB5389" t="s">
        <v>8683</v>
      </c>
      <c r="AG5389" t="s">
        <v>12531</v>
      </c>
      <c r="AH5389" s="24">
        <v>28396</v>
      </c>
      <c r="AI5389" t="s">
        <v>12532</v>
      </c>
      <c r="AJ5389" t="s">
        <v>12534</v>
      </c>
    </row>
    <row r="5390" spans="1:36" ht="17.25" hidden="1" customHeight="1" x14ac:dyDescent="0.2">
      <c r="A5390" s="4" t="s">
        <v>12526</v>
      </c>
      <c r="B5390" t="s">
        <v>8398</v>
      </c>
      <c r="C5390" t="s">
        <v>12527</v>
      </c>
      <c r="E5390" t="s">
        <v>8772</v>
      </c>
      <c r="F5390" t="s">
        <v>86</v>
      </c>
      <c r="G5390" s="5">
        <v>114</v>
      </c>
      <c r="H5390" t="s">
        <v>42</v>
      </c>
      <c r="I5390" t="s">
        <v>65</v>
      </c>
      <c r="J5390" t="s">
        <v>559</v>
      </c>
      <c r="N5390" s="6">
        <v>2003</v>
      </c>
      <c r="R5390" s="7">
        <v>40.106931000000003</v>
      </c>
      <c r="S5390" s="7">
        <v>-88.599869999999996</v>
      </c>
      <c r="T5390" t="s">
        <v>46</v>
      </c>
      <c r="U5390" t="s">
        <v>12528</v>
      </c>
      <c r="V5390" t="s">
        <v>12529</v>
      </c>
      <c r="X5390" t="s">
        <v>9016</v>
      </c>
      <c r="Y5390" t="s">
        <v>3012</v>
      </c>
      <c r="Z5390" t="s">
        <v>3691</v>
      </c>
      <c r="AA5390" t="s">
        <v>12530</v>
      </c>
      <c r="AB5390" t="s">
        <v>8773</v>
      </c>
      <c r="AG5390" t="s">
        <v>12531</v>
      </c>
      <c r="AH5390" s="24">
        <v>28397</v>
      </c>
      <c r="AI5390" t="s">
        <v>12532</v>
      </c>
      <c r="AJ5390" t="s">
        <v>12535</v>
      </c>
    </row>
    <row r="5391" spans="1:36" ht="17.25" hidden="1" customHeight="1" x14ac:dyDescent="0.2">
      <c r="A5391" s="4" t="s">
        <v>12526</v>
      </c>
      <c r="B5391" t="s">
        <v>8398</v>
      </c>
      <c r="C5391" t="s">
        <v>12527</v>
      </c>
      <c r="E5391" t="s">
        <v>9669</v>
      </c>
      <c r="F5391" t="s">
        <v>86</v>
      </c>
      <c r="G5391" s="5">
        <v>114</v>
      </c>
      <c r="H5391" t="s">
        <v>42</v>
      </c>
      <c r="I5391" t="s">
        <v>65</v>
      </c>
      <c r="J5391" t="s">
        <v>559</v>
      </c>
      <c r="N5391" s="6">
        <v>2003</v>
      </c>
      <c r="R5391" s="7">
        <v>40.106931000000003</v>
      </c>
      <c r="S5391" s="7">
        <v>-88.599869999999996</v>
      </c>
      <c r="T5391" t="s">
        <v>46</v>
      </c>
      <c r="U5391" t="s">
        <v>12528</v>
      </c>
      <c r="V5391" t="s">
        <v>12529</v>
      </c>
      <c r="X5391" t="s">
        <v>9016</v>
      </c>
      <c r="Y5391" t="s">
        <v>3012</v>
      </c>
      <c r="Z5391" t="s">
        <v>3691</v>
      </c>
      <c r="AA5391" t="s">
        <v>12530</v>
      </c>
      <c r="AB5391" t="s">
        <v>9670</v>
      </c>
      <c r="AG5391" t="s">
        <v>12531</v>
      </c>
      <c r="AH5391" s="6">
        <v>28398</v>
      </c>
      <c r="AI5391" t="s">
        <v>12532</v>
      </c>
      <c r="AJ5391" t="s">
        <v>12536</v>
      </c>
    </row>
    <row r="5392" spans="1:36" ht="17.25" hidden="1" customHeight="1" x14ac:dyDescent="0.2">
      <c r="A5392" s="4" t="s">
        <v>12526</v>
      </c>
      <c r="B5392" t="s">
        <v>8398</v>
      </c>
      <c r="C5392" t="s">
        <v>12527</v>
      </c>
      <c r="E5392" t="s">
        <v>9672</v>
      </c>
      <c r="F5392" t="s">
        <v>86</v>
      </c>
      <c r="G5392" s="5">
        <v>114</v>
      </c>
      <c r="H5392" t="s">
        <v>42</v>
      </c>
      <c r="I5392" t="s">
        <v>65</v>
      </c>
      <c r="J5392" t="s">
        <v>559</v>
      </c>
      <c r="N5392" s="6">
        <v>2003</v>
      </c>
      <c r="R5392" s="7">
        <v>40.106931000000003</v>
      </c>
      <c r="S5392" s="7">
        <v>-88.599869999999996</v>
      </c>
      <c r="T5392" t="s">
        <v>46</v>
      </c>
      <c r="U5392" t="s">
        <v>12528</v>
      </c>
      <c r="V5392" t="s">
        <v>12529</v>
      </c>
      <c r="X5392" t="s">
        <v>9016</v>
      </c>
      <c r="Y5392" t="s">
        <v>3012</v>
      </c>
      <c r="Z5392" t="s">
        <v>3691</v>
      </c>
      <c r="AA5392" t="s">
        <v>12530</v>
      </c>
      <c r="AB5392" t="s">
        <v>9673</v>
      </c>
      <c r="AG5392" t="s">
        <v>12531</v>
      </c>
      <c r="AH5392" s="6">
        <v>28399</v>
      </c>
      <c r="AI5392" t="s">
        <v>12532</v>
      </c>
      <c r="AJ5392" t="s">
        <v>12537</v>
      </c>
    </row>
    <row r="5393" spans="1:36" ht="17.25" hidden="1" customHeight="1" x14ac:dyDescent="0.2">
      <c r="A5393" s="4" t="s">
        <v>12526</v>
      </c>
      <c r="B5393" t="s">
        <v>8398</v>
      </c>
      <c r="C5393" t="s">
        <v>12527</v>
      </c>
      <c r="E5393" t="s">
        <v>12538</v>
      </c>
      <c r="F5393" t="s">
        <v>86</v>
      </c>
      <c r="G5393" s="5">
        <v>114</v>
      </c>
      <c r="H5393" t="s">
        <v>42</v>
      </c>
      <c r="I5393" t="s">
        <v>65</v>
      </c>
      <c r="J5393" t="s">
        <v>559</v>
      </c>
      <c r="N5393" s="6">
        <v>2003</v>
      </c>
      <c r="R5393" s="7">
        <v>40.106931000000003</v>
      </c>
      <c r="S5393" s="7">
        <v>-88.599869999999996</v>
      </c>
      <c r="T5393" t="s">
        <v>46</v>
      </c>
      <c r="U5393" t="s">
        <v>12528</v>
      </c>
      <c r="V5393" t="s">
        <v>12529</v>
      </c>
      <c r="X5393" t="s">
        <v>9016</v>
      </c>
      <c r="Y5393" t="s">
        <v>3012</v>
      </c>
      <c r="Z5393" t="s">
        <v>3691</v>
      </c>
      <c r="AA5393" t="s">
        <v>12530</v>
      </c>
      <c r="AB5393" t="s">
        <v>12539</v>
      </c>
      <c r="AG5393" t="s">
        <v>12531</v>
      </c>
      <c r="AH5393" s="6">
        <v>31050</v>
      </c>
      <c r="AI5393" t="s">
        <v>12532</v>
      </c>
      <c r="AJ5393" t="s">
        <v>12540</v>
      </c>
    </row>
    <row r="5394" spans="1:36" ht="17.25" hidden="1" customHeight="1" x14ac:dyDescent="0.2">
      <c r="A5394" s="4" t="s">
        <v>12541</v>
      </c>
      <c r="B5394" t="s">
        <v>8398</v>
      </c>
      <c r="C5394" t="s">
        <v>12542</v>
      </c>
      <c r="E5394" t="s">
        <v>696</v>
      </c>
      <c r="F5394" t="s">
        <v>64</v>
      </c>
      <c r="G5394" s="5">
        <v>98</v>
      </c>
      <c r="H5394" t="s">
        <v>42</v>
      </c>
      <c r="I5394" t="s">
        <v>65</v>
      </c>
      <c r="J5394" t="s">
        <v>559</v>
      </c>
      <c r="N5394" s="24">
        <v>2000</v>
      </c>
      <c r="R5394" s="7">
        <v>37.790300000000002</v>
      </c>
      <c r="S5394" s="7">
        <v>-97.52167</v>
      </c>
      <c r="T5394" t="s">
        <v>46</v>
      </c>
      <c r="U5394" t="s">
        <v>12543</v>
      </c>
      <c r="V5394" t="s">
        <v>12544</v>
      </c>
      <c r="X5394" t="s">
        <v>10380</v>
      </c>
      <c r="Y5394" t="s">
        <v>3012</v>
      </c>
      <c r="Z5394" t="s">
        <v>3691</v>
      </c>
      <c r="AA5394" t="s">
        <v>12545</v>
      </c>
      <c r="AB5394" t="s">
        <v>8914</v>
      </c>
      <c r="AG5394" t="s">
        <v>12546</v>
      </c>
      <c r="AH5394" s="24">
        <v>24156</v>
      </c>
      <c r="AI5394" t="s">
        <v>12547</v>
      </c>
      <c r="AJ5394" t="s">
        <v>12548</v>
      </c>
    </row>
    <row r="5395" spans="1:36" ht="17.25" hidden="1" customHeight="1" x14ac:dyDescent="0.2">
      <c r="A5395" s="4" t="s">
        <v>12541</v>
      </c>
      <c r="B5395" t="s">
        <v>8398</v>
      </c>
      <c r="C5395" t="s">
        <v>12542</v>
      </c>
      <c r="E5395" t="s">
        <v>703</v>
      </c>
      <c r="F5395" t="s">
        <v>64</v>
      </c>
      <c r="G5395" s="5">
        <v>98</v>
      </c>
      <c r="H5395" t="s">
        <v>42</v>
      </c>
      <c r="I5395" t="s">
        <v>65</v>
      </c>
      <c r="J5395" t="s">
        <v>559</v>
      </c>
      <c r="N5395" s="24">
        <v>2000</v>
      </c>
      <c r="R5395" s="7">
        <v>37.790300000000002</v>
      </c>
      <c r="S5395" s="7">
        <v>-97.52167</v>
      </c>
      <c r="T5395" t="s">
        <v>46</v>
      </c>
      <c r="U5395" t="s">
        <v>12543</v>
      </c>
      <c r="V5395" t="s">
        <v>12544</v>
      </c>
      <c r="X5395" t="s">
        <v>10380</v>
      </c>
      <c r="Y5395" t="s">
        <v>3012</v>
      </c>
      <c r="Z5395" t="s">
        <v>3691</v>
      </c>
      <c r="AA5395" t="s">
        <v>12545</v>
      </c>
      <c r="AB5395" t="s">
        <v>8916</v>
      </c>
      <c r="AG5395" t="s">
        <v>12546</v>
      </c>
      <c r="AH5395" s="24">
        <v>24158</v>
      </c>
      <c r="AI5395" t="s">
        <v>12547</v>
      </c>
      <c r="AJ5395" t="s">
        <v>12549</v>
      </c>
    </row>
    <row r="5396" spans="1:36" ht="17.25" hidden="1" customHeight="1" x14ac:dyDescent="0.2">
      <c r="A5396" s="4" t="s">
        <v>12541</v>
      </c>
      <c r="B5396" t="s">
        <v>8398</v>
      </c>
      <c r="C5396" t="s">
        <v>12542</v>
      </c>
      <c r="E5396" t="s">
        <v>738</v>
      </c>
      <c r="F5396" t="s">
        <v>64</v>
      </c>
      <c r="G5396" s="5">
        <v>179</v>
      </c>
      <c r="H5396" t="s">
        <v>42</v>
      </c>
      <c r="I5396" t="s">
        <v>65</v>
      </c>
      <c r="J5396" t="s">
        <v>559</v>
      </c>
      <c r="N5396" s="6">
        <v>2001</v>
      </c>
      <c r="O5396" s="25"/>
      <c r="R5396" s="7">
        <v>37.790300000000002</v>
      </c>
      <c r="S5396" s="7">
        <v>-97.52167</v>
      </c>
      <c r="T5396" t="s">
        <v>46</v>
      </c>
      <c r="U5396" t="s">
        <v>12543</v>
      </c>
      <c r="V5396" t="s">
        <v>12544</v>
      </c>
      <c r="X5396" t="s">
        <v>10380</v>
      </c>
      <c r="Y5396" t="s">
        <v>3012</v>
      </c>
      <c r="Z5396" t="s">
        <v>3691</v>
      </c>
      <c r="AA5396" t="s">
        <v>12545</v>
      </c>
      <c r="AB5396" t="s">
        <v>8803</v>
      </c>
      <c r="AG5396" t="s">
        <v>12546</v>
      </c>
      <c r="AH5396" s="24">
        <v>26687</v>
      </c>
      <c r="AI5396" t="s">
        <v>12547</v>
      </c>
      <c r="AJ5396" t="s">
        <v>12550</v>
      </c>
    </row>
    <row r="5397" spans="1:36" ht="17.25" hidden="1" customHeight="1" x14ac:dyDescent="0.2">
      <c r="A5397" s="4" t="s">
        <v>12551</v>
      </c>
      <c r="B5397" t="s">
        <v>8398</v>
      </c>
      <c r="C5397" t="s">
        <v>12552</v>
      </c>
      <c r="E5397" t="s">
        <v>12553</v>
      </c>
      <c r="F5397" t="s">
        <v>64</v>
      </c>
      <c r="G5397" s="5">
        <v>150</v>
      </c>
      <c r="H5397" t="s">
        <v>42</v>
      </c>
      <c r="I5397" t="s">
        <v>43</v>
      </c>
      <c r="J5397" t="s">
        <v>559</v>
      </c>
      <c r="N5397" s="8">
        <v>1994</v>
      </c>
      <c r="R5397" s="7">
        <v>38.124687999999999</v>
      </c>
      <c r="S5397" s="7">
        <v>-78.203540000000004</v>
      </c>
      <c r="T5397" t="s">
        <v>46</v>
      </c>
      <c r="U5397" t="s">
        <v>12554</v>
      </c>
      <c r="V5397" t="s">
        <v>9444</v>
      </c>
      <c r="X5397" t="s">
        <v>9266</v>
      </c>
      <c r="Y5397" t="s">
        <v>3012</v>
      </c>
      <c r="Z5397" t="s">
        <v>3691</v>
      </c>
      <c r="AA5397" t="s">
        <v>12555</v>
      </c>
      <c r="AB5397" t="s">
        <v>12556</v>
      </c>
      <c r="AI5397" t="s">
        <v>12557</v>
      </c>
      <c r="AJ5397" t="s">
        <v>12558</v>
      </c>
    </row>
    <row r="5398" spans="1:36" ht="17.25" hidden="1" customHeight="1" x14ac:dyDescent="0.2">
      <c r="A5398" s="4" t="s">
        <v>12551</v>
      </c>
      <c r="B5398" t="s">
        <v>8398</v>
      </c>
      <c r="C5398" t="s">
        <v>12552</v>
      </c>
      <c r="E5398" t="s">
        <v>12559</v>
      </c>
      <c r="F5398" t="s">
        <v>64</v>
      </c>
      <c r="G5398" s="5">
        <v>150</v>
      </c>
      <c r="H5398" t="s">
        <v>42</v>
      </c>
      <c r="I5398" t="s">
        <v>43</v>
      </c>
      <c r="J5398" t="s">
        <v>559</v>
      </c>
      <c r="N5398" s="27">
        <v>1994</v>
      </c>
      <c r="R5398" s="7">
        <v>38.124687999999999</v>
      </c>
      <c r="S5398" s="7">
        <v>-78.203540000000004</v>
      </c>
      <c r="T5398" t="s">
        <v>46</v>
      </c>
      <c r="U5398" t="s">
        <v>12554</v>
      </c>
      <c r="V5398" t="s">
        <v>9444</v>
      </c>
      <c r="X5398" t="s">
        <v>9266</v>
      </c>
      <c r="Y5398" t="s">
        <v>3012</v>
      </c>
      <c r="Z5398" t="s">
        <v>3691</v>
      </c>
      <c r="AA5398" t="s">
        <v>12555</v>
      </c>
      <c r="AB5398" t="s">
        <v>12560</v>
      </c>
      <c r="AI5398" t="s">
        <v>12557</v>
      </c>
      <c r="AJ5398" t="s">
        <v>12561</v>
      </c>
    </row>
    <row r="5399" spans="1:36" ht="17.25" hidden="1" customHeight="1" x14ac:dyDescent="0.2">
      <c r="A5399" s="4" t="s">
        <v>28154</v>
      </c>
      <c r="B5399" t="s">
        <v>27403</v>
      </c>
      <c r="C5399" t="s">
        <v>28155</v>
      </c>
      <c r="D5399" t="s">
        <v>28156</v>
      </c>
      <c r="E5399" t="s">
        <v>40</v>
      </c>
      <c r="F5399" t="s">
        <v>1618</v>
      </c>
      <c r="G5399" s="5">
        <v>55</v>
      </c>
      <c r="H5399" t="s">
        <v>806</v>
      </c>
      <c r="I5399" t="s">
        <v>240</v>
      </c>
      <c r="J5399" t="s">
        <v>45</v>
      </c>
      <c r="K5399" t="s">
        <v>45</v>
      </c>
      <c r="L5399" t="s">
        <v>45</v>
      </c>
      <c r="N5399" s="24">
        <v>1958</v>
      </c>
      <c r="O5399" s="5" t="s">
        <v>28157</v>
      </c>
      <c r="R5399" s="7">
        <v>33.256307999999997</v>
      </c>
      <c r="S5399" s="7">
        <v>44.504649999999998</v>
      </c>
      <c r="T5399" t="s">
        <v>504</v>
      </c>
      <c r="U5399" t="s">
        <v>28158</v>
      </c>
      <c r="X5399" t="s">
        <v>27406</v>
      </c>
      <c r="Y5399" t="s">
        <v>19854</v>
      </c>
      <c r="Z5399" t="s">
        <v>19864</v>
      </c>
      <c r="AA5399" t="s">
        <v>28159</v>
      </c>
      <c r="AF5399" t="s">
        <v>52</v>
      </c>
      <c r="AG5399" t="s">
        <v>28160</v>
      </c>
      <c r="AH5399" s="24">
        <v>1103729</v>
      </c>
      <c r="AI5399" t="s">
        <v>28161</v>
      </c>
      <c r="AJ5399" t="s">
        <v>28162</v>
      </c>
    </row>
    <row r="5400" spans="1:36" ht="17.25" hidden="1" customHeight="1" x14ac:dyDescent="0.2">
      <c r="A5400" s="4" t="s">
        <v>28154</v>
      </c>
      <c r="B5400" t="s">
        <v>27403</v>
      </c>
      <c r="C5400" t="s">
        <v>28155</v>
      </c>
      <c r="D5400" t="s">
        <v>28156</v>
      </c>
      <c r="E5400" t="s">
        <v>56</v>
      </c>
      <c r="F5400" t="s">
        <v>1618</v>
      </c>
      <c r="G5400" s="5">
        <v>55</v>
      </c>
      <c r="H5400" t="s">
        <v>42</v>
      </c>
      <c r="I5400" t="s">
        <v>240</v>
      </c>
      <c r="J5400" t="s">
        <v>45</v>
      </c>
      <c r="K5400" t="s">
        <v>45</v>
      </c>
      <c r="L5400" t="s">
        <v>45</v>
      </c>
      <c r="N5400" s="6">
        <v>1958</v>
      </c>
      <c r="R5400" s="7">
        <v>33.256307999999997</v>
      </c>
      <c r="S5400" s="7">
        <v>44.504649999999998</v>
      </c>
      <c r="T5400" t="s">
        <v>504</v>
      </c>
      <c r="U5400" t="s">
        <v>28158</v>
      </c>
      <c r="X5400" t="s">
        <v>27406</v>
      </c>
      <c r="Y5400" t="s">
        <v>19854</v>
      </c>
      <c r="Z5400" t="s">
        <v>19864</v>
      </c>
      <c r="AA5400" t="s">
        <v>28159</v>
      </c>
      <c r="AF5400" t="s">
        <v>52</v>
      </c>
      <c r="AG5400" t="s">
        <v>28160</v>
      </c>
      <c r="AH5400" s="6">
        <v>1103730</v>
      </c>
      <c r="AI5400" t="s">
        <v>28161</v>
      </c>
      <c r="AJ5400" t="s">
        <v>28165</v>
      </c>
    </row>
    <row r="5401" spans="1:36" ht="17.25" hidden="1" customHeight="1" x14ac:dyDescent="0.2">
      <c r="A5401" s="4" t="s">
        <v>12570</v>
      </c>
      <c r="B5401" t="s">
        <v>8398</v>
      </c>
      <c r="C5401" t="s">
        <v>12571</v>
      </c>
      <c r="E5401" t="s">
        <v>40</v>
      </c>
      <c r="F5401" t="s">
        <v>86</v>
      </c>
      <c r="G5401" s="5">
        <v>540</v>
      </c>
      <c r="H5401" t="s">
        <v>806</v>
      </c>
      <c r="I5401" t="s">
        <v>240</v>
      </c>
      <c r="J5401" t="s">
        <v>559</v>
      </c>
      <c r="M5401" t="s">
        <v>559</v>
      </c>
      <c r="N5401" s="6">
        <v>1981</v>
      </c>
      <c r="O5401" s="24">
        <v>2020</v>
      </c>
      <c r="R5401" s="7">
        <v>36.190277999999999</v>
      </c>
      <c r="S5401" s="7">
        <v>-95.289400000000001</v>
      </c>
      <c r="T5401" t="s">
        <v>46</v>
      </c>
      <c r="U5401" t="s">
        <v>12572</v>
      </c>
      <c r="V5401" t="s">
        <v>10503</v>
      </c>
      <c r="X5401" t="s">
        <v>8734</v>
      </c>
      <c r="Y5401" t="s">
        <v>3012</v>
      </c>
      <c r="Z5401" t="s">
        <v>3691</v>
      </c>
      <c r="AA5401" t="s">
        <v>12573</v>
      </c>
      <c r="AB5401" t="s">
        <v>8690</v>
      </c>
      <c r="AG5401" t="s">
        <v>12574</v>
      </c>
      <c r="AH5401" s="27" t="s">
        <v>45</v>
      </c>
      <c r="AI5401" t="s">
        <v>12575</v>
      </c>
      <c r="AJ5401" t="s">
        <v>12576</v>
      </c>
    </row>
    <row r="5402" spans="1:36" ht="17.25" hidden="1" customHeight="1" x14ac:dyDescent="0.2">
      <c r="A5402" s="4" t="s">
        <v>12579</v>
      </c>
      <c r="B5402" t="s">
        <v>8398</v>
      </c>
      <c r="C5402" t="s">
        <v>12580</v>
      </c>
      <c r="E5402" t="s">
        <v>8629</v>
      </c>
      <c r="F5402" t="s">
        <v>86</v>
      </c>
      <c r="G5402" s="5">
        <v>304</v>
      </c>
      <c r="H5402" t="s">
        <v>857</v>
      </c>
      <c r="I5402" t="s">
        <v>43</v>
      </c>
      <c r="J5402" t="s">
        <v>559</v>
      </c>
      <c r="N5402" s="6">
        <v>2001</v>
      </c>
      <c r="R5402" s="7">
        <v>37.657699999999998</v>
      </c>
      <c r="S5402" s="7">
        <v>-89.511160000000004</v>
      </c>
      <c r="T5402" t="s">
        <v>46</v>
      </c>
      <c r="U5402" t="s">
        <v>12581</v>
      </c>
      <c r="V5402" t="s">
        <v>9523</v>
      </c>
      <c r="X5402" t="s">
        <v>9016</v>
      </c>
      <c r="Y5402" t="s">
        <v>3012</v>
      </c>
      <c r="Z5402" t="s">
        <v>3691</v>
      </c>
      <c r="AA5402" t="s">
        <v>12582</v>
      </c>
      <c r="AB5402" t="s">
        <v>12583</v>
      </c>
      <c r="AG5402" t="s">
        <v>12584</v>
      </c>
      <c r="AH5402" s="8" t="s">
        <v>12585</v>
      </c>
      <c r="AI5402" t="s">
        <v>12586</v>
      </c>
      <c r="AJ5402" t="s">
        <v>12587</v>
      </c>
    </row>
    <row r="5403" spans="1:36" ht="17.25" hidden="1" customHeight="1" x14ac:dyDescent="0.2">
      <c r="A5403" s="4" t="s">
        <v>12579</v>
      </c>
      <c r="B5403" t="s">
        <v>8398</v>
      </c>
      <c r="C5403" t="s">
        <v>12580</v>
      </c>
      <c r="E5403" t="s">
        <v>12588</v>
      </c>
      <c r="F5403" t="s">
        <v>86</v>
      </c>
      <c r="G5403" s="5">
        <v>337</v>
      </c>
      <c r="H5403" t="s">
        <v>857</v>
      </c>
      <c r="I5403" t="s">
        <v>43</v>
      </c>
      <c r="J5403" t="s">
        <v>559</v>
      </c>
      <c r="N5403" s="6">
        <v>2001</v>
      </c>
      <c r="R5403" s="7">
        <v>37.657699999999998</v>
      </c>
      <c r="S5403" s="7">
        <v>-89.511160000000004</v>
      </c>
      <c r="T5403" t="s">
        <v>46</v>
      </c>
      <c r="U5403" t="s">
        <v>12581</v>
      </c>
      <c r="V5403" t="s">
        <v>9523</v>
      </c>
      <c r="X5403" t="s">
        <v>9016</v>
      </c>
      <c r="Y5403" t="s">
        <v>3012</v>
      </c>
      <c r="Z5403" t="s">
        <v>3691</v>
      </c>
      <c r="AA5403" t="s">
        <v>12582</v>
      </c>
      <c r="AB5403" t="s">
        <v>12589</v>
      </c>
      <c r="AG5403" t="s">
        <v>12584</v>
      </c>
      <c r="AH5403" s="8" t="s">
        <v>12590</v>
      </c>
      <c r="AI5403" t="s">
        <v>12586</v>
      </c>
      <c r="AJ5403" t="s">
        <v>12591</v>
      </c>
    </row>
    <row r="5404" spans="1:36" ht="17.25" hidden="1" customHeight="1" x14ac:dyDescent="0.2">
      <c r="A5404" s="4" t="s">
        <v>12592</v>
      </c>
      <c r="B5404" t="s">
        <v>8398</v>
      </c>
      <c r="C5404" t="s">
        <v>12593</v>
      </c>
      <c r="E5404" t="s">
        <v>565</v>
      </c>
      <c r="F5404" t="s">
        <v>86</v>
      </c>
      <c r="G5404" s="5">
        <v>790</v>
      </c>
      <c r="H5404" t="s">
        <v>42</v>
      </c>
      <c r="I5404" t="s">
        <v>43</v>
      </c>
      <c r="J5404" t="s">
        <v>559</v>
      </c>
      <c r="N5404" s="27">
        <v>2003</v>
      </c>
      <c r="R5404" s="7">
        <v>42.904200000000003</v>
      </c>
      <c r="S5404" s="7">
        <v>-71.426100000000005</v>
      </c>
      <c r="T5404" t="s">
        <v>46</v>
      </c>
      <c r="U5404" t="s">
        <v>12594</v>
      </c>
      <c r="V5404" t="s">
        <v>11032</v>
      </c>
      <c r="X5404" t="s">
        <v>11847</v>
      </c>
      <c r="Y5404" t="s">
        <v>3012</v>
      </c>
      <c r="Z5404" t="s">
        <v>3691</v>
      </c>
      <c r="AA5404" t="s">
        <v>12595</v>
      </c>
      <c r="AB5404" t="s">
        <v>12596</v>
      </c>
      <c r="AI5404" t="s">
        <v>12597</v>
      </c>
      <c r="AJ5404" t="s">
        <v>12598</v>
      </c>
    </row>
    <row r="5405" spans="1:36" ht="17.25" hidden="1" customHeight="1" x14ac:dyDescent="0.2">
      <c r="A5405" s="4" t="s">
        <v>12599</v>
      </c>
      <c r="B5405" t="s">
        <v>8398</v>
      </c>
      <c r="C5405" t="s">
        <v>12600</v>
      </c>
      <c r="E5405" t="s">
        <v>40</v>
      </c>
      <c r="F5405" t="s">
        <v>86</v>
      </c>
      <c r="G5405" s="5">
        <v>50</v>
      </c>
      <c r="H5405" t="s">
        <v>42</v>
      </c>
      <c r="I5405" t="s">
        <v>65</v>
      </c>
      <c r="J5405" t="s">
        <v>559</v>
      </c>
      <c r="N5405" s="6">
        <v>2007</v>
      </c>
      <c r="R5405" s="7">
        <v>34.090299999999999</v>
      </c>
      <c r="S5405" s="7">
        <v>-117.5343</v>
      </c>
      <c r="T5405" t="s">
        <v>46</v>
      </c>
      <c r="U5405" t="s">
        <v>12601</v>
      </c>
      <c r="V5405" t="s">
        <v>8571</v>
      </c>
      <c r="X5405" t="s">
        <v>8572</v>
      </c>
      <c r="Y5405" t="s">
        <v>3012</v>
      </c>
      <c r="Z5405" t="s">
        <v>3691</v>
      </c>
      <c r="AA5405" t="s">
        <v>12602</v>
      </c>
      <c r="AB5405" t="s">
        <v>8690</v>
      </c>
      <c r="AG5405" t="s">
        <v>12603</v>
      </c>
      <c r="AH5405" s="24">
        <v>37016</v>
      </c>
      <c r="AI5405" t="s">
        <v>12604</v>
      </c>
      <c r="AJ5405" t="s">
        <v>12605</v>
      </c>
    </row>
    <row r="5406" spans="1:36" ht="17.25" hidden="1" customHeight="1" x14ac:dyDescent="0.2">
      <c r="A5406" s="4" t="s">
        <v>12606</v>
      </c>
      <c r="B5406" t="s">
        <v>8398</v>
      </c>
      <c r="C5406" t="s">
        <v>12607</v>
      </c>
      <c r="E5406" t="s">
        <v>58</v>
      </c>
      <c r="F5406" t="s">
        <v>64</v>
      </c>
      <c r="G5406" s="5">
        <v>92</v>
      </c>
      <c r="H5406" t="s">
        <v>42</v>
      </c>
      <c r="I5406" t="s">
        <v>65</v>
      </c>
      <c r="J5406" t="s">
        <v>559</v>
      </c>
      <c r="N5406" s="6">
        <v>1989</v>
      </c>
      <c r="R5406" s="7">
        <v>37.157499999999999</v>
      </c>
      <c r="S5406" s="7">
        <v>-76.691100000000006</v>
      </c>
      <c r="T5406" t="s">
        <v>46</v>
      </c>
      <c r="U5406" t="s">
        <v>12608</v>
      </c>
      <c r="V5406" t="s">
        <v>12608</v>
      </c>
      <c r="X5406" t="s">
        <v>9266</v>
      </c>
      <c r="Y5406" t="s">
        <v>3012</v>
      </c>
      <c r="Z5406" t="s">
        <v>3691</v>
      </c>
      <c r="AA5406" t="s">
        <v>12609</v>
      </c>
      <c r="AB5406" t="s">
        <v>8595</v>
      </c>
      <c r="AG5406" t="s">
        <v>12610</v>
      </c>
      <c r="AH5406" s="24">
        <v>8094</v>
      </c>
      <c r="AI5406" t="s">
        <v>12611</v>
      </c>
      <c r="AJ5406" t="s">
        <v>12612</v>
      </c>
    </row>
    <row r="5407" spans="1:36" ht="17.25" hidden="1" customHeight="1" x14ac:dyDescent="0.2">
      <c r="A5407" s="4" t="s">
        <v>12606</v>
      </c>
      <c r="B5407" t="s">
        <v>8398</v>
      </c>
      <c r="C5407" t="s">
        <v>12607</v>
      </c>
      <c r="E5407" t="s">
        <v>191</v>
      </c>
      <c r="F5407" t="s">
        <v>64</v>
      </c>
      <c r="G5407" s="5">
        <v>92</v>
      </c>
      <c r="H5407" t="s">
        <v>42</v>
      </c>
      <c r="I5407" t="s">
        <v>65</v>
      </c>
      <c r="J5407" t="s">
        <v>559</v>
      </c>
      <c r="N5407" s="6">
        <v>1989</v>
      </c>
      <c r="R5407" s="7">
        <v>37.157499999999999</v>
      </c>
      <c r="S5407" s="7">
        <v>-76.691100000000006</v>
      </c>
      <c r="T5407" t="s">
        <v>46</v>
      </c>
      <c r="U5407" t="s">
        <v>12608</v>
      </c>
      <c r="V5407" t="s">
        <v>12608</v>
      </c>
      <c r="X5407" t="s">
        <v>9266</v>
      </c>
      <c r="Y5407" t="s">
        <v>3012</v>
      </c>
      <c r="Z5407" t="s">
        <v>3691</v>
      </c>
      <c r="AA5407" t="s">
        <v>12609</v>
      </c>
      <c r="AB5407" t="s">
        <v>8414</v>
      </c>
      <c r="AG5407" t="s">
        <v>12610</v>
      </c>
      <c r="AH5407" s="24">
        <v>8095</v>
      </c>
      <c r="AI5407" t="s">
        <v>12611</v>
      </c>
      <c r="AJ5407" t="s">
        <v>12613</v>
      </c>
    </row>
    <row r="5408" spans="1:36" ht="17.25" hidden="1" customHeight="1" x14ac:dyDescent="0.2">
      <c r="A5408" s="4" t="s">
        <v>12606</v>
      </c>
      <c r="B5408" t="s">
        <v>8398</v>
      </c>
      <c r="C5408" t="s">
        <v>12607</v>
      </c>
      <c r="E5408" t="s">
        <v>335</v>
      </c>
      <c r="F5408" t="s">
        <v>64</v>
      </c>
      <c r="G5408" s="5">
        <v>92</v>
      </c>
      <c r="H5408" t="s">
        <v>42</v>
      </c>
      <c r="I5408" t="s">
        <v>65</v>
      </c>
      <c r="J5408" t="s">
        <v>559</v>
      </c>
      <c r="N5408" s="6">
        <v>1989</v>
      </c>
      <c r="R5408" s="7">
        <v>37.157499999999999</v>
      </c>
      <c r="S5408" s="7">
        <v>-76.691100000000006</v>
      </c>
      <c r="T5408" t="s">
        <v>46</v>
      </c>
      <c r="U5408" t="s">
        <v>12608</v>
      </c>
      <c r="V5408" t="s">
        <v>12608</v>
      </c>
      <c r="X5408" t="s">
        <v>9266</v>
      </c>
      <c r="Y5408" t="s">
        <v>3012</v>
      </c>
      <c r="Z5408" t="s">
        <v>3691</v>
      </c>
      <c r="AA5408" t="s">
        <v>12609</v>
      </c>
      <c r="AB5408" t="s">
        <v>8427</v>
      </c>
      <c r="AG5408" t="s">
        <v>12610</v>
      </c>
      <c r="AH5408" s="24">
        <v>8096</v>
      </c>
      <c r="AI5408" t="s">
        <v>12611</v>
      </c>
      <c r="AJ5408" t="s">
        <v>12614</v>
      </c>
    </row>
    <row r="5409" spans="1:36" ht="17.25" hidden="1" customHeight="1" x14ac:dyDescent="0.2">
      <c r="A5409" s="4" t="s">
        <v>12606</v>
      </c>
      <c r="B5409" t="s">
        <v>8398</v>
      </c>
      <c r="C5409" t="s">
        <v>12607</v>
      </c>
      <c r="E5409" t="s">
        <v>1157</v>
      </c>
      <c r="F5409" t="s">
        <v>64</v>
      </c>
      <c r="G5409" s="5">
        <v>92</v>
      </c>
      <c r="H5409" t="s">
        <v>42</v>
      </c>
      <c r="I5409" t="s">
        <v>65</v>
      </c>
      <c r="J5409" t="s">
        <v>559</v>
      </c>
      <c r="N5409" s="6">
        <v>1989</v>
      </c>
      <c r="R5409" s="7">
        <v>37.157499999999999</v>
      </c>
      <c r="S5409" s="7">
        <v>-76.691100000000006</v>
      </c>
      <c r="T5409" t="s">
        <v>46</v>
      </c>
      <c r="U5409" t="s">
        <v>12608</v>
      </c>
      <c r="V5409" t="s">
        <v>12608</v>
      </c>
      <c r="X5409" t="s">
        <v>9266</v>
      </c>
      <c r="Y5409" t="s">
        <v>3012</v>
      </c>
      <c r="Z5409" t="s">
        <v>3691</v>
      </c>
      <c r="AA5409" t="s">
        <v>12609</v>
      </c>
      <c r="AB5409" t="s">
        <v>8429</v>
      </c>
      <c r="AG5409" t="s">
        <v>12610</v>
      </c>
      <c r="AH5409" s="24">
        <v>8097</v>
      </c>
      <c r="AI5409" t="s">
        <v>12611</v>
      </c>
      <c r="AJ5409" t="s">
        <v>12615</v>
      </c>
    </row>
    <row r="5410" spans="1:36" ht="17.25" hidden="1" customHeight="1" x14ac:dyDescent="0.2">
      <c r="A5410" s="4" t="s">
        <v>12616</v>
      </c>
      <c r="B5410" t="s">
        <v>8398</v>
      </c>
      <c r="C5410" t="s">
        <v>12617</v>
      </c>
      <c r="E5410" t="s">
        <v>12618</v>
      </c>
      <c r="F5410" t="s">
        <v>12619</v>
      </c>
      <c r="G5410" s="5">
        <v>58</v>
      </c>
      <c r="H5410" t="s">
        <v>42</v>
      </c>
      <c r="I5410" t="s">
        <v>240</v>
      </c>
      <c r="J5410" t="s">
        <v>44</v>
      </c>
      <c r="L5410" t="s">
        <v>45</v>
      </c>
      <c r="N5410" s="27">
        <v>1997</v>
      </c>
      <c r="R5410" s="7">
        <v>39.942219000000001</v>
      </c>
      <c r="S5410" s="7">
        <v>-75.188069999999996</v>
      </c>
      <c r="T5410" t="s">
        <v>46</v>
      </c>
      <c r="U5410" t="s">
        <v>12620</v>
      </c>
      <c r="V5410" t="s">
        <v>12620</v>
      </c>
      <c r="X5410" t="s">
        <v>8642</v>
      </c>
      <c r="Y5410" t="s">
        <v>3012</v>
      </c>
      <c r="Z5410" t="s">
        <v>3691</v>
      </c>
      <c r="AA5410" t="s">
        <v>12621</v>
      </c>
      <c r="AB5410" t="s">
        <v>8716</v>
      </c>
      <c r="AG5410" t="s">
        <v>12622</v>
      </c>
      <c r="AH5410" s="24">
        <v>23834</v>
      </c>
      <c r="AI5410" t="s">
        <v>12623</v>
      </c>
      <c r="AJ5410" t="s">
        <v>12624</v>
      </c>
    </row>
    <row r="5411" spans="1:36" ht="17.25" hidden="1" customHeight="1" x14ac:dyDescent="0.2">
      <c r="A5411" s="4" t="s">
        <v>12616</v>
      </c>
      <c r="B5411" t="s">
        <v>8398</v>
      </c>
      <c r="C5411" t="s">
        <v>12617</v>
      </c>
      <c r="E5411" t="s">
        <v>12625</v>
      </c>
      <c r="F5411" t="s">
        <v>86</v>
      </c>
      <c r="G5411" s="5">
        <v>135</v>
      </c>
      <c r="H5411" t="s">
        <v>42</v>
      </c>
      <c r="I5411" t="s">
        <v>65</v>
      </c>
      <c r="J5411" t="s">
        <v>44</v>
      </c>
      <c r="N5411" s="8">
        <v>1997</v>
      </c>
      <c r="R5411" s="7">
        <v>39.942219000000001</v>
      </c>
      <c r="S5411" s="7">
        <v>-75.188069999999996</v>
      </c>
      <c r="T5411" t="s">
        <v>46</v>
      </c>
      <c r="U5411" t="s">
        <v>12620</v>
      </c>
      <c r="V5411" t="s">
        <v>12620</v>
      </c>
      <c r="X5411" t="s">
        <v>8642</v>
      </c>
      <c r="Y5411" t="s">
        <v>3012</v>
      </c>
      <c r="Z5411" t="s">
        <v>3691</v>
      </c>
      <c r="AA5411" t="s">
        <v>12621</v>
      </c>
      <c r="AB5411" t="s">
        <v>9344</v>
      </c>
      <c r="AG5411" t="s">
        <v>12622</v>
      </c>
      <c r="AH5411" s="24">
        <v>8104</v>
      </c>
      <c r="AI5411" t="s">
        <v>12623</v>
      </c>
      <c r="AJ5411" t="s">
        <v>12626</v>
      </c>
    </row>
    <row r="5412" spans="1:36" ht="17.25" hidden="1" customHeight="1" x14ac:dyDescent="0.2">
      <c r="A5412" s="4" t="s">
        <v>12627</v>
      </c>
      <c r="B5412" t="s">
        <v>8398</v>
      </c>
      <c r="C5412" t="s">
        <v>12628</v>
      </c>
      <c r="E5412" t="s">
        <v>8629</v>
      </c>
      <c r="F5412" t="s">
        <v>86</v>
      </c>
      <c r="G5412" s="5">
        <v>715</v>
      </c>
      <c r="H5412" t="s">
        <v>42</v>
      </c>
      <c r="I5412" t="s">
        <v>43</v>
      </c>
      <c r="J5412" t="s">
        <v>559</v>
      </c>
      <c r="N5412" s="27">
        <v>2008</v>
      </c>
      <c r="R5412" s="7">
        <v>46.969200000000001</v>
      </c>
      <c r="S5412" s="7">
        <v>-123.48</v>
      </c>
      <c r="T5412" t="s">
        <v>46</v>
      </c>
      <c r="U5412" t="s">
        <v>12629</v>
      </c>
      <c r="V5412" t="s">
        <v>12630</v>
      </c>
      <c r="X5412" t="s">
        <v>8446</v>
      </c>
      <c r="Y5412" t="s">
        <v>3012</v>
      </c>
      <c r="Z5412" t="s">
        <v>3691</v>
      </c>
      <c r="AA5412" t="s">
        <v>12631</v>
      </c>
      <c r="AB5412" t="s">
        <v>8946</v>
      </c>
      <c r="AI5412" t="s">
        <v>12632</v>
      </c>
      <c r="AJ5412" t="s">
        <v>12633</v>
      </c>
    </row>
    <row r="5413" spans="1:36" ht="17.25" hidden="1" customHeight="1" x14ac:dyDescent="0.2">
      <c r="A5413" s="4" t="s">
        <v>28154</v>
      </c>
      <c r="B5413" t="s">
        <v>27403</v>
      </c>
      <c r="C5413" t="s">
        <v>28155</v>
      </c>
      <c r="D5413" t="s">
        <v>28156</v>
      </c>
      <c r="E5413" t="s">
        <v>58</v>
      </c>
      <c r="F5413" t="s">
        <v>1618</v>
      </c>
      <c r="G5413" s="5">
        <v>55</v>
      </c>
      <c r="H5413" t="s">
        <v>42</v>
      </c>
      <c r="I5413" t="s">
        <v>240</v>
      </c>
      <c r="J5413" t="s">
        <v>45</v>
      </c>
      <c r="K5413" t="s">
        <v>45</v>
      </c>
      <c r="L5413" t="s">
        <v>45</v>
      </c>
      <c r="N5413" s="6">
        <v>1958</v>
      </c>
      <c r="R5413" s="7">
        <v>33.256307999999997</v>
      </c>
      <c r="S5413" s="7">
        <v>44.504649999999998</v>
      </c>
      <c r="T5413" t="s">
        <v>504</v>
      </c>
      <c r="U5413" t="s">
        <v>28158</v>
      </c>
      <c r="X5413" t="s">
        <v>27406</v>
      </c>
      <c r="Y5413" t="s">
        <v>19854</v>
      </c>
      <c r="Z5413" t="s">
        <v>19864</v>
      </c>
      <c r="AA5413" t="s">
        <v>28159</v>
      </c>
      <c r="AF5413" t="s">
        <v>52</v>
      </c>
      <c r="AG5413" t="s">
        <v>28160</v>
      </c>
      <c r="AH5413" s="24">
        <v>1103731</v>
      </c>
      <c r="AI5413" t="s">
        <v>28161</v>
      </c>
      <c r="AJ5413" t="s">
        <v>28166</v>
      </c>
    </row>
    <row r="5414" spans="1:36" ht="17.25" hidden="1" customHeight="1" x14ac:dyDescent="0.2">
      <c r="A5414" s="4" t="s">
        <v>28154</v>
      </c>
      <c r="B5414" t="s">
        <v>27403</v>
      </c>
      <c r="C5414" t="s">
        <v>28155</v>
      </c>
      <c r="D5414" t="s">
        <v>28156</v>
      </c>
      <c r="E5414" t="s">
        <v>191</v>
      </c>
      <c r="F5414" t="s">
        <v>1618</v>
      </c>
      <c r="G5414" s="5">
        <v>55</v>
      </c>
      <c r="H5414" t="s">
        <v>42</v>
      </c>
      <c r="I5414" t="s">
        <v>240</v>
      </c>
      <c r="J5414" t="s">
        <v>45</v>
      </c>
      <c r="K5414" t="s">
        <v>45</v>
      </c>
      <c r="L5414" t="s">
        <v>45</v>
      </c>
      <c r="N5414" s="6">
        <v>1958</v>
      </c>
      <c r="R5414" s="7">
        <v>33.256307999999997</v>
      </c>
      <c r="S5414" s="7">
        <v>44.504649999999998</v>
      </c>
      <c r="T5414" t="s">
        <v>504</v>
      </c>
      <c r="U5414" t="s">
        <v>28158</v>
      </c>
      <c r="X5414" t="s">
        <v>27406</v>
      </c>
      <c r="Y5414" t="s">
        <v>19854</v>
      </c>
      <c r="Z5414" t="s">
        <v>19864</v>
      </c>
      <c r="AA5414" t="s">
        <v>28159</v>
      </c>
      <c r="AF5414" t="s">
        <v>52</v>
      </c>
      <c r="AG5414" t="s">
        <v>28160</v>
      </c>
      <c r="AH5414" s="24">
        <v>1187607</v>
      </c>
      <c r="AI5414" t="s">
        <v>28161</v>
      </c>
      <c r="AJ5414" t="s">
        <v>28167</v>
      </c>
    </row>
    <row r="5415" spans="1:36" ht="17.25" hidden="1" customHeight="1" x14ac:dyDescent="0.2">
      <c r="A5415" s="4" t="s">
        <v>12634</v>
      </c>
      <c r="B5415" t="s">
        <v>8398</v>
      </c>
      <c r="C5415" t="s">
        <v>12635</v>
      </c>
      <c r="E5415" t="s">
        <v>4787</v>
      </c>
      <c r="F5415" t="s">
        <v>86</v>
      </c>
      <c r="G5415" s="5">
        <v>57</v>
      </c>
      <c r="H5415" t="s">
        <v>42</v>
      </c>
      <c r="I5415" t="s">
        <v>65</v>
      </c>
      <c r="J5415" t="s">
        <v>559</v>
      </c>
      <c r="N5415" s="24">
        <v>2004</v>
      </c>
      <c r="R5415" s="7">
        <v>34.1556</v>
      </c>
      <c r="S5415" s="7">
        <v>-118.2782</v>
      </c>
      <c r="T5415" t="s">
        <v>46</v>
      </c>
      <c r="U5415" t="s">
        <v>8538</v>
      </c>
      <c r="V5415" t="s">
        <v>8593</v>
      </c>
      <c r="X5415" t="s">
        <v>8572</v>
      </c>
      <c r="Y5415" t="s">
        <v>3012</v>
      </c>
      <c r="Z5415" t="s">
        <v>3691</v>
      </c>
      <c r="AA5415" t="s">
        <v>12637</v>
      </c>
      <c r="AB5415" t="s">
        <v>8404</v>
      </c>
      <c r="AG5415" t="s">
        <v>12638</v>
      </c>
      <c r="AH5415" s="24">
        <v>30417</v>
      </c>
      <c r="AI5415" t="s">
        <v>12639</v>
      </c>
      <c r="AJ5415" t="s">
        <v>12642</v>
      </c>
    </row>
    <row r="5416" spans="1:36" ht="17.25" hidden="1" customHeight="1" x14ac:dyDescent="0.2">
      <c r="A5416" s="4" t="s">
        <v>12634</v>
      </c>
      <c r="B5416" t="s">
        <v>8398</v>
      </c>
      <c r="C5416" t="s">
        <v>12635</v>
      </c>
      <c r="E5416" t="s">
        <v>565</v>
      </c>
      <c r="F5416" t="s">
        <v>86</v>
      </c>
      <c r="G5416" s="5">
        <v>121</v>
      </c>
      <c r="H5416" t="s">
        <v>42</v>
      </c>
      <c r="I5416" t="s">
        <v>43</v>
      </c>
      <c r="J5416" t="s">
        <v>559</v>
      </c>
      <c r="N5416" s="27">
        <v>1977</v>
      </c>
      <c r="R5416" s="7">
        <v>34.1556</v>
      </c>
      <c r="S5416" s="7">
        <v>-118.2782</v>
      </c>
      <c r="T5416" t="s">
        <v>46</v>
      </c>
      <c r="U5416" t="s">
        <v>8538</v>
      </c>
      <c r="V5416" t="s">
        <v>8593</v>
      </c>
      <c r="X5416" t="s">
        <v>8572</v>
      </c>
      <c r="Y5416" t="s">
        <v>3012</v>
      </c>
      <c r="Z5416" t="s">
        <v>3691</v>
      </c>
      <c r="AA5416" t="s">
        <v>12637</v>
      </c>
      <c r="AB5416" t="s">
        <v>12643</v>
      </c>
      <c r="AG5416" t="s">
        <v>12638</v>
      </c>
      <c r="AH5416" s="8" t="s">
        <v>12644</v>
      </c>
      <c r="AI5416" t="s">
        <v>12639</v>
      </c>
      <c r="AJ5416" t="s">
        <v>12645</v>
      </c>
    </row>
    <row r="5417" spans="1:36" ht="17.25" hidden="1" customHeight="1" x14ac:dyDescent="0.2">
      <c r="A5417" s="4" t="s">
        <v>37079</v>
      </c>
      <c r="B5417" t="s">
        <v>36910</v>
      </c>
      <c r="C5417" t="s">
        <v>37080</v>
      </c>
      <c r="D5417" t="s">
        <v>37081</v>
      </c>
      <c r="E5417" t="s">
        <v>56</v>
      </c>
      <c r="F5417" t="s">
        <v>64</v>
      </c>
      <c r="G5417" s="5">
        <v>50</v>
      </c>
      <c r="H5417" t="s">
        <v>42</v>
      </c>
      <c r="I5417" t="s">
        <v>240</v>
      </c>
      <c r="J5417" t="s">
        <v>44</v>
      </c>
      <c r="N5417" s="6">
        <v>1958</v>
      </c>
      <c r="R5417" s="7">
        <v>52.627746999999999</v>
      </c>
      <c r="S5417" s="7">
        <v>29.769967999999999</v>
      </c>
      <c r="T5417" t="s">
        <v>46</v>
      </c>
      <c r="U5417" t="s">
        <v>37082</v>
      </c>
      <c r="X5417" t="s">
        <v>36953</v>
      </c>
      <c r="Y5417" t="s">
        <v>36708</v>
      </c>
      <c r="Z5417" t="s">
        <v>36915</v>
      </c>
      <c r="AC5417" t="s">
        <v>37083</v>
      </c>
      <c r="AG5417" t="s">
        <v>37084</v>
      </c>
      <c r="AH5417" s="24">
        <v>1224117</v>
      </c>
      <c r="AI5417" t="s">
        <v>37085</v>
      </c>
      <c r="AJ5417" t="s">
        <v>37086</v>
      </c>
    </row>
    <row r="5418" spans="1:36" ht="17.25" hidden="1" customHeight="1" x14ac:dyDescent="0.2">
      <c r="A5418" s="4" t="s">
        <v>12654</v>
      </c>
      <c r="B5418" t="s">
        <v>8398</v>
      </c>
      <c r="C5418" t="s">
        <v>12655</v>
      </c>
      <c r="E5418" t="s">
        <v>565</v>
      </c>
      <c r="F5418" t="s">
        <v>86</v>
      </c>
      <c r="G5418" s="5">
        <v>576</v>
      </c>
      <c r="H5418" t="s">
        <v>42</v>
      </c>
      <c r="I5418" t="s">
        <v>43</v>
      </c>
      <c r="J5418" t="s">
        <v>559</v>
      </c>
      <c r="N5418" s="6">
        <v>2004</v>
      </c>
      <c r="R5418" s="7">
        <v>41.5563</v>
      </c>
      <c r="S5418" s="7">
        <v>-93.528300000000002</v>
      </c>
      <c r="T5418" t="s">
        <v>46</v>
      </c>
      <c r="U5418" t="s">
        <v>11337</v>
      </c>
      <c r="V5418" t="s">
        <v>9816</v>
      </c>
      <c r="X5418" t="s">
        <v>8724</v>
      </c>
      <c r="Y5418" t="s">
        <v>3012</v>
      </c>
      <c r="Z5418" t="s">
        <v>3691</v>
      </c>
      <c r="AA5418" t="s">
        <v>12656</v>
      </c>
      <c r="AB5418" t="s">
        <v>12657</v>
      </c>
      <c r="AG5418" t="s">
        <v>12658</v>
      </c>
      <c r="AH5418" s="8" t="s">
        <v>12659</v>
      </c>
      <c r="AI5418" t="s">
        <v>12660</v>
      </c>
      <c r="AJ5418" t="s">
        <v>12661</v>
      </c>
    </row>
    <row r="5419" spans="1:36" ht="17.25" hidden="1" customHeight="1" x14ac:dyDescent="0.2">
      <c r="A5419" s="4" t="s">
        <v>12662</v>
      </c>
      <c r="B5419" t="s">
        <v>8398</v>
      </c>
      <c r="C5419" t="s">
        <v>12663</v>
      </c>
      <c r="E5419" t="s">
        <v>12664</v>
      </c>
      <c r="F5419" t="s">
        <v>86</v>
      </c>
      <c r="G5419" s="5">
        <v>301</v>
      </c>
      <c r="H5419" t="s">
        <v>42</v>
      </c>
      <c r="I5419" t="s">
        <v>43</v>
      </c>
      <c r="J5419" t="s">
        <v>559</v>
      </c>
      <c r="N5419" s="27">
        <v>2002</v>
      </c>
      <c r="R5419" s="7">
        <v>35.9833</v>
      </c>
      <c r="S5419" s="7">
        <v>-95.934600000000003</v>
      </c>
      <c r="T5419" t="s">
        <v>46</v>
      </c>
      <c r="U5419" t="s">
        <v>12665</v>
      </c>
      <c r="V5419" t="s">
        <v>12666</v>
      </c>
      <c r="X5419" t="s">
        <v>8734</v>
      </c>
      <c r="Y5419" t="s">
        <v>3012</v>
      </c>
      <c r="Z5419" t="s">
        <v>3691</v>
      </c>
      <c r="AA5419" t="s">
        <v>12667</v>
      </c>
      <c r="AB5419" t="s">
        <v>9184</v>
      </c>
      <c r="AG5419" t="s">
        <v>12668</v>
      </c>
      <c r="AH5419" s="8" t="s">
        <v>12669</v>
      </c>
      <c r="AI5419" t="s">
        <v>12670</v>
      </c>
      <c r="AJ5419" t="s">
        <v>12671</v>
      </c>
    </row>
    <row r="5420" spans="1:36" ht="17.25" hidden="1" customHeight="1" x14ac:dyDescent="0.2">
      <c r="A5420" s="4" t="s">
        <v>12662</v>
      </c>
      <c r="B5420" t="s">
        <v>8398</v>
      </c>
      <c r="C5420" t="s">
        <v>12663</v>
      </c>
      <c r="E5420" t="s">
        <v>12672</v>
      </c>
      <c r="F5420" t="s">
        <v>86</v>
      </c>
      <c r="G5420" s="5">
        <v>301</v>
      </c>
      <c r="H5420" t="s">
        <v>42</v>
      </c>
      <c r="I5420" t="s">
        <v>43</v>
      </c>
      <c r="J5420" t="s">
        <v>559</v>
      </c>
      <c r="N5420" s="27">
        <v>2002</v>
      </c>
      <c r="O5420" s="25"/>
      <c r="R5420" s="7">
        <v>35.9833</v>
      </c>
      <c r="S5420" s="7">
        <v>-95.934600000000003</v>
      </c>
      <c r="T5420" t="s">
        <v>46</v>
      </c>
      <c r="U5420" t="s">
        <v>12665</v>
      </c>
      <c r="V5420" t="s">
        <v>12666</v>
      </c>
      <c r="X5420" t="s">
        <v>8734</v>
      </c>
      <c r="Y5420" t="s">
        <v>3012</v>
      </c>
      <c r="Z5420" t="s">
        <v>3691</v>
      </c>
      <c r="AA5420" t="s">
        <v>12667</v>
      </c>
      <c r="AB5420" t="s">
        <v>9187</v>
      </c>
      <c r="AG5420" t="s">
        <v>12668</v>
      </c>
      <c r="AH5420" s="8" t="s">
        <v>12673</v>
      </c>
      <c r="AI5420" t="s">
        <v>12670</v>
      </c>
      <c r="AJ5420" t="s">
        <v>12674</v>
      </c>
    </row>
    <row r="5421" spans="1:36" ht="17.25" hidden="1" customHeight="1" x14ac:dyDescent="0.2">
      <c r="A5421" s="4" t="s">
        <v>12662</v>
      </c>
      <c r="B5421" t="s">
        <v>8398</v>
      </c>
      <c r="C5421" t="s">
        <v>12663</v>
      </c>
      <c r="E5421" t="s">
        <v>12675</v>
      </c>
      <c r="F5421" t="s">
        <v>86</v>
      </c>
      <c r="G5421" s="5">
        <v>301</v>
      </c>
      <c r="H5421" t="s">
        <v>42</v>
      </c>
      <c r="I5421" t="s">
        <v>43</v>
      </c>
      <c r="J5421" t="s">
        <v>559</v>
      </c>
      <c r="N5421" s="27">
        <v>2002</v>
      </c>
      <c r="R5421" s="7">
        <v>35.9833</v>
      </c>
      <c r="S5421" s="7">
        <v>-95.934600000000003</v>
      </c>
      <c r="T5421" t="s">
        <v>46</v>
      </c>
      <c r="U5421" t="s">
        <v>12665</v>
      </c>
      <c r="V5421" t="s">
        <v>12666</v>
      </c>
      <c r="X5421" t="s">
        <v>8734</v>
      </c>
      <c r="Y5421" t="s">
        <v>3012</v>
      </c>
      <c r="Z5421" t="s">
        <v>3691</v>
      </c>
      <c r="AA5421" t="s">
        <v>12667</v>
      </c>
      <c r="AB5421" t="s">
        <v>9189</v>
      </c>
      <c r="AG5421" t="s">
        <v>12668</v>
      </c>
      <c r="AH5421" s="8" t="s">
        <v>12676</v>
      </c>
      <c r="AI5421" t="s">
        <v>12670</v>
      </c>
      <c r="AJ5421" t="s">
        <v>12677</v>
      </c>
    </row>
    <row r="5422" spans="1:36" ht="17.25" hidden="1" customHeight="1" x14ac:dyDescent="0.2">
      <c r="A5422" s="4" t="s">
        <v>12678</v>
      </c>
      <c r="B5422" t="s">
        <v>8398</v>
      </c>
      <c r="C5422" t="s">
        <v>12679</v>
      </c>
      <c r="E5422" t="s">
        <v>870</v>
      </c>
      <c r="F5422" t="s">
        <v>8581</v>
      </c>
      <c r="G5422" s="5">
        <v>611</v>
      </c>
      <c r="H5422" t="s">
        <v>42</v>
      </c>
      <c r="I5422" t="s">
        <v>43</v>
      </c>
      <c r="J5422" t="s">
        <v>44</v>
      </c>
      <c r="N5422" s="24">
        <v>2003</v>
      </c>
      <c r="R5422" s="7">
        <v>29.378097</v>
      </c>
      <c r="S5422" s="7">
        <v>-94.932770000000005</v>
      </c>
      <c r="T5422" t="s">
        <v>46</v>
      </c>
      <c r="U5422" t="s">
        <v>12288</v>
      </c>
      <c r="V5422" t="s">
        <v>9086</v>
      </c>
      <c r="X5422" t="s">
        <v>8584</v>
      </c>
      <c r="Y5422" t="s">
        <v>3012</v>
      </c>
      <c r="Z5422" t="s">
        <v>3691</v>
      </c>
      <c r="AA5422" t="s">
        <v>12680</v>
      </c>
      <c r="AB5422" t="s">
        <v>12681</v>
      </c>
      <c r="AI5422" t="s">
        <v>12682</v>
      </c>
      <c r="AJ5422" t="s">
        <v>12683</v>
      </c>
    </row>
    <row r="5423" spans="1:36" ht="17.25" hidden="1" customHeight="1" x14ac:dyDescent="0.2">
      <c r="A5423" s="4" t="s">
        <v>12678</v>
      </c>
      <c r="B5423" t="s">
        <v>8398</v>
      </c>
      <c r="C5423" t="s">
        <v>12679</v>
      </c>
      <c r="E5423" t="s">
        <v>12684</v>
      </c>
      <c r="F5423" t="s">
        <v>8581</v>
      </c>
      <c r="G5423" s="5">
        <v>250</v>
      </c>
      <c r="H5423" t="s">
        <v>857</v>
      </c>
      <c r="I5423" t="s">
        <v>240</v>
      </c>
      <c r="J5423" t="s">
        <v>44</v>
      </c>
      <c r="N5423" s="24">
        <v>2009</v>
      </c>
      <c r="R5423" s="7">
        <v>29.378097</v>
      </c>
      <c r="S5423" s="7">
        <v>-94.932770000000005</v>
      </c>
      <c r="T5423" t="s">
        <v>46</v>
      </c>
      <c r="U5423" t="s">
        <v>12288</v>
      </c>
      <c r="V5423" t="s">
        <v>9086</v>
      </c>
      <c r="X5423" t="s">
        <v>8584</v>
      </c>
      <c r="Y5423" t="s">
        <v>3012</v>
      </c>
      <c r="Z5423" t="s">
        <v>3691</v>
      </c>
      <c r="AA5423" t="s">
        <v>12680</v>
      </c>
      <c r="AB5423" t="s">
        <v>12685</v>
      </c>
      <c r="AI5423" t="s">
        <v>12682</v>
      </c>
      <c r="AJ5423" t="s">
        <v>12686</v>
      </c>
    </row>
    <row r="5424" spans="1:36" ht="17.25" hidden="1" customHeight="1" x14ac:dyDescent="0.2">
      <c r="A5424" s="4" t="s">
        <v>12697</v>
      </c>
      <c r="B5424" t="s">
        <v>8398</v>
      </c>
      <c r="C5424" t="s">
        <v>12698</v>
      </c>
      <c r="E5424" t="s">
        <v>9207</v>
      </c>
      <c r="F5424" t="s">
        <v>7946</v>
      </c>
      <c r="G5424" s="5">
        <v>80</v>
      </c>
      <c r="H5424" t="s">
        <v>42</v>
      </c>
      <c r="I5424" t="s">
        <v>65</v>
      </c>
      <c r="J5424" t="s">
        <v>559</v>
      </c>
      <c r="M5424" t="s">
        <v>559</v>
      </c>
      <c r="N5424" s="6">
        <v>1996</v>
      </c>
      <c r="R5424" s="7">
        <v>32.601700000000001</v>
      </c>
      <c r="S5424" s="7">
        <v>-87.781099999999995</v>
      </c>
      <c r="T5424" t="s">
        <v>46</v>
      </c>
      <c r="U5424" t="s">
        <v>12699</v>
      </c>
      <c r="V5424" t="s">
        <v>8964</v>
      </c>
      <c r="X5424" t="s">
        <v>9142</v>
      </c>
      <c r="Y5424" t="s">
        <v>3012</v>
      </c>
      <c r="Z5424" t="s">
        <v>3691</v>
      </c>
      <c r="AA5424" t="s">
        <v>10729</v>
      </c>
      <c r="AB5424" t="s">
        <v>9208</v>
      </c>
      <c r="AG5424" t="s">
        <v>12700</v>
      </c>
      <c r="AH5424" s="24">
        <v>8209</v>
      </c>
      <c r="AI5424" t="s">
        <v>12701</v>
      </c>
      <c r="AJ5424" t="s">
        <v>12704</v>
      </c>
    </row>
    <row r="5425" spans="1:36" ht="17.25" hidden="1" customHeight="1" x14ac:dyDescent="0.2">
      <c r="A5425" s="4" t="s">
        <v>12697</v>
      </c>
      <c r="B5425" t="s">
        <v>8398</v>
      </c>
      <c r="C5425" t="s">
        <v>12698</v>
      </c>
      <c r="E5425" t="s">
        <v>703</v>
      </c>
      <c r="F5425" t="s">
        <v>7946</v>
      </c>
      <c r="G5425" s="5">
        <v>80</v>
      </c>
      <c r="H5425" t="s">
        <v>42</v>
      </c>
      <c r="I5425" t="s">
        <v>65</v>
      </c>
      <c r="J5425" t="s">
        <v>559</v>
      </c>
      <c r="M5425" t="s">
        <v>559</v>
      </c>
      <c r="N5425" s="6">
        <v>1996</v>
      </c>
      <c r="R5425" s="7">
        <v>32.601700000000001</v>
      </c>
      <c r="S5425" s="7">
        <v>-87.781099999999995</v>
      </c>
      <c r="T5425" t="s">
        <v>46</v>
      </c>
      <c r="U5425" t="s">
        <v>12699</v>
      </c>
      <c r="V5425" t="s">
        <v>8964</v>
      </c>
      <c r="X5425" t="s">
        <v>9142</v>
      </c>
      <c r="Y5425" t="s">
        <v>3012</v>
      </c>
      <c r="Z5425" t="s">
        <v>3691</v>
      </c>
      <c r="AA5425" t="s">
        <v>10729</v>
      </c>
      <c r="AB5425" t="s">
        <v>8916</v>
      </c>
      <c r="AG5425" t="s">
        <v>12700</v>
      </c>
      <c r="AH5425" s="24">
        <v>8201</v>
      </c>
      <c r="AI5425" t="s">
        <v>12701</v>
      </c>
      <c r="AJ5425" t="s">
        <v>12705</v>
      </c>
    </row>
    <row r="5426" spans="1:36" ht="17.25" hidden="1" customHeight="1" x14ac:dyDescent="0.2">
      <c r="A5426" s="4" t="s">
        <v>12697</v>
      </c>
      <c r="B5426" t="s">
        <v>8398</v>
      </c>
      <c r="C5426" t="s">
        <v>12698</v>
      </c>
      <c r="E5426" t="s">
        <v>738</v>
      </c>
      <c r="F5426" t="s">
        <v>7946</v>
      </c>
      <c r="G5426" s="5">
        <v>80</v>
      </c>
      <c r="H5426" t="s">
        <v>42</v>
      </c>
      <c r="I5426" t="s">
        <v>65</v>
      </c>
      <c r="J5426" t="s">
        <v>559</v>
      </c>
      <c r="M5426" t="s">
        <v>559</v>
      </c>
      <c r="N5426" s="6">
        <v>1995</v>
      </c>
      <c r="R5426" s="7">
        <v>32.601700000000001</v>
      </c>
      <c r="S5426" s="7">
        <v>-87.781099999999995</v>
      </c>
      <c r="T5426" t="s">
        <v>46</v>
      </c>
      <c r="U5426" t="s">
        <v>12699</v>
      </c>
      <c r="V5426" t="s">
        <v>8964</v>
      </c>
      <c r="X5426" t="s">
        <v>9142</v>
      </c>
      <c r="Y5426" t="s">
        <v>3012</v>
      </c>
      <c r="Z5426" t="s">
        <v>3691</v>
      </c>
      <c r="AA5426" t="s">
        <v>10729</v>
      </c>
      <c r="AB5426" t="s">
        <v>8803</v>
      </c>
      <c r="AG5426" t="s">
        <v>12700</v>
      </c>
      <c r="AH5426" s="24">
        <v>8202</v>
      </c>
      <c r="AI5426" t="s">
        <v>12701</v>
      </c>
      <c r="AJ5426" t="s">
        <v>12706</v>
      </c>
    </row>
    <row r="5427" spans="1:36" ht="17.25" hidden="1" customHeight="1" x14ac:dyDescent="0.2">
      <c r="A5427" s="4" t="s">
        <v>12697</v>
      </c>
      <c r="B5427" t="s">
        <v>8398</v>
      </c>
      <c r="C5427" t="s">
        <v>12698</v>
      </c>
      <c r="E5427" t="s">
        <v>740</v>
      </c>
      <c r="F5427" t="s">
        <v>7946</v>
      </c>
      <c r="G5427" s="5">
        <v>80</v>
      </c>
      <c r="H5427" t="s">
        <v>42</v>
      </c>
      <c r="I5427" t="s">
        <v>65</v>
      </c>
      <c r="J5427" t="s">
        <v>559</v>
      </c>
      <c r="M5427" t="s">
        <v>559</v>
      </c>
      <c r="N5427" s="6">
        <v>1995</v>
      </c>
      <c r="R5427" s="7">
        <v>32.601700000000001</v>
      </c>
      <c r="S5427" s="7">
        <v>-87.781099999999995</v>
      </c>
      <c r="T5427" t="s">
        <v>46</v>
      </c>
      <c r="U5427" t="s">
        <v>12699</v>
      </c>
      <c r="V5427" t="s">
        <v>8964</v>
      </c>
      <c r="X5427" t="s">
        <v>9142</v>
      </c>
      <c r="Y5427" t="s">
        <v>3012</v>
      </c>
      <c r="Z5427" t="s">
        <v>3691</v>
      </c>
      <c r="AA5427" t="s">
        <v>10729</v>
      </c>
      <c r="AB5427" t="s">
        <v>8807</v>
      </c>
      <c r="AG5427" t="s">
        <v>12700</v>
      </c>
      <c r="AH5427" s="24">
        <v>8203</v>
      </c>
      <c r="AI5427" t="s">
        <v>12701</v>
      </c>
      <c r="AJ5427" t="s">
        <v>12707</v>
      </c>
    </row>
    <row r="5428" spans="1:36" ht="17.25" hidden="1" customHeight="1" x14ac:dyDescent="0.2">
      <c r="A5428" s="4" t="s">
        <v>12697</v>
      </c>
      <c r="B5428" t="s">
        <v>8398</v>
      </c>
      <c r="C5428" t="s">
        <v>12698</v>
      </c>
      <c r="E5428" t="s">
        <v>1492</v>
      </c>
      <c r="F5428" t="s">
        <v>7946</v>
      </c>
      <c r="G5428" s="5">
        <v>80</v>
      </c>
      <c r="H5428" t="s">
        <v>42</v>
      </c>
      <c r="I5428" t="s">
        <v>65</v>
      </c>
      <c r="J5428" t="s">
        <v>559</v>
      </c>
      <c r="M5428" t="s">
        <v>559</v>
      </c>
      <c r="N5428" s="6">
        <v>1995</v>
      </c>
      <c r="R5428" s="7">
        <v>32.601700000000001</v>
      </c>
      <c r="S5428" s="7">
        <v>-87.781099999999995</v>
      </c>
      <c r="T5428" t="s">
        <v>46</v>
      </c>
      <c r="U5428" t="s">
        <v>12699</v>
      </c>
      <c r="V5428" t="s">
        <v>8964</v>
      </c>
      <c r="X5428" t="s">
        <v>9142</v>
      </c>
      <c r="Y5428" t="s">
        <v>3012</v>
      </c>
      <c r="Z5428" t="s">
        <v>3691</v>
      </c>
      <c r="AA5428" t="s">
        <v>10729</v>
      </c>
      <c r="AB5428" t="s">
        <v>9002</v>
      </c>
      <c r="AG5428" t="s">
        <v>12700</v>
      </c>
      <c r="AH5428" s="24">
        <v>8204</v>
      </c>
      <c r="AI5428" t="s">
        <v>12701</v>
      </c>
      <c r="AJ5428" t="s">
        <v>12708</v>
      </c>
    </row>
    <row r="5429" spans="1:36" ht="17.25" hidden="1" customHeight="1" x14ac:dyDescent="0.2">
      <c r="A5429" s="4" t="s">
        <v>12697</v>
      </c>
      <c r="B5429" t="s">
        <v>8398</v>
      </c>
      <c r="C5429" t="s">
        <v>12698</v>
      </c>
      <c r="E5429" t="s">
        <v>1494</v>
      </c>
      <c r="F5429" t="s">
        <v>7946</v>
      </c>
      <c r="G5429" s="5">
        <v>80</v>
      </c>
      <c r="H5429" t="s">
        <v>42</v>
      </c>
      <c r="I5429" t="s">
        <v>65</v>
      </c>
      <c r="J5429" t="s">
        <v>559</v>
      </c>
      <c r="M5429" t="s">
        <v>559</v>
      </c>
      <c r="N5429" s="6">
        <v>1995</v>
      </c>
      <c r="R5429" s="7">
        <v>32.601700000000001</v>
      </c>
      <c r="S5429" s="7">
        <v>-87.781099999999995</v>
      </c>
      <c r="T5429" t="s">
        <v>46</v>
      </c>
      <c r="U5429" t="s">
        <v>12699</v>
      </c>
      <c r="V5429" t="s">
        <v>8964</v>
      </c>
      <c r="X5429" t="s">
        <v>9142</v>
      </c>
      <c r="Y5429" t="s">
        <v>3012</v>
      </c>
      <c r="Z5429" t="s">
        <v>3691</v>
      </c>
      <c r="AA5429" t="s">
        <v>10729</v>
      </c>
      <c r="AB5429" t="s">
        <v>9004</v>
      </c>
      <c r="AG5429" t="s">
        <v>12700</v>
      </c>
      <c r="AH5429" s="24">
        <v>8205</v>
      </c>
      <c r="AI5429" t="s">
        <v>12701</v>
      </c>
      <c r="AJ5429" t="s">
        <v>12709</v>
      </c>
    </row>
    <row r="5430" spans="1:36" ht="17.25" hidden="1" customHeight="1" x14ac:dyDescent="0.2">
      <c r="A5430" s="4" t="s">
        <v>12697</v>
      </c>
      <c r="B5430" t="s">
        <v>8398</v>
      </c>
      <c r="C5430" t="s">
        <v>12698</v>
      </c>
      <c r="E5430" t="s">
        <v>9006</v>
      </c>
      <c r="F5430" t="s">
        <v>7946</v>
      </c>
      <c r="G5430" s="5">
        <v>80</v>
      </c>
      <c r="H5430" t="s">
        <v>42</v>
      </c>
      <c r="I5430" t="s">
        <v>65</v>
      </c>
      <c r="J5430" t="s">
        <v>559</v>
      </c>
      <c r="M5430" t="s">
        <v>559</v>
      </c>
      <c r="N5430" s="6">
        <v>1995</v>
      </c>
      <c r="R5430" s="7">
        <v>32.601700000000001</v>
      </c>
      <c r="S5430" s="7">
        <v>-87.781099999999995</v>
      </c>
      <c r="T5430" t="s">
        <v>46</v>
      </c>
      <c r="U5430" t="s">
        <v>12699</v>
      </c>
      <c r="V5430" t="s">
        <v>8964</v>
      </c>
      <c r="X5430" t="s">
        <v>9142</v>
      </c>
      <c r="Y5430" t="s">
        <v>3012</v>
      </c>
      <c r="Z5430" t="s">
        <v>3691</v>
      </c>
      <c r="AA5430" t="s">
        <v>10729</v>
      </c>
      <c r="AB5430" t="s">
        <v>9007</v>
      </c>
      <c r="AG5430" t="s">
        <v>12700</v>
      </c>
      <c r="AH5430" s="24">
        <v>8206</v>
      </c>
      <c r="AI5430" t="s">
        <v>12701</v>
      </c>
      <c r="AJ5430" t="s">
        <v>12710</v>
      </c>
    </row>
    <row r="5431" spans="1:36" ht="17.25" hidden="1" customHeight="1" x14ac:dyDescent="0.2">
      <c r="A5431" s="4" t="s">
        <v>12697</v>
      </c>
      <c r="B5431" t="s">
        <v>8398</v>
      </c>
      <c r="C5431" t="s">
        <v>12698</v>
      </c>
      <c r="E5431" t="s">
        <v>601</v>
      </c>
      <c r="F5431" t="s">
        <v>7946</v>
      </c>
      <c r="G5431" s="5">
        <v>80</v>
      </c>
      <c r="H5431" t="s">
        <v>42</v>
      </c>
      <c r="I5431" t="s">
        <v>65</v>
      </c>
      <c r="J5431" t="s">
        <v>559</v>
      </c>
      <c r="M5431" t="s">
        <v>559</v>
      </c>
      <c r="N5431" s="6">
        <v>1996</v>
      </c>
      <c r="R5431" s="7">
        <v>32.601700000000001</v>
      </c>
      <c r="S5431" s="7">
        <v>-87.781099999999995</v>
      </c>
      <c r="T5431" t="s">
        <v>46</v>
      </c>
      <c r="U5431" t="s">
        <v>12699</v>
      </c>
      <c r="V5431" t="s">
        <v>8964</v>
      </c>
      <c r="X5431" t="s">
        <v>9142</v>
      </c>
      <c r="Y5431" t="s">
        <v>3012</v>
      </c>
      <c r="Z5431" t="s">
        <v>3691</v>
      </c>
      <c r="AA5431" t="s">
        <v>10729</v>
      </c>
      <c r="AB5431" t="s">
        <v>9009</v>
      </c>
      <c r="AG5431" t="s">
        <v>12700</v>
      </c>
      <c r="AH5431" s="24">
        <v>8207</v>
      </c>
      <c r="AI5431" t="s">
        <v>12701</v>
      </c>
      <c r="AJ5431" t="s">
        <v>12711</v>
      </c>
    </row>
    <row r="5432" spans="1:36" ht="17.25" hidden="1" customHeight="1" x14ac:dyDescent="0.2">
      <c r="A5432" s="4" t="s">
        <v>12697</v>
      </c>
      <c r="B5432" t="s">
        <v>8398</v>
      </c>
      <c r="C5432" t="s">
        <v>12698</v>
      </c>
      <c r="E5432" t="s">
        <v>9217</v>
      </c>
      <c r="F5432" t="s">
        <v>7946</v>
      </c>
      <c r="G5432" s="5">
        <v>80</v>
      </c>
      <c r="H5432" t="s">
        <v>42</v>
      </c>
      <c r="I5432" t="s">
        <v>65</v>
      </c>
      <c r="J5432" t="s">
        <v>559</v>
      </c>
      <c r="M5432" t="s">
        <v>559</v>
      </c>
      <c r="N5432" s="6">
        <v>1996</v>
      </c>
      <c r="R5432" s="7">
        <v>32.601700000000001</v>
      </c>
      <c r="S5432" s="7">
        <v>-87.781099999999995</v>
      </c>
      <c r="T5432" t="s">
        <v>46</v>
      </c>
      <c r="U5432" t="s">
        <v>12699</v>
      </c>
      <c r="V5432" t="s">
        <v>8964</v>
      </c>
      <c r="X5432" t="s">
        <v>9142</v>
      </c>
      <c r="Y5432" t="s">
        <v>3012</v>
      </c>
      <c r="Z5432" t="s">
        <v>3691</v>
      </c>
      <c r="AA5432" t="s">
        <v>10729</v>
      </c>
      <c r="AB5432" t="s">
        <v>9218</v>
      </c>
      <c r="AG5432" t="s">
        <v>12700</v>
      </c>
      <c r="AH5432" s="24">
        <v>8208</v>
      </c>
      <c r="AI5432" t="s">
        <v>12701</v>
      </c>
      <c r="AJ5432" t="s">
        <v>12712</v>
      </c>
    </row>
    <row r="5433" spans="1:36" ht="17.25" hidden="1" customHeight="1" x14ac:dyDescent="0.2">
      <c r="A5433" s="4" t="s">
        <v>12713</v>
      </c>
      <c r="B5433" t="s">
        <v>8398</v>
      </c>
      <c r="C5433" t="s">
        <v>12714</v>
      </c>
      <c r="E5433" t="s">
        <v>40</v>
      </c>
      <c r="F5433" t="s">
        <v>64</v>
      </c>
      <c r="G5433" s="5">
        <v>190</v>
      </c>
      <c r="H5433" t="s">
        <v>42</v>
      </c>
      <c r="I5433" t="s">
        <v>65</v>
      </c>
      <c r="J5433" t="s">
        <v>559</v>
      </c>
      <c r="N5433" s="6">
        <v>2011</v>
      </c>
      <c r="R5433" s="7">
        <v>30.159130999999999</v>
      </c>
      <c r="S5433" s="7">
        <v>-81.518420000000006</v>
      </c>
      <c r="T5433" t="s">
        <v>46</v>
      </c>
      <c r="U5433" t="s">
        <v>12715</v>
      </c>
      <c r="V5433" t="s">
        <v>9621</v>
      </c>
      <c r="X5433" t="s">
        <v>8746</v>
      </c>
      <c r="Y5433" t="s">
        <v>3012</v>
      </c>
      <c r="Z5433" t="s">
        <v>3691</v>
      </c>
      <c r="AA5433" t="s">
        <v>12716</v>
      </c>
      <c r="AB5433" t="s">
        <v>8690</v>
      </c>
      <c r="AG5433" t="s">
        <v>12717</v>
      </c>
      <c r="AH5433" s="24">
        <v>34587</v>
      </c>
      <c r="AI5433" t="s">
        <v>12718</v>
      </c>
      <c r="AJ5433" t="s">
        <v>12719</v>
      </c>
    </row>
    <row r="5434" spans="1:36" ht="17.25" hidden="1" customHeight="1" x14ac:dyDescent="0.2">
      <c r="A5434" s="4" t="s">
        <v>12713</v>
      </c>
      <c r="B5434" t="s">
        <v>8398</v>
      </c>
      <c r="C5434" t="s">
        <v>12714</v>
      </c>
      <c r="E5434" t="s">
        <v>56</v>
      </c>
      <c r="F5434" t="s">
        <v>64</v>
      </c>
      <c r="G5434" s="5">
        <v>190</v>
      </c>
      <c r="H5434" t="s">
        <v>42</v>
      </c>
      <c r="I5434" t="s">
        <v>65</v>
      </c>
      <c r="J5434" t="s">
        <v>559</v>
      </c>
      <c r="N5434" s="24">
        <v>2011</v>
      </c>
      <c r="R5434" s="7">
        <v>30.159130999999999</v>
      </c>
      <c r="S5434" s="7">
        <v>-81.518420000000006</v>
      </c>
      <c r="T5434" t="s">
        <v>46</v>
      </c>
      <c r="U5434" t="s">
        <v>12715</v>
      </c>
      <c r="V5434" t="s">
        <v>9621</v>
      </c>
      <c r="X5434" t="s">
        <v>8746</v>
      </c>
      <c r="Y5434" t="s">
        <v>3012</v>
      </c>
      <c r="Z5434" t="s">
        <v>3691</v>
      </c>
      <c r="AA5434" t="s">
        <v>12716</v>
      </c>
      <c r="AB5434" t="s">
        <v>8503</v>
      </c>
      <c r="AG5434" t="s">
        <v>12717</v>
      </c>
      <c r="AH5434" s="24">
        <v>34588</v>
      </c>
      <c r="AI5434" t="s">
        <v>12718</v>
      </c>
      <c r="AJ5434" t="s">
        <v>12720</v>
      </c>
    </row>
    <row r="5435" spans="1:36" ht="17.25" hidden="1" customHeight="1" x14ac:dyDescent="0.2">
      <c r="A5435" s="4" t="s">
        <v>12721</v>
      </c>
      <c r="B5435" t="s">
        <v>8398</v>
      </c>
      <c r="C5435" t="s">
        <v>12722</v>
      </c>
      <c r="E5435" t="s">
        <v>8712</v>
      </c>
      <c r="F5435" t="s">
        <v>86</v>
      </c>
      <c r="G5435" s="5">
        <v>50</v>
      </c>
      <c r="H5435" t="s">
        <v>42</v>
      </c>
      <c r="I5435" t="s">
        <v>65</v>
      </c>
      <c r="J5435" t="s">
        <v>44</v>
      </c>
      <c r="N5435" s="6">
        <v>1989</v>
      </c>
      <c r="R5435" s="7">
        <v>39.136499999999998</v>
      </c>
      <c r="S5435" s="7">
        <v>-121.6397</v>
      </c>
      <c r="T5435" t="s">
        <v>46</v>
      </c>
      <c r="U5435" t="s">
        <v>12723</v>
      </c>
      <c r="V5435" t="s">
        <v>12724</v>
      </c>
      <c r="X5435" t="s">
        <v>8572</v>
      </c>
      <c r="Y5435" t="s">
        <v>3012</v>
      </c>
      <c r="Z5435" t="s">
        <v>3691</v>
      </c>
      <c r="AA5435" t="s">
        <v>12725</v>
      </c>
      <c r="AB5435" t="s">
        <v>8716</v>
      </c>
      <c r="AG5435" t="s">
        <v>12726</v>
      </c>
      <c r="AH5435" s="24">
        <v>8225</v>
      </c>
      <c r="AI5435" t="s">
        <v>12727</v>
      </c>
      <c r="AJ5435" t="s">
        <v>12728</v>
      </c>
    </row>
    <row r="5436" spans="1:36" ht="17.25" hidden="1" customHeight="1" x14ac:dyDescent="0.2">
      <c r="A5436" s="4" t="s">
        <v>12729</v>
      </c>
      <c r="B5436" t="s">
        <v>8398</v>
      </c>
      <c r="C5436" t="s">
        <v>12730</v>
      </c>
      <c r="E5436" t="s">
        <v>12731</v>
      </c>
      <c r="F5436" t="s">
        <v>86</v>
      </c>
      <c r="G5436" s="5">
        <v>72</v>
      </c>
      <c r="H5436" t="s">
        <v>42</v>
      </c>
      <c r="I5436" t="s">
        <v>65</v>
      </c>
      <c r="J5436" t="s">
        <v>559</v>
      </c>
      <c r="N5436" s="6">
        <v>1976</v>
      </c>
      <c r="P5436" s="24">
        <v>2035</v>
      </c>
      <c r="R5436" s="7">
        <v>29.822201</v>
      </c>
      <c r="S5436" s="7">
        <v>-95.219430000000003</v>
      </c>
      <c r="T5436" t="s">
        <v>46</v>
      </c>
      <c r="U5436" t="s">
        <v>10354</v>
      </c>
      <c r="V5436" t="s">
        <v>9238</v>
      </c>
      <c r="X5436" t="s">
        <v>8584</v>
      </c>
      <c r="Y5436" t="s">
        <v>3012</v>
      </c>
      <c r="Z5436" t="s">
        <v>3691</v>
      </c>
      <c r="AA5436" t="s">
        <v>12732</v>
      </c>
      <c r="AB5436" t="s">
        <v>12733</v>
      </c>
      <c r="AG5436" t="s">
        <v>12734</v>
      </c>
      <c r="AH5436" s="24">
        <v>8235</v>
      </c>
      <c r="AI5436" t="s">
        <v>12735</v>
      </c>
      <c r="AJ5436" t="s">
        <v>12736</v>
      </c>
    </row>
    <row r="5437" spans="1:36" ht="17.25" hidden="1" customHeight="1" x14ac:dyDescent="0.2">
      <c r="A5437" s="4" t="s">
        <v>12729</v>
      </c>
      <c r="B5437" t="s">
        <v>8398</v>
      </c>
      <c r="C5437" t="s">
        <v>12730</v>
      </c>
      <c r="E5437" t="s">
        <v>12737</v>
      </c>
      <c r="F5437" t="s">
        <v>86</v>
      </c>
      <c r="G5437" s="5">
        <v>72</v>
      </c>
      <c r="H5437" t="s">
        <v>42</v>
      </c>
      <c r="I5437" t="s">
        <v>65</v>
      </c>
      <c r="J5437" t="s">
        <v>559</v>
      </c>
      <c r="N5437" s="6">
        <v>1976</v>
      </c>
      <c r="P5437" s="24">
        <v>2035</v>
      </c>
      <c r="R5437" s="7">
        <v>29.822201</v>
      </c>
      <c r="S5437" s="7">
        <v>-95.219430000000003</v>
      </c>
      <c r="T5437" t="s">
        <v>46</v>
      </c>
      <c r="U5437" t="s">
        <v>10354</v>
      </c>
      <c r="V5437" t="s">
        <v>9238</v>
      </c>
      <c r="X5437" t="s">
        <v>8584</v>
      </c>
      <c r="Y5437" t="s">
        <v>3012</v>
      </c>
      <c r="Z5437" t="s">
        <v>3691</v>
      </c>
      <c r="AA5437" t="s">
        <v>12732</v>
      </c>
      <c r="AB5437" t="s">
        <v>12738</v>
      </c>
      <c r="AG5437" t="s">
        <v>12734</v>
      </c>
      <c r="AH5437" s="24">
        <v>8236</v>
      </c>
      <c r="AI5437" t="s">
        <v>12735</v>
      </c>
      <c r="AJ5437" t="s">
        <v>12739</v>
      </c>
    </row>
    <row r="5438" spans="1:36" ht="17.25" hidden="1" customHeight="1" x14ac:dyDescent="0.2">
      <c r="A5438" s="4" t="s">
        <v>12729</v>
      </c>
      <c r="B5438" t="s">
        <v>8398</v>
      </c>
      <c r="C5438" t="s">
        <v>12730</v>
      </c>
      <c r="E5438" t="s">
        <v>12740</v>
      </c>
      <c r="F5438" t="s">
        <v>86</v>
      </c>
      <c r="G5438" s="5">
        <v>72</v>
      </c>
      <c r="H5438" t="s">
        <v>42</v>
      </c>
      <c r="I5438" t="s">
        <v>65</v>
      </c>
      <c r="J5438" t="s">
        <v>559</v>
      </c>
      <c r="N5438" s="6">
        <v>1976</v>
      </c>
      <c r="P5438" s="24">
        <v>2035</v>
      </c>
      <c r="R5438" s="7">
        <v>29.822201</v>
      </c>
      <c r="S5438" s="7">
        <v>-95.219430000000003</v>
      </c>
      <c r="T5438" t="s">
        <v>46</v>
      </c>
      <c r="U5438" t="s">
        <v>10354</v>
      </c>
      <c r="V5438" t="s">
        <v>9238</v>
      </c>
      <c r="X5438" t="s">
        <v>8584</v>
      </c>
      <c r="Y5438" t="s">
        <v>3012</v>
      </c>
      <c r="Z5438" t="s">
        <v>3691</v>
      </c>
      <c r="AA5438" t="s">
        <v>12732</v>
      </c>
      <c r="AB5438" t="s">
        <v>12741</v>
      </c>
      <c r="AG5438" t="s">
        <v>12734</v>
      </c>
      <c r="AH5438" s="24">
        <v>8237</v>
      </c>
      <c r="AI5438" t="s">
        <v>12735</v>
      </c>
      <c r="AJ5438" t="s">
        <v>12742</v>
      </c>
    </row>
    <row r="5439" spans="1:36" ht="17.25" hidden="1" customHeight="1" x14ac:dyDescent="0.2">
      <c r="A5439" s="4" t="s">
        <v>12729</v>
      </c>
      <c r="B5439" t="s">
        <v>8398</v>
      </c>
      <c r="C5439" t="s">
        <v>12730</v>
      </c>
      <c r="E5439" t="s">
        <v>12743</v>
      </c>
      <c r="F5439" t="s">
        <v>86</v>
      </c>
      <c r="G5439" s="5">
        <v>72</v>
      </c>
      <c r="H5439" t="s">
        <v>42</v>
      </c>
      <c r="I5439" t="s">
        <v>65</v>
      </c>
      <c r="J5439" t="s">
        <v>559</v>
      </c>
      <c r="N5439" s="6">
        <v>1976</v>
      </c>
      <c r="P5439" s="24">
        <v>2035</v>
      </c>
      <c r="R5439" s="7">
        <v>29.822201</v>
      </c>
      <c r="S5439" s="7">
        <v>-95.219430000000003</v>
      </c>
      <c r="T5439" t="s">
        <v>46</v>
      </c>
      <c r="U5439" t="s">
        <v>10354</v>
      </c>
      <c r="V5439" t="s">
        <v>9238</v>
      </c>
      <c r="X5439" t="s">
        <v>8584</v>
      </c>
      <c r="Y5439" t="s">
        <v>3012</v>
      </c>
      <c r="Z5439" t="s">
        <v>3691</v>
      </c>
      <c r="AA5439" t="s">
        <v>12732</v>
      </c>
      <c r="AB5439" t="s">
        <v>12744</v>
      </c>
      <c r="AG5439" t="s">
        <v>12734</v>
      </c>
      <c r="AH5439" s="24">
        <v>8238</v>
      </c>
      <c r="AI5439" t="s">
        <v>12735</v>
      </c>
      <c r="AJ5439" t="s">
        <v>12745</v>
      </c>
    </row>
    <row r="5440" spans="1:36" ht="17.25" hidden="1" customHeight="1" x14ac:dyDescent="0.2">
      <c r="A5440" s="4" t="s">
        <v>12729</v>
      </c>
      <c r="B5440" t="s">
        <v>8398</v>
      </c>
      <c r="C5440" t="s">
        <v>12730</v>
      </c>
      <c r="E5440" t="s">
        <v>12746</v>
      </c>
      <c r="F5440" t="s">
        <v>86</v>
      </c>
      <c r="G5440" s="5">
        <v>72</v>
      </c>
      <c r="H5440" t="s">
        <v>42</v>
      </c>
      <c r="I5440" t="s">
        <v>65</v>
      </c>
      <c r="J5440" t="s">
        <v>559</v>
      </c>
      <c r="N5440" s="6">
        <v>1976</v>
      </c>
      <c r="P5440" s="24">
        <v>2035</v>
      </c>
      <c r="R5440" s="7">
        <v>29.822201</v>
      </c>
      <c r="S5440" s="7">
        <v>-95.219430000000003</v>
      </c>
      <c r="T5440" t="s">
        <v>46</v>
      </c>
      <c r="U5440" t="s">
        <v>10354</v>
      </c>
      <c r="V5440" t="s">
        <v>9238</v>
      </c>
      <c r="X5440" t="s">
        <v>8584</v>
      </c>
      <c r="Y5440" t="s">
        <v>3012</v>
      </c>
      <c r="Z5440" t="s">
        <v>3691</v>
      </c>
      <c r="AA5440" t="s">
        <v>12732</v>
      </c>
      <c r="AB5440" t="s">
        <v>12747</v>
      </c>
      <c r="AG5440" t="s">
        <v>12734</v>
      </c>
      <c r="AH5440" s="24">
        <v>8239</v>
      </c>
      <c r="AI5440" t="s">
        <v>12735</v>
      </c>
      <c r="AJ5440" t="s">
        <v>12748</v>
      </c>
    </row>
    <row r="5441" spans="1:36" ht="17.25" hidden="1" customHeight="1" x14ac:dyDescent="0.2">
      <c r="A5441" s="4" t="s">
        <v>12729</v>
      </c>
      <c r="B5441" t="s">
        <v>8398</v>
      </c>
      <c r="C5441" t="s">
        <v>12730</v>
      </c>
      <c r="E5441" t="s">
        <v>12749</v>
      </c>
      <c r="F5441" t="s">
        <v>86</v>
      </c>
      <c r="G5441" s="5">
        <v>72</v>
      </c>
      <c r="H5441" t="s">
        <v>42</v>
      </c>
      <c r="I5441" t="s">
        <v>65</v>
      </c>
      <c r="J5441" t="s">
        <v>559</v>
      </c>
      <c r="N5441" s="6">
        <v>1976</v>
      </c>
      <c r="P5441" s="24">
        <v>2035</v>
      </c>
      <c r="R5441" s="7">
        <v>29.822201</v>
      </c>
      <c r="S5441" s="7">
        <v>-95.219430000000003</v>
      </c>
      <c r="T5441" t="s">
        <v>46</v>
      </c>
      <c r="U5441" t="s">
        <v>10354</v>
      </c>
      <c r="V5441" t="s">
        <v>9238</v>
      </c>
      <c r="X5441" t="s">
        <v>8584</v>
      </c>
      <c r="Y5441" t="s">
        <v>3012</v>
      </c>
      <c r="Z5441" t="s">
        <v>3691</v>
      </c>
      <c r="AA5441" t="s">
        <v>12732</v>
      </c>
      <c r="AB5441" t="s">
        <v>12750</v>
      </c>
      <c r="AG5441" t="s">
        <v>12734</v>
      </c>
      <c r="AH5441" s="24">
        <v>8240</v>
      </c>
      <c r="AI5441" t="s">
        <v>12735</v>
      </c>
      <c r="AJ5441" t="s">
        <v>12751</v>
      </c>
    </row>
    <row r="5442" spans="1:36" ht="17.25" hidden="1" customHeight="1" x14ac:dyDescent="0.2">
      <c r="A5442" s="4" t="s">
        <v>12761</v>
      </c>
      <c r="B5442" t="s">
        <v>8398</v>
      </c>
      <c r="C5442" t="s">
        <v>12762</v>
      </c>
      <c r="E5442" t="s">
        <v>696</v>
      </c>
      <c r="F5442" t="s">
        <v>64</v>
      </c>
      <c r="G5442" s="5">
        <v>59</v>
      </c>
      <c r="H5442" t="s">
        <v>42</v>
      </c>
      <c r="I5442" t="s">
        <v>65</v>
      </c>
      <c r="J5442" t="s">
        <v>559</v>
      </c>
      <c r="N5442" s="6">
        <v>2000</v>
      </c>
      <c r="R5442" s="7">
        <v>40.075783000000001</v>
      </c>
      <c r="S5442" s="7">
        <v>-84.615139999999997</v>
      </c>
      <c r="T5442" t="s">
        <v>46</v>
      </c>
      <c r="U5442" t="s">
        <v>12419</v>
      </c>
      <c r="V5442" t="s">
        <v>12763</v>
      </c>
      <c r="X5442" t="s">
        <v>9940</v>
      </c>
      <c r="Y5442" t="s">
        <v>3012</v>
      </c>
      <c r="Z5442" t="s">
        <v>3691</v>
      </c>
      <c r="AA5442" t="s">
        <v>12764</v>
      </c>
      <c r="AB5442" t="s">
        <v>8914</v>
      </c>
      <c r="AG5442" t="s">
        <v>12765</v>
      </c>
      <c r="AH5442" s="24">
        <v>25068</v>
      </c>
      <c r="AI5442" t="s">
        <v>12766</v>
      </c>
      <c r="AJ5442" t="s">
        <v>12767</v>
      </c>
    </row>
    <row r="5443" spans="1:36" ht="17.25" hidden="1" customHeight="1" x14ac:dyDescent="0.2">
      <c r="A5443" s="4" t="s">
        <v>12761</v>
      </c>
      <c r="B5443" t="s">
        <v>8398</v>
      </c>
      <c r="C5443" t="s">
        <v>12762</v>
      </c>
      <c r="E5443" t="s">
        <v>703</v>
      </c>
      <c r="F5443" t="s">
        <v>64</v>
      </c>
      <c r="G5443" s="5">
        <v>59</v>
      </c>
      <c r="H5443" t="s">
        <v>42</v>
      </c>
      <c r="I5443" t="s">
        <v>65</v>
      </c>
      <c r="J5443" t="s">
        <v>559</v>
      </c>
      <c r="N5443" s="6">
        <v>2000</v>
      </c>
      <c r="R5443" s="7">
        <v>40.075783000000001</v>
      </c>
      <c r="S5443" s="7">
        <v>-84.615139999999997</v>
      </c>
      <c r="T5443" t="s">
        <v>46</v>
      </c>
      <c r="U5443" t="s">
        <v>12419</v>
      </c>
      <c r="V5443" t="s">
        <v>12763</v>
      </c>
      <c r="X5443" t="s">
        <v>9940</v>
      </c>
      <c r="Y5443" t="s">
        <v>3012</v>
      </c>
      <c r="Z5443" t="s">
        <v>3691</v>
      </c>
      <c r="AA5443" t="s">
        <v>12764</v>
      </c>
      <c r="AB5443" t="s">
        <v>8916</v>
      </c>
      <c r="AG5443" t="s">
        <v>12765</v>
      </c>
      <c r="AH5443" s="24">
        <v>25069</v>
      </c>
      <c r="AI5443" t="s">
        <v>12766</v>
      </c>
      <c r="AJ5443" t="s">
        <v>12768</v>
      </c>
    </row>
    <row r="5444" spans="1:36" ht="17.25" hidden="1" customHeight="1" x14ac:dyDescent="0.2">
      <c r="A5444" s="4" t="s">
        <v>12761</v>
      </c>
      <c r="B5444" t="s">
        <v>8398</v>
      </c>
      <c r="C5444" t="s">
        <v>12762</v>
      </c>
      <c r="E5444" t="s">
        <v>738</v>
      </c>
      <c r="F5444" t="s">
        <v>64</v>
      </c>
      <c r="G5444" s="5">
        <v>59</v>
      </c>
      <c r="H5444" t="s">
        <v>42</v>
      </c>
      <c r="I5444" t="s">
        <v>65</v>
      </c>
      <c r="J5444" t="s">
        <v>559</v>
      </c>
      <c r="N5444" s="6">
        <v>2000</v>
      </c>
      <c r="R5444" s="7">
        <v>40.075783000000001</v>
      </c>
      <c r="S5444" s="7">
        <v>-84.615139999999997</v>
      </c>
      <c r="T5444" t="s">
        <v>46</v>
      </c>
      <c r="U5444" t="s">
        <v>12419</v>
      </c>
      <c r="V5444" t="s">
        <v>12763</v>
      </c>
      <c r="X5444" t="s">
        <v>9940</v>
      </c>
      <c r="Y5444" t="s">
        <v>3012</v>
      </c>
      <c r="Z5444" t="s">
        <v>3691</v>
      </c>
      <c r="AA5444" t="s">
        <v>12764</v>
      </c>
      <c r="AB5444" t="s">
        <v>8803</v>
      </c>
      <c r="AG5444" t="s">
        <v>12765</v>
      </c>
      <c r="AH5444" s="24">
        <v>25070</v>
      </c>
      <c r="AI5444" t="s">
        <v>12766</v>
      </c>
      <c r="AJ5444" t="s">
        <v>12769</v>
      </c>
    </row>
    <row r="5445" spans="1:36" ht="17.25" hidden="1" customHeight="1" x14ac:dyDescent="0.2">
      <c r="A5445" s="4" t="s">
        <v>12761</v>
      </c>
      <c r="B5445" t="s">
        <v>8398</v>
      </c>
      <c r="C5445" t="s">
        <v>12762</v>
      </c>
      <c r="E5445" t="s">
        <v>740</v>
      </c>
      <c r="F5445" t="s">
        <v>64</v>
      </c>
      <c r="G5445" s="5">
        <v>59</v>
      </c>
      <c r="H5445" t="s">
        <v>42</v>
      </c>
      <c r="I5445" t="s">
        <v>65</v>
      </c>
      <c r="J5445" t="s">
        <v>559</v>
      </c>
      <c r="N5445" s="6">
        <v>2000</v>
      </c>
      <c r="R5445" s="7">
        <v>40.075783000000001</v>
      </c>
      <c r="S5445" s="7">
        <v>-84.615139999999997</v>
      </c>
      <c r="T5445" t="s">
        <v>46</v>
      </c>
      <c r="U5445" t="s">
        <v>12419</v>
      </c>
      <c r="V5445" t="s">
        <v>12763</v>
      </c>
      <c r="X5445" t="s">
        <v>9940</v>
      </c>
      <c r="Y5445" t="s">
        <v>3012</v>
      </c>
      <c r="Z5445" t="s">
        <v>3691</v>
      </c>
      <c r="AA5445" t="s">
        <v>12764</v>
      </c>
      <c r="AB5445" t="s">
        <v>8807</v>
      </c>
      <c r="AG5445" t="s">
        <v>12765</v>
      </c>
      <c r="AH5445" s="24">
        <v>25071</v>
      </c>
      <c r="AI5445" t="s">
        <v>12766</v>
      </c>
      <c r="AJ5445" t="s">
        <v>12770</v>
      </c>
    </row>
    <row r="5446" spans="1:36" ht="17.25" hidden="1" customHeight="1" x14ac:dyDescent="0.2">
      <c r="A5446" s="4" t="s">
        <v>12771</v>
      </c>
      <c r="B5446" t="s">
        <v>8398</v>
      </c>
      <c r="C5446" t="s">
        <v>12772</v>
      </c>
      <c r="E5446" t="s">
        <v>40</v>
      </c>
      <c r="F5446" t="s">
        <v>12773</v>
      </c>
      <c r="G5446" s="5">
        <v>815</v>
      </c>
      <c r="H5446" t="s">
        <v>42</v>
      </c>
      <c r="I5446" t="s">
        <v>240</v>
      </c>
      <c r="J5446" t="s">
        <v>559</v>
      </c>
      <c r="L5446" t="s">
        <v>45</v>
      </c>
      <c r="N5446" s="6">
        <v>1979</v>
      </c>
      <c r="R5446" s="7">
        <v>43.105600000000003</v>
      </c>
      <c r="S5446" s="7">
        <v>-82.696399999999997</v>
      </c>
      <c r="T5446" t="s">
        <v>46</v>
      </c>
      <c r="U5446" t="s">
        <v>12774</v>
      </c>
      <c r="V5446" t="s">
        <v>9293</v>
      </c>
      <c r="X5446" t="s">
        <v>8402</v>
      </c>
      <c r="Y5446" t="s">
        <v>3012</v>
      </c>
      <c r="Z5446" t="s">
        <v>3691</v>
      </c>
      <c r="AA5446" t="s">
        <v>12775</v>
      </c>
      <c r="AB5446" t="s">
        <v>8690</v>
      </c>
      <c r="AG5446" t="s">
        <v>12776</v>
      </c>
      <c r="AH5446" s="24">
        <v>8260</v>
      </c>
      <c r="AI5446" t="s">
        <v>12777</v>
      </c>
      <c r="AJ5446" t="s">
        <v>12778</v>
      </c>
    </row>
    <row r="5447" spans="1:36" ht="17.25" hidden="1" customHeight="1" x14ac:dyDescent="0.2">
      <c r="A5447" s="4" t="s">
        <v>12771</v>
      </c>
      <c r="B5447" t="s">
        <v>8398</v>
      </c>
      <c r="C5447" t="s">
        <v>12772</v>
      </c>
      <c r="E5447" t="s">
        <v>11246</v>
      </c>
      <c r="F5447" t="s">
        <v>86</v>
      </c>
      <c r="G5447" s="5">
        <v>85</v>
      </c>
      <c r="H5447" t="s">
        <v>42</v>
      </c>
      <c r="I5447" t="s">
        <v>65</v>
      </c>
      <c r="J5447" t="s">
        <v>559</v>
      </c>
      <c r="N5447" s="6">
        <v>1999</v>
      </c>
      <c r="R5447" s="7">
        <v>43.105600000000003</v>
      </c>
      <c r="S5447" s="7">
        <v>-82.696399999999997</v>
      </c>
      <c r="T5447" t="s">
        <v>46</v>
      </c>
      <c r="U5447" t="s">
        <v>12774</v>
      </c>
      <c r="V5447" t="s">
        <v>9293</v>
      </c>
      <c r="X5447" t="s">
        <v>8402</v>
      </c>
      <c r="Y5447" t="s">
        <v>3012</v>
      </c>
      <c r="Z5447" t="s">
        <v>3691</v>
      </c>
      <c r="AA5447" t="s">
        <v>12775</v>
      </c>
      <c r="AB5447" t="s">
        <v>11249</v>
      </c>
      <c r="AG5447" t="s">
        <v>12776</v>
      </c>
      <c r="AH5447" s="6">
        <v>24495</v>
      </c>
      <c r="AI5447" t="s">
        <v>12777</v>
      </c>
      <c r="AJ5447" t="s">
        <v>12779</v>
      </c>
    </row>
    <row r="5448" spans="1:36" ht="17.25" hidden="1" customHeight="1" x14ac:dyDescent="0.2">
      <c r="A5448" s="4" t="s">
        <v>12771</v>
      </c>
      <c r="B5448" t="s">
        <v>8398</v>
      </c>
      <c r="C5448" t="s">
        <v>12772</v>
      </c>
      <c r="E5448" t="s">
        <v>12780</v>
      </c>
      <c r="F5448" t="s">
        <v>86</v>
      </c>
      <c r="G5448" s="5">
        <v>85</v>
      </c>
      <c r="H5448" t="s">
        <v>42</v>
      </c>
      <c r="I5448" t="s">
        <v>65</v>
      </c>
      <c r="J5448" t="s">
        <v>559</v>
      </c>
      <c r="N5448" s="6">
        <v>1999</v>
      </c>
      <c r="R5448" s="7">
        <v>43.105600000000003</v>
      </c>
      <c r="S5448" s="7">
        <v>-82.696399999999997</v>
      </c>
      <c r="T5448" t="s">
        <v>46</v>
      </c>
      <c r="U5448" t="s">
        <v>12774</v>
      </c>
      <c r="V5448" t="s">
        <v>9293</v>
      </c>
      <c r="X5448" t="s">
        <v>8402</v>
      </c>
      <c r="Y5448" t="s">
        <v>3012</v>
      </c>
      <c r="Z5448" t="s">
        <v>3691</v>
      </c>
      <c r="AA5448" t="s">
        <v>12775</v>
      </c>
      <c r="AB5448" t="s">
        <v>12781</v>
      </c>
      <c r="AG5448" t="s">
        <v>12776</v>
      </c>
      <c r="AH5448" s="6">
        <v>24496</v>
      </c>
      <c r="AI5448" t="s">
        <v>12777</v>
      </c>
      <c r="AJ5448" t="s">
        <v>12782</v>
      </c>
    </row>
    <row r="5449" spans="1:36" ht="17.25" hidden="1" customHeight="1" x14ac:dyDescent="0.2">
      <c r="A5449" s="4" t="s">
        <v>12771</v>
      </c>
      <c r="B5449" t="s">
        <v>8398</v>
      </c>
      <c r="C5449" t="s">
        <v>12772</v>
      </c>
      <c r="E5449" t="s">
        <v>12783</v>
      </c>
      <c r="F5449" t="s">
        <v>86</v>
      </c>
      <c r="G5449" s="5">
        <v>85</v>
      </c>
      <c r="H5449" t="s">
        <v>42</v>
      </c>
      <c r="I5449" t="s">
        <v>65</v>
      </c>
      <c r="J5449" t="s">
        <v>559</v>
      </c>
      <c r="N5449" s="24">
        <v>1999</v>
      </c>
      <c r="R5449" s="7">
        <v>43.105600000000003</v>
      </c>
      <c r="S5449" s="7">
        <v>-82.696399999999997</v>
      </c>
      <c r="T5449" t="s">
        <v>46</v>
      </c>
      <c r="U5449" t="s">
        <v>12774</v>
      </c>
      <c r="V5449" t="s">
        <v>9293</v>
      </c>
      <c r="X5449" t="s">
        <v>8402</v>
      </c>
      <c r="Y5449" t="s">
        <v>3012</v>
      </c>
      <c r="Z5449" t="s">
        <v>3691</v>
      </c>
      <c r="AA5449" t="s">
        <v>12775</v>
      </c>
      <c r="AB5449" t="s">
        <v>12784</v>
      </c>
      <c r="AG5449" t="s">
        <v>12776</v>
      </c>
      <c r="AH5449" s="6">
        <v>24497</v>
      </c>
      <c r="AI5449" t="s">
        <v>12777</v>
      </c>
      <c r="AJ5449" t="s">
        <v>12785</v>
      </c>
    </row>
    <row r="5450" spans="1:36" ht="17.25" hidden="1" customHeight="1" x14ac:dyDescent="0.2">
      <c r="A5450" s="4" t="s">
        <v>12786</v>
      </c>
      <c r="B5450" t="s">
        <v>8398</v>
      </c>
      <c r="C5450" t="s">
        <v>12787</v>
      </c>
      <c r="E5450" t="s">
        <v>40</v>
      </c>
      <c r="F5450" t="s">
        <v>64</v>
      </c>
      <c r="G5450" s="5">
        <v>65</v>
      </c>
      <c r="H5450" t="s">
        <v>42</v>
      </c>
      <c r="I5450" t="s">
        <v>65</v>
      </c>
      <c r="J5450" t="s">
        <v>559</v>
      </c>
      <c r="N5450" s="24">
        <v>1975</v>
      </c>
      <c r="R5450" s="7">
        <v>38.861499999999999</v>
      </c>
      <c r="S5450" s="7">
        <v>-94.298199999999994</v>
      </c>
      <c r="T5450" t="s">
        <v>46</v>
      </c>
      <c r="U5450" t="s">
        <v>12788</v>
      </c>
      <c r="V5450" t="s">
        <v>9523</v>
      </c>
      <c r="X5450" t="s">
        <v>8994</v>
      </c>
      <c r="Y5450" t="s">
        <v>3012</v>
      </c>
      <c r="Z5450" t="s">
        <v>3691</v>
      </c>
      <c r="AA5450" t="s">
        <v>12789</v>
      </c>
      <c r="AB5450" t="s">
        <v>8690</v>
      </c>
      <c r="AH5450" s="27"/>
      <c r="AI5450" t="s">
        <v>12790</v>
      </c>
      <c r="AJ5450" t="s">
        <v>12791</v>
      </c>
    </row>
    <row r="5451" spans="1:36" ht="17.25" hidden="1" customHeight="1" x14ac:dyDescent="0.2">
      <c r="A5451" s="4" t="s">
        <v>12786</v>
      </c>
      <c r="B5451" t="s">
        <v>8398</v>
      </c>
      <c r="C5451" t="s">
        <v>12787</v>
      </c>
      <c r="E5451" t="s">
        <v>56</v>
      </c>
      <c r="F5451" t="s">
        <v>64</v>
      </c>
      <c r="G5451" s="5">
        <v>65</v>
      </c>
      <c r="H5451" t="s">
        <v>42</v>
      </c>
      <c r="I5451" t="s">
        <v>65</v>
      </c>
      <c r="J5451" t="s">
        <v>559</v>
      </c>
      <c r="N5451" s="24">
        <v>1975</v>
      </c>
      <c r="R5451" s="7">
        <v>38.861499999999999</v>
      </c>
      <c r="S5451" s="7">
        <v>-94.298199999999994</v>
      </c>
      <c r="T5451" t="s">
        <v>46</v>
      </c>
      <c r="U5451" t="s">
        <v>12788</v>
      </c>
      <c r="V5451" t="s">
        <v>9523</v>
      </c>
      <c r="X5451" t="s">
        <v>8994</v>
      </c>
      <c r="Y5451" t="s">
        <v>3012</v>
      </c>
      <c r="Z5451" t="s">
        <v>3691</v>
      </c>
      <c r="AA5451" t="s">
        <v>12789</v>
      </c>
      <c r="AB5451" t="s">
        <v>8503</v>
      </c>
      <c r="AH5451" s="27"/>
      <c r="AI5451" t="s">
        <v>12790</v>
      </c>
      <c r="AJ5451" t="s">
        <v>12792</v>
      </c>
    </row>
    <row r="5452" spans="1:36" ht="17.25" hidden="1" customHeight="1" x14ac:dyDescent="0.2">
      <c r="A5452" s="4" t="s">
        <v>12786</v>
      </c>
      <c r="B5452" t="s">
        <v>8398</v>
      </c>
      <c r="C5452" t="s">
        <v>12787</v>
      </c>
      <c r="E5452" t="s">
        <v>58</v>
      </c>
      <c r="F5452" t="s">
        <v>64</v>
      </c>
      <c r="G5452" s="5">
        <v>65</v>
      </c>
      <c r="H5452" t="s">
        <v>42</v>
      </c>
      <c r="I5452" t="s">
        <v>65</v>
      </c>
      <c r="J5452" t="s">
        <v>559</v>
      </c>
      <c r="N5452" s="6">
        <v>1977</v>
      </c>
      <c r="R5452" s="7">
        <v>38.861499999999999</v>
      </c>
      <c r="S5452" s="7">
        <v>-94.298199999999994</v>
      </c>
      <c r="T5452" t="s">
        <v>46</v>
      </c>
      <c r="U5452" t="s">
        <v>12788</v>
      </c>
      <c r="V5452" t="s">
        <v>9523</v>
      </c>
      <c r="X5452" t="s">
        <v>8994</v>
      </c>
      <c r="Y5452" t="s">
        <v>3012</v>
      </c>
      <c r="Z5452" t="s">
        <v>3691</v>
      </c>
      <c r="AA5452" t="s">
        <v>12789</v>
      </c>
      <c r="AB5452" t="s">
        <v>8595</v>
      </c>
      <c r="AI5452" t="s">
        <v>12790</v>
      </c>
      <c r="AJ5452" t="s">
        <v>12793</v>
      </c>
    </row>
    <row r="5453" spans="1:36" ht="17.25" hidden="1" customHeight="1" x14ac:dyDescent="0.2">
      <c r="A5453" s="4" t="s">
        <v>12786</v>
      </c>
      <c r="B5453" t="s">
        <v>8398</v>
      </c>
      <c r="C5453" t="s">
        <v>12787</v>
      </c>
      <c r="E5453" t="s">
        <v>191</v>
      </c>
      <c r="F5453" t="s">
        <v>64</v>
      </c>
      <c r="G5453" s="5">
        <v>65</v>
      </c>
      <c r="H5453" t="s">
        <v>42</v>
      </c>
      <c r="I5453" t="s">
        <v>65</v>
      </c>
      <c r="J5453" t="s">
        <v>559</v>
      </c>
      <c r="N5453" s="6">
        <v>1979</v>
      </c>
      <c r="R5453" s="7">
        <v>38.861499999999999</v>
      </c>
      <c r="S5453" s="7">
        <v>-94.298199999999994</v>
      </c>
      <c r="T5453" t="s">
        <v>46</v>
      </c>
      <c r="U5453" t="s">
        <v>12788</v>
      </c>
      <c r="V5453" t="s">
        <v>9523</v>
      </c>
      <c r="X5453" t="s">
        <v>8994</v>
      </c>
      <c r="Y5453" t="s">
        <v>3012</v>
      </c>
      <c r="Z5453" t="s">
        <v>3691</v>
      </c>
      <c r="AA5453" t="s">
        <v>12789</v>
      </c>
      <c r="AB5453" t="s">
        <v>8414</v>
      </c>
      <c r="AI5453" t="s">
        <v>12790</v>
      </c>
      <c r="AJ5453" t="s">
        <v>12794</v>
      </c>
    </row>
    <row r="5454" spans="1:36" ht="17.25" hidden="1" customHeight="1" x14ac:dyDescent="0.2">
      <c r="A5454" s="4" t="s">
        <v>12795</v>
      </c>
      <c r="B5454" t="s">
        <v>8398</v>
      </c>
      <c r="C5454" t="s">
        <v>12796</v>
      </c>
      <c r="E5454" t="s">
        <v>565</v>
      </c>
      <c r="F5454" t="s">
        <v>86</v>
      </c>
      <c r="G5454" s="5">
        <v>432</v>
      </c>
      <c r="H5454" t="s">
        <v>42</v>
      </c>
      <c r="I5454" t="s">
        <v>43</v>
      </c>
      <c r="J5454" t="s">
        <v>559</v>
      </c>
      <c r="N5454" s="27">
        <v>2000</v>
      </c>
      <c r="R5454" s="7">
        <v>27.889289999999999</v>
      </c>
      <c r="S5454" s="7">
        <v>-97.258420000000001</v>
      </c>
      <c r="T5454" t="s">
        <v>46</v>
      </c>
      <c r="U5454" t="s">
        <v>12797</v>
      </c>
      <c r="V5454" t="s">
        <v>12798</v>
      </c>
      <c r="X5454" t="s">
        <v>8584</v>
      </c>
      <c r="Y5454" t="s">
        <v>3012</v>
      </c>
      <c r="Z5454" t="s">
        <v>3691</v>
      </c>
      <c r="AA5454" t="s">
        <v>12799</v>
      </c>
      <c r="AB5454" t="s">
        <v>12800</v>
      </c>
      <c r="AI5454" t="s">
        <v>12801</v>
      </c>
      <c r="AJ5454" t="s">
        <v>12802</v>
      </c>
    </row>
    <row r="5455" spans="1:36" ht="17.25" hidden="1" customHeight="1" x14ac:dyDescent="0.2">
      <c r="A5455" s="4" t="s">
        <v>12803</v>
      </c>
      <c r="B5455" t="s">
        <v>8398</v>
      </c>
      <c r="C5455" t="s">
        <v>12804</v>
      </c>
      <c r="E5455" t="s">
        <v>12805</v>
      </c>
      <c r="F5455" t="s">
        <v>86</v>
      </c>
      <c r="G5455" s="5">
        <v>655</v>
      </c>
      <c r="H5455" t="s">
        <v>42</v>
      </c>
      <c r="I5455" t="s">
        <v>43</v>
      </c>
      <c r="J5455" t="s">
        <v>559</v>
      </c>
      <c r="N5455" s="27">
        <v>2002</v>
      </c>
      <c r="R5455" s="7">
        <v>35.054029</v>
      </c>
      <c r="S5455" s="7">
        <v>-114.13330000000001</v>
      </c>
      <c r="T5455" t="s">
        <v>46</v>
      </c>
      <c r="U5455" t="s">
        <v>9488</v>
      </c>
      <c r="V5455" t="s">
        <v>9489</v>
      </c>
      <c r="X5455" t="s">
        <v>8540</v>
      </c>
      <c r="Y5455" t="s">
        <v>3012</v>
      </c>
      <c r="Z5455" t="s">
        <v>3691</v>
      </c>
      <c r="AA5455" t="s">
        <v>12806</v>
      </c>
      <c r="AB5455" t="s">
        <v>9921</v>
      </c>
      <c r="AG5455" t="s">
        <v>12807</v>
      </c>
      <c r="AH5455" s="8" t="s">
        <v>12808</v>
      </c>
      <c r="AI5455" t="s">
        <v>12809</v>
      </c>
      <c r="AJ5455" t="s">
        <v>12810</v>
      </c>
    </row>
    <row r="5456" spans="1:36" ht="17.25" hidden="1" customHeight="1" x14ac:dyDescent="0.2">
      <c r="A5456" s="4" t="s">
        <v>12811</v>
      </c>
      <c r="B5456" t="s">
        <v>8398</v>
      </c>
      <c r="C5456" t="s">
        <v>12812</v>
      </c>
      <c r="E5456" t="s">
        <v>12813</v>
      </c>
      <c r="F5456" t="s">
        <v>86</v>
      </c>
      <c r="G5456" s="5">
        <v>108</v>
      </c>
      <c r="H5456" t="s">
        <v>42</v>
      </c>
      <c r="I5456" t="s">
        <v>65</v>
      </c>
      <c r="J5456" t="s">
        <v>559</v>
      </c>
      <c r="N5456" s="6">
        <v>2006</v>
      </c>
      <c r="R5456" s="7">
        <v>45.3735</v>
      </c>
      <c r="S5456" s="7">
        <v>-98.098690000000005</v>
      </c>
      <c r="T5456" t="s">
        <v>46</v>
      </c>
      <c r="U5456" t="s">
        <v>12814</v>
      </c>
      <c r="V5456" t="s">
        <v>8500</v>
      </c>
      <c r="X5456" t="s">
        <v>8501</v>
      </c>
      <c r="Y5456" t="s">
        <v>3012</v>
      </c>
      <c r="Z5456" t="s">
        <v>3691</v>
      </c>
      <c r="AA5456" t="s">
        <v>12815</v>
      </c>
      <c r="AB5456" t="s">
        <v>12816</v>
      </c>
      <c r="AI5456" t="s">
        <v>12817</v>
      </c>
      <c r="AJ5456" t="s">
        <v>12818</v>
      </c>
    </row>
    <row r="5457" spans="1:36" ht="17.25" hidden="1" customHeight="1" x14ac:dyDescent="0.2">
      <c r="A5457" s="4" t="s">
        <v>12811</v>
      </c>
      <c r="B5457" t="s">
        <v>8398</v>
      </c>
      <c r="C5457" t="s">
        <v>12812</v>
      </c>
      <c r="E5457" t="s">
        <v>12819</v>
      </c>
      <c r="F5457" t="s">
        <v>86</v>
      </c>
      <c r="G5457" s="5">
        <v>108</v>
      </c>
      <c r="H5457" t="s">
        <v>42</v>
      </c>
      <c r="I5457" t="s">
        <v>65</v>
      </c>
      <c r="J5457" t="s">
        <v>559</v>
      </c>
      <c r="N5457" s="6">
        <v>2008</v>
      </c>
      <c r="R5457" s="7">
        <v>45.3735</v>
      </c>
      <c r="S5457" s="7">
        <v>-98.098690000000005</v>
      </c>
      <c r="T5457" t="s">
        <v>46</v>
      </c>
      <c r="U5457" t="s">
        <v>12814</v>
      </c>
      <c r="V5457" t="s">
        <v>8500</v>
      </c>
      <c r="X5457" t="s">
        <v>8501</v>
      </c>
      <c r="Y5457" t="s">
        <v>3012</v>
      </c>
      <c r="Z5457" t="s">
        <v>3691</v>
      </c>
      <c r="AA5457" t="s">
        <v>12815</v>
      </c>
      <c r="AB5457" t="s">
        <v>12820</v>
      </c>
      <c r="AI5457" t="s">
        <v>12817</v>
      </c>
      <c r="AJ5457" t="s">
        <v>12821</v>
      </c>
    </row>
    <row r="5458" spans="1:36" ht="17.25" hidden="1" customHeight="1" x14ac:dyDescent="0.2">
      <c r="A5458" s="4" t="s">
        <v>12822</v>
      </c>
      <c r="B5458" t="s">
        <v>8398</v>
      </c>
      <c r="C5458" t="s">
        <v>12823</v>
      </c>
      <c r="E5458" t="s">
        <v>12321</v>
      </c>
      <c r="F5458" t="s">
        <v>86</v>
      </c>
      <c r="G5458" s="5">
        <v>544</v>
      </c>
      <c r="H5458" t="s">
        <v>42</v>
      </c>
      <c r="I5458" t="s">
        <v>43</v>
      </c>
      <c r="J5458" t="s">
        <v>559</v>
      </c>
      <c r="K5458" t="s">
        <v>97</v>
      </c>
      <c r="N5458" s="27">
        <v>2000</v>
      </c>
      <c r="R5458" s="7">
        <v>29.624400000000001</v>
      </c>
      <c r="S5458" s="7">
        <v>-98.141900000000007</v>
      </c>
      <c r="T5458" t="s">
        <v>46</v>
      </c>
      <c r="U5458" t="s">
        <v>12403</v>
      </c>
      <c r="V5458" t="s">
        <v>10596</v>
      </c>
      <c r="X5458" t="s">
        <v>8584</v>
      </c>
      <c r="Y5458" t="s">
        <v>3012</v>
      </c>
      <c r="Z5458" t="s">
        <v>3691</v>
      </c>
      <c r="AA5458" t="s">
        <v>12825</v>
      </c>
      <c r="AB5458" t="s">
        <v>8654</v>
      </c>
      <c r="AC5458" t="s">
        <v>12827</v>
      </c>
      <c r="AG5458" t="s">
        <v>12828</v>
      </c>
      <c r="AH5458" s="8" t="s">
        <v>12834</v>
      </c>
      <c r="AI5458" t="s">
        <v>12829</v>
      </c>
      <c r="AJ5458" t="s">
        <v>12835</v>
      </c>
    </row>
    <row r="5459" spans="1:36" ht="17.25" hidden="1" customHeight="1" x14ac:dyDescent="0.2">
      <c r="A5459" s="4" t="s">
        <v>12822</v>
      </c>
      <c r="B5459" t="s">
        <v>8398</v>
      </c>
      <c r="C5459" t="s">
        <v>12823</v>
      </c>
      <c r="E5459" t="s">
        <v>12836</v>
      </c>
      <c r="F5459" t="s">
        <v>86</v>
      </c>
      <c r="G5459" s="5">
        <v>544</v>
      </c>
      <c r="H5459" t="s">
        <v>42</v>
      </c>
      <c r="I5459" t="s">
        <v>43</v>
      </c>
      <c r="J5459" t="s">
        <v>559</v>
      </c>
      <c r="K5459" t="s">
        <v>97</v>
      </c>
      <c r="N5459" s="27">
        <v>2000</v>
      </c>
      <c r="R5459" s="7">
        <v>29.624400000000001</v>
      </c>
      <c r="S5459" s="7">
        <v>-98.141900000000007</v>
      </c>
      <c r="T5459" t="s">
        <v>46</v>
      </c>
      <c r="U5459" t="s">
        <v>12403</v>
      </c>
      <c r="V5459" t="s">
        <v>10596</v>
      </c>
      <c r="X5459" t="s">
        <v>8584</v>
      </c>
      <c r="Y5459" t="s">
        <v>3012</v>
      </c>
      <c r="Z5459" t="s">
        <v>3691</v>
      </c>
      <c r="AA5459" t="s">
        <v>12825</v>
      </c>
      <c r="AB5459" t="s">
        <v>12837</v>
      </c>
      <c r="AC5459" t="s">
        <v>12827</v>
      </c>
      <c r="AG5459" t="s">
        <v>12828</v>
      </c>
      <c r="AH5459" s="8" t="s">
        <v>12838</v>
      </c>
      <c r="AI5459" t="s">
        <v>12829</v>
      </c>
      <c r="AJ5459" t="s">
        <v>12839</v>
      </c>
    </row>
    <row r="5460" spans="1:36" ht="17.25" hidden="1" customHeight="1" x14ac:dyDescent="0.2">
      <c r="A5460" s="4" t="s">
        <v>12880</v>
      </c>
      <c r="B5460" t="s">
        <v>8398</v>
      </c>
      <c r="C5460" t="s">
        <v>12881</v>
      </c>
      <c r="E5460" t="s">
        <v>12882</v>
      </c>
      <c r="F5460" t="s">
        <v>86</v>
      </c>
      <c r="G5460" s="5">
        <v>688</v>
      </c>
      <c r="H5460" t="s">
        <v>42</v>
      </c>
      <c r="I5460" t="s">
        <v>43</v>
      </c>
      <c r="J5460" t="s">
        <v>559</v>
      </c>
      <c r="N5460" s="27">
        <v>2008</v>
      </c>
      <c r="R5460" s="7">
        <v>32.607799999999997</v>
      </c>
      <c r="S5460" s="7">
        <v>-85.097499999999997</v>
      </c>
      <c r="T5460" t="s">
        <v>46</v>
      </c>
      <c r="U5460" t="s">
        <v>12883</v>
      </c>
      <c r="V5460" t="s">
        <v>12069</v>
      </c>
      <c r="X5460" t="s">
        <v>9142</v>
      </c>
      <c r="Y5460" t="s">
        <v>3012</v>
      </c>
      <c r="Z5460" t="s">
        <v>3691</v>
      </c>
      <c r="AA5460" t="s">
        <v>12884</v>
      </c>
      <c r="AB5460" t="s">
        <v>12885</v>
      </c>
      <c r="AG5460" t="s">
        <v>12886</v>
      </c>
      <c r="AH5460" s="8" t="s">
        <v>12887</v>
      </c>
      <c r="AI5460" t="s">
        <v>12888</v>
      </c>
      <c r="AJ5460" t="s">
        <v>12889</v>
      </c>
    </row>
    <row r="5461" spans="1:36" ht="17.25" hidden="1" customHeight="1" x14ac:dyDescent="0.2">
      <c r="A5461" s="4" t="s">
        <v>12880</v>
      </c>
      <c r="B5461" t="s">
        <v>8398</v>
      </c>
      <c r="C5461" t="s">
        <v>12881</v>
      </c>
      <c r="E5461" t="s">
        <v>12890</v>
      </c>
      <c r="F5461" t="s">
        <v>86</v>
      </c>
      <c r="G5461" s="5">
        <v>620</v>
      </c>
      <c r="H5461" t="s">
        <v>42</v>
      </c>
      <c r="I5461" t="s">
        <v>43</v>
      </c>
      <c r="J5461" t="s">
        <v>559</v>
      </c>
      <c r="N5461" s="27">
        <v>2002</v>
      </c>
      <c r="R5461" s="7">
        <v>32.607799999999997</v>
      </c>
      <c r="S5461" s="7">
        <v>-85.097499999999997</v>
      </c>
      <c r="T5461" t="s">
        <v>46</v>
      </c>
      <c r="U5461" t="s">
        <v>12883</v>
      </c>
      <c r="V5461" t="s">
        <v>12069</v>
      </c>
      <c r="X5461" t="s">
        <v>9142</v>
      </c>
      <c r="Y5461" t="s">
        <v>3012</v>
      </c>
      <c r="Z5461" t="s">
        <v>3691</v>
      </c>
      <c r="AA5461" t="s">
        <v>12884</v>
      </c>
      <c r="AB5461" t="s">
        <v>10672</v>
      </c>
      <c r="AG5461" t="s">
        <v>12886</v>
      </c>
      <c r="AH5461" s="8" t="s">
        <v>12891</v>
      </c>
      <c r="AI5461" t="s">
        <v>12888</v>
      </c>
      <c r="AJ5461" t="s">
        <v>12892</v>
      </c>
    </row>
    <row r="5462" spans="1:36" ht="17.25" hidden="1" customHeight="1" x14ac:dyDescent="0.2">
      <c r="A5462" s="4" t="s">
        <v>12880</v>
      </c>
      <c r="B5462" t="s">
        <v>8398</v>
      </c>
      <c r="C5462" t="s">
        <v>12881</v>
      </c>
      <c r="E5462" t="s">
        <v>12893</v>
      </c>
      <c r="F5462" t="s">
        <v>86</v>
      </c>
      <c r="G5462" s="5">
        <v>688</v>
      </c>
      <c r="H5462" t="s">
        <v>42</v>
      </c>
      <c r="I5462" t="s">
        <v>43</v>
      </c>
      <c r="J5462" t="s">
        <v>559</v>
      </c>
      <c r="N5462" s="27">
        <v>2002</v>
      </c>
      <c r="R5462" s="7">
        <v>32.607799999999997</v>
      </c>
      <c r="S5462" s="7">
        <v>-85.097499999999997</v>
      </c>
      <c r="T5462" t="s">
        <v>46</v>
      </c>
      <c r="U5462" t="s">
        <v>12883</v>
      </c>
      <c r="V5462" t="s">
        <v>12069</v>
      </c>
      <c r="X5462" t="s">
        <v>9142</v>
      </c>
      <c r="Y5462" t="s">
        <v>3012</v>
      </c>
      <c r="Z5462" t="s">
        <v>3691</v>
      </c>
      <c r="AA5462" t="s">
        <v>12884</v>
      </c>
      <c r="AB5462" t="s">
        <v>10676</v>
      </c>
      <c r="AG5462" t="s">
        <v>12886</v>
      </c>
      <c r="AH5462" s="8" t="s">
        <v>12894</v>
      </c>
      <c r="AI5462" t="s">
        <v>12888</v>
      </c>
      <c r="AJ5462" t="s">
        <v>12895</v>
      </c>
    </row>
    <row r="5463" spans="1:36" ht="17.25" hidden="1" customHeight="1" x14ac:dyDescent="0.2">
      <c r="A5463" s="4" t="s">
        <v>12896</v>
      </c>
      <c r="B5463" t="s">
        <v>8398</v>
      </c>
      <c r="C5463" t="s">
        <v>12897</v>
      </c>
      <c r="E5463" t="s">
        <v>58</v>
      </c>
      <c r="F5463" t="s">
        <v>86</v>
      </c>
      <c r="G5463" s="5">
        <v>70</v>
      </c>
      <c r="H5463" t="s">
        <v>42</v>
      </c>
      <c r="I5463" t="s">
        <v>65</v>
      </c>
      <c r="J5463" t="s">
        <v>559</v>
      </c>
      <c r="N5463" s="24">
        <v>2009</v>
      </c>
      <c r="R5463" s="7">
        <v>27.9072</v>
      </c>
      <c r="S5463" s="7">
        <v>-82.423100000000005</v>
      </c>
      <c r="T5463" t="s">
        <v>46</v>
      </c>
      <c r="U5463" t="s">
        <v>12898</v>
      </c>
      <c r="V5463" t="s">
        <v>9393</v>
      </c>
      <c r="X5463" t="s">
        <v>8746</v>
      </c>
      <c r="Y5463" t="s">
        <v>3012</v>
      </c>
      <c r="Z5463" t="s">
        <v>3691</v>
      </c>
      <c r="AA5463" t="s">
        <v>12899</v>
      </c>
      <c r="AB5463" t="s">
        <v>8595</v>
      </c>
      <c r="AG5463" t="s">
        <v>12900</v>
      </c>
      <c r="AH5463" s="24">
        <v>31651</v>
      </c>
      <c r="AI5463" t="s">
        <v>12901</v>
      </c>
      <c r="AJ5463" t="s">
        <v>12902</v>
      </c>
    </row>
    <row r="5464" spans="1:36" ht="17.25" hidden="1" customHeight="1" x14ac:dyDescent="0.2">
      <c r="A5464" s="4" t="s">
        <v>12896</v>
      </c>
      <c r="B5464" t="s">
        <v>8398</v>
      </c>
      <c r="C5464" t="s">
        <v>12897</v>
      </c>
      <c r="E5464" t="s">
        <v>191</v>
      </c>
      <c r="F5464" t="s">
        <v>86</v>
      </c>
      <c r="G5464" s="5">
        <v>70</v>
      </c>
      <c r="H5464" t="s">
        <v>42</v>
      </c>
      <c r="I5464" t="s">
        <v>65</v>
      </c>
      <c r="J5464" t="s">
        <v>559</v>
      </c>
      <c r="N5464" s="24">
        <v>2009</v>
      </c>
      <c r="R5464" s="7">
        <v>27.9072</v>
      </c>
      <c r="S5464" s="7">
        <v>-82.423100000000005</v>
      </c>
      <c r="T5464" t="s">
        <v>46</v>
      </c>
      <c r="U5464" t="s">
        <v>12898</v>
      </c>
      <c r="V5464" t="s">
        <v>9393</v>
      </c>
      <c r="X5464" t="s">
        <v>8746</v>
      </c>
      <c r="Y5464" t="s">
        <v>3012</v>
      </c>
      <c r="Z5464" t="s">
        <v>3691</v>
      </c>
      <c r="AA5464" t="s">
        <v>12899</v>
      </c>
      <c r="AB5464" t="s">
        <v>8414</v>
      </c>
      <c r="AG5464" t="s">
        <v>12900</v>
      </c>
      <c r="AH5464" s="24">
        <v>31652</v>
      </c>
      <c r="AI5464" t="s">
        <v>12901</v>
      </c>
      <c r="AJ5464" t="s">
        <v>12903</v>
      </c>
    </row>
    <row r="5465" spans="1:36" ht="17.25" hidden="1" customHeight="1" x14ac:dyDescent="0.2">
      <c r="A5465" s="4" t="s">
        <v>12896</v>
      </c>
      <c r="B5465" t="s">
        <v>8398</v>
      </c>
      <c r="C5465" t="s">
        <v>12897</v>
      </c>
      <c r="E5465" t="s">
        <v>335</v>
      </c>
      <c r="F5465" t="s">
        <v>86</v>
      </c>
      <c r="G5465" s="5">
        <v>70</v>
      </c>
      <c r="H5465" t="s">
        <v>42</v>
      </c>
      <c r="I5465" t="s">
        <v>65</v>
      </c>
      <c r="J5465" t="s">
        <v>559</v>
      </c>
      <c r="N5465" s="6">
        <v>2009</v>
      </c>
      <c r="R5465" s="7">
        <v>27.9072</v>
      </c>
      <c r="S5465" s="7">
        <v>-82.423100000000005</v>
      </c>
      <c r="T5465" t="s">
        <v>46</v>
      </c>
      <c r="U5465" t="s">
        <v>12898</v>
      </c>
      <c r="V5465" t="s">
        <v>9393</v>
      </c>
      <c r="X5465" t="s">
        <v>8746</v>
      </c>
      <c r="Y5465" t="s">
        <v>3012</v>
      </c>
      <c r="Z5465" t="s">
        <v>3691</v>
      </c>
      <c r="AA5465" t="s">
        <v>12899</v>
      </c>
      <c r="AB5465" t="s">
        <v>8427</v>
      </c>
      <c r="AG5465" t="s">
        <v>12900</v>
      </c>
      <c r="AH5465" s="6">
        <v>34798</v>
      </c>
      <c r="AI5465" t="s">
        <v>12901</v>
      </c>
      <c r="AJ5465" t="s">
        <v>12904</v>
      </c>
    </row>
    <row r="5466" spans="1:36" ht="17.25" hidden="1" customHeight="1" x14ac:dyDescent="0.2">
      <c r="A5466" s="4" t="s">
        <v>12896</v>
      </c>
      <c r="B5466" t="s">
        <v>8398</v>
      </c>
      <c r="C5466" t="s">
        <v>12897</v>
      </c>
      <c r="E5466" t="s">
        <v>1157</v>
      </c>
      <c r="F5466" t="s">
        <v>86</v>
      </c>
      <c r="G5466" s="5">
        <v>70</v>
      </c>
      <c r="H5466" t="s">
        <v>42</v>
      </c>
      <c r="I5466" t="s">
        <v>65</v>
      </c>
      <c r="J5466" t="s">
        <v>559</v>
      </c>
      <c r="N5466" s="6">
        <v>2009</v>
      </c>
      <c r="R5466" s="7">
        <v>27.9072</v>
      </c>
      <c r="S5466" s="7">
        <v>-82.423100000000005</v>
      </c>
      <c r="T5466" t="s">
        <v>46</v>
      </c>
      <c r="U5466" t="s">
        <v>12898</v>
      </c>
      <c r="V5466" t="s">
        <v>9393</v>
      </c>
      <c r="X5466" t="s">
        <v>8746</v>
      </c>
      <c r="Y5466" t="s">
        <v>3012</v>
      </c>
      <c r="Z5466" t="s">
        <v>3691</v>
      </c>
      <c r="AA5466" t="s">
        <v>12899</v>
      </c>
      <c r="AB5466" t="s">
        <v>8429</v>
      </c>
      <c r="AG5466" t="s">
        <v>12900</v>
      </c>
      <c r="AH5466" s="6">
        <v>34799</v>
      </c>
      <c r="AI5466" t="s">
        <v>12901</v>
      </c>
      <c r="AJ5466" t="s">
        <v>12905</v>
      </c>
    </row>
    <row r="5467" spans="1:36" ht="17.25" hidden="1" customHeight="1" x14ac:dyDescent="0.2">
      <c r="A5467" s="4" t="s">
        <v>12896</v>
      </c>
      <c r="B5467" t="s">
        <v>8398</v>
      </c>
      <c r="C5467" t="s">
        <v>12897</v>
      </c>
      <c r="E5467" t="s">
        <v>565</v>
      </c>
      <c r="F5467" t="s">
        <v>86</v>
      </c>
      <c r="G5467" s="5">
        <v>809</v>
      </c>
      <c r="H5467" t="s">
        <v>42</v>
      </c>
      <c r="I5467" t="s">
        <v>43</v>
      </c>
      <c r="J5467" t="s">
        <v>559</v>
      </c>
      <c r="N5467" s="6">
        <v>2003</v>
      </c>
      <c r="R5467" s="7">
        <v>27.9072</v>
      </c>
      <c r="S5467" s="7">
        <v>-82.423100000000005</v>
      </c>
      <c r="T5467" t="s">
        <v>46</v>
      </c>
      <c r="U5467" t="s">
        <v>12898</v>
      </c>
      <c r="V5467" t="s">
        <v>9393</v>
      </c>
      <c r="X5467" t="s">
        <v>8746</v>
      </c>
      <c r="Y5467" t="s">
        <v>3012</v>
      </c>
      <c r="Z5467" t="s">
        <v>3691</v>
      </c>
      <c r="AA5467" t="s">
        <v>12899</v>
      </c>
      <c r="AB5467" t="s">
        <v>12906</v>
      </c>
      <c r="AG5467" t="s">
        <v>12900</v>
      </c>
      <c r="AH5467" s="8" t="s">
        <v>12907</v>
      </c>
      <c r="AI5467" t="s">
        <v>12901</v>
      </c>
      <c r="AJ5467" t="s">
        <v>12908</v>
      </c>
    </row>
    <row r="5468" spans="1:36" ht="17.25" hidden="1" customHeight="1" x14ac:dyDescent="0.2">
      <c r="A5468" s="4" t="s">
        <v>12896</v>
      </c>
      <c r="B5468" t="s">
        <v>8398</v>
      </c>
      <c r="C5468" t="s">
        <v>12897</v>
      </c>
      <c r="E5468" t="s">
        <v>870</v>
      </c>
      <c r="F5468" t="s">
        <v>86</v>
      </c>
      <c r="G5468" s="5">
        <v>1205</v>
      </c>
      <c r="H5468" t="s">
        <v>42</v>
      </c>
      <c r="I5468" t="s">
        <v>43</v>
      </c>
      <c r="J5468" t="s">
        <v>559</v>
      </c>
      <c r="N5468" s="6">
        <v>2004</v>
      </c>
      <c r="R5468" s="7">
        <v>27.9072</v>
      </c>
      <c r="S5468" s="7">
        <v>-82.423100000000005</v>
      </c>
      <c r="T5468" t="s">
        <v>46</v>
      </c>
      <c r="U5468" t="s">
        <v>12898</v>
      </c>
      <c r="V5468" t="s">
        <v>9393</v>
      </c>
      <c r="X5468" t="s">
        <v>8746</v>
      </c>
      <c r="Y5468" t="s">
        <v>3012</v>
      </c>
      <c r="Z5468" t="s">
        <v>3691</v>
      </c>
      <c r="AA5468" t="s">
        <v>12899</v>
      </c>
      <c r="AB5468" t="s">
        <v>12909</v>
      </c>
      <c r="AG5468" t="s">
        <v>12900</v>
      </c>
      <c r="AH5468" s="8" t="s">
        <v>12910</v>
      </c>
      <c r="AI5468" t="s">
        <v>12901</v>
      </c>
      <c r="AJ5468" t="s">
        <v>12911</v>
      </c>
    </row>
    <row r="5469" spans="1:36" ht="17.25" hidden="1" customHeight="1" x14ac:dyDescent="0.2">
      <c r="A5469" s="4" t="s">
        <v>37079</v>
      </c>
      <c r="B5469" t="s">
        <v>36910</v>
      </c>
      <c r="C5469" t="s">
        <v>37080</v>
      </c>
      <c r="D5469" t="s">
        <v>37081</v>
      </c>
      <c r="E5469" t="s">
        <v>191</v>
      </c>
      <c r="F5469" t="s">
        <v>64</v>
      </c>
      <c r="G5469" s="5">
        <v>60</v>
      </c>
      <c r="H5469" t="s">
        <v>42</v>
      </c>
      <c r="I5469" t="s">
        <v>240</v>
      </c>
      <c r="J5469" t="s">
        <v>44</v>
      </c>
      <c r="N5469" s="6">
        <v>1958</v>
      </c>
      <c r="R5469" s="7">
        <v>52.627746999999999</v>
      </c>
      <c r="S5469" s="7">
        <v>29.769967999999999</v>
      </c>
      <c r="T5469" t="s">
        <v>46</v>
      </c>
      <c r="U5469" t="s">
        <v>37082</v>
      </c>
      <c r="X5469" t="s">
        <v>36953</v>
      </c>
      <c r="Y5469" t="s">
        <v>36708</v>
      </c>
      <c r="Z5469" t="s">
        <v>36915</v>
      </c>
      <c r="AC5469" t="s">
        <v>37083</v>
      </c>
      <c r="AG5469" t="s">
        <v>37084</v>
      </c>
      <c r="AH5469" s="6">
        <v>1224116</v>
      </c>
      <c r="AI5469" t="s">
        <v>37085</v>
      </c>
      <c r="AJ5469" t="s">
        <v>37087</v>
      </c>
    </row>
    <row r="5470" spans="1:36" ht="17.25" hidden="1" customHeight="1" x14ac:dyDescent="0.2">
      <c r="A5470" s="4" t="s">
        <v>39080</v>
      </c>
      <c r="B5470" t="s">
        <v>38390</v>
      </c>
      <c r="C5470" t="s">
        <v>39081</v>
      </c>
      <c r="E5470" t="s">
        <v>58</v>
      </c>
      <c r="F5470" t="s">
        <v>38782</v>
      </c>
      <c r="G5470" s="5">
        <v>64</v>
      </c>
      <c r="H5470" t="s">
        <v>42</v>
      </c>
      <c r="I5470" t="s">
        <v>240</v>
      </c>
      <c r="J5470" t="s">
        <v>44</v>
      </c>
      <c r="N5470" s="6">
        <v>1958</v>
      </c>
      <c r="R5470" s="7">
        <v>51.4908</v>
      </c>
      <c r="S5470" s="7">
        <v>6.7269699999999997</v>
      </c>
      <c r="T5470" t="s">
        <v>46</v>
      </c>
      <c r="U5470" t="s">
        <v>38685</v>
      </c>
      <c r="X5470" t="s">
        <v>38460</v>
      </c>
      <c r="Y5470" t="s">
        <v>36708</v>
      </c>
      <c r="Z5470" t="s">
        <v>36742</v>
      </c>
      <c r="AA5470" t="s">
        <v>39082</v>
      </c>
      <c r="AG5470" t="s">
        <v>39083</v>
      </c>
      <c r="AH5470" s="27">
        <v>1307925</v>
      </c>
      <c r="AI5470" t="s">
        <v>39084</v>
      </c>
      <c r="AJ5470" t="s">
        <v>39085</v>
      </c>
    </row>
    <row r="5471" spans="1:36" ht="17.25" hidden="1" customHeight="1" x14ac:dyDescent="0.2">
      <c r="A5471" s="4" t="s">
        <v>12938</v>
      </c>
      <c r="B5471" t="s">
        <v>8398</v>
      </c>
      <c r="C5471" t="s">
        <v>12939</v>
      </c>
      <c r="E5471" t="s">
        <v>191</v>
      </c>
      <c r="F5471" t="s">
        <v>64</v>
      </c>
      <c r="G5471" s="5">
        <v>122</v>
      </c>
      <c r="H5471" t="s">
        <v>42</v>
      </c>
      <c r="I5471" t="s">
        <v>65</v>
      </c>
      <c r="J5471" t="s">
        <v>559</v>
      </c>
      <c r="N5471" s="6">
        <v>1991</v>
      </c>
      <c r="R5471" s="7">
        <v>32.826500000000003</v>
      </c>
      <c r="S5471" s="7">
        <v>-79.963399999999993</v>
      </c>
      <c r="T5471" t="s">
        <v>46</v>
      </c>
      <c r="U5471" t="s">
        <v>12940</v>
      </c>
      <c r="V5471" t="s">
        <v>12941</v>
      </c>
      <c r="X5471" t="s">
        <v>9662</v>
      </c>
      <c r="Y5471" t="s">
        <v>3012</v>
      </c>
      <c r="Z5471" t="s">
        <v>3691</v>
      </c>
      <c r="AA5471" t="s">
        <v>12942</v>
      </c>
      <c r="AB5471" t="s">
        <v>8414</v>
      </c>
      <c r="AI5471" t="s">
        <v>12943</v>
      </c>
      <c r="AJ5471" t="s">
        <v>12944</v>
      </c>
    </row>
    <row r="5472" spans="1:36" ht="17.25" hidden="1" customHeight="1" x14ac:dyDescent="0.2">
      <c r="A5472" s="4" t="s">
        <v>12945</v>
      </c>
      <c r="B5472" t="s">
        <v>8398</v>
      </c>
      <c r="C5472" t="s">
        <v>12946</v>
      </c>
      <c r="E5472" t="s">
        <v>12947</v>
      </c>
      <c r="F5472" t="s">
        <v>86</v>
      </c>
      <c r="G5472" s="5">
        <v>110</v>
      </c>
      <c r="H5472" t="s">
        <v>42</v>
      </c>
      <c r="I5472" t="s">
        <v>43</v>
      </c>
      <c r="J5472" t="s">
        <v>44</v>
      </c>
      <c r="N5472" s="6">
        <v>2010</v>
      </c>
      <c r="R5472" s="7">
        <v>30.2867</v>
      </c>
      <c r="S5472" s="7">
        <v>-97.735600000000005</v>
      </c>
      <c r="T5472" t="s">
        <v>46</v>
      </c>
      <c r="U5472" t="s">
        <v>11169</v>
      </c>
      <c r="V5472" t="s">
        <v>11170</v>
      </c>
      <c r="X5472" t="s">
        <v>8584</v>
      </c>
      <c r="Y5472" t="s">
        <v>3012</v>
      </c>
      <c r="Z5472" t="s">
        <v>3691</v>
      </c>
      <c r="AA5472" t="s">
        <v>12948</v>
      </c>
      <c r="AB5472" t="s">
        <v>12949</v>
      </c>
      <c r="AI5472" t="s">
        <v>12950</v>
      </c>
      <c r="AJ5472" t="s">
        <v>12951</v>
      </c>
    </row>
    <row r="5473" spans="1:36" ht="17.25" hidden="1" customHeight="1" x14ac:dyDescent="0.2">
      <c r="A5473" s="4" t="s">
        <v>12952</v>
      </c>
      <c r="B5473" t="s">
        <v>8398</v>
      </c>
      <c r="C5473" t="s">
        <v>12953</v>
      </c>
      <c r="E5473" t="s">
        <v>40</v>
      </c>
      <c r="F5473" t="s">
        <v>64</v>
      </c>
      <c r="G5473" s="5">
        <v>57</v>
      </c>
      <c r="H5473" t="s">
        <v>42</v>
      </c>
      <c r="I5473" t="s">
        <v>65</v>
      </c>
      <c r="J5473" t="s">
        <v>559</v>
      </c>
      <c r="N5473" s="24">
        <v>1973</v>
      </c>
      <c r="R5473" s="7">
        <v>40.558652000000002</v>
      </c>
      <c r="S5473" s="7">
        <v>-96.786180000000002</v>
      </c>
      <c r="T5473" t="s">
        <v>46</v>
      </c>
      <c r="U5473" t="s">
        <v>12954</v>
      </c>
      <c r="V5473" t="s">
        <v>12955</v>
      </c>
      <c r="X5473" t="s">
        <v>9275</v>
      </c>
      <c r="Y5473" t="s">
        <v>3012</v>
      </c>
      <c r="Z5473" t="s">
        <v>3691</v>
      </c>
      <c r="AA5473" t="s">
        <v>12956</v>
      </c>
      <c r="AB5473" t="s">
        <v>8690</v>
      </c>
      <c r="AI5473" t="s">
        <v>12957</v>
      </c>
      <c r="AJ5473" t="s">
        <v>12958</v>
      </c>
    </row>
    <row r="5474" spans="1:36" ht="17.25" hidden="1" customHeight="1" x14ac:dyDescent="0.2">
      <c r="A5474" s="4" t="s">
        <v>12959</v>
      </c>
      <c r="B5474" t="s">
        <v>8398</v>
      </c>
      <c r="C5474" t="s">
        <v>12960</v>
      </c>
      <c r="E5474" t="s">
        <v>12961</v>
      </c>
      <c r="F5474" t="s">
        <v>86</v>
      </c>
      <c r="G5474" s="5">
        <v>232</v>
      </c>
      <c r="H5474" t="s">
        <v>677</v>
      </c>
      <c r="I5474" t="s">
        <v>65</v>
      </c>
      <c r="J5474" t="s">
        <v>45</v>
      </c>
      <c r="R5474" s="7">
        <v>32.07</v>
      </c>
      <c r="S5474" s="7">
        <v>-95.68347</v>
      </c>
      <c r="T5474" t="s">
        <v>46</v>
      </c>
      <c r="U5474" t="s">
        <v>8963</v>
      </c>
      <c r="V5474" t="s">
        <v>12962</v>
      </c>
      <c r="X5474" t="s">
        <v>8584</v>
      </c>
      <c r="Y5474" t="s">
        <v>3012</v>
      </c>
      <c r="Z5474" t="s">
        <v>3691</v>
      </c>
      <c r="AA5474" t="s">
        <v>12963</v>
      </c>
      <c r="AB5474" t="s">
        <v>12964</v>
      </c>
      <c r="AG5474" t="s">
        <v>12965</v>
      </c>
      <c r="AH5474" s="24">
        <v>45315</v>
      </c>
      <c r="AI5474" t="s">
        <v>12966</v>
      </c>
      <c r="AJ5474" t="s">
        <v>12967</v>
      </c>
    </row>
    <row r="5475" spans="1:36" ht="17.25" hidden="1" customHeight="1" x14ac:dyDescent="0.2">
      <c r="A5475" s="4" t="s">
        <v>12959</v>
      </c>
      <c r="B5475" t="s">
        <v>8398</v>
      </c>
      <c r="C5475" t="s">
        <v>12960</v>
      </c>
      <c r="E5475" t="s">
        <v>12968</v>
      </c>
      <c r="F5475" t="s">
        <v>86</v>
      </c>
      <c r="G5475" s="5">
        <v>232</v>
      </c>
      <c r="H5475" t="s">
        <v>677</v>
      </c>
      <c r="I5475" t="s">
        <v>65</v>
      </c>
      <c r="J5475" t="s">
        <v>45</v>
      </c>
      <c r="R5475" s="7">
        <v>32.07</v>
      </c>
      <c r="S5475" s="7">
        <v>-95.68347</v>
      </c>
      <c r="T5475" t="s">
        <v>46</v>
      </c>
      <c r="U5475" t="s">
        <v>8963</v>
      </c>
      <c r="V5475" t="s">
        <v>12962</v>
      </c>
      <c r="X5475" t="s">
        <v>8584</v>
      </c>
      <c r="Y5475" t="s">
        <v>3012</v>
      </c>
      <c r="Z5475" t="s">
        <v>3691</v>
      </c>
      <c r="AA5475" t="s">
        <v>12963</v>
      </c>
      <c r="AB5475" t="s">
        <v>12969</v>
      </c>
      <c r="AG5475" t="s">
        <v>12965</v>
      </c>
      <c r="AH5475" s="24">
        <v>45317</v>
      </c>
      <c r="AI5475" t="s">
        <v>12966</v>
      </c>
      <c r="AJ5475" t="s">
        <v>12970</v>
      </c>
    </row>
    <row r="5476" spans="1:36" ht="17.25" hidden="1" customHeight="1" x14ac:dyDescent="0.2">
      <c r="A5476" s="4" t="s">
        <v>12971</v>
      </c>
      <c r="B5476" t="s">
        <v>8398</v>
      </c>
      <c r="C5476" t="s">
        <v>12972</v>
      </c>
      <c r="E5476" t="s">
        <v>12961</v>
      </c>
      <c r="F5476" t="s">
        <v>86</v>
      </c>
      <c r="G5476" s="5">
        <v>177</v>
      </c>
      <c r="H5476" t="s">
        <v>677</v>
      </c>
      <c r="I5476" t="s">
        <v>65</v>
      </c>
      <c r="J5476" t="s">
        <v>45</v>
      </c>
      <c r="R5476" s="7">
        <v>29.265000000000001</v>
      </c>
      <c r="S5476" s="7">
        <v>-96.396299999999997</v>
      </c>
      <c r="T5476" t="s">
        <v>46</v>
      </c>
      <c r="U5476" t="s">
        <v>12973</v>
      </c>
      <c r="V5476" t="s">
        <v>10661</v>
      </c>
      <c r="X5476" t="s">
        <v>8584</v>
      </c>
      <c r="Y5476" t="s">
        <v>3012</v>
      </c>
      <c r="Z5476" t="s">
        <v>3691</v>
      </c>
      <c r="AA5476" t="s">
        <v>12974</v>
      </c>
      <c r="AB5476" t="s">
        <v>12964</v>
      </c>
      <c r="AG5476" t="s">
        <v>12975</v>
      </c>
      <c r="AH5476" s="24">
        <v>46375</v>
      </c>
      <c r="AI5476" t="s">
        <v>12976</v>
      </c>
      <c r="AJ5476" t="s">
        <v>12977</v>
      </c>
    </row>
    <row r="5477" spans="1:36" ht="17.25" hidden="1" customHeight="1" x14ac:dyDescent="0.2">
      <c r="A5477" s="4" t="s">
        <v>12971</v>
      </c>
      <c r="B5477" t="s">
        <v>8398</v>
      </c>
      <c r="C5477" t="s">
        <v>12972</v>
      </c>
      <c r="E5477" t="s">
        <v>12968</v>
      </c>
      <c r="F5477" t="s">
        <v>86</v>
      </c>
      <c r="G5477" s="5">
        <v>177</v>
      </c>
      <c r="H5477" t="s">
        <v>677</v>
      </c>
      <c r="I5477" t="s">
        <v>65</v>
      </c>
      <c r="J5477" t="s">
        <v>45</v>
      </c>
      <c r="R5477" s="7">
        <v>29.265000000000001</v>
      </c>
      <c r="S5477" s="7">
        <v>-96.396299999999997</v>
      </c>
      <c r="T5477" t="s">
        <v>46</v>
      </c>
      <c r="U5477" t="s">
        <v>12973</v>
      </c>
      <c r="V5477" t="s">
        <v>10661</v>
      </c>
      <c r="X5477" t="s">
        <v>8584</v>
      </c>
      <c r="Y5477" t="s">
        <v>3012</v>
      </c>
      <c r="Z5477" t="s">
        <v>3691</v>
      </c>
      <c r="AA5477" t="s">
        <v>12974</v>
      </c>
      <c r="AB5477" t="s">
        <v>12969</v>
      </c>
      <c r="AG5477" t="s">
        <v>12975</v>
      </c>
      <c r="AH5477" s="24">
        <v>46376</v>
      </c>
      <c r="AI5477" t="s">
        <v>12976</v>
      </c>
      <c r="AJ5477" t="s">
        <v>12978</v>
      </c>
    </row>
    <row r="5478" spans="1:36" ht="17.25" hidden="1" customHeight="1" x14ac:dyDescent="0.2">
      <c r="A5478" s="4" t="s">
        <v>12986</v>
      </c>
      <c r="B5478" t="s">
        <v>8398</v>
      </c>
      <c r="C5478" t="s">
        <v>12987</v>
      </c>
      <c r="E5478" t="s">
        <v>12988</v>
      </c>
      <c r="F5478" t="s">
        <v>64</v>
      </c>
      <c r="G5478" s="5">
        <v>57</v>
      </c>
      <c r="H5478" t="s">
        <v>42</v>
      </c>
      <c r="I5478" t="s">
        <v>65</v>
      </c>
      <c r="J5478" t="s">
        <v>559</v>
      </c>
      <c r="N5478" s="24">
        <v>2007</v>
      </c>
      <c r="R5478" s="7">
        <v>34.842311000000002</v>
      </c>
      <c r="S5478" s="7">
        <v>-79.736090000000004</v>
      </c>
      <c r="T5478" t="s">
        <v>46</v>
      </c>
      <c r="U5478" t="s">
        <v>12989</v>
      </c>
      <c r="V5478" t="s">
        <v>8873</v>
      </c>
      <c r="X5478" t="s">
        <v>8789</v>
      </c>
      <c r="Y5478" t="s">
        <v>3012</v>
      </c>
      <c r="Z5478" t="s">
        <v>3691</v>
      </c>
      <c r="AA5478" t="s">
        <v>12990</v>
      </c>
      <c r="AB5478" t="s">
        <v>12991</v>
      </c>
      <c r="AG5478" t="s">
        <v>12992</v>
      </c>
      <c r="AH5478" s="24">
        <v>30990</v>
      </c>
      <c r="AI5478" t="s">
        <v>12993</v>
      </c>
      <c r="AJ5478" t="s">
        <v>12994</v>
      </c>
    </row>
    <row r="5479" spans="1:36" ht="17.25" hidden="1" customHeight="1" x14ac:dyDescent="0.2">
      <c r="A5479" s="4" t="s">
        <v>12986</v>
      </c>
      <c r="B5479" t="s">
        <v>8398</v>
      </c>
      <c r="C5479" t="s">
        <v>12987</v>
      </c>
      <c r="E5479" t="s">
        <v>12995</v>
      </c>
      <c r="F5479" t="s">
        <v>64</v>
      </c>
      <c r="G5479" s="5">
        <v>57</v>
      </c>
      <c r="H5479" t="s">
        <v>42</v>
      </c>
      <c r="I5479" t="s">
        <v>65</v>
      </c>
      <c r="J5479" t="s">
        <v>559</v>
      </c>
      <c r="N5479" s="6">
        <v>2007</v>
      </c>
      <c r="R5479" s="7">
        <v>34.842311000000002</v>
      </c>
      <c r="S5479" s="7">
        <v>-79.736090000000004</v>
      </c>
      <c r="T5479" t="s">
        <v>46</v>
      </c>
      <c r="U5479" t="s">
        <v>12989</v>
      </c>
      <c r="V5479" t="s">
        <v>8873</v>
      </c>
      <c r="X5479" t="s">
        <v>8789</v>
      </c>
      <c r="Y5479" t="s">
        <v>3012</v>
      </c>
      <c r="Z5479" t="s">
        <v>3691</v>
      </c>
      <c r="AA5479" t="s">
        <v>12990</v>
      </c>
      <c r="AB5479" t="s">
        <v>12996</v>
      </c>
      <c r="AG5479" t="s">
        <v>12992</v>
      </c>
      <c r="AH5479" s="24">
        <v>30991</v>
      </c>
      <c r="AI5479" t="s">
        <v>12993</v>
      </c>
      <c r="AJ5479" t="s">
        <v>12997</v>
      </c>
    </row>
    <row r="5480" spans="1:36" ht="17.25" hidden="1" customHeight="1" x14ac:dyDescent="0.2">
      <c r="A5480" s="4" t="s">
        <v>12986</v>
      </c>
      <c r="B5480" t="s">
        <v>8398</v>
      </c>
      <c r="C5480" t="s">
        <v>12987</v>
      </c>
      <c r="E5480" t="s">
        <v>12998</v>
      </c>
      <c r="F5480" t="s">
        <v>64</v>
      </c>
      <c r="G5480" s="5">
        <v>57</v>
      </c>
      <c r="H5480" t="s">
        <v>42</v>
      </c>
      <c r="I5480" t="s">
        <v>65</v>
      </c>
      <c r="J5480" t="s">
        <v>559</v>
      </c>
      <c r="N5480" s="6">
        <v>2007</v>
      </c>
      <c r="R5480" s="7">
        <v>34.842311000000002</v>
      </c>
      <c r="S5480" s="7">
        <v>-79.736090000000004</v>
      </c>
      <c r="T5480" t="s">
        <v>46</v>
      </c>
      <c r="U5480" t="s">
        <v>12989</v>
      </c>
      <c r="V5480" t="s">
        <v>8873</v>
      </c>
      <c r="X5480" t="s">
        <v>8789</v>
      </c>
      <c r="Y5480" t="s">
        <v>3012</v>
      </c>
      <c r="Z5480" t="s">
        <v>3691</v>
      </c>
      <c r="AA5480" t="s">
        <v>12990</v>
      </c>
      <c r="AB5480" t="s">
        <v>12999</v>
      </c>
      <c r="AG5480" t="s">
        <v>12992</v>
      </c>
      <c r="AH5480" s="24">
        <v>30994</v>
      </c>
      <c r="AI5480" t="s">
        <v>12993</v>
      </c>
      <c r="AJ5480" t="s">
        <v>13000</v>
      </c>
    </row>
    <row r="5481" spans="1:36" ht="17.25" hidden="1" customHeight="1" x14ac:dyDescent="0.2">
      <c r="A5481" s="4" t="s">
        <v>12986</v>
      </c>
      <c r="B5481" t="s">
        <v>8398</v>
      </c>
      <c r="C5481" t="s">
        <v>12987</v>
      </c>
      <c r="E5481" t="s">
        <v>13001</v>
      </c>
      <c r="F5481" t="s">
        <v>64</v>
      </c>
      <c r="G5481" s="5">
        <v>57</v>
      </c>
      <c r="H5481" t="s">
        <v>42</v>
      </c>
      <c r="I5481" t="s">
        <v>65</v>
      </c>
      <c r="J5481" t="s">
        <v>559</v>
      </c>
      <c r="N5481" s="6">
        <v>2007</v>
      </c>
      <c r="R5481" s="7">
        <v>34.842311000000002</v>
      </c>
      <c r="S5481" s="7">
        <v>-79.736090000000004</v>
      </c>
      <c r="T5481" t="s">
        <v>46</v>
      </c>
      <c r="U5481" t="s">
        <v>12989</v>
      </c>
      <c r="V5481" t="s">
        <v>8873</v>
      </c>
      <c r="X5481" t="s">
        <v>8789</v>
      </c>
      <c r="Y5481" t="s">
        <v>3012</v>
      </c>
      <c r="Z5481" t="s">
        <v>3691</v>
      </c>
      <c r="AA5481" t="s">
        <v>12990</v>
      </c>
      <c r="AB5481" t="s">
        <v>13002</v>
      </c>
      <c r="AG5481" t="s">
        <v>12992</v>
      </c>
      <c r="AH5481" s="24">
        <v>30992</v>
      </c>
      <c r="AI5481" t="s">
        <v>12993</v>
      </c>
      <c r="AJ5481" t="s">
        <v>13003</v>
      </c>
    </row>
    <row r="5482" spans="1:36" ht="17.25" hidden="1" customHeight="1" x14ac:dyDescent="0.2">
      <c r="A5482" s="4" t="s">
        <v>12986</v>
      </c>
      <c r="B5482" t="s">
        <v>8398</v>
      </c>
      <c r="C5482" t="s">
        <v>12987</v>
      </c>
      <c r="E5482" t="s">
        <v>13004</v>
      </c>
      <c r="F5482" t="s">
        <v>64</v>
      </c>
      <c r="G5482" s="5">
        <v>57</v>
      </c>
      <c r="H5482" t="s">
        <v>42</v>
      </c>
      <c r="I5482" t="s">
        <v>65</v>
      </c>
      <c r="J5482" t="s">
        <v>559</v>
      </c>
      <c r="N5482" s="6">
        <v>2007</v>
      </c>
      <c r="R5482" s="7">
        <v>34.842311000000002</v>
      </c>
      <c r="S5482" s="7">
        <v>-79.736090000000004</v>
      </c>
      <c r="T5482" t="s">
        <v>46</v>
      </c>
      <c r="U5482" t="s">
        <v>12989</v>
      </c>
      <c r="V5482" t="s">
        <v>8873</v>
      </c>
      <c r="X5482" t="s">
        <v>8789</v>
      </c>
      <c r="Y5482" t="s">
        <v>3012</v>
      </c>
      <c r="Z5482" t="s">
        <v>3691</v>
      </c>
      <c r="AA5482" t="s">
        <v>12990</v>
      </c>
      <c r="AB5482" t="s">
        <v>13005</v>
      </c>
      <c r="AG5482" t="s">
        <v>12992</v>
      </c>
      <c r="AH5482" s="24">
        <v>30993</v>
      </c>
      <c r="AI5482" t="s">
        <v>12993</v>
      </c>
      <c r="AJ5482" t="s">
        <v>13006</v>
      </c>
    </row>
    <row r="5483" spans="1:36" ht="17.25" hidden="1" customHeight="1" x14ac:dyDescent="0.2">
      <c r="A5483" s="4" t="s">
        <v>42604</v>
      </c>
      <c r="B5483" t="s">
        <v>42597</v>
      </c>
      <c r="C5483" t="s">
        <v>42605</v>
      </c>
      <c r="E5483" t="s">
        <v>3083</v>
      </c>
      <c r="F5483" t="s">
        <v>42606</v>
      </c>
      <c r="G5483" s="24">
        <v>55</v>
      </c>
      <c r="H5483" t="s">
        <v>42</v>
      </c>
      <c r="I5483" t="s">
        <v>45</v>
      </c>
      <c r="J5483" t="s">
        <v>44</v>
      </c>
      <c r="N5483" s="27">
        <v>1958</v>
      </c>
      <c r="O5483" s="29"/>
      <c r="R5483" s="7">
        <v>50.3612325</v>
      </c>
      <c r="S5483" s="7">
        <v>18.2875242</v>
      </c>
      <c r="T5483" t="s">
        <v>46</v>
      </c>
      <c r="U5483" t="s">
        <v>42607</v>
      </c>
      <c r="Y5483" t="s">
        <v>36708</v>
      </c>
      <c r="Z5483" t="s">
        <v>36915</v>
      </c>
      <c r="AC5483" t="s">
        <v>42608</v>
      </c>
      <c r="AD5483" t="s">
        <v>880</v>
      </c>
      <c r="AE5483" t="s">
        <v>36773</v>
      </c>
      <c r="AG5483" t="s">
        <v>42609</v>
      </c>
      <c r="AH5483" s="27">
        <v>1106195</v>
      </c>
      <c r="AI5483" t="s">
        <v>42610</v>
      </c>
      <c r="AJ5483" t="s">
        <v>42612</v>
      </c>
    </row>
    <row r="5484" spans="1:36" ht="17.25" hidden="1" customHeight="1" x14ac:dyDescent="0.2">
      <c r="A5484" s="4" t="s">
        <v>13010</v>
      </c>
      <c r="B5484" t="s">
        <v>8398</v>
      </c>
      <c r="C5484" t="s">
        <v>13011</v>
      </c>
      <c r="E5484" t="s">
        <v>191</v>
      </c>
      <c r="F5484" t="s">
        <v>86</v>
      </c>
      <c r="G5484" s="5">
        <v>455</v>
      </c>
      <c r="H5484" t="s">
        <v>42</v>
      </c>
      <c r="I5484" t="s">
        <v>240</v>
      </c>
      <c r="J5484" t="s">
        <v>559</v>
      </c>
      <c r="N5484" s="6">
        <v>1976</v>
      </c>
      <c r="R5484" s="7">
        <v>32.728299999999997</v>
      </c>
      <c r="S5484" s="7">
        <v>-97.219200000000001</v>
      </c>
      <c r="T5484" t="s">
        <v>46</v>
      </c>
      <c r="U5484" t="s">
        <v>13012</v>
      </c>
      <c r="V5484" t="s">
        <v>13013</v>
      </c>
      <c r="X5484" t="s">
        <v>8584</v>
      </c>
      <c r="Y5484" t="s">
        <v>3012</v>
      </c>
      <c r="Z5484" t="s">
        <v>3691</v>
      </c>
      <c r="AA5484" t="s">
        <v>13014</v>
      </c>
      <c r="AB5484" t="s">
        <v>8414</v>
      </c>
      <c r="AG5484" t="s">
        <v>13015</v>
      </c>
      <c r="AH5484" s="6">
        <v>8537</v>
      </c>
      <c r="AI5484" t="s">
        <v>13016</v>
      </c>
      <c r="AJ5484" t="s">
        <v>13018</v>
      </c>
    </row>
    <row r="5485" spans="1:36" ht="17.25" hidden="1" customHeight="1" x14ac:dyDescent="0.2">
      <c r="A5485" s="4" t="s">
        <v>13010</v>
      </c>
      <c r="B5485" t="s">
        <v>8398</v>
      </c>
      <c r="C5485" t="s">
        <v>13011</v>
      </c>
      <c r="E5485" t="s">
        <v>335</v>
      </c>
      <c r="F5485" t="s">
        <v>86</v>
      </c>
      <c r="G5485" s="5">
        <v>455</v>
      </c>
      <c r="H5485" t="s">
        <v>42</v>
      </c>
      <c r="I5485" t="s">
        <v>240</v>
      </c>
      <c r="J5485" t="s">
        <v>559</v>
      </c>
      <c r="N5485" s="24">
        <v>1977</v>
      </c>
      <c r="R5485" s="7">
        <v>32.728299999999997</v>
      </c>
      <c r="S5485" s="7">
        <v>-97.219200000000001</v>
      </c>
      <c r="T5485" t="s">
        <v>46</v>
      </c>
      <c r="U5485" t="s">
        <v>13012</v>
      </c>
      <c r="V5485" t="s">
        <v>13013</v>
      </c>
      <c r="X5485" t="s">
        <v>8584</v>
      </c>
      <c r="Y5485" t="s">
        <v>3012</v>
      </c>
      <c r="Z5485" t="s">
        <v>3691</v>
      </c>
      <c r="AA5485" t="s">
        <v>13014</v>
      </c>
      <c r="AB5485" t="s">
        <v>8427</v>
      </c>
      <c r="AG5485" t="s">
        <v>13015</v>
      </c>
      <c r="AH5485" s="24">
        <v>8538</v>
      </c>
      <c r="AI5485" t="s">
        <v>13016</v>
      </c>
      <c r="AJ5485" t="s">
        <v>13019</v>
      </c>
    </row>
    <row r="5486" spans="1:36" ht="17.25" hidden="1" customHeight="1" x14ac:dyDescent="0.2">
      <c r="A5486" s="4" t="s">
        <v>13020</v>
      </c>
      <c r="B5486" t="s">
        <v>8398</v>
      </c>
      <c r="C5486" t="s">
        <v>13021</v>
      </c>
      <c r="E5486" t="s">
        <v>12813</v>
      </c>
      <c r="F5486" t="s">
        <v>86</v>
      </c>
      <c r="G5486" s="5">
        <v>59</v>
      </c>
      <c r="H5486" t="s">
        <v>42</v>
      </c>
      <c r="I5486" t="s">
        <v>65</v>
      </c>
      <c r="J5486" t="s">
        <v>559</v>
      </c>
      <c r="N5486" s="24">
        <v>2001</v>
      </c>
      <c r="R5486" s="7">
        <v>41.290799999999997</v>
      </c>
      <c r="S5486" s="7">
        <v>-79.806100000000001</v>
      </c>
      <c r="T5486" t="s">
        <v>46</v>
      </c>
      <c r="U5486" t="s">
        <v>13022</v>
      </c>
      <c r="V5486" t="s">
        <v>13023</v>
      </c>
      <c r="X5486" t="s">
        <v>8642</v>
      </c>
      <c r="Y5486" t="s">
        <v>3012</v>
      </c>
      <c r="Z5486" t="s">
        <v>3691</v>
      </c>
      <c r="AA5486" t="s">
        <v>13024</v>
      </c>
      <c r="AB5486" t="s">
        <v>12816</v>
      </c>
      <c r="AG5486" t="s">
        <v>13025</v>
      </c>
      <c r="AH5486" s="24">
        <v>27120</v>
      </c>
      <c r="AI5486" t="s">
        <v>13026</v>
      </c>
      <c r="AJ5486" t="s">
        <v>13027</v>
      </c>
    </row>
    <row r="5487" spans="1:36" ht="17.25" hidden="1" customHeight="1" x14ac:dyDescent="0.2">
      <c r="A5487" s="4" t="s">
        <v>13020</v>
      </c>
      <c r="B5487" t="s">
        <v>8398</v>
      </c>
      <c r="C5487" t="s">
        <v>13021</v>
      </c>
      <c r="E5487" t="s">
        <v>12819</v>
      </c>
      <c r="F5487" t="s">
        <v>86</v>
      </c>
      <c r="G5487" s="5">
        <v>59</v>
      </c>
      <c r="H5487" t="s">
        <v>42</v>
      </c>
      <c r="I5487" t="s">
        <v>65</v>
      </c>
      <c r="J5487" t="s">
        <v>559</v>
      </c>
      <c r="N5487" s="6">
        <v>2001</v>
      </c>
      <c r="R5487" s="7">
        <v>41.290799999999997</v>
      </c>
      <c r="S5487" s="7">
        <v>-79.806100000000001</v>
      </c>
      <c r="T5487" t="s">
        <v>46</v>
      </c>
      <c r="U5487" t="s">
        <v>13022</v>
      </c>
      <c r="V5487" t="s">
        <v>13023</v>
      </c>
      <c r="X5487" t="s">
        <v>8642</v>
      </c>
      <c r="Y5487" t="s">
        <v>3012</v>
      </c>
      <c r="Z5487" t="s">
        <v>3691</v>
      </c>
      <c r="AA5487" t="s">
        <v>13024</v>
      </c>
      <c r="AB5487" t="s">
        <v>12820</v>
      </c>
      <c r="AG5487" t="s">
        <v>13025</v>
      </c>
      <c r="AH5487" s="6">
        <v>27121</v>
      </c>
      <c r="AI5487" t="s">
        <v>13026</v>
      </c>
      <c r="AJ5487" t="s">
        <v>13028</v>
      </c>
    </row>
    <row r="5488" spans="1:36" ht="17.25" hidden="1" customHeight="1" x14ac:dyDescent="0.2">
      <c r="A5488" s="4" t="s">
        <v>13020</v>
      </c>
      <c r="B5488" t="s">
        <v>8398</v>
      </c>
      <c r="C5488" t="s">
        <v>13021</v>
      </c>
      <c r="E5488" t="s">
        <v>6044</v>
      </c>
      <c r="F5488" t="s">
        <v>86</v>
      </c>
      <c r="G5488" s="5">
        <v>59</v>
      </c>
      <c r="H5488" t="s">
        <v>42</v>
      </c>
      <c r="I5488" t="s">
        <v>65</v>
      </c>
      <c r="J5488" t="s">
        <v>559</v>
      </c>
      <c r="N5488" s="6">
        <v>2001</v>
      </c>
      <c r="R5488" s="7">
        <v>41.290799999999997</v>
      </c>
      <c r="S5488" s="7">
        <v>-79.806100000000001</v>
      </c>
      <c r="T5488" t="s">
        <v>46</v>
      </c>
      <c r="U5488" t="s">
        <v>13022</v>
      </c>
      <c r="V5488" t="s">
        <v>13023</v>
      </c>
      <c r="X5488" t="s">
        <v>8642</v>
      </c>
      <c r="Y5488" t="s">
        <v>3012</v>
      </c>
      <c r="Z5488" t="s">
        <v>3691</v>
      </c>
      <c r="AA5488" t="s">
        <v>13024</v>
      </c>
      <c r="AB5488" t="s">
        <v>13029</v>
      </c>
      <c r="AG5488" t="s">
        <v>13025</v>
      </c>
      <c r="AH5488" s="6">
        <v>27122</v>
      </c>
      <c r="AI5488" t="s">
        <v>13026</v>
      </c>
      <c r="AJ5488" t="s">
        <v>13030</v>
      </c>
    </row>
    <row r="5489" spans="1:36" ht="17.25" hidden="1" customHeight="1" x14ac:dyDescent="0.2">
      <c r="A5489" s="4" t="s">
        <v>13020</v>
      </c>
      <c r="B5489" t="s">
        <v>8398</v>
      </c>
      <c r="C5489" t="s">
        <v>13021</v>
      </c>
      <c r="E5489" t="s">
        <v>6046</v>
      </c>
      <c r="F5489" t="s">
        <v>86</v>
      </c>
      <c r="G5489" s="5">
        <v>59</v>
      </c>
      <c r="H5489" t="s">
        <v>42</v>
      </c>
      <c r="I5489" t="s">
        <v>65</v>
      </c>
      <c r="J5489" t="s">
        <v>559</v>
      </c>
      <c r="N5489" s="6">
        <v>2001</v>
      </c>
      <c r="R5489" s="7">
        <v>41.290799999999997</v>
      </c>
      <c r="S5489" s="7">
        <v>-79.806100000000001</v>
      </c>
      <c r="T5489" t="s">
        <v>46</v>
      </c>
      <c r="U5489" t="s">
        <v>13022</v>
      </c>
      <c r="V5489" t="s">
        <v>13023</v>
      </c>
      <c r="X5489" t="s">
        <v>8642</v>
      </c>
      <c r="Y5489" t="s">
        <v>3012</v>
      </c>
      <c r="Z5489" t="s">
        <v>3691</v>
      </c>
      <c r="AA5489" t="s">
        <v>13024</v>
      </c>
      <c r="AB5489" t="s">
        <v>13031</v>
      </c>
      <c r="AG5489" t="s">
        <v>13025</v>
      </c>
      <c r="AH5489" s="24">
        <v>27123</v>
      </c>
      <c r="AI5489" t="s">
        <v>13026</v>
      </c>
      <c r="AJ5489" t="s">
        <v>13032</v>
      </c>
    </row>
    <row r="5490" spans="1:36" ht="17.25" hidden="1" customHeight="1" x14ac:dyDescent="0.2">
      <c r="A5490" s="4" t="s">
        <v>13020</v>
      </c>
      <c r="B5490" t="s">
        <v>8398</v>
      </c>
      <c r="C5490" t="s">
        <v>13021</v>
      </c>
      <c r="E5490" t="s">
        <v>13033</v>
      </c>
      <c r="F5490" t="s">
        <v>86</v>
      </c>
      <c r="G5490" s="5">
        <v>59</v>
      </c>
      <c r="H5490" t="s">
        <v>42</v>
      </c>
      <c r="I5490" t="s">
        <v>65</v>
      </c>
      <c r="J5490" t="s">
        <v>559</v>
      </c>
      <c r="N5490" s="6">
        <v>2001</v>
      </c>
      <c r="R5490" s="7">
        <v>41.290799999999997</v>
      </c>
      <c r="S5490" s="7">
        <v>-79.806100000000001</v>
      </c>
      <c r="T5490" t="s">
        <v>46</v>
      </c>
      <c r="U5490" t="s">
        <v>13022</v>
      </c>
      <c r="V5490" t="s">
        <v>13023</v>
      </c>
      <c r="X5490" t="s">
        <v>8642</v>
      </c>
      <c r="Y5490" t="s">
        <v>3012</v>
      </c>
      <c r="Z5490" t="s">
        <v>3691</v>
      </c>
      <c r="AA5490" t="s">
        <v>13024</v>
      </c>
      <c r="AB5490" t="s">
        <v>13034</v>
      </c>
      <c r="AG5490" t="s">
        <v>13025</v>
      </c>
      <c r="AH5490" s="24">
        <v>27124</v>
      </c>
      <c r="AI5490" t="s">
        <v>13026</v>
      </c>
      <c r="AJ5490" t="s">
        <v>13035</v>
      </c>
    </row>
    <row r="5491" spans="1:36" ht="17.25" hidden="1" customHeight="1" x14ac:dyDescent="0.2">
      <c r="A5491" s="4" t="s">
        <v>13036</v>
      </c>
      <c r="B5491" t="s">
        <v>8398</v>
      </c>
      <c r="C5491" t="s">
        <v>13037</v>
      </c>
      <c r="E5491" t="s">
        <v>40</v>
      </c>
      <c r="F5491" t="s">
        <v>86</v>
      </c>
      <c r="G5491" s="5">
        <v>95</v>
      </c>
      <c r="H5491" t="s">
        <v>42</v>
      </c>
      <c r="I5491" t="s">
        <v>65</v>
      </c>
      <c r="J5491" t="s">
        <v>45</v>
      </c>
      <c r="N5491" s="6">
        <v>2001</v>
      </c>
      <c r="R5491" s="7">
        <v>36.331568871802503</v>
      </c>
      <c r="S5491" s="7">
        <v>-119.646187814904</v>
      </c>
      <c r="T5491" t="s">
        <v>504</v>
      </c>
      <c r="U5491" t="s">
        <v>13038</v>
      </c>
      <c r="V5491" t="s">
        <v>9684</v>
      </c>
      <c r="X5491" t="s">
        <v>8572</v>
      </c>
      <c r="Y5491" t="s">
        <v>3012</v>
      </c>
      <c r="Z5491" t="s">
        <v>3691</v>
      </c>
      <c r="AG5491" t="s">
        <v>13039</v>
      </c>
      <c r="AH5491" s="8" t="s">
        <v>13040</v>
      </c>
      <c r="AI5491" t="s">
        <v>13041</v>
      </c>
      <c r="AJ5491" t="s">
        <v>13042</v>
      </c>
    </row>
    <row r="5492" spans="1:36" ht="17.25" hidden="1" customHeight="1" x14ac:dyDescent="0.2">
      <c r="A5492" s="4" t="s">
        <v>13043</v>
      </c>
      <c r="B5492" t="s">
        <v>8398</v>
      </c>
      <c r="C5492" t="s">
        <v>13044</v>
      </c>
      <c r="E5492" t="s">
        <v>565</v>
      </c>
      <c r="F5492" t="s">
        <v>86</v>
      </c>
      <c r="G5492" s="5">
        <v>715</v>
      </c>
      <c r="H5492" t="s">
        <v>42</v>
      </c>
      <c r="I5492" t="s">
        <v>43</v>
      </c>
      <c r="J5492" t="s">
        <v>559</v>
      </c>
      <c r="N5492" s="27">
        <v>2003</v>
      </c>
      <c r="R5492" s="7">
        <v>38.573099999999997</v>
      </c>
      <c r="S5492" s="7">
        <v>-82.783299999999997</v>
      </c>
      <c r="T5492" t="s">
        <v>46</v>
      </c>
      <c r="U5492" t="s">
        <v>13045</v>
      </c>
      <c r="V5492" t="s">
        <v>9445</v>
      </c>
      <c r="X5492" t="s">
        <v>9940</v>
      </c>
      <c r="Y5492" t="s">
        <v>3012</v>
      </c>
      <c r="Z5492" t="s">
        <v>3691</v>
      </c>
      <c r="AA5492" t="s">
        <v>13046</v>
      </c>
      <c r="AB5492" t="s">
        <v>13047</v>
      </c>
      <c r="AI5492" t="s">
        <v>13048</v>
      </c>
      <c r="AJ5492" t="s">
        <v>13049</v>
      </c>
    </row>
    <row r="5493" spans="1:36" ht="17.25" hidden="1" customHeight="1" x14ac:dyDescent="0.2">
      <c r="A5493" s="4" t="s">
        <v>13043</v>
      </c>
      <c r="B5493" t="s">
        <v>8398</v>
      </c>
      <c r="C5493" t="s">
        <v>13044</v>
      </c>
      <c r="E5493" t="s">
        <v>870</v>
      </c>
      <c r="F5493" t="s">
        <v>86</v>
      </c>
      <c r="G5493" s="5">
        <v>715</v>
      </c>
      <c r="H5493" t="s">
        <v>42</v>
      </c>
      <c r="I5493" t="s">
        <v>43</v>
      </c>
      <c r="J5493" t="s">
        <v>559</v>
      </c>
      <c r="N5493" s="27">
        <v>2003</v>
      </c>
      <c r="R5493" s="7">
        <v>38.573099999999997</v>
      </c>
      <c r="S5493" s="7">
        <v>-82.783299999999997</v>
      </c>
      <c r="T5493" t="s">
        <v>46</v>
      </c>
      <c r="U5493" t="s">
        <v>13045</v>
      </c>
      <c r="V5493" t="s">
        <v>9445</v>
      </c>
      <c r="X5493" t="s">
        <v>9940</v>
      </c>
      <c r="Y5493" t="s">
        <v>3012</v>
      </c>
      <c r="Z5493" t="s">
        <v>3691</v>
      </c>
      <c r="AA5493" t="s">
        <v>13046</v>
      </c>
      <c r="AB5493" t="s">
        <v>13050</v>
      </c>
      <c r="AI5493" t="s">
        <v>13048</v>
      </c>
      <c r="AJ5493" t="s">
        <v>13051</v>
      </c>
    </row>
    <row r="5494" spans="1:36" ht="17.25" hidden="1" customHeight="1" x14ac:dyDescent="0.2">
      <c r="A5494" s="4" t="s">
        <v>13052</v>
      </c>
      <c r="B5494" t="s">
        <v>8398</v>
      </c>
      <c r="C5494" t="s">
        <v>13053</v>
      </c>
      <c r="E5494" t="s">
        <v>13054</v>
      </c>
      <c r="F5494" t="s">
        <v>86</v>
      </c>
      <c r="G5494" s="5">
        <v>107</v>
      </c>
      <c r="H5494" t="s">
        <v>42</v>
      </c>
      <c r="I5494" t="s">
        <v>43</v>
      </c>
      <c r="J5494" t="s">
        <v>559</v>
      </c>
      <c r="N5494" s="6">
        <v>2001</v>
      </c>
      <c r="R5494" s="7">
        <v>33.777099999999997</v>
      </c>
      <c r="S5494" s="7">
        <v>-118.2303</v>
      </c>
      <c r="T5494" t="s">
        <v>46</v>
      </c>
      <c r="U5494" t="s">
        <v>11543</v>
      </c>
      <c r="V5494" t="s">
        <v>8593</v>
      </c>
      <c r="X5494" t="s">
        <v>8572</v>
      </c>
      <c r="Y5494" t="s">
        <v>3012</v>
      </c>
      <c r="Z5494" t="s">
        <v>3691</v>
      </c>
      <c r="AA5494" t="s">
        <v>13055</v>
      </c>
      <c r="AB5494" t="s">
        <v>13056</v>
      </c>
      <c r="AG5494" t="s">
        <v>13057</v>
      </c>
      <c r="AH5494" s="8" t="s">
        <v>13058</v>
      </c>
      <c r="AI5494" t="s">
        <v>13059</v>
      </c>
      <c r="AJ5494" t="s">
        <v>13060</v>
      </c>
    </row>
    <row r="5495" spans="1:36" ht="17.25" hidden="1" customHeight="1" x14ac:dyDescent="0.2">
      <c r="A5495" s="4" t="s">
        <v>13061</v>
      </c>
      <c r="B5495" t="s">
        <v>8398</v>
      </c>
      <c r="C5495" t="s">
        <v>13062</v>
      </c>
      <c r="E5495" t="s">
        <v>565</v>
      </c>
      <c r="F5495" t="s">
        <v>64</v>
      </c>
      <c r="G5495" s="5">
        <v>246</v>
      </c>
      <c r="H5495" t="s">
        <v>42</v>
      </c>
      <c r="I5495" t="s">
        <v>43</v>
      </c>
      <c r="J5495" t="s">
        <v>559</v>
      </c>
      <c r="N5495" s="27">
        <v>1995</v>
      </c>
      <c r="P5495" s="24">
        <v>2029</v>
      </c>
      <c r="R5495" s="7">
        <v>33.770600000000002</v>
      </c>
      <c r="S5495" s="7">
        <v>-118.26560000000001</v>
      </c>
      <c r="T5495" t="s">
        <v>46</v>
      </c>
      <c r="U5495" t="s">
        <v>11543</v>
      </c>
      <c r="V5495" t="s">
        <v>8593</v>
      </c>
      <c r="X5495" t="s">
        <v>8572</v>
      </c>
      <c r="Y5495" t="s">
        <v>3012</v>
      </c>
      <c r="Z5495" t="s">
        <v>3691</v>
      </c>
      <c r="AA5495" t="s">
        <v>13063</v>
      </c>
      <c r="AB5495" t="s">
        <v>13064</v>
      </c>
      <c r="AG5495" t="s">
        <v>13065</v>
      </c>
      <c r="AH5495" s="8" t="s">
        <v>13066</v>
      </c>
      <c r="AI5495" t="s">
        <v>13067</v>
      </c>
      <c r="AJ5495" t="s">
        <v>13068</v>
      </c>
    </row>
    <row r="5496" spans="1:36" ht="17.25" hidden="1" customHeight="1" x14ac:dyDescent="0.2">
      <c r="A5496" s="4" t="s">
        <v>13061</v>
      </c>
      <c r="B5496" t="s">
        <v>8398</v>
      </c>
      <c r="C5496" t="s">
        <v>13062</v>
      </c>
      <c r="E5496" t="s">
        <v>9207</v>
      </c>
      <c r="F5496" t="s">
        <v>64</v>
      </c>
      <c r="G5496" s="5">
        <v>61</v>
      </c>
      <c r="H5496" t="s">
        <v>42</v>
      </c>
      <c r="I5496" t="s">
        <v>65</v>
      </c>
      <c r="J5496" t="s">
        <v>559</v>
      </c>
      <c r="N5496" s="6">
        <v>2002</v>
      </c>
      <c r="R5496" s="7">
        <v>33.770600000000002</v>
      </c>
      <c r="S5496" s="7">
        <v>-118.26560000000001</v>
      </c>
      <c r="T5496" t="s">
        <v>46</v>
      </c>
      <c r="U5496" t="s">
        <v>11543</v>
      </c>
      <c r="V5496" t="s">
        <v>8593</v>
      </c>
      <c r="X5496" t="s">
        <v>8572</v>
      </c>
      <c r="Y5496" t="s">
        <v>3012</v>
      </c>
      <c r="Z5496" t="s">
        <v>3691</v>
      </c>
      <c r="AA5496" t="s">
        <v>13063</v>
      </c>
      <c r="AB5496" t="s">
        <v>9208</v>
      </c>
      <c r="AG5496" t="s">
        <v>13065</v>
      </c>
      <c r="AH5496" s="24">
        <v>26297</v>
      </c>
      <c r="AI5496" t="s">
        <v>13067</v>
      </c>
      <c r="AJ5496" t="s">
        <v>13069</v>
      </c>
    </row>
    <row r="5497" spans="1:36" ht="17.25" hidden="1" customHeight="1" x14ac:dyDescent="0.2">
      <c r="A5497" s="4" t="s">
        <v>13061</v>
      </c>
      <c r="B5497" t="s">
        <v>8398</v>
      </c>
      <c r="C5497" t="s">
        <v>13062</v>
      </c>
      <c r="E5497" t="s">
        <v>1693</v>
      </c>
      <c r="F5497" t="s">
        <v>64</v>
      </c>
      <c r="G5497" s="5">
        <v>61</v>
      </c>
      <c r="H5497" t="s">
        <v>42</v>
      </c>
      <c r="I5497" t="s">
        <v>65</v>
      </c>
      <c r="J5497" t="s">
        <v>559</v>
      </c>
      <c r="N5497" s="6">
        <v>2002</v>
      </c>
      <c r="R5497" s="7">
        <v>33.770600000000002</v>
      </c>
      <c r="S5497" s="7">
        <v>-118.26560000000001</v>
      </c>
      <c r="T5497" t="s">
        <v>46</v>
      </c>
      <c r="U5497" t="s">
        <v>11543</v>
      </c>
      <c r="V5497" t="s">
        <v>8593</v>
      </c>
      <c r="X5497" t="s">
        <v>8572</v>
      </c>
      <c r="Y5497" t="s">
        <v>3012</v>
      </c>
      <c r="Z5497" t="s">
        <v>3691</v>
      </c>
      <c r="AA5497" t="s">
        <v>13063</v>
      </c>
      <c r="AB5497" t="s">
        <v>13070</v>
      </c>
      <c r="AG5497" t="s">
        <v>13065</v>
      </c>
      <c r="AH5497" s="24">
        <v>26298</v>
      </c>
      <c r="AI5497" t="s">
        <v>13067</v>
      </c>
      <c r="AJ5497" t="s">
        <v>13071</v>
      </c>
    </row>
    <row r="5498" spans="1:36" ht="17.25" hidden="1" customHeight="1" x14ac:dyDescent="0.2">
      <c r="A5498" s="4" t="s">
        <v>13061</v>
      </c>
      <c r="B5498" t="s">
        <v>8398</v>
      </c>
      <c r="C5498" t="s">
        <v>13062</v>
      </c>
      <c r="E5498" t="s">
        <v>1701</v>
      </c>
      <c r="F5498" t="s">
        <v>64</v>
      </c>
      <c r="G5498" s="5">
        <v>61</v>
      </c>
      <c r="H5498" t="s">
        <v>42</v>
      </c>
      <c r="I5498" t="s">
        <v>65</v>
      </c>
      <c r="J5498" t="s">
        <v>559</v>
      </c>
      <c r="N5498" s="24">
        <v>2002</v>
      </c>
      <c r="R5498" s="7">
        <v>33.770600000000002</v>
      </c>
      <c r="S5498" s="7">
        <v>-118.26560000000001</v>
      </c>
      <c r="T5498" t="s">
        <v>46</v>
      </c>
      <c r="U5498" t="s">
        <v>11543</v>
      </c>
      <c r="V5498" t="s">
        <v>8593</v>
      </c>
      <c r="X5498" t="s">
        <v>8572</v>
      </c>
      <c r="Y5498" t="s">
        <v>3012</v>
      </c>
      <c r="Z5498" t="s">
        <v>3691</v>
      </c>
      <c r="AA5498" t="s">
        <v>13063</v>
      </c>
      <c r="AB5498" t="s">
        <v>13072</v>
      </c>
      <c r="AG5498" t="s">
        <v>13065</v>
      </c>
      <c r="AH5498" s="24">
        <v>26299</v>
      </c>
      <c r="AI5498" t="s">
        <v>13067</v>
      </c>
      <c r="AJ5498" t="s">
        <v>13073</v>
      </c>
    </row>
    <row r="5499" spans="1:36" ht="17.25" hidden="1" customHeight="1" x14ac:dyDescent="0.2">
      <c r="A5499" s="4" t="s">
        <v>13061</v>
      </c>
      <c r="B5499" t="s">
        <v>8398</v>
      </c>
      <c r="C5499" t="s">
        <v>13062</v>
      </c>
      <c r="E5499" t="s">
        <v>1703</v>
      </c>
      <c r="F5499" t="s">
        <v>64</v>
      </c>
      <c r="G5499" s="5">
        <v>61</v>
      </c>
      <c r="H5499" t="s">
        <v>42</v>
      </c>
      <c r="I5499" t="s">
        <v>65</v>
      </c>
      <c r="J5499" t="s">
        <v>559</v>
      </c>
      <c r="N5499" s="24">
        <v>2002</v>
      </c>
      <c r="R5499" s="7">
        <v>33.770600000000002</v>
      </c>
      <c r="S5499" s="7">
        <v>-118.26560000000001</v>
      </c>
      <c r="T5499" t="s">
        <v>46</v>
      </c>
      <c r="U5499" t="s">
        <v>11543</v>
      </c>
      <c r="V5499" t="s">
        <v>8593</v>
      </c>
      <c r="X5499" t="s">
        <v>8572</v>
      </c>
      <c r="Y5499" t="s">
        <v>3012</v>
      </c>
      <c r="Z5499" t="s">
        <v>3691</v>
      </c>
      <c r="AA5499" t="s">
        <v>13063</v>
      </c>
      <c r="AB5499" t="s">
        <v>13074</v>
      </c>
      <c r="AG5499" t="s">
        <v>13065</v>
      </c>
      <c r="AH5499" s="24">
        <v>26300</v>
      </c>
      <c r="AI5499" t="s">
        <v>13067</v>
      </c>
      <c r="AJ5499" t="s">
        <v>13075</v>
      </c>
    </row>
    <row r="5500" spans="1:36" ht="17.25" hidden="1" customHeight="1" x14ac:dyDescent="0.2">
      <c r="A5500" s="4" t="s">
        <v>13061</v>
      </c>
      <c r="B5500" t="s">
        <v>8398</v>
      </c>
      <c r="C5500" t="s">
        <v>13062</v>
      </c>
      <c r="E5500" t="s">
        <v>1705</v>
      </c>
      <c r="F5500" t="s">
        <v>64</v>
      </c>
      <c r="G5500" s="5">
        <v>61</v>
      </c>
      <c r="H5500" t="s">
        <v>42</v>
      </c>
      <c r="I5500" t="s">
        <v>65</v>
      </c>
      <c r="J5500" t="s">
        <v>559</v>
      </c>
      <c r="N5500" s="24">
        <v>2002</v>
      </c>
      <c r="R5500" s="7">
        <v>33.770600000000002</v>
      </c>
      <c r="S5500" s="7">
        <v>-118.26560000000001</v>
      </c>
      <c r="T5500" t="s">
        <v>46</v>
      </c>
      <c r="U5500" t="s">
        <v>11543</v>
      </c>
      <c r="V5500" t="s">
        <v>8593</v>
      </c>
      <c r="X5500" t="s">
        <v>8572</v>
      </c>
      <c r="Y5500" t="s">
        <v>3012</v>
      </c>
      <c r="Z5500" t="s">
        <v>3691</v>
      </c>
      <c r="AA5500" t="s">
        <v>13063</v>
      </c>
      <c r="AB5500" t="s">
        <v>13076</v>
      </c>
      <c r="AG5500" t="s">
        <v>13065</v>
      </c>
      <c r="AH5500" s="24">
        <v>26301</v>
      </c>
      <c r="AI5500" t="s">
        <v>13067</v>
      </c>
      <c r="AJ5500" t="s">
        <v>13077</v>
      </c>
    </row>
    <row r="5501" spans="1:36" ht="17.25" hidden="1" customHeight="1" x14ac:dyDescent="0.2">
      <c r="A5501" s="4" t="s">
        <v>13078</v>
      </c>
      <c r="B5501" t="s">
        <v>8398</v>
      </c>
      <c r="C5501" t="s">
        <v>13079</v>
      </c>
      <c r="E5501" t="s">
        <v>8629</v>
      </c>
      <c r="F5501" t="s">
        <v>64</v>
      </c>
      <c r="G5501" s="5">
        <v>288</v>
      </c>
      <c r="H5501" t="s">
        <v>42</v>
      </c>
      <c r="I5501" t="s">
        <v>43</v>
      </c>
      <c r="J5501" t="s">
        <v>559</v>
      </c>
      <c r="N5501" s="8">
        <v>1993</v>
      </c>
      <c r="R5501" s="7">
        <v>27.636399999999998</v>
      </c>
      <c r="S5501" s="7">
        <v>-81.9636</v>
      </c>
      <c r="T5501" t="s">
        <v>46</v>
      </c>
      <c r="U5501" t="s">
        <v>13080</v>
      </c>
      <c r="V5501" t="s">
        <v>13081</v>
      </c>
      <c r="X5501" t="s">
        <v>8746</v>
      </c>
      <c r="Y5501" t="s">
        <v>3012</v>
      </c>
      <c r="Z5501" t="s">
        <v>3691</v>
      </c>
      <c r="AA5501" t="s">
        <v>13082</v>
      </c>
      <c r="AB5501" t="s">
        <v>9378</v>
      </c>
      <c r="AG5501" t="s">
        <v>13083</v>
      </c>
      <c r="AH5501" s="8" t="s">
        <v>13084</v>
      </c>
      <c r="AI5501" t="s">
        <v>13085</v>
      </c>
      <c r="AJ5501" t="s">
        <v>13086</v>
      </c>
    </row>
    <row r="5502" spans="1:36" ht="17.25" hidden="1" customHeight="1" x14ac:dyDescent="0.2">
      <c r="A5502" s="4" t="s">
        <v>13078</v>
      </c>
      <c r="B5502" t="s">
        <v>8398</v>
      </c>
      <c r="C5502" t="s">
        <v>13079</v>
      </c>
      <c r="E5502" t="s">
        <v>11923</v>
      </c>
      <c r="F5502" t="s">
        <v>64</v>
      </c>
      <c r="G5502" s="5">
        <v>87</v>
      </c>
      <c r="H5502" t="s">
        <v>42</v>
      </c>
      <c r="I5502" t="s">
        <v>65</v>
      </c>
      <c r="J5502" t="s">
        <v>559</v>
      </c>
      <c r="N5502" s="24">
        <v>1993</v>
      </c>
      <c r="R5502" s="7">
        <v>27.636399999999998</v>
      </c>
      <c r="S5502" s="7">
        <v>-81.9636</v>
      </c>
      <c r="T5502" t="s">
        <v>46</v>
      </c>
      <c r="U5502" t="s">
        <v>13080</v>
      </c>
      <c r="V5502" t="s">
        <v>13081</v>
      </c>
      <c r="X5502" t="s">
        <v>8746</v>
      </c>
      <c r="Y5502" t="s">
        <v>3012</v>
      </c>
      <c r="Z5502" t="s">
        <v>3691</v>
      </c>
      <c r="AA5502" t="s">
        <v>13082</v>
      </c>
      <c r="AB5502" t="s">
        <v>8586</v>
      </c>
      <c r="AG5502" t="s">
        <v>13083</v>
      </c>
      <c r="AI5502" t="s">
        <v>13085</v>
      </c>
      <c r="AJ5502" t="s">
        <v>13087</v>
      </c>
    </row>
    <row r="5503" spans="1:36" ht="17.25" hidden="1" customHeight="1" x14ac:dyDescent="0.2">
      <c r="A5503" s="4" t="s">
        <v>13078</v>
      </c>
      <c r="B5503" t="s">
        <v>8398</v>
      </c>
      <c r="C5503" t="s">
        <v>13079</v>
      </c>
      <c r="E5503" t="s">
        <v>9387</v>
      </c>
      <c r="F5503" t="s">
        <v>64</v>
      </c>
      <c r="G5503" s="5">
        <v>96</v>
      </c>
      <c r="H5503" t="s">
        <v>42</v>
      </c>
      <c r="I5503" t="s">
        <v>65</v>
      </c>
      <c r="J5503" t="s">
        <v>559</v>
      </c>
      <c r="N5503" s="6">
        <v>2000</v>
      </c>
      <c r="R5503" s="7">
        <v>27.636399999999998</v>
      </c>
      <c r="S5503" s="7">
        <v>-81.9636</v>
      </c>
      <c r="T5503" t="s">
        <v>46</v>
      </c>
      <c r="U5503" t="s">
        <v>13080</v>
      </c>
      <c r="V5503" t="s">
        <v>13081</v>
      </c>
      <c r="X5503" t="s">
        <v>8746</v>
      </c>
      <c r="Y5503" t="s">
        <v>3012</v>
      </c>
      <c r="Z5503" t="s">
        <v>3691</v>
      </c>
      <c r="AA5503" t="s">
        <v>13082</v>
      </c>
      <c r="AB5503" t="s">
        <v>9388</v>
      </c>
      <c r="AG5503" t="s">
        <v>13083</v>
      </c>
      <c r="AH5503" s="24">
        <v>25183</v>
      </c>
      <c r="AI5503" t="s">
        <v>13085</v>
      </c>
      <c r="AJ5503" t="s">
        <v>13088</v>
      </c>
    </row>
    <row r="5504" spans="1:36" ht="17.25" hidden="1" customHeight="1" x14ac:dyDescent="0.2">
      <c r="A5504" s="4" t="s">
        <v>13089</v>
      </c>
      <c r="B5504" t="s">
        <v>8398</v>
      </c>
      <c r="C5504" t="s">
        <v>13090</v>
      </c>
      <c r="E5504" t="s">
        <v>13091</v>
      </c>
      <c r="F5504" t="s">
        <v>86</v>
      </c>
      <c r="G5504" s="5">
        <v>87</v>
      </c>
      <c r="H5504" t="s">
        <v>42</v>
      </c>
      <c r="I5504" t="s">
        <v>65</v>
      </c>
      <c r="J5504" t="s">
        <v>559</v>
      </c>
      <c r="N5504" s="6">
        <v>2001</v>
      </c>
      <c r="R5504" s="7">
        <v>30.303799999999999</v>
      </c>
      <c r="S5504" s="7">
        <v>-94.252600000000001</v>
      </c>
      <c r="T5504" t="s">
        <v>46</v>
      </c>
      <c r="U5504" t="s">
        <v>13092</v>
      </c>
      <c r="V5504" t="s">
        <v>13093</v>
      </c>
      <c r="X5504" t="s">
        <v>8584</v>
      </c>
      <c r="Y5504" t="s">
        <v>3012</v>
      </c>
      <c r="Z5504" t="s">
        <v>3691</v>
      </c>
      <c r="AA5504" t="s">
        <v>13094</v>
      </c>
      <c r="AB5504" t="s">
        <v>13095</v>
      </c>
      <c r="AI5504" t="s">
        <v>13096</v>
      </c>
      <c r="AJ5504" t="s">
        <v>13097</v>
      </c>
    </row>
    <row r="5505" spans="1:36" ht="17.25" hidden="1" customHeight="1" x14ac:dyDescent="0.2">
      <c r="A5505" s="4" t="s">
        <v>13089</v>
      </c>
      <c r="B5505" t="s">
        <v>8398</v>
      </c>
      <c r="C5505" t="s">
        <v>13090</v>
      </c>
      <c r="E5505" t="s">
        <v>13098</v>
      </c>
      <c r="F5505" t="s">
        <v>86</v>
      </c>
      <c r="G5505" s="5">
        <v>87</v>
      </c>
      <c r="H5505" t="s">
        <v>42</v>
      </c>
      <c r="I5505" t="s">
        <v>65</v>
      </c>
      <c r="J5505" t="s">
        <v>559</v>
      </c>
      <c r="N5505" s="6">
        <v>2001</v>
      </c>
      <c r="R5505" s="7">
        <v>30.303799999999999</v>
      </c>
      <c r="S5505" s="7">
        <v>-94.252600000000001</v>
      </c>
      <c r="T5505" t="s">
        <v>46</v>
      </c>
      <c r="U5505" t="s">
        <v>13092</v>
      </c>
      <c r="V5505" t="s">
        <v>13093</v>
      </c>
      <c r="X5505" t="s">
        <v>8584</v>
      </c>
      <c r="Y5505" t="s">
        <v>3012</v>
      </c>
      <c r="Z5505" t="s">
        <v>3691</v>
      </c>
      <c r="AA5505" t="s">
        <v>13094</v>
      </c>
      <c r="AB5505" t="s">
        <v>13099</v>
      </c>
      <c r="AI5505" t="s">
        <v>13096</v>
      </c>
      <c r="AJ5505" t="s">
        <v>13100</v>
      </c>
    </row>
    <row r="5506" spans="1:36" ht="17.25" hidden="1" customHeight="1" x14ac:dyDescent="0.2">
      <c r="A5506" s="4" t="s">
        <v>44226</v>
      </c>
      <c r="B5506" t="s">
        <v>43246</v>
      </c>
      <c r="C5506" t="s">
        <v>44227</v>
      </c>
      <c r="D5506" t="s">
        <v>44228</v>
      </c>
      <c r="E5506" t="s">
        <v>58</v>
      </c>
      <c r="F5506" t="s">
        <v>86</v>
      </c>
      <c r="G5506" s="5">
        <v>60</v>
      </c>
      <c r="H5506" t="s">
        <v>42</v>
      </c>
      <c r="I5506" t="s">
        <v>240</v>
      </c>
      <c r="J5506" t="s">
        <v>44</v>
      </c>
      <c r="N5506" s="6">
        <v>1958</v>
      </c>
      <c r="P5506" s="29"/>
      <c r="R5506" s="7">
        <v>51.663732000000003</v>
      </c>
      <c r="S5506" s="7">
        <v>36.114460999999999</v>
      </c>
      <c r="T5506" t="s">
        <v>46</v>
      </c>
      <c r="U5506" t="s">
        <v>44229</v>
      </c>
      <c r="X5506" t="s">
        <v>44219</v>
      </c>
      <c r="Y5506" t="s">
        <v>36708</v>
      </c>
      <c r="Z5506" t="s">
        <v>36915</v>
      </c>
      <c r="AG5506" t="s">
        <v>44230</v>
      </c>
      <c r="AH5506" s="30"/>
      <c r="AI5506" t="s">
        <v>44231</v>
      </c>
      <c r="AJ5506" t="s">
        <v>44233</v>
      </c>
    </row>
    <row r="5507" spans="1:36" ht="17.25" hidden="1" customHeight="1" x14ac:dyDescent="0.2">
      <c r="A5507" s="4" t="s">
        <v>44351</v>
      </c>
      <c r="B5507" t="s">
        <v>43246</v>
      </c>
      <c r="C5507" t="s">
        <v>44352</v>
      </c>
      <c r="D5507" t="s">
        <v>44353</v>
      </c>
      <c r="E5507" t="s">
        <v>335</v>
      </c>
      <c r="F5507" t="s">
        <v>44354</v>
      </c>
      <c r="G5507" s="5">
        <v>60</v>
      </c>
      <c r="H5507" t="s">
        <v>42</v>
      </c>
      <c r="I5507" t="s">
        <v>240</v>
      </c>
      <c r="J5507" t="s">
        <v>44</v>
      </c>
      <c r="N5507" s="6">
        <v>1958</v>
      </c>
      <c r="R5507" s="7">
        <v>52.555768</v>
      </c>
      <c r="S5507" s="7">
        <v>39.600090999999999</v>
      </c>
      <c r="T5507" t="s">
        <v>46</v>
      </c>
      <c r="U5507" t="s">
        <v>44247</v>
      </c>
      <c r="X5507" t="s">
        <v>43717</v>
      </c>
      <c r="Y5507" t="s">
        <v>36708</v>
      </c>
      <c r="Z5507" t="s">
        <v>36915</v>
      </c>
      <c r="AA5507" t="s">
        <v>44355</v>
      </c>
      <c r="AD5507" t="s">
        <v>880</v>
      </c>
      <c r="AE5507" t="s">
        <v>92</v>
      </c>
      <c r="AG5507" t="s">
        <v>44358</v>
      </c>
      <c r="AH5507" s="6">
        <v>1212843</v>
      </c>
      <c r="AI5507" t="s">
        <v>44356</v>
      </c>
      <c r="AJ5507" t="s">
        <v>44360</v>
      </c>
    </row>
    <row r="5508" spans="1:36" ht="17.25" hidden="1" customHeight="1" x14ac:dyDescent="0.2">
      <c r="A5508" s="4" t="s">
        <v>13101</v>
      </c>
      <c r="B5508" t="s">
        <v>8398</v>
      </c>
      <c r="C5508" t="s">
        <v>13102</v>
      </c>
      <c r="E5508" t="s">
        <v>2297</v>
      </c>
      <c r="F5508" t="s">
        <v>64</v>
      </c>
      <c r="G5508" s="5">
        <v>463</v>
      </c>
      <c r="H5508" t="s">
        <v>42</v>
      </c>
      <c r="I5508" t="s">
        <v>240</v>
      </c>
      <c r="J5508" t="s">
        <v>559</v>
      </c>
      <c r="N5508" s="6">
        <v>1973</v>
      </c>
      <c r="R5508" s="7">
        <v>39.711319000000003</v>
      </c>
      <c r="S5508" s="7">
        <v>-86.196870000000004</v>
      </c>
      <c r="T5508" t="s">
        <v>46</v>
      </c>
      <c r="U5508" t="s">
        <v>12402</v>
      </c>
      <c r="V5508" t="s">
        <v>12403</v>
      </c>
      <c r="X5508" t="s">
        <v>8422</v>
      </c>
      <c r="Y5508" t="s">
        <v>3012</v>
      </c>
      <c r="Z5508" t="s">
        <v>3691</v>
      </c>
      <c r="AA5508" t="s">
        <v>13103</v>
      </c>
      <c r="AB5508" t="s">
        <v>8431</v>
      </c>
      <c r="AG5508" t="s">
        <v>13104</v>
      </c>
      <c r="AH5508" s="6">
        <v>6443</v>
      </c>
      <c r="AI5508" t="s">
        <v>13105</v>
      </c>
      <c r="AJ5508" t="s">
        <v>13108</v>
      </c>
    </row>
    <row r="5509" spans="1:36" ht="17.25" hidden="1" customHeight="1" x14ac:dyDescent="0.2">
      <c r="A5509" s="4" t="s">
        <v>13101</v>
      </c>
      <c r="B5509" t="s">
        <v>8398</v>
      </c>
      <c r="C5509" t="s">
        <v>13102</v>
      </c>
      <c r="E5509" t="s">
        <v>740</v>
      </c>
      <c r="F5509" t="s">
        <v>64</v>
      </c>
      <c r="G5509" s="5">
        <v>83</v>
      </c>
      <c r="H5509" t="s">
        <v>42</v>
      </c>
      <c r="I5509" t="s">
        <v>65</v>
      </c>
      <c r="J5509" t="s">
        <v>559</v>
      </c>
      <c r="N5509" s="6">
        <v>1994</v>
      </c>
      <c r="R5509" s="7">
        <v>39.711319000000003</v>
      </c>
      <c r="S5509" s="7">
        <v>-86.196870000000004</v>
      </c>
      <c r="T5509" t="s">
        <v>46</v>
      </c>
      <c r="U5509" t="s">
        <v>12402</v>
      </c>
      <c r="V5509" t="s">
        <v>12403</v>
      </c>
      <c r="X5509" t="s">
        <v>8422</v>
      </c>
      <c r="Y5509" t="s">
        <v>3012</v>
      </c>
      <c r="Z5509" t="s">
        <v>3691</v>
      </c>
      <c r="AA5509" t="s">
        <v>13103</v>
      </c>
      <c r="AB5509" t="s">
        <v>8807</v>
      </c>
      <c r="AG5509" t="s">
        <v>13104</v>
      </c>
      <c r="AH5509" s="24">
        <v>6447</v>
      </c>
      <c r="AI5509" t="s">
        <v>13105</v>
      </c>
      <c r="AJ5509" t="s">
        <v>13109</v>
      </c>
    </row>
    <row r="5510" spans="1:36" ht="17.25" hidden="1" customHeight="1" x14ac:dyDescent="0.2">
      <c r="A5510" s="4" t="s">
        <v>13101</v>
      </c>
      <c r="B5510" t="s">
        <v>8398</v>
      </c>
      <c r="C5510" t="s">
        <v>13102</v>
      </c>
      <c r="E5510" t="s">
        <v>1492</v>
      </c>
      <c r="F5510" t="s">
        <v>64</v>
      </c>
      <c r="G5510" s="5">
        <v>83</v>
      </c>
      <c r="H5510" t="s">
        <v>42</v>
      </c>
      <c r="I5510" t="s">
        <v>65</v>
      </c>
      <c r="J5510" t="s">
        <v>559</v>
      </c>
      <c r="N5510" s="6">
        <v>1995</v>
      </c>
      <c r="R5510" s="7">
        <v>39.711319000000003</v>
      </c>
      <c r="S5510" s="7">
        <v>-86.196870000000004</v>
      </c>
      <c r="T5510" t="s">
        <v>46</v>
      </c>
      <c r="U5510" t="s">
        <v>12402</v>
      </c>
      <c r="V5510" t="s">
        <v>12403</v>
      </c>
      <c r="X5510" t="s">
        <v>8422</v>
      </c>
      <c r="Y5510" t="s">
        <v>3012</v>
      </c>
      <c r="Z5510" t="s">
        <v>3691</v>
      </c>
      <c r="AA5510" t="s">
        <v>13103</v>
      </c>
      <c r="AB5510" t="s">
        <v>9002</v>
      </c>
      <c r="AG5510" t="s">
        <v>13104</v>
      </c>
      <c r="AH5510" s="24">
        <v>6448</v>
      </c>
      <c r="AI5510" t="s">
        <v>13105</v>
      </c>
      <c r="AJ5510" t="s">
        <v>13110</v>
      </c>
    </row>
    <row r="5511" spans="1:36" ht="17.25" hidden="1" customHeight="1" x14ac:dyDescent="0.2">
      <c r="A5511" s="4" t="s">
        <v>13101</v>
      </c>
      <c r="B5511" t="s">
        <v>8398</v>
      </c>
      <c r="C5511" t="s">
        <v>13102</v>
      </c>
      <c r="E5511" t="s">
        <v>1494</v>
      </c>
      <c r="F5511" t="s">
        <v>86</v>
      </c>
      <c r="G5511" s="5">
        <v>161</v>
      </c>
      <c r="H5511" t="s">
        <v>42</v>
      </c>
      <c r="I5511" t="s">
        <v>65</v>
      </c>
      <c r="J5511" t="s">
        <v>559</v>
      </c>
      <c r="N5511" s="6">
        <v>2002</v>
      </c>
      <c r="R5511" s="7">
        <v>39.711319000000003</v>
      </c>
      <c r="S5511" s="7">
        <v>-86.196870000000004</v>
      </c>
      <c r="T5511" t="s">
        <v>46</v>
      </c>
      <c r="U5511" t="s">
        <v>12402</v>
      </c>
      <c r="V5511" t="s">
        <v>12403</v>
      </c>
      <c r="X5511" t="s">
        <v>8422</v>
      </c>
      <c r="Y5511" t="s">
        <v>3012</v>
      </c>
      <c r="Z5511" t="s">
        <v>3691</v>
      </c>
      <c r="AA5511" t="s">
        <v>13103</v>
      </c>
      <c r="AB5511" t="s">
        <v>9004</v>
      </c>
      <c r="AG5511" t="s">
        <v>13104</v>
      </c>
      <c r="AH5511" s="24">
        <v>6449</v>
      </c>
      <c r="AI5511" t="s">
        <v>13105</v>
      </c>
      <c r="AJ5511" t="s">
        <v>13111</v>
      </c>
    </row>
    <row r="5512" spans="1:36" ht="17.25" hidden="1" customHeight="1" x14ac:dyDescent="0.2">
      <c r="A5512" s="4" t="s">
        <v>13112</v>
      </c>
      <c r="B5512" t="s">
        <v>8398</v>
      </c>
      <c r="C5512" t="s">
        <v>13113</v>
      </c>
      <c r="E5512" t="s">
        <v>13114</v>
      </c>
      <c r="F5512" t="s">
        <v>86</v>
      </c>
      <c r="G5512" s="5">
        <v>50</v>
      </c>
      <c r="H5512" t="s">
        <v>42</v>
      </c>
      <c r="I5512" t="s">
        <v>65</v>
      </c>
      <c r="J5512" t="s">
        <v>559</v>
      </c>
      <c r="N5512" s="6">
        <v>2006</v>
      </c>
      <c r="R5512" s="7">
        <v>30.1694</v>
      </c>
      <c r="S5512" s="7">
        <v>-91.9923</v>
      </c>
      <c r="T5512" t="s">
        <v>46</v>
      </c>
      <c r="U5512" t="s">
        <v>13115</v>
      </c>
      <c r="V5512" t="s">
        <v>13115</v>
      </c>
      <c r="X5512" t="s">
        <v>8512</v>
      </c>
      <c r="Y5512" t="s">
        <v>3012</v>
      </c>
      <c r="Z5512" t="s">
        <v>3691</v>
      </c>
      <c r="AA5512" t="s">
        <v>13116</v>
      </c>
      <c r="AB5512" t="s">
        <v>13117</v>
      </c>
      <c r="AG5512" t="s">
        <v>13118</v>
      </c>
      <c r="AH5512" s="24">
        <v>30632</v>
      </c>
      <c r="AI5512" t="s">
        <v>13119</v>
      </c>
      <c r="AJ5512" t="s">
        <v>13120</v>
      </c>
    </row>
    <row r="5513" spans="1:36" ht="17.25" hidden="1" customHeight="1" x14ac:dyDescent="0.2">
      <c r="A5513" s="4" t="s">
        <v>13112</v>
      </c>
      <c r="B5513" t="s">
        <v>8398</v>
      </c>
      <c r="C5513" t="s">
        <v>13113</v>
      </c>
      <c r="E5513" t="s">
        <v>13121</v>
      </c>
      <c r="F5513" t="s">
        <v>86</v>
      </c>
      <c r="G5513" s="5">
        <v>50</v>
      </c>
      <c r="H5513" t="s">
        <v>42</v>
      </c>
      <c r="I5513" t="s">
        <v>65</v>
      </c>
      <c r="J5513" t="s">
        <v>559</v>
      </c>
      <c r="N5513" s="6">
        <v>2006</v>
      </c>
      <c r="R5513" s="7">
        <v>30.1694</v>
      </c>
      <c r="S5513" s="7">
        <v>-91.9923</v>
      </c>
      <c r="T5513" t="s">
        <v>46</v>
      </c>
      <c r="U5513" t="s">
        <v>13115</v>
      </c>
      <c r="V5513" t="s">
        <v>13115</v>
      </c>
      <c r="X5513" t="s">
        <v>8512</v>
      </c>
      <c r="Y5513" t="s">
        <v>3012</v>
      </c>
      <c r="Z5513" t="s">
        <v>3691</v>
      </c>
      <c r="AA5513" t="s">
        <v>13116</v>
      </c>
      <c r="AB5513" t="s">
        <v>13122</v>
      </c>
      <c r="AG5513" t="s">
        <v>13118</v>
      </c>
      <c r="AH5513" s="24">
        <v>30633</v>
      </c>
      <c r="AI5513" t="s">
        <v>13119</v>
      </c>
      <c r="AJ5513" t="s">
        <v>13123</v>
      </c>
    </row>
    <row r="5514" spans="1:36" ht="17.25" hidden="1" customHeight="1" x14ac:dyDescent="0.2">
      <c r="A5514" s="4" t="s">
        <v>13124</v>
      </c>
      <c r="B5514" t="s">
        <v>8398</v>
      </c>
      <c r="C5514" t="s">
        <v>13125</v>
      </c>
      <c r="E5514" t="s">
        <v>10670</v>
      </c>
      <c r="F5514" t="s">
        <v>86</v>
      </c>
      <c r="G5514" s="5">
        <v>426</v>
      </c>
      <c r="H5514" t="s">
        <v>42</v>
      </c>
      <c r="I5514" t="s">
        <v>43</v>
      </c>
      <c r="J5514" t="s">
        <v>559</v>
      </c>
      <c r="N5514" s="8">
        <v>2004</v>
      </c>
      <c r="R5514" s="7">
        <v>33.475960000000001</v>
      </c>
      <c r="S5514" s="7">
        <v>-113.1134</v>
      </c>
      <c r="T5514" t="s">
        <v>46</v>
      </c>
      <c r="U5514" t="s">
        <v>13126</v>
      </c>
      <c r="V5514" t="s">
        <v>8539</v>
      </c>
      <c r="X5514" t="s">
        <v>8540</v>
      </c>
      <c r="Y5514" t="s">
        <v>3012</v>
      </c>
      <c r="Z5514" t="s">
        <v>3691</v>
      </c>
      <c r="AA5514" t="s">
        <v>13127</v>
      </c>
      <c r="AB5514" t="s">
        <v>9184</v>
      </c>
      <c r="AG5514" t="s">
        <v>13128</v>
      </c>
      <c r="AH5514" s="8" t="s">
        <v>13129</v>
      </c>
      <c r="AI5514" t="s">
        <v>13130</v>
      </c>
      <c r="AJ5514" t="s">
        <v>13131</v>
      </c>
    </row>
    <row r="5515" spans="1:36" ht="17.25" hidden="1" customHeight="1" x14ac:dyDescent="0.2">
      <c r="A5515" s="4" t="s">
        <v>13124</v>
      </c>
      <c r="B5515" t="s">
        <v>8398</v>
      </c>
      <c r="C5515" t="s">
        <v>13125</v>
      </c>
      <c r="E5515" t="s">
        <v>10675</v>
      </c>
      <c r="F5515" t="s">
        <v>86</v>
      </c>
      <c r="G5515" s="5">
        <v>426</v>
      </c>
      <c r="H5515" t="s">
        <v>42</v>
      </c>
      <c r="I5515" t="s">
        <v>43</v>
      </c>
      <c r="J5515" t="s">
        <v>559</v>
      </c>
      <c r="N5515" s="8">
        <v>2004</v>
      </c>
      <c r="R5515" s="7">
        <v>33.475960000000001</v>
      </c>
      <c r="S5515" s="7">
        <v>-113.1134</v>
      </c>
      <c r="T5515" t="s">
        <v>46</v>
      </c>
      <c r="U5515" t="s">
        <v>13126</v>
      </c>
      <c r="V5515" t="s">
        <v>8539</v>
      </c>
      <c r="X5515" t="s">
        <v>8540</v>
      </c>
      <c r="Y5515" t="s">
        <v>3012</v>
      </c>
      <c r="Z5515" t="s">
        <v>3691</v>
      </c>
      <c r="AA5515" t="s">
        <v>13127</v>
      </c>
      <c r="AB5515" t="s">
        <v>9187</v>
      </c>
      <c r="AG5515" t="s">
        <v>13128</v>
      </c>
      <c r="AH5515" s="8" t="s">
        <v>13132</v>
      </c>
      <c r="AI5515" t="s">
        <v>13130</v>
      </c>
      <c r="AJ5515" t="s">
        <v>13133</v>
      </c>
    </row>
    <row r="5516" spans="1:36" ht="17.25" hidden="1" customHeight="1" x14ac:dyDescent="0.2">
      <c r="A5516" s="4" t="s">
        <v>13124</v>
      </c>
      <c r="B5516" t="s">
        <v>8398</v>
      </c>
      <c r="C5516" t="s">
        <v>13125</v>
      </c>
      <c r="E5516" t="s">
        <v>10660</v>
      </c>
      <c r="F5516" t="s">
        <v>86</v>
      </c>
      <c r="G5516" s="5">
        <v>426</v>
      </c>
      <c r="H5516" t="s">
        <v>42</v>
      </c>
      <c r="I5516" t="s">
        <v>43</v>
      </c>
      <c r="J5516" t="s">
        <v>559</v>
      </c>
      <c r="N5516" s="8">
        <v>2004</v>
      </c>
      <c r="R5516" s="7">
        <v>33.475960000000001</v>
      </c>
      <c r="S5516" s="7">
        <v>-113.1134</v>
      </c>
      <c r="T5516" t="s">
        <v>46</v>
      </c>
      <c r="U5516" t="s">
        <v>13126</v>
      </c>
      <c r="V5516" t="s">
        <v>8539</v>
      </c>
      <c r="X5516" t="s">
        <v>8540</v>
      </c>
      <c r="Y5516" t="s">
        <v>3012</v>
      </c>
      <c r="Z5516" t="s">
        <v>3691</v>
      </c>
      <c r="AA5516" t="s">
        <v>13127</v>
      </c>
      <c r="AB5516" t="s">
        <v>9189</v>
      </c>
      <c r="AG5516" t="s">
        <v>13128</v>
      </c>
      <c r="AH5516" s="8" t="s">
        <v>13134</v>
      </c>
      <c r="AI5516" t="s">
        <v>13130</v>
      </c>
      <c r="AJ5516" t="s">
        <v>13135</v>
      </c>
    </row>
    <row r="5517" spans="1:36" ht="17.25" hidden="1" customHeight="1" x14ac:dyDescent="0.2">
      <c r="A5517" s="4" t="s">
        <v>13145</v>
      </c>
      <c r="B5517" t="s">
        <v>8398</v>
      </c>
      <c r="C5517" t="s">
        <v>13146</v>
      </c>
      <c r="E5517" t="s">
        <v>565</v>
      </c>
      <c r="F5517" t="s">
        <v>86</v>
      </c>
      <c r="G5517" s="5">
        <v>570</v>
      </c>
      <c r="H5517" t="s">
        <v>42</v>
      </c>
      <c r="I5517" t="s">
        <v>43</v>
      </c>
      <c r="J5517" t="s">
        <v>559</v>
      </c>
      <c r="N5517" s="27">
        <v>2003</v>
      </c>
      <c r="R5517" s="7">
        <v>32.395800000000001</v>
      </c>
      <c r="S5517" s="7">
        <v>-94.436700000000002</v>
      </c>
      <c r="T5517" t="s">
        <v>46</v>
      </c>
      <c r="U5517" t="s">
        <v>9053</v>
      </c>
      <c r="V5517" t="s">
        <v>9939</v>
      </c>
      <c r="X5517" t="s">
        <v>8584</v>
      </c>
      <c r="Y5517" t="s">
        <v>3012</v>
      </c>
      <c r="Z5517" t="s">
        <v>3691</v>
      </c>
      <c r="AA5517" t="s">
        <v>13147</v>
      </c>
      <c r="AB5517" t="s">
        <v>13148</v>
      </c>
      <c r="AI5517" t="s">
        <v>13149</v>
      </c>
      <c r="AJ5517" t="s">
        <v>13150</v>
      </c>
    </row>
    <row r="5518" spans="1:36" ht="17.25" hidden="1" customHeight="1" x14ac:dyDescent="0.2">
      <c r="A5518" s="4" t="s">
        <v>13151</v>
      </c>
      <c r="B5518" t="s">
        <v>8398</v>
      </c>
      <c r="C5518" t="s">
        <v>13152</v>
      </c>
      <c r="E5518" t="s">
        <v>696</v>
      </c>
      <c r="F5518" t="s">
        <v>86</v>
      </c>
      <c r="G5518" s="5">
        <v>102</v>
      </c>
      <c r="H5518" t="s">
        <v>42</v>
      </c>
      <c r="I5518" t="s">
        <v>65</v>
      </c>
      <c r="J5518" t="s">
        <v>559</v>
      </c>
      <c r="N5518" s="6">
        <v>1995</v>
      </c>
      <c r="R5518" s="7">
        <v>36.430554000000001</v>
      </c>
      <c r="S5518" s="7">
        <v>-114.9024</v>
      </c>
      <c r="T5518" t="s">
        <v>46</v>
      </c>
      <c r="U5518" t="s">
        <v>8815</v>
      </c>
      <c r="V5518" t="s">
        <v>8816</v>
      </c>
      <c r="X5518" t="s">
        <v>8817</v>
      </c>
      <c r="Y5518" t="s">
        <v>3012</v>
      </c>
      <c r="Z5518" t="s">
        <v>3691</v>
      </c>
      <c r="AA5518" t="s">
        <v>13153</v>
      </c>
      <c r="AB5518" t="s">
        <v>8914</v>
      </c>
      <c r="AG5518" t="s">
        <v>13154</v>
      </c>
      <c r="AH5518" s="24">
        <v>8675</v>
      </c>
      <c r="AI5518" t="s">
        <v>13155</v>
      </c>
      <c r="AJ5518" t="s">
        <v>13156</v>
      </c>
    </row>
    <row r="5519" spans="1:36" ht="17.25" hidden="1" customHeight="1" x14ac:dyDescent="0.2">
      <c r="A5519" s="4" t="s">
        <v>13151</v>
      </c>
      <c r="B5519" t="s">
        <v>8398</v>
      </c>
      <c r="C5519" t="s">
        <v>13152</v>
      </c>
      <c r="E5519" t="s">
        <v>740</v>
      </c>
      <c r="F5519" t="s">
        <v>86</v>
      </c>
      <c r="G5519" s="5">
        <v>85</v>
      </c>
      <c r="H5519" t="s">
        <v>42</v>
      </c>
      <c r="I5519" t="s">
        <v>65</v>
      </c>
      <c r="J5519" t="s">
        <v>559</v>
      </c>
      <c r="N5519" s="6">
        <v>2006</v>
      </c>
      <c r="R5519" s="7">
        <v>36.430554000000001</v>
      </c>
      <c r="S5519" s="7">
        <v>-114.9024</v>
      </c>
      <c r="T5519" t="s">
        <v>46</v>
      </c>
      <c r="U5519" t="s">
        <v>8815</v>
      </c>
      <c r="V5519" t="s">
        <v>8816</v>
      </c>
      <c r="X5519" t="s">
        <v>8817</v>
      </c>
      <c r="Y5519" t="s">
        <v>3012</v>
      </c>
      <c r="Z5519" t="s">
        <v>3691</v>
      </c>
      <c r="AA5519" t="s">
        <v>13153</v>
      </c>
      <c r="AB5519" t="s">
        <v>8807</v>
      </c>
      <c r="AG5519" t="s">
        <v>13154</v>
      </c>
      <c r="AH5519" s="24">
        <v>30062</v>
      </c>
      <c r="AI5519" t="s">
        <v>13155</v>
      </c>
      <c r="AJ5519" t="s">
        <v>13157</v>
      </c>
    </row>
    <row r="5520" spans="1:36" ht="17.25" hidden="1" customHeight="1" x14ac:dyDescent="0.2">
      <c r="A5520" s="4" t="s">
        <v>13151</v>
      </c>
      <c r="B5520" t="s">
        <v>8398</v>
      </c>
      <c r="C5520" t="s">
        <v>13152</v>
      </c>
      <c r="E5520" t="s">
        <v>10461</v>
      </c>
      <c r="F5520" t="s">
        <v>86</v>
      </c>
      <c r="G5520" s="5">
        <v>559</v>
      </c>
      <c r="H5520" t="s">
        <v>42</v>
      </c>
      <c r="I5520" t="s">
        <v>43</v>
      </c>
      <c r="J5520" t="s">
        <v>559</v>
      </c>
      <c r="N5520" s="27">
        <v>2011</v>
      </c>
      <c r="R5520" s="7">
        <v>36.430554000000001</v>
      </c>
      <c r="S5520" s="7">
        <v>-114.9024</v>
      </c>
      <c r="T5520" t="s">
        <v>46</v>
      </c>
      <c r="U5520" t="s">
        <v>8815</v>
      </c>
      <c r="V5520" t="s">
        <v>8816</v>
      </c>
      <c r="X5520" t="s">
        <v>8817</v>
      </c>
      <c r="Y5520" t="s">
        <v>3012</v>
      </c>
      <c r="Z5520" t="s">
        <v>3691</v>
      </c>
      <c r="AA5520" t="s">
        <v>13153</v>
      </c>
      <c r="AB5520" t="s">
        <v>10435</v>
      </c>
      <c r="AG5520" t="s">
        <v>13154</v>
      </c>
      <c r="AH5520" s="8" t="s">
        <v>13158</v>
      </c>
      <c r="AI5520" t="s">
        <v>13155</v>
      </c>
      <c r="AJ5520" t="s">
        <v>13159</v>
      </c>
    </row>
    <row r="5521" spans="1:36" ht="17.25" hidden="1" customHeight="1" x14ac:dyDescent="0.2">
      <c r="A5521" s="4" t="s">
        <v>13160</v>
      </c>
      <c r="B5521" t="s">
        <v>8398</v>
      </c>
      <c r="C5521" t="s">
        <v>13161</v>
      </c>
      <c r="E5521" t="s">
        <v>40</v>
      </c>
      <c r="F5521" t="s">
        <v>86</v>
      </c>
      <c r="G5521" s="5">
        <v>87</v>
      </c>
      <c r="H5521" t="s">
        <v>857</v>
      </c>
      <c r="I5521" t="s">
        <v>65</v>
      </c>
      <c r="J5521" t="s">
        <v>559</v>
      </c>
      <c r="N5521" s="6">
        <v>2007</v>
      </c>
      <c r="R5521" s="7">
        <v>36.185499999999998</v>
      </c>
      <c r="S5521" s="7">
        <v>-94.284099999999995</v>
      </c>
      <c r="T5521" t="s">
        <v>46</v>
      </c>
      <c r="U5521" t="s">
        <v>13162</v>
      </c>
      <c r="V5521" t="s">
        <v>8446</v>
      </c>
      <c r="X5521" t="s">
        <v>10157</v>
      </c>
      <c r="Y5521" t="s">
        <v>3012</v>
      </c>
      <c r="Z5521" t="s">
        <v>3691</v>
      </c>
      <c r="AA5521" t="s">
        <v>13163</v>
      </c>
      <c r="AB5521" t="s">
        <v>8690</v>
      </c>
      <c r="AG5521" t="s">
        <v>13164</v>
      </c>
      <c r="AH5521" s="24">
        <v>32492</v>
      </c>
      <c r="AI5521" t="s">
        <v>13165</v>
      </c>
      <c r="AJ5521" t="s">
        <v>13166</v>
      </c>
    </row>
    <row r="5522" spans="1:36" ht="17.25" hidden="1" customHeight="1" x14ac:dyDescent="0.2">
      <c r="A5522" s="4" t="s">
        <v>13160</v>
      </c>
      <c r="B5522" t="s">
        <v>8398</v>
      </c>
      <c r="C5522" t="s">
        <v>13161</v>
      </c>
      <c r="E5522" t="s">
        <v>56</v>
      </c>
      <c r="F5522" t="s">
        <v>86</v>
      </c>
      <c r="G5522" s="5">
        <v>87</v>
      </c>
      <c r="H5522" t="s">
        <v>857</v>
      </c>
      <c r="I5522" t="s">
        <v>65</v>
      </c>
      <c r="J5522" t="s">
        <v>559</v>
      </c>
      <c r="N5522" s="6">
        <v>2007</v>
      </c>
      <c r="R5522" s="7">
        <v>36.185499999999998</v>
      </c>
      <c r="S5522" s="7">
        <v>-94.284099999999995</v>
      </c>
      <c r="T5522" t="s">
        <v>46</v>
      </c>
      <c r="U5522" t="s">
        <v>13162</v>
      </c>
      <c r="V5522" t="s">
        <v>8446</v>
      </c>
      <c r="X5522" t="s">
        <v>10157</v>
      </c>
      <c r="Y5522" t="s">
        <v>3012</v>
      </c>
      <c r="Z5522" t="s">
        <v>3691</v>
      </c>
      <c r="AA5522" t="s">
        <v>13163</v>
      </c>
      <c r="AB5522" t="s">
        <v>8503</v>
      </c>
      <c r="AG5522" t="s">
        <v>13164</v>
      </c>
      <c r="AH5522" s="24">
        <v>32938</v>
      </c>
      <c r="AI5522" t="s">
        <v>13165</v>
      </c>
      <c r="AJ5522" t="s">
        <v>13167</v>
      </c>
    </row>
    <row r="5523" spans="1:36" ht="17.25" hidden="1" customHeight="1" x14ac:dyDescent="0.2">
      <c r="A5523" s="4" t="s">
        <v>13160</v>
      </c>
      <c r="B5523" t="s">
        <v>8398</v>
      </c>
      <c r="C5523" t="s">
        <v>13161</v>
      </c>
      <c r="E5523" t="s">
        <v>58</v>
      </c>
      <c r="F5523" t="s">
        <v>86</v>
      </c>
      <c r="G5523" s="5">
        <v>88</v>
      </c>
      <c r="H5523" t="s">
        <v>857</v>
      </c>
      <c r="I5523" t="s">
        <v>65</v>
      </c>
      <c r="J5523" t="s">
        <v>559</v>
      </c>
      <c r="N5523" s="6">
        <v>2007</v>
      </c>
      <c r="R5523" s="7">
        <v>36.185499999999998</v>
      </c>
      <c r="S5523" s="7">
        <v>-94.284099999999995</v>
      </c>
      <c r="T5523" t="s">
        <v>46</v>
      </c>
      <c r="U5523" t="s">
        <v>13162</v>
      </c>
      <c r="V5523" t="s">
        <v>8446</v>
      </c>
      <c r="X5523" t="s">
        <v>10157</v>
      </c>
      <c r="Y5523" t="s">
        <v>3012</v>
      </c>
      <c r="Z5523" t="s">
        <v>3691</v>
      </c>
      <c r="AA5523" t="s">
        <v>13163</v>
      </c>
      <c r="AB5523" t="s">
        <v>8595</v>
      </c>
      <c r="AG5523" t="s">
        <v>13164</v>
      </c>
      <c r="AH5523" s="24">
        <v>32939</v>
      </c>
      <c r="AI5523" t="s">
        <v>13165</v>
      </c>
      <c r="AJ5523" t="s">
        <v>13168</v>
      </c>
    </row>
    <row r="5524" spans="1:36" ht="17.25" hidden="1" customHeight="1" x14ac:dyDescent="0.2">
      <c r="A5524" s="4" t="s">
        <v>13160</v>
      </c>
      <c r="B5524" t="s">
        <v>8398</v>
      </c>
      <c r="C5524" t="s">
        <v>13161</v>
      </c>
      <c r="E5524" t="s">
        <v>191</v>
      </c>
      <c r="F5524" t="s">
        <v>86</v>
      </c>
      <c r="G5524" s="5">
        <v>88</v>
      </c>
      <c r="H5524" t="s">
        <v>857</v>
      </c>
      <c r="I5524" t="s">
        <v>65</v>
      </c>
      <c r="J5524" t="s">
        <v>559</v>
      </c>
      <c r="N5524" s="6">
        <v>2007</v>
      </c>
      <c r="R5524" s="7">
        <v>36.185499999999998</v>
      </c>
      <c r="S5524" s="7">
        <v>-94.284099999999995</v>
      </c>
      <c r="T5524" t="s">
        <v>46</v>
      </c>
      <c r="U5524" t="s">
        <v>13162</v>
      </c>
      <c r="V5524" t="s">
        <v>8446</v>
      </c>
      <c r="X5524" t="s">
        <v>10157</v>
      </c>
      <c r="Y5524" t="s">
        <v>3012</v>
      </c>
      <c r="Z5524" t="s">
        <v>3691</v>
      </c>
      <c r="AA5524" t="s">
        <v>13163</v>
      </c>
      <c r="AB5524" t="s">
        <v>8414</v>
      </c>
      <c r="AG5524" t="s">
        <v>13164</v>
      </c>
      <c r="AH5524" s="24">
        <v>32940</v>
      </c>
      <c r="AI5524" t="s">
        <v>13165</v>
      </c>
      <c r="AJ5524" t="s">
        <v>13169</v>
      </c>
    </row>
    <row r="5525" spans="1:36" ht="17.25" hidden="1" customHeight="1" x14ac:dyDescent="0.2">
      <c r="A5525" s="4" t="s">
        <v>13170</v>
      </c>
      <c r="B5525" t="s">
        <v>8398</v>
      </c>
      <c r="C5525" t="s">
        <v>13171</v>
      </c>
      <c r="E5525" t="s">
        <v>13172</v>
      </c>
      <c r="F5525" t="s">
        <v>86</v>
      </c>
      <c r="G5525" s="5">
        <v>600</v>
      </c>
      <c r="H5525" t="s">
        <v>42</v>
      </c>
      <c r="I5525" t="s">
        <v>43</v>
      </c>
      <c r="J5525" t="s">
        <v>559</v>
      </c>
      <c r="N5525" s="27">
        <v>2002</v>
      </c>
      <c r="R5525" s="7">
        <v>34.592300000000002</v>
      </c>
      <c r="S5525" s="7">
        <v>-92.2166</v>
      </c>
      <c r="T5525" t="s">
        <v>46</v>
      </c>
      <c r="U5525" t="s">
        <v>13173</v>
      </c>
      <c r="V5525" t="s">
        <v>13174</v>
      </c>
      <c r="X5525" t="s">
        <v>10157</v>
      </c>
      <c r="Y5525" t="s">
        <v>3012</v>
      </c>
      <c r="Z5525" t="s">
        <v>3691</v>
      </c>
      <c r="AA5525" t="s">
        <v>13175</v>
      </c>
      <c r="AB5525" t="s">
        <v>13176</v>
      </c>
      <c r="AG5525" t="s">
        <v>13177</v>
      </c>
      <c r="AH5525" s="8" t="s">
        <v>13178</v>
      </c>
      <c r="AI5525" t="s">
        <v>13179</v>
      </c>
      <c r="AJ5525" t="s">
        <v>13180</v>
      </c>
    </row>
    <row r="5526" spans="1:36" ht="17.25" hidden="1" customHeight="1" x14ac:dyDescent="0.2">
      <c r="A5526" s="4" t="s">
        <v>13181</v>
      </c>
      <c r="B5526" t="s">
        <v>8398</v>
      </c>
      <c r="C5526" t="s">
        <v>13182</v>
      </c>
      <c r="E5526" t="s">
        <v>13183</v>
      </c>
      <c r="F5526" t="s">
        <v>64</v>
      </c>
      <c r="G5526" s="5">
        <v>180</v>
      </c>
      <c r="H5526" t="s">
        <v>42</v>
      </c>
      <c r="I5526" t="s">
        <v>65</v>
      </c>
      <c r="J5526" t="s">
        <v>559</v>
      </c>
      <c r="N5526" s="6">
        <v>1994</v>
      </c>
      <c r="R5526" s="7">
        <v>34.339587999999999</v>
      </c>
      <c r="S5526" s="7">
        <v>-82.819869999999995</v>
      </c>
      <c r="T5526" t="s">
        <v>46</v>
      </c>
      <c r="U5526" t="s">
        <v>13184</v>
      </c>
      <c r="V5526" t="s">
        <v>13185</v>
      </c>
      <c r="X5526" t="s">
        <v>8447</v>
      </c>
      <c r="Y5526" t="s">
        <v>3012</v>
      </c>
      <c r="Z5526" t="s">
        <v>3691</v>
      </c>
      <c r="AA5526" t="s">
        <v>13186</v>
      </c>
      <c r="AB5526" t="s">
        <v>13187</v>
      </c>
      <c r="AG5526" t="s">
        <v>13188</v>
      </c>
      <c r="AH5526" s="6">
        <v>8716</v>
      </c>
      <c r="AI5526" t="s">
        <v>13189</v>
      </c>
      <c r="AJ5526" t="s">
        <v>13190</v>
      </c>
    </row>
    <row r="5527" spans="1:36" ht="17.25" hidden="1" customHeight="1" x14ac:dyDescent="0.2">
      <c r="A5527" s="4" t="s">
        <v>13181</v>
      </c>
      <c r="B5527" t="s">
        <v>8398</v>
      </c>
      <c r="C5527" t="s">
        <v>13182</v>
      </c>
      <c r="E5527" t="s">
        <v>13191</v>
      </c>
      <c r="F5527" t="s">
        <v>64</v>
      </c>
      <c r="G5527" s="5">
        <v>180</v>
      </c>
      <c r="H5527" t="s">
        <v>42</v>
      </c>
      <c r="I5527" t="s">
        <v>65</v>
      </c>
      <c r="J5527" t="s">
        <v>559</v>
      </c>
      <c r="N5527" s="6">
        <v>1994</v>
      </c>
      <c r="R5527" s="7">
        <v>34.339587999999999</v>
      </c>
      <c r="S5527" s="7">
        <v>-82.819869999999995</v>
      </c>
      <c r="T5527" t="s">
        <v>46</v>
      </c>
      <c r="U5527" t="s">
        <v>13184</v>
      </c>
      <c r="V5527" t="s">
        <v>13185</v>
      </c>
      <c r="X5527" t="s">
        <v>8447</v>
      </c>
      <c r="Y5527" t="s">
        <v>3012</v>
      </c>
      <c r="Z5527" t="s">
        <v>3691</v>
      </c>
      <c r="AA5527" t="s">
        <v>13186</v>
      </c>
      <c r="AB5527" t="s">
        <v>13192</v>
      </c>
      <c r="AG5527" t="s">
        <v>13188</v>
      </c>
      <c r="AH5527" s="6">
        <v>8717</v>
      </c>
      <c r="AI5527" t="s">
        <v>13189</v>
      </c>
      <c r="AJ5527" t="s">
        <v>13193</v>
      </c>
    </row>
    <row r="5528" spans="1:36" ht="17.25" hidden="1" customHeight="1" x14ac:dyDescent="0.2">
      <c r="A5528" s="4" t="s">
        <v>13194</v>
      </c>
      <c r="B5528" t="s">
        <v>8398</v>
      </c>
      <c r="C5528" t="s">
        <v>13195</v>
      </c>
      <c r="E5528" t="s">
        <v>8444</v>
      </c>
      <c r="F5528" t="s">
        <v>86</v>
      </c>
      <c r="G5528" s="5">
        <v>165</v>
      </c>
      <c r="H5528" t="s">
        <v>42</v>
      </c>
      <c r="I5528" t="s">
        <v>65</v>
      </c>
      <c r="J5528" t="s">
        <v>559</v>
      </c>
      <c r="N5528" s="6">
        <v>2001</v>
      </c>
      <c r="R5528" s="7">
        <v>33.358471999999999</v>
      </c>
      <c r="S5528" s="7">
        <v>-84.991389999999996</v>
      </c>
      <c r="T5528" t="s">
        <v>46</v>
      </c>
      <c r="U5528" t="s">
        <v>8765</v>
      </c>
      <c r="V5528" t="s">
        <v>10406</v>
      </c>
      <c r="X5528" t="s">
        <v>8447</v>
      </c>
      <c r="Y5528" t="s">
        <v>3012</v>
      </c>
      <c r="Z5528" t="s">
        <v>3691</v>
      </c>
      <c r="AA5528" t="s">
        <v>13196</v>
      </c>
      <c r="AB5528" t="s">
        <v>8449</v>
      </c>
      <c r="AG5528" t="s">
        <v>13197</v>
      </c>
      <c r="AH5528" s="6">
        <v>24658</v>
      </c>
      <c r="AI5528" t="s">
        <v>13198</v>
      </c>
      <c r="AJ5528" t="s">
        <v>13199</v>
      </c>
    </row>
    <row r="5529" spans="1:36" ht="17.25" hidden="1" customHeight="1" x14ac:dyDescent="0.2">
      <c r="A5529" s="4" t="s">
        <v>13194</v>
      </c>
      <c r="B5529" t="s">
        <v>8398</v>
      </c>
      <c r="C5529" t="s">
        <v>13195</v>
      </c>
      <c r="E5529" t="s">
        <v>8453</v>
      </c>
      <c r="F5529" t="s">
        <v>86</v>
      </c>
      <c r="G5529" s="5">
        <v>165</v>
      </c>
      <c r="H5529" t="s">
        <v>42</v>
      </c>
      <c r="I5529" t="s">
        <v>65</v>
      </c>
      <c r="J5529" t="s">
        <v>559</v>
      </c>
      <c r="N5529" s="6">
        <v>2001</v>
      </c>
      <c r="R5529" s="7">
        <v>33.358471999999999</v>
      </c>
      <c r="S5529" s="7">
        <v>-84.991389999999996</v>
      </c>
      <c r="T5529" t="s">
        <v>46</v>
      </c>
      <c r="U5529" t="s">
        <v>8765</v>
      </c>
      <c r="V5529" t="s">
        <v>10406</v>
      </c>
      <c r="X5529" t="s">
        <v>8447</v>
      </c>
      <c r="Y5529" t="s">
        <v>3012</v>
      </c>
      <c r="Z5529" t="s">
        <v>3691</v>
      </c>
      <c r="AA5529" t="s">
        <v>13196</v>
      </c>
      <c r="AB5529" t="s">
        <v>8454</v>
      </c>
      <c r="AG5529" t="s">
        <v>13197</v>
      </c>
      <c r="AH5529" s="6">
        <v>24659</v>
      </c>
      <c r="AI5529" t="s">
        <v>13198</v>
      </c>
      <c r="AJ5529" t="s">
        <v>13200</v>
      </c>
    </row>
    <row r="5530" spans="1:36" ht="17.25" hidden="1" customHeight="1" x14ac:dyDescent="0.2">
      <c r="A5530" s="4" t="s">
        <v>13194</v>
      </c>
      <c r="B5530" t="s">
        <v>8398</v>
      </c>
      <c r="C5530" t="s">
        <v>13195</v>
      </c>
      <c r="E5530" t="s">
        <v>8456</v>
      </c>
      <c r="F5530" t="s">
        <v>86</v>
      </c>
      <c r="G5530" s="5">
        <v>165</v>
      </c>
      <c r="H5530" t="s">
        <v>42</v>
      </c>
      <c r="I5530" t="s">
        <v>65</v>
      </c>
      <c r="J5530" t="s">
        <v>559</v>
      </c>
      <c r="N5530" s="6">
        <v>2001</v>
      </c>
      <c r="R5530" s="7">
        <v>33.358471999999999</v>
      </c>
      <c r="S5530" s="7">
        <v>-84.991389999999996</v>
      </c>
      <c r="T5530" t="s">
        <v>46</v>
      </c>
      <c r="U5530" t="s">
        <v>8765</v>
      </c>
      <c r="V5530" t="s">
        <v>10406</v>
      </c>
      <c r="X5530" t="s">
        <v>8447</v>
      </c>
      <c r="Y5530" t="s">
        <v>3012</v>
      </c>
      <c r="Z5530" t="s">
        <v>3691</v>
      </c>
      <c r="AA5530" t="s">
        <v>13196</v>
      </c>
      <c r="AB5530" t="s">
        <v>8457</v>
      </c>
      <c r="AG5530" t="s">
        <v>13197</v>
      </c>
      <c r="AH5530" s="6">
        <v>24660</v>
      </c>
      <c r="AI5530" t="s">
        <v>13198</v>
      </c>
      <c r="AJ5530" t="s">
        <v>13201</v>
      </c>
    </row>
    <row r="5531" spans="1:36" ht="17.25" hidden="1" customHeight="1" x14ac:dyDescent="0.2">
      <c r="A5531" s="4" t="s">
        <v>13202</v>
      </c>
      <c r="B5531" t="s">
        <v>8398</v>
      </c>
      <c r="C5531" t="s">
        <v>13203</v>
      </c>
      <c r="E5531" t="s">
        <v>2297</v>
      </c>
      <c r="F5531" t="s">
        <v>86</v>
      </c>
      <c r="G5531" s="5">
        <v>82</v>
      </c>
      <c r="H5531" t="s">
        <v>42</v>
      </c>
      <c r="I5531" t="s">
        <v>65</v>
      </c>
      <c r="J5531" t="s">
        <v>559</v>
      </c>
      <c r="M5531" t="s">
        <v>559</v>
      </c>
      <c r="N5531" s="6">
        <v>2000</v>
      </c>
      <c r="R5531" s="7">
        <v>39.130600000000001</v>
      </c>
      <c r="S5531" s="7">
        <v>-94.477800000000002</v>
      </c>
      <c r="T5531" t="s">
        <v>46</v>
      </c>
      <c r="U5531" t="s">
        <v>13204</v>
      </c>
      <c r="V5531" t="s">
        <v>9523</v>
      </c>
      <c r="X5531" t="s">
        <v>8994</v>
      </c>
      <c r="Y5531" t="s">
        <v>3012</v>
      </c>
      <c r="Z5531" t="s">
        <v>3691</v>
      </c>
      <c r="AA5531" t="s">
        <v>13205</v>
      </c>
      <c r="AB5531" t="s">
        <v>8431</v>
      </c>
      <c r="AG5531" t="s">
        <v>13206</v>
      </c>
      <c r="AH5531" s="6">
        <v>8807</v>
      </c>
      <c r="AI5531" t="s">
        <v>13207</v>
      </c>
      <c r="AJ5531" t="s">
        <v>13208</v>
      </c>
    </row>
    <row r="5532" spans="1:36" ht="17.25" hidden="1" customHeight="1" x14ac:dyDescent="0.2">
      <c r="A5532" s="4" t="s">
        <v>13202</v>
      </c>
      <c r="B5532" t="s">
        <v>8398</v>
      </c>
      <c r="C5532" t="s">
        <v>13203</v>
      </c>
      <c r="E5532" t="s">
        <v>3929</v>
      </c>
      <c r="F5532" t="s">
        <v>86</v>
      </c>
      <c r="G5532" s="5">
        <v>82</v>
      </c>
      <c r="H5532" t="s">
        <v>42</v>
      </c>
      <c r="I5532" t="s">
        <v>65</v>
      </c>
      <c r="J5532" t="s">
        <v>559</v>
      </c>
      <c r="M5532" t="s">
        <v>559</v>
      </c>
      <c r="N5532" s="6">
        <v>2000</v>
      </c>
      <c r="R5532" s="7">
        <v>39.130600000000001</v>
      </c>
      <c r="S5532" s="7">
        <v>-94.477800000000002</v>
      </c>
      <c r="T5532" t="s">
        <v>46</v>
      </c>
      <c r="U5532" t="s">
        <v>13204</v>
      </c>
      <c r="V5532" t="s">
        <v>9523</v>
      </c>
      <c r="X5532" t="s">
        <v>8994</v>
      </c>
      <c r="Y5532" t="s">
        <v>3012</v>
      </c>
      <c r="Z5532" t="s">
        <v>3691</v>
      </c>
      <c r="AA5532" t="s">
        <v>13205</v>
      </c>
      <c r="AB5532" t="s">
        <v>8726</v>
      </c>
      <c r="AG5532" t="s">
        <v>13206</v>
      </c>
      <c r="AH5532" s="6">
        <v>8808</v>
      </c>
      <c r="AI5532" t="s">
        <v>13207</v>
      </c>
      <c r="AJ5532" t="s">
        <v>13209</v>
      </c>
    </row>
    <row r="5533" spans="1:36" ht="17.25" hidden="1" customHeight="1" x14ac:dyDescent="0.2">
      <c r="A5533" s="4" t="s">
        <v>13202</v>
      </c>
      <c r="B5533" t="s">
        <v>8398</v>
      </c>
      <c r="C5533" t="s">
        <v>13203</v>
      </c>
      <c r="E5533" t="s">
        <v>565</v>
      </c>
      <c r="F5533" t="s">
        <v>4924</v>
      </c>
      <c r="G5533" s="5">
        <v>313</v>
      </c>
      <c r="H5533" t="s">
        <v>42</v>
      </c>
      <c r="I5533" t="s">
        <v>43</v>
      </c>
      <c r="J5533" t="s">
        <v>559</v>
      </c>
      <c r="M5533" t="s">
        <v>559</v>
      </c>
      <c r="N5533" s="6">
        <v>2000</v>
      </c>
      <c r="R5533" s="7">
        <v>39.130600000000001</v>
      </c>
      <c r="S5533" s="7">
        <v>-94.477800000000002</v>
      </c>
      <c r="T5533" t="s">
        <v>46</v>
      </c>
      <c r="U5533" t="s">
        <v>13204</v>
      </c>
      <c r="V5533" t="s">
        <v>9523</v>
      </c>
      <c r="X5533" t="s">
        <v>8994</v>
      </c>
      <c r="Y5533" t="s">
        <v>3012</v>
      </c>
      <c r="Z5533" t="s">
        <v>3691</v>
      </c>
      <c r="AA5533" t="s">
        <v>13205</v>
      </c>
      <c r="AB5533" t="s">
        <v>13210</v>
      </c>
      <c r="AG5533" t="s">
        <v>13206</v>
      </c>
      <c r="AH5533" s="27" t="s">
        <v>13211</v>
      </c>
      <c r="AI5533" t="s">
        <v>13207</v>
      </c>
      <c r="AJ5533" t="s">
        <v>13212</v>
      </c>
    </row>
    <row r="5534" spans="1:36" ht="17.25" hidden="1" customHeight="1" x14ac:dyDescent="0.2">
      <c r="A5534" s="4" t="s">
        <v>13213</v>
      </c>
      <c r="B5534" t="s">
        <v>8398</v>
      </c>
      <c r="C5534" t="s">
        <v>13214</v>
      </c>
      <c r="E5534" t="s">
        <v>565</v>
      </c>
      <c r="F5534" t="s">
        <v>64</v>
      </c>
      <c r="G5534" s="5">
        <v>566</v>
      </c>
      <c r="H5534" t="s">
        <v>42</v>
      </c>
      <c r="I5534" t="s">
        <v>43</v>
      </c>
      <c r="J5534" t="s">
        <v>559</v>
      </c>
      <c r="N5534" s="6">
        <v>1993</v>
      </c>
      <c r="R5534" s="7">
        <v>39.743600000000001</v>
      </c>
      <c r="S5534" s="7">
        <v>-75.507199999999997</v>
      </c>
      <c r="T5534" t="s">
        <v>46</v>
      </c>
      <c r="U5534" t="s">
        <v>11543</v>
      </c>
      <c r="V5534" t="s">
        <v>11227</v>
      </c>
      <c r="X5534" t="s">
        <v>11228</v>
      </c>
      <c r="Y5534" t="s">
        <v>3012</v>
      </c>
      <c r="Z5534" t="s">
        <v>3691</v>
      </c>
      <c r="AA5534" t="s">
        <v>13215</v>
      </c>
      <c r="AB5534" t="s">
        <v>13216</v>
      </c>
      <c r="AG5534" t="s">
        <v>13217</v>
      </c>
      <c r="AH5534" s="8" t="s">
        <v>13218</v>
      </c>
      <c r="AI5534" t="s">
        <v>13219</v>
      </c>
      <c r="AJ5534" t="s">
        <v>13220</v>
      </c>
    </row>
    <row r="5535" spans="1:36" ht="17.25" hidden="1" customHeight="1" x14ac:dyDescent="0.2">
      <c r="A5535" s="4" t="s">
        <v>13213</v>
      </c>
      <c r="B5535" t="s">
        <v>8398</v>
      </c>
      <c r="C5535" t="s">
        <v>13214</v>
      </c>
      <c r="E5535" t="s">
        <v>870</v>
      </c>
      <c r="F5535" t="s">
        <v>64</v>
      </c>
      <c r="G5535" s="5">
        <v>627</v>
      </c>
      <c r="H5535" t="s">
        <v>42</v>
      </c>
      <c r="I5535" t="s">
        <v>43</v>
      </c>
      <c r="J5535" t="s">
        <v>559</v>
      </c>
      <c r="N5535" s="6">
        <v>2002</v>
      </c>
      <c r="R5535" s="7">
        <v>39.743600000000001</v>
      </c>
      <c r="S5535" s="7">
        <v>-75.507199999999997</v>
      </c>
      <c r="T5535" t="s">
        <v>46</v>
      </c>
      <c r="U5535" t="s">
        <v>11543</v>
      </c>
      <c r="V5535" t="s">
        <v>11227</v>
      </c>
      <c r="X5535" t="s">
        <v>11228</v>
      </c>
      <c r="Y5535" t="s">
        <v>3012</v>
      </c>
      <c r="Z5535" t="s">
        <v>3691</v>
      </c>
      <c r="AA5535" t="s">
        <v>13215</v>
      </c>
      <c r="AB5535" t="s">
        <v>13221</v>
      </c>
      <c r="AG5535" t="s">
        <v>13217</v>
      </c>
      <c r="AI5535" t="s">
        <v>13219</v>
      </c>
      <c r="AJ5535" t="s">
        <v>13222</v>
      </c>
    </row>
    <row r="5536" spans="1:36" ht="17.25" hidden="1" customHeight="1" x14ac:dyDescent="0.2">
      <c r="A5536" s="4" t="s">
        <v>44712</v>
      </c>
      <c r="B5536" t="s">
        <v>43246</v>
      </c>
      <c r="C5536" t="s">
        <v>44713</v>
      </c>
      <c r="D5536" t="s">
        <v>44714</v>
      </c>
      <c r="E5536" t="s">
        <v>4787</v>
      </c>
      <c r="F5536" t="s">
        <v>527</v>
      </c>
      <c r="G5536" s="5">
        <v>60</v>
      </c>
      <c r="H5536" t="s">
        <v>42</v>
      </c>
      <c r="I5536" t="s">
        <v>240</v>
      </c>
      <c r="J5536" t="s">
        <v>44</v>
      </c>
      <c r="N5536" s="6">
        <v>1958</v>
      </c>
      <c r="R5536" s="7">
        <v>55.067770000000003</v>
      </c>
      <c r="S5536" s="7">
        <v>73.259316999999996</v>
      </c>
      <c r="T5536" t="s">
        <v>46</v>
      </c>
      <c r="U5536" t="s">
        <v>44715</v>
      </c>
      <c r="V5536" t="s">
        <v>44716</v>
      </c>
      <c r="X5536" t="s">
        <v>44717</v>
      </c>
      <c r="Y5536" t="s">
        <v>36708</v>
      </c>
      <c r="Z5536" t="s">
        <v>36915</v>
      </c>
      <c r="AG5536" t="s">
        <v>44718</v>
      </c>
      <c r="AH5536" s="30"/>
      <c r="AI5536" t="s">
        <v>44719</v>
      </c>
      <c r="AJ5536" t="s">
        <v>44724</v>
      </c>
    </row>
    <row r="5537" spans="1:36" ht="17.25" hidden="1" customHeight="1" x14ac:dyDescent="0.2">
      <c r="A5537" s="4" t="s">
        <v>44926</v>
      </c>
      <c r="B5537" t="s">
        <v>43246</v>
      </c>
      <c r="C5537" t="s">
        <v>44927</v>
      </c>
      <c r="D5537" t="s">
        <v>44928</v>
      </c>
      <c r="E5537" t="s">
        <v>2297</v>
      </c>
      <c r="F5537" t="s">
        <v>86</v>
      </c>
      <c r="G5537" s="5">
        <v>60</v>
      </c>
      <c r="H5537" t="s">
        <v>42</v>
      </c>
      <c r="I5537" t="s">
        <v>240</v>
      </c>
      <c r="J5537" t="s">
        <v>44</v>
      </c>
      <c r="N5537" s="6">
        <v>1958</v>
      </c>
      <c r="R5537" s="7">
        <v>53.398249999999997</v>
      </c>
      <c r="S5537" s="7">
        <v>55.889206000000001</v>
      </c>
      <c r="T5537" t="s">
        <v>46</v>
      </c>
      <c r="U5537" t="s">
        <v>44582</v>
      </c>
      <c r="X5537" t="s">
        <v>43913</v>
      </c>
      <c r="Y5537" t="s">
        <v>36708</v>
      </c>
      <c r="Z5537" t="s">
        <v>36915</v>
      </c>
      <c r="AA5537" t="s">
        <v>44929</v>
      </c>
      <c r="AG5537" t="s">
        <v>44930</v>
      </c>
      <c r="AH5537" s="24">
        <v>1145002</v>
      </c>
      <c r="AI5537" t="s">
        <v>44931</v>
      </c>
      <c r="AJ5537" t="s">
        <v>44933</v>
      </c>
    </row>
    <row r="5538" spans="1:36" ht="17.25" hidden="1" customHeight="1" x14ac:dyDescent="0.2">
      <c r="A5538" s="4" t="s">
        <v>13223</v>
      </c>
      <c r="B5538" t="s">
        <v>8398</v>
      </c>
      <c r="C5538" t="s">
        <v>13224</v>
      </c>
      <c r="E5538" t="s">
        <v>565</v>
      </c>
      <c r="F5538" t="s">
        <v>86</v>
      </c>
      <c r="G5538" s="5">
        <v>630</v>
      </c>
      <c r="H5538" t="s">
        <v>42</v>
      </c>
      <c r="I5538" t="s">
        <v>43</v>
      </c>
      <c r="J5538" t="s">
        <v>559</v>
      </c>
      <c r="N5538" s="27">
        <v>2005</v>
      </c>
      <c r="P5538" s="24">
        <v>2029</v>
      </c>
      <c r="R5538" s="7">
        <v>33.764741000000001</v>
      </c>
      <c r="S5538" s="7">
        <v>-118.09910000000001</v>
      </c>
      <c r="T5538" t="s">
        <v>46</v>
      </c>
      <c r="U5538" t="s">
        <v>8592</v>
      </c>
      <c r="V5538" t="s">
        <v>8593</v>
      </c>
      <c r="X5538" t="s">
        <v>8572</v>
      </c>
      <c r="Y5538" t="s">
        <v>3012</v>
      </c>
      <c r="Z5538" t="s">
        <v>3691</v>
      </c>
      <c r="AA5538" t="s">
        <v>13225</v>
      </c>
      <c r="AB5538" t="s">
        <v>13236</v>
      </c>
      <c r="AG5538" t="s">
        <v>13226</v>
      </c>
      <c r="AH5538" s="8" t="s">
        <v>13237</v>
      </c>
      <c r="AI5538" t="s">
        <v>13227</v>
      </c>
      <c r="AJ5538" t="s">
        <v>13238</v>
      </c>
    </row>
    <row r="5539" spans="1:36" ht="17.25" hidden="1" customHeight="1" x14ac:dyDescent="0.2">
      <c r="A5539" s="4" t="s">
        <v>13239</v>
      </c>
      <c r="B5539" t="s">
        <v>8398</v>
      </c>
      <c r="C5539" t="s">
        <v>13240</v>
      </c>
      <c r="E5539" t="s">
        <v>8476</v>
      </c>
      <c r="F5539" t="s">
        <v>86</v>
      </c>
      <c r="G5539" s="5">
        <v>242</v>
      </c>
      <c r="H5539" t="s">
        <v>42</v>
      </c>
      <c r="I5539" t="s">
        <v>43</v>
      </c>
      <c r="J5539" t="s">
        <v>559</v>
      </c>
      <c r="N5539" s="6">
        <v>2002</v>
      </c>
      <c r="R5539" s="7">
        <v>29.7806</v>
      </c>
      <c r="S5539" s="7">
        <v>-97.989400000000003</v>
      </c>
      <c r="T5539" t="s">
        <v>46</v>
      </c>
      <c r="U5539" t="s">
        <v>13241</v>
      </c>
      <c r="V5539" t="s">
        <v>13242</v>
      </c>
      <c r="X5539" t="s">
        <v>8584</v>
      </c>
      <c r="Y5539" t="s">
        <v>3012</v>
      </c>
      <c r="Z5539" t="s">
        <v>3691</v>
      </c>
      <c r="AA5539" t="s">
        <v>13243</v>
      </c>
      <c r="AB5539" t="s">
        <v>8481</v>
      </c>
      <c r="AG5539" t="s">
        <v>13244</v>
      </c>
      <c r="AH5539" s="24">
        <v>25219</v>
      </c>
      <c r="AI5539" t="s">
        <v>13245</v>
      </c>
      <c r="AJ5539" t="s">
        <v>13246</v>
      </c>
    </row>
    <row r="5540" spans="1:36" ht="17.25" hidden="1" customHeight="1" x14ac:dyDescent="0.2">
      <c r="A5540" s="4" t="s">
        <v>13239</v>
      </c>
      <c r="B5540" t="s">
        <v>8398</v>
      </c>
      <c r="C5540" t="s">
        <v>13240</v>
      </c>
      <c r="E5540" t="s">
        <v>8485</v>
      </c>
      <c r="F5540" t="s">
        <v>86</v>
      </c>
      <c r="G5540" s="5">
        <v>242</v>
      </c>
      <c r="H5540" t="s">
        <v>42</v>
      </c>
      <c r="I5540" t="s">
        <v>43</v>
      </c>
      <c r="J5540" t="s">
        <v>559</v>
      </c>
      <c r="N5540" s="6">
        <v>2002</v>
      </c>
      <c r="R5540" s="7">
        <v>29.7806</v>
      </c>
      <c r="S5540" s="7">
        <v>-97.989400000000003</v>
      </c>
      <c r="T5540" t="s">
        <v>46</v>
      </c>
      <c r="U5540" t="s">
        <v>13241</v>
      </c>
      <c r="V5540" t="s">
        <v>13242</v>
      </c>
      <c r="X5540" t="s">
        <v>8584</v>
      </c>
      <c r="Y5540" t="s">
        <v>3012</v>
      </c>
      <c r="Z5540" t="s">
        <v>3691</v>
      </c>
      <c r="AA5540" t="s">
        <v>13243</v>
      </c>
      <c r="AB5540" t="s">
        <v>8486</v>
      </c>
      <c r="AG5540" t="s">
        <v>13244</v>
      </c>
      <c r="AH5540" s="24">
        <v>25220</v>
      </c>
      <c r="AI5540" t="s">
        <v>13245</v>
      </c>
      <c r="AJ5540" t="s">
        <v>13247</v>
      </c>
    </row>
    <row r="5541" spans="1:36" ht="17.25" hidden="1" customHeight="1" x14ac:dyDescent="0.2">
      <c r="A5541" s="4" t="s">
        <v>13239</v>
      </c>
      <c r="B5541" t="s">
        <v>8398</v>
      </c>
      <c r="C5541" t="s">
        <v>13240</v>
      </c>
      <c r="E5541" t="s">
        <v>11910</v>
      </c>
      <c r="F5541" t="s">
        <v>86</v>
      </c>
      <c r="G5541" s="5">
        <v>253</v>
      </c>
      <c r="H5541" t="s">
        <v>42</v>
      </c>
      <c r="I5541" t="s">
        <v>43</v>
      </c>
      <c r="J5541" t="s">
        <v>559</v>
      </c>
      <c r="N5541" s="6">
        <v>2002</v>
      </c>
      <c r="R5541" s="7">
        <v>29.7806</v>
      </c>
      <c r="S5541" s="7">
        <v>-97.989400000000003</v>
      </c>
      <c r="T5541" t="s">
        <v>46</v>
      </c>
      <c r="U5541" t="s">
        <v>13241</v>
      </c>
      <c r="V5541" t="s">
        <v>13242</v>
      </c>
      <c r="X5541" t="s">
        <v>8584</v>
      </c>
      <c r="Y5541" t="s">
        <v>3012</v>
      </c>
      <c r="Z5541" t="s">
        <v>3691</v>
      </c>
      <c r="AA5541" t="s">
        <v>13243</v>
      </c>
      <c r="AB5541" t="s">
        <v>11911</v>
      </c>
      <c r="AG5541" t="s">
        <v>13244</v>
      </c>
      <c r="AH5541" s="24">
        <v>25199</v>
      </c>
      <c r="AI5541" t="s">
        <v>13245</v>
      </c>
      <c r="AJ5541" t="s">
        <v>13248</v>
      </c>
    </row>
    <row r="5542" spans="1:36" ht="17.25" hidden="1" customHeight="1" x14ac:dyDescent="0.2">
      <c r="A5542" s="4" t="s">
        <v>13239</v>
      </c>
      <c r="B5542" t="s">
        <v>8398</v>
      </c>
      <c r="C5542" t="s">
        <v>13240</v>
      </c>
      <c r="E5542" t="s">
        <v>13249</v>
      </c>
      <c r="F5542" t="s">
        <v>86</v>
      </c>
      <c r="G5542" s="5">
        <v>253</v>
      </c>
      <c r="H5542" t="s">
        <v>42</v>
      </c>
      <c r="I5542" t="s">
        <v>43</v>
      </c>
      <c r="J5542" t="s">
        <v>559</v>
      </c>
      <c r="N5542" s="6">
        <v>2002</v>
      </c>
      <c r="R5542" s="7">
        <v>29.7806</v>
      </c>
      <c r="S5542" s="7">
        <v>-97.989400000000003</v>
      </c>
      <c r="T5542" t="s">
        <v>46</v>
      </c>
      <c r="U5542" t="s">
        <v>13241</v>
      </c>
      <c r="V5542" t="s">
        <v>13242</v>
      </c>
      <c r="X5542" t="s">
        <v>8584</v>
      </c>
      <c r="Y5542" t="s">
        <v>3012</v>
      </c>
      <c r="Z5542" t="s">
        <v>3691</v>
      </c>
      <c r="AA5542" t="s">
        <v>13243</v>
      </c>
      <c r="AB5542" t="s">
        <v>13250</v>
      </c>
      <c r="AG5542" t="s">
        <v>13244</v>
      </c>
      <c r="AH5542" s="6">
        <v>25200</v>
      </c>
      <c r="AI5542" t="s">
        <v>13245</v>
      </c>
      <c r="AJ5542" t="s">
        <v>13251</v>
      </c>
    </row>
    <row r="5543" spans="1:36" ht="17.25" hidden="1" customHeight="1" x14ac:dyDescent="0.2">
      <c r="A5543" s="4" t="s">
        <v>13252</v>
      </c>
      <c r="B5543" t="s">
        <v>8398</v>
      </c>
      <c r="C5543" t="s">
        <v>13253</v>
      </c>
      <c r="E5543" t="s">
        <v>8712</v>
      </c>
      <c r="F5543" t="s">
        <v>64</v>
      </c>
      <c r="G5543" s="5">
        <v>73</v>
      </c>
      <c r="H5543" t="s">
        <v>857</v>
      </c>
      <c r="I5543" t="s">
        <v>65</v>
      </c>
      <c r="J5543" t="s">
        <v>559</v>
      </c>
      <c r="N5543" s="6">
        <v>1989</v>
      </c>
      <c r="R5543" s="7">
        <v>40.928161000000003</v>
      </c>
      <c r="S5543" s="7">
        <v>-76.040930000000003</v>
      </c>
      <c r="T5543" t="s">
        <v>46</v>
      </c>
      <c r="U5543" t="s">
        <v>13254</v>
      </c>
      <c r="V5543" t="s">
        <v>13255</v>
      </c>
      <c r="X5543" t="s">
        <v>8642</v>
      </c>
      <c r="Y5543" t="s">
        <v>3012</v>
      </c>
      <c r="Z5543" t="s">
        <v>3691</v>
      </c>
      <c r="AA5543" t="s">
        <v>13256</v>
      </c>
      <c r="AB5543" t="s">
        <v>8716</v>
      </c>
      <c r="AH5543" s="27"/>
      <c r="AI5543" t="s">
        <v>13257</v>
      </c>
      <c r="AJ5543" t="s">
        <v>13258</v>
      </c>
    </row>
    <row r="5544" spans="1:36" ht="17.25" hidden="1" customHeight="1" x14ac:dyDescent="0.2">
      <c r="A5544" s="4" t="s">
        <v>13259</v>
      </c>
      <c r="B5544" t="s">
        <v>8398</v>
      </c>
      <c r="C5544" t="s">
        <v>13260</v>
      </c>
      <c r="E5544" t="s">
        <v>40</v>
      </c>
      <c r="F5544" t="s">
        <v>86</v>
      </c>
      <c r="G5544" s="5">
        <v>95</v>
      </c>
      <c r="H5544" t="s">
        <v>42</v>
      </c>
      <c r="I5544" t="s">
        <v>65</v>
      </c>
      <c r="J5544" t="s">
        <v>45</v>
      </c>
      <c r="N5544" s="6">
        <v>2002</v>
      </c>
      <c r="R5544" s="7">
        <v>36.349183818848303</v>
      </c>
      <c r="S5544" s="7">
        <v>-119.78464261520401</v>
      </c>
      <c r="T5544" t="s">
        <v>504</v>
      </c>
      <c r="U5544" t="s">
        <v>13261</v>
      </c>
      <c r="V5544" t="s">
        <v>9684</v>
      </c>
      <c r="X5544" t="s">
        <v>8572</v>
      </c>
      <c r="Y5544" t="s">
        <v>3012</v>
      </c>
      <c r="Z5544" t="s">
        <v>3691</v>
      </c>
      <c r="AG5544" t="s">
        <v>13262</v>
      </c>
      <c r="AH5544" s="27" t="s">
        <v>13263</v>
      </c>
      <c r="AI5544" t="s">
        <v>13264</v>
      </c>
      <c r="AJ5544" t="s">
        <v>13265</v>
      </c>
    </row>
    <row r="5545" spans="1:36" ht="17.25" hidden="1" customHeight="1" x14ac:dyDescent="0.2">
      <c r="A5545" s="4" t="s">
        <v>13266</v>
      </c>
      <c r="B5545" t="s">
        <v>8398</v>
      </c>
      <c r="C5545" t="s">
        <v>13267</v>
      </c>
      <c r="E5545" t="s">
        <v>40</v>
      </c>
      <c r="F5545" t="s">
        <v>86</v>
      </c>
      <c r="G5545" s="5">
        <v>61</v>
      </c>
      <c r="H5545" t="s">
        <v>42</v>
      </c>
      <c r="I5545" t="s">
        <v>65</v>
      </c>
      <c r="J5545" t="s">
        <v>559</v>
      </c>
      <c r="N5545" s="6">
        <v>2001</v>
      </c>
      <c r="R5545" s="7">
        <v>39.952800000000003</v>
      </c>
      <c r="S5545" s="7">
        <v>-85.503900000000002</v>
      </c>
      <c r="T5545" t="s">
        <v>46</v>
      </c>
      <c r="U5545" t="s">
        <v>11227</v>
      </c>
      <c r="V5545" t="s">
        <v>13268</v>
      </c>
      <c r="X5545" t="s">
        <v>8422</v>
      </c>
      <c r="Y5545" t="s">
        <v>3012</v>
      </c>
      <c r="Z5545" t="s">
        <v>3691</v>
      </c>
      <c r="AA5545" t="s">
        <v>13269</v>
      </c>
      <c r="AB5545" t="s">
        <v>8690</v>
      </c>
      <c r="AG5545" t="s">
        <v>13270</v>
      </c>
      <c r="AH5545" s="24">
        <v>25135</v>
      </c>
      <c r="AI5545" t="s">
        <v>13271</v>
      </c>
      <c r="AJ5545" t="s">
        <v>13272</v>
      </c>
    </row>
    <row r="5546" spans="1:36" ht="17.25" hidden="1" customHeight="1" x14ac:dyDescent="0.2">
      <c r="A5546" s="4" t="s">
        <v>13266</v>
      </c>
      <c r="B5546" t="s">
        <v>8398</v>
      </c>
      <c r="C5546" t="s">
        <v>13267</v>
      </c>
      <c r="E5546" t="s">
        <v>56</v>
      </c>
      <c r="F5546" t="s">
        <v>86</v>
      </c>
      <c r="G5546" s="5">
        <v>61</v>
      </c>
      <c r="H5546" t="s">
        <v>42</v>
      </c>
      <c r="I5546" t="s">
        <v>65</v>
      </c>
      <c r="J5546" t="s">
        <v>559</v>
      </c>
      <c r="N5546" s="6">
        <v>2001</v>
      </c>
      <c r="R5546" s="7">
        <v>39.952800000000003</v>
      </c>
      <c r="S5546" s="7">
        <v>-85.503900000000002</v>
      </c>
      <c r="T5546" t="s">
        <v>46</v>
      </c>
      <c r="U5546" t="s">
        <v>11227</v>
      </c>
      <c r="V5546" t="s">
        <v>13268</v>
      </c>
      <c r="X5546" t="s">
        <v>8422</v>
      </c>
      <c r="Y5546" t="s">
        <v>3012</v>
      </c>
      <c r="Z5546" t="s">
        <v>3691</v>
      </c>
      <c r="AA5546" t="s">
        <v>13269</v>
      </c>
      <c r="AB5546" t="s">
        <v>8503</v>
      </c>
      <c r="AG5546" t="s">
        <v>13270</v>
      </c>
      <c r="AH5546" s="24">
        <v>25136</v>
      </c>
      <c r="AI5546" t="s">
        <v>13271</v>
      </c>
      <c r="AJ5546" t="s">
        <v>13273</v>
      </c>
    </row>
    <row r="5547" spans="1:36" ht="17.25" hidden="1" customHeight="1" x14ac:dyDescent="0.2">
      <c r="A5547" s="4" t="s">
        <v>13266</v>
      </c>
      <c r="B5547" t="s">
        <v>8398</v>
      </c>
      <c r="C5547" t="s">
        <v>13267</v>
      </c>
      <c r="E5547" t="s">
        <v>58</v>
      </c>
      <c r="F5547" t="s">
        <v>86</v>
      </c>
      <c r="G5547" s="5">
        <v>61</v>
      </c>
      <c r="H5547" t="s">
        <v>42</v>
      </c>
      <c r="I5547" t="s">
        <v>65</v>
      </c>
      <c r="J5547" t="s">
        <v>559</v>
      </c>
      <c r="N5547" s="24">
        <v>2001</v>
      </c>
      <c r="R5547" s="7">
        <v>39.952800000000003</v>
      </c>
      <c r="S5547" s="7">
        <v>-85.503900000000002</v>
      </c>
      <c r="T5547" t="s">
        <v>46</v>
      </c>
      <c r="U5547" t="s">
        <v>11227</v>
      </c>
      <c r="V5547" t="s">
        <v>13268</v>
      </c>
      <c r="X5547" t="s">
        <v>8422</v>
      </c>
      <c r="Y5547" t="s">
        <v>3012</v>
      </c>
      <c r="Z5547" t="s">
        <v>3691</v>
      </c>
      <c r="AA5547" t="s">
        <v>13269</v>
      </c>
      <c r="AB5547" t="s">
        <v>8595</v>
      </c>
      <c r="AG5547" t="s">
        <v>13270</v>
      </c>
      <c r="AH5547" s="24">
        <v>25137</v>
      </c>
      <c r="AI5547" t="s">
        <v>13271</v>
      </c>
      <c r="AJ5547" t="s">
        <v>13274</v>
      </c>
    </row>
    <row r="5548" spans="1:36" ht="17.25" hidden="1" customHeight="1" x14ac:dyDescent="0.2">
      <c r="A5548" s="4" t="s">
        <v>46868</v>
      </c>
      <c r="B5548" t="s">
        <v>46770</v>
      </c>
      <c r="C5548" t="s">
        <v>46869</v>
      </c>
      <c r="D5548" t="s">
        <v>46870</v>
      </c>
      <c r="E5548" t="s">
        <v>40</v>
      </c>
      <c r="F5548" t="s">
        <v>86</v>
      </c>
      <c r="G5548" s="5">
        <v>50</v>
      </c>
      <c r="H5548" t="s">
        <v>42</v>
      </c>
      <c r="I5548" t="s">
        <v>240</v>
      </c>
      <c r="J5548" t="s">
        <v>44</v>
      </c>
      <c r="N5548" s="24">
        <v>1958</v>
      </c>
      <c r="R5548" s="7">
        <v>45.012887999999997</v>
      </c>
      <c r="S5548" s="7">
        <v>34.035874</v>
      </c>
      <c r="T5548" t="s">
        <v>46</v>
      </c>
      <c r="U5548" t="s">
        <v>46871</v>
      </c>
      <c r="X5548" t="s">
        <v>46775</v>
      </c>
      <c r="Y5548" t="s">
        <v>36708</v>
      </c>
      <c r="Z5548" t="s">
        <v>36915</v>
      </c>
      <c r="AC5548" t="s">
        <v>46872</v>
      </c>
      <c r="AG5548" t="s">
        <v>46873</v>
      </c>
      <c r="AI5548" t="s">
        <v>46874</v>
      </c>
      <c r="AJ5548" t="s">
        <v>46875</v>
      </c>
    </row>
    <row r="5549" spans="1:36" ht="17.25" hidden="1" customHeight="1" x14ac:dyDescent="0.2">
      <c r="A5549" s="4" t="s">
        <v>13283</v>
      </c>
      <c r="B5549" t="s">
        <v>8398</v>
      </c>
      <c r="C5549" t="s">
        <v>13284</v>
      </c>
      <c r="E5549" t="s">
        <v>565</v>
      </c>
      <c r="F5549" t="s">
        <v>86</v>
      </c>
      <c r="G5549" s="5">
        <v>311</v>
      </c>
      <c r="H5549" t="s">
        <v>42</v>
      </c>
      <c r="I5549" t="s">
        <v>43</v>
      </c>
      <c r="J5549" t="s">
        <v>44</v>
      </c>
      <c r="N5549" s="8">
        <v>1996</v>
      </c>
      <c r="R5549" s="7">
        <v>45.804200000000002</v>
      </c>
      <c r="S5549" s="7">
        <v>-119.37</v>
      </c>
      <c r="T5549" t="s">
        <v>46</v>
      </c>
      <c r="U5549" t="s">
        <v>13285</v>
      </c>
      <c r="V5549" t="s">
        <v>13286</v>
      </c>
      <c r="X5549" t="s">
        <v>9283</v>
      </c>
      <c r="Y5549" t="s">
        <v>3012</v>
      </c>
      <c r="Z5549" t="s">
        <v>3691</v>
      </c>
      <c r="AA5549" t="s">
        <v>13287</v>
      </c>
      <c r="AB5549" t="s">
        <v>9176</v>
      </c>
      <c r="AI5549" t="s">
        <v>13288</v>
      </c>
      <c r="AJ5549" t="s">
        <v>13289</v>
      </c>
    </row>
    <row r="5550" spans="1:36" ht="17.25" hidden="1" customHeight="1" x14ac:dyDescent="0.2">
      <c r="A5550" s="4" t="s">
        <v>13283</v>
      </c>
      <c r="B5550" t="s">
        <v>8398</v>
      </c>
      <c r="C5550" t="s">
        <v>13284</v>
      </c>
      <c r="E5550" t="s">
        <v>870</v>
      </c>
      <c r="F5550" t="s">
        <v>86</v>
      </c>
      <c r="G5550" s="5">
        <v>311</v>
      </c>
      <c r="H5550" t="s">
        <v>42</v>
      </c>
      <c r="I5550" t="s">
        <v>43</v>
      </c>
      <c r="J5550" t="s">
        <v>44</v>
      </c>
      <c r="N5550" s="27">
        <v>1996</v>
      </c>
      <c r="R5550" s="7">
        <v>45.804200000000002</v>
      </c>
      <c r="S5550" s="7">
        <v>-119.37</v>
      </c>
      <c r="T5550" t="s">
        <v>46</v>
      </c>
      <c r="U5550" t="s">
        <v>13285</v>
      </c>
      <c r="V5550" t="s">
        <v>13286</v>
      </c>
      <c r="X5550" t="s">
        <v>9283</v>
      </c>
      <c r="Y5550" t="s">
        <v>3012</v>
      </c>
      <c r="Z5550" t="s">
        <v>3691</v>
      </c>
      <c r="AA5550" t="s">
        <v>13287</v>
      </c>
      <c r="AB5550" t="s">
        <v>13290</v>
      </c>
      <c r="AI5550" t="s">
        <v>13288</v>
      </c>
      <c r="AJ5550" t="s">
        <v>13291</v>
      </c>
    </row>
    <row r="5551" spans="1:36" ht="17.25" hidden="1" customHeight="1" x14ac:dyDescent="0.2">
      <c r="A5551" s="4" t="s">
        <v>13292</v>
      </c>
      <c r="B5551" t="s">
        <v>8398</v>
      </c>
      <c r="C5551" t="s">
        <v>13293</v>
      </c>
      <c r="E5551" t="s">
        <v>565</v>
      </c>
      <c r="F5551" t="s">
        <v>86</v>
      </c>
      <c r="G5551" s="5">
        <v>689</v>
      </c>
      <c r="H5551" t="s">
        <v>42</v>
      </c>
      <c r="I5551" t="s">
        <v>43</v>
      </c>
      <c r="J5551" t="s">
        <v>559</v>
      </c>
      <c r="N5551" s="27">
        <v>2002</v>
      </c>
      <c r="R5551" s="7">
        <v>45.794046000000002</v>
      </c>
      <c r="S5551" s="7">
        <v>-119.3133</v>
      </c>
      <c r="T5551" t="s">
        <v>46</v>
      </c>
      <c r="U5551" t="s">
        <v>13285</v>
      </c>
      <c r="V5551" t="s">
        <v>13286</v>
      </c>
      <c r="X5551" t="s">
        <v>9283</v>
      </c>
      <c r="Y5551" t="s">
        <v>3012</v>
      </c>
      <c r="Z5551" t="s">
        <v>3691</v>
      </c>
      <c r="AA5551" t="s">
        <v>13294</v>
      </c>
      <c r="AB5551" t="s">
        <v>8654</v>
      </c>
      <c r="AI5551" t="s">
        <v>13295</v>
      </c>
      <c r="AJ5551" t="s">
        <v>13296</v>
      </c>
    </row>
    <row r="5552" spans="1:36" ht="17.25" hidden="1" customHeight="1" x14ac:dyDescent="0.2">
      <c r="A5552" s="4" t="s">
        <v>13316</v>
      </c>
      <c r="B5552" t="s">
        <v>8398</v>
      </c>
      <c r="C5552" t="s">
        <v>13317</v>
      </c>
      <c r="E5552" t="s">
        <v>565</v>
      </c>
      <c r="F5552" t="s">
        <v>86</v>
      </c>
      <c r="G5552" s="5">
        <v>551</v>
      </c>
      <c r="H5552" t="s">
        <v>42</v>
      </c>
      <c r="I5552" t="s">
        <v>43</v>
      </c>
      <c r="J5552" t="s">
        <v>559</v>
      </c>
      <c r="N5552" s="27">
        <v>2000</v>
      </c>
      <c r="R5552" s="7">
        <v>26.341719999999999</v>
      </c>
      <c r="S5552" s="7">
        <v>-98.175759999999997</v>
      </c>
      <c r="T5552" t="s">
        <v>46</v>
      </c>
      <c r="U5552" t="s">
        <v>13318</v>
      </c>
      <c r="V5552" t="s">
        <v>7239</v>
      </c>
      <c r="X5552" t="s">
        <v>8584</v>
      </c>
      <c r="Y5552" t="s">
        <v>3012</v>
      </c>
      <c r="Z5552" t="s">
        <v>3691</v>
      </c>
      <c r="AA5552" t="s">
        <v>13319</v>
      </c>
      <c r="AB5552" t="s">
        <v>8654</v>
      </c>
      <c r="AI5552" t="s">
        <v>13320</v>
      </c>
      <c r="AJ5552" t="s">
        <v>13321</v>
      </c>
    </row>
    <row r="5553" spans="1:36" ht="17.25" hidden="1" customHeight="1" x14ac:dyDescent="0.2">
      <c r="A5553" s="4" t="s">
        <v>13322</v>
      </c>
      <c r="B5553" t="s">
        <v>8398</v>
      </c>
      <c r="C5553" t="s">
        <v>13323</v>
      </c>
      <c r="E5553" t="s">
        <v>10461</v>
      </c>
      <c r="F5553" t="s">
        <v>86</v>
      </c>
      <c r="G5553" s="5">
        <v>688</v>
      </c>
      <c r="H5553" t="s">
        <v>42</v>
      </c>
      <c r="I5553" t="s">
        <v>43</v>
      </c>
      <c r="J5553" t="s">
        <v>559</v>
      </c>
      <c r="N5553" s="27">
        <v>2004</v>
      </c>
      <c r="R5553" s="7">
        <v>35.613900000000001</v>
      </c>
      <c r="S5553" s="7">
        <v>-115.3561</v>
      </c>
      <c r="T5553" t="s">
        <v>46</v>
      </c>
      <c r="U5553" t="s">
        <v>13324</v>
      </c>
      <c r="V5553" t="s">
        <v>8816</v>
      </c>
      <c r="X5553" t="s">
        <v>8817</v>
      </c>
      <c r="Y5553" t="s">
        <v>3012</v>
      </c>
      <c r="Z5553" t="s">
        <v>3691</v>
      </c>
      <c r="AA5553" t="s">
        <v>13325</v>
      </c>
      <c r="AB5553" t="s">
        <v>13326</v>
      </c>
      <c r="AC5553" t="s">
        <v>13327</v>
      </c>
      <c r="AG5553" t="s">
        <v>13328</v>
      </c>
      <c r="AH5553" s="8" t="s">
        <v>13329</v>
      </c>
      <c r="AI5553" t="s">
        <v>13330</v>
      </c>
      <c r="AJ5553" t="s">
        <v>13331</v>
      </c>
    </row>
    <row r="5554" spans="1:36" ht="17.25" hidden="1" customHeight="1" x14ac:dyDescent="0.2">
      <c r="A5554" s="4" t="s">
        <v>13332</v>
      </c>
      <c r="B5554" t="s">
        <v>8398</v>
      </c>
      <c r="C5554" t="s">
        <v>13333</v>
      </c>
      <c r="E5554" t="s">
        <v>13334</v>
      </c>
      <c r="F5554" t="s">
        <v>86</v>
      </c>
      <c r="G5554" s="5">
        <v>644</v>
      </c>
      <c r="H5554" t="s">
        <v>42</v>
      </c>
      <c r="I5554" t="s">
        <v>43</v>
      </c>
      <c r="J5554" t="s">
        <v>559</v>
      </c>
      <c r="M5554" t="s">
        <v>5341</v>
      </c>
      <c r="N5554" s="8">
        <v>2008</v>
      </c>
      <c r="R5554" s="7">
        <v>44.931399999999996</v>
      </c>
      <c r="S5554" s="7">
        <v>-93.111699999999999</v>
      </c>
      <c r="T5554" t="s">
        <v>46</v>
      </c>
      <c r="U5554" t="s">
        <v>13335</v>
      </c>
      <c r="V5554" t="s">
        <v>13336</v>
      </c>
      <c r="X5554" t="s">
        <v>9464</v>
      </c>
      <c r="Y5554" t="s">
        <v>3012</v>
      </c>
      <c r="Z5554" t="s">
        <v>3691</v>
      </c>
      <c r="AA5554" t="s">
        <v>13337</v>
      </c>
      <c r="AB5554" t="s">
        <v>13338</v>
      </c>
      <c r="AG5554" t="s">
        <v>13339</v>
      </c>
      <c r="AH5554" s="8" t="s">
        <v>13340</v>
      </c>
      <c r="AI5554" t="s">
        <v>13341</v>
      </c>
      <c r="AJ5554" t="s">
        <v>13342</v>
      </c>
    </row>
    <row r="5555" spans="1:36" ht="17.25" hidden="1" customHeight="1" x14ac:dyDescent="0.2">
      <c r="A5555" s="4" t="s">
        <v>13343</v>
      </c>
      <c r="B5555" t="s">
        <v>8398</v>
      </c>
      <c r="C5555" t="s">
        <v>13344</v>
      </c>
      <c r="E5555" t="s">
        <v>12321</v>
      </c>
      <c r="F5555" t="s">
        <v>86</v>
      </c>
      <c r="G5555" s="5">
        <v>852</v>
      </c>
      <c r="H5555" t="s">
        <v>42</v>
      </c>
      <c r="I5555" t="s">
        <v>43</v>
      </c>
      <c r="J5555" t="s">
        <v>559</v>
      </c>
      <c r="N5555" s="8">
        <v>2003</v>
      </c>
      <c r="R5555" s="7">
        <v>34.595300000000002</v>
      </c>
      <c r="S5555" s="7">
        <v>-117.3647</v>
      </c>
      <c r="T5555" t="s">
        <v>46</v>
      </c>
      <c r="U5555" t="s">
        <v>13345</v>
      </c>
      <c r="V5555" t="s">
        <v>8571</v>
      </c>
      <c r="X5555" t="s">
        <v>8572</v>
      </c>
      <c r="Y5555" t="s">
        <v>3012</v>
      </c>
      <c r="Z5555" t="s">
        <v>3691</v>
      </c>
      <c r="AA5555" t="s">
        <v>13346</v>
      </c>
      <c r="AB5555" t="s">
        <v>9257</v>
      </c>
      <c r="AG5555" t="s">
        <v>13347</v>
      </c>
      <c r="AH5555" s="8" t="s">
        <v>13348</v>
      </c>
      <c r="AI5555" t="s">
        <v>13349</v>
      </c>
      <c r="AJ5555" t="s">
        <v>13350</v>
      </c>
    </row>
    <row r="5556" spans="1:36" ht="17.25" hidden="1" customHeight="1" x14ac:dyDescent="0.2">
      <c r="A5556" s="4" t="s">
        <v>13358</v>
      </c>
      <c r="B5556" t="s">
        <v>8398</v>
      </c>
      <c r="C5556" t="s">
        <v>13359</v>
      </c>
      <c r="E5556" t="s">
        <v>565</v>
      </c>
      <c r="F5556" t="s">
        <v>86</v>
      </c>
      <c r="G5556" s="5">
        <v>823</v>
      </c>
      <c r="H5556" t="s">
        <v>42</v>
      </c>
      <c r="I5556" t="s">
        <v>43</v>
      </c>
      <c r="J5556" t="s">
        <v>559</v>
      </c>
      <c r="N5556" s="8">
        <v>2010</v>
      </c>
      <c r="R5556" s="7">
        <v>33.000669000000002</v>
      </c>
      <c r="S5556" s="7">
        <v>-85.903279999999995</v>
      </c>
      <c r="T5556" t="s">
        <v>46</v>
      </c>
      <c r="U5556" t="s">
        <v>13360</v>
      </c>
      <c r="V5556" t="s">
        <v>13361</v>
      </c>
      <c r="X5556" t="s">
        <v>9142</v>
      </c>
      <c r="Y5556" t="s">
        <v>3012</v>
      </c>
      <c r="Z5556" t="s">
        <v>3691</v>
      </c>
      <c r="AA5556" t="s">
        <v>13362</v>
      </c>
      <c r="AB5556" t="s">
        <v>13363</v>
      </c>
      <c r="AG5556" t="s">
        <v>13364</v>
      </c>
      <c r="AH5556" s="8" t="s">
        <v>13365</v>
      </c>
      <c r="AI5556" t="s">
        <v>13366</v>
      </c>
      <c r="AJ5556" t="s">
        <v>13367</v>
      </c>
    </row>
    <row r="5557" spans="1:36" ht="17.25" hidden="1" customHeight="1" x14ac:dyDescent="0.2">
      <c r="A5557" s="4" t="s">
        <v>13368</v>
      </c>
      <c r="B5557" t="s">
        <v>8398</v>
      </c>
      <c r="C5557" t="s">
        <v>13369</v>
      </c>
      <c r="E5557" t="s">
        <v>8509</v>
      </c>
      <c r="F5557" t="s">
        <v>86</v>
      </c>
      <c r="G5557" s="5">
        <v>551</v>
      </c>
      <c r="H5557" t="s">
        <v>42</v>
      </c>
      <c r="I5557" t="s">
        <v>43</v>
      </c>
      <c r="J5557" t="s">
        <v>559</v>
      </c>
      <c r="N5557" s="27">
        <v>2001</v>
      </c>
      <c r="R5557" s="7">
        <v>32.378968999999998</v>
      </c>
      <c r="S5557" s="7">
        <v>-90.219909999999999</v>
      </c>
      <c r="T5557" t="s">
        <v>46</v>
      </c>
      <c r="U5557" t="s">
        <v>9523</v>
      </c>
      <c r="V5557" t="s">
        <v>13370</v>
      </c>
      <c r="X5557" t="s">
        <v>8983</v>
      </c>
      <c r="Y5557" t="s">
        <v>3012</v>
      </c>
      <c r="Z5557" t="s">
        <v>3691</v>
      </c>
      <c r="AA5557" t="s">
        <v>13371</v>
      </c>
      <c r="AB5557" t="s">
        <v>13372</v>
      </c>
      <c r="AI5557" t="s">
        <v>13373</v>
      </c>
      <c r="AJ5557" t="s">
        <v>13374</v>
      </c>
    </row>
    <row r="5558" spans="1:36" ht="17.25" hidden="1" customHeight="1" x14ac:dyDescent="0.2">
      <c r="A5558" s="4" t="s">
        <v>13375</v>
      </c>
      <c r="B5558" t="s">
        <v>8398</v>
      </c>
      <c r="C5558" t="s">
        <v>13376</v>
      </c>
      <c r="E5558" t="s">
        <v>13377</v>
      </c>
      <c r="F5558" t="s">
        <v>64</v>
      </c>
      <c r="G5558" s="5">
        <v>547</v>
      </c>
      <c r="H5558" t="s">
        <v>42</v>
      </c>
      <c r="I5558" t="s">
        <v>43</v>
      </c>
      <c r="J5558" t="s">
        <v>559</v>
      </c>
      <c r="N5558" s="27">
        <v>1999</v>
      </c>
      <c r="R5558" s="7">
        <v>27.788215000000001</v>
      </c>
      <c r="S5558" s="7">
        <v>-81.869979999999998</v>
      </c>
      <c r="T5558" t="s">
        <v>46</v>
      </c>
      <c r="U5558" t="s">
        <v>13378</v>
      </c>
      <c r="V5558" t="s">
        <v>9816</v>
      </c>
      <c r="X5558" t="s">
        <v>8746</v>
      </c>
      <c r="Y5558" t="s">
        <v>3012</v>
      </c>
      <c r="Z5558" t="s">
        <v>3691</v>
      </c>
      <c r="AA5558" t="s">
        <v>13379</v>
      </c>
      <c r="AB5558" t="s">
        <v>13380</v>
      </c>
      <c r="AG5558" t="s">
        <v>13381</v>
      </c>
      <c r="AH5558" s="8" t="s">
        <v>13382</v>
      </c>
      <c r="AI5558" t="s">
        <v>13383</v>
      </c>
      <c r="AJ5558" t="s">
        <v>13384</v>
      </c>
    </row>
    <row r="5559" spans="1:36" ht="17.25" hidden="1" customHeight="1" x14ac:dyDescent="0.2">
      <c r="A5559" s="4" t="s">
        <v>13375</v>
      </c>
      <c r="B5559" t="s">
        <v>8398</v>
      </c>
      <c r="C5559" t="s">
        <v>13376</v>
      </c>
      <c r="E5559" t="s">
        <v>13385</v>
      </c>
      <c r="F5559" t="s">
        <v>64</v>
      </c>
      <c r="G5559" s="5">
        <v>548</v>
      </c>
      <c r="H5559" t="s">
        <v>42</v>
      </c>
      <c r="I5559" t="s">
        <v>43</v>
      </c>
      <c r="J5559" t="s">
        <v>559</v>
      </c>
      <c r="N5559" s="27">
        <v>2003</v>
      </c>
      <c r="R5559" s="7">
        <v>27.788215000000001</v>
      </c>
      <c r="S5559" s="7">
        <v>-81.869979999999998</v>
      </c>
      <c r="T5559" t="s">
        <v>46</v>
      </c>
      <c r="U5559" t="s">
        <v>13378</v>
      </c>
      <c r="V5559" t="s">
        <v>9816</v>
      </c>
      <c r="X5559" t="s">
        <v>8746</v>
      </c>
      <c r="Y5559" t="s">
        <v>3012</v>
      </c>
      <c r="Z5559" t="s">
        <v>3691</v>
      </c>
      <c r="AA5559" t="s">
        <v>13379</v>
      </c>
      <c r="AB5559" t="s">
        <v>13386</v>
      </c>
      <c r="AG5559" t="s">
        <v>13381</v>
      </c>
      <c r="AH5559" s="8" t="s">
        <v>13387</v>
      </c>
      <c r="AI5559" t="s">
        <v>13383</v>
      </c>
      <c r="AJ5559" t="s">
        <v>13388</v>
      </c>
    </row>
    <row r="5560" spans="1:36" ht="17.25" hidden="1" customHeight="1" x14ac:dyDescent="0.2">
      <c r="A5560" s="4" t="s">
        <v>13375</v>
      </c>
      <c r="B5560" t="s">
        <v>8398</v>
      </c>
      <c r="C5560" t="s">
        <v>13376</v>
      </c>
      <c r="E5560" t="s">
        <v>13389</v>
      </c>
      <c r="F5560" t="s">
        <v>64</v>
      </c>
      <c r="G5560" s="5">
        <v>561</v>
      </c>
      <c r="H5560" t="s">
        <v>42</v>
      </c>
      <c r="I5560" t="s">
        <v>43</v>
      </c>
      <c r="J5560" t="s">
        <v>559</v>
      </c>
      <c r="N5560" s="27">
        <v>2005</v>
      </c>
      <c r="R5560" s="7">
        <v>27.788215000000001</v>
      </c>
      <c r="S5560" s="7">
        <v>-81.869979999999998</v>
      </c>
      <c r="T5560" t="s">
        <v>46</v>
      </c>
      <c r="U5560" t="s">
        <v>13378</v>
      </c>
      <c r="V5560" t="s">
        <v>9816</v>
      </c>
      <c r="X5560" t="s">
        <v>8746</v>
      </c>
      <c r="Y5560" t="s">
        <v>3012</v>
      </c>
      <c r="Z5560" t="s">
        <v>3691</v>
      </c>
      <c r="AA5560" t="s">
        <v>13379</v>
      </c>
      <c r="AB5560" t="s">
        <v>13390</v>
      </c>
      <c r="AG5560" t="s">
        <v>13381</v>
      </c>
      <c r="AH5560" s="27" t="s">
        <v>13391</v>
      </c>
      <c r="AI5560" t="s">
        <v>13383</v>
      </c>
      <c r="AJ5560" t="s">
        <v>13392</v>
      </c>
    </row>
    <row r="5561" spans="1:36" ht="17.25" hidden="1" customHeight="1" x14ac:dyDescent="0.2">
      <c r="A5561" s="4" t="s">
        <v>13375</v>
      </c>
      <c r="B5561" t="s">
        <v>8398</v>
      </c>
      <c r="C5561" t="s">
        <v>13376</v>
      </c>
      <c r="E5561" t="s">
        <v>13393</v>
      </c>
      <c r="F5561" t="s">
        <v>64</v>
      </c>
      <c r="G5561" s="5">
        <v>611</v>
      </c>
      <c r="H5561" t="s">
        <v>42</v>
      </c>
      <c r="I5561" t="s">
        <v>43</v>
      </c>
      <c r="J5561" t="s">
        <v>559</v>
      </c>
      <c r="N5561" s="27">
        <v>2007</v>
      </c>
      <c r="R5561" s="7">
        <v>27.788215000000001</v>
      </c>
      <c r="S5561" s="7">
        <v>-81.869979999999998</v>
      </c>
      <c r="T5561" t="s">
        <v>46</v>
      </c>
      <c r="U5561" t="s">
        <v>13378</v>
      </c>
      <c r="V5561" t="s">
        <v>9816</v>
      </c>
      <c r="X5561" t="s">
        <v>8746</v>
      </c>
      <c r="Y5561" t="s">
        <v>3012</v>
      </c>
      <c r="Z5561" t="s">
        <v>3691</v>
      </c>
      <c r="AA5561" t="s">
        <v>13379</v>
      </c>
      <c r="AB5561" t="s">
        <v>13394</v>
      </c>
      <c r="AG5561" t="s">
        <v>13381</v>
      </c>
      <c r="AH5561" s="27" t="s">
        <v>13395</v>
      </c>
      <c r="AI5561" t="s">
        <v>13383</v>
      </c>
      <c r="AJ5561" t="s">
        <v>13396</v>
      </c>
    </row>
    <row r="5562" spans="1:36" ht="17.25" hidden="1" customHeight="1" x14ac:dyDescent="0.2">
      <c r="A5562" s="4" t="s">
        <v>13397</v>
      </c>
      <c r="B5562" t="s">
        <v>8398</v>
      </c>
      <c r="C5562" t="s">
        <v>13398</v>
      </c>
      <c r="E5562" t="s">
        <v>565</v>
      </c>
      <c r="F5562" t="s">
        <v>86</v>
      </c>
      <c r="G5562" s="5">
        <v>682</v>
      </c>
      <c r="H5562" t="s">
        <v>42</v>
      </c>
      <c r="I5562" t="s">
        <v>43</v>
      </c>
      <c r="J5562" t="s">
        <v>559</v>
      </c>
      <c r="N5562" s="27">
        <v>2008</v>
      </c>
      <c r="R5562" s="7">
        <v>32.728332999999999</v>
      </c>
      <c r="S5562" s="7">
        <v>-103.3094</v>
      </c>
      <c r="T5562" t="s">
        <v>46</v>
      </c>
      <c r="U5562" t="s">
        <v>10988</v>
      </c>
      <c r="V5562" t="s">
        <v>10989</v>
      </c>
      <c r="X5562" t="s">
        <v>8528</v>
      </c>
      <c r="Y5562" t="s">
        <v>3012</v>
      </c>
      <c r="Z5562" t="s">
        <v>3691</v>
      </c>
      <c r="AA5562" t="s">
        <v>13399</v>
      </c>
      <c r="AB5562" t="s">
        <v>13400</v>
      </c>
      <c r="AH5562" s="27"/>
      <c r="AI5562" t="s">
        <v>13401</v>
      </c>
      <c r="AJ5562" t="s">
        <v>13402</v>
      </c>
    </row>
    <row r="5563" spans="1:36" ht="17.25" hidden="1" customHeight="1" x14ac:dyDescent="0.2">
      <c r="A5563" s="4" t="s">
        <v>13403</v>
      </c>
      <c r="B5563" t="s">
        <v>8398</v>
      </c>
      <c r="C5563" t="s">
        <v>13404</v>
      </c>
      <c r="E5563" t="s">
        <v>565</v>
      </c>
      <c r="F5563" t="s">
        <v>64</v>
      </c>
      <c r="G5563" s="5">
        <v>280</v>
      </c>
      <c r="H5563" t="s">
        <v>42</v>
      </c>
      <c r="I5563" t="s">
        <v>43</v>
      </c>
      <c r="J5563" t="s">
        <v>559</v>
      </c>
      <c r="N5563" s="27">
        <v>2001</v>
      </c>
      <c r="R5563" s="7">
        <v>30.747800000000002</v>
      </c>
      <c r="S5563" s="7">
        <v>-88.057500000000005</v>
      </c>
      <c r="T5563" t="s">
        <v>46</v>
      </c>
      <c r="U5563" t="s">
        <v>9141</v>
      </c>
      <c r="V5563" t="s">
        <v>9141</v>
      </c>
      <c r="X5563" t="s">
        <v>9142</v>
      </c>
      <c r="Y5563" t="s">
        <v>3012</v>
      </c>
      <c r="Z5563" t="s">
        <v>3691</v>
      </c>
      <c r="AA5563" t="s">
        <v>13405</v>
      </c>
      <c r="AB5563" t="s">
        <v>9955</v>
      </c>
      <c r="AG5563" t="s">
        <v>13406</v>
      </c>
      <c r="AH5563" s="27" t="s">
        <v>13407</v>
      </c>
      <c r="AI5563" t="s">
        <v>13408</v>
      </c>
      <c r="AJ5563" t="s">
        <v>13409</v>
      </c>
    </row>
    <row r="5564" spans="1:36" ht="17.25" hidden="1" customHeight="1" x14ac:dyDescent="0.2">
      <c r="A5564" s="4" t="s">
        <v>13410</v>
      </c>
      <c r="B5564" t="s">
        <v>8398</v>
      </c>
      <c r="C5564" t="s">
        <v>13411</v>
      </c>
      <c r="E5564" t="s">
        <v>4760</v>
      </c>
      <c r="F5564" t="s">
        <v>64</v>
      </c>
      <c r="G5564" s="5">
        <v>107</v>
      </c>
      <c r="H5564" t="s">
        <v>42</v>
      </c>
      <c r="I5564" t="s">
        <v>65</v>
      </c>
      <c r="J5564" t="s">
        <v>559</v>
      </c>
      <c r="N5564" s="6">
        <v>2002</v>
      </c>
      <c r="R5564" s="7">
        <v>38.753799999999998</v>
      </c>
      <c r="S5564" s="7">
        <v>-93.9983</v>
      </c>
      <c r="T5564" t="s">
        <v>46</v>
      </c>
      <c r="U5564" t="s">
        <v>13412</v>
      </c>
      <c r="V5564" t="s">
        <v>13413</v>
      </c>
      <c r="X5564" t="s">
        <v>8994</v>
      </c>
      <c r="Y5564" t="s">
        <v>3012</v>
      </c>
      <c r="Z5564" t="s">
        <v>3691</v>
      </c>
      <c r="AA5564" t="s">
        <v>13414</v>
      </c>
      <c r="AB5564" t="s">
        <v>10533</v>
      </c>
      <c r="AG5564" t="s">
        <v>13415</v>
      </c>
      <c r="AH5564" s="24">
        <v>28506</v>
      </c>
      <c r="AI5564" t="s">
        <v>13416</v>
      </c>
      <c r="AJ5564" t="s">
        <v>13417</v>
      </c>
    </row>
    <row r="5565" spans="1:36" ht="17.25" hidden="1" customHeight="1" x14ac:dyDescent="0.2">
      <c r="A5565" s="4" t="s">
        <v>13410</v>
      </c>
      <c r="B5565" t="s">
        <v>8398</v>
      </c>
      <c r="C5565" t="s">
        <v>13411</v>
      </c>
      <c r="E5565" t="s">
        <v>4762</v>
      </c>
      <c r="F5565" t="s">
        <v>64</v>
      </c>
      <c r="G5565" s="5">
        <v>107</v>
      </c>
      <c r="H5565" t="s">
        <v>42</v>
      </c>
      <c r="I5565" t="s">
        <v>65</v>
      </c>
      <c r="J5565" t="s">
        <v>559</v>
      </c>
      <c r="N5565" s="6">
        <v>2002</v>
      </c>
      <c r="R5565" s="7">
        <v>38.753799999999998</v>
      </c>
      <c r="S5565" s="7">
        <v>-93.9983</v>
      </c>
      <c r="T5565" t="s">
        <v>46</v>
      </c>
      <c r="U5565" t="s">
        <v>13412</v>
      </c>
      <c r="V5565" t="s">
        <v>13413</v>
      </c>
      <c r="X5565" t="s">
        <v>8994</v>
      </c>
      <c r="Y5565" t="s">
        <v>3012</v>
      </c>
      <c r="Z5565" t="s">
        <v>3691</v>
      </c>
      <c r="AA5565" t="s">
        <v>13414</v>
      </c>
      <c r="AB5565" t="s">
        <v>10538</v>
      </c>
      <c r="AG5565" t="s">
        <v>13415</v>
      </c>
      <c r="AH5565" s="24">
        <v>28507</v>
      </c>
      <c r="AI5565" t="s">
        <v>13416</v>
      </c>
      <c r="AJ5565" t="s">
        <v>13418</v>
      </c>
    </row>
    <row r="5566" spans="1:36" ht="17.25" hidden="1" customHeight="1" x14ac:dyDescent="0.2">
      <c r="A5566" s="4" t="s">
        <v>13410</v>
      </c>
      <c r="B5566" t="s">
        <v>8398</v>
      </c>
      <c r="C5566" t="s">
        <v>13411</v>
      </c>
      <c r="E5566" t="s">
        <v>4764</v>
      </c>
      <c r="F5566" t="s">
        <v>64</v>
      </c>
      <c r="G5566" s="5">
        <v>107</v>
      </c>
      <c r="H5566" t="s">
        <v>42</v>
      </c>
      <c r="I5566" t="s">
        <v>65</v>
      </c>
      <c r="J5566" t="s">
        <v>559</v>
      </c>
      <c r="N5566" s="24">
        <v>2002</v>
      </c>
      <c r="R5566" s="7">
        <v>38.753799999999998</v>
      </c>
      <c r="S5566" s="7">
        <v>-93.9983</v>
      </c>
      <c r="T5566" t="s">
        <v>46</v>
      </c>
      <c r="U5566" t="s">
        <v>13412</v>
      </c>
      <c r="V5566" t="s">
        <v>13413</v>
      </c>
      <c r="X5566" t="s">
        <v>8994</v>
      </c>
      <c r="Y5566" t="s">
        <v>3012</v>
      </c>
      <c r="Z5566" t="s">
        <v>3691</v>
      </c>
      <c r="AA5566" t="s">
        <v>13414</v>
      </c>
      <c r="AB5566" t="s">
        <v>10540</v>
      </c>
      <c r="AG5566" t="s">
        <v>13415</v>
      </c>
      <c r="AH5566" s="24">
        <v>28508</v>
      </c>
      <c r="AI5566" t="s">
        <v>13416</v>
      </c>
      <c r="AJ5566" t="s">
        <v>13419</v>
      </c>
    </row>
    <row r="5567" spans="1:36" ht="17.25" hidden="1" customHeight="1" x14ac:dyDescent="0.2">
      <c r="A5567" s="4" t="s">
        <v>13420</v>
      </c>
      <c r="B5567" t="s">
        <v>8398</v>
      </c>
      <c r="C5567" t="s">
        <v>13421</v>
      </c>
      <c r="E5567" t="s">
        <v>565</v>
      </c>
      <c r="F5567" t="s">
        <v>86</v>
      </c>
      <c r="G5567" s="5">
        <v>702</v>
      </c>
      <c r="H5567" t="s">
        <v>42</v>
      </c>
      <c r="I5567" t="s">
        <v>43</v>
      </c>
      <c r="J5567" t="s">
        <v>559</v>
      </c>
      <c r="N5567" s="8">
        <v>2002</v>
      </c>
      <c r="R5567" s="7">
        <v>39.223143999999998</v>
      </c>
      <c r="S5567" s="7">
        <v>-88.758409999999998</v>
      </c>
      <c r="T5567" t="s">
        <v>46</v>
      </c>
      <c r="U5567" t="s">
        <v>13422</v>
      </c>
      <c r="V5567" t="s">
        <v>8651</v>
      </c>
      <c r="X5567" t="s">
        <v>9016</v>
      </c>
      <c r="Y5567" t="s">
        <v>3012</v>
      </c>
      <c r="Z5567" t="s">
        <v>3691</v>
      </c>
      <c r="AA5567" t="s">
        <v>13423</v>
      </c>
      <c r="AB5567" t="s">
        <v>8654</v>
      </c>
      <c r="AG5567" t="s">
        <v>13424</v>
      </c>
      <c r="AH5567" s="8" t="s">
        <v>13425</v>
      </c>
      <c r="AI5567" t="s">
        <v>13426</v>
      </c>
      <c r="AJ5567" t="s">
        <v>13427</v>
      </c>
    </row>
    <row r="5568" spans="1:36" ht="17.25" hidden="1" customHeight="1" x14ac:dyDescent="0.2">
      <c r="A5568" s="4" t="s">
        <v>13437</v>
      </c>
      <c r="B5568" t="s">
        <v>8398</v>
      </c>
      <c r="C5568" t="s">
        <v>13438</v>
      </c>
      <c r="E5568" t="s">
        <v>565</v>
      </c>
      <c r="F5568" t="s">
        <v>64</v>
      </c>
      <c r="G5568" s="5">
        <v>399</v>
      </c>
      <c r="H5568" t="s">
        <v>42</v>
      </c>
      <c r="I5568" t="s">
        <v>43</v>
      </c>
      <c r="J5568" t="s">
        <v>44</v>
      </c>
      <c r="N5568" s="27">
        <v>1990</v>
      </c>
      <c r="R5568" s="7">
        <v>37.291666999999997</v>
      </c>
      <c r="S5568" s="7">
        <v>-77.281109999999998</v>
      </c>
      <c r="T5568" t="s">
        <v>46</v>
      </c>
      <c r="U5568" t="s">
        <v>13439</v>
      </c>
      <c r="V5568" t="s">
        <v>13440</v>
      </c>
      <c r="X5568" t="s">
        <v>9266</v>
      </c>
      <c r="Y5568" t="s">
        <v>3012</v>
      </c>
      <c r="Z5568" t="s">
        <v>3691</v>
      </c>
      <c r="AA5568" t="s">
        <v>13441</v>
      </c>
      <c r="AB5568" t="s">
        <v>13442</v>
      </c>
      <c r="AH5568" s="27"/>
      <c r="AI5568" t="s">
        <v>13443</v>
      </c>
      <c r="AJ5568" t="s">
        <v>13444</v>
      </c>
    </row>
    <row r="5569" spans="1:36" ht="17.25" hidden="1" customHeight="1" x14ac:dyDescent="0.2">
      <c r="A5569" s="4" t="s">
        <v>13445</v>
      </c>
      <c r="B5569" t="s">
        <v>8398</v>
      </c>
      <c r="C5569" t="s">
        <v>13446</v>
      </c>
      <c r="E5569" t="s">
        <v>4758</v>
      </c>
      <c r="F5569" t="s">
        <v>86</v>
      </c>
      <c r="G5569" s="5">
        <v>61</v>
      </c>
      <c r="H5569" t="s">
        <v>42</v>
      </c>
      <c r="I5569" t="s">
        <v>65</v>
      </c>
      <c r="J5569" t="s">
        <v>559</v>
      </c>
      <c r="N5569" s="6">
        <v>2001</v>
      </c>
      <c r="R5569" s="7">
        <v>35.508659999999999</v>
      </c>
      <c r="S5569" s="7">
        <v>-97.179689999999994</v>
      </c>
      <c r="T5569" t="s">
        <v>46</v>
      </c>
      <c r="U5569" t="s">
        <v>13447</v>
      </c>
      <c r="V5569" t="s">
        <v>8734</v>
      </c>
      <c r="X5569" t="s">
        <v>8734</v>
      </c>
      <c r="Y5569" t="s">
        <v>3012</v>
      </c>
      <c r="Z5569" t="s">
        <v>3691</v>
      </c>
      <c r="AA5569" t="s">
        <v>13448</v>
      </c>
      <c r="AB5569" t="s">
        <v>10729</v>
      </c>
      <c r="AG5569" t="s">
        <v>13449</v>
      </c>
      <c r="AH5569" s="6">
        <v>24390</v>
      </c>
      <c r="AI5569" t="s">
        <v>13450</v>
      </c>
      <c r="AJ5569" t="s">
        <v>13451</v>
      </c>
    </row>
    <row r="5570" spans="1:36" ht="17.25" hidden="1" customHeight="1" x14ac:dyDescent="0.2">
      <c r="A5570" s="4" t="s">
        <v>5462</v>
      </c>
      <c r="B5570" t="s">
        <v>4915</v>
      </c>
      <c r="C5570" t="s">
        <v>5463</v>
      </c>
      <c r="E5570" t="s">
        <v>4157</v>
      </c>
      <c r="F5570" t="s">
        <v>86</v>
      </c>
      <c r="G5570" s="5">
        <v>141</v>
      </c>
      <c r="H5570" t="s">
        <v>42</v>
      </c>
      <c r="I5570" t="s">
        <v>43</v>
      </c>
      <c r="J5570" t="s">
        <v>45</v>
      </c>
      <c r="N5570" s="6">
        <v>1959</v>
      </c>
      <c r="R5570" s="7">
        <v>52.0944</v>
      </c>
      <c r="S5570" s="7">
        <v>-106.705</v>
      </c>
      <c r="T5570" t="s">
        <v>46</v>
      </c>
      <c r="U5570" t="s">
        <v>5111</v>
      </c>
      <c r="X5570" t="s">
        <v>5061</v>
      </c>
      <c r="Y5570" t="s">
        <v>3012</v>
      </c>
      <c r="Z5570" t="s">
        <v>3691</v>
      </c>
      <c r="AG5570" t="s">
        <v>5464</v>
      </c>
      <c r="AH5570" s="27" t="s">
        <v>5465</v>
      </c>
      <c r="AI5570" t="s">
        <v>5466</v>
      </c>
      <c r="AJ5570" t="s">
        <v>5467</v>
      </c>
    </row>
    <row r="5571" spans="1:36" ht="17.25" hidden="1" customHeight="1" x14ac:dyDescent="0.2">
      <c r="A5571" s="4" t="s">
        <v>5462</v>
      </c>
      <c r="B5571" t="s">
        <v>4915</v>
      </c>
      <c r="C5571" t="s">
        <v>5463</v>
      </c>
      <c r="E5571" t="s">
        <v>2134</v>
      </c>
      <c r="F5571" t="s">
        <v>86</v>
      </c>
      <c r="G5571" s="5">
        <v>141</v>
      </c>
      <c r="H5571" t="s">
        <v>42</v>
      </c>
      <c r="I5571" t="s">
        <v>43</v>
      </c>
      <c r="J5571" t="s">
        <v>45</v>
      </c>
      <c r="N5571" s="6">
        <v>1959</v>
      </c>
      <c r="R5571" s="7">
        <v>52.0944</v>
      </c>
      <c r="S5571" s="7">
        <v>-106.705</v>
      </c>
      <c r="T5571" t="s">
        <v>46</v>
      </c>
      <c r="U5571" t="s">
        <v>5111</v>
      </c>
      <c r="X5571" t="s">
        <v>5061</v>
      </c>
      <c r="Y5571" t="s">
        <v>3012</v>
      </c>
      <c r="Z5571" t="s">
        <v>3691</v>
      </c>
      <c r="AG5571" t="s">
        <v>5464</v>
      </c>
      <c r="AH5571" s="27" t="s">
        <v>5465</v>
      </c>
      <c r="AI5571" t="s">
        <v>5466</v>
      </c>
      <c r="AJ5571" t="s">
        <v>5468</v>
      </c>
    </row>
    <row r="5572" spans="1:36" ht="17.25" hidden="1" customHeight="1" x14ac:dyDescent="0.2">
      <c r="A5572" s="4" t="s">
        <v>13445</v>
      </c>
      <c r="B5572" t="s">
        <v>8398</v>
      </c>
      <c r="C5572" t="s">
        <v>13446</v>
      </c>
      <c r="E5572" t="s">
        <v>4787</v>
      </c>
      <c r="F5572" t="s">
        <v>86</v>
      </c>
      <c r="G5572" s="5">
        <v>61</v>
      </c>
      <c r="H5572" t="s">
        <v>42</v>
      </c>
      <c r="I5572" t="s">
        <v>65</v>
      </c>
      <c r="J5572" t="s">
        <v>559</v>
      </c>
      <c r="N5572" s="6">
        <v>2001</v>
      </c>
      <c r="R5572" s="7">
        <v>35.508659999999999</v>
      </c>
      <c r="S5572" s="7">
        <v>-97.179689999999994</v>
      </c>
      <c r="T5572" t="s">
        <v>46</v>
      </c>
      <c r="U5572" t="s">
        <v>13447</v>
      </c>
      <c r="V5572" t="s">
        <v>8734</v>
      </c>
      <c r="X5572" t="s">
        <v>8734</v>
      </c>
      <c r="Y5572" t="s">
        <v>3012</v>
      </c>
      <c r="Z5572" t="s">
        <v>3691</v>
      </c>
      <c r="AA5572" t="s">
        <v>13448</v>
      </c>
      <c r="AB5572" t="s">
        <v>8404</v>
      </c>
      <c r="AG5572" t="s">
        <v>13449</v>
      </c>
      <c r="AH5572" s="24">
        <v>24389</v>
      </c>
      <c r="AI5572" t="s">
        <v>13450</v>
      </c>
      <c r="AJ5572" t="s">
        <v>13454</v>
      </c>
    </row>
    <row r="5573" spans="1:36" ht="17.25" hidden="1" customHeight="1" x14ac:dyDescent="0.2">
      <c r="A5573" s="4" t="s">
        <v>5462</v>
      </c>
      <c r="B5573" t="s">
        <v>4915</v>
      </c>
      <c r="C5573" t="s">
        <v>5463</v>
      </c>
      <c r="E5573" t="s">
        <v>4162</v>
      </c>
      <c r="F5573" t="s">
        <v>86</v>
      </c>
      <c r="G5573" s="5">
        <v>95</v>
      </c>
      <c r="H5573" t="s">
        <v>42</v>
      </c>
      <c r="I5573" t="s">
        <v>240</v>
      </c>
      <c r="J5573" t="s">
        <v>45</v>
      </c>
      <c r="N5573" s="6">
        <v>1959</v>
      </c>
      <c r="R5573" s="7">
        <v>52.0944</v>
      </c>
      <c r="S5573" s="7">
        <v>-106.705</v>
      </c>
      <c r="T5573" t="s">
        <v>46</v>
      </c>
      <c r="U5573" t="s">
        <v>5111</v>
      </c>
      <c r="X5573" t="s">
        <v>5061</v>
      </c>
      <c r="Y5573" t="s">
        <v>3012</v>
      </c>
      <c r="Z5573" t="s">
        <v>3691</v>
      </c>
      <c r="AG5573" t="s">
        <v>5464</v>
      </c>
      <c r="AH5573" s="30" t="s">
        <v>5465</v>
      </c>
      <c r="AI5573" t="s">
        <v>5466</v>
      </c>
      <c r="AJ5573" t="s">
        <v>5469</v>
      </c>
    </row>
    <row r="5574" spans="1:36" ht="17.25" hidden="1" customHeight="1" x14ac:dyDescent="0.2">
      <c r="A5574" s="4" t="s">
        <v>13458</v>
      </c>
      <c r="B5574" t="s">
        <v>8398</v>
      </c>
      <c r="C5574" t="s">
        <v>13459</v>
      </c>
      <c r="E5574" t="s">
        <v>8509</v>
      </c>
      <c r="F5574" t="s">
        <v>86</v>
      </c>
      <c r="G5574" s="5">
        <v>715</v>
      </c>
      <c r="H5574" t="s">
        <v>42</v>
      </c>
      <c r="I5574" t="s">
        <v>43</v>
      </c>
      <c r="J5574" t="s">
        <v>559</v>
      </c>
      <c r="N5574" s="27">
        <v>2002</v>
      </c>
      <c r="R5574" s="7">
        <v>34.29759</v>
      </c>
      <c r="S5574" s="7">
        <v>-92.868340000000003</v>
      </c>
      <c r="T5574" t="s">
        <v>46</v>
      </c>
      <c r="U5574" t="s">
        <v>13460</v>
      </c>
      <c r="V5574" t="s">
        <v>13461</v>
      </c>
      <c r="X5574" t="s">
        <v>10157</v>
      </c>
      <c r="Y5574" t="s">
        <v>3012</v>
      </c>
      <c r="Z5574" t="s">
        <v>3691</v>
      </c>
      <c r="AA5574" t="s">
        <v>13462</v>
      </c>
      <c r="AB5574" t="s">
        <v>8946</v>
      </c>
      <c r="AG5574" t="s">
        <v>13463</v>
      </c>
      <c r="AH5574" s="8" t="s">
        <v>13464</v>
      </c>
      <c r="AI5574" t="s">
        <v>13465</v>
      </c>
      <c r="AJ5574" t="s">
        <v>13466</v>
      </c>
    </row>
    <row r="5575" spans="1:36" ht="17.25" hidden="1" customHeight="1" x14ac:dyDescent="0.2">
      <c r="A5575" s="4" t="s">
        <v>13467</v>
      </c>
      <c r="B5575" t="s">
        <v>8398</v>
      </c>
      <c r="C5575" t="s">
        <v>13468</v>
      </c>
      <c r="E5575" t="s">
        <v>565</v>
      </c>
      <c r="F5575" t="s">
        <v>86</v>
      </c>
      <c r="G5575" s="5">
        <v>381</v>
      </c>
      <c r="H5575" t="s">
        <v>42</v>
      </c>
      <c r="I5575" t="s">
        <v>43</v>
      </c>
      <c r="J5575" t="s">
        <v>44</v>
      </c>
      <c r="N5575" s="6">
        <v>2005</v>
      </c>
      <c r="R5575" s="7">
        <v>29.731400000000001</v>
      </c>
      <c r="S5575" s="7">
        <v>-95.0839</v>
      </c>
      <c r="T5575" t="s">
        <v>46</v>
      </c>
      <c r="U5575" t="s">
        <v>10354</v>
      </c>
      <c r="V5575" t="s">
        <v>9238</v>
      </c>
      <c r="X5575" t="s">
        <v>8584</v>
      </c>
      <c r="Y5575" t="s">
        <v>3012</v>
      </c>
      <c r="Z5575" t="s">
        <v>3691</v>
      </c>
      <c r="AA5575" t="s">
        <v>13469</v>
      </c>
      <c r="AB5575" t="s">
        <v>13470</v>
      </c>
      <c r="AI5575" t="s">
        <v>13471</v>
      </c>
      <c r="AJ5575" t="s">
        <v>13472</v>
      </c>
    </row>
    <row r="5576" spans="1:36" ht="17.25" hidden="1" customHeight="1" x14ac:dyDescent="0.2">
      <c r="A5576" s="4" t="s">
        <v>13473</v>
      </c>
      <c r="B5576" t="s">
        <v>8398</v>
      </c>
      <c r="C5576" t="s">
        <v>13474</v>
      </c>
      <c r="E5576" t="s">
        <v>4760</v>
      </c>
      <c r="F5576" t="s">
        <v>64</v>
      </c>
      <c r="G5576" s="5">
        <v>68</v>
      </c>
      <c r="H5576" t="s">
        <v>42</v>
      </c>
      <c r="I5576" t="s">
        <v>65</v>
      </c>
      <c r="J5576" t="s">
        <v>559</v>
      </c>
      <c r="N5576" s="6">
        <v>2012</v>
      </c>
      <c r="R5576" s="7">
        <v>39.488900000000001</v>
      </c>
      <c r="S5576" s="7">
        <v>-75.034700000000001</v>
      </c>
      <c r="T5576" t="s">
        <v>46</v>
      </c>
      <c r="U5576" t="s">
        <v>10570</v>
      </c>
      <c r="V5576" t="s">
        <v>9792</v>
      </c>
      <c r="X5576" t="s">
        <v>9202</v>
      </c>
      <c r="Y5576" t="s">
        <v>3012</v>
      </c>
      <c r="Z5576" t="s">
        <v>3691</v>
      </c>
      <c r="AA5576" t="s">
        <v>13475</v>
      </c>
      <c r="AB5576" t="s">
        <v>10533</v>
      </c>
      <c r="AI5576" t="s">
        <v>13476</v>
      </c>
      <c r="AJ5576" t="s">
        <v>13477</v>
      </c>
    </row>
    <row r="5577" spans="1:36" ht="17.25" hidden="1" customHeight="1" x14ac:dyDescent="0.2">
      <c r="A5577" s="4" t="s">
        <v>13478</v>
      </c>
      <c r="B5577" t="s">
        <v>8398</v>
      </c>
      <c r="C5577" t="s">
        <v>13479</v>
      </c>
      <c r="E5577" t="s">
        <v>13480</v>
      </c>
      <c r="F5577" t="s">
        <v>86</v>
      </c>
      <c r="G5577" s="5">
        <v>146</v>
      </c>
      <c r="H5577" t="s">
        <v>42</v>
      </c>
      <c r="I5577" t="s">
        <v>43</v>
      </c>
      <c r="J5577" t="s">
        <v>559</v>
      </c>
      <c r="M5577" t="s">
        <v>2514</v>
      </c>
      <c r="N5577" s="6">
        <v>2011</v>
      </c>
      <c r="R5577" s="7">
        <v>41.200555999999999</v>
      </c>
      <c r="S5577" s="7">
        <v>-76.069999999999993</v>
      </c>
      <c r="T5577" t="s">
        <v>46</v>
      </c>
      <c r="U5577" t="s">
        <v>13481</v>
      </c>
      <c r="V5577" t="s">
        <v>13255</v>
      </c>
      <c r="X5577" t="s">
        <v>8642</v>
      </c>
      <c r="Y5577" t="s">
        <v>3012</v>
      </c>
      <c r="Z5577" t="s">
        <v>3691</v>
      </c>
      <c r="AA5577" t="s">
        <v>13482</v>
      </c>
      <c r="AB5577" t="s">
        <v>13483</v>
      </c>
      <c r="AG5577" t="s">
        <v>13484</v>
      </c>
      <c r="AH5577" s="8" t="s">
        <v>13485</v>
      </c>
      <c r="AI5577" t="s">
        <v>13486</v>
      </c>
      <c r="AJ5577" t="s">
        <v>13487</v>
      </c>
    </row>
    <row r="5578" spans="1:36" ht="17.25" hidden="1" customHeight="1" x14ac:dyDescent="0.2">
      <c r="A5578" s="4" t="s">
        <v>13488</v>
      </c>
      <c r="B5578" t="s">
        <v>8398</v>
      </c>
      <c r="C5578" t="s">
        <v>13489</v>
      </c>
      <c r="E5578" t="s">
        <v>8444</v>
      </c>
      <c r="F5578" t="s">
        <v>86</v>
      </c>
      <c r="G5578" s="5">
        <v>898</v>
      </c>
      <c r="H5578" t="s">
        <v>42</v>
      </c>
      <c r="I5578" t="s">
        <v>43</v>
      </c>
      <c r="J5578" t="s">
        <v>559</v>
      </c>
      <c r="N5578" s="8">
        <v>2003</v>
      </c>
      <c r="R5578" s="7">
        <v>39.872500000000002</v>
      </c>
      <c r="S5578" s="7">
        <v>-77.167199999999994</v>
      </c>
      <c r="T5578" t="s">
        <v>46</v>
      </c>
      <c r="U5578" t="s">
        <v>13490</v>
      </c>
      <c r="V5578" t="s">
        <v>9514</v>
      </c>
      <c r="X5578" t="s">
        <v>8642</v>
      </c>
      <c r="Y5578" t="s">
        <v>3012</v>
      </c>
      <c r="Z5578" t="s">
        <v>3691</v>
      </c>
      <c r="AA5578" t="s">
        <v>13491</v>
      </c>
      <c r="AB5578" t="s">
        <v>13492</v>
      </c>
      <c r="AH5578" s="27"/>
      <c r="AI5578" t="s">
        <v>13493</v>
      </c>
      <c r="AJ5578" t="s">
        <v>13494</v>
      </c>
    </row>
    <row r="5579" spans="1:36" ht="17.25" hidden="1" customHeight="1" x14ac:dyDescent="0.2">
      <c r="A5579" s="4" t="s">
        <v>8730</v>
      </c>
      <c r="B5579" t="s">
        <v>8398</v>
      </c>
      <c r="C5579" t="s">
        <v>8731</v>
      </c>
      <c r="E5579" t="s">
        <v>58</v>
      </c>
      <c r="F5579" t="s">
        <v>86</v>
      </c>
      <c r="G5579" s="5">
        <v>50</v>
      </c>
      <c r="H5579" t="s">
        <v>857</v>
      </c>
      <c r="I5579" t="s">
        <v>240</v>
      </c>
      <c r="J5579" t="s">
        <v>559</v>
      </c>
      <c r="N5579" s="24">
        <v>1959</v>
      </c>
      <c r="R5579" s="7">
        <v>35.084699999999998</v>
      </c>
      <c r="S5579" s="7">
        <v>-98.23</v>
      </c>
      <c r="T5579" t="s">
        <v>46</v>
      </c>
      <c r="U5579" t="s">
        <v>8732</v>
      </c>
      <c r="V5579" t="s">
        <v>8733</v>
      </c>
      <c r="X5579" t="s">
        <v>8734</v>
      </c>
      <c r="Y5579" t="s">
        <v>3012</v>
      </c>
      <c r="Z5579" t="s">
        <v>3691</v>
      </c>
      <c r="AA5579" t="s">
        <v>8735</v>
      </c>
      <c r="AB5579" t="s">
        <v>8595</v>
      </c>
      <c r="AG5579" t="s">
        <v>8736</v>
      </c>
      <c r="AH5579" s="6">
        <v>522</v>
      </c>
      <c r="AI5579" t="s">
        <v>8737</v>
      </c>
      <c r="AJ5579" t="s">
        <v>8738</v>
      </c>
    </row>
    <row r="5580" spans="1:36" ht="17.25" hidden="1" customHeight="1" x14ac:dyDescent="0.2">
      <c r="A5580" s="4" t="s">
        <v>13506</v>
      </c>
      <c r="B5580" t="s">
        <v>8398</v>
      </c>
      <c r="C5580" t="s">
        <v>13507</v>
      </c>
      <c r="E5580" t="s">
        <v>565</v>
      </c>
      <c r="F5580" t="s">
        <v>86</v>
      </c>
      <c r="G5580" s="5">
        <v>66</v>
      </c>
      <c r="H5580" t="s">
        <v>42</v>
      </c>
      <c r="I5580" t="s">
        <v>43</v>
      </c>
      <c r="J5580" t="s">
        <v>559</v>
      </c>
      <c r="N5580" s="27">
        <v>1994</v>
      </c>
      <c r="R5580" s="7">
        <v>44.888880999999998</v>
      </c>
      <c r="S5580" s="7">
        <v>-94.349350000000001</v>
      </c>
      <c r="T5580" t="s">
        <v>46</v>
      </c>
      <c r="U5580" t="s">
        <v>9478</v>
      </c>
      <c r="V5580" t="s">
        <v>13508</v>
      </c>
      <c r="X5580" t="s">
        <v>9464</v>
      </c>
      <c r="Y5580" t="s">
        <v>3012</v>
      </c>
      <c r="Z5580" t="s">
        <v>3691</v>
      </c>
      <c r="AA5580" t="s">
        <v>13509</v>
      </c>
      <c r="AB5580" t="s">
        <v>13510</v>
      </c>
      <c r="AG5580" t="s">
        <v>13511</v>
      </c>
      <c r="AH5580" s="8" t="s">
        <v>13512</v>
      </c>
      <c r="AI5580" t="s">
        <v>13513</v>
      </c>
      <c r="AJ5580" t="s">
        <v>13514</v>
      </c>
    </row>
    <row r="5581" spans="1:36" ht="17.25" hidden="1" customHeight="1" x14ac:dyDescent="0.2">
      <c r="A5581" s="4" t="s">
        <v>13515</v>
      </c>
      <c r="B5581" t="s">
        <v>8398</v>
      </c>
      <c r="C5581" t="s">
        <v>13516</v>
      </c>
      <c r="E5581" t="s">
        <v>696</v>
      </c>
      <c r="F5581" t="s">
        <v>64</v>
      </c>
      <c r="G5581" s="5">
        <v>71</v>
      </c>
      <c r="H5581" t="s">
        <v>42</v>
      </c>
      <c r="I5581" t="s">
        <v>65</v>
      </c>
      <c r="J5581" t="s">
        <v>559</v>
      </c>
      <c r="N5581" s="6">
        <v>1974</v>
      </c>
      <c r="R5581" s="7">
        <v>38.090600000000002</v>
      </c>
      <c r="S5581" s="7">
        <v>-97.874719999999996</v>
      </c>
      <c r="T5581" t="s">
        <v>46</v>
      </c>
      <c r="U5581" t="s">
        <v>9478</v>
      </c>
      <c r="V5581" t="s">
        <v>13517</v>
      </c>
      <c r="X5581" t="s">
        <v>10380</v>
      </c>
      <c r="Y5581" t="s">
        <v>3012</v>
      </c>
      <c r="Z5581" t="s">
        <v>3691</v>
      </c>
      <c r="AA5581" t="s">
        <v>13518</v>
      </c>
      <c r="AB5581" t="s">
        <v>8914</v>
      </c>
      <c r="AG5581" t="s">
        <v>13519</v>
      </c>
      <c r="AH5581" s="24">
        <v>9585</v>
      </c>
      <c r="AI5581" t="s">
        <v>13520</v>
      </c>
      <c r="AJ5581" t="s">
        <v>13521</v>
      </c>
    </row>
    <row r="5582" spans="1:36" ht="17.25" hidden="1" customHeight="1" x14ac:dyDescent="0.2">
      <c r="A5582" s="4" t="s">
        <v>13515</v>
      </c>
      <c r="B5582" t="s">
        <v>8398</v>
      </c>
      <c r="C5582" t="s">
        <v>13516</v>
      </c>
      <c r="E5582" t="s">
        <v>703</v>
      </c>
      <c r="F5582" t="s">
        <v>64</v>
      </c>
      <c r="G5582" s="5">
        <v>71</v>
      </c>
      <c r="H5582" t="s">
        <v>42</v>
      </c>
      <c r="I5582" t="s">
        <v>65</v>
      </c>
      <c r="J5582" t="s">
        <v>559</v>
      </c>
      <c r="N5582" s="24">
        <v>1974</v>
      </c>
      <c r="R5582" s="7">
        <v>38.090600000000002</v>
      </c>
      <c r="S5582" s="7">
        <v>-97.874719999999996</v>
      </c>
      <c r="T5582" t="s">
        <v>46</v>
      </c>
      <c r="U5582" t="s">
        <v>9478</v>
      </c>
      <c r="V5582" t="s">
        <v>13517</v>
      </c>
      <c r="X5582" t="s">
        <v>10380</v>
      </c>
      <c r="Y5582" t="s">
        <v>3012</v>
      </c>
      <c r="Z5582" t="s">
        <v>3691</v>
      </c>
      <c r="AA5582" t="s">
        <v>13518</v>
      </c>
      <c r="AB5582" t="s">
        <v>8916</v>
      </c>
      <c r="AG5582" t="s">
        <v>13519</v>
      </c>
      <c r="AH5582" s="24">
        <v>9586</v>
      </c>
      <c r="AI5582" t="s">
        <v>13520</v>
      </c>
      <c r="AJ5582" t="s">
        <v>13522</v>
      </c>
    </row>
    <row r="5583" spans="1:36" ht="17.25" hidden="1" customHeight="1" x14ac:dyDescent="0.2">
      <c r="A5583" s="4" t="s">
        <v>13515</v>
      </c>
      <c r="B5583" t="s">
        <v>8398</v>
      </c>
      <c r="C5583" t="s">
        <v>13516</v>
      </c>
      <c r="E5583" t="s">
        <v>738</v>
      </c>
      <c r="F5583" t="s">
        <v>64</v>
      </c>
      <c r="G5583" s="5">
        <v>71</v>
      </c>
      <c r="H5583" t="s">
        <v>42</v>
      </c>
      <c r="I5583" t="s">
        <v>65</v>
      </c>
      <c r="J5583" t="s">
        <v>559</v>
      </c>
      <c r="N5583" s="24">
        <v>1974</v>
      </c>
      <c r="R5583" s="7">
        <v>38.090600000000002</v>
      </c>
      <c r="S5583" s="7">
        <v>-97.874719999999996</v>
      </c>
      <c r="T5583" t="s">
        <v>46</v>
      </c>
      <c r="U5583" t="s">
        <v>9478</v>
      </c>
      <c r="V5583" t="s">
        <v>13517</v>
      </c>
      <c r="X5583" t="s">
        <v>10380</v>
      </c>
      <c r="Y5583" t="s">
        <v>3012</v>
      </c>
      <c r="Z5583" t="s">
        <v>3691</v>
      </c>
      <c r="AA5583" t="s">
        <v>13518</v>
      </c>
      <c r="AB5583" t="s">
        <v>8803</v>
      </c>
      <c r="AG5583" t="s">
        <v>13519</v>
      </c>
      <c r="AH5583" s="24">
        <v>9587</v>
      </c>
      <c r="AI5583" t="s">
        <v>13520</v>
      </c>
      <c r="AJ5583" t="s">
        <v>13523</v>
      </c>
    </row>
    <row r="5584" spans="1:36" ht="17.25" hidden="1" customHeight="1" x14ac:dyDescent="0.2">
      <c r="A5584" s="4" t="s">
        <v>13524</v>
      </c>
      <c r="B5584" t="s">
        <v>8398</v>
      </c>
      <c r="C5584" t="s">
        <v>13525</v>
      </c>
      <c r="E5584" t="s">
        <v>13526</v>
      </c>
      <c r="F5584" t="s">
        <v>13527</v>
      </c>
      <c r="G5584" s="5">
        <v>147</v>
      </c>
      <c r="H5584" t="s">
        <v>42</v>
      </c>
      <c r="I5584" t="s">
        <v>43</v>
      </c>
      <c r="J5584" t="s">
        <v>44</v>
      </c>
      <c r="N5584" s="8">
        <v>1995</v>
      </c>
      <c r="R5584" s="7">
        <v>43.25</v>
      </c>
      <c r="S5584" s="7">
        <v>-73.8125</v>
      </c>
      <c r="T5584" t="s">
        <v>46</v>
      </c>
      <c r="U5584" t="s">
        <v>13528</v>
      </c>
      <c r="V5584" t="s">
        <v>13529</v>
      </c>
      <c r="X5584" t="s">
        <v>8437</v>
      </c>
      <c r="Y5584" t="s">
        <v>3012</v>
      </c>
      <c r="Z5584" t="s">
        <v>3691</v>
      </c>
      <c r="AA5584" t="s">
        <v>13530</v>
      </c>
      <c r="AB5584" t="s">
        <v>9176</v>
      </c>
      <c r="AG5584" t="s">
        <v>13531</v>
      </c>
      <c r="AH5584" s="8" t="s">
        <v>13532</v>
      </c>
      <c r="AI5584" t="s">
        <v>13533</v>
      </c>
      <c r="AJ5584" t="s">
        <v>13534</v>
      </c>
    </row>
    <row r="5585" spans="1:36" ht="17.25" hidden="1" customHeight="1" x14ac:dyDescent="0.2">
      <c r="A5585" s="4" t="s">
        <v>13543</v>
      </c>
      <c r="B5585" t="s">
        <v>8398</v>
      </c>
      <c r="C5585" t="s">
        <v>13544</v>
      </c>
      <c r="E5585" t="s">
        <v>13545</v>
      </c>
      <c r="F5585" t="s">
        <v>64</v>
      </c>
      <c r="G5585" s="5">
        <v>91</v>
      </c>
      <c r="H5585" t="s">
        <v>42</v>
      </c>
      <c r="I5585" t="s">
        <v>43</v>
      </c>
      <c r="J5585" t="s">
        <v>44</v>
      </c>
      <c r="N5585" s="27">
        <v>1994</v>
      </c>
      <c r="R5585" s="7">
        <v>42.085943999999998</v>
      </c>
      <c r="S5585" s="7">
        <v>-78.454250000000002</v>
      </c>
      <c r="T5585" t="s">
        <v>46</v>
      </c>
      <c r="U5585" t="s">
        <v>13546</v>
      </c>
      <c r="V5585" t="s">
        <v>13547</v>
      </c>
      <c r="X5585" t="s">
        <v>8437</v>
      </c>
      <c r="Y5585" t="s">
        <v>3012</v>
      </c>
      <c r="Z5585" t="s">
        <v>3691</v>
      </c>
      <c r="AA5585" t="s">
        <v>13548</v>
      </c>
      <c r="AB5585" t="s">
        <v>9176</v>
      </c>
      <c r="AI5585" t="s">
        <v>13549</v>
      </c>
      <c r="AJ5585" t="s">
        <v>13550</v>
      </c>
    </row>
    <row r="5586" spans="1:36" ht="17.25" hidden="1" customHeight="1" x14ac:dyDescent="0.2">
      <c r="A5586" s="4" t="s">
        <v>13551</v>
      </c>
      <c r="B5586" t="s">
        <v>8398</v>
      </c>
      <c r="C5586" t="s">
        <v>13552</v>
      </c>
      <c r="E5586" t="s">
        <v>565</v>
      </c>
      <c r="F5586" t="s">
        <v>64</v>
      </c>
      <c r="G5586" s="5">
        <v>57</v>
      </c>
      <c r="H5586" t="s">
        <v>42</v>
      </c>
      <c r="I5586" t="s">
        <v>43</v>
      </c>
      <c r="J5586" t="s">
        <v>44</v>
      </c>
      <c r="N5586" s="27">
        <v>1990</v>
      </c>
      <c r="R5586" s="7">
        <v>43.471744999999999</v>
      </c>
      <c r="S5586" s="7">
        <v>-76.493470000000002</v>
      </c>
      <c r="T5586" t="s">
        <v>46</v>
      </c>
      <c r="U5586" t="s">
        <v>13553</v>
      </c>
      <c r="V5586" t="s">
        <v>13553</v>
      </c>
      <c r="X5586" t="s">
        <v>8437</v>
      </c>
      <c r="Y5586" t="s">
        <v>3012</v>
      </c>
      <c r="Z5586" t="s">
        <v>3691</v>
      </c>
      <c r="AA5586" t="s">
        <v>13554</v>
      </c>
      <c r="AB5586" t="s">
        <v>9176</v>
      </c>
      <c r="AG5586" t="s">
        <v>13555</v>
      </c>
      <c r="AH5586" s="8" t="s">
        <v>13556</v>
      </c>
      <c r="AI5586" t="s">
        <v>13557</v>
      </c>
      <c r="AJ5586" t="s">
        <v>13558</v>
      </c>
    </row>
    <row r="5587" spans="1:36" ht="17.25" hidden="1" customHeight="1" x14ac:dyDescent="0.2">
      <c r="A5587" s="4" t="s">
        <v>13559</v>
      </c>
      <c r="B5587" t="s">
        <v>8398</v>
      </c>
      <c r="C5587" t="s">
        <v>13560</v>
      </c>
      <c r="E5587" t="s">
        <v>13561</v>
      </c>
      <c r="F5587" t="s">
        <v>64</v>
      </c>
      <c r="G5587" s="5">
        <v>57</v>
      </c>
      <c r="H5587" t="s">
        <v>42</v>
      </c>
      <c r="I5587" t="s">
        <v>43</v>
      </c>
      <c r="J5587" t="s">
        <v>44</v>
      </c>
      <c r="N5587" s="27">
        <v>1991</v>
      </c>
      <c r="R5587" s="7">
        <v>42.654400000000003</v>
      </c>
      <c r="S5587" s="7">
        <v>-78.077200000000005</v>
      </c>
      <c r="T5587" t="s">
        <v>46</v>
      </c>
      <c r="U5587" t="s">
        <v>13562</v>
      </c>
      <c r="V5587" t="s">
        <v>10464</v>
      </c>
      <c r="X5587" t="s">
        <v>8437</v>
      </c>
      <c r="Y5587" t="s">
        <v>3012</v>
      </c>
      <c r="Z5587" t="s">
        <v>3691</v>
      </c>
      <c r="AA5587" t="s">
        <v>13563</v>
      </c>
      <c r="AB5587" t="s">
        <v>9176</v>
      </c>
      <c r="AI5587" t="s">
        <v>13564</v>
      </c>
      <c r="AJ5587" t="s">
        <v>13565</v>
      </c>
    </row>
    <row r="5588" spans="1:36" ht="17.25" hidden="1" customHeight="1" x14ac:dyDescent="0.2">
      <c r="A5588" s="4" t="s">
        <v>13566</v>
      </c>
      <c r="B5588" t="s">
        <v>8398</v>
      </c>
      <c r="C5588" t="s">
        <v>13567</v>
      </c>
      <c r="E5588" t="s">
        <v>565</v>
      </c>
      <c r="F5588" t="s">
        <v>64</v>
      </c>
      <c r="G5588" s="5">
        <v>60</v>
      </c>
      <c r="H5588" t="s">
        <v>42</v>
      </c>
      <c r="I5588" t="s">
        <v>43</v>
      </c>
      <c r="J5588" t="s">
        <v>44</v>
      </c>
      <c r="N5588" s="27">
        <v>1989</v>
      </c>
      <c r="R5588" s="7">
        <v>42.967100000000002</v>
      </c>
      <c r="S5588" s="7">
        <v>-78.918199999999999</v>
      </c>
      <c r="T5588" t="s">
        <v>46</v>
      </c>
      <c r="U5588" t="s">
        <v>13568</v>
      </c>
      <c r="V5588" t="s">
        <v>13569</v>
      </c>
      <c r="X5588" t="s">
        <v>8437</v>
      </c>
      <c r="Y5588" t="s">
        <v>3012</v>
      </c>
      <c r="Z5588" t="s">
        <v>3691</v>
      </c>
      <c r="AA5588" t="s">
        <v>13570</v>
      </c>
      <c r="AB5588" t="s">
        <v>9176</v>
      </c>
      <c r="AI5588" t="s">
        <v>13571</v>
      </c>
      <c r="AJ5588" t="s">
        <v>13572</v>
      </c>
    </row>
    <row r="5589" spans="1:36" ht="17.25" hidden="1" customHeight="1" x14ac:dyDescent="0.2">
      <c r="A5589" s="4" t="s">
        <v>8870</v>
      </c>
      <c r="B5589" t="s">
        <v>8398</v>
      </c>
      <c r="C5589" t="s">
        <v>8871</v>
      </c>
      <c r="E5589" t="s">
        <v>56</v>
      </c>
      <c r="F5589" t="s">
        <v>86</v>
      </c>
      <c r="G5589" s="5">
        <v>342</v>
      </c>
      <c r="H5589" t="s">
        <v>42</v>
      </c>
      <c r="I5589" t="s">
        <v>240</v>
      </c>
      <c r="J5589" t="s">
        <v>559</v>
      </c>
      <c r="N5589" s="6">
        <v>1959</v>
      </c>
      <c r="R5589" s="7">
        <v>40.591563999999998</v>
      </c>
      <c r="S5589" s="7">
        <v>-74.200040000000001</v>
      </c>
      <c r="T5589" t="s">
        <v>46</v>
      </c>
      <c r="U5589" t="s">
        <v>8872</v>
      </c>
      <c r="V5589" t="s">
        <v>8873</v>
      </c>
      <c r="X5589" t="s">
        <v>8437</v>
      </c>
      <c r="Y5589" t="s">
        <v>3012</v>
      </c>
      <c r="Z5589" t="s">
        <v>3691</v>
      </c>
      <c r="AA5589" t="s">
        <v>8874</v>
      </c>
      <c r="AB5589" t="s">
        <v>8503</v>
      </c>
      <c r="AG5589" t="s">
        <v>8875</v>
      </c>
      <c r="AH5589" s="24">
        <v>759</v>
      </c>
      <c r="AI5589" t="s">
        <v>8876</v>
      </c>
      <c r="AJ5589" t="s">
        <v>8877</v>
      </c>
    </row>
    <row r="5590" spans="1:36" ht="17.25" hidden="1" customHeight="1" x14ac:dyDescent="0.2">
      <c r="A5590" s="4" t="s">
        <v>12634</v>
      </c>
      <c r="B5590" t="s">
        <v>8398</v>
      </c>
      <c r="C5590" t="s">
        <v>12635</v>
      </c>
      <c r="E5590" t="s">
        <v>191</v>
      </c>
      <c r="F5590" t="s">
        <v>12636</v>
      </c>
      <c r="G5590" s="5">
        <v>50</v>
      </c>
      <c r="H5590" t="s">
        <v>42</v>
      </c>
      <c r="I5590" t="s">
        <v>240</v>
      </c>
      <c r="J5590" t="s">
        <v>559</v>
      </c>
      <c r="N5590" s="6">
        <v>1959</v>
      </c>
      <c r="R5590" s="7">
        <v>34.1556</v>
      </c>
      <c r="S5590" s="7">
        <v>-118.2782</v>
      </c>
      <c r="T5590" t="s">
        <v>46</v>
      </c>
      <c r="U5590" t="s">
        <v>8538</v>
      </c>
      <c r="V5590" t="s">
        <v>8593</v>
      </c>
      <c r="X5590" t="s">
        <v>8572</v>
      </c>
      <c r="Y5590" t="s">
        <v>3012</v>
      </c>
      <c r="Z5590" t="s">
        <v>3691</v>
      </c>
      <c r="AA5590" t="s">
        <v>12637</v>
      </c>
      <c r="AB5590" t="s">
        <v>8414</v>
      </c>
      <c r="AG5590" t="s">
        <v>12638</v>
      </c>
      <c r="AH5590" s="24">
        <v>8106</v>
      </c>
      <c r="AI5590" t="s">
        <v>12639</v>
      </c>
      <c r="AJ5590" t="s">
        <v>12640</v>
      </c>
    </row>
    <row r="5591" spans="1:36" ht="17.25" hidden="1" customHeight="1" x14ac:dyDescent="0.2">
      <c r="A5591" s="4" t="s">
        <v>13573</v>
      </c>
      <c r="B5591" t="s">
        <v>8398</v>
      </c>
      <c r="C5591" t="s">
        <v>13574</v>
      </c>
      <c r="E5591" t="s">
        <v>58</v>
      </c>
      <c r="F5591" t="s">
        <v>13575</v>
      </c>
      <c r="G5591" s="5">
        <v>317</v>
      </c>
      <c r="H5591" t="s">
        <v>857</v>
      </c>
      <c r="I5591" t="s">
        <v>240</v>
      </c>
      <c r="J5591" t="s">
        <v>559</v>
      </c>
      <c r="N5591" s="6">
        <v>1974</v>
      </c>
      <c r="R5591" s="7">
        <v>28.493231999999999</v>
      </c>
      <c r="S5591" s="7">
        <v>-80.780119999999997</v>
      </c>
      <c r="T5591" t="s">
        <v>46</v>
      </c>
      <c r="U5591" t="s">
        <v>13576</v>
      </c>
      <c r="V5591" t="s">
        <v>10140</v>
      </c>
      <c r="X5591" t="s">
        <v>8746</v>
      </c>
      <c r="Y5591" t="s">
        <v>3012</v>
      </c>
      <c r="Z5591" t="s">
        <v>3691</v>
      </c>
      <c r="AA5591" t="s">
        <v>13577</v>
      </c>
      <c r="AB5591" t="s">
        <v>8595</v>
      </c>
      <c r="AG5591" t="s">
        <v>13578</v>
      </c>
      <c r="AH5591" s="24">
        <v>9753</v>
      </c>
      <c r="AI5591" t="s">
        <v>13579</v>
      </c>
      <c r="AJ5591" t="s">
        <v>13582</v>
      </c>
    </row>
    <row r="5592" spans="1:36" ht="17.25" hidden="1" customHeight="1" x14ac:dyDescent="0.2">
      <c r="A5592" s="4" t="s">
        <v>13573</v>
      </c>
      <c r="B5592" t="s">
        <v>8398</v>
      </c>
      <c r="C5592" t="s">
        <v>13574</v>
      </c>
      <c r="E5592" t="s">
        <v>4162</v>
      </c>
      <c r="F5592" t="s">
        <v>64</v>
      </c>
      <c r="G5592" s="5">
        <v>130</v>
      </c>
      <c r="H5592" t="s">
        <v>42</v>
      </c>
      <c r="I5592" t="s">
        <v>65</v>
      </c>
      <c r="J5592" t="s">
        <v>559</v>
      </c>
      <c r="N5592" s="24">
        <v>1992</v>
      </c>
      <c r="R5592" s="7">
        <v>28.493231999999999</v>
      </c>
      <c r="S5592" s="7">
        <v>-80.780119999999997</v>
      </c>
      <c r="T5592" t="s">
        <v>46</v>
      </c>
      <c r="U5592" t="s">
        <v>13576</v>
      </c>
      <c r="V5592" t="s">
        <v>10140</v>
      </c>
      <c r="X5592" t="s">
        <v>8746</v>
      </c>
      <c r="Y5592" t="s">
        <v>3012</v>
      </c>
      <c r="Z5592" t="s">
        <v>3691</v>
      </c>
      <c r="AA5592" t="s">
        <v>13583</v>
      </c>
      <c r="AB5592" t="s">
        <v>13584</v>
      </c>
      <c r="AG5592" t="s">
        <v>13578</v>
      </c>
      <c r="AH5592" s="24">
        <v>9754</v>
      </c>
      <c r="AI5592" t="s">
        <v>13579</v>
      </c>
      <c r="AJ5592" t="s">
        <v>13585</v>
      </c>
    </row>
    <row r="5593" spans="1:36" ht="17.25" hidden="1" customHeight="1" x14ac:dyDescent="0.2">
      <c r="A5593" s="4" t="s">
        <v>13573</v>
      </c>
      <c r="B5593" t="s">
        <v>8398</v>
      </c>
      <c r="C5593" t="s">
        <v>13574</v>
      </c>
      <c r="E5593" t="s">
        <v>543</v>
      </c>
      <c r="F5593" t="s">
        <v>64</v>
      </c>
      <c r="G5593" s="5">
        <v>130</v>
      </c>
      <c r="H5593" t="s">
        <v>42</v>
      </c>
      <c r="I5593" t="s">
        <v>65</v>
      </c>
      <c r="J5593" t="s">
        <v>559</v>
      </c>
      <c r="N5593" s="24">
        <v>1992</v>
      </c>
      <c r="R5593" s="7">
        <v>28.493231999999999</v>
      </c>
      <c r="S5593" s="7">
        <v>-80.780119999999997</v>
      </c>
      <c r="T5593" t="s">
        <v>46</v>
      </c>
      <c r="U5593" t="s">
        <v>13576</v>
      </c>
      <c r="V5593" t="s">
        <v>10140</v>
      </c>
      <c r="X5593" t="s">
        <v>8746</v>
      </c>
      <c r="Y5593" t="s">
        <v>3012</v>
      </c>
      <c r="Z5593" t="s">
        <v>3691</v>
      </c>
      <c r="AA5593" t="s">
        <v>13583</v>
      </c>
      <c r="AB5593" t="s">
        <v>13586</v>
      </c>
      <c r="AG5593" t="s">
        <v>13578</v>
      </c>
      <c r="AH5593" s="24">
        <v>9755</v>
      </c>
      <c r="AI5593" t="s">
        <v>13579</v>
      </c>
      <c r="AJ5593" t="s">
        <v>13587</v>
      </c>
    </row>
    <row r="5594" spans="1:36" ht="17.25" hidden="1" customHeight="1" x14ac:dyDescent="0.2">
      <c r="A5594" s="4" t="s">
        <v>13588</v>
      </c>
      <c r="B5594" t="s">
        <v>8398</v>
      </c>
      <c r="C5594" t="s">
        <v>13589</v>
      </c>
      <c r="E5594" t="s">
        <v>9013</v>
      </c>
      <c r="F5594" t="s">
        <v>86</v>
      </c>
      <c r="G5594" s="5">
        <v>50</v>
      </c>
      <c r="H5594" t="s">
        <v>42</v>
      </c>
      <c r="I5594" t="s">
        <v>65</v>
      </c>
      <c r="J5594" t="s">
        <v>559</v>
      </c>
      <c r="N5594" s="6">
        <v>2001</v>
      </c>
      <c r="R5594" s="7">
        <v>33.910873000000002</v>
      </c>
      <c r="S5594" s="7">
        <v>-116.553</v>
      </c>
      <c r="T5594" t="s">
        <v>46</v>
      </c>
      <c r="U5594" t="s">
        <v>13590</v>
      </c>
      <c r="V5594" t="s">
        <v>9558</v>
      </c>
      <c r="X5594" t="s">
        <v>8572</v>
      </c>
      <c r="Y5594" t="s">
        <v>3012</v>
      </c>
      <c r="Z5594" t="s">
        <v>3691</v>
      </c>
      <c r="AA5594" t="s">
        <v>13591</v>
      </c>
      <c r="AB5594" t="s">
        <v>9018</v>
      </c>
      <c r="AG5594" t="s">
        <v>13592</v>
      </c>
      <c r="AH5594" s="24">
        <v>27062</v>
      </c>
      <c r="AI5594" t="s">
        <v>13593</v>
      </c>
      <c r="AJ5594" t="s">
        <v>13594</v>
      </c>
    </row>
    <row r="5595" spans="1:36" ht="17.25" hidden="1" customHeight="1" x14ac:dyDescent="0.2">
      <c r="A5595" s="4" t="s">
        <v>13588</v>
      </c>
      <c r="B5595" t="s">
        <v>8398</v>
      </c>
      <c r="C5595" t="s">
        <v>13589</v>
      </c>
      <c r="E5595" t="s">
        <v>9025</v>
      </c>
      <c r="F5595" t="s">
        <v>86</v>
      </c>
      <c r="G5595" s="5">
        <v>50</v>
      </c>
      <c r="H5595" t="s">
        <v>42</v>
      </c>
      <c r="I5595" t="s">
        <v>65</v>
      </c>
      <c r="J5595" t="s">
        <v>559</v>
      </c>
      <c r="N5595" s="6">
        <v>2001</v>
      </c>
      <c r="R5595" s="7">
        <v>33.910873000000002</v>
      </c>
      <c r="S5595" s="7">
        <v>-116.553</v>
      </c>
      <c r="T5595" t="s">
        <v>46</v>
      </c>
      <c r="U5595" t="s">
        <v>13590</v>
      </c>
      <c r="V5595" t="s">
        <v>9558</v>
      </c>
      <c r="X5595" t="s">
        <v>8572</v>
      </c>
      <c r="Y5595" t="s">
        <v>3012</v>
      </c>
      <c r="Z5595" t="s">
        <v>3691</v>
      </c>
      <c r="AA5595" t="s">
        <v>13591</v>
      </c>
      <c r="AB5595" t="s">
        <v>9026</v>
      </c>
      <c r="AG5595" t="s">
        <v>13592</v>
      </c>
      <c r="AH5595" s="24">
        <v>27063</v>
      </c>
      <c r="AI5595" t="s">
        <v>13593</v>
      </c>
      <c r="AJ5595" t="s">
        <v>13595</v>
      </c>
    </row>
    <row r="5596" spans="1:36" ht="17.25" hidden="1" customHeight="1" x14ac:dyDescent="0.2">
      <c r="A5596" s="4" t="s">
        <v>13588</v>
      </c>
      <c r="B5596" t="s">
        <v>8398</v>
      </c>
      <c r="C5596" t="s">
        <v>13589</v>
      </c>
      <c r="E5596" t="s">
        <v>9028</v>
      </c>
      <c r="F5596" t="s">
        <v>86</v>
      </c>
      <c r="G5596" s="5">
        <v>50</v>
      </c>
      <c r="H5596" t="s">
        <v>42</v>
      </c>
      <c r="I5596" t="s">
        <v>65</v>
      </c>
      <c r="J5596" t="s">
        <v>559</v>
      </c>
      <c r="N5596" s="6">
        <v>2001</v>
      </c>
      <c r="R5596" s="7">
        <v>33.910873000000002</v>
      </c>
      <c r="S5596" s="7">
        <v>-116.553</v>
      </c>
      <c r="T5596" t="s">
        <v>46</v>
      </c>
      <c r="U5596" t="s">
        <v>13590</v>
      </c>
      <c r="V5596" t="s">
        <v>9558</v>
      </c>
      <c r="X5596" t="s">
        <v>8572</v>
      </c>
      <c r="Y5596" t="s">
        <v>3012</v>
      </c>
      <c r="Z5596" t="s">
        <v>3691</v>
      </c>
      <c r="AA5596" t="s">
        <v>13591</v>
      </c>
      <c r="AB5596" t="s">
        <v>9029</v>
      </c>
      <c r="AG5596" t="s">
        <v>13592</v>
      </c>
      <c r="AH5596" s="24">
        <v>27064</v>
      </c>
      <c r="AI5596" t="s">
        <v>13593</v>
      </c>
      <c r="AJ5596" t="s">
        <v>13596</v>
      </c>
    </row>
    <row r="5597" spans="1:36" ht="17.25" hidden="1" customHeight="1" x14ac:dyDescent="0.2">
      <c r="A5597" s="4" t="s">
        <v>13597</v>
      </c>
      <c r="B5597" t="s">
        <v>8398</v>
      </c>
      <c r="C5597" t="s">
        <v>13598</v>
      </c>
      <c r="E5597" t="s">
        <v>565</v>
      </c>
      <c r="F5597" t="s">
        <v>13599</v>
      </c>
      <c r="G5597" s="5">
        <v>517</v>
      </c>
      <c r="H5597" t="s">
        <v>42</v>
      </c>
      <c r="I5597" t="s">
        <v>43</v>
      </c>
      <c r="J5597" t="s">
        <v>44</v>
      </c>
      <c r="N5597" s="6">
        <v>1999</v>
      </c>
      <c r="R5597" s="7">
        <v>27.882777999999998</v>
      </c>
      <c r="S5597" s="7">
        <v>-97.242779999999996</v>
      </c>
      <c r="T5597" t="s">
        <v>46</v>
      </c>
      <c r="U5597" t="s">
        <v>10354</v>
      </c>
      <c r="V5597" t="s">
        <v>12798</v>
      </c>
      <c r="X5597" t="s">
        <v>8584</v>
      </c>
      <c r="Y5597" t="s">
        <v>3012</v>
      </c>
      <c r="Z5597" t="s">
        <v>3691</v>
      </c>
      <c r="AA5597" t="s">
        <v>13600</v>
      </c>
      <c r="AB5597" t="s">
        <v>9921</v>
      </c>
      <c r="AG5597" t="s">
        <v>13601</v>
      </c>
      <c r="AH5597" s="8" t="s">
        <v>13602</v>
      </c>
      <c r="AI5597" t="s">
        <v>13603</v>
      </c>
      <c r="AJ5597" t="s">
        <v>13604</v>
      </c>
    </row>
    <row r="5598" spans="1:36" ht="17.25" hidden="1" customHeight="1" x14ac:dyDescent="0.2">
      <c r="A5598" s="4" t="s">
        <v>13605</v>
      </c>
      <c r="B5598" t="s">
        <v>8398</v>
      </c>
      <c r="C5598" t="s">
        <v>13606</v>
      </c>
      <c r="E5598" t="s">
        <v>40</v>
      </c>
      <c r="F5598" t="s">
        <v>86</v>
      </c>
      <c r="G5598" s="5">
        <v>410</v>
      </c>
      <c r="H5598" t="s">
        <v>806</v>
      </c>
      <c r="I5598" t="s">
        <v>43</v>
      </c>
      <c r="J5598" t="s">
        <v>45</v>
      </c>
      <c r="N5598" s="6">
        <v>2009</v>
      </c>
      <c r="O5598" s="24">
        <v>2020</v>
      </c>
      <c r="P5598" s="24">
        <v>2020</v>
      </c>
      <c r="R5598" s="7">
        <v>33.738838999999999</v>
      </c>
      <c r="S5598" s="7">
        <v>-117.1704</v>
      </c>
      <c r="T5598" t="s">
        <v>46</v>
      </c>
      <c r="U5598" t="s">
        <v>13607</v>
      </c>
      <c r="V5598" t="s">
        <v>9558</v>
      </c>
      <c r="X5598" t="s">
        <v>8572</v>
      </c>
      <c r="Y5598" t="s">
        <v>3012</v>
      </c>
      <c r="Z5598" t="s">
        <v>3691</v>
      </c>
      <c r="AA5598" t="s">
        <v>13608</v>
      </c>
      <c r="AB5598" t="s">
        <v>8690</v>
      </c>
      <c r="AG5598" t="s">
        <v>13609</v>
      </c>
      <c r="AH5598" s="6">
        <v>27473</v>
      </c>
      <c r="AI5598" t="s">
        <v>13610</v>
      </c>
      <c r="AJ5598" t="s">
        <v>13611</v>
      </c>
    </row>
    <row r="5599" spans="1:36" ht="17.25" hidden="1" customHeight="1" x14ac:dyDescent="0.2">
      <c r="A5599" s="4" t="s">
        <v>13605</v>
      </c>
      <c r="B5599" t="s">
        <v>8398</v>
      </c>
      <c r="C5599" t="s">
        <v>13606</v>
      </c>
      <c r="E5599" t="s">
        <v>56</v>
      </c>
      <c r="F5599" t="s">
        <v>86</v>
      </c>
      <c r="G5599" s="5">
        <v>410</v>
      </c>
      <c r="H5599" t="s">
        <v>806</v>
      </c>
      <c r="I5599" t="s">
        <v>43</v>
      </c>
      <c r="J5599" t="s">
        <v>45</v>
      </c>
      <c r="N5599" s="6">
        <v>2010</v>
      </c>
      <c r="O5599" s="24">
        <v>2020</v>
      </c>
      <c r="P5599" s="24">
        <v>2020</v>
      </c>
      <c r="R5599" s="7">
        <v>33.738838999999999</v>
      </c>
      <c r="S5599" s="7">
        <v>-117.1704</v>
      </c>
      <c r="T5599" t="s">
        <v>46</v>
      </c>
      <c r="U5599" t="s">
        <v>13607</v>
      </c>
      <c r="V5599" t="s">
        <v>9558</v>
      </c>
      <c r="X5599" t="s">
        <v>8572</v>
      </c>
      <c r="Y5599" t="s">
        <v>3012</v>
      </c>
      <c r="Z5599" t="s">
        <v>3691</v>
      </c>
      <c r="AA5599" t="s">
        <v>13608</v>
      </c>
      <c r="AB5599" t="s">
        <v>8503</v>
      </c>
      <c r="AG5599" t="s">
        <v>13609</v>
      </c>
      <c r="AH5599" s="6">
        <v>28579</v>
      </c>
      <c r="AI5599" t="s">
        <v>13610</v>
      </c>
      <c r="AJ5599" t="s">
        <v>13612</v>
      </c>
    </row>
    <row r="5600" spans="1:36" ht="17.25" hidden="1" customHeight="1" x14ac:dyDescent="0.2">
      <c r="A5600" s="4" t="s">
        <v>13613</v>
      </c>
      <c r="B5600" t="s">
        <v>8398</v>
      </c>
      <c r="C5600" t="s">
        <v>13614</v>
      </c>
      <c r="E5600" t="s">
        <v>13615</v>
      </c>
      <c r="F5600" t="s">
        <v>64</v>
      </c>
      <c r="G5600" s="5">
        <v>104</v>
      </c>
      <c r="H5600" t="s">
        <v>42</v>
      </c>
      <c r="I5600" t="s">
        <v>65</v>
      </c>
      <c r="J5600" t="s">
        <v>559</v>
      </c>
      <c r="N5600" s="6">
        <v>1993</v>
      </c>
      <c r="R5600" s="7">
        <v>28.262778000000001</v>
      </c>
      <c r="S5600" s="7">
        <v>-81.548609999999996</v>
      </c>
      <c r="T5600" t="s">
        <v>46</v>
      </c>
      <c r="U5600" t="s">
        <v>10087</v>
      </c>
      <c r="V5600" t="s">
        <v>10088</v>
      </c>
      <c r="X5600" t="s">
        <v>8746</v>
      </c>
      <c r="Y5600" t="s">
        <v>3012</v>
      </c>
      <c r="Z5600" t="s">
        <v>3691</v>
      </c>
      <c r="AA5600" t="s">
        <v>13616</v>
      </c>
      <c r="AB5600" t="s">
        <v>13617</v>
      </c>
      <c r="AG5600" t="s">
        <v>45</v>
      </c>
      <c r="AI5600" t="s">
        <v>13618</v>
      </c>
      <c r="AJ5600" t="s">
        <v>13619</v>
      </c>
    </row>
    <row r="5601" spans="1:36" ht="17.25" hidden="1" customHeight="1" x14ac:dyDescent="0.2">
      <c r="A5601" s="4" t="s">
        <v>13613</v>
      </c>
      <c r="B5601" t="s">
        <v>8398</v>
      </c>
      <c r="C5601" t="s">
        <v>13614</v>
      </c>
      <c r="E5601" t="s">
        <v>13620</v>
      </c>
      <c r="F5601" t="s">
        <v>64</v>
      </c>
      <c r="G5601" s="5">
        <v>98</v>
      </c>
      <c r="H5601" t="s">
        <v>42</v>
      </c>
      <c r="I5601" t="s">
        <v>65</v>
      </c>
      <c r="J5601" t="s">
        <v>559</v>
      </c>
      <c r="N5601" s="6">
        <v>2000</v>
      </c>
      <c r="R5601" s="7">
        <v>28.262778000000001</v>
      </c>
      <c r="S5601" s="7">
        <v>-81.548609999999996</v>
      </c>
      <c r="T5601" t="s">
        <v>46</v>
      </c>
      <c r="U5601" t="s">
        <v>10087</v>
      </c>
      <c r="V5601" t="s">
        <v>10088</v>
      </c>
      <c r="X5601" t="s">
        <v>8746</v>
      </c>
      <c r="Y5601" t="s">
        <v>3012</v>
      </c>
      <c r="Z5601" t="s">
        <v>3691</v>
      </c>
      <c r="AA5601" t="s">
        <v>13616</v>
      </c>
      <c r="AB5601" t="s">
        <v>13621</v>
      </c>
      <c r="AG5601" t="s">
        <v>45</v>
      </c>
      <c r="AI5601" t="s">
        <v>13618</v>
      </c>
      <c r="AJ5601" t="s">
        <v>13622</v>
      </c>
    </row>
    <row r="5602" spans="1:36" ht="17.25" hidden="1" customHeight="1" x14ac:dyDescent="0.2">
      <c r="A5602" s="4" t="s">
        <v>13613</v>
      </c>
      <c r="B5602" t="s">
        <v>8398</v>
      </c>
      <c r="C5602" t="s">
        <v>13614</v>
      </c>
      <c r="E5602" t="s">
        <v>13623</v>
      </c>
      <c r="F5602" t="s">
        <v>64</v>
      </c>
      <c r="G5602" s="5">
        <v>98</v>
      </c>
      <c r="H5602" t="s">
        <v>42</v>
      </c>
      <c r="I5602" t="s">
        <v>65</v>
      </c>
      <c r="J5602" t="s">
        <v>559</v>
      </c>
      <c r="N5602" s="24">
        <v>2000</v>
      </c>
      <c r="R5602" s="7">
        <v>28.262778000000001</v>
      </c>
      <c r="S5602" s="7">
        <v>-81.548609999999996</v>
      </c>
      <c r="T5602" t="s">
        <v>46</v>
      </c>
      <c r="U5602" t="s">
        <v>10087</v>
      </c>
      <c r="V5602" t="s">
        <v>10088</v>
      </c>
      <c r="X5602" t="s">
        <v>8746</v>
      </c>
      <c r="Y5602" t="s">
        <v>3012</v>
      </c>
      <c r="Z5602" t="s">
        <v>3691</v>
      </c>
      <c r="AA5602" t="s">
        <v>13616</v>
      </c>
      <c r="AB5602" t="s">
        <v>13624</v>
      </c>
      <c r="AG5602" t="s">
        <v>45</v>
      </c>
      <c r="AI5602" t="s">
        <v>13618</v>
      </c>
      <c r="AJ5602" t="s">
        <v>13625</v>
      </c>
    </row>
    <row r="5603" spans="1:36" ht="17.25" hidden="1" customHeight="1" x14ac:dyDescent="0.2">
      <c r="A5603" s="4" t="s">
        <v>13613</v>
      </c>
      <c r="B5603" t="s">
        <v>8398</v>
      </c>
      <c r="C5603" t="s">
        <v>13614</v>
      </c>
      <c r="E5603" t="s">
        <v>13626</v>
      </c>
      <c r="F5603" t="s">
        <v>64</v>
      </c>
      <c r="G5603" s="5">
        <v>98</v>
      </c>
      <c r="H5603" t="s">
        <v>42</v>
      </c>
      <c r="I5603" t="s">
        <v>65</v>
      </c>
      <c r="J5603" t="s">
        <v>559</v>
      </c>
      <c r="N5603" s="24">
        <v>2000</v>
      </c>
      <c r="R5603" s="7">
        <v>28.262778000000001</v>
      </c>
      <c r="S5603" s="7">
        <v>-81.548609999999996</v>
      </c>
      <c r="T5603" t="s">
        <v>46</v>
      </c>
      <c r="U5603" t="s">
        <v>10087</v>
      </c>
      <c r="V5603" t="s">
        <v>10088</v>
      </c>
      <c r="X5603" t="s">
        <v>8746</v>
      </c>
      <c r="Y5603" t="s">
        <v>3012</v>
      </c>
      <c r="Z5603" t="s">
        <v>3691</v>
      </c>
      <c r="AA5603" t="s">
        <v>13616</v>
      </c>
      <c r="AB5603" t="s">
        <v>13627</v>
      </c>
      <c r="AG5603" t="s">
        <v>45</v>
      </c>
      <c r="AI5603" t="s">
        <v>13618</v>
      </c>
      <c r="AJ5603" t="s">
        <v>13628</v>
      </c>
    </row>
    <row r="5604" spans="1:36" ht="17.25" hidden="1" customHeight="1" x14ac:dyDescent="0.2">
      <c r="A5604" s="4" t="s">
        <v>13613</v>
      </c>
      <c r="B5604" t="s">
        <v>8398</v>
      </c>
      <c r="C5604" t="s">
        <v>13614</v>
      </c>
      <c r="E5604" t="s">
        <v>13629</v>
      </c>
      <c r="F5604" t="s">
        <v>64</v>
      </c>
      <c r="G5604" s="5">
        <v>104</v>
      </c>
      <c r="H5604" t="s">
        <v>42</v>
      </c>
      <c r="I5604" t="s">
        <v>65</v>
      </c>
      <c r="J5604" t="s">
        <v>559</v>
      </c>
      <c r="N5604" s="6">
        <v>1993</v>
      </c>
      <c r="R5604" s="7">
        <v>28.262778000000001</v>
      </c>
      <c r="S5604" s="7">
        <v>-81.548609999999996</v>
      </c>
      <c r="T5604" t="s">
        <v>46</v>
      </c>
      <c r="U5604" t="s">
        <v>10087</v>
      </c>
      <c r="V5604" t="s">
        <v>10088</v>
      </c>
      <c r="X5604" t="s">
        <v>8746</v>
      </c>
      <c r="Y5604" t="s">
        <v>3012</v>
      </c>
      <c r="Z5604" t="s">
        <v>3691</v>
      </c>
      <c r="AA5604" t="s">
        <v>13616</v>
      </c>
      <c r="AB5604" t="s">
        <v>13630</v>
      </c>
      <c r="AG5604" t="s">
        <v>45</v>
      </c>
      <c r="AI5604" t="s">
        <v>13618</v>
      </c>
      <c r="AJ5604" t="s">
        <v>13631</v>
      </c>
    </row>
    <row r="5605" spans="1:36" ht="17.25" hidden="1" customHeight="1" x14ac:dyDescent="0.2">
      <c r="A5605" s="4" t="s">
        <v>13613</v>
      </c>
      <c r="B5605" t="s">
        <v>8398</v>
      </c>
      <c r="C5605" t="s">
        <v>13614</v>
      </c>
      <c r="E5605" t="s">
        <v>13632</v>
      </c>
      <c r="F5605" t="s">
        <v>64</v>
      </c>
      <c r="G5605" s="5">
        <v>104</v>
      </c>
      <c r="H5605" t="s">
        <v>42</v>
      </c>
      <c r="I5605" t="s">
        <v>65</v>
      </c>
      <c r="J5605" t="s">
        <v>559</v>
      </c>
      <c r="N5605" s="6">
        <v>1993</v>
      </c>
      <c r="R5605" s="7">
        <v>28.262778000000001</v>
      </c>
      <c r="S5605" s="7">
        <v>-81.548609999999996</v>
      </c>
      <c r="T5605" t="s">
        <v>46</v>
      </c>
      <c r="U5605" t="s">
        <v>10087</v>
      </c>
      <c r="V5605" t="s">
        <v>10088</v>
      </c>
      <c r="X5605" t="s">
        <v>8746</v>
      </c>
      <c r="Y5605" t="s">
        <v>3012</v>
      </c>
      <c r="Z5605" t="s">
        <v>3691</v>
      </c>
      <c r="AA5605" t="s">
        <v>13616</v>
      </c>
      <c r="AB5605" t="s">
        <v>13633</v>
      </c>
      <c r="AG5605" t="s">
        <v>45</v>
      </c>
      <c r="AI5605" t="s">
        <v>13618</v>
      </c>
      <c r="AJ5605" t="s">
        <v>13634</v>
      </c>
    </row>
    <row r="5606" spans="1:36" ht="17.25" hidden="1" customHeight="1" x14ac:dyDescent="0.2">
      <c r="A5606" s="4" t="s">
        <v>13613</v>
      </c>
      <c r="B5606" t="s">
        <v>8398</v>
      </c>
      <c r="C5606" t="s">
        <v>13614</v>
      </c>
      <c r="E5606" t="s">
        <v>13635</v>
      </c>
      <c r="F5606" t="s">
        <v>64</v>
      </c>
      <c r="G5606" s="5">
        <v>104</v>
      </c>
      <c r="H5606" t="s">
        <v>42</v>
      </c>
      <c r="I5606" t="s">
        <v>65</v>
      </c>
      <c r="J5606" t="s">
        <v>559</v>
      </c>
      <c r="N5606" s="6">
        <v>1993</v>
      </c>
      <c r="R5606" s="7">
        <v>28.262778000000001</v>
      </c>
      <c r="S5606" s="7">
        <v>-81.548609999999996</v>
      </c>
      <c r="T5606" t="s">
        <v>46</v>
      </c>
      <c r="U5606" t="s">
        <v>10087</v>
      </c>
      <c r="V5606" t="s">
        <v>10088</v>
      </c>
      <c r="X5606" t="s">
        <v>8746</v>
      </c>
      <c r="Y5606" t="s">
        <v>3012</v>
      </c>
      <c r="Z5606" t="s">
        <v>3691</v>
      </c>
      <c r="AA5606" t="s">
        <v>13616</v>
      </c>
      <c r="AB5606" t="s">
        <v>13636</v>
      </c>
      <c r="AG5606" t="s">
        <v>45</v>
      </c>
      <c r="AI5606" t="s">
        <v>13618</v>
      </c>
      <c r="AJ5606" t="s">
        <v>13637</v>
      </c>
    </row>
    <row r="5607" spans="1:36" ht="17.25" hidden="1" customHeight="1" x14ac:dyDescent="0.2">
      <c r="A5607" s="4" t="s">
        <v>13656</v>
      </c>
      <c r="B5607" t="s">
        <v>8398</v>
      </c>
      <c r="C5607" t="s">
        <v>13657</v>
      </c>
      <c r="E5607" t="s">
        <v>40</v>
      </c>
      <c r="F5607" t="s">
        <v>64</v>
      </c>
      <c r="G5607" s="5">
        <v>139</v>
      </c>
      <c r="H5607" t="s">
        <v>42</v>
      </c>
      <c r="I5607" t="s">
        <v>65</v>
      </c>
      <c r="J5607" t="s">
        <v>559</v>
      </c>
      <c r="N5607" s="6">
        <v>1997</v>
      </c>
      <c r="R5607" s="7">
        <v>39.823300000000003</v>
      </c>
      <c r="S5607" s="7">
        <v>-89.589100000000002</v>
      </c>
      <c r="T5607" t="s">
        <v>46</v>
      </c>
      <c r="U5607" t="s">
        <v>13658</v>
      </c>
      <c r="V5607" t="s">
        <v>13659</v>
      </c>
      <c r="X5607" t="s">
        <v>9016</v>
      </c>
      <c r="Y5607" t="s">
        <v>3012</v>
      </c>
      <c r="Z5607" t="s">
        <v>3691</v>
      </c>
      <c r="AA5607" t="s">
        <v>13660</v>
      </c>
      <c r="AB5607" t="s">
        <v>8690</v>
      </c>
      <c r="AG5607" t="s">
        <v>13661</v>
      </c>
      <c r="AH5607" s="24">
        <v>9811</v>
      </c>
      <c r="AI5607" t="s">
        <v>13662</v>
      </c>
      <c r="AJ5607" t="s">
        <v>13663</v>
      </c>
    </row>
    <row r="5608" spans="1:36" ht="17.25" hidden="1" customHeight="1" x14ac:dyDescent="0.2">
      <c r="A5608" s="4" t="s">
        <v>13664</v>
      </c>
      <c r="B5608" t="s">
        <v>8398</v>
      </c>
      <c r="C5608" t="s">
        <v>13665</v>
      </c>
      <c r="E5608" t="s">
        <v>11362</v>
      </c>
      <c r="F5608" t="s">
        <v>11145</v>
      </c>
      <c r="G5608" s="5">
        <v>55</v>
      </c>
      <c r="H5608" t="s">
        <v>42</v>
      </c>
      <c r="I5608" t="s">
        <v>240</v>
      </c>
      <c r="J5608" t="s">
        <v>44</v>
      </c>
      <c r="N5608" s="6">
        <v>2002</v>
      </c>
      <c r="R5608" s="7">
        <v>41.663764999999998</v>
      </c>
      <c r="S5608" s="7">
        <v>-87.452330000000003</v>
      </c>
      <c r="T5608" t="s">
        <v>46</v>
      </c>
      <c r="U5608" t="s">
        <v>13666</v>
      </c>
      <c r="V5608" t="s">
        <v>12324</v>
      </c>
      <c r="X5608" t="s">
        <v>8422</v>
      </c>
      <c r="Y5608" t="s">
        <v>3012</v>
      </c>
      <c r="Z5608" t="s">
        <v>3691</v>
      </c>
      <c r="AA5608" t="s">
        <v>13667</v>
      </c>
      <c r="AB5608" t="s">
        <v>11363</v>
      </c>
      <c r="AC5608" t="s">
        <v>13668</v>
      </c>
      <c r="AG5608" t="s">
        <v>45</v>
      </c>
      <c r="AI5608" t="s">
        <v>13669</v>
      </c>
      <c r="AJ5608" t="s">
        <v>13670</v>
      </c>
    </row>
    <row r="5609" spans="1:36" ht="17.25" hidden="1" customHeight="1" x14ac:dyDescent="0.2">
      <c r="A5609" s="4" t="s">
        <v>13671</v>
      </c>
      <c r="B5609" t="s">
        <v>8398</v>
      </c>
      <c r="C5609" t="s">
        <v>13672</v>
      </c>
      <c r="E5609" t="s">
        <v>12588</v>
      </c>
      <c r="F5609" t="s">
        <v>86</v>
      </c>
      <c r="G5609" s="5">
        <v>778</v>
      </c>
      <c r="H5609" t="s">
        <v>42</v>
      </c>
      <c r="I5609" t="s">
        <v>43</v>
      </c>
      <c r="J5609" t="s">
        <v>559</v>
      </c>
      <c r="N5609" s="27">
        <v>2001</v>
      </c>
      <c r="R5609" s="7">
        <v>40.350900000000003</v>
      </c>
      <c r="S5609" s="7">
        <v>-76.365799999999993</v>
      </c>
      <c r="T5609" t="s">
        <v>46</v>
      </c>
      <c r="U5609" t="s">
        <v>13673</v>
      </c>
      <c r="V5609" t="s">
        <v>13673</v>
      </c>
      <c r="X5609" t="s">
        <v>8642</v>
      </c>
      <c r="Y5609" t="s">
        <v>3012</v>
      </c>
      <c r="Z5609" t="s">
        <v>3691</v>
      </c>
      <c r="AA5609" t="s">
        <v>13674</v>
      </c>
      <c r="AB5609" t="s">
        <v>13675</v>
      </c>
      <c r="AI5609" t="s">
        <v>13676</v>
      </c>
      <c r="AJ5609" t="s">
        <v>13677</v>
      </c>
    </row>
    <row r="5610" spans="1:36" ht="17.25" hidden="1" customHeight="1" x14ac:dyDescent="0.2">
      <c r="A5610" s="4" t="s">
        <v>13678</v>
      </c>
      <c r="B5610" t="s">
        <v>8398</v>
      </c>
      <c r="C5610" t="s">
        <v>13679</v>
      </c>
      <c r="E5610" t="s">
        <v>13680</v>
      </c>
      <c r="F5610" t="s">
        <v>64</v>
      </c>
      <c r="G5610" s="5">
        <v>61</v>
      </c>
      <c r="H5610" t="s">
        <v>42</v>
      </c>
      <c r="I5610" t="s">
        <v>65</v>
      </c>
      <c r="J5610" t="s">
        <v>559</v>
      </c>
      <c r="N5610" s="6">
        <v>2004</v>
      </c>
      <c r="R5610" s="7">
        <v>44.2761</v>
      </c>
      <c r="S5610" s="7">
        <v>-88.265799999999999</v>
      </c>
      <c r="T5610" t="s">
        <v>46</v>
      </c>
      <c r="U5610" t="s">
        <v>13681</v>
      </c>
      <c r="V5610" t="s">
        <v>10705</v>
      </c>
      <c r="X5610" t="s">
        <v>8676</v>
      </c>
      <c r="Y5610" t="s">
        <v>3012</v>
      </c>
      <c r="Z5610" t="s">
        <v>3691</v>
      </c>
      <c r="AA5610" t="s">
        <v>13682</v>
      </c>
      <c r="AB5610" t="s">
        <v>13683</v>
      </c>
      <c r="AG5610" t="s">
        <v>13684</v>
      </c>
      <c r="AH5610" s="24">
        <v>29907</v>
      </c>
      <c r="AI5610" t="s">
        <v>13685</v>
      </c>
      <c r="AJ5610" t="s">
        <v>13686</v>
      </c>
    </row>
    <row r="5611" spans="1:36" ht="17.25" hidden="1" customHeight="1" x14ac:dyDescent="0.2">
      <c r="A5611" s="4" t="s">
        <v>13703</v>
      </c>
      <c r="B5611" t="s">
        <v>8398</v>
      </c>
      <c r="C5611" t="s">
        <v>13704</v>
      </c>
      <c r="E5611" t="s">
        <v>13705</v>
      </c>
      <c r="F5611" t="s">
        <v>64</v>
      </c>
      <c r="G5611" s="5">
        <v>185</v>
      </c>
      <c r="H5611" t="s">
        <v>42</v>
      </c>
      <c r="I5611" t="s">
        <v>65</v>
      </c>
      <c r="J5611" t="s">
        <v>559</v>
      </c>
      <c r="N5611" s="6">
        <v>2000</v>
      </c>
      <c r="R5611" s="7">
        <v>30.364818</v>
      </c>
      <c r="S5611" s="7">
        <v>-81.625969999999995</v>
      </c>
      <c r="T5611" t="s">
        <v>46</v>
      </c>
      <c r="U5611" t="s">
        <v>12715</v>
      </c>
      <c r="V5611" t="s">
        <v>9621</v>
      </c>
      <c r="X5611" t="s">
        <v>8746</v>
      </c>
      <c r="Y5611" t="s">
        <v>3012</v>
      </c>
      <c r="Z5611" t="s">
        <v>3691</v>
      </c>
      <c r="AA5611" t="s">
        <v>13706</v>
      </c>
      <c r="AB5611" t="s">
        <v>13707</v>
      </c>
      <c r="AG5611" t="s">
        <v>13708</v>
      </c>
      <c r="AH5611" s="6">
        <v>24121</v>
      </c>
      <c r="AI5611" t="s">
        <v>13709</v>
      </c>
      <c r="AJ5611" t="s">
        <v>13710</v>
      </c>
    </row>
    <row r="5612" spans="1:36" ht="17.25" hidden="1" customHeight="1" x14ac:dyDescent="0.2">
      <c r="A5612" s="4" t="s">
        <v>13703</v>
      </c>
      <c r="B5612" t="s">
        <v>8398</v>
      </c>
      <c r="C5612" t="s">
        <v>13704</v>
      </c>
      <c r="E5612" t="s">
        <v>13711</v>
      </c>
      <c r="F5612" t="s">
        <v>64</v>
      </c>
      <c r="G5612" s="5">
        <v>185</v>
      </c>
      <c r="H5612" t="s">
        <v>42</v>
      </c>
      <c r="I5612" t="s">
        <v>65</v>
      </c>
      <c r="J5612" t="s">
        <v>559</v>
      </c>
      <c r="N5612" s="6">
        <v>2009</v>
      </c>
      <c r="R5612" s="7">
        <v>30.364818</v>
      </c>
      <c r="S5612" s="7">
        <v>-81.625969999999995</v>
      </c>
      <c r="T5612" t="s">
        <v>46</v>
      </c>
      <c r="U5612" t="s">
        <v>12715</v>
      </c>
      <c r="V5612" t="s">
        <v>9621</v>
      </c>
      <c r="X5612" t="s">
        <v>8746</v>
      </c>
      <c r="Y5612" t="s">
        <v>3012</v>
      </c>
      <c r="Z5612" t="s">
        <v>3691</v>
      </c>
      <c r="AA5612" t="s">
        <v>13706</v>
      </c>
      <c r="AB5612" t="s">
        <v>13712</v>
      </c>
      <c r="AG5612" t="s">
        <v>13708</v>
      </c>
      <c r="AH5612" s="6">
        <v>37683</v>
      </c>
      <c r="AI5612" t="s">
        <v>13709</v>
      </c>
      <c r="AJ5612" t="s">
        <v>13713</v>
      </c>
    </row>
    <row r="5613" spans="1:36" ht="17.25" hidden="1" customHeight="1" x14ac:dyDescent="0.2">
      <c r="A5613" s="4" t="s">
        <v>13714</v>
      </c>
      <c r="B5613" t="s">
        <v>8398</v>
      </c>
      <c r="C5613" t="s">
        <v>13715</v>
      </c>
      <c r="E5613" t="s">
        <v>696</v>
      </c>
      <c r="F5613" t="s">
        <v>64</v>
      </c>
      <c r="G5613" s="5">
        <v>149</v>
      </c>
      <c r="H5613" t="s">
        <v>42</v>
      </c>
      <c r="I5613" t="s">
        <v>65</v>
      </c>
      <c r="J5613" t="s">
        <v>559</v>
      </c>
      <c r="N5613" s="24">
        <v>1999</v>
      </c>
      <c r="R5613" s="7">
        <v>37.883299999999998</v>
      </c>
      <c r="S5613" s="7">
        <v>-84.101699999999994</v>
      </c>
      <c r="T5613" t="s">
        <v>46</v>
      </c>
      <c r="U5613" t="s">
        <v>13716</v>
      </c>
      <c r="V5613" t="s">
        <v>8816</v>
      </c>
      <c r="X5613" t="s">
        <v>9446</v>
      </c>
      <c r="Y5613" t="s">
        <v>3012</v>
      </c>
      <c r="Z5613" t="s">
        <v>3691</v>
      </c>
      <c r="AA5613" t="s">
        <v>13717</v>
      </c>
      <c r="AB5613" t="s">
        <v>8914</v>
      </c>
      <c r="AG5613" t="s">
        <v>13718</v>
      </c>
      <c r="AH5613" s="24">
        <v>10195</v>
      </c>
      <c r="AI5613" t="s">
        <v>13719</v>
      </c>
      <c r="AJ5613" t="s">
        <v>13720</v>
      </c>
    </row>
    <row r="5614" spans="1:36" ht="17.25" hidden="1" customHeight="1" x14ac:dyDescent="0.2">
      <c r="A5614" s="4" t="s">
        <v>13714</v>
      </c>
      <c r="B5614" t="s">
        <v>8398</v>
      </c>
      <c r="C5614" t="s">
        <v>13715</v>
      </c>
      <c r="E5614" t="s">
        <v>9207</v>
      </c>
      <c r="F5614" t="s">
        <v>86</v>
      </c>
      <c r="G5614" s="5">
        <v>98</v>
      </c>
      <c r="H5614" t="s">
        <v>42</v>
      </c>
      <c r="I5614" t="s">
        <v>65</v>
      </c>
      <c r="J5614" t="s">
        <v>559</v>
      </c>
      <c r="N5614" s="24">
        <v>2010</v>
      </c>
      <c r="R5614" s="7">
        <v>37.883299999999998</v>
      </c>
      <c r="S5614" s="7">
        <v>-84.101699999999994</v>
      </c>
      <c r="T5614" t="s">
        <v>46</v>
      </c>
      <c r="U5614" t="s">
        <v>13716</v>
      </c>
      <c r="V5614" t="s">
        <v>8816</v>
      </c>
      <c r="X5614" t="s">
        <v>9446</v>
      </c>
      <c r="Y5614" t="s">
        <v>3012</v>
      </c>
      <c r="Z5614" t="s">
        <v>3691</v>
      </c>
      <c r="AA5614" t="s">
        <v>13717</v>
      </c>
      <c r="AB5614" t="s">
        <v>9208</v>
      </c>
      <c r="AG5614" t="s">
        <v>13718</v>
      </c>
      <c r="AH5614" s="24">
        <v>31137</v>
      </c>
      <c r="AI5614" t="s">
        <v>13719</v>
      </c>
      <c r="AJ5614" t="s">
        <v>13721</v>
      </c>
    </row>
    <row r="5615" spans="1:36" ht="17.25" hidden="1" customHeight="1" x14ac:dyDescent="0.2">
      <c r="A5615" s="4" t="s">
        <v>13714</v>
      </c>
      <c r="B5615" t="s">
        <v>8398</v>
      </c>
      <c r="C5615" t="s">
        <v>13715</v>
      </c>
      <c r="E5615" t="s">
        <v>703</v>
      </c>
      <c r="F5615" t="s">
        <v>64</v>
      </c>
      <c r="G5615" s="5">
        <v>149</v>
      </c>
      <c r="H5615" t="s">
        <v>42</v>
      </c>
      <c r="I5615" t="s">
        <v>65</v>
      </c>
      <c r="J5615" t="s">
        <v>559</v>
      </c>
      <c r="N5615" s="6">
        <v>1999</v>
      </c>
      <c r="R5615" s="7">
        <v>37.883299999999998</v>
      </c>
      <c r="S5615" s="7">
        <v>-84.101699999999994</v>
      </c>
      <c r="T5615" t="s">
        <v>46</v>
      </c>
      <c r="U5615" t="s">
        <v>13716</v>
      </c>
      <c r="V5615" t="s">
        <v>8816</v>
      </c>
      <c r="X5615" t="s">
        <v>9446</v>
      </c>
      <c r="Y5615" t="s">
        <v>3012</v>
      </c>
      <c r="Z5615" t="s">
        <v>3691</v>
      </c>
      <c r="AA5615" t="s">
        <v>13717</v>
      </c>
      <c r="AB5615" t="s">
        <v>8916</v>
      </c>
      <c r="AG5615" t="s">
        <v>13718</v>
      </c>
      <c r="AH5615" s="24">
        <v>10196</v>
      </c>
      <c r="AI5615" t="s">
        <v>13719</v>
      </c>
      <c r="AJ5615" t="s">
        <v>13722</v>
      </c>
    </row>
    <row r="5616" spans="1:36" ht="17.25" hidden="1" customHeight="1" x14ac:dyDescent="0.2">
      <c r="A5616" s="4" t="s">
        <v>13714</v>
      </c>
      <c r="B5616" t="s">
        <v>8398</v>
      </c>
      <c r="C5616" t="s">
        <v>13715</v>
      </c>
      <c r="E5616" t="s">
        <v>738</v>
      </c>
      <c r="F5616" t="s">
        <v>64</v>
      </c>
      <c r="G5616" s="5">
        <v>149</v>
      </c>
      <c r="H5616" t="s">
        <v>42</v>
      </c>
      <c r="I5616" t="s">
        <v>65</v>
      </c>
      <c r="J5616" t="s">
        <v>559</v>
      </c>
      <c r="N5616" s="24">
        <v>1999</v>
      </c>
      <c r="R5616" s="7">
        <v>37.883299999999998</v>
      </c>
      <c r="S5616" s="7">
        <v>-84.101699999999994</v>
      </c>
      <c r="T5616" t="s">
        <v>46</v>
      </c>
      <c r="U5616" t="s">
        <v>13716</v>
      </c>
      <c r="V5616" t="s">
        <v>8816</v>
      </c>
      <c r="X5616" t="s">
        <v>9446</v>
      </c>
      <c r="Y5616" t="s">
        <v>3012</v>
      </c>
      <c r="Z5616" t="s">
        <v>3691</v>
      </c>
      <c r="AA5616" t="s">
        <v>13717</v>
      </c>
      <c r="AB5616" t="s">
        <v>8803</v>
      </c>
      <c r="AG5616" t="s">
        <v>13718</v>
      </c>
      <c r="AH5616" s="24">
        <v>10197</v>
      </c>
      <c r="AI5616" t="s">
        <v>13719</v>
      </c>
      <c r="AJ5616" t="s">
        <v>13723</v>
      </c>
    </row>
    <row r="5617" spans="1:36" ht="17.25" hidden="1" customHeight="1" x14ac:dyDescent="0.2">
      <c r="A5617" s="4" t="s">
        <v>13714</v>
      </c>
      <c r="B5617" t="s">
        <v>8398</v>
      </c>
      <c r="C5617" t="s">
        <v>13715</v>
      </c>
      <c r="E5617" t="s">
        <v>740</v>
      </c>
      <c r="F5617" t="s">
        <v>64</v>
      </c>
      <c r="G5617" s="5">
        <v>108</v>
      </c>
      <c r="H5617" t="s">
        <v>42</v>
      </c>
      <c r="I5617" t="s">
        <v>65</v>
      </c>
      <c r="J5617" t="s">
        <v>559</v>
      </c>
      <c r="N5617" s="24">
        <v>2001</v>
      </c>
      <c r="R5617" s="7">
        <v>37.883299999999998</v>
      </c>
      <c r="S5617" s="7">
        <v>-84.101699999999994</v>
      </c>
      <c r="T5617" t="s">
        <v>46</v>
      </c>
      <c r="U5617" t="s">
        <v>13716</v>
      </c>
      <c r="V5617" t="s">
        <v>8816</v>
      </c>
      <c r="X5617" t="s">
        <v>9446</v>
      </c>
      <c r="Y5617" t="s">
        <v>3012</v>
      </c>
      <c r="Z5617" t="s">
        <v>3691</v>
      </c>
      <c r="AA5617" t="s">
        <v>13717</v>
      </c>
      <c r="AB5617" t="s">
        <v>8807</v>
      </c>
      <c r="AG5617" t="s">
        <v>13718</v>
      </c>
      <c r="AH5617" s="24">
        <v>10198</v>
      </c>
      <c r="AI5617" t="s">
        <v>13719</v>
      </c>
      <c r="AJ5617" t="s">
        <v>13724</v>
      </c>
    </row>
    <row r="5618" spans="1:36" ht="17.25" hidden="1" customHeight="1" x14ac:dyDescent="0.2">
      <c r="A5618" s="4" t="s">
        <v>13714</v>
      </c>
      <c r="B5618" t="s">
        <v>8398</v>
      </c>
      <c r="C5618" t="s">
        <v>13715</v>
      </c>
      <c r="E5618" t="s">
        <v>1492</v>
      </c>
      <c r="F5618" t="s">
        <v>64</v>
      </c>
      <c r="G5618" s="5">
        <v>108</v>
      </c>
      <c r="H5618" t="s">
        <v>42</v>
      </c>
      <c r="I5618" t="s">
        <v>65</v>
      </c>
      <c r="J5618" t="s">
        <v>559</v>
      </c>
      <c r="N5618" s="24">
        <v>2001</v>
      </c>
      <c r="R5618" s="7">
        <v>37.883299999999998</v>
      </c>
      <c r="S5618" s="7">
        <v>-84.101699999999994</v>
      </c>
      <c r="T5618" t="s">
        <v>46</v>
      </c>
      <c r="U5618" t="s">
        <v>13716</v>
      </c>
      <c r="V5618" t="s">
        <v>8816</v>
      </c>
      <c r="X5618" t="s">
        <v>9446</v>
      </c>
      <c r="Y5618" t="s">
        <v>3012</v>
      </c>
      <c r="Z5618" t="s">
        <v>3691</v>
      </c>
      <c r="AA5618" t="s">
        <v>13717</v>
      </c>
      <c r="AB5618" t="s">
        <v>9002</v>
      </c>
      <c r="AG5618" t="s">
        <v>13718</v>
      </c>
      <c r="AH5618" s="24">
        <v>26457</v>
      </c>
      <c r="AI5618" t="s">
        <v>13719</v>
      </c>
      <c r="AJ5618" t="s">
        <v>13725</v>
      </c>
    </row>
    <row r="5619" spans="1:36" ht="17.25" hidden="1" customHeight="1" x14ac:dyDescent="0.2">
      <c r="A5619" s="4" t="s">
        <v>13714</v>
      </c>
      <c r="B5619" t="s">
        <v>8398</v>
      </c>
      <c r="C5619" t="s">
        <v>13715</v>
      </c>
      <c r="E5619" t="s">
        <v>1494</v>
      </c>
      <c r="F5619" t="s">
        <v>64</v>
      </c>
      <c r="G5619" s="5">
        <v>98</v>
      </c>
      <c r="H5619" t="s">
        <v>42</v>
      </c>
      <c r="I5619" t="s">
        <v>65</v>
      </c>
      <c r="J5619" t="s">
        <v>559</v>
      </c>
      <c r="N5619" s="24">
        <v>2005</v>
      </c>
      <c r="R5619" s="7">
        <v>37.883299999999998</v>
      </c>
      <c r="S5619" s="7">
        <v>-84.101699999999994</v>
      </c>
      <c r="T5619" t="s">
        <v>46</v>
      </c>
      <c r="U5619" t="s">
        <v>13716</v>
      </c>
      <c r="V5619" t="s">
        <v>8816</v>
      </c>
      <c r="X5619" t="s">
        <v>9446</v>
      </c>
      <c r="Y5619" t="s">
        <v>3012</v>
      </c>
      <c r="Z5619" t="s">
        <v>3691</v>
      </c>
      <c r="AA5619" t="s">
        <v>13717</v>
      </c>
      <c r="AB5619" t="s">
        <v>9004</v>
      </c>
      <c r="AG5619" t="s">
        <v>13718</v>
      </c>
      <c r="AH5619" s="24">
        <v>30176</v>
      </c>
      <c r="AI5619" t="s">
        <v>13719</v>
      </c>
      <c r="AJ5619" t="s">
        <v>13726</v>
      </c>
    </row>
    <row r="5620" spans="1:36" ht="17.25" hidden="1" customHeight="1" x14ac:dyDescent="0.2">
      <c r="A5620" s="4" t="s">
        <v>13714</v>
      </c>
      <c r="B5620" t="s">
        <v>8398</v>
      </c>
      <c r="C5620" t="s">
        <v>13715</v>
      </c>
      <c r="E5620" t="s">
        <v>9006</v>
      </c>
      <c r="F5620" t="s">
        <v>64</v>
      </c>
      <c r="G5620" s="5">
        <v>98</v>
      </c>
      <c r="H5620" t="s">
        <v>42</v>
      </c>
      <c r="I5620" t="s">
        <v>65</v>
      </c>
      <c r="J5620" t="s">
        <v>559</v>
      </c>
      <c r="N5620" s="24">
        <v>2005</v>
      </c>
      <c r="O5620" s="25"/>
      <c r="R5620" s="7">
        <v>37.883299999999998</v>
      </c>
      <c r="S5620" s="7">
        <v>-84.101699999999994</v>
      </c>
      <c r="T5620" t="s">
        <v>46</v>
      </c>
      <c r="U5620" t="s">
        <v>13716</v>
      </c>
      <c r="V5620" t="s">
        <v>8816</v>
      </c>
      <c r="X5620" t="s">
        <v>9446</v>
      </c>
      <c r="Y5620" t="s">
        <v>3012</v>
      </c>
      <c r="Z5620" t="s">
        <v>3691</v>
      </c>
      <c r="AA5620" t="s">
        <v>13717</v>
      </c>
      <c r="AB5620" t="s">
        <v>9007</v>
      </c>
      <c r="AG5620" t="s">
        <v>13718</v>
      </c>
      <c r="AH5620" s="24">
        <v>30177</v>
      </c>
      <c r="AI5620" t="s">
        <v>13719</v>
      </c>
      <c r="AJ5620" t="s">
        <v>13727</v>
      </c>
    </row>
    <row r="5621" spans="1:36" ht="17.25" hidden="1" customHeight="1" x14ac:dyDescent="0.2">
      <c r="A5621" s="4" t="s">
        <v>13714</v>
      </c>
      <c r="B5621" t="s">
        <v>8398</v>
      </c>
      <c r="C5621" t="s">
        <v>13715</v>
      </c>
      <c r="E5621" t="s">
        <v>9217</v>
      </c>
      <c r="F5621" t="s">
        <v>86</v>
      </c>
      <c r="G5621" s="5">
        <v>98</v>
      </c>
      <c r="H5621" t="s">
        <v>42</v>
      </c>
      <c r="I5621" t="s">
        <v>65</v>
      </c>
      <c r="J5621" t="s">
        <v>559</v>
      </c>
      <c r="N5621" s="6">
        <v>2010</v>
      </c>
      <c r="R5621" s="7">
        <v>37.883299999999998</v>
      </c>
      <c r="S5621" s="7">
        <v>-84.101699999999994</v>
      </c>
      <c r="T5621" t="s">
        <v>46</v>
      </c>
      <c r="U5621" t="s">
        <v>13716</v>
      </c>
      <c r="V5621" t="s">
        <v>8816</v>
      </c>
      <c r="X5621" t="s">
        <v>9446</v>
      </c>
      <c r="Y5621" t="s">
        <v>3012</v>
      </c>
      <c r="Z5621" t="s">
        <v>3691</v>
      </c>
      <c r="AA5621" t="s">
        <v>13717</v>
      </c>
      <c r="AB5621" t="s">
        <v>9218</v>
      </c>
      <c r="AG5621" t="s">
        <v>13718</v>
      </c>
      <c r="AH5621" s="24">
        <v>31136</v>
      </c>
      <c r="AI5621" t="s">
        <v>13719</v>
      </c>
      <c r="AJ5621" t="s">
        <v>13728</v>
      </c>
    </row>
    <row r="5622" spans="1:36" ht="17.25" hidden="1" customHeight="1" x14ac:dyDescent="0.2">
      <c r="A5622" s="4" t="s">
        <v>13729</v>
      </c>
      <c r="B5622" t="s">
        <v>8398</v>
      </c>
      <c r="C5622" t="s">
        <v>13730</v>
      </c>
      <c r="E5622" t="s">
        <v>565</v>
      </c>
      <c r="F5622" t="s">
        <v>86</v>
      </c>
      <c r="G5622" s="5">
        <v>624</v>
      </c>
      <c r="H5622" t="s">
        <v>42</v>
      </c>
      <c r="I5622" t="s">
        <v>43</v>
      </c>
      <c r="J5622" t="s">
        <v>559</v>
      </c>
      <c r="N5622" s="27">
        <v>2010</v>
      </c>
      <c r="R5622" s="7">
        <v>32.519469999999998</v>
      </c>
      <c r="S5622" s="7">
        <v>-93.760130000000004</v>
      </c>
      <c r="T5622" t="s">
        <v>46</v>
      </c>
      <c r="U5622" t="s">
        <v>8865</v>
      </c>
      <c r="V5622" t="s">
        <v>8733</v>
      </c>
      <c r="X5622" t="s">
        <v>8512</v>
      </c>
      <c r="Y5622" t="s">
        <v>3012</v>
      </c>
      <c r="Z5622" t="s">
        <v>3691</v>
      </c>
      <c r="AA5622" t="s">
        <v>13731</v>
      </c>
      <c r="AB5622" t="s">
        <v>13732</v>
      </c>
      <c r="AG5622" t="s">
        <v>13733</v>
      </c>
      <c r="AH5622" s="8" t="s">
        <v>13734</v>
      </c>
      <c r="AI5622" t="s">
        <v>13735</v>
      </c>
      <c r="AJ5622" t="s">
        <v>13736</v>
      </c>
    </row>
    <row r="5623" spans="1:36" ht="17.25" hidden="1" customHeight="1" x14ac:dyDescent="0.2">
      <c r="A5623" s="4" t="s">
        <v>13737</v>
      </c>
      <c r="B5623" t="s">
        <v>8398</v>
      </c>
      <c r="C5623" t="s">
        <v>13738</v>
      </c>
      <c r="E5623" t="s">
        <v>13739</v>
      </c>
      <c r="F5623" t="s">
        <v>86</v>
      </c>
      <c r="G5623" s="5">
        <v>84</v>
      </c>
      <c r="H5623" t="s">
        <v>42</v>
      </c>
      <c r="I5623" t="s">
        <v>43</v>
      </c>
      <c r="J5623" t="s">
        <v>559</v>
      </c>
      <c r="N5623" s="6">
        <v>2000</v>
      </c>
      <c r="R5623" s="7">
        <v>33.603900000000003</v>
      </c>
      <c r="S5623" s="7">
        <v>-101.8408</v>
      </c>
      <c r="T5623" t="s">
        <v>46</v>
      </c>
      <c r="U5623" t="s">
        <v>13740</v>
      </c>
      <c r="V5623" t="s">
        <v>13741</v>
      </c>
      <c r="X5623" t="s">
        <v>8584</v>
      </c>
      <c r="Y5623" t="s">
        <v>3012</v>
      </c>
      <c r="Z5623" t="s">
        <v>3691</v>
      </c>
      <c r="AA5623" t="s">
        <v>13742</v>
      </c>
      <c r="AB5623" t="s">
        <v>13743</v>
      </c>
      <c r="AI5623" t="s">
        <v>13744</v>
      </c>
      <c r="AJ5623" t="s">
        <v>13745</v>
      </c>
    </row>
    <row r="5624" spans="1:36" ht="17.25" hidden="1" customHeight="1" x14ac:dyDescent="0.2">
      <c r="A5624" s="4" t="s">
        <v>13746</v>
      </c>
      <c r="B5624" t="s">
        <v>8398</v>
      </c>
      <c r="C5624" t="s">
        <v>13747</v>
      </c>
      <c r="E5624" t="s">
        <v>56</v>
      </c>
      <c r="F5624" t="s">
        <v>4924</v>
      </c>
      <c r="G5624" s="5">
        <v>922.6</v>
      </c>
      <c r="H5624" t="s">
        <v>558</v>
      </c>
      <c r="I5624" t="s">
        <v>240</v>
      </c>
      <c r="J5624" t="s">
        <v>559</v>
      </c>
      <c r="M5624" t="s">
        <v>2514</v>
      </c>
      <c r="N5624" s="24">
        <v>2010</v>
      </c>
      <c r="R5624" s="7">
        <v>29.309722000000001</v>
      </c>
      <c r="S5624" s="7">
        <v>-98.320300000000003</v>
      </c>
      <c r="T5624" t="s">
        <v>46</v>
      </c>
      <c r="U5624" t="s">
        <v>13748</v>
      </c>
      <c r="V5624" t="s">
        <v>8882</v>
      </c>
      <c r="X5624" t="s">
        <v>8584</v>
      </c>
      <c r="Y5624" t="s">
        <v>3012</v>
      </c>
      <c r="Z5624" t="s">
        <v>3691</v>
      </c>
      <c r="AA5624" t="s">
        <v>13749</v>
      </c>
      <c r="AG5624" t="s">
        <v>45</v>
      </c>
      <c r="AI5624" t="s">
        <v>13750</v>
      </c>
      <c r="AJ5624" t="s">
        <v>13751</v>
      </c>
    </row>
    <row r="5625" spans="1:36" ht="17.25" hidden="1" customHeight="1" x14ac:dyDescent="0.2">
      <c r="A5625" s="4" t="s">
        <v>13752</v>
      </c>
      <c r="B5625" t="s">
        <v>8398</v>
      </c>
      <c r="C5625" t="s">
        <v>13753</v>
      </c>
      <c r="E5625" t="s">
        <v>13754</v>
      </c>
      <c r="F5625" t="s">
        <v>86</v>
      </c>
      <c r="G5625" s="5">
        <v>397</v>
      </c>
      <c r="H5625" t="s">
        <v>42</v>
      </c>
      <c r="I5625" t="s">
        <v>43</v>
      </c>
      <c r="J5625" t="s">
        <v>44</v>
      </c>
      <c r="N5625" s="8">
        <v>1994</v>
      </c>
      <c r="R5625" s="7">
        <v>40.098599999999998</v>
      </c>
      <c r="S5625" s="7">
        <v>-104.7736</v>
      </c>
      <c r="T5625" t="s">
        <v>46</v>
      </c>
      <c r="U5625" t="s">
        <v>12059</v>
      </c>
      <c r="V5625" t="s">
        <v>12060</v>
      </c>
      <c r="X5625" t="s">
        <v>8827</v>
      </c>
      <c r="Y5625" t="s">
        <v>3012</v>
      </c>
      <c r="Z5625" t="s">
        <v>3691</v>
      </c>
      <c r="AA5625" t="s">
        <v>13755</v>
      </c>
      <c r="AB5625" t="s">
        <v>13756</v>
      </c>
      <c r="AG5625" t="s">
        <v>13757</v>
      </c>
      <c r="AH5625" s="8" t="s">
        <v>13758</v>
      </c>
      <c r="AI5625" t="s">
        <v>13759</v>
      </c>
      <c r="AJ5625" t="s">
        <v>13760</v>
      </c>
    </row>
    <row r="5626" spans="1:36" ht="17.25" hidden="1" customHeight="1" x14ac:dyDescent="0.2">
      <c r="A5626" s="4" t="s">
        <v>13761</v>
      </c>
      <c r="B5626" t="s">
        <v>8398</v>
      </c>
      <c r="C5626" t="s">
        <v>13762</v>
      </c>
      <c r="E5626" t="s">
        <v>8629</v>
      </c>
      <c r="F5626" t="s">
        <v>86</v>
      </c>
      <c r="G5626" s="5">
        <v>640</v>
      </c>
      <c r="H5626" t="s">
        <v>42</v>
      </c>
      <c r="I5626" t="s">
        <v>43</v>
      </c>
      <c r="J5626" t="s">
        <v>559</v>
      </c>
      <c r="N5626" s="8">
        <v>2006</v>
      </c>
      <c r="R5626" s="7">
        <v>33.100999999999999</v>
      </c>
      <c r="S5626" s="7">
        <v>-97.957400000000007</v>
      </c>
      <c r="T5626" t="s">
        <v>46</v>
      </c>
      <c r="U5626" t="s">
        <v>9644</v>
      </c>
      <c r="V5626" t="s">
        <v>13763</v>
      </c>
      <c r="X5626" t="s">
        <v>8584</v>
      </c>
      <c r="Y5626" t="s">
        <v>3012</v>
      </c>
      <c r="Z5626" t="s">
        <v>3691</v>
      </c>
      <c r="AA5626" t="s">
        <v>13764</v>
      </c>
      <c r="AB5626" t="s">
        <v>8946</v>
      </c>
      <c r="AI5626" t="s">
        <v>13765</v>
      </c>
      <c r="AJ5626" t="s">
        <v>13766</v>
      </c>
    </row>
    <row r="5627" spans="1:36" ht="17.25" hidden="1" customHeight="1" x14ac:dyDescent="0.2">
      <c r="A5627" s="4" t="s">
        <v>13761</v>
      </c>
      <c r="B5627" t="s">
        <v>8398</v>
      </c>
      <c r="C5627" t="s">
        <v>13762</v>
      </c>
      <c r="E5627" t="s">
        <v>12588</v>
      </c>
      <c r="F5627" t="s">
        <v>86</v>
      </c>
      <c r="G5627" s="5">
        <v>640</v>
      </c>
      <c r="H5627" t="s">
        <v>42</v>
      </c>
      <c r="I5627" t="s">
        <v>43</v>
      </c>
      <c r="J5627" t="s">
        <v>559</v>
      </c>
      <c r="N5627" s="8">
        <v>2011</v>
      </c>
      <c r="R5627" s="7">
        <v>33.100999999999999</v>
      </c>
      <c r="S5627" s="7">
        <v>-97.957400000000007</v>
      </c>
      <c r="T5627" t="s">
        <v>46</v>
      </c>
      <c r="U5627" t="s">
        <v>9644</v>
      </c>
      <c r="V5627" t="s">
        <v>13763</v>
      </c>
      <c r="X5627" t="s">
        <v>8584</v>
      </c>
      <c r="Y5627" t="s">
        <v>3012</v>
      </c>
      <c r="Z5627" t="s">
        <v>3691</v>
      </c>
      <c r="AA5627" t="s">
        <v>13764</v>
      </c>
      <c r="AB5627" t="s">
        <v>8938</v>
      </c>
      <c r="AI5627" t="s">
        <v>13765</v>
      </c>
      <c r="AJ5627" t="s">
        <v>13767</v>
      </c>
    </row>
    <row r="5628" spans="1:36" ht="17.25" hidden="1" customHeight="1" x14ac:dyDescent="0.2">
      <c r="A5628" s="4" t="s">
        <v>13768</v>
      </c>
      <c r="B5628" t="s">
        <v>8398</v>
      </c>
      <c r="C5628" t="s">
        <v>13769</v>
      </c>
      <c r="E5628" t="s">
        <v>12321</v>
      </c>
      <c r="F5628" t="s">
        <v>86</v>
      </c>
      <c r="G5628" s="5">
        <v>676</v>
      </c>
      <c r="H5628" t="s">
        <v>42</v>
      </c>
      <c r="I5628" t="s">
        <v>43</v>
      </c>
      <c r="J5628" t="s">
        <v>559</v>
      </c>
      <c r="N5628" s="8">
        <v>2003</v>
      </c>
      <c r="R5628" s="7">
        <v>29.473099999999999</v>
      </c>
      <c r="S5628" s="7">
        <v>-95.624399999999994</v>
      </c>
      <c r="T5628" t="s">
        <v>46</v>
      </c>
      <c r="U5628" t="s">
        <v>13770</v>
      </c>
      <c r="V5628" t="s">
        <v>9588</v>
      </c>
      <c r="X5628" t="s">
        <v>8584</v>
      </c>
      <c r="Y5628" t="s">
        <v>3012</v>
      </c>
      <c r="Z5628" t="s">
        <v>3691</v>
      </c>
      <c r="AA5628" t="s">
        <v>13771</v>
      </c>
      <c r="AB5628" t="s">
        <v>8654</v>
      </c>
      <c r="AI5628" t="s">
        <v>13772</v>
      </c>
      <c r="AJ5628" t="s">
        <v>13773</v>
      </c>
    </row>
    <row r="5629" spans="1:36" ht="17.25" hidden="1" customHeight="1" x14ac:dyDescent="0.2">
      <c r="A5629" s="4" t="s">
        <v>13790</v>
      </c>
      <c r="B5629" t="s">
        <v>8398</v>
      </c>
      <c r="C5629" t="s">
        <v>13791</v>
      </c>
      <c r="E5629" t="s">
        <v>565</v>
      </c>
      <c r="F5629" t="s">
        <v>86</v>
      </c>
      <c r="G5629" s="5">
        <v>649</v>
      </c>
      <c r="H5629" t="s">
        <v>42</v>
      </c>
      <c r="I5629" t="s">
        <v>43</v>
      </c>
      <c r="J5629" t="s">
        <v>559</v>
      </c>
      <c r="N5629" s="27">
        <v>2002</v>
      </c>
      <c r="R5629" s="7">
        <v>42.248800000000003</v>
      </c>
      <c r="S5629" s="7">
        <v>-84.3767</v>
      </c>
      <c r="T5629" t="s">
        <v>46</v>
      </c>
      <c r="U5629" t="s">
        <v>9523</v>
      </c>
      <c r="V5629" t="s">
        <v>9523</v>
      </c>
      <c r="X5629" t="s">
        <v>8402</v>
      </c>
      <c r="Y5629" t="s">
        <v>3012</v>
      </c>
      <c r="Z5629" t="s">
        <v>3691</v>
      </c>
      <c r="AA5629" t="s">
        <v>13792</v>
      </c>
      <c r="AB5629" t="s">
        <v>13793</v>
      </c>
      <c r="AG5629" t="s">
        <v>13794</v>
      </c>
      <c r="AH5629" s="8" t="s">
        <v>13795</v>
      </c>
      <c r="AI5629" t="s">
        <v>13796</v>
      </c>
      <c r="AJ5629" t="s">
        <v>13797</v>
      </c>
    </row>
    <row r="5630" spans="1:36" ht="17.25" hidden="1" customHeight="1" x14ac:dyDescent="0.2">
      <c r="A5630" s="4" t="s">
        <v>13798</v>
      </c>
      <c r="B5630" t="s">
        <v>8398</v>
      </c>
      <c r="C5630" t="s">
        <v>13799</v>
      </c>
      <c r="E5630" t="s">
        <v>56</v>
      </c>
      <c r="F5630" t="s">
        <v>9329</v>
      </c>
      <c r="G5630" s="5">
        <v>61</v>
      </c>
      <c r="H5630" t="s">
        <v>42</v>
      </c>
      <c r="I5630" t="s">
        <v>65</v>
      </c>
      <c r="J5630" t="s">
        <v>559</v>
      </c>
      <c r="N5630" s="6">
        <v>2003</v>
      </c>
      <c r="R5630" s="7">
        <v>40.609699999999997</v>
      </c>
      <c r="S5630" s="7">
        <v>-73.762200000000007</v>
      </c>
      <c r="T5630" t="s">
        <v>46</v>
      </c>
      <c r="U5630" t="s">
        <v>9248</v>
      </c>
      <c r="V5630" t="s">
        <v>8922</v>
      </c>
      <c r="X5630" t="s">
        <v>8437</v>
      </c>
      <c r="Y5630" t="s">
        <v>3012</v>
      </c>
      <c r="Z5630" t="s">
        <v>3691</v>
      </c>
      <c r="AA5630" t="s">
        <v>13800</v>
      </c>
      <c r="AB5630" t="s">
        <v>8503</v>
      </c>
      <c r="AI5630" t="s">
        <v>13801</v>
      </c>
      <c r="AJ5630" t="s">
        <v>13802</v>
      </c>
    </row>
    <row r="5631" spans="1:36" ht="17.25" hidden="1" customHeight="1" x14ac:dyDescent="0.2">
      <c r="A5631" s="4" t="s">
        <v>14533</v>
      </c>
      <c r="B5631" t="s">
        <v>8398</v>
      </c>
      <c r="C5631" t="s">
        <v>14534</v>
      </c>
      <c r="E5631" t="s">
        <v>191</v>
      </c>
      <c r="F5631" t="s">
        <v>86</v>
      </c>
      <c r="G5631" s="29">
        <v>114</v>
      </c>
      <c r="H5631" t="s">
        <v>42</v>
      </c>
      <c r="I5631" t="s">
        <v>240</v>
      </c>
      <c r="J5631" t="s">
        <v>559</v>
      </c>
      <c r="N5631" s="6">
        <v>1959</v>
      </c>
      <c r="R5631" s="7">
        <v>32.704700000000003</v>
      </c>
      <c r="S5631" s="7">
        <v>-93.959699999999998</v>
      </c>
      <c r="T5631" t="s">
        <v>46</v>
      </c>
      <c r="U5631" t="s">
        <v>14535</v>
      </c>
      <c r="V5631" t="s">
        <v>8733</v>
      </c>
      <c r="X5631" t="s">
        <v>8512</v>
      </c>
      <c r="Y5631" t="s">
        <v>3012</v>
      </c>
      <c r="Z5631" t="s">
        <v>3691</v>
      </c>
      <c r="AA5631" t="s">
        <v>14536</v>
      </c>
      <c r="AB5631" t="s">
        <v>8414</v>
      </c>
      <c r="AG5631" t="s">
        <v>14537</v>
      </c>
      <c r="AH5631" s="24">
        <v>11902</v>
      </c>
      <c r="AI5631" t="s">
        <v>14538</v>
      </c>
      <c r="AJ5631" t="s">
        <v>14540</v>
      </c>
    </row>
    <row r="5632" spans="1:36" ht="17.25" hidden="1" customHeight="1" x14ac:dyDescent="0.2">
      <c r="A5632" s="4" t="s">
        <v>16056</v>
      </c>
      <c r="B5632" t="s">
        <v>8398</v>
      </c>
      <c r="C5632" t="s">
        <v>16057</v>
      </c>
      <c r="E5632" t="s">
        <v>16058</v>
      </c>
      <c r="F5632" t="s">
        <v>86</v>
      </c>
      <c r="G5632" s="5">
        <v>50</v>
      </c>
      <c r="H5632" t="s">
        <v>857</v>
      </c>
      <c r="I5632" t="s">
        <v>240</v>
      </c>
      <c r="J5632" t="s">
        <v>559</v>
      </c>
      <c r="N5632" s="6">
        <v>1959</v>
      </c>
      <c r="R5632" s="7">
        <v>34.176400000000001</v>
      </c>
      <c r="S5632" s="7">
        <v>-118.3147</v>
      </c>
      <c r="T5632" t="s">
        <v>46</v>
      </c>
      <c r="U5632" t="s">
        <v>14292</v>
      </c>
      <c r="V5632" t="s">
        <v>8593</v>
      </c>
      <c r="X5632" t="s">
        <v>8572</v>
      </c>
      <c r="Y5632" t="s">
        <v>3012</v>
      </c>
      <c r="Z5632" t="s">
        <v>3691</v>
      </c>
      <c r="AA5632" t="s">
        <v>16059</v>
      </c>
      <c r="AB5632" t="s">
        <v>16060</v>
      </c>
      <c r="AG5632" t="s">
        <v>16061</v>
      </c>
      <c r="AH5632" s="24">
        <v>15419</v>
      </c>
      <c r="AI5632" t="s">
        <v>16062</v>
      </c>
      <c r="AJ5632" t="s">
        <v>16063</v>
      </c>
    </row>
    <row r="5633" spans="1:36" ht="17.25" hidden="1" customHeight="1" x14ac:dyDescent="0.2">
      <c r="A5633" s="4" t="s">
        <v>13803</v>
      </c>
      <c r="B5633" t="s">
        <v>8398</v>
      </c>
      <c r="C5633" t="s">
        <v>13804</v>
      </c>
      <c r="E5633" t="s">
        <v>696</v>
      </c>
      <c r="F5633" t="s">
        <v>64</v>
      </c>
      <c r="G5633" s="5">
        <v>96</v>
      </c>
      <c r="H5633" t="s">
        <v>42</v>
      </c>
      <c r="I5633" t="s">
        <v>65</v>
      </c>
      <c r="J5633" t="s">
        <v>559</v>
      </c>
      <c r="M5633" t="s">
        <v>559</v>
      </c>
      <c r="N5633" s="6">
        <v>1989</v>
      </c>
      <c r="R5633" s="7">
        <v>37.108611000000003</v>
      </c>
      <c r="S5633" s="7">
        <v>-93.261939999999996</v>
      </c>
      <c r="T5633" t="s">
        <v>46</v>
      </c>
      <c r="U5633" t="s">
        <v>13658</v>
      </c>
      <c r="V5633" t="s">
        <v>8964</v>
      </c>
      <c r="X5633" t="s">
        <v>8994</v>
      </c>
      <c r="Y5633" t="s">
        <v>3012</v>
      </c>
      <c r="Z5633" t="s">
        <v>3691</v>
      </c>
      <c r="AA5633" t="s">
        <v>13805</v>
      </c>
      <c r="AB5633" t="s">
        <v>8914</v>
      </c>
      <c r="AG5633" t="s">
        <v>13806</v>
      </c>
      <c r="AH5633" s="24">
        <v>10010</v>
      </c>
      <c r="AI5633" t="s">
        <v>13807</v>
      </c>
      <c r="AJ5633" t="s">
        <v>13810</v>
      </c>
    </row>
    <row r="5634" spans="1:36" ht="17.25" hidden="1" customHeight="1" x14ac:dyDescent="0.2">
      <c r="A5634" s="4" t="s">
        <v>13803</v>
      </c>
      <c r="B5634" t="s">
        <v>8398</v>
      </c>
      <c r="C5634" t="s">
        <v>13804</v>
      </c>
      <c r="E5634" t="s">
        <v>703</v>
      </c>
      <c r="F5634" t="s">
        <v>64</v>
      </c>
      <c r="G5634" s="5">
        <v>102</v>
      </c>
      <c r="H5634" t="s">
        <v>42</v>
      </c>
      <c r="I5634" t="s">
        <v>65</v>
      </c>
      <c r="J5634" t="s">
        <v>559</v>
      </c>
      <c r="M5634" t="s">
        <v>559</v>
      </c>
      <c r="N5634" s="24">
        <v>1992</v>
      </c>
      <c r="R5634" s="7">
        <v>37.108611000000003</v>
      </c>
      <c r="S5634" s="7">
        <v>-93.261939999999996</v>
      </c>
      <c r="T5634" t="s">
        <v>46</v>
      </c>
      <c r="U5634" t="s">
        <v>13658</v>
      </c>
      <c r="V5634" t="s">
        <v>8964</v>
      </c>
      <c r="X5634" t="s">
        <v>8994</v>
      </c>
      <c r="Y5634" t="s">
        <v>3012</v>
      </c>
      <c r="Z5634" t="s">
        <v>3691</v>
      </c>
      <c r="AA5634" t="s">
        <v>13805</v>
      </c>
      <c r="AB5634" t="s">
        <v>8916</v>
      </c>
      <c r="AG5634" t="s">
        <v>13806</v>
      </c>
      <c r="AH5634" s="24">
        <v>10011</v>
      </c>
      <c r="AI5634" t="s">
        <v>13807</v>
      </c>
      <c r="AJ5634" t="s">
        <v>13811</v>
      </c>
    </row>
    <row r="5635" spans="1:36" ht="17.25" hidden="1" customHeight="1" x14ac:dyDescent="0.2">
      <c r="A5635" s="4" t="s">
        <v>13812</v>
      </c>
      <c r="B5635" t="s">
        <v>8398</v>
      </c>
      <c r="C5635" t="s">
        <v>13813</v>
      </c>
      <c r="E5635" t="s">
        <v>13814</v>
      </c>
      <c r="F5635" t="s">
        <v>64</v>
      </c>
      <c r="G5635" s="5">
        <v>1068</v>
      </c>
      <c r="H5635" t="s">
        <v>42</v>
      </c>
      <c r="I5635" t="s">
        <v>43</v>
      </c>
      <c r="J5635" t="s">
        <v>559</v>
      </c>
      <c r="N5635" s="8">
        <v>2004</v>
      </c>
      <c r="R5635" s="7">
        <v>32.359400000000001</v>
      </c>
      <c r="S5635" s="7">
        <v>-81.124200000000002</v>
      </c>
      <c r="T5635" t="s">
        <v>46</v>
      </c>
      <c r="U5635" t="s">
        <v>13815</v>
      </c>
      <c r="V5635" t="s">
        <v>11751</v>
      </c>
      <c r="X5635" t="s">
        <v>9662</v>
      </c>
      <c r="Y5635" t="s">
        <v>3012</v>
      </c>
      <c r="Z5635" t="s">
        <v>3691</v>
      </c>
      <c r="AA5635" t="s">
        <v>13816</v>
      </c>
      <c r="AB5635" t="s">
        <v>13817</v>
      </c>
      <c r="AG5635" t="s">
        <v>13818</v>
      </c>
      <c r="AH5635" s="8" t="s">
        <v>13819</v>
      </c>
      <c r="AI5635" t="s">
        <v>13820</v>
      </c>
      <c r="AJ5635" t="s">
        <v>13821</v>
      </c>
    </row>
    <row r="5636" spans="1:36" ht="17.25" hidden="1" customHeight="1" x14ac:dyDescent="0.2">
      <c r="A5636" s="4" t="s">
        <v>17611</v>
      </c>
      <c r="B5636" t="s">
        <v>8398</v>
      </c>
      <c r="C5636" t="s">
        <v>17612</v>
      </c>
      <c r="E5636" t="s">
        <v>56</v>
      </c>
      <c r="F5636" t="s">
        <v>86</v>
      </c>
      <c r="G5636" s="5">
        <v>163</v>
      </c>
      <c r="H5636" t="s">
        <v>42</v>
      </c>
      <c r="I5636" t="s">
        <v>240</v>
      </c>
      <c r="J5636" t="s">
        <v>559</v>
      </c>
      <c r="K5636" t="s">
        <v>87</v>
      </c>
      <c r="N5636" s="24">
        <v>1959</v>
      </c>
      <c r="P5636" s="24">
        <v>2024</v>
      </c>
      <c r="R5636" s="7">
        <v>33.918151000000002</v>
      </c>
      <c r="S5636" s="7">
        <v>-118.4276</v>
      </c>
      <c r="T5636" t="s">
        <v>46</v>
      </c>
      <c r="U5636" t="s">
        <v>17613</v>
      </c>
      <c r="V5636" t="s">
        <v>8593</v>
      </c>
      <c r="X5636" t="s">
        <v>8572</v>
      </c>
      <c r="Y5636" t="s">
        <v>3012</v>
      </c>
      <c r="Z5636" t="s">
        <v>3691</v>
      </c>
      <c r="AA5636" t="s">
        <v>17614</v>
      </c>
      <c r="AB5636" t="s">
        <v>8503</v>
      </c>
      <c r="AG5636" t="s">
        <v>17615</v>
      </c>
      <c r="AH5636" s="24">
        <v>19064</v>
      </c>
      <c r="AI5636" t="s">
        <v>17616</v>
      </c>
      <c r="AJ5636" t="s">
        <v>17618</v>
      </c>
    </row>
    <row r="5637" spans="1:36" ht="17.25" hidden="1" customHeight="1" x14ac:dyDescent="0.2">
      <c r="A5637" s="4" t="s">
        <v>13844</v>
      </c>
      <c r="B5637" t="s">
        <v>8398</v>
      </c>
      <c r="C5637" t="s">
        <v>13845</v>
      </c>
      <c r="E5637" t="s">
        <v>13846</v>
      </c>
      <c r="F5637" t="s">
        <v>64</v>
      </c>
      <c r="G5637" s="5">
        <v>165</v>
      </c>
      <c r="H5637" t="s">
        <v>42</v>
      </c>
      <c r="I5637" t="s">
        <v>65</v>
      </c>
      <c r="J5637" t="s">
        <v>559</v>
      </c>
      <c r="N5637" s="24">
        <v>2002</v>
      </c>
      <c r="R5637" s="7">
        <v>34.347734000000003</v>
      </c>
      <c r="S5637" s="7">
        <v>-82.774479999999997</v>
      </c>
      <c r="T5637" t="s">
        <v>46</v>
      </c>
      <c r="U5637" t="s">
        <v>13847</v>
      </c>
      <c r="V5637" t="s">
        <v>8755</v>
      </c>
      <c r="X5637" t="s">
        <v>9662</v>
      </c>
      <c r="Y5637" t="s">
        <v>3012</v>
      </c>
      <c r="Z5637" t="s">
        <v>3691</v>
      </c>
      <c r="AA5637" t="s">
        <v>13848</v>
      </c>
      <c r="AB5637" t="s">
        <v>13849</v>
      </c>
      <c r="AG5637" t="s">
        <v>13850</v>
      </c>
      <c r="AH5637" s="24">
        <v>24255</v>
      </c>
      <c r="AI5637" t="s">
        <v>13851</v>
      </c>
      <c r="AJ5637" t="s">
        <v>13852</v>
      </c>
    </row>
    <row r="5638" spans="1:36" ht="17.25" hidden="1" customHeight="1" x14ac:dyDescent="0.2">
      <c r="A5638" s="4" t="s">
        <v>13844</v>
      </c>
      <c r="B5638" t="s">
        <v>8398</v>
      </c>
      <c r="C5638" t="s">
        <v>13845</v>
      </c>
      <c r="E5638" t="s">
        <v>13853</v>
      </c>
      <c r="F5638" t="s">
        <v>64</v>
      </c>
      <c r="G5638" s="5">
        <v>165</v>
      </c>
      <c r="H5638" t="s">
        <v>42</v>
      </c>
      <c r="I5638" t="s">
        <v>65</v>
      </c>
      <c r="J5638" t="s">
        <v>559</v>
      </c>
      <c r="N5638" s="6">
        <v>2002</v>
      </c>
      <c r="R5638" s="7">
        <v>34.347734000000003</v>
      </c>
      <c r="S5638" s="7">
        <v>-82.774479999999997</v>
      </c>
      <c r="T5638" t="s">
        <v>46</v>
      </c>
      <c r="U5638" t="s">
        <v>13847</v>
      </c>
      <c r="V5638" t="s">
        <v>8755</v>
      </c>
      <c r="X5638" t="s">
        <v>9662</v>
      </c>
      <c r="Y5638" t="s">
        <v>3012</v>
      </c>
      <c r="Z5638" t="s">
        <v>3691</v>
      </c>
      <c r="AA5638" t="s">
        <v>13848</v>
      </c>
      <c r="AB5638" t="s">
        <v>13854</v>
      </c>
      <c r="AG5638" t="s">
        <v>13850</v>
      </c>
      <c r="AH5638" s="6">
        <v>25279</v>
      </c>
      <c r="AI5638" t="s">
        <v>13851</v>
      </c>
      <c r="AJ5638" t="s">
        <v>13855</v>
      </c>
    </row>
    <row r="5639" spans="1:36" ht="17.25" hidden="1" customHeight="1" x14ac:dyDescent="0.2">
      <c r="A5639" s="4" t="s">
        <v>13844</v>
      </c>
      <c r="B5639" t="s">
        <v>8398</v>
      </c>
      <c r="C5639" t="s">
        <v>13845</v>
      </c>
      <c r="E5639" t="s">
        <v>13856</v>
      </c>
      <c r="F5639" t="s">
        <v>86</v>
      </c>
      <c r="G5639" s="5">
        <v>84</v>
      </c>
      <c r="H5639" t="s">
        <v>42</v>
      </c>
      <c r="I5639" t="s">
        <v>65</v>
      </c>
      <c r="J5639" t="s">
        <v>559</v>
      </c>
      <c r="N5639" s="6">
        <v>2004</v>
      </c>
      <c r="R5639" s="7">
        <v>34.347734000000003</v>
      </c>
      <c r="S5639" s="7">
        <v>-82.774479999999997</v>
      </c>
      <c r="T5639" t="s">
        <v>46</v>
      </c>
      <c r="U5639" t="s">
        <v>13847</v>
      </c>
      <c r="V5639" t="s">
        <v>8755</v>
      </c>
      <c r="X5639" t="s">
        <v>9662</v>
      </c>
      <c r="Y5639" t="s">
        <v>3012</v>
      </c>
      <c r="Z5639" t="s">
        <v>3691</v>
      </c>
      <c r="AA5639" t="s">
        <v>13848</v>
      </c>
      <c r="AB5639" t="s">
        <v>13857</v>
      </c>
      <c r="AG5639" t="s">
        <v>13850</v>
      </c>
      <c r="AH5639" s="6">
        <v>25280</v>
      </c>
      <c r="AI5639" t="s">
        <v>13851</v>
      </c>
      <c r="AJ5639" t="s">
        <v>13858</v>
      </c>
    </row>
    <row r="5640" spans="1:36" ht="17.25" hidden="1" customHeight="1" x14ac:dyDescent="0.2">
      <c r="A5640" s="4" t="s">
        <v>13844</v>
      </c>
      <c r="B5640" t="s">
        <v>8398</v>
      </c>
      <c r="C5640" t="s">
        <v>13845</v>
      </c>
      <c r="E5640" t="s">
        <v>13859</v>
      </c>
      <c r="F5640" t="s">
        <v>86</v>
      </c>
      <c r="G5640" s="5">
        <v>84</v>
      </c>
      <c r="H5640" t="s">
        <v>42</v>
      </c>
      <c r="I5640" t="s">
        <v>65</v>
      </c>
      <c r="J5640" t="s">
        <v>559</v>
      </c>
      <c r="N5640" s="6">
        <v>2004</v>
      </c>
      <c r="R5640" s="7">
        <v>34.347734000000003</v>
      </c>
      <c r="S5640" s="7">
        <v>-82.774479999999997</v>
      </c>
      <c r="T5640" t="s">
        <v>46</v>
      </c>
      <c r="U5640" t="s">
        <v>13847</v>
      </c>
      <c r="V5640" t="s">
        <v>8755</v>
      </c>
      <c r="X5640" t="s">
        <v>9662</v>
      </c>
      <c r="Y5640" t="s">
        <v>3012</v>
      </c>
      <c r="Z5640" t="s">
        <v>3691</v>
      </c>
      <c r="AA5640" t="s">
        <v>13848</v>
      </c>
      <c r="AB5640" t="s">
        <v>13860</v>
      </c>
      <c r="AG5640" t="s">
        <v>13850</v>
      </c>
      <c r="AH5640" s="6">
        <v>24045</v>
      </c>
      <c r="AI5640" t="s">
        <v>13851</v>
      </c>
      <c r="AJ5640" t="s">
        <v>13861</v>
      </c>
    </row>
    <row r="5641" spans="1:36" ht="17.25" hidden="1" customHeight="1" x14ac:dyDescent="0.2">
      <c r="A5641" s="4" t="s">
        <v>13844</v>
      </c>
      <c r="B5641" t="s">
        <v>8398</v>
      </c>
      <c r="C5641" t="s">
        <v>13845</v>
      </c>
      <c r="E5641" t="s">
        <v>13862</v>
      </c>
      <c r="F5641" t="s">
        <v>86</v>
      </c>
      <c r="G5641" s="5">
        <v>84</v>
      </c>
      <c r="H5641" t="s">
        <v>42</v>
      </c>
      <c r="I5641" t="s">
        <v>65</v>
      </c>
      <c r="J5641" t="s">
        <v>559</v>
      </c>
      <c r="N5641" s="6">
        <v>2004</v>
      </c>
      <c r="R5641" s="7">
        <v>34.347734000000003</v>
      </c>
      <c r="S5641" s="7">
        <v>-82.774479999999997</v>
      </c>
      <c r="T5641" t="s">
        <v>46</v>
      </c>
      <c r="U5641" t="s">
        <v>13847</v>
      </c>
      <c r="V5641" t="s">
        <v>8755</v>
      </c>
      <c r="X5641" t="s">
        <v>9662</v>
      </c>
      <c r="Y5641" t="s">
        <v>3012</v>
      </c>
      <c r="Z5641" t="s">
        <v>3691</v>
      </c>
      <c r="AA5641" t="s">
        <v>13848</v>
      </c>
      <c r="AB5641" t="s">
        <v>13863</v>
      </c>
      <c r="AG5641" t="s">
        <v>13850</v>
      </c>
      <c r="AH5641" s="6">
        <v>24046</v>
      </c>
      <c r="AI5641" t="s">
        <v>13851</v>
      </c>
      <c r="AJ5641" t="s">
        <v>13864</v>
      </c>
    </row>
    <row r="5642" spans="1:36" ht="17.25" hidden="1" customHeight="1" x14ac:dyDescent="0.2">
      <c r="A5642" s="4" t="s">
        <v>13844</v>
      </c>
      <c r="B5642" t="s">
        <v>8398</v>
      </c>
      <c r="C5642" t="s">
        <v>13845</v>
      </c>
      <c r="E5642" t="s">
        <v>10461</v>
      </c>
      <c r="F5642" t="s">
        <v>64</v>
      </c>
      <c r="G5642" s="5">
        <v>520</v>
      </c>
      <c r="H5642" t="s">
        <v>42</v>
      </c>
      <c r="I5642" t="s">
        <v>43</v>
      </c>
      <c r="J5642" t="s">
        <v>559</v>
      </c>
      <c r="N5642" s="27">
        <v>2001</v>
      </c>
      <c r="R5642" s="7">
        <v>34.347734000000003</v>
      </c>
      <c r="S5642" s="7">
        <v>-82.774479999999997</v>
      </c>
      <c r="T5642" t="s">
        <v>46</v>
      </c>
      <c r="U5642" t="s">
        <v>13847</v>
      </c>
      <c r="V5642" t="s">
        <v>8755</v>
      </c>
      <c r="X5642" t="s">
        <v>9662</v>
      </c>
      <c r="Y5642" t="s">
        <v>3012</v>
      </c>
      <c r="Z5642" t="s">
        <v>3691</v>
      </c>
      <c r="AA5642" t="s">
        <v>13848</v>
      </c>
      <c r="AB5642" t="s">
        <v>13865</v>
      </c>
      <c r="AG5642" t="s">
        <v>13850</v>
      </c>
      <c r="AH5642" s="6">
        <v>24047</v>
      </c>
      <c r="AI5642" t="s">
        <v>13851</v>
      </c>
      <c r="AJ5642" t="s">
        <v>13866</v>
      </c>
    </row>
    <row r="5643" spans="1:36" ht="17.25" hidden="1" customHeight="1" x14ac:dyDescent="0.2">
      <c r="A5643" s="4" t="s">
        <v>13867</v>
      </c>
      <c r="B5643" t="s">
        <v>8398</v>
      </c>
      <c r="C5643" t="s">
        <v>13868</v>
      </c>
      <c r="E5643" t="s">
        <v>565</v>
      </c>
      <c r="F5643" t="s">
        <v>86</v>
      </c>
      <c r="G5643" s="5">
        <v>997</v>
      </c>
      <c r="H5643" t="s">
        <v>42</v>
      </c>
      <c r="I5643" t="s">
        <v>43</v>
      </c>
      <c r="J5643" t="s">
        <v>559</v>
      </c>
      <c r="M5643" t="s">
        <v>5341</v>
      </c>
      <c r="N5643" s="27">
        <v>2012</v>
      </c>
      <c r="R5643" s="7">
        <v>36.3767</v>
      </c>
      <c r="S5643" s="7">
        <v>-82.963899999999995</v>
      </c>
      <c r="T5643" t="s">
        <v>46</v>
      </c>
      <c r="U5643" t="s">
        <v>13869</v>
      </c>
      <c r="V5643" t="s">
        <v>13870</v>
      </c>
      <c r="X5643" t="s">
        <v>8652</v>
      </c>
      <c r="Y5643" t="s">
        <v>3012</v>
      </c>
      <c r="Z5643" t="s">
        <v>3691</v>
      </c>
      <c r="AA5643" t="s">
        <v>13871</v>
      </c>
      <c r="AB5643" t="s">
        <v>9257</v>
      </c>
      <c r="AG5643" t="s">
        <v>13872</v>
      </c>
      <c r="AH5643" s="27" t="s">
        <v>13873</v>
      </c>
      <c r="AI5643" t="s">
        <v>13874</v>
      </c>
      <c r="AJ5643" t="s">
        <v>13875</v>
      </c>
    </row>
    <row r="5644" spans="1:36" ht="17.25" hidden="1" customHeight="1" x14ac:dyDescent="0.2">
      <c r="A5644" s="4" t="s">
        <v>13876</v>
      </c>
      <c r="B5644" t="s">
        <v>8398</v>
      </c>
      <c r="C5644" t="s">
        <v>13877</v>
      </c>
      <c r="E5644" t="s">
        <v>696</v>
      </c>
      <c r="F5644" t="s">
        <v>64</v>
      </c>
      <c r="G5644" s="5">
        <v>57</v>
      </c>
      <c r="H5644" t="s">
        <v>42</v>
      </c>
      <c r="I5644" t="s">
        <v>65</v>
      </c>
      <c r="J5644" t="s">
        <v>559</v>
      </c>
      <c r="M5644" t="s">
        <v>45</v>
      </c>
      <c r="N5644" s="24">
        <v>1983</v>
      </c>
      <c r="R5644" s="7">
        <v>37.151705999999997</v>
      </c>
      <c r="S5644" s="7">
        <v>-93.388040000000004</v>
      </c>
      <c r="T5644" t="s">
        <v>46</v>
      </c>
      <c r="U5644" t="s">
        <v>13658</v>
      </c>
      <c r="V5644" t="s">
        <v>8964</v>
      </c>
      <c r="X5644" t="s">
        <v>8994</v>
      </c>
      <c r="Y5644" t="s">
        <v>3012</v>
      </c>
      <c r="Z5644" t="s">
        <v>3691</v>
      </c>
      <c r="AA5644" t="s">
        <v>13878</v>
      </c>
      <c r="AB5644" t="s">
        <v>8914</v>
      </c>
      <c r="AG5644" t="s">
        <v>13879</v>
      </c>
      <c r="AH5644" s="24">
        <v>20007</v>
      </c>
      <c r="AI5644" t="s">
        <v>13880</v>
      </c>
      <c r="AJ5644" t="s">
        <v>13881</v>
      </c>
    </row>
    <row r="5645" spans="1:36" ht="17.25" hidden="1" customHeight="1" x14ac:dyDescent="0.2">
      <c r="A5645" s="4" t="s">
        <v>13876</v>
      </c>
      <c r="B5645" t="s">
        <v>8398</v>
      </c>
      <c r="C5645" t="s">
        <v>13877</v>
      </c>
      <c r="E5645" t="s">
        <v>703</v>
      </c>
      <c r="F5645" t="s">
        <v>64</v>
      </c>
      <c r="G5645" s="5">
        <v>52</v>
      </c>
      <c r="H5645" t="s">
        <v>42</v>
      </c>
      <c r="I5645" t="s">
        <v>65</v>
      </c>
      <c r="J5645" t="s">
        <v>559</v>
      </c>
      <c r="M5645" t="s">
        <v>45</v>
      </c>
      <c r="N5645" s="24">
        <v>1983</v>
      </c>
      <c r="R5645" s="7">
        <v>37.151705999999997</v>
      </c>
      <c r="S5645" s="7">
        <v>-93.388040000000004</v>
      </c>
      <c r="T5645" t="s">
        <v>46</v>
      </c>
      <c r="U5645" t="s">
        <v>13658</v>
      </c>
      <c r="V5645" t="s">
        <v>8964</v>
      </c>
      <c r="X5645" t="s">
        <v>8994</v>
      </c>
      <c r="Y5645" t="s">
        <v>3012</v>
      </c>
      <c r="Z5645" t="s">
        <v>3691</v>
      </c>
      <c r="AA5645" t="s">
        <v>13878</v>
      </c>
      <c r="AB5645" t="s">
        <v>8916</v>
      </c>
      <c r="AG5645" t="s">
        <v>13879</v>
      </c>
      <c r="AH5645" s="24">
        <v>26589</v>
      </c>
      <c r="AI5645" t="s">
        <v>13880</v>
      </c>
      <c r="AJ5645" t="s">
        <v>13882</v>
      </c>
    </row>
    <row r="5646" spans="1:36" ht="17.25" hidden="1" customHeight="1" x14ac:dyDescent="0.2">
      <c r="A5646" s="4" t="s">
        <v>13883</v>
      </c>
      <c r="B5646" t="s">
        <v>8398</v>
      </c>
      <c r="C5646" t="s">
        <v>13884</v>
      </c>
      <c r="E5646" t="s">
        <v>8629</v>
      </c>
      <c r="F5646" t="s">
        <v>64</v>
      </c>
      <c r="G5646" s="5">
        <v>283</v>
      </c>
      <c r="H5646" t="s">
        <v>42</v>
      </c>
      <c r="I5646" t="s">
        <v>43</v>
      </c>
      <c r="J5646" t="s">
        <v>559</v>
      </c>
      <c r="N5646" s="27">
        <v>1996</v>
      </c>
      <c r="R5646" s="7">
        <v>32.3994</v>
      </c>
      <c r="S5646" s="7">
        <v>-97.407799999999995</v>
      </c>
      <c r="T5646" t="s">
        <v>46</v>
      </c>
      <c r="U5646" t="s">
        <v>13885</v>
      </c>
      <c r="V5646" t="s">
        <v>13413</v>
      </c>
      <c r="X5646" t="s">
        <v>8584</v>
      </c>
      <c r="Y5646" t="s">
        <v>3012</v>
      </c>
      <c r="Z5646" t="s">
        <v>3691</v>
      </c>
      <c r="AA5646" t="s">
        <v>13886</v>
      </c>
      <c r="AB5646" t="s">
        <v>13887</v>
      </c>
      <c r="AI5646" t="s">
        <v>13888</v>
      </c>
      <c r="AJ5646" t="s">
        <v>13889</v>
      </c>
    </row>
    <row r="5647" spans="1:36" ht="17.25" hidden="1" customHeight="1" x14ac:dyDescent="0.2">
      <c r="A5647" s="4" t="s">
        <v>13890</v>
      </c>
      <c r="B5647" t="s">
        <v>8398</v>
      </c>
      <c r="C5647" t="s">
        <v>13891</v>
      </c>
      <c r="E5647" t="s">
        <v>13892</v>
      </c>
      <c r="F5647" t="s">
        <v>64</v>
      </c>
      <c r="G5647" s="5">
        <v>68</v>
      </c>
      <c r="H5647" t="s">
        <v>42</v>
      </c>
      <c r="I5647" t="s">
        <v>65</v>
      </c>
      <c r="J5647" t="s">
        <v>559</v>
      </c>
      <c r="M5647" t="s">
        <v>559</v>
      </c>
      <c r="N5647" s="6">
        <v>1975</v>
      </c>
      <c r="P5647" s="24">
        <v>2024</v>
      </c>
      <c r="R5647" s="7">
        <v>36.027799999999999</v>
      </c>
      <c r="S5647" s="7">
        <v>-87.986099999999993</v>
      </c>
      <c r="T5647" t="s">
        <v>46</v>
      </c>
      <c r="U5647" t="s">
        <v>13893</v>
      </c>
      <c r="V5647" t="s">
        <v>13894</v>
      </c>
      <c r="X5647" t="s">
        <v>8652</v>
      </c>
      <c r="Y5647" t="s">
        <v>3012</v>
      </c>
      <c r="Z5647" t="s">
        <v>3691</v>
      </c>
      <c r="AA5647" t="s">
        <v>13895</v>
      </c>
      <c r="AB5647" t="s">
        <v>13896</v>
      </c>
      <c r="AG5647" t="s">
        <v>13897</v>
      </c>
      <c r="AI5647" t="s">
        <v>13898</v>
      </c>
      <c r="AJ5647" t="s">
        <v>13899</v>
      </c>
    </row>
    <row r="5648" spans="1:36" ht="17.25" hidden="1" customHeight="1" x14ac:dyDescent="0.2">
      <c r="A5648" s="4" t="s">
        <v>13890</v>
      </c>
      <c r="B5648" t="s">
        <v>8398</v>
      </c>
      <c r="C5648" t="s">
        <v>13891</v>
      </c>
      <c r="E5648" t="s">
        <v>13900</v>
      </c>
      <c r="F5648" t="s">
        <v>64</v>
      </c>
      <c r="G5648" s="5">
        <v>68</v>
      </c>
      <c r="H5648" t="s">
        <v>42</v>
      </c>
      <c r="I5648" t="s">
        <v>65</v>
      </c>
      <c r="J5648" t="s">
        <v>559</v>
      </c>
      <c r="M5648" t="s">
        <v>559</v>
      </c>
      <c r="N5648" s="6">
        <v>1975</v>
      </c>
      <c r="P5648" s="24">
        <v>2024</v>
      </c>
      <c r="R5648" s="7">
        <v>36.027799999999999</v>
      </c>
      <c r="S5648" s="7">
        <v>-87.986099999999993</v>
      </c>
      <c r="T5648" t="s">
        <v>46</v>
      </c>
      <c r="U5648" t="s">
        <v>13893</v>
      </c>
      <c r="V5648" t="s">
        <v>13894</v>
      </c>
      <c r="X5648" t="s">
        <v>8652</v>
      </c>
      <c r="Y5648" t="s">
        <v>3012</v>
      </c>
      <c r="Z5648" t="s">
        <v>3691</v>
      </c>
      <c r="AA5648" t="s">
        <v>13895</v>
      </c>
      <c r="AB5648" t="s">
        <v>13901</v>
      </c>
      <c r="AG5648" t="s">
        <v>13897</v>
      </c>
      <c r="AI5648" t="s">
        <v>13898</v>
      </c>
      <c r="AJ5648" t="s">
        <v>13902</v>
      </c>
    </row>
    <row r="5649" spans="1:36" ht="17.25" hidden="1" customHeight="1" x14ac:dyDescent="0.2">
      <c r="A5649" s="4" t="s">
        <v>13890</v>
      </c>
      <c r="B5649" t="s">
        <v>8398</v>
      </c>
      <c r="C5649" t="s">
        <v>13891</v>
      </c>
      <c r="E5649" t="s">
        <v>5387</v>
      </c>
      <c r="F5649" t="s">
        <v>64</v>
      </c>
      <c r="G5649" s="5">
        <v>68</v>
      </c>
      <c r="H5649" t="s">
        <v>42</v>
      </c>
      <c r="I5649" t="s">
        <v>65</v>
      </c>
      <c r="J5649" t="s">
        <v>559</v>
      </c>
      <c r="M5649" t="s">
        <v>559</v>
      </c>
      <c r="N5649" s="6">
        <v>1975</v>
      </c>
      <c r="P5649" s="24">
        <v>2024</v>
      </c>
      <c r="R5649" s="7">
        <v>36.027799999999999</v>
      </c>
      <c r="S5649" s="7">
        <v>-87.986099999999993</v>
      </c>
      <c r="T5649" t="s">
        <v>46</v>
      </c>
      <c r="U5649" t="s">
        <v>13893</v>
      </c>
      <c r="V5649" t="s">
        <v>13894</v>
      </c>
      <c r="X5649" t="s">
        <v>8652</v>
      </c>
      <c r="Y5649" t="s">
        <v>3012</v>
      </c>
      <c r="Z5649" t="s">
        <v>3691</v>
      </c>
      <c r="AA5649" t="s">
        <v>13895</v>
      </c>
      <c r="AB5649" t="s">
        <v>13903</v>
      </c>
      <c r="AG5649" t="s">
        <v>13897</v>
      </c>
      <c r="AI5649" t="s">
        <v>13898</v>
      </c>
      <c r="AJ5649" t="s">
        <v>13904</v>
      </c>
    </row>
    <row r="5650" spans="1:36" ht="17.25" hidden="1" customHeight="1" x14ac:dyDescent="0.2">
      <c r="A5650" s="4" t="s">
        <v>13890</v>
      </c>
      <c r="B5650" t="s">
        <v>8398</v>
      </c>
      <c r="C5650" t="s">
        <v>13891</v>
      </c>
      <c r="E5650" t="s">
        <v>13905</v>
      </c>
      <c r="F5650" t="s">
        <v>64</v>
      </c>
      <c r="G5650" s="5">
        <v>68</v>
      </c>
      <c r="H5650" t="s">
        <v>42</v>
      </c>
      <c r="I5650" t="s">
        <v>65</v>
      </c>
      <c r="J5650" t="s">
        <v>559</v>
      </c>
      <c r="M5650" t="s">
        <v>559</v>
      </c>
      <c r="N5650" s="24">
        <v>1975</v>
      </c>
      <c r="P5650" s="24">
        <v>2024</v>
      </c>
      <c r="R5650" s="7">
        <v>36.027799999999999</v>
      </c>
      <c r="S5650" s="7">
        <v>-87.986099999999993</v>
      </c>
      <c r="T5650" t="s">
        <v>46</v>
      </c>
      <c r="U5650" t="s">
        <v>13893</v>
      </c>
      <c r="V5650" t="s">
        <v>13894</v>
      </c>
      <c r="X5650" t="s">
        <v>8652</v>
      </c>
      <c r="Y5650" t="s">
        <v>3012</v>
      </c>
      <c r="Z5650" t="s">
        <v>3691</v>
      </c>
      <c r="AA5650" t="s">
        <v>13895</v>
      </c>
      <c r="AB5650" t="s">
        <v>13906</v>
      </c>
      <c r="AG5650" t="s">
        <v>13897</v>
      </c>
      <c r="AI5650" t="s">
        <v>13898</v>
      </c>
      <c r="AJ5650" t="s">
        <v>13907</v>
      </c>
    </row>
    <row r="5651" spans="1:36" ht="17.25" hidden="1" customHeight="1" x14ac:dyDescent="0.2">
      <c r="A5651" s="4" t="s">
        <v>13890</v>
      </c>
      <c r="B5651" t="s">
        <v>8398</v>
      </c>
      <c r="C5651" t="s">
        <v>13891</v>
      </c>
      <c r="E5651" t="s">
        <v>13908</v>
      </c>
      <c r="F5651" t="s">
        <v>64</v>
      </c>
      <c r="G5651" s="5">
        <v>68</v>
      </c>
      <c r="H5651" t="s">
        <v>42</v>
      </c>
      <c r="I5651" t="s">
        <v>65</v>
      </c>
      <c r="J5651" t="s">
        <v>559</v>
      </c>
      <c r="M5651" t="s">
        <v>559</v>
      </c>
      <c r="N5651" s="24">
        <v>1975</v>
      </c>
      <c r="P5651" s="24">
        <v>2024</v>
      </c>
      <c r="R5651" s="7">
        <v>36.027799999999999</v>
      </c>
      <c r="S5651" s="7">
        <v>-87.986099999999993</v>
      </c>
      <c r="T5651" t="s">
        <v>46</v>
      </c>
      <c r="U5651" t="s">
        <v>13893</v>
      </c>
      <c r="V5651" t="s">
        <v>13894</v>
      </c>
      <c r="X5651" t="s">
        <v>8652</v>
      </c>
      <c r="Y5651" t="s">
        <v>3012</v>
      </c>
      <c r="Z5651" t="s">
        <v>3691</v>
      </c>
      <c r="AA5651" t="s">
        <v>13895</v>
      </c>
      <c r="AB5651" t="s">
        <v>13909</v>
      </c>
      <c r="AG5651" t="s">
        <v>13897</v>
      </c>
      <c r="AI5651" t="s">
        <v>13898</v>
      </c>
      <c r="AJ5651" t="s">
        <v>13910</v>
      </c>
    </row>
    <row r="5652" spans="1:36" ht="17.25" hidden="1" customHeight="1" x14ac:dyDescent="0.2">
      <c r="A5652" s="4" t="s">
        <v>13890</v>
      </c>
      <c r="B5652" t="s">
        <v>8398</v>
      </c>
      <c r="C5652" t="s">
        <v>13891</v>
      </c>
      <c r="E5652" t="s">
        <v>13911</v>
      </c>
      <c r="F5652" t="s">
        <v>64</v>
      </c>
      <c r="G5652" s="5">
        <v>68</v>
      </c>
      <c r="H5652" t="s">
        <v>42</v>
      </c>
      <c r="I5652" t="s">
        <v>65</v>
      </c>
      <c r="J5652" t="s">
        <v>559</v>
      </c>
      <c r="M5652" t="s">
        <v>559</v>
      </c>
      <c r="N5652" s="6">
        <v>1975</v>
      </c>
      <c r="P5652" s="24">
        <v>2024</v>
      </c>
      <c r="R5652" s="7">
        <v>36.027799999999999</v>
      </c>
      <c r="S5652" s="7">
        <v>-87.986099999999993</v>
      </c>
      <c r="T5652" t="s">
        <v>46</v>
      </c>
      <c r="U5652" t="s">
        <v>13893</v>
      </c>
      <c r="V5652" t="s">
        <v>13894</v>
      </c>
      <c r="X5652" t="s">
        <v>8652</v>
      </c>
      <c r="Y5652" t="s">
        <v>3012</v>
      </c>
      <c r="Z5652" t="s">
        <v>3691</v>
      </c>
      <c r="AA5652" t="s">
        <v>13895</v>
      </c>
      <c r="AB5652" t="s">
        <v>13912</v>
      </c>
      <c r="AG5652" t="s">
        <v>13897</v>
      </c>
      <c r="AI5652" t="s">
        <v>13898</v>
      </c>
      <c r="AJ5652" t="s">
        <v>13913</v>
      </c>
    </row>
    <row r="5653" spans="1:36" ht="17.25" hidden="1" customHeight="1" x14ac:dyDescent="0.2">
      <c r="A5653" s="4" t="s">
        <v>13890</v>
      </c>
      <c r="B5653" t="s">
        <v>8398</v>
      </c>
      <c r="C5653" t="s">
        <v>13891</v>
      </c>
      <c r="E5653" t="s">
        <v>13914</v>
      </c>
      <c r="F5653" t="s">
        <v>64</v>
      </c>
      <c r="G5653" s="5">
        <v>68</v>
      </c>
      <c r="H5653" t="s">
        <v>42</v>
      </c>
      <c r="I5653" t="s">
        <v>65</v>
      </c>
      <c r="J5653" t="s">
        <v>559</v>
      </c>
      <c r="M5653" t="s">
        <v>559</v>
      </c>
      <c r="N5653" s="6">
        <v>1975</v>
      </c>
      <c r="P5653" s="24">
        <v>2024</v>
      </c>
      <c r="R5653" s="7">
        <v>36.027799999999999</v>
      </c>
      <c r="S5653" s="7">
        <v>-87.986099999999993</v>
      </c>
      <c r="T5653" t="s">
        <v>46</v>
      </c>
      <c r="U5653" t="s">
        <v>13893</v>
      </c>
      <c r="V5653" t="s">
        <v>13894</v>
      </c>
      <c r="X5653" t="s">
        <v>8652</v>
      </c>
      <c r="Y5653" t="s">
        <v>3012</v>
      </c>
      <c r="Z5653" t="s">
        <v>3691</v>
      </c>
      <c r="AA5653" t="s">
        <v>13895</v>
      </c>
      <c r="AB5653" t="s">
        <v>13915</v>
      </c>
      <c r="AG5653" t="s">
        <v>13897</v>
      </c>
      <c r="AI5653" t="s">
        <v>13898</v>
      </c>
      <c r="AJ5653" t="s">
        <v>13916</v>
      </c>
    </row>
    <row r="5654" spans="1:36" ht="17.25" hidden="1" customHeight="1" x14ac:dyDescent="0.2">
      <c r="A5654" s="4" t="s">
        <v>13890</v>
      </c>
      <c r="B5654" t="s">
        <v>8398</v>
      </c>
      <c r="C5654" t="s">
        <v>13891</v>
      </c>
      <c r="E5654" t="s">
        <v>8658</v>
      </c>
      <c r="F5654" t="s">
        <v>64</v>
      </c>
      <c r="G5654" s="5">
        <v>85</v>
      </c>
      <c r="H5654" t="s">
        <v>42</v>
      </c>
      <c r="I5654" t="s">
        <v>65</v>
      </c>
      <c r="J5654" t="s">
        <v>559</v>
      </c>
      <c r="M5654" t="s">
        <v>559</v>
      </c>
      <c r="N5654" s="6">
        <v>2000</v>
      </c>
      <c r="R5654" s="7">
        <v>36.027799999999999</v>
      </c>
      <c r="S5654" s="7">
        <v>-87.986099999999993</v>
      </c>
      <c r="T5654" t="s">
        <v>46</v>
      </c>
      <c r="U5654" t="s">
        <v>13893</v>
      </c>
      <c r="V5654" t="s">
        <v>13894</v>
      </c>
      <c r="X5654" t="s">
        <v>8652</v>
      </c>
      <c r="Y5654" t="s">
        <v>3012</v>
      </c>
      <c r="Z5654" t="s">
        <v>3691</v>
      </c>
      <c r="AA5654" t="s">
        <v>13895</v>
      </c>
      <c r="AB5654" t="s">
        <v>8659</v>
      </c>
      <c r="AG5654" t="s">
        <v>13897</v>
      </c>
      <c r="AH5654" s="24">
        <v>24130</v>
      </c>
      <c r="AI5654" t="s">
        <v>13898</v>
      </c>
      <c r="AJ5654" t="s">
        <v>13917</v>
      </c>
    </row>
    <row r="5655" spans="1:36" ht="17.25" hidden="1" customHeight="1" x14ac:dyDescent="0.2">
      <c r="A5655" s="4" t="s">
        <v>13890</v>
      </c>
      <c r="B5655" t="s">
        <v>8398</v>
      </c>
      <c r="C5655" t="s">
        <v>13891</v>
      </c>
      <c r="E5655" t="s">
        <v>8662</v>
      </c>
      <c r="F5655" t="s">
        <v>64</v>
      </c>
      <c r="G5655" s="5">
        <v>85</v>
      </c>
      <c r="H5655" t="s">
        <v>42</v>
      </c>
      <c r="I5655" t="s">
        <v>65</v>
      </c>
      <c r="J5655" t="s">
        <v>559</v>
      </c>
      <c r="M5655" t="s">
        <v>559</v>
      </c>
      <c r="N5655" s="6">
        <v>2000</v>
      </c>
      <c r="R5655" s="7">
        <v>36.027799999999999</v>
      </c>
      <c r="S5655" s="7">
        <v>-87.986099999999993</v>
      </c>
      <c r="T5655" t="s">
        <v>46</v>
      </c>
      <c r="U5655" t="s">
        <v>13893</v>
      </c>
      <c r="V5655" t="s">
        <v>13894</v>
      </c>
      <c r="X5655" t="s">
        <v>8652</v>
      </c>
      <c r="Y5655" t="s">
        <v>3012</v>
      </c>
      <c r="Z5655" t="s">
        <v>3691</v>
      </c>
      <c r="AA5655" t="s">
        <v>13895</v>
      </c>
      <c r="AB5655" t="s">
        <v>8663</v>
      </c>
      <c r="AG5655" t="s">
        <v>13897</v>
      </c>
      <c r="AH5655" s="24">
        <v>24131</v>
      </c>
      <c r="AI5655" t="s">
        <v>13898</v>
      </c>
      <c r="AJ5655" t="s">
        <v>13918</v>
      </c>
    </row>
    <row r="5656" spans="1:36" ht="17.25" hidden="1" customHeight="1" x14ac:dyDescent="0.2">
      <c r="A5656" s="4" t="s">
        <v>13890</v>
      </c>
      <c r="B5656" t="s">
        <v>8398</v>
      </c>
      <c r="C5656" t="s">
        <v>13891</v>
      </c>
      <c r="E5656" t="s">
        <v>8665</v>
      </c>
      <c r="F5656" t="s">
        <v>64</v>
      </c>
      <c r="G5656" s="5">
        <v>85</v>
      </c>
      <c r="H5656" t="s">
        <v>42</v>
      </c>
      <c r="I5656" t="s">
        <v>65</v>
      </c>
      <c r="J5656" t="s">
        <v>559</v>
      </c>
      <c r="M5656" t="s">
        <v>559</v>
      </c>
      <c r="N5656" s="6">
        <v>2000</v>
      </c>
      <c r="R5656" s="7">
        <v>36.027799999999999</v>
      </c>
      <c r="S5656" s="7">
        <v>-87.986099999999993</v>
      </c>
      <c r="T5656" t="s">
        <v>46</v>
      </c>
      <c r="U5656" t="s">
        <v>13893</v>
      </c>
      <c r="V5656" t="s">
        <v>13894</v>
      </c>
      <c r="X5656" t="s">
        <v>8652</v>
      </c>
      <c r="Y5656" t="s">
        <v>3012</v>
      </c>
      <c r="Z5656" t="s">
        <v>3691</v>
      </c>
      <c r="AA5656" t="s">
        <v>13895</v>
      </c>
      <c r="AB5656" t="s">
        <v>8666</v>
      </c>
      <c r="AG5656" t="s">
        <v>13897</v>
      </c>
      <c r="AH5656" s="24">
        <v>24132</v>
      </c>
      <c r="AI5656" t="s">
        <v>13898</v>
      </c>
      <c r="AJ5656" t="s">
        <v>13919</v>
      </c>
    </row>
    <row r="5657" spans="1:36" ht="17.25" hidden="1" customHeight="1" x14ac:dyDescent="0.2">
      <c r="A5657" s="4" t="s">
        <v>13890</v>
      </c>
      <c r="B5657" t="s">
        <v>8398</v>
      </c>
      <c r="C5657" t="s">
        <v>13891</v>
      </c>
      <c r="E5657" t="s">
        <v>8668</v>
      </c>
      <c r="F5657" t="s">
        <v>64</v>
      </c>
      <c r="G5657" s="5">
        <v>85</v>
      </c>
      <c r="H5657" t="s">
        <v>42</v>
      </c>
      <c r="I5657" t="s">
        <v>65</v>
      </c>
      <c r="J5657" t="s">
        <v>559</v>
      </c>
      <c r="M5657" t="s">
        <v>559</v>
      </c>
      <c r="N5657" s="6">
        <v>2000</v>
      </c>
      <c r="R5657" s="7">
        <v>36.027799999999999</v>
      </c>
      <c r="S5657" s="7">
        <v>-87.986099999999993</v>
      </c>
      <c r="T5657" t="s">
        <v>46</v>
      </c>
      <c r="U5657" t="s">
        <v>13893</v>
      </c>
      <c r="V5657" t="s">
        <v>13894</v>
      </c>
      <c r="X5657" t="s">
        <v>8652</v>
      </c>
      <c r="Y5657" t="s">
        <v>3012</v>
      </c>
      <c r="Z5657" t="s">
        <v>3691</v>
      </c>
      <c r="AA5657" t="s">
        <v>13895</v>
      </c>
      <c r="AB5657" t="s">
        <v>8669</v>
      </c>
      <c r="AG5657" t="s">
        <v>13897</v>
      </c>
      <c r="AH5657" s="6">
        <v>24133</v>
      </c>
      <c r="AI5657" t="s">
        <v>13898</v>
      </c>
      <c r="AJ5657" t="s">
        <v>13920</v>
      </c>
    </row>
    <row r="5658" spans="1:36" ht="17.25" hidden="1" customHeight="1" x14ac:dyDescent="0.2">
      <c r="A5658" s="4" t="s">
        <v>13890</v>
      </c>
      <c r="B5658" t="s">
        <v>8398</v>
      </c>
      <c r="C5658" t="s">
        <v>13891</v>
      </c>
      <c r="E5658" t="s">
        <v>696</v>
      </c>
      <c r="F5658" t="s">
        <v>64</v>
      </c>
      <c r="G5658" s="5">
        <v>68</v>
      </c>
      <c r="H5658" t="s">
        <v>42</v>
      </c>
      <c r="I5658" t="s">
        <v>65</v>
      </c>
      <c r="J5658" t="s">
        <v>559</v>
      </c>
      <c r="M5658" t="s">
        <v>559</v>
      </c>
      <c r="N5658" s="6">
        <v>1975</v>
      </c>
      <c r="P5658" s="24">
        <v>2024</v>
      </c>
      <c r="R5658" s="7">
        <v>36.027799999999999</v>
      </c>
      <c r="S5658" s="7">
        <v>-87.986099999999993</v>
      </c>
      <c r="T5658" t="s">
        <v>46</v>
      </c>
      <c r="U5658" t="s">
        <v>13893</v>
      </c>
      <c r="V5658" t="s">
        <v>13894</v>
      </c>
      <c r="X5658" t="s">
        <v>8652</v>
      </c>
      <c r="Y5658" t="s">
        <v>3012</v>
      </c>
      <c r="Z5658" t="s">
        <v>3691</v>
      </c>
      <c r="AA5658" t="s">
        <v>13895</v>
      </c>
      <c r="AB5658" t="s">
        <v>8914</v>
      </c>
      <c r="AG5658" t="s">
        <v>13897</v>
      </c>
      <c r="AH5658" s="27"/>
      <c r="AI5658" t="s">
        <v>13898</v>
      </c>
      <c r="AJ5658" t="s">
        <v>13921</v>
      </c>
    </row>
    <row r="5659" spans="1:36" ht="17.25" hidden="1" customHeight="1" x14ac:dyDescent="0.2">
      <c r="A5659" s="4" t="s">
        <v>13890</v>
      </c>
      <c r="B5659" t="s">
        <v>8398</v>
      </c>
      <c r="C5659" t="s">
        <v>13891</v>
      </c>
      <c r="E5659" t="s">
        <v>703</v>
      </c>
      <c r="F5659" t="s">
        <v>64</v>
      </c>
      <c r="G5659" s="5">
        <v>68</v>
      </c>
      <c r="H5659" t="s">
        <v>42</v>
      </c>
      <c r="I5659" t="s">
        <v>65</v>
      </c>
      <c r="J5659" t="s">
        <v>559</v>
      </c>
      <c r="M5659" t="s">
        <v>559</v>
      </c>
      <c r="N5659" s="6">
        <v>1975</v>
      </c>
      <c r="P5659" s="24">
        <v>2024</v>
      </c>
      <c r="R5659" s="7">
        <v>36.027799999999999</v>
      </c>
      <c r="S5659" s="7">
        <v>-87.986099999999993</v>
      </c>
      <c r="T5659" t="s">
        <v>46</v>
      </c>
      <c r="U5659" t="s">
        <v>13893</v>
      </c>
      <c r="V5659" t="s">
        <v>13894</v>
      </c>
      <c r="X5659" t="s">
        <v>8652</v>
      </c>
      <c r="Y5659" t="s">
        <v>3012</v>
      </c>
      <c r="Z5659" t="s">
        <v>3691</v>
      </c>
      <c r="AA5659" t="s">
        <v>13895</v>
      </c>
      <c r="AB5659" t="s">
        <v>8916</v>
      </c>
      <c r="AG5659" t="s">
        <v>13897</v>
      </c>
      <c r="AH5659" s="27"/>
      <c r="AI5659" t="s">
        <v>13898</v>
      </c>
      <c r="AJ5659" t="s">
        <v>13922</v>
      </c>
    </row>
    <row r="5660" spans="1:36" ht="17.25" hidden="1" customHeight="1" x14ac:dyDescent="0.2">
      <c r="A5660" s="4" t="s">
        <v>13890</v>
      </c>
      <c r="B5660" t="s">
        <v>8398</v>
      </c>
      <c r="C5660" t="s">
        <v>13891</v>
      </c>
      <c r="E5660" t="s">
        <v>738</v>
      </c>
      <c r="F5660" t="s">
        <v>64</v>
      </c>
      <c r="G5660" s="5">
        <v>68</v>
      </c>
      <c r="H5660" t="s">
        <v>42</v>
      </c>
      <c r="I5660" t="s">
        <v>65</v>
      </c>
      <c r="J5660" t="s">
        <v>559</v>
      </c>
      <c r="M5660" t="s">
        <v>559</v>
      </c>
      <c r="N5660" s="6">
        <v>1975</v>
      </c>
      <c r="P5660" s="24">
        <v>2024</v>
      </c>
      <c r="R5660" s="7">
        <v>36.027799999999999</v>
      </c>
      <c r="S5660" s="7">
        <v>-87.986099999999993</v>
      </c>
      <c r="T5660" t="s">
        <v>46</v>
      </c>
      <c r="U5660" t="s">
        <v>13893</v>
      </c>
      <c r="V5660" t="s">
        <v>13894</v>
      </c>
      <c r="X5660" t="s">
        <v>8652</v>
      </c>
      <c r="Y5660" t="s">
        <v>3012</v>
      </c>
      <c r="Z5660" t="s">
        <v>3691</v>
      </c>
      <c r="AA5660" t="s">
        <v>13895</v>
      </c>
      <c r="AB5660" t="s">
        <v>8803</v>
      </c>
      <c r="AG5660" t="s">
        <v>13897</v>
      </c>
      <c r="AI5660" t="s">
        <v>13898</v>
      </c>
      <c r="AJ5660" t="s">
        <v>13923</v>
      </c>
    </row>
    <row r="5661" spans="1:36" ht="17.25" hidden="1" customHeight="1" x14ac:dyDescent="0.2">
      <c r="A5661" s="4" t="s">
        <v>13890</v>
      </c>
      <c r="B5661" t="s">
        <v>8398</v>
      </c>
      <c r="C5661" t="s">
        <v>13891</v>
      </c>
      <c r="E5661" t="s">
        <v>740</v>
      </c>
      <c r="F5661" t="s">
        <v>64</v>
      </c>
      <c r="G5661" s="5">
        <v>68</v>
      </c>
      <c r="H5661" t="s">
        <v>42</v>
      </c>
      <c r="I5661" t="s">
        <v>65</v>
      </c>
      <c r="J5661" t="s">
        <v>559</v>
      </c>
      <c r="M5661" t="s">
        <v>559</v>
      </c>
      <c r="N5661" s="6">
        <v>1975</v>
      </c>
      <c r="P5661" s="24">
        <v>2024</v>
      </c>
      <c r="R5661" s="7">
        <v>36.027799999999999</v>
      </c>
      <c r="S5661" s="7">
        <v>-87.986099999999993</v>
      </c>
      <c r="T5661" t="s">
        <v>46</v>
      </c>
      <c r="U5661" t="s">
        <v>13893</v>
      </c>
      <c r="V5661" t="s">
        <v>13894</v>
      </c>
      <c r="X5661" t="s">
        <v>8652</v>
      </c>
      <c r="Y5661" t="s">
        <v>3012</v>
      </c>
      <c r="Z5661" t="s">
        <v>3691</v>
      </c>
      <c r="AA5661" t="s">
        <v>13895</v>
      </c>
      <c r="AB5661" t="s">
        <v>8807</v>
      </c>
      <c r="AG5661" t="s">
        <v>13897</v>
      </c>
      <c r="AI5661" t="s">
        <v>13898</v>
      </c>
      <c r="AJ5661" t="s">
        <v>13924</v>
      </c>
    </row>
    <row r="5662" spans="1:36" ht="17.25" hidden="1" customHeight="1" x14ac:dyDescent="0.2">
      <c r="A5662" s="4" t="s">
        <v>13890</v>
      </c>
      <c r="B5662" t="s">
        <v>8398</v>
      </c>
      <c r="C5662" t="s">
        <v>13891</v>
      </c>
      <c r="E5662" t="s">
        <v>1492</v>
      </c>
      <c r="F5662" t="s">
        <v>64</v>
      </c>
      <c r="G5662" s="5">
        <v>68</v>
      </c>
      <c r="H5662" t="s">
        <v>42</v>
      </c>
      <c r="I5662" t="s">
        <v>65</v>
      </c>
      <c r="J5662" t="s">
        <v>559</v>
      </c>
      <c r="M5662" t="s">
        <v>559</v>
      </c>
      <c r="N5662" s="6">
        <v>1975</v>
      </c>
      <c r="P5662" s="24">
        <v>2024</v>
      </c>
      <c r="R5662" s="7">
        <v>36.027799999999999</v>
      </c>
      <c r="S5662" s="7">
        <v>-87.986099999999993</v>
      </c>
      <c r="T5662" t="s">
        <v>46</v>
      </c>
      <c r="U5662" t="s">
        <v>13893</v>
      </c>
      <c r="V5662" t="s">
        <v>13894</v>
      </c>
      <c r="X5662" t="s">
        <v>8652</v>
      </c>
      <c r="Y5662" t="s">
        <v>3012</v>
      </c>
      <c r="Z5662" t="s">
        <v>3691</v>
      </c>
      <c r="AA5662" t="s">
        <v>13895</v>
      </c>
      <c r="AB5662" t="s">
        <v>9002</v>
      </c>
      <c r="AG5662" t="s">
        <v>13897</v>
      </c>
      <c r="AI5662" t="s">
        <v>13898</v>
      </c>
      <c r="AJ5662" t="s">
        <v>13925</v>
      </c>
    </row>
    <row r="5663" spans="1:36" ht="17.25" hidden="1" customHeight="1" x14ac:dyDescent="0.2">
      <c r="A5663" s="4" t="s">
        <v>13890</v>
      </c>
      <c r="B5663" t="s">
        <v>8398</v>
      </c>
      <c r="C5663" t="s">
        <v>13891</v>
      </c>
      <c r="E5663" t="s">
        <v>1494</v>
      </c>
      <c r="F5663" t="s">
        <v>64</v>
      </c>
      <c r="G5663" s="5">
        <v>68</v>
      </c>
      <c r="H5663" t="s">
        <v>42</v>
      </c>
      <c r="I5663" t="s">
        <v>65</v>
      </c>
      <c r="J5663" t="s">
        <v>559</v>
      </c>
      <c r="M5663" t="s">
        <v>559</v>
      </c>
      <c r="N5663" s="6">
        <v>1975</v>
      </c>
      <c r="P5663" s="24">
        <v>2024</v>
      </c>
      <c r="R5663" s="7">
        <v>36.027799999999999</v>
      </c>
      <c r="S5663" s="7">
        <v>-87.986099999999993</v>
      </c>
      <c r="T5663" t="s">
        <v>46</v>
      </c>
      <c r="U5663" t="s">
        <v>13893</v>
      </c>
      <c r="V5663" t="s">
        <v>13894</v>
      </c>
      <c r="X5663" t="s">
        <v>8652</v>
      </c>
      <c r="Y5663" t="s">
        <v>3012</v>
      </c>
      <c r="Z5663" t="s">
        <v>3691</v>
      </c>
      <c r="AA5663" t="s">
        <v>13895</v>
      </c>
      <c r="AB5663" t="s">
        <v>9004</v>
      </c>
      <c r="AG5663" t="s">
        <v>13897</v>
      </c>
      <c r="AI5663" t="s">
        <v>13898</v>
      </c>
      <c r="AJ5663" t="s">
        <v>13926</v>
      </c>
    </row>
    <row r="5664" spans="1:36" ht="17.25" hidden="1" customHeight="1" x14ac:dyDescent="0.2">
      <c r="A5664" s="4" t="s">
        <v>13890</v>
      </c>
      <c r="B5664" t="s">
        <v>8398</v>
      </c>
      <c r="C5664" t="s">
        <v>13891</v>
      </c>
      <c r="E5664" t="s">
        <v>9006</v>
      </c>
      <c r="F5664" t="s">
        <v>64</v>
      </c>
      <c r="G5664" s="5">
        <v>68</v>
      </c>
      <c r="H5664" t="s">
        <v>42</v>
      </c>
      <c r="I5664" t="s">
        <v>65</v>
      </c>
      <c r="J5664" t="s">
        <v>559</v>
      </c>
      <c r="M5664" t="s">
        <v>559</v>
      </c>
      <c r="N5664" s="6">
        <v>1975</v>
      </c>
      <c r="P5664" s="24">
        <v>2024</v>
      </c>
      <c r="R5664" s="7">
        <v>36.027799999999999</v>
      </c>
      <c r="S5664" s="7">
        <v>-87.986099999999993</v>
      </c>
      <c r="T5664" t="s">
        <v>46</v>
      </c>
      <c r="U5664" t="s">
        <v>13893</v>
      </c>
      <c r="V5664" t="s">
        <v>13894</v>
      </c>
      <c r="X5664" t="s">
        <v>8652</v>
      </c>
      <c r="Y5664" t="s">
        <v>3012</v>
      </c>
      <c r="Z5664" t="s">
        <v>3691</v>
      </c>
      <c r="AA5664" t="s">
        <v>13895</v>
      </c>
      <c r="AB5664" t="s">
        <v>9007</v>
      </c>
      <c r="AG5664" t="s">
        <v>13897</v>
      </c>
      <c r="AH5664" s="27"/>
      <c r="AI5664" t="s">
        <v>13898</v>
      </c>
      <c r="AJ5664" t="s">
        <v>13927</v>
      </c>
    </row>
    <row r="5665" spans="1:36" ht="17.25" hidden="1" customHeight="1" x14ac:dyDescent="0.2">
      <c r="A5665" s="4" t="s">
        <v>13890</v>
      </c>
      <c r="B5665" t="s">
        <v>8398</v>
      </c>
      <c r="C5665" t="s">
        <v>13891</v>
      </c>
      <c r="E5665" t="s">
        <v>601</v>
      </c>
      <c r="F5665" t="s">
        <v>64</v>
      </c>
      <c r="G5665" s="5">
        <v>68</v>
      </c>
      <c r="H5665" t="s">
        <v>42</v>
      </c>
      <c r="I5665" t="s">
        <v>65</v>
      </c>
      <c r="J5665" t="s">
        <v>559</v>
      </c>
      <c r="M5665" t="s">
        <v>559</v>
      </c>
      <c r="N5665" s="6">
        <v>1975</v>
      </c>
      <c r="P5665" s="24">
        <v>2024</v>
      </c>
      <c r="R5665" s="7">
        <v>36.027799999999999</v>
      </c>
      <c r="S5665" s="7">
        <v>-87.986099999999993</v>
      </c>
      <c r="T5665" t="s">
        <v>46</v>
      </c>
      <c r="U5665" t="s">
        <v>13893</v>
      </c>
      <c r="V5665" t="s">
        <v>13894</v>
      </c>
      <c r="X5665" t="s">
        <v>8652</v>
      </c>
      <c r="Y5665" t="s">
        <v>3012</v>
      </c>
      <c r="Z5665" t="s">
        <v>3691</v>
      </c>
      <c r="AA5665" t="s">
        <v>13895</v>
      </c>
      <c r="AB5665" t="s">
        <v>9009</v>
      </c>
      <c r="AG5665" t="s">
        <v>13897</v>
      </c>
      <c r="AH5665" s="27"/>
      <c r="AI5665" t="s">
        <v>13898</v>
      </c>
      <c r="AJ5665" t="s">
        <v>13928</v>
      </c>
    </row>
    <row r="5666" spans="1:36" ht="17.25" hidden="1" customHeight="1" x14ac:dyDescent="0.2">
      <c r="A5666" s="4" t="s">
        <v>13890</v>
      </c>
      <c r="B5666" t="s">
        <v>8398</v>
      </c>
      <c r="C5666" t="s">
        <v>13891</v>
      </c>
      <c r="E5666" t="s">
        <v>9217</v>
      </c>
      <c r="F5666" t="s">
        <v>64</v>
      </c>
      <c r="G5666" s="5">
        <v>68</v>
      </c>
      <c r="H5666" t="s">
        <v>42</v>
      </c>
      <c r="I5666" t="s">
        <v>65</v>
      </c>
      <c r="J5666" t="s">
        <v>559</v>
      </c>
      <c r="M5666" t="s">
        <v>559</v>
      </c>
      <c r="N5666" s="6">
        <v>1975</v>
      </c>
      <c r="P5666" s="24">
        <v>2024</v>
      </c>
      <c r="R5666" s="7">
        <v>36.027799999999999</v>
      </c>
      <c r="S5666" s="7">
        <v>-87.986099999999993</v>
      </c>
      <c r="T5666" t="s">
        <v>46</v>
      </c>
      <c r="U5666" t="s">
        <v>13893</v>
      </c>
      <c r="V5666" t="s">
        <v>13894</v>
      </c>
      <c r="X5666" t="s">
        <v>8652</v>
      </c>
      <c r="Y5666" t="s">
        <v>3012</v>
      </c>
      <c r="Z5666" t="s">
        <v>3691</v>
      </c>
      <c r="AA5666" t="s">
        <v>13895</v>
      </c>
      <c r="AB5666" t="s">
        <v>9218</v>
      </c>
      <c r="AG5666" t="s">
        <v>13897</v>
      </c>
      <c r="AH5666" s="27"/>
      <c r="AI5666" t="s">
        <v>13898</v>
      </c>
      <c r="AJ5666" t="s">
        <v>13929</v>
      </c>
    </row>
    <row r="5667" spans="1:36" ht="17.25" hidden="1" customHeight="1" x14ac:dyDescent="0.2">
      <c r="A5667" s="4" t="s">
        <v>13943</v>
      </c>
      <c r="B5667" t="s">
        <v>8398</v>
      </c>
      <c r="C5667" t="s">
        <v>13944</v>
      </c>
      <c r="E5667" t="s">
        <v>40</v>
      </c>
      <c r="F5667" t="s">
        <v>570</v>
      </c>
      <c r="G5667" s="5">
        <v>65</v>
      </c>
      <c r="H5667" t="s">
        <v>42</v>
      </c>
      <c r="I5667" t="s">
        <v>65</v>
      </c>
      <c r="J5667" t="s">
        <v>559</v>
      </c>
      <c r="L5667" t="s">
        <v>45</v>
      </c>
      <c r="N5667" s="6">
        <v>1973</v>
      </c>
      <c r="R5667" s="7">
        <v>41.251488000000002</v>
      </c>
      <c r="S5667" s="7">
        <v>-95.92268</v>
      </c>
      <c r="T5667" t="s">
        <v>46</v>
      </c>
      <c r="U5667" t="s">
        <v>13945</v>
      </c>
      <c r="V5667" t="s">
        <v>13946</v>
      </c>
      <c r="X5667" t="s">
        <v>9275</v>
      </c>
      <c r="Y5667" t="s">
        <v>3012</v>
      </c>
      <c r="Z5667" t="s">
        <v>3691</v>
      </c>
      <c r="AA5667" t="s">
        <v>13947</v>
      </c>
      <c r="AB5667" t="s">
        <v>8690</v>
      </c>
      <c r="AG5667" t="s">
        <v>13948</v>
      </c>
      <c r="AH5667" s="24">
        <v>10346</v>
      </c>
      <c r="AI5667" t="s">
        <v>13949</v>
      </c>
      <c r="AJ5667" t="s">
        <v>13950</v>
      </c>
    </row>
    <row r="5668" spans="1:36" ht="17.25" hidden="1" customHeight="1" x14ac:dyDescent="0.2">
      <c r="A5668" s="4" t="s">
        <v>13943</v>
      </c>
      <c r="B5668" t="s">
        <v>8398</v>
      </c>
      <c r="C5668" t="s">
        <v>13944</v>
      </c>
      <c r="E5668" t="s">
        <v>56</v>
      </c>
      <c r="F5668" t="s">
        <v>570</v>
      </c>
      <c r="G5668" s="5">
        <v>65</v>
      </c>
      <c r="H5668" t="s">
        <v>42</v>
      </c>
      <c r="I5668" t="s">
        <v>65</v>
      </c>
      <c r="J5668" t="s">
        <v>559</v>
      </c>
      <c r="L5668" t="s">
        <v>45</v>
      </c>
      <c r="N5668" s="6">
        <v>1973</v>
      </c>
      <c r="R5668" s="7">
        <v>41.251488000000002</v>
      </c>
      <c r="S5668" s="7">
        <v>-95.92268</v>
      </c>
      <c r="T5668" t="s">
        <v>46</v>
      </c>
      <c r="U5668" t="s">
        <v>13945</v>
      </c>
      <c r="V5668" t="s">
        <v>13946</v>
      </c>
      <c r="X5668" t="s">
        <v>9275</v>
      </c>
      <c r="Y5668" t="s">
        <v>3012</v>
      </c>
      <c r="Z5668" t="s">
        <v>3691</v>
      </c>
      <c r="AA5668" t="s">
        <v>13947</v>
      </c>
      <c r="AB5668" t="s">
        <v>8503</v>
      </c>
      <c r="AG5668" t="s">
        <v>13948</v>
      </c>
      <c r="AH5668" s="24">
        <v>10347</v>
      </c>
      <c r="AI5668" t="s">
        <v>13949</v>
      </c>
      <c r="AJ5668" t="s">
        <v>13951</v>
      </c>
    </row>
    <row r="5669" spans="1:36" ht="17.25" hidden="1" customHeight="1" x14ac:dyDescent="0.2">
      <c r="A5669" s="4" t="s">
        <v>13952</v>
      </c>
      <c r="B5669" t="s">
        <v>8398</v>
      </c>
      <c r="C5669" t="s">
        <v>13953</v>
      </c>
      <c r="E5669" t="s">
        <v>40</v>
      </c>
      <c r="F5669" t="s">
        <v>64</v>
      </c>
      <c r="G5669" s="5">
        <v>248</v>
      </c>
      <c r="H5669" t="s">
        <v>42</v>
      </c>
      <c r="I5669" t="s">
        <v>240</v>
      </c>
      <c r="J5669" t="s">
        <v>559</v>
      </c>
      <c r="N5669" s="24">
        <v>1971</v>
      </c>
      <c r="P5669" s="24">
        <v>2031</v>
      </c>
      <c r="R5669" s="7">
        <v>33.523899999999998</v>
      </c>
      <c r="S5669" s="7">
        <v>-101.7392</v>
      </c>
      <c r="T5669" t="s">
        <v>46</v>
      </c>
      <c r="U5669" t="s">
        <v>13741</v>
      </c>
      <c r="V5669" t="s">
        <v>13741</v>
      </c>
      <c r="X5669" t="s">
        <v>8584</v>
      </c>
      <c r="Y5669" t="s">
        <v>3012</v>
      </c>
      <c r="Z5669" t="s">
        <v>3691</v>
      </c>
      <c r="AA5669" t="s">
        <v>13954</v>
      </c>
      <c r="AB5669" t="s">
        <v>8690</v>
      </c>
      <c r="AG5669" t="s">
        <v>13955</v>
      </c>
      <c r="AH5669" s="24">
        <v>10331</v>
      </c>
      <c r="AI5669" t="s">
        <v>13956</v>
      </c>
      <c r="AJ5669" t="s">
        <v>13957</v>
      </c>
    </row>
    <row r="5670" spans="1:36" ht="17.25" hidden="1" customHeight="1" x14ac:dyDescent="0.2">
      <c r="A5670" s="4" t="s">
        <v>13952</v>
      </c>
      <c r="B5670" t="s">
        <v>8398</v>
      </c>
      <c r="C5670" t="s">
        <v>13953</v>
      </c>
      <c r="E5670" t="s">
        <v>56</v>
      </c>
      <c r="F5670" t="s">
        <v>64</v>
      </c>
      <c r="G5670" s="5">
        <v>248</v>
      </c>
      <c r="H5670" t="s">
        <v>42</v>
      </c>
      <c r="I5670" t="s">
        <v>240</v>
      </c>
      <c r="J5670" t="s">
        <v>559</v>
      </c>
      <c r="N5670" s="6">
        <v>1974</v>
      </c>
      <c r="P5670" s="24">
        <v>2034</v>
      </c>
      <c r="R5670" s="7">
        <v>33.523899999999998</v>
      </c>
      <c r="S5670" s="7">
        <v>-101.7392</v>
      </c>
      <c r="T5670" t="s">
        <v>46</v>
      </c>
      <c r="U5670" t="s">
        <v>13741</v>
      </c>
      <c r="V5670" t="s">
        <v>13741</v>
      </c>
      <c r="X5670" t="s">
        <v>8584</v>
      </c>
      <c r="Y5670" t="s">
        <v>3012</v>
      </c>
      <c r="Z5670" t="s">
        <v>3691</v>
      </c>
      <c r="AA5670" t="s">
        <v>13954</v>
      </c>
      <c r="AB5670" t="s">
        <v>8503</v>
      </c>
      <c r="AG5670" t="s">
        <v>13955</v>
      </c>
      <c r="AH5670" s="24">
        <v>10332</v>
      </c>
      <c r="AI5670" t="s">
        <v>13956</v>
      </c>
      <c r="AJ5670" t="s">
        <v>13958</v>
      </c>
    </row>
    <row r="5671" spans="1:36" ht="17.25" hidden="1" customHeight="1" x14ac:dyDescent="0.2">
      <c r="A5671" s="4" t="s">
        <v>13952</v>
      </c>
      <c r="B5671" t="s">
        <v>8398</v>
      </c>
      <c r="C5671" t="s">
        <v>13953</v>
      </c>
      <c r="E5671" t="s">
        <v>58</v>
      </c>
      <c r="F5671" t="s">
        <v>86</v>
      </c>
      <c r="G5671" s="5">
        <v>183</v>
      </c>
      <c r="H5671" t="s">
        <v>42</v>
      </c>
      <c r="I5671" t="s">
        <v>65</v>
      </c>
      <c r="J5671" t="s">
        <v>559</v>
      </c>
      <c r="N5671" s="6">
        <v>2011</v>
      </c>
      <c r="P5671" s="24">
        <v>2056</v>
      </c>
      <c r="R5671" s="7">
        <v>33.523899999999998</v>
      </c>
      <c r="S5671" s="7">
        <v>-101.7392</v>
      </c>
      <c r="T5671" t="s">
        <v>46</v>
      </c>
      <c r="U5671" t="s">
        <v>13741</v>
      </c>
      <c r="V5671" t="s">
        <v>13741</v>
      </c>
      <c r="X5671" t="s">
        <v>8584</v>
      </c>
      <c r="Y5671" t="s">
        <v>3012</v>
      </c>
      <c r="Z5671" t="s">
        <v>3691</v>
      </c>
      <c r="AA5671" t="s">
        <v>13954</v>
      </c>
      <c r="AB5671" t="s">
        <v>8595</v>
      </c>
      <c r="AG5671" t="s">
        <v>13955</v>
      </c>
      <c r="AH5671" s="24">
        <v>38254</v>
      </c>
      <c r="AI5671" t="s">
        <v>13956</v>
      </c>
      <c r="AJ5671" t="s">
        <v>13959</v>
      </c>
    </row>
    <row r="5672" spans="1:36" ht="17.25" hidden="1" customHeight="1" x14ac:dyDescent="0.2">
      <c r="A5672" s="4" t="s">
        <v>13961</v>
      </c>
      <c r="B5672" t="s">
        <v>8398</v>
      </c>
      <c r="C5672" t="s">
        <v>13962</v>
      </c>
      <c r="E5672" t="s">
        <v>13963</v>
      </c>
      <c r="F5672" t="s">
        <v>64</v>
      </c>
      <c r="G5672" s="5">
        <v>61</v>
      </c>
      <c r="H5672" t="s">
        <v>42</v>
      </c>
      <c r="I5672" t="s">
        <v>65</v>
      </c>
      <c r="J5672" t="s">
        <v>559</v>
      </c>
      <c r="N5672" s="6">
        <v>2000</v>
      </c>
      <c r="R5672" s="7">
        <v>35.848560999999997</v>
      </c>
      <c r="S5672" s="7">
        <v>-90.725380000000001</v>
      </c>
      <c r="T5672" t="s">
        <v>46</v>
      </c>
      <c r="U5672" t="s">
        <v>13964</v>
      </c>
      <c r="V5672" t="s">
        <v>13965</v>
      </c>
      <c r="X5672" t="s">
        <v>10157</v>
      </c>
      <c r="Y5672" t="s">
        <v>3012</v>
      </c>
      <c r="Z5672" t="s">
        <v>3691</v>
      </c>
      <c r="AA5672" t="s">
        <v>13966</v>
      </c>
      <c r="AB5672" t="s">
        <v>13967</v>
      </c>
      <c r="AG5672" t="s">
        <v>13968</v>
      </c>
      <c r="AH5672" s="24">
        <v>25517</v>
      </c>
      <c r="AI5672" t="s">
        <v>13969</v>
      </c>
      <c r="AJ5672" t="s">
        <v>13970</v>
      </c>
    </row>
    <row r="5673" spans="1:36" ht="17.25" hidden="1" customHeight="1" x14ac:dyDescent="0.2">
      <c r="A5673" s="4" t="s">
        <v>13961</v>
      </c>
      <c r="B5673" t="s">
        <v>8398</v>
      </c>
      <c r="C5673" t="s">
        <v>13962</v>
      </c>
      <c r="E5673" t="s">
        <v>13971</v>
      </c>
      <c r="F5673" t="s">
        <v>64</v>
      </c>
      <c r="G5673" s="5">
        <v>57</v>
      </c>
      <c r="H5673" t="s">
        <v>42</v>
      </c>
      <c r="I5673" t="s">
        <v>65</v>
      </c>
      <c r="J5673" t="s">
        <v>559</v>
      </c>
      <c r="N5673" s="6">
        <v>2003</v>
      </c>
      <c r="R5673" s="7">
        <v>35.848560999999997</v>
      </c>
      <c r="S5673" s="7">
        <v>-90.725380000000001</v>
      </c>
      <c r="T5673" t="s">
        <v>46</v>
      </c>
      <c r="U5673" t="s">
        <v>13964</v>
      </c>
      <c r="V5673" t="s">
        <v>13965</v>
      </c>
      <c r="X5673" t="s">
        <v>10157</v>
      </c>
      <c r="Y5673" t="s">
        <v>3012</v>
      </c>
      <c r="Z5673" t="s">
        <v>3691</v>
      </c>
      <c r="AA5673" t="s">
        <v>13966</v>
      </c>
      <c r="AB5673" t="s">
        <v>13972</v>
      </c>
      <c r="AG5673" t="s">
        <v>13968</v>
      </c>
      <c r="AH5673" s="24">
        <v>35411</v>
      </c>
      <c r="AI5673" t="s">
        <v>13969</v>
      </c>
      <c r="AJ5673" t="s">
        <v>13973</v>
      </c>
    </row>
    <row r="5674" spans="1:36" ht="17.25" hidden="1" customHeight="1" x14ac:dyDescent="0.2">
      <c r="A5674" s="4" t="s">
        <v>13961</v>
      </c>
      <c r="B5674" t="s">
        <v>8398</v>
      </c>
      <c r="C5674" t="s">
        <v>13962</v>
      </c>
      <c r="E5674" t="s">
        <v>13974</v>
      </c>
      <c r="F5674" t="s">
        <v>86</v>
      </c>
      <c r="G5674" s="5">
        <v>61</v>
      </c>
      <c r="H5674" t="s">
        <v>42</v>
      </c>
      <c r="I5674" t="s">
        <v>65</v>
      </c>
      <c r="J5674" t="s">
        <v>559</v>
      </c>
      <c r="N5674" s="24">
        <v>2007</v>
      </c>
      <c r="R5674" s="7">
        <v>35.848560999999997</v>
      </c>
      <c r="S5674" s="7">
        <v>-90.725380000000001</v>
      </c>
      <c r="T5674" t="s">
        <v>46</v>
      </c>
      <c r="U5674" t="s">
        <v>13964</v>
      </c>
      <c r="V5674" t="s">
        <v>13965</v>
      </c>
      <c r="X5674" t="s">
        <v>10157</v>
      </c>
      <c r="Y5674" t="s">
        <v>3012</v>
      </c>
      <c r="Z5674" t="s">
        <v>3691</v>
      </c>
      <c r="AA5674" t="s">
        <v>13966</v>
      </c>
      <c r="AB5674" t="s">
        <v>13975</v>
      </c>
      <c r="AG5674" t="s">
        <v>13968</v>
      </c>
      <c r="AH5674" s="24">
        <v>34491</v>
      </c>
      <c r="AI5674" t="s">
        <v>13969</v>
      </c>
      <c r="AJ5674" t="s">
        <v>13976</v>
      </c>
    </row>
    <row r="5675" spans="1:36" ht="17.25" hidden="1" customHeight="1" x14ac:dyDescent="0.2">
      <c r="A5675" s="4" t="s">
        <v>13977</v>
      </c>
      <c r="B5675" t="s">
        <v>8398</v>
      </c>
      <c r="C5675" t="s">
        <v>13978</v>
      </c>
      <c r="E5675" t="s">
        <v>40</v>
      </c>
      <c r="F5675" t="s">
        <v>86</v>
      </c>
      <c r="G5675" s="5">
        <v>77</v>
      </c>
      <c r="H5675" t="s">
        <v>42</v>
      </c>
      <c r="I5675" t="s">
        <v>65</v>
      </c>
      <c r="J5675" t="s">
        <v>559</v>
      </c>
      <c r="N5675" s="24">
        <v>1999</v>
      </c>
      <c r="R5675" s="7">
        <v>42.281345000000002</v>
      </c>
      <c r="S5675" s="7">
        <v>-85.494960000000006</v>
      </c>
      <c r="T5675" t="s">
        <v>46</v>
      </c>
      <c r="U5675" t="s">
        <v>13979</v>
      </c>
      <c r="V5675" t="s">
        <v>13980</v>
      </c>
      <c r="X5675" t="s">
        <v>8402</v>
      </c>
      <c r="Y5675" t="s">
        <v>3012</v>
      </c>
      <c r="Z5675" t="s">
        <v>3691</v>
      </c>
      <c r="AA5675" t="s">
        <v>13981</v>
      </c>
      <c r="AB5675" t="s">
        <v>9224</v>
      </c>
      <c r="AG5675" t="s">
        <v>13982</v>
      </c>
      <c r="AH5675" s="24">
        <v>24829</v>
      </c>
      <c r="AI5675" t="s">
        <v>13983</v>
      </c>
      <c r="AJ5675" t="s">
        <v>13984</v>
      </c>
    </row>
    <row r="5676" spans="1:36" ht="17.25" hidden="1" customHeight="1" x14ac:dyDescent="0.2">
      <c r="A5676" s="4" t="s">
        <v>13985</v>
      </c>
      <c r="B5676" t="s">
        <v>8398</v>
      </c>
      <c r="C5676" t="s">
        <v>13986</v>
      </c>
      <c r="E5676" t="s">
        <v>40</v>
      </c>
      <c r="F5676" t="s">
        <v>86</v>
      </c>
      <c r="G5676" s="5">
        <v>61</v>
      </c>
      <c r="H5676" t="s">
        <v>42</v>
      </c>
      <c r="I5676" t="s">
        <v>65</v>
      </c>
      <c r="J5676" t="s">
        <v>559</v>
      </c>
      <c r="N5676" s="24">
        <v>2002</v>
      </c>
      <c r="R5676" s="7">
        <v>44.688899999999997</v>
      </c>
      <c r="S5676" s="7">
        <v>-85.201899999999995</v>
      </c>
      <c r="T5676" t="s">
        <v>46</v>
      </c>
      <c r="U5676" t="s">
        <v>13987</v>
      </c>
      <c r="V5676" t="s">
        <v>13987</v>
      </c>
      <c r="X5676" t="s">
        <v>8402</v>
      </c>
      <c r="Y5676" t="s">
        <v>3012</v>
      </c>
      <c r="Z5676" t="s">
        <v>3691</v>
      </c>
      <c r="AA5676" t="s">
        <v>13988</v>
      </c>
      <c r="AB5676" t="s">
        <v>9623</v>
      </c>
      <c r="AG5676" t="s">
        <v>13989</v>
      </c>
      <c r="AH5676" s="24">
        <v>28403</v>
      </c>
      <c r="AI5676" t="s">
        <v>13990</v>
      </c>
      <c r="AJ5676" t="s">
        <v>13991</v>
      </c>
    </row>
    <row r="5677" spans="1:36" ht="17.25" hidden="1" customHeight="1" x14ac:dyDescent="0.2">
      <c r="A5677" s="4" t="s">
        <v>19396</v>
      </c>
      <c r="B5677" t="s">
        <v>8398</v>
      </c>
      <c r="C5677" t="s">
        <v>19397</v>
      </c>
      <c r="E5677" t="s">
        <v>719</v>
      </c>
      <c r="F5677" t="s">
        <v>64</v>
      </c>
      <c r="G5677" s="5">
        <v>87</v>
      </c>
      <c r="H5677" t="s">
        <v>42</v>
      </c>
      <c r="I5677" t="s">
        <v>240</v>
      </c>
      <c r="J5677" t="s">
        <v>559</v>
      </c>
      <c r="N5677" s="24">
        <v>1959</v>
      </c>
      <c r="R5677" s="7">
        <v>32.721400000000003</v>
      </c>
      <c r="S5677" s="7">
        <v>-114.7106</v>
      </c>
      <c r="T5677" t="s">
        <v>46</v>
      </c>
      <c r="U5677" t="s">
        <v>19398</v>
      </c>
      <c r="V5677" t="s">
        <v>19398</v>
      </c>
      <c r="X5677" t="s">
        <v>8540</v>
      </c>
      <c r="Y5677" t="s">
        <v>3012</v>
      </c>
      <c r="Z5677" t="s">
        <v>3691</v>
      </c>
      <c r="AA5677" t="s">
        <v>19399</v>
      </c>
      <c r="AB5677" t="s">
        <v>8809</v>
      </c>
      <c r="AG5677" t="s">
        <v>19400</v>
      </c>
      <c r="AH5677" s="24">
        <v>23711</v>
      </c>
      <c r="AI5677" t="s">
        <v>19401</v>
      </c>
      <c r="AJ5677" t="s">
        <v>19405</v>
      </c>
    </row>
    <row r="5678" spans="1:36" ht="17.25" hidden="1" customHeight="1" x14ac:dyDescent="0.2">
      <c r="A5678" s="4" t="s">
        <v>46692</v>
      </c>
      <c r="B5678" t="s">
        <v>46654</v>
      </c>
      <c r="C5678" t="s">
        <v>46693</v>
      </c>
      <c r="E5678" t="s">
        <v>40</v>
      </c>
      <c r="F5678" t="s">
        <v>46694</v>
      </c>
      <c r="G5678" s="24">
        <v>75</v>
      </c>
      <c r="H5678" t="s">
        <v>857</v>
      </c>
      <c r="I5678" t="s">
        <v>43</v>
      </c>
      <c r="J5678" t="s">
        <v>44</v>
      </c>
      <c r="N5678" s="27">
        <v>1959</v>
      </c>
      <c r="R5678" s="7">
        <v>59.36224</v>
      </c>
      <c r="S5678" s="7">
        <v>17.82471</v>
      </c>
      <c r="T5678" t="s">
        <v>46</v>
      </c>
      <c r="Y5678" t="s">
        <v>36708</v>
      </c>
      <c r="Z5678" t="s">
        <v>37636</v>
      </c>
      <c r="AG5678" t="s">
        <v>46695</v>
      </c>
      <c r="AH5678" s="8">
        <v>1118755</v>
      </c>
      <c r="AI5678" t="s">
        <v>46696</v>
      </c>
      <c r="AJ5678" t="s">
        <v>46697</v>
      </c>
    </row>
    <row r="5679" spans="1:36" ht="17.25" hidden="1" customHeight="1" x14ac:dyDescent="0.2">
      <c r="A5679" s="4" t="s">
        <v>5049</v>
      </c>
      <c r="B5679" t="s">
        <v>4915</v>
      </c>
      <c r="C5679" t="s">
        <v>5050</v>
      </c>
      <c r="E5679" t="s">
        <v>40</v>
      </c>
      <c r="F5679" t="s">
        <v>570</v>
      </c>
      <c r="G5679" s="5">
        <v>55</v>
      </c>
      <c r="H5679" t="s">
        <v>857</v>
      </c>
      <c r="I5679" t="s">
        <v>240</v>
      </c>
      <c r="J5679" t="s">
        <v>45</v>
      </c>
      <c r="N5679" s="6">
        <v>1960</v>
      </c>
      <c r="R5679" s="7">
        <v>46.238524028091398</v>
      </c>
      <c r="S5679" s="7">
        <v>-63.1171738549899</v>
      </c>
      <c r="T5679" t="s">
        <v>46</v>
      </c>
      <c r="U5679" t="s">
        <v>5051</v>
      </c>
      <c r="X5679" t="s">
        <v>5052</v>
      </c>
      <c r="Y5679" t="s">
        <v>3012</v>
      </c>
      <c r="Z5679" t="s">
        <v>3691</v>
      </c>
      <c r="AG5679" t="s">
        <v>5053</v>
      </c>
      <c r="AH5679" s="24">
        <v>3544</v>
      </c>
      <c r="AI5679" t="s">
        <v>5054</v>
      </c>
      <c r="AJ5679" t="s">
        <v>5055</v>
      </c>
    </row>
    <row r="5680" spans="1:36" ht="17.25" hidden="1" customHeight="1" x14ac:dyDescent="0.2">
      <c r="A5680" s="4" t="s">
        <v>14000</v>
      </c>
      <c r="B5680" t="s">
        <v>8398</v>
      </c>
      <c r="C5680" t="s">
        <v>14001</v>
      </c>
      <c r="E5680" t="s">
        <v>696</v>
      </c>
      <c r="F5680" t="s">
        <v>64</v>
      </c>
      <c r="G5680" s="5">
        <v>93</v>
      </c>
      <c r="H5680" t="s">
        <v>42</v>
      </c>
      <c r="I5680" t="s">
        <v>65</v>
      </c>
      <c r="J5680" t="s">
        <v>559</v>
      </c>
      <c r="N5680" s="6">
        <v>2002</v>
      </c>
      <c r="R5680" s="7">
        <v>32.797600000000003</v>
      </c>
      <c r="S5680" s="7">
        <v>-88.605999999999995</v>
      </c>
      <c r="T5680" t="s">
        <v>46</v>
      </c>
      <c r="U5680" t="s">
        <v>14002</v>
      </c>
      <c r="V5680" t="s">
        <v>14003</v>
      </c>
      <c r="X5680" t="s">
        <v>8983</v>
      </c>
      <c r="Y5680" t="s">
        <v>3012</v>
      </c>
      <c r="Z5680" t="s">
        <v>3691</v>
      </c>
      <c r="AA5680" t="s">
        <v>14004</v>
      </c>
      <c r="AB5680" t="s">
        <v>8914</v>
      </c>
      <c r="AG5680" t="s">
        <v>14005</v>
      </c>
      <c r="AH5680" s="24">
        <v>26150</v>
      </c>
      <c r="AI5680" t="s">
        <v>14006</v>
      </c>
      <c r="AJ5680" t="s">
        <v>14007</v>
      </c>
    </row>
    <row r="5681" spans="1:36" ht="17.25" hidden="1" customHeight="1" x14ac:dyDescent="0.2">
      <c r="A5681" s="4" t="s">
        <v>14000</v>
      </c>
      <c r="B5681" t="s">
        <v>8398</v>
      </c>
      <c r="C5681" t="s">
        <v>14001</v>
      </c>
      <c r="E5681" t="s">
        <v>703</v>
      </c>
      <c r="F5681" t="s">
        <v>64</v>
      </c>
      <c r="G5681" s="5">
        <v>93</v>
      </c>
      <c r="H5681" t="s">
        <v>42</v>
      </c>
      <c r="I5681" t="s">
        <v>65</v>
      </c>
      <c r="J5681" t="s">
        <v>559</v>
      </c>
      <c r="N5681" s="6">
        <v>2002</v>
      </c>
      <c r="R5681" s="7">
        <v>32.797600000000003</v>
      </c>
      <c r="S5681" s="7">
        <v>-88.605999999999995</v>
      </c>
      <c r="T5681" t="s">
        <v>46</v>
      </c>
      <c r="U5681" t="s">
        <v>14002</v>
      </c>
      <c r="V5681" t="s">
        <v>14003</v>
      </c>
      <c r="X5681" t="s">
        <v>8983</v>
      </c>
      <c r="Y5681" t="s">
        <v>3012</v>
      </c>
      <c r="Z5681" t="s">
        <v>3691</v>
      </c>
      <c r="AA5681" t="s">
        <v>14004</v>
      </c>
      <c r="AB5681" t="s">
        <v>8916</v>
      </c>
      <c r="AG5681" t="s">
        <v>14005</v>
      </c>
      <c r="AH5681" s="24">
        <v>26151</v>
      </c>
      <c r="AI5681" t="s">
        <v>14006</v>
      </c>
      <c r="AJ5681" t="s">
        <v>14008</v>
      </c>
    </row>
    <row r="5682" spans="1:36" ht="17.25" hidden="1" customHeight="1" x14ac:dyDescent="0.2">
      <c r="A5682" s="4" t="s">
        <v>14000</v>
      </c>
      <c r="B5682" t="s">
        <v>8398</v>
      </c>
      <c r="C5682" t="s">
        <v>14001</v>
      </c>
      <c r="E5682" t="s">
        <v>738</v>
      </c>
      <c r="F5682" t="s">
        <v>64</v>
      </c>
      <c r="G5682" s="5">
        <v>93</v>
      </c>
      <c r="H5682" t="s">
        <v>42</v>
      </c>
      <c r="I5682" t="s">
        <v>65</v>
      </c>
      <c r="J5682" t="s">
        <v>559</v>
      </c>
      <c r="N5682" s="24">
        <v>2002</v>
      </c>
      <c r="R5682" s="7">
        <v>32.797600000000003</v>
      </c>
      <c r="S5682" s="7">
        <v>-88.605999999999995</v>
      </c>
      <c r="T5682" t="s">
        <v>46</v>
      </c>
      <c r="U5682" t="s">
        <v>14002</v>
      </c>
      <c r="V5682" t="s">
        <v>14003</v>
      </c>
      <c r="X5682" t="s">
        <v>8983</v>
      </c>
      <c r="Y5682" t="s">
        <v>3012</v>
      </c>
      <c r="Z5682" t="s">
        <v>3691</v>
      </c>
      <c r="AA5682" t="s">
        <v>14004</v>
      </c>
      <c r="AB5682" t="s">
        <v>8803</v>
      </c>
      <c r="AG5682" t="s">
        <v>14005</v>
      </c>
      <c r="AH5682" s="24">
        <v>26152</v>
      </c>
      <c r="AI5682" t="s">
        <v>14006</v>
      </c>
      <c r="AJ5682" t="s">
        <v>14009</v>
      </c>
    </row>
    <row r="5683" spans="1:36" ht="17.25" hidden="1" customHeight="1" x14ac:dyDescent="0.2">
      <c r="A5683" s="4" t="s">
        <v>14000</v>
      </c>
      <c r="B5683" t="s">
        <v>8398</v>
      </c>
      <c r="C5683" t="s">
        <v>14001</v>
      </c>
      <c r="E5683" t="s">
        <v>740</v>
      </c>
      <c r="F5683" t="s">
        <v>64</v>
      </c>
      <c r="G5683" s="5">
        <v>93</v>
      </c>
      <c r="H5683" t="s">
        <v>42</v>
      </c>
      <c r="I5683" t="s">
        <v>65</v>
      </c>
      <c r="J5683" t="s">
        <v>559</v>
      </c>
      <c r="N5683" s="24">
        <v>2002</v>
      </c>
      <c r="R5683" s="7">
        <v>32.797600000000003</v>
      </c>
      <c r="S5683" s="7">
        <v>-88.605999999999995</v>
      </c>
      <c r="T5683" t="s">
        <v>46</v>
      </c>
      <c r="U5683" t="s">
        <v>14002</v>
      </c>
      <c r="V5683" t="s">
        <v>14003</v>
      </c>
      <c r="X5683" t="s">
        <v>8983</v>
      </c>
      <c r="Y5683" t="s">
        <v>3012</v>
      </c>
      <c r="Z5683" t="s">
        <v>3691</v>
      </c>
      <c r="AA5683" t="s">
        <v>14004</v>
      </c>
      <c r="AB5683" t="s">
        <v>8807</v>
      </c>
      <c r="AG5683" t="s">
        <v>14005</v>
      </c>
      <c r="AH5683" s="24">
        <v>26153</v>
      </c>
      <c r="AI5683" t="s">
        <v>14006</v>
      </c>
      <c r="AJ5683" t="s">
        <v>14010</v>
      </c>
    </row>
    <row r="5684" spans="1:36" ht="17.25" hidden="1" customHeight="1" x14ac:dyDescent="0.2">
      <c r="A5684" s="4" t="s">
        <v>14011</v>
      </c>
      <c r="B5684" t="s">
        <v>8398</v>
      </c>
      <c r="C5684" t="s">
        <v>14012</v>
      </c>
      <c r="E5684" t="s">
        <v>14013</v>
      </c>
      <c r="F5684" t="s">
        <v>86</v>
      </c>
      <c r="G5684" s="5">
        <v>314</v>
      </c>
      <c r="H5684" t="s">
        <v>42</v>
      </c>
      <c r="I5684" t="s">
        <v>43</v>
      </c>
      <c r="J5684" t="s">
        <v>559</v>
      </c>
      <c r="N5684" s="27">
        <v>2002</v>
      </c>
      <c r="R5684" s="7">
        <v>41.479700000000001</v>
      </c>
      <c r="S5684" s="7">
        <v>-88.258099999999999</v>
      </c>
      <c r="T5684" t="s">
        <v>46</v>
      </c>
      <c r="U5684" t="s">
        <v>14014</v>
      </c>
      <c r="V5684" t="s">
        <v>14015</v>
      </c>
      <c r="X5684" t="s">
        <v>9016</v>
      </c>
      <c r="Y5684" t="s">
        <v>3012</v>
      </c>
      <c r="Z5684" t="s">
        <v>3691</v>
      </c>
      <c r="AA5684" t="s">
        <v>14016</v>
      </c>
      <c r="AB5684" t="s">
        <v>9184</v>
      </c>
      <c r="AG5684" t="s">
        <v>14017</v>
      </c>
      <c r="AH5684" s="8" t="s">
        <v>14018</v>
      </c>
      <c r="AI5684" t="s">
        <v>14019</v>
      </c>
      <c r="AJ5684" t="s">
        <v>14020</v>
      </c>
    </row>
    <row r="5685" spans="1:36" ht="17.25" hidden="1" customHeight="1" x14ac:dyDescent="0.2">
      <c r="A5685" s="4" t="s">
        <v>14011</v>
      </c>
      <c r="B5685" t="s">
        <v>8398</v>
      </c>
      <c r="C5685" t="s">
        <v>14012</v>
      </c>
      <c r="E5685" t="s">
        <v>14021</v>
      </c>
      <c r="F5685" t="s">
        <v>86</v>
      </c>
      <c r="G5685" s="5">
        <v>314</v>
      </c>
      <c r="H5685" t="s">
        <v>42</v>
      </c>
      <c r="I5685" t="s">
        <v>43</v>
      </c>
      <c r="J5685" t="s">
        <v>559</v>
      </c>
      <c r="N5685" s="27">
        <v>2002</v>
      </c>
      <c r="R5685" s="7">
        <v>41.479700000000001</v>
      </c>
      <c r="S5685" s="7">
        <v>-88.258099999999999</v>
      </c>
      <c r="T5685" t="s">
        <v>46</v>
      </c>
      <c r="U5685" t="s">
        <v>14014</v>
      </c>
      <c r="V5685" t="s">
        <v>14015</v>
      </c>
      <c r="X5685" t="s">
        <v>9016</v>
      </c>
      <c r="Y5685" t="s">
        <v>3012</v>
      </c>
      <c r="Z5685" t="s">
        <v>3691</v>
      </c>
      <c r="AA5685" t="s">
        <v>14016</v>
      </c>
      <c r="AB5685" t="s">
        <v>9187</v>
      </c>
      <c r="AG5685" t="s">
        <v>14017</v>
      </c>
      <c r="AH5685" s="8" t="s">
        <v>14022</v>
      </c>
      <c r="AI5685" t="s">
        <v>14019</v>
      </c>
      <c r="AJ5685" t="s">
        <v>14023</v>
      </c>
    </row>
    <row r="5686" spans="1:36" ht="17.25" hidden="1" customHeight="1" x14ac:dyDescent="0.2">
      <c r="A5686" s="4" t="s">
        <v>14011</v>
      </c>
      <c r="B5686" t="s">
        <v>8398</v>
      </c>
      <c r="C5686" t="s">
        <v>14012</v>
      </c>
      <c r="E5686" t="s">
        <v>14024</v>
      </c>
      <c r="F5686" t="s">
        <v>86</v>
      </c>
      <c r="G5686" s="5">
        <v>314</v>
      </c>
      <c r="H5686" t="s">
        <v>42</v>
      </c>
      <c r="I5686" t="s">
        <v>43</v>
      </c>
      <c r="J5686" t="s">
        <v>559</v>
      </c>
      <c r="N5686" s="8">
        <v>2002</v>
      </c>
      <c r="R5686" s="7">
        <v>41.479700000000001</v>
      </c>
      <c r="S5686" s="7">
        <v>-88.258099999999999</v>
      </c>
      <c r="T5686" t="s">
        <v>46</v>
      </c>
      <c r="U5686" t="s">
        <v>14014</v>
      </c>
      <c r="V5686" t="s">
        <v>14015</v>
      </c>
      <c r="X5686" t="s">
        <v>9016</v>
      </c>
      <c r="Y5686" t="s">
        <v>3012</v>
      </c>
      <c r="Z5686" t="s">
        <v>3691</v>
      </c>
      <c r="AA5686" t="s">
        <v>14016</v>
      </c>
      <c r="AB5686" t="s">
        <v>9189</v>
      </c>
      <c r="AG5686" t="s">
        <v>14017</v>
      </c>
      <c r="AH5686" s="8" t="s">
        <v>14025</v>
      </c>
      <c r="AI5686" t="s">
        <v>14019</v>
      </c>
      <c r="AJ5686" t="s">
        <v>14026</v>
      </c>
    </row>
    <row r="5687" spans="1:36" ht="17.25" hidden="1" customHeight="1" x14ac:dyDescent="0.2">
      <c r="A5687" s="4" t="s">
        <v>14011</v>
      </c>
      <c r="B5687" t="s">
        <v>8398</v>
      </c>
      <c r="C5687" t="s">
        <v>14012</v>
      </c>
      <c r="E5687" t="s">
        <v>14027</v>
      </c>
      <c r="F5687" t="s">
        <v>86</v>
      </c>
      <c r="G5687" s="5">
        <v>314</v>
      </c>
      <c r="H5687" t="s">
        <v>42</v>
      </c>
      <c r="I5687" t="s">
        <v>43</v>
      </c>
      <c r="J5687" t="s">
        <v>559</v>
      </c>
      <c r="N5687" s="8">
        <v>2002</v>
      </c>
      <c r="R5687" s="7">
        <v>41.479700000000001</v>
      </c>
      <c r="S5687" s="7">
        <v>-88.258099999999999</v>
      </c>
      <c r="T5687" t="s">
        <v>46</v>
      </c>
      <c r="U5687" t="s">
        <v>14014</v>
      </c>
      <c r="V5687" t="s">
        <v>14015</v>
      </c>
      <c r="X5687" t="s">
        <v>9016</v>
      </c>
      <c r="Y5687" t="s">
        <v>3012</v>
      </c>
      <c r="Z5687" t="s">
        <v>3691</v>
      </c>
      <c r="AA5687" t="s">
        <v>14016</v>
      </c>
      <c r="AB5687" t="s">
        <v>14028</v>
      </c>
      <c r="AG5687" t="s">
        <v>14017</v>
      </c>
      <c r="AH5687" s="8" t="s">
        <v>14029</v>
      </c>
      <c r="AI5687" t="s">
        <v>14019</v>
      </c>
      <c r="AJ5687" t="s">
        <v>14030</v>
      </c>
    </row>
    <row r="5688" spans="1:36" ht="17.25" hidden="1" customHeight="1" x14ac:dyDescent="0.2">
      <c r="A5688" s="4" t="s">
        <v>14031</v>
      </c>
      <c r="B5688" t="s">
        <v>8398</v>
      </c>
      <c r="C5688" t="s">
        <v>14032</v>
      </c>
      <c r="E5688" t="s">
        <v>565</v>
      </c>
      <c r="F5688" t="s">
        <v>86</v>
      </c>
      <c r="G5688" s="5">
        <v>213</v>
      </c>
      <c r="H5688" t="s">
        <v>42</v>
      </c>
      <c r="I5688" t="s">
        <v>43</v>
      </c>
      <c r="J5688" t="s">
        <v>44</v>
      </c>
      <c r="N5688" s="24">
        <v>2002</v>
      </c>
      <c r="R5688" s="7">
        <v>42.363300000000002</v>
      </c>
      <c r="S5688" s="7">
        <v>-71.0792</v>
      </c>
      <c r="T5688" t="s">
        <v>46</v>
      </c>
      <c r="U5688" t="s">
        <v>10055</v>
      </c>
      <c r="V5688" t="s">
        <v>12372</v>
      </c>
      <c r="X5688" t="s">
        <v>8479</v>
      </c>
      <c r="Y5688" t="s">
        <v>3012</v>
      </c>
      <c r="Z5688" t="s">
        <v>3691</v>
      </c>
      <c r="AA5688" t="s">
        <v>14033</v>
      </c>
      <c r="AB5688" t="s">
        <v>14034</v>
      </c>
      <c r="AG5688" t="s">
        <v>14035</v>
      </c>
      <c r="AH5688" s="8" t="s">
        <v>14036</v>
      </c>
      <c r="AI5688" t="s">
        <v>14037</v>
      </c>
      <c r="AJ5688" t="s">
        <v>14038</v>
      </c>
    </row>
    <row r="5689" spans="1:36" ht="17.25" hidden="1" customHeight="1" x14ac:dyDescent="0.2">
      <c r="A5689" s="4" t="s">
        <v>14039</v>
      </c>
      <c r="B5689" t="s">
        <v>8398</v>
      </c>
      <c r="C5689" t="s">
        <v>14040</v>
      </c>
      <c r="E5689" t="s">
        <v>565</v>
      </c>
      <c r="F5689" t="s">
        <v>64</v>
      </c>
      <c r="G5689" s="5">
        <v>121</v>
      </c>
      <c r="H5689" t="s">
        <v>42</v>
      </c>
      <c r="I5689" t="s">
        <v>43</v>
      </c>
      <c r="J5689" t="s">
        <v>44</v>
      </c>
      <c r="N5689" s="24">
        <v>1995</v>
      </c>
      <c r="R5689" s="7">
        <v>40.6417</v>
      </c>
      <c r="S5689" s="7">
        <v>-73.777799999999999</v>
      </c>
      <c r="T5689" t="s">
        <v>46</v>
      </c>
      <c r="U5689" t="s">
        <v>6807</v>
      </c>
      <c r="V5689" t="s">
        <v>8922</v>
      </c>
      <c r="X5689" t="s">
        <v>8437</v>
      </c>
      <c r="Y5689" t="s">
        <v>3012</v>
      </c>
      <c r="Z5689" t="s">
        <v>3691</v>
      </c>
      <c r="AA5689" t="s">
        <v>14041</v>
      </c>
      <c r="AB5689" t="s">
        <v>9378</v>
      </c>
      <c r="AI5689" t="s">
        <v>14042</v>
      </c>
      <c r="AJ5689" t="s">
        <v>14043</v>
      </c>
    </row>
    <row r="5690" spans="1:36" ht="17.25" hidden="1" customHeight="1" x14ac:dyDescent="0.2">
      <c r="A5690" s="4" t="s">
        <v>14044</v>
      </c>
      <c r="B5690" t="s">
        <v>8398</v>
      </c>
      <c r="C5690" t="s">
        <v>14045</v>
      </c>
      <c r="E5690" t="s">
        <v>14046</v>
      </c>
      <c r="F5690" t="s">
        <v>86</v>
      </c>
      <c r="G5690" s="5">
        <v>75</v>
      </c>
      <c r="H5690" t="s">
        <v>42</v>
      </c>
      <c r="I5690" t="s">
        <v>65</v>
      </c>
      <c r="J5690" t="s">
        <v>44</v>
      </c>
      <c r="L5690" t="s">
        <v>44</v>
      </c>
      <c r="N5690" s="24">
        <v>1985</v>
      </c>
      <c r="R5690" s="7">
        <v>35.451500000000003</v>
      </c>
      <c r="S5690" s="7">
        <v>-118.9849</v>
      </c>
      <c r="T5690" t="s">
        <v>46</v>
      </c>
      <c r="U5690" t="s">
        <v>14047</v>
      </c>
      <c r="V5690" t="s">
        <v>11665</v>
      </c>
      <c r="X5690" t="s">
        <v>8572</v>
      </c>
      <c r="Y5690" t="s">
        <v>3012</v>
      </c>
      <c r="Z5690" t="s">
        <v>3691</v>
      </c>
      <c r="AA5690" t="s">
        <v>14048</v>
      </c>
      <c r="AB5690" t="s">
        <v>14049</v>
      </c>
      <c r="AG5690" t="s">
        <v>14050</v>
      </c>
      <c r="AH5690" s="24">
        <v>15453</v>
      </c>
      <c r="AI5690" t="s">
        <v>14051</v>
      </c>
      <c r="AJ5690" t="s">
        <v>14052</v>
      </c>
    </row>
    <row r="5691" spans="1:36" ht="17.25" hidden="1" customHeight="1" x14ac:dyDescent="0.2">
      <c r="A5691" s="4" t="s">
        <v>14044</v>
      </c>
      <c r="B5691" t="s">
        <v>8398</v>
      </c>
      <c r="C5691" t="s">
        <v>14045</v>
      </c>
      <c r="E5691" t="s">
        <v>14053</v>
      </c>
      <c r="F5691" t="s">
        <v>86</v>
      </c>
      <c r="G5691" s="5">
        <v>75</v>
      </c>
      <c r="H5691" t="s">
        <v>42</v>
      </c>
      <c r="I5691" t="s">
        <v>65</v>
      </c>
      <c r="J5691" t="s">
        <v>44</v>
      </c>
      <c r="L5691" t="s">
        <v>44</v>
      </c>
      <c r="N5691" s="24">
        <v>1985</v>
      </c>
      <c r="R5691" s="7">
        <v>35.451500000000003</v>
      </c>
      <c r="S5691" s="7">
        <v>-118.9849</v>
      </c>
      <c r="T5691" t="s">
        <v>46</v>
      </c>
      <c r="U5691" t="s">
        <v>14047</v>
      </c>
      <c r="V5691" t="s">
        <v>11665</v>
      </c>
      <c r="X5691" t="s">
        <v>8572</v>
      </c>
      <c r="Y5691" t="s">
        <v>3012</v>
      </c>
      <c r="Z5691" t="s">
        <v>3691</v>
      </c>
      <c r="AA5691" t="s">
        <v>14048</v>
      </c>
      <c r="AB5691" t="s">
        <v>14054</v>
      </c>
      <c r="AG5691" t="s">
        <v>14050</v>
      </c>
      <c r="AH5691" s="24">
        <v>15454</v>
      </c>
      <c r="AI5691" t="s">
        <v>14051</v>
      </c>
      <c r="AJ5691" t="s">
        <v>14055</v>
      </c>
    </row>
    <row r="5692" spans="1:36" ht="17.25" hidden="1" customHeight="1" x14ac:dyDescent="0.2">
      <c r="A5692" s="4" t="s">
        <v>14044</v>
      </c>
      <c r="B5692" t="s">
        <v>8398</v>
      </c>
      <c r="C5692" t="s">
        <v>14045</v>
      </c>
      <c r="E5692" t="s">
        <v>14056</v>
      </c>
      <c r="F5692" t="s">
        <v>86</v>
      </c>
      <c r="G5692" s="5">
        <v>75</v>
      </c>
      <c r="H5692" t="s">
        <v>42</v>
      </c>
      <c r="I5692" t="s">
        <v>65</v>
      </c>
      <c r="J5692" t="s">
        <v>44</v>
      </c>
      <c r="L5692" t="s">
        <v>44</v>
      </c>
      <c r="N5692" s="24">
        <v>1985</v>
      </c>
      <c r="R5692" s="7">
        <v>35.451500000000003</v>
      </c>
      <c r="S5692" s="7">
        <v>-118.9849</v>
      </c>
      <c r="T5692" t="s">
        <v>46</v>
      </c>
      <c r="U5692" t="s">
        <v>14047</v>
      </c>
      <c r="V5692" t="s">
        <v>11665</v>
      </c>
      <c r="X5692" t="s">
        <v>8572</v>
      </c>
      <c r="Y5692" t="s">
        <v>3012</v>
      </c>
      <c r="Z5692" t="s">
        <v>3691</v>
      </c>
      <c r="AA5692" t="s">
        <v>14048</v>
      </c>
      <c r="AB5692" t="s">
        <v>14057</v>
      </c>
      <c r="AG5692" t="s">
        <v>14050</v>
      </c>
      <c r="AH5692" s="24">
        <v>15455</v>
      </c>
      <c r="AI5692" t="s">
        <v>14051</v>
      </c>
      <c r="AJ5692" t="s">
        <v>14058</v>
      </c>
    </row>
    <row r="5693" spans="1:36" ht="17.25" hidden="1" customHeight="1" x14ac:dyDescent="0.2">
      <c r="A5693" s="4" t="s">
        <v>14044</v>
      </c>
      <c r="B5693" t="s">
        <v>8398</v>
      </c>
      <c r="C5693" t="s">
        <v>14045</v>
      </c>
      <c r="E5693" t="s">
        <v>14059</v>
      </c>
      <c r="F5693" t="s">
        <v>86</v>
      </c>
      <c r="G5693" s="5">
        <v>75</v>
      </c>
      <c r="H5693" t="s">
        <v>42</v>
      </c>
      <c r="I5693" t="s">
        <v>65</v>
      </c>
      <c r="J5693" t="s">
        <v>44</v>
      </c>
      <c r="L5693" t="s">
        <v>44</v>
      </c>
      <c r="N5693" s="24">
        <v>1985</v>
      </c>
      <c r="R5693" s="7">
        <v>35.451500000000003</v>
      </c>
      <c r="S5693" s="7">
        <v>-118.9849</v>
      </c>
      <c r="T5693" t="s">
        <v>46</v>
      </c>
      <c r="U5693" t="s">
        <v>14047</v>
      </c>
      <c r="V5693" t="s">
        <v>11665</v>
      </c>
      <c r="X5693" t="s">
        <v>8572</v>
      </c>
      <c r="Y5693" t="s">
        <v>3012</v>
      </c>
      <c r="Z5693" t="s">
        <v>3691</v>
      </c>
      <c r="AA5693" t="s">
        <v>14048</v>
      </c>
      <c r="AB5693" t="s">
        <v>14060</v>
      </c>
      <c r="AG5693" t="s">
        <v>14050</v>
      </c>
      <c r="AH5693" s="24">
        <v>15456</v>
      </c>
      <c r="AI5693" t="s">
        <v>14051</v>
      </c>
      <c r="AJ5693" t="s">
        <v>14061</v>
      </c>
    </row>
    <row r="5694" spans="1:36" ht="17.25" hidden="1" customHeight="1" x14ac:dyDescent="0.2">
      <c r="A5694" s="4" t="s">
        <v>14069</v>
      </c>
      <c r="B5694" t="s">
        <v>8398</v>
      </c>
      <c r="C5694" t="s">
        <v>14070</v>
      </c>
      <c r="E5694" t="s">
        <v>12321</v>
      </c>
      <c r="F5694" t="s">
        <v>86</v>
      </c>
      <c r="G5694" s="5">
        <v>685</v>
      </c>
      <c r="H5694" t="s">
        <v>42</v>
      </c>
      <c r="I5694" t="s">
        <v>43</v>
      </c>
      <c r="J5694" t="s">
        <v>559</v>
      </c>
      <c r="N5694" s="27">
        <v>2003</v>
      </c>
      <c r="R5694" s="7">
        <v>34.683100000000003</v>
      </c>
      <c r="S5694" s="7">
        <v>-95.934899999999999</v>
      </c>
      <c r="T5694" t="s">
        <v>46</v>
      </c>
      <c r="U5694" t="s">
        <v>14071</v>
      </c>
      <c r="V5694" t="s">
        <v>9727</v>
      </c>
      <c r="X5694" t="s">
        <v>8734</v>
      </c>
      <c r="Y5694" t="s">
        <v>3012</v>
      </c>
      <c r="Z5694" t="s">
        <v>3691</v>
      </c>
      <c r="AA5694" t="s">
        <v>14072</v>
      </c>
      <c r="AB5694" t="s">
        <v>8654</v>
      </c>
      <c r="AI5694" t="s">
        <v>14073</v>
      </c>
      <c r="AJ5694" t="s">
        <v>14074</v>
      </c>
    </row>
    <row r="5695" spans="1:36" ht="17.25" hidden="1" customHeight="1" x14ac:dyDescent="0.2">
      <c r="A5695" s="4" t="s">
        <v>14069</v>
      </c>
      <c r="B5695" t="s">
        <v>8398</v>
      </c>
      <c r="C5695" t="s">
        <v>14070</v>
      </c>
      <c r="E5695" t="s">
        <v>12836</v>
      </c>
      <c r="F5695" t="s">
        <v>86</v>
      </c>
      <c r="G5695" s="5">
        <v>685</v>
      </c>
      <c r="H5695" t="s">
        <v>42</v>
      </c>
      <c r="I5695" t="s">
        <v>43</v>
      </c>
      <c r="J5695" t="s">
        <v>559</v>
      </c>
      <c r="N5695" s="27">
        <v>2003</v>
      </c>
      <c r="R5695" s="7">
        <v>34.683100000000003</v>
      </c>
      <c r="S5695" s="7">
        <v>-95.934899999999999</v>
      </c>
      <c r="T5695" t="s">
        <v>46</v>
      </c>
      <c r="U5695" t="s">
        <v>14071</v>
      </c>
      <c r="V5695" t="s">
        <v>9727</v>
      </c>
      <c r="X5695" t="s">
        <v>8734</v>
      </c>
      <c r="Y5695" t="s">
        <v>3012</v>
      </c>
      <c r="Z5695" t="s">
        <v>3691</v>
      </c>
      <c r="AA5695" t="s">
        <v>14072</v>
      </c>
      <c r="AB5695" t="s">
        <v>12837</v>
      </c>
      <c r="AI5695" t="s">
        <v>14073</v>
      </c>
      <c r="AJ5695" t="s">
        <v>14075</v>
      </c>
    </row>
    <row r="5696" spans="1:36" ht="17.25" hidden="1" customHeight="1" x14ac:dyDescent="0.2">
      <c r="A5696" s="4" t="s">
        <v>14076</v>
      </c>
      <c r="B5696" t="s">
        <v>8398</v>
      </c>
      <c r="C5696" t="s">
        <v>14077</v>
      </c>
      <c r="E5696" t="s">
        <v>9530</v>
      </c>
      <c r="F5696" t="s">
        <v>64</v>
      </c>
      <c r="G5696" s="5">
        <v>843</v>
      </c>
      <c r="H5696" t="s">
        <v>677</v>
      </c>
      <c r="I5696" t="s">
        <v>43</v>
      </c>
      <c r="J5696" t="s">
        <v>559</v>
      </c>
      <c r="K5696" t="s">
        <v>97</v>
      </c>
      <c r="L5696" t="s">
        <v>45</v>
      </c>
      <c r="N5696" s="27"/>
      <c r="R5696" s="7">
        <v>41.863731999999999</v>
      </c>
      <c r="S5696" s="7">
        <v>-71.916839999999993</v>
      </c>
      <c r="T5696" t="s">
        <v>46</v>
      </c>
      <c r="U5696" t="s">
        <v>14078</v>
      </c>
      <c r="V5696" t="s">
        <v>14079</v>
      </c>
      <c r="X5696" t="s">
        <v>8412</v>
      </c>
      <c r="Y5696" t="s">
        <v>3012</v>
      </c>
      <c r="Z5696" t="s">
        <v>3691</v>
      </c>
      <c r="AA5696" t="s">
        <v>14080</v>
      </c>
      <c r="AB5696" t="s">
        <v>14081</v>
      </c>
      <c r="AG5696" t="s">
        <v>14082</v>
      </c>
      <c r="AH5696" s="8" t="s">
        <v>14083</v>
      </c>
      <c r="AI5696" t="s">
        <v>14084</v>
      </c>
      <c r="AJ5696" t="s">
        <v>14085</v>
      </c>
    </row>
    <row r="5697" spans="1:36" ht="17.25" hidden="1" customHeight="1" x14ac:dyDescent="0.2">
      <c r="A5697" s="4" t="s">
        <v>14092</v>
      </c>
      <c r="B5697" t="s">
        <v>8398</v>
      </c>
      <c r="C5697" t="s">
        <v>14093</v>
      </c>
      <c r="E5697" t="s">
        <v>8629</v>
      </c>
      <c r="F5697" t="s">
        <v>86</v>
      </c>
      <c r="G5697" s="5">
        <v>133</v>
      </c>
      <c r="H5697" t="s">
        <v>42</v>
      </c>
      <c r="I5697" t="s">
        <v>43</v>
      </c>
      <c r="J5697" t="s">
        <v>44</v>
      </c>
      <c r="N5697" s="27">
        <v>1989</v>
      </c>
      <c r="R5697" s="7">
        <v>36.225000000000001</v>
      </c>
      <c r="S5697" s="7">
        <v>-121.12779999999999</v>
      </c>
      <c r="T5697" t="s">
        <v>46</v>
      </c>
      <c r="U5697" t="s">
        <v>14094</v>
      </c>
      <c r="V5697" t="s">
        <v>11402</v>
      </c>
      <c r="X5697" t="s">
        <v>8572</v>
      </c>
      <c r="Y5697" t="s">
        <v>3012</v>
      </c>
      <c r="Z5697" t="s">
        <v>3691</v>
      </c>
      <c r="AA5697" t="s">
        <v>14095</v>
      </c>
      <c r="AB5697" t="s">
        <v>10150</v>
      </c>
      <c r="AG5697" t="s">
        <v>14096</v>
      </c>
      <c r="AH5697" s="8" t="s">
        <v>14097</v>
      </c>
      <c r="AI5697" t="s">
        <v>14098</v>
      </c>
      <c r="AJ5697" t="s">
        <v>14099</v>
      </c>
    </row>
    <row r="5698" spans="1:36" ht="17.25" hidden="1" customHeight="1" x14ac:dyDescent="0.2">
      <c r="A5698" s="4" t="s">
        <v>14109</v>
      </c>
      <c r="B5698" t="s">
        <v>8398</v>
      </c>
      <c r="C5698" t="s">
        <v>14110</v>
      </c>
      <c r="E5698" t="s">
        <v>40</v>
      </c>
      <c r="F5698" t="s">
        <v>86</v>
      </c>
      <c r="G5698" s="5">
        <v>135</v>
      </c>
      <c r="H5698" t="s">
        <v>42</v>
      </c>
      <c r="I5698" t="s">
        <v>65</v>
      </c>
      <c r="J5698" t="s">
        <v>559</v>
      </c>
      <c r="N5698" s="6">
        <v>2001</v>
      </c>
      <c r="R5698" s="7">
        <v>38.761899999999997</v>
      </c>
      <c r="S5698" s="7">
        <v>-89.012799999999999</v>
      </c>
      <c r="T5698" t="s">
        <v>46</v>
      </c>
      <c r="U5698" t="s">
        <v>14111</v>
      </c>
      <c r="V5698" t="s">
        <v>12403</v>
      </c>
      <c r="X5698" t="s">
        <v>9016</v>
      </c>
      <c r="Y5698" t="s">
        <v>3012</v>
      </c>
      <c r="Z5698" t="s">
        <v>3691</v>
      </c>
      <c r="AA5698" t="s">
        <v>14112</v>
      </c>
      <c r="AB5698" t="s">
        <v>8690</v>
      </c>
      <c r="AG5698" t="s">
        <v>14113</v>
      </c>
      <c r="AH5698" s="24">
        <v>24706</v>
      </c>
      <c r="AI5698" t="s">
        <v>14114</v>
      </c>
      <c r="AJ5698" t="s">
        <v>14115</v>
      </c>
    </row>
    <row r="5699" spans="1:36" ht="17.25" hidden="1" customHeight="1" x14ac:dyDescent="0.2">
      <c r="A5699" s="4" t="s">
        <v>14109</v>
      </c>
      <c r="B5699" t="s">
        <v>8398</v>
      </c>
      <c r="C5699" t="s">
        <v>14110</v>
      </c>
      <c r="E5699" t="s">
        <v>56</v>
      </c>
      <c r="F5699" t="s">
        <v>86</v>
      </c>
      <c r="G5699" s="5">
        <v>135</v>
      </c>
      <c r="H5699" t="s">
        <v>42</v>
      </c>
      <c r="I5699" t="s">
        <v>65</v>
      </c>
      <c r="J5699" t="s">
        <v>559</v>
      </c>
      <c r="N5699" s="6">
        <v>2001</v>
      </c>
      <c r="R5699" s="7">
        <v>38.761899999999997</v>
      </c>
      <c r="S5699" s="7">
        <v>-89.012799999999999</v>
      </c>
      <c r="T5699" t="s">
        <v>46</v>
      </c>
      <c r="U5699" t="s">
        <v>14111</v>
      </c>
      <c r="V5699" t="s">
        <v>12403</v>
      </c>
      <c r="X5699" t="s">
        <v>9016</v>
      </c>
      <c r="Y5699" t="s">
        <v>3012</v>
      </c>
      <c r="Z5699" t="s">
        <v>3691</v>
      </c>
      <c r="AA5699" t="s">
        <v>14112</v>
      </c>
      <c r="AB5699" t="s">
        <v>8503</v>
      </c>
      <c r="AG5699" t="s">
        <v>14113</v>
      </c>
      <c r="AH5699" s="24">
        <v>24707</v>
      </c>
      <c r="AI5699" t="s">
        <v>14114</v>
      </c>
      <c r="AJ5699" t="s">
        <v>14116</v>
      </c>
    </row>
    <row r="5700" spans="1:36" ht="17.25" hidden="1" customHeight="1" x14ac:dyDescent="0.2">
      <c r="A5700" s="4" t="s">
        <v>14117</v>
      </c>
      <c r="B5700" t="s">
        <v>8398</v>
      </c>
      <c r="C5700" t="s">
        <v>14118</v>
      </c>
      <c r="E5700" t="s">
        <v>565</v>
      </c>
      <c r="F5700" t="s">
        <v>86</v>
      </c>
      <c r="G5700" s="5">
        <v>502</v>
      </c>
      <c r="H5700" t="s">
        <v>42</v>
      </c>
      <c r="I5700" t="s">
        <v>43</v>
      </c>
      <c r="J5700" t="s">
        <v>44</v>
      </c>
      <c r="N5700" s="27">
        <v>2001</v>
      </c>
      <c r="R5700" s="7">
        <v>42.173889000000003</v>
      </c>
      <c r="S5700" s="7">
        <v>-121.81059999999999</v>
      </c>
      <c r="T5700" t="s">
        <v>46</v>
      </c>
      <c r="U5700" t="s">
        <v>14119</v>
      </c>
      <c r="V5700" t="s">
        <v>14120</v>
      </c>
      <c r="X5700" t="s">
        <v>9283</v>
      </c>
      <c r="Y5700" t="s">
        <v>3012</v>
      </c>
      <c r="Z5700" t="s">
        <v>3691</v>
      </c>
      <c r="AA5700" t="s">
        <v>14121</v>
      </c>
      <c r="AB5700" t="s">
        <v>8946</v>
      </c>
      <c r="AI5700" t="s">
        <v>14122</v>
      </c>
      <c r="AJ5700" t="s">
        <v>14123</v>
      </c>
    </row>
    <row r="5701" spans="1:36" ht="17.25" hidden="1" customHeight="1" x14ac:dyDescent="0.2">
      <c r="A5701" s="4" t="s">
        <v>14124</v>
      </c>
      <c r="B5701" t="s">
        <v>8398</v>
      </c>
      <c r="C5701" t="s">
        <v>14125</v>
      </c>
      <c r="E5701" t="s">
        <v>8629</v>
      </c>
      <c r="F5701" t="s">
        <v>86</v>
      </c>
      <c r="G5701" s="5">
        <v>693</v>
      </c>
      <c r="H5701" t="s">
        <v>42</v>
      </c>
      <c r="I5701" t="s">
        <v>43</v>
      </c>
      <c r="J5701" t="s">
        <v>559</v>
      </c>
      <c r="N5701" s="27">
        <v>2011</v>
      </c>
      <c r="R5701" s="7">
        <v>41.553227</v>
      </c>
      <c r="S5701" s="7">
        <v>-72.596869999999996</v>
      </c>
      <c r="T5701" t="s">
        <v>46</v>
      </c>
      <c r="U5701" t="s">
        <v>12371</v>
      </c>
      <c r="V5701" t="s">
        <v>12372</v>
      </c>
      <c r="X5701" t="s">
        <v>8412</v>
      </c>
      <c r="Y5701" t="s">
        <v>3012</v>
      </c>
      <c r="Z5701" t="s">
        <v>3691</v>
      </c>
      <c r="AA5701" t="s">
        <v>14126</v>
      </c>
      <c r="AB5701" t="s">
        <v>14127</v>
      </c>
      <c r="AG5701" t="s">
        <v>14128</v>
      </c>
      <c r="AH5701" s="8" t="s">
        <v>14129</v>
      </c>
      <c r="AI5701" t="s">
        <v>14130</v>
      </c>
      <c r="AJ5701" t="s">
        <v>14131</v>
      </c>
    </row>
    <row r="5702" spans="1:36" ht="17.25" hidden="1" customHeight="1" x14ac:dyDescent="0.2">
      <c r="A5702" s="4" t="s">
        <v>14132</v>
      </c>
      <c r="B5702" t="s">
        <v>8398</v>
      </c>
      <c r="C5702" t="s">
        <v>14133</v>
      </c>
      <c r="E5702" t="s">
        <v>335</v>
      </c>
      <c r="F5702" t="s">
        <v>64</v>
      </c>
      <c r="G5702" s="5">
        <v>351</v>
      </c>
      <c r="H5702" t="s">
        <v>42</v>
      </c>
      <c r="I5702" t="s">
        <v>240</v>
      </c>
      <c r="J5702" t="s">
        <v>559</v>
      </c>
      <c r="N5702" s="6">
        <v>1974</v>
      </c>
      <c r="R5702" s="7">
        <v>32.376600000000003</v>
      </c>
      <c r="S5702" s="7">
        <v>-94.641499999999994</v>
      </c>
      <c r="T5702" t="s">
        <v>46</v>
      </c>
      <c r="U5702" t="s">
        <v>11511</v>
      </c>
      <c r="V5702" t="s">
        <v>14134</v>
      </c>
      <c r="X5702" t="s">
        <v>8584</v>
      </c>
      <c r="Y5702" t="s">
        <v>3012</v>
      </c>
      <c r="Z5702" t="s">
        <v>3691</v>
      </c>
      <c r="AA5702" t="s">
        <v>14135</v>
      </c>
      <c r="AB5702" t="s">
        <v>8427</v>
      </c>
      <c r="AI5702" t="s">
        <v>14136</v>
      </c>
      <c r="AJ5702" t="s">
        <v>14137</v>
      </c>
    </row>
    <row r="5703" spans="1:36" ht="17.25" hidden="1" customHeight="1" x14ac:dyDescent="0.2">
      <c r="A5703" s="4" t="s">
        <v>5501</v>
      </c>
      <c r="B5703" t="s">
        <v>4915</v>
      </c>
      <c r="C5703" t="s">
        <v>5502</v>
      </c>
      <c r="E5703" t="s">
        <v>40</v>
      </c>
      <c r="F5703" t="s">
        <v>86</v>
      </c>
      <c r="G5703" s="5">
        <v>66</v>
      </c>
      <c r="H5703" t="s">
        <v>857</v>
      </c>
      <c r="I5703" t="s">
        <v>240</v>
      </c>
      <c r="J5703" t="s">
        <v>45</v>
      </c>
      <c r="M5703" t="s">
        <v>2514</v>
      </c>
      <c r="N5703" s="27">
        <v>1960</v>
      </c>
      <c r="R5703" s="7">
        <v>50.134406800000001</v>
      </c>
      <c r="S5703" s="7">
        <v>-96.851795499999994</v>
      </c>
      <c r="T5703" t="s">
        <v>46</v>
      </c>
      <c r="U5703" t="s">
        <v>5503</v>
      </c>
      <c r="X5703" t="s">
        <v>5344</v>
      </c>
      <c r="Y5703" t="s">
        <v>3012</v>
      </c>
      <c r="Z5703" t="s">
        <v>3691</v>
      </c>
      <c r="AG5703" t="s">
        <v>5504</v>
      </c>
      <c r="AH5703" s="30">
        <v>19212</v>
      </c>
      <c r="AI5703" t="s">
        <v>5505</v>
      </c>
      <c r="AJ5703" t="s">
        <v>5506</v>
      </c>
    </row>
    <row r="5704" spans="1:36" ht="17.25" hidden="1" customHeight="1" x14ac:dyDescent="0.2">
      <c r="A5704" s="4" t="s">
        <v>14138</v>
      </c>
      <c r="B5704" t="s">
        <v>8398</v>
      </c>
      <c r="C5704" t="s">
        <v>14139</v>
      </c>
      <c r="E5704" t="s">
        <v>14147</v>
      </c>
      <c r="F5704" t="s">
        <v>64</v>
      </c>
      <c r="G5704" s="5">
        <v>53</v>
      </c>
      <c r="H5704" t="s">
        <v>42</v>
      </c>
      <c r="I5704" t="s">
        <v>65</v>
      </c>
      <c r="J5704" t="s">
        <v>559</v>
      </c>
      <c r="N5704" s="24">
        <v>1971</v>
      </c>
      <c r="R5704" s="7">
        <v>33.355600000000003</v>
      </c>
      <c r="S5704" s="7">
        <v>-111.9353</v>
      </c>
      <c r="T5704" t="s">
        <v>46</v>
      </c>
      <c r="U5704" t="s">
        <v>14141</v>
      </c>
      <c r="V5704" t="s">
        <v>8539</v>
      </c>
      <c r="X5704" t="s">
        <v>8540</v>
      </c>
      <c r="Y5704" t="s">
        <v>3012</v>
      </c>
      <c r="Z5704" t="s">
        <v>3691</v>
      </c>
      <c r="AA5704" t="s">
        <v>14142</v>
      </c>
      <c r="AB5704" t="s">
        <v>14148</v>
      </c>
      <c r="AG5704" t="s">
        <v>14144</v>
      </c>
      <c r="AH5704" s="24">
        <v>11106</v>
      </c>
      <c r="AI5704" t="s">
        <v>14145</v>
      </c>
      <c r="AJ5704" t="s">
        <v>14149</v>
      </c>
    </row>
    <row r="5705" spans="1:36" ht="17.25" hidden="1" customHeight="1" x14ac:dyDescent="0.2">
      <c r="A5705" s="4" t="s">
        <v>14138</v>
      </c>
      <c r="B5705" t="s">
        <v>8398</v>
      </c>
      <c r="C5705" t="s">
        <v>14139</v>
      </c>
      <c r="E5705" t="s">
        <v>14150</v>
      </c>
      <c r="F5705" t="s">
        <v>64</v>
      </c>
      <c r="G5705" s="5">
        <v>60</v>
      </c>
      <c r="H5705" t="s">
        <v>42</v>
      </c>
      <c r="I5705" t="s">
        <v>65</v>
      </c>
      <c r="J5705" t="s">
        <v>559</v>
      </c>
      <c r="N5705" s="24">
        <v>1973</v>
      </c>
      <c r="R5705" s="7">
        <v>33.355600000000003</v>
      </c>
      <c r="S5705" s="7">
        <v>-111.9353</v>
      </c>
      <c r="T5705" t="s">
        <v>46</v>
      </c>
      <c r="U5705" t="s">
        <v>14141</v>
      </c>
      <c r="V5705" t="s">
        <v>8539</v>
      </c>
      <c r="X5705" t="s">
        <v>8540</v>
      </c>
      <c r="Y5705" t="s">
        <v>3012</v>
      </c>
      <c r="Z5705" t="s">
        <v>3691</v>
      </c>
      <c r="AA5705" t="s">
        <v>14142</v>
      </c>
      <c r="AB5705" t="s">
        <v>14151</v>
      </c>
      <c r="AG5705" t="s">
        <v>14144</v>
      </c>
      <c r="AH5705" s="24">
        <v>11107</v>
      </c>
      <c r="AI5705" t="s">
        <v>14145</v>
      </c>
      <c r="AJ5705" t="s">
        <v>14152</v>
      </c>
    </row>
    <row r="5706" spans="1:36" ht="17.25" hidden="1" customHeight="1" x14ac:dyDescent="0.2">
      <c r="A5706" s="4" t="s">
        <v>14138</v>
      </c>
      <c r="B5706" t="s">
        <v>8398</v>
      </c>
      <c r="C5706" t="s">
        <v>14139</v>
      </c>
      <c r="E5706" t="s">
        <v>14153</v>
      </c>
      <c r="F5706" t="s">
        <v>64</v>
      </c>
      <c r="G5706" s="5">
        <v>60</v>
      </c>
      <c r="H5706" t="s">
        <v>42</v>
      </c>
      <c r="I5706" t="s">
        <v>65</v>
      </c>
      <c r="J5706" t="s">
        <v>559</v>
      </c>
      <c r="N5706" s="6">
        <v>1973</v>
      </c>
      <c r="R5706" s="7">
        <v>33.355600000000003</v>
      </c>
      <c r="S5706" s="7">
        <v>-111.9353</v>
      </c>
      <c r="T5706" t="s">
        <v>46</v>
      </c>
      <c r="U5706" t="s">
        <v>14141</v>
      </c>
      <c r="V5706" t="s">
        <v>8539</v>
      </c>
      <c r="X5706" t="s">
        <v>8540</v>
      </c>
      <c r="Y5706" t="s">
        <v>3012</v>
      </c>
      <c r="Z5706" t="s">
        <v>3691</v>
      </c>
      <c r="AA5706" t="s">
        <v>14142</v>
      </c>
      <c r="AB5706" t="s">
        <v>14154</v>
      </c>
      <c r="AG5706" t="s">
        <v>14144</v>
      </c>
      <c r="AH5706" s="24">
        <v>11108</v>
      </c>
      <c r="AI5706" t="s">
        <v>14145</v>
      </c>
      <c r="AJ5706" t="s">
        <v>14155</v>
      </c>
    </row>
    <row r="5707" spans="1:36" ht="17.25" hidden="1" customHeight="1" x14ac:dyDescent="0.2">
      <c r="A5707" s="4" t="s">
        <v>14138</v>
      </c>
      <c r="B5707" t="s">
        <v>8398</v>
      </c>
      <c r="C5707" t="s">
        <v>14139</v>
      </c>
      <c r="E5707" t="s">
        <v>14156</v>
      </c>
      <c r="F5707" t="s">
        <v>64</v>
      </c>
      <c r="G5707" s="5">
        <v>292</v>
      </c>
      <c r="H5707" t="s">
        <v>42</v>
      </c>
      <c r="I5707" t="s">
        <v>43</v>
      </c>
      <c r="J5707" t="s">
        <v>559</v>
      </c>
      <c r="N5707" s="27">
        <v>2002</v>
      </c>
      <c r="R5707" s="7">
        <v>33.355600000000003</v>
      </c>
      <c r="S5707" s="7">
        <v>-111.9353</v>
      </c>
      <c r="T5707" t="s">
        <v>46</v>
      </c>
      <c r="U5707" t="s">
        <v>14141</v>
      </c>
      <c r="V5707" t="s">
        <v>8539</v>
      </c>
      <c r="X5707" t="s">
        <v>8540</v>
      </c>
      <c r="Y5707" t="s">
        <v>3012</v>
      </c>
      <c r="Z5707" t="s">
        <v>3691</v>
      </c>
      <c r="AA5707" t="s">
        <v>14142</v>
      </c>
      <c r="AB5707" t="s">
        <v>14157</v>
      </c>
      <c r="AG5707" t="s">
        <v>14144</v>
      </c>
      <c r="AH5707" s="8" t="s">
        <v>14158</v>
      </c>
      <c r="AI5707" t="s">
        <v>14145</v>
      </c>
      <c r="AJ5707" t="s">
        <v>14159</v>
      </c>
    </row>
    <row r="5708" spans="1:36" ht="17.25" hidden="1" customHeight="1" x14ac:dyDescent="0.2">
      <c r="A5708" s="4" t="s">
        <v>14186</v>
      </c>
      <c r="B5708" t="s">
        <v>8398</v>
      </c>
      <c r="C5708" t="s">
        <v>14187</v>
      </c>
      <c r="E5708" t="s">
        <v>565</v>
      </c>
      <c r="F5708" t="s">
        <v>64</v>
      </c>
      <c r="G5708" s="5">
        <v>284</v>
      </c>
      <c r="H5708" t="s">
        <v>42</v>
      </c>
      <c r="I5708" t="s">
        <v>43</v>
      </c>
      <c r="J5708" t="s">
        <v>44</v>
      </c>
      <c r="N5708" s="27">
        <v>1997</v>
      </c>
      <c r="R5708" s="7">
        <v>44.7956</v>
      </c>
      <c r="S5708" s="7">
        <v>-92.911900000000003</v>
      </c>
      <c r="T5708" t="s">
        <v>46</v>
      </c>
      <c r="U5708" t="s">
        <v>14188</v>
      </c>
      <c r="V5708" t="s">
        <v>8446</v>
      </c>
      <c r="X5708" t="s">
        <v>9464</v>
      </c>
      <c r="Y5708" t="s">
        <v>3012</v>
      </c>
      <c r="Z5708" t="s">
        <v>3691</v>
      </c>
      <c r="AA5708" t="s">
        <v>14189</v>
      </c>
      <c r="AB5708" t="s">
        <v>9184</v>
      </c>
      <c r="AG5708" t="s">
        <v>14190</v>
      </c>
      <c r="AH5708" s="8" t="s">
        <v>14191</v>
      </c>
      <c r="AI5708" t="s">
        <v>14192</v>
      </c>
      <c r="AJ5708" t="s">
        <v>14193</v>
      </c>
    </row>
    <row r="5709" spans="1:36" ht="17.25" hidden="1" customHeight="1" x14ac:dyDescent="0.2">
      <c r="A5709" s="4" t="s">
        <v>14194</v>
      </c>
      <c r="B5709" t="s">
        <v>8398</v>
      </c>
      <c r="C5709" t="s">
        <v>14195</v>
      </c>
      <c r="E5709" t="s">
        <v>565</v>
      </c>
      <c r="F5709" t="s">
        <v>64</v>
      </c>
      <c r="G5709" s="5">
        <v>284</v>
      </c>
      <c r="H5709" t="s">
        <v>42</v>
      </c>
      <c r="I5709" t="s">
        <v>43</v>
      </c>
      <c r="J5709" t="s">
        <v>44</v>
      </c>
      <c r="N5709" s="27">
        <v>1997</v>
      </c>
      <c r="R5709" s="7">
        <v>42.855463</v>
      </c>
      <c r="S5709" s="7">
        <v>-88.729920000000007</v>
      </c>
      <c r="T5709" t="s">
        <v>46</v>
      </c>
      <c r="U5709" t="s">
        <v>14196</v>
      </c>
      <c r="V5709" t="s">
        <v>8583</v>
      </c>
      <c r="X5709" t="s">
        <v>8676</v>
      </c>
      <c r="Y5709" t="s">
        <v>3012</v>
      </c>
      <c r="Z5709" t="s">
        <v>3691</v>
      </c>
      <c r="AA5709" t="s">
        <v>14197</v>
      </c>
      <c r="AB5709" t="s">
        <v>9184</v>
      </c>
      <c r="AI5709" t="s">
        <v>14198</v>
      </c>
      <c r="AJ5709" t="s">
        <v>14199</v>
      </c>
    </row>
    <row r="5710" spans="1:36" ht="17.25" hidden="1" customHeight="1" x14ac:dyDescent="0.2">
      <c r="A5710" s="4" t="s">
        <v>14200</v>
      </c>
      <c r="B5710" t="s">
        <v>8398</v>
      </c>
      <c r="C5710" t="s">
        <v>14201</v>
      </c>
      <c r="E5710" t="s">
        <v>9530</v>
      </c>
      <c r="F5710" t="s">
        <v>86</v>
      </c>
      <c r="G5710" s="5">
        <v>771</v>
      </c>
      <c r="H5710" t="s">
        <v>677</v>
      </c>
      <c r="I5710" t="s">
        <v>43</v>
      </c>
      <c r="J5710" t="s">
        <v>559</v>
      </c>
      <c r="N5710" s="27"/>
      <c r="R5710" s="7">
        <v>26.216360999999999</v>
      </c>
      <c r="S5710" s="7">
        <v>-97.628060000000005</v>
      </c>
      <c r="T5710" t="s">
        <v>46</v>
      </c>
      <c r="U5710" t="s">
        <v>14202</v>
      </c>
      <c r="V5710" t="s">
        <v>14203</v>
      </c>
      <c r="X5710" t="s">
        <v>8584</v>
      </c>
      <c r="Y5710" t="s">
        <v>3012</v>
      </c>
      <c r="Z5710" t="s">
        <v>3691</v>
      </c>
      <c r="AA5710" t="s">
        <v>14204</v>
      </c>
      <c r="AB5710" t="s">
        <v>14205</v>
      </c>
      <c r="AG5710" t="s">
        <v>14206</v>
      </c>
      <c r="AH5710" s="8" t="s">
        <v>14207</v>
      </c>
      <c r="AI5710" t="s">
        <v>14208</v>
      </c>
      <c r="AJ5710" t="s">
        <v>14209</v>
      </c>
    </row>
    <row r="5711" spans="1:36" ht="17.25" hidden="1" customHeight="1" x14ac:dyDescent="0.2">
      <c r="A5711" s="4" t="s">
        <v>14210</v>
      </c>
      <c r="B5711" t="s">
        <v>8398</v>
      </c>
      <c r="C5711" t="s">
        <v>14211</v>
      </c>
      <c r="E5711" t="s">
        <v>8712</v>
      </c>
      <c r="F5711" t="s">
        <v>86</v>
      </c>
      <c r="G5711" s="5">
        <v>289</v>
      </c>
      <c r="H5711" t="s">
        <v>42</v>
      </c>
      <c r="I5711" t="s">
        <v>43</v>
      </c>
      <c r="J5711" t="s">
        <v>559</v>
      </c>
      <c r="N5711" s="6">
        <v>2003</v>
      </c>
      <c r="R5711" s="7">
        <v>35.2956</v>
      </c>
      <c r="S5711" s="7">
        <v>-119.5919</v>
      </c>
      <c r="T5711" t="s">
        <v>46</v>
      </c>
      <c r="U5711" t="s">
        <v>14212</v>
      </c>
      <c r="V5711" t="s">
        <v>11665</v>
      </c>
      <c r="X5711" t="s">
        <v>8572</v>
      </c>
      <c r="Y5711" t="s">
        <v>3012</v>
      </c>
      <c r="Z5711" t="s">
        <v>3691</v>
      </c>
      <c r="AA5711" t="s">
        <v>14213</v>
      </c>
      <c r="AB5711" t="s">
        <v>8716</v>
      </c>
      <c r="AG5711" t="s">
        <v>14214</v>
      </c>
      <c r="AH5711" s="24">
        <v>24957</v>
      </c>
      <c r="AI5711" t="s">
        <v>14215</v>
      </c>
      <c r="AJ5711" t="s">
        <v>14216</v>
      </c>
    </row>
    <row r="5712" spans="1:36" ht="17.25" hidden="1" customHeight="1" x14ac:dyDescent="0.2">
      <c r="A5712" s="4" t="s">
        <v>14210</v>
      </c>
      <c r="B5712" t="s">
        <v>8398</v>
      </c>
      <c r="C5712" t="s">
        <v>14211</v>
      </c>
      <c r="E5712" t="s">
        <v>9340</v>
      </c>
      <c r="F5712" t="s">
        <v>86</v>
      </c>
      <c r="G5712" s="5">
        <v>289</v>
      </c>
      <c r="H5712" t="s">
        <v>42</v>
      </c>
      <c r="I5712" t="s">
        <v>43</v>
      </c>
      <c r="J5712" t="s">
        <v>559</v>
      </c>
      <c r="N5712" s="24">
        <v>2003</v>
      </c>
      <c r="R5712" s="7">
        <v>35.2956</v>
      </c>
      <c r="S5712" s="7">
        <v>-119.5919</v>
      </c>
      <c r="T5712" t="s">
        <v>46</v>
      </c>
      <c r="U5712" t="s">
        <v>14212</v>
      </c>
      <c r="V5712" t="s">
        <v>11665</v>
      </c>
      <c r="X5712" t="s">
        <v>8572</v>
      </c>
      <c r="Y5712" t="s">
        <v>3012</v>
      </c>
      <c r="Z5712" t="s">
        <v>3691</v>
      </c>
      <c r="AA5712" t="s">
        <v>14213</v>
      </c>
      <c r="AB5712" t="s">
        <v>9344</v>
      </c>
      <c r="AG5712" t="s">
        <v>14214</v>
      </c>
      <c r="AH5712" s="24">
        <v>24958</v>
      </c>
      <c r="AI5712" t="s">
        <v>14215</v>
      </c>
      <c r="AJ5712" t="s">
        <v>14217</v>
      </c>
    </row>
    <row r="5713" spans="1:36" ht="17.25" hidden="1" customHeight="1" x14ac:dyDescent="0.2">
      <c r="A5713" s="4" t="s">
        <v>14210</v>
      </c>
      <c r="B5713" t="s">
        <v>8398</v>
      </c>
      <c r="C5713" t="s">
        <v>14211</v>
      </c>
      <c r="E5713" t="s">
        <v>11658</v>
      </c>
      <c r="F5713" t="s">
        <v>86</v>
      </c>
      <c r="G5713" s="5">
        <v>289</v>
      </c>
      <c r="H5713" t="s">
        <v>42</v>
      </c>
      <c r="I5713" t="s">
        <v>43</v>
      </c>
      <c r="J5713" t="s">
        <v>559</v>
      </c>
      <c r="N5713" s="24">
        <v>2003</v>
      </c>
      <c r="R5713" s="7">
        <v>35.2956</v>
      </c>
      <c r="S5713" s="7">
        <v>-119.5919</v>
      </c>
      <c r="T5713" t="s">
        <v>46</v>
      </c>
      <c r="U5713" t="s">
        <v>14212</v>
      </c>
      <c r="V5713" t="s">
        <v>11665</v>
      </c>
      <c r="X5713" t="s">
        <v>8572</v>
      </c>
      <c r="Y5713" t="s">
        <v>3012</v>
      </c>
      <c r="Z5713" t="s">
        <v>3691</v>
      </c>
      <c r="AA5713" t="s">
        <v>14213</v>
      </c>
      <c r="AB5713" t="s">
        <v>11659</v>
      </c>
      <c r="AG5713" t="s">
        <v>14214</v>
      </c>
      <c r="AH5713" s="24">
        <v>24959</v>
      </c>
      <c r="AI5713" t="s">
        <v>14215</v>
      </c>
      <c r="AJ5713" t="s">
        <v>14218</v>
      </c>
    </row>
    <row r="5714" spans="1:36" ht="17.25" hidden="1" customHeight="1" x14ac:dyDescent="0.2">
      <c r="A5714" s="4" t="s">
        <v>14210</v>
      </c>
      <c r="B5714" t="s">
        <v>8398</v>
      </c>
      <c r="C5714" t="s">
        <v>14211</v>
      </c>
      <c r="E5714" t="s">
        <v>11923</v>
      </c>
      <c r="F5714" t="s">
        <v>86</v>
      </c>
      <c r="G5714" s="5">
        <v>289</v>
      </c>
      <c r="H5714" t="s">
        <v>42</v>
      </c>
      <c r="I5714" t="s">
        <v>43</v>
      </c>
      <c r="J5714" t="s">
        <v>559</v>
      </c>
      <c r="N5714" s="24">
        <v>2003</v>
      </c>
      <c r="R5714" s="7">
        <v>35.2956</v>
      </c>
      <c r="S5714" s="7">
        <v>-119.5919</v>
      </c>
      <c r="T5714" t="s">
        <v>46</v>
      </c>
      <c r="U5714" t="s">
        <v>14212</v>
      </c>
      <c r="V5714" t="s">
        <v>11665</v>
      </c>
      <c r="X5714" t="s">
        <v>8572</v>
      </c>
      <c r="Y5714" t="s">
        <v>3012</v>
      </c>
      <c r="Z5714" t="s">
        <v>3691</v>
      </c>
      <c r="AA5714" t="s">
        <v>14213</v>
      </c>
      <c r="AB5714" t="s">
        <v>8586</v>
      </c>
      <c r="AG5714" t="s">
        <v>14214</v>
      </c>
      <c r="AH5714" s="24">
        <v>24960</v>
      </c>
      <c r="AI5714" t="s">
        <v>14215</v>
      </c>
      <c r="AJ5714" t="s">
        <v>14219</v>
      </c>
    </row>
    <row r="5715" spans="1:36" ht="17.25" hidden="1" customHeight="1" x14ac:dyDescent="0.2">
      <c r="A5715" s="4" t="s">
        <v>14220</v>
      </c>
      <c r="B5715" t="s">
        <v>8398</v>
      </c>
      <c r="C5715" t="s">
        <v>14221</v>
      </c>
      <c r="E5715" t="s">
        <v>565</v>
      </c>
      <c r="F5715" t="s">
        <v>13599</v>
      </c>
      <c r="G5715" s="5">
        <v>465</v>
      </c>
      <c r="H5715" t="s">
        <v>42</v>
      </c>
      <c r="I5715" t="s">
        <v>43</v>
      </c>
      <c r="J5715" t="s">
        <v>44</v>
      </c>
      <c r="N5715" s="24">
        <v>1979</v>
      </c>
      <c r="R5715" s="7">
        <v>30.3186</v>
      </c>
      <c r="S5715" s="7">
        <v>-91.232500000000002</v>
      </c>
      <c r="T5715" t="s">
        <v>46</v>
      </c>
      <c r="U5715" t="s">
        <v>9062</v>
      </c>
      <c r="V5715" t="s">
        <v>9063</v>
      </c>
      <c r="X5715" t="s">
        <v>8512</v>
      </c>
      <c r="Y5715" t="s">
        <v>3012</v>
      </c>
      <c r="Z5715" t="s">
        <v>3691</v>
      </c>
      <c r="AA5715" t="s">
        <v>14222</v>
      </c>
      <c r="AB5715" t="s">
        <v>14223</v>
      </c>
      <c r="AI5715" t="s">
        <v>14224</v>
      </c>
      <c r="AJ5715" t="s">
        <v>14225</v>
      </c>
    </row>
    <row r="5716" spans="1:36" ht="17.25" hidden="1" customHeight="1" x14ac:dyDescent="0.2">
      <c r="A5716" s="4" t="s">
        <v>14235</v>
      </c>
      <c r="B5716" t="s">
        <v>8398</v>
      </c>
      <c r="C5716" t="s">
        <v>14236</v>
      </c>
      <c r="E5716" t="s">
        <v>40</v>
      </c>
      <c r="F5716" t="s">
        <v>64</v>
      </c>
      <c r="G5716" s="5">
        <v>179</v>
      </c>
      <c r="H5716" t="s">
        <v>42</v>
      </c>
      <c r="I5716" t="s">
        <v>65</v>
      </c>
      <c r="J5716" t="s">
        <v>559</v>
      </c>
      <c r="N5716" s="6">
        <v>2001</v>
      </c>
      <c r="R5716" s="7">
        <v>38.072200000000002</v>
      </c>
      <c r="S5716" s="7">
        <v>-77.513300000000001</v>
      </c>
      <c r="T5716" t="s">
        <v>46</v>
      </c>
      <c r="U5716" t="s">
        <v>14237</v>
      </c>
      <c r="V5716" t="s">
        <v>5030</v>
      </c>
      <c r="X5716" t="s">
        <v>9266</v>
      </c>
      <c r="Y5716" t="s">
        <v>3012</v>
      </c>
      <c r="Z5716" t="s">
        <v>3691</v>
      </c>
      <c r="AA5716" t="s">
        <v>14238</v>
      </c>
      <c r="AB5716" t="s">
        <v>8690</v>
      </c>
      <c r="AG5716" t="s">
        <v>14239</v>
      </c>
      <c r="AH5716" s="6">
        <v>24178</v>
      </c>
      <c r="AI5716" t="s">
        <v>14240</v>
      </c>
      <c r="AJ5716" t="s">
        <v>14241</v>
      </c>
    </row>
    <row r="5717" spans="1:36" ht="17.25" hidden="1" customHeight="1" x14ac:dyDescent="0.2">
      <c r="A5717" s="4" t="s">
        <v>14235</v>
      </c>
      <c r="B5717" t="s">
        <v>8398</v>
      </c>
      <c r="C5717" t="s">
        <v>14236</v>
      </c>
      <c r="E5717" t="s">
        <v>56</v>
      </c>
      <c r="F5717" t="s">
        <v>64</v>
      </c>
      <c r="G5717" s="5">
        <v>179</v>
      </c>
      <c r="H5717" t="s">
        <v>42</v>
      </c>
      <c r="I5717" t="s">
        <v>65</v>
      </c>
      <c r="J5717" t="s">
        <v>559</v>
      </c>
      <c r="N5717" s="6">
        <v>2001</v>
      </c>
      <c r="R5717" s="7">
        <v>38.072200000000002</v>
      </c>
      <c r="S5717" s="7">
        <v>-77.513300000000001</v>
      </c>
      <c r="T5717" t="s">
        <v>46</v>
      </c>
      <c r="U5717" t="s">
        <v>14237</v>
      </c>
      <c r="V5717" t="s">
        <v>5030</v>
      </c>
      <c r="X5717" t="s">
        <v>9266</v>
      </c>
      <c r="Y5717" t="s">
        <v>3012</v>
      </c>
      <c r="Z5717" t="s">
        <v>3691</v>
      </c>
      <c r="AA5717" t="s">
        <v>14238</v>
      </c>
      <c r="AB5717" t="s">
        <v>8503</v>
      </c>
      <c r="AG5717" t="s">
        <v>14239</v>
      </c>
      <c r="AH5717" s="6">
        <v>24189</v>
      </c>
      <c r="AI5717" t="s">
        <v>14240</v>
      </c>
      <c r="AJ5717" t="s">
        <v>14242</v>
      </c>
    </row>
    <row r="5718" spans="1:36" ht="17.25" hidden="1" customHeight="1" x14ac:dyDescent="0.2">
      <c r="A5718" s="4" t="s">
        <v>14235</v>
      </c>
      <c r="B5718" t="s">
        <v>8398</v>
      </c>
      <c r="C5718" t="s">
        <v>14236</v>
      </c>
      <c r="E5718" t="s">
        <v>58</v>
      </c>
      <c r="F5718" t="s">
        <v>64</v>
      </c>
      <c r="G5718" s="5">
        <v>179</v>
      </c>
      <c r="H5718" t="s">
        <v>42</v>
      </c>
      <c r="I5718" t="s">
        <v>65</v>
      </c>
      <c r="J5718" t="s">
        <v>559</v>
      </c>
      <c r="N5718" s="6">
        <v>2008</v>
      </c>
      <c r="R5718" s="7">
        <v>38.072200000000002</v>
      </c>
      <c r="S5718" s="7">
        <v>-77.513300000000001</v>
      </c>
      <c r="T5718" t="s">
        <v>46</v>
      </c>
      <c r="U5718" t="s">
        <v>14237</v>
      </c>
      <c r="V5718" t="s">
        <v>5030</v>
      </c>
      <c r="X5718" t="s">
        <v>9266</v>
      </c>
      <c r="Y5718" t="s">
        <v>3012</v>
      </c>
      <c r="Z5718" t="s">
        <v>3691</v>
      </c>
      <c r="AA5718" t="s">
        <v>14238</v>
      </c>
      <c r="AB5718" t="s">
        <v>8595</v>
      </c>
      <c r="AG5718" t="s">
        <v>14239</v>
      </c>
      <c r="AH5718" s="6">
        <v>33801</v>
      </c>
      <c r="AI5718" t="s">
        <v>14240</v>
      </c>
      <c r="AJ5718" t="s">
        <v>14243</v>
      </c>
    </row>
    <row r="5719" spans="1:36" ht="17.25" hidden="1" customHeight="1" x14ac:dyDescent="0.2">
      <c r="A5719" s="4" t="s">
        <v>14235</v>
      </c>
      <c r="B5719" t="s">
        <v>8398</v>
      </c>
      <c r="C5719" t="s">
        <v>14236</v>
      </c>
      <c r="E5719" t="s">
        <v>191</v>
      </c>
      <c r="F5719" t="s">
        <v>64</v>
      </c>
      <c r="G5719" s="5">
        <v>179</v>
      </c>
      <c r="H5719" t="s">
        <v>42</v>
      </c>
      <c r="I5719" t="s">
        <v>65</v>
      </c>
      <c r="J5719" t="s">
        <v>559</v>
      </c>
      <c r="N5719" s="6">
        <v>2008</v>
      </c>
      <c r="R5719" s="7">
        <v>38.072200000000002</v>
      </c>
      <c r="S5719" s="7">
        <v>-77.513300000000001</v>
      </c>
      <c r="T5719" t="s">
        <v>46</v>
      </c>
      <c r="U5719" t="s">
        <v>14237</v>
      </c>
      <c r="V5719" t="s">
        <v>5030</v>
      </c>
      <c r="X5719" t="s">
        <v>9266</v>
      </c>
      <c r="Y5719" t="s">
        <v>3012</v>
      </c>
      <c r="Z5719" t="s">
        <v>3691</v>
      </c>
      <c r="AA5719" t="s">
        <v>14238</v>
      </c>
      <c r="AB5719" t="s">
        <v>8414</v>
      </c>
      <c r="AG5719" t="s">
        <v>14239</v>
      </c>
      <c r="AH5719" s="24">
        <v>33802</v>
      </c>
      <c r="AI5719" t="s">
        <v>14240</v>
      </c>
      <c r="AJ5719" t="s">
        <v>14244</v>
      </c>
    </row>
    <row r="5720" spans="1:36" ht="17.25" hidden="1" customHeight="1" x14ac:dyDescent="0.2">
      <c r="A5720" s="4" t="s">
        <v>14235</v>
      </c>
      <c r="B5720" t="s">
        <v>8398</v>
      </c>
      <c r="C5720" t="s">
        <v>14236</v>
      </c>
      <c r="E5720" t="s">
        <v>335</v>
      </c>
      <c r="F5720" t="s">
        <v>64</v>
      </c>
      <c r="G5720" s="5">
        <v>179</v>
      </c>
      <c r="H5720" t="s">
        <v>42</v>
      </c>
      <c r="I5720" t="s">
        <v>65</v>
      </c>
      <c r="J5720" t="s">
        <v>559</v>
      </c>
      <c r="N5720" s="6">
        <v>2009</v>
      </c>
      <c r="R5720" s="7">
        <v>38.072200000000002</v>
      </c>
      <c r="S5720" s="7">
        <v>-77.513300000000001</v>
      </c>
      <c r="T5720" t="s">
        <v>46</v>
      </c>
      <c r="U5720" t="s">
        <v>14237</v>
      </c>
      <c r="V5720" t="s">
        <v>5030</v>
      </c>
      <c r="X5720" t="s">
        <v>9266</v>
      </c>
      <c r="Y5720" t="s">
        <v>3012</v>
      </c>
      <c r="Z5720" t="s">
        <v>3691</v>
      </c>
      <c r="AA5720" t="s">
        <v>14238</v>
      </c>
      <c r="AB5720" t="s">
        <v>8427</v>
      </c>
      <c r="AG5720" t="s">
        <v>14239</v>
      </c>
      <c r="AH5720" s="24">
        <v>34522</v>
      </c>
      <c r="AI5720" t="s">
        <v>14240</v>
      </c>
      <c r="AJ5720" t="s">
        <v>14245</v>
      </c>
    </row>
    <row r="5721" spans="1:36" ht="17.25" hidden="1" customHeight="1" x14ac:dyDescent="0.2">
      <c r="A5721" s="4" t="s">
        <v>14246</v>
      </c>
      <c r="B5721" t="s">
        <v>8398</v>
      </c>
      <c r="C5721" t="s">
        <v>14247</v>
      </c>
      <c r="E5721" t="s">
        <v>565</v>
      </c>
      <c r="F5721" t="s">
        <v>86</v>
      </c>
      <c r="G5721" s="5">
        <v>604</v>
      </c>
      <c r="H5721" t="s">
        <v>42</v>
      </c>
      <c r="I5721" t="s">
        <v>43</v>
      </c>
      <c r="J5721" t="s">
        <v>559</v>
      </c>
      <c r="N5721" s="27">
        <v>2010</v>
      </c>
      <c r="R5721" s="7">
        <v>35.657800000000002</v>
      </c>
      <c r="S5721" s="7">
        <v>-89.3964</v>
      </c>
      <c r="T5721" t="s">
        <v>46</v>
      </c>
      <c r="U5721" t="s">
        <v>9705</v>
      </c>
      <c r="V5721" t="s">
        <v>9706</v>
      </c>
      <c r="X5721" t="s">
        <v>8652</v>
      </c>
      <c r="Y5721" t="s">
        <v>3012</v>
      </c>
      <c r="Z5721" t="s">
        <v>3691</v>
      </c>
      <c r="AA5721" t="s">
        <v>14248</v>
      </c>
      <c r="AB5721" t="s">
        <v>8654</v>
      </c>
      <c r="AG5721" t="s">
        <v>14249</v>
      </c>
      <c r="AH5721" s="8" t="s">
        <v>14250</v>
      </c>
      <c r="AI5721" t="s">
        <v>14251</v>
      </c>
      <c r="AJ5721" t="s">
        <v>14252</v>
      </c>
    </row>
    <row r="5722" spans="1:36" ht="17.25" hidden="1" customHeight="1" x14ac:dyDescent="0.2">
      <c r="A5722" s="4" t="s">
        <v>14246</v>
      </c>
      <c r="B5722" t="s">
        <v>8398</v>
      </c>
      <c r="C5722" t="s">
        <v>14247</v>
      </c>
      <c r="E5722" t="s">
        <v>696</v>
      </c>
      <c r="F5722" t="s">
        <v>64</v>
      </c>
      <c r="G5722" s="5">
        <v>85</v>
      </c>
      <c r="H5722" t="s">
        <v>42</v>
      </c>
      <c r="I5722" t="s">
        <v>65</v>
      </c>
      <c r="J5722" t="s">
        <v>559</v>
      </c>
      <c r="N5722" s="6">
        <v>2001</v>
      </c>
      <c r="R5722" s="7">
        <v>35.657800000000002</v>
      </c>
      <c r="S5722" s="7">
        <v>-89.3964</v>
      </c>
      <c r="T5722" t="s">
        <v>46</v>
      </c>
      <c r="U5722" t="s">
        <v>9705</v>
      </c>
      <c r="V5722" t="s">
        <v>9706</v>
      </c>
      <c r="X5722" t="s">
        <v>8652</v>
      </c>
      <c r="Y5722" t="s">
        <v>3012</v>
      </c>
      <c r="Z5722" t="s">
        <v>3691</v>
      </c>
      <c r="AA5722" t="s">
        <v>14248</v>
      </c>
      <c r="AB5722" t="s">
        <v>8914</v>
      </c>
      <c r="AG5722" t="s">
        <v>14249</v>
      </c>
      <c r="AH5722" s="24">
        <v>25992</v>
      </c>
      <c r="AI5722" t="s">
        <v>14251</v>
      </c>
      <c r="AJ5722" t="s">
        <v>14253</v>
      </c>
    </row>
    <row r="5723" spans="1:36" ht="17.25" hidden="1" customHeight="1" x14ac:dyDescent="0.2">
      <c r="A5723" s="4" t="s">
        <v>14246</v>
      </c>
      <c r="B5723" t="s">
        <v>8398</v>
      </c>
      <c r="C5723" t="s">
        <v>14247</v>
      </c>
      <c r="E5723" t="s">
        <v>9207</v>
      </c>
      <c r="F5723" t="s">
        <v>64</v>
      </c>
      <c r="G5723" s="5">
        <v>86</v>
      </c>
      <c r="H5723" t="s">
        <v>42</v>
      </c>
      <c r="I5723" t="s">
        <v>65</v>
      </c>
      <c r="J5723" t="s">
        <v>559</v>
      </c>
      <c r="N5723" s="6">
        <v>2002</v>
      </c>
      <c r="R5723" s="7">
        <v>35.657800000000002</v>
      </c>
      <c r="S5723" s="7">
        <v>-89.3964</v>
      </c>
      <c r="T5723" t="s">
        <v>46</v>
      </c>
      <c r="U5723" t="s">
        <v>9705</v>
      </c>
      <c r="V5723" t="s">
        <v>9706</v>
      </c>
      <c r="X5723" t="s">
        <v>8652</v>
      </c>
      <c r="Y5723" t="s">
        <v>3012</v>
      </c>
      <c r="Z5723" t="s">
        <v>3691</v>
      </c>
      <c r="AA5723" t="s">
        <v>14248</v>
      </c>
      <c r="AB5723" t="s">
        <v>9208</v>
      </c>
      <c r="AG5723" t="s">
        <v>14249</v>
      </c>
      <c r="AH5723" s="24">
        <v>26155</v>
      </c>
      <c r="AI5723" t="s">
        <v>14251</v>
      </c>
      <c r="AJ5723" t="s">
        <v>14254</v>
      </c>
    </row>
    <row r="5724" spans="1:36" ht="17.25" hidden="1" customHeight="1" x14ac:dyDescent="0.2">
      <c r="A5724" s="4" t="s">
        <v>14246</v>
      </c>
      <c r="B5724" t="s">
        <v>8398</v>
      </c>
      <c r="C5724" t="s">
        <v>14247</v>
      </c>
      <c r="E5724" t="s">
        <v>1693</v>
      </c>
      <c r="F5724" t="s">
        <v>64</v>
      </c>
      <c r="G5724" s="5">
        <v>86</v>
      </c>
      <c r="H5724" t="s">
        <v>42</v>
      </c>
      <c r="I5724" t="s">
        <v>65</v>
      </c>
      <c r="J5724" t="s">
        <v>559</v>
      </c>
      <c r="N5724" s="6">
        <v>2002</v>
      </c>
      <c r="R5724" s="7">
        <v>35.657800000000002</v>
      </c>
      <c r="S5724" s="7">
        <v>-89.3964</v>
      </c>
      <c r="T5724" t="s">
        <v>46</v>
      </c>
      <c r="U5724" t="s">
        <v>9705</v>
      </c>
      <c r="V5724" t="s">
        <v>9706</v>
      </c>
      <c r="X5724" t="s">
        <v>8652</v>
      </c>
      <c r="Y5724" t="s">
        <v>3012</v>
      </c>
      <c r="Z5724" t="s">
        <v>3691</v>
      </c>
      <c r="AA5724" t="s">
        <v>14248</v>
      </c>
      <c r="AB5724" t="s">
        <v>13070</v>
      </c>
      <c r="AG5724" t="s">
        <v>14249</v>
      </c>
      <c r="AH5724" s="24">
        <v>26156</v>
      </c>
      <c r="AI5724" t="s">
        <v>14251</v>
      </c>
      <c r="AJ5724" t="s">
        <v>14255</v>
      </c>
    </row>
    <row r="5725" spans="1:36" ht="17.25" hidden="1" customHeight="1" x14ac:dyDescent="0.2">
      <c r="A5725" s="4" t="s">
        <v>14246</v>
      </c>
      <c r="B5725" t="s">
        <v>8398</v>
      </c>
      <c r="C5725" t="s">
        <v>14247</v>
      </c>
      <c r="E5725" t="s">
        <v>1701</v>
      </c>
      <c r="F5725" t="s">
        <v>64</v>
      </c>
      <c r="G5725" s="5">
        <v>86</v>
      </c>
      <c r="H5725" t="s">
        <v>42</v>
      </c>
      <c r="I5725" t="s">
        <v>65</v>
      </c>
      <c r="J5725" t="s">
        <v>559</v>
      </c>
      <c r="N5725" s="6">
        <v>2002</v>
      </c>
      <c r="R5725" s="7">
        <v>35.657800000000002</v>
      </c>
      <c r="S5725" s="7">
        <v>-89.3964</v>
      </c>
      <c r="T5725" t="s">
        <v>46</v>
      </c>
      <c r="U5725" t="s">
        <v>9705</v>
      </c>
      <c r="V5725" t="s">
        <v>9706</v>
      </c>
      <c r="X5725" t="s">
        <v>8652</v>
      </c>
      <c r="Y5725" t="s">
        <v>3012</v>
      </c>
      <c r="Z5725" t="s">
        <v>3691</v>
      </c>
      <c r="AA5725" t="s">
        <v>14248</v>
      </c>
      <c r="AB5725" t="s">
        <v>13072</v>
      </c>
      <c r="AG5725" t="s">
        <v>14249</v>
      </c>
      <c r="AH5725" s="24">
        <v>26157</v>
      </c>
      <c r="AI5725" t="s">
        <v>14251</v>
      </c>
      <c r="AJ5725" t="s">
        <v>14256</v>
      </c>
    </row>
    <row r="5726" spans="1:36" ht="17.25" hidden="1" customHeight="1" x14ac:dyDescent="0.2">
      <c r="A5726" s="4" t="s">
        <v>14246</v>
      </c>
      <c r="B5726" t="s">
        <v>8398</v>
      </c>
      <c r="C5726" t="s">
        <v>14247</v>
      </c>
      <c r="E5726" t="s">
        <v>703</v>
      </c>
      <c r="F5726" t="s">
        <v>64</v>
      </c>
      <c r="G5726" s="5">
        <v>85</v>
      </c>
      <c r="H5726" t="s">
        <v>42</v>
      </c>
      <c r="I5726" t="s">
        <v>65</v>
      </c>
      <c r="J5726" t="s">
        <v>559</v>
      </c>
      <c r="N5726" s="6">
        <v>2001</v>
      </c>
      <c r="R5726" s="7">
        <v>35.657800000000002</v>
      </c>
      <c r="S5726" s="7">
        <v>-89.3964</v>
      </c>
      <c r="T5726" t="s">
        <v>46</v>
      </c>
      <c r="U5726" t="s">
        <v>9705</v>
      </c>
      <c r="V5726" t="s">
        <v>9706</v>
      </c>
      <c r="X5726" t="s">
        <v>8652</v>
      </c>
      <c r="Y5726" t="s">
        <v>3012</v>
      </c>
      <c r="Z5726" t="s">
        <v>3691</v>
      </c>
      <c r="AA5726" t="s">
        <v>14248</v>
      </c>
      <c r="AB5726" t="s">
        <v>8916</v>
      </c>
      <c r="AG5726" t="s">
        <v>14249</v>
      </c>
      <c r="AH5726" s="6">
        <v>25993</v>
      </c>
      <c r="AI5726" t="s">
        <v>14251</v>
      </c>
      <c r="AJ5726" t="s">
        <v>14257</v>
      </c>
    </row>
    <row r="5727" spans="1:36" ht="17.25" hidden="1" customHeight="1" x14ac:dyDescent="0.2">
      <c r="A5727" s="4" t="s">
        <v>14246</v>
      </c>
      <c r="B5727" t="s">
        <v>8398</v>
      </c>
      <c r="C5727" t="s">
        <v>14247</v>
      </c>
      <c r="E5727" t="s">
        <v>738</v>
      </c>
      <c r="F5727" t="s">
        <v>64</v>
      </c>
      <c r="G5727" s="5">
        <v>85</v>
      </c>
      <c r="H5727" t="s">
        <v>42</v>
      </c>
      <c r="I5727" t="s">
        <v>65</v>
      </c>
      <c r="J5727" t="s">
        <v>559</v>
      </c>
      <c r="N5727" s="6">
        <v>2001</v>
      </c>
      <c r="R5727" s="7">
        <v>35.657800000000002</v>
      </c>
      <c r="S5727" s="7">
        <v>-89.3964</v>
      </c>
      <c r="T5727" t="s">
        <v>46</v>
      </c>
      <c r="U5727" t="s">
        <v>9705</v>
      </c>
      <c r="V5727" t="s">
        <v>9706</v>
      </c>
      <c r="X5727" t="s">
        <v>8652</v>
      </c>
      <c r="Y5727" t="s">
        <v>3012</v>
      </c>
      <c r="Z5727" t="s">
        <v>3691</v>
      </c>
      <c r="AA5727" t="s">
        <v>14248</v>
      </c>
      <c r="AB5727" t="s">
        <v>8803</v>
      </c>
      <c r="AG5727" t="s">
        <v>14249</v>
      </c>
      <c r="AH5727" s="6">
        <v>25994</v>
      </c>
      <c r="AI5727" t="s">
        <v>14251</v>
      </c>
      <c r="AJ5727" t="s">
        <v>14258</v>
      </c>
    </row>
    <row r="5728" spans="1:36" ht="17.25" hidden="1" customHeight="1" x14ac:dyDescent="0.2">
      <c r="A5728" s="4" t="s">
        <v>14246</v>
      </c>
      <c r="B5728" t="s">
        <v>8398</v>
      </c>
      <c r="C5728" t="s">
        <v>14247</v>
      </c>
      <c r="E5728" t="s">
        <v>740</v>
      </c>
      <c r="F5728" t="s">
        <v>64</v>
      </c>
      <c r="G5728" s="5">
        <v>85</v>
      </c>
      <c r="H5728" t="s">
        <v>42</v>
      </c>
      <c r="I5728" t="s">
        <v>65</v>
      </c>
      <c r="J5728" t="s">
        <v>559</v>
      </c>
      <c r="N5728" s="6">
        <v>2001</v>
      </c>
      <c r="R5728" s="7">
        <v>35.657800000000002</v>
      </c>
      <c r="S5728" s="7">
        <v>-89.3964</v>
      </c>
      <c r="T5728" t="s">
        <v>46</v>
      </c>
      <c r="U5728" t="s">
        <v>9705</v>
      </c>
      <c r="V5728" t="s">
        <v>9706</v>
      </c>
      <c r="X5728" t="s">
        <v>8652</v>
      </c>
      <c r="Y5728" t="s">
        <v>3012</v>
      </c>
      <c r="Z5728" t="s">
        <v>3691</v>
      </c>
      <c r="AA5728" t="s">
        <v>14248</v>
      </c>
      <c r="AB5728" t="s">
        <v>8807</v>
      </c>
      <c r="AG5728" t="s">
        <v>14249</v>
      </c>
      <c r="AH5728" s="6">
        <v>25995</v>
      </c>
      <c r="AI5728" t="s">
        <v>14251</v>
      </c>
      <c r="AJ5728" t="s">
        <v>14259</v>
      </c>
    </row>
    <row r="5729" spans="1:36" ht="17.25" hidden="1" customHeight="1" x14ac:dyDescent="0.2">
      <c r="A5729" s="4" t="s">
        <v>14246</v>
      </c>
      <c r="B5729" t="s">
        <v>8398</v>
      </c>
      <c r="C5729" t="s">
        <v>14247</v>
      </c>
      <c r="E5729" t="s">
        <v>1492</v>
      </c>
      <c r="F5729" t="s">
        <v>64</v>
      </c>
      <c r="G5729" s="5">
        <v>85</v>
      </c>
      <c r="H5729" t="s">
        <v>42</v>
      </c>
      <c r="I5729" t="s">
        <v>65</v>
      </c>
      <c r="J5729" t="s">
        <v>559</v>
      </c>
      <c r="N5729" s="6">
        <v>2001</v>
      </c>
      <c r="R5729" s="7">
        <v>35.657800000000002</v>
      </c>
      <c r="S5729" s="7">
        <v>-89.3964</v>
      </c>
      <c r="T5729" t="s">
        <v>46</v>
      </c>
      <c r="U5729" t="s">
        <v>9705</v>
      </c>
      <c r="V5729" t="s">
        <v>9706</v>
      </c>
      <c r="X5729" t="s">
        <v>8652</v>
      </c>
      <c r="Y5729" t="s">
        <v>3012</v>
      </c>
      <c r="Z5729" t="s">
        <v>3691</v>
      </c>
      <c r="AA5729" t="s">
        <v>14248</v>
      </c>
      <c r="AB5729" t="s">
        <v>9002</v>
      </c>
      <c r="AG5729" t="s">
        <v>14249</v>
      </c>
      <c r="AH5729" s="24">
        <v>25996</v>
      </c>
      <c r="AI5729" t="s">
        <v>14251</v>
      </c>
      <c r="AJ5729" t="s">
        <v>14260</v>
      </c>
    </row>
    <row r="5730" spans="1:36" ht="17.25" hidden="1" customHeight="1" x14ac:dyDescent="0.2">
      <c r="A5730" s="4" t="s">
        <v>14246</v>
      </c>
      <c r="B5730" t="s">
        <v>8398</v>
      </c>
      <c r="C5730" t="s">
        <v>14247</v>
      </c>
      <c r="E5730" t="s">
        <v>1494</v>
      </c>
      <c r="F5730" t="s">
        <v>64</v>
      </c>
      <c r="G5730" s="5">
        <v>85</v>
      </c>
      <c r="H5730" t="s">
        <v>42</v>
      </c>
      <c r="I5730" t="s">
        <v>65</v>
      </c>
      <c r="J5730" t="s">
        <v>559</v>
      </c>
      <c r="N5730" s="6">
        <v>2001</v>
      </c>
      <c r="R5730" s="7">
        <v>35.657800000000002</v>
      </c>
      <c r="S5730" s="7">
        <v>-89.3964</v>
      </c>
      <c r="T5730" t="s">
        <v>46</v>
      </c>
      <c r="U5730" t="s">
        <v>9705</v>
      </c>
      <c r="V5730" t="s">
        <v>9706</v>
      </c>
      <c r="X5730" t="s">
        <v>8652</v>
      </c>
      <c r="Y5730" t="s">
        <v>3012</v>
      </c>
      <c r="Z5730" t="s">
        <v>3691</v>
      </c>
      <c r="AA5730" t="s">
        <v>14248</v>
      </c>
      <c r="AB5730" t="s">
        <v>9004</v>
      </c>
      <c r="AG5730" t="s">
        <v>14249</v>
      </c>
      <c r="AH5730" s="24">
        <v>25997</v>
      </c>
      <c r="AI5730" t="s">
        <v>14251</v>
      </c>
      <c r="AJ5730" t="s">
        <v>14261</v>
      </c>
    </row>
    <row r="5731" spans="1:36" ht="17.25" hidden="1" customHeight="1" x14ac:dyDescent="0.2">
      <c r="A5731" s="4" t="s">
        <v>14246</v>
      </c>
      <c r="B5731" t="s">
        <v>8398</v>
      </c>
      <c r="C5731" t="s">
        <v>14247</v>
      </c>
      <c r="E5731" t="s">
        <v>9006</v>
      </c>
      <c r="F5731" t="s">
        <v>64</v>
      </c>
      <c r="G5731" s="5">
        <v>85</v>
      </c>
      <c r="H5731" t="s">
        <v>42</v>
      </c>
      <c r="I5731" t="s">
        <v>65</v>
      </c>
      <c r="J5731" t="s">
        <v>559</v>
      </c>
      <c r="N5731" s="6">
        <v>2001</v>
      </c>
      <c r="R5731" s="7">
        <v>35.657800000000002</v>
      </c>
      <c r="S5731" s="7">
        <v>-89.3964</v>
      </c>
      <c r="T5731" t="s">
        <v>46</v>
      </c>
      <c r="U5731" t="s">
        <v>9705</v>
      </c>
      <c r="V5731" t="s">
        <v>9706</v>
      </c>
      <c r="X5731" t="s">
        <v>8652</v>
      </c>
      <c r="Y5731" t="s">
        <v>3012</v>
      </c>
      <c r="Z5731" t="s">
        <v>3691</v>
      </c>
      <c r="AA5731" t="s">
        <v>14248</v>
      </c>
      <c r="AB5731" t="s">
        <v>9007</v>
      </c>
      <c r="AG5731" t="s">
        <v>14249</v>
      </c>
      <c r="AH5731" s="6">
        <v>25998</v>
      </c>
      <c r="AI5731" t="s">
        <v>14251</v>
      </c>
      <c r="AJ5731" t="s">
        <v>14262</v>
      </c>
    </row>
    <row r="5732" spans="1:36" ht="17.25" hidden="1" customHeight="1" x14ac:dyDescent="0.2">
      <c r="A5732" s="4" t="s">
        <v>14246</v>
      </c>
      <c r="B5732" t="s">
        <v>8398</v>
      </c>
      <c r="C5732" t="s">
        <v>14247</v>
      </c>
      <c r="E5732" t="s">
        <v>601</v>
      </c>
      <c r="F5732" t="s">
        <v>64</v>
      </c>
      <c r="G5732" s="5">
        <v>85</v>
      </c>
      <c r="H5732" t="s">
        <v>42</v>
      </c>
      <c r="I5732" t="s">
        <v>65</v>
      </c>
      <c r="J5732" t="s">
        <v>559</v>
      </c>
      <c r="N5732" s="24">
        <v>2001</v>
      </c>
      <c r="R5732" s="7">
        <v>35.657800000000002</v>
      </c>
      <c r="S5732" s="7">
        <v>-89.3964</v>
      </c>
      <c r="T5732" t="s">
        <v>46</v>
      </c>
      <c r="U5732" t="s">
        <v>9705</v>
      </c>
      <c r="V5732" t="s">
        <v>9706</v>
      </c>
      <c r="X5732" t="s">
        <v>8652</v>
      </c>
      <c r="Y5732" t="s">
        <v>3012</v>
      </c>
      <c r="Z5732" t="s">
        <v>3691</v>
      </c>
      <c r="AA5732" t="s">
        <v>14248</v>
      </c>
      <c r="AB5732" t="s">
        <v>9009</v>
      </c>
      <c r="AG5732" t="s">
        <v>14249</v>
      </c>
      <c r="AH5732" s="24">
        <v>25999</v>
      </c>
      <c r="AI5732" t="s">
        <v>14251</v>
      </c>
      <c r="AJ5732" t="s">
        <v>14263</v>
      </c>
    </row>
    <row r="5733" spans="1:36" ht="17.25" hidden="1" customHeight="1" x14ac:dyDescent="0.2">
      <c r="A5733" s="4" t="s">
        <v>14246</v>
      </c>
      <c r="B5733" t="s">
        <v>8398</v>
      </c>
      <c r="C5733" t="s">
        <v>14247</v>
      </c>
      <c r="E5733" t="s">
        <v>9217</v>
      </c>
      <c r="F5733" t="s">
        <v>64</v>
      </c>
      <c r="G5733" s="5">
        <v>86</v>
      </c>
      <c r="H5733" t="s">
        <v>42</v>
      </c>
      <c r="I5733" t="s">
        <v>65</v>
      </c>
      <c r="J5733" t="s">
        <v>559</v>
      </c>
      <c r="N5733" s="24">
        <v>2002</v>
      </c>
      <c r="R5733" s="7">
        <v>35.657800000000002</v>
      </c>
      <c r="S5733" s="7">
        <v>-89.3964</v>
      </c>
      <c r="T5733" t="s">
        <v>46</v>
      </c>
      <c r="U5733" t="s">
        <v>9705</v>
      </c>
      <c r="V5733" t="s">
        <v>9706</v>
      </c>
      <c r="X5733" t="s">
        <v>8652</v>
      </c>
      <c r="Y5733" t="s">
        <v>3012</v>
      </c>
      <c r="Z5733" t="s">
        <v>3691</v>
      </c>
      <c r="AA5733" t="s">
        <v>14248</v>
      </c>
      <c r="AB5733" t="s">
        <v>9218</v>
      </c>
      <c r="AG5733" t="s">
        <v>14249</v>
      </c>
      <c r="AH5733" s="24">
        <v>26154</v>
      </c>
      <c r="AI5733" t="s">
        <v>14251</v>
      </c>
      <c r="AJ5733" t="s">
        <v>14264</v>
      </c>
    </row>
    <row r="5734" spans="1:36" ht="17.25" hidden="1" customHeight="1" x14ac:dyDescent="0.2">
      <c r="A5734" s="4" t="s">
        <v>5501</v>
      </c>
      <c r="B5734" t="s">
        <v>4915</v>
      </c>
      <c r="C5734" t="s">
        <v>5502</v>
      </c>
      <c r="E5734" t="s">
        <v>56</v>
      </c>
      <c r="F5734" t="s">
        <v>86</v>
      </c>
      <c r="G5734" s="5">
        <v>66</v>
      </c>
      <c r="H5734" t="s">
        <v>857</v>
      </c>
      <c r="I5734" t="s">
        <v>240</v>
      </c>
      <c r="J5734" t="s">
        <v>45</v>
      </c>
      <c r="M5734" t="s">
        <v>2514</v>
      </c>
      <c r="N5734" s="27">
        <v>1960</v>
      </c>
      <c r="R5734" s="7">
        <v>50.134406800000001</v>
      </c>
      <c r="S5734" s="7">
        <v>-96.851795499999994</v>
      </c>
      <c r="T5734" t="s">
        <v>46</v>
      </c>
      <c r="U5734" t="s">
        <v>5503</v>
      </c>
      <c r="X5734" t="s">
        <v>5344</v>
      </c>
      <c r="Y5734" t="s">
        <v>3012</v>
      </c>
      <c r="Z5734" t="s">
        <v>3691</v>
      </c>
      <c r="AG5734" t="s">
        <v>5504</v>
      </c>
      <c r="AH5734" s="30">
        <v>19213</v>
      </c>
      <c r="AI5734" t="s">
        <v>5505</v>
      </c>
      <c r="AJ5734" t="s">
        <v>5507</v>
      </c>
    </row>
    <row r="5735" spans="1:36" ht="17.25" hidden="1" customHeight="1" x14ac:dyDescent="0.2">
      <c r="A5735" s="4" t="s">
        <v>8863</v>
      </c>
      <c r="B5735" t="s">
        <v>8398</v>
      </c>
      <c r="C5735" t="s">
        <v>8864</v>
      </c>
      <c r="E5735" t="s">
        <v>335</v>
      </c>
      <c r="F5735" t="s">
        <v>86</v>
      </c>
      <c r="G5735" s="5">
        <v>125</v>
      </c>
      <c r="H5735" t="s">
        <v>42</v>
      </c>
      <c r="I5735" t="s">
        <v>240</v>
      </c>
      <c r="J5735" t="s">
        <v>559</v>
      </c>
      <c r="N5735" s="6">
        <v>1960</v>
      </c>
      <c r="P5735" s="24">
        <v>2025</v>
      </c>
      <c r="R5735" s="7">
        <v>32.518099999999997</v>
      </c>
      <c r="S5735" s="7">
        <v>-93.761099999999999</v>
      </c>
      <c r="T5735" t="s">
        <v>46</v>
      </c>
      <c r="U5735" t="s">
        <v>8865</v>
      </c>
      <c r="V5735" t="s">
        <v>8733</v>
      </c>
      <c r="X5735" t="s">
        <v>8512</v>
      </c>
      <c r="Y5735" t="s">
        <v>3012</v>
      </c>
      <c r="Z5735" t="s">
        <v>3691</v>
      </c>
      <c r="AA5735" t="s">
        <v>8866</v>
      </c>
      <c r="AB5735" t="s">
        <v>8427</v>
      </c>
      <c r="AG5735" t="s">
        <v>8867</v>
      </c>
      <c r="AH5735" s="24">
        <v>755</v>
      </c>
      <c r="AI5735" t="s">
        <v>8868</v>
      </c>
      <c r="AJ5735" t="s">
        <v>8869</v>
      </c>
    </row>
    <row r="5736" spans="1:36" ht="17.25" hidden="1" customHeight="1" x14ac:dyDescent="0.2">
      <c r="A5736" s="4" t="s">
        <v>14280</v>
      </c>
      <c r="B5736" t="s">
        <v>8398</v>
      </c>
      <c r="C5736" t="s">
        <v>14281</v>
      </c>
      <c r="E5736" t="s">
        <v>56</v>
      </c>
      <c r="F5736" t="s">
        <v>64</v>
      </c>
      <c r="G5736" s="5">
        <v>531</v>
      </c>
      <c r="H5736" t="s">
        <v>42</v>
      </c>
      <c r="I5736" t="s">
        <v>240</v>
      </c>
      <c r="J5736" t="s">
        <v>559</v>
      </c>
      <c r="N5736" s="6">
        <v>1973</v>
      </c>
      <c r="R5736" s="7">
        <v>32.835799999999999</v>
      </c>
      <c r="S5736" s="7">
        <v>-96.5458</v>
      </c>
      <c r="T5736" t="s">
        <v>46</v>
      </c>
      <c r="U5736" t="s">
        <v>14282</v>
      </c>
      <c r="V5736" t="s">
        <v>14283</v>
      </c>
      <c r="X5736" t="s">
        <v>8584</v>
      </c>
      <c r="Y5736" t="s">
        <v>3012</v>
      </c>
      <c r="Z5736" t="s">
        <v>3691</v>
      </c>
      <c r="AA5736" t="s">
        <v>14284</v>
      </c>
      <c r="AB5736" t="s">
        <v>8503</v>
      </c>
      <c r="AG5736" t="s">
        <v>14285</v>
      </c>
      <c r="AH5736" s="24">
        <v>11378</v>
      </c>
      <c r="AI5736" t="s">
        <v>14286</v>
      </c>
      <c r="AJ5736" t="s">
        <v>14288</v>
      </c>
    </row>
    <row r="5737" spans="1:36" ht="17.25" hidden="1" customHeight="1" x14ac:dyDescent="0.2">
      <c r="A5737" s="4" t="s">
        <v>14289</v>
      </c>
      <c r="B5737" t="s">
        <v>8398</v>
      </c>
      <c r="C5737" t="s">
        <v>14290</v>
      </c>
      <c r="E5737" t="s">
        <v>14291</v>
      </c>
      <c r="F5737" t="s">
        <v>86</v>
      </c>
      <c r="G5737" s="5">
        <v>61</v>
      </c>
      <c r="H5737" t="s">
        <v>42</v>
      </c>
      <c r="I5737" t="s">
        <v>65</v>
      </c>
      <c r="J5737" t="s">
        <v>559</v>
      </c>
      <c r="N5737" s="24">
        <v>2002</v>
      </c>
      <c r="R5737" s="7">
        <v>34.177199999999999</v>
      </c>
      <c r="S5737" s="7">
        <v>-118.3147</v>
      </c>
      <c r="T5737" t="s">
        <v>46</v>
      </c>
      <c r="U5737" t="s">
        <v>14292</v>
      </c>
      <c r="V5737" t="s">
        <v>8593</v>
      </c>
      <c r="X5737" t="s">
        <v>8572</v>
      </c>
      <c r="Y5737" t="s">
        <v>3012</v>
      </c>
      <c r="Z5737" t="s">
        <v>3691</v>
      </c>
      <c r="AA5737" t="s">
        <v>14293</v>
      </c>
      <c r="AB5737" t="s">
        <v>14294</v>
      </c>
      <c r="AG5737" t="s">
        <v>14295</v>
      </c>
      <c r="AH5737" s="24">
        <v>32629</v>
      </c>
      <c r="AI5737" t="s">
        <v>14296</v>
      </c>
      <c r="AJ5737" t="s">
        <v>14297</v>
      </c>
    </row>
    <row r="5738" spans="1:36" ht="17.25" hidden="1" customHeight="1" x14ac:dyDescent="0.2">
      <c r="A5738" s="4" t="s">
        <v>14298</v>
      </c>
      <c r="B5738" t="s">
        <v>8398</v>
      </c>
      <c r="C5738" t="s">
        <v>14299</v>
      </c>
      <c r="E5738" t="s">
        <v>335</v>
      </c>
      <c r="F5738" t="s">
        <v>13575</v>
      </c>
      <c r="G5738" s="5">
        <v>85</v>
      </c>
      <c r="H5738" t="s">
        <v>42</v>
      </c>
      <c r="I5738" t="s">
        <v>65</v>
      </c>
      <c r="J5738" t="s">
        <v>559</v>
      </c>
      <c r="L5738" t="s">
        <v>45</v>
      </c>
      <c r="M5738" t="s">
        <v>559</v>
      </c>
      <c r="N5738" s="24">
        <v>1974</v>
      </c>
      <c r="R5738" s="7">
        <v>39.724600000000002</v>
      </c>
      <c r="S5738" s="7">
        <v>-94.877300000000005</v>
      </c>
      <c r="T5738" t="s">
        <v>46</v>
      </c>
      <c r="U5738" t="s">
        <v>14300</v>
      </c>
      <c r="V5738" t="s">
        <v>14301</v>
      </c>
      <c r="X5738" t="s">
        <v>8994</v>
      </c>
      <c r="Y5738" t="s">
        <v>3012</v>
      </c>
      <c r="Z5738" t="s">
        <v>3691</v>
      </c>
      <c r="AA5738" t="s">
        <v>14302</v>
      </c>
      <c r="AB5738" t="s">
        <v>8427</v>
      </c>
      <c r="AG5738" t="s">
        <v>14303</v>
      </c>
      <c r="AH5738" s="24">
        <v>11423</v>
      </c>
      <c r="AI5738" t="s">
        <v>14304</v>
      </c>
      <c r="AJ5738" t="s">
        <v>14306</v>
      </c>
    </row>
    <row r="5739" spans="1:36" ht="17.25" hidden="1" customHeight="1" x14ac:dyDescent="0.2">
      <c r="A5739" s="4" t="s">
        <v>14307</v>
      </c>
      <c r="B5739" t="s">
        <v>8398</v>
      </c>
      <c r="C5739" t="s">
        <v>14308</v>
      </c>
      <c r="E5739" t="s">
        <v>8476</v>
      </c>
      <c r="F5739" t="s">
        <v>86</v>
      </c>
      <c r="G5739" s="5">
        <v>280</v>
      </c>
      <c r="H5739" t="s">
        <v>42</v>
      </c>
      <c r="I5739" t="s">
        <v>43</v>
      </c>
      <c r="J5739" t="s">
        <v>559</v>
      </c>
      <c r="N5739" s="24">
        <v>2002</v>
      </c>
      <c r="R5739" s="7">
        <v>41.872042999999998</v>
      </c>
      <c r="S5739" s="7">
        <v>-71.895799999999994</v>
      </c>
      <c r="T5739" t="s">
        <v>46</v>
      </c>
      <c r="U5739" t="s">
        <v>14309</v>
      </c>
      <c r="V5739" t="s">
        <v>14079</v>
      </c>
      <c r="X5739" t="s">
        <v>8412</v>
      </c>
      <c r="Y5739" t="s">
        <v>3012</v>
      </c>
      <c r="Z5739" t="s">
        <v>3691</v>
      </c>
      <c r="AA5739" t="s">
        <v>14310</v>
      </c>
      <c r="AB5739" t="s">
        <v>8481</v>
      </c>
      <c r="AG5739" t="s">
        <v>14311</v>
      </c>
      <c r="AH5739" s="24">
        <v>25016</v>
      </c>
      <c r="AI5739" t="s">
        <v>14312</v>
      </c>
      <c r="AJ5739" t="s">
        <v>14313</v>
      </c>
    </row>
    <row r="5740" spans="1:36" ht="17.25" hidden="1" customHeight="1" x14ac:dyDescent="0.2">
      <c r="A5740" s="4" t="s">
        <v>14307</v>
      </c>
      <c r="B5740" t="s">
        <v>8398</v>
      </c>
      <c r="C5740" t="s">
        <v>14308</v>
      </c>
      <c r="E5740" t="s">
        <v>8485</v>
      </c>
      <c r="F5740" t="s">
        <v>86</v>
      </c>
      <c r="G5740" s="5">
        <v>280</v>
      </c>
      <c r="H5740" t="s">
        <v>42</v>
      </c>
      <c r="I5740" t="s">
        <v>43</v>
      </c>
      <c r="J5740" t="s">
        <v>559</v>
      </c>
      <c r="N5740" s="24">
        <v>2002</v>
      </c>
      <c r="R5740" s="7">
        <v>41.872042999999998</v>
      </c>
      <c r="S5740" s="7">
        <v>-71.895799999999994</v>
      </c>
      <c r="T5740" t="s">
        <v>46</v>
      </c>
      <c r="U5740" t="s">
        <v>14309</v>
      </c>
      <c r="V5740" t="s">
        <v>14079</v>
      </c>
      <c r="X5740" t="s">
        <v>8412</v>
      </c>
      <c r="Y5740" t="s">
        <v>3012</v>
      </c>
      <c r="Z5740" t="s">
        <v>3691</v>
      </c>
      <c r="AA5740" t="s">
        <v>14310</v>
      </c>
      <c r="AB5740" t="s">
        <v>8486</v>
      </c>
      <c r="AG5740" t="s">
        <v>14311</v>
      </c>
      <c r="AH5740" s="24">
        <v>25026</v>
      </c>
      <c r="AI5740" t="s">
        <v>14312</v>
      </c>
      <c r="AJ5740" t="s">
        <v>14314</v>
      </c>
    </row>
    <row r="5741" spans="1:36" ht="17.25" hidden="1" customHeight="1" x14ac:dyDescent="0.2">
      <c r="A5741" s="4" t="s">
        <v>14307</v>
      </c>
      <c r="B5741" t="s">
        <v>8398</v>
      </c>
      <c r="C5741" t="s">
        <v>14308</v>
      </c>
      <c r="E5741" t="s">
        <v>11910</v>
      </c>
      <c r="F5741" t="s">
        <v>86</v>
      </c>
      <c r="G5741" s="5">
        <v>280</v>
      </c>
      <c r="H5741" t="s">
        <v>42</v>
      </c>
      <c r="I5741" t="s">
        <v>43</v>
      </c>
      <c r="J5741" t="s">
        <v>559</v>
      </c>
      <c r="N5741" s="24">
        <v>2002</v>
      </c>
      <c r="R5741" s="7">
        <v>41.872042999999998</v>
      </c>
      <c r="S5741" s="7">
        <v>-71.895799999999994</v>
      </c>
      <c r="T5741" t="s">
        <v>46</v>
      </c>
      <c r="U5741" t="s">
        <v>14309</v>
      </c>
      <c r="V5741" t="s">
        <v>14079</v>
      </c>
      <c r="X5741" t="s">
        <v>8412</v>
      </c>
      <c r="Y5741" t="s">
        <v>3012</v>
      </c>
      <c r="Z5741" t="s">
        <v>3691</v>
      </c>
      <c r="AA5741" t="s">
        <v>14310</v>
      </c>
      <c r="AB5741" t="s">
        <v>11911</v>
      </c>
      <c r="AG5741" t="s">
        <v>14311</v>
      </c>
      <c r="AH5741" s="24">
        <v>25027</v>
      </c>
      <c r="AI5741" t="s">
        <v>14312</v>
      </c>
      <c r="AJ5741" t="s">
        <v>14315</v>
      </c>
    </row>
    <row r="5742" spans="1:36" ht="17.25" hidden="1" customHeight="1" x14ac:dyDescent="0.2">
      <c r="A5742" s="4" t="s">
        <v>14316</v>
      </c>
      <c r="B5742" t="s">
        <v>8398</v>
      </c>
      <c r="C5742" t="s">
        <v>14317</v>
      </c>
      <c r="E5742" t="s">
        <v>565</v>
      </c>
      <c r="F5742" t="s">
        <v>86</v>
      </c>
      <c r="G5742" s="5">
        <v>657</v>
      </c>
      <c r="H5742" t="s">
        <v>42</v>
      </c>
      <c r="I5742" t="s">
        <v>43</v>
      </c>
      <c r="J5742" t="s">
        <v>559</v>
      </c>
      <c r="N5742" s="8">
        <v>2007</v>
      </c>
      <c r="R5742" s="7">
        <v>40.331667000000003</v>
      </c>
      <c r="S5742" s="7">
        <v>-111.7542</v>
      </c>
      <c r="T5742" t="s">
        <v>46</v>
      </c>
      <c r="U5742" t="s">
        <v>14318</v>
      </c>
      <c r="V5742" t="s">
        <v>11001</v>
      </c>
      <c r="X5742" t="s">
        <v>11001</v>
      </c>
      <c r="Y5742" t="s">
        <v>3012</v>
      </c>
      <c r="Z5742" t="s">
        <v>3691</v>
      </c>
      <c r="AA5742" t="s">
        <v>14319</v>
      </c>
      <c r="AB5742" t="s">
        <v>14320</v>
      </c>
      <c r="AI5742" t="s">
        <v>14321</v>
      </c>
      <c r="AJ5742" t="s">
        <v>14322</v>
      </c>
    </row>
    <row r="5743" spans="1:36" ht="17.25" hidden="1" customHeight="1" x14ac:dyDescent="0.2">
      <c r="A5743" s="4" t="s">
        <v>14325</v>
      </c>
      <c r="B5743" t="s">
        <v>8398</v>
      </c>
      <c r="C5743" t="s">
        <v>14326</v>
      </c>
      <c r="E5743" t="s">
        <v>40</v>
      </c>
      <c r="F5743" t="s">
        <v>64</v>
      </c>
      <c r="G5743" s="5">
        <v>89</v>
      </c>
      <c r="H5743" t="s">
        <v>42</v>
      </c>
      <c r="I5743" t="s">
        <v>65</v>
      </c>
      <c r="J5743" t="s">
        <v>559</v>
      </c>
      <c r="N5743" s="6">
        <v>2001</v>
      </c>
      <c r="R5743" s="7">
        <v>43.798439000000002</v>
      </c>
      <c r="S5743" s="7">
        <v>-94.841449999999995</v>
      </c>
      <c r="T5743" t="s">
        <v>46</v>
      </c>
      <c r="U5743" t="s">
        <v>14327</v>
      </c>
      <c r="V5743" t="s">
        <v>14328</v>
      </c>
      <c r="X5743" t="s">
        <v>9464</v>
      </c>
      <c r="Y5743" t="s">
        <v>3012</v>
      </c>
      <c r="Z5743" t="s">
        <v>3691</v>
      </c>
      <c r="AA5743" t="s">
        <v>14329</v>
      </c>
      <c r="AB5743" t="s">
        <v>8690</v>
      </c>
      <c r="AG5743" t="s">
        <v>14330</v>
      </c>
      <c r="AH5743" s="24">
        <v>24282</v>
      </c>
      <c r="AI5743" t="s">
        <v>14331</v>
      </c>
      <c r="AJ5743" t="s">
        <v>14332</v>
      </c>
    </row>
    <row r="5744" spans="1:36" ht="17.25" hidden="1" customHeight="1" x14ac:dyDescent="0.2">
      <c r="A5744" s="4" t="s">
        <v>14325</v>
      </c>
      <c r="B5744" t="s">
        <v>8398</v>
      </c>
      <c r="C5744" t="s">
        <v>14326</v>
      </c>
      <c r="E5744" t="s">
        <v>56</v>
      </c>
      <c r="F5744" t="s">
        <v>64</v>
      </c>
      <c r="G5744" s="5">
        <v>89</v>
      </c>
      <c r="H5744" t="s">
        <v>42</v>
      </c>
      <c r="I5744" t="s">
        <v>65</v>
      </c>
      <c r="J5744" t="s">
        <v>559</v>
      </c>
      <c r="N5744" s="24">
        <v>2001</v>
      </c>
      <c r="R5744" s="7">
        <v>43.798439000000002</v>
      </c>
      <c r="S5744" s="7">
        <v>-94.841449999999995</v>
      </c>
      <c r="T5744" t="s">
        <v>46</v>
      </c>
      <c r="U5744" t="s">
        <v>14327</v>
      </c>
      <c r="V5744" t="s">
        <v>14328</v>
      </c>
      <c r="X5744" t="s">
        <v>9464</v>
      </c>
      <c r="Y5744" t="s">
        <v>3012</v>
      </c>
      <c r="Z5744" t="s">
        <v>3691</v>
      </c>
      <c r="AA5744" t="s">
        <v>14329</v>
      </c>
      <c r="AB5744" t="s">
        <v>8503</v>
      </c>
      <c r="AG5744" t="s">
        <v>14330</v>
      </c>
      <c r="AH5744" s="24">
        <v>24283</v>
      </c>
      <c r="AI5744" t="s">
        <v>14331</v>
      </c>
      <c r="AJ5744" t="s">
        <v>14333</v>
      </c>
    </row>
    <row r="5745" spans="1:36" ht="17.25" hidden="1" customHeight="1" x14ac:dyDescent="0.2">
      <c r="A5745" s="4" t="s">
        <v>14325</v>
      </c>
      <c r="B5745" t="s">
        <v>8398</v>
      </c>
      <c r="C5745" t="s">
        <v>14326</v>
      </c>
      <c r="E5745" t="s">
        <v>58</v>
      </c>
      <c r="F5745" t="s">
        <v>64</v>
      </c>
      <c r="G5745" s="5">
        <v>89</v>
      </c>
      <c r="H5745" t="s">
        <v>42</v>
      </c>
      <c r="I5745" t="s">
        <v>65</v>
      </c>
      <c r="J5745" t="s">
        <v>559</v>
      </c>
      <c r="N5745" s="6">
        <v>2001</v>
      </c>
      <c r="R5745" s="7">
        <v>43.798439000000002</v>
      </c>
      <c r="S5745" s="7">
        <v>-94.841449999999995</v>
      </c>
      <c r="T5745" t="s">
        <v>46</v>
      </c>
      <c r="U5745" t="s">
        <v>14327</v>
      </c>
      <c r="V5745" t="s">
        <v>14328</v>
      </c>
      <c r="X5745" t="s">
        <v>9464</v>
      </c>
      <c r="Y5745" t="s">
        <v>3012</v>
      </c>
      <c r="Z5745" t="s">
        <v>3691</v>
      </c>
      <c r="AA5745" t="s">
        <v>14329</v>
      </c>
      <c r="AB5745" t="s">
        <v>8595</v>
      </c>
      <c r="AG5745" t="s">
        <v>14330</v>
      </c>
      <c r="AH5745" s="24">
        <v>24284</v>
      </c>
      <c r="AI5745" t="s">
        <v>14331</v>
      </c>
      <c r="AJ5745" t="s">
        <v>14334</v>
      </c>
    </row>
    <row r="5746" spans="1:36" ht="17.25" hidden="1" customHeight="1" x14ac:dyDescent="0.2">
      <c r="A5746" s="4" t="s">
        <v>14325</v>
      </c>
      <c r="B5746" t="s">
        <v>8398</v>
      </c>
      <c r="C5746" t="s">
        <v>14326</v>
      </c>
      <c r="E5746" t="s">
        <v>191</v>
      </c>
      <c r="F5746" t="s">
        <v>64</v>
      </c>
      <c r="G5746" s="5">
        <v>89</v>
      </c>
      <c r="H5746" t="s">
        <v>42</v>
      </c>
      <c r="I5746" t="s">
        <v>65</v>
      </c>
      <c r="J5746" t="s">
        <v>559</v>
      </c>
      <c r="N5746" s="6">
        <v>2001</v>
      </c>
      <c r="R5746" s="7">
        <v>43.798439000000002</v>
      </c>
      <c r="S5746" s="7">
        <v>-94.841449999999995</v>
      </c>
      <c r="T5746" t="s">
        <v>46</v>
      </c>
      <c r="U5746" t="s">
        <v>14327</v>
      </c>
      <c r="V5746" t="s">
        <v>14328</v>
      </c>
      <c r="X5746" t="s">
        <v>9464</v>
      </c>
      <c r="Y5746" t="s">
        <v>3012</v>
      </c>
      <c r="Z5746" t="s">
        <v>3691</v>
      </c>
      <c r="AA5746" t="s">
        <v>14329</v>
      </c>
      <c r="AB5746" t="s">
        <v>8414</v>
      </c>
      <c r="AG5746" t="s">
        <v>14330</v>
      </c>
      <c r="AH5746" s="6">
        <v>27574</v>
      </c>
      <c r="AI5746" t="s">
        <v>14331</v>
      </c>
      <c r="AJ5746" t="s">
        <v>14335</v>
      </c>
    </row>
    <row r="5747" spans="1:36" ht="17.25" hidden="1" customHeight="1" x14ac:dyDescent="0.2">
      <c r="A5747" s="4" t="s">
        <v>14325</v>
      </c>
      <c r="B5747" t="s">
        <v>8398</v>
      </c>
      <c r="C5747" t="s">
        <v>14326</v>
      </c>
      <c r="E5747" t="s">
        <v>335</v>
      </c>
      <c r="F5747" t="s">
        <v>64</v>
      </c>
      <c r="G5747" s="5">
        <v>89</v>
      </c>
      <c r="H5747" t="s">
        <v>42</v>
      </c>
      <c r="I5747" t="s">
        <v>65</v>
      </c>
      <c r="J5747" t="s">
        <v>559</v>
      </c>
      <c r="N5747" s="6">
        <v>2001</v>
      </c>
      <c r="R5747" s="7">
        <v>43.798439000000002</v>
      </c>
      <c r="S5747" s="7">
        <v>-94.841449999999995</v>
      </c>
      <c r="T5747" t="s">
        <v>46</v>
      </c>
      <c r="U5747" t="s">
        <v>14327</v>
      </c>
      <c r="V5747" t="s">
        <v>14328</v>
      </c>
      <c r="X5747" t="s">
        <v>9464</v>
      </c>
      <c r="Y5747" t="s">
        <v>3012</v>
      </c>
      <c r="Z5747" t="s">
        <v>3691</v>
      </c>
      <c r="AA5747" t="s">
        <v>14329</v>
      </c>
      <c r="AB5747" t="s">
        <v>8427</v>
      </c>
      <c r="AG5747" t="s">
        <v>14330</v>
      </c>
      <c r="AH5747" s="6">
        <v>27575</v>
      </c>
      <c r="AI5747" t="s">
        <v>14331</v>
      </c>
      <c r="AJ5747" t="s">
        <v>14336</v>
      </c>
    </row>
    <row r="5748" spans="1:36" ht="17.25" hidden="1" customHeight="1" x14ac:dyDescent="0.2">
      <c r="A5748" s="4" t="s">
        <v>14325</v>
      </c>
      <c r="B5748" t="s">
        <v>8398</v>
      </c>
      <c r="C5748" t="s">
        <v>14326</v>
      </c>
      <c r="E5748" t="s">
        <v>1157</v>
      </c>
      <c r="F5748" t="s">
        <v>64</v>
      </c>
      <c r="G5748" s="5">
        <v>89</v>
      </c>
      <c r="H5748" t="s">
        <v>42</v>
      </c>
      <c r="I5748" t="s">
        <v>65</v>
      </c>
      <c r="J5748" t="s">
        <v>559</v>
      </c>
      <c r="N5748" s="6">
        <v>2001</v>
      </c>
      <c r="R5748" s="7">
        <v>43.798439000000002</v>
      </c>
      <c r="S5748" s="7">
        <v>-94.841449999999995</v>
      </c>
      <c r="T5748" t="s">
        <v>46</v>
      </c>
      <c r="U5748" t="s">
        <v>14327</v>
      </c>
      <c r="V5748" t="s">
        <v>14328</v>
      </c>
      <c r="X5748" t="s">
        <v>9464</v>
      </c>
      <c r="Y5748" t="s">
        <v>3012</v>
      </c>
      <c r="Z5748" t="s">
        <v>3691</v>
      </c>
      <c r="AA5748" t="s">
        <v>14329</v>
      </c>
      <c r="AB5748" t="s">
        <v>8429</v>
      </c>
      <c r="AG5748" t="s">
        <v>14330</v>
      </c>
      <c r="AH5748" s="6">
        <v>27576</v>
      </c>
      <c r="AI5748" t="s">
        <v>14331</v>
      </c>
      <c r="AJ5748" t="s">
        <v>14337</v>
      </c>
    </row>
    <row r="5749" spans="1:36" ht="17.25" hidden="1" customHeight="1" x14ac:dyDescent="0.2">
      <c r="A5749" s="4" t="s">
        <v>14338</v>
      </c>
      <c r="B5749" t="s">
        <v>8398</v>
      </c>
      <c r="C5749" t="s">
        <v>14339</v>
      </c>
      <c r="E5749" t="s">
        <v>10670</v>
      </c>
      <c r="F5749" t="s">
        <v>86</v>
      </c>
      <c r="G5749" s="5">
        <v>556</v>
      </c>
      <c r="H5749" t="s">
        <v>42</v>
      </c>
      <c r="I5749" t="s">
        <v>43</v>
      </c>
      <c r="J5749" t="s">
        <v>559</v>
      </c>
      <c r="N5749" s="27">
        <v>2000</v>
      </c>
      <c r="R5749" s="7">
        <v>33.630800000000001</v>
      </c>
      <c r="S5749" s="7">
        <v>-95.59</v>
      </c>
      <c r="T5749" t="s">
        <v>46</v>
      </c>
      <c r="U5749" t="s">
        <v>14340</v>
      </c>
      <c r="V5749" t="s">
        <v>14341</v>
      </c>
      <c r="X5749" t="s">
        <v>8584</v>
      </c>
      <c r="Y5749" t="s">
        <v>3012</v>
      </c>
      <c r="Z5749" t="s">
        <v>3691</v>
      </c>
      <c r="AA5749" t="s">
        <v>14342</v>
      </c>
      <c r="AB5749" t="s">
        <v>8654</v>
      </c>
      <c r="AI5749" t="s">
        <v>14343</v>
      </c>
      <c r="AJ5749" t="s">
        <v>14344</v>
      </c>
    </row>
    <row r="5750" spans="1:36" ht="17.25" hidden="1" customHeight="1" x14ac:dyDescent="0.2">
      <c r="A5750" s="4" t="s">
        <v>14338</v>
      </c>
      <c r="B5750" t="s">
        <v>8398</v>
      </c>
      <c r="C5750" t="s">
        <v>14339</v>
      </c>
      <c r="E5750" t="s">
        <v>10675</v>
      </c>
      <c r="F5750" t="s">
        <v>86</v>
      </c>
      <c r="G5750" s="5">
        <v>556</v>
      </c>
      <c r="H5750" t="s">
        <v>42</v>
      </c>
      <c r="I5750" t="s">
        <v>43</v>
      </c>
      <c r="J5750" t="s">
        <v>559</v>
      </c>
      <c r="N5750" s="27">
        <v>2000</v>
      </c>
      <c r="R5750" s="7">
        <v>33.630800000000001</v>
      </c>
      <c r="S5750" s="7">
        <v>-95.59</v>
      </c>
      <c r="T5750" t="s">
        <v>46</v>
      </c>
      <c r="U5750" t="s">
        <v>14340</v>
      </c>
      <c r="V5750" t="s">
        <v>14341</v>
      </c>
      <c r="X5750" t="s">
        <v>8584</v>
      </c>
      <c r="Y5750" t="s">
        <v>3012</v>
      </c>
      <c r="Z5750" t="s">
        <v>3691</v>
      </c>
      <c r="AA5750" t="s">
        <v>14342</v>
      </c>
      <c r="AB5750" t="s">
        <v>12837</v>
      </c>
      <c r="AI5750" t="s">
        <v>14343</v>
      </c>
      <c r="AJ5750" t="s">
        <v>14345</v>
      </c>
    </row>
    <row r="5751" spans="1:36" ht="17.25" hidden="1" customHeight="1" x14ac:dyDescent="0.2">
      <c r="A5751" s="4" t="s">
        <v>14346</v>
      </c>
      <c r="B5751" t="s">
        <v>8398</v>
      </c>
      <c r="C5751" t="s">
        <v>14347</v>
      </c>
      <c r="E5751" t="s">
        <v>14348</v>
      </c>
      <c r="F5751" t="s">
        <v>86</v>
      </c>
      <c r="G5751" s="5">
        <v>319</v>
      </c>
      <c r="H5751" t="s">
        <v>42</v>
      </c>
      <c r="I5751" t="s">
        <v>43</v>
      </c>
      <c r="J5751" t="s">
        <v>559</v>
      </c>
      <c r="N5751" s="27">
        <v>2012</v>
      </c>
      <c r="R5751" s="7">
        <v>43.904443999999998</v>
      </c>
      <c r="S5751" s="7">
        <v>-116.8197</v>
      </c>
      <c r="T5751" t="s">
        <v>46</v>
      </c>
      <c r="U5751" t="s">
        <v>14349</v>
      </c>
      <c r="V5751" t="s">
        <v>14350</v>
      </c>
      <c r="X5751" t="s">
        <v>9322</v>
      </c>
      <c r="Y5751" t="s">
        <v>3012</v>
      </c>
      <c r="Z5751" t="s">
        <v>3691</v>
      </c>
      <c r="AA5751" t="s">
        <v>14351</v>
      </c>
      <c r="AB5751" t="s">
        <v>10150</v>
      </c>
      <c r="AG5751" t="s">
        <v>14352</v>
      </c>
      <c r="AH5751" s="8" t="s">
        <v>14353</v>
      </c>
      <c r="AI5751" t="s">
        <v>14354</v>
      </c>
      <c r="AJ5751" t="s">
        <v>14355</v>
      </c>
    </row>
    <row r="5752" spans="1:36" ht="17.25" hidden="1" customHeight="1" x14ac:dyDescent="0.2">
      <c r="A5752" s="4" t="s">
        <v>14366</v>
      </c>
      <c r="B5752" t="s">
        <v>8398</v>
      </c>
      <c r="C5752" t="s">
        <v>14367</v>
      </c>
      <c r="E5752" t="s">
        <v>14368</v>
      </c>
      <c r="F5752" t="s">
        <v>86</v>
      </c>
      <c r="G5752" s="5">
        <v>620</v>
      </c>
      <c r="H5752" t="s">
        <v>42</v>
      </c>
      <c r="I5752" t="s">
        <v>43</v>
      </c>
      <c r="J5752" t="s">
        <v>559</v>
      </c>
      <c r="M5752" t="s">
        <v>559</v>
      </c>
      <c r="N5752" s="27">
        <v>2002</v>
      </c>
      <c r="R5752" s="7">
        <v>30.268599999999999</v>
      </c>
      <c r="S5752" s="7">
        <v>-85.700299999999999</v>
      </c>
      <c r="T5752" t="s">
        <v>46</v>
      </c>
      <c r="U5752" t="s">
        <v>14369</v>
      </c>
      <c r="V5752" t="s">
        <v>11024</v>
      </c>
      <c r="X5752" t="s">
        <v>8746</v>
      </c>
      <c r="Y5752" t="s">
        <v>3012</v>
      </c>
      <c r="Z5752" t="s">
        <v>3691</v>
      </c>
      <c r="AA5752" t="s">
        <v>14370</v>
      </c>
      <c r="AB5752" t="s">
        <v>14371</v>
      </c>
      <c r="AG5752" t="s">
        <v>14372</v>
      </c>
      <c r="AH5752" s="8" t="s">
        <v>14373</v>
      </c>
      <c r="AI5752" t="s">
        <v>14374</v>
      </c>
      <c r="AJ5752" t="s">
        <v>14375</v>
      </c>
    </row>
    <row r="5753" spans="1:36" ht="17.25" hidden="1" customHeight="1" x14ac:dyDescent="0.2">
      <c r="A5753" s="4" t="s">
        <v>14376</v>
      </c>
      <c r="B5753" t="s">
        <v>8398</v>
      </c>
      <c r="C5753" t="s">
        <v>14377</v>
      </c>
      <c r="E5753" t="s">
        <v>191</v>
      </c>
      <c r="F5753" t="s">
        <v>86</v>
      </c>
      <c r="G5753" s="5">
        <v>132</v>
      </c>
      <c r="H5753" t="s">
        <v>42</v>
      </c>
      <c r="I5753" t="s">
        <v>65</v>
      </c>
      <c r="J5753" t="s">
        <v>559</v>
      </c>
      <c r="N5753" s="6">
        <v>2008</v>
      </c>
      <c r="R5753" s="7">
        <v>27.566700000000001</v>
      </c>
      <c r="S5753" s="7">
        <v>-99.508899999999997</v>
      </c>
      <c r="T5753" t="s">
        <v>46</v>
      </c>
      <c r="U5753" t="s">
        <v>14378</v>
      </c>
      <c r="V5753" t="s">
        <v>14379</v>
      </c>
      <c r="X5753" t="s">
        <v>8584</v>
      </c>
      <c r="Y5753" t="s">
        <v>3012</v>
      </c>
      <c r="Z5753" t="s">
        <v>3691</v>
      </c>
      <c r="AA5753" t="s">
        <v>14380</v>
      </c>
      <c r="AB5753" t="s">
        <v>8414</v>
      </c>
      <c r="AG5753" t="s">
        <v>14381</v>
      </c>
      <c r="AH5753" s="24">
        <v>35145</v>
      </c>
      <c r="AI5753" t="s">
        <v>14382</v>
      </c>
      <c r="AJ5753" t="s">
        <v>14383</v>
      </c>
    </row>
    <row r="5754" spans="1:36" ht="17.25" hidden="1" customHeight="1" x14ac:dyDescent="0.2">
      <c r="A5754" s="4" t="s">
        <v>14376</v>
      </c>
      <c r="B5754" t="s">
        <v>8398</v>
      </c>
      <c r="C5754" t="s">
        <v>14377</v>
      </c>
      <c r="E5754" t="s">
        <v>335</v>
      </c>
      <c r="F5754" t="s">
        <v>86</v>
      </c>
      <c r="G5754" s="5">
        <v>132</v>
      </c>
      <c r="H5754" t="s">
        <v>42</v>
      </c>
      <c r="I5754" t="s">
        <v>65</v>
      </c>
      <c r="J5754" t="s">
        <v>559</v>
      </c>
      <c r="N5754" s="6">
        <v>2008</v>
      </c>
      <c r="R5754" s="7">
        <v>27.566700000000001</v>
      </c>
      <c r="S5754" s="7">
        <v>-99.508899999999997</v>
      </c>
      <c r="T5754" t="s">
        <v>46</v>
      </c>
      <c r="U5754" t="s">
        <v>14378</v>
      </c>
      <c r="V5754" t="s">
        <v>14379</v>
      </c>
      <c r="X5754" t="s">
        <v>8584</v>
      </c>
      <c r="Y5754" t="s">
        <v>3012</v>
      </c>
      <c r="Z5754" t="s">
        <v>3691</v>
      </c>
      <c r="AA5754" t="s">
        <v>14380</v>
      </c>
      <c r="AB5754" t="s">
        <v>8427</v>
      </c>
      <c r="AG5754" t="s">
        <v>14381</v>
      </c>
      <c r="AH5754" s="24">
        <v>35146</v>
      </c>
      <c r="AI5754" t="s">
        <v>14382</v>
      </c>
      <c r="AJ5754" t="s">
        <v>14384</v>
      </c>
    </row>
    <row r="5755" spans="1:36" ht="17.25" hidden="1" customHeight="1" x14ac:dyDescent="0.2">
      <c r="A5755" s="4" t="s">
        <v>14385</v>
      </c>
      <c r="B5755" t="s">
        <v>8398</v>
      </c>
      <c r="C5755" t="s">
        <v>14386</v>
      </c>
      <c r="E5755" t="s">
        <v>9013</v>
      </c>
      <c r="F5755" t="s">
        <v>64</v>
      </c>
      <c r="G5755" s="5">
        <v>50</v>
      </c>
      <c r="H5755" t="s">
        <v>42</v>
      </c>
      <c r="I5755" t="s">
        <v>65</v>
      </c>
      <c r="J5755" t="s">
        <v>559</v>
      </c>
      <c r="N5755" s="6">
        <v>2001</v>
      </c>
      <c r="R5755" s="7">
        <v>32.567041000000003</v>
      </c>
      <c r="S5755" s="7">
        <v>-116.9442</v>
      </c>
      <c r="T5755" t="s">
        <v>46</v>
      </c>
      <c r="U5755" t="s">
        <v>9963</v>
      </c>
      <c r="V5755" t="s">
        <v>9963</v>
      </c>
      <c r="X5755" t="s">
        <v>8572</v>
      </c>
      <c r="Y5755" t="s">
        <v>3012</v>
      </c>
      <c r="Z5755" t="s">
        <v>3691</v>
      </c>
      <c r="AA5755" t="s">
        <v>14387</v>
      </c>
      <c r="AB5755" t="s">
        <v>9018</v>
      </c>
      <c r="AG5755" t="s">
        <v>14388</v>
      </c>
      <c r="AH5755" s="24">
        <v>27060</v>
      </c>
      <c r="AI5755" t="s">
        <v>14389</v>
      </c>
      <c r="AJ5755" t="s">
        <v>14390</v>
      </c>
    </row>
    <row r="5756" spans="1:36" ht="17.25" hidden="1" customHeight="1" x14ac:dyDescent="0.2">
      <c r="A5756" s="4" t="s">
        <v>14385</v>
      </c>
      <c r="B5756" t="s">
        <v>8398</v>
      </c>
      <c r="C5756" t="s">
        <v>14386</v>
      </c>
      <c r="E5756" t="s">
        <v>9025</v>
      </c>
      <c r="F5756" t="s">
        <v>64</v>
      </c>
      <c r="G5756" s="5">
        <v>50</v>
      </c>
      <c r="H5756" t="s">
        <v>42</v>
      </c>
      <c r="I5756" t="s">
        <v>65</v>
      </c>
      <c r="J5756" t="s">
        <v>559</v>
      </c>
      <c r="N5756" s="6">
        <v>2001</v>
      </c>
      <c r="R5756" s="7">
        <v>32.567041000000003</v>
      </c>
      <c r="S5756" s="7">
        <v>-116.9442</v>
      </c>
      <c r="T5756" t="s">
        <v>46</v>
      </c>
      <c r="U5756" t="s">
        <v>9963</v>
      </c>
      <c r="V5756" t="s">
        <v>9963</v>
      </c>
      <c r="X5756" t="s">
        <v>8572</v>
      </c>
      <c r="Y5756" t="s">
        <v>3012</v>
      </c>
      <c r="Z5756" t="s">
        <v>3691</v>
      </c>
      <c r="AA5756" t="s">
        <v>14387</v>
      </c>
      <c r="AB5756" t="s">
        <v>9026</v>
      </c>
      <c r="AG5756" t="s">
        <v>14388</v>
      </c>
      <c r="AH5756" s="24">
        <v>27061</v>
      </c>
      <c r="AI5756" t="s">
        <v>14389</v>
      </c>
      <c r="AJ5756" t="s">
        <v>14391</v>
      </c>
    </row>
    <row r="5757" spans="1:36" ht="17.25" hidden="1" customHeight="1" x14ac:dyDescent="0.2">
      <c r="A5757" s="4" t="s">
        <v>14392</v>
      </c>
      <c r="B5757" t="s">
        <v>8398</v>
      </c>
      <c r="C5757" t="s">
        <v>14393</v>
      </c>
      <c r="E5757" t="s">
        <v>14394</v>
      </c>
      <c r="F5757" t="s">
        <v>64</v>
      </c>
      <c r="G5757" s="5">
        <v>111</v>
      </c>
      <c r="H5757" t="s">
        <v>42</v>
      </c>
      <c r="I5757" t="s">
        <v>43</v>
      </c>
      <c r="J5757" t="s">
        <v>559</v>
      </c>
      <c r="N5757" s="6">
        <v>1992</v>
      </c>
      <c r="R5757" s="7">
        <v>28.079699999999999</v>
      </c>
      <c r="S5757" s="7">
        <v>-81.922799999999995</v>
      </c>
      <c r="T5757" t="s">
        <v>46</v>
      </c>
      <c r="U5757" t="s">
        <v>9815</v>
      </c>
      <c r="V5757" t="s">
        <v>9816</v>
      </c>
      <c r="X5757" t="s">
        <v>8746</v>
      </c>
      <c r="Y5757" t="s">
        <v>3012</v>
      </c>
      <c r="Z5757" t="s">
        <v>3691</v>
      </c>
      <c r="AA5757" t="s">
        <v>14395</v>
      </c>
      <c r="AB5757" t="s">
        <v>14396</v>
      </c>
      <c r="AG5757" t="s">
        <v>14397</v>
      </c>
      <c r="AH5757" s="8" t="s">
        <v>14398</v>
      </c>
      <c r="AI5757" t="s">
        <v>14399</v>
      </c>
      <c r="AJ5757" t="s">
        <v>14400</v>
      </c>
    </row>
    <row r="5758" spans="1:36" ht="17.25" hidden="1" customHeight="1" x14ac:dyDescent="0.2">
      <c r="A5758" s="4" t="s">
        <v>14401</v>
      </c>
      <c r="B5758" t="s">
        <v>8398</v>
      </c>
      <c r="C5758" t="s">
        <v>14402</v>
      </c>
      <c r="E5758" t="s">
        <v>14403</v>
      </c>
      <c r="F5758" t="s">
        <v>86</v>
      </c>
      <c r="G5758" s="5">
        <v>61</v>
      </c>
      <c r="H5758" t="s">
        <v>42</v>
      </c>
      <c r="I5758" t="s">
        <v>43</v>
      </c>
      <c r="J5758" t="s">
        <v>559</v>
      </c>
      <c r="N5758" s="27">
        <v>1994</v>
      </c>
      <c r="R5758" s="7">
        <v>36.231900000000003</v>
      </c>
      <c r="S5758" s="7">
        <v>-115.12220000000001</v>
      </c>
      <c r="T5758" t="s">
        <v>46</v>
      </c>
      <c r="U5758" t="s">
        <v>14404</v>
      </c>
      <c r="V5758" t="s">
        <v>8816</v>
      </c>
      <c r="X5758" t="s">
        <v>8817</v>
      </c>
      <c r="Y5758" t="s">
        <v>3012</v>
      </c>
      <c r="Z5758" t="s">
        <v>3691</v>
      </c>
      <c r="AA5758" t="s">
        <v>14405</v>
      </c>
      <c r="AB5758" t="s">
        <v>9176</v>
      </c>
      <c r="AC5758" t="s">
        <v>14406</v>
      </c>
      <c r="AG5758" t="s">
        <v>14407</v>
      </c>
      <c r="AH5758" s="8" t="s">
        <v>14408</v>
      </c>
      <c r="AI5758" t="s">
        <v>14409</v>
      </c>
      <c r="AJ5758" t="s">
        <v>14410</v>
      </c>
    </row>
    <row r="5759" spans="1:36" ht="17.25" hidden="1" customHeight="1" x14ac:dyDescent="0.2">
      <c r="A5759" s="4" t="s">
        <v>14401</v>
      </c>
      <c r="B5759" t="s">
        <v>8398</v>
      </c>
      <c r="C5759" t="s">
        <v>14402</v>
      </c>
      <c r="E5759" t="s">
        <v>14411</v>
      </c>
      <c r="F5759" t="s">
        <v>86</v>
      </c>
      <c r="G5759" s="5">
        <v>149</v>
      </c>
      <c r="H5759" t="s">
        <v>42</v>
      </c>
      <c r="I5759" t="s">
        <v>43</v>
      </c>
      <c r="J5759" t="s">
        <v>559</v>
      </c>
      <c r="N5759" s="27">
        <v>2003</v>
      </c>
      <c r="R5759" s="7">
        <v>36.231900000000003</v>
      </c>
      <c r="S5759" s="7">
        <v>-115.12220000000001</v>
      </c>
      <c r="T5759" t="s">
        <v>46</v>
      </c>
      <c r="U5759" t="s">
        <v>14404</v>
      </c>
      <c r="V5759" t="s">
        <v>8816</v>
      </c>
      <c r="X5759" t="s">
        <v>8817</v>
      </c>
      <c r="Y5759" t="s">
        <v>3012</v>
      </c>
      <c r="Z5759" t="s">
        <v>3691</v>
      </c>
      <c r="AA5759" t="s">
        <v>14405</v>
      </c>
      <c r="AB5759" t="s">
        <v>14412</v>
      </c>
      <c r="AC5759" t="s">
        <v>14406</v>
      </c>
      <c r="AG5759" t="s">
        <v>14407</v>
      </c>
      <c r="AH5759" s="8" t="s">
        <v>14413</v>
      </c>
      <c r="AI5759" t="s">
        <v>14409</v>
      </c>
      <c r="AJ5759" t="s">
        <v>14414</v>
      </c>
    </row>
    <row r="5760" spans="1:36" ht="17.25" hidden="1" customHeight="1" x14ac:dyDescent="0.2">
      <c r="A5760" s="4" t="s">
        <v>14401</v>
      </c>
      <c r="B5760" t="s">
        <v>8398</v>
      </c>
      <c r="C5760" t="s">
        <v>14402</v>
      </c>
      <c r="E5760" t="s">
        <v>14415</v>
      </c>
      <c r="F5760" t="s">
        <v>86</v>
      </c>
      <c r="G5760" s="5">
        <v>149</v>
      </c>
      <c r="H5760" t="s">
        <v>42</v>
      </c>
      <c r="I5760" t="s">
        <v>43</v>
      </c>
      <c r="J5760" t="s">
        <v>559</v>
      </c>
      <c r="N5760" s="27">
        <v>2003</v>
      </c>
      <c r="R5760" s="7">
        <v>36.231900000000003</v>
      </c>
      <c r="S5760" s="7">
        <v>-115.12220000000001</v>
      </c>
      <c r="T5760" t="s">
        <v>46</v>
      </c>
      <c r="U5760" t="s">
        <v>14404</v>
      </c>
      <c r="V5760" t="s">
        <v>8816</v>
      </c>
      <c r="X5760" t="s">
        <v>8817</v>
      </c>
      <c r="Y5760" t="s">
        <v>3012</v>
      </c>
      <c r="Z5760" t="s">
        <v>3691</v>
      </c>
      <c r="AA5760" t="s">
        <v>14405</v>
      </c>
      <c r="AB5760" t="s">
        <v>14416</v>
      </c>
      <c r="AC5760" t="s">
        <v>14406</v>
      </c>
      <c r="AG5760" t="s">
        <v>14407</v>
      </c>
      <c r="AH5760" s="8" t="s">
        <v>14417</v>
      </c>
      <c r="AI5760" t="s">
        <v>14409</v>
      </c>
      <c r="AJ5760" t="s">
        <v>14418</v>
      </c>
    </row>
    <row r="5761" spans="1:36" ht="17.25" hidden="1" customHeight="1" x14ac:dyDescent="0.2">
      <c r="A5761" s="4" t="s">
        <v>14448</v>
      </c>
      <c r="B5761" t="s">
        <v>8398</v>
      </c>
      <c r="C5761" t="s">
        <v>14449</v>
      </c>
      <c r="E5761" t="s">
        <v>40</v>
      </c>
      <c r="F5761" t="s">
        <v>86</v>
      </c>
      <c r="G5761" s="5">
        <v>67</v>
      </c>
      <c r="H5761" t="s">
        <v>42</v>
      </c>
      <c r="I5761" t="s">
        <v>65</v>
      </c>
      <c r="J5761" t="s">
        <v>559</v>
      </c>
      <c r="N5761" s="6">
        <v>2005</v>
      </c>
      <c r="R5761" s="7">
        <v>38.8003</v>
      </c>
      <c r="S5761" s="7">
        <v>-86.451099999999997</v>
      </c>
      <c r="T5761" t="s">
        <v>46</v>
      </c>
      <c r="U5761" t="s">
        <v>9111</v>
      </c>
      <c r="V5761" t="s">
        <v>9445</v>
      </c>
      <c r="X5761" t="s">
        <v>8422</v>
      </c>
      <c r="Y5761" t="s">
        <v>3012</v>
      </c>
      <c r="Z5761" t="s">
        <v>3691</v>
      </c>
      <c r="AA5761" t="s">
        <v>14450</v>
      </c>
      <c r="AB5761" t="s">
        <v>8690</v>
      </c>
      <c r="AG5761" t="s">
        <v>14451</v>
      </c>
      <c r="AH5761" s="24">
        <v>27578</v>
      </c>
      <c r="AI5761" t="s">
        <v>14452</v>
      </c>
      <c r="AJ5761" t="s">
        <v>14453</v>
      </c>
    </row>
    <row r="5762" spans="1:36" ht="17.25" hidden="1" customHeight="1" x14ac:dyDescent="0.2">
      <c r="A5762" s="4" t="s">
        <v>14448</v>
      </c>
      <c r="B5762" t="s">
        <v>8398</v>
      </c>
      <c r="C5762" t="s">
        <v>14449</v>
      </c>
      <c r="E5762" t="s">
        <v>56</v>
      </c>
      <c r="F5762" t="s">
        <v>86</v>
      </c>
      <c r="G5762" s="5">
        <v>67</v>
      </c>
      <c r="H5762" t="s">
        <v>42</v>
      </c>
      <c r="I5762" t="s">
        <v>65</v>
      </c>
      <c r="J5762" t="s">
        <v>559</v>
      </c>
      <c r="N5762" s="6">
        <v>2005</v>
      </c>
      <c r="R5762" s="7">
        <v>38.8003</v>
      </c>
      <c r="S5762" s="7">
        <v>-86.451099999999997</v>
      </c>
      <c r="T5762" t="s">
        <v>46</v>
      </c>
      <c r="U5762" t="s">
        <v>9111</v>
      </c>
      <c r="V5762" t="s">
        <v>9445</v>
      </c>
      <c r="X5762" t="s">
        <v>8422</v>
      </c>
      <c r="Y5762" t="s">
        <v>3012</v>
      </c>
      <c r="Z5762" t="s">
        <v>3691</v>
      </c>
      <c r="AA5762" t="s">
        <v>14450</v>
      </c>
      <c r="AB5762" t="s">
        <v>8503</v>
      </c>
      <c r="AG5762" t="s">
        <v>14451</v>
      </c>
      <c r="AH5762" s="24">
        <v>27720</v>
      </c>
      <c r="AI5762" t="s">
        <v>14452</v>
      </c>
      <c r="AJ5762" t="s">
        <v>14454</v>
      </c>
    </row>
    <row r="5763" spans="1:36" ht="17.25" hidden="1" customHeight="1" x14ac:dyDescent="0.2">
      <c r="A5763" s="4" t="s">
        <v>14448</v>
      </c>
      <c r="B5763" t="s">
        <v>8398</v>
      </c>
      <c r="C5763" t="s">
        <v>14449</v>
      </c>
      <c r="E5763" t="s">
        <v>58</v>
      </c>
      <c r="F5763" t="s">
        <v>86</v>
      </c>
      <c r="G5763" s="5">
        <v>67</v>
      </c>
      <c r="H5763" t="s">
        <v>42</v>
      </c>
      <c r="I5763" t="s">
        <v>65</v>
      </c>
      <c r="J5763" t="s">
        <v>559</v>
      </c>
      <c r="N5763" s="6">
        <v>2005</v>
      </c>
      <c r="R5763" s="7">
        <v>38.8003</v>
      </c>
      <c r="S5763" s="7">
        <v>-86.451099999999997</v>
      </c>
      <c r="T5763" t="s">
        <v>46</v>
      </c>
      <c r="U5763" t="s">
        <v>9111</v>
      </c>
      <c r="V5763" t="s">
        <v>9445</v>
      </c>
      <c r="X5763" t="s">
        <v>8422</v>
      </c>
      <c r="Y5763" t="s">
        <v>3012</v>
      </c>
      <c r="Z5763" t="s">
        <v>3691</v>
      </c>
      <c r="AA5763" t="s">
        <v>14450</v>
      </c>
      <c r="AB5763" t="s">
        <v>8595</v>
      </c>
      <c r="AG5763" t="s">
        <v>14451</v>
      </c>
      <c r="AH5763" s="24">
        <v>30083</v>
      </c>
      <c r="AI5763" t="s">
        <v>14452</v>
      </c>
      <c r="AJ5763" t="s">
        <v>14455</v>
      </c>
    </row>
    <row r="5764" spans="1:36" ht="17.25" hidden="1" customHeight="1" x14ac:dyDescent="0.2">
      <c r="A5764" s="4" t="s">
        <v>14448</v>
      </c>
      <c r="B5764" t="s">
        <v>8398</v>
      </c>
      <c r="C5764" t="s">
        <v>14449</v>
      </c>
      <c r="E5764" t="s">
        <v>191</v>
      </c>
      <c r="F5764" t="s">
        <v>86</v>
      </c>
      <c r="G5764" s="5">
        <v>67</v>
      </c>
      <c r="H5764" t="s">
        <v>42</v>
      </c>
      <c r="I5764" t="s">
        <v>65</v>
      </c>
      <c r="J5764" t="s">
        <v>559</v>
      </c>
      <c r="N5764" s="6">
        <v>2005</v>
      </c>
      <c r="R5764" s="7">
        <v>38.8003</v>
      </c>
      <c r="S5764" s="7">
        <v>-86.451099999999997</v>
      </c>
      <c r="T5764" t="s">
        <v>46</v>
      </c>
      <c r="U5764" t="s">
        <v>9111</v>
      </c>
      <c r="V5764" t="s">
        <v>9445</v>
      </c>
      <c r="X5764" t="s">
        <v>8422</v>
      </c>
      <c r="Y5764" t="s">
        <v>3012</v>
      </c>
      <c r="Z5764" t="s">
        <v>3691</v>
      </c>
      <c r="AA5764" t="s">
        <v>14450</v>
      </c>
      <c r="AB5764" t="s">
        <v>8414</v>
      </c>
      <c r="AG5764" t="s">
        <v>14451</v>
      </c>
      <c r="AH5764" s="24">
        <v>30084</v>
      </c>
      <c r="AI5764" t="s">
        <v>14452</v>
      </c>
      <c r="AJ5764" t="s">
        <v>14456</v>
      </c>
    </row>
    <row r="5765" spans="1:36" ht="17.25" hidden="1" customHeight="1" x14ac:dyDescent="0.2">
      <c r="A5765" s="4" t="s">
        <v>14448</v>
      </c>
      <c r="B5765" t="s">
        <v>8398</v>
      </c>
      <c r="C5765" t="s">
        <v>14449</v>
      </c>
      <c r="E5765" t="s">
        <v>335</v>
      </c>
      <c r="F5765" t="s">
        <v>86</v>
      </c>
      <c r="G5765" s="5">
        <v>67</v>
      </c>
      <c r="H5765" t="s">
        <v>42</v>
      </c>
      <c r="I5765" t="s">
        <v>65</v>
      </c>
      <c r="J5765" t="s">
        <v>559</v>
      </c>
      <c r="N5765" s="6">
        <v>2005</v>
      </c>
      <c r="R5765" s="7">
        <v>38.8003</v>
      </c>
      <c r="S5765" s="7">
        <v>-86.451099999999997</v>
      </c>
      <c r="T5765" t="s">
        <v>46</v>
      </c>
      <c r="U5765" t="s">
        <v>9111</v>
      </c>
      <c r="V5765" t="s">
        <v>9445</v>
      </c>
      <c r="X5765" t="s">
        <v>8422</v>
      </c>
      <c r="Y5765" t="s">
        <v>3012</v>
      </c>
      <c r="Z5765" t="s">
        <v>3691</v>
      </c>
      <c r="AA5765" t="s">
        <v>14450</v>
      </c>
      <c r="AB5765" t="s">
        <v>8427</v>
      </c>
      <c r="AG5765" t="s">
        <v>14451</v>
      </c>
      <c r="AH5765" s="24">
        <v>30085</v>
      </c>
      <c r="AI5765" t="s">
        <v>14452</v>
      </c>
      <c r="AJ5765" t="s">
        <v>14457</v>
      </c>
    </row>
    <row r="5766" spans="1:36" ht="17.25" hidden="1" customHeight="1" x14ac:dyDescent="0.2">
      <c r="A5766" s="4" t="s">
        <v>14448</v>
      </c>
      <c r="B5766" t="s">
        <v>8398</v>
      </c>
      <c r="C5766" t="s">
        <v>14449</v>
      </c>
      <c r="E5766" t="s">
        <v>1157</v>
      </c>
      <c r="F5766" t="s">
        <v>86</v>
      </c>
      <c r="G5766" s="5">
        <v>67</v>
      </c>
      <c r="H5766" t="s">
        <v>42</v>
      </c>
      <c r="I5766" t="s">
        <v>65</v>
      </c>
      <c r="J5766" t="s">
        <v>559</v>
      </c>
      <c r="N5766" s="6">
        <v>2005</v>
      </c>
      <c r="R5766" s="7">
        <v>38.8003</v>
      </c>
      <c r="S5766" s="7">
        <v>-86.451099999999997</v>
      </c>
      <c r="T5766" t="s">
        <v>46</v>
      </c>
      <c r="U5766" t="s">
        <v>9111</v>
      </c>
      <c r="V5766" t="s">
        <v>9445</v>
      </c>
      <c r="X5766" t="s">
        <v>8422</v>
      </c>
      <c r="Y5766" t="s">
        <v>3012</v>
      </c>
      <c r="Z5766" t="s">
        <v>3691</v>
      </c>
      <c r="AA5766" t="s">
        <v>14450</v>
      </c>
      <c r="AB5766" t="s">
        <v>8429</v>
      </c>
      <c r="AG5766" t="s">
        <v>14451</v>
      </c>
      <c r="AH5766" s="24">
        <v>30086</v>
      </c>
      <c r="AI5766" t="s">
        <v>14452</v>
      </c>
      <c r="AJ5766" t="s">
        <v>14458</v>
      </c>
    </row>
    <row r="5767" spans="1:36" ht="17.25" hidden="1" customHeight="1" x14ac:dyDescent="0.2">
      <c r="A5767" s="4" t="s">
        <v>14459</v>
      </c>
      <c r="B5767" t="s">
        <v>8398</v>
      </c>
      <c r="C5767" t="s">
        <v>14460</v>
      </c>
      <c r="E5767" t="s">
        <v>335</v>
      </c>
      <c r="F5767" t="s">
        <v>86</v>
      </c>
      <c r="G5767" s="25">
        <v>403</v>
      </c>
      <c r="H5767" t="s">
        <v>611</v>
      </c>
      <c r="I5767" t="s">
        <v>240</v>
      </c>
      <c r="J5767" t="s">
        <v>559</v>
      </c>
      <c r="K5767" t="s">
        <v>45</v>
      </c>
      <c r="L5767" t="s">
        <v>45</v>
      </c>
      <c r="M5767" t="s">
        <v>2514</v>
      </c>
      <c r="R5767" s="7">
        <v>39.007199999999997</v>
      </c>
      <c r="S5767" s="7">
        <v>-95.269170000000003</v>
      </c>
      <c r="T5767" t="s">
        <v>46</v>
      </c>
      <c r="U5767" t="s">
        <v>9445</v>
      </c>
      <c r="V5767" t="s">
        <v>13946</v>
      </c>
      <c r="X5767" t="s">
        <v>10380</v>
      </c>
      <c r="Y5767" t="s">
        <v>3012</v>
      </c>
      <c r="Z5767" t="s">
        <v>3691</v>
      </c>
      <c r="AA5767" t="s">
        <v>14461</v>
      </c>
      <c r="AB5767" t="s">
        <v>8427</v>
      </c>
      <c r="AG5767" t="s">
        <v>14462</v>
      </c>
      <c r="AH5767" s="8" t="s">
        <v>45</v>
      </c>
      <c r="AI5767" t="s">
        <v>14463</v>
      </c>
      <c r="AJ5767" t="s">
        <v>14464</v>
      </c>
    </row>
    <row r="5768" spans="1:36" ht="17.25" hidden="1" customHeight="1" x14ac:dyDescent="0.2">
      <c r="A5768" s="4" t="s">
        <v>14465</v>
      </c>
      <c r="B5768" t="s">
        <v>8398</v>
      </c>
      <c r="C5768" t="s">
        <v>14466</v>
      </c>
      <c r="E5768" t="s">
        <v>565</v>
      </c>
      <c r="F5768" t="s">
        <v>86</v>
      </c>
      <c r="G5768" s="25">
        <v>616</v>
      </c>
      <c r="H5768" t="s">
        <v>42</v>
      </c>
      <c r="I5768" t="s">
        <v>43</v>
      </c>
      <c r="J5768" t="s">
        <v>559</v>
      </c>
      <c r="N5768" s="8">
        <v>2004</v>
      </c>
      <c r="R5768" s="7">
        <v>39.091099999999997</v>
      </c>
      <c r="S5768" s="7">
        <v>-84.866900000000001</v>
      </c>
      <c r="T5768" t="s">
        <v>46</v>
      </c>
      <c r="U5768" t="s">
        <v>14467</v>
      </c>
      <c r="V5768" t="s">
        <v>11146</v>
      </c>
      <c r="X5768" t="s">
        <v>8422</v>
      </c>
      <c r="Y5768" t="s">
        <v>3012</v>
      </c>
      <c r="Z5768" t="s">
        <v>3691</v>
      </c>
      <c r="AA5768" t="s">
        <v>14468</v>
      </c>
      <c r="AB5768" t="s">
        <v>14469</v>
      </c>
      <c r="AG5768" t="s">
        <v>14470</v>
      </c>
      <c r="AH5768" s="8" t="s">
        <v>14471</v>
      </c>
      <c r="AI5768" t="s">
        <v>14472</v>
      </c>
      <c r="AJ5768" t="s">
        <v>14473</v>
      </c>
    </row>
    <row r="5769" spans="1:36" ht="17.25" hidden="1" customHeight="1" x14ac:dyDescent="0.2">
      <c r="A5769" s="4" t="s">
        <v>14465</v>
      </c>
      <c r="B5769" t="s">
        <v>8398</v>
      </c>
      <c r="C5769" t="s">
        <v>14466</v>
      </c>
      <c r="E5769" t="s">
        <v>870</v>
      </c>
      <c r="F5769" t="s">
        <v>86</v>
      </c>
      <c r="G5769" s="25">
        <v>616</v>
      </c>
      <c r="H5769" t="s">
        <v>42</v>
      </c>
      <c r="I5769" t="s">
        <v>43</v>
      </c>
      <c r="J5769" t="s">
        <v>559</v>
      </c>
      <c r="N5769" s="8">
        <v>2004</v>
      </c>
      <c r="R5769" s="7">
        <v>39.091099999999997</v>
      </c>
      <c r="S5769" s="7">
        <v>-84.866900000000001</v>
      </c>
      <c r="T5769" t="s">
        <v>46</v>
      </c>
      <c r="U5769" t="s">
        <v>14467</v>
      </c>
      <c r="V5769" t="s">
        <v>11146</v>
      </c>
      <c r="X5769" t="s">
        <v>8422</v>
      </c>
      <c r="Y5769" t="s">
        <v>3012</v>
      </c>
      <c r="Z5769" t="s">
        <v>3691</v>
      </c>
      <c r="AA5769" t="s">
        <v>14468</v>
      </c>
      <c r="AB5769" t="s">
        <v>14474</v>
      </c>
      <c r="AG5769" t="s">
        <v>14470</v>
      </c>
      <c r="AH5769" s="8" t="s">
        <v>14475</v>
      </c>
      <c r="AI5769" t="s">
        <v>14472</v>
      </c>
      <c r="AJ5769" t="s">
        <v>14476</v>
      </c>
    </row>
    <row r="5770" spans="1:36" ht="17.25" hidden="1" customHeight="1" x14ac:dyDescent="0.2">
      <c r="A5770" s="4" t="s">
        <v>14477</v>
      </c>
      <c r="B5770" t="s">
        <v>8398</v>
      </c>
      <c r="C5770" t="s">
        <v>14478</v>
      </c>
      <c r="E5770" t="s">
        <v>565</v>
      </c>
      <c r="F5770" t="s">
        <v>64</v>
      </c>
      <c r="G5770" s="25">
        <v>1068</v>
      </c>
      <c r="H5770" t="s">
        <v>42</v>
      </c>
      <c r="I5770" t="s">
        <v>43</v>
      </c>
      <c r="J5770" t="s">
        <v>559</v>
      </c>
      <c r="M5770" t="s">
        <v>5341</v>
      </c>
      <c r="N5770" s="8">
        <v>2012</v>
      </c>
      <c r="R5770" s="7">
        <v>35.373610999999997</v>
      </c>
      <c r="S5770" s="7">
        <v>-78.089439999999996</v>
      </c>
      <c r="T5770" t="s">
        <v>46</v>
      </c>
      <c r="U5770" t="s">
        <v>14479</v>
      </c>
      <c r="V5770" t="s">
        <v>9421</v>
      </c>
      <c r="X5770" t="s">
        <v>8789</v>
      </c>
      <c r="Y5770" t="s">
        <v>3012</v>
      </c>
      <c r="Z5770" t="s">
        <v>3691</v>
      </c>
      <c r="AA5770" t="s">
        <v>14480</v>
      </c>
      <c r="AB5770" t="s">
        <v>14481</v>
      </c>
      <c r="AC5770" t="s">
        <v>14482</v>
      </c>
      <c r="AG5770" t="s">
        <v>14483</v>
      </c>
      <c r="AH5770" s="8" t="s">
        <v>14484</v>
      </c>
      <c r="AI5770" t="s">
        <v>14485</v>
      </c>
      <c r="AJ5770" t="s">
        <v>14486</v>
      </c>
    </row>
    <row r="5771" spans="1:36" ht="17.25" hidden="1" customHeight="1" x14ac:dyDescent="0.2">
      <c r="A5771" s="4" t="s">
        <v>14487</v>
      </c>
      <c r="B5771" t="s">
        <v>8398</v>
      </c>
      <c r="C5771" t="s">
        <v>14488</v>
      </c>
      <c r="E5771" t="s">
        <v>8444</v>
      </c>
      <c r="F5771" t="s">
        <v>86</v>
      </c>
      <c r="G5771" s="25">
        <v>87</v>
      </c>
      <c r="H5771" t="s">
        <v>42</v>
      </c>
      <c r="I5771" t="s">
        <v>65</v>
      </c>
      <c r="J5771" t="s">
        <v>559</v>
      </c>
      <c r="N5771" s="24">
        <v>2001</v>
      </c>
      <c r="R5771" s="7">
        <v>41.828699999999998</v>
      </c>
      <c r="S5771" s="7">
        <v>-89.4054</v>
      </c>
      <c r="T5771" t="s">
        <v>46</v>
      </c>
      <c r="U5771" t="s">
        <v>14489</v>
      </c>
      <c r="V5771" t="s">
        <v>12069</v>
      </c>
      <c r="X5771" t="s">
        <v>9016</v>
      </c>
      <c r="Y5771" t="s">
        <v>3012</v>
      </c>
      <c r="Z5771" t="s">
        <v>3691</v>
      </c>
      <c r="AA5771" t="s">
        <v>14490</v>
      </c>
      <c r="AB5771" t="s">
        <v>8449</v>
      </c>
      <c r="AC5771" t="s">
        <v>14491</v>
      </c>
      <c r="AG5771" t="s">
        <v>14492</v>
      </c>
      <c r="AH5771" s="24">
        <v>26046</v>
      </c>
      <c r="AI5771" t="s">
        <v>14493</v>
      </c>
      <c r="AJ5771" t="s">
        <v>14494</v>
      </c>
    </row>
    <row r="5772" spans="1:36" ht="17.25" hidden="1" customHeight="1" x14ac:dyDescent="0.2">
      <c r="A5772" s="4" t="s">
        <v>14487</v>
      </c>
      <c r="B5772" t="s">
        <v>8398</v>
      </c>
      <c r="C5772" t="s">
        <v>14488</v>
      </c>
      <c r="E5772" t="s">
        <v>8453</v>
      </c>
      <c r="F5772" t="s">
        <v>86</v>
      </c>
      <c r="G5772" s="25">
        <v>87</v>
      </c>
      <c r="H5772" t="s">
        <v>42</v>
      </c>
      <c r="I5772" t="s">
        <v>65</v>
      </c>
      <c r="J5772" t="s">
        <v>559</v>
      </c>
      <c r="N5772" s="24">
        <v>2001</v>
      </c>
      <c r="R5772" s="7">
        <v>41.828699999999998</v>
      </c>
      <c r="S5772" s="7">
        <v>-89.4054</v>
      </c>
      <c r="T5772" t="s">
        <v>46</v>
      </c>
      <c r="U5772" t="s">
        <v>14489</v>
      </c>
      <c r="V5772" t="s">
        <v>12069</v>
      </c>
      <c r="X5772" t="s">
        <v>9016</v>
      </c>
      <c r="Y5772" t="s">
        <v>3012</v>
      </c>
      <c r="Z5772" t="s">
        <v>3691</v>
      </c>
      <c r="AA5772" t="s">
        <v>14490</v>
      </c>
      <c r="AB5772" t="s">
        <v>8454</v>
      </c>
      <c r="AC5772" t="s">
        <v>14491</v>
      </c>
      <c r="AG5772" t="s">
        <v>14492</v>
      </c>
      <c r="AH5772" s="24">
        <v>26047</v>
      </c>
      <c r="AI5772" t="s">
        <v>14493</v>
      </c>
      <c r="AJ5772" t="s">
        <v>14495</v>
      </c>
    </row>
    <row r="5773" spans="1:36" ht="17.25" hidden="1" customHeight="1" x14ac:dyDescent="0.2">
      <c r="A5773" s="4" t="s">
        <v>14487</v>
      </c>
      <c r="B5773" t="s">
        <v>8398</v>
      </c>
      <c r="C5773" t="s">
        <v>14488</v>
      </c>
      <c r="E5773" t="s">
        <v>8456</v>
      </c>
      <c r="F5773" t="s">
        <v>86</v>
      </c>
      <c r="G5773" s="25">
        <v>87</v>
      </c>
      <c r="H5773" t="s">
        <v>42</v>
      </c>
      <c r="I5773" t="s">
        <v>65</v>
      </c>
      <c r="J5773" t="s">
        <v>559</v>
      </c>
      <c r="N5773" s="24">
        <v>2001</v>
      </c>
      <c r="R5773" s="7">
        <v>41.828699999999998</v>
      </c>
      <c r="S5773" s="7">
        <v>-89.4054</v>
      </c>
      <c r="T5773" t="s">
        <v>46</v>
      </c>
      <c r="U5773" t="s">
        <v>14489</v>
      </c>
      <c r="V5773" t="s">
        <v>12069</v>
      </c>
      <c r="X5773" t="s">
        <v>9016</v>
      </c>
      <c r="Y5773" t="s">
        <v>3012</v>
      </c>
      <c r="Z5773" t="s">
        <v>3691</v>
      </c>
      <c r="AA5773" t="s">
        <v>14490</v>
      </c>
      <c r="AB5773" t="s">
        <v>8457</v>
      </c>
      <c r="AC5773" t="s">
        <v>14491</v>
      </c>
      <c r="AG5773" t="s">
        <v>14492</v>
      </c>
      <c r="AH5773" s="24">
        <v>26048</v>
      </c>
      <c r="AI5773" t="s">
        <v>14493</v>
      </c>
      <c r="AJ5773" t="s">
        <v>14496</v>
      </c>
    </row>
    <row r="5774" spans="1:36" ht="17.25" hidden="1" customHeight="1" x14ac:dyDescent="0.2">
      <c r="A5774" s="4" t="s">
        <v>14487</v>
      </c>
      <c r="B5774" t="s">
        <v>8398</v>
      </c>
      <c r="C5774" t="s">
        <v>14488</v>
      </c>
      <c r="E5774" t="s">
        <v>8459</v>
      </c>
      <c r="F5774" t="s">
        <v>86</v>
      </c>
      <c r="G5774" s="25">
        <v>87</v>
      </c>
      <c r="H5774" t="s">
        <v>42</v>
      </c>
      <c r="I5774" t="s">
        <v>65</v>
      </c>
      <c r="J5774" t="s">
        <v>559</v>
      </c>
      <c r="N5774" s="24">
        <v>2001</v>
      </c>
      <c r="R5774" s="7">
        <v>41.828699999999998</v>
      </c>
      <c r="S5774" s="7">
        <v>-89.4054</v>
      </c>
      <c r="T5774" t="s">
        <v>46</v>
      </c>
      <c r="U5774" t="s">
        <v>14489</v>
      </c>
      <c r="V5774" t="s">
        <v>12069</v>
      </c>
      <c r="X5774" t="s">
        <v>9016</v>
      </c>
      <c r="Y5774" t="s">
        <v>3012</v>
      </c>
      <c r="Z5774" t="s">
        <v>3691</v>
      </c>
      <c r="AA5774" t="s">
        <v>14490</v>
      </c>
      <c r="AB5774" t="s">
        <v>8460</v>
      </c>
      <c r="AC5774" t="s">
        <v>14491</v>
      </c>
      <c r="AG5774" t="s">
        <v>14492</v>
      </c>
      <c r="AH5774" s="24">
        <v>26049</v>
      </c>
      <c r="AI5774" t="s">
        <v>14493</v>
      </c>
      <c r="AJ5774" t="s">
        <v>14497</v>
      </c>
    </row>
    <row r="5775" spans="1:36" ht="17.25" hidden="1" customHeight="1" x14ac:dyDescent="0.2">
      <c r="A5775" s="4" t="s">
        <v>14487</v>
      </c>
      <c r="B5775" t="s">
        <v>8398</v>
      </c>
      <c r="C5775" t="s">
        <v>14488</v>
      </c>
      <c r="E5775" t="s">
        <v>8462</v>
      </c>
      <c r="F5775" t="s">
        <v>86</v>
      </c>
      <c r="G5775" s="25">
        <v>87</v>
      </c>
      <c r="H5775" t="s">
        <v>42</v>
      </c>
      <c r="I5775" t="s">
        <v>65</v>
      </c>
      <c r="J5775" t="s">
        <v>559</v>
      </c>
      <c r="N5775" s="24">
        <v>2001</v>
      </c>
      <c r="R5775" s="7">
        <v>41.828699999999998</v>
      </c>
      <c r="S5775" s="7">
        <v>-89.4054</v>
      </c>
      <c r="T5775" t="s">
        <v>46</v>
      </c>
      <c r="U5775" t="s">
        <v>14489</v>
      </c>
      <c r="V5775" t="s">
        <v>12069</v>
      </c>
      <c r="X5775" t="s">
        <v>9016</v>
      </c>
      <c r="Y5775" t="s">
        <v>3012</v>
      </c>
      <c r="Z5775" t="s">
        <v>3691</v>
      </c>
      <c r="AA5775" t="s">
        <v>14490</v>
      </c>
      <c r="AB5775" t="s">
        <v>8463</v>
      </c>
      <c r="AC5775" t="s">
        <v>14491</v>
      </c>
      <c r="AG5775" t="s">
        <v>14492</v>
      </c>
      <c r="AH5775" s="24">
        <v>26050</v>
      </c>
      <c r="AI5775" t="s">
        <v>14493</v>
      </c>
      <c r="AJ5775" t="s">
        <v>14498</v>
      </c>
    </row>
    <row r="5776" spans="1:36" ht="17.25" hidden="1" customHeight="1" x14ac:dyDescent="0.2">
      <c r="A5776" s="4" t="s">
        <v>14487</v>
      </c>
      <c r="B5776" t="s">
        <v>8398</v>
      </c>
      <c r="C5776" t="s">
        <v>14488</v>
      </c>
      <c r="E5776" t="s">
        <v>8465</v>
      </c>
      <c r="F5776" t="s">
        <v>86</v>
      </c>
      <c r="G5776" s="25">
        <v>87</v>
      </c>
      <c r="H5776" t="s">
        <v>42</v>
      </c>
      <c r="I5776" t="s">
        <v>65</v>
      </c>
      <c r="J5776" t="s">
        <v>559</v>
      </c>
      <c r="N5776" s="24">
        <v>2001</v>
      </c>
      <c r="R5776" s="7">
        <v>41.828699999999998</v>
      </c>
      <c r="S5776" s="7">
        <v>-89.4054</v>
      </c>
      <c r="T5776" t="s">
        <v>46</v>
      </c>
      <c r="U5776" t="s">
        <v>14489</v>
      </c>
      <c r="V5776" t="s">
        <v>12069</v>
      </c>
      <c r="X5776" t="s">
        <v>9016</v>
      </c>
      <c r="Y5776" t="s">
        <v>3012</v>
      </c>
      <c r="Z5776" t="s">
        <v>3691</v>
      </c>
      <c r="AA5776" t="s">
        <v>14490</v>
      </c>
      <c r="AB5776" t="s">
        <v>8466</v>
      </c>
      <c r="AC5776" t="s">
        <v>14491</v>
      </c>
      <c r="AG5776" t="s">
        <v>14492</v>
      </c>
      <c r="AH5776" s="24">
        <v>26051</v>
      </c>
      <c r="AI5776" t="s">
        <v>14493</v>
      </c>
      <c r="AJ5776" t="s">
        <v>14499</v>
      </c>
    </row>
    <row r="5777" spans="1:36" ht="17.25" hidden="1" customHeight="1" x14ac:dyDescent="0.2">
      <c r="A5777" s="4" t="s">
        <v>14487</v>
      </c>
      <c r="B5777" t="s">
        <v>8398</v>
      </c>
      <c r="C5777" t="s">
        <v>14488</v>
      </c>
      <c r="E5777" t="s">
        <v>8468</v>
      </c>
      <c r="F5777" t="s">
        <v>86</v>
      </c>
      <c r="G5777" s="25">
        <v>87</v>
      </c>
      <c r="H5777" t="s">
        <v>42</v>
      </c>
      <c r="I5777" t="s">
        <v>65</v>
      </c>
      <c r="J5777" t="s">
        <v>559</v>
      </c>
      <c r="N5777" s="24">
        <v>2001</v>
      </c>
      <c r="R5777" s="7">
        <v>41.828699999999998</v>
      </c>
      <c r="S5777" s="7">
        <v>-89.4054</v>
      </c>
      <c r="T5777" t="s">
        <v>46</v>
      </c>
      <c r="U5777" t="s">
        <v>14489</v>
      </c>
      <c r="V5777" t="s">
        <v>12069</v>
      </c>
      <c r="X5777" t="s">
        <v>9016</v>
      </c>
      <c r="Y5777" t="s">
        <v>3012</v>
      </c>
      <c r="Z5777" t="s">
        <v>3691</v>
      </c>
      <c r="AA5777" t="s">
        <v>14490</v>
      </c>
      <c r="AB5777" t="s">
        <v>8469</v>
      </c>
      <c r="AC5777" t="s">
        <v>14491</v>
      </c>
      <c r="AG5777" t="s">
        <v>14492</v>
      </c>
      <c r="AH5777" s="24">
        <v>26053</v>
      </c>
      <c r="AI5777" t="s">
        <v>14493</v>
      </c>
      <c r="AJ5777" t="s">
        <v>14500</v>
      </c>
    </row>
    <row r="5778" spans="1:36" ht="17.25" hidden="1" customHeight="1" x14ac:dyDescent="0.2">
      <c r="A5778" s="4" t="s">
        <v>14487</v>
      </c>
      <c r="B5778" t="s">
        <v>8398</v>
      </c>
      <c r="C5778" t="s">
        <v>14488</v>
      </c>
      <c r="E5778" t="s">
        <v>8471</v>
      </c>
      <c r="F5778" t="s">
        <v>86</v>
      </c>
      <c r="G5778" s="25">
        <v>87</v>
      </c>
      <c r="H5778" t="s">
        <v>42</v>
      </c>
      <c r="I5778" t="s">
        <v>65</v>
      </c>
      <c r="J5778" t="s">
        <v>559</v>
      </c>
      <c r="N5778" s="24">
        <v>2001</v>
      </c>
      <c r="R5778" s="7">
        <v>41.828699999999998</v>
      </c>
      <c r="S5778" s="7">
        <v>-89.4054</v>
      </c>
      <c r="T5778" t="s">
        <v>46</v>
      </c>
      <c r="U5778" t="s">
        <v>14489</v>
      </c>
      <c r="V5778" t="s">
        <v>12069</v>
      </c>
      <c r="X5778" t="s">
        <v>9016</v>
      </c>
      <c r="Y5778" t="s">
        <v>3012</v>
      </c>
      <c r="Z5778" t="s">
        <v>3691</v>
      </c>
      <c r="AA5778" t="s">
        <v>14490</v>
      </c>
      <c r="AB5778" t="s">
        <v>8472</v>
      </c>
      <c r="AC5778" t="s">
        <v>14491</v>
      </c>
      <c r="AG5778" t="s">
        <v>14492</v>
      </c>
      <c r="AH5778" s="24">
        <v>26052</v>
      </c>
      <c r="AI5778" t="s">
        <v>14493</v>
      </c>
      <c r="AJ5778" t="s">
        <v>14501</v>
      </c>
    </row>
    <row r="5779" spans="1:36" ht="17.25" hidden="1" customHeight="1" x14ac:dyDescent="0.2">
      <c r="A5779" s="4" t="s">
        <v>14502</v>
      </c>
      <c r="B5779" t="s">
        <v>8398</v>
      </c>
      <c r="C5779" t="s">
        <v>14503</v>
      </c>
      <c r="E5779" t="s">
        <v>14504</v>
      </c>
      <c r="F5779" t="s">
        <v>86</v>
      </c>
      <c r="G5779" s="25">
        <v>57</v>
      </c>
      <c r="H5779" t="s">
        <v>42</v>
      </c>
      <c r="I5779" t="s">
        <v>65</v>
      </c>
      <c r="J5779" t="s">
        <v>559</v>
      </c>
      <c r="N5779" s="24">
        <v>2004</v>
      </c>
      <c r="R5779" s="7">
        <v>29.352499999999999</v>
      </c>
      <c r="S5779" s="7">
        <v>-98.576099999999997</v>
      </c>
      <c r="T5779" t="s">
        <v>46</v>
      </c>
      <c r="U5779" t="s">
        <v>13748</v>
      </c>
      <c r="V5779" t="s">
        <v>8882</v>
      </c>
      <c r="X5779" t="s">
        <v>8584</v>
      </c>
      <c r="Y5779" t="s">
        <v>3012</v>
      </c>
      <c r="Z5779" t="s">
        <v>3691</v>
      </c>
      <c r="AA5779" t="s">
        <v>14505</v>
      </c>
      <c r="AB5779" t="s">
        <v>14506</v>
      </c>
      <c r="AG5779" t="s">
        <v>14507</v>
      </c>
      <c r="AH5779" s="24">
        <v>29653</v>
      </c>
      <c r="AI5779" t="s">
        <v>14508</v>
      </c>
      <c r="AJ5779" t="s">
        <v>14509</v>
      </c>
    </row>
    <row r="5780" spans="1:36" ht="17.25" hidden="1" customHeight="1" x14ac:dyDescent="0.2">
      <c r="A5780" s="4" t="s">
        <v>14502</v>
      </c>
      <c r="B5780" t="s">
        <v>8398</v>
      </c>
      <c r="C5780" t="s">
        <v>14503</v>
      </c>
      <c r="E5780" t="s">
        <v>14510</v>
      </c>
      <c r="F5780" t="s">
        <v>86</v>
      </c>
      <c r="G5780" s="25">
        <v>57</v>
      </c>
      <c r="H5780" t="s">
        <v>42</v>
      </c>
      <c r="I5780" t="s">
        <v>65</v>
      </c>
      <c r="J5780" t="s">
        <v>559</v>
      </c>
      <c r="N5780" s="24">
        <v>2004</v>
      </c>
      <c r="R5780" s="7">
        <v>29.352499999999999</v>
      </c>
      <c r="S5780" s="7">
        <v>-98.576099999999997</v>
      </c>
      <c r="T5780" t="s">
        <v>46</v>
      </c>
      <c r="U5780" t="s">
        <v>13748</v>
      </c>
      <c r="V5780" t="s">
        <v>8882</v>
      </c>
      <c r="X5780" t="s">
        <v>8584</v>
      </c>
      <c r="Y5780" t="s">
        <v>3012</v>
      </c>
      <c r="Z5780" t="s">
        <v>3691</v>
      </c>
      <c r="AA5780" t="s">
        <v>14505</v>
      </c>
      <c r="AB5780" t="s">
        <v>14511</v>
      </c>
      <c r="AG5780" t="s">
        <v>14507</v>
      </c>
      <c r="AH5780" s="24">
        <v>29654</v>
      </c>
      <c r="AI5780" t="s">
        <v>14508</v>
      </c>
      <c r="AJ5780" t="s">
        <v>14512</v>
      </c>
    </row>
    <row r="5781" spans="1:36" ht="17.25" hidden="1" customHeight="1" x14ac:dyDescent="0.2">
      <c r="A5781" s="4" t="s">
        <v>14502</v>
      </c>
      <c r="B5781" t="s">
        <v>8398</v>
      </c>
      <c r="C5781" t="s">
        <v>14503</v>
      </c>
      <c r="E5781" t="s">
        <v>14513</v>
      </c>
      <c r="F5781" t="s">
        <v>86</v>
      </c>
      <c r="G5781" s="25">
        <v>57</v>
      </c>
      <c r="H5781" t="s">
        <v>42</v>
      </c>
      <c r="I5781" t="s">
        <v>65</v>
      </c>
      <c r="J5781" t="s">
        <v>559</v>
      </c>
      <c r="N5781" s="24">
        <v>2004</v>
      </c>
      <c r="R5781" s="7">
        <v>29.352499999999999</v>
      </c>
      <c r="S5781" s="7">
        <v>-98.576099999999997</v>
      </c>
      <c r="T5781" t="s">
        <v>46</v>
      </c>
      <c r="U5781" t="s">
        <v>13748</v>
      </c>
      <c r="V5781" t="s">
        <v>8882</v>
      </c>
      <c r="X5781" t="s">
        <v>8584</v>
      </c>
      <c r="Y5781" t="s">
        <v>3012</v>
      </c>
      <c r="Z5781" t="s">
        <v>3691</v>
      </c>
      <c r="AA5781" t="s">
        <v>14505</v>
      </c>
      <c r="AB5781" t="s">
        <v>14514</v>
      </c>
      <c r="AG5781" t="s">
        <v>14507</v>
      </c>
      <c r="AH5781" s="24">
        <v>29655</v>
      </c>
      <c r="AI5781" t="s">
        <v>14508</v>
      </c>
      <c r="AJ5781" t="s">
        <v>14515</v>
      </c>
    </row>
    <row r="5782" spans="1:36" ht="17.25" hidden="1" customHeight="1" x14ac:dyDescent="0.2">
      <c r="A5782" s="4" t="s">
        <v>14502</v>
      </c>
      <c r="B5782" t="s">
        <v>8398</v>
      </c>
      <c r="C5782" t="s">
        <v>14503</v>
      </c>
      <c r="E5782" t="s">
        <v>14516</v>
      </c>
      <c r="F5782" t="s">
        <v>86</v>
      </c>
      <c r="G5782" s="25">
        <v>57</v>
      </c>
      <c r="H5782" t="s">
        <v>42</v>
      </c>
      <c r="I5782" t="s">
        <v>65</v>
      </c>
      <c r="J5782" t="s">
        <v>559</v>
      </c>
      <c r="N5782" s="24">
        <v>2004</v>
      </c>
      <c r="R5782" s="7">
        <v>29.352499999999999</v>
      </c>
      <c r="S5782" s="7">
        <v>-98.576099999999997</v>
      </c>
      <c r="T5782" t="s">
        <v>46</v>
      </c>
      <c r="U5782" t="s">
        <v>13748</v>
      </c>
      <c r="V5782" t="s">
        <v>8882</v>
      </c>
      <c r="X5782" t="s">
        <v>8584</v>
      </c>
      <c r="Y5782" t="s">
        <v>3012</v>
      </c>
      <c r="Z5782" t="s">
        <v>3691</v>
      </c>
      <c r="AA5782" t="s">
        <v>14505</v>
      </c>
      <c r="AB5782" t="s">
        <v>14517</v>
      </c>
      <c r="AG5782" t="s">
        <v>14507</v>
      </c>
      <c r="AH5782" s="24">
        <v>29656</v>
      </c>
      <c r="AI5782" t="s">
        <v>14508</v>
      </c>
      <c r="AJ5782" t="s">
        <v>14518</v>
      </c>
    </row>
    <row r="5783" spans="1:36" ht="17.25" hidden="1" customHeight="1" x14ac:dyDescent="0.2">
      <c r="A5783" s="4" t="s">
        <v>12562</v>
      </c>
      <c r="B5783" t="s">
        <v>8398</v>
      </c>
      <c r="C5783" t="s">
        <v>12563</v>
      </c>
      <c r="E5783" t="s">
        <v>40</v>
      </c>
      <c r="F5783" t="s">
        <v>64</v>
      </c>
      <c r="G5783" s="25">
        <v>248</v>
      </c>
      <c r="H5783" t="s">
        <v>42</v>
      </c>
      <c r="I5783" t="s">
        <v>240</v>
      </c>
      <c r="J5783" t="s">
        <v>559</v>
      </c>
      <c r="N5783" s="24">
        <v>1960</v>
      </c>
      <c r="R5783" s="7">
        <v>33.134399999999999</v>
      </c>
      <c r="S5783" s="7">
        <v>-98.611699999999999</v>
      </c>
      <c r="T5783" t="s">
        <v>46</v>
      </c>
      <c r="U5783" t="s">
        <v>12564</v>
      </c>
      <c r="V5783" t="s">
        <v>12565</v>
      </c>
      <c r="X5783" t="s">
        <v>8584</v>
      </c>
      <c r="Y5783" t="s">
        <v>3012</v>
      </c>
      <c r="Z5783" t="s">
        <v>3691</v>
      </c>
      <c r="AA5783" t="s">
        <v>12566</v>
      </c>
      <c r="AB5783" t="s">
        <v>8690</v>
      </c>
      <c r="AI5783" t="s">
        <v>12567</v>
      </c>
      <c r="AJ5783" t="s">
        <v>12568</v>
      </c>
    </row>
    <row r="5784" spans="1:36" ht="17.25" hidden="1" customHeight="1" x14ac:dyDescent="0.2">
      <c r="A5784" s="4" t="s">
        <v>14519</v>
      </c>
      <c r="B5784" t="s">
        <v>8398</v>
      </c>
      <c r="C5784" t="s">
        <v>14520</v>
      </c>
      <c r="E5784" t="s">
        <v>56</v>
      </c>
      <c r="F5784" t="s">
        <v>86</v>
      </c>
      <c r="G5784" s="25">
        <v>271</v>
      </c>
      <c r="H5784" t="s">
        <v>42</v>
      </c>
      <c r="I5784" t="s">
        <v>240</v>
      </c>
      <c r="J5784" t="s">
        <v>559</v>
      </c>
      <c r="N5784" s="24">
        <v>1971</v>
      </c>
      <c r="P5784" s="24">
        <v>2034</v>
      </c>
      <c r="R5784" s="7">
        <v>30.435600000000001</v>
      </c>
      <c r="S5784" s="7">
        <v>-95.5214</v>
      </c>
      <c r="T5784" t="s">
        <v>46</v>
      </c>
      <c r="U5784" t="s">
        <v>14521</v>
      </c>
      <c r="V5784" t="s">
        <v>11314</v>
      </c>
      <c r="X5784" t="s">
        <v>8584</v>
      </c>
      <c r="Y5784" t="s">
        <v>3012</v>
      </c>
      <c r="Z5784" t="s">
        <v>3691</v>
      </c>
      <c r="AA5784" t="s">
        <v>14522</v>
      </c>
      <c r="AB5784" t="s">
        <v>8503</v>
      </c>
      <c r="AG5784" t="s">
        <v>14523</v>
      </c>
      <c r="AH5784" s="24">
        <v>11843</v>
      </c>
      <c r="AI5784" t="s">
        <v>14524</v>
      </c>
      <c r="AJ5784" t="s">
        <v>14526</v>
      </c>
    </row>
    <row r="5785" spans="1:36" ht="17.25" hidden="1" customHeight="1" x14ac:dyDescent="0.2">
      <c r="A5785" s="4" t="s">
        <v>14527</v>
      </c>
      <c r="B5785" t="s">
        <v>8398</v>
      </c>
      <c r="C5785" t="s">
        <v>14528</v>
      </c>
      <c r="E5785" t="s">
        <v>565</v>
      </c>
      <c r="F5785" t="s">
        <v>86</v>
      </c>
      <c r="G5785" s="25">
        <v>614</v>
      </c>
      <c r="H5785" t="s">
        <v>42</v>
      </c>
      <c r="I5785" t="s">
        <v>43</v>
      </c>
      <c r="J5785" t="s">
        <v>559</v>
      </c>
      <c r="N5785" s="8">
        <v>2002</v>
      </c>
      <c r="R5785" s="7">
        <v>39.861400000000003</v>
      </c>
      <c r="S5785" s="7">
        <v>-75.335800000000006</v>
      </c>
      <c r="T5785" t="s">
        <v>46</v>
      </c>
      <c r="U5785" t="s">
        <v>11535</v>
      </c>
      <c r="V5785" t="s">
        <v>11228</v>
      </c>
      <c r="X5785" t="s">
        <v>8642</v>
      </c>
      <c r="Y5785" t="s">
        <v>3012</v>
      </c>
      <c r="Z5785" t="s">
        <v>3691</v>
      </c>
      <c r="AA5785" t="s">
        <v>14529</v>
      </c>
      <c r="AB5785" t="s">
        <v>14530</v>
      </c>
      <c r="AI5785" t="s">
        <v>14531</v>
      </c>
      <c r="AJ5785" t="s">
        <v>14532</v>
      </c>
    </row>
    <row r="5786" spans="1:36" ht="17.25" hidden="1" customHeight="1" x14ac:dyDescent="0.2">
      <c r="A5786" s="4" t="s">
        <v>13573</v>
      </c>
      <c r="B5786" t="s">
        <v>8398</v>
      </c>
      <c r="C5786" t="s">
        <v>13574</v>
      </c>
      <c r="E5786" t="s">
        <v>40</v>
      </c>
      <c r="F5786" t="s">
        <v>13575</v>
      </c>
      <c r="G5786" s="25">
        <v>79</v>
      </c>
      <c r="H5786" t="s">
        <v>857</v>
      </c>
      <c r="I5786" t="s">
        <v>240</v>
      </c>
      <c r="J5786" t="s">
        <v>559</v>
      </c>
      <c r="N5786" s="24">
        <v>1960</v>
      </c>
      <c r="R5786" s="7">
        <v>28.493231999999999</v>
      </c>
      <c r="S5786" s="7">
        <v>-80.780119999999997</v>
      </c>
      <c r="T5786" t="s">
        <v>46</v>
      </c>
      <c r="U5786" t="s">
        <v>13576</v>
      </c>
      <c r="V5786" t="s">
        <v>10140</v>
      </c>
      <c r="X5786" t="s">
        <v>8746</v>
      </c>
      <c r="Y5786" t="s">
        <v>3012</v>
      </c>
      <c r="Z5786" t="s">
        <v>3691</v>
      </c>
      <c r="AA5786" t="s">
        <v>13577</v>
      </c>
      <c r="AB5786" t="s">
        <v>8690</v>
      </c>
      <c r="AG5786" t="s">
        <v>13578</v>
      </c>
      <c r="AH5786" s="24">
        <v>9749</v>
      </c>
      <c r="AI5786" t="s">
        <v>13579</v>
      </c>
      <c r="AJ5786" t="s">
        <v>13580</v>
      </c>
    </row>
    <row r="5787" spans="1:36" ht="17.25" hidden="1" customHeight="1" x14ac:dyDescent="0.2">
      <c r="A5787" s="4" t="s">
        <v>15849</v>
      </c>
      <c r="B5787" t="s">
        <v>8398</v>
      </c>
      <c r="C5787" t="s">
        <v>15850</v>
      </c>
      <c r="E5787" t="s">
        <v>40</v>
      </c>
      <c r="F5787" t="s">
        <v>64</v>
      </c>
      <c r="G5787" s="25">
        <v>82</v>
      </c>
      <c r="H5787" t="s">
        <v>42</v>
      </c>
      <c r="I5787" t="s">
        <v>240</v>
      </c>
      <c r="J5787" t="s">
        <v>559</v>
      </c>
      <c r="N5787" s="24">
        <v>1960</v>
      </c>
      <c r="P5787" s="24">
        <v>2024</v>
      </c>
      <c r="R5787" s="7">
        <v>31.983587</v>
      </c>
      <c r="S5787" s="7">
        <v>-106.4318</v>
      </c>
      <c r="T5787" t="s">
        <v>46</v>
      </c>
      <c r="U5787" t="s">
        <v>10803</v>
      </c>
      <c r="V5787" t="s">
        <v>10803</v>
      </c>
      <c r="X5787" t="s">
        <v>8584</v>
      </c>
      <c r="Y5787" t="s">
        <v>3012</v>
      </c>
      <c r="Z5787" t="s">
        <v>3691</v>
      </c>
      <c r="AA5787" t="s">
        <v>15851</v>
      </c>
      <c r="AB5787" t="s">
        <v>8690</v>
      </c>
      <c r="AG5787" t="s">
        <v>15852</v>
      </c>
      <c r="AH5787" s="24">
        <v>14755</v>
      </c>
      <c r="AI5787" t="s">
        <v>15853</v>
      </c>
      <c r="AJ5787" t="s">
        <v>15854</v>
      </c>
    </row>
    <row r="5788" spans="1:36" ht="17.25" hidden="1" customHeight="1" x14ac:dyDescent="0.2">
      <c r="A5788" s="4" t="s">
        <v>14541</v>
      </c>
      <c r="B5788" t="s">
        <v>8398</v>
      </c>
      <c r="C5788" t="s">
        <v>14542</v>
      </c>
      <c r="E5788" t="s">
        <v>14291</v>
      </c>
      <c r="F5788" t="s">
        <v>64</v>
      </c>
      <c r="G5788" s="25">
        <v>77</v>
      </c>
      <c r="H5788" t="s">
        <v>42</v>
      </c>
      <c r="I5788" t="s">
        <v>65</v>
      </c>
      <c r="J5788" t="s">
        <v>559</v>
      </c>
      <c r="N5788" s="24">
        <v>2002</v>
      </c>
      <c r="R5788" s="7">
        <v>39.203800000000001</v>
      </c>
      <c r="S5788" s="7">
        <v>-103.70050000000001</v>
      </c>
      <c r="T5788" t="s">
        <v>46</v>
      </c>
      <c r="U5788" t="s">
        <v>14543</v>
      </c>
      <c r="V5788" t="s">
        <v>14544</v>
      </c>
      <c r="X5788" t="s">
        <v>8827</v>
      </c>
      <c r="Y5788" t="s">
        <v>3012</v>
      </c>
      <c r="Z5788" t="s">
        <v>3691</v>
      </c>
      <c r="AA5788" t="s">
        <v>14545</v>
      </c>
      <c r="AB5788" t="s">
        <v>14294</v>
      </c>
      <c r="AG5788" t="s">
        <v>14546</v>
      </c>
      <c r="AH5788" s="24">
        <v>27160</v>
      </c>
      <c r="AI5788" t="s">
        <v>14547</v>
      </c>
      <c r="AJ5788" t="s">
        <v>14548</v>
      </c>
    </row>
    <row r="5789" spans="1:36" ht="17.25" hidden="1" customHeight="1" x14ac:dyDescent="0.2">
      <c r="A5789" s="4" t="s">
        <v>14541</v>
      </c>
      <c r="B5789" t="s">
        <v>8398</v>
      </c>
      <c r="C5789" t="s">
        <v>14542</v>
      </c>
      <c r="E5789" t="s">
        <v>14549</v>
      </c>
      <c r="F5789" t="s">
        <v>64</v>
      </c>
      <c r="G5789" s="25">
        <v>77</v>
      </c>
      <c r="H5789" t="s">
        <v>42</v>
      </c>
      <c r="I5789" t="s">
        <v>65</v>
      </c>
      <c r="J5789" t="s">
        <v>559</v>
      </c>
      <c r="N5789" s="24">
        <v>2002</v>
      </c>
      <c r="R5789" s="7">
        <v>39.203800000000001</v>
      </c>
      <c r="S5789" s="7">
        <v>-103.70050000000001</v>
      </c>
      <c r="T5789" t="s">
        <v>46</v>
      </c>
      <c r="U5789" t="s">
        <v>14543</v>
      </c>
      <c r="V5789" t="s">
        <v>14544</v>
      </c>
      <c r="X5789" t="s">
        <v>8827</v>
      </c>
      <c r="Y5789" t="s">
        <v>3012</v>
      </c>
      <c r="Z5789" t="s">
        <v>3691</v>
      </c>
      <c r="AA5789" t="s">
        <v>14545</v>
      </c>
      <c r="AB5789" t="s">
        <v>14550</v>
      </c>
      <c r="AG5789" t="s">
        <v>14546</v>
      </c>
      <c r="AH5789" s="24">
        <v>27161</v>
      </c>
      <c r="AI5789" t="s">
        <v>14547</v>
      </c>
      <c r="AJ5789" t="s">
        <v>14551</v>
      </c>
    </row>
    <row r="5790" spans="1:36" ht="17.25" hidden="1" customHeight="1" x14ac:dyDescent="0.2">
      <c r="A5790" s="4" t="s">
        <v>14552</v>
      </c>
      <c r="B5790" t="s">
        <v>8398</v>
      </c>
      <c r="C5790" t="s">
        <v>14553</v>
      </c>
      <c r="E5790" t="s">
        <v>40</v>
      </c>
      <c r="F5790" t="s">
        <v>64</v>
      </c>
      <c r="G5790" s="25">
        <v>110</v>
      </c>
      <c r="H5790" t="s">
        <v>42</v>
      </c>
      <c r="I5790" t="s">
        <v>65</v>
      </c>
      <c r="J5790" t="s">
        <v>559</v>
      </c>
      <c r="N5790" s="24">
        <v>1995</v>
      </c>
      <c r="R5790" s="7">
        <v>35.431699999999999</v>
      </c>
      <c r="S5790" s="7">
        <v>-81.034700000000001</v>
      </c>
      <c r="T5790" t="s">
        <v>46</v>
      </c>
      <c r="U5790" t="s">
        <v>14554</v>
      </c>
      <c r="V5790" t="s">
        <v>14544</v>
      </c>
      <c r="X5790" t="s">
        <v>8789</v>
      </c>
      <c r="Y5790" t="s">
        <v>3012</v>
      </c>
      <c r="Z5790" t="s">
        <v>3691</v>
      </c>
      <c r="AA5790" t="s">
        <v>14555</v>
      </c>
      <c r="AB5790" t="s">
        <v>8690</v>
      </c>
      <c r="AG5790" t="s">
        <v>14556</v>
      </c>
      <c r="AH5790" s="24">
        <v>11941</v>
      </c>
      <c r="AI5790" t="s">
        <v>14557</v>
      </c>
      <c r="AJ5790" t="s">
        <v>14558</v>
      </c>
    </row>
    <row r="5791" spans="1:36" ht="17.25" hidden="1" customHeight="1" x14ac:dyDescent="0.2">
      <c r="A5791" s="4" t="s">
        <v>14552</v>
      </c>
      <c r="B5791" t="s">
        <v>8398</v>
      </c>
      <c r="C5791" t="s">
        <v>14553</v>
      </c>
      <c r="E5791" t="s">
        <v>4758</v>
      </c>
      <c r="F5791" t="s">
        <v>64</v>
      </c>
      <c r="G5791" s="25">
        <v>110</v>
      </c>
      <c r="H5791" t="s">
        <v>42</v>
      </c>
      <c r="I5791" t="s">
        <v>65</v>
      </c>
      <c r="J5791" t="s">
        <v>559</v>
      </c>
      <c r="N5791" s="24">
        <v>1995</v>
      </c>
      <c r="R5791" s="7">
        <v>35.431699999999999</v>
      </c>
      <c r="S5791" s="7">
        <v>-81.034700000000001</v>
      </c>
      <c r="T5791" t="s">
        <v>46</v>
      </c>
      <c r="U5791" t="s">
        <v>14554</v>
      </c>
      <c r="V5791" t="s">
        <v>14544</v>
      </c>
      <c r="X5791" t="s">
        <v>8789</v>
      </c>
      <c r="Y5791" t="s">
        <v>3012</v>
      </c>
      <c r="Z5791" t="s">
        <v>3691</v>
      </c>
      <c r="AA5791" t="s">
        <v>14555</v>
      </c>
      <c r="AB5791" t="s">
        <v>10729</v>
      </c>
      <c r="AG5791" t="s">
        <v>14556</v>
      </c>
      <c r="AH5791" s="24">
        <v>11950</v>
      </c>
      <c r="AI5791" t="s">
        <v>14557</v>
      </c>
      <c r="AJ5791" t="s">
        <v>14559</v>
      </c>
    </row>
    <row r="5792" spans="1:36" ht="17.25" hidden="1" customHeight="1" x14ac:dyDescent="0.2">
      <c r="A5792" s="4" t="s">
        <v>14552</v>
      </c>
      <c r="B5792" t="s">
        <v>8398</v>
      </c>
      <c r="C5792" t="s">
        <v>14553</v>
      </c>
      <c r="E5792" t="s">
        <v>4760</v>
      </c>
      <c r="F5792" t="s">
        <v>64</v>
      </c>
      <c r="G5792" s="5">
        <v>110</v>
      </c>
      <c r="H5792" t="s">
        <v>42</v>
      </c>
      <c r="I5792" t="s">
        <v>65</v>
      </c>
      <c r="J5792" t="s">
        <v>559</v>
      </c>
      <c r="N5792" s="6">
        <v>1995</v>
      </c>
      <c r="R5792" s="7">
        <v>35.431699999999999</v>
      </c>
      <c r="S5792" s="7">
        <v>-81.034700000000001</v>
      </c>
      <c r="T5792" t="s">
        <v>46</v>
      </c>
      <c r="U5792" t="s">
        <v>14554</v>
      </c>
      <c r="V5792" t="s">
        <v>14544</v>
      </c>
      <c r="X5792" t="s">
        <v>8789</v>
      </c>
      <c r="Y5792" t="s">
        <v>3012</v>
      </c>
      <c r="Z5792" t="s">
        <v>3691</v>
      </c>
      <c r="AA5792" t="s">
        <v>14555</v>
      </c>
      <c r="AB5792" t="s">
        <v>10533</v>
      </c>
      <c r="AG5792" t="s">
        <v>14556</v>
      </c>
      <c r="AH5792" s="6">
        <v>11951</v>
      </c>
      <c r="AI5792" t="s">
        <v>14557</v>
      </c>
      <c r="AJ5792" t="s">
        <v>14560</v>
      </c>
    </row>
    <row r="5793" spans="1:36" ht="17.25" hidden="1" customHeight="1" x14ac:dyDescent="0.2">
      <c r="A5793" s="4" t="s">
        <v>14552</v>
      </c>
      <c r="B5793" t="s">
        <v>8398</v>
      </c>
      <c r="C5793" t="s">
        <v>14553</v>
      </c>
      <c r="E5793" t="s">
        <v>4762</v>
      </c>
      <c r="F5793" t="s">
        <v>64</v>
      </c>
      <c r="G5793" s="5">
        <v>110</v>
      </c>
      <c r="H5793" t="s">
        <v>42</v>
      </c>
      <c r="I5793" t="s">
        <v>65</v>
      </c>
      <c r="J5793" t="s">
        <v>559</v>
      </c>
      <c r="N5793" s="6">
        <v>1995</v>
      </c>
      <c r="R5793" s="7">
        <v>35.431699999999999</v>
      </c>
      <c r="S5793" s="7">
        <v>-81.034700000000001</v>
      </c>
      <c r="T5793" t="s">
        <v>46</v>
      </c>
      <c r="U5793" t="s">
        <v>14554</v>
      </c>
      <c r="V5793" t="s">
        <v>14544</v>
      </c>
      <c r="X5793" t="s">
        <v>8789</v>
      </c>
      <c r="Y5793" t="s">
        <v>3012</v>
      </c>
      <c r="Z5793" t="s">
        <v>3691</v>
      </c>
      <c r="AA5793" t="s">
        <v>14555</v>
      </c>
      <c r="AB5793" t="s">
        <v>10538</v>
      </c>
      <c r="AG5793" t="s">
        <v>14556</v>
      </c>
      <c r="AH5793" s="6">
        <v>11952</v>
      </c>
      <c r="AI5793" t="s">
        <v>14557</v>
      </c>
      <c r="AJ5793" t="s">
        <v>14561</v>
      </c>
    </row>
    <row r="5794" spans="1:36" ht="17.25" hidden="1" customHeight="1" x14ac:dyDescent="0.2">
      <c r="A5794" s="4" t="s">
        <v>14552</v>
      </c>
      <c r="B5794" t="s">
        <v>8398</v>
      </c>
      <c r="C5794" t="s">
        <v>14553</v>
      </c>
      <c r="E5794" t="s">
        <v>4764</v>
      </c>
      <c r="F5794" t="s">
        <v>64</v>
      </c>
      <c r="G5794" s="5">
        <v>110</v>
      </c>
      <c r="H5794" t="s">
        <v>42</v>
      </c>
      <c r="I5794" t="s">
        <v>65</v>
      </c>
      <c r="J5794" t="s">
        <v>559</v>
      </c>
      <c r="N5794" s="6">
        <v>1996</v>
      </c>
      <c r="R5794" s="7">
        <v>35.431699999999999</v>
      </c>
      <c r="S5794" s="7">
        <v>-81.034700000000001</v>
      </c>
      <c r="T5794" t="s">
        <v>46</v>
      </c>
      <c r="U5794" t="s">
        <v>14554</v>
      </c>
      <c r="V5794" t="s">
        <v>14544</v>
      </c>
      <c r="X5794" t="s">
        <v>8789</v>
      </c>
      <c r="Y5794" t="s">
        <v>3012</v>
      </c>
      <c r="Z5794" t="s">
        <v>3691</v>
      </c>
      <c r="AA5794" t="s">
        <v>14555</v>
      </c>
      <c r="AB5794" t="s">
        <v>10540</v>
      </c>
      <c r="AG5794" t="s">
        <v>14556</v>
      </c>
      <c r="AH5794" s="24">
        <v>11953</v>
      </c>
      <c r="AI5794" t="s">
        <v>14557</v>
      </c>
      <c r="AJ5794" t="s">
        <v>14562</v>
      </c>
    </row>
    <row r="5795" spans="1:36" ht="17.25" hidden="1" customHeight="1" x14ac:dyDescent="0.2">
      <c r="A5795" s="4" t="s">
        <v>14552</v>
      </c>
      <c r="B5795" t="s">
        <v>8398</v>
      </c>
      <c r="C5795" t="s">
        <v>14553</v>
      </c>
      <c r="E5795" t="s">
        <v>4766</v>
      </c>
      <c r="F5795" t="s">
        <v>64</v>
      </c>
      <c r="G5795" s="5">
        <v>110</v>
      </c>
      <c r="H5795" t="s">
        <v>42</v>
      </c>
      <c r="I5795" t="s">
        <v>65</v>
      </c>
      <c r="J5795" t="s">
        <v>559</v>
      </c>
      <c r="N5795" s="6">
        <v>1996</v>
      </c>
      <c r="R5795" s="7">
        <v>35.431699999999999</v>
      </c>
      <c r="S5795" s="7">
        <v>-81.034700000000001</v>
      </c>
      <c r="T5795" t="s">
        <v>46</v>
      </c>
      <c r="U5795" t="s">
        <v>14554</v>
      </c>
      <c r="V5795" t="s">
        <v>14544</v>
      </c>
      <c r="X5795" t="s">
        <v>8789</v>
      </c>
      <c r="Y5795" t="s">
        <v>3012</v>
      </c>
      <c r="Z5795" t="s">
        <v>3691</v>
      </c>
      <c r="AA5795" t="s">
        <v>14555</v>
      </c>
      <c r="AB5795" t="s">
        <v>10382</v>
      </c>
      <c r="AG5795" t="s">
        <v>14556</v>
      </c>
      <c r="AH5795" s="24">
        <v>11954</v>
      </c>
      <c r="AI5795" t="s">
        <v>14557</v>
      </c>
      <c r="AJ5795" t="s">
        <v>14563</v>
      </c>
    </row>
    <row r="5796" spans="1:36" ht="17.25" hidden="1" customHeight="1" x14ac:dyDescent="0.2">
      <c r="A5796" s="4" t="s">
        <v>14552</v>
      </c>
      <c r="B5796" t="s">
        <v>8398</v>
      </c>
      <c r="C5796" t="s">
        <v>14553</v>
      </c>
      <c r="E5796" t="s">
        <v>4768</v>
      </c>
      <c r="F5796" t="s">
        <v>64</v>
      </c>
      <c r="G5796" s="5">
        <v>110</v>
      </c>
      <c r="H5796" t="s">
        <v>42</v>
      </c>
      <c r="I5796" t="s">
        <v>65</v>
      </c>
      <c r="J5796" t="s">
        <v>559</v>
      </c>
      <c r="N5796" s="6">
        <v>1996</v>
      </c>
      <c r="R5796" s="7">
        <v>35.431699999999999</v>
      </c>
      <c r="S5796" s="7">
        <v>-81.034700000000001</v>
      </c>
      <c r="T5796" t="s">
        <v>46</v>
      </c>
      <c r="U5796" t="s">
        <v>14554</v>
      </c>
      <c r="V5796" t="s">
        <v>14544</v>
      </c>
      <c r="X5796" t="s">
        <v>8789</v>
      </c>
      <c r="Y5796" t="s">
        <v>3012</v>
      </c>
      <c r="Z5796" t="s">
        <v>3691</v>
      </c>
      <c r="AA5796" t="s">
        <v>14555</v>
      </c>
      <c r="AB5796" t="s">
        <v>10543</v>
      </c>
      <c r="AG5796" t="s">
        <v>14556</v>
      </c>
      <c r="AH5796" s="6">
        <v>11955</v>
      </c>
      <c r="AI5796" t="s">
        <v>14557</v>
      </c>
      <c r="AJ5796" t="s">
        <v>14564</v>
      </c>
    </row>
    <row r="5797" spans="1:36" ht="17.25" hidden="1" customHeight="1" x14ac:dyDescent="0.2">
      <c r="A5797" s="4" t="s">
        <v>14552</v>
      </c>
      <c r="B5797" t="s">
        <v>8398</v>
      </c>
      <c r="C5797" t="s">
        <v>14553</v>
      </c>
      <c r="E5797" t="s">
        <v>4770</v>
      </c>
      <c r="F5797" t="s">
        <v>64</v>
      </c>
      <c r="G5797" s="5">
        <v>110</v>
      </c>
      <c r="H5797" t="s">
        <v>42</v>
      </c>
      <c r="I5797" t="s">
        <v>65</v>
      </c>
      <c r="J5797" t="s">
        <v>559</v>
      </c>
      <c r="N5797" s="6">
        <v>1996</v>
      </c>
      <c r="R5797" s="7">
        <v>35.431699999999999</v>
      </c>
      <c r="S5797" s="7">
        <v>-81.034700000000001</v>
      </c>
      <c r="T5797" t="s">
        <v>46</v>
      </c>
      <c r="U5797" t="s">
        <v>14554</v>
      </c>
      <c r="V5797" t="s">
        <v>14544</v>
      </c>
      <c r="X5797" t="s">
        <v>8789</v>
      </c>
      <c r="Y5797" t="s">
        <v>3012</v>
      </c>
      <c r="Z5797" t="s">
        <v>3691</v>
      </c>
      <c r="AA5797" t="s">
        <v>14555</v>
      </c>
      <c r="AB5797" t="s">
        <v>10545</v>
      </c>
      <c r="AG5797" t="s">
        <v>14556</v>
      </c>
      <c r="AH5797" s="6">
        <v>11956</v>
      </c>
      <c r="AI5797" t="s">
        <v>14557</v>
      </c>
      <c r="AJ5797" t="s">
        <v>14565</v>
      </c>
    </row>
    <row r="5798" spans="1:36" ht="17.25" hidden="1" customHeight="1" x14ac:dyDescent="0.2">
      <c r="A5798" s="4" t="s">
        <v>14552</v>
      </c>
      <c r="B5798" t="s">
        <v>8398</v>
      </c>
      <c r="C5798" t="s">
        <v>14553</v>
      </c>
      <c r="E5798" t="s">
        <v>56</v>
      </c>
      <c r="F5798" t="s">
        <v>64</v>
      </c>
      <c r="G5798" s="5">
        <v>110</v>
      </c>
      <c r="H5798" t="s">
        <v>42</v>
      </c>
      <c r="I5798" t="s">
        <v>65</v>
      </c>
      <c r="J5798" t="s">
        <v>559</v>
      </c>
      <c r="N5798" s="6">
        <v>1995</v>
      </c>
      <c r="R5798" s="7">
        <v>35.431699999999999</v>
      </c>
      <c r="S5798" s="7">
        <v>-81.034700000000001</v>
      </c>
      <c r="T5798" t="s">
        <v>46</v>
      </c>
      <c r="U5798" t="s">
        <v>14554</v>
      </c>
      <c r="V5798" t="s">
        <v>14544</v>
      </c>
      <c r="X5798" t="s">
        <v>8789</v>
      </c>
      <c r="Y5798" t="s">
        <v>3012</v>
      </c>
      <c r="Z5798" t="s">
        <v>3691</v>
      </c>
      <c r="AA5798" t="s">
        <v>14555</v>
      </c>
      <c r="AB5798" t="s">
        <v>8503</v>
      </c>
      <c r="AG5798" t="s">
        <v>14556</v>
      </c>
      <c r="AH5798" s="6">
        <v>47855</v>
      </c>
      <c r="AI5798" t="s">
        <v>14557</v>
      </c>
      <c r="AJ5798" t="s">
        <v>14567</v>
      </c>
    </row>
    <row r="5799" spans="1:36" ht="17.25" hidden="1" customHeight="1" x14ac:dyDescent="0.2">
      <c r="A5799" s="4" t="s">
        <v>14552</v>
      </c>
      <c r="B5799" t="s">
        <v>8398</v>
      </c>
      <c r="C5799" t="s">
        <v>14553</v>
      </c>
      <c r="E5799" t="s">
        <v>58</v>
      </c>
      <c r="F5799" t="s">
        <v>64</v>
      </c>
      <c r="G5799" s="5">
        <v>110</v>
      </c>
      <c r="H5799" t="s">
        <v>42</v>
      </c>
      <c r="I5799" t="s">
        <v>65</v>
      </c>
      <c r="J5799" t="s">
        <v>559</v>
      </c>
      <c r="N5799" s="6">
        <v>1995</v>
      </c>
      <c r="R5799" s="7">
        <v>35.431699999999999</v>
      </c>
      <c r="S5799" s="7">
        <v>-81.034700000000001</v>
      </c>
      <c r="T5799" t="s">
        <v>46</v>
      </c>
      <c r="U5799" t="s">
        <v>14554</v>
      </c>
      <c r="V5799" t="s">
        <v>14544</v>
      </c>
      <c r="X5799" t="s">
        <v>8789</v>
      </c>
      <c r="Y5799" t="s">
        <v>3012</v>
      </c>
      <c r="Z5799" t="s">
        <v>3691</v>
      </c>
      <c r="AA5799" t="s">
        <v>14555</v>
      </c>
      <c r="AB5799" t="s">
        <v>8595</v>
      </c>
      <c r="AG5799" t="s">
        <v>14556</v>
      </c>
      <c r="AH5799" s="6">
        <v>11943</v>
      </c>
      <c r="AI5799" t="s">
        <v>14557</v>
      </c>
      <c r="AJ5799" t="s">
        <v>14568</v>
      </c>
    </row>
    <row r="5800" spans="1:36" ht="17.25" hidden="1" customHeight="1" x14ac:dyDescent="0.2">
      <c r="A5800" s="4" t="s">
        <v>14552</v>
      </c>
      <c r="B5800" t="s">
        <v>8398</v>
      </c>
      <c r="C5800" t="s">
        <v>14553</v>
      </c>
      <c r="E5800" t="s">
        <v>191</v>
      </c>
      <c r="F5800" t="s">
        <v>64</v>
      </c>
      <c r="G5800" s="5">
        <v>110</v>
      </c>
      <c r="H5800" t="s">
        <v>42</v>
      </c>
      <c r="I5800" t="s">
        <v>65</v>
      </c>
      <c r="J5800" t="s">
        <v>559</v>
      </c>
      <c r="N5800" s="6">
        <v>1995</v>
      </c>
      <c r="R5800" s="7">
        <v>35.431699999999999</v>
      </c>
      <c r="S5800" s="7">
        <v>-81.034700000000001</v>
      </c>
      <c r="T5800" t="s">
        <v>46</v>
      </c>
      <c r="U5800" t="s">
        <v>14554</v>
      </c>
      <c r="V5800" t="s">
        <v>14544</v>
      </c>
      <c r="X5800" t="s">
        <v>8789</v>
      </c>
      <c r="Y5800" t="s">
        <v>3012</v>
      </c>
      <c r="Z5800" t="s">
        <v>3691</v>
      </c>
      <c r="AA5800" t="s">
        <v>14555</v>
      </c>
      <c r="AB5800" t="s">
        <v>8414</v>
      </c>
      <c r="AG5800" t="s">
        <v>14556</v>
      </c>
      <c r="AH5800" s="6">
        <v>11944</v>
      </c>
      <c r="AI5800" t="s">
        <v>14557</v>
      </c>
      <c r="AJ5800" t="s">
        <v>14569</v>
      </c>
    </row>
    <row r="5801" spans="1:36" ht="17.25" hidden="1" customHeight="1" x14ac:dyDescent="0.2">
      <c r="A5801" s="4" t="s">
        <v>14552</v>
      </c>
      <c r="B5801" t="s">
        <v>8398</v>
      </c>
      <c r="C5801" t="s">
        <v>14553</v>
      </c>
      <c r="E5801" t="s">
        <v>335</v>
      </c>
      <c r="F5801" t="s">
        <v>64</v>
      </c>
      <c r="G5801" s="5">
        <v>110</v>
      </c>
      <c r="H5801" t="s">
        <v>42</v>
      </c>
      <c r="I5801" t="s">
        <v>65</v>
      </c>
      <c r="J5801" t="s">
        <v>559</v>
      </c>
      <c r="N5801" s="6">
        <v>1995</v>
      </c>
      <c r="R5801" s="7">
        <v>35.431699999999999</v>
      </c>
      <c r="S5801" s="7">
        <v>-81.034700000000001</v>
      </c>
      <c r="T5801" t="s">
        <v>46</v>
      </c>
      <c r="U5801" t="s">
        <v>14554</v>
      </c>
      <c r="V5801" t="s">
        <v>14544</v>
      </c>
      <c r="X5801" t="s">
        <v>8789</v>
      </c>
      <c r="Y5801" t="s">
        <v>3012</v>
      </c>
      <c r="Z5801" t="s">
        <v>3691</v>
      </c>
      <c r="AA5801" t="s">
        <v>14555</v>
      </c>
      <c r="AB5801" t="s">
        <v>8427</v>
      </c>
      <c r="AG5801" t="s">
        <v>14556</v>
      </c>
      <c r="AH5801" s="6">
        <v>11945</v>
      </c>
      <c r="AI5801" t="s">
        <v>14557</v>
      </c>
      <c r="AJ5801" t="s">
        <v>14570</v>
      </c>
    </row>
    <row r="5802" spans="1:36" ht="17.25" hidden="1" customHeight="1" x14ac:dyDescent="0.2">
      <c r="A5802" s="4" t="s">
        <v>14552</v>
      </c>
      <c r="B5802" t="s">
        <v>8398</v>
      </c>
      <c r="C5802" t="s">
        <v>14553</v>
      </c>
      <c r="E5802" t="s">
        <v>1157</v>
      </c>
      <c r="F5802" t="s">
        <v>64</v>
      </c>
      <c r="G5802" s="5">
        <v>110</v>
      </c>
      <c r="H5802" t="s">
        <v>42</v>
      </c>
      <c r="I5802" t="s">
        <v>65</v>
      </c>
      <c r="J5802" t="s">
        <v>559</v>
      </c>
      <c r="N5802" s="6">
        <v>1995</v>
      </c>
      <c r="R5802" s="7">
        <v>35.431699999999999</v>
      </c>
      <c r="S5802" s="7">
        <v>-81.034700000000001</v>
      </c>
      <c r="T5802" t="s">
        <v>46</v>
      </c>
      <c r="U5802" t="s">
        <v>14554</v>
      </c>
      <c r="V5802" t="s">
        <v>14544</v>
      </c>
      <c r="X5802" t="s">
        <v>8789</v>
      </c>
      <c r="Y5802" t="s">
        <v>3012</v>
      </c>
      <c r="Z5802" t="s">
        <v>3691</v>
      </c>
      <c r="AA5802" t="s">
        <v>14555</v>
      </c>
      <c r="AB5802" t="s">
        <v>8429</v>
      </c>
      <c r="AG5802" t="s">
        <v>14556</v>
      </c>
      <c r="AH5802" s="6">
        <v>11946</v>
      </c>
      <c r="AI5802" t="s">
        <v>14557</v>
      </c>
      <c r="AJ5802" t="s">
        <v>14571</v>
      </c>
    </row>
    <row r="5803" spans="1:36" ht="17.25" hidden="1" customHeight="1" x14ac:dyDescent="0.2">
      <c r="A5803" s="4" t="s">
        <v>14552</v>
      </c>
      <c r="B5803" t="s">
        <v>8398</v>
      </c>
      <c r="C5803" t="s">
        <v>14553</v>
      </c>
      <c r="E5803" t="s">
        <v>2297</v>
      </c>
      <c r="F5803" t="s">
        <v>64</v>
      </c>
      <c r="G5803" s="5">
        <v>110</v>
      </c>
      <c r="H5803" t="s">
        <v>42</v>
      </c>
      <c r="I5803" t="s">
        <v>65</v>
      </c>
      <c r="J5803" t="s">
        <v>559</v>
      </c>
      <c r="N5803" s="6">
        <v>1995</v>
      </c>
      <c r="R5803" s="7">
        <v>35.431699999999999</v>
      </c>
      <c r="S5803" s="7">
        <v>-81.034700000000001</v>
      </c>
      <c r="T5803" t="s">
        <v>46</v>
      </c>
      <c r="U5803" t="s">
        <v>14554</v>
      </c>
      <c r="V5803" t="s">
        <v>14544</v>
      </c>
      <c r="X5803" t="s">
        <v>8789</v>
      </c>
      <c r="Y5803" t="s">
        <v>3012</v>
      </c>
      <c r="Z5803" t="s">
        <v>3691</v>
      </c>
      <c r="AA5803" t="s">
        <v>14555</v>
      </c>
      <c r="AB5803" t="s">
        <v>8431</v>
      </c>
      <c r="AG5803" t="s">
        <v>14556</v>
      </c>
      <c r="AH5803" s="6">
        <v>11947</v>
      </c>
      <c r="AI5803" t="s">
        <v>14557</v>
      </c>
      <c r="AJ5803" t="s">
        <v>14572</v>
      </c>
    </row>
    <row r="5804" spans="1:36" ht="17.25" hidden="1" customHeight="1" x14ac:dyDescent="0.2">
      <c r="A5804" s="4" t="s">
        <v>14552</v>
      </c>
      <c r="B5804" t="s">
        <v>8398</v>
      </c>
      <c r="C5804" t="s">
        <v>14553</v>
      </c>
      <c r="E5804" t="s">
        <v>3929</v>
      </c>
      <c r="F5804" t="s">
        <v>64</v>
      </c>
      <c r="G5804" s="5">
        <v>110</v>
      </c>
      <c r="H5804" t="s">
        <v>42</v>
      </c>
      <c r="I5804" t="s">
        <v>65</v>
      </c>
      <c r="J5804" t="s">
        <v>559</v>
      </c>
      <c r="N5804" s="6">
        <v>1995</v>
      </c>
      <c r="R5804" s="7">
        <v>35.431699999999999</v>
      </c>
      <c r="S5804" s="7">
        <v>-81.034700000000001</v>
      </c>
      <c r="T5804" t="s">
        <v>46</v>
      </c>
      <c r="U5804" t="s">
        <v>14554</v>
      </c>
      <c r="V5804" t="s">
        <v>14544</v>
      </c>
      <c r="X5804" t="s">
        <v>8789</v>
      </c>
      <c r="Y5804" t="s">
        <v>3012</v>
      </c>
      <c r="Z5804" t="s">
        <v>3691</v>
      </c>
      <c r="AA5804" t="s">
        <v>14555</v>
      </c>
      <c r="AB5804" t="s">
        <v>8726</v>
      </c>
      <c r="AG5804" t="s">
        <v>14556</v>
      </c>
      <c r="AH5804" s="6">
        <v>11948</v>
      </c>
      <c r="AI5804" t="s">
        <v>14557</v>
      </c>
      <c r="AJ5804" t="s">
        <v>14573</v>
      </c>
    </row>
    <row r="5805" spans="1:36" ht="17.25" hidden="1" customHeight="1" x14ac:dyDescent="0.2">
      <c r="A5805" s="4" t="s">
        <v>14552</v>
      </c>
      <c r="B5805" t="s">
        <v>8398</v>
      </c>
      <c r="C5805" t="s">
        <v>14553</v>
      </c>
      <c r="E5805" t="s">
        <v>4787</v>
      </c>
      <c r="F5805" t="s">
        <v>64</v>
      </c>
      <c r="G5805" s="5">
        <v>110</v>
      </c>
      <c r="H5805" t="s">
        <v>42</v>
      </c>
      <c r="I5805" t="s">
        <v>65</v>
      </c>
      <c r="J5805" t="s">
        <v>559</v>
      </c>
      <c r="N5805" s="6">
        <v>1995</v>
      </c>
      <c r="R5805" s="7">
        <v>35.431699999999999</v>
      </c>
      <c r="S5805" s="7">
        <v>-81.034700000000001</v>
      </c>
      <c r="T5805" t="s">
        <v>46</v>
      </c>
      <c r="U5805" t="s">
        <v>14554</v>
      </c>
      <c r="V5805" t="s">
        <v>14544</v>
      </c>
      <c r="X5805" t="s">
        <v>8789</v>
      </c>
      <c r="Y5805" t="s">
        <v>3012</v>
      </c>
      <c r="Z5805" t="s">
        <v>3691</v>
      </c>
      <c r="AA5805" t="s">
        <v>14555</v>
      </c>
      <c r="AB5805" t="s">
        <v>8404</v>
      </c>
      <c r="AG5805" t="s">
        <v>14556</v>
      </c>
      <c r="AH5805" s="6">
        <v>11949</v>
      </c>
      <c r="AI5805" t="s">
        <v>14557</v>
      </c>
      <c r="AJ5805" t="s">
        <v>14574</v>
      </c>
    </row>
    <row r="5806" spans="1:36" ht="17.25" hidden="1" customHeight="1" x14ac:dyDescent="0.2">
      <c r="A5806" s="4" t="s">
        <v>14575</v>
      </c>
      <c r="B5806" t="s">
        <v>8398</v>
      </c>
      <c r="C5806" t="s">
        <v>14576</v>
      </c>
      <c r="E5806" t="s">
        <v>9013</v>
      </c>
      <c r="F5806" t="s">
        <v>86</v>
      </c>
      <c r="G5806" s="5">
        <v>87</v>
      </c>
      <c r="H5806" t="s">
        <v>42</v>
      </c>
      <c r="I5806" t="s">
        <v>65</v>
      </c>
      <c r="J5806" t="s">
        <v>559</v>
      </c>
      <c r="N5806" s="6">
        <v>2000</v>
      </c>
      <c r="R5806" s="7">
        <v>41.393315000000001</v>
      </c>
      <c r="S5806" s="7">
        <v>-87.943610000000007</v>
      </c>
      <c r="T5806" t="s">
        <v>46</v>
      </c>
      <c r="U5806" t="s">
        <v>14577</v>
      </c>
      <c r="V5806" t="s">
        <v>10898</v>
      </c>
      <c r="X5806" t="s">
        <v>9016</v>
      </c>
      <c r="Y5806" t="s">
        <v>3012</v>
      </c>
      <c r="Z5806" t="s">
        <v>3691</v>
      </c>
      <c r="AA5806" t="s">
        <v>14578</v>
      </c>
      <c r="AB5806" t="s">
        <v>9018</v>
      </c>
      <c r="AC5806" t="s">
        <v>14579</v>
      </c>
      <c r="AG5806" t="s">
        <v>14580</v>
      </c>
      <c r="AH5806" s="6">
        <v>25235</v>
      </c>
      <c r="AI5806" t="s">
        <v>14581</v>
      </c>
      <c r="AJ5806" t="s">
        <v>14582</v>
      </c>
    </row>
    <row r="5807" spans="1:36" ht="17.25" hidden="1" customHeight="1" x14ac:dyDescent="0.2">
      <c r="A5807" s="4" t="s">
        <v>14575</v>
      </c>
      <c r="B5807" t="s">
        <v>8398</v>
      </c>
      <c r="C5807" t="s">
        <v>14576</v>
      </c>
      <c r="E5807" t="s">
        <v>9025</v>
      </c>
      <c r="F5807" t="s">
        <v>86</v>
      </c>
      <c r="G5807" s="5">
        <v>87</v>
      </c>
      <c r="H5807" t="s">
        <v>42</v>
      </c>
      <c r="I5807" t="s">
        <v>65</v>
      </c>
      <c r="J5807" t="s">
        <v>559</v>
      </c>
      <c r="N5807" s="6">
        <v>2000</v>
      </c>
      <c r="R5807" s="7">
        <v>41.393315000000001</v>
      </c>
      <c r="S5807" s="7">
        <v>-87.943610000000007</v>
      </c>
      <c r="T5807" t="s">
        <v>46</v>
      </c>
      <c r="U5807" t="s">
        <v>14577</v>
      </c>
      <c r="V5807" t="s">
        <v>10898</v>
      </c>
      <c r="X5807" t="s">
        <v>9016</v>
      </c>
      <c r="Y5807" t="s">
        <v>3012</v>
      </c>
      <c r="Z5807" t="s">
        <v>3691</v>
      </c>
      <c r="AA5807" t="s">
        <v>14578</v>
      </c>
      <c r="AB5807" t="s">
        <v>9026</v>
      </c>
      <c r="AC5807" t="s">
        <v>14579</v>
      </c>
      <c r="AG5807" t="s">
        <v>14580</v>
      </c>
      <c r="AH5807" s="6">
        <v>25236</v>
      </c>
      <c r="AI5807" t="s">
        <v>14581</v>
      </c>
      <c r="AJ5807" t="s">
        <v>14583</v>
      </c>
    </row>
    <row r="5808" spans="1:36" ht="17.25" hidden="1" customHeight="1" x14ac:dyDescent="0.2">
      <c r="A5808" s="4" t="s">
        <v>14575</v>
      </c>
      <c r="B5808" t="s">
        <v>8398</v>
      </c>
      <c r="C5808" t="s">
        <v>14576</v>
      </c>
      <c r="E5808" t="s">
        <v>9028</v>
      </c>
      <c r="F5808" t="s">
        <v>86</v>
      </c>
      <c r="G5808" s="5">
        <v>87</v>
      </c>
      <c r="H5808" t="s">
        <v>42</v>
      </c>
      <c r="I5808" t="s">
        <v>65</v>
      </c>
      <c r="J5808" t="s">
        <v>559</v>
      </c>
      <c r="N5808" s="6">
        <v>2000</v>
      </c>
      <c r="R5808" s="7">
        <v>41.393315000000001</v>
      </c>
      <c r="S5808" s="7">
        <v>-87.943610000000007</v>
      </c>
      <c r="T5808" t="s">
        <v>46</v>
      </c>
      <c r="U5808" t="s">
        <v>14577</v>
      </c>
      <c r="V5808" t="s">
        <v>10898</v>
      </c>
      <c r="X5808" t="s">
        <v>9016</v>
      </c>
      <c r="Y5808" t="s">
        <v>3012</v>
      </c>
      <c r="Z5808" t="s">
        <v>3691</v>
      </c>
      <c r="AA5808" t="s">
        <v>14578</v>
      </c>
      <c r="AB5808" t="s">
        <v>9029</v>
      </c>
      <c r="AC5808" t="s">
        <v>14579</v>
      </c>
      <c r="AG5808" t="s">
        <v>14580</v>
      </c>
      <c r="AH5808" s="6">
        <v>25237</v>
      </c>
      <c r="AI5808" t="s">
        <v>14581</v>
      </c>
      <c r="AJ5808" t="s">
        <v>14584</v>
      </c>
    </row>
    <row r="5809" spans="1:36" ht="17.25" hidden="1" customHeight="1" x14ac:dyDescent="0.2">
      <c r="A5809" s="4" t="s">
        <v>14575</v>
      </c>
      <c r="B5809" t="s">
        <v>8398</v>
      </c>
      <c r="C5809" t="s">
        <v>14576</v>
      </c>
      <c r="E5809" t="s">
        <v>9031</v>
      </c>
      <c r="F5809" t="s">
        <v>86</v>
      </c>
      <c r="G5809" s="5">
        <v>87</v>
      </c>
      <c r="H5809" t="s">
        <v>42</v>
      </c>
      <c r="I5809" t="s">
        <v>65</v>
      </c>
      <c r="J5809" t="s">
        <v>559</v>
      </c>
      <c r="N5809" s="6">
        <v>2000</v>
      </c>
      <c r="R5809" s="7">
        <v>41.393315000000001</v>
      </c>
      <c r="S5809" s="7">
        <v>-87.943610000000007</v>
      </c>
      <c r="T5809" t="s">
        <v>46</v>
      </c>
      <c r="U5809" t="s">
        <v>14577</v>
      </c>
      <c r="V5809" t="s">
        <v>10898</v>
      </c>
      <c r="X5809" t="s">
        <v>9016</v>
      </c>
      <c r="Y5809" t="s">
        <v>3012</v>
      </c>
      <c r="Z5809" t="s">
        <v>3691</v>
      </c>
      <c r="AA5809" t="s">
        <v>14578</v>
      </c>
      <c r="AB5809" t="s">
        <v>9032</v>
      </c>
      <c r="AC5809" t="s">
        <v>14579</v>
      </c>
      <c r="AG5809" t="s">
        <v>14580</v>
      </c>
      <c r="AH5809" s="6">
        <v>25238</v>
      </c>
      <c r="AI5809" t="s">
        <v>14581</v>
      </c>
      <c r="AJ5809" t="s">
        <v>14585</v>
      </c>
    </row>
    <row r="5810" spans="1:36" ht="17.25" hidden="1" customHeight="1" x14ac:dyDescent="0.2">
      <c r="A5810" s="4" t="s">
        <v>14575</v>
      </c>
      <c r="B5810" t="s">
        <v>8398</v>
      </c>
      <c r="C5810" t="s">
        <v>14576</v>
      </c>
      <c r="E5810" t="s">
        <v>9034</v>
      </c>
      <c r="F5810" t="s">
        <v>86</v>
      </c>
      <c r="G5810" s="5">
        <v>87</v>
      </c>
      <c r="H5810" t="s">
        <v>42</v>
      </c>
      <c r="I5810" t="s">
        <v>65</v>
      </c>
      <c r="J5810" t="s">
        <v>559</v>
      </c>
      <c r="N5810" s="6">
        <v>2000</v>
      </c>
      <c r="R5810" s="7">
        <v>41.393315000000001</v>
      </c>
      <c r="S5810" s="7">
        <v>-87.943610000000007</v>
      </c>
      <c r="T5810" t="s">
        <v>46</v>
      </c>
      <c r="U5810" t="s">
        <v>14577</v>
      </c>
      <c r="V5810" t="s">
        <v>10898</v>
      </c>
      <c r="X5810" t="s">
        <v>9016</v>
      </c>
      <c r="Y5810" t="s">
        <v>3012</v>
      </c>
      <c r="Z5810" t="s">
        <v>3691</v>
      </c>
      <c r="AA5810" t="s">
        <v>14578</v>
      </c>
      <c r="AB5810" t="s">
        <v>9035</v>
      </c>
      <c r="AC5810" t="s">
        <v>14579</v>
      </c>
      <c r="AG5810" t="s">
        <v>14580</v>
      </c>
      <c r="AH5810" s="6">
        <v>25239</v>
      </c>
      <c r="AI5810" t="s">
        <v>14581</v>
      </c>
      <c r="AJ5810" t="s">
        <v>14586</v>
      </c>
    </row>
    <row r="5811" spans="1:36" ht="17.25" hidden="1" customHeight="1" x14ac:dyDescent="0.2">
      <c r="A5811" s="4" t="s">
        <v>14575</v>
      </c>
      <c r="B5811" t="s">
        <v>8398</v>
      </c>
      <c r="C5811" t="s">
        <v>14576</v>
      </c>
      <c r="E5811" t="s">
        <v>9037</v>
      </c>
      <c r="F5811" t="s">
        <v>86</v>
      </c>
      <c r="G5811" s="5">
        <v>87</v>
      </c>
      <c r="H5811" t="s">
        <v>42</v>
      </c>
      <c r="I5811" t="s">
        <v>65</v>
      </c>
      <c r="J5811" t="s">
        <v>559</v>
      </c>
      <c r="N5811" s="6">
        <v>2000</v>
      </c>
      <c r="R5811" s="7">
        <v>41.393315000000001</v>
      </c>
      <c r="S5811" s="7">
        <v>-87.943610000000007</v>
      </c>
      <c r="T5811" t="s">
        <v>46</v>
      </c>
      <c r="U5811" t="s">
        <v>14577</v>
      </c>
      <c r="V5811" t="s">
        <v>10898</v>
      </c>
      <c r="X5811" t="s">
        <v>9016</v>
      </c>
      <c r="Y5811" t="s">
        <v>3012</v>
      </c>
      <c r="Z5811" t="s">
        <v>3691</v>
      </c>
      <c r="AA5811" t="s">
        <v>14578</v>
      </c>
      <c r="AB5811" t="s">
        <v>9038</v>
      </c>
      <c r="AC5811" t="s">
        <v>14579</v>
      </c>
      <c r="AG5811" t="s">
        <v>14580</v>
      </c>
      <c r="AH5811" s="6">
        <v>25240</v>
      </c>
      <c r="AI5811" t="s">
        <v>14581</v>
      </c>
      <c r="AJ5811" t="s">
        <v>14587</v>
      </c>
    </row>
    <row r="5812" spans="1:36" ht="17.25" hidden="1" customHeight="1" x14ac:dyDescent="0.2">
      <c r="A5812" s="4" t="s">
        <v>14575</v>
      </c>
      <c r="B5812" t="s">
        <v>8398</v>
      </c>
      <c r="C5812" t="s">
        <v>14576</v>
      </c>
      <c r="E5812" t="s">
        <v>9040</v>
      </c>
      <c r="F5812" t="s">
        <v>86</v>
      </c>
      <c r="G5812" s="5">
        <v>87</v>
      </c>
      <c r="H5812" t="s">
        <v>42</v>
      </c>
      <c r="I5812" t="s">
        <v>65</v>
      </c>
      <c r="J5812" t="s">
        <v>559</v>
      </c>
      <c r="N5812" s="6">
        <v>2000</v>
      </c>
      <c r="R5812" s="7">
        <v>41.393315000000001</v>
      </c>
      <c r="S5812" s="7">
        <v>-87.943610000000007</v>
      </c>
      <c r="T5812" t="s">
        <v>46</v>
      </c>
      <c r="U5812" t="s">
        <v>14577</v>
      </c>
      <c r="V5812" t="s">
        <v>10898</v>
      </c>
      <c r="X5812" t="s">
        <v>9016</v>
      </c>
      <c r="Y5812" t="s">
        <v>3012</v>
      </c>
      <c r="Z5812" t="s">
        <v>3691</v>
      </c>
      <c r="AA5812" t="s">
        <v>14578</v>
      </c>
      <c r="AB5812" t="s">
        <v>9041</v>
      </c>
      <c r="AC5812" t="s">
        <v>14579</v>
      </c>
      <c r="AG5812" t="s">
        <v>14580</v>
      </c>
      <c r="AH5812" s="6">
        <v>25241</v>
      </c>
      <c r="AI5812" t="s">
        <v>14581</v>
      </c>
      <c r="AJ5812" t="s">
        <v>14588</v>
      </c>
    </row>
    <row r="5813" spans="1:36" ht="17.25" hidden="1" customHeight="1" x14ac:dyDescent="0.2">
      <c r="A5813" s="4" t="s">
        <v>14575</v>
      </c>
      <c r="B5813" t="s">
        <v>8398</v>
      </c>
      <c r="C5813" t="s">
        <v>14576</v>
      </c>
      <c r="E5813" t="s">
        <v>9043</v>
      </c>
      <c r="F5813" t="s">
        <v>86</v>
      </c>
      <c r="G5813" s="5">
        <v>87</v>
      </c>
      <c r="H5813" t="s">
        <v>42</v>
      </c>
      <c r="I5813" t="s">
        <v>65</v>
      </c>
      <c r="J5813" t="s">
        <v>559</v>
      </c>
      <c r="N5813" s="6">
        <v>2000</v>
      </c>
      <c r="R5813" s="7">
        <v>41.393315000000001</v>
      </c>
      <c r="S5813" s="7">
        <v>-87.943610000000007</v>
      </c>
      <c r="T5813" t="s">
        <v>46</v>
      </c>
      <c r="U5813" t="s">
        <v>14577</v>
      </c>
      <c r="V5813" t="s">
        <v>10898</v>
      </c>
      <c r="X5813" t="s">
        <v>9016</v>
      </c>
      <c r="Y5813" t="s">
        <v>3012</v>
      </c>
      <c r="Z5813" t="s">
        <v>3691</v>
      </c>
      <c r="AA5813" t="s">
        <v>14578</v>
      </c>
      <c r="AB5813" t="s">
        <v>9044</v>
      </c>
      <c r="AC5813" t="s">
        <v>14579</v>
      </c>
      <c r="AG5813" t="s">
        <v>14580</v>
      </c>
      <c r="AH5813" s="6">
        <v>25242</v>
      </c>
      <c r="AI5813" t="s">
        <v>14581</v>
      </c>
      <c r="AJ5813" t="s">
        <v>14589</v>
      </c>
    </row>
    <row r="5814" spans="1:36" ht="17.25" hidden="1" customHeight="1" x14ac:dyDescent="0.2">
      <c r="A5814" s="4" t="s">
        <v>14598</v>
      </c>
      <c r="B5814" t="s">
        <v>8398</v>
      </c>
      <c r="C5814" t="s">
        <v>14599</v>
      </c>
      <c r="E5814" t="s">
        <v>565</v>
      </c>
      <c r="F5814" t="s">
        <v>14600</v>
      </c>
      <c r="G5814" s="5">
        <v>974</v>
      </c>
      <c r="H5814" t="s">
        <v>42</v>
      </c>
      <c r="I5814" t="s">
        <v>43</v>
      </c>
      <c r="J5814" t="s">
        <v>44</v>
      </c>
      <c r="K5814" t="s">
        <v>13830</v>
      </c>
      <c r="L5814" t="s">
        <v>45</v>
      </c>
      <c r="N5814" s="6">
        <v>2002</v>
      </c>
      <c r="Q5814" t="s">
        <v>14601</v>
      </c>
      <c r="R5814" s="7">
        <v>40.632199999999997</v>
      </c>
      <c r="S5814" s="7">
        <v>-74.215599999999995</v>
      </c>
      <c r="T5814" t="s">
        <v>46</v>
      </c>
      <c r="U5814" t="s">
        <v>14602</v>
      </c>
      <c r="V5814" t="s">
        <v>14603</v>
      </c>
      <c r="X5814" t="s">
        <v>9202</v>
      </c>
      <c r="Y5814" t="s">
        <v>3012</v>
      </c>
      <c r="Z5814" t="s">
        <v>3691</v>
      </c>
      <c r="AA5814" t="s">
        <v>14604</v>
      </c>
      <c r="AB5814" t="s">
        <v>14605</v>
      </c>
      <c r="AD5814" t="s">
        <v>880</v>
      </c>
      <c r="AE5814" t="s">
        <v>881</v>
      </c>
      <c r="AF5814" t="s">
        <v>52</v>
      </c>
      <c r="AG5814" t="s">
        <v>14606</v>
      </c>
      <c r="AH5814" s="27" t="s">
        <v>14607</v>
      </c>
      <c r="AI5814" t="s">
        <v>14608</v>
      </c>
      <c r="AJ5814" t="s">
        <v>14609</v>
      </c>
    </row>
    <row r="5815" spans="1:36" ht="17.25" hidden="1" customHeight="1" x14ac:dyDescent="0.2">
      <c r="A5815" s="4" t="s">
        <v>15865</v>
      </c>
      <c r="B5815" t="s">
        <v>8398</v>
      </c>
      <c r="C5815" t="s">
        <v>15866</v>
      </c>
      <c r="E5815" t="s">
        <v>40</v>
      </c>
      <c r="F5815" t="s">
        <v>86</v>
      </c>
      <c r="G5815" s="5">
        <v>114</v>
      </c>
      <c r="H5815" t="s">
        <v>42</v>
      </c>
      <c r="I5815" t="s">
        <v>240</v>
      </c>
      <c r="J5815" t="s">
        <v>559</v>
      </c>
      <c r="N5815" s="6">
        <v>1960</v>
      </c>
      <c r="P5815" s="24">
        <v>2022</v>
      </c>
      <c r="R5815" s="7">
        <v>35.283357000000002</v>
      </c>
      <c r="S5815" s="7">
        <v>-101.74639999999999</v>
      </c>
      <c r="T5815" t="s">
        <v>46</v>
      </c>
      <c r="U5815" t="s">
        <v>13138</v>
      </c>
      <c r="V5815" t="s">
        <v>13139</v>
      </c>
      <c r="X5815" t="s">
        <v>8584</v>
      </c>
      <c r="Y5815" t="s">
        <v>3012</v>
      </c>
      <c r="Z5815" t="s">
        <v>3691</v>
      </c>
      <c r="AA5815" t="s">
        <v>15867</v>
      </c>
      <c r="AB5815" t="s">
        <v>8690</v>
      </c>
      <c r="AG5815" t="s">
        <v>15868</v>
      </c>
      <c r="AH5815" s="27" t="s">
        <v>15869</v>
      </c>
      <c r="AI5815" t="s">
        <v>15870</v>
      </c>
      <c r="AJ5815" t="s">
        <v>15871</v>
      </c>
    </row>
    <row r="5816" spans="1:36" ht="17.25" hidden="1" customHeight="1" x14ac:dyDescent="0.2">
      <c r="A5816" s="4" t="s">
        <v>16724</v>
      </c>
      <c r="B5816" t="s">
        <v>8398</v>
      </c>
      <c r="C5816" t="s">
        <v>16725</v>
      </c>
      <c r="E5816" t="s">
        <v>191</v>
      </c>
      <c r="F5816" t="s">
        <v>64</v>
      </c>
      <c r="G5816" s="5">
        <v>188</v>
      </c>
      <c r="H5816" t="s">
        <v>42</v>
      </c>
      <c r="I5816" t="s">
        <v>240</v>
      </c>
      <c r="J5816" t="s">
        <v>559</v>
      </c>
      <c r="N5816" s="6">
        <v>1960</v>
      </c>
      <c r="R5816" s="7">
        <v>40.949696000000003</v>
      </c>
      <c r="S5816" s="7">
        <v>-73.078509999999994</v>
      </c>
      <c r="T5816" t="s">
        <v>46</v>
      </c>
      <c r="U5816" t="s">
        <v>16726</v>
      </c>
      <c r="V5816" t="s">
        <v>9953</v>
      </c>
      <c r="X5816" t="s">
        <v>8437</v>
      </c>
      <c r="Y5816" t="s">
        <v>3012</v>
      </c>
      <c r="Z5816" t="s">
        <v>3691</v>
      </c>
      <c r="AA5816" t="s">
        <v>16727</v>
      </c>
      <c r="AB5816" t="s">
        <v>8414</v>
      </c>
      <c r="AH5816" s="30"/>
      <c r="AI5816" t="s">
        <v>16728</v>
      </c>
      <c r="AJ5816" t="s">
        <v>16730</v>
      </c>
    </row>
    <row r="5817" spans="1:36" ht="17.25" hidden="1" customHeight="1" x14ac:dyDescent="0.2">
      <c r="A5817" s="4" t="s">
        <v>14618</v>
      </c>
      <c r="B5817" t="s">
        <v>8398</v>
      </c>
      <c r="C5817" t="s">
        <v>14619</v>
      </c>
      <c r="E5817" t="s">
        <v>14620</v>
      </c>
      <c r="F5817" t="s">
        <v>64</v>
      </c>
      <c r="G5817" s="5">
        <v>221</v>
      </c>
      <c r="H5817" t="s">
        <v>42</v>
      </c>
      <c r="I5817" t="s">
        <v>43</v>
      </c>
      <c r="J5817" t="s">
        <v>44</v>
      </c>
      <c r="N5817" s="27">
        <v>1992</v>
      </c>
      <c r="R5817" s="7">
        <v>43.161946999999998</v>
      </c>
      <c r="S5817" s="7">
        <v>-78.744969999999995</v>
      </c>
      <c r="T5817" t="s">
        <v>46</v>
      </c>
      <c r="U5817" t="s">
        <v>14621</v>
      </c>
      <c r="V5817" t="s">
        <v>12100</v>
      </c>
      <c r="X5817" t="s">
        <v>8437</v>
      </c>
      <c r="Y5817" t="s">
        <v>3012</v>
      </c>
      <c r="Z5817" t="s">
        <v>3691</v>
      </c>
      <c r="AA5817" t="s">
        <v>14622</v>
      </c>
      <c r="AB5817" t="s">
        <v>14623</v>
      </c>
      <c r="AI5817" t="s">
        <v>14624</v>
      </c>
      <c r="AJ5817" t="s">
        <v>14625</v>
      </c>
    </row>
    <row r="5818" spans="1:36" ht="17.25" hidden="1" customHeight="1" x14ac:dyDescent="0.2">
      <c r="A5818" s="4" t="s">
        <v>14626</v>
      </c>
      <c r="B5818" t="s">
        <v>8398</v>
      </c>
      <c r="C5818" t="s">
        <v>14627</v>
      </c>
      <c r="E5818" t="s">
        <v>565</v>
      </c>
      <c r="F5818" t="s">
        <v>86</v>
      </c>
      <c r="G5818" s="5">
        <v>289</v>
      </c>
      <c r="H5818" t="s">
        <v>42</v>
      </c>
      <c r="I5818" t="s">
        <v>43</v>
      </c>
      <c r="J5818" t="s">
        <v>559</v>
      </c>
      <c r="K5818" t="s">
        <v>87</v>
      </c>
      <c r="L5818" t="s">
        <v>45</v>
      </c>
      <c r="N5818" s="27">
        <v>2012</v>
      </c>
      <c r="R5818" s="7">
        <v>38.088056000000002</v>
      </c>
      <c r="S5818" s="7">
        <v>-121.3875</v>
      </c>
      <c r="T5818" t="s">
        <v>46</v>
      </c>
      <c r="U5818" t="s">
        <v>14628</v>
      </c>
      <c r="V5818" t="s">
        <v>8714</v>
      </c>
      <c r="X5818" t="s">
        <v>8572</v>
      </c>
      <c r="Y5818" t="s">
        <v>3012</v>
      </c>
      <c r="Z5818" t="s">
        <v>3691</v>
      </c>
      <c r="AA5818" t="s">
        <v>14629</v>
      </c>
      <c r="AB5818" t="s">
        <v>8966</v>
      </c>
      <c r="AG5818" t="s">
        <v>14630</v>
      </c>
      <c r="AH5818" s="8" t="s">
        <v>14631</v>
      </c>
      <c r="AI5818" t="s">
        <v>14632</v>
      </c>
      <c r="AJ5818" t="s">
        <v>14633</v>
      </c>
    </row>
    <row r="5819" spans="1:36" ht="17.25" hidden="1" customHeight="1" x14ac:dyDescent="0.2">
      <c r="A5819" s="4" t="s">
        <v>14647</v>
      </c>
      <c r="B5819" t="s">
        <v>8398</v>
      </c>
      <c r="C5819" t="s">
        <v>14648</v>
      </c>
      <c r="E5819" t="s">
        <v>8444</v>
      </c>
      <c r="F5819" t="s">
        <v>86</v>
      </c>
      <c r="G5819" s="5">
        <v>63</v>
      </c>
      <c r="H5819" t="s">
        <v>42</v>
      </c>
      <c r="I5819" t="s">
        <v>65</v>
      </c>
      <c r="J5819" t="s">
        <v>559</v>
      </c>
      <c r="N5819" s="6">
        <v>1976</v>
      </c>
      <c r="R5819" s="7">
        <v>33.764099999999999</v>
      </c>
      <c r="S5819" s="7">
        <v>-118.2248</v>
      </c>
      <c r="T5819" t="s">
        <v>46</v>
      </c>
      <c r="U5819" t="s">
        <v>8592</v>
      </c>
      <c r="V5819" t="s">
        <v>8593</v>
      </c>
      <c r="X5819" t="s">
        <v>8572</v>
      </c>
      <c r="Y5819" t="s">
        <v>3012</v>
      </c>
      <c r="Z5819" t="s">
        <v>3691</v>
      </c>
      <c r="AA5819" t="s">
        <v>14649</v>
      </c>
      <c r="AB5819" t="s">
        <v>8449</v>
      </c>
      <c r="AG5819" t="s">
        <v>14650</v>
      </c>
      <c r="AH5819" s="24">
        <v>35093</v>
      </c>
      <c r="AI5819" t="s">
        <v>14651</v>
      </c>
      <c r="AJ5819" t="s">
        <v>14652</v>
      </c>
    </row>
    <row r="5820" spans="1:36" ht="17.25" hidden="1" customHeight="1" x14ac:dyDescent="0.2">
      <c r="A5820" s="4" t="s">
        <v>14647</v>
      </c>
      <c r="B5820" t="s">
        <v>8398</v>
      </c>
      <c r="C5820" t="s">
        <v>14648</v>
      </c>
      <c r="E5820" t="s">
        <v>8453</v>
      </c>
      <c r="F5820" t="s">
        <v>86</v>
      </c>
      <c r="G5820" s="5">
        <v>63</v>
      </c>
      <c r="H5820" t="s">
        <v>42</v>
      </c>
      <c r="I5820" t="s">
        <v>65</v>
      </c>
      <c r="J5820" t="s">
        <v>559</v>
      </c>
      <c r="N5820" s="6">
        <v>1976</v>
      </c>
      <c r="R5820" s="7">
        <v>33.764099999999999</v>
      </c>
      <c r="S5820" s="7">
        <v>-118.2248</v>
      </c>
      <c r="T5820" t="s">
        <v>46</v>
      </c>
      <c r="U5820" t="s">
        <v>8592</v>
      </c>
      <c r="V5820" t="s">
        <v>8593</v>
      </c>
      <c r="X5820" t="s">
        <v>8572</v>
      </c>
      <c r="Y5820" t="s">
        <v>3012</v>
      </c>
      <c r="Z5820" t="s">
        <v>3691</v>
      </c>
      <c r="AA5820" t="s">
        <v>14649</v>
      </c>
      <c r="AB5820" t="s">
        <v>8454</v>
      </c>
      <c r="AG5820" t="s">
        <v>14650</v>
      </c>
      <c r="AH5820" s="24">
        <v>35094</v>
      </c>
      <c r="AI5820" t="s">
        <v>14651</v>
      </c>
      <c r="AJ5820" t="s">
        <v>14653</v>
      </c>
    </row>
    <row r="5821" spans="1:36" ht="17.25" hidden="1" customHeight="1" x14ac:dyDescent="0.2">
      <c r="A5821" s="4" t="s">
        <v>14647</v>
      </c>
      <c r="B5821" t="s">
        <v>8398</v>
      </c>
      <c r="C5821" t="s">
        <v>14648</v>
      </c>
      <c r="E5821" t="s">
        <v>8456</v>
      </c>
      <c r="F5821" t="s">
        <v>86</v>
      </c>
      <c r="G5821" s="5">
        <v>63</v>
      </c>
      <c r="H5821" t="s">
        <v>42</v>
      </c>
      <c r="I5821" t="s">
        <v>65</v>
      </c>
      <c r="J5821" t="s">
        <v>559</v>
      </c>
      <c r="N5821" s="6">
        <v>1976</v>
      </c>
      <c r="R5821" s="7">
        <v>33.764099999999999</v>
      </c>
      <c r="S5821" s="7">
        <v>-118.2248</v>
      </c>
      <c r="T5821" t="s">
        <v>46</v>
      </c>
      <c r="U5821" t="s">
        <v>8592</v>
      </c>
      <c r="V5821" t="s">
        <v>8593</v>
      </c>
      <c r="X5821" t="s">
        <v>8572</v>
      </c>
      <c r="Y5821" t="s">
        <v>3012</v>
      </c>
      <c r="Z5821" t="s">
        <v>3691</v>
      </c>
      <c r="AA5821" t="s">
        <v>14649</v>
      </c>
      <c r="AB5821" t="s">
        <v>8457</v>
      </c>
      <c r="AG5821" t="s">
        <v>14650</v>
      </c>
      <c r="AH5821" s="24">
        <v>35095</v>
      </c>
      <c r="AI5821" t="s">
        <v>14651</v>
      </c>
      <c r="AJ5821" t="s">
        <v>14654</v>
      </c>
    </row>
    <row r="5822" spans="1:36" ht="17.25" hidden="1" customHeight="1" x14ac:dyDescent="0.2">
      <c r="A5822" s="4" t="s">
        <v>14647</v>
      </c>
      <c r="B5822" t="s">
        <v>8398</v>
      </c>
      <c r="C5822" t="s">
        <v>14648</v>
      </c>
      <c r="E5822" t="s">
        <v>8459</v>
      </c>
      <c r="F5822" t="s">
        <v>86</v>
      </c>
      <c r="G5822" s="5">
        <v>63</v>
      </c>
      <c r="H5822" t="s">
        <v>42</v>
      </c>
      <c r="I5822" t="s">
        <v>65</v>
      </c>
      <c r="J5822" t="s">
        <v>559</v>
      </c>
      <c r="N5822" s="6">
        <v>1976</v>
      </c>
      <c r="R5822" s="7">
        <v>33.764099999999999</v>
      </c>
      <c r="S5822" s="7">
        <v>-118.2248</v>
      </c>
      <c r="T5822" t="s">
        <v>46</v>
      </c>
      <c r="U5822" t="s">
        <v>8592</v>
      </c>
      <c r="V5822" t="s">
        <v>8593</v>
      </c>
      <c r="X5822" t="s">
        <v>8572</v>
      </c>
      <c r="Y5822" t="s">
        <v>3012</v>
      </c>
      <c r="Z5822" t="s">
        <v>3691</v>
      </c>
      <c r="AA5822" t="s">
        <v>14649</v>
      </c>
      <c r="AB5822" t="s">
        <v>8460</v>
      </c>
      <c r="AG5822" t="s">
        <v>14650</v>
      </c>
      <c r="AH5822" s="24">
        <v>35096</v>
      </c>
      <c r="AI5822" t="s">
        <v>14651</v>
      </c>
      <c r="AJ5822" t="s">
        <v>14655</v>
      </c>
    </row>
    <row r="5823" spans="1:36" ht="17.25" hidden="1" customHeight="1" x14ac:dyDescent="0.2">
      <c r="A5823" s="4" t="s">
        <v>14666</v>
      </c>
      <c r="B5823" t="s">
        <v>8398</v>
      </c>
      <c r="C5823" t="s">
        <v>14667</v>
      </c>
      <c r="E5823" t="s">
        <v>5390</v>
      </c>
      <c r="F5823" t="s">
        <v>8581</v>
      </c>
      <c r="G5823" s="5">
        <v>59</v>
      </c>
      <c r="H5823" t="s">
        <v>42</v>
      </c>
      <c r="I5823" t="s">
        <v>65</v>
      </c>
      <c r="J5823" t="s">
        <v>44</v>
      </c>
      <c r="N5823" s="6">
        <v>1988</v>
      </c>
      <c r="O5823" s="25"/>
      <c r="P5823" s="25"/>
      <c r="R5823" s="7">
        <v>33.768599999999999</v>
      </c>
      <c r="S5823" s="7">
        <v>-118.2867</v>
      </c>
      <c r="T5823" t="s">
        <v>46</v>
      </c>
      <c r="U5823" t="s">
        <v>11543</v>
      </c>
      <c r="V5823" t="s">
        <v>8593</v>
      </c>
      <c r="X5823" t="s">
        <v>8572</v>
      </c>
      <c r="Y5823" t="s">
        <v>3012</v>
      </c>
      <c r="Z5823" t="s">
        <v>3691</v>
      </c>
      <c r="AA5823" t="s">
        <v>14668</v>
      </c>
      <c r="AB5823" t="s">
        <v>14669</v>
      </c>
      <c r="AG5823" t="s">
        <v>14670</v>
      </c>
      <c r="AH5823" s="24">
        <v>23255</v>
      </c>
      <c r="AI5823" t="s">
        <v>14671</v>
      </c>
      <c r="AJ5823" t="s">
        <v>14672</v>
      </c>
    </row>
    <row r="5824" spans="1:36" ht="17.25" hidden="1" customHeight="1" x14ac:dyDescent="0.2">
      <c r="A5824" s="4" t="s">
        <v>14682</v>
      </c>
      <c r="B5824" t="s">
        <v>8398</v>
      </c>
      <c r="C5824" t="s">
        <v>14683</v>
      </c>
      <c r="E5824" t="s">
        <v>565</v>
      </c>
      <c r="F5824" t="s">
        <v>86</v>
      </c>
      <c r="G5824" s="5">
        <v>678</v>
      </c>
      <c r="H5824" t="s">
        <v>42</v>
      </c>
      <c r="I5824" t="s">
        <v>43</v>
      </c>
      <c r="J5824" t="s">
        <v>44</v>
      </c>
      <c r="N5824" s="27">
        <v>2001</v>
      </c>
      <c r="R5824" s="7">
        <v>38.030071</v>
      </c>
      <c r="S5824" s="7">
        <v>-121.873</v>
      </c>
      <c r="T5824" t="s">
        <v>46</v>
      </c>
      <c r="U5824" t="s">
        <v>9727</v>
      </c>
      <c r="V5824" t="s">
        <v>10928</v>
      </c>
      <c r="X5824" t="s">
        <v>8572</v>
      </c>
      <c r="Y5824" t="s">
        <v>3012</v>
      </c>
      <c r="Z5824" t="s">
        <v>3691</v>
      </c>
      <c r="AA5824" t="s">
        <v>14684</v>
      </c>
      <c r="AB5824" t="s">
        <v>14685</v>
      </c>
      <c r="AG5824" t="s">
        <v>14686</v>
      </c>
      <c r="AH5824" s="8" t="s">
        <v>14687</v>
      </c>
      <c r="AI5824" t="s">
        <v>14688</v>
      </c>
      <c r="AJ5824" t="s">
        <v>14689</v>
      </c>
    </row>
    <row r="5825" spans="1:36" ht="17.25" hidden="1" customHeight="1" x14ac:dyDescent="0.2">
      <c r="A5825" s="4" t="s">
        <v>14690</v>
      </c>
      <c r="B5825" t="s">
        <v>8398</v>
      </c>
      <c r="C5825" t="s">
        <v>14691</v>
      </c>
      <c r="E5825" t="s">
        <v>565</v>
      </c>
      <c r="F5825" t="s">
        <v>86</v>
      </c>
      <c r="G5825" s="5">
        <v>609</v>
      </c>
      <c r="H5825" t="s">
        <v>42</v>
      </c>
      <c r="I5825" t="s">
        <v>43</v>
      </c>
      <c r="J5825" t="s">
        <v>559</v>
      </c>
      <c r="N5825" s="27">
        <v>2001</v>
      </c>
      <c r="R5825" s="7">
        <v>30.1478</v>
      </c>
      <c r="S5825" s="7">
        <v>-97.2714</v>
      </c>
      <c r="T5825" t="s">
        <v>46</v>
      </c>
      <c r="U5825" t="s">
        <v>9164</v>
      </c>
      <c r="V5825" t="s">
        <v>9164</v>
      </c>
      <c r="X5825" t="s">
        <v>8584</v>
      </c>
      <c r="Y5825" t="s">
        <v>3012</v>
      </c>
      <c r="Z5825" t="s">
        <v>3691</v>
      </c>
      <c r="AA5825" t="s">
        <v>14692</v>
      </c>
      <c r="AB5825" t="s">
        <v>14693</v>
      </c>
      <c r="AG5825" t="s">
        <v>14694</v>
      </c>
      <c r="AH5825" s="8" t="s">
        <v>14695</v>
      </c>
      <c r="AI5825" t="s">
        <v>14696</v>
      </c>
      <c r="AJ5825" t="s">
        <v>14697</v>
      </c>
    </row>
    <row r="5826" spans="1:36" ht="17.25" hidden="1" customHeight="1" x14ac:dyDescent="0.2">
      <c r="A5826" s="4" t="s">
        <v>14698</v>
      </c>
      <c r="B5826" t="s">
        <v>8398</v>
      </c>
      <c r="C5826" t="s">
        <v>14699</v>
      </c>
      <c r="E5826" t="s">
        <v>40</v>
      </c>
      <c r="F5826" t="s">
        <v>64</v>
      </c>
      <c r="G5826" s="5">
        <v>85</v>
      </c>
      <c r="H5826" t="s">
        <v>42</v>
      </c>
      <c r="I5826" t="s">
        <v>65</v>
      </c>
      <c r="J5826" t="s">
        <v>559</v>
      </c>
      <c r="N5826" s="6">
        <v>2003</v>
      </c>
      <c r="R5826" s="7">
        <v>38.118099999999998</v>
      </c>
      <c r="S5826" s="7">
        <v>-78.213899999999995</v>
      </c>
      <c r="T5826" t="s">
        <v>46</v>
      </c>
      <c r="U5826" t="s">
        <v>12554</v>
      </c>
      <c r="V5826" t="s">
        <v>9444</v>
      </c>
      <c r="X5826" t="s">
        <v>9266</v>
      </c>
      <c r="Y5826" t="s">
        <v>3012</v>
      </c>
      <c r="Z5826" t="s">
        <v>3691</v>
      </c>
      <c r="AA5826" t="s">
        <v>14700</v>
      </c>
      <c r="AB5826" t="s">
        <v>8690</v>
      </c>
      <c r="AG5826" t="s">
        <v>14701</v>
      </c>
      <c r="AH5826" s="6">
        <v>25503</v>
      </c>
      <c r="AI5826" t="s">
        <v>14702</v>
      </c>
      <c r="AJ5826" t="s">
        <v>14703</v>
      </c>
    </row>
    <row r="5827" spans="1:36" ht="17.25" hidden="1" customHeight="1" x14ac:dyDescent="0.2">
      <c r="A5827" s="4" t="s">
        <v>14698</v>
      </c>
      <c r="B5827" t="s">
        <v>8398</v>
      </c>
      <c r="C5827" t="s">
        <v>14699</v>
      </c>
      <c r="E5827" t="s">
        <v>56</v>
      </c>
      <c r="F5827" t="s">
        <v>64</v>
      </c>
      <c r="G5827" s="5">
        <v>85</v>
      </c>
      <c r="H5827" t="s">
        <v>42</v>
      </c>
      <c r="I5827" t="s">
        <v>65</v>
      </c>
      <c r="J5827" t="s">
        <v>559</v>
      </c>
      <c r="N5827" s="6">
        <v>2003</v>
      </c>
      <c r="R5827" s="7">
        <v>38.118099999999998</v>
      </c>
      <c r="S5827" s="7">
        <v>-78.213899999999995</v>
      </c>
      <c r="T5827" t="s">
        <v>46</v>
      </c>
      <c r="U5827" t="s">
        <v>12554</v>
      </c>
      <c r="V5827" t="s">
        <v>9444</v>
      </c>
      <c r="X5827" t="s">
        <v>9266</v>
      </c>
      <c r="Y5827" t="s">
        <v>3012</v>
      </c>
      <c r="Z5827" t="s">
        <v>3691</v>
      </c>
      <c r="AA5827" t="s">
        <v>14700</v>
      </c>
      <c r="AB5827" t="s">
        <v>8503</v>
      </c>
      <c r="AG5827" t="s">
        <v>14701</v>
      </c>
      <c r="AH5827" s="6">
        <v>26064</v>
      </c>
      <c r="AI5827" t="s">
        <v>14702</v>
      </c>
      <c r="AJ5827" t="s">
        <v>14704</v>
      </c>
    </row>
    <row r="5828" spans="1:36" ht="17.25" hidden="1" customHeight="1" x14ac:dyDescent="0.2">
      <c r="A5828" s="4" t="s">
        <v>14698</v>
      </c>
      <c r="B5828" t="s">
        <v>8398</v>
      </c>
      <c r="C5828" t="s">
        <v>14699</v>
      </c>
      <c r="E5828" t="s">
        <v>58</v>
      </c>
      <c r="F5828" t="s">
        <v>64</v>
      </c>
      <c r="G5828" s="5">
        <v>85</v>
      </c>
      <c r="H5828" t="s">
        <v>42</v>
      </c>
      <c r="I5828" t="s">
        <v>65</v>
      </c>
      <c r="J5828" t="s">
        <v>559</v>
      </c>
      <c r="N5828" s="6">
        <v>2003</v>
      </c>
      <c r="R5828" s="7">
        <v>38.118099999999998</v>
      </c>
      <c r="S5828" s="7">
        <v>-78.213899999999995</v>
      </c>
      <c r="T5828" t="s">
        <v>46</v>
      </c>
      <c r="U5828" t="s">
        <v>12554</v>
      </c>
      <c r="V5828" t="s">
        <v>9444</v>
      </c>
      <c r="X5828" t="s">
        <v>9266</v>
      </c>
      <c r="Y5828" t="s">
        <v>3012</v>
      </c>
      <c r="Z5828" t="s">
        <v>3691</v>
      </c>
      <c r="AA5828" t="s">
        <v>14700</v>
      </c>
      <c r="AB5828" t="s">
        <v>8595</v>
      </c>
      <c r="AG5828" t="s">
        <v>14701</v>
      </c>
      <c r="AH5828" s="6">
        <v>26065</v>
      </c>
      <c r="AI5828" t="s">
        <v>14702</v>
      </c>
      <c r="AJ5828" t="s">
        <v>14705</v>
      </c>
    </row>
    <row r="5829" spans="1:36" ht="17.25" hidden="1" customHeight="1" x14ac:dyDescent="0.2">
      <c r="A5829" s="4" t="s">
        <v>14698</v>
      </c>
      <c r="B5829" t="s">
        <v>8398</v>
      </c>
      <c r="C5829" t="s">
        <v>14699</v>
      </c>
      <c r="E5829" t="s">
        <v>191</v>
      </c>
      <c r="F5829" t="s">
        <v>64</v>
      </c>
      <c r="G5829" s="5">
        <v>85</v>
      </c>
      <c r="H5829" t="s">
        <v>42</v>
      </c>
      <c r="I5829" t="s">
        <v>65</v>
      </c>
      <c r="J5829" t="s">
        <v>559</v>
      </c>
      <c r="N5829" s="6">
        <v>2003</v>
      </c>
      <c r="R5829" s="7">
        <v>38.118099999999998</v>
      </c>
      <c r="S5829" s="7">
        <v>-78.213899999999995</v>
      </c>
      <c r="T5829" t="s">
        <v>46</v>
      </c>
      <c r="U5829" t="s">
        <v>12554</v>
      </c>
      <c r="V5829" t="s">
        <v>9444</v>
      </c>
      <c r="X5829" t="s">
        <v>9266</v>
      </c>
      <c r="Y5829" t="s">
        <v>3012</v>
      </c>
      <c r="Z5829" t="s">
        <v>3691</v>
      </c>
      <c r="AA5829" t="s">
        <v>14700</v>
      </c>
      <c r="AB5829" t="s">
        <v>8414</v>
      </c>
      <c r="AG5829" t="s">
        <v>14701</v>
      </c>
      <c r="AH5829" s="6">
        <v>29064</v>
      </c>
      <c r="AI5829" t="s">
        <v>14702</v>
      </c>
      <c r="AJ5829" t="s">
        <v>14706</v>
      </c>
    </row>
    <row r="5830" spans="1:36" ht="17.25" hidden="1" customHeight="1" x14ac:dyDescent="0.2">
      <c r="A5830" s="4" t="s">
        <v>14698</v>
      </c>
      <c r="B5830" t="s">
        <v>8398</v>
      </c>
      <c r="C5830" t="s">
        <v>14699</v>
      </c>
      <c r="E5830" t="s">
        <v>335</v>
      </c>
      <c r="F5830" t="s">
        <v>64</v>
      </c>
      <c r="G5830" s="5">
        <v>171</v>
      </c>
      <c r="H5830" t="s">
        <v>42</v>
      </c>
      <c r="I5830" t="s">
        <v>65</v>
      </c>
      <c r="J5830" t="s">
        <v>559</v>
      </c>
      <c r="N5830" s="6">
        <v>2003</v>
      </c>
      <c r="R5830" s="7">
        <v>38.118099999999998</v>
      </c>
      <c r="S5830" s="7">
        <v>-78.213899999999995</v>
      </c>
      <c r="T5830" t="s">
        <v>46</v>
      </c>
      <c r="U5830" t="s">
        <v>12554</v>
      </c>
      <c r="V5830" t="s">
        <v>9444</v>
      </c>
      <c r="X5830" t="s">
        <v>9266</v>
      </c>
      <c r="Y5830" t="s">
        <v>3012</v>
      </c>
      <c r="Z5830" t="s">
        <v>3691</v>
      </c>
      <c r="AA5830" t="s">
        <v>14700</v>
      </c>
      <c r="AB5830" t="s">
        <v>8427</v>
      </c>
      <c r="AG5830" t="s">
        <v>14701</v>
      </c>
      <c r="AH5830" s="6">
        <v>29065</v>
      </c>
      <c r="AI5830" t="s">
        <v>14702</v>
      </c>
      <c r="AJ5830" t="s">
        <v>14707</v>
      </c>
    </row>
    <row r="5831" spans="1:36" ht="17.25" hidden="1" customHeight="1" x14ac:dyDescent="0.2">
      <c r="A5831" s="4" t="s">
        <v>19188</v>
      </c>
      <c r="B5831" t="s">
        <v>8398</v>
      </c>
      <c r="C5831" t="s">
        <v>19189</v>
      </c>
      <c r="E5831" t="s">
        <v>56</v>
      </c>
      <c r="F5831" t="s">
        <v>86</v>
      </c>
      <c r="G5831" s="5">
        <v>82</v>
      </c>
      <c r="H5831" t="s">
        <v>806</v>
      </c>
      <c r="I5831" t="s">
        <v>240</v>
      </c>
      <c r="J5831" t="s">
        <v>559</v>
      </c>
      <c r="M5831" t="s">
        <v>559</v>
      </c>
      <c r="N5831" s="6">
        <v>1960</v>
      </c>
      <c r="O5831" s="24">
        <v>2023</v>
      </c>
      <c r="R5831" s="7">
        <v>44.860599999999998</v>
      </c>
      <c r="S5831" s="7">
        <v>-89.655299999999997</v>
      </c>
      <c r="T5831" t="s">
        <v>46</v>
      </c>
      <c r="U5831" t="s">
        <v>19190</v>
      </c>
      <c r="V5831" t="s">
        <v>19191</v>
      </c>
      <c r="X5831" t="s">
        <v>8676</v>
      </c>
      <c r="Y5831" t="s">
        <v>3012</v>
      </c>
      <c r="Z5831" t="s">
        <v>3691</v>
      </c>
      <c r="AA5831" t="s">
        <v>19192</v>
      </c>
      <c r="AB5831" t="s">
        <v>8503</v>
      </c>
      <c r="AG5831" t="s">
        <v>19193</v>
      </c>
      <c r="AH5831" s="24">
        <v>22971</v>
      </c>
      <c r="AI5831" t="s">
        <v>19194</v>
      </c>
      <c r="AJ5831" t="s">
        <v>19195</v>
      </c>
    </row>
    <row r="5832" spans="1:36" ht="17.25" hidden="1" customHeight="1" x14ac:dyDescent="0.2">
      <c r="A5832" s="4" t="s">
        <v>42604</v>
      </c>
      <c r="B5832" t="s">
        <v>42597</v>
      </c>
      <c r="C5832" t="s">
        <v>42605</v>
      </c>
      <c r="E5832" t="s">
        <v>3217</v>
      </c>
      <c r="F5832" t="s">
        <v>42606</v>
      </c>
      <c r="G5832" s="24">
        <v>48</v>
      </c>
      <c r="H5832" t="s">
        <v>42</v>
      </c>
      <c r="I5832" t="s">
        <v>45</v>
      </c>
      <c r="J5832" t="s">
        <v>44</v>
      </c>
      <c r="N5832" s="27">
        <v>1960</v>
      </c>
      <c r="O5832" s="29"/>
      <c r="R5832" s="7">
        <v>50.3612325</v>
      </c>
      <c r="S5832" s="7">
        <v>18.2875242</v>
      </c>
      <c r="T5832" t="s">
        <v>46</v>
      </c>
      <c r="U5832" t="s">
        <v>42607</v>
      </c>
      <c r="Y5832" t="s">
        <v>36708</v>
      </c>
      <c r="Z5832" t="s">
        <v>36915</v>
      </c>
      <c r="AC5832" t="s">
        <v>42608</v>
      </c>
      <c r="AD5832" t="s">
        <v>880</v>
      </c>
      <c r="AE5832" t="s">
        <v>36773</v>
      </c>
      <c r="AG5832" t="s">
        <v>42609</v>
      </c>
      <c r="AH5832" s="8">
        <v>1106197</v>
      </c>
      <c r="AI5832" t="s">
        <v>42610</v>
      </c>
      <c r="AJ5832" t="s">
        <v>42613</v>
      </c>
    </row>
    <row r="5833" spans="1:36" ht="17.25" hidden="1" customHeight="1" x14ac:dyDescent="0.2">
      <c r="A5833" s="4" t="s">
        <v>14708</v>
      </c>
      <c r="B5833" t="s">
        <v>8398</v>
      </c>
      <c r="C5833" t="s">
        <v>14709</v>
      </c>
      <c r="E5833" t="s">
        <v>14720</v>
      </c>
      <c r="F5833" t="s">
        <v>14711</v>
      </c>
      <c r="G5833" s="5">
        <v>129</v>
      </c>
      <c r="H5833" t="s">
        <v>42</v>
      </c>
      <c r="I5833" t="s">
        <v>65</v>
      </c>
      <c r="J5833" t="s">
        <v>44</v>
      </c>
      <c r="N5833" s="6">
        <v>1987</v>
      </c>
      <c r="R5833" s="7">
        <v>30.4922</v>
      </c>
      <c r="S5833" s="7">
        <v>-91.186400000000006</v>
      </c>
      <c r="T5833" t="s">
        <v>46</v>
      </c>
      <c r="U5833" t="s">
        <v>11915</v>
      </c>
      <c r="V5833" t="s">
        <v>11916</v>
      </c>
      <c r="X5833" t="s">
        <v>8512</v>
      </c>
      <c r="Y5833" t="s">
        <v>3012</v>
      </c>
      <c r="Z5833" t="s">
        <v>3691</v>
      </c>
      <c r="AA5833" t="s">
        <v>14712</v>
      </c>
      <c r="AB5833" t="s">
        <v>14721</v>
      </c>
      <c r="AG5833" t="s">
        <v>14714</v>
      </c>
      <c r="AH5833" s="24">
        <v>12261</v>
      </c>
      <c r="AI5833" t="s">
        <v>14715</v>
      </c>
      <c r="AJ5833" t="s">
        <v>14722</v>
      </c>
    </row>
    <row r="5834" spans="1:36" ht="17.25" hidden="1" customHeight="1" x14ac:dyDescent="0.2">
      <c r="A5834" s="4" t="s">
        <v>14708</v>
      </c>
      <c r="B5834" t="s">
        <v>8398</v>
      </c>
      <c r="C5834" t="s">
        <v>14709</v>
      </c>
      <c r="E5834" t="s">
        <v>14723</v>
      </c>
      <c r="F5834" t="s">
        <v>14711</v>
      </c>
      <c r="G5834" s="5">
        <v>173</v>
      </c>
      <c r="H5834" t="s">
        <v>42</v>
      </c>
      <c r="I5834" t="s">
        <v>65</v>
      </c>
      <c r="J5834" t="s">
        <v>44</v>
      </c>
      <c r="N5834" s="6">
        <v>1999</v>
      </c>
      <c r="R5834" s="7">
        <v>30.4922</v>
      </c>
      <c r="S5834" s="7">
        <v>-91.186400000000006</v>
      </c>
      <c r="T5834" t="s">
        <v>46</v>
      </c>
      <c r="U5834" t="s">
        <v>11915</v>
      </c>
      <c r="V5834" t="s">
        <v>11916</v>
      </c>
      <c r="X5834" t="s">
        <v>8512</v>
      </c>
      <c r="Y5834" t="s">
        <v>3012</v>
      </c>
      <c r="Z5834" t="s">
        <v>3691</v>
      </c>
      <c r="AA5834" t="s">
        <v>14712</v>
      </c>
      <c r="AB5834" t="s">
        <v>14724</v>
      </c>
      <c r="AG5834" t="s">
        <v>14714</v>
      </c>
      <c r="AH5834" s="24">
        <v>23827</v>
      </c>
      <c r="AI5834" t="s">
        <v>14715</v>
      </c>
      <c r="AJ5834" t="s">
        <v>14725</v>
      </c>
    </row>
    <row r="5835" spans="1:36" ht="17.25" hidden="1" customHeight="1" x14ac:dyDescent="0.2">
      <c r="A5835" s="4" t="s">
        <v>44394</v>
      </c>
      <c r="B5835" t="s">
        <v>43246</v>
      </c>
      <c r="C5835" t="s">
        <v>44395</v>
      </c>
      <c r="D5835" t="s">
        <v>44396</v>
      </c>
      <c r="E5835" t="s">
        <v>1157</v>
      </c>
      <c r="F5835" t="s">
        <v>86</v>
      </c>
      <c r="G5835" s="5">
        <v>155</v>
      </c>
      <c r="H5835" t="s">
        <v>42</v>
      </c>
      <c r="I5835" t="s">
        <v>240</v>
      </c>
      <c r="J5835" t="s">
        <v>44</v>
      </c>
      <c r="N5835" s="24">
        <v>1960</v>
      </c>
      <c r="R5835" s="7">
        <v>44.659500000000001</v>
      </c>
      <c r="S5835" s="7">
        <v>41.929400000000001</v>
      </c>
      <c r="T5835" t="s">
        <v>46</v>
      </c>
      <c r="U5835" t="s">
        <v>44397</v>
      </c>
      <c r="X5835" t="s">
        <v>43424</v>
      </c>
      <c r="Y5835" t="s">
        <v>36708</v>
      </c>
      <c r="Z5835" t="s">
        <v>36915</v>
      </c>
      <c r="AG5835" t="s">
        <v>44398</v>
      </c>
      <c r="AH5835" s="24">
        <v>1027568</v>
      </c>
      <c r="AI5835" t="s">
        <v>44399</v>
      </c>
      <c r="AJ5835" t="s">
        <v>44404</v>
      </c>
    </row>
    <row r="5836" spans="1:36" ht="17.25" hidden="1" customHeight="1" x14ac:dyDescent="0.2">
      <c r="A5836" s="4" t="s">
        <v>45291</v>
      </c>
      <c r="B5836" t="s">
        <v>43246</v>
      </c>
      <c r="C5836" t="s">
        <v>45292</v>
      </c>
      <c r="D5836" t="s">
        <v>45293</v>
      </c>
      <c r="E5836" t="s">
        <v>40</v>
      </c>
      <c r="F5836" t="s">
        <v>86</v>
      </c>
      <c r="G5836" s="5">
        <v>65</v>
      </c>
      <c r="H5836" t="s">
        <v>42</v>
      </c>
      <c r="I5836" t="s">
        <v>240</v>
      </c>
      <c r="J5836" t="s">
        <v>44</v>
      </c>
      <c r="N5836" s="6">
        <v>1960</v>
      </c>
      <c r="R5836" s="7">
        <v>53.547221999999998</v>
      </c>
      <c r="S5836" s="7">
        <v>49.453888999999997</v>
      </c>
      <c r="T5836" t="s">
        <v>46</v>
      </c>
      <c r="U5836" t="s">
        <v>45294</v>
      </c>
      <c r="X5836" t="s">
        <v>44634</v>
      </c>
      <c r="Y5836" t="s">
        <v>36708</v>
      </c>
      <c r="Z5836" t="s">
        <v>36915</v>
      </c>
      <c r="AC5836" t="s">
        <v>45295</v>
      </c>
      <c r="AG5836" t="s">
        <v>45296</v>
      </c>
      <c r="AI5836" t="s">
        <v>45297</v>
      </c>
      <c r="AJ5836" t="s">
        <v>45298</v>
      </c>
    </row>
    <row r="5837" spans="1:36" ht="17.25" hidden="1" customHeight="1" x14ac:dyDescent="0.2">
      <c r="A5837" s="4" t="s">
        <v>45336</v>
      </c>
      <c r="B5837" t="s">
        <v>43246</v>
      </c>
      <c r="C5837" t="s">
        <v>45337</v>
      </c>
      <c r="D5837" t="s">
        <v>45338</v>
      </c>
      <c r="E5837" t="s">
        <v>335</v>
      </c>
      <c r="F5837" t="s">
        <v>86</v>
      </c>
      <c r="G5837" s="5">
        <v>94</v>
      </c>
      <c r="H5837" t="s">
        <v>42</v>
      </c>
      <c r="I5837" t="s">
        <v>240</v>
      </c>
      <c r="J5837" t="s">
        <v>44</v>
      </c>
      <c r="N5837" s="6">
        <v>1960</v>
      </c>
      <c r="R5837" s="7">
        <v>57.147139000000003</v>
      </c>
      <c r="S5837" s="7">
        <v>65.606860999999995</v>
      </c>
      <c r="T5837" t="s">
        <v>46</v>
      </c>
      <c r="U5837" t="s">
        <v>45181</v>
      </c>
      <c r="X5837" t="s">
        <v>45281</v>
      </c>
      <c r="Y5837" t="s">
        <v>36708</v>
      </c>
      <c r="Z5837" t="s">
        <v>36915</v>
      </c>
      <c r="AG5837" t="s">
        <v>45339</v>
      </c>
      <c r="AI5837" t="s">
        <v>45340</v>
      </c>
      <c r="AJ5837" t="s">
        <v>45341</v>
      </c>
    </row>
    <row r="5838" spans="1:36" ht="17.25" hidden="1" customHeight="1" x14ac:dyDescent="0.2">
      <c r="A5838" s="4" t="s">
        <v>14734</v>
      </c>
      <c r="B5838" t="s">
        <v>8398</v>
      </c>
      <c r="C5838" t="s">
        <v>14735</v>
      </c>
      <c r="E5838" t="s">
        <v>8629</v>
      </c>
      <c r="F5838" t="s">
        <v>86</v>
      </c>
      <c r="G5838" s="5">
        <v>652</v>
      </c>
      <c r="H5838" t="s">
        <v>42</v>
      </c>
      <c r="I5838" t="s">
        <v>43</v>
      </c>
      <c r="J5838" t="s">
        <v>559</v>
      </c>
      <c r="N5838" s="27">
        <v>2004</v>
      </c>
      <c r="R5838" s="7">
        <v>40.801924</v>
      </c>
      <c r="S5838" s="7">
        <v>-75.107560000000007</v>
      </c>
      <c r="T5838" t="s">
        <v>46</v>
      </c>
      <c r="U5838" t="s">
        <v>14736</v>
      </c>
      <c r="V5838" t="s">
        <v>9362</v>
      </c>
      <c r="X5838" t="s">
        <v>8642</v>
      </c>
      <c r="Y5838" t="s">
        <v>3012</v>
      </c>
      <c r="Z5838" t="s">
        <v>3691</v>
      </c>
      <c r="AA5838" t="s">
        <v>14737</v>
      </c>
      <c r="AB5838" t="s">
        <v>14738</v>
      </c>
      <c r="AI5838" t="s">
        <v>14739</v>
      </c>
      <c r="AJ5838" t="s">
        <v>14740</v>
      </c>
    </row>
    <row r="5839" spans="1:36" ht="17.25" hidden="1" customHeight="1" x14ac:dyDescent="0.2">
      <c r="A5839" s="4" t="s">
        <v>14741</v>
      </c>
      <c r="B5839" t="s">
        <v>8398</v>
      </c>
      <c r="C5839" t="s">
        <v>14742</v>
      </c>
      <c r="E5839" t="s">
        <v>565</v>
      </c>
      <c r="F5839" t="s">
        <v>86</v>
      </c>
      <c r="G5839" s="5">
        <v>650</v>
      </c>
      <c r="H5839" t="s">
        <v>42</v>
      </c>
      <c r="I5839" t="s">
        <v>43</v>
      </c>
      <c r="J5839" t="s">
        <v>559</v>
      </c>
      <c r="N5839" s="27">
        <v>2006</v>
      </c>
      <c r="R5839" s="7">
        <v>32.299348999999999</v>
      </c>
      <c r="S5839" s="7">
        <v>-107.7834</v>
      </c>
      <c r="T5839" t="s">
        <v>46</v>
      </c>
      <c r="U5839" t="s">
        <v>14743</v>
      </c>
      <c r="V5839" t="s">
        <v>14744</v>
      </c>
      <c r="X5839" t="s">
        <v>8528</v>
      </c>
      <c r="Y5839" t="s">
        <v>3012</v>
      </c>
      <c r="Z5839" t="s">
        <v>3691</v>
      </c>
      <c r="AA5839" t="s">
        <v>14745</v>
      </c>
      <c r="AB5839" t="s">
        <v>8654</v>
      </c>
      <c r="AI5839" t="s">
        <v>14746</v>
      </c>
      <c r="AJ5839" t="s">
        <v>14747</v>
      </c>
    </row>
    <row r="5840" spans="1:36" ht="17.25" hidden="1" customHeight="1" x14ac:dyDescent="0.2">
      <c r="A5840" s="4" t="s">
        <v>14767</v>
      </c>
      <c r="B5840" t="s">
        <v>8398</v>
      </c>
      <c r="C5840" t="s">
        <v>14768</v>
      </c>
      <c r="E5840" t="s">
        <v>40</v>
      </c>
      <c r="F5840" t="s">
        <v>86</v>
      </c>
      <c r="G5840" s="5">
        <v>65</v>
      </c>
      <c r="H5840" t="s">
        <v>806</v>
      </c>
      <c r="I5840" t="s">
        <v>65</v>
      </c>
      <c r="J5840" t="s">
        <v>559</v>
      </c>
      <c r="N5840" s="6">
        <v>1974</v>
      </c>
      <c r="O5840" s="24">
        <v>2022</v>
      </c>
      <c r="P5840" s="24">
        <v>2022</v>
      </c>
      <c r="R5840" s="7">
        <v>37.217500000000001</v>
      </c>
      <c r="S5840" s="7">
        <v>-88.866100000000003</v>
      </c>
      <c r="T5840" t="s">
        <v>46</v>
      </c>
      <c r="U5840" t="s">
        <v>14769</v>
      </c>
      <c r="V5840" t="s">
        <v>14770</v>
      </c>
      <c r="X5840" t="s">
        <v>9016</v>
      </c>
      <c r="Y5840" t="s">
        <v>3012</v>
      </c>
      <c r="Z5840" t="s">
        <v>3691</v>
      </c>
      <c r="AA5840" t="s">
        <v>14771</v>
      </c>
      <c r="AB5840" t="s">
        <v>8690</v>
      </c>
      <c r="AG5840" t="s">
        <v>14772</v>
      </c>
      <c r="AH5840" s="24">
        <v>2076</v>
      </c>
      <c r="AI5840" t="s">
        <v>14773</v>
      </c>
      <c r="AJ5840" t="s">
        <v>14774</v>
      </c>
    </row>
    <row r="5841" spans="1:36" ht="17.25" hidden="1" customHeight="1" x14ac:dyDescent="0.2">
      <c r="A5841" s="4" t="s">
        <v>14767</v>
      </c>
      <c r="B5841" t="s">
        <v>8398</v>
      </c>
      <c r="C5841" t="s">
        <v>14768</v>
      </c>
      <c r="E5841" t="s">
        <v>56</v>
      </c>
      <c r="F5841" t="s">
        <v>86</v>
      </c>
      <c r="G5841" s="5">
        <v>65</v>
      </c>
      <c r="H5841" t="s">
        <v>806</v>
      </c>
      <c r="I5841" t="s">
        <v>65</v>
      </c>
      <c r="J5841" t="s">
        <v>559</v>
      </c>
      <c r="N5841" s="24">
        <v>1974</v>
      </c>
      <c r="O5841" s="24">
        <v>2022</v>
      </c>
      <c r="P5841" s="24">
        <v>2022</v>
      </c>
      <c r="R5841" s="7">
        <v>37.217500000000001</v>
      </c>
      <c r="S5841" s="7">
        <v>-88.866100000000003</v>
      </c>
      <c r="T5841" t="s">
        <v>46</v>
      </c>
      <c r="U5841" t="s">
        <v>14769</v>
      </c>
      <c r="V5841" t="s">
        <v>14770</v>
      </c>
      <c r="X5841" t="s">
        <v>9016</v>
      </c>
      <c r="Y5841" t="s">
        <v>3012</v>
      </c>
      <c r="Z5841" t="s">
        <v>3691</v>
      </c>
      <c r="AA5841" t="s">
        <v>14771</v>
      </c>
      <c r="AB5841" t="s">
        <v>8503</v>
      </c>
      <c r="AG5841" t="s">
        <v>14772</v>
      </c>
      <c r="AH5841" s="24">
        <v>2077</v>
      </c>
      <c r="AI5841" t="s">
        <v>14773</v>
      </c>
      <c r="AJ5841" t="s">
        <v>14775</v>
      </c>
    </row>
    <row r="5842" spans="1:36" ht="17.25" hidden="1" customHeight="1" x14ac:dyDescent="0.2">
      <c r="A5842" s="4" t="s">
        <v>14767</v>
      </c>
      <c r="B5842" t="s">
        <v>8398</v>
      </c>
      <c r="C5842" t="s">
        <v>14768</v>
      </c>
      <c r="E5842" t="s">
        <v>58</v>
      </c>
      <c r="F5842" t="s">
        <v>86</v>
      </c>
      <c r="G5842" s="5">
        <v>65</v>
      </c>
      <c r="H5842" t="s">
        <v>806</v>
      </c>
      <c r="I5842" t="s">
        <v>65</v>
      </c>
      <c r="J5842" t="s">
        <v>559</v>
      </c>
      <c r="N5842" s="6">
        <v>1974</v>
      </c>
      <c r="O5842" s="24">
        <v>2022</v>
      </c>
      <c r="P5842" s="24">
        <v>2022</v>
      </c>
      <c r="R5842" s="7">
        <v>37.217500000000001</v>
      </c>
      <c r="S5842" s="7">
        <v>-88.866100000000003</v>
      </c>
      <c r="T5842" t="s">
        <v>46</v>
      </c>
      <c r="U5842" t="s">
        <v>14769</v>
      </c>
      <c r="V5842" t="s">
        <v>14770</v>
      </c>
      <c r="X5842" t="s">
        <v>9016</v>
      </c>
      <c r="Y5842" t="s">
        <v>3012</v>
      </c>
      <c r="Z5842" t="s">
        <v>3691</v>
      </c>
      <c r="AA5842" t="s">
        <v>14771</v>
      </c>
      <c r="AB5842" t="s">
        <v>8595</v>
      </c>
      <c r="AG5842" t="s">
        <v>14772</v>
      </c>
      <c r="AH5842" s="24">
        <v>2078</v>
      </c>
      <c r="AI5842" t="s">
        <v>14773</v>
      </c>
      <c r="AJ5842" t="s">
        <v>14776</v>
      </c>
    </row>
    <row r="5843" spans="1:36" ht="17.25" hidden="1" customHeight="1" x14ac:dyDescent="0.2">
      <c r="A5843" s="4" t="s">
        <v>14767</v>
      </c>
      <c r="B5843" t="s">
        <v>8398</v>
      </c>
      <c r="C5843" t="s">
        <v>14768</v>
      </c>
      <c r="E5843" t="s">
        <v>191</v>
      </c>
      <c r="F5843" t="s">
        <v>86</v>
      </c>
      <c r="G5843" s="5">
        <v>54</v>
      </c>
      <c r="H5843" t="s">
        <v>806</v>
      </c>
      <c r="I5843" t="s">
        <v>65</v>
      </c>
      <c r="J5843" t="s">
        <v>559</v>
      </c>
      <c r="N5843" s="6">
        <v>2000</v>
      </c>
      <c r="O5843" s="24">
        <v>2022</v>
      </c>
      <c r="P5843" s="24">
        <v>2022</v>
      </c>
      <c r="R5843" s="7">
        <v>37.217500000000001</v>
      </c>
      <c r="S5843" s="7">
        <v>-88.866100000000003</v>
      </c>
      <c r="T5843" t="s">
        <v>46</v>
      </c>
      <c r="U5843" t="s">
        <v>14769</v>
      </c>
      <c r="V5843" t="s">
        <v>14770</v>
      </c>
      <c r="X5843" t="s">
        <v>9016</v>
      </c>
      <c r="Y5843" t="s">
        <v>3012</v>
      </c>
      <c r="Z5843" t="s">
        <v>3691</v>
      </c>
      <c r="AA5843" t="s">
        <v>14771</v>
      </c>
      <c r="AB5843" t="s">
        <v>8414</v>
      </c>
      <c r="AG5843" t="s">
        <v>14772</v>
      </c>
      <c r="AH5843" s="24">
        <v>26437</v>
      </c>
      <c r="AI5843" t="s">
        <v>14773</v>
      </c>
      <c r="AJ5843" t="s">
        <v>14777</v>
      </c>
    </row>
    <row r="5844" spans="1:36" ht="17.25" hidden="1" customHeight="1" x14ac:dyDescent="0.2">
      <c r="A5844" s="4" t="s">
        <v>14767</v>
      </c>
      <c r="B5844" t="s">
        <v>8398</v>
      </c>
      <c r="C5844" t="s">
        <v>14768</v>
      </c>
      <c r="E5844" t="s">
        <v>335</v>
      </c>
      <c r="F5844" t="s">
        <v>86</v>
      </c>
      <c r="G5844" s="5">
        <v>54</v>
      </c>
      <c r="H5844" t="s">
        <v>806</v>
      </c>
      <c r="I5844" t="s">
        <v>65</v>
      </c>
      <c r="J5844" t="s">
        <v>559</v>
      </c>
      <c r="N5844" s="6">
        <v>2000</v>
      </c>
      <c r="O5844" s="24">
        <v>2022</v>
      </c>
      <c r="P5844" s="24">
        <v>2022</v>
      </c>
      <c r="R5844" s="7">
        <v>37.217500000000001</v>
      </c>
      <c r="S5844" s="7">
        <v>-88.866100000000003</v>
      </c>
      <c r="T5844" t="s">
        <v>46</v>
      </c>
      <c r="U5844" t="s">
        <v>14769</v>
      </c>
      <c r="V5844" t="s">
        <v>14770</v>
      </c>
      <c r="X5844" t="s">
        <v>9016</v>
      </c>
      <c r="Y5844" t="s">
        <v>3012</v>
      </c>
      <c r="Z5844" t="s">
        <v>3691</v>
      </c>
      <c r="AA5844" t="s">
        <v>14771</v>
      </c>
      <c r="AB5844" t="s">
        <v>8427</v>
      </c>
      <c r="AG5844" t="s">
        <v>14772</v>
      </c>
      <c r="AH5844" s="24">
        <v>26438</v>
      </c>
      <c r="AI5844" t="s">
        <v>14773</v>
      </c>
      <c r="AJ5844" t="s">
        <v>14778</v>
      </c>
    </row>
    <row r="5845" spans="1:36" ht="17.25" hidden="1" customHeight="1" x14ac:dyDescent="0.2">
      <c r="A5845" s="4" t="s">
        <v>14787</v>
      </c>
      <c r="B5845" t="s">
        <v>8398</v>
      </c>
      <c r="C5845" t="s">
        <v>14788</v>
      </c>
      <c r="E5845" t="s">
        <v>40</v>
      </c>
      <c r="F5845" t="s">
        <v>64</v>
      </c>
      <c r="G5845" s="5">
        <v>185</v>
      </c>
      <c r="H5845" t="s">
        <v>42</v>
      </c>
      <c r="I5845" t="s">
        <v>65</v>
      </c>
      <c r="J5845" t="s">
        <v>559</v>
      </c>
      <c r="N5845" s="6">
        <v>2000</v>
      </c>
      <c r="R5845" s="7">
        <v>33.811900000000001</v>
      </c>
      <c r="S5845" s="7">
        <v>-83.695300000000003</v>
      </c>
      <c r="T5845" t="s">
        <v>46</v>
      </c>
      <c r="U5845" t="s">
        <v>11322</v>
      </c>
      <c r="V5845" t="s">
        <v>11384</v>
      </c>
      <c r="X5845" t="s">
        <v>8447</v>
      </c>
      <c r="Y5845" t="s">
        <v>3012</v>
      </c>
      <c r="Z5845" t="s">
        <v>3691</v>
      </c>
      <c r="AA5845" t="s">
        <v>14789</v>
      </c>
      <c r="AB5845" t="s">
        <v>8690</v>
      </c>
      <c r="AG5845" t="s">
        <v>14790</v>
      </c>
      <c r="AH5845" s="24">
        <v>24999</v>
      </c>
      <c r="AI5845" t="s">
        <v>14791</v>
      </c>
      <c r="AJ5845" t="s">
        <v>14792</v>
      </c>
    </row>
    <row r="5846" spans="1:36" ht="17.25" hidden="1" customHeight="1" x14ac:dyDescent="0.2">
      <c r="A5846" s="4" t="s">
        <v>14787</v>
      </c>
      <c r="B5846" t="s">
        <v>8398</v>
      </c>
      <c r="C5846" t="s">
        <v>14788</v>
      </c>
      <c r="E5846" t="s">
        <v>56</v>
      </c>
      <c r="F5846" t="s">
        <v>64</v>
      </c>
      <c r="G5846" s="5">
        <v>201</v>
      </c>
      <c r="H5846" t="s">
        <v>42</v>
      </c>
      <c r="I5846" t="s">
        <v>65</v>
      </c>
      <c r="J5846" t="s">
        <v>559</v>
      </c>
      <c r="N5846" s="6">
        <v>2001</v>
      </c>
      <c r="R5846" s="7">
        <v>33.811900000000001</v>
      </c>
      <c r="S5846" s="7">
        <v>-83.695300000000003</v>
      </c>
      <c r="T5846" t="s">
        <v>46</v>
      </c>
      <c r="U5846" t="s">
        <v>11322</v>
      </c>
      <c r="V5846" t="s">
        <v>11384</v>
      </c>
      <c r="X5846" t="s">
        <v>8447</v>
      </c>
      <c r="Y5846" t="s">
        <v>3012</v>
      </c>
      <c r="Z5846" t="s">
        <v>3691</v>
      </c>
      <c r="AA5846" t="s">
        <v>14789</v>
      </c>
      <c r="AB5846" t="s">
        <v>8503</v>
      </c>
      <c r="AG5846" t="s">
        <v>14790</v>
      </c>
      <c r="AH5846" s="6">
        <v>25737</v>
      </c>
      <c r="AI5846" t="s">
        <v>14791</v>
      </c>
      <c r="AJ5846" t="s">
        <v>14793</v>
      </c>
    </row>
    <row r="5847" spans="1:36" ht="17.25" hidden="1" customHeight="1" x14ac:dyDescent="0.2">
      <c r="A5847" s="4" t="s">
        <v>46868</v>
      </c>
      <c r="B5847" t="s">
        <v>46770</v>
      </c>
      <c r="C5847" t="s">
        <v>46869</v>
      </c>
      <c r="D5847" t="s">
        <v>46870</v>
      </c>
      <c r="E5847" t="s">
        <v>56</v>
      </c>
      <c r="F5847" t="s">
        <v>86</v>
      </c>
      <c r="G5847" s="5">
        <v>50</v>
      </c>
      <c r="H5847" t="s">
        <v>42</v>
      </c>
      <c r="I5847" t="s">
        <v>240</v>
      </c>
      <c r="J5847" t="s">
        <v>44</v>
      </c>
      <c r="N5847" s="6">
        <v>1960</v>
      </c>
      <c r="R5847" s="7">
        <v>45.012887999999997</v>
      </c>
      <c r="S5847" s="7">
        <v>34.035874</v>
      </c>
      <c r="T5847" t="s">
        <v>46</v>
      </c>
      <c r="U5847" t="s">
        <v>46871</v>
      </c>
      <c r="X5847" t="s">
        <v>46775</v>
      </c>
      <c r="Y5847" t="s">
        <v>36708</v>
      </c>
      <c r="Z5847" t="s">
        <v>36915</v>
      </c>
      <c r="AC5847" t="s">
        <v>46872</v>
      </c>
      <c r="AG5847" t="s">
        <v>46873</v>
      </c>
      <c r="AH5847" s="27"/>
      <c r="AI5847" t="s">
        <v>46874</v>
      </c>
      <c r="AJ5847" t="s">
        <v>46876</v>
      </c>
    </row>
    <row r="5848" spans="1:36" ht="17.25" hidden="1" customHeight="1" x14ac:dyDescent="0.2">
      <c r="A5848" s="4" t="s">
        <v>14794</v>
      </c>
      <c r="B5848" t="s">
        <v>8398</v>
      </c>
      <c r="C5848" t="s">
        <v>14795</v>
      </c>
      <c r="E5848" t="s">
        <v>56</v>
      </c>
      <c r="F5848" t="s">
        <v>86</v>
      </c>
      <c r="G5848" s="5">
        <v>87</v>
      </c>
      <c r="H5848" t="s">
        <v>42</v>
      </c>
      <c r="I5848" t="s">
        <v>65</v>
      </c>
      <c r="J5848" t="s">
        <v>559</v>
      </c>
      <c r="N5848" s="6">
        <v>1976</v>
      </c>
      <c r="P5848" s="24">
        <v>2025</v>
      </c>
      <c r="R5848" s="7">
        <v>32.714224000000002</v>
      </c>
      <c r="S5848" s="7">
        <v>-103.3015</v>
      </c>
      <c r="T5848" t="s">
        <v>46</v>
      </c>
      <c r="U5848" t="s">
        <v>10988</v>
      </c>
      <c r="V5848" t="s">
        <v>10989</v>
      </c>
      <c r="X5848" t="s">
        <v>8528</v>
      </c>
      <c r="Y5848" t="s">
        <v>3012</v>
      </c>
      <c r="Z5848" t="s">
        <v>3691</v>
      </c>
      <c r="AA5848" t="s">
        <v>14796</v>
      </c>
      <c r="AB5848" t="s">
        <v>8503</v>
      </c>
      <c r="AG5848" t="s">
        <v>14797</v>
      </c>
      <c r="AH5848" s="6">
        <v>12545</v>
      </c>
      <c r="AI5848" t="s">
        <v>14798</v>
      </c>
      <c r="AJ5848" t="s">
        <v>14800</v>
      </c>
    </row>
    <row r="5849" spans="1:36" ht="17.25" hidden="1" customHeight="1" x14ac:dyDescent="0.2">
      <c r="A5849" s="4" t="s">
        <v>14801</v>
      </c>
      <c r="B5849" t="s">
        <v>8398</v>
      </c>
      <c r="C5849" t="s">
        <v>14802</v>
      </c>
      <c r="E5849" t="s">
        <v>8444</v>
      </c>
      <c r="F5849" t="s">
        <v>86</v>
      </c>
      <c r="G5849" s="5">
        <v>87</v>
      </c>
      <c r="H5849" t="s">
        <v>42</v>
      </c>
      <c r="I5849" t="s">
        <v>65</v>
      </c>
      <c r="J5849" t="s">
        <v>559</v>
      </c>
      <c r="N5849" s="6">
        <v>2000</v>
      </c>
      <c r="R5849" s="7">
        <v>39.452199999999998</v>
      </c>
      <c r="S5849" s="7">
        <v>-84.464699999999993</v>
      </c>
      <c r="T5849" t="s">
        <v>46</v>
      </c>
      <c r="U5849" t="s">
        <v>14803</v>
      </c>
      <c r="V5849" t="s">
        <v>11323</v>
      </c>
      <c r="X5849" t="s">
        <v>9940</v>
      </c>
      <c r="Y5849" t="s">
        <v>3012</v>
      </c>
      <c r="Z5849" t="s">
        <v>3691</v>
      </c>
      <c r="AA5849" t="s">
        <v>14804</v>
      </c>
      <c r="AB5849" t="s">
        <v>8449</v>
      </c>
      <c r="AG5849" t="s">
        <v>14805</v>
      </c>
      <c r="AH5849" s="6">
        <v>24638</v>
      </c>
      <c r="AI5849" t="s">
        <v>14806</v>
      </c>
      <c r="AJ5849" t="s">
        <v>14807</v>
      </c>
    </row>
    <row r="5850" spans="1:36" ht="17.25" hidden="1" customHeight="1" x14ac:dyDescent="0.2">
      <c r="A5850" s="4" t="s">
        <v>14801</v>
      </c>
      <c r="B5850" t="s">
        <v>8398</v>
      </c>
      <c r="C5850" t="s">
        <v>14802</v>
      </c>
      <c r="E5850" t="s">
        <v>8453</v>
      </c>
      <c r="F5850" t="s">
        <v>86</v>
      </c>
      <c r="G5850" s="5">
        <v>87</v>
      </c>
      <c r="H5850" t="s">
        <v>42</v>
      </c>
      <c r="I5850" t="s">
        <v>65</v>
      </c>
      <c r="J5850" t="s">
        <v>559</v>
      </c>
      <c r="N5850" s="6">
        <v>2000</v>
      </c>
      <c r="R5850" s="7">
        <v>39.452199999999998</v>
      </c>
      <c r="S5850" s="7">
        <v>-84.464699999999993</v>
      </c>
      <c r="T5850" t="s">
        <v>46</v>
      </c>
      <c r="U5850" t="s">
        <v>14803</v>
      </c>
      <c r="V5850" t="s">
        <v>11323</v>
      </c>
      <c r="X5850" t="s">
        <v>9940</v>
      </c>
      <c r="Y5850" t="s">
        <v>3012</v>
      </c>
      <c r="Z5850" t="s">
        <v>3691</v>
      </c>
      <c r="AA5850" t="s">
        <v>14804</v>
      </c>
      <c r="AB5850" t="s">
        <v>8454</v>
      </c>
      <c r="AG5850" t="s">
        <v>14805</v>
      </c>
      <c r="AH5850" s="24">
        <v>24682</v>
      </c>
      <c r="AI5850" t="s">
        <v>14806</v>
      </c>
      <c r="AJ5850" t="s">
        <v>14808</v>
      </c>
    </row>
    <row r="5851" spans="1:36" ht="17.25" hidden="1" customHeight="1" x14ac:dyDescent="0.2">
      <c r="A5851" s="4" t="s">
        <v>14801</v>
      </c>
      <c r="B5851" t="s">
        <v>8398</v>
      </c>
      <c r="C5851" t="s">
        <v>14802</v>
      </c>
      <c r="E5851" t="s">
        <v>8456</v>
      </c>
      <c r="F5851" t="s">
        <v>86</v>
      </c>
      <c r="G5851" s="5">
        <v>87</v>
      </c>
      <c r="H5851" t="s">
        <v>42</v>
      </c>
      <c r="I5851" t="s">
        <v>65</v>
      </c>
      <c r="J5851" t="s">
        <v>559</v>
      </c>
      <c r="N5851" s="6">
        <v>2000</v>
      </c>
      <c r="R5851" s="7">
        <v>39.452199999999998</v>
      </c>
      <c r="S5851" s="7">
        <v>-84.464699999999993</v>
      </c>
      <c r="T5851" t="s">
        <v>46</v>
      </c>
      <c r="U5851" t="s">
        <v>14803</v>
      </c>
      <c r="V5851" t="s">
        <v>11323</v>
      </c>
      <c r="X5851" t="s">
        <v>9940</v>
      </c>
      <c r="Y5851" t="s">
        <v>3012</v>
      </c>
      <c r="Z5851" t="s">
        <v>3691</v>
      </c>
      <c r="AA5851" t="s">
        <v>14804</v>
      </c>
      <c r="AB5851" t="s">
        <v>8457</v>
      </c>
      <c r="AG5851" t="s">
        <v>14805</v>
      </c>
      <c r="AH5851" s="24">
        <v>24683</v>
      </c>
      <c r="AI5851" t="s">
        <v>14806</v>
      </c>
      <c r="AJ5851" t="s">
        <v>14809</v>
      </c>
    </row>
    <row r="5852" spans="1:36" ht="17.25" hidden="1" customHeight="1" x14ac:dyDescent="0.2">
      <c r="A5852" s="4" t="s">
        <v>14801</v>
      </c>
      <c r="B5852" t="s">
        <v>8398</v>
      </c>
      <c r="C5852" t="s">
        <v>14802</v>
      </c>
      <c r="E5852" t="s">
        <v>8459</v>
      </c>
      <c r="F5852" t="s">
        <v>86</v>
      </c>
      <c r="G5852" s="5">
        <v>87</v>
      </c>
      <c r="H5852" t="s">
        <v>42</v>
      </c>
      <c r="I5852" t="s">
        <v>65</v>
      </c>
      <c r="J5852" t="s">
        <v>559</v>
      </c>
      <c r="N5852" s="24">
        <v>2000</v>
      </c>
      <c r="R5852" s="7">
        <v>39.452199999999998</v>
      </c>
      <c r="S5852" s="7">
        <v>-84.464699999999993</v>
      </c>
      <c r="T5852" t="s">
        <v>46</v>
      </c>
      <c r="U5852" t="s">
        <v>14803</v>
      </c>
      <c r="V5852" t="s">
        <v>11323</v>
      </c>
      <c r="X5852" t="s">
        <v>9940</v>
      </c>
      <c r="Y5852" t="s">
        <v>3012</v>
      </c>
      <c r="Z5852" t="s">
        <v>3691</v>
      </c>
      <c r="AA5852" t="s">
        <v>14804</v>
      </c>
      <c r="AB5852" t="s">
        <v>8460</v>
      </c>
      <c r="AG5852" t="s">
        <v>14805</v>
      </c>
      <c r="AH5852" s="24">
        <v>24684</v>
      </c>
      <c r="AI5852" t="s">
        <v>14806</v>
      </c>
      <c r="AJ5852" t="s">
        <v>14810</v>
      </c>
    </row>
    <row r="5853" spans="1:36" ht="17.25" hidden="1" customHeight="1" x14ac:dyDescent="0.2">
      <c r="A5853" s="4" t="s">
        <v>14801</v>
      </c>
      <c r="B5853" t="s">
        <v>8398</v>
      </c>
      <c r="C5853" t="s">
        <v>14802</v>
      </c>
      <c r="E5853" t="s">
        <v>8462</v>
      </c>
      <c r="F5853" t="s">
        <v>86</v>
      </c>
      <c r="G5853" s="5">
        <v>87</v>
      </c>
      <c r="H5853" t="s">
        <v>42</v>
      </c>
      <c r="I5853" t="s">
        <v>65</v>
      </c>
      <c r="J5853" t="s">
        <v>559</v>
      </c>
      <c r="N5853" s="24">
        <v>2000</v>
      </c>
      <c r="R5853" s="7">
        <v>39.452199999999998</v>
      </c>
      <c r="S5853" s="7">
        <v>-84.464699999999993</v>
      </c>
      <c r="T5853" t="s">
        <v>46</v>
      </c>
      <c r="U5853" t="s">
        <v>14803</v>
      </c>
      <c r="V5853" t="s">
        <v>11323</v>
      </c>
      <c r="X5853" t="s">
        <v>9940</v>
      </c>
      <c r="Y5853" t="s">
        <v>3012</v>
      </c>
      <c r="Z5853" t="s">
        <v>3691</v>
      </c>
      <c r="AA5853" t="s">
        <v>14804</v>
      </c>
      <c r="AB5853" t="s">
        <v>8463</v>
      </c>
      <c r="AG5853" t="s">
        <v>14805</v>
      </c>
      <c r="AH5853" s="24">
        <v>24685</v>
      </c>
      <c r="AI5853" t="s">
        <v>14806</v>
      </c>
      <c r="AJ5853" t="s">
        <v>14811</v>
      </c>
    </row>
    <row r="5854" spans="1:36" ht="17.25" hidden="1" customHeight="1" x14ac:dyDescent="0.2">
      <c r="A5854" s="4" t="s">
        <v>14801</v>
      </c>
      <c r="B5854" t="s">
        <v>8398</v>
      </c>
      <c r="C5854" t="s">
        <v>14802</v>
      </c>
      <c r="E5854" t="s">
        <v>8465</v>
      </c>
      <c r="F5854" t="s">
        <v>86</v>
      </c>
      <c r="G5854" s="5">
        <v>87</v>
      </c>
      <c r="H5854" t="s">
        <v>42</v>
      </c>
      <c r="I5854" t="s">
        <v>65</v>
      </c>
      <c r="J5854" t="s">
        <v>559</v>
      </c>
      <c r="N5854" s="6">
        <v>2000</v>
      </c>
      <c r="R5854" s="7">
        <v>39.452199999999998</v>
      </c>
      <c r="S5854" s="7">
        <v>-84.464699999999993</v>
      </c>
      <c r="T5854" t="s">
        <v>46</v>
      </c>
      <c r="U5854" t="s">
        <v>14803</v>
      </c>
      <c r="V5854" t="s">
        <v>11323</v>
      </c>
      <c r="X5854" t="s">
        <v>9940</v>
      </c>
      <c r="Y5854" t="s">
        <v>3012</v>
      </c>
      <c r="Z5854" t="s">
        <v>3691</v>
      </c>
      <c r="AA5854" t="s">
        <v>14804</v>
      </c>
      <c r="AB5854" t="s">
        <v>8466</v>
      </c>
      <c r="AG5854" t="s">
        <v>14805</v>
      </c>
      <c r="AH5854" s="24">
        <v>24686</v>
      </c>
      <c r="AI5854" t="s">
        <v>14806</v>
      </c>
      <c r="AJ5854" t="s">
        <v>14812</v>
      </c>
    </row>
    <row r="5855" spans="1:36" ht="17.25" hidden="1" customHeight="1" x14ac:dyDescent="0.2">
      <c r="A5855" s="4" t="s">
        <v>14801</v>
      </c>
      <c r="B5855" t="s">
        <v>8398</v>
      </c>
      <c r="C5855" t="s">
        <v>14802</v>
      </c>
      <c r="E5855" t="s">
        <v>8468</v>
      </c>
      <c r="F5855" t="s">
        <v>86</v>
      </c>
      <c r="G5855" s="5">
        <v>87</v>
      </c>
      <c r="H5855" t="s">
        <v>42</v>
      </c>
      <c r="I5855" t="s">
        <v>65</v>
      </c>
      <c r="J5855" t="s">
        <v>559</v>
      </c>
      <c r="N5855" s="24">
        <v>2000</v>
      </c>
      <c r="R5855" s="7">
        <v>39.452199999999998</v>
      </c>
      <c r="S5855" s="7">
        <v>-84.464699999999993</v>
      </c>
      <c r="T5855" t="s">
        <v>46</v>
      </c>
      <c r="U5855" t="s">
        <v>14803</v>
      </c>
      <c r="V5855" t="s">
        <v>11323</v>
      </c>
      <c r="X5855" t="s">
        <v>9940</v>
      </c>
      <c r="Y5855" t="s">
        <v>3012</v>
      </c>
      <c r="Z5855" t="s">
        <v>3691</v>
      </c>
      <c r="AA5855" t="s">
        <v>14804</v>
      </c>
      <c r="AB5855" t="s">
        <v>8469</v>
      </c>
      <c r="AG5855" t="s">
        <v>14805</v>
      </c>
      <c r="AH5855" s="6">
        <v>24687</v>
      </c>
      <c r="AI5855" t="s">
        <v>14806</v>
      </c>
      <c r="AJ5855" t="s">
        <v>14813</v>
      </c>
    </row>
    <row r="5856" spans="1:36" ht="17.25" hidden="1" customHeight="1" x14ac:dyDescent="0.2">
      <c r="A5856" s="4" t="s">
        <v>14801</v>
      </c>
      <c r="B5856" t="s">
        <v>8398</v>
      </c>
      <c r="C5856" t="s">
        <v>14802</v>
      </c>
      <c r="E5856" t="s">
        <v>8471</v>
      </c>
      <c r="F5856" t="s">
        <v>86</v>
      </c>
      <c r="G5856" s="5">
        <v>87</v>
      </c>
      <c r="H5856" t="s">
        <v>42</v>
      </c>
      <c r="I5856" t="s">
        <v>65</v>
      </c>
      <c r="J5856" t="s">
        <v>559</v>
      </c>
      <c r="N5856" s="6">
        <v>2000</v>
      </c>
      <c r="R5856" s="7">
        <v>39.452199999999998</v>
      </c>
      <c r="S5856" s="7">
        <v>-84.464699999999993</v>
      </c>
      <c r="T5856" t="s">
        <v>46</v>
      </c>
      <c r="U5856" t="s">
        <v>14803</v>
      </c>
      <c r="V5856" t="s">
        <v>11323</v>
      </c>
      <c r="X5856" t="s">
        <v>9940</v>
      </c>
      <c r="Y5856" t="s">
        <v>3012</v>
      </c>
      <c r="Z5856" t="s">
        <v>3691</v>
      </c>
      <c r="AA5856" t="s">
        <v>14804</v>
      </c>
      <c r="AB5856" t="s">
        <v>8472</v>
      </c>
      <c r="AG5856" t="s">
        <v>14805</v>
      </c>
      <c r="AH5856" s="24">
        <v>24688</v>
      </c>
      <c r="AI5856" t="s">
        <v>14806</v>
      </c>
      <c r="AJ5856" t="s">
        <v>14814</v>
      </c>
    </row>
    <row r="5857" spans="1:36" ht="17.25" hidden="1" customHeight="1" x14ac:dyDescent="0.2">
      <c r="A5857" s="4" t="s">
        <v>14815</v>
      </c>
      <c r="B5857" t="s">
        <v>8398</v>
      </c>
      <c r="C5857" t="s">
        <v>14816</v>
      </c>
      <c r="E5857" t="s">
        <v>14817</v>
      </c>
      <c r="F5857" t="s">
        <v>86</v>
      </c>
      <c r="G5857" s="5">
        <v>801</v>
      </c>
      <c r="H5857" t="s">
        <v>42</v>
      </c>
      <c r="I5857" t="s">
        <v>43</v>
      </c>
      <c r="J5857" t="s">
        <v>559</v>
      </c>
      <c r="N5857" s="8">
        <v>2002</v>
      </c>
      <c r="R5857" s="7">
        <v>26.340299999999999</v>
      </c>
      <c r="S5857" s="7">
        <v>-98.19</v>
      </c>
      <c r="T5857" t="s">
        <v>46</v>
      </c>
      <c r="U5857" t="s">
        <v>13318</v>
      </c>
      <c r="V5857" t="s">
        <v>7239</v>
      </c>
      <c r="X5857" t="s">
        <v>8584</v>
      </c>
      <c r="Y5857" t="s">
        <v>3012</v>
      </c>
      <c r="Z5857" t="s">
        <v>3691</v>
      </c>
      <c r="AA5857" t="s">
        <v>14818</v>
      </c>
      <c r="AB5857" t="s">
        <v>9921</v>
      </c>
      <c r="AI5857" t="s">
        <v>14819</v>
      </c>
      <c r="AJ5857" t="s">
        <v>14820</v>
      </c>
    </row>
    <row r="5858" spans="1:36" ht="17.25" hidden="1" customHeight="1" x14ac:dyDescent="0.2">
      <c r="A5858" s="4" t="s">
        <v>14821</v>
      </c>
      <c r="B5858" t="s">
        <v>8398</v>
      </c>
      <c r="C5858" t="s">
        <v>14822</v>
      </c>
      <c r="E5858" t="s">
        <v>14823</v>
      </c>
      <c r="F5858" t="s">
        <v>86</v>
      </c>
      <c r="G5858" s="5">
        <v>746</v>
      </c>
      <c r="H5858" t="s">
        <v>42</v>
      </c>
      <c r="I5858" t="s">
        <v>43</v>
      </c>
      <c r="J5858" t="s">
        <v>559</v>
      </c>
      <c r="N5858" s="24">
        <v>2006</v>
      </c>
      <c r="R5858" s="7">
        <v>34.429699999999997</v>
      </c>
      <c r="S5858" s="7">
        <v>-92.831699999999998</v>
      </c>
      <c r="T5858" t="s">
        <v>46</v>
      </c>
      <c r="U5858" t="s">
        <v>13460</v>
      </c>
      <c r="V5858" t="s">
        <v>13461</v>
      </c>
      <c r="X5858" t="s">
        <v>10157</v>
      </c>
      <c r="Y5858" t="s">
        <v>3012</v>
      </c>
      <c r="Z5858" t="s">
        <v>3691</v>
      </c>
      <c r="AA5858" t="s">
        <v>14824</v>
      </c>
      <c r="AB5858" t="s">
        <v>12657</v>
      </c>
      <c r="AG5858" t="s">
        <v>14825</v>
      </c>
      <c r="AH5858" s="8" t="s">
        <v>14826</v>
      </c>
      <c r="AI5858" t="s">
        <v>14827</v>
      </c>
      <c r="AJ5858" t="s">
        <v>14828</v>
      </c>
    </row>
    <row r="5859" spans="1:36" ht="17.25" hidden="1" customHeight="1" x14ac:dyDescent="0.2">
      <c r="A5859" s="4" t="s">
        <v>14829</v>
      </c>
      <c r="B5859" t="s">
        <v>8398</v>
      </c>
      <c r="C5859" t="s">
        <v>14830</v>
      </c>
      <c r="E5859" t="s">
        <v>14831</v>
      </c>
      <c r="F5859" t="s">
        <v>86</v>
      </c>
      <c r="G5859" s="5">
        <v>335</v>
      </c>
      <c r="H5859" t="s">
        <v>42</v>
      </c>
      <c r="I5859" t="s">
        <v>43</v>
      </c>
      <c r="J5859" t="s">
        <v>559</v>
      </c>
      <c r="N5859" s="8">
        <v>2003</v>
      </c>
      <c r="R5859" s="7">
        <v>34.835000000000001</v>
      </c>
      <c r="S5859" s="7">
        <v>-89.202600000000004</v>
      </c>
      <c r="T5859" t="s">
        <v>46</v>
      </c>
      <c r="U5859" t="s">
        <v>11353</v>
      </c>
      <c r="V5859" t="s">
        <v>14832</v>
      </c>
      <c r="X5859" t="s">
        <v>8983</v>
      </c>
      <c r="Y5859" t="s">
        <v>3012</v>
      </c>
      <c r="Z5859" t="s">
        <v>3691</v>
      </c>
      <c r="AA5859" t="s">
        <v>14833</v>
      </c>
      <c r="AB5859" t="s">
        <v>9184</v>
      </c>
      <c r="AG5859" t="s">
        <v>14834</v>
      </c>
      <c r="AH5859" s="8" t="s">
        <v>14835</v>
      </c>
      <c r="AI5859" t="s">
        <v>14836</v>
      </c>
      <c r="AJ5859" t="s">
        <v>14837</v>
      </c>
    </row>
    <row r="5860" spans="1:36" ht="17.25" hidden="1" customHeight="1" x14ac:dyDescent="0.2">
      <c r="A5860" s="4" t="s">
        <v>14829</v>
      </c>
      <c r="B5860" t="s">
        <v>8398</v>
      </c>
      <c r="C5860" t="s">
        <v>14830</v>
      </c>
      <c r="E5860" t="s">
        <v>14838</v>
      </c>
      <c r="F5860" t="s">
        <v>86</v>
      </c>
      <c r="G5860" s="5">
        <v>335</v>
      </c>
      <c r="H5860" t="s">
        <v>42</v>
      </c>
      <c r="I5860" t="s">
        <v>43</v>
      </c>
      <c r="J5860" t="s">
        <v>559</v>
      </c>
      <c r="N5860" s="8">
        <v>2003</v>
      </c>
      <c r="R5860" s="7">
        <v>34.835000000000001</v>
      </c>
      <c r="S5860" s="7">
        <v>-89.202600000000004</v>
      </c>
      <c r="T5860" t="s">
        <v>46</v>
      </c>
      <c r="U5860" t="s">
        <v>11353</v>
      </c>
      <c r="V5860" t="s">
        <v>14832</v>
      </c>
      <c r="X5860" t="s">
        <v>8983</v>
      </c>
      <c r="Y5860" t="s">
        <v>3012</v>
      </c>
      <c r="Z5860" t="s">
        <v>3691</v>
      </c>
      <c r="AA5860" t="s">
        <v>14833</v>
      </c>
      <c r="AB5860" t="s">
        <v>9187</v>
      </c>
      <c r="AG5860" t="s">
        <v>14834</v>
      </c>
      <c r="AH5860" s="8" t="s">
        <v>14839</v>
      </c>
      <c r="AI5860" t="s">
        <v>14836</v>
      </c>
      <c r="AJ5860" t="s">
        <v>14840</v>
      </c>
    </row>
    <row r="5861" spans="1:36" ht="17.25" hidden="1" customHeight="1" x14ac:dyDescent="0.2">
      <c r="A5861" s="4" t="s">
        <v>14829</v>
      </c>
      <c r="B5861" t="s">
        <v>8398</v>
      </c>
      <c r="C5861" t="s">
        <v>14830</v>
      </c>
      <c r="E5861" t="s">
        <v>14841</v>
      </c>
      <c r="F5861" t="s">
        <v>86</v>
      </c>
      <c r="G5861" s="5">
        <v>335</v>
      </c>
      <c r="H5861" t="s">
        <v>42</v>
      </c>
      <c r="I5861" t="s">
        <v>43</v>
      </c>
      <c r="J5861" t="s">
        <v>559</v>
      </c>
      <c r="N5861" s="8">
        <v>2003</v>
      </c>
      <c r="R5861" s="7">
        <v>34.835000000000001</v>
      </c>
      <c r="S5861" s="7">
        <v>-89.202600000000004</v>
      </c>
      <c r="T5861" t="s">
        <v>46</v>
      </c>
      <c r="U5861" t="s">
        <v>11353</v>
      </c>
      <c r="V5861" t="s">
        <v>14832</v>
      </c>
      <c r="X5861" t="s">
        <v>8983</v>
      </c>
      <c r="Y5861" t="s">
        <v>3012</v>
      </c>
      <c r="Z5861" t="s">
        <v>3691</v>
      </c>
      <c r="AA5861" t="s">
        <v>14833</v>
      </c>
      <c r="AB5861" t="s">
        <v>9189</v>
      </c>
      <c r="AG5861" t="s">
        <v>14834</v>
      </c>
      <c r="AH5861" s="8" t="s">
        <v>14842</v>
      </c>
      <c r="AI5861" t="s">
        <v>14836</v>
      </c>
      <c r="AJ5861" t="s">
        <v>14843</v>
      </c>
    </row>
    <row r="5862" spans="1:36" ht="17.25" hidden="1" customHeight="1" x14ac:dyDescent="0.2">
      <c r="A5862" s="4" t="s">
        <v>14844</v>
      </c>
      <c r="B5862" t="s">
        <v>8398</v>
      </c>
      <c r="C5862" t="s">
        <v>14845</v>
      </c>
      <c r="E5862" t="s">
        <v>565</v>
      </c>
      <c r="F5862" t="s">
        <v>86</v>
      </c>
      <c r="G5862" s="5">
        <v>388</v>
      </c>
      <c r="H5862" t="s">
        <v>42</v>
      </c>
      <c r="I5862" t="s">
        <v>43</v>
      </c>
      <c r="J5862" t="s">
        <v>559</v>
      </c>
      <c r="N5862" s="27">
        <v>2005</v>
      </c>
      <c r="R5862" s="7">
        <v>34.178600000000003</v>
      </c>
      <c r="S5862" s="7">
        <v>-118.31529999999999</v>
      </c>
      <c r="T5862" t="s">
        <v>46</v>
      </c>
      <c r="U5862" t="s">
        <v>14292</v>
      </c>
      <c r="V5862" t="s">
        <v>8593</v>
      </c>
      <c r="X5862" t="s">
        <v>8572</v>
      </c>
      <c r="Y5862" t="s">
        <v>3012</v>
      </c>
      <c r="Z5862" t="s">
        <v>3691</v>
      </c>
      <c r="AA5862" t="s">
        <v>14846</v>
      </c>
      <c r="AB5862" t="s">
        <v>8633</v>
      </c>
      <c r="AG5862" t="s">
        <v>14847</v>
      </c>
      <c r="AH5862" s="8" t="s">
        <v>14848</v>
      </c>
      <c r="AI5862" t="s">
        <v>14849</v>
      </c>
      <c r="AJ5862" t="s">
        <v>14850</v>
      </c>
    </row>
    <row r="5863" spans="1:36" ht="17.25" hidden="1" customHeight="1" x14ac:dyDescent="0.2">
      <c r="A5863" s="4" t="s">
        <v>14851</v>
      </c>
      <c r="B5863" t="s">
        <v>8398</v>
      </c>
      <c r="C5863" t="s">
        <v>14852</v>
      </c>
      <c r="E5863" t="s">
        <v>565</v>
      </c>
      <c r="F5863" t="s">
        <v>86</v>
      </c>
      <c r="G5863" s="5">
        <v>550</v>
      </c>
      <c r="H5863" t="s">
        <v>42</v>
      </c>
      <c r="I5863" t="s">
        <v>43</v>
      </c>
      <c r="J5863" t="s">
        <v>559</v>
      </c>
      <c r="N5863" s="8">
        <v>2000</v>
      </c>
      <c r="R5863" s="7">
        <v>44.824199999999998</v>
      </c>
      <c r="S5863" s="7">
        <v>-68.709400000000002</v>
      </c>
      <c r="T5863" t="s">
        <v>46</v>
      </c>
      <c r="U5863" t="s">
        <v>14853</v>
      </c>
      <c r="V5863" t="s">
        <v>14854</v>
      </c>
      <c r="X5863" t="s">
        <v>8766</v>
      </c>
      <c r="Y5863" t="s">
        <v>3012</v>
      </c>
      <c r="Z5863" t="s">
        <v>3691</v>
      </c>
      <c r="AA5863" t="s">
        <v>14855</v>
      </c>
      <c r="AB5863" t="s">
        <v>9378</v>
      </c>
      <c r="AC5863" t="s">
        <v>14856</v>
      </c>
      <c r="AG5863" t="s">
        <v>14857</v>
      </c>
      <c r="AH5863" s="8" t="s">
        <v>14858</v>
      </c>
      <c r="AI5863" t="s">
        <v>14859</v>
      </c>
      <c r="AJ5863" t="s">
        <v>14860</v>
      </c>
    </row>
    <row r="5864" spans="1:36" ht="17.25" hidden="1" customHeight="1" x14ac:dyDescent="0.2">
      <c r="A5864" s="4" t="s">
        <v>14861</v>
      </c>
      <c r="B5864" t="s">
        <v>8398</v>
      </c>
      <c r="C5864" t="s">
        <v>14862</v>
      </c>
      <c r="E5864" t="s">
        <v>11838</v>
      </c>
      <c r="F5864" t="s">
        <v>86</v>
      </c>
      <c r="G5864" s="5">
        <v>61</v>
      </c>
      <c r="H5864" t="s">
        <v>42</v>
      </c>
      <c r="I5864" t="s">
        <v>65</v>
      </c>
      <c r="J5864" t="s">
        <v>559</v>
      </c>
      <c r="N5864" s="6">
        <v>2005</v>
      </c>
      <c r="R5864" s="7">
        <v>36.669699999999999</v>
      </c>
      <c r="S5864" s="7">
        <v>-119.74039999999999</v>
      </c>
      <c r="T5864" t="s">
        <v>46</v>
      </c>
      <c r="U5864" t="s">
        <v>8610</v>
      </c>
      <c r="V5864" t="s">
        <v>8610</v>
      </c>
      <c r="X5864" t="s">
        <v>8572</v>
      </c>
      <c r="Y5864" t="s">
        <v>3012</v>
      </c>
      <c r="Z5864" t="s">
        <v>3691</v>
      </c>
      <c r="AA5864" t="s">
        <v>14863</v>
      </c>
      <c r="AB5864" t="s">
        <v>11839</v>
      </c>
      <c r="AG5864" t="s">
        <v>14864</v>
      </c>
      <c r="AH5864" s="24">
        <v>29895</v>
      </c>
      <c r="AI5864" t="s">
        <v>14865</v>
      </c>
      <c r="AJ5864" t="s">
        <v>14866</v>
      </c>
    </row>
    <row r="5865" spans="1:36" ht="17.25" hidden="1" customHeight="1" x14ac:dyDescent="0.2">
      <c r="A5865" s="4" t="s">
        <v>14861</v>
      </c>
      <c r="B5865" t="s">
        <v>8398</v>
      </c>
      <c r="C5865" t="s">
        <v>14862</v>
      </c>
      <c r="E5865" t="s">
        <v>11841</v>
      </c>
      <c r="F5865" t="s">
        <v>86</v>
      </c>
      <c r="G5865" s="5">
        <v>61</v>
      </c>
      <c r="H5865" t="s">
        <v>42</v>
      </c>
      <c r="I5865" t="s">
        <v>65</v>
      </c>
      <c r="J5865" t="s">
        <v>559</v>
      </c>
      <c r="N5865" s="6">
        <v>2005</v>
      </c>
      <c r="R5865" s="7">
        <v>36.669699999999999</v>
      </c>
      <c r="S5865" s="7">
        <v>-119.74039999999999</v>
      </c>
      <c r="T5865" t="s">
        <v>46</v>
      </c>
      <c r="U5865" t="s">
        <v>8610</v>
      </c>
      <c r="V5865" t="s">
        <v>8610</v>
      </c>
      <c r="X5865" t="s">
        <v>8572</v>
      </c>
      <c r="Y5865" t="s">
        <v>3012</v>
      </c>
      <c r="Z5865" t="s">
        <v>3691</v>
      </c>
      <c r="AA5865" t="s">
        <v>14863</v>
      </c>
      <c r="AB5865" t="s">
        <v>11842</v>
      </c>
      <c r="AG5865" t="s">
        <v>14864</v>
      </c>
      <c r="AH5865" s="24">
        <v>29896</v>
      </c>
      <c r="AI5865" t="s">
        <v>14865</v>
      </c>
      <c r="AJ5865" t="s">
        <v>14867</v>
      </c>
    </row>
    <row r="5866" spans="1:36" ht="17.25" hidden="1" customHeight="1" x14ac:dyDescent="0.2">
      <c r="A5866" s="4" t="s">
        <v>14868</v>
      </c>
      <c r="B5866" t="s">
        <v>8398</v>
      </c>
      <c r="C5866" t="s">
        <v>14869</v>
      </c>
      <c r="E5866" t="s">
        <v>14870</v>
      </c>
      <c r="F5866" t="s">
        <v>4967</v>
      </c>
      <c r="G5866" s="5">
        <v>130</v>
      </c>
      <c r="H5866" t="s">
        <v>42</v>
      </c>
      <c r="I5866" t="s">
        <v>43</v>
      </c>
      <c r="J5866" t="s">
        <v>559</v>
      </c>
      <c r="N5866" s="8">
        <v>2005</v>
      </c>
      <c r="R5866" s="7">
        <v>33.998600000000003</v>
      </c>
      <c r="S5866" s="7">
        <v>-118.22190000000001</v>
      </c>
      <c r="T5866" t="s">
        <v>46</v>
      </c>
      <c r="U5866" t="s">
        <v>14871</v>
      </c>
      <c r="V5866" t="s">
        <v>8593</v>
      </c>
      <c r="X5866" t="s">
        <v>8572</v>
      </c>
      <c r="Y5866" t="s">
        <v>3012</v>
      </c>
      <c r="Z5866" t="s">
        <v>3691</v>
      </c>
      <c r="AA5866" t="s">
        <v>14872</v>
      </c>
      <c r="AB5866" t="s">
        <v>14873</v>
      </c>
      <c r="AG5866" t="s">
        <v>14874</v>
      </c>
      <c r="AH5866" s="8" t="s">
        <v>14875</v>
      </c>
      <c r="AI5866" t="s">
        <v>14876</v>
      </c>
      <c r="AJ5866" t="s">
        <v>14877</v>
      </c>
    </row>
    <row r="5867" spans="1:36" ht="17.25" hidden="1" customHeight="1" x14ac:dyDescent="0.2">
      <c r="A5867" s="4" t="s">
        <v>14878</v>
      </c>
      <c r="B5867" t="s">
        <v>8398</v>
      </c>
      <c r="C5867" t="s">
        <v>14879</v>
      </c>
      <c r="E5867" t="s">
        <v>40</v>
      </c>
      <c r="F5867" t="s">
        <v>64</v>
      </c>
      <c r="G5867" s="5">
        <v>863</v>
      </c>
      <c r="H5867" t="s">
        <v>42</v>
      </c>
      <c r="I5867" t="s">
        <v>240</v>
      </c>
      <c r="J5867" t="s">
        <v>559</v>
      </c>
      <c r="N5867" s="6">
        <v>1976</v>
      </c>
      <c r="R5867" s="7">
        <v>27.605799999999999</v>
      </c>
      <c r="S5867" s="7">
        <v>-82.345600000000005</v>
      </c>
      <c r="T5867" t="s">
        <v>46</v>
      </c>
      <c r="U5867" t="s">
        <v>14880</v>
      </c>
      <c r="V5867" t="s">
        <v>14881</v>
      </c>
      <c r="X5867" t="s">
        <v>8746</v>
      </c>
      <c r="Y5867" t="s">
        <v>3012</v>
      </c>
      <c r="Z5867" t="s">
        <v>3691</v>
      </c>
      <c r="AA5867" t="s">
        <v>14882</v>
      </c>
      <c r="AB5867" t="s">
        <v>8690</v>
      </c>
      <c r="AG5867" t="s">
        <v>14883</v>
      </c>
      <c r="AI5867" t="s">
        <v>14884</v>
      </c>
      <c r="AJ5867" t="s">
        <v>14885</v>
      </c>
    </row>
    <row r="5868" spans="1:36" ht="17.25" hidden="1" customHeight="1" x14ac:dyDescent="0.2">
      <c r="A5868" s="4" t="s">
        <v>14878</v>
      </c>
      <c r="B5868" t="s">
        <v>8398</v>
      </c>
      <c r="C5868" t="s">
        <v>14879</v>
      </c>
      <c r="E5868" t="s">
        <v>56</v>
      </c>
      <c r="F5868" t="s">
        <v>64</v>
      </c>
      <c r="G5868" s="5">
        <v>863</v>
      </c>
      <c r="H5868" t="s">
        <v>42</v>
      </c>
      <c r="I5868" t="s">
        <v>240</v>
      </c>
      <c r="J5868" t="s">
        <v>559</v>
      </c>
      <c r="N5868" s="6">
        <v>1977</v>
      </c>
      <c r="R5868" s="7">
        <v>27.605799999999999</v>
      </c>
      <c r="S5868" s="7">
        <v>-82.345600000000005</v>
      </c>
      <c r="T5868" t="s">
        <v>46</v>
      </c>
      <c r="U5868" t="s">
        <v>14880</v>
      </c>
      <c r="V5868" t="s">
        <v>14881</v>
      </c>
      <c r="X5868" t="s">
        <v>8746</v>
      </c>
      <c r="Y5868" t="s">
        <v>3012</v>
      </c>
      <c r="Z5868" t="s">
        <v>3691</v>
      </c>
      <c r="AA5868" t="s">
        <v>14882</v>
      </c>
      <c r="AB5868" t="s">
        <v>8503</v>
      </c>
      <c r="AG5868" t="s">
        <v>14883</v>
      </c>
      <c r="AI5868" t="s">
        <v>14884</v>
      </c>
      <c r="AJ5868" t="s">
        <v>14886</v>
      </c>
    </row>
    <row r="5869" spans="1:36" ht="17.25" hidden="1" customHeight="1" x14ac:dyDescent="0.2">
      <c r="A5869" s="4" t="s">
        <v>14878</v>
      </c>
      <c r="B5869" t="s">
        <v>8398</v>
      </c>
      <c r="C5869" t="s">
        <v>14879</v>
      </c>
      <c r="E5869" t="s">
        <v>14887</v>
      </c>
      <c r="F5869" t="s">
        <v>64</v>
      </c>
      <c r="G5869" s="5">
        <v>1225</v>
      </c>
      <c r="H5869" t="s">
        <v>42</v>
      </c>
      <c r="I5869" t="s">
        <v>43</v>
      </c>
      <c r="J5869" t="s">
        <v>559</v>
      </c>
      <c r="N5869" s="27">
        <v>2005</v>
      </c>
      <c r="R5869" s="7">
        <v>27.605799999999999</v>
      </c>
      <c r="S5869" s="7">
        <v>-82.345600000000005</v>
      </c>
      <c r="T5869" t="s">
        <v>46</v>
      </c>
      <c r="U5869" t="s">
        <v>14880</v>
      </c>
      <c r="V5869" t="s">
        <v>14881</v>
      </c>
      <c r="X5869" t="s">
        <v>8746</v>
      </c>
      <c r="Y5869" t="s">
        <v>3012</v>
      </c>
      <c r="Z5869" t="s">
        <v>3691</v>
      </c>
      <c r="AA5869" t="s">
        <v>14882</v>
      </c>
      <c r="AB5869" t="s">
        <v>14888</v>
      </c>
      <c r="AG5869" t="s">
        <v>14883</v>
      </c>
      <c r="AH5869" s="8" t="s">
        <v>14889</v>
      </c>
      <c r="AI5869" t="s">
        <v>14884</v>
      </c>
      <c r="AJ5869" t="s">
        <v>14890</v>
      </c>
    </row>
    <row r="5870" spans="1:36" ht="17.25" hidden="1" customHeight="1" x14ac:dyDescent="0.2">
      <c r="A5870" s="4" t="s">
        <v>14891</v>
      </c>
      <c r="B5870" t="s">
        <v>8398</v>
      </c>
      <c r="C5870" t="s">
        <v>14892</v>
      </c>
      <c r="E5870" t="s">
        <v>14893</v>
      </c>
      <c r="F5870" t="s">
        <v>64</v>
      </c>
      <c r="G5870" s="5">
        <v>173</v>
      </c>
      <c r="H5870" t="s">
        <v>42</v>
      </c>
      <c r="I5870" t="s">
        <v>43</v>
      </c>
      <c r="J5870" t="s">
        <v>559</v>
      </c>
      <c r="N5870" s="8">
        <v>1995</v>
      </c>
      <c r="R5870" s="7">
        <v>41.816699999999997</v>
      </c>
      <c r="S5870" s="7">
        <v>-71.404200000000003</v>
      </c>
      <c r="T5870" t="s">
        <v>46</v>
      </c>
      <c r="U5870" t="s">
        <v>14894</v>
      </c>
      <c r="V5870" t="s">
        <v>14894</v>
      </c>
      <c r="X5870" t="s">
        <v>14895</v>
      </c>
      <c r="Y5870" t="s">
        <v>3012</v>
      </c>
      <c r="Z5870" t="s">
        <v>3691</v>
      </c>
      <c r="AA5870" t="s">
        <v>14896</v>
      </c>
      <c r="AB5870" t="s">
        <v>14897</v>
      </c>
      <c r="AI5870" t="s">
        <v>14898</v>
      </c>
      <c r="AJ5870" t="s">
        <v>14899</v>
      </c>
    </row>
    <row r="5871" spans="1:36" ht="17.25" hidden="1" customHeight="1" x14ac:dyDescent="0.2">
      <c r="A5871" s="4" t="s">
        <v>14891</v>
      </c>
      <c r="B5871" t="s">
        <v>8398</v>
      </c>
      <c r="C5871" t="s">
        <v>14892</v>
      </c>
      <c r="E5871" t="s">
        <v>14900</v>
      </c>
      <c r="F5871" t="s">
        <v>64</v>
      </c>
      <c r="G5871" s="5">
        <v>171</v>
      </c>
      <c r="H5871" t="s">
        <v>42</v>
      </c>
      <c r="I5871" t="s">
        <v>43</v>
      </c>
      <c r="J5871" t="s">
        <v>559</v>
      </c>
      <c r="N5871" s="8">
        <v>1995</v>
      </c>
      <c r="R5871" s="7">
        <v>41.816699999999997</v>
      </c>
      <c r="S5871" s="7">
        <v>-71.404200000000003</v>
      </c>
      <c r="T5871" t="s">
        <v>46</v>
      </c>
      <c r="U5871" t="s">
        <v>14894</v>
      </c>
      <c r="V5871" t="s">
        <v>14894</v>
      </c>
      <c r="X5871" t="s">
        <v>14895</v>
      </c>
      <c r="Y5871" t="s">
        <v>3012</v>
      </c>
      <c r="Z5871" t="s">
        <v>3691</v>
      </c>
      <c r="AA5871" t="s">
        <v>14896</v>
      </c>
      <c r="AB5871" t="s">
        <v>14901</v>
      </c>
      <c r="AI5871" t="s">
        <v>14898</v>
      </c>
      <c r="AJ5871" t="s">
        <v>14902</v>
      </c>
    </row>
    <row r="5872" spans="1:36" ht="17.25" hidden="1" customHeight="1" x14ac:dyDescent="0.2">
      <c r="A5872" s="4" t="s">
        <v>14891</v>
      </c>
      <c r="B5872" t="s">
        <v>8398</v>
      </c>
      <c r="C5872" t="s">
        <v>14892</v>
      </c>
      <c r="E5872" t="s">
        <v>14903</v>
      </c>
      <c r="F5872" t="s">
        <v>64</v>
      </c>
      <c r="G5872" s="5">
        <v>171</v>
      </c>
      <c r="H5872" t="s">
        <v>42</v>
      </c>
      <c r="I5872" t="s">
        <v>43</v>
      </c>
      <c r="J5872" t="s">
        <v>559</v>
      </c>
      <c r="N5872" s="27">
        <v>1995</v>
      </c>
      <c r="R5872" s="7">
        <v>41.816699999999997</v>
      </c>
      <c r="S5872" s="7">
        <v>-71.404200000000003</v>
      </c>
      <c r="T5872" t="s">
        <v>46</v>
      </c>
      <c r="U5872" t="s">
        <v>14894</v>
      </c>
      <c r="V5872" t="s">
        <v>14894</v>
      </c>
      <c r="X5872" t="s">
        <v>14895</v>
      </c>
      <c r="Y5872" t="s">
        <v>3012</v>
      </c>
      <c r="Z5872" t="s">
        <v>3691</v>
      </c>
      <c r="AA5872" t="s">
        <v>14896</v>
      </c>
      <c r="AB5872" t="s">
        <v>14904</v>
      </c>
      <c r="AI5872" t="s">
        <v>14898</v>
      </c>
      <c r="AJ5872" t="s">
        <v>14905</v>
      </c>
    </row>
    <row r="5873" spans="1:36" ht="17.25" hidden="1" customHeight="1" x14ac:dyDescent="0.2">
      <c r="A5873" s="4" t="s">
        <v>14906</v>
      </c>
      <c r="B5873" t="s">
        <v>8398</v>
      </c>
      <c r="C5873" t="s">
        <v>14907</v>
      </c>
      <c r="E5873" t="s">
        <v>10086</v>
      </c>
      <c r="F5873" t="s">
        <v>86</v>
      </c>
      <c r="G5873" s="5">
        <v>150</v>
      </c>
      <c r="H5873" t="s">
        <v>42</v>
      </c>
      <c r="I5873" t="s">
        <v>65</v>
      </c>
      <c r="J5873" t="s">
        <v>559</v>
      </c>
      <c r="N5873" s="24">
        <v>2000</v>
      </c>
      <c r="R5873" s="7">
        <v>40.217143</v>
      </c>
      <c r="S5873" s="7">
        <v>-103.685</v>
      </c>
      <c r="T5873" t="s">
        <v>46</v>
      </c>
      <c r="U5873" t="s">
        <v>9746</v>
      </c>
      <c r="V5873" t="s">
        <v>9747</v>
      </c>
      <c r="X5873" t="s">
        <v>8827</v>
      </c>
      <c r="Y5873" t="s">
        <v>3012</v>
      </c>
      <c r="Z5873" t="s">
        <v>3691</v>
      </c>
      <c r="AA5873" t="s">
        <v>14908</v>
      </c>
      <c r="AB5873" t="s">
        <v>14909</v>
      </c>
      <c r="AG5873" t="s">
        <v>14910</v>
      </c>
      <c r="AH5873" s="6">
        <v>24750</v>
      </c>
      <c r="AI5873" t="s">
        <v>14911</v>
      </c>
      <c r="AJ5873" t="s">
        <v>14912</v>
      </c>
    </row>
    <row r="5874" spans="1:36" ht="17.25" hidden="1" customHeight="1" x14ac:dyDescent="0.2">
      <c r="A5874" s="4" t="s">
        <v>14906</v>
      </c>
      <c r="B5874" t="s">
        <v>8398</v>
      </c>
      <c r="C5874" t="s">
        <v>14907</v>
      </c>
      <c r="E5874" t="s">
        <v>10095</v>
      </c>
      <c r="F5874" t="s">
        <v>86</v>
      </c>
      <c r="G5874" s="5">
        <v>150</v>
      </c>
      <c r="H5874" t="s">
        <v>42</v>
      </c>
      <c r="I5874" t="s">
        <v>65</v>
      </c>
      <c r="J5874" t="s">
        <v>559</v>
      </c>
      <c r="N5874" s="6">
        <v>2000</v>
      </c>
      <c r="R5874" s="7">
        <v>40.217143</v>
      </c>
      <c r="S5874" s="7">
        <v>-103.685</v>
      </c>
      <c r="T5874" t="s">
        <v>46</v>
      </c>
      <c r="U5874" t="s">
        <v>9746</v>
      </c>
      <c r="V5874" t="s">
        <v>9747</v>
      </c>
      <c r="X5874" t="s">
        <v>8827</v>
      </c>
      <c r="Y5874" t="s">
        <v>3012</v>
      </c>
      <c r="Z5874" t="s">
        <v>3691</v>
      </c>
      <c r="AA5874" t="s">
        <v>14908</v>
      </c>
      <c r="AB5874" t="s">
        <v>14913</v>
      </c>
      <c r="AG5874" t="s">
        <v>14910</v>
      </c>
      <c r="AH5874" s="24">
        <v>25000</v>
      </c>
      <c r="AI5874" t="s">
        <v>14911</v>
      </c>
      <c r="AJ5874" t="s">
        <v>14914</v>
      </c>
    </row>
    <row r="5875" spans="1:36" ht="17.25" hidden="1" customHeight="1" x14ac:dyDescent="0.2">
      <c r="A5875" s="4" t="s">
        <v>14933</v>
      </c>
      <c r="B5875" t="s">
        <v>8398</v>
      </c>
      <c r="C5875" t="s">
        <v>14934</v>
      </c>
      <c r="E5875" t="s">
        <v>10226</v>
      </c>
      <c r="F5875" t="s">
        <v>86</v>
      </c>
      <c r="G5875" s="5">
        <v>836</v>
      </c>
      <c r="H5875" t="s">
        <v>42</v>
      </c>
      <c r="I5875" t="s">
        <v>43</v>
      </c>
      <c r="J5875" t="s">
        <v>44</v>
      </c>
      <c r="N5875" s="27">
        <v>2004</v>
      </c>
      <c r="R5875" s="7">
        <v>39.807037999999999</v>
      </c>
      <c r="S5875" s="7">
        <v>-75.421610000000001</v>
      </c>
      <c r="T5875" t="s">
        <v>46</v>
      </c>
      <c r="U5875" t="s">
        <v>14935</v>
      </c>
      <c r="V5875" t="s">
        <v>11228</v>
      </c>
      <c r="X5875" t="s">
        <v>8642</v>
      </c>
      <c r="Y5875" t="s">
        <v>3012</v>
      </c>
      <c r="Z5875" t="s">
        <v>3691</v>
      </c>
      <c r="AA5875" t="s">
        <v>14936</v>
      </c>
      <c r="AB5875" t="s">
        <v>14937</v>
      </c>
      <c r="AI5875" t="s">
        <v>14938</v>
      </c>
      <c r="AJ5875" t="s">
        <v>14939</v>
      </c>
    </row>
    <row r="5876" spans="1:36" ht="17.25" hidden="1" customHeight="1" x14ac:dyDescent="0.2">
      <c r="A5876" s="4" t="s">
        <v>14940</v>
      </c>
      <c r="B5876" t="s">
        <v>8398</v>
      </c>
      <c r="C5876" t="s">
        <v>14941</v>
      </c>
      <c r="E5876" t="s">
        <v>335</v>
      </c>
      <c r="F5876" t="s">
        <v>64</v>
      </c>
      <c r="G5876" s="5">
        <v>75</v>
      </c>
      <c r="H5876" t="s">
        <v>857</v>
      </c>
      <c r="I5876" t="s">
        <v>65</v>
      </c>
      <c r="J5876" t="s">
        <v>559</v>
      </c>
      <c r="M5876" t="s">
        <v>559</v>
      </c>
      <c r="N5876" s="6">
        <v>2003</v>
      </c>
      <c r="R5876" s="7">
        <v>37.619746999999997</v>
      </c>
      <c r="S5876" s="7">
        <v>-88.953109999999995</v>
      </c>
      <c r="T5876" t="s">
        <v>46</v>
      </c>
      <c r="U5876" t="s">
        <v>12403</v>
      </c>
      <c r="V5876" t="s">
        <v>14942</v>
      </c>
      <c r="X5876" t="s">
        <v>9016</v>
      </c>
      <c r="Y5876" t="s">
        <v>3012</v>
      </c>
      <c r="Z5876" t="s">
        <v>3691</v>
      </c>
      <c r="AA5876" t="s">
        <v>14943</v>
      </c>
      <c r="AB5876" t="s">
        <v>8427</v>
      </c>
      <c r="AG5876" t="s">
        <v>14944</v>
      </c>
      <c r="AH5876" s="24">
        <v>12839</v>
      </c>
      <c r="AI5876" t="s">
        <v>14945</v>
      </c>
      <c r="AJ5876" t="s">
        <v>14946</v>
      </c>
    </row>
    <row r="5877" spans="1:36" ht="17.25" hidden="1" customHeight="1" x14ac:dyDescent="0.2">
      <c r="A5877" s="4" t="s">
        <v>14940</v>
      </c>
      <c r="B5877" t="s">
        <v>8398</v>
      </c>
      <c r="C5877" t="s">
        <v>14941</v>
      </c>
      <c r="E5877" t="s">
        <v>1157</v>
      </c>
      <c r="F5877" t="s">
        <v>64</v>
      </c>
      <c r="G5877" s="5">
        <v>75</v>
      </c>
      <c r="H5877" t="s">
        <v>857</v>
      </c>
      <c r="I5877" t="s">
        <v>65</v>
      </c>
      <c r="J5877" t="s">
        <v>559</v>
      </c>
      <c r="M5877" t="s">
        <v>559</v>
      </c>
      <c r="N5877" s="6">
        <v>2003</v>
      </c>
      <c r="R5877" s="7">
        <v>37.619746999999997</v>
      </c>
      <c r="S5877" s="7">
        <v>-88.953109999999995</v>
      </c>
      <c r="T5877" t="s">
        <v>46</v>
      </c>
      <c r="U5877" t="s">
        <v>12403</v>
      </c>
      <c r="V5877" t="s">
        <v>14942</v>
      </c>
      <c r="X5877" t="s">
        <v>9016</v>
      </c>
      <c r="Y5877" t="s">
        <v>3012</v>
      </c>
      <c r="Z5877" t="s">
        <v>3691</v>
      </c>
      <c r="AA5877" t="s">
        <v>14943</v>
      </c>
      <c r="AB5877" t="s">
        <v>8429</v>
      </c>
      <c r="AG5877" t="s">
        <v>14944</v>
      </c>
      <c r="AH5877" s="24">
        <v>26246</v>
      </c>
      <c r="AI5877" t="s">
        <v>14945</v>
      </c>
      <c r="AJ5877" t="s">
        <v>14947</v>
      </c>
    </row>
    <row r="5878" spans="1:36" ht="17.25" hidden="1" customHeight="1" x14ac:dyDescent="0.2">
      <c r="A5878" s="4" t="s">
        <v>14948</v>
      </c>
      <c r="B5878" t="s">
        <v>8398</v>
      </c>
      <c r="C5878" t="s">
        <v>14949</v>
      </c>
      <c r="E5878" t="s">
        <v>9013</v>
      </c>
      <c r="F5878" t="s">
        <v>86</v>
      </c>
      <c r="G5878" s="5">
        <v>50</v>
      </c>
      <c r="H5878" t="s">
        <v>42</v>
      </c>
      <c r="I5878" t="s">
        <v>65</v>
      </c>
      <c r="J5878" t="s">
        <v>559</v>
      </c>
      <c r="N5878" s="24">
        <v>2012</v>
      </c>
      <c r="R5878" s="7">
        <v>37.789166999999999</v>
      </c>
      <c r="S5878" s="7">
        <v>-121.6019</v>
      </c>
      <c r="T5878" t="s">
        <v>46</v>
      </c>
      <c r="U5878" t="s">
        <v>14950</v>
      </c>
      <c r="V5878" t="s">
        <v>14951</v>
      </c>
      <c r="X5878" t="s">
        <v>8572</v>
      </c>
      <c r="Y5878" t="s">
        <v>3012</v>
      </c>
      <c r="Z5878" t="s">
        <v>3691</v>
      </c>
      <c r="AA5878" t="s">
        <v>14952</v>
      </c>
      <c r="AB5878" t="s">
        <v>9018</v>
      </c>
      <c r="AG5878" t="s">
        <v>14953</v>
      </c>
      <c r="AH5878" s="24">
        <v>37030</v>
      </c>
      <c r="AI5878" t="s">
        <v>14954</v>
      </c>
      <c r="AJ5878" t="s">
        <v>14955</v>
      </c>
    </row>
    <row r="5879" spans="1:36" ht="17.25" hidden="1" customHeight="1" x14ac:dyDescent="0.2">
      <c r="A5879" s="4" t="s">
        <v>14948</v>
      </c>
      <c r="B5879" t="s">
        <v>8398</v>
      </c>
      <c r="C5879" t="s">
        <v>14949</v>
      </c>
      <c r="E5879" t="s">
        <v>9025</v>
      </c>
      <c r="F5879" t="s">
        <v>86</v>
      </c>
      <c r="G5879" s="5">
        <v>50</v>
      </c>
      <c r="H5879" t="s">
        <v>42</v>
      </c>
      <c r="I5879" t="s">
        <v>65</v>
      </c>
      <c r="J5879" t="s">
        <v>559</v>
      </c>
      <c r="N5879" s="6">
        <v>2012</v>
      </c>
      <c r="R5879" s="7">
        <v>37.789166999999999</v>
      </c>
      <c r="S5879" s="7">
        <v>-121.6019</v>
      </c>
      <c r="T5879" t="s">
        <v>46</v>
      </c>
      <c r="U5879" t="s">
        <v>14950</v>
      </c>
      <c r="V5879" t="s">
        <v>14951</v>
      </c>
      <c r="X5879" t="s">
        <v>8572</v>
      </c>
      <c r="Y5879" t="s">
        <v>3012</v>
      </c>
      <c r="Z5879" t="s">
        <v>3691</v>
      </c>
      <c r="AA5879" t="s">
        <v>14952</v>
      </c>
      <c r="AB5879" t="s">
        <v>9026</v>
      </c>
      <c r="AG5879" t="s">
        <v>14953</v>
      </c>
      <c r="AH5879" s="24">
        <v>37308</v>
      </c>
      <c r="AI5879" t="s">
        <v>14954</v>
      </c>
      <c r="AJ5879" t="s">
        <v>14956</v>
      </c>
    </row>
    <row r="5880" spans="1:36" ht="17.25" hidden="1" customHeight="1" x14ac:dyDescent="0.2">
      <c r="A5880" s="4" t="s">
        <v>14948</v>
      </c>
      <c r="B5880" t="s">
        <v>8398</v>
      </c>
      <c r="C5880" t="s">
        <v>14949</v>
      </c>
      <c r="E5880" t="s">
        <v>9028</v>
      </c>
      <c r="F5880" t="s">
        <v>86</v>
      </c>
      <c r="G5880" s="5">
        <v>50</v>
      </c>
      <c r="H5880" t="s">
        <v>42</v>
      </c>
      <c r="I5880" t="s">
        <v>65</v>
      </c>
      <c r="J5880" t="s">
        <v>559</v>
      </c>
      <c r="N5880" s="24">
        <v>2012</v>
      </c>
      <c r="R5880" s="7">
        <v>37.789166999999999</v>
      </c>
      <c r="S5880" s="7">
        <v>-121.6019</v>
      </c>
      <c r="T5880" t="s">
        <v>46</v>
      </c>
      <c r="U5880" t="s">
        <v>14950</v>
      </c>
      <c r="V5880" t="s">
        <v>14951</v>
      </c>
      <c r="X5880" t="s">
        <v>8572</v>
      </c>
      <c r="Y5880" t="s">
        <v>3012</v>
      </c>
      <c r="Z5880" t="s">
        <v>3691</v>
      </c>
      <c r="AA5880" t="s">
        <v>14952</v>
      </c>
      <c r="AB5880" t="s">
        <v>9029</v>
      </c>
      <c r="AG5880" t="s">
        <v>14953</v>
      </c>
      <c r="AH5880" s="24">
        <v>37309</v>
      </c>
      <c r="AI5880" t="s">
        <v>14954</v>
      </c>
      <c r="AJ5880" t="s">
        <v>14957</v>
      </c>
    </row>
    <row r="5881" spans="1:36" ht="17.25" hidden="1" customHeight="1" x14ac:dyDescent="0.2">
      <c r="A5881" s="4" t="s">
        <v>14948</v>
      </c>
      <c r="B5881" t="s">
        <v>8398</v>
      </c>
      <c r="C5881" t="s">
        <v>14949</v>
      </c>
      <c r="E5881" t="s">
        <v>9031</v>
      </c>
      <c r="F5881" t="s">
        <v>86</v>
      </c>
      <c r="G5881" s="5">
        <v>50</v>
      </c>
      <c r="H5881" t="s">
        <v>42</v>
      </c>
      <c r="I5881" t="s">
        <v>65</v>
      </c>
      <c r="J5881" t="s">
        <v>559</v>
      </c>
      <c r="N5881" s="6">
        <v>2012</v>
      </c>
      <c r="R5881" s="7">
        <v>37.789166999999999</v>
      </c>
      <c r="S5881" s="7">
        <v>-121.6019</v>
      </c>
      <c r="T5881" t="s">
        <v>46</v>
      </c>
      <c r="U5881" t="s">
        <v>14950</v>
      </c>
      <c r="V5881" t="s">
        <v>14951</v>
      </c>
      <c r="X5881" t="s">
        <v>8572</v>
      </c>
      <c r="Y5881" t="s">
        <v>3012</v>
      </c>
      <c r="Z5881" t="s">
        <v>3691</v>
      </c>
      <c r="AA5881" t="s">
        <v>14952</v>
      </c>
      <c r="AB5881" t="s">
        <v>9032</v>
      </c>
      <c r="AG5881" t="s">
        <v>14953</v>
      </c>
      <c r="AH5881" s="24">
        <v>37310</v>
      </c>
      <c r="AI5881" t="s">
        <v>14954</v>
      </c>
      <c r="AJ5881" t="s">
        <v>14958</v>
      </c>
    </row>
    <row r="5882" spans="1:36" ht="17.25" hidden="1" customHeight="1" x14ac:dyDescent="0.2">
      <c r="A5882" s="4" t="s">
        <v>14980</v>
      </c>
      <c r="B5882" t="s">
        <v>8398</v>
      </c>
      <c r="C5882" t="s">
        <v>14981</v>
      </c>
      <c r="E5882" t="s">
        <v>40</v>
      </c>
      <c r="F5882" t="s">
        <v>64</v>
      </c>
      <c r="G5882" s="5">
        <v>171</v>
      </c>
      <c r="H5882" t="s">
        <v>42</v>
      </c>
      <c r="I5882" t="s">
        <v>65</v>
      </c>
      <c r="J5882" t="s">
        <v>559</v>
      </c>
      <c r="N5882" s="6">
        <v>2004</v>
      </c>
      <c r="R5882" s="7">
        <v>38.528300000000002</v>
      </c>
      <c r="S5882" s="7">
        <v>-77.768100000000004</v>
      </c>
      <c r="T5882" t="s">
        <v>46</v>
      </c>
      <c r="U5882" t="s">
        <v>14982</v>
      </c>
      <c r="V5882" t="s">
        <v>14983</v>
      </c>
      <c r="X5882" t="s">
        <v>9266</v>
      </c>
      <c r="Y5882" t="s">
        <v>3012</v>
      </c>
      <c r="Z5882" t="s">
        <v>3691</v>
      </c>
      <c r="AA5882" t="s">
        <v>14984</v>
      </c>
      <c r="AB5882" t="s">
        <v>8690</v>
      </c>
      <c r="AG5882" t="s">
        <v>14985</v>
      </c>
      <c r="AH5882" s="24">
        <v>29066</v>
      </c>
      <c r="AI5882" t="s">
        <v>14986</v>
      </c>
      <c r="AJ5882" t="s">
        <v>14987</v>
      </c>
    </row>
    <row r="5883" spans="1:36" ht="17.25" hidden="1" customHeight="1" x14ac:dyDescent="0.2">
      <c r="A5883" s="4" t="s">
        <v>14980</v>
      </c>
      <c r="B5883" t="s">
        <v>8398</v>
      </c>
      <c r="C5883" t="s">
        <v>14981</v>
      </c>
      <c r="E5883" t="s">
        <v>56</v>
      </c>
      <c r="F5883" t="s">
        <v>64</v>
      </c>
      <c r="G5883" s="5">
        <v>171</v>
      </c>
      <c r="H5883" t="s">
        <v>42</v>
      </c>
      <c r="I5883" t="s">
        <v>65</v>
      </c>
      <c r="J5883" t="s">
        <v>559</v>
      </c>
      <c r="N5883" s="6">
        <v>2004</v>
      </c>
      <c r="R5883" s="7">
        <v>38.528300000000002</v>
      </c>
      <c r="S5883" s="7">
        <v>-77.768100000000004</v>
      </c>
      <c r="T5883" t="s">
        <v>46</v>
      </c>
      <c r="U5883" t="s">
        <v>14982</v>
      </c>
      <c r="V5883" t="s">
        <v>14983</v>
      </c>
      <c r="X5883" t="s">
        <v>9266</v>
      </c>
      <c r="Y5883" t="s">
        <v>3012</v>
      </c>
      <c r="Z5883" t="s">
        <v>3691</v>
      </c>
      <c r="AA5883" t="s">
        <v>14984</v>
      </c>
      <c r="AB5883" t="s">
        <v>8503</v>
      </c>
      <c r="AG5883" t="s">
        <v>14985</v>
      </c>
      <c r="AH5883" s="24">
        <v>29067</v>
      </c>
      <c r="AI5883" t="s">
        <v>14986</v>
      </c>
      <c r="AJ5883" t="s">
        <v>14988</v>
      </c>
    </row>
    <row r="5884" spans="1:36" ht="17.25" hidden="1" customHeight="1" x14ac:dyDescent="0.2">
      <c r="A5884" s="4" t="s">
        <v>14980</v>
      </c>
      <c r="B5884" t="s">
        <v>8398</v>
      </c>
      <c r="C5884" t="s">
        <v>14981</v>
      </c>
      <c r="E5884" t="s">
        <v>58</v>
      </c>
      <c r="F5884" t="s">
        <v>64</v>
      </c>
      <c r="G5884" s="5">
        <v>171</v>
      </c>
      <c r="H5884" t="s">
        <v>42</v>
      </c>
      <c r="I5884" t="s">
        <v>65</v>
      </c>
      <c r="J5884" t="s">
        <v>559</v>
      </c>
      <c r="N5884" s="24">
        <v>2004</v>
      </c>
      <c r="R5884" s="7">
        <v>38.528300000000002</v>
      </c>
      <c r="S5884" s="7">
        <v>-77.768100000000004</v>
      </c>
      <c r="T5884" t="s">
        <v>46</v>
      </c>
      <c r="U5884" t="s">
        <v>14982</v>
      </c>
      <c r="V5884" t="s">
        <v>14983</v>
      </c>
      <c r="X5884" t="s">
        <v>9266</v>
      </c>
      <c r="Y5884" t="s">
        <v>3012</v>
      </c>
      <c r="Z5884" t="s">
        <v>3691</v>
      </c>
      <c r="AA5884" t="s">
        <v>14984</v>
      </c>
      <c r="AB5884" t="s">
        <v>8595</v>
      </c>
      <c r="AG5884" t="s">
        <v>14985</v>
      </c>
      <c r="AH5884" s="24">
        <v>29068</v>
      </c>
      <c r="AI5884" t="s">
        <v>14986</v>
      </c>
      <c r="AJ5884" t="s">
        <v>14989</v>
      </c>
    </row>
    <row r="5885" spans="1:36" ht="17.25" hidden="1" customHeight="1" x14ac:dyDescent="0.2">
      <c r="A5885" s="4" t="s">
        <v>14990</v>
      </c>
      <c r="B5885" t="s">
        <v>8398</v>
      </c>
      <c r="C5885" t="s">
        <v>14991</v>
      </c>
      <c r="E5885" t="s">
        <v>8444</v>
      </c>
      <c r="F5885" t="s">
        <v>64</v>
      </c>
      <c r="G5885" s="5">
        <v>86</v>
      </c>
      <c r="H5885" t="s">
        <v>42</v>
      </c>
      <c r="I5885" t="s">
        <v>65</v>
      </c>
      <c r="J5885" t="s">
        <v>559</v>
      </c>
      <c r="N5885" s="24">
        <v>2002</v>
      </c>
      <c r="R5885" s="7">
        <v>37.028599999999997</v>
      </c>
      <c r="S5885" s="7">
        <v>-88.395799999999994</v>
      </c>
      <c r="T5885" t="s">
        <v>46</v>
      </c>
      <c r="U5885" t="s">
        <v>14992</v>
      </c>
      <c r="V5885" t="s">
        <v>9053</v>
      </c>
      <c r="X5885" t="s">
        <v>9446</v>
      </c>
      <c r="Y5885" t="s">
        <v>3012</v>
      </c>
      <c r="Z5885" t="s">
        <v>3691</v>
      </c>
      <c r="AA5885" t="s">
        <v>14993</v>
      </c>
      <c r="AB5885" t="s">
        <v>8449</v>
      </c>
      <c r="AG5885" t="s">
        <v>14994</v>
      </c>
      <c r="AH5885" s="24">
        <v>27280</v>
      </c>
      <c r="AI5885" t="s">
        <v>14995</v>
      </c>
      <c r="AJ5885" t="s">
        <v>14996</v>
      </c>
    </row>
    <row r="5886" spans="1:36" ht="17.25" hidden="1" customHeight="1" x14ac:dyDescent="0.2">
      <c r="A5886" s="4" t="s">
        <v>14990</v>
      </c>
      <c r="B5886" t="s">
        <v>8398</v>
      </c>
      <c r="C5886" t="s">
        <v>14991</v>
      </c>
      <c r="E5886" t="s">
        <v>8453</v>
      </c>
      <c r="F5886" t="s">
        <v>64</v>
      </c>
      <c r="G5886" s="5">
        <v>86</v>
      </c>
      <c r="H5886" t="s">
        <v>42</v>
      </c>
      <c r="I5886" t="s">
        <v>65</v>
      </c>
      <c r="J5886" t="s">
        <v>559</v>
      </c>
      <c r="N5886" s="6">
        <v>2002</v>
      </c>
      <c r="R5886" s="7">
        <v>37.028599999999997</v>
      </c>
      <c r="S5886" s="7">
        <v>-88.395799999999994</v>
      </c>
      <c r="T5886" t="s">
        <v>46</v>
      </c>
      <c r="U5886" t="s">
        <v>14992</v>
      </c>
      <c r="V5886" t="s">
        <v>9053</v>
      </c>
      <c r="X5886" t="s">
        <v>9446</v>
      </c>
      <c r="Y5886" t="s">
        <v>3012</v>
      </c>
      <c r="Z5886" t="s">
        <v>3691</v>
      </c>
      <c r="AA5886" t="s">
        <v>14993</v>
      </c>
      <c r="AB5886" t="s">
        <v>8454</v>
      </c>
      <c r="AG5886" t="s">
        <v>14994</v>
      </c>
      <c r="AH5886" s="24">
        <v>27281</v>
      </c>
      <c r="AI5886" t="s">
        <v>14995</v>
      </c>
      <c r="AJ5886" t="s">
        <v>14997</v>
      </c>
    </row>
    <row r="5887" spans="1:36" ht="17.25" hidden="1" customHeight="1" x14ac:dyDescent="0.2">
      <c r="A5887" s="4" t="s">
        <v>14990</v>
      </c>
      <c r="B5887" t="s">
        <v>8398</v>
      </c>
      <c r="C5887" t="s">
        <v>14991</v>
      </c>
      <c r="E5887" t="s">
        <v>8456</v>
      </c>
      <c r="F5887" t="s">
        <v>64</v>
      </c>
      <c r="G5887" s="5">
        <v>86</v>
      </c>
      <c r="H5887" t="s">
        <v>42</v>
      </c>
      <c r="I5887" t="s">
        <v>65</v>
      </c>
      <c r="J5887" t="s">
        <v>559</v>
      </c>
      <c r="N5887" s="6">
        <v>2002</v>
      </c>
      <c r="R5887" s="7">
        <v>37.028599999999997</v>
      </c>
      <c r="S5887" s="7">
        <v>-88.395799999999994</v>
      </c>
      <c r="T5887" t="s">
        <v>46</v>
      </c>
      <c r="U5887" t="s">
        <v>14992</v>
      </c>
      <c r="V5887" t="s">
        <v>9053</v>
      </c>
      <c r="X5887" t="s">
        <v>9446</v>
      </c>
      <c r="Y5887" t="s">
        <v>3012</v>
      </c>
      <c r="Z5887" t="s">
        <v>3691</v>
      </c>
      <c r="AA5887" t="s">
        <v>14993</v>
      </c>
      <c r="AB5887" t="s">
        <v>8457</v>
      </c>
      <c r="AG5887" t="s">
        <v>14994</v>
      </c>
      <c r="AH5887" s="24">
        <v>27283</v>
      </c>
      <c r="AI5887" t="s">
        <v>14995</v>
      </c>
      <c r="AJ5887" t="s">
        <v>14998</v>
      </c>
    </row>
    <row r="5888" spans="1:36" ht="17.25" hidden="1" customHeight="1" x14ac:dyDescent="0.2">
      <c r="A5888" s="4" t="s">
        <v>14990</v>
      </c>
      <c r="B5888" t="s">
        <v>8398</v>
      </c>
      <c r="C5888" t="s">
        <v>14991</v>
      </c>
      <c r="E5888" t="s">
        <v>8459</v>
      </c>
      <c r="F5888" t="s">
        <v>64</v>
      </c>
      <c r="G5888" s="5">
        <v>86</v>
      </c>
      <c r="H5888" t="s">
        <v>857</v>
      </c>
      <c r="I5888" t="s">
        <v>65</v>
      </c>
      <c r="J5888" t="s">
        <v>559</v>
      </c>
      <c r="N5888" s="24">
        <v>2002</v>
      </c>
      <c r="R5888" s="7">
        <v>37.028599999999997</v>
      </c>
      <c r="S5888" s="7">
        <v>-88.395799999999994</v>
      </c>
      <c r="T5888" t="s">
        <v>46</v>
      </c>
      <c r="U5888" t="s">
        <v>14992</v>
      </c>
      <c r="V5888" t="s">
        <v>9053</v>
      </c>
      <c r="X5888" t="s">
        <v>9446</v>
      </c>
      <c r="Y5888" t="s">
        <v>3012</v>
      </c>
      <c r="Z5888" t="s">
        <v>3691</v>
      </c>
      <c r="AA5888" t="s">
        <v>14993</v>
      </c>
      <c r="AB5888" t="s">
        <v>8460</v>
      </c>
      <c r="AG5888" t="s">
        <v>14994</v>
      </c>
      <c r="AH5888" s="24">
        <v>27282</v>
      </c>
      <c r="AI5888" t="s">
        <v>14995</v>
      </c>
      <c r="AJ5888" t="s">
        <v>14999</v>
      </c>
    </row>
    <row r="5889" spans="1:36" ht="17.25" hidden="1" customHeight="1" x14ac:dyDescent="0.2">
      <c r="A5889" s="4" t="s">
        <v>14990</v>
      </c>
      <c r="B5889" t="s">
        <v>8398</v>
      </c>
      <c r="C5889" t="s">
        <v>14991</v>
      </c>
      <c r="E5889" t="s">
        <v>8462</v>
      </c>
      <c r="F5889" t="s">
        <v>64</v>
      </c>
      <c r="G5889" s="5">
        <v>86</v>
      </c>
      <c r="H5889" t="s">
        <v>857</v>
      </c>
      <c r="I5889" t="s">
        <v>65</v>
      </c>
      <c r="J5889" t="s">
        <v>559</v>
      </c>
      <c r="N5889" s="24">
        <v>2002</v>
      </c>
      <c r="R5889" s="7">
        <v>37.028599999999997</v>
      </c>
      <c r="S5889" s="7">
        <v>-88.395799999999994</v>
      </c>
      <c r="T5889" t="s">
        <v>46</v>
      </c>
      <c r="U5889" t="s">
        <v>14992</v>
      </c>
      <c r="V5889" t="s">
        <v>9053</v>
      </c>
      <c r="X5889" t="s">
        <v>9446</v>
      </c>
      <c r="Y5889" t="s">
        <v>3012</v>
      </c>
      <c r="Z5889" t="s">
        <v>3691</v>
      </c>
      <c r="AA5889" t="s">
        <v>14993</v>
      </c>
      <c r="AB5889" t="s">
        <v>8463</v>
      </c>
      <c r="AG5889" t="s">
        <v>14994</v>
      </c>
      <c r="AH5889" s="24">
        <v>27284</v>
      </c>
      <c r="AI5889" t="s">
        <v>14995</v>
      </c>
      <c r="AJ5889" t="s">
        <v>15000</v>
      </c>
    </row>
    <row r="5890" spans="1:36" ht="17.25" hidden="1" customHeight="1" x14ac:dyDescent="0.2">
      <c r="A5890" s="4" t="s">
        <v>14990</v>
      </c>
      <c r="B5890" t="s">
        <v>8398</v>
      </c>
      <c r="C5890" t="s">
        <v>14991</v>
      </c>
      <c r="E5890" t="s">
        <v>8465</v>
      </c>
      <c r="F5890" t="s">
        <v>64</v>
      </c>
      <c r="G5890" s="5">
        <v>86</v>
      </c>
      <c r="H5890" t="s">
        <v>857</v>
      </c>
      <c r="I5890" t="s">
        <v>65</v>
      </c>
      <c r="J5890" t="s">
        <v>559</v>
      </c>
      <c r="N5890" s="24">
        <v>2002</v>
      </c>
      <c r="R5890" s="7">
        <v>37.028599999999997</v>
      </c>
      <c r="S5890" s="7">
        <v>-88.395799999999994</v>
      </c>
      <c r="T5890" t="s">
        <v>46</v>
      </c>
      <c r="U5890" t="s">
        <v>14992</v>
      </c>
      <c r="V5890" t="s">
        <v>9053</v>
      </c>
      <c r="X5890" t="s">
        <v>9446</v>
      </c>
      <c r="Y5890" t="s">
        <v>3012</v>
      </c>
      <c r="Z5890" t="s">
        <v>3691</v>
      </c>
      <c r="AA5890" t="s">
        <v>14993</v>
      </c>
      <c r="AB5890" t="s">
        <v>8466</v>
      </c>
      <c r="AG5890" t="s">
        <v>14994</v>
      </c>
      <c r="AH5890" s="24">
        <v>27285</v>
      </c>
      <c r="AI5890" t="s">
        <v>14995</v>
      </c>
      <c r="AJ5890" t="s">
        <v>15001</v>
      </c>
    </row>
    <row r="5891" spans="1:36" ht="17.25" hidden="1" customHeight="1" x14ac:dyDescent="0.2">
      <c r="A5891" s="4" t="s">
        <v>14990</v>
      </c>
      <c r="B5891" t="s">
        <v>8398</v>
      </c>
      <c r="C5891" t="s">
        <v>14991</v>
      </c>
      <c r="E5891" t="s">
        <v>8468</v>
      </c>
      <c r="F5891" t="s">
        <v>64</v>
      </c>
      <c r="G5891" s="5">
        <v>86</v>
      </c>
      <c r="H5891" t="s">
        <v>857</v>
      </c>
      <c r="I5891" t="s">
        <v>65</v>
      </c>
      <c r="J5891" t="s">
        <v>559</v>
      </c>
      <c r="N5891" s="24">
        <v>2002</v>
      </c>
      <c r="R5891" s="7">
        <v>37.028599999999997</v>
      </c>
      <c r="S5891" s="7">
        <v>-88.395799999999994</v>
      </c>
      <c r="T5891" t="s">
        <v>46</v>
      </c>
      <c r="U5891" t="s">
        <v>14992</v>
      </c>
      <c r="V5891" t="s">
        <v>9053</v>
      </c>
      <c r="X5891" t="s">
        <v>9446</v>
      </c>
      <c r="Y5891" t="s">
        <v>3012</v>
      </c>
      <c r="Z5891" t="s">
        <v>3691</v>
      </c>
      <c r="AA5891" t="s">
        <v>14993</v>
      </c>
      <c r="AB5891" t="s">
        <v>8469</v>
      </c>
      <c r="AG5891" t="s">
        <v>14994</v>
      </c>
      <c r="AH5891" s="24">
        <v>27286</v>
      </c>
      <c r="AI5891" t="s">
        <v>14995</v>
      </c>
      <c r="AJ5891" t="s">
        <v>15002</v>
      </c>
    </row>
    <row r="5892" spans="1:36" ht="17.25" hidden="1" customHeight="1" x14ac:dyDescent="0.2">
      <c r="A5892" s="4" t="s">
        <v>14990</v>
      </c>
      <c r="B5892" t="s">
        <v>8398</v>
      </c>
      <c r="C5892" t="s">
        <v>14991</v>
      </c>
      <c r="E5892" t="s">
        <v>8471</v>
      </c>
      <c r="F5892" t="s">
        <v>64</v>
      </c>
      <c r="G5892" s="5">
        <v>86</v>
      </c>
      <c r="H5892" t="s">
        <v>857</v>
      </c>
      <c r="I5892" t="s">
        <v>65</v>
      </c>
      <c r="J5892" t="s">
        <v>559</v>
      </c>
      <c r="N5892" s="6">
        <v>2002</v>
      </c>
      <c r="R5892" s="7">
        <v>37.028599999999997</v>
      </c>
      <c r="S5892" s="7">
        <v>-88.395799999999994</v>
      </c>
      <c r="T5892" t="s">
        <v>46</v>
      </c>
      <c r="U5892" t="s">
        <v>14992</v>
      </c>
      <c r="V5892" t="s">
        <v>9053</v>
      </c>
      <c r="X5892" t="s">
        <v>9446</v>
      </c>
      <c r="Y5892" t="s">
        <v>3012</v>
      </c>
      <c r="Z5892" t="s">
        <v>3691</v>
      </c>
      <c r="AA5892" t="s">
        <v>14993</v>
      </c>
      <c r="AB5892" t="s">
        <v>8472</v>
      </c>
      <c r="AG5892" t="s">
        <v>14994</v>
      </c>
      <c r="AH5892" s="24">
        <v>27287</v>
      </c>
      <c r="AI5892" t="s">
        <v>14995</v>
      </c>
      <c r="AJ5892" t="s">
        <v>15003</v>
      </c>
    </row>
    <row r="5893" spans="1:36" ht="17.25" hidden="1" customHeight="1" x14ac:dyDescent="0.2">
      <c r="A5893" s="4" t="s">
        <v>15013</v>
      </c>
      <c r="B5893" t="s">
        <v>8398</v>
      </c>
      <c r="C5893" t="s">
        <v>15014</v>
      </c>
      <c r="E5893" t="s">
        <v>40</v>
      </c>
      <c r="F5893" t="s">
        <v>86</v>
      </c>
      <c r="G5893" s="5">
        <v>63</v>
      </c>
      <c r="H5893" t="s">
        <v>42</v>
      </c>
      <c r="I5893" t="s">
        <v>65</v>
      </c>
      <c r="J5893" t="s">
        <v>559</v>
      </c>
      <c r="N5893" s="24">
        <v>1978</v>
      </c>
      <c r="R5893" s="7">
        <v>42.047400000000003</v>
      </c>
      <c r="S5893" s="7">
        <v>-92.859440000000006</v>
      </c>
      <c r="T5893" t="s">
        <v>46</v>
      </c>
      <c r="U5893" t="s">
        <v>15007</v>
      </c>
      <c r="V5893" t="s">
        <v>9053</v>
      </c>
      <c r="X5893" t="s">
        <v>8724</v>
      </c>
      <c r="Y5893" t="s">
        <v>3012</v>
      </c>
      <c r="Z5893" t="s">
        <v>3691</v>
      </c>
      <c r="AA5893" t="s">
        <v>15015</v>
      </c>
      <c r="AB5893" t="s">
        <v>8690</v>
      </c>
      <c r="AI5893" t="s">
        <v>15016</v>
      </c>
      <c r="AJ5893" t="s">
        <v>15017</v>
      </c>
    </row>
    <row r="5894" spans="1:36" ht="17.25" hidden="1" customHeight="1" x14ac:dyDescent="0.2">
      <c r="A5894" s="4" t="s">
        <v>15013</v>
      </c>
      <c r="B5894" t="s">
        <v>8398</v>
      </c>
      <c r="C5894" t="s">
        <v>15014</v>
      </c>
      <c r="E5894" t="s">
        <v>56</v>
      </c>
      <c r="F5894" t="s">
        <v>86</v>
      </c>
      <c r="G5894" s="5">
        <v>63</v>
      </c>
      <c r="H5894" t="s">
        <v>42</v>
      </c>
      <c r="I5894" t="s">
        <v>65</v>
      </c>
      <c r="J5894" t="s">
        <v>559</v>
      </c>
      <c r="N5894" s="24">
        <v>1978</v>
      </c>
      <c r="R5894" s="7">
        <v>42.047400000000003</v>
      </c>
      <c r="S5894" s="7">
        <v>-92.859440000000006</v>
      </c>
      <c r="T5894" t="s">
        <v>46</v>
      </c>
      <c r="U5894" t="s">
        <v>15007</v>
      </c>
      <c r="V5894" t="s">
        <v>9053</v>
      </c>
      <c r="X5894" t="s">
        <v>8724</v>
      </c>
      <c r="Y5894" t="s">
        <v>3012</v>
      </c>
      <c r="Z5894" t="s">
        <v>3691</v>
      </c>
      <c r="AA5894" t="s">
        <v>15015</v>
      </c>
      <c r="AB5894" t="s">
        <v>8503</v>
      </c>
      <c r="AI5894" t="s">
        <v>15016</v>
      </c>
      <c r="AJ5894" t="s">
        <v>15018</v>
      </c>
    </row>
    <row r="5895" spans="1:36" ht="17.25" hidden="1" customHeight="1" x14ac:dyDescent="0.2">
      <c r="A5895" s="4" t="s">
        <v>15013</v>
      </c>
      <c r="B5895" t="s">
        <v>8398</v>
      </c>
      <c r="C5895" t="s">
        <v>15014</v>
      </c>
      <c r="E5895" t="s">
        <v>58</v>
      </c>
      <c r="F5895" t="s">
        <v>86</v>
      </c>
      <c r="G5895" s="5">
        <v>63</v>
      </c>
      <c r="H5895" t="s">
        <v>42</v>
      </c>
      <c r="I5895" t="s">
        <v>65</v>
      </c>
      <c r="J5895" t="s">
        <v>559</v>
      </c>
      <c r="N5895" s="6">
        <v>1978</v>
      </c>
      <c r="R5895" s="7">
        <v>42.047400000000003</v>
      </c>
      <c r="S5895" s="7">
        <v>-92.859440000000006</v>
      </c>
      <c r="T5895" t="s">
        <v>46</v>
      </c>
      <c r="U5895" t="s">
        <v>15007</v>
      </c>
      <c r="V5895" t="s">
        <v>9053</v>
      </c>
      <c r="X5895" t="s">
        <v>8724</v>
      </c>
      <c r="Y5895" t="s">
        <v>3012</v>
      </c>
      <c r="Z5895" t="s">
        <v>3691</v>
      </c>
      <c r="AA5895" t="s">
        <v>15015</v>
      </c>
      <c r="AB5895" t="s">
        <v>8595</v>
      </c>
      <c r="AH5895" s="27"/>
      <c r="AI5895" t="s">
        <v>15016</v>
      </c>
      <c r="AJ5895" t="s">
        <v>15019</v>
      </c>
    </row>
    <row r="5896" spans="1:36" ht="17.25" hidden="1" customHeight="1" x14ac:dyDescent="0.2">
      <c r="A5896" s="4" t="s">
        <v>15020</v>
      </c>
      <c r="B5896" t="s">
        <v>8398</v>
      </c>
      <c r="C5896" t="s">
        <v>15021</v>
      </c>
      <c r="E5896" t="s">
        <v>5222</v>
      </c>
      <c r="F5896" t="s">
        <v>64</v>
      </c>
      <c r="G5896" s="5">
        <v>60</v>
      </c>
      <c r="H5896" t="s">
        <v>42</v>
      </c>
      <c r="I5896" t="s">
        <v>65</v>
      </c>
      <c r="J5896" t="s">
        <v>559</v>
      </c>
      <c r="N5896" s="6">
        <v>2011</v>
      </c>
      <c r="R5896" s="7">
        <v>44.634721999999996</v>
      </c>
      <c r="S5896" s="7">
        <v>-90.134439999999998</v>
      </c>
      <c r="T5896" t="s">
        <v>46</v>
      </c>
      <c r="U5896" t="s">
        <v>15022</v>
      </c>
      <c r="V5896" t="s">
        <v>15023</v>
      </c>
      <c r="X5896" t="s">
        <v>8676</v>
      </c>
      <c r="Y5896" t="s">
        <v>3012</v>
      </c>
      <c r="Z5896" t="s">
        <v>3691</v>
      </c>
      <c r="AA5896" t="s">
        <v>15024</v>
      </c>
      <c r="AB5896" t="s">
        <v>15025</v>
      </c>
      <c r="AI5896" t="s">
        <v>15026</v>
      </c>
      <c r="AJ5896" t="s">
        <v>15027</v>
      </c>
    </row>
    <row r="5897" spans="1:36" ht="17.25" hidden="1" customHeight="1" x14ac:dyDescent="0.2">
      <c r="A5897" s="4" t="s">
        <v>15028</v>
      </c>
      <c r="B5897" t="s">
        <v>8398</v>
      </c>
      <c r="C5897" t="s">
        <v>15029</v>
      </c>
      <c r="E5897" t="s">
        <v>2297</v>
      </c>
      <c r="F5897" t="s">
        <v>86</v>
      </c>
      <c r="G5897" s="5">
        <v>132</v>
      </c>
      <c r="H5897" t="s">
        <v>806</v>
      </c>
      <c r="I5897" t="s">
        <v>240</v>
      </c>
      <c r="J5897" t="s">
        <v>559</v>
      </c>
      <c r="M5897" t="s">
        <v>559</v>
      </c>
      <c r="N5897" s="6">
        <v>1974</v>
      </c>
      <c r="O5897" s="24">
        <v>2022</v>
      </c>
      <c r="P5897" s="24">
        <v>2022</v>
      </c>
      <c r="R5897" s="7">
        <v>38.824444</v>
      </c>
      <c r="S5897" s="7">
        <v>-104.83329999999999</v>
      </c>
      <c r="T5897" t="s">
        <v>46</v>
      </c>
      <c r="U5897" t="s">
        <v>15030</v>
      </c>
      <c r="V5897" t="s">
        <v>10803</v>
      </c>
      <c r="X5897" t="s">
        <v>8827</v>
      </c>
      <c r="Y5897" t="s">
        <v>3012</v>
      </c>
      <c r="Z5897" t="s">
        <v>3691</v>
      </c>
      <c r="AA5897" t="s">
        <v>15031</v>
      </c>
      <c r="AB5897" t="s">
        <v>8431</v>
      </c>
      <c r="AG5897" t="s">
        <v>15032</v>
      </c>
      <c r="AH5897" s="6">
        <v>5596</v>
      </c>
      <c r="AI5897" t="s">
        <v>15033</v>
      </c>
      <c r="AJ5897" t="s">
        <v>15034</v>
      </c>
    </row>
    <row r="5898" spans="1:36" ht="17.25" hidden="1" customHeight="1" x14ac:dyDescent="0.2">
      <c r="A5898" s="4" t="s">
        <v>15035</v>
      </c>
      <c r="B5898" t="s">
        <v>8398</v>
      </c>
      <c r="C5898" t="s">
        <v>15036</v>
      </c>
      <c r="E5898" t="s">
        <v>15037</v>
      </c>
      <c r="F5898" t="s">
        <v>64</v>
      </c>
      <c r="G5898" s="5">
        <v>612</v>
      </c>
      <c r="H5898" t="s">
        <v>42</v>
      </c>
      <c r="I5898" t="s">
        <v>43</v>
      </c>
      <c r="J5898" t="s">
        <v>559</v>
      </c>
      <c r="N5898" s="8">
        <v>1994</v>
      </c>
      <c r="R5898" s="7">
        <v>27.053599999999999</v>
      </c>
      <c r="S5898" s="7">
        <v>-80.562799999999996</v>
      </c>
      <c r="T5898" t="s">
        <v>46</v>
      </c>
      <c r="U5898" t="s">
        <v>15038</v>
      </c>
      <c r="V5898" t="s">
        <v>14328</v>
      </c>
      <c r="X5898" t="s">
        <v>8746</v>
      </c>
      <c r="Y5898" t="s">
        <v>3012</v>
      </c>
      <c r="Z5898" t="s">
        <v>3691</v>
      </c>
      <c r="AA5898" t="s">
        <v>15039</v>
      </c>
      <c r="AB5898" t="s">
        <v>15040</v>
      </c>
      <c r="AG5898" t="s">
        <v>15041</v>
      </c>
      <c r="AH5898" s="8" t="s">
        <v>15042</v>
      </c>
      <c r="AI5898" t="s">
        <v>15043</v>
      </c>
      <c r="AJ5898" t="s">
        <v>15044</v>
      </c>
    </row>
    <row r="5899" spans="1:36" ht="17.25" hidden="1" customHeight="1" x14ac:dyDescent="0.2">
      <c r="A5899" s="4" t="s">
        <v>15035</v>
      </c>
      <c r="B5899" t="s">
        <v>8398</v>
      </c>
      <c r="C5899" t="s">
        <v>15036</v>
      </c>
      <c r="E5899" t="s">
        <v>15045</v>
      </c>
      <c r="F5899" t="s">
        <v>64</v>
      </c>
      <c r="G5899" s="5">
        <v>612</v>
      </c>
      <c r="H5899" t="s">
        <v>42</v>
      </c>
      <c r="I5899" t="s">
        <v>43</v>
      </c>
      <c r="J5899" t="s">
        <v>559</v>
      </c>
      <c r="N5899" s="8">
        <v>1994</v>
      </c>
      <c r="R5899" s="7">
        <v>27.053599999999999</v>
      </c>
      <c r="S5899" s="7">
        <v>-80.562799999999996</v>
      </c>
      <c r="T5899" t="s">
        <v>46</v>
      </c>
      <c r="U5899" t="s">
        <v>15038</v>
      </c>
      <c r="V5899" t="s">
        <v>14328</v>
      </c>
      <c r="X5899" t="s">
        <v>8746</v>
      </c>
      <c r="Y5899" t="s">
        <v>3012</v>
      </c>
      <c r="Z5899" t="s">
        <v>3691</v>
      </c>
      <c r="AA5899" t="s">
        <v>15039</v>
      </c>
      <c r="AB5899" t="s">
        <v>15046</v>
      </c>
      <c r="AG5899" t="s">
        <v>15041</v>
      </c>
      <c r="AH5899" s="8" t="s">
        <v>15047</v>
      </c>
      <c r="AI5899" t="s">
        <v>15043</v>
      </c>
      <c r="AJ5899" t="s">
        <v>15048</v>
      </c>
    </row>
    <row r="5900" spans="1:36" ht="17.25" hidden="1" customHeight="1" x14ac:dyDescent="0.2">
      <c r="A5900" s="4" t="s">
        <v>15035</v>
      </c>
      <c r="B5900" t="s">
        <v>8398</v>
      </c>
      <c r="C5900" t="s">
        <v>15036</v>
      </c>
      <c r="E5900" t="s">
        <v>15049</v>
      </c>
      <c r="F5900" t="s">
        <v>64</v>
      </c>
      <c r="G5900" s="5">
        <v>1225</v>
      </c>
      <c r="H5900" t="s">
        <v>42</v>
      </c>
      <c r="I5900" t="s">
        <v>227</v>
      </c>
      <c r="J5900" t="s">
        <v>559</v>
      </c>
      <c r="N5900" s="6">
        <v>2005</v>
      </c>
      <c r="R5900" s="7">
        <v>27.053599999999999</v>
      </c>
      <c r="S5900" s="7">
        <v>-80.562799999999996</v>
      </c>
      <c r="T5900" t="s">
        <v>46</v>
      </c>
      <c r="U5900" t="s">
        <v>15038</v>
      </c>
      <c r="V5900" t="s">
        <v>14328</v>
      </c>
      <c r="X5900" t="s">
        <v>8746</v>
      </c>
      <c r="Y5900" t="s">
        <v>3012</v>
      </c>
      <c r="Z5900" t="s">
        <v>3691</v>
      </c>
      <c r="AA5900" t="s">
        <v>15039</v>
      </c>
      <c r="AB5900" t="s">
        <v>15050</v>
      </c>
      <c r="AG5900" t="s">
        <v>15041</v>
      </c>
      <c r="AH5900" s="8" t="s">
        <v>15051</v>
      </c>
      <c r="AI5900" t="s">
        <v>15043</v>
      </c>
      <c r="AJ5900" t="s">
        <v>15052</v>
      </c>
    </row>
    <row r="5901" spans="1:36" ht="17.25" hidden="1" customHeight="1" x14ac:dyDescent="0.2">
      <c r="A5901" s="4" t="s">
        <v>15053</v>
      </c>
      <c r="B5901" t="s">
        <v>8398</v>
      </c>
      <c r="C5901" t="s">
        <v>15054</v>
      </c>
      <c r="E5901" t="s">
        <v>565</v>
      </c>
      <c r="F5901" t="s">
        <v>86</v>
      </c>
      <c r="G5901" s="5">
        <v>80</v>
      </c>
      <c r="H5901" t="s">
        <v>42</v>
      </c>
      <c r="I5901" t="s">
        <v>43</v>
      </c>
      <c r="J5901" t="s">
        <v>44</v>
      </c>
      <c r="N5901" s="24">
        <v>1996</v>
      </c>
      <c r="R5901" s="7">
        <v>38.0169</v>
      </c>
      <c r="S5901" s="7">
        <v>-122.1117</v>
      </c>
      <c r="T5901" t="s">
        <v>46</v>
      </c>
      <c r="U5901" t="s">
        <v>12106</v>
      </c>
      <c r="V5901" t="s">
        <v>10928</v>
      </c>
      <c r="X5901" t="s">
        <v>8572</v>
      </c>
      <c r="Y5901" t="s">
        <v>3012</v>
      </c>
      <c r="Z5901" t="s">
        <v>3691</v>
      </c>
      <c r="AA5901" t="s">
        <v>15055</v>
      </c>
      <c r="AB5901" t="s">
        <v>15056</v>
      </c>
      <c r="AG5901" t="s">
        <v>15057</v>
      </c>
      <c r="AH5901" s="8" t="s">
        <v>15058</v>
      </c>
      <c r="AI5901" t="s">
        <v>15059</v>
      </c>
      <c r="AJ5901" t="s">
        <v>15060</v>
      </c>
    </row>
    <row r="5902" spans="1:36" ht="17.25" hidden="1" customHeight="1" x14ac:dyDescent="0.2">
      <c r="A5902" s="4" t="s">
        <v>15061</v>
      </c>
      <c r="B5902" t="s">
        <v>8398</v>
      </c>
      <c r="C5902" t="s">
        <v>15062</v>
      </c>
      <c r="E5902" t="s">
        <v>565</v>
      </c>
      <c r="F5902" t="s">
        <v>12619</v>
      </c>
      <c r="G5902" s="5">
        <v>102</v>
      </c>
      <c r="H5902" t="s">
        <v>42</v>
      </c>
      <c r="I5902" t="s">
        <v>43</v>
      </c>
      <c r="J5902" t="s">
        <v>559</v>
      </c>
      <c r="N5902" s="8">
        <v>1992</v>
      </c>
      <c r="R5902" s="7">
        <v>44.950299999999999</v>
      </c>
      <c r="S5902" s="7">
        <v>-74.892799999999994</v>
      </c>
      <c r="T5902" t="s">
        <v>46</v>
      </c>
      <c r="U5902" t="s">
        <v>15063</v>
      </c>
      <c r="V5902" t="s">
        <v>15064</v>
      </c>
      <c r="X5902" t="s">
        <v>8437</v>
      </c>
      <c r="Y5902" t="s">
        <v>3012</v>
      </c>
      <c r="Z5902" t="s">
        <v>3691</v>
      </c>
      <c r="AA5902" t="s">
        <v>15065</v>
      </c>
      <c r="AB5902" t="s">
        <v>9176</v>
      </c>
      <c r="AG5902" t="s">
        <v>15066</v>
      </c>
      <c r="AH5902" s="8" t="s">
        <v>15067</v>
      </c>
      <c r="AI5902" t="s">
        <v>15068</v>
      </c>
      <c r="AJ5902" t="s">
        <v>15069</v>
      </c>
    </row>
    <row r="5903" spans="1:36" ht="17.25" hidden="1" customHeight="1" x14ac:dyDescent="0.2">
      <c r="A5903" s="4" t="s">
        <v>15070</v>
      </c>
      <c r="B5903" t="s">
        <v>8398</v>
      </c>
      <c r="C5903" t="s">
        <v>15071</v>
      </c>
      <c r="E5903" t="s">
        <v>15072</v>
      </c>
      <c r="F5903" t="s">
        <v>64</v>
      </c>
      <c r="G5903" s="5">
        <v>261</v>
      </c>
      <c r="H5903" t="s">
        <v>42</v>
      </c>
      <c r="I5903" t="s">
        <v>43</v>
      </c>
      <c r="J5903" t="s">
        <v>44</v>
      </c>
      <c r="N5903" s="27">
        <v>1993</v>
      </c>
      <c r="R5903" s="7">
        <v>42.157499999999999</v>
      </c>
      <c r="S5903" s="7">
        <v>-72.522499999999994</v>
      </c>
      <c r="T5903" t="s">
        <v>46</v>
      </c>
      <c r="U5903" t="s">
        <v>15073</v>
      </c>
      <c r="V5903" t="s">
        <v>9342</v>
      </c>
      <c r="X5903" t="s">
        <v>8479</v>
      </c>
      <c r="Y5903" t="s">
        <v>3012</v>
      </c>
      <c r="Z5903" t="s">
        <v>3691</v>
      </c>
      <c r="AA5903" t="s">
        <v>15074</v>
      </c>
      <c r="AB5903" t="s">
        <v>9378</v>
      </c>
      <c r="AG5903" t="s">
        <v>15075</v>
      </c>
      <c r="AH5903" s="8" t="s">
        <v>15076</v>
      </c>
      <c r="AI5903" t="s">
        <v>15077</v>
      </c>
      <c r="AJ5903" t="s">
        <v>15078</v>
      </c>
    </row>
    <row r="5904" spans="1:36" ht="17.25" hidden="1" customHeight="1" x14ac:dyDescent="0.2">
      <c r="A5904" s="4" t="s">
        <v>15079</v>
      </c>
      <c r="B5904" t="s">
        <v>8398</v>
      </c>
      <c r="C5904" t="s">
        <v>15080</v>
      </c>
      <c r="E5904" t="s">
        <v>15081</v>
      </c>
      <c r="F5904" t="s">
        <v>86</v>
      </c>
      <c r="G5904" s="5">
        <v>1008</v>
      </c>
      <c r="H5904" t="s">
        <v>677</v>
      </c>
      <c r="I5904" t="s">
        <v>43</v>
      </c>
      <c r="J5904" t="s">
        <v>559</v>
      </c>
      <c r="N5904" s="27"/>
      <c r="R5904" s="7">
        <v>38.692497000000003</v>
      </c>
      <c r="S5904" s="7">
        <v>-76.842150000000004</v>
      </c>
      <c r="T5904" t="s">
        <v>46</v>
      </c>
      <c r="U5904" t="s">
        <v>9633</v>
      </c>
      <c r="V5904" t="s">
        <v>9634</v>
      </c>
      <c r="X5904" t="s">
        <v>9635</v>
      </c>
      <c r="Y5904" t="s">
        <v>3012</v>
      </c>
      <c r="Z5904" t="s">
        <v>3691</v>
      </c>
      <c r="AA5904" t="s">
        <v>15082</v>
      </c>
      <c r="AB5904" t="s">
        <v>15083</v>
      </c>
      <c r="AG5904" t="s">
        <v>15084</v>
      </c>
      <c r="AH5904" s="8" t="s">
        <v>15085</v>
      </c>
      <c r="AI5904" t="s">
        <v>15086</v>
      </c>
      <c r="AJ5904" t="s">
        <v>15087</v>
      </c>
    </row>
    <row r="5905" spans="1:36" ht="17.25" hidden="1" customHeight="1" x14ac:dyDescent="0.2">
      <c r="A5905" s="4" t="s">
        <v>15095</v>
      </c>
      <c r="B5905" t="s">
        <v>8398</v>
      </c>
      <c r="C5905" t="s">
        <v>15096</v>
      </c>
      <c r="E5905" t="s">
        <v>15006</v>
      </c>
      <c r="F5905" t="s">
        <v>86</v>
      </c>
      <c r="G5905" s="5">
        <v>59</v>
      </c>
      <c r="H5905" t="s">
        <v>42</v>
      </c>
      <c r="I5905" t="s">
        <v>65</v>
      </c>
      <c r="J5905" t="s">
        <v>559</v>
      </c>
      <c r="N5905" s="24">
        <v>2002</v>
      </c>
      <c r="R5905" s="7">
        <v>37.248430999999997</v>
      </c>
      <c r="S5905" s="7">
        <v>-93.170839999999998</v>
      </c>
      <c r="T5905" t="s">
        <v>46</v>
      </c>
      <c r="U5905" t="s">
        <v>15097</v>
      </c>
      <c r="V5905" t="s">
        <v>8964</v>
      </c>
      <c r="X5905" t="s">
        <v>8994</v>
      </c>
      <c r="Y5905" t="s">
        <v>3012</v>
      </c>
      <c r="Z5905" t="s">
        <v>3691</v>
      </c>
      <c r="AA5905" t="s">
        <v>15098</v>
      </c>
      <c r="AB5905" t="s">
        <v>15099</v>
      </c>
      <c r="AG5905" t="s">
        <v>15100</v>
      </c>
      <c r="AH5905" s="6">
        <v>25146</v>
      </c>
      <c r="AI5905" t="s">
        <v>15101</v>
      </c>
      <c r="AJ5905" t="s">
        <v>15102</v>
      </c>
    </row>
    <row r="5906" spans="1:36" ht="17.25" hidden="1" customHeight="1" x14ac:dyDescent="0.2">
      <c r="A5906" s="4" t="s">
        <v>15095</v>
      </c>
      <c r="B5906" t="s">
        <v>8398</v>
      </c>
      <c r="C5906" t="s">
        <v>15096</v>
      </c>
      <c r="E5906" t="s">
        <v>15103</v>
      </c>
      <c r="F5906" t="s">
        <v>86</v>
      </c>
      <c r="G5906" s="5">
        <v>59</v>
      </c>
      <c r="H5906" t="s">
        <v>42</v>
      </c>
      <c r="I5906" t="s">
        <v>65</v>
      </c>
      <c r="J5906" t="s">
        <v>559</v>
      </c>
      <c r="N5906" s="24">
        <v>2002</v>
      </c>
      <c r="R5906" s="7">
        <v>37.248430999999997</v>
      </c>
      <c r="S5906" s="7">
        <v>-93.170839999999998</v>
      </c>
      <c r="T5906" t="s">
        <v>46</v>
      </c>
      <c r="U5906" t="s">
        <v>15097</v>
      </c>
      <c r="V5906" t="s">
        <v>8964</v>
      </c>
      <c r="X5906" t="s">
        <v>8994</v>
      </c>
      <c r="Y5906" t="s">
        <v>3012</v>
      </c>
      <c r="Z5906" t="s">
        <v>3691</v>
      </c>
      <c r="AA5906" t="s">
        <v>15098</v>
      </c>
      <c r="AB5906" t="s">
        <v>15104</v>
      </c>
      <c r="AG5906" t="s">
        <v>15100</v>
      </c>
      <c r="AH5906" s="24">
        <v>25147</v>
      </c>
      <c r="AI5906" t="s">
        <v>15101</v>
      </c>
      <c r="AJ5906" t="s">
        <v>15105</v>
      </c>
    </row>
    <row r="5907" spans="1:36" ht="17.25" hidden="1" customHeight="1" x14ac:dyDescent="0.2">
      <c r="A5907" s="4" t="s">
        <v>15106</v>
      </c>
      <c r="B5907" t="s">
        <v>8398</v>
      </c>
      <c r="C5907" t="s">
        <v>15107</v>
      </c>
      <c r="E5907" t="s">
        <v>15108</v>
      </c>
      <c r="F5907" t="s">
        <v>86</v>
      </c>
      <c r="G5907" s="5">
        <v>551</v>
      </c>
      <c r="H5907" t="s">
        <v>42</v>
      </c>
      <c r="I5907" t="s">
        <v>43</v>
      </c>
      <c r="J5907" t="s">
        <v>559</v>
      </c>
      <c r="N5907" s="8">
        <v>2001</v>
      </c>
      <c r="R5907" s="7">
        <v>35.297739999999997</v>
      </c>
      <c r="S5907" s="7">
        <v>-97.589849999999998</v>
      </c>
      <c r="T5907" t="s">
        <v>46</v>
      </c>
      <c r="U5907" t="s">
        <v>15109</v>
      </c>
      <c r="V5907" t="s">
        <v>15110</v>
      </c>
      <c r="X5907" t="s">
        <v>8734</v>
      </c>
      <c r="Y5907" t="s">
        <v>3012</v>
      </c>
      <c r="Z5907" t="s">
        <v>3691</v>
      </c>
      <c r="AA5907" t="s">
        <v>15111</v>
      </c>
      <c r="AB5907" t="s">
        <v>8946</v>
      </c>
      <c r="AI5907" t="s">
        <v>15112</v>
      </c>
      <c r="AJ5907" t="s">
        <v>15113</v>
      </c>
    </row>
    <row r="5908" spans="1:36" ht="17.25" hidden="1" customHeight="1" x14ac:dyDescent="0.2">
      <c r="A5908" s="4" t="s">
        <v>15114</v>
      </c>
      <c r="B5908" t="s">
        <v>8398</v>
      </c>
      <c r="C5908" t="s">
        <v>15115</v>
      </c>
      <c r="E5908" t="s">
        <v>40</v>
      </c>
      <c r="F5908" t="s">
        <v>64</v>
      </c>
      <c r="G5908" s="5">
        <v>136</v>
      </c>
      <c r="H5908" t="s">
        <v>42</v>
      </c>
      <c r="I5908" t="s">
        <v>240</v>
      </c>
      <c r="J5908" t="s">
        <v>559</v>
      </c>
      <c r="N5908" s="24">
        <v>1972</v>
      </c>
      <c r="R5908" s="7">
        <v>33.564799999999998</v>
      </c>
      <c r="S5908" s="7">
        <v>-92.791700000000006</v>
      </c>
      <c r="T5908" t="s">
        <v>46</v>
      </c>
      <c r="U5908" t="s">
        <v>10063</v>
      </c>
      <c r="V5908" t="s">
        <v>15116</v>
      </c>
      <c r="X5908" t="s">
        <v>10157</v>
      </c>
      <c r="Y5908" t="s">
        <v>3012</v>
      </c>
      <c r="Z5908" t="s">
        <v>3691</v>
      </c>
      <c r="AA5908" t="s">
        <v>15117</v>
      </c>
      <c r="AB5908" t="s">
        <v>8690</v>
      </c>
      <c r="AG5908" t="s">
        <v>15118</v>
      </c>
      <c r="AH5908" s="24">
        <v>13124</v>
      </c>
      <c r="AI5908" t="s">
        <v>15119</v>
      </c>
      <c r="AJ5908" t="s">
        <v>15120</v>
      </c>
    </row>
    <row r="5909" spans="1:36" ht="17.25" hidden="1" customHeight="1" x14ac:dyDescent="0.2">
      <c r="A5909" s="4" t="s">
        <v>15121</v>
      </c>
      <c r="B5909" t="s">
        <v>8398</v>
      </c>
      <c r="C5909" t="s">
        <v>15122</v>
      </c>
      <c r="E5909" t="s">
        <v>40</v>
      </c>
      <c r="F5909" t="s">
        <v>86</v>
      </c>
      <c r="G5909" s="5">
        <v>77</v>
      </c>
      <c r="H5909" t="s">
        <v>42</v>
      </c>
      <c r="I5909" t="s">
        <v>65</v>
      </c>
      <c r="J5909" t="s">
        <v>559</v>
      </c>
      <c r="N5909" s="6">
        <v>1986</v>
      </c>
      <c r="R5909" s="7">
        <v>38.652731000000003</v>
      </c>
      <c r="S5909" s="7">
        <v>-121.3933</v>
      </c>
      <c r="T5909" t="s">
        <v>46</v>
      </c>
      <c r="U5909" t="s">
        <v>10202</v>
      </c>
      <c r="V5909" t="s">
        <v>10202</v>
      </c>
      <c r="X5909" t="s">
        <v>8572</v>
      </c>
      <c r="Y5909" t="s">
        <v>3012</v>
      </c>
      <c r="Z5909" t="s">
        <v>3691</v>
      </c>
      <c r="AA5909" t="s">
        <v>15123</v>
      </c>
      <c r="AB5909" t="s">
        <v>8690</v>
      </c>
      <c r="AG5909" t="s">
        <v>45</v>
      </c>
      <c r="AI5909" t="s">
        <v>15124</v>
      </c>
      <c r="AJ5909" t="s">
        <v>15125</v>
      </c>
    </row>
    <row r="5910" spans="1:36" ht="17.25" hidden="1" customHeight="1" x14ac:dyDescent="0.2">
      <c r="A5910" s="4" t="s">
        <v>15126</v>
      </c>
      <c r="B5910" t="s">
        <v>8398</v>
      </c>
      <c r="C5910" t="s">
        <v>15127</v>
      </c>
      <c r="E5910" t="s">
        <v>40</v>
      </c>
      <c r="F5910" t="s">
        <v>64</v>
      </c>
      <c r="G5910" s="5">
        <v>71</v>
      </c>
      <c r="H5910" t="s">
        <v>42</v>
      </c>
      <c r="I5910" t="s">
        <v>65</v>
      </c>
      <c r="J5910" t="s">
        <v>559</v>
      </c>
      <c r="N5910" s="24">
        <v>1980</v>
      </c>
      <c r="R5910" s="7">
        <v>37.629359999999998</v>
      </c>
      <c r="S5910" s="7">
        <v>-120.9314</v>
      </c>
      <c r="T5910" t="s">
        <v>46</v>
      </c>
      <c r="U5910" t="s">
        <v>8687</v>
      </c>
      <c r="V5910" t="s">
        <v>8688</v>
      </c>
      <c r="X5910" t="s">
        <v>8572</v>
      </c>
      <c r="Y5910" t="s">
        <v>3012</v>
      </c>
      <c r="Z5910" t="s">
        <v>3691</v>
      </c>
      <c r="AA5910" t="s">
        <v>15128</v>
      </c>
      <c r="AB5910" t="s">
        <v>8690</v>
      </c>
      <c r="AG5910" t="s">
        <v>45</v>
      </c>
      <c r="AI5910" t="s">
        <v>15129</v>
      </c>
      <c r="AJ5910" t="s">
        <v>15130</v>
      </c>
    </row>
    <row r="5911" spans="1:36" ht="17.25" hidden="1" customHeight="1" x14ac:dyDescent="0.2">
      <c r="A5911" s="4" t="s">
        <v>15126</v>
      </c>
      <c r="B5911" t="s">
        <v>8398</v>
      </c>
      <c r="C5911" t="s">
        <v>15127</v>
      </c>
      <c r="E5911" t="s">
        <v>56</v>
      </c>
      <c r="F5911" t="s">
        <v>64</v>
      </c>
      <c r="G5911" s="5">
        <v>71</v>
      </c>
      <c r="H5911" t="s">
        <v>42</v>
      </c>
      <c r="I5911" t="s">
        <v>65</v>
      </c>
      <c r="J5911" t="s">
        <v>559</v>
      </c>
      <c r="N5911" s="24">
        <v>1981</v>
      </c>
      <c r="R5911" s="7">
        <v>37.629359999999998</v>
      </c>
      <c r="S5911" s="7">
        <v>-120.9314</v>
      </c>
      <c r="T5911" t="s">
        <v>46</v>
      </c>
      <c r="U5911" t="s">
        <v>8687</v>
      </c>
      <c r="V5911" t="s">
        <v>8688</v>
      </c>
      <c r="X5911" t="s">
        <v>8572</v>
      </c>
      <c r="Y5911" t="s">
        <v>3012</v>
      </c>
      <c r="Z5911" t="s">
        <v>3691</v>
      </c>
      <c r="AA5911" t="s">
        <v>15128</v>
      </c>
      <c r="AB5911" t="s">
        <v>8503</v>
      </c>
      <c r="AG5911" t="s">
        <v>45</v>
      </c>
      <c r="AI5911" t="s">
        <v>15129</v>
      </c>
      <c r="AJ5911" t="s">
        <v>15131</v>
      </c>
    </row>
    <row r="5912" spans="1:36" ht="17.25" hidden="1" customHeight="1" x14ac:dyDescent="0.2">
      <c r="A5912" s="4" t="s">
        <v>15132</v>
      </c>
      <c r="B5912" t="s">
        <v>8398</v>
      </c>
      <c r="C5912" t="s">
        <v>15133</v>
      </c>
      <c r="E5912" t="s">
        <v>11420</v>
      </c>
      <c r="F5912" t="s">
        <v>64</v>
      </c>
      <c r="G5912" s="5">
        <v>922</v>
      </c>
      <c r="H5912" t="s">
        <v>42</v>
      </c>
      <c r="I5912" t="s">
        <v>43</v>
      </c>
      <c r="J5912" t="s">
        <v>559</v>
      </c>
      <c r="K5912" t="s">
        <v>13830</v>
      </c>
      <c r="L5912" t="s">
        <v>45</v>
      </c>
      <c r="M5912" t="s">
        <v>5341</v>
      </c>
      <c r="N5912" s="8">
        <v>2011</v>
      </c>
      <c r="R5912" s="7">
        <v>33.823900000000002</v>
      </c>
      <c r="S5912" s="7">
        <v>-84.475800000000007</v>
      </c>
      <c r="T5912" t="s">
        <v>46</v>
      </c>
      <c r="U5912" t="s">
        <v>15134</v>
      </c>
      <c r="V5912" t="s">
        <v>15135</v>
      </c>
      <c r="X5912" t="s">
        <v>8447</v>
      </c>
      <c r="Y5912" t="s">
        <v>3012</v>
      </c>
      <c r="Z5912" t="s">
        <v>3691</v>
      </c>
      <c r="AA5912" t="s">
        <v>15136</v>
      </c>
      <c r="AB5912" t="s">
        <v>15137</v>
      </c>
      <c r="AC5912" t="s">
        <v>15138</v>
      </c>
      <c r="AG5912" t="s">
        <v>15139</v>
      </c>
      <c r="AH5912" s="27" t="s">
        <v>15140</v>
      </c>
      <c r="AI5912" t="s">
        <v>15141</v>
      </c>
      <c r="AJ5912" t="s">
        <v>15142</v>
      </c>
    </row>
    <row r="5913" spans="1:36" ht="17.25" hidden="1" customHeight="1" x14ac:dyDescent="0.2">
      <c r="A5913" s="4" t="s">
        <v>15132</v>
      </c>
      <c r="B5913" t="s">
        <v>8398</v>
      </c>
      <c r="C5913" t="s">
        <v>15133</v>
      </c>
      <c r="E5913" t="s">
        <v>15143</v>
      </c>
      <c r="F5913" t="s">
        <v>64</v>
      </c>
      <c r="G5913" s="5">
        <v>922</v>
      </c>
      <c r="H5913" t="s">
        <v>42</v>
      </c>
      <c r="I5913" t="s">
        <v>43</v>
      </c>
      <c r="J5913" t="s">
        <v>559</v>
      </c>
      <c r="K5913" t="s">
        <v>13830</v>
      </c>
      <c r="L5913" t="s">
        <v>45</v>
      </c>
      <c r="M5913" t="s">
        <v>5341</v>
      </c>
      <c r="N5913" s="8">
        <v>2012</v>
      </c>
      <c r="R5913" s="7">
        <v>33.823900000000002</v>
      </c>
      <c r="S5913" s="7">
        <v>-84.475800000000007</v>
      </c>
      <c r="T5913" t="s">
        <v>46</v>
      </c>
      <c r="U5913" t="s">
        <v>15134</v>
      </c>
      <c r="V5913" t="s">
        <v>15135</v>
      </c>
      <c r="X5913" t="s">
        <v>8447</v>
      </c>
      <c r="Y5913" t="s">
        <v>3012</v>
      </c>
      <c r="Z5913" t="s">
        <v>3691</v>
      </c>
      <c r="AA5913" t="s">
        <v>15136</v>
      </c>
      <c r="AB5913" t="s">
        <v>15144</v>
      </c>
      <c r="AC5913" t="s">
        <v>15138</v>
      </c>
      <c r="AG5913" t="s">
        <v>15139</v>
      </c>
      <c r="AH5913" s="27" t="s">
        <v>15145</v>
      </c>
      <c r="AI5913" t="s">
        <v>15141</v>
      </c>
      <c r="AJ5913" t="s">
        <v>15146</v>
      </c>
    </row>
    <row r="5914" spans="1:36" ht="17.25" hidden="1" customHeight="1" x14ac:dyDescent="0.2">
      <c r="A5914" s="4" t="s">
        <v>15132</v>
      </c>
      <c r="B5914" t="s">
        <v>8398</v>
      </c>
      <c r="C5914" t="s">
        <v>15133</v>
      </c>
      <c r="E5914" t="s">
        <v>15147</v>
      </c>
      <c r="F5914" t="s">
        <v>64</v>
      </c>
      <c r="G5914" s="5">
        <v>922</v>
      </c>
      <c r="H5914" t="s">
        <v>42</v>
      </c>
      <c r="I5914" t="s">
        <v>43</v>
      </c>
      <c r="J5914" t="s">
        <v>559</v>
      </c>
      <c r="K5914" t="s">
        <v>13830</v>
      </c>
      <c r="L5914" t="s">
        <v>45</v>
      </c>
      <c r="M5914" t="s">
        <v>5341</v>
      </c>
      <c r="N5914" s="8">
        <v>2012</v>
      </c>
      <c r="R5914" s="7">
        <v>33.823900000000002</v>
      </c>
      <c r="S5914" s="7">
        <v>-84.475800000000007</v>
      </c>
      <c r="T5914" t="s">
        <v>46</v>
      </c>
      <c r="U5914" t="s">
        <v>15134</v>
      </c>
      <c r="V5914" t="s">
        <v>15135</v>
      </c>
      <c r="X5914" t="s">
        <v>8447</v>
      </c>
      <c r="Y5914" t="s">
        <v>3012</v>
      </c>
      <c r="Z5914" t="s">
        <v>3691</v>
      </c>
      <c r="AA5914" t="s">
        <v>15136</v>
      </c>
      <c r="AB5914" t="s">
        <v>15148</v>
      </c>
      <c r="AC5914" t="s">
        <v>15138</v>
      </c>
      <c r="AG5914" t="s">
        <v>15139</v>
      </c>
      <c r="AH5914" s="27" t="s">
        <v>15149</v>
      </c>
      <c r="AI5914" t="s">
        <v>15141</v>
      </c>
      <c r="AJ5914" t="s">
        <v>15150</v>
      </c>
    </row>
    <row r="5915" spans="1:36" ht="17.25" hidden="1" customHeight="1" x14ac:dyDescent="0.2">
      <c r="A5915" s="4" t="s">
        <v>15151</v>
      </c>
      <c r="B5915" t="s">
        <v>8398</v>
      </c>
      <c r="C5915" t="s">
        <v>15152</v>
      </c>
      <c r="E5915" t="s">
        <v>40</v>
      </c>
      <c r="F5915" t="s">
        <v>86</v>
      </c>
      <c r="G5915" s="5">
        <v>50</v>
      </c>
      <c r="H5915" t="s">
        <v>42</v>
      </c>
      <c r="I5915" t="s">
        <v>65</v>
      </c>
      <c r="J5915" t="s">
        <v>559</v>
      </c>
      <c r="N5915" s="24">
        <v>2012</v>
      </c>
      <c r="R5915" s="7">
        <v>34.205556000000001</v>
      </c>
      <c r="S5915" s="7">
        <v>-119.2469</v>
      </c>
      <c r="T5915" t="s">
        <v>46</v>
      </c>
      <c r="U5915" t="s">
        <v>15153</v>
      </c>
      <c r="V5915" t="s">
        <v>15154</v>
      </c>
      <c r="X5915" t="s">
        <v>8572</v>
      </c>
      <c r="Y5915" t="s">
        <v>3012</v>
      </c>
      <c r="Z5915" t="s">
        <v>3691</v>
      </c>
      <c r="AA5915" t="s">
        <v>15155</v>
      </c>
      <c r="AB5915" t="s">
        <v>8690</v>
      </c>
      <c r="AG5915" t="s">
        <v>15156</v>
      </c>
      <c r="AH5915" s="24">
        <v>41897</v>
      </c>
      <c r="AI5915" t="s">
        <v>15157</v>
      </c>
      <c r="AJ5915" t="s">
        <v>15158</v>
      </c>
    </row>
    <row r="5916" spans="1:36" ht="17.25" hidden="1" customHeight="1" x14ac:dyDescent="0.2">
      <c r="A5916" s="4" t="s">
        <v>15159</v>
      </c>
      <c r="B5916" t="s">
        <v>8398</v>
      </c>
      <c r="C5916" t="s">
        <v>15160</v>
      </c>
      <c r="E5916" t="s">
        <v>56</v>
      </c>
      <c r="F5916" t="s">
        <v>64</v>
      </c>
      <c r="G5916" s="5">
        <v>113</v>
      </c>
      <c r="H5916" t="s">
        <v>42</v>
      </c>
      <c r="I5916" t="s">
        <v>65</v>
      </c>
      <c r="J5916" t="s">
        <v>559</v>
      </c>
      <c r="N5916" s="24">
        <v>1998</v>
      </c>
      <c r="R5916" s="7">
        <v>31.2546</v>
      </c>
      <c r="S5916" s="7">
        <v>-88.029899999999998</v>
      </c>
      <c r="T5916" t="s">
        <v>46</v>
      </c>
      <c r="U5916" t="s">
        <v>15161</v>
      </c>
      <c r="V5916" t="s">
        <v>8446</v>
      </c>
      <c r="X5916" t="s">
        <v>9142</v>
      </c>
      <c r="Y5916" t="s">
        <v>3012</v>
      </c>
      <c r="Z5916" t="s">
        <v>3691</v>
      </c>
      <c r="AA5916" t="s">
        <v>15162</v>
      </c>
      <c r="AB5916" t="s">
        <v>8503</v>
      </c>
      <c r="AG5916" t="s">
        <v>15163</v>
      </c>
      <c r="AH5916" s="24">
        <v>13174</v>
      </c>
      <c r="AI5916" t="s">
        <v>15164</v>
      </c>
      <c r="AJ5916" t="s">
        <v>15165</v>
      </c>
    </row>
    <row r="5917" spans="1:36" ht="17.25" hidden="1" customHeight="1" x14ac:dyDescent="0.2">
      <c r="A5917" s="4" t="s">
        <v>15159</v>
      </c>
      <c r="B5917" t="s">
        <v>8398</v>
      </c>
      <c r="C5917" t="s">
        <v>15160</v>
      </c>
      <c r="E5917" t="s">
        <v>58</v>
      </c>
      <c r="F5917" t="s">
        <v>64</v>
      </c>
      <c r="G5917" s="5">
        <v>113</v>
      </c>
      <c r="H5917" t="s">
        <v>42</v>
      </c>
      <c r="I5917" t="s">
        <v>65</v>
      </c>
      <c r="J5917" t="s">
        <v>559</v>
      </c>
      <c r="N5917" s="6">
        <v>1998</v>
      </c>
      <c r="R5917" s="7">
        <v>31.2546</v>
      </c>
      <c r="S5917" s="7">
        <v>-88.029899999999998</v>
      </c>
      <c r="T5917" t="s">
        <v>46</v>
      </c>
      <c r="U5917" t="s">
        <v>15161</v>
      </c>
      <c r="V5917" t="s">
        <v>8446</v>
      </c>
      <c r="X5917" t="s">
        <v>9142</v>
      </c>
      <c r="Y5917" t="s">
        <v>3012</v>
      </c>
      <c r="Z5917" t="s">
        <v>3691</v>
      </c>
      <c r="AA5917" t="s">
        <v>15162</v>
      </c>
      <c r="AB5917" t="s">
        <v>8595</v>
      </c>
      <c r="AG5917" t="s">
        <v>15163</v>
      </c>
      <c r="AH5917" s="24">
        <v>13175</v>
      </c>
      <c r="AI5917" t="s">
        <v>15164</v>
      </c>
      <c r="AJ5917" t="s">
        <v>15166</v>
      </c>
    </row>
    <row r="5918" spans="1:36" ht="17.25" hidden="1" customHeight="1" x14ac:dyDescent="0.2">
      <c r="A5918" s="4" t="s">
        <v>15159</v>
      </c>
      <c r="B5918" t="s">
        <v>8398</v>
      </c>
      <c r="C5918" t="s">
        <v>15160</v>
      </c>
      <c r="E5918" t="s">
        <v>191</v>
      </c>
      <c r="F5918" t="s">
        <v>86</v>
      </c>
      <c r="G5918" s="5">
        <v>170</v>
      </c>
      <c r="H5918" t="s">
        <v>42</v>
      </c>
      <c r="I5918" t="s">
        <v>65</v>
      </c>
      <c r="J5918" t="s">
        <v>559</v>
      </c>
      <c r="N5918" s="6">
        <v>2010</v>
      </c>
      <c r="R5918" s="7">
        <v>31.2546</v>
      </c>
      <c r="S5918" s="7">
        <v>-88.029899999999998</v>
      </c>
      <c r="T5918" t="s">
        <v>46</v>
      </c>
      <c r="U5918" t="s">
        <v>15161</v>
      </c>
      <c r="V5918" t="s">
        <v>8446</v>
      </c>
      <c r="X5918" t="s">
        <v>9142</v>
      </c>
      <c r="Y5918" t="s">
        <v>3012</v>
      </c>
      <c r="Z5918" t="s">
        <v>3691</v>
      </c>
      <c r="AA5918" t="s">
        <v>15162</v>
      </c>
      <c r="AB5918" t="s">
        <v>8414</v>
      </c>
      <c r="AG5918" t="s">
        <v>15163</v>
      </c>
      <c r="AH5918" s="24">
        <v>36771</v>
      </c>
      <c r="AI5918" t="s">
        <v>15164</v>
      </c>
      <c r="AJ5918" t="s">
        <v>15167</v>
      </c>
    </row>
    <row r="5919" spans="1:36" ht="17.25" hidden="1" customHeight="1" x14ac:dyDescent="0.2">
      <c r="A5919" s="4" t="s">
        <v>15159</v>
      </c>
      <c r="B5919" t="s">
        <v>8398</v>
      </c>
      <c r="C5919" t="s">
        <v>15160</v>
      </c>
      <c r="E5919" t="s">
        <v>335</v>
      </c>
      <c r="F5919" t="s">
        <v>86</v>
      </c>
      <c r="G5919" s="5">
        <v>170</v>
      </c>
      <c r="H5919" t="s">
        <v>42</v>
      </c>
      <c r="I5919" t="s">
        <v>65</v>
      </c>
      <c r="J5919" t="s">
        <v>559</v>
      </c>
      <c r="N5919" s="6">
        <v>2010</v>
      </c>
      <c r="R5919" s="7">
        <v>31.2546</v>
      </c>
      <c r="S5919" s="7">
        <v>-88.029899999999998</v>
      </c>
      <c r="T5919" t="s">
        <v>46</v>
      </c>
      <c r="U5919" t="s">
        <v>15161</v>
      </c>
      <c r="V5919" t="s">
        <v>8446</v>
      </c>
      <c r="X5919" t="s">
        <v>9142</v>
      </c>
      <c r="Y5919" t="s">
        <v>3012</v>
      </c>
      <c r="Z5919" t="s">
        <v>3691</v>
      </c>
      <c r="AA5919" t="s">
        <v>15162</v>
      </c>
      <c r="AB5919" t="s">
        <v>8427</v>
      </c>
      <c r="AG5919" t="s">
        <v>15163</v>
      </c>
      <c r="AH5919" s="24">
        <v>36772</v>
      </c>
      <c r="AI5919" t="s">
        <v>15164</v>
      </c>
      <c r="AJ5919" t="s">
        <v>15168</v>
      </c>
    </row>
    <row r="5920" spans="1:36" ht="17.25" hidden="1" customHeight="1" x14ac:dyDescent="0.2">
      <c r="A5920" s="4" t="s">
        <v>15169</v>
      </c>
      <c r="B5920" t="s">
        <v>8398</v>
      </c>
      <c r="C5920" t="s">
        <v>15170</v>
      </c>
      <c r="E5920" t="s">
        <v>15171</v>
      </c>
      <c r="F5920" t="s">
        <v>86</v>
      </c>
      <c r="G5920" s="5">
        <v>688</v>
      </c>
      <c r="H5920" t="s">
        <v>42</v>
      </c>
      <c r="I5920" t="s">
        <v>43</v>
      </c>
      <c r="J5920" t="s">
        <v>559</v>
      </c>
      <c r="N5920" s="27">
        <v>2005</v>
      </c>
      <c r="R5920" s="7">
        <v>32.347799999999999</v>
      </c>
      <c r="S5920" s="7">
        <v>-81.181700000000006</v>
      </c>
      <c r="T5920" t="s">
        <v>46</v>
      </c>
      <c r="U5920" t="s">
        <v>11578</v>
      </c>
      <c r="V5920" t="s">
        <v>11579</v>
      </c>
      <c r="X5920" t="s">
        <v>8447</v>
      </c>
      <c r="Y5920" t="s">
        <v>3012</v>
      </c>
      <c r="Z5920" t="s">
        <v>3691</v>
      </c>
      <c r="AA5920" t="s">
        <v>15172</v>
      </c>
      <c r="AB5920" t="s">
        <v>15173</v>
      </c>
      <c r="AG5920" t="s">
        <v>15174</v>
      </c>
      <c r="AH5920" s="8" t="s">
        <v>15175</v>
      </c>
      <c r="AI5920" t="s">
        <v>15176</v>
      </c>
      <c r="AJ5920" t="s">
        <v>15177</v>
      </c>
    </row>
    <row r="5921" spans="1:36" ht="17.25" hidden="1" customHeight="1" x14ac:dyDescent="0.2">
      <c r="A5921" s="4" t="s">
        <v>15169</v>
      </c>
      <c r="B5921" t="s">
        <v>8398</v>
      </c>
      <c r="C5921" t="s">
        <v>15170</v>
      </c>
      <c r="E5921" t="s">
        <v>15178</v>
      </c>
      <c r="F5921" t="s">
        <v>86</v>
      </c>
      <c r="G5921" s="5">
        <v>688</v>
      </c>
      <c r="H5921" t="s">
        <v>42</v>
      </c>
      <c r="I5921" t="s">
        <v>43</v>
      </c>
      <c r="J5921" t="s">
        <v>559</v>
      </c>
      <c r="N5921" s="8">
        <v>2005</v>
      </c>
      <c r="R5921" s="7">
        <v>32.347799999999999</v>
      </c>
      <c r="S5921" s="7">
        <v>-81.181700000000006</v>
      </c>
      <c r="T5921" t="s">
        <v>46</v>
      </c>
      <c r="U5921" t="s">
        <v>11578</v>
      </c>
      <c r="V5921" t="s">
        <v>11579</v>
      </c>
      <c r="X5921" t="s">
        <v>8447</v>
      </c>
      <c r="Y5921" t="s">
        <v>3012</v>
      </c>
      <c r="Z5921" t="s">
        <v>3691</v>
      </c>
      <c r="AA5921" t="s">
        <v>15172</v>
      </c>
      <c r="AB5921" t="s">
        <v>15179</v>
      </c>
      <c r="AG5921" t="s">
        <v>15174</v>
      </c>
      <c r="AH5921" s="8" t="s">
        <v>15180</v>
      </c>
      <c r="AI5921" t="s">
        <v>15176</v>
      </c>
      <c r="AJ5921" t="s">
        <v>15181</v>
      </c>
    </row>
    <row r="5922" spans="1:36" ht="17.25" hidden="1" customHeight="1" x14ac:dyDescent="0.2">
      <c r="A5922" s="4" t="s">
        <v>15182</v>
      </c>
      <c r="B5922" t="s">
        <v>8398</v>
      </c>
      <c r="C5922" t="s">
        <v>15183</v>
      </c>
      <c r="E5922" t="s">
        <v>8444</v>
      </c>
      <c r="F5922" t="s">
        <v>64</v>
      </c>
      <c r="G5922" s="5">
        <v>101</v>
      </c>
      <c r="H5922" t="s">
        <v>42</v>
      </c>
      <c r="I5922" t="s">
        <v>65</v>
      </c>
      <c r="J5922" t="s">
        <v>559</v>
      </c>
      <c r="M5922" t="s">
        <v>559</v>
      </c>
      <c r="N5922" s="24">
        <v>1995</v>
      </c>
      <c r="R5922" s="7">
        <v>32.356287000000002</v>
      </c>
      <c r="S5922" s="7">
        <v>-81.168350000000004</v>
      </c>
      <c r="T5922" t="s">
        <v>46</v>
      </c>
      <c r="U5922" t="s">
        <v>11578</v>
      </c>
      <c r="V5922" t="s">
        <v>11579</v>
      </c>
      <c r="X5922" t="s">
        <v>8447</v>
      </c>
      <c r="Y5922" t="s">
        <v>3012</v>
      </c>
      <c r="Z5922" t="s">
        <v>3691</v>
      </c>
      <c r="AA5922" t="s">
        <v>15184</v>
      </c>
      <c r="AB5922" t="s">
        <v>8449</v>
      </c>
      <c r="AG5922" t="s">
        <v>15185</v>
      </c>
      <c r="AH5922" s="24">
        <v>13183</v>
      </c>
      <c r="AI5922" t="s">
        <v>15186</v>
      </c>
      <c r="AJ5922" t="s">
        <v>15187</v>
      </c>
    </row>
    <row r="5923" spans="1:36" ht="17.25" hidden="1" customHeight="1" x14ac:dyDescent="0.2">
      <c r="A5923" s="4" t="s">
        <v>15182</v>
      </c>
      <c r="B5923" t="s">
        <v>8398</v>
      </c>
      <c r="C5923" t="s">
        <v>15183</v>
      </c>
      <c r="E5923" t="s">
        <v>8453</v>
      </c>
      <c r="F5923" t="s">
        <v>64</v>
      </c>
      <c r="G5923" s="5">
        <v>101</v>
      </c>
      <c r="H5923" t="s">
        <v>42</v>
      </c>
      <c r="I5923" t="s">
        <v>65</v>
      </c>
      <c r="J5923" t="s">
        <v>559</v>
      </c>
      <c r="M5923" t="s">
        <v>559</v>
      </c>
      <c r="N5923" s="24">
        <v>1995</v>
      </c>
      <c r="R5923" s="7">
        <v>32.356287000000002</v>
      </c>
      <c r="S5923" s="7">
        <v>-81.168350000000004</v>
      </c>
      <c r="T5923" t="s">
        <v>46</v>
      </c>
      <c r="U5923" t="s">
        <v>11578</v>
      </c>
      <c r="V5923" t="s">
        <v>11579</v>
      </c>
      <c r="X5923" t="s">
        <v>8447</v>
      </c>
      <c r="Y5923" t="s">
        <v>3012</v>
      </c>
      <c r="Z5923" t="s">
        <v>3691</v>
      </c>
      <c r="AA5923" t="s">
        <v>15184</v>
      </c>
      <c r="AB5923" t="s">
        <v>8454</v>
      </c>
      <c r="AG5923" t="s">
        <v>15185</v>
      </c>
      <c r="AH5923" s="24">
        <v>13184</v>
      </c>
      <c r="AI5923" t="s">
        <v>15186</v>
      </c>
      <c r="AJ5923" t="s">
        <v>15188</v>
      </c>
    </row>
    <row r="5924" spans="1:36" ht="17.25" hidden="1" customHeight="1" x14ac:dyDescent="0.2">
      <c r="A5924" s="4" t="s">
        <v>15182</v>
      </c>
      <c r="B5924" t="s">
        <v>8398</v>
      </c>
      <c r="C5924" t="s">
        <v>15183</v>
      </c>
      <c r="E5924" t="s">
        <v>8456</v>
      </c>
      <c r="F5924" t="s">
        <v>64</v>
      </c>
      <c r="G5924" s="5">
        <v>101</v>
      </c>
      <c r="H5924" t="s">
        <v>42</v>
      </c>
      <c r="I5924" t="s">
        <v>65</v>
      </c>
      <c r="J5924" t="s">
        <v>559</v>
      </c>
      <c r="M5924" t="s">
        <v>559</v>
      </c>
      <c r="N5924" s="6">
        <v>1994</v>
      </c>
      <c r="R5924" s="7">
        <v>32.356287000000002</v>
      </c>
      <c r="S5924" s="7">
        <v>-81.168350000000004</v>
      </c>
      <c r="T5924" t="s">
        <v>46</v>
      </c>
      <c r="U5924" t="s">
        <v>11578</v>
      </c>
      <c r="V5924" t="s">
        <v>11579</v>
      </c>
      <c r="X5924" t="s">
        <v>8447</v>
      </c>
      <c r="Y5924" t="s">
        <v>3012</v>
      </c>
      <c r="Z5924" t="s">
        <v>3691</v>
      </c>
      <c r="AA5924" t="s">
        <v>15184</v>
      </c>
      <c r="AB5924" t="s">
        <v>8457</v>
      </c>
      <c r="AG5924" t="s">
        <v>15185</v>
      </c>
      <c r="AH5924" s="24">
        <v>13185</v>
      </c>
      <c r="AI5924" t="s">
        <v>15186</v>
      </c>
      <c r="AJ5924" t="s">
        <v>15189</v>
      </c>
    </row>
    <row r="5925" spans="1:36" ht="17.25" hidden="1" customHeight="1" x14ac:dyDescent="0.2">
      <c r="A5925" s="4" t="s">
        <v>15182</v>
      </c>
      <c r="B5925" t="s">
        <v>8398</v>
      </c>
      <c r="C5925" t="s">
        <v>15183</v>
      </c>
      <c r="E5925" t="s">
        <v>8459</v>
      </c>
      <c r="F5925" t="s">
        <v>64</v>
      </c>
      <c r="G5925" s="5">
        <v>101</v>
      </c>
      <c r="H5925" t="s">
        <v>42</v>
      </c>
      <c r="I5925" t="s">
        <v>65</v>
      </c>
      <c r="J5925" t="s">
        <v>559</v>
      </c>
      <c r="M5925" t="s">
        <v>559</v>
      </c>
      <c r="N5925" s="6">
        <v>1994</v>
      </c>
      <c r="R5925" s="7">
        <v>32.356287000000002</v>
      </c>
      <c r="S5925" s="7">
        <v>-81.168350000000004</v>
      </c>
      <c r="T5925" t="s">
        <v>46</v>
      </c>
      <c r="U5925" t="s">
        <v>11578</v>
      </c>
      <c r="V5925" t="s">
        <v>11579</v>
      </c>
      <c r="X5925" t="s">
        <v>8447</v>
      </c>
      <c r="Y5925" t="s">
        <v>3012</v>
      </c>
      <c r="Z5925" t="s">
        <v>3691</v>
      </c>
      <c r="AA5925" t="s">
        <v>15184</v>
      </c>
      <c r="AB5925" t="s">
        <v>8460</v>
      </c>
      <c r="AG5925" t="s">
        <v>15185</v>
      </c>
      <c r="AH5925" s="24">
        <v>13186</v>
      </c>
      <c r="AI5925" t="s">
        <v>15186</v>
      </c>
      <c r="AJ5925" t="s">
        <v>15190</v>
      </c>
    </row>
    <row r="5926" spans="1:36" ht="17.25" hidden="1" customHeight="1" x14ac:dyDescent="0.2">
      <c r="A5926" s="4" t="s">
        <v>15182</v>
      </c>
      <c r="B5926" t="s">
        <v>8398</v>
      </c>
      <c r="C5926" t="s">
        <v>15183</v>
      </c>
      <c r="E5926" t="s">
        <v>8462</v>
      </c>
      <c r="F5926" t="s">
        <v>64</v>
      </c>
      <c r="G5926" s="5">
        <v>101</v>
      </c>
      <c r="H5926" t="s">
        <v>42</v>
      </c>
      <c r="I5926" t="s">
        <v>65</v>
      </c>
      <c r="J5926" t="s">
        <v>559</v>
      </c>
      <c r="M5926" t="s">
        <v>559</v>
      </c>
      <c r="N5926" s="24">
        <v>1994</v>
      </c>
      <c r="R5926" s="7">
        <v>32.356287000000002</v>
      </c>
      <c r="S5926" s="7">
        <v>-81.168350000000004</v>
      </c>
      <c r="T5926" t="s">
        <v>46</v>
      </c>
      <c r="U5926" t="s">
        <v>11578</v>
      </c>
      <c r="V5926" t="s">
        <v>11579</v>
      </c>
      <c r="X5926" t="s">
        <v>8447</v>
      </c>
      <c r="Y5926" t="s">
        <v>3012</v>
      </c>
      <c r="Z5926" t="s">
        <v>3691</v>
      </c>
      <c r="AA5926" t="s">
        <v>15184</v>
      </c>
      <c r="AB5926" t="s">
        <v>8463</v>
      </c>
      <c r="AG5926" t="s">
        <v>15185</v>
      </c>
      <c r="AH5926" s="24">
        <v>13187</v>
      </c>
      <c r="AI5926" t="s">
        <v>15186</v>
      </c>
      <c r="AJ5926" t="s">
        <v>15191</v>
      </c>
    </row>
    <row r="5927" spans="1:36" ht="17.25" hidden="1" customHeight="1" x14ac:dyDescent="0.2">
      <c r="A5927" s="4" t="s">
        <v>15182</v>
      </c>
      <c r="B5927" t="s">
        <v>8398</v>
      </c>
      <c r="C5927" t="s">
        <v>15183</v>
      </c>
      <c r="E5927" t="s">
        <v>8465</v>
      </c>
      <c r="F5927" t="s">
        <v>64</v>
      </c>
      <c r="G5927" s="5">
        <v>101</v>
      </c>
      <c r="H5927" t="s">
        <v>42</v>
      </c>
      <c r="I5927" t="s">
        <v>65</v>
      </c>
      <c r="J5927" t="s">
        <v>559</v>
      </c>
      <c r="M5927" t="s">
        <v>559</v>
      </c>
      <c r="N5927" s="6">
        <v>1994</v>
      </c>
      <c r="R5927" s="7">
        <v>32.356287000000002</v>
      </c>
      <c r="S5927" s="7">
        <v>-81.168350000000004</v>
      </c>
      <c r="T5927" t="s">
        <v>46</v>
      </c>
      <c r="U5927" t="s">
        <v>11578</v>
      </c>
      <c r="V5927" t="s">
        <v>11579</v>
      </c>
      <c r="X5927" t="s">
        <v>8447</v>
      </c>
      <c r="Y5927" t="s">
        <v>3012</v>
      </c>
      <c r="Z5927" t="s">
        <v>3691</v>
      </c>
      <c r="AA5927" t="s">
        <v>15184</v>
      </c>
      <c r="AB5927" t="s">
        <v>8466</v>
      </c>
      <c r="AG5927" t="s">
        <v>15185</v>
      </c>
      <c r="AH5927" s="24">
        <v>13188</v>
      </c>
      <c r="AI5927" t="s">
        <v>15186</v>
      </c>
      <c r="AJ5927" t="s">
        <v>15192</v>
      </c>
    </row>
    <row r="5928" spans="1:36" ht="17.25" hidden="1" customHeight="1" x14ac:dyDescent="0.2">
      <c r="A5928" s="4" t="s">
        <v>15182</v>
      </c>
      <c r="B5928" t="s">
        <v>8398</v>
      </c>
      <c r="C5928" t="s">
        <v>15183</v>
      </c>
      <c r="E5928" t="s">
        <v>8468</v>
      </c>
      <c r="F5928" t="s">
        <v>64</v>
      </c>
      <c r="G5928" s="5">
        <v>101</v>
      </c>
      <c r="H5928" t="s">
        <v>42</v>
      </c>
      <c r="I5928" t="s">
        <v>65</v>
      </c>
      <c r="J5928" t="s">
        <v>559</v>
      </c>
      <c r="M5928" t="s">
        <v>559</v>
      </c>
      <c r="N5928" s="24">
        <v>1994</v>
      </c>
      <c r="R5928" s="7">
        <v>32.356287000000002</v>
      </c>
      <c r="S5928" s="7">
        <v>-81.168350000000004</v>
      </c>
      <c r="T5928" t="s">
        <v>46</v>
      </c>
      <c r="U5928" t="s">
        <v>11578</v>
      </c>
      <c r="V5928" t="s">
        <v>11579</v>
      </c>
      <c r="X5928" t="s">
        <v>8447</v>
      </c>
      <c r="Y5928" t="s">
        <v>3012</v>
      </c>
      <c r="Z5928" t="s">
        <v>3691</v>
      </c>
      <c r="AA5928" t="s">
        <v>15184</v>
      </c>
      <c r="AB5928" t="s">
        <v>8469</v>
      </c>
      <c r="AG5928" t="s">
        <v>15185</v>
      </c>
      <c r="AH5928" s="6">
        <v>13189</v>
      </c>
      <c r="AI5928" t="s">
        <v>15186</v>
      </c>
      <c r="AJ5928" t="s">
        <v>15193</v>
      </c>
    </row>
    <row r="5929" spans="1:36" ht="17.25" hidden="1" customHeight="1" x14ac:dyDescent="0.2">
      <c r="A5929" s="4" t="s">
        <v>15182</v>
      </c>
      <c r="B5929" t="s">
        <v>8398</v>
      </c>
      <c r="C5929" t="s">
        <v>15183</v>
      </c>
      <c r="E5929" t="s">
        <v>8471</v>
      </c>
      <c r="F5929" t="s">
        <v>64</v>
      </c>
      <c r="G5929" s="5">
        <v>101</v>
      </c>
      <c r="H5929" t="s">
        <v>42</v>
      </c>
      <c r="I5929" t="s">
        <v>65</v>
      </c>
      <c r="J5929" t="s">
        <v>559</v>
      </c>
      <c r="M5929" t="s">
        <v>559</v>
      </c>
      <c r="N5929" s="24">
        <v>1994</v>
      </c>
      <c r="R5929" s="7">
        <v>32.356287000000002</v>
      </c>
      <c r="S5929" s="7">
        <v>-81.168350000000004</v>
      </c>
      <c r="T5929" t="s">
        <v>46</v>
      </c>
      <c r="U5929" t="s">
        <v>11578</v>
      </c>
      <c r="V5929" t="s">
        <v>11579</v>
      </c>
      <c r="X5929" t="s">
        <v>8447</v>
      </c>
      <c r="Y5929" t="s">
        <v>3012</v>
      </c>
      <c r="Z5929" t="s">
        <v>3691</v>
      </c>
      <c r="AA5929" t="s">
        <v>15184</v>
      </c>
      <c r="AB5929" t="s">
        <v>8472</v>
      </c>
      <c r="AG5929" t="s">
        <v>15185</v>
      </c>
      <c r="AH5929" s="6">
        <v>13190</v>
      </c>
      <c r="AI5929" t="s">
        <v>15186</v>
      </c>
      <c r="AJ5929" t="s">
        <v>15194</v>
      </c>
    </row>
    <row r="5930" spans="1:36" ht="17.25" hidden="1" customHeight="1" x14ac:dyDescent="0.2">
      <c r="A5930" s="4" t="s">
        <v>15195</v>
      </c>
      <c r="B5930" t="s">
        <v>8398</v>
      </c>
      <c r="C5930" t="s">
        <v>15196</v>
      </c>
      <c r="E5930" t="s">
        <v>58</v>
      </c>
      <c r="F5930" t="s">
        <v>64</v>
      </c>
      <c r="G5930" s="5">
        <v>114</v>
      </c>
      <c r="H5930" t="s">
        <v>806</v>
      </c>
      <c r="I5930" t="s">
        <v>240</v>
      </c>
      <c r="J5930" t="s">
        <v>559</v>
      </c>
      <c r="N5930" s="24">
        <v>1975</v>
      </c>
      <c r="O5930" s="24">
        <v>2021</v>
      </c>
      <c r="R5930" s="7">
        <v>39.176222000000003</v>
      </c>
      <c r="S5930" s="7">
        <v>-75.546629999999993</v>
      </c>
      <c r="T5930" t="s">
        <v>46</v>
      </c>
      <c r="U5930" t="s">
        <v>10908</v>
      </c>
      <c r="V5930" t="s">
        <v>11787</v>
      </c>
      <c r="X5930" t="s">
        <v>11228</v>
      </c>
      <c r="Y5930" t="s">
        <v>3012</v>
      </c>
      <c r="Z5930" t="s">
        <v>3691</v>
      </c>
      <c r="AA5930" t="s">
        <v>15197</v>
      </c>
      <c r="AB5930" t="s">
        <v>8595</v>
      </c>
      <c r="AG5930" t="s">
        <v>45</v>
      </c>
      <c r="AH5930" s="27"/>
      <c r="AI5930" t="s">
        <v>15198</v>
      </c>
      <c r="AJ5930" t="s">
        <v>15199</v>
      </c>
    </row>
    <row r="5931" spans="1:36" ht="17.25" hidden="1" customHeight="1" x14ac:dyDescent="0.2">
      <c r="A5931" s="4" t="s">
        <v>15207</v>
      </c>
      <c r="B5931" t="s">
        <v>8398</v>
      </c>
      <c r="C5931" t="s">
        <v>15208</v>
      </c>
      <c r="E5931" t="s">
        <v>696</v>
      </c>
      <c r="F5931" t="s">
        <v>64</v>
      </c>
      <c r="G5931" s="5">
        <v>72</v>
      </c>
      <c r="H5931" t="s">
        <v>42</v>
      </c>
      <c r="I5931" t="s">
        <v>65</v>
      </c>
      <c r="J5931" t="s">
        <v>559</v>
      </c>
      <c r="N5931" s="24">
        <v>1973</v>
      </c>
      <c r="R5931" s="7">
        <v>38.363410999999999</v>
      </c>
      <c r="S5931" s="7">
        <v>-97.683350000000004</v>
      </c>
      <c r="T5931" t="s">
        <v>46</v>
      </c>
      <c r="U5931" t="s">
        <v>15209</v>
      </c>
      <c r="V5931" t="s">
        <v>15209</v>
      </c>
      <c r="X5931" t="s">
        <v>10380</v>
      </c>
      <c r="Y5931" t="s">
        <v>3012</v>
      </c>
      <c r="Z5931" t="s">
        <v>3691</v>
      </c>
      <c r="AA5931" t="s">
        <v>15210</v>
      </c>
      <c r="AB5931" t="s">
        <v>8914</v>
      </c>
      <c r="AG5931" t="s">
        <v>15211</v>
      </c>
      <c r="AH5931" s="24">
        <v>16606</v>
      </c>
      <c r="AI5931" t="s">
        <v>15212</v>
      </c>
      <c r="AJ5931" t="s">
        <v>15213</v>
      </c>
    </row>
    <row r="5932" spans="1:36" ht="17.25" hidden="1" customHeight="1" x14ac:dyDescent="0.2">
      <c r="A5932" s="4" t="s">
        <v>15207</v>
      </c>
      <c r="B5932" t="s">
        <v>8398</v>
      </c>
      <c r="C5932" t="s">
        <v>15208</v>
      </c>
      <c r="E5932" t="s">
        <v>738</v>
      </c>
      <c r="F5932" t="s">
        <v>64</v>
      </c>
      <c r="G5932" s="5">
        <v>71</v>
      </c>
      <c r="H5932" t="s">
        <v>42</v>
      </c>
      <c r="I5932" t="s">
        <v>65</v>
      </c>
      <c r="J5932" t="s">
        <v>559</v>
      </c>
      <c r="N5932" s="24">
        <v>1979</v>
      </c>
      <c r="R5932" s="7">
        <v>38.363410999999999</v>
      </c>
      <c r="S5932" s="7">
        <v>-97.683350000000004</v>
      </c>
      <c r="T5932" t="s">
        <v>46</v>
      </c>
      <c r="U5932" t="s">
        <v>15209</v>
      </c>
      <c r="V5932" t="s">
        <v>15209</v>
      </c>
      <c r="X5932" t="s">
        <v>10380</v>
      </c>
      <c r="Y5932" t="s">
        <v>3012</v>
      </c>
      <c r="Z5932" t="s">
        <v>3691</v>
      </c>
      <c r="AA5932" t="s">
        <v>15210</v>
      </c>
      <c r="AB5932" t="s">
        <v>8803</v>
      </c>
      <c r="AG5932" t="s">
        <v>15211</v>
      </c>
      <c r="AH5932" s="24">
        <v>16608</v>
      </c>
      <c r="AI5932" t="s">
        <v>15212</v>
      </c>
      <c r="AJ5932" t="s">
        <v>15214</v>
      </c>
    </row>
    <row r="5933" spans="1:36" ht="17.25" hidden="1" customHeight="1" x14ac:dyDescent="0.2">
      <c r="A5933" s="4" t="s">
        <v>15215</v>
      </c>
      <c r="B5933" t="s">
        <v>8398</v>
      </c>
      <c r="C5933" t="s">
        <v>15216</v>
      </c>
      <c r="E5933" t="s">
        <v>15217</v>
      </c>
      <c r="F5933" t="s">
        <v>64</v>
      </c>
      <c r="G5933" s="5">
        <v>116</v>
      </c>
      <c r="H5933" t="s">
        <v>42</v>
      </c>
      <c r="I5933" t="s">
        <v>65</v>
      </c>
      <c r="J5933" t="s">
        <v>559</v>
      </c>
      <c r="N5933" s="24">
        <v>1998</v>
      </c>
      <c r="R5933" s="7">
        <v>38.389319999999998</v>
      </c>
      <c r="S5933" s="7">
        <v>-97.611080000000001</v>
      </c>
      <c r="T5933" t="s">
        <v>46</v>
      </c>
      <c r="U5933" t="s">
        <v>15209</v>
      </c>
      <c r="V5933" t="s">
        <v>15209</v>
      </c>
      <c r="X5933" t="s">
        <v>10380</v>
      </c>
      <c r="Y5933" t="s">
        <v>3012</v>
      </c>
      <c r="Z5933" t="s">
        <v>3691</v>
      </c>
      <c r="AA5933" t="s">
        <v>15218</v>
      </c>
      <c r="AB5933" t="s">
        <v>15219</v>
      </c>
      <c r="AG5933" t="s">
        <v>15220</v>
      </c>
      <c r="AH5933" s="24">
        <v>24001</v>
      </c>
      <c r="AI5933" t="s">
        <v>15221</v>
      </c>
      <c r="AJ5933" t="s">
        <v>15222</v>
      </c>
    </row>
    <row r="5934" spans="1:36" ht="17.25" hidden="1" customHeight="1" x14ac:dyDescent="0.2">
      <c r="A5934" s="4" t="s">
        <v>15223</v>
      </c>
      <c r="B5934" t="s">
        <v>8398</v>
      </c>
      <c r="C5934" t="s">
        <v>15224</v>
      </c>
      <c r="E5934" t="s">
        <v>15225</v>
      </c>
      <c r="F5934" t="s">
        <v>64</v>
      </c>
      <c r="G5934" s="5">
        <v>147</v>
      </c>
      <c r="H5934" t="s">
        <v>42</v>
      </c>
      <c r="I5934" t="s">
        <v>43</v>
      </c>
      <c r="J5934" t="s">
        <v>559</v>
      </c>
      <c r="N5934" s="6">
        <v>1996</v>
      </c>
      <c r="R5934" s="7">
        <v>31.400255000000001</v>
      </c>
      <c r="S5934" s="7">
        <v>-86.47645</v>
      </c>
      <c r="T5934" t="s">
        <v>46</v>
      </c>
      <c r="U5934" t="s">
        <v>15226</v>
      </c>
      <c r="V5934" t="s">
        <v>15227</v>
      </c>
      <c r="X5934" t="s">
        <v>9142</v>
      </c>
      <c r="Y5934" t="s">
        <v>3012</v>
      </c>
      <c r="Z5934" t="s">
        <v>3691</v>
      </c>
      <c r="AA5934" t="s">
        <v>15228</v>
      </c>
      <c r="AB5934" t="s">
        <v>12094</v>
      </c>
      <c r="AG5934" t="s">
        <v>15229</v>
      </c>
      <c r="AH5934" s="8" t="s">
        <v>15230</v>
      </c>
      <c r="AI5934" t="s">
        <v>15231</v>
      </c>
      <c r="AJ5934" t="s">
        <v>15232</v>
      </c>
    </row>
    <row r="5935" spans="1:36" ht="17.25" hidden="1" customHeight="1" x14ac:dyDescent="0.2">
      <c r="A5935" s="4" t="s">
        <v>15223</v>
      </c>
      <c r="B5935" t="s">
        <v>8398</v>
      </c>
      <c r="C5935" t="s">
        <v>15224</v>
      </c>
      <c r="E5935" t="s">
        <v>15233</v>
      </c>
      <c r="F5935" t="s">
        <v>64</v>
      </c>
      <c r="G5935" s="5">
        <v>507</v>
      </c>
      <c r="H5935" t="s">
        <v>42</v>
      </c>
      <c r="I5935" t="s">
        <v>43</v>
      </c>
      <c r="J5935" t="s">
        <v>559</v>
      </c>
      <c r="N5935" s="8">
        <v>2002</v>
      </c>
      <c r="R5935" s="7">
        <v>31.400255000000001</v>
      </c>
      <c r="S5935" s="7">
        <v>-86.47645</v>
      </c>
      <c r="T5935" t="s">
        <v>46</v>
      </c>
      <c r="U5935" t="s">
        <v>15226</v>
      </c>
      <c r="V5935" t="s">
        <v>15227</v>
      </c>
      <c r="X5935" t="s">
        <v>9142</v>
      </c>
      <c r="Y5935" t="s">
        <v>3012</v>
      </c>
      <c r="Z5935" t="s">
        <v>3691</v>
      </c>
      <c r="AA5935" t="s">
        <v>15228</v>
      </c>
      <c r="AB5935" t="s">
        <v>15234</v>
      </c>
      <c r="AG5935" t="s">
        <v>15235</v>
      </c>
      <c r="AH5935" s="27" t="s">
        <v>15236</v>
      </c>
      <c r="AI5935" t="s">
        <v>15231</v>
      </c>
      <c r="AJ5935" t="s">
        <v>15237</v>
      </c>
    </row>
    <row r="5936" spans="1:36" ht="17.25" hidden="1" customHeight="1" x14ac:dyDescent="0.2">
      <c r="A5936" s="4" t="s">
        <v>15238</v>
      </c>
      <c r="B5936" t="s">
        <v>8398</v>
      </c>
      <c r="C5936" t="s">
        <v>15239</v>
      </c>
      <c r="E5936" t="s">
        <v>696</v>
      </c>
      <c r="F5936" t="s">
        <v>1618</v>
      </c>
      <c r="G5936" s="5">
        <v>62</v>
      </c>
      <c r="H5936" t="s">
        <v>42</v>
      </c>
      <c r="I5936" t="s">
        <v>65</v>
      </c>
      <c r="J5936" t="s">
        <v>559</v>
      </c>
      <c r="L5936" t="s">
        <v>45</v>
      </c>
      <c r="M5936" t="s">
        <v>559</v>
      </c>
      <c r="N5936" s="6">
        <v>1974</v>
      </c>
      <c r="R5936" s="7">
        <v>38.401699999999998</v>
      </c>
      <c r="S5936" s="7">
        <v>-90.335800000000006</v>
      </c>
      <c r="T5936" t="s">
        <v>46</v>
      </c>
      <c r="U5936" t="s">
        <v>15240</v>
      </c>
      <c r="V5936" t="s">
        <v>15241</v>
      </c>
      <c r="X5936" t="s">
        <v>8994</v>
      </c>
      <c r="Y5936" t="s">
        <v>3012</v>
      </c>
      <c r="Z5936" t="s">
        <v>3691</v>
      </c>
      <c r="AA5936" t="s">
        <v>15242</v>
      </c>
      <c r="AB5936" t="s">
        <v>8914</v>
      </c>
      <c r="AG5936" t="s">
        <v>15243</v>
      </c>
      <c r="AH5936" s="24">
        <v>13367</v>
      </c>
      <c r="AI5936" t="s">
        <v>15244</v>
      </c>
      <c r="AJ5936" t="s">
        <v>15247</v>
      </c>
    </row>
    <row r="5937" spans="1:36" ht="17.25" hidden="1" customHeight="1" x14ac:dyDescent="0.2">
      <c r="A5937" s="4" t="s">
        <v>15238</v>
      </c>
      <c r="B5937" t="s">
        <v>8398</v>
      </c>
      <c r="C5937" t="s">
        <v>15239</v>
      </c>
      <c r="E5937" t="s">
        <v>703</v>
      </c>
      <c r="F5937" t="s">
        <v>64</v>
      </c>
      <c r="G5937" s="5">
        <v>56</v>
      </c>
      <c r="H5937" t="s">
        <v>42</v>
      </c>
      <c r="I5937" t="s">
        <v>65</v>
      </c>
      <c r="J5937" t="s">
        <v>559</v>
      </c>
      <c r="L5937" t="s">
        <v>45</v>
      </c>
      <c r="M5937" t="s">
        <v>559</v>
      </c>
      <c r="N5937" s="24">
        <v>2000</v>
      </c>
      <c r="R5937" s="7">
        <v>38.401699999999998</v>
      </c>
      <c r="S5937" s="7">
        <v>-90.335800000000006</v>
      </c>
      <c r="T5937" t="s">
        <v>46</v>
      </c>
      <c r="U5937" t="s">
        <v>15240</v>
      </c>
      <c r="V5937" t="s">
        <v>15241</v>
      </c>
      <c r="X5937" t="s">
        <v>8994</v>
      </c>
      <c r="Y5937" t="s">
        <v>3012</v>
      </c>
      <c r="Z5937" t="s">
        <v>3691</v>
      </c>
      <c r="AA5937" t="s">
        <v>15242</v>
      </c>
      <c r="AB5937" t="s">
        <v>8916</v>
      </c>
      <c r="AG5937" t="s">
        <v>15243</v>
      </c>
      <c r="AH5937" s="24">
        <v>37075</v>
      </c>
      <c r="AI5937" t="s">
        <v>15244</v>
      </c>
      <c r="AJ5937" t="s">
        <v>15248</v>
      </c>
    </row>
    <row r="5938" spans="1:36" ht="17.25" hidden="1" customHeight="1" x14ac:dyDescent="0.2">
      <c r="A5938" s="4" t="s">
        <v>15249</v>
      </c>
      <c r="B5938" t="s">
        <v>8398</v>
      </c>
      <c r="C5938" t="s">
        <v>15250</v>
      </c>
      <c r="E5938" t="s">
        <v>10670</v>
      </c>
      <c r="F5938" t="s">
        <v>86</v>
      </c>
      <c r="G5938" s="5">
        <v>692</v>
      </c>
      <c r="H5938" t="s">
        <v>42</v>
      </c>
      <c r="I5938" t="s">
        <v>43</v>
      </c>
      <c r="J5938" t="s">
        <v>559</v>
      </c>
      <c r="N5938" s="27">
        <v>2003</v>
      </c>
      <c r="R5938" s="7">
        <v>33.344999999999999</v>
      </c>
      <c r="S5938" s="7">
        <v>-112.8642</v>
      </c>
      <c r="T5938" t="s">
        <v>46</v>
      </c>
      <c r="U5938" t="s">
        <v>8846</v>
      </c>
      <c r="V5938" t="s">
        <v>8539</v>
      </c>
      <c r="X5938" t="s">
        <v>8540</v>
      </c>
      <c r="Y5938" t="s">
        <v>3012</v>
      </c>
      <c r="Z5938" t="s">
        <v>3691</v>
      </c>
      <c r="AA5938" t="s">
        <v>15251</v>
      </c>
      <c r="AB5938" t="s">
        <v>12657</v>
      </c>
      <c r="AG5938" t="s">
        <v>15252</v>
      </c>
      <c r="AH5938" s="8" t="s">
        <v>15253</v>
      </c>
      <c r="AI5938" t="s">
        <v>15254</v>
      </c>
      <c r="AJ5938" t="s">
        <v>15255</v>
      </c>
    </row>
    <row r="5939" spans="1:36" ht="17.25" hidden="1" customHeight="1" x14ac:dyDescent="0.2">
      <c r="A5939" s="4" t="s">
        <v>15256</v>
      </c>
      <c r="B5939" t="s">
        <v>8398</v>
      </c>
      <c r="C5939" t="s">
        <v>15257</v>
      </c>
      <c r="E5939" t="s">
        <v>10675</v>
      </c>
      <c r="F5939" t="s">
        <v>86</v>
      </c>
      <c r="G5939" s="5">
        <v>692</v>
      </c>
      <c r="H5939" t="s">
        <v>42</v>
      </c>
      <c r="I5939" t="s">
        <v>43</v>
      </c>
      <c r="J5939" t="s">
        <v>559</v>
      </c>
      <c r="N5939" s="8">
        <v>2003</v>
      </c>
      <c r="R5939" s="7">
        <v>33.345047000000001</v>
      </c>
      <c r="S5939" s="7">
        <v>-112.8642</v>
      </c>
      <c r="T5939" t="s">
        <v>46</v>
      </c>
      <c r="U5939" t="s">
        <v>8846</v>
      </c>
      <c r="V5939" t="s">
        <v>8539</v>
      </c>
      <c r="X5939" t="s">
        <v>8540</v>
      </c>
      <c r="Y5939" t="s">
        <v>3012</v>
      </c>
      <c r="Z5939" t="s">
        <v>3691</v>
      </c>
      <c r="AA5939" t="s">
        <v>15258</v>
      </c>
      <c r="AB5939" t="s">
        <v>15259</v>
      </c>
      <c r="AG5939" t="s">
        <v>15252</v>
      </c>
      <c r="AH5939" s="8" t="s">
        <v>15260</v>
      </c>
      <c r="AI5939" t="s">
        <v>15261</v>
      </c>
      <c r="AJ5939" t="s">
        <v>15262</v>
      </c>
    </row>
    <row r="5940" spans="1:36" ht="17.25" hidden="1" customHeight="1" x14ac:dyDescent="0.2">
      <c r="A5940" s="4" t="s">
        <v>15263</v>
      </c>
      <c r="B5940" t="s">
        <v>8398</v>
      </c>
      <c r="C5940" t="s">
        <v>15264</v>
      </c>
      <c r="E5940" t="s">
        <v>565</v>
      </c>
      <c r="F5940" t="s">
        <v>86</v>
      </c>
      <c r="G5940" s="5">
        <v>635</v>
      </c>
      <c r="H5940" t="s">
        <v>42</v>
      </c>
      <c r="I5940" t="s">
        <v>43</v>
      </c>
      <c r="J5940" t="s">
        <v>559</v>
      </c>
      <c r="N5940" s="8">
        <v>2005</v>
      </c>
      <c r="R5940" s="7">
        <v>37.220700000000001</v>
      </c>
      <c r="S5940" s="7">
        <v>-121.7457</v>
      </c>
      <c r="T5940" t="s">
        <v>46</v>
      </c>
      <c r="U5940" t="s">
        <v>14675</v>
      </c>
      <c r="V5940" t="s">
        <v>11345</v>
      </c>
      <c r="X5940" t="s">
        <v>8572</v>
      </c>
      <c r="Y5940" t="s">
        <v>3012</v>
      </c>
      <c r="Z5940" t="s">
        <v>3691</v>
      </c>
      <c r="AA5940" t="s">
        <v>15265</v>
      </c>
      <c r="AB5940" t="s">
        <v>8654</v>
      </c>
      <c r="AG5940" t="s">
        <v>15266</v>
      </c>
      <c r="AH5940" s="8" t="s">
        <v>15267</v>
      </c>
      <c r="AI5940" t="s">
        <v>15268</v>
      </c>
      <c r="AJ5940" t="s">
        <v>15269</v>
      </c>
    </row>
    <row r="5941" spans="1:36" ht="17.25" hidden="1" customHeight="1" x14ac:dyDescent="0.2">
      <c r="A5941" s="4" t="s">
        <v>15270</v>
      </c>
      <c r="B5941" t="s">
        <v>8398</v>
      </c>
      <c r="C5941" t="s">
        <v>15271</v>
      </c>
      <c r="E5941" t="s">
        <v>565</v>
      </c>
      <c r="F5941" t="s">
        <v>86</v>
      </c>
      <c r="G5941" s="5">
        <v>138</v>
      </c>
      <c r="H5941" t="s">
        <v>42</v>
      </c>
      <c r="I5941" t="s">
        <v>43</v>
      </c>
      <c r="J5941" t="s">
        <v>44</v>
      </c>
      <c r="N5941" s="27">
        <v>1995</v>
      </c>
      <c r="R5941" s="7">
        <v>43.9375</v>
      </c>
      <c r="S5941" s="7">
        <v>-86.424999999999997</v>
      </c>
      <c r="T5941" t="s">
        <v>46</v>
      </c>
      <c r="U5941" t="s">
        <v>15272</v>
      </c>
      <c r="V5941" t="s">
        <v>15273</v>
      </c>
      <c r="X5941" t="s">
        <v>8402</v>
      </c>
      <c r="Y5941" t="s">
        <v>3012</v>
      </c>
      <c r="Z5941" t="s">
        <v>3691</v>
      </c>
      <c r="AA5941" t="s">
        <v>15274</v>
      </c>
      <c r="AB5941" t="s">
        <v>15275</v>
      </c>
      <c r="AG5941" t="s">
        <v>15276</v>
      </c>
      <c r="AH5941" s="27" t="s">
        <v>15277</v>
      </c>
      <c r="AI5941" t="s">
        <v>15278</v>
      </c>
      <c r="AJ5941" t="s">
        <v>15279</v>
      </c>
    </row>
    <row r="5942" spans="1:36" ht="17.25" hidden="1" customHeight="1" x14ac:dyDescent="0.2">
      <c r="A5942" s="4" t="s">
        <v>15280</v>
      </c>
      <c r="B5942" t="s">
        <v>8398</v>
      </c>
      <c r="C5942" t="s">
        <v>15281</v>
      </c>
      <c r="E5942" t="s">
        <v>15282</v>
      </c>
      <c r="F5942" t="s">
        <v>86</v>
      </c>
      <c r="G5942" s="5">
        <v>71</v>
      </c>
      <c r="H5942" t="s">
        <v>42</v>
      </c>
      <c r="I5942" t="s">
        <v>65</v>
      </c>
      <c r="J5942" t="s">
        <v>559</v>
      </c>
      <c r="N5942" s="24">
        <v>1974</v>
      </c>
      <c r="R5942" s="7">
        <v>39.811900000000001</v>
      </c>
      <c r="S5942" s="7">
        <v>-75.249030000000005</v>
      </c>
      <c r="T5942" t="s">
        <v>46</v>
      </c>
      <c r="U5942" t="s">
        <v>15283</v>
      </c>
      <c r="V5942" t="s">
        <v>11475</v>
      </c>
      <c r="X5942" t="s">
        <v>9202</v>
      </c>
      <c r="Y5942" t="s">
        <v>3012</v>
      </c>
      <c r="Z5942" t="s">
        <v>3691</v>
      </c>
      <c r="AA5942" t="s">
        <v>15284</v>
      </c>
      <c r="AB5942" t="s">
        <v>15285</v>
      </c>
      <c r="AI5942" t="s">
        <v>15286</v>
      </c>
      <c r="AJ5942" t="s">
        <v>15287</v>
      </c>
    </row>
    <row r="5943" spans="1:36" ht="17.25" hidden="1" customHeight="1" x14ac:dyDescent="0.2">
      <c r="A5943" s="4" t="s">
        <v>15288</v>
      </c>
      <c r="B5943" t="s">
        <v>8398</v>
      </c>
      <c r="C5943" t="s">
        <v>15289</v>
      </c>
      <c r="E5943" t="s">
        <v>8629</v>
      </c>
      <c r="F5943" t="s">
        <v>64</v>
      </c>
      <c r="G5943" s="5">
        <v>323</v>
      </c>
      <c r="H5943" t="s">
        <v>42</v>
      </c>
      <c r="I5943" t="s">
        <v>43</v>
      </c>
      <c r="J5943" t="s">
        <v>44</v>
      </c>
      <c r="N5943" s="24">
        <v>1998</v>
      </c>
      <c r="R5943" s="7">
        <v>32.485599999999998</v>
      </c>
      <c r="S5943" s="7">
        <v>-83.603899999999996</v>
      </c>
      <c r="T5943" t="s">
        <v>46</v>
      </c>
      <c r="U5943" t="s">
        <v>15290</v>
      </c>
      <c r="V5943" t="s">
        <v>10354</v>
      </c>
      <c r="X5943" t="s">
        <v>8447</v>
      </c>
      <c r="Y5943" t="s">
        <v>3012</v>
      </c>
      <c r="Z5943" t="s">
        <v>3691</v>
      </c>
      <c r="AA5943" t="s">
        <v>15291</v>
      </c>
      <c r="AB5943" t="s">
        <v>8946</v>
      </c>
      <c r="AG5943" t="s">
        <v>15292</v>
      </c>
      <c r="AH5943" s="8" t="s">
        <v>15293</v>
      </c>
      <c r="AI5943" t="s">
        <v>15294</v>
      </c>
      <c r="AJ5943" t="s">
        <v>15295</v>
      </c>
    </row>
    <row r="5944" spans="1:36" ht="17.25" hidden="1" customHeight="1" x14ac:dyDescent="0.2">
      <c r="A5944" s="4" t="s">
        <v>15296</v>
      </c>
      <c r="B5944" t="s">
        <v>8398</v>
      </c>
      <c r="C5944" t="s">
        <v>15297</v>
      </c>
      <c r="E5944" t="s">
        <v>15298</v>
      </c>
      <c r="F5944" t="s">
        <v>86</v>
      </c>
      <c r="G5944" s="5">
        <v>570</v>
      </c>
      <c r="H5944" t="s">
        <v>677</v>
      </c>
      <c r="I5944" t="s">
        <v>43</v>
      </c>
      <c r="J5944" t="s">
        <v>45</v>
      </c>
      <c r="R5944" s="7">
        <v>40.445999999999998</v>
      </c>
      <c r="S5944" s="7">
        <v>-74.355999999999995</v>
      </c>
      <c r="T5944" t="s">
        <v>46</v>
      </c>
      <c r="U5944" t="s">
        <v>15299</v>
      </c>
      <c r="V5944" t="s">
        <v>12372</v>
      </c>
      <c r="X5944" t="s">
        <v>9202</v>
      </c>
      <c r="Y5944" t="s">
        <v>3012</v>
      </c>
      <c r="Z5944" t="s">
        <v>3691</v>
      </c>
      <c r="AA5944" t="s">
        <v>15300</v>
      </c>
      <c r="AB5944" t="s">
        <v>15301</v>
      </c>
      <c r="AG5944" t="s">
        <v>45</v>
      </c>
      <c r="AI5944" t="s">
        <v>15302</v>
      </c>
      <c r="AJ5944" t="s">
        <v>15303</v>
      </c>
    </row>
    <row r="5945" spans="1:36" ht="17.25" hidden="1" customHeight="1" x14ac:dyDescent="0.2">
      <c r="A5945" s="4" t="s">
        <v>15304</v>
      </c>
      <c r="B5945" t="s">
        <v>8398</v>
      </c>
      <c r="C5945" t="s">
        <v>15305</v>
      </c>
      <c r="E5945" t="s">
        <v>15306</v>
      </c>
      <c r="F5945" t="s">
        <v>8581</v>
      </c>
      <c r="G5945" s="5">
        <v>67</v>
      </c>
      <c r="H5945" t="s">
        <v>42</v>
      </c>
      <c r="I5945" t="s">
        <v>240</v>
      </c>
      <c r="J5945" t="s">
        <v>44</v>
      </c>
      <c r="N5945" s="24">
        <v>2011</v>
      </c>
      <c r="R5945" s="7">
        <v>39.472222000000002</v>
      </c>
      <c r="S5945" s="7">
        <v>-84.401390000000006</v>
      </c>
      <c r="T5945" t="s">
        <v>46</v>
      </c>
      <c r="U5945" t="s">
        <v>12371</v>
      </c>
      <c r="V5945" t="s">
        <v>11323</v>
      </c>
      <c r="X5945" t="s">
        <v>9940</v>
      </c>
      <c r="Y5945" t="s">
        <v>3012</v>
      </c>
      <c r="Z5945" t="s">
        <v>3691</v>
      </c>
      <c r="AA5945" t="s">
        <v>15307</v>
      </c>
      <c r="AB5945" t="s">
        <v>15308</v>
      </c>
      <c r="AI5945" t="s">
        <v>15309</v>
      </c>
      <c r="AJ5945" t="s">
        <v>15310</v>
      </c>
    </row>
    <row r="5946" spans="1:36" ht="17.25" hidden="1" customHeight="1" x14ac:dyDescent="0.2">
      <c r="A5946" s="4" t="s">
        <v>3476</v>
      </c>
      <c r="B5946" t="s">
        <v>3017</v>
      </c>
      <c r="C5946" t="s">
        <v>3477</v>
      </c>
      <c r="D5946" t="s">
        <v>3478</v>
      </c>
      <c r="E5946" t="s">
        <v>3489</v>
      </c>
      <c r="F5946" t="s">
        <v>64</v>
      </c>
      <c r="G5946" s="5">
        <v>145</v>
      </c>
      <c r="H5946" t="s">
        <v>42</v>
      </c>
      <c r="I5946" t="s">
        <v>240</v>
      </c>
      <c r="J5946" t="s">
        <v>45</v>
      </c>
      <c r="K5946" t="s">
        <v>45</v>
      </c>
      <c r="L5946" t="s">
        <v>45</v>
      </c>
      <c r="M5946" t="s">
        <v>559</v>
      </c>
      <c r="N5946" s="24">
        <v>1961</v>
      </c>
      <c r="Q5946" t="s">
        <v>3112</v>
      </c>
      <c r="R5946" s="7">
        <v>-34.571795600000002</v>
      </c>
      <c r="S5946" s="7">
        <v>-58.384488699999999</v>
      </c>
      <c r="T5946" t="s">
        <v>46</v>
      </c>
      <c r="U5946" t="s">
        <v>3023</v>
      </c>
      <c r="W5946" t="s">
        <v>3480</v>
      </c>
      <c r="X5946" t="s">
        <v>3023</v>
      </c>
      <c r="Y5946" t="s">
        <v>3012</v>
      </c>
      <c r="Z5946" t="s">
        <v>3013</v>
      </c>
      <c r="AG5946" t="s">
        <v>3481</v>
      </c>
      <c r="AH5946" s="30">
        <v>1108946</v>
      </c>
      <c r="AI5946" t="s">
        <v>3482</v>
      </c>
      <c r="AJ5946" t="s">
        <v>3490</v>
      </c>
    </row>
    <row r="5947" spans="1:36" ht="17.25" hidden="1" customHeight="1" x14ac:dyDescent="0.2">
      <c r="A5947" s="4" t="s">
        <v>8535</v>
      </c>
      <c r="B5947" t="s">
        <v>8398</v>
      </c>
      <c r="C5947" t="s">
        <v>8536</v>
      </c>
      <c r="E5947" t="s">
        <v>8549</v>
      </c>
      <c r="F5947" t="s">
        <v>64</v>
      </c>
      <c r="G5947" s="5">
        <v>163</v>
      </c>
      <c r="H5947" t="s">
        <v>42</v>
      </c>
      <c r="I5947" t="s">
        <v>240</v>
      </c>
      <c r="J5947" t="s">
        <v>559</v>
      </c>
      <c r="N5947" s="6">
        <v>1961</v>
      </c>
      <c r="R5947" s="7">
        <v>33.556100000000001</v>
      </c>
      <c r="S5947" s="7">
        <v>-112.2153</v>
      </c>
      <c r="T5947" t="s">
        <v>46</v>
      </c>
      <c r="U5947" t="s">
        <v>8538</v>
      </c>
      <c r="V5947" t="s">
        <v>8539</v>
      </c>
      <c r="X5947" t="s">
        <v>8540</v>
      </c>
      <c r="Y5947" t="s">
        <v>3012</v>
      </c>
      <c r="Z5947" t="s">
        <v>3691</v>
      </c>
      <c r="AA5947" t="s">
        <v>8541</v>
      </c>
      <c r="AB5947" t="s">
        <v>8550</v>
      </c>
      <c r="AG5947" t="s">
        <v>8543</v>
      </c>
      <c r="AH5947" s="6">
        <v>179</v>
      </c>
      <c r="AI5947" t="s">
        <v>8544</v>
      </c>
      <c r="AJ5947" t="s">
        <v>8551</v>
      </c>
    </row>
    <row r="5948" spans="1:36" ht="17.25" hidden="1" customHeight="1" x14ac:dyDescent="0.2">
      <c r="A5948" s="4" t="s">
        <v>15318</v>
      </c>
      <c r="B5948" t="s">
        <v>8398</v>
      </c>
      <c r="C5948" t="s">
        <v>15319</v>
      </c>
      <c r="E5948" t="s">
        <v>15325</v>
      </c>
      <c r="F5948" t="s">
        <v>86</v>
      </c>
      <c r="G5948" s="5">
        <v>375</v>
      </c>
      <c r="H5948" t="s">
        <v>677</v>
      </c>
      <c r="I5948" t="s">
        <v>65</v>
      </c>
      <c r="J5948" t="s">
        <v>559</v>
      </c>
      <c r="N5948" s="27"/>
      <c r="R5948" s="7">
        <v>41.554943999999999</v>
      </c>
      <c r="S5948" s="7">
        <v>-72.579080000000005</v>
      </c>
      <c r="T5948" t="s">
        <v>46</v>
      </c>
      <c r="U5948" t="s">
        <v>12371</v>
      </c>
      <c r="V5948" t="s">
        <v>12372</v>
      </c>
      <c r="X5948" t="s">
        <v>8412</v>
      </c>
      <c r="Y5948" t="s">
        <v>3012</v>
      </c>
      <c r="Z5948" t="s">
        <v>3691</v>
      </c>
      <c r="AA5948" t="s">
        <v>15320</v>
      </c>
      <c r="AG5948" t="s">
        <v>15321</v>
      </c>
      <c r="AH5948" s="24">
        <v>1309425</v>
      </c>
      <c r="AI5948" t="s">
        <v>15322</v>
      </c>
      <c r="AJ5948" t="s">
        <v>15326</v>
      </c>
    </row>
    <row r="5949" spans="1:36" ht="17.25" hidden="1" customHeight="1" x14ac:dyDescent="0.2">
      <c r="A5949" s="4" t="s">
        <v>15327</v>
      </c>
      <c r="B5949" t="s">
        <v>8398</v>
      </c>
      <c r="C5949" t="s">
        <v>15328</v>
      </c>
      <c r="E5949" t="s">
        <v>40</v>
      </c>
      <c r="F5949" t="s">
        <v>86</v>
      </c>
      <c r="G5949" s="5">
        <v>1849</v>
      </c>
      <c r="H5949" t="s">
        <v>42</v>
      </c>
      <c r="I5949" t="s">
        <v>43</v>
      </c>
      <c r="J5949" t="s">
        <v>44</v>
      </c>
      <c r="N5949" s="24">
        <v>1998</v>
      </c>
      <c r="R5949" s="7">
        <v>43.586100000000002</v>
      </c>
      <c r="S5949" s="7">
        <v>-84.224199999999996</v>
      </c>
      <c r="T5949" t="s">
        <v>46</v>
      </c>
      <c r="U5949" t="s">
        <v>15329</v>
      </c>
      <c r="V5949" t="s">
        <v>15329</v>
      </c>
      <c r="X5949" t="s">
        <v>8402</v>
      </c>
      <c r="Y5949" t="s">
        <v>3012</v>
      </c>
      <c r="Z5949" t="s">
        <v>3691</v>
      </c>
      <c r="AA5949" t="s">
        <v>15330</v>
      </c>
      <c r="AB5949" t="s">
        <v>15331</v>
      </c>
      <c r="AG5949" t="s">
        <v>15332</v>
      </c>
      <c r="AH5949" s="8" t="s">
        <v>15333</v>
      </c>
      <c r="AI5949" t="s">
        <v>15334</v>
      </c>
      <c r="AJ5949" t="s">
        <v>15335</v>
      </c>
    </row>
    <row r="5950" spans="1:36" ht="17.25" hidden="1" customHeight="1" x14ac:dyDescent="0.2">
      <c r="A5950" s="4" t="s">
        <v>15336</v>
      </c>
      <c r="B5950" t="s">
        <v>8398</v>
      </c>
      <c r="C5950" t="s">
        <v>15337</v>
      </c>
      <c r="E5950" t="s">
        <v>15338</v>
      </c>
      <c r="F5950" t="s">
        <v>86</v>
      </c>
      <c r="G5950" s="5">
        <v>289</v>
      </c>
      <c r="H5950" t="s">
        <v>42</v>
      </c>
      <c r="I5950" t="s">
        <v>43</v>
      </c>
      <c r="J5950" t="s">
        <v>559</v>
      </c>
      <c r="N5950" s="24">
        <v>2000</v>
      </c>
      <c r="R5950" s="7">
        <v>32.430199999999999</v>
      </c>
      <c r="S5950" s="7">
        <v>-97.053700000000006</v>
      </c>
      <c r="T5950" t="s">
        <v>46</v>
      </c>
      <c r="U5950" t="s">
        <v>15339</v>
      </c>
      <c r="V5950" t="s">
        <v>11812</v>
      </c>
      <c r="X5950" t="s">
        <v>8584</v>
      </c>
      <c r="Y5950" t="s">
        <v>3012</v>
      </c>
      <c r="Z5950" t="s">
        <v>3691</v>
      </c>
      <c r="AA5950" t="s">
        <v>15340</v>
      </c>
      <c r="AB5950" t="s">
        <v>15341</v>
      </c>
      <c r="AG5950" t="s">
        <v>15342</v>
      </c>
      <c r="AH5950" s="6">
        <v>23936</v>
      </c>
      <c r="AI5950" t="s">
        <v>15343</v>
      </c>
      <c r="AJ5950" t="s">
        <v>15344</v>
      </c>
    </row>
    <row r="5951" spans="1:36" ht="17.25" hidden="1" customHeight="1" x14ac:dyDescent="0.2">
      <c r="A5951" s="4" t="s">
        <v>15336</v>
      </c>
      <c r="B5951" t="s">
        <v>8398</v>
      </c>
      <c r="C5951" t="s">
        <v>15337</v>
      </c>
      <c r="E5951" t="s">
        <v>15345</v>
      </c>
      <c r="F5951" t="s">
        <v>86</v>
      </c>
      <c r="G5951" s="5">
        <v>289</v>
      </c>
      <c r="H5951" t="s">
        <v>42</v>
      </c>
      <c r="I5951" t="s">
        <v>43</v>
      </c>
      <c r="J5951" t="s">
        <v>559</v>
      </c>
      <c r="N5951" s="24">
        <v>2000</v>
      </c>
      <c r="R5951" s="7">
        <v>32.430199999999999</v>
      </c>
      <c r="S5951" s="7">
        <v>-97.053700000000006</v>
      </c>
      <c r="T5951" t="s">
        <v>46</v>
      </c>
      <c r="U5951" t="s">
        <v>15339</v>
      </c>
      <c r="V5951" t="s">
        <v>11812</v>
      </c>
      <c r="X5951" t="s">
        <v>8584</v>
      </c>
      <c r="Y5951" t="s">
        <v>3012</v>
      </c>
      <c r="Z5951" t="s">
        <v>3691</v>
      </c>
      <c r="AA5951" t="s">
        <v>15340</v>
      </c>
      <c r="AB5951" t="s">
        <v>15346</v>
      </c>
      <c r="AG5951" t="s">
        <v>15342</v>
      </c>
      <c r="AH5951" s="6">
        <v>24400</v>
      </c>
      <c r="AI5951" t="s">
        <v>15343</v>
      </c>
      <c r="AJ5951" t="s">
        <v>15347</v>
      </c>
    </row>
    <row r="5952" spans="1:36" ht="17.25" hidden="1" customHeight="1" x14ac:dyDescent="0.2">
      <c r="A5952" s="4" t="s">
        <v>15336</v>
      </c>
      <c r="B5952" t="s">
        <v>8398</v>
      </c>
      <c r="C5952" t="s">
        <v>15337</v>
      </c>
      <c r="E5952" t="s">
        <v>15348</v>
      </c>
      <c r="F5952" t="s">
        <v>86</v>
      </c>
      <c r="G5952" s="5">
        <v>289</v>
      </c>
      <c r="H5952" t="s">
        <v>42</v>
      </c>
      <c r="I5952" t="s">
        <v>43</v>
      </c>
      <c r="J5952" t="s">
        <v>559</v>
      </c>
      <c r="N5952" s="24">
        <v>2000</v>
      </c>
      <c r="R5952" s="7">
        <v>32.430199999999999</v>
      </c>
      <c r="S5952" s="7">
        <v>-97.053700000000006</v>
      </c>
      <c r="T5952" t="s">
        <v>46</v>
      </c>
      <c r="U5952" t="s">
        <v>15339</v>
      </c>
      <c r="V5952" t="s">
        <v>11812</v>
      </c>
      <c r="X5952" t="s">
        <v>8584</v>
      </c>
      <c r="Y5952" t="s">
        <v>3012</v>
      </c>
      <c r="Z5952" t="s">
        <v>3691</v>
      </c>
      <c r="AA5952" t="s">
        <v>15340</v>
      </c>
      <c r="AB5952" t="s">
        <v>15349</v>
      </c>
      <c r="AG5952" t="s">
        <v>15342</v>
      </c>
      <c r="AH5952" s="24">
        <v>24401</v>
      </c>
      <c r="AI5952" t="s">
        <v>15343</v>
      </c>
      <c r="AJ5952" t="s">
        <v>15350</v>
      </c>
    </row>
    <row r="5953" spans="1:36" ht="17.25" hidden="1" customHeight="1" x14ac:dyDescent="0.2">
      <c r="A5953" s="4" t="s">
        <v>15336</v>
      </c>
      <c r="B5953" t="s">
        <v>8398</v>
      </c>
      <c r="C5953" t="s">
        <v>15337</v>
      </c>
      <c r="E5953" t="s">
        <v>15351</v>
      </c>
      <c r="F5953" t="s">
        <v>86</v>
      </c>
      <c r="G5953" s="5">
        <v>289</v>
      </c>
      <c r="H5953" t="s">
        <v>42</v>
      </c>
      <c r="I5953" t="s">
        <v>43</v>
      </c>
      <c r="J5953" t="s">
        <v>559</v>
      </c>
      <c r="N5953" s="24">
        <v>2000</v>
      </c>
      <c r="R5953" s="7">
        <v>32.430199999999999</v>
      </c>
      <c r="S5953" s="7">
        <v>-97.053700000000006</v>
      </c>
      <c r="T5953" t="s">
        <v>46</v>
      </c>
      <c r="U5953" t="s">
        <v>15339</v>
      </c>
      <c r="V5953" t="s">
        <v>11812</v>
      </c>
      <c r="X5953" t="s">
        <v>8584</v>
      </c>
      <c r="Y5953" t="s">
        <v>3012</v>
      </c>
      <c r="Z5953" t="s">
        <v>3691</v>
      </c>
      <c r="AA5953" t="s">
        <v>15340</v>
      </c>
      <c r="AB5953" t="s">
        <v>15352</v>
      </c>
      <c r="AG5953" t="s">
        <v>15342</v>
      </c>
      <c r="AH5953" s="6">
        <v>24402</v>
      </c>
      <c r="AI5953" t="s">
        <v>15343</v>
      </c>
      <c r="AJ5953" t="s">
        <v>15353</v>
      </c>
    </row>
    <row r="5954" spans="1:36" ht="17.25" hidden="1" customHeight="1" x14ac:dyDescent="0.2">
      <c r="A5954" s="4" t="s">
        <v>15336</v>
      </c>
      <c r="B5954" t="s">
        <v>8398</v>
      </c>
      <c r="C5954" t="s">
        <v>15337</v>
      </c>
      <c r="E5954" t="s">
        <v>15354</v>
      </c>
      <c r="F5954" t="s">
        <v>86</v>
      </c>
      <c r="G5954" s="5">
        <v>289</v>
      </c>
      <c r="H5954" t="s">
        <v>42</v>
      </c>
      <c r="I5954" t="s">
        <v>43</v>
      </c>
      <c r="J5954" t="s">
        <v>559</v>
      </c>
      <c r="N5954" s="24">
        <v>2001</v>
      </c>
      <c r="R5954" s="7">
        <v>32.430199999999999</v>
      </c>
      <c r="S5954" s="7">
        <v>-97.053700000000006</v>
      </c>
      <c r="T5954" t="s">
        <v>46</v>
      </c>
      <c r="U5954" t="s">
        <v>15339</v>
      </c>
      <c r="V5954" t="s">
        <v>11812</v>
      </c>
      <c r="X5954" t="s">
        <v>8584</v>
      </c>
      <c r="Y5954" t="s">
        <v>3012</v>
      </c>
      <c r="Z5954" t="s">
        <v>3691</v>
      </c>
      <c r="AA5954" t="s">
        <v>15340</v>
      </c>
      <c r="AB5954" t="s">
        <v>15355</v>
      </c>
      <c r="AG5954" t="s">
        <v>15342</v>
      </c>
      <c r="AH5954" s="6">
        <v>25221</v>
      </c>
      <c r="AI5954" t="s">
        <v>15343</v>
      </c>
      <c r="AJ5954" t="s">
        <v>15356</v>
      </c>
    </row>
    <row r="5955" spans="1:36" ht="17.25" hidden="1" customHeight="1" x14ac:dyDescent="0.2">
      <c r="A5955" s="4" t="s">
        <v>15336</v>
      </c>
      <c r="B5955" t="s">
        <v>8398</v>
      </c>
      <c r="C5955" t="s">
        <v>15337</v>
      </c>
      <c r="E5955" t="s">
        <v>15357</v>
      </c>
      <c r="F5955" t="s">
        <v>86</v>
      </c>
      <c r="G5955" s="5">
        <v>289</v>
      </c>
      <c r="H5955" t="s">
        <v>42</v>
      </c>
      <c r="I5955" t="s">
        <v>43</v>
      </c>
      <c r="J5955" t="s">
        <v>559</v>
      </c>
      <c r="N5955" s="24">
        <v>2001</v>
      </c>
      <c r="R5955" s="7">
        <v>32.430199999999999</v>
      </c>
      <c r="S5955" s="7">
        <v>-97.053700000000006</v>
      </c>
      <c r="T5955" t="s">
        <v>46</v>
      </c>
      <c r="U5955" t="s">
        <v>15339</v>
      </c>
      <c r="V5955" t="s">
        <v>11812</v>
      </c>
      <c r="X5955" t="s">
        <v>8584</v>
      </c>
      <c r="Y5955" t="s">
        <v>3012</v>
      </c>
      <c r="Z5955" t="s">
        <v>3691</v>
      </c>
      <c r="AA5955" t="s">
        <v>15340</v>
      </c>
      <c r="AB5955" t="s">
        <v>15358</v>
      </c>
      <c r="AG5955" t="s">
        <v>15342</v>
      </c>
      <c r="AH5955" s="6">
        <v>25222</v>
      </c>
      <c r="AI5955" t="s">
        <v>15343</v>
      </c>
      <c r="AJ5955" t="s">
        <v>15359</v>
      </c>
    </row>
    <row r="5956" spans="1:36" ht="17.25" hidden="1" customHeight="1" x14ac:dyDescent="0.2">
      <c r="A5956" s="4" t="s">
        <v>15360</v>
      </c>
      <c r="B5956" t="s">
        <v>8398</v>
      </c>
      <c r="C5956" t="s">
        <v>15361</v>
      </c>
      <c r="E5956" t="s">
        <v>11190</v>
      </c>
      <c r="F5956" t="s">
        <v>64</v>
      </c>
      <c r="G5956" s="5">
        <v>543</v>
      </c>
      <c r="H5956" t="s">
        <v>42</v>
      </c>
      <c r="I5956" t="s">
        <v>43</v>
      </c>
      <c r="J5956" t="s">
        <v>559</v>
      </c>
      <c r="N5956" s="8">
        <v>2002</v>
      </c>
      <c r="R5956" s="7">
        <v>27.641667000000002</v>
      </c>
      <c r="S5956" s="7">
        <v>-81.962500000000006</v>
      </c>
      <c r="T5956" t="s">
        <v>46</v>
      </c>
      <c r="U5956" t="s">
        <v>13080</v>
      </c>
      <c r="V5956" t="s">
        <v>13081</v>
      </c>
      <c r="X5956" t="s">
        <v>8746</v>
      </c>
      <c r="Y5956" t="s">
        <v>3012</v>
      </c>
      <c r="Z5956" t="s">
        <v>3691</v>
      </c>
      <c r="AA5956" t="s">
        <v>15362</v>
      </c>
      <c r="AB5956" t="s">
        <v>15363</v>
      </c>
      <c r="AG5956" t="s">
        <v>15364</v>
      </c>
      <c r="AH5956" s="27" t="s">
        <v>15365</v>
      </c>
      <c r="AI5956" t="s">
        <v>15366</v>
      </c>
      <c r="AJ5956" t="s">
        <v>15367</v>
      </c>
    </row>
    <row r="5957" spans="1:36" ht="17.25" hidden="1" customHeight="1" x14ac:dyDescent="0.2">
      <c r="A5957" s="4" t="s">
        <v>15360</v>
      </c>
      <c r="B5957" t="s">
        <v>8398</v>
      </c>
      <c r="C5957" t="s">
        <v>15361</v>
      </c>
      <c r="E5957" t="s">
        <v>740</v>
      </c>
      <c r="F5957" t="s">
        <v>64</v>
      </c>
      <c r="G5957" s="5">
        <v>62</v>
      </c>
      <c r="H5957" t="s">
        <v>42</v>
      </c>
      <c r="I5957" t="s">
        <v>65</v>
      </c>
      <c r="J5957" t="s">
        <v>559</v>
      </c>
      <c r="N5957" s="24">
        <v>2006</v>
      </c>
      <c r="R5957" s="7">
        <v>27.641667000000002</v>
      </c>
      <c r="S5957" s="7">
        <v>-81.962500000000006</v>
      </c>
      <c r="T5957" t="s">
        <v>46</v>
      </c>
      <c r="U5957" t="s">
        <v>13080</v>
      </c>
      <c r="V5957" t="s">
        <v>13081</v>
      </c>
      <c r="X5957" t="s">
        <v>8746</v>
      </c>
      <c r="Y5957" t="s">
        <v>3012</v>
      </c>
      <c r="Z5957" t="s">
        <v>3691</v>
      </c>
      <c r="AA5957" t="s">
        <v>15362</v>
      </c>
      <c r="AB5957" t="s">
        <v>8807</v>
      </c>
      <c r="AG5957" t="s">
        <v>15364</v>
      </c>
      <c r="AH5957" s="6">
        <v>19182</v>
      </c>
      <c r="AI5957" t="s">
        <v>15366</v>
      </c>
      <c r="AJ5957" t="s">
        <v>15368</v>
      </c>
    </row>
    <row r="5958" spans="1:36" ht="17.25" hidden="1" customHeight="1" x14ac:dyDescent="0.2">
      <c r="A5958" s="4" t="s">
        <v>15360</v>
      </c>
      <c r="B5958" t="s">
        <v>8398</v>
      </c>
      <c r="C5958" t="s">
        <v>15361</v>
      </c>
      <c r="E5958" t="s">
        <v>1492</v>
      </c>
      <c r="F5958" t="s">
        <v>64</v>
      </c>
      <c r="G5958" s="5">
        <v>62</v>
      </c>
      <c r="H5958" t="s">
        <v>42</v>
      </c>
      <c r="I5958" t="s">
        <v>65</v>
      </c>
      <c r="J5958" t="s">
        <v>559</v>
      </c>
      <c r="N5958" s="24">
        <v>2006</v>
      </c>
      <c r="R5958" s="7">
        <v>27.641667000000002</v>
      </c>
      <c r="S5958" s="7">
        <v>-81.962500000000006</v>
      </c>
      <c r="T5958" t="s">
        <v>46</v>
      </c>
      <c r="U5958" t="s">
        <v>13080</v>
      </c>
      <c r="V5958" t="s">
        <v>13081</v>
      </c>
      <c r="X5958" t="s">
        <v>8746</v>
      </c>
      <c r="Y5958" t="s">
        <v>3012</v>
      </c>
      <c r="Z5958" t="s">
        <v>3691</v>
      </c>
      <c r="AA5958" t="s">
        <v>15362</v>
      </c>
      <c r="AB5958" t="s">
        <v>9002</v>
      </c>
      <c r="AG5958" t="s">
        <v>15364</v>
      </c>
      <c r="AH5958" s="6">
        <v>19183</v>
      </c>
      <c r="AI5958" t="s">
        <v>15366</v>
      </c>
      <c r="AJ5958" t="s">
        <v>15369</v>
      </c>
    </row>
    <row r="5959" spans="1:36" ht="17.25" hidden="1" customHeight="1" x14ac:dyDescent="0.2">
      <c r="A5959" s="4" t="s">
        <v>15360</v>
      </c>
      <c r="B5959" t="s">
        <v>8398</v>
      </c>
      <c r="C5959" t="s">
        <v>15361</v>
      </c>
      <c r="E5959" t="s">
        <v>1494</v>
      </c>
      <c r="F5959" t="s">
        <v>64</v>
      </c>
      <c r="G5959" s="5">
        <v>62</v>
      </c>
      <c r="H5959" t="s">
        <v>42</v>
      </c>
      <c r="I5959" t="s">
        <v>65</v>
      </c>
      <c r="J5959" t="s">
        <v>559</v>
      </c>
      <c r="N5959" s="24">
        <v>2006</v>
      </c>
      <c r="R5959" s="7">
        <v>27.641667000000002</v>
      </c>
      <c r="S5959" s="7">
        <v>-81.962500000000006</v>
      </c>
      <c r="T5959" t="s">
        <v>46</v>
      </c>
      <c r="U5959" t="s">
        <v>13080</v>
      </c>
      <c r="V5959" t="s">
        <v>13081</v>
      </c>
      <c r="X5959" t="s">
        <v>8746</v>
      </c>
      <c r="Y5959" t="s">
        <v>3012</v>
      </c>
      <c r="Z5959" t="s">
        <v>3691</v>
      </c>
      <c r="AA5959" t="s">
        <v>15362</v>
      </c>
      <c r="AB5959" t="s">
        <v>9004</v>
      </c>
      <c r="AG5959" t="s">
        <v>15364</v>
      </c>
      <c r="AH5959" s="24">
        <v>24122</v>
      </c>
      <c r="AI5959" t="s">
        <v>15366</v>
      </c>
      <c r="AJ5959" t="s">
        <v>15370</v>
      </c>
    </row>
    <row r="5960" spans="1:36" ht="17.25" hidden="1" customHeight="1" x14ac:dyDescent="0.2">
      <c r="A5960" s="4" t="s">
        <v>15360</v>
      </c>
      <c r="B5960" t="s">
        <v>8398</v>
      </c>
      <c r="C5960" t="s">
        <v>15361</v>
      </c>
      <c r="E5960" t="s">
        <v>9006</v>
      </c>
      <c r="F5960" t="s">
        <v>64</v>
      </c>
      <c r="G5960" s="5">
        <v>62</v>
      </c>
      <c r="H5960" t="s">
        <v>42</v>
      </c>
      <c r="I5960" t="s">
        <v>65</v>
      </c>
      <c r="J5960" t="s">
        <v>559</v>
      </c>
      <c r="N5960" s="24">
        <v>2006</v>
      </c>
      <c r="R5960" s="7">
        <v>27.641667000000002</v>
      </c>
      <c r="S5960" s="7">
        <v>-81.962500000000006</v>
      </c>
      <c r="T5960" t="s">
        <v>46</v>
      </c>
      <c r="U5960" t="s">
        <v>13080</v>
      </c>
      <c r="V5960" t="s">
        <v>13081</v>
      </c>
      <c r="X5960" t="s">
        <v>8746</v>
      </c>
      <c r="Y5960" t="s">
        <v>3012</v>
      </c>
      <c r="Z5960" t="s">
        <v>3691</v>
      </c>
      <c r="AA5960" t="s">
        <v>15362</v>
      </c>
      <c r="AB5960" t="s">
        <v>9007</v>
      </c>
      <c r="AG5960" t="s">
        <v>15364</v>
      </c>
      <c r="AH5960" s="24">
        <v>24123</v>
      </c>
      <c r="AI5960" t="s">
        <v>15366</v>
      </c>
      <c r="AJ5960" t="s">
        <v>15371</v>
      </c>
    </row>
    <row r="5961" spans="1:36" ht="17.25" hidden="1" customHeight="1" x14ac:dyDescent="0.2">
      <c r="A5961" s="4" t="s">
        <v>15360</v>
      </c>
      <c r="B5961" t="s">
        <v>8398</v>
      </c>
      <c r="C5961" t="s">
        <v>15361</v>
      </c>
      <c r="E5961" t="s">
        <v>601</v>
      </c>
      <c r="F5961" t="s">
        <v>64</v>
      </c>
      <c r="G5961" s="5">
        <v>62</v>
      </c>
      <c r="H5961" t="s">
        <v>42</v>
      </c>
      <c r="I5961" t="s">
        <v>65</v>
      </c>
      <c r="J5961" t="s">
        <v>559</v>
      </c>
      <c r="N5961" s="24">
        <v>2006</v>
      </c>
      <c r="R5961" s="7">
        <v>27.641667000000002</v>
      </c>
      <c r="S5961" s="7">
        <v>-81.962500000000006</v>
      </c>
      <c r="T5961" t="s">
        <v>46</v>
      </c>
      <c r="U5961" t="s">
        <v>13080</v>
      </c>
      <c r="V5961" t="s">
        <v>13081</v>
      </c>
      <c r="X5961" t="s">
        <v>8746</v>
      </c>
      <c r="Y5961" t="s">
        <v>3012</v>
      </c>
      <c r="Z5961" t="s">
        <v>3691</v>
      </c>
      <c r="AA5961" t="s">
        <v>15362</v>
      </c>
      <c r="AB5961" t="s">
        <v>9009</v>
      </c>
      <c r="AG5961" t="s">
        <v>15364</v>
      </c>
      <c r="AH5961" s="24">
        <v>24124</v>
      </c>
      <c r="AI5961" t="s">
        <v>15366</v>
      </c>
      <c r="AJ5961" t="s">
        <v>15372</v>
      </c>
    </row>
    <row r="5962" spans="1:36" ht="17.25" hidden="1" customHeight="1" x14ac:dyDescent="0.2">
      <c r="A5962" s="4" t="s">
        <v>15373</v>
      </c>
      <c r="B5962" t="s">
        <v>8398</v>
      </c>
      <c r="C5962" t="s">
        <v>15374</v>
      </c>
      <c r="E5962" t="s">
        <v>40</v>
      </c>
      <c r="F5962" t="s">
        <v>86</v>
      </c>
      <c r="G5962" s="5">
        <v>70</v>
      </c>
      <c r="H5962" t="s">
        <v>42</v>
      </c>
      <c r="I5962" t="s">
        <v>65</v>
      </c>
      <c r="J5962" t="s">
        <v>559</v>
      </c>
      <c r="N5962" s="24">
        <v>2009</v>
      </c>
      <c r="R5962" s="7">
        <v>36.654114</v>
      </c>
      <c r="S5962" s="7">
        <v>-120.5797</v>
      </c>
      <c r="T5962" t="s">
        <v>46</v>
      </c>
      <c r="U5962" t="s">
        <v>9981</v>
      </c>
      <c r="V5962" t="s">
        <v>8610</v>
      </c>
      <c r="X5962" t="s">
        <v>8572</v>
      </c>
      <c r="Y5962" t="s">
        <v>3012</v>
      </c>
      <c r="Z5962" t="s">
        <v>3691</v>
      </c>
      <c r="AA5962" t="s">
        <v>15375</v>
      </c>
      <c r="AB5962" t="s">
        <v>8690</v>
      </c>
      <c r="AG5962" t="s">
        <v>15376</v>
      </c>
      <c r="AH5962" s="6">
        <v>32283</v>
      </c>
      <c r="AI5962" t="s">
        <v>15377</v>
      </c>
      <c r="AJ5962" t="s">
        <v>15378</v>
      </c>
    </row>
    <row r="5963" spans="1:36" ht="17.25" hidden="1" customHeight="1" x14ac:dyDescent="0.2">
      <c r="A5963" s="4" t="s">
        <v>15373</v>
      </c>
      <c r="B5963" t="s">
        <v>8398</v>
      </c>
      <c r="C5963" t="s">
        <v>15374</v>
      </c>
      <c r="E5963" t="s">
        <v>56</v>
      </c>
      <c r="F5963" t="s">
        <v>86</v>
      </c>
      <c r="G5963" s="5">
        <v>70</v>
      </c>
      <c r="H5963" t="s">
        <v>42</v>
      </c>
      <c r="I5963" t="s">
        <v>65</v>
      </c>
      <c r="J5963" t="s">
        <v>559</v>
      </c>
      <c r="N5963" s="24">
        <v>2009</v>
      </c>
      <c r="R5963" s="7">
        <v>36.654114</v>
      </c>
      <c r="S5963" s="7">
        <v>-120.5797</v>
      </c>
      <c r="T5963" t="s">
        <v>46</v>
      </c>
      <c r="U5963" t="s">
        <v>9981</v>
      </c>
      <c r="V5963" t="s">
        <v>8610</v>
      </c>
      <c r="X5963" t="s">
        <v>8572</v>
      </c>
      <c r="Y5963" t="s">
        <v>3012</v>
      </c>
      <c r="Z5963" t="s">
        <v>3691</v>
      </c>
      <c r="AA5963" t="s">
        <v>15375</v>
      </c>
      <c r="AB5963" t="s">
        <v>8503</v>
      </c>
      <c r="AG5963" t="s">
        <v>15376</v>
      </c>
      <c r="AH5963" s="6">
        <v>32284</v>
      </c>
      <c r="AI5963" t="s">
        <v>15377</v>
      </c>
      <c r="AJ5963" t="s">
        <v>15379</v>
      </c>
    </row>
    <row r="5964" spans="1:36" ht="17.25" hidden="1" customHeight="1" x14ac:dyDescent="0.2">
      <c r="A5964" s="4" t="s">
        <v>15380</v>
      </c>
      <c r="B5964" t="s">
        <v>8398</v>
      </c>
      <c r="C5964" t="s">
        <v>15381</v>
      </c>
      <c r="E5964" t="s">
        <v>4157</v>
      </c>
      <c r="F5964" t="s">
        <v>86</v>
      </c>
      <c r="G5964" s="5">
        <v>78</v>
      </c>
      <c r="H5964" t="s">
        <v>42</v>
      </c>
      <c r="I5964" t="s">
        <v>65</v>
      </c>
      <c r="J5964" t="s">
        <v>44</v>
      </c>
      <c r="N5964" s="24">
        <v>1989</v>
      </c>
      <c r="R5964" s="7">
        <v>35.226900000000001</v>
      </c>
      <c r="S5964" s="7">
        <v>-119.6294</v>
      </c>
      <c r="T5964" t="s">
        <v>46</v>
      </c>
      <c r="U5964" t="s">
        <v>15382</v>
      </c>
      <c r="V5964" t="s">
        <v>11665</v>
      </c>
      <c r="X5964" t="s">
        <v>8572</v>
      </c>
      <c r="Y5964" t="s">
        <v>3012</v>
      </c>
      <c r="Z5964" t="s">
        <v>3691</v>
      </c>
      <c r="AA5964" t="s">
        <v>15383</v>
      </c>
      <c r="AB5964" t="s">
        <v>15384</v>
      </c>
      <c r="AG5964" t="s">
        <v>15385</v>
      </c>
      <c r="AH5964" s="6">
        <v>13550</v>
      </c>
      <c r="AI5964" t="s">
        <v>15386</v>
      </c>
      <c r="AJ5964" t="s">
        <v>15387</v>
      </c>
    </row>
    <row r="5965" spans="1:36" ht="17.25" hidden="1" customHeight="1" x14ac:dyDescent="0.2">
      <c r="A5965" s="4" t="s">
        <v>15380</v>
      </c>
      <c r="B5965" t="s">
        <v>8398</v>
      </c>
      <c r="C5965" t="s">
        <v>15381</v>
      </c>
      <c r="E5965" t="s">
        <v>2134</v>
      </c>
      <c r="F5965" t="s">
        <v>86</v>
      </c>
      <c r="G5965" s="5">
        <v>78</v>
      </c>
      <c r="H5965" t="s">
        <v>42</v>
      </c>
      <c r="I5965" t="s">
        <v>65</v>
      </c>
      <c r="J5965" t="s">
        <v>44</v>
      </c>
      <c r="N5965" s="24">
        <v>1989</v>
      </c>
      <c r="R5965" s="7">
        <v>35.226900000000001</v>
      </c>
      <c r="S5965" s="7">
        <v>-119.6294</v>
      </c>
      <c r="T5965" t="s">
        <v>46</v>
      </c>
      <c r="U5965" t="s">
        <v>15382</v>
      </c>
      <c r="V5965" t="s">
        <v>11665</v>
      </c>
      <c r="X5965" t="s">
        <v>8572</v>
      </c>
      <c r="Y5965" t="s">
        <v>3012</v>
      </c>
      <c r="Z5965" t="s">
        <v>3691</v>
      </c>
      <c r="AA5965" t="s">
        <v>15383</v>
      </c>
      <c r="AB5965" t="s">
        <v>15388</v>
      </c>
      <c r="AG5965" t="s">
        <v>15385</v>
      </c>
      <c r="AH5965" s="6">
        <v>13551</v>
      </c>
      <c r="AI5965" t="s">
        <v>15386</v>
      </c>
      <c r="AJ5965" t="s">
        <v>15389</v>
      </c>
    </row>
    <row r="5966" spans="1:36" ht="17.25" hidden="1" customHeight="1" x14ac:dyDescent="0.2">
      <c r="A5966" s="4" t="s">
        <v>15380</v>
      </c>
      <c r="B5966" t="s">
        <v>8398</v>
      </c>
      <c r="C5966" t="s">
        <v>15381</v>
      </c>
      <c r="E5966" t="s">
        <v>4162</v>
      </c>
      <c r="F5966" t="s">
        <v>86</v>
      </c>
      <c r="G5966" s="5">
        <v>78</v>
      </c>
      <c r="H5966" t="s">
        <v>857</v>
      </c>
      <c r="I5966" t="s">
        <v>65</v>
      </c>
      <c r="J5966" t="s">
        <v>44</v>
      </c>
      <c r="N5966" s="24">
        <v>1989</v>
      </c>
      <c r="R5966" s="7">
        <v>35.226900000000001</v>
      </c>
      <c r="S5966" s="7">
        <v>-119.6294</v>
      </c>
      <c r="T5966" t="s">
        <v>46</v>
      </c>
      <c r="U5966" t="s">
        <v>15382</v>
      </c>
      <c r="V5966" t="s">
        <v>11665</v>
      </c>
      <c r="X5966" t="s">
        <v>8572</v>
      </c>
      <c r="Y5966" t="s">
        <v>3012</v>
      </c>
      <c r="Z5966" t="s">
        <v>3691</v>
      </c>
      <c r="AA5966" t="s">
        <v>15383</v>
      </c>
      <c r="AB5966" t="s">
        <v>13584</v>
      </c>
      <c r="AG5966" t="s">
        <v>15385</v>
      </c>
      <c r="AH5966" s="24">
        <v>13552</v>
      </c>
      <c r="AI5966" t="s">
        <v>15386</v>
      </c>
      <c r="AJ5966" t="s">
        <v>15390</v>
      </c>
    </row>
    <row r="5967" spans="1:36" ht="17.25" hidden="1" customHeight="1" x14ac:dyDescent="0.2">
      <c r="A5967" s="4" t="s">
        <v>15391</v>
      </c>
      <c r="B5967" t="s">
        <v>8398</v>
      </c>
      <c r="C5967" t="s">
        <v>15392</v>
      </c>
      <c r="E5967" t="s">
        <v>15393</v>
      </c>
      <c r="F5967" t="s">
        <v>86</v>
      </c>
      <c r="G5967" s="5">
        <v>289</v>
      </c>
      <c r="H5967" t="s">
        <v>42</v>
      </c>
      <c r="I5967" t="s">
        <v>43</v>
      </c>
      <c r="J5967" t="s">
        <v>559</v>
      </c>
      <c r="N5967" s="24">
        <v>2004</v>
      </c>
      <c r="R5967" s="7">
        <v>41.224355000000003</v>
      </c>
      <c r="S5967" s="7">
        <v>-73.099729999999994</v>
      </c>
      <c r="T5967" t="s">
        <v>46</v>
      </c>
      <c r="U5967" t="s">
        <v>11303</v>
      </c>
      <c r="V5967" t="s">
        <v>8411</v>
      </c>
      <c r="X5967" t="s">
        <v>8412</v>
      </c>
      <c r="Y5967" t="s">
        <v>3012</v>
      </c>
      <c r="Z5967" t="s">
        <v>3691</v>
      </c>
      <c r="AA5967" t="s">
        <v>15394</v>
      </c>
      <c r="AB5967" t="s">
        <v>15395</v>
      </c>
      <c r="AG5967" t="s">
        <v>15396</v>
      </c>
      <c r="AH5967" s="24">
        <v>25185</v>
      </c>
      <c r="AI5967" t="s">
        <v>15397</v>
      </c>
      <c r="AJ5967" t="s">
        <v>15398</v>
      </c>
    </row>
    <row r="5968" spans="1:36" ht="17.25" hidden="1" customHeight="1" x14ac:dyDescent="0.2">
      <c r="A5968" s="4" t="s">
        <v>15391</v>
      </c>
      <c r="B5968" t="s">
        <v>8398</v>
      </c>
      <c r="C5968" t="s">
        <v>15392</v>
      </c>
      <c r="E5968" t="s">
        <v>15399</v>
      </c>
      <c r="F5968" t="s">
        <v>86</v>
      </c>
      <c r="G5968" s="5">
        <v>289</v>
      </c>
      <c r="H5968" t="s">
        <v>42</v>
      </c>
      <c r="I5968" t="s">
        <v>43</v>
      </c>
      <c r="J5968" t="s">
        <v>559</v>
      </c>
      <c r="N5968" s="24">
        <v>2004</v>
      </c>
      <c r="R5968" s="7">
        <v>41.224355000000003</v>
      </c>
      <c r="S5968" s="7">
        <v>-73.099729999999994</v>
      </c>
      <c r="T5968" t="s">
        <v>46</v>
      </c>
      <c r="U5968" t="s">
        <v>11303</v>
      </c>
      <c r="V5968" t="s">
        <v>8411</v>
      </c>
      <c r="X5968" t="s">
        <v>8412</v>
      </c>
      <c r="Y5968" t="s">
        <v>3012</v>
      </c>
      <c r="Z5968" t="s">
        <v>3691</v>
      </c>
      <c r="AA5968" t="s">
        <v>15394</v>
      </c>
      <c r="AB5968" t="s">
        <v>15400</v>
      </c>
      <c r="AG5968" t="s">
        <v>15396</v>
      </c>
      <c r="AH5968" s="24">
        <v>25186</v>
      </c>
      <c r="AI5968" t="s">
        <v>15397</v>
      </c>
      <c r="AJ5968" t="s">
        <v>15401</v>
      </c>
    </row>
    <row r="5969" spans="1:36" ht="17.25" hidden="1" customHeight="1" x14ac:dyDescent="0.2">
      <c r="A5969" s="4" t="s">
        <v>15402</v>
      </c>
      <c r="B5969" t="s">
        <v>8398</v>
      </c>
      <c r="C5969" t="s">
        <v>15403</v>
      </c>
      <c r="E5969" t="s">
        <v>15404</v>
      </c>
      <c r="F5969" t="s">
        <v>86</v>
      </c>
      <c r="G5969" s="5">
        <v>249</v>
      </c>
      <c r="H5969" t="s">
        <v>42</v>
      </c>
      <c r="I5969" t="s">
        <v>43</v>
      </c>
      <c r="J5969" t="s">
        <v>559</v>
      </c>
      <c r="N5969" s="8">
        <v>1993</v>
      </c>
      <c r="R5969" s="7">
        <v>42.129361000000003</v>
      </c>
      <c r="S5969" s="7">
        <v>-71.511499999999998</v>
      </c>
      <c r="T5969" t="s">
        <v>46</v>
      </c>
      <c r="U5969" t="s">
        <v>11303</v>
      </c>
      <c r="V5969" t="s">
        <v>8491</v>
      </c>
      <c r="X5969" t="s">
        <v>8479</v>
      </c>
      <c r="Y5969" t="s">
        <v>3012</v>
      </c>
      <c r="Z5969" t="s">
        <v>3691</v>
      </c>
      <c r="AA5969" t="s">
        <v>15405</v>
      </c>
      <c r="AB5969" t="s">
        <v>13887</v>
      </c>
      <c r="AG5969" t="s">
        <v>15406</v>
      </c>
      <c r="AH5969" s="8" t="s">
        <v>15407</v>
      </c>
      <c r="AI5969" t="s">
        <v>15408</v>
      </c>
      <c r="AJ5969" t="s">
        <v>15409</v>
      </c>
    </row>
    <row r="5970" spans="1:36" ht="17.25" hidden="1" customHeight="1" x14ac:dyDescent="0.2">
      <c r="A5970" s="4" t="s">
        <v>15410</v>
      </c>
      <c r="B5970" t="s">
        <v>8398</v>
      </c>
      <c r="C5970" t="s">
        <v>15411</v>
      </c>
      <c r="E5970" t="s">
        <v>40</v>
      </c>
      <c r="F5970" t="s">
        <v>64</v>
      </c>
      <c r="G5970" s="5">
        <v>100</v>
      </c>
      <c r="H5970" t="s">
        <v>42</v>
      </c>
      <c r="I5970" t="s">
        <v>65</v>
      </c>
      <c r="J5970" t="s">
        <v>559</v>
      </c>
      <c r="N5970" s="24">
        <v>2002</v>
      </c>
      <c r="R5970" s="7">
        <v>35.159700000000001</v>
      </c>
      <c r="S5970" s="7">
        <v>-81.430599999999998</v>
      </c>
      <c r="T5970" t="s">
        <v>46</v>
      </c>
      <c r="U5970" t="s">
        <v>15412</v>
      </c>
      <c r="V5970" t="s">
        <v>9661</v>
      </c>
      <c r="X5970" t="s">
        <v>9662</v>
      </c>
      <c r="Y5970" t="s">
        <v>3012</v>
      </c>
      <c r="Z5970" t="s">
        <v>3691</v>
      </c>
      <c r="AA5970" t="s">
        <v>15413</v>
      </c>
      <c r="AB5970" t="s">
        <v>8690</v>
      </c>
      <c r="AG5970" t="s">
        <v>15414</v>
      </c>
      <c r="AH5970" s="6">
        <v>27956</v>
      </c>
      <c r="AI5970" t="s">
        <v>15415</v>
      </c>
      <c r="AJ5970" t="s">
        <v>15416</v>
      </c>
    </row>
    <row r="5971" spans="1:36" ht="17.25" hidden="1" customHeight="1" x14ac:dyDescent="0.2">
      <c r="A5971" s="4" t="s">
        <v>15410</v>
      </c>
      <c r="B5971" t="s">
        <v>8398</v>
      </c>
      <c r="C5971" t="s">
        <v>15411</v>
      </c>
      <c r="E5971" t="s">
        <v>56</v>
      </c>
      <c r="F5971" t="s">
        <v>64</v>
      </c>
      <c r="G5971" s="5">
        <v>100</v>
      </c>
      <c r="H5971" t="s">
        <v>42</v>
      </c>
      <c r="I5971" t="s">
        <v>65</v>
      </c>
      <c r="J5971" t="s">
        <v>559</v>
      </c>
      <c r="N5971" s="24">
        <v>2002</v>
      </c>
      <c r="R5971" s="7">
        <v>35.159700000000001</v>
      </c>
      <c r="S5971" s="7">
        <v>-81.430599999999998</v>
      </c>
      <c r="T5971" t="s">
        <v>46</v>
      </c>
      <c r="U5971" t="s">
        <v>15412</v>
      </c>
      <c r="V5971" t="s">
        <v>9661</v>
      </c>
      <c r="X5971" t="s">
        <v>9662</v>
      </c>
      <c r="Y5971" t="s">
        <v>3012</v>
      </c>
      <c r="Z5971" t="s">
        <v>3691</v>
      </c>
      <c r="AA5971" t="s">
        <v>15413</v>
      </c>
      <c r="AB5971" t="s">
        <v>8503</v>
      </c>
      <c r="AG5971" t="s">
        <v>15414</v>
      </c>
      <c r="AH5971" s="24">
        <v>27957</v>
      </c>
      <c r="AI5971" t="s">
        <v>15415</v>
      </c>
      <c r="AJ5971" t="s">
        <v>15417</v>
      </c>
    </row>
    <row r="5972" spans="1:36" ht="17.25" hidden="1" customHeight="1" x14ac:dyDescent="0.2">
      <c r="A5972" s="4" t="s">
        <v>15410</v>
      </c>
      <c r="B5972" t="s">
        <v>8398</v>
      </c>
      <c r="C5972" t="s">
        <v>15411</v>
      </c>
      <c r="E5972" t="s">
        <v>58</v>
      </c>
      <c r="F5972" t="s">
        <v>64</v>
      </c>
      <c r="G5972" s="5">
        <v>100</v>
      </c>
      <c r="H5972" t="s">
        <v>42</v>
      </c>
      <c r="I5972" t="s">
        <v>65</v>
      </c>
      <c r="J5972" t="s">
        <v>559</v>
      </c>
      <c r="N5972" s="24">
        <v>2002</v>
      </c>
      <c r="R5972" s="7">
        <v>35.159700000000001</v>
      </c>
      <c r="S5972" s="7">
        <v>-81.430599999999998</v>
      </c>
      <c r="T5972" t="s">
        <v>46</v>
      </c>
      <c r="U5972" t="s">
        <v>15412</v>
      </c>
      <c r="V5972" t="s">
        <v>9661</v>
      </c>
      <c r="X5972" t="s">
        <v>9662</v>
      </c>
      <c r="Y5972" t="s">
        <v>3012</v>
      </c>
      <c r="Z5972" t="s">
        <v>3691</v>
      </c>
      <c r="AA5972" t="s">
        <v>15413</v>
      </c>
      <c r="AB5972" t="s">
        <v>8595</v>
      </c>
      <c r="AG5972" t="s">
        <v>15414</v>
      </c>
      <c r="AH5972" s="24">
        <v>27958</v>
      </c>
      <c r="AI5972" t="s">
        <v>15415</v>
      </c>
      <c r="AJ5972" t="s">
        <v>15418</v>
      </c>
    </row>
    <row r="5973" spans="1:36" ht="17.25" hidden="1" customHeight="1" x14ac:dyDescent="0.2">
      <c r="A5973" s="4" t="s">
        <v>15410</v>
      </c>
      <c r="B5973" t="s">
        <v>8398</v>
      </c>
      <c r="C5973" t="s">
        <v>15411</v>
      </c>
      <c r="E5973" t="s">
        <v>191</v>
      </c>
      <c r="F5973" t="s">
        <v>64</v>
      </c>
      <c r="G5973" s="5">
        <v>100</v>
      </c>
      <c r="H5973" t="s">
        <v>42</v>
      </c>
      <c r="I5973" t="s">
        <v>65</v>
      </c>
      <c r="J5973" t="s">
        <v>559</v>
      </c>
      <c r="N5973" s="24">
        <v>2002</v>
      </c>
      <c r="R5973" s="7">
        <v>35.159700000000001</v>
      </c>
      <c r="S5973" s="7">
        <v>-81.430599999999998</v>
      </c>
      <c r="T5973" t="s">
        <v>46</v>
      </c>
      <c r="U5973" t="s">
        <v>15412</v>
      </c>
      <c r="V5973" t="s">
        <v>9661</v>
      </c>
      <c r="X5973" t="s">
        <v>9662</v>
      </c>
      <c r="Y5973" t="s">
        <v>3012</v>
      </c>
      <c r="Z5973" t="s">
        <v>3691</v>
      </c>
      <c r="AA5973" t="s">
        <v>15413</v>
      </c>
      <c r="AB5973" t="s">
        <v>8414</v>
      </c>
      <c r="AG5973" t="s">
        <v>15414</v>
      </c>
      <c r="AH5973" s="24">
        <v>27959</v>
      </c>
      <c r="AI5973" t="s">
        <v>15415</v>
      </c>
      <c r="AJ5973" t="s">
        <v>15419</v>
      </c>
    </row>
    <row r="5974" spans="1:36" ht="17.25" hidden="1" customHeight="1" x14ac:dyDescent="0.2">
      <c r="A5974" s="4" t="s">
        <v>15410</v>
      </c>
      <c r="B5974" t="s">
        <v>8398</v>
      </c>
      <c r="C5974" t="s">
        <v>15411</v>
      </c>
      <c r="E5974" t="s">
        <v>335</v>
      </c>
      <c r="F5974" t="s">
        <v>64</v>
      </c>
      <c r="G5974" s="5">
        <v>100</v>
      </c>
      <c r="H5974" t="s">
        <v>42</v>
      </c>
      <c r="I5974" t="s">
        <v>65</v>
      </c>
      <c r="J5974" t="s">
        <v>559</v>
      </c>
      <c r="N5974" s="24">
        <v>2003</v>
      </c>
      <c r="R5974" s="7">
        <v>35.159700000000001</v>
      </c>
      <c r="S5974" s="7">
        <v>-81.430599999999998</v>
      </c>
      <c r="T5974" t="s">
        <v>46</v>
      </c>
      <c r="U5974" t="s">
        <v>15412</v>
      </c>
      <c r="V5974" t="s">
        <v>9661</v>
      </c>
      <c r="X5974" t="s">
        <v>9662</v>
      </c>
      <c r="Y5974" t="s">
        <v>3012</v>
      </c>
      <c r="Z5974" t="s">
        <v>3691</v>
      </c>
      <c r="AA5974" t="s">
        <v>15413</v>
      </c>
      <c r="AB5974" t="s">
        <v>8427</v>
      </c>
      <c r="AG5974" t="s">
        <v>15414</v>
      </c>
      <c r="AH5974" s="24">
        <v>27960</v>
      </c>
      <c r="AI5974" t="s">
        <v>15415</v>
      </c>
      <c r="AJ5974" t="s">
        <v>15420</v>
      </c>
    </row>
    <row r="5975" spans="1:36" ht="17.25" hidden="1" customHeight="1" x14ac:dyDescent="0.2">
      <c r="A5975" s="4" t="s">
        <v>15410</v>
      </c>
      <c r="B5975" t="s">
        <v>8398</v>
      </c>
      <c r="C5975" t="s">
        <v>15411</v>
      </c>
      <c r="E5975" t="s">
        <v>1157</v>
      </c>
      <c r="F5975" t="s">
        <v>64</v>
      </c>
      <c r="G5975" s="5">
        <v>100</v>
      </c>
      <c r="H5975" t="s">
        <v>42</v>
      </c>
      <c r="I5975" t="s">
        <v>65</v>
      </c>
      <c r="J5975" t="s">
        <v>559</v>
      </c>
      <c r="N5975" s="24">
        <v>2003</v>
      </c>
      <c r="R5975" s="7">
        <v>35.159700000000001</v>
      </c>
      <c r="S5975" s="7">
        <v>-81.430599999999998</v>
      </c>
      <c r="T5975" t="s">
        <v>46</v>
      </c>
      <c r="U5975" t="s">
        <v>15412</v>
      </c>
      <c r="V5975" t="s">
        <v>9661</v>
      </c>
      <c r="X5975" t="s">
        <v>9662</v>
      </c>
      <c r="Y5975" t="s">
        <v>3012</v>
      </c>
      <c r="Z5975" t="s">
        <v>3691</v>
      </c>
      <c r="AA5975" t="s">
        <v>15413</v>
      </c>
      <c r="AB5975" t="s">
        <v>8429</v>
      </c>
      <c r="AG5975" t="s">
        <v>15414</v>
      </c>
      <c r="AH5975" s="24">
        <v>27961</v>
      </c>
      <c r="AI5975" t="s">
        <v>15415</v>
      </c>
      <c r="AJ5975" t="s">
        <v>15421</v>
      </c>
    </row>
    <row r="5976" spans="1:36" ht="17.25" hidden="1" customHeight="1" x14ac:dyDescent="0.2">
      <c r="A5976" s="4" t="s">
        <v>15410</v>
      </c>
      <c r="B5976" t="s">
        <v>8398</v>
      </c>
      <c r="C5976" t="s">
        <v>15411</v>
      </c>
      <c r="E5976" t="s">
        <v>2297</v>
      </c>
      <c r="F5976" t="s">
        <v>64</v>
      </c>
      <c r="G5976" s="5">
        <v>100</v>
      </c>
      <c r="H5976" t="s">
        <v>42</v>
      </c>
      <c r="I5976" t="s">
        <v>65</v>
      </c>
      <c r="J5976" t="s">
        <v>559</v>
      </c>
      <c r="N5976" s="24">
        <v>2003</v>
      </c>
      <c r="R5976" s="7">
        <v>35.159700000000001</v>
      </c>
      <c r="S5976" s="7">
        <v>-81.430599999999998</v>
      </c>
      <c r="T5976" t="s">
        <v>46</v>
      </c>
      <c r="U5976" t="s">
        <v>15412</v>
      </c>
      <c r="V5976" t="s">
        <v>9661</v>
      </c>
      <c r="X5976" t="s">
        <v>9662</v>
      </c>
      <c r="Y5976" t="s">
        <v>3012</v>
      </c>
      <c r="Z5976" t="s">
        <v>3691</v>
      </c>
      <c r="AA5976" t="s">
        <v>15413</v>
      </c>
      <c r="AB5976" t="s">
        <v>8431</v>
      </c>
      <c r="AG5976" t="s">
        <v>15414</v>
      </c>
      <c r="AH5976" s="24">
        <v>27962</v>
      </c>
      <c r="AI5976" t="s">
        <v>15415</v>
      </c>
      <c r="AJ5976" t="s">
        <v>15422</v>
      </c>
    </row>
    <row r="5977" spans="1:36" ht="17.25" hidden="1" customHeight="1" x14ac:dyDescent="0.2">
      <c r="A5977" s="4" t="s">
        <v>15410</v>
      </c>
      <c r="B5977" t="s">
        <v>8398</v>
      </c>
      <c r="C5977" t="s">
        <v>15411</v>
      </c>
      <c r="E5977" t="s">
        <v>3929</v>
      </c>
      <c r="F5977" t="s">
        <v>64</v>
      </c>
      <c r="G5977" s="5">
        <v>100</v>
      </c>
      <c r="H5977" t="s">
        <v>42</v>
      </c>
      <c r="I5977" t="s">
        <v>65</v>
      </c>
      <c r="J5977" t="s">
        <v>559</v>
      </c>
      <c r="N5977" s="24">
        <v>2003</v>
      </c>
      <c r="R5977" s="7">
        <v>35.159700000000001</v>
      </c>
      <c r="S5977" s="7">
        <v>-81.430599999999998</v>
      </c>
      <c r="T5977" t="s">
        <v>46</v>
      </c>
      <c r="U5977" t="s">
        <v>15412</v>
      </c>
      <c r="V5977" t="s">
        <v>9661</v>
      </c>
      <c r="X5977" t="s">
        <v>9662</v>
      </c>
      <c r="Y5977" t="s">
        <v>3012</v>
      </c>
      <c r="Z5977" t="s">
        <v>3691</v>
      </c>
      <c r="AA5977" t="s">
        <v>15413</v>
      </c>
      <c r="AB5977" t="s">
        <v>8726</v>
      </c>
      <c r="AG5977" t="s">
        <v>15414</v>
      </c>
      <c r="AH5977" s="24">
        <v>27963</v>
      </c>
      <c r="AI5977" t="s">
        <v>15415</v>
      </c>
      <c r="AJ5977" t="s">
        <v>15423</v>
      </c>
    </row>
    <row r="5978" spans="1:36" ht="17.25" hidden="1" customHeight="1" x14ac:dyDescent="0.2">
      <c r="A5978" s="4" t="s">
        <v>15430</v>
      </c>
      <c r="B5978" t="s">
        <v>8398</v>
      </c>
      <c r="C5978" t="s">
        <v>15431</v>
      </c>
      <c r="E5978" t="s">
        <v>8629</v>
      </c>
      <c r="F5978" t="s">
        <v>86</v>
      </c>
      <c r="G5978" s="5">
        <v>428</v>
      </c>
      <c r="H5978" t="s">
        <v>42</v>
      </c>
      <c r="I5978" t="s">
        <v>43</v>
      </c>
      <c r="J5978" t="s">
        <v>559</v>
      </c>
      <c r="N5978" s="8">
        <v>2001</v>
      </c>
      <c r="R5978" s="7">
        <v>42.112290999999999</v>
      </c>
      <c r="S5978" s="7">
        <v>-72.015110000000007</v>
      </c>
      <c r="T5978" t="s">
        <v>46</v>
      </c>
      <c r="U5978" t="s">
        <v>15432</v>
      </c>
      <c r="V5978" t="s">
        <v>8491</v>
      </c>
      <c r="X5978" t="s">
        <v>8479</v>
      </c>
      <c r="Y5978" t="s">
        <v>3012</v>
      </c>
      <c r="Z5978" t="s">
        <v>3691</v>
      </c>
      <c r="AA5978" t="s">
        <v>15433</v>
      </c>
      <c r="AB5978" t="s">
        <v>9955</v>
      </c>
      <c r="AG5978" t="s">
        <v>15434</v>
      </c>
      <c r="AH5978" s="8" t="s">
        <v>15435</v>
      </c>
      <c r="AI5978" t="s">
        <v>15436</v>
      </c>
      <c r="AJ5978" t="s">
        <v>15437</v>
      </c>
    </row>
    <row r="5979" spans="1:36" ht="17.25" hidden="1" customHeight="1" x14ac:dyDescent="0.2">
      <c r="A5979" s="4" t="s">
        <v>15438</v>
      </c>
      <c r="B5979" t="s">
        <v>8398</v>
      </c>
      <c r="C5979" t="s">
        <v>15439</v>
      </c>
      <c r="E5979" t="s">
        <v>565</v>
      </c>
      <c r="F5979" t="s">
        <v>86</v>
      </c>
      <c r="G5979" s="5">
        <v>319</v>
      </c>
      <c r="H5979" t="s">
        <v>42</v>
      </c>
      <c r="I5979" t="s">
        <v>43</v>
      </c>
      <c r="J5979" t="s">
        <v>559</v>
      </c>
      <c r="N5979" s="8">
        <v>2008</v>
      </c>
      <c r="R5979" s="7">
        <v>46.138824</v>
      </c>
      <c r="S5979" s="7">
        <v>-122.9855</v>
      </c>
      <c r="T5979" t="s">
        <v>46</v>
      </c>
      <c r="U5979" t="s">
        <v>11511</v>
      </c>
      <c r="V5979" t="s">
        <v>15440</v>
      </c>
      <c r="X5979" t="s">
        <v>8446</v>
      </c>
      <c r="Y5979" t="s">
        <v>3012</v>
      </c>
      <c r="Z5979" t="s">
        <v>3691</v>
      </c>
      <c r="AA5979" t="s">
        <v>15441</v>
      </c>
      <c r="AB5979" t="s">
        <v>15442</v>
      </c>
      <c r="AH5979" s="27"/>
      <c r="AI5979" t="s">
        <v>15443</v>
      </c>
      <c r="AJ5979" t="s">
        <v>15444</v>
      </c>
    </row>
    <row r="5980" spans="1:36" ht="17.25" hidden="1" customHeight="1" x14ac:dyDescent="0.2">
      <c r="A5980" s="4" t="s">
        <v>15445</v>
      </c>
      <c r="B5980" t="s">
        <v>8398</v>
      </c>
      <c r="C5980" t="s">
        <v>15446</v>
      </c>
      <c r="E5980" t="s">
        <v>40</v>
      </c>
      <c r="F5980" t="s">
        <v>86</v>
      </c>
      <c r="G5980" s="5">
        <v>50</v>
      </c>
      <c r="H5980" t="s">
        <v>42</v>
      </c>
      <c r="I5980" t="s">
        <v>65</v>
      </c>
      <c r="J5980" t="s">
        <v>559</v>
      </c>
      <c r="N5980" s="24">
        <v>2007</v>
      </c>
      <c r="R5980" s="7">
        <v>34.005299999999998</v>
      </c>
      <c r="S5980" s="7">
        <v>-117.5604</v>
      </c>
      <c r="T5980" t="s">
        <v>46</v>
      </c>
      <c r="U5980" t="s">
        <v>4979</v>
      </c>
      <c r="V5980" t="s">
        <v>8571</v>
      </c>
      <c r="X5980" t="s">
        <v>8572</v>
      </c>
      <c r="Y5980" t="s">
        <v>3012</v>
      </c>
      <c r="Z5980" t="s">
        <v>3691</v>
      </c>
      <c r="AA5980" t="s">
        <v>15447</v>
      </c>
      <c r="AB5980" t="s">
        <v>8690</v>
      </c>
      <c r="AG5980" t="s">
        <v>15448</v>
      </c>
      <c r="AH5980" s="24">
        <v>33117</v>
      </c>
      <c r="AI5980" t="s">
        <v>15449</v>
      </c>
      <c r="AJ5980" t="s">
        <v>15450</v>
      </c>
    </row>
    <row r="5981" spans="1:36" ht="17.25" hidden="1" customHeight="1" x14ac:dyDescent="0.2">
      <c r="A5981" s="4" t="s">
        <v>15451</v>
      </c>
      <c r="B5981" t="s">
        <v>8398</v>
      </c>
      <c r="C5981" t="s">
        <v>15452</v>
      </c>
      <c r="E5981" t="s">
        <v>40</v>
      </c>
      <c r="F5981" t="s">
        <v>86</v>
      </c>
      <c r="G5981" s="5">
        <v>53</v>
      </c>
      <c r="H5981" t="s">
        <v>42</v>
      </c>
      <c r="I5981" t="s">
        <v>65</v>
      </c>
      <c r="J5981" t="s">
        <v>559</v>
      </c>
      <c r="N5981" s="24">
        <v>2005</v>
      </c>
      <c r="R5981" s="7">
        <v>32.876899999999999</v>
      </c>
      <c r="S5981" s="7">
        <v>-117.1664</v>
      </c>
      <c r="T5981" t="s">
        <v>46</v>
      </c>
      <c r="U5981" t="s">
        <v>9963</v>
      </c>
      <c r="V5981" t="s">
        <v>9963</v>
      </c>
      <c r="X5981" t="s">
        <v>8572</v>
      </c>
      <c r="Y5981" t="s">
        <v>3012</v>
      </c>
      <c r="Z5981" t="s">
        <v>3691</v>
      </c>
      <c r="AA5981" t="s">
        <v>15453</v>
      </c>
      <c r="AB5981" t="s">
        <v>8690</v>
      </c>
      <c r="AG5981" t="s">
        <v>15454</v>
      </c>
      <c r="AH5981" s="6">
        <v>31160</v>
      </c>
      <c r="AI5981" t="s">
        <v>15455</v>
      </c>
      <c r="AJ5981" t="s">
        <v>15456</v>
      </c>
    </row>
    <row r="5982" spans="1:36" ht="17.25" hidden="1" customHeight="1" x14ac:dyDescent="0.2">
      <c r="A5982" s="4" t="s">
        <v>15451</v>
      </c>
      <c r="B5982" t="s">
        <v>8398</v>
      </c>
      <c r="C5982" t="s">
        <v>15452</v>
      </c>
      <c r="E5982" t="s">
        <v>56</v>
      </c>
      <c r="F5982" t="s">
        <v>86</v>
      </c>
      <c r="G5982" s="5">
        <v>53</v>
      </c>
      <c r="H5982" t="s">
        <v>42</v>
      </c>
      <c r="I5982" t="s">
        <v>65</v>
      </c>
      <c r="J5982" t="s">
        <v>559</v>
      </c>
      <c r="N5982" s="24">
        <v>2009</v>
      </c>
      <c r="R5982" s="7">
        <v>32.876899999999999</v>
      </c>
      <c r="S5982" s="7">
        <v>-117.1664</v>
      </c>
      <c r="T5982" t="s">
        <v>46</v>
      </c>
      <c r="U5982" t="s">
        <v>9963</v>
      </c>
      <c r="V5982" t="s">
        <v>9963</v>
      </c>
      <c r="X5982" t="s">
        <v>8572</v>
      </c>
      <c r="Y5982" t="s">
        <v>3012</v>
      </c>
      <c r="Z5982" t="s">
        <v>3691</v>
      </c>
      <c r="AA5982" t="s">
        <v>15453</v>
      </c>
      <c r="AB5982" t="s">
        <v>8503</v>
      </c>
      <c r="AG5982" t="s">
        <v>15454</v>
      </c>
      <c r="AH5982" s="6">
        <v>38828</v>
      </c>
      <c r="AI5982" t="s">
        <v>15455</v>
      </c>
      <c r="AJ5982" t="s">
        <v>15457</v>
      </c>
    </row>
    <row r="5983" spans="1:36" ht="17.25" hidden="1" customHeight="1" x14ac:dyDescent="0.2">
      <c r="A5983" s="4" t="s">
        <v>15486</v>
      </c>
      <c r="B5983" t="s">
        <v>8398</v>
      </c>
      <c r="C5983" t="s">
        <v>15487</v>
      </c>
      <c r="E5983" t="s">
        <v>696</v>
      </c>
      <c r="F5983" t="s">
        <v>64</v>
      </c>
      <c r="G5983" s="5">
        <v>59</v>
      </c>
      <c r="H5983" t="s">
        <v>42</v>
      </c>
      <c r="I5983" t="s">
        <v>65</v>
      </c>
      <c r="J5983" t="s">
        <v>559</v>
      </c>
      <c r="N5983" s="24">
        <v>2001</v>
      </c>
      <c r="R5983" s="7">
        <v>40.620600000000003</v>
      </c>
      <c r="S5983" s="7">
        <v>-85.305700000000002</v>
      </c>
      <c r="T5983" t="s">
        <v>46</v>
      </c>
      <c r="U5983" t="s">
        <v>15488</v>
      </c>
      <c r="V5983" t="s">
        <v>15489</v>
      </c>
      <c r="X5983" t="s">
        <v>8422</v>
      </c>
      <c r="Y5983" t="s">
        <v>3012</v>
      </c>
      <c r="Z5983" t="s">
        <v>3691</v>
      </c>
      <c r="AA5983" t="s">
        <v>15490</v>
      </c>
      <c r="AB5983" t="s">
        <v>8914</v>
      </c>
      <c r="AG5983" t="s">
        <v>15491</v>
      </c>
      <c r="AH5983" s="6">
        <v>26177</v>
      </c>
      <c r="AI5983" t="s">
        <v>15492</v>
      </c>
      <c r="AJ5983" t="s">
        <v>15493</v>
      </c>
    </row>
    <row r="5984" spans="1:36" ht="17.25" hidden="1" customHeight="1" x14ac:dyDescent="0.2">
      <c r="A5984" s="4" t="s">
        <v>15486</v>
      </c>
      <c r="B5984" t="s">
        <v>8398</v>
      </c>
      <c r="C5984" t="s">
        <v>15487</v>
      </c>
      <c r="E5984" t="s">
        <v>703</v>
      </c>
      <c r="F5984" t="s">
        <v>64</v>
      </c>
      <c r="G5984" s="5">
        <v>59</v>
      </c>
      <c r="H5984" t="s">
        <v>42</v>
      </c>
      <c r="I5984" t="s">
        <v>65</v>
      </c>
      <c r="J5984" t="s">
        <v>559</v>
      </c>
      <c r="N5984" s="24">
        <v>2001</v>
      </c>
      <c r="R5984" s="7">
        <v>40.620600000000003</v>
      </c>
      <c r="S5984" s="7">
        <v>-85.305700000000002</v>
      </c>
      <c r="T5984" t="s">
        <v>46</v>
      </c>
      <c r="U5984" t="s">
        <v>15488</v>
      </c>
      <c r="V5984" t="s">
        <v>15489</v>
      </c>
      <c r="X5984" t="s">
        <v>8422</v>
      </c>
      <c r="Y5984" t="s">
        <v>3012</v>
      </c>
      <c r="Z5984" t="s">
        <v>3691</v>
      </c>
      <c r="AA5984" t="s">
        <v>15490</v>
      </c>
      <c r="AB5984" t="s">
        <v>8916</v>
      </c>
      <c r="AG5984" t="s">
        <v>15491</v>
      </c>
      <c r="AH5984" s="6">
        <v>26178</v>
      </c>
      <c r="AI5984" t="s">
        <v>15492</v>
      </c>
      <c r="AJ5984" t="s">
        <v>15494</v>
      </c>
    </row>
    <row r="5985" spans="1:36" ht="17.25" hidden="1" customHeight="1" x14ac:dyDescent="0.2">
      <c r="A5985" s="4" t="s">
        <v>15486</v>
      </c>
      <c r="B5985" t="s">
        <v>8398</v>
      </c>
      <c r="C5985" t="s">
        <v>15487</v>
      </c>
      <c r="E5985" t="s">
        <v>738</v>
      </c>
      <c r="F5985" t="s">
        <v>64</v>
      </c>
      <c r="G5985" s="5">
        <v>59</v>
      </c>
      <c r="H5985" t="s">
        <v>42</v>
      </c>
      <c r="I5985" t="s">
        <v>65</v>
      </c>
      <c r="J5985" t="s">
        <v>559</v>
      </c>
      <c r="N5985" s="24">
        <v>2001</v>
      </c>
      <c r="R5985" s="7">
        <v>40.620600000000003</v>
      </c>
      <c r="S5985" s="7">
        <v>-85.305700000000002</v>
      </c>
      <c r="T5985" t="s">
        <v>46</v>
      </c>
      <c r="U5985" t="s">
        <v>15488</v>
      </c>
      <c r="V5985" t="s">
        <v>15489</v>
      </c>
      <c r="X5985" t="s">
        <v>8422</v>
      </c>
      <c r="Y5985" t="s">
        <v>3012</v>
      </c>
      <c r="Z5985" t="s">
        <v>3691</v>
      </c>
      <c r="AA5985" t="s">
        <v>15490</v>
      </c>
      <c r="AB5985" t="s">
        <v>8803</v>
      </c>
      <c r="AG5985" t="s">
        <v>15491</v>
      </c>
      <c r="AH5985" s="24">
        <v>26179</v>
      </c>
      <c r="AI5985" t="s">
        <v>15492</v>
      </c>
      <c r="AJ5985" t="s">
        <v>15495</v>
      </c>
    </row>
    <row r="5986" spans="1:36" ht="17.25" hidden="1" customHeight="1" x14ac:dyDescent="0.2">
      <c r="A5986" s="4" t="s">
        <v>15486</v>
      </c>
      <c r="B5986" t="s">
        <v>8398</v>
      </c>
      <c r="C5986" t="s">
        <v>15487</v>
      </c>
      <c r="E5986" t="s">
        <v>740</v>
      </c>
      <c r="F5986" t="s">
        <v>64</v>
      </c>
      <c r="G5986" s="5">
        <v>59</v>
      </c>
      <c r="H5986" t="s">
        <v>42</v>
      </c>
      <c r="I5986" t="s">
        <v>65</v>
      </c>
      <c r="J5986" t="s">
        <v>559</v>
      </c>
      <c r="N5986" s="24">
        <v>2001</v>
      </c>
      <c r="R5986" s="7">
        <v>40.620600000000003</v>
      </c>
      <c r="S5986" s="7">
        <v>-85.305700000000002</v>
      </c>
      <c r="T5986" t="s">
        <v>46</v>
      </c>
      <c r="U5986" t="s">
        <v>15488</v>
      </c>
      <c r="V5986" t="s">
        <v>15489</v>
      </c>
      <c r="X5986" t="s">
        <v>8422</v>
      </c>
      <c r="Y5986" t="s">
        <v>3012</v>
      </c>
      <c r="Z5986" t="s">
        <v>3691</v>
      </c>
      <c r="AA5986" t="s">
        <v>15490</v>
      </c>
      <c r="AB5986" t="s">
        <v>8807</v>
      </c>
      <c r="AG5986" t="s">
        <v>15491</v>
      </c>
      <c r="AH5986" s="24">
        <v>26180</v>
      </c>
      <c r="AI5986" t="s">
        <v>15492</v>
      </c>
      <c r="AJ5986" t="s">
        <v>15496</v>
      </c>
    </row>
    <row r="5987" spans="1:36" ht="17.25" hidden="1" customHeight="1" x14ac:dyDescent="0.2">
      <c r="A5987" s="4" t="s">
        <v>8590</v>
      </c>
      <c r="B5987" t="s">
        <v>8398</v>
      </c>
      <c r="C5987" t="s">
        <v>8591</v>
      </c>
      <c r="E5987" t="s">
        <v>58</v>
      </c>
      <c r="F5987" t="s">
        <v>86</v>
      </c>
      <c r="G5987" s="5">
        <v>310</v>
      </c>
      <c r="H5987" t="s">
        <v>42</v>
      </c>
      <c r="I5987" t="s">
        <v>240</v>
      </c>
      <c r="J5987" t="s">
        <v>559</v>
      </c>
      <c r="N5987" s="24">
        <v>1961</v>
      </c>
      <c r="P5987" s="24">
        <v>2023</v>
      </c>
      <c r="R5987" s="7">
        <v>33.767229</v>
      </c>
      <c r="S5987" s="7">
        <v>-118.1002</v>
      </c>
      <c r="T5987" t="s">
        <v>46</v>
      </c>
      <c r="U5987" t="s">
        <v>8592</v>
      </c>
      <c r="V5987" t="s">
        <v>8593</v>
      </c>
      <c r="X5987" t="s">
        <v>8572</v>
      </c>
      <c r="Y5987" t="s">
        <v>3012</v>
      </c>
      <c r="Z5987" t="s">
        <v>3691</v>
      </c>
      <c r="AA5987" t="s">
        <v>8594</v>
      </c>
      <c r="AB5987" t="s">
        <v>8595</v>
      </c>
      <c r="AC5987" t="s">
        <v>8596</v>
      </c>
      <c r="AG5987" t="s">
        <v>8597</v>
      </c>
      <c r="AH5987" s="6">
        <v>262</v>
      </c>
      <c r="AI5987" t="s">
        <v>8598</v>
      </c>
      <c r="AJ5987" t="s">
        <v>8599</v>
      </c>
    </row>
    <row r="5988" spans="1:36" ht="17.25" hidden="1" customHeight="1" x14ac:dyDescent="0.2">
      <c r="A5988" s="4" t="s">
        <v>8950</v>
      </c>
      <c r="B5988" t="s">
        <v>8398</v>
      </c>
      <c r="C5988" t="s">
        <v>8951</v>
      </c>
      <c r="E5988" t="s">
        <v>191</v>
      </c>
      <c r="F5988" t="s">
        <v>64</v>
      </c>
      <c r="G5988" s="5">
        <v>387</v>
      </c>
      <c r="H5988" t="s">
        <v>857</v>
      </c>
      <c r="I5988" t="s">
        <v>240</v>
      </c>
      <c r="J5988" t="s">
        <v>559</v>
      </c>
      <c r="N5988" s="24">
        <v>1961</v>
      </c>
      <c r="R5988" s="7">
        <v>40.787674000000003</v>
      </c>
      <c r="S5988" s="7">
        <v>-73.912559999999999</v>
      </c>
      <c r="T5988" t="s">
        <v>46</v>
      </c>
      <c r="U5988" t="s">
        <v>8921</v>
      </c>
      <c r="V5988" t="s">
        <v>8922</v>
      </c>
      <c r="X5988" t="s">
        <v>8437</v>
      </c>
      <c r="Y5988" t="s">
        <v>3012</v>
      </c>
      <c r="Z5988" t="s">
        <v>3691</v>
      </c>
      <c r="AA5988" t="s">
        <v>8952</v>
      </c>
      <c r="AB5988" t="s">
        <v>8414</v>
      </c>
      <c r="AG5988" t="s">
        <v>8953</v>
      </c>
      <c r="AH5988" s="6">
        <v>812</v>
      </c>
      <c r="AI5988" t="s">
        <v>8954</v>
      </c>
      <c r="AJ5988" t="s">
        <v>8957</v>
      </c>
    </row>
    <row r="5989" spans="1:36" ht="17.25" hidden="1" customHeight="1" x14ac:dyDescent="0.2">
      <c r="A5989" s="4" t="s">
        <v>15504</v>
      </c>
      <c r="B5989" t="s">
        <v>8398</v>
      </c>
      <c r="C5989" t="s">
        <v>15505</v>
      </c>
      <c r="E5989" t="s">
        <v>58</v>
      </c>
      <c r="F5989" t="s">
        <v>86</v>
      </c>
      <c r="G5989" s="5">
        <v>135</v>
      </c>
      <c r="H5989" t="s">
        <v>42</v>
      </c>
      <c r="I5989" t="s">
        <v>240</v>
      </c>
      <c r="J5989" t="s">
        <v>559</v>
      </c>
      <c r="N5989" s="24">
        <v>1975</v>
      </c>
      <c r="R5989" s="7">
        <v>36.437249999999999</v>
      </c>
      <c r="S5989" s="7">
        <v>-99.225430000000003</v>
      </c>
      <c r="T5989" t="s">
        <v>46</v>
      </c>
      <c r="U5989" t="s">
        <v>15506</v>
      </c>
      <c r="V5989" t="s">
        <v>15507</v>
      </c>
      <c r="X5989" t="s">
        <v>8734</v>
      </c>
      <c r="Y5989" t="s">
        <v>3012</v>
      </c>
      <c r="Z5989" t="s">
        <v>3691</v>
      </c>
      <c r="AA5989" t="s">
        <v>15508</v>
      </c>
      <c r="AB5989" t="s">
        <v>8595</v>
      </c>
      <c r="AG5989" t="s">
        <v>15509</v>
      </c>
      <c r="AH5989" s="24">
        <v>14058</v>
      </c>
      <c r="AI5989" t="s">
        <v>15510</v>
      </c>
      <c r="AJ5989" t="s">
        <v>15512</v>
      </c>
    </row>
    <row r="5990" spans="1:36" ht="17.25" hidden="1" customHeight="1" x14ac:dyDescent="0.2">
      <c r="A5990" s="4" t="s">
        <v>15513</v>
      </c>
      <c r="B5990" t="s">
        <v>8398</v>
      </c>
      <c r="C5990" t="s">
        <v>15514</v>
      </c>
      <c r="E5990" t="s">
        <v>8444</v>
      </c>
      <c r="F5990" t="s">
        <v>64</v>
      </c>
      <c r="G5990" s="5">
        <v>89</v>
      </c>
      <c r="H5990" t="s">
        <v>42</v>
      </c>
      <c r="I5990" t="s">
        <v>65</v>
      </c>
      <c r="J5990" t="s">
        <v>559</v>
      </c>
      <c r="N5990" s="6">
        <v>1988</v>
      </c>
      <c r="R5990" s="7">
        <v>32.335799999999999</v>
      </c>
      <c r="S5990" s="7">
        <v>-100.9156</v>
      </c>
      <c r="T5990" t="s">
        <v>46</v>
      </c>
      <c r="U5990" t="s">
        <v>15515</v>
      </c>
      <c r="V5990" t="s">
        <v>9111</v>
      </c>
      <c r="X5990" t="s">
        <v>8584</v>
      </c>
      <c r="Y5990" t="s">
        <v>3012</v>
      </c>
      <c r="Z5990" t="s">
        <v>3691</v>
      </c>
      <c r="AA5990" t="s">
        <v>15516</v>
      </c>
      <c r="AB5990" t="s">
        <v>8449</v>
      </c>
      <c r="AG5990" t="s">
        <v>15517</v>
      </c>
      <c r="AH5990" s="24">
        <v>14102</v>
      </c>
      <c r="AI5990" t="s">
        <v>15518</v>
      </c>
      <c r="AJ5990" t="s">
        <v>15519</v>
      </c>
    </row>
    <row r="5991" spans="1:36" ht="17.25" hidden="1" customHeight="1" x14ac:dyDescent="0.2">
      <c r="A5991" s="4" t="s">
        <v>15513</v>
      </c>
      <c r="B5991" t="s">
        <v>8398</v>
      </c>
      <c r="C5991" t="s">
        <v>15514</v>
      </c>
      <c r="E5991" t="s">
        <v>8453</v>
      </c>
      <c r="F5991" t="s">
        <v>64</v>
      </c>
      <c r="G5991" s="5">
        <v>89</v>
      </c>
      <c r="H5991" t="s">
        <v>42</v>
      </c>
      <c r="I5991" t="s">
        <v>65</v>
      </c>
      <c r="J5991" t="s">
        <v>559</v>
      </c>
      <c r="N5991" s="24">
        <v>1988</v>
      </c>
      <c r="R5991" s="7">
        <v>32.335799999999999</v>
      </c>
      <c r="S5991" s="7">
        <v>-100.9156</v>
      </c>
      <c r="T5991" t="s">
        <v>46</v>
      </c>
      <c r="U5991" t="s">
        <v>15515</v>
      </c>
      <c r="V5991" t="s">
        <v>9111</v>
      </c>
      <c r="X5991" t="s">
        <v>8584</v>
      </c>
      <c r="Y5991" t="s">
        <v>3012</v>
      </c>
      <c r="Z5991" t="s">
        <v>3691</v>
      </c>
      <c r="AA5991" t="s">
        <v>15516</v>
      </c>
      <c r="AB5991" t="s">
        <v>8454</v>
      </c>
      <c r="AG5991" t="s">
        <v>15517</v>
      </c>
      <c r="AH5991" s="24">
        <v>14103</v>
      </c>
      <c r="AI5991" t="s">
        <v>15518</v>
      </c>
      <c r="AJ5991" t="s">
        <v>15520</v>
      </c>
    </row>
    <row r="5992" spans="1:36" ht="17.25" hidden="1" customHeight="1" x14ac:dyDescent="0.2">
      <c r="A5992" s="4" t="s">
        <v>15513</v>
      </c>
      <c r="B5992" t="s">
        <v>8398</v>
      </c>
      <c r="C5992" t="s">
        <v>15514</v>
      </c>
      <c r="E5992" t="s">
        <v>8456</v>
      </c>
      <c r="F5992" t="s">
        <v>64</v>
      </c>
      <c r="G5992" s="5">
        <v>89</v>
      </c>
      <c r="H5992" t="s">
        <v>42</v>
      </c>
      <c r="I5992" t="s">
        <v>65</v>
      </c>
      <c r="J5992" t="s">
        <v>559</v>
      </c>
      <c r="N5992" s="24">
        <v>1988</v>
      </c>
      <c r="R5992" s="7">
        <v>32.335799999999999</v>
      </c>
      <c r="S5992" s="7">
        <v>-100.9156</v>
      </c>
      <c r="T5992" t="s">
        <v>46</v>
      </c>
      <c r="U5992" t="s">
        <v>15515</v>
      </c>
      <c r="V5992" t="s">
        <v>9111</v>
      </c>
      <c r="X5992" t="s">
        <v>8584</v>
      </c>
      <c r="Y5992" t="s">
        <v>3012</v>
      </c>
      <c r="Z5992" t="s">
        <v>3691</v>
      </c>
      <c r="AA5992" t="s">
        <v>15516</v>
      </c>
      <c r="AB5992" t="s">
        <v>8457</v>
      </c>
      <c r="AG5992" t="s">
        <v>15517</v>
      </c>
      <c r="AH5992" s="24">
        <v>14104</v>
      </c>
      <c r="AI5992" t="s">
        <v>15518</v>
      </c>
      <c r="AJ5992" t="s">
        <v>15521</v>
      </c>
    </row>
    <row r="5993" spans="1:36" ht="17.25" hidden="1" customHeight="1" x14ac:dyDescent="0.2">
      <c r="A5993" s="4" t="s">
        <v>15513</v>
      </c>
      <c r="B5993" t="s">
        <v>8398</v>
      </c>
      <c r="C5993" t="s">
        <v>15514</v>
      </c>
      <c r="E5993" t="s">
        <v>8459</v>
      </c>
      <c r="F5993" t="s">
        <v>64</v>
      </c>
      <c r="G5993" s="5">
        <v>89</v>
      </c>
      <c r="H5993" t="s">
        <v>42</v>
      </c>
      <c r="I5993" t="s">
        <v>65</v>
      </c>
      <c r="J5993" t="s">
        <v>559</v>
      </c>
      <c r="N5993" s="24">
        <v>1988</v>
      </c>
      <c r="R5993" s="7">
        <v>32.335799999999999</v>
      </c>
      <c r="S5993" s="7">
        <v>-100.9156</v>
      </c>
      <c r="T5993" t="s">
        <v>46</v>
      </c>
      <c r="U5993" t="s">
        <v>15515</v>
      </c>
      <c r="V5993" t="s">
        <v>9111</v>
      </c>
      <c r="X5993" t="s">
        <v>8584</v>
      </c>
      <c r="Y5993" t="s">
        <v>3012</v>
      </c>
      <c r="Z5993" t="s">
        <v>3691</v>
      </c>
      <c r="AA5993" t="s">
        <v>15516</v>
      </c>
      <c r="AB5993" t="s">
        <v>8460</v>
      </c>
      <c r="AG5993" t="s">
        <v>15517</v>
      </c>
      <c r="AH5993" s="24">
        <v>14105</v>
      </c>
      <c r="AI5993" t="s">
        <v>15518</v>
      </c>
      <c r="AJ5993" t="s">
        <v>15522</v>
      </c>
    </row>
    <row r="5994" spans="1:36" ht="17.25" hidden="1" customHeight="1" x14ac:dyDescent="0.2">
      <c r="A5994" s="4" t="s">
        <v>15513</v>
      </c>
      <c r="B5994" t="s">
        <v>8398</v>
      </c>
      <c r="C5994" t="s">
        <v>15514</v>
      </c>
      <c r="E5994" t="s">
        <v>8462</v>
      </c>
      <c r="F5994" t="s">
        <v>64</v>
      </c>
      <c r="G5994" s="5">
        <v>89</v>
      </c>
      <c r="H5994" t="s">
        <v>42</v>
      </c>
      <c r="I5994" t="s">
        <v>65</v>
      </c>
      <c r="J5994" t="s">
        <v>559</v>
      </c>
      <c r="N5994" s="24">
        <v>1988</v>
      </c>
      <c r="R5994" s="7">
        <v>32.335799999999999</v>
      </c>
      <c r="S5994" s="7">
        <v>-100.9156</v>
      </c>
      <c r="T5994" t="s">
        <v>46</v>
      </c>
      <c r="U5994" t="s">
        <v>15515</v>
      </c>
      <c r="V5994" t="s">
        <v>9111</v>
      </c>
      <c r="X5994" t="s">
        <v>8584</v>
      </c>
      <c r="Y5994" t="s">
        <v>3012</v>
      </c>
      <c r="Z5994" t="s">
        <v>3691</v>
      </c>
      <c r="AA5994" t="s">
        <v>15516</v>
      </c>
      <c r="AB5994" t="s">
        <v>8463</v>
      </c>
      <c r="AG5994" t="s">
        <v>15517</v>
      </c>
      <c r="AH5994" s="24">
        <v>14106</v>
      </c>
      <c r="AI5994" t="s">
        <v>15518</v>
      </c>
      <c r="AJ5994" t="s">
        <v>15523</v>
      </c>
    </row>
    <row r="5995" spans="1:36" ht="17.25" hidden="1" customHeight="1" x14ac:dyDescent="0.2">
      <c r="A5995" s="4" t="s">
        <v>15513</v>
      </c>
      <c r="B5995" t="s">
        <v>8398</v>
      </c>
      <c r="C5995" t="s">
        <v>15514</v>
      </c>
      <c r="E5995" t="s">
        <v>8465</v>
      </c>
      <c r="F5995" t="s">
        <v>64</v>
      </c>
      <c r="G5995" s="5">
        <v>89</v>
      </c>
      <c r="H5995" t="s">
        <v>42</v>
      </c>
      <c r="I5995" t="s">
        <v>65</v>
      </c>
      <c r="J5995" t="s">
        <v>559</v>
      </c>
      <c r="N5995" s="24">
        <v>1988</v>
      </c>
      <c r="R5995" s="7">
        <v>32.335799999999999</v>
      </c>
      <c r="S5995" s="7">
        <v>-100.9156</v>
      </c>
      <c r="T5995" t="s">
        <v>46</v>
      </c>
      <c r="U5995" t="s">
        <v>15515</v>
      </c>
      <c r="V5995" t="s">
        <v>9111</v>
      </c>
      <c r="X5995" t="s">
        <v>8584</v>
      </c>
      <c r="Y5995" t="s">
        <v>3012</v>
      </c>
      <c r="Z5995" t="s">
        <v>3691</v>
      </c>
      <c r="AA5995" t="s">
        <v>15516</v>
      </c>
      <c r="AB5995" t="s">
        <v>8466</v>
      </c>
      <c r="AG5995" t="s">
        <v>15517</v>
      </c>
      <c r="AH5995" s="24">
        <v>14107</v>
      </c>
      <c r="AI5995" t="s">
        <v>15518</v>
      </c>
      <c r="AJ5995" t="s">
        <v>15524</v>
      </c>
    </row>
    <row r="5996" spans="1:36" ht="17.25" hidden="1" customHeight="1" x14ac:dyDescent="0.2">
      <c r="A5996" s="4" t="s">
        <v>15525</v>
      </c>
      <c r="B5996" t="s">
        <v>8398</v>
      </c>
      <c r="C5996" t="s">
        <v>15526</v>
      </c>
      <c r="E5996" t="s">
        <v>565</v>
      </c>
      <c r="F5996" t="s">
        <v>86</v>
      </c>
      <c r="G5996" s="5">
        <v>900</v>
      </c>
      <c r="H5996" t="s">
        <v>42</v>
      </c>
      <c r="I5996" t="s">
        <v>43</v>
      </c>
      <c r="J5996" t="s">
        <v>44</v>
      </c>
      <c r="N5996" s="24">
        <v>2004</v>
      </c>
      <c r="R5996" s="7">
        <v>34.639699999999998</v>
      </c>
      <c r="S5996" s="7">
        <v>-87.063900000000004</v>
      </c>
      <c r="T5996" t="s">
        <v>46</v>
      </c>
      <c r="U5996" t="s">
        <v>9677</v>
      </c>
      <c r="V5996" t="s">
        <v>9747</v>
      </c>
      <c r="X5996" t="s">
        <v>9142</v>
      </c>
      <c r="Y5996" t="s">
        <v>3012</v>
      </c>
      <c r="Z5996" t="s">
        <v>3691</v>
      </c>
      <c r="AA5996" t="s">
        <v>15527</v>
      </c>
      <c r="AB5996" t="s">
        <v>9257</v>
      </c>
      <c r="AG5996" t="s">
        <v>15528</v>
      </c>
      <c r="AH5996" s="8" t="s">
        <v>15529</v>
      </c>
      <c r="AI5996" t="s">
        <v>15530</v>
      </c>
      <c r="AJ5996" t="s">
        <v>15531</v>
      </c>
    </row>
    <row r="5997" spans="1:36" ht="17.25" hidden="1" customHeight="1" x14ac:dyDescent="0.2">
      <c r="A5997" s="4" t="s">
        <v>15532</v>
      </c>
      <c r="B5997" t="s">
        <v>8398</v>
      </c>
      <c r="C5997" t="s">
        <v>15533</v>
      </c>
      <c r="E5997" t="s">
        <v>15534</v>
      </c>
      <c r="F5997" t="s">
        <v>86</v>
      </c>
      <c r="G5997" s="5">
        <v>219</v>
      </c>
      <c r="H5997" t="s">
        <v>42</v>
      </c>
      <c r="I5997" t="s">
        <v>43</v>
      </c>
      <c r="J5997" t="s">
        <v>44</v>
      </c>
      <c r="N5997" s="24">
        <v>2000</v>
      </c>
      <c r="R5997" s="7">
        <v>41.411943999999998</v>
      </c>
      <c r="S5997" s="7">
        <v>-88.33278</v>
      </c>
      <c r="T5997" t="s">
        <v>46</v>
      </c>
      <c r="U5997" t="s">
        <v>9908</v>
      </c>
      <c r="V5997" t="s">
        <v>9909</v>
      </c>
      <c r="X5997" t="s">
        <v>9016</v>
      </c>
      <c r="Y5997" t="s">
        <v>3012</v>
      </c>
      <c r="Z5997" t="s">
        <v>3691</v>
      </c>
      <c r="AA5997" t="s">
        <v>15535</v>
      </c>
      <c r="AB5997" t="s">
        <v>15536</v>
      </c>
      <c r="AG5997" t="s">
        <v>15537</v>
      </c>
      <c r="AH5997" s="8" t="s">
        <v>15538</v>
      </c>
      <c r="AI5997" t="s">
        <v>15539</v>
      </c>
      <c r="AJ5997" t="s">
        <v>15540</v>
      </c>
    </row>
    <row r="5998" spans="1:36" ht="17.25" hidden="1" customHeight="1" x14ac:dyDescent="0.2">
      <c r="A5998" s="4" t="s">
        <v>9714</v>
      </c>
      <c r="B5998" t="s">
        <v>8398</v>
      </c>
      <c r="C5998" t="s">
        <v>9715</v>
      </c>
      <c r="E5998" t="s">
        <v>40</v>
      </c>
      <c r="F5998" t="s">
        <v>4924</v>
      </c>
      <c r="G5998" s="5">
        <v>363</v>
      </c>
      <c r="H5998" t="s">
        <v>558</v>
      </c>
      <c r="I5998" t="s">
        <v>240</v>
      </c>
      <c r="J5998" t="s">
        <v>559</v>
      </c>
      <c r="M5998" t="s">
        <v>2514</v>
      </c>
      <c r="N5998" s="24">
        <v>1961</v>
      </c>
      <c r="R5998" s="7">
        <v>40.096111000000001</v>
      </c>
      <c r="S5998" s="7">
        <v>-76.696200000000005</v>
      </c>
      <c r="T5998" t="s">
        <v>46</v>
      </c>
      <c r="U5998" t="s">
        <v>9716</v>
      </c>
      <c r="V5998" t="s">
        <v>9717</v>
      </c>
      <c r="X5998" t="s">
        <v>8642</v>
      </c>
      <c r="Y5998" t="s">
        <v>3012</v>
      </c>
      <c r="Z5998" t="s">
        <v>3691</v>
      </c>
      <c r="AA5998" t="s">
        <v>9718</v>
      </c>
      <c r="AB5998" t="s">
        <v>8690</v>
      </c>
      <c r="AG5998" t="s">
        <v>9719</v>
      </c>
      <c r="AH5998" s="8" t="s">
        <v>45</v>
      </c>
      <c r="AI5998" t="s">
        <v>9720</v>
      </c>
      <c r="AJ5998" t="s">
        <v>9721</v>
      </c>
    </row>
    <row r="5999" spans="1:36" ht="17.25" hidden="1" customHeight="1" x14ac:dyDescent="0.2">
      <c r="A5999" s="4" t="s">
        <v>15552</v>
      </c>
      <c r="B5999" t="s">
        <v>8398</v>
      </c>
      <c r="C5999" t="s">
        <v>15553</v>
      </c>
      <c r="E5999" t="s">
        <v>191</v>
      </c>
      <c r="F5999" t="s">
        <v>64</v>
      </c>
      <c r="G5999" s="5">
        <v>83</v>
      </c>
      <c r="H5999" t="s">
        <v>42</v>
      </c>
      <c r="I5999" t="s">
        <v>65</v>
      </c>
      <c r="J5999" t="s">
        <v>559</v>
      </c>
      <c r="N5999" s="24">
        <v>1997</v>
      </c>
      <c r="R5999" s="7">
        <v>31.527999999999999</v>
      </c>
      <c r="S5999" s="7">
        <v>-89.300399999999996</v>
      </c>
      <c r="T5999" t="s">
        <v>46</v>
      </c>
      <c r="U5999" t="s">
        <v>15554</v>
      </c>
      <c r="V5999" t="s">
        <v>15555</v>
      </c>
      <c r="X5999" t="s">
        <v>8983</v>
      </c>
      <c r="Y5999" t="s">
        <v>3012</v>
      </c>
      <c r="Z5999" t="s">
        <v>3691</v>
      </c>
      <c r="AA5999" t="s">
        <v>15556</v>
      </c>
      <c r="AB5999" t="s">
        <v>8414</v>
      </c>
      <c r="AG5999" t="s">
        <v>15557</v>
      </c>
      <c r="AH5999" s="24">
        <v>14153</v>
      </c>
      <c r="AI5999" t="s">
        <v>15558</v>
      </c>
      <c r="AJ5999" t="s">
        <v>15560</v>
      </c>
    </row>
    <row r="6000" spans="1:36" ht="17.25" hidden="1" customHeight="1" x14ac:dyDescent="0.2">
      <c r="A6000" s="4" t="s">
        <v>15552</v>
      </c>
      <c r="B6000" t="s">
        <v>8398</v>
      </c>
      <c r="C6000" t="s">
        <v>15553</v>
      </c>
      <c r="E6000" t="s">
        <v>335</v>
      </c>
      <c r="F6000" t="s">
        <v>86</v>
      </c>
      <c r="G6000" s="5">
        <v>84</v>
      </c>
      <c r="H6000" t="s">
        <v>42</v>
      </c>
      <c r="I6000" t="s">
        <v>65</v>
      </c>
      <c r="J6000" t="s">
        <v>559</v>
      </c>
      <c r="N6000" s="24">
        <v>2006</v>
      </c>
      <c r="R6000" s="7">
        <v>31.527999999999999</v>
      </c>
      <c r="S6000" s="7">
        <v>-89.300399999999996</v>
      </c>
      <c r="T6000" t="s">
        <v>46</v>
      </c>
      <c r="U6000" t="s">
        <v>15554</v>
      </c>
      <c r="V6000" t="s">
        <v>15555</v>
      </c>
      <c r="X6000" t="s">
        <v>8983</v>
      </c>
      <c r="Y6000" t="s">
        <v>3012</v>
      </c>
      <c r="Z6000" t="s">
        <v>3691</v>
      </c>
      <c r="AA6000" t="s">
        <v>15556</v>
      </c>
      <c r="AB6000" t="s">
        <v>8427</v>
      </c>
      <c r="AG6000" t="s">
        <v>15557</v>
      </c>
      <c r="AH6000" s="24">
        <v>30657</v>
      </c>
      <c r="AI6000" t="s">
        <v>15558</v>
      </c>
      <c r="AJ6000" t="s">
        <v>15561</v>
      </c>
    </row>
    <row r="6001" spans="1:36" ht="17.25" hidden="1" customHeight="1" x14ac:dyDescent="0.2">
      <c r="A6001" s="4" t="s">
        <v>15552</v>
      </c>
      <c r="B6001" t="s">
        <v>8398</v>
      </c>
      <c r="C6001" t="s">
        <v>15553</v>
      </c>
      <c r="E6001" t="s">
        <v>565</v>
      </c>
      <c r="F6001" t="s">
        <v>86</v>
      </c>
      <c r="G6001" s="5">
        <v>143</v>
      </c>
      <c r="H6001" t="s">
        <v>42</v>
      </c>
      <c r="I6001" t="s">
        <v>43</v>
      </c>
      <c r="J6001" t="s">
        <v>559</v>
      </c>
      <c r="N6001" s="24">
        <v>2012</v>
      </c>
      <c r="R6001" s="7">
        <v>31.527999999999999</v>
      </c>
      <c r="S6001" s="7">
        <v>-89.300399999999996</v>
      </c>
      <c r="T6001" t="s">
        <v>46</v>
      </c>
      <c r="U6001" t="s">
        <v>15554</v>
      </c>
      <c r="V6001" t="s">
        <v>15555</v>
      </c>
      <c r="X6001" t="s">
        <v>8983</v>
      </c>
      <c r="Y6001" t="s">
        <v>3012</v>
      </c>
      <c r="Z6001" t="s">
        <v>3691</v>
      </c>
      <c r="AA6001" t="s">
        <v>15556</v>
      </c>
      <c r="AB6001" t="s">
        <v>15562</v>
      </c>
      <c r="AG6001" t="s">
        <v>15557</v>
      </c>
      <c r="AH6001" s="8" t="s">
        <v>15563</v>
      </c>
      <c r="AI6001" t="s">
        <v>15558</v>
      </c>
      <c r="AJ6001" t="s">
        <v>15564</v>
      </c>
    </row>
    <row r="6002" spans="1:36" ht="17.25" hidden="1" customHeight="1" x14ac:dyDescent="0.2">
      <c r="A6002" s="4" t="s">
        <v>15552</v>
      </c>
      <c r="B6002" t="s">
        <v>8398</v>
      </c>
      <c r="C6002" t="s">
        <v>15553</v>
      </c>
      <c r="E6002" t="s">
        <v>870</v>
      </c>
      <c r="F6002" t="s">
        <v>86</v>
      </c>
      <c r="G6002" s="5">
        <v>143</v>
      </c>
      <c r="H6002" t="s">
        <v>42</v>
      </c>
      <c r="I6002" t="s">
        <v>43</v>
      </c>
      <c r="J6002" t="s">
        <v>559</v>
      </c>
      <c r="N6002" s="24">
        <v>2012</v>
      </c>
      <c r="R6002" s="7">
        <v>31.527999999999999</v>
      </c>
      <c r="S6002" s="7">
        <v>-89.300399999999996</v>
      </c>
      <c r="T6002" t="s">
        <v>46</v>
      </c>
      <c r="U6002" t="s">
        <v>15554</v>
      </c>
      <c r="V6002" t="s">
        <v>15555</v>
      </c>
      <c r="X6002" t="s">
        <v>8983</v>
      </c>
      <c r="Y6002" t="s">
        <v>3012</v>
      </c>
      <c r="Z6002" t="s">
        <v>3691</v>
      </c>
      <c r="AA6002" t="s">
        <v>15556</v>
      </c>
      <c r="AB6002" t="s">
        <v>15565</v>
      </c>
      <c r="AG6002" t="s">
        <v>15566</v>
      </c>
      <c r="AH6002" s="24">
        <v>37083</v>
      </c>
      <c r="AI6002" t="s">
        <v>15558</v>
      </c>
      <c r="AJ6002" t="s">
        <v>15567</v>
      </c>
    </row>
    <row r="6003" spans="1:36" ht="17.25" hidden="1" customHeight="1" x14ac:dyDescent="0.2">
      <c r="A6003" s="4" t="s">
        <v>15568</v>
      </c>
      <c r="B6003" t="s">
        <v>8398</v>
      </c>
      <c r="C6003" t="s">
        <v>15569</v>
      </c>
      <c r="E6003" t="s">
        <v>10670</v>
      </c>
      <c r="F6003" t="s">
        <v>8581</v>
      </c>
      <c r="G6003" s="5">
        <v>258</v>
      </c>
      <c r="H6003" t="s">
        <v>42</v>
      </c>
      <c r="I6003" t="s">
        <v>43</v>
      </c>
      <c r="J6003" t="s">
        <v>44</v>
      </c>
      <c r="N6003" s="24">
        <v>2011</v>
      </c>
      <c r="R6003" s="7">
        <v>29.888462000000001</v>
      </c>
      <c r="S6003" s="7">
        <v>-93.950980000000001</v>
      </c>
      <c r="T6003" t="s">
        <v>46</v>
      </c>
      <c r="U6003" t="s">
        <v>8582</v>
      </c>
      <c r="V6003" t="s">
        <v>8583</v>
      </c>
      <c r="X6003" t="s">
        <v>8584</v>
      </c>
      <c r="Y6003" t="s">
        <v>3012</v>
      </c>
      <c r="Z6003" t="s">
        <v>3691</v>
      </c>
      <c r="AA6003" t="s">
        <v>15570</v>
      </c>
      <c r="AB6003" t="s">
        <v>15571</v>
      </c>
      <c r="AI6003" t="s">
        <v>15572</v>
      </c>
      <c r="AJ6003" t="s">
        <v>15573</v>
      </c>
    </row>
    <row r="6004" spans="1:36" ht="17.25" hidden="1" customHeight="1" x14ac:dyDescent="0.2">
      <c r="A6004" s="4" t="s">
        <v>11224</v>
      </c>
      <c r="B6004" t="s">
        <v>8398</v>
      </c>
      <c r="C6004" t="s">
        <v>11225</v>
      </c>
      <c r="E6004" t="s">
        <v>11233</v>
      </c>
      <c r="F6004" t="s">
        <v>8581</v>
      </c>
      <c r="G6004" s="5">
        <v>75</v>
      </c>
      <c r="H6004" t="s">
        <v>857</v>
      </c>
      <c r="I6004" t="s">
        <v>240</v>
      </c>
      <c r="J6004" t="s">
        <v>44</v>
      </c>
      <c r="N6004" s="24">
        <v>1961</v>
      </c>
      <c r="R6004" s="7">
        <v>39.5871</v>
      </c>
      <c r="S6004" s="7">
        <v>-75.634299999999996</v>
      </c>
      <c r="T6004" t="s">
        <v>46</v>
      </c>
      <c r="U6004" t="s">
        <v>11226</v>
      </c>
      <c r="V6004" t="s">
        <v>11227</v>
      </c>
      <c r="X6004" t="s">
        <v>11228</v>
      </c>
      <c r="Y6004" t="s">
        <v>3012</v>
      </c>
      <c r="Z6004" t="s">
        <v>3691</v>
      </c>
      <c r="AA6004" t="s">
        <v>11229</v>
      </c>
      <c r="AB6004" t="s">
        <v>11234</v>
      </c>
      <c r="AG6004" t="s">
        <v>45</v>
      </c>
      <c r="AI6004" t="s">
        <v>11230</v>
      </c>
      <c r="AJ6004" t="s">
        <v>11235</v>
      </c>
    </row>
    <row r="6005" spans="1:36" ht="17.25" hidden="1" customHeight="1" x14ac:dyDescent="0.2">
      <c r="A6005" s="4" t="s">
        <v>13101</v>
      </c>
      <c r="B6005" t="s">
        <v>8398</v>
      </c>
      <c r="C6005" t="s">
        <v>13102</v>
      </c>
      <c r="E6005" t="s">
        <v>1157</v>
      </c>
      <c r="F6005" t="s">
        <v>64</v>
      </c>
      <c r="G6005" s="5">
        <v>100</v>
      </c>
      <c r="H6005" t="s">
        <v>42</v>
      </c>
      <c r="I6005" t="s">
        <v>240</v>
      </c>
      <c r="J6005" t="s">
        <v>559</v>
      </c>
      <c r="N6005" s="24">
        <v>1961</v>
      </c>
      <c r="R6005" s="7">
        <v>39.711319000000003</v>
      </c>
      <c r="S6005" s="7">
        <v>-86.196870000000004</v>
      </c>
      <c r="T6005" t="s">
        <v>46</v>
      </c>
      <c r="U6005" t="s">
        <v>12402</v>
      </c>
      <c r="V6005" t="s">
        <v>12403</v>
      </c>
      <c r="X6005" t="s">
        <v>8422</v>
      </c>
      <c r="Y6005" t="s">
        <v>3012</v>
      </c>
      <c r="Z6005" t="s">
        <v>3691</v>
      </c>
      <c r="AA6005" t="s">
        <v>13103</v>
      </c>
      <c r="AB6005" t="s">
        <v>8429</v>
      </c>
      <c r="AG6005" t="s">
        <v>13104</v>
      </c>
      <c r="AH6005" s="24">
        <v>6442</v>
      </c>
      <c r="AI6005" t="s">
        <v>13105</v>
      </c>
      <c r="AJ6005" t="s">
        <v>13107</v>
      </c>
    </row>
    <row r="6006" spans="1:36" ht="17.25" hidden="1" customHeight="1" x14ac:dyDescent="0.2">
      <c r="A6006" s="4" t="s">
        <v>16450</v>
      </c>
      <c r="B6006" t="s">
        <v>8398</v>
      </c>
      <c r="C6006" t="s">
        <v>16451</v>
      </c>
      <c r="E6006" t="s">
        <v>58</v>
      </c>
      <c r="F6006" t="s">
        <v>86</v>
      </c>
      <c r="G6006" s="5">
        <v>299</v>
      </c>
      <c r="H6006" t="s">
        <v>42</v>
      </c>
      <c r="I6006" t="s">
        <v>240</v>
      </c>
      <c r="J6006" t="s">
        <v>559</v>
      </c>
      <c r="L6006" t="s">
        <v>45</v>
      </c>
      <c r="M6006" t="s">
        <v>559</v>
      </c>
      <c r="N6006" s="24">
        <v>1961</v>
      </c>
      <c r="P6006" s="24">
        <v>2026</v>
      </c>
      <c r="R6006" s="7">
        <v>29.482800000000001</v>
      </c>
      <c r="S6006" s="7">
        <v>-95.631100000000004</v>
      </c>
      <c r="T6006" t="s">
        <v>46</v>
      </c>
      <c r="U6006" t="s">
        <v>13770</v>
      </c>
      <c r="V6006" t="s">
        <v>9588</v>
      </c>
      <c r="X6006" t="s">
        <v>8584</v>
      </c>
      <c r="Y6006" t="s">
        <v>3012</v>
      </c>
      <c r="Z6006" t="s">
        <v>3691</v>
      </c>
      <c r="AA6006" t="s">
        <v>16452</v>
      </c>
      <c r="AB6006" t="s">
        <v>8595</v>
      </c>
      <c r="AC6006" t="s">
        <v>16453</v>
      </c>
      <c r="AG6006" t="s">
        <v>16454</v>
      </c>
      <c r="AH6006" s="24">
        <v>22253</v>
      </c>
      <c r="AI6006" t="s">
        <v>16455</v>
      </c>
      <c r="AJ6006" t="s">
        <v>16458</v>
      </c>
    </row>
    <row r="6007" spans="1:36" ht="17.25" hidden="1" customHeight="1" x14ac:dyDescent="0.2">
      <c r="A6007" s="4" t="s">
        <v>15582</v>
      </c>
      <c r="B6007" t="s">
        <v>8398</v>
      </c>
      <c r="C6007" t="s">
        <v>15583</v>
      </c>
      <c r="E6007" t="s">
        <v>58</v>
      </c>
      <c r="F6007" t="s">
        <v>86</v>
      </c>
      <c r="G6007" s="5">
        <v>518</v>
      </c>
      <c r="H6007" t="s">
        <v>42</v>
      </c>
      <c r="I6007" t="s">
        <v>43</v>
      </c>
      <c r="J6007" t="s">
        <v>559</v>
      </c>
      <c r="N6007" s="8">
        <v>2005</v>
      </c>
      <c r="R6007" s="7">
        <v>34.081800000000001</v>
      </c>
      <c r="S6007" s="7">
        <v>-117.2418</v>
      </c>
      <c r="T6007" t="s">
        <v>46</v>
      </c>
      <c r="U6007" t="s">
        <v>15584</v>
      </c>
      <c r="V6007" t="s">
        <v>8571</v>
      </c>
      <c r="X6007" t="s">
        <v>8572</v>
      </c>
      <c r="Y6007" t="s">
        <v>3012</v>
      </c>
      <c r="Z6007" t="s">
        <v>3691</v>
      </c>
      <c r="AA6007" t="s">
        <v>15585</v>
      </c>
      <c r="AB6007" t="s">
        <v>15586</v>
      </c>
      <c r="AG6007" t="s">
        <v>15587</v>
      </c>
      <c r="AH6007" s="27" t="s">
        <v>15588</v>
      </c>
      <c r="AI6007" t="s">
        <v>15589</v>
      </c>
      <c r="AJ6007" t="s">
        <v>15590</v>
      </c>
    </row>
    <row r="6008" spans="1:36" ht="17.25" hidden="1" customHeight="1" x14ac:dyDescent="0.2">
      <c r="A6008" s="4" t="s">
        <v>15582</v>
      </c>
      <c r="B6008" t="s">
        <v>8398</v>
      </c>
      <c r="C6008" t="s">
        <v>15583</v>
      </c>
      <c r="E6008" t="s">
        <v>191</v>
      </c>
      <c r="F6008" t="s">
        <v>86</v>
      </c>
      <c r="G6008" s="5">
        <v>518</v>
      </c>
      <c r="H6008" t="s">
        <v>42</v>
      </c>
      <c r="I6008" t="s">
        <v>43</v>
      </c>
      <c r="J6008" t="s">
        <v>559</v>
      </c>
      <c r="N6008" s="8">
        <v>2006</v>
      </c>
      <c r="R6008" s="7">
        <v>34.081800000000001</v>
      </c>
      <c r="S6008" s="7">
        <v>-117.2418</v>
      </c>
      <c r="T6008" t="s">
        <v>46</v>
      </c>
      <c r="U6008" t="s">
        <v>15584</v>
      </c>
      <c r="V6008" t="s">
        <v>8571</v>
      </c>
      <c r="X6008" t="s">
        <v>8572</v>
      </c>
      <c r="Y6008" t="s">
        <v>3012</v>
      </c>
      <c r="Z6008" t="s">
        <v>3691</v>
      </c>
      <c r="AA6008" t="s">
        <v>15585</v>
      </c>
      <c r="AB6008" t="s">
        <v>15591</v>
      </c>
      <c r="AG6008" t="s">
        <v>15587</v>
      </c>
      <c r="AH6008" s="8" t="s">
        <v>15592</v>
      </c>
      <c r="AI6008" t="s">
        <v>15589</v>
      </c>
      <c r="AJ6008" t="s">
        <v>15593</v>
      </c>
    </row>
    <row r="6009" spans="1:36" ht="17.25" hidden="1" customHeight="1" x14ac:dyDescent="0.2">
      <c r="A6009" s="4" t="s">
        <v>15604</v>
      </c>
      <c r="B6009" t="s">
        <v>8398</v>
      </c>
      <c r="C6009" t="s">
        <v>15605</v>
      </c>
      <c r="E6009" t="s">
        <v>565</v>
      </c>
      <c r="F6009" t="s">
        <v>64</v>
      </c>
      <c r="G6009" s="5">
        <v>125</v>
      </c>
      <c r="H6009" t="s">
        <v>42</v>
      </c>
      <c r="I6009" t="s">
        <v>43</v>
      </c>
      <c r="J6009" t="s">
        <v>44</v>
      </c>
      <c r="N6009" s="8">
        <v>1994</v>
      </c>
      <c r="R6009" s="7">
        <v>27.8489</v>
      </c>
      <c r="S6009" s="7">
        <v>-81.877499999999998</v>
      </c>
      <c r="T6009" t="s">
        <v>46</v>
      </c>
      <c r="U6009" t="s">
        <v>13378</v>
      </c>
      <c r="V6009" t="s">
        <v>9816</v>
      </c>
      <c r="X6009" t="s">
        <v>8746</v>
      </c>
      <c r="Y6009" t="s">
        <v>3012</v>
      </c>
      <c r="Z6009" t="s">
        <v>3691</v>
      </c>
      <c r="AA6009" t="s">
        <v>15606</v>
      </c>
      <c r="AB6009" t="s">
        <v>9760</v>
      </c>
      <c r="AG6009" t="s">
        <v>15607</v>
      </c>
      <c r="AH6009" s="8" t="s">
        <v>15608</v>
      </c>
      <c r="AI6009" t="s">
        <v>15609</v>
      </c>
      <c r="AJ6009" t="s">
        <v>15610</v>
      </c>
    </row>
    <row r="6010" spans="1:36" ht="17.25" hidden="1" customHeight="1" x14ac:dyDescent="0.2">
      <c r="A6010" s="4" t="s">
        <v>15633</v>
      </c>
      <c r="B6010" t="s">
        <v>8398</v>
      </c>
      <c r="C6010" t="s">
        <v>15634</v>
      </c>
      <c r="E6010" t="s">
        <v>565</v>
      </c>
      <c r="F6010" t="s">
        <v>86</v>
      </c>
      <c r="G6010" s="5">
        <v>521</v>
      </c>
      <c r="H6010" t="s">
        <v>42</v>
      </c>
      <c r="I6010" t="s">
        <v>43</v>
      </c>
      <c r="J6010" t="s">
        <v>559</v>
      </c>
      <c r="L6010" t="s">
        <v>44</v>
      </c>
      <c r="N6010" s="24">
        <v>2000</v>
      </c>
      <c r="R6010" s="7">
        <v>32.974553999999998</v>
      </c>
      <c r="S6010" s="7">
        <v>-102.7436</v>
      </c>
      <c r="T6010" t="s">
        <v>46</v>
      </c>
      <c r="U6010" t="s">
        <v>15635</v>
      </c>
      <c r="V6010" t="s">
        <v>15636</v>
      </c>
      <c r="X6010" t="s">
        <v>8584</v>
      </c>
      <c r="Y6010" t="s">
        <v>3012</v>
      </c>
      <c r="Z6010" t="s">
        <v>3691</v>
      </c>
      <c r="AA6010" t="s">
        <v>15637</v>
      </c>
      <c r="AB6010" t="s">
        <v>9378</v>
      </c>
      <c r="AG6010" t="s">
        <v>15638</v>
      </c>
      <c r="AH6010" s="8" t="s">
        <v>15639</v>
      </c>
      <c r="AI6010" t="s">
        <v>15640</v>
      </c>
      <c r="AJ6010" t="s">
        <v>15641</v>
      </c>
    </row>
    <row r="6011" spans="1:36" ht="17.25" hidden="1" customHeight="1" x14ac:dyDescent="0.2">
      <c r="A6011" s="4" t="s">
        <v>15642</v>
      </c>
      <c r="B6011" t="s">
        <v>8398</v>
      </c>
      <c r="C6011" t="s">
        <v>15643</v>
      </c>
      <c r="E6011" t="s">
        <v>2297</v>
      </c>
      <c r="F6011" t="s">
        <v>64</v>
      </c>
      <c r="G6011" s="5">
        <v>617</v>
      </c>
      <c r="H6011" t="s">
        <v>806</v>
      </c>
      <c r="I6011" t="s">
        <v>240</v>
      </c>
      <c r="J6011" t="s">
        <v>559</v>
      </c>
      <c r="N6011" s="24">
        <v>1975</v>
      </c>
      <c r="O6011" s="24">
        <v>2021</v>
      </c>
      <c r="P6011" s="24">
        <v>2022</v>
      </c>
      <c r="R6011" s="7">
        <v>42.390799999999999</v>
      </c>
      <c r="S6011" s="7">
        <v>-71.067499999999995</v>
      </c>
      <c r="T6011" t="s">
        <v>46</v>
      </c>
      <c r="U6011" t="s">
        <v>15644</v>
      </c>
      <c r="V6011" t="s">
        <v>12372</v>
      </c>
      <c r="X6011" t="s">
        <v>8479</v>
      </c>
      <c r="Y6011" t="s">
        <v>3012</v>
      </c>
      <c r="Z6011" t="s">
        <v>3691</v>
      </c>
      <c r="AA6011" t="s">
        <v>15645</v>
      </c>
      <c r="AB6011" t="s">
        <v>8431</v>
      </c>
      <c r="AG6011" t="s">
        <v>15646</v>
      </c>
      <c r="AI6011" t="s">
        <v>15647</v>
      </c>
      <c r="AJ6011" t="s">
        <v>15648</v>
      </c>
    </row>
    <row r="6012" spans="1:36" ht="17.25" hidden="1" customHeight="1" x14ac:dyDescent="0.2">
      <c r="A6012" s="4" t="s">
        <v>15642</v>
      </c>
      <c r="B6012" t="s">
        <v>8398</v>
      </c>
      <c r="C6012" t="s">
        <v>15643</v>
      </c>
      <c r="E6012" t="s">
        <v>15649</v>
      </c>
      <c r="F6012" t="s">
        <v>86</v>
      </c>
      <c r="G6012" s="5">
        <v>872</v>
      </c>
      <c r="H6012" t="s">
        <v>42</v>
      </c>
      <c r="I6012" t="s">
        <v>43</v>
      </c>
      <c r="J6012" t="s">
        <v>559</v>
      </c>
      <c r="N6012" s="8">
        <v>2003</v>
      </c>
      <c r="P6012" s="24">
        <v>2024</v>
      </c>
      <c r="R6012" s="7">
        <v>42.390799999999999</v>
      </c>
      <c r="S6012" s="7">
        <v>-71.067499999999995</v>
      </c>
      <c r="T6012" t="s">
        <v>46</v>
      </c>
      <c r="U6012" t="s">
        <v>15644</v>
      </c>
      <c r="V6012" t="s">
        <v>12372</v>
      </c>
      <c r="X6012" t="s">
        <v>8479</v>
      </c>
      <c r="Y6012" t="s">
        <v>3012</v>
      </c>
      <c r="Z6012" t="s">
        <v>3691</v>
      </c>
      <c r="AA6012" t="s">
        <v>15645</v>
      </c>
      <c r="AB6012" t="s">
        <v>15650</v>
      </c>
      <c r="AG6012" t="s">
        <v>15646</v>
      </c>
      <c r="AH6012" s="27" t="s">
        <v>15651</v>
      </c>
      <c r="AI6012" t="s">
        <v>15647</v>
      </c>
      <c r="AJ6012" t="s">
        <v>15652</v>
      </c>
    </row>
    <row r="6013" spans="1:36" ht="17.25" hidden="1" customHeight="1" x14ac:dyDescent="0.2">
      <c r="A6013" s="4" t="s">
        <v>15642</v>
      </c>
      <c r="B6013" t="s">
        <v>8398</v>
      </c>
      <c r="C6013" t="s">
        <v>15643</v>
      </c>
      <c r="E6013" t="s">
        <v>12012</v>
      </c>
      <c r="F6013" t="s">
        <v>86</v>
      </c>
      <c r="G6013" s="5">
        <v>872</v>
      </c>
      <c r="H6013" t="s">
        <v>42</v>
      </c>
      <c r="I6013" t="s">
        <v>43</v>
      </c>
      <c r="J6013" t="s">
        <v>559</v>
      </c>
      <c r="N6013" s="8">
        <v>2003</v>
      </c>
      <c r="P6013" s="24">
        <v>2024</v>
      </c>
      <c r="R6013" s="7">
        <v>42.390799999999999</v>
      </c>
      <c r="S6013" s="7">
        <v>-71.067499999999995</v>
      </c>
      <c r="T6013" t="s">
        <v>46</v>
      </c>
      <c r="U6013" t="s">
        <v>15644</v>
      </c>
      <c r="V6013" t="s">
        <v>12372</v>
      </c>
      <c r="X6013" t="s">
        <v>8479</v>
      </c>
      <c r="Y6013" t="s">
        <v>3012</v>
      </c>
      <c r="Z6013" t="s">
        <v>3691</v>
      </c>
      <c r="AA6013" t="s">
        <v>15645</v>
      </c>
      <c r="AB6013" t="s">
        <v>15653</v>
      </c>
      <c r="AG6013" t="s">
        <v>15646</v>
      </c>
      <c r="AH6013" s="27" t="s">
        <v>15654</v>
      </c>
      <c r="AI6013" t="s">
        <v>15647</v>
      </c>
      <c r="AJ6013" t="s">
        <v>15655</v>
      </c>
    </row>
    <row r="6014" spans="1:36" ht="17.25" hidden="1" customHeight="1" x14ac:dyDescent="0.2">
      <c r="A6014" s="4" t="s">
        <v>15656</v>
      </c>
      <c r="B6014" t="s">
        <v>8398</v>
      </c>
      <c r="C6014" t="s">
        <v>15657</v>
      </c>
      <c r="E6014" t="s">
        <v>15658</v>
      </c>
      <c r="F6014" t="s">
        <v>64</v>
      </c>
      <c r="G6014" s="5">
        <v>237</v>
      </c>
      <c r="H6014" t="s">
        <v>857</v>
      </c>
      <c r="I6014" t="s">
        <v>43</v>
      </c>
      <c r="J6014" t="s">
        <v>559</v>
      </c>
      <c r="N6014" s="8">
        <v>1994</v>
      </c>
      <c r="R6014" s="7">
        <v>40.061300000000003</v>
      </c>
      <c r="S6014" s="7">
        <v>-74.168599999999998</v>
      </c>
      <c r="T6014" t="s">
        <v>46</v>
      </c>
      <c r="U6014" t="s">
        <v>15659</v>
      </c>
      <c r="V6014" t="s">
        <v>15660</v>
      </c>
      <c r="X6014" t="s">
        <v>9202</v>
      </c>
      <c r="Y6014" t="s">
        <v>3012</v>
      </c>
      <c r="Z6014" t="s">
        <v>3691</v>
      </c>
      <c r="AA6014" t="s">
        <v>15661</v>
      </c>
      <c r="AB6014" t="s">
        <v>9378</v>
      </c>
      <c r="AH6014" s="27"/>
      <c r="AI6014" t="s">
        <v>15662</v>
      </c>
      <c r="AJ6014" t="s">
        <v>15663</v>
      </c>
    </row>
    <row r="6015" spans="1:36" ht="17.25" hidden="1" customHeight="1" x14ac:dyDescent="0.2">
      <c r="A6015" s="4" t="s">
        <v>15664</v>
      </c>
      <c r="B6015" t="s">
        <v>8398</v>
      </c>
      <c r="C6015" t="s">
        <v>15665</v>
      </c>
      <c r="E6015" t="s">
        <v>15666</v>
      </c>
      <c r="F6015" t="s">
        <v>86</v>
      </c>
      <c r="G6015" s="5">
        <v>192</v>
      </c>
      <c r="H6015" t="s">
        <v>42</v>
      </c>
      <c r="I6015" t="s">
        <v>65</v>
      </c>
      <c r="J6015" t="s">
        <v>559</v>
      </c>
      <c r="N6015" s="24">
        <v>2003</v>
      </c>
      <c r="R6015" s="7">
        <v>40.063299999999998</v>
      </c>
      <c r="S6015" s="7">
        <v>-74.167199999999994</v>
      </c>
      <c r="T6015" t="s">
        <v>46</v>
      </c>
      <c r="U6015" t="s">
        <v>15659</v>
      </c>
      <c r="V6015" t="s">
        <v>15660</v>
      </c>
      <c r="X6015" t="s">
        <v>9202</v>
      </c>
      <c r="Y6015" t="s">
        <v>3012</v>
      </c>
      <c r="Z6015" t="s">
        <v>3691</v>
      </c>
      <c r="AA6015" t="s">
        <v>15667</v>
      </c>
      <c r="AB6015" t="s">
        <v>15668</v>
      </c>
      <c r="AG6015" t="s">
        <v>15669</v>
      </c>
      <c r="AH6015" s="24">
        <v>27253</v>
      </c>
      <c r="AI6015" t="s">
        <v>15670</v>
      </c>
      <c r="AJ6015" t="s">
        <v>15671</v>
      </c>
    </row>
    <row r="6016" spans="1:36" ht="17.25" hidden="1" customHeight="1" x14ac:dyDescent="0.2">
      <c r="A6016" s="4" t="s">
        <v>15664</v>
      </c>
      <c r="B6016" t="s">
        <v>8398</v>
      </c>
      <c r="C6016" t="s">
        <v>15665</v>
      </c>
      <c r="E6016" t="s">
        <v>15672</v>
      </c>
      <c r="F6016" t="s">
        <v>86</v>
      </c>
      <c r="G6016" s="5">
        <v>192</v>
      </c>
      <c r="H6016" t="s">
        <v>42</v>
      </c>
      <c r="I6016" t="s">
        <v>65</v>
      </c>
      <c r="J6016" t="s">
        <v>559</v>
      </c>
      <c r="N6016" s="24">
        <v>2003</v>
      </c>
      <c r="R6016" s="7">
        <v>40.063299999999998</v>
      </c>
      <c r="S6016" s="7">
        <v>-74.167199999999994</v>
      </c>
      <c r="T6016" t="s">
        <v>46</v>
      </c>
      <c r="U6016" t="s">
        <v>15659</v>
      </c>
      <c r="V6016" t="s">
        <v>15660</v>
      </c>
      <c r="X6016" t="s">
        <v>9202</v>
      </c>
      <c r="Y6016" t="s">
        <v>3012</v>
      </c>
      <c r="Z6016" t="s">
        <v>3691</v>
      </c>
      <c r="AA6016" t="s">
        <v>15667</v>
      </c>
      <c r="AB6016" t="s">
        <v>15673</v>
      </c>
      <c r="AG6016" t="s">
        <v>15669</v>
      </c>
      <c r="AH6016" s="24">
        <v>28254</v>
      </c>
      <c r="AI6016" t="s">
        <v>15670</v>
      </c>
      <c r="AJ6016" t="s">
        <v>15674</v>
      </c>
    </row>
    <row r="6017" spans="1:36" ht="17.25" hidden="1" customHeight="1" x14ac:dyDescent="0.2">
      <c r="A6017" s="4" t="s">
        <v>15688</v>
      </c>
      <c r="B6017" t="s">
        <v>8398</v>
      </c>
      <c r="C6017" t="s">
        <v>15689</v>
      </c>
      <c r="E6017" t="s">
        <v>565</v>
      </c>
      <c r="F6017" t="s">
        <v>64</v>
      </c>
      <c r="G6017" s="5">
        <v>93</v>
      </c>
      <c r="H6017" t="s">
        <v>677</v>
      </c>
      <c r="I6017" t="s">
        <v>43</v>
      </c>
      <c r="J6017" t="s">
        <v>559</v>
      </c>
      <c r="K6017" t="s">
        <v>45</v>
      </c>
      <c r="L6017" t="s">
        <v>45</v>
      </c>
      <c r="R6017" s="7">
        <v>40.706499999999998</v>
      </c>
      <c r="S6017" s="7">
        <v>-73.970200000000006</v>
      </c>
      <c r="T6017" t="s">
        <v>46</v>
      </c>
      <c r="U6017" t="s">
        <v>9683</v>
      </c>
      <c r="V6017" t="s">
        <v>9684</v>
      </c>
      <c r="X6017" t="s">
        <v>8437</v>
      </c>
      <c r="Y6017" t="s">
        <v>3012</v>
      </c>
      <c r="Z6017" t="s">
        <v>3691</v>
      </c>
      <c r="AA6017" t="s">
        <v>15690</v>
      </c>
      <c r="AB6017" t="s">
        <v>15691</v>
      </c>
      <c r="AG6017" t="s">
        <v>45</v>
      </c>
      <c r="AI6017" t="s">
        <v>15692</v>
      </c>
      <c r="AJ6017" t="s">
        <v>15693</v>
      </c>
    </row>
    <row r="6018" spans="1:36" ht="17.25" hidden="1" customHeight="1" x14ac:dyDescent="0.2">
      <c r="A6018" s="4" t="s">
        <v>15694</v>
      </c>
      <c r="B6018" t="s">
        <v>8398</v>
      </c>
      <c r="C6018" t="s">
        <v>15695</v>
      </c>
      <c r="E6018" t="s">
        <v>40</v>
      </c>
      <c r="F6018" t="s">
        <v>86</v>
      </c>
      <c r="G6018" s="5">
        <v>158</v>
      </c>
      <c r="H6018" t="s">
        <v>42</v>
      </c>
      <c r="I6018" t="s">
        <v>65</v>
      </c>
      <c r="J6018" t="s">
        <v>559</v>
      </c>
      <c r="N6018" s="24">
        <v>2000</v>
      </c>
      <c r="R6018" s="7">
        <v>42.238557999999998</v>
      </c>
      <c r="S6018" s="7">
        <v>-89.101200000000006</v>
      </c>
      <c r="T6018" t="s">
        <v>46</v>
      </c>
      <c r="U6018" t="s">
        <v>15696</v>
      </c>
      <c r="V6018" t="s">
        <v>8675</v>
      </c>
      <c r="X6018" t="s">
        <v>9016</v>
      </c>
      <c r="Y6018" t="s">
        <v>3012</v>
      </c>
      <c r="Z6018" t="s">
        <v>3691</v>
      </c>
      <c r="AA6018" t="s">
        <v>15697</v>
      </c>
      <c r="AB6018" t="s">
        <v>9224</v>
      </c>
      <c r="AG6018" t="s">
        <v>15698</v>
      </c>
      <c r="AH6018" s="24">
        <v>24637</v>
      </c>
      <c r="AI6018" t="s">
        <v>15699</v>
      </c>
      <c r="AJ6018" t="s">
        <v>15700</v>
      </c>
    </row>
    <row r="6019" spans="1:36" ht="17.25" hidden="1" customHeight="1" x14ac:dyDescent="0.2">
      <c r="A6019" s="4" t="s">
        <v>15694</v>
      </c>
      <c r="B6019" t="s">
        <v>8398</v>
      </c>
      <c r="C6019" t="s">
        <v>15695</v>
      </c>
      <c r="E6019" t="s">
        <v>56</v>
      </c>
      <c r="F6019" t="s">
        <v>86</v>
      </c>
      <c r="G6019" s="5">
        <v>158</v>
      </c>
      <c r="H6019" t="s">
        <v>42</v>
      </c>
      <c r="I6019" t="s">
        <v>65</v>
      </c>
      <c r="J6019" t="s">
        <v>559</v>
      </c>
      <c r="N6019" s="24">
        <v>2000</v>
      </c>
      <c r="R6019" s="7">
        <v>42.238557999999998</v>
      </c>
      <c r="S6019" s="7">
        <v>-89.101200000000006</v>
      </c>
      <c r="T6019" t="s">
        <v>46</v>
      </c>
      <c r="U6019" t="s">
        <v>15696</v>
      </c>
      <c r="V6019" t="s">
        <v>8675</v>
      </c>
      <c r="X6019" t="s">
        <v>9016</v>
      </c>
      <c r="Y6019" t="s">
        <v>3012</v>
      </c>
      <c r="Z6019" t="s">
        <v>3691</v>
      </c>
      <c r="AA6019" t="s">
        <v>15697</v>
      </c>
      <c r="AB6019" t="s">
        <v>9228</v>
      </c>
      <c r="AG6019" t="s">
        <v>15698</v>
      </c>
      <c r="AH6019" s="24">
        <v>24809</v>
      </c>
      <c r="AI6019" t="s">
        <v>15699</v>
      </c>
      <c r="AJ6019" t="s">
        <v>15701</v>
      </c>
    </row>
    <row r="6020" spans="1:36" ht="17.25" hidden="1" customHeight="1" x14ac:dyDescent="0.2">
      <c r="A6020" s="4" t="s">
        <v>15702</v>
      </c>
      <c r="B6020" t="s">
        <v>8398</v>
      </c>
      <c r="C6020" t="s">
        <v>15703</v>
      </c>
      <c r="E6020" t="s">
        <v>738</v>
      </c>
      <c r="F6020" t="s">
        <v>86</v>
      </c>
      <c r="G6020" s="5">
        <v>168</v>
      </c>
      <c r="H6020" t="s">
        <v>42</v>
      </c>
      <c r="I6020" t="s">
        <v>65</v>
      </c>
      <c r="J6020" t="s">
        <v>559</v>
      </c>
      <c r="N6020" s="24">
        <v>2002</v>
      </c>
      <c r="R6020" s="7">
        <v>42.238300000000002</v>
      </c>
      <c r="S6020" s="7">
        <v>-89.101100000000002</v>
      </c>
      <c r="T6020" t="s">
        <v>46</v>
      </c>
      <c r="U6020" t="s">
        <v>15696</v>
      </c>
      <c r="V6020" t="s">
        <v>8675</v>
      </c>
      <c r="X6020" t="s">
        <v>9016</v>
      </c>
      <c r="Y6020" t="s">
        <v>3012</v>
      </c>
      <c r="Z6020" t="s">
        <v>3691</v>
      </c>
      <c r="AA6020" t="s">
        <v>15704</v>
      </c>
      <c r="AB6020" t="s">
        <v>8803</v>
      </c>
      <c r="AG6020" t="s">
        <v>15698</v>
      </c>
      <c r="AH6020" s="24">
        <v>31560</v>
      </c>
      <c r="AI6020" t="s">
        <v>15705</v>
      </c>
      <c r="AJ6020" t="s">
        <v>15706</v>
      </c>
    </row>
    <row r="6021" spans="1:36" ht="17.25" hidden="1" customHeight="1" x14ac:dyDescent="0.2">
      <c r="A6021" s="4" t="s">
        <v>15707</v>
      </c>
      <c r="B6021" t="s">
        <v>8398</v>
      </c>
      <c r="C6021" t="s">
        <v>15708</v>
      </c>
      <c r="E6021" t="s">
        <v>565</v>
      </c>
      <c r="F6021" t="s">
        <v>64</v>
      </c>
      <c r="G6021" s="5">
        <v>55</v>
      </c>
      <c r="H6021" t="s">
        <v>806</v>
      </c>
      <c r="I6021" t="s">
        <v>43</v>
      </c>
      <c r="J6021" t="s">
        <v>44</v>
      </c>
      <c r="N6021" s="8">
        <v>1991</v>
      </c>
      <c r="O6021" s="24">
        <v>2022</v>
      </c>
      <c r="P6021" s="24">
        <v>2022</v>
      </c>
      <c r="R6021" s="7">
        <v>40.726399999999998</v>
      </c>
      <c r="S6021" s="7">
        <v>-73.589200000000005</v>
      </c>
      <c r="T6021" t="s">
        <v>46</v>
      </c>
      <c r="U6021" t="s">
        <v>12297</v>
      </c>
      <c r="V6021" t="s">
        <v>3666</v>
      </c>
      <c r="X6021" t="s">
        <v>8437</v>
      </c>
      <c r="Y6021" t="s">
        <v>3012</v>
      </c>
      <c r="Z6021" t="s">
        <v>3691</v>
      </c>
      <c r="AA6021" t="s">
        <v>15709</v>
      </c>
      <c r="AB6021" t="s">
        <v>9760</v>
      </c>
      <c r="AG6021" t="s">
        <v>15710</v>
      </c>
      <c r="AH6021" s="8" t="s">
        <v>15711</v>
      </c>
      <c r="AI6021" t="s">
        <v>15712</v>
      </c>
      <c r="AJ6021" t="s">
        <v>15713</v>
      </c>
    </row>
    <row r="6022" spans="1:36" ht="17.25" hidden="1" customHeight="1" x14ac:dyDescent="0.2">
      <c r="A6022" s="4" t="s">
        <v>15720</v>
      </c>
      <c r="B6022" t="s">
        <v>8398</v>
      </c>
      <c r="C6022" t="s">
        <v>15721</v>
      </c>
      <c r="E6022" t="s">
        <v>8459</v>
      </c>
      <c r="F6022" t="s">
        <v>64</v>
      </c>
      <c r="G6022" s="5">
        <v>94</v>
      </c>
      <c r="H6022" t="s">
        <v>42</v>
      </c>
      <c r="I6022" t="s">
        <v>65</v>
      </c>
      <c r="J6022" t="s">
        <v>559</v>
      </c>
      <c r="M6022" t="s">
        <v>559</v>
      </c>
      <c r="N6022" s="24">
        <v>2006</v>
      </c>
      <c r="R6022" s="7">
        <v>39.168100000000003</v>
      </c>
      <c r="S6022" s="7">
        <v>-94.697500000000005</v>
      </c>
      <c r="T6022" t="s">
        <v>46</v>
      </c>
      <c r="U6022" t="s">
        <v>10380</v>
      </c>
      <c r="V6022" t="s">
        <v>13994</v>
      </c>
      <c r="X6022" t="s">
        <v>10380</v>
      </c>
      <c r="Y6022" t="s">
        <v>3012</v>
      </c>
      <c r="Z6022" t="s">
        <v>3691</v>
      </c>
      <c r="AA6022" t="s">
        <v>15722</v>
      </c>
      <c r="AB6022" t="s">
        <v>8460</v>
      </c>
      <c r="AG6022" t="s">
        <v>15723</v>
      </c>
      <c r="AH6022" s="24">
        <v>32030</v>
      </c>
      <c r="AI6022" t="s">
        <v>15724</v>
      </c>
      <c r="AJ6022" t="s">
        <v>15725</v>
      </c>
    </row>
    <row r="6023" spans="1:36" ht="17.25" hidden="1" customHeight="1" x14ac:dyDescent="0.2">
      <c r="A6023" s="4" t="s">
        <v>15726</v>
      </c>
      <c r="B6023" t="s">
        <v>8398</v>
      </c>
      <c r="C6023" t="s">
        <v>15727</v>
      </c>
      <c r="E6023" t="s">
        <v>565</v>
      </c>
      <c r="F6023" t="s">
        <v>86</v>
      </c>
      <c r="G6023" s="5">
        <v>140</v>
      </c>
      <c r="H6023" t="s">
        <v>42</v>
      </c>
      <c r="I6023" t="s">
        <v>43</v>
      </c>
      <c r="J6023" t="s">
        <v>559</v>
      </c>
      <c r="N6023" s="8">
        <v>2004</v>
      </c>
      <c r="R6023" s="7">
        <v>40.061399999999999</v>
      </c>
      <c r="S6023" s="7">
        <v>-111.7294</v>
      </c>
      <c r="T6023" t="s">
        <v>46</v>
      </c>
      <c r="U6023" t="s">
        <v>15728</v>
      </c>
      <c r="V6023" t="s">
        <v>11001</v>
      </c>
      <c r="X6023" t="s">
        <v>11001</v>
      </c>
      <c r="Y6023" t="s">
        <v>3012</v>
      </c>
      <c r="Z6023" t="s">
        <v>3691</v>
      </c>
      <c r="AA6023" t="s">
        <v>15729</v>
      </c>
      <c r="AB6023" t="s">
        <v>9760</v>
      </c>
      <c r="AI6023" t="s">
        <v>15730</v>
      </c>
      <c r="AJ6023" t="s">
        <v>15731</v>
      </c>
    </row>
    <row r="6024" spans="1:36" ht="17.25" hidden="1" customHeight="1" x14ac:dyDescent="0.2">
      <c r="A6024" s="4" t="s">
        <v>15760</v>
      </c>
      <c r="B6024" t="s">
        <v>8398</v>
      </c>
      <c r="C6024" t="s">
        <v>15761</v>
      </c>
      <c r="E6024" t="s">
        <v>15762</v>
      </c>
      <c r="F6024" t="s">
        <v>226</v>
      </c>
      <c r="G6024" s="5">
        <v>76</v>
      </c>
      <c r="H6024" t="s">
        <v>42</v>
      </c>
      <c r="I6024" t="s">
        <v>240</v>
      </c>
      <c r="J6024" t="s">
        <v>559</v>
      </c>
      <c r="N6024" s="24">
        <v>2007</v>
      </c>
      <c r="R6024" s="7">
        <v>35.799798000000003</v>
      </c>
      <c r="S6024" s="7">
        <v>-114.9817</v>
      </c>
      <c r="T6024" t="s">
        <v>46</v>
      </c>
      <c r="U6024" t="s">
        <v>11295</v>
      </c>
      <c r="V6024" t="s">
        <v>8816</v>
      </c>
      <c r="X6024" t="s">
        <v>8817</v>
      </c>
      <c r="Y6024" t="s">
        <v>3012</v>
      </c>
      <c r="Z6024" t="s">
        <v>3691</v>
      </c>
      <c r="AA6024" t="s">
        <v>15763</v>
      </c>
      <c r="AB6024" t="s">
        <v>15764</v>
      </c>
      <c r="AI6024" t="s">
        <v>15765</v>
      </c>
      <c r="AJ6024" t="s">
        <v>15766</v>
      </c>
    </row>
    <row r="6025" spans="1:36" ht="17.25" hidden="1" customHeight="1" x14ac:dyDescent="0.2">
      <c r="A6025" s="4" t="s">
        <v>15767</v>
      </c>
      <c r="B6025" t="s">
        <v>8398</v>
      </c>
      <c r="C6025" t="s">
        <v>15768</v>
      </c>
      <c r="E6025" t="s">
        <v>565</v>
      </c>
      <c r="F6025" t="s">
        <v>86</v>
      </c>
      <c r="G6025" s="5">
        <v>95</v>
      </c>
      <c r="H6025" t="s">
        <v>42</v>
      </c>
      <c r="I6025" t="s">
        <v>43</v>
      </c>
      <c r="J6025" t="s">
        <v>44</v>
      </c>
      <c r="N6025" s="8">
        <v>1992</v>
      </c>
      <c r="P6025" s="24">
        <v>2024</v>
      </c>
      <c r="R6025" s="7">
        <v>36.343229000000001</v>
      </c>
      <c r="S6025" s="7">
        <v>-114.9207</v>
      </c>
      <c r="T6025" t="s">
        <v>46</v>
      </c>
      <c r="U6025" t="s">
        <v>8815</v>
      </c>
      <c r="V6025" t="s">
        <v>8816</v>
      </c>
      <c r="X6025" t="s">
        <v>8817</v>
      </c>
      <c r="Y6025" t="s">
        <v>3012</v>
      </c>
      <c r="Z6025" t="s">
        <v>3691</v>
      </c>
      <c r="AA6025" t="s">
        <v>15769</v>
      </c>
      <c r="AB6025" t="s">
        <v>15770</v>
      </c>
      <c r="AI6025" t="s">
        <v>15771</v>
      </c>
      <c r="AJ6025" t="s">
        <v>15772</v>
      </c>
    </row>
    <row r="6026" spans="1:36" ht="17.25" hidden="1" customHeight="1" x14ac:dyDescent="0.2">
      <c r="A6026" s="4" t="s">
        <v>15773</v>
      </c>
      <c r="B6026" t="s">
        <v>8398</v>
      </c>
      <c r="C6026" t="s">
        <v>15774</v>
      </c>
      <c r="E6026" t="s">
        <v>12321</v>
      </c>
      <c r="F6026" t="s">
        <v>86</v>
      </c>
      <c r="G6026" s="5">
        <v>96</v>
      </c>
      <c r="H6026" t="s">
        <v>42</v>
      </c>
      <c r="I6026" t="s">
        <v>43</v>
      </c>
      <c r="J6026" t="s">
        <v>44</v>
      </c>
      <c r="N6026" s="8">
        <v>1992</v>
      </c>
      <c r="P6026" s="24">
        <v>2030</v>
      </c>
      <c r="R6026" s="7">
        <v>36.225299999999997</v>
      </c>
      <c r="S6026" s="7">
        <v>-114.8783</v>
      </c>
      <c r="T6026" t="s">
        <v>46</v>
      </c>
      <c r="U6026" t="s">
        <v>8815</v>
      </c>
      <c r="V6026" t="s">
        <v>8816</v>
      </c>
      <c r="X6026" t="s">
        <v>8817</v>
      </c>
      <c r="Y6026" t="s">
        <v>3012</v>
      </c>
      <c r="Z6026" t="s">
        <v>3691</v>
      </c>
      <c r="AA6026" t="s">
        <v>15775</v>
      </c>
      <c r="AB6026" t="s">
        <v>15770</v>
      </c>
      <c r="AG6026" t="s">
        <v>15776</v>
      </c>
      <c r="AH6026" s="8" t="s">
        <v>15777</v>
      </c>
      <c r="AI6026" t="s">
        <v>15778</v>
      </c>
      <c r="AJ6026" t="s">
        <v>15779</v>
      </c>
    </row>
    <row r="6027" spans="1:36" ht="17.25" hidden="1" customHeight="1" x14ac:dyDescent="0.2">
      <c r="A6027" s="4" t="s">
        <v>15789</v>
      </c>
      <c r="B6027" t="s">
        <v>8398</v>
      </c>
      <c r="C6027" t="s">
        <v>15790</v>
      </c>
      <c r="E6027" t="s">
        <v>9013</v>
      </c>
      <c r="F6027" t="s">
        <v>86</v>
      </c>
      <c r="G6027" s="5">
        <v>392</v>
      </c>
      <c r="H6027" t="s">
        <v>42</v>
      </c>
      <c r="I6027" t="s">
        <v>43</v>
      </c>
      <c r="J6027" t="s">
        <v>559</v>
      </c>
      <c r="N6027" s="8">
        <v>2004</v>
      </c>
      <c r="R6027" s="7">
        <v>42.322380000000003</v>
      </c>
      <c r="S6027" s="7">
        <v>-86.293679999999995</v>
      </c>
      <c r="T6027" t="s">
        <v>46</v>
      </c>
      <c r="U6027" t="s">
        <v>15791</v>
      </c>
      <c r="V6027" t="s">
        <v>15792</v>
      </c>
      <c r="X6027" t="s">
        <v>8402</v>
      </c>
      <c r="Y6027" t="s">
        <v>3012</v>
      </c>
      <c r="Z6027" t="s">
        <v>3691</v>
      </c>
      <c r="AA6027" t="s">
        <v>15793</v>
      </c>
      <c r="AB6027" t="s">
        <v>15794</v>
      </c>
      <c r="AG6027" t="s">
        <v>15795</v>
      </c>
      <c r="AH6027" s="8" t="s">
        <v>15796</v>
      </c>
      <c r="AI6027" t="s">
        <v>15797</v>
      </c>
      <c r="AJ6027" t="s">
        <v>15798</v>
      </c>
    </row>
    <row r="6028" spans="1:36" ht="17.25" hidden="1" customHeight="1" x14ac:dyDescent="0.2">
      <c r="A6028" s="4" t="s">
        <v>15789</v>
      </c>
      <c r="B6028" t="s">
        <v>8398</v>
      </c>
      <c r="C6028" t="s">
        <v>15790</v>
      </c>
      <c r="E6028" t="s">
        <v>9025</v>
      </c>
      <c r="F6028" t="s">
        <v>86</v>
      </c>
      <c r="G6028" s="5">
        <v>392</v>
      </c>
      <c r="H6028" t="s">
        <v>42</v>
      </c>
      <c r="I6028" t="s">
        <v>43</v>
      </c>
      <c r="J6028" t="s">
        <v>559</v>
      </c>
      <c r="N6028" s="8">
        <v>2004</v>
      </c>
      <c r="R6028" s="7">
        <v>42.322380000000003</v>
      </c>
      <c r="S6028" s="7">
        <v>-86.293679999999995</v>
      </c>
      <c r="T6028" t="s">
        <v>46</v>
      </c>
      <c r="U6028" t="s">
        <v>15791</v>
      </c>
      <c r="V6028" t="s">
        <v>15792</v>
      </c>
      <c r="X6028" t="s">
        <v>8402</v>
      </c>
      <c r="Y6028" t="s">
        <v>3012</v>
      </c>
      <c r="Z6028" t="s">
        <v>3691</v>
      </c>
      <c r="AA6028" t="s">
        <v>15793</v>
      </c>
      <c r="AB6028" t="s">
        <v>10090</v>
      </c>
      <c r="AG6028" t="s">
        <v>15795</v>
      </c>
      <c r="AH6028" s="8" t="s">
        <v>15799</v>
      </c>
      <c r="AI6028" t="s">
        <v>15797</v>
      </c>
      <c r="AJ6028" t="s">
        <v>15800</v>
      </c>
    </row>
    <row r="6029" spans="1:36" ht="17.25" hidden="1" customHeight="1" x14ac:dyDescent="0.2">
      <c r="A6029" s="4" t="s">
        <v>15789</v>
      </c>
      <c r="B6029" t="s">
        <v>8398</v>
      </c>
      <c r="C6029" t="s">
        <v>15790</v>
      </c>
      <c r="E6029" t="s">
        <v>9028</v>
      </c>
      <c r="F6029" t="s">
        <v>86</v>
      </c>
      <c r="G6029" s="5">
        <v>392</v>
      </c>
      <c r="H6029" t="s">
        <v>42</v>
      </c>
      <c r="I6029" t="s">
        <v>43</v>
      </c>
      <c r="J6029" t="s">
        <v>559</v>
      </c>
      <c r="N6029" s="8">
        <v>2004</v>
      </c>
      <c r="R6029" s="7">
        <v>42.322380000000003</v>
      </c>
      <c r="S6029" s="7">
        <v>-86.293679999999995</v>
      </c>
      <c r="T6029" t="s">
        <v>46</v>
      </c>
      <c r="U6029" t="s">
        <v>15791</v>
      </c>
      <c r="V6029" t="s">
        <v>15792</v>
      </c>
      <c r="X6029" t="s">
        <v>8402</v>
      </c>
      <c r="Y6029" t="s">
        <v>3012</v>
      </c>
      <c r="Z6029" t="s">
        <v>3691</v>
      </c>
      <c r="AA6029" t="s">
        <v>15793</v>
      </c>
      <c r="AB6029" t="s">
        <v>10096</v>
      </c>
      <c r="AG6029" t="s">
        <v>15795</v>
      </c>
      <c r="AH6029" s="8" t="s">
        <v>15801</v>
      </c>
      <c r="AI6029" t="s">
        <v>15797</v>
      </c>
      <c r="AJ6029" t="s">
        <v>15802</v>
      </c>
    </row>
    <row r="6030" spans="1:36" ht="17.25" hidden="1" customHeight="1" x14ac:dyDescent="0.2">
      <c r="A6030" s="4" t="s">
        <v>15803</v>
      </c>
      <c r="B6030" t="s">
        <v>8398</v>
      </c>
      <c r="C6030" t="s">
        <v>15804</v>
      </c>
      <c r="E6030" t="s">
        <v>40</v>
      </c>
      <c r="F6030" t="s">
        <v>64</v>
      </c>
      <c r="G6030" s="5">
        <v>460</v>
      </c>
      <c r="H6030" t="s">
        <v>42</v>
      </c>
      <c r="I6030" t="s">
        <v>240</v>
      </c>
      <c r="J6030" t="s">
        <v>559</v>
      </c>
      <c r="N6030" s="24">
        <v>1975</v>
      </c>
      <c r="R6030" s="7">
        <v>41.283996999999999</v>
      </c>
      <c r="S6030" s="7">
        <v>-72.904319999999998</v>
      </c>
      <c r="T6030" t="s">
        <v>46</v>
      </c>
      <c r="U6030" t="s">
        <v>8411</v>
      </c>
      <c r="V6030" t="s">
        <v>8411</v>
      </c>
      <c r="X6030" t="s">
        <v>8412</v>
      </c>
      <c r="Y6030" t="s">
        <v>3012</v>
      </c>
      <c r="Z6030" t="s">
        <v>3691</v>
      </c>
      <c r="AA6030" t="s">
        <v>15805</v>
      </c>
      <c r="AB6030" t="s">
        <v>8690</v>
      </c>
      <c r="AG6030" t="s">
        <v>15806</v>
      </c>
      <c r="AI6030" t="s">
        <v>15807</v>
      </c>
      <c r="AJ6030" t="s">
        <v>15808</v>
      </c>
    </row>
    <row r="6031" spans="1:36" ht="17.25" hidden="1" customHeight="1" x14ac:dyDescent="0.2">
      <c r="A6031" s="4" t="s">
        <v>15803</v>
      </c>
      <c r="B6031" t="s">
        <v>8398</v>
      </c>
      <c r="C6031" t="s">
        <v>15804</v>
      </c>
      <c r="E6031" t="s">
        <v>56</v>
      </c>
      <c r="F6031" t="s">
        <v>11302</v>
      </c>
      <c r="G6031" s="5">
        <v>61</v>
      </c>
      <c r="H6031" t="s">
        <v>42</v>
      </c>
      <c r="I6031" t="s">
        <v>65</v>
      </c>
      <c r="J6031" t="s">
        <v>559</v>
      </c>
      <c r="N6031" s="24">
        <v>2012</v>
      </c>
      <c r="R6031" s="7">
        <v>41.283996999999999</v>
      </c>
      <c r="S6031" s="7">
        <v>-72.904319999999998</v>
      </c>
      <c r="T6031" t="s">
        <v>46</v>
      </c>
      <c r="U6031" t="s">
        <v>8411</v>
      </c>
      <c r="V6031" t="s">
        <v>8411</v>
      </c>
      <c r="X6031" t="s">
        <v>8412</v>
      </c>
      <c r="Y6031" t="s">
        <v>3012</v>
      </c>
      <c r="Z6031" t="s">
        <v>3691</v>
      </c>
      <c r="AA6031" t="s">
        <v>15805</v>
      </c>
      <c r="AB6031" t="s">
        <v>8503</v>
      </c>
      <c r="AG6031" t="s">
        <v>15806</v>
      </c>
      <c r="AI6031" t="s">
        <v>15807</v>
      </c>
      <c r="AJ6031" t="s">
        <v>15809</v>
      </c>
    </row>
    <row r="6032" spans="1:36" ht="17.25" hidden="1" customHeight="1" x14ac:dyDescent="0.2">
      <c r="A6032" s="4" t="s">
        <v>15803</v>
      </c>
      <c r="B6032" t="s">
        <v>8398</v>
      </c>
      <c r="C6032" t="s">
        <v>15804</v>
      </c>
      <c r="E6032" t="s">
        <v>58</v>
      </c>
      <c r="F6032" t="s">
        <v>11302</v>
      </c>
      <c r="G6032" s="5">
        <v>61</v>
      </c>
      <c r="H6032" t="s">
        <v>42</v>
      </c>
      <c r="I6032" t="s">
        <v>65</v>
      </c>
      <c r="J6032" t="s">
        <v>559</v>
      </c>
      <c r="N6032" s="24">
        <v>2012</v>
      </c>
      <c r="R6032" s="7">
        <v>41.283996999999999</v>
      </c>
      <c r="S6032" s="7">
        <v>-72.904319999999998</v>
      </c>
      <c r="T6032" t="s">
        <v>46</v>
      </c>
      <c r="U6032" t="s">
        <v>8411</v>
      </c>
      <c r="V6032" t="s">
        <v>8411</v>
      </c>
      <c r="X6032" t="s">
        <v>8412</v>
      </c>
      <c r="Y6032" t="s">
        <v>3012</v>
      </c>
      <c r="Z6032" t="s">
        <v>3691</v>
      </c>
      <c r="AA6032" t="s">
        <v>15805</v>
      </c>
      <c r="AB6032" t="s">
        <v>8595</v>
      </c>
      <c r="AG6032" t="s">
        <v>15806</v>
      </c>
      <c r="AI6032" t="s">
        <v>15807</v>
      </c>
      <c r="AJ6032" t="s">
        <v>15810</v>
      </c>
    </row>
    <row r="6033" spans="1:36" ht="17.25" hidden="1" customHeight="1" x14ac:dyDescent="0.2">
      <c r="A6033" s="4" t="s">
        <v>15803</v>
      </c>
      <c r="B6033" t="s">
        <v>8398</v>
      </c>
      <c r="C6033" t="s">
        <v>15804</v>
      </c>
      <c r="E6033" t="s">
        <v>191</v>
      </c>
      <c r="F6033" t="s">
        <v>11302</v>
      </c>
      <c r="G6033" s="5">
        <v>61</v>
      </c>
      <c r="H6033" t="s">
        <v>42</v>
      </c>
      <c r="I6033" t="s">
        <v>65</v>
      </c>
      <c r="J6033" t="s">
        <v>559</v>
      </c>
      <c r="N6033" s="24">
        <v>2012</v>
      </c>
      <c r="R6033" s="7">
        <v>41.283996999999999</v>
      </c>
      <c r="S6033" s="7">
        <v>-72.904319999999998</v>
      </c>
      <c r="T6033" t="s">
        <v>46</v>
      </c>
      <c r="U6033" t="s">
        <v>8411</v>
      </c>
      <c r="V6033" t="s">
        <v>8411</v>
      </c>
      <c r="X6033" t="s">
        <v>8412</v>
      </c>
      <c r="Y6033" t="s">
        <v>3012</v>
      </c>
      <c r="Z6033" t="s">
        <v>3691</v>
      </c>
      <c r="AA6033" t="s">
        <v>15805</v>
      </c>
      <c r="AB6033" t="s">
        <v>8414</v>
      </c>
      <c r="AG6033" t="s">
        <v>15806</v>
      </c>
      <c r="AI6033" t="s">
        <v>15807</v>
      </c>
      <c r="AJ6033" t="s">
        <v>15811</v>
      </c>
    </row>
    <row r="6034" spans="1:36" ht="17.25" hidden="1" customHeight="1" x14ac:dyDescent="0.2">
      <c r="A6034" s="4" t="s">
        <v>15819</v>
      </c>
      <c r="B6034" t="s">
        <v>8398</v>
      </c>
      <c r="C6034" t="s">
        <v>15820</v>
      </c>
      <c r="E6034" t="s">
        <v>565</v>
      </c>
      <c r="F6034" t="s">
        <v>86</v>
      </c>
      <c r="G6034" s="5">
        <v>152</v>
      </c>
      <c r="H6034" t="s">
        <v>806</v>
      </c>
      <c r="I6034" t="s">
        <v>43</v>
      </c>
      <c r="J6034" t="s">
        <v>559</v>
      </c>
      <c r="N6034" s="8">
        <v>1993</v>
      </c>
      <c r="O6034" s="24">
        <v>2022</v>
      </c>
      <c r="P6034" s="24">
        <v>2022</v>
      </c>
      <c r="R6034" s="7">
        <v>40.719700000000003</v>
      </c>
      <c r="S6034" s="7">
        <v>-74.13</v>
      </c>
      <c r="T6034" t="s">
        <v>46</v>
      </c>
      <c r="U6034" t="s">
        <v>15821</v>
      </c>
      <c r="V6034" t="s">
        <v>11865</v>
      </c>
      <c r="X6034" t="s">
        <v>9202</v>
      </c>
      <c r="Y6034" t="s">
        <v>3012</v>
      </c>
      <c r="Z6034" t="s">
        <v>3691</v>
      </c>
      <c r="AA6034" t="s">
        <v>15822</v>
      </c>
      <c r="AB6034" t="s">
        <v>9378</v>
      </c>
      <c r="AG6034" t="s">
        <v>15823</v>
      </c>
      <c r="AH6034" s="27" t="s">
        <v>15824</v>
      </c>
      <c r="AI6034" t="s">
        <v>15825</v>
      </c>
      <c r="AJ6034" t="s">
        <v>15826</v>
      </c>
    </row>
    <row r="6035" spans="1:36" ht="17.25" hidden="1" customHeight="1" x14ac:dyDescent="0.2">
      <c r="A6035" s="4" t="s">
        <v>15836</v>
      </c>
      <c r="B6035" t="s">
        <v>8398</v>
      </c>
      <c r="C6035" t="s">
        <v>15837</v>
      </c>
      <c r="E6035" t="s">
        <v>8712</v>
      </c>
      <c r="F6035" t="s">
        <v>86</v>
      </c>
      <c r="G6035" s="5">
        <v>102</v>
      </c>
      <c r="H6035" t="s">
        <v>857</v>
      </c>
      <c r="I6035" t="s">
        <v>65</v>
      </c>
      <c r="J6035" t="s">
        <v>559</v>
      </c>
      <c r="N6035" s="24">
        <v>1984</v>
      </c>
      <c r="R6035" s="7">
        <v>29.2639</v>
      </c>
      <c r="S6035" s="7">
        <v>-95.899699999999996</v>
      </c>
      <c r="T6035" t="s">
        <v>46</v>
      </c>
      <c r="U6035" t="s">
        <v>15838</v>
      </c>
      <c r="V6035" t="s">
        <v>10661</v>
      </c>
      <c r="X6035" t="s">
        <v>8584</v>
      </c>
      <c r="Y6035" t="s">
        <v>3012</v>
      </c>
      <c r="Z6035" t="s">
        <v>3691</v>
      </c>
      <c r="AA6035" t="s">
        <v>15839</v>
      </c>
      <c r="AB6035" t="s">
        <v>8716</v>
      </c>
      <c r="AC6035" t="s">
        <v>15840</v>
      </c>
      <c r="AG6035" t="s">
        <v>15841</v>
      </c>
      <c r="AH6035" s="6">
        <v>14743</v>
      </c>
      <c r="AI6035" t="s">
        <v>15842</v>
      </c>
      <c r="AJ6035" t="s">
        <v>15843</v>
      </c>
    </row>
    <row r="6036" spans="1:36" ht="17.25" hidden="1" customHeight="1" x14ac:dyDescent="0.2">
      <c r="A6036" s="4" t="s">
        <v>15844</v>
      </c>
      <c r="B6036" t="s">
        <v>8398</v>
      </c>
      <c r="C6036" t="s">
        <v>15845</v>
      </c>
      <c r="E6036" t="s">
        <v>40</v>
      </c>
      <c r="F6036" t="s">
        <v>64</v>
      </c>
      <c r="G6036" s="5">
        <v>414</v>
      </c>
      <c r="H6036" t="s">
        <v>42</v>
      </c>
      <c r="I6036" t="s">
        <v>240</v>
      </c>
      <c r="J6036" t="s">
        <v>559</v>
      </c>
      <c r="N6036" s="24">
        <v>1974</v>
      </c>
      <c r="R6036" s="7">
        <v>43.1</v>
      </c>
      <c r="S6036" s="7">
        <v>-70.79083</v>
      </c>
      <c r="T6036" t="s">
        <v>46</v>
      </c>
      <c r="U6036" t="s">
        <v>11846</v>
      </c>
      <c r="V6036" t="s">
        <v>11032</v>
      </c>
      <c r="X6036" t="s">
        <v>11847</v>
      </c>
      <c r="Y6036" t="s">
        <v>3012</v>
      </c>
      <c r="Z6036" t="s">
        <v>3691</v>
      </c>
      <c r="AA6036" t="s">
        <v>15846</v>
      </c>
      <c r="AB6036" t="s">
        <v>8690</v>
      </c>
      <c r="AH6036" s="27"/>
      <c r="AI6036" t="s">
        <v>15847</v>
      </c>
      <c r="AJ6036" t="s">
        <v>15848</v>
      </c>
    </row>
    <row r="6037" spans="1:36" ht="17.25" hidden="1" customHeight="1" x14ac:dyDescent="0.2">
      <c r="A6037" s="4" t="s">
        <v>34161</v>
      </c>
      <c r="B6037" t="s">
        <v>34162</v>
      </c>
      <c r="C6037" t="s">
        <v>34163</v>
      </c>
      <c r="E6037" t="s">
        <v>58</v>
      </c>
      <c r="F6037" t="s">
        <v>64</v>
      </c>
      <c r="G6037" s="5">
        <v>86</v>
      </c>
      <c r="H6037" t="s">
        <v>42</v>
      </c>
      <c r="I6037" t="s">
        <v>45</v>
      </c>
      <c r="J6037" t="s">
        <v>44</v>
      </c>
      <c r="K6037" t="s">
        <v>45</v>
      </c>
      <c r="L6037" t="s">
        <v>45</v>
      </c>
      <c r="N6037" s="24">
        <v>1961</v>
      </c>
      <c r="R6037" s="7">
        <v>38.556420000000003</v>
      </c>
      <c r="S6037" s="7">
        <v>68.775919000000002</v>
      </c>
      <c r="T6037" t="s">
        <v>46</v>
      </c>
      <c r="U6037" t="s">
        <v>34164</v>
      </c>
      <c r="X6037" t="s">
        <v>34164</v>
      </c>
      <c r="Y6037" t="s">
        <v>19854</v>
      </c>
      <c r="Z6037" t="s">
        <v>29693</v>
      </c>
      <c r="AC6037" t="s">
        <v>34165</v>
      </c>
      <c r="AG6037" t="s">
        <v>34166</v>
      </c>
      <c r="AH6037" s="6">
        <v>1113062</v>
      </c>
      <c r="AI6037" t="s">
        <v>34167</v>
      </c>
      <c r="AJ6037" t="s">
        <v>34168</v>
      </c>
    </row>
    <row r="6038" spans="1:36" ht="17.25" hidden="1" customHeight="1" x14ac:dyDescent="0.2">
      <c r="A6038" s="4" t="s">
        <v>36091</v>
      </c>
      <c r="B6038" t="s">
        <v>36072</v>
      </c>
      <c r="C6038" t="s">
        <v>36092</v>
      </c>
      <c r="D6038" t="s">
        <v>36093</v>
      </c>
      <c r="E6038" t="s">
        <v>58</v>
      </c>
      <c r="F6038" t="s">
        <v>64</v>
      </c>
      <c r="G6038" s="5">
        <v>60</v>
      </c>
      <c r="H6038" t="s">
        <v>42</v>
      </c>
      <c r="I6038" t="s">
        <v>240</v>
      </c>
      <c r="J6038" t="s">
        <v>44</v>
      </c>
      <c r="N6038" s="24">
        <v>1961</v>
      </c>
      <c r="R6038" s="7">
        <v>40.449089000000001</v>
      </c>
      <c r="S6038" s="7">
        <v>71.781868000000003</v>
      </c>
      <c r="T6038" t="s">
        <v>46</v>
      </c>
      <c r="U6038" t="s">
        <v>36094</v>
      </c>
      <c r="X6038" t="s">
        <v>36095</v>
      </c>
      <c r="Y6038" t="s">
        <v>19854</v>
      </c>
      <c r="Z6038" t="s">
        <v>29693</v>
      </c>
      <c r="AC6038" t="s">
        <v>36096</v>
      </c>
      <c r="AG6038" t="s">
        <v>36097</v>
      </c>
      <c r="AH6038" s="27"/>
      <c r="AI6038" t="s">
        <v>36098</v>
      </c>
      <c r="AJ6038" t="s">
        <v>36099</v>
      </c>
    </row>
    <row r="6039" spans="1:36" ht="17.25" hidden="1" customHeight="1" x14ac:dyDescent="0.2">
      <c r="A6039" s="4" t="s">
        <v>43632</v>
      </c>
      <c r="B6039" t="s">
        <v>43246</v>
      </c>
      <c r="C6039" t="s">
        <v>43633</v>
      </c>
      <c r="D6039" t="s">
        <v>43634</v>
      </c>
      <c r="E6039" t="s">
        <v>2297</v>
      </c>
      <c r="F6039" t="s">
        <v>43635</v>
      </c>
      <c r="G6039" s="5">
        <v>60</v>
      </c>
      <c r="H6039" t="s">
        <v>42</v>
      </c>
      <c r="I6039" t="s">
        <v>240</v>
      </c>
      <c r="J6039" t="s">
        <v>44</v>
      </c>
      <c r="N6039" s="24">
        <v>1961</v>
      </c>
      <c r="R6039" s="7">
        <v>55.257447999999997</v>
      </c>
      <c r="S6039" s="7">
        <v>61.438062000000002</v>
      </c>
      <c r="T6039" t="s">
        <v>46</v>
      </c>
      <c r="U6039" t="s">
        <v>43595</v>
      </c>
      <c r="X6039" t="s">
        <v>43596</v>
      </c>
      <c r="Y6039" t="s">
        <v>36708</v>
      </c>
      <c r="Z6039" t="s">
        <v>36915</v>
      </c>
      <c r="AC6039" t="s">
        <v>43636</v>
      </c>
      <c r="AD6039" t="s">
        <v>880</v>
      </c>
      <c r="AE6039" t="s">
        <v>1546</v>
      </c>
      <c r="AG6039" t="s">
        <v>43637</v>
      </c>
      <c r="AH6039" s="27"/>
      <c r="AI6039" t="s">
        <v>43638</v>
      </c>
      <c r="AJ6039" t="s">
        <v>43640</v>
      </c>
    </row>
    <row r="6040" spans="1:36" ht="17.25" hidden="1" customHeight="1" x14ac:dyDescent="0.2">
      <c r="A6040" s="4" t="s">
        <v>15849</v>
      </c>
      <c r="B6040" t="s">
        <v>8398</v>
      </c>
      <c r="C6040" t="s">
        <v>15850</v>
      </c>
      <c r="E6040" t="s">
        <v>15857</v>
      </c>
      <c r="F6040" t="s">
        <v>64</v>
      </c>
      <c r="G6040" s="5">
        <v>290</v>
      </c>
      <c r="H6040" t="s">
        <v>42</v>
      </c>
      <c r="I6040" t="s">
        <v>43</v>
      </c>
      <c r="J6040" t="s">
        <v>559</v>
      </c>
      <c r="N6040" s="8">
        <v>1975</v>
      </c>
      <c r="P6040" s="24">
        <v>2026</v>
      </c>
      <c r="R6040" s="7">
        <v>31.983587</v>
      </c>
      <c r="S6040" s="7">
        <v>-106.4318</v>
      </c>
      <c r="T6040" t="s">
        <v>46</v>
      </c>
      <c r="U6040" t="s">
        <v>10803</v>
      </c>
      <c r="V6040" t="s">
        <v>10803</v>
      </c>
      <c r="X6040" t="s">
        <v>8584</v>
      </c>
      <c r="Y6040" t="s">
        <v>3012</v>
      </c>
      <c r="Z6040" t="s">
        <v>3691</v>
      </c>
      <c r="AA6040" t="s">
        <v>15851</v>
      </c>
      <c r="AB6040" t="s">
        <v>15858</v>
      </c>
      <c r="AG6040" t="s">
        <v>15852</v>
      </c>
      <c r="AH6040" s="27" t="s">
        <v>15859</v>
      </c>
      <c r="AI6040" t="s">
        <v>15853</v>
      </c>
      <c r="AJ6040" t="s">
        <v>15860</v>
      </c>
    </row>
    <row r="6041" spans="1:36" ht="17.25" hidden="1" customHeight="1" x14ac:dyDescent="0.2">
      <c r="A6041" s="4" t="s">
        <v>15849</v>
      </c>
      <c r="B6041" t="s">
        <v>8398</v>
      </c>
      <c r="C6041" t="s">
        <v>15850</v>
      </c>
      <c r="E6041" t="s">
        <v>9814</v>
      </c>
      <c r="F6041" t="s">
        <v>64</v>
      </c>
      <c r="G6041" s="5">
        <v>307</v>
      </c>
      <c r="H6041" t="s">
        <v>42</v>
      </c>
      <c r="I6041" t="s">
        <v>43</v>
      </c>
      <c r="J6041" t="s">
        <v>559</v>
      </c>
      <c r="N6041" s="24">
        <v>2011</v>
      </c>
      <c r="R6041" s="7">
        <v>31.983587</v>
      </c>
      <c r="S6041" s="7">
        <v>-106.4318</v>
      </c>
      <c r="T6041" t="s">
        <v>46</v>
      </c>
      <c r="U6041" t="s">
        <v>10803</v>
      </c>
      <c r="V6041" t="s">
        <v>10803</v>
      </c>
      <c r="X6041" t="s">
        <v>8584</v>
      </c>
      <c r="Y6041" t="s">
        <v>3012</v>
      </c>
      <c r="Z6041" t="s">
        <v>3691</v>
      </c>
      <c r="AA6041" t="s">
        <v>15851</v>
      </c>
      <c r="AB6041" t="s">
        <v>15861</v>
      </c>
      <c r="AG6041" t="s">
        <v>15852</v>
      </c>
      <c r="AH6041" s="27" t="s">
        <v>15862</v>
      </c>
      <c r="AI6041" t="s">
        <v>15853</v>
      </c>
      <c r="AJ6041" t="s">
        <v>15863</v>
      </c>
    </row>
    <row r="6042" spans="1:36" ht="17.25" hidden="1" customHeight="1" x14ac:dyDescent="0.2">
      <c r="A6042" s="4" t="s">
        <v>43680</v>
      </c>
      <c r="B6042" t="s">
        <v>43246</v>
      </c>
      <c r="C6042" t="s">
        <v>43681</v>
      </c>
      <c r="D6042" t="s">
        <v>43682</v>
      </c>
      <c r="E6042" t="s">
        <v>40</v>
      </c>
      <c r="F6042" t="s">
        <v>86</v>
      </c>
      <c r="G6042" s="5">
        <v>60</v>
      </c>
      <c r="H6042" t="s">
        <v>42</v>
      </c>
      <c r="I6042" t="s">
        <v>240</v>
      </c>
      <c r="J6042" t="s">
        <v>44</v>
      </c>
      <c r="N6042" s="24">
        <v>1961</v>
      </c>
      <c r="R6042" s="7">
        <v>56.233600000000003</v>
      </c>
      <c r="S6042" s="7">
        <v>43.520800000000001</v>
      </c>
      <c r="T6042" t="s">
        <v>46</v>
      </c>
      <c r="U6042" t="s">
        <v>43683</v>
      </c>
      <c r="X6042" t="s">
        <v>43373</v>
      </c>
      <c r="Y6042" t="s">
        <v>36708</v>
      </c>
      <c r="Z6042" t="s">
        <v>36915</v>
      </c>
      <c r="AA6042" t="s">
        <v>43684</v>
      </c>
      <c r="AG6042" t="s">
        <v>43685</v>
      </c>
      <c r="AH6042" s="24">
        <v>1206208</v>
      </c>
      <c r="AI6042" t="s">
        <v>43686</v>
      </c>
      <c r="AJ6042" t="s">
        <v>43687</v>
      </c>
    </row>
    <row r="6043" spans="1:36" ht="17.25" hidden="1" customHeight="1" x14ac:dyDescent="0.2">
      <c r="A6043" s="4" t="s">
        <v>43952</v>
      </c>
      <c r="B6043" t="s">
        <v>43246</v>
      </c>
      <c r="C6043" t="s">
        <v>43953</v>
      </c>
      <c r="D6043" t="s">
        <v>43954</v>
      </c>
      <c r="E6043" t="s">
        <v>2297</v>
      </c>
      <c r="F6043" t="s">
        <v>43672</v>
      </c>
      <c r="G6043" s="5">
        <v>65</v>
      </c>
      <c r="H6043" t="s">
        <v>42</v>
      </c>
      <c r="I6043" t="s">
        <v>240</v>
      </c>
      <c r="J6043" t="s">
        <v>44</v>
      </c>
      <c r="N6043" s="24">
        <v>1961</v>
      </c>
      <c r="R6043" s="7">
        <v>55.845298</v>
      </c>
      <c r="S6043" s="7">
        <v>49.060124999999999</v>
      </c>
      <c r="T6043" t="s">
        <v>46</v>
      </c>
      <c r="U6043" t="s">
        <v>43941</v>
      </c>
      <c r="X6043" t="s">
        <v>43942</v>
      </c>
      <c r="Y6043" t="s">
        <v>36708</v>
      </c>
      <c r="Z6043" t="s">
        <v>36915</v>
      </c>
      <c r="AG6043" t="s">
        <v>43956</v>
      </c>
      <c r="AH6043" s="24">
        <v>1177986</v>
      </c>
      <c r="AI6043" t="s">
        <v>43958</v>
      </c>
      <c r="AJ6043" t="s">
        <v>43963</v>
      </c>
    </row>
    <row r="6044" spans="1:36" ht="17.25" hidden="1" customHeight="1" x14ac:dyDescent="0.2">
      <c r="A6044" s="4" t="s">
        <v>43952</v>
      </c>
      <c r="B6044" t="s">
        <v>43246</v>
      </c>
      <c r="C6044" t="s">
        <v>43953</v>
      </c>
      <c r="D6044" t="s">
        <v>43954</v>
      </c>
      <c r="E6044" t="s">
        <v>3929</v>
      </c>
      <c r="F6044" t="s">
        <v>43672</v>
      </c>
      <c r="G6044" s="5">
        <v>50</v>
      </c>
      <c r="H6044" t="s">
        <v>42</v>
      </c>
      <c r="I6044" t="s">
        <v>240</v>
      </c>
      <c r="J6044" t="s">
        <v>44</v>
      </c>
      <c r="N6044" s="24">
        <v>1961</v>
      </c>
      <c r="R6044" s="7">
        <v>55.845298</v>
      </c>
      <c r="S6044" s="7">
        <v>49.060124999999999</v>
      </c>
      <c r="T6044" t="s">
        <v>46</v>
      </c>
      <c r="U6044" t="s">
        <v>43941</v>
      </c>
      <c r="X6044" t="s">
        <v>43942</v>
      </c>
      <c r="Y6044" t="s">
        <v>36708</v>
      </c>
      <c r="Z6044" t="s">
        <v>36915</v>
      </c>
      <c r="AG6044" t="s">
        <v>43956</v>
      </c>
      <c r="AH6044" s="24">
        <v>1177987</v>
      </c>
      <c r="AI6044" t="s">
        <v>43958</v>
      </c>
      <c r="AJ6044" t="s">
        <v>43964</v>
      </c>
    </row>
    <row r="6045" spans="1:36" ht="17.25" hidden="1" customHeight="1" x14ac:dyDescent="0.2">
      <c r="A6045" s="4" t="s">
        <v>15882</v>
      </c>
      <c r="B6045" t="s">
        <v>8398</v>
      </c>
      <c r="C6045" t="s">
        <v>15883</v>
      </c>
      <c r="E6045" t="s">
        <v>40</v>
      </c>
      <c r="F6045" t="s">
        <v>86</v>
      </c>
      <c r="G6045" s="5">
        <v>61</v>
      </c>
      <c r="H6045" t="s">
        <v>42</v>
      </c>
      <c r="I6045" t="s">
        <v>65</v>
      </c>
      <c r="J6045" t="s">
        <v>559</v>
      </c>
      <c r="N6045" s="24">
        <v>2008</v>
      </c>
      <c r="R6045" s="7">
        <v>33.238841999999998</v>
      </c>
      <c r="S6045" s="7">
        <v>-115.50449999999999</v>
      </c>
      <c r="T6045" t="s">
        <v>46</v>
      </c>
      <c r="U6045" t="s">
        <v>15884</v>
      </c>
      <c r="V6045" t="s">
        <v>9840</v>
      </c>
      <c r="X6045" t="s">
        <v>8572</v>
      </c>
      <c r="Y6045" t="s">
        <v>3012</v>
      </c>
      <c r="Z6045" t="s">
        <v>3691</v>
      </c>
      <c r="AA6045" t="s">
        <v>15885</v>
      </c>
      <c r="AB6045" t="s">
        <v>8690</v>
      </c>
      <c r="AG6045" t="s">
        <v>15886</v>
      </c>
      <c r="AH6045" s="24">
        <v>32039</v>
      </c>
      <c r="AI6045" t="s">
        <v>15887</v>
      </c>
      <c r="AJ6045" t="s">
        <v>15888</v>
      </c>
    </row>
    <row r="6046" spans="1:36" ht="17.25" hidden="1" customHeight="1" x14ac:dyDescent="0.2">
      <c r="A6046" s="4" t="s">
        <v>15882</v>
      </c>
      <c r="B6046" t="s">
        <v>8398</v>
      </c>
      <c r="C6046" t="s">
        <v>15883</v>
      </c>
      <c r="E6046" t="s">
        <v>56</v>
      </c>
      <c r="F6046" t="s">
        <v>86</v>
      </c>
      <c r="G6046" s="5">
        <v>61</v>
      </c>
      <c r="H6046" t="s">
        <v>42</v>
      </c>
      <c r="I6046" t="s">
        <v>65</v>
      </c>
      <c r="J6046" t="s">
        <v>559</v>
      </c>
      <c r="N6046" s="24">
        <v>2008</v>
      </c>
      <c r="R6046" s="7">
        <v>33.238841999999998</v>
      </c>
      <c r="S6046" s="7">
        <v>-115.50449999999999</v>
      </c>
      <c r="T6046" t="s">
        <v>46</v>
      </c>
      <c r="U6046" t="s">
        <v>15884</v>
      </c>
      <c r="V6046" t="s">
        <v>9840</v>
      </c>
      <c r="X6046" t="s">
        <v>8572</v>
      </c>
      <c r="Y6046" t="s">
        <v>3012</v>
      </c>
      <c r="Z6046" t="s">
        <v>3691</v>
      </c>
      <c r="AA6046" t="s">
        <v>15885</v>
      </c>
      <c r="AB6046" t="s">
        <v>8503</v>
      </c>
      <c r="AG6046" t="s">
        <v>15886</v>
      </c>
      <c r="AH6046" s="24">
        <v>32040</v>
      </c>
      <c r="AI6046" t="s">
        <v>15887</v>
      </c>
      <c r="AJ6046" t="s">
        <v>15889</v>
      </c>
    </row>
    <row r="6047" spans="1:36" ht="17.25" hidden="1" customHeight="1" x14ac:dyDescent="0.2">
      <c r="A6047" s="4" t="s">
        <v>15890</v>
      </c>
      <c r="B6047" t="s">
        <v>8398</v>
      </c>
      <c r="C6047" t="s">
        <v>15891</v>
      </c>
      <c r="E6047" t="s">
        <v>335</v>
      </c>
      <c r="F6047" t="s">
        <v>64</v>
      </c>
      <c r="G6047" s="5">
        <v>895</v>
      </c>
      <c r="H6047" t="s">
        <v>42</v>
      </c>
      <c r="I6047" t="s">
        <v>240</v>
      </c>
      <c r="J6047" t="s">
        <v>559</v>
      </c>
      <c r="N6047" s="24">
        <v>1973</v>
      </c>
      <c r="P6047" s="24">
        <v>2033</v>
      </c>
      <c r="R6047" s="7">
        <v>29.947199999999999</v>
      </c>
      <c r="S6047" s="7">
        <v>-90.145799999999994</v>
      </c>
      <c r="T6047" t="s">
        <v>46</v>
      </c>
      <c r="U6047" t="s">
        <v>15892</v>
      </c>
      <c r="V6047" t="s">
        <v>8583</v>
      </c>
      <c r="X6047" t="s">
        <v>8512</v>
      </c>
      <c r="Y6047" t="s">
        <v>3012</v>
      </c>
      <c r="Z6047" t="s">
        <v>3691</v>
      </c>
      <c r="AA6047" t="s">
        <v>15893</v>
      </c>
      <c r="AB6047" t="s">
        <v>8427</v>
      </c>
      <c r="AG6047" t="s">
        <v>15894</v>
      </c>
      <c r="AH6047" s="24">
        <v>14824</v>
      </c>
      <c r="AI6047" t="s">
        <v>15895</v>
      </c>
      <c r="AJ6047" t="s">
        <v>15896</v>
      </c>
    </row>
    <row r="6048" spans="1:36" ht="17.25" hidden="1" customHeight="1" x14ac:dyDescent="0.2">
      <c r="A6048" s="4" t="s">
        <v>15890</v>
      </c>
      <c r="B6048" t="s">
        <v>8398</v>
      </c>
      <c r="C6048" t="s">
        <v>15891</v>
      </c>
      <c r="E6048" t="s">
        <v>15897</v>
      </c>
      <c r="F6048" t="s">
        <v>64</v>
      </c>
      <c r="G6048" s="5">
        <v>895</v>
      </c>
      <c r="H6048" t="s">
        <v>42</v>
      </c>
      <c r="I6048" t="s">
        <v>240</v>
      </c>
      <c r="J6048" t="s">
        <v>559</v>
      </c>
      <c r="N6048" s="24">
        <v>1971</v>
      </c>
      <c r="P6048" s="24">
        <v>2031</v>
      </c>
      <c r="R6048" s="7">
        <v>29.947199999999999</v>
      </c>
      <c r="S6048" s="7">
        <v>-90.145799999999994</v>
      </c>
      <c r="T6048" t="s">
        <v>46</v>
      </c>
      <c r="U6048" t="s">
        <v>15892</v>
      </c>
      <c r="V6048" t="s">
        <v>8583</v>
      </c>
      <c r="X6048" t="s">
        <v>8512</v>
      </c>
      <c r="Y6048" t="s">
        <v>3012</v>
      </c>
      <c r="Z6048" t="s">
        <v>3691</v>
      </c>
      <c r="AA6048" t="s">
        <v>15893</v>
      </c>
      <c r="AB6048" t="s">
        <v>15898</v>
      </c>
      <c r="AG6048" t="s">
        <v>15894</v>
      </c>
      <c r="AH6048" s="24">
        <v>14825</v>
      </c>
      <c r="AI6048" t="s">
        <v>15895</v>
      </c>
      <c r="AJ6048" t="s">
        <v>15899</v>
      </c>
    </row>
    <row r="6049" spans="1:36" ht="17.25" hidden="1" customHeight="1" x14ac:dyDescent="0.2">
      <c r="A6049" s="4" t="s">
        <v>15903</v>
      </c>
      <c r="B6049" t="s">
        <v>8398</v>
      </c>
      <c r="C6049" t="s">
        <v>15904</v>
      </c>
      <c r="E6049" t="s">
        <v>565</v>
      </c>
      <c r="F6049" t="s">
        <v>86</v>
      </c>
      <c r="G6049" s="5">
        <v>283</v>
      </c>
      <c r="H6049" t="s">
        <v>42</v>
      </c>
      <c r="I6049" t="s">
        <v>43</v>
      </c>
      <c r="J6049" t="s">
        <v>559</v>
      </c>
      <c r="N6049" s="24">
        <v>2003</v>
      </c>
      <c r="R6049" s="7">
        <v>40.096899999999998</v>
      </c>
      <c r="S6049" s="7">
        <v>-85.971400000000003</v>
      </c>
      <c r="T6049" t="s">
        <v>46</v>
      </c>
      <c r="U6049" t="s">
        <v>15905</v>
      </c>
      <c r="V6049" t="s">
        <v>12981</v>
      </c>
      <c r="X6049" t="s">
        <v>8422</v>
      </c>
      <c r="Y6049" t="s">
        <v>3012</v>
      </c>
      <c r="Z6049" t="s">
        <v>3691</v>
      </c>
      <c r="AA6049" t="s">
        <v>15906</v>
      </c>
      <c r="AB6049" t="s">
        <v>15907</v>
      </c>
      <c r="AG6049" t="s">
        <v>15908</v>
      </c>
      <c r="AH6049" s="8" t="s">
        <v>15909</v>
      </c>
      <c r="AI6049" t="s">
        <v>15910</v>
      </c>
      <c r="AJ6049" t="s">
        <v>15911</v>
      </c>
    </row>
    <row r="6050" spans="1:36" ht="17.25" hidden="1" customHeight="1" x14ac:dyDescent="0.2">
      <c r="A6050" s="4" t="s">
        <v>15912</v>
      </c>
      <c r="B6050" t="s">
        <v>8398</v>
      </c>
      <c r="C6050" t="s">
        <v>15913</v>
      </c>
      <c r="E6050" t="s">
        <v>40</v>
      </c>
      <c r="F6050" t="s">
        <v>86</v>
      </c>
      <c r="G6050" s="5">
        <v>158</v>
      </c>
      <c r="H6050" t="s">
        <v>42</v>
      </c>
      <c r="I6050" t="s">
        <v>65</v>
      </c>
      <c r="J6050" t="s">
        <v>559</v>
      </c>
      <c r="N6050" s="24">
        <v>1999</v>
      </c>
      <c r="R6050" s="7">
        <v>40.287700000000001</v>
      </c>
      <c r="S6050" s="7">
        <v>-94.791300000000007</v>
      </c>
      <c r="T6050" t="s">
        <v>46</v>
      </c>
      <c r="U6050" t="s">
        <v>15914</v>
      </c>
      <c r="V6050" t="s">
        <v>15915</v>
      </c>
      <c r="X6050" t="s">
        <v>8994</v>
      </c>
      <c r="Y6050" t="s">
        <v>3012</v>
      </c>
      <c r="Z6050" t="s">
        <v>3691</v>
      </c>
      <c r="AA6050" t="s">
        <v>15916</v>
      </c>
      <c r="AB6050" t="s">
        <v>8690</v>
      </c>
      <c r="AI6050" t="s">
        <v>15917</v>
      </c>
      <c r="AJ6050" t="s">
        <v>15918</v>
      </c>
    </row>
    <row r="6051" spans="1:36" ht="17.25" hidden="1" customHeight="1" x14ac:dyDescent="0.2">
      <c r="A6051" s="4" t="s">
        <v>15912</v>
      </c>
      <c r="B6051" t="s">
        <v>8398</v>
      </c>
      <c r="C6051" t="s">
        <v>15913</v>
      </c>
      <c r="E6051" t="s">
        <v>56</v>
      </c>
      <c r="F6051" t="s">
        <v>86</v>
      </c>
      <c r="G6051" s="5">
        <v>158</v>
      </c>
      <c r="H6051" t="s">
        <v>42</v>
      </c>
      <c r="I6051" t="s">
        <v>65</v>
      </c>
      <c r="J6051" t="s">
        <v>559</v>
      </c>
      <c r="N6051" s="24">
        <v>1999</v>
      </c>
      <c r="R6051" s="7">
        <v>40.287700000000001</v>
      </c>
      <c r="S6051" s="7">
        <v>-94.791300000000007</v>
      </c>
      <c r="T6051" t="s">
        <v>46</v>
      </c>
      <c r="U6051" t="s">
        <v>15914</v>
      </c>
      <c r="V6051" t="s">
        <v>15915</v>
      </c>
      <c r="X6051" t="s">
        <v>8994</v>
      </c>
      <c r="Y6051" t="s">
        <v>3012</v>
      </c>
      <c r="Z6051" t="s">
        <v>3691</v>
      </c>
      <c r="AA6051" t="s">
        <v>15916</v>
      </c>
      <c r="AB6051" t="s">
        <v>8503</v>
      </c>
      <c r="AH6051" s="27"/>
      <c r="AI6051" t="s">
        <v>15917</v>
      </c>
      <c r="AJ6051" t="s">
        <v>15919</v>
      </c>
    </row>
    <row r="6052" spans="1:36" ht="17.25" hidden="1" customHeight="1" x14ac:dyDescent="0.2">
      <c r="A6052" s="4" t="s">
        <v>15920</v>
      </c>
      <c r="B6052" t="s">
        <v>8398</v>
      </c>
      <c r="C6052" t="s">
        <v>15921</v>
      </c>
      <c r="E6052" t="s">
        <v>15922</v>
      </c>
      <c r="F6052" t="s">
        <v>11145</v>
      </c>
      <c r="G6052" s="5">
        <v>90</v>
      </c>
      <c r="H6052" t="s">
        <v>42</v>
      </c>
      <c r="I6052" t="s">
        <v>240</v>
      </c>
      <c r="J6052" t="s">
        <v>44</v>
      </c>
      <c r="N6052" s="24">
        <v>1996</v>
      </c>
      <c r="R6052" s="7">
        <v>41.684399999999997</v>
      </c>
      <c r="S6052" s="7">
        <v>-87.421400000000006</v>
      </c>
      <c r="T6052" t="s">
        <v>46</v>
      </c>
      <c r="U6052" t="s">
        <v>13666</v>
      </c>
      <c r="V6052" t="s">
        <v>12324</v>
      </c>
      <c r="X6052" t="s">
        <v>8422</v>
      </c>
      <c r="Y6052" t="s">
        <v>3012</v>
      </c>
      <c r="Z6052" t="s">
        <v>3691</v>
      </c>
      <c r="AA6052" t="s">
        <v>15923</v>
      </c>
      <c r="AB6052" t="s">
        <v>15924</v>
      </c>
      <c r="AC6052" t="s">
        <v>15925</v>
      </c>
      <c r="AG6052" t="s">
        <v>15926</v>
      </c>
      <c r="AH6052" s="27" t="s">
        <v>15927</v>
      </c>
      <c r="AI6052" t="s">
        <v>15928</v>
      </c>
      <c r="AJ6052" t="s">
        <v>15929</v>
      </c>
    </row>
    <row r="6053" spans="1:36" ht="17.25" hidden="1" customHeight="1" x14ac:dyDescent="0.2">
      <c r="A6053" s="4" t="s">
        <v>15939</v>
      </c>
      <c r="B6053" t="s">
        <v>8398</v>
      </c>
      <c r="C6053" t="s">
        <v>15940</v>
      </c>
      <c r="E6053" t="s">
        <v>40</v>
      </c>
      <c r="F6053" t="s">
        <v>86</v>
      </c>
      <c r="G6053" s="5">
        <v>62</v>
      </c>
      <c r="H6053" t="s">
        <v>42</v>
      </c>
      <c r="I6053" t="s">
        <v>65</v>
      </c>
      <c r="J6053" t="s">
        <v>559</v>
      </c>
      <c r="N6053" s="24">
        <v>1978</v>
      </c>
      <c r="P6053" s="24">
        <v>2035</v>
      </c>
      <c r="R6053" s="7">
        <v>47.735109999999999</v>
      </c>
      <c r="S6053" s="7">
        <v>-117.37050000000001</v>
      </c>
      <c r="T6053" t="s">
        <v>46</v>
      </c>
      <c r="U6053" t="s">
        <v>15941</v>
      </c>
      <c r="V6053" t="s">
        <v>15941</v>
      </c>
      <c r="X6053" t="s">
        <v>8446</v>
      </c>
      <c r="Y6053" t="s">
        <v>3012</v>
      </c>
      <c r="Z6053" t="s">
        <v>3691</v>
      </c>
      <c r="AA6053" t="s">
        <v>15942</v>
      </c>
      <c r="AB6053" t="s">
        <v>8690</v>
      </c>
      <c r="AI6053" t="s">
        <v>15943</v>
      </c>
      <c r="AJ6053" t="s">
        <v>15944</v>
      </c>
    </row>
    <row r="6054" spans="1:36" ht="17.25" hidden="1" customHeight="1" x14ac:dyDescent="0.2">
      <c r="A6054" s="4" t="s">
        <v>43952</v>
      </c>
      <c r="B6054" t="s">
        <v>43246</v>
      </c>
      <c r="C6054" t="s">
        <v>43953</v>
      </c>
      <c r="D6054" t="s">
        <v>43954</v>
      </c>
      <c r="E6054" t="s">
        <v>4787</v>
      </c>
      <c r="F6054" t="s">
        <v>43672</v>
      </c>
      <c r="G6054" s="5">
        <v>50</v>
      </c>
      <c r="H6054" t="s">
        <v>42</v>
      </c>
      <c r="I6054" t="s">
        <v>240</v>
      </c>
      <c r="J6054" t="s">
        <v>44</v>
      </c>
      <c r="N6054" s="24">
        <v>1961</v>
      </c>
      <c r="R6054" s="7">
        <v>55.845298</v>
      </c>
      <c r="S6054" s="7">
        <v>49.060124999999999</v>
      </c>
      <c r="T6054" t="s">
        <v>46</v>
      </c>
      <c r="U6054" t="s">
        <v>43941</v>
      </c>
      <c r="X6054" t="s">
        <v>43942</v>
      </c>
      <c r="Y6054" t="s">
        <v>36708</v>
      </c>
      <c r="Z6054" t="s">
        <v>36915</v>
      </c>
      <c r="AG6054" t="s">
        <v>43956</v>
      </c>
      <c r="AH6054" s="24">
        <v>1177988</v>
      </c>
      <c r="AI6054" t="s">
        <v>43958</v>
      </c>
      <c r="AJ6054" t="s">
        <v>43965</v>
      </c>
    </row>
    <row r="6055" spans="1:36" ht="17.25" hidden="1" customHeight="1" x14ac:dyDescent="0.2">
      <c r="A6055" s="4" t="s">
        <v>15945</v>
      </c>
      <c r="B6055" t="s">
        <v>8398</v>
      </c>
      <c r="C6055" t="s">
        <v>15946</v>
      </c>
      <c r="E6055" t="s">
        <v>15953</v>
      </c>
      <c r="F6055" t="s">
        <v>86</v>
      </c>
      <c r="G6055" s="5">
        <v>527</v>
      </c>
      <c r="H6055" t="s">
        <v>42</v>
      </c>
      <c r="I6055" t="s">
        <v>43</v>
      </c>
      <c r="J6055" t="s">
        <v>559</v>
      </c>
      <c r="M6055" t="s">
        <v>559</v>
      </c>
      <c r="N6055" s="24">
        <v>2001</v>
      </c>
      <c r="R6055" s="7">
        <v>36.431699999999999</v>
      </c>
      <c r="S6055" s="7">
        <v>-95.700800000000001</v>
      </c>
      <c r="T6055" t="s">
        <v>46</v>
      </c>
      <c r="U6055" t="s">
        <v>15947</v>
      </c>
      <c r="V6055" t="s">
        <v>15948</v>
      </c>
      <c r="X6055" t="s">
        <v>8734</v>
      </c>
      <c r="Y6055" t="s">
        <v>3012</v>
      </c>
      <c r="Z6055" t="s">
        <v>3691</v>
      </c>
      <c r="AA6055" t="s">
        <v>15949</v>
      </c>
      <c r="AB6055" t="s">
        <v>15954</v>
      </c>
      <c r="AG6055" t="s">
        <v>15950</v>
      </c>
      <c r="AH6055" s="8" t="s">
        <v>15955</v>
      </c>
      <c r="AI6055" t="s">
        <v>15951</v>
      </c>
      <c r="AJ6055" t="s">
        <v>15956</v>
      </c>
    </row>
    <row r="6056" spans="1:36" ht="17.25" hidden="1" customHeight="1" x14ac:dyDescent="0.2">
      <c r="A6056" s="4" t="s">
        <v>15957</v>
      </c>
      <c r="B6056" t="s">
        <v>8398</v>
      </c>
      <c r="C6056" t="s">
        <v>15958</v>
      </c>
      <c r="E6056" t="s">
        <v>15217</v>
      </c>
      <c r="F6056" t="s">
        <v>86</v>
      </c>
      <c r="G6056" s="5">
        <v>50</v>
      </c>
      <c r="H6056" t="s">
        <v>42</v>
      </c>
      <c r="I6056" t="s">
        <v>65</v>
      </c>
      <c r="J6056" t="s">
        <v>559</v>
      </c>
      <c r="N6056" s="24">
        <v>1996</v>
      </c>
      <c r="R6056" s="7">
        <v>38.088138000000001</v>
      </c>
      <c r="S6056" s="7">
        <v>-121.3869</v>
      </c>
      <c r="T6056" t="s">
        <v>46</v>
      </c>
      <c r="U6056" t="s">
        <v>14628</v>
      </c>
      <c r="V6056" t="s">
        <v>8714</v>
      </c>
      <c r="X6056" t="s">
        <v>8572</v>
      </c>
      <c r="Y6056" t="s">
        <v>3012</v>
      </c>
      <c r="Z6056" t="s">
        <v>3691</v>
      </c>
      <c r="AA6056" t="s">
        <v>15959</v>
      </c>
      <c r="AB6056" t="s">
        <v>15219</v>
      </c>
      <c r="AG6056" t="s">
        <v>45</v>
      </c>
      <c r="AI6056" t="s">
        <v>15960</v>
      </c>
      <c r="AJ6056" t="s">
        <v>15961</v>
      </c>
    </row>
    <row r="6057" spans="1:36" ht="17.25" hidden="1" customHeight="1" x14ac:dyDescent="0.2">
      <c r="A6057" s="4" t="s">
        <v>5849</v>
      </c>
      <c r="B6057" t="s">
        <v>5621</v>
      </c>
      <c r="C6057" t="s">
        <v>5850</v>
      </c>
      <c r="D6057" t="s">
        <v>5851</v>
      </c>
      <c r="E6057" t="s">
        <v>40</v>
      </c>
      <c r="F6057" t="s">
        <v>543</v>
      </c>
      <c r="G6057" s="5">
        <v>50</v>
      </c>
      <c r="H6057" t="s">
        <v>42</v>
      </c>
      <c r="I6057" t="s">
        <v>240</v>
      </c>
      <c r="J6057" t="s">
        <v>45</v>
      </c>
      <c r="K6057" t="s">
        <v>45</v>
      </c>
      <c r="L6057" t="s">
        <v>45</v>
      </c>
      <c r="M6057" t="s">
        <v>559</v>
      </c>
      <c r="N6057" s="24">
        <v>1962</v>
      </c>
      <c r="Q6057" t="s">
        <v>5724</v>
      </c>
      <c r="R6057" s="7">
        <v>-33.417935</v>
      </c>
      <c r="S6057" s="7">
        <v>-70.687640000000002</v>
      </c>
      <c r="T6057" t="s">
        <v>46</v>
      </c>
      <c r="U6057" t="s">
        <v>5821</v>
      </c>
      <c r="X6057" t="s">
        <v>5649</v>
      </c>
      <c r="Y6057" t="s">
        <v>3012</v>
      </c>
      <c r="Z6057" t="s">
        <v>3013</v>
      </c>
      <c r="AG6057" t="s">
        <v>45</v>
      </c>
      <c r="AH6057" s="30" t="s">
        <v>45</v>
      </c>
      <c r="AI6057" t="s">
        <v>5852</v>
      </c>
      <c r="AJ6057" t="s">
        <v>5853</v>
      </c>
    </row>
    <row r="6058" spans="1:36" ht="17.25" hidden="1" customHeight="1" x14ac:dyDescent="0.2">
      <c r="A6058" s="4" t="s">
        <v>15962</v>
      </c>
      <c r="B6058" t="s">
        <v>8398</v>
      </c>
      <c r="C6058" t="s">
        <v>15963</v>
      </c>
      <c r="E6058" t="s">
        <v>58</v>
      </c>
      <c r="F6058" t="s">
        <v>64</v>
      </c>
      <c r="G6058" s="5">
        <v>387</v>
      </c>
      <c r="H6058" t="s">
        <v>42</v>
      </c>
      <c r="I6058" t="s">
        <v>240</v>
      </c>
      <c r="J6058" t="s">
        <v>559</v>
      </c>
      <c r="N6058" s="24">
        <v>1972</v>
      </c>
      <c r="R6058" s="7">
        <v>40.923565000000004</v>
      </c>
      <c r="S6058" s="7">
        <v>-73.342320000000001</v>
      </c>
      <c r="T6058" t="s">
        <v>46</v>
      </c>
      <c r="U6058" t="s">
        <v>15964</v>
      </c>
      <c r="V6058" t="s">
        <v>9953</v>
      </c>
      <c r="X6058" t="s">
        <v>8437</v>
      </c>
      <c r="Y6058" t="s">
        <v>3012</v>
      </c>
      <c r="Z6058" t="s">
        <v>3691</v>
      </c>
      <c r="AA6058" t="s">
        <v>15965</v>
      </c>
      <c r="AB6058" t="s">
        <v>8595</v>
      </c>
      <c r="AG6058" t="s">
        <v>15966</v>
      </c>
      <c r="AI6058" t="s">
        <v>15967</v>
      </c>
      <c r="AJ6058" t="s">
        <v>15969</v>
      </c>
    </row>
    <row r="6059" spans="1:36" ht="17.25" hidden="1" customHeight="1" x14ac:dyDescent="0.2">
      <c r="A6059" s="4" t="s">
        <v>15962</v>
      </c>
      <c r="B6059" t="s">
        <v>8398</v>
      </c>
      <c r="C6059" t="s">
        <v>15963</v>
      </c>
      <c r="E6059" t="s">
        <v>191</v>
      </c>
      <c r="F6059" t="s">
        <v>64</v>
      </c>
      <c r="G6059" s="5">
        <v>387</v>
      </c>
      <c r="H6059" t="s">
        <v>42</v>
      </c>
      <c r="I6059" t="s">
        <v>240</v>
      </c>
      <c r="J6059" t="s">
        <v>559</v>
      </c>
      <c r="N6059" s="24">
        <v>1977</v>
      </c>
      <c r="R6059" s="7">
        <v>40.923565000000004</v>
      </c>
      <c r="S6059" s="7">
        <v>-73.342320000000001</v>
      </c>
      <c r="T6059" t="s">
        <v>46</v>
      </c>
      <c r="U6059" t="s">
        <v>15964</v>
      </c>
      <c r="V6059" t="s">
        <v>9953</v>
      </c>
      <c r="X6059" t="s">
        <v>8437</v>
      </c>
      <c r="Y6059" t="s">
        <v>3012</v>
      </c>
      <c r="Z6059" t="s">
        <v>3691</v>
      </c>
      <c r="AA6059" t="s">
        <v>15965</v>
      </c>
      <c r="AB6059" t="s">
        <v>8414</v>
      </c>
      <c r="AG6059" t="s">
        <v>15966</v>
      </c>
      <c r="AH6059" s="24">
        <v>15077</v>
      </c>
      <c r="AI6059" t="s">
        <v>15967</v>
      </c>
      <c r="AJ6059" t="s">
        <v>15970</v>
      </c>
    </row>
    <row r="6060" spans="1:36" ht="17.25" hidden="1" customHeight="1" x14ac:dyDescent="0.2">
      <c r="A6060" s="4" t="s">
        <v>5849</v>
      </c>
      <c r="B6060" t="s">
        <v>5621</v>
      </c>
      <c r="C6060" t="s">
        <v>5850</v>
      </c>
      <c r="D6060" t="s">
        <v>5851</v>
      </c>
      <c r="E6060" t="s">
        <v>56</v>
      </c>
      <c r="F6060" t="s">
        <v>543</v>
      </c>
      <c r="G6060" s="5">
        <v>50</v>
      </c>
      <c r="H6060" t="s">
        <v>42</v>
      </c>
      <c r="I6060" t="s">
        <v>240</v>
      </c>
      <c r="J6060" t="s">
        <v>45</v>
      </c>
      <c r="K6060" t="s">
        <v>45</v>
      </c>
      <c r="L6060" t="s">
        <v>45</v>
      </c>
      <c r="M6060" t="s">
        <v>559</v>
      </c>
      <c r="N6060" s="24">
        <v>1962</v>
      </c>
      <c r="Q6060" t="s">
        <v>5724</v>
      </c>
      <c r="R6060" s="7">
        <v>-33.417935</v>
      </c>
      <c r="S6060" s="7">
        <v>-70.687640000000002</v>
      </c>
      <c r="T6060" t="s">
        <v>46</v>
      </c>
      <c r="U6060" t="s">
        <v>5821</v>
      </c>
      <c r="X6060" t="s">
        <v>5649</v>
      </c>
      <c r="Y6060" t="s">
        <v>3012</v>
      </c>
      <c r="Z6060" t="s">
        <v>3013</v>
      </c>
      <c r="AG6060" t="s">
        <v>45</v>
      </c>
      <c r="AH6060" s="27" t="s">
        <v>45</v>
      </c>
      <c r="AI6060" t="s">
        <v>5852</v>
      </c>
      <c r="AJ6060" t="s">
        <v>5854</v>
      </c>
    </row>
    <row r="6061" spans="1:36" ht="17.25" hidden="1" customHeight="1" x14ac:dyDescent="0.2">
      <c r="A6061" s="4" t="s">
        <v>15972</v>
      </c>
      <c r="B6061" t="s">
        <v>8398</v>
      </c>
      <c r="C6061" t="s">
        <v>15973</v>
      </c>
      <c r="E6061" t="s">
        <v>728</v>
      </c>
      <c r="F6061" t="s">
        <v>15974</v>
      </c>
      <c r="G6061" s="5">
        <v>564</v>
      </c>
      <c r="H6061" t="s">
        <v>42</v>
      </c>
      <c r="I6061" t="s">
        <v>240</v>
      </c>
      <c r="J6061" t="s">
        <v>559</v>
      </c>
      <c r="M6061" t="s">
        <v>559</v>
      </c>
      <c r="N6061" s="24">
        <v>1977</v>
      </c>
      <c r="R6061" s="7">
        <v>30.417200000000001</v>
      </c>
      <c r="S6061" s="7">
        <v>-81.552499999999995</v>
      </c>
      <c r="T6061" t="s">
        <v>46</v>
      </c>
      <c r="U6061" t="s">
        <v>12715</v>
      </c>
      <c r="V6061" t="s">
        <v>9621</v>
      </c>
      <c r="X6061" t="s">
        <v>8746</v>
      </c>
      <c r="Y6061" t="s">
        <v>3012</v>
      </c>
      <c r="Z6061" t="s">
        <v>3691</v>
      </c>
      <c r="AA6061" t="s">
        <v>15975</v>
      </c>
      <c r="AB6061" t="s">
        <v>12919</v>
      </c>
      <c r="AG6061" t="s">
        <v>15976</v>
      </c>
      <c r="AH6061" s="24">
        <v>15081</v>
      </c>
      <c r="AI6061" t="s">
        <v>15977</v>
      </c>
      <c r="AJ6061" t="s">
        <v>15978</v>
      </c>
    </row>
    <row r="6062" spans="1:36" ht="17.25" hidden="1" customHeight="1" x14ac:dyDescent="0.2">
      <c r="A6062" s="4" t="s">
        <v>15979</v>
      </c>
      <c r="B6062" t="s">
        <v>8398</v>
      </c>
      <c r="C6062" t="s">
        <v>15980</v>
      </c>
      <c r="E6062" t="s">
        <v>565</v>
      </c>
      <c r="F6062" t="s">
        <v>86</v>
      </c>
      <c r="G6062" s="5">
        <v>730</v>
      </c>
      <c r="H6062" t="s">
        <v>42</v>
      </c>
      <c r="I6062" t="s">
        <v>43</v>
      </c>
      <c r="J6062" t="s">
        <v>559</v>
      </c>
      <c r="N6062" s="24">
        <v>2010</v>
      </c>
      <c r="R6062" s="7">
        <v>27.819412</v>
      </c>
      <c r="S6062" s="7">
        <v>-97.419200000000004</v>
      </c>
      <c r="T6062" t="s">
        <v>46</v>
      </c>
      <c r="U6062" t="s">
        <v>9121</v>
      </c>
      <c r="V6062" t="s">
        <v>9122</v>
      </c>
      <c r="X6062" t="s">
        <v>8584</v>
      </c>
      <c r="Y6062" t="s">
        <v>3012</v>
      </c>
      <c r="Z6062" t="s">
        <v>3691</v>
      </c>
      <c r="AA6062" t="s">
        <v>15981</v>
      </c>
      <c r="AB6062" t="s">
        <v>13338</v>
      </c>
      <c r="AI6062" t="s">
        <v>15982</v>
      </c>
      <c r="AJ6062" t="s">
        <v>15983</v>
      </c>
    </row>
    <row r="6063" spans="1:36" ht="17.25" hidden="1" customHeight="1" x14ac:dyDescent="0.2">
      <c r="A6063" s="4" t="s">
        <v>15984</v>
      </c>
      <c r="B6063" t="s">
        <v>8398</v>
      </c>
      <c r="C6063" t="s">
        <v>15985</v>
      </c>
      <c r="E6063" t="s">
        <v>40</v>
      </c>
      <c r="F6063" t="s">
        <v>86</v>
      </c>
      <c r="G6063" s="5">
        <v>446</v>
      </c>
      <c r="H6063" t="s">
        <v>42</v>
      </c>
      <c r="I6063" t="s">
        <v>240</v>
      </c>
      <c r="J6063" t="s">
        <v>559</v>
      </c>
      <c r="N6063" s="24">
        <v>1972</v>
      </c>
      <c r="P6063" s="24">
        <v>2026</v>
      </c>
      <c r="R6063" s="7">
        <v>29.308056000000001</v>
      </c>
      <c r="S6063" s="7">
        <v>-98.324200000000005</v>
      </c>
      <c r="T6063" t="s">
        <v>46</v>
      </c>
      <c r="U6063" t="s">
        <v>13748</v>
      </c>
      <c r="V6063" t="s">
        <v>8882</v>
      </c>
      <c r="X6063" t="s">
        <v>8584</v>
      </c>
      <c r="Y6063" t="s">
        <v>3012</v>
      </c>
      <c r="Z6063" t="s">
        <v>3691</v>
      </c>
      <c r="AA6063" t="s">
        <v>15986</v>
      </c>
      <c r="AB6063" t="s">
        <v>8690</v>
      </c>
      <c r="AG6063" t="s">
        <v>15987</v>
      </c>
      <c r="AH6063" s="24">
        <v>15739</v>
      </c>
      <c r="AI6063" t="s">
        <v>15988</v>
      </c>
      <c r="AJ6063" t="s">
        <v>15989</v>
      </c>
    </row>
    <row r="6064" spans="1:36" ht="17.25" hidden="1" customHeight="1" x14ac:dyDescent="0.2">
      <c r="A6064" s="4" t="s">
        <v>15984</v>
      </c>
      <c r="B6064" t="s">
        <v>8398</v>
      </c>
      <c r="C6064" t="s">
        <v>15985</v>
      </c>
      <c r="E6064" t="s">
        <v>56</v>
      </c>
      <c r="F6064" t="s">
        <v>86</v>
      </c>
      <c r="G6064" s="5">
        <v>446</v>
      </c>
      <c r="H6064" t="s">
        <v>42</v>
      </c>
      <c r="I6064" t="s">
        <v>240</v>
      </c>
      <c r="J6064" t="s">
        <v>559</v>
      </c>
      <c r="N6064" s="24">
        <v>1974</v>
      </c>
      <c r="P6064" s="24">
        <v>2028</v>
      </c>
      <c r="R6064" s="7">
        <v>29.308056000000001</v>
      </c>
      <c r="S6064" s="7">
        <v>-98.324200000000005</v>
      </c>
      <c r="T6064" t="s">
        <v>46</v>
      </c>
      <c r="U6064" t="s">
        <v>13748</v>
      </c>
      <c r="V6064" t="s">
        <v>8882</v>
      </c>
      <c r="X6064" t="s">
        <v>8584</v>
      </c>
      <c r="Y6064" t="s">
        <v>3012</v>
      </c>
      <c r="Z6064" t="s">
        <v>3691</v>
      </c>
      <c r="AA6064" t="s">
        <v>15986</v>
      </c>
      <c r="AB6064" t="s">
        <v>8503</v>
      </c>
      <c r="AG6064" t="s">
        <v>15987</v>
      </c>
      <c r="AH6064" s="6">
        <v>15740</v>
      </c>
      <c r="AI6064" t="s">
        <v>15988</v>
      </c>
      <c r="AJ6064" t="s">
        <v>15990</v>
      </c>
    </row>
    <row r="6065" spans="1:36" ht="17.25" hidden="1" customHeight="1" x14ac:dyDescent="0.2">
      <c r="A6065" s="4" t="s">
        <v>15991</v>
      </c>
      <c r="B6065" t="s">
        <v>8398</v>
      </c>
      <c r="C6065" t="s">
        <v>15992</v>
      </c>
      <c r="E6065" t="s">
        <v>15993</v>
      </c>
      <c r="F6065" t="s">
        <v>64</v>
      </c>
      <c r="G6065" s="5">
        <v>254</v>
      </c>
      <c r="H6065" t="s">
        <v>42</v>
      </c>
      <c r="I6065" t="s">
        <v>43</v>
      </c>
      <c r="J6065" t="s">
        <v>559</v>
      </c>
      <c r="N6065" s="8">
        <v>1990</v>
      </c>
      <c r="R6065" s="7">
        <v>42.009721999999996</v>
      </c>
      <c r="S6065" s="7">
        <v>-71.668909999999997</v>
      </c>
      <c r="T6065" t="s">
        <v>46</v>
      </c>
      <c r="U6065" t="s">
        <v>15994</v>
      </c>
      <c r="V6065" t="s">
        <v>14894</v>
      </c>
      <c r="X6065" t="s">
        <v>14895</v>
      </c>
      <c r="Y6065" t="s">
        <v>3012</v>
      </c>
      <c r="Z6065" t="s">
        <v>3691</v>
      </c>
      <c r="AA6065" t="s">
        <v>15995</v>
      </c>
      <c r="AB6065" t="s">
        <v>9378</v>
      </c>
      <c r="AG6065" t="s">
        <v>15996</v>
      </c>
      <c r="AH6065" s="8" t="s">
        <v>15997</v>
      </c>
      <c r="AI6065" t="s">
        <v>15998</v>
      </c>
      <c r="AJ6065" t="s">
        <v>15999</v>
      </c>
    </row>
    <row r="6066" spans="1:36" ht="17.25" hidden="1" customHeight="1" x14ac:dyDescent="0.2">
      <c r="A6066" s="4" t="s">
        <v>16000</v>
      </c>
      <c r="B6066" t="s">
        <v>8398</v>
      </c>
      <c r="C6066" t="s">
        <v>16001</v>
      </c>
      <c r="E6066" t="s">
        <v>16002</v>
      </c>
      <c r="F6066" t="s">
        <v>64</v>
      </c>
      <c r="G6066" s="5">
        <v>254</v>
      </c>
      <c r="H6066" t="s">
        <v>42</v>
      </c>
      <c r="I6066" t="s">
        <v>43</v>
      </c>
      <c r="J6066" t="s">
        <v>559</v>
      </c>
      <c r="N6066" s="8">
        <v>1991</v>
      </c>
      <c r="R6066" s="7">
        <v>42.009900000000002</v>
      </c>
      <c r="S6066" s="7">
        <v>-71.670100000000005</v>
      </c>
      <c r="T6066" t="s">
        <v>46</v>
      </c>
      <c r="U6066" t="s">
        <v>15994</v>
      </c>
      <c r="V6066" t="s">
        <v>14894</v>
      </c>
      <c r="X6066" t="s">
        <v>14895</v>
      </c>
      <c r="Y6066" t="s">
        <v>3012</v>
      </c>
      <c r="Z6066" t="s">
        <v>3691</v>
      </c>
      <c r="AA6066" t="s">
        <v>16003</v>
      </c>
      <c r="AB6066" t="s">
        <v>9378</v>
      </c>
      <c r="AG6066" t="s">
        <v>15996</v>
      </c>
      <c r="AH6066" s="8" t="s">
        <v>16004</v>
      </c>
      <c r="AI6066" t="s">
        <v>16005</v>
      </c>
      <c r="AJ6066" t="s">
        <v>16006</v>
      </c>
    </row>
    <row r="6067" spans="1:36" ht="17.25" hidden="1" customHeight="1" x14ac:dyDescent="0.2">
      <c r="A6067" s="4" t="s">
        <v>16007</v>
      </c>
      <c r="B6067" t="s">
        <v>8398</v>
      </c>
      <c r="C6067" t="s">
        <v>16008</v>
      </c>
      <c r="E6067" t="s">
        <v>696</v>
      </c>
      <c r="F6067" t="s">
        <v>86</v>
      </c>
      <c r="G6067" s="5">
        <v>53</v>
      </c>
      <c r="H6067" t="s">
        <v>42</v>
      </c>
      <c r="I6067" t="s">
        <v>65</v>
      </c>
      <c r="J6067" t="s">
        <v>559</v>
      </c>
      <c r="N6067" s="24">
        <v>1972</v>
      </c>
      <c r="R6067" s="7">
        <v>33.422499999999999</v>
      </c>
      <c r="S6067" s="7">
        <v>-111.9122</v>
      </c>
      <c r="T6067" t="s">
        <v>46</v>
      </c>
      <c r="U6067" t="s">
        <v>14141</v>
      </c>
      <c r="V6067" t="s">
        <v>8539</v>
      </c>
      <c r="X6067" t="s">
        <v>8540</v>
      </c>
      <c r="Y6067" t="s">
        <v>3012</v>
      </c>
      <c r="Z6067" t="s">
        <v>3691</v>
      </c>
      <c r="AA6067" t="s">
        <v>16009</v>
      </c>
      <c r="AB6067" t="s">
        <v>8914</v>
      </c>
      <c r="AG6067" t="s">
        <v>16010</v>
      </c>
      <c r="AH6067" s="24">
        <v>15302</v>
      </c>
      <c r="AI6067" t="s">
        <v>16011</v>
      </c>
      <c r="AJ6067" t="s">
        <v>16012</v>
      </c>
    </row>
    <row r="6068" spans="1:36" ht="17.25" hidden="1" customHeight="1" x14ac:dyDescent="0.2">
      <c r="A6068" s="4" t="s">
        <v>16007</v>
      </c>
      <c r="B6068" t="s">
        <v>8398</v>
      </c>
      <c r="C6068" t="s">
        <v>16008</v>
      </c>
      <c r="E6068" t="s">
        <v>703</v>
      </c>
      <c r="F6068" t="s">
        <v>86</v>
      </c>
      <c r="G6068" s="5">
        <v>53</v>
      </c>
      <c r="H6068" t="s">
        <v>42</v>
      </c>
      <c r="I6068" t="s">
        <v>65</v>
      </c>
      <c r="J6068" t="s">
        <v>559</v>
      </c>
      <c r="N6068" s="24">
        <v>1973</v>
      </c>
      <c r="R6068" s="7">
        <v>33.422499999999999</v>
      </c>
      <c r="S6068" s="7">
        <v>-111.9122</v>
      </c>
      <c r="T6068" t="s">
        <v>46</v>
      </c>
      <c r="U6068" t="s">
        <v>14141</v>
      </c>
      <c r="V6068" t="s">
        <v>8539</v>
      </c>
      <c r="X6068" t="s">
        <v>8540</v>
      </c>
      <c r="Y6068" t="s">
        <v>3012</v>
      </c>
      <c r="Z6068" t="s">
        <v>3691</v>
      </c>
      <c r="AA6068" t="s">
        <v>16009</v>
      </c>
      <c r="AB6068" t="s">
        <v>8916</v>
      </c>
      <c r="AG6068" t="s">
        <v>16010</v>
      </c>
      <c r="AH6068" s="24">
        <v>15303</v>
      </c>
      <c r="AI6068" t="s">
        <v>16011</v>
      </c>
      <c r="AJ6068" t="s">
        <v>16013</v>
      </c>
    </row>
    <row r="6069" spans="1:36" ht="17.25" hidden="1" customHeight="1" x14ac:dyDescent="0.2">
      <c r="A6069" s="4" t="s">
        <v>16019</v>
      </c>
      <c r="B6069" t="s">
        <v>8398</v>
      </c>
      <c r="C6069" t="s">
        <v>16020</v>
      </c>
      <c r="E6069" t="s">
        <v>10670</v>
      </c>
      <c r="F6069" t="s">
        <v>86</v>
      </c>
      <c r="G6069" s="5">
        <v>576</v>
      </c>
      <c r="H6069" t="s">
        <v>42</v>
      </c>
      <c r="I6069" t="s">
        <v>43</v>
      </c>
      <c r="J6069" t="s">
        <v>559</v>
      </c>
      <c r="N6069" s="8">
        <v>2001</v>
      </c>
      <c r="R6069" s="7">
        <v>31.840299999999999</v>
      </c>
      <c r="S6069" s="7">
        <v>-102.32640000000001</v>
      </c>
      <c r="T6069" t="s">
        <v>46</v>
      </c>
      <c r="U6069" t="s">
        <v>15677</v>
      </c>
      <c r="V6069" t="s">
        <v>11527</v>
      </c>
      <c r="X6069" t="s">
        <v>8584</v>
      </c>
      <c r="Y6069" t="s">
        <v>3012</v>
      </c>
      <c r="Z6069" t="s">
        <v>3691</v>
      </c>
      <c r="AA6069" t="s">
        <v>16021</v>
      </c>
      <c r="AB6069" t="s">
        <v>8654</v>
      </c>
      <c r="AG6069" t="s">
        <v>16022</v>
      </c>
      <c r="AH6069" s="8" t="s">
        <v>16023</v>
      </c>
      <c r="AI6069" t="s">
        <v>16024</v>
      </c>
      <c r="AJ6069" t="s">
        <v>16025</v>
      </c>
    </row>
    <row r="6070" spans="1:36" ht="17.25" hidden="1" customHeight="1" x14ac:dyDescent="0.2">
      <c r="A6070" s="4" t="s">
        <v>16019</v>
      </c>
      <c r="B6070" t="s">
        <v>8398</v>
      </c>
      <c r="C6070" t="s">
        <v>16020</v>
      </c>
      <c r="E6070" t="s">
        <v>10675</v>
      </c>
      <c r="F6070" t="s">
        <v>86</v>
      </c>
      <c r="G6070" s="5">
        <v>576</v>
      </c>
      <c r="H6070" t="s">
        <v>42</v>
      </c>
      <c r="I6070" t="s">
        <v>43</v>
      </c>
      <c r="J6070" t="s">
        <v>559</v>
      </c>
      <c r="N6070" s="8">
        <v>2001</v>
      </c>
      <c r="R6070" s="7">
        <v>31.840299999999999</v>
      </c>
      <c r="S6070" s="7">
        <v>-102.32640000000001</v>
      </c>
      <c r="T6070" t="s">
        <v>46</v>
      </c>
      <c r="U6070" t="s">
        <v>15677</v>
      </c>
      <c r="V6070" t="s">
        <v>11527</v>
      </c>
      <c r="X6070" t="s">
        <v>8584</v>
      </c>
      <c r="Y6070" t="s">
        <v>3012</v>
      </c>
      <c r="Z6070" t="s">
        <v>3691</v>
      </c>
      <c r="AA6070" t="s">
        <v>16021</v>
      </c>
      <c r="AB6070" t="s">
        <v>12837</v>
      </c>
      <c r="AG6070" t="s">
        <v>16022</v>
      </c>
      <c r="AH6070" s="8" t="s">
        <v>16026</v>
      </c>
      <c r="AI6070" t="s">
        <v>16024</v>
      </c>
      <c r="AJ6070" t="s">
        <v>16027</v>
      </c>
    </row>
    <row r="6071" spans="1:36" ht="17.25" hidden="1" customHeight="1" x14ac:dyDescent="0.2">
      <c r="A6071" s="4" t="s">
        <v>16036</v>
      </c>
      <c r="B6071" t="s">
        <v>8398</v>
      </c>
      <c r="C6071" t="s">
        <v>16037</v>
      </c>
      <c r="E6071" t="s">
        <v>16038</v>
      </c>
      <c r="F6071" t="s">
        <v>64</v>
      </c>
      <c r="G6071" s="5">
        <v>199</v>
      </c>
      <c r="H6071" t="s">
        <v>42</v>
      </c>
      <c r="I6071" t="s">
        <v>65</v>
      </c>
      <c r="J6071" t="s">
        <v>559</v>
      </c>
      <c r="N6071" s="24">
        <v>2002</v>
      </c>
      <c r="R6071" s="7">
        <v>28.366099999999999</v>
      </c>
      <c r="S6071" s="7">
        <v>-80.794700000000006</v>
      </c>
      <c r="T6071" t="s">
        <v>46</v>
      </c>
      <c r="U6071" t="s">
        <v>10139</v>
      </c>
      <c r="V6071" t="s">
        <v>10140</v>
      </c>
      <c r="X6071" t="s">
        <v>8746</v>
      </c>
      <c r="Y6071" t="s">
        <v>3012</v>
      </c>
      <c r="Z6071" t="s">
        <v>3691</v>
      </c>
      <c r="AA6071" t="s">
        <v>16039</v>
      </c>
      <c r="AB6071" t="s">
        <v>16040</v>
      </c>
      <c r="AG6071" t="s">
        <v>16041</v>
      </c>
      <c r="AH6071" s="24">
        <v>24351</v>
      </c>
      <c r="AI6071" t="s">
        <v>16042</v>
      </c>
      <c r="AJ6071" t="s">
        <v>16043</v>
      </c>
    </row>
    <row r="6072" spans="1:36" ht="17.25" hidden="1" customHeight="1" x14ac:dyDescent="0.2">
      <c r="A6072" s="4" t="s">
        <v>16036</v>
      </c>
      <c r="B6072" t="s">
        <v>8398</v>
      </c>
      <c r="C6072" t="s">
        <v>16037</v>
      </c>
      <c r="E6072" t="s">
        <v>16044</v>
      </c>
      <c r="F6072" t="s">
        <v>64</v>
      </c>
      <c r="G6072" s="5">
        <v>199</v>
      </c>
      <c r="H6072" t="s">
        <v>42</v>
      </c>
      <c r="I6072" t="s">
        <v>65</v>
      </c>
      <c r="J6072" t="s">
        <v>559</v>
      </c>
      <c r="N6072" s="24">
        <v>2002</v>
      </c>
      <c r="R6072" s="7">
        <v>28.366099999999999</v>
      </c>
      <c r="S6072" s="7">
        <v>-80.794700000000006</v>
      </c>
      <c r="T6072" t="s">
        <v>46</v>
      </c>
      <c r="U6072" t="s">
        <v>10139</v>
      </c>
      <c r="V6072" t="s">
        <v>10140</v>
      </c>
      <c r="X6072" t="s">
        <v>8746</v>
      </c>
      <c r="Y6072" t="s">
        <v>3012</v>
      </c>
      <c r="Z6072" t="s">
        <v>3691</v>
      </c>
      <c r="AA6072" t="s">
        <v>16039</v>
      </c>
      <c r="AB6072" t="s">
        <v>16045</v>
      </c>
      <c r="AG6072" t="s">
        <v>16041</v>
      </c>
      <c r="AH6072" s="24">
        <v>24352</v>
      </c>
      <c r="AI6072" t="s">
        <v>16042</v>
      </c>
      <c r="AJ6072" t="s">
        <v>16046</v>
      </c>
    </row>
    <row r="6073" spans="1:36" ht="17.25" hidden="1" customHeight="1" x14ac:dyDescent="0.2">
      <c r="A6073" s="4" t="s">
        <v>16036</v>
      </c>
      <c r="B6073" t="s">
        <v>8398</v>
      </c>
      <c r="C6073" t="s">
        <v>16037</v>
      </c>
      <c r="E6073" t="s">
        <v>16047</v>
      </c>
      <c r="F6073" t="s">
        <v>64</v>
      </c>
      <c r="G6073" s="5">
        <v>199</v>
      </c>
      <c r="H6073" t="s">
        <v>42</v>
      </c>
      <c r="I6073" t="s">
        <v>65</v>
      </c>
      <c r="J6073" t="s">
        <v>559</v>
      </c>
      <c r="N6073" s="24">
        <v>2002</v>
      </c>
      <c r="R6073" s="7">
        <v>28.366099999999999</v>
      </c>
      <c r="S6073" s="7">
        <v>-80.794700000000006</v>
      </c>
      <c r="T6073" t="s">
        <v>46</v>
      </c>
      <c r="U6073" t="s">
        <v>10139</v>
      </c>
      <c r="V6073" t="s">
        <v>10140</v>
      </c>
      <c r="X6073" t="s">
        <v>8746</v>
      </c>
      <c r="Y6073" t="s">
        <v>3012</v>
      </c>
      <c r="Z6073" t="s">
        <v>3691</v>
      </c>
      <c r="AA6073" t="s">
        <v>16039</v>
      </c>
      <c r="AB6073" t="s">
        <v>16048</v>
      </c>
      <c r="AG6073" t="s">
        <v>16041</v>
      </c>
      <c r="AH6073" s="24">
        <v>24353</v>
      </c>
      <c r="AI6073" t="s">
        <v>16042</v>
      </c>
      <c r="AJ6073" t="s">
        <v>16049</v>
      </c>
    </row>
    <row r="6074" spans="1:36" ht="17.25" hidden="1" customHeight="1" x14ac:dyDescent="0.2">
      <c r="A6074" s="4" t="s">
        <v>16036</v>
      </c>
      <c r="B6074" t="s">
        <v>8398</v>
      </c>
      <c r="C6074" t="s">
        <v>16037</v>
      </c>
      <c r="E6074" t="s">
        <v>16050</v>
      </c>
      <c r="F6074" t="s">
        <v>64</v>
      </c>
      <c r="G6074" s="5">
        <v>199</v>
      </c>
      <c r="H6074" t="s">
        <v>42</v>
      </c>
      <c r="I6074" t="s">
        <v>65</v>
      </c>
      <c r="J6074" t="s">
        <v>559</v>
      </c>
      <c r="N6074" s="24">
        <v>2002</v>
      </c>
      <c r="R6074" s="7">
        <v>28.366099999999999</v>
      </c>
      <c r="S6074" s="7">
        <v>-80.794700000000006</v>
      </c>
      <c r="T6074" t="s">
        <v>46</v>
      </c>
      <c r="U6074" t="s">
        <v>10139</v>
      </c>
      <c r="V6074" t="s">
        <v>10140</v>
      </c>
      <c r="X6074" t="s">
        <v>8746</v>
      </c>
      <c r="Y6074" t="s">
        <v>3012</v>
      </c>
      <c r="Z6074" t="s">
        <v>3691</v>
      </c>
      <c r="AA6074" t="s">
        <v>16039</v>
      </c>
      <c r="AB6074" t="s">
        <v>16051</v>
      </c>
      <c r="AG6074" t="s">
        <v>16041</v>
      </c>
      <c r="AH6074" s="24">
        <v>24354</v>
      </c>
      <c r="AI6074" t="s">
        <v>16042</v>
      </c>
      <c r="AJ6074" t="s">
        <v>16052</v>
      </c>
    </row>
    <row r="6075" spans="1:36" ht="17.25" hidden="1" customHeight="1" x14ac:dyDescent="0.2">
      <c r="A6075" s="4" t="s">
        <v>16036</v>
      </c>
      <c r="B6075" t="s">
        <v>8398</v>
      </c>
      <c r="C6075" t="s">
        <v>16037</v>
      </c>
      <c r="E6075" t="s">
        <v>16053</v>
      </c>
      <c r="F6075" t="s">
        <v>64</v>
      </c>
      <c r="G6075" s="5">
        <v>199</v>
      </c>
      <c r="H6075" t="s">
        <v>42</v>
      </c>
      <c r="I6075" t="s">
        <v>65</v>
      </c>
      <c r="J6075" t="s">
        <v>559</v>
      </c>
      <c r="N6075" s="24">
        <v>2007</v>
      </c>
      <c r="R6075" s="7">
        <v>28.366099999999999</v>
      </c>
      <c r="S6075" s="7">
        <v>-80.794700000000006</v>
      </c>
      <c r="T6075" t="s">
        <v>46</v>
      </c>
      <c r="U6075" t="s">
        <v>10139</v>
      </c>
      <c r="V6075" t="s">
        <v>10140</v>
      </c>
      <c r="X6075" t="s">
        <v>8746</v>
      </c>
      <c r="Y6075" t="s">
        <v>3012</v>
      </c>
      <c r="Z6075" t="s">
        <v>3691</v>
      </c>
      <c r="AA6075" t="s">
        <v>16039</v>
      </c>
      <c r="AB6075" t="s">
        <v>16054</v>
      </c>
      <c r="AG6075" t="s">
        <v>16041</v>
      </c>
      <c r="AH6075" s="24">
        <v>24355</v>
      </c>
      <c r="AI6075" t="s">
        <v>16042</v>
      </c>
      <c r="AJ6075" t="s">
        <v>16055</v>
      </c>
    </row>
    <row r="6076" spans="1:36" ht="17.25" hidden="1" customHeight="1" x14ac:dyDescent="0.2">
      <c r="A6076" s="4" t="s">
        <v>8590</v>
      </c>
      <c r="B6076" t="s">
        <v>8398</v>
      </c>
      <c r="C6076" t="s">
        <v>8591</v>
      </c>
      <c r="E6076" t="s">
        <v>191</v>
      </c>
      <c r="F6076" t="s">
        <v>86</v>
      </c>
      <c r="G6076" s="5">
        <v>310</v>
      </c>
      <c r="H6076" t="s">
        <v>42</v>
      </c>
      <c r="I6076" t="s">
        <v>240</v>
      </c>
      <c r="J6076" t="s">
        <v>559</v>
      </c>
      <c r="N6076" s="24">
        <v>1962</v>
      </c>
      <c r="P6076" s="24">
        <v>2023</v>
      </c>
      <c r="R6076" s="7">
        <v>33.767229</v>
      </c>
      <c r="S6076" s="7">
        <v>-118.1002</v>
      </c>
      <c r="T6076" t="s">
        <v>46</v>
      </c>
      <c r="U6076" t="s">
        <v>8592</v>
      </c>
      <c r="V6076" t="s">
        <v>8593</v>
      </c>
      <c r="X6076" t="s">
        <v>8572</v>
      </c>
      <c r="Y6076" t="s">
        <v>3012</v>
      </c>
      <c r="Z6076" t="s">
        <v>3691</v>
      </c>
      <c r="AA6076" t="s">
        <v>8594</v>
      </c>
      <c r="AB6076" t="s">
        <v>8414</v>
      </c>
      <c r="AC6076" t="s">
        <v>8596</v>
      </c>
      <c r="AG6076" t="s">
        <v>8597</v>
      </c>
      <c r="AH6076" s="24">
        <v>263</v>
      </c>
      <c r="AI6076" t="s">
        <v>8598</v>
      </c>
      <c r="AJ6076" t="s">
        <v>8600</v>
      </c>
    </row>
    <row r="6077" spans="1:36" ht="17.25" hidden="1" customHeight="1" x14ac:dyDescent="0.2">
      <c r="A6077" s="4" t="s">
        <v>8950</v>
      </c>
      <c r="B6077" t="s">
        <v>8398</v>
      </c>
      <c r="C6077" t="s">
        <v>8951</v>
      </c>
      <c r="E6077" t="s">
        <v>1673</v>
      </c>
      <c r="F6077" t="s">
        <v>64</v>
      </c>
      <c r="G6077" s="5">
        <v>387</v>
      </c>
      <c r="H6077" t="s">
        <v>42</v>
      </c>
      <c r="I6077" t="s">
        <v>240</v>
      </c>
      <c r="J6077" t="s">
        <v>559</v>
      </c>
      <c r="N6077" s="24">
        <v>1962</v>
      </c>
      <c r="R6077" s="7">
        <v>40.787674000000003</v>
      </c>
      <c r="S6077" s="7">
        <v>-73.912559999999999</v>
      </c>
      <c r="T6077" t="s">
        <v>46</v>
      </c>
      <c r="U6077" t="s">
        <v>8921</v>
      </c>
      <c r="V6077" t="s">
        <v>8922</v>
      </c>
      <c r="X6077" t="s">
        <v>8437</v>
      </c>
      <c r="Y6077" t="s">
        <v>3012</v>
      </c>
      <c r="Z6077" t="s">
        <v>3691</v>
      </c>
      <c r="AA6077" t="s">
        <v>8952</v>
      </c>
      <c r="AB6077" t="s">
        <v>8958</v>
      </c>
      <c r="AG6077" t="s">
        <v>8953</v>
      </c>
      <c r="AH6077" s="24">
        <v>813</v>
      </c>
      <c r="AI6077" t="s">
        <v>8954</v>
      </c>
      <c r="AJ6077" t="s">
        <v>8959</v>
      </c>
    </row>
    <row r="6078" spans="1:36" ht="17.25" hidden="1" customHeight="1" x14ac:dyDescent="0.2">
      <c r="A6078" s="4" t="s">
        <v>16067</v>
      </c>
      <c r="B6078" t="s">
        <v>8398</v>
      </c>
      <c r="C6078" t="s">
        <v>16068</v>
      </c>
      <c r="E6078" t="s">
        <v>10670</v>
      </c>
      <c r="F6078" t="s">
        <v>86</v>
      </c>
      <c r="G6078" s="5">
        <v>607</v>
      </c>
      <c r="H6078" t="s">
        <v>42</v>
      </c>
      <c r="I6078" t="s">
        <v>43</v>
      </c>
      <c r="J6078" t="s">
        <v>559</v>
      </c>
      <c r="N6078" s="8">
        <v>2002</v>
      </c>
      <c r="R6078" s="7">
        <v>36.011899999999997</v>
      </c>
      <c r="S6078" s="7">
        <v>-95.696700000000007</v>
      </c>
      <c r="T6078" t="s">
        <v>46</v>
      </c>
      <c r="U6078" t="s">
        <v>16069</v>
      </c>
      <c r="V6078" t="s">
        <v>16070</v>
      </c>
      <c r="X6078" t="s">
        <v>8734</v>
      </c>
      <c r="Y6078" t="s">
        <v>3012</v>
      </c>
      <c r="Z6078" t="s">
        <v>3691</v>
      </c>
      <c r="AA6078" t="s">
        <v>16071</v>
      </c>
      <c r="AB6078" t="s">
        <v>8654</v>
      </c>
      <c r="AG6078" t="s">
        <v>16072</v>
      </c>
      <c r="AH6078" s="8" t="s">
        <v>16073</v>
      </c>
      <c r="AI6078" t="s">
        <v>16074</v>
      </c>
      <c r="AJ6078" t="s">
        <v>16075</v>
      </c>
    </row>
    <row r="6079" spans="1:36" ht="17.25" hidden="1" customHeight="1" x14ac:dyDescent="0.2">
      <c r="A6079" s="4" t="s">
        <v>16067</v>
      </c>
      <c r="B6079" t="s">
        <v>8398</v>
      </c>
      <c r="C6079" t="s">
        <v>16068</v>
      </c>
      <c r="E6079" t="s">
        <v>10675</v>
      </c>
      <c r="F6079" t="s">
        <v>86</v>
      </c>
      <c r="G6079" s="5">
        <v>607</v>
      </c>
      <c r="H6079" t="s">
        <v>42</v>
      </c>
      <c r="I6079" t="s">
        <v>43</v>
      </c>
      <c r="J6079" t="s">
        <v>559</v>
      </c>
      <c r="N6079" s="8">
        <v>2003</v>
      </c>
      <c r="R6079" s="7">
        <v>36.011899999999997</v>
      </c>
      <c r="S6079" s="7">
        <v>-95.696700000000007</v>
      </c>
      <c r="T6079" t="s">
        <v>46</v>
      </c>
      <c r="U6079" t="s">
        <v>16069</v>
      </c>
      <c r="V6079" t="s">
        <v>16070</v>
      </c>
      <c r="X6079" t="s">
        <v>8734</v>
      </c>
      <c r="Y6079" t="s">
        <v>3012</v>
      </c>
      <c r="Z6079" t="s">
        <v>3691</v>
      </c>
      <c r="AA6079" t="s">
        <v>16071</v>
      </c>
      <c r="AB6079" t="s">
        <v>12837</v>
      </c>
      <c r="AG6079" t="s">
        <v>16072</v>
      </c>
      <c r="AH6079" s="8" t="s">
        <v>16076</v>
      </c>
      <c r="AI6079" t="s">
        <v>16074</v>
      </c>
      <c r="AJ6079" t="s">
        <v>16077</v>
      </c>
    </row>
    <row r="6080" spans="1:36" ht="17.25" hidden="1" customHeight="1" x14ac:dyDescent="0.2">
      <c r="A6080" s="4" t="s">
        <v>16078</v>
      </c>
      <c r="B6080" t="s">
        <v>8398</v>
      </c>
      <c r="C6080" t="s">
        <v>16079</v>
      </c>
      <c r="E6080" t="s">
        <v>8629</v>
      </c>
      <c r="F6080" t="s">
        <v>86</v>
      </c>
      <c r="G6080" s="5">
        <v>728</v>
      </c>
      <c r="H6080" t="s">
        <v>42</v>
      </c>
      <c r="I6080" t="s">
        <v>43</v>
      </c>
      <c r="J6080" t="s">
        <v>559</v>
      </c>
      <c r="N6080" s="8">
        <v>2002</v>
      </c>
      <c r="R6080" s="7">
        <v>40.421900000000001</v>
      </c>
      <c r="S6080" s="7">
        <v>-75.935599999999994</v>
      </c>
      <c r="T6080" t="s">
        <v>46</v>
      </c>
      <c r="U6080" t="s">
        <v>16080</v>
      </c>
      <c r="V6080" t="s">
        <v>9454</v>
      </c>
      <c r="X6080" t="s">
        <v>8642</v>
      </c>
      <c r="Y6080" t="s">
        <v>3012</v>
      </c>
      <c r="Z6080" t="s">
        <v>3691</v>
      </c>
      <c r="AA6080" t="s">
        <v>16081</v>
      </c>
      <c r="AB6080" t="s">
        <v>9921</v>
      </c>
      <c r="AI6080" t="s">
        <v>16082</v>
      </c>
      <c r="AJ6080" t="s">
        <v>16083</v>
      </c>
    </row>
    <row r="6081" spans="1:36" ht="17.25" hidden="1" customHeight="1" x14ac:dyDescent="0.2">
      <c r="A6081" s="4" t="s">
        <v>16084</v>
      </c>
      <c r="B6081" t="s">
        <v>8398</v>
      </c>
      <c r="C6081" t="s">
        <v>16085</v>
      </c>
      <c r="E6081" t="s">
        <v>565</v>
      </c>
      <c r="F6081" t="s">
        <v>86</v>
      </c>
      <c r="G6081" s="5">
        <v>644</v>
      </c>
      <c r="H6081" t="s">
        <v>42</v>
      </c>
      <c r="I6081" t="s">
        <v>43</v>
      </c>
      <c r="J6081" t="s">
        <v>44</v>
      </c>
      <c r="N6081" s="24">
        <v>1995</v>
      </c>
      <c r="R6081" s="7">
        <v>29.816099999999999</v>
      </c>
      <c r="S6081" s="7">
        <v>-95.107730000000004</v>
      </c>
      <c r="T6081" t="s">
        <v>46</v>
      </c>
      <c r="U6081" t="s">
        <v>10371</v>
      </c>
      <c r="V6081" t="s">
        <v>9238</v>
      </c>
      <c r="X6081" t="s">
        <v>8584</v>
      </c>
      <c r="Y6081" t="s">
        <v>3012</v>
      </c>
      <c r="Z6081" t="s">
        <v>3691</v>
      </c>
      <c r="AA6081" t="s">
        <v>16086</v>
      </c>
      <c r="AB6081" t="s">
        <v>16087</v>
      </c>
      <c r="AI6081" t="s">
        <v>16088</v>
      </c>
      <c r="AJ6081" t="s">
        <v>16089</v>
      </c>
    </row>
    <row r="6082" spans="1:36" ht="17.25" hidden="1" customHeight="1" x14ac:dyDescent="0.2">
      <c r="A6082" s="4" t="s">
        <v>16097</v>
      </c>
      <c r="B6082" t="s">
        <v>8398</v>
      </c>
      <c r="C6082" t="s">
        <v>16098</v>
      </c>
      <c r="E6082" t="s">
        <v>9013</v>
      </c>
      <c r="F6082" t="s">
        <v>86</v>
      </c>
      <c r="G6082" s="5">
        <v>59</v>
      </c>
      <c r="H6082" t="s">
        <v>42</v>
      </c>
      <c r="I6082" t="s">
        <v>65</v>
      </c>
      <c r="J6082" t="s">
        <v>559</v>
      </c>
      <c r="N6082" s="24">
        <v>2010</v>
      </c>
      <c r="R6082" s="7">
        <v>33.359400000000001</v>
      </c>
      <c r="S6082" s="7">
        <v>-117.1114</v>
      </c>
      <c r="T6082" t="s">
        <v>46</v>
      </c>
      <c r="U6082" t="s">
        <v>16099</v>
      </c>
      <c r="V6082" t="s">
        <v>9963</v>
      </c>
      <c r="X6082" t="s">
        <v>8572</v>
      </c>
      <c r="Y6082" t="s">
        <v>3012</v>
      </c>
      <c r="Z6082" t="s">
        <v>3691</v>
      </c>
      <c r="AA6082" t="s">
        <v>16100</v>
      </c>
      <c r="AB6082" t="s">
        <v>9018</v>
      </c>
      <c r="AG6082" t="s">
        <v>16101</v>
      </c>
      <c r="AH6082" s="24">
        <v>33827</v>
      </c>
      <c r="AI6082" t="s">
        <v>16102</v>
      </c>
      <c r="AJ6082" t="s">
        <v>16103</v>
      </c>
    </row>
    <row r="6083" spans="1:36" ht="17.25" hidden="1" customHeight="1" x14ac:dyDescent="0.2">
      <c r="A6083" s="4" t="s">
        <v>16097</v>
      </c>
      <c r="B6083" t="s">
        <v>8398</v>
      </c>
      <c r="C6083" t="s">
        <v>16098</v>
      </c>
      <c r="E6083" t="s">
        <v>9025</v>
      </c>
      <c r="F6083" t="s">
        <v>86</v>
      </c>
      <c r="G6083" s="5">
        <v>59</v>
      </c>
      <c r="H6083" t="s">
        <v>42</v>
      </c>
      <c r="I6083" t="s">
        <v>65</v>
      </c>
      <c r="J6083" t="s">
        <v>559</v>
      </c>
      <c r="N6083" s="24">
        <v>2010</v>
      </c>
      <c r="R6083" s="7">
        <v>33.359400000000001</v>
      </c>
      <c r="S6083" s="7">
        <v>-117.1114</v>
      </c>
      <c r="T6083" t="s">
        <v>46</v>
      </c>
      <c r="U6083" t="s">
        <v>16099</v>
      </c>
      <c r="V6083" t="s">
        <v>9963</v>
      </c>
      <c r="X6083" t="s">
        <v>8572</v>
      </c>
      <c r="Y6083" t="s">
        <v>3012</v>
      </c>
      <c r="Z6083" t="s">
        <v>3691</v>
      </c>
      <c r="AA6083" t="s">
        <v>16100</v>
      </c>
      <c r="AB6083" t="s">
        <v>9026</v>
      </c>
      <c r="AG6083" t="s">
        <v>16101</v>
      </c>
      <c r="AH6083" s="24">
        <v>33828</v>
      </c>
      <c r="AI6083" t="s">
        <v>16102</v>
      </c>
      <c r="AJ6083" t="s">
        <v>16104</v>
      </c>
    </row>
    <row r="6084" spans="1:36" ht="17.25" hidden="1" customHeight="1" x14ac:dyDescent="0.2">
      <c r="A6084" s="4" t="s">
        <v>16105</v>
      </c>
      <c r="B6084" t="s">
        <v>8398</v>
      </c>
      <c r="C6084" t="s">
        <v>16106</v>
      </c>
      <c r="E6084" t="s">
        <v>565</v>
      </c>
      <c r="F6084" t="s">
        <v>86</v>
      </c>
      <c r="G6084" s="5">
        <v>137</v>
      </c>
      <c r="H6084" t="s">
        <v>42</v>
      </c>
      <c r="I6084" t="s">
        <v>43</v>
      </c>
      <c r="J6084" t="s">
        <v>44</v>
      </c>
      <c r="N6084" s="8">
        <v>1995</v>
      </c>
      <c r="R6084" s="7">
        <v>27.870819999999998</v>
      </c>
      <c r="S6084" s="7">
        <v>-81.825059999999993</v>
      </c>
      <c r="T6084" t="s">
        <v>46</v>
      </c>
      <c r="U6084" t="s">
        <v>13378</v>
      </c>
      <c r="V6084" t="s">
        <v>9816</v>
      </c>
      <c r="X6084" t="s">
        <v>8746</v>
      </c>
      <c r="Y6084" t="s">
        <v>3012</v>
      </c>
      <c r="Z6084" t="s">
        <v>3691</v>
      </c>
      <c r="AA6084" t="s">
        <v>16107</v>
      </c>
      <c r="AB6084" t="s">
        <v>16108</v>
      </c>
      <c r="AG6084" t="s">
        <v>16109</v>
      </c>
      <c r="AH6084" s="8" t="s">
        <v>16110</v>
      </c>
      <c r="AI6084" t="s">
        <v>16111</v>
      </c>
      <c r="AJ6084" t="s">
        <v>16112</v>
      </c>
    </row>
    <row r="6085" spans="1:36" ht="17.25" hidden="1" customHeight="1" x14ac:dyDescent="0.2">
      <c r="A6085" s="4" t="s">
        <v>16122</v>
      </c>
      <c r="B6085" t="s">
        <v>8398</v>
      </c>
      <c r="C6085" t="s">
        <v>16123</v>
      </c>
      <c r="E6085" t="s">
        <v>8712</v>
      </c>
      <c r="F6085" t="s">
        <v>86</v>
      </c>
      <c r="G6085" s="5">
        <v>122</v>
      </c>
      <c r="H6085" t="s">
        <v>42</v>
      </c>
      <c r="I6085" t="s">
        <v>43</v>
      </c>
      <c r="J6085" t="s">
        <v>44</v>
      </c>
      <c r="N6085" s="24">
        <v>1993</v>
      </c>
      <c r="R6085" s="7">
        <v>28.442623000000001</v>
      </c>
      <c r="S6085" s="7">
        <v>-81.41234</v>
      </c>
      <c r="T6085" t="s">
        <v>46</v>
      </c>
      <c r="U6085" t="s">
        <v>16124</v>
      </c>
      <c r="V6085" t="s">
        <v>9133</v>
      </c>
      <c r="X6085" t="s">
        <v>8746</v>
      </c>
      <c r="Y6085" t="s">
        <v>3012</v>
      </c>
      <c r="Z6085" t="s">
        <v>3691</v>
      </c>
      <c r="AA6085" t="s">
        <v>16125</v>
      </c>
      <c r="AB6085" t="s">
        <v>8716</v>
      </c>
      <c r="AG6085" t="s">
        <v>16126</v>
      </c>
      <c r="AH6085" s="24">
        <v>33793</v>
      </c>
      <c r="AI6085" t="s">
        <v>16127</v>
      </c>
      <c r="AJ6085" t="s">
        <v>16128</v>
      </c>
    </row>
    <row r="6086" spans="1:36" ht="17.25" hidden="1" customHeight="1" x14ac:dyDescent="0.2">
      <c r="A6086" s="4" t="s">
        <v>16129</v>
      </c>
      <c r="B6086" t="s">
        <v>8398</v>
      </c>
      <c r="C6086" t="s">
        <v>16130</v>
      </c>
      <c r="E6086" t="s">
        <v>40</v>
      </c>
      <c r="F6086" t="s">
        <v>86</v>
      </c>
      <c r="G6086" s="5">
        <v>806</v>
      </c>
      <c r="H6086" t="s">
        <v>42</v>
      </c>
      <c r="I6086" t="s">
        <v>240</v>
      </c>
      <c r="J6086" t="s">
        <v>559</v>
      </c>
      <c r="N6086" s="24">
        <v>1971</v>
      </c>
      <c r="P6086" s="24">
        <v>2024</v>
      </c>
      <c r="R6086" s="7">
        <v>34.129199999999997</v>
      </c>
      <c r="S6086" s="7">
        <v>-119.16889999999999</v>
      </c>
      <c r="T6086" t="s">
        <v>46</v>
      </c>
      <c r="U6086" t="s">
        <v>15153</v>
      </c>
      <c r="V6086" t="s">
        <v>15154</v>
      </c>
      <c r="X6086" t="s">
        <v>8572</v>
      </c>
      <c r="Y6086" t="s">
        <v>3012</v>
      </c>
      <c r="Z6086" t="s">
        <v>3691</v>
      </c>
      <c r="AA6086" t="s">
        <v>16131</v>
      </c>
      <c r="AB6086" t="s">
        <v>8690</v>
      </c>
      <c r="AG6086" t="s">
        <v>16132</v>
      </c>
      <c r="AH6086" s="6">
        <v>15566</v>
      </c>
      <c r="AI6086" t="s">
        <v>16133</v>
      </c>
      <c r="AJ6086" t="s">
        <v>16134</v>
      </c>
    </row>
    <row r="6087" spans="1:36" ht="17.25" hidden="1" customHeight="1" x14ac:dyDescent="0.2">
      <c r="A6087" s="4" t="s">
        <v>16129</v>
      </c>
      <c r="B6087" t="s">
        <v>8398</v>
      </c>
      <c r="C6087" t="s">
        <v>16130</v>
      </c>
      <c r="E6087" t="s">
        <v>56</v>
      </c>
      <c r="F6087" t="s">
        <v>86</v>
      </c>
      <c r="G6087" s="5">
        <v>806</v>
      </c>
      <c r="H6087" t="s">
        <v>42</v>
      </c>
      <c r="I6087" t="s">
        <v>240</v>
      </c>
      <c r="J6087" t="s">
        <v>559</v>
      </c>
      <c r="N6087" s="24">
        <v>1973</v>
      </c>
      <c r="P6087" s="24">
        <v>2024</v>
      </c>
      <c r="R6087" s="7">
        <v>34.129199999999997</v>
      </c>
      <c r="S6087" s="7">
        <v>-119.16889999999999</v>
      </c>
      <c r="T6087" t="s">
        <v>46</v>
      </c>
      <c r="U6087" t="s">
        <v>15153</v>
      </c>
      <c r="V6087" t="s">
        <v>15154</v>
      </c>
      <c r="X6087" t="s">
        <v>8572</v>
      </c>
      <c r="Y6087" t="s">
        <v>3012</v>
      </c>
      <c r="Z6087" t="s">
        <v>3691</v>
      </c>
      <c r="AA6087" t="s">
        <v>16131</v>
      </c>
      <c r="AB6087" t="s">
        <v>8503</v>
      </c>
      <c r="AG6087" t="s">
        <v>16132</v>
      </c>
      <c r="AH6087" s="6">
        <v>15567</v>
      </c>
      <c r="AI6087" t="s">
        <v>16133</v>
      </c>
      <c r="AJ6087" t="s">
        <v>16135</v>
      </c>
    </row>
    <row r="6088" spans="1:36" ht="17.25" hidden="1" customHeight="1" x14ac:dyDescent="0.2">
      <c r="A6088" s="4" t="s">
        <v>16136</v>
      </c>
      <c r="B6088" t="s">
        <v>8398</v>
      </c>
      <c r="C6088" t="s">
        <v>16137</v>
      </c>
      <c r="E6088" t="s">
        <v>40</v>
      </c>
      <c r="F6088" t="s">
        <v>86</v>
      </c>
      <c r="G6088" s="5">
        <v>102</v>
      </c>
      <c r="H6088" t="s">
        <v>42</v>
      </c>
      <c r="I6088" t="s">
        <v>65</v>
      </c>
      <c r="J6088" t="s">
        <v>559</v>
      </c>
      <c r="N6088" s="24">
        <v>2003</v>
      </c>
      <c r="R6088" s="7">
        <v>38.532161000000002</v>
      </c>
      <c r="S6088" s="7">
        <v>-94.902630000000002</v>
      </c>
      <c r="T6088" t="s">
        <v>46</v>
      </c>
      <c r="U6088" t="s">
        <v>16138</v>
      </c>
      <c r="V6088" t="s">
        <v>16138</v>
      </c>
      <c r="X6088" t="s">
        <v>10380</v>
      </c>
      <c r="Y6088" t="s">
        <v>3012</v>
      </c>
      <c r="Z6088" t="s">
        <v>3691</v>
      </c>
      <c r="AA6088" t="s">
        <v>16139</v>
      </c>
      <c r="AB6088" t="s">
        <v>8690</v>
      </c>
      <c r="AG6088" t="s">
        <v>16140</v>
      </c>
      <c r="AH6088" s="6">
        <v>27858</v>
      </c>
      <c r="AI6088" t="s">
        <v>16141</v>
      </c>
      <c r="AJ6088" t="s">
        <v>16142</v>
      </c>
    </row>
    <row r="6089" spans="1:36" ht="17.25" hidden="1" customHeight="1" x14ac:dyDescent="0.2">
      <c r="A6089" s="4" t="s">
        <v>16143</v>
      </c>
      <c r="B6089" t="s">
        <v>8398</v>
      </c>
      <c r="C6089" t="s">
        <v>16144</v>
      </c>
      <c r="E6089" t="s">
        <v>9013</v>
      </c>
      <c r="F6089" t="s">
        <v>64</v>
      </c>
      <c r="G6089" s="5">
        <v>197</v>
      </c>
      <c r="H6089" t="s">
        <v>857</v>
      </c>
      <c r="I6089" t="s">
        <v>65</v>
      </c>
      <c r="J6089" t="s">
        <v>559</v>
      </c>
      <c r="N6089" s="24">
        <v>2001</v>
      </c>
      <c r="P6089" s="24">
        <v>2021</v>
      </c>
      <c r="R6089" s="7">
        <v>28.128900000000002</v>
      </c>
      <c r="S6089" s="7">
        <v>-81.097800000000007</v>
      </c>
      <c r="T6089" t="s">
        <v>46</v>
      </c>
      <c r="U6089" t="s">
        <v>16145</v>
      </c>
      <c r="V6089" t="s">
        <v>10088</v>
      </c>
      <c r="X6089" t="s">
        <v>8746</v>
      </c>
      <c r="Y6089" t="s">
        <v>3012</v>
      </c>
      <c r="Z6089" t="s">
        <v>3691</v>
      </c>
      <c r="AA6089" t="s">
        <v>16146</v>
      </c>
      <c r="AB6089" t="s">
        <v>9018</v>
      </c>
      <c r="AG6089" t="s">
        <v>16147</v>
      </c>
      <c r="AH6089" s="6">
        <v>25049</v>
      </c>
      <c r="AI6089" t="s">
        <v>16148</v>
      </c>
      <c r="AJ6089" t="s">
        <v>16149</v>
      </c>
    </row>
    <row r="6090" spans="1:36" ht="17.25" hidden="1" customHeight="1" x14ac:dyDescent="0.2">
      <c r="A6090" s="4" t="s">
        <v>16143</v>
      </c>
      <c r="B6090" t="s">
        <v>8398</v>
      </c>
      <c r="C6090" t="s">
        <v>16144</v>
      </c>
      <c r="E6090" t="s">
        <v>9025</v>
      </c>
      <c r="F6090" t="s">
        <v>64</v>
      </c>
      <c r="G6090" s="5">
        <v>197</v>
      </c>
      <c r="H6090" t="s">
        <v>857</v>
      </c>
      <c r="I6090" t="s">
        <v>65</v>
      </c>
      <c r="J6090" t="s">
        <v>559</v>
      </c>
      <c r="N6090" s="24">
        <v>2001</v>
      </c>
      <c r="P6090" s="24">
        <v>2021</v>
      </c>
      <c r="R6090" s="7">
        <v>28.128900000000002</v>
      </c>
      <c r="S6090" s="7">
        <v>-81.097800000000007</v>
      </c>
      <c r="T6090" t="s">
        <v>46</v>
      </c>
      <c r="U6090" t="s">
        <v>16145</v>
      </c>
      <c r="V6090" t="s">
        <v>10088</v>
      </c>
      <c r="X6090" t="s">
        <v>8746</v>
      </c>
      <c r="Y6090" t="s">
        <v>3012</v>
      </c>
      <c r="Z6090" t="s">
        <v>3691</v>
      </c>
      <c r="AA6090" t="s">
        <v>16146</v>
      </c>
      <c r="AB6090" t="s">
        <v>9026</v>
      </c>
      <c r="AG6090" t="s">
        <v>16147</v>
      </c>
      <c r="AH6090" s="6">
        <v>25605</v>
      </c>
      <c r="AI6090" t="s">
        <v>16148</v>
      </c>
      <c r="AJ6090" t="s">
        <v>16150</v>
      </c>
    </row>
    <row r="6091" spans="1:36" ht="17.25" hidden="1" customHeight="1" x14ac:dyDescent="0.2">
      <c r="A6091" s="4" t="s">
        <v>16143</v>
      </c>
      <c r="B6091" t="s">
        <v>8398</v>
      </c>
      <c r="C6091" t="s">
        <v>16144</v>
      </c>
      <c r="E6091" t="s">
        <v>9028</v>
      </c>
      <c r="F6091" t="s">
        <v>64</v>
      </c>
      <c r="G6091" s="5">
        <v>197</v>
      </c>
      <c r="H6091" t="s">
        <v>857</v>
      </c>
      <c r="I6091" t="s">
        <v>65</v>
      </c>
      <c r="J6091" t="s">
        <v>559</v>
      </c>
      <c r="N6091" s="24">
        <v>2002</v>
      </c>
      <c r="P6091" s="24">
        <v>2021</v>
      </c>
      <c r="R6091" s="7">
        <v>28.128900000000002</v>
      </c>
      <c r="S6091" s="7">
        <v>-81.097800000000007</v>
      </c>
      <c r="T6091" t="s">
        <v>46</v>
      </c>
      <c r="U6091" t="s">
        <v>16145</v>
      </c>
      <c r="V6091" t="s">
        <v>10088</v>
      </c>
      <c r="X6091" t="s">
        <v>8746</v>
      </c>
      <c r="Y6091" t="s">
        <v>3012</v>
      </c>
      <c r="Z6091" t="s">
        <v>3691</v>
      </c>
      <c r="AA6091" t="s">
        <v>16146</v>
      </c>
      <c r="AB6091" t="s">
        <v>9029</v>
      </c>
      <c r="AG6091" t="s">
        <v>16147</v>
      </c>
      <c r="AH6091" s="6">
        <v>25606</v>
      </c>
      <c r="AI6091" t="s">
        <v>16148</v>
      </c>
      <c r="AJ6091" t="s">
        <v>16151</v>
      </c>
    </row>
    <row r="6092" spans="1:36" ht="17.25" hidden="1" customHeight="1" x14ac:dyDescent="0.2">
      <c r="A6092" s="4" t="s">
        <v>16152</v>
      </c>
      <c r="B6092" t="s">
        <v>8398</v>
      </c>
      <c r="C6092" t="s">
        <v>16153</v>
      </c>
      <c r="E6092" t="s">
        <v>16154</v>
      </c>
      <c r="F6092" t="s">
        <v>86</v>
      </c>
      <c r="G6092" s="5">
        <v>644</v>
      </c>
      <c r="H6092" t="s">
        <v>42</v>
      </c>
      <c r="I6092" t="s">
        <v>43</v>
      </c>
      <c r="J6092" t="s">
        <v>559</v>
      </c>
      <c r="N6092" s="8">
        <v>2004</v>
      </c>
      <c r="R6092" s="7">
        <v>28.052499999999998</v>
      </c>
      <c r="S6092" s="7">
        <v>-81.808300000000003</v>
      </c>
      <c r="T6092" t="s">
        <v>46</v>
      </c>
      <c r="U6092" t="s">
        <v>16155</v>
      </c>
      <c r="V6092" t="s">
        <v>9816</v>
      </c>
      <c r="X6092" t="s">
        <v>8746</v>
      </c>
      <c r="Y6092" t="s">
        <v>3012</v>
      </c>
      <c r="Z6092" t="s">
        <v>3691</v>
      </c>
      <c r="AA6092" t="s">
        <v>16156</v>
      </c>
      <c r="AB6092" t="s">
        <v>16157</v>
      </c>
      <c r="AG6092" t="s">
        <v>16158</v>
      </c>
      <c r="AH6092" s="27" t="s">
        <v>16159</v>
      </c>
      <c r="AI6092" t="s">
        <v>16160</v>
      </c>
      <c r="AJ6092" t="s">
        <v>16161</v>
      </c>
    </row>
    <row r="6093" spans="1:36" ht="17.25" hidden="1" customHeight="1" x14ac:dyDescent="0.2">
      <c r="A6093" s="4" t="s">
        <v>16162</v>
      </c>
      <c r="B6093" t="s">
        <v>8398</v>
      </c>
      <c r="C6093" t="s">
        <v>16163</v>
      </c>
      <c r="E6093" t="s">
        <v>1673</v>
      </c>
      <c r="F6093" t="s">
        <v>64</v>
      </c>
      <c r="G6093" s="5">
        <v>902</v>
      </c>
      <c r="H6093" t="s">
        <v>42</v>
      </c>
      <c r="I6093" t="s">
        <v>240</v>
      </c>
      <c r="J6093" t="s">
        <v>559</v>
      </c>
      <c r="N6093" s="24">
        <v>1975</v>
      </c>
      <c r="R6093" s="7">
        <v>43.458599999999997</v>
      </c>
      <c r="S6093" s="7">
        <v>-76.531899999999993</v>
      </c>
      <c r="T6093" t="s">
        <v>46</v>
      </c>
      <c r="U6093" t="s">
        <v>13553</v>
      </c>
      <c r="V6093" t="s">
        <v>13553</v>
      </c>
      <c r="X6093" t="s">
        <v>8437</v>
      </c>
      <c r="Y6093" t="s">
        <v>3012</v>
      </c>
      <c r="Z6093" t="s">
        <v>3691</v>
      </c>
      <c r="AA6093" t="s">
        <v>16164</v>
      </c>
      <c r="AB6093" t="s">
        <v>8958</v>
      </c>
      <c r="AH6093" s="27"/>
      <c r="AI6093" t="s">
        <v>16165</v>
      </c>
      <c r="AJ6093" t="s">
        <v>16166</v>
      </c>
    </row>
    <row r="6094" spans="1:36" ht="17.25" hidden="1" customHeight="1" x14ac:dyDescent="0.2">
      <c r="A6094" s="4" t="s">
        <v>16162</v>
      </c>
      <c r="B6094" t="s">
        <v>8398</v>
      </c>
      <c r="C6094" t="s">
        <v>16163</v>
      </c>
      <c r="E6094" t="s">
        <v>1675</v>
      </c>
      <c r="F6094" t="s">
        <v>64</v>
      </c>
      <c r="G6094" s="5">
        <v>902</v>
      </c>
      <c r="H6094" t="s">
        <v>42</v>
      </c>
      <c r="I6094" t="s">
        <v>240</v>
      </c>
      <c r="J6094" t="s">
        <v>559</v>
      </c>
      <c r="N6094" s="24">
        <v>1979</v>
      </c>
      <c r="R6094" s="7">
        <v>43.458599999999997</v>
      </c>
      <c r="S6094" s="7">
        <v>-76.531899999999993</v>
      </c>
      <c r="T6094" t="s">
        <v>46</v>
      </c>
      <c r="U6094" t="s">
        <v>13553</v>
      </c>
      <c r="V6094" t="s">
        <v>13553</v>
      </c>
      <c r="X6094" t="s">
        <v>8437</v>
      </c>
      <c r="Y6094" t="s">
        <v>3012</v>
      </c>
      <c r="Z6094" t="s">
        <v>3691</v>
      </c>
      <c r="AA6094" t="s">
        <v>16164</v>
      </c>
      <c r="AB6094" t="s">
        <v>16167</v>
      </c>
      <c r="AH6094" s="27"/>
      <c r="AI6094" t="s">
        <v>16165</v>
      </c>
      <c r="AJ6094" t="s">
        <v>16168</v>
      </c>
    </row>
    <row r="6095" spans="1:36" ht="17.25" hidden="1" customHeight="1" x14ac:dyDescent="0.2">
      <c r="A6095" s="4" t="s">
        <v>16169</v>
      </c>
      <c r="B6095" t="s">
        <v>8398</v>
      </c>
      <c r="C6095" t="s">
        <v>16170</v>
      </c>
      <c r="E6095" t="s">
        <v>565</v>
      </c>
      <c r="F6095" t="s">
        <v>86</v>
      </c>
      <c r="G6095" s="5">
        <v>689</v>
      </c>
      <c r="H6095" t="s">
        <v>42</v>
      </c>
      <c r="I6095" t="s">
        <v>43</v>
      </c>
      <c r="J6095" t="s">
        <v>559</v>
      </c>
      <c r="N6095" s="8">
        <v>2009</v>
      </c>
      <c r="R6095" s="7">
        <v>32.581480999999997</v>
      </c>
      <c r="S6095" s="7">
        <v>-116.91500000000001</v>
      </c>
      <c r="T6095" t="s">
        <v>46</v>
      </c>
      <c r="U6095" t="s">
        <v>9963</v>
      </c>
      <c r="V6095" t="s">
        <v>9963</v>
      </c>
      <c r="X6095" t="s">
        <v>8572</v>
      </c>
      <c r="Y6095" t="s">
        <v>3012</v>
      </c>
      <c r="Z6095" t="s">
        <v>3691</v>
      </c>
      <c r="AA6095" t="s">
        <v>16171</v>
      </c>
      <c r="AB6095" t="s">
        <v>16172</v>
      </c>
      <c r="AG6095" t="s">
        <v>16173</v>
      </c>
      <c r="AH6095" s="27" t="s">
        <v>16174</v>
      </c>
      <c r="AI6095" t="s">
        <v>16175</v>
      </c>
      <c r="AJ6095" t="s">
        <v>16176</v>
      </c>
    </row>
    <row r="6096" spans="1:36" ht="17.25" hidden="1" customHeight="1" x14ac:dyDescent="0.2">
      <c r="A6096" s="4" t="s">
        <v>16177</v>
      </c>
      <c r="B6096" t="s">
        <v>8398</v>
      </c>
      <c r="C6096" t="s">
        <v>16178</v>
      </c>
      <c r="E6096" t="s">
        <v>8509</v>
      </c>
      <c r="F6096" t="s">
        <v>86</v>
      </c>
      <c r="G6096" s="5">
        <v>301</v>
      </c>
      <c r="H6096" t="s">
        <v>42</v>
      </c>
      <c r="I6096" t="s">
        <v>43</v>
      </c>
      <c r="J6096" t="s">
        <v>559</v>
      </c>
      <c r="N6096" s="8">
        <v>2002</v>
      </c>
      <c r="R6096" s="7">
        <v>32.706099999999999</v>
      </c>
      <c r="S6096" s="7">
        <v>-92.068299999999994</v>
      </c>
      <c r="T6096" t="s">
        <v>46</v>
      </c>
      <c r="U6096" t="s">
        <v>16179</v>
      </c>
      <c r="V6096" t="s">
        <v>15116</v>
      </c>
      <c r="X6096" t="s">
        <v>8512</v>
      </c>
      <c r="Y6096" t="s">
        <v>3012</v>
      </c>
      <c r="Z6096" t="s">
        <v>3691</v>
      </c>
      <c r="AA6096" t="s">
        <v>16180</v>
      </c>
      <c r="AB6096" t="s">
        <v>9184</v>
      </c>
      <c r="AG6096" t="s">
        <v>16181</v>
      </c>
      <c r="AH6096" s="8" t="s">
        <v>16182</v>
      </c>
      <c r="AI6096" t="s">
        <v>16183</v>
      </c>
      <c r="AJ6096" t="s">
        <v>16184</v>
      </c>
    </row>
    <row r="6097" spans="1:36" ht="17.25" hidden="1" customHeight="1" x14ac:dyDescent="0.2">
      <c r="A6097" s="4" t="s">
        <v>16177</v>
      </c>
      <c r="B6097" t="s">
        <v>8398</v>
      </c>
      <c r="C6097" t="s">
        <v>16178</v>
      </c>
      <c r="E6097" t="s">
        <v>8519</v>
      </c>
      <c r="F6097" t="s">
        <v>86</v>
      </c>
      <c r="G6097" s="5">
        <v>301</v>
      </c>
      <c r="H6097" t="s">
        <v>42</v>
      </c>
      <c r="I6097" t="s">
        <v>43</v>
      </c>
      <c r="J6097" t="s">
        <v>559</v>
      </c>
      <c r="N6097" s="8">
        <v>2002</v>
      </c>
      <c r="R6097" s="7">
        <v>32.706099999999999</v>
      </c>
      <c r="S6097" s="7">
        <v>-92.068299999999994</v>
      </c>
      <c r="T6097" t="s">
        <v>46</v>
      </c>
      <c r="U6097" t="s">
        <v>16179</v>
      </c>
      <c r="V6097" t="s">
        <v>15116</v>
      </c>
      <c r="X6097" t="s">
        <v>8512</v>
      </c>
      <c r="Y6097" t="s">
        <v>3012</v>
      </c>
      <c r="Z6097" t="s">
        <v>3691</v>
      </c>
      <c r="AA6097" t="s">
        <v>16180</v>
      </c>
      <c r="AB6097" t="s">
        <v>9187</v>
      </c>
      <c r="AG6097" t="s">
        <v>16181</v>
      </c>
      <c r="AH6097" s="8" t="s">
        <v>16185</v>
      </c>
      <c r="AI6097" t="s">
        <v>16183</v>
      </c>
      <c r="AJ6097" t="s">
        <v>16186</v>
      </c>
    </row>
    <row r="6098" spans="1:36" ht="17.25" hidden="1" customHeight="1" x14ac:dyDescent="0.2">
      <c r="A6098" s="4" t="s">
        <v>16177</v>
      </c>
      <c r="B6098" t="s">
        <v>8398</v>
      </c>
      <c r="C6098" t="s">
        <v>16178</v>
      </c>
      <c r="E6098" t="s">
        <v>16187</v>
      </c>
      <c r="F6098" t="s">
        <v>86</v>
      </c>
      <c r="G6098" s="5">
        <v>301</v>
      </c>
      <c r="H6098" t="s">
        <v>42</v>
      </c>
      <c r="I6098" t="s">
        <v>43</v>
      </c>
      <c r="J6098" t="s">
        <v>559</v>
      </c>
      <c r="N6098" s="8">
        <v>2002</v>
      </c>
      <c r="R6098" s="7">
        <v>32.706099999999999</v>
      </c>
      <c r="S6098" s="7">
        <v>-92.068299999999994</v>
      </c>
      <c r="T6098" t="s">
        <v>46</v>
      </c>
      <c r="U6098" t="s">
        <v>16179</v>
      </c>
      <c r="V6098" t="s">
        <v>15116</v>
      </c>
      <c r="X6098" t="s">
        <v>8512</v>
      </c>
      <c r="Y6098" t="s">
        <v>3012</v>
      </c>
      <c r="Z6098" t="s">
        <v>3691</v>
      </c>
      <c r="AA6098" t="s">
        <v>16180</v>
      </c>
      <c r="AB6098" t="s">
        <v>9189</v>
      </c>
      <c r="AG6098" t="s">
        <v>16181</v>
      </c>
      <c r="AH6098" s="8" t="s">
        <v>16188</v>
      </c>
      <c r="AI6098" t="s">
        <v>16183</v>
      </c>
      <c r="AJ6098" t="s">
        <v>16189</v>
      </c>
    </row>
    <row r="6099" spans="1:36" ht="17.25" hidden="1" customHeight="1" x14ac:dyDescent="0.2">
      <c r="A6099" s="4" t="s">
        <v>16190</v>
      </c>
      <c r="B6099" t="s">
        <v>8398</v>
      </c>
      <c r="C6099" t="s">
        <v>16191</v>
      </c>
      <c r="E6099" t="s">
        <v>9340</v>
      </c>
      <c r="F6099" t="s">
        <v>86</v>
      </c>
      <c r="G6099" s="5">
        <v>50</v>
      </c>
      <c r="H6099" t="s">
        <v>42</v>
      </c>
      <c r="I6099" t="s">
        <v>65</v>
      </c>
      <c r="J6099" t="s">
        <v>44</v>
      </c>
      <c r="N6099" s="24">
        <v>1989</v>
      </c>
      <c r="R6099" s="7">
        <v>34.195999999999998</v>
      </c>
      <c r="S6099" s="7">
        <v>-119.16670000000001</v>
      </c>
      <c r="T6099" t="s">
        <v>46</v>
      </c>
      <c r="U6099" t="s">
        <v>15153</v>
      </c>
      <c r="V6099" t="s">
        <v>15154</v>
      </c>
      <c r="X6099" t="s">
        <v>8572</v>
      </c>
      <c r="Y6099" t="s">
        <v>3012</v>
      </c>
      <c r="Z6099" t="s">
        <v>3691</v>
      </c>
      <c r="AA6099" t="s">
        <v>16192</v>
      </c>
      <c r="AB6099" t="s">
        <v>9344</v>
      </c>
      <c r="AG6099" t="s">
        <v>16193</v>
      </c>
      <c r="AH6099" s="24">
        <v>15792</v>
      </c>
      <c r="AI6099" t="s">
        <v>16194</v>
      </c>
      <c r="AJ6099" t="s">
        <v>16195</v>
      </c>
    </row>
    <row r="6100" spans="1:36" ht="17.25" hidden="1" customHeight="1" x14ac:dyDescent="0.2">
      <c r="A6100" s="4" t="s">
        <v>16196</v>
      </c>
      <c r="B6100" t="s">
        <v>8398</v>
      </c>
      <c r="C6100" t="s">
        <v>16197</v>
      </c>
      <c r="E6100" t="s">
        <v>565</v>
      </c>
      <c r="F6100" t="s">
        <v>8581</v>
      </c>
      <c r="G6100" s="5">
        <v>498</v>
      </c>
      <c r="H6100" t="s">
        <v>42</v>
      </c>
      <c r="I6100" t="s">
        <v>43</v>
      </c>
      <c r="J6100" t="s">
        <v>44</v>
      </c>
      <c r="N6100" s="8">
        <v>1994</v>
      </c>
      <c r="R6100" s="7">
        <v>28.9802</v>
      </c>
      <c r="S6100" s="7">
        <v>-95.341999999999999</v>
      </c>
      <c r="T6100" t="s">
        <v>46</v>
      </c>
      <c r="U6100" t="s">
        <v>3677</v>
      </c>
      <c r="V6100" t="s">
        <v>9078</v>
      </c>
      <c r="X6100" t="s">
        <v>8584</v>
      </c>
      <c r="Y6100" t="s">
        <v>3012</v>
      </c>
      <c r="Z6100" t="s">
        <v>3691</v>
      </c>
      <c r="AA6100" t="s">
        <v>16198</v>
      </c>
      <c r="AB6100" t="s">
        <v>16199</v>
      </c>
      <c r="AI6100" t="s">
        <v>16200</v>
      </c>
      <c r="AJ6100" t="s">
        <v>16201</v>
      </c>
    </row>
    <row r="6101" spans="1:36" ht="17.25" hidden="1" customHeight="1" x14ac:dyDescent="0.2">
      <c r="A6101" s="4" t="s">
        <v>16202</v>
      </c>
      <c r="B6101" t="s">
        <v>8398</v>
      </c>
      <c r="C6101" t="s">
        <v>16203</v>
      </c>
      <c r="E6101" t="s">
        <v>16204</v>
      </c>
      <c r="F6101" t="s">
        <v>64</v>
      </c>
      <c r="G6101" s="5">
        <v>1254</v>
      </c>
      <c r="H6101" t="s">
        <v>42</v>
      </c>
      <c r="I6101" t="s">
        <v>43</v>
      </c>
      <c r="J6101" t="s">
        <v>559</v>
      </c>
      <c r="N6101" s="8">
        <v>2009</v>
      </c>
      <c r="R6101" s="7">
        <v>27.859535000000001</v>
      </c>
      <c r="S6101" s="7">
        <v>-82.601759999999999</v>
      </c>
      <c r="T6101" t="s">
        <v>46</v>
      </c>
      <c r="U6101" t="s">
        <v>16205</v>
      </c>
      <c r="V6101" t="s">
        <v>16206</v>
      </c>
      <c r="X6101" t="s">
        <v>8746</v>
      </c>
      <c r="Y6101" t="s">
        <v>3012</v>
      </c>
      <c r="Z6101" t="s">
        <v>3691</v>
      </c>
      <c r="AA6101" t="s">
        <v>16207</v>
      </c>
      <c r="AB6101" t="s">
        <v>16208</v>
      </c>
      <c r="AG6101" t="s">
        <v>16209</v>
      </c>
      <c r="AH6101" s="8" t="s">
        <v>16210</v>
      </c>
      <c r="AI6101" t="s">
        <v>16211</v>
      </c>
      <c r="AJ6101" t="s">
        <v>16212</v>
      </c>
    </row>
    <row r="6102" spans="1:36" ht="17.25" hidden="1" customHeight="1" x14ac:dyDescent="0.2">
      <c r="A6102" s="4" t="s">
        <v>16202</v>
      </c>
      <c r="B6102" t="s">
        <v>8398</v>
      </c>
      <c r="C6102" t="s">
        <v>16203</v>
      </c>
      <c r="E6102" t="s">
        <v>16213</v>
      </c>
      <c r="F6102" t="s">
        <v>64</v>
      </c>
      <c r="G6102" s="5">
        <v>55</v>
      </c>
      <c r="H6102" t="s">
        <v>42</v>
      </c>
      <c r="I6102" t="s">
        <v>65</v>
      </c>
      <c r="J6102" t="s">
        <v>559</v>
      </c>
      <c r="N6102" s="24">
        <v>1972</v>
      </c>
      <c r="R6102" s="7">
        <v>27.859535000000001</v>
      </c>
      <c r="S6102" s="7">
        <v>-82.601759999999999</v>
      </c>
      <c r="T6102" t="s">
        <v>46</v>
      </c>
      <c r="U6102" t="s">
        <v>16205</v>
      </c>
      <c r="V6102" t="s">
        <v>16206</v>
      </c>
      <c r="X6102" t="s">
        <v>8746</v>
      </c>
      <c r="Y6102" t="s">
        <v>3012</v>
      </c>
      <c r="Z6102" t="s">
        <v>3691</v>
      </c>
      <c r="AA6102" t="s">
        <v>16207</v>
      </c>
      <c r="AB6102" t="s">
        <v>16214</v>
      </c>
      <c r="AG6102" t="s">
        <v>16215</v>
      </c>
      <c r="AH6102" s="24">
        <v>1159</v>
      </c>
      <c r="AI6102" t="s">
        <v>16211</v>
      </c>
      <c r="AJ6102" t="s">
        <v>16216</v>
      </c>
    </row>
    <row r="6103" spans="1:36" ht="17.25" hidden="1" customHeight="1" x14ac:dyDescent="0.2">
      <c r="A6103" s="4" t="s">
        <v>16202</v>
      </c>
      <c r="B6103" t="s">
        <v>8398</v>
      </c>
      <c r="C6103" t="s">
        <v>16203</v>
      </c>
      <c r="E6103" t="s">
        <v>16217</v>
      </c>
      <c r="F6103" t="s">
        <v>64</v>
      </c>
      <c r="G6103" s="5">
        <v>55</v>
      </c>
      <c r="H6103" t="s">
        <v>42</v>
      </c>
      <c r="I6103" t="s">
        <v>65</v>
      </c>
      <c r="J6103" t="s">
        <v>559</v>
      </c>
      <c r="N6103" s="24">
        <v>1972</v>
      </c>
      <c r="R6103" s="7">
        <v>27.859535000000001</v>
      </c>
      <c r="S6103" s="7">
        <v>-82.601759999999999</v>
      </c>
      <c r="T6103" t="s">
        <v>46</v>
      </c>
      <c r="U6103" t="s">
        <v>16205</v>
      </c>
      <c r="V6103" t="s">
        <v>16206</v>
      </c>
      <c r="X6103" t="s">
        <v>8746</v>
      </c>
      <c r="Y6103" t="s">
        <v>3012</v>
      </c>
      <c r="Z6103" t="s">
        <v>3691</v>
      </c>
      <c r="AA6103" t="s">
        <v>16207</v>
      </c>
      <c r="AB6103" t="s">
        <v>16218</v>
      </c>
      <c r="AG6103" t="s">
        <v>16215</v>
      </c>
      <c r="AH6103" s="6">
        <v>1160</v>
      </c>
      <c r="AI6103" t="s">
        <v>16211</v>
      </c>
      <c r="AJ6103" t="s">
        <v>16219</v>
      </c>
    </row>
    <row r="6104" spans="1:36" ht="17.25" hidden="1" customHeight="1" x14ac:dyDescent="0.2">
      <c r="A6104" s="4" t="s">
        <v>16220</v>
      </c>
      <c r="B6104" t="s">
        <v>8398</v>
      </c>
      <c r="C6104" t="s">
        <v>16221</v>
      </c>
      <c r="E6104" t="s">
        <v>16222</v>
      </c>
      <c r="F6104" t="s">
        <v>86</v>
      </c>
      <c r="G6104" s="5">
        <v>73</v>
      </c>
      <c r="H6104" t="s">
        <v>42</v>
      </c>
      <c r="I6104" t="s">
        <v>65</v>
      </c>
      <c r="J6104" t="s">
        <v>44</v>
      </c>
      <c r="N6104" s="24">
        <v>1977</v>
      </c>
      <c r="R6104" s="7">
        <v>30.226120000000002</v>
      </c>
      <c r="S6104" s="7">
        <v>-93.295169999999999</v>
      </c>
      <c r="T6104" t="s">
        <v>46</v>
      </c>
      <c r="U6104" t="s">
        <v>16223</v>
      </c>
      <c r="V6104" t="s">
        <v>10001</v>
      </c>
      <c r="X6104" t="s">
        <v>8512</v>
      </c>
      <c r="Y6104" t="s">
        <v>3012</v>
      </c>
      <c r="Z6104" t="s">
        <v>3691</v>
      </c>
      <c r="AA6104" t="s">
        <v>16224</v>
      </c>
      <c r="AB6104" t="s">
        <v>16225</v>
      </c>
      <c r="AH6104" s="27"/>
      <c r="AI6104" t="s">
        <v>16226</v>
      </c>
      <c r="AJ6104" t="s">
        <v>16227</v>
      </c>
    </row>
    <row r="6105" spans="1:36" ht="17.25" hidden="1" customHeight="1" x14ac:dyDescent="0.2">
      <c r="A6105" s="4" t="s">
        <v>16220</v>
      </c>
      <c r="B6105" t="s">
        <v>8398</v>
      </c>
      <c r="C6105" t="s">
        <v>16221</v>
      </c>
      <c r="E6105" t="s">
        <v>16228</v>
      </c>
      <c r="F6105" t="s">
        <v>86</v>
      </c>
      <c r="G6105" s="5">
        <v>73</v>
      </c>
      <c r="H6105" t="s">
        <v>42</v>
      </c>
      <c r="I6105" t="s">
        <v>65</v>
      </c>
      <c r="J6105" t="s">
        <v>44</v>
      </c>
      <c r="N6105" s="24">
        <v>1978</v>
      </c>
      <c r="R6105" s="7">
        <v>30.226120000000002</v>
      </c>
      <c r="S6105" s="7">
        <v>-93.295169999999999</v>
      </c>
      <c r="T6105" t="s">
        <v>46</v>
      </c>
      <c r="U6105" t="s">
        <v>16223</v>
      </c>
      <c r="V6105" t="s">
        <v>10001</v>
      </c>
      <c r="X6105" t="s">
        <v>8512</v>
      </c>
      <c r="Y6105" t="s">
        <v>3012</v>
      </c>
      <c r="Z6105" t="s">
        <v>3691</v>
      </c>
      <c r="AA6105" t="s">
        <v>16224</v>
      </c>
      <c r="AB6105" t="s">
        <v>16229</v>
      </c>
      <c r="AH6105" s="27"/>
      <c r="AI6105" t="s">
        <v>16226</v>
      </c>
      <c r="AJ6105" t="s">
        <v>16230</v>
      </c>
    </row>
    <row r="6106" spans="1:36" ht="17.25" hidden="1" customHeight="1" x14ac:dyDescent="0.2">
      <c r="A6106" s="4" t="s">
        <v>16220</v>
      </c>
      <c r="B6106" t="s">
        <v>8398</v>
      </c>
      <c r="C6106" t="s">
        <v>16221</v>
      </c>
      <c r="E6106" t="s">
        <v>16231</v>
      </c>
      <c r="F6106" t="s">
        <v>8581</v>
      </c>
      <c r="G6106" s="5">
        <v>57</v>
      </c>
      <c r="H6106" t="s">
        <v>42</v>
      </c>
      <c r="I6106" t="s">
        <v>240</v>
      </c>
      <c r="J6106" t="s">
        <v>44</v>
      </c>
      <c r="N6106" s="24">
        <v>1977</v>
      </c>
      <c r="R6106" s="7">
        <v>30.226120000000002</v>
      </c>
      <c r="S6106" s="7">
        <v>-93.295169999999999</v>
      </c>
      <c r="T6106" t="s">
        <v>46</v>
      </c>
      <c r="U6106" t="s">
        <v>16223</v>
      </c>
      <c r="V6106" t="s">
        <v>10001</v>
      </c>
      <c r="X6106" t="s">
        <v>8512</v>
      </c>
      <c r="Y6106" t="s">
        <v>3012</v>
      </c>
      <c r="Z6106" t="s">
        <v>3691</v>
      </c>
      <c r="AA6106" t="s">
        <v>16224</v>
      </c>
      <c r="AB6106" t="s">
        <v>16232</v>
      </c>
      <c r="AH6106" s="27"/>
      <c r="AI6106" t="s">
        <v>16226</v>
      </c>
      <c r="AJ6106" t="s">
        <v>16233</v>
      </c>
    </row>
    <row r="6107" spans="1:36" ht="17.25" hidden="1" customHeight="1" x14ac:dyDescent="0.2">
      <c r="A6107" s="4" t="s">
        <v>16220</v>
      </c>
      <c r="B6107" t="s">
        <v>8398</v>
      </c>
      <c r="C6107" t="s">
        <v>16221</v>
      </c>
      <c r="E6107" t="s">
        <v>16234</v>
      </c>
      <c r="F6107" t="s">
        <v>86</v>
      </c>
      <c r="G6107" s="5">
        <v>77</v>
      </c>
      <c r="H6107" t="s">
        <v>42</v>
      </c>
      <c r="I6107" t="s">
        <v>65</v>
      </c>
      <c r="J6107" t="s">
        <v>44</v>
      </c>
      <c r="N6107" s="24">
        <v>1986</v>
      </c>
      <c r="R6107" s="7">
        <v>30.226120000000002</v>
      </c>
      <c r="S6107" s="7">
        <v>-93.295169999999999</v>
      </c>
      <c r="T6107" t="s">
        <v>46</v>
      </c>
      <c r="U6107" t="s">
        <v>16223</v>
      </c>
      <c r="V6107" t="s">
        <v>10001</v>
      </c>
      <c r="X6107" t="s">
        <v>8512</v>
      </c>
      <c r="Y6107" t="s">
        <v>3012</v>
      </c>
      <c r="Z6107" t="s">
        <v>3691</v>
      </c>
      <c r="AA6107" t="s">
        <v>16224</v>
      </c>
      <c r="AB6107" t="s">
        <v>16235</v>
      </c>
      <c r="AH6107" s="27"/>
      <c r="AI6107" t="s">
        <v>16226</v>
      </c>
      <c r="AJ6107" t="s">
        <v>16236</v>
      </c>
    </row>
    <row r="6108" spans="1:36" ht="17.25" hidden="1" customHeight="1" x14ac:dyDescent="0.2">
      <c r="A6108" s="4" t="s">
        <v>16220</v>
      </c>
      <c r="B6108" t="s">
        <v>8398</v>
      </c>
      <c r="C6108" t="s">
        <v>16221</v>
      </c>
      <c r="E6108" t="s">
        <v>16237</v>
      </c>
      <c r="F6108" t="s">
        <v>86</v>
      </c>
      <c r="G6108" s="5">
        <v>77</v>
      </c>
      <c r="H6108" t="s">
        <v>42</v>
      </c>
      <c r="I6108" t="s">
        <v>65</v>
      </c>
      <c r="J6108" t="s">
        <v>44</v>
      </c>
      <c r="N6108" s="24">
        <v>1986</v>
      </c>
      <c r="R6108" s="7">
        <v>30.226120000000002</v>
      </c>
      <c r="S6108" s="7">
        <v>-93.295169999999999</v>
      </c>
      <c r="T6108" t="s">
        <v>46</v>
      </c>
      <c r="U6108" t="s">
        <v>16223</v>
      </c>
      <c r="V6108" t="s">
        <v>10001</v>
      </c>
      <c r="X6108" t="s">
        <v>8512</v>
      </c>
      <c r="Y6108" t="s">
        <v>3012</v>
      </c>
      <c r="Z6108" t="s">
        <v>3691</v>
      </c>
      <c r="AA6108" t="s">
        <v>16224</v>
      </c>
      <c r="AB6108" t="s">
        <v>16238</v>
      </c>
      <c r="AH6108" s="27"/>
      <c r="AI6108" t="s">
        <v>16226</v>
      </c>
      <c r="AJ6108" t="s">
        <v>16239</v>
      </c>
    </row>
    <row r="6109" spans="1:36" ht="17.25" hidden="1" customHeight="1" x14ac:dyDescent="0.2">
      <c r="A6109" s="4" t="s">
        <v>16240</v>
      </c>
      <c r="B6109" t="s">
        <v>8398</v>
      </c>
      <c r="C6109" t="s">
        <v>16241</v>
      </c>
      <c r="E6109" t="s">
        <v>40</v>
      </c>
      <c r="F6109" t="s">
        <v>86</v>
      </c>
      <c r="G6109" s="5">
        <v>60</v>
      </c>
      <c r="H6109" t="s">
        <v>42</v>
      </c>
      <c r="I6109" t="s">
        <v>65</v>
      </c>
      <c r="J6109" t="s">
        <v>559</v>
      </c>
      <c r="N6109" s="24">
        <v>2010</v>
      </c>
      <c r="R6109" s="7">
        <v>37.033850000000001</v>
      </c>
      <c r="S6109" s="7">
        <v>-88.615859999999998</v>
      </c>
      <c r="T6109" t="s">
        <v>46</v>
      </c>
      <c r="U6109" t="s">
        <v>16242</v>
      </c>
      <c r="V6109" t="s">
        <v>16243</v>
      </c>
      <c r="X6109" t="s">
        <v>9446</v>
      </c>
      <c r="Y6109" t="s">
        <v>3012</v>
      </c>
      <c r="Z6109" t="s">
        <v>3691</v>
      </c>
      <c r="AA6109" t="s">
        <v>16244</v>
      </c>
      <c r="AB6109" t="s">
        <v>8690</v>
      </c>
      <c r="AG6109" t="s">
        <v>16245</v>
      </c>
      <c r="AH6109" s="24">
        <v>39339</v>
      </c>
      <c r="AI6109" t="s">
        <v>16246</v>
      </c>
      <c r="AJ6109" t="s">
        <v>16247</v>
      </c>
    </row>
    <row r="6110" spans="1:36" ht="17.25" hidden="1" customHeight="1" x14ac:dyDescent="0.2">
      <c r="A6110" s="4" t="s">
        <v>16240</v>
      </c>
      <c r="B6110" t="s">
        <v>8398</v>
      </c>
      <c r="C6110" t="s">
        <v>16241</v>
      </c>
      <c r="E6110" t="s">
        <v>56</v>
      </c>
      <c r="F6110" t="s">
        <v>86</v>
      </c>
      <c r="G6110" s="5">
        <v>60</v>
      </c>
      <c r="H6110" t="s">
        <v>42</v>
      </c>
      <c r="I6110" t="s">
        <v>65</v>
      </c>
      <c r="J6110" t="s">
        <v>559</v>
      </c>
      <c r="N6110" s="24">
        <v>2010</v>
      </c>
      <c r="R6110" s="7">
        <v>37.033850000000001</v>
      </c>
      <c r="S6110" s="7">
        <v>-88.615859999999998</v>
      </c>
      <c r="T6110" t="s">
        <v>46</v>
      </c>
      <c r="U6110" t="s">
        <v>16242</v>
      </c>
      <c r="V6110" t="s">
        <v>16243</v>
      </c>
      <c r="X6110" t="s">
        <v>9446</v>
      </c>
      <c r="Y6110" t="s">
        <v>3012</v>
      </c>
      <c r="Z6110" t="s">
        <v>3691</v>
      </c>
      <c r="AA6110" t="s">
        <v>16244</v>
      </c>
      <c r="AB6110" t="s">
        <v>8503</v>
      </c>
      <c r="AG6110" t="s">
        <v>16245</v>
      </c>
      <c r="AH6110" s="24">
        <v>39340</v>
      </c>
      <c r="AI6110" t="s">
        <v>16246</v>
      </c>
      <c r="AJ6110" t="s">
        <v>16248</v>
      </c>
    </row>
    <row r="6111" spans="1:36" ht="17.25" hidden="1" customHeight="1" x14ac:dyDescent="0.2">
      <c r="A6111" s="4" t="s">
        <v>16249</v>
      </c>
      <c r="B6111" t="s">
        <v>8398</v>
      </c>
      <c r="C6111" t="s">
        <v>16250</v>
      </c>
      <c r="E6111" t="s">
        <v>16251</v>
      </c>
      <c r="F6111" t="s">
        <v>9329</v>
      </c>
      <c r="G6111" s="5">
        <v>61</v>
      </c>
      <c r="H6111" t="s">
        <v>42</v>
      </c>
      <c r="I6111" t="s">
        <v>65</v>
      </c>
      <c r="J6111" t="s">
        <v>559</v>
      </c>
      <c r="N6111" s="24">
        <v>2000</v>
      </c>
      <c r="R6111" s="7">
        <v>40.076611</v>
      </c>
      <c r="S6111" s="7">
        <v>-74.879170000000002</v>
      </c>
      <c r="T6111" t="s">
        <v>46</v>
      </c>
      <c r="U6111" t="s">
        <v>9783</v>
      </c>
      <c r="V6111" t="s">
        <v>9783</v>
      </c>
      <c r="X6111" t="s">
        <v>9202</v>
      </c>
      <c r="Y6111" t="s">
        <v>3012</v>
      </c>
      <c r="Z6111" t="s">
        <v>3691</v>
      </c>
      <c r="AA6111" t="s">
        <v>16252</v>
      </c>
      <c r="AB6111" t="s">
        <v>16253</v>
      </c>
      <c r="AG6111" t="s">
        <v>16254</v>
      </c>
      <c r="AH6111" s="6">
        <v>25450</v>
      </c>
      <c r="AI6111" t="s">
        <v>16255</v>
      </c>
      <c r="AJ6111" t="s">
        <v>16256</v>
      </c>
    </row>
    <row r="6112" spans="1:36" ht="17.25" hidden="1" customHeight="1" x14ac:dyDescent="0.2">
      <c r="A6112" s="4" t="s">
        <v>16249</v>
      </c>
      <c r="B6112" t="s">
        <v>8398</v>
      </c>
      <c r="C6112" t="s">
        <v>16250</v>
      </c>
      <c r="E6112" t="s">
        <v>16257</v>
      </c>
      <c r="F6112" t="s">
        <v>9329</v>
      </c>
      <c r="G6112" s="5">
        <v>61</v>
      </c>
      <c r="H6112" t="s">
        <v>42</v>
      </c>
      <c r="I6112" t="s">
        <v>65</v>
      </c>
      <c r="J6112" t="s">
        <v>559</v>
      </c>
      <c r="N6112" s="24">
        <v>2000</v>
      </c>
      <c r="R6112" s="7">
        <v>40.076611</v>
      </c>
      <c r="S6112" s="7">
        <v>-74.879170000000002</v>
      </c>
      <c r="T6112" t="s">
        <v>46</v>
      </c>
      <c r="U6112" t="s">
        <v>9783</v>
      </c>
      <c r="V6112" t="s">
        <v>9783</v>
      </c>
      <c r="X6112" t="s">
        <v>9202</v>
      </c>
      <c r="Y6112" t="s">
        <v>3012</v>
      </c>
      <c r="Z6112" t="s">
        <v>3691</v>
      </c>
      <c r="AA6112" t="s">
        <v>16252</v>
      </c>
      <c r="AB6112" t="s">
        <v>16258</v>
      </c>
      <c r="AG6112" t="s">
        <v>16254</v>
      </c>
      <c r="AH6112" s="6">
        <v>25451</v>
      </c>
      <c r="AI6112" t="s">
        <v>16255</v>
      </c>
      <c r="AJ6112" t="s">
        <v>16259</v>
      </c>
    </row>
    <row r="6113" spans="1:36" ht="17.25" hidden="1" customHeight="1" x14ac:dyDescent="0.2">
      <c r="A6113" s="4" t="s">
        <v>16249</v>
      </c>
      <c r="B6113" t="s">
        <v>8398</v>
      </c>
      <c r="C6113" t="s">
        <v>16250</v>
      </c>
      <c r="E6113" t="s">
        <v>16260</v>
      </c>
      <c r="F6113" t="s">
        <v>9329</v>
      </c>
      <c r="G6113" s="5">
        <v>61</v>
      </c>
      <c r="H6113" t="s">
        <v>42</v>
      </c>
      <c r="I6113" t="s">
        <v>65</v>
      </c>
      <c r="J6113" t="s">
        <v>559</v>
      </c>
      <c r="N6113" s="24">
        <v>2000</v>
      </c>
      <c r="R6113" s="7">
        <v>40.076611</v>
      </c>
      <c r="S6113" s="7">
        <v>-74.879170000000002</v>
      </c>
      <c r="T6113" t="s">
        <v>46</v>
      </c>
      <c r="U6113" t="s">
        <v>9783</v>
      </c>
      <c r="V6113" t="s">
        <v>9783</v>
      </c>
      <c r="X6113" t="s">
        <v>9202</v>
      </c>
      <c r="Y6113" t="s">
        <v>3012</v>
      </c>
      <c r="Z6113" t="s">
        <v>3691</v>
      </c>
      <c r="AA6113" t="s">
        <v>16252</v>
      </c>
      <c r="AB6113" t="s">
        <v>16261</v>
      </c>
      <c r="AG6113" t="s">
        <v>16254</v>
      </c>
      <c r="AH6113" s="6">
        <v>25452</v>
      </c>
      <c r="AI6113" t="s">
        <v>16255</v>
      </c>
      <c r="AJ6113" t="s">
        <v>16262</v>
      </c>
    </row>
    <row r="6114" spans="1:36" ht="17.25" hidden="1" customHeight="1" x14ac:dyDescent="0.2">
      <c r="A6114" s="4" t="s">
        <v>16249</v>
      </c>
      <c r="B6114" t="s">
        <v>8398</v>
      </c>
      <c r="C6114" t="s">
        <v>16250</v>
      </c>
      <c r="E6114" t="s">
        <v>16263</v>
      </c>
      <c r="F6114" t="s">
        <v>9329</v>
      </c>
      <c r="G6114" s="5">
        <v>61</v>
      </c>
      <c r="H6114" t="s">
        <v>42</v>
      </c>
      <c r="I6114" t="s">
        <v>65</v>
      </c>
      <c r="J6114" t="s">
        <v>559</v>
      </c>
      <c r="N6114" s="24">
        <v>2000</v>
      </c>
      <c r="R6114" s="7">
        <v>40.076611</v>
      </c>
      <c r="S6114" s="7">
        <v>-74.879170000000002</v>
      </c>
      <c r="T6114" t="s">
        <v>46</v>
      </c>
      <c r="U6114" t="s">
        <v>9783</v>
      </c>
      <c r="V6114" t="s">
        <v>9783</v>
      </c>
      <c r="X6114" t="s">
        <v>9202</v>
      </c>
      <c r="Y6114" t="s">
        <v>3012</v>
      </c>
      <c r="Z6114" t="s">
        <v>3691</v>
      </c>
      <c r="AA6114" t="s">
        <v>16252</v>
      </c>
      <c r="AB6114" t="s">
        <v>11278</v>
      </c>
      <c r="AG6114" t="s">
        <v>16254</v>
      </c>
      <c r="AH6114" s="24">
        <v>25453</v>
      </c>
      <c r="AI6114" t="s">
        <v>16255</v>
      </c>
      <c r="AJ6114" t="s">
        <v>16264</v>
      </c>
    </row>
    <row r="6115" spans="1:36" ht="17.25" hidden="1" customHeight="1" x14ac:dyDescent="0.2">
      <c r="A6115" s="4" t="s">
        <v>16265</v>
      </c>
      <c r="B6115" t="s">
        <v>8398</v>
      </c>
      <c r="C6115" t="s">
        <v>16266</v>
      </c>
      <c r="E6115" t="s">
        <v>4787</v>
      </c>
      <c r="F6115" t="s">
        <v>9329</v>
      </c>
      <c r="G6115" s="5">
        <v>94</v>
      </c>
      <c r="H6115" t="s">
        <v>806</v>
      </c>
      <c r="I6115" t="s">
        <v>65</v>
      </c>
      <c r="J6115" t="s">
        <v>559</v>
      </c>
      <c r="N6115" s="24">
        <v>1990</v>
      </c>
      <c r="O6115" s="24">
        <v>2022</v>
      </c>
      <c r="R6115" s="7">
        <v>40.737200000000001</v>
      </c>
      <c r="S6115" s="7">
        <v>-74.120599999999996</v>
      </c>
      <c r="T6115" t="s">
        <v>46</v>
      </c>
      <c r="U6115" t="s">
        <v>15821</v>
      </c>
      <c r="V6115" t="s">
        <v>11865</v>
      </c>
      <c r="X6115" t="s">
        <v>9202</v>
      </c>
      <c r="Y6115" t="s">
        <v>3012</v>
      </c>
      <c r="Z6115" t="s">
        <v>3691</v>
      </c>
      <c r="AA6115" t="s">
        <v>16267</v>
      </c>
      <c r="AB6115" t="s">
        <v>8404</v>
      </c>
      <c r="AG6115" t="s">
        <v>16268</v>
      </c>
      <c r="AH6115" s="24">
        <v>6361</v>
      </c>
      <c r="AI6115" t="s">
        <v>16269</v>
      </c>
      <c r="AJ6115" t="s">
        <v>16270</v>
      </c>
    </row>
    <row r="6116" spans="1:36" ht="17.25" hidden="1" customHeight="1" x14ac:dyDescent="0.2">
      <c r="A6116" s="4" t="s">
        <v>16271</v>
      </c>
      <c r="B6116" t="s">
        <v>8398</v>
      </c>
      <c r="C6116" t="s">
        <v>16272</v>
      </c>
      <c r="E6116" t="s">
        <v>16273</v>
      </c>
      <c r="F6116" t="s">
        <v>86</v>
      </c>
      <c r="G6116" s="5">
        <v>61</v>
      </c>
      <c r="H6116" t="s">
        <v>42</v>
      </c>
      <c r="I6116" t="s">
        <v>65</v>
      </c>
      <c r="J6116" t="s">
        <v>559</v>
      </c>
      <c r="N6116" s="24">
        <v>2012</v>
      </c>
      <c r="R6116" s="7">
        <v>40.737282999999998</v>
      </c>
      <c r="S6116" s="7">
        <v>-74.096459999999993</v>
      </c>
      <c r="T6116" t="s">
        <v>46</v>
      </c>
      <c r="U6116" t="s">
        <v>16274</v>
      </c>
      <c r="V6116" t="s">
        <v>9201</v>
      </c>
      <c r="X6116" t="s">
        <v>9202</v>
      </c>
      <c r="Y6116" t="s">
        <v>3012</v>
      </c>
      <c r="Z6116" t="s">
        <v>3691</v>
      </c>
      <c r="AA6116" t="s">
        <v>16275</v>
      </c>
      <c r="AB6116" t="s">
        <v>16276</v>
      </c>
      <c r="AG6116" t="s">
        <v>16277</v>
      </c>
      <c r="AH6116" s="24">
        <v>40286</v>
      </c>
      <c r="AI6116" t="s">
        <v>16278</v>
      </c>
      <c r="AJ6116" t="s">
        <v>16279</v>
      </c>
    </row>
    <row r="6117" spans="1:36" ht="17.25" hidden="1" customHeight="1" x14ac:dyDescent="0.2">
      <c r="A6117" s="4" t="s">
        <v>16271</v>
      </c>
      <c r="B6117" t="s">
        <v>8398</v>
      </c>
      <c r="C6117" t="s">
        <v>16272</v>
      </c>
      <c r="E6117" t="s">
        <v>16280</v>
      </c>
      <c r="F6117" t="s">
        <v>86</v>
      </c>
      <c r="G6117" s="5">
        <v>61</v>
      </c>
      <c r="H6117" t="s">
        <v>42</v>
      </c>
      <c r="I6117" t="s">
        <v>65</v>
      </c>
      <c r="J6117" t="s">
        <v>559</v>
      </c>
      <c r="N6117" s="24">
        <v>2012</v>
      </c>
      <c r="R6117" s="7">
        <v>40.737282999999998</v>
      </c>
      <c r="S6117" s="7">
        <v>-74.096459999999993</v>
      </c>
      <c r="T6117" t="s">
        <v>46</v>
      </c>
      <c r="U6117" t="s">
        <v>16274</v>
      </c>
      <c r="V6117" t="s">
        <v>9201</v>
      </c>
      <c r="X6117" t="s">
        <v>9202</v>
      </c>
      <c r="Y6117" t="s">
        <v>3012</v>
      </c>
      <c r="Z6117" t="s">
        <v>3691</v>
      </c>
      <c r="AA6117" t="s">
        <v>16275</v>
      </c>
      <c r="AB6117" t="s">
        <v>16281</v>
      </c>
      <c r="AG6117" t="s">
        <v>16277</v>
      </c>
      <c r="AH6117" s="6">
        <v>41872</v>
      </c>
      <c r="AI6117" t="s">
        <v>16278</v>
      </c>
      <c r="AJ6117" t="s">
        <v>16282</v>
      </c>
    </row>
    <row r="6118" spans="1:36" ht="17.25" hidden="1" customHeight="1" x14ac:dyDescent="0.2">
      <c r="A6118" s="4" t="s">
        <v>16271</v>
      </c>
      <c r="B6118" t="s">
        <v>8398</v>
      </c>
      <c r="C6118" t="s">
        <v>16272</v>
      </c>
      <c r="E6118" t="s">
        <v>16283</v>
      </c>
      <c r="F6118" t="s">
        <v>86</v>
      </c>
      <c r="G6118" s="5">
        <v>61</v>
      </c>
      <c r="H6118" t="s">
        <v>42</v>
      </c>
      <c r="I6118" t="s">
        <v>65</v>
      </c>
      <c r="J6118" t="s">
        <v>559</v>
      </c>
      <c r="N6118" s="24">
        <v>2012</v>
      </c>
      <c r="R6118" s="7">
        <v>40.737282999999998</v>
      </c>
      <c r="S6118" s="7">
        <v>-74.096459999999993</v>
      </c>
      <c r="T6118" t="s">
        <v>46</v>
      </c>
      <c r="U6118" t="s">
        <v>16274</v>
      </c>
      <c r="V6118" t="s">
        <v>9201</v>
      </c>
      <c r="X6118" t="s">
        <v>9202</v>
      </c>
      <c r="Y6118" t="s">
        <v>3012</v>
      </c>
      <c r="Z6118" t="s">
        <v>3691</v>
      </c>
      <c r="AA6118" t="s">
        <v>16275</v>
      </c>
      <c r="AB6118" t="s">
        <v>16284</v>
      </c>
      <c r="AG6118" t="s">
        <v>16277</v>
      </c>
      <c r="AH6118" s="6">
        <v>41873</v>
      </c>
      <c r="AI6118" t="s">
        <v>16278</v>
      </c>
      <c r="AJ6118" t="s">
        <v>16285</v>
      </c>
    </row>
    <row r="6119" spans="1:36" ht="17.25" hidden="1" customHeight="1" x14ac:dyDescent="0.2">
      <c r="A6119" s="4" t="s">
        <v>16271</v>
      </c>
      <c r="B6119" t="s">
        <v>8398</v>
      </c>
      <c r="C6119" t="s">
        <v>16272</v>
      </c>
      <c r="E6119" t="s">
        <v>16286</v>
      </c>
      <c r="F6119" t="s">
        <v>86</v>
      </c>
      <c r="G6119" s="5">
        <v>61</v>
      </c>
      <c r="H6119" t="s">
        <v>42</v>
      </c>
      <c r="I6119" t="s">
        <v>65</v>
      </c>
      <c r="J6119" t="s">
        <v>559</v>
      </c>
      <c r="N6119" s="24">
        <v>2012</v>
      </c>
      <c r="R6119" s="7">
        <v>40.737282999999998</v>
      </c>
      <c r="S6119" s="7">
        <v>-74.096459999999993</v>
      </c>
      <c r="T6119" t="s">
        <v>46</v>
      </c>
      <c r="U6119" t="s">
        <v>16274</v>
      </c>
      <c r="V6119" t="s">
        <v>9201</v>
      </c>
      <c r="X6119" t="s">
        <v>9202</v>
      </c>
      <c r="Y6119" t="s">
        <v>3012</v>
      </c>
      <c r="Z6119" t="s">
        <v>3691</v>
      </c>
      <c r="AA6119" t="s">
        <v>16275</v>
      </c>
      <c r="AB6119" t="s">
        <v>16287</v>
      </c>
      <c r="AG6119" t="s">
        <v>16277</v>
      </c>
      <c r="AH6119" s="6">
        <v>41875</v>
      </c>
      <c r="AI6119" t="s">
        <v>16278</v>
      </c>
      <c r="AJ6119" t="s">
        <v>16288</v>
      </c>
    </row>
    <row r="6120" spans="1:36" ht="17.25" hidden="1" customHeight="1" x14ac:dyDescent="0.2">
      <c r="A6120" s="4" t="s">
        <v>16271</v>
      </c>
      <c r="B6120" t="s">
        <v>8398</v>
      </c>
      <c r="C6120" t="s">
        <v>16272</v>
      </c>
      <c r="E6120" t="s">
        <v>16289</v>
      </c>
      <c r="F6120" t="s">
        <v>86</v>
      </c>
      <c r="G6120" s="5">
        <v>61</v>
      </c>
      <c r="H6120" t="s">
        <v>42</v>
      </c>
      <c r="I6120" t="s">
        <v>65</v>
      </c>
      <c r="J6120" t="s">
        <v>559</v>
      </c>
      <c r="N6120" s="24">
        <v>2012</v>
      </c>
      <c r="R6120" s="7">
        <v>40.737282999999998</v>
      </c>
      <c r="S6120" s="7">
        <v>-74.096459999999993</v>
      </c>
      <c r="T6120" t="s">
        <v>46</v>
      </c>
      <c r="U6120" t="s">
        <v>16274</v>
      </c>
      <c r="V6120" t="s">
        <v>9201</v>
      </c>
      <c r="X6120" t="s">
        <v>9202</v>
      </c>
      <c r="Y6120" t="s">
        <v>3012</v>
      </c>
      <c r="Z6120" t="s">
        <v>3691</v>
      </c>
      <c r="AA6120" t="s">
        <v>16275</v>
      </c>
      <c r="AB6120" t="s">
        <v>8541</v>
      </c>
      <c r="AG6120" t="s">
        <v>16277</v>
      </c>
      <c r="AH6120" s="6">
        <v>41876</v>
      </c>
      <c r="AI6120" t="s">
        <v>16278</v>
      </c>
      <c r="AJ6120" t="s">
        <v>16290</v>
      </c>
    </row>
    <row r="6121" spans="1:36" ht="17.25" hidden="1" customHeight="1" x14ac:dyDescent="0.2">
      <c r="A6121" s="4" t="s">
        <v>16271</v>
      </c>
      <c r="B6121" t="s">
        <v>8398</v>
      </c>
      <c r="C6121" t="s">
        <v>16272</v>
      </c>
      <c r="E6121" t="s">
        <v>16291</v>
      </c>
      <c r="F6121" t="s">
        <v>86</v>
      </c>
      <c r="G6121" s="5">
        <v>61</v>
      </c>
      <c r="H6121" t="s">
        <v>42</v>
      </c>
      <c r="I6121" t="s">
        <v>65</v>
      </c>
      <c r="J6121" t="s">
        <v>559</v>
      </c>
      <c r="N6121" s="24">
        <v>2012</v>
      </c>
      <c r="R6121" s="7">
        <v>40.737282999999998</v>
      </c>
      <c r="S6121" s="7">
        <v>-74.096459999999993</v>
      </c>
      <c r="T6121" t="s">
        <v>46</v>
      </c>
      <c r="U6121" t="s">
        <v>16274</v>
      </c>
      <c r="V6121" t="s">
        <v>9201</v>
      </c>
      <c r="X6121" t="s">
        <v>9202</v>
      </c>
      <c r="Y6121" t="s">
        <v>3012</v>
      </c>
      <c r="Z6121" t="s">
        <v>3691</v>
      </c>
      <c r="AA6121" t="s">
        <v>16275</v>
      </c>
      <c r="AB6121" t="s">
        <v>16292</v>
      </c>
      <c r="AG6121" t="s">
        <v>16277</v>
      </c>
      <c r="AH6121" s="6">
        <v>41877</v>
      </c>
      <c r="AI6121" t="s">
        <v>16278</v>
      </c>
      <c r="AJ6121" t="s">
        <v>16293</v>
      </c>
    </row>
    <row r="6122" spans="1:36" ht="17.25" hidden="1" customHeight="1" x14ac:dyDescent="0.2">
      <c r="A6122" s="4" t="s">
        <v>16271</v>
      </c>
      <c r="B6122" t="s">
        <v>8398</v>
      </c>
      <c r="C6122" t="s">
        <v>16272</v>
      </c>
      <c r="E6122" t="s">
        <v>16294</v>
      </c>
      <c r="F6122" t="s">
        <v>9329</v>
      </c>
      <c r="G6122" s="5">
        <v>61</v>
      </c>
      <c r="H6122" t="s">
        <v>42</v>
      </c>
      <c r="I6122" t="s">
        <v>65</v>
      </c>
      <c r="J6122" t="s">
        <v>559</v>
      </c>
      <c r="N6122" s="24">
        <v>2001</v>
      </c>
      <c r="R6122" s="7">
        <v>40.737282999999998</v>
      </c>
      <c r="S6122" s="7">
        <v>-74.096459999999993</v>
      </c>
      <c r="T6122" t="s">
        <v>46</v>
      </c>
      <c r="U6122" t="s">
        <v>16274</v>
      </c>
      <c r="V6122" t="s">
        <v>9201</v>
      </c>
      <c r="X6122" t="s">
        <v>9202</v>
      </c>
      <c r="Y6122" t="s">
        <v>3012</v>
      </c>
      <c r="Z6122" t="s">
        <v>3691</v>
      </c>
      <c r="AA6122" t="s">
        <v>16275</v>
      </c>
      <c r="AB6122" t="s">
        <v>16295</v>
      </c>
      <c r="AG6122" t="s">
        <v>16277</v>
      </c>
      <c r="AH6122" s="6">
        <v>33029</v>
      </c>
      <c r="AI6122" t="s">
        <v>16278</v>
      </c>
      <c r="AJ6122" t="s">
        <v>16296</v>
      </c>
    </row>
    <row r="6123" spans="1:36" ht="17.25" hidden="1" customHeight="1" x14ac:dyDescent="0.2">
      <c r="A6123" s="4" t="s">
        <v>16271</v>
      </c>
      <c r="B6123" t="s">
        <v>8398</v>
      </c>
      <c r="C6123" t="s">
        <v>16272</v>
      </c>
      <c r="E6123" t="s">
        <v>16297</v>
      </c>
      <c r="F6123" t="s">
        <v>9329</v>
      </c>
      <c r="G6123" s="5">
        <v>61</v>
      </c>
      <c r="H6123" t="s">
        <v>42</v>
      </c>
      <c r="I6123" t="s">
        <v>65</v>
      </c>
      <c r="J6123" t="s">
        <v>559</v>
      </c>
      <c r="N6123" s="24">
        <v>2001</v>
      </c>
      <c r="R6123" s="7">
        <v>40.737282999999998</v>
      </c>
      <c r="S6123" s="7">
        <v>-74.096459999999993</v>
      </c>
      <c r="T6123" t="s">
        <v>46</v>
      </c>
      <c r="U6123" t="s">
        <v>16274</v>
      </c>
      <c r="V6123" t="s">
        <v>9201</v>
      </c>
      <c r="X6123" t="s">
        <v>9202</v>
      </c>
      <c r="Y6123" t="s">
        <v>3012</v>
      </c>
      <c r="Z6123" t="s">
        <v>3691</v>
      </c>
      <c r="AA6123" t="s">
        <v>16275</v>
      </c>
      <c r="AB6123" t="s">
        <v>16298</v>
      </c>
      <c r="AG6123" t="s">
        <v>16277</v>
      </c>
      <c r="AH6123" s="6">
        <v>33031</v>
      </c>
      <c r="AI6123" t="s">
        <v>16278</v>
      </c>
      <c r="AJ6123" t="s">
        <v>16299</v>
      </c>
    </row>
    <row r="6124" spans="1:36" ht="17.25" hidden="1" customHeight="1" x14ac:dyDescent="0.2">
      <c r="A6124" s="4" t="s">
        <v>16271</v>
      </c>
      <c r="B6124" t="s">
        <v>8398</v>
      </c>
      <c r="C6124" t="s">
        <v>16272</v>
      </c>
      <c r="E6124" t="s">
        <v>16300</v>
      </c>
      <c r="F6124" t="s">
        <v>9329</v>
      </c>
      <c r="G6124" s="5">
        <v>61</v>
      </c>
      <c r="H6124" t="s">
        <v>42</v>
      </c>
      <c r="I6124" t="s">
        <v>65</v>
      </c>
      <c r="J6124" t="s">
        <v>559</v>
      </c>
      <c r="N6124" s="24">
        <v>2001</v>
      </c>
      <c r="R6124" s="7">
        <v>40.737282999999998</v>
      </c>
      <c r="S6124" s="7">
        <v>-74.096459999999993</v>
      </c>
      <c r="T6124" t="s">
        <v>46</v>
      </c>
      <c r="U6124" t="s">
        <v>16274</v>
      </c>
      <c r="V6124" t="s">
        <v>9201</v>
      </c>
      <c r="X6124" t="s">
        <v>9202</v>
      </c>
      <c r="Y6124" t="s">
        <v>3012</v>
      </c>
      <c r="Z6124" t="s">
        <v>3691</v>
      </c>
      <c r="AA6124" t="s">
        <v>16275</v>
      </c>
      <c r="AB6124" t="s">
        <v>16301</v>
      </c>
      <c r="AG6124" t="s">
        <v>16277</v>
      </c>
      <c r="AH6124" s="6">
        <v>33032</v>
      </c>
      <c r="AI6124" t="s">
        <v>16278</v>
      </c>
      <c r="AJ6124" t="s">
        <v>16302</v>
      </c>
    </row>
    <row r="6125" spans="1:36" ht="17.25" hidden="1" customHeight="1" x14ac:dyDescent="0.2">
      <c r="A6125" s="4" t="s">
        <v>16271</v>
      </c>
      <c r="B6125" t="s">
        <v>8398</v>
      </c>
      <c r="C6125" t="s">
        <v>16272</v>
      </c>
      <c r="E6125" t="s">
        <v>16303</v>
      </c>
      <c r="F6125" t="s">
        <v>9329</v>
      </c>
      <c r="G6125" s="5">
        <v>61</v>
      </c>
      <c r="H6125" t="s">
        <v>42</v>
      </c>
      <c r="I6125" t="s">
        <v>65</v>
      </c>
      <c r="J6125" t="s">
        <v>559</v>
      </c>
      <c r="N6125" s="24">
        <v>2001</v>
      </c>
      <c r="R6125" s="7">
        <v>40.737282999999998</v>
      </c>
      <c r="S6125" s="7">
        <v>-74.096459999999993</v>
      </c>
      <c r="T6125" t="s">
        <v>46</v>
      </c>
      <c r="U6125" t="s">
        <v>16274</v>
      </c>
      <c r="V6125" t="s">
        <v>9201</v>
      </c>
      <c r="X6125" t="s">
        <v>9202</v>
      </c>
      <c r="Y6125" t="s">
        <v>3012</v>
      </c>
      <c r="Z6125" t="s">
        <v>3691</v>
      </c>
      <c r="AA6125" t="s">
        <v>16275</v>
      </c>
      <c r="AB6125" t="s">
        <v>16304</v>
      </c>
      <c r="AG6125" t="s">
        <v>16277</v>
      </c>
      <c r="AH6125" s="6">
        <v>33033</v>
      </c>
      <c r="AI6125" t="s">
        <v>16278</v>
      </c>
      <c r="AJ6125" t="s">
        <v>16305</v>
      </c>
    </row>
    <row r="6126" spans="1:36" ht="17.25" hidden="1" customHeight="1" x14ac:dyDescent="0.2">
      <c r="A6126" s="4" t="s">
        <v>16306</v>
      </c>
      <c r="B6126" t="s">
        <v>8398</v>
      </c>
      <c r="C6126" t="s">
        <v>16307</v>
      </c>
      <c r="E6126" t="s">
        <v>335</v>
      </c>
      <c r="F6126" t="s">
        <v>64</v>
      </c>
      <c r="G6126" s="5">
        <v>96</v>
      </c>
      <c r="H6126" t="s">
        <v>42</v>
      </c>
      <c r="I6126" t="s">
        <v>65</v>
      </c>
      <c r="J6126" t="s">
        <v>559</v>
      </c>
      <c r="N6126" s="24">
        <v>2000</v>
      </c>
      <c r="R6126" s="7">
        <v>40.621699999999997</v>
      </c>
      <c r="S6126" s="7">
        <v>-74.2072</v>
      </c>
      <c r="T6126" t="s">
        <v>46</v>
      </c>
      <c r="U6126" t="s">
        <v>14602</v>
      </c>
      <c r="V6126" t="s">
        <v>14603</v>
      </c>
      <c r="X6126" t="s">
        <v>9202</v>
      </c>
      <c r="Y6126" t="s">
        <v>3012</v>
      </c>
      <c r="Z6126" t="s">
        <v>3691</v>
      </c>
      <c r="AA6126" t="s">
        <v>16308</v>
      </c>
      <c r="AB6126" t="s">
        <v>8427</v>
      </c>
      <c r="AG6126" t="s">
        <v>16309</v>
      </c>
      <c r="AH6126" s="24">
        <v>11978</v>
      </c>
      <c r="AI6126" t="s">
        <v>16310</v>
      </c>
      <c r="AJ6126" t="s">
        <v>16311</v>
      </c>
    </row>
    <row r="6127" spans="1:36" ht="17.25" hidden="1" customHeight="1" x14ac:dyDescent="0.2">
      <c r="A6127" s="4" t="s">
        <v>16306</v>
      </c>
      <c r="B6127" t="s">
        <v>8398</v>
      </c>
      <c r="C6127" t="s">
        <v>16307</v>
      </c>
      <c r="E6127" t="s">
        <v>1157</v>
      </c>
      <c r="F6127" t="s">
        <v>64</v>
      </c>
      <c r="G6127" s="5">
        <v>96</v>
      </c>
      <c r="H6127" t="s">
        <v>42</v>
      </c>
      <c r="I6127" t="s">
        <v>65</v>
      </c>
      <c r="J6127" t="s">
        <v>559</v>
      </c>
      <c r="N6127" s="24">
        <v>2000</v>
      </c>
      <c r="R6127" s="7">
        <v>40.621699999999997</v>
      </c>
      <c r="S6127" s="7">
        <v>-74.2072</v>
      </c>
      <c r="T6127" t="s">
        <v>46</v>
      </c>
      <c r="U6127" t="s">
        <v>14602</v>
      </c>
      <c r="V6127" t="s">
        <v>14603</v>
      </c>
      <c r="X6127" t="s">
        <v>9202</v>
      </c>
      <c r="Y6127" t="s">
        <v>3012</v>
      </c>
      <c r="Z6127" t="s">
        <v>3691</v>
      </c>
      <c r="AA6127" t="s">
        <v>16308</v>
      </c>
      <c r="AB6127" t="s">
        <v>8429</v>
      </c>
      <c r="AG6127" t="s">
        <v>16309</v>
      </c>
      <c r="AH6127" s="24">
        <v>11980</v>
      </c>
      <c r="AI6127" t="s">
        <v>16310</v>
      </c>
      <c r="AJ6127" t="s">
        <v>16312</v>
      </c>
    </row>
    <row r="6128" spans="1:36" ht="17.25" hidden="1" customHeight="1" x14ac:dyDescent="0.2">
      <c r="A6128" s="4" t="s">
        <v>16306</v>
      </c>
      <c r="B6128" t="s">
        <v>8398</v>
      </c>
      <c r="C6128" t="s">
        <v>16307</v>
      </c>
      <c r="E6128" t="s">
        <v>2297</v>
      </c>
      <c r="F6128" t="s">
        <v>64</v>
      </c>
      <c r="G6128" s="5">
        <v>96</v>
      </c>
      <c r="H6128" t="s">
        <v>42</v>
      </c>
      <c r="I6128" t="s">
        <v>65</v>
      </c>
      <c r="J6128" t="s">
        <v>559</v>
      </c>
      <c r="N6128" s="24">
        <v>1995</v>
      </c>
      <c r="R6128" s="7">
        <v>40.621699999999997</v>
      </c>
      <c r="S6128" s="7">
        <v>-74.2072</v>
      </c>
      <c r="T6128" t="s">
        <v>46</v>
      </c>
      <c r="U6128" t="s">
        <v>14602</v>
      </c>
      <c r="V6128" t="s">
        <v>14603</v>
      </c>
      <c r="X6128" t="s">
        <v>9202</v>
      </c>
      <c r="Y6128" t="s">
        <v>3012</v>
      </c>
      <c r="Z6128" t="s">
        <v>3691</v>
      </c>
      <c r="AA6128" t="s">
        <v>16308</v>
      </c>
      <c r="AB6128" t="s">
        <v>8431</v>
      </c>
      <c r="AG6128" t="s">
        <v>16309</v>
      </c>
      <c r="AH6128" s="24">
        <v>26072</v>
      </c>
      <c r="AI6128" t="s">
        <v>16310</v>
      </c>
      <c r="AJ6128" t="s">
        <v>16313</v>
      </c>
    </row>
    <row r="6129" spans="1:36" ht="17.25" hidden="1" customHeight="1" x14ac:dyDescent="0.2">
      <c r="A6129" s="4" t="s">
        <v>16306</v>
      </c>
      <c r="B6129" t="s">
        <v>8398</v>
      </c>
      <c r="C6129" t="s">
        <v>16307</v>
      </c>
      <c r="E6129" t="s">
        <v>3929</v>
      </c>
      <c r="F6129" t="s">
        <v>64</v>
      </c>
      <c r="G6129" s="5">
        <v>96</v>
      </c>
      <c r="H6129" t="s">
        <v>42</v>
      </c>
      <c r="I6129" t="s">
        <v>65</v>
      </c>
      <c r="J6129" t="s">
        <v>559</v>
      </c>
      <c r="N6129" s="24">
        <v>1995</v>
      </c>
      <c r="R6129" s="7">
        <v>40.621699999999997</v>
      </c>
      <c r="S6129" s="7">
        <v>-74.2072</v>
      </c>
      <c r="T6129" t="s">
        <v>46</v>
      </c>
      <c r="U6129" t="s">
        <v>14602</v>
      </c>
      <c r="V6129" t="s">
        <v>14603</v>
      </c>
      <c r="X6129" t="s">
        <v>9202</v>
      </c>
      <c r="Y6129" t="s">
        <v>3012</v>
      </c>
      <c r="Z6129" t="s">
        <v>3691</v>
      </c>
      <c r="AA6129" t="s">
        <v>16308</v>
      </c>
      <c r="AB6129" t="s">
        <v>8726</v>
      </c>
      <c r="AG6129" t="s">
        <v>16309</v>
      </c>
      <c r="AH6129" s="6">
        <v>26073</v>
      </c>
      <c r="AI6129" t="s">
        <v>16310</v>
      </c>
      <c r="AJ6129" t="s">
        <v>16314</v>
      </c>
    </row>
    <row r="6130" spans="1:36" ht="17.25" hidden="1" customHeight="1" x14ac:dyDescent="0.2">
      <c r="A6130" s="4" t="s">
        <v>16306</v>
      </c>
      <c r="B6130" t="s">
        <v>8398</v>
      </c>
      <c r="C6130" t="s">
        <v>16307</v>
      </c>
      <c r="E6130" t="s">
        <v>565</v>
      </c>
      <c r="F6130" t="s">
        <v>64</v>
      </c>
      <c r="G6130" s="5">
        <v>678</v>
      </c>
      <c r="H6130" t="s">
        <v>42</v>
      </c>
      <c r="I6130" t="s">
        <v>43</v>
      </c>
      <c r="J6130" t="s">
        <v>559</v>
      </c>
      <c r="N6130" s="8">
        <v>2006</v>
      </c>
      <c r="R6130" s="7">
        <v>40.621699999999997</v>
      </c>
      <c r="S6130" s="7">
        <v>-74.2072</v>
      </c>
      <c r="T6130" t="s">
        <v>46</v>
      </c>
      <c r="U6130" t="s">
        <v>14602</v>
      </c>
      <c r="V6130" t="s">
        <v>14603</v>
      </c>
      <c r="X6130" t="s">
        <v>9202</v>
      </c>
      <c r="Y6130" t="s">
        <v>3012</v>
      </c>
      <c r="Z6130" t="s">
        <v>3691</v>
      </c>
      <c r="AA6130" t="s">
        <v>16308</v>
      </c>
      <c r="AB6130" t="s">
        <v>16315</v>
      </c>
      <c r="AG6130" t="s">
        <v>16309</v>
      </c>
      <c r="AH6130" s="8" t="s">
        <v>16316</v>
      </c>
      <c r="AI6130" t="s">
        <v>16310</v>
      </c>
      <c r="AJ6130" t="s">
        <v>16317</v>
      </c>
    </row>
    <row r="6131" spans="1:36" ht="17.25" hidden="1" customHeight="1" x14ac:dyDescent="0.2">
      <c r="A6131" s="4" t="s">
        <v>16306</v>
      </c>
      <c r="B6131" t="s">
        <v>8398</v>
      </c>
      <c r="C6131" t="s">
        <v>16307</v>
      </c>
      <c r="E6131" t="s">
        <v>870</v>
      </c>
      <c r="F6131" t="s">
        <v>64</v>
      </c>
      <c r="G6131" s="5">
        <v>678</v>
      </c>
      <c r="H6131" t="s">
        <v>42</v>
      </c>
      <c r="I6131" t="s">
        <v>43</v>
      </c>
      <c r="J6131" t="s">
        <v>559</v>
      </c>
      <c r="N6131" s="8">
        <v>2006</v>
      </c>
      <c r="R6131" s="7">
        <v>40.621699999999997</v>
      </c>
      <c r="S6131" s="7">
        <v>-74.2072</v>
      </c>
      <c r="T6131" t="s">
        <v>46</v>
      </c>
      <c r="U6131" t="s">
        <v>14602</v>
      </c>
      <c r="V6131" t="s">
        <v>14603</v>
      </c>
      <c r="X6131" t="s">
        <v>9202</v>
      </c>
      <c r="Y6131" t="s">
        <v>3012</v>
      </c>
      <c r="Z6131" t="s">
        <v>3691</v>
      </c>
      <c r="AA6131" t="s">
        <v>16308</v>
      </c>
      <c r="AB6131" t="s">
        <v>16318</v>
      </c>
      <c r="AG6131" t="s">
        <v>16309</v>
      </c>
      <c r="AH6131" s="27" t="s">
        <v>16319</v>
      </c>
      <c r="AI6131" t="s">
        <v>16310</v>
      </c>
      <c r="AJ6131" t="s">
        <v>16320</v>
      </c>
    </row>
    <row r="6132" spans="1:36" ht="17.25" hidden="1" customHeight="1" x14ac:dyDescent="0.2">
      <c r="A6132" s="4" t="s">
        <v>16330</v>
      </c>
      <c r="B6132" t="s">
        <v>8398</v>
      </c>
      <c r="C6132" t="s">
        <v>16331</v>
      </c>
      <c r="E6132" t="s">
        <v>4764</v>
      </c>
      <c r="F6132" t="s">
        <v>86</v>
      </c>
      <c r="G6132" s="5">
        <v>178</v>
      </c>
      <c r="H6132" t="s">
        <v>42</v>
      </c>
      <c r="I6132" t="s">
        <v>65</v>
      </c>
      <c r="J6132" t="s">
        <v>559</v>
      </c>
      <c r="N6132" s="24">
        <v>2001</v>
      </c>
      <c r="R6132" s="7">
        <v>38.223591999999996</v>
      </c>
      <c r="S6132" s="7">
        <v>-85.841700000000003</v>
      </c>
      <c r="T6132" t="s">
        <v>46</v>
      </c>
      <c r="U6132" t="s">
        <v>10106</v>
      </c>
      <c r="V6132" t="s">
        <v>8583</v>
      </c>
      <c r="X6132" t="s">
        <v>9446</v>
      </c>
      <c r="Y6132" t="s">
        <v>3012</v>
      </c>
      <c r="Z6132" t="s">
        <v>3691</v>
      </c>
      <c r="AA6132" t="s">
        <v>16332</v>
      </c>
      <c r="AB6132" t="s">
        <v>10540</v>
      </c>
      <c r="AG6132" t="s">
        <v>16333</v>
      </c>
      <c r="AH6132" s="6">
        <v>26464</v>
      </c>
      <c r="AI6132" t="s">
        <v>16334</v>
      </c>
      <c r="AJ6132" t="s">
        <v>16335</v>
      </c>
    </row>
    <row r="6133" spans="1:36" ht="17.25" hidden="1" customHeight="1" x14ac:dyDescent="0.2">
      <c r="A6133" s="4" t="s">
        <v>16336</v>
      </c>
      <c r="B6133" t="s">
        <v>8398</v>
      </c>
      <c r="C6133" t="s">
        <v>16337</v>
      </c>
      <c r="E6133" t="s">
        <v>16338</v>
      </c>
      <c r="F6133" t="s">
        <v>86</v>
      </c>
      <c r="G6133" s="5">
        <v>50</v>
      </c>
      <c r="H6133" t="s">
        <v>611</v>
      </c>
      <c r="I6133" t="s">
        <v>65</v>
      </c>
      <c r="J6133" t="s">
        <v>559</v>
      </c>
      <c r="K6133" t="s">
        <v>45</v>
      </c>
      <c r="L6133" t="s">
        <v>45</v>
      </c>
      <c r="R6133" s="7">
        <v>31.822500000000002</v>
      </c>
      <c r="S6133" s="7">
        <v>-95.514660000000006</v>
      </c>
      <c r="T6133" t="s">
        <v>46</v>
      </c>
      <c r="U6133" t="s">
        <v>16339</v>
      </c>
      <c r="V6133" t="s">
        <v>8755</v>
      </c>
      <c r="X6133" t="s">
        <v>8584</v>
      </c>
      <c r="Y6133" t="s">
        <v>3012</v>
      </c>
      <c r="Z6133" t="s">
        <v>3691</v>
      </c>
      <c r="AA6133" t="s">
        <v>16340</v>
      </c>
      <c r="AB6133" t="s">
        <v>16341</v>
      </c>
      <c r="AG6133" t="s">
        <v>45</v>
      </c>
      <c r="AH6133" s="27"/>
      <c r="AI6133" t="s">
        <v>16342</v>
      </c>
      <c r="AJ6133" t="s">
        <v>16343</v>
      </c>
    </row>
    <row r="6134" spans="1:36" ht="17.25" hidden="1" customHeight="1" x14ac:dyDescent="0.2">
      <c r="A6134" s="4" t="s">
        <v>16336</v>
      </c>
      <c r="B6134" t="s">
        <v>8398</v>
      </c>
      <c r="C6134" t="s">
        <v>16337</v>
      </c>
      <c r="E6134" t="s">
        <v>16344</v>
      </c>
      <c r="F6134" t="s">
        <v>86</v>
      </c>
      <c r="G6134" s="5">
        <v>50</v>
      </c>
      <c r="H6134" t="s">
        <v>611</v>
      </c>
      <c r="I6134" t="s">
        <v>65</v>
      </c>
      <c r="J6134" t="s">
        <v>559</v>
      </c>
      <c r="K6134" t="s">
        <v>45</v>
      </c>
      <c r="L6134" t="s">
        <v>45</v>
      </c>
      <c r="R6134" s="7">
        <v>31.822500000000002</v>
      </c>
      <c r="S6134" s="7">
        <v>-95.514660000000006</v>
      </c>
      <c r="T6134" t="s">
        <v>46</v>
      </c>
      <c r="U6134" t="s">
        <v>16339</v>
      </c>
      <c r="V6134" t="s">
        <v>8755</v>
      </c>
      <c r="X6134" t="s">
        <v>8584</v>
      </c>
      <c r="Y6134" t="s">
        <v>3012</v>
      </c>
      <c r="Z6134" t="s">
        <v>3691</v>
      </c>
      <c r="AA6134" t="s">
        <v>16340</v>
      </c>
      <c r="AB6134" t="s">
        <v>16345</v>
      </c>
      <c r="AG6134" t="s">
        <v>45</v>
      </c>
      <c r="AH6134" s="27"/>
      <c r="AI6134" t="s">
        <v>16342</v>
      </c>
      <c r="AJ6134" t="s">
        <v>16346</v>
      </c>
    </row>
    <row r="6135" spans="1:36" ht="17.25" hidden="1" customHeight="1" x14ac:dyDescent="0.2">
      <c r="A6135" s="4" t="s">
        <v>16336</v>
      </c>
      <c r="B6135" t="s">
        <v>8398</v>
      </c>
      <c r="C6135" t="s">
        <v>16337</v>
      </c>
      <c r="E6135" t="s">
        <v>16347</v>
      </c>
      <c r="F6135" t="s">
        <v>86</v>
      </c>
      <c r="G6135" s="5">
        <v>50</v>
      </c>
      <c r="H6135" t="s">
        <v>611</v>
      </c>
      <c r="I6135" t="s">
        <v>65</v>
      </c>
      <c r="J6135" t="s">
        <v>559</v>
      </c>
      <c r="K6135" t="s">
        <v>45</v>
      </c>
      <c r="L6135" t="s">
        <v>45</v>
      </c>
      <c r="R6135" s="7">
        <v>31.822500000000002</v>
      </c>
      <c r="S6135" s="7">
        <v>-95.514660000000006</v>
      </c>
      <c r="T6135" t="s">
        <v>46</v>
      </c>
      <c r="U6135" t="s">
        <v>16339</v>
      </c>
      <c r="V6135" t="s">
        <v>8755</v>
      </c>
      <c r="X6135" t="s">
        <v>8584</v>
      </c>
      <c r="Y6135" t="s">
        <v>3012</v>
      </c>
      <c r="Z6135" t="s">
        <v>3691</v>
      </c>
      <c r="AA6135" t="s">
        <v>16340</v>
      </c>
      <c r="AB6135" t="s">
        <v>16348</v>
      </c>
      <c r="AG6135" t="s">
        <v>45</v>
      </c>
      <c r="AH6135" s="27"/>
      <c r="AI6135" t="s">
        <v>16342</v>
      </c>
      <c r="AJ6135" t="s">
        <v>16349</v>
      </c>
    </row>
    <row r="6136" spans="1:36" ht="17.25" hidden="1" customHeight="1" x14ac:dyDescent="0.2">
      <c r="A6136" s="4" t="s">
        <v>16336</v>
      </c>
      <c r="B6136" t="s">
        <v>8398</v>
      </c>
      <c r="C6136" t="s">
        <v>16337</v>
      </c>
      <c r="E6136" t="s">
        <v>16350</v>
      </c>
      <c r="F6136" t="s">
        <v>86</v>
      </c>
      <c r="G6136" s="5">
        <v>50</v>
      </c>
      <c r="H6136" t="s">
        <v>611</v>
      </c>
      <c r="I6136" t="s">
        <v>65</v>
      </c>
      <c r="J6136" t="s">
        <v>559</v>
      </c>
      <c r="K6136" t="s">
        <v>45</v>
      </c>
      <c r="L6136" t="s">
        <v>45</v>
      </c>
      <c r="R6136" s="7">
        <v>31.822500000000002</v>
      </c>
      <c r="S6136" s="7">
        <v>-95.514660000000006</v>
      </c>
      <c r="T6136" t="s">
        <v>46</v>
      </c>
      <c r="U6136" t="s">
        <v>16339</v>
      </c>
      <c r="V6136" t="s">
        <v>8755</v>
      </c>
      <c r="X6136" t="s">
        <v>8584</v>
      </c>
      <c r="Y6136" t="s">
        <v>3012</v>
      </c>
      <c r="Z6136" t="s">
        <v>3691</v>
      </c>
      <c r="AA6136" t="s">
        <v>16340</v>
      </c>
      <c r="AB6136" t="s">
        <v>16351</v>
      </c>
      <c r="AG6136" t="s">
        <v>45</v>
      </c>
      <c r="AI6136" t="s">
        <v>16342</v>
      </c>
      <c r="AJ6136" t="s">
        <v>16352</v>
      </c>
    </row>
    <row r="6137" spans="1:36" ht="17.25" hidden="1" customHeight="1" x14ac:dyDescent="0.2">
      <c r="A6137" s="4" t="s">
        <v>16353</v>
      </c>
      <c r="B6137" t="s">
        <v>8398</v>
      </c>
      <c r="C6137" t="s">
        <v>16354</v>
      </c>
      <c r="E6137" t="s">
        <v>565</v>
      </c>
      <c r="F6137" t="s">
        <v>86</v>
      </c>
      <c r="G6137" s="5">
        <v>150</v>
      </c>
      <c r="H6137" t="s">
        <v>486</v>
      </c>
      <c r="I6137" t="s">
        <v>43</v>
      </c>
      <c r="J6137" t="s">
        <v>45</v>
      </c>
      <c r="K6137" t="s">
        <v>45</v>
      </c>
      <c r="L6137" t="s">
        <v>45</v>
      </c>
      <c r="N6137" s="8" t="s">
        <v>45</v>
      </c>
      <c r="R6137" s="7">
        <v>18.455518999999999</v>
      </c>
      <c r="S6137" s="7">
        <v>-66.148751000000004</v>
      </c>
      <c r="T6137" t="s">
        <v>46</v>
      </c>
      <c r="U6137" t="s">
        <v>16355</v>
      </c>
      <c r="X6137" t="s">
        <v>10825</v>
      </c>
      <c r="Y6137" t="s">
        <v>3012</v>
      </c>
      <c r="Z6137" t="s">
        <v>3691</v>
      </c>
      <c r="AG6137" t="s">
        <v>16356</v>
      </c>
      <c r="AH6137" s="24">
        <v>1308104</v>
      </c>
      <c r="AI6137" t="s">
        <v>16357</v>
      </c>
      <c r="AJ6137" t="s">
        <v>16358</v>
      </c>
    </row>
    <row r="6138" spans="1:36" ht="17.25" hidden="1" customHeight="1" x14ac:dyDescent="0.2">
      <c r="A6138" s="4" t="s">
        <v>16359</v>
      </c>
      <c r="B6138" t="s">
        <v>8398</v>
      </c>
      <c r="C6138" t="s">
        <v>16360</v>
      </c>
      <c r="E6138" t="s">
        <v>565</v>
      </c>
      <c r="F6138" t="s">
        <v>86</v>
      </c>
      <c r="G6138" s="5">
        <v>559</v>
      </c>
      <c r="H6138" t="s">
        <v>42</v>
      </c>
      <c r="I6138" t="s">
        <v>43</v>
      </c>
      <c r="J6138" t="s">
        <v>559</v>
      </c>
      <c r="N6138" s="24">
        <v>2006</v>
      </c>
      <c r="R6138" s="7">
        <v>33.119700000000002</v>
      </c>
      <c r="S6138" s="7">
        <v>-117.1178</v>
      </c>
      <c r="T6138" t="s">
        <v>46</v>
      </c>
      <c r="U6138" t="s">
        <v>9972</v>
      </c>
      <c r="V6138" t="s">
        <v>9963</v>
      </c>
      <c r="X6138" t="s">
        <v>8572</v>
      </c>
      <c r="Y6138" t="s">
        <v>3012</v>
      </c>
      <c r="Z6138" t="s">
        <v>3691</v>
      </c>
      <c r="AA6138" t="s">
        <v>16361</v>
      </c>
      <c r="AB6138" t="s">
        <v>9921</v>
      </c>
      <c r="AG6138" t="s">
        <v>16362</v>
      </c>
      <c r="AH6138" s="27" t="s">
        <v>16363</v>
      </c>
      <c r="AI6138" t="s">
        <v>16364</v>
      </c>
      <c r="AJ6138" t="s">
        <v>16365</v>
      </c>
    </row>
    <row r="6139" spans="1:36" ht="17.25" hidden="1" customHeight="1" x14ac:dyDescent="0.2">
      <c r="A6139" s="4" t="s">
        <v>16406</v>
      </c>
      <c r="B6139" t="s">
        <v>8398</v>
      </c>
      <c r="C6139" t="s">
        <v>16407</v>
      </c>
      <c r="E6139" t="s">
        <v>3929</v>
      </c>
      <c r="F6139" t="s">
        <v>86</v>
      </c>
      <c r="G6139" s="5">
        <v>57</v>
      </c>
      <c r="H6139" t="s">
        <v>42</v>
      </c>
      <c r="I6139" t="s">
        <v>65</v>
      </c>
      <c r="J6139" t="s">
        <v>559</v>
      </c>
      <c r="N6139" s="24">
        <v>1973</v>
      </c>
      <c r="R6139" s="7">
        <v>36.653500000000001</v>
      </c>
      <c r="S6139" s="7">
        <v>-120.5783</v>
      </c>
      <c r="T6139" t="s">
        <v>46</v>
      </c>
      <c r="U6139" t="s">
        <v>9981</v>
      </c>
      <c r="V6139" t="s">
        <v>8610</v>
      </c>
      <c r="X6139" t="s">
        <v>8572</v>
      </c>
      <c r="Y6139" t="s">
        <v>3012</v>
      </c>
      <c r="Z6139" t="s">
        <v>3691</v>
      </c>
      <c r="AA6139" t="s">
        <v>16408</v>
      </c>
      <c r="AB6139" t="s">
        <v>8726</v>
      </c>
      <c r="AG6139" t="s">
        <v>45</v>
      </c>
      <c r="AH6139" s="27"/>
      <c r="AI6139" t="s">
        <v>16409</v>
      </c>
      <c r="AJ6139" t="s">
        <v>16410</v>
      </c>
    </row>
    <row r="6140" spans="1:36" ht="17.25" hidden="1" customHeight="1" x14ac:dyDescent="0.2">
      <c r="A6140" s="4" t="s">
        <v>16411</v>
      </c>
      <c r="B6140" t="s">
        <v>8398</v>
      </c>
      <c r="C6140" t="s">
        <v>16412</v>
      </c>
      <c r="E6140" t="s">
        <v>40</v>
      </c>
      <c r="F6140" t="s">
        <v>86</v>
      </c>
      <c r="G6140" s="5">
        <v>108</v>
      </c>
      <c r="H6140" t="s">
        <v>42</v>
      </c>
      <c r="I6140" t="s">
        <v>65</v>
      </c>
      <c r="J6140" t="s">
        <v>559</v>
      </c>
      <c r="N6140" s="24">
        <v>2009</v>
      </c>
      <c r="R6140" s="7">
        <v>36.651400000000002</v>
      </c>
      <c r="S6140" s="7">
        <v>-120.58329999999999</v>
      </c>
      <c r="T6140" t="s">
        <v>46</v>
      </c>
      <c r="U6140" t="s">
        <v>9981</v>
      </c>
      <c r="V6140" t="s">
        <v>8610</v>
      </c>
      <c r="X6140" t="s">
        <v>8572</v>
      </c>
      <c r="Y6140" t="s">
        <v>3012</v>
      </c>
      <c r="Z6140" t="s">
        <v>3691</v>
      </c>
      <c r="AA6140" t="s">
        <v>16413</v>
      </c>
      <c r="AB6140" t="s">
        <v>8690</v>
      </c>
      <c r="AG6140" t="s">
        <v>16414</v>
      </c>
      <c r="AH6140" s="24">
        <v>6712</v>
      </c>
      <c r="AI6140" t="s">
        <v>16415</v>
      </c>
      <c r="AJ6140" t="s">
        <v>16416</v>
      </c>
    </row>
    <row r="6141" spans="1:36" ht="17.25" hidden="1" customHeight="1" x14ac:dyDescent="0.2">
      <c r="A6141" s="4" t="s">
        <v>16411</v>
      </c>
      <c r="B6141" t="s">
        <v>8398</v>
      </c>
      <c r="C6141" t="s">
        <v>16412</v>
      </c>
      <c r="E6141" t="s">
        <v>56</v>
      </c>
      <c r="F6141" t="s">
        <v>86</v>
      </c>
      <c r="G6141" s="5">
        <v>108</v>
      </c>
      <c r="H6141" t="s">
        <v>42</v>
      </c>
      <c r="I6141" t="s">
        <v>65</v>
      </c>
      <c r="J6141" t="s">
        <v>559</v>
      </c>
      <c r="N6141" s="24">
        <v>2009</v>
      </c>
      <c r="R6141" s="7">
        <v>36.651400000000002</v>
      </c>
      <c r="S6141" s="7">
        <v>-120.58329999999999</v>
      </c>
      <c r="T6141" t="s">
        <v>46</v>
      </c>
      <c r="U6141" t="s">
        <v>9981</v>
      </c>
      <c r="V6141" t="s">
        <v>8610</v>
      </c>
      <c r="X6141" t="s">
        <v>8572</v>
      </c>
      <c r="Y6141" t="s">
        <v>3012</v>
      </c>
      <c r="Z6141" t="s">
        <v>3691</v>
      </c>
      <c r="AA6141" t="s">
        <v>16413</v>
      </c>
      <c r="AB6141" t="s">
        <v>8503</v>
      </c>
      <c r="AG6141" t="s">
        <v>16414</v>
      </c>
      <c r="AH6141" s="24">
        <v>33133</v>
      </c>
      <c r="AI6141" t="s">
        <v>16415</v>
      </c>
      <c r="AJ6141" t="s">
        <v>16417</v>
      </c>
    </row>
    <row r="6142" spans="1:36" ht="17.25" hidden="1" customHeight="1" x14ac:dyDescent="0.2">
      <c r="A6142" s="4" t="s">
        <v>16411</v>
      </c>
      <c r="B6142" t="s">
        <v>8398</v>
      </c>
      <c r="C6142" t="s">
        <v>16412</v>
      </c>
      <c r="E6142" t="s">
        <v>58</v>
      </c>
      <c r="F6142" t="s">
        <v>86</v>
      </c>
      <c r="G6142" s="5">
        <v>108</v>
      </c>
      <c r="H6142" t="s">
        <v>42</v>
      </c>
      <c r="I6142" t="s">
        <v>65</v>
      </c>
      <c r="J6142" t="s">
        <v>559</v>
      </c>
      <c r="N6142" s="6">
        <v>2009</v>
      </c>
      <c r="R6142" s="7">
        <v>36.651400000000002</v>
      </c>
      <c r="S6142" s="7">
        <v>-120.58329999999999</v>
      </c>
      <c r="T6142" t="s">
        <v>46</v>
      </c>
      <c r="U6142" t="s">
        <v>9981</v>
      </c>
      <c r="V6142" t="s">
        <v>8610</v>
      </c>
      <c r="X6142" t="s">
        <v>8572</v>
      </c>
      <c r="Y6142" t="s">
        <v>3012</v>
      </c>
      <c r="Z6142" t="s">
        <v>3691</v>
      </c>
      <c r="AA6142" t="s">
        <v>16413</v>
      </c>
      <c r="AB6142" t="s">
        <v>8595</v>
      </c>
      <c r="AG6142" t="s">
        <v>16414</v>
      </c>
      <c r="AH6142" s="6">
        <v>33134</v>
      </c>
      <c r="AI6142" t="s">
        <v>16415</v>
      </c>
      <c r="AJ6142" t="s">
        <v>16418</v>
      </c>
    </row>
    <row r="6143" spans="1:36" ht="17.25" hidden="1" customHeight="1" x14ac:dyDescent="0.2">
      <c r="A6143" s="4" t="s">
        <v>16411</v>
      </c>
      <c r="B6143" t="s">
        <v>8398</v>
      </c>
      <c r="C6143" t="s">
        <v>16412</v>
      </c>
      <c r="E6143" t="s">
        <v>191</v>
      </c>
      <c r="F6143" t="s">
        <v>86</v>
      </c>
      <c r="G6143" s="5">
        <v>108</v>
      </c>
      <c r="H6143" t="s">
        <v>42</v>
      </c>
      <c r="I6143" t="s">
        <v>65</v>
      </c>
      <c r="J6143" t="s">
        <v>559</v>
      </c>
      <c r="N6143" s="6">
        <v>2009</v>
      </c>
      <c r="R6143" s="7">
        <v>36.651400000000002</v>
      </c>
      <c r="S6143" s="7">
        <v>-120.58329999999999</v>
      </c>
      <c r="T6143" t="s">
        <v>46</v>
      </c>
      <c r="U6143" t="s">
        <v>9981</v>
      </c>
      <c r="V6143" t="s">
        <v>8610</v>
      </c>
      <c r="X6143" t="s">
        <v>8572</v>
      </c>
      <c r="Y6143" t="s">
        <v>3012</v>
      </c>
      <c r="Z6143" t="s">
        <v>3691</v>
      </c>
      <c r="AA6143" t="s">
        <v>16413</v>
      </c>
      <c r="AB6143" t="s">
        <v>8414</v>
      </c>
      <c r="AG6143" t="s">
        <v>16414</v>
      </c>
      <c r="AH6143" s="6">
        <v>33135</v>
      </c>
      <c r="AI6143" t="s">
        <v>16415</v>
      </c>
      <c r="AJ6143" t="s">
        <v>16419</v>
      </c>
    </row>
    <row r="6144" spans="1:36" ht="17.25" hidden="1" customHeight="1" x14ac:dyDescent="0.2">
      <c r="A6144" s="4" t="s">
        <v>16433</v>
      </c>
      <c r="B6144" t="s">
        <v>8398</v>
      </c>
      <c r="C6144" t="s">
        <v>16434</v>
      </c>
      <c r="E6144" t="s">
        <v>40</v>
      </c>
      <c r="F6144" t="s">
        <v>64</v>
      </c>
      <c r="G6144" s="5">
        <v>95</v>
      </c>
      <c r="H6144" t="s">
        <v>42</v>
      </c>
      <c r="I6144" t="s">
        <v>65</v>
      </c>
      <c r="J6144" t="s">
        <v>559</v>
      </c>
      <c r="N6144" s="24">
        <v>1995</v>
      </c>
      <c r="R6144" s="7">
        <v>42.665799999999997</v>
      </c>
      <c r="S6144" s="7">
        <v>-88.013099999999994</v>
      </c>
      <c r="T6144" t="s">
        <v>46</v>
      </c>
      <c r="U6144" t="s">
        <v>16435</v>
      </c>
      <c r="V6144" t="s">
        <v>16436</v>
      </c>
      <c r="X6144" t="s">
        <v>8676</v>
      </c>
      <c r="Y6144" t="s">
        <v>3012</v>
      </c>
      <c r="Z6144" t="s">
        <v>3691</v>
      </c>
      <c r="AA6144" t="s">
        <v>16437</v>
      </c>
      <c r="AB6144" t="s">
        <v>8690</v>
      </c>
      <c r="AI6144" t="s">
        <v>16438</v>
      </c>
      <c r="AJ6144" t="s">
        <v>16439</v>
      </c>
    </row>
    <row r="6145" spans="1:36" ht="17.25" hidden="1" customHeight="1" x14ac:dyDescent="0.2">
      <c r="A6145" s="4" t="s">
        <v>16433</v>
      </c>
      <c r="B6145" t="s">
        <v>8398</v>
      </c>
      <c r="C6145" t="s">
        <v>16434</v>
      </c>
      <c r="E6145" t="s">
        <v>56</v>
      </c>
      <c r="F6145" t="s">
        <v>64</v>
      </c>
      <c r="G6145" s="5">
        <v>95</v>
      </c>
      <c r="H6145" t="s">
        <v>42</v>
      </c>
      <c r="I6145" t="s">
        <v>65</v>
      </c>
      <c r="J6145" t="s">
        <v>559</v>
      </c>
      <c r="N6145" s="24">
        <v>1995</v>
      </c>
      <c r="R6145" s="7">
        <v>42.665799999999997</v>
      </c>
      <c r="S6145" s="7">
        <v>-88.013099999999994</v>
      </c>
      <c r="T6145" t="s">
        <v>46</v>
      </c>
      <c r="U6145" t="s">
        <v>16435</v>
      </c>
      <c r="V6145" t="s">
        <v>16436</v>
      </c>
      <c r="X6145" t="s">
        <v>8676</v>
      </c>
      <c r="Y6145" t="s">
        <v>3012</v>
      </c>
      <c r="Z6145" t="s">
        <v>3691</v>
      </c>
      <c r="AA6145" t="s">
        <v>16437</v>
      </c>
      <c r="AB6145" t="s">
        <v>8503</v>
      </c>
      <c r="AH6145" s="27"/>
      <c r="AI6145" t="s">
        <v>16438</v>
      </c>
      <c r="AJ6145" t="s">
        <v>16440</v>
      </c>
    </row>
    <row r="6146" spans="1:36" ht="17.25" hidden="1" customHeight="1" x14ac:dyDescent="0.2">
      <c r="A6146" s="4" t="s">
        <v>16433</v>
      </c>
      <c r="B6146" t="s">
        <v>8398</v>
      </c>
      <c r="C6146" t="s">
        <v>16434</v>
      </c>
      <c r="E6146" t="s">
        <v>58</v>
      </c>
      <c r="F6146" t="s">
        <v>64</v>
      </c>
      <c r="G6146" s="5">
        <v>95</v>
      </c>
      <c r="H6146" t="s">
        <v>42</v>
      </c>
      <c r="I6146" t="s">
        <v>65</v>
      </c>
      <c r="J6146" t="s">
        <v>559</v>
      </c>
      <c r="N6146" s="24">
        <v>1995</v>
      </c>
      <c r="R6146" s="7">
        <v>42.665799999999997</v>
      </c>
      <c r="S6146" s="7">
        <v>-88.013099999999994</v>
      </c>
      <c r="T6146" t="s">
        <v>46</v>
      </c>
      <c r="U6146" t="s">
        <v>16435</v>
      </c>
      <c r="V6146" t="s">
        <v>16436</v>
      </c>
      <c r="X6146" t="s">
        <v>8676</v>
      </c>
      <c r="Y6146" t="s">
        <v>3012</v>
      </c>
      <c r="Z6146" t="s">
        <v>3691</v>
      </c>
      <c r="AA6146" t="s">
        <v>16437</v>
      </c>
      <c r="AB6146" t="s">
        <v>8595</v>
      </c>
      <c r="AH6146" s="27"/>
      <c r="AI6146" t="s">
        <v>16438</v>
      </c>
      <c r="AJ6146" t="s">
        <v>16441</v>
      </c>
    </row>
    <row r="6147" spans="1:36" ht="17.25" hidden="1" customHeight="1" x14ac:dyDescent="0.2">
      <c r="A6147" s="4" t="s">
        <v>16433</v>
      </c>
      <c r="B6147" t="s">
        <v>8398</v>
      </c>
      <c r="C6147" t="s">
        <v>16434</v>
      </c>
      <c r="E6147" t="s">
        <v>191</v>
      </c>
      <c r="F6147" t="s">
        <v>64</v>
      </c>
      <c r="G6147" s="5">
        <v>95</v>
      </c>
      <c r="H6147" t="s">
        <v>42</v>
      </c>
      <c r="I6147" t="s">
        <v>65</v>
      </c>
      <c r="J6147" t="s">
        <v>559</v>
      </c>
      <c r="N6147" s="24">
        <v>1995</v>
      </c>
      <c r="R6147" s="7">
        <v>42.665799999999997</v>
      </c>
      <c r="S6147" s="7">
        <v>-88.013099999999994</v>
      </c>
      <c r="T6147" t="s">
        <v>46</v>
      </c>
      <c r="U6147" t="s">
        <v>16435</v>
      </c>
      <c r="V6147" t="s">
        <v>16436</v>
      </c>
      <c r="X6147" t="s">
        <v>8676</v>
      </c>
      <c r="Y6147" t="s">
        <v>3012</v>
      </c>
      <c r="Z6147" t="s">
        <v>3691</v>
      </c>
      <c r="AA6147" t="s">
        <v>16437</v>
      </c>
      <c r="AB6147" t="s">
        <v>8414</v>
      </c>
      <c r="AH6147" s="27"/>
      <c r="AI6147" t="s">
        <v>16438</v>
      </c>
      <c r="AJ6147" t="s">
        <v>16442</v>
      </c>
    </row>
    <row r="6148" spans="1:36" ht="17.25" hidden="1" customHeight="1" x14ac:dyDescent="0.2">
      <c r="A6148" s="4" t="s">
        <v>16443</v>
      </c>
      <c r="B6148" t="s">
        <v>8398</v>
      </c>
      <c r="C6148" t="s">
        <v>16444</v>
      </c>
      <c r="E6148" t="s">
        <v>565</v>
      </c>
      <c r="F6148" t="s">
        <v>64</v>
      </c>
      <c r="G6148" s="5">
        <v>266</v>
      </c>
      <c r="H6148" t="s">
        <v>42</v>
      </c>
      <c r="I6148" t="s">
        <v>43</v>
      </c>
      <c r="J6148" t="s">
        <v>559</v>
      </c>
      <c r="N6148" s="8">
        <v>1989</v>
      </c>
      <c r="R6148" s="7">
        <v>33.696800000000003</v>
      </c>
      <c r="S6148" s="7">
        <v>-95.557699999999997</v>
      </c>
      <c r="T6148" t="s">
        <v>46</v>
      </c>
      <c r="U6148" t="s">
        <v>14340</v>
      </c>
      <c r="V6148" t="s">
        <v>14341</v>
      </c>
      <c r="X6148" t="s">
        <v>8584</v>
      </c>
      <c r="Y6148" t="s">
        <v>3012</v>
      </c>
      <c r="Z6148" t="s">
        <v>3691</v>
      </c>
      <c r="AA6148" t="s">
        <v>16445</v>
      </c>
      <c r="AB6148" t="s">
        <v>9378</v>
      </c>
      <c r="AG6148" t="s">
        <v>16446</v>
      </c>
      <c r="AH6148" s="27" t="s">
        <v>16447</v>
      </c>
      <c r="AI6148" t="s">
        <v>16448</v>
      </c>
      <c r="AJ6148" t="s">
        <v>16449</v>
      </c>
    </row>
    <row r="6149" spans="1:36" ht="17.25" hidden="1" customHeight="1" x14ac:dyDescent="0.2">
      <c r="A6149" s="4" t="s">
        <v>12912</v>
      </c>
      <c r="B6149" t="s">
        <v>8398</v>
      </c>
      <c r="C6149" t="s">
        <v>12913</v>
      </c>
      <c r="E6149" t="s">
        <v>728</v>
      </c>
      <c r="F6149" t="s">
        <v>86</v>
      </c>
      <c r="G6149" s="5">
        <v>114</v>
      </c>
      <c r="H6149" t="s">
        <v>42</v>
      </c>
      <c r="I6149" t="s">
        <v>240</v>
      </c>
      <c r="J6149" t="s">
        <v>559</v>
      </c>
      <c r="N6149" s="24">
        <v>1962</v>
      </c>
      <c r="R6149" s="7">
        <v>32.159999999999997</v>
      </c>
      <c r="S6149" s="7">
        <v>-110.90470000000001</v>
      </c>
      <c r="T6149" t="s">
        <v>46</v>
      </c>
      <c r="U6149" t="s">
        <v>11276</v>
      </c>
      <c r="V6149" t="s">
        <v>11277</v>
      </c>
      <c r="X6149" t="s">
        <v>8540</v>
      </c>
      <c r="Y6149" t="s">
        <v>3012</v>
      </c>
      <c r="Z6149" t="s">
        <v>3691</v>
      </c>
      <c r="AA6149" t="s">
        <v>12915</v>
      </c>
      <c r="AB6149" t="s">
        <v>12919</v>
      </c>
      <c r="AG6149" t="s">
        <v>12916</v>
      </c>
      <c r="AH6149" s="6">
        <v>9903</v>
      </c>
      <c r="AI6149" t="s">
        <v>12917</v>
      </c>
      <c r="AJ6149" t="s">
        <v>12920</v>
      </c>
    </row>
    <row r="6150" spans="1:36" ht="17.25" hidden="1" customHeight="1" x14ac:dyDescent="0.2">
      <c r="A6150" s="4" t="s">
        <v>13223</v>
      </c>
      <c r="B6150" t="s">
        <v>8398</v>
      </c>
      <c r="C6150" t="s">
        <v>13224</v>
      </c>
      <c r="E6150" t="s">
        <v>40</v>
      </c>
      <c r="F6150" t="s">
        <v>86</v>
      </c>
      <c r="G6150" s="5">
        <v>230</v>
      </c>
      <c r="H6150" t="s">
        <v>42</v>
      </c>
      <c r="I6150" t="s">
        <v>240</v>
      </c>
      <c r="J6150" t="s">
        <v>559</v>
      </c>
      <c r="N6150" s="24">
        <v>1962</v>
      </c>
      <c r="R6150" s="7">
        <v>33.764741000000001</v>
      </c>
      <c r="S6150" s="7">
        <v>-118.09910000000001</v>
      </c>
      <c r="T6150" t="s">
        <v>46</v>
      </c>
      <c r="U6150" t="s">
        <v>8592</v>
      </c>
      <c r="V6150" t="s">
        <v>8593</v>
      </c>
      <c r="X6150" t="s">
        <v>8572</v>
      </c>
      <c r="Y6150" t="s">
        <v>3012</v>
      </c>
      <c r="Z6150" t="s">
        <v>3691</v>
      </c>
      <c r="AA6150" t="s">
        <v>13225</v>
      </c>
      <c r="AB6150" t="s">
        <v>8690</v>
      </c>
      <c r="AG6150" t="s">
        <v>13226</v>
      </c>
      <c r="AH6150" s="6">
        <v>8828</v>
      </c>
      <c r="AI6150" t="s">
        <v>13227</v>
      </c>
      <c r="AJ6150" t="s">
        <v>13228</v>
      </c>
    </row>
    <row r="6151" spans="1:36" ht="17.25" hidden="1" customHeight="1" x14ac:dyDescent="0.2">
      <c r="A6151" s="4" t="s">
        <v>13992</v>
      </c>
      <c r="B6151" t="s">
        <v>8398</v>
      </c>
      <c r="C6151" t="s">
        <v>13993</v>
      </c>
      <c r="E6151" t="s">
        <v>58</v>
      </c>
      <c r="F6151" t="s">
        <v>86</v>
      </c>
      <c r="G6151" s="5">
        <v>66</v>
      </c>
      <c r="H6151" t="s">
        <v>857</v>
      </c>
      <c r="I6151" t="s">
        <v>240</v>
      </c>
      <c r="J6151" t="s">
        <v>559</v>
      </c>
      <c r="N6151" s="24">
        <v>1962</v>
      </c>
      <c r="R6151" s="7">
        <v>39.0867</v>
      </c>
      <c r="S6151" s="7">
        <v>-94.651390000000006</v>
      </c>
      <c r="T6151" t="s">
        <v>46</v>
      </c>
      <c r="U6151" t="s">
        <v>13204</v>
      </c>
      <c r="V6151" t="s">
        <v>13994</v>
      </c>
      <c r="X6151" t="s">
        <v>10380</v>
      </c>
      <c r="Y6151" t="s">
        <v>3012</v>
      </c>
      <c r="Z6151" t="s">
        <v>3691</v>
      </c>
      <c r="AA6151" t="s">
        <v>13995</v>
      </c>
      <c r="AB6151" t="s">
        <v>8595</v>
      </c>
      <c r="AH6151" s="27"/>
      <c r="AI6151" t="s">
        <v>13996</v>
      </c>
      <c r="AJ6151" t="s">
        <v>13999</v>
      </c>
    </row>
    <row r="6152" spans="1:36" ht="17.25" hidden="1" customHeight="1" x14ac:dyDescent="0.2">
      <c r="A6152" s="4" t="s">
        <v>15865</v>
      </c>
      <c r="B6152" t="s">
        <v>8398</v>
      </c>
      <c r="C6152" t="s">
        <v>15866</v>
      </c>
      <c r="E6152" t="s">
        <v>56</v>
      </c>
      <c r="F6152" t="s">
        <v>86</v>
      </c>
      <c r="G6152" s="5">
        <v>114</v>
      </c>
      <c r="H6152" t="s">
        <v>42</v>
      </c>
      <c r="I6152" t="s">
        <v>240</v>
      </c>
      <c r="J6152" t="s">
        <v>559</v>
      </c>
      <c r="N6152" s="24">
        <v>1962</v>
      </c>
      <c r="P6152" s="24">
        <v>2027</v>
      </c>
      <c r="R6152" s="7">
        <v>35.283357000000002</v>
      </c>
      <c r="S6152" s="7">
        <v>-101.74639999999999</v>
      </c>
      <c r="T6152" t="s">
        <v>46</v>
      </c>
      <c r="U6152" t="s">
        <v>13138</v>
      </c>
      <c r="V6152" t="s">
        <v>13139</v>
      </c>
      <c r="X6152" t="s">
        <v>8584</v>
      </c>
      <c r="Y6152" t="s">
        <v>3012</v>
      </c>
      <c r="Z6152" t="s">
        <v>3691</v>
      </c>
      <c r="AA6152" t="s">
        <v>15867</v>
      </c>
      <c r="AB6152" t="s">
        <v>8503</v>
      </c>
      <c r="AG6152" t="s">
        <v>15868</v>
      </c>
      <c r="AH6152" s="6">
        <v>14794</v>
      </c>
      <c r="AI6152" t="s">
        <v>15870</v>
      </c>
      <c r="AJ6152" t="s">
        <v>15872</v>
      </c>
    </row>
    <row r="6153" spans="1:36" ht="17.25" hidden="1" customHeight="1" x14ac:dyDescent="0.2">
      <c r="A6153" s="4" t="s">
        <v>16460</v>
      </c>
      <c r="B6153" t="s">
        <v>8398</v>
      </c>
      <c r="C6153" t="s">
        <v>16461</v>
      </c>
      <c r="E6153" t="s">
        <v>16462</v>
      </c>
      <c r="F6153" t="s">
        <v>64</v>
      </c>
      <c r="G6153" s="5">
        <v>135</v>
      </c>
      <c r="H6153" t="s">
        <v>42</v>
      </c>
      <c r="I6153" t="s">
        <v>43</v>
      </c>
      <c r="J6153" t="s">
        <v>559</v>
      </c>
      <c r="N6153" s="8">
        <v>1991</v>
      </c>
      <c r="R6153" s="7">
        <v>40.460717000000002</v>
      </c>
      <c r="S6153" s="7">
        <v>-74.327160000000006</v>
      </c>
      <c r="T6153" t="s">
        <v>46</v>
      </c>
      <c r="U6153" t="s">
        <v>16463</v>
      </c>
      <c r="V6153" t="s">
        <v>12372</v>
      </c>
      <c r="X6153" t="s">
        <v>9202</v>
      </c>
      <c r="Y6153" t="s">
        <v>3012</v>
      </c>
      <c r="Z6153" t="s">
        <v>3691</v>
      </c>
      <c r="AA6153" t="s">
        <v>16464</v>
      </c>
      <c r="AB6153" t="s">
        <v>14623</v>
      </c>
      <c r="AG6153" t="s">
        <v>16465</v>
      </c>
      <c r="AH6153" s="27" t="s">
        <v>16466</v>
      </c>
      <c r="AI6153" t="s">
        <v>16467</v>
      </c>
      <c r="AJ6153" t="s">
        <v>16468</v>
      </c>
    </row>
    <row r="6154" spans="1:36" ht="17.25" hidden="1" customHeight="1" x14ac:dyDescent="0.2">
      <c r="A6154" s="4" t="s">
        <v>16476</v>
      </c>
      <c r="B6154" t="s">
        <v>8398</v>
      </c>
      <c r="C6154" t="s">
        <v>16477</v>
      </c>
      <c r="E6154" t="s">
        <v>16478</v>
      </c>
      <c r="F6154" t="s">
        <v>86</v>
      </c>
      <c r="G6154" s="5">
        <v>260</v>
      </c>
      <c r="H6154" t="s">
        <v>42</v>
      </c>
      <c r="I6154" t="s">
        <v>43</v>
      </c>
      <c r="J6154" t="s">
        <v>44</v>
      </c>
      <c r="N6154" s="8">
        <v>1998</v>
      </c>
      <c r="R6154" s="7">
        <v>29.72475</v>
      </c>
      <c r="S6154" s="7">
        <v>-95.176479999999998</v>
      </c>
      <c r="T6154" t="s">
        <v>46</v>
      </c>
      <c r="U6154" t="s">
        <v>9237</v>
      </c>
      <c r="V6154" t="s">
        <v>9238</v>
      </c>
      <c r="X6154" t="s">
        <v>8584</v>
      </c>
      <c r="Y6154" t="s">
        <v>3012</v>
      </c>
      <c r="Z6154" t="s">
        <v>3691</v>
      </c>
      <c r="AA6154" t="s">
        <v>16479</v>
      </c>
      <c r="AB6154" t="s">
        <v>9184</v>
      </c>
      <c r="AI6154" t="s">
        <v>16480</v>
      </c>
      <c r="AJ6154" t="s">
        <v>16481</v>
      </c>
    </row>
    <row r="6155" spans="1:36" ht="17.25" hidden="1" customHeight="1" x14ac:dyDescent="0.2">
      <c r="A6155" s="4" t="s">
        <v>16476</v>
      </c>
      <c r="B6155" t="s">
        <v>8398</v>
      </c>
      <c r="C6155" t="s">
        <v>16477</v>
      </c>
      <c r="E6155" t="s">
        <v>16213</v>
      </c>
      <c r="F6155" t="s">
        <v>86</v>
      </c>
      <c r="G6155" s="5">
        <v>555</v>
      </c>
      <c r="H6155" t="s">
        <v>42</v>
      </c>
      <c r="I6155" t="s">
        <v>43</v>
      </c>
      <c r="J6155" t="s">
        <v>44</v>
      </c>
      <c r="N6155" s="8">
        <v>2000</v>
      </c>
      <c r="R6155" s="7">
        <v>29.72475</v>
      </c>
      <c r="S6155" s="7">
        <v>-95.176479999999998</v>
      </c>
      <c r="T6155" t="s">
        <v>46</v>
      </c>
      <c r="U6155" t="s">
        <v>9237</v>
      </c>
      <c r="V6155" t="s">
        <v>9238</v>
      </c>
      <c r="X6155" t="s">
        <v>8584</v>
      </c>
      <c r="Y6155" t="s">
        <v>3012</v>
      </c>
      <c r="Z6155" t="s">
        <v>3691</v>
      </c>
      <c r="AA6155" t="s">
        <v>16479</v>
      </c>
      <c r="AB6155" t="s">
        <v>16482</v>
      </c>
      <c r="AI6155" t="s">
        <v>16480</v>
      </c>
      <c r="AJ6155" t="s">
        <v>16483</v>
      </c>
    </row>
    <row r="6156" spans="1:36" ht="17.25" hidden="1" customHeight="1" x14ac:dyDescent="0.2">
      <c r="A6156" s="4" t="s">
        <v>16484</v>
      </c>
      <c r="B6156" t="s">
        <v>8398</v>
      </c>
      <c r="C6156" t="s">
        <v>16485</v>
      </c>
      <c r="E6156" t="s">
        <v>8509</v>
      </c>
      <c r="F6156" t="s">
        <v>86</v>
      </c>
      <c r="G6156" s="5">
        <v>521</v>
      </c>
      <c r="H6156" t="s">
        <v>42</v>
      </c>
      <c r="I6156" t="s">
        <v>43</v>
      </c>
      <c r="J6156" t="s">
        <v>559</v>
      </c>
      <c r="N6156" s="8">
        <v>2005</v>
      </c>
      <c r="R6156" s="7">
        <v>34.955599999999997</v>
      </c>
      <c r="S6156" s="7">
        <v>-118.84399999999999</v>
      </c>
      <c r="T6156" t="s">
        <v>46</v>
      </c>
      <c r="U6156" t="s">
        <v>16486</v>
      </c>
      <c r="V6156" t="s">
        <v>11665</v>
      </c>
      <c r="X6156" t="s">
        <v>8572</v>
      </c>
      <c r="Y6156" t="s">
        <v>3012</v>
      </c>
      <c r="Z6156" t="s">
        <v>3691</v>
      </c>
      <c r="AA6156" t="s">
        <v>16487</v>
      </c>
      <c r="AB6156" t="s">
        <v>16488</v>
      </c>
      <c r="AG6156" t="s">
        <v>16489</v>
      </c>
      <c r="AH6156" s="8" t="s">
        <v>16490</v>
      </c>
      <c r="AI6156" t="s">
        <v>16491</v>
      </c>
      <c r="AJ6156" t="s">
        <v>16492</v>
      </c>
    </row>
    <row r="6157" spans="1:36" ht="17.25" hidden="1" customHeight="1" x14ac:dyDescent="0.2">
      <c r="A6157" s="4" t="s">
        <v>16484</v>
      </c>
      <c r="B6157" t="s">
        <v>8398</v>
      </c>
      <c r="C6157" t="s">
        <v>16485</v>
      </c>
      <c r="E6157" t="s">
        <v>8519</v>
      </c>
      <c r="F6157" t="s">
        <v>86</v>
      </c>
      <c r="G6157" s="5">
        <v>258</v>
      </c>
      <c r="H6157" t="s">
        <v>42</v>
      </c>
      <c r="I6157" t="s">
        <v>43</v>
      </c>
      <c r="J6157" t="s">
        <v>559</v>
      </c>
      <c r="N6157" s="8">
        <v>2005</v>
      </c>
      <c r="R6157" s="7">
        <v>34.955599999999997</v>
      </c>
      <c r="S6157" s="7">
        <v>-118.84399999999999</v>
      </c>
      <c r="T6157" t="s">
        <v>46</v>
      </c>
      <c r="U6157" t="s">
        <v>16486</v>
      </c>
      <c r="V6157" t="s">
        <v>11665</v>
      </c>
      <c r="X6157" t="s">
        <v>8572</v>
      </c>
      <c r="Y6157" t="s">
        <v>3012</v>
      </c>
      <c r="Z6157" t="s">
        <v>3691</v>
      </c>
      <c r="AA6157" t="s">
        <v>16487</v>
      </c>
      <c r="AB6157" t="s">
        <v>16493</v>
      </c>
      <c r="AG6157" t="s">
        <v>16489</v>
      </c>
      <c r="AH6157" s="8" t="s">
        <v>16494</v>
      </c>
      <c r="AI6157" t="s">
        <v>16491</v>
      </c>
      <c r="AJ6157" t="s">
        <v>16495</v>
      </c>
    </row>
    <row r="6158" spans="1:36" ht="17.25" hidden="1" customHeight="1" x14ac:dyDescent="0.2">
      <c r="A6158" s="4" t="s">
        <v>16502</v>
      </c>
      <c r="B6158" t="s">
        <v>8398</v>
      </c>
      <c r="C6158" t="s">
        <v>16503</v>
      </c>
      <c r="E6158" t="s">
        <v>565</v>
      </c>
      <c r="F6158" t="s">
        <v>64</v>
      </c>
      <c r="G6158" s="5">
        <v>69</v>
      </c>
      <c r="H6158" t="s">
        <v>806</v>
      </c>
      <c r="I6158" t="s">
        <v>43</v>
      </c>
      <c r="J6158" t="s">
        <v>559</v>
      </c>
      <c r="N6158" s="8">
        <v>1990</v>
      </c>
      <c r="O6158" s="24">
        <v>2021</v>
      </c>
      <c r="R6158" s="7">
        <v>41.861530999999999</v>
      </c>
      <c r="S6158" s="7">
        <v>-71.406859999999995</v>
      </c>
      <c r="T6158" t="s">
        <v>46</v>
      </c>
      <c r="U6158" t="s">
        <v>16504</v>
      </c>
      <c r="V6158" t="s">
        <v>14894</v>
      </c>
      <c r="X6158" t="s">
        <v>14895</v>
      </c>
      <c r="Y6158" t="s">
        <v>3012</v>
      </c>
      <c r="Z6158" t="s">
        <v>3691</v>
      </c>
      <c r="AA6158" t="s">
        <v>16505</v>
      </c>
      <c r="AB6158" t="s">
        <v>9176</v>
      </c>
      <c r="AI6158" t="s">
        <v>16506</v>
      </c>
      <c r="AJ6158" t="s">
        <v>16507</v>
      </c>
    </row>
    <row r="6159" spans="1:36" ht="17.25" hidden="1" customHeight="1" x14ac:dyDescent="0.2">
      <c r="A6159" s="4" t="s">
        <v>16508</v>
      </c>
      <c r="B6159" t="s">
        <v>8398</v>
      </c>
      <c r="C6159" t="s">
        <v>16509</v>
      </c>
      <c r="E6159" t="s">
        <v>565</v>
      </c>
      <c r="F6159" t="s">
        <v>7946</v>
      </c>
      <c r="G6159" s="5">
        <v>140</v>
      </c>
      <c r="H6159" t="s">
        <v>806</v>
      </c>
      <c r="I6159" t="s">
        <v>43</v>
      </c>
      <c r="J6159" t="s">
        <v>559</v>
      </c>
      <c r="N6159" s="8">
        <v>1992</v>
      </c>
      <c r="O6159" s="24">
        <v>2022</v>
      </c>
      <c r="P6159" s="24">
        <v>2022</v>
      </c>
      <c r="R6159" s="7">
        <v>39.766800000000003</v>
      </c>
      <c r="S6159" s="7">
        <v>-75.4238</v>
      </c>
      <c r="T6159" t="s">
        <v>46</v>
      </c>
      <c r="U6159" t="s">
        <v>16510</v>
      </c>
      <c r="V6159" t="s">
        <v>11183</v>
      </c>
      <c r="X6159" t="s">
        <v>9202</v>
      </c>
      <c r="Y6159" t="s">
        <v>3012</v>
      </c>
      <c r="Z6159" t="s">
        <v>3691</v>
      </c>
      <c r="AA6159" t="s">
        <v>16511</v>
      </c>
      <c r="AB6159" t="s">
        <v>9176</v>
      </c>
      <c r="AG6159" t="s">
        <v>16512</v>
      </c>
      <c r="AH6159" s="8" t="s">
        <v>16513</v>
      </c>
      <c r="AI6159" t="s">
        <v>16514</v>
      </c>
      <c r="AJ6159" t="s">
        <v>16515</v>
      </c>
    </row>
    <row r="6160" spans="1:36" ht="17.25" hidden="1" customHeight="1" x14ac:dyDescent="0.2">
      <c r="A6160" s="4" t="s">
        <v>16516</v>
      </c>
      <c r="B6160" t="s">
        <v>8398</v>
      </c>
      <c r="C6160" t="s">
        <v>16517</v>
      </c>
      <c r="E6160" t="s">
        <v>696</v>
      </c>
      <c r="F6160" t="s">
        <v>64</v>
      </c>
      <c r="G6160" s="5">
        <v>60</v>
      </c>
      <c r="H6160" t="s">
        <v>42</v>
      </c>
      <c r="I6160" t="s">
        <v>65</v>
      </c>
      <c r="J6160" t="s">
        <v>559</v>
      </c>
      <c r="N6160" s="24">
        <v>2002</v>
      </c>
      <c r="R6160" s="7">
        <v>39.353099999999998</v>
      </c>
      <c r="S6160" s="7">
        <v>-91.229500000000002</v>
      </c>
      <c r="T6160" t="s">
        <v>46</v>
      </c>
      <c r="U6160" t="s">
        <v>13080</v>
      </c>
      <c r="V6160" t="s">
        <v>16518</v>
      </c>
      <c r="X6160" t="s">
        <v>8994</v>
      </c>
      <c r="Y6160" t="s">
        <v>3012</v>
      </c>
      <c r="Z6160" t="s">
        <v>3691</v>
      </c>
      <c r="AA6160" t="s">
        <v>16519</v>
      </c>
      <c r="AB6160" t="s">
        <v>8914</v>
      </c>
      <c r="AG6160" t="s">
        <v>16520</v>
      </c>
      <c r="AH6160" s="24">
        <v>29277</v>
      </c>
      <c r="AI6160" t="s">
        <v>16521</v>
      </c>
      <c r="AJ6160" t="s">
        <v>16522</v>
      </c>
    </row>
    <row r="6161" spans="1:36" ht="17.25" hidden="1" customHeight="1" x14ac:dyDescent="0.2">
      <c r="A6161" s="4" t="s">
        <v>16516</v>
      </c>
      <c r="B6161" t="s">
        <v>8398</v>
      </c>
      <c r="C6161" t="s">
        <v>16517</v>
      </c>
      <c r="E6161" t="s">
        <v>703</v>
      </c>
      <c r="F6161" t="s">
        <v>64</v>
      </c>
      <c r="G6161" s="5">
        <v>60</v>
      </c>
      <c r="H6161" t="s">
        <v>42</v>
      </c>
      <c r="I6161" t="s">
        <v>65</v>
      </c>
      <c r="J6161" t="s">
        <v>559</v>
      </c>
      <c r="N6161" s="24">
        <v>2002</v>
      </c>
      <c r="R6161" s="7">
        <v>39.353099999999998</v>
      </c>
      <c r="S6161" s="7">
        <v>-91.229500000000002</v>
      </c>
      <c r="T6161" t="s">
        <v>46</v>
      </c>
      <c r="U6161" t="s">
        <v>13080</v>
      </c>
      <c r="V6161" t="s">
        <v>16518</v>
      </c>
      <c r="X6161" t="s">
        <v>8994</v>
      </c>
      <c r="Y6161" t="s">
        <v>3012</v>
      </c>
      <c r="Z6161" t="s">
        <v>3691</v>
      </c>
      <c r="AA6161" t="s">
        <v>16519</v>
      </c>
      <c r="AB6161" t="s">
        <v>8916</v>
      </c>
      <c r="AG6161" t="s">
        <v>16520</v>
      </c>
      <c r="AH6161" s="6">
        <v>29397</v>
      </c>
      <c r="AI6161" t="s">
        <v>16521</v>
      </c>
      <c r="AJ6161" t="s">
        <v>16523</v>
      </c>
    </row>
    <row r="6162" spans="1:36" ht="17.25" hidden="1" customHeight="1" x14ac:dyDescent="0.2">
      <c r="A6162" s="4" t="s">
        <v>16516</v>
      </c>
      <c r="B6162" t="s">
        <v>8398</v>
      </c>
      <c r="C6162" t="s">
        <v>16517</v>
      </c>
      <c r="E6162" t="s">
        <v>738</v>
      </c>
      <c r="F6162" t="s">
        <v>64</v>
      </c>
      <c r="G6162" s="5">
        <v>60</v>
      </c>
      <c r="H6162" t="s">
        <v>42</v>
      </c>
      <c r="I6162" t="s">
        <v>65</v>
      </c>
      <c r="J6162" t="s">
        <v>559</v>
      </c>
      <c r="N6162" s="24">
        <v>2002</v>
      </c>
      <c r="R6162" s="7">
        <v>39.353099999999998</v>
      </c>
      <c r="S6162" s="7">
        <v>-91.229500000000002</v>
      </c>
      <c r="T6162" t="s">
        <v>46</v>
      </c>
      <c r="U6162" t="s">
        <v>13080</v>
      </c>
      <c r="V6162" t="s">
        <v>16518</v>
      </c>
      <c r="X6162" t="s">
        <v>8994</v>
      </c>
      <c r="Y6162" t="s">
        <v>3012</v>
      </c>
      <c r="Z6162" t="s">
        <v>3691</v>
      </c>
      <c r="AA6162" t="s">
        <v>16519</v>
      </c>
      <c r="AB6162" t="s">
        <v>8803</v>
      </c>
      <c r="AG6162" t="s">
        <v>16520</v>
      </c>
      <c r="AH6162" s="6">
        <v>29398</v>
      </c>
      <c r="AI6162" t="s">
        <v>16521</v>
      </c>
      <c r="AJ6162" t="s">
        <v>16524</v>
      </c>
    </row>
    <row r="6163" spans="1:36" ht="17.25" hidden="1" customHeight="1" x14ac:dyDescent="0.2">
      <c r="A6163" s="4" t="s">
        <v>16516</v>
      </c>
      <c r="B6163" t="s">
        <v>8398</v>
      </c>
      <c r="C6163" t="s">
        <v>16517</v>
      </c>
      <c r="E6163" t="s">
        <v>740</v>
      </c>
      <c r="F6163" t="s">
        <v>64</v>
      </c>
      <c r="G6163" s="5">
        <v>60</v>
      </c>
      <c r="H6163" t="s">
        <v>42</v>
      </c>
      <c r="I6163" t="s">
        <v>65</v>
      </c>
      <c r="J6163" t="s">
        <v>559</v>
      </c>
      <c r="N6163" s="24">
        <v>2002</v>
      </c>
      <c r="R6163" s="7">
        <v>39.353099999999998</v>
      </c>
      <c r="S6163" s="7">
        <v>-91.229500000000002</v>
      </c>
      <c r="T6163" t="s">
        <v>46</v>
      </c>
      <c r="U6163" t="s">
        <v>13080</v>
      </c>
      <c r="V6163" t="s">
        <v>16518</v>
      </c>
      <c r="X6163" t="s">
        <v>8994</v>
      </c>
      <c r="Y6163" t="s">
        <v>3012</v>
      </c>
      <c r="Z6163" t="s">
        <v>3691</v>
      </c>
      <c r="AA6163" t="s">
        <v>16519</v>
      </c>
      <c r="AB6163" t="s">
        <v>8807</v>
      </c>
      <c r="AG6163" t="s">
        <v>16520</v>
      </c>
      <c r="AH6163" s="6">
        <v>29399</v>
      </c>
      <c r="AI6163" t="s">
        <v>16521</v>
      </c>
      <c r="AJ6163" t="s">
        <v>16525</v>
      </c>
    </row>
    <row r="6164" spans="1:36" ht="17.25" hidden="1" customHeight="1" x14ac:dyDescent="0.2">
      <c r="A6164" s="4" t="s">
        <v>16526</v>
      </c>
      <c r="B6164" t="s">
        <v>8398</v>
      </c>
      <c r="C6164" t="s">
        <v>16527</v>
      </c>
      <c r="E6164" t="s">
        <v>11923</v>
      </c>
      <c r="F6164" t="s">
        <v>16528</v>
      </c>
      <c r="G6164" s="5">
        <v>86</v>
      </c>
      <c r="H6164" t="s">
        <v>42</v>
      </c>
      <c r="I6164" t="s">
        <v>65</v>
      </c>
      <c r="J6164" t="s">
        <v>44</v>
      </c>
      <c r="N6164" s="24">
        <v>1993</v>
      </c>
      <c r="R6164" s="7">
        <v>30.595800000000001</v>
      </c>
      <c r="S6164" s="7">
        <v>-87.252499999999998</v>
      </c>
      <c r="T6164" t="s">
        <v>46</v>
      </c>
      <c r="U6164" t="s">
        <v>16529</v>
      </c>
      <c r="V6164" t="s">
        <v>12859</v>
      </c>
      <c r="X6164" t="s">
        <v>8746</v>
      </c>
      <c r="Y6164" t="s">
        <v>3012</v>
      </c>
      <c r="Z6164" t="s">
        <v>3691</v>
      </c>
      <c r="AA6164" t="s">
        <v>16530</v>
      </c>
      <c r="AB6164" t="s">
        <v>8586</v>
      </c>
      <c r="AG6164" t="s">
        <v>16531</v>
      </c>
      <c r="AH6164" s="6">
        <v>16189</v>
      </c>
      <c r="AI6164" t="s">
        <v>16532</v>
      </c>
      <c r="AJ6164" t="s">
        <v>16533</v>
      </c>
    </row>
    <row r="6165" spans="1:36" ht="17.25" hidden="1" customHeight="1" x14ac:dyDescent="0.2">
      <c r="A6165" s="4" t="s">
        <v>16534</v>
      </c>
      <c r="B6165" t="s">
        <v>8398</v>
      </c>
      <c r="C6165" t="s">
        <v>16535</v>
      </c>
      <c r="E6165" t="s">
        <v>696</v>
      </c>
      <c r="F6165" t="s">
        <v>86</v>
      </c>
      <c r="G6165" s="5">
        <v>106</v>
      </c>
      <c r="H6165" t="s">
        <v>677</v>
      </c>
      <c r="I6165" t="s">
        <v>65</v>
      </c>
      <c r="J6165" t="s">
        <v>559</v>
      </c>
      <c r="K6165" t="s">
        <v>45</v>
      </c>
      <c r="L6165" t="s">
        <v>45</v>
      </c>
      <c r="R6165" s="7">
        <v>45.801999000000002</v>
      </c>
      <c r="S6165" s="7">
        <v>-119.3721</v>
      </c>
      <c r="T6165" t="s">
        <v>46</v>
      </c>
      <c r="U6165" t="s">
        <v>6517</v>
      </c>
      <c r="V6165" t="s">
        <v>13286</v>
      </c>
      <c r="X6165" t="s">
        <v>9283</v>
      </c>
      <c r="Y6165" t="s">
        <v>3012</v>
      </c>
      <c r="Z6165" t="s">
        <v>3691</v>
      </c>
      <c r="AA6165" t="s">
        <v>16536</v>
      </c>
      <c r="AB6165" t="s">
        <v>8914</v>
      </c>
      <c r="AG6165" t="s">
        <v>16537</v>
      </c>
      <c r="AH6165" s="6">
        <v>42352</v>
      </c>
      <c r="AI6165" t="s">
        <v>16538</v>
      </c>
      <c r="AJ6165" t="s">
        <v>16539</v>
      </c>
    </row>
    <row r="6166" spans="1:36" ht="17.25" hidden="1" customHeight="1" x14ac:dyDescent="0.2">
      <c r="A6166" s="4" t="s">
        <v>16534</v>
      </c>
      <c r="B6166" t="s">
        <v>8398</v>
      </c>
      <c r="C6166" t="s">
        <v>16535</v>
      </c>
      <c r="E6166" t="s">
        <v>703</v>
      </c>
      <c r="F6166" t="s">
        <v>86</v>
      </c>
      <c r="G6166" s="5">
        <v>106</v>
      </c>
      <c r="H6166" t="s">
        <v>677</v>
      </c>
      <c r="I6166" t="s">
        <v>65</v>
      </c>
      <c r="J6166" t="s">
        <v>559</v>
      </c>
      <c r="K6166" t="s">
        <v>45</v>
      </c>
      <c r="L6166" t="s">
        <v>45</v>
      </c>
      <c r="R6166" s="7">
        <v>45.801999000000002</v>
      </c>
      <c r="S6166" s="7">
        <v>-119.3721</v>
      </c>
      <c r="T6166" t="s">
        <v>46</v>
      </c>
      <c r="U6166" t="s">
        <v>6517</v>
      </c>
      <c r="V6166" t="s">
        <v>13286</v>
      </c>
      <c r="X6166" t="s">
        <v>9283</v>
      </c>
      <c r="Y6166" t="s">
        <v>3012</v>
      </c>
      <c r="Z6166" t="s">
        <v>3691</v>
      </c>
      <c r="AA6166" t="s">
        <v>16536</v>
      </c>
      <c r="AB6166" t="s">
        <v>8916</v>
      </c>
      <c r="AG6166" t="s">
        <v>16537</v>
      </c>
      <c r="AH6166" s="6">
        <v>42353</v>
      </c>
      <c r="AI6166" t="s">
        <v>16538</v>
      </c>
      <c r="AJ6166" t="s">
        <v>16540</v>
      </c>
    </row>
    <row r="6167" spans="1:36" ht="17.25" hidden="1" customHeight="1" x14ac:dyDescent="0.2">
      <c r="A6167" s="4" t="s">
        <v>16534</v>
      </c>
      <c r="B6167" t="s">
        <v>8398</v>
      </c>
      <c r="C6167" t="s">
        <v>16535</v>
      </c>
      <c r="E6167" t="s">
        <v>738</v>
      </c>
      <c r="F6167" t="s">
        <v>86</v>
      </c>
      <c r="G6167" s="5">
        <v>106</v>
      </c>
      <c r="H6167" t="s">
        <v>677</v>
      </c>
      <c r="I6167" t="s">
        <v>65</v>
      </c>
      <c r="J6167" t="s">
        <v>559</v>
      </c>
      <c r="K6167" t="s">
        <v>45</v>
      </c>
      <c r="L6167" t="s">
        <v>45</v>
      </c>
      <c r="R6167" s="7">
        <v>45.801999000000002</v>
      </c>
      <c r="S6167" s="7">
        <v>-119.3721</v>
      </c>
      <c r="T6167" t="s">
        <v>46</v>
      </c>
      <c r="U6167" t="s">
        <v>6517</v>
      </c>
      <c r="V6167" t="s">
        <v>13286</v>
      </c>
      <c r="X6167" t="s">
        <v>9283</v>
      </c>
      <c r="Y6167" t="s">
        <v>3012</v>
      </c>
      <c r="Z6167" t="s">
        <v>3691</v>
      </c>
      <c r="AA6167" t="s">
        <v>16536</v>
      </c>
      <c r="AB6167" t="s">
        <v>8803</v>
      </c>
      <c r="AG6167" t="s">
        <v>16537</v>
      </c>
      <c r="AH6167" s="6">
        <v>42354</v>
      </c>
      <c r="AI6167" t="s">
        <v>16538</v>
      </c>
      <c r="AJ6167" t="s">
        <v>16541</v>
      </c>
    </row>
    <row r="6168" spans="1:36" ht="17.25" hidden="1" customHeight="1" x14ac:dyDescent="0.2">
      <c r="A6168" s="4" t="s">
        <v>16534</v>
      </c>
      <c r="B6168" t="s">
        <v>8398</v>
      </c>
      <c r="C6168" t="s">
        <v>16535</v>
      </c>
      <c r="E6168" t="s">
        <v>740</v>
      </c>
      <c r="F6168" t="s">
        <v>86</v>
      </c>
      <c r="G6168" s="5">
        <v>106</v>
      </c>
      <c r="H6168" t="s">
        <v>677</v>
      </c>
      <c r="I6168" t="s">
        <v>65</v>
      </c>
      <c r="J6168" t="s">
        <v>559</v>
      </c>
      <c r="K6168" t="s">
        <v>45</v>
      </c>
      <c r="L6168" t="s">
        <v>45</v>
      </c>
      <c r="R6168" s="7">
        <v>45.801999000000002</v>
      </c>
      <c r="S6168" s="7">
        <v>-119.3721</v>
      </c>
      <c r="T6168" t="s">
        <v>46</v>
      </c>
      <c r="U6168" t="s">
        <v>6517</v>
      </c>
      <c r="V6168" t="s">
        <v>13286</v>
      </c>
      <c r="X6168" t="s">
        <v>9283</v>
      </c>
      <c r="Y6168" t="s">
        <v>3012</v>
      </c>
      <c r="Z6168" t="s">
        <v>3691</v>
      </c>
      <c r="AA6168" t="s">
        <v>16536</v>
      </c>
      <c r="AB6168" t="s">
        <v>8807</v>
      </c>
      <c r="AG6168" t="s">
        <v>16537</v>
      </c>
      <c r="AH6168" s="6">
        <v>42355</v>
      </c>
      <c r="AI6168" t="s">
        <v>16538</v>
      </c>
      <c r="AJ6168" t="s">
        <v>16542</v>
      </c>
    </row>
    <row r="6169" spans="1:36" ht="17.25" hidden="1" customHeight="1" x14ac:dyDescent="0.2">
      <c r="A6169" s="4" t="s">
        <v>16543</v>
      </c>
      <c r="B6169" t="s">
        <v>8398</v>
      </c>
      <c r="C6169" t="s">
        <v>16544</v>
      </c>
      <c r="E6169" t="s">
        <v>8444</v>
      </c>
      <c r="F6169" t="s">
        <v>64</v>
      </c>
      <c r="G6169" s="5">
        <v>89</v>
      </c>
      <c r="H6169" t="s">
        <v>42</v>
      </c>
      <c r="I6169" t="s">
        <v>65</v>
      </c>
      <c r="J6169" t="s">
        <v>559</v>
      </c>
      <c r="N6169" s="24">
        <v>1988</v>
      </c>
      <c r="R6169" s="7">
        <v>31.5839</v>
      </c>
      <c r="S6169" s="7">
        <v>-102.9633</v>
      </c>
      <c r="T6169" t="s">
        <v>46</v>
      </c>
      <c r="U6169" t="s">
        <v>16545</v>
      </c>
      <c r="V6169" t="s">
        <v>16546</v>
      </c>
      <c r="X6169" t="s">
        <v>8584</v>
      </c>
      <c r="Y6169" t="s">
        <v>3012</v>
      </c>
      <c r="Z6169" t="s">
        <v>3691</v>
      </c>
      <c r="AA6169" t="s">
        <v>16547</v>
      </c>
      <c r="AB6169" t="s">
        <v>8449</v>
      </c>
      <c r="AG6169" t="s">
        <v>16548</v>
      </c>
      <c r="AH6169" s="6">
        <v>16212</v>
      </c>
      <c r="AI6169" t="s">
        <v>16549</v>
      </c>
      <c r="AJ6169" t="s">
        <v>16550</v>
      </c>
    </row>
    <row r="6170" spans="1:36" ht="17.25" hidden="1" customHeight="1" x14ac:dyDescent="0.2">
      <c r="A6170" s="4" t="s">
        <v>16543</v>
      </c>
      <c r="B6170" t="s">
        <v>8398</v>
      </c>
      <c r="C6170" t="s">
        <v>16544</v>
      </c>
      <c r="E6170" t="s">
        <v>8453</v>
      </c>
      <c r="F6170" t="s">
        <v>64</v>
      </c>
      <c r="G6170" s="5">
        <v>89</v>
      </c>
      <c r="H6170" t="s">
        <v>42</v>
      </c>
      <c r="I6170" t="s">
        <v>65</v>
      </c>
      <c r="J6170" t="s">
        <v>559</v>
      </c>
      <c r="N6170" s="24">
        <v>1988</v>
      </c>
      <c r="R6170" s="7">
        <v>31.5839</v>
      </c>
      <c r="S6170" s="7">
        <v>-102.9633</v>
      </c>
      <c r="T6170" t="s">
        <v>46</v>
      </c>
      <c r="U6170" t="s">
        <v>16545</v>
      </c>
      <c r="V6170" t="s">
        <v>16546</v>
      </c>
      <c r="X6170" t="s">
        <v>8584</v>
      </c>
      <c r="Y6170" t="s">
        <v>3012</v>
      </c>
      <c r="Z6170" t="s">
        <v>3691</v>
      </c>
      <c r="AA6170" t="s">
        <v>16547</v>
      </c>
      <c r="AB6170" t="s">
        <v>8454</v>
      </c>
      <c r="AG6170" t="s">
        <v>16548</v>
      </c>
      <c r="AH6170" s="6">
        <v>16213</v>
      </c>
      <c r="AI6170" t="s">
        <v>16549</v>
      </c>
      <c r="AJ6170" t="s">
        <v>16551</v>
      </c>
    </row>
    <row r="6171" spans="1:36" ht="17.25" hidden="1" customHeight="1" x14ac:dyDescent="0.2">
      <c r="A6171" s="4" t="s">
        <v>16543</v>
      </c>
      <c r="B6171" t="s">
        <v>8398</v>
      </c>
      <c r="C6171" t="s">
        <v>16544</v>
      </c>
      <c r="E6171" t="s">
        <v>8456</v>
      </c>
      <c r="F6171" t="s">
        <v>64</v>
      </c>
      <c r="G6171" s="5">
        <v>89</v>
      </c>
      <c r="H6171" t="s">
        <v>42</v>
      </c>
      <c r="I6171" t="s">
        <v>65</v>
      </c>
      <c r="J6171" t="s">
        <v>559</v>
      </c>
      <c r="N6171" s="24">
        <v>1988</v>
      </c>
      <c r="R6171" s="7">
        <v>31.5839</v>
      </c>
      <c r="S6171" s="7">
        <v>-102.9633</v>
      </c>
      <c r="T6171" t="s">
        <v>46</v>
      </c>
      <c r="U6171" t="s">
        <v>16545</v>
      </c>
      <c r="V6171" t="s">
        <v>16546</v>
      </c>
      <c r="X6171" t="s">
        <v>8584</v>
      </c>
      <c r="Y6171" t="s">
        <v>3012</v>
      </c>
      <c r="Z6171" t="s">
        <v>3691</v>
      </c>
      <c r="AA6171" t="s">
        <v>16547</v>
      </c>
      <c r="AB6171" t="s">
        <v>8457</v>
      </c>
      <c r="AG6171" t="s">
        <v>16548</v>
      </c>
      <c r="AH6171" s="6">
        <v>16214</v>
      </c>
      <c r="AI6171" t="s">
        <v>16549</v>
      </c>
      <c r="AJ6171" t="s">
        <v>16552</v>
      </c>
    </row>
    <row r="6172" spans="1:36" ht="17.25" hidden="1" customHeight="1" x14ac:dyDescent="0.2">
      <c r="A6172" s="4" t="s">
        <v>16543</v>
      </c>
      <c r="B6172" t="s">
        <v>8398</v>
      </c>
      <c r="C6172" t="s">
        <v>16544</v>
      </c>
      <c r="E6172" t="s">
        <v>8459</v>
      </c>
      <c r="F6172" t="s">
        <v>64</v>
      </c>
      <c r="G6172" s="5">
        <v>89</v>
      </c>
      <c r="H6172" t="s">
        <v>42</v>
      </c>
      <c r="I6172" t="s">
        <v>65</v>
      </c>
      <c r="J6172" t="s">
        <v>559</v>
      </c>
      <c r="N6172" s="24">
        <v>1990</v>
      </c>
      <c r="R6172" s="7">
        <v>31.5839</v>
      </c>
      <c r="S6172" s="7">
        <v>-102.9633</v>
      </c>
      <c r="T6172" t="s">
        <v>46</v>
      </c>
      <c r="U6172" t="s">
        <v>16545</v>
      </c>
      <c r="V6172" t="s">
        <v>16546</v>
      </c>
      <c r="X6172" t="s">
        <v>8584</v>
      </c>
      <c r="Y6172" t="s">
        <v>3012</v>
      </c>
      <c r="Z6172" t="s">
        <v>3691</v>
      </c>
      <c r="AA6172" t="s">
        <v>16547</v>
      </c>
      <c r="AB6172" t="s">
        <v>8460</v>
      </c>
      <c r="AG6172" t="s">
        <v>16548</v>
      </c>
      <c r="AH6172" s="6">
        <v>16215</v>
      </c>
      <c r="AI6172" t="s">
        <v>16549</v>
      </c>
      <c r="AJ6172" t="s">
        <v>16553</v>
      </c>
    </row>
    <row r="6173" spans="1:36" ht="17.25" hidden="1" customHeight="1" x14ac:dyDescent="0.2">
      <c r="A6173" s="4" t="s">
        <v>16543</v>
      </c>
      <c r="B6173" t="s">
        <v>8398</v>
      </c>
      <c r="C6173" t="s">
        <v>16544</v>
      </c>
      <c r="E6173" t="s">
        <v>8462</v>
      </c>
      <c r="F6173" t="s">
        <v>64</v>
      </c>
      <c r="G6173" s="5">
        <v>89</v>
      </c>
      <c r="H6173" t="s">
        <v>42</v>
      </c>
      <c r="I6173" t="s">
        <v>65</v>
      </c>
      <c r="J6173" t="s">
        <v>559</v>
      </c>
      <c r="N6173" s="24">
        <v>1990</v>
      </c>
      <c r="R6173" s="7">
        <v>31.5839</v>
      </c>
      <c r="S6173" s="7">
        <v>-102.9633</v>
      </c>
      <c r="T6173" t="s">
        <v>46</v>
      </c>
      <c r="U6173" t="s">
        <v>16545</v>
      </c>
      <c r="V6173" t="s">
        <v>16546</v>
      </c>
      <c r="X6173" t="s">
        <v>8584</v>
      </c>
      <c r="Y6173" t="s">
        <v>3012</v>
      </c>
      <c r="Z6173" t="s">
        <v>3691</v>
      </c>
      <c r="AA6173" t="s">
        <v>16547</v>
      </c>
      <c r="AB6173" t="s">
        <v>8463</v>
      </c>
      <c r="AG6173" t="s">
        <v>16548</v>
      </c>
      <c r="AH6173" s="6">
        <v>16216</v>
      </c>
      <c r="AI6173" t="s">
        <v>16549</v>
      </c>
      <c r="AJ6173" t="s">
        <v>16554</v>
      </c>
    </row>
    <row r="6174" spans="1:36" ht="17.25" hidden="1" customHeight="1" x14ac:dyDescent="0.2">
      <c r="A6174" s="4" t="s">
        <v>16555</v>
      </c>
      <c r="B6174" t="s">
        <v>8398</v>
      </c>
      <c r="C6174" t="s">
        <v>16556</v>
      </c>
      <c r="E6174" t="s">
        <v>1492</v>
      </c>
      <c r="F6174" t="s">
        <v>64</v>
      </c>
      <c r="G6174" s="5">
        <v>192</v>
      </c>
      <c r="H6174" t="s">
        <v>42</v>
      </c>
      <c r="I6174" t="s">
        <v>65</v>
      </c>
      <c r="J6174" t="s">
        <v>559</v>
      </c>
      <c r="N6174" s="24">
        <v>1995</v>
      </c>
      <c r="R6174" s="7">
        <v>39.442836</v>
      </c>
      <c r="S6174" s="7">
        <v>-76.221760000000003</v>
      </c>
      <c r="T6174" t="s">
        <v>46</v>
      </c>
      <c r="U6174" t="s">
        <v>16557</v>
      </c>
      <c r="V6174" t="s">
        <v>16558</v>
      </c>
      <c r="X6174" t="s">
        <v>9635</v>
      </c>
      <c r="Y6174" t="s">
        <v>3012</v>
      </c>
      <c r="Z6174" t="s">
        <v>3691</v>
      </c>
      <c r="AA6174" t="s">
        <v>16559</v>
      </c>
      <c r="AB6174" t="s">
        <v>9002</v>
      </c>
      <c r="AG6174" t="s">
        <v>16560</v>
      </c>
      <c r="AI6174" t="s">
        <v>16561</v>
      </c>
      <c r="AJ6174" t="s">
        <v>16562</v>
      </c>
    </row>
    <row r="6175" spans="1:36" ht="17.25" hidden="1" customHeight="1" x14ac:dyDescent="0.2">
      <c r="A6175" s="4" t="s">
        <v>16564</v>
      </c>
      <c r="B6175" t="s">
        <v>8398</v>
      </c>
      <c r="C6175" t="s">
        <v>16565</v>
      </c>
      <c r="E6175" t="s">
        <v>16566</v>
      </c>
      <c r="F6175" t="s">
        <v>86</v>
      </c>
      <c r="G6175" s="5">
        <v>186</v>
      </c>
      <c r="H6175" t="s">
        <v>42</v>
      </c>
      <c r="I6175" t="s">
        <v>65</v>
      </c>
      <c r="J6175" t="s">
        <v>559</v>
      </c>
      <c r="N6175" s="24">
        <v>2001</v>
      </c>
      <c r="R6175" s="7">
        <v>32.690800000000003</v>
      </c>
      <c r="S6175" s="7">
        <v>-92.018299999999996</v>
      </c>
      <c r="T6175" t="s">
        <v>46</v>
      </c>
      <c r="U6175" t="s">
        <v>16179</v>
      </c>
      <c r="V6175" t="s">
        <v>15116</v>
      </c>
      <c r="X6175" t="s">
        <v>8512</v>
      </c>
      <c r="Y6175" t="s">
        <v>3012</v>
      </c>
      <c r="Z6175" t="s">
        <v>3691</v>
      </c>
      <c r="AA6175" t="s">
        <v>16567</v>
      </c>
      <c r="AB6175" t="s">
        <v>16568</v>
      </c>
      <c r="AG6175" t="s">
        <v>16569</v>
      </c>
      <c r="AH6175" s="24">
        <v>26434</v>
      </c>
      <c r="AI6175" t="s">
        <v>16570</v>
      </c>
      <c r="AJ6175" t="s">
        <v>16571</v>
      </c>
    </row>
    <row r="6176" spans="1:36" ht="17.25" hidden="1" customHeight="1" x14ac:dyDescent="0.2">
      <c r="A6176" s="4" t="s">
        <v>16564</v>
      </c>
      <c r="B6176" t="s">
        <v>8398</v>
      </c>
      <c r="C6176" t="s">
        <v>16565</v>
      </c>
      <c r="E6176" t="s">
        <v>8509</v>
      </c>
      <c r="F6176" t="s">
        <v>86</v>
      </c>
      <c r="G6176" s="5">
        <v>638</v>
      </c>
      <c r="H6176" t="s">
        <v>42</v>
      </c>
      <c r="I6176" t="s">
        <v>43</v>
      </c>
      <c r="J6176" t="s">
        <v>559</v>
      </c>
      <c r="N6176" s="8">
        <v>2002</v>
      </c>
      <c r="R6176" s="7">
        <v>32.690800000000003</v>
      </c>
      <c r="S6176" s="7">
        <v>-92.018299999999996</v>
      </c>
      <c r="T6176" t="s">
        <v>46</v>
      </c>
      <c r="U6176" t="s">
        <v>16179</v>
      </c>
      <c r="V6176" t="s">
        <v>15116</v>
      </c>
      <c r="X6176" t="s">
        <v>8512</v>
      </c>
      <c r="Y6176" t="s">
        <v>3012</v>
      </c>
      <c r="Z6176" t="s">
        <v>3691</v>
      </c>
      <c r="AA6176" t="s">
        <v>16567</v>
      </c>
      <c r="AB6176" t="s">
        <v>11339</v>
      </c>
      <c r="AG6176" t="s">
        <v>16572</v>
      </c>
      <c r="AH6176" s="24">
        <v>27184</v>
      </c>
      <c r="AI6176" t="s">
        <v>16570</v>
      </c>
      <c r="AJ6176" t="s">
        <v>16573</v>
      </c>
    </row>
    <row r="6177" spans="1:36" ht="17.25" hidden="1" customHeight="1" x14ac:dyDescent="0.2">
      <c r="A6177" s="4" t="s">
        <v>16574</v>
      </c>
      <c r="B6177" t="s">
        <v>8398</v>
      </c>
      <c r="C6177" t="s">
        <v>16575</v>
      </c>
      <c r="E6177" t="s">
        <v>335</v>
      </c>
      <c r="F6177" t="s">
        <v>86</v>
      </c>
      <c r="G6177" s="5">
        <v>50</v>
      </c>
      <c r="H6177" t="s">
        <v>42</v>
      </c>
      <c r="I6177" t="s">
        <v>65</v>
      </c>
      <c r="J6177" t="s">
        <v>559</v>
      </c>
      <c r="N6177" s="24">
        <v>2001</v>
      </c>
      <c r="R6177" s="7">
        <v>38.111400000000003</v>
      </c>
      <c r="S6177" s="7">
        <v>-89.346699999999998</v>
      </c>
      <c r="T6177" t="s">
        <v>46</v>
      </c>
      <c r="U6177" t="s">
        <v>16576</v>
      </c>
      <c r="V6177" t="s">
        <v>16577</v>
      </c>
      <c r="X6177" t="s">
        <v>9016</v>
      </c>
      <c r="Y6177" t="s">
        <v>3012</v>
      </c>
      <c r="Z6177" t="s">
        <v>3691</v>
      </c>
      <c r="AA6177" t="s">
        <v>16578</v>
      </c>
      <c r="AB6177" t="s">
        <v>8427</v>
      </c>
      <c r="AG6177" t="s">
        <v>16579</v>
      </c>
      <c r="AH6177" s="24">
        <v>30213</v>
      </c>
      <c r="AI6177" t="s">
        <v>16580</v>
      </c>
      <c r="AJ6177" t="s">
        <v>16581</v>
      </c>
    </row>
    <row r="6178" spans="1:36" ht="17.25" hidden="1" customHeight="1" x14ac:dyDescent="0.2">
      <c r="A6178" s="4" t="s">
        <v>16574</v>
      </c>
      <c r="B6178" t="s">
        <v>8398</v>
      </c>
      <c r="C6178" t="s">
        <v>16575</v>
      </c>
      <c r="E6178" t="s">
        <v>1157</v>
      </c>
      <c r="F6178" t="s">
        <v>86</v>
      </c>
      <c r="G6178" s="5">
        <v>50</v>
      </c>
      <c r="H6178" t="s">
        <v>42</v>
      </c>
      <c r="I6178" t="s">
        <v>65</v>
      </c>
      <c r="J6178" t="s">
        <v>559</v>
      </c>
      <c r="N6178" s="24">
        <v>2001</v>
      </c>
      <c r="R6178" s="7">
        <v>38.111400000000003</v>
      </c>
      <c r="S6178" s="7">
        <v>-89.346699999999998</v>
      </c>
      <c r="T6178" t="s">
        <v>46</v>
      </c>
      <c r="U6178" t="s">
        <v>16576</v>
      </c>
      <c r="V6178" t="s">
        <v>16577</v>
      </c>
      <c r="X6178" t="s">
        <v>9016</v>
      </c>
      <c r="Y6178" t="s">
        <v>3012</v>
      </c>
      <c r="Z6178" t="s">
        <v>3691</v>
      </c>
      <c r="AA6178" t="s">
        <v>16578</v>
      </c>
      <c r="AB6178" t="s">
        <v>8429</v>
      </c>
      <c r="AG6178" t="s">
        <v>16579</v>
      </c>
      <c r="AH6178" s="24">
        <v>30214</v>
      </c>
      <c r="AI6178" t="s">
        <v>16580</v>
      </c>
      <c r="AJ6178" t="s">
        <v>16582</v>
      </c>
    </row>
    <row r="6179" spans="1:36" ht="17.25" hidden="1" customHeight="1" x14ac:dyDescent="0.2">
      <c r="A6179" s="4" t="s">
        <v>16574</v>
      </c>
      <c r="B6179" t="s">
        <v>8398</v>
      </c>
      <c r="C6179" t="s">
        <v>16575</v>
      </c>
      <c r="E6179" t="s">
        <v>2297</v>
      </c>
      <c r="F6179" t="s">
        <v>86</v>
      </c>
      <c r="G6179" s="5">
        <v>50</v>
      </c>
      <c r="H6179" t="s">
        <v>42</v>
      </c>
      <c r="I6179" t="s">
        <v>65</v>
      </c>
      <c r="J6179" t="s">
        <v>559</v>
      </c>
      <c r="N6179" s="24">
        <v>2001</v>
      </c>
      <c r="R6179" s="7">
        <v>38.111400000000003</v>
      </c>
      <c r="S6179" s="7">
        <v>-89.346699999999998</v>
      </c>
      <c r="T6179" t="s">
        <v>46</v>
      </c>
      <c r="U6179" t="s">
        <v>16576</v>
      </c>
      <c r="V6179" t="s">
        <v>16577</v>
      </c>
      <c r="X6179" t="s">
        <v>9016</v>
      </c>
      <c r="Y6179" t="s">
        <v>3012</v>
      </c>
      <c r="Z6179" t="s">
        <v>3691</v>
      </c>
      <c r="AA6179" t="s">
        <v>16578</v>
      </c>
      <c r="AB6179" t="s">
        <v>8431</v>
      </c>
      <c r="AG6179" t="s">
        <v>16579</v>
      </c>
      <c r="AH6179" s="6">
        <v>30215</v>
      </c>
      <c r="AI6179" t="s">
        <v>16580</v>
      </c>
      <c r="AJ6179" t="s">
        <v>16583</v>
      </c>
    </row>
    <row r="6180" spans="1:36" ht="17.25" hidden="1" customHeight="1" x14ac:dyDescent="0.2">
      <c r="A6180" s="4" t="s">
        <v>16574</v>
      </c>
      <c r="B6180" t="s">
        <v>8398</v>
      </c>
      <c r="C6180" t="s">
        <v>16575</v>
      </c>
      <c r="E6180" t="s">
        <v>3929</v>
      </c>
      <c r="F6180" t="s">
        <v>86</v>
      </c>
      <c r="G6180" s="5">
        <v>50</v>
      </c>
      <c r="H6180" t="s">
        <v>42</v>
      </c>
      <c r="I6180" t="s">
        <v>65</v>
      </c>
      <c r="J6180" t="s">
        <v>559</v>
      </c>
      <c r="N6180" s="24">
        <v>2001</v>
      </c>
      <c r="R6180" s="7">
        <v>38.111400000000003</v>
      </c>
      <c r="S6180" s="7">
        <v>-89.346699999999998</v>
      </c>
      <c r="T6180" t="s">
        <v>46</v>
      </c>
      <c r="U6180" t="s">
        <v>16576</v>
      </c>
      <c r="V6180" t="s">
        <v>16577</v>
      </c>
      <c r="X6180" t="s">
        <v>9016</v>
      </c>
      <c r="Y6180" t="s">
        <v>3012</v>
      </c>
      <c r="Z6180" t="s">
        <v>3691</v>
      </c>
      <c r="AA6180" t="s">
        <v>16578</v>
      </c>
      <c r="AB6180" t="s">
        <v>8726</v>
      </c>
      <c r="AG6180" t="s">
        <v>16579</v>
      </c>
      <c r="AH6180" s="24">
        <v>30216</v>
      </c>
      <c r="AI6180" t="s">
        <v>16580</v>
      </c>
      <c r="AJ6180" t="s">
        <v>16584</v>
      </c>
    </row>
    <row r="6181" spans="1:36" ht="17.25" hidden="1" customHeight="1" x14ac:dyDescent="0.2">
      <c r="A6181" s="4" t="s">
        <v>16585</v>
      </c>
      <c r="B6181" t="s">
        <v>8398</v>
      </c>
      <c r="C6181" t="s">
        <v>16586</v>
      </c>
      <c r="E6181" t="s">
        <v>8629</v>
      </c>
      <c r="F6181" t="s">
        <v>64</v>
      </c>
      <c r="G6181" s="5">
        <v>236</v>
      </c>
      <c r="H6181" t="s">
        <v>42</v>
      </c>
      <c r="I6181" t="s">
        <v>43</v>
      </c>
      <c r="J6181" t="s">
        <v>44</v>
      </c>
      <c r="N6181" s="8">
        <v>2001</v>
      </c>
      <c r="R6181" s="7">
        <v>34.2181</v>
      </c>
      <c r="S6181" s="7">
        <v>-91.902500000000003</v>
      </c>
      <c r="T6181" t="s">
        <v>46</v>
      </c>
      <c r="U6181" t="s">
        <v>16587</v>
      </c>
      <c r="V6181" t="s">
        <v>8583</v>
      </c>
      <c r="X6181" t="s">
        <v>10157</v>
      </c>
      <c r="Y6181" t="s">
        <v>3012</v>
      </c>
      <c r="Z6181" t="s">
        <v>3691</v>
      </c>
      <c r="AA6181" t="s">
        <v>16588</v>
      </c>
      <c r="AB6181" t="s">
        <v>9955</v>
      </c>
      <c r="AG6181" t="s">
        <v>16589</v>
      </c>
      <c r="AH6181" s="8" t="s">
        <v>16590</v>
      </c>
      <c r="AI6181" t="s">
        <v>16591</v>
      </c>
      <c r="AJ6181" t="s">
        <v>16592</v>
      </c>
    </row>
    <row r="6182" spans="1:36" ht="17.25" hidden="1" customHeight="1" x14ac:dyDescent="0.2">
      <c r="A6182" s="4" t="s">
        <v>16593</v>
      </c>
      <c r="B6182" t="s">
        <v>8398</v>
      </c>
      <c r="C6182" t="s">
        <v>16594</v>
      </c>
      <c r="E6182" t="s">
        <v>9530</v>
      </c>
      <c r="F6182" t="s">
        <v>86</v>
      </c>
      <c r="G6182" s="5">
        <v>753</v>
      </c>
      <c r="H6182" t="s">
        <v>677</v>
      </c>
      <c r="I6182" t="s">
        <v>43</v>
      </c>
      <c r="J6182" t="s">
        <v>559</v>
      </c>
      <c r="R6182" s="7">
        <v>31.360942000000001</v>
      </c>
      <c r="S6182" s="7">
        <v>-94.694519999999997</v>
      </c>
      <c r="T6182" t="s">
        <v>46</v>
      </c>
      <c r="U6182" t="s">
        <v>16595</v>
      </c>
      <c r="V6182" t="s">
        <v>16596</v>
      </c>
      <c r="X6182" t="s">
        <v>8584</v>
      </c>
      <c r="Y6182" t="s">
        <v>3012</v>
      </c>
      <c r="Z6182" t="s">
        <v>3691</v>
      </c>
      <c r="AA6182" t="s">
        <v>16597</v>
      </c>
      <c r="AB6182" t="s">
        <v>16598</v>
      </c>
      <c r="AG6182" t="s">
        <v>16599</v>
      </c>
      <c r="AH6182" s="8" t="s">
        <v>16600</v>
      </c>
      <c r="AI6182" t="s">
        <v>16601</v>
      </c>
      <c r="AJ6182" t="s">
        <v>16602</v>
      </c>
    </row>
    <row r="6183" spans="1:36" ht="17.25" hidden="1" customHeight="1" x14ac:dyDescent="0.2">
      <c r="A6183" s="4" t="s">
        <v>16603</v>
      </c>
      <c r="B6183" t="s">
        <v>8398</v>
      </c>
      <c r="C6183" t="s">
        <v>16604</v>
      </c>
      <c r="E6183" t="s">
        <v>565</v>
      </c>
      <c r="F6183" t="s">
        <v>9329</v>
      </c>
      <c r="G6183" s="5">
        <v>82</v>
      </c>
      <c r="H6183" t="s">
        <v>42</v>
      </c>
      <c r="I6183" t="s">
        <v>43</v>
      </c>
      <c r="J6183" t="s">
        <v>559</v>
      </c>
      <c r="N6183" s="8">
        <v>2005</v>
      </c>
      <c r="R6183" s="7">
        <v>40.736611000000003</v>
      </c>
      <c r="S6183" s="7">
        <v>-73.388419999999996</v>
      </c>
      <c r="T6183" t="s">
        <v>46</v>
      </c>
      <c r="U6183" t="s">
        <v>16605</v>
      </c>
      <c r="V6183" t="s">
        <v>9953</v>
      </c>
      <c r="X6183" t="s">
        <v>8437</v>
      </c>
      <c r="Y6183" t="s">
        <v>3012</v>
      </c>
      <c r="Z6183" t="s">
        <v>3691</v>
      </c>
      <c r="AA6183" t="s">
        <v>16606</v>
      </c>
      <c r="AB6183" t="s">
        <v>12007</v>
      </c>
      <c r="AI6183" t="s">
        <v>16607</v>
      </c>
      <c r="AJ6183" t="s">
        <v>16608</v>
      </c>
    </row>
    <row r="6184" spans="1:36" ht="17.25" hidden="1" customHeight="1" x14ac:dyDescent="0.2">
      <c r="A6184" s="4" t="s">
        <v>16634</v>
      </c>
      <c r="B6184" t="s">
        <v>8398</v>
      </c>
      <c r="C6184" t="s">
        <v>16635</v>
      </c>
      <c r="E6184" t="s">
        <v>565</v>
      </c>
      <c r="F6184" t="s">
        <v>64</v>
      </c>
      <c r="G6184" s="5">
        <v>176</v>
      </c>
      <c r="H6184" t="s">
        <v>42</v>
      </c>
      <c r="I6184" t="s">
        <v>43</v>
      </c>
      <c r="J6184" t="s">
        <v>44</v>
      </c>
      <c r="N6184" s="8">
        <v>1990</v>
      </c>
      <c r="R6184" s="7">
        <v>42.456400000000002</v>
      </c>
      <c r="S6184" s="7">
        <v>-73.218100000000007</v>
      </c>
      <c r="T6184" t="s">
        <v>46</v>
      </c>
      <c r="U6184" t="s">
        <v>16636</v>
      </c>
      <c r="V6184" t="s">
        <v>16637</v>
      </c>
      <c r="X6184" t="s">
        <v>8479</v>
      </c>
      <c r="Y6184" t="s">
        <v>3012</v>
      </c>
      <c r="Z6184" t="s">
        <v>3691</v>
      </c>
      <c r="AA6184" t="s">
        <v>16638</v>
      </c>
      <c r="AB6184" t="s">
        <v>14623</v>
      </c>
      <c r="AG6184" t="s">
        <v>16639</v>
      </c>
      <c r="AH6184" s="8" t="s">
        <v>16640</v>
      </c>
      <c r="AI6184" t="s">
        <v>16641</v>
      </c>
      <c r="AJ6184" t="s">
        <v>16642</v>
      </c>
    </row>
    <row r="6185" spans="1:36" ht="17.25" hidden="1" customHeight="1" x14ac:dyDescent="0.2">
      <c r="A6185" s="4" t="s">
        <v>16643</v>
      </c>
      <c r="B6185" t="s">
        <v>8398</v>
      </c>
      <c r="C6185" t="s">
        <v>16644</v>
      </c>
      <c r="E6185" t="s">
        <v>8462</v>
      </c>
      <c r="F6185" t="s">
        <v>9329</v>
      </c>
      <c r="G6185" s="5">
        <v>61</v>
      </c>
      <c r="H6185" t="s">
        <v>42</v>
      </c>
      <c r="I6185" t="s">
        <v>65</v>
      </c>
      <c r="J6185" t="s">
        <v>559</v>
      </c>
      <c r="N6185" s="24">
        <v>2004</v>
      </c>
      <c r="R6185" s="7">
        <v>40.6447</v>
      </c>
      <c r="S6185" s="7">
        <v>-73.568299999999994</v>
      </c>
      <c r="T6185" t="s">
        <v>46</v>
      </c>
      <c r="U6185" t="s">
        <v>3677</v>
      </c>
      <c r="V6185" t="s">
        <v>3666</v>
      </c>
      <c r="X6185" t="s">
        <v>8437</v>
      </c>
      <c r="Y6185" t="s">
        <v>3012</v>
      </c>
      <c r="Z6185" t="s">
        <v>3691</v>
      </c>
      <c r="AA6185" t="s">
        <v>16645</v>
      </c>
      <c r="AB6185" t="s">
        <v>8463</v>
      </c>
      <c r="AI6185" t="s">
        <v>16646</v>
      </c>
      <c r="AJ6185" t="s">
        <v>16647</v>
      </c>
    </row>
    <row r="6186" spans="1:36" ht="17.25" hidden="1" customHeight="1" x14ac:dyDescent="0.2">
      <c r="A6186" s="4" t="s">
        <v>17003</v>
      </c>
      <c r="B6186" t="s">
        <v>8398</v>
      </c>
      <c r="C6186" t="s">
        <v>17004</v>
      </c>
      <c r="E6186" t="s">
        <v>58</v>
      </c>
      <c r="F6186" t="s">
        <v>86</v>
      </c>
      <c r="G6186" s="5">
        <v>66</v>
      </c>
      <c r="H6186" t="s">
        <v>42</v>
      </c>
      <c r="I6186" t="s">
        <v>240</v>
      </c>
      <c r="J6186" t="s">
        <v>559</v>
      </c>
      <c r="N6186" s="24">
        <v>1962</v>
      </c>
      <c r="R6186" s="7">
        <v>35.170999999999999</v>
      </c>
      <c r="S6186" s="7">
        <v>-106.6019</v>
      </c>
      <c r="T6186" t="s">
        <v>46</v>
      </c>
      <c r="U6186" t="s">
        <v>17005</v>
      </c>
      <c r="V6186" t="s">
        <v>17006</v>
      </c>
      <c r="X6186" t="s">
        <v>8528</v>
      </c>
      <c r="Y6186" t="s">
        <v>3012</v>
      </c>
      <c r="Z6186" t="s">
        <v>3691</v>
      </c>
      <c r="AA6186" t="s">
        <v>17007</v>
      </c>
      <c r="AB6186" t="s">
        <v>8595</v>
      </c>
      <c r="AH6186" s="27"/>
      <c r="AI6186" t="s">
        <v>17008</v>
      </c>
      <c r="AJ6186" t="s">
        <v>17009</v>
      </c>
    </row>
    <row r="6187" spans="1:36" ht="17.25" hidden="1" customHeight="1" x14ac:dyDescent="0.2">
      <c r="A6187" s="4" t="s">
        <v>17449</v>
      </c>
      <c r="B6187" t="s">
        <v>8398</v>
      </c>
      <c r="C6187" t="s">
        <v>17450</v>
      </c>
      <c r="E6187" t="s">
        <v>40</v>
      </c>
      <c r="F6187" t="s">
        <v>86</v>
      </c>
      <c r="G6187" s="5">
        <v>239</v>
      </c>
      <c r="H6187" t="s">
        <v>42</v>
      </c>
      <c r="I6187" t="s">
        <v>240</v>
      </c>
      <c r="J6187" t="s">
        <v>559</v>
      </c>
      <c r="N6187" s="24">
        <v>1962</v>
      </c>
      <c r="P6187" s="24">
        <v>2024</v>
      </c>
      <c r="R6187" s="7">
        <v>30.0242</v>
      </c>
      <c r="S6187" s="7">
        <v>-93.878</v>
      </c>
      <c r="T6187" t="s">
        <v>46</v>
      </c>
      <c r="U6187" t="s">
        <v>9133</v>
      </c>
      <c r="V6187" t="s">
        <v>9133</v>
      </c>
      <c r="X6187" t="s">
        <v>8584</v>
      </c>
      <c r="Y6187" t="s">
        <v>3012</v>
      </c>
      <c r="Z6187" t="s">
        <v>3691</v>
      </c>
      <c r="AA6187" t="s">
        <v>17451</v>
      </c>
      <c r="AB6187" t="s">
        <v>8690</v>
      </c>
      <c r="AG6187" t="s">
        <v>17452</v>
      </c>
      <c r="AH6187" s="6">
        <v>18444</v>
      </c>
      <c r="AI6187" t="s">
        <v>17453</v>
      </c>
      <c r="AJ6187" t="s">
        <v>17454</v>
      </c>
    </row>
    <row r="6188" spans="1:36" ht="17.25" hidden="1" customHeight="1" x14ac:dyDescent="0.2">
      <c r="A6188" s="4" t="s">
        <v>37391</v>
      </c>
      <c r="B6188" t="s">
        <v>37376</v>
      </c>
      <c r="C6188" t="s">
        <v>37392</v>
      </c>
      <c r="E6188" t="s">
        <v>40</v>
      </c>
      <c r="F6188" t="s">
        <v>86</v>
      </c>
      <c r="G6188" s="5">
        <v>25</v>
      </c>
      <c r="H6188" t="s">
        <v>42</v>
      </c>
      <c r="I6188" t="s">
        <v>240</v>
      </c>
      <c r="J6188" t="s">
        <v>44</v>
      </c>
      <c r="K6188" t="s">
        <v>87</v>
      </c>
      <c r="N6188" s="24">
        <v>1962</v>
      </c>
      <c r="R6188" s="7">
        <v>42.541289999999996</v>
      </c>
      <c r="S6188" s="7">
        <v>27.338750000000001</v>
      </c>
      <c r="T6188" t="s">
        <v>46</v>
      </c>
      <c r="U6188" t="s">
        <v>37393</v>
      </c>
      <c r="X6188" t="s">
        <v>37393</v>
      </c>
      <c r="Y6188" t="s">
        <v>36708</v>
      </c>
      <c r="Z6188" t="s">
        <v>36915</v>
      </c>
      <c r="AA6188" t="s">
        <v>37394</v>
      </c>
      <c r="AC6188" t="s">
        <v>37395</v>
      </c>
      <c r="AD6188" t="s">
        <v>880</v>
      </c>
      <c r="AE6188" t="s">
        <v>881</v>
      </c>
      <c r="AG6188" t="s">
        <v>37396</v>
      </c>
      <c r="AH6188" s="27">
        <v>1177079</v>
      </c>
      <c r="AI6188" t="s">
        <v>37397</v>
      </c>
      <c r="AJ6188" t="s">
        <v>37398</v>
      </c>
    </row>
    <row r="6189" spans="1:36" ht="17.25" hidden="1" customHeight="1" x14ac:dyDescent="0.2">
      <c r="A6189" s="4" t="s">
        <v>16658</v>
      </c>
      <c r="B6189" t="s">
        <v>8398</v>
      </c>
      <c r="C6189" t="s">
        <v>16659</v>
      </c>
      <c r="E6189" t="s">
        <v>870</v>
      </c>
      <c r="F6189" t="s">
        <v>8581</v>
      </c>
      <c r="G6189" s="5">
        <v>987</v>
      </c>
      <c r="H6189" t="s">
        <v>42</v>
      </c>
      <c r="I6189" t="s">
        <v>43</v>
      </c>
      <c r="J6189" t="s">
        <v>44</v>
      </c>
      <c r="N6189" s="8">
        <v>2004</v>
      </c>
      <c r="R6189" s="7">
        <v>30.3217</v>
      </c>
      <c r="S6189" s="7">
        <v>-91.234700000000004</v>
      </c>
      <c r="T6189" t="s">
        <v>46</v>
      </c>
      <c r="U6189" t="s">
        <v>9062</v>
      </c>
      <c r="V6189" t="s">
        <v>9063</v>
      </c>
      <c r="X6189" t="s">
        <v>8512</v>
      </c>
      <c r="Y6189" t="s">
        <v>3012</v>
      </c>
      <c r="Z6189" t="s">
        <v>3691</v>
      </c>
      <c r="AA6189" t="s">
        <v>16660</v>
      </c>
      <c r="AB6189" t="s">
        <v>16661</v>
      </c>
      <c r="AG6189" t="s">
        <v>16662</v>
      </c>
      <c r="AH6189" s="8" t="s">
        <v>16663</v>
      </c>
      <c r="AI6189" t="s">
        <v>16664</v>
      </c>
      <c r="AJ6189" t="s">
        <v>16665</v>
      </c>
    </row>
    <row r="6190" spans="1:36" ht="17.25" hidden="1" customHeight="1" x14ac:dyDescent="0.2">
      <c r="A6190" s="4" t="s">
        <v>16666</v>
      </c>
      <c r="B6190" t="s">
        <v>8398</v>
      </c>
      <c r="C6190" t="s">
        <v>16667</v>
      </c>
      <c r="E6190" t="s">
        <v>58</v>
      </c>
      <c r="F6190" t="s">
        <v>64</v>
      </c>
      <c r="G6190" s="5">
        <v>97</v>
      </c>
      <c r="H6190" t="s">
        <v>42</v>
      </c>
      <c r="I6190" t="s">
        <v>65</v>
      </c>
      <c r="J6190" t="s">
        <v>559</v>
      </c>
      <c r="N6190" s="24">
        <v>1994</v>
      </c>
      <c r="R6190" s="7">
        <v>41.557200000000002</v>
      </c>
      <c r="S6190" s="7">
        <v>-93.524199999999993</v>
      </c>
      <c r="T6190" t="s">
        <v>46</v>
      </c>
      <c r="U6190" t="s">
        <v>11337</v>
      </c>
      <c r="V6190" t="s">
        <v>9816</v>
      </c>
      <c r="X6190" t="s">
        <v>8724</v>
      </c>
      <c r="Y6190" t="s">
        <v>3012</v>
      </c>
      <c r="Z6190" t="s">
        <v>3691</v>
      </c>
      <c r="AA6190" t="s">
        <v>16668</v>
      </c>
      <c r="AB6190" t="s">
        <v>8595</v>
      </c>
      <c r="AG6190" t="s">
        <v>16669</v>
      </c>
      <c r="AH6190" s="24">
        <v>16638</v>
      </c>
      <c r="AI6190" t="s">
        <v>16670</v>
      </c>
      <c r="AJ6190" t="s">
        <v>16671</v>
      </c>
    </row>
    <row r="6191" spans="1:36" ht="17.25" hidden="1" customHeight="1" x14ac:dyDescent="0.2">
      <c r="A6191" s="4" t="s">
        <v>16672</v>
      </c>
      <c r="B6191" t="s">
        <v>8398</v>
      </c>
      <c r="C6191" t="s">
        <v>16673</v>
      </c>
      <c r="E6191" t="s">
        <v>4760</v>
      </c>
      <c r="F6191" t="s">
        <v>64</v>
      </c>
      <c r="G6191" s="5">
        <v>168</v>
      </c>
      <c r="H6191" t="s">
        <v>42</v>
      </c>
      <c r="I6191" t="s">
        <v>65</v>
      </c>
      <c r="J6191" t="s">
        <v>559</v>
      </c>
      <c r="N6191" s="24">
        <v>2001</v>
      </c>
      <c r="R6191" s="7">
        <v>43.799446000000003</v>
      </c>
      <c r="S6191" s="7">
        <v>-92.682869999999994</v>
      </c>
      <c r="T6191" t="s">
        <v>46</v>
      </c>
      <c r="U6191" t="s">
        <v>16674</v>
      </c>
      <c r="V6191" t="s">
        <v>16675</v>
      </c>
      <c r="X6191" t="s">
        <v>9464</v>
      </c>
      <c r="Y6191" t="s">
        <v>3012</v>
      </c>
      <c r="Z6191" t="s">
        <v>3691</v>
      </c>
      <c r="AA6191" t="s">
        <v>16676</v>
      </c>
      <c r="AB6191" t="s">
        <v>10533</v>
      </c>
      <c r="AG6191" t="s">
        <v>16677</v>
      </c>
      <c r="AH6191" s="6">
        <v>21889</v>
      </c>
      <c r="AI6191" t="s">
        <v>16678</v>
      </c>
      <c r="AJ6191" t="s">
        <v>16679</v>
      </c>
    </row>
    <row r="6192" spans="1:36" ht="17.25" hidden="1" customHeight="1" x14ac:dyDescent="0.2">
      <c r="A6192" s="4" t="s">
        <v>16672</v>
      </c>
      <c r="B6192" t="s">
        <v>8398</v>
      </c>
      <c r="C6192" t="s">
        <v>16673</v>
      </c>
      <c r="E6192" t="s">
        <v>4762</v>
      </c>
      <c r="F6192" t="s">
        <v>64</v>
      </c>
      <c r="G6192" s="5">
        <v>168</v>
      </c>
      <c r="H6192" t="s">
        <v>42</v>
      </c>
      <c r="I6192" t="s">
        <v>65</v>
      </c>
      <c r="J6192" t="s">
        <v>559</v>
      </c>
      <c r="N6192" s="24">
        <v>2001</v>
      </c>
      <c r="R6192" s="7">
        <v>43.799446000000003</v>
      </c>
      <c r="S6192" s="7">
        <v>-92.682869999999994</v>
      </c>
      <c r="T6192" t="s">
        <v>46</v>
      </c>
      <c r="U6192" t="s">
        <v>16674</v>
      </c>
      <c r="V6192" t="s">
        <v>16675</v>
      </c>
      <c r="X6192" t="s">
        <v>9464</v>
      </c>
      <c r="Y6192" t="s">
        <v>3012</v>
      </c>
      <c r="Z6192" t="s">
        <v>3691</v>
      </c>
      <c r="AA6192" t="s">
        <v>16676</v>
      </c>
      <c r="AB6192" t="s">
        <v>10538</v>
      </c>
      <c r="AG6192" t="s">
        <v>16677</v>
      </c>
      <c r="AH6192" s="6">
        <v>21890</v>
      </c>
      <c r="AI6192" t="s">
        <v>16678</v>
      </c>
      <c r="AJ6192" t="s">
        <v>16680</v>
      </c>
    </row>
    <row r="6193" spans="1:36" ht="17.25" hidden="1" customHeight="1" x14ac:dyDescent="0.2">
      <c r="A6193" s="4" t="s">
        <v>16672</v>
      </c>
      <c r="B6193" t="s">
        <v>8398</v>
      </c>
      <c r="C6193" t="s">
        <v>16673</v>
      </c>
      <c r="E6193" t="s">
        <v>4764</v>
      </c>
      <c r="F6193" t="s">
        <v>64</v>
      </c>
      <c r="G6193" s="5">
        <v>133</v>
      </c>
      <c r="H6193" t="s">
        <v>42</v>
      </c>
      <c r="I6193" t="s">
        <v>65</v>
      </c>
      <c r="J6193" t="s">
        <v>559</v>
      </c>
      <c r="N6193" s="24">
        <v>2002</v>
      </c>
      <c r="R6193" s="7">
        <v>43.799446000000003</v>
      </c>
      <c r="S6193" s="7">
        <v>-92.682869999999994</v>
      </c>
      <c r="T6193" t="s">
        <v>46</v>
      </c>
      <c r="U6193" t="s">
        <v>16674</v>
      </c>
      <c r="V6193" t="s">
        <v>16675</v>
      </c>
      <c r="X6193" t="s">
        <v>9464</v>
      </c>
      <c r="Y6193" t="s">
        <v>3012</v>
      </c>
      <c r="Z6193" t="s">
        <v>3691</v>
      </c>
      <c r="AA6193" t="s">
        <v>16676</v>
      </c>
      <c r="AB6193" t="s">
        <v>10540</v>
      </c>
      <c r="AG6193" t="s">
        <v>16677</v>
      </c>
      <c r="AH6193" s="6">
        <v>21891</v>
      </c>
      <c r="AI6193" t="s">
        <v>16678</v>
      </c>
      <c r="AJ6193" t="s">
        <v>16681</v>
      </c>
    </row>
    <row r="6194" spans="1:36" ht="17.25" hidden="1" customHeight="1" x14ac:dyDescent="0.2">
      <c r="A6194" s="4" t="s">
        <v>16682</v>
      </c>
      <c r="B6194" t="s">
        <v>8398</v>
      </c>
      <c r="C6194" t="s">
        <v>16683</v>
      </c>
      <c r="E6194" t="s">
        <v>40</v>
      </c>
      <c r="F6194" t="s">
        <v>64</v>
      </c>
      <c r="G6194" s="5">
        <v>172</v>
      </c>
      <c r="H6194" t="s">
        <v>42</v>
      </c>
      <c r="I6194" t="s">
        <v>65</v>
      </c>
      <c r="J6194" t="s">
        <v>559</v>
      </c>
      <c r="N6194" s="24">
        <v>2002</v>
      </c>
      <c r="R6194" s="7">
        <v>39.332500000000003</v>
      </c>
      <c r="S6194" s="7">
        <v>-81.364199999999997</v>
      </c>
      <c r="T6194" t="s">
        <v>46</v>
      </c>
      <c r="U6194" t="s">
        <v>16684</v>
      </c>
      <c r="V6194" t="s">
        <v>16685</v>
      </c>
      <c r="X6194" t="s">
        <v>9054</v>
      </c>
      <c r="Y6194" t="s">
        <v>3012</v>
      </c>
      <c r="Z6194" t="s">
        <v>3691</v>
      </c>
      <c r="AA6194" t="s">
        <v>16686</v>
      </c>
      <c r="AB6194" t="s">
        <v>8690</v>
      </c>
      <c r="AH6194" s="27"/>
      <c r="AI6194" t="s">
        <v>16687</v>
      </c>
      <c r="AJ6194" t="s">
        <v>16688</v>
      </c>
    </row>
    <row r="6195" spans="1:36" ht="17.25" hidden="1" customHeight="1" x14ac:dyDescent="0.2">
      <c r="A6195" s="4" t="s">
        <v>16682</v>
      </c>
      <c r="B6195" t="s">
        <v>8398</v>
      </c>
      <c r="C6195" t="s">
        <v>16683</v>
      </c>
      <c r="E6195" t="s">
        <v>56</v>
      </c>
      <c r="F6195" t="s">
        <v>64</v>
      </c>
      <c r="G6195" s="5">
        <v>172</v>
      </c>
      <c r="H6195" t="s">
        <v>42</v>
      </c>
      <c r="I6195" t="s">
        <v>65</v>
      </c>
      <c r="J6195" t="s">
        <v>559</v>
      </c>
      <c r="N6195" s="24">
        <v>2002</v>
      </c>
      <c r="R6195" s="7">
        <v>39.332500000000003</v>
      </c>
      <c r="S6195" s="7">
        <v>-81.364199999999997</v>
      </c>
      <c r="T6195" t="s">
        <v>46</v>
      </c>
      <c r="U6195" t="s">
        <v>16684</v>
      </c>
      <c r="V6195" t="s">
        <v>16685</v>
      </c>
      <c r="X6195" t="s">
        <v>9054</v>
      </c>
      <c r="Y6195" t="s">
        <v>3012</v>
      </c>
      <c r="Z6195" t="s">
        <v>3691</v>
      </c>
      <c r="AA6195" t="s">
        <v>16686</v>
      </c>
      <c r="AB6195" t="s">
        <v>8503</v>
      </c>
      <c r="AH6195" s="27"/>
      <c r="AI6195" t="s">
        <v>16687</v>
      </c>
      <c r="AJ6195" t="s">
        <v>16689</v>
      </c>
    </row>
    <row r="6196" spans="1:36" ht="17.25" hidden="1" customHeight="1" x14ac:dyDescent="0.2">
      <c r="A6196" s="4" t="s">
        <v>16699</v>
      </c>
      <c r="B6196" t="s">
        <v>8398</v>
      </c>
      <c r="C6196" t="s">
        <v>16700</v>
      </c>
      <c r="E6196" t="s">
        <v>191</v>
      </c>
      <c r="F6196" t="s">
        <v>86</v>
      </c>
      <c r="G6196" s="5">
        <v>61</v>
      </c>
      <c r="H6196" t="s">
        <v>42</v>
      </c>
      <c r="I6196" t="s">
        <v>65</v>
      </c>
      <c r="J6196" t="s">
        <v>559</v>
      </c>
      <c r="N6196" s="24">
        <v>2003</v>
      </c>
      <c r="R6196" s="7">
        <v>36.719790000000003</v>
      </c>
      <c r="S6196" s="7">
        <v>-97.085759999999993</v>
      </c>
      <c r="T6196" t="s">
        <v>46</v>
      </c>
      <c r="U6196" t="s">
        <v>10387</v>
      </c>
      <c r="V6196" t="s">
        <v>10388</v>
      </c>
      <c r="X6196" t="s">
        <v>8734</v>
      </c>
      <c r="Y6196" t="s">
        <v>3012</v>
      </c>
      <c r="Z6196" t="s">
        <v>3691</v>
      </c>
      <c r="AA6196" t="s">
        <v>16701</v>
      </c>
      <c r="AB6196" t="s">
        <v>8414</v>
      </c>
      <c r="AH6196" s="27"/>
      <c r="AI6196" t="s">
        <v>16702</v>
      </c>
      <c r="AJ6196" t="s">
        <v>16703</v>
      </c>
    </row>
    <row r="6197" spans="1:36" ht="17.25" hidden="1" customHeight="1" x14ac:dyDescent="0.2">
      <c r="A6197" s="4" t="s">
        <v>16699</v>
      </c>
      <c r="B6197" t="s">
        <v>8398</v>
      </c>
      <c r="C6197" t="s">
        <v>16700</v>
      </c>
      <c r="E6197" t="s">
        <v>565</v>
      </c>
      <c r="F6197" t="s">
        <v>86</v>
      </c>
      <c r="G6197" s="5">
        <v>74</v>
      </c>
      <c r="H6197" t="s">
        <v>42</v>
      </c>
      <c r="I6197" t="s">
        <v>43</v>
      </c>
      <c r="J6197" t="s">
        <v>559</v>
      </c>
      <c r="N6197" s="24">
        <v>1995</v>
      </c>
      <c r="R6197" s="7">
        <v>36.719790000000003</v>
      </c>
      <c r="S6197" s="7">
        <v>-97.085759999999993</v>
      </c>
      <c r="T6197" t="s">
        <v>46</v>
      </c>
      <c r="U6197" t="s">
        <v>10387</v>
      </c>
      <c r="V6197" t="s">
        <v>10388</v>
      </c>
      <c r="X6197" t="s">
        <v>8734</v>
      </c>
      <c r="Y6197" t="s">
        <v>3012</v>
      </c>
      <c r="Z6197" t="s">
        <v>3691</v>
      </c>
      <c r="AA6197" t="s">
        <v>16701</v>
      </c>
      <c r="AB6197" t="s">
        <v>12583</v>
      </c>
      <c r="AI6197" t="s">
        <v>16702</v>
      </c>
      <c r="AJ6197" t="s">
        <v>16704</v>
      </c>
    </row>
    <row r="6198" spans="1:36" ht="17.25" hidden="1" customHeight="1" x14ac:dyDescent="0.2">
      <c r="A6198" s="4" t="s">
        <v>37428</v>
      </c>
      <c r="B6198" t="s">
        <v>37376</v>
      </c>
      <c r="C6198" t="s">
        <v>37429</v>
      </c>
      <c r="E6198" t="s">
        <v>1157</v>
      </c>
      <c r="F6198" t="s">
        <v>86</v>
      </c>
      <c r="G6198" s="29">
        <v>50</v>
      </c>
      <c r="H6198" t="s">
        <v>42</v>
      </c>
      <c r="I6198" t="s">
        <v>240</v>
      </c>
      <c r="J6198" t="s">
        <v>44</v>
      </c>
      <c r="N6198" s="24">
        <v>1962</v>
      </c>
      <c r="R6198" s="7">
        <v>42.718890000000002</v>
      </c>
      <c r="S6198" s="7">
        <v>23.320869999999999</v>
      </c>
      <c r="T6198" t="s">
        <v>46</v>
      </c>
      <c r="U6198" t="s">
        <v>37419</v>
      </c>
      <c r="X6198" t="s">
        <v>37420</v>
      </c>
      <c r="Y6198" t="s">
        <v>36708</v>
      </c>
      <c r="Z6198" t="s">
        <v>36915</v>
      </c>
      <c r="AG6198" t="s">
        <v>37430</v>
      </c>
      <c r="AH6198" s="8">
        <v>1261158</v>
      </c>
      <c r="AI6198" t="s">
        <v>37431</v>
      </c>
      <c r="AJ6198" t="s">
        <v>37432</v>
      </c>
    </row>
    <row r="6199" spans="1:36" ht="17.25" hidden="1" customHeight="1" x14ac:dyDescent="0.2">
      <c r="A6199" s="4" t="s">
        <v>41093</v>
      </c>
      <c r="B6199" t="s">
        <v>40703</v>
      </c>
      <c r="C6199" t="s">
        <v>41094</v>
      </c>
      <c r="E6199" t="s">
        <v>719</v>
      </c>
      <c r="F6199" t="s">
        <v>41095</v>
      </c>
      <c r="G6199" s="29">
        <v>70</v>
      </c>
      <c r="H6199" t="s">
        <v>42</v>
      </c>
      <c r="I6199" t="s">
        <v>240</v>
      </c>
      <c r="J6199" t="s">
        <v>44</v>
      </c>
      <c r="N6199" s="24">
        <v>1962</v>
      </c>
      <c r="R6199" s="7">
        <v>37.054600000000001</v>
      </c>
      <c r="S6199" s="7">
        <v>14.276899999999999</v>
      </c>
      <c r="T6199" t="s">
        <v>46</v>
      </c>
      <c r="U6199" t="s">
        <v>41096</v>
      </c>
      <c r="X6199" t="s">
        <v>41097</v>
      </c>
      <c r="Y6199" t="s">
        <v>36708</v>
      </c>
      <c r="Z6199" t="s">
        <v>36709</v>
      </c>
      <c r="AD6199" t="s">
        <v>880</v>
      </c>
      <c r="AE6199" t="s">
        <v>881</v>
      </c>
      <c r="AG6199" t="s">
        <v>41098</v>
      </c>
      <c r="AH6199" s="27">
        <v>1116427</v>
      </c>
      <c r="AI6199" t="s">
        <v>41099</v>
      </c>
      <c r="AJ6199" t="s">
        <v>41100</v>
      </c>
    </row>
    <row r="6200" spans="1:36" ht="17.25" hidden="1" customHeight="1" x14ac:dyDescent="0.2">
      <c r="A6200" s="4" t="s">
        <v>16724</v>
      </c>
      <c r="B6200" t="s">
        <v>8398</v>
      </c>
      <c r="C6200" t="s">
        <v>16725</v>
      </c>
      <c r="E6200" t="s">
        <v>703</v>
      </c>
      <c r="F6200" t="s">
        <v>9329</v>
      </c>
      <c r="G6200" s="5">
        <v>53</v>
      </c>
      <c r="H6200" t="s">
        <v>42</v>
      </c>
      <c r="I6200" t="s">
        <v>65</v>
      </c>
      <c r="J6200" t="s">
        <v>559</v>
      </c>
      <c r="N6200" s="24">
        <v>2002</v>
      </c>
      <c r="R6200" s="7">
        <v>40.949696000000003</v>
      </c>
      <c r="S6200" s="7">
        <v>-73.078509999999994</v>
      </c>
      <c r="T6200" t="s">
        <v>46</v>
      </c>
      <c r="U6200" t="s">
        <v>16726</v>
      </c>
      <c r="V6200" t="s">
        <v>9953</v>
      </c>
      <c r="X6200" t="s">
        <v>8437</v>
      </c>
      <c r="Y6200" t="s">
        <v>3012</v>
      </c>
      <c r="Z6200" t="s">
        <v>3691</v>
      </c>
      <c r="AA6200" t="s">
        <v>16727</v>
      </c>
      <c r="AB6200" t="s">
        <v>8916</v>
      </c>
      <c r="AH6200" s="27"/>
      <c r="AI6200" t="s">
        <v>16728</v>
      </c>
      <c r="AJ6200" t="s">
        <v>16731</v>
      </c>
    </row>
    <row r="6201" spans="1:36" ht="17.25" hidden="1" customHeight="1" x14ac:dyDescent="0.2">
      <c r="A6201" s="4" t="s">
        <v>16724</v>
      </c>
      <c r="B6201" t="s">
        <v>8398</v>
      </c>
      <c r="C6201" t="s">
        <v>16725</v>
      </c>
      <c r="E6201" t="s">
        <v>738</v>
      </c>
      <c r="F6201" t="s">
        <v>9329</v>
      </c>
      <c r="G6201" s="5">
        <v>53</v>
      </c>
      <c r="H6201" t="s">
        <v>42</v>
      </c>
      <c r="I6201" t="s">
        <v>65</v>
      </c>
      <c r="J6201" t="s">
        <v>559</v>
      </c>
      <c r="N6201" s="24">
        <v>2002</v>
      </c>
      <c r="R6201" s="7">
        <v>40.949696000000003</v>
      </c>
      <c r="S6201" s="7">
        <v>-73.078509999999994</v>
      </c>
      <c r="T6201" t="s">
        <v>46</v>
      </c>
      <c r="U6201" t="s">
        <v>16726</v>
      </c>
      <c r="V6201" t="s">
        <v>9953</v>
      </c>
      <c r="X6201" t="s">
        <v>8437</v>
      </c>
      <c r="Y6201" t="s">
        <v>3012</v>
      </c>
      <c r="Z6201" t="s">
        <v>3691</v>
      </c>
      <c r="AA6201" t="s">
        <v>16727</v>
      </c>
      <c r="AB6201" t="s">
        <v>8803</v>
      </c>
      <c r="AI6201" t="s">
        <v>16728</v>
      </c>
      <c r="AJ6201" t="s">
        <v>16732</v>
      </c>
    </row>
    <row r="6202" spans="1:36" ht="17.25" hidden="1" customHeight="1" x14ac:dyDescent="0.2">
      <c r="A6202" s="4" t="s">
        <v>16733</v>
      </c>
      <c r="B6202" t="s">
        <v>8398</v>
      </c>
      <c r="C6202" t="s">
        <v>16734</v>
      </c>
      <c r="E6202" t="s">
        <v>16735</v>
      </c>
      <c r="F6202" t="s">
        <v>86</v>
      </c>
      <c r="G6202" s="5">
        <v>604</v>
      </c>
      <c r="H6202" t="s">
        <v>42</v>
      </c>
      <c r="I6202" t="s">
        <v>43</v>
      </c>
      <c r="J6202" t="s">
        <v>559</v>
      </c>
      <c r="M6202" t="s">
        <v>5341</v>
      </c>
      <c r="N6202" s="8">
        <v>2008</v>
      </c>
      <c r="R6202" s="7">
        <v>43.3842</v>
      </c>
      <c r="S6202" s="7">
        <v>-87.868899999999996</v>
      </c>
      <c r="T6202" t="s">
        <v>46</v>
      </c>
      <c r="U6202" t="s">
        <v>16736</v>
      </c>
      <c r="V6202" t="s">
        <v>16737</v>
      </c>
      <c r="X6202" t="s">
        <v>8676</v>
      </c>
      <c r="Y6202" t="s">
        <v>3012</v>
      </c>
      <c r="Z6202" t="s">
        <v>3691</v>
      </c>
      <c r="AA6202" t="s">
        <v>16738</v>
      </c>
      <c r="AB6202" t="s">
        <v>16739</v>
      </c>
      <c r="AG6202" t="s">
        <v>16740</v>
      </c>
      <c r="AH6202" s="27" t="s">
        <v>16741</v>
      </c>
      <c r="AI6202" t="s">
        <v>16742</v>
      </c>
      <c r="AJ6202" t="s">
        <v>16743</v>
      </c>
    </row>
    <row r="6203" spans="1:36" ht="17.25" hidden="1" customHeight="1" x14ac:dyDescent="0.2">
      <c r="A6203" s="4" t="s">
        <v>16733</v>
      </c>
      <c r="B6203" t="s">
        <v>8398</v>
      </c>
      <c r="C6203" t="s">
        <v>16734</v>
      </c>
      <c r="E6203" t="s">
        <v>16744</v>
      </c>
      <c r="F6203" t="s">
        <v>86</v>
      </c>
      <c r="G6203" s="5">
        <v>604</v>
      </c>
      <c r="H6203" t="s">
        <v>42</v>
      </c>
      <c r="I6203" t="s">
        <v>43</v>
      </c>
      <c r="J6203" t="s">
        <v>559</v>
      </c>
      <c r="M6203" t="s">
        <v>5341</v>
      </c>
      <c r="N6203" s="8">
        <v>2005</v>
      </c>
      <c r="R6203" s="7">
        <v>43.3842</v>
      </c>
      <c r="S6203" s="7">
        <v>-87.868899999999996</v>
      </c>
      <c r="T6203" t="s">
        <v>46</v>
      </c>
      <c r="U6203" t="s">
        <v>16736</v>
      </c>
      <c r="V6203" t="s">
        <v>16737</v>
      </c>
      <c r="X6203" t="s">
        <v>8676</v>
      </c>
      <c r="Y6203" t="s">
        <v>3012</v>
      </c>
      <c r="Z6203" t="s">
        <v>3691</v>
      </c>
      <c r="AA6203" t="s">
        <v>16738</v>
      </c>
      <c r="AB6203" t="s">
        <v>16745</v>
      </c>
      <c r="AG6203" t="s">
        <v>16740</v>
      </c>
      <c r="AH6203" s="27" t="s">
        <v>16746</v>
      </c>
      <c r="AI6203" t="s">
        <v>16742</v>
      </c>
      <c r="AJ6203" t="s">
        <v>16747</v>
      </c>
    </row>
    <row r="6204" spans="1:36" ht="17.25" hidden="1" customHeight="1" x14ac:dyDescent="0.2">
      <c r="A6204" s="4" t="s">
        <v>16748</v>
      </c>
      <c r="B6204" t="s">
        <v>8398</v>
      </c>
      <c r="C6204" t="s">
        <v>16749</v>
      </c>
      <c r="E6204" t="s">
        <v>10226</v>
      </c>
      <c r="F6204" t="s">
        <v>86</v>
      </c>
      <c r="G6204" s="5">
        <v>483</v>
      </c>
      <c r="H6204" t="s">
        <v>42</v>
      </c>
      <c r="I6204" t="s">
        <v>43</v>
      </c>
      <c r="J6204" t="s">
        <v>559</v>
      </c>
      <c r="N6204" s="8">
        <v>2007</v>
      </c>
      <c r="R6204" s="7">
        <v>46.178939999999997</v>
      </c>
      <c r="S6204" s="7">
        <v>-123.172</v>
      </c>
      <c r="T6204" t="s">
        <v>46</v>
      </c>
      <c r="U6204" t="s">
        <v>9281</v>
      </c>
      <c r="V6204" t="s">
        <v>9282</v>
      </c>
      <c r="X6204" t="s">
        <v>9283</v>
      </c>
      <c r="Y6204" t="s">
        <v>3012</v>
      </c>
      <c r="Z6204" t="s">
        <v>3691</v>
      </c>
      <c r="AA6204" t="s">
        <v>16750</v>
      </c>
      <c r="AB6204" t="s">
        <v>8633</v>
      </c>
      <c r="AH6204" s="27"/>
      <c r="AI6204" t="s">
        <v>16751</v>
      </c>
      <c r="AJ6204" t="s">
        <v>16752</v>
      </c>
    </row>
    <row r="6205" spans="1:36" ht="17.25" hidden="1" customHeight="1" x14ac:dyDescent="0.2">
      <c r="A6205" s="4" t="s">
        <v>16753</v>
      </c>
      <c r="B6205" t="s">
        <v>8398</v>
      </c>
      <c r="C6205" t="s">
        <v>16754</v>
      </c>
      <c r="E6205" t="s">
        <v>16755</v>
      </c>
      <c r="F6205" t="s">
        <v>64</v>
      </c>
      <c r="G6205" s="5">
        <v>613</v>
      </c>
      <c r="H6205" t="s">
        <v>42</v>
      </c>
      <c r="I6205" t="s">
        <v>43</v>
      </c>
      <c r="J6205" t="s">
        <v>559</v>
      </c>
      <c r="N6205" s="8">
        <v>2003</v>
      </c>
      <c r="R6205" s="7">
        <v>38.536700000000003</v>
      </c>
      <c r="S6205" s="7">
        <v>-77.280600000000007</v>
      </c>
      <c r="T6205" t="s">
        <v>46</v>
      </c>
      <c r="U6205" t="s">
        <v>16756</v>
      </c>
      <c r="V6205" t="s">
        <v>16757</v>
      </c>
      <c r="X6205" t="s">
        <v>9266</v>
      </c>
      <c r="Y6205" t="s">
        <v>3012</v>
      </c>
      <c r="Z6205" t="s">
        <v>3691</v>
      </c>
      <c r="AA6205" t="s">
        <v>16758</v>
      </c>
      <c r="AB6205" t="s">
        <v>16759</v>
      </c>
      <c r="AH6205" s="27"/>
      <c r="AI6205" t="s">
        <v>16760</v>
      </c>
      <c r="AJ6205" t="s">
        <v>16761</v>
      </c>
    </row>
    <row r="6206" spans="1:36" ht="17.25" hidden="1" customHeight="1" x14ac:dyDescent="0.2">
      <c r="A6206" s="4" t="s">
        <v>16762</v>
      </c>
      <c r="B6206" t="s">
        <v>8398</v>
      </c>
      <c r="C6206" t="s">
        <v>16763</v>
      </c>
      <c r="E6206" t="s">
        <v>16764</v>
      </c>
      <c r="F6206" t="s">
        <v>64</v>
      </c>
      <c r="G6206" s="5">
        <v>101</v>
      </c>
      <c r="H6206" t="s">
        <v>857</v>
      </c>
      <c r="I6206" t="s">
        <v>43</v>
      </c>
      <c r="J6206" t="s">
        <v>559</v>
      </c>
      <c r="N6206" s="8">
        <v>1977</v>
      </c>
      <c r="R6206" s="7">
        <v>42.234999999999999</v>
      </c>
      <c r="S6206" s="7">
        <v>-70.967200000000005</v>
      </c>
      <c r="T6206" t="s">
        <v>46</v>
      </c>
      <c r="U6206" t="s">
        <v>16765</v>
      </c>
      <c r="V6206" t="s">
        <v>8478</v>
      </c>
      <c r="X6206" t="s">
        <v>8479</v>
      </c>
      <c r="Y6206" t="s">
        <v>3012</v>
      </c>
      <c r="Z6206" t="s">
        <v>3691</v>
      </c>
      <c r="AA6206" t="s">
        <v>16766</v>
      </c>
      <c r="AB6206" t="s">
        <v>16767</v>
      </c>
      <c r="AG6206" t="s">
        <v>16768</v>
      </c>
      <c r="AI6206" t="s">
        <v>16769</v>
      </c>
      <c r="AJ6206" t="s">
        <v>16770</v>
      </c>
    </row>
    <row r="6207" spans="1:36" ht="17.25" hidden="1" customHeight="1" x14ac:dyDescent="0.2">
      <c r="A6207" s="4" t="s">
        <v>16762</v>
      </c>
      <c r="B6207" t="s">
        <v>8398</v>
      </c>
      <c r="C6207" t="s">
        <v>16763</v>
      </c>
      <c r="E6207" t="s">
        <v>16771</v>
      </c>
      <c r="F6207" t="s">
        <v>64</v>
      </c>
      <c r="G6207" s="5">
        <v>58</v>
      </c>
      <c r="H6207" t="s">
        <v>42</v>
      </c>
      <c r="I6207" t="s">
        <v>65</v>
      </c>
      <c r="J6207" t="s">
        <v>559</v>
      </c>
      <c r="N6207" s="24">
        <v>2009</v>
      </c>
      <c r="R6207" s="7">
        <v>42.234999999999999</v>
      </c>
      <c r="S6207" s="7">
        <v>-70.967200000000005</v>
      </c>
      <c r="T6207" t="s">
        <v>46</v>
      </c>
      <c r="U6207" t="s">
        <v>16765</v>
      </c>
      <c r="V6207" t="s">
        <v>8478</v>
      </c>
      <c r="X6207" t="s">
        <v>8479</v>
      </c>
      <c r="Y6207" t="s">
        <v>3012</v>
      </c>
      <c r="Z6207" t="s">
        <v>3691</v>
      </c>
      <c r="AA6207" t="s">
        <v>16766</v>
      </c>
      <c r="AB6207" t="s">
        <v>16772</v>
      </c>
      <c r="AG6207" t="s">
        <v>16768</v>
      </c>
      <c r="AH6207" s="6">
        <v>31774</v>
      </c>
      <c r="AI6207" t="s">
        <v>16769</v>
      </c>
      <c r="AJ6207" t="s">
        <v>16773</v>
      </c>
    </row>
    <row r="6208" spans="1:36" ht="17.25" hidden="1" customHeight="1" x14ac:dyDescent="0.2">
      <c r="A6208" s="4" t="s">
        <v>16762</v>
      </c>
      <c r="B6208" t="s">
        <v>8398</v>
      </c>
      <c r="C6208" t="s">
        <v>16763</v>
      </c>
      <c r="E6208" t="s">
        <v>16774</v>
      </c>
      <c r="F6208" t="s">
        <v>64</v>
      </c>
      <c r="G6208" s="5">
        <v>58</v>
      </c>
      <c r="H6208" t="s">
        <v>42</v>
      </c>
      <c r="I6208" t="s">
        <v>65</v>
      </c>
      <c r="J6208" t="s">
        <v>559</v>
      </c>
      <c r="N6208" s="24">
        <v>2009</v>
      </c>
      <c r="R6208" s="7">
        <v>42.234999999999999</v>
      </c>
      <c r="S6208" s="7">
        <v>-70.967200000000005</v>
      </c>
      <c r="T6208" t="s">
        <v>46</v>
      </c>
      <c r="U6208" t="s">
        <v>16765</v>
      </c>
      <c r="V6208" t="s">
        <v>8478</v>
      </c>
      <c r="X6208" t="s">
        <v>8479</v>
      </c>
      <c r="Y6208" t="s">
        <v>3012</v>
      </c>
      <c r="Z6208" t="s">
        <v>3691</v>
      </c>
      <c r="AA6208" t="s">
        <v>16766</v>
      </c>
      <c r="AB6208" t="s">
        <v>16775</v>
      </c>
      <c r="AG6208" t="s">
        <v>16768</v>
      </c>
      <c r="AH6208" s="6">
        <v>33765</v>
      </c>
      <c r="AI6208" t="s">
        <v>16769</v>
      </c>
      <c r="AJ6208" t="s">
        <v>16776</v>
      </c>
    </row>
    <row r="6209" spans="1:36" ht="17.25" hidden="1" customHeight="1" x14ac:dyDescent="0.2">
      <c r="A6209" s="4" t="s">
        <v>16792</v>
      </c>
      <c r="B6209" t="s">
        <v>8398</v>
      </c>
      <c r="C6209" t="s">
        <v>16793</v>
      </c>
      <c r="E6209" t="s">
        <v>8712</v>
      </c>
      <c r="F6209" t="s">
        <v>86</v>
      </c>
      <c r="G6209" s="5">
        <v>54</v>
      </c>
      <c r="H6209" t="s">
        <v>42</v>
      </c>
      <c r="I6209" t="s">
        <v>65</v>
      </c>
      <c r="J6209" t="s">
        <v>44</v>
      </c>
      <c r="N6209" s="24">
        <v>1985</v>
      </c>
      <c r="R6209" s="7">
        <v>41.574258999999998</v>
      </c>
      <c r="S6209" s="7">
        <v>-76.043229999999994</v>
      </c>
      <c r="T6209" t="s">
        <v>46</v>
      </c>
      <c r="U6209" t="s">
        <v>16794</v>
      </c>
      <c r="V6209" t="s">
        <v>10464</v>
      </c>
      <c r="X6209" t="s">
        <v>8642</v>
      </c>
      <c r="Y6209" t="s">
        <v>3012</v>
      </c>
      <c r="Z6209" t="s">
        <v>3691</v>
      </c>
      <c r="AA6209" t="s">
        <v>16795</v>
      </c>
      <c r="AB6209" t="s">
        <v>8716</v>
      </c>
      <c r="AH6209" s="27"/>
      <c r="AI6209" t="s">
        <v>16796</v>
      </c>
      <c r="AJ6209" t="s">
        <v>16797</v>
      </c>
    </row>
    <row r="6210" spans="1:36" ht="17.25" hidden="1" customHeight="1" x14ac:dyDescent="0.2">
      <c r="A6210" s="4" t="s">
        <v>16799</v>
      </c>
      <c r="B6210" t="s">
        <v>8398</v>
      </c>
      <c r="C6210" t="s">
        <v>16800</v>
      </c>
      <c r="E6210" t="s">
        <v>696</v>
      </c>
      <c r="F6210" t="s">
        <v>86</v>
      </c>
      <c r="G6210" s="5">
        <v>100</v>
      </c>
      <c r="H6210" t="s">
        <v>42</v>
      </c>
      <c r="I6210" t="s">
        <v>65</v>
      </c>
      <c r="J6210" t="s">
        <v>559</v>
      </c>
      <c r="N6210" s="24">
        <v>2012</v>
      </c>
      <c r="R6210" s="7">
        <v>38.320833</v>
      </c>
      <c r="S6210" s="7">
        <v>-104.5264</v>
      </c>
      <c r="T6210" t="s">
        <v>46</v>
      </c>
      <c r="U6210" t="s">
        <v>16801</v>
      </c>
      <c r="V6210" t="s">
        <v>16801</v>
      </c>
      <c r="X6210" t="s">
        <v>8827</v>
      </c>
      <c r="Y6210" t="s">
        <v>3012</v>
      </c>
      <c r="Z6210" t="s">
        <v>3691</v>
      </c>
      <c r="AA6210" t="s">
        <v>16802</v>
      </c>
      <c r="AB6210" t="s">
        <v>8914</v>
      </c>
      <c r="AG6210" t="s">
        <v>16803</v>
      </c>
      <c r="AH6210" s="24">
        <v>37682</v>
      </c>
      <c r="AI6210" t="s">
        <v>16804</v>
      </c>
      <c r="AJ6210" t="s">
        <v>16805</v>
      </c>
    </row>
    <row r="6211" spans="1:36" ht="17.25" hidden="1" customHeight="1" x14ac:dyDescent="0.2">
      <c r="A6211" s="4" t="s">
        <v>16799</v>
      </c>
      <c r="B6211" t="s">
        <v>8398</v>
      </c>
      <c r="C6211" t="s">
        <v>16800</v>
      </c>
      <c r="E6211" t="s">
        <v>703</v>
      </c>
      <c r="F6211" t="s">
        <v>86</v>
      </c>
      <c r="G6211" s="5">
        <v>100</v>
      </c>
      <c r="H6211" t="s">
        <v>42</v>
      </c>
      <c r="I6211" t="s">
        <v>65</v>
      </c>
      <c r="J6211" t="s">
        <v>559</v>
      </c>
      <c r="N6211" s="24">
        <v>2012</v>
      </c>
      <c r="R6211" s="7">
        <v>38.320833</v>
      </c>
      <c r="S6211" s="7">
        <v>-104.5264</v>
      </c>
      <c r="T6211" t="s">
        <v>46</v>
      </c>
      <c r="U6211" t="s">
        <v>16801</v>
      </c>
      <c r="V6211" t="s">
        <v>16801</v>
      </c>
      <c r="X6211" t="s">
        <v>8827</v>
      </c>
      <c r="Y6211" t="s">
        <v>3012</v>
      </c>
      <c r="Z6211" t="s">
        <v>3691</v>
      </c>
      <c r="AA6211" t="s">
        <v>16802</v>
      </c>
      <c r="AB6211" t="s">
        <v>8916</v>
      </c>
      <c r="AG6211" t="s">
        <v>16803</v>
      </c>
      <c r="AH6211" s="24">
        <v>38645</v>
      </c>
      <c r="AI6211" t="s">
        <v>16804</v>
      </c>
      <c r="AJ6211" t="s">
        <v>16806</v>
      </c>
    </row>
    <row r="6212" spans="1:36" ht="17.25" hidden="1" customHeight="1" x14ac:dyDescent="0.2">
      <c r="A6212" s="4" t="s">
        <v>16799</v>
      </c>
      <c r="B6212" t="s">
        <v>8398</v>
      </c>
      <c r="C6212" t="s">
        <v>16800</v>
      </c>
      <c r="E6212" t="s">
        <v>16807</v>
      </c>
      <c r="F6212" t="s">
        <v>86</v>
      </c>
      <c r="G6212" s="5">
        <v>100</v>
      </c>
      <c r="H6212" t="s">
        <v>42</v>
      </c>
      <c r="I6212" t="s">
        <v>43</v>
      </c>
      <c r="J6212" t="s">
        <v>559</v>
      </c>
      <c r="N6212" s="8">
        <v>2012</v>
      </c>
      <c r="R6212" s="7">
        <v>38.320833</v>
      </c>
      <c r="S6212" s="7">
        <v>-104.5264</v>
      </c>
      <c r="T6212" t="s">
        <v>46</v>
      </c>
      <c r="U6212" t="s">
        <v>16801</v>
      </c>
      <c r="V6212" t="s">
        <v>16801</v>
      </c>
      <c r="X6212" t="s">
        <v>8827</v>
      </c>
      <c r="Y6212" t="s">
        <v>3012</v>
      </c>
      <c r="Z6212" t="s">
        <v>3691</v>
      </c>
      <c r="AA6212" t="s">
        <v>16802</v>
      </c>
      <c r="AB6212" t="s">
        <v>16808</v>
      </c>
      <c r="AG6212" t="s">
        <v>16803</v>
      </c>
      <c r="AH6212" s="8" t="s">
        <v>16809</v>
      </c>
      <c r="AI6212" t="s">
        <v>16804</v>
      </c>
      <c r="AJ6212" t="s">
        <v>16810</v>
      </c>
    </row>
    <row r="6213" spans="1:36" ht="17.25" hidden="1" customHeight="1" x14ac:dyDescent="0.2">
      <c r="A6213" s="4" t="s">
        <v>16799</v>
      </c>
      <c r="B6213" t="s">
        <v>8398</v>
      </c>
      <c r="C6213" t="s">
        <v>16800</v>
      </c>
      <c r="E6213" t="s">
        <v>16811</v>
      </c>
      <c r="F6213" t="s">
        <v>86</v>
      </c>
      <c r="G6213" s="5">
        <v>100</v>
      </c>
      <c r="H6213" t="s">
        <v>42</v>
      </c>
      <c r="I6213" t="s">
        <v>43</v>
      </c>
      <c r="J6213" t="s">
        <v>559</v>
      </c>
      <c r="N6213" s="8">
        <v>2012</v>
      </c>
      <c r="R6213" s="7">
        <v>38.320833</v>
      </c>
      <c r="S6213" s="7">
        <v>-104.5264</v>
      </c>
      <c r="T6213" t="s">
        <v>46</v>
      </c>
      <c r="U6213" t="s">
        <v>16801</v>
      </c>
      <c r="V6213" t="s">
        <v>16801</v>
      </c>
      <c r="X6213" t="s">
        <v>8827</v>
      </c>
      <c r="Y6213" t="s">
        <v>3012</v>
      </c>
      <c r="Z6213" t="s">
        <v>3691</v>
      </c>
      <c r="AA6213" t="s">
        <v>16802</v>
      </c>
      <c r="AB6213" t="s">
        <v>16812</v>
      </c>
      <c r="AG6213" t="s">
        <v>16803</v>
      </c>
      <c r="AH6213" s="8" t="s">
        <v>16813</v>
      </c>
      <c r="AI6213" t="s">
        <v>16804</v>
      </c>
      <c r="AJ6213" t="s">
        <v>16814</v>
      </c>
    </row>
    <row r="6214" spans="1:36" ht="17.25" hidden="1" customHeight="1" x14ac:dyDescent="0.2">
      <c r="A6214" s="4" t="s">
        <v>16815</v>
      </c>
      <c r="B6214" t="s">
        <v>8398</v>
      </c>
      <c r="C6214" t="s">
        <v>16816</v>
      </c>
      <c r="E6214" t="s">
        <v>16817</v>
      </c>
      <c r="F6214" t="s">
        <v>86</v>
      </c>
      <c r="G6214" s="5">
        <v>91</v>
      </c>
      <c r="H6214" t="s">
        <v>42</v>
      </c>
      <c r="I6214" t="s">
        <v>65</v>
      </c>
      <c r="J6214" t="s">
        <v>559</v>
      </c>
      <c r="M6214" t="s">
        <v>559</v>
      </c>
      <c r="N6214" s="24">
        <v>2003</v>
      </c>
      <c r="R6214" s="7">
        <v>44.54</v>
      </c>
      <c r="S6214" s="7">
        <v>-88.008600000000001</v>
      </c>
      <c r="T6214" t="s">
        <v>46</v>
      </c>
      <c r="U6214" t="s">
        <v>16818</v>
      </c>
      <c r="V6214" t="s">
        <v>8500</v>
      </c>
      <c r="X6214" t="s">
        <v>8676</v>
      </c>
      <c r="Y6214" t="s">
        <v>3012</v>
      </c>
      <c r="Z6214" t="s">
        <v>3691</v>
      </c>
      <c r="AA6214" t="s">
        <v>16819</v>
      </c>
      <c r="AB6214" t="s">
        <v>16820</v>
      </c>
      <c r="AG6214" t="s">
        <v>16821</v>
      </c>
      <c r="AH6214" s="24">
        <v>29296</v>
      </c>
      <c r="AI6214" t="s">
        <v>16822</v>
      </c>
      <c r="AJ6214" t="s">
        <v>16823</v>
      </c>
    </row>
    <row r="6215" spans="1:36" ht="17.25" hidden="1" customHeight="1" x14ac:dyDescent="0.2">
      <c r="A6215" s="4" t="s">
        <v>16824</v>
      </c>
      <c r="B6215" t="s">
        <v>8398</v>
      </c>
      <c r="C6215" t="s">
        <v>16825</v>
      </c>
      <c r="E6215" t="s">
        <v>16826</v>
      </c>
      <c r="F6215" t="s">
        <v>86</v>
      </c>
      <c r="G6215" s="5">
        <v>279</v>
      </c>
      <c r="H6215" t="s">
        <v>42</v>
      </c>
      <c r="I6215" t="s">
        <v>43</v>
      </c>
      <c r="J6215" t="s">
        <v>559</v>
      </c>
      <c r="L6215" t="s">
        <v>44</v>
      </c>
      <c r="N6215" s="8">
        <v>2007</v>
      </c>
      <c r="R6215" s="7">
        <v>31.8414</v>
      </c>
      <c r="S6215" s="7">
        <v>-102.315</v>
      </c>
      <c r="T6215" t="s">
        <v>46</v>
      </c>
      <c r="U6215" t="s">
        <v>15677</v>
      </c>
      <c r="V6215" t="s">
        <v>11527</v>
      </c>
      <c r="X6215" t="s">
        <v>8584</v>
      </c>
      <c r="Y6215" t="s">
        <v>3012</v>
      </c>
      <c r="Z6215" t="s">
        <v>3691</v>
      </c>
      <c r="AA6215" t="s">
        <v>16827</v>
      </c>
      <c r="AB6215" t="s">
        <v>10672</v>
      </c>
      <c r="AG6215" t="s">
        <v>16828</v>
      </c>
      <c r="AH6215" s="8" t="s">
        <v>16829</v>
      </c>
      <c r="AI6215" t="s">
        <v>16830</v>
      </c>
      <c r="AJ6215" t="s">
        <v>16831</v>
      </c>
    </row>
    <row r="6216" spans="1:36" ht="17.25" hidden="1" customHeight="1" x14ac:dyDescent="0.2">
      <c r="A6216" s="4" t="s">
        <v>16824</v>
      </c>
      <c r="B6216" t="s">
        <v>8398</v>
      </c>
      <c r="C6216" t="s">
        <v>16825</v>
      </c>
      <c r="E6216" t="s">
        <v>16832</v>
      </c>
      <c r="F6216" t="s">
        <v>86</v>
      </c>
      <c r="G6216" s="5">
        <v>271</v>
      </c>
      <c r="H6216" t="s">
        <v>42</v>
      </c>
      <c r="I6216" t="s">
        <v>43</v>
      </c>
      <c r="J6216" t="s">
        <v>559</v>
      </c>
      <c r="L6216" t="s">
        <v>44</v>
      </c>
      <c r="N6216" s="24">
        <v>2008</v>
      </c>
      <c r="R6216" s="7">
        <v>31.8414</v>
      </c>
      <c r="S6216" s="7">
        <v>-102.315</v>
      </c>
      <c r="T6216" t="s">
        <v>46</v>
      </c>
      <c r="U6216" t="s">
        <v>15677</v>
      </c>
      <c r="V6216" t="s">
        <v>11527</v>
      </c>
      <c r="X6216" t="s">
        <v>8584</v>
      </c>
      <c r="Y6216" t="s">
        <v>3012</v>
      </c>
      <c r="Z6216" t="s">
        <v>3691</v>
      </c>
      <c r="AA6216" t="s">
        <v>16827</v>
      </c>
      <c r="AB6216" t="s">
        <v>10676</v>
      </c>
      <c r="AG6216" t="s">
        <v>16828</v>
      </c>
      <c r="AH6216" s="8" t="s">
        <v>16833</v>
      </c>
      <c r="AI6216" t="s">
        <v>16830</v>
      </c>
      <c r="AJ6216" t="s">
        <v>16834</v>
      </c>
    </row>
    <row r="6217" spans="1:36" ht="17.25" hidden="1" customHeight="1" x14ac:dyDescent="0.2">
      <c r="A6217" s="4" t="s">
        <v>16835</v>
      </c>
      <c r="B6217" t="s">
        <v>8398</v>
      </c>
      <c r="C6217" t="s">
        <v>16836</v>
      </c>
      <c r="E6217" t="s">
        <v>565</v>
      </c>
      <c r="F6217" t="s">
        <v>86</v>
      </c>
      <c r="G6217" s="5">
        <v>851</v>
      </c>
      <c r="H6217" t="s">
        <v>42</v>
      </c>
      <c r="I6217" t="s">
        <v>43</v>
      </c>
      <c r="J6217" t="s">
        <v>559</v>
      </c>
      <c r="N6217" s="8">
        <v>2006</v>
      </c>
      <c r="R6217" s="7">
        <v>33.379199999999997</v>
      </c>
      <c r="S6217" s="7">
        <v>-89.2089</v>
      </c>
      <c r="T6217" t="s">
        <v>46</v>
      </c>
      <c r="U6217" t="s">
        <v>16837</v>
      </c>
      <c r="V6217" t="s">
        <v>10496</v>
      </c>
      <c r="X6217" t="s">
        <v>8983</v>
      </c>
      <c r="Y6217" t="s">
        <v>3012</v>
      </c>
      <c r="Z6217" t="s">
        <v>3691</v>
      </c>
      <c r="AA6217" t="s">
        <v>16838</v>
      </c>
      <c r="AB6217" t="s">
        <v>8946</v>
      </c>
      <c r="AI6217" t="s">
        <v>16839</v>
      </c>
      <c r="AJ6217" t="s">
        <v>16840</v>
      </c>
    </row>
    <row r="6218" spans="1:36" ht="17.25" hidden="1" customHeight="1" x14ac:dyDescent="0.2">
      <c r="A6218" s="4" t="s">
        <v>41093</v>
      </c>
      <c r="B6218" t="s">
        <v>40703</v>
      </c>
      <c r="C6218" t="s">
        <v>41094</v>
      </c>
      <c r="E6218" t="s">
        <v>726</v>
      </c>
      <c r="F6218" t="s">
        <v>41095</v>
      </c>
      <c r="G6218" s="29">
        <v>70</v>
      </c>
      <c r="H6218" t="s">
        <v>42</v>
      </c>
      <c r="I6218" t="s">
        <v>240</v>
      </c>
      <c r="J6218" t="s">
        <v>44</v>
      </c>
      <c r="N6218" s="24">
        <v>1962</v>
      </c>
      <c r="R6218" s="7">
        <v>37.054600000000001</v>
      </c>
      <c r="S6218" s="7">
        <v>14.276899999999999</v>
      </c>
      <c r="T6218" t="s">
        <v>46</v>
      </c>
      <c r="U6218" t="s">
        <v>41096</v>
      </c>
      <c r="X6218" t="s">
        <v>41097</v>
      </c>
      <c r="Y6218" t="s">
        <v>36708</v>
      </c>
      <c r="Z6218" t="s">
        <v>36709</v>
      </c>
      <c r="AD6218" t="s">
        <v>880</v>
      </c>
      <c r="AE6218" t="s">
        <v>881</v>
      </c>
      <c r="AG6218" t="s">
        <v>41098</v>
      </c>
      <c r="AH6218" s="8">
        <v>1116429</v>
      </c>
      <c r="AI6218" t="s">
        <v>41099</v>
      </c>
      <c r="AJ6218" t="s">
        <v>41101</v>
      </c>
    </row>
    <row r="6219" spans="1:36" ht="17.25" hidden="1" customHeight="1" x14ac:dyDescent="0.2">
      <c r="A6219" s="4" t="s">
        <v>41093</v>
      </c>
      <c r="B6219" t="s">
        <v>40703</v>
      </c>
      <c r="C6219" t="s">
        <v>41094</v>
      </c>
      <c r="E6219" t="s">
        <v>728</v>
      </c>
      <c r="F6219" t="s">
        <v>41095</v>
      </c>
      <c r="G6219" s="29">
        <v>70</v>
      </c>
      <c r="H6219" t="s">
        <v>42</v>
      </c>
      <c r="I6219" t="s">
        <v>240</v>
      </c>
      <c r="J6219" t="s">
        <v>44</v>
      </c>
      <c r="N6219" s="24">
        <v>1962</v>
      </c>
      <c r="R6219" s="7">
        <v>37.054600000000001</v>
      </c>
      <c r="S6219" s="7">
        <v>14.276899999999999</v>
      </c>
      <c r="T6219" t="s">
        <v>46</v>
      </c>
      <c r="U6219" t="s">
        <v>41096</v>
      </c>
      <c r="X6219" t="s">
        <v>41097</v>
      </c>
      <c r="Y6219" t="s">
        <v>36708</v>
      </c>
      <c r="Z6219" t="s">
        <v>36709</v>
      </c>
      <c r="AD6219" t="s">
        <v>880</v>
      </c>
      <c r="AE6219" t="s">
        <v>881</v>
      </c>
      <c r="AG6219" t="s">
        <v>41098</v>
      </c>
      <c r="AH6219" s="8">
        <v>1116430</v>
      </c>
      <c r="AI6219" t="s">
        <v>41099</v>
      </c>
      <c r="AJ6219" t="s">
        <v>41102</v>
      </c>
    </row>
    <row r="6220" spans="1:36" ht="17.25" hidden="1" customHeight="1" x14ac:dyDescent="0.2">
      <c r="A6220" s="4" t="s">
        <v>16855</v>
      </c>
      <c r="B6220" t="s">
        <v>8398</v>
      </c>
      <c r="C6220" t="s">
        <v>16856</v>
      </c>
      <c r="E6220" t="s">
        <v>56</v>
      </c>
      <c r="F6220" t="s">
        <v>64</v>
      </c>
      <c r="G6220" s="5">
        <v>100</v>
      </c>
      <c r="H6220" t="s">
        <v>42</v>
      </c>
      <c r="I6220" t="s">
        <v>240</v>
      </c>
      <c r="J6220" t="s">
        <v>559</v>
      </c>
      <c r="N6220" s="24">
        <v>1972</v>
      </c>
      <c r="R6220" s="7">
        <v>32.658099999999997</v>
      </c>
      <c r="S6220" s="7">
        <v>-98.310299999999998</v>
      </c>
      <c r="T6220" t="s">
        <v>46</v>
      </c>
      <c r="U6220" t="s">
        <v>16857</v>
      </c>
      <c r="V6220" t="s">
        <v>16857</v>
      </c>
      <c r="X6220" t="s">
        <v>8584</v>
      </c>
      <c r="Y6220" t="s">
        <v>3012</v>
      </c>
      <c r="Z6220" t="s">
        <v>3691</v>
      </c>
      <c r="AA6220" t="s">
        <v>16858</v>
      </c>
      <c r="AB6220" t="s">
        <v>8503</v>
      </c>
      <c r="AG6220" t="s">
        <v>16859</v>
      </c>
      <c r="AH6220" s="24">
        <v>18417</v>
      </c>
      <c r="AI6220" t="s">
        <v>16860</v>
      </c>
      <c r="AJ6220" t="s">
        <v>16862</v>
      </c>
    </row>
    <row r="6221" spans="1:36" ht="17.25" hidden="1" customHeight="1" x14ac:dyDescent="0.2">
      <c r="A6221" s="4" t="s">
        <v>16855</v>
      </c>
      <c r="B6221" t="s">
        <v>8398</v>
      </c>
      <c r="C6221" t="s">
        <v>16856</v>
      </c>
      <c r="E6221" t="s">
        <v>58</v>
      </c>
      <c r="F6221" t="s">
        <v>64</v>
      </c>
      <c r="G6221" s="5">
        <v>200</v>
      </c>
      <c r="H6221" t="s">
        <v>42</v>
      </c>
      <c r="I6221" t="s">
        <v>240</v>
      </c>
      <c r="J6221" t="s">
        <v>559</v>
      </c>
      <c r="N6221" s="6">
        <v>1975</v>
      </c>
      <c r="R6221" s="7">
        <v>32.658099999999997</v>
      </c>
      <c r="S6221" s="7">
        <v>-98.310299999999998</v>
      </c>
      <c r="T6221" t="s">
        <v>46</v>
      </c>
      <c r="U6221" t="s">
        <v>16857</v>
      </c>
      <c r="V6221" t="s">
        <v>16857</v>
      </c>
      <c r="X6221" t="s">
        <v>8584</v>
      </c>
      <c r="Y6221" t="s">
        <v>3012</v>
      </c>
      <c r="Z6221" t="s">
        <v>3691</v>
      </c>
      <c r="AA6221" t="s">
        <v>16858</v>
      </c>
      <c r="AB6221" t="s">
        <v>8595</v>
      </c>
      <c r="AG6221" t="s">
        <v>16859</v>
      </c>
      <c r="AH6221" s="24">
        <v>18418</v>
      </c>
      <c r="AI6221" t="s">
        <v>16860</v>
      </c>
      <c r="AJ6221" t="s">
        <v>16863</v>
      </c>
    </row>
    <row r="6222" spans="1:36" ht="17.25" hidden="1" customHeight="1" x14ac:dyDescent="0.2">
      <c r="A6222" s="4" t="s">
        <v>16855</v>
      </c>
      <c r="B6222" t="s">
        <v>8398</v>
      </c>
      <c r="C6222" t="s">
        <v>16856</v>
      </c>
      <c r="E6222" t="s">
        <v>191</v>
      </c>
      <c r="F6222" t="s">
        <v>64</v>
      </c>
      <c r="G6222" s="5">
        <v>119</v>
      </c>
      <c r="H6222" t="s">
        <v>42</v>
      </c>
      <c r="I6222" t="s">
        <v>65</v>
      </c>
      <c r="J6222" t="s">
        <v>559</v>
      </c>
      <c r="N6222" s="6">
        <v>1994</v>
      </c>
      <c r="R6222" s="7">
        <v>32.658099999999997</v>
      </c>
      <c r="S6222" s="7">
        <v>-98.310299999999998</v>
      </c>
      <c r="T6222" t="s">
        <v>46</v>
      </c>
      <c r="U6222" t="s">
        <v>16857</v>
      </c>
      <c r="V6222" t="s">
        <v>16857</v>
      </c>
      <c r="X6222" t="s">
        <v>8584</v>
      </c>
      <c r="Y6222" t="s">
        <v>3012</v>
      </c>
      <c r="Z6222" t="s">
        <v>3691</v>
      </c>
      <c r="AA6222" t="s">
        <v>16858</v>
      </c>
      <c r="AB6222" t="s">
        <v>8414</v>
      </c>
      <c r="AG6222" t="s">
        <v>16859</v>
      </c>
      <c r="AH6222" s="24">
        <v>18419</v>
      </c>
      <c r="AI6222" t="s">
        <v>16860</v>
      </c>
      <c r="AJ6222" t="s">
        <v>16864</v>
      </c>
    </row>
    <row r="6223" spans="1:36" ht="17.25" hidden="1" customHeight="1" x14ac:dyDescent="0.2">
      <c r="A6223" s="4" t="s">
        <v>16855</v>
      </c>
      <c r="B6223" t="s">
        <v>8398</v>
      </c>
      <c r="C6223" t="s">
        <v>16856</v>
      </c>
      <c r="E6223" t="s">
        <v>335</v>
      </c>
      <c r="F6223" t="s">
        <v>64</v>
      </c>
      <c r="G6223" s="5">
        <v>119</v>
      </c>
      <c r="H6223" t="s">
        <v>42</v>
      </c>
      <c r="I6223" t="s">
        <v>65</v>
      </c>
      <c r="J6223" t="s">
        <v>559</v>
      </c>
      <c r="N6223" s="24">
        <v>1994</v>
      </c>
      <c r="R6223" s="7">
        <v>32.658099999999997</v>
      </c>
      <c r="S6223" s="7">
        <v>-98.310299999999998</v>
      </c>
      <c r="T6223" t="s">
        <v>46</v>
      </c>
      <c r="U6223" t="s">
        <v>16857</v>
      </c>
      <c r="V6223" t="s">
        <v>16857</v>
      </c>
      <c r="X6223" t="s">
        <v>8584</v>
      </c>
      <c r="Y6223" t="s">
        <v>3012</v>
      </c>
      <c r="Z6223" t="s">
        <v>3691</v>
      </c>
      <c r="AA6223" t="s">
        <v>16858</v>
      </c>
      <c r="AB6223" t="s">
        <v>8427</v>
      </c>
      <c r="AG6223" t="s">
        <v>16859</v>
      </c>
      <c r="AH6223" s="24">
        <v>18420</v>
      </c>
      <c r="AI6223" t="s">
        <v>16860</v>
      </c>
      <c r="AJ6223" t="s">
        <v>16865</v>
      </c>
    </row>
    <row r="6224" spans="1:36" ht="17.25" hidden="1" customHeight="1" x14ac:dyDescent="0.2">
      <c r="A6224" s="4" t="s">
        <v>16866</v>
      </c>
      <c r="B6224" t="s">
        <v>8398</v>
      </c>
      <c r="C6224" t="s">
        <v>16867</v>
      </c>
      <c r="E6224" t="s">
        <v>565</v>
      </c>
      <c r="F6224" t="s">
        <v>86</v>
      </c>
      <c r="G6224" s="5">
        <v>493</v>
      </c>
      <c r="H6224" t="s">
        <v>42</v>
      </c>
      <c r="I6224" t="s">
        <v>43</v>
      </c>
      <c r="J6224" t="s">
        <v>44</v>
      </c>
      <c r="N6224" s="8">
        <v>2002</v>
      </c>
      <c r="R6224" s="7">
        <v>30.221</v>
      </c>
      <c r="S6224" s="7">
        <v>-93.299199999999999</v>
      </c>
      <c r="T6224" t="s">
        <v>46</v>
      </c>
      <c r="U6224" t="s">
        <v>16223</v>
      </c>
      <c r="V6224" t="s">
        <v>10001</v>
      </c>
      <c r="X6224" t="s">
        <v>8512</v>
      </c>
      <c r="Y6224" t="s">
        <v>3012</v>
      </c>
      <c r="Z6224" t="s">
        <v>3691</v>
      </c>
      <c r="AA6224" t="s">
        <v>16868</v>
      </c>
      <c r="AB6224" t="s">
        <v>16869</v>
      </c>
      <c r="AG6224" t="s">
        <v>16870</v>
      </c>
      <c r="AH6224" s="8" t="s">
        <v>16871</v>
      </c>
      <c r="AI6224" t="s">
        <v>16872</v>
      </c>
      <c r="AJ6224" t="s">
        <v>16873</v>
      </c>
    </row>
    <row r="6225" spans="1:36" ht="17.25" hidden="1" customHeight="1" x14ac:dyDescent="0.2">
      <c r="A6225" s="4" t="s">
        <v>16874</v>
      </c>
      <c r="B6225" t="s">
        <v>8398</v>
      </c>
      <c r="C6225" t="s">
        <v>16875</v>
      </c>
      <c r="E6225" t="s">
        <v>8673</v>
      </c>
      <c r="F6225" t="s">
        <v>86</v>
      </c>
      <c r="G6225" s="5">
        <v>114</v>
      </c>
      <c r="H6225" t="s">
        <v>42</v>
      </c>
      <c r="I6225" t="s">
        <v>65</v>
      </c>
      <c r="J6225" t="s">
        <v>559</v>
      </c>
      <c r="N6225" s="24">
        <v>2002</v>
      </c>
      <c r="R6225" s="7">
        <v>38.699599999999997</v>
      </c>
      <c r="S6225" s="7">
        <v>-88.539199999999994</v>
      </c>
      <c r="T6225" t="s">
        <v>46</v>
      </c>
      <c r="U6225" t="s">
        <v>16876</v>
      </c>
      <c r="V6225" t="s">
        <v>11495</v>
      </c>
      <c r="X6225" t="s">
        <v>9016</v>
      </c>
      <c r="Y6225" t="s">
        <v>3012</v>
      </c>
      <c r="Z6225" t="s">
        <v>3691</v>
      </c>
      <c r="AA6225" t="s">
        <v>16877</v>
      </c>
      <c r="AB6225" t="s">
        <v>8678</v>
      </c>
      <c r="AG6225" t="s">
        <v>16878</v>
      </c>
      <c r="AH6225" s="24">
        <v>28384</v>
      </c>
      <c r="AI6225" t="s">
        <v>16879</v>
      </c>
      <c r="AJ6225" t="s">
        <v>16880</v>
      </c>
    </row>
    <row r="6226" spans="1:36" ht="17.25" hidden="1" customHeight="1" x14ac:dyDescent="0.2">
      <c r="A6226" s="4" t="s">
        <v>16874</v>
      </c>
      <c r="B6226" t="s">
        <v>8398</v>
      </c>
      <c r="C6226" t="s">
        <v>16875</v>
      </c>
      <c r="E6226" t="s">
        <v>8682</v>
      </c>
      <c r="F6226" t="s">
        <v>86</v>
      </c>
      <c r="G6226" s="5">
        <v>114</v>
      </c>
      <c r="H6226" t="s">
        <v>42</v>
      </c>
      <c r="I6226" t="s">
        <v>65</v>
      </c>
      <c r="J6226" t="s">
        <v>559</v>
      </c>
      <c r="N6226" s="24">
        <v>2002</v>
      </c>
      <c r="R6226" s="7">
        <v>38.699599999999997</v>
      </c>
      <c r="S6226" s="7">
        <v>-88.539199999999994</v>
      </c>
      <c r="T6226" t="s">
        <v>46</v>
      </c>
      <c r="U6226" t="s">
        <v>16876</v>
      </c>
      <c r="V6226" t="s">
        <v>11495</v>
      </c>
      <c r="X6226" t="s">
        <v>9016</v>
      </c>
      <c r="Y6226" t="s">
        <v>3012</v>
      </c>
      <c r="Z6226" t="s">
        <v>3691</v>
      </c>
      <c r="AA6226" t="s">
        <v>16877</v>
      </c>
      <c r="AB6226" t="s">
        <v>8683</v>
      </c>
      <c r="AG6226" t="s">
        <v>16878</v>
      </c>
      <c r="AH6226" s="24">
        <v>28386</v>
      </c>
      <c r="AI6226" t="s">
        <v>16879</v>
      </c>
      <c r="AJ6226" t="s">
        <v>16881</v>
      </c>
    </row>
    <row r="6227" spans="1:36" ht="17.25" hidden="1" customHeight="1" x14ac:dyDescent="0.2">
      <c r="A6227" s="4" t="s">
        <v>16874</v>
      </c>
      <c r="B6227" t="s">
        <v>8398</v>
      </c>
      <c r="C6227" t="s">
        <v>16875</v>
      </c>
      <c r="E6227" t="s">
        <v>8772</v>
      </c>
      <c r="F6227" t="s">
        <v>86</v>
      </c>
      <c r="G6227" s="5">
        <v>114</v>
      </c>
      <c r="H6227" t="s">
        <v>42</v>
      </c>
      <c r="I6227" t="s">
        <v>65</v>
      </c>
      <c r="J6227" t="s">
        <v>559</v>
      </c>
      <c r="N6227" s="24">
        <v>2002</v>
      </c>
      <c r="R6227" s="7">
        <v>38.699599999999997</v>
      </c>
      <c r="S6227" s="7">
        <v>-88.539199999999994</v>
      </c>
      <c r="T6227" t="s">
        <v>46</v>
      </c>
      <c r="U6227" t="s">
        <v>16876</v>
      </c>
      <c r="V6227" t="s">
        <v>11495</v>
      </c>
      <c r="X6227" t="s">
        <v>9016</v>
      </c>
      <c r="Y6227" t="s">
        <v>3012</v>
      </c>
      <c r="Z6227" t="s">
        <v>3691</v>
      </c>
      <c r="AA6227" t="s">
        <v>16877</v>
      </c>
      <c r="AB6227" t="s">
        <v>8773</v>
      </c>
      <c r="AG6227" t="s">
        <v>16878</v>
      </c>
      <c r="AH6227" s="24">
        <v>28387</v>
      </c>
      <c r="AI6227" t="s">
        <v>16879</v>
      </c>
      <c r="AJ6227" t="s">
        <v>16882</v>
      </c>
    </row>
    <row r="6228" spans="1:36" ht="17.25" hidden="1" customHeight="1" x14ac:dyDescent="0.2">
      <c r="A6228" s="4" t="s">
        <v>16874</v>
      </c>
      <c r="B6228" t="s">
        <v>8398</v>
      </c>
      <c r="C6228" t="s">
        <v>16875</v>
      </c>
      <c r="E6228" t="s">
        <v>9669</v>
      </c>
      <c r="F6228" t="s">
        <v>86</v>
      </c>
      <c r="G6228" s="5">
        <v>114</v>
      </c>
      <c r="H6228" t="s">
        <v>42</v>
      </c>
      <c r="I6228" t="s">
        <v>65</v>
      </c>
      <c r="J6228" t="s">
        <v>559</v>
      </c>
      <c r="N6228" s="24">
        <v>2002</v>
      </c>
      <c r="R6228" s="7">
        <v>38.699599999999997</v>
      </c>
      <c r="S6228" s="7">
        <v>-88.539199999999994</v>
      </c>
      <c r="T6228" t="s">
        <v>46</v>
      </c>
      <c r="U6228" t="s">
        <v>16876</v>
      </c>
      <c r="V6228" t="s">
        <v>11495</v>
      </c>
      <c r="X6228" t="s">
        <v>9016</v>
      </c>
      <c r="Y6228" t="s">
        <v>3012</v>
      </c>
      <c r="Z6228" t="s">
        <v>3691</v>
      </c>
      <c r="AA6228" t="s">
        <v>16877</v>
      </c>
      <c r="AB6228" t="s">
        <v>9670</v>
      </c>
      <c r="AG6228" t="s">
        <v>16878</v>
      </c>
      <c r="AH6228" s="24">
        <v>28388</v>
      </c>
      <c r="AI6228" t="s">
        <v>16879</v>
      </c>
      <c r="AJ6228" t="s">
        <v>16883</v>
      </c>
    </row>
    <row r="6229" spans="1:36" ht="17.25" hidden="1" customHeight="1" x14ac:dyDescent="0.2">
      <c r="A6229" s="4" t="s">
        <v>16884</v>
      </c>
      <c r="B6229" t="s">
        <v>8398</v>
      </c>
      <c r="C6229" t="s">
        <v>16885</v>
      </c>
      <c r="E6229" t="s">
        <v>58</v>
      </c>
      <c r="F6229" t="s">
        <v>86</v>
      </c>
      <c r="G6229" s="5">
        <v>85</v>
      </c>
      <c r="H6229" t="s">
        <v>42</v>
      </c>
      <c r="I6229" t="s">
        <v>65</v>
      </c>
      <c r="J6229" t="s">
        <v>559</v>
      </c>
      <c r="N6229" s="24">
        <v>1981</v>
      </c>
      <c r="R6229" s="7">
        <v>38.787579999999998</v>
      </c>
      <c r="S6229" s="7">
        <v>-94.277690000000007</v>
      </c>
      <c r="T6229" t="s">
        <v>46</v>
      </c>
      <c r="U6229" t="s">
        <v>11337</v>
      </c>
      <c r="V6229" t="s">
        <v>10253</v>
      </c>
      <c r="X6229" t="s">
        <v>8994</v>
      </c>
      <c r="Y6229" t="s">
        <v>3012</v>
      </c>
      <c r="Z6229" t="s">
        <v>3691</v>
      </c>
      <c r="AA6229" t="s">
        <v>16886</v>
      </c>
      <c r="AB6229" t="s">
        <v>8595</v>
      </c>
      <c r="AH6229" s="27"/>
      <c r="AI6229" t="s">
        <v>16887</v>
      </c>
      <c r="AJ6229" t="s">
        <v>16888</v>
      </c>
    </row>
    <row r="6230" spans="1:36" ht="17.25" hidden="1" customHeight="1" x14ac:dyDescent="0.2">
      <c r="A6230" s="4" t="s">
        <v>16894</v>
      </c>
      <c r="B6230" t="s">
        <v>8398</v>
      </c>
      <c r="C6230" t="s">
        <v>16895</v>
      </c>
      <c r="E6230" t="s">
        <v>40</v>
      </c>
      <c r="F6230" t="s">
        <v>86</v>
      </c>
      <c r="G6230" s="5">
        <v>83</v>
      </c>
      <c r="H6230" t="s">
        <v>42</v>
      </c>
      <c r="I6230" t="s">
        <v>65</v>
      </c>
      <c r="J6230" t="s">
        <v>559</v>
      </c>
      <c r="N6230" s="24">
        <v>1994</v>
      </c>
      <c r="R6230" s="7">
        <v>47.785800000000002</v>
      </c>
      <c r="S6230" s="7">
        <v>-116.9203</v>
      </c>
      <c r="T6230" t="s">
        <v>46</v>
      </c>
      <c r="U6230" t="s">
        <v>16896</v>
      </c>
      <c r="V6230" t="s">
        <v>16897</v>
      </c>
      <c r="X6230" t="s">
        <v>9322</v>
      </c>
      <c r="Y6230" t="s">
        <v>3012</v>
      </c>
      <c r="Z6230" t="s">
        <v>3691</v>
      </c>
      <c r="AA6230" t="s">
        <v>16898</v>
      </c>
      <c r="AB6230" t="s">
        <v>8690</v>
      </c>
      <c r="AG6230" t="s">
        <v>16899</v>
      </c>
      <c r="AH6230" s="6">
        <v>17430</v>
      </c>
      <c r="AI6230" t="s">
        <v>16900</v>
      </c>
      <c r="AJ6230" t="s">
        <v>16901</v>
      </c>
    </row>
    <row r="6231" spans="1:36" ht="17.25" hidden="1" customHeight="1" x14ac:dyDescent="0.2">
      <c r="A6231" s="4" t="s">
        <v>16894</v>
      </c>
      <c r="B6231" t="s">
        <v>8398</v>
      </c>
      <c r="C6231" t="s">
        <v>16895</v>
      </c>
      <c r="E6231" t="s">
        <v>56</v>
      </c>
      <c r="F6231" t="s">
        <v>86</v>
      </c>
      <c r="G6231" s="5">
        <v>83</v>
      </c>
      <c r="H6231" t="s">
        <v>42</v>
      </c>
      <c r="I6231" t="s">
        <v>65</v>
      </c>
      <c r="J6231" t="s">
        <v>559</v>
      </c>
      <c r="N6231" s="24">
        <v>1994</v>
      </c>
      <c r="R6231" s="7">
        <v>47.785800000000002</v>
      </c>
      <c r="S6231" s="7">
        <v>-116.9203</v>
      </c>
      <c r="T6231" t="s">
        <v>46</v>
      </c>
      <c r="U6231" t="s">
        <v>16896</v>
      </c>
      <c r="V6231" t="s">
        <v>16897</v>
      </c>
      <c r="X6231" t="s">
        <v>9322</v>
      </c>
      <c r="Y6231" t="s">
        <v>3012</v>
      </c>
      <c r="Z6231" t="s">
        <v>3691</v>
      </c>
      <c r="AA6231" t="s">
        <v>16898</v>
      </c>
      <c r="AB6231" t="s">
        <v>8503</v>
      </c>
      <c r="AG6231" t="s">
        <v>16899</v>
      </c>
      <c r="AH6231" s="6">
        <v>17431</v>
      </c>
      <c r="AI6231" t="s">
        <v>16900</v>
      </c>
      <c r="AJ6231" t="s">
        <v>16902</v>
      </c>
    </row>
    <row r="6232" spans="1:36" ht="17.25" hidden="1" customHeight="1" x14ac:dyDescent="0.2">
      <c r="A6232" s="4" t="s">
        <v>16894</v>
      </c>
      <c r="B6232" t="s">
        <v>8398</v>
      </c>
      <c r="C6232" t="s">
        <v>16895</v>
      </c>
      <c r="E6232" t="s">
        <v>565</v>
      </c>
      <c r="F6232" t="s">
        <v>86</v>
      </c>
      <c r="G6232" s="5">
        <v>302</v>
      </c>
      <c r="H6232" t="s">
        <v>42</v>
      </c>
      <c r="I6232" t="s">
        <v>43</v>
      </c>
      <c r="J6232" t="s">
        <v>559</v>
      </c>
      <c r="N6232" s="8">
        <v>2001</v>
      </c>
      <c r="R6232" s="7">
        <v>47.785800000000002</v>
      </c>
      <c r="S6232" s="7">
        <v>-116.9203</v>
      </c>
      <c r="T6232" t="s">
        <v>46</v>
      </c>
      <c r="U6232" t="s">
        <v>16896</v>
      </c>
      <c r="V6232" t="s">
        <v>16897</v>
      </c>
      <c r="X6232" t="s">
        <v>9322</v>
      </c>
      <c r="Y6232" t="s">
        <v>3012</v>
      </c>
      <c r="Z6232" t="s">
        <v>3691</v>
      </c>
      <c r="AA6232" t="s">
        <v>16903</v>
      </c>
      <c r="AB6232" t="s">
        <v>9184</v>
      </c>
      <c r="AG6232" t="s">
        <v>16904</v>
      </c>
      <c r="AH6232" s="27" t="s">
        <v>16905</v>
      </c>
      <c r="AI6232" t="s">
        <v>16900</v>
      </c>
      <c r="AJ6232" t="s">
        <v>16906</v>
      </c>
    </row>
    <row r="6233" spans="1:36" ht="17.25" hidden="1" customHeight="1" x14ac:dyDescent="0.2">
      <c r="A6233" s="4" t="s">
        <v>43397</v>
      </c>
      <c r="B6233" t="s">
        <v>43246</v>
      </c>
      <c r="C6233" t="s">
        <v>43398</v>
      </c>
      <c r="D6233" t="s">
        <v>43399</v>
      </c>
      <c r="E6233" t="s">
        <v>40</v>
      </c>
      <c r="F6233" t="s">
        <v>527</v>
      </c>
      <c r="G6233" s="5">
        <v>50</v>
      </c>
      <c r="H6233" t="s">
        <v>42</v>
      </c>
      <c r="I6233" t="s">
        <v>240</v>
      </c>
      <c r="J6233" t="s">
        <v>44</v>
      </c>
      <c r="N6233" s="24">
        <v>1962</v>
      </c>
      <c r="P6233" s="24">
        <v>2028</v>
      </c>
      <c r="R6233" s="7">
        <v>51.9756</v>
      </c>
      <c r="S6233" s="7">
        <v>47.783299999999997</v>
      </c>
      <c r="T6233" t="s">
        <v>46</v>
      </c>
      <c r="U6233" t="s">
        <v>43400</v>
      </c>
      <c r="X6233" t="s">
        <v>43401</v>
      </c>
      <c r="Y6233" t="s">
        <v>36708</v>
      </c>
      <c r="Z6233" t="s">
        <v>36915</v>
      </c>
      <c r="AG6233" t="s">
        <v>43402</v>
      </c>
      <c r="AH6233" s="6">
        <v>1204019</v>
      </c>
      <c r="AI6233" t="s">
        <v>43403</v>
      </c>
      <c r="AJ6233" t="s">
        <v>43404</v>
      </c>
    </row>
    <row r="6234" spans="1:36" ht="17.25" hidden="1" customHeight="1" x14ac:dyDescent="0.2">
      <c r="A6234" s="4" t="s">
        <v>43397</v>
      </c>
      <c r="B6234" t="s">
        <v>43246</v>
      </c>
      <c r="C6234" t="s">
        <v>43398</v>
      </c>
      <c r="D6234" t="s">
        <v>43399</v>
      </c>
      <c r="E6234" t="s">
        <v>56</v>
      </c>
      <c r="F6234" t="s">
        <v>527</v>
      </c>
      <c r="G6234" s="5">
        <v>50</v>
      </c>
      <c r="H6234" t="s">
        <v>42</v>
      </c>
      <c r="I6234" t="s">
        <v>240</v>
      </c>
      <c r="J6234" t="s">
        <v>44</v>
      </c>
      <c r="N6234" s="24">
        <v>1962</v>
      </c>
      <c r="P6234" s="24">
        <v>2028</v>
      </c>
      <c r="R6234" s="7">
        <v>51.9756</v>
      </c>
      <c r="S6234" s="7">
        <v>47.783299999999997</v>
      </c>
      <c r="T6234" t="s">
        <v>46</v>
      </c>
      <c r="U6234" t="s">
        <v>43400</v>
      </c>
      <c r="X6234" t="s">
        <v>43401</v>
      </c>
      <c r="Y6234" t="s">
        <v>36708</v>
      </c>
      <c r="Z6234" t="s">
        <v>36915</v>
      </c>
      <c r="AG6234" t="s">
        <v>43402</v>
      </c>
      <c r="AH6234" s="6">
        <v>1204020</v>
      </c>
      <c r="AI6234" t="s">
        <v>43403</v>
      </c>
      <c r="AJ6234" t="s">
        <v>43405</v>
      </c>
    </row>
    <row r="6235" spans="1:36" ht="17.25" hidden="1" customHeight="1" x14ac:dyDescent="0.2">
      <c r="A6235" s="4" t="s">
        <v>44175</v>
      </c>
      <c r="B6235" t="s">
        <v>43246</v>
      </c>
      <c r="C6235" t="s">
        <v>44176</v>
      </c>
      <c r="D6235" t="s">
        <v>44177</v>
      </c>
      <c r="E6235" t="s">
        <v>1157</v>
      </c>
      <c r="F6235" t="s">
        <v>86</v>
      </c>
      <c r="G6235" s="5">
        <v>150</v>
      </c>
      <c r="H6235" t="s">
        <v>42</v>
      </c>
      <c r="I6235" t="s">
        <v>240</v>
      </c>
      <c r="J6235" t="s">
        <v>44</v>
      </c>
      <c r="N6235" s="24">
        <v>1962</v>
      </c>
      <c r="R6235" s="7">
        <v>45.017800000000001</v>
      </c>
      <c r="S6235" s="7">
        <v>39.0608</v>
      </c>
      <c r="T6235" t="s">
        <v>46</v>
      </c>
      <c r="U6235" t="s">
        <v>44178</v>
      </c>
      <c r="X6235" t="s">
        <v>43250</v>
      </c>
      <c r="Y6235" t="s">
        <v>36708</v>
      </c>
      <c r="Z6235" t="s">
        <v>36915</v>
      </c>
      <c r="AA6235" t="s">
        <v>44179</v>
      </c>
      <c r="AG6235" t="s">
        <v>44180</v>
      </c>
      <c r="AH6235" s="27"/>
      <c r="AI6235" t="s">
        <v>44181</v>
      </c>
      <c r="AJ6235" t="s">
        <v>44182</v>
      </c>
    </row>
    <row r="6236" spans="1:36" ht="17.25" hidden="1" customHeight="1" x14ac:dyDescent="0.2">
      <c r="A6236" s="4" t="s">
        <v>16907</v>
      </c>
      <c r="B6236" t="s">
        <v>8398</v>
      </c>
      <c r="C6236" t="s">
        <v>16908</v>
      </c>
      <c r="E6236" t="s">
        <v>16915</v>
      </c>
      <c r="F6236" t="s">
        <v>64</v>
      </c>
      <c r="G6236" s="5">
        <v>269</v>
      </c>
      <c r="H6236" t="s">
        <v>42</v>
      </c>
      <c r="I6236" t="s">
        <v>43</v>
      </c>
      <c r="J6236" t="s">
        <v>559</v>
      </c>
      <c r="N6236" s="8">
        <v>2003</v>
      </c>
      <c r="R6236" s="7">
        <v>40.759166999999998</v>
      </c>
      <c r="S6236" s="7">
        <v>-73.946110000000004</v>
      </c>
      <c r="T6236" t="s">
        <v>46</v>
      </c>
      <c r="U6236" t="s">
        <v>16909</v>
      </c>
      <c r="V6236" t="s">
        <v>8922</v>
      </c>
      <c r="X6236" t="s">
        <v>8437</v>
      </c>
      <c r="Y6236" t="s">
        <v>3012</v>
      </c>
      <c r="Z6236" t="s">
        <v>3691</v>
      </c>
      <c r="AA6236" t="s">
        <v>16910</v>
      </c>
      <c r="AB6236" t="s">
        <v>16916</v>
      </c>
      <c r="AH6236" s="27"/>
      <c r="AI6236" t="s">
        <v>16911</v>
      </c>
      <c r="AJ6236" t="s">
        <v>16917</v>
      </c>
    </row>
    <row r="6237" spans="1:36" ht="17.25" hidden="1" customHeight="1" x14ac:dyDescent="0.2">
      <c r="A6237" s="4" t="s">
        <v>16918</v>
      </c>
      <c r="B6237" t="s">
        <v>8398</v>
      </c>
      <c r="C6237" t="s">
        <v>16919</v>
      </c>
      <c r="E6237" t="s">
        <v>4157</v>
      </c>
      <c r="F6237" t="s">
        <v>86</v>
      </c>
      <c r="G6237" s="5">
        <v>89</v>
      </c>
      <c r="H6237" t="s">
        <v>42</v>
      </c>
      <c r="I6237" t="s">
        <v>65</v>
      </c>
      <c r="J6237" t="s">
        <v>559</v>
      </c>
      <c r="M6237" t="s">
        <v>559</v>
      </c>
      <c r="N6237" s="24">
        <v>2002</v>
      </c>
      <c r="R6237" s="7">
        <v>40.860905000000002</v>
      </c>
      <c r="S6237" s="7">
        <v>-105.02119999999999</v>
      </c>
      <c r="T6237" t="s">
        <v>46</v>
      </c>
      <c r="U6237" t="s">
        <v>16920</v>
      </c>
      <c r="V6237" t="s">
        <v>16921</v>
      </c>
      <c r="X6237" t="s">
        <v>8827</v>
      </c>
      <c r="Y6237" t="s">
        <v>3012</v>
      </c>
      <c r="Z6237" t="s">
        <v>3691</v>
      </c>
      <c r="AA6237" t="s">
        <v>16922</v>
      </c>
      <c r="AB6237" t="s">
        <v>15384</v>
      </c>
      <c r="AG6237" t="s">
        <v>16923</v>
      </c>
      <c r="AH6237" s="6">
        <v>25583</v>
      </c>
      <c r="AI6237" t="s">
        <v>16924</v>
      </c>
      <c r="AJ6237" t="s">
        <v>16925</v>
      </c>
    </row>
    <row r="6238" spans="1:36" ht="17.25" hidden="1" customHeight="1" x14ac:dyDescent="0.2">
      <c r="A6238" s="4" t="s">
        <v>16918</v>
      </c>
      <c r="B6238" t="s">
        <v>8398</v>
      </c>
      <c r="C6238" t="s">
        <v>16919</v>
      </c>
      <c r="E6238" t="s">
        <v>2134</v>
      </c>
      <c r="F6238" t="s">
        <v>86</v>
      </c>
      <c r="G6238" s="5">
        <v>89</v>
      </c>
      <c r="H6238" t="s">
        <v>42</v>
      </c>
      <c r="I6238" t="s">
        <v>65</v>
      </c>
      <c r="J6238" t="s">
        <v>559</v>
      </c>
      <c r="M6238" t="s">
        <v>559</v>
      </c>
      <c r="N6238" s="24">
        <v>2002</v>
      </c>
      <c r="R6238" s="7">
        <v>40.860905000000002</v>
      </c>
      <c r="S6238" s="7">
        <v>-105.02119999999999</v>
      </c>
      <c r="T6238" t="s">
        <v>46</v>
      </c>
      <c r="U6238" t="s">
        <v>16920</v>
      </c>
      <c r="V6238" t="s">
        <v>16921</v>
      </c>
      <c r="X6238" t="s">
        <v>8827</v>
      </c>
      <c r="Y6238" t="s">
        <v>3012</v>
      </c>
      <c r="Z6238" t="s">
        <v>3691</v>
      </c>
      <c r="AA6238" t="s">
        <v>16922</v>
      </c>
      <c r="AB6238" t="s">
        <v>15388</v>
      </c>
      <c r="AG6238" t="s">
        <v>16923</v>
      </c>
      <c r="AH6238" s="6">
        <v>26578</v>
      </c>
      <c r="AI6238" t="s">
        <v>16924</v>
      </c>
      <c r="AJ6238" t="s">
        <v>16926</v>
      </c>
    </row>
    <row r="6239" spans="1:36" ht="17.25" hidden="1" customHeight="1" x14ac:dyDescent="0.2">
      <c r="A6239" s="4" t="s">
        <v>16918</v>
      </c>
      <c r="B6239" t="s">
        <v>8398</v>
      </c>
      <c r="C6239" t="s">
        <v>16919</v>
      </c>
      <c r="E6239" t="s">
        <v>4162</v>
      </c>
      <c r="F6239" t="s">
        <v>86</v>
      </c>
      <c r="G6239" s="5">
        <v>89</v>
      </c>
      <c r="H6239" t="s">
        <v>42</v>
      </c>
      <c r="I6239" t="s">
        <v>65</v>
      </c>
      <c r="J6239" t="s">
        <v>559</v>
      </c>
      <c r="M6239" t="s">
        <v>559</v>
      </c>
      <c r="N6239" s="24">
        <v>2002</v>
      </c>
      <c r="R6239" s="7">
        <v>40.860905000000002</v>
      </c>
      <c r="S6239" s="7">
        <v>-105.02119999999999</v>
      </c>
      <c r="T6239" t="s">
        <v>46</v>
      </c>
      <c r="U6239" t="s">
        <v>16920</v>
      </c>
      <c r="V6239" t="s">
        <v>16921</v>
      </c>
      <c r="X6239" t="s">
        <v>8827</v>
      </c>
      <c r="Y6239" t="s">
        <v>3012</v>
      </c>
      <c r="Z6239" t="s">
        <v>3691</v>
      </c>
      <c r="AA6239" t="s">
        <v>16922</v>
      </c>
      <c r="AB6239" t="s">
        <v>13584</v>
      </c>
      <c r="AG6239" t="s">
        <v>16923</v>
      </c>
      <c r="AH6239" s="6">
        <v>26579</v>
      </c>
      <c r="AI6239" t="s">
        <v>16924</v>
      </c>
      <c r="AJ6239" t="s">
        <v>16927</v>
      </c>
    </row>
    <row r="6240" spans="1:36" ht="17.25" hidden="1" customHeight="1" x14ac:dyDescent="0.2">
      <c r="A6240" s="4" t="s">
        <v>16918</v>
      </c>
      <c r="B6240" t="s">
        <v>8398</v>
      </c>
      <c r="C6240" t="s">
        <v>16919</v>
      </c>
      <c r="E6240" t="s">
        <v>543</v>
      </c>
      <c r="F6240" t="s">
        <v>86</v>
      </c>
      <c r="G6240" s="5">
        <v>89</v>
      </c>
      <c r="H6240" t="s">
        <v>42</v>
      </c>
      <c r="I6240" t="s">
        <v>65</v>
      </c>
      <c r="J6240" t="s">
        <v>559</v>
      </c>
      <c r="M6240" t="s">
        <v>559</v>
      </c>
      <c r="N6240" s="24">
        <v>2004</v>
      </c>
      <c r="R6240" s="7">
        <v>40.860905000000002</v>
      </c>
      <c r="S6240" s="7">
        <v>-105.02119999999999</v>
      </c>
      <c r="T6240" t="s">
        <v>46</v>
      </c>
      <c r="U6240" t="s">
        <v>16920</v>
      </c>
      <c r="V6240" t="s">
        <v>16921</v>
      </c>
      <c r="X6240" t="s">
        <v>8827</v>
      </c>
      <c r="Y6240" t="s">
        <v>3012</v>
      </c>
      <c r="Z6240" t="s">
        <v>3691</v>
      </c>
      <c r="AA6240" t="s">
        <v>16922</v>
      </c>
      <c r="AB6240" t="s">
        <v>13586</v>
      </c>
      <c r="AG6240" t="s">
        <v>16923</v>
      </c>
      <c r="AH6240" s="24">
        <v>31803</v>
      </c>
      <c r="AI6240" t="s">
        <v>16924</v>
      </c>
      <c r="AJ6240" t="s">
        <v>16928</v>
      </c>
    </row>
    <row r="6241" spans="1:36" ht="17.25" hidden="1" customHeight="1" x14ac:dyDescent="0.2">
      <c r="A6241" s="4" t="s">
        <v>16918</v>
      </c>
      <c r="B6241" t="s">
        <v>8398</v>
      </c>
      <c r="C6241" t="s">
        <v>16919</v>
      </c>
      <c r="E6241" t="s">
        <v>16929</v>
      </c>
      <c r="F6241" t="s">
        <v>86</v>
      </c>
      <c r="G6241" s="5">
        <v>150</v>
      </c>
      <c r="H6241" t="s">
        <v>42</v>
      </c>
      <c r="I6241" t="s">
        <v>65</v>
      </c>
      <c r="J6241" t="s">
        <v>559</v>
      </c>
      <c r="M6241" t="s">
        <v>559</v>
      </c>
      <c r="N6241" s="24">
        <v>2008</v>
      </c>
      <c r="R6241" s="7">
        <v>40.860905000000002</v>
      </c>
      <c r="S6241" s="7">
        <v>-105.02119999999999</v>
      </c>
      <c r="T6241" t="s">
        <v>46</v>
      </c>
      <c r="U6241" t="s">
        <v>16920</v>
      </c>
      <c r="V6241" t="s">
        <v>16921</v>
      </c>
      <c r="X6241" t="s">
        <v>8827</v>
      </c>
      <c r="Y6241" t="s">
        <v>3012</v>
      </c>
      <c r="Z6241" t="s">
        <v>3691</v>
      </c>
      <c r="AA6241" t="s">
        <v>16922</v>
      </c>
      <c r="AB6241" t="s">
        <v>16930</v>
      </c>
      <c r="AG6241" t="s">
        <v>16923</v>
      </c>
      <c r="AH6241" s="6">
        <v>35261</v>
      </c>
      <c r="AI6241" t="s">
        <v>16924</v>
      </c>
      <c r="AJ6241" t="s">
        <v>16931</v>
      </c>
    </row>
    <row r="6242" spans="1:36" ht="17.25" hidden="1" customHeight="1" x14ac:dyDescent="0.2">
      <c r="A6242" s="4" t="s">
        <v>44175</v>
      </c>
      <c r="B6242" t="s">
        <v>43246</v>
      </c>
      <c r="C6242" t="s">
        <v>44176</v>
      </c>
      <c r="D6242" t="s">
        <v>44177</v>
      </c>
      <c r="E6242" t="s">
        <v>2297</v>
      </c>
      <c r="F6242" t="s">
        <v>86</v>
      </c>
      <c r="G6242" s="5">
        <v>145</v>
      </c>
      <c r="H6242" t="s">
        <v>42</v>
      </c>
      <c r="I6242" t="s">
        <v>240</v>
      </c>
      <c r="J6242" t="s">
        <v>44</v>
      </c>
      <c r="N6242" s="24">
        <v>1962</v>
      </c>
      <c r="P6242" s="24">
        <v>2024</v>
      </c>
      <c r="R6242" s="7">
        <v>45.017800000000001</v>
      </c>
      <c r="S6242" s="7">
        <v>39.0608</v>
      </c>
      <c r="T6242" t="s">
        <v>46</v>
      </c>
      <c r="U6242" t="s">
        <v>44178</v>
      </c>
      <c r="X6242" t="s">
        <v>43250</v>
      </c>
      <c r="Y6242" t="s">
        <v>36708</v>
      </c>
      <c r="Z6242" t="s">
        <v>36915</v>
      </c>
      <c r="AA6242" t="s">
        <v>44179</v>
      </c>
      <c r="AG6242" t="s">
        <v>44180</v>
      </c>
      <c r="AH6242" s="27"/>
      <c r="AI6242" t="s">
        <v>44181</v>
      </c>
      <c r="AJ6242" t="s">
        <v>44183</v>
      </c>
    </row>
    <row r="6243" spans="1:36" ht="17.25" hidden="1" customHeight="1" x14ac:dyDescent="0.2">
      <c r="A6243" s="4" t="s">
        <v>16932</v>
      </c>
      <c r="B6243" t="s">
        <v>8398</v>
      </c>
      <c r="C6243" t="s">
        <v>16933</v>
      </c>
      <c r="E6243" t="s">
        <v>56</v>
      </c>
      <c r="F6243" t="s">
        <v>86</v>
      </c>
      <c r="G6243" s="5">
        <v>113</v>
      </c>
      <c r="H6243" t="s">
        <v>42</v>
      </c>
      <c r="I6243" t="s">
        <v>240</v>
      </c>
      <c r="J6243" t="s">
        <v>559</v>
      </c>
      <c r="N6243" s="24">
        <v>1971</v>
      </c>
      <c r="R6243" s="7">
        <v>33.068055000000001</v>
      </c>
      <c r="S6243" s="7">
        <v>-96.452479999999994</v>
      </c>
      <c r="T6243" t="s">
        <v>46</v>
      </c>
      <c r="U6243" t="s">
        <v>16934</v>
      </c>
      <c r="V6243" t="s">
        <v>16935</v>
      </c>
      <c r="X6243" t="s">
        <v>8584</v>
      </c>
      <c r="Y6243" t="s">
        <v>3012</v>
      </c>
      <c r="Z6243" t="s">
        <v>3691</v>
      </c>
      <c r="AA6243" t="s">
        <v>16936</v>
      </c>
      <c r="AB6243" t="s">
        <v>8503</v>
      </c>
      <c r="AG6243" t="s">
        <v>16937</v>
      </c>
      <c r="AH6243" s="6">
        <v>17464</v>
      </c>
      <c r="AI6243" t="s">
        <v>16938</v>
      </c>
      <c r="AJ6243" t="s">
        <v>16940</v>
      </c>
    </row>
    <row r="6244" spans="1:36" ht="17.25" hidden="1" customHeight="1" x14ac:dyDescent="0.2">
      <c r="A6244" s="4" t="s">
        <v>16932</v>
      </c>
      <c r="B6244" t="s">
        <v>8398</v>
      </c>
      <c r="C6244" t="s">
        <v>16933</v>
      </c>
      <c r="E6244" t="s">
        <v>58</v>
      </c>
      <c r="F6244" t="s">
        <v>86</v>
      </c>
      <c r="G6244" s="5">
        <v>157</v>
      </c>
      <c r="H6244" t="s">
        <v>42</v>
      </c>
      <c r="I6244" t="s">
        <v>240</v>
      </c>
      <c r="J6244" t="s">
        <v>559</v>
      </c>
      <c r="N6244" s="24">
        <v>1976</v>
      </c>
      <c r="R6244" s="7">
        <v>33.068055000000001</v>
      </c>
      <c r="S6244" s="7">
        <v>-96.452479999999994</v>
      </c>
      <c r="T6244" t="s">
        <v>46</v>
      </c>
      <c r="U6244" t="s">
        <v>16934</v>
      </c>
      <c r="V6244" t="s">
        <v>16935</v>
      </c>
      <c r="X6244" t="s">
        <v>8584</v>
      </c>
      <c r="Y6244" t="s">
        <v>3012</v>
      </c>
      <c r="Z6244" t="s">
        <v>3691</v>
      </c>
      <c r="AA6244" t="s">
        <v>16936</v>
      </c>
      <c r="AB6244" t="s">
        <v>8595</v>
      </c>
      <c r="AG6244" t="s">
        <v>16937</v>
      </c>
      <c r="AH6244" s="6">
        <v>17465</v>
      </c>
      <c r="AI6244" t="s">
        <v>16938</v>
      </c>
      <c r="AJ6244" t="s">
        <v>16941</v>
      </c>
    </row>
    <row r="6245" spans="1:36" ht="17.25" hidden="1" customHeight="1" x14ac:dyDescent="0.2">
      <c r="A6245" s="4" t="s">
        <v>16932</v>
      </c>
      <c r="B6245" t="s">
        <v>8398</v>
      </c>
      <c r="C6245" t="s">
        <v>16933</v>
      </c>
      <c r="E6245" t="s">
        <v>191</v>
      </c>
      <c r="F6245" t="s">
        <v>86</v>
      </c>
      <c r="G6245" s="5">
        <v>83</v>
      </c>
      <c r="H6245" t="s">
        <v>42</v>
      </c>
      <c r="I6245" t="s">
        <v>65</v>
      </c>
      <c r="J6245" t="s">
        <v>559</v>
      </c>
      <c r="N6245" s="24">
        <v>2001</v>
      </c>
      <c r="R6245" s="7">
        <v>33.068055000000001</v>
      </c>
      <c r="S6245" s="7">
        <v>-96.452479999999994</v>
      </c>
      <c r="T6245" t="s">
        <v>46</v>
      </c>
      <c r="U6245" t="s">
        <v>16934</v>
      </c>
      <c r="V6245" t="s">
        <v>16935</v>
      </c>
      <c r="X6245" t="s">
        <v>8584</v>
      </c>
      <c r="Y6245" t="s">
        <v>3012</v>
      </c>
      <c r="Z6245" t="s">
        <v>3691</v>
      </c>
      <c r="AA6245" t="s">
        <v>16936</v>
      </c>
      <c r="AB6245" t="s">
        <v>8414</v>
      </c>
      <c r="AG6245" t="s">
        <v>16937</v>
      </c>
      <c r="AH6245" s="6">
        <v>24939</v>
      </c>
      <c r="AI6245" t="s">
        <v>16938</v>
      </c>
      <c r="AJ6245" t="s">
        <v>16942</v>
      </c>
    </row>
    <row r="6246" spans="1:36" ht="17.25" hidden="1" customHeight="1" x14ac:dyDescent="0.2">
      <c r="A6246" s="4" t="s">
        <v>16953</v>
      </c>
      <c r="B6246" t="s">
        <v>8398</v>
      </c>
      <c r="C6246" t="s">
        <v>16954</v>
      </c>
      <c r="E6246" t="s">
        <v>565</v>
      </c>
      <c r="F6246" t="s">
        <v>86</v>
      </c>
      <c r="G6246" s="5">
        <v>573</v>
      </c>
      <c r="H6246" t="s">
        <v>42</v>
      </c>
      <c r="I6246" t="s">
        <v>43</v>
      </c>
      <c r="J6246" t="s">
        <v>559</v>
      </c>
      <c r="N6246" s="8">
        <v>2002</v>
      </c>
      <c r="R6246" s="7">
        <v>33.334561999999998</v>
      </c>
      <c r="S6246" s="7">
        <v>-112.84059999999999</v>
      </c>
      <c r="T6246" t="s">
        <v>46</v>
      </c>
      <c r="U6246" t="s">
        <v>8846</v>
      </c>
      <c r="V6246" t="s">
        <v>8539</v>
      </c>
      <c r="X6246" t="s">
        <v>8540</v>
      </c>
      <c r="Y6246" t="s">
        <v>3012</v>
      </c>
      <c r="Z6246" t="s">
        <v>3691</v>
      </c>
      <c r="AA6246" t="s">
        <v>16955</v>
      </c>
      <c r="AB6246" t="s">
        <v>10672</v>
      </c>
      <c r="AG6246" t="s">
        <v>16956</v>
      </c>
      <c r="AH6246" s="27" t="s">
        <v>16957</v>
      </c>
      <c r="AI6246" t="s">
        <v>16958</v>
      </c>
      <c r="AJ6246" t="s">
        <v>16959</v>
      </c>
    </row>
    <row r="6247" spans="1:36" ht="17.25" hidden="1" customHeight="1" x14ac:dyDescent="0.2">
      <c r="A6247" s="4" t="s">
        <v>16953</v>
      </c>
      <c r="B6247" t="s">
        <v>8398</v>
      </c>
      <c r="C6247" t="s">
        <v>16954</v>
      </c>
      <c r="E6247" t="s">
        <v>870</v>
      </c>
      <c r="F6247" t="s">
        <v>86</v>
      </c>
      <c r="G6247" s="5">
        <v>567</v>
      </c>
      <c r="H6247" t="s">
        <v>42</v>
      </c>
      <c r="I6247" t="s">
        <v>43</v>
      </c>
      <c r="J6247" t="s">
        <v>559</v>
      </c>
      <c r="N6247" s="8">
        <v>2002</v>
      </c>
      <c r="R6247" s="7">
        <v>33.334561999999998</v>
      </c>
      <c r="S6247" s="7">
        <v>-112.84059999999999</v>
      </c>
      <c r="T6247" t="s">
        <v>46</v>
      </c>
      <c r="U6247" t="s">
        <v>8846</v>
      </c>
      <c r="V6247" t="s">
        <v>8539</v>
      </c>
      <c r="X6247" t="s">
        <v>8540</v>
      </c>
      <c r="Y6247" t="s">
        <v>3012</v>
      </c>
      <c r="Z6247" t="s">
        <v>3691</v>
      </c>
      <c r="AA6247" t="s">
        <v>16955</v>
      </c>
      <c r="AB6247" t="s">
        <v>10676</v>
      </c>
      <c r="AG6247" t="s">
        <v>16956</v>
      </c>
      <c r="AH6247" s="27" t="s">
        <v>16960</v>
      </c>
      <c r="AI6247" t="s">
        <v>16958</v>
      </c>
      <c r="AJ6247" t="s">
        <v>16961</v>
      </c>
    </row>
    <row r="6248" spans="1:36" ht="17.25" hidden="1" customHeight="1" x14ac:dyDescent="0.2">
      <c r="A6248" s="4" t="s">
        <v>16962</v>
      </c>
      <c r="B6248" t="s">
        <v>8398</v>
      </c>
      <c r="C6248" t="s">
        <v>16963</v>
      </c>
      <c r="E6248" t="s">
        <v>565</v>
      </c>
      <c r="F6248" t="s">
        <v>86</v>
      </c>
      <c r="G6248" s="5">
        <v>821</v>
      </c>
      <c r="H6248" t="s">
        <v>42</v>
      </c>
      <c r="I6248" t="s">
        <v>43</v>
      </c>
      <c r="J6248" t="s">
        <v>559</v>
      </c>
      <c r="N6248" s="8">
        <v>2002</v>
      </c>
      <c r="R6248" s="7">
        <v>40.448673999999997</v>
      </c>
      <c r="S6248" s="7">
        <v>-74.348879999999994</v>
      </c>
      <c r="T6248" t="s">
        <v>46</v>
      </c>
      <c r="U6248" t="s">
        <v>15299</v>
      </c>
      <c r="V6248" t="s">
        <v>12372</v>
      </c>
      <c r="X6248" t="s">
        <v>9202</v>
      </c>
      <c r="Y6248" t="s">
        <v>3012</v>
      </c>
      <c r="Z6248" t="s">
        <v>3691</v>
      </c>
      <c r="AA6248" t="s">
        <v>16964</v>
      </c>
      <c r="AB6248" t="s">
        <v>16965</v>
      </c>
      <c r="AH6248" s="27"/>
      <c r="AI6248" t="s">
        <v>16966</v>
      </c>
      <c r="AJ6248" t="s">
        <v>16967</v>
      </c>
    </row>
    <row r="6249" spans="1:36" ht="17.25" hidden="1" customHeight="1" x14ac:dyDescent="0.2">
      <c r="A6249" s="4" t="s">
        <v>16968</v>
      </c>
      <c r="B6249" t="s">
        <v>8398</v>
      </c>
      <c r="C6249" t="s">
        <v>16969</v>
      </c>
      <c r="E6249" t="s">
        <v>16970</v>
      </c>
      <c r="F6249" t="s">
        <v>86</v>
      </c>
      <c r="G6249" s="5">
        <v>358</v>
      </c>
      <c r="H6249" t="s">
        <v>42</v>
      </c>
      <c r="I6249" t="s">
        <v>43</v>
      </c>
      <c r="J6249" t="s">
        <v>559</v>
      </c>
      <c r="N6249" s="8">
        <v>2004</v>
      </c>
      <c r="R6249" s="7">
        <v>35.685600000000001</v>
      </c>
      <c r="S6249" s="7">
        <v>-97.226399999999998</v>
      </c>
      <c r="T6249" t="s">
        <v>46</v>
      </c>
      <c r="U6249" t="s">
        <v>16971</v>
      </c>
      <c r="V6249" t="s">
        <v>8734</v>
      </c>
      <c r="X6249" t="s">
        <v>8734</v>
      </c>
      <c r="Y6249" t="s">
        <v>3012</v>
      </c>
      <c r="Z6249" t="s">
        <v>3691</v>
      </c>
      <c r="AA6249" t="s">
        <v>16972</v>
      </c>
      <c r="AB6249" t="s">
        <v>9955</v>
      </c>
      <c r="AI6249" t="s">
        <v>16973</v>
      </c>
      <c r="AJ6249" t="s">
        <v>16974</v>
      </c>
    </row>
    <row r="6250" spans="1:36" ht="17.25" hidden="1" customHeight="1" x14ac:dyDescent="0.2">
      <c r="A6250" s="4" t="s">
        <v>16968</v>
      </c>
      <c r="B6250" t="s">
        <v>8398</v>
      </c>
      <c r="C6250" t="s">
        <v>16969</v>
      </c>
      <c r="E6250" t="s">
        <v>16975</v>
      </c>
      <c r="F6250" t="s">
        <v>86</v>
      </c>
      <c r="G6250" s="5">
        <v>358</v>
      </c>
      <c r="H6250" t="s">
        <v>42</v>
      </c>
      <c r="I6250" t="s">
        <v>43</v>
      </c>
      <c r="J6250" t="s">
        <v>559</v>
      </c>
      <c r="N6250" s="8">
        <v>2004</v>
      </c>
      <c r="R6250" s="7">
        <v>35.685600000000001</v>
      </c>
      <c r="S6250" s="7">
        <v>-97.226399999999998</v>
      </c>
      <c r="T6250" t="s">
        <v>46</v>
      </c>
      <c r="U6250" t="s">
        <v>16971</v>
      </c>
      <c r="V6250" t="s">
        <v>8734</v>
      </c>
      <c r="X6250" t="s">
        <v>8734</v>
      </c>
      <c r="Y6250" t="s">
        <v>3012</v>
      </c>
      <c r="Z6250" t="s">
        <v>3691</v>
      </c>
      <c r="AA6250" t="s">
        <v>16972</v>
      </c>
      <c r="AB6250" t="s">
        <v>16976</v>
      </c>
      <c r="AH6250" s="27"/>
      <c r="AI6250" t="s">
        <v>16973</v>
      </c>
      <c r="AJ6250" t="s">
        <v>16977</v>
      </c>
    </row>
    <row r="6251" spans="1:36" ht="17.25" hidden="1" customHeight="1" x14ac:dyDescent="0.2">
      <c r="A6251" s="4" t="s">
        <v>16968</v>
      </c>
      <c r="B6251" t="s">
        <v>8398</v>
      </c>
      <c r="C6251" t="s">
        <v>16969</v>
      </c>
      <c r="E6251" t="s">
        <v>16978</v>
      </c>
      <c r="F6251" t="s">
        <v>86</v>
      </c>
      <c r="G6251" s="5">
        <v>358</v>
      </c>
      <c r="H6251" t="s">
        <v>42</v>
      </c>
      <c r="I6251" t="s">
        <v>43</v>
      </c>
      <c r="J6251" t="s">
        <v>559</v>
      </c>
      <c r="N6251" s="8">
        <v>2004</v>
      </c>
      <c r="R6251" s="7">
        <v>35.685600000000001</v>
      </c>
      <c r="S6251" s="7">
        <v>-97.226399999999998</v>
      </c>
      <c r="T6251" t="s">
        <v>46</v>
      </c>
      <c r="U6251" t="s">
        <v>16971</v>
      </c>
      <c r="V6251" t="s">
        <v>8734</v>
      </c>
      <c r="X6251" t="s">
        <v>8734</v>
      </c>
      <c r="Y6251" t="s">
        <v>3012</v>
      </c>
      <c r="Z6251" t="s">
        <v>3691</v>
      </c>
      <c r="AA6251" t="s">
        <v>16972</v>
      </c>
      <c r="AB6251" t="s">
        <v>16979</v>
      </c>
      <c r="AH6251" s="27"/>
      <c r="AI6251" t="s">
        <v>16973</v>
      </c>
      <c r="AJ6251" t="s">
        <v>16980</v>
      </c>
    </row>
    <row r="6252" spans="1:36" ht="17.25" hidden="1" customHeight="1" x14ac:dyDescent="0.2">
      <c r="A6252" s="4" t="s">
        <v>16968</v>
      </c>
      <c r="B6252" t="s">
        <v>8398</v>
      </c>
      <c r="C6252" t="s">
        <v>16969</v>
      </c>
      <c r="E6252" t="s">
        <v>16981</v>
      </c>
      <c r="F6252" t="s">
        <v>86</v>
      </c>
      <c r="G6252" s="5">
        <v>358</v>
      </c>
      <c r="H6252" t="s">
        <v>42</v>
      </c>
      <c r="I6252" t="s">
        <v>43</v>
      </c>
      <c r="J6252" t="s">
        <v>559</v>
      </c>
      <c r="N6252" s="8">
        <v>2004</v>
      </c>
      <c r="R6252" s="7">
        <v>35.685600000000001</v>
      </c>
      <c r="S6252" s="7">
        <v>-97.226399999999998</v>
      </c>
      <c r="T6252" t="s">
        <v>46</v>
      </c>
      <c r="U6252" t="s">
        <v>16971</v>
      </c>
      <c r="V6252" t="s">
        <v>8734</v>
      </c>
      <c r="X6252" t="s">
        <v>8734</v>
      </c>
      <c r="Y6252" t="s">
        <v>3012</v>
      </c>
      <c r="Z6252" t="s">
        <v>3691</v>
      </c>
      <c r="AA6252" t="s">
        <v>16972</v>
      </c>
      <c r="AB6252" t="s">
        <v>16982</v>
      </c>
      <c r="AH6252" s="27"/>
      <c r="AI6252" t="s">
        <v>16973</v>
      </c>
      <c r="AJ6252" t="s">
        <v>16983</v>
      </c>
    </row>
    <row r="6253" spans="1:36" ht="17.25" hidden="1" customHeight="1" x14ac:dyDescent="0.2">
      <c r="A6253" s="4" t="s">
        <v>16984</v>
      </c>
      <c r="B6253" t="s">
        <v>8398</v>
      </c>
      <c r="C6253" t="s">
        <v>16985</v>
      </c>
      <c r="E6253" t="s">
        <v>16986</v>
      </c>
      <c r="F6253" t="s">
        <v>86</v>
      </c>
      <c r="G6253" s="5">
        <v>109</v>
      </c>
      <c r="H6253" t="s">
        <v>42</v>
      </c>
      <c r="I6253" t="s">
        <v>43</v>
      </c>
      <c r="J6253" t="s">
        <v>559</v>
      </c>
      <c r="N6253" s="24">
        <v>2011</v>
      </c>
      <c r="R6253" s="7">
        <v>40.507292</v>
      </c>
      <c r="S6253" s="7">
        <v>-122.4233</v>
      </c>
      <c r="T6253" t="s">
        <v>46</v>
      </c>
      <c r="U6253" t="s">
        <v>16987</v>
      </c>
      <c r="V6253" t="s">
        <v>16988</v>
      </c>
      <c r="X6253" t="s">
        <v>8572</v>
      </c>
      <c r="Y6253" t="s">
        <v>3012</v>
      </c>
      <c r="Z6253" t="s">
        <v>3691</v>
      </c>
      <c r="AA6253" t="s">
        <v>16989</v>
      </c>
      <c r="AB6253" t="s">
        <v>10507</v>
      </c>
      <c r="AG6253" t="s">
        <v>16990</v>
      </c>
      <c r="AH6253" s="27" t="s">
        <v>16991</v>
      </c>
      <c r="AI6253" t="s">
        <v>16992</v>
      </c>
      <c r="AJ6253" t="s">
        <v>16993</v>
      </c>
    </row>
    <row r="6254" spans="1:36" ht="17.25" hidden="1" customHeight="1" x14ac:dyDescent="0.2">
      <c r="A6254" s="4" t="s">
        <v>44175</v>
      </c>
      <c r="B6254" t="s">
        <v>43246</v>
      </c>
      <c r="C6254" t="s">
        <v>44176</v>
      </c>
      <c r="D6254" t="s">
        <v>44177</v>
      </c>
      <c r="E6254" t="s">
        <v>3929</v>
      </c>
      <c r="F6254" t="s">
        <v>86</v>
      </c>
      <c r="G6254" s="5">
        <v>145</v>
      </c>
      <c r="H6254" t="s">
        <v>42</v>
      </c>
      <c r="I6254" t="s">
        <v>240</v>
      </c>
      <c r="J6254" t="s">
        <v>44</v>
      </c>
      <c r="N6254" s="24">
        <v>1962</v>
      </c>
      <c r="P6254" s="24">
        <v>2024</v>
      </c>
      <c r="R6254" s="7">
        <v>45.017800000000001</v>
      </c>
      <c r="S6254" s="7">
        <v>39.0608</v>
      </c>
      <c r="T6254" t="s">
        <v>46</v>
      </c>
      <c r="U6254" t="s">
        <v>44178</v>
      </c>
      <c r="X6254" t="s">
        <v>43250</v>
      </c>
      <c r="Y6254" t="s">
        <v>36708</v>
      </c>
      <c r="Z6254" t="s">
        <v>36915</v>
      </c>
      <c r="AA6254" t="s">
        <v>44179</v>
      </c>
      <c r="AG6254" t="s">
        <v>44180</v>
      </c>
      <c r="AI6254" t="s">
        <v>44181</v>
      </c>
      <c r="AJ6254" t="s">
        <v>44186</v>
      </c>
    </row>
    <row r="6255" spans="1:36" ht="17.25" hidden="1" customHeight="1" x14ac:dyDescent="0.2">
      <c r="A6255" s="4" t="s">
        <v>44175</v>
      </c>
      <c r="B6255" t="s">
        <v>43246</v>
      </c>
      <c r="C6255" t="s">
        <v>44176</v>
      </c>
      <c r="D6255" t="s">
        <v>44177</v>
      </c>
      <c r="E6255" t="s">
        <v>4787</v>
      </c>
      <c r="F6255" t="s">
        <v>86</v>
      </c>
      <c r="G6255" s="5">
        <v>145</v>
      </c>
      <c r="H6255" t="s">
        <v>42</v>
      </c>
      <c r="I6255" t="s">
        <v>240</v>
      </c>
      <c r="J6255" t="s">
        <v>44</v>
      </c>
      <c r="N6255" s="6">
        <v>1962</v>
      </c>
      <c r="P6255" s="24">
        <v>2024</v>
      </c>
      <c r="R6255" s="7">
        <v>45.017800000000001</v>
      </c>
      <c r="S6255" s="7">
        <v>39.0608</v>
      </c>
      <c r="T6255" t="s">
        <v>46</v>
      </c>
      <c r="U6255" t="s">
        <v>44178</v>
      </c>
      <c r="X6255" t="s">
        <v>43250</v>
      </c>
      <c r="Y6255" t="s">
        <v>36708</v>
      </c>
      <c r="Z6255" t="s">
        <v>36915</v>
      </c>
      <c r="AA6255" t="s">
        <v>44179</v>
      </c>
      <c r="AG6255" t="s">
        <v>44180</v>
      </c>
      <c r="AH6255" s="27"/>
      <c r="AI6255" t="s">
        <v>44181</v>
      </c>
      <c r="AJ6255" t="s">
        <v>44189</v>
      </c>
    </row>
    <row r="6256" spans="1:36" ht="17.25" hidden="1" customHeight="1" x14ac:dyDescent="0.2">
      <c r="A6256" s="4" t="s">
        <v>44226</v>
      </c>
      <c r="B6256" t="s">
        <v>43246</v>
      </c>
      <c r="C6256" t="s">
        <v>44227</v>
      </c>
      <c r="D6256" t="s">
        <v>44228</v>
      </c>
      <c r="E6256" t="s">
        <v>40</v>
      </c>
      <c r="F6256" t="s">
        <v>86</v>
      </c>
      <c r="G6256" s="5">
        <v>50</v>
      </c>
      <c r="H6256" t="s">
        <v>857</v>
      </c>
      <c r="I6256" t="s">
        <v>240</v>
      </c>
      <c r="J6256" t="s">
        <v>44</v>
      </c>
      <c r="N6256" s="6">
        <v>1962</v>
      </c>
      <c r="R6256" s="7">
        <v>51.663732000000003</v>
      </c>
      <c r="S6256" s="7">
        <v>36.114460999999999</v>
      </c>
      <c r="T6256" t="s">
        <v>46</v>
      </c>
      <c r="U6256" t="s">
        <v>44229</v>
      </c>
      <c r="X6256" t="s">
        <v>44219</v>
      </c>
      <c r="Y6256" t="s">
        <v>36708</v>
      </c>
      <c r="Z6256" t="s">
        <v>36915</v>
      </c>
      <c r="AG6256" t="s">
        <v>44230</v>
      </c>
      <c r="AH6256" s="27"/>
      <c r="AI6256" t="s">
        <v>44231</v>
      </c>
      <c r="AJ6256" t="s">
        <v>44232</v>
      </c>
    </row>
    <row r="6257" spans="1:36" ht="17.25" hidden="1" customHeight="1" x14ac:dyDescent="0.2">
      <c r="A6257" s="4" t="s">
        <v>44640</v>
      </c>
      <c r="B6257" t="s">
        <v>43246</v>
      </c>
      <c r="C6257" t="s">
        <v>44641</v>
      </c>
      <c r="D6257" t="s">
        <v>44642</v>
      </c>
      <c r="E6257" t="s">
        <v>40</v>
      </c>
      <c r="F6257" t="s">
        <v>527</v>
      </c>
      <c r="G6257" s="5">
        <v>50</v>
      </c>
      <c r="H6257" t="s">
        <v>42</v>
      </c>
      <c r="I6257" t="s">
        <v>240</v>
      </c>
      <c r="J6257" t="s">
        <v>44</v>
      </c>
      <c r="N6257" s="6">
        <v>1962</v>
      </c>
      <c r="R6257" s="7">
        <v>53.081600000000002</v>
      </c>
      <c r="S6257" s="7">
        <v>49.870100000000001</v>
      </c>
      <c r="T6257" t="s">
        <v>46</v>
      </c>
      <c r="U6257" t="s">
        <v>44633</v>
      </c>
      <c r="X6257" t="s">
        <v>44634</v>
      </c>
      <c r="Y6257" t="s">
        <v>36708</v>
      </c>
      <c r="Z6257" t="s">
        <v>36915</v>
      </c>
      <c r="AA6257" t="s">
        <v>44643</v>
      </c>
      <c r="AC6257" t="s">
        <v>44644</v>
      </c>
      <c r="AD6257" t="s">
        <v>880</v>
      </c>
      <c r="AE6257" t="s">
        <v>254</v>
      </c>
      <c r="AG6257" t="s">
        <v>44645</v>
      </c>
      <c r="AH6257" s="6">
        <v>1275738</v>
      </c>
      <c r="AI6257" t="s">
        <v>44646</v>
      </c>
      <c r="AJ6257" t="s">
        <v>44647</v>
      </c>
    </row>
    <row r="6258" spans="1:36" ht="17.25" hidden="1" customHeight="1" x14ac:dyDescent="0.2">
      <c r="A6258" s="4" t="s">
        <v>17019</v>
      </c>
      <c r="B6258" t="s">
        <v>8398</v>
      </c>
      <c r="C6258" t="s">
        <v>17020</v>
      </c>
      <c r="E6258" t="s">
        <v>40</v>
      </c>
      <c r="F6258" t="s">
        <v>64</v>
      </c>
      <c r="G6258" s="5">
        <v>179</v>
      </c>
      <c r="H6258" t="s">
        <v>42</v>
      </c>
      <c r="I6258" t="s">
        <v>65</v>
      </c>
      <c r="J6258" t="s">
        <v>559</v>
      </c>
      <c r="N6258" s="6">
        <v>2000</v>
      </c>
      <c r="R6258" s="7">
        <v>38.544199999999996</v>
      </c>
      <c r="S6258" s="7">
        <v>-77.7714</v>
      </c>
      <c r="T6258" t="s">
        <v>46</v>
      </c>
      <c r="U6258" t="s">
        <v>14982</v>
      </c>
      <c r="V6258" t="s">
        <v>14983</v>
      </c>
      <c r="X6258" t="s">
        <v>9266</v>
      </c>
      <c r="Y6258" t="s">
        <v>3012</v>
      </c>
      <c r="Z6258" t="s">
        <v>3691</v>
      </c>
      <c r="AA6258" t="s">
        <v>17021</v>
      </c>
      <c r="AB6258" t="s">
        <v>8690</v>
      </c>
      <c r="AG6258" t="s">
        <v>17022</v>
      </c>
      <c r="AH6258" s="6">
        <v>24177</v>
      </c>
      <c r="AI6258" t="s">
        <v>17023</v>
      </c>
      <c r="AJ6258" t="s">
        <v>17024</v>
      </c>
    </row>
    <row r="6259" spans="1:36" ht="17.25" hidden="1" customHeight="1" x14ac:dyDescent="0.2">
      <c r="A6259" s="4" t="s">
        <v>17019</v>
      </c>
      <c r="B6259" t="s">
        <v>8398</v>
      </c>
      <c r="C6259" t="s">
        <v>17020</v>
      </c>
      <c r="E6259" t="s">
        <v>56</v>
      </c>
      <c r="F6259" t="s">
        <v>64</v>
      </c>
      <c r="G6259" s="5">
        <v>170</v>
      </c>
      <c r="H6259" t="s">
        <v>42</v>
      </c>
      <c r="I6259" t="s">
        <v>65</v>
      </c>
      <c r="J6259" t="s">
        <v>559</v>
      </c>
      <c r="N6259" s="24">
        <v>2000</v>
      </c>
      <c r="R6259" s="7">
        <v>38.544199999999996</v>
      </c>
      <c r="S6259" s="7">
        <v>-77.7714</v>
      </c>
      <c r="T6259" t="s">
        <v>46</v>
      </c>
      <c r="U6259" t="s">
        <v>14982</v>
      </c>
      <c r="V6259" t="s">
        <v>14983</v>
      </c>
      <c r="X6259" t="s">
        <v>9266</v>
      </c>
      <c r="Y6259" t="s">
        <v>3012</v>
      </c>
      <c r="Z6259" t="s">
        <v>3691</v>
      </c>
      <c r="AA6259" t="s">
        <v>17021</v>
      </c>
      <c r="AB6259" t="s">
        <v>8503</v>
      </c>
      <c r="AG6259" t="s">
        <v>17022</v>
      </c>
      <c r="AH6259" s="6">
        <v>22077</v>
      </c>
      <c r="AI6259" t="s">
        <v>17023</v>
      </c>
      <c r="AJ6259" t="s">
        <v>17025</v>
      </c>
    </row>
    <row r="6260" spans="1:36" ht="17.25" hidden="1" customHeight="1" x14ac:dyDescent="0.2">
      <c r="A6260" s="4" t="s">
        <v>17019</v>
      </c>
      <c r="B6260" t="s">
        <v>8398</v>
      </c>
      <c r="C6260" t="s">
        <v>17020</v>
      </c>
      <c r="E6260" t="s">
        <v>58</v>
      </c>
      <c r="F6260" t="s">
        <v>64</v>
      </c>
      <c r="G6260" s="5">
        <v>179</v>
      </c>
      <c r="H6260" t="s">
        <v>42</v>
      </c>
      <c r="I6260" t="s">
        <v>65</v>
      </c>
      <c r="J6260" t="s">
        <v>559</v>
      </c>
      <c r="N6260" s="24">
        <v>2000</v>
      </c>
      <c r="R6260" s="7">
        <v>38.544199999999996</v>
      </c>
      <c r="S6260" s="7">
        <v>-77.7714</v>
      </c>
      <c r="T6260" t="s">
        <v>46</v>
      </c>
      <c r="U6260" t="s">
        <v>14982</v>
      </c>
      <c r="V6260" t="s">
        <v>14983</v>
      </c>
      <c r="X6260" t="s">
        <v>9266</v>
      </c>
      <c r="Y6260" t="s">
        <v>3012</v>
      </c>
      <c r="Z6260" t="s">
        <v>3691</v>
      </c>
      <c r="AA6260" t="s">
        <v>17021</v>
      </c>
      <c r="AB6260" t="s">
        <v>8595</v>
      </c>
      <c r="AG6260" t="s">
        <v>17022</v>
      </c>
      <c r="AH6260" s="6">
        <v>22078</v>
      </c>
      <c r="AI6260" t="s">
        <v>17023</v>
      </c>
      <c r="AJ6260" t="s">
        <v>17026</v>
      </c>
    </row>
    <row r="6261" spans="1:36" ht="17.25" hidden="1" customHeight="1" x14ac:dyDescent="0.2">
      <c r="A6261" s="4" t="s">
        <v>17019</v>
      </c>
      <c r="B6261" t="s">
        <v>8398</v>
      </c>
      <c r="C6261" t="s">
        <v>17020</v>
      </c>
      <c r="E6261" t="s">
        <v>191</v>
      </c>
      <c r="F6261" t="s">
        <v>64</v>
      </c>
      <c r="G6261" s="5">
        <v>179</v>
      </c>
      <c r="H6261" t="s">
        <v>42</v>
      </c>
      <c r="I6261" t="s">
        <v>65</v>
      </c>
      <c r="J6261" t="s">
        <v>559</v>
      </c>
      <c r="N6261" s="24">
        <v>2000</v>
      </c>
      <c r="R6261" s="7">
        <v>38.544199999999996</v>
      </c>
      <c r="S6261" s="7">
        <v>-77.7714</v>
      </c>
      <c r="T6261" t="s">
        <v>46</v>
      </c>
      <c r="U6261" t="s">
        <v>14982</v>
      </c>
      <c r="V6261" t="s">
        <v>14983</v>
      </c>
      <c r="X6261" t="s">
        <v>9266</v>
      </c>
      <c r="Y6261" t="s">
        <v>3012</v>
      </c>
      <c r="Z6261" t="s">
        <v>3691</v>
      </c>
      <c r="AA6261" t="s">
        <v>17021</v>
      </c>
      <c r="AB6261" t="s">
        <v>8414</v>
      </c>
      <c r="AG6261" t="s">
        <v>17022</v>
      </c>
      <c r="AH6261" s="6">
        <v>22079</v>
      </c>
      <c r="AI6261" t="s">
        <v>17023</v>
      </c>
      <c r="AJ6261" t="s">
        <v>17027</v>
      </c>
    </row>
    <row r="6262" spans="1:36" ht="17.25" hidden="1" customHeight="1" x14ac:dyDescent="0.2">
      <c r="A6262" s="4" t="s">
        <v>17041</v>
      </c>
      <c r="B6262" t="s">
        <v>8398</v>
      </c>
      <c r="C6262" t="s">
        <v>17042</v>
      </c>
      <c r="E6262" t="s">
        <v>8444</v>
      </c>
      <c r="F6262" t="s">
        <v>86</v>
      </c>
      <c r="G6262" s="5">
        <v>196</v>
      </c>
      <c r="H6262" t="s">
        <v>42</v>
      </c>
      <c r="I6262" t="s">
        <v>65</v>
      </c>
      <c r="J6262" t="s">
        <v>559</v>
      </c>
      <c r="N6262" s="24">
        <v>2002</v>
      </c>
      <c r="R6262" s="7">
        <v>43.186399999999999</v>
      </c>
      <c r="S6262" s="7">
        <v>-84.8429</v>
      </c>
      <c r="T6262" t="s">
        <v>46</v>
      </c>
      <c r="U6262" t="s">
        <v>17043</v>
      </c>
      <c r="V6262" t="s">
        <v>17044</v>
      </c>
      <c r="X6262" t="s">
        <v>8402</v>
      </c>
      <c r="Y6262" t="s">
        <v>3012</v>
      </c>
      <c r="Z6262" t="s">
        <v>3691</v>
      </c>
      <c r="AA6262" t="s">
        <v>17045</v>
      </c>
      <c r="AB6262" t="s">
        <v>8449</v>
      </c>
      <c r="AG6262" t="s">
        <v>17046</v>
      </c>
      <c r="AH6262" s="6">
        <v>27462</v>
      </c>
      <c r="AI6262" t="s">
        <v>17047</v>
      </c>
      <c r="AJ6262" t="s">
        <v>17048</v>
      </c>
    </row>
    <row r="6263" spans="1:36" ht="17.25" hidden="1" customHeight="1" x14ac:dyDescent="0.2">
      <c r="A6263" s="4" t="s">
        <v>17041</v>
      </c>
      <c r="B6263" t="s">
        <v>8398</v>
      </c>
      <c r="C6263" t="s">
        <v>17042</v>
      </c>
      <c r="E6263" t="s">
        <v>8453</v>
      </c>
      <c r="F6263" t="s">
        <v>86</v>
      </c>
      <c r="G6263" s="5">
        <v>196</v>
      </c>
      <c r="H6263" t="s">
        <v>42</v>
      </c>
      <c r="I6263" t="s">
        <v>65</v>
      </c>
      <c r="J6263" t="s">
        <v>559</v>
      </c>
      <c r="N6263" s="24">
        <v>2002</v>
      </c>
      <c r="R6263" s="7">
        <v>43.186399999999999</v>
      </c>
      <c r="S6263" s="7">
        <v>-84.8429</v>
      </c>
      <c r="T6263" t="s">
        <v>46</v>
      </c>
      <c r="U6263" t="s">
        <v>17043</v>
      </c>
      <c r="V6263" t="s">
        <v>17044</v>
      </c>
      <c r="X6263" t="s">
        <v>8402</v>
      </c>
      <c r="Y6263" t="s">
        <v>3012</v>
      </c>
      <c r="Z6263" t="s">
        <v>3691</v>
      </c>
      <c r="AA6263" t="s">
        <v>17045</v>
      </c>
      <c r="AB6263" t="s">
        <v>8454</v>
      </c>
      <c r="AG6263" t="s">
        <v>17046</v>
      </c>
      <c r="AH6263" s="6">
        <v>27463</v>
      </c>
      <c r="AI6263" t="s">
        <v>17047</v>
      </c>
      <c r="AJ6263" t="s">
        <v>17049</v>
      </c>
    </row>
    <row r="6264" spans="1:36" ht="17.25" hidden="1" customHeight="1" x14ac:dyDescent="0.2">
      <c r="A6264" s="4" t="s">
        <v>17041</v>
      </c>
      <c r="B6264" t="s">
        <v>8398</v>
      </c>
      <c r="C6264" t="s">
        <v>17042</v>
      </c>
      <c r="E6264" t="s">
        <v>8456</v>
      </c>
      <c r="F6264" t="s">
        <v>86</v>
      </c>
      <c r="G6264" s="5">
        <v>196</v>
      </c>
      <c r="H6264" t="s">
        <v>42</v>
      </c>
      <c r="I6264" t="s">
        <v>65</v>
      </c>
      <c r="J6264" t="s">
        <v>559</v>
      </c>
      <c r="N6264" s="24">
        <v>2002</v>
      </c>
      <c r="R6264" s="7">
        <v>43.186399999999999</v>
      </c>
      <c r="S6264" s="7">
        <v>-84.8429</v>
      </c>
      <c r="T6264" t="s">
        <v>46</v>
      </c>
      <c r="U6264" t="s">
        <v>17043</v>
      </c>
      <c r="V6264" t="s">
        <v>17044</v>
      </c>
      <c r="X6264" t="s">
        <v>8402</v>
      </c>
      <c r="Y6264" t="s">
        <v>3012</v>
      </c>
      <c r="Z6264" t="s">
        <v>3691</v>
      </c>
      <c r="AA6264" t="s">
        <v>17045</v>
      </c>
      <c r="AB6264" t="s">
        <v>8457</v>
      </c>
      <c r="AG6264" t="s">
        <v>17046</v>
      </c>
      <c r="AH6264" s="6">
        <v>27464</v>
      </c>
      <c r="AI6264" t="s">
        <v>17047</v>
      </c>
      <c r="AJ6264" t="s">
        <v>17050</v>
      </c>
    </row>
    <row r="6265" spans="1:36" ht="17.25" hidden="1" customHeight="1" x14ac:dyDescent="0.2">
      <c r="A6265" s="4" t="s">
        <v>17041</v>
      </c>
      <c r="B6265" t="s">
        <v>8398</v>
      </c>
      <c r="C6265" t="s">
        <v>17042</v>
      </c>
      <c r="E6265" t="s">
        <v>8459</v>
      </c>
      <c r="F6265" t="s">
        <v>86</v>
      </c>
      <c r="G6265" s="5">
        <v>196</v>
      </c>
      <c r="H6265" t="s">
        <v>42</v>
      </c>
      <c r="I6265" t="s">
        <v>65</v>
      </c>
      <c r="J6265" t="s">
        <v>559</v>
      </c>
      <c r="N6265" s="24">
        <v>2002</v>
      </c>
      <c r="R6265" s="7">
        <v>43.186399999999999</v>
      </c>
      <c r="S6265" s="7">
        <v>-84.8429</v>
      </c>
      <c r="T6265" t="s">
        <v>46</v>
      </c>
      <c r="U6265" t="s">
        <v>17043</v>
      </c>
      <c r="V6265" t="s">
        <v>17044</v>
      </c>
      <c r="X6265" t="s">
        <v>8402</v>
      </c>
      <c r="Y6265" t="s">
        <v>3012</v>
      </c>
      <c r="Z6265" t="s">
        <v>3691</v>
      </c>
      <c r="AA6265" t="s">
        <v>17045</v>
      </c>
      <c r="AB6265" t="s">
        <v>8460</v>
      </c>
      <c r="AG6265" t="s">
        <v>17046</v>
      </c>
      <c r="AH6265" s="6">
        <v>27465</v>
      </c>
      <c r="AI6265" t="s">
        <v>17047</v>
      </c>
      <c r="AJ6265" t="s">
        <v>17051</v>
      </c>
    </row>
    <row r="6266" spans="1:36" ht="17.25" hidden="1" customHeight="1" x14ac:dyDescent="0.2">
      <c r="A6266" s="4" t="s">
        <v>17052</v>
      </c>
      <c r="B6266" t="s">
        <v>8398</v>
      </c>
      <c r="C6266" t="s">
        <v>17053</v>
      </c>
      <c r="E6266" t="s">
        <v>17054</v>
      </c>
      <c r="F6266" t="s">
        <v>86</v>
      </c>
      <c r="G6266" s="5">
        <v>513</v>
      </c>
      <c r="H6266" t="s">
        <v>677</v>
      </c>
      <c r="I6266" t="s">
        <v>43</v>
      </c>
      <c r="J6266" t="s">
        <v>559</v>
      </c>
      <c r="K6266" t="s">
        <v>97</v>
      </c>
      <c r="L6266" t="s">
        <v>45</v>
      </c>
      <c r="R6266" s="7">
        <v>41.328333000000001</v>
      </c>
      <c r="S6266" s="7">
        <v>-77.75667</v>
      </c>
      <c r="T6266" t="s">
        <v>46</v>
      </c>
      <c r="U6266" t="s">
        <v>17055</v>
      </c>
      <c r="V6266" t="s">
        <v>17056</v>
      </c>
      <c r="X6266" t="s">
        <v>8642</v>
      </c>
      <c r="Y6266" t="s">
        <v>3012</v>
      </c>
      <c r="Z6266" t="s">
        <v>3691</v>
      </c>
      <c r="AA6266" t="s">
        <v>17057</v>
      </c>
      <c r="AB6266" t="s">
        <v>17058</v>
      </c>
      <c r="AG6266" t="s">
        <v>17059</v>
      </c>
      <c r="AH6266" s="6">
        <v>47682</v>
      </c>
      <c r="AI6266" t="s">
        <v>17060</v>
      </c>
      <c r="AJ6266" t="s">
        <v>17061</v>
      </c>
    </row>
    <row r="6267" spans="1:36" ht="17.25" hidden="1" customHeight="1" x14ac:dyDescent="0.2">
      <c r="A6267" s="4" t="s">
        <v>17052</v>
      </c>
      <c r="B6267" t="s">
        <v>8398</v>
      </c>
      <c r="C6267" t="s">
        <v>17053</v>
      </c>
      <c r="E6267" t="s">
        <v>17062</v>
      </c>
      <c r="F6267" t="s">
        <v>86</v>
      </c>
      <c r="G6267" s="5">
        <v>513</v>
      </c>
      <c r="H6267" t="s">
        <v>677</v>
      </c>
      <c r="I6267" t="s">
        <v>43</v>
      </c>
      <c r="J6267" t="s">
        <v>559</v>
      </c>
      <c r="K6267" t="s">
        <v>97</v>
      </c>
      <c r="L6267" t="s">
        <v>45</v>
      </c>
      <c r="R6267" s="7">
        <v>41.328333000000001</v>
      </c>
      <c r="S6267" s="7">
        <v>-77.75667</v>
      </c>
      <c r="T6267" t="s">
        <v>46</v>
      </c>
      <c r="U6267" t="s">
        <v>17055</v>
      </c>
      <c r="V6267" t="s">
        <v>17056</v>
      </c>
      <c r="X6267" t="s">
        <v>8642</v>
      </c>
      <c r="Y6267" t="s">
        <v>3012</v>
      </c>
      <c r="Z6267" t="s">
        <v>3691</v>
      </c>
      <c r="AA6267" t="s">
        <v>17057</v>
      </c>
      <c r="AB6267" t="s">
        <v>17063</v>
      </c>
      <c r="AG6267" t="s">
        <v>17059</v>
      </c>
      <c r="AH6267" s="6">
        <v>1310338</v>
      </c>
      <c r="AI6267" t="s">
        <v>17060</v>
      </c>
      <c r="AJ6267" t="s">
        <v>17064</v>
      </c>
    </row>
    <row r="6268" spans="1:36" ht="17.25" hidden="1" customHeight="1" x14ac:dyDescent="0.2">
      <c r="A6268" s="4" t="s">
        <v>17065</v>
      </c>
      <c r="B6268" t="s">
        <v>8398</v>
      </c>
      <c r="C6268" t="s">
        <v>17066</v>
      </c>
      <c r="E6268" t="s">
        <v>17067</v>
      </c>
      <c r="F6268" t="s">
        <v>64</v>
      </c>
      <c r="G6268" s="5">
        <v>88</v>
      </c>
      <c r="H6268" t="s">
        <v>42</v>
      </c>
      <c r="I6268" t="s">
        <v>43</v>
      </c>
      <c r="J6268" t="s">
        <v>559</v>
      </c>
      <c r="N6268" s="8">
        <v>1994</v>
      </c>
      <c r="R6268" s="7">
        <v>42.625324999999997</v>
      </c>
      <c r="S6268" s="7">
        <v>-73.749960000000002</v>
      </c>
      <c r="T6268" t="s">
        <v>46</v>
      </c>
      <c r="U6268" t="s">
        <v>10266</v>
      </c>
      <c r="V6268" t="s">
        <v>10266</v>
      </c>
      <c r="X6268" t="s">
        <v>8437</v>
      </c>
      <c r="Y6268" t="s">
        <v>3012</v>
      </c>
      <c r="Z6268" t="s">
        <v>3691</v>
      </c>
      <c r="AA6268" t="s">
        <v>17068</v>
      </c>
      <c r="AB6268" t="s">
        <v>9176</v>
      </c>
      <c r="AH6268" s="27"/>
      <c r="AI6268" t="s">
        <v>17069</v>
      </c>
      <c r="AJ6268" t="s">
        <v>17070</v>
      </c>
    </row>
    <row r="6269" spans="1:36" ht="17.25" hidden="1" customHeight="1" x14ac:dyDescent="0.2">
      <c r="A6269" s="4" t="s">
        <v>17071</v>
      </c>
      <c r="B6269" t="s">
        <v>8398</v>
      </c>
      <c r="C6269" t="s">
        <v>17072</v>
      </c>
      <c r="E6269" t="s">
        <v>565</v>
      </c>
      <c r="F6269" t="s">
        <v>86</v>
      </c>
      <c r="G6269" s="5">
        <v>596</v>
      </c>
      <c r="H6269" t="s">
        <v>42</v>
      </c>
      <c r="I6269" t="s">
        <v>43</v>
      </c>
      <c r="J6269" t="s">
        <v>559</v>
      </c>
      <c r="N6269" s="8">
        <v>2002</v>
      </c>
      <c r="R6269" s="7">
        <v>41.801699999999997</v>
      </c>
      <c r="S6269" s="7">
        <v>-71.518600000000006</v>
      </c>
      <c r="T6269" t="s">
        <v>46</v>
      </c>
      <c r="U6269" t="s">
        <v>17073</v>
      </c>
      <c r="V6269" t="s">
        <v>14894</v>
      </c>
      <c r="X6269" t="s">
        <v>14895</v>
      </c>
      <c r="Y6269" t="s">
        <v>3012</v>
      </c>
      <c r="Z6269" t="s">
        <v>3691</v>
      </c>
      <c r="AA6269" t="s">
        <v>17074</v>
      </c>
      <c r="AB6269" t="s">
        <v>8654</v>
      </c>
      <c r="AH6269" s="27"/>
      <c r="AI6269" t="s">
        <v>17075</v>
      </c>
      <c r="AJ6269" t="s">
        <v>17076</v>
      </c>
    </row>
    <row r="6270" spans="1:36" ht="17.25" hidden="1" customHeight="1" x14ac:dyDescent="0.2">
      <c r="A6270" s="4" t="s">
        <v>17077</v>
      </c>
      <c r="B6270" t="s">
        <v>8398</v>
      </c>
      <c r="C6270" t="s">
        <v>17078</v>
      </c>
      <c r="E6270" t="s">
        <v>565</v>
      </c>
      <c r="F6270" t="s">
        <v>64</v>
      </c>
      <c r="G6270" s="5">
        <v>170</v>
      </c>
      <c r="H6270" t="s">
        <v>42</v>
      </c>
      <c r="I6270" t="s">
        <v>43</v>
      </c>
      <c r="J6270" t="s">
        <v>559</v>
      </c>
      <c r="N6270" s="8">
        <v>1994</v>
      </c>
      <c r="R6270" s="7">
        <v>40.815800000000003</v>
      </c>
      <c r="S6270" s="7">
        <v>-73.063999999999993</v>
      </c>
      <c r="T6270" t="s">
        <v>46</v>
      </c>
      <c r="U6270" t="s">
        <v>17079</v>
      </c>
      <c r="V6270" t="s">
        <v>9953</v>
      </c>
      <c r="X6270" t="s">
        <v>8437</v>
      </c>
      <c r="Y6270" t="s">
        <v>3012</v>
      </c>
      <c r="Z6270" t="s">
        <v>3691</v>
      </c>
      <c r="AA6270" t="s">
        <v>17080</v>
      </c>
      <c r="AB6270" t="s">
        <v>17081</v>
      </c>
      <c r="AI6270" t="s">
        <v>17082</v>
      </c>
      <c r="AJ6270" t="s">
        <v>17083</v>
      </c>
    </row>
    <row r="6271" spans="1:36" ht="17.25" hidden="1" customHeight="1" x14ac:dyDescent="0.2">
      <c r="A6271" s="4" t="s">
        <v>17084</v>
      </c>
      <c r="B6271" t="s">
        <v>8398</v>
      </c>
      <c r="C6271" t="s">
        <v>17085</v>
      </c>
      <c r="E6271" t="s">
        <v>191</v>
      </c>
      <c r="F6271" t="s">
        <v>86</v>
      </c>
      <c r="G6271" s="5">
        <v>135</v>
      </c>
      <c r="H6271" t="s">
        <v>42</v>
      </c>
      <c r="I6271" t="s">
        <v>65</v>
      </c>
      <c r="J6271" t="s">
        <v>559</v>
      </c>
      <c r="N6271" s="24">
        <v>2001</v>
      </c>
      <c r="R6271" s="7">
        <v>41.305202999999999</v>
      </c>
      <c r="S6271" s="7">
        <v>-84.334620000000001</v>
      </c>
      <c r="T6271" t="s">
        <v>46</v>
      </c>
      <c r="U6271" t="s">
        <v>17086</v>
      </c>
      <c r="V6271" t="s">
        <v>17086</v>
      </c>
      <c r="X6271" t="s">
        <v>9940</v>
      </c>
      <c r="Y6271" t="s">
        <v>3012</v>
      </c>
      <c r="Z6271" t="s">
        <v>3691</v>
      </c>
      <c r="AA6271" t="s">
        <v>17087</v>
      </c>
      <c r="AB6271" t="s">
        <v>8414</v>
      </c>
      <c r="AI6271" t="s">
        <v>17088</v>
      </c>
      <c r="AJ6271" t="s">
        <v>17089</v>
      </c>
    </row>
    <row r="6272" spans="1:36" ht="17.25" hidden="1" customHeight="1" x14ac:dyDescent="0.2">
      <c r="A6272" s="4" t="s">
        <v>17084</v>
      </c>
      <c r="B6272" t="s">
        <v>8398</v>
      </c>
      <c r="C6272" t="s">
        <v>17085</v>
      </c>
      <c r="E6272" t="s">
        <v>335</v>
      </c>
      <c r="F6272" t="s">
        <v>86</v>
      </c>
      <c r="G6272" s="5">
        <v>135</v>
      </c>
      <c r="H6272" t="s">
        <v>42</v>
      </c>
      <c r="I6272" t="s">
        <v>65</v>
      </c>
      <c r="J6272" t="s">
        <v>559</v>
      </c>
      <c r="N6272" s="6">
        <v>2001</v>
      </c>
      <c r="R6272" s="7">
        <v>41.305202999999999</v>
      </c>
      <c r="S6272" s="7">
        <v>-84.334620000000001</v>
      </c>
      <c r="T6272" t="s">
        <v>46</v>
      </c>
      <c r="U6272" t="s">
        <v>17086</v>
      </c>
      <c r="V6272" t="s">
        <v>17086</v>
      </c>
      <c r="X6272" t="s">
        <v>9940</v>
      </c>
      <c r="Y6272" t="s">
        <v>3012</v>
      </c>
      <c r="Z6272" t="s">
        <v>3691</v>
      </c>
      <c r="AA6272" t="s">
        <v>17087</v>
      </c>
      <c r="AB6272" t="s">
        <v>8427</v>
      </c>
      <c r="AH6272" s="27"/>
      <c r="AI6272" t="s">
        <v>17088</v>
      </c>
      <c r="AJ6272" t="s">
        <v>17090</v>
      </c>
    </row>
    <row r="6273" spans="1:36" ht="17.25" hidden="1" customHeight="1" x14ac:dyDescent="0.2">
      <c r="A6273" s="4" t="s">
        <v>17084</v>
      </c>
      <c r="B6273" t="s">
        <v>8398</v>
      </c>
      <c r="C6273" t="s">
        <v>17085</v>
      </c>
      <c r="E6273" t="s">
        <v>1157</v>
      </c>
      <c r="F6273" t="s">
        <v>86</v>
      </c>
      <c r="G6273" s="5">
        <v>135</v>
      </c>
      <c r="H6273" t="s">
        <v>42</v>
      </c>
      <c r="I6273" t="s">
        <v>65</v>
      </c>
      <c r="J6273" t="s">
        <v>559</v>
      </c>
      <c r="N6273" s="6">
        <v>2001</v>
      </c>
      <c r="R6273" s="7">
        <v>41.305202999999999</v>
      </c>
      <c r="S6273" s="7">
        <v>-84.334620000000001</v>
      </c>
      <c r="T6273" t="s">
        <v>46</v>
      </c>
      <c r="U6273" t="s">
        <v>17086</v>
      </c>
      <c r="V6273" t="s">
        <v>17086</v>
      </c>
      <c r="X6273" t="s">
        <v>9940</v>
      </c>
      <c r="Y6273" t="s">
        <v>3012</v>
      </c>
      <c r="Z6273" t="s">
        <v>3691</v>
      </c>
      <c r="AA6273" t="s">
        <v>17087</v>
      </c>
      <c r="AB6273" t="s">
        <v>8429</v>
      </c>
      <c r="AH6273" s="27"/>
      <c r="AI6273" t="s">
        <v>17088</v>
      </c>
      <c r="AJ6273" t="s">
        <v>17091</v>
      </c>
    </row>
    <row r="6274" spans="1:36" ht="17.25" hidden="1" customHeight="1" x14ac:dyDescent="0.2">
      <c r="A6274" s="4" t="s">
        <v>17092</v>
      </c>
      <c r="B6274" t="s">
        <v>8398</v>
      </c>
      <c r="C6274" t="s">
        <v>17093</v>
      </c>
      <c r="E6274" t="s">
        <v>565</v>
      </c>
      <c r="F6274" t="s">
        <v>8581</v>
      </c>
      <c r="G6274" s="5">
        <v>156</v>
      </c>
      <c r="H6274" t="s">
        <v>42</v>
      </c>
      <c r="I6274" t="s">
        <v>43</v>
      </c>
      <c r="J6274" t="s">
        <v>44</v>
      </c>
      <c r="N6274" s="6">
        <v>2006</v>
      </c>
      <c r="R6274" s="7">
        <v>37.941800000000001</v>
      </c>
      <c r="S6274" s="7">
        <v>-122.3909</v>
      </c>
      <c r="T6274" t="s">
        <v>46</v>
      </c>
      <c r="U6274" t="s">
        <v>8873</v>
      </c>
      <c r="V6274" t="s">
        <v>10928</v>
      </c>
      <c r="X6274" t="s">
        <v>8572</v>
      </c>
      <c r="Y6274" t="s">
        <v>3012</v>
      </c>
      <c r="Z6274" t="s">
        <v>3691</v>
      </c>
      <c r="AA6274" t="s">
        <v>17094</v>
      </c>
      <c r="AB6274" t="s">
        <v>17095</v>
      </c>
      <c r="AG6274" t="s">
        <v>17096</v>
      </c>
      <c r="AH6274" s="27"/>
      <c r="AI6274" t="s">
        <v>17097</v>
      </c>
      <c r="AJ6274" t="s">
        <v>17098</v>
      </c>
    </row>
    <row r="6275" spans="1:36" ht="17.25" hidden="1" customHeight="1" x14ac:dyDescent="0.2">
      <c r="A6275" s="4" t="s">
        <v>17099</v>
      </c>
      <c r="B6275" t="s">
        <v>8398</v>
      </c>
      <c r="C6275" t="s">
        <v>17100</v>
      </c>
      <c r="E6275" t="s">
        <v>565</v>
      </c>
      <c r="F6275" t="s">
        <v>86</v>
      </c>
      <c r="G6275" s="5">
        <v>84</v>
      </c>
      <c r="H6275" t="s">
        <v>806</v>
      </c>
      <c r="I6275" t="s">
        <v>43</v>
      </c>
      <c r="J6275" t="s">
        <v>559</v>
      </c>
      <c r="N6275" s="27">
        <v>1987</v>
      </c>
      <c r="O6275" s="24">
        <v>2022</v>
      </c>
      <c r="P6275" s="24">
        <v>2022</v>
      </c>
      <c r="R6275" s="7">
        <v>39.517299999999999</v>
      </c>
      <c r="S6275" s="7">
        <v>-107.7299</v>
      </c>
      <c r="T6275" t="s">
        <v>46</v>
      </c>
      <c r="U6275" t="s">
        <v>17101</v>
      </c>
      <c r="V6275" t="s">
        <v>17102</v>
      </c>
      <c r="X6275" t="s">
        <v>8827</v>
      </c>
      <c r="Y6275" t="s">
        <v>3012</v>
      </c>
      <c r="Z6275" t="s">
        <v>3691</v>
      </c>
      <c r="AA6275" t="s">
        <v>17103</v>
      </c>
      <c r="AB6275" t="s">
        <v>17104</v>
      </c>
      <c r="AG6275" t="s">
        <v>17105</v>
      </c>
      <c r="AH6275" s="27" t="s">
        <v>17106</v>
      </c>
      <c r="AI6275" t="s">
        <v>17107</v>
      </c>
      <c r="AJ6275" t="s">
        <v>17108</v>
      </c>
    </row>
    <row r="6276" spans="1:36" ht="17.25" hidden="1" customHeight="1" x14ac:dyDescent="0.2">
      <c r="A6276" s="4" t="s">
        <v>17109</v>
      </c>
      <c r="B6276" t="s">
        <v>8398</v>
      </c>
      <c r="C6276" t="s">
        <v>17110</v>
      </c>
      <c r="E6276" t="s">
        <v>696</v>
      </c>
      <c r="F6276" t="s">
        <v>64</v>
      </c>
      <c r="G6276" s="5">
        <v>150</v>
      </c>
      <c r="H6276" t="s">
        <v>42</v>
      </c>
      <c r="I6276" t="s">
        <v>65</v>
      </c>
      <c r="J6276" t="s">
        <v>559</v>
      </c>
      <c r="N6276" s="6">
        <v>2000</v>
      </c>
      <c r="R6276" s="7">
        <v>35.026000000000003</v>
      </c>
      <c r="S6276" s="7">
        <v>-106.64400000000001</v>
      </c>
      <c r="T6276" t="s">
        <v>46</v>
      </c>
      <c r="U6276" t="s">
        <v>17005</v>
      </c>
      <c r="V6276" t="s">
        <v>17006</v>
      </c>
      <c r="X6276" t="s">
        <v>8528</v>
      </c>
      <c r="Y6276" t="s">
        <v>3012</v>
      </c>
      <c r="Z6276" t="s">
        <v>3691</v>
      </c>
      <c r="AA6276" t="s">
        <v>17111</v>
      </c>
      <c r="AB6276" t="s">
        <v>8914</v>
      </c>
      <c r="AI6276" t="s">
        <v>17112</v>
      </c>
      <c r="AJ6276" t="s">
        <v>17113</v>
      </c>
    </row>
    <row r="6277" spans="1:36" ht="17.25" hidden="1" customHeight="1" x14ac:dyDescent="0.2">
      <c r="A6277" s="4" t="s">
        <v>44712</v>
      </c>
      <c r="B6277" t="s">
        <v>43246</v>
      </c>
      <c r="C6277" t="s">
        <v>44713</v>
      </c>
      <c r="D6277" t="s">
        <v>44714</v>
      </c>
      <c r="E6277" t="s">
        <v>4760</v>
      </c>
      <c r="F6277" t="s">
        <v>527</v>
      </c>
      <c r="G6277" s="5">
        <v>60</v>
      </c>
      <c r="H6277" t="s">
        <v>42</v>
      </c>
      <c r="I6277" t="s">
        <v>240</v>
      </c>
      <c r="J6277" t="s">
        <v>44</v>
      </c>
      <c r="N6277" s="6">
        <v>1962</v>
      </c>
      <c r="R6277" s="7">
        <v>55.067770000000003</v>
      </c>
      <c r="S6277" s="7">
        <v>73.259316999999996</v>
      </c>
      <c r="T6277" t="s">
        <v>46</v>
      </c>
      <c r="U6277" t="s">
        <v>44715</v>
      </c>
      <c r="V6277" t="s">
        <v>44716</v>
      </c>
      <c r="X6277" t="s">
        <v>44717</v>
      </c>
      <c r="Y6277" t="s">
        <v>36708</v>
      </c>
      <c r="Z6277" t="s">
        <v>36915</v>
      </c>
      <c r="AG6277" t="s">
        <v>44718</v>
      </c>
      <c r="AI6277" t="s">
        <v>44719</v>
      </c>
      <c r="AJ6277" t="s">
        <v>44721</v>
      </c>
    </row>
    <row r="6278" spans="1:36" ht="17.25" hidden="1" customHeight="1" x14ac:dyDescent="0.2">
      <c r="A6278" s="4" t="s">
        <v>44958</v>
      </c>
      <c r="B6278" t="s">
        <v>43246</v>
      </c>
      <c r="C6278" t="s">
        <v>44959</v>
      </c>
      <c r="D6278" t="s">
        <v>44960</v>
      </c>
      <c r="E6278" t="s">
        <v>335</v>
      </c>
      <c r="F6278" t="s">
        <v>44961</v>
      </c>
      <c r="G6278" s="5">
        <v>50</v>
      </c>
      <c r="H6278" t="s">
        <v>42</v>
      </c>
      <c r="I6278" t="s">
        <v>240</v>
      </c>
      <c r="J6278" t="s">
        <v>44</v>
      </c>
      <c r="N6278" s="6">
        <v>1962</v>
      </c>
      <c r="R6278" s="7">
        <v>51.452779999999997</v>
      </c>
      <c r="S6278" s="7">
        <v>45.917642000000001</v>
      </c>
      <c r="T6278" t="s">
        <v>46</v>
      </c>
      <c r="U6278" t="s">
        <v>44962</v>
      </c>
      <c r="X6278" t="s">
        <v>43401</v>
      </c>
      <c r="Y6278" t="s">
        <v>36708</v>
      </c>
      <c r="Z6278" t="s">
        <v>36915</v>
      </c>
      <c r="AA6278" t="s">
        <v>44963</v>
      </c>
      <c r="AG6278" t="s">
        <v>44964</v>
      </c>
      <c r="AI6278" t="s">
        <v>44965</v>
      </c>
      <c r="AJ6278" t="s">
        <v>44966</v>
      </c>
    </row>
    <row r="6279" spans="1:36" ht="17.25" hidden="1" customHeight="1" x14ac:dyDescent="0.2">
      <c r="A6279" s="4" t="s">
        <v>17114</v>
      </c>
      <c r="B6279" t="s">
        <v>8398</v>
      </c>
      <c r="C6279" t="s">
        <v>17115</v>
      </c>
      <c r="E6279" t="s">
        <v>3929</v>
      </c>
      <c r="F6279" t="s">
        <v>86</v>
      </c>
      <c r="G6279" s="5">
        <v>167</v>
      </c>
      <c r="H6279" t="s">
        <v>42</v>
      </c>
      <c r="I6279" t="s">
        <v>240</v>
      </c>
      <c r="J6279" t="s">
        <v>559</v>
      </c>
      <c r="N6279" s="24">
        <v>1972</v>
      </c>
      <c r="R6279" s="7">
        <v>31.8047</v>
      </c>
      <c r="S6279" s="7">
        <v>-106.5472</v>
      </c>
      <c r="T6279" t="s">
        <v>46</v>
      </c>
      <c r="U6279" t="s">
        <v>17116</v>
      </c>
      <c r="V6279" t="s">
        <v>8527</v>
      </c>
      <c r="X6279" t="s">
        <v>8528</v>
      </c>
      <c r="Y6279" t="s">
        <v>3012</v>
      </c>
      <c r="Z6279" t="s">
        <v>3691</v>
      </c>
      <c r="AA6279" t="s">
        <v>17117</v>
      </c>
      <c r="AB6279" t="s">
        <v>8726</v>
      </c>
      <c r="AG6279" t="s">
        <v>17118</v>
      </c>
      <c r="AH6279" s="24">
        <v>17813</v>
      </c>
      <c r="AI6279" t="s">
        <v>17119</v>
      </c>
      <c r="AJ6279" t="s">
        <v>17122</v>
      </c>
    </row>
    <row r="6280" spans="1:36" ht="17.25" hidden="1" customHeight="1" x14ac:dyDescent="0.2">
      <c r="A6280" s="4" t="s">
        <v>17124</v>
      </c>
      <c r="B6280" t="s">
        <v>8398</v>
      </c>
      <c r="C6280" t="s">
        <v>17125</v>
      </c>
      <c r="E6280" t="s">
        <v>565</v>
      </c>
      <c r="F6280" t="s">
        <v>86</v>
      </c>
      <c r="G6280" s="5">
        <v>940</v>
      </c>
      <c r="H6280" t="s">
        <v>42</v>
      </c>
      <c r="I6280" t="s">
        <v>43</v>
      </c>
      <c r="J6280" t="s">
        <v>559</v>
      </c>
      <c r="N6280" s="8">
        <v>2002</v>
      </c>
      <c r="R6280" s="7">
        <v>29.593056000000001</v>
      </c>
      <c r="S6280" s="7">
        <v>-97.973219999999998</v>
      </c>
      <c r="T6280" t="s">
        <v>46</v>
      </c>
      <c r="U6280" t="s">
        <v>17126</v>
      </c>
      <c r="V6280" t="s">
        <v>10596</v>
      </c>
      <c r="X6280" t="s">
        <v>8584</v>
      </c>
      <c r="Y6280" t="s">
        <v>3012</v>
      </c>
      <c r="Z6280" t="s">
        <v>3691</v>
      </c>
      <c r="AA6280" t="s">
        <v>17127</v>
      </c>
      <c r="AB6280" t="s">
        <v>9257</v>
      </c>
      <c r="AI6280" t="s">
        <v>17128</v>
      </c>
      <c r="AJ6280" t="s">
        <v>17129</v>
      </c>
    </row>
    <row r="6281" spans="1:36" ht="17.25" hidden="1" customHeight="1" x14ac:dyDescent="0.2">
      <c r="A6281" s="4" t="s">
        <v>17130</v>
      </c>
      <c r="B6281" t="s">
        <v>8398</v>
      </c>
      <c r="C6281" t="s">
        <v>17131</v>
      </c>
      <c r="E6281" t="s">
        <v>40</v>
      </c>
      <c r="F6281" t="s">
        <v>86</v>
      </c>
      <c r="G6281" s="5">
        <v>61</v>
      </c>
      <c r="H6281" t="s">
        <v>42</v>
      </c>
      <c r="I6281" t="s">
        <v>65</v>
      </c>
      <c r="J6281" t="s">
        <v>559</v>
      </c>
      <c r="N6281" s="24">
        <v>2006</v>
      </c>
      <c r="R6281" s="7">
        <v>37.731499999999997</v>
      </c>
      <c r="S6281" s="7">
        <v>-121.116</v>
      </c>
      <c r="T6281" t="s">
        <v>46</v>
      </c>
      <c r="U6281" t="s">
        <v>8713</v>
      </c>
      <c r="V6281" t="s">
        <v>8714</v>
      </c>
      <c r="X6281" t="s">
        <v>8572</v>
      </c>
      <c r="Y6281" t="s">
        <v>3012</v>
      </c>
      <c r="Z6281" t="s">
        <v>3691</v>
      </c>
      <c r="AA6281" t="s">
        <v>17132</v>
      </c>
      <c r="AB6281" t="s">
        <v>8690</v>
      </c>
      <c r="AG6281" t="s">
        <v>17133</v>
      </c>
      <c r="AH6281" s="24">
        <v>30014</v>
      </c>
      <c r="AI6281" t="s">
        <v>17134</v>
      </c>
      <c r="AJ6281" t="s">
        <v>17135</v>
      </c>
    </row>
    <row r="6282" spans="1:36" ht="17.25" hidden="1" customHeight="1" x14ac:dyDescent="0.2">
      <c r="A6282" s="4" t="s">
        <v>17130</v>
      </c>
      <c r="B6282" t="s">
        <v>8398</v>
      </c>
      <c r="C6282" t="s">
        <v>17131</v>
      </c>
      <c r="E6282" t="s">
        <v>56</v>
      </c>
      <c r="F6282" t="s">
        <v>86</v>
      </c>
      <c r="G6282" s="5">
        <v>61</v>
      </c>
      <c r="H6282" t="s">
        <v>42</v>
      </c>
      <c r="I6282" t="s">
        <v>65</v>
      </c>
      <c r="J6282" t="s">
        <v>559</v>
      </c>
      <c r="N6282" s="24">
        <v>2006</v>
      </c>
      <c r="R6282" s="7">
        <v>37.731499999999997</v>
      </c>
      <c r="S6282" s="7">
        <v>-121.116</v>
      </c>
      <c r="T6282" t="s">
        <v>46</v>
      </c>
      <c r="U6282" t="s">
        <v>8713</v>
      </c>
      <c r="V6282" t="s">
        <v>8714</v>
      </c>
      <c r="X6282" t="s">
        <v>8572</v>
      </c>
      <c r="Y6282" t="s">
        <v>3012</v>
      </c>
      <c r="Z6282" t="s">
        <v>3691</v>
      </c>
      <c r="AA6282" t="s">
        <v>17132</v>
      </c>
      <c r="AB6282" t="s">
        <v>8503</v>
      </c>
      <c r="AG6282" t="s">
        <v>17133</v>
      </c>
      <c r="AH6282" s="24">
        <v>30042</v>
      </c>
      <c r="AI6282" t="s">
        <v>17134</v>
      </c>
      <c r="AJ6282" t="s">
        <v>17136</v>
      </c>
    </row>
    <row r="6283" spans="1:36" ht="17.25" hidden="1" customHeight="1" x14ac:dyDescent="0.2">
      <c r="A6283" s="4" t="s">
        <v>17137</v>
      </c>
      <c r="B6283" t="s">
        <v>8398</v>
      </c>
      <c r="C6283" t="s">
        <v>17138</v>
      </c>
      <c r="E6283" t="s">
        <v>40</v>
      </c>
      <c r="F6283" t="s">
        <v>86</v>
      </c>
      <c r="G6283" s="5">
        <v>248</v>
      </c>
      <c r="H6283" t="s">
        <v>42</v>
      </c>
      <c r="I6283" t="s">
        <v>43</v>
      </c>
      <c r="J6283" t="s">
        <v>559</v>
      </c>
      <c r="N6283" s="24">
        <v>1997</v>
      </c>
      <c r="R6283" s="7">
        <v>45.649700000000003</v>
      </c>
      <c r="S6283" s="7">
        <v>-122.7256</v>
      </c>
      <c r="T6283" t="s">
        <v>46</v>
      </c>
      <c r="U6283" t="s">
        <v>17139</v>
      </c>
      <c r="V6283" t="s">
        <v>8816</v>
      </c>
      <c r="X6283" t="s">
        <v>8446</v>
      </c>
      <c r="Y6283" t="s">
        <v>3012</v>
      </c>
      <c r="Z6283" t="s">
        <v>3691</v>
      </c>
      <c r="AA6283" t="s">
        <v>17140</v>
      </c>
      <c r="AB6283" t="s">
        <v>8690</v>
      </c>
      <c r="AI6283" t="s">
        <v>17141</v>
      </c>
      <c r="AJ6283" t="s">
        <v>17142</v>
      </c>
    </row>
    <row r="6284" spans="1:36" ht="17.25" hidden="1" customHeight="1" x14ac:dyDescent="0.2">
      <c r="A6284" s="4" t="s">
        <v>17150</v>
      </c>
      <c r="B6284" t="s">
        <v>8398</v>
      </c>
      <c r="C6284" t="s">
        <v>17151</v>
      </c>
      <c r="E6284" t="s">
        <v>17152</v>
      </c>
      <c r="F6284" t="s">
        <v>64</v>
      </c>
      <c r="G6284" s="5">
        <v>586</v>
      </c>
      <c r="H6284" t="s">
        <v>42</v>
      </c>
      <c r="I6284" t="s">
        <v>43</v>
      </c>
      <c r="J6284" t="s">
        <v>559</v>
      </c>
      <c r="M6284" t="s">
        <v>2514</v>
      </c>
      <c r="N6284" s="24">
        <v>2009</v>
      </c>
      <c r="R6284" s="7">
        <v>45.020299999999999</v>
      </c>
      <c r="S6284" s="7">
        <v>-93.275300000000001</v>
      </c>
      <c r="T6284" t="s">
        <v>46</v>
      </c>
      <c r="U6284" t="s">
        <v>17153</v>
      </c>
      <c r="V6284" t="s">
        <v>17154</v>
      </c>
      <c r="X6284" t="s">
        <v>9464</v>
      </c>
      <c r="Y6284" t="s">
        <v>3012</v>
      </c>
      <c r="Z6284" t="s">
        <v>3691</v>
      </c>
      <c r="AA6284" t="s">
        <v>17155</v>
      </c>
      <c r="AB6284" t="s">
        <v>17156</v>
      </c>
      <c r="AG6284" t="s">
        <v>17157</v>
      </c>
      <c r="AH6284" s="8" t="s">
        <v>17158</v>
      </c>
      <c r="AI6284" t="s">
        <v>17159</v>
      </c>
      <c r="AJ6284" t="s">
        <v>17160</v>
      </c>
    </row>
    <row r="6285" spans="1:36" ht="17.25" hidden="1" customHeight="1" x14ac:dyDescent="0.2">
      <c r="A6285" s="4" t="s">
        <v>17161</v>
      </c>
      <c r="B6285" t="s">
        <v>8398</v>
      </c>
      <c r="C6285" t="s">
        <v>17162</v>
      </c>
      <c r="E6285" t="s">
        <v>40</v>
      </c>
      <c r="F6285" t="s">
        <v>64</v>
      </c>
      <c r="G6285" s="5">
        <v>473</v>
      </c>
      <c r="H6285" t="s">
        <v>42</v>
      </c>
      <c r="I6285" t="s">
        <v>240</v>
      </c>
      <c r="J6285" t="s">
        <v>559</v>
      </c>
      <c r="N6285" s="24">
        <v>1974</v>
      </c>
      <c r="R6285" s="7">
        <v>35.997799999999998</v>
      </c>
      <c r="S6285" s="7">
        <v>-95.956699999999998</v>
      </c>
      <c r="T6285" t="s">
        <v>46</v>
      </c>
      <c r="U6285" t="s">
        <v>12665</v>
      </c>
      <c r="V6285" t="s">
        <v>12666</v>
      </c>
      <c r="X6285" t="s">
        <v>8734</v>
      </c>
      <c r="Y6285" t="s">
        <v>3012</v>
      </c>
      <c r="Z6285" t="s">
        <v>3691</v>
      </c>
      <c r="AA6285" t="s">
        <v>17163</v>
      </c>
      <c r="AB6285" t="s">
        <v>8690</v>
      </c>
      <c r="AI6285" t="s">
        <v>17164</v>
      </c>
      <c r="AJ6285" t="s">
        <v>17165</v>
      </c>
    </row>
    <row r="6286" spans="1:36" ht="17.25" hidden="1" customHeight="1" x14ac:dyDescent="0.2">
      <c r="A6286" s="4" t="s">
        <v>17161</v>
      </c>
      <c r="B6286" t="s">
        <v>8398</v>
      </c>
      <c r="C6286" t="s">
        <v>17162</v>
      </c>
      <c r="E6286" t="s">
        <v>56</v>
      </c>
      <c r="F6286" t="s">
        <v>64</v>
      </c>
      <c r="G6286" s="5">
        <v>473</v>
      </c>
      <c r="H6286" t="s">
        <v>42</v>
      </c>
      <c r="I6286" t="s">
        <v>240</v>
      </c>
      <c r="J6286" t="s">
        <v>559</v>
      </c>
      <c r="N6286" s="24">
        <v>1976</v>
      </c>
      <c r="R6286" s="7">
        <v>35.997799999999998</v>
      </c>
      <c r="S6286" s="7">
        <v>-95.956699999999998</v>
      </c>
      <c r="T6286" t="s">
        <v>46</v>
      </c>
      <c r="U6286" t="s">
        <v>12665</v>
      </c>
      <c r="V6286" t="s">
        <v>12666</v>
      </c>
      <c r="X6286" t="s">
        <v>8734</v>
      </c>
      <c r="Y6286" t="s">
        <v>3012</v>
      </c>
      <c r="Z6286" t="s">
        <v>3691</v>
      </c>
      <c r="AA6286" t="s">
        <v>17163</v>
      </c>
      <c r="AB6286" t="s">
        <v>8503</v>
      </c>
      <c r="AH6286" s="27"/>
      <c r="AI6286" t="s">
        <v>17164</v>
      </c>
      <c r="AJ6286" t="s">
        <v>17166</v>
      </c>
    </row>
    <row r="6287" spans="1:36" ht="17.25" hidden="1" customHeight="1" x14ac:dyDescent="0.2">
      <c r="A6287" s="4" t="s">
        <v>17161</v>
      </c>
      <c r="B6287" t="s">
        <v>8398</v>
      </c>
      <c r="C6287" t="s">
        <v>17162</v>
      </c>
      <c r="E6287" t="s">
        <v>58</v>
      </c>
      <c r="F6287" t="s">
        <v>86</v>
      </c>
      <c r="G6287" s="5">
        <v>87</v>
      </c>
      <c r="H6287" t="s">
        <v>42</v>
      </c>
      <c r="I6287" t="s">
        <v>65</v>
      </c>
      <c r="J6287" t="s">
        <v>559</v>
      </c>
      <c r="N6287" s="24">
        <v>2008</v>
      </c>
      <c r="R6287" s="7">
        <v>35.997799999999998</v>
      </c>
      <c r="S6287" s="7">
        <v>-95.956699999999998</v>
      </c>
      <c r="T6287" t="s">
        <v>46</v>
      </c>
      <c r="U6287" t="s">
        <v>12665</v>
      </c>
      <c r="V6287" t="s">
        <v>12666</v>
      </c>
      <c r="X6287" t="s">
        <v>8734</v>
      </c>
      <c r="Y6287" t="s">
        <v>3012</v>
      </c>
      <c r="Z6287" t="s">
        <v>3691</v>
      </c>
      <c r="AA6287" t="s">
        <v>17163</v>
      </c>
      <c r="AB6287" t="s">
        <v>8595</v>
      </c>
      <c r="AH6287" s="27"/>
      <c r="AI6287" t="s">
        <v>17164</v>
      </c>
      <c r="AJ6287" t="s">
        <v>17167</v>
      </c>
    </row>
    <row r="6288" spans="1:36" ht="17.25" hidden="1" customHeight="1" x14ac:dyDescent="0.2">
      <c r="A6288" s="4" t="s">
        <v>17161</v>
      </c>
      <c r="B6288" t="s">
        <v>8398</v>
      </c>
      <c r="C6288" t="s">
        <v>17162</v>
      </c>
      <c r="E6288" t="s">
        <v>191</v>
      </c>
      <c r="F6288" t="s">
        <v>86</v>
      </c>
      <c r="G6288" s="5">
        <v>87</v>
      </c>
      <c r="H6288" t="s">
        <v>42</v>
      </c>
      <c r="I6288" t="s">
        <v>65</v>
      </c>
      <c r="J6288" t="s">
        <v>559</v>
      </c>
      <c r="N6288" s="24">
        <v>2008</v>
      </c>
      <c r="R6288" s="7">
        <v>35.997799999999998</v>
      </c>
      <c r="S6288" s="7">
        <v>-95.956699999999998</v>
      </c>
      <c r="T6288" t="s">
        <v>46</v>
      </c>
      <c r="U6288" t="s">
        <v>12665</v>
      </c>
      <c r="V6288" t="s">
        <v>12666</v>
      </c>
      <c r="X6288" t="s">
        <v>8734</v>
      </c>
      <c r="Y6288" t="s">
        <v>3012</v>
      </c>
      <c r="Z6288" t="s">
        <v>3691</v>
      </c>
      <c r="AA6288" t="s">
        <v>17163</v>
      </c>
      <c r="AB6288" t="s">
        <v>8414</v>
      </c>
      <c r="AI6288" t="s">
        <v>17164</v>
      </c>
      <c r="AJ6288" t="s">
        <v>17168</v>
      </c>
    </row>
    <row r="6289" spans="1:36" ht="17.25" hidden="1" customHeight="1" x14ac:dyDescent="0.2">
      <c r="A6289" s="4" t="s">
        <v>17169</v>
      </c>
      <c r="B6289" t="s">
        <v>8398</v>
      </c>
      <c r="C6289" t="s">
        <v>17170</v>
      </c>
      <c r="E6289" t="s">
        <v>40</v>
      </c>
      <c r="F6289" t="s">
        <v>86</v>
      </c>
      <c r="G6289" s="5">
        <v>50</v>
      </c>
      <c r="H6289" t="s">
        <v>42</v>
      </c>
      <c r="I6289" t="s">
        <v>65</v>
      </c>
      <c r="J6289" t="s">
        <v>559</v>
      </c>
      <c r="N6289" s="24">
        <v>2006</v>
      </c>
      <c r="R6289" s="7">
        <v>33.9636</v>
      </c>
      <c r="S6289" s="7">
        <v>-117.4528</v>
      </c>
      <c r="T6289" t="s">
        <v>46</v>
      </c>
      <c r="U6289" t="s">
        <v>9558</v>
      </c>
      <c r="V6289" t="s">
        <v>9558</v>
      </c>
      <c r="X6289" t="s">
        <v>8572</v>
      </c>
      <c r="Y6289" t="s">
        <v>3012</v>
      </c>
      <c r="Z6289" t="s">
        <v>3691</v>
      </c>
      <c r="AA6289" t="s">
        <v>17171</v>
      </c>
      <c r="AB6289" t="s">
        <v>8690</v>
      </c>
      <c r="AG6289" t="s">
        <v>17172</v>
      </c>
      <c r="AH6289" s="24">
        <v>30532</v>
      </c>
      <c r="AI6289" t="s">
        <v>17173</v>
      </c>
      <c r="AJ6289" t="s">
        <v>17174</v>
      </c>
    </row>
    <row r="6290" spans="1:36" ht="17.25" hidden="1" customHeight="1" x14ac:dyDescent="0.2">
      <c r="A6290" s="4" t="s">
        <v>17169</v>
      </c>
      <c r="B6290" t="s">
        <v>8398</v>
      </c>
      <c r="C6290" t="s">
        <v>17170</v>
      </c>
      <c r="E6290" t="s">
        <v>56</v>
      </c>
      <c r="F6290" t="s">
        <v>86</v>
      </c>
      <c r="G6290" s="5">
        <v>50</v>
      </c>
      <c r="H6290" t="s">
        <v>42</v>
      </c>
      <c r="I6290" t="s">
        <v>65</v>
      </c>
      <c r="J6290" t="s">
        <v>559</v>
      </c>
      <c r="N6290" s="24">
        <v>2006</v>
      </c>
      <c r="R6290" s="7">
        <v>33.9636</v>
      </c>
      <c r="S6290" s="7">
        <v>-117.4528</v>
      </c>
      <c r="T6290" t="s">
        <v>46</v>
      </c>
      <c r="U6290" t="s">
        <v>9558</v>
      </c>
      <c r="V6290" t="s">
        <v>9558</v>
      </c>
      <c r="X6290" t="s">
        <v>8572</v>
      </c>
      <c r="Y6290" t="s">
        <v>3012</v>
      </c>
      <c r="Z6290" t="s">
        <v>3691</v>
      </c>
      <c r="AA6290" t="s">
        <v>17171</v>
      </c>
      <c r="AB6290" t="s">
        <v>8503</v>
      </c>
      <c r="AG6290" t="s">
        <v>17172</v>
      </c>
      <c r="AH6290" s="24">
        <v>31089</v>
      </c>
      <c r="AI6290" t="s">
        <v>17173</v>
      </c>
      <c r="AJ6290" t="s">
        <v>17175</v>
      </c>
    </row>
    <row r="6291" spans="1:36" ht="17.25" hidden="1" customHeight="1" x14ac:dyDescent="0.2">
      <c r="A6291" s="4" t="s">
        <v>17176</v>
      </c>
      <c r="B6291" t="s">
        <v>8398</v>
      </c>
      <c r="C6291" t="s">
        <v>17177</v>
      </c>
      <c r="E6291" t="s">
        <v>17178</v>
      </c>
      <c r="F6291" t="s">
        <v>86</v>
      </c>
      <c r="G6291" s="5">
        <v>230</v>
      </c>
      <c r="H6291" t="s">
        <v>42</v>
      </c>
      <c r="I6291" t="s">
        <v>65</v>
      </c>
      <c r="J6291" t="s">
        <v>559</v>
      </c>
      <c r="N6291" s="24">
        <v>2001</v>
      </c>
      <c r="R6291" s="7">
        <v>38.191661000000003</v>
      </c>
      <c r="S6291" s="7">
        <v>-82.604590000000002</v>
      </c>
      <c r="T6291" t="s">
        <v>46</v>
      </c>
      <c r="U6291" t="s">
        <v>17179</v>
      </c>
      <c r="V6291" t="s">
        <v>9445</v>
      </c>
      <c r="X6291" t="s">
        <v>9446</v>
      </c>
      <c r="Y6291" t="s">
        <v>3012</v>
      </c>
      <c r="Z6291" t="s">
        <v>3691</v>
      </c>
      <c r="AA6291" t="s">
        <v>17180</v>
      </c>
      <c r="AB6291" t="s">
        <v>17181</v>
      </c>
      <c r="AG6291" t="s">
        <v>17182</v>
      </c>
      <c r="AH6291" s="24">
        <v>27096</v>
      </c>
      <c r="AI6291" t="s">
        <v>17183</v>
      </c>
      <c r="AJ6291" t="s">
        <v>17184</v>
      </c>
    </row>
    <row r="6292" spans="1:36" ht="17.25" hidden="1" customHeight="1" x14ac:dyDescent="0.2">
      <c r="A6292" s="4" t="s">
        <v>17176</v>
      </c>
      <c r="B6292" t="s">
        <v>8398</v>
      </c>
      <c r="C6292" t="s">
        <v>17177</v>
      </c>
      <c r="E6292" t="s">
        <v>17185</v>
      </c>
      <c r="F6292" t="s">
        <v>86</v>
      </c>
      <c r="G6292" s="5">
        <v>230</v>
      </c>
      <c r="H6292" t="s">
        <v>42</v>
      </c>
      <c r="I6292" t="s">
        <v>65</v>
      </c>
      <c r="J6292" t="s">
        <v>559</v>
      </c>
      <c r="N6292" s="24">
        <v>2001</v>
      </c>
      <c r="R6292" s="7">
        <v>38.191661000000003</v>
      </c>
      <c r="S6292" s="7">
        <v>-82.604590000000002</v>
      </c>
      <c r="T6292" t="s">
        <v>46</v>
      </c>
      <c r="U6292" t="s">
        <v>17179</v>
      </c>
      <c r="V6292" t="s">
        <v>9445</v>
      </c>
      <c r="X6292" t="s">
        <v>9446</v>
      </c>
      <c r="Y6292" t="s">
        <v>3012</v>
      </c>
      <c r="Z6292" t="s">
        <v>3691</v>
      </c>
      <c r="AA6292" t="s">
        <v>17180</v>
      </c>
      <c r="AB6292" t="s">
        <v>17186</v>
      </c>
      <c r="AG6292" t="s">
        <v>17182</v>
      </c>
      <c r="AH6292" s="24">
        <v>27097</v>
      </c>
      <c r="AI6292" t="s">
        <v>17183</v>
      </c>
      <c r="AJ6292" t="s">
        <v>17187</v>
      </c>
    </row>
    <row r="6293" spans="1:36" ht="17.25" hidden="1" customHeight="1" x14ac:dyDescent="0.2">
      <c r="A6293" s="4" t="s">
        <v>17176</v>
      </c>
      <c r="B6293" t="s">
        <v>8398</v>
      </c>
      <c r="C6293" t="s">
        <v>17177</v>
      </c>
      <c r="E6293" t="s">
        <v>17188</v>
      </c>
      <c r="F6293" t="s">
        <v>86</v>
      </c>
      <c r="G6293" s="5">
        <v>230</v>
      </c>
      <c r="H6293" t="s">
        <v>42</v>
      </c>
      <c r="I6293" t="s">
        <v>65</v>
      </c>
      <c r="J6293" t="s">
        <v>559</v>
      </c>
      <c r="N6293" s="24">
        <v>2001</v>
      </c>
      <c r="R6293" s="7">
        <v>38.191661000000003</v>
      </c>
      <c r="S6293" s="7">
        <v>-82.604590000000002</v>
      </c>
      <c r="T6293" t="s">
        <v>46</v>
      </c>
      <c r="U6293" t="s">
        <v>17179</v>
      </c>
      <c r="V6293" t="s">
        <v>9445</v>
      </c>
      <c r="X6293" t="s">
        <v>9446</v>
      </c>
      <c r="Y6293" t="s">
        <v>3012</v>
      </c>
      <c r="Z6293" t="s">
        <v>3691</v>
      </c>
      <c r="AA6293" t="s">
        <v>17180</v>
      </c>
      <c r="AB6293" t="s">
        <v>17189</v>
      </c>
      <c r="AG6293" t="s">
        <v>17182</v>
      </c>
      <c r="AH6293" s="6">
        <v>25012</v>
      </c>
      <c r="AI6293" t="s">
        <v>17183</v>
      </c>
      <c r="AJ6293" t="s">
        <v>17190</v>
      </c>
    </row>
    <row r="6294" spans="1:36" ht="17.25" hidden="1" customHeight="1" x14ac:dyDescent="0.2">
      <c r="A6294" s="4" t="s">
        <v>17176</v>
      </c>
      <c r="B6294" t="s">
        <v>8398</v>
      </c>
      <c r="C6294" t="s">
        <v>17177</v>
      </c>
      <c r="E6294" t="s">
        <v>17191</v>
      </c>
      <c r="F6294" t="s">
        <v>86</v>
      </c>
      <c r="G6294" s="5">
        <v>230</v>
      </c>
      <c r="H6294" t="s">
        <v>42</v>
      </c>
      <c r="I6294" t="s">
        <v>65</v>
      </c>
      <c r="J6294" t="s">
        <v>559</v>
      </c>
      <c r="N6294" s="24">
        <v>2002</v>
      </c>
      <c r="R6294" s="7">
        <v>38.191661000000003</v>
      </c>
      <c r="S6294" s="7">
        <v>-82.604590000000002</v>
      </c>
      <c r="T6294" t="s">
        <v>46</v>
      </c>
      <c r="U6294" t="s">
        <v>17179</v>
      </c>
      <c r="V6294" t="s">
        <v>9445</v>
      </c>
      <c r="X6294" t="s">
        <v>9446</v>
      </c>
      <c r="Y6294" t="s">
        <v>3012</v>
      </c>
      <c r="Z6294" t="s">
        <v>3691</v>
      </c>
      <c r="AA6294" t="s">
        <v>17180</v>
      </c>
      <c r="AB6294" t="s">
        <v>17192</v>
      </c>
      <c r="AG6294" t="s">
        <v>17182</v>
      </c>
      <c r="AH6294" s="6">
        <v>36942</v>
      </c>
      <c r="AI6294" t="s">
        <v>17183</v>
      </c>
      <c r="AJ6294" t="s">
        <v>17193</v>
      </c>
    </row>
    <row r="6295" spans="1:36" ht="17.25" hidden="1" customHeight="1" x14ac:dyDescent="0.2">
      <c r="A6295" s="4" t="s">
        <v>17176</v>
      </c>
      <c r="B6295" t="s">
        <v>8398</v>
      </c>
      <c r="C6295" t="s">
        <v>17177</v>
      </c>
      <c r="E6295" t="s">
        <v>17194</v>
      </c>
      <c r="F6295" t="s">
        <v>86</v>
      </c>
      <c r="G6295" s="5">
        <v>230</v>
      </c>
      <c r="H6295" t="s">
        <v>42</v>
      </c>
      <c r="I6295" t="s">
        <v>65</v>
      </c>
      <c r="J6295" t="s">
        <v>559</v>
      </c>
      <c r="N6295" s="24">
        <v>2002</v>
      </c>
      <c r="R6295" s="7">
        <v>38.191661000000003</v>
      </c>
      <c r="S6295" s="7">
        <v>-82.604590000000002</v>
      </c>
      <c r="T6295" t="s">
        <v>46</v>
      </c>
      <c r="U6295" t="s">
        <v>17179</v>
      </c>
      <c r="V6295" t="s">
        <v>9445</v>
      </c>
      <c r="X6295" t="s">
        <v>9446</v>
      </c>
      <c r="Y6295" t="s">
        <v>3012</v>
      </c>
      <c r="Z6295" t="s">
        <v>3691</v>
      </c>
      <c r="AA6295" t="s">
        <v>17180</v>
      </c>
      <c r="AB6295" t="s">
        <v>17195</v>
      </c>
      <c r="AG6295" t="s">
        <v>17182</v>
      </c>
      <c r="AH6295" s="6">
        <v>36943</v>
      </c>
      <c r="AI6295" t="s">
        <v>17183</v>
      </c>
      <c r="AJ6295" t="s">
        <v>17196</v>
      </c>
    </row>
    <row r="6296" spans="1:36" ht="17.25" hidden="1" customHeight="1" x14ac:dyDescent="0.2">
      <c r="A6296" s="4" t="s">
        <v>17197</v>
      </c>
      <c r="B6296" t="s">
        <v>8398</v>
      </c>
      <c r="C6296" t="s">
        <v>17198</v>
      </c>
      <c r="E6296" t="s">
        <v>17207</v>
      </c>
      <c r="F6296" t="s">
        <v>86</v>
      </c>
      <c r="G6296" s="5">
        <v>675</v>
      </c>
      <c r="H6296" t="s">
        <v>42</v>
      </c>
      <c r="I6296" t="s">
        <v>43</v>
      </c>
      <c r="J6296" t="s">
        <v>559</v>
      </c>
      <c r="N6296" s="8">
        <v>2004</v>
      </c>
      <c r="R6296" s="7">
        <v>42.583055999999999</v>
      </c>
      <c r="S6296" s="7">
        <v>-89.035830000000004</v>
      </c>
      <c r="T6296" t="s">
        <v>46</v>
      </c>
      <c r="U6296" t="s">
        <v>17199</v>
      </c>
      <c r="V6296" t="s">
        <v>17200</v>
      </c>
      <c r="X6296" t="s">
        <v>8676</v>
      </c>
      <c r="Y6296" t="s">
        <v>3012</v>
      </c>
      <c r="Z6296" t="s">
        <v>3691</v>
      </c>
      <c r="AA6296" t="s">
        <v>17201</v>
      </c>
      <c r="AB6296" t="s">
        <v>8654</v>
      </c>
      <c r="AC6296" t="s">
        <v>17202</v>
      </c>
      <c r="AG6296" t="s">
        <v>17208</v>
      </c>
      <c r="AH6296" s="27" t="s">
        <v>17209</v>
      </c>
      <c r="AI6296" t="s">
        <v>17205</v>
      </c>
      <c r="AJ6296" t="s">
        <v>17210</v>
      </c>
    </row>
    <row r="6297" spans="1:36" ht="17.25" hidden="1" customHeight="1" x14ac:dyDescent="0.2">
      <c r="A6297" s="4" t="s">
        <v>17230</v>
      </c>
      <c r="B6297" t="s">
        <v>8398</v>
      </c>
      <c r="C6297" t="s">
        <v>17231</v>
      </c>
      <c r="E6297" t="s">
        <v>40</v>
      </c>
      <c r="F6297" t="s">
        <v>64</v>
      </c>
      <c r="G6297" s="5">
        <v>198</v>
      </c>
      <c r="H6297" t="s">
        <v>42</v>
      </c>
      <c r="I6297" t="s">
        <v>65</v>
      </c>
      <c r="J6297" t="s">
        <v>559</v>
      </c>
      <c r="N6297" s="24">
        <v>2002</v>
      </c>
      <c r="R6297" s="7">
        <v>40.929699999999997</v>
      </c>
      <c r="S6297" s="7">
        <v>-84.739199999999997</v>
      </c>
      <c r="T6297" t="s">
        <v>46</v>
      </c>
      <c r="U6297" t="s">
        <v>17232</v>
      </c>
      <c r="V6297" t="s">
        <v>17233</v>
      </c>
      <c r="X6297" t="s">
        <v>9940</v>
      </c>
      <c r="Y6297" t="s">
        <v>3012</v>
      </c>
      <c r="Z6297" t="s">
        <v>3691</v>
      </c>
      <c r="AA6297" t="s">
        <v>17234</v>
      </c>
      <c r="AB6297" t="s">
        <v>8690</v>
      </c>
      <c r="AG6297" t="s">
        <v>17235</v>
      </c>
      <c r="AH6297" s="6">
        <v>25980</v>
      </c>
      <c r="AI6297" t="s">
        <v>17236</v>
      </c>
      <c r="AJ6297" t="s">
        <v>17237</v>
      </c>
    </row>
    <row r="6298" spans="1:36" ht="17.25" hidden="1" customHeight="1" x14ac:dyDescent="0.2">
      <c r="A6298" s="4" t="s">
        <v>17230</v>
      </c>
      <c r="B6298" t="s">
        <v>8398</v>
      </c>
      <c r="C6298" t="s">
        <v>17231</v>
      </c>
      <c r="E6298" t="s">
        <v>56</v>
      </c>
      <c r="F6298" t="s">
        <v>64</v>
      </c>
      <c r="G6298" s="5">
        <v>198</v>
      </c>
      <c r="H6298" t="s">
        <v>42</v>
      </c>
      <c r="I6298" t="s">
        <v>65</v>
      </c>
      <c r="J6298" t="s">
        <v>559</v>
      </c>
      <c r="N6298" s="24">
        <v>2002</v>
      </c>
      <c r="R6298" s="7">
        <v>40.929699999999997</v>
      </c>
      <c r="S6298" s="7">
        <v>-84.739199999999997</v>
      </c>
      <c r="T6298" t="s">
        <v>46</v>
      </c>
      <c r="U6298" t="s">
        <v>17232</v>
      </c>
      <c r="V6298" t="s">
        <v>17233</v>
      </c>
      <c r="X6298" t="s">
        <v>9940</v>
      </c>
      <c r="Y6298" t="s">
        <v>3012</v>
      </c>
      <c r="Z6298" t="s">
        <v>3691</v>
      </c>
      <c r="AA6298" t="s">
        <v>17234</v>
      </c>
      <c r="AB6298" t="s">
        <v>8503</v>
      </c>
      <c r="AG6298" t="s">
        <v>17235</v>
      </c>
      <c r="AH6298" s="6">
        <v>25981</v>
      </c>
      <c r="AI6298" t="s">
        <v>17236</v>
      </c>
      <c r="AJ6298" t="s">
        <v>17238</v>
      </c>
    </row>
    <row r="6299" spans="1:36" ht="17.25" hidden="1" customHeight="1" x14ac:dyDescent="0.2">
      <c r="A6299" s="4" t="s">
        <v>17230</v>
      </c>
      <c r="B6299" t="s">
        <v>8398</v>
      </c>
      <c r="C6299" t="s">
        <v>17231</v>
      </c>
      <c r="E6299" t="s">
        <v>58</v>
      </c>
      <c r="F6299" t="s">
        <v>64</v>
      </c>
      <c r="G6299" s="5">
        <v>198</v>
      </c>
      <c r="H6299" t="s">
        <v>42</v>
      </c>
      <c r="I6299" t="s">
        <v>65</v>
      </c>
      <c r="J6299" t="s">
        <v>559</v>
      </c>
      <c r="N6299" s="24">
        <v>2002</v>
      </c>
      <c r="R6299" s="7">
        <v>40.929699999999997</v>
      </c>
      <c r="S6299" s="7">
        <v>-84.739199999999997</v>
      </c>
      <c r="T6299" t="s">
        <v>46</v>
      </c>
      <c r="U6299" t="s">
        <v>17232</v>
      </c>
      <c r="V6299" t="s">
        <v>17233</v>
      </c>
      <c r="X6299" t="s">
        <v>9940</v>
      </c>
      <c r="Y6299" t="s">
        <v>3012</v>
      </c>
      <c r="Z6299" t="s">
        <v>3691</v>
      </c>
      <c r="AA6299" t="s">
        <v>17234</v>
      </c>
      <c r="AB6299" t="s">
        <v>8595</v>
      </c>
      <c r="AG6299" t="s">
        <v>17235</v>
      </c>
      <c r="AH6299" s="24">
        <v>25982</v>
      </c>
      <c r="AI6299" t="s">
        <v>17236</v>
      </c>
      <c r="AJ6299" t="s">
        <v>17239</v>
      </c>
    </row>
    <row r="6300" spans="1:36" ht="17.25" hidden="1" customHeight="1" x14ac:dyDescent="0.2">
      <c r="A6300" s="4" t="s">
        <v>17240</v>
      </c>
      <c r="B6300" t="s">
        <v>8398</v>
      </c>
      <c r="C6300" t="s">
        <v>17241</v>
      </c>
      <c r="E6300" t="s">
        <v>9340</v>
      </c>
      <c r="F6300" t="s">
        <v>64</v>
      </c>
      <c r="G6300" s="5">
        <v>99</v>
      </c>
      <c r="H6300" t="s">
        <v>42</v>
      </c>
      <c r="I6300" t="s">
        <v>65</v>
      </c>
      <c r="J6300" t="s">
        <v>559</v>
      </c>
      <c r="M6300" t="s">
        <v>5341</v>
      </c>
      <c r="N6300" s="24">
        <v>1976</v>
      </c>
      <c r="Q6300" t="s">
        <v>12689</v>
      </c>
      <c r="R6300" s="7">
        <v>37.646099999999997</v>
      </c>
      <c r="S6300" s="7">
        <v>-87.501900000000006</v>
      </c>
      <c r="T6300" t="s">
        <v>46</v>
      </c>
      <c r="U6300" t="s">
        <v>17242</v>
      </c>
      <c r="V6300" t="s">
        <v>12691</v>
      </c>
      <c r="X6300" t="s">
        <v>9446</v>
      </c>
      <c r="Y6300" t="s">
        <v>3012</v>
      </c>
      <c r="Z6300" t="s">
        <v>3691</v>
      </c>
      <c r="AA6300" t="s">
        <v>17243</v>
      </c>
      <c r="AB6300" t="s">
        <v>9344</v>
      </c>
      <c r="AG6300" t="s">
        <v>17244</v>
      </c>
      <c r="AH6300" s="6">
        <v>17599</v>
      </c>
      <c r="AI6300" t="s">
        <v>17245</v>
      </c>
      <c r="AJ6300" t="s">
        <v>17246</v>
      </c>
    </row>
    <row r="6301" spans="1:36" ht="17.25" hidden="1" customHeight="1" x14ac:dyDescent="0.2">
      <c r="A6301" s="4" t="s">
        <v>17247</v>
      </c>
      <c r="B6301" t="s">
        <v>8398</v>
      </c>
      <c r="C6301" t="s">
        <v>17248</v>
      </c>
      <c r="E6301" t="s">
        <v>40</v>
      </c>
      <c r="F6301" t="s">
        <v>64</v>
      </c>
      <c r="G6301" s="5">
        <v>92</v>
      </c>
      <c r="H6301" t="s">
        <v>42</v>
      </c>
      <c r="I6301" t="s">
        <v>65</v>
      </c>
      <c r="J6301" t="s">
        <v>559</v>
      </c>
      <c r="N6301" s="24">
        <v>1995</v>
      </c>
      <c r="R6301" s="7">
        <v>32.5792</v>
      </c>
      <c r="S6301" s="7">
        <v>-83.5822</v>
      </c>
      <c r="T6301" t="s">
        <v>46</v>
      </c>
      <c r="U6301" t="s">
        <v>17249</v>
      </c>
      <c r="V6301" t="s">
        <v>10354</v>
      </c>
      <c r="X6301" t="s">
        <v>8447</v>
      </c>
      <c r="Y6301" t="s">
        <v>3012</v>
      </c>
      <c r="Z6301" t="s">
        <v>3691</v>
      </c>
      <c r="AA6301" t="s">
        <v>17250</v>
      </c>
      <c r="AB6301" t="s">
        <v>8690</v>
      </c>
      <c r="AG6301" t="s">
        <v>17251</v>
      </c>
      <c r="AH6301" s="6">
        <v>18034</v>
      </c>
      <c r="AI6301" t="s">
        <v>17252</v>
      </c>
      <c r="AJ6301" t="s">
        <v>17253</v>
      </c>
    </row>
    <row r="6302" spans="1:36" ht="17.25" hidden="1" customHeight="1" x14ac:dyDescent="0.2">
      <c r="A6302" s="4" t="s">
        <v>17247</v>
      </c>
      <c r="B6302" t="s">
        <v>8398</v>
      </c>
      <c r="C6302" t="s">
        <v>17248</v>
      </c>
      <c r="E6302" t="s">
        <v>56</v>
      </c>
      <c r="F6302" t="s">
        <v>64</v>
      </c>
      <c r="G6302" s="5">
        <v>92</v>
      </c>
      <c r="H6302" t="s">
        <v>42</v>
      </c>
      <c r="I6302" t="s">
        <v>65</v>
      </c>
      <c r="J6302" t="s">
        <v>559</v>
      </c>
      <c r="N6302" s="24">
        <v>1995</v>
      </c>
      <c r="R6302" s="7">
        <v>32.5792</v>
      </c>
      <c r="S6302" s="7">
        <v>-83.5822</v>
      </c>
      <c r="T6302" t="s">
        <v>46</v>
      </c>
      <c r="U6302" t="s">
        <v>17249</v>
      </c>
      <c r="V6302" t="s">
        <v>10354</v>
      </c>
      <c r="X6302" t="s">
        <v>8447</v>
      </c>
      <c r="Y6302" t="s">
        <v>3012</v>
      </c>
      <c r="Z6302" t="s">
        <v>3691</v>
      </c>
      <c r="AA6302" t="s">
        <v>17250</v>
      </c>
      <c r="AB6302" t="s">
        <v>8503</v>
      </c>
      <c r="AG6302" t="s">
        <v>17251</v>
      </c>
      <c r="AH6302" s="6">
        <v>18035</v>
      </c>
      <c r="AI6302" t="s">
        <v>17252</v>
      </c>
      <c r="AJ6302" t="s">
        <v>17254</v>
      </c>
    </row>
    <row r="6303" spans="1:36" ht="17.25" hidden="1" customHeight="1" x14ac:dyDescent="0.2">
      <c r="A6303" s="4" t="s">
        <v>17255</v>
      </c>
      <c r="B6303" t="s">
        <v>8398</v>
      </c>
      <c r="C6303" t="s">
        <v>17256</v>
      </c>
      <c r="E6303" t="s">
        <v>9013</v>
      </c>
      <c r="F6303" t="s">
        <v>86</v>
      </c>
      <c r="G6303" s="5">
        <v>1023</v>
      </c>
      <c r="H6303" t="s">
        <v>677</v>
      </c>
      <c r="I6303" t="s">
        <v>43</v>
      </c>
      <c r="J6303" t="s">
        <v>559</v>
      </c>
      <c r="K6303" t="s">
        <v>45</v>
      </c>
      <c r="L6303" t="s">
        <v>45</v>
      </c>
      <c r="R6303" s="7">
        <v>40.409166999999997</v>
      </c>
      <c r="S6303" s="7">
        <v>-80.298060000000007</v>
      </c>
      <c r="T6303" t="s">
        <v>46</v>
      </c>
      <c r="U6303" t="s">
        <v>17257</v>
      </c>
      <c r="V6303" t="s">
        <v>8446</v>
      </c>
      <c r="X6303" t="s">
        <v>8642</v>
      </c>
      <c r="Y6303" t="s">
        <v>3012</v>
      </c>
      <c r="Z6303" t="s">
        <v>3691</v>
      </c>
      <c r="AA6303" t="s">
        <v>17258</v>
      </c>
      <c r="AB6303" t="s">
        <v>9018</v>
      </c>
      <c r="AG6303" t="s">
        <v>17259</v>
      </c>
      <c r="AH6303" s="27" t="s">
        <v>17260</v>
      </c>
      <c r="AI6303" t="s">
        <v>17261</v>
      </c>
      <c r="AJ6303" t="s">
        <v>17262</v>
      </c>
    </row>
    <row r="6304" spans="1:36" ht="17.25" hidden="1" customHeight="1" x14ac:dyDescent="0.2">
      <c r="A6304" s="4" t="s">
        <v>17263</v>
      </c>
      <c r="B6304" t="s">
        <v>8398</v>
      </c>
      <c r="C6304" t="s">
        <v>17264</v>
      </c>
      <c r="E6304" t="s">
        <v>335</v>
      </c>
      <c r="F6304" t="s">
        <v>86</v>
      </c>
      <c r="G6304" s="5">
        <v>57</v>
      </c>
      <c r="H6304" t="s">
        <v>806</v>
      </c>
      <c r="I6304" t="s">
        <v>65</v>
      </c>
      <c r="J6304" t="s">
        <v>559</v>
      </c>
      <c r="N6304" s="24">
        <v>1972</v>
      </c>
      <c r="O6304" s="24">
        <v>2020</v>
      </c>
      <c r="P6304" s="24">
        <v>2020</v>
      </c>
      <c r="R6304" s="7">
        <v>42.583094000000003</v>
      </c>
      <c r="S6304" s="7">
        <v>-89.025919999999999</v>
      </c>
      <c r="T6304" t="s">
        <v>46</v>
      </c>
      <c r="U6304" t="s">
        <v>17199</v>
      </c>
      <c r="V6304" t="s">
        <v>17200</v>
      </c>
      <c r="X6304" t="s">
        <v>8676</v>
      </c>
      <c r="Y6304" t="s">
        <v>3012</v>
      </c>
      <c r="Z6304" t="s">
        <v>3691</v>
      </c>
      <c r="AA6304" t="s">
        <v>17265</v>
      </c>
      <c r="AB6304" t="s">
        <v>8427</v>
      </c>
      <c r="AI6304" t="s">
        <v>17266</v>
      </c>
      <c r="AJ6304" t="s">
        <v>17267</v>
      </c>
    </row>
    <row r="6305" spans="1:36" ht="17.25" hidden="1" customHeight="1" x14ac:dyDescent="0.2">
      <c r="A6305" s="4" t="s">
        <v>17263</v>
      </c>
      <c r="B6305" t="s">
        <v>8398</v>
      </c>
      <c r="C6305" t="s">
        <v>17264</v>
      </c>
      <c r="E6305" t="s">
        <v>1157</v>
      </c>
      <c r="F6305" t="s">
        <v>86</v>
      </c>
      <c r="G6305" s="5">
        <v>57</v>
      </c>
      <c r="H6305" t="s">
        <v>806</v>
      </c>
      <c r="I6305" t="s">
        <v>65</v>
      </c>
      <c r="J6305" t="s">
        <v>559</v>
      </c>
      <c r="N6305" s="24">
        <v>1972</v>
      </c>
      <c r="O6305" s="24">
        <v>2020</v>
      </c>
      <c r="P6305" s="24">
        <v>2020</v>
      </c>
      <c r="R6305" s="7">
        <v>42.583094000000003</v>
      </c>
      <c r="S6305" s="7">
        <v>-89.025919999999999</v>
      </c>
      <c r="T6305" t="s">
        <v>46</v>
      </c>
      <c r="U6305" t="s">
        <v>17199</v>
      </c>
      <c r="V6305" t="s">
        <v>17200</v>
      </c>
      <c r="X6305" t="s">
        <v>8676</v>
      </c>
      <c r="Y6305" t="s">
        <v>3012</v>
      </c>
      <c r="Z6305" t="s">
        <v>3691</v>
      </c>
      <c r="AA6305" t="s">
        <v>17265</v>
      </c>
      <c r="AB6305" t="s">
        <v>8429</v>
      </c>
      <c r="AI6305" t="s">
        <v>17266</v>
      </c>
      <c r="AJ6305" t="s">
        <v>17268</v>
      </c>
    </row>
    <row r="6306" spans="1:36" ht="17.25" hidden="1" customHeight="1" x14ac:dyDescent="0.2">
      <c r="A6306" s="4" t="s">
        <v>17269</v>
      </c>
      <c r="B6306" t="s">
        <v>8398</v>
      </c>
      <c r="C6306" t="s">
        <v>17270</v>
      </c>
      <c r="E6306" t="s">
        <v>40</v>
      </c>
      <c r="F6306" t="s">
        <v>7946</v>
      </c>
      <c r="G6306" s="5">
        <v>187</v>
      </c>
      <c r="H6306" t="s">
        <v>42</v>
      </c>
      <c r="I6306" t="s">
        <v>65</v>
      </c>
      <c r="J6306" t="s">
        <v>559</v>
      </c>
      <c r="N6306" s="24">
        <v>2001</v>
      </c>
      <c r="R6306" s="7">
        <v>42.976700000000001</v>
      </c>
      <c r="S6306" s="7">
        <v>-89.049199999999999</v>
      </c>
      <c r="T6306" t="s">
        <v>46</v>
      </c>
      <c r="U6306" t="s">
        <v>10055</v>
      </c>
      <c r="V6306" t="s">
        <v>9497</v>
      </c>
      <c r="X6306" t="s">
        <v>8676</v>
      </c>
      <c r="Y6306" t="s">
        <v>3012</v>
      </c>
      <c r="Z6306" t="s">
        <v>3691</v>
      </c>
      <c r="AA6306" t="s">
        <v>17271</v>
      </c>
      <c r="AB6306" t="s">
        <v>10320</v>
      </c>
      <c r="AG6306" t="s">
        <v>17272</v>
      </c>
      <c r="AH6306" s="24">
        <v>24083</v>
      </c>
      <c r="AI6306" t="s">
        <v>17273</v>
      </c>
      <c r="AJ6306" t="s">
        <v>17274</v>
      </c>
    </row>
    <row r="6307" spans="1:36" ht="17.25" hidden="1" customHeight="1" x14ac:dyDescent="0.2">
      <c r="A6307" s="4" t="s">
        <v>17269</v>
      </c>
      <c r="B6307" t="s">
        <v>8398</v>
      </c>
      <c r="C6307" t="s">
        <v>17270</v>
      </c>
      <c r="E6307" t="s">
        <v>56</v>
      </c>
      <c r="F6307" t="s">
        <v>7946</v>
      </c>
      <c r="G6307" s="5">
        <v>187</v>
      </c>
      <c r="H6307" t="s">
        <v>42</v>
      </c>
      <c r="I6307" t="s">
        <v>65</v>
      </c>
      <c r="J6307" t="s">
        <v>559</v>
      </c>
      <c r="N6307" s="24">
        <v>2001</v>
      </c>
      <c r="R6307" s="7">
        <v>42.976700000000001</v>
      </c>
      <c r="S6307" s="7">
        <v>-89.049199999999999</v>
      </c>
      <c r="T6307" t="s">
        <v>46</v>
      </c>
      <c r="U6307" t="s">
        <v>10055</v>
      </c>
      <c r="V6307" t="s">
        <v>9497</v>
      </c>
      <c r="X6307" t="s">
        <v>8676</v>
      </c>
      <c r="Y6307" t="s">
        <v>3012</v>
      </c>
      <c r="Z6307" t="s">
        <v>3691</v>
      </c>
      <c r="AA6307" t="s">
        <v>17271</v>
      </c>
      <c r="AB6307" t="s">
        <v>10324</v>
      </c>
      <c r="AG6307" t="s">
        <v>17272</v>
      </c>
      <c r="AH6307" s="24">
        <v>25669</v>
      </c>
      <c r="AI6307" t="s">
        <v>17273</v>
      </c>
      <c r="AJ6307" t="s">
        <v>17275</v>
      </c>
    </row>
    <row r="6308" spans="1:36" ht="17.25" hidden="1" customHeight="1" x14ac:dyDescent="0.2">
      <c r="A6308" s="4" t="s">
        <v>17269</v>
      </c>
      <c r="B6308" t="s">
        <v>8398</v>
      </c>
      <c r="C6308" t="s">
        <v>17270</v>
      </c>
      <c r="E6308" t="s">
        <v>58</v>
      </c>
      <c r="F6308" t="s">
        <v>7946</v>
      </c>
      <c r="G6308" s="5">
        <v>187</v>
      </c>
      <c r="H6308" t="s">
        <v>42</v>
      </c>
      <c r="I6308" t="s">
        <v>65</v>
      </c>
      <c r="J6308" t="s">
        <v>559</v>
      </c>
      <c r="N6308" s="24">
        <v>2001</v>
      </c>
      <c r="R6308" s="7">
        <v>42.976700000000001</v>
      </c>
      <c r="S6308" s="7">
        <v>-89.049199999999999</v>
      </c>
      <c r="T6308" t="s">
        <v>46</v>
      </c>
      <c r="U6308" t="s">
        <v>10055</v>
      </c>
      <c r="V6308" t="s">
        <v>9497</v>
      </c>
      <c r="X6308" t="s">
        <v>8676</v>
      </c>
      <c r="Y6308" t="s">
        <v>3012</v>
      </c>
      <c r="Z6308" t="s">
        <v>3691</v>
      </c>
      <c r="AA6308" t="s">
        <v>17271</v>
      </c>
      <c r="AB6308" t="s">
        <v>10326</v>
      </c>
      <c r="AG6308" t="s">
        <v>17272</v>
      </c>
      <c r="AH6308" s="6">
        <v>25670</v>
      </c>
      <c r="AI6308" t="s">
        <v>17273</v>
      </c>
      <c r="AJ6308" t="s">
        <v>17276</v>
      </c>
    </row>
    <row r="6309" spans="1:36" ht="17.25" hidden="1" customHeight="1" x14ac:dyDescent="0.2">
      <c r="A6309" s="4" t="s">
        <v>17277</v>
      </c>
      <c r="B6309" t="s">
        <v>8398</v>
      </c>
      <c r="C6309" t="s">
        <v>17278</v>
      </c>
      <c r="E6309" t="s">
        <v>8444</v>
      </c>
      <c r="F6309" t="s">
        <v>64</v>
      </c>
      <c r="G6309" s="5">
        <v>196</v>
      </c>
      <c r="H6309" t="s">
        <v>857</v>
      </c>
      <c r="I6309" t="s">
        <v>65</v>
      </c>
      <c r="J6309" t="s">
        <v>559</v>
      </c>
      <c r="N6309" s="24">
        <v>2000</v>
      </c>
      <c r="R6309" s="7">
        <v>36.329700000000003</v>
      </c>
      <c r="S6309" s="7">
        <v>-79.829700000000003</v>
      </c>
      <c r="T6309" t="s">
        <v>46</v>
      </c>
      <c r="U6309" t="s">
        <v>17012</v>
      </c>
      <c r="V6309" t="s">
        <v>11032</v>
      </c>
      <c r="X6309" t="s">
        <v>8789</v>
      </c>
      <c r="Y6309" t="s">
        <v>3012</v>
      </c>
      <c r="Z6309" t="s">
        <v>3691</v>
      </c>
      <c r="AA6309" t="s">
        <v>17279</v>
      </c>
      <c r="AB6309" t="s">
        <v>8449</v>
      </c>
      <c r="AG6309" t="s">
        <v>17280</v>
      </c>
      <c r="AH6309" s="6">
        <v>24066</v>
      </c>
      <c r="AI6309" t="s">
        <v>17281</v>
      </c>
      <c r="AJ6309" t="s">
        <v>17282</v>
      </c>
    </row>
    <row r="6310" spans="1:36" ht="17.25" hidden="1" customHeight="1" x14ac:dyDescent="0.2">
      <c r="A6310" s="4" t="s">
        <v>17277</v>
      </c>
      <c r="B6310" t="s">
        <v>8398</v>
      </c>
      <c r="C6310" t="s">
        <v>17278</v>
      </c>
      <c r="E6310" t="s">
        <v>8453</v>
      </c>
      <c r="F6310" t="s">
        <v>64</v>
      </c>
      <c r="G6310" s="5">
        <v>196</v>
      </c>
      <c r="H6310" t="s">
        <v>857</v>
      </c>
      <c r="I6310" t="s">
        <v>65</v>
      </c>
      <c r="J6310" t="s">
        <v>559</v>
      </c>
      <c r="N6310" s="24">
        <v>2000</v>
      </c>
      <c r="R6310" s="7">
        <v>36.329700000000003</v>
      </c>
      <c r="S6310" s="7">
        <v>-79.829700000000003</v>
      </c>
      <c r="T6310" t="s">
        <v>46</v>
      </c>
      <c r="U6310" t="s">
        <v>17012</v>
      </c>
      <c r="V6310" t="s">
        <v>11032</v>
      </c>
      <c r="X6310" t="s">
        <v>8789</v>
      </c>
      <c r="Y6310" t="s">
        <v>3012</v>
      </c>
      <c r="Z6310" t="s">
        <v>3691</v>
      </c>
      <c r="AA6310" t="s">
        <v>17279</v>
      </c>
      <c r="AB6310" t="s">
        <v>8454</v>
      </c>
      <c r="AG6310" t="s">
        <v>17280</v>
      </c>
      <c r="AH6310" s="6">
        <v>24067</v>
      </c>
      <c r="AI6310" t="s">
        <v>17281</v>
      </c>
      <c r="AJ6310" t="s">
        <v>17283</v>
      </c>
    </row>
    <row r="6311" spans="1:36" ht="17.25" hidden="1" customHeight="1" x14ac:dyDescent="0.2">
      <c r="A6311" s="4" t="s">
        <v>17277</v>
      </c>
      <c r="B6311" t="s">
        <v>8398</v>
      </c>
      <c r="C6311" t="s">
        <v>17278</v>
      </c>
      <c r="E6311" t="s">
        <v>8456</v>
      </c>
      <c r="F6311" t="s">
        <v>64</v>
      </c>
      <c r="G6311" s="5">
        <v>196</v>
      </c>
      <c r="H6311" t="s">
        <v>857</v>
      </c>
      <c r="I6311" t="s">
        <v>65</v>
      </c>
      <c r="J6311" t="s">
        <v>559</v>
      </c>
      <c r="N6311" s="24">
        <v>2000</v>
      </c>
      <c r="R6311" s="7">
        <v>36.329700000000003</v>
      </c>
      <c r="S6311" s="7">
        <v>-79.829700000000003</v>
      </c>
      <c r="T6311" t="s">
        <v>46</v>
      </c>
      <c r="U6311" t="s">
        <v>17012</v>
      </c>
      <c r="V6311" t="s">
        <v>11032</v>
      </c>
      <c r="X6311" t="s">
        <v>8789</v>
      </c>
      <c r="Y6311" t="s">
        <v>3012</v>
      </c>
      <c r="Z6311" t="s">
        <v>3691</v>
      </c>
      <c r="AA6311" t="s">
        <v>17279</v>
      </c>
      <c r="AB6311" t="s">
        <v>8457</v>
      </c>
      <c r="AG6311" t="s">
        <v>17280</v>
      </c>
      <c r="AH6311" s="6">
        <v>24068</v>
      </c>
      <c r="AI6311" t="s">
        <v>17281</v>
      </c>
      <c r="AJ6311" t="s">
        <v>17284</v>
      </c>
    </row>
    <row r="6312" spans="1:36" ht="17.25" hidden="1" customHeight="1" x14ac:dyDescent="0.2">
      <c r="A6312" s="4" t="s">
        <v>17277</v>
      </c>
      <c r="B6312" t="s">
        <v>8398</v>
      </c>
      <c r="C6312" t="s">
        <v>17278</v>
      </c>
      <c r="E6312" t="s">
        <v>8459</v>
      </c>
      <c r="F6312" t="s">
        <v>64</v>
      </c>
      <c r="G6312" s="5">
        <v>196</v>
      </c>
      <c r="H6312" t="s">
        <v>857</v>
      </c>
      <c r="I6312" t="s">
        <v>65</v>
      </c>
      <c r="J6312" t="s">
        <v>559</v>
      </c>
      <c r="N6312" s="24">
        <v>2000</v>
      </c>
      <c r="R6312" s="7">
        <v>36.329700000000003</v>
      </c>
      <c r="S6312" s="7">
        <v>-79.829700000000003</v>
      </c>
      <c r="T6312" t="s">
        <v>46</v>
      </c>
      <c r="U6312" t="s">
        <v>17012</v>
      </c>
      <c r="V6312" t="s">
        <v>11032</v>
      </c>
      <c r="X6312" t="s">
        <v>8789</v>
      </c>
      <c r="Y6312" t="s">
        <v>3012</v>
      </c>
      <c r="Z6312" t="s">
        <v>3691</v>
      </c>
      <c r="AA6312" t="s">
        <v>17279</v>
      </c>
      <c r="AB6312" t="s">
        <v>8460</v>
      </c>
      <c r="AG6312" t="s">
        <v>17280</v>
      </c>
      <c r="AH6312" s="6">
        <v>24069</v>
      </c>
      <c r="AI6312" t="s">
        <v>17281</v>
      </c>
      <c r="AJ6312" t="s">
        <v>17285</v>
      </c>
    </row>
    <row r="6313" spans="1:36" ht="17.25" hidden="1" customHeight="1" x14ac:dyDescent="0.2">
      <c r="A6313" s="4" t="s">
        <v>17277</v>
      </c>
      <c r="B6313" t="s">
        <v>8398</v>
      </c>
      <c r="C6313" t="s">
        <v>17278</v>
      </c>
      <c r="E6313" t="s">
        <v>8462</v>
      </c>
      <c r="F6313" t="s">
        <v>64</v>
      </c>
      <c r="G6313" s="5">
        <v>196</v>
      </c>
      <c r="H6313" t="s">
        <v>857</v>
      </c>
      <c r="I6313" t="s">
        <v>65</v>
      </c>
      <c r="J6313" t="s">
        <v>559</v>
      </c>
      <c r="N6313" s="24">
        <v>2000</v>
      </c>
      <c r="R6313" s="7">
        <v>36.329700000000003</v>
      </c>
      <c r="S6313" s="7">
        <v>-79.829700000000003</v>
      </c>
      <c r="T6313" t="s">
        <v>46</v>
      </c>
      <c r="U6313" t="s">
        <v>17012</v>
      </c>
      <c r="V6313" t="s">
        <v>11032</v>
      </c>
      <c r="X6313" t="s">
        <v>8789</v>
      </c>
      <c r="Y6313" t="s">
        <v>3012</v>
      </c>
      <c r="Z6313" t="s">
        <v>3691</v>
      </c>
      <c r="AA6313" t="s">
        <v>17279</v>
      </c>
      <c r="AB6313" t="s">
        <v>8463</v>
      </c>
      <c r="AG6313" t="s">
        <v>17280</v>
      </c>
      <c r="AH6313" s="6">
        <v>24710</v>
      </c>
      <c r="AI6313" t="s">
        <v>17281</v>
      </c>
      <c r="AJ6313" t="s">
        <v>17286</v>
      </c>
    </row>
    <row r="6314" spans="1:36" ht="17.25" hidden="1" customHeight="1" x14ac:dyDescent="0.2">
      <c r="A6314" s="4" t="s">
        <v>17287</v>
      </c>
      <c r="B6314" t="s">
        <v>8398</v>
      </c>
      <c r="C6314" t="s">
        <v>17288</v>
      </c>
      <c r="E6314" t="s">
        <v>17289</v>
      </c>
      <c r="F6314" t="s">
        <v>86</v>
      </c>
      <c r="G6314" s="5">
        <v>685</v>
      </c>
      <c r="H6314" t="s">
        <v>42</v>
      </c>
      <c r="I6314" t="s">
        <v>43</v>
      </c>
      <c r="J6314" t="s">
        <v>559</v>
      </c>
      <c r="N6314" s="8">
        <v>2004</v>
      </c>
      <c r="R6314" s="7">
        <v>40.090800000000002</v>
      </c>
      <c r="S6314" s="7">
        <v>-104.59529999999999</v>
      </c>
      <c r="T6314" t="s">
        <v>46</v>
      </c>
      <c r="U6314" t="s">
        <v>17290</v>
      </c>
      <c r="V6314" t="s">
        <v>12060</v>
      </c>
      <c r="X6314" t="s">
        <v>8827</v>
      </c>
      <c r="Y6314" t="s">
        <v>3012</v>
      </c>
      <c r="Z6314" t="s">
        <v>3691</v>
      </c>
      <c r="AA6314" t="s">
        <v>17291</v>
      </c>
      <c r="AB6314" t="s">
        <v>8654</v>
      </c>
      <c r="AG6314" t="s">
        <v>17292</v>
      </c>
      <c r="AH6314" s="27" t="s">
        <v>17293</v>
      </c>
      <c r="AI6314" t="s">
        <v>17294</v>
      </c>
      <c r="AJ6314" t="s">
        <v>17295</v>
      </c>
    </row>
    <row r="6315" spans="1:36" ht="17.25" hidden="1" customHeight="1" x14ac:dyDescent="0.2">
      <c r="A6315" s="4" t="s">
        <v>17296</v>
      </c>
      <c r="B6315" t="s">
        <v>8398</v>
      </c>
      <c r="C6315" t="s">
        <v>17297</v>
      </c>
      <c r="E6315" t="s">
        <v>17298</v>
      </c>
      <c r="F6315" t="s">
        <v>86</v>
      </c>
      <c r="G6315" s="5">
        <v>122</v>
      </c>
      <c r="H6315" t="s">
        <v>42</v>
      </c>
      <c r="I6315" t="s">
        <v>65</v>
      </c>
      <c r="J6315" t="s">
        <v>559</v>
      </c>
      <c r="N6315" s="24">
        <v>2000</v>
      </c>
      <c r="R6315" s="7">
        <v>42.0931</v>
      </c>
      <c r="S6315" s="7">
        <v>-88.239699999999999</v>
      </c>
      <c r="T6315" t="s">
        <v>46</v>
      </c>
      <c r="U6315" t="s">
        <v>17299</v>
      </c>
      <c r="V6315" t="s">
        <v>17300</v>
      </c>
      <c r="X6315" t="s">
        <v>9016</v>
      </c>
      <c r="Y6315" t="s">
        <v>3012</v>
      </c>
      <c r="Z6315" t="s">
        <v>3691</v>
      </c>
      <c r="AA6315" t="s">
        <v>17301</v>
      </c>
      <c r="AB6315" t="s">
        <v>17302</v>
      </c>
      <c r="AG6315" t="s">
        <v>17303</v>
      </c>
      <c r="AH6315" s="6">
        <v>25272</v>
      </c>
      <c r="AI6315" t="s">
        <v>17304</v>
      </c>
      <c r="AJ6315" t="s">
        <v>17305</v>
      </c>
    </row>
    <row r="6316" spans="1:36" ht="17.25" hidden="1" customHeight="1" x14ac:dyDescent="0.2">
      <c r="A6316" s="4" t="s">
        <v>17296</v>
      </c>
      <c r="B6316" t="s">
        <v>8398</v>
      </c>
      <c r="C6316" t="s">
        <v>17297</v>
      </c>
      <c r="E6316" t="s">
        <v>3076</v>
      </c>
      <c r="F6316" t="s">
        <v>86</v>
      </c>
      <c r="G6316" s="5">
        <v>126</v>
      </c>
      <c r="H6316" t="s">
        <v>42</v>
      </c>
      <c r="I6316" t="s">
        <v>65</v>
      </c>
      <c r="J6316" t="s">
        <v>559</v>
      </c>
      <c r="N6316" s="24">
        <v>1999</v>
      </c>
      <c r="R6316" s="7">
        <v>42.0931</v>
      </c>
      <c r="S6316" s="7">
        <v>-88.239699999999999</v>
      </c>
      <c r="T6316" t="s">
        <v>46</v>
      </c>
      <c r="U6316" t="s">
        <v>17299</v>
      </c>
      <c r="V6316" t="s">
        <v>17300</v>
      </c>
      <c r="X6316" t="s">
        <v>9016</v>
      </c>
      <c r="Y6316" t="s">
        <v>3012</v>
      </c>
      <c r="Z6316" t="s">
        <v>3691</v>
      </c>
      <c r="AA6316" t="s">
        <v>17301</v>
      </c>
      <c r="AB6316" t="s">
        <v>17306</v>
      </c>
      <c r="AG6316" t="s">
        <v>17303</v>
      </c>
      <c r="AH6316" s="6">
        <v>24372</v>
      </c>
      <c r="AI6316" t="s">
        <v>17304</v>
      </c>
      <c r="AJ6316" t="s">
        <v>17307</v>
      </c>
    </row>
    <row r="6317" spans="1:36" ht="17.25" hidden="1" customHeight="1" x14ac:dyDescent="0.2">
      <c r="A6317" s="4" t="s">
        <v>17296</v>
      </c>
      <c r="B6317" t="s">
        <v>8398</v>
      </c>
      <c r="C6317" t="s">
        <v>17297</v>
      </c>
      <c r="E6317" t="s">
        <v>3083</v>
      </c>
      <c r="F6317" t="s">
        <v>86</v>
      </c>
      <c r="G6317" s="5">
        <v>126</v>
      </c>
      <c r="H6317" t="s">
        <v>42</v>
      </c>
      <c r="I6317" t="s">
        <v>65</v>
      </c>
      <c r="J6317" t="s">
        <v>559</v>
      </c>
      <c r="N6317" s="24">
        <v>1999</v>
      </c>
      <c r="R6317" s="7">
        <v>42.0931</v>
      </c>
      <c r="S6317" s="7">
        <v>-88.239699999999999</v>
      </c>
      <c r="T6317" t="s">
        <v>46</v>
      </c>
      <c r="U6317" t="s">
        <v>17299</v>
      </c>
      <c r="V6317" t="s">
        <v>17300</v>
      </c>
      <c r="X6317" t="s">
        <v>9016</v>
      </c>
      <c r="Y6317" t="s">
        <v>3012</v>
      </c>
      <c r="Z6317" t="s">
        <v>3691</v>
      </c>
      <c r="AA6317" t="s">
        <v>17301</v>
      </c>
      <c r="AB6317" t="s">
        <v>17308</v>
      </c>
      <c r="AG6317" t="s">
        <v>17303</v>
      </c>
      <c r="AH6317" s="24">
        <v>24410</v>
      </c>
      <c r="AI6317" t="s">
        <v>17304</v>
      </c>
      <c r="AJ6317" t="s">
        <v>17309</v>
      </c>
    </row>
    <row r="6318" spans="1:36" ht="17.25" hidden="1" customHeight="1" x14ac:dyDescent="0.2">
      <c r="A6318" s="4" t="s">
        <v>17310</v>
      </c>
      <c r="B6318" t="s">
        <v>8398</v>
      </c>
      <c r="C6318" t="s">
        <v>17311</v>
      </c>
      <c r="E6318" t="s">
        <v>40</v>
      </c>
      <c r="F6318" t="s">
        <v>64</v>
      </c>
      <c r="G6318" s="5">
        <v>72</v>
      </c>
      <c r="H6318" t="s">
        <v>42</v>
      </c>
      <c r="I6318" t="s">
        <v>65</v>
      </c>
      <c r="J6318" t="s">
        <v>559</v>
      </c>
      <c r="N6318" s="24">
        <v>1975</v>
      </c>
      <c r="R6318" s="7">
        <v>40.7316</v>
      </c>
      <c r="S6318" s="7">
        <v>-96.736400000000003</v>
      </c>
      <c r="T6318" t="s">
        <v>46</v>
      </c>
      <c r="U6318" t="s">
        <v>14544</v>
      </c>
      <c r="V6318" t="s">
        <v>12955</v>
      </c>
      <c r="X6318" t="s">
        <v>9275</v>
      </c>
      <c r="Y6318" t="s">
        <v>3012</v>
      </c>
      <c r="Z6318" t="s">
        <v>3691</v>
      </c>
      <c r="AA6318" t="s">
        <v>17312</v>
      </c>
      <c r="AB6318" t="s">
        <v>8690</v>
      </c>
      <c r="AH6318" s="27"/>
      <c r="AI6318" t="s">
        <v>17313</v>
      </c>
      <c r="AJ6318" t="s">
        <v>17314</v>
      </c>
    </row>
    <row r="6319" spans="1:36" ht="17.25" hidden="1" customHeight="1" x14ac:dyDescent="0.2">
      <c r="A6319" s="4" t="s">
        <v>17310</v>
      </c>
      <c r="B6319" t="s">
        <v>8398</v>
      </c>
      <c r="C6319" t="s">
        <v>17311</v>
      </c>
      <c r="E6319" t="s">
        <v>56</v>
      </c>
      <c r="F6319" t="s">
        <v>64</v>
      </c>
      <c r="G6319" s="5">
        <v>95</v>
      </c>
      <c r="H6319" t="s">
        <v>42</v>
      </c>
      <c r="I6319" t="s">
        <v>65</v>
      </c>
      <c r="J6319" t="s">
        <v>559</v>
      </c>
      <c r="N6319" s="24">
        <v>1997</v>
      </c>
      <c r="R6319" s="7">
        <v>40.7316</v>
      </c>
      <c r="S6319" s="7">
        <v>-96.736400000000003</v>
      </c>
      <c r="T6319" t="s">
        <v>46</v>
      </c>
      <c r="U6319" t="s">
        <v>14544</v>
      </c>
      <c r="V6319" t="s">
        <v>12955</v>
      </c>
      <c r="X6319" t="s">
        <v>9275</v>
      </c>
      <c r="Y6319" t="s">
        <v>3012</v>
      </c>
      <c r="Z6319" t="s">
        <v>3691</v>
      </c>
      <c r="AA6319" t="s">
        <v>17312</v>
      </c>
      <c r="AB6319" t="s">
        <v>8503</v>
      </c>
      <c r="AH6319" s="27"/>
      <c r="AI6319" t="s">
        <v>17313</v>
      </c>
      <c r="AJ6319" t="s">
        <v>17315</v>
      </c>
    </row>
    <row r="6320" spans="1:36" ht="17.25" hidden="1" customHeight="1" x14ac:dyDescent="0.2">
      <c r="A6320" s="4" t="s">
        <v>17310</v>
      </c>
      <c r="B6320" t="s">
        <v>8398</v>
      </c>
      <c r="C6320" t="s">
        <v>17311</v>
      </c>
      <c r="E6320" t="s">
        <v>58</v>
      </c>
      <c r="F6320" t="s">
        <v>64</v>
      </c>
      <c r="G6320" s="5">
        <v>95</v>
      </c>
      <c r="H6320" t="s">
        <v>42</v>
      </c>
      <c r="I6320" t="s">
        <v>65</v>
      </c>
      <c r="J6320" t="s">
        <v>559</v>
      </c>
      <c r="N6320" s="24">
        <v>2001</v>
      </c>
      <c r="R6320" s="7">
        <v>40.7316</v>
      </c>
      <c r="S6320" s="7">
        <v>-96.736400000000003</v>
      </c>
      <c r="T6320" t="s">
        <v>46</v>
      </c>
      <c r="U6320" t="s">
        <v>14544</v>
      </c>
      <c r="V6320" t="s">
        <v>12955</v>
      </c>
      <c r="X6320" t="s">
        <v>9275</v>
      </c>
      <c r="Y6320" t="s">
        <v>3012</v>
      </c>
      <c r="Z6320" t="s">
        <v>3691</v>
      </c>
      <c r="AA6320" t="s">
        <v>17312</v>
      </c>
      <c r="AB6320" t="s">
        <v>8595</v>
      </c>
      <c r="AH6320" s="27"/>
      <c r="AI6320" t="s">
        <v>17313</v>
      </c>
      <c r="AJ6320" t="s">
        <v>17316</v>
      </c>
    </row>
    <row r="6321" spans="1:36" ht="17.25" hidden="1" customHeight="1" x14ac:dyDescent="0.2">
      <c r="A6321" s="4" t="s">
        <v>17317</v>
      </c>
      <c r="B6321" t="s">
        <v>8398</v>
      </c>
      <c r="C6321" t="s">
        <v>17318</v>
      </c>
      <c r="E6321" t="s">
        <v>8444</v>
      </c>
      <c r="F6321" t="s">
        <v>86</v>
      </c>
      <c r="G6321" s="5">
        <v>196</v>
      </c>
      <c r="H6321" t="s">
        <v>42</v>
      </c>
      <c r="I6321" t="s">
        <v>65</v>
      </c>
      <c r="J6321" t="s">
        <v>559</v>
      </c>
      <c r="N6321" s="24">
        <v>2003</v>
      </c>
      <c r="R6321" s="7">
        <v>39.0839</v>
      </c>
      <c r="S6321" s="7">
        <v>-82.332800000000006</v>
      </c>
      <c r="T6321" t="s">
        <v>46</v>
      </c>
      <c r="U6321" t="s">
        <v>17319</v>
      </c>
      <c r="V6321" t="s">
        <v>17320</v>
      </c>
      <c r="X6321" t="s">
        <v>9940</v>
      </c>
      <c r="Y6321" t="s">
        <v>3012</v>
      </c>
      <c r="Z6321" t="s">
        <v>3691</v>
      </c>
      <c r="AA6321" t="s">
        <v>17321</v>
      </c>
      <c r="AB6321" t="s">
        <v>8449</v>
      </c>
      <c r="AG6321" t="s">
        <v>17322</v>
      </c>
      <c r="AH6321" s="6">
        <v>26981</v>
      </c>
      <c r="AI6321" t="s">
        <v>17323</v>
      </c>
      <c r="AJ6321" t="s">
        <v>17324</v>
      </c>
    </row>
    <row r="6322" spans="1:36" ht="17.25" hidden="1" customHeight="1" x14ac:dyDescent="0.2">
      <c r="A6322" s="4" t="s">
        <v>17317</v>
      </c>
      <c r="B6322" t="s">
        <v>8398</v>
      </c>
      <c r="C6322" t="s">
        <v>17318</v>
      </c>
      <c r="E6322" t="s">
        <v>8453</v>
      </c>
      <c r="F6322" t="s">
        <v>86</v>
      </c>
      <c r="G6322" s="5">
        <v>196</v>
      </c>
      <c r="H6322" t="s">
        <v>42</v>
      </c>
      <c r="I6322" t="s">
        <v>65</v>
      </c>
      <c r="J6322" t="s">
        <v>559</v>
      </c>
      <c r="N6322" s="24">
        <v>2003</v>
      </c>
      <c r="R6322" s="7">
        <v>39.0839</v>
      </c>
      <c r="S6322" s="7">
        <v>-82.332800000000006</v>
      </c>
      <c r="T6322" t="s">
        <v>46</v>
      </c>
      <c r="U6322" t="s">
        <v>17319</v>
      </c>
      <c r="V6322" t="s">
        <v>17320</v>
      </c>
      <c r="X6322" t="s">
        <v>9940</v>
      </c>
      <c r="Y6322" t="s">
        <v>3012</v>
      </c>
      <c r="Z6322" t="s">
        <v>3691</v>
      </c>
      <c r="AA6322" t="s">
        <v>17321</v>
      </c>
      <c r="AB6322" t="s">
        <v>8454</v>
      </c>
      <c r="AG6322" t="s">
        <v>17322</v>
      </c>
      <c r="AH6322" s="6">
        <v>26982</v>
      </c>
      <c r="AI6322" t="s">
        <v>17323</v>
      </c>
      <c r="AJ6322" t="s">
        <v>17325</v>
      </c>
    </row>
    <row r="6323" spans="1:36" ht="17.25" hidden="1" customHeight="1" x14ac:dyDescent="0.2">
      <c r="A6323" s="4" t="s">
        <v>17317</v>
      </c>
      <c r="B6323" t="s">
        <v>8398</v>
      </c>
      <c r="C6323" t="s">
        <v>17318</v>
      </c>
      <c r="E6323" t="s">
        <v>8456</v>
      </c>
      <c r="F6323" t="s">
        <v>86</v>
      </c>
      <c r="G6323" s="5">
        <v>196</v>
      </c>
      <c r="H6323" t="s">
        <v>42</v>
      </c>
      <c r="I6323" t="s">
        <v>65</v>
      </c>
      <c r="J6323" t="s">
        <v>559</v>
      </c>
      <c r="N6323" s="24">
        <v>2003</v>
      </c>
      <c r="R6323" s="7">
        <v>39.0839</v>
      </c>
      <c r="S6323" s="7">
        <v>-82.332800000000006</v>
      </c>
      <c r="T6323" t="s">
        <v>46</v>
      </c>
      <c r="U6323" t="s">
        <v>17319</v>
      </c>
      <c r="V6323" t="s">
        <v>17320</v>
      </c>
      <c r="X6323" t="s">
        <v>9940</v>
      </c>
      <c r="Y6323" t="s">
        <v>3012</v>
      </c>
      <c r="Z6323" t="s">
        <v>3691</v>
      </c>
      <c r="AA6323" t="s">
        <v>17321</v>
      </c>
      <c r="AB6323" t="s">
        <v>8457</v>
      </c>
      <c r="AG6323" t="s">
        <v>17322</v>
      </c>
      <c r="AH6323" s="6">
        <v>26983</v>
      </c>
      <c r="AI6323" t="s">
        <v>17323</v>
      </c>
      <c r="AJ6323" t="s">
        <v>17326</v>
      </c>
    </row>
    <row r="6324" spans="1:36" ht="17.25" hidden="1" customHeight="1" x14ac:dyDescent="0.2">
      <c r="A6324" s="4" t="s">
        <v>17317</v>
      </c>
      <c r="B6324" t="s">
        <v>8398</v>
      </c>
      <c r="C6324" t="s">
        <v>17318</v>
      </c>
      <c r="E6324" t="s">
        <v>8459</v>
      </c>
      <c r="F6324" t="s">
        <v>86</v>
      </c>
      <c r="G6324" s="5">
        <v>196</v>
      </c>
      <c r="H6324" t="s">
        <v>42</v>
      </c>
      <c r="I6324" t="s">
        <v>65</v>
      </c>
      <c r="J6324" t="s">
        <v>559</v>
      </c>
      <c r="N6324" s="24">
        <v>2003</v>
      </c>
      <c r="R6324" s="7">
        <v>39.0839</v>
      </c>
      <c r="S6324" s="7">
        <v>-82.332800000000006</v>
      </c>
      <c r="T6324" t="s">
        <v>46</v>
      </c>
      <c r="U6324" t="s">
        <v>17319</v>
      </c>
      <c r="V6324" t="s">
        <v>17320</v>
      </c>
      <c r="X6324" t="s">
        <v>9940</v>
      </c>
      <c r="Y6324" t="s">
        <v>3012</v>
      </c>
      <c r="Z6324" t="s">
        <v>3691</v>
      </c>
      <c r="AA6324" t="s">
        <v>17321</v>
      </c>
      <c r="AB6324" t="s">
        <v>8460</v>
      </c>
      <c r="AG6324" t="s">
        <v>17322</v>
      </c>
      <c r="AH6324" s="6">
        <v>26984</v>
      </c>
      <c r="AI6324" t="s">
        <v>17323</v>
      </c>
      <c r="AJ6324" t="s">
        <v>17327</v>
      </c>
    </row>
    <row r="6325" spans="1:36" ht="17.25" hidden="1" customHeight="1" x14ac:dyDescent="0.2">
      <c r="A6325" s="4" t="s">
        <v>17317</v>
      </c>
      <c r="B6325" t="s">
        <v>8398</v>
      </c>
      <c r="C6325" t="s">
        <v>17318</v>
      </c>
      <c r="E6325" t="s">
        <v>8462</v>
      </c>
      <c r="F6325" t="s">
        <v>86</v>
      </c>
      <c r="G6325" s="5">
        <v>196</v>
      </c>
      <c r="H6325" t="s">
        <v>42</v>
      </c>
      <c r="I6325" t="s">
        <v>65</v>
      </c>
      <c r="J6325" t="s">
        <v>559</v>
      </c>
      <c r="N6325" s="24">
        <v>2003</v>
      </c>
      <c r="R6325" s="7">
        <v>39.0839</v>
      </c>
      <c r="S6325" s="7">
        <v>-82.332800000000006</v>
      </c>
      <c r="T6325" t="s">
        <v>46</v>
      </c>
      <c r="U6325" t="s">
        <v>17319</v>
      </c>
      <c r="V6325" t="s">
        <v>17320</v>
      </c>
      <c r="X6325" t="s">
        <v>9940</v>
      </c>
      <c r="Y6325" t="s">
        <v>3012</v>
      </c>
      <c r="Z6325" t="s">
        <v>3691</v>
      </c>
      <c r="AA6325" t="s">
        <v>17321</v>
      </c>
      <c r="AB6325" t="s">
        <v>8463</v>
      </c>
      <c r="AG6325" t="s">
        <v>17322</v>
      </c>
      <c r="AH6325" s="6">
        <v>26985</v>
      </c>
      <c r="AI6325" t="s">
        <v>17323</v>
      </c>
      <c r="AJ6325" t="s">
        <v>17328</v>
      </c>
    </row>
    <row r="6326" spans="1:36" ht="17.25" hidden="1" customHeight="1" x14ac:dyDescent="0.2">
      <c r="A6326" s="4" t="s">
        <v>17329</v>
      </c>
      <c r="B6326" t="s">
        <v>8398</v>
      </c>
      <c r="C6326" t="s">
        <v>17330</v>
      </c>
      <c r="E6326" t="s">
        <v>40</v>
      </c>
      <c r="F6326" t="s">
        <v>64</v>
      </c>
      <c r="G6326" s="5">
        <v>621</v>
      </c>
      <c r="H6326" t="s">
        <v>42</v>
      </c>
      <c r="I6326" t="s">
        <v>240</v>
      </c>
      <c r="J6326" t="s">
        <v>559</v>
      </c>
      <c r="N6326" s="24">
        <v>1974</v>
      </c>
      <c r="R6326" s="7">
        <v>41.573782999999999</v>
      </c>
      <c r="S6326" s="7">
        <v>-73.966269999999994</v>
      </c>
      <c r="T6326" t="s">
        <v>46</v>
      </c>
      <c r="U6326" t="s">
        <v>17331</v>
      </c>
      <c r="V6326" t="s">
        <v>9133</v>
      </c>
      <c r="X6326" t="s">
        <v>8437</v>
      </c>
      <c r="Y6326" t="s">
        <v>3012</v>
      </c>
      <c r="Z6326" t="s">
        <v>3691</v>
      </c>
      <c r="AA6326" t="s">
        <v>17332</v>
      </c>
      <c r="AB6326" t="s">
        <v>8690</v>
      </c>
      <c r="AH6326" s="27"/>
      <c r="AI6326" t="s">
        <v>17333</v>
      </c>
      <c r="AJ6326" t="s">
        <v>17334</v>
      </c>
    </row>
    <row r="6327" spans="1:36" ht="17.25" hidden="1" customHeight="1" x14ac:dyDescent="0.2">
      <c r="A6327" s="4" t="s">
        <v>17329</v>
      </c>
      <c r="B6327" t="s">
        <v>8398</v>
      </c>
      <c r="C6327" t="s">
        <v>17330</v>
      </c>
      <c r="E6327" t="s">
        <v>56</v>
      </c>
      <c r="F6327" t="s">
        <v>64</v>
      </c>
      <c r="G6327" s="5">
        <v>621</v>
      </c>
      <c r="H6327" t="s">
        <v>42</v>
      </c>
      <c r="I6327" t="s">
        <v>240</v>
      </c>
      <c r="J6327" t="s">
        <v>559</v>
      </c>
      <c r="N6327" s="24">
        <v>1974</v>
      </c>
      <c r="R6327" s="7">
        <v>41.573782999999999</v>
      </c>
      <c r="S6327" s="7">
        <v>-73.966269999999994</v>
      </c>
      <c r="T6327" t="s">
        <v>46</v>
      </c>
      <c r="U6327" t="s">
        <v>17331</v>
      </c>
      <c r="V6327" t="s">
        <v>9133</v>
      </c>
      <c r="X6327" t="s">
        <v>8437</v>
      </c>
      <c r="Y6327" t="s">
        <v>3012</v>
      </c>
      <c r="Z6327" t="s">
        <v>3691</v>
      </c>
      <c r="AA6327" t="s">
        <v>17332</v>
      </c>
      <c r="AB6327" t="s">
        <v>8503</v>
      </c>
      <c r="AH6327" s="27"/>
      <c r="AI6327" t="s">
        <v>17333</v>
      </c>
      <c r="AJ6327" t="s">
        <v>17335</v>
      </c>
    </row>
    <row r="6328" spans="1:36" ht="17.25" hidden="1" customHeight="1" x14ac:dyDescent="0.2">
      <c r="A6328" s="4" t="s">
        <v>17336</v>
      </c>
      <c r="B6328" t="s">
        <v>8398</v>
      </c>
      <c r="C6328" t="s">
        <v>17337</v>
      </c>
      <c r="E6328" t="s">
        <v>17338</v>
      </c>
      <c r="F6328" t="s">
        <v>86</v>
      </c>
      <c r="G6328" s="5">
        <v>165</v>
      </c>
      <c r="H6328" t="s">
        <v>42</v>
      </c>
      <c r="I6328" t="s">
        <v>43</v>
      </c>
      <c r="J6328" t="s">
        <v>559</v>
      </c>
      <c r="N6328" s="8">
        <v>2007</v>
      </c>
      <c r="R6328" s="7">
        <v>38.7928</v>
      </c>
      <c r="S6328" s="7">
        <v>-121.3811</v>
      </c>
      <c r="T6328" t="s">
        <v>46</v>
      </c>
      <c r="U6328" t="s">
        <v>17339</v>
      </c>
      <c r="V6328" t="s">
        <v>17340</v>
      </c>
      <c r="X6328" t="s">
        <v>8572</v>
      </c>
      <c r="Y6328" t="s">
        <v>3012</v>
      </c>
      <c r="Z6328" t="s">
        <v>3691</v>
      </c>
      <c r="AA6328" t="s">
        <v>17341</v>
      </c>
      <c r="AB6328" t="s">
        <v>9166</v>
      </c>
      <c r="AG6328" t="s">
        <v>17342</v>
      </c>
      <c r="AH6328" s="8" t="s">
        <v>17343</v>
      </c>
      <c r="AI6328" t="s">
        <v>17344</v>
      </c>
      <c r="AJ6328" t="s">
        <v>17345</v>
      </c>
    </row>
    <row r="6329" spans="1:36" ht="17.25" hidden="1" customHeight="1" x14ac:dyDescent="0.2">
      <c r="A6329" s="4" t="s">
        <v>17346</v>
      </c>
      <c r="B6329" t="s">
        <v>8398</v>
      </c>
      <c r="C6329" t="s">
        <v>17347</v>
      </c>
      <c r="E6329" t="s">
        <v>40</v>
      </c>
      <c r="F6329" t="s">
        <v>7946</v>
      </c>
      <c r="G6329" s="5">
        <v>199</v>
      </c>
      <c r="H6329" t="s">
        <v>42</v>
      </c>
      <c r="I6329" t="s">
        <v>65</v>
      </c>
      <c r="J6329" t="s">
        <v>559</v>
      </c>
      <c r="N6329" s="24">
        <v>2001</v>
      </c>
      <c r="R6329" s="7">
        <v>35.731400000000001</v>
      </c>
      <c r="S6329" s="7">
        <v>-80.601900000000001</v>
      </c>
      <c r="T6329" t="s">
        <v>46</v>
      </c>
      <c r="U6329" t="s">
        <v>9765</v>
      </c>
      <c r="V6329" t="s">
        <v>9766</v>
      </c>
      <c r="X6329" t="s">
        <v>8789</v>
      </c>
      <c r="Y6329" t="s">
        <v>3012</v>
      </c>
      <c r="Z6329" t="s">
        <v>3691</v>
      </c>
      <c r="AA6329" t="s">
        <v>17348</v>
      </c>
      <c r="AB6329" t="s">
        <v>9623</v>
      </c>
      <c r="AI6329" t="s">
        <v>17349</v>
      </c>
      <c r="AJ6329" t="s">
        <v>17350</v>
      </c>
    </row>
    <row r="6330" spans="1:36" ht="17.25" hidden="1" customHeight="1" x14ac:dyDescent="0.2">
      <c r="A6330" s="4" t="s">
        <v>17346</v>
      </c>
      <c r="B6330" t="s">
        <v>8398</v>
      </c>
      <c r="C6330" t="s">
        <v>17347</v>
      </c>
      <c r="E6330" t="s">
        <v>56</v>
      </c>
      <c r="F6330" t="s">
        <v>7946</v>
      </c>
      <c r="G6330" s="5">
        <v>199</v>
      </c>
      <c r="H6330" t="s">
        <v>42</v>
      </c>
      <c r="I6330" t="s">
        <v>65</v>
      </c>
      <c r="J6330" t="s">
        <v>559</v>
      </c>
      <c r="N6330" s="24">
        <v>2001</v>
      </c>
      <c r="R6330" s="7">
        <v>35.731400000000001</v>
      </c>
      <c r="S6330" s="7">
        <v>-80.601900000000001</v>
      </c>
      <c r="T6330" t="s">
        <v>46</v>
      </c>
      <c r="U6330" t="s">
        <v>9765</v>
      </c>
      <c r="V6330" t="s">
        <v>9766</v>
      </c>
      <c r="X6330" t="s">
        <v>8789</v>
      </c>
      <c r="Y6330" t="s">
        <v>3012</v>
      </c>
      <c r="Z6330" t="s">
        <v>3691</v>
      </c>
      <c r="AA6330" t="s">
        <v>17348</v>
      </c>
      <c r="AB6330" t="s">
        <v>17351</v>
      </c>
      <c r="AI6330" t="s">
        <v>17349</v>
      </c>
      <c r="AJ6330" t="s">
        <v>17352</v>
      </c>
    </row>
    <row r="6331" spans="1:36" ht="17.25" hidden="1" customHeight="1" x14ac:dyDescent="0.2">
      <c r="A6331" s="4" t="s">
        <v>17346</v>
      </c>
      <c r="B6331" t="s">
        <v>8398</v>
      </c>
      <c r="C6331" t="s">
        <v>17347</v>
      </c>
      <c r="E6331" t="s">
        <v>58</v>
      </c>
      <c r="F6331" t="s">
        <v>7946</v>
      </c>
      <c r="G6331" s="5">
        <v>199</v>
      </c>
      <c r="H6331" t="s">
        <v>42</v>
      </c>
      <c r="I6331" t="s">
        <v>65</v>
      </c>
      <c r="J6331" t="s">
        <v>559</v>
      </c>
      <c r="N6331" s="24">
        <v>2001</v>
      </c>
      <c r="R6331" s="7">
        <v>35.731400000000001</v>
      </c>
      <c r="S6331" s="7">
        <v>-80.601900000000001</v>
      </c>
      <c r="T6331" t="s">
        <v>46</v>
      </c>
      <c r="U6331" t="s">
        <v>9765</v>
      </c>
      <c r="V6331" t="s">
        <v>9766</v>
      </c>
      <c r="X6331" t="s">
        <v>8789</v>
      </c>
      <c r="Y6331" t="s">
        <v>3012</v>
      </c>
      <c r="Z6331" t="s">
        <v>3691</v>
      </c>
      <c r="AA6331" t="s">
        <v>17348</v>
      </c>
      <c r="AB6331" t="s">
        <v>17353</v>
      </c>
      <c r="AI6331" t="s">
        <v>17349</v>
      </c>
      <c r="AJ6331" t="s">
        <v>17354</v>
      </c>
    </row>
    <row r="6332" spans="1:36" ht="17.25" hidden="1" customHeight="1" x14ac:dyDescent="0.2">
      <c r="A6332" s="4" t="s">
        <v>17346</v>
      </c>
      <c r="B6332" t="s">
        <v>8398</v>
      </c>
      <c r="C6332" t="s">
        <v>17347</v>
      </c>
      <c r="E6332" t="s">
        <v>10007</v>
      </c>
      <c r="F6332" t="s">
        <v>64</v>
      </c>
      <c r="G6332" s="5">
        <v>594</v>
      </c>
      <c r="H6332" t="s">
        <v>42</v>
      </c>
      <c r="I6332" t="s">
        <v>43</v>
      </c>
      <c r="J6332" t="s">
        <v>559</v>
      </c>
      <c r="N6332" s="8">
        <v>2003</v>
      </c>
      <c r="R6332" s="7">
        <v>35.731400000000001</v>
      </c>
      <c r="S6332" s="7">
        <v>-80.601900000000001</v>
      </c>
      <c r="T6332" t="s">
        <v>46</v>
      </c>
      <c r="U6332" t="s">
        <v>9765</v>
      </c>
      <c r="V6332" t="s">
        <v>9766</v>
      </c>
      <c r="X6332" t="s">
        <v>8789</v>
      </c>
      <c r="Y6332" t="s">
        <v>3012</v>
      </c>
      <c r="Z6332" t="s">
        <v>3691</v>
      </c>
      <c r="AA6332" t="s">
        <v>17348</v>
      </c>
      <c r="AB6332" t="s">
        <v>17355</v>
      </c>
      <c r="AI6332" t="s">
        <v>17349</v>
      </c>
      <c r="AJ6332" t="s">
        <v>17356</v>
      </c>
    </row>
    <row r="6333" spans="1:36" ht="17.25" hidden="1" customHeight="1" x14ac:dyDescent="0.2">
      <c r="A6333" s="4" t="s">
        <v>17357</v>
      </c>
      <c r="B6333" t="s">
        <v>8398</v>
      </c>
      <c r="C6333" t="s">
        <v>17358</v>
      </c>
      <c r="E6333" t="s">
        <v>565</v>
      </c>
      <c r="F6333" t="s">
        <v>86</v>
      </c>
      <c r="G6333" s="5">
        <v>275</v>
      </c>
      <c r="H6333" t="s">
        <v>42</v>
      </c>
      <c r="I6333" t="s">
        <v>43</v>
      </c>
      <c r="J6333" t="s">
        <v>559</v>
      </c>
      <c r="N6333" s="8">
        <v>2000</v>
      </c>
      <c r="R6333" s="7">
        <v>44.530299999999997</v>
      </c>
      <c r="S6333" s="7">
        <v>-70.521900000000002</v>
      </c>
      <c r="T6333" t="s">
        <v>46</v>
      </c>
      <c r="U6333" t="s">
        <v>17359</v>
      </c>
      <c r="V6333" t="s">
        <v>9919</v>
      </c>
      <c r="X6333" t="s">
        <v>8766</v>
      </c>
      <c r="Y6333" t="s">
        <v>3012</v>
      </c>
      <c r="Z6333" t="s">
        <v>3691</v>
      </c>
      <c r="AA6333" t="s">
        <v>17360</v>
      </c>
      <c r="AB6333" t="s">
        <v>17361</v>
      </c>
      <c r="AG6333" t="s">
        <v>17362</v>
      </c>
      <c r="AH6333" s="27" t="s">
        <v>17363</v>
      </c>
      <c r="AI6333" t="s">
        <v>17364</v>
      </c>
      <c r="AJ6333" t="s">
        <v>17365</v>
      </c>
    </row>
    <row r="6334" spans="1:36" ht="17.25" hidden="1" customHeight="1" x14ac:dyDescent="0.2">
      <c r="A6334" s="4" t="s">
        <v>17374</v>
      </c>
      <c r="B6334" t="s">
        <v>8398</v>
      </c>
      <c r="C6334" t="s">
        <v>17375</v>
      </c>
      <c r="E6334" t="s">
        <v>565</v>
      </c>
      <c r="F6334" t="s">
        <v>64</v>
      </c>
      <c r="G6334" s="5">
        <v>270</v>
      </c>
      <c r="H6334" t="s">
        <v>42</v>
      </c>
      <c r="I6334" t="s">
        <v>43</v>
      </c>
      <c r="J6334" t="s">
        <v>559</v>
      </c>
      <c r="N6334" s="8">
        <v>2000</v>
      </c>
      <c r="R6334" s="7">
        <v>30.162303999999999</v>
      </c>
      <c r="S6334" s="7">
        <v>-84.200670000000002</v>
      </c>
      <c r="T6334" t="s">
        <v>46</v>
      </c>
      <c r="U6334" t="s">
        <v>17376</v>
      </c>
      <c r="V6334" t="s">
        <v>17377</v>
      </c>
      <c r="X6334" t="s">
        <v>8746</v>
      </c>
      <c r="Y6334" t="s">
        <v>3012</v>
      </c>
      <c r="Z6334" t="s">
        <v>3691</v>
      </c>
      <c r="AA6334" t="s">
        <v>17378</v>
      </c>
      <c r="AB6334" t="s">
        <v>17379</v>
      </c>
      <c r="AG6334" t="s">
        <v>17380</v>
      </c>
      <c r="AH6334" s="27" t="s">
        <v>17381</v>
      </c>
      <c r="AI6334" t="s">
        <v>17382</v>
      </c>
      <c r="AJ6334" t="s">
        <v>17383</v>
      </c>
    </row>
    <row r="6335" spans="1:36" ht="17.25" hidden="1" customHeight="1" x14ac:dyDescent="0.2">
      <c r="A6335" s="4" t="s">
        <v>17392</v>
      </c>
      <c r="B6335" t="s">
        <v>8398</v>
      </c>
      <c r="C6335" t="s">
        <v>17393</v>
      </c>
      <c r="E6335" t="s">
        <v>10012</v>
      </c>
      <c r="F6335" t="s">
        <v>86</v>
      </c>
      <c r="G6335" s="5">
        <v>149</v>
      </c>
      <c r="H6335" t="s">
        <v>42</v>
      </c>
      <c r="I6335" t="s">
        <v>43</v>
      </c>
      <c r="J6335" t="s">
        <v>44</v>
      </c>
      <c r="N6335" s="8">
        <v>1997</v>
      </c>
      <c r="R6335" s="7">
        <v>38.530943000000001</v>
      </c>
      <c r="S6335" s="7">
        <v>-121.40009999999999</v>
      </c>
      <c r="T6335" t="s">
        <v>46</v>
      </c>
      <c r="U6335" t="s">
        <v>10202</v>
      </c>
      <c r="V6335" t="s">
        <v>10202</v>
      </c>
      <c r="X6335" t="s">
        <v>8572</v>
      </c>
      <c r="Y6335" t="s">
        <v>3012</v>
      </c>
      <c r="Z6335" t="s">
        <v>3691</v>
      </c>
      <c r="AA6335" t="s">
        <v>17394</v>
      </c>
      <c r="AB6335" t="s">
        <v>17395</v>
      </c>
      <c r="AG6335" t="s">
        <v>17396</v>
      </c>
      <c r="AH6335" s="27" t="s">
        <v>17397</v>
      </c>
      <c r="AI6335" t="s">
        <v>17398</v>
      </c>
      <c r="AJ6335" t="s">
        <v>17399</v>
      </c>
    </row>
    <row r="6336" spans="1:36" ht="17.25" hidden="1" customHeight="1" x14ac:dyDescent="0.2">
      <c r="A6336" s="4" t="s">
        <v>17400</v>
      </c>
      <c r="B6336" t="s">
        <v>8398</v>
      </c>
      <c r="C6336" t="s">
        <v>17401</v>
      </c>
      <c r="E6336" t="s">
        <v>8712</v>
      </c>
      <c r="F6336" t="s">
        <v>226</v>
      </c>
      <c r="G6336" s="5">
        <v>92</v>
      </c>
      <c r="H6336" t="s">
        <v>42</v>
      </c>
      <c r="I6336" t="s">
        <v>240</v>
      </c>
      <c r="J6336" t="s">
        <v>559</v>
      </c>
      <c r="N6336" s="24">
        <v>1990</v>
      </c>
      <c r="R6336" s="7">
        <v>35.033000000000001</v>
      </c>
      <c r="S6336" s="7">
        <v>-117.33799999999999</v>
      </c>
      <c r="T6336" t="s">
        <v>46</v>
      </c>
      <c r="U6336" t="s">
        <v>17402</v>
      </c>
      <c r="V6336" t="s">
        <v>8571</v>
      </c>
      <c r="X6336" t="s">
        <v>8572</v>
      </c>
      <c r="Y6336" t="s">
        <v>3012</v>
      </c>
      <c r="Z6336" t="s">
        <v>3691</v>
      </c>
      <c r="AA6336" t="s">
        <v>17403</v>
      </c>
      <c r="AB6336" t="s">
        <v>8716</v>
      </c>
      <c r="AG6336" t="s">
        <v>45</v>
      </c>
      <c r="AH6336" s="27"/>
      <c r="AI6336" t="s">
        <v>17404</v>
      </c>
      <c r="AJ6336" t="s">
        <v>17405</v>
      </c>
    </row>
    <row r="6337" spans="1:36" ht="17.25" hidden="1" customHeight="1" x14ac:dyDescent="0.2">
      <c r="A6337" s="4" t="s">
        <v>17406</v>
      </c>
      <c r="B6337" t="s">
        <v>8398</v>
      </c>
      <c r="C6337" t="s">
        <v>17407</v>
      </c>
      <c r="E6337" t="s">
        <v>8712</v>
      </c>
      <c r="F6337" t="s">
        <v>226</v>
      </c>
      <c r="G6337" s="5">
        <v>92</v>
      </c>
      <c r="H6337" t="s">
        <v>806</v>
      </c>
      <c r="I6337" t="s">
        <v>240</v>
      </c>
      <c r="J6337" t="s">
        <v>559</v>
      </c>
      <c r="N6337" s="24">
        <v>1989</v>
      </c>
      <c r="O6337" s="24">
        <v>2021</v>
      </c>
      <c r="P6337" s="24">
        <v>2021</v>
      </c>
      <c r="R6337" s="7">
        <v>35.030799999999999</v>
      </c>
      <c r="S6337" s="7">
        <v>-117.3563</v>
      </c>
      <c r="T6337" t="s">
        <v>46</v>
      </c>
      <c r="U6337" t="s">
        <v>17402</v>
      </c>
      <c r="V6337" t="s">
        <v>8571</v>
      </c>
      <c r="X6337" t="s">
        <v>8572</v>
      </c>
      <c r="Y6337" t="s">
        <v>3012</v>
      </c>
      <c r="Z6337" t="s">
        <v>3691</v>
      </c>
      <c r="AA6337" t="s">
        <v>17408</v>
      </c>
      <c r="AB6337" t="s">
        <v>8716</v>
      </c>
      <c r="AG6337" t="s">
        <v>45</v>
      </c>
      <c r="AH6337" s="27"/>
      <c r="AI6337" t="s">
        <v>17409</v>
      </c>
      <c r="AJ6337" t="s">
        <v>17410</v>
      </c>
    </row>
    <row r="6338" spans="1:36" ht="17.25" hidden="1" customHeight="1" x14ac:dyDescent="0.2">
      <c r="A6338" s="4" t="s">
        <v>17411</v>
      </c>
      <c r="B6338" t="s">
        <v>8398</v>
      </c>
      <c r="C6338" t="s">
        <v>17412</v>
      </c>
      <c r="E6338" t="s">
        <v>17422</v>
      </c>
      <c r="F6338" t="s">
        <v>86</v>
      </c>
      <c r="G6338" s="5">
        <v>50</v>
      </c>
      <c r="H6338" t="s">
        <v>558</v>
      </c>
      <c r="I6338" t="s">
        <v>65</v>
      </c>
      <c r="J6338" t="s">
        <v>559</v>
      </c>
      <c r="K6338" t="s">
        <v>45</v>
      </c>
      <c r="L6338" t="s">
        <v>45</v>
      </c>
      <c r="R6338" s="7">
        <v>29.881930000000001</v>
      </c>
      <c r="S6338" s="7">
        <v>-95.11148</v>
      </c>
      <c r="T6338" t="s">
        <v>46</v>
      </c>
      <c r="U6338" t="s">
        <v>10354</v>
      </c>
      <c r="V6338" t="s">
        <v>9238</v>
      </c>
      <c r="X6338" t="s">
        <v>8584</v>
      </c>
      <c r="Y6338" t="s">
        <v>3012</v>
      </c>
      <c r="Z6338" t="s">
        <v>3691</v>
      </c>
      <c r="AA6338" t="s">
        <v>17414</v>
      </c>
      <c r="AB6338" t="s">
        <v>17423</v>
      </c>
      <c r="AG6338" t="s">
        <v>17416</v>
      </c>
      <c r="AH6338" s="27"/>
      <c r="AI6338" t="s">
        <v>17417</v>
      </c>
      <c r="AJ6338" t="s">
        <v>17424</v>
      </c>
    </row>
    <row r="6339" spans="1:36" ht="17.25" hidden="1" customHeight="1" x14ac:dyDescent="0.2">
      <c r="A6339" s="4" t="s">
        <v>17411</v>
      </c>
      <c r="B6339" t="s">
        <v>8398</v>
      </c>
      <c r="C6339" t="s">
        <v>17412</v>
      </c>
      <c r="E6339" t="s">
        <v>17425</v>
      </c>
      <c r="F6339" t="s">
        <v>86</v>
      </c>
      <c r="G6339" s="5">
        <v>50</v>
      </c>
      <c r="H6339" t="s">
        <v>558</v>
      </c>
      <c r="I6339" t="s">
        <v>65</v>
      </c>
      <c r="J6339" t="s">
        <v>559</v>
      </c>
      <c r="K6339" t="s">
        <v>45</v>
      </c>
      <c r="L6339" t="s">
        <v>45</v>
      </c>
      <c r="R6339" s="7">
        <v>29.881930000000001</v>
      </c>
      <c r="S6339" s="7">
        <v>-95.11148</v>
      </c>
      <c r="T6339" t="s">
        <v>46</v>
      </c>
      <c r="U6339" t="s">
        <v>10354</v>
      </c>
      <c r="V6339" t="s">
        <v>9238</v>
      </c>
      <c r="X6339" t="s">
        <v>8584</v>
      </c>
      <c r="Y6339" t="s">
        <v>3012</v>
      </c>
      <c r="Z6339" t="s">
        <v>3691</v>
      </c>
      <c r="AA6339" t="s">
        <v>17414</v>
      </c>
      <c r="AB6339" t="s">
        <v>17426</v>
      </c>
      <c r="AG6339" t="s">
        <v>17416</v>
      </c>
      <c r="AH6339" s="27"/>
      <c r="AI6339" t="s">
        <v>17417</v>
      </c>
      <c r="AJ6339" t="s">
        <v>17427</v>
      </c>
    </row>
    <row r="6340" spans="1:36" ht="17.25" hidden="1" customHeight="1" x14ac:dyDescent="0.2">
      <c r="A6340" s="4" t="s">
        <v>17428</v>
      </c>
      <c r="B6340" t="s">
        <v>8398</v>
      </c>
      <c r="C6340" t="s">
        <v>17429</v>
      </c>
      <c r="E6340" t="s">
        <v>10012</v>
      </c>
      <c r="F6340" t="s">
        <v>86</v>
      </c>
      <c r="G6340" s="5">
        <v>174</v>
      </c>
      <c r="H6340" t="s">
        <v>42</v>
      </c>
      <c r="I6340" t="s">
        <v>43</v>
      </c>
      <c r="J6340" t="s">
        <v>44</v>
      </c>
      <c r="N6340" s="8">
        <v>1997</v>
      </c>
      <c r="R6340" s="7">
        <v>38.511000000000003</v>
      </c>
      <c r="S6340" s="7">
        <v>-121.4735</v>
      </c>
      <c r="T6340" t="s">
        <v>46</v>
      </c>
      <c r="U6340" t="s">
        <v>10202</v>
      </c>
      <c r="V6340" t="s">
        <v>10202</v>
      </c>
      <c r="X6340" t="s">
        <v>8572</v>
      </c>
      <c r="Y6340" t="s">
        <v>3012</v>
      </c>
      <c r="Z6340" t="s">
        <v>3691</v>
      </c>
      <c r="AA6340" t="s">
        <v>17430</v>
      </c>
      <c r="AB6340" t="s">
        <v>17431</v>
      </c>
      <c r="AG6340" t="s">
        <v>17432</v>
      </c>
      <c r="AH6340" s="27" t="s">
        <v>17433</v>
      </c>
      <c r="AI6340" t="s">
        <v>17434</v>
      </c>
      <c r="AJ6340" t="s">
        <v>17435</v>
      </c>
    </row>
    <row r="6341" spans="1:36" ht="17.25" hidden="1" customHeight="1" x14ac:dyDescent="0.2">
      <c r="A6341" s="4" t="s">
        <v>17436</v>
      </c>
      <c r="B6341" t="s">
        <v>8398</v>
      </c>
      <c r="C6341" t="s">
        <v>17437</v>
      </c>
      <c r="E6341" t="s">
        <v>565</v>
      </c>
      <c r="F6341" t="s">
        <v>86</v>
      </c>
      <c r="G6341" s="5">
        <v>505</v>
      </c>
      <c r="H6341" t="s">
        <v>42</v>
      </c>
      <c r="I6341" t="s">
        <v>43</v>
      </c>
      <c r="J6341" t="s">
        <v>44</v>
      </c>
      <c r="N6341" s="8">
        <v>2001</v>
      </c>
      <c r="R6341" s="7">
        <v>30.055199999999999</v>
      </c>
      <c r="S6341" s="7">
        <v>-93.757900000000006</v>
      </c>
      <c r="T6341" t="s">
        <v>46</v>
      </c>
      <c r="U6341" t="s">
        <v>9133</v>
      </c>
      <c r="V6341" t="s">
        <v>9133</v>
      </c>
      <c r="X6341" t="s">
        <v>8584</v>
      </c>
      <c r="Y6341" t="s">
        <v>3012</v>
      </c>
      <c r="Z6341" t="s">
        <v>3691</v>
      </c>
      <c r="AA6341" t="s">
        <v>17438</v>
      </c>
      <c r="AB6341" t="s">
        <v>17439</v>
      </c>
      <c r="AH6341" s="27"/>
      <c r="AI6341" t="s">
        <v>17440</v>
      </c>
      <c r="AJ6341" t="s">
        <v>17441</v>
      </c>
    </row>
    <row r="6342" spans="1:36" ht="17.25" hidden="1" customHeight="1" x14ac:dyDescent="0.2">
      <c r="A6342" s="4" t="s">
        <v>17436</v>
      </c>
      <c r="B6342" t="s">
        <v>8398</v>
      </c>
      <c r="C6342" t="s">
        <v>17437</v>
      </c>
      <c r="E6342" t="s">
        <v>17442</v>
      </c>
      <c r="F6342" t="s">
        <v>86</v>
      </c>
      <c r="G6342" s="5">
        <v>90</v>
      </c>
      <c r="H6342" t="s">
        <v>42</v>
      </c>
      <c r="I6342" t="s">
        <v>65</v>
      </c>
      <c r="J6342" t="s">
        <v>44</v>
      </c>
      <c r="N6342" s="24">
        <v>1987</v>
      </c>
      <c r="R6342" s="7">
        <v>30.055199999999999</v>
      </c>
      <c r="S6342" s="7">
        <v>-93.757900000000006</v>
      </c>
      <c r="T6342" t="s">
        <v>46</v>
      </c>
      <c r="U6342" t="s">
        <v>9133</v>
      </c>
      <c r="V6342" t="s">
        <v>9133</v>
      </c>
      <c r="X6342" t="s">
        <v>8584</v>
      </c>
      <c r="Y6342" t="s">
        <v>3012</v>
      </c>
      <c r="Z6342" t="s">
        <v>3691</v>
      </c>
      <c r="AA6342" t="s">
        <v>17438</v>
      </c>
      <c r="AB6342" t="s">
        <v>8716</v>
      </c>
      <c r="AH6342" s="27"/>
      <c r="AI6342" t="s">
        <v>17440</v>
      </c>
      <c r="AJ6342" t="s">
        <v>17443</v>
      </c>
    </row>
    <row r="6343" spans="1:36" ht="17.25" hidden="1" customHeight="1" x14ac:dyDescent="0.2">
      <c r="A6343" s="4" t="s">
        <v>17444</v>
      </c>
      <c r="B6343" t="s">
        <v>8398</v>
      </c>
      <c r="C6343" t="s">
        <v>17445</v>
      </c>
      <c r="E6343" t="s">
        <v>565</v>
      </c>
      <c r="F6343" t="s">
        <v>86</v>
      </c>
      <c r="G6343" s="5">
        <v>107</v>
      </c>
      <c r="H6343" t="s">
        <v>806</v>
      </c>
      <c r="I6343" t="s">
        <v>43</v>
      </c>
      <c r="J6343" t="s">
        <v>45</v>
      </c>
      <c r="N6343" s="8">
        <v>2000</v>
      </c>
      <c r="O6343" s="24">
        <v>2020</v>
      </c>
      <c r="R6343" s="7">
        <v>30.0444</v>
      </c>
      <c r="S6343" s="7">
        <v>-93.771389999999997</v>
      </c>
      <c r="T6343" t="s">
        <v>46</v>
      </c>
      <c r="U6343" t="s">
        <v>9133</v>
      </c>
      <c r="V6343" t="s">
        <v>9133</v>
      </c>
      <c r="X6343" t="s">
        <v>8584</v>
      </c>
      <c r="Y6343" t="s">
        <v>3012</v>
      </c>
      <c r="Z6343" t="s">
        <v>3691</v>
      </c>
      <c r="AA6343" t="s">
        <v>17446</v>
      </c>
      <c r="AB6343" t="s">
        <v>9921</v>
      </c>
      <c r="AH6343" s="27"/>
      <c r="AI6343" t="s">
        <v>17447</v>
      </c>
      <c r="AJ6343" t="s">
        <v>17448</v>
      </c>
    </row>
    <row r="6344" spans="1:36" ht="17.25" hidden="1" customHeight="1" x14ac:dyDescent="0.2">
      <c r="A6344" s="4" t="s">
        <v>46858</v>
      </c>
      <c r="B6344" t="s">
        <v>46770</v>
      </c>
      <c r="C6344" t="s">
        <v>46859</v>
      </c>
      <c r="D6344" t="s">
        <v>46860</v>
      </c>
      <c r="E6344" t="s">
        <v>40</v>
      </c>
      <c r="F6344" t="s">
        <v>86</v>
      </c>
      <c r="G6344" s="5">
        <v>57</v>
      </c>
      <c r="H6344" t="s">
        <v>42</v>
      </c>
      <c r="I6344" t="s">
        <v>240</v>
      </c>
      <c r="J6344" t="s">
        <v>44</v>
      </c>
      <c r="N6344" s="6">
        <v>1962</v>
      </c>
      <c r="R6344" s="7">
        <v>51.882758482612999</v>
      </c>
      <c r="S6344" s="7">
        <v>33.460309392067501</v>
      </c>
      <c r="T6344" t="s">
        <v>504</v>
      </c>
      <c r="U6344" t="s">
        <v>46861</v>
      </c>
      <c r="X6344" t="s">
        <v>46862</v>
      </c>
      <c r="Y6344" t="s">
        <v>36708</v>
      </c>
      <c r="Z6344" t="s">
        <v>36915</v>
      </c>
      <c r="AC6344" t="s">
        <v>46863</v>
      </c>
      <c r="AG6344" t="s">
        <v>46864</v>
      </c>
      <c r="AH6344" s="6">
        <v>1204921</v>
      </c>
      <c r="AI6344" t="s">
        <v>46865</v>
      </c>
      <c r="AJ6344" t="s">
        <v>46866</v>
      </c>
    </row>
    <row r="6345" spans="1:36" ht="17.25" hidden="1" customHeight="1" x14ac:dyDescent="0.2">
      <c r="A6345" s="4" t="s">
        <v>46858</v>
      </c>
      <c r="B6345" t="s">
        <v>46770</v>
      </c>
      <c r="C6345" t="s">
        <v>46859</v>
      </c>
      <c r="D6345" t="s">
        <v>46860</v>
      </c>
      <c r="E6345" t="s">
        <v>56</v>
      </c>
      <c r="F6345" t="s">
        <v>86</v>
      </c>
      <c r="G6345" s="5">
        <v>57</v>
      </c>
      <c r="H6345" t="s">
        <v>42</v>
      </c>
      <c r="I6345" t="s">
        <v>240</v>
      </c>
      <c r="J6345" t="s">
        <v>44</v>
      </c>
      <c r="N6345" s="6">
        <v>1962</v>
      </c>
      <c r="R6345" s="7">
        <v>51.882758482612999</v>
      </c>
      <c r="S6345" s="7">
        <v>33.460309392067501</v>
      </c>
      <c r="T6345" t="s">
        <v>504</v>
      </c>
      <c r="U6345" t="s">
        <v>46861</v>
      </c>
      <c r="X6345" t="s">
        <v>46862</v>
      </c>
      <c r="Y6345" t="s">
        <v>36708</v>
      </c>
      <c r="Z6345" t="s">
        <v>36915</v>
      </c>
      <c r="AC6345" t="s">
        <v>46863</v>
      </c>
      <c r="AG6345" t="s">
        <v>46864</v>
      </c>
      <c r="AH6345" s="6">
        <v>1204922</v>
      </c>
      <c r="AI6345" t="s">
        <v>46865</v>
      </c>
      <c r="AJ6345" t="s">
        <v>46867</v>
      </c>
    </row>
    <row r="6346" spans="1:36" ht="17.25" hidden="1" customHeight="1" x14ac:dyDescent="0.2">
      <c r="A6346" s="4" t="s">
        <v>17449</v>
      </c>
      <c r="B6346" t="s">
        <v>8398</v>
      </c>
      <c r="C6346" t="s">
        <v>17450</v>
      </c>
      <c r="E6346" t="s">
        <v>191</v>
      </c>
      <c r="F6346" t="s">
        <v>86</v>
      </c>
      <c r="G6346" s="5">
        <v>592</v>
      </c>
      <c r="H6346" t="s">
        <v>42</v>
      </c>
      <c r="I6346" t="s">
        <v>240</v>
      </c>
      <c r="J6346" t="s">
        <v>559</v>
      </c>
      <c r="N6346" s="6">
        <v>1974</v>
      </c>
      <c r="P6346" s="24">
        <v>2026</v>
      </c>
      <c r="R6346" s="7">
        <v>30.0242</v>
      </c>
      <c r="S6346" s="7">
        <v>-93.878</v>
      </c>
      <c r="T6346" t="s">
        <v>46</v>
      </c>
      <c r="U6346" t="s">
        <v>9133</v>
      </c>
      <c r="V6346" t="s">
        <v>9133</v>
      </c>
      <c r="X6346" t="s">
        <v>8584</v>
      </c>
      <c r="Y6346" t="s">
        <v>3012</v>
      </c>
      <c r="Z6346" t="s">
        <v>3691</v>
      </c>
      <c r="AA6346" t="s">
        <v>17451</v>
      </c>
      <c r="AB6346" t="s">
        <v>8414</v>
      </c>
      <c r="AG6346" t="s">
        <v>17452</v>
      </c>
      <c r="AH6346" s="6">
        <v>18447</v>
      </c>
      <c r="AI6346" t="s">
        <v>17453</v>
      </c>
      <c r="AJ6346" t="s">
        <v>17456</v>
      </c>
    </row>
    <row r="6347" spans="1:36" ht="17.25" hidden="1" customHeight="1" x14ac:dyDescent="0.2">
      <c r="A6347" s="4" t="s">
        <v>17449</v>
      </c>
      <c r="B6347" t="s">
        <v>8398</v>
      </c>
      <c r="C6347" t="s">
        <v>17450</v>
      </c>
      <c r="E6347" t="s">
        <v>335</v>
      </c>
      <c r="F6347" t="s">
        <v>86</v>
      </c>
      <c r="G6347" s="5">
        <v>507</v>
      </c>
      <c r="H6347" t="s">
        <v>42</v>
      </c>
      <c r="I6347" t="s">
        <v>240</v>
      </c>
      <c r="J6347" t="s">
        <v>559</v>
      </c>
      <c r="N6347" s="6">
        <v>1979</v>
      </c>
      <c r="R6347" s="7">
        <v>30.0242</v>
      </c>
      <c r="S6347" s="7">
        <v>-93.878</v>
      </c>
      <c r="T6347" t="s">
        <v>46</v>
      </c>
      <c r="U6347" t="s">
        <v>9133</v>
      </c>
      <c r="V6347" t="s">
        <v>9133</v>
      </c>
      <c r="X6347" t="s">
        <v>8584</v>
      </c>
      <c r="Y6347" t="s">
        <v>3012</v>
      </c>
      <c r="Z6347" t="s">
        <v>3691</v>
      </c>
      <c r="AA6347" t="s">
        <v>17451</v>
      </c>
      <c r="AB6347" t="s">
        <v>8427</v>
      </c>
      <c r="AG6347" t="s">
        <v>17452</v>
      </c>
      <c r="AH6347" s="6">
        <v>18448</v>
      </c>
      <c r="AI6347" t="s">
        <v>17453</v>
      </c>
      <c r="AJ6347" t="s">
        <v>17457</v>
      </c>
    </row>
    <row r="6348" spans="1:36" ht="17.25" hidden="1" customHeight="1" x14ac:dyDescent="0.2">
      <c r="A6348" s="4" t="s">
        <v>17458</v>
      </c>
      <c r="B6348" t="s">
        <v>8398</v>
      </c>
      <c r="C6348" t="s">
        <v>17459</v>
      </c>
      <c r="E6348" t="s">
        <v>10926</v>
      </c>
      <c r="F6348" t="s">
        <v>86</v>
      </c>
      <c r="G6348" s="5">
        <v>78</v>
      </c>
      <c r="H6348" t="s">
        <v>42</v>
      </c>
      <c r="I6348" t="s">
        <v>65</v>
      </c>
      <c r="J6348" t="s">
        <v>559</v>
      </c>
      <c r="N6348" s="24">
        <v>2002</v>
      </c>
      <c r="R6348" s="7">
        <v>32.551699999999997</v>
      </c>
      <c r="S6348" s="7">
        <v>-111.3</v>
      </c>
      <c r="T6348" t="s">
        <v>46</v>
      </c>
      <c r="U6348" t="s">
        <v>17460</v>
      </c>
      <c r="V6348" t="s">
        <v>10724</v>
      </c>
      <c r="X6348" t="s">
        <v>8540</v>
      </c>
      <c r="Y6348" t="s">
        <v>3012</v>
      </c>
      <c r="Z6348" t="s">
        <v>3691</v>
      </c>
      <c r="AA6348" t="s">
        <v>17461</v>
      </c>
      <c r="AB6348" t="s">
        <v>10930</v>
      </c>
      <c r="AG6348" t="s">
        <v>17462</v>
      </c>
      <c r="AH6348" s="6">
        <v>18519</v>
      </c>
      <c r="AI6348" t="s">
        <v>17463</v>
      </c>
      <c r="AJ6348" t="s">
        <v>17464</v>
      </c>
    </row>
    <row r="6349" spans="1:36" ht="17.25" hidden="1" customHeight="1" x14ac:dyDescent="0.2">
      <c r="A6349" s="4" t="s">
        <v>17458</v>
      </c>
      <c r="B6349" t="s">
        <v>8398</v>
      </c>
      <c r="C6349" t="s">
        <v>17459</v>
      </c>
      <c r="E6349" t="s">
        <v>696</v>
      </c>
      <c r="F6349" t="s">
        <v>86</v>
      </c>
      <c r="G6349" s="5">
        <v>53</v>
      </c>
      <c r="H6349" t="s">
        <v>42</v>
      </c>
      <c r="I6349" t="s">
        <v>65</v>
      </c>
      <c r="J6349" t="s">
        <v>559</v>
      </c>
      <c r="N6349" s="24">
        <v>1972</v>
      </c>
      <c r="R6349" s="7">
        <v>32.551699999999997</v>
      </c>
      <c r="S6349" s="7">
        <v>-111.3</v>
      </c>
      <c r="T6349" t="s">
        <v>46</v>
      </c>
      <c r="U6349" t="s">
        <v>17460</v>
      </c>
      <c r="V6349" t="s">
        <v>10724</v>
      </c>
      <c r="X6349" t="s">
        <v>8540</v>
      </c>
      <c r="Y6349" t="s">
        <v>3012</v>
      </c>
      <c r="Z6349" t="s">
        <v>3691</v>
      </c>
      <c r="AA6349" t="s">
        <v>17461</v>
      </c>
      <c r="AB6349" t="s">
        <v>8914</v>
      </c>
      <c r="AG6349" t="s">
        <v>17462</v>
      </c>
      <c r="AH6349" s="6">
        <v>18514</v>
      </c>
      <c r="AI6349" t="s">
        <v>17463</v>
      </c>
      <c r="AJ6349" t="s">
        <v>17465</v>
      </c>
    </row>
    <row r="6350" spans="1:36" ht="17.25" hidden="1" customHeight="1" x14ac:dyDescent="0.2">
      <c r="A6350" s="4" t="s">
        <v>17458</v>
      </c>
      <c r="B6350" t="s">
        <v>8398</v>
      </c>
      <c r="C6350" t="s">
        <v>17459</v>
      </c>
      <c r="E6350" t="s">
        <v>703</v>
      </c>
      <c r="F6350" t="s">
        <v>86</v>
      </c>
      <c r="G6350" s="5">
        <v>53</v>
      </c>
      <c r="H6350" t="s">
        <v>42</v>
      </c>
      <c r="I6350" t="s">
        <v>65</v>
      </c>
      <c r="J6350" t="s">
        <v>559</v>
      </c>
      <c r="N6350" s="24">
        <v>1973</v>
      </c>
      <c r="R6350" s="7">
        <v>32.551699999999997</v>
      </c>
      <c r="S6350" s="7">
        <v>-111.3</v>
      </c>
      <c r="T6350" t="s">
        <v>46</v>
      </c>
      <c r="U6350" t="s">
        <v>17460</v>
      </c>
      <c r="V6350" t="s">
        <v>10724</v>
      </c>
      <c r="X6350" t="s">
        <v>8540</v>
      </c>
      <c r="Y6350" t="s">
        <v>3012</v>
      </c>
      <c r="Z6350" t="s">
        <v>3691</v>
      </c>
      <c r="AA6350" t="s">
        <v>17461</v>
      </c>
      <c r="AB6350" t="s">
        <v>8916</v>
      </c>
      <c r="AG6350" t="s">
        <v>17462</v>
      </c>
      <c r="AH6350" s="6">
        <v>18518</v>
      </c>
      <c r="AI6350" t="s">
        <v>17463</v>
      </c>
      <c r="AJ6350" t="s">
        <v>17466</v>
      </c>
    </row>
    <row r="6351" spans="1:36" ht="17.25" hidden="1" customHeight="1" x14ac:dyDescent="0.2">
      <c r="A6351" s="4" t="s">
        <v>17467</v>
      </c>
      <c r="B6351" t="s">
        <v>8398</v>
      </c>
      <c r="C6351" t="s">
        <v>17468</v>
      </c>
      <c r="E6351" t="s">
        <v>565</v>
      </c>
      <c r="F6351" t="s">
        <v>64</v>
      </c>
      <c r="G6351" s="5">
        <v>127</v>
      </c>
      <c r="H6351" t="s">
        <v>42</v>
      </c>
      <c r="I6351" t="s">
        <v>43</v>
      </c>
      <c r="J6351" t="s">
        <v>44</v>
      </c>
      <c r="N6351" s="8">
        <v>1991</v>
      </c>
      <c r="R6351" s="7">
        <v>36.041699999999999</v>
      </c>
      <c r="S6351" s="7">
        <v>-115.0117</v>
      </c>
      <c r="T6351" t="s">
        <v>46</v>
      </c>
      <c r="U6351" t="s">
        <v>12962</v>
      </c>
      <c r="V6351" t="s">
        <v>8816</v>
      </c>
      <c r="X6351" t="s">
        <v>8817</v>
      </c>
      <c r="Y6351" t="s">
        <v>3012</v>
      </c>
      <c r="Z6351" t="s">
        <v>3691</v>
      </c>
      <c r="AA6351" t="s">
        <v>17469</v>
      </c>
      <c r="AB6351" t="s">
        <v>9921</v>
      </c>
      <c r="AH6351" s="27"/>
      <c r="AI6351" t="s">
        <v>17470</v>
      </c>
      <c r="AJ6351" t="s">
        <v>17471</v>
      </c>
    </row>
    <row r="6352" spans="1:36" ht="17.25" hidden="1" customHeight="1" x14ac:dyDescent="0.2">
      <c r="A6352" s="4" t="s">
        <v>17479</v>
      </c>
      <c r="B6352" t="s">
        <v>8398</v>
      </c>
      <c r="C6352" t="s">
        <v>17480</v>
      </c>
      <c r="E6352" t="s">
        <v>565</v>
      </c>
      <c r="F6352" t="s">
        <v>86</v>
      </c>
      <c r="G6352" s="5">
        <v>190</v>
      </c>
      <c r="H6352" t="s">
        <v>42</v>
      </c>
      <c r="I6352" t="s">
        <v>43</v>
      </c>
      <c r="J6352" t="s">
        <v>559</v>
      </c>
      <c r="N6352" s="27">
        <v>2003</v>
      </c>
      <c r="R6352" s="7">
        <v>28.8947</v>
      </c>
      <c r="S6352" s="7">
        <v>-97.135000000000005</v>
      </c>
      <c r="T6352" t="s">
        <v>46</v>
      </c>
      <c r="U6352" t="s">
        <v>17481</v>
      </c>
      <c r="V6352" t="s">
        <v>17482</v>
      </c>
      <c r="X6352" t="s">
        <v>8584</v>
      </c>
      <c r="Y6352" t="s">
        <v>3012</v>
      </c>
      <c r="Z6352" t="s">
        <v>3691</v>
      </c>
      <c r="AA6352" t="s">
        <v>17483</v>
      </c>
      <c r="AB6352" t="s">
        <v>17484</v>
      </c>
      <c r="AG6352" t="s">
        <v>17485</v>
      </c>
      <c r="AH6352" s="6">
        <v>28805</v>
      </c>
      <c r="AI6352" t="s">
        <v>17486</v>
      </c>
      <c r="AJ6352" t="s">
        <v>17487</v>
      </c>
    </row>
    <row r="6353" spans="1:36" ht="17.25" hidden="1" customHeight="1" x14ac:dyDescent="0.2">
      <c r="A6353" s="4" t="s">
        <v>17488</v>
      </c>
      <c r="B6353" t="s">
        <v>8398</v>
      </c>
      <c r="C6353" t="s">
        <v>17489</v>
      </c>
      <c r="E6353" t="s">
        <v>17490</v>
      </c>
      <c r="F6353" t="s">
        <v>86</v>
      </c>
      <c r="G6353" s="5">
        <v>85</v>
      </c>
      <c r="H6353" t="s">
        <v>42</v>
      </c>
      <c r="I6353" t="s">
        <v>65</v>
      </c>
      <c r="J6353" t="s">
        <v>559</v>
      </c>
      <c r="N6353" s="6">
        <v>2001</v>
      </c>
      <c r="R6353" s="7">
        <v>30.4193</v>
      </c>
      <c r="S6353" s="7">
        <v>-95.011799999999994</v>
      </c>
      <c r="T6353" t="s">
        <v>46</v>
      </c>
      <c r="U6353" t="s">
        <v>17491</v>
      </c>
      <c r="V6353" t="s">
        <v>17492</v>
      </c>
      <c r="X6353" t="s">
        <v>8584</v>
      </c>
      <c r="Y6353" t="s">
        <v>3012</v>
      </c>
      <c r="Z6353" t="s">
        <v>3691</v>
      </c>
      <c r="AA6353" t="s">
        <v>17493</v>
      </c>
      <c r="AB6353" t="s">
        <v>17494</v>
      </c>
      <c r="AH6353" s="27"/>
      <c r="AI6353" t="s">
        <v>17495</v>
      </c>
      <c r="AJ6353" t="s">
        <v>17496</v>
      </c>
    </row>
    <row r="6354" spans="1:36" ht="17.25" hidden="1" customHeight="1" x14ac:dyDescent="0.2">
      <c r="A6354" s="4" t="s">
        <v>17488</v>
      </c>
      <c r="B6354" t="s">
        <v>8398</v>
      </c>
      <c r="C6354" t="s">
        <v>17489</v>
      </c>
      <c r="E6354" t="s">
        <v>17497</v>
      </c>
      <c r="F6354" t="s">
        <v>86</v>
      </c>
      <c r="G6354" s="5">
        <v>85</v>
      </c>
      <c r="H6354" t="s">
        <v>42</v>
      </c>
      <c r="I6354" t="s">
        <v>65</v>
      </c>
      <c r="J6354" t="s">
        <v>559</v>
      </c>
      <c r="N6354" s="6">
        <v>2001</v>
      </c>
      <c r="R6354" s="7">
        <v>30.4193</v>
      </c>
      <c r="S6354" s="7">
        <v>-95.011799999999994</v>
      </c>
      <c r="T6354" t="s">
        <v>46</v>
      </c>
      <c r="U6354" t="s">
        <v>17491</v>
      </c>
      <c r="V6354" t="s">
        <v>17492</v>
      </c>
      <c r="X6354" t="s">
        <v>8584</v>
      </c>
      <c r="Y6354" t="s">
        <v>3012</v>
      </c>
      <c r="Z6354" t="s">
        <v>3691</v>
      </c>
      <c r="AA6354" t="s">
        <v>17493</v>
      </c>
      <c r="AB6354" t="s">
        <v>17498</v>
      </c>
      <c r="AH6354" s="27"/>
      <c r="AI6354" t="s">
        <v>17495</v>
      </c>
      <c r="AJ6354" t="s">
        <v>17499</v>
      </c>
    </row>
    <row r="6355" spans="1:36" ht="17.25" hidden="1" customHeight="1" x14ac:dyDescent="0.2">
      <c r="A6355" s="4" t="s">
        <v>17500</v>
      </c>
      <c r="B6355" t="s">
        <v>8398</v>
      </c>
      <c r="C6355" t="s">
        <v>17501</v>
      </c>
      <c r="E6355" t="s">
        <v>40</v>
      </c>
      <c r="F6355" t="s">
        <v>86</v>
      </c>
      <c r="G6355" s="5">
        <v>88</v>
      </c>
      <c r="H6355" t="s">
        <v>42</v>
      </c>
      <c r="I6355" t="s">
        <v>65</v>
      </c>
      <c r="J6355" t="s">
        <v>559</v>
      </c>
      <c r="N6355" s="6">
        <v>1995</v>
      </c>
      <c r="P6355" s="24">
        <v>2031</v>
      </c>
      <c r="R6355" s="7">
        <v>29.694838000000001</v>
      </c>
      <c r="S6355" s="7">
        <v>-95.040620000000004</v>
      </c>
      <c r="T6355" t="s">
        <v>46</v>
      </c>
      <c r="U6355" t="s">
        <v>15683</v>
      </c>
      <c r="V6355" t="s">
        <v>9238</v>
      </c>
      <c r="X6355" t="s">
        <v>8584</v>
      </c>
      <c r="Y6355" t="s">
        <v>3012</v>
      </c>
      <c r="Z6355" t="s">
        <v>3691</v>
      </c>
      <c r="AA6355" t="s">
        <v>17502</v>
      </c>
      <c r="AB6355" t="s">
        <v>8690</v>
      </c>
      <c r="AH6355" s="27"/>
      <c r="AI6355" t="s">
        <v>17503</v>
      </c>
      <c r="AJ6355" t="s">
        <v>17504</v>
      </c>
    </row>
    <row r="6356" spans="1:36" ht="17.25" hidden="1" customHeight="1" x14ac:dyDescent="0.2">
      <c r="A6356" s="4" t="s">
        <v>17500</v>
      </c>
      <c r="B6356" t="s">
        <v>8398</v>
      </c>
      <c r="C6356" t="s">
        <v>17501</v>
      </c>
      <c r="E6356" t="s">
        <v>56</v>
      </c>
      <c r="F6356" t="s">
        <v>86</v>
      </c>
      <c r="G6356" s="5">
        <v>88</v>
      </c>
      <c r="H6356" t="s">
        <v>42</v>
      </c>
      <c r="I6356" t="s">
        <v>65</v>
      </c>
      <c r="J6356" t="s">
        <v>559</v>
      </c>
      <c r="N6356" s="6">
        <v>1995</v>
      </c>
      <c r="P6356" s="24">
        <v>2031</v>
      </c>
      <c r="R6356" s="7">
        <v>29.694838000000001</v>
      </c>
      <c r="S6356" s="7">
        <v>-95.040620000000004</v>
      </c>
      <c r="T6356" t="s">
        <v>46</v>
      </c>
      <c r="U6356" t="s">
        <v>15683</v>
      </c>
      <c r="V6356" t="s">
        <v>9238</v>
      </c>
      <c r="X6356" t="s">
        <v>8584</v>
      </c>
      <c r="Y6356" t="s">
        <v>3012</v>
      </c>
      <c r="Z6356" t="s">
        <v>3691</v>
      </c>
      <c r="AA6356" t="s">
        <v>17502</v>
      </c>
      <c r="AB6356" t="s">
        <v>8503</v>
      </c>
      <c r="AH6356" s="27"/>
      <c r="AI6356" t="s">
        <v>17503</v>
      </c>
      <c r="AJ6356" t="s">
        <v>17505</v>
      </c>
    </row>
    <row r="6357" spans="1:36" ht="17.25" hidden="1" customHeight="1" x14ac:dyDescent="0.2">
      <c r="A6357" s="4" t="s">
        <v>17506</v>
      </c>
      <c r="B6357" t="s">
        <v>8398</v>
      </c>
      <c r="C6357" t="s">
        <v>17507</v>
      </c>
      <c r="E6357" t="s">
        <v>335</v>
      </c>
      <c r="F6357" t="s">
        <v>17508</v>
      </c>
      <c r="G6357" s="5">
        <v>220</v>
      </c>
      <c r="H6357" t="s">
        <v>42</v>
      </c>
      <c r="I6357" t="s">
        <v>43</v>
      </c>
      <c r="J6357" t="s">
        <v>45</v>
      </c>
      <c r="N6357" s="6">
        <v>2009</v>
      </c>
      <c r="R6357" s="7">
        <v>18.427737</v>
      </c>
      <c r="S6357" s="7">
        <v>-66.104996999999997</v>
      </c>
      <c r="T6357" t="s">
        <v>46</v>
      </c>
      <c r="U6357" t="s">
        <v>9551</v>
      </c>
      <c r="X6357" t="s">
        <v>10825</v>
      </c>
      <c r="Y6357" t="s">
        <v>3012</v>
      </c>
      <c r="Z6357" t="s">
        <v>3691</v>
      </c>
      <c r="AG6357" t="s">
        <v>17509</v>
      </c>
      <c r="AH6357" s="27"/>
      <c r="AI6357" t="s">
        <v>17510</v>
      </c>
      <c r="AJ6357" t="s">
        <v>17511</v>
      </c>
    </row>
    <row r="6358" spans="1:36" ht="17.25" hidden="1" customHeight="1" x14ac:dyDescent="0.2">
      <c r="A6358" s="4" t="s">
        <v>17506</v>
      </c>
      <c r="B6358" t="s">
        <v>8398</v>
      </c>
      <c r="C6358" t="s">
        <v>17507</v>
      </c>
      <c r="E6358" t="s">
        <v>1157</v>
      </c>
      <c r="F6358" t="s">
        <v>17508</v>
      </c>
      <c r="G6358" s="5">
        <v>220</v>
      </c>
      <c r="H6358" t="s">
        <v>42</v>
      </c>
      <c r="I6358" t="s">
        <v>43</v>
      </c>
      <c r="J6358" t="s">
        <v>45</v>
      </c>
      <c r="N6358" s="6">
        <v>2009</v>
      </c>
      <c r="R6358" s="7">
        <v>18.427737</v>
      </c>
      <c r="S6358" s="7">
        <v>-66.104996999999997</v>
      </c>
      <c r="T6358" t="s">
        <v>46</v>
      </c>
      <c r="U6358" t="s">
        <v>9551</v>
      </c>
      <c r="X6358" t="s">
        <v>10825</v>
      </c>
      <c r="Y6358" t="s">
        <v>3012</v>
      </c>
      <c r="Z6358" t="s">
        <v>3691</v>
      </c>
      <c r="AG6358" t="s">
        <v>17509</v>
      </c>
      <c r="AH6358" s="27"/>
      <c r="AI6358" t="s">
        <v>17510</v>
      </c>
      <c r="AJ6358" t="s">
        <v>17512</v>
      </c>
    </row>
    <row r="6359" spans="1:36" ht="17.25" hidden="1" customHeight="1" x14ac:dyDescent="0.2">
      <c r="A6359" s="4" t="s">
        <v>17513</v>
      </c>
      <c r="B6359" t="s">
        <v>8398</v>
      </c>
      <c r="C6359" t="s">
        <v>17514</v>
      </c>
      <c r="E6359" t="s">
        <v>565</v>
      </c>
      <c r="F6359" t="s">
        <v>86</v>
      </c>
      <c r="G6359" s="5">
        <v>388</v>
      </c>
      <c r="H6359" t="s">
        <v>42</v>
      </c>
      <c r="I6359" t="s">
        <v>43</v>
      </c>
      <c r="J6359" t="s">
        <v>559</v>
      </c>
      <c r="N6359" s="27">
        <v>2004</v>
      </c>
      <c r="R6359" s="7">
        <v>30.209800000000001</v>
      </c>
      <c r="S6359" s="7">
        <v>-97.612899999999996</v>
      </c>
      <c r="T6359" t="s">
        <v>46</v>
      </c>
      <c r="U6359" t="s">
        <v>11169</v>
      </c>
      <c r="V6359" t="s">
        <v>11170</v>
      </c>
      <c r="X6359" t="s">
        <v>8584</v>
      </c>
      <c r="Y6359" t="s">
        <v>3012</v>
      </c>
      <c r="Z6359" t="s">
        <v>3691</v>
      </c>
      <c r="AA6359" t="s">
        <v>17515</v>
      </c>
      <c r="AB6359" t="s">
        <v>17516</v>
      </c>
      <c r="AG6359" t="s">
        <v>17517</v>
      </c>
      <c r="AH6359" s="27" t="s">
        <v>17518</v>
      </c>
      <c r="AI6359" t="s">
        <v>17519</v>
      </c>
      <c r="AJ6359" t="s">
        <v>17520</v>
      </c>
    </row>
    <row r="6360" spans="1:36" ht="17.25" hidden="1" customHeight="1" x14ac:dyDescent="0.2">
      <c r="A6360" s="4" t="s">
        <v>17513</v>
      </c>
      <c r="B6360" t="s">
        <v>8398</v>
      </c>
      <c r="C6360" t="s">
        <v>17514</v>
      </c>
      <c r="E6360" t="s">
        <v>17521</v>
      </c>
      <c r="F6360" t="s">
        <v>86</v>
      </c>
      <c r="G6360" s="5">
        <v>51</v>
      </c>
      <c r="H6360" t="s">
        <v>42</v>
      </c>
      <c r="I6360" t="s">
        <v>65</v>
      </c>
      <c r="J6360" t="s">
        <v>559</v>
      </c>
      <c r="N6360" s="24">
        <v>2001</v>
      </c>
      <c r="R6360" s="7">
        <v>30.209800000000001</v>
      </c>
      <c r="S6360" s="7">
        <v>-97.612899999999996</v>
      </c>
      <c r="T6360" t="s">
        <v>46</v>
      </c>
      <c r="U6360" t="s">
        <v>11169</v>
      </c>
      <c r="V6360" t="s">
        <v>11170</v>
      </c>
      <c r="X6360" t="s">
        <v>8584</v>
      </c>
      <c r="Y6360" t="s">
        <v>3012</v>
      </c>
      <c r="Z6360" t="s">
        <v>3691</v>
      </c>
      <c r="AA6360" t="s">
        <v>17515</v>
      </c>
      <c r="AB6360" t="s">
        <v>17522</v>
      </c>
      <c r="AG6360" t="s">
        <v>17517</v>
      </c>
      <c r="AH6360" s="6">
        <v>28830</v>
      </c>
      <c r="AI6360" t="s">
        <v>17519</v>
      </c>
      <c r="AJ6360" t="s">
        <v>17523</v>
      </c>
    </row>
    <row r="6361" spans="1:36" ht="17.25" hidden="1" customHeight="1" x14ac:dyDescent="0.2">
      <c r="A6361" s="4" t="s">
        <v>17513</v>
      </c>
      <c r="B6361" t="s">
        <v>8398</v>
      </c>
      <c r="C6361" t="s">
        <v>17514</v>
      </c>
      <c r="E6361" t="s">
        <v>17524</v>
      </c>
      <c r="F6361" t="s">
        <v>86</v>
      </c>
      <c r="G6361" s="5">
        <v>51</v>
      </c>
      <c r="H6361" t="s">
        <v>42</v>
      </c>
      <c r="I6361" t="s">
        <v>65</v>
      </c>
      <c r="J6361" t="s">
        <v>559</v>
      </c>
      <c r="N6361" s="24">
        <v>2001</v>
      </c>
      <c r="R6361" s="7">
        <v>30.209800000000001</v>
      </c>
      <c r="S6361" s="7">
        <v>-97.612899999999996</v>
      </c>
      <c r="T6361" t="s">
        <v>46</v>
      </c>
      <c r="U6361" t="s">
        <v>11169</v>
      </c>
      <c r="V6361" t="s">
        <v>11170</v>
      </c>
      <c r="X6361" t="s">
        <v>8584</v>
      </c>
      <c r="Y6361" t="s">
        <v>3012</v>
      </c>
      <c r="Z6361" t="s">
        <v>3691</v>
      </c>
      <c r="AA6361" t="s">
        <v>17515</v>
      </c>
      <c r="AB6361" t="s">
        <v>17525</v>
      </c>
      <c r="AG6361" t="s">
        <v>17517</v>
      </c>
      <c r="AH6361" s="6">
        <v>28831</v>
      </c>
      <c r="AI6361" t="s">
        <v>17519</v>
      </c>
      <c r="AJ6361" t="s">
        <v>17526</v>
      </c>
    </row>
    <row r="6362" spans="1:36" ht="17.25" hidden="1" customHeight="1" x14ac:dyDescent="0.2">
      <c r="A6362" s="4" t="s">
        <v>17513</v>
      </c>
      <c r="B6362" t="s">
        <v>8398</v>
      </c>
      <c r="C6362" t="s">
        <v>17514</v>
      </c>
      <c r="E6362" t="s">
        <v>17527</v>
      </c>
      <c r="F6362" t="s">
        <v>86</v>
      </c>
      <c r="G6362" s="5">
        <v>51</v>
      </c>
      <c r="H6362" t="s">
        <v>42</v>
      </c>
      <c r="I6362" t="s">
        <v>65</v>
      </c>
      <c r="J6362" t="s">
        <v>559</v>
      </c>
      <c r="N6362" s="24">
        <v>2001</v>
      </c>
      <c r="R6362" s="7">
        <v>30.209800000000001</v>
      </c>
      <c r="S6362" s="7">
        <v>-97.612899999999996</v>
      </c>
      <c r="T6362" t="s">
        <v>46</v>
      </c>
      <c r="U6362" t="s">
        <v>11169</v>
      </c>
      <c r="V6362" t="s">
        <v>11170</v>
      </c>
      <c r="X6362" t="s">
        <v>8584</v>
      </c>
      <c r="Y6362" t="s">
        <v>3012</v>
      </c>
      <c r="Z6362" t="s">
        <v>3691</v>
      </c>
      <c r="AA6362" t="s">
        <v>17515</v>
      </c>
      <c r="AB6362" t="s">
        <v>17528</v>
      </c>
      <c r="AG6362" t="s">
        <v>17517</v>
      </c>
      <c r="AH6362" s="6">
        <v>28832</v>
      </c>
      <c r="AI6362" t="s">
        <v>17519</v>
      </c>
      <c r="AJ6362" t="s">
        <v>17529</v>
      </c>
    </row>
    <row r="6363" spans="1:36" ht="17.25" hidden="1" customHeight="1" x14ac:dyDescent="0.2">
      <c r="A6363" s="4" t="s">
        <v>17513</v>
      </c>
      <c r="B6363" t="s">
        <v>8398</v>
      </c>
      <c r="C6363" t="s">
        <v>17514</v>
      </c>
      <c r="E6363" t="s">
        <v>17530</v>
      </c>
      <c r="F6363" t="s">
        <v>86</v>
      </c>
      <c r="G6363" s="5">
        <v>51</v>
      </c>
      <c r="H6363" t="s">
        <v>42</v>
      </c>
      <c r="I6363" t="s">
        <v>65</v>
      </c>
      <c r="J6363" t="s">
        <v>559</v>
      </c>
      <c r="N6363" s="24">
        <v>2001</v>
      </c>
      <c r="R6363" s="7">
        <v>30.209800000000001</v>
      </c>
      <c r="S6363" s="7">
        <v>-97.612899999999996</v>
      </c>
      <c r="T6363" t="s">
        <v>46</v>
      </c>
      <c r="U6363" t="s">
        <v>11169</v>
      </c>
      <c r="V6363" t="s">
        <v>11170</v>
      </c>
      <c r="X6363" t="s">
        <v>8584</v>
      </c>
      <c r="Y6363" t="s">
        <v>3012</v>
      </c>
      <c r="Z6363" t="s">
        <v>3691</v>
      </c>
      <c r="AA6363" t="s">
        <v>17515</v>
      </c>
      <c r="AB6363" t="s">
        <v>17531</v>
      </c>
      <c r="AG6363" t="s">
        <v>17517</v>
      </c>
      <c r="AH6363" s="6">
        <v>28833</v>
      </c>
      <c r="AI6363" t="s">
        <v>17519</v>
      </c>
      <c r="AJ6363" t="s">
        <v>17532</v>
      </c>
    </row>
    <row r="6364" spans="1:36" ht="17.25" hidden="1" customHeight="1" x14ac:dyDescent="0.2">
      <c r="A6364" s="4" t="s">
        <v>17513</v>
      </c>
      <c r="B6364" t="s">
        <v>8398</v>
      </c>
      <c r="C6364" t="s">
        <v>17514</v>
      </c>
      <c r="E6364" t="s">
        <v>17533</v>
      </c>
      <c r="F6364" t="s">
        <v>86</v>
      </c>
      <c r="G6364" s="5">
        <v>51</v>
      </c>
      <c r="H6364" t="s">
        <v>42</v>
      </c>
      <c r="I6364" t="s">
        <v>65</v>
      </c>
      <c r="J6364" t="s">
        <v>559</v>
      </c>
      <c r="N6364" s="24">
        <v>2010</v>
      </c>
      <c r="R6364" s="7">
        <v>30.209800000000001</v>
      </c>
      <c r="S6364" s="7">
        <v>-97.612899999999996</v>
      </c>
      <c r="T6364" t="s">
        <v>46</v>
      </c>
      <c r="U6364" t="s">
        <v>11169</v>
      </c>
      <c r="V6364" t="s">
        <v>11170</v>
      </c>
      <c r="X6364" t="s">
        <v>8584</v>
      </c>
      <c r="Y6364" t="s">
        <v>3012</v>
      </c>
      <c r="Z6364" t="s">
        <v>3691</v>
      </c>
      <c r="AA6364" t="s">
        <v>17515</v>
      </c>
      <c r="AB6364" t="s">
        <v>17534</v>
      </c>
      <c r="AG6364" t="s">
        <v>17517</v>
      </c>
      <c r="AH6364" s="24">
        <v>35212</v>
      </c>
      <c r="AI6364" t="s">
        <v>17519</v>
      </c>
      <c r="AJ6364" t="s">
        <v>17535</v>
      </c>
    </row>
    <row r="6365" spans="1:36" ht="17.25" hidden="1" customHeight="1" x14ac:dyDescent="0.2">
      <c r="A6365" s="4" t="s">
        <v>17513</v>
      </c>
      <c r="B6365" t="s">
        <v>8398</v>
      </c>
      <c r="C6365" t="s">
        <v>17514</v>
      </c>
      <c r="E6365" t="s">
        <v>17536</v>
      </c>
      <c r="F6365" t="s">
        <v>86</v>
      </c>
      <c r="G6365" s="5">
        <v>51</v>
      </c>
      <c r="H6365" t="s">
        <v>42</v>
      </c>
      <c r="I6365" t="s">
        <v>65</v>
      </c>
      <c r="J6365" t="s">
        <v>559</v>
      </c>
      <c r="N6365" s="24">
        <v>2010</v>
      </c>
      <c r="R6365" s="7">
        <v>30.209800000000001</v>
      </c>
      <c r="S6365" s="7">
        <v>-97.612899999999996</v>
      </c>
      <c r="T6365" t="s">
        <v>46</v>
      </c>
      <c r="U6365" t="s">
        <v>11169</v>
      </c>
      <c r="V6365" t="s">
        <v>11170</v>
      </c>
      <c r="X6365" t="s">
        <v>8584</v>
      </c>
      <c r="Y6365" t="s">
        <v>3012</v>
      </c>
      <c r="Z6365" t="s">
        <v>3691</v>
      </c>
      <c r="AA6365" t="s">
        <v>17515</v>
      </c>
      <c r="AB6365" t="s">
        <v>17537</v>
      </c>
      <c r="AG6365" t="s">
        <v>17517</v>
      </c>
      <c r="AH6365" s="24">
        <v>35213</v>
      </c>
      <c r="AI6365" t="s">
        <v>17519</v>
      </c>
      <c r="AJ6365" t="s">
        <v>17538</v>
      </c>
    </row>
    <row r="6366" spans="1:36" ht="17.25" hidden="1" customHeight="1" x14ac:dyDescent="0.2">
      <c r="A6366" s="4" t="s">
        <v>17539</v>
      </c>
      <c r="B6366" t="s">
        <v>8398</v>
      </c>
      <c r="C6366" t="s">
        <v>17540</v>
      </c>
      <c r="E6366" t="s">
        <v>17541</v>
      </c>
      <c r="F6366" t="s">
        <v>86</v>
      </c>
      <c r="G6366" s="5">
        <v>1189</v>
      </c>
      <c r="H6366" t="s">
        <v>42</v>
      </c>
      <c r="I6366" t="s">
        <v>43</v>
      </c>
      <c r="J6366" t="s">
        <v>559</v>
      </c>
      <c r="N6366" s="24">
        <v>2003</v>
      </c>
      <c r="R6366" s="7">
        <v>28.841899999999999</v>
      </c>
      <c r="S6366" s="7">
        <v>-81.325599999999994</v>
      </c>
      <c r="T6366" t="s">
        <v>46</v>
      </c>
      <c r="U6366" t="s">
        <v>11117</v>
      </c>
      <c r="V6366" t="s">
        <v>11118</v>
      </c>
      <c r="X6366" t="s">
        <v>8746</v>
      </c>
      <c r="Y6366" t="s">
        <v>3012</v>
      </c>
      <c r="Z6366" t="s">
        <v>3691</v>
      </c>
      <c r="AA6366" t="s">
        <v>17542</v>
      </c>
      <c r="AB6366" t="s">
        <v>17543</v>
      </c>
      <c r="AG6366" t="s">
        <v>17544</v>
      </c>
      <c r="AH6366" s="8" t="s">
        <v>17545</v>
      </c>
      <c r="AI6366" t="s">
        <v>17546</v>
      </c>
      <c r="AJ6366" t="s">
        <v>17547</v>
      </c>
    </row>
    <row r="6367" spans="1:36" ht="17.25" hidden="1" customHeight="1" x14ac:dyDescent="0.2">
      <c r="A6367" s="4" t="s">
        <v>17539</v>
      </c>
      <c r="B6367" t="s">
        <v>8398</v>
      </c>
      <c r="C6367" t="s">
        <v>17540</v>
      </c>
      <c r="E6367" t="s">
        <v>17548</v>
      </c>
      <c r="F6367" t="s">
        <v>86</v>
      </c>
      <c r="G6367" s="5">
        <v>1189</v>
      </c>
      <c r="H6367" t="s">
        <v>42</v>
      </c>
      <c r="I6367" t="s">
        <v>43</v>
      </c>
      <c r="J6367" t="s">
        <v>559</v>
      </c>
      <c r="N6367" s="24">
        <v>2002</v>
      </c>
      <c r="R6367" s="7">
        <v>28.841899999999999</v>
      </c>
      <c r="S6367" s="7">
        <v>-81.325599999999994</v>
      </c>
      <c r="T6367" t="s">
        <v>46</v>
      </c>
      <c r="U6367" t="s">
        <v>11117</v>
      </c>
      <c r="V6367" t="s">
        <v>11118</v>
      </c>
      <c r="X6367" t="s">
        <v>8746</v>
      </c>
      <c r="Y6367" t="s">
        <v>3012</v>
      </c>
      <c r="Z6367" t="s">
        <v>3691</v>
      </c>
      <c r="AA6367" t="s">
        <v>17542</v>
      </c>
      <c r="AB6367" t="s">
        <v>17549</v>
      </c>
      <c r="AG6367" t="s">
        <v>17544</v>
      </c>
      <c r="AH6367" s="8" t="s">
        <v>17550</v>
      </c>
      <c r="AI6367" t="s">
        <v>17546</v>
      </c>
      <c r="AJ6367" t="s">
        <v>17551</v>
      </c>
    </row>
    <row r="6368" spans="1:36" ht="17.25" hidden="1" customHeight="1" x14ac:dyDescent="0.2">
      <c r="A6368" s="4" t="s">
        <v>17552</v>
      </c>
      <c r="B6368" t="s">
        <v>8398</v>
      </c>
      <c r="C6368" t="s">
        <v>17553</v>
      </c>
      <c r="E6368" t="s">
        <v>565</v>
      </c>
      <c r="F6368" t="s">
        <v>86</v>
      </c>
      <c r="G6368" s="5">
        <v>275</v>
      </c>
      <c r="H6368" t="s">
        <v>42</v>
      </c>
      <c r="I6368" t="s">
        <v>43</v>
      </c>
      <c r="J6368" t="s">
        <v>559</v>
      </c>
      <c r="N6368" s="8">
        <v>2003</v>
      </c>
      <c r="R6368" s="7">
        <v>30.566400000000002</v>
      </c>
      <c r="S6368" s="7">
        <v>-87.114999999999995</v>
      </c>
      <c r="T6368" t="s">
        <v>46</v>
      </c>
      <c r="U6368" t="s">
        <v>17554</v>
      </c>
      <c r="V6368" t="s">
        <v>17555</v>
      </c>
      <c r="X6368" t="s">
        <v>8746</v>
      </c>
      <c r="Y6368" t="s">
        <v>3012</v>
      </c>
      <c r="Z6368" t="s">
        <v>3691</v>
      </c>
      <c r="AA6368" t="s">
        <v>17556</v>
      </c>
      <c r="AB6368" t="s">
        <v>9955</v>
      </c>
      <c r="AG6368" t="s">
        <v>17557</v>
      </c>
      <c r="AH6368" s="8" t="s">
        <v>17558</v>
      </c>
      <c r="AI6368" t="s">
        <v>17559</v>
      </c>
      <c r="AJ6368" t="s">
        <v>17560</v>
      </c>
    </row>
    <row r="6369" spans="1:36" ht="17.25" hidden="1" customHeight="1" x14ac:dyDescent="0.2">
      <c r="A6369" s="4" t="s">
        <v>17561</v>
      </c>
      <c r="B6369" t="s">
        <v>8398</v>
      </c>
      <c r="C6369" t="s">
        <v>17562</v>
      </c>
      <c r="E6369" t="s">
        <v>719</v>
      </c>
      <c r="F6369" t="s">
        <v>86</v>
      </c>
      <c r="G6369" s="5">
        <v>104</v>
      </c>
      <c r="H6369" t="s">
        <v>42</v>
      </c>
      <c r="I6369" t="s">
        <v>43</v>
      </c>
      <c r="J6369" t="s">
        <v>559</v>
      </c>
      <c r="N6369" s="24">
        <v>1974</v>
      </c>
      <c r="R6369" s="7">
        <v>33.332500000000003</v>
      </c>
      <c r="S6369" s="7">
        <v>-111.7503</v>
      </c>
      <c r="T6369" t="s">
        <v>46</v>
      </c>
      <c r="U6369" t="s">
        <v>17563</v>
      </c>
      <c r="V6369" t="s">
        <v>8539</v>
      </c>
      <c r="X6369" t="s">
        <v>8540</v>
      </c>
      <c r="Y6369" t="s">
        <v>3012</v>
      </c>
      <c r="Z6369" t="s">
        <v>3691</v>
      </c>
      <c r="AA6369" t="s">
        <v>17564</v>
      </c>
      <c r="AB6369" t="s">
        <v>8809</v>
      </c>
      <c r="AG6369" t="s">
        <v>17565</v>
      </c>
      <c r="AH6369" s="6">
        <v>18889</v>
      </c>
      <c r="AI6369" t="s">
        <v>17566</v>
      </c>
      <c r="AJ6369" t="s">
        <v>17567</v>
      </c>
    </row>
    <row r="6370" spans="1:36" ht="17.25" hidden="1" customHeight="1" x14ac:dyDescent="0.2">
      <c r="A6370" s="4" t="s">
        <v>17561</v>
      </c>
      <c r="B6370" t="s">
        <v>8398</v>
      </c>
      <c r="C6370" t="s">
        <v>17562</v>
      </c>
      <c r="E6370" t="s">
        <v>726</v>
      </c>
      <c r="F6370" t="s">
        <v>86</v>
      </c>
      <c r="G6370" s="5">
        <v>104</v>
      </c>
      <c r="H6370" t="s">
        <v>42</v>
      </c>
      <c r="I6370" t="s">
        <v>43</v>
      </c>
      <c r="J6370" t="s">
        <v>559</v>
      </c>
      <c r="N6370" s="24">
        <v>1974</v>
      </c>
      <c r="R6370" s="7">
        <v>33.332500000000003</v>
      </c>
      <c r="S6370" s="7">
        <v>-111.7503</v>
      </c>
      <c r="T6370" t="s">
        <v>46</v>
      </c>
      <c r="U6370" t="s">
        <v>17563</v>
      </c>
      <c r="V6370" t="s">
        <v>8539</v>
      </c>
      <c r="X6370" t="s">
        <v>8540</v>
      </c>
      <c r="Y6370" t="s">
        <v>3012</v>
      </c>
      <c r="Z6370" t="s">
        <v>3691</v>
      </c>
      <c r="AA6370" t="s">
        <v>17564</v>
      </c>
      <c r="AB6370" t="s">
        <v>8811</v>
      </c>
      <c r="AG6370" t="s">
        <v>17565</v>
      </c>
      <c r="AH6370" s="6">
        <v>18890</v>
      </c>
      <c r="AI6370" t="s">
        <v>17566</v>
      </c>
      <c r="AJ6370" t="s">
        <v>17568</v>
      </c>
    </row>
    <row r="6371" spans="1:36" ht="17.25" hidden="1" customHeight="1" x14ac:dyDescent="0.2">
      <c r="A6371" s="4" t="s">
        <v>17561</v>
      </c>
      <c r="B6371" t="s">
        <v>8398</v>
      </c>
      <c r="C6371" t="s">
        <v>17562</v>
      </c>
      <c r="E6371" t="s">
        <v>728</v>
      </c>
      <c r="F6371" t="s">
        <v>86</v>
      </c>
      <c r="G6371" s="5">
        <v>104</v>
      </c>
      <c r="H6371" t="s">
        <v>42</v>
      </c>
      <c r="I6371" t="s">
        <v>43</v>
      </c>
      <c r="J6371" t="s">
        <v>559</v>
      </c>
      <c r="N6371" s="24">
        <v>1974</v>
      </c>
      <c r="R6371" s="7">
        <v>33.332500000000003</v>
      </c>
      <c r="S6371" s="7">
        <v>-111.7503</v>
      </c>
      <c r="T6371" t="s">
        <v>46</v>
      </c>
      <c r="U6371" t="s">
        <v>17563</v>
      </c>
      <c r="V6371" t="s">
        <v>8539</v>
      </c>
      <c r="X6371" t="s">
        <v>8540</v>
      </c>
      <c r="Y6371" t="s">
        <v>3012</v>
      </c>
      <c r="Z6371" t="s">
        <v>3691</v>
      </c>
      <c r="AA6371" t="s">
        <v>17564</v>
      </c>
      <c r="AB6371" t="s">
        <v>12919</v>
      </c>
      <c r="AG6371" t="s">
        <v>17565</v>
      </c>
      <c r="AH6371" s="6">
        <v>18891</v>
      </c>
      <c r="AI6371" t="s">
        <v>17566</v>
      </c>
      <c r="AJ6371" t="s">
        <v>17569</v>
      </c>
    </row>
    <row r="6372" spans="1:36" ht="17.25" hidden="1" customHeight="1" x14ac:dyDescent="0.2">
      <c r="A6372" s="4" t="s">
        <v>17561</v>
      </c>
      <c r="B6372" t="s">
        <v>8398</v>
      </c>
      <c r="C6372" t="s">
        <v>17562</v>
      </c>
      <c r="E6372" t="s">
        <v>730</v>
      </c>
      <c r="F6372" t="s">
        <v>86</v>
      </c>
      <c r="G6372" s="5">
        <v>104</v>
      </c>
      <c r="H6372" t="s">
        <v>42</v>
      </c>
      <c r="I6372" t="s">
        <v>43</v>
      </c>
      <c r="J6372" t="s">
        <v>559</v>
      </c>
      <c r="N6372" s="24">
        <v>1975</v>
      </c>
      <c r="R6372" s="7">
        <v>33.332500000000003</v>
      </c>
      <c r="S6372" s="7">
        <v>-111.7503</v>
      </c>
      <c r="T6372" t="s">
        <v>46</v>
      </c>
      <c r="U6372" t="s">
        <v>17563</v>
      </c>
      <c r="V6372" t="s">
        <v>8539</v>
      </c>
      <c r="X6372" t="s">
        <v>8540</v>
      </c>
      <c r="Y6372" t="s">
        <v>3012</v>
      </c>
      <c r="Z6372" t="s">
        <v>3691</v>
      </c>
      <c r="AA6372" t="s">
        <v>17564</v>
      </c>
      <c r="AB6372" t="s">
        <v>12340</v>
      </c>
      <c r="AG6372" t="s">
        <v>17565</v>
      </c>
      <c r="AH6372" s="6">
        <v>18892</v>
      </c>
      <c r="AI6372" t="s">
        <v>17566</v>
      </c>
      <c r="AJ6372" t="s">
        <v>17570</v>
      </c>
    </row>
    <row r="6373" spans="1:36" ht="17.25" hidden="1" customHeight="1" x14ac:dyDescent="0.2">
      <c r="A6373" s="4" t="s">
        <v>17561</v>
      </c>
      <c r="B6373" t="s">
        <v>8398</v>
      </c>
      <c r="C6373" t="s">
        <v>17562</v>
      </c>
      <c r="E6373" t="s">
        <v>17571</v>
      </c>
      <c r="F6373" t="s">
        <v>86</v>
      </c>
      <c r="G6373" s="5">
        <v>622</v>
      </c>
      <c r="H6373" t="s">
        <v>42</v>
      </c>
      <c r="I6373" t="s">
        <v>43</v>
      </c>
      <c r="J6373" t="s">
        <v>559</v>
      </c>
      <c r="N6373" s="8">
        <v>2005</v>
      </c>
      <c r="R6373" s="7">
        <v>33.332500000000003</v>
      </c>
      <c r="S6373" s="7">
        <v>-111.7503</v>
      </c>
      <c r="T6373" t="s">
        <v>46</v>
      </c>
      <c r="U6373" t="s">
        <v>17563</v>
      </c>
      <c r="V6373" t="s">
        <v>8539</v>
      </c>
      <c r="X6373" t="s">
        <v>8540</v>
      </c>
      <c r="Y6373" t="s">
        <v>3012</v>
      </c>
      <c r="Z6373" t="s">
        <v>3691</v>
      </c>
      <c r="AA6373" t="s">
        <v>17564</v>
      </c>
      <c r="AB6373" t="s">
        <v>17572</v>
      </c>
      <c r="AG6373" t="s">
        <v>17565</v>
      </c>
      <c r="AH6373" s="8" t="s">
        <v>17573</v>
      </c>
      <c r="AI6373" t="s">
        <v>17566</v>
      </c>
      <c r="AJ6373" t="s">
        <v>17574</v>
      </c>
    </row>
    <row r="6374" spans="1:36" ht="17.25" hidden="1" customHeight="1" x14ac:dyDescent="0.2">
      <c r="A6374" s="4" t="s">
        <v>17561</v>
      </c>
      <c r="B6374" t="s">
        <v>8398</v>
      </c>
      <c r="C6374" t="s">
        <v>17562</v>
      </c>
      <c r="E6374" t="s">
        <v>17575</v>
      </c>
      <c r="F6374" t="s">
        <v>86</v>
      </c>
      <c r="G6374" s="5">
        <v>290</v>
      </c>
      <c r="H6374" t="s">
        <v>42</v>
      </c>
      <c r="I6374" t="s">
        <v>43</v>
      </c>
      <c r="J6374" t="s">
        <v>559</v>
      </c>
      <c r="N6374" s="8">
        <v>2006</v>
      </c>
      <c r="R6374" s="7">
        <v>33.332500000000003</v>
      </c>
      <c r="S6374" s="7">
        <v>-111.7503</v>
      </c>
      <c r="T6374" t="s">
        <v>46</v>
      </c>
      <c r="U6374" t="s">
        <v>17563</v>
      </c>
      <c r="V6374" t="s">
        <v>8539</v>
      </c>
      <c r="X6374" t="s">
        <v>8540</v>
      </c>
      <c r="Y6374" t="s">
        <v>3012</v>
      </c>
      <c r="Z6374" t="s">
        <v>3691</v>
      </c>
      <c r="AA6374" t="s">
        <v>17564</v>
      </c>
      <c r="AB6374" t="s">
        <v>17576</v>
      </c>
      <c r="AG6374" t="s">
        <v>17565</v>
      </c>
      <c r="AH6374" s="27" t="s">
        <v>17577</v>
      </c>
      <c r="AI6374" t="s">
        <v>17566</v>
      </c>
      <c r="AJ6374" t="s">
        <v>17578</v>
      </c>
    </row>
    <row r="6375" spans="1:36" ht="17.25" hidden="1" customHeight="1" x14ac:dyDescent="0.2">
      <c r="A6375" s="4" t="s">
        <v>17579</v>
      </c>
      <c r="B6375" t="s">
        <v>8398</v>
      </c>
      <c r="C6375" t="s">
        <v>17580</v>
      </c>
      <c r="E6375" t="s">
        <v>17581</v>
      </c>
      <c r="F6375" t="s">
        <v>86</v>
      </c>
      <c r="G6375" s="5">
        <v>286</v>
      </c>
      <c r="H6375" t="s">
        <v>42</v>
      </c>
      <c r="I6375" t="s">
        <v>43</v>
      </c>
      <c r="J6375" t="s">
        <v>559</v>
      </c>
      <c r="N6375" s="8">
        <v>1994</v>
      </c>
      <c r="R6375" s="7">
        <v>44.713200000000001</v>
      </c>
      <c r="S6375" s="7">
        <v>-73.455699999999993</v>
      </c>
      <c r="T6375" t="s">
        <v>46</v>
      </c>
      <c r="U6375" t="s">
        <v>17582</v>
      </c>
      <c r="V6375" t="s">
        <v>17056</v>
      </c>
      <c r="X6375" t="s">
        <v>8437</v>
      </c>
      <c r="Y6375" t="s">
        <v>3012</v>
      </c>
      <c r="Z6375" t="s">
        <v>3691</v>
      </c>
      <c r="AA6375" t="s">
        <v>17583</v>
      </c>
      <c r="AB6375" t="s">
        <v>9378</v>
      </c>
      <c r="AH6375" s="27"/>
      <c r="AI6375" t="s">
        <v>17584</v>
      </c>
      <c r="AJ6375" t="s">
        <v>17585</v>
      </c>
    </row>
    <row r="6376" spans="1:36" ht="17.25" hidden="1" customHeight="1" x14ac:dyDescent="0.2">
      <c r="A6376" s="4" t="s">
        <v>17586</v>
      </c>
      <c r="B6376" t="s">
        <v>8398</v>
      </c>
      <c r="C6376" t="s">
        <v>17587</v>
      </c>
      <c r="E6376" t="s">
        <v>40</v>
      </c>
      <c r="F6376" t="s">
        <v>64</v>
      </c>
      <c r="G6376" s="5">
        <v>55</v>
      </c>
      <c r="H6376" t="s">
        <v>42</v>
      </c>
      <c r="I6376" t="s">
        <v>65</v>
      </c>
      <c r="J6376" t="s">
        <v>559</v>
      </c>
      <c r="N6376" s="24">
        <v>1972</v>
      </c>
      <c r="R6376" s="7">
        <v>41.170594000000001</v>
      </c>
      <c r="S6376" s="7">
        <v>-95.970600000000005</v>
      </c>
      <c r="T6376" t="s">
        <v>46</v>
      </c>
      <c r="U6376" t="s">
        <v>17588</v>
      </c>
      <c r="V6376" t="s">
        <v>17589</v>
      </c>
      <c r="X6376" t="s">
        <v>9275</v>
      </c>
      <c r="Y6376" t="s">
        <v>3012</v>
      </c>
      <c r="Z6376" t="s">
        <v>3691</v>
      </c>
      <c r="AA6376" t="s">
        <v>17590</v>
      </c>
      <c r="AB6376" t="s">
        <v>8690</v>
      </c>
      <c r="AG6376" t="s">
        <v>17591</v>
      </c>
      <c r="AH6376" s="6">
        <v>18918</v>
      </c>
      <c r="AI6376" t="s">
        <v>17592</v>
      </c>
      <c r="AJ6376" t="s">
        <v>17593</v>
      </c>
    </row>
    <row r="6377" spans="1:36" ht="17.25" hidden="1" customHeight="1" x14ac:dyDescent="0.2">
      <c r="A6377" s="4" t="s">
        <v>17586</v>
      </c>
      <c r="B6377" t="s">
        <v>8398</v>
      </c>
      <c r="C6377" t="s">
        <v>17587</v>
      </c>
      <c r="E6377" t="s">
        <v>56</v>
      </c>
      <c r="F6377" t="s">
        <v>64</v>
      </c>
      <c r="G6377" s="5">
        <v>55</v>
      </c>
      <c r="H6377" t="s">
        <v>42</v>
      </c>
      <c r="I6377" t="s">
        <v>65</v>
      </c>
      <c r="J6377" t="s">
        <v>559</v>
      </c>
      <c r="N6377" s="24">
        <v>1972</v>
      </c>
      <c r="R6377" s="7">
        <v>41.170594000000001</v>
      </c>
      <c r="S6377" s="7">
        <v>-95.970600000000005</v>
      </c>
      <c r="T6377" t="s">
        <v>46</v>
      </c>
      <c r="U6377" t="s">
        <v>17588</v>
      </c>
      <c r="V6377" t="s">
        <v>17589</v>
      </c>
      <c r="X6377" t="s">
        <v>9275</v>
      </c>
      <c r="Y6377" t="s">
        <v>3012</v>
      </c>
      <c r="Z6377" t="s">
        <v>3691</v>
      </c>
      <c r="AA6377" t="s">
        <v>17590</v>
      </c>
      <c r="AB6377" t="s">
        <v>8503</v>
      </c>
      <c r="AG6377" t="s">
        <v>17591</v>
      </c>
      <c r="AH6377" s="6">
        <v>18919</v>
      </c>
      <c r="AI6377" t="s">
        <v>17592</v>
      </c>
      <c r="AJ6377" t="s">
        <v>17594</v>
      </c>
    </row>
    <row r="6378" spans="1:36" ht="17.25" hidden="1" customHeight="1" x14ac:dyDescent="0.2">
      <c r="A6378" s="4" t="s">
        <v>17586</v>
      </c>
      <c r="B6378" t="s">
        <v>8398</v>
      </c>
      <c r="C6378" t="s">
        <v>17587</v>
      </c>
      <c r="E6378" t="s">
        <v>58</v>
      </c>
      <c r="F6378" t="s">
        <v>64</v>
      </c>
      <c r="G6378" s="5">
        <v>106</v>
      </c>
      <c r="H6378" t="s">
        <v>42</v>
      </c>
      <c r="I6378" t="s">
        <v>65</v>
      </c>
      <c r="J6378" t="s">
        <v>559</v>
      </c>
      <c r="N6378" s="24">
        <v>1996</v>
      </c>
      <c r="R6378" s="7">
        <v>41.170594000000001</v>
      </c>
      <c r="S6378" s="7">
        <v>-95.970600000000005</v>
      </c>
      <c r="T6378" t="s">
        <v>46</v>
      </c>
      <c r="U6378" t="s">
        <v>17588</v>
      </c>
      <c r="V6378" t="s">
        <v>17589</v>
      </c>
      <c r="X6378" t="s">
        <v>9275</v>
      </c>
      <c r="Y6378" t="s">
        <v>3012</v>
      </c>
      <c r="Z6378" t="s">
        <v>3691</v>
      </c>
      <c r="AA6378" t="s">
        <v>17590</v>
      </c>
      <c r="AB6378" t="s">
        <v>8595</v>
      </c>
      <c r="AG6378" t="s">
        <v>17591</v>
      </c>
      <c r="AH6378" s="6">
        <v>18920</v>
      </c>
      <c r="AI6378" t="s">
        <v>17592</v>
      </c>
      <c r="AJ6378" t="s">
        <v>17595</v>
      </c>
    </row>
    <row r="6379" spans="1:36" ht="17.25" hidden="1" customHeight="1" x14ac:dyDescent="0.2">
      <c r="A6379" s="4" t="s">
        <v>17586</v>
      </c>
      <c r="B6379" t="s">
        <v>8398</v>
      </c>
      <c r="C6379" t="s">
        <v>17587</v>
      </c>
      <c r="E6379" t="s">
        <v>191</v>
      </c>
      <c r="F6379" t="s">
        <v>64</v>
      </c>
      <c r="G6379" s="5">
        <v>59</v>
      </c>
      <c r="H6379" t="s">
        <v>42</v>
      </c>
      <c r="I6379" t="s">
        <v>65</v>
      </c>
      <c r="J6379" t="s">
        <v>559</v>
      </c>
      <c r="N6379" s="24">
        <v>2000</v>
      </c>
      <c r="R6379" s="7">
        <v>41.170594000000001</v>
      </c>
      <c r="S6379" s="7">
        <v>-95.970600000000005</v>
      </c>
      <c r="T6379" t="s">
        <v>46</v>
      </c>
      <c r="U6379" t="s">
        <v>17588</v>
      </c>
      <c r="V6379" t="s">
        <v>17589</v>
      </c>
      <c r="X6379" t="s">
        <v>9275</v>
      </c>
      <c r="Y6379" t="s">
        <v>3012</v>
      </c>
      <c r="Z6379" t="s">
        <v>3691</v>
      </c>
      <c r="AA6379" t="s">
        <v>17590</v>
      </c>
      <c r="AB6379" t="s">
        <v>8414</v>
      </c>
      <c r="AG6379" t="s">
        <v>17591</v>
      </c>
      <c r="AH6379" s="24">
        <v>18921</v>
      </c>
      <c r="AI6379" t="s">
        <v>17592</v>
      </c>
      <c r="AJ6379" t="s">
        <v>17596</v>
      </c>
    </row>
    <row r="6380" spans="1:36" ht="17.25" hidden="1" customHeight="1" x14ac:dyDescent="0.2">
      <c r="A6380" s="4" t="s">
        <v>17586</v>
      </c>
      <c r="B6380" t="s">
        <v>8398</v>
      </c>
      <c r="C6380" t="s">
        <v>17587</v>
      </c>
      <c r="E6380" t="s">
        <v>335</v>
      </c>
      <c r="F6380" t="s">
        <v>64</v>
      </c>
      <c r="G6380" s="5">
        <v>59</v>
      </c>
      <c r="H6380" t="s">
        <v>42</v>
      </c>
      <c r="I6380" t="s">
        <v>65</v>
      </c>
      <c r="J6380" t="s">
        <v>559</v>
      </c>
      <c r="N6380" s="24">
        <v>2000</v>
      </c>
      <c r="R6380" s="7">
        <v>41.170594000000001</v>
      </c>
      <c r="S6380" s="7">
        <v>-95.970600000000005</v>
      </c>
      <c r="T6380" t="s">
        <v>46</v>
      </c>
      <c r="U6380" t="s">
        <v>17588</v>
      </c>
      <c r="V6380" t="s">
        <v>17589</v>
      </c>
      <c r="X6380" t="s">
        <v>9275</v>
      </c>
      <c r="Y6380" t="s">
        <v>3012</v>
      </c>
      <c r="Z6380" t="s">
        <v>3691</v>
      </c>
      <c r="AA6380" t="s">
        <v>17590</v>
      </c>
      <c r="AB6380" t="s">
        <v>8427</v>
      </c>
      <c r="AG6380" t="s">
        <v>17591</v>
      </c>
      <c r="AH6380" s="24">
        <v>24753</v>
      </c>
      <c r="AI6380" t="s">
        <v>17592</v>
      </c>
      <c r="AJ6380" t="s">
        <v>17597</v>
      </c>
    </row>
    <row r="6381" spans="1:36" ht="17.25" hidden="1" customHeight="1" x14ac:dyDescent="0.2">
      <c r="A6381" s="4" t="s">
        <v>17598</v>
      </c>
      <c r="B6381" t="s">
        <v>8398</v>
      </c>
      <c r="C6381" t="s">
        <v>17599</v>
      </c>
      <c r="E6381" t="s">
        <v>565</v>
      </c>
      <c r="F6381" t="s">
        <v>86</v>
      </c>
      <c r="G6381" s="5">
        <v>430</v>
      </c>
      <c r="H6381" t="s">
        <v>42</v>
      </c>
      <c r="I6381" t="s">
        <v>43</v>
      </c>
      <c r="J6381" t="s">
        <v>559</v>
      </c>
      <c r="N6381" s="8">
        <v>1991</v>
      </c>
      <c r="R6381" s="7">
        <v>40.439</v>
      </c>
      <c r="S6381" s="7">
        <v>-74.344399999999993</v>
      </c>
      <c r="T6381" t="s">
        <v>46</v>
      </c>
      <c r="U6381" t="s">
        <v>15299</v>
      </c>
      <c r="V6381" t="s">
        <v>12372</v>
      </c>
      <c r="X6381" t="s">
        <v>9202</v>
      </c>
      <c r="Y6381" t="s">
        <v>3012</v>
      </c>
      <c r="Z6381" t="s">
        <v>3691</v>
      </c>
      <c r="AA6381" t="s">
        <v>17600</v>
      </c>
      <c r="AB6381" t="s">
        <v>8946</v>
      </c>
      <c r="AI6381" t="s">
        <v>17601</v>
      </c>
      <c r="AJ6381" t="s">
        <v>17602</v>
      </c>
    </row>
    <row r="6382" spans="1:36" ht="17.25" hidden="1" customHeight="1" x14ac:dyDescent="0.2">
      <c r="A6382" s="4" t="s">
        <v>17603</v>
      </c>
      <c r="B6382" t="s">
        <v>8398</v>
      </c>
      <c r="C6382" t="s">
        <v>17604</v>
      </c>
      <c r="E6382" t="s">
        <v>696</v>
      </c>
      <c r="F6382" t="s">
        <v>64</v>
      </c>
      <c r="G6382" s="5">
        <v>53</v>
      </c>
      <c r="H6382" t="s">
        <v>42</v>
      </c>
      <c r="I6382" t="s">
        <v>65</v>
      </c>
      <c r="J6382" t="s">
        <v>559</v>
      </c>
      <c r="N6382" s="24">
        <v>1972</v>
      </c>
      <c r="R6382" s="7">
        <v>40.476525000000002</v>
      </c>
      <c r="S6382" s="7">
        <v>-74.352339999999998</v>
      </c>
      <c r="T6382" t="s">
        <v>46</v>
      </c>
      <c r="U6382" t="s">
        <v>15299</v>
      </c>
      <c r="V6382" t="s">
        <v>12372</v>
      </c>
      <c r="X6382" t="s">
        <v>9202</v>
      </c>
      <c r="Y6382" t="s">
        <v>3012</v>
      </c>
      <c r="Z6382" t="s">
        <v>3691</v>
      </c>
      <c r="AA6382" t="s">
        <v>17605</v>
      </c>
      <c r="AB6382" t="s">
        <v>8914</v>
      </c>
      <c r="AI6382" t="s">
        <v>17606</v>
      </c>
      <c r="AJ6382" t="s">
        <v>17607</v>
      </c>
    </row>
    <row r="6383" spans="1:36" ht="17.25" hidden="1" customHeight="1" x14ac:dyDescent="0.2">
      <c r="A6383" s="4" t="s">
        <v>17603</v>
      </c>
      <c r="B6383" t="s">
        <v>8398</v>
      </c>
      <c r="C6383" t="s">
        <v>17604</v>
      </c>
      <c r="E6383" t="s">
        <v>703</v>
      </c>
      <c r="F6383" t="s">
        <v>64</v>
      </c>
      <c r="G6383" s="5">
        <v>53</v>
      </c>
      <c r="H6383" t="s">
        <v>42</v>
      </c>
      <c r="I6383" t="s">
        <v>65</v>
      </c>
      <c r="J6383" t="s">
        <v>559</v>
      </c>
      <c r="N6383" s="24">
        <v>1972</v>
      </c>
      <c r="R6383" s="7">
        <v>40.476525000000002</v>
      </c>
      <c r="S6383" s="7">
        <v>-74.352339999999998</v>
      </c>
      <c r="T6383" t="s">
        <v>46</v>
      </c>
      <c r="U6383" t="s">
        <v>15299</v>
      </c>
      <c r="V6383" t="s">
        <v>12372</v>
      </c>
      <c r="X6383" t="s">
        <v>9202</v>
      </c>
      <c r="Y6383" t="s">
        <v>3012</v>
      </c>
      <c r="Z6383" t="s">
        <v>3691</v>
      </c>
      <c r="AA6383" t="s">
        <v>17605</v>
      </c>
      <c r="AB6383" t="s">
        <v>8916</v>
      </c>
      <c r="AI6383" t="s">
        <v>17606</v>
      </c>
      <c r="AJ6383" t="s">
        <v>17608</v>
      </c>
    </row>
    <row r="6384" spans="1:36" ht="17.25" hidden="1" customHeight="1" x14ac:dyDescent="0.2">
      <c r="A6384" s="4" t="s">
        <v>17603</v>
      </c>
      <c r="B6384" t="s">
        <v>8398</v>
      </c>
      <c r="C6384" t="s">
        <v>17604</v>
      </c>
      <c r="E6384" t="s">
        <v>738</v>
      </c>
      <c r="F6384" t="s">
        <v>64</v>
      </c>
      <c r="G6384" s="5">
        <v>53</v>
      </c>
      <c r="H6384" t="s">
        <v>42</v>
      </c>
      <c r="I6384" t="s">
        <v>65</v>
      </c>
      <c r="J6384" t="s">
        <v>559</v>
      </c>
      <c r="N6384" s="24">
        <v>1972</v>
      </c>
      <c r="R6384" s="7">
        <v>40.476525000000002</v>
      </c>
      <c r="S6384" s="7">
        <v>-74.352339999999998</v>
      </c>
      <c r="T6384" t="s">
        <v>46</v>
      </c>
      <c r="U6384" t="s">
        <v>15299</v>
      </c>
      <c r="V6384" t="s">
        <v>12372</v>
      </c>
      <c r="X6384" t="s">
        <v>9202</v>
      </c>
      <c r="Y6384" t="s">
        <v>3012</v>
      </c>
      <c r="Z6384" t="s">
        <v>3691</v>
      </c>
      <c r="AA6384" t="s">
        <v>17605</v>
      </c>
      <c r="AB6384" t="s">
        <v>8803</v>
      </c>
      <c r="AI6384" t="s">
        <v>17606</v>
      </c>
      <c r="AJ6384" t="s">
        <v>17609</v>
      </c>
    </row>
    <row r="6385" spans="1:36" ht="17.25" hidden="1" customHeight="1" x14ac:dyDescent="0.2">
      <c r="A6385" s="4" t="s">
        <v>17603</v>
      </c>
      <c r="B6385" t="s">
        <v>8398</v>
      </c>
      <c r="C6385" t="s">
        <v>17604</v>
      </c>
      <c r="E6385" t="s">
        <v>740</v>
      </c>
      <c r="F6385" t="s">
        <v>64</v>
      </c>
      <c r="G6385" s="5">
        <v>53</v>
      </c>
      <c r="H6385" t="s">
        <v>42</v>
      </c>
      <c r="I6385" t="s">
        <v>65</v>
      </c>
      <c r="J6385" t="s">
        <v>559</v>
      </c>
      <c r="N6385" s="24">
        <v>1973</v>
      </c>
      <c r="R6385" s="7">
        <v>40.476525000000002</v>
      </c>
      <c r="S6385" s="7">
        <v>-74.352339999999998</v>
      </c>
      <c r="T6385" t="s">
        <v>46</v>
      </c>
      <c r="U6385" t="s">
        <v>15299</v>
      </c>
      <c r="V6385" t="s">
        <v>12372</v>
      </c>
      <c r="X6385" t="s">
        <v>9202</v>
      </c>
      <c r="Y6385" t="s">
        <v>3012</v>
      </c>
      <c r="Z6385" t="s">
        <v>3691</v>
      </c>
      <c r="AA6385" t="s">
        <v>17605</v>
      </c>
      <c r="AB6385" t="s">
        <v>8807</v>
      </c>
      <c r="AH6385" s="27"/>
      <c r="AI6385" t="s">
        <v>17606</v>
      </c>
      <c r="AJ6385" t="s">
        <v>17610</v>
      </c>
    </row>
    <row r="6386" spans="1:36" ht="17.25" hidden="1" customHeight="1" x14ac:dyDescent="0.2">
      <c r="A6386" s="4" t="s">
        <v>3136</v>
      </c>
      <c r="B6386" t="s">
        <v>3017</v>
      </c>
      <c r="C6386" t="s">
        <v>3137</v>
      </c>
      <c r="D6386" t="s">
        <v>3138</v>
      </c>
      <c r="E6386" t="s">
        <v>3147</v>
      </c>
      <c r="F6386" t="s">
        <v>64</v>
      </c>
      <c r="G6386" s="5">
        <v>123</v>
      </c>
      <c r="H6386" t="s">
        <v>42</v>
      </c>
      <c r="I6386" t="s">
        <v>240</v>
      </c>
      <c r="J6386" t="s">
        <v>45</v>
      </c>
      <c r="K6386" t="s">
        <v>45</v>
      </c>
      <c r="L6386" t="s">
        <v>45</v>
      </c>
      <c r="M6386" t="s">
        <v>559</v>
      </c>
      <c r="N6386" s="8">
        <v>1963</v>
      </c>
      <c r="Q6386" t="s">
        <v>3112</v>
      </c>
      <c r="R6386" s="7">
        <v>-34.625399999999999</v>
      </c>
      <c r="S6386" s="7">
        <v>-58.339199999999998</v>
      </c>
      <c r="T6386" t="s">
        <v>46</v>
      </c>
      <c r="U6386" t="s">
        <v>3023</v>
      </c>
      <c r="W6386" t="s">
        <v>3139</v>
      </c>
      <c r="X6386" t="s">
        <v>3023</v>
      </c>
      <c r="Y6386" t="s">
        <v>3012</v>
      </c>
      <c r="Z6386" t="s">
        <v>3013</v>
      </c>
      <c r="AG6386" t="s">
        <v>3141</v>
      </c>
      <c r="AH6386" s="24">
        <v>1110800</v>
      </c>
      <c r="AI6386" t="s">
        <v>3143</v>
      </c>
      <c r="AJ6386" t="s">
        <v>3148</v>
      </c>
    </row>
    <row r="6387" spans="1:36" ht="17.25" hidden="1" customHeight="1" x14ac:dyDescent="0.2">
      <c r="A6387" s="4" t="s">
        <v>3136</v>
      </c>
      <c r="B6387" t="s">
        <v>3017</v>
      </c>
      <c r="C6387" t="s">
        <v>3137</v>
      </c>
      <c r="D6387" t="s">
        <v>3138</v>
      </c>
      <c r="E6387" t="s">
        <v>3149</v>
      </c>
      <c r="F6387" t="s">
        <v>64</v>
      </c>
      <c r="G6387" s="5">
        <v>116</v>
      </c>
      <c r="H6387" t="s">
        <v>42</v>
      </c>
      <c r="I6387" t="s">
        <v>240</v>
      </c>
      <c r="J6387" t="s">
        <v>45</v>
      </c>
      <c r="K6387" t="s">
        <v>45</v>
      </c>
      <c r="L6387" t="s">
        <v>45</v>
      </c>
      <c r="M6387" t="s">
        <v>559</v>
      </c>
      <c r="N6387" s="30">
        <v>1963</v>
      </c>
      <c r="Q6387" t="s">
        <v>3112</v>
      </c>
      <c r="R6387" s="7">
        <v>-34.625399999999999</v>
      </c>
      <c r="S6387" s="7">
        <v>-58.339199999999998</v>
      </c>
      <c r="T6387" t="s">
        <v>46</v>
      </c>
      <c r="U6387" t="s">
        <v>3023</v>
      </c>
      <c r="W6387" t="s">
        <v>3139</v>
      </c>
      <c r="X6387" t="s">
        <v>3023</v>
      </c>
      <c r="Y6387" t="s">
        <v>3012</v>
      </c>
      <c r="Z6387" t="s">
        <v>3013</v>
      </c>
      <c r="AG6387" t="s">
        <v>3141</v>
      </c>
      <c r="AH6387" s="24">
        <v>1110801</v>
      </c>
      <c r="AI6387" t="s">
        <v>3143</v>
      </c>
      <c r="AJ6387" t="s">
        <v>3150</v>
      </c>
    </row>
    <row r="6388" spans="1:36" ht="17.25" hidden="1" customHeight="1" x14ac:dyDescent="0.2">
      <c r="A6388" s="4" t="s">
        <v>17624</v>
      </c>
      <c r="B6388" t="s">
        <v>8398</v>
      </c>
      <c r="C6388" t="s">
        <v>17625</v>
      </c>
      <c r="E6388" t="s">
        <v>17626</v>
      </c>
      <c r="F6388" t="s">
        <v>86</v>
      </c>
      <c r="G6388" s="5">
        <v>129</v>
      </c>
      <c r="H6388" t="s">
        <v>42</v>
      </c>
      <c r="I6388" t="s">
        <v>65</v>
      </c>
      <c r="J6388" t="s">
        <v>559</v>
      </c>
      <c r="M6388" t="s">
        <v>559</v>
      </c>
      <c r="N6388" s="24">
        <v>1979</v>
      </c>
      <c r="R6388" s="7">
        <v>41.2164</v>
      </c>
      <c r="S6388" s="7">
        <v>-87.0261</v>
      </c>
      <c r="T6388" t="s">
        <v>46</v>
      </c>
      <c r="U6388" t="s">
        <v>17627</v>
      </c>
      <c r="V6388" t="s">
        <v>11751</v>
      </c>
      <c r="X6388" t="s">
        <v>8422</v>
      </c>
      <c r="Y6388" t="s">
        <v>3012</v>
      </c>
      <c r="Z6388" t="s">
        <v>3691</v>
      </c>
      <c r="AA6388" t="s">
        <v>17628</v>
      </c>
      <c r="AB6388" t="s">
        <v>17629</v>
      </c>
      <c r="AC6388" t="s">
        <v>17630</v>
      </c>
      <c r="AG6388" t="s">
        <v>45</v>
      </c>
      <c r="AI6388" t="s">
        <v>17631</v>
      </c>
      <c r="AJ6388" t="s">
        <v>17632</v>
      </c>
    </row>
    <row r="6389" spans="1:36" ht="17.25" hidden="1" customHeight="1" x14ac:dyDescent="0.2">
      <c r="A6389" s="4" t="s">
        <v>17624</v>
      </c>
      <c r="B6389" t="s">
        <v>8398</v>
      </c>
      <c r="C6389" t="s">
        <v>17625</v>
      </c>
      <c r="E6389" t="s">
        <v>17633</v>
      </c>
      <c r="F6389" t="s">
        <v>86</v>
      </c>
      <c r="G6389" s="5">
        <v>129</v>
      </c>
      <c r="H6389" t="s">
        <v>42</v>
      </c>
      <c r="I6389" t="s">
        <v>65</v>
      </c>
      <c r="J6389" t="s">
        <v>559</v>
      </c>
      <c r="M6389" t="s">
        <v>559</v>
      </c>
      <c r="N6389" s="24">
        <v>1979</v>
      </c>
      <c r="R6389" s="7">
        <v>41.2164</v>
      </c>
      <c r="S6389" s="7">
        <v>-87.0261</v>
      </c>
      <c r="T6389" t="s">
        <v>46</v>
      </c>
      <c r="U6389" t="s">
        <v>17627</v>
      </c>
      <c r="V6389" t="s">
        <v>11751</v>
      </c>
      <c r="X6389" t="s">
        <v>8422</v>
      </c>
      <c r="Y6389" t="s">
        <v>3012</v>
      </c>
      <c r="Z6389" t="s">
        <v>3691</v>
      </c>
      <c r="AA6389" t="s">
        <v>17628</v>
      </c>
      <c r="AB6389" t="s">
        <v>17634</v>
      </c>
      <c r="AC6389" t="s">
        <v>17630</v>
      </c>
      <c r="AG6389" t="s">
        <v>45</v>
      </c>
      <c r="AI6389" t="s">
        <v>17631</v>
      </c>
      <c r="AJ6389" t="s">
        <v>17635</v>
      </c>
    </row>
    <row r="6390" spans="1:36" ht="17.25" hidden="1" customHeight="1" x14ac:dyDescent="0.2">
      <c r="A6390" s="4" t="s">
        <v>17636</v>
      </c>
      <c r="B6390" t="s">
        <v>8398</v>
      </c>
      <c r="C6390" t="s">
        <v>17637</v>
      </c>
      <c r="E6390" t="s">
        <v>17638</v>
      </c>
      <c r="F6390" t="s">
        <v>86</v>
      </c>
      <c r="G6390" s="5">
        <v>50</v>
      </c>
      <c r="H6390" t="s">
        <v>611</v>
      </c>
      <c r="I6390" t="s">
        <v>65</v>
      </c>
      <c r="J6390" t="s">
        <v>559</v>
      </c>
      <c r="K6390" t="s">
        <v>45</v>
      </c>
      <c r="L6390" t="s">
        <v>45</v>
      </c>
      <c r="R6390" s="7">
        <v>29.8461</v>
      </c>
      <c r="S6390" s="7">
        <v>-96.197299999999998</v>
      </c>
      <c r="T6390" t="s">
        <v>46</v>
      </c>
      <c r="U6390" t="s">
        <v>17639</v>
      </c>
      <c r="V6390" t="s">
        <v>11169</v>
      </c>
      <c r="X6390" t="s">
        <v>8584</v>
      </c>
      <c r="Y6390" t="s">
        <v>3012</v>
      </c>
      <c r="Z6390" t="s">
        <v>3691</v>
      </c>
      <c r="AA6390" t="s">
        <v>17640</v>
      </c>
      <c r="AB6390" t="s">
        <v>17641</v>
      </c>
      <c r="AG6390" t="s">
        <v>45</v>
      </c>
      <c r="AH6390" s="27"/>
      <c r="AI6390" t="s">
        <v>17642</v>
      </c>
      <c r="AJ6390" t="s">
        <v>17643</v>
      </c>
    </row>
    <row r="6391" spans="1:36" ht="17.25" hidden="1" customHeight="1" x14ac:dyDescent="0.2">
      <c r="A6391" s="4" t="s">
        <v>17636</v>
      </c>
      <c r="B6391" t="s">
        <v>8398</v>
      </c>
      <c r="C6391" t="s">
        <v>17637</v>
      </c>
      <c r="E6391" t="s">
        <v>17644</v>
      </c>
      <c r="F6391" t="s">
        <v>86</v>
      </c>
      <c r="G6391" s="5">
        <v>50</v>
      </c>
      <c r="H6391" t="s">
        <v>611</v>
      </c>
      <c r="I6391" t="s">
        <v>65</v>
      </c>
      <c r="J6391" t="s">
        <v>559</v>
      </c>
      <c r="K6391" t="s">
        <v>45</v>
      </c>
      <c r="L6391" t="s">
        <v>45</v>
      </c>
      <c r="R6391" s="7">
        <v>29.8461</v>
      </c>
      <c r="S6391" s="7">
        <v>-96.197299999999998</v>
      </c>
      <c r="T6391" t="s">
        <v>46</v>
      </c>
      <c r="U6391" t="s">
        <v>17639</v>
      </c>
      <c r="V6391" t="s">
        <v>11169</v>
      </c>
      <c r="X6391" t="s">
        <v>8584</v>
      </c>
      <c r="Y6391" t="s">
        <v>3012</v>
      </c>
      <c r="Z6391" t="s">
        <v>3691</v>
      </c>
      <c r="AA6391" t="s">
        <v>17640</v>
      </c>
      <c r="AB6391" t="s">
        <v>17645</v>
      </c>
      <c r="AG6391" t="s">
        <v>45</v>
      </c>
      <c r="AH6391" s="27"/>
      <c r="AI6391" t="s">
        <v>17642</v>
      </c>
      <c r="AJ6391" t="s">
        <v>17646</v>
      </c>
    </row>
    <row r="6392" spans="1:36" ht="17.25" hidden="1" customHeight="1" x14ac:dyDescent="0.2">
      <c r="A6392" s="4" t="s">
        <v>17636</v>
      </c>
      <c r="B6392" t="s">
        <v>8398</v>
      </c>
      <c r="C6392" t="s">
        <v>17637</v>
      </c>
      <c r="E6392" t="s">
        <v>17647</v>
      </c>
      <c r="F6392" t="s">
        <v>86</v>
      </c>
      <c r="G6392" s="5">
        <v>50</v>
      </c>
      <c r="H6392" t="s">
        <v>611</v>
      </c>
      <c r="I6392" t="s">
        <v>65</v>
      </c>
      <c r="J6392" t="s">
        <v>559</v>
      </c>
      <c r="K6392" t="s">
        <v>45</v>
      </c>
      <c r="L6392" t="s">
        <v>45</v>
      </c>
      <c r="R6392" s="7">
        <v>29.8461</v>
      </c>
      <c r="S6392" s="7">
        <v>-96.197299999999998</v>
      </c>
      <c r="T6392" t="s">
        <v>46</v>
      </c>
      <c r="U6392" t="s">
        <v>17639</v>
      </c>
      <c r="V6392" t="s">
        <v>11169</v>
      </c>
      <c r="X6392" t="s">
        <v>8584</v>
      </c>
      <c r="Y6392" t="s">
        <v>3012</v>
      </c>
      <c r="Z6392" t="s">
        <v>3691</v>
      </c>
      <c r="AA6392" t="s">
        <v>17640</v>
      </c>
      <c r="AB6392" t="s">
        <v>17648</v>
      </c>
      <c r="AG6392" t="s">
        <v>45</v>
      </c>
      <c r="AH6392" s="27"/>
      <c r="AI6392" t="s">
        <v>17642</v>
      </c>
      <c r="AJ6392" t="s">
        <v>17649</v>
      </c>
    </row>
    <row r="6393" spans="1:36" ht="17.25" hidden="1" customHeight="1" x14ac:dyDescent="0.2">
      <c r="A6393" s="4" t="s">
        <v>17636</v>
      </c>
      <c r="B6393" t="s">
        <v>8398</v>
      </c>
      <c r="C6393" t="s">
        <v>17637</v>
      </c>
      <c r="E6393" t="s">
        <v>17650</v>
      </c>
      <c r="F6393" t="s">
        <v>86</v>
      </c>
      <c r="G6393" s="5">
        <v>50</v>
      </c>
      <c r="H6393" t="s">
        <v>611</v>
      </c>
      <c r="I6393" t="s">
        <v>65</v>
      </c>
      <c r="J6393" t="s">
        <v>559</v>
      </c>
      <c r="K6393" t="s">
        <v>45</v>
      </c>
      <c r="L6393" t="s">
        <v>45</v>
      </c>
      <c r="R6393" s="7">
        <v>29.8461</v>
      </c>
      <c r="S6393" s="7">
        <v>-96.197299999999998</v>
      </c>
      <c r="T6393" t="s">
        <v>46</v>
      </c>
      <c r="U6393" t="s">
        <v>17639</v>
      </c>
      <c r="V6393" t="s">
        <v>11169</v>
      </c>
      <c r="X6393" t="s">
        <v>8584</v>
      </c>
      <c r="Y6393" t="s">
        <v>3012</v>
      </c>
      <c r="Z6393" t="s">
        <v>3691</v>
      </c>
      <c r="AA6393" t="s">
        <v>17640</v>
      </c>
      <c r="AB6393" t="s">
        <v>17651</v>
      </c>
      <c r="AG6393" t="s">
        <v>45</v>
      </c>
      <c r="AH6393" s="27"/>
      <c r="AI6393" t="s">
        <v>17642</v>
      </c>
      <c r="AJ6393" t="s">
        <v>17652</v>
      </c>
    </row>
    <row r="6394" spans="1:36" ht="17.25" hidden="1" customHeight="1" x14ac:dyDescent="0.2">
      <c r="A6394" s="4" t="s">
        <v>17653</v>
      </c>
      <c r="B6394" t="s">
        <v>8398</v>
      </c>
      <c r="C6394" t="s">
        <v>17654</v>
      </c>
      <c r="E6394" t="s">
        <v>17655</v>
      </c>
      <c r="F6394" t="s">
        <v>64</v>
      </c>
      <c r="G6394" s="5">
        <v>434</v>
      </c>
      <c r="H6394" t="s">
        <v>42</v>
      </c>
      <c r="I6394" t="s">
        <v>43</v>
      </c>
      <c r="J6394" t="s">
        <v>44</v>
      </c>
      <c r="N6394" s="24">
        <v>1994</v>
      </c>
      <c r="R6394" s="7">
        <v>42.574399999999997</v>
      </c>
      <c r="S6394" s="7">
        <v>-73.859200000000001</v>
      </c>
      <c r="T6394" t="s">
        <v>46</v>
      </c>
      <c r="U6394" t="s">
        <v>5503</v>
      </c>
      <c r="V6394" t="s">
        <v>9351</v>
      </c>
      <c r="X6394" t="s">
        <v>8437</v>
      </c>
      <c r="Y6394" t="s">
        <v>3012</v>
      </c>
      <c r="Z6394" t="s">
        <v>3691</v>
      </c>
      <c r="AA6394" t="s">
        <v>17656</v>
      </c>
      <c r="AB6394" t="s">
        <v>17657</v>
      </c>
      <c r="AH6394" s="27"/>
      <c r="AI6394" t="s">
        <v>17658</v>
      </c>
      <c r="AJ6394" t="s">
        <v>17659</v>
      </c>
    </row>
    <row r="6395" spans="1:36" ht="17.25" hidden="1" customHeight="1" x14ac:dyDescent="0.2">
      <c r="A6395" s="4" t="s">
        <v>17660</v>
      </c>
      <c r="B6395" t="s">
        <v>8398</v>
      </c>
      <c r="C6395" t="s">
        <v>17661</v>
      </c>
      <c r="E6395" t="s">
        <v>40</v>
      </c>
      <c r="F6395" t="s">
        <v>86</v>
      </c>
      <c r="G6395" s="5">
        <v>567</v>
      </c>
      <c r="H6395" t="s">
        <v>42</v>
      </c>
      <c r="I6395" t="s">
        <v>240</v>
      </c>
      <c r="J6395" t="s">
        <v>559</v>
      </c>
      <c r="N6395" s="24">
        <v>1971</v>
      </c>
      <c r="R6395" s="7">
        <v>34.966450000000002</v>
      </c>
      <c r="S6395" s="7">
        <v>-96.725800000000007</v>
      </c>
      <c r="T6395" t="s">
        <v>46</v>
      </c>
      <c r="U6395" t="s">
        <v>17662</v>
      </c>
      <c r="V6395" t="s">
        <v>17663</v>
      </c>
      <c r="X6395" t="s">
        <v>8734</v>
      </c>
      <c r="Y6395" t="s">
        <v>3012</v>
      </c>
      <c r="Z6395" t="s">
        <v>3691</v>
      </c>
      <c r="AA6395" t="s">
        <v>17664</v>
      </c>
      <c r="AB6395" t="s">
        <v>8690</v>
      </c>
      <c r="AH6395" s="27"/>
      <c r="AI6395" t="s">
        <v>17665</v>
      </c>
      <c r="AJ6395" t="s">
        <v>17666</v>
      </c>
    </row>
    <row r="6396" spans="1:36" ht="17.25" hidden="1" customHeight="1" x14ac:dyDescent="0.2">
      <c r="A6396" s="4" t="s">
        <v>17660</v>
      </c>
      <c r="B6396" t="s">
        <v>8398</v>
      </c>
      <c r="C6396" t="s">
        <v>17661</v>
      </c>
      <c r="E6396" t="s">
        <v>56</v>
      </c>
      <c r="F6396" t="s">
        <v>86</v>
      </c>
      <c r="G6396" s="5">
        <v>567</v>
      </c>
      <c r="H6396" t="s">
        <v>42</v>
      </c>
      <c r="I6396" t="s">
        <v>240</v>
      </c>
      <c r="J6396" t="s">
        <v>559</v>
      </c>
      <c r="N6396" s="24">
        <v>1973</v>
      </c>
      <c r="R6396" s="7">
        <v>34.966450000000002</v>
      </c>
      <c r="S6396" s="7">
        <v>-96.725800000000007</v>
      </c>
      <c r="T6396" t="s">
        <v>46</v>
      </c>
      <c r="U6396" t="s">
        <v>17662</v>
      </c>
      <c r="V6396" t="s">
        <v>17663</v>
      </c>
      <c r="X6396" t="s">
        <v>8734</v>
      </c>
      <c r="Y6396" t="s">
        <v>3012</v>
      </c>
      <c r="Z6396" t="s">
        <v>3691</v>
      </c>
      <c r="AA6396" t="s">
        <v>17664</v>
      </c>
      <c r="AB6396" t="s">
        <v>8503</v>
      </c>
      <c r="AH6396" s="27"/>
      <c r="AI6396" t="s">
        <v>17665</v>
      </c>
      <c r="AJ6396" t="s">
        <v>17667</v>
      </c>
    </row>
    <row r="6397" spans="1:36" ht="17.25" hidden="1" customHeight="1" x14ac:dyDescent="0.2">
      <c r="A6397" s="4" t="s">
        <v>17660</v>
      </c>
      <c r="B6397" t="s">
        <v>8398</v>
      </c>
      <c r="C6397" t="s">
        <v>17661</v>
      </c>
      <c r="E6397" t="s">
        <v>58</v>
      </c>
      <c r="F6397" t="s">
        <v>86</v>
      </c>
      <c r="G6397" s="5">
        <v>567</v>
      </c>
      <c r="H6397" t="s">
        <v>42</v>
      </c>
      <c r="I6397" t="s">
        <v>240</v>
      </c>
      <c r="J6397" t="s">
        <v>559</v>
      </c>
      <c r="N6397" s="24">
        <v>1975</v>
      </c>
      <c r="R6397" s="7">
        <v>34.966450000000002</v>
      </c>
      <c r="S6397" s="7">
        <v>-96.725800000000007</v>
      </c>
      <c r="T6397" t="s">
        <v>46</v>
      </c>
      <c r="U6397" t="s">
        <v>17662</v>
      </c>
      <c r="V6397" t="s">
        <v>17663</v>
      </c>
      <c r="X6397" t="s">
        <v>8734</v>
      </c>
      <c r="Y6397" t="s">
        <v>3012</v>
      </c>
      <c r="Z6397" t="s">
        <v>3691</v>
      </c>
      <c r="AA6397" t="s">
        <v>17664</v>
      </c>
      <c r="AB6397" t="s">
        <v>8595</v>
      </c>
      <c r="AH6397" s="27"/>
      <c r="AI6397" t="s">
        <v>17665</v>
      </c>
      <c r="AJ6397" t="s">
        <v>17668</v>
      </c>
    </row>
    <row r="6398" spans="1:36" ht="17.25" hidden="1" customHeight="1" x14ac:dyDescent="0.2">
      <c r="A6398" s="4" t="s">
        <v>17694</v>
      </c>
      <c r="B6398" t="s">
        <v>8398</v>
      </c>
      <c r="C6398" t="s">
        <v>17695</v>
      </c>
      <c r="E6398" t="s">
        <v>40</v>
      </c>
      <c r="F6398" t="s">
        <v>86</v>
      </c>
      <c r="G6398" s="5">
        <v>121</v>
      </c>
      <c r="H6398" t="s">
        <v>42</v>
      </c>
      <c r="I6398" t="s">
        <v>65</v>
      </c>
      <c r="J6398" t="s">
        <v>559</v>
      </c>
      <c r="N6398" s="24">
        <v>2000</v>
      </c>
      <c r="R6398" s="7">
        <v>33.948599999999999</v>
      </c>
      <c r="S6398" s="7">
        <v>-85.276899999999998</v>
      </c>
      <c r="T6398" t="s">
        <v>46</v>
      </c>
      <c r="U6398" t="s">
        <v>17696</v>
      </c>
      <c r="V6398" t="s">
        <v>9816</v>
      </c>
      <c r="X6398" t="s">
        <v>8447</v>
      </c>
      <c r="Y6398" t="s">
        <v>3012</v>
      </c>
      <c r="Z6398" t="s">
        <v>3691</v>
      </c>
      <c r="AA6398" t="s">
        <v>17697</v>
      </c>
      <c r="AB6398" t="s">
        <v>8690</v>
      </c>
      <c r="AG6398" t="s">
        <v>17698</v>
      </c>
      <c r="AH6398" s="6">
        <v>24803</v>
      </c>
      <c r="AI6398" t="s">
        <v>17699</v>
      </c>
      <c r="AJ6398" t="s">
        <v>17700</v>
      </c>
    </row>
    <row r="6399" spans="1:36" ht="17.25" hidden="1" customHeight="1" x14ac:dyDescent="0.2">
      <c r="A6399" s="4" t="s">
        <v>17694</v>
      </c>
      <c r="B6399" t="s">
        <v>8398</v>
      </c>
      <c r="C6399" t="s">
        <v>17695</v>
      </c>
      <c r="E6399" t="s">
        <v>56</v>
      </c>
      <c r="F6399" t="s">
        <v>86</v>
      </c>
      <c r="G6399" s="5">
        <v>121</v>
      </c>
      <c r="H6399" t="s">
        <v>42</v>
      </c>
      <c r="I6399" t="s">
        <v>65</v>
      </c>
      <c r="J6399" t="s">
        <v>559</v>
      </c>
      <c r="N6399" s="24">
        <v>2000</v>
      </c>
      <c r="R6399" s="7">
        <v>33.948599999999999</v>
      </c>
      <c r="S6399" s="7">
        <v>-85.276899999999998</v>
      </c>
      <c r="T6399" t="s">
        <v>46</v>
      </c>
      <c r="U6399" t="s">
        <v>17696</v>
      </c>
      <c r="V6399" t="s">
        <v>9816</v>
      </c>
      <c r="X6399" t="s">
        <v>8447</v>
      </c>
      <c r="Y6399" t="s">
        <v>3012</v>
      </c>
      <c r="Z6399" t="s">
        <v>3691</v>
      </c>
      <c r="AA6399" t="s">
        <v>17697</v>
      </c>
      <c r="AB6399" t="s">
        <v>8503</v>
      </c>
      <c r="AG6399" t="s">
        <v>17698</v>
      </c>
      <c r="AH6399" s="6">
        <v>24804</v>
      </c>
      <c r="AI6399" t="s">
        <v>17699</v>
      </c>
      <c r="AJ6399" t="s">
        <v>17701</v>
      </c>
    </row>
    <row r="6400" spans="1:36" ht="17.25" hidden="1" customHeight="1" x14ac:dyDescent="0.2">
      <c r="A6400" s="4" t="s">
        <v>17694</v>
      </c>
      <c r="B6400" t="s">
        <v>8398</v>
      </c>
      <c r="C6400" t="s">
        <v>17695</v>
      </c>
      <c r="E6400" t="s">
        <v>58</v>
      </c>
      <c r="F6400" t="s">
        <v>86</v>
      </c>
      <c r="G6400" s="5">
        <v>164</v>
      </c>
      <c r="H6400" t="s">
        <v>42</v>
      </c>
      <c r="I6400" t="s">
        <v>65</v>
      </c>
      <c r="J6400" t="s">
        <v>559</v>
      </c>
      <c r="N6400" s="24">
        <v>2000</v>
      </c>
      <c r="R6400" s="7">
        <v>33.948599999999999</v>
      </c>
      <c r="S6400" s="7">
        <v>-85.276899999999998</v>
      </c>
      <c r="T6400" t="s">
        <v>46</v>
      </c>
      <c r="U6400" t="s">
        <v>17696</v>
      </c>
      <c r="V6400" t="s">
        <v>9816</v>
      </c>
      <c r="X6400" t="s">
        <v>8447</v>
      </c>
      <c r="Y6400" t="s">
        <v>3012</v>
      </c>
      <c r="Z6400" t="s">
        <v>3691</v>
      </c>
      <c r="AA6400" t="s">
        <v>17697</v>
      </c>
      <c r="AB6400" t="s">
        <v>8595</v>
      </c>
      <c r="AG6400" t="s">
        <v>17698</v>
      </c>
      <c r="AH6400" s="6">
        <v>24805</v>
      </c>
      <c r="AI6400" t="s">
        <v>17699</v>
      </c>
      <c r="AJ6400" t="s">
        <v>17702</v>
      </c>
    </row>
    <row r="6401" spans="1:36" ht="17.25" hidden="1" customHeight="1" x14ac:dyDescent="0.2">
      <c r="A6401" s="4" t="s">
        <v>17694</v>
      </c>
      <c r="B6401" t="s">
        <v>8398</v>
      </c>
      <c r="C6401" t="s">
        <v>17695</v>
      </c>
      <c r="E6401" t="s">
        <v>191</v>
      </c>
      <c r="F6401" t="s">
        <v>86</v>
      </c>
      <c r="G6401" s="5">
        <v>164</v>
      </c>
      <c r="H6401" t="s">
        <v>42</v>
      </c>
      <c r="I6401" t="s">
        <v>65</v>
      </c>
      <c r="J6401" t="s">
        <v>559</v>
      </c>
      <c r="N6401" s="24">
        <v>2000</v>
      </c>
      <c r="R6401" s="7">
        <v>33.948599999999999</v>
      </c>
      <c r="S6401" s="7">
        <v>-85.276899999999998</v>
      </c>
      <c r="T6401" t="s">
        <v>46</v>
      </c>
      <c r="U6401" t="s">
        <v>17696</v>
      </c>
      <c r="V6401" t="s">
        <v>9816</v>
      </c>
      <c r="X6401" t="s">
        <v>8447</v>
      </c>
      <c r="Y6401" t="s">
        <v>3012</v>
      </c>
      <c r="Z6401" t="s">
        <v>3691</v>
      </c>
      <c r="AA6401" t="s">
        <v>17697</v>
      </c>
      <c r="AB6401" t="s">
        <v>8414</v>
      </c>
      <c r="AG6401" t="s">
        <v>17698</v>
      </c>
      <c r="AH6401" s="6">
        <v>24806</v>
      </c>
      <c r="AI6401" t="s">
        <v>17699</v>
      </c>
      <c r="AJ6401" t="s">
        <v>17703</v>
      </c>
    </row>
    <row r="6402" spans="1:36" ht="17.25" hidden="1" customHeight="1" x14ac:dyDescent="0.2">
      <c r="A6402" s="4" t="s">
        <v>17716</v>
      </c>
      <c r="B6402" t="s">
        <v>8398</v>
      </c>
      <c r="C6402" t="s">
        <v>17717</v>
      </c>
      <c r="E6402" t="s">
        <v>9999</v>
      </c>
      <c r="F6402" t="s">
        <v>64</v>
      </c>
      <c r="G6402" s="5">
        <v>180</v>
      </c>
      <c r="H6402" t="s">
        <v>42</v>
      </c>
      <c r="I6402" t="s">
        <v>65</v>
      </c>
      <c r="J6402" t="s">
        <v>559</v>
      </c>
      <c r="N6402" s="24">
        <v>2002</v>
      </c>
      <c r="R6402" s="7">
        <v>28.366499999999998</v>
      </c>
      <c r="S6402" s="7">
        <v>-82.558610000000002</v>
      </c>
      <c r="T6402" t="s">
        <v>46</v>
      </c>
      <c r="U6402" t="s">
        <v>17718</v>
      </c>
      <c r="V6402" t="s">
        <v>8745</v>
      </c>
      <c r="X6402" t="s">
        <v>8746</v>
      </c>
      <c r="Y6402" t="s">
        <v>3012</v>
      </c>
      <c r="Z6402" t="s">
        <v>3691</v>
      </c>
      <c r="AA6402" t="s">
        <v>17719</v>
      </c>
      <c r="AB6402" t="s">
        <v>10003</v>
      </c>
      <c r="AG6402" t="s">
        <v>17720</v>
      </c>
      <c r="AH6402" s="6">
        <v>24694</v>
      </c>
      <c r="AI6402" t="s">
        <v>17721</v>
      </c>
      <c r="AJ6402" t="s">
        <v>17722</v>
      </c>
    </row>
    <row r="6403" spans="1:36" ht="17.25" hidden="1" customHeight="1" x14ac:dyDescent="0.2">
      <c r="A6403" s="4" t="s">
        <v>17716</v>
      </c>
      <c r="B6403" t="s">
        <v>8398</v>
      </c>
      <c r="C6403" t="s">
        <v>17717</v>
      </c>
      <c r="E6403" t="s">
        <v>17723</v>
      </c>
      <c r="F6403" t="s">
        <v>64</v>
      </c>
      <c r="G6403" s="5">
        <v>180</v>
      </c>
      <c r="H6403" t="s">
        <v>42</v>
      </c>
      <c r="I6403" t="s">
        <v>65</v>
      </c>
      <c r="J6403" t="s">
        <v>559</v>
      </c>
      <c r="N6403" s="24">
        <v>2002</v>
      </c>
      <c r="R6403" s="7">
        <v>28.366499999999998</v>
      </c>
      <c r="S6403" s="7">
        <v>-82.558610000000002</v>
      </c>
      <c r="T6403" t="s">
        <v>46</v>
      </c>
      <c r="U6403" t="s">
        <v>17718</v>
      </c>
      <c r="V6403" t="s">
        <v>8745</v>
      </c>
      <c r="X6403" t="s">
        <v>8746</v>
      </c>
      <c r="Y6403" t="s">
        <v>3012</v>
      </c>
      <c r="Z6403" t="s">
        <v>3691</v>
      </c>
      <c r="AA6403" t="s">
        <v>17719</v>
      </c>
      <c r="AB6403" t="s">
        <v>17724</v>
      </c>
      <c r="AG6403" t="s">
        <v>17720</v>
      </c>
      <c r="AH6403" s="24">
        <v>24703</v>
      </c>
      <c r="AI6403" t="s">
        <v>17721</v>
      </c>
      <c r="AJ6403" t="s">
        <v>17725</v>
      </c>
    </row>
    <row r="6404" spans="1:36" ht="17.25" hidden="1" customHeight="1" x14ac:dyDescent="0.2">
      <c r="A6404" s="4" t="s">
        <v>17716</v>
      </c>
      <c r="B6404" t="s">
        <v>8398</v>
      </c>
      <c r="C6404" t="s">
        <v>17717</v>
      </c>
      <c r="E6404" t="s">
        <v>13389</v>
      </c>
      <c r="F6404" t="s">
        <v>64</v>
      </c>
      <c r="G6404" s="5">
        <v>180</v>
      </c>
      <c r="H6404" t="s">
        <v>42</v>
      </c>
      <c r="I6404" t="s">
        <v>65</v>
      </c>
      <c r="J6404" t="s">
        <v>559</v>
      </c>
      <c r="N6404" s="24">
        <v>2002</v>
      </c>
      <c r="R6404" s="7">
        <v>28.366499999999998</v>
      </c>
      <c r="S6404" s="7">
        <v>-82.558610000000002</v>
      </c>
      <c r="T6404" t="s">
        <v>46</v>
      </c>
      <c r="U6404" t="s">
        <v>17718</v>
      </c>
      <c r="V6404" t="s">
        <v>8745</v>
      </c>
      <c r="X6404" t="s">
        <v>8746</v>
      </c>
      <c r="Y6404" t="s">
        <v>3012</v>
      </c>
      <c r="Z6404" t="s">
        <v>3691</v>
      </c>
      <c r="AA6404" t="s">
        <v>17719</v>
      </c>
      <c r="AB6404" t="s">
        <v>17726</v>
      </c>
      <c r="AG6404" t="s">
        <v>17720</v>
      </c>
      <c r="AH6404" s="6">
        <v>29478</v>
      </c>
      <c r="AI6404" t="s">
        <v>17721</v>
      </c>
      <c r="AJ6404" t="s">
        <v>17727</v>
      </c>
    </row>
    <row r="6405" spans="1:36" ht="17.25" hidden="1" customHeight="1" x14ac:dyDescent="0.2">
      <c r="A6405" s="4" t="s">
        <v>17739</v>
      </c>
      <c r="B6405" t="s">
        <v>8398</v>
      </c>
      <c r="C6405" t="s">
        <v>17740</v>
      </c>
      <c r="E6405" t="s">
        <v>40</v>
      </c>
      <c r="F6405" t="s">
        <v>86</v>
      </c>
      <c r="G6405" s="5">
        <v>173</v>
      </c>
      <c r="H6405" t="s">
        <v>42</v>
      </c>
      <c r="I6405" t="s">
        <v>65</v>
      </c>
      <c r="J6405" t="s">
        <v>559</v>
      </c>
      <c r="N6405" s="24">
        <v>2005</v>
      </c>
      <c r="R6405" s="7">
        <v>43.751826000000001</v>
      </c>
      <c r="S6405" s="7">
        <v>-87.878060000000005</v>
      </c>
      <c r="T6405" t="s">
        <v>46</v>
      </c>
      <c r="U6405" t="s">
        <v>17741</v>
      </c>
      <c r="V6405" t="s">
        <v>17741</v>
      </c>
      <c r="X6405" t="s">
        <v>8676</v>
      </c>
      <c r="Y6405" t="s">
        <v>3012</v>
      </c>
      <c r="Z6405" t="s">
        <v>3691</v>
      </c>
      <c r="AA6405" t="s">
        <v>17742</v>
      </c>
      <c r="AB6405" t="s">
        <v>8690</v>
      </c>
      <c r="AH6405" s="27"/>
      <c r="AI6405" t="s">
        <v>17743</v>
      </c>
      <c r="AJ6405" t="s">
        <v>17744</v>
      </c>
    </row>
    <row r="6406" spans="1:36" ht="17.25" hidden="1" customHeight="1" x14ac:dyDescent="0.2">
      <c r="A6406" s="4" t="s">
        <v>17739</v>
      </c>
      <c r="B6406" t="s">
        <v>8398</v>
      </c>
      <c r="C6406" t="s">
        <v>17740</v>
      </c>
      <c r="E6406" t="s">
        <v>56</v>
      </c>
      <c r="F6406" t="s">
        <v>86</v>
      </c>
      <c r="G6406" s="5">
        <v>173</v>
      </c>
      <c r="H6406" t="s">
        <v>42</v>
      </c>
      <c r="I6406" t="s">
        <v>65</v>
      </c>
      <c r="J6406" t="s">
        <v>559</v>
      </c>
      <c r="N6406" s="24">
        <v>2005</v>
      </c>
      <c r="R6406" s="7">
        <v>43.751826000000001</v>
      </c>
      <c r="S6406" s="7">
        <v>-87.878060000000005</v>
      </c>
      <c r="T6406" t="s">
        <v>46</v>
      </c>
      <c r="U6406" t="s">
        <v>17741</v>
      </c>
      <c r="V6406" t="s">
        <v>17741</v>
      </c>
      <c r="X6406" t="s">
        <v>8676</v>
      </c>
      <c r="Y6406" t="s">
        <v>3012</v>
      </c>
      <c r="Z6406" t="s">
        <v>3691</v>
      </c>
      <c r="AA6406" t="s">
        <v>17742</v>
      </c>
      <c r="AB6406" t="s">
        <v>8503</v>
      </c>
      <c r="AH6406" s="27"/>
      <c r="AI6406" t="s">
        <v>17743</v>
      </c>
      <c r="AJ6406" t="s">
        <v>17745</v>
      </c>
    </row>
    <row r="6407" spans="1:36" ht="17.25" hidden="1" customHeight="1" x14ac:dyDescent="0.2">
      <c r="A6407" s="4" t="s">
        <v>17755</v>
      </c>
      <c r="B6407" t="s">
        <v>8398</v>
      </c>
      <c r="C6407" t="s">
        <v>17756</v>
      </c>
      <c r="E6407" t="s">
        <v>11923</v>
      </c>
      <c r="F6407" t="s">
        <v>8581</v>
      </c>
      <c r="G6407" s="5">
        <v>88</v>
      </c>
      <c r="H6407" t="s">
        <v>42</v>
      </c>
      <c r="I6407" t="s">
        <v>65</v>
      </c>
      <c r="J6407" t="s">
        <v>44</v>
      </c>
      <c r="N6407" s="6">
        <v>1995</v>
      </c>
      <c r="R6407" s="7">
        <v>29.723185000000001</v>
      </c>
      <c r="S6407" s="7">
        <v>-95.128860000000003</v>
      </c>
      <c r="T6407" t="s">
        <v>46</v>
      </c>
      <c r="U6407" t="s">
        <v>11201</v>
      </c>
      <c r="V6407" t="s">
        <v>9238</v>
      </c>
      <c r="X6407" t="s">
        <v>8584</v>
      </c>
      <c r="Y6407" t="s">
        <v>3012</v>
      </c>
      <c r="Z6407" t="s">
        <v>3691</v>
      </c>
      <c r="AA6407" t="s">
        <v>17757</v>
      </c>
      <c r="AB6407" t="s">
        <v>8586</v>
      </c>
      <c r="AI6407" t="s">
        <v>17758</v>
      </c>
      <c r="AJ6407" t="s">
        <v>17759</v>
      </c>
    </row>
    <row r="6408" spans="1:36" ht="17.25" hidden="1" customHeight="1" x14ac:dyDescent="0.2">
      <c r="A6408" s="4" t="s">
        <v>17755</v>
      </c>
      <c r="B6408" t="s">
        <v>8398</v>
      </c>
      <c r="C6408" t="s">
        <v>17756</v>
      </c>
      <c r="E6408" t="s">
        <v>9387</v>
      </c>
      <c r="F6408" t="s">
        <v>8581</v>
      </c>
      <c r="G6408" s="5">
        <v>94</v>
      </c>
      <c r="H6408" t="s">
        <v>42</v>
      </c>
      <c r="I6408" t="s">
        <v>65</v>
      </c>
      <c r="J6408" t="s">
        <v>44</v>
      </c>
      <c r="N6408" s="24">
        <v>1995</v>
      </c>
      <c r="R6408" s="7">
        <v>29.723185000000001</v>
      </c>
      <c r="S6408" s="7">
        <v>-95.128860000000003</v>
      </c>
      <c r="T6408" t="s">
        <v>46</v>
      </c>
      <c r="U6408" t="s">
        <v>11201</v>
      </c>
      <c r="V6408" t="s">
        <v>9238</v>
      </c>
      <c r="X6408" t="s">
        <v>8584</v>
      </c>
      <c r="Y6408" t="s">
        <v>3012</v>
      </c>
      <c r="Z6408" t="s">
        <v>3691</v>
      </c>
      <c r="AA6408" t="s">
        <v>17757</v>
      </c>
      <c r="AB6408" t="s">
        <v>9388</v>
      </c>
      <c r="AI6408" t="s">
        <v>17758</v>
      </c>
      <c r="AJ6408" t="s">
        <v>17760</v>
      </c>
    </row>
    <row r="6409" spans="1:36" ht="17.25" hidden="1" customHeight="1" x14ac:dyDescent="0.2">
      <c r="A6409" s="4" t="s">
        <v>17761</v>
      </c>
      <c r="B6409" t="s">
        <v>8398</v>
      </c>
      <c r="C6409" t="s">
        <v>17762</v>
      </c>
      <c r="E6409" t="s">
        <v>17763</v>
      </c>
      <c r="F6409" t="s">
        <v>9329</v>
      </c>
      <c r="G6409" s="5">
        <v>113</v>
      </c>
      <c r="H6409" t="s">
        <v>42</v>
      </c>
      <c r="I6409" t="s">
        <v>65</v>
      </c>
      <c r="J6409" t="s">
        <v>559</v>
      </c>
      <c r="N6409" s="24">
        <v>1991</v>
      </c>
      <c r="R6409" s="7">
        <v>39.451000000000001</v>
      </c>
      <c r="S6409" s="7">
        <v>-75.0578</v>
      </c>
      <c r="T6409" t="s">
        <v>46</v>
      </c>
      <c r="U6409" t="s">
        <v>10570</v>
      </c>
      <c r="V6409" t="s">
        <v>9792</v>
      </c>
      <c r="X6409" t="s">
        <v>9202</v>
      </c>
      <c r="Y6409" t="s">
        <v>3012</v>
      </c>
      <c r="Z6409" t="s">
        <v>3691</v>
      </c>
      <c r="AA6409" t="s">
        <v>17764</v>
      </c>
      <c r="AB6409" t="s">
        <v>17765</v>
      </c>
      <c r="AH6409" s="27"/>
      <c r="AI6409" t="s">
        <v>17766</v>
      </c>
      <c r="AJ6409" t="s">
        <v>17767</v>
      </c>
    </row>
    <row r="6410" spans="1:36" ht="17.25" hidden="1" customHeight="1" x14ac:dyDescent="0.2">
      <c r="A6410" s="4" t="s">
        <v>17768</v>
      </c>
      <c r="B6410" t="s">
        <v>8398</v>
      </c>
      <c r="C6410" t="s">
        <v>17769</v>
      </c>
      <c r="E6410" t="s">
        <v>40</v>
      </c>
      <c r="F6410" t="s">
        <v>7946</v>
      </c>
      <c r="G6410" s="5">
        <v>199</v>
      </c>
      <c r="H6410" t="s">
        <v>42</v>
      </c>
      <c r="I6410" t="s">
        <v>65</v>
      </c>
      <c r="J6410" t="s">
        <v>559</v>
      </c>
      <c r="N6410" s="24">
        <v>2001</v>
      </c>
      <c r="R6410" s="7">
        <v>34.839199999999998</v>
      </c>
      <c r="S6410" s="7">
        <v>-79.740600000000001</v>
      </c>
      <c r="T6410" t="s">
        <v>46</v>
      </c>
      <c r="U6410" t="s">
        <v>12989</v>
      </c>
      <c r="V6410" t="s">
        <v>8873</v>
      </c>
      <c r="X6410" t="s">
        <v>8789</v>
      </c>
      <c r="Y6410" t="s">
        <v>3012</v>
      </c>
      <c r="Z6410" t="s">
        <v>3691</v>
      </c>
      <c r="AA6410" t="s">
        <v>17770</v>
      </c>
      <c r="AB6410" t="s">
        <v>9623</v>
      </c>
      <c r="AG6410" t="s">
        <v>17771</v>
      </c>
      <c r="AH6410" s="6">
        <v>24324</v>
      </c>
      <c r="AI6410" t="s">
        <v>17772</v>
      </c>
      <c r="AJ6410" t="s">
        <v>17773</v>
      </c>
    </row>
    <row r="6411" spans="1:36" ht="17.25" hidden="1" customHeight="1" x14ac:dyDescent="0.2">
      <c r="A6411" s="4" t="s">
        <v>17768</v>
      </c>
      <c r="B6411" t="s">
        <v>8398</v>
      </c>
      <c r="C6411" t="s">
        <v>17769</v>
      </c>
      <c r="E6411" t="s">
        <v>56</v>
      </c>
      <c r="F6411" t="s">
        <v>7946</v>
      </c>
      <c r="G6411" s="5">
        <v>199</v>
      </c>
      <c r="H6411" t="s">
        <v>42</v>
      </c>
      <c r="I6411" t="s">
        <v>65</v>
      </c>
      <c r="J6411" t="s">
        <v>559</v>
      </c>
      <c r="N6411" s="24">
        <v>2001</v>
      </c>
      <c r="R6411" s="7">
        <v>34.839199999999998</v>
      </c>
      <c r="S6411" s="7">
        <v>-79.740600000000001</v>
      </c>
      <c r="T6411" t="s">
        <v>46</v>
      </c>
      <c r="U6411" t="s">
        <v>12989</v>
      </c>
      <c r="V6411" t="s">
        <v>8873</v>
      </c>
      <c r="X6411" t="s">
        <v>8789</v>
      </c>
      <c r="Y6411" t="s">
        <v>3012</v>
      </c>
      <c r="Z6411" t="s">
        <v>3691</v>
      </c>
      <c r="AA6411" t="s">
        <v>17770</v>
      </c>
      <c r="AB6411" t="s">
        <v>17351</v>
      </c>
      <c r="AG6411" t="s">
        <v>17771</v>
      </c>
      <c r="AH6411" s="6">
        <v>24325</v>
      </c>
      <c r="AI6411" t="s">
        <v>17772</v>
      </c>
      <c r="AJ6411" t="s">
        <v>17774</v>
      </c>
    </row>
    <row r="6412" spans="1:36" ht="17.25" hidden="1" customHeight="1" x14ac:dyDescent="0.2">
      <c r="A6412" s="4" t="s">
        <v>17768</v>
      </c>
      <c r="B6412" t="s">
        <v>8398</v>
      </c>
      <c r="C6412" t="s">
        <v>17769</v>
      </c>
      <c r="E6412" t="s">
        <v>58</v>
      </c>
      <c r="F6412" t="s">
        <v>7946</v>
      </c>
      <c r="G6412" s="5">
        <v>199</v>
      </c>
      <c r="H6412" t="s">
        <v>42</v>
      </c>
      <c r="I6412" t="s">
        <v>65</v>
      </c>
      <c r="J6412" t="s">
        <v>559</v>
      </c>
      <c r="N6412" s="24">
        <v>2001</v>
      </c>
      <c r="R6412" s="7">
        <v>34.839199999999998</v>
      </c>
      <c r="S6412" s="7">
        <v>-79.740600000000001</v>
      </c>
      <c r="T6412" t="s">
        <v>46</v>
      </c>
      <c r="U6412" t="s">
        <v>12989</v>
      </c>
      <c r="V6412" t="s">
        <v>8873</v>
      </c>
      <c r="X6412" t="s">
        <v>8789</v>
      </c>
      <c r="Y6412" t="s">
        <v>3012</v>
      </c>
      <c r="Z6412" t="s">
        <v>3691</v>
      </c>
      <c r="AA6412" t="s">
        <v>17770</v>
      </c>
      <c r="AB6412" t="s">
        <v>17353</v>
      </c>
      <c r="AG6412" t="s">
        <v>17771</v>
      </c>
      <c r="AH6412" s="24">
        <v>30709</v>
      </c>
      <c r="AI6412" t="s">
        <v>17772</v>
      </c>
      <c r="AJ6412" t="s">
        <v>17775</v>
      </c>
    </row>
    <row r="6413" spans="1:36" ht="17.25" hidden="1" customHeight="1" x14ac:dyDescent="0.2">
      <c r="A6413" s="4" t="s">
        <v>17768</v>
      </c>
      <c r="B6413" t="s">
        <v>8398</v>
      </c>
      <c r="C6413" t="s">
        <v>17769</v>
      </c>
      <c r="E6413" t="s">
        <v>191</v>
      </c>
      <c r="F6413" t="s">
        <v>7946</v>
      </c>
      <c r="G6413" s="5">
        <v>199</v>
      </c>
      <c r="H6413" t="s">
        <v>42</v>
      </c>
      <c r="I6413" t="s">
        <v>65</v>
      </c>
      <c r="J6413" t="s">
        <v>559</v>
      </c>
      <c r="N6413" s="24">
        <v>2001</v>
      </c>
      <c r="R6413" s="7">
        <v>34.839199999999998</v>
      </c>
      <c r="S6413" s="7">
        <v>-79.740600000000001</v>
      </c>
      <c r="T6413" t="s">
        <v>46</v>
      </c>
      <c r="U6413" t="s">
        <v>12989</v>
      </c>
      <c r="V6413" t="s">
        <v>8873</v>
      </c>
      <c r="X6413" t="s">
        <v>8789</v>
      </c>
      <c r="Y6413" t="s">
        <v>3012</v>
      </c>
      <c r="Z6413" t="s">
        <v>3691</v>
      </c>
      <c r="AA6413" t="s">
        <v>17770</v>
      </c>
      <c r="AB6413" t="s">
        <v>17776</v>
      </c>
      <c r="AG6413" t="s">
        <v>17771</v>
      </c>
      <c r="AH6413" s="24">
        <v>30710</v>
      </c>
      <c r="AI6413" t="s">
        <v>17772</v>
      </c>
      <c r="AJ6413" t="s">
        <v>17777</v>
      </c>
    </row>
    <row r="6414" spans="1:36" ht="17.25" hidden="1" customHeight="1" x14ac:dyDescent="0.2">
      <c r="A6414" s="4" t="s">
        <v>17768</v>
      </c>
      <c r="B6414" t="s">
        <v>8398</v>
      </c>
      <c r="C6414" t="s">
        <v>17769</v>
      </c>
      <c r="E6414" t="s">
        <v>1157</v>
      </c>
      <c r="F6414" t="s">
        <v>64</v>
      </c>
      <c r="G6414" s="5">
        <v>199</v>
      </c>
      <c r="H6414" t="s">
        <v>42</v>
      </c>
      <c r="I6414" t="s">
        <v>65</v>
      </c>
      <c r="J6414" t="s">
        <v>559</v>
      </c>
      <c r="N6414" s="6">
        <v>2002</v>
      </c>
      <c r="R6414" s="7">
        <v>34.839199999999998</v>
      </c>
      <c r="S6414" s="7">
        <v>-79.740600000000001</v>
      </c>
      <c r="T6414" t="s">
        <v>46</v>
      </c>
      <c r="U6414" t="s">
        <v>12989</v>
      </c>
      <c r="V6414" t="s">
        <v>8873</v>
      </c>
      <c r="X6414" t="s">
        <v>8789</v>
      </c>
      <c r="Y6414" t="s">
        <v>3012</v>
      </c>
      <c r="Z6414" t="s">
        <v>3691</v>
      </c>
      <c r="AA6414" t="s">
        <v>17770</v>
      </c>
      <c r="AB6414" t="s">
        <v>8429</v>
      </c>
      <c r="AG6414" t="s">
        <v>17771</v>
      </c>
      <c r="AH6414" s="6">
        <v>30711</v>
      </c>
      <c r="AI6414" t="s">
        <v>17772</v>
      </c>
      <c r="AJ6414" t="s">
        <v>17778</v>
      </c>
    </row>
    <row r="6415" spans="1:36" ht="17.25" hidden="1" customHeight="1" x14ac:dyDescent="0.2">
      <c r="A6415" s="4" t="s">
        <v>17768</v>
      </c>
      <c r="B6415" t="s">
        <v>8398</v>
      </c>
      <c r="C6415" t="s">
        <v>17769</v>
      </c>
      <c r="E6415" t="s">
        <v>565</v>
      </c>
      <c r="F6415" t="s">
        <v>64</v>
      </c>
      <c r="G6415" s="5">
        <v>594</v>
      </c>
      <c r="H6415" t="s">
        <v>42</v>
      </c>
      <c r="I6415" t="s">
        <v>43</v>
      </c>
      <c r="J6415" t="s">
        <v>559</v>
      </c>
      <c r="N6415" s="27">
        <v>2002</v>
      </c>
      <c r="R6415" s="7">
        <v>34.839199999999998</v>
      </c>
      <c r="S6415" s="7">
        <v>-79.740600000000001</v>
      </c>
      <c r="T6415" t="s">
        <v>46</v>
      </c>
      <c r="U6415" t="s">
        <v>12989</v>
      </c>
      <c r="V6415" t="s">
        <v>8873</v>
      </c>
      <c r="X6415" t="s">
        <v>8789</v>
      </c>
      <c r="Y6415" t="s">
        <v>3012</v>
      </c>
      <c r="Z6415" t="s">
        <v>3691</v>
      </c>
      <c r="AA6415" t="s">
        <v>17770</v>
      </c>
      <c r="AB6415" t="s">
        <v>17779</v>
      </c>
      <c r="AG6415" t="s">
        <v>17771</v>
      </c>
      <c r="AH6415" s="27" t="s">
        <v>17780</v>
      </c>
      <c r="AI6415" t="s">
        <v>17772</v>
      </c>
      <c r="AJ6415" t="s">
        <v>17781</v>
      </c>
    </row>
    <row r="6416" spans="1:36" ht="17.25" hidden="1" customHeight="1" x14ac:dyDescent="0.2">
      <c r="A6416" s="4" t="s">
        <v>17768</v>
      </c>
      <c r="B6416" t="s">
        <v>8398</v>
      </c>
      <c r="C6416" t="s">
        <v>17769</v>
      </c>
      <c r="E6416" t="s">
        <v>870</v>
      </c>
      <c r="F6416" t="s">
        <v>64</v>
      </c>
      <c r="G6416" s="5">
        <v>654</v>
      </c>
      <c r="H6416" t="s">
        <v>42</v>
      </c>
      <c r="I6416" t="s">
        <v>43</v>
      </c>
      <c r="J6416" t="s">
        <v>559</v>
      </c>
      <c r="N6416" s="27">
        <v>2011</v>
      </c>
      <c r="R6416" s="7">
        <v>34.839199999999998</v>
      </c>
      <c r="S6416" s="7">
        <v>-79.740600000000001</v>
      </c>
      <c r="T6416" t="s">
        <v>46</v>
      </c>
      <c r="U6416" t="s">
        <v>12989</v>
      </c>
      <c r="V6416" t="s">
        <v>8873</v>
      </c>
      <c r="X6416" t="s">
        <v>8789</v>
      </c>
      <c r="Y6416" t="s">
        <v>3012</v>
      </c>
      <c r="Z6416" t="s">
        <v>3691</v>
      </c>
      <c r="AA6416" t="s">
        <v>17770</v>
      </c>
      <c r="AB6416" t="s">
        <v>17782</v>
      </c>
      <c r="AG6416" t="s">
        <v>17783</v>
      </c>
      <c r="AH6416" s="6">
        <v>34506</v>
      </c>
      <c r="AI6416" t="s">
        <v>17772</v>
      </c>
      <c r="AJ6416" t="s">
        <v>17784</v>
      </c>
    </row>
    <row r="6417" spans="1:36" ht="17.25" hidden="1" customHeight="1" x14ac:dyDescent="0.2">
      <c r="A6417" s="4" t="s">
        <v>17785</v>
      </c>
      <c r="B6417" t="s">
        <v>8398</v>
      </c>
      <c r="C6417" t="s">
        <v>17786</v>
      </c>
      <c r="E6417" t="s">
        <v>565</v>
      </c>
      <c r="F6417" t="s">
        <v>86</v>
      </c>
      <c r="G6417" s="5">
        <v>80</v>
      </c>
      <c r="H6417" t="s">
        <v>42</v>
      </c>
      <c r="I6417" t="s">
        <v>43</v>
      </c>
      <c r="J6417" t="s">
        <v>559</v>
      </c>
      <c r="N6417" s="27">
        <v>1987</v>
      </c>
      <c r="R6417" s="7">
        <v>33.862499999999997</v>
      </c>
      <c r="S6417" s="7">
        <v>-98.589399999999998</v>
      </c>
      <c r="T6417" t="s">
        <v>46</v>
      </c>
      <c r="U6417" t="s">
        <v>17787</v>
      </c>
      <c r="V6417" t="s">
        <v>17788</v>
      </c>
      <c r="X6417" t="s">
        <v>8584</v>
      </c>
      <c r="Y6417" t="s">
        <v>3012</v>
      </c>
      <c r="Z6417" t="s">
        <v>3691</v>
      </c>
      <c r="AA6417" t="s">
        <v>17789</v>
      </c>
      <c r="AB6417" t="s">
        <v>17790</v>
      </c>
      <c r="AH6417" s="27"/>
      <c r="AI6417" t="s">
        <v>17791</v>
      </c>
      <c r="AJ6417" t="s">
        <v>17792</v>
      </c>
    </row>
    <row r="6418" spans="1:36" ht="17.25" hidden="1" customHeight="1" x14ac:dyDescent="0.2">
      <c r="A6418" s="4" t="s">
        <v>17793</v>
      </c>
      <c r="B6418" t="s">
        <v>8398</v>
      </c>
      <c r="C6418" t="s">
        <v>17794</v>
      </c>
      <c r="E6418" t="s">
        <v>4758</v>
      </c>
      <c r="F6418" t="s">
        <v>86</v>
      </c>
      <c r="G6418" s="5">
        <v>61</v>
      </c>
      <c r="H6418" t="s">
        <v>42</v>
      </c>
      <c r="I6418" t="s">
        <v>65</v>
      </c>
      <c r="J6418" t="s">
        <v>559</v>
      </c>
      <c r="N6418" s="6">
        <v>2004</v>
      </c>
      <c r="R6418" s="7">
        <v>25.9131</v>
      </c>
      <c r="S6418" s="7">
        <v>-97.5214</v>
      </c>
      <c r="T6418" t="s">
        <v>46</v>
      </c>
      <c r="U6418" t="s">
        <v>9705</v>
      </c>
      <c r="V6418" t="s">
        <v>14203</v>
      </c>
      <c r="X6418" t="s">
        <v>8584</v>
      </c>
      <c r="Y6418" t="s">
        <v>3012</v>
      </c>
      <c r="Z6418" t="s">
        <v>3691</v>
      </c>
      <c r="AA6418" t="s">
        <v>17795</v>
      </c>
      <c r="AB6418" t="s">
        <v>10729</v>
      </c>
      <c r="AH6418" s="27"/>
      <c r="AI6418" t="s">
        <v>17796</v>
      </c>
      <c r="AJ6418" t="s">
        <v>17797</v>
      </c>
    </row>
    <row r="6419" spans="1:36" ht="17.25" hidden="1" customHeight="1" x14ac:dyDescent="0.2">
      <c r="A6419" s="4" t="s">
        <v>17793</v>
      </c>
      <c r="B6419" t="s">
        <v>8398</v>
      </c>
      <c r="C6419" t="s">
        <v>17794</v>
      </c>
      <c r="E6419" t="s">
        <v>565</v>
      </c>
      <c r="F6419" t="s">
        <v>86</v>
      </c>
      <c r="G6419" s="5">
        <v>75</v>
      </c>
      <c r="H6419" t="s">
        <v>42</v>
      </c>
      <c r="I6419" t="s">
        <v>43</v>
      </c>
      <c r="J6419" t="s">
        <v>559</v>
      </c>
      <c r="N6419" s="6">
        <v>1996</v>
      </c>
      <c r="R6419" s="7">
        <v>25.9131</v>
      </c>
      <c r="S6419" s="7">
        <v>-97.5214</v>
      </c>
      <c r="T6419" t="s">
        <v>46</v>
      </c>
      <c r="U6419" t="s">
        <v>9705</v>
      </c>
      <c r="V6419" t="s">
        <v>14203</v>
      </c>
      <c r="X6419" t="s">
        <v>8584</v>
      </c>
      <c r="Y6419" t="s">
        <v>3012</v>
      </c>
      <c r="Z6419" t="s">
        <v>3691</v>
      </c>
      <c r="AA6419" t="s">
        <v>17795</v>
      </c>
      <c r="AB6419" t="s">
        <v>13210</v>
      </c>
      <c r="AH6419" s="27"/>
      <c r="AI6419" t="s">
        <v>17796</v>
      </c>
      <c r="AJ6419" t="s">
        <v>17798</v>
      </c>
    </row>
    <row r="6420" spans="1:36" ht="17.25" hidden="1" customHeight="1" x14ac:dyDescent="0.2">
      <c r="A6420" s="4" t="s">
        <v>17799</v>
      </c>
      <c r="B6420" t="s">
        <v>8398</v>
      </c>
      <c r="C6420" t="s">
        <v>17800</v>
      </c>
      <c r="E6420" t="s">
        <v>40</v>
      </c>
      <c r="F6420" t="s">
        <v>86</v>
      </c>
      <c r="G6420" s="5">
        <v>84</v>
      </c>
      <c r="H6420" t="s">
        <v>42</v>
      </c>
      <c r="I6420" t="s">
        <v>65</v>
      </c>
      <c r="J6420" t="s">
        <v>559</v>
      </c>
      <c r="N6420" s="6">
        <v>2003</v>
      </c>
      <c r="R6420" s="7">
        <v>31.6004</v>
      </c>
      <c r="S6420" s="7">
        <v>-89.946799999999996</v>
      </c>
      <c r="T6420" t="s">
        <v>46</v>
      </c>
      <c r="U6420" t="s">
        <v>17801</v>
      </c>
      <c r="V6420" t="s">
        <v>17802</v>
      </c>
      <c r="X6420" t="s">
        <v>8983</v>
      </c>
      <c r="Y6420" t="s">
        <v>3012</v>
      </c>
      <c r="Z6420" t="s">
        <v>3691</v>
      </c>
      <c r="AA6420" t="s">
        <v>17803</v>
      </c>
      <c r="AB6420" t="s">
        <v>8690</v>
      </c>
      <c r="AG6420" t="s">
        <v>17804</v>
      </c>
      <c r="AH6420" s="6">
        <v>27908</v>
      </c>
      <c r="AI6420" t="s">
        <v>17805</v>
      </c>
      <c r="AJ6420" t="s">
        <v>17806</v>
      </c>
    </row>
    <row r="6421" spans="1:36" ht="17.25" hidden="1" customHeight="1" x14ac:dyDescent="0.2">
      <c r="A6421" s="4" t="s">
        <v>17799</v>
      </c>
      <c r="B6421" t="s">
        <v>8398</v>
      </c>
      <c r="C6421" t="s">
        <v>17800</v>
      </c>
      <c r="E6421" t="s">
        <v>56</v>
      </c>
      <c r="F6421" t="s">
        <v>86</v>
      </c>
      <c r="G6421" s="5">
        <v>84</v>
      </c>
      <c r="H6421" t="s">
        <v>42</v>
      </c>
      <c r="I6421" t="s">
        <v>65</v>
      </c>
      <c r="J6421" t="s">
        <v>559</v>
      </c>
      <c r="N6421" s="24">
        <v>2004</v>
      </c>
      <c r="R6421" s="7">
        <v>31.6004</v>
      </c>
      <c r="S6421" s="7">
        <v>-89.946799999999996</v>
      </c>
      <c r="T6421" t="s">
        <v>46</v>
      </c>
      <c r="U6421" t="s">
        <v>17801</v>
      </c>
      <c r="V6421" t="s">
        <v>17802</v>
      </c>
      <c r="X6421" t="s">
        <v>8983</v>
      </c>
      <c r="Y6421" t="s">
        <v>3012</v>
      </c>
      <c r="Z6421" t="s">
        <v>3691</v>
      </c>
      <c r="AA6421" t="s">
        <v>17803</v>
      </c>
      <c r="AB6421" t="s">
        <v>8503</v>
      </c>
      <c r="AG6421" t="s">
        <v>17804</v>
      </c>
      <c r="AH6421" s="24">
        <v>27909</v>
      </c>
      <c r="AI6421" t="s">
        <v>17805</v>
      </c>
      <c r="AJ6421" t="s">
        <v>17807</v>
      </c>
    </row>
    <row r="6422" spans="1:36" ht="17.25" hidden="1" customHeight="1" x14ac:dyDescent="0.2">
      <c r="A6422" s="4" t="s">
        <v>17799</v>
      </c>
      <c r="B6422" t="s">
        <v>8398</v>
      </c>
      <c r="C6422" t="s">
        <v>17800</v>
      </c>
      <c r="E6422" t="s">
        <v>58</v>
      </c>
      <c r="F6422" t="s">
        <v>86</v>
      </c>
      <c r="G6422" s="5">
        <v>84</v>
      </c>
      <c r="H6422" t="s">
        <v>42</v>
      </c>
      <c r="I6422" t="s">
        <v>65</v>
      </c>
      <c r="J6422" t="s">
        <v>559</v>
      </c>
      <c r="N6422" s="24">
        <v>2005</v>
      </c>
      <c r="R6422" s="7">
        <v>31.6004</v>
      </c>
      <c r="S6422" s="7">
        <v>-89.946799999999996</v>
      </c>
      <c r="T6422" t="s">
        <v>46</v>
      </c>
      <c r="U6422" t="s">
        <v>17801</v>
      </c>
      <c r="V6422" t="s">
        <v>17802</v>
      </c>
      <c r="X6422" t="s">
        <v>8983</v>
      </c>
      <c r="Y6422" t="s">
        <v>3012</v>
      </c>
      <c r="Z6422" t="s">
        <v>3691</v>
      </c>
      <c r="AA6422" t="s">
        <v>17803</v>
      </c>
      <c r="AB6422" t="s">
        <v>8595</v>
      </c>
      <c r="AG6422" t="s">
        <v>17804</v>
      </c>
      <c r="AH6422" s="6">
        <v>27910</v>
      </c>
      <c r="AI6422" t="s">
        <v>17805</v>
      </c>
      <c r="AJ6422" t="s">
        <v>17808</v>
      </c>
    </row>
    <row r="6423" spans="1:36" ht="17.25" hidden="1" customHeight="1" x14ac:dyDescent="0.2">
      <c r="A6423" s="4" t="s">
        <v>17809</v>
      </c>
      <c r="B6423" t="s">
        <v>8398</v>
      </c>
      <c r="C6423" t="s">
        <v>17810</v>
      </c>
      <c r="E6423" t="s">
        <v>10461</v>
      </c>
      <c r="F6423" t="s">
        <v>86</v>
      </c>
      <c r="G6423" s="5">
        <v>665</v>
      </c>
      <c r="H6423" t="s">
        <v>42</v>
      </c>
      <c r="I6423" t="s">
        <v>43</v>
      </c>
      <c r="J6423" t="s">
        <v>559</v>
      </c>
      <c r="N6423" s="27">
        <v>2004</v>
      </c>
      <c r="R6423" s="7">
        <v>36.407800000000002</v>
      </c>
      <c r="S6423" s="7">
        <v>-114.9606</v>
      </c>
      <c r="T6423" t="s">
        <v>46</v>
      </c>
      <c r="U6423" t="s">
        <v>14404</v>
      </c>
      <c r="V6423" t="s">
        <v>8816</v>
      </c>
      <c r="X6423" t="s">
        <v>8817</v>
      </c>
      <c r="Y6423" t="s">
        <v>3012</v>
      </c>
      <c r="Z6423" t="s">
        <v>3691</v>
      </c>
      <c r="AA6423" t="s">
        <v>17811</v>
      </c>
      <c r="AB6423" t="s">
        <v>8946</v>
      </c>
      <c r="AG6423" t="s">
        <v>17812</v>
      </c>
      <c r="AH6423" s="8" t="s">
        <v>17816</v>
      </c>
      <c r="AI6423" t="s">
        <v>17813</v>
      </c>
      <c r="AJ6423" t="s">
        <v>17817</v>
      </c>
    </row>
    <row r="6424" spans="1:36" ht="17.25" hidden="1" customHeight="1" x14ac:dyDescent="0.2">
      <c r="A6424" s="4" t="s">
        <v>3136</v>
      </c>
      <c r="B6424" t="s">
        <v>3017</v>
      </c>
      <c r="C6424" t="s">
        <v>3137</v>
      </c>
      <c r="D6424" t="s">
        <v>3138</v>
      </c>
      <c r="E6424" t="s">
        <v>3151</v>
      </c>
      <c r="F6424" t="s">
        <v>64</v>
      </c>
      <c r="G6424" s="5">
        <v>112</v>
      </c>
      <c r="H6424" t="s">
        <v>42</v>
      </c>
      <c r="I6424" t="s">
        <v>240</v>
      </c>
      <c r="J6424" t="s">
        <v>45</v>
      </c>
      <c r="K6424" t="s">
        <v>45</v>
      </c>
      <c r="L6424" t="s">
        <v>45</v>
      </c>
      <c r="M6424" t="s">
        <v>559</v>
      </c>
      <c r="N6424" s="27">
        <v>1963</v>
      </c>
      <c r="Q6424" t="s">
        <v>3112</v>
      </c>
      <c r="R6424" s="7">
        <v>-34.625399999999999</v>
      </c>
      <c r="S6424" s="7">
        <v>-58.339199999999998</v>
      </c>
      <c r="T6424" t="s">
        <v>46</v>
      </c>
      <c r="U6424" t="s">
        <v>3023</v>
      </c>
      <c r="W6424" t="s">
        <v>3139</v>
      </c>
      <c r="X6424" t="s">
        <v>3023</v>
      </c>
      <c r="Y6424" t="s">
        <v>3012</v>
      </c>
      <c r="Z6424" t="s">
        <v>3013</v>
      </c>
      <c r="AG6424" t="s">
        <v>3141</v>
      </c>
      <c r="AH6424" s="24">
        <v>1110802</v>
      </c>
      <c r="AI6424" t="s">
        <v>3143</v>
      </c>
      <c r="AJ6424" t="s">
        <v>3152</v>
      </c>
    </row>
    <row r="6425" spans="1:36" ht="17.25" hidden="1" customHeight="1" x14ac:dyDescent="0.2">
      <c r="A6425" s="4" t="s">
        <v>3136</v>
      </c>
      <c r="B6425" t="s">
        <v>3017</v>
      </c>
      <c r="C6425" t="s">
        <v>3137</v>
      </c>
      <c r="D6425" t="s">
        <v>3138</v>
      </c>
      <c r="E6425" t="s">
        <v>3153</v>
      </c>
      <c r="F6425" t="s">
        <v>64</v>
      </c>
      <c r="G6425" s="5">
        <v>120</v>
      </c>
      <c r="H6425" t="s">
        <v>42</v>
      </c>
      <c r="I6425" t="s">
        <v>240</v>
      </c>
      <c r="J6425" t="s">
        <v>45</v>
      </c>
      <c r="K6425" t="s">
        <v>45</v>
      </c>
      <c r="L6425" t="s">
        <v>45</v>
      </c>
      <c r="M6425" t="s">
        <v>559</v>
      </c>
      <c r="N6425" s="30">
        <v>1963</v>
      </c>
      <c r="Q6425" t="s">
        <v>3112</v>
      </c>
      <c r="R6425" s="7">
        <v>-34.625399999999999</v>
      </c>
      <c r="S6425" s="7">
        <v>-58.339199999999998</v>
      </c>
      <c r="T6425" t="s">
        <v>46</v>
      </c>
      <c r="U6425" t="s">
        <v>3023</v>
      </c>
      <c r="W6425" t="s">
        <v>3139</v>
      </c>
      <c r="X6425" t="s">
        <v>3023</v>
      </c>
      <c r="Y6425" t="s">
        <v>3012</v>
      </c>
      <c r="Z6425" t="s">
        <v>3013</v>
      </c>
      <c r="AG6425" t="s">
        <v>3141</v>
      </c>
      <c r="AH6425" s="6">
        <v>1110803</v>
      </c>
      <c r="AI6425" t="s">
        <v>3143</v>
      </c>
      <c r="AJ6425" t="s">
        <v>3154</v>
      </c>
    </row>
    <row r="6426" spans="1:36" ht="17.25" hidden="1" customHeight="1" x14ac:dyDescent="0.2">
      <c r="A6426" s="4" t="s">
        <v>17818</v>
      </c>
      <c r="B6426" t="s">
        <v>8398</v>
      </c>
      <c r="C6426" t="s">
        <v>17819</v>
      </c>
      <c r="E6426" t="s">
        <v>58</v>
      </c>
      <c r="F6426" t="s">
        <v>86</v>
      </c>
      <c r="G6426" s="5">
        <v>351</v>
      </c>
      <c r="H6426" t="s">
        <v>42</v>
      </c>
      <c r="I6426" t="s">
        <v>240</v>
      </c>
      <c r="J6426" t="s">
        <v>559</v>
      </c>
      <c r="N6426" s="24">
        <v>1972</v>
      </c>
      <c r="R6426" s="7">
        <v>30.145600000000002</v>
      </c>
      <c r="S6426" s="7">
        <v>-97.270799999999994</v>
      </c>
      <c r="T6426" t="s">
        <v>46</v>
      </c>
      <c r="U6426" t="s">
        <v>9164</v>
      </c>
      <c r="V6426" t="s">
        <v>9164</v>
      </c>
      <c r="X6426" t="s">
        <v>8584</v>
      </c>
      <c r="Y6426" t="s">
        <v>3012</v>
      </c>
      <c r="Z6426" t="s">
        <v>3691</v>
      </c>
      <c r="AA6426" t="s">
        <v>17820</v>
      </c>
      <c r="AB6426" t="s">
        <v>8595</v>
      </c>
      <c r="AG6426" t="s">
        <v>17821</v>
      </c>
      <c r="AH6426" s="6">
        <v>19589</v>
      </c>
      <c r="AI6426" t="s">
        <v>17822</v>
      </c>
      <c r="AJ6426" t="s">
        <v>17825</v>
      </c>
    </row>
    <row r="6427" spans="1:36" ht="17.25" hidden="1" customHeight="1" x14ac:dyDescent="0.2">
      <c r="A6427" s="4" t="s">
        <v>17826</v>
      </c>
      <c r="B6427" t="s">
        <v>8398</v>
      </c>
      <c r="C6427" t="s">
        <v>17827</v>
      </c>
      <c r="E6427" t="s">
        <v>10670</v>
      </c>
      <c r="F6427" t="s">
        <v>86</v>
      </c>
      <c r="G6427" s="5">
        <v>543</v>
      </c>
      <c r="H6427" t="s">
        <v>42</v>
      </c>
      <c r="I6427" t="s">
        <v>43</v>
      </c>
      <c r="J6427" t="s">
        <v>44</v>
      </c>
      <c r="N6427" s="8">
        <v>1994</v>
      </c>
      <c r="R6427" s="7">
        <v>43.494999999999997</v>
      </c>
      <c r="S6427" s="7">
        <v>-76.451099999999997</v>
      </c>
      <c r="T6427" t="s">
        <v>46</v>
      </c>
      <c r="U6427" t="s">
        <v>13553</v>
      </c>
      <c r="V6427" t="s">
        <v>13553</v>
      </c>
      <c r="X6427" t="s">
        <v>8437</v>
      </c>
      <c r="Y6427" t="s">
        <v>3012</v>
      </c>
      <c r="Z6427" t="s">
        <v>3691</v>
      </c>
      <c r="AA6427" t="s">
        <v>17828</v>
      </c>
      <c r="AB6427" t="s">
        <v>17829</v>
      </c>
      <c r="AH6427" s="27"/>
      <c r="AI6427" t="s">
        <v>17830</v>
      </c>
      <c r="AJ6427" t="s">
        <v>17831</v>
      </c>
    </row>
    <row r="6428" spans="1:36" ht="17.25" hidden="1" customHeight="1" x14ac:dyDescent="0.2">
      <c r="A6428" s="4" t="s">
        <v>17826</v>
      </c>
      <c r="B6428" t="s">
        <v>8398</v>
      </c>
      <c r="C6428" t="s">
        <v>17827</v>
      </c>
      <c r="E6428" t="s">
        <v>10675</v>
      </c>
      <c r="F6428" t="s">
        <v>86</v>
      </c>
      <c r="G6428" s="5">
        <v>543</v>
      </c>
      <c r="H6428" t="s">
        <v>42</v>
      </c>
      <c r="I6428" t="s">
        <v>43</v>
      </c>
      <c r="J6428" t="s">
        <v>44</v>
      </c>
      <c r="N6428" s="8">
        <v>1994</v>
      </c>
      <c r="R6428" s="7">
        <v>43.494999999999997</v>
      </c>
      <c r="S6428" s="7">
        <v>-76.451099999999997</v>
      </c>
      <c r="T6428" t="s">
        <v>46</v>
      </c>
      <c r="U6428" t="s">
        <v>13553</v>
      </c>
      <c r="V6428" t="s">
        <v>13553</v>
      </c>
      <c r="X6428" t="s">
        <v>8437</v>
      </c>
      <c r="Y6428" t="s">
        <v>3012</v>
      </c>
      <c r="Z6428" t="s">
        <v>3691</v>
      </c>
      <c r="AA6428" t="s">
        <v>17828</v>
      </c>
      <c r="AB6428" t="s">
        <v>17832</v>
      </c>
      <c r="AH6428" s="27"/>
      <c r="AI6428" t="s">
        <v>17830</v>
      </c>
      <c r="AJ6428" t="s">
        <v>17833</v>
      </c>
    </row>
    <row r="6429" spans="1:36" ht="17.25" hidden="1" customHeight="1" x14ac:dyDescent="0.2">
      <c r="A6429" s="4" t="s">
        <v>17834</v>
      </c>
      <c r="B6429" t="s">
        <v>8398</v>
      </c>
      <c r="C6429" t="s">
        <v>17835</v>
      </c>
      <c r="E6429" t="s">
        <v>40</v>
      </c>
      <c r="F6429" t="s">
        <v>86</v>
      </c>
      <c r="G6429" s="5">
        <v>121</v>
      </c>
      <c r="H6429" t="s">
        <v>42</v>
      </c>
      <c r="I6429" t="s">
        <v>65</v>
      </c>
      <c r="J6429" t="s">
        <v>559</v>
      </c>
      <c r="N6429" s="24">
        <v>1999</v>
      </c>
      <c r="R6429" s="7">
        <v>32.984200000000001</v>
      </c>
      <c r="S6429" s="7">
        <v>-83.846400000000003</v>
      </c>
      <c r="T6429" t="s">
        <v>46</v>
      </c>
      <c r="U6429" t="s">
        <v>17836</v>
      </c>
      <c r="V6429" t="s">
        <v>11322</v>
      </c>
      <c r="X6429" t="s">
        <v>8447</v>
      </c>
      <c r="Y6429" t="s">
        <v>3012</v>
      </c>
      <c r="Z6429" t="s">
        <v>3691</v>
      </c>
      <c r="AA6429" t="s">
        <v>17837</v>
      </c>
      <c r="AB6429" t="s">
        <v>8690</v>
      </c>
      <c r="AG6429" t="s">
        <v>17838</v>
      </c>
      <c r="AH6429" s="24">
        <v>24357</v>
      </c>
      <c r="AI6429" t="s">
        <v>17839</v>
      </c>
      <c r="AJ6429" t="s">
        <v>17840</v>
      </c>
    </row>
    <row r="6430" spans="1:36" ht="17.25" hidden="1" customHeight="1" x14ac:dyDescent="0.2">
      <c r="A6430" s="4" t="s">
        <v>17834</v>
      </c>
      <c r="B6430" t="s">
        <v>8398</v>
      </c>
      <c r="C6430" t="s">
        <v>17835</v>
      </c>
      <c r="E6430" t="s">
        <v>56</v>
      </c>
      <c r="F6430" t="s">
        <v>86</v>
      </c>
      <c r="G6430" s="5">
        <v>121</v>
      </c>
      <c r="H6430" t="s">
        <v>42</v>
      </c>
      <c r="I6430" t="s">
        <v>65</v>
      </c>
      <c r="J6430" t="s">
        <v>559</v>
      </c>
      <c r="N6430" s="24">
        <v>1999</v>
      </c>
      <c r="R6430" s="7">
        <v>32.984200000000001</v>
      </c>
      <c r="S6430" s="7">
        <v>-83.846400000000003</v>
      </c>
      <c r="T6430" t="s">
        <v>46</v>
      </c>
      <c r="U6430" t="s">
        <v>17836</v>
      </c>
      <c r="V6430" t="s">
        <v>11322</v>
      </c>
      <c r="X6430" t="s">
        <v>8447</v>
      </c>
      <c r="Y6430" t="s">
        <v>3012</v>
      </c>
      <c r="Z6430" t="s">
        <v>3691</v>
      </c>
      <c r="AA6430" t="s">
        <v>17837</v>
      </c>
      <c r="AB6430" t="s">
        <v>8503</v>
      </c>
      <c r="AG6430" t="s">
        <v>17838</v>
      </c>
      <c r="AH6430" s="24">
        <v>24358</v>
      </c>
      <c r="AI6430" t="s">
        <v>17839</v>
      </c>
      <c r="AJ6430" t="s">
        <v>17841</v>
      </c>
    </row>
    <row r="6431" spans="1:36" ht="17.25" hidden="1" customHeight="1" x14ac:dyDescent="0.2">
      <c r="A6431" s="4" t="s">
        <v>17842</v>
      </c>
      <c r="B6431" t="s">
        <v>8398</v>
      </c>
      <c r="C6431" t="s">
        <v>17843</v>
      </c>
      <c r="E6431" t="s">
        <v>8629</v>
      </c>
      <c r="F6431" t="s">
        <v>86</v>
      </c>
      <c r="G6431" s="5">
        <v>154</v>
      </c>
      <c r="H6431" t="s">
        <v>42</v>
      </c>
      <c r="I6431" t="s">
        <v>43</v>
      </c>
      <c r="J6431" t="s">
        <v>559</v>
      </c>
      <c r="N6431" s="8">
        <v>2005</v>
      </c>
      <c r="R6431" s="7">
        <v>32.747058000000003</v>
      </c>
      <c r="S6431" s="7">
        <v>-100.9547</v>
      </c>
      <c r="T6431" t="s">
        <v>46</v>
      </c>
      <c r="U6431" t="s">
        <v>16370</v>
      </c>
      <c r="V6431" t="s">
        <v>17844</v>
      </c>
      <c r="X6431" t="s">
        <v>8584</v>
      </c>
      <c r="Y6431" t="s">
        <v>3012</v>
      </c>
      <c r="Z6431" t="s">
        <v>3691</v>
      </c>
      <c r="AA6431" t="s">
        <v>17845</v>
      </c>
      <c r="AB6431" t="s">
        <v>17846</v>
      </c>
      <c r="AH6431" s="27"/>
      <c r="AI6431" t="s">
        <v>17847</v>
      </c>
      <c r="AJ6431" t="s">
        <v>17848</v>
      </c>
    </row>
    <row r="6432" spans="1:36" ht="17.25" hidden="1" customHeight="1" x14ac:dyDescent="0.2">
      <c r="A6432" s="4" t="s">
        <v>17856</v>
      </c>
      <c r="B6432" t="s">
        <v>8398</v>
      </c>
      <c r="C6432" t="s">
        <v>17857</v>
      </c>
      <c r="E6432" t="s">
        <v>40</v>
      </c>
      <c r="F6432" t="s">
        <v>64</v>
      </c>
      <c r="G6432" s="5">
        <v>50</v>
      </c>
      <c r="H6432" t="s">
        <v>42</v>
      </c>
      <c r="I6432" t="s">
        <v>65</v>
      </c>
      <c r="J6432" t="s">
        <v>559</v>
      </c>
      <c r="N6432" s="24">
        <v>2003</v>
      </c>
      <c r="R6432" s="7">
        <v>47.544581999999998</v>
      </c>
      <c r="S6432" s="7">
        <v>-95.129649999999998</v>
      </c>
      <c r="T6432" t="s">
        <v>46</v>
      </c>
      <c r="U6432" t="s">
        <v>17858</v>
      </c>
      <c r="V6432" t="s">
        <v>17859</v>
      </c>
      <c r="X6432" t="s">
        <v>9464</v>
      </c>
      <c r="Y6432" t="s">
        <v>3012</v>
      </c>
      <c r="Z6432" t="s">
        <v>3691</v>
      </c>
      <c r="AA6432" t="s">
        <v>17860</v>
      </c>
      <c r="AB6432" t="s">
        <v>8690</v>
      </c>
      <c r="AG6432" t="s">
        <v>17861</v>
      </c>
      <c r="AH6432" s="6">
        <v>28698</v>
      </c>
      <c r="AI6432" t="s">
        <v>17862</v>
      </c>
      <c r="AJ6432" t="s">
        <v>17863</v>
      </c>
    </row>
    <row r="6433" spans="1:36" ht="17.25" hidden="1" customHeight="1" x14ac:dyDescent="0.2">
      <c r="A6433" s="4" t="s">
        <v>17876</v>
      </c>
      <c r="B6433" t="s">
        <v>8398</v>
      </c>
      <c r="C6433" t="s">
        <v>17877</v>
      </c>
      <c r="E6433" t="s">
        <v>8444</v>
      </c>
      <c r="F6433" t="s">
        <v>64</v>
      </c>
      <c r="G6433" s="5">
        <v>95</v>
      </c>
      <c r="H6433" t="s">
        <v>42</v>
      </c>
      <c r="I6433" t="s">
        <v>65</v>
      </c>
      <c r="J6433" t="s">
        <v>559</v>
      </c>
      <c r="N6433" s="24">
        <v>1993</v>
      </c>
      <c r="R6433" s="7">
        <v>43.735300000000002</v>
      </c>
      <c r="S6433" s="7">
        <v>-88.496669999999995</v>
      </c>
      <c r="T6433" t="s">
        <v>46</v>
      </c>
      <c r="U6433" t="s">
        <v>17878</v>
      </c>
      <c r="V6433" t="s">
        <v>17879</v>
      </c>
      <c r="X6433" t="s">
        <v>8676</v>
      </c>
      <c r="Y6433" t="s">
        <v>3012</v>
      </c>
      <c r="Z6433" t="s">
        <v>3691</v>
      </c>
      <c r="AA6433" t="s">
        <v>17880</v>
      </c>
      <c r="AB6433" t="s">
        <v>8449</v>
      </c>
      <c r="AG6433" t="s">
        <v>17881</v>
      </c>
      <c r="AH6433" s="6">
        <v>19901</v>
      </c>
      <c r="AI6433" t="s">
        <v>17882</v>
      </c>
      <c r="AJ6433" t="s">
        <v>17883</v>
      </c>
    </row>
    <row r="6434" spans="1:36" ht="17.25" hidden="1" customHeight="1" x14ac:dyDescent="0.2">
      <c r="A6434" s="4" t="s">
        <v>17876</v>
      </c>
      <c r="B6434" t="s">
        <v>8398</v>
      </c>
      <c r="C6434" t="s">
        <v>17877</v>
      </c>
      <c r="E6434" t="s">
        <v>8453</v>
      </c>
      <c r="F6434" t="s">
        <v>64</v>
      </c>
      <c r="G6434" s="5">
        <v>95</v>
      </c>
      <c r="H6434" t="s">
        <v>42</v>
      </c>
      <c r="I6434" t="s">
        <v>65</v>
      </c>
      <c r="J6434" t="s">
        <v>559</v>
      </c>
      <c r="N6434" s="24">
        <v>1994</v>
      </c>
      <c r="R6434" s="7">
        <v>43.735300000000002</v>
      </c>
      <c r="S6434" s="7">
        <v>-88.496669999999995</v>
      </c>
      <c r="T6434" t="s">
        <v>46</v>
      </c>
      <c r="U6434" t="s">
        <v>17878</v>
      </c>
      <c r="V6434" t="s">
        <v>17879</v>
      </c>
      <c r="X6434" t="s">
        <v>8676</v>
      </c>
      <c r="Y6434" t="s">
        <v>3012</v>
      </c>
      <c r="Z6434" t="s">
        <v>3691</v>
      </c>
      <c r="AA6434" t="s">
        <v>17880</v>
      </c>
      <c r="AB6434" t="s">
        <v>8454</v>
      </c>
      <c r="AG6434" t="s">
        <v>17881</v>
      </c>
      <c r="AH6434" s="6">
        <v>19902</v>
      </c>
      <c r="AI6434" t="s">
        <v>17882</v>
      </c>
      <c r="AJ6434" t="s">
        <v>17884</v>
      </c>
    </row>
    <row r="6435" spans="1:36" ht="17.25" hidden="1" customHeight="1" x14ac:dyDescent="0.2">
      <c r="A6435" s="4" t="s">
        <v>17876</v>
      </c>
      <c r="B6435" t="s">
        <v>8398</v>
      </c>
      <c r="C6435" t="s">
        <v>17877</v>
      </c>
      <c r="E6435" t="s">
        <v>8456</v>
      </c>
      <c r="F6435" t="s">
        <v>64</v>
      </c>
      <c r="G6435" s="5">
        <v>95</v>
      </c>
      <c r="H6435" t="s">
        <v>42</v>
      </c>
      <c r="I6435" t="s">
        <v>65</v>
      </c>
      <c r="J6435" t="s">
        <v>559</v>
      </c>
      <c r="N6435" s="24">
        <v>1994</v>
      </c>
      <c r="R6435" s="7">
        <v>43.735300000000002</v>
      </c>
      <c r="S6435" s="7">
        <v>-88.496669999999995</v>
      </c>
      <c r="T6435" t="s">
        <v>46</v>
      </c>
      <c r="U6435" t="s">
        <v>17878</v>
      </c>
      <c r="V6435" t="s">
        <v>17879</v>
      </c>
      <c r="X6435" t="s">
        <v>8676</v>
      </c>
      <c r="Y6435" t="s">
        <v>3012</v>
      </c>
      <c r="Z6435" t="s">
        <v>3691</v>
      </c>
      <c r="AA6435" t="s">
        <v>17880</v>
      </c>
      <c r="AB6435" t="s">
        <v>8457</v>
      </c>
      <c r="AG6435" t="s">
        <v>17881</v>
      </c>
      <c r="AH6435" s="24">
        <v>19903</v>
      </c>
      <c r="AI6435" t="s">
        <v>17882</v>
      </c>
      <c r="AJ6435" t="s">
        <v>17885</v>
      </c>
    </row>
    <row r="6436" spans="1:36" ht="17.25" hidden="1" customHeight="1" x14ac:dyDescent="0.2">
      <c r="A6436" s="4" t="s">
        <v>17876</v>
      </c>
      <c r="B6436" t="s">
        <v>8398</v>
      </c>
      <c r="C6436" t="s">
        <v>17877</v>
      </c>
      <c r="E6436" t="s">
        <v>8459</v>
      </c>
      <c r="F6436" t="s">
        <v>64</v>
      </c>
      <c r="G6436" s="5">
        <v>95</v>
      </c>
      <c r="H6436" t="s">
        <v>42</v>
      </c>
      <c r="I6436" t="s">
        <v>65</v>
      </c>
      <c r="J6436" t="s">
        <v>559</v>
      </c>
      <c r="N6436" s="24">
        <v>1996</v>
      </c>
      <c r="R6436" s="7">
        <v>43.735300000000002</v>
      </c>
      <c r="S6436" s="7">
        <v>-88.496669999999995</v>
      </c>
      <c r="T6436" t="s">
        <v>46</v>
      </c>
      <c r="U6436" t="s">
        <v>17878</v>
      </c>
      <c r="V6436" t="s">
        <v>17879</v>
      </c>
      <c r="X6436" t="s">
        <v>8676</v>
      </c>
      <c r="Y6436" t="s">
        <v>3012</v>
      </c>
      <c r="Z6436" t="s">
        <v>3691</v>
      </c>
      <c r="AA6436" t="s">
        <v>17880</v>
      </c>
      <c r="AB6436" t="s">
        <v>8460</v>
      </c>
      <c r="AG6436" t="s">
        <v>17881</v>
      </c>
      <c r="AH6436" s="24">
        <v>19904</v>
      </c>
      <c r="AI6436" t="s">
        <v>17882</v>
      </c>
      <c r="AJ6436" t="s">
        <v>17886</v>
      </c>
    </row>
    <row r="6437" spans="1:36" ht="17.25" hidden="1" customHeight="1" x14ac:dyDescent="0.2">
      <c r="A6437" s="4" t="s">
        <v>17887</v>
      </c>
      <c r="B6437" t="s">
        <v>8398</v>
      </c>
      <c r="C6437" t="s">
        <v>17888</v>
      </c>
      <c r="E6437" t="s">
        <v>696</v>
      </c>
      <c r="F6437" t="s">
        <v>86</v>
      </c>
      <c r="G6437" s="5">
        <v>117</v>
      </c>
      <c r="H6437" t="s">
        <v>42</v>
      </c>
      <c r="I6437" t="s">
        <v>65</v>
      </c>
      <c r="J6437" t="s">
        <v>559</v>
      </c>
      <c r="N6437" s="24">
        <v>2005</v>
      </c>
      <c r="R6437" s="7">
        <v>38.680300000000003</v>
      </c>
      <c r="S6437" s="7">
        <v>-94.482399999999998</v>
      </c>
      <c r="T6437" t="s">
        <v>46</v>
      </c>
      <c r="U6437" t="s">
        <v>13204</v>
      </c>
      <c r="V6437" t="s">
        <v>10253</v>
      </c>
      <c r="X6437" t="s">
        <v>8994</v>
      </c>
      <c r="Y6437" t="s">
        <v>3012</v>
      </c>
      <c r="Z6437" t="s">
        <v>3691</v>
      </c>
      <c r="AA6437" t="s">
        <v>17889</v>
      </c>
      <c r="AB6437" t="s">
        <v>8914</v>
      </c>
      <c r="AI6437" t="s">
        <v>17890</v>
      </c>
      <c r="AJ6437" t="s">
        <v>17891</v>
      </c>
    </row>
    <row r="6438" spans="1:36" ht="17.25" hidden="1" customHeight="1" x14ac:dyDescent="0.2">
      <c r="A6438" s="4" t="s">
        <v>17887</v>
      </c>
      <c r="B6438" t="s">
        <v>8398</v>
      </c>
      <c r="C6438" t="s">
        <v>17888</v>
      </c>
      <c r="E6438" t="s">
        <v>703</v>
      </c>
      <c r="F6438" t="s">
        <v>86</v>
      </c>
      <c r="G6438" s="5">
        <v>117</v>
      </c>
      <c r="H6438" t="s">
        <v>42</v>
      </c>
      <c r="I6438" t="s">
        <v>65</v>
      </c>
      <c r="J6438" t="s">
        <v>559</v>
      </c>
      <c r="N6438" s="24">
        <v>2005</v>
      </c>
      <c r="R6438" s="7">
        <v>38.680300000000003</v>
      </c>
      <c r="S6438" s="7">
        <v>-94.482399999999998</v>
      </c>
      <c r="T6438" t="s">
        <v>46</v>
      </c>
      <c r="U6438" t="s">
        <v>13204</v>
      </c>
      <c r="V6438" t="s">
        <v>10253</v>
      </c>
      <c r="X6438" t="s">
        <v>8994</v>
      </c>
      <c r="Y6438" t="s">
        <v>3012</v>
      </c>
      <c r="Z6438" t="s">
        <v>3691</v>
      </c>
      <c r="AA6438" t="s">
        <v>17889</v>
      </c>
      <c r="AB6438" t="s">
        <v>8916</v>
      </c>
      <c r="AI6438" t="s">
        <v>17890</v>
      </c>
      <c r="AJ6438" t="s">
        <v>17892</v>
      </c>
    </row>
    <row r="6439" spans="1:36" ht="17.25" hidden="1" customHeight="1" x14ac:dyDescent="0.2">
      <c r="A6439" s="4" t="s">
        <v>17887</v>
      </c>
      <c r="B6439" t="s">
        <v>8398</v>
      </c>
      <c r="C6439" t="s">
        <v>17888</v>
      </c>
      <c r="E6439" t="s">
        <v>738</v>
      </c>
      <c r="F6439" t="s">
        <v>86</v>
      </c>
      <c r="G6439" s="5">
        <v>117</v>
      </c>
      <c r="H6439" t="s">
        <v>42</v>
      </c>
      <c r="I6439" t="s">
        <v>65</v>
      </c>
      <c r="J6439" t="s">
        <v>559</v>
      </c>
      <c r="N6439" s="24">
        <v>2005</v>
      </c>
      <c r="R6439" s="7">
        <v>38.680300000000003</v>
      </c>
      <c r="S6439" s="7">
        <v>-94.482399999999998</v>
      </c>
      <c r="T6439" t="s">
        <v>46</v>
      </c>
      <c r="U6439" t="s">
        <v>13204</v>
      </c>
      <c r="V6439" t="s">
        <v>10253</v>
      </c>
      <c r="X6439" t="s">
        <v>8994</v>
      </c>
      <c r="Y6439" t="s">
        <v>3012</v>
      </c>
      <c r="Z6439" t="s">
        <v>3691</v>
      </c>
      <c r="AA6439" t="s">
        <v>17889</v>
      </c>
      <c r="AB6439" t="s">
        <v>8803</v>
      </c>
      <c r="AH6439" s="27"/>
      <c r="AI6439" t="s">
        <v>17890</v>
      </c>
      <c r="AJ6439" t="s">
        <v>17893</v>
      </c>
    </row>
    <row r="6440" spans="1:36" ht="17.25" hidden="1" customHeight="1" x14ac:dyDescent="0.2">
      <c r="A6440" s="4" t="s">
        <v>17894</v>
      </c>
      <c r="B6440" t="s">
        <v>8398</v>
      </c>
      <c r="C6440" t="s">
        <v>17895</v>
      </c>
      <c r="E6440" t="s">
        <v>17896</v>
      </c>
      <c r="F6440" t="s">
        <v>86</v>
      </c>
      <c r="G6440" s="5">
        <v>300</v>
      </c>
      <c r="H6440" t="s">
        <v>611</v>
      </c>
      <c r="I6440" t="s">
        <v>45</v>
      </c>
      <c r="J6440" t="s">
        <v>45</v>
      </c>
      <c r="M6440" t="s">
        <v>5341</v>
      </c>
      <c r="R6440" s="7">
        <v>42.845979999999997</v>
      </c>
      <c r="S6440" s="7">
        <v>-87.83</v>
      </c>
      <c r="T6440" t="s">
        <v>46</v>
      </c>
      <c r="U6440" t="s">
        <v>11707</v>
      </c>
      <c r="V6440" t="s">
        <v>11708</v>
      </c>
      <c r="X6440" t="s">
        <v>8676</v>
      </c>
      <c r="Y6440" t="s">
        <v>3012</v>
      </c>
      <c r="Z6440" t="s">
        <v>3691</v>
      </c>
      <c r="AA6440" t="s">
        <v>17897</v>
      </c>
      <c r="AC6440" t="s">
        <v>11710</v>
      </c>
      <c r="AG6440" t="s">
        <v>45</v>
      </c>
      <c r="AH6440" s="27"/>
      <c r="AI6440" t="s">
        <v>17898</v>
      </c>
      <c r="AJ6440" t="s">
        <v>17899</v>
      </c>
    </row>
    <row r="6441" spans="1:36" ht="17.25" hidden="1" customHeight="1" x14ac:dyDescent="0.2">
      <c r="A6441" s="4" t="s">
        <v>17900</v>
      </c>
      <c r="B6441" t="s">
        <v>8398</v>
      </c>
      <c r="C6441" t="s">
        <v>17901</v>
      </c>
      <c r="E6441" t="s">
        <v>565</v>
      </c>
      <c r="F6441" t="s">
        <v>86</v>
      </c>
      <c r="G6441" s="5">
        <v>708</v>
      </c>
      <c r="H6441" t="s">
        <v>42</v>
      </c>
      <c r="I6441" t="s">
        <v>43</v>
      </c>
      <c r="J6441" t="s">
        <v>559</v>
      </c>
      <c r="N6441" s="8">
        <v>2001</v>
      </c>
      <c r="R6441" s="7">
        <v>34.867800000000003</v>
      </c>
      <c r="S6441" s="7">
        <v>-114.5317</v>
      </c>
      <c r="T6441" t="s">
        <v>46</v>
      </c>
      <c r="U6441" t="s">
        <v>17902</v>
      </c>
      <c r="V6441" t="s">
        <v>9489</v>
      </c>
      <c r="X6441" t="s">
        <v>8540</v>
      </c>
      <c r="Y6441" t="s">
        <v>3012</v>
      </c>
      <c r="Z6441" t="s">
        <v>3691</v>
      </c>
      <c r="AA6441" t="s">
        <v>17903</v>
      </c>
      <c r="AB6441" t="s">
        <v>17904</v>
      </c>
      <c r="AG6441" t="s">
        <v>17905</v>
      </c>
      <c r="AH6441" s="27" t="s">
        <v>17906</v>
      </c>
      <c r="AI6441" t="s">
        <v>17907</v>
      </c>
      <c r="AJ6441" t="s">
        <v>17908</v>
      </c>
    </row>
    <row r="6442" spans="1:36" ht="17.25" hidden="1" customHeight="1" x14ac:dyDescent="0.2">
      <c r="A6442" s="4" t="s">
        <v>17917</v>
      </c>
      <c r="B6442" t="s">
        <v>8398</v>
      </c>
      <c r="C6442" t="s">
        <v>17918</v>
      </c>
      <c r="E6442" t="s">
        <v>13033</v>
      </c>
      <c r="F6442" t="s">
        <v>86</v>
      </c>
      <c r="G6442" s="5">
        <v>51</v>
      </c>
      <c r="H6442" t="s">
        <v>857</v>
      </c>
      <c r="I6442" t="s">
        <v>65</v>
      </c>
      <c r="J6442" t="s">
        <v>559</v>
      </c>
      <c r="N6442" s="24">
        <v>2002</v>
      </c>
      <c r="R6442" s="7">
        <v>41.7181</v>
      </c>
      <c r="S6442" s="7">
        <v>-87.544899999999998</v>
      </c>
      <c r="T6442" t="s">
        <v>46</v>
      </c>
      <c r="U6442" t="s">
        <v>10043</v>
      </c>
      <c r="V6442" t="s">
        <v>10044</v>
      </c>
      <c r="X6442" t="s">
        <v>9016</v>
      </c>
      <c r="Y6442" t="s">
        <v>3012</v>
      </c>
      <c r="Z6442" t="s">
        <v>3691</v>
      </c>
      <c r="AA6442" t="s">
        <v>17919</v>
      </c>
      <c r="AB6442" t="s">
        <v>13034</v>
      </c>
      <c r="AG6442" t="s">
        <v>17920</v>
      </c>
      <c r="AH6442" s="6">
        <v>27170</v>
      </c>
      <c r="AI6442" t="s">
        <v>17921</v>
      </c>
      <c r="AJ6442" t="s">
        <v>17922</v>
      </c>
    </row>
    <row r="6443" spans="1:36" ht="17.25" hidden="1" customHeight="1" x14ac:dyDescent="0.2">
      <c r="A6443" s="4" t="s">
        <v>17917</v>
      </c>
      <c r="B6443" t="s">
        <v>8398</v>
      </c>
      <c r="C6443" t="s">
        <v>17918</v>
      </c>
      <c r="E6443" t="s">
        <v>17923</v>
      </c>
      <c r="F6443" t="s">
        <v>86</v>
      </c>
      <c r="G6443" s="5">
        <v>51</v>
      </c>
      <c r="H6443" t="s">
        <v>857</v>
      </c>
      <c r="I6443" t="s">
        <v>65</v>
      </c>
      <c r="J6443" t="s">
        <v>559</v>
      </c>
      <c r="N6443" s="24">
        <v>2002</v>
      </c>
      <c r="R6443" s="7">
        <v>41.7181</v>
      </c>
      <c r="S6443" s="7">
        <v>-87.544899999999998</v>
      </c>
      <c r="T6443" t="s">
        <v>46</v>
      </c>
      <c r="U6443" t="s">
        <v>10043</v>
      </c>
      <c r="V6443" t="s">
        <v>10044</v>
      </c>
      <c r="X6443" t="s">
        <v>9016</v>
      </c>
      <c r="Y6443" t="s">
        <v>3012</v>
      </c>
      <c r="Z6443" t="s">
        <v>3691</v>
      </c>
      <c r="AA6443" t="s">
        <v>17919</v>
      </c>
      <c r="AB6443" t="s">
        <v>17924</v>
      </c>
      <c r="AG6443" t="s">
        <v>17920</v>
      </c>
      <c r="AH6443" s="6">
        <v>27171</v>
      </c>
      <c r="AI6443" t="s">
        <v>17921</v>
      </c>
      <c r="AJ6443" t="s">
        <v>17925</v>
      </c>
    </row>
    <row r="6444" spans="1:36" ht="17.25" hidden="1" customHeight="1" x14ac:dyDescent="0.2">
      <c r="A6444" s="4" t="s">
        <v>17917</v>
      </c>
      <c r="B6444" t="s">
        <v>8398</v>
      </c>
      <c r="C6444" t="s">
        <v>17918</v>
      </c>
      <c r="E6444" t="s">
        <v>17926</v>
      </c>
      <c r="F6444" t="s">
        <v>86</v>
      </c>
      <c r="G6444" s="5">
        <v>51</v>
      </c>
      <c r="H6444" t="s">
        <v>857</v>
      </c>
      <c r="I6444" t="s">
        <v>65</v>
      </c>
      <c r="J6444" t="s">
        <v>559</v>
      </c>
      <c r="N6444" s="24">
        <v>2002</v>
      </c>
      <c r="R6444" s="7">
        <v>41.7181</v>
      </c>
      <c r="S6444" s="7">
        <v>-87.544899999999998</v>
      </c>
      <c r="T6444" t="s">
        <v>46</v>
      </c>
      <c r="U6444" t="s">
        <v>10043</v>
      </c>
      <c r="V6444" t="s">
        <v>10044</v>
      </c>
      <c r="X6444" t="s">
        <v>9016</v>
      </c>
      <c r="Y6444" t="s">
        <v>3012</v>
      </c>
      <c r="Z6444" t="s">
        <v>3691</v>
      </c>
      <c r="AA6444" t="s">
        <v>17919</v>
      </c>
      <c r="AB6444" t="s">
        <v>17927</v>
      </c>
      <c r="AG6444" t="s">
        <v>17920</v>
      </c>
      <c r="AH6444" s="6">
        <v>27172</v>
      </c>
      <c r="AI6444" t="s">
        <v>17921</v>
      </c>
      <c r="AJ6444" t="s">
        <v>17928</v>
      </c>
    </row>
    <row r="6445" spans="1:36" ht="17.25" hidden="1" customHeight="1" x14ac:dyDescent="0.2">
      <c r="A6445" s="4" t="s">
        <v>17917</v>
      </c>
      <c r="B6445" t="s">
        <v>8398</v>
      </c>
      <c r="C6445" t="s">
        <v>17918</v>
      </c>
      <c r="E6445" t="s">
        <v>17929</v>
      </c>
      <c r="F6445" t="s">
        <v>86</v>
      </c>
      <c r="G6445" s="5">
        <v>51</v>
      </c>
      <c r="H6445" t="s">
        <v>857</v>
      </c>
      <c r="I6445" t="s">
        <v>65</v>
      </c>
      <c r="J6445" t="s">
        <v>559</v>
      </c>
      <c r="N6445" s="24">
        <v>2002</v>
      </c>
      <c r="R6445" s="7">
        <v>41.7181</v>
      </c>
      <c r="S6445" s="7">
        <v>-87.544899999999998</v>
      </c>
      <c r="T6445" t="s">
        <v>46</v>
      </c>
      <c r="U6445" t="s">
        <v>10043</v>
      </c>
      <c r="V6445" t="s">
        <v>10044</v>
      </c>
      <c r="X6445" t="s">
        <v>9016</v>
      </c>
      <c r="Y6445" t="s">
        <v>3012</v>
      </c>
      <c r="Z6445" t="s">
        <v>3691</v>
      </c>
      <c r="AA6445" t="s">
        <v>17919</v>
      </c>
      <c r="AB6445" t="s">
        <v>17930</v>
      </c>
      <c r="AG6445" t="s">
        <v>17920</v>
      </c>
      <c r="AH6445" s="6">
        <v>27173</v>
      </c>
      <c r="AI6445" t="s">
        <v>17921</v>
      </c>
      <c r="AJ6445" t="s">
        <v>17931</v>
      </c>
    </row>
    <row r="6446" spans="1:36" ht="17.25" hidden="1" customHeight="1" x14ac:dyDescent="0.2">
      <c r="A6446" s="4" t="s">
        <v>17917</v>
      </c>
      <c r="B6446" t="s">
        <v>8398</v>
      </c>
      <c r="C6446" t="s">
        <v>17918</v>
      </c>
      <c r="E6446" t="s">
        <v>17932</v>
      </c>
      <c r="F6446" t="s">
        <v>86</v>
      </c>
      <c r="G6446" s="5">
        <v>51</v>
      </c>
      <c r="H6446" t="s">
        <v>857</v>
      </c>
      <c r="I6446" t="s">
        <v>65</v>
      </c>
      <c r="J6446" t="s">
        <v>559</v>
      </c>
      <c r="N6446" s="24">
        <v>2002</v>
      </c>
      <c r="R6446" s="7">
        <v>41.7181</v>
      </c>
      <c r="S6446" s="7">
        <v>-87.544899999999998</v>
      </c>
      <c r="T6446" t="s">
        <v>46</v>
      </c>
      <c r="U6446" t="s">
        <v>10043</v>
      </c>
      <c r="V6446" t="s">
        <v>10044</v>
      </c>
      <c r="X6446" t="s">
        <v>9016</v>
      </c>
      <c r="Y6446" t="s">
        <v>3012</v>
      </c>
      <c r="Z6446" t="s">
        <v>3691</v>
      </c>
      <c r="AA6446" t="s">
        <v>17919</v>
      </c>
      <c r="AB6446" t="s">
        <v>17933</v>
      </c>
      <c r="AG6446" t="s">
        <v>17920</v>
      </c>
      <c r="AH6446" s="6">
        <v>27174</v>
      </c>
      <c r="AI6446" t="s">
        <v>17921</v>
      </c>
      <c r="AJ6446" t="s">
        <v>17934</v>
      </c>
    </row>
    <row r="6447" spans="1:36" ht="17.25" hidden="1" customHeight="1" x14ac:dyDescent="0.2">
      <c r="A6447" s="4" t="s">
        <v>17917</v>
      </c>
      <c r="B6447" t="s">
        <v>8398</v>
      </c>
      <c r="C6447" t="s">
        <v>17918</v>
      </c>
      <c r="E6447" t="s">
        <v>9207</v>
      </c>
      <c r="F6447" t="s">
        <v>86</v>
      </c>
      <c r="G6447" s="5">
        <v>51</v>
      </c>
      <c r="H6447" t="s">
        <v>857</v>
      </c>
      <c r="I6447" t="s">
        <v>65</v>
      </c>
      <c r="J6447" t="s">
        <v>559</v>
      </c>
      <c r="N6447" s="24">
        <v>2002</v>
      </c>
      <c r="R6447" s="7">
        <v>41.7181</v>
      </c>
      <c r="S6447" s="7">
        <v>-87.544899999999998</v>
      </c>
      <c r="T6447" t="s">
        <v>46</v>
      </c>
      <c r="U6447" t="s">
        <v>10043</v>
      </c>
      <c r="V6447" t="s">
        <v>10044</v>
      </c>
      <c r="X6447" t="s">
        <v>9016</v>
      </c>
      <c r="Y6447" t="s">
        <v>3012</v>
      </c>
      <c r="Z6447" t="s">
        <v>3691</v>
      </c>
      <c r="AA6447" t="s">
        <v>17919</v>
      </c>
      <c r="AB6447" t="s">
        <v>9208</v>
      </c>
      <c r="AG6447" t="s">
        <v>17920</v>
      </c>
      <c r="AH6447" s="6">
        <v>27175</v>
      </c>
      <c r="AI6447" t="s">
        <v>17921</v>
      </c>
      <c r="AJ6447" t="s">
        <v>17935</v>
      </c>
    </row>
    <row r="6448" spans="1:36" ht="17.25" hidden="1" customHeight="1" x14ac:dyDescent="0.2">
      <c r="A6448" s="4" t="s">
        <v>17917</v>
      </c>
      <c r="B6448" t="s">
        <v>8398</v>
      </c>
      <c r="C6448" t="s">
        <v>17918</v>
      </c>
      <c r="E6448" t="s">
        <v>1693</v>
      </c>
      <c r="F6448" t="s">
        <v>86</v>
      </c>
      <c r="G6448" s="5">
        <v>51</v>
      </c>
      <c r="H6448" t="s">
        <v>857</v>
      </c>
      <c r="I6448" t="s">
        <v>65</v>
      </c>
      <c r="J6448" t="s">
        <v>559</v>
      </c>
      <c r="N6448" s="24">
        <v>2002</v>
      </c>
      <c r="R6448" s="7">
        <v>41.7181</v>
      </c>
      <c r="S6448" s="7">
        <v>-87.544899999999998</v>
      </c>
      <c r="T6448" t="s">
        <v>46</v>
      </c>
      <c r="U6448" t="s">
        <v>10043</v>
      </c>
      <c r="V6448" t="s">
        <v>10044</v>
      </c>
      <c r="X6448" t="s">
        <v>9016</v>
      </c>
      <c r="Y6448" t="s">
        <v>3012</v>
      </c>
      <c r="Z6448" t="s">
        <v>3691</v>
      </c>
      <c r="AA6448" t="s">
        <v>17919</v>
      </c>
      <c r="AB6448" t="s">
        <v>13070</v>
      </c>
      <c r="AG6448" t="s">
        <v>17920</v>
      </c>
      <c r="AH6448" s="6">
        <v>27176</v>
      </c>
      <c r="AI6448" t="s">
        <v>17921</v>
      </c>
      <c r="AJ6448" t="s">
        <v>17936</v>
      </c>
    </row>
    <row r="6449" spans="1:36" ht="17.25" hidden="1" customHeight="1" x14ac:dyDescent="0.2">
      <c r="A6449" s="4" t="s">
        <v>17917</v>
      </c>
      <c r="B6449" t="s">
        <v>8398</v>
      </c>
      <c r="C6449" t="s">
        <v>17918</v>
      </c>
      <c r="E6449" t="s">
        <v>1701</v>
      </c>
      <c r="F6449" t="s">
        <v>86</v>
      </c>
      <c r="G6449" s="5">
        <v>51</v>
      </c>
      <c r="H6449" t="s">
        <v>857</v>
      </c>
      <c r="I6449" t="s">
        <v>65</v>
      </c>
      <c r="J6449" t="s">
        <v>559</v>
      </c>
      <c r="N6449" s="6">
        <v>2002</v>
      </c>
      <c r="R6449" s="7">
        <v>41.7181</v>
      </c>
      <c r="S6449" s="7">
        <v>-87.544899999999998</v>
      </c>
      <c r="T6449" t="s">
        <v>46</v>
      </c>
      <c r="U6449" t="s">
        <v>10043</v>
      </c>
      <c r="V6449" t="s">
        <v>10044</v>
      </c>
      <c r="X6449" t="s">
        <v>9016</v>
      </c>
      <c r="Y6449" t="s">
        <v>3012</v>
      </c>
      <c r="Z6449" t="s">
        <v>3691</v>
      </c>
      <c r="AA6449" t="s">
        <v>17919</v>
      </c>
      <c r="AB6449" t="s">
        <v>13072</v>
      </c>
      <c r="AG6449" t="s">
        <v>17920</v>
      </c>
      <c r="AH6449" s="24">
        <v>27177</v>
      </c>
      <c r="AI6449" t="s">
        <v>17921</v>
      </c>
      <c r="AJ6449" t="s">
        <v>17937</v>
      </c>
    </row>
    <row r="6450" spans="1:36" ht="17.25" hidden="1" customHeight="1" x14ac:dyDescent="0.2">
      <c r="A6450" s="4" t="s">
        <v>3476</v>
      </c>
      <c r="B6450" t="s">
        <v>3017</v>
      </c>
      <c r="C6450" t="s">
        <v>3477</v>
      </c>
      <c r="D6450" t="s">
        <v>3478</v>
      </c>
      <c r="E6450" t="s">
        <v>3491</v>
      </c>
      <c r="F6450" t="s">
        <v>64</v>
      </c>
      <c r="G6450" s="5">
        <v>194</v>
      </c>
      <c r="H6450" t="s">
        <v>42</v>
      </c>
      <c r="I6450" t="s">
        <v>240</v>
      </c>
      <c r="J6450" t="s">
        <v>45</v>
      </c>
      <c r="K6450" t="s">
        <v>45</v>
      </c>
      <c r="L6450" t="s">
        <v>45</v>
      </c>
      <c r="M6450" t="s">
        <v>559</v>
      </c>
      <c r="N6450" s="6">
        <v>1963</v>
      </c>
      <c r="Q6450" t="s">
        <v>3112</v>
      </c>
      <c r="R6450" s="7">
        <v>-34.571795600000002</v>
      </c>
      <c r="S6450" s="7">
        <v>-58.384488699999999</v>
      </c>
      <c r="T6450" t="s">
        <v>46</v>
      </c>
      <c r="U6450" t="s">
        <v>3023</v>
      </c>
      <c r="W6450" t="s">
        <v>3480</v>
      </c>
      <c r="X6450" t="s">
        <v>3023</v>
      </c>
      <c r="Y6450" t="s">
        <v>3012</v>
      </c>
      <c r="Z6450" t="s">
        <v>3013</v>
      </c>
      <c r="AG6450" t="s">
        <v>3481</v>
      </c>
      <c r="AH6450" s="30">
        <v>1108947</v>
      </c>
      <c r="AI6450" t="s">
        <v>3482</v>
      </c>
      <c r="AJ6450" t="s">
        <v>3492</v>
      </c>
    </row>
    <row r="6451" spans="1:36" ht="17.25" hidden="1" customHeight="1" x14ac:dyDescent="0.2">
      <c r="A6451" s="4" t="s">
        <v>6246</v>
      </c>
      <c r="B6451" t="s">
        <v>6178</v>
      </c>
      <c r="C6451" t="s">
        <v>6247</v>
      </c>
      <c r="D6451" t="s">
        <v>6248</v>
      </c>
      <c r="E6451" t="s">
        <v>191</v>
      </c>
      <c r="F6451" t="s">
        <v>570</v>
      </c>
      <c r="G6451" s="5">
        <v>50</v>
      </c>
      <c r="H6451" t="s">
        <v>806</v>
      </c>
      <c r="I6451" t="s">
        <v>240</v>
      </c>
      <c r="J6451" t="s">
        <v>45</v>
      </c>
      <c r="K6451" t="s">
        <v>45</v>
      </c>
      <c r="L6451" t="s">
        <v>45</v>
      </c>
      <c r="M6451" t="s">
        <v>559</v>
      </c>
      <c r="N6451" s="24">
        <v>1963</v>
      </c>
      <c r="O6451" s="5" t="s">
        <v>45</v>
      </c>
      <c r="R6451" s="7">
        <v>23.019234435403199</v>
      </c>
      <c r="S6451" s="7">
        <v>-82.748870176095195</v>
      </c>
      <c r="T6451" t="s">
        <v>46</v>
      </c>
      <c r="U6451" t="s">
        <v>6249</v>
      </c>
      <c r="X6451" t="s">
        <v>6250</v>
      </c>
      <c r="Y6451" t="s">
        <v>3012</v>
      </c>
      <c r="Z6451" t="s">
        <v>3013</v>
      </c>
      <c r="AC6451" t="s">
        <v>6251</v>
      </c>
      <c r="AG6451" t="s">
        <v>6252</v>
      </c>
      <c r="AH6451" s="24">
        <v>1170050</v>
      </c>
      <c r="AI6451" t="s">
        <v>6253</v>
      </c>
      <c r="AJ6451" t="s">
        <v>6254</v>
      </c>
    </row>
    <row r="6452" spans="1:36" ht="17.25" hidden="1" customHeight="1" x14ac:dyDescent="0.2">
      <c r="A6452" s="4" t="s">
        <v>8004</v>
      </c>
      <c r="B6452" t="s">
        <v>6893</v>
      </c>
      <c r="C6452" t="s">
        <v>8005</v>
      </c>
      <c r="D6452" t="s">
        <v>8006</v>
      </c>
      <c r="E6452" t="s">
        <v>3826</v>
      </c>
      <c r="F6452" t="s">
        <v>86</v>
      </c>
      <c r="G6452" s="5">
        <v>150</v>
      </c>
      <c r="H6452" t="s">
        <v>42</v>
      </c>
      <c r="I6452" t="s">
        <v>240</v>
      </c>
      <c r="J6452" t="s">
        <v>45</v>
      </c>
      <c r="K6452" t="s">
        <v>45</v>
      </c>
      <c r="L6452" t="s">
        <v>45</v>
      </c>
      <c r="M6452" t="s">
        <v>559</v>
      </c>
      <c r="N6452" s="6">
        <v>1963</v>
      </c>
      <c r="Q6452" t="s">
        <v>6915</v>
      </c>
      <c r="R6452" s="7">
        <v>19.617767000000001</v>
      </c>
      <c r="S6452" s="7">
        <v>-98.975494999999995</v>
      </c>
      <c r="T6452" t="s">
        <v>46</v>
      </c>
      <c r="U6452" t="s">
        <v>8007</v>
      </c>
      <c r="X6452" t="s">
        <v>7343</v>
      </c>
      <c r="Y6452" t="s">
        <v>3012</v>
      </c>
      <c r="Z6452" t="s">
        <v>3013</v>
      </c>
      <c r="AG6452" t="s">
        <v>8008</v>
      </c>
      <c r="AH6452" s="24">
        <v>1155447</v>
      </c>
      <c r="AI6452" t="s">
        <v>8009</v>
      </c>
      <c r="AJ6452" t="s">
        <v>8010</v>
      </c>
    </row>
    <row r="6453" spans="1:36" ht="17.25" hidden="1" customHeight="1" x14ac:dyDescent="0.2">
      <c r="A6453" s="4" t="s">
        <v>17938</v>
      </c>
      <c r="B6453" t="s">
        <v>8398</v>
      </c>
      <c r="C6453" t="s">
        <v>17939</v>
      </c>
      <c r="E6453" t="s">
        <v>191</v>
      </c>
      <c r="F6453" t="s">
        <v>86</v>
      </c>
      <c r="G6453" s="5">
        <v>87</v>
      </c>
      <c r="H6453" t="s">
        <v>42</v>
      </c>
      <c r="I6453" t="s">
        <v>65</v>
      </c>
      <c r="J6453" t="s">
        <v>559</v>
      </c>
      <c r="N6453" s="6">
        <v>2008</v>
      </c>
      <c r="R6453" s="7">
        <v>35.100900000000003</v>
      </c>
      <c r="S6453" s="7">
        <v>-98.352400000000003</v>
      </c>
      <c r="T6453" t="s">
        <v>46</v>
      </c>
      <c r="U6453" t="s">
        <v>8732</v>
      </c>
      <c r="V6453" t="s">
        <v>8733</v>
      </c>
      <c r="X6453" t="s">
        <v>8734</v>
      </c>
      <c r="Y6453" t="s">
        <v>3012</v>
      </c>
      <c r="Z6453" t="s">
        <v>3691</v>
      </c>
      <c r="AA6453" t="s">
        <v>17940</v>
      </c>
      <c r="AB6453" t="s">
        <v>8414</v>
      </c>
      <c r="AG6453" t="s">
        <v>17941</v>
      </c>
      <c r="AH6453" s="24">
        <v>32140</v>
      </c>
      <c r="AI6453" t="s">
        <v>17942</v>
      </c>
      <c r="AJ6453" t="s">
        <v>17946</v>
      </c>
    </row>
    <row r="6454" spans="1:36" ht="17.25" hidden="1" customHeight="1" x14ac:dyDescent="0.2">
      <c r="A6454" s="4" t="s">
        <v>17938</v>
      </c>
      <c r="B6454" t="s">
        <v>8398</v>
      </c>
      <c r="C6454" t="s">
        <v>17939</v>
      </c>
      <c r="E6454" t="s">
        <v>335</v>
      </c>
      <c r="F6454" t="s">
        <v>86</v>
      </c>
      <c r="G6454" s="5">
        <v>87</v>
      </c>
      <c r="H6454" t="s">
        <v>42</v>
      </c>
      <c r="I6454" t="s">
        <v>65</v>
      </c>
      <c r="J6454" t="s">
        <v>559</v>
      </c>
      <c r="N6454" s="6">
        <v>2008</v>
      </c>
      <c r="R6454" s="7">
        <v>35.100900000000003</v>
      </c>
      <c r="S6454" s="7">
        <v>-98.352400000000003</v>
      </c>
      <c r="T6454" t="s">
        <v>46</v>
      </c>
      <c r="U6454" t="s">
        <v>8732</v>
      </c>
      <c r="V6454" t="s">
        <v>8733</v>
      </c>
      <c r="X6454" t="s">
        <v>8734</v>
      </c>
      <c r="Y6454" t="s">
        <v>3012</v>
      </c>
      <c r="Z6454" t="s">
        <v>3691</v>
      </c>
      <c r="AA6454" t="s">
        <v>17940</v>
      </c>
      <c r="AB6454" t="s">
        <v>8427</v>
      </c>
      <c r="AG6454" t="s">
        <v>17941</v>
      </c>
      <c r="AH6454" s="24">
        <v>32243</v>
      </c>
      <c r="AI6454" t="s">
        <v>17942</v>
      </c>
      <c r="AJ6454" t="s">
        <v>17947</v>
      </c>
    </row>
    <row r="6455" spans="1:36" ht="17.25" hidden="1" customHeight="1" x14ac:dyDescent="0.2">
      <c r="A6455" s="4" t="s">
        <v>17948</v>
      </c>
      <c r="B6455" t="s">
        <v>8398</v>
      </c>
      <c r="C6455" t="s">
        <v>17949</v>
      </c>
      <c r="E6455" t="s">
        <v>9025</v>
      </c>
      <c r="F6455" t="s">
        <v>64</v>
      </c>
      <c r="G6455" s="5">
        <v>50</v>
      </c>
      <c r="H6455" t="s">
        <v>42</v>
      </c>
      <c r="I6455" t="s">
        <v>65</v>
      </c>
      <c r="J6455" t="s">
        <v>559</v>
      </c>
      <c r="N6455" s="24">
        <v>1999</v>
      </c>
      <c r="R6455" s="7">
        <v>31.386900000000001</v>
      </c>
      <c r="S6455" s="7">
        <v>-84.08</v>
      </c>
      <c r="T6455" t="s">
        <v>46</v>
      </c>
      <c r="U6455" t="s">
        <v>9110</v>
      </c>
      <c r="V6455" t="s">
        <v>9111</v>
      </c>
      <c r="X6455" t="s">
        <v>8447</v>
      </c>
      <c r="Y6455" t="s">
        <v>3012</v>
      </c>
      <c r="Z6455" t="s">
        <v>3691</v>
      </c>
      <c r="AA6455" t="s">
        <v>17950</v>
      </c>
      <c r="AB6455" t="s">
        <v>9026</v>
      </c>
      <c r="AG6455" t="s">
        <v>17951</v>
      </c>
      <c r="AH6455" s="24">
        <v>24765</v>
      </c>
      <c r="AI6455" t="s">
        <v>17952</v>
      </c>
      <c r="AJ6455" t="s">
        <v>17953</v>
      </c>
    </row>
    <row r="6456" spans="1:36" ht="17.25" hidden="1" customHeight="1" x14ac:dyDescent="0.2">
      <c r="A6456" s="4" t="s">
        <v>17948</v>
      </c>
      <c r="B6456" t="s">
        <v>8398</v>
      </c>
      <c r="C6456" t="s">
        <v>17949</v>
      </c>
      <c r="E6456" t="s">
        <v>9028</v>
      </c>
      <c r="F6456" t="s">
        <v>64</v>
      </c>
      <c r="G6456" s="5">
        <v>50</v>
      </c>
      <c r="H6456" t="s">
        <v>42</v>
      </c>
      <c r="I6456" t="s">
        <v>65</v>
      </c>
      <c r="J6456" t="s">
        <v>559</v>
      </c>
      <c r="N6456" s="6">
        <v>1999</v>
      </c>
      <c r="R6456" s="7">
        <v>31.386900000000001</v>
      </c>
      <c r="S6456" s="7">
        <v>-84.08</v>
      </c>
      <c r="T6456" t="s">
        <v>46</v>
      </c>
      <c r="U6456" t="s">
        <v>9110</v>
      </c>
      <c r="V6456" t="s">
        <v>9111</v>
      </c>
      <c r="X6456" t="s">
        <v>8447</v>
      </c>
      <c r="Y6456" t="s">
        <v>3012</v>
      </c>
      <c r="Z6456" t="s">
        <v>3691</v>
      </c>
      <c r="AA6456" t="s">
        <v>17950</v>
      </c>
      <c r="AB6456" t="s">
        <v>9029</v>
      </c>
      <c r="AG6456" t="s">
        <v>17951</v>
      </c>
      <c r="AH6456" s="24">
        <v>24766</v>
      </c>
      <c r="AI6456" t="s">
        <v>17952</v>
      </c>
      <c r="AJ6456" t="s">
        <v>17954</v>
      </c>
    </row>
    <row r="6457" spans="1:36" ht="17.25" hidden="1" customHeight="1" x14ac:dyDescent="0.2">
      <c r="A6457" s="4" t="s">
        <v>17955</v>
      </c>
      <c r="B6457" t="s">
        <v>8398</v>
      </c>
      <c r="C6457" t="s">
        <v>17956</v>
      </c>
      <c r="E6457" t="s">
        <v>40</v>
      </c>
      <c r="F6457" t="s">
        <v>86</v>
      </c>
      <c r="G6457" s="5">
        <v>250</v>
      </c>
      <c r="H6457" t="s">
        <v>677</v>
      </c>
      <c r="I6457" t="s">
        <v>45</v>
      </c>
      <c r="J6457" t="s">
        <v>45</v>
      </c>
      <c r="K6457" t="s">
        <v>45</v>
      </c>
      <c r="L6457" t="s">
        <v>45</v>
      </c>
      <c r="N6457" s="27"/>
      <c r="R6457" s="7">
        <v>25.990120000000001</v>
      </c>
      <c r="S6457" s="7">
        <v>-97.185709000000003</v>
      </c>
      <c r="T6457" t="s">
        <v>504</v>
      </c>
      <c r="U6457" t="s">
        <v>6340</v>
      </c>
      <c r="V6457" t="s">
        <v>14203</v>
      </c>
      <c r="X6457" t="s">
        <v>8584</v>
      </c>
      <c r="Y6457" t="s">
        <v>3012</v>
      </c>
      <c r="Z6457" t="s">
        <v>3691</v>
      </c>
      <c r="AI6457" t="s">
        <v>17957</v>
      </c>
      <c r="AJ6457" t="s">
        <v>17958</v>
      </c>
    </row>
    <row r="6458" spans="1:36" ht="17.25" hidden="1" customHeight="1" x14ac:dyDescent="0.2">
      <c r="A6458" s="4" t="s">
        <v>10522</v>
      </c>
      <c r="B6458" t="s">
        <v>8398</v>
      </c>
      <c r="C6458" t="s">
        <v>10523</v>
      </c>
      <c r="E6458" t="s">
        <v>40</v>
      </c>
      <c r="F6458" t="s">
        <v>86</v>
      </c>
      <c r="G6458" s="5">
        <v>50</v>
      </c>
      <c r="H6458" t="s">
        <v>42</v>
      </c>
      <c r="I6458" t="s">
        <v>240</v>
      </c>
      <c r="J6458" t="s">
        <v>559</v>
      </c>
      <c r="N6458" s="6">
        <v>1963</v>
      </c>
      <c r="R6458" s="7">
        <v>37.161099999999998</v>
      </c>
      <c r="S6458" s="7">
        <v>-100.7619</v>
      </c>
      <c r="T6458" t="s">
        <v>46</v>
      </c>
      <c r="U6458" t="s">
        <v>10524</v>
      </c>
      <c r="V6458" t="s">
        <v>10525</v>
      </c>
      <c r="X6458" t="s">
        <v>10380</v>
      </c>
      <c r="Y6458" t="s">
        <v>3012</v>
      </c>
      <c r="Z6458" t="s">
        <v>3691</v>
      </c>
      <c r="AA6458" t="s">
        <v>10526</v>
      </c>
      <c r="AB6458" t="s">
        <v>8690</v>
      </c>
      <c r="AG6458" t="s">
        <v>10527</v>
      </c>
      <c r="AH6458" s="24">
        <v>3881</v>
      </c>
      <c r="AI6458" t="s">
        <v>10528</v>
      </c>
      <c r="AJ6458" t="s">
        <v>10529</v>
      </c>
    </row>
    <row r="6459" spans="1:36" ht="17.25" hidden="1" customHeight="1" x14ac:dyDescent="0.2">
      <c r="A6459" s="4" t="s">
        <v>17959</v>
      </c>
      <c r="B6459" t="s">
        <v>8398</v>
      </c>
      <c r="C6459" t="s">
        <v>17960</v>
      </c>
      <c r="E6459" t="s">
        <v>335</v>
      </c>
      <c r="F6459" t="s">
        <v>86</v>
      </c>
      <c r="G6459" s="5">
        <v>65</v>
      </c>
      <c r="H6459" t="s">
        <v>42</v>
      </c>
      <c r="I6459" t="s">
        <v>240</v>
      </c>
      <c r="J6459" t="s">
        <v>559</v>
      </c>
      <c r="N6459" s="6">
        <v>1973</v>
      </c>
      <c r="R6459" s="7">
        <v>33.197499999999998</v>
      </c>
      <c r="S6459" s="7">
        <v>-97.106099999999998</v>
      </c>
      <c r="T6459" t="s">
        <v>46</v>
      </c>
      <c r="U6459" t="s">
        <v>17961</v>
      </c>
      <c r="V6459" t="s">
        <v>17961</v>
      </c>
      <c r="X6459" t="s">
        <v>8584</v>
      </c>
      <c r="Y6459" t="s">
        <v>3012</v>
      </c>
      <c r="Z6459" t="s">
        <v>3691</v>
      </c>
      <c r="AA6459" t="s">
        <v>17962</v>
      </c>
      <c r="AB6459" t="s">
        <v>8427</v>
      </c>
      <c r="AI6459" t="s">
        <v>17963</v>
      </c>
      <c r="AJ6459" t="s">
        <v>17965</v>
      </c>
    </row>
    <row r="6460" spans="1:36" ht="17.25" hidden="1" customHeight="1" x14ac:dyDescent="0.2">
      <c r="A6460" s="4" t="s">
        <v>17966</v>
      </c>
      <c r="B6460" t="s">
        <v>8398</v>
      </c>
      <c r="C6460" t="s">
        <v>17967</v>
      </c>
      <c r="E6460" t="s">
        <v>8712</v>
      </c>
      <c r="F6460" t="s">
        <v>64</v>
      </c>
      <c r="G6460" s="5">
        <v>210</v>
      </c>
      <c r="H6460" t="s">
        <v>42</v>
      </c>
      <c r="I6460" t="s">
        <v>65</v>
      </c>
      <c r="J6460" t="s">
        <v>559</v>
      </c>
      <c r="N6460" s="6">
        <v>2007</v>
      </c>
      <c r="R6460" s="7">
        <v>40.092191999999997</v>
      </c>
      <c r="S6460" s="7">
        <v>-104.8878</v>
      </c>
      <c r="T6460" t="s">
        <v>46</v>
      </c>
      <c r="U6460" t="s">
        <v>17968</v>
      </c>
      <c r="V6460" t="s">
        <v>12060</v>
      </c>
      <c r="X6460" t="s">
        <v>8827</v>
      </c>
      <c r="Y6460" t="s">
        <v>3012</v>
      </c>
      <c r="Z6460" t="s">
        <v>3691</v>
      </c>
      <c r="AA6460" t="s">
        <v>17969</v>
      </c>
      <c r="AB6460" t="s">
        <v>8716</v>
      </c>
      <c r="AG6460" t="s">
        <v>17970</v>
      </c>
      <c r="AH6460" s="24">
        <v>31956</v>
      </c>
      <c r="AI6460" t="s">
        <v>17971</v>
      </c>
      <c r="AJ6460" t="s">
        <v>17972</v>
      </c>
    </row>
    <row r="6461" spans="1:36" ht="17.25" hidden="1" customHeight="1" x14ac:dyDescent="0.2">
      <c r="A6461" s="4" t="s">
        <v>17966</v>
      </c>
      <c r="B6461" t="s">
        <v>8398</v>
      </c>
      <c r="C6461" t="s">
        <v>17967</v>
      </c>
      <c r="E6461" t="s">
        <v>9340</v>
      </c>
      <c r="F6461" t="s">
        <v>64</v>
      </c>
      <c r="G6461" s="5">
        <v>210</v>
      </c>
      <c r="H6461" t="s">
        <v>42</v>
      </c>
      <c r="I6461" t="s">
        <v>65</v>
      </c>
      <c r="J6461" t="s">
        <v>559</v>
      </c>
      <c r="N6461" s="24">
        <v>2007</v>
      </c>
      <c r="R6461" s="7">
        <v>40.092191999999997</v>
      </c>
      <c r="S6461" s="7">
        <v>-104.8878</v>
      </c>
      <c r="T6461" t="s">
        <v>46</v>
      </c>
      <c r="U6461" t="s">
        <v>17968</v>
      </c>
      <c r="V6461" t="s">
        <v>12060</v>
      </c>
      <c r="X6461" t="s">
        <v>8827</v>
      </c>
      <c r="Y6461" t="s">
        <v>3012</v>
      </c>
      <c r="Z6461" t="s">
        <v>3691</v>
      </c>
      <c r="AA6461" t="s">
        <v>17969</v>
      </c>
      <c r="AB6461" t="s">
        <v>9344</v>
      </c>
      <c r="AG6461" t="s">
        <v>17970</v>
      </c>
      <c r="AH6461" s="24">
        <v>33380</v>
      </c>
      <c r="AI6461" t="s">
        <v>17971</v>
      </c>
      <c r="AJ6461" t="s">
        <v>17973</v>
      </c>
    </row>
    <row r="6462" spans="1:36" ht="17.25" hidden="1" customHeight="1" x14ac:dyDescent="0.2">
      <c r="A6462" s="4" t="s">
        <v>17974</v>
      </c>
      <c r="B6462" t="s">
        <v>8398</v>
      </c>
      <c r="C6462" t="s">
        <v>17975</v>
      </c>
      <c r="E6462" t="s">
        <v>40</v>
      </c>
      <c r="F6462" t="s">
        <v>570</v>
      </c>
      <c r="G6462" s="5">
        <v>67.5</v>
      </c>
      <c r="H6462" t="s">
        <v>42</v>
      </c>
      <c r="I6462" t="s">
        <v>65</v>
      </c>
      <c r="J6462" t="s">
        <v>559</v>
      </c>
      <c r="M6462" t="s">
        <v>559</v>
      </c>
      <c r="N6462" s="24">
        <v>1978</v>
      </c>
      <c r="R6462" s="7">
        <v>42.897663000000001</v>
      </c>
      <c r="S6462" s="7">
        <v>-96.990489999999994</v>
      </c>
      <c r="T6462" t="s">
        <v>46</v>
      </c>
      <c r="U6462" t="s">
        <v>10273</v>
      </c>
      <c r="V6462" t="s">
        <v>11495</v>
      </c>
      <c r="X6462" t="s">
        <v>8501</v>
      </c>
      <c r="Y6462" t="s">
        <v>3012</v>
      </c>
      <c r="Z6462" t="s">
        <v>3691</v>
      </c>
      <c r="AA6462" t="s">
        <v>17976</v>
      </c>
      <c r="AB6462" t="s">
        <v>8690</v>
      </c>
      <c r="AG6462" t="s">
        <v>17977</v>
      </c>
      <c r="AH6462" s="24">
        <v>20071</v>
      </c>
      <c r="AI6462" t="s">
        <v>17978</v>
      </c>
      <c r="AJ6462" t="s">
        <v>17979</v>
      </c>
    </row>
    <row r="6463" spans="1:36" ht="17.25" hidden="1" customHeight="1" x14ac:dyDescent="0.2">
      <c r="A6463" s="4" t="s">
        <v>17974</v>
      </c>
      <c r="B6463" t="s">
        <v>8398</v>
      </c>
      <c r="C6463" t="s">
        <v>17975</v>
      </c>
      <c r="E6463" t="s">
        <v>56</v>
      </c>
      <c r="F6463" t="s">
        <v>570</v>
      </c>
      <c r="G6463" s="5">
        <v>67.5</v>
      </c>
      <c r="H6463" t="s">
        <v>42</v>
      </c>
      <c r="I6463" t="s">
        <v>65</v>
      </c>
      <c r="J6463" t="s">
        <v>559</v>
      </c>
      <c r="M6463" t="s">
        <v>559</v>
      </c>
      <c r="N6463" s="24">
        <v>1978</v>
      </c>
      <c r="R6463" s="7">
        <v>42.897663000000001</v>
      </c>
      <c r="S6463" s="7">
        <v>-96.990489999999994</v>
      </c>
      <c r="T6463" t="s">
        <v>46</v>
      </c>
      <c r="U6463" t="s">
        <v>10273</v>
      </c>
      <c r="V6463" t="s">
        <v>11495</v>
      </c>
      <c r="X6463" t="s">
        <v>8501</v>
      </c>
      <c r="Y6463" t="s">
        <v>3012</v>
      </c>
      <c r="Z6463" t="s">
        <v>3691</v>
      </c>
      <c r="AA6463" t="s">
        <v>17976</v>
      </c>
      <c r="AB6463" t="s">
        <v>8503</v>
      </c>
      <c r="AG6463" t="s">
        <v>17977</v>
      </c>
      <c r="AH6463" s="24">
        <v>20072</v>
      </c>
      <c r="AI6463" t="s">
        <v>17978</v>
      </c>
      <c r="AJ6463" t="s">
        <v>17980</v>
      </c>
    </row>
    <row r="6464" spans="1:36" ht="17.25" hidden="1" customHeight="1" x14ac:dyDescent="0.2">
      <c r="A6464" s="4" t="s">
        <v>17988</v>
      </c>
      <c r="B6464" t="s">
        <v>8398</v>
      </c>
      <c r="C6464" t="s">
        <v>17989</v>
      </c>
      <c r="E6464" t="s">
        <v>8673</v>
      </c>
      <c r="F6464" t="s">
        <v>86</v>
      </c>
      <c r="G6464" s="5">
        <v>85</v>
      </c>
      <c r="H6464" t="s">
        <v>42</v>
      </c>
      <c r="I6464" t="s">
        <v>65</v>
      </c>
      <c r="J6464" t="s">
        <v>559</v>
      </c>
      <c r="N6464" s="24">
        <v>2001</v>
      </c>
      <c r="R6464" s="7">
        <v>35.742199999999997</v>
      </c>
      <c r="S6464" s="7">
        <v>-97.655000000000001</v>
      </c>
      <c r="T6464" t="s">
        <v>46</v>
      </c>
      <c r="U6464" t="s">
        <v>17990</v>
      </c>
      <c r="V6464" t="s">
        <v>17991</v>
      </c>
      <c r="X6464" t="s">
        <v>8734</v>
      </c>
      <c r="Y6464" t="s">
        <v>3012</v>
      </c>
      <c r="Z6464" t="s">
        <v>3691</v>
      </c>
      <c r="AA6464" t="s">
        <v>17992</v>
      </c>
      <c r="AB6464" t="s">
        <v>8678</v>
      </c>
      <c r="AG6464" t="s">
        <v>17993</v>
      </c>
      <c r="AH6464" s="24">
        <v>24855</v>
      </c>
      <c r="AI6464" t="s">
        <v>17994</v>
      </c>
      <c r="AJ6464" t="s">
        <v>17995</v>
      </c>
    </row>
    <row r="6465" spans="1:36" ht="17.25" hidden="1" customHeight="1" x14ac:dyDescent="0.2">
      <c r="A6465" s="4" t="s">
        <v>17988</v>
      </c>
      <c r="B6465" t="s">
        <v>8398</v>
      </c>
      <c r="C6465" t="s">
        <v>17989</v>
      </c>
      <c r="E6465" t="s">
        <v>8682</v>
      </c>
      <c r="F6465" t="s">
        <v>86</v>
      </c>
      <c r="G6465" s="5">
        <v>85</v>
      </c>
      <c r="H6465" t="s">
        <v>42</v>
      </c>
      <c r="I6465" t="s">
        <v>65</v>
      </c>
      <c r="J6465" t="s">
        <v>559</v>
      </c>
      <c r="N6465" s="24">
        <v>2001</v>
      </c>
      <c r="R6465" s="7">
        <v>35.742199999999997</v>
      </c>
      <c r="S6465" s="7">
        <v>-97.655000000000001</v>
      </c>
      <c r="T6465" t="s">
        <v>46</v>
      </c>
      <c r="U6465" t="s">
        <v>17990</v>
      </c>
      <c r="V6465" t="s">
        <v>17991</v>
      </c>
      <c r="X6465" t="s">
        <v>8734</v>
      </c>
      <c r="Y6465" t="s">
        <v>3012</v>
      </c>
      <c r="Z6465" t="s">
        <v>3691</v>
      </c>
      <c r="AA6465" t="s">
        <v>17992</v>
      </c>
      <c r="AB6465" t="s">
        <v>8683</v>
      </c>
      <c r="AG6465" t="s">
        <v>17993</v>
      </c>
      <c r="AH6465" s="24">
        <v>24856</v>
      </c>
      <c r="AI6465" t="s">
        <v>17994</v>
      </c>
      <c r="AJ6465" t="s">
        <v>17996</v>
      </c>
    </row>
    <row r="6466" spans="1:36" ht="17.25" hidden="1" customHeight="1" x14ac:dyDescent="0.2">
      <c r="A6466" s="4" t="s">
        <v>17988</v>
      </c>
      <c r="B6466" t="s">
        <v>8398</v>
      </c>
      <c r="C6466" t="s">
        <v>17989</v>
      </c>
      <c r="E6466" t="s">
        <v>8772</v>
      </c>
      <c r="F6466" t="s">
        <v>86</v>
      </c>
      <c r="G6466" s="5">
        <v>85</v>
      </c>
      <c r="H6466" t="s">
        <v>42</v>
      </c>
      <c r="I6466" t="s">
        <v>65</v>
      </c>
      <c r="J6466" t="s">
        <v>559</v>
      </c>
      <c r="N6466" s="24">
        <v>2001</v>
      </c>
      <c r="R6466" s="7">
        <v>35.742199999999997</v>
      </c>
      <c r="S6466" s="7">
        <v>-97.655000000000001</v>
      </c>
      <c r="T6466" t="s">
        <v>46</v>
      </c>
      <c r="U6466" t="s">
        <v>17990</v>
      </c>
      <c r="V6466" t="s">
        <v>17991</v>
      </c>
      <c r="X6466" t="s">
        <v>8734</v>
      </c>
      <c r="Y6466" t="s">
        <v>3012</v>
      </c>
      <c r="Z6466" t="s">
        <v>3691</v>
      </c>
      <c r="AA6466" t="s">
        <v>17992</v>
      </c>
      <c r="AB6466" t="s">
        <v>8773</v>
      </c>
      <c r="AG6466" t="s">
        <v>17993</v>
      </c>
      <c r="AH6466" s="24">
        <v>24857</v>
      </c>
      <c r="AI6466" t="s">
        <v>17994</v>
      </c>
      <c r="AJ6466" t="s">
        <v>17997</v>
      </c>
    </row>
    <row r="6467" spans="1:36" ht="17.25" hidden="1" customHeight="1" x14ac:dyDescent="0.2">
      <c r="A6467" s="4" t="s">
        <v>17988</v>
      </c>
      <c r="B6467" t="s">
        <v>8398</v>
      </c>
      <c r="C6467" t="s">
        <v>17989</v>
      </c>
      <c r="E6467" t="s">
        <v>9669</v>
      </c>
      <c r="F6467" t="s">
        <v>86</v>
      </c>
      <c r="G6467" s="5">
        <v>85</v>
      </c>
      <c r="H6467" t="s">
        <v>42</v>
      </c>
      <c r="I6467" t="s">
        <v>65</v>
      </c>
      <c r="J6467" t="s">
        <v>559</v>
      </c>
      <c r="N6467" s="24">
        <v>2001</v>
      </c>
      <c r="R6467" s="7">
        <v>35.742199999999997</v>
      </c>
      <c r="S6467" s="7">
        <v>-97.655000000000001</v>
      </c>
      <c r="T6467" t="s">
        <v>46</v>
      </c>
      <c r="U6467" t="s">
        <v>17990</v>
      </c>
      <c r="V6467" t="s">
        <v>17991</v>
      </c>
      <c r="X6467" t="s">
        <v>8734</v>
      </c>
      <c r="Y6467" t="s">
        <v>3012</v>
      </c>
      <c r="Z6467" t="s">
        <v>3691</v>
      </c>
      <c r="AA6467" t="s">
        <v>17992</v>
      </c>
      <c r="AB6467" t="s">
        <v>9670</v>
      </c>
      <c r="AG6467" t="s">
        <v>17993</v>
      </c>
      <c r="AH6467" s="24">
        <v>24858</v>
      </c>
      <c r="AI6467" t="s">
        <v>17994</v>
      </c>
      <c r="AJ6467" t="s">
        <v>17998</v>
      </c>
    </row>
    <row r="6468" spans="1:36" ht="17.25" hidden="1" customHeight="1" x14ac:dyDescent="0.2">
      <c r="A6468" s="4" t="s">
        <v>18006</v>
      </c>
      <c r="B6468" t="s">
        <v>8398</v>
      </c>
      <c r="C6468" t="s">
        <v>18007</v>
      </c>
      <c r="E6468" t="s">
        <v>40</v>
      </c>
      <c r="F6468" t="s">
        <v>86</v>
      </c>
      <c r="G6468" s="5">
        <v>253</v>
      </c>
      <c r="H6468" t="s">
        <v>42</v>
      </c>
      <c r="I6468" t="s">
        <v>43</v>
      </c>
      <c r="J6468" t="s">
        <v>559</v>
      </c>
      <c r="N6468" s="24">
        <v>1999</v>
      </c>
      <c r="R6468" s="7">
        <v>36.5852</v>
      </c>
      <c r="S6468" s="7">
        <v>-90.177899999999994</v>
      </c>
      <c r="T6468" t="s">
        <v>46</v>
      </c>
      <c r="U6468" t="s">
        <v>15735</v>
      </c>
      <c r="V6468" t="s">
        <v>18008</v>
      </c>
      <c r="X6468" t="s">
        <v>8994</v>
      </c>
      <c r="Y6468" t="s">
        <v>3012</v>
      </c>
      <c r="Z6468" t="s">
        <v>3691</v>
      </c>
      <c r="AA6468" t="s">
        <v>18009</v>
      </c>
      <c r="AB6468" t="s">
        <v>8690</v>
      </c>
      <c r="AI6468" t="s">
        <v>18010</v>
      </c>
      <c r="AJ6468" t="s">
        <v>18011</v>
      </c>
    </row>
    <row r="6469" spans="1:36" ht="17.25" hidden="1" customHeight="1" x14ac:dyDescent="0.2">
      <c r="A6469" s="4" t="s">
        <v>18006</v>
      </c>
      <c r="B6469" t="s">
        <v>8398</v>
      </c>
      <c r="C6469" t="s">
        <v>18007</v>
      </c>
      <c r="E6469" t="s">
        <v>56</v>
      </c>
      <c r="F6469" t="s">
        <v>86</v>
      </c>
      <c r="G6469" s="5">
        <v>253</v>
      </c>
      <c r="H6469" t="s">
        <v>42</v>
      </c>
      <c r="I6469" t="s">
        <v>43</v>
      </c>
      <c r="J6469" t="s">
        <v>559</v>
      </c>
      <c r="N6469" s="24">
        <v>2001</v>
      </c>
      <c r="R6469" s="7">
        <v>36.5852</v>
      </c>
      <c r="S6469" s="7">
        <v>-90.177899999999994</v>
      </c>
      <c r="T6469" t="s">
        <v>46</v>
      </c>
      <c r="U6469" t="s">
        <v>15735</v>
      </c>
      <c r="V6469" t="s">
        <v>18008</v>
      </c>
      <c r="X6469" t="s">
        <v>8994</v>
      </c>
      <c r="Y6469" t="s">
        <v>3012</v>
      </c>
      <c r="Z6469" t="s">
        <v>3691</v>
      </c>
      <c r="AA6469" t="s">
        <v>18009</v>
      </c>
      <c r="AB6469" t="s">
        <v>8503</v>
      </c>
      <c r="AI6469" t="s">
        <v>18010</v>
      </c>
      <c r="AJ6469" t="s">
        <v>18012</v>
      </c>
    </row>
    <row r="6470" spans="1:36" ht="17.25" hidden="1" customHeight="1" x14ac:dyDescent="0.2">
      <c r="A6470" s="4" t="s">
        <v>18013</v>
      </c>
      <c r="B6470" t="s">
        <v>8398</v>
      </c>
      <c r="C6470" t="s">
        <v>18014</v>
      </c>
      <c r="E6470" t="s">
        <v>12588</v>
      </c>
      <c r="F6470" t="s">
        <v>86</v>
      </c>
      <c r="G6470" s="5">
        <v>736</v>
      </c>
      <c r="H6470" t="s">
        <v>677</v>
      </c>
      <c r="I6470" t="s">
        <v>43</v>
      </c>
      <c r="J6470" t="s">
        <v>559</v>
      </c>
      <c r="K6470" t="s">
        <v>97</v>
      </c>
      <c r="L6470" t="s">
        <v>45</v>
      </c>
      <c r="R6470" s="7">
        <v>41.698991999999997</v>
      </c>
      <c r="S6470" s="7">
        <v>-86.479699999999994</v>
      </c>
      <c r="T6470" t="s">
        <v>46</v>
      </c>
      <c r="U6470" t="s">
        <v>18015</v>
      </c>
      <c r="V6470" t="s">
        <v>14300</v>
      </c>
      <c r="X6470" t="s">
        <v>8422</v>
      </c>
      <c r="Y6470" t="s">
        <v>3012</v>
      </c>
      <c r="Z6470" t="s">
        <v>3691</v>
      </c>
      <c r="AA6470" t="s">
        <v>18016</v>
      </c>
      <c r="AB6470" t="s">
        <v>8938</v>
      </c>
      <c r="AG6470" t="s">
        <v>18017</v>
      </c>
      <c r="AH6470" s="8" t="s">
        <v>18021</v>
      </c>
      <c r="AI6470" t="s">
        <v>18019</v>
      </c>
      <c r="AJ6470" t="s">
        <v>18022</v>
      </c>
    </row>
    <row r="6471" spans="1:36" ht="17.25" hidden="1" customHeight="1" x14ac:dyDescent="0.2">
      <c r="A6471" s="4" t="s">
        <v>18038</v>
      </c>
      <c r="B6471" t="s">
        <v>8398</v>
      </c>
      <c r="C6471" t="s">
        <v>18039</v>
      </c>
      <c r="E6471" t="s">
        <v>40</v>
      </c>
      <c r="F6471" t="s">
        <v>86</v>
      </c>
      <c r="G6471" s="5">
        <v>465</v>
      </c>
      <c r="H6471" t="s">
        <v>677</v>
      </c>
      <c r="I6471" t="s">
        <v>240</v>
      </c>
      <c r="J6471" t="s">
        <v>559</v>
      </c>
      <c r="M6471" t="s">
        <v>2514</v>
      </c>
      <c r="N6471" s="27"/>
      <c r="Q6471" t="s">
        <v>18040</v>
      </c>
      <c r="R6471" s="7">
        <v>28.482199999999999</v>
      </c>
      <c r="S6471" s="7">
        <v>-81.1678</v>
      </c>
      <c r="T6471" t="s">
        <v>46</v>
      </c>
      <c r="U6471" t="s">
        <v>16124</v>
      </c>
      <c r="V6471" t="s">
        <v>9133</v>
      </c>
      <c r="X6471" t="s">
        <v>8746</v>
      </c>
      <c r="Y6471" t="s">
        <v>3012</v>
      </c>
      <c r="Z6471" t="s">
        <v>3691</v>
      </c>
      <c r="AA6471" t="s">
        <v>18041</v>
      </c>
      <c r="AB6471" t="s">
        <v>8690</v>
      </c>
      <c r="AC6471" t="s">
        <v>18042</v>
      </c>
      <c r="AG6471" t="s">
        <v>18043</v>
      </c>
      <c r="AH6471" s="8" t="s">
        <v>45</v>
      </c>
      <c r="AI6471" t="s">
        <v>18044</v>
      </c>
      <c r="AJ6471" t="s">
        <v>18045</v>
      </c>
    </row>
    <row r="6472" spans="1:36" ht="17.25" hidden="1" customHeight="1" x14ac:dyDescent="0.2">
      <c r="A6472" s="4" t="s">
        <v>18038</v>
      </c>
      <c r="B6472" t="s">
        <v>8398</v>
      </c>
      <c r="C6472" t="s">
        <v>18039</v>
      </c>
      <c r="E6472" t="s">
        <v>4157</v>
      </c>
      <c r="F6472" t="s">
        <v>64</v>
      </c>
      <c r="G6472" s="5">
        <v>688</v>
      </c>
      <c r="H6472" t="s">
        <v>42</v>
      </c>
      <c r="I6472" t="s">
        <v>43</v>
      </c>
      <c r="J6472" t="s">
        <v>559</v>
      </c>
      <c r="N6472" s="27">
        <v>2003</v>
      </c>
      <c r="Q6472" t="s">
        <v>18048</v>
      </c>
      <c r="R6472" s="7">
        <v>28.482199999999999</v>
      </c>
      <c r="S6472" s="7">
        <v>-81.1678</v>
      </c>
      <c r="T6472" t="s">
        <v>46</v>
      </c>
      <c r="U6472" t="s">
        <v>16124</v>
      </c>
      <c r="V6472" t="s">
        <v>9133</v>
      </c>
      <c r="X6472" t="s">
        <v>8746</v>
      </c>
      <c r="Y6472" t="s">
        <v>3012</v>
      </c>
      <c r="Z6472" t="s">
        <v>3691</v>
      </c>
      <c r="AA6472" t="s">
        <v>18049</v>
      </c>
      <c r="AB6472" t="s">
        <v>18050</v>
      </c>
      <c r="AC6472" t="s">
        <v>18042</v>
      </c>
      <c r="AG6472" t="s">
        <v>18051</v>
      </c>
      <c r="AH6472" s="8" t="s">
        <v>18052</v>
      </c>
      <c r="AI6472" t="s">
        <v>18044</v>
      </c>
      <c r="AJ6472" t="s">
        <v>18053</v>
      </c>
    </row>
    <row r="6473" spans="1:36" ht="17.25" hidden="1" customHeight="1" x14ac:dyDescent="0.2">
      <c r="A6473" s="4" t="s">
        <v>18038</v>
      </c>
      <c r="B6473" t="s">
        <v>8398</v>
      </c>
      <c r="C6473" t="s">
        <v>18039</v>
      </c>
      <c r="E6473" t="s">
        <v>2134</v>
      </c>
      <c r="F6473" t="s">
        <v>86</v>
      </c>
      <c r="G6473" s="5">
        <v>333</v>
      </c>
      <c r="H6473" t="s">
        <v>42</v>
      </c>
      <c r="I6473" t="s">
        <v>43</v>
      </c>
      <c r="J6473" t="s">
        <v>559</v>
      </c>
      <c r="M6473" t="s">
        <v>559</v>
      </c>
      <c r="N6473" s="27">
        <v>2010</v>
      </c>
      <c r="R6473" s="7">
        <v>28.482199999999999</v>
      </c>
      <c r="S6473" s="7">
        <v>-81.1678</v>
      </c>
      <c r="T6473" t="s">
        <v>46</v>
      </c>
      <c r="U6473" t="s">
        <v>16124</v>
      </c>
      <c r="V6473" t="s">
        <v>9133</v>
      </c>
      <c r="X6473" t="s">
        <v>8746</v>
      </c>
      <c r="Y6473" t="s">
        <v>3012</v>
      </c>
      <c r="Z6473" t="s">
        <v>3691</v>
      </c>
      <c r="AA6473" t="s">
        <v>18041</v>
      </c>
      <c r="AB6473" t="s">
        <v>18054</v>
      </c>
      <c r="AC6473" t="s">
        <v>18042</v>
      </c>
      <c r="AG6473" t="s">
        <v>18046</v>
      </c>
      <c r="AH6473" s="8" t="s">
        <v>18055</v>
      </c>
      <c r="AI6473" t="s">
        <v>18044</v>
      </c>
      <c r="AJ6473" t="s">
        <v>18056</v>
      </c>
    </row>
    <row r="6474" spans="1:36" ht="17.25" hidden="1" customHeight="1" x14ac:dyDescent="0.2">
      <c r="A6474" s="4" t="s">
        <v>18063</v>
      </c>
      <c r="B6474" t="s">
        <v>8398</v>
      </c>
      <c r="C6474" t="s">
        <v>18064</v>
      </c>
      <c r="E6474" t="s">
        <v>40</v>
      </c>
      <c r="F6474" t="s">
        <v>11749</v>
      </c>
      <c r="G6474" s="5">
        <v>123</v>
      </c>
      <c r="H6474" t="s">
        <v>42</v>
      </c>
      <c r="I6474" t="s">
        <v>65</v>
      </c>
      <c r="J6474" t="s">
        <v>559</v>
      </c>
      <c r="N6474" s="6">
        <v>1995</v>
      </c>
      <c r="R6474" s="7">
        <v>37.065899999999999</v>
      </c>
      <c r="S6474" s="7">
        <v>-94.614000000000004</v>
      </c>
      <c r="T6474" t="s">
        <v>46</v>
      </c>
      <c r="U6474" t="s">
        <v>18065</v>
      </c>
      <c r="V6474" t="s">
        <v>11751</v>
      </c>
      <c r="X6474" t="s">
        <v>8994</v>
      </c>
      <c r="Y6474" t="s">
        <v>3012</v>
      </c>
      <c r="Z6474" t="s">
        <v>3691</v>
      </c>
      <c r="AA6474" t="s">
        <v>18066</v>
      </c>
      <c r="AB6474" t="s">
        <v>8690</v>
      </c>
      <c r="AG6474" t="s">
        <v>18067</v>
      </c>
      <c r="AH6474" s="24">
        <v>20347</v>
      </c>
      <c r="AI6474" t="s">
        <v>18068</v>
      </c>
      <c r="AJ6474" t="s">
        <v>18069</v>
      </c>
    </row>
    <row r="6475" spans="1:36" ht="17.25" hidden="1" customHeight="1" x14ac:dyDescent="0.2">
      <c r="A6475" s="4" t="s">
        <v>18063</v>
      </c>
      <c r="B6475" t="s">
        <v>8398</v>
      </c>
      <c r="C6475" t="s">
        <v>18064</v>
      </c>
      <c r="E6475" t="s">
        <v>565</v>
      </c>
      <c r="F6475" t="s">
        <v>86</v>
      </c>
      <c r="G6475" s="5">
        <v>568</v>
      </c>
      <c r="H6475" t="s">
        <v>42</v>
      </c>
      <c r="I6475" t="s">
        <v>43</v>
      </c>
      <c r="J6475" t="s">
        <v>559</v>
      </c>
      <c r="N6475" s="6">
        <v>2001</v>
      </c>
      <c r="R6475" s="7">
        <v>37.065899999999999</v>
      </c>
      <c r="S6475" s="7">
        <v>-94.614000000000004</v>
      </c>
      <c r="T6475" t="s">
        <v>46</v>
      </c>
      <c r="U6475" t="s">
        <v>18065</v>
      </c>
      <c r="V6475" t="s">
        <v>11751</v>
      </c>
      <c r="X6475" t="s">
        <v>8994</v>
      </c>
      <c r="Y6475" t="s">
        <v>3012</v>
      </c>
      <c r="Z6475" t="s">
        <v>3691</v>
      </c>
      <c r="AA6475" t="s">
        <v>18066</v>
      </c>
      <c r="AB6475" t="s">
        <v>18070</v>
      </c>
      <c r="AG6475" t="s">
        <v>18067</v>
      </c>
      <c r="AH6475" s="8" t="s">
        <v>18071</v>
      </c>
      <c r="AI6475" t="s">
        <v>18068</v>
      </c>
      <c r="AJ6475" t="s">
        <v>18072</v>
      </c>
    </row>
    <row r="6476" spans="1:36" ht="17.25" hidden="1" customHeight="1" x14ac:dyDescent="0.2">
      <c r="A6476" s="4" t="s">
        <v>18073</v>
      </c>
      <c r="B6476" t="s">
        <v>8398</v>
      </c>
      <c r="C6476" t="s">
        <v>18074</v>
      </c>
      <c r="E6476" t="s">
        <v>565</v>
      </c>
      <c r="F6476" t="s">
        <v>86</v>
      </c>
      <c r="G6476" s="5">
        <v>64</v>
      </c>
      <c r="H6476" t="s">
        <v>42</v>
      </c>
      <c r="I6476" t="s">
        <v>43</v>
      </c>
      <c r="J6476" t="s">
        <v>559</v>
      </c>
      <c r="N6476" s="27">
        <v>1991</v>
      </c>
      <c r="R6476" s="7">
        <v>43.080337999999998</v>
      </c>
      <c r="S6476" s="7">
        <v>-75.600960000000001</v>
      </c>
      <c r="T6476" t="s">
        <v>46</v>
      </c>
      <c r="U6476" t="s">
        <v>18075</v>
      </c>
      <c r="V6476" t="s">
        <v>18076</v>
      </c>
      <c r="X6476" t="s">
        <v>8437</v>
      </c>
      <c r="Y6476" t="s">
        <v>3012</v>
      </c>
      <c r="Z6476" t="s">
        <v>3691</v>
      </c>
      <c r="AA6476" t="s">
        <v>18077</v>
      </c>
      <c r="AB6476" t="s">
        <v>9176</v>
      </c>
      <c r="AI6476" t="s">
        <v>18078</v>
      </c>
      <c r="AJ6476" t="s">
        <v>18079</v>
      </c>
    </row>
    <row r="6477" spans="1:36" ht="17.25" hidden="1" customHeight="1" x14ac:dyDescent="0.2">
      <c r="A6477" s="4" t="s">
        <v>18080</v>
      </c>
      <c r="B6477" t="s">
        <v>8398</v>
      </c>
      <c r="C6477" t="s">
        <v>18081</v>
      </c>
      <c r="E6477" t="s">
        <v>18082</v>
      </c>
      <c r="F6477" t="s">
        <v>64</v>
      </c>
      <c r="G6477" s="5">
        <v>59</v>
      </c>
      <c r="H6477" t="s">
        <v>42</v>
      </c>
      <c r="I6477" t="s">
        <v>65</v>
      </c>
      <c r="J6477" t="s">
        <v>559</v>
      </c>
      <c r="N6477" s="24">
        <v>1973</v>
      </c>
      <c r="P6477" s="24">
        <v>2022</v>
      </c>
      <c r="R6477" s="7">
        <v>32.704700000000003</v>
      </c>
      <c r="S6477" s="7">
        <v>-92.0792</v>
      </c>
      <c r="T6477" t="s">
        <v>46</v>
      </c>
      <c r="U6477" t="s">
        <v>16179</v>
      </c>
      <c r="V6477" t="s">
        <v>15116</v>
      </c>
      <c r="X6477" t="s">
        <v>8512</v>
      </c>
      <c r="Y6477" t="s">
        <v>3012</v>
      </c>
      <c r="Z6477" t="s">
        <v>3691</v>
      </c>
      <c r="AA6477" t="s">
        <v>18083</v>
      </c>
      <c r="AB6477" t="s">
        <v>18084</v>
      </c>
      <c r="AG6477" t="s">
        <v>18085</v>
      </c>
      <c r="AH6477" s="24">
        <v>20438</v>
      </c>
      <c r="AI6477" t="s">
        <v>18086</v>
      </c>
      <c r="AJ6477" t="s">
        <v>18087</v>
      </c>
    </row>
    <row r="6478" spans="1:36" ht="17.25" hidden="1" customHeight="1" x14ac:dyDescent="0.2">
      <c r="A6478" s="4" t="s">
        <v>18080</v>
      </c>
      <c r="B6478" t="s">
        <v>8398</v>
      </c>
      <c r="C6478" t="s">
        <v>18081</v>
      </c>
      <c r="E6478" t="s">
        <v>18088</v>
      </c>
      <c r="F6478" t="s">
        <v>86</v>
      </c>
      <c r="G6478" s="5">
        <v>101</v>
      </c>
      <c r="H6478" t="s">
        <v>806</v>
      </c>
      <c r="I6478" t="s">
        <v>43</v>
      </c>
      <c r="J6478" t="s">
        <v>559</v>
      </c>
      <c r="N6478" s="6">
        <v>1974</v>
      </c>
      <c r="O6478" s="24">
        <v>2017</v>
      </c>
      <c r="R6478" s="7">
        <v>32.704700000000003</v>
      </c>
      <c r="S6478" s="7">
        <v>-92.0792</v>
      </c>
      <c r="T6478" t="s">
        <v>46</v>
      </c>
      <c r="U6478" t="s">
        <v>16179</v>
      </c>
      <c r="V6478" t="s">
        <v>15116</v>
      </c>
      <c r="X6478" t="s">
        <v>8512</v>
      </c>
      <c r="Y6478" t="s">
        <v>3012</v>
      </c>
      <c r="Z6478" t="s">
        <v>3691</v>
      </c>
      <c r="AA6478" t="s">
        <v>18083</v>
      </c>
      <c r="AB6478" t="s">
        <v>18089</v>
      </c>
      <c r="AG6478" t="s">
        <v>18085</v>
      </c>
      <c r="AH6478" s="27"/>
      <c r="AI6478" t="s">
        <v>18086</v>
      </c>
      <c r="AJ6478" t="s">
        <v>18090</v>
      </c>
    </row>
    <row r="6479" spans="1:36" ht="17.25" hidden="1" customHeight="1" x14ac:dyDescent="0.2">
      <c r="A6479" s="4" t="s">
        <v>18101</v>
      </c>
      <c r="B6479" t="s">
        <v>8398</v>
      </c>
      <c r="C6479" t="s">
        <v>18102</v>
      </c>
      <c r="E6479" t="s">
        <v>565</v>
      </c>
      <c r="F6479" t="s">
        <v>64</v>
      </c>
      <c r="G6479" s="5">
        <v>366</v>
      </c>
      <c r="H6479" t="s">
        <v>42</v>
      </c>
      <c r="I6479" t="s">
        <v>43</v>
      </c>
      <c r="J6479" t="s">
        <v>559</v>
      </c>
      <c r="N6479" s="6">
        <v>1981</v>
      </c>
      <c r="R6479" s="7">
        <v>42.197800000000001</v>
      </c>
      <c r="S6479" s="7">
        <v>-72.510599999999997</v>
      </c>
      <c r="T6479" t="s">
        <v>46</v>
      </c>
      <c r="U6479" t="s">
        <v>18103</v>
      </c>
      <c r="V6479" t="s">
        <v>9342</v>
      </c>
      <c r="X6479" t="s">
        <v>8479</v>
      </c>
      <c r="Y6479" t="s">
        <v>3012</v>
      </c>
      <c r="Z6479" t="s">
        <v>3691</v>
      </c>
      <c r="AA6479" t="s">
        <v>18104</v>
      </c>
      <c r="AB6479" t="s">
        <v>18105</v>
      </c>
      <c r="AG6479" t="s">
        <v>18106</v>
      </c>
      <c r="AH6479" s="27" t="s">
        <v>18107</v>
      </c>
      <c r="AI6479" t="s">
        <v>18108</v>
      </c>
      <c r="AJ6479" t="s">
        <v>18109</v>
      </c>
    </row>
    <row r="6480" spans="1:36" ht="17.25" hidden="1" customHeight="1" x14ac:dyDescent="0.2">
      <c r="A6480" s="4" t="s">
        <v>11423</v>
      </c>
      <c r="B6480" t="s">
        <v>8398</v>
      </c>
      <c r="C6480" t="s">
        <v>11424</v>
      </c>
      <c r="E6480" t="s">
        <v>726</v>
      </c>
      <c r="F6480" t="s">
        <v>64</v>
      </c>
      <c r="G6480" s="5">
        <v>188</v>
      </c>
      <c r="H6480" t="s">
        <v>42</v>
      </c>
      <c r="I6480" t="s">
        <v>240</v>
      </c>
      <c r="J6480" t="s">
        <v>559</v>
      </c>
      <c r="N6480" s="6">
        <v>1963</v>
      </c>
      <c r="R6480" s="7">
        <v>40.616689000000001</v>
      </c>
      <c r="S6480" s="7">
        <v>-73.647880000000001</v>
      </c>
      <c r="T6480" t="s">
        <v>46</v>
      </c>
      <c r="U6480" t="s">
        <v>11425</v>
      </c>
      <c r="V6480" t="s">
        <v>3666</v>
      </c>
      <c r="X6480" t="s">
        <v>8437</v>
      </c>
      <c r="Y6480" t="s">
        <v>3012</v>
      </c>
      <c r="Z6480" t="s">
        <v>3691</v>
      </c>
      <c r="AA6480" t="s">
        <v>11426</v>
      </c>
      <c r="AB6480" t="s">
        <v>8811</v>
      </c>
      <c r="AH6480" s="27"/>
      <c r="AI6480" t="s">
        <v>11427</v>
      </c>
      <c r="AJ6480" t="s">
        <v>11429</v>
      </c>
    </row>
    <row r="6481" spans="1:36" ht="17.25" hidden="1" customHeight="1" x14ac:dyDescent="0.2">
      <c r="A6481" s="4" t="s">
        <v>12646</v>
      </c>
      <c r="B6481" t="s">
        <v>8398</v>
      </c>
      <c r="C6481" t="s">
        <v>12647</v>
      </c>
      <c r="E6481" t="s">
        <v>58</v>
      </c>
      <c r="F6481" t="s">
        <v>86</v>
      </c>
      <c r="G6481" s="5">
        <v>82</v>
      </c>
      <c r="H6481" t="s">
        <v>42</v>
      </c>
      <c r="I6481" t="s">
        <v>240</v>
      </c>
      <c r="J6481" t="s">
        <v>559</v>
      </c>
      <c r="N6481" s="6">
        <v>1963</v>
      </c>
      <c r="R6481" s="7">
        <v>38.409999999999997</v>
      </c>
      <c r="S6481" s="7">
        <v>-98.868899999999996</v>
      </c>
      <c r="T6481" t="s">
        <v>46</v>
      </c>
      <c r="U6481" t="s">
        <v>12648</v>
      </c>
      <c r="V6481" t="s">
        <v>12649</v>
      </c>
      <c r="X6481" t="s">
        <v>10380</v>
      </c>
      <c r="Y6481" t="s">
        <v>3012</v>
      </c>
      <c r="Z6481" t="s">
        <v>3691</v>
      </c>
      <c r="AA6481" t="s">
        <v>12650</v>
      </c>
      <c r="AB6481" t="s">
        <v>8595</v>
      </c>
      <c r="AG6481" t="s">
        <v>12651</v>
      </c>
      <c r="AH6481" s="6">
        <v>14319</v>
      </c>
      <c r="AI6481" t="s">
        <v>12652</v>
      </c>
      <c r="AJ6481" t="s">
        <v>12653</v>
      </c>
    </row>
    <row r="6482" spans="1:36" ht="17.25" hidden="1" customHeight="1" x14ac:dyDescent="0.2">
      <c r="A6482" s="4" t="s">
        <v>18116</v>
      </c>
      <c r="B6482" t="s">
        <v>8398</v>
      </c>
      <c r="C6482" t="s">
        <v>18117</v>
      </c>
      <c r="E6482" t="s">
        <v>565</v>
      </c>
      <c r="F6482" t="s">
        <v>86</v>
      </c>
      <c r="G6482" s="5">
        <v>619</v>
      </c>
      <c r="H6482" t="s">
        <v>42</v>
      </c>
      <c r="I6482" t="s">
        <v>43</v>
      </c>
      <c r="J6482" t="s">
        <v>559</v>
      </c>
      <c r="N6482" s="6">
        <v>2003</v>
      </c>
      <c r="R6482" s="7">
        <v>39.393099999999997</v>
      </c>
      <c r="S6482" s="7">
        <v>-87.510800000000003</v>
      </c>
      <c r="T6482" t="s">
        <v>46</v>
      </c>
      <c r="U6482" t="s">
        <v>18118</v>
      </c>
      <c r="V6482" t="s">
        <v>18119</v>
      </c>
      <c r="X6482" t="s">
        <v>8422</v>
      </c>
      <c r="Y6482" t="s">
        <v>3012</v>
      </c>
      <c r="Z6482" t="s">
        <v>3691</v>
      </c>
      <c r="AA6482" t="s">
        <v>18120</v>
      </c>
      <c r="AB6482" t="s">
        <v>18121</v>
      </c>
      <c r="AG6482" t="s">
        <v>18122</v>
      </c>
      <c r="AH6482" s="27" t="s">
        <v>18123</v>
      </c>
      <c r="AI6482" t="s">
        <v>18124</v>
      </c>
      <c r="AJ6482" t="s">
        <v>18125</v>
      </c>
    </row>
    <row r="6483" spans="1:36" ht="17.25" hidden="1" customHeight="1" x14ac:dyDescent="0.2">
      <c r="A6483" s="4" t="s">
        <v>18126</v>
      </c>
      <c r="B6483" t="s">
        <v>8398</v>
      </c>
      <c r="C6483" t="s">
        <v>18127</v>
      </c>
      <c r="E6483" t="s">
        <v>565</v>
      </c>
      <c r="F6483" t="s">
        <v>86</v>
      </c>
      <c r="G6483" s="5">
        <v>126</v>
      </c>
      <c r="H6483" t="s">
        <v>42</v>
      </c>
      <c r="I6483" t="s">
        <v>43</v>
      </c>
      <c r="J6483" t="s">
        <v>44</v>
      </c>
      <c r="N6483" s="27">
        <v>1993</v>
      </c>
      <c r="R6483" s="7">
        <v>48.990499999999997</v>
      </c>
      <c r="S6483" s="7">
        <v>-122.27330000000001</v>
      </c>
      <c r="T6483" t="s">
        <v>46</v>
      </c>
      <c r="U6483" t="s">
        <v>18128</v>
      </c>
      <c r="V6483" t="s">
        <v>11780</v>
      </c>
      <c r="X6483" t="s">
        <v>8446</v>
      </c>
      <c r="Y6483" t="s">
        <v>3012</v>
      </c>
      <c r="Z6483" t="s">
        <v>3691</v>
      </c>
      <c r="AA6483" t="s">
        <v>18129</v>
      </c>
      <c r="AB6483" t="s">
        <v>9176</v>
      </c>
      <c r="AH6483" s="27"/>
      <c r="AI6483" t="s">
        <v>18130</v>
      </c>
      <c r="AJ6483" t="s">
        <v>18131</v>
      </c>
    </row>
    <row r="6484" spans="1:36" ht="17.25" hidden="1" customHeight="1" x14ac:dyDescent="0.2">
      <c r="A6484" s="4" t="s">
        <v>18132</v>
      </c>
      <c r="B6484" t="s">
        <v>8398</v>
      </c>
      <c r="C6484" t="s">
        <v>18133</v>
      </c>
      <c r="E6484" t="s">
        <v>40</v>
      </c>
      <c r="F6484" t="s">
        <v>86</v>
      </c>
      <c r="G6484" s="5">
        <v>85</v>
      </c>
      <c r="H6484" t="s">
        <v>42</v>
      </c>
      <c r="I6484" t="s">
        <v>65</v>
      </c>
      <c r="J6484" t="s">
        <v>559</v>
      </c>
      <c r="N6484" s="6">
        <v>2002</v>
      </c>
      <c r="R6484" s="7">
        <v>42.167000000000002</v>
      </c>
      <c r="S6484" s="7">
        <v>-83.531800000000004</v>
      </c>
      <c r="T6484" t="s">
        <v>46</v>
      </c>
      <c r="U6484" t="s">
        <v>18134</v>
      </c>
      <c r="V6484" t="s">
        <v>9421</v>
      </c>
      <c r="X6484" t="s">
        <v>8402</v>
      </c>
      <c r="Y6484" t="s">
        <v>3012</v>
      </c>
      <c r="Z6484" t="s">
        <v>3691</v>
      </c>
      <c r="AA6484" t="s">
        <v>18135</v>
      </c>
      <c r="AB6484" t="s">
        <v>8690</v>
      </c>
      <c r="AG6484" t="s">
        <v>18136</v>
      </c>
      <c r="AH6484" s="6">
        <v>27106</v>
      </c>
      <c r="AI6484" t="s">
        <v>18137</v>
      </c>
      <c r="AJ6484" t="s">
        <v>18138</v>
      </c>
    </row>
    <row r="6485" spans="1:36" ht="17.25" hidden="1" customHeight="1" x14ac:dyDescent="0.2">
      <c r="A6485" s="4" t="s">
        <v>18132</v>
      </c>
      <c r="B6485" t="s">
        <v>8398</v>
      </c>
      <c r="C6485" t="s">
        <v>18133</v>
      </c>
      <c r="E6485" t="s">
        <v>56</v>
      </c>
      <c r="F6485" t="s">
        <v>86</v>
      </c>
      <c r="G6485" s="5">
        <v>85</v>
      </c>
      <c r="H6485" t="s">
        <v>42</v>
      </c>
      <c r="I6485" t="s">
        <v>65</v>
      </c>
      <c r="J6485" t="s">
        <v>559</v>
      </c>
      <c r="N6485" s="6">
        <v>2002</v>
      </c>
      <c r="R6485" s="7">
        <v>42.167000000000002</v>
      </c>
      <c r="S6485" s="7">
        <v>-83.531800000000004</v>
      </c>
      <c r="T6485" t="s">
        <v>46</v>
      </c>
      <c r="U6485" t="s">
        <v>18134</v>
      </c>
      <c r="V6485" t="s">
        <v>9421</v>
      </c>
      <c r="X6485" t="s">
        <v>8402</v>
      </c>
      <c r="Y6485" t="s">
        <v>3012</v>
      </c>
      <c r="Z6485" t="s">
        <v>3691</v>
      </c>
      <c r="AA6485" t="s">
        <v>18135</v>
      </c>
      <c r="AB6485" t="s">
        <v>8503</v>
      </c>
      <c r="AG6485" t="s">
        <v>18136</v>
      </c>
      <c r="AH6485" s="6">
        <v>27107</v>
      </c>
      <c r="AI6485" t="s">
        <v>18137</v>
      </c>
      <c r="AJ6485" t="s">
        <v>18139</v>
      </c>
    </row>
    <row r="6486" spans="1:36" ht="17.25" hidden="1" customHeight="1" x14ac:dyDescent="0.2">
      <c r="A6486" s="4" t="s">
        <v>18132</v>
      </c>
      <c r="B6486" t="s">
        <v>8398</v>
      </c>
      <c r="C6486" t="s">
        <v>18133</v>
      </c>
      <c r="E6486" t="s">
        <v>58</v>
      </c>
      <c r="F6486" t="s">
        <v>86</v>
      </c>
      <c r="G6486" s="5">
        <v>85</v>
      </c>
      <c r="H6486" t="s">
        <v>42</v>
      </c>
      <c r="I6486" t="s">
        <v>65</v>
      </c>
      <c r="J6486" t="s">
        <v>559</v>
      </c>
      <c r="N6486" s="6">
        <v>2002</v>
      </c>
      <c r="R6486" s="7">
        <v>42.167000000000002</v>
      </c>
      <c r="S6486" s="7">
        <v>-83.531800000000004</v>
      </c>
      <c r="T6486" t="s">
        <v>46</v>
      </c>
      <c r="U6486" t="s">
        <v>18134</v>
      </c>
      <c r="V6486" t="s">
        <v>9421</v>
      </c>
      <c r="X6486" t="s">
        <v>8402</v>
      </c>
      <c r="Y6486" t="s">
        <v>3012</v>
      </c>
      <c r="Z6486" t="s">
        <v>3691</v>
      </c>
      <c r="AA6486" t="s">
        <v>18135</v>
      </c>
      <c r="AB6486" t="s">
        <v>8595</v>
      </c>
      <c r="AG6486" t="s">
        <v>18136</v>
      </c>
      <c r="AH6486" s="6">
        <v>27108</v>
      </c>
      <c r="AI6486" t="s">
        <v>18137</v>
      </c>
      <c r="AJ6486" t="s">
        <v>18140</v>
      </c>
    </row>
    <row r="6487" spans="1:36" ht="17.25" hidden="1" customHeight="1" x14ac:dyDescent="0.2">
      <c r="A6487" s="4" t="s">
        <v>18132</v>
      </c>
      <c r="B6487" t="s">
        <v>8398</v>
      </c>
      <c r="C6487" t="s">
        <v>18133</v>
      </c>
      <c r="E6487" t="s">
        <v>191</v>
      </c>
      <c r="F6487" t="s">
        <v>86</v>
      </c>
      <c r="G6487" s="5">
        <v>85</v>
      </c>
      <c r="H6487" t="s">
        <v>42</v>
      </c>
      <c r="I6487" t="s">
        <v>65</v>
      </c>
      <c r="J6487" t="s">
        <v>559</v>
      </c>
      <c r="N6487" s="6">
        <v>2002</v>
      </c>
      <c r="R6487" s="7">
        <v>42.167000000000002</v>
      </c>
      <c r="S6487" s="7">
        <v>-83.531800000000004</v>
      </c>
      <c r="T6487" t="s">
        <v>46</v>
      </c>
      <c r="U6487" t="s">
        <v>18134</v>
      </c>
      <c r="V6487" t="s">
        <v>9421</v>
      </c>
      <c r="X6487" t="s">
        <v>8402</v>
      </c>
      <c r="Y6487" t="s">
        <v>3012</v>
      </c>
      <c r="Z6487" t="s">
        <v>3691</v>
      </c>
      <c r="AA6487" t="s">
        <v>18135</v>
      </c>
      <c r="AB6487" t="s">
        <v>8414</v>
      </c>
      <c r="AG6487" t="s">
        <v>18136</v>
      </c>
      <c r="AH6487" s="6">
        <v>27109</v>
      </c>
      <c r="AI6487" t="s">
        <v>18137</v>
      </c>
      <c r="AJ6487" t="s">
        <v>18141</v>
      </c>
    </row>
    <row r="6488" spans="1:36" ht="17.25" hidden="1" customHeight="1" x14ac:dyDescent="0.2">
      <c r="A6488" s="4" t="s">
        <v>18142</v>
      </c>
      <c r="B6488" t="s">
        <v>8398</v>
      </c>
      <c r="C6488" t="s">
        <v>18143</v>
      </c>
      <c r="E6488" t="s">
        <v>18144</v>
      </c>
      <c r="F6488" t="s">
        <v>64</v>
      </c>
      <c r="G6488" s="5">
        <v>74</v>
      </c>
      <c r="H6488" t="s">
        <v>857</v>
      </c>
      <c r="I6488" t="s">
        <v>65</v>
      </c>
      <c r="J6488" t="s">
        <v>559</v>
      </c>
      <c r="N6488" s="6">
        <v>1991</v>
      </c>
      <c r="R6488" s="7">
        <v>36.137500000000003</v>
      </c>
      <c r="S6488" s="7">
        <v>-115.0339</v>
      </c>
      <c r="T6488" t="s">
        <v>46</v>
      </c>
      <c r="U6488" t="s">
        <v>8815</v>
      </c>
      <c r="V6488" t="s">
        <v>8816</v>
      </c>
      <c r="X6488" t="s">
        <v>8817</v>
      </c>
      <c r="Y6488" t="s">
        <v>3012</v>
      </c>
      <c r="Z6488" t="s">
        <v>3691</v>
      </c>
      <c r="AA6488" t="s">
        <v>18145</v>
      </c>
      <c r="AB6488" t="s">
        <v>18146</v>
      </c>
      <c r="AG6488" t="s">
        <v>18147</v>
      </c>
      <c r="AH6488" s="6">
        <v>14602</v>
      </c>
      <c r="AI6488" t="s">
        <v>18148</v>
      </c>
      <c r="AJ6488" t="s">
        <v>18149</v>
      </c>
    </row>
    <row r="6489" spans="1:36" ht="17.25" hidden="1" customHeight="1" x14ac:dyDescent="0.2">
      <c r="A6489" s="4" t="s">
        <v>18142</v>
      </c>
      <c r="B6489" t="s">
        <v>8398</v>
      </c>
      <c r="C6489" t="s">
        <v>18143</v>
      </c>
      <c r="E6489" t="s">
        <v>18150</v>
      </c>
      <c r="F6489" t="s">
        <v>64</v>
      </c>
      <c r="G6489" s="5">
        <v>74</v>
      </c>
      <c r="H6489" t="s">
        <v>857</v>
      </c>
      <c r="I6489" t="s">
        <v>65</v>
      </c>
      <c r="J6489" t="s">
        <v>559</v>
      </c>
      <c r="N6489" s="24">
        <v>1991</v>
      </c>
      <c r="R6489" s="7">
        <v>36.137500000000003</v>
      </c>
      <c r="S6489" s="7">
        <v>-115.0339</v>
      </c>
      <c r="T6489" t="s">
        <v>46</v>
      </c>
      <c r="U6489" t="s">
        <v>8815</v>
      </c>
      <c r="V6489" t="s">
        <v>8816</v>
      </c>
      <c r="X6489" t="s">
        <v>8817</v>
      </c>
      <c r="Y6489" t="s">
        <v>3012</v>
      </c>
      <c r="Z6489" t="s">
        <v>3691</v>
      </c>
      <c r="AA6489" t="s">
        <v>18145</v>
      </c>
      <c r="AB6489" t="s">
        <v>18151</v>
      </c>
      <c r="AG6489" t="s">
        <v>18147</v>
      </c>
      <c r="AH6489" s="24">
        <v>14603</v>
      </c>
      <c r="AI6489" t="s">
        <v>18148</v>
      </c>
      <c r="AJ6489" t="s">
        <v>18152</v>
      </c>
    </row>
    <row r="6490" spans="1:36" ht="17.25" hidden="1" customHeight="1" x14ac:dyDescent="0.2">
      <c r="A6490" s="4" t="s">
        <v>18142</v>
      </c>
      <c r="B6490" t="s">
        <v>8398</v>
      </c>
      <c r="C6490" t="s">
        <v>18143</v>
      </c>
      <c r="E6490" t="s">
        <v>18153</v>
      </c>
      <c r="F6490" t="s">
        <v>64</v>
      </c>
      <c r="G6490" s="5">
        <v>74</v>
      </c>
      <c r="H6490" t="s">
        <v>857</v>
      </c>
      <c r="I6490" t="s">
        <v>65</v>
      </c>
      <c r="J6490" t="s">
        <v>559</v>
      </c>
      <c r="N6490" s="24">
        <v>1991</v>
      </c>
      <c r="R6490" s="7">
        <v>36.137500000000003</v>
      </c>
      <c r="S6490" s="7">
        <v>-115.0339</v>
      </c>
      <c r="T6490" t="s">
        <v>46</v>
      </c>
      <c r="U6490" t="s">
        <v>8815</v>
      </c>
      <c r="V6490" t="s">
        <v>8816</v>
      </c>
      <c r="X6490" t="s">
        <v>8817</v>
      </c>
      <c r="Y6490" t="s">
        <v>3012</v>
      </c>
      <c r="Z6490" t="s">
        <v>3691</v>
      </c>
      <c r="AA6490" t="s">
        <v>18145</v>
      </c>
      <c r="AB6490" t="s">
        <v>18154</v>
      </c>
      <c r="AG6490" t="s">
        <v>18147</v>
      </c>
      <c r="AH6490" s="24">
        <v>14604</v>
      </c>
      <c r="AI6490" t="s">
        <v>18148</v>
      </c>
      <c r="AJ6490" t="s">
        <v>18155</v>
      </c>
    </row>
    <row r="6491" spans="1:36" ht="17.25" hidden="1" customHeight="1" x14ac:dyDescent="0.2">
      <c r="A6491" s="4" t="s">
        <v>18156</v>
      </c>
      <c r="B6491" t="s">
        <v>8398</v>
      </c>
      <c r="C6491" t="s">
        <v>18157</v>
      </c>
      <c r="E6491" t="s">
        <v>8444</v>
      </c>
      <c r="F6491" t="s">
        <v>86</v>
      </c>
      <c r="G6491" s="5">
        <v>61</v>
      </c>
      <c r="H6491" t="s">
        <v>42</v>
      </c>
      <c r="I6491" t="s">
        <v>65</v>
      </c>
      <c r="J6491" t="s">
        <v>559</v>
      </c>
      <c r="N6491" s="24">
        <v>2002</v>
      </c>
      <c r="R6491" s="7">
        <v>32.9285</v>
      </c>
      <c r="S6491" s="7">
        <v>-111.5899</v>
      </c>
      <c r="T6491" t="s">
        <v>46</v>
      </c>
      <c r="U6491" t="s">
        <v>11284</v>
      </c>
      <c r="V6491" t="s">
        <v>10724</v>
      </c>
      <c r="X6491" t="s">
        <v>8540</v>
      </c>
      <c r="Y6491" t="s">
        <v>3012</v>
      </c>
      <c r="Z6491" t="s">
        <v>3691</v>
      </c>
      <c r="AA6491" t="s">
        <v>18158</v>
      </c>
      <c r="AB6491" t="s">
        <v>8449</v>
      </c>
      <c r="AG6491" t="s">
        <v>18159</v>
      </c>
      <c r="AH6491" s="24">
        <v>26591</v>
      </c>
      <c r="AI6491" t="s">
        <v>18160</v>
      </c>
      <c r="AJ6491" t="s">
        <v>18161</v>
      </c>
    </row>
    <row r="6492" spans="1:36" ht="17.25" hidden="1" customHeight="1" x14ac:dyDescent="0.2">
      <c r="A6492" s="4" t="s">
        <v>18156</v>
      </c>
      <c r="B6492" t="s">
        <v>8398</v>
      </c>
      <c r="C6492" t="s">
        <v>18157</v>
      </c>
      <c r="E6492" t="s">
        <v>18162</v>
      </c>
      <c r="F6492" t="s">
        <v>86</v>
      </c>
      <c r="G6492" s="5">
        <v>61</v>
      </c>
      <c r="H6492" t="s">
        <v>42</v>
      </c>
      <c r="I6492" t="s">
        <v>65</v>
      </c>
      <c r="J6492" t="s">
        <v>559</v>
      </c>
      <c r="N6492" s="24">
        <v>2002</v>
      </c>
      <c r="R6492" s="7">
        <v>32.9285</v>
      </c>
      <c r="S6492" s="7">
        <v>-111.5899</v>
      </c>
      <c r="T6492" t="s">
        <v>46</v>
      </c>
      <c r="U6492" t="s">
        <v>11284</v>
      </c>
      <c r="V6492" t="s">
        <v>10724</v>
      </c>
      <c r="X6492" t="s">
        <v>8540</v>
      </c>
      <c r="Y6492" t="s">
        <v>3012</v>
      </c>
      <c r="Z6492" t="s">
        <v>3691</v>
      </c>
      <c r="AA6492" t="s">
        <v>18158</v>
      </c>
      <c r="AB6492" t="s">
        <v>18163</v>
      </c>
      <c r="AG6492" t="s">
        <v>18159</v>
      </c>
      <c r="AH6492" s="24">
        <v>26600</v>
      </c>
      <c r="AI6492" t="s">
        <v>18160</v>
      </c>
      <c r="AJ6492" t="s">
        <v>18164</v>
      </c>
    </row>
    <row r="6493" spans="1:36" ht="17.25" hidden="1" customHeight="1" x14ac:dyDescent="0.2">
      <c r="A6493" s="4" t="s">
        <v>18156</v>
      </c>
      <c r="B6493" t="s">
        <v>8398</v>
      </c>
      <c r="C6493" t="s">
        <v>18157</v>
      </c>
      <c r="E6493" t="s">
        <v>8453</v>
      </c>
      <c r="F6493" t="s">
        <v>86</v>
      </c>
      <c r="G6493" s="5">
        <v>61</v>
      </c>
      <c r="H6493" t="s">
        <v>42</v>
      </c>
      <c r="I6493" t="s">
        <v>65</v>
      </c>
      <c r="J6493" t="s">
        <v>559</v>
      </c>
      <c r="N6493" s="24">
        <v>2002</v>
      </c>
      <c r="R6493" s="7">
        <v>32.9285</v>
      </c>
      <c r="S6493" s="7">
        <v>-111.5899</v>
      </c>
      <c r="T6493" t="s">
        <v>46</v>
      </c>
      <c r="U6493" t="s">
        <v>11284</v>
      </c>
      <c r="V6493" t="s">
        <v>10724</v>
      </c>
      <c r="X6493" t="s">
        <v>8540</v>
      </c>
      <c r="Y6493" t="s">
        <v>3012</v>
      </c>
      <c r="Z6493" t="s">
        <v>3691</v>
      </c>
      <c r="AA6493" t="s">
        <v>18158</v>
      </c>
      <c r="AB6493" t="s">
        <v>8454</v>
      </c>
      <c r="AG6493" t="s">
        <v>18159</v>
      </c>
      <c r="AH6493" s="24">
        <v>26592</v>
      </c>
      <c r="AI6493" t="s">
        <v>18160</v>
      </c>
      <c r="AJ6493" t="s">
        <v>18165</v>
      </c>
    </row>
    <row r="6494" spans="1:36" ht="17.25" hidden="1" customHeight="1" x14ac:dyDescent="0.2">
      <c r="A6494" s="4" t="s">
        <v>18156</v>
      </c>
      <c r="B6494" t="s">
        <v>8398</v>
      </c>
      <c r="C6494" t="s">
        <v>18157</v>
      </c>
      <c r="E6494" t="s">
        <v>8456</v>
      </c>
      <c r="F6494" t="s">
        <v>86</v>
      </c>
      <c r="G6494" s="5">
        <v>61</v>
      </c>
      <c r="H6494" t="s">
        <v>42</v>
      </c>
      <c r="I6494" t="s">
        <v>65</v>
      </c>
      <c r="J6494" t="s">
        <v>559</v>
      </c>
      <c r="N6494" s="24">
        <v>2002</v>
      </c>
      <c r="R6494" s="7">
        <v>32.9285</v>
      </c>
      <c r="S6494" s="7">
        <v>-111.5899</v>
      </c>
      <c r="T6494" t="s">
        <v>46</v>
      </c>
      <c r="U6494" t="s">
        <v>11284</v>
      </c>
      <c r="V6494" t="s">
        <v>10724</v>
      </c>
      <c r="X6494" t="s">
        <v>8540</v>
      </c>
      <c r="Y6494" t="s">
        <v>3012</v>
      </c>
      <c r="Z6494" t="s">
        <v>3691</v>
      </c>
      <c r="AA6494" t="s">
        <v>18158</v>
      </c>
      <c r="AB6494" t="s">
        <v>8457</v>
      </c>
      <c r="AG6494" t="s">
        <v>18159</v>
      </c>
      <c r="AH6494" s="24">
        <v>26593</v>
      </c>
      <c r="AI6494" t="s">
        <v>18160</v>
      </c>
      <c r="AJ6494" t="s">
        <v>18166</v>
      </c>
    </row>
    <row r="6495" spans="1:36" ht="17.25" hidden="1" customHeight="1" x14ac:dyDescent="0.2">
      <c r="A6495" s="4" t="s">
        <v>18156</v>
      </c>
      <c r="B6495" t="s">
        <v>8398</v>
      </c>
      <c r="C6495" t="s">
        <v>18157</v>
      </c>
      <c r="E6495" t="s">
        <v>8459</v>
      </c>
      <c r="F6495" t="s">
        <v>86</v>
      </c>
      <c r="G6495" s="5">
        <v>61</v>
      </c>
      <c r="H6495" t="s">
        <v>42</v>
      </c>
      <c r="I6495" t="s">
        <v>65</v>
      </c>
      <c r="J6495" t="s">
        <v>559</v>
      </c>
      <c r="N6495" s="24">
        <v>2002</v>
      </c>
      <c r="R6495" s="7">
        <v>32.9285</v>
      </c>
      <c r="S6495" s="7">
        <v>-111.5899</v>
      </c>
      <c r="T6495" t="s">
        <v>46</v>
      </c>
      <c r="U6495" t="s">
        <v>11284</v>
      </c>
      <c r="V6495" t="s">
        <v>10724</v>
      </c>
      <c r="X6495" t="s">
        <v>8540</v>
      </c>
      <c r="Y6495" t="s">
        <v>3012</v>
      </c>
      <c r="Z6495" t="s">
        <v>3691</v>
      </c>
      <c r="AA6495" t="s">
        <v>18158</v>
      </c>
      <c r="AB6495" t="s">
        <v>8460</v>
      </c>
      <c r="AG6495" t="s">
        <v>18159</v>
      </c>
      <c r="AH6495" s="24">
        <v>26594</v>
      </c>
      <c r="AI6495" t="s">
        <v>18160</v>
      </c>
      <c r="AJ6495" t="s">
        <v>18167</v>
      </c>
    </row>
    <row r="6496" spans="1:36" ht="17.25" hidden="1" customHeight="1" x14ac:dyDescent="0.2">
      <c r="A6496" s="4" t="s">
        <v>18156</v>
      </c>
      <c r="B6496" t="s">
        <v>8398</v>
      </c>
      <c r="C6496" t="s">
        <v>18157</v>
      </c>
      <c r="E6496" t="s">
        <v>8462</v>
      </c>
      <c r="F6496" t="s">
        <v>86</v>
      </c>
      <c r="G6496" s="5">
        <v>61</v>
      </c>
      <c r="H6496" t="s">
        <v>42</v>
      </c>
      <c r="I6496" t="s">
        <v>65</v>
      </c>
      <c r="J6496" t="s">
        <v>559</v>
      </c>
      <c r="N6496" s="24">
        <v>2002</v>
      </c>
      <c r="R6496" s="7">
        <v>32.9285</v>
      </c>
      <c r="S6496" s="7">
        <v>-111.5899</v>
      </c>
      <c r="T6496" t="s">
        <v>46</v>
      </c>
      <c r="U6496" t="s">
        <v>11284</v>
      </c>
      <c r="V6496" t="s">
        <v>10724</v>
      </c>
      <c r="X6496" t="s">
        <v>8540</v>
      </c>
      <c r="Y6496" t="s">
        <v>3012</v>
      </c>
      <c r="Z6496" t="s">
        <v>3691</v>
      </c>
      <c r="AA6496" t="s">
        <v>18158</v>
      </c>
      <c r="AB6496" t="s">
        <v>8463</v>
      </c>
      <c r="AG6496" t="s">
        <v>18159</v>
      </c>
      <c r="AH6496" s="24">
        <v>26595</v>
      </c>
      <c r="AI6496" t="s">
        <v>18160</v>
      </c>
      <c r="AJ6496" t="s">
        <v>18168</v>
      </c>
    </row>
    <row r="6497" spans="1:36" ht="17.25" hidden="1" customHeight="1" x14ac:dyDescent="0.2">
      <c r="A6497" s="4" t="s">
        <v>18156</v>
      </c>
      <c r="B6497" t="s">
        <v>8398</v>
      </c>
      <c r="C6497" t="s">
        <v>18157</v>
      </c>
      <c r="E6497" t="s">
        <v>8465</v>
      </c>
      <c r="F6497" t="s">
        <v>86</v>
      </c>
      <c r="G6497" s="5">
        <v>61</v>
      </c>
      <c r="H6497" t="s">
        <v>42</v>
      </c>
      <c r="I6497" t="s">
        <v>65</v>
      </c>
      <c r="J6497" t="s">
        <v>559</v>
      </c>
      <c r="N6497" s="24">
        <v>2002</v>
      </c>
      <c r="R6497" s="7">
        <v>32.9285</v>
      </c>
      <c r="S6497" s="7">
        <v>-111.5899</v>
      </c>
      <c r="T6497" t="s">
        <v>46</v>
      </c>
      <c r="U6497" t="s">
        <v>11284</v>
      </c>
      <c r="V6497" t="s">
        <v>10724</v>
      </c>
      <c r="X6497" t="s">
        <v>8540</v>
      </c>
      <c r="Y6497" t="s">
        <v>3012</v>
      </c>
      <c r="Z6497" t="s">
        <v>3691</v>
      </c>
      <c r="AA6497" t="s">
        <v>18158</v>
      </c>
      <c r="AB6497" t="s">
        <v>8466</v>
      </c>
      <c r="AG6497" t="s">
        <v>18159</v>
      </c>
      <c r="AH6497" s="24">
        <v>26596</v>
      </c>
      <c r="AI6497" t="s">
        <v>18160</v>
      </c>
      <c r="AJ6497" t="s">
        <v>18169</v>
      </c>
    </row>
    <row r="6498" spans="1:36" ht="17.25" hidden="1" customHeight="1" x14ac:dyDescent="0.2">
      <c r="A6498" s="4" t="s">
        <v>18156</v>
      </c>
      <c r="B6498" t="s">
        <v>8398</v>
      </c>
      <c r="C6498" t="s">
        <v>18157</v>
      </c>
      <c r="E6498" t="s">
        <v>8468</v>
      </c>
      <c r="F6498" t="s">
        <v>86</v>
      </c>
      <c r="G6498" s="5">
        <v>61</v>
      </c>
      <c r="H6498" t="s">
        <v>42</v>
      </c>
      <c r="I6498" t="s">
        <v>65</v>
      </c>
      <c r="J6498" t="s">
        <v>559</v>
      </c>
      <c r="N6498" s="24">
        <v>2002</v>
      </c>
      <c r="R6498" s="7">
        <v>32.9285</v>
      </c>
      <c r="S6498" s="7">
        <v>-111.5899</v>
      </c>
      <c r="T6498" t="s">
        <v>46</v>
      </c>
      <c r="U6498" t="s">
        <v>11284</v>
      </c>
      <c r="V6498" t="s">
        <v>10724</v>
      </c>
      <c r="X6498" t="s">
        <v>8540</v>
      </c>
      <c r="Y6498" t="s">
        <v>3012</v>
      </c>
      <c r="Z6498" t="s">
        <v>3691</v>
      </c>
      <c r="AA6498" t="s">
        <v>18158</v>
      </c>
      <c r="AB6498" t="s">
        <v>8469</v>
      </c>
      <c r="AG6498" t="s">
        <v>18159</v>
      </c>
      <c r="AH6498" s="24">
        <v>26597</v>
      </c>
      <c r="AI6498" t="s">
        <v>18160</v>
      </c>
      <c r="AJ6498" t="s">
        <v>18170</v>
      </c>
    </row>
    <row r="6499" spans="1:36" ht="17.25" hidden="1" customHeight="1" x14ac:dyDescent="0.2">
      <c r="A6499" s="4" t="s">
        <v>18156</v>
      </c>
      <c r="B6499" t="s">
        <v>8398</v>
      </c>
      <c r="C6499" t="s">
        <v>18157</v>
      </c>
      <c r="E6499" t="s">
        <v>8471</v>
      </c>
      <c r="F6499" t="s">
        <v>86</v>
      </c>
      <c r="G6499" s="5">
        <v>61</v>
      </c>
      <c r="H6499" t="s">
        <v>42</v>
      </c>
      <c r="I6499" t="s">
        <v>65</v>
      </c>
      <c r="J6499" t="s">
        <v>559</v>
      </c>
      <c r="N6499" s="6">
        <v>2002</v>
      </c>
      <c r="R6499" s="7">
        <v>32.9285</v>
      </c>
      <c r="S6499" s="7">
        <v>-111.5899</v>
      </c>
      <c r="T6499" t="s">
        <v>46</v>
      </c>
      <c r="U6499" t="s">
        <v>11284</v>
      </c>
      <c r="V6499" t="s">
        <v>10724</v>
      </c>
      <c r="X6499" t="s">
        <v>8540</v>
      </c>
      <c r="Y6499" t="s">
        <v>3012</v>
      </c>
      <c r="Z6499" t="s">
        <v>3691</v>
      </c>
      <c r="AA6499" t="s">
        <v>18158</v>
      </c>
      <c r="AB6499" t="s">
        <v>8472</v>
      </c>
      <c r="AG6499" t="s">
        <v>18159</v>
      </c>
      <c r="AH6499" s="24">
        <v>26598</v>
      </c>
      <c r="AI6499" t="s">
        <v>18160</v>
      </c>
      <c r="AJ6499" t="s">
        <v>18171</v>
      </c>
    </row>
    <row r="6500" spans="1:36" ht="17.25" hidden="1" customHeight="1" x14ac:dyDescent="0.2">
      <c r="A6500" s="4" t="s">
        <v>18156</v>
      </c>
      <c r="B6500" t="s">
        <v>8398</v>
      </c>
      <c r="C6500" t="s">
        <v>18157</v>
      </c>
      <c r="E6500" t="s">
        <v>18172</v>
      </c>
      <c r="F6500" t="s">
        <v>86</v>
      </c>
      <c r="G6500" s="5">
        <v>61</v>
      </c>
      <c r="H6500" t="s">
        <v>42</v>
      </c>
      <c r="I6500" t="s">
        <v>65</v>
      </c>
      <c r="J6500" t="s">
        <v>559</v>
      </c>
      <c r="N6500" s="6">
        <v>2002</v>
      </c>
      <c r="R6500" s="7">
        <v>32.9285</v>
      </c>
      <c r="S6500" s="7">
        <v>-111.5899</v>
      </c>
      <c r="T6500" t="s">
        <v>46</v>
      </c>
      <c r="U6500" t="s">
        <v>11284</v>
      </c>
      <c r="V6500" t="s">
        <v>10724</v>
      </c>
      <c r="X6500" t="s">
        <v>8540</v>
      </c>
      <c r="Y6500" t="s">
        <v>3012</v>
      </c>
      <c r="Z6500" t="s">
        <v>3691</v>
      </c>
      <c r="AA6500" t="s">
        <v>18158</v>
      </c>
      <c r="AB6500" t="s">
        <v>18173</v>
      </c>
      <c r="AG6500" t="s">
        <v>18159</v>
      </c>
      <c r="AH6500" s="24">
        <v>26599</v>
      </c>
      <c r="AI6500" t="s">
        <v>18160</v>
      </c>
      <c r="AJ6500" t="s">
        <v>18174</v>
      </c>
    </row>
    <row r="6501" spans="1:36" ht="17.25" hidden="1" customHeight="1" x14ac:dyDescent="0.2">
      <c r="A6501" s="4" t="s">
        <v>18175</v>
      </c>
      <c r="B6501" t="s">
        <v>8398</v>
      </c>
      <c r="C6501" t="s">
        <v>18176</v>
      </c>
      <c r="E6501" t="s">
        <v>565</v>
      </c>
      <c r="F6501" t="s">
        <v>86</v>
      </c>
      <c r="G6501" s="5">
        <v>685</v>
      </c>
      <c r="H6501" t="s">
        <v>42</v>
      </c>
      <c r="I6501" t="s">
        <v>43</v>
      </c>
      <c r="J6501" t="s">
        <v>559</v>
      </c>
      <c r="N6501" s="6">
        <v>2003</v>
      </c>
      <c r="R6501" s="7">
        <v>35.209699999999998</v>
      </c>
      <c r="S6501" s="7">
        <v>-119.58499999999999</v>
      </c>
      <c r="T6501" t="s">
        <v>46</v>
      </c>
      <c r="U6501" t="s">
        <v>15382</v>
      </c>
      <c r="V6501" t="s">
        <v>11665</v>
      </c>
      <c r="X6501" t="s">
        <v>8572</v>
      </c>
      <c r="Y6501" t="s">
        <v>3012</v>
      </c>
      <c r="Z6501" t="s">
        <v>3691</v>
      </c>
      <c r="AA6501" t="s">
        <v>18177</v>
      </c>
      <c r="AB6501" t="s">
        <v>18178</v>
      </c>
      <c r="AG6501" t="s">
        <v>18179</v>
      </c>
      <c r="AH6501" s="8" t="s">
        <v>18180</v>
      </c>
      <c r="AI6501" t="s">
        <v>18181</v>
      </c>
      <c r="AJ6501" t="s">
        <v>18182</v>
      </c>
    </row>
    <row r="6502" spans="1:36" ht="17.25" hidden="1" customHeight="1" x14ac:dyDescent="0.2">
      <c r="A6502" s="4" t="s">
        <v>18183</v>
      </c>
      <c r="B6502" t="s">
        <v>8398</v>
      </c>
      <c r="C6502" t="s">
        <v>18184</v>
      </c>
      <c r="E6502" t="s">
        <v>565</v>
      </c>
      <c r="F6502" t="s">
        <v>86</v>
      </c>
      <c r="G6502" s="5">
        <v>636</v>
      </c>
      <c r="H6502" t="s">
        <v>42</v>
      </c>
      <c r="I6502" t="s">
        <v>43</v>
      </c>
      <c r="J6502" t="s">
        <v>559</v>
      </c>
      <c r="N6502" s="27">
        <v>2001</v>
      </c>
      <c r="R6502" s="7">
        <v>39.053139000000002</v>
      </c>
      <c r="S6502" s="7">
        <v>-121.69589999999999</v>
      </c>
      <c r="T6502" t="s">
        <v>46</v>
      </c>
      <c r="U6502" t="s">
        <v>12723</v>
      </c>
      <c r="V6502" t="s">
        <v>12724</v>
      </c>
      <c r="X6502" t="s">
        <v>8572</v>
      </c>
      <c r="Y6502" t="s">
        <v>3012</v>
      </c>
      <c r="Z6502" t="s">
        <v>3691</v>
      </c>
      <c r="AA6502" t="s">
        <v>18185</v>
      </c>
      <c r="AB6502" t="s">
        <v>14320</v>
      </c>
      <c r="AG6502" t="s">
        <v>18186</v>
      </c>
      <c r="AH6502" s="8" t="s">
        <v>18187</v>
      </c>
      <c r="AI6502" t="s">
        <v>18188</v>
      </c>
      <c r="AJ6502" t="s">
        <v>18189</v>
      </c>
    </row>
    <row r="6503" spans="1:36" ht="17.25" hidden="1" customHeight="1" x14ac:dyDescent="0.2">
      <c r="A6503" s="4" t="s">
        <v>18190</v>
      </c>
      <c r="B6503" t="s">
        <v>8398</v>
      </c>
      <c r="C6503" t="s">
        <v>18191</v>
      </c>
      <c r="E6503" t="s">
        <v>16478</v>
      </c>
      <c r="F6503" t="s">
        <v>64</v>
      </c>
      <c r="G6503" s="5">
        <v>66</v>
      </c>
      <c r="H6503" t="s">
        <v>42</v>
      </c>
      <c r="I6503" t="s">
        <v>65</v>
      </c>
      <c r="J6503" t="s">
        <v>559</v>
      </c>
      <c r="N6503" s="6">
        <v>1980</v>
      </c>
      <c r="R6503" s="7">
        <v>30.376389</v>
      </c>
      <c r="S6503" s="7">
        <v>-83.18056</v>
      </c>
      <c r="T6503" t="s">
        <v>46</v>
      </c>
      <c r="U6503" t="s">
        <v>18192</v>
      </c>
      <c r="V6503" t="s">
        <v>18193</v>
      </c>
      <c r="X6503" t="s">
        <v>8746</v>
      </c>
      <c r="Y6503" t="s">
        <v>3012</v>
      </c>
      <c r="Z6503" t="s">
        <v>3691</v>
      </c>
      <c r="AA6503" t="s">
        <v>18194</v>
      </c>
      <c r="AB6503" t="s">
        <v>18195</v>
      </c>
      <c r="AG6503" t="s">
        <v>18196</v>
      </c>
      <c r="AH6503" s="24">
        <v>20772</v>
      </c>
      <c r="AI6503" t="s">
        <v>18197</v>
      </c>
      <c r="AJ6503" t="s">
        <v>18198</v>
      </c>
    </row>
    <row r="6504" spans="1:36" ht="17.25" hidden="1" customHeight="1" x14ac:dyDescent="0.2">
      <c r="A6504" s="4" t="s">
        <v>18190</v>
      </c>
      <c r="B6504" t="s">
        <v>8398</v>
      </c>
      <c r="C6504" t="s">
        <v>18191</v>
      </c>
      <c r="E6504" t="s">
        <v>18199</v>
      </c>
      <c r="F6504" t="s">
        <v>64</v>
      </c>
      <c r="G6504" s="5">
        <v>66</v>
      </c>
      <c r="H6504" t="s">
        <v>42</v>
      </c>
      <c r="I6504" t="s">
        <v>65</v>
      </c>
      <c r="J6504" t="s">
        <v>559</v>
      </c>
      <c r="N6504" s="6">
        <v>1980</v>
      </c>
      <c r="R6504" s="7">
        <v>30.376389</v>
      </c>
      <c r="S6504" s="7">
        <v>-83.18056</v>
      </c>
      <c r="T6504" t="s">
        <v>46</v>
      </c>
      <c r="U6504" t="s">
        <v>18192</v>
      </c>
      <c r="V6504" t="s">
        <v>18193</v>
      </c>
      <c r="X6504" t="s">
        <v>8746</v>
      </c>
      <c r="Y6504" t="s">
        <v>3012</v>
      </c>
      <c r="Z6504" t="s">
        <v>3691</v>
      </c>
      <c r="AA6504" t="s">
        <v>18194</v>
      </c>
      <c r="AB6504" t="s">
        <v>18200</v>
      </c>
      <c r="AG6504" t="s">
        <v>18196</v>
      </c>
      <c r="AH6504" s="24">
        <v>20774</v>
      </c>
      <c r="AI6504" t="s">
        <v>18197</v>
      </c>
      <c r="AJ6504" t="s">
        <v>18201</v>
      </c>
    </row>
    <row r="6505" spans="1:36" ht="17.25" hidden="1" customHeight="1" x14ac:dyDescent="0.2">
      <c r="A6505" s="4" t="s">
        <v>18202</v>
      </c>
      <c r="B6505" t="s">
        <v>8398</v>
      </c>
      <c r="C6505" t="s">
        <v>18203</v>
      </c>
      <c r="E6505" t="s">
        <v>8712</v>
      </c>
      <c r="F6505" t="s">
        <v>8581</v>
      </c>
      <c r="G6505" s="5">
        <v>143</v>
      </c>
      <c r="H6505" t="s">
        <v>42</v>
      </c>
      <c r="I6505" t="s">
        <v>65</v>
      </c>
      <c r="J6505" t="s">
        <v>44</v>
      </c>
      <c r="N6505" s="6">
        <v>1997</v>
      </c>
      <c r="R6505" s="7">
        <v>29.072800000000001</v>
      </c>
      <c r="S6505" s="7">
        <v>-95.745000000000005</v>
      </c>
      <c r="T6505" t="s">
        <v>46</v>
      </c>
      <c r="U6505" t="s">
        <v>18204</v>
      </c>
      <c r="V6505" t="s">
        <v>9078</v>
      </c>
      <c r="X6505" t="s">
        <v>8584</v>
      </c>
      <c r="Y6505" t="s">
        <v>3012</v>
      </c>
      <c r="Z6505" t="s">
        <v>3691</v>
      </c>
      <c r="AA6505" t="s">
        <v>18205</v>
      </c>
      <c r="AB6505" t="s">
        <v>8716</v>
      </c>
      <c r="AG6505" t="s">
        <v>18206</v>
      </c>
      <c r="AH6505" s="24">
        <v>20803</v>
      </c>
      <c r="AI6505" t="s">
        <v>18207</v>
      </c>
      <c r="AJ6505" t="s">
        <v>18208</v>
      </c>
    </row>
    <row r="6506" spans="1:36" ht="17.25" hidden="1" customHeight="1" x14ac:dyDescent="0.2">
      <c r="A6506" s="4" t="s">
        <v>18202</v>
      </c>
      <c r="B6506" t="s">
        <v>8398</v>
      </c>
      <c r="C6506" t="s">
        <v>18203</v>
      </c>
      <c r="E6506" t="s">
        <v>9340</v>
      </c>
      <c r="F6506" t="s">
        <v>8581</v>
      </c>
      <c r="G6506" s="5">
        <v>143</v>
      </c>
      <c r="H6506" t="s">
        <v>42</v>
      </c>
      <c r="I6506" t="s">
        <v>65</v>
      </c>
      <c r="J6506" t="s">
        <v>44</v>
      </c>
      <c r="N6506" s="6">
        <v>1997</v>
      </c>
      <c r="R6506" s="7">
        <v>29.072800000000001</v>
      </c>
      <c r="S6506" s="7">
        <v>-95.745000000000005</v>
      </c>
      <c r="T6506" t="s">
        <v>46</v>
      </c>
      <c r="U6506" t="s">
        <v>18204</v>
      </c>
      <c r="V6506" t="s">
        <v>9078</v>
      </c>
      <c r="X6506" t="s">
        <v>8584</v>
      </c>
      <c r="Y6506" t="s">
        <v>3012</v>
      </c>
      <c r="Z6506" t="s">
        <v>3691</v>
      </c>
      <c r="AA6506" t="s">
        <v>18205</v>
      </c>
      <c r="AB6506" t="s">
        <v>9344</v>
      </c>
      <c r="AG6506" t="s">
        <v>18206</v>
      </c>
      <c r="AH6506" s="24">
        <v>20804</v>
      </c>
      <c r="AI6506" t="s">
        <v>18207</v>
      </c>
      <c r="AJ6506" t="s">
        <v>18209</v>
      </c>
    </row>
    <row r="6507" spans="1:36" ht="17.25" hidden="1" customHeight="1" x14ac:dyDescent="0.2">
      <c r="A6507" s="4" t="s">
        <v>18202</v>
      </c>
      <c r="B6507" t="s">
        <v>8398</v>
      </c>
      <c r="C6507" t="s">
        <v>18203</v>
      </c>
      <c r="E6507" t="s">
        <v>11658</v>
      </c>
      <c r="F6507" t="s">
        <v>8581</v>
      </c>
      <c r="G6507" s="5">
        <v>143</v>
      </c>
      <c r="H6507" t="s">
        <v>42</v>
      </c>
      <c r="I6507" t="s">
        <v>65</v>
      </c>
      <c r="J6507" t="s">
        <v>44</v>
      </c>
      <c r="N6507" s="6">
        <v>1997</v>
      </c>
      <c r="R6507" s="7">
        <v>29.072800000000001</v>
      </c>
      <c r="S6507" s="7">
        <v>-95.745000000000005</v>
      </c>
      <c r="T6507" t="s">
        <v>46</v>
      </c>
      <c r="U6507" t="s">
        <v>18204</v>
      </c>
      <c r="V6507" t="s">
        <v>9078</v>
      </c>
      <c r="X6507" t="s">
        <v>8584</v>
      </c>
      <c r="Y6507" t="s">
        <v>3012</v>
      </c>
      <c r="Z6507" t="s">
        <v>3691</v>
      </c>
      <c r="AA6507" t="s">
        <v>18205</v>
      </c>
      <c r="AB6507" t="s">
        <v>11659</v>
      </c>
      <c r="AG6507" t="s">
        <v>18206</v>
      </c>
      <c r="AH6507" s="24">
        <v>20805</v>
      </c>
      <c r="AI6507" t="s">
        <v>18207</v>
      </c>
      <c r="AJ6507" t="s">
        <v>18210</v>
      </c>
    </row>
    <row r="6508" spans="1:36" ht="17.25" hidden="1" customHeight="1" x14ac:dyDescent="0.2">
      <c r="A6508" s="4" t="s">
        <v>18202</v>
      </c>
      <c r="B6508" t="s">
        <v>8398</v>
      </c>
      <c r="C6508" t="s">
        <v>18203</v>
      </c>
      <c r="E6508" t="s">
        <v>11923</v>
      </c>
      <c r="F6508" t="s">
        <v>8581</v>
      </c>
      <c r="G6508" s="5">
        <v>143</v>
      </c>
      <c r="H6508" t="s">
        <v>42</v>
      </c>
      <c r="I6508" t="s">
        <v>65</v>
      </c>
      <c r="J6508" t="s">
        <v>44</v>
      </c>
      <c r="N6508" s="6">
        <v>2000</v>
      </c>
      <c r="R6508" s="7">
        <v>29.072800000000001</v>
      </c>
      <c r="S6508" s="7">
        <v>-95.745000000000005</v>
      </c>
      <c r="T6508" t="s">
        <v>46</v>
      </c>
      <c r="U6508" t="s">
        <v>18204</v>
      </c>
      <c r="V6508" t="s">
        <v>9078</v>
      </c>
      <c r="X6508" t="s">
        <v>8584</v>
      </c>
      <c r="Y6508" t="s">
        <v>3012</v>
      </c>
      <c r="Z6508" t="s">
        <v>3691</v>
      </c>
      <c r="AA6508" t="s">
        <v>18205</v>
      </c>
      <c r="AB6508" t="s">
        <v>8586</v>
      </c>
      <c r="AG6508" t="s">
        <v>18206</v>
      </c>
      <c r="AH6508" s="24">
        <v>29085</v>
      </c>
      <c r="AI6508" t="s">
        <v>18207</v>
      </c>
      <c r="AJ6508" t="s">
        <v>18211</v>
      </c>
    </row>
    <row r="6509" spans="1:36" ht="17.25" hidden="1" customHeight="1" x14ac:dyDescent="0.2">
      <c r="A6509" s="4" t="s">
        <v>18212</v>
      </c>
      <c r="B6509" t="s">
        <v>8398</v>
      </c>
      <c r="C6509" t="s">
        <v>18213</v>
      </c>
      <c r="E6509" t="s">
        <v>40</v>
      </c>
      <c r="F6509" t="s">
        <v>64</v>
      </c>
      <c r="G6509" s="5">
        <v>79</v>
      </c>
      <c r="H6509" t="s">
        <v>42</v>
      </c>
      <c r="I6509" t="s">
        <v>65</v>
      </c>
      <c r="J6509" t="s">
        <v>559</v>
      </c>
      <c r="N6509" s="6">
        <v>1974</v>
      </c>
      <c r="R6509" s="7">
        <v>41.672199999999997</v>
      </c>
      <c r="S6509" s="7">
        <v>-93.676900000000003</v>
      </c>
      <c r="T6509" t="s">
        <v>46</v>
      </c>
      <c r="U6509" t="s">
        <v>17073</v>
      </c>
      <c r="V6509" t="s">
        <v>9816</v>
      </c>
      <c r="X6509" t="s">
        <v>8724</v>
      </c>
      <c r="Y6509" t="s">
        <v>3012</v>
      </c>
      <c r="Z6509" t="s">
        <v>3691</v>
      </c>
      <c r="AA6509" t="s">
        <v>18214</v>
      </c>
      <c r="AB6509" t="s">
        <v>8690</v>
      </c>
      <c r="AI6509" t="s">
        <v>18215</v>
      </c>
      <c r="AJ6509" t="s">
        <v>18216</v>
      </c>
    </row>
    <row r="6510" spans="1:36" ht="17.25" hidden="1" customHeight="1" x14ac:dyDescent="0.2">
      <c r="A6510" s="4" t="s">
        <v>18212</v>
      </c>
      <c r="B6510" t="s">
        <v>8398</v>
      </c>
      <c r="C6510" t="s">
        <v>18213</v>
      </c>
      <c r="E6510" t="s">
        <v>56</v>
      </c>
      <c r="F6510" t="s">
        <v>64</v>
      </c>
      <c r="G6510" s="5">
        <v>79</v>
      </c>
      <c r="H6510" t="s">
        <v>42</v>
      </c>
      <c r="I6510" t="s">
        <v>65</v>
      </c>
      <c r="J6510" t="s">
        <v>559</v>
      </c>
      <c r="N6510" s="6">
        <v>1974</v>
      </c>
      <c r="R6510" s="7">
        <v>41.672199999999997</v>
      </c>
      <c r="S6510" s="7">
        <v>-93.676900000000003</v>
      </c>
      <c r="T6510" t="s">
        <v>46</v>
      </c>
      <c r="U6510" t="s">
        <v>17073</v>
      </c>
      <c r="V6510" t="s">
        <v>9816</v>
      </c>
      <c r="X6510" t="s">
        <v>8724</v>
      </c>
      <c r="Y6510" t="s">
        <v>3012</v>
      </c>
      <c r="Z6510" t="s">
        <v>3691</v>
      </c>
      <c r="AA6510" t="s">
        <v>18214</v>
      </c>
      <c r="AB6510" t="s">
        <v>8503</v>
      </c>
      <c r="AI6510" t="s">
        <v>18215</v>
      </c>
      <c r="AJ6510" t="s">
        <v>18217</v>
      </c>
    </row>
    <row r="6511" spans="1:36" ht="17.25" hidden="1" customHeight="1" x14ac:dyDescent="0.2">
      <c r="A6511" s="4" t="s">
        <v>18218</v>
      </c>
      <c r="B6511" t="s">
        <v>8398</v>
      </c>
      <c r="C6511" t="s">
        <v>18219</v>
      </c>
      <c r="E6511" t="s">
        <v>14046</v>
      </c>
      <c r="F6511" t="s">
        <v>86</v>
      </c>
      <c r="G6511" s="5">
        <v>75</v>
      </c>
      <c r="H6511" t="s">
        <v>42</v>
      </c>
      <c r="I6511" t="s">
        <v>65</v>
      </c>
      <c r="J6511" t="s">
        <v>44</v>
      </c>
      <c r="N6511" s="24">
        <v>1987</v>
      </c>
      <c r="R6511" s="7">
        <v>35.452576999999998</v>
      </c>
      <c r="S6511" s="7">
        <v>-118.9853</v>
      </c>
      <c r="T6511" t="s">
        <v>46</v>
      </c>
      <c r="U6511" t="s">
        <v>14047</v>
      </c>
      <c r="V6511" t="s">
        <v>11665</v>
      </c>
      <c r="X6511" t="s">
        <v>8572</v>
      </c>
      <c r="Y6511" t="s">
        <v>3012</v>
      </c>
      <c r="Z6511" t="s">
        <v>3691</v>
      </c>
      <c r="AA6511" t="s">
        <v>18220</v>
      </c>
      <c r="AB6511" t="s">
        <v>14049</v>
      </c>
      <c r="AG6511" t="s">
        <v>18221</v>
      </c>
      <c r="AH6511" s="24">
        <v>20826</v>
      </c>
      <c r="AI6511" t="s">
        <v>18222</v>
      </c>
      <c r="AJ6511" t="s">
        <v>18223</v>
      </c>
    </row>
    <row r="6512" spans="1:36" ht="17.25" hidden="1" customHeight="1" x14ac:dyDescent="0.2">
      <c r="A6512" s="4" t="s">
        <v>18218</v>
      </c>
      <c r="B6512" t="s">
        <v>8398</v>
      </c>
      <c r="C6512" t="s">
        <v>18219</v>
      </c>
      <c r="E6512" t="s">
        <v>14053</v>
      </c>
      <c r="F6512" t="s">
        <v>86</v>
      </c>
      <c r="G6512" s="5">
        <v>75</v>
      </c>
      <c r="H6512" t="s">
        <v>42</v>
      </c>
      <c r="I6512" t="s">
        <v>65</v>
      </c>
      <c r="J6512" t="s">
        <v>44</v>
      </c>
      <c r="N6512" s="24">
        <v>1987</v>
      </c>
      <c r="R6512" s="7">
        <v>35.452576999999998</v>
      </c>
      <c r="S6512" s="7">
        <v>-118.9853</v>
      </c>
      <c r="T6512" t="s">
        <v>46</v>
      </c>
      <c r="U6512" t="s">
        <v>14047</v>
      </c>
      <c r="V6512" t="s">
        <v>11665</v>
      </c>
      <c r="X6512" t="s">
        <v>8572</v>
      </c>
      <c r="Y6512" t="s">
        <v>3012</v>
      </c>
      <c r="Z6512" t="s">
        <v>3691</v>
      </c>
      <c r="AA6512" t="s">
        <v>18220</v>
      </c>
      <c r="AB6512" t="s">
        <v>14054</v>
      </c>
      <c r="AG6512" t="s">
        <v>18221</v>
      </c>
      <c r="AH6512" s="24">
        <v>20827</v>
      </c>
      <c r="AI6512" t="s">
        <v>18222</v>
      </c>
      <c r="AJ6512" t="s">
        <v>18224</v>
      </c>
    </row>
    <row r="6513" spans="1:36" ht="17.25" hidden="1" customHeight="1" x14ac:dyDescent="0.2">
      <c r="A6513" s="4" t="s">
        <v>18218</v>
      </c>
      <c r="B6513" t="s">
        <v>8398</v>
      </c>
      <c r="C6513" t="s">
        <v>18219</v>
      </c>
      <c r="E6513" t="s">
        <v>14056</v>
      </c>
      <c r="F6513" t="s">
        <v>86</v>
      </c>
      <c r="G6513" s="5">
        <v>75</v>
      </c>
      <c r="H6513" t="s">
        <v>42</v>
      </c>
      <c r="I6513" t="s">
        <v>65</v>
      </c>
      <c r="J6513" t="s">
        <v>44</v>
      </c>
      <c r="N6513" s="24">
        <v>1987</v>
      </c>
      <c r="R6513" s="7">
        <v>35.452576999999998</v>
      </c>
      <c r="S6513" s="7">
        <v>-118.9853</v>
      </c>
      <c r="T6513" t="s">
        <v>46</v>
      </c>
      <c r="U6513" t="s">
        <v>14047</v>
      </c>
      <c r="V6513" t="s">
        <v>11665</v>
      </c>
      <c r="X6513" t="s">
        <v>8572</v>
      </c>
      <c r="Y6513" t="s">
        <v>3012</v>
      </c>
      <c r="Z6513" t="s">
        <v>3691</v>
      </c>
      <c r="AA6513" t="s">
        <v>18220</v>
      </c>
      <c r="AB6513" t="s">
        <v>14057</v>
      </c>
      <c r="AG6513" t="s">
        <v>18221</v>
      </c>
      <c r="AH6513" s="24">
        <v>20828</v>
      </c>
      <c r="AI6513" t="s">
        <v>18222</v>
      </c>
      <c r="AJ6513" t="s">
        <v>18225</v>
      </c>
    </row>
    <row r="6514" spans="1:36" ht="17.25" hidden="1" customHeight="1" x14ac:dyDescent="0.2">
      <c r="A6514" s="4" t="s">
        <v>18218</v>
      </c>
      <c r="B6514" t="s">
        <v>8398</v>
      </c>
      <c r="C6514" t="s">
        <v>18219</v>
      </c>
      <c r="E6514" t="s">
        <v>14059</v>
      </c>
      <c r="F6514" t="s">
        <v>86</v>
      </c>
      <c r="G6514" s="5">
        <v>75</v>
      </c>
      <c r="H6514" t="s">
        <v>42</v>
      </c>
      <c r="I6514" t="s">
        <v>65</v>
      </c>
      <c r="J6514" t="s">
        <v>44</v>
      </c>
      <c r="N6514" s="24">
        <v>1987</v>
      </c>
      <c r="R6514" s="7">
        <v>35.452576999999998</v>
      </c>
      <c r="S6514" s="7">
        <v>-118.9853</v>
      </c>
      <c r="T6514" t="s">
        <v>46</v>
      </c>
      <c r="U6514" t="s">
        <v>14047</v>
      </c>
      <c r="V6514" t="s">
        <v>11665</v>
      </c>
      <c r="X6514" t="s">
        <v>8572</v>
      </c>
      <c r="Y6514" t="s">
        <v>3012</v>
      </c>
      <c r="Z6514" t="s">
        <v>3691</v>
      </c>
      <c r="AA6514" t="s">
        <v>18220</v>
      </c>
      <c r="AB6514" t="s">
        <v>14060</v>
      </c>
      <c r="AG6514" t="s">
        <v>18221</v>
      </c>
      <c r="AH6514" s="24">
        <v>20829</v>
      </c>
      <c r="AI6514" t="s">
        <v>18222</v>
      </c>
      <c r="AJ6514" t="s">
        <v>18226</v>
      </c>
    </row>
    <row r="6515" spans="1:36" ht="17.25" hidden="1" customHeight="1" x14ac:dyDescent="0.2">
      <c r="A6515" s="4" t="s">
        <v>18240</v>
      </c>
      <c r="B6515" t="s">
        <v>8398</v>
      </c>
      <c r="C6515" t="s">
        <v>18241</v>
      </c>
      <c r="E6515" t="s">
        <v>18242</v>
      </c>
      <c r="F6515" t="s">
        <v>86</v>
      </c>
      <c r="G6515" s="5">
        <v>85</v>
      </c>
      <c r="H6515" t="s">
        <v>42</v>
      </c>
      <c r="I6515" t="s">
        <v>65</v>
      </c>
      <c r="J6515" t="s">
        <v>559</v>
      </c>
      <c r="N6515" s="24">
        <v>1975</v>
      </c>
      <c r="P6515" s="24">
        <v>2035</v>
      </c>
      <c r="R6515" s="7">
        <v>29.941700000000001</v>
      </c>
      <c r="S6515" s="7">
        <v>-95.530600000000007</v>
      </c>
      <c r="T6515" t="s">
        <v>46</v>
      </c>
      <c r="U6515" t="s">
        <v>10354</v>
      </c>
      <c r="V6515" t="s">
        <v>9238</v>
      </c>
      <c r="X6515" t="s">
        <v>8584</v>
      </c>
      <c r="Y6515" t="s">
        <v>3012</v>
      </c>
      <c r="Z6515" t="s">
        <v>3691</v>
      </c>
      <c r="AA6515" t="s">
        <v>18243</v>
      </c>
      <c r="AB6515" t="s">
        <v>18244</v>
      </c>
      <c r="AG6515" t="s">
        <v>18245</v>
      </c>
      <c r="AH6515" s="24">
        <v>21135</v>
      </c>
      <c r="AI6515" t="s">
        <v>18246</v>
      </c>
      <c r="AJ6515" t="s">
        <v>18247</v>
      </c>
    </row>
    <row r="6516" spans="1:36" ht="17.25" hidden="1" customHeight="1" x14ac:dyDescent="0.2">
      <c r="A6516" s="4" t="s">
        <v>18240</v>
      </c>
      <c r="B6516" t="s">
        <v>8398</v>
      </c>
      <c r="C6516" t="s">
        <v>18241</v>
      </c>
      <c r="E6516" t="s">
        <v>18248</v>
      </c>
      <c r="F6516" t="s">
        <v>86</v>
      </c>
      <c r="G6516" s="5">
        <v>85</v>
      </c>
      <c r="H6516" t="s">
        <v>42</v>
      </c>
      <c r="I6516" t="s">
        <v>65</v>
      </c>
      <c r="J6516" t="s">
        <v>559</v>
      </c>
      <c r="N6516" s="24">
        <v>1975</v>
      </c>
      <c r="P6516" s="24">
        <v>2035</v>
      </c>
      <c r="R6516" s="7">
        <v>29.941700000000001</v>
      </c>
      <c r="S6516" s="7">
        <v>-95.530600000000007</v>
      </c>
      <c r="T6516" t="s">
        <v>46</v>
      </c>
      <c r="U6516" t="s">
        <v>10354</v>
      </c>
      <c r="V6516" t="s">
        <v>9238</v>
      </c>
      <c r="X6516" t="s">
        <v>8584</v>
      </c>
      <c r="Y6516" t="s">
        <v>3012</v>
      </c>
      <c r="Z6516" t="s">
        <v>3691</v>
      </c>
      <c r="AA6516" t="s">
        <v>18243</v>
      </c>
      <c r="AB6516" t="s">
        <v>18249</v>
      </c>
      <c r="AG6516" t="s">
        <v>18245</v>
      </c>
      <c r="AH6516" s="24">
        <v>21136</v>
      </c>
      <c r="AI6516" t="s">
        <v>18246</v>
      </c>
      <c r="AJ6516" t="s">
        <v>18250</v>
      </c>
    </row>
    <row r="6517" spans="1:36" ht="17.25" hidden="1" customHeight="1" x14ac:dyDescent="0.2">
      <c r="A6517" s="4" t="s">
        <v>18240</v>
      </c>
      <c r="B6517" t="s">
        <v>8398</v>
      </c>
      <c r="C6517" t="s">
        <v>18241</v>
      </c>
      <c r="E6517" t="s">
        <v>18251</v>
      </c>
      <c r="F6517" t="s">
        <v>86</v>
      </c>
      <c r="G6517" s="5">
        <v>85</v>
      </c>
      <c r="H6517" t="s">
        <v>42</v>
      </c>
      <c r="I6517" t="s">
        <v>65</v>
      </c>
      <c r="J6517" t="s">
        <v>559</v>
      </c>
      <c r="N6517" s="24">
        <v>1975</v>
      </c>
      <c r="P6517" s="24">
        <v>2035</v>
      </c>
      <c r="R6517" s="7">
        <v>29.941700000000001</v>
      </c>
      <c r="S6517" s="7">
        <v>-95.530600000000007</v>
      </c>
      <c r="T6517" t="s">
        <v>46</v>
      </c>
      <c r="U6517" t="s">
        <v>10354</v>
      </c>
      <c r="V6517" t="s">
        <v>9238</v>
      </c>
      <c r="X6517" t="s">
        <v>8584</v>
      </c>
      <c r="Y6517" t="s">
        <v>3012</v>
      </c>
      <c r="Z6517" t="s">
        <v>3691</v>
      </c>
      <c r="AA6517" t="s">
        <v>18243</v>
      </c>
      <c r="AB6517" t="s">
        <v>18252</v>
      </c>
      <c r="AG6517" t="s">
        <v>18245</v>
      </c>
      <c r="AH6517" s="24">
        <v>21137</v>
      </c>
      <c r="AI6517" t="s">
        <v>18246</v>
      </c>
      <c r="AJ6517" t="s">
        <v>18253</v>
      </c>
    </row>
    <row r="6518" spans="1:36" ht="17.25" hidden="1" customHeight="1" x14ac:dyDescent="0.2">
      <c r="A6518" s="4" t="s">
        <v>18240</v>
      </c>
      <c r="B6518" t="s">
        <v>8398</v>
      </c>
      <c r="C6518" t="s">
        <v>18241</v>
      </c>
      <c r="E6518" t="s">
        <v>18254</v>
      </c>
      <c r="F6518" t="s">
        <v>86</v>
      </c>
      <c r="G6518" s="5">
        <v>85</v>
      </c>
      <c r="H6518" t="s">
        <v>42</v>
      </c>
      <c r="I6518" t="s">
        <v>65</v>
      </c>
      <c r="J6518" t="s">
        <v>559</v>
      </c>
      <c r="N6518" s="24">
        <v>1975</v>
      </c>
      <c r="P6518" s="24">
        <v>2035</v>
      </c>
      <c r="R6518" s="7">
        <v>29.941700000000001</v>
      </c>
      <c r="S6518" s="7">
        <v>-95.530600000000007</v>
      </c>
      <c r="T6518" t="s">
        <v>46</v>
      </c>
      <c r="U6518" t="s">
        <v>10354</v>
      </c>
      <c r="V6518" t="s">
        <v>9238</v>
      </c>
      <c r="X6518" t="s">
        <v>8584</v>
      </c>
      <c r="Y6518" t="s">
        <v>3012</v>
      </c>
      <c r="Z6518" t="s">
        <v>3691</v>
      </c>
      <c r="AA6518" t="s">
        <v>18243</v>
      </c>
      <c r="AB6518" t="s">
        <v>13717</v>
      </c>
      <c r="AG6518" t="s">
        <v>18245</v>
      </c>
      <c r="AH6518" s="24">
        <v>21138</v>
      </c>
      <c r="AI6518" t="s">
        <v>18246</v>
      </c>
      <c r="AJ6518" t="s">
        <v>18255</v>
      </c>
    </row>
    <row r="6519" spans="1:36" ht="17.25" hidden="1" customHeight="1" x14ac:dyDescent="0.2">
      <c r="A6519" s="4" t="s">
        <v>18240</v>
      </c>
      <c r="B6519" t="s">
        <v>8398</v>
      </c>
      <c r="C6519" t="s">
        <v>18241</v>
      </c>
      <c r="E6519" t="s">
        <v>18256</v>
      </c>
      <c r="F6519" t="s">
        <v>86</v>
      </c>
      <c r="G6519" s="5">
        <v>85</v>
      </c>
      <c r="H6519" t="s">
        <v>42</v>
      </c>
      <c r="I6519" t="s">
        <v>65</v>
      </c>
      <c r="J6519" t="s">
        <v>559</v>
      </c>
      <c r="N6519" s="24">
        <v>1975</v>
      </c>
      <c r="P6519" s="24">
        <v>2035</v>
      </c>
      <c r="R6519" s="7">
        <v>29.941700000000001</v>
      </c>
      <c r="S6519" s="7">
        <v>-95.530600000000007</v>
      </c>
      <c r="T6519" t="s">
        <v>46</v>
      </c>
      <c r="U6519" t="s">
        <v>10354</v>
      </c>
      <c r="V6519" t="s">
        <v>9238</v>
      </c>
      <c r="X6519" t="s">
        <v>8584</v>
      </c>
      <c r="Y6519" t="s">
        <v>3012</v>
      </c>
      <c r="Z6519" t="s">
        <v>3691</v>
      </c>
      <c r="AA6519" t="s">
        <v>18243</v>
      </c>
      <c r="AB6519" t="s">
        <v>18257</v>
      </c>
      <c r="AG6519" t="s">
        <v>18245</v>
      </c>
      <c r="AH6519" s="24">
        <v>21139</v>
      </c>
      <c r="AI6519" t="s">
        <v>18246</v>
      </c>
      <c r="AJ6519" t="s">
        <v>18258</v>
      </c>
    </row>
    <row r="6520" spans="1:36" ht="17.25" hidden="1" customHeight="1" x14ac:dyDescent="0.2">
      <c r="A6520" s="4" t="s">
        <v>18240</v>
      </c>
      <c r="B6520" t="s">
        <v>8398</v>
      </c>
      <c r="C6520" t="s">
        <v>18241</v>
      </c>
      <c r="E6520" t="s">
        <v>18259</v>
      </c>
      <c r="F6520" t="s">
        <v>86</v>
      </c>
      <c r="G6520" s="5">
        <v>85</v>
      </c>
      <c r="H6520" t="s">
        <v>42</v>
      </c>
      <c r="I6520" t="s">
        <v>65</v>
      </c>
      <c r="J6520" t="s">
        <v>559</v>
      </c>
      <c r="N6520" s="24">
        <v>1975</v>
      </c>
      <c r="P6520" s="24">
        <v>2035</v>
      </c>
      <c r="R6520" s="7">
        <v>29.941700000000001</v>
      </c>
      <c r="S6520" s="7">
        <v>-95.530600000000007</v>
      </c>
      <c r="T6520" t="s">
        <v>46</v>
      </c>
      <c r="U6520" t="s">
        <v>10354</v>
      </c>
      <c r="V6520" t="s">
        <v>9238</v>
      </c>
      <c r="X6520" t="s">
        <v>8584</v>
      </c>
      <c r="Y6520" t="s">
        <v>3012</v>
      </c>
      <c r="Z6520" t="s">
        <v>3691</v>
      </c>
      <c r="AA6520" t="s">
        <v>18243</v>
      </c>
      <c r="AB6520" t="s">
        <v>10396</v>
      </c>
      <c r="AG6520" t="s">
        <v>18245</v>
      </c>
      <c r="AH6520" s="24">
        <v>21140</v>
      </c>
      <c r="AI6520" t="s">
        <v>18246</v>
      </c>
      <c r="AJ6520" t="s">
        <v>18260</v>
      </c>
    </row>
    <row r="6521" spans="1:36" ht="17.25" hidden="1" customHeight="1" x14ac:dyDescent="0.2">
      <c r="A6521" s="4" t="s">
        <v>18240</v>
      </c>
      <c r="B6521" t="s">
        <v>8398</v>
      </c>
      <c r="C6521" t="s">
        <v>18241</v>
      </c>
      <c r="E6521" t="s">
        <v>18261</v>
      </c>
      <c r="F6521" t="s">
        <v>86</v>
      </c>
      <c r="G6521" s="5">
        <v>329</v>
      </c>
      <c r="H6521" t="s">
        <v>42</v>
      </c>
      <c r="I6521" t="s">
        <v>43</v>
      </c>
      <c r="J6521" t="s">
        <v>559</v>
      </c>
      <c r="N6521" s="24">
        <v>1974</v>
      </c>
      <c r="R6521" s="7">
        <v>29.941700000000001</v>
      </c>
      <c r="S6521" s="7">
        <v>-95.530600000000007</v>
      </c>
      <c r="T6521" t="s">
        <v>46</v>
      </c>
      <c r="U6521" t="s">
        <v>10354</v>
      </c>
      <c r="V6521" t="s">
        <v>9238</v>
      </c>
      <c r="X6521" t="s">
        <v>8584</v>
      </c>
      <c r="Y6521" t="s">
        <v>3012</v>
      </c>
      <c r="Z6521" t="s">
        <v>3691</v>
      </c>
      <c r="AA6521" t="s">
        <v>18243</v>
      </c>
      <c r="AB6521" t="s">
        <v>18262</v>
      </c>
      <c r="AG6521" t="s">
        <v>18245</v>
      </c>
      <c r="AH6521" s="8" t="s">
        <v>18263</v>
      </c>
      <c r="AI6521" t="s">
        <v>18246</v>
      </c>
      <c r="AJ6521" t="s">
        <v>18264</v>
      </c>
    </row>
    <row r="6522" spans="1:36" ht="17.25" hidden="1" customHeight="1" x14ac:dyDescent="0.2">
      <c r="A6522" s="4" t="s">
        <v>18240</v>
      </c>
      <c r="B6522" t="s">
        <v>8398</v>
      </c>
      <c r="C6522" t="s">
        <v>18241</v>
      </c>
      <c r="E6522" t="s">
        <v>18265</v>
      </c>
      <c r="F6522" t="s">
        <v>86</v>
      </c>
      <c r="G6522" s="5">
        <v>335</v>
      </c>
      <c r="H6522" t="s">
        <v>42</v>
      </c>
      <c r="I6522" t="s">
        <v>43</v>
      </c>
      <c r="J6522" t="s">
        <v>559</v>
      </c>
      <c r="N6522" s="24">
        <v>1974</v>
      </c>
      <c r="R6522" s="7">
        <v>29.941700000000001</v>
      </c>
      <c r="S6522" s="7">
        <v>-95.530600000000007</v>
      </c>
      <c r="T6522" t="s">
        <v>46</v>
      </c>
      <c r="U6522" t="s">
        <v>10354</v>
      </c>
      <c r="V6522" t="s">
        <v>9238</v>
      </c>
      <c r="X6522" t="s">
        <v>8584</v>
      </c>
      <c r="Y6522" t="s">
        <v>3012</v>
      </c>
      <c r="Z6522" t="s">
        <v>3691</v>
      </c>
      <c r="AA6522" t="s">
        <v>18243</v>
      </c>
      <c r="AB6522" t="s">
        <v>18266</v>
      </c>
      <c r="AG6522" t="s">
        <v>18245</v>
      </c>
      <c r="AH6522" s="8" t="s">
        <v>18267</v>
      </c>
      <c r="AI6522" t="s">
        <v>18246</v>
      </c>
      <c r="AJ6522" t="s">
        <v>18268</v>
      </c>
    </row>
    <row r="6523" spans="1:36" ht="17.25" hidden="1" customHeight="1" x14ac:dyDescent="0.2">
      <c r="A6523" s="4" t="s">
        <v>18269</v>
      </c>
      <c r="B6523" t="s">
        <v>8398</v>
      </c>
      <c r="C6523" t="s">
        <v>18270</v>
      </c>
      <c r="E6523" t="s">
        <v>13114</v>
      </c>
      <c r="F6523" t="s">
        <v>86</v>
      </c>
      <c r="G6523" s="5">
        <v>50</v>
      </c>
      <c r="H6523" t="s">
        <v>42</v>
      </c>
      <c r="I6523" t="s">
        <v>65</v>
      </c>
      <c r="J6523" t="s">
        <v>559</v>
      </c>
      <c r="N6523" s="24">
        <v>2005</v>
      </c>
      <c r="R6523" s="7">
        <v>30.255400000000002</v>
      </c>
      <c r="S6523" s="7">
        <v>-92.043300000000002</v>
      </c>
      <c r="T6523" t="s">
        <v>46</v>
      </c>
      <c r="U6523" t="s">
        <v>13115</v>
      </c>
      <c r="V6523" t="s">
        <v>13115</v>
      </c>
      <c r="X6523" t="s">
        <v>8512</v>
      </c>
      <c r="Y6523" t="s">
        <v>3012</v>
      </c>
      <c r="Z6523" t="s">
        <v>3691</v>
      </c>
      <c r="AA6523" t="s">
        <v>18271</v>
      </c>
      <c r="AB6523" t="s">
        <v>13117</v>
      </c>
      <c r="AG6523" t="s">
        <v>18272</v>
      </c>
      <c r="AH6523" s="24">
        <v>30630</v>
      </c>
      <c r="AI6523" t="s">
        <v>18273</v>
      </c>
      <c r="AJ6523" t="s">
        <v>18274</v>
      </c>
    </row>
    <row r="6524" spans="1:36" ht="17.25" hidden="1" customHeight="1" x14ac:dyDescent="0.2">
      <c r="A6524" s="4" t="s">
        <v>18269</v>
      </c>
      <c r="B6524" t="s">
        <v>8398</v>
      </c>
      <c r="C6524" t="s">
        <v>18270</v>
      </c>
      <c r="E6524" t="s">
        <v>13121</v>
      </c>
      <c r="F6524" t="s">
        <v>86</v>
      </c>
      <c r="G6524" s="5">
        <v>50</v>
      </c>
      <c r="H6524" t="s">
        <v>42</v>
      </c>
      <c r="I6524" t="s">
        <v>65</v>
      </c>
      <c r="J6524" t="s">
        <v>559</v>
      </c>
      <c r="N6524" s="24">
        <v>2005</v>
      </c>
      <c r="R6524" s="7">
        <v>30.255400000000002</v>
      </c>
      <c r="S6524" s="7">
        <v>-92.043300000000002</v>
      </c>
      <c r="T6524" t="s">
        <v>46</v>
      </c>
      <c r="U6524" t="s">
        <v>13115</v>
      </c>
      <c r="V6524" t="s">
        <v>13115</v>
      </c>
      <c r="X6524" t="s">
        <v>8512</v>
      </c>
      <c r="Y6524" t="s">
        <v>3012</v>
      </c>
      <c r="Z6524" t="s">
        <v>3691</v>
      </c>
      <c r="AA6524" t="s">
        <v>18271</v>
      </c>
      <c r="AB6524" t="s">
        <v>13122</v>
      </c>
      <c r="AG6524" t="s">
        <v>18272</v>
      </c>
      <c r="AH6524" s="24">
        <v>30631</v>
      </c>
      <c r="AI6524" t="s">
        <v>18273</v>
      </c>
      <c r="AJ6524" t="s">
        <v>18275</v>
      </c>
    </row>
    <row r="6525" spans="1:36" ht="17.25" hidden="1" customHeight="1" x14ac:dyDescent="0.2">
      <c r="A6525" s="4" t="s">
        <v>18283</v>
      </c>
      <c r="B6525" t="s">
        <v>8398</v>
      </c>
      <c r="C6525" t="s">
        <v>18284</v>
      </c>
      <c r="E6525" t="s">
        <v>8712</v>
      </c>
      <c r="F6525" t="s">
        <v>86</v>
      </c>
      <c r="G6525" s="5">
        <v>57</v>
      </c>
      <c r="H6525" t="s">
        <v>42</v>
      </c>
      <c r="I6525" t="s">
        <v>65</v>
      </c>
      <c r="J6525" t="s">
        <v>559</v>
      </c>
      <c r="N6525" s="24">
        <v>2003</v>
      </c>
      <c r="R6525" s="7">
        <v>33.7684</v>
      </c>
      <c r="S6525" s="7">
        <v>-118.2141</v>
      </c>
      <c r="T6525" t="s">
        <v>46</v>
      </c>
      <c r="U6525" t="s">
        <v>8592</v>
      </c>
      <c r="V6525" t="s">
        <v>8593</v>
      </c>
      <c r="X6525" t="s">
        <v>8572</v>
      </c>
      <c r="Y6525" t="s">
        <v>3012</v>
      </c>
      <c r="Z6525" t="s">
        <v>3691</v>
      </c>
      <c r="AA6525" t="s">
        <v>18285</v>
      </c>
      <c r="AB6525" t="s">
        <v>8716</v>
      </c>
      <c r="AG6525" t="s">
        <v>18286</v>
      </c>
      <c r="AH6525" s="24">
        <v>39349</v>
      </c>
      <c r="AI6525" t="s">
        <v>18287</v>
      </c>
      <c r="AJ6525" t="s">
        <v>18288</v>
      </c>
    </row>
    <row r="6526" spans="1:36" ht="17.25" hidden="1" customHeight="1" x14ac:dyDescent="0.2">
      <c r="A6526" s="4" t="s">
        <v>18296</v>
      </c>
      <c r="B6526" t="s">
        <v>8398</v>
      </c>
      <c r="C6526" t="s">
        <v>18297</v>
      </c>
      <c r="E6526" t="s">
        <v>18298</v>
      </c>
      <c r="F6526" t="s">
        <v>86</v>
      </c>
      <c r="G6526" s="5">
        <v>301</v>
      </c>
      <c r="H6526" t="s">
        <v>42</v>
      </c>
      <c r="I6526" t="s">
        <v>43</v>
      </c>
      <c r="J6526" t="s">
        <v>559</v>
      </c>
      <c r="N6526" s="8">
        <v>2003</v>
      </c>
      <c r="R6526" s="7">
        <v>34.993899999999996</v>
      </c>
      <c r="S6526" s="7">
        <v>-90.037800000000004</v>
      </c>
      <c r="T6526" t="s">
        <v>46</v>
      </c>
      <c r="U6526" t="s">
        <v>18299</v>
      </c>
      <c r="V6526" t="s">
        <v>18300</v>
      </c>
      <c r="X6526" t="s">
        <v>8983</v>
      </c>
      <c r="Y6526" t="s">
        <v>3012</v>
      </c>
      <c r="Z6526" t="s">
        <v>3691</v>
      </c>
      <c r="AA6526" t="s">
        <v>18301</v>
      </c>
      <c r="AB6526" t="s">
        <v>9184</v>
      </c>
      <c r="AG6526" t="s">
        <v>18302</v>
      </c>
      <c r="AH6526" s="8" t="s">
        <v>18303</v>
      </c>
      <c r="AI6526" t="s">
        <v>18304</v>
      </c>
      <c r="AJ6526" t="s">
        <v>18305</v>
      </c>
    </row>
    <row r="6527" spans="1:36" ht="17.25" hidden="1" customHeight="1" x14ac:dyDescent="0.2">
      <c r="A6527" s="4" t="s">
        <v>18296</v>
      </c>
      <c r="B6527" t="s">
        <v>8398</v>
      </c>
      <c r="C6527" t="s">
        <v>18297</v>
      </c>
      <c r="E6527" t="s">
        <v>18306</v>
      </c>
      <c r="F6527" t="s">
        <v>86</v>
      </c>
      <c r="G6527" s="5">
        <v>301</v>
      </c>
      <c r="H6527" t="s">
        <v>42</v>
      </c>
      <c r="I6527" t="s">
        <v>43</v>
      </c>
      <c r="J6527" t="s">
        <v>559</v>
      </c>
      <c r="N6527" s="8">
        <v>2003</v>
      </c>
      <c r="R6527" s="7">
        <v>34.993899999999996</v>
      </c>
      <c r="S6527" s="7">
        <v>-90.037800000000004</v>
      </c>
      <c r="T6527" t="s">
        <v>46</v>
      </c>
      <c r="U6527" t="s">
        <v>18299</v>
      </c>
      <c r="V6527" t="s">
        <v>18300</v>
      </c>
      <c r="X6527" t="s">
        <v>8983</v>
      </c>
      <c r="Y6527" t="s">
        <v>3012</v>
      </c>
      <c r="Z6527" t="s">
        <v>3691</v>
      </c>
      <c r="AA6527" t="s">
        <v>18301</v>
      </c>
      <c r="AB6527" t="s">
        <v>9187</v>
      </c>
      <c r="AG6527" t="s">
        <v>18302</v>
      </c>
      <c r="AH6527" s="8" t="s">
        <v>18307</v>
      </c>
      <c r="AI6527" t="s">
        <v>18304</v>
      </c>
      <c r="AJ6527" t="s">
        <v>18308</v>
      </c>
    </row>
    <row r="6528" spans="1:36" ht="17.25" hidden="1" customHeight="1" x14ac:dyDescent="0.2">
      <c r="A6528" s="4" t="s">
        <v>18296</v>
      </c>
      <c r="B6528" t="s">
        <v>8398</v>
      </c>
      <c r="C6528" t="s">
        <v>18297</v>
      </c>
      <c r="E6528" t="s">
        <v>18309</v>
      </c>
      <c r="F6528" t="s">
        <v>86</v>
      </c>
      <c r="G6528" s="5">
        <v>301</v>
      </c>
      <c r="H6528" t="s">
        <v>42</v>
      </c>
      <c r="I6528" t="s">
        <v>43</v>
      </c>
      <c r="J6528" t="s">
        <v>559</v>
      </c>
      <c r="N6528" s="8">
        <v>2003</v>
      </c>
      <c r="R6528" s="7">
        <v>34.993899999999996</v>
      </c>
      <c r="S6528" s="7">
        <v>-90.037800000000004</v>
      </c>
      <c r="T6528" t="s">
        <v>46</v>
      </c>
      <c r="U6528" t="s">
        <v>18299</v>
      </c>
      <c r="V6528" t="s">
        <v>18300</v>
      </c>
      <c r="X6528" t="s">
        <v>8983</v>
      </c>
      <c r="Y6528" t="s">
        <v>3012</v>
      </c>
      <c r="Z6528" t="s">
        <v>3691</v>
      </c>
      <c r="AA6528" t="s">
        <v>18301</v>
      </c>
      <c r="AB6528" t="s">
        <v>9189</v>
      </c>
      <c r="AG6528" t="s">
        <v>18302</v>
      </c>
      <c r="AH6528" s="8" t="s">
        <v>18310</v>
      </c>
      <c r="AI6528" t="s">
        <v>18304</v>
      </c>
      <c r="AJ6528" t="s">
        <v>18311</v>
      </c>
    </row>
    <row r="6529" spans="1:36" ht="17.25" hidden="1" customHeight="1" x14ac:dyDescent="0.2">
      <c r="A6529" s="4" t="s">
        <v>18312</v>
      </c>
      <c r="B6529" t="s">
        <v>8398</v>
      </c>
      <c r="C6529" t="s">
        <v>18313</v>
      </c>
      <c r="E6529" t="s">
        <v>565</v>
      </c>
      <c r="F6529" t="s">
        <v>8581</v>
      </c>
      <c r="G6529" s="5">
        <v>894</v>
      </c>
      <c r="H6529" t="s">
        <v>42</v>
      </c>
      <c r="I6529" t="s">
        <v>43</v>
      </c>
      <c r="J6529" t="s">
        <v>44</v>
      </c>
      <c r="N6529" s="8">
        <v>2002</v>
      </c>
      <c r="R6529" s="7">
        <v>29.988800000000001</v>
      </c>
      <c r="S6529" s="7">
        <v>-90.459900000000005</v>
      </c>
      <c r="T6529" t="s">
        <v>46</v>
      </c>
      <c r="U6529" t="s">
        <v>18314</v>
      </c>
      <c r="V6529" t="s">
        <v>11375</v>
      </c>
      <c r="X6529" t="s">
        <v>8512</v>
      </c>
      <c r="Y6529" t="s">
        <v>3012</v>
      </c>
      <c r="Z6529" t="s">
        <v>3691</v>
      </c>
      <c r="AA6529" t="s">
        <v>18315</v>
      </c>
      <c r="AB6529" t="s">
        <v>13817</v>
      </c>
      <c r="AG6529" t="s">
        <v>18316</v>
      </c>
      <c r="AH6529" s="8" t="s">
        <v>18317</v>
      </c>
      <c r="AI6529" t="s">
        <v>18318</v>
      </c>
      <c r="AJ6529" t="s">
        <v>18319</v>
      </c>
    </row>
    <row r="6530" spans="1:36" ht="17.25" hidden="1" customHeight="1" x14ac:dyDescent="0.2">
      <c r="A6530" s="4" t="s">
        <v>18320</v>
      </c>
      <c r="B6530" t="s">
        <v>8398</v>
      </c>
      <c r="C6530" t="s">
        <v>18321</v>
      </c>
      <c r="E6530" t="s">
        <v>696</v>
      </c>
      <c r="F6530" t="s">
        <v>64</v>
      </c>
      <c r="G6530" s="5">
        <v>104</v>
      </c>
      <c r="H6530" t="s">
        <v>42</v>
      </c>
      <c r="I6530" t="s">
        <v>65</v>
      </c>
      <c r="J6530" t="s">
        <v>559</v>
      </c>
      <c r="N6530" s="6">
        <v>1995</v>
      </c>
      <c r="R6530" s="7">
        <v>39.727249</v>
      </c>
      <c r="S6530" s="7">
        <v>-84.211079999999995</v>
      </c>
      <c r="T6530" t="s">
        <v>46</v>
      </c>
      <c r="U6530" t="s">
        <v>18322</v>
      </c>
      <c r="V6530" t="s">
        <v>11314</v>
      </c>
      <c r="X6530" t="s">
        <v>9940</v>
      </c>
      <c r="Y6530" t="s">
        <v>3012</v>
      </c>
      <c r="Z6530" t="s">
        <v>3691</v>
      </c>
      <c r="AA6530" t="s">
        <v>18323</v>
      </c>
      <c r="AB6530" t="s">
        <v>8914</v>
      </c>
      <c r="AG6530" t="s">
        <v>18324</v>
      </c>
      <c r="AH6530" s="24">
        <v>6830</v>
      </c>
      <c r="AI6530" t="s">
        <v>18325</v>
      </c>
      <c r="AJ6530" t="s">
        <v>18326</v>
      </c>
    </row>
    <row r="6531" spans="1:36" ht="17.25" hidden="1" customHeight="1" x14ac:dyDescent="0.2">
      <c r="A6531" s="4" t="s">
        <v>18320</v>
      </c>
      <c r="B6531" t="s">
        <v>8398</v>
      </c>
      <c r="C6531" t="s">
        <v>18321</v>
      </c>
      <c r="E6531" t="s">
        <v>703</v>
      </c>
      <c r="F6531" t="s">
        <v>64</v>
      </c>
      <c r="G6531" s="5">
        <v>106</v>
      </c>
      <c r="H6531" t="s">
        <v>42</v>
      </c>
      <c r="I6531" t="s">
        <v>65</v>
      </c>
      <c r="J6531" t="s">
        <v>559</v>
      </c>
      <c r="N6531" s="6">
        <v>1996</v>
      </c>
      <c r="R6531" s="7">
        <v>39.727249</v>
      </c>
      <c r="S6531" s="7">
        <v>-84.211079999999995</v>
      </c>
      <c r="T6531" t="s">
        <v>46</v>
      </c>
      <c r="U6531" t="s">
        <v>18322</v>
      </c>
      <c r="V6531" t="s">
        <v>11314</v>
      </c>
      <c r="X6531" t="s">
        <v>9940</v>
      </c>
      <c r="Y6531" t="s">
        <v>3012</v>
      </c>
      <c r="Z6531" t="s">
        <v>3691</v>
      </c>
      <c r="AA6531" t="s">
        <v>18323</v>
      </c>
      <c r="AB6531" t="s">
        <v>8916</v>
      </c>
      <c r="AG6531" t="s">
        <v>18324</v>
      </c>
      <c r="AH6531" s="24">
        <v>6831</v>
      </c>
      <c r="AI6531" t="s">
        <v>18325</v>
      </c>
      <c r="AJ6531" t="s">
        <v>18327</v>
      </c>
    </row>
    <row r="6532" spans="1:36" ht="17.25" hidden="1" customHeight="1" x14ac:dyDescent="0.2">
      <c r="A6532" s="4" t="s">
        <v>18320</v>
      </c>
      <c r="B6532" t="s">
        <v>8398</v>
      </c>
      <c r="C6532" t="s">
        <v>18321</v>
      </c>
      <c r="E6532" t="s">
        <v>738</v>
      </c>
      <c r="F6532" t="s">
        <v>64</v>
      </c>
      <c r="G6532" s="5">
        <v>84</v>
      </c>
      <c r="H6532" t="s">
        <v>42</v>
      </c>
      <c r="I6532" t="s">
        <v>65</v>
      </c>
      <c r="J6532" t="s">
        <v>559</v>
      </c>
      <c r="N6532" s="6">
        <v>1998</v>
      </c>
      <c r="R6532" s="7">
        <v>39.727249</v>
      </c>
      <c r="S6532" s="7">
        <v>-84.211079999999995</v>
      </c>
      <c r="T6532" t="s">
        <v>46</v>
      </c>
      <c r="U6532" t="s">
        <v>18322</v>
      </c>
      <c r="V6532" t="s">
        <v>11314</v>
      </c>
      <c r="X6532" t="s">
        <v>9940</v>
      </c>
      <c r="Y6532" t="s">
        <v>3012</v>
      </c>
      <c r="Z6532" t="s">
        <v>3691</v>
      </c>
      <c r="AA6532" t="s">
        <v>18323</v>
      </c>
      <c r="AB6532" t="s">
        <v>8803</v>
      </c>
      <c r="AG6532" t="s">
        <v>18324</v>
      </c>
      <c r="AH6532" s="24">
        <v>6832</v>
      </c>
      <c r="AI6532" t="s">
        <v>18325</v>
      </c>
      <c r="AJ6532" t="s">
        <v>18328</v>
      </c>
    </row>
    <row r="6533" spans="1:36" ht="17.25" hidden="1" customHeight="1" x14ac:dyDescent="0.2">
      <c r="A6533" s="4" t="s">
        <v>18320</v>
      </c>
      <c r="B6533" t="s">
        <v>8398</v>
      </c>
      <c r="C6533" t="s">
        <v>18321</v>
      </c>
      <c r="E6533" t="s">
        <v>740</v>
      </c>
      <c r="F6533" t="s">
        <v>64</v>
      </c>
      <c r="G6533" s="5">
        <v>94</v>
      </c>
      <c r="H6533" t="s">
        <v>42</v>
      </c>
      <c r="I6533" t="s">
        <v>65</v>
      </c>
      <c r="J6533" t="s">
        <v>559</v>
      </c>
      <c r="N6533" s="6">
        <v>2002</v>
      </c>
      <c r="R6533" s="7">
        <v>39.727249</v>
      </c>
      <c r="S6533" s="7">
        <v>-84.211079999999995</v>
      </c>
      <c r="T6533" t="s">
        <v>46</v>
      </c>
      <c r="U6533" t="s">
        <v>18322</v>
      </c>
      <c r="V6533" t="s">
        <v>11314</v>
      </c>
      <c r="X6533" t="s">
        <v>9940</v>
      </c>
      <c r="Y6533" t="s">
        <v>3012</v>
      </c>
      <c r="Z6533" t="s">
        <v>3691</v>
      </c>
      <c r="AA6533" t="s">
        <v>18323</v>
      </c>
      <c r="AB6533" t="s">
        <v>8807</v>
      </c>
      <c r="AG6533" t="s">
        <v>18324</v>
      </c>
      <c r="AH6533" s="24">
        <v>6833</v>
      </c>
      <c r="AI6533" t="s">
        <v>18325</v>
      </c>
      <c r="AJ6533" t="s">
        <v>18329</v>
      </c>
    </row>
    <row r="6534" spans="1:36" ht="17.25" hidden="1" customHeight="1" x14ac:dyDescent="0.2">
      <c r="A6534" s="4" t="s">
        <v>18320</v>
      </c>
      <c r="B6534" t="s">
        <v>8398</v>
      </c>
      <c r="C6534" t="s">
        <v>18321</v>
      </c>
      <c r="E6534" t="s">
        <v>1492</v>
      </c>
      <c r="F6534" t="s">
        <v>64</v>
      </c>
      <c r="G6534" s="5">
        <v>94</v>
      </c>
      <c r="H6534" t="s">
        <v>42</v>
      </c>
      <c r="I6534" t="s">
        <v>65</v>
      </c>
      <c r="J6534" t="s">
        <v>559</v>
      </c>
      <c r="N6534" s="24">
        <v>2002</v>
      </c>
      <c r="R6534" s="7">
        <v>39.727249</v>
      </c>
      <c r="S6534" s="7">
        <v>-84.211079999999995</v>
      </c>
      <c r="T6534" t="s">
        <v>46</v>
      </c>
      <c r="U6534" t="s">
        <v>18322</v>
      </c>
      <c r="V6534" t="s">
        <v>11314</v>
      </c>
      <c r="X6534" t="s">
        <v>9940</v>
      </c>
      <c r="Y6534" t="s">
        <v>3012</v>
      </c>
      <c r="Z6534" t="s">
        <v>3691</v>
      </c>
      <c r="AA6534" t="s">
        <v>18323</v>
      </c>
      <c r="AB6534" t="s">
        <v>9002</v>
      </c>
      <c r="AG6534" t="s">
        <v>18324</v>
      </c>
      <c r="AH6534" s="24">
        <v>6834</v>
      </c>
      <c r="AI6534" t="s">
        <v>18325</v>
      </c>
      <c r="AJ6534" t="s">
        <v>18330</v>
      </c>
    </row>
    <row r="6535" spans="1:36" ht="17.25" hidden="1" customHeight="1" x14ac:dyDescent="0.2">
      <c r="A6535" s="4" t="s">
        <v>18320</v>
      </c>
      <c r="B6535" t="s">
        <v>8398</v>
      </c>
      <c r="C6535" t="s">
        <v>18321</v>
      </c>
      <c r="E6535" t="s">
        <v>1494</v>
      </c>
      <c r="F6535" t="s">
        <v>64</v>
      </c>
      <c r="G6535" s="5">
        <v>94</v>
      </c>
      <c r="H6535" t="s">
        <v>42</v>
      </c>
      <c r="I6535" t="s">
        <v>65</v>
      </c>
      <c r="J6535" t="s">
        <v>559</v>
      </c>
      <c r="N6535" s="24">
        <v>2002</v>
      </c>
      <c r="R6535" s="7">
        <v>39.727249</v>
      </c>
      <c r="S6535" s="7">
        <v>-84.211079999999995</v>
      </c>
      <c r="T6535" t="s">
        <v>46</v>
      </c>
      <c r="U6535" t="s">
        <v>18322</v>
      </c>
      <c r="V6535" t="s">
        <v>11314</v>
      </c>
      <c r="X6535" t="s">
        <v>9940</v>
      </c>
      <c r="Y6535" t="s">
        <v>3012</v>
      </c>
      <c r="Z6535" t="s">
        <v>3691</v>
      </c>
      <c r="AA6535" t="s">
        <v>18323</v>
      </c>
      <c r="AB6535" t="s">
        <v>9004</v>
      </c>
      <c r="AG6535" t="s">
        <v>18324</v>
      </c>
      <c r="AH6535" s="24">
        <v>6835</v>
      </c>
      <c r="AI6535" t="s">
        <v>18325</v>
      </c>
      <c r="AJ6535" t="s">
        <v>18331</v>
      </c>
    </row>
    <row r="6536" spans="1:36" ht="17.25" hidden="1" customHeight="1" x14ac:dyDescent="0.2">
      <c r="A6536" s="4" t="s">
        <v>18320</v>
      </c>
      <c r="B6536" t="s">
        <v>8398</v>
      </c>
      <c r="C6536" t="s">
        <v>18321</v>
      </c>
      <c r="E6536" t="s">
        <v>9006</v>
      </c>
      <c r="F6536" t="s">
        <v>64</v>
      </c>
      <c r="G6536" s="5">
        <v>94</v>
      </c>
      <c r="H6536" t="s">
        <v>42</v>
      </c>
      <c r="I6536" t="s">
        <v>65</v>
      </c>
      <c r="J6536" t="s">
        <v>559</v>
      </c>
      <c r="N6536" s="24">
        <v>2002</v>
      </c>
      <c r="R6536" s="7">
        <v>39.727249</v>
      </c>
      <c r="S6536" s="7">
        <v>-84.211079999999995</v>
      </c>
      <c r="T6536" t="s">
        <v>46</v>
      </c>
      <c r="U6536" t="s">
        <v>18322</v>
      </c>
      <c r="V6536" t="s">
        <v>11314</v>
      </c>
      <c r="X6536" t="s">
        <v>9940</v>
      </c>
      <c r="Y6536" t="s">
        <v>3012</v>
      </c>
      <c r="Z6536" t="s">
        <v>3691</v>
      </c>
      <c r="AA6536" t="s">
        <v>18323</v>
      </c>
      <c r="AB6536" t="s">
        <v>9007</v>
      </c>
      <c r="AG6536" t="s">
        <v>18324</v>
      </c>
      <c r="AH6536" s="24">
        <v>25262</v>
      </c>
      <c r="AI6536" t="s">
        <v>18325</v>
      </c>
      <c r="AJ6536" t="s">
        <v>18332</v>
      </c>
    </row>
    <row r="6537" spans="1:36" ht="17.25" hidden="1" customHeight="1" x14ac:dyDescent="0.2">
      <c r="A6537" s="4" t="s">
        <v>18333</v>
      </c>
      <c r="B6537" t="s">
        <v>8398</v>
      </c>
      <c r="C6537" t="s">
        <v>18334</v>
      </c>
      <c r="E6537" t="s">
        <v>40</v>
      </c>
      <c r="F6537" t="s">
        <v>86</v>
      </c>
      <c r="G6537" s="5">
        <v>121</v>
      </c>
      <c r="H6537" t="s">
        <v>42</v>
      </c>
      <c r="I6537" t="s">
        <v>65</v>
      </c>
      <c r="J6537" t="s">
        <v>559</v>
      </c>
      <c r="N6537" s="24">
        <v>2002</v>
      </c>
      <c r="R6537" s="7">
        <v>32.589199999999998</v>
      </c>
      <c r="S6537" s="7">
        <v>-84.691699999999997</v>
      </c>
      <c r="T6537" t="s">
        <v>46</v>
      </c>
      <c r="U6537" t="s">
        <v>18335</v>
      </c>
      <c r="V6537" t="s">
        <v>18336</v>
      </c>
      <c r="X6537" t="s">
        <v>8447</v>
      </c>
      <c r="Y6537" t="s">
        <v>3012</v>
      </c>
      <c r="Z6537" t="s">
        <v>3691</v>
      </c>
      <c r="AA6537" t="s">
        <v>18337</v>
      </c>
      <c r="AB6537" t="s">
        <v>8690</v>
      </c>
      <c r="AG6537" t="s">
        <v>18338</v>
      </c>
      <c r="AH6537" s="24">
        <v>26385</v>
      </c>
      <c r="AI6537" t="s">
        <v>18339</v>
      </c>
      <c r="AJ6537" t="s">
        <v>18340</v>
      </c>
    </row>
    <row r="6538" spans="1:36" ht="17.25" hidden="1" customHeight="1" x14ac:dyDescent="0.2">
      <c r="A6538" s="4" t="s">
        <v>18333</v>
      </c>
      <c r="B6538" t="s">
        <v>8398</v>
      </c>
      <c r="C6538" t="s">
        <v>18334</v>
      </c>
      <c r="E6538" t="s">
        <v>56</v>
      </c>
      <c r="F6538" t="s">
        <v>86</v>
      </c>
      <c r="G6538" s="5">
        <v>121</v>
      </c>
      <c r="H6538" t="s">
        <v>42</v>
      </c>
      <c r="I6538" t="s">
        <v>65</v>
      </c>
      <c r="J6538" t="s">
        <v>559</v>
      </c>
      <c r="N6538" s="6">
        <v>2002</v>
      </c>
      <c r="R6538" s="7">
        <v>32.589199999999998</v>
      </c>
      <c r="S6538" s="7">
        <v>-84.691699999999997</v>
      </c>
      <c r="T6538" t="s">
        <v>46</v>
      </c>
      <c r="U6538" t="s">
        <v>18335</v>
      </c>
      <c r="V6538" t="s">
        <v>18336</v>
      </c>
      <c r="X6538" t="s">
        <v>8447</v>
      </c>
      <c r="Y6538" t="s">
        <v>3012</v>
      </c>
      <c r="Z6538" t="s">
        <v>3691</v>
      </c>
      <c r="AA6538" t="s">
        <v>18337</v>
      </c>
      <c r="AB6538" t="s">
        <v>8503</v>
      </c>
      <c r="AG6538" t="s">
        <v>18338</v>
      </c>
      <c r="AH6538" s="24">
        <v>26386</v>
      </c>
      <c r="AI6538" t="s">
        <v>18339</v>
      </c>
      <c r="AJ6538" t="s">
        <v>18341</v>
      </c>
    </row>
    <row r="6539" spans="1:36" ht="17.25" hidden="1" customHeight="1" x14ac:dyDescent="0.2">
      <c r="A6539" s="4" t="s">
        <v>18333</v>
      </c>
      <c r="B6539" t="s">
        <v>8398</v>
      </c>
      <c r="C6539" t="s">
        <v>18334</v>
      </c>
      <c r="E6539" t="s">
        <v>58</v>
      </c>
      <c r="F6539" t="s">
        <v>86</v>
      </c>
      <c r="G6539" s="5">
        <v>121</v>
      </c>
      <c r="H6539" t="s">
        <v>42</v>
      </c>
      <c r="I6539" t="s">
        <v>65</v>
      </c>
      <c r="J6539" t="s">
        <v>559</v>
      </c>
      <c r="N6539" s="24">
        <v>2002</v>
      </c>
      <c r="R6539" s="7">
        <v>32.589199999999998</v>
      </c>
      <c r="S6539" s="7">
        <v>-84.691699999999997</v>
      </c>
      <c r="T6539" t="s">
        <v>46</v>
      </c>
      <c r="U6539" t="s">
        <v>18335</v>
      </c>
      <c r="V6539" t="s">
        <v>18336</v>
      </c>
      <c r="X6539" t="s">
        <v>8447</v>
      </c>
      <c r="Y6539" t="s">
        <v>3012</v>
      </c>
      <c r="Z6539" t="s">
        <v>3691</v>
      </c>
      <c r="AA6539" t="s">
        <v>18337</v>
      </c>
      <c r="AB6539" t="s">
        <v>8595</v>
      </c>
      <c r="AG6539" t="s">
        <v>18338</v>
      </c>
      <c r="AH6539" s="24">
        <v>26387</v>
      </c>
      <c r="AI6539" t="s">
        <v>18339</v>
      </c>
      <c r="AJ6539" t="s">
        <v>18342</v>
      </c>
    </row>
    <row r="6540" spans="1:36" ht="17.25" hidden="1" customHeight="1" x14ac:dyDescent="0.2">
      <c r="A6540" s="4" t="s">
        <v>18333</v>
      </c>
      <c r="B6540" t="s">
        <v>8398</v>
      </c>
      <c r="C6540" t="s">
        <v>18334</v>
      </c>
      <c r="E6540" t="s">
        <v>191</v>
      </c>
      <c r="F6540" t="s">
        <v>86</v>
      </c>
      <c r="G6540" s="5">
        <v>121</v>
      </c>
      <c r="H6540" t="s">
        <v>42</v>
      </c>
      <c r="I6540" t="s">
        <v>65</v>
      </c>
      <c r="J6540" t="s">
        <v>559</v>
      </c>
      <c r="N6540" s="24">
        <v>2002</v>
      </c>
      <c r="R6540" s="7">
        <v>32.589199999999998</v>
      </c>
      <c r="S6540" s="7">
        <v>-84.691699999999997</v>
      </c>
      <c r="T6540" t="s">
        <v>46</v>
      </c>
      <c r="U6540" t="s">
        <v>18335</v>
      </c>
      <c r="V6540" t="s">
        <v>18336</v>
      </c>
      <c r="X6540" t="s">
        <v>8447</v>
      </c>
      <c r="Y6540" t="s">
        <v>3012</v>
      </c>
      <c r="Z6540" t="s">
        <v>3691</v>
      </c>
      <c r="AA6540" t="s">
        <v>18337</v>
      </c>
      <c r="AB6540" t="s">
        <v>8414</v>
      </c>
      <c r="AG6540" t="s">
        <v>18338</v>
      </c>
      <c r="AH6540" s="24">
        <v>26388</v>
      </c>
      <c r="AI6540" t="s">
        <v>18339</v>
      </c>
      <c r="AJ6540" t="s">
        <v>18343</v>
      </c>
    </row>
    <row r="6541" spans="1:36" ht="17.25" hidden="1" customHeight="1" x14ac:dyDescent="0.2">
      <c r="A6541" s="4" t="s">
        <v>18333</v>
      </c>
      <c r="B6541" t="s">
        <v>8398</v>
      </c>
      <c r="C6541" t="s">
        <v>18334</v>
      </c>
      <c r="E6541" t="s">
        <v>335</v>
      </c>
      <c r="F6541" t="s">
        <v>64</v>
      </c>
      <c r="G6541" s="5">
        <v>121</v>
      </c>
      <c r="H6541" t="s">
        <v>42</v>
      </c>
      <c r="I6541" t="s">
        <v>65</v>
      </c>
      <c r="J6541" t="s">
        <v>559</v>
      </c>
      <c r="N6541" s="24">
        <v>2003</v>
      </c>
      <c r="R6541" s="7">
        <v>32.589199999999998</v>
      </c>
      <c r="S6541" s="7">
        <v>-84.691699999999997</v>
      </c>
      <c r="T6541" t="s">
        <v>46</v>
      </c>
      <c r="U6541" t="s">
        <v>18335</v>
      </c>
      <c r="V6541" t="s">
        <v>18336</v>
      </c>
      <c r="X6541" t="s">
        <v>8447</v>
      </c>
      <c r="Y6541" t="s">
        <v>3012</v>
      </c>
      <c r="Z6541" t="s">
        <v>3691</v>
      </c>
      <c r="AA6541" t="s">
        <v>18337</v>
      </c>
      <c r="AB6541" t="s">
        <v>8427</v>
      </c>
      <c r="AG6541" t="s">
        <v>18338</v>
      </c>
      <c r="AH6541" s="24">
        <v>26389</v>
      </c>
      <c r="AI6541" t="s">
        <v>18339</v>
      </c>
      <c r="AJ6541" t="s">
        <v>18344</v>
      </c>
    </row>
    <row r="6542" spans="1:36" ht="17.25" hidden="1" customHeight="1" x14ac:dyDescent="0.2">
      <c r="A6542" s="4" t="s">
        <v>18333</v>
      </c>
      <c r="B6542" t="s">
        <v>8398</v>
      </c>
      <c r="C6542" t="s">
        <v>18334</v>
      </c>
      <c r="E6542" t="s">
        <v>1157</v>
      </c>
      <c r="F6542" t="s">
        <v>64</v>
      </c>
      <c r="G6542" s="5">
        <v>121</v>
      </c>
      <c r="H6542" t="s">
        <v>42</v>
      </c>
      <c r="I6542" t="s">
        <v>65</v>
      </c>
      <c r="J6542" t="s">
        <v>559</v>
      </c>
      <c r="N6542" s="24">
        <v>2003</v>
      </c>
      <c r="R6542" s="7">
        <v>32.589199999999998</v>
      </c>
      <c r="S6542" s="7">
        <v>-84.691699999999997</v>
      </c>
      <c r="T6542" t="s">
        <v>46</v>
      </c>
      <c r="U6542" t="s">
        <v>18335</v>
      </c>
      <c r="V6542" t="s">
        <v>18336</v>
      </c>
      <c r="X6542" t="s">
        <v>8447</v>
      </c>
      <c r="Y6542" t="s">
        <v>3012</v>
      </c>
      <c r="Z6542" t="s">
        <v>3691</v>
      </c>
      <c r="AA6542" t="s">
        <v>18337</v>
      </c>
      <c r="AB6542" t="s">
        <v>8429</v>
      </c>
      <c r="AG6542" t="s">
        <v>18338</v>
      </c>
      <c r="AH6542" s="24">
        <v>26390</v>
      </c>
      <c r="AI6542" t="s">
        <v>18339</v>
      </c>
      <c r="AJ6542" t="s">
        <v>18345</v>
      </c>
    </row>
    <row r="6543" spans="1:36" ht="17.25" hidden="1" customHeight="1" x14ac:dyDescent="0.2">
      <c r="A6543" s="4" t="s">
        <v>18346</v>
      </c>
      <c r="B6543" t="s">
        <v>8398</v>
      </c>
      <c r="C6543" t="s">
        <v>18347</v>
      </c>
      <c r="E6543" t="s">
        <v>58</v>
      </c>
      <c r="F6543" t="s">
        <v>64</v>
      </c>
      <c r="G6543" s="5">
        <v>851</v>
      </c>
      <c r="H6543" t="s">
        <v>42</v>
      </c>
      <c r="I6543" t="s">
        <v>240</v>
      </c>
      <c r="J6543" t="s">
        <v>559</v>
      </c>
      <c r="N6543" s="24">
        <v>1975</v>
      </c>
      <c r="R6543" s="7">
        <v>40.797761999999999</v>
      </c>
      <c r="S6543" s="7">
        <v>-75.105419999999995</v>
      </c>
      <c r="T6543" t="s">
        <v>46</v>
      </c>
      <c r="U6543" t="s">
        <v>14736</v>
      </c>
      <c r="V6543" t="s">
        <v>9362</v>
      </c>
      <c r="X6543" t="s">
        <v>8642</v>
      </c>
      <c r="Y6543" t="s">
        <v>3012</v>
      </c>
      <c r="Z6543" t="s">
        <v>3691</v>
      </c>
      <c r="AA6543" t="s">
        <v>18348</v>
      </c>
      <c r="AB6543" t="s">
        <v>8595</v>
      </c>
      <c r="AI6543" t="s">
        <v>18349</v>
      </c>
      <c r="AJ6543" t="s">
        <v>18350</v>
      </c>
    </row>
    <row r="6544" spans="1:36" ht="17.25" hidden="1" customHeight="1" x14ac:dyDescent="0.2">
      <c r="A6544" s="4" t="s">
        <v>18346</v>
      </c>
      <c r="B6544" t="s">
        <v>8398</v>
      </c>
      <c r="C6544" t="s">
        <v>18347</v>
      </c>
      <c r="E6544" t="s">
        <v>191</v>
      </c>
      <c r="F6544" t="s">
        <v>64</v>
      </c>
      <c r="G6544" s="5">
        <v>851</v>
      </c>
      <c r="H6544" t="s">
        <v>42</v>
      </c>
      <c r="I6544" t="s">
        <v>240</v>
      </c>
      <c r="J6544" t="s">
        <v>559</v>
      </c>
      <c r="N6544" s="6">
        <v>1977</v>
      </c>
      <c r="R6544" s="7">
        <v>40.797761999999999</v>
      </c>
      <c r="S6544" s="7">
        <v>-75.105419999999995</v>
      </c>
      <c r="T6544" t="s">
        <v>46</v>
      </c>
      <c r="U6544" t="s">
        <v>14736</v>
      </c>
      <c r="V6544" t="s">
        <v>9362</v>
      </c>
      <c r="X6544" t="s">
        <v>8642</v>
      </c>
      <c r="Y6544" t="s">
        <v>3012</v>
      </c>
      <c r="Z6544" t="s">
        <v>3691</v>
      </c>
      <c r="AA6544" t="s">
        <v>18348</v>
      </c>
      <c r="AB6544" t="s">
        <v>8414</v>
      </c>
      <c r="AI6544" t="s">
        <v>18349</v>
      </c>
      <c r="AJ6544" t="s">
        <v>18351</v>
      </c>
    </row>
    <row r="6545" spans="1:36" ht="17.25" hidden="1" customHeight="1" x14ac:dyDescent="0.2">
      <c r="A6545" s="4" t="s">
        <v>18352</v>
      </c>
      <c r="B6545" t="s">
        <v>8398</v>
      </c>
      <c r="C6545" t="s">
        <v>18353</v>
      </c>
      <c r="E6545" t="s">
        <v>565</v>
      </c>
      <c r="F6545" t="s">
        <v>64</v>
      </c>
      <c r="G6545" s="5">
        <v>85</v>
      </c>
      <c r="H6545" t="s">
        <v>42</v>
      </c>
      <c r="I6545" t="s">
        <v>43</v>
      </c>
      <c r="J6545" t="s">
        <v>559</v>
      </c>
      <c r="N6545" s="6">
        <v>2008</v>
      </c>
      <c r="R6545" s="7">
        <v>42.632123999999997</v>
      </c>
      <c r="S6545" s="7">
        <v>-71.313239999999993</v>
      </c>
      <c r="T6545" t="s">
        <v>46</v>
      </c>
      <c r="U6545" t="s">
        <v>18354</v>
      </c>
      <c r="V6545" t="s">
        <v>12372</v>
      </c>
      <c r="X6545" t="s">
        <v>8479</v>
      </c>
      <c r="Y6545" t="s">
        <v>3012</v>
      </c>
      <c r="Z6545" t="s">
        <v>3691</v>
      </c>
      <c r="AA6545" t="s">
        <v>18355</v>
      </c>
      <c r="AB6545" t="s">
        <v>18356</v>
      </c>
      <c r="AI6545" t="s">
        <v>18357</v>
      </c>
      <c r="AJ6545" t="s">
        <v>18358</v>
      </c>
    </row>
    <row r="6546" spans="1:36" ht="17.25" hidden="1" customHeight="1" x14ac:dyDescent="0.2">
      <c r="A6546" s="4" t="s">
        <v>18365</v>
      </c>
      <c r="B6546" t="s">
        <v>8398</v>
      </c>
      <c r="C6546" t="s">
        <v>18366</v>
      </c>
      <c r="E6546" t="s">
        <v>58</v>
      </c>
      <c r="F6546" t="s">
        <v>64</v>
      </c>
      <c r="G6546" s="5">
        <v>349</v>
      </c>
      <c r="H6546" t="s">
        <v>42</v>
      </c>
      <c r="I6546" t="s">
        <v>240</v>
      </c>
      <c r="J6546" t="s">
        <v>559</v>
      </c>
      <c r="N6546" s="6">
        <v>1971</v>
      </c>
      <c r="R6546" s="7">
        <v>29.822222</v>
      </c>
      <c r="S6546" s="7">
        <v>-91.542500000000004</v>
      </c>
      <c r="T6546" t="s">
        <v>46</v>
      </c>
      <c r="U6546" t="s">
        <v>9620</v>
      </c>
      <c r="V6546" t="s">
        <v>14179</v>
      </c>
      <c r="X6546" t="s">
        <v>8512</v>
      </c>
      <c r="Y6546" t="s">
        <v>3012</v>
      </c>
      <c r="Z6546" t="s">
        <v>3691</v>
      </c>
      <c r="AA6546" t="s">
        <v>18367</v>
      </c>
      <c r="AB6546" t="s">
        <v>8595</v>
      </c>
      <c r="AG6546" t="s">
        <v>18368</v>
      </c>
      <c r="AH6546" s="24">
        <v>20973</v>
      </c>
      <c r="AI6546" t="s">
        <v>18369</v>
      </c>
      <c r="AJ6546" t="s">
        <v>18370</v>
      </c>
    </row>
    <row r="6547" spans="1:36" ht="17.25" hidden="1" customHeight="1" x14ac:dyDescent="0.2">
      <c r="A6547" s="4" t="s">
        <v>18371</v>
      </c>
      <c r="B6547" t="s">
        <v>8398</v>
      </c>
      <c r="C6547" t="s">
        <v>18372</v>
      </c>
      <c r="E6547" t="s">
        <v>12321</v>
      </c>
      <c r="F6547" t="s">
        <v>64</v>
      </c>
      <c r="G6547" s="5">
        <v>927</v>
      </c>
      <c r="H6547" t="s">
        <v>42</v>
      </c>
      <c r="I6547" t="s">
        <v>43</v>
      </c>
      <c r="J6547" t="s">
        <v>559</v>
      </c>
      <c r="N6547" s="27">
        <v>2003</v>
      </c>
      <c r="R6547" s="7">
        <v>32.649700000000003</v>
      </c>
      <c r="S6547" s="7">
        <v>-86.74</v>
      </c>
      <c r="T6547" t="s">
        <v>46</v>
      </c>
      <c r="U6547" t="s">
        <v>18373</v>
      </c>
      <c r="V6547" t="s">
        <v>11414</v>
      </c>
      <c r="X6547" t="s">
        <v>9142</v>
      </c>
      <c r="Y6547" t="s">
        <v>3012</v>
      </c>
      <c r="Z6547" t="s">
        <v>3691</v>
      </c>
      <c r="AA6547" t="s">
        <v>18374</v>
      </c>
      <c r="AB6547" t="s">
        <v>18375</v>
      </c>
      <c r="AG6547" t="s">
        <v>18376</v>
      </c>
      <c r="AH6547" s="8" t="s">
        <v>18377</v>
      </c>
      <c r="AI6547" t="s">
        <v>18378</v>
      </c>
      <c r="AJ6547" t="s">
        <v>18379</v>
      </c>
    </row>
    <row r="6548" spans="1:36" ht="17.25" hidden="1" customHeight="1" x14ac:dyDescent="0.2">
      <c r="A6548" s="4" t="s">
        <v>18380</v>
      </c>
      <c r="B6548" t="s">
        <v>8398</v>
      </c>
      <c r="C6548" t="s">
        <v>18381</v>
      </c>
      <c r="E6548" t="s">
        <v>12321</v>
      </c>
      <c r="F6548" t="s">
        <v>86</v>
      </c>
      <c r="G6548" s="5">
        <v>940</v>
      </c>
      <c r="H6548" t="s">
        <v>42</v>
      </c>
      <c r="I6548" t="s">
        <v>43</v>
      </c>
      <c r="J6548" t="s">
        <v>559</v>
      </c>
      <c r="N6548" s="27">
        <v>2000</v>
      </c>
      <c r="R6548" s="7">
        <v>30.592400000000001</v>
      </c>
      <c r="S6548" s="7">
        <v>-95.9178</v>
      </c>
      <c r="T6548" t="s">
        <v>46</v>
      </c>
      <c r="U6548" t="s">
        <v>18382</v>
      </c>
      <c r="V6548" t="s">
        <v>18383</v>
      </c>
      <c r="X6548" t="s">
        <v>8584</v>
      </c>
      <c r="Y6548" t="s">
        <v>3012</v>
      </c>
      <c r="Z6548" t="s">
        <v>3691</v>
      </c>
      <c r="AA6548" t="s">
        <v>18384</v>
      </c>
      <c r="AB6548" t="s">
        <v>18385</v>
      </c>
      <c r="AI6548" t="s">
        <v>18386</v>
      </c>
      <c r="AJ6548" t="s">
        <v>18387</v>
      </c>
    </row>
    <row r="6549" spans="1:36" ht="17.25" hidden="1" customHeight="1" x14ac:dyDescent="0.2">
      <c r="A6549" s="4" t="s">
        <v>18388</v>
      </c>
      <c r="B6549" t="s">
        <v>8398</v>
      </c>
      <c r="C6549" t="s">
        <v>18389</v>
      </c>
      <c r="E6549" t="s">
        <v>12321</v>
      </c>
      <c r="F6549" t="s">
        <v>64</v>
      </c>
      <c r="G6549" s="5">
        <v>940</v>
      </c>
      <c r="H6549" t="s">
        <v>42</v>
      </c>
      <c r="I6549" t="s">
        <v>43</v>
      </c>
      <c r="J6549" t="s">
        <v>559</v>
      </c>
      <c r="N6549" s="27">
        <v>2001</v>
      </c>
      <c r="R6549" s="7">
        <v>32.017825999999999</v>
      </c>
      <c r="S6549" s="7">
        <v>-94.619739999999993</v>
      </c>
      <c r="T6549" t="s">
        <v>46</v>
      </c>
      <c r="U6549" t="s">
        <v>18390</v>
      </c>
      <c r="V6549" t="s">
        <v>18391</v>
      </c>
      <c r="X6549" t="s">
        <v>8584</v>
      </c>
      <c r="Y6549" t="s">
        <v>3012</v>
      </c>
      <c r="Z6549" t="s">
        <v>3691</v>
      </c>
      <c r="AA6549" t="s">
        <v>18392</v>
      </c>
      <c r="AB6549" t="s">
        <v>18385</v>
      </c>
      <c r="AI6549" t="s">
        <v>18393</v>
      </c>
      <c r="AJ6549" t="s">
        <v>18394</v>
      </c>
    </row>
    <row r="6550" spans="1:36" ht="17.25" hidden="1" customHeight="1" x14ac:dyDescent="0.2">
      <c r="A6550" s="4" t="s">
        <v>18395</v>
      </c>
      <c r="B6550" t="s">
        <v>8398</v>
      </c>
      <c r="C6550" t="s">
        <v>18396</v>
      </c>
      <c r="E6550" t="s">
        <v>17178</v>
      </c>
      <c r="F6550" t="s">
        <v>64</v>
      </c>
      <c r="G6550" s="5">
        <v>183</v>
      </c>
      <c r="H6550" t="s">
        <v>42</v>
      </c>
      <c r="I6550" t="s">
        <v>65</v>
      </c>
      <c r="J6550" t="s">
        <v>559</v>
      </c>
      <c r="N6550" s="6">
        <v>2001</v>
      </c>
      <c r="R6550" s="7">
        <v>33.351599999999998</v>
      </c>
      <c r="S6550" s="7">
        <v>-84.999600000000001</v>
      </c>
      <c r="T6550" t="s">
        <v>46</v>
      </c>
      <c r="U6550" t="s">
        <v>8765</v>
      </c>
      <c r="V6550" t="s">
        <v>10406</v>
      </c>
      <c r="X6550" t="s">
        <v>8447</v>
      </c>
      <c r="Y6550" t="s">
        <v>3012</v>
      </c>
      <c r="Z6550" t="s">
        <v>3691</v>
      </c>
      <c r="AA6550" t="s">
        <v>18397</v>
      </c>
      <c r="AB6550" t="s">
        <v>17181</v>
      </c>
      <c r="AG6550" t="s">
        <v>18398</v>
      </c>
      <c r="AH6550" s="24">
        <v>24951</v>
      </c>
      <c r="AI6550" t="s">
        <v>18399</v>
      </c>
      <c r="AJ6550" t="s">
        <v>18400</v>
      </c>
    </row>
    <row r="6551" spans="1:36" ht="17.25" hidden="1" customHeight="1" x14ac:dyDescent="0.2">
      <c r="A6551" s="4" t="s">
        <v>18395</v>
      </c>
      <c r="B6551" t="s">
        <v>8398</v>
      </c>
      <c r="C6551" t="s">
        <v>18396</v>
      </c>
      <c r="E6551" t="s">
        <v>17185</v>
      </c>
      <c r="F6551" t="s">
        <v>64</v>
      </c>
      <c r="G6551" s="5">
        <v>183</v>
      </c>
      <c r="H6551" t="s">
        <v>42</v>
      </c>
      <c r="I6551" t="s">
        <v>65</v>
      </c>
      <c r="J6551" t="s">
        <v>559</v>
      </c>
      <c r="N6551" s="6">
        <v>2001</v>
      </c>
      <c r="R6551" s="7">
        <v>33.351599999999998</v>
      </c>
      <c r="S6551" s="7">
        <v>-84.999600000000001</v>
      </c>
      <c r="T6551" t="s">
        <v>46</v>
      </c>
      <c r="U6551" t="s">
        <v>8765</v>
      </c>
      <c r="V6551" t="s">
        <v>10406</v>
      </c>
      <c r="X6551" t="s">
        <v>8447</v>
      </c>
      <c r="Y6551" t="s">
        <v>3012</v>
      </c>
      <c r="Z6551" t="s">
        <v>3691</v>
      </c>
      <c r="AA6551" t="s">
        <v>18397</v>
      </c>
      <c r="AB6551" t="s">
        <v>17186</v>
      </c>
      <c r="AG6551" t="s">
        <v>18398</v>
      </c>
      <c r="AH6551" s="24">
        <v>24952</v>
      </c>
      <c r="AI6551" t="s">
        <v>18399</v>
      </c>
      <c r="AJ6551" t="s">
        <v>18401</v>
      </c>
    </row>
    <row r="6552" spans="1:36" ht="17.25" hidden="1" customHeight="1" x14ac:dyDescent="0.2">
      <c r="A6552" s="4" t="s">
        <v>18395</v>
      </c>
      <c r="B6552" t="s">
        <v>8398</v>
      </c>
      <c r="C6552" t="s">
        <v>18396</v>
      </c>
      <c r="E6552" t="s">
        <v>17188</v>
      </c>
      <c r="F6552" t="s">
        <v>64</v>
      </c>
      <c r="G6552" s="5">
        <v>183</v>
      </c>
      <c r="H6552" t="s">
        <v>42</v>
      </c>
      <c r="I6552" t="s">
        <v>65</v>
      </c>
      <c r="J6552" t="s">
        <v>559</v>
      </c>
      <c r="N6552" s="24">
        <v>2001</v>
      </c>
      <c r="R6552" s="7">
        <v>33.351599999999998</v>
      </c>
      <c r="S6552" s="7">
        <v>-84.999600000000001</v>
      </c>
      <c r="T6552" t="s">
        <v>46</v>
      </c>
      <c r="U6552" t="s">
        <v>8765</v>
      </c>
      <c r="V6552" t="s">
        <v>10406</v>
      </c>
      <c r="X6552" t="s">
        <v>8447</v>
      </c>
      <c r="Y6552" t="s">
        <v>3012</v>
      </c>
      <c r="Z6552" t="s">
        <v>3691</v>
      </c>
      <c r="AA6552" t="s">
        <v>18397</v>
      </c>
      <c r="AB6552" t="s">
        <v>17189</v>
      </c>
      <c r="AG6552" t="s">
        <v>18398</v>
      </c>
      <c r="AH6552" s="24">
        <v>24953</v>
      </c>
      <c r="AI6552" t="s">
        <v>18399</v>
      </c>
      <c r="AJ6552" t="s">
        <v>18402</v>
      </c>
    </row>
    <row r="6553" spans="1:36" ht="17.25" hidden="1" customHeight="1" x14ac:dyDescent="0.2">
      <c r="A6553" s="4" t="s">
        <v>18395</v>
      </c>
      <c r="B6553" t="s">
        <v>8398</v>
      </c>
      <c r="C6553" t="s">
        <v>18396</v>
      </c>
      <c r="E6553" t="s">
        <v>17191</v>
      </c>
      <c r="F6553" t="s">
        <v>64</v>
      </c>
      <c r="G6553" s="5">
        <v>183</v>
      </c>
      <c r="H6553" t="s">
        <v>42</v>
      </c>
      <c r="I6553" t="s">
        <v>65</v>
      </c>
      <c r="J6553" t="s">
        <v>559</v>
      </c>
      <c r="N6553" s="24">
        <v>2002</v>
      </c>
      <c r="R6553" s="7">
        <v>33.351599999999998</v>
      </c>
      <c r="S6553" s="7">
        <v>-84.999600000000001</v>
      </c>
      <c r="T6553" t="s">
        <v>46</v>
      </c>
      <c r="U6553" t="s">
        <v>8765</v>
      </c>
      <c r="V6553" t="s">
        <v>10406</v>
      </c>
      <c r="X6553" t="s">
        <v>8447</v>
      </c>
      <c r="Y6553" t="s">
        <v>3012</v>
      </c>
      <c r="Z6553" t="s">
        <v>3691</v>
      </c>
      <c r="AA6553" t="s">
        <v>18397</v>
      </c>
      <c r="AB6553" t="s">
        <v>17192</v>
      </c>
      <c r="AG6553" t="s">
        <v>18398</v>
      </c>
      <c r="AH6553" s="24">
        <v>24954</v>
      </c>
      <c r="AI6553" t="s">
        <v>18399</v>
      </c>
      <c r="AJ6553" t="s">
        <v>18403</v>
      </c>
    </row>
    <row r="6554" spans="1:36" ht="17.25" hidden="1" customHeight="1" x14ac:dyDescent="0.2">
      <c r="A6554" s="4" t="s">
        <v>18395</v>
      </c>
      <c r="B6554" t="s">
        <v>8398</v>
      </c>
      <c r="C6554" t="s">
        <v>18396</v>
      </c>
      <c r="E6554" t="s">
        <v>17194</v>
      </c>
      <c r="F6554" t="s">
        <v>64</v>
      </c>
      <c r="G6554" s="5">
        <v>183</v>
      </c>
      <c r="H6554" t="s">
        <v>42</v>
      </c>
      <c r="I6554" t="s">
        <v>65</v>
      </c>
      <c r="J6554" t="s">
        <v>559</v>
      </c>
      <c r="N6554" s="24">
        <v>2002</v>
      </c>
      <c r="R6554" s="7">
        <v>33.351599999999998</v>
      </c>
      <c r="S6554" s="7">
        <v>-84.999600000000001</v>
      </c>
      <c r="T6554" t="s">
        <v>46</v>
      </c>
      <c r="U6554" t="s">
        <v>8765</v>
      </c>
      <c r="V6554" t="s">
        <v>10406</v>
      </c>
      <c r="X6554" t="s">
        <v>8447</v>
      </c>
      <c r="Y6554" t="s">
        <v>3012</v>
      </c>
      <c r="Z6554" t="s">
        <v>3691</v>
      </c>
      <c r="AA6554" t="s">
        <v>18397</v>
      </c>
      <c r="AB6554" t="s">
        <v>17195</v>
      </c>
      <c r="AG6554" t="s">
        <v>18398</v>
      </c>
      <c r="AH6554" s="24">
        <v>24955</v>
      </c>
      <c r="AI6554" t="s">
        <v>18399</v>
      </c>
      <c r="AJ6554" t="s">
        <v>18404</v>
      </c>
    </row>
    <row r="6555" spans="1:36" ht="17.25" hidden="1" customHeight="1" x14ac:dyDescent="0.2">
      <c r="A6555" s="4" t="s">
        <v>18395</v>
      </c>
      <c r="B6555" t="s">
        <v>8398</v>
      </c>
      <c r="C6555" t="s">
        <v>18396</v>
      </c>
      <c r="E6555" t="s">
        <v>18405</v>
      </c>
      <c r="F6555" t="s">
        <v>64</v>
      </c>
      <c r="G6555" s="5">
        <v>183</v>
      </c>
      <c r="H6555" t="s">
        <v>42</v>
      </c>
      <c r="I6555" t="s">
        <v>65</v>
      </c>
      <c r="J6555" t="s">
        <v>559</v>
      </c>
      <c r="N6555" s="24">
        <v>2002</v>
      </c>
      <c r="R6555" s="7">
        <v>33.351599999999998</v>
      </c>
      <c r="S6555" s="7">
        <v>-84.999600000000001</v>
      </c>
      <c r="T6555" t="s">
        <v>46</v>
      </c>
      <c r="U6555" t="s">
        <v>8765</v>
      </c>
      <c r="V6555" t="s">
        <v>10406</v>
      </c>
      <c r="X6555" t="s">
        <v>8447</v>
      </c>
      <c r="Y6555" t="s">
        <v>3012</v>
      </c>
      <c r="Z6555" t="s">
        <v>3691</v>
      </c>
      <c r="AA6555" t="s">
        <v>18397</v>
      </c>
      <c r="AB6555" t="s">
        <v>18406</v>
      </c>
      <c r="AG6555" t="s">
        <v>18398</v>
      </c>
      <c r="AH6555" s="24">
        <v>24956</v>
      </c>
      <c r="AI6555" t="s">
        <v>18399</v>
      </c>
      <c r="AJ6555" t="s">
        <v>18407</v>
      </c>
    </row>
    <row r="6556" spans="1:36" ht="17.25" hidden="1" customHeight="1" x14ac:dyDescent="0.2">
      <c r="A6556" s="4" t="s">
        <v>18408</v>
      </c>
      <c r="B6556" t="s">
        <v>8398</v>
      </c>
      <c r="C6556" t="s">
        <v>18409</v>
      </c>
      <c r="E6556" t="s">
        <v>12321</v>
      </c>
      <c r="F6556" t="s">
        <v>64</v>
      </c>
      <c r="G6556" s="5">
        <v>939</v>
      </c>
      <c r="H6556" t="s">
        <v>42</v>
      </c>
      <c r="I6556" t="s">
        <v>43</v>
      </c>
      <c r="J6556" t="s">
        <v>559</v>
      </c>
      <c r="N6556" s="8">
        <v>2002</v>
      </c>
      <c r="R6556" s="7">
        <v>32.651400000000002</v>
      </c>
      <c r="S6556" s="7">
        <v>-86.738600000000005</v>
      </c>
      <c r="T6556" t="s">
        <v>46</v>
      </c>
      <c r="U6556" t="s">
        <v>18373</v>
      </c>
      <c r="V6556" t="s">
        <v>11414</v>
      </c>
      <c r="X6556" t="s">
        <v>9142</v>
      </c>
      <c r="Y6556" t="s">
        <v>3012</v>
      </c>
      <c r="Z6556" t="s">
        <v>3691</v>
      </c>
      <c r="AA6556" t="s">
        <v>18410</v>
      </c>
      <c r="AB6556" t="s">
        <v>18385</v>
      </c>
      <c r="AG6556" t="s">
        <v>18411</v>
      </c>
      <c r="AH6556" s="8" t="s">
        <v>18412</v>
      </c>
      <c r="AI6556" t="s">
        <v>18413</v>
      </c>
      <c r="AJ6556" t="s">
        <v>18414</v>
      </c>
    </row>
    <row r="6557" spans="1:36" ht="17.25" hidden="1" customHeight="1" x14ac:dyDescent="0.2">
      <c r="A6557" s="4" t="s">
        <v>18415</v>
      </c>
      <c r="B6557" t="s">
        <v>8398</v>
      </c>
      <c r="C6557" t="s">
        <v>18416</v>
      </c>
      <c r="E6557" t="s">
        <v>12321</v>
      </c>
      <c r="F6557" t="s">
        <v>64</v>
      </c>
      <c r="G6557" s="5">
        <v>1011</v>
      </c>
      <c r="H6557" t="s">
        <v>42</v>
      </c>
      <c r="I6557" t="s">
        <v>43</v>
      </c>
      <c r="J6557" t="s">
        <v>559</v>
      </c>
      <c r="N6557" s="8">
        <v>2004</v>
      </c>
      <c r="R6557" s="7">
        <v>37.866700000000002</v>
      </c>
      <c r="S6557" s="7">
        <v>-78.381299999999996</v>
      </c>
      <c r="T6557" t="s">
        <v>46</v>
      </c>
      <c r="U6557" t="s">
        <v>18417</v>
      </c>
      <c r="V6557" t="s">
        <v>18418</v>
      </c>
      <c r="X6557" t="s">
        <v>9266</v>
      </c>
      <c r="Y6557" t="s">
        <v>3012</v>
      </c>
      <c r="Z6557" t="s">
        <v>3691</v>
      </c>
      <c r="AA6557" t="s">
        <v>18419</v>
      </c>
      <c r="AB6557" t="s">
        <v>9257</v>
      </c>
      <c r="AI6557" t="s">
        <v>18420</v>
      </c>
      <c r="AJ6557" t="s">
        <v>18421</v>
      </c>
    </row>
    <row r="6558" spans="1:36" ht="17.25" hidden="1" customHeight="1" x14ac:dyDescent="0.2">
      <c r="A6558" s="4" t="s">
        <v>18431</v>
      </c>
      <c r="B6558" t="s">
        <v>8398</v>
      </c>
      <c r="C6558" t="s">
        <v>18432</v>
      </c>
      <c r="E6558" t="s">
        <v>191</v>
      </c>
      <c r="F6558" t="s">
        <v>64</v>
      </c>
      <c r="G6558" s="5">
        <v>61</v>
      </c>
      <c r="H6558" t="s">
        <v>42</v>
      </c>
      <c r="I6558" t="s">
        <v>65</v>
      </c>
      <c r="J6558" t="s">
        <v>559</v>
      </c>
      <c r="N6558" s="24">
        <v>2003</v>
      </c>
      <c r="R6558" s="7">
        <v>40.909652999999999</v>
      </c>
      <c r="S6558" s="7">
        <v>-96.61309</v>
      </c>
      <c r="T6558" t="s">
        <v>46</v>
      </c>
      <c r="U6558" t="s">
        <v>14544</v>
      </c>
      <c r="V6558" t="s">
        <v>12955</v>
      </c>
      <c r="X6558" t="s">
        <v>9275</v>
      </c>
      <c r="Y6558" t="s">
        <v>3012</v>
      </c>
      <c r="Z6558" t="s">
        <v>3691</v>
      </c>
      <c r="AA6558" t="s">
        <v>18433</v>
      </c>
      <c r="AB6558" t="s">
        <v>8414</v>
      </c>
      <c r="AI6558" t="s">
        <v>18434</v>
      </c>
      <c r="AJ6558" t="s">
        <v>18435</v>
      </c>
    </row>
    <row r="6559" spans="1:36" ht="17.25" hidden="1" customHeight="1" x14ac:dyDescent="0.2">
      <c r="A6559" s="4" t="s">
        <v>18431</v>
      </c>
      <c r="B6559" t="s">
        <v>8398</v>
      </c>
      <c r="C6559" t="s">
        <v>18432</v>
      </c>
      <c r="E6559" t="s">
        <v>565</v>
      </c>
      <c r="F6559" t="s">
        <v>64</v>
      </c>
      <c r="G6559" s="5">
        <v>149</v>
      </c>
      <c r="H6559" t="s">
        <v>42</v>
      </c>
      <c r="I6559" t="s">
        <v>43</v>
      </c>
      <c r="J6559" t="s">
        <v>559</v>
      </c>
      <c r="N6559" s="24">
        <v>2004</v>
      </c>
      <c r="R6559" s="7">
        <v>40.909652999999999</v>
      </c>
      <c r="S6559" s="7">
        <v>-96.61309</v>
      </c>
      <c r="T6559" t="s">
        <v>46</v>
      </c>
      <c r="U6559" t="s">
        <v>14544</v>
      </c>
      <c r="V6559" t="s">
        <v>12955</v>
      </c>
      <c r="X6559" t="s">
        <v>9275</v>
      </c>
      <c r="Y6559" t="s">
        <v>3012</v>
      </c>
      <c r="Z6559" t="s">
        <v>3691</v>
      </c>
      <c r="AA6559" t="s">
        <v>18433</v>
      </c>
      <c r="AB6559" t="s">
        <v>8884</v>
      </c>
      <c r="AI6559" t="s">
        <v>18434</v>
      </c>
      <c r="AJ6559" t="s">
        <v>18436</v>
      </c>
    </row>
    <row r="6560" spans="1:36" ht="17.25" hidden="1" customHeight="1" x14ac:dyDescent="0.2">
      <c r="A6560" s="4" t="s">
        <v>18437</v>
      </c>
      <c r="B6560" t="s">
        <v>8398</v>
      </c>
      <c r="C6560" t="s">
        <v>18438</v>
      </c>
      <c r="E6560" t="s">
        <v>565</v>
      </c>
      <c r="F6560" t="s">
        <v>86</v>
      </c>
      <c r="G6560" s="5">
        <v>450</v>
      </c>
      <c r="H6560" t="s">
        <v>42</v>
      </c>
      <c r="I6560" t="s">
        <v>43</v>
      </c>
      <c r="J6560" t="s">
        <v>44</v>
      </c>
      <c r="N6560" s="8">
        <v>1987</v>
      </c>
      <c r="R6560" s="7">
        <v>29.378696999999999</v>
      </c>
      <c r="S6560" s="7">
        <v>-94.943830000000005</v>
      </c>
      <c r="T6560" t="s">
        <v>46</v>
      </c>
      <c r="U6560" t="s">
        <v>12288</v>
      </c>
      <c r="V6560" t="s">
        <v>9086</v>
      </c>
      <c r="X6560" t="s">
        <v>8584</v>
      </c>
      <c r="Y6560" t="s">
        <v>3012</v>
      </c>
      <c r="Z6560" t="s">
        <v>3691</v>
      </c>
      <c r="AA6560" t="s">
        <v>18439</v>
      </c>
      <c r="AB6560" t="s">
        <v>14623</v>
      </c>
      <c r="AI6560" t="s">
        <v>18440</v>
      </c>
      <c r="AJ6560" t="s">
        <v>18441</v>
      </c>
    </row>
    <row r="6561" spans="1:36" ht="17.25" hidden="1" customHeight="1" x14ac:dyDescent="0.2">
      <c r="A6561" s="4" t="s">
        <v>18442</v>
      </c>
      <c r="B6561" t="s">
        <v>8398</v>
      </c>
      <c r="C6561" t="s">
        <v>18443</v>
      </c>
      <c r="E6561" t="s">
        <v>18444</v>
      </c>
      <c r="F6561" t="s">
        <v>86</v>
      </c>
      <c r="G6561" s="5">
        <v>317</v>
      </c>
      <c r="H6561" t="s">
        <v>42</v>
      </c>
      <c r="I6561" t="s">
        <v>43</v>
      </c>
      <c r="J6561" t="s">
        <v>44</v>
      </c>
      <c r="N6561" s="8">
        <v>2000</v>
      </c>
      <c r="R6561" s="7">
        <v>30.525445000000001</v>
      </c>
      <c r="S6561" s="7">
        <v>-88.128479999999996</v>
      </c>
      <c r="T6561" t="s">
        <v>46</v>
      </c>
      <c r="U6561" t="s">
        <v>18445</v>
      </c>
      <c r="V6561" t="s">
        <v>9141</v>
      </c>
      <c r="X6561" t="s">
        <v>9142</v>
      </c>
      <c r="Y6561" t="s">
        <v>3012</v>
      </c>
      <c r="Z6561" t="s">
        <v>3691</v>
      </c>
      <c r="AA6561" t="s">
        <v>18446</v>
      </c>
      <c r="AB6561" t="s">
        <v>8633</v>
      </c>
      <c r="AG6561" t="s">
        <v>18447</v>
      </c>
      <c r="AH6561" s="8" t="s">
        <v>18448</v>
      </c>
      <c r="AI6561" t="s">
        <v>18449</v>
      </c>
      <c r="AJ6561" t="s">
        <v>18450</v>
      </c>
    </row>
    <row r="6562" spans="1:36" ht="17.25" hidden="1" customHeight="1" x14ac:dyDescent="0.2">
      <c r="A6562" s="4" t="s">
        <v>18451</v>
      </c>
      <c r="B6562" t="s">
        <v>8398</v>
      </c>
      <c r="C6562" t="s">
        <v>18452</v>
      </c>
      <c r="E6562" t="s">
        <v>40</v>
      </c>
      <c r="F6562" t="s">
        <v>86</v>
      </c>
      <c r="G6562" s="5">
        <v>596</v>
      </c>
      <c r="H6562" t="s">
        <v>42</v>
      </c>
      <c r="I6562" t="s">
        <v>43</v>
      </c>
      <c r="J6562" t="s">
        <v>559</v>
      </c>
      <c r="N6562" s="8">
        <v>2002</v>
      </c>
      <c r="R6562" s="7">
        <v>34.709400000000002</v>
      </c>
      <c r="S6562" s="7">
        <v>-84.917500000000004</v>
      </c>
      <c r="T6562" t="s">
        <v>46</v>
      </c>
      <c r="U6562" t="s">
        <v>18453</v>
      </c>
      <c r="V6562" t="s">
        <v>18454</v>
      </c>
      <c r="X6562" t="s">
        <v>8447</v>
      </c>
      <c r="Y6562" t="s">
        <v>3012</v>
      </c>
      <c r="Z6562" t="s">
        <v>3691</v>
      </c>
      <c r="AA6562" t="s">
        <v>18455</v>
      </c>
      <c r="AB6562" t="s">
        <v>18456</v>
      </c>
      <c r="AG6562" t="s">
        <v>18457</v>
      </c>
      <c r="AH6562" s="8" t="s">
        <v>18458</v>
      </c>
      <c r="AI6562" t="s">
        <v>18459</v>
      </c>
      <c r="AJ6562" t="s">
        <v>18460</v>
      </c>
    </row>
    <row r="6563" spans="1:36" ht="17.25" hidden="1" customHeight="1" x14ac:dyDescent="0.2">
      <c r="A6563" s="4" t="s">
        <v>18451</v>
      </c>
      <c r="B6563" t="s">
        <v>8398</v>
      </c>
      <c r="C6563" t="s">
        <v>18452</v>
      </c>
      <c r="E6563" t="s">
        <v>56</v>
      </c>
      <c r="F6563" t="s">
        <v>86</v>
      </c>
      <c r="G6563" s="5">
        <v>596</v>
      </c>
      <c r="H6563" t="s">
        <v>42</v>
      </c>
      <c r="I6563" t="s">
        <v>43</v>
      </c>
      <c r="J6563" t="s">
        <v>559</v>
      </c>
      <c r="N6563" s="8">
        <v>2002</v>
      </c>
      <c r="R6563" s="7">
        <v>34.709400000000002</v>
      </c>
      <c r="S6563" s="7">
        <v>-84.917500000000004</v>
      </c>
      <c r="T6563" t="s">
        <v>46</v>
      </c>
      <c r="U6563" t="s">
        <v>18453</v>
      </c>
      <c r="V6563" t="s">
        <v>18454</v>
      </c>
      <c r="X6563" t="s">
        <v>8447</v>
      </c>
      <c r="Y6563" t="s">
        <v>3012</v>
      </c>
      <c r="Z6563" t="s">
        <v>3691</v>
      </c>
      <c r="AA6563" t="s">
        <v>18455</v>
      </c>
      <c r="AB6563" t="s">
        <v>18461</v>
      </c>
      <c r="AG6563" t="s">
        <v>18457</v>
      </c>
      <c r="AH6563" s="8" t="s">
        <v>18462</v>
      </c>
      <c r="AI6563" t="s">
        <v>18459</v>
      </c>
      <c r="AJ6563" t="s">
        <v>18463</v>
      </c>
    </row>
    <row r="6564" spans="1:36" ht="17.25" hidden="1" customHeight="1" x14ac:dyDescent="0.2">
      <c r="A6564" s="4" t="s">
        <v>18474</v>
      </c>
      <c r="B6564" t="s">
        <v>8398</v>
      </c>
      <c r="C6564" t="s">
        <v>18475</v>
      </c>
      <c r="E6564" t="s">
        <v>18476</v>
      </c>
      <c r="F6564" t="s">
        <v>64</v>
      </c>
      <c r="G6564" s="5">
        <v>185</v>
      </c>
      <c r="H6564" t="s">
        <v>42</v>
      </c>
      <c r="I6564" t="s">
        <v>43</v>
      </c>
      <c r="J6564" t="s">
        <v>559</v>
      </c>
      <c r="N6564" s="24">
        <v>2002</v>
      </c>
      <c r="R6564" s="7">
        <v>35.462381999999998</v>
      </c>
      <c r="S6564" s="7">
        <v>-93.804929999999999</v>
      </c>
      <c r="T6564" t="s">
        <v>46</v>
      </c>
      <c r="U6564" t="s">
        <v>18477</v>
      </c>
      <c r="V6564" t="s">
        <v>8765</v>
      </c>
      <c r="X6564" t="s">
        <v>10157</v>
      </c>
      <c r="Y6564" t="s">
        <v>3012</v>
      </c>
      <c r="Z6564" t="s">
        <v>3691</v>
      </c>
      <c r="AA6564" t="s">
        <v>18478</v>
      </c>
      <c r="AB6564" t="s">
        <v>8633</v>
      </c>
      <c r="AG6564" t="s">
        <v>18479</v>
      </c>
      <c r="AH6564" s="8" t="s">
        <v>18480</v>
      </c>
      <c r="AI6564" t="s">
        <v>18481</v>
      </c>
      <c r="AJ6564" t="s">
        <v>18482</v>
      </c>
    </row>
    <row r="6565" spans="1:36" ht="17.25" hidden="1" customHeight="1" x14ac:dyDescent="0.2">
      <c r="A6565" s="4" t="s">
        <v>18483</v>
      </c>
      <c r="B6565" t="s">
        <v>8398</v>
      </c>
      <c r="C6565" t="s">
        <v>18484</v>
      </c>
      <c r="E6565" t="s">
        <v>18485</v>
      </c>
      <c r="F6565" t="s">
        <v>86</v>
      </c>
      <c r="G6565" s="5">
        <v>278</v>
      </c>
      <c r="H6565" t="s">
        <v>42</v>
      </c>
      <c r="I6565" t="s">
        <v>43</v>
      </c>
      <c r="J6565" t="s">
        <v>559</v>
      </c>
      <c r="N6565" s="8">
        <v>1997</v>
      </c>
      <c r="R6565" s="7">
        <v>27.746369000000001</v>
      </c>
      <c r="S6565" s="7">
        <v>-81.849450000000004</v>
      </c>
      <c r="T6565" t="s">
        <v>46</v>
      </c>
      <c r="U6565" t="s">
        <v>18486</v>
      </c>
      <c r="V6565" t="s">
        <v>9816</v>
      </c>
      <c r="X6565" t="s">
        <v>8746</v>
      </c>
      <c r="Y6565" t="s">
        <v>3012</v>
      </c>
      <c r="Z6565" t="s">
        <v>3691</v>
      </c>
      <c r="AA6565" t="s">
        <v>18487</v>
      </c>
      <c r="AB6565" t="s">
        <v>18488</v>
      </c>
      <c r="AG6565" t="s">
        <v>18489</v>
      </c>
      <c r="AH6565" s="8" t="s">
        <v>18490</v>
      </c>
      <c r="AI6565" t="s">
        <v>18491</v>
      </c>
      <c r="AJ6565" t="s">
        <v>18492</v>
      </c>
    </row>
    <row r="6566" spans="1:36" ht="17.25" hidden="1" customHeight="1" x14ac:dyDescent="0.2">
      <c r="A6566" s="4" t="s">
        <v>18493</v>
      </c>
      <c r="B6566" t="s">
        <v>8398</v>
      </c>
      <c r="C6566" t="s">
        <v>18494</v>
      </c>
      <c r="E6566" t="s">
        <v>18495</v>
      </c>
      <c r="F6566" t="s">
        <v>86</v>
      </c>
      <c r="G6566" s="5">
        <v>273</v>
      </c>
      <c r="H6566" t="s">
        <v>42</v>
      </c>
      <c r="I6566" t="s">
        <v>43</v>
      </c>
      <c r="J6566" t="s">
        <v>559</v>
      </c>
      <c r="N6566" s="8">
        <v>2000</v>
      </c>
      <c r="R6566" s="7">
        <v>41.642200000000003</v>
      </c>
      <c r="S6566" s="7">
        <v>-71.170599999999993</v>
      </c>
      <c r="T6566" t="s">
        <v>46</v>
      </c>
      <c r="U6566" t="s">
        <v>18496</v>
      </c>
      <c r="V6566" t="s">
        <v>18497</v>
      </c>
      <c r="X6566" t="s">
        <v>14895</v>
      </c>
      <c r="Y6566" t="s">
        <v>3012</v>
      </c>
      <c r="Z6566" t="s">
        <v>3691</v>
      </c>
      <c r="AA6566" t="s">
        <v>18498</v>
      </c>
      <c r="AB6566" t="s">
        <v>17361</v>
      </c>
      <c r="AI6566" t="s">
        <v>18499</v>
      </c>
      <c r="AJ6566" t="s">
        <v>18500</v>
      </c>
    </row>
    <row r="6567" spans="1:36" ht="17.25" hidden="1" customHeight="1" x14ac:dyDescent="0.2">
      <c r="A6567" s="4" t="s">
        <v>18518</v>
      </c>
      <c r="B6567" t="s">
        <v>8398</v>
      </c>
      <c r="C6567" t="s">
        <v>18519</v>
      </c>
      <c r="E6567" t="s">
        <v>565</v>
      </c>
      <c r="F6567" t="s">
        <v>7946</v>
      </c>
      <c r="G6567" s="5">
        <v>386</v>
      </c>
      <c r="H6567" t="s">
        <v>42</v>
      </c>
      <c r="I6567" t="s">
        <v>43</v>
      </c>
      <c r="J6567" t="s">
        <v>559</v>
      </c>
      <c r="N6567" s="8">
        <v>1991</v>
      </c>
      <c r="R6567" s="7">
        <v>42.092500000000001</v>
      </c>
      <c r="S6567" s="7">
        <v>-71.4833</v>
      </c>
      <c r="T6567" t="s">
        <v>46</v>
      </c>
      <c r="U6567" t="s">
        <v>8477</v>
      </c>
      <c r="V6567" t="s">
        <v>8478</v>
      </c>
      <c r="X6567" t="s">
        <v>8479</v>
      </c>
      <c r="Y6567" t="s">
        <v>3012</v>
      </c>
      <c r="Z6567" t="s">
        <v>3691</v>
      </c>
      <c r="AA6567" t="s">
        <v>18520</v>
      </c>
      <c r="AB6567" t="s">
        <v>8946</v>
      </c>
      <c r="AC6567" t="s">
        <v>18521</v>
      </c>
      <c r="AI6567" t="s">
        <v>18522</v>
      </c>
      <c r="AJ6567" t="s">
        <v>18523</v>
      </c>
    </row>
    <row r="6568" spans="1:36" ht="17.25" hidden="1" customHeight="1" x14ac:dyDescent="0.2">
      <c r="A6568" s="4" t="s">
        <v>18524</v>
      </c>
      <c r="B6568" t="s">
        <v>8398</v>
      </c>
      <c r="C6568" t="s">
        <v>18525</v>
      </c>
      <c r="E6568" t="s">
        <v>18526</v>
      </c>
      <c r="F6568" t="s">
        <v>86</v>
      </c>
      <c r="G6568" s="5">
        <v>336</v>
      </c>
      <c r="H6568" t="s">
        <v>42</v>
      </c>
      <c r="I6568" t="s">
        <v>43</v>
      </c>
      <c r="J6568" t="s">
        <v>559</v>
      </c>
      <c r="N6568" s="24">
        <v>2012</v>
      </c>
      <c r="R6568" s="7">
        <v>37.710700000000003</v>
      </c>
      <c r="S6568" s="7">
        <v>-121.4906</v>
      </c>
      <c r="T6568" t="s">
        <v>46</v>
      </c>
      <c r="U6568" t="s">
        <v>18527</v>
      </c>
      <c r="V6568" t="s">
        <v>8714</v>
      </c>
      <c r="X6568" t="s">
        <v>8572</v>
      </c>
      <c r="Y6568" t="s">
        <v>3012</v>
      </c>
      <c r="Z6568" t="s">
        <v>3691</v>
      </c>
      <c r="AA6568" t="s">
        <v>18528</v>
      </c>
      <c r="AB6568" t="s">
        <v>18529</v>
      </c>
      <c r="AG6568" t="s">
        <v>18530</v>
      </c>
      <c r="AH6568" s="8" t="s">
        <v>18531</v>
      </c>
      <c r="AI6568" t="s">
        <v>18532</v>
      </c>
      <c r="AJ6568" t="s">
        <v>18533</v>
      </c>
    </row>
    <row r="6569" spans="1:36" ht="17.25" hidden="1" customHeight="1" x14ac:dyDescent="0.2">
      <c r="A6569" s="4" t="s">
        <v>18534</v>
      </c>
      <c r="B6569" t="s">
        <v>8398</v>
      </c>
      <c r="C6569" t="s">
        <v>18535</v>
      </c>
      <c r="E6569" t="s">
        <v>58</v>
      </c>
      <c r="F6569" t="s">
        <v>86</v>
      </c>
      <c r="G6569" s="5">
        <v>120</v>
      </c>
      <c r="H6569" t="s">
        <v>42</v>
      </c>
      <c r="I6569" t="s">
        <v>240</v>
      </c>
      <c r="J6569" t="s">
        <v>559</v>
      </c>
      <c r="N6569" s="24">
        <v>1974</v>
      </c>
      <c r="R6569" s="7">
        <v>39.5625</v>
      </c>
      <c r="S6569" s="7">
        <v>-119.52500000000001</v>
      </c>
      <c r="T6569" t="s">
        <v>46</v>
      </c>
      <c r="U6569" t="s">
        <v>18536</v>
      </c>
      <c r="V6569" t="s">
        <v>18537</v>
      </c>
      <c r="X6569" t="s">
        <v>8817</v>
      </c>
      <c r="Y6569" t="s">
        <v>3012</v>
      </c>
      <c r="Z6569" t="s">
        <v>3691</v>
      </c>
      <c r="AA6569" t="s">
        <v>18538</v>
      </c>
      <c r="AB6569" t="s">
        <v>8595</v>
      </c>
      <c r="AC6569" t="s">
        <v>18539</v>
      </c>
      <c r="AG6569" t="s">
        <v>18540</v>
      </c>
      <c r="AH6569" s="24">
        <v>21407</v>
      </c>
      <c r="AI6569" t="s">
        <v>18541</v>
      </c>
      <c r="AJ6569" t="s">
        <v>18542</v>
      </c>
    </row>
    <row r="6570" spans="1:36" ht="17.25" hidden="1" customHeight="1" x14ac:dyDescent="0.2">
      <c r="A6570" s="4" t="s">
        <v>18534</v>
      </c>
      <c r="B6570" t="s">
        <v>8398</v>
      </c>
      <c r="C6570" t="s">
        <v>18535</v>
      </c>
      <c r="E6570" t="s">
        <v>18543</v>
      </c>
      <c r="F6570" t="s">
        <v>86</v>
      </c>
      <c r="G6570" s="5">
        <v>120</v>
      </c>
      <c r="H6570" t="s">
        <v>42</v>
      </c>
      <c r="I6570" t="s">
        <v>43</v>
      </c>
      <c r="J6570" t="s">
        <v>559</v>
      </c>
      <c r="N6570" s="6">
        <v>1996</v>
      </c>
      <c r="R6570" s="7">
        <v>39.5625</v>
      </c>
      <c r="S6570" s="7">
        <v>-119.52500000000001</v>
      </c>
      <c r="T6570" t="s">
        <v>46</v>
      </c>
      <c r="U6570" t="s">
        <v>18536</v>
      </c>
      <c r="V6570" t="s">
        <v>18537</v>
      </c>
      <c r="X6570" t="s">
        <v>8817</v>
      </c>
      <c r="Y6570" t="s">
        <v>3012</v>
      </c>
      <c r="Z6570" t="s">
        <v>3691</v>
      </c>
      <c r="AA6570" t="s">
        <v>18538</v>
      </c>
      <c r="AB6570" t="s">
        <v>17621</v>
      </c>
      <c r="AC6570" t="s">
        <v>18539</v>
      </c>
      <c r="AG6570" t="s">
        <v>18544</v>
      </c>
      <c r="AH6570" s="27" t="s">
        <v>18545</v>
      </c>
      <c r="AI6570" t="s">
        <v>18541</v>
      </c>
      <c r="AJ6570" t="s">
        <v>18546</v>
      </c>
    </row>
    <row r="6571" spans="1:36" ht="17.25" hidden="1" customHeight="1" x14ac:dyDescent="0.2">
      <c r="A6571" s="4" t="s">
        <v>18534</v>
      </c>
      <c r="B6571" t="s">
        <v>8398</v>
      </c>
      <c r="C6571" t="s">
        <v>18535</v>
      </c>
      <c r="E6571" t="s">
        <v>738</v>
      </c>
      <c r="F6571" t="s">
        <v>41</v>
      </c>
      <c r="G6571" s="5">
        <v>85</v>
      </c>
      <c r="H6571" t="s">
        <v>42</v>
      </c>
      <c r="I6571" t="s">
        <v>65</v>
      </c>
      <c r="J6571" t="s">
        <v>559</v>
      </c>
      <c r="N6571" s="6">
        <v>1994</v>
      </c>
      <c r="R6571" s="7">
        <v>39.5625</v>
      </c>
      <c r="S6571" s="7">
        <v>-119.52500000000001</v>
      </c>
      <c r="T6571" t="s">
        <v>46</v>
      </c>
      <c r="U6571" t="s">
        <v>18536</v>
      </c>
      <c r="V6571" t="s">
        <v>18537</v>
      </c>
      <c r="X6571" t="s">
        <v>8817</v>
      </c>
      <c r="Y6571" t="s">
        <v>3012</v>
      </c>
      <c r="Z6571" t="s">
        <v>3691</v>
      </c>
      <c r="AA6571" t="s">
        <v>18538</v>
      </c>
      <c r="AB6571" t="s">
        <v>8803</v>
      </c>
      <c r="AC6571" t="s">
        <v>18539</v>
      </c>
      <c r="AG6571" t="s">
        <v>18540</v>
      </c>
      <c r="AH6571" s="6">
        <v>3945</v>
      </c>
      <c r="AI6571" t="s">
        <v>18541</v>
      </c>
      <c r="AJ6571" t="s">
        <v>18547</v>
      </c>
    </row>
    <row r="6572" spans="1:36" ht="17.25" hidden="1" customHeight="1" x14ac:dyDescent="0.2">
      <c r="A6572" s="4" t="s">
        <v>18534</v>
      </c>
      <c r="B6572" t="s">
        <v>8398</v>
      </c>
      <c r="C6572" t="s">
        <v>18535</v>
      </c>
      <c r="E6572" t="s">
        <v>740</v>
      </c>
      <c r="F6572" t="s">
        <v>41</v>
      </c>
      <c r="G6572" s="5">
        <v>85</v>
      </c>
      <c r="H6572" t="s">
        <v>42</v>
      </c>
      <c r="I6572" t="s">
        <v>65</v>
      </c>
      <c r="J6572" t="s">
        <v>559</v>
      </c>
      <c r="N6572" s="6">
        <v>1994</v>
      </c>
      <c r="R6572" s="7">
        <v>39.5625</v>
      </c>
      <c r="S6572" s="7">
        <v>-119.52500000000001</v>
      </c>
      <c r="T6572" t="s">
        <v>46</v>
      </c>
      <c r="U6572" t="s">
        <v>18536</v>
      </c>
      <c r="V6572" t="s">
        <v>18537</v>
      </c>
      <c r="X6572" t="s">
        <v>8817</v>
      </c>
      <c r="Y6572" t="s">
        <v>3012</v>
      </c>
      <c r="Z6572" t="s">
        <v>3691</v>
      </c>
      <c r="AA6572" t="s">
        <v>18538</v>
      </c>
      <c r="AB6572" t="s">
        <v>8807</v>
      </c>
      <c r="AC6572" t="s">
        <v>18539</v>
      </c>
      <c r="AG6572" t="s">
        <v>18540</v>
      </c>
      <c r="AH6572" s="6">
        <v>3946</v>
      </c>
      <c r="AI6572" t="s">
        <v>18541</v>
      </c>
      <c r="AJ6572" t="s">
        <v>18548</v>
      </c>
    </row>
    <row r="6573" spans="1:36" ht="17.25" hidden="1" customHeight="1" x14ac:dyDescent="0.2">
      <c r="A6573" s="4" t="s">
        <v>18534</v>
      </c>
      <c r="B6573" t="s">
        <v>8398</v>
      </c>
      <c r="C6573" t="s">
        <v>18535</v>
      </c>
      <c r="E6573" t="s">
        <v>10461</v>
      </c>
      <c r="F6573" t="s">
        <v>86</v>
      </c>
      <c r="G6573" s="5">
        <v>623</v>
      </c>
      <c r="H6573" t="s">
        <v>42</v>
      </c>
      <c r="I6573" t="s">
        <v>43</v>
      </c>
      <c r="J6573" t="s">
        <v>559</v>
      </c>
      <c r="N6573" s="27">
        <v>2008</v>
      </c>
      <c r="R6573" s="7">
        <v>39.5625</v>
      </c>
      <c r="S6573" s="7">
        <v>-119.52500000000001</v>
      </c>
      <c r="T6573" t="s">
        <v>46</v>
      </c>
      <c r="U6573" t="s">
        <v>18536</v>
      </c>
      <c r="V6573" t="s">
        <v>18537</v>
      </c>
      <c r="X6573" t="s">
        <v>8817</v>
      </c>
      <c r="Y6573" t="s">
        <v>3012</v>
      </c>
      <c r="Z6573" t="s">
        <v>3691</v>
      </c>
      <c r="AA6573" t="s">
        <v>18538</v>
      </c>
      <c r="AB6573" t="s">
        <v>13236</v>
      </c>
      <c r="AC6573" t="s">
        <v>18539</v>
      </c>
      <c r="AG6573" t="s">
        <v>18540</v>
      </c>
      <c r="AH6573" s="27" t="s">
        <v>18549</v>
      </c>
      <c r="AI6573" t="s">
        <v>18541</v>
      </c>
      <c r="AJ6573" t="s">
        <v>18550</v>
      </c>
    </row>
    <row r="6574" spans="1:36" ht="17.25" hidden="1" customHeight="1" x14ac:dyDescent="0.2">
      <c r="A6574" s="4" t="s">
        <v>18551</v>
      </c>
      <c r="B6574" t="s">
        <v>8398</v>
      </c>
      <c r="C6574" t="s">
        <v>18552</v>
      </c>
      <c r="E6574" t="s">
        <v>18553</v>
      </c>
      <c r="F6574" t="s">
        <v>64</v>
      </c>
      <c r="G6574" s="5">
        <v>411</v>
      </c>
      <c r="H6574" t="s">
        <v>42</v>
      </c>
      <c r="I6574" t="s">
        <v>43</v>
      </c>
      <c r="J6574" t="s">
        <v>559</v>
      </c>
      <c r="N6574" s="27">
        <v>2008</v>
      </c>
      <c r="R6574" s="7">
        <v>27.383889</v>
      </c>
      <c r="S6574" s="7">
        <v>-80.377499999999998</v>
      </c>
      <c r="T6574" t="s">
        <v>46</v>
      </c>
      <c r="U6574" t="s">
        <v>18554</v>
      </c>
      <c r="V6574" t="s">
        <v>18555</v>
      </c>
      <c r="X6574" t="s">
        <v>8746</v>
      </c>
      <c r="Y6574" t="s">
        <v>3012</v>
      </c>
      <c r="Z6574" t="s">
        <v>3691</v>
      </c>
      <c r="AA6574" t="s">
        <v>18556</v>
      </c>
      <c r="AB6574" t="s">
        <v>8966</v>
      </c>
      <c r="AG6574" t="s">
        <v>18557</v>
      </c>
      <c r="AH6574" s="27" t="s">
        <v>18558</v>
      </c>
      <c r="AI6574" t="s">
        <v>18559</v>
      </c>
      <c r="AJ6574" t="s">
        <v>18560</v>
      </c>
    </row>
    <row r="6575" spans="1:36" ht="17.25" hidden="1" customHeight="1" x14ac:dyDescent="0.2">
      <c r="A6575" s="4" t="s">
        <v>18561</v>
      </c>
      <c r="B6575" t="s">
        <v>8398</v>
      </c>
      <c r="C6575" t="s">
        <v>18562</v>
      </c>
      <c r="E6575" t="s">
        <v>4758</v>
      </c>
      <c r="F6575" t="s">
        <v>86</v>
      </c>
      <c r="G6575" s="5">
        <v>199</v>
      </c>
      <c r="H6575" t="s">
        <v>42</v>
      </c>
      <c r="I6575" t="s">
        <v>65</v>
      </c>
      <c r="J6575" t="s">
        <v>559</v>
      </c>
      <c r="M6575" t="s">
        <v>559</v>
      </c>
      <c r="N6575" s="6">
        <v>2004</v>
      </c>
      <c r="R6575" s="7">
        <v>38.584699999999998</v>
      </c>
      <c r="S6575" s="7">
        <v>-85.411699999999996</v>
      </c>
      <c r="T6575" t="s">
        <v>46</v>
      </c>
      <c r="U6575" t="s">
        <v>18563</v>
      </c>
      <c r="V6575" t="s">
        <v>18564</v>
      </c>
      <c r="X6575" t="s">
        <v>9446</v>
      </c>
      <c r="Y6575" t="s">
        <v>3012</v>
      </c>
      <c r="Z6575" t="s">
        <v>3691</v>
      </c>
      <c r="AA6575" t="s">
        <v>18565</v>
      </c>
      <c r="AB6575" t="s">
        <v>10729</v>
      </c>
      <c r="AG6575" t="s">
        <v>18566</v>
      </c>
      <c r="AH6575" s="6">
        <v>32962</v>
      </c>
      <c r="AI6575" t="s">
        <v>18567</v>
      </c>
      <c r="AJ6575" t="s">
        <v>18568</v>
      </c>
    </row>
    <row r="6576" spans="1:36" ht="17.25" hidden="1" customHeight="1" x14ac:dyDescent="0.2">
      <c r="A6576" s="4" t="s">
        <v>18561</v>
      </c>
      <c r="B6576" t="s">
        <v>8398</v>
      </c>
      <c r="C6576" t="s">
        <v>18562</v>
      </c>
      <c r="E6576" t="s">
        <v>335</v>
      </c>
      <c r="F6576" t="s">
        <v>86</v>
      </c>
      <c r="G6576" s="5">
        <v>199</v>
      </c>
      <c r="H6576" t="s">
        <v>42</v>
      </c>
      <c r="I6576" t="s">
        <v>65</v>
      </c>
      <c r="J6576" t="s">
        <v>559</v>
      </c>
      <c r="M6576" t="s">
        <v>559</v>
      </c>
      <c r="N6576" s="24">
        <v>2002</v>
      </c>
      <c r="R6576" s="7">
        <v>38.584699999999998</v>
      </c>
      <c r="S6576" s="7">
        <v>-85.411699999999996</v>
      </c>
      <c r="T6576" t="s">
        <v>46</v>
      </c>
      <c r="U6576" t="s">
        <v>18563</v>
      </c>
      <c r="V6576" t="s">
        <v>18564</v>
      </c>
      <c r="X6576" t="s">
        <v>9446</v>
      </c>
      <c r="Y6576" t="s">
        <v>3012</v>
      </c>
      <c r="Z6576" t="s">
        <v>3691</v>
      </c>
      <c r="AA6576" t="s">
        <v>18565</v>
      </c>
      <c r="AB6576" t="s">
        <v>8427</v>
      </c>
      <c r="AG6576" t="s">
        <v>18566</v>
      </c>
      <c r="AH6576" s="24">
        <v>29405</v>
      </c>
      <c r="AI6576" t="s">
        <v>18567</v>
      </c>
      <c r="AJ6576" t="s">
        <v>18569</v>
      </c>
    </row>
    <row r="6577" spans="1:36" ht="17.25" hidden="1" customHeight="1" x14ac:dyDescent="0.2">
      <c r="A6577" s="4" t="s">
        <v>18561</v>
      </c>
      <c r="B6577" t="s">
        <v>8398</v>
      </c>
      <c r="C6577" t="s">
        <v>18562</v>
      </c>
      <c r="E6577" t="s">
        <v>1157</v>
      </c>
      <c r="F6577" t="s">
        <v>86</v>
      </c>
      <c r="G6577" s="5">
        <v>199</v>
      </c>
      <c r="H6577" t="s">
        <v>42</v>
      </c>
      <c r="I6577" t="s">
        <v>65</v>
      </c>
      <c r="J6577" t="s">
        <v>559</v>
      </c>
      <c r="M6577" t="s">
        <v>559</v>
      </c>
      <c r="N6577" s="6">
        <v>2002</v>
      </c>
      <c r="R6577" s="7">
        <v>38.584699999999998</v>
      </c>
      <c r="S6577" s="7">
        <v>-85.411699999999996</v>
      </c>
      <c r="T6577" t="s">
        <v>46</v>
      </c>
      <c r="U6577" t="s">
        <v>18563</v>
      </c>
      <c r="V6577" t="s">
        <v>18564</v>
      </c>
      <c r="X6577" t="s">
        <v>9446</v>
      </c>
      <c r="Y6577" t="s">
        <v>3012</v>
      </c>
      <c r="Z6577" t="s">
        <v>3691</v>
      </c>
      <c r="AA6577" t="s">
        <v>18565</v>
      </c>
      <c r="AB6577" t="s">
        <v>8429</v>
      </c>
      <c r="AG6577" t="s">
        <v>18566</v>
      </c>
      <c r="AH6577" s="24">
        <v>29406</v>
      </c>
      <c r="AI6577" t="s">
        <v>18567</v>
      </c>
      <c r="AJ6577" t="s">
        <v>18570</v>
      </c>
    </row>
    <row r="6578" spans="1:36" ht="17.25" hidden="1" customHeight="1" x14ac:dyDescent="0.2">
      <c r="A6578" s="4" t="s">
        <v>18561</v>
      </c>
      <c r="B6578" t="s">
        <v>8398</v>
      </c>
      <c r="C6578" t="s">
        <v>18562</v>
      </c>
      <c r="E6578" t="s">
        <v>2297</v>
      </c>
      <c r="F6578" t="s">
        <v>86</v>
      </c>
      <c r="G6578" s="5">
        <v>199</v>
      </c>
      <c r="H6578" t="s">
        <v>42</v>
      </c>
      <c r="I6578" t="s">
        <v>65</v>
      </c>
      <c r="J6578" t="s">
        <v>559</v>
      </c>
      <c r="M6578" t="s">
        <v>559</v>
      </c>
      <c r="N6578" s="6">
        <v>2004</v>
      </c>
      <c r="R6578" s="7">
        <v>38.584699999999998</v>
      </c>
      <c r="S6578" s="7">
        <v>-85.411699999999996</v>
      </c>
      <c r="T6578" t="s">
        <v>46</v>
      </c>
      <c r="U6578" t="s">
        <v>18563</v>
      </c>
      <c r="V6578" t="s">
        <v>18564</v>
      </c>
      <c r="X6578" t="s">
        <v>9446</v>
      </c>
      <c r="Y6578" t="s">
        <v>3012</v>
      </c>
      <c r="Z6578" t="s">
        <v>3691</v>
      </c>
      <c r="AA6578" t="s">
        <v>18565</v>
      </c>
      <c r="AB6578" t="s">
        <v>8431</v>
      </c>
      <c r="AG6578" t="s">
        <v>18566</v>
      </c>
      <c r="AH6578" s="24">
        <v>29733</v>
      </c>
      <c r="AI6578" t="s">
        <v>18567</v>
      </c>
      <c r="AJ6578" t="s">
        <v>18571</v>
      </c>
    </row>
    <row r="6579" spans="1:36" ht="17.25" hidden="1" customHeight="1" x14ac:dyDescent="0.2">
      <c r="A6579" s="4" t="s">
        <v>18561</v>
      </c>
      <c r="B6579" t="s">
        <v>8398</v>
      </c>
      <c r="C6579" t="s">
        <v>18562</v>
      </c>
      <c r="E6579" t="s">
        <v>3929</v>
      </c>
      <c r="F6579" t="s">
        <v>86</v>
      </c>
      <c r="G6579" s="5">
        <v>199</v>
      </c>
      <c r="H6579" t="s">
        <v>42</v>
      </c>
      <c r="I6579" t="s">
        <v>65</v>
      </c>
      <c r="J6579" t="s">
        <v>559</v>
      </c>
      <c r="M6579" t="s">
        <v>559</v>
      </c>
      <c r="N6579" s="6">
        <v>2004</v>
      </c>
      <c r="R6579" s="7">
        <v>38.584699999999998</v>
      </c>
      <c r="S6579" s="7">
        <v>-85.411699999999996</v>
      </c>
      <c r="T6579" t="s">
        <v>46</v>
      </c>
      <c r="U6579" t="s">
        <v>18563</v>
      </c>
      <c r="V6579" t="s">
        <v>18564</v>
      </c>
      <c r="X6579" t="s">
        <v>9446</v>
      </c>
      <c r="Y6579" t="s">
        <v>3012</v>
      </c>
      <c r="Z6579" t="s">
        <v>3691</v>
      </c>
      <c r="AA6579" t="s">
        <v>18565</v>
      </c>
      <c r="AB6579" t="s">
        <v>8726</v>
      </c>
      <c r="AG6579" t="s">
        <v>18566</v>
      </c>
      <c r="AH6579" s="24">
        <v>29734</v>
      </c>
      <c r="AI6579" t="s">
        <v>18567</v>
      </c>
      <c r="AJ6579" t="s">
        <v>18572</v>
      </c>
    </row>
    <row r="6580" spans="1:36" ht="17.25" hidden="1" customHeight="1" x14ac:dyDescent="0.2">
      <c r="A6580" s="4" t="s">
        <v>18561</v>
      </c>
      <c r="B6580" t="s">
        <v>8398</v>
      </c>
      <c r="C6580" t="s">
        <v>18562</v>
      </c>
      <c r="E6580" t="s">
        <v>4787</v>
      </c>
      <c r="F6580" t="s">
        <v>86</v>
      </c>
      <c r="G6580" s="5">
        <v>199</v>
      </c>
      <c r="H6580" t="s">
        <v>42</v>
      </c>
      <c r="I6580" t="s">
        <v>65</v>
      </c>
      <c r="J6580" t="s">
        <v>559</v>
      </c>
      <c r="M6580" t="s">
        <v>559</v>
      </c>
      <c r="N6580" s="6">
        <v>2004</v>
      </c>
      <c r="R6580" s="7">
        <v>38.584699999999998</v>
      </c>
      <c r="S6580" s="7">
        <v>-85.411699999999996</v>
      </c>
      <c r="T6580" t="s">
        <v>46</v>
      </c>
      <c r="U6580" t="s">
        <v>18563</v>
      </c>
      <c r="V6580" t="s">
        <v>18564</v>
      </c>
      <c r="X6580" t="s">
        <v>9446</v>
      </c>
      <c r="Y6580" t="s">
        <v>3012</v>
      </c>
      <c r="Z6580" t="s">
        <v>3691</v>
      </c>
      <c r="AA6580" t="s">
        <v>18565</v>
      </c>
      <c r="AB6580" t="s">
        <v>8404</v>
      </c>
      <c r="AG6580" t="s">
        <v>18566</v>
      </c>
      <c r="AH6580" s="24">
        <v>32961</v>
      </c>
      <c r="AI6580" t="s">
        <v>18567</v>
      </c>
      <c r="AJ6580" t="s">
        <v>18573</v>
      </c>
    </row>
    <row r="6581" spans="1:36" ht="17.25" hidden="1" customHeight="1" x14ac:dyDescent="0.2">
      <c r="A6581" s="4" t="s">
        <v>13010</v>
      </c>
      <c r="B6581" t="s">
        <v>8398</v>
      </c>
      <c r="C6581" t="s">
        <v>13011</v>
      </c>
      <c r="E6581" t="s">
        <v>58</v>
      </c>
      <c r="F6581" t="s">
        <v>86</v>
      </c>
      <c r="G6581" s="5">
        <v>405</v>
      </c>
      <c r="H6581" t="s">
        <v>42</v>
      </c>
      <c r="I6581" t="s">
        <v>240</v>
      </c>
      <c r="J6581" t="s">
        <v>559</v>
      </c>
      <c r="N6581" s="6">
        <v>1963</v>
      </c>
      <c r="R6581" s="7">
        <v>32.728299999999997</v>
      </c>
      <c r="S6581" s="7">
        <v>-97.219200000000001</v>
      </c>
      <c r="T6581" t="s">
        <v>46</v>
      </c>
      <c r="U6581" t="s">
        <v>13012</v>
      </c>
      <c r="V6581" t="s">
        <v>13013</v>
      </c>
      <c r="X6581" t="s">
        <v>8584</v>
      </c>
      <c r="Y6581" t="s">
        <v>3012</v>
      </c>
      <c r="Z6581" t="s">
        <v>3691</v>
      </c>
      <c r="AA6581" t="s">
        <v>13014</v>
      </c>
      <c r="AB6581" t="s">
        <v>8595</v>
      </c>
      <c r="AG6581" t="s">
        <v>13015</v>
      </c>
      <c r="AH6581" s="24">
        <v>8536</v>
      </c>
      <c r="AI6581" t="s">
        <v>13016</v>
      </c>
      <c r="AJ6581" t="s">
        <v>13017</v>
      </c>
    </row>
    <row r="6582" spans="1:36" ht="17.25" hidden="1" customHeight="1" x14ac:dyDescent="0.2">
      <c r="A6582" s="4" t="s">
        <v>18580</v>
      </c>
      <c r="B6582" t="s">
        <v>8398</v>
      </c>
      <c r="C6582" t="s">
        <v>18581</v>
      </c>
      <c r="E6582" t="s">
        <v>40</v>
      </c>
      <c r="F6582" t="s">
        <v>64</v>
      </c>
      <c r="G6582" s="5">
        <v>199</v>
      </c>
      <c r="H6582" t="s">
        <v>42</v>
      </c>
      <c r="I6582" t="s">
        <v>65</v>
      </c>
      <c r="J6582" t="s">
        <v>559</v>
      </c>
      <c r="N6582" s="6">
        <v>2002</v>
      </c>
      <c r="R6582" s="7">
        <v>41.477240000000002</v>
      </c>
      <c r="S6582" s="7">
        <v>-83.459829999999997</v>
      </c>
      <c r="T6582" t="s">
        <v>46</v>
      </c>
      <c r="U6582" t="s">
        <v>18582</v>
      </c>
      <c r="V6582" t="s">
        <v>15023</v>
      </c>
      <c r="X6582" t="s">
        <v>9940</v>
      </c>
      <c r="Y6582" t="s">
        <v>3012</v>
      </c>
      <c r="Z6582" t="s">
        <v>3691</v>
      </c>
      <c r="AA6582" t="s">
        <v>18583</v>
      </c>
      <c r="AB6582" t="s">
        <v>8690</v>
      </c>
      <c r="AG6582" t="s">
        <v>18584</v>
      </c>
      <c r="AH6582" s="24">
        <v>24872</v>
      </c>
      <c r="AI6582" t="s">
        <v>18585</v>
      </c>
      <c r="AJ6582" t="s">
        <v>18586</v>
      </c>
    </row>
    <row r="6583" spans="1:36" ht="17.25" hidden="1" customHeight="1" x14ac:dyDescent="0.2">
      <c r="A6583" s="4" t="s">
        <v>18580</v>
      </c>
      <c r="B6583" t="s">
        <v>8398</v>
      </c>
      <c r="C6583" t="s">
        <v>18581</v>
      </c>
      <c r="E6583" t="s">
        <v>56</v>
      </c>
      <c r="F6583" t="s">
        <v>64</v>
      </c>
      <c r="G6583" s="5">
        <v>199</v>
      </c>
      <c r="H6583" t="s">
        <v>42</v>
      </c>
      <c r="I6583" t="s">
        <v>65</v>
      </c>
      <c r="J6583" t="s">
        <v>559</v>
      </c>
      <c r="N6583" s="6">
        <v>2002</v>
      </c>
      <c r="R6583" s="7">
        <v>41.477240000000002</v>
      </c>
      <c r="S6583" s="7">
        <v>-83.459829999999997</v>
      </c>
      <c r="T6583" t="s">
        <v>46</v>
      </c>
      <c r="U6583" t="s">
        <v>18582</v>
      </c>
      <c r="V6583" t="s">
        <v>15023</v>
      </c>
      <c r="X6583" t="s">
        <v>9940</v>
      </c>
      <c r="Y6583" t="s">
        <v>3012</v>
      </c>
      <c r="Z6583" t="s">
        <v>3691</v>
      </c>
      <c r="AA6583" t="s">
        <v>18583</v>
      </c>
      <c r="AB6583" t="s">
        <v>8503</v>
      </c>
      <c r="AG6583" t="s">
        <v>18584</v>
      </c>
      <c r="AH6583" s="24">
        <v>24874</v>
      </c>
      <c r="AI6583" t="s">
        <v>18585</v>
      </c>
      <c r="AJ6583" t="s">
        <v>18587</v>
      </c>
    </row>
    <row r="6584" spans="1:36" ht="17.25" hidden="1" customHeight="1" x14ac:dyDescent="0.2">
      <c r="A6584" s="4" t="s">
        <v>18580</v>
      </c>
      <c r="B6584" t="s">
        <v>8398</v>
      </c>
      <c r="C6584" t="s">
        <v>18581</v>
      </c>
      <c r="E6584" t="s">
        <v>58</v>
      </c>
      <c r="F6584" t="s">
        <v>64</v>
      </c>
      <c r="G6584" s="5">
        <v>199</v>
      </c>
      <c r="H6584" t="s">
        <v>42</v>
      </c>
      <c r="I6584" t="s">
        <v>65</v>
      </c>
      <c r="J6584" t="s">
        <v>559</v>
      </c>
      <c r="N6584" s="6">
        <v>2002</v>
      </c>
      <c r="R6584" s="7">
        <v>41.477240000000002</v>
      </c>
      <c r="S6584" s="7">
        <v>-83.459829999999997</v>
      </c>
      <c r="T6584" t="s">
        <v>46</v>
      </c>
      <c r="U6584" t="s">
        <v>18582</v>
      </c>
      <c r="V6584" t="s">
        <v>15023</v>
      </c>
      <c r="X6584" t="s">
        <v>9940</v>
      </c>
      <c r="Y6584" t="s">
        <v>3012</v>
      </c>
      <c r="Z6584" t="s">
        <v>3691</v>
      </c>
      <c r="AA6584" t="s">
        <v>18583</v>
      </c>
      <c r="AB6584" t="s">
        <v>8595</v>
      </c>
      <c r="AG6584" t="s">
        <v>18584</v>
      </c>
      <c r="AH6584" s="24">
        <v>24866</v>
      </c>
      <c r="AI6584" t="s">
        <v>18585</v>
      </c>
      <c r="AJ6584" t="s">
        <v>18588</v>
      </c>
    </row>
    <row r="6585" spans="1:36" ht="17.25" hidden="1" customHeight="1" x14ac:dyDescent="0.2">
      <c r="A6585" s="4" t="s">
        <v>18580</v>
      </c>
      <c r="B6585" t="s">
        <v>8398</v>
      </c>
      <c r="C6585" t="s">
        <v>18581</v>
      </c>
      <c r="E6585" t="s">
        <v>191</v>
      </c>
      <c r="F6585" t="s">
        <v>64</v>
      </c>
      <c r="G6585" s="5">
        <v>199</v>
      </c>
      <c r="H6585" t="s">
        <v>42</v>
      </c>
      <c r="I6585" t="s">
        <v>65</v>
      </c>
      <c r="J6585" t="s">
        <v>559</v>
      </c>
      <c r="N6585" s="24">
        <v>2002</v>
      </c>
      <c r="R6585" s="7">
        <v>41.477240000000002</v>
      </c>
      <c r="S6585" s="7">
        <v>-83.459829999999997</v>
      </c>
      <c r="T6585" t="s">
        <v>46</v>
      </c>
      <c r="U6585" t="s">
        <v>18582</v>
      </c>
      <c r="V6585" t="s">
        <v>15023</v>
      </c>
      <c r="X6585" t="s">
        <v>9940</v>
      </c>
      <c r="Y6585" t="s">
        <v>3012</v>
      </c>
      <c r="Z6585" t="s">
        <v>3691</v>
      </c>
      <c r="AA6585" t="s">
        <v>18583</v>
      </c>
      <c r="AB6585" t="s">
        <v>8414</v>
      </c>
      <c r="AG6585" t="s">
        <v>18584</v>
      </c>
      <c r="AH6585" s="24">
        <v>29443</v>
      </c>
      <c r="AI6585" t="s">
        <v>18585</v>
      </c>
      <c r="AJ6585" t="s">
        <v>18589</v>
      </c>
    </row>
    <row r="6586" spans="1:36" ht="17.25" hidden="1" customHeight="1" x14ac:dyDescent="0.2">
      <c r="A6586" s="4" t="s">
        <v>13223</v>
      </c>
      <c r="B6586" t="s">
        <v>8398</v>
      </c>
      <c r="C6586" t="s">
        <v>13224</v>
      </c>
      <c r="E6586" t="s">
        <v>56</v>
      </c>
      <c r="F6586" t="s">
        <v>86</v>
      </c>
      <c r="G6586" s="5">
        <v>230</v>
      </c>
      <c r="H6586" t="s">
        <v>42</v>
      </c>
      <c r="I6586" t="s">
        <v>240</v>
      </c>
      <c r="J6586" t="s">
        <v>559</v>
      </c>
      <c r="N6586" s="24">
        <v>1963</v>
      </c>
      <c r="R6586" s="7">
        <v>33.764741000000001</v>
      </c>
      <c r="S6586" s="7">
        <v>-118.09910000000001</v>
      </c>
      <c r="T6586" t="s">
        <v>46</v>
      </c>
      <c r="U6586" t="s">
        <v>8592</v>
      </c>
      <c r="V6586" t="s">
        <v>8593</v>
      </c>
      <c r="X6586" t="s">
        <v>8572</v>
      </c>
      <c r="Y6586" t="s">
        <v>3012</v>
      </c>
      <c r="Z6586" t="s">
        <v>3691</v>
      </c>
      <c r="AA6586" t="s">
        <v>13225</v>
      </c>
      <c r="AB6586" t="s">
        <v>8503</v>
      </c>
      <c r="AG6586" t="s">
        <v>13226</v>
      </c>
      <c r="AH6586" s="24">
        <v>8829</v>
      </c>
      <c r="AI6586" t="s">
        <v>13227</v>
      </c>
      <c r="AJ6586" t="s">
        <v>13235</v>
      </c>
    </row>
    <row r="6587" spans="1:36" ht="17.25" hidden="1" customHeight="1" x14ac:dyDescent="0.2">
      <c r="A6587" s="4" t="s">
        <v>13445</v>
      </c>
      <c r="B6587" t="s">
        <v>8398</v>
      </c>
      <c r="C6587" t="s">
        <v>13446</v>
      </c>
      <c r="E6587" t="s">
        <v>13455</v>
      </c>
      <c r="F6587" t="s">
        <v>64</v>
      </c>
      <c r="G6587" s="5">
        <v>220</v>
      </c>
      <c r="H6587" t="s">
        <v>42</v>
      </c>
      <c r="I6587" t="s">
        <v>240</v>
      </c>
      <c r="J6587" t="s">
        <v>559</v>
      </c>
      <c r="N6587" s="24">
        <v>1963</v>
      </c>
      <c r="R6587" s="7">
        <v>35.508659999999999</v>
      </c>
      <c r="S6587" s="7">
        <v>-97.179689999999994</v>
      </c>
      <c r="T6587" t="s">
        <v>46</v>
      </c>
      <c r="U6587" t="s">
        <v>13447</v>
      </c>
      <c r="V6587" t="s">
        <v>8734</v>
      </c>
      <c r="X6587" t="s">
        <v>8734</v>
      </c>
      <c r="Y6587" t="s">
        <v>3012</v>
      </c>
      <c r="Z6587" t="s">
        <v>3691</v>
      </c>
      <c r="AA6587" t="s">
        <v>13448</v>
      </c>
      <c r="AB6587" t="s">
        <v>13456</v>
      </c>
      <c r="AG6587" t="s">
        <v>13449</v>
      </c>
      <c r="AI6587" t="s">
        <v>13450</v>
      </c>
      <c r="AJ6587" t="s">
        <v>13457</v>
      </c>
    </row>
    <row r="6588" spans="1:36" ht="17.25" hidden="1" customHeight="1" x14ac:dyDescent="0.2">
      <c r="A6588" s="4" t="s">
        <v>18602</v>
      </c>
      <c r="B6588" t="s">
        <v>8398</v>
      </c>
      <c r="C6588" t="s">
        <v>18603</v>
      </c>
      <c r="E6588" t="s">
        <v>18604</v>
      </c>
      <c r="F6588" t="s">
        <v>64</v>
      </c>
      <c r="G6588" s="5">
        <v>1224</v>
      </c>
      <c r="H6588" t="s">
        <v>42</v>
      </c>
      <c r="I6588" t="s">
        <v>43</v>
      </c>
      <c r="J6588" t="s">
        <v>559</v>
      </c>
      <c r="N6588" s="8">
        <v>2007</v>
      </c>
      <c r="R6588" s="7">
        <v>25.435600000000001</v>
      </c>
      <c r="S6588" s="7">
        <v>-80.330799999999996</v>
      </c>
      <c r="T6588" t="s">
        <v>46</v>
      </c>
      <c r="U6588" t="s">
        <v>18605</v>
      </c>
      <c r="V6588" t="s">
        <v>18606</v>
      </c>
      <c r="X6588" t="s">
        <v>8746</v>
      </c>
      <c r="Y6588" t="s">
        <v>3012</v>
      </c>
      <c r="Z6588" t="s">
        <v>3691</v>
      </c>
      <c r="AA6588" t="s">
        <v>18607</v>
      </c>
      <c r="AB6588" t="s">
        <v>18608</v>
      </c>
      <c r="AG6588" t="s">
        <v>18609</v>
      </c>
      <c r="AH6588" s="8" t="s">
        <v>18610</v>
      </c>
      <c r="AI6588" t="s">
        <v>18611</v>
      </c>
      <c r="AJ6588" t="s">
        <v>18612</v>
      </c>
    </row>
    <row r="6589" spans="1:36" ht="17.25" hidden="1" customHeight="1" x14ac:dyDescent="0.2">
      <c r="A6589" s="4" t="s">
        <v>18620</v>
      </c>
      <c r="B6589" t="s">
        <v>8398</v>
      </c>
      <c r="C6589" t="s">
        <v>18621</v>
      </c>
      <c r="E6589" t="s">
        <v>56</v>
      </c>
      <c r="F6589" t="s">
        <v>86</v>
      </c>
      <c r="G6589" s="5">
        <v>54</v>
      </c>
      <c r="H6589" t="s">
        <v>857</v>
      </c>
      <c r="I6589" t="s">
        <v>240</v>
      </c>
      <c r="J6589" t="s">
        <v>559</v>
      </c>
      <c r="N6589" s="24">
        <v>1978</v>
      </c>
      <c r="R6589" s="7">
        <v>33.521099999999997</v>
      </c>
      <c r="S6589" s="7">
        <v>-101.7906</v>
      </c>
      <c r="T6589" t="s">
        <v>46</v>
      </c>
      <c r="U6589" t="s">
        <v>13741</v>
      </c>
      <c r="V6589" t="s">
        <v>13741</v>
      </c>
      <c r="X6589" t="s">
        <v>8584</v>
      </c>
      <c r="Y6589" t="s">
        <v>3012</v>
      </c>
      <c r="Z6589" t="s">
        <v>3691</v>
      </c>
      <c r="AA6589" t="s">
        <v>18622</v>
      </c>
      <c r="AB6589" t="s">
        <v>8503</v>
      </c>
      <c r="AI6589" t="s">
        <v>18623</v>
      </c>
      <c r="AJ6589" t="s">
        <v>18624</v>
      </c>
    </row>
    <row r="6590" spans="1:36" ht="17.25" hidden="1" customHeight="1" x14ac:dyDescent="0.2">
      <c r="A6590" s="4" t="s">
        <v>18631</v>
      </c>
      <c r="B6590" t="s">
        <v>8398</v>
      </c>
      <c r="C6590" t="s">
        <v>18632</v>
      </c>
      <c r="E6590" t="s">
        <v>9586</v>
      </c>
      <c r="F6590" t="s">
        <v>86</v>
      </c>
      <c r="G6590" s="5">
        <v>183</v>
      </c>
      <c r="H6590" t="s">
        <v>677</v>
      </c>
      <c r="I6590" t="s">
        <v>65</v>
      </c>
      <c r="J6590" t="s">
        <v>45</v>
      </c>
      <c r="R6590" s="7">
        <v>29.296389000000001</v>
      </c>
      <c r="S6590" s="7">
        <v>-97.832499999999996</v>
      </c>
      <c r="T6590" t="s">
        <v>46</v>
      </c>
      <c r="U6590" t="s">
        <v>18633</v>
      </c>
      <c r="V6590" t="s">
        <v>18634</v>
      </c>
      <c r="X6590" t="s">
        <v>8584</v>
      </c>
      <c r="Y6590" t="s">
        <v>3012</v>
      </c>
      <c r="Z6590" t="s">
        <v>3691</v>
      </c>
      <c r="AA6590" t="s">
        <v>18635</v>
      </c>
      <c r="AB6590" t="s">
        <v>9590</v>
      </c>
      <c r="AG6590" t="s">
        <v>18636</v>
      </c>
      <c r="AH6590" s="24">
        <v>44992</v>
      </c>
      <c r="AI6590" t="s">
        <v>18637</v>
      </c>
      <c r="AJ6590" t="s">
        <v>18638</v>
      </c>
    </row>
    <row r="6591" spans="1:36" ht="17.25" hidden="1" customHeight="1" x14ac:dyDescent="0.2">
      <c r="A6591" s="4" t="s">
        <v>18631</v>
      </c>
      <c r="B6591" t="s">
        <v>8398</v>
      </c>
      <c r="C6591" t="s">
        <v>18632</v>
      </c>
      <c r="E6591" t="s">
        <v>9594</v>
      </c>
      <c r="F6591" t="s">
        <v>86</v>
      </c>
      <c r="G6591" s="5">
        <v>183</v>
      </c>
      <c r="H6591" t="s">
        <v>677</v>
      </c>
      <c r="I6591" t="s">
        <v>65</v>
      </c>
      <c r="J6591" t="s">
        <v>45</v>
      </c>
      <c r="R6591" s="7">
        <v>29.296389000000001</v>
      </c>
      <c r="S6591" s="7">
        <v>-97.832499999999996</v>
      </c>
      <c r="T6591" t="s">
        <v>46</v>
      </c>
      <c r="U6591" t="s">
        <v>18633</v>
      </c>
      <c r="V6591" t="s">
        <v>18634</v>
      </c>
      <c r="X6591" t="s">
        <v>8584</v>
      </c>
      <c r="Y6591" t="s">
        <v>3012</v>
      </c>
      <c r="Z6591" t="s">
        <v>3691</v>
      </c>
      <c r="AA6591" t="s">
        <v>18635</v>
      </c>
      <c r="AB6591" t="s">
        <v>9595</v>
      </c>
      <c r="AG6591" t="s">
        <v>18636</v>
      </c>
      <c r="AH6591" s="24">
        <v>44993</v>
      </c>
      <c r="AI6591" t="s">
        <v>18637</v>
      </c>
      <c r="AJ6591" t="s">
        <v>18639</v>
      </c>
    </row>
    <row r="6592" spans="1:36" ht="17.25" hidden="1" customHeight="1" x14ac:dyDescent="0.2">
      <c r="A6592" s="4" t="s">
        <v>18631</v>
      </c>
      <c r="B6592" t="s">
        <v>8398</v>
      </c>
      <c r="C6592" t="s">
        <v>18632</v>
      </c>
      <c r="E6592" t="s">
        <v>9597</v>
      </c>
      <c r="F6592" t="s">
        <v>86</v>
      </c>
      <c r="G6592" s="5">
        <v>183</v>
      </c>
      <c r="H6592" t="s">
        <v>677</v>
      </c>
      <c r="I6592" t="s">
        <v>65</v>
      </c>
      <c r="J6592" t="s">
        <v>45</v>
      </c>
      <c r="R6592" s="7">
        <v>29.296389000000001</v>
      </c>
      <c r="S6592" s="7">
        <v>-97.832499999999996</v>
      </c>
      <c r="T6592" t="s">
        <v>46</v>
      </c>
      <c r="U6592" t="s">
        <v>18633</v>
      </c>
      <c r="V6592" t="s">
        <v>18634</v>
      </c>
      <c r="X6592" t="s">
        <v>8584</v>
      </c>
      <c r="Y6592" t="s">
        <v>3012</v>
      </c>
      <c r="Z6592" t="s">
        <v>3691</v>
      </c>
      <c r="AA6592" t="s">
        <v>18635</v>
      </c>
      <c r="AB6592" t="s">
        <v>9598</v>
      </c>
      <c r="AG6592" t="s">
        <v>18636</v>
      </c>
      <c r="AH6592" s="24">
        <v>44994</v>
      </c>
      <c r="AI6592" t="s">
        <v>18637</v>
      </c>
      <c r="AJ6592" t="s">
        <v>18640</v>
      </c>
    </row>
    <row r="6593" spans="1:36" ht="17.25" hidden="1" customHeight="1" x14ac:dyDescent="0.2">
      <c r="A6593" s="4" t="s">
        <v>18641</v>
      </c>
      <c r="B6593" t="s">
        <v>8398</v>
      </c>
      <c r="C6593" t="s">
        <v>18642</v>
      </c>
      <c r="E6593" t="s">
        <v>18643</v>
      </c>
      <c r="F6593" t="s">
        <v>86</v>
      </c>
      <c r="G6593" s="5">
        <v>607</v>
      </c>
      <c r="H6593" t="s">
        <v>42</v>
      </c>
      <c r="I6593" t="s">
        <v>43</v>
      </c>
      <c r="J6593" t="s">
        <v>559</v>
      </c>
      <c r="N6593" s="8">
        <v>2003</v>
      </c>
      <c r="R6593" s="7">
        <v>33.296146</v>
      </c>
      <c r="S6593" s="7">
        <v>-92.589359999999999</v>
      </c>
      <c r="T6593" t="s">
        <v>46</v>
      </c>
      <c r="U6593" t="s">
        <v>18644</v>
      </c>
      <c r="V6593" t="s">
        <v>14603</v>
      </c>
      <c r="X6593" t="s">
        <v>10157</v>
      </c>
      <c r="Y6593" t="s">
        <v>3012</v>
      </c>
      <c r="Z6593" t="s">
        <v>3691</v>
      </c>
      <c r="AA6593" t="s">
        <v>18645</v>
      </c>
      <c r="AB6593" t="s">
        <v>8654</v>
      </c>
      <c r="AG6593" t="s">
        <v>18646</v>
      </c>
      <c r="AH6593" s="8" t="s">
        <v>18647</v>
      </c>
      <c r="AI6593" t="s">
        <v>18648</v>
      </c>
      <c r="AJ6593" t="s">
        <v>18649</v>
      </c>
    </row>
    <row r="6594" spans="1:36" ht="17.25" hidden="1" customHeight="1" x14ac:dyDescent="0.2">
      <c r="A6594" s="4" t="s">
        <v>18641</v>
      </c>
      <c r="B6594" t="s">
        <v>8398</v>
      </c>
      <c r="C6594" t="s">
        <v>18642</v>
      </c>
      <c r="E6594" t="s">
        <v>18650</v>
      </c>
      <c r="F6594" t="s">
        <v>86</v>
      </c>
      <c r="G6594" s="5">
        <v>607</v>
      </c>
      <c r="H6594" t="s">
        <v>42</v>
      </c>
      <c r="I6594" t="s">
        <v>43</v>
      </c>
      <c r="J6594" t="s">
        <v>559</v>
      </c>
      <c r="N6594" s="8">
        <v>2003</v>
      </c>
      <c r="R6594" s="7">
        <v>33.296146</v>
      </c>
      <c r="S6594" s="7">
        <v>-92.589359999999999</v>
      </c>
      <c r="T6594" t="s">
        <v>46</v>
      </c>
      <c r="U6594" t="s">
        <v>18644</v>
      </c>
      <c r="V6594" t="s">
        <v>14603</v>
      </c>
      <c r="X6594" t="s">
        <v>10157</v>
      </c>
      <c r="Y6594" t="s">
        <v>3012</v>
      </c>
      <c r="Z6594" t="s">
        <v>3691</v>
      </c>
      <c r="AA6594" t="s">
        <v>18645</v>
      </c>
      <c r="AB6594" t="s">
        <v>12837</v>
      </c>
      <c r="AG6594" t="s">
        <v>18646</v>
      </c>
      <c r="AH6594" s="8" t="s">
        <v>18651</v>
      </c>
      <c r="AI6594" t="s">
        <v>18648</v>
      </c>
      <c r="AJ6594" t="s">
        <v>18652</v>
      </c>
    </row>
    <row r="6595" spans="1:36" ht="17.25" hidden="1" customHeight="1" x14ac:dyDescent="0.2">
      <c r="A6595" s="4" t="s">
        <v>18641</v>
      </c>
      <c r="B6595" t="s">
        <v>8398</v>
      </c>
      <c r="C6595" t="s">
        <v>18642</v>
      </c>
      <c r="E6595" t="s">
        <v>12448</v>
      </c>
      <c r="F6595" t="s">
        <v>86</v>
      </c>
      <c r="G6595" s="5">
        <v>607</v>
      </c>
      <c r="H6595" t="s">
        <v>42</v>
      </c>
      <c r="I6595" t="s">
        <v>43</v>
      </c>
      <c r="J6595" t="s">
        <v>559</v>
      </c>
      <c r="N6595" s="8">
        <v>2003</v>
      </c>
      <c r="R6595" s="7">
        <v>33.296146</v>
      </c>
      <c r="S6595" s="7">
        <v>-92.589359999999999</v>
      </c>
      <c r="T6595" t="s">
        <v>46</v>
      </c>
      <c r="U6595" t="s">
        <v>18644</v>
      </c>
      <c r="V6595" t="s">
        <v>14603</v>
      </c>
      <c r="X6595" t="s">
        <v>10157</v>
      </c>
      <c r="Y6595" t="s">
        <v>3012</v>
      </c>
      <c r="Z6595" t="s">
        <v>3691</v>
      </c>
      <c r="AA6595" t="s">
        <v>18645</v>
      </c>
      <c r="AB6595" t="s">
        <v>18653</v>
      </c>
      <c r="AG6595" t="s">
        <v>18646</v>
      </c>
      <c r="AH6595" s="8" t="s">
        <v>18654</v>
      </c>
      <c r="AI6595" t="s">
        <v>18648</v>
      </c>
      <c r="AJ6595" t="s">
        <v>18655</v>
      </c>
    </row>
    <row r="6596" spans="1:36" ht="17.25" hidden="1" customHeight="1" x14ac:dyDescent="0.2">
      <c r="A6596" s="4" t="s">
        <v>18641</v>
      </c>
      <c r="B6596" t="s">
        <v>8398</v>
      </c>
      <c r="C6596" t="s">
        <v>18642</v>
      </c>
      <c r="E6596" t="s">
        <v>12455</v>
      </c>
      <c r="F6596" t="s">
        <v>86</v>
      </c>
      <c r="G6596" s="5">
        <v>607</v>
      </c>
      <c r="H6596" t="s">
        <v>42</v>
      </c>
      <c r="I6596" t="s">
        <v>43</v>
      </c>
      <c r="J6596" t="s">
        <v>559</v>
      </c>
      <c r="N6596" s="8">
        <v>2003</v>
      </c>
      <c r="R6596" s="7">
        <v>33.296146</v>
      </c>
      <c r="S6596" s="7">
        <v>-92.589359999999999</v>
      </c>
      <c r="T6596" t="s">
        <v>46</v>
      </c>
      <c r="U6596" t="s">
        <v>18644</v>
      </c>
      <c r="V6596" t="s">
        <v>14603</v>
      </c>
      <c r="X6596" t="s">
        <v>10157</v>
      </c>
      <c r="Y6596" t="s">
        <v>3012</v>
      </c>
      <c r="Z6596" t="s">
        <v>3691</v>
      </c>
      <c r="AA6596" t="s">
        <v>18645</v>
      </c>
      <c r="AB6596" t="s">
        <v>18656</v>
      </c>
      <c r="AG6596" t="s">
        <v>18646</v>
      </c>
      <c r="AH6596" s="8" t="s">
        <v>18657</v>
      </c>
      <c r="AI6596" t="s">
        <v>18648</v>
      </c>
      <c r="AJ6596" t="s">
        <v>18658</v>
      </c>
    </row>
    <row r="6597" spans="1:36" ht="17.25" hidden="1" customHeight="1" x14ac:dyDescent="0.2">
      <c r="A6597" s="4" t="s">
        <v>18659</v>
      </c>
      <c r="B6597" t="s">
        <v>8398</v>
      </c>
      <c r="C6597" t="s">
        <v>18660</v>
      </c>
      <c r="E6597" t="s">
        <v>40</v>
      </c>
      <c r="F6597" t="s">
        <v>86</v>
      </c>
      <c r="G6597" s="5">
        <v>61</v>
      </c>
      <c r="H6597" t="s">
        <v>42</v>
      </c>
      <c r="I6597" t="s">
        <v>65</v>
      </c>
      <c r="J6597" t="s">
        <v>559</v>
      </c>
      <c r="N6597" s="6">
        <v>2002</v>
      </c>
      <c r="R6597" s="7">
        <v>41.442500000000003</v>
      </c>
      <c r="S6597" s="7">
        <v>-87.751400000000004</v>
      </c>
      <c r="T6597" t="s">
        <v>46</v>
      </c>
      <c r="U6597" t="s">
        <v>18661</v>
      </c>
      <c r="V6597" t="s">
        <v>10898</v>
      </c>
      <c r="X6597" t="s">
        <v>9016</v>
      </c>
      <c r="Y6597" t="s">
        <v>3012</v>
      </c>
      <c r="Z6597" t="s">
        <v>3691</v>
      </c>
      <c r="AA6597" t="s">
        <v>18662</v>
      </c>
      <c r="AB6597" t="s">
        <v>8690</v>
      </c>
      <c r="AG6597" t="s">
        <v>18663</v>
      </c>
      <c r="AH6597" s="24">
        <v>29429</v>
      </c>
      <c r="AI6597" t="s">
        <v>18664</v>
      </c>
      <c r="AJ6597" t="s">
        <v>18665</v>
      </c>
    </row>
    <row r="6598" spans="1:36" ht="17.25" hidden="1" customHeight="1" x14ac:dyDescent="0.2">
      <c r="A6598" s="4" t="s">
        <v>18659</v>
      </c>
      <c r="B6598" t="s">
        <v>8398</v>
      </c>
      <c r="C6598" t="s">
        <v>18660</v>
      </c>
      <c r="E6598" t="s">
        <v>4758</v>
      </c>
      <c r="F6598" t="s">
        <v>86</v>
      </c>
      <c r="G6598" s="5">
        <v>61</v>
      </c>
      <c r="H6598" t="s">
        <v>42</v>
      </c>
      <c r="I6598" t="s">
        <v>65</v>
      </c>
      <c r="J6598" t="s">
        <v>559</v>
      </c>
      <c r="N6598" s="6">
        <v>2002</v>
      </c>
      <c r="R6598" s="7">
        <v>41.442500000000003</v>
      </c>
      <c r="S6598" s="7">
        <v>-87.751400000000004</v>
      </c>
      <c r="T6598" t="s">
        <v>46</v>
      </c>
      <c r="U6598" t="s">
        <v>18661</v>
      </c>
      <c r="V6598" t="s">
        <v>10898</v>
      </c>
      <c r="X6598" t="s">
        <v>9016</v>
      </c>
      <c r="Y6598" t="s">
        <v>3012</v>
      </c>
      <c r="Z6598" t="s">
        <v>3691</v>
      </c>
      <c r="AA6598" t="s">
        <v>18662</v>
      </c>
      <c r="AB6598" t="s">
        <v>10729</v>
      </c>
      <c r="AG6598" t="s">
        <v>18663</v>
      </c>
      <c r="AH6598" s="24">
        <v>29438</v>
      </c>
      <c r="AI6598" t="s">
        <v>18664</v>
      </c>
      <c r="AJ6598" t="s">
        <v>18666</v>
      </c>
    </row>
    <row r="6599" spans="1:36" ht="17.25" hidden="1" customHeight="1" x14ac:dyDescent="0.2">
      <c r="A6599" s="4" t="s">
        <v>18659</v>
      </c>
      <c r="B6599" t="s">
        <v>8398</v>
      </c>
      <c r="C6599" t="s">
        <v>18660</v>
      </c>
      <c r="E6599" t="s">
        <v>4760</v>
      </c>
      <c r="F6599" t="s">
        <v>86</v>
      </c>
      <c r="G6599" s="5">
        <v>61</v>
      </c>
      <c r="H6599" t="s">
        <v>42</v>
      </c>
      <c r="I6599" t="s">
        <v>65</v>
      </c>
      <c r="J6599" t="s">
        <v>559</v>
      </c>
      <c r="N6599" s="6">
        <v>2002</v>
      </c>
      <c r="R6599" s="7">
        <v>41.442500000000003</v>
      </c>
      <c r="S6599" s="7">
        <v>-87.751400000000004</v>
      </c>
      <c r="T6599" t="s">
        <v>46</v>
      </c>
      <c r="U6599" t="s">
        <v>18661</v>
      </c>
      <c r="V6599" t="s">
        <v>10898</v>
      </c>
      <c r="X6599" t="s">
        <v>9016</v>
      </c>
      <c r="Y6599" t="s">
        <v>3012</v>
      </c>
      <c r="Z6599" t="s">
        <v>3691</v>
      </c>
      <c r="AA6599" t="s">
        <v>18662</v>
      </c>
      <c r="AB6599" t="s">
        <v>10533</v>
      </c>
      <c r="AG6599" t="s">
        <v>18663</v>
      </c>
      <c r="AH6599" s="24">
        <v>29439</v>
      </c>
      <c r="AI6599" t="s">
        <v>18664</v>
      </c>
      <c r="AJ6599" t="s">
        <v>18667</v>
      </c>
    </row>
    <row r="6600" spans="1:36" ht="17.25" hidden="1" customHeight="1" x14ac:dyDescent="0.2">
      <c r="A6600" s="4" t="s">
        <v>18659</v>
      </c>
      <c r="B6600" t="s">
        <v>8398</v>
      </c>
      <c r="C6600" t="s">
        <v>18660</v>
      </c>
      <c r="E6600" t="s">
        <v>4762</v>
      </c>
      <c r="F6600" t="s">
        <v>86</v>
      </c>
      <c r="G6600" s="5">
        <v>61</v>
      </c>
      <c r="H6600" t="s">
        <v>42</v>
      </c>
      <c r="I6600" t="s">
        <v>65</v>
      </c>
      <c r="J6600" t="s">
        <v>559</v>
      </c>
      <c r="N6600" s="6">
        <v>2002</v>
      </c>
      <c r="R6600" s="7">
        <v>41.442500000000003</v>
      </c>
      <c r="S6600" s="7">
        <v>-87.751400000000004</v>
      </c>
      <c r="T6600" t="s">
        <v>46</v>
      </c>
      <c r="U6600" t="s">
        <v>18661</v>
      </c>
      <c r="V6600" t="s">
        <v>10898</v>
      </c>
      <c r="X6600" t="s">
        <v>9016</v>
      </c>
      <c r="Y6600" t="s">
        <v>3012</v>
      </c>
      <c r="Z6600" t="s">
        <v>3691</v>
      </c>
      <c r="AA6600" t="s">
        <v>18662</v>
      </c>
      <c r="AB6600" t="s">
        <v>10538</v>
      </c>
      <c r="AG6600" t="s">
        <v>18663</v>
      </c>
      <c r="AH6600" s="24">
        <v>29440</v>
      </c>
      <c r="AI6600" t="s">
        <v>18664</v>
      </c>
      <c r="AJ6600" t="s">
        <v>18668</v>
      </c>
    </row>
    <row r="6601" spans="1:36" ht="17.25" hidden="1" customHeight="1" x14ac:dyDescent="0.2">
      <c r="A6601" s="4" t="s">
        <v>18659</v>
      </c>
      <c r="B6601" t="s">
        <v>8398</v>
      </c>
      <c r="C6601" t="s">
        <v>18660</v>
      </c>
      <c r="E6601" t="s">
        <v>56</v>
      </c>
      <c r="F6601" t="s">
        <v>86</v>
      </c>
      <c r="G6601" s="5">
        <v>61</v>
      </c>
      <c r="H6601" t="s">
        <v>42</v>
      </c>
      <c r="I6601" t="s">
        <v>65</v>
      </c>
      <c r="J6601" t="s">
        <v>559</v>
      </c>
      <c r="N6601" s="24">
        <v>2002</v>
      </c>
      <c r="R6601" s="7">
        <v>41.442500000000003</v>
      </c>
      <c r="S6601" s="7">
        <v>-87.751400000000004</v>
      </c>
      <c r="T6601" t="s">
        <v>46</v>
      </c>
      <c r="U6601" t="s">
        <v>18661</v>
      </c>
      <c r="V6601" t="s">
        <v>10898</v>
      </c>
      <c r="X6601" t="s">
        <v>9016</v>
      </c>
      <c r="Y6601" t="s">
        <v>3012</v>
      </c>
      <c r="Z6601" t="s">
        <v>3691</v>
      </c>
      <c r="AA6601" t="s">
        <v>18662</v>
      </c>
      <c r="AB6601" t="s">
        <v>8503</v>
      </c>
      <c r="AG6601" t="s">
        <v>18663</v>
      </c>
      <c r="AH6601" s="24">
        <v>29430</v>
      </c>
      <c r="AI6601" t="s">
        <v>18664</v>
      </c>
      <c r="AJ6601" t="s">
        <v>18669</v>
      </c>
    </row>
    <row r="6602" spans="1:36" ht="17.25" hidden="1" customHeight="1" x14ac:dyDescent="0.2">
      <c r="A6602" s="4" t="s">
        <v>18659</v>
      </c>
      <c r="B6602" t="s">
        <v>8398</v>
      </c>
      <c r="C6602" t="s">
        <v>18660</v>
      </c>
      <c r="E6602" t="s">
        <v>58</v>
      </c>
      <c r="F6602" t="s">
        <v>86</v>
      </c>
      <c r="G6602" s="5">
        <v>61</v>
      </c>
      <c r="H6602" t="s">
        <v>42</v>
      </c>
      <c r="I6602" t="s">
        <v>65</v>
      </c>
      <c r="J6602" t="s">
        <v>559</v>
      </c>
      <c r="N6602" s="6">
        <v>2002</v>
      </c>
      <c r="R6602" s="7">
        <v>41.442500000000003</v>
      </c>
      <c r="S6602" s="7">
        <v>-87.751400000000004</v>
      </c>
      <c r="T6602" t="s">
        <v>46</v>
      </c>
      <c r="U6602" t="s">
        <v>18661</v>
      </c>
      <c r="V6602" t="s">
        <v>10898</v>
      </c>
      <c r="X6602" t="s">
        <v>9016</v>
      </c>
      <c r="Y6602" t="s">
        <v>3012</v>
      </c>
      <c r="Z6602" t="s">
        <v>3691</v>
      </c>
      <c r="AA6602" t="s">
        <v>18662</v>
      </c>
      <c r="AB6602" t="s">
        <v>8595</v>
      </c>
      <c r="AG6602" t="s">
        <v>18663</v>
      </c>
      <c r="AH6602" s="6">
        <v>29431</v>
      </c>
      <c r="AI6602" t="s">
        <v>18664</v>
      </c>
      <c r="AJ6602" t="s">
        <v>18670</v>
      </c>
    </row>
    <row r="6603" spans="1:36" ht="17.25" hidden="1" customHeight="1" x14ac:dyDescent="0.2">
      <c r="A6603" s="4" t="s">
        <v>18659</v>
      </c>
      <c r="B6603" t="s">
        <v>8398</v>
      </c>
      <c r="C6603" t="s">
        <v>18660</v>
      </c>
      <c r="E6603" t="s">
        <v>191</v>
      </c>
      <c r="F6603" t="s">
        <v>86</v>
      </c>
      <c r="G6603" s="5">
        <v>61</v>
      </c>
      <c r="H6603" t="s">
        <v>42</v>
      </c>
      <c r="I6603" t="s">
        <v>65</v>
      </c>
      <c r="J6603" t="s">
        <v>559</v>
      </c>
      <c r="N6603" s="6">
        <v>2002</v>
      </c>
      <c r="R6603" s="7">
        <v>41.442500000000003</v>
      </c>
      <c r="S6603" s="7">
        <v>-87.751400000000004</v>
      </c>
      <c r="T6603" t="s">
        <v>46</v>
      </c>
      <c r="U6603" t="s">
        <v>18661</v>
      </c>
      <c r="V6603" t="s">
        <v>10898</v>
      </c>
      <c r="X6603" t="s">
        <v>9016</v>
      </c>
      <c r="Y6603" t="s">
        <v>3012</v>
      </c>
      <c r="Z6603" t="s">
        <v>3691</v>
      </c>
      <c r="AA6603" t="s">
        <v>18662</v>
      </c>
      <c r="AB6603" t="s">
        <v>8414</v>
      </c>
      <c r="AG6603" t="s">
        <v>18663</v>
      </c>
      <c r="AH6603" s="6">
        <v>29432</v>
      </c>
      <c r="AI6603" t="s">
        <v>18664</v>
      </c>
      <c r="AJ6603" t="s">
        <v>18671</v>
      </c>
    </row>
    <row r="6604" spans="1:36" ht="17.25" hidden="1" customHeight="1" x14ac:dyDescent="0.2">
      <c r="A6604" s="4" t="s">
        <v>18659</v>
      </c>
      <c r="B6604" t="s">
        <v>8398</v>
      </c>
      <c r="C6604" t="s">
        <v>18660</v>
      </c>
      <c r="E6604" t="s">
        <v>335</v>
      </c>
      <c r="F6604" t="s">
        <v>86</v>
      </c>
      <c r="G6604" s="5">
        <v>61</v>
      </c>
      <c r="H6604" t="s">
        <v>42</v>
      </c>
      <c r="I6604" t="s">
        <v>65</v>
      </c>
      <c r="J6604" t="s">
        <v>559</v>
      </c>
      <c r="N6604" s="6">
        <v>2002</v>
      </c>
      <c r="R6604" s="7">
        <v>41.442500000000003</v>
      </c>
      <c r="S6604" s="7">
        <v>-87.751400000000004</v>
      </c>
      <c r="T6604" t="s">
        <v>46</v>
      </c>
      <c r="U6604" t="s">
        <v>18661</v>
      </c>
      <c r="V6604" t="s">
        <v>10898</v>
      </c>
      <c r="X6604" t="s">
        <v>9016</v>
      </c>
      <c r="Y6604" t="s">
        <v>3012</v>
      </c>
      <c r="Z6604" t="s">
        <v>3691</v>
      </c>
      <c r="AA6604" t="s">
        <v>18662</v>
      </c>
      <c r="AB6604" t="s">
        <v>8427</v>
      </c>
      <c r="AG6604" t="s">
        <v>18663</v>
      </c>
      <c r="AH6604" s="6">
        <v>29433</v>
      </c>
      <c r="AI6604" t="s">
        <v>18664</v>
      </c>
      <c r="AJ6604" t="s">
        <v>18672</v>
      </c>
    </row>
    <row r="6605" spans="1:36" ht="17.25" hidden="1" customHeight="1" x14ac:dyDescent="0.2">
      <c r="A6605" s="4" t="s">
        <v>18659</v>
      </c>
      <c r="B6605" t="s">
        <v>8398</v>
      </c>
      <c r="C6605" t="s">
        <v>18660</v>
      </c>
      <c r="E6605" t="s">
        <v>1157</v>
      </c>
      <c r="F6605" t="s">
        <v>86</v>
      </c>
      <c r="G6605" s="5">
        <v>61</v>
      </c>
      <c r="H6605" t="s">
        <v>42</v>
      </c>
      <c r="I6605" t="s">
        <v>65</v>
      </c>
      <c r="J6605" t="s">
        <v>559</v>
      </c>
      <c r="N6605" s="6">
        <v>2002</v>
      </c>
      <c r="R6605" s="7">
        <v>41.442500000000003</v>
      </c>
      <c r="S6605" s="7">
        <v>-87.751400000000004</v>
      </c>
      <c r="T6605" t="s">
        <v>46</v>
      </c>
      <c r="U6605" t="s">
        <v>18661</v>
      </c>
      <c r="V6605" t="s">
        <v>10898</v>
      </c>
      <c r="X6605" t="s">
        <v>9016</v>
      </c>
      <c r="Y6605" t="s">
        <v>3012</v>
      </c>
      <c r="Z6605" t="s">
        <v>3691</v>
      </c>
      <c r="AA6605" t="s">
        <v>18662</v>
      </c>
      <c r="AB6605" t="s">
        <v>8429</v>
      </c>
      <c r="AG6605" t="s">
        <v>18663</v>
      </c>
      <c r="AH6605" s="6">
        <v>29434</v>
      </c>
      <c r="AI6605" t="s">
        <v>18664</v>
      </c>
      <c r="AJ6605" t="s">
        <v>18673</v>
      </c>
    </row>
    <row r="6606" spans="1:36" ht="17.25" hidden="1" customHeight="1" x14ac:dyDescent="0.2">
      <c r="A6606" s="4" t="s">
        <v>18659</v>
      </c>
      <c r="B6606" t="s">
        <v>8398</v>
      </c>
      <c r="C6606" t="s">
        <v>18660</v>
      </c>
      <c r="E6606" t="s">
        <v>2297</v>
      </c>
      <c r="F6606" t="s">
        <v>86</v>
      </c>
      <c r="G6606" s="5">
        <v>61</v>
      </c>
      <c r="H6606" t="s">
        <v>42</v>
      </c>
      <c r="I6606" t="s">
        <v>65</v>
      </c>
      <c r="J6606" t="s">
        <v>559</v>
      </c>
      <c r="N6606" s="6">
        <v>2002</v>
      </c>
      <c r="R6606" s="7">
        <v>41.442500000000003</v>
      </c>
      <c r="S6606" s="7">
        <v>-87.751400000000004</v>
      </c>
      <c r="T6606" t="s">
        <v>46</v>
      </c>
      <c r="U6606" t="s">
        <v>18661</v>
      </c>
      <c r="V6606" t="s">
        <v>10898</v>
      </c>
      <c r="X6606" t="s">
        <v>9016</v>
      </c>
      <c r="Y6606" t="s">
        <v>3012</v>
      </c>
      <c r="Z6606" t="s">
        <v>3691</v>
      </c>
      <c r="AA6606" t="s">
        <v>18662</v>
      </c>
      <c r="AB6606" t="s">
        <v>8431</v>
      </c>
      <c r="AG6606" t="s">
        <v>18663</v>
      </c>
      <c r="AH6606" s="6">
        <v>29435</v>
      </c>
      <c r="AI6606" t="s">
        <v>18664</v>
      </c>
      <c r="AJ6606" t="s">
        <v>18674</v>
      </c>
    </row>
    <row r="6607" spans="1:36" ht="17.25" hidden="1" customHeight="1" x14ac:dyDescent="0.2">
      <c r="A6607" s="4" t="s">
        <v>18659</v>
      </c>
      <c r="B6607" t="s">
        <v>8398</v>
      </c>
      <c r="C6607" t="s">
        <v>18660</v>
      </c>
      <c r="E6607" t="s">
        <v>3929</v>
      </c>
      <c r="F6607" t="s">
        <v>86</v>
      </c>
      <c r="G6607" s="5">
        <v>61</v>
      </c>
      <c r="H6607" t="s">
        <v>42</v>
      </c>
      <c r="I6607" t="s">
        <v>65</v>
      </c>
      <c r="J6607" t="s">
        <v>559</v>
      </c>
      <c r="N6607" s="6">
        <v>2002</v>
      </c>
      <c r="R6607" s="7">
        <v>41.442500000000003</v>
      </c>
      <c r="S6607" s="7">
        <v>-87.751400000000004</v>
      </c>
      <c r="T6607" t="s">
        <v>46</v>
      </c>
      <c r="U6607" t="s">
        <v>18661</v>
      </c>
      <c r="V6607" t="s">
        <v>10898</v>
      </c>
      <c r="X6607" t="s">
        <v>9016</v>
      </c>
      <c r="Y6607" t="s">
        <v>3012</v>
      </c>
      <c r="Z6607" t="s">
        <v>3691</v>
      </c>
      <c r="AA6607" t="s">
        <v>18662</v>
      </c>
      <c r="AB6607" t="s">
        <v>8726</v>
      </c>
      <c r="AG6607" t="s">
        <v>18663</v>
      </c>
      <c r="AH6607" s="6">
        <v>29436</v>
      </c>
      <c r="AI6607" t="s">
        <v>18664</v>
      </c>
      <c r="AJ6607" t="s">
        <v>18675</v>
      </c>
    </row>
    <row r="6608" spans="1:36" ht="17.25" hidden="1" customHeight="1" x14ac:dyDescent="0.2">
      <c r="A6608" s="4" t="s">
        <v>18659</v>
      </c>
      <c r="B6608" t="s">
        <v>8398</v>
      </c>
      <c r="C6608" t="s">
        <v>18660</v>
      </c>
      <c r="E6608" t="s">
        <v>4787</v>
      </c>
      <c r="F6608" t="s">
        <v>86</v>
      </c>
      <c r="G6608" s="5">
        <v>61</v>
      </c>
      <c r="H6608" t="s">
        <v>42</v>
      </c>
      <c r="I6608" t="s">
        <v>65</v>
      </c>
      <c r="J6608" t="s">
        <v>559</v>
      </c>
      <c r="N6608" s="6">
        <v>2002</v>
      </c>
      <c r="R6608" s="7">
        <v>41.442500000000003</v>
      </c>
      <c r="S6608" s="7">
        <v>-87.751400000000004</v>
      </c>
      <c r="T6608" t="s">
        <v>46</v>
      </c>
      <c r="U6608" t="s">
        <v>18661</v>
      </c>
      <c r="V6608" t="s">
        <v>10898</v>
      </c>
      <c r="X6608" t="s">
        <v>9016</v>
      </c>
      <c r="Y6608" t="s">
        <v>3012</v>
      </c>
      <c r="Z6608" t="s">
        <v>3691</v>
      </c>
      <c r="AA6608" t="s">
        <v>18662</v>
      </c>
      <c r="AB6608" t="s">
        <v>8404</v>
      </c>
      <c r="AG6608" t="s">
        <v>18663</v>
      </c>
      <c r="AH6608" s="6">
        <v>29437</v>
      </c>
      <c r="AI6608" t="s">
        <v>18664</v>
      </c>
      <c r="AJ6608" t="s">
        <v>18676</v>
      </c>
    </row>
    <row r="6609" spans="1:36" ht="17.25" hidden="1" customHeight="1" x14ac:dyDescent="0.2">
      <c r="A6609" s="4" t="s">
        <v>18677</v>
      </c>
      <c r="B6609" t="s">
        <v>8398</v>
      </c>
      <c r="C6609" t="s">
        <v>18678</v>
      </c>
      <c r="E6609" t="s">
        <v>18679</v>
      </c>
      <c r="F6609" t="s">
        <v>86</v>
      </c>
      <c r="G6609" s="5">
        <v>59</v>
      </c>
      <c r="H6609" t="s">
        <v>42</v>
      </c>
      <c r="I6609" t="s">
        <v>65</v>
      </c>
      <c r="J6609" t="s">
        <v>559</v>
      </c>
      <c r="N6609" s="6">
        <v>2001</v>
      </c>
      <c r="R6609" s="7">
        <v>41.440893000000003</v>
      </c>
      <c r="S6609" s="7">
        <v>-87.753190000000004</v>
      </c>
      <c r="T6609" t="s">
        <v>46</v>
      </c>
      <c r="U6609" t="s">
        <v>18661</v>
      </c>
      <c r="V6609" t="s">
        <v>10898</v>
      </c>
      <c r="X6609" t="s">
        <v>9016</v>
      </c>
      <c r="Y6609" t="s">
        <v>3012</v>
      </c>
      <c r="Z6609" t="s">
        <v>3691</v>
      </c>
      <c r="AA6609" t="s">
        <v>18680</v>
      </c>
      <c r="AB6609" t="s">
        <v>18681</v>
      </c>
      <c r="AG6609" t="s">
        <v>18682</v>
      </c>
      <c r="AH6609" s="6">
        <v>26158</v>
      </c>
      <c r="AI6609" t="s">
        <v>18683</v>
      </c>
      <c r="AJ6609" t="s">
        <v>18684</v>
      </c>
    </row>
    <row r="6610" spans="1:36" ht="17.25" hidden="1" customHeight="1" x14ac:dyDescent="0.2">
      <c r="A6610" s="4" t="s">
        <v>18677</v>
      </c>
      <c r="B6610" t="s">
        <v>8398</v>
      </c>
      <c r="C6610" t="s">
        <v>18678</v>
      </c>
      <c r="E6610" t="s">
        <v>18685</v>
      </c>
      <c r="F6610" t="s">
        <v>86</v>
      </c>
      <c r="G6610" s="5">
        <v>59</v>
      </c>
      <c r="H6610" t="s">
        <v>42</v>
      </c>
      <c r="I6610" t="s">
        <v>65</v>
      </c>
      <c r="J6610" t="s">
        <v>559</v>
      </c>
      <c r="N6610" s="24">
        <v>2001</v>
      </c>
      <c r="R6610" s="7">
        <v>41.440893000000003</v>
      </c>
      <c r="S6610" s="7">
        <v>-87.753190000000004</v>
      </c>
      <c r="T6610" t="s">
        <v>46</v>
      </c>
      <c r="U6610" t="s">
        <v>18661</v>
      </c>
      <c r="V6610" t="s">
        <v>10898</v>
      </c>
      <c r="X6610" t="s">
        <v>9016</v>
      </c>
      <c r="Y6610" t="s">
        <v>3012</v>
      </c>
      <c r="Z6610" t="s">
        <v>3691</v>
      </c>
      <c r="AA6610" t="s">
        <v>18680</v>
      </c>
      <c r="AB6610" t="s">
        <v>18686</v>
      </c>
      <c r="AG6610" t="s">
        <v>18682</v>
      </c>
      <c r="AH6610" s="24">
        <v>26159</v>
      </c>
      <c r="AI6610" t="s">
        <v>18683</v>
      </c>
      <c r="AJ6610" t="s">
        <v>18687</v>
      </c>
    </row>
    <row r="6611" spans="1:36" ht="17.25" hidden="1" customHeight="1" x14ac:dyDescent="0.2">
      <c r="A6611" s="4" t="s">
        <v>18677</v>
      </c>
      <c r="B6611" t="s">
        <v>8398</v>
      </c>
      <c r="C6611" t="s">
        <v>18678</v>
      </c>
      <c r="E6611" t="s">
        <v>18688</v>
      </c>
      <c r="F6611" t="s">
        <v>86</v>
      </c>
      <c r="G6611" s="5">
        <v>59</v>
      </c>
      <c r="H6611" t="s">
        <v>42</v>
      </c>
      <c r="I6611" t="s">
        <v>65</v>
      </c>
      <c r="J6611" t="s">
        <v>559</v>
      </c>
      <c r="N6611" s="24">
        <v>2001</v>
      </c>
      <c r="R6611" s="7">
        <v>41.440893000000003</v>
      </c>
      <c r="S6611" s="7">
        <v>-87.753190000000004</v>
      </c>
      <c r="T6611" t="s">
        <v>46</v>
      </c>
      <c r="U6611" t="s">
        <v>18661</v>
      </c>
      <c r="V6611" t="s">
        <v>10898</v>
      </c>
      <c r="X6611" t="s">
        <v>9016</v>
      </c>
      <c r="Y6611" t="s">
        <v>3012</v>
      </c>
      <c r="Z6611" t="s">
        <v>3691</v>
      </c>
      <c r="AA6611" t="s">
        <v>18680</v>
      </c>
      <c r="AB6611" t="s">
        <v>18689</v>
      </c>
      <c r="AG6611" t="s">
        <v>18682</v>
      </c>
      <c r="AH6611" s="24">
        <v>26160</v>
      </c>
      <c r="AI6611" t="s">
        <v>18683</v>
      </c>
      <c r="AJ6611" t="s">
        <v>18690</v>
      </c>
    </row>
    <row r="6612" spans="1:36" ht="17.25" hidden="1" customHeight="1" x14ac:dyDescent="0.2">
      <c r="A6612" s="4" t="s">
        <v>18677</v>
      </c>
      <c r="B6612" t="s">
        <v>8398</v>
      </c>
      <c r="C6612" t="s">
        <v>18678</v>
      </c>
      <c r="E6612" t="s">
        <v>18691</v>
      </c>
      <c r="F6612" t="s">
        <v>86</v>
      </c>
      <c r="G6612" s="5">
        <v>59</v>
      </c>
      <c r="H6612" t="s">
        <v>42</v>
      </c>
      <c r="I6612" t="s">
        <v>65</v>
      </c>
      <c r="J6612" t="s">
        <v>559</v>
      </c>
      <c r="N6612" s="24">
        <v>2001</v>
      </c>
      <c r="R6612" s="7">
        <v>41.440893000000003</v>
      </c>
      <c r="S6612" s="7">
        <v>-87.753190000000004</v>
      </c>
      <c r="T6612" t="s">
        <v>46</v>
      </c>
      <c r="U6612" t="s">
        <v>18661</v>
      </c>
      <c r="V6612" t="s">
        <v>10898</v>
      </c>
      <c r="X6612" t="s">
        <v>9016</v>
      </c>
      <c r="Y6612" t="s">
        <v>3012</v>
      </c>
      <c r="Z6612" t="s">
        <v>3691</v>
      </c>
      <c r="AA6612" t="s">
        <v>18680</v>
      </c>
      <c r="AB6612" t="s">
        <v>18692</v>
      </c>
      <c r="AG6612" t="s">
        <v>18682</v>
      </c>
      <c r="AH6612" s="24">
        <v>26161</v>
      </c>
      <c r="AI6612" t="s">
        <v>18683</v>
      </c>
      <c r="AJ6612" t="s">
        <v>18693</v>
      </c>
    </row>
    <row r="6613" spans="1:36" ht="17.25" hidden="1" customHeight="1" x14ac:dyDescent="0.2">
      <c r="A6613" s="4" t="s">
        <v>18677</v>
      </c>
      <c r="B6613" t="s">
        <v>8398</v>
      </c>
      <c r="C6613" t="s">
        <v>18678</v>
      </c>
      <c r="E6613" t="s">
        <v>18694</v>
      </c>
      <c r="F6613" t="s">
        <v>86</v>
      </c>
      <c r="G6613" s="5">
        <v>59</v>
      </c>
      <c r="H6613" t="s">
        <v>42</v>
      </c>
      <c r="I6613" t="s">
        <v>65</v>
      </c>
      <c r="J6613" t="s">
        <v>559</v>
      </c>
      <c r="N6613" s="24">
        <v>2001</v>
      </c>
      <c r="R6613" s="7">
        <v>41.440893000000003</v>
      </c>
      <c r="S6613" s="7">
        <v>-87.753190000000004</v>
      </c>
      <c r="T6613" t="s">
        <v>46</v>
      </c>
      <c r="U6613" t="s">
        <v>18661</v>
      </c>
      <c r="V6613" t="s">
        <v>10898</v>
      </c>
      <c r="X6613" t="s">
        <v>9016</v>
      </c>
      <c r="Y6613" t="s">
        <v>3012</v>
      </c>
      <c r="Z6613" t="s">
        <v>3691</v>
      </c>
      <c r="AA6613" t="s">
        <v>18680</v>
      </c>
      <c r="AB6613" t="s">
        <v>18695</v>
      </c>
      <c r="AG6613" t="s">
        <v>18682</v>
      </c>
      <c r="AH6613" s="24">
        <v>26162</v>
      </c>
      <c r="AI6613" t="s">
        <v>18683</v>
      </c>
      <c r="AJ6613" t="s">
        <v>18696</v>
      </c>
    </row>
    <row r="6614" spans="1:36" ht="17.25" hidden="1" customHeight="1" x14ac:dyDescent="0.2">
      <c r="A6614" s="4" t="s">
        <v>18677</v>
      </c>
      <c r="B6614" t="s">
        <v>8398</v>
      </c>
      <c r="C6614" t="s">
        <v>18678</v>
      </c>
      <c r="E6614" t="s">
        <v>18697</v>
      </c>
      <c r="F6614" t="s">
        <v>86</v>
      </c>
      <c r="G6614" s="5">
        <v>59</v>
      </c>
      <c r="H6614" t="s">
        <v>42</v>
      </c>
      <c r="I6614" t="s">
        <v>65</v>
      </c>
      <c r="J6614" t="s">
        <v>559</v>
      </c>
      <c r="N6614" s="6">
        <v>2001</v>
      </c>
      <c r="R6614" s="7">
        <v>41.440893000000003</v>
      </c>
      <c r="S6614" s="7">
        <v>-87.753190000000004</v>
      </c>
      <c r="T6614" t="s">
        <v>46</v>
      </c>
      <c r="U6614" t="s">
        <v>18661</v>
      </c>
      <c r="V6614" t="s">
        <v>10898</v>
      </c>
      <c r="X6614" t="s">
        <v>9016</v>
      </c>
      <c r="Y6614" t="s">
        <v>3012</v>
      </c>
      <c r="Z6614" t="s">
        <v>3691</v>
      </c>
      <c r="AA6614" t="s">
        <v>18680</v>
      </c>
      <c r="AB6614" t="s">
        <v>18698</v>
      </c>
      <c r="AG6614" t="s">
        <v>18682</v>
      </c>
      <c r="AH6614" s="24">
        <v>26163</v>
      </c>
      <c r="AI6614" t="s">
        <v>18683</v>
      </c>
      <c r="AJ6614" t="s">
        <v>18699</v>
      </c>
    </row>
    <row r="6615" spans="1:36" ht="17.25" hidden="1" customHeight="1" x14ac:dyDescent="0.2">
      <c r="A6615" s="4" t="s">
        <v>18700</v>
      </c>
      <c r="B6615" t="s">
        <v>8398</v>
      </c>
      <c r="C6615" t="s">
        <v>18701</v>
      </c>
      <c r="E6615" t="s">
        <v>16478</v>
      </c>
      <c r="F6615" t="s">
        <v>86</v>
      </c>
      <c r="G6615" s="5">
        <v>54</v>
      </c>
      <c r="H6615" t="s">
        <v>42</v>
      </c>
      <c r="I6615" t="s">
        <v>65</v>
      </c>
      <c r="J6615" t="s">
        <v>559</v>
      </c>
      <c r="N6615" s="6">
        <v>1994</v>
      </c>
      <c r="R6615" s="7">
        <v>29.640277999999999</v>
      </c>
      <c r="S6615" s="7">
        <v>-82.348609999999994</v>
      </c>
      <c r="T6615" t="s">
        <v>46</v>
      </c>
      <c r="U6615" t="s">
        <v>11209</v>
      </c>
      <c r="V6615" t="s">
        <v>11210</v>
      </c>
      <c r="X6615" t="s">
        <v>8746</v>
      </c>
      <c r="Y6615" t="s">
        <v>3012</v>
      </c>
      <c r="Z6615" t="s">
        <v>3691</v>
      </c>
      <c r="AA6615" t="s">
        <v>18702</v>
      </c>
      <c r="AB6615" t="s">
        <v>18195</v>
      </c>
      <c r="AI6615" t="s">
        <v>18703</v>
      </c>
      <c r="AJ6615" t="s">
        <v>18704</v>
      </c>
    </row>
    <row r="6616" spans="1:36" ht="17.25" hidden="1" customHeight="1" x14ac:dyDescent="0.2">
      <c r="A6616" s="4" t="s">
        <v>18705</v>
      </c>
      <c r="B6616" t="s">
        <v>8398</v>
      </c>
      <c r="C6616" t="s">
        <v>18706</v>
      </c>
      <c r="E6616" t="s">
        <v>58</v>
      </c>
      <c r="F6616" t="s">
        <v>86</v>
      </c>
      <c r="G6616" s="5">
        <v>100</v>
      </c>
      <c r="H6616" t="s">
        <v>42</v>
      </c>
      <c r="I6616" t="s">
        <v>240</v>
      </c>
      <c r="J6616" t="s">
        <v>559</v>
      </c>
      <c r="M6616" t="s">
        <v>2514</v>
      </c>
      <c r="N6616" s="6">
        <v>2012</v>
      </c>
      <c r="R6616" s="7">
        <v>33.435000000000002</v>
      </c>
      <c r="S6616" s="7">
        <v>-81.911100000000005</v>
      </c>
      <c r="T6616" t="s">
        <v>46</v>
      </c>
      <c r="U6616" t="s">
        <v>18707</v>
      </c>
      <c r="V6616" t="s">
        <v>18708</v>
      </c>
      <c r="X6616" t="s">
        <v>9662</v>
      </c>
      <c r="Y6616" t="s">
        <v>3012</v>
      </c>
      <c r="Z6616" t="s">
        <v>3691</v>
      </c>
      <c r="AA6616" t="s">
        <v>18709</v>
      </c>
      <c r="AB6616" t="s">
        <v>8595</v>
      </c>
      <c r="AG6616" t="s">
        <v>18710</v>
      </c>
      <c r="AH6616" s="24">
        <v>21939</v>
      </c>
      <c r="AI6616" t="s">
        <v>18711</v>
      </c>
      <c r="AJ6616" t="s">
        <v>18712</v>
      </c>
    </row>
    <row r="6617" spans="1:36" ht="17.25" hidden="1" customHeight="1" x14ac:dyDescent="0.2">
      <c r="A6617" s="4" t="s">
        <v>18705</v>
      </c>
      <c r="B6617" t="s">
        <v>8398</v>
      </c>
      <c r="C6617" t="s">
        <v>18706</v>
      </c>
      <c r="E6617" t="s">
        <v>740</v>
      </c>
      <c r="F6617" t="s">
        <v>64</v>
      </c>
      <c r="G6617" s="5">
        <v>59</v>
      </c>
      <c r="H6617" t="s">
        <v>42</v>
      </c>
      <c r="I6617" t="s">
        <v>65</v>
      </c>
      <c r="J6617" t="s">
        <v>559</v>
      </c>
      <c r="M6617" t="s">
        <v>559</v>
      </c>
      <c r="N6617" s="24">
        <v>1999</v>
      </c>
      <c r="R6617" s="7">
        <v>33.435000000000002</v>
      </c>
      <c r="S6617" s="7">
        <v>-81.911100000000005</v>
      </c>
      <c r="T6617" t="s">
        <v>46</v>
      </c>
      <c r="U6617" t="s">
        <v>18707</v>
      </c>
      <c r="V6617" t="s">
        <v>18708</v>
      </c>
      <c r="X6617" t="s">
        <v>9662</v>
      </c>
      <c r="Y6617" t="s">
        <v>3012</v>
      </c>
      <c r="Z6617" t="s">
        <v>3691</v>
      </c>
      <c r="AA6617" t="s">
        <v>18709</v>
      </c>
      <c r="AB6617" t="s">
        <v>8807</v>
      </c>
      <c r="AG6617" t="s">
        <v>18710</v>
      </c>
      <c r="AH6617" s="24">
        <v>24767</v>
      </c>
      <c r="AI6617" t="s">
        <v>18711</v>
      </c>
      <c r="AJ6617" t="s">
        <v>18713</v>
      </c>
    </row>
    <row r="6618" spans="1:36" ht="17.25" hidden="1" customHeight="1" x14ac:dyDescent="0.2">
      <c r="A6618" s="4" t="s">
        <v>18705</v>
      </c>
      <c r="B6618" t="s">
        <v>8398</v>
      </c>
      <c r="C6618" t="s">
        <v>18706</v>
      </c>
      <c r="E6618" t="s">
        <v>18714</v>
      </c>
      <c r="F6618" t="s">
        <v>64</v>
      </c>
      <c r="G6618" s="5">
        <v>274</v>
      </c>
      <c r="H6618" t="s">
        <v>42</v>
      </c>
      <c r="I6618" t="s">
        <v>43</v>
      </c>
      <c r="J6618" t="s">
        <v>559</v>
      </c>
      <c r="M6618" t="s">
        <v>5341</v>
      </c>
      <c r="N6618" s="6">
        <v>2002</v>
      </c>
      <c r="R6618" s="7">
        <v>33.435000000000002</v>
      </c>
      <c r="S6618" s="7">
        <v>-81.911100000000005</v>
      </c>
      <c r="T6618" t="s">
        <v>46</v>
      </c>
      <c r="U6618" t="s">
        <v>18707</v>
      </c>
      <c r="V6618" t="s">
        <v>18708</v>
      </c>
      <c r="X6618" t="s">
        <v>9662</v>
      </c>
      <c r="Y6618" t="s">
        <v>3012</v>
      </c>
      <c r="Z6618" t="s">
        <v>3691</v>
      </c>
      <c r="AA6618" t="s">
        <v>18709</v>
      </c>
      <c r="AB6618" t="s">
        <v>18715</v>
      </c>
      <c r="AG6618" t="s">
        <v>18710</v>
      </c>
      <c r="AH6618" s="27"/>
      <c r="AI6618" t="s">
        <v>18711</v>
      </c>
      <c r="AJ6618" t="s">
        <v>18716</v>
      </c>
    </row>
    <row r="6619" spans="1:36" ht="17.25" hidden="1" customHeight="1" x14ac:dyDescent="0.2">
      <c r="A6619" s="4" t="s">
        <v>18705</v>
      </c>
      <c r="B6619" t="s">
        <v>8398</v>
      </c>
      <c r="C6619" t="s">
        <v>18706</v>
      </c>
      <c r="E6619" t="s">
        <v>18717</v>
      </c>
      <c r="F6619" t="s">
        <v>64</v>
      </c>
      <c r="G6619" s="5">
        <v>274</v>
      </c>
      <c r="H6619" t="s">
        <v>42</v>
      </c>
      <c r="I6619" t="s">
        <v>43</v>
      </c>
      <c r="J6619" t="s">
        <v>559</v>
      </c>
      <c r="M6619" t="s">
        <v>5341</v>
      </c>
      <c r="N6619" s="6">
        <v>2002</v>
      </c>
      <c r="R6619" s="7">
        <v>33.435000000000002</v>
      </c>
      <c r="S6619" s="7">
        <v>-81.911100000000005</v>
      </c>
      <c r="T6619" t="s">
        <v>46</v>
      </c>
      <c r="U6619" t="s">
        <v>18707</v>
      </c>
      <c r="V6619" t="s">
        <v>18708</v>
      </c>
      <c r="X6619" t="s">
        <v>9662</v>
      </c>
      <c r="Y6619" t="s">
        <v>3012</v>
      </c>
      <c r="Z6619" t="s">
        <v>3691</v>
      </c>
      <c r="AA6619" t="s">
        <v>18709</v>
      </c>
      <c r="AB6619" t="s">
        <v>18718</v>
      </c>
      <c r="AG6619" t="s">
        <v>18710</v>
      </c>
      <c r="AH6619" s="27"/>
      <c r="AI6619" t="s">
        <v>18711</v>
      </c>
      <c r="AJ6619" t="s">
        <v>18719</v>
      </c>
    </row>
    <row r="6620" spans="1:36" ht="17.25" hidden="1" customHeight="1" x14ac:dyDescent="0.2">
      <c r="A6620" s="4" t="s">
        <v>15849</v>
      </c>
      <c r="B6620" t="s">
        <v>8398</v>
      </c>
      <c r="C6620" t="s">
        <v>15850</v>
      </c>
      <c r="E6620" t="s">
        <v>56</v>
      </c>
      <c r="F6620" t="s">
        <v>64</v>
      </c>
      <c r="G6620" s="5">
        <v>82</v>
      </c>
      <c r="H6620" t="s">
        <v>42</v>
      </c>
      <c r="I6620" t="s">
        <v>240</v>
      </c>
      <c r="J6620" t="s">
        <v>559</v>
      </c>
      <c r="N6620" s="6">
        <v>1963</v>
      </c>
      <c r="P6620" s="24">
        <v>2024</v>
      </c>
      <c r="R6620" s="7">
        <v>31.983587</v>
      </c>
      <c r="S6620" s="7">
        <v>-106.4318</v>
      </c>
      <c r="T6620" t="s">
        <v>46</v>
      </c>
      <c r="U6620" t="s">
        <v>10803</v>
      </c>
      <c r="V6620" t="s">
        <v>10803</v>
      </c>
      <c r="X6620" t="s">
        <v>8584</v>
      </c>
      <c r="Y6620" t="s">
        <v>3012</v>
      </c>
      <c r="Z6620" t="s">
        <v>3691</v>
      </c>
      <c r="AA6620" t="s">
        <v>15851</v>
      </c>
      <c r="AB6620" t="s">
        <v>8503</v>
      </c>
      <c r="AG6620" t="s">
        <v>15852</v>
      </c>
      <c r="AH6620" s="6">
        <v>14756</v>
      </c>
      <c r="AI6620" t="s">
        <v>15853</v>
      </c>
      <c r="AJ6620" t="s">
        <v>15855</v>
      </c>
    </row>
    <row r="6621" spans="1:36" ht="17.25" hidden="1" customHeight="1" x14ac:dyDescent="0.2">
      <c r="A6621" s="4" t="s">
        <v>16907</v>
      </c>
      <c r="B6621" t="s">
        <v>8398</v>
      </c>
      <c r="C6621" t="s">
        <v>16908</v>
      </c>
      <c r="E6621" t="s">
        <v>40</v>
      </c>
      <c r="F6621" t="s">
        <v>64</v>
      </c>
      <c r="G6621" s="5">
        <v>400</v>
      </c>
      <c r="H6621" t="s">
        <v>42</v>
      </c>
      <c r="I6621" t="s">
        <v>240</v>
      </c>
      <c r="J6621" t="s">
        <v>559</v>
      </c>
      <c r="N6621" s="6">
        <v>1963</v>
      </c>
      <c r="R6621" s="7">
        <v>40.759166999999998</v>
      </c>
      <c r="S6621" s="7">
        <v>-73.946110000000004</v>
      </c>
      <c r="T6621" t="s">
        <v>46</v>
      </c>
      <c r="U6621" t="s">
        <v>16909</v>
      </c>
      <c r="V6621" t="s">
        <v>8922</v>
      </c>
      <c r="X6621" t="s">
        <v>8437</v>
      </c>
      <c r="Y6621" t="s">
        <v>3012</v>
      </c>
      <c r="Z6621" t="s">
        <v>3691</v>
      </c>
      <c r="AA6621" t="s">
        <v>16910</v>
      </c>
      <c r="AB6621" t="s">
        <v>8690</v>
      </c>
      <c r="AH6621" s="27"/>
      <c r="AI6621" t="s">
        <v>16911</v>
      </c>
      <c r="AJ6621" t="s">
        <v>16912</v>
      </c>
    </row>
    <row r="6622" spans="1:36" ht="17.25" hidden="1" customHeight="1" x14ac:dyDescent="0.2">
      <c r="A6622" s="4" t="s">
        <v>16907</v>
      </c>
      <c r="B6622" t="s">
        <v>8398</v>
      </c>
      <c r="C6622" t="s">
        <v>16908</v>
      </c>
      <c r="E6622" t="s">
        <v>56</v>
      </c>
      <c r="F6622" t="s">
        <v>64</v>
      </c>
      <c r="G6622" s="5">
        <v>400</v>
      </c>
      <c r="H6622" t="s">
        <v>42</v>
      </c>
      <c r="I6622" t="s">
        <v>240</v>
      </c>
      <c r="J6622" t="s">
        <v>559</v>
      </c>
      <c r="N6622" s="6">
        <v>1963</v>
      </c>
      <c r="R6622" s="7">
        <v>40.759166999999998</v>
      </c>
      <c r="S6622" s="7">
        <v>-73.946110000000004</v>
      </c>
      <c r="T6622" t="s">
        <v>46</v>
      </c>
      <c r="U6622" t="s">
        <v>16909</v>
      </c>
      <c r="V6622" t="s">
        <v>8922</v>
      </c>
      <c r="X6622" t="s">
        <v>8437</v>
      </c>
      <c r="Y6622" t="s">
        <v>3012</v>
      </c>
      <c r="Z6622" t="s">
        <v>3691</v>
      </c>
      <c r="AA6622" t="s">
        <v>16910</v>
      </c>
      <c r="AB6622" t="s">
        <v>8503</v>
      </c>
      <c r="AH6622" s="30"/>
      <c r="AI6622" t="s">
        <v>16911</v>
      </c>
      <c r="AJ6622" t="s">
        <v>16913</v>
      </c>
    </row>
    <row r="6623" spans="1:36" ht="17.25" hidden="1" customHeight="1" x14ac:dyDescent="0.2">
      <c r="A6623" s="4" t="s">
        <v>18720</v>
      </c>
      <c r="B6623" t="s">
        <v>8398</v>
      </c>
      <c r="C6623" t="s">
        <v>18721</v>
      </c>
      <c r="E6623" t="s">
        <v>335</v>
      </c>
      <c r="F6623" t="s">
        <v>64</v>
      </c>
      <c r="G6623" s="5">
        <v>61</v>
      </c>
      <c r="H6623" t="s">
        <v>42</v>
      </c>
      <c r="I6623" t="s">
        <v>65</v>
      </c>
      <c r="J6623" t="s">
        <v>559</v>
      </c>
      <c r="N6623" s="6">
        <v>2010</v>
      </c>
      <c r="R6623" s="7">
        <v>29.256699999999999</v>
      </c>
      <c r="S6623" s="7">
        <v>-98.382499999999993</v>
      </c>
      <c r="T6623" t="s">
        <v>46</v>
      </c>
      <c r="U6623" t="s">
        <v>8881</v>
      </c>
      <c r="V6623" t="s">
        <v>8882</v>
      </c>
      <c r="X6623" t="s">
        <v>8584</v>
      </c>
      <c r="Y6623" t="s">
        <v>3012</v>
      </c>
      <c r="Z6623" t="s">
        <v>3691</v>
      </c>
      <c r="AA6623" t="s">
        <v>18722</v>
      </c>
      <c r="AB6623" t="s">
        <v>8427</v>
      </c>
      <c r="AG6623" t="s">
        <v>18723</v>
      </c>
      <c r="AH6623" s="24">
        <v>35215</v>
      </c>
      <c r="AI6623" t="s">
        <v>18724</v>
      </c>
      <c r="AJ6623" t="s">
        <v>18728</v>
      </c>
    </row>
    <row r="6624" spans="1:36" ht="17.25" hidden="1" customHeight="1" x14ac:dyDescent="0.2">
      <c r="A6624" s="4" t="s">
        <v>18720</v>
      </c>
      <c r="B6624" t="s">
        <v>8398</v>
      </c>
      <c r="C6624" t="s">
        <v>18721</v>
      </c>
      <c r="E6624" t="s">
        <v>1157</v>
      </c>
      <c r="F6624" t="s">
        <v>64</v>
      </c>
      <c r="G6624" s="5">
        <v>61</v>
      </c>
      <c r="H6624" t="s">
        <v>42</v>
      </c>
      <c r="I6624" t="s">
        <v>65</v>
      </c>
      <c r="J6624" t="s">
        <v>559</v>
      </c>
      <c r="N6624" s="6">
        <v>2010</v>
      </c>
      <c r="R6624" s="7">
        <v>29.256699999999999</v>
      </c>
      <c r="S6624" s="7">
        <v>-98.382499999999993</v>
      </c>
      <c r="T6624" t="s">
        <v>46</v>
      </c>
      <c r="U6624" t="s">
        <v>8881</v>
      </c>
      <c r="V6624" t="s">
        <v>8882</v>
      </c>
      <c r="X6624" t="s">
        <v>8584</v>
      </c>
      <c r="Y6624" t="s">
        <v>3012</v>
      </c>
      <c r="Z6624" t="s">
        <v>3691</v>
      </c>
      <c r="AA6624" t="s">
        <v>18722</v>
      </c>
      <c r="AB6624" t="s">
        <v>8429</v>
      </c>
      <c r="AG6624" t="s">
        <v>18723</v>
      </c>
      <c r="AH6624" s="24">
        <v>35216</v>
      </c>
      <c r="AI6624" t="s">
        <v>18724</v>
      </c>
      <c r="AJ6624" t="s">
        <v>18729</v>
      </c>
    </row>
    <row r="6625" spans="1:36" ht="17.25" hidden="1" customHeight="1" x14ac:dyDescent="0.2">
      <c r="A6625" s="4" t="s">
        <v>18720</v>
      </c>
      <c r="B6625" t="s">
        <v>8398</v>
      </c>
      <c r="C6625" t="s">
        <v>18721</v>
      </c>
      <c r="E6625" t="s">
        <v>2297</v>
      </c>
      <c r="F6625" t="s">
        <v>64</v>
      </c>
      <c r="G6625" s="5">
        <v>61</v>
      </c>
      <c r="H6625" t="s">
        <v>42</v>
      </c>
      <c r="I6625" t="s">
        <v>65</v>
      </c>
      <c r="J6625" t="s">
        <v>559</v>
      </c>
      <c r="N6625" s="6">
        <v>2010</v>
      </c>
      <c r="R6625" s="7">
        <v>29.256699999999999</v>
      </c>
      <c r="S6625" s="7">
        <v>-98.382499999999993</v>
      </c>
      <c r="T6625" t="s">
        <v>46</v>
      </c>
      <c r="U6625" t="s">
        <v>8881</v>
      </c>
      <c r="V6625" t="s">
        <v>8882</v>
      </c>
      <c r="X6625" t="s">
        <v>8584</v>
      </c>
      <c r="Y6625" t="s">
        <v>3012</v>
      </c>
      <c r="Z6625" t="s">
        <v>3691</v>
      </c>
      <c r="AA6625" t="s">
        <v>18722</v>
      </c>
      <c r="AB6625" t="s">
        <v>8431</v>
      </c>
      <c r="AG6625" t="s">
        <v>18723</v>
      </c>
      <c r="AH6625" s="24">
        <v>35217</v>
      </c>
      <c r="AI6625" t="s">
        <v>18724</v>
      </c>
      <c r="AJ6625" t="s">
        <v>18730</v>
      </c>
    </row>
    <row r="6626" spans="1:36" ht="17.25" hidden="1" customHeight="1" x14ac:dyDescent="0.2">
      <c r="A6626" s="4" t="s">
        <v>18720</v>
      </c>
      <c r="B6626" t="s">
        <v>8398</v>
      </c>
      <c r="C6626" t="s">
        <v>18721</v>
      </c>
      <c r="E6626" t="s">
        <v>3929</v>
      </c>
      <c r="F6626" t="s">
        <v>64</v>
      </c>
      <c r="G6626" s="5">
        <v>61</v>
      </c>
      <c r="H6626" t="s">
        <v>42</v>
      </c>
      <c r="I6626" t="s">
        <v>65</v>
      </c>
      <c r="J6626" t="s">
        <v>559</v>
      </c>
      <c r="N6626" s="24">
        <v>2010</v>
      </c>
      <c r="R6626" s="7">
        <v>29.256699999999999</v>
      </c>
      <c r="S6626" s="7">
        <v>-98.382499999999993</v>
      </c>
      <c r="T6626" t="s">
        <v>46</v>
      </c>
      <c r="U6626" t="s">
        <v>8881</v>
      </c>
      <c r="V6626" t="s">
        <v>8882</v>
      </c>
      <c r="X6626" t="s">
        <v>8584</v>
      </c>
      <c r="Y6626" t="s">
        <v>3012</v>
      </c>
      <c r="Z6626" t="s">
        <v>3691</v>
      </c>
      <c r="AA6626" t="s">
        <v>18722</v>
      </c>
      <c r="AB6626" t="s">
        <v>8726</v>
      </c>
      <c r="AG6626" t="s">
        <v>18723</v>
      </c>
      <c r="AH6626" s="24">
        <v>35218</v>
      </c>
      <c r="AI6626" t="s">
        <v>18724</v>
      </c>
      <c r="AJ6626" t="s">
        <v>18731</v>
      </c>
    </row>
    <row r="6627" spans="1:36" ht="17.25" hidden="1" customHeight="1" x14ac:dyDescent="0.2">
      <c r="A6627" s="4" t="s">
        <v>18732</v>
      </c>
      <c r="B6627" t="s">
        <v>8398</v>
      </c>
      <c r="C6627" t="s">
        <v>18733</v>
      </c>
      <c r="E6627" t="s">
        <v>9013</v>
      </c>
      <c r="F6627" t="s">
        <v>86</v>
      </c>
      <c r="G6627" s="5">
        <v>160</v>
      </c>
      <c r="H6627" t="s">
        <v>42</v>
      </c>
      <c r="I6627" t="s">
        <v>65</v>
      </c>
      <c r="J6627" t="s">
        <v>559</v>
      </c>
      <c r="N6627" s="6">
        <v>2008</v>
      </c>
      <c r="R6627" s="7">
        <v>34.611548999999997</v>
      </c>
      <c r="S6627" s="7">
        <v>-106.73220000000001</v>
      </c>
      <c r="T6627" t="s">
        <v>46</v>
      </c>
      <c r="U6627" t="s">
        <v>18734</v>
      </c>
      <c r="V6627" t="s">
        <v>18735</v>
      </c>
      <c r="X6627" t="s">
        <v>8528</v>
      </c>
      <c r="Y6627" t="s">
        <v>3012</v>
      </c>
      <c r="Z6627" t="s">
        <v>3691</v>
      </c>
      <c r="AA6627" t="s">
        <v>18736</v>
      </c>
      <c r="AB6627" t="s">
        <v>9018</v>
      </c>
      <c r="AI6627" t="s">
        <v>18737</v>
      </c>
      <c r="AJ6627" t="s">
        <v>18738</v>
      </c>
    </row>
    <row r="6628" spans="1:36" ht="17.25" hidden="1" customHeight="1" x14ac:dyDescent="0.2">
      <c r="A6628" s="4" t="s">
        <v>18739</v>
      </c>
      <c r="B6628" t="s">
        <v>8398</v>
      </c>
      <c r="C6628" t="s">
        <v>18740</v>
      </c>
      <c r="E6628" t="s">
        <v>740</v>
      </c>
      <c r="F6628" t="s">
        <v>64</v>
      </c>
      <c r="G6628" s="5">
        <v>54</v>
      </c>
      <c r="H6628" t="s">
        <v>42</v>
      </c>
      <c r="I6628" t="s">
        <v>65</v>
      </c>
      <c r="J6628" t="s">
        <v>559</v>
      </c>
      <c r="N6628" s="6">
        <v>2006</v>
      </c>
      <c r="R6628" s="7">
        <v>31.363472000000002</v>
      </c>
      <c r="S6628" s="7">
        <v>-110.93129999999999</v>
      </c>
      <c r="T6628" t="s">
        <v>46</v>
      </c>
      <c r="U6628" t="s">
        <v>18741</v>
      </c>
      <c r="V6628" t="s">
        <v>3774</v>
      </c>
      <c r="X6628" t="s">
        <v>8540</v>
      </c>
      <c r="Y6628" t="s">
        <v>3012</v>
      </c>
      <c r="Z6628" t="s">
        <v>3691</v>
      </c>
      <c r="AA6628" t="s">
        <v>18742</v>
      </c>
      <c r="AB6628" t="s">
        <v>8807</v>
      </c>
      <c r="AG6628" t="s">
        <v>18743</v>
      </c>
      <c r="AH6628" s="24">
        <v>34356</v>
      </c>
      <c r="AI6628" t="s">
        <v>18744</v>
      </c>
      <c r="AJ6628" t="s">
        <v>18745</v>
      </c>
    </row>
    <row r="6629" spans="1:36" ht="17.25" hidden="1" customHeight="1" x14ac:dyDescent="0.2">
      <c r="A6629" s="4" t="s">
        <v>18746</v>
      </c>
      <c r="B6629" t="s">
        <v>8398</v>
      </c>
      <c r="C6629" t="s">
        <v>18747</v>
      </c>
      <c r="E6629" t="s">
        <v>3343</v>
      </c>
      <c r="F6629" t="s">
        <v>8581</v>
      </c>
      <c r="G6629" s="5">
        <v>50</v>
      </c>
      <c r="H6629" t="s">
        <v>42</v>
      </c>
      <c r="I6629" t="s">
        <v>65</v>
      </c>
      <c r="J6629" t="s">
        <v>44</v>
      </c>
      <c r="N6629" s="6">
        <v>2002</v>
      </c>
      <c r="R6629" s="7">
        <v>38.073599999999999</v>
      </c>
      <c r="S6629" s="7">
        <v>-122.14109999999999</v>
      </c>
      <c r="T6629" t="s">
        <v>46</v>
      </c>
      <c r="U6629" t="s">
        <v>18748</v>
      </c>
      <c r="V6629" t="s">
        <v>9991</v>
      </c>
      <c r="X6629" t="s">
        <v>8572</v>
      </c>
      <c r="Y6629" t="s">
        <v>3012</v>
      </c>
      <c r="Z6629" t="s">
        <v>3691</v>
      </c>
      <c r="AA6629" t="s">
        <v>18749</v>
      </c>
      <c r="AB6629" t="s">
        <v>11152</v>
      </c>
      <c r="AG6629" t="s">
        <v>18750</v>
      </c>
      <c r="AH6629" s="24">
        <v>26935</v>
      </c>
      <c r="AI6629" t="s">
        <v>18751</v>
      </c>
      <c r="AJ6629" t="s">
        <v>18752</v>
      </c>
    </row>
    <row r="6630" spans="1:36" ht="17.25" hidden="1" customHeight="1" x14ac:dyDescent="0.2">
      <c r="A6630" s="4" t="s">
        <v>18753</v>
      </c>
      <c r="B6630" t="s">
        <v>8398</v>
      </c>
      <c r="C6630" t="s">
        <v>18754</v>
      </c>
      <c r="E6630" t="s">
        <v>335</v>
      </c>
      <c r="F6630" t="s">
        <v>64</v>
      </c>
      <c r="G6630" s="5">
        <v>61</v>
      </c>
      <c r="H6630" t="s">
        <v>42</v>
      </c>
      <c r="I6630" t="s">
        <v>65</v>
      </c>
      <c r="J6630" t="s">
        <v>559</v>
      </c>
      <c r="N6630" s="24">
        <v>2001</v>
      </c>
      <c r="R6630" s="7">
        <v>34.244990999999999</v>
      </c>
      <c r="S6630" s="7">
        <v>-118.3913</v>
      </c>
      <c r="T6630" t="s">
        <v>46</v>
      </c>
      <c r="U6630" t="s">
        <v>18755</v>
      </c>
      <c r="V6630" t="s">
        <v>8593</v>
      </c>
      <c r="X6630" t="s">
        <v>8572</v>
      </c>
      <c r="Y6630" t="s">
        <v>3012</v>
      </c>
      <c r="Z6630" t="s">
        <v>3691</v>
      </c>
      <c r="AA6630" t="s">
        <v>18756</v>
      </c>
      <c r="AB6630" t="s">
        <v>8427</v>
      </c>
      <c r="AC6630" t="s">
        <v>18757</v>
      </c>
      <c r="AG6630" t="s">
        <v>18758</v>
      </c>
      <c r="AH6630" s="24">
        <v>27187</v>
      </c>
      <c r="AI6630" t="s">
        <v>18759</v>
      </c>
      <c r="AJ6630" t="s">
        <v>18760</v>
      </c>
    </row>
    <row r="6631" spans="1:36" ht="17.25" hidden="1" customHeight="1" x14ac:dyDescent="0.2">
      <c r="A6631" s="4" t="s">
        <v>18753</v>
      </c>
      <c r="B6631" t="s">
        <v>8398</v>
      </c>
      <c r="C6631" t="s">
        <v>18754</v>
      </c>
      <c r="E6631" t="s">
        <v>565</v>
      </c>
      <c r="F6631" t="s">
        <v>64</v>
      </c>
      <c r="G6631" s="5">
        <v>630</v>
      </c>
      <c r="H6631" t="s">
        <v>42</v>
      </c>
      <c r="I6631" t="s">
        <v>43</v>
      </c>
      <c r="J6631" t="s">
        <v>559</v>
      </c>
      <c r="N6631" s="8">
        <v>2003</v>
      </c>
      <c r="R6631" s="7">
        <v>34.244990999999999</v>
      </c>
      <c r="S6631" s="7">
        <v>-118.3913</v>
      </c>
      <c r="T6631" t="s">
        <v>46</v>
      </c>
      <c r="U6631" t="s">
        <v>18755</v>
      </c>
      <c r="V6631" t="s">
        <v>8593</v>
      </c>
      <c r="X6631" t="s">
        <v>8572</v>
      </c>
      <c r="Y6631" t="s">
        <v>3012</v>
      </c>
      <c r="Z6631" t="s">
        <v>3691</v>
      </c>
      <c r="AA6631" t="s">
        <v>18756</v>
      </c>
      <c r="AB6631" t="s">
        <v>18761</v>
      </c>
      <c r="AC6631" t="s">
        <v>18757</v>
      </c>
      <c r="AG6631" t="s">
        <v>18758</v>
      </c>
      <c r="AH6631" s="8" t="s">
        <v>18762</v>
      </c>
      <c r="AI6631" t="s">
        <v>18759</v>
      </c>
      <c r="AJ6631" t="s">
        <v>18763</v>
      </c>
    </row>
    <row r="6632" spans="1:36" ht="17.25" hidden="1" customHeight="1" x14ac:dyDescent="0.2">
      <c r="A6632" s="4" t="s">
        <v>18771</v>
      </c>
      <c r="B6632" t="s">
        <v>8398</v>
      </c>
      <c r="C6632" t="s">
        <v>18772</v>
      </c>
      <c r="E6632" t="s">
        <v>1157</v>
      </c>
      <c r="F6632" t="s">
        <v>86</v>
      </c>
      <c r="G6632" s="5">
        <v>59</v>
      </c>
      <c r="H6632" t="s">
        <v>42</v>
      </c>
      <c r="I6632" t="s">
        <v>65</v>
      </c>
      <c r="J6632" t="s">
        <v>559</v>
      </c>
      <c r="M6632" t="s">
        <v>559</v>
      </c>
      <c r="N6632" s="6">
        <v>1973</v>
      </c>
      <c r="P6632" s="24">
        <v>2026</v>
      </c>
      <c r="R6632" s="7">
        <v>40.020499999999998</v>
      </c>
      <c r="S6632" s="7">
        <v>-105.2009</v>
      </c>
      <c r="T6632" t="s">
        <v>46</v>
      </c>
      <c r="U6632" t="s">
        <v>18773</v>
      </c>
      <c r="V6632" t="s">
        <v>18773</v>
      </c>
      <c r="X6632" t="s">
        <v>8827</v>
      </c>
      <c r="Y6632" t="s">
        <v>3012</v>
      </c>
      <c r="Z6632" t="s">
        <v>3691</v>
      </c>
      <c r="AA6632" t="s">
        <v>18774</v>
      </c>
      <c r="AB6632" t="s">
        <v>8429</v>
      </c>
      <c r="AG6632" t="s">
        <v>18775</v>
      </c>
      <c r="AH6632" s="24">
        <v>22008</v>
      </c>
      <c r="AI6632" t="s">
        <v>18776</v>
      </c>
      <c r="AJ6632" t="s">
        <v>18777</v>
      </c>
    </row>
    <row r="6633" spans="1:36" ht="17.25" hidden="1" customHeight="1" x14ac:dyDescent="0.2">
      <c r="A6633" s="4" t="s">
        <v>18771</v>
      </c>
      <c r="B6633" t="s">
        <v>8398</v>
      </c>
      <c r="C6633" t="s">
        <v>18772</v>
      </c>
      <c r="E6633" t="s">
        <v>18778</v>
      </c>
      <c r="F6633" t="s">
        <v>86</v>
      </c>
      <c r="G6633" s="5">
        <v>71</v>
      </c>
      <c r="H6633" t="s">
        <v>42</v>
      </c>
      <c r="I6633" t="s">
        <v>65</v>
      </c>
      <c r="J6633" t="s">
        <v>559</v>
      </c>
      <c r="M6633" t="s">
        <v>559</v>
      </c>
      <c r="N6633" s="6">
        <v>2000</v>
      </c>
      <c r="R6633" s="7">
        <v>40.020499999999998</v>
      </c>
      <c r="S6633" s="7">
        <v>-105.2009</v>
      </c>
      <c r="T6633" t="s">
        <v>46</v>
      </c>
      <c r="U6633" t="s">
        <v>18773</v>
      </c>
      <c r="V6633" t="s">
        <v>18773</v>
      </c>
      <c r="X6633" t="s">
        <v>8827</v>
      </c>
      <c r="Y6633" t="s">
        <v>3012</v>
      </c>
      <c r="Z6633" t="s">
        <v>3691</v>
      </c>
      <c r="AA6633" t="s">
        <v>18779</v>
      </c>
      <c r="AB6633" t="s">
        <v>18780</v>
      </c>
      <c r="AG6633" t="s">
        <v>18775</v>
      </c>
      <c r="AI6633" t="s">
        <v>18776</v>
      </c>
      <c r="AJ6633" t="s">
        <v>18781</v>
      </c>
    </row>
    <row r="6634" spans="1:36" ht="17.25" hidden="1" customHeight="1" x14ac:dyDescent="0.2">
      <c r="A6634" s="4" t="s">
        <v>18771</v>
      </c>
      <c r="B6634" t="s">
        <v>8398</v>
      </c>
      <c r="C6634" t="s">
        <v>18772</v>
      </c>
      <c r="E6634" t="s">
        <v>18782</v>
      </c>
      <c r="F6634" t="s">
        <v>86</v>
      </c>
      <c r="G6634" s="5">
        <v>71</v>
      </c>
      <c r="H6634" t="s">
        <v>42</v>
      </c>
      <c r="I6634" t="s">
        <v>65</v>
      </c>
      <c r="J6634" t="s">
        <v>559</v>
      </c>
      <c r="M6634" t="s">
        <v>559</v>
      </c>
      <c r="N6634" s="24">
        <v>2001</v>
      </c>
      <c r="R6634" s="7">
        <v>40.020499999999998</v>
      </c>
      <c r="S6634" s="7">
        <v>-105.2009</v>
      </c>
      <c r="T6634" t="s">
        <v>46</v>
      </c>
      <c r="U6634" t="s">
        <v>18773</v>
      </c>
      <c r="V6634" t="s">
        <v>18773</v>
      </c>
      <c r="X6634" t="s">
        <v>8827</v>
      </c>
      <c r="Y6634" t="s">
        <v>3012</v>
      </c>
      <c r="Z6634" t="s">
        <v>3691</v>
      </c>
      <c r="AA6634" t="s">
        <v>18779</v>
      </c>
      <c r="AB6634" t="s">
        <v>18783</v>
      </c>
      <c r="AG6634" t="s">
        <v>18775</v>
      </c>
      <c r="AI6634" t="s">
        <v>18776</v>
      </c>
      <c r="AJ6634" t="s">
        <v>18784</v>
      </c>
    </row>
    <row r="6635" spans="1:36" ht="17.25" hidden="1" customHeight="1" x14ac:dyDescent="0.2">
      <c r="A6635" s="4" t="s">
        <v>18785</v>
      </c>
      <c r="B6635" t="s">
        <v>8398</v>
      </c>
      <c r="C6635" t="s">
        <v>18786</v>
      </c>
      <c r="E6635" t="s">
        <v>9586</v>
      </c>
      <c r="F6635" t="s">
        <v>86</v>
      </c>
      <c r="G6635" s="5">
        <v>183</v>
      </c>
      <c r="H6635" t="s">
        <v>677</v>
      </c>
      <c r="I6635" t="s">
        <v>65</v>
      </c>
      <c r="J6635" t="s">
        <v>45</v>
      </c>
      <c r="N6635" s="27"/>
      <c r="R6635" s="7">
        <v>33.416111000000001</v>
      </c>
      <c r="S6635" s="7">
        <v>-96.540279999999996</v>
      </c>
      <c r="T6635" t="s">
        <v>46</v>
      </c>
      <c r="U6635" t="s">
        <v>18787</v>
      </c>
      <c r="V6635" t="s">
        <v>16946</v>
      </c>
      <c r="X6635" t="s">
        <v>8584</v>
      </c>
      <c r="Y6635" t="s">
        <v>3012</v>
      </c>
      <c r="Z6635" t="s">
        <v>3691</v>
      </c>
      <c r="AA6635" t="s">
        <v>18788</v>
      </c>
      <c r="AB6635" t="s">
        <v>9590</v>
      </c>
      <c r="AG6635" t="s">
        <v>18789</v>
      </c>
      <c r="AH6635" s="24">
        <v>44998</v>
      </c>
      <c r="AI6635" t="s">
        <v>18790</v>
      </c>
      <c r="AJ6635" t="s">
        <v>18791</v>
      </c>
    </row>
    <row r="6636" spans="1:36" ht="17.25" hidden="1" customHeight="1" x14ac:dyDescent="0.2">
      <c r="A6636" s="4" t="s">
        <v>18785</v>
      </c>
      <c r="B6636" t="s">
        <v>8398</v>
      </c>
      <c r="C6636" t="s">
        <v>18786</v>
      </c>
      <c r="E6636" t="s">
        <v>9594</v>
      </c>
      <c r="F6636" t="s">
        <v>86</v>
      </c>
      <c r="G6636" s="5">
        <v>183</v>
      </c>
      <c r="H6636" t="s">
        <v>677</v>
      </c>
      <c r="I6636" t="s">
        <v>65</v>
      </c>
      <c r="J6636" t="s">
        <v>45</v>
      </c>
      <c r="N6636" s="27"/>
      <c r="R6636" s="7">
        <v>33.416111000000001</v>
      </c>
      <c r="S6636" s="7">
        <v>-96.540279999999996</v>
      </c>
      <c r="T6636" t="s">
        <v>46</v>
      </c>
      <c r="U6636" t="s">
        <v>18787</v>
      </c>
      <c r="V6636" t="s">
        <v>16946</v>
      </c>
      <c r="X6636" t="s">
        <v>8584</v>
      </c>
      <c r="Y6636" t="s">
        <v>3012</v>
      </c>
      <c r="Z6636" t="s">
        <v>3691</v>
      </c>
      <c r="AA6636" t="s">
        <v>18788</v>
      </c>
      <c r="AB6636" t="s">
        <v>9595</v>
      </c>
      <c r="AG6636" t="s">
        <v>18789</v>
      </c>
      <c r="AH6636" s="24">
        <v>44999</v>
      </c>
      <c r="AI6636" t="s">
        <v>18790</v>
      </c>
      <c r="AJ6636" t="s">
        <v>18792</v>
      </c>
    </row>
    <row r="6637" spans="1:36" ht="17.25" hidden="1" customHeight="1" x14ac:dyDescent="0.2">
      <c r="A6637" s="4" t="s">
        <v>18785</v>
      </c>
      <c r="B6637" t="s">
        <v>8398</v>
      </c>
      <c r="C6637" t="s">
        <v>18786</v>
      </c>
      <c r="E6637" t="s">
        <v>9597</v>
      </c>
      <c r="F6637" t="s">
        <v>86</v>
      </c>
      <c r="G6637" s="5">
        <v>183</v>
      </c>
      <c r="H6637" t="s">
        <v>677</v>
      </c>
      <c r="I6637" t="s">
        <v>65</v>
      </c>
      <c r="J6637" t="s">
        <v>45</v>
      </c>
      <c r="N6637" s="27"/>
      <c r="R6637" s="7">
        <v>33.416111000000001</v>
      </c>
      <c r="S6637" s="7">
        <v>-96.540279999999996</v>
      </c>
      <c r="T6637" t="s">
        <v>46</v>
      </c>
      <c r="U6637" t="s">
        <v>18787</v>
      </c>
      <c r="V6637" t="s">
        <v>16946</v>
      </c>
      <c r="X6637" t="s">
        <v>8584</v>
      </c>
      <c r="Y6637" t="s">
        <v>3012</v>
      </c>
      <c r="Z6637" t="s">
        <v>3691</v>
      </c>
      <c r="AA6637" t="s">
        <v>18788</v>
      </c>
      <c r="AB6637" t="s">
        <v>9598</v>
      </c>
      <c r="AG6637" t="s">
        <v>18789</v>
      </c>
      <c r="AH6637" s="24">
        <v>45000</v>
      </c>
      <c r="AI6637" t="s">
        <v>18790</v>
      </c>
      <c r="AJ6637" t="s">
        <v>18793</v>
      </c>
    </row>
    <row r="6638" spans="1:36" ht="17.25" hidden="1" customHeight="1" x14ac:dyDescent="0.2">
      <c r="A6638" s="4" t="s">
        <v>18794</v>
      </c>
      <c r="B6638" t="s">
        <v>8398</v>
      </c>
      <c r="C6638" t="s">
        <v>18795</v>
      </c>
      <c r="E6638" t="s">
        <v>9999</v>
      </c>
      <c r="F6638" t="s">
        <v>64</v>
      </c>
      <c r="G6638" s="5">
        <v>182</v>
      </c>
      <c r="H6638" t="s">
        <v>42</v>
      </c>
      <c r="I6638" t="s">
        <v>65</v>
      </c>
      <c r="J6638" t="s">
        <v>559</v>
      </c>
      <c r="N6638" s="6">
        <v>2002</v>
      </c>
      <c r="R6638" s="7">
        <v>27.523606999999998</v>
      </c>
      <c r="S6638" s="7">
        <v>-81.923950000000005</v>
      </c>
      <c r="T6638" t="s">
        <v>46</v>
      </c>
      <c r="U6638" t="s">
        <v>18796</v>
      </c>
      <c r="V6638" t="s">
        <v>13081</v>
      </c>
      <c r="X6638" t="s">
        <v>8746</v>
      </c>
      <c r="Y6638" t="s">
        <v>3012</v>
      </c>
      <c r="Z6638" t="s">
        <v>3691</v>
      </c>
      <c r="AA6638" t="s">
        <v>18797</v>
      </c>
      <c r="AB6638" t="s">
        <v>10003</v>
      </c>
      <c r="AG6638" t="s">
        <v>18798</v>
      </c>
      <c r="AH6638" s="24">
        <v>27098</v>
      </c>
      <c r="AI6638" t="s">
        <v>18799</v>
      </c>
      <c r="AJ6638" t="s">
        <v>18800</v>
      </c>
    </row>
    <row r="6639" spans="1:36" ht="17.25" hidden="1" customHeight="1" x14ac:dyDescent="0.2">
      <c r="A6639" s="4" t="s">
        <v>18794</v>
      </c>
      <c r="B6639" t="s">
        <v>8398</v>
      </c>
      <c r="C6639" t="s">
        <v>18795</v>
      </c>
      <c r="E6639" t="s">
        <v>17723</v>
      </c>
      <c r="F6639" t="s">
        <v>64</v>
      </c>
      <c r="G6639" s="5">
        <v>182</v>
      </c>
      <c r="H6639" t="s">
        <v>42</v>
      </c>
      <c r="I6639" t="s">
        <v>65</v>
      </c>
      <c r="J6639" t="s">
        <v>559</v>
      </c>
      <c r="N6639" s="6">
        <v>2002</v>
      </c>
      <c r="R6639" s="7">
        <v>27.523606999999998</v>
      </c>
      <c r="S6639" s="7">
        <v>-81.923950000000005</v>
      </c>
      <c r="T6639" t="s">
        <v>46</v>
      </c>
      <c r="U6639" t="s">
        <v>18796</v>
      </c>
      <c r="V6639" t="s">
        <v>13081</v>
      </c>
      <c r="X6639" t="s">
        <v>8746</v>
      </c>
      <c r="Y6639" t="s">
        <v>3012</v>
      </c>
      <c r="Z6639" t="s">
        <v>3691</v>
      </c>
      <c r="AA6639" t="s">
        <v>18797</v>
      </c>
      <c r="AB6639" t="s">
        <v>17724</v>
      </c>
      <c r="AG6639" t="s">
        <v>18798</v>
      </c>
      <c r="AH6639" s="24">
        <v>27506</v>
      </c>
      <c r="AI6639" t="s">
        <v>18799</v>
      </c>
      <c r="AJ6639" t="s">
        <v>18801</v>
      </c>
    </row>
    <row r="6640" spans="1:36" ht="17.25" hidden="1" customHeight="1" x14ac:dyDescent="0.2">
      <c r="A6640" s="4" t="s">
        <v>18794</v>
      </c>
      <c r="B6640" t="s">
        <v>8398</v>
      </c>
      <c r="C6640" t="s">
        <v>18795</v>
      </c>
      <c r="E6640" t="s">
        <v>13389</v>
      </c>
      <c r="F6640" t="s">
        <v>64</v>
      </c>
      <c r="G6640" s="5">
        <v>182</v>
      </c>
      <c r="H6640" t="s">
        <v>42</v>
      </c>
      <c r="I6640" t="s">
        <v>65</v>
      </c>
      <c r="J6640" t="s">
        <v>559</v>
      </c>
      <c r="N6640" s="6">
        <v>2002</v>
      </c>
      <c r="R6640" s="7">
        <v>27.523606999999998</v>
      </c>
      <c r="S6640" s="7">
        <v>-81.923950000000005</v>
      </c>
      <c r="T6640" t="s">
        <v>46</v>
      </c>
      <c r="U6640" t="s">
        <v>18796</v>
      </c>
      <c r="V6640" t="s">
        <v>13081</v>
      </c>
      <c r="X6640" t="s">
        <v>8746</v>
      </c>
      <c r="Y6640" t="s">
        <v>3012</v>
      </c>
      <c r="Z6640" t="s">
        <v>3691</v>
      </c>
      <c r="AA6640" t="s">
        <v>18797</v>
      </c>
      <c r="AB6640" t="s">
        <v>17726</v>
      </c>
      <c r="AG6640" t="s">
        <v>18798</v>
      </c>
      <c r="AH6640" s="24">
        <v>27507</v>
      </c>
      <c r="AI6640" t="s">
        <v>18799</v>
      </c>
      <c r="AJ6640" t="s">
        <v>18802</v>
      </c>
    </row>
    <row r="6641" spans="1:36" ht="17.25" hidden="1" customHeight="1" x14ac:dyDescent="0.2">
      <c r="A6641" s="4" t="s">
        <v>18794</v>
      </c>
      <c r="B6641" t="s">
        <v>8398</v>
      </c>
      <c r="C6641" t="s">
        <v>18795</v>
      </c>
      <c r="E6641" t="s">
        <v>18803</v>
      </c>
      <c r="F6641" t="s">
        <v>64</v>
      </c>
      <c r="G6641" s="5">
        <v>182</v>
      </c>
      <c r="H6641" t="s">
        <v>42</v>
      </c>
      <c r="I6641" t="s">
        <v>65</v>
      </c>
      <c r="J6641" t="s">
        <v>559</v>
      </c>
      <c r="N6641" s="6">
        <v>2002</v>
      </c>
      <c r="R6641" s="7">
        <v>27.523606999999998</v>
      </c>
      <c r="S6641" s="7">
        <v>-81.923950000000005</v>
      </c>
      <c r="T6641" t="s">
        <v>46</v>
      </c>
      <c r="U6641" t="s">
        <v>18796</v>
      </c>
      <c r="V6641" t="s">
        <v>13081</v>
      </c>
      <c r="X6641" t="s">
        <v>8746</v>
      </c>
      <c r="Y6641" t="s">
        <v>3012</v>
      </c>
      <c r="Z6641" t="s">
        <v>3691</v>
      </c>
      <c r="AA6641" t="s">
        <v>18797</v>
      </c>
      <c r="AB6641" t="s">
        <v>18804</v>
      </c>
      <c r="AG6641" t="s">
        <v>18798</v>
      </c>
      <c r="AH6641" s="24">
        <v>30971</v>
      </c>
      <c r="AI6641" t="s">
        <v>18799</v>
      </c>
      <c r="AJ6641" t="s">
        <v>18805</v>
      </c>
    </row>
    <row r="6642" spans="1:36" ht="17.25" hidden="1" customHeight="1" x14ac:dyDescent="0.2">
      <c r="A6642" s="4" t="s">
        <v>18806</v>
      </c>
      <c r="B6642" t="s">
        <v>8398</v>
      </c>
      <c r="C6642" t="s">
        <v>18807</v>
      </c>
      <c r="E6642" t="s">
        <v>703</v>
      </c>
      <c r="F6642" t="s">
        <v>64</v>
      </c>
      <c r="G6642" s="5">
        <v>61</v>
      </c>
      <c r="H6642" t="s">
        <v>42</v>
      </c>
      <c r="I6642" t="s">
        <v>65</v>
      </c>
      <c r="J6642" t="s">
        <v>559</v>
      </c>
      <c r="N6642" s="6">
        <v>2002</v>
      </c>
      <c r="R6642" s="7">
        <v>38.664200000000001</v>
      </c>
      <c r="S6642" s="7">
        <v>-90.176400000000001</v>
      </c>
      <c r="T6642" t="s">
        <v>46</v>
      </c>
      <c r="U6642" t="s">
        <v>18808</v>
      </c>
      <c r="V6642" t="s">
        <v>8756</v>
      </c>
      <c r="X6642" t="s">
        <v>9016</v>
      </c>
      <c r="Y6642" t="s">
        <v>3012</v>
      </c>
      <c r="Z6642" t="s">
        <v>3691</v>
      </c>
      <c r="AA6642" t="s">
        <v>18809</v>
      </c>
      <c r="AB6642" t="s">
        <v>8916</v>
      </c>
      <c r="AG6642" t="s">
        <v>18810</v>
      </c>
      <c r="AH6642" s="24">
        <v>28490</v>
      </c>
      <c r="AI6642" t="s">
        <v>18811</v>
      </c>
      <c r="AJ6642" t="s">
        <v>18812</v>
      </c>
    </row>
    <row r="6643" spans="1:36" ht="17.25" hidden="1" customHeight="1" x14ac:dyDescent="0.2">
      <c r="A6643" s="4" t="s">
        <v>18806</v>
      </c>
      <c r="B6643" t="s">
        <v>8398</v>
      </c>
      <c r="C6643" t="s">
        <v>18807</v>
      </c>
      <c r="E6643" t="s">
        <v>738</v>
      </c>
      <c r="F6643" t="s">
        <v>86</v>
      </c>
      <c r="G6643" s="5">
        <v>200</v>
      </c>
      <c r="H6643" t="s">
        <v>42</v>
      </c>
      <c r="I6643" t="s">
        <v>65</v>
      </c>
      <c r="J6643" t="s">
        <v>559</v>
      </c>
      <c r="N6643" s="24">
        <v>2005</v>
      </c>
      <c r="R6643" s="7">
        <v>38.664200000000001</v>
      </c>
      <c r="S6643" s="7">
        <v>-90.176400000000001</v>
      </c>
      <c r="T6643" t="s">
        <v>46</v>
      </c>
      <c r="U6643" t="s">
        <v>18808</v>
      </c>
      <c r="V6643" t="s">
        <v>8756</v>
      </c>
      <c r="X6643" t="s">
        <v>9016</v>
      </c>
      <c r="Y6643" t="s">
        <v>3012</v>
      </c>
      <c r="Z6643" t="s">
        <v>3691</v>
      </c>
      <c r="AA6643" t="s">
        <v>18809</v>
      </c>
      <c r="AB6643" t="s">
        <v>8803</v>
      </c>
      <c r="AG6643" t="s">
        <v>18810</v>
      </c>
      <c r="AH6643" s="24">
        <v>29777</v>
      </c>
      <c r="AI6643" t="s">
        <v>18811</v>
      </c>
      <c r="AJ6643" t="s">
        <v>18813</v>
      </c>
    </row>
    <row r="6644" spans="1:36" ht="17.25" hidden="1" customHeight="1" x14ac:dyDescent="0.2">
      <c r="A6644" s="4" t="s">
        <v>18806</v>
      </c>
      <c r="B6644" t="s">
        <v>8398</v>
      </c>
      <c r="C6644" t="s">
        <v>18807</v>
      </c>
      <c r="E6644" t="s">
        <v>740</v>
      </c>
      <c r="F6644" t="s">
        <v>86</v>
      </c>
      <c r="G6644" s="5">
        <v>200</v>
      </c>
      <c r="H6644" t="s">
        <v>42</v>
      </c>
      <c r="I6644" t="s">
        <v>65</v>
      </c>
      <c r="J6644" t="s">
        <v>559</v>
      </c>
      <c r="N6644" s="6">
        <v>2005</v>
      </c>
      <c r="R6644" s="7">
        <v>38.664200000000001</v>
      </c>
      <c r="S6644" s="7">
        <v>-90.176400000000001</v>
      </c>
      <c r="T6644" t="s">
        <v>46</v>
      </c>
      <c r="U6644" t="s">
        <v>18808</v>
      </c>
      <c r="V6644" t="s">
        <v>8756</v>
      </c>
      <c r="X6644" t="s">
        <v>9016</v>
      </c>
      <c r="Y6644" t="s">
        <v>3012</v>
      </c>
      <c r="Z6644" t="s">
        <v>3691</v>
      </c>
      <c r="AA6644" t="s">
        <v>18809</v>
      </c>
      <c r="AB6644" t="s">
        <v>8807</v>
      </c>
      <c r="AG6644" t="s">
        <v>18810</v>
      </c>
      <c r="AH6644" s="24">
        <v>30810</v>
      </c>
      <c r="AI6644" t="s">
        <v>18811</v>
      </c>
      <c r="AJ6644" t="s">
        <v>18814</v>
      </c>
    </row>
    <row r="6645" spans="1:36" ht="17.25" hidden="1" customHeight="1" x14ac:dyDescent="0.2">
      <c r="A6645" s="4" t="s">
        <v>18806</v>
      </c>
      <c r="B6645" t="s">
        <v>8398</v>
      </c>
      <c r="C6645" t="s">
        <v>18807</v>
      </c>
      <c r="E6645" t="s">
        <v>1492</v>
      </c>
      <c r="F6645" t="s">
        <v>86</v>
      </c>
      <c r="G6645" s="5">
        <v>125</v>
      </c>
      <c r="H6645" t="s">
        <v>42</v>
      </c>
      <c r="I6645" t="s">
        <v>65</v>
      </c>
      <c r="J6645" t="s">
        <v>559</v>
      </c>
      <c r="N6645" s="6">
        <v>2005</v>
      </c>
      <c r="R6645" s="7">
        <v>38.664200000000001</v>
      </c>
      <c r="S6645" s="7">
        <v>-90.176400000000001</v>
      </c>
      <c r="T6645" t="s">
        <v>46</v>
      </c>
      <c r="U6645" t="s">
        <v>18808</v>
      </c>
      <c r="V6645" t="s">
        <v>8756</v>
      </c>
      <c r="X6645" t="s">
        <v>9016</v>
      </c>
      <c r="Y6645" t="s">
        <v>3012</v>
      </c>
      <c r="Z6645" t="s">
        <v>3691</v>
      </c>
      <c r="AA6645" t="s">
        <v>18809</v>
      </c>
      <c r="AB6645" t="s">
        <v>9002</v>
      </c>
      <c r="AG6645" t="s">
        <v>18810</v>
      </c>
      <c r="AH6645" s="24">
        <v>31503</v>
      </c>
      <c r="AI6645" t="s">
        <v>18811</v>
      </c>
      <c r="AJ6645" t="s">
        <v>18815</v>
      </c>
    </row>
    <row r="6646" spans="1:36" ht="17.25" hidden="1" customHeight="1" x14ac:dyDescent="0.2">
      <c r="A6646" s="4" t="s">
        <v>18816</v>
      </c>
      <c r="B6646" t="s">
        <v>8398</v>
      </c>
      <c r="C6646" t="s">
        <v>18817</v>
      </c>
      <c r="E6646" t="s">
        <v>8444</v>
      </c>
      <c r="F6646" t="s">
        <v>86</v>
      </c>
      <c r="G6646" s="5">
        <v>87</v>
      </c>
      <c r="H6646" t="s">
        <v>42</v>
      </c>
      <c r="I6646" t="s">
        <v>65</v>
      </c>
      <c r="J6646" t="s">
        <v>559</v>
      </c>
      <c r="N6646" s="6">
        <v>2000</v>
      </c>
      <c r="R6646" s="7">
        <v>39.922328</v>
      </c>
      <c r="S6646" s="7">
        <v>-87.446359999999999</v>
      </c>
      <c r="T6646" t="s">
        <v>46</v>
      </c>
      <c r="U6646" t="s">
        <v>10272</v>
      </c>
      <c r="V6646" t="s">
        <v>10273</v>
      </c>
      <c r="X6646" t="s">
        <v>8422</v>
      </c>
      <c r="Y6646" t="s">
        <v>3012</v>
      </c>
      <c r="Z6646" t="s">
        <v>3691</v>
      </c>
      <c r="AA6646" t="s">
        <v>18818</v>
      </c>
      <c r="AB6646" t="s">
        <v>8449</v>
      </c>
      <c r="AG6646" t="s">
        <v>18819</v>
      </c>
      <c r="AH6646" s="24">
        <v>24852</v>
      </c>
      <c r="AI6646" t="s">
        <v>18820</v>
      </c>
      <c r="AJ6646" t="s">
        <v>18821</v>
      </c>
    </row>
    <row r="6647" spans="1:36" ht="17.25" hidden="1" customHeight="1" x14ac:dyDescent="0.2">
      <c r="A6647" s="4" t="s">
        <v>18816</v>
      </c>
      <c r="B6647" t="s">
        <v>8398</v>
      </c>
      <c r="C6647" t="s">
        <v>18817</v>
      </c>
      <c r="E6647" t="s">
        <v>8453</v>
      </c>
      <c r="F6647" t="s">
        <v>86</v>
      </c>
      <c r="G6647" s="5">
        <v>87</v>
      </c>
      <c r="H6647" t="s">
        <v>42</v>
      </c>
      <c r="I6647" t="s">
        <v>65</v>
      </c>
      <c r="J6647" t="s">
        <v>559</v>
      </c>
      <c r="N6647" s="6">
        <v>2000</v>
      </c>
      <c r="R6647" s="7">
        <v>39.922328</v>
      </c>
      <c r="S6647" s="7">
        <v>-87.446359999999999</v>
      </c>
      <c r="T6647" t="s">
        <v>46</v>
      </c>
      <c r="U6647" t="s">
        <v>10272</v>
      </c>
      <c r="V6647" t="s">
        <v>10273</v>
      </c>
      <c r="X6647" t="s">
        <v>8422</v>
      </c>
      <c r="Y6647" t="s">
        <v>3012</v>
      </c>
      <c r="Z6647" t="s">
        <v>3691</v>
      </c>
      <c r="AA6647" t="s">
        <v>18818</v>
      </c>
      <c r="AB6647" t="s">
        <v>8454</v>
      </c>
      <c r="AG6647" t="s">
        <v>18819</v>
      </c>
      <c r="AH6647" s="24">
        <v>24898</v>
      </c>
      <c r="AI6647" t="s">
        <v>18820</v>
      </c>
      <c r="AJ6647" t="s">
        <v>18822</v>
      </c>
    </row>
    <row r="6648" spans="1:36" ht="17.25" hidden="1" customHeight="1" x14ac:dyDescent="0.2">
      <c r="A6648" s="4" t="s">
        <v>18816</v>
      </c>
      <c r="B6648" t="s">
        <v>8398</v>
      </c>
      <c r="C6648" t="s">
        <v>18817</v>
      </c>
      <c r="E6648" t="s">
        <v>8456</v>
      </c>
      <c r="F6648" t="s">
        <v>86</v>
      </c>
      <c r="G6648" s="5">
        <v>87</v>
      </c>
      <c r="H6648" t="s">
        <v>42</v>
      </c>
      <c r="I6648" t="s">
        <v>65</v>
      </c>
      <c r="J6648" t="s">
        <v>559</v>
      </c>
      <c r="N6648" s="6">
        <v>2000</v>
      </c>
      <c r="R6648" s="7">
        <v>39.922328</v>
      </c>
      <c r="S6648" s="7">
        <v>-87.446359999999999</v>
      </c>
      <c r="T6648" t="s">
        <v>46</v>
      </c>
      <c r="U6648" t="s">
        <v>10272</v>
      </c>
      <c r="V6648" t="s">
        <v>10273</v>
      </c>
      <c r="X6648" t="s">
        <v>8422</v>
      </c>
      <c r="Y6648" t="s">
        <v>3012</v>
      </c>
      <c r="Z6648" t="s">
        <v>3691</v>
      </c>
      <c r="AA6648" t="s">
        <v>18818</v>
      </c>
      <c r="AB6648" t="s">
        <v>8457</v>
      </c>
      <c r="AG6648" t="s">
        <v>18819</v>
      </c>
      <c r="AH6648" s="24">
        <v>24899</v>
      </c>
      <c r="AI6648" t="s">
        <v>18820</v>
      </c>
      <c r="AJ6648" t="s">
        <v>18823</v>
      </c>
    </row>
    <row r="6649" spans="1:36" ht="17.25" hidden="1" customHeight="1" x14ac:dyDescent="0.2">
      <c r="A6649" s="4" t="s">
        <v>18816</v>
      </c>
      <c r="B6649" t="s">
        <v>8398</v>
      </c>
      <c r="C6649" t="s">
        <v>18817</v>
      </c>
      <c r="E6649" t="s">
        <v>8459</v>
      </c>
      <c r="F6649" t="s">
        <v>86</v>
      </c>
      <c r="G6649" s="5">
        <v>87</v>
      </c>
      <c r="H6649" t="s">
        <v>42</v>
      </c>
      <c r="I6649" t="s">
        <v>65</v>
      </c>
      <c r="J6649" t="s">
        <v>559</v>
      </c>
      <c r="N6649" s="6">
        <v>2000</v>
      </c>
      <c r="R6649" s="7">
        <v>39.922328</v>
      </c>
      <c r="S6649" s="7">
        <v>-87.446359999999999</v>
      </c>
      <c r="T6649" t="s">
        <v>46</v>
      </c>
      <c r="U6649" t="s">
        <v>10272</v>
      </c>
      <c r="V6649" t="s">
        <v>10273</v>
      </c>
      <c r="X6649" t="s">
        <v>8422</v>
      </c>
      <c r="Y6649" t="s">
        <v>3012</v>
      </c>
      <c r="Z6649" t="s">
        <v>3691</v>
      </c>
      <c r="AA6649" t="s">
        <v>18818</v>
      </c>
      <c r="AB6649" t="s">
        <v>8460</v>
      </c>
      <c r="AG6649" t="s">
        <v>18819</v>
      </c>
      <c r="AH6649" s="24">
        <v>24900</v>
      </c>
      <c r="AI6649" t="s">
        <v>18820</v>
      </c>
      <c r="AJ6649" t="s">
        <v>18824</v>
      </c>
    </row>
    <row r="6650" spans="1:36" ht="17.25" hidden="1" customHeight="1" x14ac:dyDescent="0.2">
      <c r="A6650" s="4" t="s">
        <v>18816</v>
      </c>
      <c r="B6650" t="s">
        <v>8398</v>
      </c>
      <c r="C6650" t="s">
        <v>18817</v>
      </c>
      <c r="E6650" t="s">
        <v>8462</v>
      </c>
      <c r="F6650" t="s">
        <v>86</v>
      </c>
      <c r="G6650" s="5">
        <v>87</v>
      </c>
      <c r="H6650" t="s">
        <v>42</v>
      </c>
      <c r="I6650" t="s">
        <v>65</v>
      </c>
      <c r="J6650" t="s">
        <v>559</v>
      </c>
      <c r="N6650" s="24">
        <v>2000</v>
      </c>
      <c r="R6650" s="7">
        <v>39.922328</v>
      </c>
      <c r="S6650" s="7">
        <v>-87.446359999999999</v>
      </c>
      <c r="T6650" t="s">
        <v>46</v>
      </c>
      <c r="U6650" t="s">
        <v>10272</v>
      </c>
      <c r="V6650" t="s">
        <v>10273</v>
      </c>
      <c r="X6650" t="s">
        <v>8422</v>
      </c>
      <c r="Y6650" t="s">
        <v>3012</v>
      </c>
      <c r="Z6650" t="s">
        <v>3691</v>
      </c>
      <c r="AA6650" t="s">
        <v>18818</v>
      </c>
      <c r="AB6650" t="s">
        <v>8463</v>
      </c>
      <c r="AG6650" t="s">
        <v>18819</v>
      </c>
      <c r="AH6650" s="24">
        <v>24901</v>
      </c>
      <c r="AI6650" t="s">
        <v>18820</v>
      </c>
      <c r="AJ6650" t="s">
        <v>18825</v>
      </c>
    </row>
    <row r="6651" spans="1:36" ht="17.25" hidden="1" customHeight="1" x14ac:dyDescent="0.2">
      <c r="A6651" s="4" t="s">
        <v>18816</v>
      </c>
      <c r="B6651" t="s">
        <v>8398</v>
      </c>
      <c r="C6651" t="s">
        <v>18817</v>
      </c>
      <c r="E6651" t="s">
        <v>8465</v>
      </c>
      <c r="F6651" t="s">
        <v>86</v>
      </c>
      <c r="G6651" s="5">
        <v>87</v>
      </c>
      <c r="H6651" t="s">
        <v>42</v>
      </c>
      <c r="I6651" t="s">
        <v>65</v>
      </c>
      <c r="J6651" t="s">
        <v>559</v>
      </c>
      <c r="N6651" s="24">
        <v>2000</v>
      </c>
      <c r="R6651" s="7">
        <v>39.922328</v>
      </c>
      <c r="S6651" s="7">
        <v>-87.446359999999999</v>
      </c>
      <c r="T6651" t="s">
        <v>46</v>
      </c>
      <c r="U6651" t="s">
        <v>10272</v>
      </c>
      <c r="V6651" t="s">
        <v>10273</v>
      </c>
      <c r="X6651" t="s">
        <v>8422</v>
      </c>
      <c r="Y6651" t="s">
        <v>3012</v>
      </c>
      <c r="Z6651" t="s">
        <v>3691</v>
      </c>
      <c r="AA6651" t="s">
        <v>18818</v>
      </c>
      <c r="AB6651" t="s">
        <v>8466</v>
      </c>
      <c r="AG6651" t="s">
        <v>18819</v>
      </c>
      <c r="AH6651" s="24">
        <v>24902</v>
      </c>
      <c r="AI6651" t="s">
        <v>18820</v>
      </c>
      <c r="AJ6651" t="s">
        <v>18826</v>
      </c>
    </row>
    <row r="6652" spans="1:36" ht="17.25" hidden="1" customHeight="1" x14ac:dyDescent="0.2">
      <c r="A6652" s="4" t="s">
        <v>18816</v>
      </c>
      <c r="B6652" t="s">
        <v>8398</v>
      </c>
      <c r="C6652" t="s">
        <v>18817</v>
      </c>
      <c r="E6652" t="s">
        <v>8468</v>
      </c>
      <c r="F6652" t="s">
        <v>86</v>
      </c>
      <c r="G6652" s="5">
        <v>87</v>
      </c>
      <c r="H6652" t="s">
        <v>42</v>
      </c>
      <c r="I6652" t="s">
        <v>65</v>
      </c>
      <c r="J6652" t="s">
        <v>559</v>
      </c>
      <c r="N6652" s="6">
        <v>2000</v>
      </c>
      <c r="R6652" s="7">
        <v>39.922328</v>
      </c>
      <c r="S6652" s="7">
        <v>-87.446359999999999</v>
      </c>
      <c r="T6652" t="s">
        <v>46</v>
      </c>
      <c r="U6652" t="s">
        <v>10272</v>
      </c>
      <c r="V6652" t="s">
        <v>10273</v>
      </c>
      <c r="X6652" t="s">
        <v>8422</v>
      </c>
      <c r="Y6652" t="s">
        <v>3012</v>
      </c>
      <c r="Z6652" t="s">
        <v>3691</v>
      </c>
      <c r="AA6652" t="s">
        <v>18818</v>
      </c>
      <c r="AB6652" t="s">
        <v>8469</v>
      </c>
      <c r="AG6652" t="s">
        <v>18819</v>
      </c>
      <c r="AH6652" s="24">
        <v>24903</v>
      </c>
      <c r="AI6652" t="s">
        <v>18820</v>
      </c>
      <c r="AJ6652" t="s">
        <v>18827</v>
      </c>
    </row>
    <row r="6653" spans="1:36" ht="17.25" hidden="1" customHeight="1" x14ac:dyDescent="0.2">
      <c r="A6653" s="4" t="s">
        <v>18816</v>
      </c>
      <c r="B6653" t="s">
        <v>8398</v>
      </c>
      <c r="C6653" t="s">
        <v>18817</v>
      </c>
      <c r="E6653" t="s">
        <v>8471</v>
      </c>
      <c r="F6653" t="s">
        <v>86</v>
      </c>
      <c r="G6653" s="5">
        <v>87</v>
      </c>
      <c r="H6653" t="s">
        <v>42</v>
      </c>
      <c r="I6653" t="s">
        <v>65</v>
      </c>
      <c r="J6653" t="s">
        <v>559</v>
      </c>
      <c r="N6653" s="6">
        <v>2000</v>
      </c>
      <c r="R6653" s="7">
        <v>39.922328</v>
      </c>
      <c r="S6653" s="7">
        <v>-87.446359999999999</v>
      </c>
      <c r="T6653" t="s">
        <v>46</v>
      </c>
      <c r="U6653" t="s">
        <v>10272</v>
      </c>
      <c r="V6653" t="s">
        <v>10273</v>
      </c>
      <c r="X6653" t="s">
        <v>8422</v>
      </c>
      <c r="Y6653" t="s">
        <v>3012</v>
      </c>
      <c r="Z6653" t="s">
        <v>3691</v>
      </c>
      <c r="AA6653" t="s">
        <v>18818</v>
      </c>
      <c r="AB6653" t="s">
        <v>8472</v>
      </c>
      <c r="AG6653" t="s">
        <v>18819</v>
      </c>
      <c r="AH6653" s="24">
        <v>24904</v>
      </c>
      <c r="AI6653" t="s">
        <v>18820</v>
      </c>
      <c r="AJ6653" t="s">
        <v>18828</v>
      </c>
    </row>
    <row r="6654" spans="1:36" ht="17.25" hidden="1" customHeight="1" x14ac:dyDescent="0.2">
      <c r="A6654" s="4" t="s">
        <v>18829</v>
      </c>
      <c r="B6654" t="s">
        <v>8398</v>
      </c>
      <c r="C6654" t="s">
        <v>18830</v>
      </c>
      <c r="E6654" t="s">
        <v>58</v>
      </c>
      <c r="F6654" t="s">
        <v>86</v>
      </c>
      <c r="G6654" s="5">
        <v>566</v>
      </c>
      <c r="H6654" t="s">
        <v>42</v>
      </c>
      <c r="I6654" t="s">
        <v>43</v>
      </c>
      <c r="J6654" t="s">
        <v>559</v>
      </c>
      <c r="L6654" t="s">
        <v>44</v>
      </c>
      <c r="N6654" s="27">
        <v>2001</v>
      </c>
      <c r="R6654" s="7">
        <v>30.5322</v>
      </c>
      <c r="S6654" s="7">
        <v>-88.555300000000003</v>
      </c>
      <c r="T6654" t="s">
        <v>46</v>
      </c>
      <c r="U6654" t="s">
        <v>18831</v>
      </c>
      <c r="V6654" t="s">
        <v>9523</v>
      </c>
      <c r="X6654" t="s">
        <v>8983</v>
      </c>
      <c r="Y6654" t="s">
        <v>3012</v>
      </c>
      <c r="Z6654" t="s">
        <v>3691</v>
      </c>
      <c r="AA6654" t="s">
        <v>18832</v>
      </c>
      <c r="AB6654" t="s">
        <v>18833</v>
      </c>
      <c r="AC6654" t="s">
        <v>18834</v>
      </c>
      <c r="AG6654" t="s">
        <v>18835</v>
      </c>
      <c r="AH6654" s="8" t="s">
        <v>18836</v>
      </c>
      <c r="AI6654" t="s">
        <v>18837</v>
      </c>
      <c r="AJ6654" t="s">
        <v>18838</v>
      </c>
    </row>
    <row r="6655" spans="1:36" ht="17.25" hidden="1" customHeight="1" x14ac:dyDescent="0.2">
      <c r="A6655" s="4" t="s">
        <v>18829</v>
      </c>
      <c r="B6655" t="s">
        <v>8398</v>
      </c>
      <c r="C6655" t="s">
        <v>18830</v>
      </c>
      <c r="E6655" t="s">
        <v>191</v>
      </c>
      <c r="F6655" t="s">
        <v>86</v>
      </c>
      <c r="G6655" s="5">
        <v>566</v>
      </c>
      <c r="H6655" t="s">
        <v>42</v>
      </c>
      <c r="I6655" t="s">
        <v>43</v>
      </c>
      <c r="J6655" t="s">
        <v>559</v>
      </c>
      <c r="L6655" t="s">
        <v>44</v>
      </c>
      <c r="N6655" s="27">
        <v>2001</v>
      </c>
      <c r="R6655" s="7">
        <v>30.5322</v>
      </c>
      <c r="S6655" s="7">
        <v>-88.555300000000003</v>
      </c>
      <c r="T6655" t="s">
        <v>46</v>
      </c>
      <c r="U6655" t="s">
        <v>18831</v>
      </c>
      <c r="V6655" t="s">
        <v>9523</v>
      </c>
      <c r="X6655" t="s">
        <v>8983</v>
      </c>
      <c r="Y6655" t="s">
        <v>3012</v>
      </c>
      <c r="Z6655" t="s">
        <v>3691</v>
      </c>
      <c r="AA6655" t="s">
        <v>18832</v>
      </c>
      <c r="AB6655" t="s">
        <v>18839</v>
      </c>
      <c r="AC6655" t="s">
        <v>18834</v>
      </c>
      <c r="AG6655" t="s">
        <v>18835</v>
      </c>
      <c r="AH6655" s="8" t="s">
        <v>18840</v>
      </c>
      <c r="AI6655" t="s">
        <v>18837</v>
      </c>
      <c r="AJ6655" t="s">
        <v>18841</v>
      </c>
    </row>
    <row r="6656" spans="1:36" ht="17.25" hidden="1" customHeight="1" x14ac:dyDescent="0.2">
      <c r="A6656" s="4" t="s">
        <v>18874</v>
      </c>
      <c r="B6656" t="s">
        <v>8398</v>
      </c>
      <c r="C6656" t="s">
        <v>18875</v>
      </c>
      <c r="E6656" t="s">
        <v>8712</v>
      </c>
      <c r="F6656" t="s">
        <v>86</v>
      </c>
      <c r="G6656" s="5">
        <v>102</v>
      </c>
      <c r="H6656" t="s">
        <v>42</v>
      </c>
      <c r="I6656" t="s">
        <v>65</v>
      </c>
      <c r="J6656" t="s">
        <v>44</v>
      </c>
      <c r="N6656" s="6">
        <v>1987</v>
      </c>
      <c r="R6656" s="7">
        <v>28.675087999999999</v>
      </c>
      <c r="S6656" s="7">
        <v>-96.956010000000006</v>
      </c>
      <c r="T6656" t="s">
        <v>46</v>
      </c>
      <c r="U6656" t="s">
        <v>17482</v>
      </c>
      <c r="V6656" t="s">
        <v>17482</v>
      </c>
      <c r="X6656" t="s">
        <v>8584</v>
      </c>
      <c r="Y6656" t="s">
        <v>3012</v>
      </c>
      <c r="Z6656" t="s">
        <v>3691</v>
      </c>
      <c r="AA6656" t="s">
        <v>18876</v>
      </c>
      <c r="AB6656" t="s">
        <v>8716</v>
      </c>
      <c r="AG6656" t="s">
        <v>18877</v>
      </c>
      <c r="AH6656" s="24">
        <v>22153</v>
      </c>
      <c r="AI6656" t="s">
        <v>18878</v>
      </c>
      <c r="AJ6656" t="s">
        <v>18879</v>
      </c>
    </row>
    <row r="6657" spans="1:36" ht="17.25" hidden="1" customHeight="1" x14ac:dyDescent="0.2">
      <c r="A6657" s="4" t="s">
        <v>18880</v>
      </c>
      <c r="B6657" t="s">
        <v>8398</v>
      </c>
      <c r="C6657" t="s">
        <v>18881</v>
      </c>
      <c r="E6657" t="s">
        <v>565</v>
      </c>
      <c r="F6657" t="s">
        <v>86</v>
      </c>
      <c r="G6657" s="5">
        <v>377</v>
      </c>
      <c r="H6657" t="s">
        <v>42</v>
      </c>
      <c r="I6657" t="s">
        <v>43</v>
      </c>
      <c r="J6657" t="s">
        <v>559</v>
      </c>
      <c r="N6657" s="6">
        <v>2009</v>
      </c>
      <c r="R6657" s="7">
        <v>28.7883</v>
      </c>
      <c r="S6657" s="7">
        <v>-97.01</v>
      </c>
      <c r="T6657" t="s">
        <v>46</v>
      </c>
      <c r="U6657" t="s">
        <v>17482</v>
      </c>
      <c r="V6657" t="s">
        <v>17482</v>
      </c>
      <c r="X6657" t="s">
        <v>8584</v>
      </c>
      <c r="Y6657" t="s">
        <v>3012</v>
      </c>
      <c r="Z6657" t="s">
        <v>3691</v>
      </c>
      <c r="AA6657" t="s">
        <v>18882</v>
      </c>
      <c r="AB6657" t="s">
        <v>18883</v>
      </c>
      <c r="AG6657" t="s">
        <v>18884</v>
      </c>
      <c r="AH6657" s="8" t="s">
        <v>18885</v>
      </c>
      <c r="AI6657" t="s">
        <v>18886</v>
      </c>
      <c r="AJ6657" t="s">
        <v>18887</v>
      </c>
    </row>
    <row r="6658" spans="1:36" ht="17.25" hidden="1" customHeight="1" x14ac:dyDescent="0.2">
      <c r="A6658" s="4" t="s">
        <v>24888</v>
      </c>
      <c r="B6658" t="s">
        <v>8447</v>
      </c>
      <c r="C6658" t="s">
        <v>24889</v>
      </c>
      <c r="E6658" t="s">
        <v>58</v>
      </c>
      <c r="F6658" t="s">
        <v>64</v>
      </c>
      <c r="G6658" s="5">
        <v>130</v>
      </c>
      <c r="H6658" t="s">
        <v>42</v>
      </c>
      <c r="I6658" t="s">
        <v>240</v>
      </c>
      <c r="J6658" t="s">
        <v>45</v>
      </c>
      <c r="K6658" t="s">
        <v>45</v>
      </c>
      <c r="N6658" s="6">
        <v>1963</v>
      </c>
      <c r="R6658" s="7">
        <v>41.472971139999999</v>
      </c>
      <c r="S6658" s="7">
        <v>45.063890790000002</v>
      </c>
      <c r="T6658" t="s">
        <v>46</v>
      </c>
      <c r="U6658" t="s">
        <v>24865</v>
      </c>
      <c r="X6658" t="s">
        <v>24866</v>
      </c>
      <c r="Y6658" t="s">
        <v>19854</v>
      </c>
      <c r="Z6658" t="s">
        <v>19864</v>
      </c>
      <c r="AC6658" t="s">
        <v>24894</v>
      </c>
      <c r="AG6658" t="s">
        <v>24895</v>
      </c>
      <c r="AH6658" s="24">
        <v>1160632</v>
      </c>
      <c r="AI6658" t="s">
        <v>24892</v>
      </c>
      <c r="AJ6658" t="s">
        <v>24896</v>
      </c>
    </row>
    <row r="6659" spans="1:36" ht="17.25" hidden="1" customHeight="1" x14ac:dyDescent="0.2">
      <c r="A6659" s="4" t="s">
        <v>18893</v>
      </c>
      <c r="B6659" t="s">
        <v>8398</v>
      </c>
      <c r="C6659" t="s">
        <v>18894</v>
      </c>
      <c r="E6659" t="s">
        <v>2297</v>
      </c>
      <c r="F6659" t="s">
        <v>64</v>
      </c>
      <c r="G6659" s="5">
        <v>54</v>
      </c>
      <c r="H6659" t="s">
        <v>42</v>
      </c>
      <c r="I6659" t="s">
        <v>65</v>
      </c>
      <c r="J6659" t="s">
        <v>559</v>
      </c>
      <c r="M6659" t="s">
        <v>559</v>
      </c>
      <c r="N6659" s="6">
        <v>2007</v>
      </c>
      <c r="R6659" s="7">
        <v>34.602200000000003</v>
      </c>
      <c r="S6659" s="7">
        <v>-82.435000000000002</v>
      </c>
      <c r="T6659" t="s">
        <v>46</v>
      </c>
      <c r="U6659" t="s">
        <v>18895</v>
      </c>
      <c r="V6659" t="s">
        <v>8755</v>
      </c>
      <c r="X6659" t="s">
        <v>9662</v>
      </c>
      <c r="Y6659" t="s">
        <v>3012</v>
      </c>
      <c r="Z6659" t="s">
        <v>3691</v>
      </c>
      <c r="AA6659" t="s">
        <v>18896</v>
      </c>
      <c r="AB6659" t="s">
        <v>8431</v>
      </c>
      <c r="AG6659" t="s">
        <v>18897</v>
      </c>
      <c r="AH6659" s="24">
        <v>35909</v>
      </c>
      <c r="AI6659" t="s">
        <v>18898</v>
      </c>
      <c r="AJ6659" t="s">
        <v>18900</v>
      </c>
    </row>
    <row r="6660" spans="1:36" ht="17.25" hidden="1" customHeight="1" x14ac:dyDescent="0.2">
      <c r="A6660" s="4" t="s">
        <v>18893</v>
      </c>
      <c r="B6660" t="s">
        <v>8398</v>
      </c>
      <c r="C6660" t="s">
        <v>18894</v>
      </c>
      <c r="E6660" t="s">
        <v>3929</v>
      </c>
      <c r="F6660" t="s">
        <v>64</v>
      </c>
      <c r="G6660" s="5">
        <v>54</v>
      </c>
      <c r="H6660" t="s">
        <v>42</v>
      </c>
      <c r="I6660" t="s">
        <v>65</v>
      </c>
      <c r="J6660" t="s">
        <v>559</v>
      </c>
      <c r="M6660" t="s">
        <v>559</v>
      </c>
      <c r="N6660" s="6">
        <v>2007</v>
      </c>
      <c r="R6660" s="7">
        <v>34.602200000000003</v>
      </c>
      <c r="S6660" s="7">
        <v>-82.435000000000002</v>
      </c>
      <c r="T6660" t="s">
        <v>46</v>
      </c>
      <c r="U6660" t="s">
        <v>18895</v>
      </c>
      <c r="V6660" t="s">
        <v>8755</v>
      </c>
      <c r="X6660" t="s">
        <v>9662</v>
      </c>
      <c r="Y6660" t="s">
        <v>3012</v>
      </c>
      <c r="Z6660" t="s">
        <v>3691</v>
      </c>
      <c r="AA6660" t="s">
        <v>18896</v>
      </c>
      <c r="AB6660" t="s">
        <v>8726</v>
      </c>
      <c r="AG6660" t="s">
        <v>18897</v>
      </c>
      <c r="AH6660" s="24">
        <v>35910</v>
      </c>
      <c r="AI6660" t="s">
        <v>18898</v>
      </c>
      <c r="AJ6660" t="s">
        <v>18901</v>
      </c>
    </row>
    <row r="6661" spans="1:36" ht="17.25" hidden="1" customHeight="1" x14ac:dyDescent="0.2">
      <c r="A6661" s="4" t="s">
        <v>18904</v>
      </c>
      <c r="B6661" t="s">
        <v>8398</v>
      </c>
      <c r="C6661" t="s">
        <v>18905</v>
      </c>
      <c r="E6661" t="s">
        <v>9013</v>
      </c>
      <c r="F6661" t="s">
        <v>86</v>
      </c>
      <c r="G6661" s="5">
        <v>50</v>
      </c>
      <c r="H6661" t="s">
        <v>42</v>
      </c>
      <c r="I6661" t="s">
        <v>65</v>
      </c>
      <c r="J6661" t="s">
        <v>559</v>
      </c>
      <c r="K6661" t="s">
        <v>45</v>
      </c>
      <c r="L6661" t="s">
        <v>45</v>
      </c>
      <c r="N6661" s="24">
        <v>2001</v>
      </c>
      <c r="R6661" s="7">
        <v>41.448694000000003</v>
      </c>
      <c r="S6661" s="7">
        <v>-72.835359999999994</v>
      </c>
      <c r="T6661" t="s">
        <v>46</v>
      </c>
      <c r="U6661" t="s">
        <v>8410</v>
      </c>
      <c r="V6661" t="s">
        <v>8411</v>
      </c>
      <c r="X6661" t="s">
        <v>8412</v>
      </c>
      <c r="Y6661" t="s">
        <v>3012</v>
      </c>
      <c r="Z6661" t="s">
        <v>3691</v>
      </c>
      <c r="AA6661" t="s">
        <v>18906</v>
      </c>
      <c r="AB6661" t="s">
        <v>9018</v>
      </c>
      <c r="AG6661" t="s">
        <v>18907</v>
      </c>
      <c r="AH6661" s="24">
        <v>26283</v>
      </c>
      <c r="AI6661" t="s">
        <v>18908</v>
      </c>
      <c r="AJ6661" t="s">
        <v>18909</v>
      </c>
    </row>
    <row r="6662" spans="1:36" ht="17.25" hidden="1" customHeight="1" x14ac:dyDescent="0.2">
      <c r="A6662" s="4" t="s">
        <v>18904</v>
      </c>
      <c r="B6662" t="s">
        <v>8398</v>
      </c>
      <c r="C6662" t="s">
        <v>18905</v>
      </c>
      <c r="E6662" t="s">
        <v>9025</v>
      </c>
      <c r="F6662" t="s">
        <v>86</v>
      </c>
      <c r="G6662" s="5">
        <v>50</v>
      </c>
      <c r="H6662" t="s">
        <v>42</v>
      </c>
      <c r="I6662" t="s">
        <v>65</v>
      </c>
      <c r="J6662" t="s">
        <v>559</v>
      </c>
      <c r="K6662" t="s">
        <v>45</v>
      </c>
      <c r="L6662" t="s">
        <v>45</v>
      </c>
      <c r="N6662" s="24">
        <v>2001</v>
      </c>
      <c r="R6662" s="7">
        <v>41.448694000000003</v>
      </c>
      <c r="S6662" s="7">
        <v>-72.835359999999994</v>
      </c>
      <c r="T6662" t="s">
        <v>46</v>
      </c>
      <c r="U6662" t="s">
        <v>8410</v>
      </c>
      <c r="V6662" t="s">
        <v>8411</v>
      </c>
      <c r="X6662" t="s">
        <v>8412</v>
      </c>
      <c r="Y6662" t="s">
        <v>3012</v>
      </c>
      <c r="Z6662" t="s">
        <v>3691</v>
      </c>
      <c r="AA6662" t="s">
        <v>18906</v>
      </c>
      <c r="AB6662" t="s">
        <v>9026</v>
      </c>
      <c r="AG6662" t="s">
        <v>18907</v>
      </c>
      <c r="AH6662" s="24">
        <v>26363</v>
      </c>
      <c r="AI6662" t="s">
        <v>18908</v>
      </c>
      <c r="AJ6662" t="s">
        <v>18910</v>
      </c>
    </row>
    <row r="6663" spans="1:36" ht="17.25" hidden="1" customHeight="1" x14ac:dyDescent="0.2">
      <c r="A6663" s="4" t="s">
        <v>18904</v>
      </c>
      <c r="B6663" t="s">
        <v>8398</v>
      </c>
      <c r="C6663" t="s">
        <v>18905</v>
      </c>
      <c r="E6663" t="s">
        <v>9028</v>
      </c>
      <c r="F6663" t="s">
        <v>86</v>
      </c>
      <c r="G6663" s="5">
        <v>50</v>
      </c>
      <c r="H6663" t="s">
        <v>42</v>
      </c>
      <c r="I6663" t="s">
        <v>65</v>
      </c>
      <c r="J6663" t="s">
        <v>559</v>
      </c>
      <c r="K6663" t="s">
        <v>45</v>
      </c>
      <c r="L6663" t="s">
        <v>45</v>
      </c>
      <c r="N6663" s="6">
        <v>2001</v>
      </c>
      <c r="R6663" s="7">
        <v>41.448694000000003</v>
      </c>
      <c r="S6663" s="7">
        <v>-72.835359999999994</v>
      </c>
      <c r="T6663" t="s">
        <v>46</v>
      </c>
      <c r="U6663" t="s">
        <v>8410</v>
      </c>
      <c r="V6663" t="s">
        <v>8411</v>
      </c>
      <c r="X6663" t="s">
        <v>8412</v>
      </c>
      <c r="Y6663" t="s">
        <v>3012</v>
      </c>
      <c r="Z6663" t="s">
        <v>3691</v>
      </c>
      <c r="AA6663" t="s">
        <v>18906</v>
      </c>
      <c r="AB6663" t="s">
        <v>9029</v>
      </c>
      <c r="AG6663" t="s">
        <v>18907</v>
      </c>
      <c r="AH6663" s="24">
        <v>26364</v>
      </c>
      <c r="AI6663" t="s">
        <v>18908</v>
      </c>
      <c r="AJ6663" t="s">
        <v>18911</v>
      </c>
    </row>
    <row r="6664" spans="1:36" ht="17.25" hidden="1" customHeight="1" x14ac:dyDescent="0.2">
      <c r="A6664" s="4" t="s">
        <v>18904</v>
      </c>
      <c r="B6664" t="s">
        <v>8398</v>
      </c>
      <c r="C6664" t="s">
        <v>18905</v>
      </c>
      <c r="E6664" t="s">
        <v>9031</v>
      </c>
      <c r="F6664" t="s">
        <v>86</v>
      </c>
      <c r="G6664" s="5">
        <v>50</v>
      </c>
      <c r="H6664" t="s">
        <v>42</v>
      </c>
      <c r="I6664" t="s">
        <v>65</v>
      </c>
      <c r="J6664" t="s">
        <v>559</v>
      </c>
      <c r="K6664" t="s">
        <v>45</v>
      </c>
      <c r="L6664" t="s">
        <v>45</v>
      </c>
      <c r="N6664" s="6">
        <v>2001</v>
      </c>
      <c r="R6664" s="7">
        <v>41.448694000000003</v>
      </c>
      <c r="S6664" s="7">
        <v>-72.835359999999994</v>
      </c>
      <c r="T6664" t="s">
        <v>46</v>
      </c>
      <c r="U6664" t="s">
        <v>8410</v>
      </c>
      <c r="V6664" t="s">
        <v>8411</v>
      </c>
      <c r="X6664" t="s">
        <v>8412</v>
      </c>
      <c r="Y6664" t="s">
        <v>3012</v>
      </c>
      <c r="Z6664" t="s">
        <v>3691</v>
      </c>
      <c r="AA6664" t="s">
        <v>18906</v>
      </c>
      <c r="AB6664" t="s">
        <v>9032</v>
      </c>
      <c r="AG6664" t="s">
        <v>18907</v>
      </c>
      <c r="AH6664" s="24">
        <v>26365</v>
      </c>
      <c r="AI6664" t="s">
        <v>18908</v>
      </c>
      <c r="AJ6664" t="s">
        <v>18912</v>
      </c>
    </row>
    <row r="6665" spans="1:36" ht="17.25" hidden="1" customHeight="1" x14ac:dyDescent="0.2">
      <c r="A6665" s="4" t="s">
        <v>18904</v>
      </c>
      <c r="B6665" t="s">
        <v>8398</v>
      </c>
      <c r="C6665" t="s">
        <v>18905</v>
      </c>
      <c r="E6665" t="s">
        <v>9034</v>
      </c>
      <c r="F6665" t="s">
        <v>86</v>
      </c>
      <c r="G6665" s="5">
        <v>50</v>
      </c>
      <c r="H6665" t="s">
        <v>42</v>
      </c>
      <c r="I6665" t="s">
        <v>65</v>
      </c>
      <c r="J6665" t="s">
        <v>559</v>
      </c>
      <c r="K6665" t="s">
        <v>45</v>
      </c>
      <c r="L6665" t="s">
        <v>45</v>
      </c>
      <c r="N6665" s="6">
        <v>2001</v>
      </c>
      <c r="R6665" s="7">
        <v>41.448694000000003</v>
      </c>
      <c r="S6665" s="7">
        <v>-72.835359999999994</v>
      </c>
      <c r="T6665" t="s">
        <v>46</v>
      </c>
      <c r="U6665" t="s">
        <v>8410</v>
      </c>
      <c r="V6665" t="s">
        <v>8411</v>
      </c>
      <c r="X6665" t="s">
        <v>8412</v>
      </c>
      <c r="Y6665" t="s">
        <v>3012</v>
      </c>
      <c r="Z6665" t="s">
        <v>3691</v>
      </c>
      <c r="AA6665" t="s">
        <v>18906</v>
      </c>
      <c r="AB6665" t="s">
        <v>9035</v>
      </c>
      <c r="AG6665" t="s">
        <v>18907</v>
      </c>
      <c r="AH6665" s="24">
        <v>26366</v>
      </c>
      <c r="AI6665" t="s">
        <v>18908</v>
      </c>
      <c r="AJ6665" t="s">
        <v>18913</v>
      </c>
    </row>
    <row r="6666" spans="1:36" ht="17.25" hidden="1" customHeight="1" x14ac:dyDescent="0.2">
      <c r="A6666" s="4" t="s">
        <v>18927</v>
      </c>
      <c r="B6666" t="s">
        <v>8398</v>
      </c>
      <c r="C6666" t="s">
        <v>18928</v>
      </c>
      <c r="E6666" t="s">
        <v>18929</v>
      </c>
      <c r="F6666" t="s">
        <v>86</v>
      </c>
      <c r="G6666" s="5">
        <v>301</v>
      </c>
      <c r="H6666" t="s">
        <v>42</v>
      </c>
      <c r="I6666" t="s">
        <v>43</v>
      </c>
      <c r="J6666" t="s">
        <v>559</v>
      </c>
      <c r="N6666" s="27">
        <v>2006</v>
      </c>
      <c r="R6666" s="7">
        <v>37.4878</v>
      </c>
      <c r="S6666" s="7">
        <v>-120.8956</v>
      </c>
      <c r="T6666" t="s">
        <v>46</v>
      </c>
      <c r="U6666" t="s">
        <v>18930</v>
      </c>
      <c r="V6666" t="s">
        <v>8688</v>
      </c>
      <c r="X6666" t="s">
        <v>8572</v>
      </c>
      <c r="Y6666" t="s">
        <v>3012</v>
      </c>
      <c r="Z6666" t="s">
        <v>3691</v>
      </c>
      <c r="AA6666" t="s">
        <v>18931</v>
      </c>
      <c r="AB6666" t="s">
        <v>8884</v>
      </c>
      <c r="AG6666" t="s">
        <v>18932</v>
      </c>
      <c r="AH6666" s="8" t="s">
        <v>18933</v>
      </c>
      <c r="AI6666" t="s">
        <v>18934</v>
      </c>
      <c r="AJ6666" t="s">
        <v>18935</v>
      </c>
    </row>
    <row r="6667" spans="1:36" ht="17.25" hidden="1" customHeight="1" x14ac:dyDescent="0.2">
      <c r="A6667" s="4" t="s">
        <v>18936</v>
      </c>
      <c r="B6667" t="s">
        <v>8398</v>
      </c>
      <c r="C6667" t="s">
        <v>18937</v>
      </c>
      <c r="E6667" t="s">
        <v>18938</v>
      </c>
      <c r="F6667" t="s">
        <v>86</v>
      </c>
      <c r="G6667" s="5">
        <v>165</v>
      </c>
      <c r="H6667" t="s">
        <v>42</v>
      </c>
      <c r="I6667" t="s">
        <v>65</v>
      </c>
      <c r="J6667" t="s">
        <v>559</v>
      </c>
      <c r="N6667" s="6">
        <v>2001</v>
      </c>
      <c r="R6667" s="7">
        <v>33.814799999999998</v>
      </c>
      <c r="S6667" s="7">
        <v>-83.695400000000006</v>
      </c>
      <c r="T6667" t="s">
        <v>46</v>
      </c>
      <c r="U6667" t="s">
        <v>11322</v>
      </c>
      <c r="V6667" t="s">
        <v>11384</v>
      </c>
      <c r="X6667" t="s">
        <v>8447</v>
      </c>
      <c r="Y6667" t="s">
        <v>3012</v>
      </c>
      <c r="Z6667" t="s">
        <v>3691</v>
      </c>
      <c r="AA6667" t="s">
        <v>18939</v>
      </c>
      <c r="AB6667" t="s">
        <v>18940</v>
      </c>
      <c r="AG6667" t="s">
        <v>18941</v>
      </c>
      <c r="AH6667" s="24">
        <v>30354</v>
      </c>
      <c r="AI6667" t="s">
        <v>18942</v>
      </c>
      <c r="AJ6667" t="s">
        <v>18943</v>
      </c>
    </row>
    <row r="6668" spans="1:36" ht="17.25" hidden="1" customHeight="1" x14ac:dyDescent="0.2">
      <c r="A6668" s="4" t="s">
        <v>18936</v>
      </c>
      <c r="B6668" t="s">
        <v>8398</v>
      </c>
      <c r="C6668" t="s">
        <v>18937</v>
      </c>
      <c r="E6668" t="s">
        <v>18944</v>
      </c>
      <c r="F6668" t="s">
        <v>86</v>
      </c>
      <c r="G6668" s="5">
        <v>165</v>
      </c>
      <c r="H6668" t="s">
        <v>42</v>
      </c>
      <c r="I6668" t="s">
        <v>65</v>
      </c>
      <c r="J6668" t="s">
        <v>559</v>
      </c>
      <c r="N6668" s="24">
        <v>2001</v>
      </c>
      <c r="R6668" s="7">
        <v>33.814799999999998</v>
      </c>
      <c r="S6668" s="7">
        <v>-83.695400000000006</v>
      </c>
      <c r="T6668" t="s">
        <v>46</v>
      </c>
      <c r="U6668" t="s">
        <v>11322</v>
      </c>
      <c r="V6668" t="s">
        <v>11384</v>
      </c>
      <c r="X6668" t="s">
        <v>8447</v>
      </c>
      <c r="Y6668" t="s">
        <v>3012</v>
      </c>
      <c r="Z6668" t="s">
        <v>3691</v>
      </c>
      <c r="AA6668" t="s">
        <v>18939</v>
      </c>
      <c r="AB6668" t="s">
        <v>18945</v>
      </c>
      <c r="AG6668" t="s">
        <v>18941</v>
      </c>
      <c r="AH6668" s="24">
        <v>30355</v>
      </c>
      <c r="AI6668" t="s">
        <v>18942</v>
      </c>
      <c r="AJ6668" t="s">
        <v>18946</v>
      </c>
    </row>
    <row r="6669" spans="1:36" ht="17.25" hidden="1" customHeight="1" x14ac:dyDescent="0.2">
      <c r="A6669" s="4" t="s">
        <v>18936</v>
      </c>
      <c r="B6669" t="s">
        <v>8398</v>
      </c>
      <c r="C6669" t="s">
        <v>18937</v>
      </c>
      <c r="E6669" t="s">
        <v>18947</v>
      </c>
      <c r="F6669" t="s">
        <v>86</v>
      </c>
      <c r="G6669" s="5">
        <v>165</v>
      </c>
      <c r="H6669" t="s">
        <v>42</v>
      </c>
      <c r="I6669" t="s">
        <v>65</v>
      </c>
      <c r="J6669" t="s">
        <v>559</v>
      </c>
      <c r="N6669" s="6">
        <v>2001</v>
      </c>
      <c r="R6669" s="7">
        <v>33.814799999999998</v>
      </c>
      <c r="S6669" s="7">
        <v>-83.695400000000006</v>
      </c>
      <c r="T6669" t="s">
        <v>46</v>
      </c>
      <c r="U6669" t="s">
        <v>11322</v>
      </c>
      <c r="V6669" t="s">
        <v>11384</v>
      </c>
      <c r="X6669" t="s">
        <v>8447</v>
      </c>
      <c r="Y6669" t="s">
        <v>3012</v>
      </c>
      <c r="Z6669" t="s">
        <v>3691</v>
      </c>
      <c r="AA6669" t="s">
        <v>18939</v>
      </c>
      <c r="AB6669" t="s">
        <v>18948</v>
      </c>
      <c r="AG6669" t="s">
        <v>18941</v>
      </c>
      <c r="AH6669" s="24">
        <v>30356</v>
      </c>
      <c r="AI6669" t="s">
        <v>18942</v>
      </c>
      <c r="AJ6669" t="s">
        <v>18949</v>
      </c>
    </row>
    <row r="6670" spans="1:36" ht="17.25" hidden="1" customHeight="1" x14ac:dyDescent="0.2">
      <c r="A6670" s="4" t="s">
        <v>18950</v>
      </c>
      <c r="B6670" t="s">
        <v>8398</v>
      </c>
      <c r="C6670" t="s">
        <v>18951</v>
      </c>
      <c r="E6670" t="s">
        <v>10086</v>
      </c>
      <c r="F6670" t="s">
        <v>86</v>
      </c>
      <c r="G6670" s="5">
        <v>52</v>
      </c>
      <c r="H6670" t="s">
        <v>42</v>
      </c>
      <c r="I6670" t="s">
        <v>65</v>
      </c>
      <c r="J6670" t="s">
        <v>559</v>
      </c>
      <c r="N6670" s="6">
        <v>1999</v>
      </c>
      <c r="R6670" s="7">
        <v>32.540979999999998</v>
      </c>
      <c r="S6670" s="7">
        <v>-85.038880000000006</v>
      </c>
      <c r="T6670" t="s">
        <v>46</v>
      </c>
      <c r="U6670" t="s">
        <v>12883</v>
      </c>
      <c r="V6670" t="s">
        <v>12069</v>
      </c>
      <c r="X6670" t="s">
        <v>9142</v>
      </c>
      <c r="Y6670" t="s">
        <v>3012</v>
      </c>
      <c r="Z6670" t="s">
        <v>3691</v>
      </c>
      <c r="AA6670" t="s">
        <v>18952</v>
      </c>
      <c r="AB6670" t="s">
        <v>14909</v>
      </c>
      <c r="AG6670" t="s">
        <v>18953</v>
      </c>
      <c r="AH6670" s="24">
        <v>24663</v>
      </c>
      <c r="AI6670" t="s">
        <v>18954</v>
      </c>
      <c r="AJ6670" t="s">
        <v>18955</v>
      </c>
    </row>
    <row r="6671" spans="1:36" ht="17.25" hidden="1" customHeight="1" x14ac:dyDescent="0.2">
      <c r="A6671" s="4" t="s">
        <v>18950</v>
      </c>
      <c r="B6671" t="s">
        <v>8398</v>
      </c>
      <c r="C6671" t="s">
        <v>18951</v>
      </c>
      <c r="E6671" t="s">
        <v>10095</v>
      </c>
      <c r="F6671" t="s">
        <v>86</v>
      </c>
      <c r="G6671" s="5">
        <v>52</v>
      </c>
      <c r="H6671" t="s">
        <v>42</v>
      </c>
      <c r="I6671" t="s">
        <v>65</v>
      </c>
      <c r="J6671" t="s">
        <v>559</v>
      </c>
      <c r="N6671" s="6">
        <v>1999</v>
      </c>
      <c r="R6671" s="7">
        <v>32.540979999999998</v>
      </c>
      <c r="S6671" s="7">
        <v>-85.038880000000006</v>
      </c>
      <c r="T6671" t="s">
        <v>46</v>
      </c>
      <c r="U6671" t="s">
        <v>12883</v>
      </c>
      <c r="V6671" t="s">
        <v>12069</v>
      </c>
      <c r="X6671" t="s">
        <v>9142</v>
      </c>
      <c r="Y6671" t="s">
        <v>3012</v>
      </c>
      <c r="Z6671" t="s">
        <v>3691</v>
      </c>
      <c r="AA6671" t="s">
        <v>18952</v>
      </c>
      <c r="AB6671" t="s">
        <v>14913</v>
      </c>
      <c r="AG6671" t="s">
        <v>18953</v>
      </c>
      <c r="AH6671" s="24">
        <v>24664</v>
      </c>
      <c r="AI6671" t="s">
        <v>18954</v>
      </c>
      <c r="AJ6671" t="s">
        <v>18956</v>
      </c>
    </row>
    <row r="6672" spans="1:36" ht="17.25" hidden="1" customHeight="1" x14ac:dyDescent="0.2">
      <c r="A6672" s="4" t="s">
        <v>18957</v>
      </c>
      <c r="B6672" t="s">
        <v>8398</v>
      </c>
      <c r="C6672" t="s">
        <v>18958</v>
      </c>
      <c r="E6672" t="s">
        <v>15147</v>
      </c>
      <c r="F6672" t="s">
        <v>86</v>
      </c>
      <c r="G6672" s="5">
        <v>620</v>
      </c>
      <c r="H6672" t="s">
        <v>42</v>
      </c>
      <c r="I6672" t="s">
        <v>43</v>
      </c>
      <c r="J6672" t="s">
        <v>559</v>
      </c>
      <c r="M6672" t="s">
        <v>559</v>
      </c>
      <c r="N6672" s="27">
        <v>2002</v>
      </c>
      <c r="R6672" s="7">
        <v>33.406385</v>
      </c>
      <c r="S6672" s="7">
        <v>-85.036990000000003</v>
      </c>
      <c r="T6672" t="s">
        <v>46</v>
      </c>
      <c r="U6672" t="s">
        <v>8765</v>
      </c>
      <c r="V6672" t="s">
        <v>10406</v>
      </c>
      <c r="X6672" t="s">
        <v>8447</v>
      </c>
      <c r="Y6672" t="s">
        <v>3012</v>
      </c>
      <c r="Z6672" t="s">
        <v>3691</v>
      </c>
      <c r="AA6672" t="s">
        <v>18959</v>
      </c>
      <c r="AB6672" t="s">
        <v>18960</v>
      </c>
      <c r="AG6672" t="s">
        <v>18961</v>
      </c>
      <c r="AH6672" s="8" t="s">
        <v>18962</v>
      </c>
      <c r="AI6672" t="s">
        <v>18963</v>
      </c>
      <c r="AJ6672" t="s">
        <v>18964</v>
      </c>
    </row>
    <row r="6673" spans="1:36" ht="17.25" hidden="1" customHeight="1" x14ac:dyDescent="0.2">
      <c r="A6673" s="4" t="s">
        <v>18957</v>
      </c>
      <c r="B6673" t="s">
        <v>8398</v>
      </c>
      <c r="C6673" t="s">
        <v>18958</v>
      </c>
      <c r="E6673" t="s">
        <v>18965</v>
      </c>
      <c r="F6673" t="s">
        <v>86</v>
      </c>
      <c r="G6673" s="5">
        <v>620</v>
      </c>
      <c r="H6673" t="s">
        <v>42</v>
      </c>
      <c r="I6673" t="s">
        <v>43</v>
      </c>
      <c r="J6673" t="s">
        <v>559</v>
      </c>
      <c r="M6673" t="s">
        <v>559</v>
      </c>
      <c r="N6673" s="27">
        <v>2002</v>
      </c>
      <c r="R6673" s="7">
        <v>33.406385</v>
      </c>
      <c r="S6673" s="7">
        <v>-85.036990000000003</v>
      </c>
      <c r="T6673" t="s">
        <v>46</v>
      </c>
      <c r="U6673" t="s">
        <v>8765</v>
      </c>
      <c r="V6673" t="s">
        <v>10406</v>
      </c>
      <c r="X6673" t="s">
        <v>8447</v>
      </c>
      <c r="Y6673" t="s">
        <v>3012</v>
      </c>
      <c r="Z6673" t="s">
        <v>3691</v>
      </c>
      <c r="AA6673" t="s">
        <v>18959</v>
      </c>
      <c r="AB6673" t="s">
        <v>18966</v>
      </c>
      <c r="AG6673" t="s">
        <v>18961</v>
      </c>
      <c r="AH6673" s="8" t="s">
        <v>18967</v>
      </c>
      <c r="AI6673" t="s">
        <v>18963</v>
      </c>
      <c r="AJ6673" t="s">
        <v>18968</v>
      </c>
    </row>
    <row r="6674" spans="1:36" ht="17.25" hidden="1" customHeight="1" x14ac:dyDescent="0.2">
      <c r="A6674" s="4" t="s">
        <v>18969</v>
      </c>
      <c r="B6674" t="s">
        <v>8398</v>
      </c>
      <c r="C6674" t="s">
        <v>18970</v>
      </c>
      <c r="E6674" t="s">
        <v>565</v>
      </c>
      <c r="F6674" t="s">
        <v>86</v>
      </c>
      <c r="G6674" s="5">
        <v>594</v>
      </c>
      <c r="H6674" t="s">
        <v>42</v>
      </c>
      <c r="I6674" t="s">
        <v>43</v>
      </c>
      <c r="J6674" t="s">
        <v>559</v>
      </c>
      <c r="N6674" s="27">
        <v>2004</v>
      </c>
      <c r="R6674" s="7">
        <v>33.408299999999997</v>
      </c>
      <c r="S6674" s="7">
        <v>-85.040300000000002</v>
      </c>
      <c r="T6674" t="s">
        <v>46</v>
      </c>
      <c r="U6674" t="s">
        <v>8765</v>
      </c>
      <c r="V6674" t="s">
        <v>10406</v>
      </c>
      <c r="X6674" t="s">
        <v>8447</v>
      </c>
      <c r="Y6674" t="s">
        <v>3012</v>
      </c>
      <c r="Z6674" t="s">
        <v>3691</v>
      </c>
      <c r="AA6674" t="s">
        <v>18971</v>
      </c>
      <c r="AB6674" t="s">
        <v>8946</v>
      </c>
      <c r="AG6674" t="s">
        <v>18972</v>
      </c>
      <c r="AH6674" s="8" t="s">
        <v>18973</v>
      </c>
      <c r="AI6674" t="s">
        <v>18974</v>
      </c>
      <c r="AJ6674" t="s">
        <v>18975</v>
      </c>
    </row>
    <row r="6675" spans="1:36" ht="17.25" hidden="1" customHeight="1" x14ac:dyDescent="0.2">
      <c r="A6675" s="4" t="s">
        <v>18985</v>
      </c>
      <c r="B6675" t="s">
        <v>8398</v>
      </c>
      <c r="C6675" t="s">
        <v>18986</v>
      </c>
      <c r="E6675" t="s">
        <v>56</v>
      </c>
      <c r="F6675" t="s">
        <v>7946</v>
      </c>
      <c r="G6675" s="5">
        <v>51</v>
      </c>
      <c r="H6675" t="s">
        <v>42</v>
      </c>
      <c r="I6675" t="s">
        <v>65</v>
      </c>
      <c r="J6675" t="s">
        <v>559</v>
      </c>
      <c r="N6675" s="6">
        <v>2012</v>
      </c>
      <c r="R6675" s="7">
        <v>39.279178999999999</v>
      </c>
      <c r="S6675" s="7">
        <v>-75.623930000000001</v>
      </c>
      <c r="T6675" t="s">
        <v>46</v>
      </c>
      <c r="U6675" t="s">
        <v>15134</v>
      </c>
      <c r="V6675" t="s">
        <v>11787</v>
      </c>
      <c r="X6675" t="s">
        <v>11228</v>
      </c>
      <c r="Y6675" t="s">
        <v>3012</v>
      </c>
      <c r="Z6675" t="s">
        <v>3691</v>
      </c>
      <c r="AA6675" t="s">
        <v>18987</v>
      </c>
      <c r="AB6675" t="s">
        <v>17351</v>
      </c>
      <c r="AG6675" t="s">
        <v>18988</v>
      </c>
      <c r="AH6675" s="24">
        <v>44743</v>
      </c>
      <c r="AI6675" t="s">
        <v>18989</v>
      </c>
      <c r="AJ6675" t="s">
        <v>18990</v>
      </c>
    </row>
    <row r="6676" spans="1:36" ht="17.25" hidden="1" customHeight="1" x14ac:dyDescent="0.2">
      <c r="A6676" s="4" t="s">
        <v>18991</v>
      </c>
      <c r="B6676" t="s">
        <v>8398</v>
      </c>
      <c r="C6676" t="s">
        <v>18992</v>
      </c>
      <c r="E6676" t="s">
        <v>58</v>
      </c>
      <c r="F6676" t="s">
        <v>64</v>
      </c>
      <c r="G6676" s="5">
        <v>53</v>
      </c>
      <c r="H6676" t="s">
        <v>42</v>
      </c>
      <c r="I6676" t="s">
        <v>65</v>
      </c>
      <c r="J6676" t="s">
        <v>559</v>
      </c>
      <c r="M6676" t="s">
        <v>559</v>
      </c>
      <c r="N6676" s="6">
        <v>1972</v>
      </c>
      <c r="R6676" s="7">
        <v>41.835946999999997</v>
      </c>
      <c r="S6676" s="7">
        <v>-79.188670000000002</v>
      </c>
      <c r="T6676" t="s">
        <v>46</v>
      </c>
      <c r="U6676" t="s">
        <v>9194</v>
      </c>
      <c r="V6676" t="s">
        <v>9194</v>
      </c>
      <c r="X6676" t="s">
        <v>8642</v>
      </c>
      <c r="Y6676" t="s">
        <v>3012</v>
      </c>
      <c r="Z6676" t="s">
        <v>3691</v>
      </c>
      <c r="AA6676" t="s">
        <v>18993</v>
      </c>
      <c r="AB6676" t="s">
        <v>8595</v>
      </c>
      <c r="AG6676" t="s">
        <v>18994</v>
      </c>
      <c r="AH6676" s="24">
        <v>22450</v>
      </c>
      <c r="AI6676" t="s">
        <v>18995</v>
      </c>
      <c r="AJ6676" t="s">
        <v>18996</v>
      </c>
    </row>
    <row r="6677" spans="1:36" ht="17.25" hidden="1" customHeight="1" x14ac:dyDescent="0.2">
      <c r="A6677" s="4" t="s">
        <v>18997</v>
      </c>
      <c r="B6677" t="s">
        <v>8398</v>
      </c>
      <c r="C6677" t="s">
        <v>18998</v>
      </c>
      <c r="E6677" t="s">
        <v>9157</v>
      </c>
      <c r="F6677" t="s">
        <v>86</v>
      </c>
      <c r="G6677" s="5">
        <v>123</v>
      </c>
      <c r="H6677" t="s">
        <v>42</v>
      </c>
      <c r="I6677" t="s">
        <v>43</v>
      </c>
      <c r="J6677" t="s">
        <v>44</v>
      </c>
      <c r="N6677" s="27">
        <v>1999</v>
      </c>
      <c r="R6677" s="7">
        <v>31.250399999999999</v>
      </c>
      <c r="S6677" s="7">
        <v>-88.015600000000006</v>
      </c>
      <c r="T6677" t="s">
        <v>46</v>
      </c>
      <c r="U6677" t="s">
        <v>15161</v>
      </c>
      <c r="V6677" t="s">
        <v>8446</v>
      </c>
      <c r="X6677" t="s">
        <v>9142</v>
      </c>
      <c r="Y6677" t="s">
        <v>3012</v>
      </c>
      <c r="Z6677" t="s">
        <v>3691</v>
      </c>
      <c r="AA6677" t="s">
        <v>18999</v>
      </c>
      <c r="AB6677" t="s">
        <v>8633</v>
      </c>
      <c r="AG6677" t="s">
        <v>19000</v>
      </c>
      <c r="AH6677" s="8" t="s">
        <v>19001</v>
      </c>
      <c r="AI6677" t="s">
        <v>19002</v>
      </c>
      <c r="AJ6677" t="s">
        <v>19003</v>
      </c>
    </row>
    <row r="6678" spans="1:36" ht="17.25" hidden="1" customHeight="1" x14ac:dyDescent="0.2">
      <c r="A6678" s="4" t="s">
        <v>19004</v>
      </c>
      <c r="B6678" t="s">
        <v>8398</v>
      </c>
      <c r="C6678" t="s">
        <v>19005</v>
      </c>
      <c r="E6678" t="s">
        <v>40</v>
      </c>
      <c r="F6678" t="s">
        <v>86</v>
      </c>
      <c r="G6678" s="5">
        <v>199</v>
      </c>
      <c r="H6678" t="s">
        <v>42</v>
      </c>
      <c r="I6678" t="s">
        <v>65</v>
      </c>
      <c r="J6678" t="s">
        <v>559</v>
      </c>
      <c r="N6678" s="6">
        <v>2003</v>
      </c>
      <c r="R6678" s="7">
        <v>33.092238999999999</v>
      </c>
      <c r="S6678" s="7">
        <v>-82.979990000000001</v>
      </c>
      <c r="T6678" t="s">
        <v>46</v>
      </c>
      <c r="U6678" t="s">
        <v>19006</v>
      </c>
      <c r="V6678" t="s">
        <v>8446</v>
      </c>
      <c r="X6678" t="s">
        <v>8447</v>
      </c>
      <c r="Y6678" t="s">
        <v>3012</v>
      </c>
      <c r="Z6678" t="s">
        <v>3691</v>
      </c>
      <c r="AA6678" t="s">
        <v>19007</v>
      </c>
      <c r="AB6678" t="s">
        <v>8690</v>
      </c>
      <c r="AG6678" t="s">
        <v>19008</v>
      </c>
      <c r="AH6678" s="24">
        <v>24762</v>
      </c>
      <c r="AI6678" t="s">
        <v>19009</v>
      </c>
      <c r="AJ6678" t="s">
        <v>19010</v>
      </c>
    </row>
    <row r="6679" spans="1:36" ht="17.25" hidden="1" customHeight="1" x14ac:dyDescent="0.2">
      <c r="A6679" s="4" t="s">
        <v>19004</v>
      </c>
      <c r="B6679" t="s">
        <v>8398</v>
      </c>
      <c r="C6679" t="s">
        <v>19005</v>
      </c>
      <c r="E6679" t="s">
        <v>56</v>
      </c>
      <c r="F6679" t="s">
        <v>86</v>
      </c>
      <c r="G6679" s="5">
        <v>199</v>
      </c>
      <c r="H6679" t="s">
        <v>42</v>
      </c>
      <c r="I6679" t="s">
        <v>65</v>
      </c>
      <c r="J6679" t="s">
        <v>559</v>
      </c>
      <c r="N6679" s="6">
        <v>2003</v>
      </c>
      <c r="R6679" s="7">
        <v>33.092238999999999</v>
      </c>
      <c r="S6679" s="7">
        <v>-82.979990000000001</v>
      </c>
      <c r="T6679" t="s">
        <v>46</v>
      </c>
      <c r="U6679" t="s">
        <v>19006</v>
      </c>
      <c r="V6679" t="s">
        <v>8446</v>
      </c>
      <c r="X6679" t="s">
        <v>8447</v>
      </c>
      <c r="Y6679" t="s">
        <v>3012</v>
      </c>
      <c r="Z6679" t="s">
        <v>3691</v>
      </c>
      <c r="AA6679" t="s">
        <v>19007</v>
      </c>
      <c r="AB6679" t="s">
        <v>8503</v>
      </c>
      <c r="AG6679" t="s">
        <v>19008</v>
      </c>
      <c r="AH6679" s="24">
        <v>25675</v>
      </c>
      <c r="AI6679" t="s">
        <v>19009</v>
      </c>
      <c r="AJ6679" t="s">
        <v>19011</v>
      </c>
    </row>
    <row r="6680" spans="1:36" ht="17.25" hidden="1" customHeight="1" x14ac:dyDescent="0.2">
      <c r="A6680" s="4" t="s">
        <v>19004</v>
      </c>
      <c r="B6680" t="s">
        <v>8398</v>
      </c>
      <c r="C6680" t="s">
        <v>19005</v>
      </c>
      <c r="E6680" t="s">
        <v>58</v>
      </c>
      <c r="F6680" t="s">
        <v>86</v>
      </c>
      <c r="G6680" s="5">
        <v>199</v>
      </c>
      <c r="H6680" t="s">
        <v>42</v>
      </c>
      <c r="I6680" t="s">
        <v>65</v>
      </c>
      <c r="J6680" t="s">
        <v>559</v>
      </c>
      <c r="N6680" s="6">
        <v>2003</v>
      </c>
      <c r="R6680" s="7">
        <v>33.092238999999999</v>
      </c>
      <c r="S6680" s="7">
        <v>-82.979990000000001</v>
      </c>
      <c r="T6680" t="s">
        <v>46</v>
      </c>
      <c r="U6680" t="s">
        <v>19006</v>
      </c>
      <c r="V6680" t="s">
        <v>8446</v>
      </c>
      <c r="X6680" t="s">
        <v>8447</v>
      </c>
      <c r="Y6680" t="s">
        <v>3012</v>
      </c>
      <c r="Z6680" t="s">
        <v>3691</v>
      </c>
      <c r="AA6680" t="s">
        <v>19007</v>
      </c>
      <c r="AB6680" t="s">
        <v>8595</v>
      </c>
      <c r="AG6680" t="s">
        <v>19008</v>
      </c>
      <c r="AH6680" s="24">
        <v>25676</v>
      </c>
      <c r="AI6680" t="s">
        <v>19009</v>
      </c>
      <c r="AJ6680" t="s">
        <v>19012</v>
      </c>
    </row>
    <row r="6681" spans="1:36" ht="17.25" hidden="1" customHeight="1" x14ac:dyDescent="0.2">
      <c r="A6681" s="4" t="s">
        <v>19004</v>
      </c>
      <c r="B6681" t="s">
        <v>8398</v>
      </c>
      <c r="C6681" t="s">
        <v>19005</v>
      </c>
      <c r="E6681" t="s">
        <v>191</v>
      </c>
      <c r="F6681" t="s">
        <v>86</v>
      </c>
      <c r="G6681" s="5">
        <v>199</v>
      </c>
      <c r="H6681" t="s">
        <v>42</v>
      </c>
      <c r="I6681" t="s">
        <v>65</v>
      </c>
      <c r="J6681" t="s">
        <v>559</v>
      </c>
      <c r="N6681" s="6">
        <v>2003</v>
      </c>
      <c r="R6681" s="7">
        <v>33.092238999999999</v>
      </c>
      <c r="S6681" s="7">
        <v>-82.979990000000001</v>
      </c>
      <c r="T6681" t="s">
        <v>46</v>
      </c>
      <c r="U6681" t="s">
        <v>19006</v>
      </c>
      <c r="V6681" t="s">
        <v>8446</v>
      </c>
      <c r="X6681" t="s">
        <v>8447</v>
      </c>
      <c r="Y6681" t="s">
        <v>3012</v>
      </c>
      <c r="Z6681" t="s">
        <v>3691</v>
      </c>
      <c r="AA6681" t="s">
        <v>19007</v>
      </c>
      <c r="AB6681" t="s">
        <v>8414</v>
      </c>
      <c r="AG6681" t="s">
        <v>19008</v>
      </c>
      <c r="AH6681" s="24">
        <v>29103</v>
      </c>
      <c r="AI6681" t="s">
        <v>19009</v>
      </c>
      <c r="AJ6681" t="s">
        <v>19013</v>
      </c>
    </row>
    <row r="6682" spans="1:36" ht="17.25" hidden="1" customHeight="1" x14ac:dyDescent="0.2">
      <c r="A6682" s="4" t="s">
        <v>19024</v>
      </c>
      <c r="B6682" t="s">
        <v>8398</v>
      </c>
      <c r="C6682" t="s">
        <v>19025</v>
      </c>
      <c r="E6682" t="s">
        <v>565</v>
      </c>
      <c r="F6682" t="s">
        <v>86</v>
      </c>
      <c r="G6682" s="5">
        <v>715</v>
      </c>
      <c r="H6682" t="s">
        <v>42</v>
      </c>
      <c r="I6682" t="s">
        <v>43</v>
      </c>
      <c r="J6682" t="s">
        <v>559</v>
      </c>
      <c r="N6682" s="27">
        <v>2002</v>
      </c>
      <c r="R6682" s="7">
        <v>39.58</v>
      </c>
      <c r="S6682" s="7">
        <v>-81.656400000000005</v>
      </c>
      <c r="T6682" t="s">
        <v>46</v>
      </c>
      <c r="U6682" t="s">
        <v>19026</v>
      </c>
      <c r="V6682" t="s">
        <v>8446</v>
      </c>
      <c r="X6682" t="s">
        <v>9940</v>
      </c>
      <c r="Y6682" t="s">
        <v>3012</v>
      </c>
      <c r="Z6682" t="s">
        <v>3691</v>
      </c>
      <c r="AA6682" t="s">
        <v>19027</v>
      </c>
      <c r="AB6682" t="s">
        <v>8946</v>
      </c>
      <c r="AG6682" t="s">
        <v>19028</v>
      </c>
      <c r="AH6682" s="8" t="s">
        <v>19029</v>
      </c>
      <c r="AI6682" t="s">
        <v>19030</v>
      </c>
      <c r="AJ6682" t="s">
        <v>19031</v>
      </c>
    </row>
    <row r="6683" spans="1:36" ht="17.25" hidden="1" customHeight="1" x14ac:dyDescent="0.2">
      <c r="A6683" s="4" t="s">
        <v>19032</v>
      </c>
      <c r="B6683" t="s">
        <v>8398</v>
      </c>
      <c r="C6683" t="s">
        <v>19033</v>
      </c>
      <c r="E6683" t="s">
        <v>4758</v>
      </c>
      <c r="F6683" t="s">
        <v>9329</v>
      </c>
      <c r="G6683" s="5">
        <v>96</v>
      </c>
      <c r="H6683" t="s">
        <v>42</v>
      </c>
      <c r="I6683" t="s">
        <v>65</v>
      </c>
      <c r="J6683" t="s">
        <v>559</v>
      </c>
      <c r="N6683" s="6">
        <v>2009</v>
      </c>
      <c r="R6683" s="7">
        <v>41.544400000000003</v>
      </c>
      <c r="S6683" s="7">
        <v>-73.041700000000006</v>
      </c>
      <c r="T6683" t="s">
        <v>46</v>
      </c>
      <c r="U6683" t="s">
        <v>19034</v>
      </c>
      <c r="V6683" t="s">
        <v>8411</v>
      </c>
      <c r="X6683" t="s">
        <v>8412</v>
      </c>
      <c r="Y6683" t="s">
        <v>3012</v>
      </c>
      <c r="Z6683" t="s">
        <v>3691</v>
      </c>
      <c r="AA6683" t="s">
        <v>19035</v>
      </c>
      <c r="AB6683" t="s">
        <v>10729</v>
      </c>
      <c r="AG6683" t="s">
        <v>19036</v>
      </c>
      <c r="AH6683" s="24">
        <v>34698</v>
      </c>
      <c r="AI6683" t="s">
        <v>19037</v>
      </c>
      <c r="AJ6683" t="s">
        <v>19038</v>
      </c>
    </row>
    <row r="6684" spans="1:36" ht="17.25" hidden="1" customHeight="1" x14ac:dyDescent="0.2">
      <c r="A6684" s="4" t="s">
        <v>19039</v>
      </c>
      <c r="B6684" t="s">
        <v>8398</v>
      </c>
      <c r="C6684" t="s">
        <v>19040</v>
      </c>
      <c r="E6684" t="s">
        <v>40</v>
      </c>
      <c r="F6684" t="s">
        <v>64</v>
      </c>
      <c r="G6684" s="5">
        <v>446</v>
      </c>
      <c r="H6684" t="s">
        <v>42</v>
      </c>
      <c r="I6684" t="s">
        <v>240</v>
      </c>
      <c r="J6684" t="s">
        <v>559</v>
      </c>
      <c r="N6684" s="6">
        <v>1975</v>
      </c>
      <c r="R6684" s="7">
        <v>29.998884</v>
      </c>
      <c r="S6684" s="7">
        <v>-90.476839999999996</v>
      </c>
      <c r="T6684" t="s">
        <v>46</v>
      </c>
      <c r="U6684" t="s">
        <v>19041</v>
      </c>
      <c r="V6684" t="s">
        <v>11375</v>
      </c>
      <c r="X6684" t="s">
        <v>8512</v>
      </c>
      <c r="Y6684" t="s">
        <v>3012</v>
      </c>
      <c r="Z6684" t="s">
        <v>3691</v>
      </c>
      <c r="AA6684" t="s">
        <v>19042</v>
      </c>
      <c r="AB6684" t="s">
        <v>8690</v>
      </c>
      <c r="AG6684" t="s">
        <v>19043</v>
      </c>
      <c r="AH6684" s="24">
        <v>22523</v>
      </c>
      <c r="AI6684" t="s">
        <v>19044</v>
      </c>
      <c r="AJ6684" t="s">
        <v>19045</v>
      </c>
    </row>
    <row r="6685" spans="1:36" ht="17.25" hidden="1" customHeight="1" x14ac:dyDescent="0.2">
      <c r="A6685" s="4" t="s">
        <v>19039</v>
      </c>
      <c r="B6685" t="s">
        <v>8398</v>
      </c>
      <c r="C6685" t="s">
        <v>19040</v>
      </c>
      <c r="E6685" t="s">
        <v>56</v>
      </c>
      <c r="F6685" t="s">
        <v>64</v>
      </c>
      <c r="G6685" s="5">
        <v>446</v>
      </c>
      <c r="H6685" t="s">
        <v>42</v>
      </c>
      <c r="I6685" t="s">
        <v>240</v>
      </c>
      <c r="J6685" t="s">
        <v>559</v>
      </c>
      <c r="N6685" s="24">
        <v>1975</v>
      </c>
      <c r="P6685" s="24">
        <v>2024</v>
      </c>
      <c r="R6685" s="7">
        <v>29.998884</v>
      </c>
      <c r="S6685" s="7">
        <v>-90.476839999999996</v>
      </c>
      <c r="T6685" t="s">
        <v>46</v>
      </c>
      <c r="U6685" t="s">
        <v>19041</v>
      </c>
      <c r="V6685" t="s">
        <v>11375</v>
      </c>
      <c r="X6685" t="s">
        <v>8512</v>
      </c>
      <c r="Y6685" t="s">
        <v>3012</v>
      </c>
      <c r="Z6685" t="s">
        <v>3691</v>
      </c>
      <c r="AA6685" t="s">
        <v>19042</v>
      </c>
      <c r="AB6685" t="s">
        <v>8503</v>
      </c>
      <c r="AG6685" t="s">
        <v>19043</v>
      </c>
      <c r="AH6685" s="24">
        <v>22524</v>
      </c>
      <c r="AI6685" t="s">
        <v>19044</v>
      </c>
      <c r="AJ6685" t="s">
        <v>19046</v>
      </c>
    </row>
    <row r="6686" spans="1:36" ht="17.25" hidden="1" customHeight="1" x14ac:dyDescent="0.2">
      <c r="A6686" s="4" t="s">
        <v>19047</v>
      </c>
      <c r="B6686" t="s">
        <v>8398</v>
      </c>
      <c r="C6686" t="s">
        <v>19048</v>
      </c>
      <c r="E6686" t="s">
        <v>565</v>
      </c>
      <c r="F6686" t="s">
        <v>86</v>
      </c>
      <c r="G6686" s="5">
        <v>922</v>
      </c>
      <c r="H6686" t="s">
        <v>42</v>
      </c>
      <c r="I6686" t="s">
        <v>43</v>
      </c>
      <c r="J6686" t="s">
        <v>559</v>
      </c>
      <c r="N6686" s="8">
        <v>2003</v>
      </c>
      <c r="R6686" s="7">
        <v>39.533299999999997</v>
      </c>
      <c r="S6686" s="7">
        <v>-81.717799999999997</v>
      </c>
      <c r="T6686" t="s">
        <v>46</v>
      </c>
      <c r="U6686" t="s">
        <v>19049</v>
      </c>
      <c r="V6686" t="s">
        <v>8446</v>
      </c>
      <c r="X6686" t="s">
        <v>9940</v>
      </c>
      <c r="Y6686" t="s">
        <v>3012</v>
      </c>
      <c r="Z6686" t="s">
        <v>3691</v>
      </c>
      <c r="AA6686" t="s">
        <v>19050</v>
      </c>
      <c r="AB6686" t="s">
        <v>18375</v>
      </c>
      <c r="AG6686" t="s">
        <v>19051</v>
      </c>
      <c r="AH6686" s="8" t="s">
        <v>19052</v>
      </c>
      <c r="AI6686" t="s">
        <v>19053</v>
      </c>
      <c r="AJ6686" t="s">
        <v>19054</v>
      </c>
    </row>
    <row r="6687" spans="1:36" ht="17.25" hidden="1" customHeight="1" x14ac:dyDescent="0.2">
      <c r="A6687" s="4" t="s">
        <v>19055</v>
      </c>
      <c r="B6687" t="s">
        <v>8398</v>
      </c>
      <c r="C6687" t="s">
        <v>19056</v>
      </c>
      <c r="E6687" t="s">
        <v>565</v>
      </c>
      <c r="F6687" t="s">
        <v>19057</v>
      </c>
      <c r="G6687" s="5">
        <v>405</v>
      </c>
      <c r="H6687" t="s">
        <v>42</v>
      </c>
      <c r="I6687" t="s">
        <v>43</v>
      </c>
      <c r="J6687" t="s">
        <v>44</v>
      </c>
      <c r="N6687" s="6">
        <v>1988</v>
      </c>
      <c r="R6687" s="7">
        <v>33.816647000000003</v>
      </c>
      <c r="S6687" s="7">
        <v>-118.2448</v>
      </c>
      <c r="T6687" t="s">
        <v>46</v>
      </c>
      <c r="U6687" t="s">
        <v>10212</v>
      </c>
      <c r="V6687" t="s">
        <v>8593</v>
      </c>
      <c r="X6687" t="s">
        <v>8572</v>
      </c>
      <c r="Y6687" t="s">
        <v>3012</v>
      </c>
      <c r="Z6687" t="s">
        <v>3691</v>
      </c>
      <c r="AA6687" t="s">
        <v>19058</v>
      </c>
      <c r="AB6687" t="s">
        <v>19059</v>
      </c>
      <c r="AG6687" t="s">
        <v>19060</v>
      </c>
      <c r="AH6687" s="8" t="s">
        <v>19061</v>
      </c>
      <c r="AI6687" t="s">
        <v>19062</v>
      </c>
      <c r="AJ6687" t="s">
        <v>19063</v>
      </c>
    </row>
    <row r="6688" spans="1:36" ht="17.25" hidden="1" customHeight="1" x14ac:dyDescent="0.2">
      <c r="A6688" s="4" t="s">
        <v>19064</v>
      </c>
      <c r="B6688" t="s">
        <v>8398</v>
      </c>
      <c r="C6688" t="s">
        <v>19065</v>
      </c>
      <c r="E6688" t="s">
        <v>40</v>
      </c>
      <c r="F6688" t="s">
        <v>64</v>
      </c>
      <c r="G6688" s="5">
        <v>195</v>
      </c>
      <c r="H6688" t="s">
        <v>42</v>
      </c>
      <c r="I6688" t="s">
        <v>65</v>
      </c>
      <c r="J6688" t="s">
        <v>559</v>
      </c>
      <c r="N6688" s="6">
        <v>2000</v>
      </c>
      <c r="R6688" s="7">
        <v>35.375788999999997</v>
      </c>
      <c r="S6688" s="7">
        <v>-78.098050000000001</v>
      </c>
      <c r="T6688" t="s">
        <v>46</v>
      </c>
      <c r="U6688" t="s">
        <v>14479</v>
      </c>
      <c r="V6688" t="s">
        <v>9421</v>
      </c>
      <c r="X6688" t="s">
        <v>8789</v>
      </c>
      <c r="Y6688" t="s">
        <v>3012</v>
      </c>
      <c r="Z6688" t="s">
        <v>3691</v>
      </c>
      <c r="AA6688" t="s">
        <v>19066</v>
      </c>
      <c r="AB6688" t="s">
        <v>8690</v>
      </c>
      <c r="AG6688" t="s">
        <v>14483</v>
      </c>
      <c r="AH6688" s="24">
        <v>22651</v>
      </c>
      <c r="AI6688" t="s">
        <v>19067</v>
      </c>
      <c r="AJ6688" t="s">
        <v>19068</v>
      </c>
    </row>
    <row r="6689" spans="1:36" ht="17.25" hidden="1" customHeight="1" x14ac:dyDescent="0.2">
      <c r="A6689" s="4" t="s">
        <v>19064</v>
      </c>
      <c r="B6689" t="s">
        <v>8398</v>
      </c>
      <c r="C6689" t="s">
        <v>19065</v>
      </c>
      <c r="E6689" t="s">
        <v>56</v>
      </c>
      <c r="F6689" t="s">
        <v>64</v>
      </c>
      <c r="G6689" s="5">
        <v>195</v>
      </c>
      <c r="H6689" t="s">
        <v>42</v>
      </c>
      <c r="I6689" t="s">
        <v>65</v>
      </c>
      <c r="J6689" t="s">
        <v>559</v>
      </c>
      <c r="N6689" s="6">
        <v>2000</v>
      </c>
      <c r="R6689" s="7">
        <v>35.375788999999997</v>
      </c>
      <c r="S6689" s="7">
        <v>-78.098050000000001</v>
      </c>
      <c r="T6689" t="s">
        <v>46</v>
      </c>
      <c r="U6689" t="s">
        <v>14479</v>
      </c>
      <c r="V6689" t="s">
        <v>9421</v>
      </c>
      <c r="X6689" t="s">
        <v>8789</v>
      </c>
      <c r="Y6689" t="s">
        <v>3012</v>
      </c>
      <c r="Z6689" t="s">
        <v>3691</v>
      </c>
      <c r="AA6689" t="s">
        <v>19066</v>
      </c>
      <c r="AB6689" t="s">
        <v>8503</v>
      </c>
      <c r="AG6689" t="s">
        <v>14483</v>
      </c>
      <c r="AH6689" s="24">
        <v>22652</v>
      </c>
      <c r="AI6689" t="s">
        <v>19067</v>
      </c>
      <c r="AJ6689" t="s">
        <v>19069</v>
      </c>
    </row>
    <row r="6690" spans="1:36" ht="17.25" hidden="1" customHeight="1" x14ac:dyDescent="0.2">
      <c r="A6690" s="4" t="s">
        <v>19064</v>
      </c>
      <c r="B6690" t="s">
        <v>8398</v>
      </c>
      <c r="C6690" t="s">
        <v>19065</v>
      </c>
      <c r="E6690" t="s">
        <v>58</v>
      </c>
      <c r="F6690" t="s">
        <v>64</v>
      </c>
      <c r="G6690" s="5">
        <v>195</v>
      </c>
      <c r="H6690" t="s">
        <v>42</v>
      </c>
      <c r="I6690" t="s">
        <v>65</v>
      </c>
      <c r="J6690" t="s">
        <v>559</v>
      </c>
      <c r="N6690" s="6">
        <v>2000</v>
      </c>
      <c r="R6690" s="7">
        <v>35.375788999999997</v>
      </c>
      <c r="S6690" s="7">
        <v>-78.098050000000001</v>
      </c>
      <c r="T6690" t="s">
        <v>46</v>
      </c>
      <c r="U6690" t="s">
        <v>14479</v>
      </c>
      <c r="V6690" t="s">
        <v>9421</v>
      </c>
      <c r="X6690" t="s">
        <v>8789</v>
      </c>
      <c r="Y6690" t="s">
        <v>3012</v>
      </c>
      <c r="Z6690" t="s">
        <v>3691</v>
      </c>
      <c r="AA6690" t="s">
        <v>19066</v>
      </c>
      <c r="AB6690" t="s">
        <v>8595</v>
      </c>
      <c r="AG6690" t="s">
        <v>14483</v>
      </c>
      <c r="AH6690" s="24">
        <v>22653</v>
      </c>
      <c r="AI6690" t="s">
        <v>19067</v>
      </c>
      <c r="AJ6690" t="s">
        <v>19070</v>
      </c>
    </row>
    <row r="6691" spans="1:36" ht="17.25" hidden="1" customHeight="1" x14ac:dyDescent="0.2">
      <c r="A6691" s="4" t="s">
        <v>19064</v>
      </c>
      <c r="B6691" t="s">
        <v>8398</v>
      </c>
      <c r="C6691" t="s">
        <v>19065</v>
      </c>
      <c r="E6691" t="s">
        <v>191</v>
      </c>
      <c r="F6691" t="s">
        <v>64</v>
      </c>
      <c r="G6691" s="5">
        <v>195</v>
      </c>
      <c r="H6691" t="s">
        <v>42</v>
      </c>
      <c r="I6691" t="s">
        <v>65</v>
      </c>
      <c r="J6691" t="s">
        <v>559</v>
      </c>
      <c r="N6691" s="6">
        <v>2000</v>
      </c>
      <c r="R6691" s="7">
        <v>35.375788999999997</v>
      </c>
      <c r="S6691" s="7">
        <v>-78.098050000000001</v>
      </c>
      <c r="T6691" t="s">
        <v>46</v>
      </c>
      <c r="U6691" t="s">
        <v>14479</v>
      </c>
      <c r="V6691" t="s">
        <v>9421</v>
      </c>
      <c r="X6691" t="s">
        <v>8789</v>
      </c>
      <c r="Y6691" t="s">
        <v>3012</v>
      </c>
      <c r="Z6691" t="s">
        <v>3691</v>
      </c>
      <c r="AA6691" t="s">
        <v>19066</v>
      </c>
      <c r="AB6691" t="s">
        <v>8414</v>
      </c>
      <c r="AG6691" t="s">
        <v>14483</v>
      </c>
      <c r="AH6691" s="24">
        <v>22654</v>
      </c>
      <c r="AI6691" t="s">
        <v>19067</v>
      </c>
      <c r="AJ6691" t="s">
        <v>19071</v>
      </c>
    </row>
    <row r="6692" spans="1:36" ht="17.25" hidden="1" customHeight="1" x14ac:dyDescent="0.2">
      <c r="A6692" s="4" t="s">
        <v>19064</v>
      </c>
      <c r="B6692" t="s">
        <v>8398</v>
      </c>
      <c r="C6692" t="s">
        <v>19065</v>
      </c>
      <c r="E6692" t="s">
        <v>335</v>
      </c>
      <c r="F6692" t="s">
        <v>64</v>
      </c>
      <c r="G6692" s="5">
        <v>199</v>
      </c>
      <c r="H6692" t="s">
        <v>42</v>
      </c>
      <c r="I6692" t="s">
        <v>65</v>
      </c>
      <c r="J6692" t="s">
        <v>559</v>
      </c>
      <c r="N6692" s="6">
        <v>2009</v>
      </c>
      <c r="R6692" s="7">
        <v>35.375788999999997</v>
      </c>
      <c r="S6692" s="7">
        <v>-78.098050000000001</v>
      </c>
      <c r="T6692" t="s">
        <v>46</v>
      </c>
      <c r="U6692" t="s">
        <v>14479</v>
      </c>
      <c r="V6692" t="s">
        <v>9421</v>
      </c>
      <c r="X6692" t="s">
        <v>8789</v>
      </c>
      <c r="Y6692" t="s">
        <v>3012</v>
      </c>
      <c r="Z6692" t="s">
        <v>3691</v>
      </c>
      <c r="AA6692" t="s">
        <v>19066</v>
      </c>
      <c r="AB6692" t="s">
        <v>8427</v>
      </c>
      <c r="AG6692" t="s">
        <v>14483</v>
      </c>
      <c r="AH6692" s="24">
        <v>37024</v>
      </c>
      <c r="AI6692" t="s">
        <v>19067</v>
      </c>
      <c r="AJ6692" t="s">
        <v>19072</v>
      </c>
    </row>
    <row r="6693" spans="1:36" ht="17.25" hidden="1" customHeight="1" x14ac:dyDescent="0.2">
      <c r="A6693" s="4" t="s">
        <v>19073</v>
      </c>
      <c r="B6693" t="s">
        <v>8398</v>
      </c>
      <c r="C6693" t="s">
        <v>19074</v>
      </c>
      <c r="E6693" t="s">
        <v>191</v>
      </c>
      <c r="F6693" t="s">
        <v>64</v>
      </c>
      <c r="G6693" s="5">
        <v>53</v>
      </c>
      <c r="H6693" t="s">
        <v>42</v>
      </c>
      <c r="I6693" t="s">
        <v>65</v>
      </c>
      <c r="J6693" t="s">
        <v>559</v>
      </c>
      <c r="N6693" s="6">
        <v>1975</v>
      </c>
      <c r="P6693" s="24">
        <v>2025</v>
      </c>
      <c r="R6693" s="7">
        <v>35.323300000000003</v>
      </c>
      <c r="S6693" s="7">
        <v>-96.135199999999998</v>
      </c>
      <c r="T6693" t="s">
        <v>46</v>
      </c>
      <c r="U6693" t="s">
        <v>19075</v>
      </c>
      <c r="V6693" t="s">
        <v>19076</v>
      </c>
      <c r="X6693" t="s">
        <v>8734</v>
      </c>
      <c r="Y6693" t="s">
        <v>3012</v>
      </c>
      <c r="Z6693" t="s">
        <v>3691</v>
      </c>
      <c r="AA6693" t="s">
        <v>19077</v>
      </c>
      <c r="AB6693" t="s">
        <v>8414</v>
      </c>
      <c r="AG6693" t="s">
        <v>19078</v>
      </c>
      <c r="AH6693" s="24">
        <v>22756</v>
      </c>
      <c r="AI6693" t="s">
        <v>19079</v>
      </c>
      <c r="AJ6693" t="s">
        <v>19080</v>
      </c>
    </row>
    <row r="6694" spans="1:36" ht="17.25" hidden="1" customHeight="1" x14ac:dyDescent="0.2">
      <c r="A6694" s="4" t="s">
        <v>19073</v>
      </c>
      <c r="B6694" t="s">
        <v>8398</v>
      </c>
      <c r="C6694" t="s">
        <v>19074</v>
      </c>
      <c r="E6694" t="s">
        <v>335</v>
      </c>
      <c r="F6694" t="s">
        <v>64</v>
      </c>
      <c r="G6694" s="5">
        <v>53</v>
      </c>
      <c r="H6694" t="s">
        <v>42</v>
      </c>
      <c r="I6694" t="s">
        <v>65</v>
      </c>
      <c r="J6694" t="s">
        <v>559</v>
      </c>
      <c r="N6694" s="6">
        <v>1976</v>
      </c>
      <c r="P6694" s="24">
        <v>2025</v>
      </c>
      <c r="R6694" s="7">
        <v>35.323300000000003</v>
      </c>
      <c r="S6694" s="7">
        <v>-96.135199999999998</v>
      </c>
      <c r="T6694" t="s">
        <v>46</v>
      </c>
      <c r="U6694" t="s">
        <v>19075</v>
      </c>
      <c r="V6694" t="s">
        <v>19076</v>
      </c>
      <c r="X6694" t="s">
        <v>8734</v>
      </c>
      <c r="Y6694" t="s">
        <v>3012</v>
      </c>
      <c r="Z6694" t="s">
        <v>3691</v>
      </c>
      <c r="AA6694" t="s">
        <v>19077</v>
      </c>
      <c r="AB6694" t="s">
        <v>8427</v>
      </c>
      <c r="AG6694" t="s">
        <v>19078</v>
      </c>
      <c r="AH6694" s="24">
        <v>22757</v>
      </c>
      <c r="AI6694" t="s">
        <v>19079</v>
      </c>
      <c r="AJ6694" t="s">
        <v>19081</v>
      </c>
    </row>
    <row r="6695" spans="1:36" ht="17.25" hidden="1" customHeight="1" x14ac:dyDescent="0.2">
      <c r="A6695" s="4" t="s">
        <v>19089</v>
      </c>
      <c r="B6695" t="s">
        <v>8398</v>
      </c>
      <c r="C6695" t="s">
        <v>19090</v>
      </c>
      <c r="E6695" t="s">
        <v>565</v>
      </c>
      <c r="F6695" t="s">
        <v>64</v>
      </c>
      <c r="G6695" s="5">
        <v>169</v>
      </c>
      <c r="H6695" t="s">
        <v>42</v>
      </c>
      <c r="I6695" t="s">
        <v>43</v>
      </c>
      <c r="J6695" t="s">
        <v>44</v>
      </c>
      <c r="N6695" s="27">
        <v>2005</v>
      </c>
      <c r="R6695" s="7">
        <v>43.075071000000001</v>
      </c>
      <c r="S6695" s="7">
        <v>-89.4251</v>
      </c>
      <c r="T6695" t="s">
        <v>46</v>
      </c>
      <c r="U6695" t="s">
        <v>8756</v>
      </c>
      <c r="V6695" t="s">
        <v>9497</v>
      </c>
      <c r="X6695" t="s">
        <v>8676</v>
      </c>
      <c r="Y6695" t="s">
        <v>3012</v>
      </c>
      <c r="Z6695" t="s">
        <v>3691</v>
      </c>
      <c r="AA6695" t="s">
        <v>19091</v>
      </c>
      <c r="AB6695" t="s">
        <v>19092</v>
      </c>
      <c r="AG6695" t="s">
        <v>19093</v>
      </c>
      <c r="AH6695" s="24">
        <v>26636</v>
      </c>
      <c r="AI6695" t="s">
        <v>19094</v>
      </c>
      <c r="AJ6695" t="s">
        <v>19095</v>
      </c>
    </row>
    <row r="6696" spans="1:36" ht="17.25" hidden="1" customHeight="1" x14ac:dyDescent="0.2">
      <c r="A6696" s="4" t="s">
        <v>19096</v>
      </c>
      <c r="B6696" t="s">
        <v>8398</v>
      </c>
      <c r="C6696" t="s">
        <v>19097</v>
      </c>
      <c r="E6696" t="s">
        <v>19098</v>
      </c>
      <c r="F6696" t="s">
        <v>64</v>
      </c>
      <c r="G6696" s="5">
        <v>1421</v>
      </c>
      <c r="H6696" t="s">
        <v>42</v>
      </c>
      <c r="I6696" t="s">
        <v>43</v>
      </c>
      <c r="J6696" t="s">
        <v>559</v>
      </c>
      <c r="N6696" s="8">
        <v>2009</v>
      </c>
      <c r="R6696" s="7">
        <v>26.698599999999999</v>
      </c>
      <c r="S6696" s="7">
        <v>-80.374700000000004</v>
      </c>
      <c r="T6696" t="s">
        <v>46</v>
      </c>
      <c r="U6696" t="s">
        <v>19099</v>
      </c>
      <c r="V6696" t="s">
        <v>17224</v>
      </c>
      <c r="X6696" t="s">
        <v>8746</v>
      </c>
      <c r="Y6696" t="s">
        <v>3012</v>
      </c>
      <c r="Z6696" t="s">
        <v>3691</v>
      </c>
      <c r="AA6696" t="s">
        <v>19100</v>
      </c>
      <c r="AB6696" t="s">
        <v>12906</v>
      </c>
      <c r="AG6696" t="s">
        <v>19101</v>
      </c>
      <c r="AH6696" s="8" t="s">
        <v>19102</v>
      </c>
      <c r="AI6696" t="s">
        <v>19103</v>
      </c>
      <c r="AJ6696" t="s">
        <v>19104</v>
      </c>
    </row>
    <row r="6697" spans="1:36" ht="17.25" hidden="1" customHeight="1" x14ac:dyDescent="0.2">
      <c r="A6697" s="4" t="s">
        <v>19096</v>
      </c>
      <c r="B6697" t="s">
        <v>8398</v>
      </c>
      <c r="C6697" t="s">
        <v>19097</v>
      </c>
      <c r="E6697" t="s">
        <v>19105</v>
      </c>
      <c r="F6697" t="s">
        <v>64</v>
      </c>
      <c r="G6697" s="5">
        <v>1421</v>
      </c>
      <c r="H6697" t="s">
        <v>42</v>
      </c>
      <c r="I6697" t="s">
        <v>43</v>
      </c>
      <c r="J6697" t="s">
        <v>559</v>
      </c>
      <c r="N6697" s="8">
        <v>2009</v>
      </c>
      <c r="R6697" s="7">
        <v>26.698599999999999</v>
      </c>
      <c r="S6697" s="7">
        <v>-80.374700000000004</v>
      </c>
      <c r="T6697" t="s">
        <v>46</v>
      </c>
      <c r="U6697" t="s">
        <v>19099</v>
      </c>
      <c r="V6697" t="s">
        <v>17224</v>
      </c>
      <c r="X6697" t="s">
        <v>8746</v>
      </c>
      <c r="Y6697" t="s">
        <v>3012</v>
      </c>
      <c r="Z6697" t="s">
        <v>3691</v>
      </c>
      <c r="AA6697" t="s">
        <v>19100</v>
      </c>
      <c r="AB6697" t="s">
        <v>19106</v>
      </c>
      <c r="AG6697" t="s">
        <v>19101</v>
      </c>
      <c r="AH6697" s="8" t="s">
        <v>19107</v>
      </c>
      <c r="AI6697" t="s">
        <v>19103</v>
      </c>
      <c r="AJ6697" t="s">
        <v>19108</v>
      </c>
    </row>
    <row r="6698" spans="1:36" ht="17.25" hidden="1" customHeight="1" x14ac:dyDescent="0.2">
      <c r="A6698" s="4" t="s">
        <v>19096</v>
      </c>
      <c r="B6698" t="s">
        <v>8398</v>
      </c>
      <c r="C6698" t="s">
        <v>19097</v>
      </c>
      <c r="E6698" t="s">
        <v>19109</v>
      </c>
      <c r="F6698" t="s">
        <v>64</v>
      </c>
      <c r="G6698" s="5">
        <v>1421</v>
      </c>
      <c r="H6698" t="s">
        <v>42</v>
      </c>
      <c r="I6698" t="s">
        <v>43</v>
      </c>
      <c r="J6698" t="s">
        <v>559</v>
      </c>
      <c r="N6698" s="27">
        <v>2011</v>
      </c>
      <c r="R6698" s="7">
        <v>26.698599999999999</v>
      </c>
      <c r="S6698" s="7">
        <v>-80.374700000000004</v>
      </c>
      <c r="T6698" t="s">
        <v>46</v>
      </c>
      <c r="U6698" t="s">
        <v>19099</v>
      </c>
      <c r="V6698" t="s">
        <v>17224</v>
      </c>
      <c r="X6698" t="s">
        <v>8746</v>
      </c>
      <c r="Y6698" t="s">
        <v>3012</v>
      </c>
      <c r="Z6698" t="s">
        <v>3691</v>
      </c>
      <c r="AA6698" t="s">
        <v>19100</v>
      </c>
      <c r="AB6698" t="s">
        <v>10142</v>
      </c>
      <c r="AG6698" t="s">
        <v>19101</v>
      </c>
      <c r="AH6698" s="8" t="s">
        <v>19110</v>
      </c>
      <c r="AI6698" t="s">
        <v>19103</v>
      </c>
      <c r="AJ6698" t="s">
        <v>19111</v>
      </c>
    </row>
    <row r="6699" spans="1:36" ht="17.25" hidden="1" customHeight="1" x14ac:dyDescent="0.2">
      <c r="A6699" s="4" t="s">
        <v>19122</v>
      </c>
      <c r="B6699" t="s">
        <v>8398</v>
      </c>
      <c r="C6699" t="s">
        <v>19123</v>
      </c>
      <c r="E6699" t="s">
        <v>40</v>
      </c>
      <c r="F6699" t="s">
        <v>86</v>
      </c>
      <c r="G6699" s="5">
        <v>102</v>
      </c>
      <c r="H6699" t="s">
        <v>42</v>
      </c>
      <c r="I6699" t="s">
        <v>65</v>
      </c>
      <c r="J6699" t="s">
        <v>559</v>
      </c>
      <c r="N6699" s="6">
        <v>2003</v>
      </c>
      <c r="R6699" s="7">
        <v>38.787500000000001</v>
      </c>
      <c r="S6699" s="7">
        <v>-94.986099999999993</v>
      </c>
      <c r="T6699" t="s">
        <v>46</v>
      </c>
      <c r="U6699" t="s">
        <v>13413</v>
      </c>
      <c r="V6699" t="s">
        <v>13413</v>
      </c>
      <c r="X6699" t="s">
        <v>10380</v>
      </c>
      <c r="Y6699" t="s">
        <v>3012</v>
      </c>
      <c r="Z6699" t="s">
        <v>3691</v>
      </c>
      <c r="AA6699" t="s">
        <v>19124</v>
      </c>
      <c r="AB6699" t="s">
        <v>8690</v>
      </c>
      <c r="AG6699" t="s">
        <v>19125</v>
      </c>
      <c r="AH6699" s="24">
        <v>27854</v>
      </c>
      <c r="AI6699" t="s">
        <v>19126</v>
      </c>
      <c r="AJ6699" t="s">
        <v>19127</v>
      </c>
    </row>
    <row r="6700" spans="1:36" ht="17.25" hidden="1" customHeight="1" x14ac:dyDescent="0.2">
      <c r="A6700" s="4" t="s">
        <v>19122</v>
      </c>
      <c r="B6700" t="s">
        <v>8398</v>
      </c>
      <c r="C6700" t="s">
        <v>19123</v>
      </c>
      <c r="E6700" t="s">
        <v>56</v>
      </c>
      <c r="F6700" t="s">
        <v>86</v>
      </c>
      <c r="G6700" s="5">
        <v>102</v>
      </c>
      <c r="H6700" t="s">
        <v>42</v>
      </c>
      <c r="I6700" t="s">
        <v>65</v>
      </c>
      <c r="J6700" t="s">
        <v>559</v>
      </c>
      <c r="N6700" s="6">
        <v>2003</v>
      </c>
      <c r="R6700" s="7">
        <v>38.787500000000001</v>
      </c>
      <c r="S6700" s="7">
        <v>-94.986099999999993</v>
      </c>
      <c r="T6700" t="s">
        <v>46</v>
      </c>
      <c r="U6700" t="s">
        <v>13413</v>
      </c>
      <c r="V6700" t="s">
        <v>13413</v>
      </c>
      <c r="X6700" t="s">
        <v>10380</v>
      </c>
      <c r="Y6700" t="s">
        <v>3012</v>
      </c>
      <c r="Z6700" t="s">
        <v>3691</v>
      </c>
      <c r="AA6700" t="s">
        <v>19124</v>
      </c>
      <c r="AB6700" t="s">
        <v>8503</v>
      </c>
      <c r="AG6700" t="s">
        <v>19125</v>
      </c>
      <c r="AH6700" s="24">
        <v>27855</v>
      </c>
      <c r="AI6700" t="s">
        <v>19126</v>
      </c>
      <c r="AJ6700" t="s">
        <v>19128</v>
      </c>
    </row>
    <row r="6701" spans="1:36" ht="17.25" hidden="1" customHeight="1" x14ac:dyDescent="0.2">
      <c r="A6701" s="4" t="s">
        <v>19122</v>
      </c>
      <c r="B6701" t="s">
        <v>8398</v>
      </c>
      <c r="C6701" t="s">
        <v>19123</v>
      </c>
      <c r="E6701" t="s">
        <v>58</v>
      </c>
      <c r="F6701" t="s">
        <v>86</v>
      </c>
      <c r="G6701" s="5">
        <v>102</v>
      </c>
      <c r="H6701" t="s">
        <v>42</v>
      </c>
      <c r="I6701" t="s">
        <v>65</v>
      </c>
      <c r="J6701" t="s">
        <v>559</v>
      </c>
      <c r="N6701" s="6">
        <v>2003</v>
      </c>
      <c r="R6701" s="7">
        <v>38.787500000000001</v>
      </c>
      <c r="S6701" s="7">
        <v>-94.986099999999993</v>
      </c>
      <c r="T6701" t="s">
        <v>46</v>
      </c>
      <c r="U6701" t="s">
        <v>13413</v>
      </c>
      <c r="V6701" t="s">
        <v>13413</v>
      </c>
      <c r="X6701" t="s">
        <v>10380</v>
      </c>
      <c r="Y6701" t="s">
        <v>3012</v>
      </c>
      <c r="Z6701" t="s">
        <v>3691</v>
      </c>
      <c r="AA6701" t="s">
        <v>19124</v>
      </c>
      <c r="AB6701" t="s">
        <v>8595</v>
      </c>
      <c r="AG6701" t="s">
        <v>19125</v>
      </c>
      <c r="AH6701" s="24">
        <v>27856</v>
      </c>
      <c r="AI6701" t="s">
        <v>19126</v>
      </c>
      <c r="AJ6701" t="s">
        <v>19129</v>
      </c>
    </row>
    <row r="6702" spans="1:36" ht="17.25" hidden="1" customHeight="1" x14ac:dyDescent="0.2">
      <c r="A6702" s="4" t="s">
        <v>19122</v>
      </c>
      <c r="B6702" t="s">
        <v>8398</v>
      </c>
      <c r="C6702" t="s">
        <v>19123</v>
      </c>
      <c r="E6702" t="s">
        <v>191</v>
      </c>
      <c r="F6702" t="s">
        <v>86</v>
      </c>
      <c r="G6702" s="5">
        <v>102</v>
      </c>
      <c r="H6702" t="s">
        <v>42</v>
      </c>
      <c r="I6702" t="s">
        <v>65</v>
      </c>
      <c r="J6702" t="s">
        <v>559</v>
      </c>
      <c r="N6702" s="6">
        <v>2003</v>
      </c>
      <c r="R6702" s="7">
        <v>38.787500000000001</v>
      </c>
      <c r="S6702" s="7">
        <v>-94.986099999999993</v>
      </c>
      <c r="T6702" t="s">
        <v>46</v>
      </c>
      <c r="U6702" t="s">
        <v>13413</v>
      </c>
      <c r="V6702" t="s">
        <v>13413</v>
      </c>
      <c r="X6702" t="s">
        <v>10380</v>
      </c>
      <c r="Y6702" t="s">
        <v>3012</v>
      </c>
      <c r="Z6702" t="s">
        <v>3691</v>
      </c>
      <c r="AA6702" t="s">
        <v>19124</v>
      </c>
      <c r="AB6702" t="s">
        <v>8414</v>
      </c>
      <c r="AG6702" t="s">
        <v>19125</v>
      </c>
      <c r="AH6702" s="24">
        <v>27857</v>
      </c>
      <c r="AI6702" t="s">
        <v>19126</v>
      </c>
      <c r="AJ6702" t="s">
        <v>19130</v>
      </c>
    </row>
    <row r="6703" spans="1:36" ht="17.25" hidden="1" customHeight="1" x14ac:dyDescent="0.2">
      <c r="A6703" s="4" t="s">
        <v>19131</v>
      </c>
      <c r="B6703" t="s">
        <v>8398</v>
      </c>
      <c r="C6703" t="s">
        <v>19132</v>
      </c>
      <c r="E6703" t="s">
        <v>19133</v>
      </c>
      <c r="F6703" t="s">
        <v>86</v>
      </c>
      <c r="G6703" s="5">
        <v>83</v>
      </c>
      <c r="H6703" t="s">
        <v>42</v>
      </c>
      <c r="I6703" t="s">
        <v>65</v>
      </c>
      <c r="J6703" t="s">
        <v>559</v>
      </c>
      <c r="N6703" s="6">
        <v>2000</v>
      </c>
      <c r="R6703" s="7">
        <v>45.0869</v>
      </c>
      <c r="S6703" s="7">
        <v>-87.6892</v>
      </c>
      <c r="T6703" t="s">
        <v>46</v>
      </c>
      <c r="U6703" t="s">
        <v>19134</v>
      </c>
      <c r="V6703" t="s">
        <v>19135</v>
      </c>
      <c r="X6703" t="s">
        <v>8676</v>
      </c>
      <c r="Y6703" t="s">
        <v>3012</v>
      </c>
      <c r="Z6703" t="s">
        <v>3691</v>
      </c>
      <c r="AA6703" t="s">
        <v>19136</v>
      </c>
      <c r="AB6703" t="s">
        <v>19137</v>
      </c>
      <c r="AG6703" t="s">
        <v>19138</v>
      </c>
      <c r="AH6703" s="24">
        <v>24299</v>
      </c>
      <c r="AI6703" t="s">
        <v>19139</v>
      </c>
      <c r="AJ6703" t="s">
        <v>19140</v>
      </c>
    </row>
    <row r="6704" spans="1:36" ht="17.25" hidden="1" customHeight="1" x14ac:dyDescent="0.2">
      <c r="A6704" s="4" t="s">
        <v>19141</v>
      </c>
      <c r="B6704" t="s">
        <v>8398</v>
      </c>
      <c r="C6704" t="s">
        <v>19142</v>
      </c>
      <c r="E6704" t="s">
        <v>19143</v>
      </c>
      <c r="F6704" t="s">
        <v>86</v>
      </c>
      <c r="G6704" s="5">
        <v>104</v>
      </c>
      <c r="H6704" t="s">
        <v>42</v>
      </c>
      <c r="I6704" t="s">
        <v>65</v>
      </c>
      <c r="J6704" t="s">
        <v>559</v>
      </c>
      <c r="N6704" s="6">
        <v>1993</v>
      </c>
      <c r="R6704" s="7">
        <v>45.0869</v>
      </c>
      <c r="S6704" s="7">
        <v>-87.688100000000006</v>
      </c>
      <c r="T6704" t="s">
        <v>46</v>
      </c>
      <c r="U6704" t="s">
        <v>19134</v>
      </c>
      <c r="V6704" t="s">
        <v>19135</v>
      </c>
      <c r="X6704" t="s">
        <v>8676</v>
      </c>
      <c r="Y6704" t="s">
        <v>3012</v>
      </c>
      <c r="Z6704" t="s">
        <v>3691</v>
      </c>
      <c r="AA6704" t="s">
        <v>19144</v>
      </c>
      <c r="AB6704" t="s">
        <v>19145</v>
      </c>
      <c r="AG6704" t="s">
        <v>19138</v>
      </c>
      <c r="AH6704" s="24">
        <v>22886</v>
      </c>
      <c r="AI6704" t="s">
        <v>19146</v>
      </c>
      <c r="AJ6704" t="s">
        <v>19147</v>
      </c>
    </row>
    <row r="6705" spans="1:36" ht="17.25" hidden="1" customHeight="1" x14ac:dyDescent="0.2">
      <c r="A6705" s="4" t="s">
        <v>19148</v>
      </c>
      <c r="B6705" t="s">
        <v>8398</v>
      </c>
      <c r="C6705" t="s">
        <v>19149</v>
      </c>
      <c r="E6705" t="s">
        <v>19150</v>
      </c>
      <c r="F6705" t="s">
        <v>86</v>
      </c>
      <c r="G6705" s="5">
        <v>132</v>
      </c>
      <c r="H6705" t="s">
        <v>42</v>
      </c>
      <c r="I6705" t="s">
        <v>43</v>
      </c>
      <c r="J6705" t="s">
        <v>559</v>
      </c>
      <c r="N6705" s="6">
        <v>1976</v>
      </c>
      <c r="R6705" s="7">
        <v>33.441699999999997</v>
      </c>
      <c r="S6705" s="7">
        <v>-112.1583</v>
      </c>
      <c r="T6705" t="s">
        <v>46</v>
      </c>
      <c r="U6705" t="s">
        <v>19151</v>
      </c>
      <c r="V6705" t="s">
        <v>8539</v>
      </c>
      <c r="X6705" t="s">
        <v>8540</v>
      </c>
      <c r="Y6705" t="s">
        <v>3012</v>
      </c>
      <c r="Z6705" t="s">
        <v>3691</v>
      </c>
      <c r="AA6705" t="s">
        <v>19152</v>
      </c>
      <c r="AB6705" t="s">
        <v>19153</v>
      </c>
      <c r="AG6705" t="s">
        <v>19154</v>
      </c>
      <c r="AH6705" s="24">
        <v>22898</v>
      </c>
      <c r="AI6705" t="s">
        <v>19155</v>
      </c>
      <c r="AJ6705" t="s">
        <v>19156</v>
      </c>
    </row>
    <row r="6706" spans="1:36" ht="17.25" hidden="1" customHeight="1" x14ac:dyDescent="0.2">
      <c r="A6706" s="4" t="s">
        <v>19148</v>
      </c>
      <c r="B6706" t="s">
        <v>8398</v>
      </c>
      <c r="C6706" t="s">
        <v>19149</v>
      </c>
      <c r="E6706" t="s">
        <v>19157</v>
      </c>
      <c r="F6706" t="s">
        <v>86</v>
      </c>
      <c r="G6706" s="5">
        <v>132</v>
      </c>
      <c r="H6706" t="s">
        <v>42</v>
      </c>
      <c r="I6706" t="s">
        <v>43</v>
      </c>
      <c r="J6706" t="s">
        <v>559</v>
      </c>
      <c r="N6706" s="6">
        <v>1976</v>
      </c>
      <c r="R6706" s="7">
        <v>33.441699999999997</v>
      </c>
      <c r="S6706" s="7">
        <v>-112.1583</v>
      </c>
      <c r="T6706" t="s">
        <v>46</v>
      </c>
      <c r="U6706" t="s">
        <v>19151</v>
      </c>
      <c r="V6706" t="s">
        <v>8539</v>
      </c>
      <c r="X6706" t="s">
        <v>8540</v>
      </c>
      <c r="Y6706" t="s">
        <v>3012</v>
      </c>
      <c r="Z6706" t="s">
        <v>3691</v>
      </c>
      <c r="AA6706" t="s">
        <v>19152</v>
      </c>
      <c r="AB6706" t="s">
        <v>19158</v>
      </c>
      <c r="AG6706" t="s">
        <v>19154</v>
      </c>
      <c r="AH6706" s="24">
        <v>22899</v>
      </c>
      <c r="AI6706" t="s">
        <v>19155</v>
      </c>
      <c r="AJ6706" t="s">
        <v>19159</v>
      </c>
    </row>
    <row r="6707" spans="1:36" ht="17.25" hidden="1" customHeight="1" x14ac:dyDescent="0.2">
      <c r="A6707" s="4" t="s">
        <v>19148</v>
      </c>
      <c r="B6707" t="s">
        <v>8398</v>
      </c>
      <c r="C6707" t="s">
        <v>19149</v>
      </c>
      <c r="E6707" t="s">
        <v>19160</v>
      </c>
      <c r="F6707" t="s">
        <v>86</v>
      </c>
      <c r="G6707" s="5">
        <v>132</v>
      </c>
      <c r="H6707" t="s">
        <v>42</v>
      </c>
      <c r="I6707" t="s">
        <v>43</v>
      </c>
      <c r="J6707" t="s">
        <v>559</v>
      </c>
      <c r="N6707" s="6">
        <v>1976</v>
      </c>
      <c r="R6707" s="7">
        <v>33.441699999999997</v>
      </c>
      <c r="S6707" s="7">
        <v>-112.1583</v>
      </c>
      <c r="T6707" t="s">
        <v>46</v>
      </c>
      <c r="U6707" t="s">
        <v>19151</v>
      </c>
      <c r="V6707" t="s">
        <v>8539</v>
      </c>
      <c r="X6707" t="s">
        <v>8540</v>
      </c>
      <c r="Y6707" t="s">
        <v>3012</v>
      </c>
      <c r="Z6707" t="s">
        <v>3691</v>
      </c>
      <c r="AA6707" t="s">
        <v>19152</v>
      </c>
      <c r="AB6707" t="s">
        <v>19161</v>
      </c>
      <c r="AG6707" t="s">
        <v>19154</v>
      </c>
      <c r="AH6707" s="24">
        <v>22900</v>
      </c>
      <c r="AI6707" t="s">
        <v>19155</v>
      </c>
      <c r="AJ6707" t="s">
        <v>19162</v>
      </c>
    </row>
    <row r="6708" spans="1:36" ht="17.25" hidden="1" customHeight="1" x14ac:dyDescent="0.2">
      <c r="A6708" s="4" t="s">
        <v>19148</v>
      </c>
      <c r="B6708" t="s">
        <v>8398</v>
      </c>
      <c r="C6708" t="s">
        <v>19149</v>
      </c>
      <c r="E6708" t="s">
        <v>565</v>
      </c>
      <c r="F6708" t="s">
        <v>86</v>
      </c>
      <c r="G6708" s="5">
        <v>136</v>
      </c>
      <c r="H6708" t="s">
        <v>42</v>
      </c>
      <c r="I6708" t="s">
        <v>43</v>
      </c>
      <c r="J6708" t="s">
        <v>559</v>
      </c>
      <c r="N6708" s="8">
        <v>2001</v>
      </c>
      <c r="R6708" s="7">
        <v>33.441699999999997</v>
      </c>
      <c r="S6708" s="7">
        <v>-112.1583</v>
      </c>
      <c r="T6708" t="s">
        <v>46</v>
      </c>
      <c r="U6708" t="s">
        <v>19151</v>
      </c>
      <c r="V6708" t="s">
        <v>8539</v>
      </c>
      <c r="X6708" t="s">
        <v>8540</v>
      </c>
      <c r="Y6708" t="s">
        <v>3012</v>
      </c>
      <c r="Z6708" t="s">
        <v>3691</v>
      </c>
      <c r="AA6708" t="s">
        <v>19152</v>
      </c>
      <c r="AB6708" t="s">
        <v>19163</v>
      </c>
      <c r="AG6708" t="s">
        <v>19154</v>
      </c>
      <c r="AH6708" s="8" t="s">
        <v>19164</v>
      </c>
      <c r="AI6708" t="s">
        <v>19155</v>
      </c>
      <c r="AJ6708" t="s">
        <v>19165</v>
      </c>
    </row>
    <row r="6709" spans="1:36" ht="17.25" hidden="1" customHeight="1" x14ac:dyDescent="0.2">
      <c r="A6709" s="4" t="s">
        <v>19148</v>
      </c>
      <c r="B6709" t="s">
        <v>8398</v>
      </c>
      <c r="C6709" t="s">
        <v>19149</v>
      </c>
      <c r="E6709" t="s">
        <v>870</v>
      </c>
      <c r="F6709" t="s">
        <v>86</v>
      </c>
      <c r="G6709" s="5">
        <v>570</v>
      </c>
      <c r="H6709" t="s">
        <v>42</v>
      </c>
      <c r="I6709" t="s">
        <v>43</v>
      </c>
      <c r="J6709" t="s">
        <v>559</v>
      </c>
      <c r="N6709" s="27">
        <v>2003</v>
      </c>
      <c r="R6709" s="7">
        <v>33.441699999999997</v>
      </c>
      <c r="S6709" s="7">
        <v>-112.1583</v>
      </c>
      <c r="T6709" t="s">
        <v>46</v>
      </c>
      <c r="U6709" t="s">
        <v>19151</v>
      </c>
      <c r="V6709" t="s">
        <v>8539</v>
      </c>
      <c r="X6709" t="s">
        <v>8540</v>
      </c>
      <c r="Y6709" t="s">
        <v>3012</v>
      </c>
      <c r="Z6709" t="s">
        <v>3691</v>
      </c>
      <c r="AA6709" t="s">
        <v>19152</v>
      </c>
      <c r="AB6709" t="s">
        <v>19166</v>
      </c>
      <c r="AG6709" t="s">
        <v>19154</v>
      </c>
      <c r="AH6709" s="8" t="s">
        <v>19167</v>
      </c>
      <c r="AI6709" t="s">
        <v>19155</v>
      </c>
      <c r="AJ6709" t="s">
        <v>19168</v>
      </c>
    </row>
    <row r="6710" spans="1:36" ht="17.25" hidden="1" customHeight="1" x14ac:dyDescent="0.2">
      <c r="A6710" s="4" t="s">
        <v>19148</v>
      </c>
      <c r="B6710" t="s">
        <v>8398</v>
      </c>
      <c r="C6710" t="s">
        <v>19149</v>
      </c>
      <c r="E6710" t="s">
        <v>696</v>
      </c>
      <c r="F6710" t="s">
        <v>86</v>
      </c>
      <c r="G6710" s="5">
        <v>53</v>
      </c>
      <c r="H6710" t="s">
        <v>42</v>
      </c>
      <c r="I6710" t="s">
        <v>65</v>
      </c>
      <c r="J6710" t="s">
        <v>559</v>
      </c>
      <c r="N6710" s="6">
        <v>1972</v>
      </c>
      <c r="R6710" s="7">
        <v>33.441699999999997</v>
      </c>
      <c r="S6710" s="7">
        <v>-112.1583</v>
      </c>
      <c r="T6710" t="s">
        <v>46</v>
      </c>
      <c r="U6710" t="s">
        <v>19151</v>
      </c>
      <c r="V6710" t="s">
        <v>8539</v>
      </c>
      <c r="X6710" t="s">
        <v>8540</v>
      </c>
      <c r="Y6710" t="s">
        <v>3012</v>
      </c>
      <c r="Z6710" t="s">
        <v>3691</v>
      </c>
      <c r="AA6710" t="s">
        <v>19152</v>
      </c>
      <c r="AB6710" t="s">
        <v>8914</v>
      </c>
      <c r="AG6710" t="s">
        <v>19154</v>
      </c>
      <c r="AH6710" s="24">
        <v>22901</v>
      </c>
      <c r="AI6710" t="s">
        <v>19155</v>
      </c>
      <c r="AJ6710" t="s">
        <v>19169</v>
      </c>
    </row>
    <row r="6711" spans="1:36" ht="17.25" hidden="1" customHeight="1" x14ac:dyDescent="0.2">
      <c r="A6711" s="4" t="s">
        <v>19148</v>
      </c>
      <c r="B6711" t="s">
        <v>8398</v>
      </c>
      <c r="C6711" t="s">
        <v>19149</v>
      </c>
      <c r="E6711" t="s">
        <v>703</v>
      </c>
      <c r="F6711" t="s">
        <v>86</v>
      </c>
      <c r="G6711" s="5">
        <v>53</v>
      </c>
      <c r="H6711" t="s">
        <v>42</v>
      </c>
      <c r="I6711" t="s">
        <v>65</v>
      </c>
      <c r="J6711" t="s">
        <v>559</v>
      </c>
      <c r="N6711" s="24">
        <v>1973</v>
      </c>
      <c r="R6711" s="7">
        <v>33.441699999999997</v>
      </c>
      <c r="S6711" s="7">
        <v>-112.1583</v>
      </c>
      <c r="T6711" t="s">
        <v>46</v>
      </c>
      <c r="U6711" t="s">
        <v>19151</v>
      </c>
      <c r="V6711" t="s">
        <v>8539</v>
      </c>
      <c r="X6711" t="s">
        <v>8540</v>
      </c>
      <c r="Y6711" t="s">
        <v>3012</v>
      </c>
      <c r="Z6711" t="s">
        <v>3691</v>
      </c>
      <c r="AA6711" t="s">
        <v>19152</v>
      </c>
      <c r="AB6711" t="s">
        <v>8916</v>
      </c>
      <c r="AG6711" t="s">
        <v>19154</v>
      </c>
      <c r="AH6711" s="24">
        <v>22902</v>
      </c>
      <c r="AI6711" t="s">
        <v>19155</v>
      </c>
      <c r="AJ6711" t="s">
        <v>19170</v>
      </c>
    </row>
    <row r="6712" spans="1:36" ht="17.25" hidden="1" customHeight="1" x14ac:dyDescent="0.2">
      <c r="A6712" s="4" t="s">
        <v>19171</v>
      </c>
      <c r="B6712" t="s">
        <v>8398</v>
      </c>
      <c r="C6712" t="s">
        <v>19172</v>
      </c>
      <c r="E6712" t="s">
        <v>565</v>
      </c>
      <c r="F6712" t="s">
        <v>86</v>
      </c>
      <c r="G6712" s="5">
        <v>564</v>
      </c>
      <c r="H6712" t="s">
        <v>42</v>
      </c>
      <c r="I6712" t="s">
        <v>43</v>
      </c>
      <c r="J6712" t="s">
        <v>559</v>
      </c>
      <c r="N6712" s="8">
        <v>2001</v>
      </c>
      <c r="R6712" s="7">
        <v>43.657499999999999</v>
      </c>
      <c r="S6712" s="7">
        <v>-70.375</v>
      </c>
      <c r="T6712" t="s">
        <v>46</v>
      </c>
      <c r="U6712" t="s">
        <v>11945</v>
      </c>
      <c r="V6712" t="s">
        <v>9792</v>
      </c>
      <c r="X6712" t="s">
        <v>8766</v>
      </c>
      <c r="Y6712" t="s">
        <v>3012</v>
      </c>
      <c r="Z6712" t="s">
        <v>3691</v>
      </c>
      <c r="AA6712" t="s">
        <v>19173</v>
      </c>
      <c r="AB6712" t="s">
        <v>19174</v>
      </c>
      <c r="AG6712" t="s">
        <v>19175</v>
      </c>
      <c r="AH6712" s="8" t="s">
        <v>19176</v>
      </c>
      <c r="AI6712" t="s">
        <v>19177</v>
      </c>
      <c r="AJ6712" t="s">
        <v>19178</v>
      </c>
    </row>
    <row r="6713" spans="1:36" ht="17.25" hidden="1" customHeight="1" x14ac:dyDescent="0.2">
      <c r="A6713" s="4" t="s">
        <v>19179</v>
      </c>
      <c r="B6713" t="s">
        <v>8398</v>
      </c>
      <c r="C6713" t="s">
        <v>19180</v>
      </c>
      <c r="E6713" t="s">
        <v>40</v>
      </c>
      <c r="F6713" t="s">
        <v>86</v>
      </c>
      <c r="G6713" s="5">
        <v>117.6</v>
      </c>
      <c r="H6713" t="s">
        <v>42</v>
      </c>
      <c r="I6713" t="s">
        <v>528</v>
      </c>
      <c r="J6713" t="s">
        <v>559</v>
      </c>
      <c r="K6713" t="s">
        <v>45</v>
      </c>
      <c r="L6713" t="s">
        <v>45</v>
      </c>
      <c r="N6713" s="6">
        <v>2005</v>
      </c>
      <c r="R6713" s="7">
        <v>39.560299999999998</v>
      </c>
      <c r="S6713" s="7">
        <v>-119.5108</v>
      </c>
      <c r="T6713" t="s">
        <v>46</v>
      </c>
      <c r="U6713" t="s">
        <v>19181</v>
      </c>
      <c r="V6713" t="s">
        <v>18537</v>
      </c>
      <c r="X6713" t="s">
        <v>8817</v>
      </c>
      <c r="Y6713" t="s">
        <v>3012</v>
      </c>
      <c r="Z6713" t="s">
        <v>3691</v>
      </c>
      <c r="AA6713" t="s">
        <v>19182</v>
      </c>
      <c r="AB6713" t="s">
        <v>19183</v>
      </c>
      <c r="AC6713" t="s">
        <v>19184</v>
      </c>
      <c r="AD6713" t="s">
        <v>52</v>
      </c>
      <c r="AE6713" t="s">
        <v>1546</v>
      </c>
      <c r="AG6713" t="s">
        <v>19185</v>
      </c>
      <c r="AH6713" s="24">
        <v>30524</v>
      </c>
      <c r="AI6713" t="s">
        <v>19186</v>
      </c>
      <c r="AJ6713" t="s">
        <v>19187</v>
      </c>
    </row>
    <row r="6714" spans="1:36" ht="17.25" hidden="1" customHeight="1" x14ac:dyDescent="0.2">
      <c r="A6714" s="4" t="s">
        <v>24888</v>
      </c>
      <c r="B6714" t="s">
        <v>8447</v>
      </c>
      <c r="C6714" t="s">
        <v>24889</v>
      </c>
      <c r="E6714" t="s">
        <v>191</v>
      </c>
      <c r="F6714" t="s">
        <v>64</v>
      </c>
      <c r="G6714" s="5">
        <v>142</v>
      </c>
      <c r="H6714" t="s">
        <v>42</v>
      </c>
      <c r="I6714" t="s">
        <v>240</v>
      </c>
      <c r="J6714" t="s">
        <v>45</v>
      </c>
      <c r="K6714" t="s">
        <v>45</v>
      </c>
      <c r="N6714" s="6">
        <v>1963</v>
      </c>
      <c r="R6714" s="7">
        <v>41.472971139999999</v>
      </c>
      <c r="S6714" s="7">
        <v>45.063890790000002</v>
      </c>
      <c r="T6714" t="s">
        <v>46</v>
      </c>
      <c r="U6714" t="s">
        <v>24865</v>
      </c>
      <c r="X6714" t="s">
        <v>24866</v>
      </c>
      <c r="Y6714" t="s">
        <v>19854</v>
      </c>
      <c r="Z6714" t="s">
        <v>19864</v>
      </c>
      <c r="AC6714" t="s">
        <v>24897</v>
      </c>
      <c r="AG6714" t="s">
        <v>24895</v>
      </c>
      <c r="AH6714" s="24">
        <v>1160633</v>
      </c>
      <c r="AI6714" t="s">
        <v>24892</v>
      </c>
      <c r="AJ6714" t="s">
        <v>24898</v>
      </c>
    </row>
    <row r="6715" spans="1:36" ht="17.25" hidden="1" customHeight="1" x14ac:dyDescent="0.2">
      <c r="A6715" s="4" t="s">
        <v>19188</v>
      </c>
      <c r="B6715" t="s">
        <v>8398</v>
      </c>
      <c r="C6715" t="s">
        <v>19189</v>
      </c>
      <c r="E6715" t="s">
        <v>19196</v>
      </c>
      <c r="F6715" t="s">
        <v>64</v>
      </c>
      <c r="G6715" s="5">
        <v>57</v>
      </c>
      <c r="H6715" t="s">
        <v>42</v>
      </c>
      <c r="I6715" t="s">
        <v>65</v>
      </c>
      <c r="J6715" t="s">
        <v>559</v>
      </c>
      <c r="M6715" t="s">
        <v>559</v>
      </c>
      <c r="N6715" s="24">
        <v>1973</v>
      </c>
      <c r="P6715" s="24">
        <v>2023</v>
      </c>
      <c r="R6715" s="7">
        <v>44.860599999999998</v>
      </c>
      <c r="S6715" s="7">
        <v>-89.655299999999997</v>
      </c>
      <c r="T6715" t="s">
        <v>46</v>
      </c>
      <c r="U6715" t="s">
        <v>19190</v>
      </c>
      <c r="V6715" t="s">
        <v>19191</v>
      </c>
      <c r="X6715" t="s">
        <v>8676</v>
      </c>
      <c r="Y6715" t="s">
        <v>3012</v>
      </c>
      <c r="Z6715" t="s">
        <v>3691</v>
      </c>
      <c r="AA6715" t="s">
        <v>19192</v>
      </c>
      <c r="AB6715" t="s">
        <v>19197</v>
      </c>
      <c r="AG6715" t="s">
        <v>19193</v>
      </c>
      <c r="AH6715" s="24">
        <v>22974</v>
      </c>
      <c r="AI6715" t="s">
        <v>19194</v>
      </c>
      <c r="AJ6715" t="s">
        <v>19198</v>
      </c>
    </row>
    <row r="6716" spans="1:36" ht="17.25" hidden="1" customHeight="1" x14ac:dyDescent="0.2">
      <c r="A6716" s="4" t="s">
        <v>36229</v>
      </c>
      <c r="B6716" t="s">
        <v>36072</v>
      </c>
      <c r="C6716" t="s">
        <v>36230</v>
      </c>
      <c r="D6716" t="s">
        <v>36231</v>
      </c>
      <c r="E6716" t="s">
        <v>40</v>
      </c>
      <c r="F6716" t="s">
        <v>64</v>
      </c>
      <c r="G6716" s="5">
        <v>150</v>
      </c>
      <c r="H6716" t="s">
        <v>42</v>
      </c>
      <c r="I6716" t="s">
        <v>240</v>
      </c>
      <c r="J6716" t="s">
        <v>44</v>
      </c>
      <c r="N6716" s="6">
        <v>1963</v>
      </c>
      <c r="R6716" s="7">
        <v>41.379600000000003</v>
      </c>
      <c r="S6716" s="7">
        <v>69.370216999999997</v>
      </c>
      <c r="T6716" t="s">
        <v>46</v>
      </c>
      <c r="U6716" t="s">
        <v>36232</v>
      </c>
      <c r="X6716" t="s">
        <v>36217</v>
      </c>
      <c r="Y6716" t="s">
        <v>19854</v>
      </c>
      <c r="Z6716" t="s">
        <v>29693</v>
      </c>
      <c r="AG6716" t="s">
        <v>36233</v>
      </c>
      <c r="AH6716" s="24">
        <v>1151785</v>
      </c>
      <c r="AI6716" t="s">
        <v>36234</v>
      </c>
      <c r="AJ6716" t="s">
        <v>36235</v>
      </c>
    </row>
    <row r="6717" spans="1:36" ht="17.25" hidden="1" customHeight="1" x14ac:dyDescent="0.2">
      <c r="A6717" s="4" t="s">
        <v>19206</v>
      </c>
      <c r="B6717" t="s">
        <v>8398</v>
      </c>
      <c r="C6717" t="s">
        <v>19207</v>
      </c>
      <c r="E6717" t="s">
        <v>9013</v>
      </c>
      <c r="F6717" t="s">
        <v>86</v>
      </c>
      <c r="G6717" s="5">
        <v>125</v>
      </c>
      <c r="H6717" t="s">
        <v>42</v>
      </c>
      <c r="I6717" t="s">
        <v>65</v>
      </c>
      <c r="J6717" t="s">
        <v>559</v>
      </c>
      <c r="N6717" s="6">
        <v>2000</v>
      </c>
      <c r="R6717" s="7">
        <v>38.671599999999998</v>
      </c>
      <c r="S6717" s="7">
        <v>-87.293099999999995</v>
      </c>
      <c r="T6717" t="s">
        <v>46</v>
      </c>
      <c r="U6717" t="s">
        <v>19208</v>
      </c>
      <c r="V6717" t="s">
        <v>19209</v>
      </c>
      <c r="X6717" t="s">
        <v>8422</v>
      </c>
      <c r="Y6717" t="s">
        <v>3012</v>
      </c>
      <c r="Z6717" t="s">
        <v>3691</v>
      </c>
      <c r="AA6717" t="s">
        <v>19210</v>
      </c>
      <c r="AB6717" t="s">
        <v>9018</v>
      </c>
      <c r="AG6717" t="s">
        <v>19211</v>
      </c>
      <c r="AH6717" s="24">
        <v>25067</v>
      </c>
      <c r="AI6717" t="s">
        <v>19212</v>
      </c>
      <c r="AJ6717" t="s">
        <v>19213</v>
      </c>
    </row>
    <row r="6718" spans="1:36" ht="17.25" hidden="1" customHeight="1" x14ac:dyDescent="0.2">
      <c r="A6718" s="4" t="s">
        <v>19206</v>
      </c>
      <c r="B6718" t="s">
        <v>8398</v>
      </c>
      <c r="C6718" t="s">
        <v>19207</v>
      </c>
      <c r="E6718" t="s">
        <v>9025</v>
      </c>
      <c r="F6718" t="s">
        <v>86</v>
      </c>
      <c r="G6718" s="5">
        <v>125</v>
      </c>
      <c r="H6718" t="s">
        <v>42</v>
      </c>
      <c r="I6718" t="s">
        <v>65</v>
      </c>
      <c r="J6718" t="s">
        <v>559</v>
      </c>
      <c r="N6718" s="6">
        <v>2000</v>
      </c>
      <c r="R6718" s="7">
        <v>38.671599999999998</v>
      </c>
      <c r="S6718" s="7">
        <v>-87.293099999999995</v>
      </c>
      <c r="T6718" t="s">
        <v>46</v>
      </c>
      <c r="U6718" t="s">
        <v>19208</v>
      </c>
      <c r="V6718" t="s">
        <v>19209</v>
      </c>
      <c r="X6718" t="s">
        <v>8422</v>
      </c>
      <c r="Y6718" t="s">
        <v>3012</v>
      </c>
      <c r="Z6718" t="s">
        <v>3691</v>
      </c>
      <c r="AA6718" t="s">
        <v>19210</v>
      </c>
      <c r="AB6718" t="s">
        <v>9026</v>
      </c>
      <c r="AG6718" t="s">
        <v>19211</v>
      </c>
      <c r="AH6718" s="24">
        <v>25232</v>
      </c>
      <c r="AI6718" t="s">
        <v>19212</v>
      </c>
      <c r="AJ6718" t="s">
        <v>19214</v>
      </c>
    </row>
    <row r="6719" spans="1:36" ht="17.25" hidden="1" customHeight="1" x14ac:dyDescent="0.2">
      <c r="A6719" s="4" t="s">
        <v>19206</v>
      </c>
      <c r="B6719" t="s">
        <v>8398</v>
      </c>
      <c r="C6719" t="s">
        <v>19207</v>
      </c>
      <c r="E6719" t="s">
        <v>9028</v>
      </c>
      <c r="F6719" t="s">
        <v>86</v>
      </c>
      <c r="G6719" s="5">
        <v>125</v>
      </c>
      <c r="H6719" t="s">
        <v>42</v>
      </c>
      <c r="I6719" t="s">
        <v>65</v>
      </c>
      <c r="J6719" t="s">
        <v>559</v>
      </c>
      <c r="N6719" s="6">
        <v>2000</v>
      </c>
      <c r="R6719" s="7">
        <v>38.671599999999998</v>
      </c>
      <c r="S6719" s="7">
        <v>-87.293099999999995</v>
      </c>
      <c r="T6719" t="s">
        <v>46</v>
      </c>
      <c r="U6719" t="s">
        <v>19208</v>
      </c>
      <c r="V6719" t="s">
        <v>19209</v>
      </c>
      <c r="X6719" t="s">
        <v>8422</v>
      </c>
      <c r="Y6719" t="s">
        <v>3012</v>
      </c>
      <c r="Z6719" t="s">
        <v>3691</v>
      </c>
      <c r="AA6719" t="s">
        <v>19210</v>
      </c>
      <c r="AB6719" t="s">
        <v>9029</v>
      </c>
      <c r="AG6719" t="s">
        <v>19211</v>
      </c>
      <c r="AH6719" s="24">
        <v>25233</v>
      </c>
      <c r="AI6719" t="s">
        <v>19212</v>
      </c>
      <c r="AJ6719" t="s">
        <v>19215</v>
      </c>
    </row>
    <row r="6720" spans="1:36" ht="17.25" hidden="1" customHeight="1" x14ac:dyDescent="0.2">
      <c r="A6720" s="4" t="s">
        <v>19206</v>
      </c>
      <c r="B6720" t="s">
        <v>8398</v>
      </c>
      <c r="C6720" t="s">
        <v>19207</v>
      </c>
      <c r="E6720" t="s">
        <v>9031</v>
      </c>
      <c r="F6720" t="s">
        <v>86</v>
      </c>
      <c r="G6720" s="5">
        <v>125</v>
      </c>
      <c r="H6720" t="s">
        <v>42</v>
      </c>
      <c r="I6720" t="s">
        <v>65</v>
      </c>
      <c r="J6720" t="s">
        <v>559</v>
      </c>
      <c r="N6720" s="6">
        <v>2000</v>
      </c>
      <c r="R6720" s="7">
        <v>38.671599999999998</v>
      </c>
      <c r="S6720" s="7">
        <v>-87.293099999999995</v>
      </c>
      <c r="T6720" t="s">
        <v>46</v>
      </c>
      <c r="U6720" t="s">
        <v>19208</v>
      </c>
      <c r="V6720" t="s">
        <v>19209</v>
      </c>
      <c r="X6720" t="s">
        <v>8422</v>
      </c>
      <c r="Y6720" t="s">
        <v>3012</v>
      </c>
      <c r="Z6720" t="s">
        <v>3691</v>
      </c>
      <c r="AA6720" t="s">
        <v>19210</v>
      </c>
      <c r="AB6720" t="s">
        <v>9032</v>
      </c>
      <c r="AG6720" t="s">
        <v>19211</v>
      </c>
      <c r="AH6720" s="24">
        <v>25234</v>
      </c>
      <c r="AI6720" t="s">
        <v>19212</v>
      </c>
      <c r="AJ6720" t="s">
        <v>19216</v>
      </c>
    </row>
    <row r="6721" spans="1:36" ht="17.25" hidden="1" customHeight="1" x14ac:dyDescent="0.2">
      <c r="A6721" s="4" t="s">
        <v>19217</v>
      </c>
      <c r="B6721" t="s">
        <v>8398</v>
      </c>
      <c r="C6721" t="s">
        <v>19218</v>
      </c>
      <c r="E6721" t="s">
        <v>56</v>
      </c>
      <c r="F6721" t="s">
        <v>64</v>
      </c>
      <c r="G6721" s="5">
        <v>85</v>
      </c>
      <c r="H6721" t="s">
        <v>42</v>
      </c>
      <c r="I6721" t="s">
        <v>65</v>
      </c>
      <c r="J6721" t="s">
        <v>559</v>
      </c>
      <c r="N6721" s="6">
        <v>1981</v>
      </c>
      <c r="R6721" s="7">
        <v>48.885635999999998</v>
      </c>
      <c r="S6721" s="7">
        <v>-122.7516</v>
      </c>
      <c r="T6721" t="s">
        <v>46</v>
      </c>
      <c r="U6721" t="s">
        <v>19219</v>
      </c>
      <c r="V6721" t="s">
        <v>11780</v>
      </c>
      <c r="X6721" t="s">
        <v>8446</v>
      </c>
      <c r="Y6721" t="s">
        <v>3012</v>
      </c>
      <c r="Z6721" t="s">
        <v>3691</v>
      </c>
      <c r="AA6721" t="s">
        <v>19220</v>
      </c>
      <c r="AB6721" t="s">
        <v>8503</v>
      </c>
      <c r="AG6721" t="s">
        <v>19221</v>
      </c>
      <c r="AH6721" s="24">
        <v>23115</v>
      </c>
      <c r="AI6721" t="s">
        <v>19222</v>
      </c>
      <c r="AJ6721" t="s">
        <v>19223</v>
      </c>
    </row>
    <row r="6722" spans="1:36" ht="17.25" hidden="1" customHeight="1" x14ac:dyDescent="0.2">
      <c r="A6722" s="4" t="s">
        <v>19217</v>
      </c>
      <c r="B6722" t="s">
        <v>8398</v>
      </c>
      <c r="C6722" t="s">
        <v>19218</v>
      </c>
      <c r="E6722" t="s">
        <v>58</v>
      </c>
      <c r="F6722" t="s">
        <v>64</v>
      </c>
      <c r="G6722" s="5">
        <v>85</v>
      </c>
      <c r="H6722" t="s">
        <v>42</v>
      </c>
      <c r="I6722" t="s">
        <v>65</v>
      </c>
      <c r="J6722" t="s">
        <v>559</v>
      </c>
      <c r="N6722" s="6">
        <v>1981</v>
      </c>
      <c r="R6722" s="7">
        <v>48.885635999999998</v>
      </c>
      <c r="S6722" s="7">
        <v>-122.7516</v>
      </c>
      <c r="T6722" t="s">
        <v>46</v>
      </c>
      <c r="U6722" t="s">
        <v>19219</v>
      </c>
      <c r="V6722" t="s">
        <v>11780</v>
      </c>
      <c r="X6722" t="s">
        <v>8446</v>
      </c>
      <c r="Y6722" t="s">
        <v>3012</v>
      </c>
      <c r="Z6722" t="s">
        <v>3691</v>
      </c>
      <c r="AA6722" t="s">
        <v>19220</v>
      </c>
      <c r="AB6722" t="s">
        <v>8595</v>
      </c>
      <c r="AG6722" t="s">
        <v>19221</v>
      </c>
      <c r="AH6722" s="24">
        <v>23116</v>
      </c>
      <c r="AI6722" t="s">
        <v>19222</v>
      </c>
      <c r="AJ6722" t="s">
        <v>19224</v>
      </c>
    </row>
    <row r="6723" spans="1:36" ht="17.25" hidden="1" customHeight="1" x14ac:dyDescent="0.2">
      <c r="A6723" s="4" t="s">
        <v>19225</v>
      </c>
      <c r="B6723" t="s">
        <v>8398</v>
      </c>
      <c r="C6723" t="s">
        <v>19226</v>
      </c>
      <c r="E6723" t="s">
        <v>565</v>
      </c>
      <c r="F6723" t="s">
        <v>86</v>
      </c>
      <c r="G6723" s="5">
        <v>577</v>
      </c>
      <c r="H6723" t="s">
        <v>42</v>
      </c>
      <c r="I6723" t="s">
        <v>43</v>
      </c>
      <c r="J6723" t="s">
        <v>44</v>
      </c>
      <c r="N6723" s="8">
        <v>2002</v>
      </c>
      <c r="R6723" s="7">
        <v>41.673900000000003</v>
      </c>
      <c r="S6723" s="7">
        <v>-87.477500000000006</v>
      </c>
      <c r="T6723" t="s">
        <v>46</v>
      </c>
      <c r="U6723" t="s">
        <v>19227</v>
      </c>
      <c r="V6723" t="s">
        <v>12324</v>
      </c>
      <c r="X6723" t="s">
        <v>8422</v>
      </c>
      <c r="Y6723" t="s">
        <v>3012</v>
      </c>
      <c r="Z6723" t="s">
        <v>3691</v>
      </c>
      <c r="AA6723" t="s">
        <v>19228</v>
      </c>
      <c r="AB6723" t="s">
        <v>8946</v>
      </c>
      <c r="AG6723" t="s">
        <v>19229</v>
      </c>
      <c r="AH6723" s="8" t="s">
        <v>19230</v>
      </c>
      <c r="AI6723" t="s">
        <v>19231</v>
      </c>
      <c r="AJ6723" t="s">
        <v>19232</v>
      </c>
    </row>
    <row r="6724" spans="1:36" ht="17.25" hidden="1" customHeight="1" x14ac:dyDescent="0.2">
      <c r="A6724" s="4" t="s">
        <v>39127</v>
      </c>
      <c r="B6724" t="s">
        <v>38390</v>
      </c>
      <c r="C6724" t="s">
        <v>39128</v>
      </c>
      <c r="E6724" t="s">
        <v>58</v>
      </c>
      <c r="F6724" t="s">
        <v>39129</v>
      </c>
      <c r="G6724" s="5">
        <v>101</v>
      </c>
      <c r="H6724" t="s">
        <v>42</v>
      </c>
      <c r="I6724" t="s">
        <v>240</v>
      </c>
      <c r="J6724" t="s">
        <v>44</v>
      </c>
      <c r="N6724" s="6">
        <v>1963</v>
      </c>
      <c r="R6724" s="7">
        <v>51.459719999999997</v>
      </c>
      <c r="S6724" s="7">
        <v>6.73055</v>
      </c>
      <c r="T6724" t="s">
        <v>46</v>
      </c>
      <c r="U6724" t="s">
        <v>38685</v>
      </c>
      <c r="X6724" t="s">
        <v>38460</v>
      </c>
      <c r="Y6724" t="s">
        <v>36708</v>
      </c>
      <c r="Z6724" t="s">
        <v>36742</v>
      </c>
      <c r="AA6724" t="s">
        <v>39134</v>
      </c>
      <c r="AG6724" t="s">
        <v>39131</v>
      </c>
      <c r="AH6724" s="8">
        <v>1279430</v>
      </c>
      <c r="AI6724" t="s">
        <v>39132</v>
      </c>
      <c r="AJ6724" t="s">
        <v>39135</v>
      </c>
    </row>
    <row r="6725" spans="1:36" ht="17.25" hidden="1" customHeight="1" x14ac:dyDescent="0.2">
      <c r="A6725" s="4" t="s">
        <v>39594</v>
      </c>
      <c r="B6725" t="s">
        <v>38390</v>
      </c>
      <c r="C6725" t="s">
        <v>39595</v>
      </c>
      <c r="E6725" t="s">
        <v>40</v>
      </c>
      <c r="F6725" t="s">
        <v>86</v>
      </c>
      <c r="G6725" s="5">
        <v>70</v>
      </c>
      <c r="H6725" t="s">
        <v>42</v>
      </c>
      <c r="I6725" t="s">
        <v>43</v>
      </c>
      <c r="J6725" t="s">
        <v>44</v>
      </c>
      <c r="N6725" s="6">
        <v>1963</v>
      </c>
      <c r="R6725" s="7">
        <v>50.085599999999999</v>
      </c>
      <c r="S6725" s="7">
        <v>8.6279000000000003</v>
      </c>
      <c r="T6725" t="s">
        <v>46</v>
      </c>
      <c r="U6725" t="s">
        <v>39471</v>
      </c>
      <c r="X6725" t="s">
        <v>38468</v>
      </c>
      <c r="Y6725" t="s">
        <v>36708</v>
      </c>
      <c r="Z6725" t="s">
        <v>36742</v>
      </c>
      <c r="AA6725" t="s">
        <v>39596</v>
      </c>
      <c r="AG6725" t="s">
        <v>39597</v>
      </c>
      <c r="AH6725" s="8" t="s">
        <v>39598</v>
      </c>
      <c r="AI6725" t="s">
        <v>39599</v>
      </c>
      <c r="AJ6725" t="s">
        <v>39600</v>
      </c>
    </row>
    <row r="6726" spans="1:36" ht="17.25" hidden="1" customHeight="1" x14ac:dyDescent="0.2">
      <c r="A6726" s="4" t="s">
        <v>19241</v>
      </c>
      <c r="B6726" t="s">
        <v>8398</v>
      </c>
      <c r="C6726" t="s">
        <v>19242</v>
      </c>
      <c r="E6726" t="s">
        <v>58</v>
      </c>
      <c r="F6726" t="s">
        <v>86</v>
      </c>
      <c r="G6726" s="5">
        <v>351</v>
      </c>
      <c r="H6726" t="s">
        <v>42</v>
      </c>
      <c r="I6726" t="s">
        <v>240</v>
      </c>
      <c r="J6726" t="s">
        <v>559</v>
      </c>
      <c r="N6726" s="6">
        <v>1971</v>
      </c>
      <c r="R6726" s="7">
        <v>32.848163</v>
      </c>
      <c r="S6726" s="7">
        <v>-94.547989999999999</v>
      </c>
      <c r="T6726" t="s">
        <v>46</v>
      </c>
      <c r="U6726" t="s">
        <v>19243</v>
      </c>
      <c r="V6726" t="s">
        <v>12403</v>
      </c>
      <c r="X6726" t="s">
        <v>8584</v>
      </c>
      <c r="Y6726" t="s">
        <v>3012</v>
      </c>
      <c r="Z6726" t="s">
        <v>3691</v>
      </c>
      <c r="AA6726" t="s">
        <v>19244</v>
      </c>
      <c r="AB6726" t="s">
        <v>8595</v>
      </c>
      <c r="AG6726" t="s">
        <v>19245</v>
      </c>
      <c r="AH6726" s="24">
        <v>23202</v>
      </c>
      <c r="AI6726" t="s">
        <v>19246</v>
      </c>
      <c r="AJ6726" t="s">
        <v>19249</v>
      </c>
    </row>
    <row r="6727" spans="1:36" ht="17.25" hidden="1" customHeight="1" x14ac:dyDescent="0.2">
      <c r="A6727" s="4" t="s">
        <v>19250</v>
      </c>
      <c r="B6727" t="s">
        <v>8398</v>
      </c>
      <c r="C6727" t="s">
        <v>19251</v>
      </c>
      <c r="E6727" t="s">
        <v>14504</v>
      </c>
      <c r="F6727" t="s">
        <v>86</v>
      </c>
      <c r="G6727" s="5">
        <v>61</v>
      </c>
      <c r="H6727" t="s">
        <v>42</v>
      </c>
      <c r="I6727" t="s">
        <v>65</v>
      </c>
      <c r="J6727" t="s">
        <v>559</v>
      </c>
      <c r="N6727" s="6">
        <v>2010</v>
      </c>
      <c r="R6727" s="7">
        <v>30.0381</v>
      </c>
      <c r="S6727" s="7">
        <v>-96.987499999999997</v>
      </c>
      <c r="T6727" t="s">
        <v>46</v>
      </c>
      <c r="U6727" t="s">
        <v>13716</v>
      </c>
      <c r="V6727" t="s">
        <v>11979</v>
      </c>
      <c r="X6727" t="s">
        <v>8584</v>
      </c>
      <c r="Y6727" t="s">
        <v>3012</v>
      </c>
      <c r="Z6727" t="s">
        <v>3691</v>
      </c>
      <c r="AA6727" t="s">
        <v>19252</v>
      </c>
      <c r="AB6727" t="s">
        <v>14506</v>
      </c>
      <c r="AG6727" t="s">
        <v>19253</v>
      </c>
      <c r="AH6727" s="24">
        <v>35131</v>
      </c>
      <c r="AI6727" t="s">
        <v>19254</v>
      </c>
      <c r="AJ6727" t="s">
        <v>19255</v>
      </c>
    </row>
    <row r="6728" spans="1:36" ht="17.25" hidden="1" customHeight="1" x14ac:dyDescent="0.2">
      <c r="A6728" s="4" t="s">
        <v>19250</v>
      </c>
      <c r="B6728" t="s">
        <v>8398</v>
      </c>
      <c r="C6728" t="s">
        <v>19251</v>
      </c>
      <c r="E6728" t="s">
        <v>14510</v>
      </c>
      <c r="F6728" t="s">
        <v>86</v>
      </c>
      <c r="G6728" s="5">
        <v>61</v>
      </c>
      <c r="H6728" t="s">
        <v>42</v>
      </c>
      <c r="I6728" t="s">
        <v>65</v>
      </c>
      <c r="J6728" t="s">
        <v>559</v>
      </c>
      <c r="N6728" s="6">
        <v>2010</v>
      </c>
      <c r="R6728" s="7">
        <v>30.0381</v>
      </c>
      <c r="S6728" s="7">
        <v>-96.987499999999997</v>
      </c>
      <c r="T6728" t="s">
        <v>46</v>
      </c>
      <c r="U6728" t="s">
        <v>13716</v>
      </c>
      <c r="V6728" t="s">
        <v>11979</v>
      </c>
      <c r="X6728" t="s">
        <v>8584</v>
      </c>
      <c r="Y6728" t="s">
        <v>3012</v>
      </c>
      <c r="Z6728" t="s">
        <v>3691</v>
      </c>
      <c r="AA6728" t="s">
        <v>19252</v>
      </c>
      <c r="AB6728" t="s">
        <v>14511</v>
      </c>
      <c r="AG6728" t="s">
        <v>19253</v>
      </c>
      <c r="AH6728" s="24">
        <v>36976</v>
      </c>
      <c r="AI6728" t="s">
        <v>19254</v>
      </c>
      <c r="AJ6728" t="s">
        <v>19256</v>
      </c>
    </row>
    <row r="6729" spans="1:36" ht="17.25" hidden="1" customHeight="1" x14ac:dyDescent="0.2">
      <c r="A6729" s="4" t="s">
        <v>19250</v>
      </c>
      <c r="B6729" t="s">
        <v>8398</v>
      </c>
      <c r="C6729" t="s">
        <v>19251</v>
      </c>
      <c r="E6729" t="s">
        <v>14513</v>
      </c>
      <c r="F6729" t="s">
        <v>86</v>
      </c>
      <c r="G6729" s="5">
        <v>61</v>
      </c>
      <c r="H6729" t="s">
        <v>42</v>
      </c>
      <c r="I6729" t="s">
        <v>65</v>
      </c>
      <c r="J6729" t="s">
        <v>559</v>
      </c>
      <c r="N6729" s="6">
        <v>2010</v>
      </c>
      <c r="R6729" s="7">
        <v>30.0381</v>
      </c>
      <c r="S6729" s="7">
        <v>-96.987499999999997</v>
      </c>
      <c r="T6729" t="s">
        <v>46</v>
      </c>
      <c r="U6729" t="s">
        <v>13716</v>
      </c>
      <c r="V6729" t="s">
        <v>11979</v>
      </c>
      <c r="X6729" t="s">
        <v>8584</v>
      </c>
      <c r="Y6729" t="s">
        <v>3012</v>
      </c>
      <c r="Z6729" t="s">
        <v>3691</v>
      </c>
      <c r="AA6729" t="s">
        <v>19252</v>
      </c>
      <c r="AB6729" t="s">
        <v>14514</v>
      </c>
      <c r="AG6729" t="s">
        <v>19253</v>
      </c>
      <c r="AH6729" s="6">
        <v>36977</v>
      </c>
      <c r="AI6729" t="s">
        <v>19254</v>
      </c>
      <c r="AJ6729" t="s">
        <v>19257</v>
      </c>
    </row>
    <row r="6730" spans="1:36" ht="17.25" hidden="1" customHeight="1" x14ac:dyDescent="0.2">
      <c r="A6730" s="4" t="s">
        <v>19250</v>
      </c>
      <c r="B6730" t="s">
        <v>8398</v>
      </c>
      <c r="C6730" t="s">
        <v>19251</v>
      </c>
      <c r="E6730" t="s">
        <v>14516</v>
      </c>
      <c r="F6730" t="s">
        <v>86</v>
      </c>
      <c r="G6730" s="5">
        <v>61</v>
      </c>
      <c r="H6730" t="s">
        <v>42</v>
      </c>
      <c r="I6730" t="s">
        <v>65</v>
      </c>
      <c r="J6730" t="s">
        <v>559</v>
      </c>
      <c r="N6730" s="24">
        <v>2010</v>
      </c>
      <c r="R6730" s="7">
        <v>30.0381</v>
      </c>
      <c r="S6730" s="7">
        <v>-96.987499999999997</v>
      </c>
      <c r="T6730" t="s">
        <v>46</v>
      </c>
      <c r="U6730" t="s">
        <v>13716</v>
      </c>
      <c r="V6730" t="s">
        <v>11979</v>
      </c>
      <c r="X6730" t="s">
        <v>8584</v>
      </c>
      <c r="Y6730" t="s">
        <v>3012</v>
      </c>
      <c r="Z6730" t="s">
        <v>3691</v>
      </c>
      <c r="AA6730" t="s">
        <v>19252</v>
      </c>
      <c r="AB6730" t="s">
        <v>14517</v>
      </c>
      <c r="AG6730" t="s">
        <v>19253</v>
      </c>
      <c r="AH6730" s="24">
        <v>36978</v>
      </c>
      <c r="AI6730" t="s">
        <v>19254</v>
      </c>
      <c r="AJ6730" t="s">
        <v>19258</v>
      </c>
    </row>
    <row r="6731" spans="1:36" ht="17.25" hidden="1" customHeight="1" x14ac:dyDescent="0.2">
      <c r="A6731" s="4" t="s">
        <v>19259</v>
      </c>
      <c r="B6731" t="s">
        <v>8398</v>
      </c>
      <c r="C6731" t="s">
        <v>19260</v>
      </c>
      <c r="E6731" t="s">
        <v>565</v>
      </c>
      <c r="F6731" t="s">
        <v>86</v>
      </c>
      <c r="G6731" s="5">
        <v>822</v>
      </c>
      <c r="H6731" t="s">
        <v>42</v>
      </c>
      <c r="I6731" t="s">
        <v>43</v>
      </c>
      <c r="J6731" t="s">
        <v>559</v>
      </c>
      <c r="N6731" s="27">
        <v>2004</v>
      </c>
      <c r="R6731" s="7">
        <v>33.058300000000003</v>
      </c>
      <c r="S6731" s="7">
        <v>-97.910300000000007</v>
      </c>
      <c r="T6731" t="s">
        <v>46</v>
      </c>
      <c r="U6731" t="s">
        <v>19261</v>
      </c>
      <c r="V6731" t="s">
        <v>13763</v>
      </c>
      <c r="X6731" t="s">
        <v>8584</v>
      </c>
      <c r="Y6731" t="s">
        <v>3012</v>
      </c>
      <c r="Z6731" t="s">
        <v>3691</v>
      </c>
      <c r="AA6731" t="s">
        <v>19262</v>
      </c>
      <c r="AB6731" t="s">
        <v>12657</v>
      </c>
      <c r="AG6731" t="s">
        <v>19263</v>
      </c>
      <c r="AH6731" s="27" t="s">
        <v>19264</v>
      </c>
      <c r="AI6731" t="s">
        <v>19265</v>
      </c>
      <c r="AJ6731" t="s">
        <v>19266</v>
      </c>
    </row>
    <row r="6732" spans="1:36" ht="17.25" hidden="1" customHeight="1" x14ac:dyDescent="0.2">
      <c r="A6732" s="4" t="s">
        <v>19267</v>
      </c>
      <c r="B6732" t="s">
        <v>8398</v>
      </c>
      <c r="C6732" t="s">
        <v>19268</v>
      </c>
      <c r="E6732" t="s">
        <v>19269</v>
      </c>
      <c r="F6732" t="s">
        <v>86</v>
      </c>
      <c r="G6732" s="5">
        <v>57</v>
      </c>
      <c r="H6732" t="s">
        <v>42</v>
      </c>
      <c r="I6732" t="s">
        <v>65</v>
      </c>
      <c r="J6732" t="s">
        <v>559</v>
      </c>
      <c r="N6732" s="6">
        <v>2001</v>
      </c>
      <c r="R6732" s="7">
        <v>36.664400000000001</v>
      </c>
      <c r="S6732" s="7">
        <v>-82.104399999999998</v>
      </c>
      <c r="T6732" t="s">
        <v>46</v>
      </c>
      <c r="U6732" t="s">
        <v>10606</v>
      </c>
      <c r="V6732" t="s">
        <v>8446</v>
      </c>
      <c r="X6732" t="s">
        <v>9266</v>
      </c>
      <c r="Y6732" t="s">
        <v>3012</v>
      </c>
      <c r="Z6732" t="s">
        <v>3691</v>
      </c>
      <c r="AA6732" t="s">
        <v>19270</v>
      </c>
      <c r="AB6732" t="s">
        <v>19271</v>
      </c>
      <c r="AG6732" t="s">
        <v>19272</v>
      </c>
      <c r="AH6732" s="6">
        <v>25504</v>
      </c>
      <c r="AI6732" t="s">
        <v>19273</v>
      </c>
      <c r="AJ6732" t="s">
        <v>19274</v>
      </c>
    </row>
    <row r="6733" spans="1:36" ht="17.25" hidden="1" customHeight="1" x14ac:dyDescent="0.2">
      <c r="A6733" s="4" t="s">
        <v>19267</v>
      </c>
      <c r="B6733" t="s">
        <v>8398</v>
      </c>
      <c r="C6733" t="s">
        <v>19268</v>
      </c>
      <c r="E6733" t="s">
        <v>19275</v>
      </c>
      <c r="F6733" t="s">
        <v>86</v>
      </c>
      <c r="G6733" s="5">
        <v>57</v>
      </c>
      <c r="H6733" t="s">
        <v>42</v>
      </c>
      <c r="I6733" t="s">
        <v>65</v>
      </c>
      <c r="J6733" t="s">
        <v>559</v>
      </c>
      <c r="N6733" s="6">
        <v>2001</v>
      </c>
      <c r="R6733" s="7">
        <v>36.664400000000001</v>
      </c>
      <c r="S6733" s="7">
        <v>-82.104399999999998</v>
      </c>
      <c r="T6733" t="s">
        <v>46</v>
      </c>
      <c r="U6733" t="s">
        <v>10606</v>
      </c>
      <c r="V6733" t="s">
        <v>8446</v>
      </c>
      <c r="X6733" t="s">
        <v>9266</v>
      </c>
      <c r="Y6733" t="s">
        <v>3012</v>
      </c>
      <c r="Z6733" t="s">
        <v>3691</v>
      </c>
      <c r="AA6733" t="s">
        <v>19270</v>
      </c>
      <c r="AB6733" t="s">
        <v>19276</v>
      </c>
      <c r="AG6733" t="s">
        <v>19272</v>
      </c>
      <c r="AH6733" s="6">
        <v>25505</v>
      </c>
      <c r="AI6733" t="s">
        <v>19273</v>
      </c>
      <c r="AJ6733" t="s">
        <v>19277</v>
      </c>
    </row>
    <row r="6734" spans="1:36" ht="17.25" hidden="1" customHeight="1" x14ac:dyDescent="0.2">
      <c r="A6734" s="4" t="s">
        <v>19267</v>
      </c>
      <c r="B6734" t="s">
        <v>8398</v>
      </c>
      <c r="C6734" t="s">
        <v>19268</v>
      </c>
      <c r="E6734" t="s">
        <v>19278</v>
      </c>
      <c r="F6734" t="s">
        <v>86</v>
      </c>
      <c r="G6734" s="5">
        <v>57</v>
      </c>
      <c r="H6734" t="s">
        <v>42</v>
      </c>
      <c r="I6734" t="s">
        <v>65</v>
      </c>
      <c r="J6734" t="s">
        <v>559</v>
      </c>
      <c r="N6734" s="6">
        <v>2001</v>
      </c>
      <c r="R6734" s="7">
        <v>36.664400000000001</v>
      </c>
      <c r="S6734" s="7">
        <v>-82.104399999999998</v>
      </c>
      <c r="T6734" t="s">
        <v>46</v>
      </c>
      <c r="U6734" t="s">
        <v>10606</v>
      </c>
      <c r="V6734" t="s">
        <v>8446</v>
      </c>
      <c r="X6734" t="s">
        <v>9266</v>
      </c>
      <c r="Y6734" t="s">
        <v>3012</v>
      </c>
      <c r="Z6734" t="s">
        <v>3691</v>
      </c>
      <c r="AA6734" t="s">
        <v>19270</v>
      </c>
      <c r="AB6734" t="s">
        <v>19279</v>
      </c>
      <c r="AG6734" t="s">
        <v>19272</v>
      </c>
      <c r="AH6734" s="6">
        <v>25506</v>
      </c>
      <c r="AI6734" t="s">
        <v>19273</v>
      </c>
      <c r="AJ6734" t="s">
        <v>19280</v>
      </c>
    </row>
    <row r="6735" spans="1:36" ht="17.25" hidden="1" customHeight="1" x14ac:dyDescent="0.2">
      <c r="A6735" s="4" t="s">
        <v>19267</v>
      </c>
      <c r="B6735" t="s">
        <v>8398</v>
      </c>
      <c r="C6735" t="s">
        <v>19268</v>
      </c>
      <c r="E6735" t="s">
        <v>19281</v>
      </c>
      <c r="F6735" t="s">
        <v>86</v>
      </c>
      <c r="G6735" s="5">
        <v>57</v>
      </c>
      <c r="H6735" t="s">
        <v>42</v>
      </c>
      <c r="I6735" t="s">
        <v>65</v>
      </c>
      <c r="J6735" t="s">
        <v>559</v>
      </c>
      <c r="N6735" s="24">
        <v>2001</v>
      </c>
      <c r="R6735" s="7">
        <v>36.664400000000001</v>
      </c>
      <c r="S6735" s="7">
        <v>-82.104399999999998</v>
      </c>
      <c r="T6735" t="s">
        <v>46</v>
      </c>
      <c r="U6735" t="s">
        <v>10606</v>
      </c>
      <c r="V6735" t="s">
        <v>8446</v>
      </c>
      <c r="X6735" t="s">
        <v>9266</v>
      </c>
      <c r="Y6735" t="s">
        <v>3012</v>
      </c>
      <c r="Z6735" t="s">
        <v>3691</v>
      </c>
      <c r="AA6735" t="s">
        <v>19270</v>
      </c>
      <c r="AB6735" t="s">
        <v>19282</v>
      </c>
      <c r="AG6735" t="s">
        <v>19272</v>
      </c>
      <c r="AH6735" s="24">
        <v>25507</v>
      </c>
      <c r="AI6735" t="s">
        <v>19273</v>
      </c>
      <c r="AJ6735" t="s">
        <v>19283</v>
      </c>
    </row>
    <row r="6736" spans="1:36" ht="17.25" hidden="1" customHeight="1" x14ac:dyDescent="0.2">
      <c r="A6736" s="4" t="s">
        <v>19267</v>
      </c>
      <c r="B6736" t="s">
        <v>8398</v>
      </c>
      <c r="C6736" t="s">
        <v>19268</v>
      </c>
      <c r="E6736" t="s">
        <v>19284</v>
      </c>
      <c r="F6736" t="s">
        <v>86</v>
      </c>
      <c r="G6736" s="5">
        <v>57</v>
      </c>
      <c r="H6736" t="s">
        <v>42</v>
      </c>
      <c r="I6736" t="s">
        <v>65</v>
      </c>
      <c r="J6736" t="s">
        <v>559</v>
      </c>
      <c r="N6736" s="6">
        <v>2001</v>
      </c>
      <c r="R6736" s="7">
        <v>36.664400000000001</v>
      </c>
      <c r="S6736" s="7">
        <v>-82.104399999999998</v>
      </c>
      <c r="T6736" t="s">
        <v>46</v>
      </c>
      <c r="U6736" t="s">
        <v>10606</v>
      </c>
      <c r="V6736" t="s">
        <v>8446</v>
      </c>
      <c r="X6736" t="s">
        <v>9266</v>
      </c>
      <c r="Y6736" t="s">
        <v>3012</v>
      </c>
      <c r="Z6736" t="s">
        <v>3691</v>
      </c>
      <c r="AA6736" t="s">
        <v>19270</v>
      </c>
      <c r="AB6736" t="s">
        <v>19285</v>
      </c>
      <c r="AG6736" t="s">
        <v>19272</v>
      </c>
      <c r="AH6736" s="6">
        <v>25508</v>
      </c>
      <c r="AI6736" t="s">
        <v>19273</v>
      </c>
      <c r="AJ6736" t="s">
        <v>19286</v>
      </c>
    </row>
    <row r="6737" spans="1:36" ht="17.25" hidden="1" customHeight="1" x14ac:dyDescent="0.2">
      <c r="A6737" s="4" t="s">
        <v>19287</v>
      </c>
      <c r="B6737" t="s">
        <v>8398</v>
      </c>
      <c r="C6737" t="s">
        <v>19288</v>
      </c>
      <c r="E6737" t="s">
        <v>10670</v>
      </c>
      <c r="F6737" t="s">
        <v>86</v>
      </c>
      <c r="G6737" s="5">
        <v>788</v>
      </c>
      <c r="H6737" t="s">
        <v>42</v>
      </c>
      <c r="I6737" t="s">
        <v>43</v>
      </c>
      <c r="J6737" t="s">
        <v>559</v>
      </c>
      <c r="N6737" s="8">
        <v>2003</v>
      </c>
      <c r="R6737" s="7">
        <v>32.334220000000002</v>
      </c>
      <c r="S6737" s="7">
        <v>-97.73169</v>
      </c>
      <c r="T6737" t="s">
        <v>46</v>
      </c>
      <c r="U6737" t="s">
        <v>11126</v>
      </c>
      <c r="V6737" t="s">
        <v>11127</v>
      </c>
      <c r="X6737" t="s">
        <v>8584</v>
      </c>
      <c r="Y6737" t="s">
        <v>3012</v>
      </c>
      <c r="Z6737" t="s">
        <v>3691</v>
      </c>
      <c r="AA6737" t="s">
        <v>19289</v>
      </c>
      <c r="AB6737" t="s">
        <v>14360</v>
      </c>
      <c r="AG6737" t="s">
        <v>19290</v>
      </c>
      <c r="AH6737" s="8" t="s">
        <v>19291</v>
      </c>
      <c r="AI6737" t="s">
        <v>19292</v>
      </c>
      <c r="AJ6737" t="s">
        <v>19293</v>
      </c>
    </row>
    <row r="6738" spans="1:36" ht="17.25" hidden="1" customHeight="1" x14ac:dyDescent="0.2">
      <c r="A6738" s="4" t="s">
        <v>19311</v>
      </c>
      <c r="B6738" t="s">
        <v>8398</v>
      </c>
      <c r="C6738" t="s">
        <v>19312</v>
      </c>
      <c r="E6738" t="s">
        <v>565</v>
      </c>
      <c r="F6738" t="s">
        <v>86</v>
      </c>
      <c r="G6738" s="5">
        <v>98</v>
      </c>
      <c r="H6738" t="s">
        <v>42</v>
      </c>
      <c r="I6738" t="s">
        <v>43</v>
      </c>
      <c r="J6738" t="s">
        <v>559</v>
      </c>
      <c r="N6738" s="27">
        <v>2003</v>
      </c>
      <c r="R6738" s="7">
        <v>37.652602000000002</v>
      </c>
      <c r="S6738" s="7">
        <v>-121.0204</v>
      </c>
      <c r="T6738" t="s">
        <v>46</v>
      </c>
      <c r="U6738" t="s">
        <v>8687</v>
      </c>
      <c r="V6738" t="s">
        <v>8688</v>
      </c>
      <c r="X6738" t="s">
        <v>8572</v>
      </c>
      <c r="Y6738" t="s">
        <v>3012</v>
      </c>
      <c r="Z6738" t="s">
        <v>3691</v>
      </c>
      <c r="AA6738" t="s">
        <v>19313</v>
      </c>
      <c r="AB6738" t="s">
        <v>13510</v>
      </c>
      <c r="AG6738" t="s">
        <v>19314</v>
      </c>
      <c r="AH6738" s="8" t="s">
        <v>19315</v>
      </c>
      <c r="AI6738" t="s">
        <v>19316</v>
      </c>
      <c r="AJ6738" t="s">
        <v>19317</v>
      </c>
    </row>
    <row r="6739" spans="1:36" ht="17.25" hidden="1" customHeight="1" x14ac:dyDescent="0.2">
      <c r="A6739" s="4" t="s">
        <v>19311</v>
      </c>
      <c r="B6739" t="s">
        <v>8398</v>
      </c>
      <c r="C6739" t="s">
        <v>19312</v>
      </c>
      <c r="E6739" t="s">
        <v>15217</v>
      </c>
      <c r="F6739" t="s">
        <v>64</v>
      </c>
      <c r="G6739" s="5">
        <v>50</v>
      </c>
      <c r="H6739" t="s">
        <v>42</v>
      </c>
      <c r="I6739" t="s">
        <v>65</v>
      </c>
      <c r="J6739" t="s">
        <v>559</v>
      </c>
      <c r="N6739" s="6">
        <v>1993</v>
      </c>
      <c r="R6739" s="7">
        <v>37.652602000000002</v>
      </c>
      <c r="S6739" s="7">
        <v>-121.0204</v>
      </c>
      <c r="T6739" t="s">
        <v>46</v>
      </c>
      <c r="U6739" t="s">
        <v>8687</v>
      </c>
      <c r="V6739" t="s">
        <v>8688</v>
      </c>
      <c r="X6739" t="s">
        <v>8572</v>
      </c>
      <c r="Y6739" t="s">
        <v>3012</v>
      </c>
      <c r="Z6739" t="s">
        <v>3691</v>
      </c>
      <c r="AA6739" t="s">
        <v>19313</v>
      </c>
      <c r="AB6739" t="s">
        <v>15219</v>
      </c>
      <c r="AG6739" t="s">
        <v>19314</v>
      </c>
      <c r="AH6739" s="24">
        <v>23476</v>
      </c>
      <c r="AI6739" t="s">
        <v>19316</v>
      </c>
      <c r="AJ6739" t="s">
        <v>19318</v>
      </c>
    </row>
    <row r="6740" spans="1:36" ht="17.25" hidden="1" customHeight="1" x14ac:dyDescent="0.2">
      <c r="A6740" s="4" t="s">
        <v>19319</v>
      </c>
      <c r="B6740" t="s">
        <v>8398</v>
      </c>
      <c r="C6740" t="s">
        <v>19320</v>
      </c>
      <c r="E6740" t="s">
        <v>696</v>
      </c>
      <c r="F6740" t="s">
        <v>64</v>
      </c>
      <c r="G6740" s="5">
        <v>95</v>
      </c>
      <c r="H6740" t="s">
        <v>42</v>
      </c>
      <c r="I6740" t="s">
        <v>65</v>
      </c>
      <c r="J6740" t="s">
        <v>559</v>
      </c>
      <c r="N6740" s="6">
        <v>1993</v>
      </c>
      <c r="R6740" s="7">
        <v>39.449199999999998</v>
      </c>
      <c r="S6740" s="7">
        <v>-84.461100000000002</v>
      </c>
      <c r="T6740" t="s">
        <v>46</v>
      </c>
      <c r="U6740" t="s">
        <v>14803</v>
      </c>
      <c r="V6740" t="s">
        <v>11323</v>
      </c>
      <c r="X6740" t="s">
        <v>9940</v>
      </c>
      <c r="Y6740" t="s">
        <v>3012</v>
      </c>
      <c r="Z6740" t="s">
        <v>3691</v>
      </c>
      <c r="AA6740" t="s">
        <v>19321</v>
      </c>
      <c r="AB6740" t="s">
        <v>8914</v>
      </c>
      <c r="AG6740" t="s">
        <v>19322</v>
      </c>
      <c r="AH6740" s="24">
        <v>23481</v>
      </c>
      <c r="AI6740" t="s">
        <v>19323</v>
      </c>
      <c r="AJ6740" t="s">
        <v>19324</v>
      </c>
    </row>
    <row r="6741" spans="1:36" ht="17.25" hidden="1" customHeight="1" x14ac:dyDescent="0.2">
      <c r="A6741" s="4" t="s">
        <v>19319</v>
      </c>
      <c r="B6741" t="s">
        <v>8398</v>
      </c>
      <c r="C6741" t="s">
        <v>19320</v>
      </c>
      <c r="E6741" t="s">
        <v>703</v>
      </c>
      <c r="F6741" t="s">
        <v>64</v>
      </c>
      <c r="G6741" s="5">
        <v>95</v>
      </c>
      <c r="H6741" t="s">
        <v>42</v>
      </c>
      <c r="I6741" t="s">
        <v>65</v>
      </c>
      <c r="J6741" t="s">
        <v>559</v>
      </c>
      <c r="N6741" s="6">
        <v>1992</v>
      </c>
      <c r="R6741" s="7">
        <v>39.449199999999998</v>
      </c>
      <c r="S6741" s="7">
        <v>-84.461100000000002</v>
      </c>
      <c r="T6741" t="s">
        <v>46</v>
      </c>
      <c r="U6741" t="s">
        <v>14803</v>
      </c>
      <c r="V6741" t="s">
        <v>11323</v>
      </c>
      <c r="X6741" t="s">
        <v>9940</v>
      </c>
      <c r="Y6741" t="s">
        <v>3012</v>
      </c>
      <c r="Z6741" t="s">
        <v>3691</v>
      </c>
      <c r="AA6741" t="s">
        <v>19321</v>
      </c>
      <c r="AB6741" t="s">
        <v>8916</v>
      </c>
      <c r="AG6741" t="s">
        <v>19322</v>
      </c>
      <c r="AH6741" s="24">
        <v>23482</v>
      </c>
      <c r="AI6741" t="s">
        <v>19323</v>
      </c>
      <c r="AJ6741" t="s">
        <v>19325</v>
      </c>
    </row>
    <row r="6742" spans="1:36" ht="17.25" hidden="1" customHeight="1" x14ac:dyDescent="0.2">
      <c r="A6742" s="4" t="s">
        <v>19319</v>
      </c>
      <c r="B6742" t="s">
        <v>8398</v>
      </c>
      <c r="C6742" t="s">
        <v>19320</v>
      </c>
      <c r="E6742" t="s">
        <v>738</v>
      </c>
      <c r="F6742" t="s">
        <v>64</v>
      </c>
      <c r="G6742" s="5">
        <v>95</v>
      </c>
      <c r="H6742" t="s">
        <v>42</v>
      </c>
      <c r="I6742" t="s">
        <v>65</v>
      </c>
      <c r="J6742" t="s">
        <v>559</v>
      </c>
      <c r="N6742" s="6">
        <v>1992</v>
      </c>
      <c r="R6742" s="7">
        <v>39.449199999999998</v>
      </c>
      <c r="S6742" s="7">
        <v>-84.461100000000002</v>
      </c>
      <c r="T6742" t="s">
        <v>46</v>
      </c>
      <c r="U6742" t="s">
        <v>14803</v>
      </c>
      <c r="V6742" t="s">
        <v>11323</v>
      </c>
      <c r="X6742" t="s">
        <v>9940</v>
      </c>
      <c r="Y6742" t="s">
        <v>3012</v>
      </c>
      <c r="Z6742" t="s">
        <v>3691</v>
      </c>
      <c r="AA6742" t="s">
        <v>19321</v>
      </c>
      <c r="AB6742" t="s">
        <v>8803</v>
      </c>
      <c r="AG6742" t="s">
        <v>19322</v>
      </c>
      <c r="AH6742" s="24">
        <v>23483</v>
      </c>
      <c r="AI6742" t="s">
        <v>19323</v>
      </c>
      <c r="AJ6742" t="s">
        <v>19326</v>
      </c>
    </row>
    <row r="6743" spans="1:36" ht="17.25" hidden="1" customHeight="1" x14ac:dyDescent="0.2">
      <c r="A6743" s="4" t="s">
        <v>19319</v>
      </c>
      <c r="B6743" t="s">
        <v>8398</v>
      </c>
      <c r="C6743" t="s">
        <v>19320</v>
      </c>
      <c r="E6743" t="s">
        <v>740</v>
      </c>
      <c r="F6743" t="s">
        <v>64</v>
      </c>
      <c r="G6743" s="5">
        <v>95</v>
      </c>
      <c r="H6743" t="s">
        <v>42</v>
      </c>
      <c r="I6743" t="s">
        <v>65</v>
      </c>
      <c r="J6743" t="s">
        <v>559</v>
      </c>
      <c r="N6743" s="6">
        <v>1992</v>
      </c>
      <c r="R6743" s="7">
        <v>39.449199999999998</v>
      </c>
      <c r="S6743" s="7">
        <v>-84.461100000000002</v>
      </c>
      <c r="T6743" t="s">
        <v>46</v>
      </c>
      <c r="U6743" t="s">
        <v>14803</v>
      </c>
      <c r="V6743" t="s">
        <v>11323</v>
      </c>
      <c r="X6743" t="s">
        <v>9940</v>
      </c>
      <c r="Y6743" t="s">
        <v>3012</v>
      </c>
      <c r="Z6743" t="s">
        <v>3691</v>
      </c>
      <c r="AA6743" t="s">
        <v>19321</v>
      </c>
      <c r="AB6743" t="s">
        <v>8807</v>
      </c>
      <c r="AG6743" t="s">
        <v>19322</v>
      </c>
      <c r="AH6743" s="24">
        <v>23484</v>
      </c>
      <c r="AI6743" t="s">
        <v>19323</v>
      </c>
      <c r="AJ6743" t="s">
        <v>19327</v>
      </c>
    </row>
    <row r="6744" spans="1:36" ht="17.25" hidden="1" customHeight="1" x14ac:dyDescent="0.2">
      <c r="A6744" s="4" t="s">
        <v>19319</v>
      </c>
      <c r="B6744" t="s">
        <v>8398</v>
      </c>
      <c r="C6744" t="s">
        <v>19320</v>
      </c>
      <c r="E6744" t="s">
        <v>1492</v>
      </c>
      <c r="F6744" t="s">
        <v>64</v>
      </c>
      <c r="G6744" s="5">
        <v>95</v>
      </c>
      <c r="H6744" t="s">
        <v>42</v>
      </c>
      <c r="I6744" t="s">
        <v>65</v>
      </c>
      <c r="J6744" t="s">
        <v>559</v>
      </c>
      <c r="N6744" s="6">
        <v>1992</v>
      </c>
      <c r="R6744" s="7">
        <v>39.449199999999998</v>
      </c>
      <c r="S6744" s="7">
        <v>-84.461100000000002</v>
      </c>
      <c r="T6744" t="s">
        <v>46</v>
      </c>
      <c r="U6744" t="s">
        <v>14803</v>
      </c>
      <c r="V6744" t="s">
        <v>11323</v>
      </c>
      <c r="X6744" t="s">
        <v>9940</v>
      </c>
      <c r="Y6744" t="s">
        <v>3012</v>
      </c>
      <c r="Z6744" t="s">
        <v>3691</v>
      </c>
      <c r="AA6744" t="s">
        <v>19321</v>
      </c>
      <c r="AB6744" t="s">
        <v>9002</v>
      </c>
      <c r="AG6744" t="s">
        <v>19322</v>
      </c>
      <c r="AH6744" s="24">
        <v>23485</v>
      </c>
      <c r="AI6744" t="s">
        <v>19323</v>
      </c>
      <c r="AJ6744" t="s">
        <v>19328</v>
      </c>
    </row>
    <row r="6745" spans="1:36" ht="17.25" hidden="1" customHeight="1" x14ac:dyDescent="0.2">
      <c r="A6745" s="4" t="s">
        <v>19319</v>
      </c>
      <c r="B6745" t="s">
        <v>8398</v>
      </c>
      <c r="C6745" t="s">
        <v>19320</v>
      </c>
      <c r="E6745" t="s">
        <v>1494</v>
      </c>
      <c r="F6745" t="s">
        <v>64</v>
      </c>
      <c r="G6745" s="5">
        <v>95</v>
      </c>
      <c r="H6745" t="s">
        <v>42</v>
      </c>
      <c r="I6745" t="s">
        <v>65</v>
      </c>
      <c r="J6745" t="s">
        <v>559</v>
      </c>
      <c r="N6745" s="6">
        <v>1992</v>
      </c>
      <c r="R6745" s="7">
        <v>39.449199999999998</v>
      </c>
      <c r="S6745" s="7">
        <v>-84.461100000000002</v>
      </c>
      <c r="T6745" t="s">
        <v>46</v>
      </c>
      <c r="U6745" t="s">
        <v>14803</v>
      </c>
      <c r="V6745" t="s">
        <v>11323</v>
      </c>
      <c r="X6745" t="s">
        <v>9940</v>
      </c>
      <c r="Y6745" t="s">
        <v>3012</v>
      </c>
      <c r="Z6745" t="s">
        <v>3691</v>
      </c>
      <c r="AA6745" t="s">
        <v>19321</v>
      </c>
      <c r="AB6745" t="s">
        <v>9004</v>
      </c>
      <c r="AG6745" t="s">
        <v>19322</v>
      </c>
      <c r="AH6745" s="24">
        <v>23486</v>
      </c>
      <c r="AI6745" t="s">
        <v>19323</v>
      </c>
      <c r="AJ6745" t="s">
        <v>19329</v>
      </c>
    </row>
    <row r="6746" spans="1:36" ht="17.25" hidden="1" customHeight="1" x14ac:dyDescent="0.2">
      <c r="A6746" s="4" t="s">
        <v>19330</v>
      </c>
      <c r="B6746" t="s">
        <v>8398</v>
      </c>
      <c r="C6746" t="s">
        <v>19331</v>
      </c>
      <c r="E6746" t="s">
        <v>40</v>
      </c>
      <c r="F6746" t="s">
        <v>86</v>
      </c>
      <c r="G6746" s="5">
        <v>61</v>
      </c>
      <c r="H6746" t="s">
        <v>42</v>
      </c>
      <c r="I6746" t="s">
        <v>65</v>
      </c>
      <c r="J6746" t="s">
        <v>559</v>
      </c>
      <c r="N6746" s="6">
        <v>2000</v>
      </c>
      <c r="R6746" s="7">
        <v>39.070799999999998</v>
      </c>
      <c r="S6746" s="7">
        <v>-87.012799999999999</v>
      </c>
      <c r="T6746" t="s">
        <v>46</v>
      </c>
      <c r="U6746" t="s">
        <v>19332</v>
      </c>
      <c r="V6746" t="s">
        <v>8964</v>
      </c>
      <c r="X6746" t="s">
        <v>8422</v>
      </c>
      <c r="Y6746" t="s">
        <v>3012</v>
      </c>
      <c r="Z6746" t="s">
        <v>3691</v>
      </c>
      <c r="AA6746" t="s">
        <v>19333</v>
      </c>
      <c r="AB6746" t="s">
        <v>8690</v>
      </c>
      <c r="AG6746" t="s">
        <v>19334</v>
      </c>
      <c r="AH6746" s="24">
        <v>25267</v>
      </c>
      <c r="AI6746" t="s">
        <v>19335</v>
      </c>
      <c r="AJ6746" t="s">
        <v>19336</v>
      </c>
    </row>
    <row r="6747" spans="1:36" ht="17.25" hidden="1" customHeight="1" x14ac:dyDescent="0.2">
      <c r="A6747" s="4" t="s">
        <v>19330</v>
      </c>
      <c r="B6747" t="s">
        <v>8398</v>
      </c>
      <c r="C6747" t="s">
        <v>19331</v>
      </c>
      <c r="E6747" t="s">
        <v>56</v>
      </c>
      <c r="F6747" t="s">
        <v>86</v>
      </c>
      <c r="G6747" s="5">
        <v>61</v>
      </c>
      <c r="H6747" t="s">
        <v>42</v>
      </c>
      <c r="I6747" t="s">
        <v>65</v>
      </c>
      <c r="J6747" t="s">
        <v>559</v>
      </c>
      <c r="N6747" s="6">
        <v>2000</v>
      </c>
      <c r="R6747" s="7">
        <v>39.070799999999998</v>
      </c>
      <c r="S6747" s="7">
        <v>-87.012799999999999</v>
      </c>
      <c r="T6747" t="s">
        <v>46</v>
      </c>
      <c r="U6747" t="s">
        <v>19332</v>
      </c>
      <c r="V6747" t="s">
        <v>8964</v>
      </c>
      <c r="X6747" t="s">
        <v>8422</v>
      </c>
      <c r="Y6747" t="s">
        <v>3012</v>
      </c>
      <c r="Z6747" t="s">
        <v>3691</v>
      </c>
      <c r="AA6747" t="s">
        <v>19333</v>
      </c>
      <c r="AB6747" t="s">
        <v>8503</v>
      </c>
      <c r="AG6747" t="s">
        <v>19334</v>
      </c>
      <c r="AH6747" s="24">
        <v>25738</v>
      </c>
      <c r="AI6747" t="s">
        <v>19335</v>
      </c>
      <c r="AJ6747" t="s">
        <v>19337</v>
      </c>
    </row>
    <row r="6748" spans="1:36" ht="17.25" hidden="1" customHeight="1" x14ac:dyDescent="0.2">
      <c r="A6748" s="4" t="s">
        <v>19330</v>
      </c>
      <c r="B6748" t="s">
        <v>8398</v>
      </c>
      <c r="C6748" t="s">
        <v>19331</v>
      </c>
      <c r="E6748" t="s">
        <v>58</v>
      </c>
      <c r="F6748" t="s">
        <v>86</v>
      </c>
      <c r="G6748" s="5">
        <v>61</v>
      </c>
      <c r="H6748" t="s">
        <v>42</v>
      </c>
      <c r="I6748" t="s">
        <v>65</v>
      </c>
      <c r="J6748" t="s">
        <v>559</v>
      </c>
      <c r="N6748" s="6">
        <v>2000</v>
      </c>
      <c r="R6748" s="7">
        <v>39.070799999999998</v>
      </c>
      <c r="S6748" s="7">
        <v>-87.012799999999999</v>
      </c>
      <c r="T6748" t="s">
        <v>46</v>
      </c>
      <c r="U6748" t="s">
        <v>19332</v>
      </c>
      <c r="V6748" t="s">
        <v>8964</v>
      </c>
      <c r="X6748" t="s">
        <v>8422</v>
      </c>
      <c r="Y6748" t="s">
        <v>3012</v>
      </c>
      <c r="Z6748" t="s">
        <v>3691</v>
      </c>
      <c r="AA6748" t="s">
        <v>19333</v>
      </c>
      <c r="AB6748" t="s">
        <v>8595</v>
      </c>
      <c r="AG6748" t="s">
        <v>19334</v>
      </c>
      <c r="AH6748" s="24">
        <v>25739</v>
      </c>
      <c r="AI6748" t="s">
        <v>19335</v>
      </c>
      <c r="AJ6748" t="s">
        <v>19338</v>
      </c>
    </row>
    <row r="6749" spans="1:36" ht="17.25" hidden="1" customHeight="1" x14ac:dyDescent="0.2">
      <c r="A6749" s="4" t="s">
        <v>19330</v>
      </c>
      <c r="B6749" t="s">
        <v>8398</v>
      </c>
      <c r="C6749" t="s">
        <v>19331</v>
      </c>
      <c r="E6749" t="s">
        <v>191</v>
      </c>
      <c r="F6749" t="s">
        <v>86</v>
      </c>
      <c r="G6749" s="5">
        <v>61</v>
      </c>
      <c r="H6749" t="s">
        <v>42</v>
      </c>
      <c r="I6749" t="s">
        <v>65</v>
      </c>
      <c r="J6749" t="s">
        <v>559</v>
      </c>
      <c r="N6749" s="6">
        <v>2000</v>
      </c>
      <c r="R6749" s="7">
        <v>39.070799999999998</v>
      </c>
      <c r="S6749" s="7">
        <v>-87.012799999999999</v>
      </c>
      <c r="T6749" t="s">
        <v>46</v>
      </c>
      <c r="U6749" t="s">
        <v>19332</v>
      </c>
      <c r="V6749" t="s">
        <v>8964</v>
      </c>
      <c r="X6749" t="s">
        <v>8422</v>
      </c>
      <c r="Y6749" t="s">
        <v>3012</v>
      </c>
      <c r="Z6749" t="s">
        <v>3691</v>
      </c>
      <c r="AA6749" t="s">
        <v>19333</v>
      </c>
      <c r="AB6749" t="s">
        <v>8414</v>
      </c>
      <c r="AG6749" t="s">
        <v>19334</v>
      </c>
      <c r="AH6749" s="24">
        <v>25740</v>
      </c>
      <c r="AI6749" t="s">
        <v>19335</v>
      </c>
      <c r="AJ6749" t="s">
        <v>19339</v>
      </c>
    </row>
    <row r="6750" spans="1:36" ht="17.25" hidden="1" customHeight="1" x14ac:dyDescent="0.2">
      <c r="A6750" s="4" t="s">
        <v>19340</v>
      </c>
      <c r="B6750" t="s">
        <v>8398</v>
      </c>
      <c r="C6750" t="s">
        <v>19341</v>
      </c>
      <c r="E6750" t="s">
        <v>40</v>
      </c>
      <c r="F6750" t="s">
        <v>86</v>
      </c>
      <c r="G6750" s="5">
        <v>400</v>
      </c>
      <c r="H6750" t="s">
        <v>677</v>
      </c>
      <c r="I6750" t="s">
        <v>65</v>
      </c>
      <c r="J6750" t="s">
        <v>45</v>
      </c>
      <c r="K6750" t="s">
        <v>97</v>
      </c>
      <c r="L6750" t="s">
        <v>45</v>
      </c>
      <c r="M6750" t="s">
        <v>559</v>
      </c>
      <c r="N6750" s="27"/>
      <c r="R6750" s="7">
        <v>46.880871177782097</v>
      </c>
      <c r="S6750" s="7">
        <v>-96.827833581258702</v>
      </c>
      <c r="T6750" t="s">
        <v>504</v>
      </c>
      <c r="U6750" t="s">
        <v>19342</v>
      </c>
      <c r="X6750" t="s">
        <v>13301</v>
      </c>
      <c r="Y6750" t="s">
        <v>3012</v>
      </c>
      <c r="Z6750" t="s">
        <v>3691</v>
      </c>
      <c r="AI6750" t="s">
        <v>19343</v>
      </c>
      <c r="AJ6750" t="s">
        <v>19344</v>
      </c>
    </row>
    <row r="6751" spans="1:36" ht="17.25" hidden="1" customHeight="1" x14ac:dyDescent="0.2">
      <c r="A6751" s="4" t="s">
        <v>19345</v>
      </c>
      <c r="B6751" t="s">
        <v>8398</v>
      </c>
      <c r="C6751" t="s">
        <v>19346</v>
      </c>
      <c r="E6751" t="s">
        <v>40</v>
      </c>
      <c r="F6751" t="s">
        <v>86</v>
      </c>
      <c r="G6751" s="5">
        <v>400</v>
      </c>
      <c r="H6751" t="s">
        <v>677</v>
      </c>
      <c r="I6751" t="s">
        <v>65</v>
      </c>
      <c r="J6751" t="s">
        <v>45</v>
      </c>
      <c r="K6751" t="s">
        <v>97</v>
      </c>
      <c r="L6751" t="s">
        <v>45</v>
      </c>
      <c r="M6751" t="s">
        <v>559</v>
      </c>
      <c r="N6751" s="27"/>
      <c r="R6751" s="7">
        <v>44.401229785477298</v>
      </c>
      <c r="S6751" s="7">
        <v>-95.837836736331198</v>
      </c>
      <c r="T6751" t="s">
        <v>504</v>
      </c>
      <c r="U6751" t="s">
        <v>11767</v>
      </c>
      <c r="V6751" t="s">
        <v>11767</v>
      </c>
      <c r="X6751" t="s">
        <v>9464</v>
      </c>
      <c r="Y6751" t="s">
        <v>3012</v>
      </c>
      <c r="Z6751" t="s">
        <v>3691</v>
      </c>
      <c r="AG6751" t="s">
        <v>19347</v>
      </c>
      <c r="AH6751" s="24">
        <v>1311091</v>
      </c>
      <c r="AI6751" t="s">
        <v>19348</v>
      </c>
      <c r="AJ6751" t="s">
        <v>19349</v>
      </c>
    </row>
    <row r="6752" spans="1:36" ht="17.25" hidden="1" customHeight="1" x14ac:dyDescent="0.2">
      <c r="A6752" s="4" t="s">
        <v>19365</v>
      </c>
      <c r="B6752" t="s">
        <v>8398</v>
      </c>
      <c r="C6752" t="s">
        <v>19366</v>
      </c>
      <c r="E6752" t="s">
        <v>565</v>
      </c>
      <c r="F6752" t="s">
        <v>86</v>
      </c>
      <c r="G6752" s="5">
        <v>52</v>
      </c>
      <c r="H6752" t="s">
        <v>806</v>
      </c>
      <c r="I6752" t="s">
        <v>43</v>
      </c>
      <c r="J6752" t="s">
        <v>559</v>
      </c>
      <c r="N6752" s="27">
        <v>1989</v>
      </c>
      <c r="O6752" s="24">
        <v>2021</v>
      </c>
      <c r="P6752" s="24">
        <v>2021</v>
      </c>
      <c r="R6752" s="7">
        <v>39.985641000000001</v>
      </c>
      <c r="S6752" s="7">
        <v>-76.676159999999996</v>
      </c>
      <c r="T6752" t="s">
        <v>46</v>
      </c>
      <c r="U6752" t="s">
        <v>9717</v>
      </c>
      <c r="V6752" t="s">
        <v>9717</v>
      </c>
      <c r="X6752" t="s">
        <v>8642</v>
      </c>
      <c r="Y6752" t="s">
        <v>3012</v>
      </c>
      <c r="Z6752" t="s">
        <v>3691</v>
      </c>
      <c r="AA6752" t="s">
        <v>19367</v>
      </c>
      <c r="AB6752" t="s">
        <v>19368</v>
      </c>
      <c r="AG6752" t="s">
        <v>19369</v>
      </c>
      <c r="AH6752" s="8" t="s">
        <v>19370</v>
      </c>
      <c r="AI6752" t="s">
        <v>19371</v>
      </c>
      <c r="AJ6752" t="s">
        <v>19372</v>
      </c>
    </row>
    <row r="6753" spans="1:36" ht="17.25" hidden="1" customHeight="1" x14ac:dyDescent="0.2">
      <c r="A6753" s="4" t="s">
        <v>19373</v>
      </c>
      <c r="B6753" t="s">
        <v>8398</v>
      </c>
      <c r="C6753" t="s">
        <v>19374</v>
      </c>
      <c r="E6753" t="s">
        <v>14403</v>
      </c>
      <c r="F6753" t="s">
        <v>64</v>
      </c>
      <c r="G6753" s="5">
        <v>560</v>
      </c>
      <c r="H6753" t="s">
        <v>42</v>
      </c>
      <c r="I6753" t="s">
        <v>43</v>
      </c>
      <c r="J6753" t="s">
        <v>559</v>
      </c>
      <c r="N6753" s="27">
        <v>2011</v>
      </c>
      <c r="R6753" s="7">
        <v>39.737499999999997</v>
      </c>
      <c r="S6753" s="7">
        <v>-76.306669999999997</v>
      </c>
      <c r="T6753" t="s">
        <v>46</v>
      </c>
      <c r="U6753" t="s">
        <v>2009</v>
      </c>
      <c r="V6753" t="s">
        <v>9717</v>
      </c>
      <c r="X6753" t="s">
        <v>8642</v>
      </c>
      <c r="Y6753" t="s">
        <v>3012</v>
      </c>
      <c r="Z6753" t="s">
        <v>3691</v>
      </c>
      <c r="AA6753" t="s">
        <v>19375</v>
      </c>
      <c r="AB6753" t="s">
        <v>9257</v>
      </c>
      <c r="AG6753" t="s">
        <v>19376</v>
      </c>
      <c r="AH6753" s="8" t="s">
        <v>19377</v>
      </c>
      <c r="AI6753" t="s">
        <v>19378</v>
      </c>
      <c r="AJ6753" t="s">
        <v>19379</v>
      </c>
    </row>
    <row r="6754" spans="1:36" ht="17.25" hidden="1" customHeight="1" x14ac:dyDescent="0.2">
      <c r="A6754" s="4" t="s">
        <v>19383</v>
      </c>
      <c r="B6754" t="s">
        <v>8398</v>
      </c>
      <c r="C6754" t="s">
        <v>19384</v>
      </c>
      <c r="E6754" t="s">
        <v>58</v>
      </c>
      <c r="F6754" t="s">
        <v>7946</v>
      </c>
      <c r="G6754" s="5">
        <v>882</v>
      </c>
      <c r="H6754" t="s">
        <v>806</v>
      </c>
      <c r="I6754" t="s">
        <v>240</v>
      </c>
      <c r="J6754" t="s">
        <v>559</v>
      </c>
      <c r="M6754" t="s">
        <v>559</v>
      </c>
      <c r="N6754" s="6">
        <v>1974</v>
      </c>
      <c r="O6754" s="24">
        <v>2023</v>
      </c>
      <c r="R6754" s="7">
        <v>37.2153639</v>
      </c>
      <c r="S6754" s="7">
        <v>-76.462161100000003</v>
      </c>
      <c r="T6754" t="s">
        <v>46</v>
      </c>
      <c r="U6754" t="s">
        <v>19385</v>
      </c>
      <c r="V6754" t="s">
        <v>9717</v>
      </c>
      <c r="X6754" t="s">
        <v>9266</v>
      </c>
      <c r="Y6754" t="s">
        <v>3012</v>
      </c>
      <c r="Z6754" t="s">
        <v>3691</v>
      </c>
      <c r="AA6754" t="s">
        <v>19386</v>
      </c>
      <c r="AB6754" t="s">
        <v>8595</v>
      </c>
      <c r="AG6754" t="s">
        <v>19387</v>
      </c>
      <c r="AH6754" s="24">
        <v>23704</v>
      </c>
      <c r="AI6754" t="s">
        <v>19388</v>
      </c>
      <c r="AJ6754" t="s">
        <v>19389</v>
      </c>
    </row>
    <row r="6755" spans="1:36" ht="17.25" hidden="1" customHeight="1" x14ac:dyDescent="0.2">
      <c r="A6755" s="4" t="s">
        <v>19390</v>
      </c>
      <c r="B6755" t="s">
        <v>8398</v>
      </c>
      <c r="C6755" t="s">
        <v>19391</v>
      </c>
      <c r="E6755" t="s">
        <v>8712</v>
      </c>
      <c r="F6755" t="s">
        <v>86</v>
      </c>
      <c r="G6755" s="5">
        <v>50</v>
      </c>
      <c r="H6755" t="s">
        <v>42</v>
      </c>
      <c r="I6755" t="s">
        <v>65</v>
      </c>
      <c r="J6755" t="s">
        <v>44</v>
      </c>
      <c r="N6755" s="6">
        <v>1990</v>
      </c>
      <c r="R6755" s="7">
        <v>39.136670000000002</v>
      </c>
      <c r="S6755" s="7">
        <v>-121.63979999999999</v>
      </c>
      <c r="T6755" t="s">
        <v>46</v>
      </c>
      <c r="U6755" t="s">
        <v>12723</v>
      </c>
      <c r="V6755" t="s">
        <v>12724</v>
      </c>
      <c r="X6755" t="s">
        <v>8572</v>
      </c>
      <c r="Y6755" t="s">
        <v>3012</v>
      </c>
      <c r="Z6755" t="s">
        <v>3691</v>
      </c>
      <c r="AA6755" t="s">
        <v>19392</v>
      </c>
      <c r="AB6755" t="s">
        <v>8716</v>
      </c>
      <c r="AG6755" t="s">
        <v>19393</v>
      </c>
      <c r="AH6755" s="24">
        <v>23708</v>
      </c>
      <c r="AI6755" t="s">
        <v>19394</v>
      </c>
      <c r="AJ6755" t="s">
        <v>19395</v>
      </c>
    </row>
    <row r="6756" spans="1:36" ht="17.25" hidden="1" customHeight="1" x14ac:dyDescent="0.2">
      <c r="A6756" s="4" t="s">
        <v>19396</v>
      </c>
      <c r="B6756" t="s">
        <v>8398</v>
      </c>
      <c r="C6756" t="s">
        <v>19397</v>
      </c>
      <c r="E6756" t="s">
        <v>738</v>
      </c>
      <c r="F6756" t="s">
        <v>64</v>
      </c>
      <c r="G6756" s="5">
        <v>72</v>
      </c>
      <c r="H6756" t="s">
        <v>42</v>
      </c>
      <c r="I6756" t="s">
        <v>65</v>
      </c>
      <c r="J6756" t="s">
        <v>559</v>
      </c>
      <c r="N6756" s="6">
        <v>1973</v>
      </c>
      <c r="R6756" s="7">
        <v>32.721400000000003</v>
      </c>
      <c r="S6756" s="7">
        <v>-114.7106</v>
      </c>
      <c r="T6756" t="s">
        <v>46</v>
      </c>
      <c r="U6756" t="s">
        <v>19398</v>
      </c>
      <c r="V6756" t="s">
        <v>19398</v>
      </c>
      <c r="X6756" t="s">
        <v>8540</v>
      </c>
      <c r="Y6756" t="s">
        <v>3012</v>
      </c>
      <c r="Z6756" t="s">
        <v>3691</v>
      </c>
      <c r="AA6756" t="s">
        <v>19399</v>
      </c>
      <c r="AB6756" t="s">
        <v>8803</v>
      </c>
      <c r="AG6756" t="s">
        <v>19400</v>
      </c>
      <c r="AH6756" s="24">
        <v>23715</v>
      </c>
      <c r="AI6756" t="s">
        <v>19401</v>
      </c>
      <c r="AJ6756" t="s">
        <v>19402</v>
      </c>
    </row>
    <row r="6757" spans="1:36" ht="17.25" hidden="1" customHeight="1" x14ac:dyDescent="0.2">
      <c r="A6757" s="4" t="s">
        <v>19396</v>
      </c>
      <c r="B6757" t="s">
        <v>8398</v>
      </c>
      <c r="C6757" t="s">
        <v>19397</v>
      </c>
      <c r="E6757" t="s">
        <v>1492</v>
      </c>
      <c r="F6757" t="s">
        <v>64</v>
      </c>
      <c r="G6757" s="5">
        <v>61</v>
      </c>
      <c r="H6757" t="s">
        <v>42</v>
      </c>
      <c r="I6757" t="s">
        <v>65</v>
      </c>
      <c r="J6757" t="s">
        <v>559</v>
      </c>
      <c r="N6757" s="6">
        <v>2008</v>
      </c>
      <c r="R6757" s="7">
        <v>32.721400000000003</v>
      </c>
      <c r="S6757" s="7">
        <v>-114.7106</v>
      </c>
      <c r="T6757" t="s">
        <v>46</v>
      </c>
      <c r="U6757" t="s">
        <v>19398</v>
      </c>
      <c r="V6757" t="s">
        <v>19398</v>
      </c>
      <c r="X6757" t="s">
        <v>8540</v>
      </c>
      <c r="Y6757" t="s">
        <v>3012</v>
      </c>
      <c r="Z6757" t="s">
        <v>3691</v>
      </c>
      <c r="AA6757" t="s">
        <v>19399</v>
      </c>
      <c r="AB6757" t="s">
        <v>9002</v>
      </c>
      <c r="AG6757" t="s">
        <v>19400</v>
      </c>
      <c r="AH6757" s="24">
        <v>1298258</v>
      </c>
      <c r="AI6757" t="s">
        <v>19401</v>
      </c>
      <c r="AJ6757" t="s">
        <v>19403</v>
      </c>
    </row>
    <row r="6758" spans="1:36" ht="17.25" hidden="1" customHeight="1" x14ac:dyDescent="0.2">
      <c r="A6758" s="4" t="s">
        <v>19396</v>
      </c>
      <c r="B6758" t="s">
        <v>8398</v>
      </c>
      <c r="C6758" t="s">
        <v>19397</v>
      </c>
      <c r="E6758" t="s">
        <v>1494</v>
      </c>
      <c r="F6758" t="s">
        <v>64</v>
      </c>
      <c r="G6758" s="5">
        <v>61</v>
      </c>
      <c r="H6758" t="s">
        <v>42</v>
      </c>
      <c r="I6758" t="s">
        <v>65</v>
      </c>
      <c r="J6758" t="s">
        <v>559</v>
      </c>
      <c r="N6758" s="6">
        <v>2008</v>
      </c>
      <c r="R6758" s="7">
        <v>32.721400000000003</v>
      </c>
      <c r="S6758" s="7">
        <v>-114.7106</v>
      </c>
      <c r="T6758" t="s">
        <v>46</v>
      </c>
      <c r="U6758" t="s">
        <v>19398</v>
      </c>
      <c r="V6758" t="s">
        <v>19398</v>
      </c>
      <c r="X6758" t="s">
        <v>8540</v>
      </c>
      <c r="Y6758" t="s">
        <v>3012</v>
      </c>
      <c r="Z6758" t="s">
        <v>3691</v>
      </c>
      <c r="AA6758" t="s">
        <v>19399</v>
      </c>
      <c r="AB6758" t="s">
        <v>9004</v>
      </c>
      <c r="AG6758" t="s">
        <v>19400</v>
      </c>
      <c r="AH6758" s="24">
        <v>1298259</v>
      </c>
      <c r="AI6758" t="s">
        <v>19401</v>
      </c>
      <c r="AJ6758" t="s">
        <v>19404</v>
      </c>
    </row>
    <row r="6759" spans="1:36" ht="17.25" hidden="1" customHeight="1" x14ac:dyDescent="0.2">
      <c r="A6759" s="4" t="s">
        <v>39638</v>
      </c>
      <c r="B6759" t="s">
        <v>38390</v>
      </c>
      <c r="C6759" t="s">
        <v>39639</v>
      </c>
      <c r="E6759" t="s">
        <v>43</v>
      </c>
      <c r="F6759" t="s">
        <v>527</v>
      </c>
      <c r="G6759" s="5">
        <v>38</v>
      </c>
      <c r="H6759" t="s">
        <v>42</v>
      </c>
      <c r="I6759" t="s">
        <v>43</v>
      </c>
      <c r="J6759" t="s">
        <v>44</v>
      </c>
      <c r="N6759" s="6">
        <v>1963</v>
      </c>
      <c r="R6759" s="7">
        <v>48.750369999999997</v>
      </c>
      <c r="S6759" s="7">
        <v>9.1103900000000007</v>
      </c>
      <c r="T6759" t="s">
        <v>46</v>
      </c>
      <c r="U6759" t="s">
        <v>39640</v>
      </c>
      <c r="X6759" t="s">
        <v>38402</v>
      </c>
      <c r="Y6759" t="s">
        <v>36708</v>
      </c>
      <c r="Z6759" t="s">
        <v>36742</v>
      </c>
      <c r="AA6759" t="s">
        <v>39641</v>
      </c>
      <c r="AD6759" t="s">
        <v>880</v>
      </c>
      <c r="AE6759" t="s">
        <v>131</v>
      </c>
      <c r="AI6759" t="s">
        <v>39642</v>
      </c>
      <c r="AJ6759" t="s">
        <v>39643</v>
      </c>
    </row>
    <row r="6760" spans="1:36" ht="17.25" hidden="1" customHeight="1" x14ac:dyDescent="0.2">
      <c r="A6760" s="4" t="s">
        <v>19406</v>
      </c>
      <c r="B6760" t="s">
        <v>8398</v>
      </c>
      <c r="C6760" t="s">
        <v>19407</v>
      </c>
      <c r="E6760" t="s">
        <v>19408</v>
      </c>
      <c r="F6760" t="s">
        <v>86</v>
      </c>
      <c r="G6760" s="5">
        <v>63</v>
      </c>
      <c r="H6760" t="s">
        <v>42</v>
      </c>
      <c r="I6760" t="s">
        <v>43</v>
      </c>
      <c r="J6760" t="s">
        <v>44</v>
      </c>
      <c r="N6760" s="27">
        <v>1994</v>
      </c>
      <c r="R6760" s="7">
        <v>32.728822000000001</v>
      </c>
      <c r="S6760" s="7">
        <v>-114.6541</v>
      </c>
      <c r="T6760" t="s">
        <v>46</v>
      </c>
      <c r="U6760" t="s">
        <v>19398</v>
      </c>
      <c r="V6760" t="s">
        <v>19398</v>
      </c>
      <c r="X6760" t="s">
        <v>8540</v>
      </c>
      <c r="Y6760" t="s">
        <v>3012</v>
      </c>
      <c r="Z6760" t="s">
        <v>3691</v>
      </c>
      <c r="AA6760" t="s">
        <v>19409</v>
      </c>
      <c r="AB6760" t="s">
        <v>9176</v>
      </c>
      <c r="AG6760" t="s">
        <v>19410</v>
      </c>
      <c r="AH6760" s="8" t="s">
        <v>19411</v>
      </c>
      <c r="AI6760" t="s">
        <v>19412</v>
      </c>
      <c r="AJ6760" t="s">
        <v>19413</v>
      </c>
    </row>
    <row r="6761" spans="1:36" ht="17.25" hidden="1" customHeight="1" x14ac:dyDescent="0.2">
      <c r="A6761" s="4" t="s">
        <v>19414</v>
      </c>
      <c r="B6761" t="s">
        <v>8398</v>
      </c>
      <c r="C6761" t="s">
        <v>19415</v>
      </c>
      <c r="E6761" t="s">
        <v>19416</v>
      </c>
      <c r="F6761" t="s">
        <v>86</v>
      </c>
      <c r="G6761" s="5">
        <v>189</v>
      </c>
      <c r="H6761" t="s">
        <v>42</v>
      </c>
      <c r="I6761" t="s">
        <v>65</v>
      </c>
      <c r="J6761" t="s">
        <v>559</v>
      </c>
      <c r="N6761" s="6">
        <v>2001</v>
      </c>
      <c r="R6761" s="7">
        <v>42.820599999999999</v>
      </c>
      <c r="S6761" s="7">
        <v>-85.997500000000002</v>
      </c>
      <c r="T6761" t="s">
        <v>46</v>
      </c>
      <c r="U6761" t="s">
        <v>19417</v>
      </c>
      <c r="V6761" t="s">
        <v>5434</v>
      </c>
      <c r="X6761" t="s">
        <v>8402</v>
      </c>
      <c r="Y6761" t="s">
        <v>3012</v>
      </c>
      <c r="Z6761" t="s">
        <v>3691</v>
      </c>
      <c r="AA6761" t="s">
        <v>19418</v>
      </c>
      <c r="AB6761" t="s">
        <v>19419</v>
      </c>
      <c r="AG6761" t="s">
        <v>19420</v>
      </c>
      <c r="AH6761" s="24">
        <v>25986</v>
      </c>
      <c r="AI6761" t="s">
        <v>19421</v>
      </c>
      <c r="AJ6761" t="s">
        <v>19422</v>
      </c>
    </row>
    <row r="6762" spans="1:36" ht="17.25" hidden="1" customHeight="1" x14ac:dyDescent="0.2">
      <c r="A6762" s="4" t="s">
        <v>19414</v>
      </c>
      <c r="B6762" t="s">
        <v>8398</v>
      </c>
      <c r="C6762" t="s">
        <v>19415</v>
      </c>
      <c r="E6762" t="s">
        <v>19150</v>
      </c>
      <c r="F6762" t="s">
        <v>86</v>
      </c>
      <c r="G6762" s="5">
        <v>189</v>
      </c>
      <c r="H6762" t="s">
        <v>42</v>
      </c>
      <c r="I6762" t="s">
        <v>65</v>
      </c>
      <c r="J6762" t="s">
        <v>559</v>
      </c>
      <c r="N6762" s="24">
        <v>2001</v>
      </c>
      <c r="R6762" s="7">
        <v>42.820599999999999</v>
      </c>
      <c r="S6762" s="7">
        <v>-85.997500000000002</v>
      </c>
      <c r="T6762" t="s">
        <v>46</v>
      </c>
      <c r="U6762" t="s">
        <v>19417</v>
      </c>
      <c r="V6762" t="s">
        <v>5434</v>
      </c>
      <c r="X6762" t="s">
        <v>8402</v>
      </c>
      <c r="Y6762" t="s">
        <v>3012</v>
      </c>
      <c r="Z6762" t="s">
        <v>3691</v>
      </c>
      <c r="AA6762" t="s">
        <v>19418</v>
      </c>
      <c r="AB6762" t="s">
        <v>19153</v>
      </c>
      <c r="AG6762" t="s">
        <v>19420</v>
      </c>
      <c r="AH6762" s="24">
        <v>28196</v>
      </c>
      <c r="AI6762" t="s">
        <v>19421</v>
      </c>
      <c r="AJ6762" t="s">
        <v>19423</v>
      </c>
    </row>
    <row r="6763" spans="1:36" ht="17.25" hidden="1" customHeight="1" x14ac:dyDescent="0.2">
      <c r="A6763" s="4" t="s">
        <v>19414</v>
      </c>
      <c r="B6763" t="s">
        <v>8398</v>
      </c>
      <c r="C6763" t="s">
        <v>19415</v>
      </c>
      <c r="E6763" t="s">
        <v>19424</v>
      </c>
      <c r="F6763" t="s">
        <v>86</v>
      </c>
      <c r="G6763" s="5">
        <v>591</v>
      </c>
      <c r="H6763" t="s">
        <v>42</v>
      </c>
      <c r="I6763" t="s">
        <v>43</v>
      </c>
      <c r="J6763" t="s">
        <v>559</v>
      </c>
      <c r="N6763" s="8">
        <v>2002</v>
      </c>
      <c r="R6763" s="7">
        <v>42.820599999999999</v>
      </c>
      <c r="S6763" s="7">
        <v>-85.997500000000002</v>
      </c>
      <c r="T6763" t="s">
        <v>46</v>
      </c>
      <c r="U6763" t="s">
        <v>19417</v>
      </c>
      <c r="V6763" t="s">
        <v>5434</v>
      </c>
      <c r="X6763" t="s">
        <v>8402</v>
      </c>
      <c r="Y6763" t="s">
        <v>3012</v>
      </c>
      <c r="Z6763" t="s">
        <v>3691</v>
      </c>
      <c r="AA6763" t="s">
        <v>19418</v>
      </c>
      <c r="AB6763" t="s">
        <v>19425</v>
      </c>
      <c r="AG6763" t="s">
        <v>19420</v>
      </c>
      <c r="AH6763" s="8" t="s">
        <v>19426</v>
      </c>
      <c r="AI6763" t="s">
        <v>19421</v>
      </c>
      <c r="AJ6763" t="s">
        <v>19427</v>
      </c>
    </row>
    <row r="6764" spans="1:36" ht="17.25" hidden="1" customHeight="1" x14ac:dyDescent="0.2">
      <c r="A6764" s="4" t="s">
        <v>19428</v>
      </c>
      <c r="B6764" t="s">
        <v>8398</v>
      </c>
      <c r="C6764" t="s">
        <v>19429</v>
      </c>
      <c r="E6764" t="s">
        <v>9013</v>
      </c>
      <c r="F6764" t="s">
        <v>64</v>
      </c>
      <c r="G6764" s="5">
        <v>199</v>
      </c>
      <c r="H6764" t="s">
        <v>42</v>
      </c>
      <c r="I6764" t="s">
        <v>65</v>
      </c>
      <c r="J6764" t="s">
        <v>559</v>
      </c>
      <c r="N6764" s="24">
        <v>2002</v>
      </c>
      <c r="R6764" s="7">
        <v>42.477600000000002</v>
      </c>
      <c r="S6764" s="7">
        <v>-87.894999999999996</v>
      </c>
      <c r="T6764" t="s">
        <v>46</v>
      </c>
      <c r="U6764" t="s">
        <v>19430</v>
      </c>
      <c r="V6764" t="s">
        <v>12324</v>
      </c>
      <c r="X6764" t="s">
        <v>9016</v>
      </c>
      <c r="Y6764" t="s">
        <v>3012</v>
      </c>
      <c r="Z6764" t="s">
        <v>3691</v>
      </c>
      <c r="AA6764" t="s">
        <v>19431</v>
      </c>
      <c r="AB6764" t="s">
        <v>9018</v>
      </c>
      <c r="AG6764" t="s">
        <v>19432</v>
      </c>
      <c r="AH6764" s="24">
        <v>28562</v>
      </c>
      <c r="AI6764" t="s">
        <v>19433</v>
      </c>
      <c r="AJ6764" t="s">
        <v>19434</v>
      </c>
    </row>
    <row r="6765" spans="1:36" ht="17.25" hidden="1" customHeight="1" x14ac:dyDescent="0.2">
      <c r="A6765" s="4" t="s">
        <v>19428</v>
      </c>
      <c r="B6765" t="s">
        <v>8398</v>
      </c>
      <c r="C6765" t="s">
        <v>19429</v>
      </c>
      <c r="E6765" t="s">
        <v>9025</v>
      </c>
      <c r="F6765" t="s">
        <v>64</v>
      </c>
      <c r="G6765" s="5">
        <v>199</v>
      </c>
      <c r="H6765" t="s">
        <v>42</v>
      </c>
      <c r="I6765" t="s">
        <v>65</v>
      </c>
      <c r="J6765" t="s">
        <v>559</v>
      </c>
      <c r="N6765" s="6">
        <v>2002</v>
      </c>
      <c r="R6765" s="7">
        <v>42.477600000000002</v>
      </c>
      <c r="S6765" s="7">
        <v>-87.894999999999996</v>
      </c>
      <c r="T6765" t="s">
        <v>46</v>
      </c>
      <c r="U6765" t="s">
        <v>19430</v>
      </c>
      <c r="V6765" t="s">
        <v>12324</v>
      </c>
      <c r="X6765" t="s">
        <v>9016</v>
      </c>
      <c r="Y6765" t="s">
        <v>3012</v>
      </c>
      <c r="Z6765" t="s">
        <v>3691</v>
      </c>
      <c r="AA6765" t="s">
        <v>19431</v>
      </c>
      <c r="AB6765" t="s">
        <v>9026</v>
      </c>
      <c r="AG6765" t="s">
        <v>19432</v>
      </c>
      <c r="AH6765" s="24">
        <v>28563</v>
      </c>
      <c r="AI6765" t="s">
        <v>19433</v>
      </c>
      <c r="AJ6765" t="s">
        <v>19435</v>
      </c>
    </row>
    <row r="6766" spans="1:36" ht="17.25" hidden="1" customHeight="1" x14ac:dyDescent="0.2">
      <c r="A6766" s="4" t="s">
        <v>19428</v>
      </c>
      <c r="B6766" t="s">
        <v>8398</v>
      </c>
      <c r="C6766" t="s">
        <v>19429</v>
      </c>
      <c r="E6766" t="s">
        <v>9028</v>
      </c>
      <c r="F6766" t="s">
        <v>64</v>
      </c>
      <c r="G6766" s="5">
        <v>199</v>
      </c>
      <c r="H6766" t="s">
        <v>42</v>
      </c>
      <c r="I6766" t="s">
        <v>65</v>
      </c>
      <c r="J6766" t="s">
        <v>559</v>
      </c>
      <c r="N6766" s="6">
        <v>2003</v>
      </c>
      <c r="R6766" s="7">
        <v>42.477600000000002</v>
      </c>
      <c r="S6766" s="7">
        <v>-87.894999999999996</v>
      </c>
      <c r="T6766" t="s">
        <v>46</v>
      </c>
      <c r="U6766" t="s">
        <v>19430</v>
      </c>
      <c r="V6766" t="s">
        <v>12324</v>
      </c>
      <c r="X6766" t="s">
        <v>9016</v>
      </c>
      <c r="Y6766" t="s">
        <v>3012</v>
      </c>
      <c r="Z6766" t="s">
        <v>3691</v>
      </c>
      <c r="AA6766" t="s">
        <v>19431</v>
      </c>
      <c r="AB6766" t="s">
        <v>9029</v>
      </c>
      <c r="AG6766" t="s">
        <v>19432</v>
      </c>
      <c r="AH6766" s="24">
        <v>28564</v>
      </c>
      <c r="AI6766" t="s">
        <v>19433</v>
      </c>
      <c r="AJ6766" t="s">
        <v>19436</v>
      </c>
    </row>
    <row r="6767" spans="1:36" ht="17.25" hidden="1" customHeight="1" x14ac:dyDescent="0.2">
      <c r="A6767" s="4" t="s">
        <v>19437</v>
      </c>
      <c r="B6767" t="s">
        <v>19438</v>
      </c>
      <c r="C6767" t="s">
        <v>19439</v>
      </c>
      <c r="D6767" t="s">
        <v>19440</v>
      </c>
      <c r="E6767" t="s">
        <v>1388</v>
      </c>
      <c r="F6767" t="s">
        <v>1618</v>
      </c>
      <c r="G6767" s="5">
        <v>80</v>
      </c>
      <c r="H6767" t="s">
        <v>42</v>
      </c>
      <c r="I6767" t="s">
        <v>528</v>
      </c>
      <c r="J6767" t="s">
        <v>45</v>
      </c>
      <c r="K6767" t="s">
        <v>45</v>
      </c>
      <c r="L6767" t="s">
        <v>45</v>
      </c>
      <c r="M6767" t="s">
        <v>559</v>
      </c>
      <c r="N6767" s="6">
        <v>2010</v>
      </c>
      <c r="Q6767" t="s">
        <v>19441</v>
      </c>
      <c r="R6767" s="7">
        <v>-34.885275493519899</v>
      </c>
      <c r="S6767" s="7">
        <v>-56.197189322809798</v>
      </c>
      <c r="T6767" t="s">
        <v>46</v>
      </c>
      <c r="U6767" t="s">
        <v>19442</v>
      </c>
      <c r="X6767" t="s">
        <v>19442</v>
      </c>
      <c r="Y6767" t="s">
        <v>3012</v>
      </c>
      <c r="Z6767" t="s">
        <v>3013</v>
      </c>
      <c r="AA6767" t="s">
        <v>19443</v>
      </c>
      <c r="AC6767" t="s">
        <v>19444</v>
      </c>
      <c r="AG6767" t="s">
        <v>19445</v>
      </c>
      <c r="AH6767" s="24">
        <v>1216199</v>
      </c>
      <c r="AI6767" t="s">
        <v>19446</v>
      </c>
      <c r="AJ6767" t="s">
        <v>19447</v>
      </c>
    </row>
    <row r="6768" spans="1:36" ht="17.25" hidden="1" customHeight="1" x14ac:dyDescent="0.2">
      <c r="A6768" s="4" t="s">
        <v>19448</v>
      </c>
      <c r="B6768" t="s">
        <v>19438</v>
      </c>
      <c r="C6768" t="s">
        <v>19449</v>
      </c>
      <c r="D6768" t="s">
        <v>19450</v>
      </c>
      <c r="E6768" t="s">
        <v>19451</v>
      </c>
      <c r="F6768" t="s">
        <v>41</v>
      </c>
      <c r="G6768" s="5">
        <v>50</v>
      </c>
      <c r="H6768" t="s">
        <v>42</v>
      </c>
      <c r="I6768" t="s">
        <v>65</v>
      </c>
      <c r="J6768" t="s">
        <v>45</v>
      </c>
      <c r="K6768" t="s">
        <v>45</v>
      </c>
      <c r="L6768" t="s">
        <v>45</v>
      </c>
      <c r="M6768" t="s">
        <v>559</v>
      </c>
      <c r="N6768" s="6">
        <v>2006</v>
      </c>
      <c r="Q6768" t="s">
        <v>19441</v>
      </c>
      <c r="R6768" s="7">
        <v>-34.7498</v>
      </c>
      <c r="S6768" s="7">
        <v>-56.5411</v>
      </c>
      <c r="T6768" t="s">
        <v>46</v>
      </c>
      <c r="U6768" t="s">
        <v>19452</v>
      </c>
      <c r="X6768" t="s">
        <v>19453</v>
      </c>
      <c r="Y6768" t="s">
        <v>3012</v>
      </c>
      <c r="Z6768" t="s">
        <v>3013</v>
      </c>
      <c r="AA6768" t="s">
        <v>19454</v>
      </c>
      <c r="AG6768" t="s">
        <v>19455</v>
      </c>
      <c r="AH6768" s="8">
        <v>1172798</v>
      </c>
      <c r="AI6768" t="s">
        <v>19456</v>
      </c>
      <c r="AJ6768" t="s">
        <v>19457</v>
      </c>
    </row>
    <row r="6769" spans="1:36" ht="17.25" hidden="1" customHeight="1" x14ac:dyDescent="0.2">
      <c r="A6769" s="4" t="s">
        <v>19448</v>
      </c>
      <c r="B6769" t="s">
        <v>19438</v>
      </c>
      <c r="C6769" t="s">
        <v>19449</v>
      </c>
      <c r="D6769" t="s">
        <v>19450</v>
      </c>
      <c r="E6769" t="s">
        <v>19458</v>
      </c>
      <c r="F6769" t="s">
        <v>41</v>
      </c>
      <c r="G6769" s="5">
        <v>50</v>
      </c>
      <c r="H6769" t="s">
        <v>42</v>
      </c>
      <c r="I6769" t="s">
        <v>65</v>
      </c>
      <c r="J6769" t="s">
        <v>45</v>
      </c>
      <c r="K6769" t="s">
        <v>45</v>
      </c>
      <c r="L6769" t="s">
        <v>45</v>
      </c>
      <c r="M6769" t="s">
        <v>559</v>
      </c>
      <c r="N6769" s="6">
        <v>2006</v>
      </c>
      <c r="Q6769" t="s">
        <v>19441</v>
      </c>
      <c r="R6769" s="7">
        <v>-34.7498</v>
      </c>
      <c r="S6769" s="7">
        <v>-56.5411</v>
      </c>
      <c r="T6769" t="s">
        <v>46</v>
      </c>
      <c r="U6769" t="s">
        <v>19452</v>
      </c>
      <c r="X6769" t="s">
        <v>19453</v>
      </c>
      <c r="Y6769" t="s">
        <v>3012</v>
      </c>
      <c r="Z6769" t="s">
        <v>3013</v>
      </c>
      <c r="AG6769" t="s">
        <v>19455</v>
      </c>
      <c r="AH6769" s="8">
        <v>1232745</v>
      </c>
      <c r="AI6769" t="s">
        <v>19456</v>
      </c>
      <c r="AJ6769" t="s">
        <v>19459</v>
      </c>
    </row>
    <row r="6770" spans="1:36" ht="17.25" hidden="1" customHeight="1" x14ac:dyDescent="0.2">
      <c r="A6770" s="4" t="s">
        <v>19448</v>
      </c>
      <c r="B6770" t="s">
        <v>19438</v>
      </c>
      <c r="C6770" t="s">
        <v>19449</v>
      </c>
      <c r="D6770" t="s">
        <v>19450</v>
      </c>
      <c r="E6770" t="s">
        <v>19460</v>
      </c>
      <c r="F6770" t="s">
        <v>41</v>
      </c>
      <c r="G6770" s="5">
        <v>50</v>
      </c>
      <c r="H6770" t="s">
        <v>42</v>
      </c>
      <c r="I6770" t="s">
        <v>65</v>
      </c>
      <c r="J6770" t="s">
        <v>45</v>
      </c>
      <c r="K6770" t="s">
        <v>45</v>
      </c>
      <c r="L6770" t="s">
        <v>45</v>
      </c>
      <c r="M6770" t="s">
        <v>559</v>
      </c>
      <c r="N6770" s="6">
        <v>2006</v>
      </c>
      <c r="Q6770" t="s">
        <v>19441</v>
      </c>
      <c r="R6770" s="7">
        <v>-34.7498</v>
      </c>
      <c r="S6770" s="7">
        <v>-56.5411</v>
      </c>
      <c r="T6770" t="s">
        <v>46</v>
      </c>
      <c r="U6770" t="s">
        <v>19452</v>
      </c>
      <c r="X6770" t="s">
        <v>19453</v>
      </c>
      <c r="Y6770" t="s">
        <v>3012</v>
      </c>
      <c r="Z6770" t="s">
        <v>3013</v>
      </c>
      <c r="AG6770" t="s">
        <v>19455</v>
      </c>
      <c r="AH6770" s="8">
        <v>1232746</v>
      </c>
      <c r="AI6770" t="s">
        <v>19456</v>
      </c>
      <c r="AJ6770" t="s">
        <v>19461</v>
      </c>
    </row>
    <row r="6771" spans="1:36" ht="17.25" hidden="1" customHeight="1" x14ac:dyDescent="0.2">
      <c r="A6771" s="4" t="s">
        <v>19448</v>
      </c>
      <c r="B6771" t="s">
        <v>19438</v>
      </c>
      <c r="C6771" t="s">
        <v>19449</v>
      </c>
      <c r="D6771" t="s">
        <v>19450</v>
      </c>
      <c r="E6771" t="s">
        <v>19462</v>
      </c>
      <c r="F6771" t="s">
        <v>41</v>
      </c>
      <c r="G6771" s="5">
        <v>50</v>
      </c>
      <c r="H6771" t="s">
        <v>42</v>
      </c>
      <c r="I6771" t="s">
        <v>65</v>
      </c>
      <c r="J6771" t="s">
        <v>45</v>
      </c>
      <c r="K6771" t="s">
        <v>45</v>
      </c>
      <c r="L6771" t="s">
        <v>45</v>
      </c>
      <c r="M6771" t="s">
        <v>559</v>
      </c>
      <c r="N6771" s="6">
        <v>2006</v>
      </c>
      <c r="Q6771" t="s">
        <v>19441</v>
      </c>
      <c r="R6771" s="7">
        <v>-34.7498</v>
      </c>
      <c r="S6771" s="7">
        <v>-56.5411</v>
      </c>
      <c r="T6771" t="s">
        <v>46</v>
      </c>
      <c r="U6771" t="s">
        <v>19452</v>
      </c>
      <c r="X6771" t="s">
        <v>19453</v>
      </c>
      <c r="Y6771" t="s">
        <v>3012</v>
      </c>
      <c r="Z6771" t="s">
        <v>3013</v>
      </c>
      <c r="AG6771" t="s">
        <v>19455</v>
      </c>
      <c r="AH6771" s="8">
        <v>1232747</v>
      </c>
      <c r="AI6771" t="s">
        <v>19456</v>
      </c>
      <c r="AJ6771" t="s">
        <v>19463</v>
      </c>
    </row>
    <row r="6772" spans="1:36" ht="17.25" hidden="1" customHeight="1" x14ac:dyDescent="0.2">
      <c r="A6772" s="4" t="s">
        <v>19448</v>
      </c>
      <c r="B6772" t="s">
        <v>19438</v>
      </c>
      <c r="C6772" t="s">
        <v>19449</v>
      </c>
      <c r="D6772" t="s">
        <v>19450</v>
      </c>
      <c r="E6772" t="s">
        <v>19464</v>
      </c>
      <c r="F6772" t="s">
        <v>41</v>
      </c>
      <c r="G6772" s="5">
        <v>50</v>
      </c>
      <c r="H6772" t="s">
        <v>42</v>
      </c>
      <c r="I6772" t="s">
        <v>65</v>
      </c>
      <c r="J6772" t="s">
        <v>45</v>
      </c>
      <c r="K6772" t="s">
        <v>45</v>
      </c>
      <c r="L6772" t="s">
        <v>45</v>
      </c>
      <c r="M6772" t="s">
        <v>559</v>
      </c>
      <c r="N6772" s="6">
        <v>2006</v>
      </c>
      <c r="Q6772" t="s">
        <v>19441</v>
      </c>
      <c r="R6772" s="7">
        <v>-34.7498</v>
      </c>
      <c r="S6772" s="7">
        <v>-56.5411</v>
      </c>
      <c r="T6772" t="s">
        <v>46</v>
      </c>
      <c r="U6772" t="s">
        <v>19452</v>
      </c>
      <c r="X6772" t="s">
        <v>19453</v>
      </c>
      <c r="Y6772" t="s">
        <v>3012</v>
      </c>
      <c r="Z6772" t="s">
        <v>3013</v>
      </c>
      <c r="AG6772" t="s">
        <v>19455</v>
      </c>
      <c r="AH6772" s="8">
        <v>1232748</v>
      </c>
      <c r="AI6772" t="s">
        <v>19456</v>
      </c>
      <c r="AJ6772" t="s">
        <v>19465</v>
      </c>
    </row>
    <row r="6773" spans="1:36" ht="17.25" hidden="1" customHeight="1" x14ac:dyDescent="0.2">
      <c r="A6773" s="4" t="s">
        <v>19448</v>
      </c>
      <c r="B6773" t="s">
        <v>19438</v>
      </c>
      <c r="C6773" t="s">
        <v>19449</v>
      </c>
      <c r="D6773" t="s">
        <v>19450</v>
      </c>
      <c r="E6773" t="s">
        <v>19466</v>
      </c>
      <c r="F6773" t="s">
        <v>41</v>
      </c>
      <c r="G6773" s="5">
        <v>50</v>
      </c>
      <c r="H6773" t="s">
        <v>42</v>
      </c>
      <c r="I6773" t="s">
        <v>65</v>
      </c>
      <c r="J6773" t="s">
        <v>45</v>
      </c>
      <c r="K6773" t="s">
        <v>45</v>
      </c>
      <c r="L6773" t="s">
        <v>45</v>
      </c>
      <c r="M6773" t="s">
        <v>559</v>
      </c>
      <c r="N6773" s="6">
        <v>2006</v>
      </c>
      <c r="Q6773" t="s">
        <v>19441</v>
      </c>
      <c r="R6773" s="7">
        <v>-34.7498</v>
      </c>
      <c r="S6773" s="7">
        <v>-56.5411</v>
      </c>
      <c r="T6773" t="s">
        <v>46</v>
      </c>
      <c r="U6773" t="s">
        <v>19452</v>
      </c>
      <c r="X6773" t="s">
        <v>19453</v>
      </c>
      <c r="Y6773" t="s">
        <v>3012</v>
      </c>
      <c r="Z6773" t="s">
        <v>3013</v>
      </c>
      <c r="AG6773" t="s">
        <v>19455</v>
      </c>
      <c r="AH6773" s="8">
        <v>1232749</v>
      </c>
      <c r="AI6773" t="s">
        <v>19456</v>
      </c>
      <c r="AJ6773" t="s">
        <v>19467</v>
      </c>
    </row>
    <row r="6774" spans="1:36" ht="17.25" hidden="1" customHeight="1" x14ac:dyDescent="0.2">
      <c r="A6774" s="4" t="s">
        <v>19475</v>
      </c>
      <c r="B6774" t="s">
        <v>19438</v>
      </c>
      <c r="C6774" t="s">
        <v>19476</v>
      </c>
      <c r="D6774" t="s">
        <v>19477</v>
      </c>
      <c r="E6774" t="s">
        <v>40</v>
      </c>
      <c r="F6774" t="s">
        <v>570</v>
      </c>
      <c r="G6774" s="5">
        <v>113</v>
      </c>
      <c r="H6774" t="s">
        <v>42</v>
      </c>
      <c r="I6774" t="s">
        <v>65</v>
      </c>
      <c r="J6774" t="s">
        <v>45</v>
      </c>
      <c r="K6774" t="s">
        <v>45</v>
      </c>
      <c r="L6774" t="s">
        <v>45</v>
      </c>
      <c r="M6774" t="s">
        <v>559</v>
      </c>
      <c r="N6774" s="6">
        <v>1992</v>
      </c>
      <c r="Q6774" t="s">
        <v>19441</v>
      </c>
      <c r="R6774" s="7">
        <v>-34.826430488944403</v>
      </c>
      <c r="S6774" s="7">
        <v>-56.235588517904603</v>
      </c>
      <c r="T6774" t="s">
        <v>46</v>
      </c>
      <c r="U6774" t="s">
        <v>19442</v>
      </c>
      <c r="X6774" t="s">
        <v>19442</v>
      </c>
      <c r="Y6774" t="s">
        <v>3012</v>
      </c>
      <c r="Z6774" t="s">
        <v>3013</v>
      </c>
      <c r="AA6774" t="s">
        <v>19478</v>
      </c>
      <c r="AC6774" t="s">
        <v>19479</v>
      </c>
      <c r="AG6774" t="s">
        <v>19480</v>
      </c>
      <c r="AH6774" s="24">
        <v>1127619</v>
      </c>
      <c r="AI6774" t="s">
        <v>19481</v>
      </c>
      <c r="AJ6774" t="s">
        <v>19482</v>
      </c>
    </row>
    <row r="6775" spans="1:36" ht="17.25" hidden="1" customHeight="1" x14ac:dyDescent="0.2">
      <c r="A6775" s="4" t="s">
        <v>19475</v>
      </c>
      <c r="B6775" t="s">
        <v>19438</v>
      </c>
      <c r="C6775" t="s">
        <v>19476</v>
      </c>
      <c r="D6775" t="s">
        <v>19477</v>
      </c>
      <c r="E6775" t="s">
        <v>56</v>
      </c>
      <c r="F6775" t="s">
        <v>570</v>
      </c>
      <c r="G6775" s="5">
        <v>113</v>
      </c>
      <c r="H6775" t="s">
        <v>42</v>
      </c>
      <c r="I6775" t="s">
        <v>65</v>
      </c>
      <c r="J6775" t="s">
        <v>45</v>
      </c>
      <c r="K6775" t="s">
        <v>45</v>
      </c>
      <c r="L6775" t="s">
        <v>45</v>
      </c>
      <c r="M6775" t="s">
        <v>559</v>
      </c>
      <c r="N6775" s="6">
        <v>1992</v>
      </c>
      <c r="Q6775" t="s">
        <v>19441</v>
      </c>
      <c r="R6775" s="7">
        <v>-34.826430488944403</v>
      </c>
      <c r="S6775" s="7">
        <v>-56.235588517904603</v>
      </c>
      <c r="T6775" t="s">
        <v>46</v>
      </c>
      <c r="U6775" t="s">
        <v>19442</v>
      </c>
      <c r="X6775" t="s">
        <v>19442</v>
      </c>
      <c r="Y6775" t="s">
        <v>3012</v>
      </c>
      <c r="Z6775" t="s">
        <v>3013</v>
      </c>
      <c r="AA6775" t="s">
        <v>19478</v>
      </c>
      <c r="AC6775" t="s">
        <v>19479</v>
      </c>
      <c r="AG6775" t="s">
        <v>19480</v>
      </c>
      <c r="AH6775" s="24">
        <v>1127620</v>
      </c>
      <c r="AI6775" t="s">
        <v>19481</v>
      </c>
      <c r="AJ6775" t="s">
        <v>19483</v>
      </c>
    </row>
    <row r="6776" spans="1:36" ht="17.25" hidden="1" customHeight="1" x14ac:dyDescent="0.2">
      <c r="A6776" s="4" t="s">
        <v>19484</v>
      </c>
      <c r="B6776" t="s">
        <v>19485</v>
      </c>
      <c r="C6776" t="s">
        <v>19486</v>
      </c>
      <c r="D6776" t="s">
        <v>19487</v>
      </c>
      <c r="E6776" t="s">
        <v>19488</v>
      </c>
      <c r="F6776" t="s">
        <v>41</v>
      </c>
      <c r="G6776" s="5">
        <v>150</v>
      </c>
      <c r="H6776" t="s">
        <v>42</v>
      </c>
      <c r="I6776" t="s">
        <v>65</v>
      </c>
      <c r="J6776" t="s">
        <v>45</v>
      </c>
      <c r="K6776" t="s">
        <v>45</v>
      </c>
      <c r="L6776" t="s">
        <v>45</v>
      </c>
      <c r="M6776" t="s">
        <v>559</v>
      </c>
      <c r="N6776" s="24">
        <v>2012</v>
      </c>
      <c r="Q6776" t="s">
        <v>19489</v>
      </c>
      <c r="R6776" s="7">
        <v>10.219825999999999</v>
      </c>
      <c r="S6776" s="7">
        <v>-64.609504000000001</v>
      </c>
      <c r="T6776" t="s">
        <v>46</v>
      </c>
      <c r="U6776" t="s">
        <v>19490</v>
      </c>
      <c r="V6776" t="s">
        <v>19491</v>
      </c>
      <c r="X6776" t="s">
        <v>19492</v>
      </c>
      <c r="Y6776" t="s">
        <v>3012</v>
      </c>
      <c r="Z6776" t="s">
        <v>3013</v>
      </c>
      <c r="AA6776" t="s">
        <v>19493</v>
      </c>
      <c r="AD6776" t="s">
        <v>52</v>
      </c>
      <c r="AE6776" t="s">
        <v>881</v>
      </c>
      <c r="AG6776" t="s">
        <v>19494</v>
      </c>
      <c r="AH6776" s="24">
        <v>1195386</v>
      </c>
      <c r="AI6776" t="s">
        <v>19495</v>
      </c>
      <c r="AJ6776" t="s">
        <v>19496</v>
      </c>
    </row>
    <row r="6777" spans="1:36" ht="17.25" hidden="1" customHeight="1" x14ac:dyDescent="0.2">
      <c r="A6777" s="4" t="s">
        <v>19484</v>
      </c>
      <c r="B6777" t="s">
        <v>19485</v>
      </c>
      <c r="C6777" t="s">
        <v>19486</v>
      </c>
      <c r="D6777" t="s">
        <v>19487</v>
      </c>
      <c r="E6777" t="s">
        <v>19497</v>
      </c>
      <c r="F6777" t="s">
        <v>41</v>
      </c>
      <c r="G6777" s="5">
        <v>150</v>
      </c>
      <c r="H6777" t="s">
        <v>857</v>
      </c>
      <c r="I6777" t="s">
        <v>65</v>
      </c>
      <c r="J6777" t="s">
        <v>45</v>
      </c>
      <c r="K6777" t="s">
        <v>45</v>
      </c>
      <c r="L6777" t="s">
        <v>45</v>
      </c>
      <c r="M6777" t="s">
        <v>559</v>
      </c>
      <c r="N6777" s="6">
        <v>2012</v>
      </c>
      <c r="Q6777" t="s">
        <v>19489</v>
      </c>
      <c r="R6777" s="7">
        <v>10.219825999999999</v>
      </c>
      <c r="S6777" s="7">
        <v>-64.609504000000001</v>
      </c>
      <c r="T6777" t="s">
        <v>46</v>
      </c>
      <c r="U6777" t="s">
        <v>19490</v>
      </c>
      <c r="V6777" t="s">
        <v>19491</v>
      </c>
      <c r="X6777" t="s">
        <v>19492</v>
      </c>
      <c r="Y6777" t="s">
        <v>3012</v>
      </c>
      <c r="Z6777" t="s">
        <v>3013</v>
      </c>
      <c r="AA6777" t="s">
        <v>19493</v>
      </c>
      <c r="AD6777" t="s">
        <v>52</v>
      </c>
      <c r="AE6777" t="s">
        <v>881</v>
      </c>
      <c r="AG6777" t="s">
        <v>19494</v>
      </c>
      <c r="AH6777" s="24">
        <v>1210714</v>
      </c>
      <c r="AI6777" t="s">
        <v>19495</v>
      </c>
      <c r="AJ6777" t="s">
        <v>19498</v>
      </c>
    </row>
    <row r="6778" spans="1:36" ht="17.25" hidden="1" customHeight="1" x14ac:dyDescent="0.2">
      <c r="A6778" s="4" t="s">
        <v>19499</v>
      </c>
      <c r="B6778" t="s">
        <v>19485</v>
      </c>
      <c r="C6778" t="s">
        <v>19500</v>
      </c>
      <c r="D6778" t="s">
        <v>19501</v>
      </c>
      <c r="E6778" t="s">
        <v>19502</v>
      </c>
      <c r="F6778" t="s">
        <v>86</v>
      </c>
      <c r="G6778" s="5">
        <v>90</v>
      </c>
      <c r="H6778" t="s">
        <v>857</v>
      </c>
      <c r="I6778" t="s">
        <v>65</v>
      </c>
      <c r="J6778" t="s">
        <v>45</v>
      </c>
      <c r="K6778" t="s">
        <v>45</v>
      </c>
      <c r="L6778" t="s">
        <v>45</v>
      </c>
      <c r="M6778" t="s">
        <v>559</v>
      </c>
      <c r="N6778" s="6">
        <v>1981</v>
      </c>
      <c r="Q6778" t="s">
        <v>19489</v>
      </c>
      <c r="R6778" s="7">
        <v>9.3698999999999995</v>
      </c>
      <c r="S6778" s="7">
        <v>-64.496499999999997</v>
      </c>
      <c r="T6778" t="s">
        <v>46</v>
      </c>
      <c r="U6778" t="s">
        <v>8714</v>
      </c>
      <c r="V6778" t="s">
        <v>19503</v>
      </c>
      <c r="X6778" t="s">
        <v>19492</v>
      </c>
      <c r="Y6778" t="s">
        <v>3012</v>
      </c>
      <c r="Z6778" t="s">
        <v>3013</v>
      </c>
      <c r="AA6778" t="s">
        <v>19504</v>
      </c>
      <c r="AG6778" t="s">
        <v>19505</v>
      </c>
      <c r="AH6778" s="24">
        <v>1101476</v>
      </c>
      <c r="AI6778" t="s">
        <v>19506</v>
      </c>
      <c r="AJ6778" t="s">
        <v>19507</v>
      </c>
    </row>
    <row r="6779" spans="1:36" ht="17.25" hidden="1" customHeight="1" x14ac:dyDescent="0.2">
      <c r="A6779" s="4" t="s">
        <v>19499</v>
      </c>
      <c r="B6779" t="s">
        <v>19485</v>
      </c>
      <c r="C6779" t="s">
        <v>19500</v>
      </c>
      <c r="D6779" t="s">
        <v>19501</v>
      </c>
      <c r="E6779" t="s">
        <v>19508</v>
      </c>
      <c r="F6779" t="s">
        <v>86</v>
      </c>
      <c r="G6779" s="5">
        <v>70</v>
      </c>
      <c r="H6779" t="s">
        <v>42</v>
      </c>
      <c r="I6779" t="s">
        <v>65</v>
      </c>
      <c r="J6779" t="s">
        <v>45</v>
      </c>
      <c r="K6779" t="s">
        <v>45</v>
      </c>
      <c r="L6779" t="s">
        <v>45</v>
      </c>
      <c r="M6779" t="s">
        <v>559</v>
      </c>
      <c r="N6779" s="6">
        <v>1981</v>
      </c>
      <c r="Q6779" t="s">
        <v>19489</v>
      </c>
      <c r="R6779" s="7">
        <v>9.3698999999999995</v>
      </c>
      <c r="S6779" s="7">
        <v>-64.496499999999997</v>
      </c>
      <c r="T6779" t="s">
        <v>46</v>
      </c>
      <c r="U6779" t="s">
        <v>8714</v>
      </c>
      <c r="V6779" t="s">
        <v>19503</v>
      </c>
      <c r="X6779" t="s">
        <v>19492</v>
      </c>
      <c r="Y6779" t="s">
        <v>3012</v>
      </c>
      <c r="Z6779" t="s">
        <v>3013</v>
      </c>
      <c r="AG6779" t="s">
        <v>19505</v>
      </c>
      <c r="AH6779" s="24">
        <v>1101477</v>
      </c>
      <c r="AI6779" t="s">
        <v>19506</v>
      </c>
      <c r="AJ6779" t="s">
        <v>19509</v>
      </c>
    </row>
    <row r="6780" spans="1:36" ht="17.25" hidden="1" customHeight="1" x14ac:dyDescent="0.2">
      <c r="A6780" s="4" t="s">
        <v>19499</v>
      </c>
      <c r="B6780" t="s">
        <v>19485</v>
      </c>
      <c r="C6780" t="s">
        <v>19500</v>
      </c>
      <c r="D6780" t="s">
        <v>19501</v>
      </c>
      <c r="E6780" t="s">
        <v>19510</v>
      </c>
      <c r="F6780" t="s">
        <v>86</v>
      </c>
      <c r="G6780" s="5">
        <v>70</v>
      </c>
      <c r="H6780" t="s">
        <v>857</v>
      </c>
      <c r="I6780" t="s">
        <v>65</v>
      </c>
      <c r="J6780" t="s">
        <v>45</v>
      </c>
      <c r="K6780" t="s">
        <v>45</v>
      </c>
      <c r="L6780" t="s">
        <v>45</v>
      </c>
      <c r="M6780" t="s">
        <v>559</v>
      </c>
      <c r="N6780" s="6">
        <v>1981</v>
      </c>
      <c r="Q6780" t="s">
        <v>19489</v>
      </c>
      <c r="R6780" s="7">
        <v>9.3698999999999995</v>
      </c>
      <c r="S6780" s="7">
        <v>-64.496499999999997</v>
      </c>
      <c r="T6780" t="s">
        <v>46</v>
      </c>
      <c r="U6780" t="s">
        <v>8714</v>
      </c>
      <c r="V6780" t="s">
        <v>19503</v>
      </c>
      <c r="X6780" t="s">
        <v>19492</v>
      </c>
      <c r="Y6780" t="s">
        <v>3012</v>
      </c>
      <c r="Z6780" t="s">
        <v>3013</v>
      </c>
      <c r="AG6780" t="s">
        <v>19505</v>
      </c>
      <c r="AH6780" s="24">
        <v>1101478</v>
      </c>
      <c r="AI6780" t="s">
        <v>19506</v>
      </c>
      <c r="AJ6780" t="s">
        <v>19511</v>
      </c>
    </row>
    <row r="6781" spans="1:36" ht="17.25" hidden="1" customHeight="1" x14ac:dyDescent="0.2">
      <c r="A6781" s="4" t="s">
        <v>43147</v>
      </c>
      <c r="B6781" t="s">
        <v>42999</v>
      </c>
      <c r="C6781" t="s">
        <v>43148</v>
      </c>
      <c r="D6781" t="s">
        <v>43149</v>
      </c>
      <c r="E6781" t="s">
        <v>40</v>
      </c>
      <c r="F6781" t="s">
        <v>86</v>
      </c>
      <c r="G6781" s="5">
        <v>100</v>
      </c>
      <c r="H6781" t="s">
        <v>857</v>
      </c>
      <c r="I6781" t="s">
        <v>240</v>
      </c>
      <c r="J6781" t="s">
        <v>559</v>
      </c>
      <c r="N6781" s="6">
        <v>1963</v>
      </c>
      <c r="R6781" s="7">
        <v>46.467700000000001</v>
      </c>
      <c r="S6781" s="7">
        <v>24.183299999999999</v>
      </c>
      <c r="T6781" t="s">
        <v>46</v>
      </c>
      <c r="U6781" t="s">
        <v>43150</v>
      </c>
      <c r="X6781" t="s">
        <v>43134</v>
      </c>
      <c r="Y6781" t="s">
        <v>36708</v>
      </c>
      <c r="Z6781" t="s">
        <v>36915</v>
      </c>
      <c r="AA6781" t="s">
        <v>43151</v>
      </c>
      <c r="AB6781" t="s">
        <v>43152</v>
      </c>
      <c r="AC6781" t="s">
        <v>43153</v>
      </c>
      <c r="AG6781" t="s">
        <v>43154</v>
      </c>
      <c r="AH6781" s="8">
        <v>1120880</v>
      </c>
      <c r="AI6781" t="s">
        <v>43155</v>
      </c>
      <c r="AJ6781" t="s">
        <v>43156</v>
      </c>
    </row>
    <row r="6782" spans="1:36" ht="17.25" hidden="1" customHeight="1" x14ac:dyDescent="0.2">
      <c r="A6782" s="4" t="s">
        <v>43147</v>
      </c>
      <c r="B6782" t="s">
        <v>42999</v>
      </c>
      <c r="C6782" t="s">
        <v>43148</v>
      </c>
      <c r="D6782" t="s">
        <v>43149</v>
      </c>
      <c r="E6782" t="s">
        <v>56</v>
      </c>
      <c r="F6782" t="s">
        <v>86</v>
      </c>
      <c r="G6782" s="5">
        <v>100</v>
      </c>
      <c r="H6782" t="s">
        <v>857</v>
      </c>
      <c r="I6782" t="s">
        <v>240</v>
      </c>
      <c r="J6782" t="s">
        <v>559</v>
      </c>
      <c r="N6782" s="6">
        <v>1963</v>
      </c>
      <c r="R6782" s="7">
        <v>46.467700000000001</v>
      </c>
      <c r="S6782" s="7">
        <v>24.183299999999999</v>
      </c>
      <c r="T6782" t="s">
        <v>46</v>
      </c>
      <c r="U6782" t="s">
        <v>43150</v>
      </c>
      <c r="X6782" t="s">
        <v>43134</v>
      </c>
      <c r="Y6782" t="s">
        <v>36708</v>
      </c>
      <c r="Z6782" t="s">
        <v>36915</v>
      </c>
      <c r="AA6782" t="s">
        <v>43151</v>
      </c>
      <c r="AC6782" t="s">
        <v>43153</v>
      </c>
      <c r="AG6782" t="s">
        <v>43154</v>
      </c>
      <c r="AH6782" s="8">
        <v>1120881</v>
      </c>
      <c r="AI6782" t="s">
        <v>43155</v>
      </c>
      <c r="AJ6782" t="s">
        <v>43157</v>
      </c>
    </row>
    <row r="6783" spans="1:36" ht="17.25" hidden="1" customHeight="1" x14ac:dyDescent="0.2">
      <c r="A6783" s="4" t="s">
        <v>19527</v>
      </c>
      <c r="B6783" t="s">
        <v>19485</v>
      </c>
      <c r="C6783" t="s">
        <v>19528</v>
      </c>
      <c r="D6783" t="s">
        <v>19529</v>
      </c>
      <c r="E6783" t="s">
        <v>40</v>
      </c>
      <c r="F6783" t="s">
        <v>86</v>
      </c>
      <c r="G6783" s="5">
        <v>90</v>
      </c>
      <c r="H6783" t="s">
        <v>857</v>
      </c>
      <c r="I6783" t="s">
        <v>65</v>
      </c>
      <c r="J6783" t="s">
        <v>45</v>
      </c>
      <c r="K6783" t="s">
        <v>45</v>
      </c>
      <c r="L6783" t="s">
        <v>45</v>
      </c>
      <c r="M6783" t="s">
        <v>559</v>
      </c>
      <c r="N6783" s="6">
        <v>2010</v>
      </c>
      <c r="Q6783" t="s">
        <v>19489</v>
      </c>
      <c r="R6783" s="7">
        <v>9.7836480239390404</v>
      </c>
      <c r="S6783" s="7">
        <v>-71.077218019723006</v>
      </c>
      <c r="T6783" t="s">
        <v>504</v>
      </c>
      <c r="U6783" t="s">
        <v>19530</v>
      </c>
      <c r="X6783" t="s">
        <v>19531</v>
      </c>
      <c r="Y6783" t="s">
        <v>3012</v>
      </c>
      <c r="Z6783" t="s">
        <v>3013</v>
      </c>
      <c r="AC6783" t="s">
        <v>19532</v>
      </c>
      <c r="AG6783" t="s">
        <v>19533</v>
      </c>
      <c r="AH6783" s="24">
        <v>1241727</v>
      </c>
      <c r="AI6783" t="s">
        <v>19534</v>
      </c>
      <c r="AJ6783" t="s">
        <v>19535</v>
      </c>
    </row>
    <row r="6784" spans="1:36" ht="17.25" hidden="1" customHeight="1" x14ac:dyDescent="0.2">
      <c r="A6784" s="4" t="s">
        <v>19536</v>
      </c>
      <c r="B6784" t="s">
        <v>19485</v>
      </c>
      <c r="C6784" t="s">
        <v>19537</v>
      </c>
      <c r="D6784" t="s">
        <v>19538</v>
      </c>
      <c r="E6784" t="s">
        <v>19539</v>
      </c>
      <c r="F6784" t="s">
        <v>64</v>
      </c>
      <c r="G6784" s="5">
        <v>170</v>
      </c>
      <c r="H6784" t="s">
        <v>42</v>
      </c>
      <c r="I6784" t="s">
        <v>65</v>
      </c>
      <c r="J6784" t="s">
        <v>45</v>
      </c>
      <c r="K6784" t="s">
        <v>45</v>
      </c>
      <c r="L6784" t="s">
        <v>45</v>
      </c>
      <c r="M6784" t="s">
        <v>559</v>
      </c>
      <c r="N6784" s="24">
        <v>2011</v>
      </c>
      <c r="Q6784" t="s">
        <v>19489</v>
      </c>
      <c r="R6784" s="7">
        <v>10.587631</v>
      </c>
      <c r="S6784" s="7">
        <v>-67.079537999999999</v>
      </c>
      <c r="T6784" t="s">
        <v>46</v>
      </c>
      <c r="U6784" t="s">
        <v>19540</v>
      </c>
      <c r="X6784" t="s">
        <v>19541</v>
      </c>
      <c r="Y6784" t="s">
        <v>3012</v>
      </c>
      <c r="Z6784" t="s">
        <v>3013</v>
      </c>
      <c r="AA6784" t="s">
        <v>19542</v>
      </c>
      <c r="AC6784" t="s">
        <v>19543</v>
      </c>
      <c r="AG6784" t="s">
        <v>19544</v>
      </c>
      <c r="AH6784" s="24">
        <v>1227800</v>
      </c>
      <c r="AI6784" t="s">
        <v>19545</v>
      </c>
      <c r="AJ6784" t="s">
        <v>19546</v>
      </c>
    </row>
    <row r="6785" spans="1:36" ht="17.25" hidden="1" customHeight="1" x14ac:dyDescent="0.2">
      <c r="A6785" s="4" t="s">
        <v>19536</v>
      </c>
      <c r="B6785" t="s">
        <v>19485</v>
      </c>
      <c r="C6785" t="s">
        <v>19537</v>
      </c>
      <c r="D6785" t="s">
        <v>19538</v>
      </c>
      <c r="E6785" t="s">
        <v>19547</v>
      </c>
      <c r="F6785" t="s">
        <v>64</v>
      </c>
      <c r="G6785" s="5">
        <v>170</v>
      </c>
      <c r="H6785" t="s">
        <v>42</v>
      </c>
      <c r="I6785" t="s">
        <v>65</v>
      </c>
      <c r="J6785" t="s">
        <v>45</v>
      </c>
      <c r="K6785" t="s">
        <v>45</v>
      </c>
      <c r="L6785" t="s">
        <v>45</v>
      </c>
      <c r="M6785" t="s">
        <v>559</v>
      </c>
      <c r="N6785" s="6">
        <v>2011</v>
      </c>
      <c r="Q6785" t="s">
        <v>19489</v>
      </c>
      <c r="R6785" s="7">
        <v>10.587631</v>
      </c>
      <c r="S6785" s="7">
        <v>-67.079537999999999</v>
      </c>
      <c r="T6785" t="s">
        <v>46</v>
      </c>
      <c r="U6785" t="s">
        <v>19540</v>
      </c>
      <c r="X6785" t="s">
        <v>19541</v>
      </c>
      <c r="Y6785" t="s">
        <v>3012</v>
      </c>
      <c r="Z6785" t="s">
        <v>3013</v>
      </c>
      <c r="AG6785" t="s">
        <v>19544</v>
      </c>
      <c r="AH6785" s="24">
        <v>1227801</v>
      </c>
      <c r="AI6785" t="s">
        <v>19545</v>
      </c>
      <c r="AJ6785" t="s">
        <v>19548</v>
      </c>
    </row>
    <row r="6786" spans="1:36" ht="17.25" hidden="1" customHeight="1" x14ac:dyDescent="0.2">
      <c r="A6786" s="4" t="s">
        <v>19585</v>
      </c>
      <c r="B6786" t="s">
        <v>19485</v>
      </c>
      <c r="C6786" t="s">
        <v>19586</v>
      </c>
      <c r="D6786" t="s">
        <v>19587</v>
      </c>
      <c r="E6786" t="s">
        <v>19588</v>
      </c>
      <c r="F6786" t="s">
        <v>64</v>
      </c>
      <c r="G6786" s="5">
        <v>105</v>
      </c>
      <c r="H6786" t="s">
        <v>857</v>
      </c>
      <c r="I6786" t="s">
        <v>65</v>
      </c>
      <c r="J6786" t="s">
        <v>45</v>
      </c>
      <c r="K6786" t="s">
        <v>45</v>
      </c>
      <c r="L6786" t="s">
        <v>45</v>
      </c>
      <c r="M6786" t="s">
        <v>559</v>
      </c>
      <c r="N6786" s="6">
        <v>1994</v>
      </c>
      <c r="Q6786" t="s">
        <v>19489</v>
      </c>
      <c r="R6786" s="7">
        <v>11.638502000000001</v>
      </c>
      <c r="S6786" s="7">
        <v>-70.219035000000005</v>
      </c>
      <c r="T6786" t="s">
        <v>46</v>
      </c>
      <c r="U6786" t="s">
        <v>19589</v>
      </c>
      <c r="V6786" t="s">
        <v>19590</v>
      </c>
      <c r="X6786" t="s">
        <v>19591</v>
      </c>
      <c r="Y6786" t="s">
        <v>3012</v>
      </c>
      <c r="Z6786" t="s">
        <v>3013</v>
      </c>
      <c r="AC6786" t="s">
        <v>19592</v>
      </c>
      <c r="AD6786" t="s">
        <v>52</v>
      </c>
      <c r="AE6786" t="s">
        <v>881</v>
      </c>
      <c r="AG6786" t="s">
        <v>19593</v>
      </c>
      <c r="AH6786" s="24">
        <v>1108452</v>
      </c>
      <c r="AI6786" t="s">
        <v>19594</v>
      </c>
      <c r="AJ6786" t="s">
        <v>19595</v>
      </c>
    </row>
    <row r="6787" spans="1:36" ht="17.25" hidden="1" customHeight="1" x14ac:dyDescent="0.2">
      <c r="A6787" s="4" t="s">
        <v>19585</v>
      </c>
      <c r="B6787" t="s">
        <v>19485</v>
      </c>
      <c r="C6787" t="s">
        <v>19586</v>
      </c>
      <c r="D6787" t="s">
        <v>19587</v>
      </c>
      <c r="E6787" t="s">
        <v>19596</v>
      </c>
      <c r="F6787" t="s">
        <v>64</v>
      </c>
      <c r="G6787" s="5">
        <v>105</v>
      </c>
      <c r="H6787" t="s">
        <v>857</v>
      </c>
      <c r="I6787" t="s">
        <v>65</v>
      </c>
      <c r="J6787" t="s">
        <v>45</v>
      </c>
      <c r="K6787" t="s">
        <v>45</v>
      </c>
      <c r="L6787" t="s">
        <v>45</v>
      </c>
      <c r="M6787" t="s">
        <v>559</v>
      </c>
      <c r="N6787" s="6">
        <v>1995</v>
      </c>
      <c r="Q6787" t="s">
        <v>19489</v>
      </c>
      <c r="R6787" s="7">
        <v>11.638502000000001</v>
      </c>
      <c r="S6787" s="7">
        <v>-70.219035000000005</v>
      </c>
      <c r="T6787" t="s">
        <v>46</v>
      </c>
      <c r="U6787" t="s">
        <v>19589</v>
      </c>
      <c r="V6787" t="s">
        <v>19590</v>
      </c>
      <c r="X6787" t="s">
        <v>19591</v>
      </c>
      <c r="Y6787" t="s">
        <v>3012</v>
      </c>
      <c r="Z6787" t="s">
        <v>3013</v>
      </c>
      <c r="AC6787" t="s">
        <v>19592</v>
      </c>
      <c r="AD6787" t="s">
        <v>52</v>
      </c>
      <c r="AE6787" t="s">
        <v>881</v>
      </c>
      <c r="AG6787" t="s">
        <v>19593</v>
      </c>
      <c r="AH6787" s="24">
        <v>1108453</v>
      </c>
      <c r="AI6787" t="s">
        <v>19594</v>
      </c>
      <c r="AJ6787" t="s">
        <v>19597</v>
      </c>
    </row>
    <row r="6788" spans="1:36" ht="17.25" hidden="1" customHeight="1" x14ac:dyDescent="0.2">
      <c r="A6788" s="4" t="s">
        <v>19585</v>
      </c>
      <c r="B6788" t="s">
        <v>19485</v>
      </c>
      <c r="C6788" t="s">
        <v>19586</v>
      </c>
      <c r="D6788" t="s">
        <v>19587</v>
      </c>
      <c r="E6788" t="s">
        <v>19598</v>
      </c>
      <c r="F6788" t="s">
        <v>64</v>
      </c>
      <c r="G6788" s="5">
        <v>105</v>
      </c>
      <c r="H6788" t="s">
        <v>857</v>
      </c>
      <c r="I6788" t="s">
        <v>65</v>
      </c>
      <c r="J6788" t="s">
        <v>45</v>
      </c>
      <c r="K6788" t="s">
        <v>45</v>
      </c>
      <c r="L6788" t="s">
        <v>45</v>
      </c>
      <c r="M6788" t="s">
        <v>559</v>
      </c>
      <c r="N6788" s="6">
        <v>1995</v>
      </c>
      <c r="Q6788" t="s">
        <v>19489</v>
      </c>
      <c r="R6788" s="7">
        <v>11.638502000000001</v>
      </c>
      <c r="S6788" s="7">
        <v>-70.219035000000005</v>
      </c>
      <c r="T6788" t="s">
        <v>46</v>
      </c>
      <c r="U6788" t="s">
        <v>19589</v>
      </c>
      <c r="V6788" t="s">
        <v>19590</v>
      </c>
      <c r="X6788" t="s">
        <v>19591</v>
      </c>
      <c r="Y6788" t="s">
        <v>3012</v>
      </c>
      <c r="Z6788" t="s">
        <v>3013</v>
      </c>
      <c r="AC6788" t="s">
        <v>19592</v>
      </c>
      <c r="AD6788" t="s">
        <v>52</v>
      </c>
      <c r="AE6788" t="s">
        <v>881</v>
      </c>
      <c r="AG6788" t="s">
        <v>19593</v>
      </c>
      <c r="AH6788" s="24">
        <v>1108454</v>
      </c>
      <c r="AI6788" t="s">
        <v>19594</v>
      </c>
      <c r="AJ6788" t="s">
        <v>19599</v>
      </c>
    </row>
    <row r="6789" spans="1:36" ht="17.25" hidden="1" customHeight="1" x14ac:dyDescent="0.2">
      <c r="A6789" s="4" t="s">
        <v>19600</v>
      </c>
      <c r="B6789" t="s">
        <v>19485</v>
      </c>
      <c r="C6789" t="s">
        <v>19601</v>
      </c>
      <c r="D6789" t="s">
        <v>19602</v>
      </c>
      <c r="E6789" t="s">
        <v>19603</v>
      </c>
      <c r="F6789" t="s">
        <v>86</v>
      </c>
      <c r="G6789" s="5">
        <v>70</v>
      </c>
      <c r="H6789" t="s">
        <v>857</v>
      </c>
      <c r="I6789" t="s">
        <v>65</v>
      </c>
      <c r="J6789" t="s">
        <v>45</v>
      </c>
      <c r="K6789" t="s">
        <v>45</v>
      </c>
      <c r="L6789" t="s">
        <v>45</v>
      </c>
      <c r="M6789" t="s">
        <v>559</v>
      </c>
      <c r="N6789" s="6">
        <v>1988</v>
      </c>
      <c r="Q6789" t="s">
        <v>19489</v>
      </c>
      <c r="R6789" s="7">
        <v>10.234963636410701</v>
      </c>
      <c r="S6789" s="7">
        <v>-64.581287417844194</v>
      </c>
      <c r="T6789" t="s">
        <v>46</v>
      </c>
      <c r="U6789" t="s">
        <v>19604</v>
      </c>
      <c r="X6789" t="s">
        <v>19492</v>
      </c>
      <c r="Y6789" t="s">
        <v>3012</v>
      </c>
      <c r="Z6789" t="s">
        <v>3013</v>
      </c>
      <c r="AG6789" t="s">
        <v>19605</v>
      </c>
      <c r="AH6789" s="24">
        <v>1117774</v>
      </c>
      <c r="AI6789" t="s">
        <v>19606</v>
      </c>
      <c r="AJ6789" t="s">
        <v>19607</v>
      </c>
    </row>
    <row r="6790" spans="1:36" ht="17.25" hidden="1" customHeight="1" x14ac:dyDescent="0.2">
      <c r="A6790" s="4" t="s">
        <v>19600</v>
      </c>
      <c r="B6790" t="s">
        <v>19485</v>
      </c>
      <c r="C6790" t="s">
        <v>19601</v>
      </c>
      <c r="D6790" t="s">
        <v>19602</v>
      </c>
      <c r="E6790" t="s">
        <v>19608</v>
      </c>
      <c r="F6790" t="s">
        <v>86</v>
      </c>
      <c r="G6790" s="5">
        <v>70</v>
      </c>
      <c r="H6790" t="s">
        <v>857</v>
      </c>
      <c r="I6790" t="s">
        <v>65</v>
      </c>
      <c r="J6790" t="s">
        <v>45</v>
      </c>
      <c r="K6790" t="s">
        <v>45</v>
      </c>
      <c r="L6790" t="s">
        <v>45</v>
      </c>
      <c r="M6790" t="s">
        <v>559</v>
      </c>
      <c r="N6790" s="6">
        <v>1983</v>
      </c>
      <c r="Q6790" t="s">
        <v>19489</v>
      </c>
      <c r="R6790" s="7">
        <v>10.234963636410701</v>
      </c>
      <c r="S6790" s="7">
        <v>-64.581287417844194</v>
      </c>
      <c r="T6790" t="s">
        <v>46</v>
      </c>
      <c r="U6790" t="s">
        <v>19604</v>
      </c>
      <c r="X6790" t="s">
        <v>19492</v>
      </c>
      <c r="Y6790" t="s">
        <v>3012</v>
      </c>
      <c r="Z6790" t="s">
        <v>3013</v>
      </c>
      <c r="AG6790" t="s">
        <v>19605</v>
      </c>
      <c r="AH6790" s="24">
        <v>1117775</v>
      </c>
      <c r="AI6790" t="s">
        <v>19606</v>
      </c>
      <c r="AJ6790" t="s">
        <v>19609</v>
      </c>
    </row>
    <row r="6791" spans="1:36" ht="17.25" hidden="1" customHeight="1" x14ac:dyDescent="0.2">
      <c r="A6791" s="4" t="s">
        <v>19623</v>
      </c>
      <c r="B6791" t="s">
        <v>19485</v>
      </c>
      <c r="C6791" t="s">
        <v>19624</v>
      </c>
      <c r="D6791" t="s">
        <v>19625</v>
      </c>
      <c r="E6791" t="s">
        <v>19626</v>
      </c>
      <c r="F6791" t="s">
        <v>41</v>
      </c>
      <c r="G6791" s="5">
        <v>160</v>
      </c>
      <c r="H6791" t="s">
        <v>42</v>
      </c>
      <c r="I6791" t="s">
        <v>65</v>
      </c>
      <c r="J6791" t="s">
        <v>45</v>
      </c>
      <c r="K6791" t="s">
        <v>45</v>
      </c>
      <c r="L6791" t="s">
        <v>45</v>
      </c>
      <c r="M6791" t="s">
        <v>559</v>
      </c>
      <c r="N6791" s="6">
        <v>2008</v>
      </c>
      <c r="Q6791" t="s">
        <v>19489</v>
      </c>
      <c r="R6791" s="7">
        <v>11.75</v>
      </c>
      <c r="S6791" s="7">
        <v>-70.171599999999998</v>
      </c>
      <c r="T6791" t="s">
        <v>46</v>
      </c>
      <c r="U6791" t="s">
        <v>19627</v>
      </c>
      <c r="V6791" t="s">
        <v>19628</v>
      </c>
      <c r="X6791" t="s">
        <v>19591</v>
      </c>
      <c r="Y6791" t="s">
        <v>3012</v>
      </c>
      <c r="Z6791" t="s">
        <v>3013</v>
      </c>
      <c r="AA6791" t="s">
        <v>19629</v>
      </c>
      <c r="AG6791" t="s">
        <v>19630</v>
      </c>
      <c r="AH6791" s="24">
        <v>1210711</v>
      </c>
      <c r="AI6791" t="s">
        <v>19631</v>
      </c>
      <c r="AJ6791" t="s">
        <v>19632</v>
      </c>
    </row>
    <row r="6792" spans="1:36" ht="17.25" hidden="1" customHeight="1" x14ac:dyDescent="0.2">
      <c r="A6792" s="4" t="s">
        <v>19623</v>
      </c>
      <c r="B6792" t="s">
        <v>19485</v>
      </c>
      <c r="C6792" t="s">
        <v>19624</v>
      </c>
      <c r="D6792" t="s">
        <v>19625</v>
      </c>
      <c r="E6792" t="s">
        <v>19633</v>
      </c>
      <c r="F6792" t="s">
        <v>41</v>
      </c>
      <c r="G6792" s="5">
        <v>160</v>
      </c>
      <c r="H6792" t="s">
        <v>857</v>
      </c>
      <c r="I6792" t="s">
        <v>65</v>
      </c>
      <c r="J6792" t="s">
        <v>45</v>
      </c>
      <c r="K6792" t="s">
        <v>45</v>
      </c>
      <c r="L6792" t="s">
        <v>45</v>
      </c>
      <c r="M6792" t="s">
        <v>559</v>
      </c>
      <c r="N6792" s="6">
        <v>2009</v>
      </c>
      <c r="Q6792" t="s">
        <v>19489</v>
      </c>
      <c r="R6792" s="7">
        <v>11.75</v>
      </c>
      <c r="S6792" s="7">
        <v>-70.171599999999998</v>
      </c>
      <c r="T6792" t="s">
        <v>46</v>
      </c>
      <c r="U6792" t="s">
        <v>19627</v>
      </c>
      <c r="V6792" t="s">
        <v>19628</v>
      </c>
      <c r="X6792" t="s">
        <v>19591</v>
      </c>
      <c r="Y6792" t="s">
        <v>3012</v>
      </c>
      <c r="Z6792" t="s">
        <v>3013</v>
      </c>
      <c r="AG6792" t="s">
        <v>19630</v>
      </c>
      <c r="AH6792" s="24">
        <v>1210712</v>
      </c>
      <c r="AI6792" t="s">
        <v>19631</v>
      </c>
      <c r="AJ6792" t="s">
        <v>19634</v>
      </c>
    </row>
    <row r="6793" spans="1:36" ht="17.25" hidden="1" customHeight="1" x14ac:dyDescent="0.2">
      <c r="A6793" s="4" t="s">
        <v>44499</v>
      </c>
      <c r="B6793" t="s">
        <v>43246</v>
      </c>
      <c r="C6793" t="s">
        <v>44500</v>
      </c>
      <c r="D6793" t="s">
        <v>44501</v>
      </c>
      <c r="E6793" t="s">
        <v>4758</v>
      </c>
      <c r="F6793" t="s">
        <v>4924</v>
      </c>
      <c r="G6793" s="5">
        <v>63</v>
      </c>
      <c r="H6793" t="s">
        <v>42</v>
      </c>
      <c r="I6793" t="s">
        <v>240</v>
      </c>
      <c r="J6793" t="s">
        <v>44</v>
      </c>
      <c r="N6793" s="6">
        <v>1963</v>
      </c>
      <c r="R6793" s="7">
        <v>69.333697999999998</v>
      </c>
      <c r="S6793" s="7">
        <v>88.233368999999996</v>
      </c>
      <c r="T6793" t="s">
        <v>46</v>
      </c>
      <c r="U6793" t="s">
        <v>44502</v>
      </c>
      <c r="X6793" t="s">
        <v>44503</v>
      </c>
      <c r="Y6793" t="s">
        <v>36708</v>
      </c>
      <c r="Z6793" t="s">
        <v>36915</v>
      </c>
      <c r="AG6793" t="s">
        <v>44504</v>
      </c>
      <c r="AI6793" t="s">
        <v>44505</v>
      </c>
      <c r="AJ6793" t="s">
        <v>44506</v>
      </c>
    </row>
    <row r="6794" spans="1:36" ht="17.25" hidden="1" customHeight="1" x14ac:dyDescent="0.2">
      <c r="A6794" s="4" t="s">
        <v>44499</v>
      </c>
      <c r="B6794" t="s">
        <v>43246</v>
      </c>
      <c r="C6794" t="s">
        <v>44500</v>
      </c>
      <c r="D6794" t="s">
        <v>44501</v>
      </c>
      <c r="E6794" t="s">
        <v>4760</v>
      </c>
      <c r="F6794" t="s">
        <v>4924</v>
      </c>
      <c r="G6794" s="5">
        <v>63</v>
      </c>
      <c r="H6794" t="s">
        <v>42</v>
      </c>
      <c r="I6794" t="s">
        <v>240</v>
      </c>
      <c r="J6794" t="s">
        <v>44</v>
      </c>
      <c r="N6794" s="24">
        <v>1963</v>
      </c>
      <c r="R6794" s="7">
        <v>69.333697999999998</v>
      </c>
      <c r="S6794" s="7">
        <v>88.233368999999996</v>
      </c>
      <c r="T6794" t="s">
        <v>46</v>
      </c>
      <c r="U6794" t="s">
        <v>44502</v>
      </c>
      <c r="X6794" t="s">
        <v>44503</v>
      </c>
      <c r="Y6794" t="s">
        <v>36708</v>
      </c>
      <c r="Z6794" t="s">
        <v>36915</v>
      </c>
      <c r="AG6794" t="s">
        <v>44504</v>
      </c>
      <c r="AH6794" s="30"/>
      <c r="AI6794" t="s">
        <v>44505</v>
      </c>
      <c r="AJ6794" t="s">
        <v>44507</v>
      </c>
    </row>
    <row r="6795" spans="1:36" ht="17.25" hidden="1" customHeight="1" x14ac:dyDescent="0.2">
      <c r="A6795" s="4" t="s">
        <v>19637</v>
      </c>
      <c r="B6795" t="s">
        <v>19485</v>
      </c>
      <c r="C6795" t="s">
        <v>19638</v>
      </c>
      <c r="D6795" t="s">
        <v>19639</v>
      </c>
      <c r="E6795" t="s">
        <v>19649</v>
      </c>
      <c r="F6795" t="s">
        <v>64</v>
      </c>
      <c r="G6795" s="5">
        <v>460</v>
      </c>
      <c r="H6795" t="s">
        <v>42</v>
      </c>
      <c r="I6795" t="s">
        <v>240</v>
      </c>
      <c r="J6795" t="s">
        <v>45</v>
      </c>
      <c r="K6795" t="s">
        <v>45</v>
      </c>
      <c r="L6795" t="s">
        <v>45</v>
      </c>
      <c r="M6795" t="s">
        <v>559</v>
      </c>
      <c r="N6795" s="6">
        <v>1981</v>
      </c>
      <c r="Q6795" t="s">
        <v>19489</v>
      </c>
      <c r="R6795" s="7">
        <v>10.58764</v>
      </c>
      <c r="S6795" s="7">
        <v>-67.079386999999997</v>
      </c>
      <c r="T6795" t="s">
        <v>46</v>
      </c>
      <c r="U6795" t="s">
        <v>19540</v>
      </c>
      <c r="X6795" t="s">
        <v>19641</v>
      </c>
      <c r="Y6795" t="s">
        <v>3012</v>
      </c>
      <c r="Z6795" t="s">
        <v>3013</v>
      </c>
      <c r="AC6795" t="s">
        <v>19643</v>
      </c>
      <c r="AG6795" t="s">
        <v>19644</v>
      </c>
      <c r="AH6795" s="24">
        <v>1143243</v>
      </c>
      <c r="AI6795" t="s">
        <v>19645</v>
      </c>
      <c r="AJ6795" t="s">
        <v>19650</v>
      </c>
    </row>
    <row r="6796" spans="1:36" ht="17.25" hidden="1" customHeight="1" x14ac:dyDescent="0.2">
      <c r="A6796" s="4" t="s">
        <v>19637</v>
      </c>
      <c r="B6796" t="s">
        <v>19485</v>
      </c>
      <c r="C6796" t="s">
        <v>19638</v>
      </c>
      <c r="D6796" t="s">
        <v>19639</v>
      </c>
      <c r="E6796" t="s">
        <v>19651</v>
      </c>
      <c r="F6796" t="s">
        <v>64</v>
      </c>
      <c r="G6796" s="5">
        <v>460</v>
      </c>
      <c r="H6796" t="s">
        <v>857</v>
      </c>
      <c r="I6796" t="s">
        <v>240</v>
      </c>
      <c r="J6796" t="s">
        <v>45</v>
      </c>
      <c r="K6796" t="s">
        <v>45</v>
      </c>
      <c r="L6796" t="s">
        <v>45</v>
      </c>
      <c r="M6796" t="s">
        <v>559</v>
      </c>
      <c r="N6796" s="6">
        <v>1981</v>
      </c>
      <c r="Q6796" t="s">
        <v>19489</v>
      </c>
      <c r="R6796" s="7">
        <v>10.58764</v>
      </c>
      <c r="S6796" s="7">
        <v>-67.079386999999997</v>
      </c>
      <c r="T6796" t="s">
        <v>46</v>
      </c>
      <c r="U6796" t="s">
        <v>19540</v>
      </c>
      <c r="X6796" t="s">
        <v>19641</v>
      </c>
      <c r="Y6796" t="s">
        <v>3012</v>
      </c>
      <c r="Z6796" t="s">
        <v>3013</v>
      </c>
      <c r="AC6796" t="s">
        <v>19643</v>
      </c>
      <c r="AG6796" t="s">
        <v>19644</v>
      </c>
      <c r="AH6796" s="24">
        <v>1143244</v>
      </c>
      <c r="AI6796" t="s">
        <v>19645</v>
      </c>
      <c r="AJ6796" t="s">
        <v>19652</v>
      </c>
    </row>
    <row r="6797" spans="1:36" ht="17.25" hidden="1" customHeight="1" x14ac:dyDescent="0.2">
      <c r="A6797" s="4" t="s">
        <v>19637</v>
      </c>
      <c r="B6797" t="s">
        <v>19485</v>
      </c>
      <c r="C6797" t="s">
        <v>19638</v>
      </c>
      <c r="D6797" t="s">
        <v>19639</v>
      </c>
      <c r="E6797" t="s">
        <v>19653</v>
      </c>
      <c r="F6797" t="s">
        <v>64</v>
      </c>
      <c r="G6797" s="5">
        <v>460</v>
      </c>
      <c r="H6797" t="s">
        <v>857</v>
      </c>
      <c r="I6797" t="s">
        <v>240</v>
      </c>
      <c r="J6797" t="s">
        <v>45</v>
      </c>
      <c r="K6797" t="s">
        <v>45</v>
      </c>
      <c r="L6797" t="s">
        <v>45</v>
      </c>
      <c r="M6797" t="s">
        <v>559</v>
      </c>
      <c r="N6797" s="6">
        <v>1981</v>
      </c>
      <c r="Q6797" t="s">
        <v>19489</v>
      </c>
      <c r="R6797" s="7">
        <v>10.58764</v>
      </c>
      <c r="S6797" s="7">
        <v>-67.079386999999997</v>
      </c>
      <c r="T6797" t="s">
        <v>46</v>
      </c>
      <c r="U6797" t="s">
        <v>19540</v>
      </c>
      <c r="X6797" t="s">
        <v>19641</v>
      </c>
      <c r="Y6797" t="s">
        <v>3012</v>
      </c>
      <c r="Z6797" t="s">
        <v>3013</v>
      </c>
      <c r="AC6797" t="s">
        <v>19643</v>
      </c>
      <c r="AG6797" t="s">
        <v>19644</v>
      </c>
      <c r="AH6797" s="24">
        <v>1143245</v>
      </c>
      <c r="AI6797" t="s">
        <v>19645</v>
      </c>
      <c r="AJ6797" t="s">
        <v>19654</v>
      </c>
    </row>
    <row r="6798" spans="1:36" ht="17.25" hidden="1" customHeight="1" x14ac:dyDescent="0.2">
      <c r="A6798" s="4" t="s">
        <v>19655</v>
      </c>
      <c r="B6798" t="s">
        <v>19485</v>
      </c>
      <c r="C6798" t="s">
        <v>19656</v>
      </c>
      <c r="D6798" t="s">
        <v>19657</v>
      </c>
      <c r="E6798" t="s">
        <v>4758</v>
      </c>
      <c r="F6798" t="s">
        <v>41</v>
      </c>
      <c r="G6798" s="5">
        <v>100</v>
      </c>
      <c r="H6798" t="s">
        <v>42</v>
      </c>
      <c r="I6798" t="s">
        <v>65</v>
      </c>
      <c r="J6798" t="s">
        <v>45</v>
      </c>
      <c r="K6798" t="s">
        <v>45</v>
      </c>
      <c r="L6798" t="s">
        <v>45</v>
      </c>
      <c r="M6798" t="s">
        <v>559</v>
      </c>
      <c r="N6798" s="6">
        <v>1994</v>
      </c>
      <c r="Q6798" t="s">
        <v>19489</v>
      </c>
      <c r="R6798" s="7">
        <v>10.420918</v>
      </c>
      <c r="S6798" s="7">
        <v>-66.955042000000006</v>
      </c>
      <c r="T6798" t="s">
        <v>46</v>
      </c>
      <c r="U6798" t="s">
        <v>19658</v>
      </c>
      <c r="X6798" t="s">
        <v>19615</v>
      </c>
      <c r="Y6798" t="s">
        <v>3012</v>
      </c>
      <c r="Z6798" t="s">
        <v>3013</v>
      </c>
      <c r="AC6798" t="s">
        <v>19659</v>
      </c>
      <c r="AG6798" t="s">
        <v>19660</v>
      </c>
      <c r="AH6798" s="24">
        <v>1138009</v>
      </c>
      <c r="AI6798" t="s">
        <v>19661</v>
      </c>
      <c r="AJ6798" t="s">
        <v>19662</v>
      </c>
    </row>
    <row r="6799" spans="1:36" ht="17.25" hidden="1" customHeight="1" x14ac:dyDescent="0.2">
      <c r="A6799" s="4" t="s">
        <v>19655</v>
      </c>
      <c r="B6799" t="s">
        <v>19485</v>
      </c>
      <c r="C6799" t="s">
        <v>19656</v>
      </c>
      <c r="D6799" t="s">
        <v>19657</v>
      </c>
      <c r="E6799" t="s">
        <v>4760</v>
      </c>
      <c r="F6799" t="s">
        <v>41</v>
      </c>
      <c r="G6799" s="5">
        <v>100</v>
      </c>
      <c r="H6799" t="s">
        <v>857</v>
      </c>
      <c r="I6799" t="s">
        <v>65</v>
      </c>
      <c r="J6799" t="s">
        <v>45</v>
      </c>
      <c r="K6799" t="s">
        <v>45</v>
      </c>
      <c r="L6799" t="s">
        <v>45</v>
      </c>
      <c r="M6799" t="s">
        <v>559</v>
      </c>
      <c r="N6799" s="24">
        <v>1994</v>
      </c>
      <c r="Q6799" t="s">
        <v>19489</v>
      </c>
      <c r="R6799" s="7">
        <v>10.420918</v>
      </c>
      <c r="S6799" s="7">
        <v>-66.955042000000006</v>
      </c>
      <c r="T6799" t="s">
        <v>46</v>
      </c>
      <c r="U6799" t="s">
        <v>19658</v>
      </c>
      <c r="X6799" t="s">
        <v>19615</v>
      </c>
      <c r="Y6799" t="s">
        <v>3012</v>
      </c>
      <c r="Z6799" t="s">
        <v>3013</v>
      </c>
      <c r="AC6799" t="s">
        <v>19659</v>
      </c>
      <c r="AG6799" t="s">
        <v>19660</v>
      </c>
      <c r="AH6799" s="24">
        <v>1138010</v>
      </c>
      <c r="AI6799" t="s">
        <v>19661</v>
      </c>
      <c r="AJ6799" t="s">
        <v>19663</v>
      </c>
    </row>
    <row r="6800" spans="1:36" ht="17.25" hidden="1" customHeight="1" x14ac:dyDescent="0.2">
      <c r="A6800" s="4" t="s">
        <v>19655</v>
      </c>
      <c r="B6800" t="s">
        <v>19485</v>
      </c>
      <c r="C6800" t="s">
        <v>19656</v>
      </c>
      <c r="D6800" t="s">
        <v>19657</v>
      </c>
      <c r="E6800" t="s">
        <v>4762</v>
      </c>
      <c r="F6800" t="s">
        <v>41</v>
      </c>
      <c r="G6800" s="5">
        <v>100</v>
      </c>
      <c r="H6800" t="s">
        <v>857</v>
      </c>
      <c r="I6800" t="s">
        <v>65</v>
      </c>
      <c r="J6800" t="s">
        <v>45</v>
      </c>
      <c r="K6800" t="s">
        <v>45</v>
      </c>
      <c r="L6800" t="s">
        <v>45</v>
      </c>
      <c r="M6800" t="s">
        <v>559</v>
      </c>
      <c r="N6800" s="6">
        <v>1994</v>
      </c>
      <c r="Q6800" t="s">
        <v>19489</v>
      </c>
      <c r="R6800" s="7">
        <v>10.420918</v>
      </c>
      <c r="S6800" s="7">
        <v>-66.955042000000006</v>
      </c>
      <c r="T6800" t="s">
        <v>46</v>
      </c>
      <c r="U6800" t="s">
        <v>19658</v>
      </c>
      <c r="X6800" t="s">
        <v>19615</v>
      </c>
      <c r="Y6800" t="s">
        <v>3012</v>
      </c>
      <c r="Z6800" t="s">
        <v>3013</v>
      </c>
      <c r="AC6800" t="s">
        <v>19659</v>
      </c>
      <c r="AG6800" t="s">
        <v>19660</v>
      </c>
      <c r="AH6800" s="24">
        <v>1138011</v>
      </c>
      <c r="AI6800" t="s">
        <v>19661</v>
      </c>
      <c r="AJ6800" t="s">
        <v>19664</v>
      </c>
    </row>
    <row r="6801" spans="1:36" ht="17.25" hidden="1" customHeight="1" x14ac:dyDescent="0.2">
      <c r="A6801" s="4" t="s">
        <v>19655</v>
      </c>
      <c r="B6801" t="s">
        <v>19485</v>
      </c>
      <c r="C6801" t="s">
        <v>19656</v>
      </c>
      <c r="D6801" t="s">
        <v>19657</v>
      </c>
      <c r="E6801" t="s">
        <v>4764</v>
      </c>
      <c r="F6801" t="s">
        <v>41</v>
      </c>
      <c r="G6801" s="5">
        <v>100</v>
      </c>
      <c r="H6801" t="s">
        <v>42</v>
      </c>
      <c r="I6801" t="s">
        <v>65</v>
      </c>
      <c r="J6801" t="s">
        <v>45</v>
      </c>
      <c r="K6801" t="s">
        <v>45</v>
      </c>
      <c r="L6801" t="s">
        <v>45</v>
      </c>
      <c r="M6801" t="s">
        <v>559</v>
      </c>
      <c r="N6801" s="6">
        <v>1994</v>
      </c>
      <c r="Q6801" t="s">
        <v>19489</v>
      </c>
      <c r="R6801" s="7">
        <v>10.420918</v>
      </c>
      <c r="S6801" s="7">
        <v>-66.955042000000006</v>
      </c>
      <c r="T6801" t="s">
        <v>46</v>
      </c>
      <c r="U6801" t="s">
        <v>19658</v>
      </c>
      <c r="X6801" t="s">
        <v>19615</v>
      </c>
      <c r="Y6801" t="s">
        <v>3012</v>
      </c>
      <c r="Z6801" t="s">
        <v>3013</v>
      </c>
      <c r="AC6801" t="s">
        <v>19659</v>
      </c>
      <c r="AG6801" t="s">
        <v>19660</v>
      </c>
      <c r="AH6801" s="8" t="s">
        <v>45</v>
      </c>
      <c r="AI6801" t="s">
        <v>19661</v>
      </c>
      <c r="AJ6801" t="s">
        <v>19665</v>
      </c>
    </row>
    <row r="6802" spans="1:36" ht="17.25" hidden="1" customHeight="1" x14ac:dyDescent="0.2">
      <c r="A6802" s="4" t="s">
        <v>19655</v>
      </c>
      <c r="B6802" t="s">
        <v>19485</v>
      </c>
      <c r="C6802" t="s">
        <v>19656</v>
      </c>
      <c r="D6802" t="s">
        <v>19657</v>
      </c>
      <c r="E6802" t="s">
        <v>4787</v>
      </c>
      <c r="F6802" t="s">
        <v>41</v>
      </c>
      <c r="G6802" s="5">
        <v>100</v>
      </c>
      <c r="H6802" t="s">
        <v>857</v>
      </c>
      <c r="I6802" t="s">
        <v>65</v>
      </c>
      <c r="J6802" t="s">
        <v>45</v>
      </c>
      <c r="K6802" t="s">
        <v>45</v>
      </c>
      <c r="L6802" t="s">
        <v>45</v>
      </c>
      <c r="M6802" t="s">
        <v>559</v>
      </c>
      <c r="N6802" s="6">
        <v>1994</v>
      </c>
      <c r="Q6802" t="s">
        <v>19489</v>
      </c>
      <c r="R6802" s="7">
        <v>10.420918</v>
      </c>
      <c r="S6802" s="7">
        <v>-66.955042000000006</v>
      </c>
      <c r="T6802" t="s">
        <v>46</v>
      </c>
      <c r="U6802" t="s">
        <v>19658</v>
      </c>
      <c r="X6802" t="s">
        <v>19615</v>
      </c>
      <c r="Y6802" t="s">
        <v>3012</v>
      </c>
      <c r="Z6802" t="s">
        <v>3013</v>
      </c>
      <c r="AC6802" t="s">
        <v>19659</v>
      </c>
      <c r="AG6802" t="s">
        <v>19660</v>
      </c>
      <c r="AH6802" s="24">
        <v>1138008</v>
      </c>
      <c r="AI6802" t="s">
        <v>19661</v>
      </c>
      <c r="AJ6802" t="s">
        <v>19666</v>
      </c>
    </row>
    <row r="6803" spans="1:36" ht="17.25" hidden="1" customHeight="1" x14ac:dyDescent="0.2">
      <c r="A6803" s="4" t="s">
        <v>19667</v>
      </c>
      <c r="B6803" t="s">
        <v>19485</v>
      </c>
      <c r="C6803" t="s">
        <v>19668</v>
      </c>
      <c r="D6803" t="s">
        <v>19669</v>
      </c>
      <c r="E6803" t="s">
        <v>19670</v>
      </c>
      <c r="F6803" t="s">
        <v>41</v>
      </c>
      <c r="G6803" s="5">
        <v>85</v>
      </c>
      <c r="H6803" t="s">
        <v>857</v>
      </c>
      <c r="I6803" t="s">
        <v>65</v>
      </c>
      <c r="J6803" t="s">
        <v>45</v>
      </c>
      <c r="K6803" t="s">
        <v>45</v>
      </c>
      <c r="L6803" t="s">
        <v>45</v>
      </c>
      <c r="M6803" t="s">
        <v>559</v>
      </c>
      <c r="N6803" s="6">
        <v>2012</v>
      </c>
      <c r="Q6803" t="s">
        <v>19489</v>
      </c>
      <c r="R6803" s="7">
        <v>10.879200000000001</v>
      </c>
      <c r="S6803" s="7">
        <v>-64.032799999999995</v>
      </c>
      <c r="T6803" t="s">
        <v>46</v>
      </c>
      <c r="U6803" t="s">
        <v>19671</v>
      </c>
      <c r="X6803" t="s">
        <v>19672</v>
      </c>
      <c r="Y6803" t="s">
        <v>3012</v>
      </c>
      <c r="Z6803" t="s">
        <v>3013</v>
      </c>
      <c r="AA6803" t="s">
        <v>19673</v>
      </c>
      <c r="AG6803" t="s">
        <v>19674</v>
      </c>
      <c r="AH6803" s="24">
        <v>1241631</v>
      </c>
      <c r="AI6803" t="s">
        <v>19675</v>
      </c>
      <c r="AJ6803" t="s">
        <v>19676</v>
      </c>
    </row>
    <row r="6804" spans="1:36" ht="17.25" hidden="1" customHeight="1" x14ac:dyDescent="0.2">
      <c r="A6804" s="4" t="s">
        <v>19679</v>
      </c>
      <c r="B6804" t="s">
        <v>19485</v>
      </c>
      <c r="C6804" t="s">
        <v>19680</v>
      </c>
      <c r="D6804" t="s">
        <v>19681</v>
      </c>
      <c r="E6804" t="s">
        <v>56</v>
      </c>
      <c r="F6804" t="s">
        <v>41</v>
      </c>
      <c r="G6804" s="5">
        <v>175</v>
      </c>
      <c r="H6804" t="s">
        <v>677</v>
      </c>
      <c r="I6804" t="s">
        <v>65</v>
      </c>
      <c r="J6804" t="s">
        <v>45</v>
      </c>
      <c r="K6804" t="s">
        <v>45</v>
      </c>
      <c r="L6804" t="s">
        <v>45</v>
      </c>
      <c r="M6804" t="s">
        <v>559</v>
      </c>
      <c r="N6804" s="27"/>
      <c r="Q6804" t="s">
        <v>19489</v>
      </c>
      <c r="R6804" s="7">
        <v>10.562023999999999</v>
      </c>
      <c r="S6804" s="7">
        <v>-62.310042000000003</v>
      </c>
      <c r="T6804" t="s">
        <v>46</v>
      </c>
      <c r="U6804" t="s">
        <v>19682</v>
      </c>
      <c r="X6804" t="s">
        <v>19521</v>
      </c>
      <c r="Y6804" t="s">
        <v>3012</v>
      </c>
      <c r="Z6804" t="s">
        <v>3013</v>
      </c>
      <c r="AC6804" t="s">
        <v>19683</v>
      </c>
      <c r="AG6804" t="s">
        <v>19684</v>
      </c>
      <c r="AH6804" s="24">
        <v>1247379</v>
      </c>
      <c r="AI6804" t="s">
        <v>19685</v>
      </c>
      <c r="AJ6804" t="s">
        <v>19687</v>
      </c>
    </row>
    <row r="6805" spans="1:36" ht="17.25" hidden="1" customHeight="1" x14ac:dyDescent="0.2">
      <c r="A6805" s="4" t="s">
        <v>19679</v>
      </c>
      <c r="B6805" t="s">
        <v>19485</v>
      </c>
      <c r="C6805" t="s">
        <v>19680</v>
      </c>
      <c r="D6805" t="s">
        <v>19681</v>
      </c>
      <c r="E6805" t="s">
        <v>58</v>
      </c>
      <c r="F6805" t="s">
        <v>86</v>
      </c>
      <c r="G6805" s="5">
        <v>175</v>
      </c>
      <c r="H6805" t="s">
        <v>677</v>
      </c>
      <c r="I6805" t="s">
        <v>65</v>
      </c>
      <c r="J6805" t="s">
        <v>45</v>
      </c>
      <c r="K6805" t="s">
        <v>45</v>
      </c>
      <c r="L6805" t="s">
        <v>45</v>
      </c>
      <c r="M6805" t="s">
        <v>559</v>
      </c>
      <c r="N6805" s="27"/>
      <c r="Q6805" t="s">
        <v>19489</v>
      </c>
      <c r="R6805" s="7">
        <v>10.562023999999999</v>
      </c>
      <c r="S6805" s="7">
        <v>-62.310042000000003</v>
      </c>
      <c r="T6805" t="s">
        <v>46</v>
      </c>
      <c r="U6805" t="s">
        <v>19682</v>
      </c>
      <c r="X6805" t="s">
        <v>19521</v>
      </c>
      <c r="Y6805" t="s">
        <v>3012</v>
      </c>
      <c r="Z6805" t="s">
        <v>3013</v>
      </c>
      <c r="AC6805" t="s">
        <v>19683</v>
      </c>
      <c r="AG6805" t="s">
        <v>19684</v>
      </c>
      <c r="AH6805" s="24">
        <v>1247380</v>
      </c>
      <c r="AI6805" t="s">
        <v>19685</v>
      </c>
      <c r="AJ6805" t="s">
        <v>19688</v>
      </c>
    </row>
    <row r="6806" spans="1:36" ht="17.25" hidden="1" customHeight="1" x14ac:dyDescent="0.2">
      <c r="A6806" s="4" t="s">
        <v>19679</v>
      </c>
      <c r="B6806" t="s">
        <v>19485</v>
      </c>
      <c r="C6806" t="s">
        <v>19680</v>
      </c>
      <c r="D6806" t="s">
        <v>19681</v>
      </c>
      <c r="E6806" t="s">
        <v>191</v>
      </c>
      <c r="F6806" t="s">
        <v>86</v>
      </c>
      <c r="G6806" s="5">
        <v>175</v>
      </c>
      <c r="H6806" t="s">
        <v>677</v>
      </c>
      <c r="I6806" t="s">
        <v>65</v>
      </c>
      <c r="J6806" t="s">
        <v>45</v>
      </c>
      <c r="K6806" t="s">
        <v>45</v>
      </c>
      <c r="L6806" t="s">
        <v>45</v>
      </c>
      <c r="M6806" t="s">
        <v>559</v>
      </c>
      <c r="N6806" s="27"/>
      <c r="Q6806" t="s">
        <v>19489</v>
      </c>
      <c r="R6806" s="7">
        <v>10.562023999999999</v>
      </c>
      <c r="S6806" s="7">
        <v>-62.310042000000003</v>
      </c>
      <c r="T6806" t="s">
        <v>46</v>
      </c>
      <c r="U6806" t="s">
        <v>19682</v>
      </c>
      <c r="X6806" t="s">
        <v>19521</v>
      </c>
      <c r="Y6806" t="s">
        <v>3012</v>
      </c>
      <c r="Z6806" t="s">
        <v>3013</v>
      </c>
      <c r="AC6806" t="s">
        <v>19683</v>
      </c>
      <c r="AG6806" t="s">
        <v>19684</v>
      </c>
      <c r="AH6806" s="24">
        <v>1247381</v>
      </c>
      <c r="AI6806" t="s">
        <v>19685</v>
      </c>
      <c r="AJ6806" t="s">
        <v>19689</v>
      </c>
    </row>
    <row r="6807" spans="1:36" ht="17.25" hidden="1" customHeight="1" x14ac:dyDescent="0.2">
      <c r="A6807" s="4" t="s">
        <v>19702</v>
      </c>
      <c r="B6807" t="s">
        <v>19485</v>
      </c>
      <c r="C6807" t="s">
        <v>19703</v>
      </c>
      <c r="D6807" t="s">
        <v>19704</v>
      </c>
      <c r="E6807" t="s">
        <v>19705</v>
      </c>
      <c r="F6807" t="s">
        <v>86</v>
      </c>
      <c r="G6807" s="5">
        <v>60</v>
      </c>
      <c r="H6807" t="s">
        <v>857</v>
      </c>
      <c r="I6807" t="s">
        <v>65</v>
      </c>
      <c r="J6807" t="s">
        <v>45</v>
      </c>
      <c r="K6807" t="s">
        <v>45</v>
      </c>
      <c r="L6807" t="s">
        <v>45</v>
      </c>
      <c r="M6807" t="s">
        <v>559</v>
      </c>
      <c r="N6807" s="6">
        <v>2011</v>
      </c>
      <c r="Q6807" t="s">
        <v>19489</v>
      </c>
      <c r="R6807" s="7">
        <v>10.2561</v>
      </c>
      <c r="S6807" s="7">
        <v>-66.792199999999994</v>
      </c>
      <c r="T6807" t="s">
        <v>46</v>
      </c>
      <c r="U6807" t="s">
        <v>19706</v>
      </c>
      <c r="X6807" t="s">
        <v>19615</v>
      </c>
      <c r="Y6807" t="s">
        <v>3012</v>
      </c>
      <c r="Z6807" t="s">
        <v>3013</v>
      </c>
      <c r="AA6807" t="s">
        <v>19707</v>
      </c>
      <c r="AG6807" t="s">
        <v>19708</v>
      </c>
      <c r="AH6807" s="24">
        <v>1241640</v>
      </c>
      <c r="AI6807" t="s">
        <v>19709</v>
      </c>
      <c r="AJ6807" t="s">
        <v>19710</v>
      </c>
    </row>
    <row r="6808" spans="1:36" ht="17.25" hidden="1" customHeight="1" x14ac:dyDescent="0.2">
      <c r="A6808" s="4" t="s">
        <v>19702</v>
      </c>
      <c r="B6808" t="s">
        <v>19485</v>
      </c>
      <c r="C6808" t="s">
        <v>19703</v>
      </c>
      <c r="D6808" t="s">
        <v>19704</v>
      </c>
      <c r="E6808" t="s">
        <v>19711</v>
      </c>
      <c r="F6808" t="s">
        <v>86</v>
      </c>
      <c r="G6808" s="5">
        <v>60</v>
      </c>
      <c r="H6808" t="s">
        <v>857</v>
      </c>
      <c r="I6808" t="s">
        <v>65</v>
      </c>
      <c r="J6808" t="s">
        <v>45</v>
      </c>
      <c r="K6808" t="s">
        <v>45</v>
      </c>
      <c r="L6808" t="s">
        <v>45</v>
      </c>
      <c r="M6808" t="s">
        <v>559</v>
      </c>
      <c r="N6808" s="6">
        <v>2011</v>
      </c>
      <c r="Q6808" t="s">
        <v>19489</v>
      </c>
      <c r="R6808" s="7">
        <v>10.2561</v>
      </c>
      <c r="S6808" s="7">
        <v>-66.792199999999994</v>
      </c>
      <c r="T6808" t="s">
        <v>46</v>
      </c>
      <c r="U6808" t="s">
        <v>19706</v>
      </c>
      <c r="X6808" t="s">
        <v>19615</v>
      </c>
      <c r="Y6808" t="s">
        <v>3012</v>
      </c>
      <c r="Z6808" t="s">
        <v>3013</v>
      </c>
      <c r="AA6808" t="s">
        <v>19707</v>
      </c>
      <c r="AG6808" t="s">
        <v>19708</v>
      </c>
      <c r="AH6808" s="24">
        <v>1241641</v>
      </c>
      <c r="AI6808" t="s">
        <v>19709</v>
      </c>
      <c r="AJ6808" t="s">
        <v>19712</v>
      </c>
    </row>
    <row r="6809" spans="1:36" ht="17.25" hidden="1" customHeight="1" x14ac:dyDescent="0.2">
      <c r="A6809" s="4" t="s">
        <v>19702</v>
      </c>
      <c r="B6809" t="s">
        <v>19485</v>
      </c>
      <c r="C6809" t="s">
        <v>19703</v>
      </c>
      <c r="D6809" t="s">
        <v>19704</v>
      </c>
      <c r="E6809" t="s">
        <v>19713</v>
      </c>
      <c r="F6809" t="s">
        <v>86</v>
      </c>
      <c r="G6809" s="5">
        <v>60</v>
      </c>
      <c r="H6809" t="s">
        <v>857</v>
      </c>
      <c r="I6809" t="s">
        <v>65</v>
      </c>
      <c r="J6809" t="s">
        <v>45</v>
      </c>
      <c r="K6809" t="s">
        <v>45</v>
      </c>
      <c r="L6809" t="s">
        <v>45</v>
      </c>
      <c r="M6809" t="s">
        <v>559</v>
      </c>
      <c r="N6809" s="6">
        <v>2011</v>
      </c>
      <c r="Q6809" t="s">
        <v>19489</v>
      </c>
      <c r="R6809" s="7">
        <v>10.2561</v>
      </c>
      <c r="S6809" s="7">
        <v>-66.792199999999994</v>
      </c>
      <c r="T6809" t="s">
        <v>46</v>
      </c>
      <c r="U6809" t="s">
        <v>19706</v>
      </c>
      <c r="X6809" t="s">
        <v>19615</v>
      </c>
      <c r="Y6809" t="s">
        <v>3012</v>
      </c>
      <c r="Z6809" t="s">
        <v>3013</v>
      </c>
      <c r="AA6809" t="s">
        <v>19707</v>
      </c>
      <c r="AG6809" t="s">
        <v>19708</v>
      </c>
      <c r="AH6809" s="24">
        <v>1241642</v>
      </c>
      <c r="AI6809" t="s">
        <v>19709</v>
      </c>
      <c r="AJ6809" t="s">
        <v>19714</v>
      </c>
    </row>
    <row r="6810" spans="1:36" ht="17.25" hidden="1" customHeight="1" x14ac:dyDescent="0.2">
      <c r="A6810" s="4" t="s">
        <v>19702</v>
      </c>
      <c r="B6810" t="s">
        <v>19485</v>
      </c>
      <c r="C6810" t="s">
        <v>19703</v>
      </c>
      <c r="D6810" t="s">
        <v>19704</v>
      </c>
      <c r="E6810" t="s">
        <v>19715</v>
      </c>
      <c r="F6810" t="s">
        <v>86</v>
      </c>
      <c r="G6810" s="5">
        <v>50</v>
      </c>
      <c r="H6810" t="s">
        <v>42</v>
      </c>
      <c r="I6810" t="s">
        <v>65</v>
      </c>
      <c r="J6810" t="s">
        <v>45</v>
      </c>
      <c r="K6810" t="s">
        <v>45</v>
      </c>
      <c r="L6810" t="s">
        <v>45</v>
      </c>
      <c r="M6810" t="s">
        <v>559</v>
      </c>
      <c r="N6810" s="6">
        <v>2012</v>
      </c>
      <c r="Q6810" t="s">
        <v>19489</v>
      </c>
      <c r="R6810" s="7">
        <v>10.2561</v>
      </c>
      <c r="S6810" s="7">
        <v>-66.792199999999994</v>
      </c>
      <c r="T6810" t="s">
        <v>46</v>
      </c>
      <c r="U6810" t="s">
        <v>19706</v>
      </c>
      <c r="X6810" t="s">
        <v>19615</v>
      </c>
      <c r="Y6810" t="s">
        <v>3012</v>
      </c>
      <c r="Z6810" t="s">
        <v>3013</v>
      </c>
      <c r="AA6810" t="s">
        <v>19707</v>
      </c>
      <c r="AG6810" t="s">
        <v>19708</v>
      </c>
      <c r="AH6810" s="24">
        <v>1241643</v>
      </c>
      <c r="AI6810" t="s">
        <v>19709</v>
      </c>
      <c r="AJ6810" t="s">
        <v>19716</v>
      </c>
    </row>
    <row r="6811" spans="1:36" ht="17.25" hidden="1" customHeight="1" x14ac:dyDescent="0.2">
      <c r="A6811" s="4" t="s">
        <v>19702</v>
      </c>
      <c r="B6811" t="s">
        <v>19485</v>
      </c>
      <c r="C6811" t="s">
        <v>19703</v>
      </c>
      <c r="D6811" t="s">
        <v>19704</v>
      </c>
      <c r="E6811" t="s">
        <v>19717</v>
      </c>
      <c r="F6811" t="s">
        <v>86</v>
      </c>
      <c r="G6811" s="5">
        <v>50</v>
      </c>
      <c r="H6811" t="s">
        <v>857</v>
      </c>
      <c r="I6811" t="s">
        <v>65</v>
      </c>
      <c r="J6811" t="s">
        <v>45</v>
      </c>
      <c r="K6811" t="s">
        <v>45</v>
      </c>
      <c r="L6811" t="s">
        <v>45</v>
      </c>
      <c r="M6811" t="s">
        <v>559</v>
      </c>
      <c r="N6811" s="6">
        <v>2012</v>
      </c>
      <c r="Q6811" t="s">
        <v>19489</v>
      </c>
      <c r="R6811" s="7">
        <v>10.2561</v>
      </c>
      <c r="S6811" s="7">
        <v>-66.792199999999994</v>
      </c>
      <c r="T6811" t="s">
        <v>46</v>
      </c>
      <c r="U6811" t="s">
        <v>19706</v>
      </c>
      <c r="X6811" t="s">
        <v>19615</v>
      </c>
      <c r="Y6811" t="s">
        <v>3012</v>
      </c>
      <c r="Z6811" t="s">
        <v>3013</v>
      </c>
      <c r="AA6811" t="s">
        <v>19707</v>
      </c>
      <c r="AG6811" t="s">
        <v>19708</v>
      </c>
      <c r="AH6811" s="24">
        <v>1241644</v>
      </c>
      <c r="AI6811" t="s">
        <v>19709</v>
      </c>
      <c r="AJ6811" t="s">
        <v>19718</v>
      </c>
    </row>
    <row r="6812" spans="1:36" ht="17.25" hidden="1" customHeight="1" x14ac:dyDescent="0.2">
      <c r="A6812" s="4" t="s">
        <v>19702</v>
      </c>
      <c r="B6812" t="s">
        <v>19485</v>
      </c>
      <c r="C6812" t="s">
        <v>19703</v>
      </c>
      <c r="D6812" t="s">
        <v>19704</v>
      </c>
      <c r="E6812" t="s">
        <v>19719</v>
      </c>
      <c r="F6812" t="s">
        <v>86</v>
      </c>
      <c r="G6812" s="5">
        <v>85</v>
      </c>
      <c r="H6812" t="s">
        <v>42</v>
      </c>
      <c r="I6812" t="s">
        <v>65</v>
      </c>
      <c r="J6812" t="s">
        <v>45</v>
      </c>
      <c r="K6812" t="s">
        <v>45</v>
      </c>
      <c r="L6812" t="s">
        <v>45</v>
      </c>
      <c r="M6812" t="s">
        <v>559</v>
      </c>
      <c r="N6812" s="6">
        <v>2012</v>
      </c>
      <c r="Q6812" t="s">
        <v>19489</v>
      </c>
      <c r="R6812" s="7">
        <v>10.2561</v>
      </c>
      <c r="S6812" s="7">
        <v>-66.792199999999994</v>
      </c>
      <c r="T6812" t="s">
        <v>46</v>
      </c>
      <c r="U6812" t="s">
        <v>19706</v>
      </c>
      <c r="X6812" t="s">
        <v>19615</v>
      </c>
      <c r="Y6812" t="s">
        <v>3012</v>
      </c>
      <c r="Z6812" t="s">
        <v>3013</v>
      </c>
      <c r="AA6812" t="s">
        <v>19707</v>
      </c>
      <c r="AG6812" t="s">
        <v>19708</v>
      </c>
      <c r="AH6812" s="24">
        <v>1160673</v>
      </c>
      <c r="AI6812" t="s">
        <v>19709</v>
      </c>
      <c r="AJ6812" t="s">
        <v>19720</v>
      </c>
    </row>
    <row r="6813" spans="1:36" ht="17.25" hidden="1" customHeight="1" x14ac:dyDescent="0.2">
      <c r="A6813" s="4" t="s">
        <v>19723</v>
      </c>
      <c r="B6813" t="s">
        <v>19485</v>
      </c>
      <c r="C6813" t="s">
        <v>19724</v>
      </c>
      <c r="D6813" t="s">
        <v>19725</v>
      </c>
      <c r="E6813" t="s">
        <v>19726</v>
      </c>
      <c r="F6813" t="s">
        <v>86</v>
      </c>
      <c r="G6813" s="5">
        <v>150</v>
      </c>
      <c r="H6813" t="s">
        <v>857</v>
      </c>
      <c r="I6813" t="s">
        <v>65</v>
      </c>
      <c r="J6813" t="s">
        <v>45</v>
      </c>
      <c r="K6813" t="s">
        <v>45</v>
      </c>
      <c r="L6813" t="s">
        <v>45</v>
      </c>
      <c r="M6813" t="s">
        <v>559</v>
      </c>
      <c r="N6813" s="6">
        <v>2006</v>
      </c>
      <c r="Q6813" t="s">
        <v>19489</v>
      </c>
      <c r="R6813" s="7">
        <v>10.177099999999999</v>
      </c>
      <c r="S6813" s="7">
        <v>-67.946200000000005</v>
      </c>
      <c r="T6813" t="s">
        <v>46</v>
      </c>
      <c r="U6813" t="s">
        <v>18735</v>
      </c>
      <c r="X6813" t="s">
        <v>19727</v>
      </c>
      <c r="Y6813" t="s">
        <v>3012</v>
      </c>
      <c r="Z6813" t="s">
        <v>3013</v>
      </c>
      <c r="AA6813" t="s">
        <v>19728</v>
      </c>
      <c r="AG6813" t="s">
        <v>19729</v>
      </c>
      <c r="AH6813" s="24">
        <v>1241669</v>
      </c>
      <c r="AI6813" t="s">
        <v>19730</v>
      </c>
      <c r="AJ6813" t="s">
        <v>19731</v>
      </c>
    </row>
    <row r="6814" spans="1:36" ht="17.25" hidden="1" customHeight="1" x14ac:dyDescent="0.2">
      <c r="A6814" s="4" t="s">
        <v>19723</v>
      </c>
      <c r="B6814" t="s">
        <v>19485</v>
      </c>
      <c r="C6814" t="s">
        <v>19724</v>
      </c>
      <c r="D6814" t="s">
        <v>19725</v>
      </c>
      <c r="E6814" t="s">
        <v>19732</v>
      </c>
      <c r="F6814" t="s">
        <v>86</v>
      </c>
      <c r="G6814" s="5">
        <v>150</v>
      </c>
      <c r="H6814" t="s">
        <v>42</v>
      </c>
      <c r="I6814" t="s">
        <v>65</v>
      </c>
      <c r="J6814" t="s">
        <v>45</v>
      </c>
      <c r="K6814" t="s">
        <v>45</v>
      </c>
      <c r="L6814" t="s">
        <v>45</v>
      </c>
      <c r="M6814" t="s">
        <v>559</v>
      </c>
      <c r="N6814" s="6">
        <v>2006</v>
      </c>
      <c r="Q6814" t="s">
        <v>19489</v>
      </c>
      <c r="R6814" s="7">
        <v>10.177099999999999</v>
      </c>
      <c r="S6814" s="7">
        <v>-67.946200000000005</v>
      </c>
      <c r="T6814" t="s">
        <v>46</v>
      </c>
      <c r="U6814" t="s">
        <v>18735</v>
      </c>
      <c r="X6814" t="s">
        <v>19727</v>
      </c>
      <c r="Y6814" t="s">
        <v>3012</v>
      </c>
      <c r="Z6814" t="s">
        <v>3013</v>
      </c>
      <c r="AA6814" t="s">
        <v>19728</v>
      </c>
      <c r="AG6814" t="s">
        <v>19729</v>
      </c>
      <c r="AH6814" s="24">
        <v>1241668</v>
      </c>
      <c r="AI6814" t="s">
        <v>19730</v>
      </c>
      <c r="AJ6814" t="s">
        <v>19733</v>
      </c>
    </row>
    <row r="6815" spans="1:36" ht="17.25" hidden="1" customHeight="1" x14ac:dyDescent="0.2">
      <c r="A6815" s="4" t="s">
        <v>19734</v>
      </c>
      <c r="B6815" t="s">
        <v>19485</v>
      </c>
      <c r="C6815" t="s">
        <v>19735</v>
      </c>
      <c r="D6815" t="s">
        <v>19736</v>
      </c>
      <c r="E6815" t="s">
        <v>19737</v>
      </c>
      <c r="F6815" t="s">
        <v>64</v>
      </c>
      <c r="G6815" s="5">
        <v>400</v>
      </c>
      <c r="H6815" t="s">
        <v>857</v>
      </c>
      <c r="I6815" t="s">
        <v>240</v>
      </c>
      <c r="J6815" t="s">
        <v>45</v>
      </c>
      <c r="K6815" t="s">
        <v>45</v>
      </c>
      <c r="L6815" t="s">
        <v>45</v>
      </c>
      <c r="M6815" t="s">
        <v>559</v>
      </c>
      <c r="N6815" s="24">
        <v>1978</v>
      </c>
      <c r="Q6815" t="s">
        <v>19489</v>
      </c>
      <c r="R6815" s="7">
        <v>10.494899999999999</v>
      </c>
      <c r="S6815" s="7">
        <v>-68.155199999999994</v>
      </c>
      <c r="T6815" t="s">
        <v>46</v>
      </c>
      <c r="U6815" t="s">
        <v>19738</v>
      </c>
      <c r="X6815" t="s">
        <v>19727</v>
      </c>
      <c r="Y6815" t="s">
        <v>3012</v>
      </c>
      <c r="Z6815" t="s">
        <v>3013</v>
      </c>
      <c r="AA6815" t="s">
        <v>19739</v>
      </c>
      <c r="AG6815" t="s">
        <v>19740</v>
      </c>
      <c r="AH6815" s="24">
        <v>1140140</v>
      </c>
      <c r="AI6815" t="s">
        <v>19741</v>
      </c>
      <c r="AJ6815" t="s">
        <v>19742</v>
      </c>
    </row>
    <row r="6816" spans="1:36" ht="17.25" hidden="1" customHeight="1" x14ac:dyDescent="0.2">
      <c r="A6816" s="4" t="s">
        <v>19734</v>
      </c>
      <c r="B6816" t="s">
        <v>19485</v>
      </c>
      <c r="C6816" t="s">
        <v>19735</v>
      </c>
      <c r="D6816" t="s">
        <v>19736</v>
      </c>
      <c r="E6816" t="s">
        <v>19743</v>
      </c>
      <c r="F6816" t="s">
        <v>64</v>
      </c>
      <c r="G6816" s="5">
        <v>400</v>
      </c>
      <c r="H6816" t="s">
        <v>857</v>
      </c>
      <c r="I6816" t="s">
        <v>240</v>
      </c>
      <c r="J6816" t="s">
        <v>45</v>
      </c>
      <c r="K6816" t="s">
        <v>45</v>
      </c>
      <c r="L6816" t="s">
        <v>45</v>
      </c>
      <c r="M6816" t="s">
        <v>559</v>
      </c>
      <c r="N6816" s="24">
        <v>1982</v>
      </c>
      <c r="Q6816" t="s">
        <v>19489</v>
      </c>
      <c r="R6816" s="7">
        <v>10.494899999999999</v>
      </c>
      <c r="S6816" s="7">
        <v>-68.155199999999994</v>
      </c>
      <c r="T6816" t="s">
        <v>46</v>
      </c>
      <c r="U6816" t="s">
        <v>19738</v>
      </c>
      <c r="X6816" t="s">
        <v>19727</v>
      </c>
      <c r="Y6816" t="s">
        <v>3012</v>
      </c>
      <c r="Z6816" t="s">
        <v>3013</v>
      </c>
      <c r="AA6816" t="s">
        <v>19739</v>
      </c>
      <c r="AG6816" t="s">
        <v>19740</v>
      </c>
      <c r="AH6816" s="24">
        <v>1140141</v>
      </c>
      <c r="AI6816" t="s">
        <v>19741</v>
      </c>
      <c r="AJ6816" t="s">
        <v>19744</v>
      </c>
    </row>
    <row r="6817" spans="1:36" ht="17.25" hidden="1" customHeight="1" x14ac:dyDescent="0.2">
      <c r="A6817" s="4" t="s">
        <v>19734</v>
      </c>
      <c r="B6817" t="s">
        <v>19485</v>
      </c>
      <c r="C6817" t="s">
        <v>19735</v>
      </c>
      <c r="D6817" t="s">
        <v>19736</v>
      </c>
      <c r="E6817" t="s">
        <v>19745</v>
      </c>
      <c r="F6817" t="s">
        <v>64</v>
      </c>
      <c r="G6817" s="5">
        <v>400</v>
      </c>
      <c r="H6817" t="s">
        <v>857</v>
      </c>
      <c r="I6817" t="s">
        <v>240</v>
      </c>
      <c r="J6817" t="s">
        <v>45</v>
      </c>
      <c r="K6817" t="s">
        <v>45</v>
      </c>
      <c r="L6817" t="s">
        <v>45</v>
      </c>
      <c r="M6817" t="s">
        <v>559</v>
      </c>
      <c r="N6817" s="6">
        <v>1982</v>
      </c>
      <c r="Q6817" t="s">
        <v>19489</v>
      </c>
      <c r="R6817" s="7">
        <v>10.494899999999999</v>
      </c>
      <c r="S6817" s="7">
        <v>-68.155199999999994</v>
      </c>
      <c r="T6817" t="s">
        <v>46</v>
      </c>
      <c r="U6817" t="s">
        <v>19738</v>
      </c>
      <c r="X6817" t="s">
        <v>19727</v>
      </c>
      <c r="Y6817" t="s">
        <v>3012</v>
      </c>
      <c r="Z6817" t="s">
        <v>3013</v>
      </c>
      <c r="AA6817" t="s">
        <v>19739</v>
      </c>
      <c r="AG6817" t="s">
        <v>19740</v>
      </c>
      <c r="AH6817" s="24">
        <v>1140142</v>
      </c>
      <c r="AI6817" t="s">
        <v>19741</v>
      </c>
      <c r="AJ6817" t="s">
        <v>19746</v>
      </c>
    </row>
    <row r="6818" spans="1:36" ht="17.25" hidden="1" customHeight="1" x14ac:dyDescent="0.2">
      <c r="A6818" s="4" t="s">
        <v>19734</v>
      </c>
      <c r="B6818" t="s">
        <v>19485</v>
      </c>
      <c r="C6818" t="s">
        <v>19735</v>
      </c>
      <c r="D6818" t="s">
        <v>19736</v>
      </c>
      <c r="E6818" t="s">
        <v>19747</v>
      </c>
      <c r="F6818" t="s">
        <v>64</v>
      </c>
      <c r="G6818" s="5">
        <v>400</v>
      </c>
      <c r="H6818" t="s">
        <v>857</v>
      </c>
      <c r="I6818" t="s">
        <v>240</v>
      </c>
      <c r="J6818" t="s">
        <v>45</v>
      </c>
      <c r="K6818" t="s">
        <v>45</v>
      </c>
      <c r="L6818" t="s">
        <v>45</v>
      </c>
      <c r="M6818" t="s">
        <v>559</v>
      </c>
      <c r="N6818" s="6">
        <v>1985</v>
      </c>
      <c r="Q6818" t="s">
        <v>19489</v>
      </c>
      <c r="R6818" s="7">
        <v>10.494899999999999</v>
      </c>
      <c r="S6818" s="7">
        <v>-68.155199999999994</v>
      </c>
      <c r="T6818" t="s">
        <v>46</v>
      </c>
      <c r="U6818" t="s">
        <v>19738</v>
      </c>
      <c r="X6818" t="s">
        <v>19727</v>
      </c>
      <c r="Y6818" t="s">
        <v>3012</v>
      </c>
      <c r="Z6818" t="s">
        <v>3013</v>
      </c>
      <c r="AA6818" t="s">
        <v>19739</v>
      </c>
      <c r="AG6818" t="s">
        <v>19740</v>
      </c>
      <c r="AH6818" s="24">
        <v>1140143</v>
      </c>
      <c r="AI6818" t="s">
        <v>19741</v>
      </c>
      <c r="AJ6818" t="s">
        <v>19748</v>
      </c>
    </row>
    <row r="6819" spans="1:36" ht="17.25" hidden="1" customHeight="1" x14ac:dyDescent="0.2">
      <c r="A6819" s="4" t="s">
        <v>19753</v>
      </c>
      <c r="B6819" t="s">
        <v>19485</v>
      </c>
      <c r="C6819" t="s">
        <v>19754</v>
      </c>
      <c r="D6819" t="s">
        <v>19755</v>
      </c>
      <c r="E6819" t="s">
        <v>19756</v>
      </c>
      <c r="F6819" t="s">
        <v>64</v>
      </c>
      <c r="G6819" s="5">
        <v>162</v>
      </c>
      <c r="H6819" t="s">
        <v>857</v>
      </c>
      <c r="I6819" t="s">
        <v>240</v>
      </c>
      <c r="J6819" t="s">
        <v>45</v>
      </c>
      <c r="K6819" t="s">
        <v>45</v>
      </c>
      <c r="L6819" t="s">
        <v>45</v>
      </c>
      <c r="M6819" t="s">
        <v>559</v>
      </c>
      <c r="N6819" s="6">
        <v>1982</v>
      </c>
      <c r="Q6819" t="s">
        <v>19489</v>
      </c>
      <c r="R6819" s="7">
        <v>10.5977</v>
      </c>
      <c r="S6819" s="7">
        <v>-71.613500000000002</v>
      </c>
      <c r="T6819" t="s">
        <v>46</v>
      </c>
      <c r="U6819" t="s">
        <v>19757</v>
      </c>
      <c r="X6819" t="s">
        <v>19531</v>
      </c>
      <c r="Y6819" t="s">
        <v>3012</v>
      </c>
      <c r="Z6819" t="s">
        <v>3013</v>
      </c>
      <c r="AG6819" t="s">
        <v>19758</v>
      </c>
      <c r="AH6819" s="24">
        <v>1142366</v>
      </c>
      <c r="AI6819" t="s">
        <v>19759</v>
      </c>
      <c r="AJ6819" t="s">
        <v>19760</v>
      </c>
    </row>
    <row r="6820" spans="1:36" ht="17.25" hidden="1" customHeight="1" x14ac:dyDescent="0.2">
      <c r="A6820" s="4" t="s">
        <v>19753</v>
      </c>
      <c r="B6820" t="s">
        <v>19485</v>
      </c>
      <c r="C6820" t="s">
        <v>19754</v>
      </c>
      <c r="D6820" t="s">
        <v>19755</v>
      </c>
      <c r="E6820" t="s">
        <v>19761</v>
      </c>
      <c r="F6820" t="s">
        <v>64</v>
      </c>
      <c r="G6820" s="5">
        <v>162</v>
      </c>
      <c r="H6820" t="s">
        <v>857</v>
      </c>
      <c r="I6820" t="s">
        <v>240</v>
      </c>
      <c r="J6820" t="s">
        <v>45</v>
      </c>
      <c r="K6820" t="s">
        <v>45</v>
      </c>
      <c r="L6820" t="s">
        <v>45</v>
      </c>
      <c r="M6820" t="s">
        <v>559</v>
      </c>
      <c r="N6820" s="6">
        <v>1982</v>
      </c>
      <c r="Q6820" t="s">
        <v>19489</v>
      </c>
      <c r="R6820" s="7">
        <v>10.5977</v>
      </c>
      <c r="S6820" s="7">
        <v>-71.613500000000002</v>
      </c>
      <c r="T6820" t="s">
        <v>46</v>
      </c>
      <c r="U6820" t="s">
        <v>19757</v>
      </c>
      <c r="X6820" t="s">
        <v>19531</v>
      </c>
      <c r="Y6820" t="s">
        <v>3012</v>
      </c>
      <c r="Z6820" t="s">
        <v>3013</v>
      </c>
      <c r="AG6820" t="s">
        <v>19758</v>
      </c>
      <c r="AH6820" s="24">
        <v>1142367</v>
      </c>
      <c r="AI6820" t="s">
        <v>19759</v>
      </c>
      <c r="AJ6820" t="s">
        <v>19762</v>
      </c>
    </row>
    <row r="6821" spans="1:36" ht="17.25" hidden="1" customHeight="1" x14ac:dyDescent="0.2">
      <c r="A6821" s="4" t="s">
        <v>19753</v>
      </c>
      <c r="B6821" t="s">
        <v>19485</v>
      </c>
      <c r="C6821" t="s">
        <v>19754</v>
      </c>
      <c r="D6821" t="s">
        <v>19755</v>
      </c>
      <c r="E6821" t="s">
        <v>19763</v>
      </c>
      <c r="F6821" t="s">
        <v>64</v>
      </c>
      <c r="G6821" s="5">
        <v>162</v>
      </c>
      <c r="H6821" t="s">
        <v>857</v>
      </c>
      <c r="I6821" t="s">
        <v>240</v>
      </c>
      <c r="J6821" t="s">
        <v>45</v>
      </c>
      <c r="K6821" t="s">
        <v>45</v>
      </c>
      <c r="L6821" t="s">
        <v>45</v>
      </c>
      <c r="M6821" t="s">
        <v>559</v>
      </c>
      <c r="N6821" s="6">
        <v>1982</v>
      </c>
      <c r="Q6821" t="s">
        <v>19489</v>
      </c>
      <c r="R6821" s="7">
        <v>10.5977</v>
      </c>
      <c r="S6821" s="7">
        <v>-71.613500000000002</v>
      </c>
      <c r="T6821" t="s">
        <v>46</v>
      </c>
      <c r="U6821" t="s">
        <v>19757</v>
      </c>
      <c r="X6821" t="s">
        <v>19531</v>
      </c>
      <c r="Y6821" t="s">
        <v>3012</v>
      </c>
      <c r="Z6821" t="s">
        <v>3013</v>
      </c>
      <c r="AG6821" t="s">
        <v>19758</v>
      </c>
      <c r="AH6821" s="24">
        <v>1142368</v>
      </c>
      <c r="AI6821" t="s">
        <v>19759</v>
      </c>
      <c r="AJ6821" t="s">
        <v>19764</v>
      </c>
    </row>
    <row r="6822" spans="1:36" ht="17.25" hidden="1" customHeight="1" x14ac:dyDescent="0.2">
      <c r="A6822" s="4" t="s">
        <v>19753</v>
      </c>
      <c r="B6822" t="s">
        <v>19485</v>
      </c>
      <c r="C6822" t="s">
        <v>19754</v>
      </c>
      <c r="D6822" t="s">
        <v>19755</v>
      </c>
      <c r="E6822" t="s">
        <v>19765</v>
      </c>
      <c r="F6822" t="s">
        <v>64</v>
      </c>
      <c r="G6822" s="5">
        <v>90</v>
      </c>
      <c r="H6822" t="s">
        <v>857</v>
      </c>
      <c r="I6822" t="s">
        <v>240</v>
      </c>
      <c r="J6822" t="s">
        <v>45</v>
      </c>
      <c r="K6822" t="s">
        <v>45</v>
      </c>
      <c r="L6822" t="s">
        <v>45</v>
      </c>
      <c r="M6822" t="s">
        <v>559</v>
      </c>
      <c r="N6822" s="6">
        <v>1982</v>
      </c>
      <c r="Q6822" t="s">
        <v>19489</v>
      </c>
      <c r="R6822" s="7">
        <v>10.5977</v>
      </c>
      <c r="S6822" s="7">
        <v>-71.613500000000002</v>
      </c>
      <c r="T6822" t="s">
        <v>46</v>
      </c>
      <c r="U6822" t="s">
        <v>19757</v>
      </c>
      <c r="X6822" t="s">
        <v>19531</v>
      </c>
      <c r="Y6822" t="s">
        <v>3012</v>
      </c>
      <c r="Z6822" t="s">
        <v>3013</v>
      </c>
      <c r="AA6822" t="s">
        <v>19766</v>
      </c>
      <c r="AG6822" t="s">
        <v>19758</v>
      </c>
      <c r="AH6822" s="24">
        <v>1142364</v>
      </c>
      <c r="AI6822" t="s">
        <v>19759</v>
      </c>
      <c r="AJ6822" t="s">
        <v>19767</v>
      </c>
    </row>
    <row r="6823" spans="1:36" ht="17.25" hidden="1" customHeight="1" x14ac:dyDescent="0.2">
      <c r="A6823" s="4" t="s">
        <v>19753</v>
      </c>
      <c r="B6823" t="s">
        <v>19485</v>
      </c>
      <c r="C6823" t="s">
        <v>19754</v>
      </c>
      <c r="D6823" t="s">
        <v>19755</v>
      </c>
      <c r="E6823" t="s">
        <v>19768</v>
      </c>
      <c r="F6823" t="s">
        <v>64</v>
      </c>
      <c r="G6823" s="5">
        <v>90</v>
      </c>
      <c r="H6823" t="s">
        <v>857</v>
      </c>
      <c r="I6823" t="s">
        <v>240</v>
      </c>
      <c r="J6823" t="s">
        <v>45</v>
      </c>
      <c r="K6823" t="s">
        <v>45</v>
      </c>
      <c r="L6823" t="s">
        <v>45</v>
      </c>
      <c r="M6823" t="s">
        <v>559</v>
      </c>
      <c r="N6823" s="6">
        <v>1982</v>
      </c>
      <c r="Q6823" t="s">
        <v>19489</v>
      </c>
      <c r="R6823" s="7">
        <v>10.5977</v>
      </c>
      <c r="S6823" s="7">
        <v>-71.613500000000002</v>
      </c>
      <c r="T6823" t="s">
        <v>46</v>
      </c>
      <c r="U6823" t="s">
        <v>19757</v>
      </c>
      <c r="X6823" t="s">
        <v>19531</v>
      </c>
      <c r="Y6823" t="s">
        <v>3012</v>
      </c>
      <c r="Z6823" t="s">
        <v>3013</v>
      </c>
      <c r="AG6823" t="s">
        <v>19758</v>
      </c>
      <c r="AH6823" s="24">
        <v>1142365</v>
      </c>
      <c r="AI6823" t="s">
        <v>19759</v>
      </c>
      <c r="AJ6823" t="s">
        <v>19769</v>
      </c>
    </row>
    <row r="6824" spans="1:36" ht="17.25" hidden="1" customHeight="1" x14ac:dyDescent="0.2">
      <c r="A6824" s="4" t="s">
        <v>19779</v>
      </c>
      <c r="B6824" t="s">
        <v>19485</v>
      </c>
      <c r="C6824" t="s">
        <v>19780</v>
      </c>
      <c r="D6824" t="s">
        <v>19781</v>
      </c>
      <c r="E6824" t="s">
        <v>19786</v>
      </c>
      <c r="F6824" t="s">
        <v>86</v>
      </c>
      <c r="G6824" s="5">
        <v>100</v>
      </c>
      <c r="H6824" t="s">
        <v>677</v>
      </c>
      <c r="I6824" t="s">
        <v>65</v>
      </c>
      <c r="J6824" t="s">
        <v>45</v>
      </c>
      <c r="K6824" t="s">
        <v>45</v>
      </c>
      <c r="L6824" t="s">
        <v>45</v>
      </c>
      <c r="M6824" t="s">
        <v>559</v>
      </c>
      <c r="N6824" s="27"/>
      <c r="Q6824" t="s">
        <v>19489</v>
      </c>
      <c r="R6824" s="7">
        <v>9.7843970000000002</v>
      </c>
      <c r="S6824" s="7">
        <v>-71.061566999999997</v>
      </c>
      <c r="T6824" t="s">
        <v>46</v>
      </c>
      <c r="U6824" t="s">
        <v>19782</v>
      </c>
      <c r="X6824" t="s">
        <v>19531</v>
      </c>
      <c r="Y6824" t="s">
        <v>3012</v>
      </c>
      <c r="Z6824" t="s">
        <v>3013</v>
      </c>
      <c r="AG6824" t="s">
        <v>19783</v>
      </c>
      <c r="AH6824" s="8" t="s">
        <v>45</v>
      </c>
      <c r="AI6824" t="s">
        <v>19784</v>
      </c>
      <c r="AJ6824" t="s">
        <v>19787</v>
      </c>
    </row>
    <row r="6825" spans="1:36" ht="17.25" hidden="1" customHeight="1" x14ac:dyDescent="0.2">
      <c r="A6825" s="4" t="s">
        <v>19788</v>
      </c>
      <c r="B6825" t="s">
        <v>19485</v>
      </c>
      <c r="C6825" t="s">
        <v>19789</v>
      </c>
      <c r="D6825" t="s">
        <v>19790</v>
      </c>
      <c r="E6825" t="s">
        <v>19791</v>
      </c>
      <c r="F6825" t="s">
        <v>1653</v>
      </c>
      <c r="G6825" s="5">
        <v>50</v>
      </c>
      <c r="H6825" t="s">
        <v>857</v>
      </c>
      <c r="I6825" t="s">
        <v>65</v>
      </c>
      <c r="J6825" t="s">
        <v>45</v>
      </c>
      <c r="K6825" t="s">
        <v>45</v>
      </c>
      <c r="L6825" t="s">
        <v>45</v>
      </c>
      <c r="M6825" t="s">
        <v>559</v>
      </c>
      <c r="N6825" s="6">
        <v>2011</v>
      </c>
      <c r="Q6825" t="s">
        <v>19489</v>
      </c>
      <c r="R6825" s="7">
        <v>8.2566093732316794</v>
      </c>
      <c r="S6825" s="7">
        <v>-62.843299824082997</v>
      </c>
      <c r="T6825" t="s">
        <v>504</v>
      </c>
      <c r="U6825" t="s">
        <v>19792</v>
      </c>
      <c r="X6825" t="s">
        <v>5953</v>
      </c>
      <c r="Y6825" t="s">
        <v>3012</v>
      </c>
      <c r="Z6825" t="s">
        <v>3013</v>
      </c>
      <c r="AG6825" t="s">
        <v>19793</v>
      </c>
      <c r="AH6825" s="24">
        <v>1241636</v>
      </c>
      <c r="AI6825" t="s">
        <v>19794</v>
      </c>
      <c r="AJ6825" t="s">
        <v>19795</v>
      </c>
    </row>
    <row r="6826" spans="1:36" ht="17.25" hidden="1" customHeight="1" x14ac:dyDescent="0.2">
      <c r="A6826" s="4" t="s">
        <v>19788</v>
      </c>
      <c r="B6826" t="s">
        <v>19485</v>
      </c>
      <c r="C6826" t="s">
        <v>19789</v>
      </c>
      <c r="D6826" t="s">
        <v>19790</v>
      </c>
      <c r="E6826" t="s">
        <v>19796</v>
      </c>
      <c r="F6826" t="s">
        <v>1653</v>
      </c>
      <c r="G6826" s="5">
        <v>50</v>
      </c>
      <c r="H6826" t="s">
        <v>42</v>
      </c>
      <c r="I6826" t="s">
        <v>65</v>
      </c>
      <c r="J6826" t="s">
        <v>45</v>
      </c>
      <c r="K6826" t="s">
        <v>45</v>
      </c>
      <c r="L6826" t="s">
        <v>45</v>
      </c>
      <c r="M6826" t="s">
        <v>559</v>
      </c>
      <c r="N6826" s="6">
        <v>2011</v>
      </c>
      <c r="Q6826" t="s">
        <v>19489</v>
      </c>
      <c r="R6826" s="7">
        <v>8.2566093732316794</v>
      </c>
      <c r="S6826" s="7">
        <v>-62.843299824082997</v>
      </c>
      <c r="T6826" t="s">
        <v>504</v>
      </c>
      <c r="U6826" t="s">
        <v>19792</v>
      </c>
      <c r="X6826" t="s">
        <v>5953</v>
      </c>
      <c r="Y6826" t="s">
        <v>3012</v>
      </c>
      <c r="Z6826" t="s">
        <v>3013</v>
      </c>
      <c r="AG6826" t="s">
        <v>19793</v>
      </c>
      <c r="AH6826" s="24">
        <v>1241637</v>
      </c>
      <c r="AI6826" t="s">
        <v>19794</v>
      </c>
      <c r="AJ6826" t="s">
        <v>19797</v>
      </c>
    </row>
    <row r="6827" spans="1:36" ht="17.25" hidden="1" customHeight="1" x14ac:dyDescent="0.2">
      <c r="A6827" s="4" t="s">
        <v>19788</v>
      </c>
      <c r="B6827" t="s">
        <v>19485</v>
      </c>
      <c r="C6827" t="s">
        <v>19789</v>
      </c>
      <c r="D6827" t="s">
        <v>19790</v>
      </c>
      <c r="E6827" t="s">
        <v>19798</v>
      </c>
      <c r="F6827" t="s">
        <v>1653</v>
      </c>
      <c r="G6827" s="5">
        <v>85</v>
      </c>
      <c r="H6827" t="s">
        <v>857</v>
      </c>
      <c r="I6827" t="s">
        <v>65</v>
      </c>
      <c r="J6827" t="s">
        <v>45</v>
      </c>
      <c r="K6827" t="s">
        <v>45</v>
      </c>
      <c r="L6827" t="s">
        <v>45</v>
      </c>
      <c r="M6827" t="s">
        <v>559</v>
      </c>
      <c r="N6827" s="6">
        <v>2011</v>
      </c>
      <c r="Q6827" t="s">
        <v>19489</v>
      </c>
      <c r="R6827" s="7">
        <v>8.2566093732316794</v>
      </c>
      <c r="S6827" s="7">
        <v>-62.843299824082997</v>
      </c>
      <c r="T6827" t="s">
        <v>504</v>
      </c>
      <c r="U6827" t="s">
        <v>19792</v>
      </c>
      <c r="X6827" t="s">
        <v>5953</v>
      </c>
      <c r="Y6827" t="s">
        <v>3012</v>
      </c>
      <c r="Z6827" t="s">
        <v>3013</v>
      </c>
      <c r="AG6827" t="s">
        <v>19793</v>
      </c>
      <c r="AH6827" s="24">
        <v>1241635</v>
      </c>
      <c r="AI6827" t="s">
        <v>19794</v>
      </c>
      <c r="AJ6827" t="s">
        <v>19799</v>
      </c>
    </row>
    <row r="6828" spans="1:36" ht="17.25" hidden="1" customHeight="1" x14ac:dyDescent="0.2">
      <c r="A6828" s="4" t="s">
        <v>19800</v>
      </c>
      <c r="B6828" t="s">
        <v>19485</v>
      </c>
      <c r="C6828" t="s">
        <v>19801</v>
      </c>
      <c r="D6828" t="s">
        <v>19802</v>
      </c>
      <c r="E6828" t="s">
        <v>40</v>
      </c>
      <c r="F6828" t="s">
        <v>86</v>
      </c>
      <c r="G6828" s="5">
        <v>170</v>
      </c>
      <c r="H6828" t="s">
        <v>42</v>
      </c>
      <c r="I6828" t="s">
        <v>65</v>
      </c>
      <c r="J6828" t="s">
        <v>45</v>
      </c>
      <c r="K6828" t="s">
        <v>45</v>
      </c>
      <c r="L6828" t="s">
        <v>45</v>
      </c>
      <c r="M6828" t="s">
        <v>559</v>
      </c>
      <c r="N6828" s="6">
        <v>2007</v>
      </c>
      <c r="Q6828" t="s">
        <v>19489</v>
      </c>
      <c r="R6828" s="7">
        <v>8.6984110000000001</v>
      </c>
      <c r="S6828" s="7">
        <v>-70.209247000000005</v>
      </c>
      <c r="T6828" t="s">
        <v>46</v>
      </c>
      <c r="U6828" t="s">
        <v>19803</v>
      </c>
      <c r="X6828" t="s">
        <v>19552</v>
      </c>
      <c r="Y6828" t="s">
        <v>3012</v>
      </c>
      <c r="Z6828" t="s">
        <v>3013</v>
      </c>
      <c r="AA6828" t="s">
        <v>19804</v>
      </c>
      <c r="AG6828" t="s">
        <v>19805</v>
      </c>
      <c r="AH6828" s="8">
        <v>1191356</v>
      </c>
      <c r="AI6828" t="s">
        <v>19806</v>
      </c>
      <c r="AJ6828" t="s">
        <v>19807</v>
      </c>
    </row>
    <row r="6829" spans="1:36" ht="17.25" hidden="1" customHeight="1" x14ac:dyDescent="0.2">
      <c r="A6829" s="4" t="s">
        <v>19825</v>
      </c>
      <c r="B6829" t="s">
        <v>19485</v>
      </c>
      <c r="C6829" t="s">
        <v>19826</v>
      </c>
      <c r="D6829" t="s">
        <v>19827</v>
      </c>
      <c r="E6829" t="s">
        <v>19828</v>
      </c>
      <c r="F6829" t="s">
        <v>41</v>
      </c>
      <c r="G6829" s="5">
        <v>470</v>
      </c>
      <c r="H6829" t="s">
        <v>857</v>
      </c>
      <c r="I6829" t="s">
        <v>43</v>
      </c>
      <c r="J6829" t="s">
        <v>45</v>
      </c>
      <c r="K6829" t="s">
        <v>45</v>
      </c>
      <c r="L6829" t="s">
        <v>45</v>
      </c>
      <c r="M6829" t="s">
        <v>559</v>
      </c>
      <c r="N6829" s="6">
        <v>2007</v>
      </c>
      <c r="Q6829" t="s">
        <v>19489</v>
      </c>
      <c r="R6829" s="7">
        <v>10.488507999999999</v>
      </c>
      <c r="S6829" s="7">
        <v>-71.633056999999994</v>
      </c>
      <c r="T6829" t="s">
        <v>46</v>
      </c>
      <c r="U6829" t="s">
        <v>19757</v>
      </c>
      <c r="X6829" t="s">
        <v>19531</v>
      </c>
      <c r="Y6829" t="s">
        <v>3012</v>
      </c>
      <c r="Z6829" t="s">
        <v>3013</v>
      </c>
      <c r="AA6829" t="s">
        <v>19829</v>
      </c>
      <c r="AC6829" t="s">
        <v>19830</v>
      </c>
      <c r="AD6829" t="s">
        <v>52</v>
      </c>
      <c r="AE6829" t="s">
        <v>1954</v>
      </c>
      <c r="AG6829" t="s">
        <v>19831</v>
      </c>
      <c r="AH6829" s="8" t="s">
        <v>19832</v>
      </c>
      <c r="AI6829" t="s">
        <v>19833</v>
      </c>
      <c r="AJ6829" t="s">
        <v>19834</v>
      </c>
    </row>
    <row r="6830" spans="1:36" ht="17.25" hidden="1" customHeight="1" x14ac:dyDescent="0.2">
      <c r="A6830" s="4" t="s">
        <v>19825</v>
      </c>
      <c r="B6830" t="s">
        <v>19485</v>
      </c>
      <c r="C6830" t="s">
        <v>19826</v>
      </c>
      <c r="D6830" t="s">
        <v>19827</v>
      </c>
      <c r="E6830" t="s">
        <v>19835</v>
      </c>
      <c r="F6830" t="s">
        <v>41</v>
      </c>
      <c r="G6830" s="5">
        <v>140</v>
      </c>
      <c r="H6830" t="s">
        <v>42</v>
      </c>
      <c r="I6830" t="s">
        <v>43</v>
      </c>
      <c r="J6830" t="s">
        <v>45</v>
      </c>
      <c r="K6830" t="s">
        <v>45</v>
      </c>
      <c r="L6830" t="s">
        <v>45</v>
      </c>
      <c r="M6830" t="s">
        <v>559</v>
      </c>
      <c r="N6830" s="6">
        <v>2010</v>
      </c>
      <c r="Q6830" t="s">
        <v>19489</v>
      </c>
      <c r="R6830" s="7">
        <v>10.488507999999999</v>
      </c>
      <c r="S6830" s="7">
        <v>-71.633056999999994</v>
      </c>
      <c r="T6830" t="s">
        <v>46</v>
      </c>
      <c r="U6830" t="s">
        <v>19757</v>
      </c>
      <c r="X6830" t="s">
        <v>19531</v>
      </c>
      <c r="Y6830" t="s">
        <v>3012</v>
      </c>
      <c r="Z6830" t="s">
        <v>3013</v>
      </c>
      <c r="AC6830" t="s">
        <v>19836</v>
      </c>
      <c r="AD6830" t="s">
        <v>52</v>
      </c>
      <c r="AE6830" t="s">
        <v>1954</v>
      </c>
      <c r="AG6830" t="s">
        <v>19831</v>
      </c>
      <c r="AH6830" s="27" t="s">
        <v>19837</v>
      </c>
      <c r="AI6830" t="s">
        <v>19833</v>
      </c>
      <c r="AJ6830" t="s">
        <v>19838</v>
      </c>
    </row>
    <row r="6831" spans="1:36" ht="17.25" hidden="1" customHeight="1" x14ac:dyDescent="0.2">
      <c r="A6831" s="4" t="s">
        <v>19825</v>
      </c>
      <c r="B6831" t="s">
        <v>19485</v>
      </c>
      <c r="C6831" t="s">
        <v>19826</v>
      </c>
      <c r="D6831" t="s">
        <v>19827</v>
      </c>
      <c r="E6831" t="s">
        <v>19839</v>
      </c>
      <c r="F6831" t="s">
        <v>41</v>
      </c>
      <c r="G6831" s="5">
        <v>470</v>
      </c>
      <c r="H6831" t="s">
        <v>42</v>
      </c>
      <c r="I6831" t="s">
        <v>43</v>
      </c>
      <c r="J6831" t="s">
        <v>45</v>
      </c>
      <c r="K6831" t="s">
        <v>45</v>
      </c>
      <c r="L6831" t="s">
        <v>45</v>
      </c>
      <c r="M6831" t="s">
        <v>559</v>
      </c>
      <c r="N6831" s="6">
        <v>2009</v>
      </c>
      <c r="Q6831" t="s">
        <v>19489</v>
      </c>
      <c r="R6831" s="7">
        <v>10.488507999999999</v>
      </c>
      <c r="S6831" s="7">
        <v>-71.633056999999994</v>
      </c>
      <c r="T6831" t="s">
        <v>46</v>
      </c>
      <c r="U6831" t="s">
        <v>19757</v>
      </c>
      <c r="X6831" t="s">
        <v>19531</v>
      </c>
      <c r="Y6831" t="s">
        <v>3012</v>
      </c>
      <c r="Z6831" t="s">
        <v>3013</v>
      </c>
      <c r="AA6831" t="s">
        <v>19840</v>
      </c>
      <c r="AC6831" t="s">
        <v>19841</v>
      </c>
      <c r="AD6831" t="s">
        <v>52</v>
      </c>
      <c r="AE6831" t="s">
        <v>1954</v>
      </c>
      <c r="AG6831" t="s">
        <v>19831</v>
      </c>
      <c r="AH6831" s="27" t="s">
        <v>19842</v>
      </c>
      <c r="AI6831" t="s">
        <v>19833</v>
      </c>
      <c r="AJ6831" t="s">
        <v>19843</v>
      </c>
    </row>
    <row r="6832" spans="1:36" ht="17.25" hidden="1" customHeight="1" x14ac:dyDescent="0.2">
      <c r="A6832" s="4" t="s">
        <v>19825</v>
      </c>
      <c r="B6832" t="s">
        <v>19485</v>
      </c>
      <c r="C6832" t="s">
        <v>19826</v>
      </c>
      <c r="D6832" t="s">
        <v>19827</v>
      </c>
      <c r="E6832" t="s">
        <v>19844</v>
      </c>
      <c r="F6832" t="s">
        <v>41</v>
      </c>
      <c r="G6832" s="5">
        <v>300</v>
      </c>
      <c r="H6832" t="s">
        <v>857</v>
      </c>
      <c r="I6832" t="s">
        <v>43</v>
      </c>
      <c r="J6832" t="s">
        <v>45</v>
      </c>
      <c r="K6832" t="s">
        <v>45</v>
      </c>
      <c r="L6832" t="s">
        <v>45</v>
      </c>
      <c r="M6832" t="s">
        <v>559</v>
      </c>
      <c r="N6832" s="6">
        <v>2012</v>
      </c>
      <c r="P6832" s="25"/>
      <c r="Q6832" t="s">
        <v>19489</v>
      </c>
      <c r="R6832" s="7">
        <v>10.488507999999999</v>
      </c>
      <c r="S6832" s="7">
        <v>-71.633056999999994</v>
      </c>
      <c r="T6832" t="s">
        <v>46</v>
      </c>
      <c r="U6832" t="s">
        <v>19757</v>
      </c>
      <c r="X6832" t="s">
        <v>19531</v>
      </c>
      <c r="Y6832" t="s">
        <v>3012</v>
      </c>
      <c r="Z6832" t="s">
        <v>3013</v>
      </c>
      <c r="AA6832" t="s">
        <v>19845</v>
      </c>
      <c r="AC6832" t="s">
        <v>19846</v>
      </c>
      <c r="AD6832" t="s">
        <v>52</v>
      </c>
      <c r="AE6832" t="s">
        <v>1954</v>
      </c>
      <c r="AG6832" t="s">
        <v>19831</v>
      </c>
      <c r="AH6832" s="27" t="s">
        <v>19847</v>
      </c>
      <c r="AI6832" t="s">
        <v>19833</v>
      </c>
      <c r="AJ6832" t="s">
        <v>19848</v>
      </c>
    </row>
    <row r="6833" spans="1:36" ht="17.25" hidden="1" customHeight="1" x14ac:dyDescent="0.2">
      <c r="A6833" s="4" t="s">
        <v>44499</v>
      </c>
      <c r="B6833" t="s">
        <v>43246</v>
      </c>
      <c r="C6833" t="s">
        <v>44500</v>
      </c>
      <c r="D6833" t="s">
        <v>44501</v>
      </c>
      <c r="E6833" t="s">
        <v>4762</v>
      </c>
      <c r="F6833" t="s">
        <v>4924</v>
      </c>
      <c r="G6833" s="5">
        <v>63</v>
      </c>
      <c r="H6833" t="s">
        <v>42</v>
      </c>
      <c r="I6833" t="s">
        <v>240</v>
      </c>
      <c r="J6833" t="s">
        <v>44</v>
      </c>
      <c r="N6833" s="6">
        <v>1963</v>
      </c>
      <c r="R6833" s="7">
        <v>69.333697999999998</v>
      </c>
      <c r="S6833" s="7">
        <v>88.233368999999996</v>
      </c>
      <c r="T6833" t="s">
        <v>46</v>
      </c>
      <c r="U6833" t="s">
        <v>44502</v>
      </c>
      <c r="X6833" t="s">
        <v>44503</v>
      </c>
      <c r="Y6833" t="s">
        <v>36708</v>
      </c>
      <c r="Z6833" t="s">
        <v>36915</v>
      </c>
      <c r="AG6833" t="s">
        <v>44504</v>
      </c>
      <c r="AH6833" s="27"/>
      <c r="AI6833" t="s">
        <v>44505</v>
      </c>
      <c r="AJ6833" t="s">
        <v>44508</v>
      </c>
    </row>
    <row r="6834" spans="1:36" ht="17.25" hidden="1" customHeight="1" x14ac:dyDescent="0.2">
      <c r="A6834" s="4" t="s">
        <v>44640</v>
      </c>
      <c r="B6834" t="s">
        <v>43246</v>
      </c>
      <c r="C6834" t="s">
        <v>44641</v>
      </c>
      <c r="D6834" t="s">
        <v>44642</v>
      </c>
      <c r="E6834" t="s">
        <v>56</v>
      </c>
      <c r="F6834" t="s">
        <v>527</v>
      </c>
      <c r="G6834" s="5">
        <v>50</v>
      </c>
      <c r="H6834" t="s">
        <v>42</v>
      </c>
      <c r="I6834" t="s">
        <v>240</v>
      </c>
      <c r="J6834" t="s">
        <v>44</v>
      </c>
      <c r="N6834" s="6">
        <v>1963</v>
      </c>
      <c r="R6834" s="7">
        <v>53.081600000000002</v>
      </c>
      <c r="S6834" s="7">
        <v>49.870100000000001</v>
      </c>
      <c r="T6834" t="s">
        <v>46</v>
      </c>
      <c r="U6834" t="s">
        <v>44633</v>
      </c>
      <c r="X6834" t="s">
        <v>44634</v>
      </c>
      <c r="Y6834" t="s">
        <v>36708</v>
      </c>
      <c r="Z6834" t="s">
        <v>36915</v>
      </c>
      <c r="AA6834" t="s">
        <v>44643</v>
      </c>
      <c r="AC6834" t="s">
        <v>44644</v>
      </c>
      <c r="AD6834" t="s">
        <v>880</v>
      </c>
      <c r="AE6834" t="s">
        <v>254</v>
      </c>
      <c r="AG6834" t="s">
        <v>44645</v>
      </c>
      <c r="AH6834" s="6">
        <v>1275741</v>
      </c>
      <c r="AI6834" t="s">
        <v>44646</v>
      </c>
      <c r="AJ6834" t="s">
        <v>44648</v>
      </c>
    </row>
    <row r="6835" spans="1:36" ht="17.25" hidden="1" customHeight="1" x14ac:dyDescent="0.2">
      <c r="A6835" s="4" t="s">
        <v>44712</v>
      </c>
      <c r="B6835" t="s">
        <v>43246</v>
      </c>
      <c r="C6835" t="s">
        <v>44713</v>
      </c>
      <c r="D6835" t="s">
        <v>44714</v>
      </c>
      <c r="E6835" t="s">
        <v>4762</v>
      </c>
      <c r="F6835" t="s">
        <v>527</v>
      </c>
      <c r="G6835" s="5">
        <v>60</v>
      </c>
      <c r="H6835" t="s">
        <v>42</v>
      </c>
      <c r="I6835" t="s">
        <v>240</v>
      </c>
      <c r="J6835" t="s">
        <v>44</v>
      </c>
      <c r="N6835" s="6">
        <v>1963</v>
      </c>
      <c r="R6835" s="7">
        <v>55.067770000000003</v>
      </c>
      <c r="S6835" s="7">
        <v>73.259316999999996</v>
      </c>
      <c r="T6835" t="s">
        <v>46</v>
      </c>
      <c r="U6835" t="s">
        <v>44715</v>
      </c>
      <c r="V6835" t="s">
        <v>44716</v>
      </c>
      <c r="X6835" t="s">
        <v>44717</v>
      </c>
      <c r="Y6835" t="s">
        <v>36708</v>
      </c>
      <c r="Z6835" t="s">
        <v>36915</v>
      </c>
      <c r="AG6835" t="s">
        <v>44718</v>
      </c>
      <c r="AH6835" s="27"/>
      <c r="AI6835" t="s">
        <v>44719</v>
      </c>
      <c r="AJ6835" t="s">
        <v>44722</v>
      </c>
    </row>
    <row r="6836" spans="1:36" ht="17.25" hidden="1" customHeight="1" x14ac:dyDescent="0.2">
      <c r="A6836" s="4" t="s">
        <v>44926</v>
      </c>
      <c r="B6836" t="s">
        <v>43246</v>
      </c>
      <c r="C6836" t="s">
        <v>44927</v>
      </c>
      <c r="D6836" t="s">
        <v>44928</v>
      </c>
      <c r="E6836" t="s">
        <v>4787</v>
      </c>
      <c r="F6836" t="s">
        <v>86</v>
      </c>
      <c r="G6836" s="5">
        <v>60</v>
      </c>
      <c r="H6836" t="s">
        <v>42</v>
      </c>
      <c r="I6836" t="s">
        <v>240</v>
      </c>
      <c r="J6836" t="s">
        <v>44</v>
      </c>
      <c r="N6836" s="6">
        <v>1963</v>
      </c>
      <c r="R6836" s="7">
        <v>53.398249999999997</v>
      </c>
      <c r="S6836" s="7">
        <v>55.889206000000001</v>
      </c>
      <c r="T6836" t="s">
        <v>46</v>
      </c>
      <c r="U6836" t="s">
        <v>44582</v>
      </c>
      <c r="X6836" t="s">
        <v>43913</v>
      </c>
      <c r="Y6836" t="s">
        <v>36708</v>
      </c>
      <c r="Z6836" t="s">
        <v>36915</v>
      </c>
      <c r="AA6836" t="s">
        <v>44929</v>
      </c>
      <c r="AG6836" t="s">
        <v>44930</v>
      </c>
      <c r="AH6836" s="6">
        <v>1243470</v>
      </c>
      <c r="AI6836" t="s">
        <v>44931</v>
      </c>
      <c r="AJ6836" t="s">
        <v>44934</v>
      </c>
    </row>
    <row r="6837" spans="1:36" ht="17.25" hidden="1" customHeight="1" x14ac:dyDescent="0.2">
      <c r="A6837" s="4" t="s">
        <v>19867</v>
      </c>
      <c r="B6837" t="s">
        <v>19860</v>
      </c>
      <c r="C6837" t="s">
        <v>19868</v>
      </c>
      <c r="D6837" t="s">
        <v>19869</v>
      </c>
      <c r="E6837" t="s">
        <v>75</v>
      </c>
      <c r="F6837" t="s">
        <v>64</v>
      </c>
      <c r="G6837" s="5">
        <v>200</v>
      </c>
      <c r="H6837" t="s">
        <v>857</v>
      </c>
      <c r="I6837" t="s">
        <v>240</v>
      </c>
      <c r="J6837" t="s">
        <v>45</v>
      </c>
      <c r="N6837" s="24">
        <v>1974</v>
      </c>
      <c r="O6837" s="25"/>
      <c r="P6837" s="6">
        <v>2023</v>
      </c>
      <c r="R6837" s="7">
        <v>40.569508249999998</v>
      </c>
      <c r="S6837" s="7">
        <v>44.752775329999999</v>
      </c>
      <c r="T6837" t="s">
        <v>46</v>
      </c>
      <c r="U6837" t="s">
        <v>19862</v>
      </c>
      <c r="X6837" t="s">
        <v>19863</v>
      </c>
      <c r="Y6837" t="s">
        <v>19854</v>
      </c>
      <c r="Z6837" t="s">
        <v>19864</v>
      </c>
      <c r="AC6837" t="s">
        <v>19870</v>
      </c>
      <c r="AG6837" t="s">
        <v>19871</v>
      </c>
      <c r="AH6837" s="6">
        <v>1120211</v>
      </c>
      <c r="AI6837" t="s">
        <v>19872</v>
      </c>
      <c r="AJ6837" t="s">
        <v>19877</v>
      </c>
    </row>
    <row r="6838" spans="1:36" ht="17.25" hidden="1" customHeight="1" x14ac:dyDescent="0.2">
      <c r="A6838" s="4" t="s">
        <v>19867</v>
      </c>
      <c r="B6838" t="s">
        <v>19860</v>
      </c>
      <c r="C6838" t="s">
        <v>19868</v>
      </c>
      <c r="D6838" t="s">
        <v>19869</v>
      </c>
      <c r="E6838" t="s">
        <v>77</v>
      </c>
      <c r="F6838" t="s">
        <v>64</v>
      </c>
      <c r="G6838" s="5">
        <v>200</v>
      </c>
      <c r="H6838" t="s">
        <v>857</v>
      </c>
      <c r="I6838" t="s">
        <v>240</v>
      </c>
      <c r="J6838" t="s">
        <v>45</v>
      </c>
      <c r="N6838" s="24">
        <v>1974</v>
      </c>
      <c r="O6838" s="25"/>
      <c r="P6838" s="6">
        <v>2023</v>
      </c>
      <c r="R6838" s="7">
        <v>40.569508249999998</v>
      </c>
      <c r="S6838" s="7">
        <v>44.752775329999999</v>
      </c>
      <c r="T6838" t="s">
        <v>46</v>
      </c>
      <c r="U6838" t="s">
        <v>19862</v>
      </c>
      <c r="X6838" t="s">
        <v>19863</v>
      </c>
      <c r="Y6838" t="s">
        <v>19854</v>
      </c>
      <c r="Z6838" t="s">
        <v>19864</v>
      </c>
      <c r="AC6838" t="s">
        <v>19870</v>
      </c>
      <c r="AG6838" t="s">
        <v>19871</v>
      </c>
      <c r="AH6838" s="6">
        <v>1120212</v>
      </c>
      <c r="AI6838" t="s">
        <v>19872</v>
      </c>
      <c r="AJ6838" t="s">
        <v>19878</v>
      </c>
    </row>
    <row r="6839" spans="1:36" ht="17.25" hidden="1" customHeight="1" x14ac:dyDescent="0.2">
      <c r="A6839" s="4" t="s">
        <v>19867</v>
      </c>
      <c r="B6839" t="s">
        <v>19860</v>
      </c>
      <c r="C6839" t="s">
        <v>19868</v>
      </c>
      <c r="D6839" t="s">
        <v>19869</v>
      </c>
      <c r="E6839" t="s">
        <v>318</v>
      </c>
      <c r="F6839" t="s">
        <v>64</v>
      </c>
      <c r="G6839" s="5">
        <v>200</v>
      </c>
      <c r="H6839" t="s">
        <v>42</v>
      </c>
      <c r="I6839" t="s">
        <v>240</v>
      </c>
      <c r="J6839" t="s">
        <v>45</v>
      </c>
      <c r="N6839" s="24">
        <v>1974</v>
      </c>
      <c r="O6839" s="25"/>
      <c r="P6839" s="6">
        <v>2023</v>
      </c>
      <c r="R6839" s="7">
        <v>40.569508249999998</v>
      </c>
      <c r="S6839" s="7">
        <v>44.752775329999999</v>
      </c>
      <c r="T6839" t="s">
        <v>46</v>
      </c>
      <c r="U6839" t="s">
        <v>19862</v>
      </c>
      <c r="X6839" t="s">
        <v>19863</v>
      </c>
      <c r="Y6839" t="s">
        <v>19854</v>
      </c>
      <c r="Z6839" t="s">
        <v>19864</v>
      </c>
      <c r="AC6839" t="s">
        <v>19870</v>
      </c>
      <c r="AG6839" t="s">
        <v>19871</v>
      </c>
      <c r="AH6839" s="6">
        <v>1120213</v>
      </c>
      <c r="AI6839" t="s">
        <v>19872</v>
      </c>
      <c r="AJ6839" t="s">
        <v>19879</v>
      </c>
    </row>
    <row r="6840" spans="1:36" ht="17.25" hidden="1" customHeight="1" x14ac:dyDescent="0.2">
      <c r="A6840" s="4" t="s">
        <v>19867</v>
      </c>
      <c r="B6840" t="s">
        <v>19860</v>
      </c>
      <c r="C6840" t="s">
        <v>19868</v>
      </c>
      <c r="D6840" t="s">
        <v>19869</v>
      </c>
      <c r="E6840" t="s">
        <v>2385</v>
      </c>
      <c r="F6840" t="s">
        <v>64</v>
      </c>
      <c r="G6840" s="5">
        <v>210</v>
      </c>
      <c r="H6840" t="s">
        <v>42</v>
      </c>
      <c r="I6840" t="s">
        <v>240</v>
      </c>
      <c r="J6840" t="s">
        <v>45</v>
      </c>
      <c r="N6840" s="24">
        <v>1974</v>
      </c>
      <c r="O6840" s="25"/>
      <c r="P6840" s="6">
        <v>2023</v>
      </c>
      <c r="R6840" s="7">
        <v>40.569508249999998</v>
      </c>
      <c r="S6840" s="7">
        <v>44.752775329999999</v>
      </c>
      <c r="T6840" t="s">
        <v>46</v>
      </c>
      <c r="U6840" t="s">
        <v>19862</v>
      </c>
      <c r="X6840" t="s">
        <v>19863</v>
      </c>
      <c r="Y6840" t="s">
        <v>19854</v>
      </c>
      <c r="Z6840" t="s">
        <v>19864</v>
      </c>
      <c r="AC6840" t="s">
        <v>19870</v>
      </c>
      <c r="AG6840" t="s">
        <v>19871</v>
      </c>
      <c r="AH6840" s="6">
        <v>1169966</v>
      </c>
      <c r="AI6840" t="s">
        <v>19872</v>
      </c>
      <c r="AJ6840" t="s">
        <v>19880</v>
      </c>
    </row>
    <row r="6841" spans="1:36" ht="17.25" hidden="1" customHeight="1" x14ac:dyDescent="0.2">
      <c r="A6841" s="4" t="s">
        <v>19867</v>
      </c>
      <c r="B6841" t="s">
        <v>19860</v>
      </c>
      <c r="C6841" t="s">
        <v>19868</v>
      </c>
      <c r="D6841" t="s">
        <v>19869</v>
      </c>
      <c r="E6841" t="s">
        <v>19881</v>
      </c>
      <c r="F6841" t="s">
        <v>64</v>
      </c>
      <c r="G6841" s="5">
        <v>480</v>
      </c>
      <c r="H6841" t="s">
        <v>42</v>
      </c>
      <c r="I6841" t="s">
        <v>43</v>
      </c>
      <c r="J6841" t="s">
        <v>45</v>
      </c>
      <c r="N6841" s="24">
        <v>2011</v>
      </c>
      <c r="R6841" s="7">
        <v>40.569508249999998</v>
      </c>
      <c r="S6841" s="7">
        <v>44.752775329999999</v>
      </c>
      <c r="T6841" t="s">
        <v>46</v>
      </c>
      <c r="U6841" t="s">
        <v>19862</v>
      </c>
      <c r="X6841" t="s">
        <v>19863</v>
      </c>
      <c r="Y6841" t="s">
        <v>19854</v>
      </c>
      <c r="Z6841" t="s">
        <v>19864</v>
      </c>
      <c r="AC6841" t="s">
        <v>19870</v>
      </c>
      <c r="AG6841" t="s">
        <v>19882</v>
      </c>
      <c r="AH6841" s="27" t="s">
        <v>19883</v>
      </c>
      <c r="AI6841" t="s">
        <v>19872</v>
      </c>
      <c r="AJ6841" t="s">
        <v>19884</v>
      </c>
    </row>
    <row r="6842" spans="1:36" ht="17.25" hidden="1" customHeight="1" x14ac:dyDescent="0.2">
      <c r="A6842" s="4" t="s">
        <v>19885</v>
      </c>
      <c r="B6842" t="s">
        <v>19860</v>
      </c>
      <c r="C6842" t="s">
        <v>19886</v>
      </c>
      <c r="D6842" t="s">
        <v>19887</v>
      </c>
      <c r="E6842" t="s">
        <v>40</v>
      </c>
      <c r="F6842" t="s">
        <v>86</v>
      </c>
      <c r="G6842" s="5">
        <v>270</v>
      </c>
      <c r="H6842" t="s">
        <v>677</v>
      </c>
      <c r="I6842" t="s">
        <v>45</v>
      </c>
      <c r="J6842" t="s">
        <v>45</v>
      </c>
      <c r="K6842" t="s">
        <v>45</v>
      </c>
      <c r="L6842" t="s">
        <v>45</v>
      </c>
      <c r="M6842" t="s">
        <v>559</v>
      </c>
      <c r="R6842" s="7">
        <v>40.826676059999997</v>
      </c>
      <c r="S6842" s="7">
        <v>44.459263909999997</v>
      </c>
      <c r="T6842" t="s">
        <v>46</v>
      </c>
      <c r="U6842" t="s">
        <v>19888</v>
      </c>
      <c r="X6842" t="s">
        <v>19889</v>
      </c>
      <c r="Y6842" t="s">
        <v>19854</v>
      </c>
      <c r="Z6842" t="s">
        <v>19864</v>
      </c>
      <c r="AC6842" t="s">
        <v>19890</v>
      </c>
      <c r="AG6842" t="s">
        <v>19891</v>
      </c>
      <c r="AH6842" s="6">
        <v>1263053</v>
      </c>
      <c r="AI6842" t="s">
        <v>19892</v>
      </c>
      <c r="AJ6842" t="s">
        <v>19893</v>
      </c>
    </row>
    <row r="6843" spans="1:36" ht="17.25" hidden="1" customHeight="1" x14ac:dyDescent="0.2">
      <c r="A6843" s="4" t="s">
        <v>19885</v>
      </c>
      <c r="B6843" t="s">
        <v>19860</v>
      </c>
      <c r="C6843" t="s">
        <v>19886</v>
      </c>
      <c r="D6843" t="s">
        <v>19887</v>
      </c>
      <c r="E6843" t="s">
        <v>56</v>
      </c>
      <c r="F6843" t="s">
        <v>86</v>
      </c>
      <c r="G6843" s="5">
        <v>270</v>
      </c>
      <c r="H6843" t="s">
        <v>677</v>
      </c>
      <c r="I6843" t="s">
        <v>45</v>
      </c>
      <c r="J6843" t="s">
        <v>45</v>
      </c>
      <c r="K6843" t="s">
        <v>45</v>
      </c>
      <c r="L6843" t="s">
        <v>45</v>
      </c>
      <c r="M6843" t="s">
        <v>559</v>
      </c>
      <c r="R6843" s="7">
        <v>40.826676059999997</v>
      </c>
      <c r="S6843" s="7">
        <v>44.459263909999997</v>
      </c>
      <c r="T6843" t="s">
        <v>46</v>
      </c>
      <c r="U6843" t="s">
        <v>19888</v>
      </c>
      <c r="X6843" t="s">
        <v>19889</v>
      </c>
      <c r="Y6843" t="s">
        <v>19854</v>
      </c>
      <c r="Z6843" t="s">
        <v>19864</v>
      </c>
      <c r="AC6843" t="s">
        <v>19890</v>
      </c>
      <c r="AG6843" t="s">
        <v>19891</v>
      </c>
      <c r="AH6843" s="24">
        <v>1263054</v>
      </c>
      <c r="AI6843" t="s">
        <v>19892</v>
      </c>
      <c r="AJ6843" t="s">
        <v>19894</v>
      </c>
    </row>
    <row r="6844" spans="1:36" ht="17.25" hidden="1" customHeight="1" x14ac:dyDescent="0.2">
      <c r="A6844" s="4" t="s">
        <v>19895</v>
      </c>
      <c r="B6844" t="s">
        <v>19860</v>
      </c>
      <c r="C6844" t="s">
        <v>19896</v>
      </c>
      <c r="D6844" t="s">
        <v>19897</v>
      </c>
      <c r="E6844" t="s">
        <v>75</v>
      </c>
      <c r="F6844" t="s">
        <v>64</v>
      </c>
      <c r="G6844" s="5">
        <v>242</v>
      </c>
      <c r="H6844" t="s">
        <v>42</v>
      </c>
      <c r="I6844" t="s">
        <v>43</v>
      </c>
      <c r="J6844" t="s">
        <v>44</v>
      </c>
      <c r="K6844" t="s">
        <v>45</v>
      </c>
      <c r="L6844" t="s">
        <v>45</v>
      </c>
      <c r="M6844" t="s">
        <v>559</v>
      </c>
      <c r="N6844" s="24">
        <v>2010</v>
      </c>
      <c r="R6844" s="7">
        <v>40.115175999999998</v>
      </c>
      <c r="S6844" s="7">
        <v>44.497686999999999</v>
      </c>
      <c r="T6844" t="s">
        <v>46</v>
      </c>
      <c r="U6844" t="s">
        <v>19898</v>
      </c>
      <c r="X6844" t="s">
        <v>19898</v>
      </c>
      <c r="Y6844" t="s">
        <v>19854</v>
      </c>
      <c r="Z6844" t="s">
        <v>19864</v>
      </c>
      <c r="AG6844" t="s">
        <v>19899</v>
      </c>
      <c r="AH6844" s="8" t="s">
        <v>19900</v>
      </c>
      <c r="AI6844" t="s">
        <v>19901</v>
      </c>
      <c r="AJ6844" t="s">
        <v>19902</v>
      </c>
    </row>
    <row r="6845" spans="1:36" ht="17.25" hidden="1" customHeight="1" x14ac:dyDescent="0.2">
      <c r="A6845" s="4" t="s">
        <v>19910</v>
      </c>
      <c r="B6845" t="s">
        <v>19911</v>
      </c>
      <c r="C6845" t="s">
        <v>19912</v>
      </c>
      <c r="D6845" t="s">
        <v>19913</v>
      </c>
      <c r="E6845" t="s">
        <v>40</v>
      </c>
      <c r="F6845" t="s">
        <v>527</v>
      </c>
      <c r="G6845" s="5">
        <v>87</v>
      </c>
      <c r="H6845" t="s">
        <v>42</v>
      </c>
      <c r="I6845" t="s">
        <v>528</v>
      </c>
      <c r="J6845" t="s">
        <v>559</v>
      </c>
      <c r="N6845" s="24">
        <v>2006</v>
      </c>
      <c r="R6845" s="7">
        <v>38.466980065605199</v>
      </c>
      <c r="S6845" s="7">
        <v>48.864585389341997</v>
      </c>
      <c r="T6845" t="s">
        <v>46</v>
      </c>
      <c r="U6845" t="s">
        <v>19914</v>
      </c>
      <c r="W6845" t="s">
        <v>19915</v>
      </c>
      <c r="Y6845" t="s">
        <v>19854</v>
      </c>
      <c r="Z6845" t="s">
        <v>19864</v>
      </c>
      <c r="AI6845" t="s">
        <v>19916</v>
      </c>
      <c r="AJ6845" t="s">
        <v>19917</v>
      </c>
    </row>
    <row r="6846" spans="1:36" ht="17.25" hidden="1" customHeight="1" x14ac:dyDescent="0.2">
      <c r="A6846" s="4" t="s">
        <v>19918</v>
      </c>
      <c r="B6846" t="s">
        <v>19911</v>
      </c>
      <c r="C6846" t="s">
        <v>19919</v>
      </c>
      <c r="D6846" t="s">
        <v>19920</v>
      </c>
      <c r="E6846" t="s">
        <v>40</v>
      </c>
      <c r="F6846" t="s">
        <v>64</v>
      </c>
      <c r="G6846" s="5">
        <v>300</v>
      </c>
      <c r="H6846" t="s">
        <v>42</v>
      </c>
      <c r="I6846" t="s">
        <v>240</v>
      </c>
      <c r="J6846" t="s">
        <v>45</v>
      </c>
      <c r="N6846" s="6">
        <v>1990</v>
      </c>
      <c r="R6846" s="7">
        <v>40.781033999999998</v>
      </c>
      <c r="S6846" s="7">
        <v>46.990865999999997</v>
      </c>
      <c r="T6846" t="s">
        <v>46</v>
      </c>
      <c r="U6846" t="s">
        <v>19921</v>
      </c>
      <c r="W6846" t="s">
        <v>19922</v>
      </c>
      <c r="Y6846" t="s">
        <v>19854</v>
      </c>
      <c r="Z6846" t="s">
        <v>19864</v>
      </c>
      <c r="AC6846" t="s">
        <v>19923</v>
      </c>
      <c r="AG6846" t="s">
        <v>19924</v>
      </c>
      <c r="AH6846" s="6">
        <v>1103545</v>
      </c>
      <c r="AI6846" t="s">
        <v>19925</v>
      </c>
      <c r="AJ6846" t="s">
        <v>19926</v>
      </c>
    </row>
    <row r="6847" spans="1:36" ht="17.25" hidden="1" customHeight="1" x14ac:dyDescent="0.2">
      <c r="A6847" s="4" t="s">
        <v>19918</v>
      </c>
      <c r="B6847" t="s">
        <v>19911</v>
      </c>
      <c r="C6847" t="s">
        <v>19919</v>
      </c>
      <c r="D6847" t="s">
        <v>19920</v>
      </c>
      <c r="E6847" t="s">
        <v>56</v>
      </c>
      <c r="F6847" t="s">
        <v>64</v>
      </c>
      <c r="G6847" s="5">
        <v>300</v>
      </c>
      <c r="H6847" t="s">
        <v>42</v>
      </c>
      <c r="I6847" t="s">
        <v>240</v>
      </c>
      <c r="J6847" t="s">
        <v>45</v>
      </c>
      <c r="N6847" s="6">
        <v>1990</v>
      </c>
      <c r="R6847" s="7">
        <v>40.781033999999998</v>
      </c>
      <c r="S6847" s="7">
        <v>46.990865999999997</v>
      </c>
      <c r="T6847" t="s">
        <v>46</v>
      </c>
      <c r="U6847" t="s">
        <v>19921</v>
      </c>
      <c r="W6847" t="s">
        <v>19922</v>
      </c>
      <c r="Y6847" t="s">
        <v>19854</v>
      </c>
      <c r="Z6847" t="s">
        <v>19864</v>
      </c>
      <c r="AC6847" t="s">
        <v>19923</v>
      </c>
      <c r="AG6847" t="s">
        <v>19924</v>
      </c>
      <c r="AH6847" s="6">
        <v>1103546</v>
      </c>
      <c r="AI6847" t="s">
        <v>19925</v>
      </c>
      <c r="AJ6847" t="s">
        <v>19927</v>
      </c>
    </row>
    <row r="6848" spans="1:36" ht="17.25" hidden="1" customHeight="1" x14ac:dyDescent="0.2">
      <c r="A6848" s="4" t="s">
        <v>19918</v>
      </c>
      <c r="B6848" t="s">
        <v>19911</v>
      </c>
      <c r="C6848" t="s">
        <v>19919</v>
      </c>
      <c r="D6848" t="s">
        <v>19920</v>
      </c>
      <c r="E6848" t="s">
        <v>58</v>
      </c>
      <c r="F6848" t="s">
        <v>64</v>
      </c>
      <c r="G6848" s="5">
        <v>300</v>
      </c>
      <c r="H6848" t="s">
        <v>42</v>
      </c>
      <c r="I6848" t="s">
        <v>240</v>
      </c>
      <c r="J6848" t="s">
        <v>45</v>
      </c>
      <c r="N6848" s="6">
        <v>1990</v>
      </c>
      <c r="R6848" s="7">
        <v>40.781033999999998</v>
      </c>
      <c r="S6848" s="7">
        <v>46.990865999999997</v>
      </c>
      <c r="T6848" t="s">
        <v>46</v>
      </c>
      <c r="U6848" t="s">
        <v>19921</v>
      </c>
      <c r="W6848" t="s">
        <v>19922</v>
      </c>
      <c r="Y6848" t="s">
        <v>19854</v>
      </c>
      <c r="Z6848" t="s">
        <v>19864</v>
      </c>
      <c r="AC6848" t="s">
        <v>19923</v>
      </c>
      <c r="AG6848" t="s">
        <v>19924</v>
      </c>
      <c r="AH6848" s="6">
        <v>1103547</v>
      </c>
      <c r="AI6848" t="s">
        <v>19925</v>
      </c>
      <c r="AJ6848" t="s">
        <v>19928</v>
      </c>
    </row>
    <row r="6849" spans="1:36" ht="17.25" hidden="1" customHeight="1" x14ac:dyDescent="0.2">
      <c r="A6849" s="4" t="s">
        <v>19918</v>
      </c>
      <c r="B6849" t="s">
        <v>19911</v>
      </c>
      <c r="C6849" t="s">
        <v>19919</v>
      </c>
      <c r="D6849" t="s">
        <v>19920</v>
      </c>
      <c r="E6849" t="s">
        <v>191</v>
      </c>
      <c r="F6849" t="s">
        <v>64</v>
      </c>
      <c r="G6849" s="5">
        <v>300</v>
      </c>
      <c r="H6849" t="s">
        <v>42</v>
      </c>
      <c r="I6849" t="s">
        <v>240</v>
      </c>
      <c r="J6849" t="s">
        <v>45</v>
      </c>
      <c r="N6849" s="6">
        <v>1990</v>
      </c>
      <c r="R6849" s="7">
        <v>40.781033999999998</v>
      </c>
      <c r="S6849" s="7">
        <v>46.990865999999997</v>
      </c>
      <c r="T6849" t="s">
        <v>46</v>
      </c>
      <c r="U6849" t="s">
        <v>19921</v>
      </c>
      <c r="W6849" t="s">
        <v>19922</v>
      </c>
      <c r="Y6849" t="s">
        <v>19854</v>
      </c>
      <c r="Z6849" t="s">
        <v>19864</v>
      </c>
      <c r="AC6849" t="s">
        <v>19923</v>
      </c>
      <c r="AG6849" t="s">
        <v>19924</v>
      </c>
      <c r="AH6849" s="6">
        <v>1103548</v>
      </c>
      <c r="AI6849" t="s">
        <v>19925</v>
      </c>
      <c r="AJ6849" t="s">
        <v>19929</v>
      </c>
    </row>
    <row r="6850" spans="1:36" ht="17.25" hidden="1" customHeight="1" x14ac:dyDescent="0.2">
      <c r="A6850" s="4" t="s">
        <v>19918</v>
      </c>
      <c r="B6850" t="s">
        <v>19911</v>
      </c>
      <c r="C6850" t="s">
        <v>19919</v>
      </c>
      <c r="D6850" t="s">
        <v>19920</v>
      </c>
      <c r="E6850" t="s">
        <v>335</v>
      </c>
      <c r="F6850" t="s">
        <v>64</v>
      </c>
      <c r="G6850" s="5">
        <v>300</v>
      </c>
      <c r="H6850" t="s">
        <v>42</v>
      </c>
      <c r="I6850" t="s">
        <v>240</v>
      </c>
      <c r="J6850" t="s">
        <v>45</v>
      </c>
      <c r="N6850" s="24">
        <v>1990</v>
      </c>
      <c r="R6850" s="7">
        <v>40.781033999999998</v>
      </c>
      <c r="S6850" s="7">
        <v>46.990865999999997</v>
      </c>
      <c r="T6850" t="s">
        <v>46</v>
      </c>
      <c r="U6850" t="s">
        <v>19921</v>
      </c>
      <c r="W6850" t="s">
        <v>19922</v>
      </c>
      <c r="Y6850" t="s">
        <v>19854</v>
      </c>
      <c r="Z6850" t="s">
        <v>19864</v>
      </c>
      <c r="AC6850" t="s">
        <v>19923</v>
      </c>
      <c r="AG6850" t="s">
        <v>19924</v>
      </c>
      <c r="AH6850" s="6">
        <v>1103549</v>
      </c>
      <c r="AI6850" t="s">
        <v>19925</v>
      </c>
      <c r="AJ6850" t="s">
        <v>19930</v>
      </c>
    </row>
    <row r="6851" spans="1:36" ht="17.25" hidden="1" customHeight="1" x14ac:dyDescent="0.2">
      <c r="A6851" s="4" t="s">
        <v>19918</v>
      </c>
      <c r="B6851" t="s">
        <v>19911</v>
      </c>
      <c r="C6851" t="s">
        <v>19919</v>
      </c>
      <c r="D6851" t="s">
        <v>19920</v>
      </c>
      <c r="E6851" t="s">
        <v>1157</v>
      </c>
      <c r="F6851" t="s">
        <v>64</v>
      </c>
      <c r="G6851" s="5">
        <v>300</v>
      </c>
      <c r="H6851" t="s">
        <v>42</v>
      </c>
      <c r="I6851" t="s">
        <v>240</v>
      </c>
      <c r="J6851" t="s">
        <v>45</v>
      </c>
      <c r="N6851" s="24">
        <v>1990</v>
      </c>
      <c r="R6851" s="7">
        <v>40.781033999999998</v>
      </c>
      <c r="S6851" s="7">
        <v>46.990865999999997</v>
      </c>
      <c r="T6851" t="s">
        <v>46</v>
      </c>
      <c r="U6851" t="s">
        <v>19921</v>
      </c>
      <c r="W6851" t="s">
        <v>19922</v>
      </c>
      <c r="Y6851" t="s">
        <v>19854</v>
      </c>
      <c r="Z6851" t="s">
        <v>19864</v>
      </c>
      <c r="AC6851" t="s">
        <v>19923</v>
      </c>
      <c r="AG6851" t="s">
        <v>19924</v>
      </c>
      <c r="AH6851" s="6">
        <v>1103550</v>
      </c>
      <c r="AI6851" t="s">
        <v>19925</v>
      </c>
      <c r="AJ6851" t="s">
        <v>19931</v>
      </c>
    </row>
    <row r="6852" spans="1:36" ht="17.25" hidden="1" customHeight="1" x14ac:dyDescent="0.2">
      <c r="A6852" s="4" t="s">
        <v>19918</v>
      </c>
      <c r="B6852" t="s">
        <v>19911</v>
      </c>
      <c r="C6852" t="s">
        <v>19919</v>
      </c>
      <c r="D6852" t="s">
        <v>19920</v>
      </c>
      <c r="E6852" t="s">
        <v>2297</v>
      </c>
      <c r="F6852" t="s">
        <v>64</v>
      </c>
      <c r="G6852" s="5">
        <v>300</v>
      </c>
      <c r="H6852" t="s">
        <v>42</v>
      </c>
      <c r="I6852" t="s">
        <v>240</v>
      </c>
      <c r="J6852" t="s">
        <v>45</v>
      </c>
      <c r="N6852" s="24">
        <v>1990</v>
      </c>
      <c r="R6852" s="7">
        <v>40.781033999999998</v>
      </c>
      <c r="S6852" s="7">
        <v>46.990865999999997</v>
      </c>
      <c r="T6852" t="s">
        <v>46</v>
      </c>
      <c r="U6852" t="s">
        <v>19921</v>
      </c>
      <c r="W6852" t="s">
        <v>19922</v>
      </c>
      <c r="Y6852" t="s">
        <v>19854</v>
      </c>
      <c r="Z6852" t="s">
        <v>19864</v>
      </c>
      <c r="AC6852" t="s">
        <v>19923</v>
      </c>
      <c r="AG6852" t="s">
        <v>19924</v>
      </c>
      <c r="AH6852" s="6">
        <v>1103551</v>
      </c>
      <c r="AI6852" t="s">
        <v>19925</v>
      </c>
      <c r="AJ6852" t="s">
        <v>19932</v>
      </c>
    </row>
    <row r="6853" spans="1:36" ht="17.25" hidden="1" customHeight="1" x14ac:dyDescent="0.2">
      <c r="A6853" s="4" t="s">
        <v>19918</v>
      </c>
      <c r="B6853" t="s">
        <v>19911</v>
      </c>
      <c r="C6853" t="s">
        <v>19919</v>
      </c>
      <c r="D6853" t="s">
        <v>19920</v>
      </c>
      <c r="E6853" t="s">
        <v>3929</v>
      </c>
      <c r="F6853" t="s">
        <v>64</v>
      </c>
      <c r="G6853" s="5">
        <v>300</v>
      </c>
      <c r="H6853" t="s">
        <v>42</v>
      </c>
      <c r="I6853" t="s">
        <v>240</v>
      </c>
      <c r="J6853" t="s">
        <v>45</v>
      </c>
      <c r="N6853" s="24">
        <v>1990</v>
      </c>
      <c r="R6853" s="7">
        <v>40.781033999999998</v>
      </c>
      <c r="S6853" s="7">
        <v>46.990865999999997</v>
      </c>
      <c r="T6853" t="s">
        <v>46</v>
      </c>
      <c r="U6853" t="s">
        <v>19921</v>
      </c>
      <c r="W6853" t="s">
        <v>19922</v>
      </c>
      <c r="Y6853" t="s">
        <v>19854</v>
      </c>
      <c r="Z6853" t="s">
        <v>19864</v>
      </c>
      <c r="AC6853" t="s">
        <v>19923</v>
      </c>
      <c r="AG6853" t="s">
        <v>19924</v>
      </c>
      <c r="AH6853" s="6">
        <v>1103552</v>
      </c>
      <c r="AI6853" t="s">
        <v>19925</v>
      </c>
      <c r="AJ6853" t="s">
        <v>19933</v>
      </c>
    </row>
    <row r="6854" spans="1:36" ht="17.25" hidden="1" customHeight="1" x14ac:dyDescent="0.2">
      <c r="A6854" s="4" t="s">
        <v>19934</v>
      </c>
      <c r="B6854" t="s">
        <v>19911</v>
      </c>
      <c r="C6854" t="s">
        <v>19935</v>
      </c>
      <c r="D6854" t="s">
        <v>19936</v>
      </c>
      <c r="E6854" t="s">
        <v>40</v>
      </c>
      <c r="F6854" t="s">
        <v>64</v>
      </c>
      <c r="G6854" s="5">
        <v>53.5</v>
      </c>
      <c r="H6854" t="s">
        <v>42</v>
      </c>
      <c r="I6854" t="s">
        <v>65</v>
      </c>
      <c r="J6854" t="s">
        <v>44</v>
      </c>
      <c r="N6854" s="24">
        <v>1999</v>
      </c>
      <c r="R6854" s="7">
        <v>40.373564000000002</v>
      </c>
      <c r="S6854" s="7">
        <v>49.919488999999999</v>
      </c>
      <c r="T6854" t="s">
        <v>46</v>
      </c>
      <c r="U6854" t="s">
        <v>19937</v>
      </c>
      <c r="W6854" t="s">
        <v>19938</v>
      </c>
      <c r="Y6854" t="s">
        <v>19854</v>
      </c>
      <c r="Z6854" t="s">
        <v>19864</v>
      </c>
      <c r="AC6854" t="s">
        <v>19939</v>
      </c>
      <c r="AG6854" t="s">
        <v>19940</v>
      </c>
      <c r="AH6854" s="6">
        <v>1166562</v>
      </c>
      <c r="AI6854" t="s">
        <v>19941</v>
      </c>
      <c r="AJ6854" t="s">
        <v>19942</v>
      </c>
    </row>
    <row r="6855" spans="1:36" ht="17.25" hidden="1" customHeight="1" x14ac:dyDescent="0.2">
      <c r="A6855" s="4" t="s">
        <v>19934</v>
      </c>
      <c r="B6855" t="s">
        <v>19911</v>
      </c>
      <c r="C6855" t="s">
        <v>19935</v>
      </c>
      <c r="D6855" t="s">
        <v>19936</v>
      </c>
      <c r="E6855" t="s">
        <v>56</v>
      </c>
      <c r="F6855" t="s">
        <v>64</v>
      </c>
      <c r="G6855" s="5">
        <v>53.5</v>
      </c>
      <c r="H6855" t="s">
        <v>42</v>
      </c>
      <c r="I6855" t="s">
        <v>65</v>
      </c>
      <c r="J6855" t="s">
        <v>44</v>
      </c>
      <c r="N6855" s="24">
        <v>1999</v>
      </c>
      <c r="R6855" s="7">
        <v>40.373564000000002</v>
      </c>
      <c r="S6855" s="7">
        <v>49.919488999999999</v>
      </c>
      <c r="T6855" t="s">
        <v>46</v>
      </c>
      <c r="U6855" t="s">
        <v>19937</v>
      </c>
      <c r="W6855" t="s">
        <v>19938</v>
      </c>
      <c r="Y6855" t="s">
        <v>19854</v>
      </c>
      <c r="Z6855" t="s">
        <v>19864</v>
      </c>
      <c r="AC6855" t="s">
        <v>19939</v>
      </c>
      <c r="AG6855" t="s">
        <v>19940</v>
      </c>
      <c r="AH6855" s="6">
        <v>1173025</v>
      </c>
      <c r="AI6855" t="s">
        <v>19941</v>
      </c>
      <c r="AJ6855" t="s">
        <v>19943</v>
      </c>
    </row>
    <row r="6856" spans="1:36" ht="17.25" hidden="1" customHeight="1" x14ac:dyDescent="0.2">
      <c r="A6856" s="4" t="s">
        <v>19944</v>
      </c>
      <c r="B6856" t="s">
        <v>19911</v>
      </c>
      <c r="C6856" t="s">
        <v>19945</v>
      </c>
      <c r="D6856" t="s">
        <v>19946</v>
      </c>
      <c r="E6856" t="s">
        <v>40</v>
      </c>
      <c r="F6856" t="s">
        <v>86</v>
      </c>
      <c r="G6856" s="5">
        <v>104.4</v>
      </c>
      <c r="H6856" t="s">
        <v>42</v>
      </c>
      <c r="I6856" t="s">
        <v>528</v>
      </c>
      <c r="J6856" t="s">
        <v>559</v>
      </c>
      <c r="N6856" s="24">
        <v>2007</v>
      </c>
      <c r="R6856" s="7">
        <v>40.4039</v>
      </c>
      <c r="S6856" s="7">
        <v>49.915700000000001</v>
      </c>
      <c r="T6856" t="s">
        <v>46</v>
      </c>
      <c r="U6856" t="s">
        <v>19937</v>
      </c>
      <c r="W6856" t="s">
        <v>19938</v>
      </c>
      <c r="Y6856" t="s">
        <v>19854</v>
      </c>
      <c r="Z6856" t="s">
        <v>19864</v>
      </c>
      <c r="AH6856" s="27"/>
      <c r="AI6856" t="s">
        <v>19947</v>
      </c>
      <c r="AJ6856" t="s">
        <v>19948</v>
      </c>
    </row>
    <row r="6857" spans="1:36" ht="17.25" hidden="1" customHeight="1" x14ac:dyDescent="0.2">
      <c r="A6857" s="4" t="s">
        <v>19955</v>
      </c>
      <c r="B6857" t="s">
        <v>19911</v>
      </c>
      <c r="C6857" t="s">
        <v>19956</v>
      </c>
      <c r="E6857" t="s">
        <v>40</v>
      </c>
      <c r="F6857" t="s">
        <v>86</v>
      </c>
      <c r="G6857" s="5">
        <v>1400</v>
      </c>
      <c r="H6857" t="s">
        <v>677</v>
      </c>
      <c r="I6857" t="s">
        <v>43</v>
      </c>
      <c r="J6857" t="s">
        <v>45</v>
      </c>
      <c r="R6857" s="7">
        <v>40.160054000000002</v>
      </c>
      <c r="S6857" s="7">
        <v>49.466861000000002</v>
      </c>
      <c r="T6857" t="s">
        <v>46</v>
      </c>
      <c r="U6857" t="s">
        <v>19957</v>
      </c>
      <c r="W6857" t="s">
        <v>19938</v>
      </c>
      <c r="Y6857" t="s">
        <v>19854</v>
      </c>
      <c r="Z6857" t="s">
        <v>19864</v>
      </c>
      <c r="AG6857" t="s">
        <v>45</v>
      </c>
      <c r="AH6857" s="27" t="s">
        <v>45</v>
      </c>
      <c r="AI6857" t="s">
        <v>19958</v>
      </c>
      <c r="AJ6857" t="s">
        <v>19959</v>
      </c>
    </row>
    <row r="6858" spans="1:36" ht="17.25" hidden="1" customHeight="1" x14ac:dyDescent="0.2">
      <c r="A6858" s="4" t="s">
        <v>19970</v>
      </c>
      <c r="B6858" t="s">
        <v>19911</v>
      </c>
      <c r="C6858" t="s">
        <v>19971</v>
      </c>
      <c r="D6858" t="s">
        <v>19972</v>
      </c>
      <c r="E6858" t="s">
        <v>40</v>
      </c>
      <c r="F6858" t="s">
        <v>86</v>
      </c>
      <c r="G6858" s="5">
        <v>87</v>
      </c>
      <c r="H6858" t="s">
        <v>42</v>
      </c>
      <c r="I6858" t="s">
        <v>528</v>
      </c>
      <c r="J6858" t="s">
        <v>559</v>
      </c>
      <c r="N6858" s="24">
        <v>2006</v>
      </c>
      <c r="R6858" s="7">
        <v>41.431650889288001</v>
      </c>
      <c r="S6858" s="7">
        <v>48.811357003951699</v>
      </c>
      <c r="T6858" t="s">
        <v>46</v>
      </c>
      <c r="U6858" t="s">
        <v>19973</v>
      </c>
      <c r="W6858" t="s">
        <v>19974</v>
      </c>
      <c r="Y6858" t="s">
        <v>19854</v>
      </c>
      <c r="Z6858" t="s">
        <v>19864</v>
      </c>
      <c r="AI6858" t="s">
        <v>19975</v>
      </c>
      <c r="AJ6858" t="s">
        <v>19976</v>
      </c>
    </row>
    <row r="6859" spans="1:36" ht="17.25" hidden="1" customHeight="1" x14ac:dyDescent="0.2">
      <c r="A6859" s="4" t="s">
        <v>19985</v>
      </c>
      <c r="B6859" t="s">
        <v>19911</v>
      </c>
      <c r="C6859" t="s">
        <v>19986</v>
      </c>
      <c r="D6859" t="s">
        <v>19987</v>
      </c>
      <c r="E6859" t="s">
        <v>40</v>
      </c>
      <c r="F6859" t="s">
        <v>86</v>
      </c>
      <c r="G6859" s="5">
        <v>60</v>
      </c>
      <c r="H6859" t="s">
        <v>42</v>
      </c>
      <c r="I6859" t="s">
        <v>528</v>
      </c>
      <c r="J6859" t="s">
        <v>559</v>
      </c>
      <c r="N6859" s="24">
        <v>2007</v>
      </c>
      <c r="R6859" s="7">
        <v>39.159080000000003</v>
      </c>
      <c r="S6859" s="7">
        <v>45.486600000000003</v>
      </c>
      <c r="T6859" t="s">
        <v>46</v>
      </c>
      <c r="U6859" t="s">
        <v>19988</v>
      </c>
      <c r="W6859" t="s">
        <v>19989</v>
      </c>
      <c r="X6859" t="s">
        <v>19990</v>
      </c>
      <c r="Y6859" t="s">
        <v>19854</v>
      </c>
      <c r="Z6859" t="s">
        <v>19864</v>
      </c>
      <c r="AI6859" t="s">
        <v>19991</v>
      </c>
      <c r="AJ6859" t="s">
        <v>19992</v>
      </c>
    </row>
    <row r="6860" spans="1:36" ht="17.25" hidden="1" customHeight="1" x14ac:dyDescent="0.2">
      <c r="A6860" s="4" t="s">
        <v>19993</v>
      </c>
      <c r="B6860" t="s">
        <v>19911</v>
      </c>
      <c r="C6860" t="s">
        <v>19994</v>
      </c>
      <c r="D6860" t="s">
        <v>19995</v>
      </c>
      <c r="E6860" t="s">
        <v>40</v>
      </c>
      <c r="F6860" t="s">
        <v>19996</v>
      </c>
      <c r="G6860" s="5">
        <v>307.8</v>
      </c>
      <c r="H6860" t="s">
        <v>42</v>
      </c>
      <c r="I6860" t="s">
        <v>528</v>
      </c>
      <c r="J6860" t="s">
        <v>559</v>
      </c>
      <c r="N6860" s="24">
        <v>2008</v>
      </c>
      <c r="R6860" s="7">
        <v>40.172044743857597</v>
      </c>
      <c r="S6860" s="7">
        <v>49.473254525610301</v>
      </c>
      <c r="T6860" t="s">
        <v>46</v>
      </c>
      <c r="U6860" t="s">
        <v>19957</v>
      </c>
      <c r="W6860" t="s">
        <v>19938</v>
      </c>
      <c r="Y6860" t="s">
        <v>19854</v>
      </c>
      <c r="Z6860" t="s">
        <v>19864</v>
      </c>
      <c r="AI6860" t="s">
        <v>19997</v>
      </c>
      <c r="AJ6860" t="s">
        <v>19998</v>
      </c>
    </row>
    <row r="6861" spans="1:36" ht="17.25" hidden="1" customHeight="1" x14ac:dyDescent="0.2">
      <c r="A6861" s="4" t="s">
        <v>19999</v>
      </c>
      <c r="B6861" t="s">
        <v>19911</v>
      </c>
      <c r="C6861" t="s">
        <v>20000</v>
      </c>
      <c r="D6861" t="s">
        <v>20001</v>
      </c>
      <c r="E6861" t="s">
        <v>40</v>
      </c>
      <c r="F6861" t="s">
        <v>86</v>
      </c>
      <c r="G6861" s="5">
        <v>389.4</v>
      </c>
      <c r="H6861" t="s">
        <v>677</v>
      </c>
      <c r="I6861" t="s">
        <v>528</v>
      </c>
      <c r="J6861" t="s">
        <v>45</v>
      </c>
      <c r="R6861" s="7">
        <v>40.172044743857597</v>
      </c>
      <c r="S6861" s="7">
        <v>49.473254525610301</v>
      </c>
      <c r="T6861" t="s">
        <v>504</v>
      </c>
      <c r="U6861" t="s">
        <v>19957</v>
      </c>
      <c r="W6861" t="s">
        <v>19938</v>
      </c>
      <c r="Y6861" t="s">
        <v>19854</v>
      </c>
      <c r="Z6861" t="s">
        <v>19864</v>
      </c>
      <c r="AI6861" t="s">
        <v>20002</v>
      </c>
      <c r="AJ6861" t="s">
        <v>20003</v>
      </c>
    </row>
    <row r="6862" spans="1:36" ht="17.25" hidden="1" customHeight="1" x14ac:dyDescent="0.2">
      <c r="A6862" s="4" t="s">
        <v>20004</v>
      </c>
      <c r="B6862" t="s">
        <v>19911</v>
      </c>
      <c r="C6862" t="s">
        <v>20005</v>
      </c>
      <c r="D6862" t="s">
        <v>20006</v>
      </c>
      <c r="E6862" t="s">
        <v>40</v>
      </c>
      <c r="F6862" t="s">
        <v>86</v>
      </c>
      <c r="G6862" s="5">
        <v>104.4</v>
      </c>
      <c r="H6862" t="s">
        <v>42</v>
      </c>
      <c r="I6862" t="s">
        <v>528</v>
      </c>
      <c r="J6862" t="s">
        <v>559</v>
      </c>
      <c r="N6862" s="6">
        <v>2009</v>
      </c>
      <c r="R6862" s="7">
        <v>41.407708105344099</v>
      </c>
      <c r="S6862" s="7">
        <v>48.474827133358701</v>
      </c>
      <c r="T6862" t="s">
        <v>46</v>
      </c>
      <c r="U6862" t="s">
        <v>20007</v>
      </c>
      <c r="W6862" t="s">
        <v>20008</v>
      </c>
      <c r="Y6862" t="s">
        <v>19854</v>
      </c>
      <c r="Z6862" t="s">
        <v>19864</v>
      </c>
      <c r="AI6862" t="s">
        <v>20009</v>
      </c>
      <c r="AJ6862" t="s">
        <v>20010</v>
      </c>
    </row>
    <row r="6863" spans="1:36" ht="17.25" hidden="1" customHeight="1" x14ac:dyDescent="0.2">
      <c r="A6863" s="4" t="s">
        <v>20011</v>
      </c>
      <c r="B6863" t="s">
        <v>19911</v>
      </c>
      <c r="C6863" t="s">
        <v>20012</v>
      </c>
      <c r="D6863" t="s">
        <v>20013</v>
      </c>
      <c r="E6863" t="s">
        <v>40</v>
      </c>
      <c r="F6863" t="s">
        <v>86</v>
      </c>
      <c r="G6863" s="5">
        <v>87</v>
      </c>
      <c r="H6863" t="s">
        <v>42</v>
      </c>
      <c r="I6863" t="s">
        <v>528</v>
      </c>
      <c r="J6863" t="s">
        <v>559</v>
      </c>
      <c r="N6863" s="6">
        <v>2007</v>
      </c>
      <c r="R6863" s="7">
        <v>41.062544835319301</v>
      </c>
      <c r="S6863" s="7">
        <v>47.142391192777502</v>
      </c>
      <c r="T6863" t="s">
        <v>46</v>
      </c>
      <c r="U6863" t="s">
        <v>20014</v>
      </c>
      <c r="W6863" t="s">
        <v>20015</v>
      </c>
      <c r="Y6863" t="s">
        <v>19854</v>
      </c>
      <c r="Z6863" t="s">
        <v>19864</v>
      </c>
      <c r="AI6863" t="s">
        <v>20016</v>
      </c>
      <c r="AJ6863" t="s">
        <v>20017</v>
      </c>
    </row>
    <row r="6864" spans="1:36" ht="17.25" hidden="1" customHeight="1" x14ac:dyDescent="0.2">
      <c r="A6864" s="4" t="s">
        <v>20018</v>
      </c>
      <c r="B6864" t="s">
        <v>19911</v>
      </c>
      <c r="C6864" t="s">
        <v>20019</v>
      </c>
      <c r="E6864" t="s">
        <v>40</v>
      </c>
      <c r="F6864" t="s">
        <v>86</v>
      </c>
      <c r="G6864" s="5">
        <v>400</v>
      </c>
      <c r="H6864" t="s">
        <v>42</v>
      </c>
      <c r="I6864" t="s">
        <v>43</v>
      </c>
      <c r="J6864" t="s">
        <v>45</v>
      </c>
      <c r="N6864" s="6">
        <v>2002</v>
      </c>
      <c r="O6864" s="25"/>
      <c r="R6864" s="7">
        <v>40.499569000000001</v>
      </c>
      <c r="S6864" s="7">
        <v>50.209074999999999</v>
      </c>
      <c r="T6864" t="s">
        <v>46</v>
      </c>
      <c r="U6864" t="s">
        <v>20020</v>
      </c>
      <c r="W6864" t="s">
        <v>19938</v>
      </c>
      <c r="Y6864" t="s">
        <v>19854</v>
      </c>
      <c r="Z6864" t="s">
        <v>19864</v>
      </c>
      <c r="AC6864" t="s">
        <v>20021</v>
      </c>
      <c r="AG6864" t="s">
        <v>20022</v>
      </c>
      <c r="AH6864" s="24">
        <v>1163938</v>
      </c>
      <c r="AI6864" t="s">
        <v>20023</v>
      </c>
      <c r="AJ6864" t="s">
        <v>20024</v>
      </c>
    </row>
    <row r="6865" spans="1:36" ht="17.25" hidden="1" customHeight="1" x14ac:dyDescent="0.2">
      <c r="A6865" s="4" t="s">
        <v>20026</v>
      </c>
      <c r="B6865" t="s">
        <v>19911</v>
      </c>
      <c r="C6865" t="s">
        <v>20027</v>
      </c>
      <c r="D6865" t="s">
        <v>20028</v>
      </c>
      <c r="E6865" t="s">
        <v>40</v>
      </c>
      <c r="F6865" t="s">
        <v>86</v>
      </c>
      <c r="G6865" s="5">
        <v>525</v>
      </c>
      <c r="H6865" t="s">
        <v>42</v>
      </c>
      <c r="I6865" t="s">
        <v>43</v>
      </c>
      <c r="J6865" t="s">
        <v>45</v>
      </c>
      <c r="N6865" s="6">
        <v>2009</v>
      </c>
      <c r="O6865" s="25"/>
      <c r="R6865" s="7">
        <v>40.603363000000002</v>
      </c>
      <c r="S6865" s="7">
        <v>49.633417000000001</v>
      </c>
      <c r="T6865" t="s">
        <v>46</v>
      </c>
      <c r="U6865" t="s">
        <v>20029</v>
      </c>
      <c r="W6865" t="s">
        <v>19938</v>
      </c>
      <c r="Y6865" t="s">
        <v>19854</v>
      </c>
      <c r="Z6865" t="s">
        <v>19864</v>
      </c>
      <c r="AC6865" t="s">
        <v>20029</v>
      </c>
      <c r="AG6865" t="s">
        <v>20030</v>
      </c>
      <c r="AH6865" s="8" t="s">
        <v>20031</v>
      </c>
      <c r="AI6865" t="s">
        <v>20032</v>
      </c>
      <c r="AJ6865" t="s">
        <v>20033</v>
      </c>
    </row>
    <row r="6866" spans="1:36" ht="17.25" hidden="1" customHeight="1" x14ac:dyDescent="0.2">
      <c r="A6866" s="4" t="s">
        <v>20041</v>
      </c>
      <c r="B6866" t="s">
        <v>20042</v>
      </c>
      <c r="C6866" t="s">
        <v>20043</v>
      </c>
      <c r="D6866" t="s">
        <v>20044</v>
      </c>
      <c r="E6866" t="s">
        <v>565</v>
      </c>
      <c r="F6866" t="s">
        <v>86</v>
      </c>
      <c r="G6866" s="5">
        <v>471</v>
      </c>
      <c r="H6866" t="s">
        <v>42</v>
      </c>
      <c r="I6866" t="s">
        <v>43</v>
      </c>
      <c r="J6866" t="s">
        <v>45</v>
      </c>
      <c r="K6866" t="s">
        <v>45</v>
      </c>
      <c r="L6866" t="s">
        <v>45</v>
      </c>
      <c r="N6866" s="24">
        <v>2007</v>
      </c>
      <c r="O6866" s="25"/>
      <c r="R6866" s="7">
        <v>26.21753</v>
      </c>
      <c r="S6866" s="7">
        <v>50.659500000000001</v>
      </c>
      <c r="T6866" t="s">
        <v>46</v>
      </c>
      <c r="U6866" t="s">
        <v>20045</v>
      </c>
      <c r="X6866" t="s">
        <v>20046</v>
      </c>
      <c r="Y6866" t="s">
        <v>19854</v>
      </c>
      <c r="Z6866" t="s">
        <v>19864</v>
      </c>
      <c r="AA6866" t="s">
        <v>20047</v>
      </c>
      <c r="AC6866" t="s">
        <v>20048</v>
      </c>
      <c r="AD6866" t="s">
        <v>52</v>
      </c>
      <c r="AE6866" t="s">
        <v>131</v>
      </c>
      <c r="AF6866" t="s">
        <v>52</v>
      </c>
      <c r="AG6866" t="s">
        <v>20049</v>
      </c>
      <c r="AH6866" s="27" t="s">
        <v>20050</v>
      </c>
      <c r="AI6866" t="s">
        <v>20051</v>
      </c>
      <c r="AJ6866" t="s">
        <v>20052</v>
      </c>
    </row>
    <row r="6867" spans="1:36" ht="17.25" hidden="1" customHeight="1" x14ac:dyDescent="0.2">
      <c r="A6867" s="4" t="s">
        <v>20041</v>
      </c>
      <c r="B6867" t="s">
        <v>20042</v>
      </c>
      <c r="C6867" t="s">
        <v>20043</v>
      </c>
      <c r="D6867" t="s">
        <v>20044</v>
      </c>
      <c r="E6867" t="s">
        <v>870</v>
      </c>
      <c r="F6867" t="s">
        <v>86</v>
      </c>
      <c r="G6867" s="5">
        <v>471</v>
      </c>
      <c r="H6867" t="s">
        <v>42</v>
      </c>
      <c r="I6867" t="s">
        <v>43</v>
      </c>
      <c r="J6867" t="s">
        <v>45</v>
      </c>
      <c r="K6867" t="s">
        <v>45</v>
      </c>
      <c r="L6867" t="s">
        <v>45</v>
      </c>
      <c r="N6867" s="24">
        <v>2007</v>
      </c>
      <c r="O6867" s="25"/>
      <c r="R6867" s="7">
        <v>26.21753</v>
      </c>
      <c r="S6867" s="7">
        <v>50.659500000000001</v>
      </c>
      <c r="T6867" t="s">
        <v>46</v>
      </c>
      <c r="U6867" t="s">
        <v>20045</v>
      </c>
      <c r="X6867" t="s">
        <v>20046</v>
      </c>
      <c r="Y6867" t="s">
        <v>19854</v>
      </c>
      <c r="Z6867" t="s">
        <v>19864</v>
      </c>
      <c r="AA6867" t="s">
        <v>20047</v>
      </c>
      <c r="AC6867" t="s">
        <v>20048</v>
      </c>
      <c r="AD6867" t="s">
        <v>52</v>
      </c>
      <c r="AE6867" t="s">
        <v>131</v>
      </c>
      <c r="AF6867" t="s">
        <v>52</v>
      </c>
      <c r="AG6867" t="s">
        <v>20049</v>
      </c>
      <c r="AH6867" s="27" t="s">
        <v>20053</v>
      </c>
      <c r="AI6867" t="s">
        <v>20051</v>
      </c>
      <c r="AJ6867" t="s">
        <v>20054</v>
      </c>
    </row>
    <row r="6868" spans="1:36" ht="17.25" hidden="1" customHeight="1" x14ac:dyDescent="0.2">
      <c r="A6868" s="4" t="s">
        <v>20055</v>
      </c>
      <c r="B6868" t="s">
        <v>20042</v>
      </c>
      <c r="C6868" t="s">
        <v>20056</v>
      </c>
      <c r="D6868" t="s">
        <v>20057</v>
      </c>
      <c r="E6868" t="s">
        <v>40</v>
      </c>
      <c r="F6868" t="s">
        <v>86</v>
      </c>
      <c r="G6868" s="5">
        <v>987</v>
      </c>
      <c r="H6868" t="s">
        <v>42</v>
      </c>
      <c r="I6868" t="s">
        <v>43</v>
      </c>
      <c r="J6868" t="s">
        <v>45</v>
      </c>
      <c r="K6868" t="s">
        <v>45</v>
      </c>
      <c r="L6868" t="s">
        <v>45</v>
      </c>
      <c r="N6868" s="6">
        <v>2003</v>
      </c>
      <c r="P6868" s="25"/>
      <c r="R6868" s="7">
        <v>26.222300000000001</v>
      </c>
      <c r="S6868" s="7">
        <v>50.662100000000002</v>
      </c>
      <c r="T6868" t="s">
        <v>46</v>
      </c>
      <c r="U6868" t="s">
        <v>20045</v>
      </c>
      <c r="X6868" t="s">
        <v>20046</v>
      </c>
      <c r="Y6868" t="s">
        <v>19854</v>
      </c>
      <c r="Z6868" t="s">
        <v>19864</v>
      </c>
      <c r="AA6868" t="s">
        <v>20058</v>
      </c>
      <c r="AC6868" t="s">
        <v>20059</v>
      </c>
      <c r="AD6868" t="s">
        <v>52</v>
      </c>
      <c r="AE6868" t="s">
        <v>254</v>
      </c>
      <c r="AF6868" t="s">
        <v>52</v>
      </c>
      <c r="AG6868" t="s">
        <v>20060</v>
      </c>
      <c r="AH6868" s="8" t="s">
        <v>20061</v>
      </c>
      <c r="AI6868" t="s">
        <v>20062</v>
      </c>
      <c r="AJ6868" t="s">
        <v>20063</v>
      </c>
    </row>
    <row r="6869" spans="1:36" ht="17.25" hidden="1" customHeight="1" x14ac:dyDescent="0.2">
      <c r="A6869" s="4" t="s">
        <v>20064</v>
      </c>
      <c r="B6869" t="s">
        <v>20042</v>
      </c>
      <c r="C6869" t="s">
        <v>20065</v>
      </c>
      <c r="D6869" t="s">
        <v>20066</v>
      </c>
      <c r="E6869" t="s">
        <v>63</v>
      </c>
      <c r="F6869" t="s">
        <v>86</v>
      </c>
      <c r="G6869" s="5">
        <v>613</v>
      </c>
      <c r="H6869" t="s">
        <v>42</v>
      </c>
      <c r="I6869" t="s">
        <v>43</v>
      </c>
      <c r="J6869" t="s">
        <v>45</v>
      </c>
      <c r="K6869" t="s">
        <v>45</v>
      </c>
      <c r="L6869" t="s">
        <v>45</v>
      </c>
      <c r="N6869" s="6">
        <v>2012</v>
      </c>
      <c r="R6869" s="7">
        <v>25.969277999999999</v>
      </c>
      <c r="S6869" s="7">
        <v>50.608007000000001</v>
      </c>
      <c r="T6869" t="s">
        <v>46</v>
      </c>
      <c r="U6869" t="s">
        <v>20067</v>
      </c>
      <c r="X6869" t="s">
        <v>20068</v>
      </c>
      <c r="Y6869" t="s">
        <v>19854</v>
      </c>
      <c r="Z6869" t="s">
        <v>19864</v>
      </c>
      <c r="AA6869" t="s">
        <v>20069</v>
      </c>
      <c r="AC6869" t="s">
        <v>20070</v>
      </c>
      <c r="AD6869" t="s">
        <v>52</v>
      </c>
      <c r="AE6869" t="s">
        <v>254</v>
      </c>
      <c r="AF6869" t="s">
        <v>52</v>
      </c>
      <c r="AG6869" t="s">
        <v>20071</v>
      </c>
      <c r="AH6869" s="8" t="s">
        <v>20072</v>
      </c>
      <c r="AI6869" t="s">
        <v>20073</v>
      </c>
      <c r="AJ6869" t="s">
        <v>20074</v>
      </c>
    </row>
    <row r="6870" spans="1:36" ht="17.25" hidden="1" customHeight="1" x14ac:dyDescent="0.2">
      <c r="A6870" s="4" t="s">
        <v>20064</v>
      </c>
      <c r="B6870" t="s">
        <v>20042</v>
      </c>
      <c r="C6870" t="s">
        <v>20065</v>
      </c>
      <c r="D6870" t="s">
        <v>20066</v>
      </c>
      <c r="E6870" t="s">
        <v>73</v>
      </c>
      <c r="F6870" t="s">
        <v>86</v>
      </c>
      <c r="G6870" s="5">
        <v>613</v>
      </c>
      <c r="H6870" t="s">
        <v>42</v>
      </c>
      <c r="I6870" t="s">
        <v>43</v>
      </c>
      <c r="J6870" t="s">
        <v>45</v>
      </c>
      <c r="K6870" t="s">
        <v>45</v>
      </c>
      <c r="L6870" t="s">
        <v>45</v>
      </c>
      <c r="N6870" s="6">
        <v>2012</v>
      </c>
      <c r="R6870" s="7">
        <v>25.969277999999999</v>
      </c>
      <c r="S6870" s="7">
        <v>50.608007000000001</v>
      </c>
      <c r="T6870" t="s">
        <v>46</v>
      </c>
      <c r="U6870" t="s">
        <v>20067</v>
      </c>
      <c r="X6870" t="s">
        <v>20068</v>
      </c>
      <c r="Y6870" t="s">
        <v>19854</v>
      </c>
      <c r="Z6870" t="s">
        <v>19864</v>
      </c>
      <c r="AA6870" t="s">
        <v>20069</v>
      </c>
      <c r="AC6870" t="s">
        <v>20070</v>
      </c>
      <c r="AD6870" t="s">
        <v>52</v>
      </c>
      <c r="AE6870" t="s">
        <v>254</v>
      </c>
      <c r="AF6870" t="s">
        <v>52</v>
      </c>
      <c r="AG6870" t="s">
        <v>20071</v>
      </c>
      <c r="AH6870" s="8" t="s">
        <v>20075</v>
      </c>
      <c r="AI6870" t="s">
        <v>20073</v>
      </c>
      <c r="AJ6870" t="s">
        <v>20076</v>
      </c>
    </row>
    <row r="6871" spans="1:36" ht="17.25" hidden="1" customHeight="1" x14ac:dyDescent="0.2">
      <c r="A6871" s="4" t="s">
        <v>20082</v>
      </c>
      <c r="B6871" t="s">
        <v>20042</v>
      </c>
      <c r="C6871" t="s">
        <v>20083</v>
      </c>
      <c r="D6871" t="s">
        <v>20084</v>
      </c>
      <c r="E6871" t="s">
        <v>79</v>
      </c>
      <c r="F6871" t="s">
        <v>86</v>
      </c>
      <c r="G6871" s="5">
        <v>397</v>
      </c>
      <c r="H6871" t="s">
        <v>42</v>
      </c>
      <c r="I6871" t="s">
        <v>43</v>
      </c>
      <c r="J6871" t="s">
        <v>45</v>
      </c>
      <c r="K6871" t="s">
        <v>45</v>
      </c>
      <c r="L6871" t="s">
        <v>45</v>
      </c>
      <c r="N6871" s="27" t="s">
        <v>45</v>
      </c>
      <c r="R6871" s="7">
        <v>26.092531999999999</v>
      </c>
      <c r="S6871" s="7">
        <v>50.597067000000003</v>
      </c>
      <c r="T6871" t="s">
        <v>46</v>
      </c>
      <c r="U6871" t="s">
        <v>20085</v>
      </c>
      <c r="X6871" t="s">
        <v>20068</v>
      </c>
      <c r="Y6871" t="s">
        <v>19854</v>
      </c>
      <c r="Z6871" t="s">
        <v>19864</v>
      </c>
      <c r="AA6871" t="s">
        <v>20086</v>
      </c>
      <c r="AC6871" t="s">
        <v>20087</v>
      </c>
      <c r="AD6871" t="s">
        <v>52</v>
      </c>
      <c r="AE6871" t="s">
        <v>1954</v>
      </c>
      <c r="AF6871" t="s">
        <v>52</v>
      </c>
      <c r="AG6871" t="s">
        <v>20088</v>
      </c>
      <c r="AH6871" s="8" t="s">
        <v>20089</v>
      </c>
      <c r="AI6871" t="s">
        <v>20090</v>
      </c>
      <c r="AJ6871" t="s">
        <v>20091</v>
      </c>
    </row>
    <row r="6872" spans="1:36" ht="17.25" hidden="1" customHeight="1" x14ac:dyDescent="0.2">
      <c r="A6872" s="4" t="s">
        <v>20082</v>
      </c>
      <c r="B6872" t="s">
        <v>20042</v>
      </c>
      <c r="C6872" t="s">
        <v>20083</v>
      </c>
      <c r="D6872" t="s">
        <v>20084</v>
      </c>
      <c r="E6872" t="s">
        <v>81</v>
      </c>
      <c r="F6872" t="s">
        <v>86</v>
      </c>
      <c r="G6872" s="5">
        <v>397</v>
      </c>
      <c r="H6872" t="s">
        <v>42</v>
      </c>
      <c r="I6872" t="s">
        <v>43</v>
      </c>
      <c r="J6872" t="s">
        <v>45</v>
      </c>
      <c r="K6872" t="s">
        <v>45</v>
      </c>
      <c r="L6872" t="s">
        <v>45</v>
      </c>
      <c r="N6872" s="27" t="s">
        <v>45</v>
      </c>
      <c r="R6872" s="7">
        <v>26.092531999999999</v>
      </c>
      <c r="S6872" s="7">
        <v>50.597067000000003</v>
      </c>
      <c r="T6872" t="s">
        <v>46</v>
      </c>
      <c r="U6872" t="s">
        <v>20085</v>
      </c>
      <c r="X6872" t="s">
        <v>20068</v>
      </c>
      <c r="Y6872" t="s">
        <v>19854</v>
      </c>
      <c r="Z6872" t="s">
        <v>19864</v>
      </c>
      <c r="AA6872" t="s">
        <v>20086</v>
      </c>
      <c r="AC6872" t="s">
        <v>20087</v>
      </c>
      <c r="AD6872" t="s">
        <v>52</v>
      </c>
      <c r="AE6872" t="s">
        <v>1954</v>
      </c>
      <c r="AF6872" t="s">
        <v>52</v>
      </c>
      <c r="AG6872" t="s">
        <v>20088</v>
      </c>
      <c r="AH6872" s="27" t="s">
        <v>20092</v>
      </c>
      <c r="AI6872" t="s">
        <v>20090</v>
      </c>
      <c r="AJ6872" t="s">
        <v>20093</v>
      </c>
    </row>
    <row r="6873" spans="1:36" ht="17.25" hidden="1" customHeight="1" x14ac:dyDescent="0.2">
      <c r="A6873" s="4" t="s">
        <v>20082</v>
      </c>
      <c r="B6873" t="s">
        <v>20042</v>
      </c>
      <c r="C6873" t="s">
        <v>20083</v>
      </c>
      <c r="D6873" t="s">
        <v>20084</v>
      </c>
      <c r="E6873" t="s">
        <v>191</v>
      </c>
      <c r="F6873" t="s">
        <v>86</v>
      </c>
      <c r="G6873" s="5">
        <v>660</v>
      </c>
      <c r="H6873" t="s">
        <v>42</v>
      </c>
      <c r="I6873" t="s">
        <v>43</v>
      </c>
      <c r="J6873" t="s">
        <v>45</v>
      </c>
      <c r="K6873" t="s">
        <v>45</v>
      </c>
      <c r="L6873" t="s">
        <v>45</v>
      </c>
      <c r="N6873" s="6">
        <v>2005</v>
      </c>
      <c r="R6873" s="7">
        <v>26.092531999999999</v>
      </c>
      <c r="S6873" s="7">
        <v>50.597067000000003</v>
      </c>
      <c r="T6873" t="s">
        <v>46</v>
      </c>
      <c r="U6873" t="s">
        <v>20085</v>
      </c>
      <c r="X6873" t="s">
        <v>20068</v>
      </c>
      <c r="Y6873" t="s">
        <v>19854</v>
      </c>
      <c r="Z6873" t="s">
        <v>19864</v>
      </c>
      <c r="AA6873" t="s">
        <v>20086</v>
      </c>
      <c r="AC6873" t="s">
        <v>20087</v>
      </c>
      <c r="AD6873" t="s">
        <v>52</v>
      </c>
      <c r="AE6873" t="s">
        <v>1954</v>
      </c>
      <c r="AF6873" t="s">
        <v>52</v>
      </c>
      <c r="AG6873" t="s">
        <v>20094</v>
      </c>
      <c r="AH6873" s="27" t="s">
        <v>20095</v>
      </c>
      <c r="AI6873" t="s">
        <v>20090</v>
      </c>
      <c r="AJ6873" t="s">
        <v>20096</v>
      </c>
    </row>
    <row r="6874" spans="1:36" ht="17.25" hidden="1" customHeight="1" x14ac:dyDescent="0.2">
      <c r="A6874" s="4" t="s">
        <v>20110</v>
      </c>
      <c r="B6874" t="s">
        <v>20042</v>
      </c>
      <c r="C6874" t="s">
        <v>20111</v>
      </c>
      <c r="D6874" t="s">
        <v>20112</v>
      </c>
      <c r="E6874" t="s">
        <v>20113</v>
      </c>
      <c r="F6874" t="s">
        <v>1297</v>
      </c>
      <c r="G6874" s="5">
        <v>50</v>
      </c>
      <c r="H6874" t="s">
        <v>42</v>
      </c>
      <c r="I6874" t="s">
        <v>65</v>
      </c>
      <c r="J6874" t="s">
        <v>45</v>
      </c>
      <c r="K6874" t="s">
        <v>45</v>
      </c>
      <c r="L6874" t="s">
        <v>45</v>
      </c>
      <c r="N6874" s="6">
        <v>1978</v>
      </c>
      <c r="R6874" s="7">
        <v>26.120267999999999</v>
      </c>
      <c r="S6874" s="7">
        <v>50.589517999999998</v>
      </c>
      <c r="T6874" t="s">
        <v>46</v>
      </c>
      <c r="U6874" t="s">
        <v>20114</v>
      </c>
      <c r="X6874" t="s">
        <v>20068</v>
      </c>
      <c r="Y6874" t="s">
        <v>19854</v>
      </c>
      <c r="Z6874" t="s">
        <v>19864</v>
      </c>
      <c r="AA6874" t="s">
        <v>20115</v>
      </c>
      <c r="AC6874" t="s">
        <v>20116</v>
      </c>
      <c r="AD6874" t="s">
        <v>52</v>
      </c>
      <c r="AE6874" t="s">
        <v>1954</v>
      </c>
      <c r="AF6874" t="s">
        <v>52</v>
      </c>
      <c r="AG6874" t="s">
        <v>20117</v>
      </c>
      <c r="AH6874" s="8">
        <v>1143301</v>
      </c>
      <c r="AI6874" t="s">
        <v>20118</v>
      </c>
      <c r="AJ6874" t="s">
        <v>20119</v>
      </c>
    </row>
    <row r="6875" spans="1:36" ht="17.25" hidden="1" customHeight="1" x14ac:dyDescent="0.2">
      <c r="A6875" s="4" t="s">
        <v>20110</v>
      </c>
      <c r="B6875" t="s">
        <v>20042</v>
      </c>
      <c r="C6875" t="s">
        <v>20111</v>
      </c>
      <c r="D6875" t="s">
        <v>20112</v>
      </c>
      <c r="E6875" t="s">
        <v>20120</v>
      </c>
      <c r="F6875" t="s">
        <v>1297</v>
      </c>
      <c r="G6875" s="5">
        <v>50</v>
      </c>
      <c r="H6875" t="s">
        <v>42</v>
      </c>
      <c r="I6875" t="s">
        <v>65</v>
      </c>
      <c r="J6875" t="s">
        <v>45</v>
      </c>
      <c r="K6875" t="s">
        <v>45</v>
      </c>
      <c r="L6875" t="s">
        <v>45</v>
      </c>
      <c r="N6875" s="6">
        <v>1978</v>
      </c>
      <c r="R6875" s="7">
        <v>26.120267999999999</v>
      </c>
      <c r="S6875" s="7">
        <v>50.589517999999998</v>
      </c>
      <c r="T6875" t="s">
        <v>46</v>
      </c>
      <c r="U6875" t="s">
        <v>20114</v>
      </c>
      <c r="X6875" t="s">
        <v>20068</v>
      </c>
      <c r="Y6875" t="s">
        <v>19854</v>
      </c>
      <c r="Z6875" t="s">
        <v>19864</v>
      </c>
      <c r="AA6875" t="s">
        <v>20115</v>
      </c>
      <c r="AC6875" t="s">
        <v>20116</v>
      </c>
      <c r="AD6875" t="s">
        <v>52</v>
      </c>
      <c r="AE6875" t="s">
        <v>1954</v>
      </c>
      <c r="AF6875" t="s">
        <v>52</v>
      </c>
      <c r="AG6875" t="s">
        <v>20117</v>
      </c>
      <c r="AH6875" s="8">
        <v>1143302</v>
      </c>
      <c r="AI6875" t="s">
        <v>20118</v>
      </c>
      <c r="AJ6875" t="s">
        <v>20121</v>
      </c>
    </row>
    <row r="6876" spans="1:36" ht="17.25" hidden="1" customHeight="1" x14ac:dyDescent="0.2">
      <c r="A6876" s="4" t="s">
        <v>20110</v>
      </c>
      <c r="B6876" t="s">
        <v>20042</v>
      </c>
      <c r="C6876" t="s">
        <v>20111</v>
      </c>
      <c r="D6876" t="s">
        <v>20112</v>
      </c>
      <c r="E6876" t="s">
        <v>20122</v>
      </c>
      <c r="F6876" t="s">
        <v>1297</v>
      </c>
      <c r="G6876" s="5">
        <v>50</v>
      </c>
      <c r="H6876" t="s">
        <v>42</v>
      </c>
      <c r="I6876" t="s">
        <v>65</v>
      </c>
      <c r="J6876" t="s">
        <v>45</v>
      </c>
      <c r="K6876" t="s">
        <v>45</v>
      </c>
      <c r="L6876" t="s">
        <v>45</v>
      </c>
      <c r="N6876" s="6">
        <v>1978</v>
      </c>
      <c r="R6876" s="7">
        <v>26.120267999999999</v>
      </c>
      <c r="S6876" s="7">
        <v>50.589517999999998</v>
      </c>
      <c r="T6876" t="s">
        <v>46</v>
      </c>
      <c r="U6876" t="s">
        <v>20114</v>
      </c>
      <c r="X6876" t="s">
        <v>20068</v>
      </c>
      <c r="Y6876" t="s">
        <v>19854</v>
      </c>
      <c r="Z6876" t="s">
        <v>19864</v>
      </c>
      <c r="AA6876" t="s">
        <v>20115</v>
      </c>
      <c r="AC6876" t="s">
        <v>20116</v>
      </c>
      <c r="AD6876" t="s">
        <v>52</v>
      </c>
      <c r="AE6876" t="s">
        <v>1954</v>
      </c>
      <c r="AF6876" t="s">
        <v>52</v>
      </c>
      <c r="AG6876" t="s">
        <v>20117</v>
      </c>
      <c r="AH6876" s="8">
        <v>1143303</v>
      </c>
      <c r="AI6876" t="s">
        <v>20118</v>
      </c>
      <c r="AJ6876" t="s">
        <v>20123</v>
      </c>
    </row>
    <row r="6877" spans="1:36" ht="17.25" hidden="1" customHeight="1" x14ac:dyDescent="0.2">
      <c r="A6877" s="4" t="s">
        <v>20110</v>
      </c>
      <c r="B6877" t="s">
        <v>20042</v>
      </c>
      <c r="C6877" t="s">
        <v>20111</v>
      </c>
      <c r="D6877" t="s">
        <v>20112</v>
      </c>
      <c r="E6877" t="s">
        <v>20124</v>
      </c>
      <c r="F6877" t="s">
        <v>1297</v>
      </c>
      <c r="G6877" s="5">
        <v>50</v>
      </c>
      <c r="H6877" t="s">
        <v>42</v>
      </c>
      <c r="I6877" t="s">
        <v>65</v>
      </c>
      <c r="J6877" t="s">
        <v>45</v>
      </c>
      <c r="K6877" t="s">
        <v>45</v>
      </c>
      <c r="L6877" t="s">
        <v>45</v>
      </c>
      <c r="N6877" s="6">
        <v>1978</v>
      </c>
      <c r="R6877" s="7">
        <v>26.120267999999999</v>
      </c>
      <c r="S6877" s="7">
        <v>50.589517999999998</v>
      </c>
      <c r="T6877" t="s">
        <v>46</v>
      </c>
      <c r="U6877" t="s">
        <v>20114</v>
      </c>
      <c r="X6877" t="s">
        <v>20068</v>
      </c>
      <c r="Y6877" t="s">
        <v>19854</v>
      </c>
      <c r="Z6877" t="s">
        <v>19864</v>
      </c>
      <c r="AA6877" t="s">
        <v>20115</v>
      </c>
      <c r="AC6877" t="s">
        <v>20116</v>
      </c>
      <c r="AD6877" t="s">
        <v>52</v>
      </c>
      <c r="AE6877" t="s">
        <v>1954</v>
      </c>
      <c r="AF6877" t="s">
        <v>52</v>
      </c>
      <c r="AG6877" t="s">
        <v>20117</v>
      </c>
      <c r="AH6877" s="8">
        <v>1143304</v>
      </c>
      <c r="AI6877" t="s">
        <v>20118</v>
      </c>
      <c r="AJ6877" t="s">
        <v>20125</v>
      </c>
    </row>
    <row r="6878" spans="1:36" ht="17.25" hidden="1" customHeight="1" x14ac:dyDescent="0.2">
      <c r="A6878" s="4" t="s">
        <v>20110</v>
      </c>
      <c r="B6878" t="s">
        <v>20042</v>
      </c>
      <c r="C6878" t="s">
        <v>20111</v>
      </c>
      <c r="D6878" t="s">
        <v>20112</v>
      </c>
      <c r="E6878" t="s">
        <v>20126</v>
      </c>
      <c r="F6878" t="s">
        <v>1297</v>
      </c>
      <c r="G6878" s="5">
        <v>50</v>
      </c>
      <c r="H6878" t="s">
        <v>42</v>
      </c>
      <c r="I6878" t="s">
        <v>65</v>
      </c>
      <c r="J6878" t="s">
        <v>45</v>
      </c>
      <c r="K6878" t="s">
        <v>45</v>
      </c>
      <c r="L6878" t="s">
        <v>45</v>
      </c>
      <c r="N6878" s="6">
        <v>1978</v>
      </c>
      <c r="R6878" s="7">
        <v>26.120267999999999</v>
      </c>
      <c r="S6878" s="7">
        <v>50.589517999999998</v>
      </c>
      <c r="T6878" t="s">
        <v>46</v>
      </c>
      <c r="U6878" t="s">
        <v>20114</v>
      </c>
      <c r="X6878" t="s">
        <v>20068</v>
      </c>
      <c r="Y6878" t="s">
        <v>19854</v>
      </c>
      <c r="Z6878" t="s">
        <v>19864</v>
      </c>
      <c r="AA6878" t="s">
        <v>20115</v>
      </c>
      <c r="AC6878" t="s">
        <v>20116</v>
      </c>
      <c r="AD6878" t="s">
        <v>52</v>
      </c>
      <c r="AE6878" t="s">
        <v>1954</v>
      </c>
      <c r="AF6878" t="s">
        <v>52</v>
      </c>
      <c r="AG6878" t="s">
        <v>20117</v>
      </c>
      <c r="AH6878" s="8">
        <v>1143305</v>
      </c>
      <c r="AI6878" t="s">
        <v>20118</v>
      </c>
      <c r="AJ6878" t="s">
        <v>20127</v>
      </c>
    </row>
    <row r="6879" spans="1:36" ht="17.25" hidden="1" customHeight="1" x14ac:dyDescent="0.2">
      <c r="A6879" s="4" t="s">
        <v>20110</v>
      </c>
      <c r="B6879" t="s">
        <v>20042</v>
      </c>
      <c r="C6879" t="s">
        <v>20111</v>
      </c>
      <c r="D6879" t="s">
        <v>20112</v>
      </c>
      <c r="E6879" t="s">
        <v>20128</v>
      </c>
      <c r="F6879" t="s">
        <v>86</v>
      </c>
      <c r="G6879" s="5">
        <v>75</v>
      </c>
      <c r="H6879" t="s">
        <v>42</v>
      </c>
      <c r="I6879" t="s">
        <v>65</v>
      </c>
      <c r="J6879" t="s">
        <v>45</v>
      </c>
      <c r="K6879" t="s">
        <v>45</v>
      </c>
      <c r="L6879" t="s">
        <v>45</v>
      </c>
      <c r="N6879" s="6">
        <v>1983</v>
      </c>
      <c r="R6879" s="7">
        <v>26.120267999999999</v>
      </c>
      <c r="S6879" s="7">
        <v>50.589517999999998</v>
      </c>
      <c r="T6879" t="s">
        <v>46</v>
      </c>
      <c r="U6879" t="s">
        <v>20114</v>
      </c>
      <c r="X6879" t="s">
        <v>20068</v>
      </c>
      <c r="Y6879" t="s">
        <v>19854</v>
      </c>
      <c r="Z6879" t="s">
        <v>19864</v>
      </c>
      <c r="AA6879" t="s">
        <v>20115</v>
      </c>
      <c r="AC6879" t="s">
        <v>20116</v>
      </c>
      <c r="AD6879" t="s">
        <v>52</v>
      </c>
      <c r="AE6879" t="s">
        <v>1954</v>
      </c>
      <c r="AF6879" t="s">
        <v>52</v>
      </c>
      <c r="AG6879" t="s">
        <v>20117</v>
      </c>
      <c r="AH6879" s="8">
        <v>1143310</v>
      </c>
      <c r="AI6879" t="s">
        <v>20118</v>
      </c>
      <c r="AJ6879" t="s">
        <v>20129</v>
      </c>
    </row>
    <row r="6880" spans="1:36" ht="17.25" hidden="1" customHeight="1" x14ac:dyDescent="0.2">
      <c r="A6880" s="4" t="s">
        <v>20110</v>
      </c>
      <c r="B6880" t="s">
        <v>20042</v>
      </c>
      <c r="C6880" t="s">
        <v>20111</v>
      </c>
      <c r="D6880" t="s">
        <v>20112</v>
      </c>
      <c r="E6880" t="s">
        <v>20130</v>
      </c>
      <c r="F6880" t="s">
        <v>86</v>
      </c>
      <c r="G6880" s="5">
        <v>75</v>
      </c>
      <c r="H6880" t="s">
        <v>42</v>
      </c>
      <c r="I6880" t="s">
        <v>65</v>
      </c>
      <c r="J6880" t="s">
        <v>45</v>
      </c>
      <c r="K6880" t="s">
        <v>45</v>
      </c>
      <c r="L6880" t="s">
        <v>45</v>
      </c>
      <c r="N6880" s="24">
        <v>1983</v>
      </c>
      <c r="R6880" s="7">
        <v>26.120267999999999</v>
      </c>
      <c r="S6880" s="7">
        <v>50.589517999999998</v>
      </c>
      <c r="T6880" t="s">
        <v>46</v>
      </c>
      <c r="U6880" t="s">
        <v>20114</v>
      </c>
      <c r="X6880" t="s">
        <v>20068</v>
      </c>
      <c r="Y6880" t="s">
        <v>19854</v>
      </c>
      <c r="Z6880" t="s">
        <v>19864</v>
      </c>
      <c r="AA6880" t="s">
        <v>20115</v>
      </c>
      <c r="AC6880" t="s">
        <v>20116</v>
      </c>
      <c r="AD6880" t="s">
        <v>52</v>
      </c>
      <c r="AE6880" t="s">
        <v>1954</v>
      </c>
      <c r="AF6880" t="s">
        <v>52</v>
      </c>
      <c r="AG6880" t="s">
        <v>20117</v>
      </c>
      <c r="AH6880" s="27">
        <v>1143311</v>
      </c>
      <c r="AI6880" t="s">
        <v>20118</v>
      </c>
      <c r="AJ6880" t="s">
        <v>20131</v>
      </c>
    </row>
    <row r="6881" spans="1:36" ht="17.25" hidden="1" customHeight="1" x14ac:dyDescent="0.2">
      <c r="A6881" s="4" t="s">
        <v>20110</v>
      </c>
      <c r="B6881" t="s">
        <v>20042</v>
      </c>
      <c r="C6881" t="s">
        <v>20111</v>
      </c>
      <c r="D6881" t="s">
        <v>20112</v>
      </c>
      <c r="E6881" t="s">
        <v>20132</v>
      </c>
      <c r="F6881" t="s">
        <v>86</v>
      </c>
      <c r="G6881" s="5">
        <v>75</v>
      </c>
      <c r="H6881" t="s">
        <v>42</v>
      </c>
      <c r="I6881" t="s">
        <v>65</v>
      </c>
      <c r="J6881" t="s">
        <v>45</v>
      </c>
      <c r="K6881" t="s">
        <v>45</v>
      </c>
      <c r="L6881" t="s">
        <v>45</v>
      </c>
      <c r="N6881" s="24">
        <v>1983</v>
      </c>
      <c r="R6881" s="7">
        <v>26.120267999999999</v>
      </c>
      <c r="S6881" s="7">
        <v>50.589517999999998</v>
      </c>
      <c r="T6881" t="s">
        <v>46</v>
      </c>
      <c r="U6881" t="s">
        <v>20114</v>
      </c>
      <c r="X6881" t="s">
        <v>20068</v>
      </c>
      <c r="Y6881" t="s">
        <v>19854</v>
      </c>
      <c r="Z6881" t="s">
        <v>19864</v>
      </c>
      <c r="AA6881" t="s">
        <v>20115</v>
      </c>
      <c r="AC6881" t="s">
        <v>20116</v>
      </c>
      <c r="AD6881" t="s">
        <v>52</v>
      </c>
      <c r="AE6881" t="s">
        <v>1954</v>
      </c>
      <c r="AF6881" t="s">
        <v>52</v>
      </c>
      <c r="AG6881" t="s">
        <v>20117</v>
      </c>
      <c r="AH6881" s="27">
        <v>1143306</v>
      </c>
      <c r="AI6881" t="s">
        <v>20118</v>
      </c>
      <c r="AJ6881" t="s">
        <v>20133</v>
      </c>
    </row>
    <row r="6882" spans="1:36" ht="17.25" hidden="1" customHeight="1" x14ac:dyDescent="0.2">
      <c r="A6882" s="4" t="s">
        <v>20110</v>
      </c>
      <c r="B6882" t="s">
        <v>20042</v>
      </c>
      <c r="C6882" t="s">
        <v>20111</v>
      </c>
      <c r="D6882" t="s">
        <v>20112</v>
      </c>
      <c r="E6882" t="s">
        <v>20134</v>
      </c>
      <c r="F6882" t="s">
        <v>86</v>
      </c>
      <c r="G6882" s="5">
        <v>75</v>
      </c>
      <c r="H6882" t="s">
        <v>42</v>
      </c>
      <c r="I6882" t="s">
        <v>65</v>
      </c>
      <c r="J6882" t="s">
        <v>45</v>
      </c>
      <c r="K6882" t="s">
        <v>45</v>
      </c>
      <c r="L6882" t="s">
        <v>45</v>
      </c>
      <c r="N6882" s="24">
        <v>1983</v>
      </c>
      <c r="R6882" s="7">
        <v>26.120267999999999</v>
      </c>
      <c r="S6882" s="7">
        <v>50.589517999999998</v>
      </c>
      <c r="T6882" t="s">
        <v>46</v>
      </c>
      <c r="U6882" t="s">
        <v>20114</v>
      </c>
      <c r="X6882" t="s">
        <v>20068</v>
      </c>
      <c r="Y6882" t="s">
        <v>19854</v>
      </c>
      <c r="Z6882" t="s">
        <v>19864</v>
      </c>
      <c r="AA6882" t="s">
        <v>20115</v>
      </c>
      <c r="AC6882" t="s">
        <v>20116</v>
      </c>
      <c r="AD6882" t="s">
        <v>52</v>
      </c>
      <c r="AE6882" t="s">
        <v>1954</v>
      </c>
      <c r="AF6882" t="s">
        <v>52</v>
      </c>
      <c r="AG6882" t="s">
        <v>20117</v>
      </c>
      <c r="AH6882" s="27">
        <v>1143307</v>
      </c>
      <c r="AI6882" t="s">
        <v>20118</v>
      </c>
      <c r="AJ6882" t="s">
        <v>20135</v>
      </c>
    </row>
    <row r="6883" spans="1:36" ht="17.25" hidden="1" customHeight="1" x14ac:dyDescent="0.2">
      <c r="A6883" s="4" t="s">
        <v>20110</v>
      </c>
      <c r="B6883" t="s">
        <v>20042</v>
      </c>
      <c r="C6883" t="s">
        <v>20111</v>
      </c>
      <c r="D6883" t="s">
        <v>20112</v>
      </c>
      <c r="E6883" t="s">
        <v>20136</v>
      </c>
      <c r="F6883" t="s">
        <v>86</v>
      </c>
      <c r="G6883" s="5">
        <v>75</v>
      </c>
      <c r="H6883" t="s">
        <v>42</v>
      </c>
      <c r="I6883" t="s">
        <v>65</v>
      </c>
      <c r="J6883" t="s">
        <v>45</v>
      </c>
      <c r="K6883" t="s">
        <v>45</v>
      </c>
      <c r="L6883" t="s">
        <v>45</v>
      </c>
      <c r="N6883" s="24">
        <v>1983</v>
      </c>
      <c r="R6883" s="7">
        <v>26.120267999999999</v>
      </c>
      <c r="S6883" s="7">
        <v>50.589517999999998</v>
      </c>
      <c r="T6883" t="s">
        <v>46</v>
      </c>
      <c r="U6883" t="s">
        <v>20114</v>
      </c>
      <c r="X6883" t="s">
        <v>20068</v>
      </c>
      <c r="Y6883" t="s">
        <v>19854</v>
      </c>
      <c r="Z6883" t="s">
        <v>19864</v>
      </c>
      <c r="AA6883" t="s">
        <v>20115</v>
      </c>
      <c r="AC6883" t="s">
        <v>20116</v>
      </c>
      <c r="AD6883" t="s">
        <v>52</v>
      </c>
      <c r="AE6883" t="s">
        <v>1954</v>
      </c>
      <c r="AF6883" t="s">
        <v>52</v>
      </c>
      <c r="AG6883" t="s">
        <v>20117</v>
      </c>
      <c r="AH6883" s="27">
        <v>1143308</v>
      </c>
      <c r="AI6883" t="s">
        <v>20118</v>
      </c>
      <c r="AJ6883" t="s">
        <v>20137</v>
      </c>
    </row>
    <row r="6884" spans="1:36" ht="17.25" hidden="1" customHeight="1" x14ac:dyDescent="0.2">
      <c r="A6884" s="4" t="s">
        <v>20110</v>
      </c>
      <c r="B6884" t="s">
        <v>20042</v>
      </c>
      <c r="C6884" t="s">
        <v>20111</v>
      </c>
      <c r="D6884" t="s">
        <v>20112</v>
      </c>
      <c r="E6884" t="s">
        <v>20138</v>
      </c>
      <c r="F6884" t="s">
        <v>86</v>
      </c>
      <c r="G6884" s="5">
        <v>75</v>
      </c>
      <c r="H6884" t="s">
        <v>42</v>
      </c>
      <c r="I6884" t="s">
        <v>65</v>
      </c>
      <c r="J6884" t="s">
        <v>45</v>
      </c>
      <c r="K6884" t="s">
        <v>45</v>
      </c>
      <c r="L6884" t="s">
        <v>45</v>
      </c>
      <c r="N6884" s="24">
        <v>1983</v>
      </c>
      <c r="R6884" s="7">
        <v>26.120267999999999</v>
      </c>
      <c r="S6884" s="7">
        <v>50.589517999999998</v>
      </c>
      <c r="T6884" t="s">
        <v>46</v>
      </c>
      <c r="U6884" t="s">
        <v>20114</v>
      </c>
      <c r="X6884" t="s">
        <v>20068</v>
      </c>
      <c r="Y6884" t="s">
        <v>19854</v>
      </c>
      <c r="Z6884" t="s">
        <v>19864</v>
      </c>
      <c r="AA6884" t="s">
        <v>20115</v>
      </c>
      <c r="AC6884" t="s">
        <v>20116</v>
      </c>
      <c r="AD6884" t="s">
        <v>52</v>
      </c>
      <c r="AE6884" t="s">
        <v>1954</v>
      </c>
      <c r="AF6884" t="s">
        <v>52</v>
      </c>
      <c r="AG6884" t="s">
        <v>20117</v>
      </c>
      <c r="AH6884" s="27">
        <v>1143309</v>
      </c>
      <c r="AI6884" t="s">
        <v>20118</v>
      </c>
      <c r="AJ6884" t="s">
        <v>20139</v>
      </c>
    </row>
    <row r="6885" spans="1:36" ht="17.25" hidden="1" customHeight="1" x14ac:dyDescent="0.2">
      <c r="A6885" s="4" t="s">
        <v>20165</v>
      </c>
      <c r="B6885" t="s">
        <v>20141</v>
      </c>
      <c r="C6885" t="s">
        <v>20166</v>
      </c>
      <c r="E6885" t="s">
        <v>40</v>
      </c>
      <c r="F6885" t="s">
        <v>617</v>
      </c>
      <c r="G6885" s="5">
        <v>600</v>
      </c>
      <c r="H6885" t="s">
        <v>558</v>
      </c>
      <c r="I6885" t="s">
        <v>43</v>
      </c>
      <c r="J6885" t="s">
        <v>45</v>
      </c>
      <c r="N6885" s="8" t="s">
        <v>45</v>
      </c>
      <c r="R6885" s="7">
        <v>22.2344808665827</v>
      </c>
      <c r="S6885" s="7">
        <v>91.858383373443999</v>
      </c>
      <c r="T6885" t="s">
        <v>504</v>
      </c>
      <c r="U6885" t="s">
        <v>20167</v>
      </c>
      <c r="X6885" t="s">
        <v>20144</v>
      </c>
      <c r="Y6885" t="s">
        <v>19854</v>
      </c>
      <c r="Z6885" t="s">
        <v>19855</v>
      </c>
      <c r="AH6885" s="27"/>
      <c r="AI6885" t="s">
        <v>20168</v>
      </c>
      <c r="AJ6885" t="s">
        <v>20169</v>
      </c>
    </row>
    <row r="6886" spans="1:36" ht="17.25" hidden="1" customHeight="1" x14ac:dyDescent="0.2">
      <c r="A6886" s="4" t="s">
        <v>20184</v>
      </c>
      <c r="B6886" t="s">
        <v>20141</v>
      </c>
      <c r="C6886" t="s">
        <v>20185</v>
      </c>
      <c r="E6886" t="s">
        <v>20186</v>
      </c>
      <c r="F6886" t="s">
        <v>86</v>
      </c>
      <c r="G6886" s="5">
        <v>55.552</v>
      </c>
      <c r="H6886" t="s">
        <v>42</v>
      </c>
      <c r="I6886" t="s">
        <v>528</v>
      </c>
      <c r="J6886" t="s">
        <v>45</v>
      </c>
      <c r="N6886" s="24">
        <v>2011</v>
      </c>
      <c r="R6886" s="7">
        <v>24.043332299999999</v>
      </c>
      <c r="S6886" s="7">
        <v>91.014254399999999</v>
      </c>
      <c r="T6886" t="s">
        <v>46</v>
      </c>
      <c r="U6886" t="s">
        <v>20172</v>
      </c>
      <c r="X6886" t="s">
        <v>20144</v>
      </c>
      <c r="Y6886" t="s">
        <v>19854</v>
      </c>
      <c r="Z6886" t="s">
        <v>19855</v>
      </c>
      <c r="AG6886" t="s">
        <v>20187</v>
      </c>
      <c r="AH6886" s="6">
        <v>1243170</v>
      </c>
      <c r="AI6886" t="s">
        <v>20188</v>
      </c>
      <c r="AJ6886" t="s">
        <v>20189</v>
      </c>
    </row>
    <row r="6887" spans="1:36" ht="17.25" hidden="1" customHeight="1" x14ac:dyDescent="0.2">
      <c r="A6887" s="4" t="s">
        <v>20184</v>
      </c>
      <c r="B6887" t="s">
        <v>20141</v>
      </c>
      <c r="C6887" t="s">
        <v>20185</v>
      </c>
      <c r="E6887" t="s">
        <v>728</v>
      </c>
      <c r="F6887" t="s">
        <v>86</v>
      </c>
      <c r="G6887" s="5">
        <v>150</v>
      </c>
      <c r="H6887" t="s">
        <v>857</v>
      </c>
      <c r="I6887" t="s">
        <v>240</v>
      </c>
      <c r="J6887" t="s">
        <v>45</v>
      </c>
      <c r="N6887" s="24">
        <v>1986</v>
      </c>
      <c r="O6887" s="24">
        <v>2021</v>
      </c>
      <c r="P6887" s="24">
        <v>2021</v>
      </c>
      <c r="R6887" s="7">
        <v>24.043332299999999</v>
      </c>
      <c r="S6887" s="7">
        <v>91.014254399999999</v>
      </c>
      <c r="T6887" t="s">
        <v>46</v>
      </c>
      <c r="U6887" t="s">
        <v>20172</v>
      </c>
      <c r="X6887" t="s">
        <v>20144</v>
      </c>
      <c r="Y6887" t="s">
        <v>19854</v>
      </c>
      <c r="Z6887" t="s">
        <v>19855</v>
      </c>
      <c r="AG6887" t="s">
        <v>20190</v>
      </c>
      <c r="AH6887" s="6">
        <v>1103024</v>
      </c>
      <c r="AI6887" t="s">
        <v>20188</v>
      </c>
      <c r="AJ6887" t="s">
        <v>20200</v>
      </c>
    </row>
    <row r="6888" spans="1:36" ht="17.25" hidden="1" customHeight="1" x14ac:dyDescent="0.2">
      <c r="A6888" s="4" t="s">
        <v>20184</v>
      </c>
      <c r="B6888" t="s">
        <v>20141</v>
      </c>
      <c r="C6888" t="s">
        <v>20185</v>
      </c>
      <c r="E6888" t="s">
        <v>730</v>
      </c>
      <c r="F6888" t="s">
        <v>86</v>
      </c>
      <c r="G6888" s="5">
        <v>150</v>
      </c>
      <c r="H6888" t="s">
        <v>857</v>
      </c>
      <c r="I6888" t="s">
        <v>240</v>
      </c>
      <c r="J6888" t="s">
        <v>45</v>
      </c>
      <c r="N6888" s="24">
        <v>1987</v>
      </c>
      <c r="O6888" s="24">
        <v>2022</v>
      </c>
      <c r="P6888" s="24">
        <v>2022</v>
      </c>
      <c r="R6888" s="7">
        <v>24.043332299999999</v>
      </c>
      <c r="S6888" s="7">
        <v>91.014254399999999</v>
      </c>
      <c r="T6888" t="s">
        <v>46</v>
      </c>
      <c r="U6888" t="s">
        <v>20172</v>
      </c>
      <c r="X6888" t="s">
        <v>20144</v>
      </c>
      <c r="Y6888" t="s">
        <v>19854</v>
      </c>
      <c r="Z6888" t="s">
        <v>19855</v>
      </c>
      <c r="AG6888" t="s">
        <v>20190</v>
      </c>
      <c r="AH6888" s="6">
        <v>1103025</v>
      </c>
      <c r="AI6888" t="s">
        <v>20188</v>
      </c>
      <c r="AJ6888" t="s">
        <v>20201</v>
      </c>
    </row>
    <row r="6889" spans="1:36" ht="17.25" hidden="1" customHeight="1" x14ac:dyDescent="0.2">
      <c r="A6889" s="4" t="s">
        <v>20184</v>
      </c>
      <c r="B6889" t="s">
        <v>20141</v>
      </c>
      <c r="C6889" t="s">
        <v>20185</v>
      </c>
      <c r="E6889" t="s">
        <v>1673</v>
      </c>
      <c r="F6889" t="s">
        <v>86</v>
      </c>
      <c r="G6889" s="5">
        <v>150</v>
      </c>
      <c r="H6889" t="s">
        <v>857</v>
      </c>
      <c r="I6889" t="s">
        <v>240</v>
      </c>
      <c r="J6889" t="s">
        <v>45</v>
      </c>
      <c r="N6889" s="24">
        <v>1988</v>
      </c>
      <c r="P6889" s="24">
        <v>2023</v>
      </c>
      <c r="R6889" s="7">
        <v>24.043332299999999</v>
      </c>
      <c r="S6889" s="7">
        <v>91.014254399999999</v>
      </c>
      <c r="T6889" t="s">
        <v>46</v>
      </c>
      <c r="U6889" t="s">
        <v>20172</v>
      </c>
      <c r="X6889" t="s">
        <v>20144</v>
      </c>
      <c r="Y6889" t="s">
        <v>19854</v>
      </c>
      <c r="Z6889" t="s">
        <v>19855</v>
      </c>
      <c r="AG6889" t="s">
        <v>20190</v>
      </c>
      <c r="AH6889" s="6">
        <v>1103026</v>
      </c>
      <c r="AI6889" t="s">
        <v>20188</v>
      </c>
      <c r="AJ6889" t="s">
        <v>20202</v>
      </c>
    </row>
    <row r="6890" spans="1:36" ht="17.25" hidden="1" customHeight="1" x14ac:dyDescent="0.2">
      <c r="A6890" s="4" t="s">
        <v>20206</v>
      </c>
      <c r="B6890" t="s">
        <v>20141</v>
      </c>
      <c r="C6890" t="s">
        <v>20207</v>
      </c>
      <c r="E6890" t="s">
        <v>40</v>
      </c>
      <c r="F6890" t="s">
        <v>86</v>
      </c>
      <c r="G6890" s="5">
        <v>71</v>
      </c>
      <c r="H6890" t="s">
        <v>42</v>
      </c>
      <c r="I6890" t="s">
        <v>65</v>
      </c>
      <c r="J6890" t="s">
        <v>45</v>
      </c>
      <c r="N6890" s="24">
        <v>1991</v>
      </c>
      <c r="P6890" s="24">
        <v>2024</v>
      </c>
      <c r="R6890" s="7">
        <v>24.135680499999999</v>
      </c>
      <c r="S6890" s="7">
        <v>89.590839299999999</v>
      </c>
      <c r="T6890" t="s">
        <v>46</v>
      </c>
      <c r="U6890" t="s">
        <v>20208</v>
      </c>
      <c r="X6890" t="s">
        <v>20209</v>
      </c>
      <c r="Y6890" t="s">
        <v>19854</v>
      </c>
      <c r="Z6890" t="s">
        <v>19855</v>
      </c>
      <c r="AG6890" t="s">
        <v>20210</v>
      </c>
      <c r="AH6890" s="6">
        <v>1103720</v>
      </c>
      <c r="AI6890" t="s">
        <v>20211</v>
      </c>
      <c r="AJ6890" t="s">
        <v>20212</v>
      </c>
    </row>
    <row r="6891" spans="1:36" ht="17.25" hidden="1" customHeight="1" x14ac:dyDescent="0.2">
      <c r="A6891" s="4" t="s">
        <v>20206</v>
      </c>
      <c r="B6891" t="s">
        <v>20141</v>
      </c>
      <c r="C6891" t="s">
        <v>20207</v>
      </c>
      <c r="E6891" t="s">
        <v>56</v>
      </c>
      <c r="F6891" t="s">
        <v>86</v>
      </c>
      <c r="G6891" s="5">
        <v>100</v>
      </c>
      <c r="H6891" t="s">
        <v>42</v>
      </c>
      <c r="I6891" t="s">
        <v>65</v>
      </c>
      <c r="J6891" t="s">
        <v>45</v>
      </c>
      <c r="N6891" s="24">
        <v>2001</v>
      </c>
      <c r="P6891" s="24">
        <v>2024</v>
      </c>
      <c r="R6891" s="7">
        <v>24.135680499999999</v>
      </c>
      <c r="S6891" s="7">
        <v>89.590839299999999</v>
      </c>
      <c r="T6891" t="s">
        <v>46</v>
      </c>
      <c r="U6891" t="s">
        <v>20208</v>
      </c>
      <c r="X6891" t="s">
        <v>20209</v>
      </c>
      <c r="Y6891" t="s">
        <v>19854</v>
      </c>
      <c r="Z6891" t="s">
        <v>19855</v>
      </c>
      <c r="AG6891" t="s">
        <v>20210</v>
      </c>
      <c r="AH6891" s="6">
        <v>1173911</v>
      </c>
      <c r="AI6891" t="s">
        <v>20211</v>
      </c>
      <c r="AJ6891" t="s">
        <v>20213</v>
      </c>
    </row>
    <row r="6892" spans="1:36" ht="17.25" hidden="1" customHeight="1" x14ac:dyDescent="0.2">
      <c r="A6892" s="4" t="s">
        <v>20230</v>
      </c>
      <c r="B6892" t="s">
        <v>20141</v>
      </c>
      <c r="C6892" t="s">
        <v>20231</v>
      </c>
      <c r="E6892" t="s">
        <v>20232</v>
      </c>
      <c r="F6892" t="s">
        <v>570</v>
      </c>
      <c r="G6892" s="5">
        <v>74.61</v>
      </c>
      <c r="H6892" t="s">
        <v>42</v>
      </c>
      <c r="I6892" t="s">
        <v>528</v>
      </c>
      <c r="N6892" s="24">
        <v>2011</v>
      </c>
      <c r="R6892" s="7">
        <v>24.090694369341499</v>
      </c>
      <c r="S6892" s="7">
        <v>89.618294793070007</v>
      </c>
      <c r="T6892" t="s">
        <v>46</v>
      </c>
      <c r="U6892" t="s">
        <v>20233</v>
      </c>
      <c r="W6892" t="s">
        <v>20234</v>
      </c>
      <c r="X6892" t="s">
        <v>20209</v>
      </c>
      <c r="Y6892" t="s">
        <v>19854</v>
      </c>
      <c r="Z6892" t="s">
        <v>19855</v>
      </c>
      <c r="AG6892" t="s">
        <v>20235</v>
      </c>
      <c r="AH6892" s="6">
        <v>1221007</v>
      </c>
      <c r="AI6892" t="s">
        <v>20236</v>
      </c>
      <c r="AJ6892" t="s">
        <v>20237</v>
      </c>
    </row>
    <row r="6893" spans="1:36" ht="17.25" hidden="1" customHeight="1" x14ac:dyDescent="0.2">
      <c r="A6893" s="4" t="s">
        <v>20299</v>
      </c>
      <c r="B6893" t="s">
        <v>20141</v>
      </c>
      <c r="C6893" t="s">
        <v>20300</v>
      </c>
      <c r="E6893" t="s">
        <v>40</v>
      </c>
      <c r="F6893" t="s">
        <v>617</v>
      </c>
      <c r="G6893" s="5">
        <v>1200</v>
      </c>
      <c r="H6893" t="s">
        <v>558</v>
      </c>
      <c r="I6893" t="s">
        <v>45</v>
      </c>
      <c r="J6893" t="s">
        <v>45</v>
      </c>
      <c r="K6893" t="s">
        <v>45</v>
      </c>
      <c r="L6893" t="s">
        <v>45</v>
      </c>
      <c r="M6893" t="s">
        <v>5341</v>
      </c>
      <c r="N6893" s="8" t="s">
        <v>45</v>
      </c>
      <c r="R6893" s="7">
        <v>21.623125999999999</v>
      </c>
      <c r="S6893" s="7">
        <v>91.903689</v>
      </c>
      <c r="T6893" t="s">
        <v>504</v>
      </c>
      <c r="U6893" t="s">
        <v>20301</v>
      </c>
      <c r="X6893" t="s">
        <v>20144</v>
      </c>
      <c r="Y6893" t="s">
        <v>19854</v>
      </c>
      <c r="Z6893" t="s">
        <v>19855</v>
      </c>
      <c r="AH6893" s="27"/>
      <c r="AI6893" t="s">
        <v>20302</v>
      </c>
      <c r="AJ6893" t="s">
        <v>20303</v>
      </c>
    </row>
    <row r="6894" spans="1:36" ht="17.25" hidden="1" customHeight="1" x14ac:dyDescent="0.2">
      <c r="A6894" s="4" t="s">
        <v>20304</v>
      </c>
      <c r="B6894" t="s">
        <v>20141</v>
      </c>
      <c r="C6894" t="s">
        <v>20305</v>
      </c>
      <c r="E6894" t="s">
        <v>40</v>
      </c>
      <c r="F6894" t="s">
        <v>86</v>
      </c>
      <c r="G6894" s="5">
        <v>163</v>
      </c>
      <c r="H6894" t="s">
        <v>42</v>
      </c>
      <c r="I6894" t="s">
        <v>43</v>
      </c>
      <c r="J6894" t="s">
        <v>45</v>
      </c>
      <c r="N6894" s="24">
        <v>2012</v>
      </c>
      <c r="R6894" s="7">
        <v>23.222418300000001</v>
      </c>
      <c r="S6894" s="7">
        <v>90.669029100000003</v>
      </c>
      <c r="T6894" t="s">
        <v>46</v>
      </c>
      <c r="U6894" t="s">
        <v>20306</v>
      </c>
      <c r="X6894" t="s">
        <v>20144</v>
      </c>
      <c r="Y6894" t="s">
        <v>19854</v>
      </c>
      <c r="Z6894" t="s">
        <v>19855</v>
      </c>
      <c r="AG6894" t="s">
        <v>20307</v>
      </c>
      <c r="AH6894" s="27" t="s">
        <v>20308</v>
      </c>
      <c r="AI6894" t="s">
        <v>20309</v>
      </c>
      <c r="AJ6894" t="s">
        <v>20310</v>
      </c>
    </row>
    <row r="6895" spans="1:36" ht="17.25" hidden="1" customHeight="1" x14ac:dyDescent="0.2">
      <c r="A6895" s="4" t="s">
        <v>20336</v>
      </c>
      <c r="B6895" t="s">
        <v>20141</v>
      </c>
      <c r="C6895" t="s">
        <v>20337</v>
      </c>
      <c r="E6895" t="s">
        <v>40</v>
      </c>
      <c r="F6895" t="s">
        <v>570</v>
      </c>
      <c r="G6895" s="5">
        <v>55.65</v>
      </c>
      <c r="H6895" t="s">
        <v>42</v>
      </c>
      <c r="I6895" t="s">
        <v>528</v>
      </c>
      <c r="N6895" s="8" t="s">
        <v>45</v>
      </c>
      <c r="R6895" s="7">
        <v>22.332210031511099</v>
      </c>
      <c r="S6895" s="7">
        <v>91.874943224251197</v>
      </c>
      <c r="T6895" t="s">
        <v>46</v>
      </c>
      <c r="U6895" t="s">
        <v>20144</v>
      </c>
      <c r="X6895" t="s">
        <v>20144</v>
      </c>
      <c r="Y6895" t="s">
        <v>19854</v>
      </c>
      <c r="Z6895" t="s">
        <v>19855</v>
      </c>
      <c r="AG6895" t="s">
        <v>20338</v>
      </c>
      <c r="AH6895" s="6">
        <v>1288767</v>
      </c>
      <c r="AI6895" t="s">
        <v>20339</v>
      </c>
      <c r="AJ6895" t="s">
        <v>20340</v>
      </c>
    </row>
    <row r="6896" spans="1:36" ht="17.25" hidden="1" customHeight="1" x14ac:dyDescent="0.2">
      <c r="A6896" s="4" t="s">
        <v>20336</v>
      </c>
      <c r="B6896" t="s">
        <v>20141</v>
      </c>
      <c r="C6896" t="s">
        <v>20337</v>
      </c>
      <c r="E6896" t="s">
        <v>56</v>
      </c>
      <c r="F6896" t="s">
        <v>570</v>
      </c>
      <c r="G6896" s="5">
        <v>3.6</v>
      </c>
      <c r="H6896" t="s">
        <v>42</v>
      </c>
      <c r="I6896" t="s">
        <v>528</v>
      </c>
      <c r="N6896" s="8" t="s">
        <v>45</v>
      </c>
      <c r="R6896" s="7">
        <v>22.332210031511099</v>
      </c>
      <c r="S6896" s="7">
        <v>91.874943224251197</v>
      </c>
      <c r="T6896" t="s">
        <v>46</v>
      </c>
      <c r="U6896" t="s">
        <v>20144</v>
      </c>
      <c r="X6896" t="s">
        <v>20144</v>
      </c>
      <c r="Y6896" t="s">
        <v>19854</v>
      </c>
      <c r="Z6896" t="s">
        <v>19855</v>
      </c>
      <c r="AG6896" t="s">
        <v>20338</v>
      </c>
      <c r="AH6896" s="6">
        <v>1288767</v>
      </c>
      <c r="AI6896" t="s">
        <v>20339</v>
      </c>
      <c r="AJ6896" t="s">
        <v>20341</v>
      </c>
    </row>
    <row r="6897" spans="1:36" ht="17.25" hidden="1" customHeight="1" x14ac:dyDescent="0.2">
      <c r="A6897" s="4" t="s">
        <v>20354</v>
      </c>
      <c r="B6897" t="s">
        <v>20141</v>
      </c>
      <c r="C6897" t="s">
        <v>20355</v>
      </c>
      <c r="E6897" t="s">
        <v>40</v>
      </c>
      <c r="F6897" t="s">
        <v>570</v>
      </c>
      <c r="G6897" s="5">
        <v>102</v>
      </c>
      <c r="H6897" t="s">
        <v>42</v>
      </c>
      <c r="I6897" t="s">
        <v>528</v>
      </c>
      <c r="J6897" t="s">
        <v>45</v>
      </c>
      <c r="N6897" s="24">
        <v>2011</v>
      </c>
      <c r="R6897" s="7">
        <v>22.1522476602171</v>
      </c>
      <c r="S6897" s="7">
        <v>92.071345425748007</v>
      </c>
      <c r="T6897" t="s">
        <v>46</v>
      </c>
      <c r="U6897" t="s">
        <v>20356</v>
      </c>
      <c r="Y6897" t="s">
        <v>19854</v>
      </c>
      <c r="Z6897" t="s">
        <v>19855</v>
      </c>
      <c r="AC6897" t="s">
        <v>20357</v>
      </c>
      <c r="AG6897" t="s">
        <v>20358</v>
      </c>
      <c r="AH6897" s="6">
        <v>1221006</v>
      </c>
      <c r="AI6897" t="s">
        <v>20359</v>
      </c>
      <c r="AJ6897" t="s">
        <v>20360</v>
      </c>
    </row>
    <row r="6898" spans="1:36" ht="17.25" hidden="1" customHeight="1" x14ac:dyDescent="0.2">
      <c r="A6898" s="4" t="s">
        <v>20368</v>
      </c>
      <c r="B6898" t="s">
        <v>20141</v>
      </c>
      <c r="C6898" t="s">
        <v>20369</v>
      </c>
      <c r="E6898" t="s">
        <v>40</v>
      </c>
      <c r="F6898" t="s">
        <v>570</v>
      </c>
      <c r="G6898" s="5">
        <v>106.8</v>
      </c>
      <c r="H6898" t="s">
        <v>42</v>
      </c>
      <c r="I6898" t="s">
        <v>528</v>
      </c>
      <c r="J6898" t="s">
        <v>45</v>
      </c>
      <c r="N6898" s="24">
        <v>2011</v>
      </c>
      <c r="R6898" s="7">
        <v>23.671143994443099</v>
      </c>
      <c r="S6898" s="7">
        <v>90.525227366017702</v>
      </c>
      <c r="T6898" t="s">
        <v>46</v>
      </c>
      <c r="U6898" t="s">
        <v>20370</v>
      </c>
      <c r="Y6898" t="s">
        <v>19854</v>
      </c>
      <c r="Z6898" t="s">
        <v>19855</v>
      </c>
      <c r="AG6898" t="s">
        <v>20371</v>
      </c>
      <c r="AH6898" s="6">
        <v>1228206</v>
      </c>
      <c r="AI6898" t="s">
        <v>20372</v>
      </c>
      <c r="AJ6898" t="s">
        <v>20373</v>
      </c>
    </row>
    <row r="6899" spans="1:36" ht="17.25" hidden="1" customHeight="1" x14ac:dyDescent="0.2">
      <c r="A6899" s="4" t="s">
        <v>20385</v>
      </c>
      <c r="B6899" t="s">
        <v>20141</v>
      </c>
      <c r="C6899" t="s">
        <v>20386</v>
      </c>
      <c r="E6899" t="s">
        <v>40</v>
      </c>
      <c r="F6899" t="s">
        <v>570</v>
      </c>
      <c r="G6899" s="5">
        <v>55</v>
      </c>
      <c r="H6899" t="s">
        <v>857</v>
      </c>
      <c r="I6899" t="s">
        <v>528</v>
      </c>
      <c r="N6899" s="24">
        <v>2010</v>
      </c>
      <c r="R6899" s="7">
        <v>23.797118845683599</v>
      </c>
      <c r="S6899" s="7">
        <v>90.402665353134793</v>
      </c>
      <c r="T6899" t="s">
        <v>504</v>
      </c>
      <c r="U6899" t="s">
        <v>20387</v>
      </c>
      <c r="X6899" t="s">
        <v>20144</v>
      </c>
      <c r="Y6899" t="s">
        <v>19854</v>
      </c>
      <c r="Z6899" t="s">
        <v>19855</v>
      </c>
      <c r="AG6899" t="s">
        <v>20388</v>
      </c>
      <c r="AH6899" s="6">
        <v>1298063</v>
      </c>
      <c r="AI6899" t="s">
        <v>20389</v>
      </c>
      <c r="AJ6899" t="s">
        <v>20390</v>
      </c>
    </row>
    <row r="6900" spans="1:36" ht="17.25" hidden="1" customHeight="1" x14ac:dyDescent="0.2">
      <c r="A6900" s="4" t="s">
        <v>20391</v>
      </c>
      <c r="B6900" t="s">
        <v>20141</v>
      </c>
      <c r="C6900" t="s">
        <v>20392</v>
      </c>
      <c r="E6900" t="s">
        <v>40</v>
      </c>
      <c r="F6900" t="s">
        <v>86</v>
      </c>
      <c r="G6900" s="5">
        <v>50</v>
      </c>
      <c r="H6900" t="s">
        <v>857</v>
      </c>
      <c r="I6900" t="s">
        <v>528</v>
      </c>
      <c r="N6900" s="24">
        <v>2008</v>
      </c>
      <c r="R6900" s="7">
        <v>24.327198977789401</v>
      </c>
      <c r="S6900" s="7">
        <v>91.371011626034999</v>
      </c>
      <c r="T6900" t="s">
        <v>46</v>
      </c>
      <c r="U6900" t="s">
        <v>20393</v>
      </c>
      <c r="W6900" t="s">
        <v>20394</v>
      </c>
      <c r="X6900" t="s">
        <v>20267</v>
      </c>
      <c r="Y6900" t="s">
        <v>19854</v>
      </c>
      <c r="Z6900" t="s">
        <v>19855</v>
      </c>
      <c r="AG6900" t="s">
        <v>20395</v>
      </c>
      <c r="AH6900" s="6">
        <v>1208062</v>
      </c>
      <c r="AI6900" t="s">
        <v>20396</v>
      </c>
      <c r="AJ6900" t="s">
        <v>20397</v>
      </c>
    </row>
    <row r="6901" spans="1:36" ht="17.25" hidden="1" customHeight="1" x14ac:dyDescent="0.2">
      <c r="A6901" s="4" t="s">
        <v>20398</v>
      </c>
      <c r="B6901" t="s">
        <v>20141</v>
      </c>
      <c r="C6901" t="s">
        <v>20399</v>
      </c>
      <c r="E6901" t="s">
        <v>40</v>
      </c>
      <c r="F6901" t="s">
        <v>570</v>
      </c>
      <c r="G6901" s="5">
        <v>55.84</v>
      </c>
      <c r="H6901" t="s">
        <v>42</v>
      </c>
      <c r="I6901" t="s">
        <v>528</v>
      </c>
      <c r="N6901" s="24">
        <v>2011</v>
      </c>
      <c r="R6901" s="7">
        <v>23.6191852193157</v>
      </c>
      <c r="S6901" s="7">
        <v>89.773301924293406</v>
      </c>
      <c r="T6901" t="s">
        <v>46</v>
      </c>
      <c r="U6901" t="s">
        <v>20400</v>
      </c>
      <c r="X6901" t="s">
        <v>20149</v>
      </c>
      <c r="Y6901" t="s">
        <v>19854</v>
      </c>
      <c r="Z6901" t="s">
        <v>19855</v>
      </c>
      <c r="AG6901" t="s">
        <v>20401</v>
      </c>
      <c r="AH6901" s="6">
        <v>1227164</v>
      </c>
      <c r="AI6901" t="s">
        <v>20402</v>
      </c>
      <c r="AJ6901" t="s">
        <v>20403</v>
      </c>
    </row>
    <row r="6902" spans="1:36" ht="17.25" hidden="1" customHeight="1" x14ac:dyDescent="0.2">
      <c r="A6902" s="4" t="s">
        <v>20404</v>
      </c>
      <c r="B6902" t="s">
        <v>20141</v>
      </c>
      <c r="C6902" t="s">
        <v>20405</v>
      </c>
      <c r="E6902" t="s">
        <v>40</v>
      </c>
      <c r="F6902" t="s">
        <v>570</v>
      </c>
      <c r="G6902" s="5">
        <v>55.1</v>
      </c>
      <c r="H6902" t="s">
        <v>42</v>
      </c>
      <c r="I6902" t="s">
        <v>528</v>
      </c>
      <c r="N6902" s="6">
        <v>2009</v>
      </c>
      <c r="R6902" s="7">
        <v>24.683104303619402</v>
      </c>
      <c r="S6902" s="7">
        <v>91.918923357297004</v>
      </c>
      <c r="T6902" t="s">
        <v>46</v>
      </c>
      <c r="U6902" t="s">
        <v>20406</v>
      </c>
      <c r="X6902" t="s">
        <v>20267</v>
      </c>
      <c r="Y6902" t="s">
        <v>19854</v>
      </c>
      <c r="Z6902" t="s">
        <v>19855</v>
      </c>
      <c r="AC6902" t="s">
        <v>20407</v>
      </c>
      <c r="AG6902" t="s">
        <v>20408</v>
      </c>
      <c r="AH6902" s="6">
        <v>1225058</v>
      </c>
      <c r="AI6902" t="s">
        <v>20409</v>
      </c>
      <c r="AJ6902" t="s">
        <v>20410</v>
      </c>
    </row>
    <row r="6903" spans="1:36" ht="17.25" hidden="1" customHeight="1" x14ac:dyDescent="0.2">
      <c r="A6903" s="4" t="s">
        <v>20411</v>
      </c>
      <c r="B6903" t="s">
        <v>20141</v>
      </c>
      <c r="C6903" t="s">
        <v>20412</v>
      </c>
      <c r="E6903" t="s">
        <v>40</v>
      </c>
      <c r="F6903" t="s">
        <v>86</v>
      </c>
      <c r="G6903" s="5">
        <v>97</v>
      </c>
      <c r="H6903" t="s">
        <v>42</v>
      </c>
      <c r="I6903" t="s">
        <v>43</v>
      </c>
      <c r="J6903" t="s">
        <v>45</v>
      </c>
      <c r="N6903" s="6">
        <v>1995</v>
      </c>
      <c r="R6903" s="7">
        <v>24.685359399999999</v>
      </c>
      <c r="S6903" s="7">
        <v>91.919229900000005</v>
      </c>
      <c r="T6903" t="s">
        <v>46</v>
      </c>
      <c r="U6903" t="s">
        <v>20406</v>
      </c>
      <c r="X6903" t="s">
        <v>20267</v>
      </c>
      <c r="Y6903" t="s">
        <v>19854</v>
      </c>
      <c r="Z6903" t="s">
        <v>19855</v>
      </c>
      <c r="AC6903" t="s">
        <v>20413</v>
      </c>
      <c r="AG6903" t="s">
        <v>20414</v>
      </c>
      <c r="AH6903" s="27" t="s">
        <v>20415</v>
      </c>
      <c r="AI6903" t="s">
        <v>20416</v>
      </c>
      <c r="AJ6903" t="s">
        <v>20417</v>
      </c>
    </row>
    <row r="6904" spans="1:36" ht="17.25" hidden="1" customHeight="1" x14ac:dyDescent="0.2">
      <c r="A6904" s="4" t="s">
        <v>20411</v>
      </c>
      <c r="B6904" t="s">
        <v>20141</v>
      </c>
      <c r="C6904" t="s">
        <v>20412</v>
      </c>
      <c r="E6904" t="s">
        <v>56</v>
      </c>
      <c r="F6904" t="s">
        <v>86</v>
      </c>
      <c r="G6904" s="5">
        <v>104</v>
      </c>
      <c r="H6904" t="s">
        <v>42</v>
      </c>
      <c r="I6904" t="s">
        <v>43</v>
      </c>
      <c r="J6904" t="s">
        <v>45</v>
      </c>
      <c r="N6904" s="6">
        <v>2011</v>
      </c>
      <c r="R6904" s="7">
        <v>24.685359399999999</v>
      </c>
      <c r="S6904" s="7">
        <v>91.919229900000005</v>
      </c>
      <c r="T6904" t="s">
        <v>46</v>
      </c>
      <c r="U6904" t="s">
        <v>20406</v>
      </c>
      <c r="X6904" t="s">
        <v>20267</v>
      </c>
      <c r="Y6904" t="s">
        <v>19854</v>
      </c>
      <c r="Z6904" t="s">
        <v>19855</v>
      </c>
      <c r="AC6904" t="s">
        <v>20413</v>
      </c>
      <c r="AG6904" t="s">
        <v>20414</v>
      </c>
      <c r="AH6904" s="27" t="s">
        <v>20418</v>
      </c>
      <c r="AI6904" t="s">
        <v>20416</v>
      </c>
      <c r="AJ6904" t="s">
        <v>20419</v>
      </c>
    </row>
    <row r="6905" spans="1:36" ht="17.25" hidden="1" customHeight="1" x14ac:dyDescent="0.2">
      <c r="A6905" s="4" t="s">
        <v>20441</v>
      </c>
      <c r="B6905" t="s">
        <v>20141</v>
      </c>
      <c r="C6905" t="s">
        <v>20442</v>
      </c>
      <c r="E6905" t="s">
        <v>40</v>
      </c>
      <c r="F6905" t="s">
        <v>86</v>
      </c>
      <c r="G6905" s="5">
        <v>55</v>
      </c>
      <c r="H6905" t="s">
        <v>806</v>
      </c>
      <c r="I6905" t="s">
        <v>240</v>
      </c>
      <c r="J6905" t="s">
        <v>45</v>
      </c>
      <c r="N6905" s="24">
        <v>1974</v>
      </c>
      <c r="O6905" s="24">
        <v>2020</v>
      </c>
      <c r="P6905" s="24">
        <v>2020</v>
      </c>
      <c r="R6905" s="7">
        <v>23.980072</v>
      </c>
      <c r="S6905" s="7">
        <v>90.637084000000002</v>
      </c>
      <c r="T6905" t="s">
        <v>46</v>
      </c>
      <c r="U6905" t="s">
        <v>20443</v>
      </c>
      <c r="W6905" t="s">
        <v>20444</v>
      </c>
      <c r="X6905" t="s">
        <v>20149</v>
      </c>
      <c r="Y6905" t="s">
        <v>19854</v>
      </c>
      <c r="Z6905" t="s">
        <v>19855</v>
      </c>
      <c r="AC6905" t="s">
        <v>20445</v>
      </c>
      <c r="AG6905" t="s">
        <v>20446</v>
      </c>
      <c r="AH6905" s="24">
        <v>1109904</v>
      </c>
      <c r="AI6905" t="s">
        <v>20447</v>
      </c>
      <c r="AJ6905" t="s">
        <v>20448</v>
      </c>
    </row>
    <row r="6906" spans="1:36" ht="17.25" hidden="1" customHeight="1" x14ac:dyDescent="0.2">
      <c r="A6906" s="4" t="s">
        <v>20441</v>
      </c>
      <c r="B6906" t="s">
        <v>20141</v>
      </c>
      <c r="C6906" t="s">
        <v>20442</v>
      </c>
      <c r="E6906" t="s">
        <v>56</v>
      </c>
      <c r="F6906" t="s">
        <v>86</v>
      </c>
      <c r="G6906" s="5">
        <v>55</v>
      </c>
      <c r="H6906" t="s">
        <v>806</v>
      </c>
      <c r="I6906" t="s">
        <v>240</v>
      </c>
      <c r="J6906" t="s">
        <v>45</v>
      </c>
      <c r="N6906" s="6">
        <v>1976</v>
      </c>
      <c r="O6906" s="24">
        <v>2020</v>
      </c>
      <c r="P6906" s="24">
        <v>2020</v>
      </c>
      <c r="R6906" s="7">
        <v>23.980072</v>
      </c>
      <c r="S6906" s="7">
        <v>90.637084000000002</v>
      </c>
      <c r="T6906" t="s">
        <v>46</v>
      </c>
      <c r="U6906" t="s">
        <v>20443</v>
      </c>
      <c r="W6906" t="s">
        <v>20444</v>
      </c>
      <c r="X6906" t="s">
        <v>20149</v>
      </c>
      <c r="Y6906" t="s">
        <v>19854</v>
      </c>
      <c r="Z6906" t="s">
        <v>19855</v>
      </c>
      <c r="AC6906" t="s">
        <v>20445</v>
      </c>
      <c r="AG6906" t="s">
        <v>20446</v>
      </c>
      <c r="AH6906" s="24">
        <v>1169430</v>
      </c>
      <c r="AI6906" t="s">
        <v>20447</v>
      </c>
      <c r="AJ6906" t="s">
        <v>20449</v>
      </c>
    </row>
    <row r="6907" spans="1:36" ht="17.25" hidden="1" customHeight="1" x14ac:dyDescent="0.2">
      <c r="A6907" s="4" t="s">
        <v>20441</v>
      </c>
      <c r="B6907" t="s">
        <v>20141</v>
      </c>
      <c r="C6907" t="s">
        <v>20442</v>
      </c>
      <c r="E6907" t="s">
        <v>191</v>
      </c>
      <c r="F6907" t="s">
        <v>86</v>
      </c>
      <c r="G6907" s="5">
        <v>210</v>
      </c>
      <c r="H6907" t="s">
        <v>806</v>
      </c>
      <c r="I6907" t="s">
        <v>240</v>
      </c>
      <c r="J6907" t="s">
        <v>45</v>
      </c>
      <c r="N6907" s="24">
        <v>1989</v>
      </c>
      <c r="O6907" s="24">
        <v>2022</v>
      </c>
      <c r="P6907" s="24">
        <v>2022</v>
      </c>
      <c r="R6907" s="7">
        <v>23.980072</v>
      </c>
      <c r="S6907" s="7">
        <v>90.637084000000002</v>
      </c>
      <c r="T6907" t="s">
        <v>46</v>
      </c>
      <c r="U6907" t="s">
        <v>20443</v>
      </c>
      <c r="W6907" t="s">
        <v>20444</v>
      </c>
      <c r="X6907" t="s">
        <v>20149</v>
      </c>
      <c r="Y6907" t="s">
        <v>19854</v>
      </c>
      <c r="Z6907" t="s">
        <v>19855</v>
      </c>
      <c r="AC6907" t="s">
        <v>20445</v>
      </c>
      <c r="AG6907" t="s">
        <v>20446</v>
      </c>
      <c r="AH6907" s="24">
        <v>1116740</v>
      </c>
      <c r="AI6907" t="s">
        <v>20447</v>
      </c>
      <c r="AJ6907" t="s">
        <v>20450</v>
      </c>
    </row>
    <row r="6908" spans="1:36" ht="17.25" hidden="1" customHeight="1" x14ac:dyDescent="0.2">
      <c r="A6908" s="4" t="s">
        <v>20441</v>
      </c>
      <c r="B6908" t="s">
        <v>20141</v>
      </c>
      <c r="C6908" t="s">
        <v>20442</v>
      </c>
      <c r="E6908" t="s">
        <v>335</v>
      </c>
      <c r="F6908" t="s">
        <v>86</v>
      </c>
      <c r="G6908" s="5">
        <v>210</v>
      </c>
      <c r="H6908" t="s">
        <v>42</v>
      </c>
      <c r="I6908" t="s">
        <v>240</v>
      </c>
      <c r="J6908" t="s">
        <v>45</v>
      </c>
      <c r="N6908" s="24">
        <v>1999</v>
      </c>
      <c r="R6908" s="7">
        <v>23.980072</v>
      </c>
      <c r="S6908" s="7">
        <v>90.637084000000002</v>
      </c>
      <c r="T6908" t="s">
        <v>46</v>
      </c>
      <c r="U6908" t="s">
        <v>20443</v>
      </c>
      <c r="W6908" t="s">
        <v>20444</v>
      </c>
      <c r="X6908" t="s">
        <v>20149</v>
      </c>
      <c r="Y6908" t="s">
        <v>19854</v>
      </c>
      <c r="Z6908" t="s">
        <v>19855</v>
      </c>
      <c r="AC6908" t="s">
        <v>20445</v>
      </c>
      <c r="AG6908" t="s">
        <v>20446</v>
      </c>
      <c r="AH6908" s="24">
        <v>1116741</v>
      </c>
      <c r="AI6908" t="s">
        <v>20447</v>
      </c>
      <c r="AJ6908" t="s">
        <v>20451</v>
      </c>
    </row>
    <row r="6909" spans="1:36" ht="17.25" hidden="1" customHeight="1" x14ac:dyDescent="0.2">
      <c r="A6909" s="4" t="s">
        <v>20467</v>
      </c>
      <c r="B6909" t="s">
        <v>20141</v>
      </c>
      <c r="C6909" t="s">
        <v>20468</v>
      </c>
      <c r="E6909" t="s">
        <v>20186</v>
      </c>
      <c r="F6909" t="s">
        <v>570</v>
      </c>
      <c r="G6909" s="5">
        <v>111.68</v>
      </c>
      <c r="H6909" t="s">
        <v>42</v>
      </c>
      <c r="I6909" t="s">
        <v>528</v>
      </c>
      <c r="J6909" t="s">
        <v>45</v>
      </c>
      <c r="N6909" s="24">
        <v>2011</v>
      </c>
      <c r="R6909" s="7">
        <v>23.030106627410401</v>
      </c>
      <c r="S6909" s="7">
        <v>89.821256035009199</v>
      </c>
      <c r="T6909" t="s">
        <v>46</v>
      </c>
      <c r="U6909" t="s">
        <v>20469</v>
      </c>
      <c r="Y6909" t="s">
        <v>19854</v>
      </c>
      <c r="Z6909" t="s">
        <v>19855</v>
      </c>
      <c r="AG6909" t="s">
        <v>20470</v>
      </c>
      <c r="AH6909" s="24">
        <v>1221003</v>
      </c>
      <c r="AI6909" t="s">
        <v>20471</v>
      </c>
      <c r="AJ6909" t="s">
        <v>20472</v>
      </c>
    </row>
    <row r="6910" spans="1:36" ht="17.25" hidden="1" customHeight="1" x14ac:dyDescent="0.2">
      <c r="A6910" s="4" t="s">
        <v>20473</v>
      </c>
      <c r="B6910" t="s">
        <v>20141</v>
      </c>
      <c r="C6910" t="s">
        <v>20474</v>
      </c>
      <c r="E6910" t="s">
        <v>40</v>
      </c>
      <c r="F6910" t="s">
        <v>86</v>
      </c>
      <c r="G6910" s="5">
        <v>360</v>
      </c>
      <c r="H6910" t="s">
        <v>42</v>
      </c>
      <c r="I6910" t="s">
        <v>43</v>
      </c>
      <c r="J6910" t="s">
        <v>45</v>
      </c>
      <c r="N6910" s="24">
        <v>2001</v>
      </c>
      <c r="P6910" s="24">
        <v>2023</v>
      </c>
      <c r="R6910" s="7">
        <v>23.677740499999999</v>
      </c>
      <c r="S6910" s="7">
        <v>90.532318000000004</v>
      </c>
      <c r="T6910" t="s">
        <v>46</v>
      </c>
      <c r="U6910" t="s">
        <v>20475</v>
      </c>
      <c r="X6910" t="s">
        <v>20149</v>
      </c>
      <c r="Y6910" t="s">
        <v>19854</v>
      </c>
      <c r="Z6910" t="s">
        <v>19855</v>
      </c>
      <c r="AC6910" t="s">
        <v>20476</v>
      </c>
      <c r="AG6910" t="s">
        <v>20477</v>
      </c>
      <c r="AH6910" s="27" t="s">
        <v>20478</v>
      </c>
      <c r="AI6910" t="s">
        <v>20479</v>
      </c>
      <c r="AJ6910" t="s">
        <v>20480</v>
      </c>
    </row>
    <row r="6911" spans="1:36" ht="17.25" hidden="1" customHeight="1" x14ac:dyDescent="0.2">
      <c r="A6911" s="4" t="s">
        <v>20489</v>
      </c>
      <c r="B6911" t="s">
        <v>20141</v>
      </c>
      <c r="C6911" t="s">
        <v>20490</v>
      </c>
      <c r="E6911" t="s">
        <v>40</v>
      </c>
      <c r="F6911" t="s">
        <v>570</v>
      </c>
      <c r="G6911" s="5">
        <v>97.9</v>
      </c>
      <c r="H6911" t="s">
        <v>42</v>
      </c>
      <c r="I6911" t="s">
        <v>528</v>
      </c>
      <c r="N6911" s="24">
        <v>2011</v>
      </c>
      <c r="R6911" s="7">
        <v>22.491425441347399</v>
      </c>
      <c r="S6911" s="7">
        <v>91.805490201199603</v>
      </c>
      <c r="T6911" t="s">
        <v>504</v>
      </c>
      <c r="U6911" t="s">
        <v>20491</v>
      </c>
      <c r="X6911" t="s">
        <v>20144</v>
      </c>
      <c r="Y6911" t="s">
        <v>19854</v>
      </c>
      <c r="Z6911" t="s">
        <v>19855</v>
      </c>
      <c r="AG6911" t="s">
        <v>20492</v>
      </c>
      <c r="AH6911" s="6">
        <v>1221005</v>
      </c>
      <c r="AI6911" t="s">
        <v>20493</v>
      </c>
      <c r="AJ6911" t="s">
        <v>20494</v>
      </c>
    </row>
    <row r="6912" spans="1:36" ht="17.25" hidden="1" customHeight="1" x14ac:dyDescent="0.2">
      <c r="A6912" s="4" t="s">
        <v>20495</v>
      </c>
      <c r="B6912" t="s">
        <v>20141</v>
      </c>
      <c r="C6912" t="s">
        <v>20496</v>
      </c>
      <c r="E6912" t="s">
        <v>40</v>
      </c>
      <c r="F6912" t="s">
        <v>617</v>
      </c>
      <c r="G6912" s="5">
        <v>660</v>
      </c>
      <c r="H6912" t="s">
        <v>558</v>
      </c>
      <c r="I6912" t="s">
        <v>43</v>
      </c>
      <c r="J6912" t="s">
        <v>45</v>
      </c>
      <c r="K6912" t="s">
        <v>45</v>
      </c>
      <c r="L6912" t="s">
        <v>45</v>
      </c>
      <c r="N6912" s="8" t="s">
        <v>45</v>
      </c>
      <c r="R6912" s="7">
        <v>23.5958952211477</v>
      </c>
      <c r="S6912" s="7">
        <v>90.611232543837403</v>
      </c>
      <c r="T6912" t="s">
        <v>504</v>
      </c>
      <c r="U6912" t="s">
        <v>20497</v>
      </c>
      <c r="V6912" t="s">
        <v>20498</v>
      </c>
      <c r="X6912" t="s">
        <v>20149</v>
      </c>
      <c r="Y6912" t="s">
        <v>19854</v>
      </c>
      <c r="Z6912" t="s">
        <v>19855</v>
      </c>
      <c r="AG6912" t="s">
        <v>20499</v>
      </c>
      <c r="AH6912" s="24">
        <v>1312355</v>
      </c>
      <c r="AI6912" t="s">
        <v>20500</v>
      </c>
      <c r="AJ6912" t="s">
        <v>20501</v>
      </c>
    </row>
    <row r="6913" spans="1:36" ht="17.25" hidden="1" customHeight="1" x14ac:dyDescent="0.2">
      <c r="A6913" s="4" t="s">
        <v>20502</v>
      </c>
      <c r="B6913" t="s">
        <v>20141</v>
      </c>
      <c r="C6913" t="s">
        <v>20503</v>
      </c>
      <c r="E6913" t="s">
        <v>40</v>
      </c>
      <c r="F6913" t="s">
        <v>86</v>
      </c>
      <c r="G6913" s="5">
        <v>78</v>
      </c>
      <c r="H6913" t="s">
        <v>486</v>
      </c>
      <c r="I6913" t="s">
        <v>528</v>
      </c>
      <c r="N6913" s="8" t="s">
        <v>45</v>
      </c>
      <c r="R6913" s="7">
        <v>24.144149432529499</v>
      </c>
      <c r="S6913" s="7">
        <v>91.335783024311198</v>
      </c>
      <c r="T6913" t="s">
        <v>504</v>
      </c>
      <c r="U6913" t="s">
        <v>20504</v>
      </c>
      <c r="X6913" t="s">
        <v>20267</v>
      </c>
      <c r="Y6913" t="s">
        <v>19854</v>
      </c>
      <c r="Z6913" t="s">
        <v>19855</v>
      </c>
      <c r="AG6913" t="s">
        <v>20505</v>
      </c>
      <c r="AH6913" s="24">
        <v>1303604</v>
      </c>
      <c r="AI6913" t="s">
        <v>20506</v>
      </c>
      <c r="AJ6913" t="s">
        <v>20507</v>
      </c>
    </row>
    <row r="6914" spans="1:36" ht="17.25" hidden="1" customHeight="1" x14ac:dyDescent="0.2">
      <c r="A6914" s="4" t="s">
        <v>20515</v>
      </c>
      <c r="B6914" t="s">
        <v>20141</v>
      </c>
      <c r="C6914" t="s">
        <v>20516</v>
      </c>
      <c r="E6914" t="s">
        <v>40</v>
      </c>
      <c r="F6914" t="s">
        <v>570</v>
      </c>
      <c r="G6914" s="5">
        <v>105.6</v>
      </c>
      <c r="H6914" t="s">
        <v>42</v>
      </c>
      <c r="I6914" t="s">
        <v>528</v>
      </c>
      <c r="J6914" t="s">
        <v>45</v>
      </c>
      <c r="N6914" s="24">
        <v>2012</v>
      </c>
      <c r="R6914" s="7">
        <v>22.297091378432899</v>
      </c>
      <c r="S6914" s="7">
        <v>91.805392509301996</v>
      </c>
      <c r="T6914" t="s">
        <v>46</v>
      </c>
      <c r="U6914" t="s">
        <v>20376</v>
      </c>
      <c r="Y6914" t="s">
        <v>19854</v>
      </c>
      <c r="Z6914" t="s">
        <v>19855</v>
      </c>
      <c r="AC6914" t="s">
        <v>20517</v>
      </c>
      <c r="AG6914" t="s">
        <v>20518</v>
      </c>
      <c r="AH6914" s="24">
        <v>1237769</v>
      </c>
      <c r="AI6914" t="s">
        <v>20519</v>
      </c>
      <c r="AJ6914" t="s">
        <v>20520</v>
      </c>
    </row>
    <row r="6915" spans="1:36" ht="17.25" hidden="1" customHeight="1" x14ac:dyDescent="0.2">
      <c r="A6915" s="4" t="s">
        <v>20541</v>
      </c>
      <c r="B6915" t="s">
        <v>20141</v>
      </c>
      <c r="C6915" t="s">
        <v>20542</v>
      </c>
      <c r="E6915" t="s">
        <v>40</v>
      </c>
      <c r="F6915" t="s">
        <v>570</v>
      </c>
      <c r="G6915" s="5">
        <v>53.4</v>
      </c>
      <c r="H6915" t="s">
        <v>42</v>
      </c>
      <c r="I6915" t="s">
        <v>528</v>
      </c>
      <c r="N6915" s="24">
        <v>2012</v>
      </c>
      <c r="R6915" s="7">
        <v>24.367280923542602</v>
      </c>
      <c r="S6915" s="7">
        <v>88.676525701831494</v>
      </c>
      <c r="T6915" t="s">
        <v>46</v>
      </c>
      <c r="U6915" t="s">
        <v>20543</v>
      </c>
      <c r="V6915" t="s">
        <v>20209</v>
      </c>
      <c r="X6915" t="s">
        <v>20149</v>
      </c>
      <c r="Y6915" t="s">
        <v>19854</v>
      </c>
      <c r="Z6915" t="s">
        <v>19855</v>
      </c>
      <c r="AG6915" t="s">
        <v>20544</v>
      </c>
      <c r="AH6915" s="24">
        <v>1228200</v>
      </c>
      <c r="AI6915" t="s">
        <v>20545</v>
      </c>
      <c r="AJ6915" t="s">
        <v>20546</v>
      </c>
    </row>
    <row r="6916" spans="1:36" ht="17.25" hidden="1" customHeight="1" x14ac:dyDescent="0.2">
      <c r="A6916" s="4" t="s">
        <v>20547</v>
      </c>
      <c r="B6916" t="s">
        <v>20141</v>
      </c>
      <c r="C6916" t="s">
        <v>20548</v>
      </c>
      <c r="E6916" t="s">
        <v>40</v>
      </c>
      <c r="F6916" t="s">
        <v>570</v>
      </c>
      <c r="G6916" s="5">
        <v>52.2</v>
      </c>
      <c r="H6916" t="s">
        <v>42</v>
      </c>
      <c r="I6916" t="s">
        <v>528</v>
      </c>
      <c r="N6916" s="24">
        <v>2012</v>
      </c>
      <c r="R6916" s="7">
        <v>24.367427520031299</v>
      </c>
      <c r="S6916" s="7">
        <v>88.675651301586598</v>
      </c>
      <c r="T6916" t="s">
        <v>46</v>
      </c>
      <c r="U6916" t="s">
        <v>20543</v>
      </c>
      <c r="V6916" t="s">
        <v>20209</v>
      </c>
      <c r="X6916" t="s">
        <v>20149</v>
      </c>
      <c r="Y6916" t="s">
        <v>19854</v>
      </c>
      <c r="Z6916" t="s">
        <v>19855</v>
      </c>
      <c r="AG6916" t="s">
        <v>20549</v>
      </c>
      <c r="AH6916" s="6">
        <v>1220999</v>
      </c>
      <c r="AI6916" t="s">
        <v>20550</v>
      </c>
      <c r="AJ6916" t="s">
        <v>20551</v>
      </c>
    </row>
    <row r="6917" spans="1:36" ht="17.25" hidden="1" customHeight="1" x14ac:dyDescent="0.2">
      <c r="A6917" s="4" t="s">
        <v>20573</v>
      </c>
      <c r="B6917" t="s">
        <v>20141</v>
      </c>
      <c r="C6917" t="s">
        <v>20574</v>
      </c>
      <c r="E6917" t="s">
        <v>40</v>
      </c>
      <c r="F6917" t="s">
        <v>86</v>
      </c>
      <c r="G6917" s="5">
        <v>50</v>
      </c>
      <c r="H6917" t="s">
        <v>857</v>
      </c>
      <c r="I6917" t="s">
        <v>528</v>
      </c>
      <c r="N6917" s="24">
        <v>2008</v>
      </c>
      <c r="R6917" s="7">
        <v>24.917517317641501</v>
      </c>
      <c r="S6917" s="7">
        <v>91.825146221376599</v>
      </c>
      <c r="T6917" t="s">
        <v>504</v>
      </c>
      <c r="U6917" t="s">
        <v>20575</v>
      </c>
      <c r="X6917" t="s">
        <v>20267</v>
      </c>
      <c r="Y6917" t="s">
        <v>19854</v>
      </c>
      <c r="Z6917" t="s">
        <v>19855</v>
      </c>
      <c r="AG6917" t="s">
        <v>20576</v>
      </c>
      <c r="AH6917" s="6">
        <v>1271808</v>
      </c>
      <c r="AI6917" t="s">
        <v>20577</v>
      </c>
      <c r="AJ6917" t="s">
        <v>20578</v>
      </c>
    </row>
    <row r="6918" spans="1:36" ht="17.25" hidden="1" customHeight="1" x14ac:dyDescent="0.2">
      <c r="A6918" s="4" t="s">
        <v>20592</v>
      </c>
      <c r="B6918" t="s">
        <v>20141</v>
      </c>
      <c r="C6918" t="s">
        <v>20593</v>
      </c>
      <c r="E6918" t="s">
        <v>56</v>
      </c>
      <c r="F6918" t="s">
        <v>617</v>
      </c>
      <c r="G6918" s="5">
        <v>1200</v>
      </c>
      <c r="H6918" t="s">
        <v>558</v>
      </c>
      <c r="I6918" t="s">
        <v>43</v>
      </c>
      <c r="J6918" t="s">
        <v>45</v>
      </c>
      <c r="K6918" t="s">
        <v>45</v>
      </c>
      <c r="L6918" t="s">
        <v>45</v>
      </c>
      <c r="N6918" s="8" t="s">
        <v>45</v>
      </c>
      <c r="R6918" s="7">
        <v>21.435763999999999</v>
      </c>
      <c r="S6918" s="7">
        <v>91.964171300000004</v>
      </c>
      <c r="T6918" t="s">
        <v>504</v>
      </c>
      <c r="U6918" t="s">
        <v>20143</v>
      </c>
      <c r="X6918" t="s">
        <v>20144</v>
      </c>
      <c r="Y6918" t="s">
        <v>19854</v>
      </c>
      <c r="Z6918" t="s">
        <v>19855</v>
      </c>
      <c r="AC6918" t="s">
        <v>20594</v>
      </c>
      <c r="AH6918" s="27"/>
      <c r="AI6918" t="s">
        <v>20595</v>
      </c>
      <c r="AJ6918" t="s">
        <v>20597</v>
      </c>
    </row>
    <row r="6919" spans="1:36" ht="17.25" hidden="1" customHeight="1" x14ac:dyDescent="0.2">
      <c r="A6919" s="4" t="s">
        <v>20592</v>
      </c>
      <c r="B6919" t="s">
        <v>20141</v>
      </c>
      <c r="C6919" t="s">
        <v>20593</v>
      </c>
      <c r="E6919" t="s">
        <v>58</v>
      </c>
      <c r="F6919" t="s">
        <v>617</v>
      </c>
      <c r="G6919" s="5">
        <v>1200</v>
      </c>
      <c r="H6919" t="s">
        <v>558</v>
      </c>
      <c r="I6919" t="s">
        <v>43</v>
      </c>
      <c r="J6919" t="s">
        <v>45</v>
      </c>
      <c r="K6919" t="s">
        <v>45</v>
      </c>
      <c r="L6919" t="s">
        <v>45</v>
      </c>
      <c r="N6919" s="8" t="s">
        <v>45</v>
      </c>
      <c r="R6919" s="7">
        <v>21.435763999999999</v>
      </c>
      <c r="S6919" s="7">
        <v>91.964171300000004</v>
      </c>
      <c r="T6919" t="s">
        <v>504</v>
      </c>
      <c r="U6919" t="s">
        <v>20143</v>
      </c>
      <c r="X6919" t="s">
        <v>20144</v>
      </c>
      <c r="Y6919" t="s">
        <v>19854</v>
      </c>
      <c r="Z6919" t="s">
        <v>19855</v>
      </c>
      <c r="AC6919" t="s">
        <v>20594</v>
      </c>
      <c r="AH6919" s="27"/>
      <c r="AI6919" t="s">
        <v>20595</v>
      </c>
      <c r="AJ6919" t="s">
        <v>20598</v>
      </c>
    </row>
    <row r="6920" spans="1:36" ht="17.25" hidden="1" customHeight="1" x14ac:dyDescent="0.2">
      <c r="A6920" s="4" t="s">
        <v>20599</v>
      </c>
      <c r="B6920" t="s">
        <v>20141</v>
      </c>
      <c r="C6920" t="s">
        <v>20600</v>
      </c>
      <c r="E6920" t="s">
        <v>40</v>
      </c>
      <c r="F6920" t="s">
        <v>617</v>
      </c>
      <c r="G6920" s="5">
        <v>1320</v>
      </c>
      <c r="H6920" t="s">
        <v>558</v>
      </c>
      <c r="I6920" t="s">
        <v>45</v>
      </c>
      <c r="J6920" t="s">
        <v>45</v>
      </c>
      <c r="K6920" t="s">
        <v>45</v>
      </c>
      <c r="L6920" t="s">
        <v>45</v>
      </c>
      <c r="M6920" t="s">
        <v>5341</v>
      </c>
      <c r="N6920" s="8" t="s">
        <v>45</v>
      </c>
      <c r="R6920" s="7">
        <v>21.629104999999999</v>
      </c>
      <c r="S6920" s="7">
        <v>91.900199999999998</v>
      </c>
      <c r="T6920" t="s">
        <v>46</v>
      </c>
      <c r="U6920" t="s">
        <v>20601</v>
      </c>
      <c r="X6920" t="s">
        <v>20306</v>
      </c>
      <c r="Y6920" t="s">
        <v>19854</v>
      </c>
      <c r="Z6920" t="s">
        <v>19855</v>
      </c>
      <c r="AI6920" t="s">
        <v>20602</v>
      </c>
      <c r="AJ6920" t="s">
        <v>20603</v>
      </c>
    </row>
    <row r="6921" spans="1:36" ht="17.25" hidden="1" customHeight="1" x14ac:dyDescent="0.2">
      <c r="A6921" s="4" t="s">
        <v>20615</v>
      </c>
      <c r="B6921" t="s">
        <v>20141</v>
      </c>
      <c r="C6921" t="s">
        <v>20616</v>
      </c>
      <c r="E6921" t="s">
        <v>40</v>
      </c>
      <c r="F6921" t="s">
        <v>617</v>
      </c>
      <c r="G6921" s="5">
        <v>700</v>
      </c>
      <c r="H6921" t="s">
        <v>558</v>
      </c>
      <c r="I6921" t="s">
        <v>45</v>
      </c>
      <c r="J6921" t="s">
        <v>45</v>
      </c>
      <c r="K6921" t="s">
        <v>45</v>
      </c>
      <c r="L6921" t="s">
        <v>45</v>
      </c>
      <c r="M6921" t="s">
        <v>5341</v>
      </c>
      <c r="N6921" s="8" t="s">
        <v>45</v>
      </c>
      <c r="R6921" s="7">
        <v>21.706871</v>
      </c>
      <c r="S6921" s="7">
        <v>91.890996999999999</v>
      </c>
      <c r="T6921" t="s">
        <v>46</v>
      </c>
      <c r="U6921" t="s">
        <v>20617</v>
      </c>
      <c r="X6921" t="s">
        <v>20144</v>
      </c>
      <c r="Y6921" t="s">
        <v>19854</v>
      </c>
      <c r="Z6921" t="s">
        <v>19855</v>
      </c>
      <c r="AC6921" t="s">
        <v>20618</v>
      </c>
      <c r="AI6921" t="s">
        <v>20619</v>
      </c>
      <c r="AJ6921" t="s">
        <v>20620</v>
      </c>
    </row>
    <row r="6922" spans="1:36" ht="17.25" hidden="1" customHeight="1" x14ac:dyDescent="0.2">
      <c r="A6922" s="4" t="s">
        <v>20621</v>
      </c>
      <c r="B6922" t="s">
        <v>20141</v>
      </c>
      <c r="C6922" t="s">
        <v>20622</v>
      </c>
      <c r="E6922" t="s">
        <v>40</v>
      </c>
      <c r="F6922" t="s">
        <v>617</v>
      </c>
      <c r="G6922" s="5">
        <v>600</v>
      </c>
      <c r="H6922" t="s">
        <v>558</v>
      </c>
      <c r="I6922" t="s">
        <v>43</v>
      </c>
      <c r="J6922" t="s">
        <v>45</v>
      </c>
      <c r="K6922" t="s">
        <v>45</v>
      </c>
      <c r="L6922" t="s">
        <v>45</v>
      </c>
      <c r="N6922" s="8" t="s">
        <v>45</v>
      </c>
      <c r="O6922" s="25"/>
      <c r="P6922" s="25"/>
      <c r="R6922" s="7">
        <v>21.728078</v>
      </c>
      <c r="S6922" s="7">
        <v>91.889577000000003</v>
      </c>
      <c r="T6922" t="s">
        <v>504</v>
      </c>
      <c r="U6922" t="s">
        <v>20143</v>
      </c>
      <c r="X6922" t="s">
        <v>20144</v>
      </c>
      <c r="Y6922" t="s">
        <v>19854</v>
      </c>
      <c r="Z6922" t="s">
        <v>19855</v>
      </c>
      <c r="AG6922" t="s">
        <v>20623</v>
      </c>
      <c r="AH6922" s="27">
        <v>1286255</v>
      </c>
      <c r="AI6922" t="s">
        <v>20624</v>
      </c>
      <c r="AJ6922" t="s">
        <v>20625</v>
      </c>
    </row>
    <row r="6923" spans="1:36" ht="17.25" hidden="1" customHeight="1" x14ac:dyDescent="0.2">
      <c r="A6923" s="4" t="s">
        <v>20634</v>
      </c>
      <c r="B6923" t="s">
        <v>20141</v>
      </c>
      <c r="C6923" t="s">
        <v>20635</v>
      </c>
      <c r="E6923" t="s">
        <v>40</v>
      </c>
      <c r="F6923" t="s">
        <v>617</v>
      </c>
      <c r="G6923" s="5">
        <v>1200</v>
      </c>
      <c r="H6923" t="s">
        <v>558</v>
      </c>
      <c r="I6923" t="s">
        <v>45</v>
      </c>
      <c r="J6923" t="s">
        <v>45</v>
      </c>
      <c r="M6923" t="s">
        <v>2514</v>
      </c>
      <c r="N6923" s="8" t="s">
        <v>45</v>
      </c>
      <c r="O6923" s="25"/>
      <c r="P6923" s="25"/>
      <c r="R6923" s="7">
        <v>21.701839499999998</v>
      </c>
      <c r="S6923" s="7">
        <v>91.883400300000005</v>
      </c>
      <c r="T6923" t="s">
        <v>46</v>
      </c>
      <c r="U6923" t="s">
        <v>20636</v>
      </c>
      <c r="W6923" t="s">
        <v>20637</v>
      </c>
      <c r="X6923" t="s">
        <v>20144</v>
      </c>
      <c r="Y6923" t="s">
        <v>19854</v>
      </c>
      <c r="Z6923" t="s">
        <v>19855</v>
      </c>
      <c r="AH6923" s="27"/>
      <c r="AI6923" t="s">
        <v>20638</v>
      </c>
      <c r="AJ6923" t="s">
        <v>20639</v>
      </c>
    </row>
    <row r="6924" spans="1:36" ht="17.25" hidden="1" customHeight="1" x14ac:dyDescent="0.2">
      <c r="A6924" s="4" t="s">
        <v>20640</v>
      </c>
      <c r="B6924" t="s">
        <v>20141</v>
      </c>
      <c r="C6924" t="s">
        <v>20641</v>
      </c>
      <c r="E6924" t="s">
        <v>40</v>
      </c>
      <c r="F6924" t="s">
        <v>86</v>
      </c>
      <c r="G6924" s="5">
        <v>450</v>
      </c>
      <c r="H6924" t="s">
        <v>42</v>
      </c>
      <c r="I6924" t="s">
        <v>43</v>
      </c>
      <c r="J6924" t="s">
        <v>45</v>
      </c>
      <c r="N6924" s="24">
        <v>2002</v>
      </c>
      <c r="P6924" s="24">
        <v>2024</v>
      </c>
      <c r="R6924" s="7">
        <v>23.609061799999999</v>
      </c>
      <c r="S6924" s="7">
        <v>90.599703000000005</v>
      </c>
      <c r="T6924" t="s">
        <v>46</v>
      </c>
      <c r="U6924" t="s">
        <v>20497</v>
      </c>
      <c r="X6924" t="s">
        <v>20149</v>
      </c>
      <c r="Y6924" t="s">
        <v>19854</v>
      </c>
      <c r="Z6924" t="s">
        <v>19855</v>
      </c>
      <c r="AG6924" t="s">
        <v>20642</v>
      </c>
      <c r="AH6924" s="27" t="s">
        <v>20643</v>
      </c>
      <c r="AI6924" t="s">
        <v>20644</v>
      </c>
      <c r="AJ6924" t="s">
        <v>20645</v>
      </c>
    </row>
    <row r="6925" spans="1:36" ht="17.25" hidden="1" customHeight="1" x14ac:dyDescent="0.2">
      <c r="A6925" s="4" t="s">
        <v>20646</v>
      </c>
      <c r="B6925" t="s">
        <v>20141</v>
      </c>
      <c r="C6925" t="s">
        <v>20647</v>
      </c>
      <c r="E6925" t="s">
        <v>40</v>
      </c>
      <c r="F6925" t="s">
        <v>617</v>
      </c>
      <c r="G6925" s="5">
        <v>450</v>
      </c>
      <c r="H6925" t="s">
        <v>611</v>
      </c>
      <c r="I6925" t="s">
        <v>45</v>
      </c>
      <c r="J6925" t="s">
        <v>45</v>
      </c>
      <c r="K6925" t="s">
        <v>45</v>
      </c>
      <c r="L6925" t="s">
        <v>45</v>
      </c>
      <c r="R6925" s="7">
        <v>23.611426000000002</v>
      </c>
      <c r="S6925" s="7">
        <v>90.595662000000004</v>
      </c>
      <c r="T6925" t="s">
        <v>504</v>
      </c>
      <c r="U6925" t="s">
        <v>20497</v>
      </c>
      <c r="X6925" t="s">
        <v>20149</v>
      </c>
      <c r="Y6925" t="s">
        <v>19854</v>
      </c>
      <c r="Z6925" t="s">
        <v>19855</v>
      </c>
      <c r="AC6925" t="s">
        <v>20648</v>
      </c>
      <c r="AH6925" s="27"/>
      <c r="AI6925" t="s">
        <v>20649</v>
      </c>
      <c r="AJ6925" t="s">
        <v>20650</v>
      </c>
    </row>
    <row r="6926" spans="1:36" ht="17.25" hidden="1" customHeight="1" x14ac:dyDescent="0.2">
      <c r="A6926" s="4" t="s">
        <v>20673</v>
      </c>
      <c r="B6926" t="s">
        <v>20141</v>
      </c>
      <c r="C6926" t="s">
        <v>20674</v>
      </c>
      <c r="E6926" t="s">
        <v>40</v>
      </c>
      <c r="F6926" t="s">
        <v>617</v>
      </c>
      <c r="G6926" s="5">
        <v>660</v>
      </c>
      <c r="H6926" t="s">
        <v>558</v>
      </c>
      <c r="I6926" t="s">
        <v>43</v>
      </c>
      <c r="J6926" t="s">
        <v>45</v>
      </c>
      <c r="K6926" t="s">
        <v>45</v>
      </c>
      <c r="L6926" t="s">
        <v>45</v>
      </c>
      <c r="N6926" s="8" t="s">
        <v>45</v>
      </c>
      <c r="R6926" s="7">
        <v>22.777361765697201</v>
      </c>
      <c r="S6926" s="7">
        <v>91.566709780637098</v>
      </c>
      <c r="T6926" t="s">
        <v>504</v>
      </c>
      <c r="U6926" t="s">
        <v>20675</v>
      </c>
      <c r="X6926" t="s">
        <v>20144</v>
      </c>
      <c r="Y6926" t="s">
        <v>19854</v>
      </c>
      <c r="Z6926" t="s">
        <v>19855</v>
      </c>
      <c r="AG6926" t="s">
        <v>20676</v>
      </c>
      <c r="AH6926" s="6">
        <v>1312574</v>
      </c>
      <c r="AI6926" t="s">
        <v>20677</v>
      </c>
      <c r="AJ6926" t="s">
        <v>20678</v>
      </c>
    </row>
    <row r="6927" spans="1:36" ht="17.25" hidden="1" customHeight="1" x14ac:dyDescent="0.2">
      <c r="A6927" s="4" t="s">
        <v>20699</v>
      </c>
      <c r="B6927" t="s">
        <v>20141</v>
      </c>
      <c r="C6927" t="s">
        <v>20700</v>
      </c>
      <c r="E6927" t="s">
        <v>40</v>
      </c>
      <c r="F6927" t="s">
        <v>86</v>
      </c>
      <c r="G6927" s="5">
        <v>210</v>
      </c>
      <c r="H6927" t="s">
        <v>42</v>
      </c>
      <c r="I6927" t="s">
        <v>43</v>
      </c>
      <c r="J6927" t="s">
        <v>45</v>
      </c>
      <c r="L6927" t="s">
        <v>45</v>
      </c>
      <c r="N6927" s="24">
        <v>2007</v>
      </c>
      <c r="R6927" s="7">
        <v>24.761577599999999</v>
      </c>
      <c r="S6927" s="7">
        <v>90.416515099999998</v>
      </c>
      <c r="T6927" t="s">
        <v>46</v>
      </c>
      <c r="U6927" t="s">
        <v>20701</v>
      </c>
      <c r="X6927" t="s">
        <v>20701</v>
      </c>
      <c r="Y6927" t="s">
        <v>19854</v>
      </c>
      <c r="Z6927" t="s">
        <v>19855</v>
      </c>
      <c r="AG6927" t="s">
        <v>20702</v>
      </c>
      <c r="AH6927" s="27" t="s">
        <v>20703</v>
      </c>
      <c r="AI6927" t="s">
        <v>20704</v>
      </c>
      <c r="AJ6927" t="s">
        <v>20705</v>
      </c>
    </row>
    <row r="6928" spans="1:36" ht="17.25" hidden="1" customHeight="1" x14ac:dyDescent="0.2">
      <c r="A6928" s="4" t="s">
        <v>20730</v>
      </c>
      <c r="B6928" t="s">
        <v>20141</v>
      </c>
      <c r="C6928" t="s">
        <v>20731</v>
      </c>
      <c r="E6928" t="s">
        <v>40</v>
      </c>
      <c r="F6928" t="s">
        <v>570</v>
      </c>
      <c r="G6928" s="5">
        <v>107.08799999999999</v>
      </c>
      <c r="H6928" t="s">
        <v>42</v>
      </c>
      <c r="I6928" t="s">
        <v>528</v>
      </c>
      <c r="J6928" t="s">
        <v>45</v>
      </c>
      <c r="N6928" s="24">
        <v>2011</v>
      </c>
      <c r="R6928" s="7">
        <v>23.611554558895101</v>
      </c>
      <c r="S6928" s="7">
        <v>90.593225507891802</v>
      </c>
      <c r="T6928" t="s">
        <v>46</v>
      </c>
      <c r="U6928" t="s">
        <v>20732</v>
      </c>
      <c r="Y6928" t="s">
        <v>19854</v>
      </c>
      <c r="Z6928" t="s">
        <v>19855</v>
      </c>
      <c r="AG6928" t="s">
        <v>20733</v>
      </c>
      <c r="AH6928" s="6">
        <v>1228205</v>
      </c>
      <c r="AI6928" t="s">
        <v>20734</v>
      </c>
      <c r="AJ6928" t="s">
        <v>20735</v>
      </c>
    </row>
    <row r="6929" spans="1:36" ht="17.25" hidden="1" customHeight="1" x14ac:dyDescent="0.2">
      <c r="A6929" s="4" t="s">
        <v>20749</v>
      </c>
      <c r="B6929" t="s">
        <v>20141</v>
      </c>
      <c r="C6929" t="s">
        <v>20750</v>
      </c>
      <c r="E6929" t="s">
        <v>40</v>
      </c>
      <c r="F6929" t="s">
        <v>617</v>
      </c>
      <c r="G6929" s="5">
        <v>522</v>
      </c>
      <c r="H6929" t="s">
        <v>558</v>
      </c>
      <c r="I6929" t="s">
        <v>45</v>
      </c>
      <c r="J6929" t="s">
        <v>45</v>
      </c>
      <c r="K6929" t="s">
        <v>45</v>
      </c>
      <c r="L6929" t="s">
        <v>45</v>
      </c>
      <c r="M6929" t="s">
        <v>5341</v>
      </c>
      <c r="N6929" s="8" t="s">
        <v>45</v>
      </c>
      <c r="R6929" s="7">
        <v>23.610949999999999</v>
      </c>
      <c r="S6929" s="7">
        <v>90.593350000000001</v>
      </c>
      <c r="T6929" t="s">
        <v>46</v>
      </c>
      <c r="U6929" t="s">
        <v>20430</v>
      </c>
      <c r="X6929" t="s">
        <v>20149</v>
      </c>
      <c r="Y6929" t="s">
        <v>19854</v>
      </c>
      <c r="Z6929" t="s">
        <v>19855</v>
      </c>
      <c r="AH6929" s="27"/>
      <c r="AI6929" t="s">
        <v>20751</v>
      </c>
      <c r="AJ6929" t="s">
        <v>20752</v>
      </c>
    </row>
    <row r="6930" spans="1:36" ht="17.25" hidden="1" customHeight="1" x14ac:dyDescent="0.2">
      <c r="A6930" s="4" t="s">
        <v>20775</v>
      </c>
      <c r="B6930" t="s">
        <v>20141</v>
      </c>
      <c r="C6930" t="s">
        <v>20776</v>
      </c>
      <c r="E6930" t="s">
        <v>40</v>
      </c>
      <c r="F6930" t="s">
        <v>617</v>
      </c>
      <c r="G6930" s="5">
        <v>1200</v>
      </c>
      <c r="H6930" t="s">
        <v>558</v>
      </c>
      <c r="I6930" t="s">
        <v>43</v>
      </c>
      <c r="J6930" t="s">
        <v>45</v>
      </c>
      <c r="K6930" t="s">
        <v>45</v>
      </c>
      <c r="L6930" t="s">
        <v>45</v>
      </c>
      <c r="M6930" t="s">
        <v>559</v>
      </c>
      <c r="N6930" s="8" t="s">
        <v>45</v>
      </c>
      <c r="R6930" s="7">
        <v>21.999205</v>
      </c>
      <c r="S6930" s="7">
        <v>90.305597000000006</v>
      </c>
      <c r="T6930" t="s">
        <v>46</v>
      </c>
      <c r="U6930" t="s">
        <v>20777</v>
      </c>
      <c r="V6930" t="s">
        <v>20778</v>
      </c>
      <c r="X6930" t="s">
        <v>20256</v>
      </c>
      <c r="Y6930" t="s">
        <v>19854</v>
      </c>
      <c r="Z6930" t="s">
        <v>19855</v>
      </c>
      <c r="AG6930" t="s">
        <v>20779</v>
      </c>
      <c r="AH6930" s="27">
        <v>1288770</v>
      </c>
      <c r="AI6930" t="s">
        <v>20780</v>
      </c>
      <c r="AJ6930" t="s">
        <v>20781</v>
      </c>
    </row>
    <row r="6931" spans="1:36" ht="17.25" hidden="1" customHeight="1" x14ac:dyDescent="0.2">
      <c r="A6931" s="4" t="s">
        <v>20775</v>
      </c>
      <c r="B6931" t="s">
        <v>20141</v>
      </c>
      <c r="C6931" t="s">
        <v>20776</v>
      </c>
      <c r="E6931" t="s">
        <v>56</v>
      </c>
      <c r="F6931" t="s">
        <v>617</v>
      </c>
      <c r="G6931" s="5">
        <v>1200</v>
      </c>
      <c r="H6931" t="s">
        <v>677</v>
      </c>
      <c r="I6931" t="s">
        <v>43</v>
      </c>
      <c r="J6931" t="s">
        <v>45</v>
      </c>
      <c r="K6931" t="s">
        <v>45</v>
      </c>
      <c r="L6931" t="s">
        <v>45</v>
      </c>
      <c r="M6931" t="s">
        <v>559</v>
      </c>
      <c r="R6931" s="7">
        <v>21.999205</v>
      </c>
      <c r="S6931" s="7">
        <v>90.305597000000006</v>
      </c>
      <c r="T6931" t="s">
        <v>46</v>
      </c>
      <c r="U6931" t="s">
        <v>20777</v>
      </c>
      <c r="V6931" t="s">
        <v>20778</v>
      </c>
      <c r="X6931" t="s">
        <v>20256</v>
      </c>
      <c r="Y6931" t="s">
        <v>19854</v>
      </c>
      <c r="Z6931" t="s">
        <v>19855</v>
      </c>
      <c r="AG6931" t="s">
        <v>20779</v>
      </c>
      <c r="AH6931" s="27">
        <v>1288846</v>
      </c>
      <c r="AI6931" t="s">
        <v>20780</v>
      </c>
      <c r="AJ6931" t="s">
        <v>20782</v>
      </c>
    </row>
    <row r="6932" spans="1:36" ht="17.25" hidden="1" customHeight="1" x14ac:dyDescent="0.2">
      <c r="A6932" s="4" t="s">
        <v>20775</v>
      </c>
      <c r="B6932" t="s">
        <v>20141</v>
      </c>
      <c r="C6932" t="s">
        <v>20776</v>
      </c>
      <c r="E6932" t="s">
        <v>58</v>
      </c>
      <c r="F6932" t="s">
        <v>617</v>
      </c>
      <c r="G6932" s="5">
        <v>1200</v>
      </c>
      <c r="H6932" t="s">
        <v>677</v>
      </c>
      <c r="I6932" t="s">
        <v>43</v>
      </c>
      <c r="J6932" t="s">
        <v>45</v>
      </c>
      <c r="K6932" t="s">
        <v>45</v>
      </c>
      <c r="L6932" t="s">
        <v>45</v>
      </c>
      <c r="M6932" t="s">
        <v>559</v>
      </c>
      <c r="N6932" s="27"/>
      <c r="R6932" s="7">
        <v>21.999205</v>
      </c>
      <c r="S6932" s="7">
        <v>90.305597000000006</v>
      </c>
      <c r="T6932" t="s">
        <v>46</v>
      </c>
      <c r="U6932" t="s">
        <v>20777</v>
      </c>
      <c r="V6932" t="s">
        <v>20778</v>
      </c>
      <c r="X6932" t="s">
        <v>20256</v>
      </c>
      <c r="Y6932" t="s">
        <v>19854</v>
      </c>
      <c r="Z6932" t="s">
        <v>19855</v>
      </c>
      <c r="AG6932" t="s">
        <v>20779</v>
      </c>
      <c r="AH6932" s="27">
        <v>1288847</v>
      </c>
      <c r="AI6932" t="s">
        <v>20780</v>
      </c>
      <c r="AJ6932" t="s">
        <v>20783</v>
      </c>
    </row>
    <row r="6933" spans="1:36" ht="17.25" hidden="1" customHeight="1" x14ac:dyDescent="0.2">
      <c r="A6933" s="4" t="s">
        <v>20796</v>
      </c>
      <c r="B6933" t="s">
        <v>20141</v>
      </c>
      <c r="C6933" t="s">
        <v>20797</v>
      </c>
      <c r="E6933" t="s">
        <v>40</v>
      </c>
      <c r="F6933" t="s">
        <v>570</v>
      </c>
      <c r="G6933" s="5">
        <v>107.6</v>
      </c>
      <c r="H6933" t="s">
        <v>42</v>
      </c>
      <c r="I6933" t="s">
        <v>528</v>
      </c>
      <c r="J6933" t="s">
        <v>45</v>
      </c>
      <c r="N6933" s="6">
        <v>2012</v>
      </c>
      <c r="R6933" s="7">
        <v>23.6479212029355</v>
      </c>
      <c r="S6933" s="7">
        <v>90.347747999999996</v>
      </c>
      <c r="T6933" t="s">
        <v>46</v>
      </c>
      <c r="U6933" t="s">
        <v>20149</v>
      </c>
      <c r="Y6933" t="s">
        <v>19854</v>
      </c>
      <c r="Z6933" t="s">
        <v>19855</v>
      </c>
      <c r="AG6933" t="s">
        <v>20798</v>
      </c>
      <c r="AH6933" s="6">
        <v>1263343</v>
      </c>
      <c r="AI6933" t="s">
        <v>20799</v>
      </c>
      <c r="AJ6933" t="s">
        <v>20800</v>
      </c>
    </row>
    <row r="6934" spans="1:36" ht="17.25" hidden="1" customHeight="1" x14ac:dyDescent="0.2">
      <c r="A6934" s="4" t="s">
        <v>20796</v>
      </c>
      <c r="B6934" t="s">
        <v>20141</v>
      </c>
      <c r="C6934" t="s">
        <v>20797</v>
      </c>
      <c r="E6934" t="s">
        <v>56</v>
      </c>
      <c r="F6934" t="s">
        <v>1930</v>
      </c>
      <c r="G6934" s="5">
        <v>160</v>
      </c>
      <c r="H6934" t="s">
        <v>558</v>
      </c>
      <c r="I6934" t="s">
        <v>528</v>
      </c>
      <c r="J6934" t="s">
        <v>45</v>
      </c>
      <c r="N6934" s="27" t="s">
        <v>45</v>
      </c>
      <c r="R6934" s="7">
        <v>23.6479212029355</v>
      </c>
      <c r="S6934" s="7">
        <v>90.347747999999996</v>
      </c>
      <c r="T6934" t="s">
        <v>46</v>
      </c>
      <c r="U6934" t="s">
        <v>20149</v>
      </c>
      <c r="Y6934" t="s">
        <v>19854</v>
      </c>
      <c r="Z6934" t="s">
        <v>19855</v>
      </c>
      <c r="AG6934" t="s">
        <v>20798</v>
      </c>
      <c r="AH6934" s="6">
        <v>1263351</v>
      </c>
      <c r="AI6934" t="s">
        <v>20799</v>
      </c>
      <c r="AJ6934" t="s">
        <v>20801</v>
      </c>
    </row>
    <row r="6935" spans="1:36" ht="17.25" hidden="1" customHeight="1" x14ac:dyDescent="0.2">
      <c r="A6935" s="4" t="s">
        <v>20802</v>
      </c>
      <c r="B6935" t="s">
        <v>20141</v>
      </c>
      <c r="C6935" t="s">
        <v>20803</v>
      </c>
      <c r="E6935" t="s">
        <v>40</v>
      </c>
      <c r="F6935" t="s">
        <v>570</v>
      </c>
      <c r="G6935" s="5">
        <v>100</v>
      </c>
      <c r="H6935" t="s">
        <v>558</v>
      </c>
      <c r="I6935" t="s">
        <v>528</v>
      </c>
      <c r="N6935" s="27" t="s">
        <v>45</v>
      </c>
      <c r="R6935" s="7">
        <v>22.892731027961599</v>
      </c>
      <c r="S6935" s="7">
        <v>89.488895133901906</v>
      </c>
      <c r="T6935" t="s">
        <v>504</v>
      </c>
      <c r="U6935" t="s">
        <v>20248</v>
      </c>
      <c r="X6935" t="s">
        <v>20248</v>
      </c>
      <c r="Y6935" t="s">
        <v>19854</v>
      </c>
      <c r="Z6935" t="s">
        <v>19855</v>
      </c>
      <c r="AG6935" t="s">
        <v>20804</v>
      </c>
      <c r="AH6935" s="6">
        <v>1236723</v>
      </c>
      <c r="AI6935" t="s">
        <v>20805</v>
      </c>
      <c r="AJ6935" t="s">
        <v>20806</v>
      </c>
    </row>
    <row r="6936" spans="1:36" ht="17.25" hidden="1" customHeight="1" x14ac:dyDescent="0.2">
      <c r="A6936" s="4" t="s">
        <v>20807</v>
      </c>
      <c r="B6936" t="s">
        <v>20141</v>
      </c>
      <c r="C6936" t="s">
        <v>20808</v>
      </c>
      <c r="E6936" t="s">
        <v>40</v>
      </c>
      <c r="F6936" t="s">
        <v>86</v>
      </c>
      <c r="G6936" s="5">
        <v>60</v>
      </c>
      <c r="H6936" t="s">
        <v>42</v>
      </c>
      <c r="I6936" t="s">
        <v>528</v>
      </c>
      <c r="N6936" s="24">
        <v>2008</v>
      </c>
      <c r="R6936" s="7">
        <v>24.0459517295882</v>
      </c>
      <c r="S6936" s="7">
        <v>91.018508871653296</v>
      </c>
      <c r="T6936" t="s">
        <v>46</v>
      </c>
      <c r="U6936" t="s">
        <v>20172</v>
      </c>
      <c r="X6936" t="s">
        <v>20256</v>
      </c>
      <c r="Y6936" t="s">
        <v>19854</v>
      </c>
      <c r="Z6936" t="s">
        <v>19855</v>
      </c>
      <c r="AG6936" t="s">
        <v>20809</v>
      </c>
      <c r="AH6936" s="24">
        <v>1272390</v>
      </c>
      <c r="AI6936" t="s">
        <v>20810</v>
      </c>
      <c r="AJ6936" t="s">
        <v>20811</v>
      </c>
    </row>
    <row r="6937" spans="1:36" ht="17.25" hidden="1" customHeight="1" x14ac:dyDescent="0.2">
      <c r="A6937" s="4" t="s">
        <v>20812</v>
      </c>
      <c r="B6937" t="s">
        <v>20141</v>
      </c>
      <c r="C6937" t="s">
        <v>20813</v>
      </c>
      <c r="E6937" t="s">
        <v>56</v>
      </c>
      <c r="F6937" t="s">
        <v>570</v>
      </c>
      <c r="G6937" s="5">
        <v>53.4</v>
      </c>
      <c r="H6937" t="s">
        <v>42</v>
      </c>
      <c r="I6937" t="s">
        <v>528</v>
      </c>
      <c r="J6937" t="s">
        <v>45</v>
      </c>
      <c r="N6937" s="24">
        <v>2012</v>
      </c>
      <c r="R6937" s="7">
        <v>23.990992721946899</v>
      </c>
      <c r="S6937" s="7">
        <v>90.344339085224107</v>
      </c>
      <c r="T6937" t="s">
        <v>46</v>
      </c>
      <c r="U6937" t="s">
        <v>20436</v>
      </c>
      <c r="Y6937" t="s">
        <v>19854</v>
      </c>
      <c r="Z6937" t="s">
        <v>19855</v>
      </c>
      <c r="AG6937" t="s">
        <v>20814</v>
      </c>
      <c r="AH6937" s="24">
        <v>1239913</v>
      </c>
      <c r="AI6937" t="s">
        <v>20815</v>
      </c>
      <c r="AJ6937" t="s">
        <v>20817</v>
      </c>
    </row>
    <row r="6938" spans="1:36" ht="17.25" hidden="1" customHeight="1" x14ac:dyDescent="0.2">
      <c r="A6938" s="4" t="s">
        <v>20818</v>
      </c>
      <c r="B6938" t="s">
        <v>20141</v>
      </c>
      <c r="C6938" t="s">
        <v>20819</v>
      </c>
      <c r="E6938" t="s">
        <v>40</v>
      </c>
      <c r="F6938" t="s">
        <v>86</v>
      </c>
      <c r="G6938" s="5">
        <v>210</v>
      </c>
      <c r="H6938" t="s">
        <v>42</v>
      </c>
      <c r="I6938" t="s">
        <v>240</v>
      </c>
      <c r="J6938" t="s">
        <v>45</v>
      </c>
      <c r="N6938" s="24">
        <v>1993</v>
      </c>
      <c r="P6938" s="24">
        <v>2024</v>
      </c>
      <c r="R6938" s="7">
        <v>22.402073900000001</v>
      </c>
      <c r="S6938" s="7">
        <v>91.939431799999994</v>
      </c>
      <c r="T6938" t="s">
        <v>46</v>
      </c>
      <c r="U6938" t="s">
        <v>20820</v>
      </c>
      <c r="X6938" t="s">
        <v>20144</v>
      </c>
      <c r="Y6938" t="s">
        <v>19854</v>
      </c>
      <c r="Z6938" t="s">
        <v>19855</v>
      </c>
      <c r="AC6938" t="s">
        <v>20821</v>
      </c>
      <c r="AG6938" t="s">
        <v>20822</v>
      </c>
      <c r="AH6938" s="24">
        <v>1109918</v>
      </c>
      <c r="AI6938" t="s">
        <v>20823</v>
      </c>
      <c r="AJ6938" t="s">
        <v>20824</v>
      </c>
    </row>
    <row r="6939" spans="1:36" ht="17.25" hidden="1" customHeight="1" x14ac:dyDescent="0.2">
      <c r="A6939" s="4" t="s">
        <v>20818</v>
      </c>
      <c r="B6939" t="s">
        <v>20141</v>
      </c>
      <c r="C6939" t="s">
        <v>20819</v>
      </c>
      <c r="E6939" t="s">
        <v>56</v>
      </c>
      <c r="F6939" t="s">
        <v>86</v>
      </c>
      <c r="G6939" s="5">
        <v>210</v>
      </c>
      <c r="H6939" t="s">
        <v>42</v>
      </c>
      <c r="I6939" t="s">
        <v>240</v>
      </c>
      <c r="J6939" t="s">
        <v>45</v>
      </c>
      <c r="N6939" s="24">
        <v>1997</v>
      </c>
      <c r="P6939" s="24">
        <v>2024</v>
      </c>
      <c r="R6939" s="7">
        <v>22.402073900000001</v>
      </c>
      <c r="S6939" s="7">
        <v>91.939431799999994</v>
      </c>
      <c r="T6939" t="s">
        <v>46</v>
      </c>
      <c r="U6939" t="s">
        <v>20820</v>
      </c>
      <c r="X6939" t="s">
        <v>20144</v>
      </c>
      <c r="Y6939" t="s">
        <v>19854</v>
      </c>
      <c r="Z6939" t="s">
        <v>19855</v>
      </c>
      <c r="AC6939" t="s">
        <v>20821</v>
      </c>
      <c r="AG6939" t="s">
        <v>20822</v>
      </c>
      <c r="AH6939" s="6">
        <v>1109919</v>
      </c>
      <c r="AI6939" t="s">
        <v>20823</v>
      </c>
      <c r="AJ6939" t="s">
        <v>20825</v>
      </c>
    </row>
    <row r="6940" spans="1:36" ht="17.25" hidden="1" customHeight="1" x14ac:dyDescent="0.2">
      <c r="A6940" s="4" t="s">
        <v>20843</v>
      </c>
      <c r="B6940" t="s">
        <v>20141</v>
      </c>
      <c r="C6940" t="s">
        <v>20844</v>
      </c>
      <c r="E6940" t="s">
        <v>40</v>
      </c>
      <c r="F6940" t="s">
        <v>570</v>
      </c>
      <c r="G6940" s="5">
        <v>52.2</v>
      </c>
      <c r="H6940" t="s">
        <v>42</v>
      </c>
      <c r="I6940" t="s">
        <v>528</v>
      </c>
      <c r="N6940" s="6">
        <v>2012</v>
      </c>
      <c r="R6940" s="7">
        <v>24.797720469523298</v>
      </c>
      <c r="S6940" s="7">
        <v>88.984257653295501</v>
      </c>
      <c r="T6940" t="s">
        <v>46</v>
      </c>
      <c r="U6940" t="s">
        <v>20845</v>
      </c>
      <c r="W6940" t="s">
        <v>20846</v>
      </c>
      <c r="X6940" t="s">
        <v>20209</v>
      </c>
      <c r="Y6940" t="s">
        <v>19854</v>
      </c>
      <c r="Z6940" t="s">
        <v>19855</v>
      </c>
      <c r="AG6940" t="s">
        <v>20847</v>
      </c>
      <c r="AH6940" s="6">
        <v>1287345</v>
      </c>
      <c r="AI6940" t="s">
        <v>20848</v>
      </c>
      <c r="AJ6940" t="s">
        <v>20849</v>
      </c>
    </row>
    <row r="6941" spans="1:36" ht="17.25" hidden="1" customHeight="1" x14ac:dyDescent="0.2">
      <c r="A6941" s="4" t="s">
        <v>20864</v>
      </c>
      <c r="B6941" t="s">
        <v>20141</v>
      </c>
      <c r="C6941" t="s">
        <v>20865</v>
      </c>
      <c r="E6941" t="s">
        <v>40</v>
      </c>
      <c r="F6941" t="s">
        <v>86</v>
      </c>
      <c r="G6941" s="5">
        <v>105</v>
      </c>
      <c r="H6941" t="s">
        <v>42</v>
      </c>
      <c r="I6941" t="s">
        <v>65</v>
      </c>
      <c r="J6941" t="s">
        <v>45</v>
      </c>
      <c r="N6941" s="6">
        <v>2010</v>
      </c>
      <c r="R6941" s="7">
        <v>23.683171999999999</v>
      </c>
      <c r="S6941" s="7">
        <v>90.526096999999993</v>
      </c>
      <c r="T6941" t="s">
        <v>46</v>
      </c>
      <c r="U6941" t="s">
        <v>20866</v>
      </c>
      <c r="X6941" t="s">
        <v>20149</v>
      </c>
      <c r="Y6941" t="s">
        <v>19854</v>
      </c>
      <c r="Z6941" t="s">
        <v>19855</v>
      </c>
      <c r="AC6941" t="s">
        <v>20370</v>
      </c>
      <c r="AG6941" t="s">
        <v>20867</v>
      </c>
      <c r="AH6941" s="6">
        <v>1184076</v>
      </c>
      <c r="AI6941" t="s">
        <v>20868</v>
      </c>
      <c r="AJ6941" t="s">
        <v>20869</v>
      </c>
    </row>
    <row r="6942" spans="1:36" ht="17.25" hidden="1" customHeight="1" x14ac:dyDescent="0.2">
      <c r="A6942" s="4" t="s">
        <v>20864</v>
      </c>
      <c r="B6942" t="s">
        <v>20141</v>
      </c>
      <c r="C6942" t="s">
        <v>20865</v>
      </c>
      <c r="E6942" t="s">
        <v>56</v>
      </c>
      <c r="F6942" t="s">
        <v>86</v>
      </c>
      <c r="G6942" s="5">
        <v>105</v>
      </c>
      <c r="H6942" t="s">
        <v>42</v>
      </c>
      <c r="I6942" t="s">
        <v>65</v>
      </c>
      <c r="J6942" t="s">
        <v>45</v>
      </c>
      <c r="N6942" s="6">
        <v>2011</v>
      </c>
      <c r="R6942" s="7">
        <v>23.683171999999999</v>
      </c>
      <c r="S6942" s="7">
        <v>90.526096999999993</v>
      </c>
      <c r="T6942" t="s">
        <v>46</v>
      </c>
      <c r="U6942" t="s">
        <v>20866</v>
      </c>
      <c r="X6942" t="s">
        <v>20149</v>
      </c>
      <c r="Y6942" t="s">
        <v>19854</v>
      </c>
      <c r="Z6942" t="s">
        <v>19855</v>
      </c>
      <c r="AC6942" t="s">
        <v>20370</v>
      </c>
      <c r="AG6942" t="s">
        <v>20867</v>
      </c>
      <c r="AH6942" s="6">
        <v>1181737</v>
      </c>
      <c r="AI6942" t="s">
        <v>20868</v>
      </c>
      <c r="AJ6942" t="s">
        <v>20870</v>
      </c>
    </row>
    <row r="6943" spans="1:36" ht="17.25" hidden="1" customHeight="1" x14ac:dyDescent="0.2">
      <c r="A6943" s="4" t="s">
        <v>20888</v>
      </c>
      <c r="B6943" t="s">
        <v>20141</v>
      </c>
      <c r="C6943" t="s">
        <v>20889</v>
      </c>
      <c r="E6943" t="s">
        <v>40</v>
      </c>
      <c r="F6943" t="s">
        <v>41</v>
      </c>
      <c r="G6943" s="5">
        <v>150</v>
      </c>
      <c r="H6943" t="s">
        <v>42</v>
      </c>
      <c r="I6943" t="s">
        <v>65</v>
      </c>
      <c r="J6943" t="s">
        <v>45</v>
      </c>
      <c r="N6943" s="6">
        <v>2010</v>
      </c>
      <c r="R6943" s="7">
        <v>22.323513200000001</v>
      </c>
      <c r="S6943" s="7">
        <v>91.863077500000003</v>
      </c>
      <c r="T6943" t="s">
        <v>46</v>
      </c>
      <c r="U6943" t="s">
        <v>20387</v>
      </c>
      <c r="X6943" t="s">
        <v>20144</v>
      </c>
      <c r="Y6943" t="s">
        <v>19854</v>
      </c>
      <c r="Z6943" t="s">
        <v>19855</v>
      </c>
      <c r="AC6943" t="s">
        <v>20387</v>
      </c>
      <c r="AG6943" t="s">
        <v>20890</v>
      </c>
      <c r="AH6943" s="24">
        <v>1229121</v>
      </c>
      <c r="AI6943" t="s">
        <v>20891</v>
      </c>
      <c r="AJ6943" t="s">
        <v>20892</v>
      </c>
    </row>
    <row r="6944" spans="1:36" ht="17.25" hidden="1" customHeight="1" x14ac:dyDescent="0.2">
      <c r="A6944" s="4" t="s">
        <v>20943</v>
      </c>
      <c r="B6944" t="s">
        <v>20141</v>
      </c>
      <c r="C6944" t="s">
        <v>20944</v>
      </c>
      <c r="E6944" t="s">
        <v>40</v>
      </c>
      <c r="F6944" t="s">
        <v>570</v>
      </c>
      <c r="G6944" s="5">
        <v>119</v>
      </c>
      <c r="H6944" t="s">
        <v>42</v>
      </c>
      <c r="I6944" t="s">
        <v>528</v>
      </c>
      <c r="J6944" t="s">
        <v>45</v>
      </c>
      <c r="N6944" s="6">
        <v>1998</v>
      </c>
      <c r="O6944" s="25"/>
      <c r="R6944" s="7">
        <v>22.866566513036201</v>
      </c>
      <c r="S6944" s="7">
        <v>89.538835040701997</v>
      </c>
      <c r="T6944" t="s">
        <v>46</v>
      </c>
      <c r="U6944" t="s">
        <v>20248</v>
      </c>
      <c r="Y6944" t="s">
        <v>19854</v>
      </c>
      <c r="Z6944" t="s">
        <v>19855</v>
      </c>
      <c r="AG6944" t="s">
        <v>20945</v>
      </c>
      <c r="AH6944" s="6">
        <v>1227046</v>
      </c>
      <c r="AI6944" t="s">
        <v>20946</v>
      </c>
      <c r="AJ6944" t="s">
        <v>20947</v>
      </c>
    </row>
    <row r="6945" spans="1:36" ht="17.25" hidden="1" customHeight="1" x14ac:dyDescent="0.2">
      <c r="A6945" s="4" t="s">
        <v>20948</v>
      </c>
      <c r="B6945" t="s">
        <v>20141</v>
      </c>
      <c r="C6945" t="s">
        <v>20949</v>
      </c>
      <c r="E6945" t="s">
        <v>40</v>
      </c>
      <c r="F6945" t="s">
        <v>570</v>
      </c>
      <c r="G6945" s="5">
        <v>102</v>
      </c>
      <c r="H6945" t="s">
        <v>42</v>
      </c>
      <c r="I6945" t="s">
        <v>528</v>
      </c>
      <c r="J6945" t="s">
        <v>45</v>
      </c>
      <c r="N6945" s="6">
        <v>2011</v>
      </c>
      <c r="O6945" s="25"/>
      <c r="R6945" s="7">
        <v>23.596183984203702</v>
      </c>
      <c r="S6945" s="7">
        <v>90.515034344254104</v>
      </c>
      <c r="T6945" t="s">
        <v>46</v>
      </c>
      <c r="U6945" t="s">
        <v>20363</v>
      </c>
      <c r="Y6945" t="s">
        <v>19854</v>
      </c>
      <c r="Z6945" t="s">
        <v>19855</v>
      </c>
      <c r="AG6945" t="s">
        <v>20950</v>
      </c>
      <c r="AH6945" s="24">
        <v>1220995</v>
      </c>
      <c r="AI6945" t="s">
        <v>20951</v>
      </c>
      <c r="AJ6945" t="s">
        <v>20952</v>
      </c>
    </row>
    <row r="6946" spans="1:36" ht="17.25" hidden="1" customHeight="1" x14ac:dyDescent="0.2">
      <c r="A6946" s="4" t="s">
        <v>20962</v>
      </c>
      <c r="B6946" t="s">
        <v>20141</v>
      </c>
      <c r="C6946" t="s">
        <v>20963</v>
      </c>
      <c r="E6946" t="s">
        <v>40</v>
      </c>
      <c r="F6946" t="s">
        <v>86</v>
      </c>
      <c r="G6946" s="5">
        <v>105</v>
      </c>
      <c r="H6946" t="s">
        <v>42</v>
      </c>
      <c r="I6946" t="s">
        <v>65</v>
      </c>
      <c r="J6946" t="s">
        <v>45</v>
      </c>
      <c r="N6946" s="6">
        <v>2005</v>
      </c>
      <c r="P6946" s="24">
        <v>2025</v>
      </c>
      <c r="R6946" s="7">
        <v>23.8966061</v>
      </c>
      <c r="S6946" s="7">
        <v>90.409989100000004</v>
      </c>
      <c r="T6946" t="s">
        <v>46</v>
      </c>
      <c r="U6946" t="s">
        <v>20964</v>
      </c>
      <c r="X6946" t="s">
        <v>20149</v>
      </c>
      <c r="Y6946" t="s">
        <v>19854</v>
      </c>
      <c r="Z6946" t="s">
        <v>19855</v>
      </c>
      <c r="AG6946" t="s">
        <v>20965</v>
      </c>
      <c r="AH6946" s="24">
        <v>1112026</v>
      </c>
      <c r="AI6946" t="s">
        <v>20966</v>
      </c>
      <c r="AJ6946" t="s">
        <v>20967</v>
      </c>
    </row>
    <row r="6947" spans="1:36" ht="17.25" hidden="1" customHeight="1" x14ac:dyDescent="0.2">
      <c r="A6947" s="4" t="s">
        <v>21012</v>
      </c>
      <c r="B6947" t="s">
        <v>21003</v>
      </c>
      <c r="C6947" t="s">
        <v>21013</v>
      </c>
      <c r="E6947" t="s">
        <v>40</v>
      </c>
      <c r="F6947" t="s">
        <v>86</v>
      </c>
      <c r="G6947" s="5">
        <v>110</v>
      </c>
      <c r="H6947" t="s">
        <v>42</v>
      </c>
      <c r="I6947" t="s">
        <v>43</v>
      </c>
      <c r="J6947" t="s">
        <v>45</v>
      </c>
      <c r="N6947" s="27">
        <v>2008</v>
      </c>
      <c r="R6947" s="7">
        <v>4.8281999999999998</v>
      </c>
      <c r="S6947" s="7">
        <v>114.7461</v>
      </c>
      <c r="T6947" t="s">
        <v>46</v>
      </c>
      <c r="U6947" t="s">
        <v>21014</v>
      </c>
      <c r="X6947" t="s">
        <v>21015</v>
      </c>
      <c r="Y6947" t="s">
        <v>19854</v>
      </c>
      <c r="Z6947" t="s">
        <v>21007</v>
      </c>
      <c r="AG6947" t="s">
        <v>21016</v>
      </c>
      <c r="AH6947" s="8" t="s">
        <v>21017</v>
      </c>
      <c r="AI6947" t="s">
        <v>21018</v>
      </c>
      <c r="AJ6947" t="s">
        <v>21019</v>
      </c>
    </row>
    <row r="6948" spans="1:36" ht="17.25" hidden="1" customHeight="1" x14ac:dyDescent="0.2">
      <c r="A6948" s="4" t="s">
        <v>21012</v>
      </c>
      <c r="B6948" t="s">
        <v>21003</v>
      </c>
      <c r="C6948" t="s">
        <v>21013</v>
      </c>
      <c r="E6948" t="s">
        <v>56</v>
      </c>
      <c r="F6948" t="s">
        <v>86</v>
      </c>
      <c r="G6948" s="5">
        <v>500</v>
      </c>
      <c r="H6948" t="s">
        <v>611</v>
      </c>
      <c r="I6948" t="s">
        <v>43</v>
      </c>
      <c r="J6948" t="s">
        <v>45</v>
      </c>
      <c r="R6948" s="7">
        <v>4.8281999999999998</v>
      </c>
      <c r="S6948" s="7">
        <v>114.7461</v>
      </c>
      <c r="T6948" t="s">
        <v>46</v>
      </c>
      <c r="U6948" t="s">
        <v>21014</v>
      </c>
      <c r="X6948" t="s">
        <v>21015</v>
      </c>
      <c r="Y6948" t="s">
        <v>19854</v>
      </c>
      <c r="Z6948" t="s">
        <v>21007</v>
      </c>
      <c r="AG6948" t="s">
        <v>21016</v>
      </c>
      <c r="AH6948" s="27" t="s">
        <v>21017</v>
      </c>
      <c r="AI6948" t="s">
        <v>21018</v>
      </c>
      <c r="AJ6948" t="s">
        <v>21020</v>
      </c>
    </row>
    <row r="6949" spans="1:36" ht="17.25" hidden="1" customHeight="1" x14ac:dyDescent="0.2">
      <c r="A6949" s="4" t="s">
        <v>21030</v>
      </c>
      <c r="B6949" t="s">
        <v>21022</v>
      </c>
      <c r="C6949" t="s">
        <v>21031</v>
      </c>
      <c r="E6949" t="s">
        <v>40</v>
      </c>
      <c r="F6949" t="s">
        <v>617</v>
      </c>
      <c r="G6949" s="5">
        <v>1200</v>
      </c>
      <c r="H6949" t="s">
        <v>611</v>
      </c>
      <c r="I6949" t="s">
        <v>43</v>
      </c>
      <c r="J6949" t="s">
        <v>45</v>
      </c>
      <c r="K6949" t="s">
        <v>45</v>
      </c>
      <c r="L6949" t="s">
        <v>45</v>
      </c>
      <c r="N6949" s="27"/>
      <c r="R6949" s="7">
        <v>10.599174</v>
      </c>
      <c r="S6949" s="7">
        <v>103.533377</v>
      </c>
      <c r="T6949" t="s">
        <v>504</v>
      </c>
      <c r="U6949" t="s">
        <v>45</v>
      </c>
      <c r="Y6949" t="s">
        <v>19854</v>
      </c>
      <c r="Z6949" t="s">
        <v>21007</v>
      </c>
      <c r="AG6949" t="s">
        <v>45</v>
      </c>
      <c r="AH6949" s="8" t="s">
        <v>45</v>
      </c>
      <c r="AI6949" t="s">
        <v>21032</v>
      </c>
      <c r="AJ6949" t="s">
        <v>21033</v>
      </c>
    </row>
    <row r="6950" spans="1:36" ht="17.25" hidden="1" customHeight="1" x14ac:dyDescent="0.2">
      <c r="A6950" s="4" t="s">
        <v>21030</v>
      </c>
      <c r="B6950" t="s">
        <v>21022</v>
      </c>
      <c r="C6950" t="s">
        <v>21031</v>
      </c>
      <c r="E6950" t="s">
        <v>56</v>
      </c>
      <c r="F6950" t="s">
        <v>617</v>
      </c>
      <c r="G6950" s="5">
        <v>1200</v>
      </c>
      <c r="H6950" t="s">
        <v>611</v>
      </c>
      <c r="I6950" t="s">
        <v>43</v>
      </c>
      <c r="J6950" t="s">
        <v>45</v>
      </c>
      <c r="K6950" t="s">
        <v>45</v>
      </c>
      <c r="L6950" t="s">
        <v>45</v>
      </c>
      <c r="N6950" s="27"/>
      <c r="R6950" s="7">
        <v>10.599174</v>
      </c>
      <c r="S6950" s="7">
        <v>103.533377</v>
      </c>
      <c r="T6950" t="s">
        <v>504</v>
      </c>
      <c r="U6950" t="s">
        <v>45</v>
      </c>
      <c r="Y6950" t="s">
        <v>19854</v>
      </c>
      <c r="Z6950" t="s">
        <v>21007</v>
      </c>
      <c r="AG6950" t="s">
        <v>45</v>
      </c>
      <c r="AH6950" s="8" t="s">
        <v>45</v>
      </c>
      <c r="AI6950" t="s">
        <v>21032</v>
      </c>
      <c r="AJ6950" t="s">
        <v>21034</v>
      </c>
    </row>
    <row r="6951" spans="1:36" ht="17.25" hidden="1" customHeight="1" x14ac:dyDescent="0.2">
      <c r="A6951" s="4" t="s">
        <v>21030</v>
      </c>
      <c r="B6951" t="s">
        <v>21022</v>
      </c>
      <c r="C6951" t="s">
        <v>21031</v>
      </c>
      <c r="E6951" t="s">
        <v>58</v>
      </c>
      <c r="F6951" t="s">
        <v>617</v>
      </c>
      <c r="G6951" s="5">
        <v>1200</v>
      </c>
      <c r="H6951" t="s">
        <v>611</v>
      </c>
      <c r="I6951" t="s">
        <v>43</v>
      </c>
      <c r="J6951" t="s">
        <v>45</v>
      </c>
      <c r="K6951" t="s">
        <v>45</v>
      </c>
      <c r="L6951" t="s">
        <v>45</v>
      </c>
      <c r="R6951" s="7">
        <v>10.599174</v>
      </c>
      <c r="S6951" s="7">
        <v>103.533377</v>
      </c>
      <c r="T6951" t="s">
        <v>504</v>
      </c>
      <c r="U6951" t="s">
        <v>45</v>
      </c>
      <c r="Y6951" t="s">
        <v>19854</v>
      </c>
      <c r="Z6951" t="s">
        <v>21007</v>
      </c>
      <c r="AG6951" t="s">
        <v>45</v>
      </c>
      <c r="AH6951" s="8" t="s">
        <v>45</v>
      </c>
      <c r="AI6951" t="s">
        <v>21032</v>
      </c>
      <c r="AJ6951" t="s">
        <v>21035</v>
      </c>
    </row>
    <row r="6952" spans="1:36" ht="17.25" hidden="1" customHeight="1" x14ac:dyDescent="0.2">
      <c r="A6952" s="4" t="s">
        <v>21030</v>
      </c>
      <c r="B6952" t="s">
        <v>21022</v>
      </c>
      <c r="C6952" t="s">
        <v>21031</v>
      </c>
      <c r="E6952" t="s">
        <v>191</v>
      </c>
      <c r="F6952" t="s">
        <v>617</v>
      </c>
      <c r="G6952" s="5">
        <v>1200</v>
      </c>
      <c r="H6952" t="s">
        <v>611</v>
      </c>
      <c r="I6952" t="s">
        <v>43</v>
      </c>
      <c r="J6952" t="s">
        <v>45</v>
      </c>
      <c r="K6952" t="s">
        <v>45</v>
      </c>
      <c r="L6952" t="s">
        <v>45</v>
      </c>
      <c r="R6952" s="7">
        <v>10.599174</v>
      </c>
      <c r="S6952" s="7">
        <v>103.533377</v>
      </c>
      <c r="T6952" t="s">
        <v>504</v>
      </c>
      <c r="U6952" t="s">
        <v>45</v>
      </c>
      <c r="Y6952" t="s">
        <v>19854</v>
      </c>
      <c r="Z6952" t="s">
        <v>21007</v>
      </c>
      <c r="AG6952" t="s">
        <v>45</v>
      </c>
      <c r="AH6952" s="27" t="s">
        <v>45</v>
      </c>
      <c r="AI6952" t="s">
        <v>21032</v>
      </c>
      <c r="AJ6952" t="s">
        <v>21036</v>
      </c>
    </row>
    <row r="6953" spans="1:36" ht="17.25" hidden="1" customHeight="1" x14ac:dyDescent="0.2">
      <c r="A6953" s="4" t="s">
        <v>21129</v>
      </c>
      <c r="B6953" t="s">
        <v>21042</v>
      </c>
      <c r="C6953" t="s">
        <v>21130</v>
      </c>
      <c r="D6953" t="s">
        <v>21131</v>
      </c>
      <c r="E6953" t="s">
        <v>40</v>
      </c>
      <c r="F6953" t="s">
        <v>86</v>
      </c>
      <c r="G6953" s="5">
        <v>410</v>
      </c>
      <c r="H6953" t="s">
        <v>42</v>
      </c>
      <c r="I6953" t="s">
        <v>43</v>
      </c>
      <c r="J6953" t="s">
        <v>44</v>
      </c>
      <c r="K6953" t="s">
        <v>45</v>
      </c>
      <c r="L6953" t="s">
        <v>45</v>
      </c>
      <c r="N6953" s="6">
        <v>2006</v>
      </c>
      <c r="R6953" s="7">
        <v>39.812615999999998</v>
      </c>
      <c r="S6953" s="7">
        <v>116.143368</v>
      </c>
      <c r="T6953" t="s">
        <v>46</v>
      </c>
      <c r="U6953" t="s">
        <v>21108</v>
      </c>
      <c r="W6953" t="s">
        <v>21109</v>
      </c>
      <c r="X6953" t="s">
        <v>21108</v>
      </c>
      <c r="Y6953" t="s">
        <v>19854</v>
      </c>
      <c r="Z6953" t="s">
        <v>21048</v>
      </c>
      <c r="AG6953" t="s">
        <v>21132</v>
      </c>
      <c r="AI6953" t="s">
        <v>21133</v>
      </c>
      <c r="AJ6953" t="s">
        <v>21134</v>
      </c>
    </row>
    <row r="6954" spans="1:36" ht="17.25" hidden="1" customHeight="1" x14ac:dyDescent="0.2">
      <c r="A6954" s="4" t="s">
        <v>21153</v>
      </c>
      <c r="B6954" t="s">
        <v>21042</v>
      </c>
      <c r="C6954" t="s">
        <v>21154</v>
      </c>
      <c r="D6954" t="s">
        <v>21155</v>
      </c>
      <c r="E6954" t="s">
        <v>40</v>
      </c>
      <c r="F6954" t="s">
        <v>86</v>
      </c>
      <c r="G6954" s="5">
        <v>390</v>
      </c>
      <c r="H6954" t="s">
        <v>42</v>
      </c>
      <c r="I6954" t="s">
        <v>43</v>
      </c>
      <c r="J6954" t="s">
        <v>44</v>
      </c>
      <c r="K6954" t="s">
        <v>45</v>
      </c>
      <c r="L6954" t="s">
        <v>45</v>
      </c>
      <c r="N6954" s="24">
        <v>2008</v>
      </c>
      <c r="R6954" s="7">
        <v>39.978557000000002</v>
      </c>
      <c r="S6954" s="7">
        <v>116.438761</v>
      </c>
      <c r="T6954" t="s">
        <v>46</v>
      </c>
      <c r="U6954" t="s">
        <v>21108</v>
      </c>
      <c r="W6954" t="s">
        <v>21123</v>
      </c>
      <c r="X6954" t="s">
        <v>21108</v>
      </c>
      <c r="Y6954" t="s">
        <v>19854</v>
      </c>
      <c r="Z6954" t="s">
        <v>21048</v>
      </c>
      <c r="AA6954" t="s">
        <v>21156</v>
      </c>
      <c r="AC6954" t="s">
        <v>21157</v>
      </c>
      <c r="AG6954" t="s">
        <v>21158</v>
      </c>
      <c r="AI6954" t="s">
        <v>21159</v>
      </c>
      <c r="AJ6954" t="s">
        <v>21160</v>
      </c>
    </row>
    <row r="6955" spans="1:36" ht="17.25" hidden="1" customHeight="1" x14ac:dyDescent="0.2">
      <c r="A6955" s="4" t="s">
        <v>21153</v>
      </c>
      <c r="B6955" t="s">
        <v>21042</v>
      </c>
      <c r="C6955" t="s">
        <v>21154</v>
      </c>
      <c r="D6955" t="s">
        <v>21155</v>
      </c>
      <c r="E6955" t="s">
        <v>56</v>
      </c>
      <c r="F6955" t="s">
        <v>86</v>
      </c>
      <c r="G6955" s="5">
        <v>390</v>
      </c>
      <c r="H6955" t="s">
        <v>42</v>
      </c>
      <c r="I6955" t="s">
        <v>43</v>
      </c>
      <c r="J6955" t="s">
        <v>44</v>
      </c>
      <c r="K6955" t="s">
        <v>45</v>
      </c>
      <c r="L6955" t="s">
        <v>45</v>
      </c>
      <c r="N6955" s="24">
        <v>2008</v>
      </c>
      <c r="R6955" s="7">
        <v>39.978557000000002</v>
      </c>
      <c r="S6955" s="7">
        <v>116.438761</v>
      </c>
      <c r="T6955" t="s">
        <v>46</v>
      </c>
      <c r="U6955" t="s">
        <v>21108</v>
      </c>
      <c r="W6955" t="s">
        <v>21123</v>
      </c>
      <c r="X6955" t="s">
        <v>21108</v>
      </c>
      <c r="Y6955" t="s">
        <v>19854</v>
      </c>
      <c r="Z6955" t="s">
        <v>21048</v>
      </c>
      <c r="AC6955" t="s">
        <v>21157</v>
      </c>
      <c r="AG6955" t="s">
        <v>21158</v>
      </c>
      <c r="AI6955" t="s">
        <v>21159</v>
      </c>
      <c r="AJ6955" t="s">
        <v>21161</v>
      </c>
    </row>
    <row r="6956" spans="1:36" ht="17.25" hidden="1" customHeight="1" x14ac:dyDescent="0.2">
      <c r="A6956" s="4" t="s">
        <v>21173</v>
      </c>
      <c r="B6956" t="s">
        <v>21042</v>
      </c>
      <c r="C6956" t="s">
        <v>21174</v>
      </c>
      <c r="D6956" t="s">
        <v>21175</v>
      </c>
      <c r="E6956" t="s">
        <v>40</v>
      </c>
      <c r="F6956" t="s">
        <v>86</v>
      </c>
      <c r="G6956" s="5">
        <v>400</v>
      </c>
      <c r="H6956" t="s">
        <v>486</v>
      </c>
      <c r="I6956" t="s">
        <v>43</v>
      </c>
      <c r="J6956" t="s">
        <v>44</v>
      </c>
      <c r="K6956" t="s">
        <v>45</v>
      </c>
      <c r="L6956" t="s">
        <v>45</v>
      </c>
      <c r="M6956" t="s">
        <v>559</v>
      </c>
      <c r="N6956" s="8" t="s">
        <v>45</v>
      </c>
      <c r="R6956" s="7">
        <v>23.83268</v>
      </c>
      <c r="S6956" s="7">
        <v>114.774929</v>
      </c>
      <c r="T6956" t="s">
        <v>504</v>
      </c>
      <c r="U6956" t="s">
        <v>21176</v>
      </c>
      <c r="V6956" t="s">
        <v>21177</v>
      </c>
      <c r="X6956" t="s">
        <v>21076</v>
      </c>
      <c r="Y6956" t="s">
        <v>19854</v>
      </c>
      <c r="Z6956" t="s">
        <v>21048</v>
      </c>
      <c r="AI6956" t="s">
        <v>21178</v>
      </c>
      <c r="AJ6956" t="s">
        <v>21179</v>
      </c>
    </row>
    <row r="6957" spans="1:36" ht="17.25" hidden="1" customHeight="1" x14ac:dyDescent="0.2">
      <c r="A6957" s="4" t="s">
        <v>21173</v>
      </c>
      <c r="B6957" t="s">
        <v>21042</v>
      </c>
      <c r="C6957" t="s">
        <v>21174</v>
      </c>
      <c r="D6957" t="s">
        <v>21175</v>
      </c>
      <c r="E6957" t="s">
        <v>56</v>
      </c>
      <c r="F6957" t="s">
        <v>86</v>
      </c>
      <c r="G6957" s="5">
        <v>400</v>
      </c>
      <c r="H6957" t="s">
        <v>486</v>
      </c>
      <c r="I6957" t="s">
        <v>43</v>
      </c>
      <c r="J6957" t="s">
        <v>44</v>
      </c>
      <c r="K6957" t="s">
        <v>45</v>
      </c>
      <c r="L6957" t="s">
        <v>45</v>
      </c>
      <c r="M6957" t="s">
        <v>559</v>
      </c>
      <c r="N6957" s="8" t="s">
        <v>45</v>
      </c>
      <c r="R6957" s="7">
        <v>23.83268</v>
      </c>
      <c r="S6957" s="7">
        <v>114.774929</v>
      </c>
      <c r="T6957" t="s">
        <v>504</v>
      </c>
      <c r="U6957" t="s">
        <v>21176</v>
      </c>
      <c r="V6957" t="s">
        <v>21177</v>
      </c>
      <c r="X6957" t="s">
        <v>21076</v>
      </c>
      <c r="Y6957" t="s">
        <v>19854</v>
      </c>
      <c r="Z6957" t="s">
        <v>21048</v>
      </c>
      <c r="AI6957" t="s">
        <v>21178</v>
      </c>
      <c r="AJ6957" t="s">
        <v>21180</v>
      </c>
    </row>
    <row r="6958" spans="1:36" ht="17.25" hidden="1" customHeight="1" x14ac:dyDescent="0.2">
      <c r="A6958" s="4" t="s">
        <v>21173</v>
      </c>
      <c r="B6958" t="s">
        <v>21042</v>
      </c>
      <c r="C6958" t="s">
        <v>21174</v>
      </c>
      <c r="D6958" t="s">
        <v>21175</v>
      </c>
      <c r="E6958" t="s">
        <v>58</v>
      </c>
      <c r="F6958" t="s">
        <v>86</v>
      </c>
      <c r="G6958" s="5">
        <v>400</v>
      </c>
      <c r="H6958" t="s">
        <v>486</v>
      </c>
      <c r="I6958" t="s">
        <v>43</v>
      </c>
      <c r="J6958" t="s">
        <v>44</v>
      </c>
      <c r="K6958" t="s">
        <v>45</v>
      </c>
      <c r="L6958" t="s">
        <v>45</v>
      </c>
      <c r="M6958" t="s">
        <v>559</v>
      </c>
      <c r="N6958" s="27" t="s">
        <v>45</v>
      </c>
      <c r="O6958" s="25"/>
      <c r="R6958" s="7">
        <v>23.83268</v>
      </c>
      <c r="S6958" s="7">
        <v>114.774929</v>
      </c>
      <c r="T6958" t="s">
        <v>504</v>
      </c>
      <c r="U6958" t="s">
        <v>21176</v>
      </c>
      <c r="V6958" t="s">
        <v>21177</v>
      </c>
      <c r="X6958" t="s">
        <v>21076</v>
      </c>
      <c r="Y6958" t="s">
        <v>19854</v>
      </c>
      <c r="Z6958" t="s">
        <v>21048</v>
      </c>
      <c r="AH6958" s="27"/>
      <c r="AI6958" t="s">
        <v>21178</v>
      </c>
      <c r="AJ6958" t="s">
        <v>21181</v>
      </c>
    </row>
    <row r="6959" spans="1:36" ht="17.25" hidden="1" customHeight="1" x14ac:dyDescent="0.2">
      <c r="A6959" s="4" t="s">
        <v>21173</v>
      </c>
      <c r="B6959" t="s">
        <v>21042</v>
      </c>
      <c r="C6959" t="s">
        <v>21174</v>
      </c>
      <c r="D6959" t="s">
        <v>21175</v>
      </c>
      <c r="E6959" t="s">
        <v>191</v>
      </c>
      <c r="F6959" t="s">
        <v>86</v>
      </c>
      <c r="G6959" s="5">
        <v>400</v>
      </c>
      <c r="H6959" t="s">
        <v>486</v>
      </c>
      <c r="I6959" t="s">
        <v>43</v>
      </c>
      <c r="J6959" t="s">
        <v>44</v>
      </c>
      <c r="K6959" t="s">
        <v>45</v>
      </c>
      <c r="L6959" t="s">
        <v>45</v>
      </c>
      <c r="M6959" t="s">
        <v>559</v>
      </c>
      <c r="N6959" s="27" t="s">
        <v>45</v>
      </c>
      <c r="O6959" s="25"/>
      <c r="R6959" s="7">
        <v>23.83268</v>
      </c>
      <c r="S6959" s="7">
        <v>114.774929</v>
      </c>
      <c r="T6959" t="s">
        <v>504</v>
      </c>
      <c r="U6959" t="s">
        <v>21176</v>
      </c>
      <c r="V6959" t="s">
        <v>21177</v>
      </c>
      <c r="X6959" t="s">
        <v>21076</v>
      </c>
      <c r="Y6959" t="s">
        <v>19854</v>
      </c>
      <c r="Z6959" t="s">
        <v>21048</v>
      </c>
      <c r="AH6959" s="27"/>
      <c r="AI6959" t="s">
        <v>21178</v>
      </c>
      <c r="AJ6959" t="s">
        <v>21182</v>
      </c>
    </row>
    <row r="6960" spans="1:36" ht="17.25" hidden="1" customHeight="1" x14ac:dyDescent="0.2">
      <c r="A6960" s="4" t="s">
        <v>21183</v>
      </c>
      <c r="B6960" t="s">
        <v>21042</v>
      </c>
      <c r="C6960" t="s">
        <v>21184</v>
      </c>
      <c r="D6960" t="s">
        <v>21185</v>
      </c>
      <c r="E6960" t="s">
        <v>40</v>
      </c>
      <c r="F6960" t="s">
        <v>86</v>
      </c>
      <c r="G6960" s="5">
        <v>122</v>
      </c>
      <c r="H6960" t="s">
        <v>42</v>
      </c>
      <c r="I6960" t="s">
        <v>43</v>
      </c>
      <c r="J6960" t="s">
        <v>44</v>
      </c>
      <c r="K6960" t="s">
        <v>45</v>
      </c>
      <c r="L6960" t="s">
        <v>45</v>
      </c>
      <c r="N6960" s="6">
        <v>2009</v>
      </c>
      <c r="O6960" s="25"/>
      <c r="R6960" s="7">
        <v>39.971910000000001</v>
      </c>
      <c r="S6960" s="7">
        <v>116.494381</v>
      </c>
      <c r="T6960" t="s">
        <v>46</v>
      </c>
      <c r="U6960" t="s">
        <v>21108</v>
      </c>
      <c r="W6960" t="s">
        <v>21123</v>
      </c>
      <c r="X6960" t="s">
        <v>21108</v>
      </c>
      <c r="Y6960" t="s">
        <v>19854</v>
      </c>
      <c r="Z6960" t="s">
        <v>21048</v>
      </c>
      <c r="AC6960" t="s">
        <v>21186</v>
      </c>
      <c r="AH6960" s="27"/>
      <c r="AI6960" t="s">
        <v>21187</v>
      </c>
      <c r="AJ6960" t="s">
        <v>21188</v>
      </c>
    </row>
    <row r="6961" spans="1:36" ht="17.25" hidden="1" customHeight="1" x14ac:dyDescent="0.2">
      <c r="A6961" s="4" t="s">
        <v>21189</v>
      </c>
      <c r="B6961" t="s">
        <v>21042</v>
      </c>
      <c r="C6961" t="s">
        <v>21190</v>
      </c>
      <c r="D6961" t="s">
        <v>21191</v>
      </c>
      <c r="E6961" t="s">
        <v>40</v>
      </c>
      <c r="F6961" t="s">
        <v>21090</v>
      </c>
      <c r="G6961" s="5">
        <v>80</v>
      </c>
      <c r="H6961" t="s">
        <v>486</v>
      </c>
      <c r="I6961" t="s">
        <v>240</v>
      </c>
      <c r="J6961" t="s">
        <v>45</v>
      </c>
      <c r="K6961" t="s">
        <v>45</v>
      </c>
      <c r="L6961" t="s">
        <v>45</v>
      </c>
      <c r="M6961" t="s">
        <v>559</v>
      </c>
      <c r="N6961" s="27" t="s">
        <v>45</v>
      </c>
      <c r="O6961" s="25"/>
      <c r="R6961" s="7">
        <v>41.231665999999997</v>
      </c>
      <c r="S6961" s="7">
        <v>123.62724</v>
      </c>
      <c r="T6961" t="s">
        <v>46</v>
      </c>
      <c r="U6961" t="s">
        <v>21192</v>
      </c>
      <c r="V6961" t="s">
        <v>21193</v>
      </c>
      <c r="W6961" t="s">
        <v>21194</v>
      </c>
      <c r="X6961" t="s">
        <v>21195</v>
      </c>
      <c r="Y6961" t="s">
        <v>19854</v>
      </c>
      <c r="Z6961" t="s">
        <v>21048</v>
      </c>
      <c r="AE6961" t="s">
        <v>92</v>
      </c>
      <c r="AH6961" s="27"/>
      <c r="AI6961" t="s">
        <v>21196</v>
      </c>
      <c r="AJ6961" t="s">
        <v>21197</v>
      </c>
    </row>
    <row r="6962" spans="1:36" ht="17.25" hidden="1" customHeight="1" x14ac:dyDescent="0.2">
      <c r="A6962" s="4" t="s">
        <v>21208</v>
      </c>
      <c r="B6962" t="s">
        <v>21042</v>
      </c>
      <c r="C6962" t="s">
        <v>21209</v>
      </c>
      <c r="D6962" t="s">
        <v>21210</v>
      </c>
      <c r="E6962" t="s">
        <v>40</v>
      </c>
      <c r="F6962" t="s">
        <v>86</v>
      </c>
      <c r="G6962" s="5">
        <v>220</v>
      </c>
      <c r="H6962" t="s">
        <v>42</v>
      </c>
      <c r="I6962" t="s">
        <v>43</v>
      </c>
      <c r="J6962" t="s">
        <v>45</v>
      </c>
      <c r="K6962" t="s">
        <v>45</v>
      </c>
      <c r="L6962" t="s">
        <v>45</v>
      </c>
      <c r="M6962" t="s">
        <v>559</v>
      </c>
      <c r="N6962" s="24">
        <v>2004</v>
      </c>
      <c r="R6962" s="7">
        <v>19.724684</v>
      </c>
      <c r="S6962" s="7">
        <v>109.179912</v>
      </c>
      <c r="T6962" t="s">
        <v>46</v>
      </c>
      <c r="U6962" t="s">
        <v>21211</v>
      </c>
      <c r="W6962" t="s">
        <v>21212</v>
      </c>
      <c r="X6962" t="s">
        <v>21213</v>
      </c>
      <c r="Y6962" t="s">
        <v>19854</v>
      </c>
      <c r="Z6962" t="s">
        <v>21048</v>
      </c>
      <c r="AA6962" t="s">
        <v>21214</v>
      </c>
      <c r="AC6962" t="s">
        <v>21215</v>
      </c>
      <c r="AG6962" t="s">
        <v>21216</v>
      </c>
      <c r="AH6962" s="8" t="s">
        <v>21217</v>
      </c>
      <c r="AI6962" t="s">
        <v>21218</v>
      </c>
      <c r="AJ6962" t="s">
        <v>21219</v>
      </c>
    </row>
    <row r="6963" spans="1:36" ht="17.25" hidden="1" customHeight="1" x14ac:dyDescent="0.2">
      <c r="A6963" s="4" t="s">
        <v>21208</v>
      </c>
      <c r="B6963" t="s">
        <v>21042</v>
      </c>
      <c r="C6963" t="s">
        <v>21209</v>
      </c>
      <c r="D6963" t="s">
        <v>21210</v>
      </c>
      <c r="E6963" t="s">
        <v>56</v>
      </c>
      <c r="F6963" t="s">
        <v>86</v>
      </c>
      <c r="G6963" s="5">
        <v>220</v>
      </c>
      <c r="H6963" t="s">
        <v>42</v>
      </c>
      <c r="I6963" t="s">
        <v>43</v>
      </c>
      <c r="J6963" t="s">
        <v>45</v>
      </c>
      <c r="K6963" t="s">
        <v>45</v>
      </c>
      <c r="L6963" t="s">
        <v>45</v>
      </c>
      <c r="M6963" t="s">
        <v>559</v>
      </c>
      <c r="N6963" s="24">
        <v>2004</v>
      </c>
      <c r="R6963" s="7">
        <v>19.724684</v>
      </c>
      <c r="S6963" s="7">
        <v>109.179912</v>
      </c>
      <c r="T6963" t="s">
        <v>46</v>
      </c>
      <c r="U6963" t="s">
        <v>21211</v>
      </c>
      <c r="W6963" t="s">
        <v>21212</v>
      </c>
      <c r="X6963" t="s">
        <v>21213</v>
      </c>
      <c r="Y6963" t="s">
        <v>19854</v>
      </c>
      <c r="Z6963" t="s">
        <v>21048</v>
      </c>
      <c r="AA6963" t="s">
        <v>21214</v>
      </c>
      <c r="AC6963" t="s">
        <v>21215</v>
      </c>
      <c r="AG6963" t="s">
        <v>21216</v>
      </c>
      <c r="AH6963" s="27" t="s">
        <v>21220</v>
      </c>
      <c r="AI6963" t="s">
        <v>21218</v>
      </c>
      <c r="AJ6963" t="s">
        <v>21221</v>
      </c>
    </row>
    <row r="6964" spans="1:36" ht="17.25" hidden="1" customHeight="1" x14ac:dyDescent="0.2">
      <c r="A6964" s="4" t="s">
        <v>21208</v>
      </c>
      <c r="B6964" t="s">
        <v>21042</v>
      </c>
      <c r="C6964" t="s">
        <v>21209</v>
      </c>
      <c r="D6964" t="s">
        <v>21210</v>
      </c>
      <c r="E6964" t="s">
        <v>58</v>
      </c>
      <c r="F6964" t="s">
        <v>86</v>
      </c>
      <c r="G6964" s="5">
        <v>50</v>
      </c>
      <c r="H6964" t="s">
        <v>486</v>
      </c>
      <c r="I6964" t="s">
        <v>43</v>
      </c>
      <c r="J6964" t="s">
        <v>44</v>
      </c>
      <c r="K6964" t="s">
        <v>45</v>
      </c>
      <c r="L6964" t="s">
        <v>45</v>
      </c>
      <c r="M6964" t="s">
        <v>559</v>
      </c>
      <c r="N6964" s="8" t="s">
        <v>45</v>
      </c>
      <c r="R6964" s="7">
        <v>19.724684</v>
      </c>
      <c r="S6964" s="7">
        <v>109.179912</v>
      </c>
      <c r="T6964" t="s">
        <v>46</v>
      </c>
      <c r="U6964" t="s">
        <v>21211</v>
      </c>
      <c r="W6964" t="s">
        <v>21212</v>
      </c>
      <c r="X6964" t="s">
        <v>21213</v>
      </c>
      <c r="Y6964" t="s">
        <v>19854</v>
      </c>
      <c r="Z6964" t="s">
        <v>21048</v>
      </c>
      <c r="AC6964" t="s">
        <v>21215</v>
      </c>
      <c r="AH6964" s="27"/>
      <c r="AI6964" t="s">
        <v>21218</v>
      </c>
      <c r="AJ6964" t="s">
        <v>21222</v>
      </c>
    </row>
    <row r="6965" spans="1:36" ht="17.25" hidden="1" customHeight="1" x14ac:dyDescent="0.2">
      <c r="A6965" s="4" t="s">
        <v>21208</v>
      </c>
      <c r="B6965" t="s">
        <v>21042</v>
      </c>
      <c r="C6965" t="s">
        <v>21209</v>
      </c>
      <c r="D6965" t="s">
        <v>21210</v>
      </c>
      <c r="E6965" t="s">
        <v>191</v>
      </c>
      <c r="F6965" t="s">
        <v>86</v>
      </c>
      <c r="G6965" s="5">
        <v>50</v>
      </c>
      <c r="H6965" t="s">
        <v>486</v>
      </c>
      <c r="I6965" t="s">
        <v>43</v>
      </c>
      <c r="J6965" t="s">
        <v>44</v>
      </c>
      <c r="K6965" t="s">
        <v>45</v>
      </c>
      <c r="L6965" t="s">
        <v>45</v>
      </c>
      <c r="M6965" t="s">
        <v>559</v>
      </c>
      <c r="N6965" s="27" t="s">
        <v>45</v>
      </c>
      <c r="R6965" s="7">
        <v>19.724684</v>
      </c>
      <c r="S6965" s="7">
        <v>109.179912</v>
      </c>
      <c r="T6965" t="s">
        <v>46</v>
      </c>
      <c r="U6965" t="s">
        <v>21211</v>
      </c>
      <c r="W6965" t="s">
        <v>21212</v>
      </c>
      <c r="X6965" t="s">
        <v>21213</v>
      </c>
      <c r="Y6965" t="s">
        <v>19854</v>
      </c>
      <c r="Z6965" t="s">
        <v>21048</v>
      </c>
      <c r="AC6965" t="s">
        <v>21215</v>
      </c>
      <c r="AI6965" t="s">
        <v>21218</v>
      </c>
      <c r="AJ6965" t="s">
        <v>21223</v>
      </c>
    </row>
    <row r="6966" spans="1:36" ht="17.25" hidden="1" customHeight="1" x14ac:dyDescent="0.2">
      <c r="A6966" s="4" t="s">
        <v>21231</v>
      </c>
      <c r="B6966" t="s">
        <v>21042</v>
      </c>
      <c r="C6966" t="s">
        <v>21232</v>
      </c>
      <c r="D6966" t="s">
        <v>21233</v>
      </c>
      <c r="E6966" t="s">
        <v>63</v>
      </c>
      <c r="F6966" t="s">
        <v>617</v>
      </c>
      <c r="G6966" s="5">
        <v>390</v>
      </c>
      <c r="H6966" t="s">
        <v>42</v>
      </c>
      <c r="I6966" t="s">
        <v>43</v>
      </c>
      <c r="J6966" t="s">
        <v>45</v>
      </c>
      <c r="K6966" t="s">
        <v>45</v>
      </c>
      <c r="L6966" t="s">
        <v>45</v>
      </c>
      <c r="M6966" t="s">
        <v>559</v>
      </c>
      <c r="N6966" s="6">
        <v>2010</v>
      </c>
      <c r="R6966" s="7">
        <v>25.219753000000001</v>
      </c>
      <c r="S6966" s="7">
        <v>119.00278400000001</v>
      </c>
      <c r="T6966" t="s">
        <v>46</v>
      </c>
      <c r="U6966" t="s">
        <v>21234</v>
      </c>
      <c r="V6966" t="s">
        <v>21235</v>
      </c>
      <c r="W6966" t="s">
        <v>21236</v>
      </c>
      <c r="X6966" t="s">
        <v>21237</v>
      </c>
      <c r="Y6966" t="s">
        <v>19854</v>
      </c>
      <c r="Z6966" t="s">
        <v>21048</v>
      </c>
      <c r="AA6966" t="s">
        <v>21238</v>
      </c>
      <c r="AC6966" t="s">
        <v>21239</v>
      </c>
      <c r="AG6966" t="s">
        <v>21240</v>
      </c>
      <c r="AH6966" s="6">
        <v>1186011</v>
      </c>
      <c r="AI6966" t="s">
        <v>21241</v>
      </c>
      <c r="AJ6966" t="s">
        <v>21242</v>
      </c>
    </row>
    <row r="6967" spans="1:36" ht="17.25" hidden="1" customHeight="1" x14ac:dyDescent="0.2">
      <c r="A6967" s="4" t="s">
        <v>21231</v>
      </c>
      <c r="B6967" t="s">
        <v>21042</v>
      </c>
      <c r="C6967" t="s">
        <v>21232</v>
      </c>
      <c r="D6967" t="s">
        <v>21233</v>
      </c>
      <c r="E6967" t="s">
        <v>73</v>
      </c>
      <c r="F6967" t="s">
        <v>617</v>
      </c>
      <c r="G6967" s="5">
        <v>390</v>
      </c>
      <c r="H6967" t="s">
        <v>42</v>
      </c>
      <c r="I6967" t="s">
        <v>43</v>
      </c>
      <c r="J6967" t="s">
        <v>45</v>
      </c>
      <c r="K6967" t="s">
        <v>45</v>
      </c>
      <c r="L6967" t="s">
        <v>45</v>
      </c>
      <c r="M6967" t="s">
        <v>559</v>
      </c>
      <c r="N6967" s="6">
        <v>2010</v>
      </c>
      <c r="R6967" s="7">
        <v>25.219753000000001</v>
      </c>
      <c r="S6967" s="7">
        <v>119.00278400000001</v>
      </c>
      <c r="T6967" t="s">
        <v>46</v>
      </c>
      <c r="U6967" t="s">
        <v>21234</v>
      </c>
      <c r="V6967" t="s">
        <v>21235</v>
      </c>
      <c r="W6967" t="s">
        <v>21236</v>
      </c>
      <c r="X6967" t="s">
        <v>21237</v>
      </c>
      <c r="Y6967" t="s">
        <v>19854</v>
      </c>
      <c r="Z6967" t="s">
        <v>21048</v>
      </c>
      <c r="AA6967" t="s">
        <v>21238</v>
      </c>
      <c r="AC6967" t="s">
        <v>21239</v>
      </c>
      <c r="AG6967" t="s">
        <v>21240</v>
      </c>
      <c r="AH6967" s="6">
        <v>1196105</v>
      </c>
      <c r="AI6967" t="s">
        <v>21241</v>
      </c>
      <c r="AJ6967" t="s">
        <v>21243</v>
      </c>
    </row>
    <row r="6968" spans="1:36" ht="17.25" hidden="1" customHeight="1" x14ac:dyDescent="0.2">
      <c r="A6968" s="4" t="s">
        <v>21231</v>
      </c>
      <c r="B6968" t="s">
        <v>21042</v>
      </c>
      <c r="C6968" t="s">
        <v>21232</v>
      </c>
      <c r="D6968" t="s">
        <v>21233</v>
      </c>
      <c r="E6968" t="s">
        <v>211</v>
      </c>
      <c r="F6968" t="s">
        <v>617</v>
      </c>
      <c r="G6968" s="5">
        <v>390</v>
      </c>
      <c r="H6968" t="s">
        <v>42</v>
      </c>
      <c r="I6968" t="s">
        <v>43</v>
      </c>
      <c r="J6968" t="s">
        <v>45</v>
      </c>
      <c r="K6968" t="s">
        <v>45</v>
      </c>
      <c r="L6968" t="s">
        <v>45</v>
      </c>
      <c r="M6968" t="s">
        <v>559</v>
      </c>
      <c r="N6968" s="6">
        <v>2010</v>
      </c>
      <c r="R6968" s="7">
        <v>25.219753000000001</v>
      </c>
      <c r="S6968" s="7">
        <v>119.00278400000001</v>
      </c>
      <c r="T6968" t="s">
        <v>46</v>
      </c>
      <c r="U6968" t="s">
        <v>21234</v>
      </c>
      <c r="V6968" t="s">
        <v>21235</v>
      </c>
      <c r="W6968" t="s">
        <v>21236</v>
      </c>
      <c r="X6968" t="s">
        <v>21237</v>
      </c>
      <c r="Y6968" t="s">
        <v>19854</v>
      </c>
      <c r="Z6968" t="s">
        <v>21048</v>
      </c>
      <c r="AA6968" t="s">
        <v>21238</v>
      </c>
      <c r="AC6968" t="s">
        <v>21239</v>
      </c>
      <c r="AG6968" t="s">
        <v>21240</v>
      </c>
      <c r="AH6968" s="6">
        <v>1196106</v>
      </c>
      <c r="AI6968" t="s">
        <v>21241</v>
      </c>
      <c r="AJ6968" t="s">
        <v>21244</v>
      </c>
    </row>
    <row r="6969" spans="1:36" ht="17.25" hidden="1" customHeight="1" x14ac:dyDescent="0.2">
      <c r="A6969" s="4" t="s">
        <v>21231</v>
      </c>
      <c r="B6969" t="s">
        <v>21042</v>
      </c>
      <c r="C6969" t="s">
        <v>21232</v>
      </c>
      <c r="D6969" t="s">
        <v>21233</v>
      </c>
      <c r="E6969" t="s">
        <v>387</v>
      </c>
      <c r="F6969" t="s">
        <v>617</v>
      </c>
      <c r="G6969" s="5">
        <v>390</v>
      </c>
      <c r="H6969" t="s">
        <v>42</v>
      </c>
      <c r="I6969" t="s">
        <v>43</v>
      </c>
      <c r="J6969" t="s">
        <v>45</v>
      </c>
      <c r="K6969" t="s">
        <v>45</v>
      </c>
      <c r="L6969" t="s">
        <v>45</v>
      </c>
      <c r="M6969" t="s">
        <v>559</v>
      </c>
      <c r="N6969" s="6">
        <v>2010</v>
      </c>
      <c r="R6969" s="7">
        <v>25.219753000000001</v>
      </c>
      <c r="S6969" s="7">
        <v>119.00278400000001</v>
      </c>
      <c r="T6969" t="s">
        <v>46</v>
      </c>
      <c r="U6969" t="s">
        <v>21234</v>
      </c>
      <c r="V6969" t="s">
        <v>21235</v>
      </c>
      <c r="W6969" t="s">
        <v>21236</v>
      </c>
      <c r="X6969" t="s">
        <v>21237</v>
      </c>
      <c r="Y6969" t="s">
        <v>19854</v>
      </c>
      <c r="Z6969" t="s">
        <v>21048</v>
      </c>
      <c r="AA6969" t="s">
        <v>21238</v>
      </c>
      <c r="AC6969" t="s">
        <v>21239</v>
      </c>
      <c r="AG6969" t="s">
        <v>21240</v>
      </c>
      <c r="AH6969" s="6">
        <v>1196107</v>
      </c>
      <c r="AI6969" t="s">
        <v>21241</v>
      </c>
      <c r="AJ6969" t="s">
        <v>21245</v>
      </c>
    </row>
    <row r="6970" spans="1:36" ht="17.25" hidden="1" customHeight="1" x14ac:dyDescent="0.2">
      <c r="A6970" s="4" t="s">
        <v>21231</v>
      </c>
      <c r="B6970" t="s">
        <v>21042</v>
      </c>
      <c r="C6970" t="s">
        <v>21232</v>
      </c>
      <c r="D6970" t="s">
        <v>21233</v>
      </c>
      <c r="E6970" t="s">
        <v>75</v>
      </c>
      <c r="F6970" t="s">
        <v>617</v>
      </c>
      <c r="G6970" s="5">
        <v>390</v>
      </c>
      <c r="H6970" t="s">
        <v>611</v>
      </c>
      <c r="I6970" t="s">
        <v>43</v>
      </c>
      <c r="J6970" t="s">
        <v>45</v>
      </c>
      <c r="K6970" t="s">
        <v>45</v>
      </c>
      <c r="L6970" t="s">
        <v>45</v>
      </c>
      <c r="M6970" t="s">
        <v>559</v>
      </c>
      <c r="N6970" s="27"/>
      <c r="R6970" s="7">
        <v>25.219753000000001</v>
      </c>
      <c r="S6970" s="7">
        <v>119.00278400000001</v>
      </c>
      <c r="T6970" t="s">
        <v>46</v>
      </c>
      <c r="U6970" t="s">
        <v>21234</v>
      </c>
      <c r="V6970" t="s">
        <v>21235</v>
      </c>
      <c r="W6970" t="s">
        <v>21236</v>
      </c>
      <c r="X6970" t="s">
        <v>21237</v>
      </c>
      <c r="Y6970" t="s">
        <v>19854</v>
      </c>
      <c r="Z6970" t="s">
        <v>21048</v>
      </c>
      <c r="AA6970" t="s">
        <v>21238</v>
      </c>
      <c r="AC6970" t="s">
        <v>21239</v>
      </c>
      <c r="AG6970" t="s">
        <v>21240</v>
      </c>
      <c r="AH6970" s="27"/>
      <c r="AI6970" t="s">
        <v>21241</v>
      </c>
      <c r="AJ6970" t="s">
        <v>21246</v>
      </c>
    </row>
    <row r="6971" spans="1:36" ht="17.25" hidden="1" customHeight="1" x14ac:dyDescent="0.2">
      <c r="A6971" s="4" t="s">
        <v>21231</v>
      </c>
      <c r="B6971" t="s">
        <v>21042</v>
      </c>
      <c r="C6971" t="s">
        <v>21232</v>
      </c>
      <c r="D6971" t="s">
        <v>21233</v>
      </c>
      <c r="E6971" t="s">
        <v>77</v>
      </c>
      <c r="F6971" t="s">
        <v>617</v>
      </c>
      <c r="G6971" s="5">
        <v>390</v>
      </c>
      <c r="H6971" t="s">
        <v>611</v>
      </c>
      <c r="I6971" t="s">
        <v>43</v>
      </c>
      <c r="J6971" t="s">
        <v>45</v>
      </c>
      <c r="K6971" t="s">
        <v>45</v>
      </c>
      <c r="L6971" t="s">
        <v>45</v>
      </c>
      <c r="M6971" t="s">
        <v>559</v>
      </c>
      <c r="N6971" s="27"/>
      <c r="R6971" s="7">
        <v>25.219753000000001</v>
      </c>
      <c r="S6971" s="7">
        <v>119.00278400000001</v>
      </c>
      <c r="T6971" t="s">
        <v>46</v>
      </c>
      <c r="U6971" t="s">
        <v>21234</v>
      </c>
      <c r="V6971" t="s">
        <v>21235</v>
      </c>
      <c r="W6971" t="s">
        <v>21236</v>
      </c>
      <c r="X6971" t="s">
        <v>21237</v>
      </c>
      <c r="Y6971" t="s">
        <v>19854</v>
      </c>
      <c r="Z6971" t="s">
        <v>21048</v>
      </c>
      <c r="AA6971" t="s">
        <v>21238</v>
      </c>
      <c r="AC6971" t="s">
        <v>21239</v>
      </c>
      <c r="AG6971" t="s">
        <v>21240</v>
      </c>
      <c r="AH6971" s="27"/>
      <c r="AI6971" t="s">
        <v>21241</v>
      </c>
      <c r="AJ6971" t="s">
        <v>21247</v>
      </c>
    </row>
    <row r="6972" spans="1:36" ht="17.25" hidden="1" customHeight="1" x14ac:dyDescent="0.2">
      <c r="A6972" s="4" t="s">
        <v>21231</v>
      </c>
      <c r="B6972" t="s">
        <v>21042</v>
      </c>
      <c r="C6972" t="s">
        <v>21232</v>
      </c>
      <c r="D6972" t="s">
        <v>21233</v>
      </c>
      <c r="E6972" t="s">
        <v>318</v>
      </c>
      <c r="F6972" t="s">
        <v>617</v>
      </c>
      <c r="G6972" s="5">
        <v>390</v>
      </c>
      <c r="H6972" t="s">
        <v>611</v>
      </c>
      <c r="I6972" t="s">
        <v>43</v>
      </c>
      <c r="J6972" t="s">
        <v>45</v>
      </c>
      <c r="K6972" t="s">
        <v>45</v>
      </c>
      <c r="L6972" t="s">
        <v>45</v>
      </c>
      <c r="M6972" t="s">
        <v>559</v>
      </c>
      <c r="R6972" s="7">
        <v>25.219753000000001</v>
      </c>
      <c r="S6972" s="7">
        <v>119.00278400000001</v>
      </c>
      <c r="T6972" t="s">
        <v>46</v>
      </c>
      <c r="U6972" t="s">
        <v>21234</v>
      </c>
      <c r="V6972" t="s">
        <v>21235</v>
      </c>
      <c r="W6972" t="s">
        <v>21236</v>
      </c>
      <c r="X6972" t="s">
        <v>21237</v>
      </c>
      <c r="Y6972" t="s">
        <v>19854</v>
      </c>
      <c r="Z6972" t="s">
        <v>21048</v>
      </c>
      <c r="AA6972" t="s">
        <v>21238</v>
      </c>
      <c r="AC6972" t="s">
        <v>21239</v>
      </c>
      <c r="AG6972" t="s">
        <v>21240</v>
      </c>
      <c r="AI6972" t="s">
        <v>21241</v>
      </c>
      <c r="AJ6972" t="s">
        <v>21248</v>
      </c>
    </row>
    <row r="6973" spans="1:36" ht="17.25" hidden="1" customHeight="1" x14ac:dyDescent="0.2">
      <c r="A6973" s="4" t="s">
        <v>21231</v>
      </c>
      <c r="B6973" t="s">
        <v>21042</v>
      </c>
      <c r="C6973" t="s">
        <v>21232</v>
      </c>
      <c r="D6973" t="s">
        <v>21233</v>
      </c>
      <c r="E6973" t="s">
        <v>2385</v>
      </c>
      <c r="F6973" t="s">
        <v>617</v>
      </c>
      <c r="G6973" s="5">
        <v>390</v>
      </c>
      <c r="H6973" t="s">
        <v>611</v>
      </c>
      <c r="I6973" t="s">
        <v>43</v>
      </c>
      <c r="J6973" t="s">
        <v>45</v>
      </c>
      <c r="K6973" t="s">
        <v>45</v>
      </c>
      <c r="L6973" t="s">
        <v>45</v>
      </c>
      <c r="M6973" t="s">
        <v>559</v>
      </c>
      <c r="R6973" s="7">
        <v>25.219753000000001</v>
      </c>
      <c r="S6973" s="7">
        <v>119.00278400000001</v>
      </c>
      <c r="T6973" t="s">
        <v>46</v>
      </c>
      <c r="U6973" t="s">
        <v>21234</v>
      </c>
      <c r="V6973" t="s">
        <v>21235</v>
      </c>
      <c r="W6973" t="s">
        <v>21236</v>
      </c>
      <c r="X6973" t="s">
        <v>21237</v>
      </c>
      <c r="Y6973" t="s">
        <v>19854</v>
      </c>
      <c r="Z6973" t="s">
        <v>21048</v>
      </c>
      <c r="AA6973" t="s">
        <v>21238</v>
      </c>
      <c r="AC6973" t="s">
        <v>21239</v>
      </c>
      <c r="AG6973" t="s">
        <v>21240</v>
      </c>
      <c r="AI6973" t="s">
        <v>21241</v>
      </c>
      <c r="AJ6973" t="s">
        <v>21249</v>
      </c>
    </row>
    <row r="6974" spans="1:36" ht="17.25" hidden="1" customHeight="1" x14ac:dyDescent="0.2">
      <c r="A6974" s="4" t="s">
        <v>21250</v>
      </c>
      <c r="B6974" t="s">
        <v>21042</v>
      </c>
      <c r="C6974" t="s">
        <v>21251</v>
      </c>
      <c r="D6974" t="s">
        <v>21252</v>
      </c>
      <c r="E6974" t="s">
        <v>40</v>
      </c>
      <c r="F6974" t="s">
        <v>64</v>
      </c>
      <c r="G6974" s="5">
        <v>235</v>
      </c>
      <c r="H6974" t="s">
        <v>42</v>
      </c>
      <c r="I6974" t="s">
        <v>43</v>
      </c>
      <c r="J6974" t="s">
        <v>45</v>
      </c>
      <c r="K6974" t="s">
        <v>45</v>
      </c>
      <c r="L6974" t="s">
        <v>45</v>
      </c>
      <c r="M6974" t="s">
        <v>559</v>
      </c>
      <c r="N6974" s="24">
        <v>2003</v>
      </c>
      <c r="R6974" s="7">
        <v>22.557411999999999</v>
      </c>
      <c r="S6974" s="7">
        <v>114.491833</v>
      </c>
      <c r="T6974" t="s">
        <v>46</v>
      </c>
      <c r="U6974" t="s">
        <v>21253</v>
      </c>
      <c r="V6974" t="s">
        <v>21254</v>
      </c>
      <c r="W6974" t="s">
        <v>21255</v>
      </c>
      <c r="X6974" t="s">
        <v>21076</v>
      </c>
      <c r="Y6974" t="s">
        <v>19854</v>
      </c>
      <c r="Z6974" t="s">
        <v>21048</v>
      </c>
      <c r="AC6974" t="s">
        <v>21256</v>
      </c>
      <c r="AI6974" t="s">
        <v>21257</v>
      </c>
      <c r="AJ6974" t="s">
        <v>21258</v>
      </c>
    </row>
    <row r="6975" spans="1:36" ht="17.25" hidden="1" customHeight="1" x14ac:dyDescent="0.2">
      <c r="A6975" s="4" t="s">
        <v>21250</v>
      </c>
      <c r="B6975" t="s">
        <v>21042</v>
      </c>
      <c r="C6975" t="s">
        <v>21251</v>
      </c>
      <c r="D6975" t="s">
        <v>21252</v>
      </c>
      <c r="E6975" t="s">
        <v>56</v>
      </c>
      <c r="F6975" t="s">
        <v>64</v>
      </c>
      <c r="G6975" s="5">
        <v>360</v>
      </c>
      <c r="H6975" t="s">
        <v>42</v>
      </c>
      <c r="I6975" t="s">
        <v>43</v>
      </c>
      <c r="J6975" t="s">
        <v>45</v>
      </c>
      <c r="K6975" t="s">
        <v>45</v>
      </c>
      <c r="L6975" t="s">
        <v>45</v>
      </c>
      <c r="M6975" t="s">
        <v>559</v>
      </c>
      <c r="N6975" s="24">
        <v>2005</v>
      </c>
      <c r="R6975" s="7">
        <v>22.557411999999999</v>
      </c>
      <c r="S6975" s="7">
        <v>114.491833</v>
      </c>
      <c r="T6975" t="s">
        <v>46</v>
      </c>
      <c r="U6975" t="s">
        <v>21253</v>
      </c>
      <c r="V6975" t="s">
        <v>21254</v>
      </c>
      <c r="W6975" t="s">
        <v>21255</v>
      </c>
      <c r="X6975" t="s">
        <v>21076</v>
      </c>
      <c r="Y6975" t="s">
        <v>19854</v>
      </c>
      <c r="Z6975" t="s">
        <v>21048</v>
      </c>
      <c r="AC6975" t="s">
        <v>21256</v>
      </c>
      <c r="AH6975" s="27"/>
      <c r="AI6975" t="s">
        <v>21257</v>
      </c>
      <c r="AJ6975" t="s">
        <v>21259</v>
      </c>
    </row>
    <row r="6976" spans="1:36" ht="17.25" hidden="1" customHeight="1" x14ac:dyDescent="0.2">
      <c r="A6976" s="4" t="s">
        <v>21250</v>
      </c>
      <c r="B6976" t="s">
        <v>21042</v>
      </c>
      <c r="C6976" t="s">
        <v>21251</v>
      </c>
      <c r="D6976" t="s">
        <v>21252</v>
      </c>
      <c r="E6976" t="s">
        <v>335</v>
      </c>
      <c r="F6976" t="s">
        <v>86</v>
      </c>
      <c r="G6976" s="5">
        <v>500</v>
      </c>
      <c r="H6976" t="s">
        <v>486</v>
      </c>
      <c r="I6976" t="s">
        <v>43</v>
      </c>
      <c r="J6976" t="s">
        <v>45</v>
      </c>
      <c r="K6976" t="s">
        <v>87</v>
      </c>
      <c r="L6976" t="s">
        <v>44</v>
      </c>
      <c r="N6976" s="8" t="s">
        <v>45</v>
      </c>
      <c r="R6976" s="7">
        <v>22.557411999999999</v>
      </c>
      <c r="S6976" s="7">
        <v>114.491833</v>
      </c>
      <c r="T6976" t="s">
        <v>46</v>
      </c>
      <c r="U6976" t="s">
        <v>21253</v>
      </c>
      <c r="V6976" t="s">
        <v>21254</v>
      </c>
      <c r="W6976" t="s">
        <v>21255</v>
      </c>
      <c r="X6976" t="s">
        <v>21076</v>
      </c>
      <c r="Y6976" t="s">
        <v>19854</v>
      </c>
      <c r="Z6976" t="s">
        <v>21048</v>
      </c>
      <c r="AC6976" t="s">
        <v>21256</v>
      </c>
      <c r="AH6976" s="27"/>
      <c r="AI6976" t="s">
        <v>21257</v>
      </c>
      <c r="AJ6976" t="s">
        <v>21262</v>
      </c>
    </row>
    <row r="6977" spans="1:36" ht="17.25" hidden="1" customHeight="1" x14ac:dyDescent="0.2">
      <c r="A6977" s="4" t="s">
        <v>21250</v>
      </c>
      <c r="B6977" t="s">
        <v>21042</v>
      </c>
      <c r="C6977" t="s">
        <v>21251</v>
      </c>
      <c r="D6977" t="s">
        <v>21252</v>
      </c>
      <c r="E6977" t="s">
        <v>1157</v>
      </c>
      <c r="F6977" t="s">
        <v>86</v>
      </c>
      <c r="G6977" s="5">
        <v>500</v>
      </c>
      <c r="H6977" t="s">
        <v>486</v>
      </c>
      <c r="I6977" t="s">
        <v>43</v>
      </c>
      <c r="J6977" t="s">
        <v>45</v>
      </c>
      <c r="K6977" t="s">
        <v>87</v>
      </c>
      <c r="L6977" t="s">
        <v>44</v>
      </c>
      <c r="N6977" s="8" t="s">
        <v>45</v>
      </c>
      <c r="R6977" s="7">
        <v>22.557411999999999</v>
      </c>
      <c r="S6977" s="7">
        <v>114.491833</v>
      </c>
      <c r="T6977" t="s">
        <v>46</v>
      </c>
      <c r="U6977" t="s">
        <v>21253</v>
      </c>
      <c r="V6977" t="s">
        <v>21254</v>
      </c>
      <c r="W6977" t="s">
        <v>21255</v>
      </c>
      <c r="X6977" t="s">
        <v>21076</v>
      </c>
      <c r="Y6977" t="s">
        <v>19854</v>
      </c>
      <c r="Z6977" t="s">
        <v>21048</v>
      </c>
      <c r="AC6977" t="s">
        <v>21256</v>
      </c>
      <c r="AH6977" s="27"/>
      <c r="AI6977" t="s">
        <v>21257</v>
      </c>
      <c r="AJ6977" t="s">
        <v>21263</v>
      </c>
    </row>
    <row r="6978" spans="1:36" ht="17.25" hidden="1" customHeight="1" x14ac:dyDescent="0.2">
      <c r="A6978" s="4" t="s">
        <v>21272</v>
      </c>
      <c r="B6978" t="s">
        <v>21042</v>
      </c>
      <c r="C6978" t="s">
        <v>21273</v>
      </c>
      <c r="D6978" t="s">
        <v>21274</v>
      </c>
      <c r="E6978" t="s">
        <v>63</v>
      </c>
      <c r="F6978" t="s">
        <v>64</v>
      </c>
      <c r="G6978" s="5">
        <v>125</v>
      </c>
      <c r="H6978" t="s">
        <v>42</v>
      </c>
      <c r="I6978" t="s">
        <v>65</v>
      </c>
      <c r="J6978" t="s">
        <v>44</v>
      </c>
      <c r="K6978" t="s">
        <v>45</v>
      </c>
      <c r="L6978" t="s">
        <v>45</v>
      </c>
      <c r="M6978" t="s">
        <v>559</v>
      </c>
      <c r="N6978" s="24">
        <v>1997</v>
      </c>
      <c r="R6978" s="7">
        <v>22.569977000000002</v>
      </c>
      <c r="S6978" s="7">
        <v>113.572525</v>
      </c>
      <c r="T6978" t="s">
        <v>46</v>
      </c>
      <c r="U6978" t="s">
        <v>21275</v>
      </c>
      <c r="X6978" t="s">
        <v>21076</v>
      </c>
      <c r="Y6978" t="s">
        <v>19854</v>
      </c>
      <c r="Z6978" t="s">
        <v>21048</v>
      </c>
      <c r="AA6978" t="s">
        <v>21276</v>
      </c>
      <c r="AC6978" t="s">
        <v>21277</v>
      </c>
      <c r="AG6978" t="s">
        <v>21278</v>
      </c>
      <c r="AH6978" s="27"/>
      <c r="AI6978" t="s">
        <v>21279</v>
      </c>
      <c r="AJ6978" t="s">
        <v>21280</v>
      </c>
    </row>
    <row r="6979" spans="1:36" ht="17.25" hidden="1" customHeight="1" x14ac:dyDescent="0.2">
      <c r="A6979" s="4" t="s">
        <v>21272</v>
      </c>
      <c r="B6979" t="s">
        <v>21042</v>
      </c>
      <c r="C6979" t="s">
        <v>21273</v>
      </c>
      <c r="D6979" t="s">
        <v>21274</v>
      </c>
      <c r="E6979" t="s">
        <v>73</v>
      </c>
      <c r="F6979" t="s">
        <v>64</v>
      </c>
      <c r="G6979" s="5">
        <v>125</v>
      </c>
      <c r="H6979" t="s">
        <v>42</v>
      </c>
      <c r="I6979" t="s">
        <v>65</v>
      </c>
      <c r="J6979" t="s">
        <v>44</v>
      </c>
      <c r="K6979" t="s">
        <v>45</v>
      </c>
      <c r="L6979" t="s">
        <v>45</v>
      </c>
      <c r="M6979" t="s">
        <v>559</v>
      </c>
      <c r="N6979" s="24">
        <v>1998</v>
      </c>
      <c r="R6979" s="7">
        <v>22.569977000000002</v>
      </c>
      <c r="S6979" s="7">
        <v>113.572525</v>
      </c>
      <c r="T6979" t="s">
        <v>46</v>
      </c>
      <c r="U6979" t="s">
        <v>21275</v>
      </c>
      <c r="X6979" t="s">
        <v>21076</v>
      </c>
      <c r="Y6979" t="s">
        <v>19854</v>
      </c>
      <c r="Z6979" t="s">
        <v>21048</v>
      </c>
      <c r="AA6979" t="s">
        <v>21276</v>
      </c>
      <c r="AC6979" t="s">
        <v>21277</v>
      </c>
      <c r="AG6979" t="s">
        <v>21278</v>
      </c>
      <c r="AH6979" s="27"/>
      <c r="AI6979" t="s">
        <v>21279</v>
      </c>
      <c r="AJ6979" t="s">
        <v>21281</v>
      </c>
    </row>
    <row r="6980" spans="1:36" ht="17.25" hidden="1" customHeight="1" x14ac:dyDescent="0.2">
      <c r="A6980" s="4" t="s">
        <v>21272</v>
      </c>
      <c r="B6980" t="s">
        <v>21042</v>
      </c>
      <c r="C6980" t="s">
        <v>21273</v>
      </c>
      <c r="D6980" t="s">
        <v>21274</v>
      </c>
      <c r="E6980" t="s">
        <v>75</v>
      </c>
      <c r="F6980" t="s">
        <v>86</v>
      </c>
      <c r="G6980" s="5">
        <v>390</v>
      </c>
      <c r="H6980" t="s">
        <v>42</v>
      </c>
      <c r="I6980" t="s">
        <v>43</v>
      </c>
      <c r="J6980" t="s">
        <v>44</v>
      </c>
      <c r="K6980" t="s">
        <v>45</v>
      </c>
      <c r="L6980" t="s">
        <v>45</v>
      </c>
      <c r="M6980" t="s">
        <v>559</v>
      </c>
      <c r="N6980" s="24">
        <v>2009</v>
      </c>
      <c r="R6980" s="7">
        <v>22.569977000000002</v>
      </c>
      <c r="S6980" s="7">
        <v>113.572525</v>
      </c>
      <c r="T6980" t="s">
        <v>46</v>
      </c>
      <c r="U6980" t="s">
        <v>21275</v>
      </c>
      <c r="X6980" t="s">
        <v>21076</v>
      </c>
      <c r="Y6980" t="s">
        <v>19854</v>
      </c>
      <c r="Z6980" t="s">
        <v>21048</v>
      </c>
      <c r="AA6980" t="s">
        <v>21276</v>
      </c>
      <c r="AC6980" t="s">
        <v>21277</v>
      </c>
      <c r="AG6980" t="s">
        <v>21278</v>
      </c>
      <c r="AH6980" s="6">
        <v>1219863</v>
      </c>
      <c r="AI6980" t="s">
        <v>21279</v>
      </c>
      <c r="AJ6980" t="s">
        <v>21282</v>
      </c>
    </row>
    <row r="6981" spans="1:36" ht="17.25" hidden="1" customHeight="1" x14ac:dyDescent="0.2">
      <c r="A6981" s="4" t="s">
        <v>21272</v>
      </c>
      <c r="B6981" t="s">
        <v>21042</v>
      </c>
      <c r="C6981" t="s">
        <v>21273</v>
      </c>
      <c r="D6981" t="s">
        <v>21274</v>
      </c>
      <c r="E6981" t="s">
        <v>77</v>
      </c>
      <c r="F6981" t="s">
        <v>86</v>
      </c>
      <c r="G6981" s="5">
        <v>390</v>
      </c>
      <c r="H6981" t="s">
        <v>42</v>
      </c>
      <c r="I6981" t="s">
        <v>43</v>
      </c>
      <c r="J6981" t="s">
        <v>44</v>
      </c>
      <c r="K6981" t="s">
        <v>45</v>
      </c>
      <c r="L6981" t="s">
        <v>45</v>
      </c>
      <c r="M6981" t="s">
        <v>559</v>
      </c>
      <c r="N6981" s="24">
        <v>2009</v>
      </c>
      <c r="R6981" s="7">
        <v>22.569977000000002</v>
      </c>
      <c r="S6981" s="7">
        <v>113.572525</v>
      </c>
      <c r="T6981" t="s">
        <v>46</v>
      </c>
      <c r="U6981" t="s">
        <v>21275</v>
      </c>
      <c r="X6981" t="s">
        <v>21076</v>
      </c>
      <c r="Y6981" t="s">
        <v>19854</v>
      </c>
      <c r="Z6981" t="s">
        <v>21048</v>
      </c>
      <c r="AA6981" t="s">
        <v>21276</v>
      </c>
      <c r="AC6981" t="s">
        <v>21277</v>
      </c>
      <c r="AG6981" t="s">
        <v>21278</v>
      </c>
      <c r="AH6981" s="6">
        <v>1219864</v>
      </c>
      <c r="AI6981" t="s">
        <v>21279</v>
      </c>
      <c r="AJ6981" t="s">
        <v>21283</v>
      </c>
    </row>
    <row r="6982" spans="1:36" ht="17.25" hidden="1" customHeight="1" x14ac:dyDescent="0.2">
      <c r="A6982" s="4" t="s">
        <v>21287</v>
      </c>
      <c r="B6982" t="s">
        <v>21042</v>
      </c>
      <c r="C6982" t="s">
        <v>21288</v>
      </c>
      <c r="D6982" t="s">
        <v>21289</v>
      </c>
      <c r="E6982" t="s">
        <v>75</v>
      </c>
      <c r="F6982" t="s">
        <v>86</v>
      </c>
      <c r="G6982" s="5">
        <v>460</v>
      </c>
      <c r="H6982" t="s">
        <v>486</v>
      </c>
      <c r="I6982" t="s">
        <v>43</v>
      </c>
      <c r="J6982" t="s">
        <v>44</v>
      </c>
      <c r="K6982" t="s">
        <v>45</v>
      </c>
      <c r="L6982" t="s">
        <v>45</v>
      </c>
      <c r="M6982" t="s">
        <v>559</v>
      </c>
      <c r="N6982" s="8" t="s">
        <v>45</v>
      </c>
      <c r="R6982" s="7">
        <v>21.922940000000001</v>
      </c>
      <c r="S6982" s="7">
        <v>113.220772</v>
      </c>
      <c r="T6982" t="s">
        <v>46</v>
      </c>
      <c r="U6982" t="s">
        <v>21165</v>
      </c>
      <c r="W6982" t="s">
        <v>21166</v>
      </c>
      <c r="X6982" t="s">
        <v>21076</v>
      </c>
      <c r="Y6982" t="s">
        <v>19854</v>
      </c>
      <c r="Z6982" t="s">
        <v>21048</v>
      </c>
      <c r="AC6982" t="s">
        <v>21296</v>
      </c>
      <c r="AG6982" t="s">
        <v>21290</v>
      </c>
      <c r="AH6982" s="27"/>
      <c r="AI6982" t="s">
        <v>21292</v>
      </c>
      <c r="AJ6982" t="s">
        <v>21297</v>
      </c>
    </row>
    <row r="6983" spans="1:36" ht="17.25" hidden="1" customHeight="1" x14ac:dyDescent="0.2">
      <c r="A6983" s="4" t="s">
        <v>21287</v>
      </c>
      <c r="B6983" t="s">
        <v>21042</v>
      </c>
      <c r="C6983" t="s">
        <v>21288</v>
      </c>
      <c r="D6983" t="s">
        <v>21289</v>
      </c>
      <c r="E6983" t="s">
        <v>77</v>
      </c>
      <c r="F6983" t="s">
        <v>86</v>
      </c>
      <c r="G6983" s="5">
        <v>460</v>
      </c>
      <c r="H6983" t="s">
        <v>486</v>
      </c>
      <c r="I6983" t="s">
        <v>43</v>
      </c>
      <c r="J6983" t="s">
        <v>44</v>
      </c>
      <c r="K6983" t="s">
        <v>45</v>
      </c>
      <c r="L6983" t="s">
        <v>45</v>
      </c>
      <c r="M6983" t="s">
        <v>559</v>
      </c>
      <c r="N6983" s="8" t="s">
        <v>45</v>
      </c>
      <c r="R6983" s="7">
        <v>21.922940000000001</v>
      </c>
      <c r="S6983" s="7">
        <v>113.220772</v>
      </c>
      <c r="T6983" t="s">
        <v>46</v>
      </c>
      <c r="U6983" t="s">
        <v>21165</v>
      </c>
      <c r="W6983" t="s">
        <v>21166</v>
      </c>
      <c r="X6983" t="s">
        <v>21076</v>
      </c>
      <c r="Y6983" t="s">
        <v>19854</v>
      </c>
      <c r="Z6983" t="s">
        <v>21048</v>
      </c>
      <c r="AC6983" t="s">
        <v>21296</v>
      </c>
      <c r="AG6983" t="s">
        <v>21290</v>
      </c>
      <c r="AH6983" s="27"/>
      <c r="AI6983" t="s">
        <v>21292</v>
      </c>
      <c r="AJ6983" t="s">
        <v>21298</v>
      </c>
    </row>
    <row r="6984" spans="1:36" ht="17.25" hidden="1" customHeight="1" x14ac:dyDescent="0.2">
      <c r="A6984" s="4" t="s">
        <v>21299</v>
      </c>
      <c r="B6984" t="s">
        <v>21042</v>
      </c>
      <c r="C6984" t="s">
        <v>21300</v>
      </c>
      <c r="D6984" t="s">
        <v>21301</v>
      </c>
      <c r="E6984" t="s">
        <v>40</v>
      </c>
      <c r="F6984" t="s">
        <v>86</v>
      </c>
      <c r="G6984" s="5">
        <v>60</v>
      </c>
      <c r="H6984" t="s">
        <v>677</v>
      </c>
      <c r="I6984" t="s">
        <v>43</v>
      </c>
      <c r="J6984" t="s">
        <v>44</v>
      </c>
      <c r="K6984" t="s">
        <v>45</v>
      </c>
      <c r="L6984" t="s">
        <v>45</v>
      </c>
      <c r="M6984" t="s">
        <v>559</v>
      </c>
      <c r="R6984" s="7">
        <v>22.406471</v>
      </c>
      <c r="S6984" s="7">
        <v>107.43351699999999</v>
      </c>
      <c r="T6984" t="s">
        <v>504</v>
      </c>
      <c r="U6984" t="s">
        <v>21302</v>
      </c>
      <c r="W6984" t="s">
        <v>21303</v>
      </c>
      <c r="X6984" t="s">
        <v>21304</v>
      </c>
      <c r="Y6984" t="s">
        <v>19854</v>
      </c>
      <c r="Z6984" t="s">
        <v>21048</v>
      </c>
      <c r="AH6984" s="27"/>
      <c r="AI6984" t="s">
        <v>21305</v>
      </c>
      <c r="AJ6984" t="s">
        <v>21306</v>
      </c>
    </row>
    <row r="6985" spans="1:36" ht="17.25" hidden="1" customHeight="1" x14ac:dyDescent="0.2">
      <c r="A6985" s="4" t="s">
        <v>21299</v>
      </c>
      <c r="B6985" t="s">
        <v>21042</v>
      </c>
      <c r="C6985" t="s">
        <v>21300</v>
      </c>
      <c r="D6985" t="s">
        <v>21301</v>
      </c>
      <c r="E6985" t="s">
        <v>56</v>
      </c>
      <c r="F6985" t="s">
        <v>86</v>
      </c>
      <c r="G6985" s="5">
        <v>60</v>
      </c>
      <c r="H6985" t="s">
        <v>677</v>
      </c>
      <c r="I6985" t="s">
        <v>43</v>
      </c>
      <c r="J6985" t="s">
        <v>44</v>
      </c>
      <c r="K6985" t="s">
        <v>45</v>
      </c>
      <c r="L6985" t="s">
        <v>45</v>
      </c>
      <c r="M6985" t="s">
        <v>559</v>
      </c>
      <c r="R6985" s="7">
        <v>22.406471</v>
      </c>
      <c r="S6985" s="7">
        <v>107.43351699999999</v>
      </c>
      <c r="T6985" t="s">
        <v>504</v>
      </c>
      <c r="U6985" t="s">
        <v>21302</v>
      </c>
      <c r="W6985" t="s">
        <v>21303</v>
      </c>
      <c r="X6985" t="s">
        <v>21304</v>
      </c>
      <c r="Y6985" t="s">
        <v>19854</v>
      </c>
      <c r="Z6985" t="s">
        <v>21048</v>
      </c>
      <c r="AH6985" s="27"/>
      <c r="AI6985" t="s">
        <v>21305</v>
      </c>
      <c r="AJ6985" t="s">
        <v>21307</v>
      </c>
    </row>
    <row r="6986" spans="1:36" ht="17.25" hidden="1" customHeight="1" x14ac:dyDescent="0.2">
      <c r="A6986" s="4" t="s">
        <v>21308</v>
      </c>
      <c r="B6986" t="s">
        <v>21042</v>
      </c>
      <c r="C6986" t="s">
        <v>21309</v>
      </c>
      <c r="D6986" t="s">
        <v>21310</v>
      </c>
      <c r="E6986" t="s">
        <v>40</v>
      </c>
      <c r="F6986" t="s">
        <v>86</v>
      </c>
      <c r="G6986" s="5">
        <v>60</v>
      </c>
      <c r="H6986" t="s">
        <v>677</v>
      </c>
      <c r="I6986" t="s">
        <v>43</v>
      </c>
      <c r="J6986" t="s">
        <v>44</v>
      </c>
      <c r="K6986" t="s">
        <v>45</v>
      </c>
      <c r="L6986" t="s">
        <v>45</v>
      </c>
      <c r="M6986" t="s">
        <v>559</v>
      </c>
      <c r="R6986" s="7">
        <v>23.041530000000002</v>
      </c>
      <c r="S6986" s="7">
        <v>109.63309099999999</v>
      </c>
      <c r="T6986" t="s">
        <v>46</v>
      </c>
      <c r="U6986" t="s">
        <v>21311</v>
      </c>
      <c r="W6986" t="s">
        <v>21312</v>
      </c>
      <c r="X6986" t="s">
        <v>21304</v>
      </c>
      <c r="Y6986" t="s">
        <v>19854</v>
      </c>
      <c r="Z6986" t="s">
        <v>21048</v>
      </c>
      <c r="AH6986" s="27"/>
      <c r="AI6986" t="s">
        <v>21313</v>
      </c>
      <c r="AJ6986" t="s">
        <v>21314</v>
      </c>
    </row>
    <row r="6987" spans="1:36" ht="17.25" hidden="1" customHeight="1" x14ac:dyDescent="0.2">
      <c r="A6987" s="4" t="s">
        <v>21308</v>
      </c>
      <c r="B6987" t="s">
        <v>21042</v>
      </c>
      <c r="C6987" t="s">
        <v>21309</v>
      </c>
      <c r="D6987" t="s">
        <v>21310</v>
      </c>
      <c r="E6987" t="s">
        <v>56</v>
      </c>
      <c r="F6987" t="s">
        <v>86</v>
      </c>
      <c r="G6987" s="5">
        <v>60</v>
      </c>
      <c r="H6987" t="s">
        <v>677</v>
      </c>
      <c r="I6987" t="s">
        <v>43</v>
      </c>
      <c r="J6987" t="s">
        <v>44</v>
      </c>
      <c r="K6987" t="s">
        <v>45</v>
      </c>
      <c r="L6987" t="s">
        <v>45</v>
      </c>
      <c r="M6987" t="s">
        <v>559</v>
      </c>
      <c r="R6987" s="7">
        <v>23.041530000000002</v>
      </c>
      <c r="S6987" s="7">
        <v>109.63309099999999</v>
      </c>
      <c r="T6987" t="s">
        <v>46</v>
      </c>
      <c r="U6987" t="s">
        <v>21311</v>
      </c>
      <c r="W6987" t="s">
        <v>21312</v>
      </c>
      <c r="X6987" t="s">
        <v>21304</v>
      </c>
      <c r="Y6987" t="s">
        <v>19854</v>
      </c>
      <c r="Z6987" t="s">
        <v>21048</v>
      </c>
      <c r="AH6987" s="27"/>
      <c r="AI6987" t="s">
        <v>21313</v>
      </c>
      <c r="AJ6987" t="s">
        <v>21315</v>
      </c>
    </row>
    <row r="6988" spans="1:36" ht="17.25" hidden="1" customHeight="1" x14ac:dyDescent="0.2">
      <c r="A6988" s="4" t="s">
        <v>21316</v>
      </c>
      <c r="B6988" t="s">
        <v>21042</v>
      </c>
      <c r="C6988" t="s">
        <v>21317</v>
      </c>
      <c r="D6988" t="s">
        <v>21318</v>
      </c>
      <c r="E6988" t="s">
        <v>40</v>
      </c>
      <c r="F6988" t="s">
        <v>86</v>
      </c>
      <c r="G6988" s="5">
        <v>60</v>
      </c>
      <c r="H6988" t="s">
        <v>677</v>
      </c>
      <c r="I6988" t="s">
        <v>43</v>
      </c>
      <c r="J6988" t="s">
        <v>45</v>
      </c>
      <c r="K6988" t="s">
        <v>45</v>
      </c>
      <c r="L6988" t="s">
        <v>45</v>
      </c>
      <c r="M6988" t="s">
        <v>559</v>
      </c>
      <c r="R6988" s="7">
        <v>23.323588000000001</v>
      </c>
      <c r="S6988" s="7">
        <v>110.069824</v>
      </c>
      <c r="T6988" t="s">
        <v>504</v>
      </c>
      <c r="U6988" t="s">
        <v>21311</v>
      </c>
      <c r="W6988" t="s">
        <v>21319</v>
      </c>
      <c r="X6988" t="s">
        <v>21304</v>
      </c>
      <c r="Y6988" t="s">
        <v>19854</v>
      </c>
      <c r="Z6988" t="s">
        <v>21048</v>
      </c>
      <c r="AH6988" s="27"/>
      <c r="AI6988" t="s">
        <v>21320</v>
      </c>
      <c r="AJ6988" t="s">
        <v>21321</v>
      </c>
    </row>
    <row r="6989" spans="1:36" ht="17.25" hidden="1" customHeight="1" x14ac:dyDescent="0.2">
      <c r="A6989" s="4" t="s">
        <v>21316</v>
      </c>
      <c r="B6989" t="s">
        <v>21042</v>
      </c>
      <c r="C6989" t="s">
        <v>21317</v>
      </c>
      <c r="D6989" t="s">
        <v>21318</v>
      </c>
      <c r="E6989" t="s">
        <v>56</v>
      </c>
      <c r="F6989" t="s">
        <v>86</v>
      </c>
      <c r="G6989" s="5">
        <v>60</v>
      </c>
      <c r="H6989" t="s">
        <v>677</v>
      </c>
      <c r="I6989" t="s">
        <v>43</v>
      </c>
      <c r="J6989" t="s">
        <v>45</v>
      </c>
      <c r="K6989" t="s">
        <v>45</v>
      </c>
      <c r="L6989" t="s">
        <v>45</v>
      </c>
      <c r="M6989" t="s">
        <v>559</v>
      </c>
      <c r="R6989" s="7">
        <v>23.323588000000001</v>
      </c>
      <c r="S6989" s="7">
        <v>110.069824</v>
      </c>
      <c r="T6989" t="s">
        <v>504</v>
      </c>
      <c r="U6989" t="s">
        <v>21311</v>
      </c>
      <c r="W6989" t="s">
        <v>21319</v>
      </c>
      <c r="X6989" t="s">
        <v>21304</v>
      </c>
      <c r="Y6989" t="s">
        <v>19854</v>
      </c>
      <c r="Z6989" t="s">
        <v>21048</v>
      </c>
      <c r="AH6989" s="27"/>
      <c r="AI6989" t="s">
        <v>21320</v>
      </c>
      <c r="AJ6989" t="s">
        <v>21322</v>
      </c>
    </row>
    <row r="6990" spans="1:36" ht="17.25" hidden="1" customHeight="1" x14ac:dyDescent="0.2">
      <c r="A6990" s="4" t="s">
        <v>21323</v>
      </c>
      <c r="B6990" t="s">
        <v>21042</v>
      </c>
      <c r="C6990" t="s">
        <v>21324</v>
      </c>
      <c r="D6990" t="s">
        <v>21325</v>
      </c>
      <c r="E6990" t="s">
        <v>40</v>
      </c>
      <c r="F6990" t="s">
        <v>86</v>
      </c>
      <c r="G6990" s="5">
        <v>75</v>
      </c>
      <c r="H6990" t="s">
        <v>42</v>
      </c>
      <c r="I6990" t="s">
        <v>43</v>
      </c>
      <c r="J6990" t="s">
        <v>44</v>
      </c>
      <c r="K6990" t="s">
        <v>45</v>
      </c>
      <c r="L6990" t="s">
        <v>45</v>
      </c>
      <c r="M6990" t="s">
        <v>559</v>
      </c>
      <c r="N6990" s="24">
        <v>2006</v>
      </c>
      <c r="R6990" s="7">
        <v>39.781342000000002</v>
      </c>
      <c r="S6990" s="7">
        <v>116.502287</v>
      </c>
      <c r="T6990" t="s">
        <v>46</v>
      </c>
      <c r="U6990" t="s">
        <v>21108</v>
      </c>
      <c r="W6990" t="s">
        <v>21326</v>
      </c>
      <c r="X6990" t="s">
        <v>21108</v>
      </c>
      <c r="Y6990" t="s">
        <v>19854</v>
      </c>
      <c r="Z6990" t="s">
        <v>21048</v>
      </c>
      <c r="AG6990" t="s">
        <v>21327</v>
      </c>
      <c r="AH6990" s="27" t="s">
        <v>21328</v>
      </c>
      <c r="AI6990" t="s">
        <v>21329</v>
      </c>
      <c r="AJ6990" t="s">
        <v>21330</v>
      </c>
    </row>
    <row r="6991" spans="1:36" ht="17.25" hidden="1" customHeight="1" x14ac:dyDescent="0.2">
      <c r="A6991" s="4" t="s">
        <v>21323</v>
      </c>
      <c r="B6991" t="s">
        <v>21042</v>
      </c>
      <c r="C6991" t="s">
        <v>21324</v>
      </c>
      <c r="D6991" t="s">
        <v>21325</v>
      </c>
      <c r="E6991" t="s">
        <v>56</v>
      </c>
      <c r="F6991" t="s">
        <v>86</v>
      </c>
      <c r="G6991" s="5">
        <v>75</v>
      </c>
      <c r="H6991" t="s">
        <v>42</v>
      </c>
      <c r="I6991" t="s">
        <v>43</v>
      </c>
      <c r="J6991" t="s">
        <v>44</v>
      </c>
      <c r="K6991" t="s">
        <v>45</v>
      </c>
      <c r="L6991" t="s">
        <v>45</v>
      </c>
      <c r="M6991" t="s">
        <v>559</v>
      </c>
      <c r="N6991" s="24">
        <v>2006</v>
      </c>
      <c r="R6991" s="7">
        <v>39.781342000000002</v>
      </c>
      <c r="S6991" s="7">
        <v>116.502287</v>
      </c>
      <c r="T6991" t="s">
        <v>46</v>
      </c>
      <c r="U6991" t="s">
        <v>21108</v>
      </c>
      <c r="W6991" t="s">
        <v>21326</v>
      </c>
      <c r="X6991" t="s">
        <v>21108</v>
      </c>
      <c r="Y6991" t="s">
        <v>19854</v>
      </c>
      <c r="Z6991" t="s">
        <v>21048</v>
      </c>
      <c r="AG6991" t="s">
        <v>21327</v>
      </c>
      <c r="AH6991" s="27" t="s">
        <v>21331</v>
      </c>
      <c r="AI6991" t="s">
        <v>21329</v>
      </c>
      <c r="AJ6991" t="s">
        <v>21332</v>
      </c>
    </row>
    <row r="6992" spans="1:36" ht="17.25" hidden="1" customHeight="1" x14ac:dyDescent="0.2">
      <c r="A6992" s="4" t="s">
        <v>21333</v>
      </c>
      <c r="B6992" t="s">
        <v>21042</v>
      </c>
      <c r="C6992" t="s">
        <v>21334</v>
      </c>
      <c r="D6992" t="s">
        <v>21335</v>
      </c>
      <c r="E6992" t="s">
        <v>40</v>
      </c>
      <c r="F6992" t="s">
        <v>86</v>
      </c>
      <c r="G6992" s="5">
        <v>80</v>
      </c>
      <c r="H6992" t="s">
        <v>677</v>
      </c>
      <c r="I6992" t="s">
        <v>43</v>
      </c>
      <c r="J6992" t="s">
        <v>44</v>
      </c>
      <c r="K6992" t="s">
        <v>45</v>
      </c>
      <c r="L6992" t="s">
        <v>45</v>
      </c>
      <c r="M6992" t="s">
        <v>559</v>
      </c>
      <c r="R6992" s="7">
        <v>31.402446000000001</v>
      </c>
      <c r="S6992" s="7">
        <v>116.36308</v>
      </c>
      <c r="T6992" t="s">
        <v>504</v>
      </c>
      <c r="U6992" t="s">
        <v>21336</v>
      </c>
      <c r="W6992" t="s">
        <v>21337</v>
      </c>
      <c r="X6992" t="s">
        <v>21047</v>
      </c>
      <c r="Y6992" t="s">
        <v>19854</v>
      </c>
      <c r="Z6992" t="s">
        <v>21048</v>
      </c>
      <c r="AH6992" s="27"/>
      <c r="AI6992" t="s">
        <v>21338</v>
      </c>
      <c r="AJ6992" t="s">
        <v>21339</v>
      </c>
    </row>
    <row r="6993" spans="1:36" ht="17.25" hidden="1" customHeight="1" x14ac:dyDescent="0.2">
      <c r="A6993" s="4" t="s">
        <v>21366</v>
      </c>
      <c r="B6993" t="s">
        <v>21042</v>
      </c>
      <c r="C6993" t="s">
        <v>21367</v>
      </c>
      <c r="D6993" t="s">
        <v>21378</v>
      </c>
      <c r="E6993" t="s">
        <v>75</v>
      </c>
      <c r="F6993" t="s">
        <v>86</v>
      </c>
      <c r="G6993" s="5">
        <v>900</v>
      </c>
      <c r="H6993" t="s">
        <v>558</v>
      </c>
      <c r="I6993" t="s">
        <v>43</v>
      </c>
      <c r="J6993" t="s">
        <v>45</v>
      </c>
      <c r="N6993" s="8" t="s">
        <v>45</v>
      </c>
      <c r="R6993" s="7">
        <v>38.962130000000002</v>
      </c>
      <c r="S6993" s="7">
        <v>117.185749</v>
      </c>
      <c r="T6993" t="s">
        <v>46</v>
      </c>
      <c r="U6993" t="s">
        <v>21369</v>
      </c>
      <c r="V6993" t="s">
        <v>21370</v>
      </c>
      <c r="W6993" t="s">
        <v>21371</v>
      </c>
      <c r="X6993" t="s">
        <v>21372</v>
      </c>
      <c r="Y6993" t="s">
        <v>19854</v>
      </c>
      <c r="Z6993" t="s">
        <v>21048</v>
      </c>
      <c r="AC6993" t="s">
        <v>21379</v>
      </c>
      <c r="AG6993" t="s">
        <v>21374</v>
      </c>
      <c r="AH6993" s="27"/>
      <c r="AI6993" t="s">
        <v>21375</v>
      </c>
      <c r="AJ6993" t="s">
        <v>21380</v>
      </c>
    </row>
    <row r="6994" spans="1:36" ht="17.25" hidden="1" customHeight="1" x14ac:dyDescent="0.2">
      <c r="A6994" s="4" t="s">
        <v>21366</v>
      </c>
      <c r="B6994" t="s">
        <v>21042</v>
      </c>
      <c r="C6994" t="s">
        <v>21367</v>
      </c>
      <c r="D6994" t="s">
        <v>21378</v>
      </c>
      <c r="E6994" t="s">
        <v>77</v>
      </c>
      <c r="F6994" t="s">
        <v>86</v>
      </c>
      <c r="G6994" s="5">
        <v>900</v>
      </c>
      <c r="H6994" t="s">
        <v>558</v>
      </c>
      <c r="I6994" t="s">
        <v>43</v>
      </c>
      <c r="J6994" t="s">
        <v>45</v>
      </c>
      <c r="N6994" s="8" t="s">
        <v>45</v>
      </c>
      <c r="R6994" s="7">
        <v>38.962130000000002</v>
      </c>
      <c r="S6994" s="7">
        <v>117.185749</v>
      </c>
      <c r="T6994" t="s">
        <v>46</v>
      </c>
      <c r="U6994" t="s">
        <v>21369</v>
      </c>
      <c r="V6994" t="s">
        <v>21370</v>
      </c>
      <c r="W6994" t="s">
        <v>21371</v>
      </c>
      <c r="X6994" t="s">
        <v>21372</v>
      </c>
      <c r="Y6994" t="s">
        <v>19854</v>
      </c>
      <c r="Z6994" t="s">
        <v>21048</v>
      </c>
      <c r="AC6994" t="s">
        <v>21379</v>
      </c>
      <c r="AG6994" t="s">
        <v>21374</v>
      </c>
      <c r="AH6994" s="27"/>
      <c r="AI6994" t="s">
        <v>21375</v>
      </c>
      <c r="AJ6994" t="s">
        <v>21381</v>
      </c>
    </row>
    <row r="6995" spans="1:36" ht="17.25" hidden="1" customHeight="1" x14ac:dyDescent="0.2">
      <c r="A6995" s="4" t="s">
        <v>21366</v>
      </c>
      <c r="B6995" t="s">
        <v>21042</v>
      </c>
      <c r="C6995" t="s">
        <v>21367</v>
      </c>
      <c r="D6995" t="s">
        <v>21378</v>
      </c>
      <c r="E6995" t="s">
        <v>79</v>
      </c>
      <c r="F6995" t="s">
        <v>86</v>
      </c>
      <c r="G6995" s="5">
        <v>900</v>
      </c>
      <c r="H6995" t="s">
        <v>558</v>
      </c>
      <c r="I6995" t="s">
        <v>43</v>
      </c>
      <c r="J6995" t="s">
        <v>45</v>
      </c>
      <c r="N6995" s="8" t="s">
        <v>45</v>
      </c>
      <c r="R6995" s="7">
        <v>38.962130000000002</v>
      </c>
      <c r="S6995" s="7">
        <v>117.185749</v>
      </c>
      <c r="T6995" t="s">
        <v>46</v>
      </c>
      <c r="U6995" t="s">
        <v>21369</v>
      </c>
      <c r="V6995" t="s">
        <v>21370</v>
      </c>
      <c r="W6995" t="s">
        <v>21371</v>
      </c>
      <c r="X6995" t="s">
        <v>21372</v>
      </c>
      <c r="Y6995" t="s">
        <v>19854</v>
      </c>
      <c r="Z6995" t="s">
        <v>21048</v>
      </c>
      <c r="AC6995" t="s">
        <v>21379</v>
      </c>
      <c r="AG6995" t="s">
        <v>21374</v>
      </c>
      <c r="AH6995" s="27"/>
      <c r="AI6995" t="s">
        <v>21375</v>
      </c>
      <c r="AJ6995" t="s">
        <v>21382</v>
      </c>
    </row>
    <row r="6996" spans="1:36" ht="17.25" hidden="1" customHeight="1" x14ac:dyDescent="0.2">
      <c r="A6996" s="4" t="s">
        <v>21366</v>
      </c>
      <c r="B6996" t="s">
        <v>21042</v>
      </c>
      <c r="C6996" t="s">
        <v>21367</v>
      </c>
      <c r="D6996" t="s">
        <v>21378</v>
      </c>
      <c r="E6996" t="s">
        <v>81</v>
      </c>
      <c r="F6996" t="s">
        <v>86</v>
      </c>
      <c r="G6996" s="5">
        <v>900</v>
      </c>
      <c r="H6996" t="s">
        <v>558</v>
      </c>
      <c r="I6996" t="s">
        <v>43</v>
      </c>
      <c r="J6996" t="s">
        <v>45</v>
      </c>
      <c r="N6996" s="8" t="s">
        <v>45</v>
      </c>
      <c r="R6996" s="7">
        <v>38.962130000000002</v>
      </c>
      <c r="S6996" s="7">
        <v>117.185749</v>
      </c>
      <c r="T6996" t="s">
        <v>46</v>
      </c>
      <c r="U6996" t="s">
        <v>21369</v>
      </c>
      <c r="V6996" t="s">
        <v>21370</v>
      </c>
      <c r="W6996" t="s">
        <v>21371</v>
      </c>
      <c r="X6996" t="s">
        <v>21372</v>
      </c>
      <c r="Y6996" t="s">
        <v>19854</v>
      </c>
      <c r="Z6996" t="s">
        <v>21048</v>
      </c>
      <c r="AC6996" t="s">
        <v>21379</v>
      </c>
      <c r="AG6996" t="s">
        <v>21374</v>
      </c>
      <c r="AI6996" t="s">
        <v>21375</v>
      </c>
      <c r="AJ6996" t="s">
        <v>21383</v>
      </c>
    </row>
    <row r="6997" spans="1:36" ht="17.25" hidden="1" customHeight="1" x14ac:dyDescent="0.2">
      <c r="A6997" s="4" t="s">
        <v>21384</v>
      </c>
      <c r="B6997" t="s">
        <v>21042</v>
      </c>
      <c r="C6997" t="s">
        <v>21385</v>
      </c>
      <c r="D6997" t="s">
        <v>21386</v>
      </c>
      <c r="E6997" t="s">
        <v>40</v>
      </c>
      <c r="F6997" t="s">
        <v>21045</v>
      </c>
      <c r="G6997" s="5">
        <v>55</v>
      </c>
      <c r="H6997" t="s">
        <v>139</v>
      </c>
      <c r="I6997" t="s">
        <v>65</v>
      </c>
      <c r="J6997" t="s">
        <v>45</v>
      </c>
      <c r="K6997" t="s">
        <v>45</v>
      </c>
      <c r="L6997" t="s">
        <v>45</v>
      </c>
      <c r="M6997" t="s">
        <v>559</v>
      </c>
      <c r="N6997" s="8" t="s">
        <v>45</v>
      </c>
      <c r="R6997" s="7">
        <v>42.280717000000003</v>
      </c>
      <c r="S6997" s="7">
        <v>119.01527</v>
      </c>
      <c r="T6997" t="s">
        <v>46</v>
      </c>
      <c r="U6997" t="s">
        <v>21387</v>
      </c>
      <c r="W6997" t="s">
        <v>21388</v>
      </c>
      <c r="X6997" t="s">
        <v>21389</v>
      </c>
      <c r="Y6997" t="s">
        <v>19854</v>
      </c>
      <c r="Z6997" t="s">
        <v>21048</v>
      </c>
      <c r="AE6997" t="s">
        <v>92</v>
      </c>
      <c r="AH6997" s="27"/>
      <c r="AI6997" t="s">
        <v>21390</v>
      </c>
      <c r="AJ6997" t="s">
        <v>21391</v>
      </c>
    </row>
    <row r="6998" spans="1:36" ht="17.25" hidden="1" customHeight="1" x14ac:dyDescent="0.2">
      <c r="A6998" s="4" t="s">
        <v>21436</v>
      </c>
      <c r="B6998" t="s">
        <v>21042</v>
      </c>
      <c r="C6998" t="s">
        <v>21437</v>
      </c>
      <c r="D6998" t="s">
        <v>21438</v>
      </c>
      <c r="E6998" t="s">
        <v>63</v>
      </c>
      <c r="F6998" t="s">
        <v>86</v>
      </c>
      <c r="G6998" s="5">
        <v>700</v>
      </c>
      <c r="H6998" t="s">
        <v>486</v>
      </c>
      <c r="I6998" t="s">
        <v>43</v>
      </c>
      <c r="J6998" t="s">
        <v>44</v>
      </c>
      <c r="K6998" t="s">
        <v>45</v>
      </c>
      <c r="L6998" t="s">
        <v>45</v>
      </c>
      <c r="M6998" t="s">
        <v>559</v>
      </c>
      <c r="N6998" s="8" t="s">
        <v>45</v>
      </c>
      <c r="R6998" s="7">
        <v>29.859766</v>
      </c>
      <c r="S6998" s="7">
        <v>107.070937</v>
      </c>
      <c r="T6998" t="s">
        <v>504</v>
      </c>
      <c r="U6998" t="s">
        <v>21439</v>
      </c>
      <c r="W6998" t="s">
        <v>21440</v>
      </c>
      <c r="X6998" t="s">
        <v>21439</v>
      </c>
      <c r="Y6998" t="s">
        <v>19854</v>
      </c>
      <c r="Z6998" t="s">
        <v>21048</v>
      </c>
      <c r="AH6998" s="27"/>
      <c r="AI6998" t="s">
        <v>21441</v>
      </c>
      <c r="AJ6998" t="s">
        <v>21442</v>
      </c>
    </row>
    <row r="6999" spans="1:36" ht="17.25" hidden="1" customHeight="1" x14ac:dyDescent="0.2">
      <c r="A6999" s="4" t="s">
        <v>21436</v>
      </c>
      <c r="B6999" t="s">
        <v>21042</v>
      </c>
      <c r="C6999" t="s">
        <v>21437</v>
      </c>
      <c r="D6999" t="s">
        <v>21438</v>
      </c>
      <c r="E6999" t="s">
        <v>73</v>
      </c>
      <c r="F6999" t="s">
        <v>86</v>
      </c>
      <c r="G6999" s="5">
        <v>700</v>
      </c>
      <c r="H6999" t="s">
        <v>486</v>
      </c>
      <c r="I6999" t="s">
        <v>43</v>
      </c>
      <c r="J6999" t="s">
        <v>44</v>
      </c>
      <c r="K6999" t="s">
        <v>45</v>
      </c>
      <c r="L6999" t="s">
        <v>45</v>
      </c>
      <c r="M6999" t="s">
        <v>559</v>
      </c>
      <c r="N6999" s="8" t="s">
        <v>45</v>
      </c>
      <c r="R6999" s="7">
        <v>29.859766</v>
      </c>
      <c r="S6999" s="7">
        <v>107.070937</v>
      </c>
      <c r="T6999" t="s">
        <v>504</v>
      </c>
      <c r="U6999" t="s">
        <v>21439</v>
      </c>
      <c r="W6999" t="s">
        <v>21440</v>
      </c>
      <c r="X6999" t="s">
        <v>21439</v>
      </c>
      <c r="Y6999" t="s">
        <v>19854</v>
      </c>
      <c r="Z6999" t="s">
        <v>21048</v>
      </c>
      <c r="AH6999" s="27"/>
      <c r="AI6999" t="s">
        <v>21441</v>
      </c>
      <c r="AJ6999" t="s">
        <v>21443</v>
      </c>
    </row>
    <row r="7000" spans="1:36" ht="17.25" hidden="1" customHeight="1" x14ac:dyDescent="0.2">
      <c r="A7000" s="4" t="s">
        <v>21436</v>
      </c>
      <c r="B7000" t="s">
        <v>21042</v>
      </c>
      <c r="C7000" t="s">
        <v>21437</v>
      </c>
      <c r="D7000" t="s">
        <v>21438</v>
      </c>
      <c r="E7000" t="s">
        <v>75</v>
      </c>
      <c r="F7000" t="s">
        <v>86</v>
      </c>
      <c r="G7000" s="5">
        <v>700</v>
      </c>
      <c r="H7000" t="s">
        <v>558</v>
      </c>
      <c r="I7000" t="s">
        <v>43</v>
      </c>
      <c r="J7000" t="s">
        <v>44</v>
      </c>
      <c r="K7000" t="s">
        <v>45</v>
      </c>
      <c r="L7000" t="s">
        <v>45</v>
      </c>
      <c r="M7000" t="s">
        <v>559</v>
      </c>
      <c r="N7000" s="27" t="s">
        <v>45</v>
      </c>
      <c r="R7000" s="7">
        <v>29.859766</v>
      </c>
      <c r="S7000" s="7">
        <v>107.070937</v>
      </c>
      <c r="T7000" t="s">
        <v>504</v>
      </c>
      <c r="U7000" t="s">
        <v>21439</v>
      </c>
      <c r="W7000" t="s">
        <v>21440</v>
      </c>
      <c r="X7000" t="s">
        <v>21439</v>
      </c>
      <c r="Y7000" t="s">
        <v>19854</v>
      </c>
      <c r="Z7000" t="s">
        <v>21048</v>
      </c>
      <c r="AI7000" t="s">
        <v>21441</v>
      </c>
      <c r="AJ7000" t="s">
        <v>21444</v>
      </c>
    </row>
    <row r="7001" spans="1:36" ht="17.25" hidden="1" customHeight="1" x14ac:dyDescent="0.2">
      <c r="A7001" s="4" t="s">
        <v>21436</v>
      </c>
      <c r="B7001" t="s">
        <v>21042</v>
      </c>
      <c r="C7001" t="s">
        <v>21437</v>
      </c>
      <c r="D7001" t="s">
        <v>21438</v>
      </c>
      <c r="E7001" t="s">
        <v>77</v>
      </c>
      <c r="F7001" t="s">
        <v>86</v>
      </c>
      <c r="G7001" s="5">
        <v>700</v>
      </c>
      <c r="H7001" t="s">
        <v>558</v>
      </c>
      <c r="I7001" t="s">
        <v>43</v>
      </c>
      <c r="J7001" t="s">
        <v>44</v>
      </c>
      <c r="K7001" t="s">
        <v>45</v>
      </c>
      <c r="L7001" t="s">
        <v>45</v>
      </c>
      <c r="M7001" t="s">
        <v>559</v>
      </c>
      <c r="N7001" s="27" t="s">
        <v>45</v>
      </c>
      <c r="R7001" s="7">
        <v>29.859766</v>
      </c>
      <c r="S7001" s="7">
        <v>107.070937</v>
      </c>
      <c r="T7001" t="s">
        <v>504</v>
      </c>
      <c r="U7001" t="s">
        <v>21439</v>
      </c>
      <c r="W7001" t="s">
        <v>21440</v>
      </c>
      <c r="X7001" t="s">
        <v>21439</v>
      </c>
      <c r="Y7001" t="s">
        <v>19854</v>
      </c>
      <c r="Z7001" t="s">
        <v>21048</v>
      </c>
      <c r="AH7001" s="27"/>
      <c r="AI7001" t="s">
        <v>21441</v>
      </c>
      <c r="AJ7001" t="s">
        <v>21445</v>
      </c>
    </row>
    <row r="7002" spans="1:36" ht="17.25" hidden="1" customHeight="1" x14ac:dyDescent="0.2">
      <c r="A7002" s="4" t="s">
        <v>21453</v>
      </c>
      <c r="B7002" t="s">
        <v>21042</v>
      </c>
      <c r="C7002" t="s">
        <v>21454</v>
      </c>
      <c r="D7002" t="s">
        <v>21455</v>
      </c>
      <c r="E7002" t="s">
        <v>40</v>
      </c>
      <c r="F7002" t="s">
        <v>86</v>
      </c>
      <c r="G7002" s="5">
        <v>300</v>
      </c>
      <c r="H7002" t="s">
        <v>558</v>
      </c>
      <c r="I7002" t="s">
        <v>45</v>
      </c>
      <c r="J7002" t="s">
        <v>45</v>
      </c>
      <c r="N7002" s="27" t="s">
        <v>45</v>
      </c>
      <c r="R7002" s="7">
        <v>29.158123</v>
      </c>
      <c r="S7002" s="7">
        <v>107.107426</v>
      </c>
      <c r="T7002" t="s">
        <v>504</v>
      </c>
      <c r="U7002" t="s">
        <v>21439</v>
      </c>
      <c r="W7002" t="s">
        <v>21456</v>
      </c>
      <c r="X7002" t="s">
        <v>21439</v>
      </c>
      <c r="Y7002" t="s">
        <v>19854</v>
      </c>
      <c r="Z7002" t="s">
        <v>21048</v>
      </c>
      <c r="AH7002" s="27"/>
      <c r="AI7002" t="s">
        <v>21457</v>
      </c>
      <c r="AJ7002" t="s">
        <v>21458</v>
      </c>
    </row>
    <row r="7003" spans="1:36" ht="17.25" hidden="1" customHeight="1" x14ac:dyDescent="0.2">
      <c r="A7003" s="4" t="s">
        <v>21518</v>
      </c>
      <c r="B7003" t="s">
        <v>21042</v>
      </c>
      <c r="C7003" t="s">
        <v>21519</v>
      </c>
      <c r="D7003" t="s">
        <v>21520</v>
      </c>
      <c r="E7003" t="s">
        <v>40</v>
      </c>
      <c r="F7003" t="s">
        <v>86</v>
      </c>
      <c r="G7003" s="5">
        <v>180</v>
      </c>
      <c r="H7003" t="s">
        <v>42</v>
      </c>
      <c r="I7003" t="s">
        <v>43</v>
      </c>
      <c r="J7003" t="s">
        <v>45</v>
      </c>
      <c r="K7003" t="s">
        <v>45</v>
      </c>
      <c r="L7003" t="s">
        <v>45</v>
      </c>
      <c r="M7003" t="s">
        <v>559</v>
      </c>
      <c r="N7003" s="6">
        <v>2003</v>
      </c>
      <c r="R7003" s="7">
        <v>22.707371999999999</v>
      </c>
      <c r="S7003" s="7">
        <v>114.02704900000001</v>
      </c>
      <c r="T7003" t="s">
        <v>46</v>
      </c>
      <c r="U7003" t="s">
        <v>21253</v>
      </c>
      <c r="W7003" t="s">
        <v>21521</v>
      </c>
      <c r="X7003" t="s">
        <v>21076</v>
      </c>
      <c r="Y7003" t="s">
        <v>19854</v>
      </c>
      <c r="Z7003" t="s">
        <v>21048</v>
      </c>
      <c r="AG7003" t="s">
        <v>21522</v>
      </c>
      <c r="AH7003" s="27" t="s">
        <v>21523</v>
      </c>
      <c r="AI7003" t="s">
        <v>21524</v>
      </c>
      <c r="AJ7003" t="s">
        <v>21525</v>
      </c>
    </row>
    <row r="7004" spans="1:36" ht="17.25" hidden="1" customHeight="1" x14ac:dyDescent="0.2">
      <c r="A7004" s="4" t="s">
        <v>21518</v>
      </c>
      <c r="B7004" t="s">
        <v>21042</v>
      </c>
      <c r="C7004" t="s">
        <v>21519</v>
      </c>
      <c r="D7004" t="s">
        <v>21520</v>
      </c>
      <c r="E7004" t="s">
        <v>56</v>
      </c>
      <c r="F7004" t="s">
        <v>86</v>
      </c>
      <c r="G7004" s="5">
        <v>180</v>
      </c>
      <c r="H7004" t="s">
        <v>42</v>
      </c>
      <c r="I7004" t="s">
        <v>43</v>
      </c>
      <c r="J7004" t="s">
        <v>45</v>
      </c>
      <c r="K7004" t="s">
        <v>45</v>
      </c>
      <c r="L7004" t="s">
        <v>45</v>
      </c>
      <c r="M7004" t="s">
        <v>559</v>
      </c>
      <c r="N7004" s="6">
        <v>2004</v>
      </c>
      <c r="R7004" s="7">
        <v>22.707371999999999</v>
      </c>
      <c r="S7004" s="7">
        <v>114.02704900000001</v>
      </c>
      <c r="T7004" t="s">
        <v>46</v>
      </c>
      <c r="U7004" t="s">
        <v>21253</v>
      </c>
      <c r="W7004" t="s">
        <v>21521</v>
      </c>
      <c r="X7004" t="s">
        <v>21076</v>
      </c>
      <c r="Y7004" t="s">
        <v>19854</v>
      </c>
      <c r="Z7004" t="s">
        <v>21048</v>
      </c>
      <c r="AG7004" t="s">
        <v>21522</v>
      </c>
      <c r="AH7004" s="27" t="s">
        <v>21527</v>
      </c>
      <c r="AI7004" t="s">
        <v>21524</v>
      </c>
      <c r="AJ7004" t="s">
        <v>21528</v>
      </c>
    </row>
    <row r="7005" spans="1:36" ht="17.25" hidden="1" customHeight="1" x14ac:dyDescent="0.2">
      <c r="A7005" s="4" t="s">
        <v>21546</v>
      </c>
      <c r="B7005" t="s">
        <v>21042</v>
      </c>
      <c r="C7005" t="s">
        <v>21547</v>
      </c>
      <c r="D7005" t="s">
        <v>21548</v>
      </c>
      <c r="E7005" t="s">
        <v>40</v>
      </c>
      <c r="F7005" t="s">
        <v>86</v>
      </c>
      <c r="G7005" s="5">
        <v>791</v>
      </c>
      <c r="H7005" t="s">
        <v>611</v>
      </c>
      <c r="I7005" t="s">
        <v>45</v>
      </c>
      <c r="J7005" t="s">
        <v>45</v>
      </c>
      <c r="K7005" t="s">
        <v>45</v>
      </c>
      <c r="L7005" t="s">
        <v>45</v>
      </c>
      <c r="N7005" s="27"/>
      <c r="R7005" s="7">
        <v>39.772376600000001</v>
      </c>
      <c r="S7005" s="7">
        <v>118.27225180000001</v>
      </c>
      <c r="T7005" t="s">
        <v>46</v>
      </c>
      <c r="U7005" t="s">
        <v>21549</v>
      </c>
      <c r="W7005" t="s">
        <v>21550</v>
      </c>
      <c r="X7005" t="s">
        <v>21551</v>
      </c>
      <c r="Y7005" t="s">
        <v>19854</v>
      </c>
      <c r="Z7005" t="s">
        <v>21048</v>
      </c>
      <c r="AH7005" s="27"/>
      <c r="AI7005" t="s">
        <v>21552</v>
      </c>
      <c r="AJ7005" t="s">
        <v>21553</v>
      </c>
    </row>
    <row r="7006" spans="1:36" ht="17.25" hidden="1" customHeight="1" x14ac:dyDescent="0.2">
      <c r="A7006" s="4" t="s">
        <v>21546</v>
      </c>
      <c r="B7006" t="s">
        <v>21042</v>
      </c>
      <c r="C7006" t="s">
        <v>21547</v>
      </c>
      <c r="D7006" t="s">
        <v>21548</v>
      </c>
      <c r="E7006" t="s">
        <v>56</v>
      </c>
      <c r="F7006" t="s">
        <v>86</v>
      </c>
      <c r="G7006" s="5">
        <v>791</v>
      </c>
      <c r="H7006" t="s">
        <v>611</v>
      </c>
      <c r="I7006" t="s">
        <v>45</v>
      </c>
      <c r="J7006" t="s">
        <v>45</v>
      </c>
      <c r="K7006" t="s">
        <v>45</v>
      </c>
      <c r="L7006" t="s">
        <v>45</v>
      </c>
      <c r="N7006" s="27"/>
      <c r="R7006" s="7">
        <v>39.772376600000001</v>
      </c>
      <c r="S7006" s="7">
        <v>118.27225180000001</v>
      </c>
      <c r="T7006" t="s">
        <v>46</v>
      </c>
      <c r="U7006" t="s">
        <v>21549</v>
      </c>
      <c r="W7006" t="s">
        <v>21550</v>
      </c>
      <c r="X7006" t="s">
        <v>21551</v>
      </c>
      <c r="Y7006" t="s">
        <v>19854</v>
      </c>
      <c r="Z7006" t="s">
        <v>21048</v>
      </c>
      <c r="AH7006" s="27"/>
      <c r="AI7006" t="s">
        <v>21552</v>
      </c>
      <c r="AJ7006" t="s">
        <v>21554</v>
      </c>
    </row>
    <row r="7007" spans="1:36" ht="17.25" hidden="1" customHeight="1" x14ac:dyDescent="0.2">
      <c r="A7007" s="4" t="s">
        <v>21555</v>
      </c>
      <c r="B7007" t="s">
        <v>21042</v>
      </c>
      <c r="C7007" t="s">
        <v>21556</v>
      </c>
      <c r="D7007" t="s">
        <v>21557</v>
      </c>
      <c r="E7007" t="s">
        <v>58</v>
      </c>
      <c r="F7007" t="s">
        <v>86</v>
      </c>
      <c r="G7007" s="5">
        <v>700</v>
      </c>
      <c r="H7007" t="s">
        <v>486</v>
      </c>
      <c r="I7007" t="s">
        <v>43</v>
      </c>
      <c r="J7007" t="s">
        <v>45</v>
      </c>
      <c r="K7007" t="s">
        <v>45</v>
      </c>
      <c r="L7007" t="s">
        <v>45</v>
      </c>
      <c r="M7007" t="s">
        <v>559</v>
      </c>
      <c r="N7007" s="27" t="s">
        <v>45</v>
      </c>
      <c r="R7007" s="7">
        <v>22.907717999999999</v>
      </c>
      <c r="S7007" s="7">
        <v>112.813399</v>
      </c>
      <c r="T7007" t="s">
        <v>46</v>
      </c>
      <c r="U7007" t="s">
        <v>21559</v>
      </c>
      <c r="W7007" t="s">
        <v>21560</v>
      </c>
      <c r="X7007" t="s">
        <v>21076</v>
      </c>
      <c r="Y7007" t="s">
        <v>19854</v>
      </c>
      <c r="Z7007" t="s">
        <v>21048</v>
      </c>
      <c r="AC7007" t="s">
        <v>21561</v>
      </c>
      <c r="AG7007" t="s">
        <v>21562</v>
      </c>
      <c r="AH7007" s="6">
        <v>1302065</v>
      </c>
      <c r="AI7007" t="s">
        <v>21563</v>
      </c>
      <c r="AJ7007" t="s">
        <v>21566</v>
      </c>
    </row>
    <row r="7008" spans="1:36" ht="17.25" hidden="1" customHeight="1" x14ac:dyDescent="0.2">
      <c r="A7008" s="4" t="s">
        <v>21555</v>
      </c>
      <c r="B7008" t="s">
        <v>21042</v>
      </c>
      <c r="C7008" t="s">
        <v>21556</v>
      </c>
      <c r="D7008" t="s">
        <v>21557</v>
      </c>
      <c r="E7008" t="s">
        <v>191</v>
      </c>
      <c r="F7008" t="s">
        <v>86</v>
      </c>
      <c r="G7008" s="5">
        <v>700</v>
      </c>
      <c r="H7008" t="s">
        <v>486</v>
      </c>
      <c r="I7008" t="s">
        <v>43</v>
      </c>
      <c r="J7008" t="s">
        <v>45</v>
      </c>
      <c r="K7008" t="s">
        <v>45</v>
      </c>
      <c r="L7008" t="s">
        <v>45</v>
      </c>
      <c r="M7008" t="s">
        <v>559</v>
      </c>
      <c r="N7008" s="27" t="s">
        <v>45</v>
      </c>
      <c r="R7008" s="7">
        <v>22.907717999999999</v>
      </c>
      <c r="S7008" s="7">
        <v>112.813399</v>
      </c>
      <c r="T7008" t="s">
        <v>46</v>
      </c>
      <c r="U7008" t="s">
        <v>21559</v>
      </c>
      <c r="W7008" t="s">
        <v>21560</v>
      </c>
      <c r="X7008" t="s">
        <v>21076</v>
      </c>
      <c r="Y7008" t="s">
        <v>19854</v>
      </c>
      <c r="Z7008" t="s">
        <v>21048</v>
      </c>
      <c r="AC7008" t="s">
        <v>21561</v>
      </c>
      <c r="AG7008" t="s">
        <v>21562</v>
      </c>
      <c r="AH7008" s="6">
        <v>1302066</v>
      </c>
      <c r="AI7008" t="s">
        <v>21563</v>
      </c>
      <c r="AJ7008" t="s">
        <v>21567</v>
      </c>
    </row>
    <row r="7009" spans="1:36" ht="17.25" hidden="1" customHeight="1" x14ac:dyDescent="0.2">
      <c r="A7009" s="4" t="s">
        <v>21568</v>
      </c>
      <c r="B7009" t="s">
        <v>21042</v>
      </c>
      <c r="C7009" t="s">
        <v>21569</v>
      </c>
      <c r="D7009" t="s">
        <v>21570</v>
      </c>
      <c r="E7009" t="s">
        <v>75</v>
      </c>
      <c r="F7009" t="s">
        <v>86</v>
      </c>
      <c r="G7009" s="5">
        <v>700</v>
      </c>
      <c r="H7009" t="s">
        <v>486</v>
      </c>
      <c r="I7009" t="s">
        <v>43</v>
      </c>
      <c r="J7009" t="s">
        <v>45</v>
      </c>
      <c r="K7009" t="s">
        <v>45</v>
      </c>
      <c r="L7009" t="s">
        <v>45</v>
      </c>
      <c r="N7009" s="27" t="s">
        <v>45</v>
      </c>
      <c r="R7009" s="7">
        <v>23.13353</v>
      </c>
      <c r="S7009" s="7">
        <v>112.77838300000001</v>
      </c>
      <c r="T7009" t="s">
        <v>46</v>
      </c>
      <c r="U7009" t="s">
        <v>21571</v>
      </c>
      <c r="W7009" t="s">
        <v>21572</v>
      </c>
      <c r="X7009" t="s">
        <v>21076</v>
      </c>
      <c r="Y7009" t="s">
        <v>19854</v>
      </c>
      <c r="Z7009" t="s">
        <v>21048</v>
      </c>
      <c r="AG7009" t="s">
        <v>21573</v>
      </c>
      <c r="AH7009" s="27"/>
      <c r="AI7009" t="s">
        <v>21574</v>
      </c>
      <c r="AJ7009" t="s">
        <v>21577</v>
      </c>
    </row>
    <row r="7010" spans="1:36" ht="17.25" hidden="1" customHeight="1" x14ac:dyDescent="0.2">
      <c r="A7010" s="4" t="s">
        <v>21568</v>
      </c>
      <c r="B7010" t="s">
        <v>21042</v>
      </c>
      <c r="C7010" t="s">
        <v>21569</v>
      </c>
      <c r="D7010" t="s">
        <v>21570</v>
      </c>
      <c r="E7010" t="s">
        <v>77</v>
      </c>
      <c r="F7010" t="s">
        <v>86</v>
      </c>
      <c r="G7010" s="5">
        <v>700</v>
      </c>
      <c r="H7010" t="s">
        <v>486</v>
      </c>
      <c r="I7010" t="s">
        <v>43</v>
      </c>
      <c r="J7010" t="s">
        <v>45</v>
      </c>
      <c r="K7010" t="s">
        <v>45</v>
      </c>
      <c r="L7010" t="s">
        <v>45</v>
      </c>
      <c r="N7010" s="8" t="s">
        <v>45</v>
      </c>
      <c r="O7010" s="25"/>
      <c r="R7010" s="7">
        <v>23.13353</v>
      </c>
      <c r="S7010" s="7">
        <v>112.77838300000001</v>
      </c>
      <c r="T7010" t="s">
        <v>46</v>
      </c>
      <c r="U7010" t="s">
        <v>21571</v>
      </c>
      <c r="W7010" t="s">
        <v>21572</v>
      </c>
      <c r="X7010" t="s">
        <v>21076</v>
      </c>
      <c r="Y7010" t="s">
        <v>19854</v>
      </c>
      <c r="Z7010" t="s">
        <v>21048</v>
      </c>
      <c r="AG7010" t="s">
        <v>21573</v>
      </c>
      <c r="AI7010" t="s">
        <v>21574</v>
      </c>
      <c r="AJ7010" t="s">
        <v>21578</v>
      </c>
    </row>
    <row r="7011" spans="1:36" ht="17.25" hidden="1" customHeight="1" x14ac:dyDescent="0.2">
      <c r="A7011" s="4" t="s">
        <v>21594</v>
      </c>
      <c r="B7011" t="s">
        <v>21042</v>
      </c>
      <c r="C7011" t="s">
        <v>21595</v>
      </c>
      <c r="D7011" t="s">
        <v>21596</v>
      </c>
      <c r="E7011" t="s">
        <v>75</v>
      </c>
      <c r="F7011" t="s">
        <v>86</v>
      </c>
      <c r="G7011" s="5">
        <v>487</v>
      </c>
      <c r="H7011" t="s">
        <v>558</v>
      </c>
      <c r="I7011" t="s">
        <v>43</v>
      </c>
      <c r="J7011" t="s">
        <v>45</v>
      </c>
      <c r="K7011" t="s">
        <v>45</v>
      </c>
      <c r="L7011" t="s">
        <v>45</v>
      </c>
      <c r="M7011" t="s">
        <v>559</v>
      </c>
      <c r="N7011" s="27" t="s">
        <v>45</v>
      </c>
      <c r="R7011" s="7">
        <v>19.913827999999999</v>
      </c>
      <c r="S7011" s="7">
        <v>110.151883</v>
      </c>
      <c r="T7011" t="s">
        <v>46</v>
      </c>
      <c r="U7011" t="s">
        <v>21597</v>
      </c>
      <c r="X7011" t="s">
        <v>21213</v>
      </c>
      <c r="Y7011" t="s">
        <v>19854</v>
      </c>
      <c r="Z7011" t="s">
        <v>21048</v>
      </c>
      <c r="AI7011" t="s">
        <v>21598</v>
      </c>
      <c r="AJ7011" t="s">
        <v>21601</v>
      </c>
    </row>
    <row r="7012" spans="1:36" ht="17.25" hidden="1" customHeight="1" x14ac:dyDescent="0.2">
      <c r="A7012" s="4" t="s">
        <v>21594</v>
      </c>
      <c r="B7012" t="s">
        <v>21042</v>
      </c>
      <c r="C7012" t="s">
        <v>21595</v>
      </c>
      <c r="D7012" t="s">
        <v>21596</v>
      </c>
      <c r="E7012" t="s">
        <v>77</v>
      </c>
      <c r="F7012" t="s">
        <v>86</v>
      </c>
      <c r="G7012" s="5">
        <v>487</v>
      </c>
      <c r="H7012" t="s">
        <v>558</v>
      </c>
      <c r="I7012" t="s">
        <v>43</v>
      </c>
      <c r="J7012" t="s">
        <v>45</v>
      </c>
      <c r="K7012" t="s">
        <v>45</v>
      </c>
      <c r="L7012" t="s">
        <v>45</v>
      </c>
      <c r="M7012" t="s">
        <v>559</v>
      </c>
      <c r="N7012" s="8" t="s">
        <v>45</v>
      </c>
      <c r="R7012" s="7">
        <v>19.913827999999999</v>
      </c>
      <c r="S7012" s="7">
        <v>110.151883</v>
      </c>
      <c r="T7012" t="s">
        <v>46</v>
      </c>
      <c r="U7012" t="s">
        <v>21597</v>
      </c>
      <c r="X7012" t="s">
        <v>21213</v>
      </c>
      <c r="Y7012" t="s">
        <v>19854</v>
      </c>
      <c r="Z7012" t="s">
        <v>21048</v>
      </c>
      <c r="AH7012" s="27"/>
      <c r="AI7012" t="s">
        <v>21598</v>
      </c>
      <c r="AJ7012" t="s">
        <v>21602</v>
      </c>
    </row>
    <row r="7013" spans="1:36" ht="17.25" hidden="1" customHeight="1" x14ac:dyDescent="0.2">
      <c r="A7013" s="4" t="s">
        <v>21610</v>
      </c>
      <c r="B7013" t="s">
        <v>21042</v>
      </c>
      <c r="C7013" t="s">
        <v>21611</v>
      </c>
      <c r="D7013" t="s">
        <v>21612</v>
      </c>
      <c r="E7013" t="s">
        <v>58</v>
      </c>
      <c r="F7013" t="s">
        <v>86</v>
      </c>
      <c r="G7013" s="5">
        <v>390</v>
      </c>
      <c r="H7013" t="s">
        <v>677</v>
      </c>
      <c r="I7013" t="s">
        <v>43</v>
      </c>
      <c r="J7013" t="s">
        <v>44</v>
      </c>
      <c r="R7013" s="7">
        <v>28.629348</v>
      </c>
      <c r="S7013" s="7">
        <v>118.529704</v>
      </c>
      <c r="T7013" t="s">
        <v>46</v>
      </c>
      <c r="U7013" t="s">
        <v>21613</v>
      </c>
      <c r="W7013" t="s">
        <v>21614</v>
      </c>
      <c r="X7013" t="s">
        <v>21066</v>
      </c>
      <c r="Y7013" t="s">
        <v>19854</v>
      </c>
      <c r="Z7013" t="s">
        <v>21048</v>
      </c>
      <c r="AG7013" t="s">
        <v>21615</v>
      </c>
      <c r="AH7013" s="27"/>
      <c r="AI7013" t="s">
        <v>21616</v>
      </c>
      <c r="AJ7013" t="s">
        <v>21619</v>
      </c>
    </row>
    <row r="7014" spans="1:36" ht="17.25" hidden="1" customHeight="1" x14ac:dyDescent="0.2">
      <c r="A7014" s="4" t="s">
        <v>21610</v>
      </c>
      <c r="B7014" t="s">
        <v>21042</v>
      </c>
      <c r="C7014" t="s">
        <v>21611</v>
      </c>
      <c r="D7014" t="s">
        <v>21612</v>
      </c>
      <c r="E7014" t="s">
        <v>191</v>
      </c>
      <c r="F7014" t="s">
        <v>86</v>
      </c>
      <c r="G7014" s="5">
        <v>390</v>
      </c>
      <c r="H7014" t="s">
        <v>677</v>
      </c>
      <c r="I7014" t="s">
        <v>43</v>
      </c>
      <c r="J7014" t="s">
        <v>44</v>
      </c>
      <c r="R7014" s="7">
        <v>28.629348</v>
      </c>
      <c r="S7014" s="7">
        <v>118.529704</v>
      </c>
      <c r="T7014" t="s">
        <v>46</v>
      </c>
      <c r="U7014" t="s">
        <v>21613</v>
      </c>
      <c r="W7014" t="s">
        <v>21614</v>
      </c>
      <c r="X7014" t="s">
        <v>21066</v>
      </c>
      <c r="Y7014" t="s">
        <v>19854</v>
      </c>
      <c r="Z7014" t="s">
        <v>21048</v>
      </c>
      <c r="AG7014" t="s">
        <v>21615</v>
      </c>
      <c r="AH7014" s="27"/>
      <c r="AI7014" t="s">
        <v>21616</v>
      </c>
      <c r="AJ7014" t="s">
        <v>21620</v>
      </c>
    </row>
    <row r="7015" spans="1:36" ht="17.25" hidden="1" customHeight="1" x14ac:dyDescent="0.2">
      <c r="A7015" s="4" t="s">
        <v>21630</v>
      </c>
      <c r="B7015" t="s">
        <v>21042</v>
      </c>
      <c r="C7015" t="s">
        <v>21631</v>
      </c>
      <c r="D7015" t="s">
        <v>21632</v>
      </c>
      <c r="E7015" t="s">
        <v>63</v>
      </c>
      <c r="F7015" t="s">
        <v>86</v>
      </c>
      <c r="G7015" s="5">
        <v>400</v>
      </c>
      <c r="H7015" t="s">
        <v>677</v>
      </c>
      <c r="I7015" t="s">
        <v>65</v>
      </c>
      <c r="J7015" t="s">
        <v>44</v>
      </c>
      <c r="N7015" s="27"/>
      <c r="R7015" s="7">
        <v>34.406725999999999</v>
      </c>
      <c r="S7015" s="7">
        <v>117.455995</v>
      </c>
      <c r="T7015" t="s">
        <v>504</v>
      </c>
      <c r="U7015" t="s">
        <v>21633</v>
      </c>
      <c r="W7015" t="s">
        <v>21634</v>
      </c>
      <c r="X7015" t="s">
        <v>21204</v>
      </c>
      <c r="Y7015" t="s">
        <v>19854</v>
      </c>
      <c r="Z7015" t="s">
        <v>21048</v>
      </c>
      <c r="AI7015" t="s">
        <v>21635</v>
      </c>
      <c r="AJ7015" t="s">
        <v>21636</v>
      </c>
    </row>
    <row r="7016" spans="1:36" ht="17.25" hidden="1" customHeight="1" x14ac:dyDescent="0.2">
      <c r="A7016" s="4" t="s">
        <v>21630</v>
      </c>
      <c r="B7016" t="s">
        <v>21042</v>
      </c>
      <c r="C7016" t="s">
        <v>21631</v>
      </c>
      <c r="D7016" t="s">
        <v>21632</v>
      </c>
      <c r="E7016" t="s">
        <v>73</v>
      </c>
      <c r="F7016" t="s">
        <v>86</v>
      </c>
      <c r="G7016" s="5">
        <v>400</v>
      </c>
      <c r="H7016" t="s">
        <v>677</v>
      </c>
      <c r="I7016" t="s">
        <v>65</v>
      </c>
      <c r="J7016" t="s">
        <v>44</v>
      </c>
      <c r="R7016" s="7">
        <v>34.406725999999999</v>
      </c>
      <c r="S7016" s="7">
        <v>117.455995</v>
      </c>
      <c r="T7016" t="s">
        <v>504</v>
      </c>
      <c r="U7016" t="s">
        <v>21633</v>
      </c>
      <c r="W7016" t="s">
        <v>21634</v>
      </c>
      <c r="X7016" t="s">
        <v>21204</v>
      </c>
      <c r="Y7016" t="s">
        <v>19854</v>
      </c>
      <c r="Z7016" t="s">
        <v>21048</v>
      </c>
      <c r="AI7016" t="s">
        <v>21635</v>
      </c>
      <c r="AJ7016" t="s">
        <v>21637</v>
      </c>
    </row>
    <row r="7017" spans="1:36" ht="17.25" hidden="1" customHeight="1" x14ac:dyDescent="0.2">
      <c r="A7017" s="4" t="s">
        <v>21630</v>
      </c>
      <c r="B7017" t="s">
        <v>21042</v>
      </c>
      <c r="C7017" t="s">
        <v>21631</v>
      </c>
      <c r="D7017" t="s">
        <v>21632</v>
      </c>
      <c r="E7017" t="s">
        <v>75</v>
      </c>
      <c r="F7017" t="s">
        <v>86</v>
      </c>
      <c r="G7017" s="5">
        <v>400</v>
      </c>
      <c r="H7017" t="s">
        <v>677</v>
      </c>
      <c r="I7017" t="s">
        <v>65</v>
      </c>
      <c r="J7017" t="s">
        <v>44</v>
      </c>
      <c r="R7017" s="7">
        <v>34.406725999999999</v>
      </c>
      <c r="S7017" s="7">
        <v>117.455995</v>
      </c>
      <c r="T7017" t="s">
        <v>504</v>
      </c>
      <c r="U7017" t="s">
        <v>21633</v>
      </c>
      <c r="W7017" t="s">
        <v>21634</v>
      </c>
      <c r="X7017" t="s">
        <v>21204</v>
      </c>
      <c r="Y7017" t="s">
        <v>19854</v>
      </c>
      <c r="Z7017" t="s">
        <v>21048</v>
      </c>
      <c r="AH7017" s="27"/>
      <c r="AI7017" t="s">
        <v>21635</v>
      </c>
      <c r="AJ7017" t="s">
        <v>21638</v>
      </c>
    </row>
    <row r="7018" spans="1:36" ht="17.25" hidden="1" customHeight="1" x14ac:dyDescent="0.2">
      <c r="A7018" s="4" t="s">
        <v>21630</v>
      </c>
      <c r="B7018" t="s">
        <v>21042</v>
      </c>
      <c r="C7018" t="s">
        <v>21631</v>
      </c>
      <c r="D7018" t="s">
        <v>21632</v>
      </c>
      <c r="E7018" t="s">
        <v>77</v>
      </c>
      <c r="F7018" t="s">
        <v>86</v>
      </c>
      <c r="G7018" s="5">
        <v>400</v>
      </c>
      <c r="H7018" t="s">
        <v>677</v>
      </c>
      <c r="I7018" t="s">
        <v>65</v>
      </c>
      <c r="J7018" t="s">
        <v>44</v>
      </c>
      <c r="R7018" s="7">
        <v>34.406725999999999</v>
      </c>
      <c r="S7018" s="7">
        <v>117.455995</v>
      </c>
      <c r="T7018" t="s">
        <v>504</v>
      </c>
      <c r="U7018" t="s">
        <v>21633</v>
      </c>
      <c r="W7018" t="s">
        <v>21634</v>
      </c>
      <c r="X7018" t="s">
        <v>21204</v>
      </c>
      <c r="Y7018" t="s">
        <v>19854</v>
      </c>
      <c r="Z7018" t="s">
        <v>21048</v>
      </c>
      <c r="AI7018" t="s">
        <v>21635</v>
      </c>
      <c r="AJ7018" t="s">
        <v>21639</v>
      </c>
    </row>
    <row r="7019" spans="1:36" ht="17.25" hidden="1" customHeight="1" x14ac:dyDescent="0.2">
      <c r="A7019" s="4" t="s">
        <v>21640</v>
      </c>
      <c r="B7019" t="s">
        <v>21042</v>
      </c>
      <c r="C7019" t="s">
        <v>21641</v>
      </c>
      <c r="D7019" t="s">
        <v>21642</v>
      </c>
      <c r="E7019" t="s">
        <v>40</v>
      </c>
      <c r="F7019" t="s">
        <v>86</v>
      </c>
      <c r="G7019" s="5">
        <v>390</v>
      </c>
      <c r="H7019" t="s">
        <v>677</v>
      </c>
      <c r="I7019" t="s">
        <v>43</v>
      </c>
      <c r="J7019" t="s">
        <v>44</v>
      </c>
      <c r="R7019" s="7">
        <v>38.825366000000002</v>
      </c>
      <c r="S7019" s="7">
        <v>116.938731</v>
      </c>
      <c r="T7019" t="s">
        <v>46</v>
      </c>
      <c r="U7019" t="s">
        <v>21372</v>
      </c>
      <c r="W7019" t="s">
        <v>21643</v>
      </c>
      <c r="X7019" t="s">
        <v>21372</v>
      </c>
      <c r="Y7019" t="s">
        <v>19854</v>
      </c>
      <c r="Z7019" t="s">
        <v>21048</v>
      </c>
      <c r="AI7019" t="s">
        <v>21644</v>
      </c>
      <c r="AJ7019" t="s">
        <v>21645</v>
      </c>
    </row>
    <row r="7020" spans="1:36" ht="17.25" hidden="1" customHeight="1" x14ac:dyDescent="0.2">
      <c r="A7020" s="4" t="s">
        <v>21640</v>
      </c>
      <c r="B7020" t="s">
        <v>21042</v>
      </c>
      <c r="C7020" t="s">
        <v>21641</v>
      </c>
      <c r="D7020" t="s">
        <v>21642</v>
      </c>
      <c r="E7020" t="s">
        <v>56</v>
      </c>
      <c r="F7020" t="s">
        <v>86</v>
      </c>
      <c r="G7020" s="5">
        <v>390</v>
      </c>
      <c r="H7020" t="s">
        <v>677</v>
      </c>
      <c r="I7020" t="s">
        <v>43</v>
      </c>
      <c r="J7020" t="s">
        <v>44</v>
      </c>
      <c r="N7020" s="27"/>
      <c r="R7020" s="7">
        <v>38.825366000000002</v>
      </c>
      <c r="S7020" s="7">
        <v>116.938731</v>
      </c>
      <c r="T7020" t="s">
        <v>46</v>
      </c>
      <c r="U7020" t="s">
        <v>21372</v>
      </c>
      <c r="W7020" t="s">
        <v>21643</v>
      </c>
      <c r="X7020" t="s">
        <v>21372</v>
      </c>
      <c r="Y7020" t="s">
        <v>19854</v>
      </c>
      <c r="Z7020" t="s">
        <v>21048</v>
      </c>
      <c r="AH7020" s="27"/>
      <c r="AI7020" t="s">
        <v>21644</v>
      </c>
      <c r="AJ7020" t="s">
        <v>21646</v>
      </c>
    </row>
    <row r="7021" spans="1:36" ht="17.25" hidden="1" customHeight="1" x14ac:dyDescent="0.2">
      <c r="A7021" s="4" t="s">
        <v>21647</v>
      </c>
      <c r="B7021" t="s">
        <v>21042</v>
      </c>
      <c r="C7021" t="s">
        <v>21648</v>
      </c>
      <c r="D7021" t="s">
        <v>21649</v>
      </c>
      <c r="E7021" t="s">
        <v>40</v>
      </c>
      <c r="F7021" t="s">
        <v>86</v>
      </c>
      <c r="G7021" s="5">
        <v>735</v>
      </c>
      <c r="H7021" t="s">
        <v>486</v>
      </c>
      <c r="I7021" t="s">
        <v>43</v>
      </c>
      <c r="J7021" t="s">
        <v>45</v>
      </c>
      <c r="K7021" t="s">
        <v>45</v>
      </c>
      <c r="L7021" t="s">
        <v>45</v>
      </c>
      <c r="N7021" s="8" t="s">
        <v>45</v>
      </c>
      <c r="R7021" s="7">
        <v>29.099820000000001</v>
      </c>
      <c r="S7021" s="7">
        <v>119.61197</v>
      </c>
      <c r="T7021" t="s">
        <v>504</v>
      </c>
      <c r="U7021" t="s">
        <v>21650</v>
      </c>
      <c r="W7021" t="s">
        <v>21651</v>
      </c>
      <c r="X7021" t="s">
        <v>21066</v>
      </c>
      <c r="Y7021" t="s">
        <v>19854</v>
      </c>
      <c r="Z7021" t="s">
        <v>21048</v>
      </c>
      <c r="AI7021" t="s">
        <v>21652</v>
      </c>
      <c r="AJ7021" t="s">
        <v>21653</v>
      </c>
    </row>
    <row r="7022" spans="1:36" ht="17.25" hidden="1" customHeight="1" x14ac:dyDescent="0.2">
      <c r="A7022" s="4" t="s">
        <v>21647</v>
      </c>
      <c r="B7022" t="s">
        <v>21042</v>
      </c>
      <c r="C7022" t="s">
        <v>21648</v>
      </c>
      <c r="D7022" t="s">
        <v>21649</v>
      </c>
      <c r="E7022" t="s">
        <v>56</v>
      </c>
      <c r="F7022" t="s">
        <v>86</v>
      </c>
      <c r="G7022" s="5">
        <v>735</v>
      </c>
      <c r="H7022" t="s">
        <v>486</v>
      </c>
      <c r="I7022" t="s">
        <v>43</v>
      </c>
      <c r="J7022" t="s">
        <v>45</v>
      </c>
      <c r="K7022" t="s">
        <v>45</v>
      </c>
      <c r="L7022" t="s">
        <v>45</v>
      </c>
      <c r="N7022" s="8" t="s">
        <v>45</v>
      </c>
      <c r="R7022" s="7">
        <v>29.099820000000001</v>
      </c>
      <c r="S7022" s="7">
        <v>119.61197</v>
      </c>
      <c r="T7022" t="s">
        <v>504</v>
      </c>
      <c r="U7022" t="s">
        <v>21650</v>
      </c>
      <c r="W7022" t="s">
        <v>21651</v>
      </c>
      <c r="X7022" t="s">
        <v>21066</v>
      </c>
      <c r="Y7022" t="s">
        <v>19854</v>
      </c>
      <c r="Z7022" t="s">
        <v>21048</v>
      </c>
      <c r="AH7022" s="27"/>
      <c r="AI7022" t="s">
        <v>21652</v>
      </c>
      <c r="AJ7022" t="s">
        <v>21654</v>
      </c>
    </row>
    <row r="7023" spans="1:36" ht="17.25" hidden="1" customHeight="1" x14ac:dyDescent="0.2">
      <c r="A7023" s="4" t="s">
        <v>21672</v>
      </c>
      <c r="B7023" t="s">
        <v>21042</v>
      </c>
      <c r="C7023" t="s">
        <v>21673</v>
      </c>
      <c r="D7023" t="s">
        <v>21674</v>
      </c>
      <c r="E7023" t="s">
        <v>75</v>
      </c>
      <c r="F7023" t="s">
        <v>86</v>
      </c>
      <c r="G7023" s="5">
        <v>655</v>
      </c>
      <c r="H7023" t="s">
        <v>486</v>
      </c>
      <c r="I7023" t="s">
        <v>43</v>
      </c>
      <c r="J7023" t="s">
        <v>45</v>
      </c>
      <c r="K7023" t="s">
        <v>45</v>
      </c>
      <c r="L7023" t="s">
        <v>45</v>
      </c>
      <c r="M7023" t="s">
        <v>559</v>
      </c>
      <c r="N7023" s="8" t="s">
        <v>45</v>
      </c>
      <c r="R7023" s="7">
        <v>32.213520000000003</v>
      </c>
      <c r="S7023" s="7">
        <v>119.2103</v>
      </c>
      <c r="T7023" t="s">
        <v>46</v>
      </c>
      <c r="U7023" t="s">
        <v>21666</v>
      </c>
      <c r="W7023" t="s">
        <v>21675</v>
      </c>
      <c r="X7023" t="s">
        <v>21204</v>
      </c>
      <c r="Y7023" t="s">
        <v>19854</v>
      </c>
      <c r="Z7023" t="s">
        <v>21048</v>
      </c>
      <c r="AC7023" t="s">
        <v>21676</v>
      </c>
      <c r="AG7023" t="s">
        <v>21677</v>
      </c>
      <c r="AH7023" s="6">
        <v>1316057</v>
      </c>
      <c r="AI7023" t="s">
        <v>21678</v>
      </c>
      <c r="AJ7023" t="s">
        <v>21679</v>
      </c>
    </row>
    <row r="7024" spans="1:36" ht="17.25" hidden="1" customHeight="1" x14ac:dyDescent="0.2">
      <c r="A7024" s="4" t="s">
        <v>21672</v>
      </c>
      <c r="B7024" t="s">
        <v>21042</v>
      </c>
      <c r="C7024" t="s">
        <v>21673</v>
      </c>
      <c r="D7024" t="s">
        <v>21674</v>
      </c>
      <c r="E7024" t="s">
        <v>77</v>
      </c>
      <c r="F7024" t="s">
        <v>86</v>
      </c>
      <c r="G7024" s="5">
        <v>655</v>
      </c>
      <c r="H7024" t="s">
        <v>486</v>
      </c>
      <c r="I7024" t="s">
        <v>43</v>
      </c>
      <c r="J7024" t="s">
        <v>45</v>
      </c>
      <c r="K7024" t="s">
        <v>45</v>
      </c>
      <c r="L7024" t="s">
        <v>45</v>
      </c>
      <c r="M7024" t="s">
        <v>559</v>
      </c>
      <c r="N7024" s="8" t="s">
        <v>45</v>
      </c>
      <c r="R7024" s="7">
        <v>32.213520000000003</v>
      </c>
      <c r="S7024" s="7">
        <v>119.2103</v>
      </c>
      <c r="T7024" t="s">
        <v>46</v>
      </c>
      <c r="U7024" t="s">
        <v>21666</v>
      </c>
      <c r="W7024" t="s">
        <v>21675</v>
      </c>
      <c r="X7024" t="s">
        <v>21204</v>
      </c>
      <c r="Y7024" t="s">
        <v>19854</v>
      </c>
      <c r="Z7024" t="s">
        <v>21048</v>
      </c>
      <c r="AC7024" t="s">
        <v>21676</v>
      </c>
      <c r="AG7024" t="s">
        <v>21677</v>
      </c>
      <c r="AH7024" s="6">
        <v>1316058</v>
      </c>
      <c r="AI7024" t="s">
        <v>21678</v>
      </c>
      <c r="AJ7024" t="s">
        <v>21680</v>
      </c>
    </row>
    <row r="7025" spans="1:36" ht="17.25" hidden="1" customHeight="1" x14ac:dyDescent="0.2">
      <c r="A7025" s="4" t="s">
        <v>21681</v>
      </c>
      <c r="B7025" t="s">
        <v>21042</v>
      </c>
      <c r="C7025" t="s">
        <v>21682</v>
      </c>
      <c r="D7025" t="s">
        <v>21683</v>
      </c>
      <c r="E7025" t="s">
        <v>63</v>
      </c>
      <c r="F7025" t="s">
        <v>86</v>
      </c>
      <c r="G7025" s="5">
        <v>540</v>
      </c>
      <c r="H7025" t="s">
        <v>486</v>
      </c>
      <c r="I7025" t="s">
        <v>43</v>
      </c>
      <c r="J7025" t="s">
        <v>44</v>
      </c>
      <c r="K7025" t="s">
        <v>45</v>
      </c>
      <c r="L7025" t="s">
        <v>45</v>
      </c>
      <c r="M7025" t="s">
        <v>5341</v>
      </c>
      <c r="N7025" s="27" t="s">
        <v>45</v>
      </c>
      <c r="R7025" s="7">
        <v>36.147713000000003</v>
      </c>
      <c r="S7025" s="7">
        <v>120.365482</v>
      </c>
      <c r="T7025" t="s">
        <v>46</v>
      </c>
      <c r="U7025" t="s">
        <v>21684</v>
      </c>
      <c r="X7025" t="s">
        <v>21685</v>
      </c>
      <c r="Y7025" t="s">
        <v>19854</v>
      </c>
      <c r="Z7025" t="s">
        <v>21048</v>
      </c>
      <c r="AG7025" t="s">
        <v>21686</v>
      </c>
      <c r="AH7025" s="27"/>
      <c r="AI7025" t="s">
        <v>21687</v>
      </c>
      <c r="AJ7025" t="s">
        <v>21688</v>
      </c>
    </row>
    <row r="7026" spans="1:36" ht="17.25" hidden="1" customHeight="1" x14ac:dyDescent="0.2">
      <c r="A7026" s="4" t="s">
        <v>21681</v>
      </c>
      <c r="B7026" t="s">
        <v>21042</v>
      </c>
      <c r="C7026" t="s">
        <v>21682</v>
      </c>
      <c r="D7026" t="s">
        <v>21683</v>
      </c>
      <c r="E7026" t="s">
        <v>73</v>
      </c>
      <c r="F7026" t="s">
        <v>86</v>
      </c>
      <c r="G7026" s="5">
        <v>540</v>
      </c>
      <c r="H7026" t="s">
        <v>486</v>
      </c>
      <c r="I7026" t="s">
        <v>43</v>
      </c>
      <c r="J7026" t="s">
        <v>44</v>
      </c>
      <c r="K7026" t="s">
        <v>45</v>
      </c>
      <c r="L7026" t="s">
        <v>45</v>
      </c>
      <c r="M7026" t="s">
        <v>5341</v>
      </c>
      <c r="N7026" s="27" t="s">
        <v>45</v>
      </c>
      <c r="R7026" s="7">
        <v>36.147713000000003</v>
      </c>
      <c r="S7026" s="7">
        <v>120.365482</v>
      </c>
      <c r="T7026" t="s">
        <v>46</v>
      </c>
      <c r="U7026" t="s">
        <v>21684</v>
      </c>
      <c r="X7026" t="s">
        <v>21685</v>
      </c>
      <c r="Y7026" t="s">
        <v>19854</v>
      </c>
      <c r="Z7026" t="s">
        <v>21048</v>
      </c>
      <c r="AG7026" t="s">
        <v>21686</v>
      </c>
      <c r="AI7026" t="s">
        <v>21687</v>
      </c>
      <c r="AJ7026" t="s">
        <v>21689</v>
      </c>
    </row>
    <row r="7027" spans="1:36" ht="17.25" hidden="1" customHeight="1" x14ac:dyDescent="0.2">
      <c r="A7027" s="4" t="s">
        <v>21681</v>
      </c>
      <c r="B7027" t="s">
        <v>21042</v>
      </c>
      <c r="C7027" t="s">
        <v>21682</v>
      </c>
      <c r="D7027" t="s">
        <v>21683</v>
      </c>
      <c r="E7027" t="s">
        <v>75</v>
      </c>
      <c r="F7027" t="s">
        <v>86</v>
      </c>
      <c r="G7027" s="5">
        <v>460</v>
      </c>
      <c r="H7027" t="s">
        <v>558</v>
      </c>
      <c r="I7027" t="s">
        <v>43</v>
      </c>
      <c r="J7027" t="s">
        <v>44</v>
      </c>
      <c r="K7027" t="s">
        <v>45</v>
      </c>
      <c r="L7027" t="s">
        <v>45</v>
      </c>
      <c r="M7027" t="s">
        <v>559</v>
      </c>
      <c r="N7027" s="27" t="s">
        <v>45</v>
      </c>
      <c r="R7027" s="7">
        <v>36.147713000000003</v>
      </c>
      <c r="S7027" s="7">
        <v>120.365482</v>
      </c>
      <c r="T7027" t="s">
        <v>46</v>
      </c>
      <c r="U7027" t="s">
        <v>21684</v>
      </c>
      <c r="X7027" t="s">
        <v>21685</v>
      </c>
      <c r="Y7027" t="s">
        <v>19854</v>
      </c>
      <c r="Z7027" t="s">
        <v>21048</v>
      </c>
      <c r="AG7027" t="s">
        <v>21686</v>
      </c>
      <c r="AI7027" t="s">
        <v>21687</v>
      </c>
      <c r="AJ7027" t="s">
        <v>21690</v>
      </c>
    </row>
    <row r="7028" spans="1:36" ht="17.25" hidden="1" customHeight="1" x14ac:dyDescent="0.2">
      <c r="A7028" s="4" t="s">
        <v>21681</v>
      </c>
      <c r="B7028" t="s">
        <v>21042</v>
      </c>
      <c r="C7028" t="s">
        <v>21682</v>
      </c>
      <c r="D7028" t="s">
        <v>21683</v>
      </c>
      <c r="E7028" t="s">
        <v>77</v>
      </c>
      <c r="F7028" t="s">
        <v>86</v>
      </c>
      <c r="G7028" s="5">
        <v>460</v>
      </c>
      <c r="H7028" t="s">
        <v>558</v>
      </c>
      <c r="I7028" t="s">
        <v>43</v>
      </c>
      <c r="J7028" t="s">
        <v>44</v>
      </c>
      <c r="K7028" t="s">
        <v>45</v>
      </c>
      <c r="L7028" t="s">
        <v>45</v>
      </c>
      <c r="M7028" t="s">
        <v>559</v>
      </c>
      <c r="N7028" s="8" t="s">
        <v>45</v>
      </c>
      <c r="R7028" s="7">
        <v>36.147713000000003</v>
      </c>
      <c r="S7028" s="7">
        <v>120.365482</v>
      </c>
      <c r="T7028" t="s">
        <v>46</v>
      </c>
      <c r="U7028" t="s">
        <v>21684</v>
      </c>
      <c r="X7028" t="s">
        <v>21685</v>
      </c>
      <c r="Y7028" t="s">
        <v>19854</v>
      </c>
      <c r="Z7028" t="s">
        <v>21048</v>
      </c>
      <c r="AG7028" t="s">
        <v>21686</v>
      </c>
      <c r="AI7028" t="s">
        <v>21687</v>
      </c>
      <c r="AJ7028" t="s">
        <v>21691</v>
      </c>
    </row>
    <row r="7029" spans="1:36" ht="17.25" hidden="1" customHeight="1" x14ac:dyDescent="0.2">
      <c r="A7029" s="4" t="s">
        <v>21692</v>
      </c>
      <c r="B7029" t="s">
        <v>21042</v>
      </c>
      <c r="C7029" t="s">
        <v>21693</v>
      </c>
      <c r="D7029" t="s">
        <v>21694</v>
      </c>
      <c r="E7029" t="s">
        <v>40</v>
      </c>
      <c r="F7029" t="s">
        <v>86</v>
      </c>
      <c r="G7029" s="5">
        <v>92</v>
      </c>
      <c r="H7029" t="s">
        <v>139</v>
      </c>
      <c r="I7029" t="s">
        <v>43</v>
      </c>
      <c r="J7029" t="s">
        <v>45</v>
      </c>
      <c r="K7029" t="s">
        <v>45</v>
      </c>
      <c r="L7029" t="s">
        <v>45</v>
      </c>
      <c r="M7029" t="s">
        <v>45</v>
      </c>
      <c r="N7029" s="8" t="s">
        <v>45</v>
      </c>
      <c r="R7029" s="7">
        <v>32.363100000000003</v>
      </c>
      <c r="S7029" s="7">
        <v>120.71239</v>
      </c>
      <c r="T7029" t="s">
        <v>504</v>
      </c>
      <c r="U7029" t="s">
        <v>21695</v>
      </c>
      <c r="V7029" t="s">
        <v>21696</v>
      </c>
      <c r="W7029" t="s">
        <v>21697</v>
      </c>
      <c r="X7029" t="s">
        <v>21698</v>
      </c>
      <c r="Y7029" t="s">
        <v>19854</v>
      </c>
      <c r="Z7029" t="s">
        <v>21048</v>
      </c>
      <c r="AI7029" t="s">
        <v>21699</v>
      </c>
      <c r="AJ7029" t="s">
        <v>21700</v>
      </c>
    </row>
    <row r="7030" spans="1:36" ht="17.25" hidden="1" customHeight="1" x14ac:dyDescent="0.2">
      <c r="A7030" s="4" t="s">
        <v>21729</v>
      </c>
      <c r="B7030" t="s">
        <v>21042</v>
      </c>
      <c r="C7030" t="s">
        <v>21730</v>
      </c>
      <c r="D7030" t="s">
        <v>21731</v>
      </c>
      <c r="E7030" t="s">
        <v>40</v>
      </c>
      <c r="F7030" t="s">
        <v>86</v>
      </c>
      <c r="G7030" s="5">
        <v>400</v>
      </c>
      <c r="H7030" t="s">
        <v>677</v>
      </c>
      <c r="I7030" t="s">
        <v>45</v>
      </c>
      <c r="J7030" t="s">
        <v>44</v>
      </c>
      <c r="R7030" s="7">
        <v>34.370747999999999</v>
      </c>
      <c r="S7030" s="7">
        <v>118.29714300000001</v>
      </c>
      <c r="T7030" t="s">
        <v>504</v>
      </c>
      <c r="U7030" t="s">
        <v>21633</v>
      </c>
      <c r="W7030" t="s">
        <v>21732</v>
      </c>
      <c r="X7030" t="s">
        <v>21204</v>
      </c>
      <c r="Y7030" t="s">
        <v>19854</v>
      </c>
      <c r="Z7030" t="s">
        <v>21048</v>
      </c>
      <c r="AH7030" s="27"/>
      <c r="AI7030" t="s">
        <v>21733</v>
      </c>
      <c r="AJ7030" t="s">
        <v>21734</v>
      </c>
    </row>
    <row r="7031" spans="1:36" ht="17.25" hidden="1" customHeight="1" x14ac:dyDescent="0.2">
      <c r="A7031" s="4" t="s">
        <v>21729</v>
      </c>
      <c r="B7031" t="s">
        <v>21042</v>
      </c>
      <c r="C7031" t="s">
        <v>21730</v>
      </c>
      <c r="D7031" t="s">
        <v>21731</v>
      </c>
      <c r="E7031" t="s">
        <v>56</v>
      </c>
      <c r="F7031" t="s">
        <v>86</v>
      </c>
      <c r="G7031" s="5">
        <v>400</v>
      </c>
      <c r="H7031" t="s">
        <v>677</v>
      </c>
      <c r="I7031" t="s">
        <v>45</v>
      </c>
      <c r="J7031" t="s">
        <v>44</v>
      </c>
      <c r="R7031" s="7">
        <v>34.370747999999999</v>
      </c>
      <c r="S7031" s="7">
        <v>118.29714300000001</v>
      </c>
      <c r="T7031" t="s">
        <v>504</v>
      </c>
      <c r="U7031" t="s">
        <v>21633</v>
      </c>
      <c r="W7031" t="s">
        <v>21732</v>
      </c>
      <c r="X7031" t="s">
        <v>21204</v>
      </c>
      <c r="Y7031" t="s">
        <v>19854</v>
      </c>
      <c r="Z7031" t="s">
        <v>21048</v>
      </c>
      <c r="AH7031" s="27"/>
      <c r="AI7031" t="s">
        <v>21733</v>
      </c>
      <c r="AJ7031" t="s">
        <v>21735</v>
      </c>
    </row>
    <row r="7032" spans="1:36" ht="17.25" hidden="1" customHeight="1" x14ac:dyDescent="0.2">
      <c r="A7032" s="4" t="s">
        <v>21736</v>
      </c>
      <c r="B7032" t="s">
        <v>21042</v>
      </c>
      <c r="C7032" t="s">
        <v>21737</v>
      </c>
      <c r="D7032" t="s">
        <v>21738</v>
      </c>
      <c r="E7032" t="s">
        <v>63</v>
      </c>
      <c r="F7032" t="s">
        <v>86</v>
      </c>
      <c r="G7032" s="5">
        <v>50</v>
      </c>
      <c r="H7032" t="s">
        <v>677</v>
      </c>
      <c r="I7032" t="s">
        <v>43</v>
      </c>
      <c r="J7032" t="s">
        <v>44</v>
      </c>
      <c r="R7032" s="7">
        <v>31.146121999999998</v>
      </c>
      <c r="S7032" s="7">
        <v>107.47461699999999</v>
      </c>
      <c r="T7032" t="s">
        <v>46</v>
      </c>
      <c r="U7032" t="s">
        <v>21739</v>
      </c>
      <c r="X7032" t="s">
        <v>21497</v>
      </c>
      <c r="Y7032" t="s">
        <v>19854</v>
      </c>
      <c r="Z7032" t="s">
        <v>21048</v>
      </c>
      <c r="AH7032" s="27"/>
      <c r="AI7032" t="s">
        <v>21740</v>
      </c>
      <c r="AJ7032" t="s">
        <v>21741</v>
      </c>
    </row>
    <row r="7033" spans="1:36" ht="17.25" hidden="1" customHeight="1" x14ac:dyDescent="0.2">
      <c r="A7033" s="4" t="s">
        <v>21736</v>
      </c>
      <c r="B7033" t="s">
        <v>21042</v>
      </c>
      <c r="C7033" t="s">
        <v>21737</v>
      </c>
      <c r="D7033" t="s">
        <v>21738</v>
      </c>
      <c r="E7033" t="s">
        <v>73</v>
      </c>
      <c r="F7033" t="s">
        <v>86</v>
      </c>
      <c r="G7033" s="5">
        <v>50</v>
      </c>
      <c r="H7033" t="s">
        <v>677</v>
      </c>
      <c r="I7033" t="s">
        <v>43</v>
      </c>
      <c r="J7033" t="s">
        <v>44</v>
      </c>
      <c r="N7033" s="27"/>
      <c r="R7033" s="7">
        <v>31.146121999999998</v>
      </c>
      <c r="S7033" s="7">
        <v>107.47461699999999</v>
      </c>
      <c r="T7033" t="s">
        <v>46</v>
      </c>
      <c r="U7033" t="s">
        <v>21739</v>
      </c>
      <c r="X7033" t="s">
        <v>21497</v>
      </c>
      <c r="Y7033" t="s">
        <v>19854</v>
      </c>
      <c r="Z7033" t="s">
        <v>21048</v>
      </c>
      <c r="AH7033" s="27"/>
      <c r="AI7033" t="s">
        <v>21740</v>
      </c>
      <c r="AJ7033" t="s">
        <v>21742</v>
      </c>
    </row>
    <row r="7034" spans="1:36" ht="17.25" hidden="1" customHeight="1" x14ac:dyDescent="0.2">
      <c r="A7034" s="4" t="s">
        <v>21736</v>
      </c>
      <c r="B7034" t="s">
        <v>21042</v>
      </c>
      <c r="C7034" t="s">
        <v>21737</v>
      </c>
      <c r="D7034" t="s">
        <v>21738</v>
      </c>
      <c r="E7034" t="s">
        <v>211</v>
      </c>
      <c r="F7034" t="s">
        <v>86</v>
      </c>
      <c r="G7034" s="5">
        <v>50</v>
      </c>
      <c r="H7034" t="s">
        <v>677</v>
      </c>
      <c r="I7034" t="s">
        <v>43</v>
      </c>
      <c r="J7034" t="s">
        <v>44</v>
      </c>
      <c r="N7034" s="27"/>
      <c r="R7034" s="7">
        <v>31.146121999999998</v>
      </c>
      <c r="S7034" s="7">
        <v>107.47461699999999</v>
      </c>
      <c r="T7034" t="s">
        <v>46</v>
      </c>
      <c r="U7034" t="s">
        <v>21739</v>
      </c>
      <c r="X7034" t="s">
        <v>21497</v>
      </c>
      <c r="Y7034" t="s">
        <v>19854</v>
      </c>
      <c r="Z7034" t="s">
        <v>21048</v>
      </c>
      <c r="AH7034" s="27"/>
      <c r="AI7034" t="s">
        <v>21740</v>
      </c>
      <c r="AJ7034" t="s">
        <v>21743</v>
      </c>
    </row>
    <row r="7035" spans="1:36" ht="17.25" hidden="1" customHeight="1" x14ac:dyDescent="0.2">
      <c r="A7035" s="4" t="s">
        <v>21736</v>
      </c>
      <c r="B7035" t="s">
        <v>21042</v>
      </c>
      <c r="C7035" t="s">
        <v>21737</v>
      </c>
      <c r="D7035" t="s">
        <v>21738</v>
      </c>
      <c r="E7035" t="s">
        <v>387</v>
      </c>
      <c r="F7035" t="s">
        <v>86</v>
      </c>
      <c r="G7035" s="5">
        <v>50</v>
      </c>
      <c r="H7035" t="s">
        <v>677</v>
      </c>
      <c r="I7035" t="s">
        <v>43</v>
      </c>
      <c r="J7035" t="s">
        <v>44</v>
      </c>
      <c r="N7035" s="27"/>
      <c r="R7035" s="7">
        <v>31.146121999999998</v>
      </c>
      <c r="S7035" s="7">
        <v>107.47461699999999</v>
      </c>
      <c r="T7035" t="s">
        <v>46</v>
      </c>
      <c r="U7035" t="s">
        <v>21739</v>
      </c>
      <c r="X7035" t="s">
        <v>21497</v>
      </c>
      <c r="Y7035" t="s">
        <v>19854</v>
      </c>
      <c r="Z7035" t="s">
        <v>21048</v>
      </c>
      <c r="AH7035" s="27"/>
      <c r="AI7035" t="s">
        <v>21740</v>
      </c>
      <c r="AJ7035" t="s">
        <v>21744</v>
      </c>
    </row>
    <row r="7036" spans="1:36" ht="17.25" hidden="1" customHeight="1" x14ac:dyDescent="0.2">
      <c r="A7036" s="4" t="s">
        <v>21736</v>
      </c>
      <c r="B7036" t="s">
        <v>21042</v>
      </c>
      <c r="C7036" t="s">
        <v>21737</v>
      </c>
      <c r="D7036" t="s">
        <v>21738</v>
      </c>
      <c r="E7036" t="s">
        <v>75</v>
      </c>
      <c r="F7036" t="s">
        <v>86</v>
      </c>
      <c r="G7036" s="5">
        <v>50</v>
      </c>
      <c r="H7036" t="s">
        <v>677</v>
      </c>
      <c r="I7036" t="s">
        <v>65</v>
      </c>
      <c r="J7036" t="s">
        <v>45</v>
      </c>
      <c r="N7036" s="27"/>
      <c r="R7036" s="7">
        <v>31.146121999999998</v>
      </c>
      <c r="S7036" s="7">
        <v>107.47461699999999</v>
      </c>
      <c r="T7036" t="s">
        <v>46</v>
      </c>
      <c r="U7036" t="s">
        <v>21739</v>
      </c>
      <c r="X7036" t="s">
        <v>21497</v>
      </c>
      <c r="Y7036" t="s">
        <v>19854</v>
      </c>
      <c r="Z7036" t="s">
        <v>21048</v>
      </c>
      <c r="AI7036" t="s">
        <v>21740</v>
      </c>
      <c r="AJ7036" t="s">
        <v>21745</v>
      </c>
    </row>
    <row r="7037" spans="1:36" ht="17.25" hidden="1" customHeight="1" x14ac:dyDescent="0.2">
      <c r="A7037" s="4" t="s">
        <v>21736</v>
      </c>
      <c r="B7037" t="s">
        <v>21042</v>
      </c>
      <c r="C7037" t="s">
        <v>21737</v>
      </c>
      <c r="D7037" t="s">
        <v>21738</v>
      </c>
      <c r="E7037" t="s">
        <v>77</v>
      </c>
      <c r="F7037" t="s">
        <v>86</v>
      </c>
      <c r="G7037" s="5">
        <v>50</v>
      </c>
      <c r="H7037" t="s">
        <v>677</v>
      </c>
      <c r="I7037" t="s">
        <v>65</v>
      </c>
      <c r="J7037" t="s">
        <v>45</v>
      </c>
      <c r="O7037" s="25"/>
      <c r="R7037" s="7">
        <v>31.146121999999998</v>
      </c>
      <c r="S7037" s="7">
        <v>107.47461699999999</v>
      </c>
      <c r="T7037" t="s">
        <v>46</v>
      </c>
      <c r="U7037" t="s">
        <v>21739</v>
      </c>
      <c r="X7037" t="s">
        <v>21497</v>
      </c>
      <c r="Y7037" t="s">
        <v>19854</v>
      </c>
      <c r="Z7037" t="s">
        <v>21048</v>
      </c>
      <c r="AH7037" s="27"/>
      <c r="AI7037" t="s">
        <v>21740</v>
      </c>
      <c r="AJ7037" t="s">
        <v>21746</v>
      </c>
    </row>
    <row r="7038" spans="1:36" ht="17.25" hidden="1" customHeight="1" x14ac:dyDescent="0.2">
      <c r="A7038" s="4" t="s">
        <v>21747</v>
      </c>
      <c r="B7038" t="s">
        <v>21042</v>
      </c>
      <c r="C7038" t="s">
        <v>21748</v>
      </c>
      <c r="D7038" t="s">
        <v>21749</v>
      </c>
      <c r="E7038" t="s">
        <v>40</v>
      </c>
      <c r="F7038" t="s">
        <v>86</v>
      </c>
      <c r="G7038" s="5">
        <v>460</v>
      </c>
      <c r="H7038" t="s">
        <v>139</v>
      </c>
      <c r="I7038" t="s">
        <v>43</v>
      </c>
      <c r="J7038" t="s">
        <v>44</v>
      </c>
      <c r="K7038" t="s">
        <v>45</v>
      </c>
      <c r="L7038" t="s">
        <v>45</v>
      </c>
      <c r="M7038" t="s">
        <v>559</v>
      </c>
      <c r="N7038" s="8" t="s">
        <v>45</v>
      </c>
      <c r="O7038" s="25"/>
      <c r="R7038" s="7">
        <v>22.989308000000001</v>
      </c>
      <c r="S7038" s="7">
        <v>113.597865</v>
      </c>
      <c r="T7038" t="s">
        <v>504</v>
      </c>
      <c r="U7038" t="s">
        <v>21750</v>
      </c>
      <c r="V7038" t="s">
        <v>21751</v>
      </c>
      <c r="X7038" t="s">
        <v>21076</v>
      </c>
      <c r="Y7038" t="s">
        <v>19854</v>
      </c>
      <c r="Z7038" t="s">
        <v>21048</v>
      </c>
      <c r="AH7038" s="27"/>
      <c r="AI7038" t="s">
        <v>21752</v>
      </c>
      <c r="AJ7038" t="s">
        <v>21753</v>
      </c>
    </row>
    <row r="7039" spans="1:36" ht="17.25" hidden="1" customHeight="1" x14ac:dyDescent="0.2">
      <c r="A7039" s="4" t="s">
        <v>21747</v>
      </c>
      <c r="B7039" t="s">
        <v>21042</v>
      </c>
      <c r="C7039" t="s">
        <v>21748</v>
      </c>
      <c r="D7039" t="s">
        <v>21749</v>
      </c>
      <c r="E7039" t="s">
        <v>56</v>
      </c>
      <c r="F7039" t="s">
        <v>86</v>
      </c>
      <c r="G7039" s="5">
        <v>460</v>
      </c>
      <c r="H7039" t="s">
        <v>139</v>
      </c>
      <c r="I7039" t="s">
        <v>43</v>
      </c>
      <c r="J7039" t="s">
        <v>44</v>
      </c>
      <c r="K7039" t="s">
        <v>45</v>
      </c>
      <c r="L7039" t="s">
        <v>45</v>
      </c>
      <c r="M7039" t="s">
        <v>559</v>
      </c>
      <c r="N7039" s="8" t="s">
        <v>45</v>
      </c>
      <c r="O7039" s="25"/>
      <c r="R7039" s="7">
        <v>22.989308000000001</v>
      </c>
      <c r="S7039" s="7">
        <v>113.597865</v>
      </c>
      <c r="T7039" t="s">
        <v>504</v>
      </c>
      <c r="U7039" t="s">
        <v>21750</v>
      </c>
      <c r="V7039" t="s">
        <v>21751</v>
      </c>
      <c r="X7039" t="s">
        <v>21076</v>
      </c>
      <c r="Y7039" t="s">
        <v>19854</v>
      </c>
      <c r="Z7039" t="s">
        <v>21048</v>
      </c>
      <c r="AH7039" s="27"/>
      <c r="AI7039" t="s">
        <v>21752</v>
      </c>
      <c r="AJ7039" t="s">
        <v>21754</v>
      </c>
    </row>
    <row r="7040" spans="1:36" ht="17.25" hidden="1" customHeight="1" x14ac:dyDescent="0.2">
      <c r="A7040" s="4" t="s">
        <v>21755</v>
      </c>
      <c r="B7040" t="s">
        <v>21042</v>
      </c>
      <c r="C7040" t="s">
        <v>21756</v>
      </c>
      <c r="D7040" t="s">
        <v>21757</v>
      </c>
      <c r="E7040" t="s">
        <v>40</v>
      </c>
      <c r="F7040" t="s">
        <v>617</v>
      </c>
      <c r="G7040" s="5">
        <v>180</v>
      </c>
      <c r="H7040" t="s">
        <v>42</v>
      </c>
      <c r="I7040" t="s">
        <v>43</v>
      </c>
      <c r="J7040" t="s">
        <v>44</v>
      </c>
      <c r="K7040" t="s">
        <v>45</v>
      </c>
      <c r="L7040" t="s">
        <v>45</v>
      </c>
      <c r="M7040" t="s">
        <v>559</v>
      </c>
      <c r="N7040" s="6">
        <v>2005</v>
      </c>
      <c r="R7040" s="7">
        <v>22.815287999999999</v>
      </c>
      <c r="S7040" s="7">
        <v>113.624786</v>
      </c>
      <c r="T7040" t="s">
        <v>46</v>
      </c>
      <c r="U7040" t="s">
        <v>21750</v>
      </c>
      <c r="V7040" t="s">
        <v>21758</v>
      </c>
      <c r="X7040" t="s">
        <v>21076</v>
      </c>
      <c r="Y7040" t="s">
        <v>19854</v>
      </c>
      <c r="Z7040" t="s">
        <v>21048</v>
      </c>
      <c r="AI7040" t="s">
        <v>21759</v>
      </c>
      <c r="AJ7040" t="s">
        <v>21760</v>
      </c>
    </row>
    <row r="7041" spans="1:36" ht="17.25" hidden="1" customHeight="1" x14ac:dyDescent="0.2">
      <c r="A7041" s="4" t="s">
        <v>21755</v>
      </c>
      <c r="B7041" t="s">
        <v>21042</v>
      </c>
      <c r="C7041" t="s">
        <v>21756</v>
      </c>
      <c r="D7041" t="s">
        <v>21757</v>
      </c>
      <c r="E7041" t="s">
        <v>56</v>
      </c>
      <c r="F7041" t="s">
        <v>617</v>
      </c>
      <c r="G7041" s="5">
        <v>60</v>
      </c>
      <c r="H7041" t="s">
        <v>42</v>
      </c>
      <c r="I7041" t="s">
        <v>43</v>
      </c>
      <c r="J7041" t="s">
        <v>44</v>
      </c>
      <c r="K7041" t="s">
        <v>45</v>
      </c>
      <c r="L7041" t="s">
        <v>45</v>
      </c>
      <c r="M7041" t="s">
        <v>559</v>
      </c>
      <c r="N7041" s="6">
        <v>2005</v>
      </c>
      <c r="R7041" s="7">
        <v>22.815287999999999</v>
      </c>
      <c r="S7041" s="7">
        <v>113.624786</v>
      </c>
      <c r="T7041" t="s">
        <v>46</v>
      </c>
      <c r="U7041" t="s">
        <v>21750</v>
      </c>
      <c r="V7041" t="s">
        <v>21758</v>
      </c>
      <c r="X7041" t="s">
        <v>21076</v>
      </c>
      <c r="Y7041" t="s">
        <v>19854</v>
      </c>
      <c r="Z7041" t="s">
        <v>21048</v>
      </c>
      <c r="AH7041" s="27"/>
      <c r="AI7041" t="s">
        <v>21759</v>
      </c>
      <c r="AJ7041" t="s">
        <v>21761</v>
      </c>
    </row>
    <row r="7042" spans="1:36" ht="17.25" hidden="1" customHeight="1" x14ac:dyDescent="0.2">
      <c r="A7042" s="4" t="s">
        <v>21755</v>
      </c>
      <c r="B7042" t="s">
        <v>21042</v>
      </c>
      <c r="C7042" t="s">
        <v>21756</v>
      </c>
      <c r="D7042" t="s">
        <v>21757</v>
      </c>
      <c r="E7042" t="s">
        <v>58</v>
      </c>
      <c r="F7042" t="s">
        <v>617</v>
      </c>
      <c r="G7042" s="5">
        <v>60</v>
      </c>
      <c r="H7042" t="s">
        <v>42</v>
      </c>
      <c r="I7042" t="s">
        <v>43</v>
      </c>
      <c r="J7042" t="s">
        <v>44</v>
      </c>
      <c r="K7042" t="s">
        <v>45</v>
      </c>
      <c r="L7042" t="s">
        <v>45</v>
      </c>
      <c r="M7042" t="s">
        <v>559</v>
      </c>
      <c r="N7042" s="6">
        <v>2005</v>
      </c>
      <c r="R7042" s="7">
        <v>22.815287999999999</v>
      </c>
      <c r="S7042" s="7">
        <v>113.624786</v>
      </c>
      <c r="T7042" t="s">
        <v>46</v>
      </c>
      <c r="U7042" t="s">
        <v>21750</v>
      </c>
      <c r="V7042" t="s">
        <v>21758</v>
      </c>
      <c r="X7042" t="s">
        <v>21076</v>
      </c>
      <c r="Y7042" t="s">
        <v>19854</v>
      </c>
      <c r="Z7042" t="s">
        <v>21048</v>
      </c>
      <c r="AI7042" t="s">
        <v>21759</v>
      </c>
      <c r="AJ7042" t="s">
        <v>21762</v>
      </c>
    </row>
    <row r="7043" spans="1:36" ht="17.25" hidden="1" customHeight="1" x14ac:dyDescent="0.2">
      <c r="A7043" s="4" t="s">
        <v>21755</v>
      </c>
      <c r="B7043" t="s">
        <v>21042</v>
      </c>
      <c r="C7043" t="s">
        <v>21756</v>
      </c>
      <c r="D7043" t="s">
        <v>21757</v>
      </c>
      <c r="E7043" t="s">
        <v>191</v>
      </c>
      <c r="F7043" t="s">
        <v>86</v>
      </c>
      <c r="G7043" s="5">
        <v>460</v>
      </c>
      <c r="H7043" t="s">
        <v>611</v>
      </c>
      <c r="I7043" t="s">
        <v>43</v>
      </c>
      <c r="J7043" t="s">
        <v>44</v>
      </c>
      <c r="K7043" t="s">
        <v>45</v>
      </c>
      <c r="L7043" t="s">
        <v>45</v>
      </c>
      <c r="M7043" t="s">
        <v>559</v>
      </c>
      <c r="R7043" s="7">
        <v>22.815287999999999</v>
      </c>
      <c r="S7043" s="7">
        <v>113.624786</v>
      </c>
      <c r="T7043" t="s">
        <v>46</v>
      </c>
      <c r="U7043" t="s">
        <v>21750</v>
      </c>
      <c r="V7043" t="s">
        <v>21758</v>
      </c>
      <c r="X7043" t="s">
        <v>21076</v>
      </c>
      <c r="Y7043" t="s">
        <v>19854</v>
      </c>
      <c r="Z7043" t="s">
        <v>21048</v>
      </c>
      <c r="AI7043" t="s">
        <v>21759</v>
      </c>
      <c r="AJ7043" t="s">
        <v>21763</v>
      </c>
    </row>
    <row r="7044" spans="1:36" ht="17.25" hidden="1" customHeight="1" x14ac:dyDescent="0.2">
      <c r="A7044" s="4" t="s">
        <v>21764</v>
      </c>
      <c r="B7044" t="s">
        <v>21042</v>
      </c>
      <c r="C7044" t="s">
        <v>21765</v>
      </c>
      <c r="D7044" t="s">
        <v>21766</v>
      </c>
      <c r="E7044" t="s">
        <v>40</v>
      </c>
      <c r="F7044" t="s">
        <v>86</v>
      </c>
      <c r="G7044" s="5">
        <v>75</v>
      </c>
      <c r="H7044" t="s">
        <v>139</v>
      </c>
      <c r="I7044" t="s">
        <v>43</v>
      </c>
      <c r="J7044" t="s">
        <v>44</v>
      </c>
      <c r="K7044" t="s">
        <v>45</v>
      </c>
      <c r="L7044" t="s">
        <v>45</v>
      </c>
      <c r="M7044" t="s">
        <v>5341</v>
      </c>
      <c r="N7044" s="8" t="s">
        <v>45</v>
      </c>
      <c r="R7044" s="7">
        <v>23.055555999999999</v>
      </c>
      <c r="S7044" s="7">
        <v>113.68284300000001</v>
      </c>
      <c r="T7044" t="s">
        <v>46</v>
      </c>
      <c r="U7044" t="s">
        <v>21750</v>
      </c>
      <c r="X7044" t="s">
        <v>21076</v>
      </c>
      <c r="Y7044" t="s">
        <v>19854</v>
      </c>
      <c r="Z7044" t="s">
        <v>21048</v>
      </c>
      <c r="AI7044" t="s">
        <v>21767</v>
      </c>
      <c r="AJ7044" t="s">
        <v>21768</v>
      </c>
    </row>
    <row r="7045" spans="1:36" ht="17.25" hidden="1" customHeight="1" x14ac:dyDescent="0.2">
      <c r="A7045" s="4" t="s">
        <v>21764</v>
      </c>
      <c r="B7045" t="s">
        <v>21042</v>
      </c>
      <c r="C7045" t="s">
        <v>21765</v>
      </c>
      <c r="D7045" t="s">
        <v>21766</v>
      </c>
      <c r="E7045" t="s">
        <v>56</v>
      </c>
      <c r="F7045" t="s">
        <v>86</v>
      </c>
      <c r="G7045" s="5">
        <v>75</v>
      </c>
      <c r="H7045" t="s">
        <v>139</v>
      </c>
      <c r="I7045" t="s">
        <v>43</v>
      </c>
      <c r="J7045" t="s">
        <v>44</v>
      </c>
      <c r="K7045" t="s">
        <v>45</v>
      </c>
      <c r="L7045" t="s">
        <v>45</v>
      </c>
      <c r="M7045" t="s">
        <v>5341</v>
      </c>
      <c r="N7045" s="8" t="s">
        <v>45</v>
      </c>
      <c r="R7045" s="7">
        <v>23.055555999999999</v>
      </c>
      <c r="S7045" s="7">
        <v>113.68284300000001</v>
      </c>
      <c r="T7045" t="s">
        <v>46</v>
      </c>
      <c r="U7045" t="s">
        <v>21750</v>
      </c>
      <c r="X7045" t="s">
        <v>21076</v>
      </c>
      <c r="Y7045" t="s">
        <v>19854</v>
      </c>
      <c r="Z7045" t="s">
        <v>21048</v>
      </c>
      <c r="AI7045" t="s">
        <v>21767</v>
      </c>
      <c r="AJ7045" t="s">
        <v>21769</v>
      </c>
    </row>
    <row r="7046" spans="1:36" ht="17.25" hidden="1" customHeight="1" x14ac:dyDescent="0.2">
      <c r="A7046" s="4" t="s">
        <v>21764</v>
      </c>
      <c r="B7046" t="s">
        <v>21042</v>
      </c>
      <c r="C7046" t="s">
        <v>21765</v>
      </c>
      <c r="D7046" t="s">
        <v>21766</v>
      </c>
      <c r="E7046" t="s">
        <v>58</v>
      </c>
      <c r="F7046" t="s">
        <v>86</v>
      </c>
      <c r="G7046" s="5">
        <v>75</v>
      </c>
      <c r="H7046" t="s">
        <v>139</v>
      </c>
      <c r="I7046" t="s">
        <v>43</v>
      </c>
      <c r="J7046" t="s">
        <v>44</v>
      </c>
      <c r="K7046" t="s">
        <v>45</v>
      </c>
      <c r="L7046" t="s">
        <v>45</v>
      </c>
      <c r="M7046" t="s">
        <v>5341</v>
      </c>
      <c r="N7046" s="8" t="s">
        <v>45</v>
      </c>
      <c r="R7046" s="7">
        <v>23.055555999999999</v>
      </c>
      <c r="S7046" s="7">
        <v>113.68284300000001</v>
      </c>
      <c r="T7046" t="s">
        <v>46</v>
      </c>
      <c r="U7046" t="s">
        <v>21750</v>
      </c>
      <c r="X7046" t="s">
        <v>21076</v>
      </c>
      <c r="Y7046" t="s">
        <v>19854</v>
      </c>
      <c r="Z7046" t="s">
        <v>21048</v>
      </c>
      <c r="AI7046" t="s">
        <v>21767</v>
      </c>
      <c r="AJ7046" t="s">
        <v>21770</v>
      </c>
    </row>
    <row r="7047" spans="1:36" ht="17.25" hidden="1" customHeight="1" x14ac:dyDescent="0.2">
      <c r="A7047" s="4" t="s">
        <v>21779</v>
      </c>
      <c r="B7047" t="s">
        <v>21042</v>
      </c>
      <c r="C7047" t="s">
        <v>21780</v>
      </c>
      <c r="D7047" t="s">
        <v>21781</v>
      </c>
      <c r="E7047" t="s">
        <v>40</v>
      </c>
      <c r="F7047" t="s">
        <v>86</v>
      </c>
      <c r="G7047" s="5">
        <v>120</v>
      </c>
      <c r="H7047" t="s">
        <v>486</v>
      </c>
      <c r="I7047" t="s">
        <v>43</v>
      </c>
      <c r="J7047" t="s">
        <v>44</v>
      </c>
      <c r="K7047" t="s">
        <v>45</v>
      </c>
      <c r="L7047" t="s">
        <v>45</v>
      </c>
      <c r="M7047" t="s">
        <v>559</v>
      </c>
      <c r="N7047" s="8" t="s">
        <v>45</v>
      </c>
      <c r="R7047" s="7">
        <v>23.0480549</v>
      </c>
      <c r="S7047" s="7">
        <v>114.0633121</v>
      </c>
      <c r="T7047" t="s">
        <v>504</v>
      </c>
      <c r="U7047" t="s">
        <v>21750</v>
      </c>
      <c r="V7047" t="s">
        <v>21782</v>
      </c>
      <c r="X7047" t="s">
        <v>21076</v>
      </c>
      <c r="Y7047" t="s">
        <v>19854</v>
      </c>
      <c r="Z7047" t="s">
        <v>21048</v>
      </c>
      <c r="AI7047" t="s">
        <v>21783</v>
      </c>
      <c r="AJ7047" t="s">
        <v>21784</v>
      </c>
    </row>
    <row r="7048" spans="1:36" ht="17.25" hidden="1" customHeight="1" x14ac:dyDescent="0.2">
      <c r="A7048" s="4" t="s">
        <v>21779</v>
      </c>
      <c r="B7048" t="s">
        <v>21042</v>
      </c>
      <c r="C7048" t="s">
        <v>21780</v>
      </c>
      <c r="D7048" t="s">
        <v>21781</v>
      </c>
      <c r="E7048" t="s">
        <v>56</v>
      </c>
      <c r="F7048" t="s">
        <v>86</v>
      </c>
      <c r="G7048" s="5">
        <v>120</v>
      </c>
      <c r="H7048" t="s">
        <v>486</v>
      </c>
      <c r="I7048" t="s">
        <v>43</v>
      </c>
      <c r="J7048" t="s">
        <v>44</v>
      </c>
      <c r="K7048" t="s">
        <v>45</v>
      </c>
      <c r="L7048" t="s">
        <v>45</v>
      </c>
      <c r="M7048" t="s">
        <v>559</v>
      </c>
      <c r="N7048" s="8" t="s">
        <v>45</v>
      </c>
      <c r="R7048" s="7">
        <v>23.0480549</v>
      </c>
      <c r="S7048" s="7">
        <v>114.0633121</v>
      </c>
      <c r="T7048" t="s">
        <v>504</v>
      </c>
      <c r="U7048" t="s">
        <v>21750</v>
      </c>
      <c r="V7048" t="s">
        <v>21782</v>
      </c>
      <c r="X7048" t="s">
        <v>21076</v>
      </c>
      <c r="Y7048" t="s">
        <v>19854</v>
      </c>
      <c r="Z7048" t="s">
        <v>21048</v>
      </c>
      <c r="AH7048" s="27"/>
      <c r="AI7048" t="s">
        <v>21783</v>
      </c>
      <c r="AJ7048" t="s">
        <v>21785</v>
      </c>
    </row>
    <row r="7049" spans="1:36" ht="17.25" hidden="1" customHeight="1" x14ac:dyDescent="0.2">
      <c r="A7049" s="4" t="s">
        <v>21802</v>
      </c>
      <c r="B7049" t="s">
        <v>21042</v>
      </c>
      <c r="C7049" t="s">
        <v>21803</v>
      </c>
      <c r="D7049" t="s">
        <v>21804</v>
      </c>
      <c r="E7049" t="s">
        <v>40</v>
      </c>
      <c r="F7049" t="s">
        <v>86</v>
      </c>
      <c r="G7049" s="5">
        <v>180</v>
      </c>
      <c r="H7049" t="s">
        <v>42</v>
      </c>
      <c r="I7049" t="s">
        <v>43</v>
      </c>
      <c r="J7049" t="s">
        <v>44</v>
      </c>
      <c r="K7049" t="s">
        <v>45</v>
      </c>
      <c r="L7049" t="s">
        <v>45</v>
      </c>
      <c r="M7049" t="s">
        <v>559</v>
      </c>
      <c r="N7049" s="24">
        <v>2006</v>
      </c>
      <c r="R7049" s="7">
        <v>22.975774999999999</v>
      </c>
      <c r="S7049" s="7">
        <v>113.828442</v>
      </c>
      <c r="T7049" t="s">
        <v>46</v>
      </c>
      <c r="U7049" t="s">
        <v>21750</v>
      </c>
      <c r="X7049" t="s">
        <v>21076</v>
      </c>
      <c r="Y7049" t="s">
        <v>19854</v>
      </c>
      <c r="Z7049" t="s">
        <v>21048</v>
      </c>
      <c r="AH7049" s="27"/>
      <c r="AI7049" t="s">
        <v>21805</v>
      </c>
      <c r="AJ7049" t="s">
        <v>21806</v>
      </c>
    </row>
    <row r="7050" spans="1:36" ht="17.25" hidden="1" customHeight="1" x14ac:dyDescent="0.2">
      <c r="A7050" s="4" t="s">
        <v>21802</v>
      </c>
      <c r="B7050" t="s">
        <v>21042</v>
      </c>
      <c r="C7050" t="s">
        <v>21803</v>
      </c>
      <c r="D7050" t="s">
        <v>21804</v>
      </c>
      <c r="E7050" t="s">
        <v>56</v>
      </c>
      <c r="F7050" t="s">
        <v>86</v>
      </c>
      <c r="G7050" s="5">
        <v>180</v>
      </c>
      <c r="H7050" t="s">
        <v>42</v>
      </c>
      <c r="I7050" t="s">
        <v>43</v>
      </c>
      <c r="J7050" t="s">
        <v>44</v>
      </c>
      <c r="K7050" t="s">
        <v>45</v>
      </c>
      <c r="L7050" t="s">
        <v>45</v>
      </c>
      <c r="M7050" t="s">
        <v>559</v>
      </c>
      <c r="N7050" s="6">
        <v>2006</v>
      </c>
      <c r="R7050" s="7">
        <v>22.975774999999999</v>
      </c>
      <c r="S7050" s="7">
        <v>113.828442</v>
      </c>
      <c r="T7050" t="s">
        <v>46</v>
      </c>
      <c r="U7050" t="s">
        <v>21750</v>
      </c>
      <c r="X7050" t="s">
        <v>21076</v>
      </c>
      <c r="Y7050" t="s">
        <v>19854</v>
      </c>
      <c r="Z7050" t="s">
        <v>21048</v>
      </c>
      <c r="AH7050" s="27"/>
      <c r="AI7050" t="s">
        <v>21805</v>
      </c>
      <c r="AJ7050" t="s">
        <v>21807</v>
      </c>
    </row>
    <row r="7051" spans="1:36" ht="17.25" hidden="1" customHeight="1" x14ac:dyDescent="0.2">
      <c r="A7051" s="4" t="s">
        <v>21810</v>
      </c>
      <c r="B7051" t="s">
        <v>21042</v>
      </c>
      <c r="C7051" t="s">
        <v>21811</v>
      </c>
      <c r="D7051" t="s">
        <v>21812</v>
      </c>
      <c r="E7051" t="s">
        <v>40</v>
      </c>
      <c r="F7051" t="s">
        <v>86</v>
      </c>
      <c r="G7051" s="5">
        <v>180</v>
      </c>
      <c r="H7051" t="s">
        <v>42</v>
      </c>
      <c r="I7051" t="s">
        <v>43</v>
      </c>
      <c r="J7051" t="s">
        <v>44</v>
      </c>
      <c r="K7051" t="s">
        <v>45</v>
      </c>
      <c r="L7051" t="s">
        <v>45</v>
      </c>
      <c r="M7051" t="s">
        <v>559</v>
      </c>
      <c r="N7051" s="24">
        <v>2006</v>
      </c>
      <c r="R7051" s="7">
        <v>22.972014000000001</v>
      </c>
      <c r="S7051" s="7">
        <v>113.845928</v>
      </c>
      <c r="T7051" t="s">
        <v>46</v>
      </c>
      <c r="U7051" t="s">
        <v>21750</v>
      </c>
      <c r="V7051" t="s">
        <v>21813</v>
      </c>
      <c r="X7051" t="s">
        <v>21076</v>
      </c>
      <c r="Y7051" t="s">
        <v>19854</v>
      </c>
      <c r="Z7051" t="s">
        <v>21048</v>
      </c>
      <c r="AH7051" s="27"/>
      <c r="AI7051" t="s">
        <v>21814</v>
      </c>
      <c r="AJ7051" t="s">
        <v>21815</v>
      </c>
    </row>
    <row r="7052" spans="1:36" ht="17.25" hidden="1" customHeight="1" x14ac:dyDescent="0.2">
      <c r="A7052" s="4" t="s">
        <v>21810</v>
      </c>
      <c r="B7052" t="s">
        <v>21042</v>
      </c>
      <c r="C7052" t="s">
        <v>21811</v>
      </c>
      <c r="D7052" t="s">
        <v>21812</v>
      </c>
      <c r="E7052" t="s">
        <v>56</v>
      </c>
      <c r="F7052" t="s">
        <v>86</v>
      </c>
      <c r="G7052" s="5">
        <v>180</v>
      </c>
      <c r="H7052" t="s">
        <v>42</v>
      </c>
      <c r="I7052" t="s">
        <v>43</v>
      </c>
      <c r="J7052" t="s">
        <v>44</v>
      </c>
      <c r="K7052" t="s">
        <v>45</v>
      </c>
      <c r="L7052" t="s">
        <v>45</v>
      </c>
      <c r="M7052" t="s">
        <v>559</v>
      </c>
      <c r="N7052" s="24">
        <v>2006</v>
      </c>
      <c r="R7052" s="7">
        <v>22.972014000000001</v>
      </c>
      <c r="S7052" s="7">
        <v>113.845928</v>
      </c>
      <c r="T7052" t="s">
        <v>46</v>
      </c>
      <c r="U7052" t="s">
        <v>21750</v>
      </c>
      <c r="V7052" t="s">
        <v>21813</v>
      </c>
      <c r="X7052" t="s">
        <v>21076</v>
      </c>
      <c r="Y7052" t="s">
        <v>19854</v>
      </c>
      <c r="Z7052" t="s">
        <v>21048</v>
      </c>
      <c r="AH7052" s="27"/>
      <c r="AI7052" t="s">
        <v>21814</v>
      </c>
      <c r="AJ7052" t="s">
        <v>21816</v>
      </c>
    </row>
    <row r="7053" spans="1:36" ht="17.25" hidden="1" customHeight="1" x14ac:dyDescent="0.2">
      <c r="A7053" s="4" t="s">
        <v>21835</v>
      </c>
      <c r="B7053" t="s">
        <v>21042</v>
      </c>
      <c r="C7053" t="s">
        <v>21836</v>
      </c>
      <c r="D7053" t="s">
        <v>21837</v>
      </c>
      <c r="E7053" t="s">
        <v>40</v>
      </c>
      <c r="F7053" t="s">
        <v>86</v>
      </c>
      <c r="G7053" s="5">
        <v>400</v>
      </c>
      <c r="H7053" t="s">
        <v>486</v>
      </c>
      <c r="I7053" t="s">
        <v>43</v>
      </c>
      <c r="J7053" t="s">
        <v>44</v>
      </c>
      <c r="K7053" t="s">
        <v>45</v>
      </c>
      <c r="L7053" t="s">
        <v>45</v>
      </c>
      <c r="N7053" s="8" t="s">
        <v>45</v>
      </c>
      <c r="R7053" s="7">
        <v>23.826380253462599</v>
      </c>
      <c r="S7053" s="7">
        <v>114.776261540969</v>
      </c>
      <c r="T7053" t="s">
        <v>504</v>
      </c>
      <c r="U7053" t="s">
        <v>21838</v>
      </c>
      <c r="V7053" t="s">
        <v>21177</v>
      </c>
      <c r="W7053" t="s">
        <v>21839</v>
      </c>
      <c r="X7053" t="s">
        <v>21076</v>
      </c>
      <c r="Y7053" t="s">
        <v>19854</v>
      </c>
      <c r="Z7053" t="s">
        <v>21048</v>
      </c>
      <c r="AH7053" s="27"/>
      <c r="AI7053" t="s">
        <v>21840</v>
      </c>
      <c r="AJ7053" t="s">
        <v>21841</v>
      </c>
    </row>
    <row r="7054" spans="1:36" ht="17.25" hidden="1" customHeight="1" x14ac:dyDescent="0.2">
      <c r="A7054" s="4" t="s">
        <v>21835</v>
      </c>
      <c r="B7054" t="s">
        <v>21042</v>
      </c>
      <c r="C7054" t="s">
        <v>21836</v>
      </c>
      <c r="D7054" t="s">
        <v>21837</v>
      </c>
      <c r="E7054" t="s">
        <v>56</v>
      </c>
      <c r="F7054" t="s">
        <v>86</v>
      </c>
      <c r="G7054" s="5">
        <v>400</v>
      </c>
      <c r="H7054" t="s">
        <v>486</v>
      </c>
      <c r="I7054" t="s">
        <v>43</v>
      </c>
      <c r="J7054" t="s">
        <v>44</v>
      </c>
      <c r="K7054" t="s">
        <v>45</v>
      </c>
      <c r="L7054" t="s">
        <v>45</v>
      </c>
      <c r="N7054" s="8" t="s">
        <v>45</v>
      </c>
      <c r="R7054" s="7">
        <v>23.826380253462599</v>
      </c>
      <c r="S7054" s="7">
        <v>114.776261540969</v>
      </c>
      <c r="T7054" t="s">
        <v>504</v>
      </c>
      <c r="U7054" t="s">
        <v>21838</v>
      </c>
      <c r="V7054" t="s">
        <v>21177</v>
      </c>
      <c r="W7054" t="s">
        <v>21839</v>
      </c>
      <c r="X7054" t="s">
        <v>21076</v>
      </c>
      <c r="Y7054" t="s">
        <v>19854</v>
      </c>
      <c r="Z7054" t="s">
        <v>21048</v>
      </c>
      <c r="AH7054" s="27"/>
      <c r="AI7054" t="s">
        <v>21840</v>
      </c>
      <c r="AJ7054" t="s">
        <v>21842</v>
      </c>
    </row>
    <row r="7055" spans="1:36" ht="17.25" hidden="1" customHeight="1" x14ac:dyDescent="0.2">
      <c r="A7055" s="4" t="s">
        <v>21835</v>
      </c>
      <c r="B7055" t="s">
        <v>21042</v>
      </c>
      <c r="C7055" t="s">
        <v>21836</v>
      </c>
      <c r="D7055" t="s">
        <v>21837</v>
      </c>
      <c r="E7055" t="s">
        <v>58</v>
      </c>
      <c r="F7055" t="s">
        <v>86</v>
      </c>
      <c r="G7055" s="5">
        <v>400</v>
      </c>
      <c r="H7055" t="s">
        <v>486</v>
      </c>
      <c r="I7055" t="s">
        <v>43</v>
      </c>
      <c r="J7055" t="s">
        <v>44</v>
      </c>
      <c r="K7055" t="s">
        <v>45</v>
      </c>
      <c r="L7055" t="s">
        <v>45</v>
      </c>
      <c r="N7055" s="8" t="s">
        <v>45</v>
      </c>
      <c r="R7055" s="7">
        <v>23.826380253462599</v>
      </c>
      <c r="S7055" s="7">
        <v>114.776261540969</v>
      </c>
      <c r="T7055" t="s">
        <v>504</v>
      </c>
      <c r="U7055" t="s">
        <v>21838</v>
      </c>
      <c r="V7055" t="s">
        <v>21177</v>
      </c>
      <c r="W7055" t="s">
        <v>21839</v>
      </c>
      <c r="X7055" t="s">
        <v>21076</v>
      </c>
      <c r="Y7055" t="s">
        <v>19854</v>
      </c>
      <c r="Z7055" t="s">
        <v>21048</v>
      </c>
      <c r="AH7055" s="27"/>
      <c r="AI7055" t="s">
        <v>21840</v>
      </c>
      <c r="AJ7055" t="s">
        <v>21843</v>
      </c>
    </row>
    <row r="7056" spans="1:36" ht="17.25" hidden="1" customHeight="1" x14ac:dyDescent="0.2">
      <c r="A7056" s="4" t="s">
        <v>21835</v>
      </c>
      <c r="B7056" t="s">
        <v>21042</v>
      </c>
      <c r="C7056" t="s">
        <v>21836</v>
      </c>
      <c r="D7056" t="s">
        <v>21837</v>
      </c>
      <c r="E7056" t="s">
        <v>191</v>
      </c>
      <c r="F7056" t="s">
        <v>86</v>
      </c>
      <c r="G7056" s="5">
        <v>400</v>
      </c>
      <c r="H7056" t="s">
        <v>486</v>
      </c>
      <c r="I7056" t="s">
        <v>43</v>
      </c>
      <c r="J7056" t="s">
        <v>44</v>
      </c>
      <c r="K7056" t="s">
        <v>45</v>
      </c>
      <c r="L7056" t="s">
        <v>45</v>
      </c>
      <c r="N7056" s="27" t="s">
        <v>45</v>
      </c>
      <c r="R7056" s="7">
        <v>23.826380253462599</v>
      </c>
      <c r="S7056" s="7">
        <v>114.776261540969</v>
      </c>
      <c r="T7056" t="s">
        <v>504</v>
      </c>
      <c r="U7056" t="s">
        <v>21838</v>
      </c>
      <c r="V7056" t="s">
        <v>21177</v>
      </c>
      <c r="W7056" t="s">
        <v>21839</v>
      </c>
      <c r="X7056" t="s">
        <v>21076</v>
      </c>
      <c r="Y7056" t="s">
        <v>19854</v>
      </c>
      <c r="Z7056" t="s">
        <v>21048</v>
      </c>
      <c r="AH7056" s="27"/>
      <c r="AI7056" t="s">
        <v>21840</v>
      </c>
      <c r="AJ7056" t="s">
        <v>21844</v>
      </c>
    </row>
    <row r="7057" spans="1:36" ht="17.25" hidden="1" customHeight="1" x14ac:dyDescent="0.2">
      <c r="A7057" s="4" t="s">
        <v>21845</v>
      </c>
      <c r="B7057" t="s">
        <v>21042</v>
      </c>
      <c r="C7057" t="s">
        <v>21846</v>
      </c>
      <c r="D7057" t="s">
        <v>21847</v>
      </c>
      <c r="E7057" t="s">
        <v>40</v>
      </c>
      <c r="F7057" t="s">
        <v>86</v>
      </c>
      <c r="G7057" s="5" t="s">
        <v>45</v>
      </c>
      <c r="H7057" t="s">
        <v>677</v>
      </c>
      <c r="I7057" t="s">
        <v>43</v>
      </c>
      <c r="J7057" t="s">
        <v>44</v>
      </c>
      <c r="N7057" s="27"/>
      <c r="R7057" s="7">
        <v>35.340082000000002</v>
      </c>
      <c r="S7057" s="7">
        <v>119.45197899999999</v>
      </c>
      <c r="T7057" t="s">
        <v>46</v>
      </c>
      <c r="U7057" t="s">
        <v>21848</v>
      </c>
      <c r="X7057" t="s">
        <v>21685</v>
      </c>
      <c r="Y7057" t="s">
        <v>19854</v>
      </c>
      <c r="Z7057" t="s">
        <v>21048</v>
      </c>
      <c r="AH7057" s="27"/>
      <c r="AI7057" t="s">
        <v>21849</v>
      </c>
      <c r="AJ7057" t="s">
        <v>21850</v>
      </c>
    </row>
    <row r="7058" spans="1:36" ht="17.25" hidden="1" customHeight="1" x14ac:dyDescent="0.2">
      <c r="A7058" s="4" t="s">
        <v>21845</v>
      </c>
      <c r="B7058" t="s">
        <v>21042</v>
      </c>
      <c r="C7058" t="s">
        <v>21846</v>
      </c>
      <c r="D7058" t="s">
        <v>21847</v>
      </c>
      <c r="E7058" t="s">
        <v>56</v>
      </c>
      <c r="F7058" t="s">
        <v>86</v>
      </c>
      <c r="G7058" s="5" t="s">
        <v>45</v>
      </c>
      <c r="H7058" t="s">
        <v>677</v>
      </c>
      <c r="I7058" t="s">
        <v>43</v>
      </c>
      <c r="J7058" t="s">
        <v>44</v>
      </c>
      <c r="R7058" s="7">
        <v>35.340082000000002</v>
      </c>
      <c r="S7058" s="7">
        <v>119.45197899999999</v>
      </c>
      <c r="T7058" t="s">
        <v>46</v>
      </c>
      <c r="U7058" t="s">
        <v>21848</v>
      </c>
      <c r="X7058" t="s">
        <v>21685</v>
      </c>
      <c r="Y7058" t="s">
        <v>19854</v>
      </c>
      <c r="Z7058" t="s">
        <v>21048</v>
      </c>
      <c r="AH7058" s="27"/>
      <c r="AI7058" t="s">
        <v>21849</v>
      </c>
      <c r="AJ7058" t="s">
        <v>21851</v>
      </c>
    </row>
    <row r="7059" spans="1:36" ht="17.25" hidden="1" customHeight="1" x14ac:dyDescent="0.2">
      <c r="A7059" s="4" t="s">
        <v>21852</v>
      </c>
      <c r="B7059" t="s">
        <v>21042</v>
      </c>
      <c r="C7059" t="s">
        <v>21853</v>
      </c>
      <c r="D7059" t="s">
        <v>21854</v>
      </c>
      <c r="E7059" t="s">
        <v>75</v>
      </c>
      <c r="F7059" t="s">
        <v>86</v>
      </c>
      <c r="G7059" s="5">
        <v>400</v>
      </c>
      <c r="H7059" t="s">
        <v>611</v>
      </c>
      <c r="I7059" t="s">
        <v>43</v>
      </c>
      <c r="J7059" t="s">
        <v>45</v>
      </c>
      <c r="R7059" s="7">
        <v>31.695353999999998</v>
      </c>
      <c r="S7059" s="7">
        <v>120.465971</v>
      </c>
      <c r="T7059" t="s">
        <v>46</v>
      </c>
      <c r="U7059" t="s">
        <v>21855</v>
      </c>
      <c r="V7059" t="s">
        <v>21856</v>
      </c>
      <c r="W7059" t="s">
        <v>21857</v>
      </c>
      <c r="X7059" t="s">
        <v>21204</v>
      </c>
      <c r="Y7059" t="s">
        <v>19854</v>
      </c>
      <c r="Z7059" t="s">
        <v>21048</v>
      </c>
      <c r="AI7059" t="s">
        <v>21860</v>
      </c>
      <c r="AJ7059" t="s">
        <v>21863</v>
      </c>
    </row>
    <row r="7060" spans="1:36" ht="17.25" hidden="1" customHeight="1" x14ac:dyDescent="0.2">
      <c r="A7060" s="4" t="s">
        <v>21852</v>
      </c>
      <c r="B7060" t="s">
        <v>21042</v>
      </c>
      <c r="C7060" t="s">
        <v>21853</v>
      </c>
      <c r="D7060" t="s">
        <v>21854</v>
      </c>
      <c r="E7060" t="s">
        <v>77</v>
      </c>
      <c r="F7060" t="s">
        <v>86</v>
      </c>
      <c r="G7060" s="5">
        <v>400</v>
      </c>
      <c r="H7060" t="s">
        <v>611</v>
      </c>
      <c r="I7060" t="s">
        <v>43</v>
      </c>
      <c r="J7060" t="s">
        <v>45</v>
      </c>
      <c r="R7060" s="7">
        <v>31.695353999999998</v>
      </c>
      <c r="S7060" s="7">
        <v>120.465971</v>
      </c>
      <c r="T7060" t="s">
        <v>46</v>
      </c>
      <c r="U7060" t="s">
        <v>21855</v>
      </c>
      <c r="V7060" t="s">
        <v>21856</v>
      </c>
      <c r="W7060" t="s">
        <v>21857</v>
      </c>
      <c r="X7060" t="s">
        <v>21204</v>
      </c>
      <c r="Y7060" t="s">
        <v>19854</v>
      </c>
      <c r="Z7060" t="s">
        <v>21048</v>
      </c>
      <c r="AI7060" t="s">
        <v>21860</v>
      </c>
      <c r="AJ7060" t="s">
        <v>21864</v>
      </c>
    </row>
    <row r="7061" spans="1:36" ht="17.25" hidden="1" customHeight="1" x14ac:dyDescent="0.2">
      <c r="A7061" s="4" t="s">
        <v>21852</v>
      </c>
      <c r="B7061" t="s">
        <v>21042</v>
      </c>
      <c r="C7061" t="s">
        <v>21853</v>
      </c>
      <c r="D7061" t="s">
        <v>21854</v>
      </c>
      <c r="E7061" t="s">
        <v>318</v>
      </c>
      <c r="F7061" t="s">
        <v>86</v>
      </c>
      <c r="G7061" s="5">
        <v>400</v>
      </c>
      <c r="H7061" t="s">
        <v>611</v>
      </c>
      <c r="I7061" t="s">
        <v>43</v>
      </c>
      <c r="J7061" t="s">
        <v>45</v>
      </c>
      <c r="R7061" s="7">
        <v>31.695353999999998</v>
      </c>
      <c r="S7061" s="7">
        <v>120.465971</v>
      </c>
      <c r="T7061" t="s">
        <v>46</v>
      </c>
      <c r="U7061" t="s">
        <v>21855</v>
      </c>
      <c r="V7061" t="s">
        <v>21856</v>
      </c>
      <c r="W7061" t="s">
        <v>21857</v>
      </c>
      <c r="X7061" t="s">
        <v>21204</v>
      </c>
      <c r="Y7061" t="s">
        <v>19854</v>
      </c>
      <c r="Z7061" t="s">
        <v>21048</v>
      </c>
      <c r="AI7061" t="s">
        <v>21860</v>
      </c>
      <c r="AJ7061" t="s">
        <v>21865</v>
      </c>
    </row>
    <row r="7062" spans="1:36" ht="17.25" hidden="1" customHeight="1" x14ac:dyDescent="0.2">
      <c r="A7062" s="4" t="s">
        <v>21852</v>
      </c>
      <c r="B7062" t="s">
        <v>21042</v>
      </c>
      <c r="C7062" t="s">
        <v>21853</v>
      </c>
      <c r="D7062" t="s">
        <v>21854</v>
      </c>
      <c r="E7062" t="s">
        <v>2385</v>
      </c>
      <c r="F7062" t="s">
        <v>86</v>
      </c>
      <c r="G7062" s="5">
        <v>400</v>
      </c>
      <c r="H7062" t="s">
        <v>611</v>
      </c>
      <c r="I7062" t="s">
        <v>43</v>
      </c>
      <c r="J7062" t="s">
        <v>45</v>
      </c>
      <c r="R7062" s="7">
        <v>31.695353999999998</v>
      </c>
      <c r="S7062" s="7">
        <v>120.465971</v>
      </c>
      <c r="T7062" t="s">
        <v>46</v>
      </c>
      <c r="U7062" t="s">
        <v>21855</v>
      </c>
      <c r="V7062" t="s">
        <v>21856</v>
      </c>
      <c r="W7062" t="s">
        <v>21857</v>
      </c>
      <c r="X7062" t="s">
        <v>21204</v>
      </c>
      <c r="Y7062" t="s">
        <v>19854</v>
      </c>
      <c r="Z7062" t="s">
        <v>21048</v>
      </c>
      <c r="AH7062" s="27"/>
      <c r="AI7062" t="s">
        <v>21860</v>
      </c>
      <c r="AJ7062" t="s">
        <v>21866</v>
      </c>
    </row>
    <row r="7063" spans="1:36" ht="17.25" hidden="1" customHeight="1" x14ac:dyDescent="0.2">
      <c r="A7063" s="4" t="s">
        <v>21867</v>
      </c>
      <c r="B7063" t="s">
        <v>21042</v>
      </c>
      <c r="C7063" t="s">
        <v>21868</v>
      </c>
      <c r="D7063" t="s">
        <v>21869</v>
      </c>
      <c r="E7063" t="s">
        <v>63</v>
      </c>
      <c r="F7063" t="s">
        <v>86</v>
      </c>
      <c r="G7063" s="5">
        <v>120</v>
      </c>
      <c r="H7063" t="s">
        <v>677</v>
      </c>
      <c r="I7063" t="s">
        <v>43</v>
      </c>
      <c r="J7063" t="s">
        <v>44</v>
      </c>
      <c r="K7063" t="s">
        <v>45</v>
      </c>
      <c r="L7063" t="s">
        <v>45</v>
      </c>
      <c r="O7063" s="25"/>
      <c r="R7063" s="7">
        <v>21.619647000000001</v>
      </c>
      <c r="S7063" s="7">
        <v>108.364847</v>
      </c>
      <c r="T7063" t="s">
        <v>504</v>
      </c>
      <c r="U7063" t="s">
        <v>21870</v>
      </c>
      <c r="X7063" t="s">
        <v>21304</v>
      </c>
      <c r="Y7063" t="s">
        <v>19854</v>
      </c>
      <c r="Z7063" t="s">
        <v>21048</v>
      </c>
      <c r="AH7063" s="27"/>
      <c r="AI7063" t="s">
        <v>21871</v>
      </c>
      <c r="AJ7063" t="s">
        <v>21872</v>
      </c>
    </row>
    <row r="7064" spans="1:36" ht="17.25" hidden="1" customHeight="1" x14ac:dyDescent="0.2">
      <c r="A7064" s="4" t="s">
        <v>21867</v>
      </c>
      <c r="B7064" t="s">
        <v>21042</v>
      </c>
      <c r="C7064" t="s">
        <v>21868</v>
      </c>
      <c r="D7064" t="s">
        <v>21869</v>
      </c>
      <c r="E7064" t="s">
        <v>73</v>
      </c>
      <c r="F7064" t="s">
        <v>86</v>
      </c>
      <c r="G7064" s="5">
        <v>120</v>
      </c>
      <c r="H7064" t="s">
        <v>677</v>
      </c>
      <c r="I7064" t="s">
        <v>43</v>
      </c>
      <c r="J7064" t="s">
        <v>44</v>
      </c>
      <c r="K7064" t="s">
        <v>45</v>
      </c>
      <c r="L7064" t="s">
        <v>45</v>
      </c>
      <c r="R7064" s="7">
        <v>21.619647000000001</v>
      </c>
      <c r="S7064" s="7">
        <v>108.364847</v>
      </c>
      <c r="T7064" t="s">
        <v>504</v>
      </c>
      <c r="U7064" t="s">
        <v>21870</v>
      </c>
      <c r="X7064" t="s">
        <v>21304</v>
      </c>
      <c r="Y7064" t="s">
        <v>19854</v>
      </c>
      <c r="Z7064" t="s">
        <v>21048</v>
      </c>
      <c r="AH7064" s="27"/>
      <c r="AI7064" t="s">
        <v>21871</v>
      </c>
      <c r="AJ7064" t="s">
        <v>21873</v>
      </c>
    </row>
    <row r="7065" spans="1:36" ht="17.25" hidden="1" customHeight="1" x14ac:dyDescent="0.2">
      <c r="A7065" s="4" t="s">
        <v>21867</v>
      </c>
      <c r="B7065" t="s">
        <v>21042</v>
      </c>
      <c r="C7065" t="s">
        <v>21868</v>
      </c>
      <c r="D7065" t="s">
        <v>21869</v>
      </c>
      <c r="E7065" t="s">
        <v>211</v>
      </c>
      <c r="F7065" t="s">
        <v>86</v>
      </c>
      <c r="G7065" s="5">
        <v>120</v>
      </c>
      <c r="H7065" t="s">
        <v>677</v>
      </c>
      <c r="I7065" t="s">
        <v>43</v>
      </c>
      <c r="J7065" t="s">
        <v>44</v>
      </c>
      <c r="K7065" t="s">
        <v>45</v>
      </c>
      <c r="L7065" t="s">
        <v>45</v>
      </c>
      <c r="M7065" t="s">
        <v>559</v>
      </c>
      <c r="R7065" s="7">
        <v>21.619647000000001</v>
      </c>
      <c r="S7065" s="7">
        <v>108.364847</v>
      </c>
      <c r="T7065" t="s">
        <v>504</v>
      </c>
      <c r="U7065" t="s">
        <v>21870</v>
      </c>
      <c r="X7065" t="s">
        <v>21304</v>
      </c>
      <c r="Y7065" t="s">
        <v>19854</v>
      </c>
      <c r="Z7065" t="s">
        <v>21048</v>
      </c>
      <c r="AI7065" t="s">
        <v>21871</v>
      </c>
      <c r="AJ7065" t="s">
        <v>21874</v>
      </c>
    </row>
    <row r="7066" spans="1:36" ht="17.25" hidden="1" customHeight="1" x14ac:dyDescent="0.2">
      <c r="A7066" s="4" t="s">
        <v>21882</v>
      </c>
      <c r="B7066" t="s">
        <v>21042</v>
      </c>
      <c r="C7066" t="s">
        <v>21883</v>
      </c>
      <c r="D7066" t="s">
        <v>21884</v>
      </c>
      <c r="E7066" t="s">
        <v>40</v>
      </c>
      <c r="F7066" t="s">
        <v>617</v>
      </c>
      <c r="G7066" s="5">
        <v>180</v>
      </c>
      <c r="H7066" t="s">
        <v>42</v>
      </c>
      <c r="I7066" t="s">
        <v>43</v>
      </c>
      <c r="J7066" t="s">
        <v>45</v>
      </c>
      <c r="N7066" s="24">
        <v>2003</v>
      </c>
      <c r="R7066" s="7">
        <v>23.038278999999999</v>
      </c>
      <c r="S7066" s="7">
        <v>113.04771</v>
      </c>
      <c r="T7066" t="s">
        <v>46</v>
      </c>
      <c r="U7066" t="s">
        <v>21559</v>
      </c>
      <c r="X7066" t="s">
        <v>21076</v>
      </c>
      <c r="Y7066" t="s">
        <v>19854</v>
      </c>
      <c r="Z7066" t="s">
        <v>21048</v>
      </c>
      <c r="AH7066" s="27"/>
      <c r="AI7066" t="s">
        <v>21885</v>
      </c>
      <c r="AJ7066" t="s">
        <v>21886</v>
      </c>
    </row>
    <row r="7067" spans="1:36" ht="17.25" hidden="1" customHeight="1" x14ac:dyDescent="0.2">
      <c r="A7067" s="4" t="s">
        <v>21882</v>
      </c>
      <c r="B7067" t="s">
        <v>21042</v>
      </c>
      <c r="C7067" t="s">
        <v>21883</v>
      </c>
      <c r="D7067" t="s">
        <v>21884</v>
      </c>
      <c r="E7067" t="s">
        <v>56</v>
      </c>
      <c r="F7067" t="s">
        <v>617</v>
      </c>
      <c r="G7067" s="5">
        <v>180</v>
      </c>
      <c r="H7067" t="s">
        <v>42</v>
      </c>
      <c r="I7067" t="s">
        <v>43</v>
      </c>
      <c r="J7067" t="s">
        <v>45</v>
      </c>
      <c r="N7067" s="24">
        <v>2003</v>
      </c>
      <c r="R7067" s="7">
        <v>23.038278999999999</v>
      </c>
      <c r="S7067" s="7">
        <v>113.04771</v>
      </c>
      <c r="T7067" t="s">
        <v>46</v>
      </c>
      <c r="U7067" t="s">
        <v>21559</v>
      </c>
      <c r="X7067" t="s">
        <v>21076</v>
      </c>
      <c r="Y7067" t="s">
        <v>19854</v>
      </c>
      <c r="Z7067" t="s">
        <v>21048</v>
      </c>
      <c r="AH7067" s="27"/>
      <c r="AI7067" t="s">
        <v>21885</v>
      </c>
      <c r="AJ7067" t="s">
        <v>21887</v>
      </c>
    </row>
    <row r="7068" spans="1:36" ht="17.25" hidden="1" customHeight="1" x14ac:dyDescent="0.2">
      <c r="A7068" s="4" t="s">
        <v>21888</v>
      </c>
      <c r="B7068" t="s">
        <v>21042</v>
      </c>
      <c r="C7068" t="s">
        <v>21889</v>
      </c>
      <c r="D7068" t="s">
        <v>21890</v>
      </c>
      <c r="E7068" t="s">
        <v>40</v>
      </c>
      <c r="F7068" t="s">
        <v>86</v>
      </c>
      <c r="G7068" s="5">
        <v>59</v>
      </c>
      <c r="H7068" t="s">
        <v>677</v>
      </c>
      <c r="I7068" t="s">
        <v>45</v>
      </c>
      <c r="J7068" t="s">
        <v>44</v>
      </c>
      <c r="R7068" s="7">
        <v>22.747129000000001</v>
      </c>
      <c r="S7068" s="7">
        <v>113.205012</v>
      </c>
      <c r="T7068" t="s">
        <v>46</v>
      </c>
      <c r="U7068" t="s">
        <v>21559</v>
      </c>
      <c r="V7068" t="s">
        <v>21891</v>
      </c>
      <c r="W7068" t="s">
        <v>21892</v>
      </c>
      <c r="X7068" t="s">
        <v>21076</v>
      </c>
      <c r="Y7068" t="s">
        <v>19854</v>
      </c>
      <c r="Z7068" t="s">
        <v>21048</v>
      </c>
      <c r="AH7068" s="27"/>
      <c r="AI7068" t="s">
        <v>21893</v>
      </c>
      <c r="AJ7068" t="s">
        <v>21894</v>
      </c>
    </row>
    <row r="7069" spans="1:36" ht="17.25" hidden="1" customHeight="1" x14ac:dyDescent="0.2">
      <c r="A7069" s="4" t="s">
        <v>21888</v>
      </c>
      <c r="B7069" t="s">
        <v>21042</v>
      </c>
      <c r="C7069" t="s">
        <v>21889</v>
      </c>
      <c r="D7069" t="s">
        <v>21890</v>
      </c>
      <c r="E7069" t="s">
        <v>56</v>
      </c>
      <c r="F7069" t="s">
        <v>86</v>
      </c>
      <c r="G7069" s="5">
        <v>59</v>
      </c>
      <c r="H7069" t="s">
        <v>677</v>
      </c>
      <c r="I7069" t="s">
        <v>45</v>
      </c>
      <c r="J7069" t="s">
        <v>44</v>
      </c>
      <c r="R7069" s="7">
        <v>22.747129000000001</v>
      </c>
      <c r="S7069" s="7">
        <v>113.205012</v>
      </c>
      <c r="T7069" t="s">
        <v>46</v>
      </c>
      <c r="U7069" t="s">
        <v>21559</v>
      </c>
      <c r="V7069" t="s">
        <v>21891</v>
      </c>
      <c r="W7069" t="s">
        <v>21892</v>
      </c>
      <c r="X7069" t="s">
        <v>21076</v>
      </c>
      <c r="Y7069" t="s">
        <v>19854</v>
      </c>
      <c r="Z7069" t="s">
        <v>21048</v>
      </c>
      <c r="AH7069" s="27"/>
      <c r="AI7069" t="s">
        <v>21893</v>
      </c>
      <c r="AJ7069" t="s">
        <v>21895</v>
      </c>
    </row>
    <row r="7070" spans="1:36" ht="17.25" hidden="1" customHeight="1" x14ac:dyDescent="0.2">
      <c r="A7070" s="4" t="s">
        <v>21888</v>
      </c>
      <c r="B7070" t="s">
        <v>21042</v>
      </c>
      <c r="C7070" t="s">
        <v>21889</v>
      </c>
      <c r="D7070" t="s">
        <v>21890</v>
      </c>
      <c r="E7070" t="s">
        <v>58</v>
      </c>
      <c r="F7070" t="s">
        <v>86</v>
      </c>
      <c r="G7070" s="5">
        <v>59</v>
      </c>
      <c r="H7070" t="s">
        <v>677</v>
      </c>
      <c r="I7070" t="s">
        <v>45</v>
      </c>
      <c r="J7070" t="s">
        <v>44</v>
      </c>
      <c r="R7070" s="7">
        <v>22.747129000000001</v>
      </c>
      <c r="S7070" s="7">
        <v>113.205012</v>
      </c>
      <c r="T7070" t="s">
        <v>46</v>
      </c>
      <c r="U7070" t="s">
        <v>21559</v>
      </c>
      <c r="V7070" t="s">
        <v>21891</v>
      </c>
      <c r="W7070" t="s">
        <v>21892</v>
      </c>
      <c r="X7070" t="s">
        <v>21076</v>
      </c>
      <c r="Y7070" t="s">
        <v>19854</v>
      </c>
      <c r="Z7070" t="s">
        <v>21048</v>
      </c>
      <c r="AH7070" s="27"/>
      <c r="AI7070" t="s">
        <v>21893</v>
      </c>
      <c r="AJ7070" t="s">
        <v>21896</v>
      </c>
    </row>
    <row r="7071" spans="1:36" ht="17.25" hidden="1" customHeight="1" x14ac:dyDescent="0.2">
      <c r="A7071" s="4" t="s">
        <v>21897</v>
      </c>
      <c r="B7071" t="s">
        <v>21042</v>
      </c>
      <c r="C7071" t="s">
        <v>21898</v>
      </c>
      <c r="D7071" t="s">
        <v>21899</v>
      </c>
      <c r="E7071" t="s">
        <v>40</v>
      </c>
      <c r="F7071" t="s">
        <v>21045</v>
      </c>
      <c r="G7071" s="5">
        <v>93</v>
      </c>
      <c r="H7071" t="s">
        <v>486</v>
      </c>
      <c r="I7071" t="s">
        <v>240</v>
      </c>
      <c r="J7071" t="s">
        <v>45</v>
      </c>
      <c r="M7071" t="s">
        <v>559</v>
      </c>
      <c r="N7071" s="8" t="s">
        <v>45</v>
      </c>
      <c r="R7071" s="7">
        <v>25.73809</v>
      </c>
      <c r="S7071" s="7">
        <v>119.59000399999999</v>
      </c>
      <c r="T7071" t="s">
        <v>46</v>
      </c>
      <c r="U7071" t="s">
        <v>21900</v>
      </c>
      <c r="V7071" t="s">
        <v>21901</v>
      </c>
      <c r="W7071" t="s">
        <v>21902</v>
      </c>
      <c r="X7071" t="s">
        <v>21237</v>
      </c>
      <c r="Y7071" t="s">
        <v>19854</v>
      </c>
      <c r="Z7071" t="s">
        <v>21048</v>
      </c>
      <c r="AH7071" s="27"/>
      <c r="AI7071" t="s">
        <v>21903</v>
      </c>
      <c r="AJ7071" t="s">
        <v>21904</v>
      </c>
    </row>
    <row r="7072" spans="1:36" ht="17.25" hidden="1" customHeight="1" x14ac:dyDescent="0.2">
      <c r="A7072" s="4" t="s">
        <v>21913</v>
      </c>
      <c r="B7072" t="s">
        <v>21042</v>
      </c>
      <c r="C7072" t="s">
        <v>21914</v>
      </c>
      <c r="D7072" t="s">
        <v>21915</v>
      </c>
      <c r="E7072" t="s">
        <v>56</v>
      </c>
      <c r="F7072" t="s">
        <v>21045</v>
      </c>
      <c r="G7072" s="5">
        <v>80</v>
      </c>
      <c r="H7072" t="s">
        <v>139</v>
      </c>
      <c r="I7072" t="s">
        <v>240</v>
      </c>
      <c r="J7072" t="s">
        <v>45</v>
      </c>
      <c r="K7072" t="s">
        <v>45</v>
      </c>
      <c r="L7072" t="s">
        <v>45</v>
      </c>
      <c r="M7072" t="s">
        <v>559</v>
      </c>
      <c r="N7072" s="8" t="s">
        <v>45</v>
      </c>
      <c r="R7072" s="7">
        <v>26.257283999999999</v>
      </c>
      <c r="S7072" s="7">
        <v>117.61424100000001</v>
      </c>
      <c r="T7072" t="s">
        <v>46</v>
      </c>
      <c r="U7072" t="s">
        <v>21916</v>
      </c>
      <c r="V7072" t="s">
        <v>21917</v>
      </c>
      <c r="W7072" t="s">
        <v>21918</v>
      </c>
      <c r="X7072" t="s">
        <v>21237</v>
      </c>
      <c r="Y7072" t="s">
        <v>19854</v>
      </c>
      <c r="Z7072" t="s">
        <v>21048</v>
      </c>
      <c r="AE7072" t="s">
        <v>92</v>
      </c>
      <c r="AH7072" s="27"/>
      <c r="AI7072" t="s">
        <v>21919</v>
      </c>
      <c r="AJ7072" t="s">
        <v>21921</v>
      </c>
    </row>
    <row r="7073" spans="1:36" ht="17.25" hidden="1" customHeight="1" x14ac:dyDescent="0.2">
      <c r="A7073" s="4" t="s">
        <v>21913</v>
      </c>
      <c r="B7073" t="s">
        <v>21042</v>
      </c>
      <c r="C7073" t="s">
        <v>21914</v>
      </c>
      <c r="D7073" t="s">
        <v>21915</v>
      </c>
      <c r="E7073" t="s">
        <v>58</v>
      </c>
      <c r="F7073" t="s">
        <v>21045</v>
      </c>
      <c r="G7073" s="5">
        <v>80</v>
      </c>
      <c r="H7073" t="s">
        <v>139</v>
      </c>
      <c r="I7073" t="s">
        <v>240</v>
      </c>
      <c r="J7073" t="s">
        <v>45</v>
      </c>
      <c r="K7073" t="s">
        <v>45</v>
      </c>
      <c r="L7073" t="s">
        <v>45</v>
      </c>
      <c r="M7073" t="s">
        <v>559</v>
      </c>
      <c r="N7073" s="8" t="s">
        <v>45</v>
      </c>
      <c r="R7073" s="7">
        <v>26.257283999999999</v>
      </c>
      <c r="S7073" s="7">
        <v>117.61424100000001</v>
      </c>
      <c r="T7073" t="s">
        <v>46</v>
      </c>
      <c r="U7073" t="s">
        <v>21916</v>
      </c>
      <c r="V7073" t="s">
        <v>21917</v>
      </c>
      <c r="W7073" t="s">
        <v>21918</v>
      </c>
      <c r="X7073" t="s">
        <v>21237</v>
      </c>
      <c r="Y7073" t="s">
        <v>19854</v>
      </c>
      <c r="Z7073" t="s">
        <v>21048</v>
      </c>
      <c r="AE7073" t="s">
        <v>92</v>
      </c>
      <c r="AH7073" s="27"/>
      <c r="AI7073" t="s">
        <v>21919</v>
      </c>
      <c r="AJ7073" t="s">
        <v>21922</v>
      </c>
    </row>
    <row r="7074" spans="1:36" ht="17.25" hidden="1" customHeight="1" x14ac:dyDescent="0.2">
      <c r="A7074" s="4" t="s">
        <v>21923</v>
      </c>
      <c r="B7074" t="s">
        <v>21042</v>
      </c>
      <c r="C7074" t="s">
        <v>21924</v>
      </c>
      <c r="D7074" t="s">
        <v>21925</v>
      </c>
      <c r="E7074" t="s">
        <v>40</v>
      </c>
      <c r="F7074" t="s">
        <v>86</v>
      </c>
      <c r="G7074" s="5">
        <v>490</v>
      </c>
      <c r="H7074" t="s">
        <v>486</v>
      </c>
      <c r="I7074" t="s">
        <v>43</v>
      </c>
      <c r="J7074" t="s">
        <v>44</v>
      </c>
      <c r="K7074" t="s">
        <v>45</v>
      </c>
      <c r="L7074" t="s">
        <v>45</v>
      </c>
      <c r="N7074" s="8" t="s">
        <v>45</v>
      </c>
      <c r="R7074" s="7">
        <v>29.547384626634798</v>
      </c>
      <c r="S7074" s="7">
        <v>107.479795504131</v>
      </c>
      <c r="T7074" t="s">
        <v>504</v>
      </c>
      <c r="U7074" t="s">
        <v>21926</v>
      </c>
      <c r="V7074" t="s">
        <v>21927</v>
      </c>
      <c r="W7074" t="s">
        <v>21928</v>
      </c>
      <c r="X7074" t="s">
        <v>21439</v>
      </c>
      <c r="Y7074" t="s">
        <v>19854</v>
      </c>
      <c r="Z7074" t="s">
        <v>21048</v>
      </c>
      <c r="AH7074" s="27"/>
      <c r="AI7074" t="s">
        <v>21929</v>
      </c>
      <c r="AJ7074" t="s">
        <v>21930</v>
      </c>
    </row>
    <row r="7075" spans="1:36" ht="17.25" hidden="1" customHeight="1" x14ac:dyDescent="0.2">
      <c r="A7075" s="4" t="s">
        <v>21966</v>
      </c>
      <c r="B7075" t="s">
        <v>21042</v>
      </c>
      <c r="C7075" t="s">
        <v>21967</v>
      </c>
      <c r="D7075" t="s">
        <v>21968</v>
      </c>
      <c r="E7075" t="s">
        <v>40</v>
      </c>
      <c r="F7075" t="s">
        <v>86</v>
      </c>
      <c r="G7075" s="5">
        <v>75</v>
      </c>
      <c r="H7075" t="s">
        <v>677</v>
      </c>
      <c r="I7075" t="s">
        <v>43</v>
      </c>
      <c r="J7075" t="s">
        <v>44</v>
      </c>
      <c r="K7075" t="s">
        <v>45</v>
      </c>
      <c r="L7075" t="s">
        <v>45</v>
      </c>
      <c r="M7075" t="s">
        <v>559</v>
      </c>
      <c r="R7075" s="7">
        <v>38.337367999999998</v>
      </c>
      <c r="S7075" s="7">
        <v>117.30564800000001</v>
      </c>
      <c r="T7075" t="s">
        <v>504</v>
      </c>
      <c r="U7075" t="s">
        <v>21969</v>
      </c>
      <c r="W7075" t="s">
        <v>21970</v>
      </c>
      <c r="X7075" t="s">
        <v>21551</v>
      </c>
      <c r="Y7075" t="s">
        <v>19854</v>
      </c>
      <c r="Z7075" t="s">
        <v>21048</v>
      </c>
      <c r="AH7075" s="27"/>
      <c r="AI7075" t="s">
        <v>21971</v>
      </c>
      <c r="AJ7075" t="s">
        <v>21972</v>
      </c>
    </row>
    <row r="7076" spans="1:36" ht="17.25" hidden="1" customHeight="1" x14ac:dyDescent="0.2">
      <c r="A7076" s="4" t="s">
        <v>21966</v>
      </c>
      <c r="B7076" t="s">
        <v>21042</v>
      </c>
      <c r="C7076" t="s">
        <v>21967</v>
      </c>
      <c r="D7076" t="s">
        <v>21968</v>
      </c>
      <c r="E7076" t="s">
        <v>56</v>
      </c>
      <c r="F7076" t="s">
        <v>86</v>
      </c>
      <c r="G7076" s="5">
        <v>75</v>
      </c>
      <c r="H7076" t="s">
        <v>677</v>
      </c>
      <c r="I7076" t="s">
        <v>43</v>
      </c>
      <c r="J7076" t="s">
        <v>44</v>
      </c>
      <c r="K7076" t="s">
        <v>45</v>
      </c>
      <c r="L7076" t="s">
        <v>45</v>
      </c>
      <c r="M7076" t="s">
        <v>559</v>
      </c>
      <c r="R7076" s="7">
        <v>38.337367999999998</v>
      </c>
      <c r="S7076" s="7">
        <v>117.30564800000001</v>
      </c>
      <c r="T7076" t="s">
        <v>504</v>
      </c>
      <c r="U7076" t="s">
        <v>21969</v>
      </c>
      <c r="W7076" t="s">
        <v>21970</v>
      </c>
      <c r="X7076" t="s">
        <v>21551</v>
      </c>
      <c r="Y7076" t="s">
        <v>19854</v>
      </c>
      <c r="Z7076" t="s">
        <v>21048</v>
      </c>
      <c r="AH7076" s="27"/>
      <c r="AI7076" t="s">
        <v>21971</v>
      </c>
      <c r="AJ7076" t="s">
        <v>21973</v>
      </c>
    </row>
    <row r="7077" spans="1:36" ht="17.25" hidden="1" customHeight="1" x14ac:dyDescent="0.2">
      <c r="A7077" s="4" t="s">
        <v>21993</v>
      </c>
      <c r="B7077" t="s">
        <v>21042</v>
      </c>
      <c r="C7077" t="s">
        <v>21994</v>
      </c>
      <c r="D7077" t="s">
        <v>21995</v>
      </c>
      <c r="E7077" t="s">
        <v>40</v>
      </c>
      <c r="F7077" t="s">
        <v>86</v>
      </c>
      <c r="G7077" s="5">
        <v>75</v>
      </c>
      <c r="H7077" t="s">
        <v>677</v>
      </c>
      <c r="I7077" t="s">
        <v>45</v>
      </c>
      <c r="J7077" t="s">
        <v>44</v>
      </c>
      <c r="K7077" t="s">
        <v>45</v>
      </c>
      <c r="L7077" t="s">
        <v>45</v>
      </c>
      <c r="R7077" s="7">
        <v>22.740176000000002</v>
      </c>
      <c r="S7077" s="7">
        <v>108.279748</v>
      </c>
      <c r="T7077" t="s">
        <v>46</v>
      </c>
      <c r="U7077" t="s">
        <v>21996</v>
      </c>
      <c r="X7077" t="s">
        <v>21304</v>
      </c>
      <c r="Y7077" t="s">
        <v>19854</v>
      </c>
      <c r="Z7077" t="s">
        <v>21048</v>
      </c>
      <c r="AH7077" s="27"/>
      <c r="AI7077" t="s">
        <v>21997</v>
      </c>
      <c r="AJ7077" t="s">
        <v>21998</v>
      </c>
    </row>
    <row r="7078" spans="1:36" ht="17.25" hidden="1" customHeight="1" x14ac:dyDescent="0.2">
      <c r="A7078" s="4" t="s">
        <v>21993</v>
      </c>
      <c r="B7078" t="s">
        <v>21042</v>
      </c>
      <c r="C7078" t="s">
        <v>21994</v>
      </c>
      <c r="D7078" t="s">
        <v>21995</v>
      </c>
      <c r="E7078" t="s">
        <v>56</v>
      </c>
      <c r="F7078" t="s">
        <v>86</v>
      </c>
      <c r="G7078" s="5">
        <v>75</v>
      </c>
      <c r="H7078" t="s">
        <v>677</v>
      </c>
      <c r="I7078" t="s">
        <v>45</v>
      </c>
      <c r="J7078" t="s">
        <v>44</v>
      </c>
      <c r="K7078" t="s">
        <v>45</v>
      </c>
      <c r="L7078" t="s">
        <v>45</v>
      </c>
      <c r="R7078" s="7">
        <v>22.740176000000002</v>
      </c>
      <c r="S7078" s="7">
        <v>108.279748</v>
      </c>
      <c r="T7078" t="s">
        <v>46</v>
      </c>
      <c r="U7078" t="s">
        <v>21996</v>
      </c>
      <c r="X7078" t="s">
        <v>21304</v>
      </c>
      <c r="Y7078" t="s">
        <v>19854</v>
      </c>
      <c r="Z7078" t="s">
        <v>21048</v>
      </c>
      <c r="AH7078" s="27"/>
      <c r="AI7078" t="s">
        <v>21997</v>
      </c>
      <c r="AJ7078" t="s">
        <v>21999</v>
      </c>
    </row>
    <row r="7079" spans="1:36" ht="17.25" hidden="1" customHeight="1" x14ac:dyDescent="0.2">
      <c r="A7079" s="4" t="s">
        <v>22009</v>
      </c>
      <c r="B7079" t="s">
        <v>21042</v>
      </c>
      <c r="C7079" t="s">
        <v>22010</v>
      </c>
      <c r="D7079" t="s">
        <v>22011</v>
      </c>
      <c r="E7079" t="s">
        <v>40</v>
      </c>
      <c r="F7079" t="s">
        <v>86</v>
      </c>
      <c r="G7079" s="5">
        <v>180</v>
      </c>
      <c r="H7079" t="s">
        <v>42</v>
      </c>
      <c r="I7079" t="s">
        <v>43</v>
      </c>
      <c r="J7079" t="s">
        <v>44</v>
      </c>
      <c r="N7079" s="24">
        <v>2005</v>
      </c>
      <c r="R7079" s="7">
        <v>31.300606999999999</v>
      </c>
      <c r="S7079" s="7">
        <v>120.799921</v>
      </c>
      <c r="T7079" t="s">
        <v>46</v>
      </c>
      <c r="U7079" t="s">
        <v>21712</v>
      </c>
      <c r="V7079" t="s">
        <v>22012</v>
      </c>
      <c r="X7079" t="s">
        <v>21204</v>
      </c>
      <c r="Y7079" t="s">
        <v>19854</v>
      </c>
      <c r="Z7079" t="s">
        <v>21048</v>
      </c>
      <c r="AG7079" t="s">
        <v>22013</v>
      </c>
      <c r="AH7079" s="27" t="s">
        <v>22014</v>
      </c>
      <c r="AI7079" t="s">
        <v>22015</v>
      </c>
      <c r="AJ7079" t="s">
        <v>22016</v>
      </c>
    </row>
    <row r="7080" spans="1:36" ht="17.25" hidden="1" customHeight="1" x14ac:dyDescent="0.2">
      <c r="A7080" s="4" t="s">
        <v>22009</v>
      </c>
      <c r="B7080" t="s">
        <v>21042</v>
      </c>
      <c r="C7080" t="s">
        <v>22010</v>
      </c>
      <c r="D7080" t="s">
        <v>22011</v>
      </c>
      <c r="E7080" t="s">
        <v>56</v>
      </c>
      <c r="F7080" t="s">
        <v>86</v>
      </c>
      <c r="G7080" s="5">
        <v>180</v>
      </c>
      <c r="H7080" t="s">
        <v>42</v>
      </c>
      <c r="I7080" t="s">
        <v>43</v>
      </c>
      <c r="J7080" t="s">
        <v>44</v>
      </c>
      <c r="N7080" s="24">
        <v>2005</v>
      </c>
      <c r="R7080" s="7">
        <v>31.300606999999999</v>
      </c>
      <c r="S7080" s="7">
        <v>120.799921</v>
      </c>
      <c r="T7080" t="s">
        <v>46</v>
      </c>
      <c r="U7080" t="s">
        <v>21712</v>
      </c>
      <c r="V7080" t="s">
        <v>22012</v>
      </c>
      <c r="X7080" t="s">
        <v>21204</v>
      </c>
      <c r="Y7080" t="s">
        <v>19854</v>
      </c>
      <c r="Z7080" t="s">
        <v>21048</v>
      </c>
      <c r="AG7080" t="s">
        <v>22013</v>
      </c>
      <c r="AH7080" s="27" t="s">
        <v>22017</v>
      </c>
      <c r="AI7080" t="s">
        <v>22015</v>
      </c>
      <c r="AJ7080" t="s">
        <v>22018</v>
      </c>
    </row>
    <row r="7081" spans="1:36" ht="17.25" hidden="1" customHeight="1" x14ac:dyDescent="0.2">
      <c r="A7081" s="4" t="s">
        <v>22043</v>
      </c>
      <c r="B7081" t="s">
        <v>21042</v>
      </c>
      <c r="C7081" t="s">
        <v>22044</v>
      </c>
      <c r="D7081" t="s">
        <v>22045</v>
      </c>
      <c r="E7081" t="s">
        <v>40</v>
      </c>
      <c r="F7081" t="s">
        <v>86</v>
      </c>
      <c r="G7081" s="5">
        <v>360</v>
      </c>
      <c r="H7081" t="s">
        <v>558</v>
      </c>
      <c r="I7081" t="s">
        <v>45</v>
      </c>
      <c r="J7081" t="s">
        <v>45</v>
      </c>
      <c r="N7081" s="8" t="s">
        <v>45</v>
      </c>
      <c r="R7081" s="7">
        <v>23.169374999999999</v>
      </c>
      <c r="S7081" s="7">
        <v>114.29915</v>
      </c>
      <c r="T7081" t="s">
        <v>504</v>
      </c>
      <c r="U7081" t="s">
        <v>21582</v>
      </c>
      <c r="V7081" t="s">
        <v>21583</v>
      </c>
      <c r="X7081" t="s">
        <v>21076</v>
      </c>
      <c r="Y7081" t="s">
        <v>19854</v>
      </c>
      <c r="Z7081" t="s">
        <v>21048</v>
      </c>
      <c r="AH7081" s="27"/>
      <c r="AI7081" t="s">
        <v>22046</v>
      </c>
      <c r="AJ7081" t="s">
        <v>22047</v>
      </c>
    </row>
    <row r="7082" spans="1:36" ht="17.25" hidden="1" customHeight="1" x14ac:dyDescent="0.2">
      <c r="A7082" s="4" t="s">
        <v>22066</v>
      </c>
      <c r="B7082" t="s">
        <v>21042</v>
      </c>
      <c r="C7082" t="s">
        <v>22067</v>
      </c>
      <c r="D7082" t="s">
        <v>22068</v>
      </c>
      <c r="E7082" t="s">
        <v>40</v>
      </c>
      <c r="F7082" t="s">
        <v>86</v>
      </c>
      <c r="G7082" s="5">
        <v>240</v>
      </c>
      <c r="H7082" t="s">
        <v>558</v>
      </c>
      <c r="I7082" t="s">
        <v>45</v>
      </c>
      <c r="J7082" t="s">
        <v>45</v>
      </c>
      <c r="N7082" s="27" t="s">
        <v>45</v>
      </c>
      <c r="R7082" s="7">
        <v>23.045401999999999</v>
      </c>
      <c r="S7082" s="7">
        <v>112.51446</v>
      </c>
      <c r="T7082" t="s">
        <v>504</v>
      </c>
      <c r="U7082" t="s">
        <v>21571</v>
      </c>
      <c r="W7082" t="s">
        <v>22069</v>
      </c>
      <c r="X7082" t="s">
        <v>21076</v>
      </c>
      <c r="Y7082" t="s">
        <v>19854</v>
      </c>
      <c r="Z7082" t="s">
        <v>21048</v>
      </c>
      <c r="AI7082" t="s">
        <v>22070</v>
      </c>
      <c r="AJ7082" t="s">
        <v>22071</v>
      </c>
    </row>
    <row r="7083" spans="1:36" ht="17.25" hidden="1" customHeight="1" x14ac:dyDescent="0.2">
      <c r="A7083" s="4" t="s">
        <v>22079</v>
      </c>
      <c r="B7083" t="s">
        <v>21042</v>
      </c>
      <c r="C7083" t="s">
        <v>22080</v>
      </c>
      <c r="D7083" t="s">
        <v>22081</v>
      </c>
      <c r="E7083" t="s">
        <v>40</v>
      </c>
      <c r="F7083" t="s">
        <v>86</v>
      </c>
      <c r="G7083" s="5">
        <v>600</v>
      </c>
      <c r="H7083" t="s">
        <v>558</v>
      </c>
      <c r="I7083" t="s">
        <v>45</v>
      </c>
      <c r="J7083" t="s">
        <v>45</v>
      </c>
      <c r="N7083" s="8" t="s">
        <v>45</v>
      </c>
      <c r="R7083" s="7">
        <v>22.609261</v>
      </c>
      <c r="S7083" s="7">
        <v>114.742041</v>
      </c>
      <c r="T7083" t="s">
        <v>46</v>
      </c>
      <c r="U7083" t="s">
        <v>21582</v>
      </c>
      <c r="V7083" t="s">
        <v>22082</v>
      </c>
      <c r="X7083" t="s">
        <v>21076</v>
      </c>
      <c r="Y7083" t="s">
        <v>19854</v>
      </c>
      <c r="Z7083" t="s">
        <v>21048</v>
      </c>
      <c r="AH7083" s="27"/>
      <c r="AI7083" t="s">
        <v>22083</v>
      </c>
      <c r="AJ7083" t="s">
        <v>22084</v>
      </c>
    </row>
    <row r="7084" spans="1:36" ht="17.25" hidden="1" customHeight="1" x14ac:dyDescent="0.2">
      <c r="A7084" s="4" t="s">
        <v>22079</v>
      </c>
      <c r="B7084" t="s">
        <v>21042</v>
      </c>
      <c r="C7084" t="s">
        <v>22080</v>
      </c>
      <c r="D7084" t="s">
        <v>22081</v>
      </c>
      <c r="E7084" t="s">
        <v>56</v>
      </c>
      <c r="F7084" t="s">
        <v>86</v>
      </c>
      <c r="G7084" s="5">
        <v>600</v>
      </c>
      <c r="H7084" t="s">
        <v>558</v>
      </c>
      <c r="I7084" t="s">
        <v>45</v>
      </c>
      <c r="J7084" t="s">
        <v>45</v>
      </c>
      <c r="N7084" s="8" t="s">
        <v>45</v>
      </c>
      <c r="R7084" s="7">
        <v>22.609261</v>
      </c>
      <c r="S7084" s="7">
        <v>114.742041</v>
      </c>
      <c r="T7084" t="s">
        <v>46</v>
      </c>
      <c r="U7084" t="s">
        <v>21582</v>
      </c>
      <c r="V7084" t="s">
        <v>22082</v>
      </c>
      <c r="X7084" t="s">
        <v>21076</v>
      </c>
      <c r="Y7084" t="s">
        <v>19854</v>
      </c>
      <c r="Z7084" t="s">
        <v>21048</v>
      </c>
      <c r="AH7084" s="27"/>
      <c r="AI7084" t="s">
        <v>22083</v>
      </c>
      <c r="AJ7084" t="s">
        <v>22085</v>
      </c>
    </row>
    <row r="7085" spans="1:36" ht="17.25" hidden="1" customHeight="1" x14ac:dyDescent="0.2">
      <c r="A7085" s="4" t="s">
        <v>22095</v>
      </c>
      <c r="B7085" t="s">
        <v>21042</v>
      </c>
      <c r="C7085" t="s">
        <v>22096</v>
      </c>
      <c r="D7085" t="s">
        <v>22097</v>
      </c>
      <c r="E7085" t="s">
        <v>75</v>
      </c>
      <c r="F7085" t="s">
        <v>86</v>
      </c>
      <c r="G7085" s="5">
        <v>460</v>
      </c>
      <c r="H7085" t="s">
        <v>558</v>
      </c>
      <c r="I7085" t="s">
        <v>43</v>
      </c>
      <c r="J7085" t="s">
        <v>45</v>
      </c>
      <c r="M7085" t="s">
        <v>559</v>
      </c>
      <c r="N7085" s="8" t="s">
        <v>45</v>
      </c>
      <c r="R7085" s="7">
        <v>23.058436</v>
      </c>
      <c r="S7085" s="7">
        <v>115.399182</v>
      </c>
      <c r="T7085" t="s">
        <v>504</v>
      </c>
      <c r="U7085" t="s">
        <v>22098</v>
      </c>
      <c r="V7085" t="s">
        <v>22099</v>
      </c>
      <c r="X7085" t="s">
        <v>21076</v>
      </c>
      <c r="Y7085" t="s">
        <v>19854</v>
      </c>
      <c r="Z7085" t="s">
        <v>21048</v>
      </c>
      <c r="AH7085" s="27"/>
      <c r="AI7085" t="s">
        <v>22100</v>
      </c>
      <c r="AJ7085" t="s">
        <v>22103</v>
      </c>
    </row>
    <row r="7086" spans="1:36" ht="17.25" hidden="1" customHeight="1" x14ac:dyDescent="0.2">
      <c r="A7086" s="4" t="s">
        <v>22095</v>
      </c>
      <c r="B7086" t="s">
        <v>21042</v>
      </c>
      <c r="C7086" t="s">
        <v>22096</v>
      </c>
      <c r="D7086" t="s">
        <v>22097</v>
      </c>
      <c r="E7086" t="s">
        <v>77</v>
      </c>
      <c r="F7086" t="s">
        <v>86</v>
      </c>
      <c r="G7086" s="5">
        <v>460</v>
      </c>
      <c r="H7086" t="s">
        <v>558</v>
      </c>
      <c r="I7086" t="s">
        <v>43</v>
      </c>
      <c r="J7086" t="s">
        <v>45</v>
      </c>
      <c r="M7086" t="s">
        <v>559</v>
      </c>
      <c r="N7086" s="8" t="s">
        <v>45</v>
      </c>
      <c r="R7086" s="7">
        <v>23.058436</v>
      </c>
      <c r="S7086" s="7">
        <v>115.399182</v>
      </c>
      <c r="T7086" t="s">
        <v>504</v>
      </c>
      <c r="U7086" t="s">
        <v>22098</v>
      </c>
      <c r="V7086" t="s">
        <v>22099</v>
      </c>
      <c r="X7086" t="s">
        <v>21076</v>
      </c>
      <c r="Y7086" t="s">
        <v>19854</v>
      </c>
      <c r="Z7086" t="s">
        <v>21048</v>
      </c>
      <c r="AH7086" s="27"/>
      <c r="AI7086" t="s">
        <v>22100</v>
      </c>
      <c r="AJ7086" t="s">
        <v>22104</v>
      </c>
    </row>
    <row r="7087" spans="1:36" ht="17.25" hidden="1" customHeight="1" x14ac:dyDescent="0.2">
      <c r="A7087" s="4" t="s">
        <v>22121</v>
      </c>
      <c r="B7087" t="s">
        <v>21042</v>
      </c>
      <c r="C7087" t="s">
        <v>22122</v>
      </c>
      <c r="D7087" t="s">
        <v>22123</v>
      </c>
      <c r="E7087" t="s">
        <v>40</v>
      </c>
      <c r="F7087" t="s">
        <v>86</v>
      </c>
      <c r="G7087" s="5">
        <v>600</v>
      </c>
      <c r="H7087" t="s">
        <v>486</v>
      </c>
      <c r="I7087" t="s">
        <v>43</v>
      </c>
      <c r="J7087" t="s">
        <v>45</v>
      </c>
      <c r="K7087" t="s">
        <v>45</v>
      </c>
      <c r="L7087" t="s">
        <v>45</v>
      </c>
      <c r="M7087" t="s">
        <v>559</v>
      </c>
      <c r="N7087" s="8" t="s">
        <v>45</v>
      </c>
      <c r="R7087" s="7">
        <v>23.006723000000001</v>
      </c>
      <c r="S7087" s="7">
        <v>113.255565</v>
      </c>
      <c r="T7087" t="s">
        <v>504</v>
      </c>
      <c r="U7087" t="s">
        <v>21412</v>
      </c>
      <c r="V7087" t="s">
        <v>22124</v>
      </c>
      <c r="W7087" t="s">
        <v>22125</v>
      </c>
      <c r="X7087" t="s">
        <v>21076</v>
      </c>
      <c r="Y7087" t="s">
        <v>19854</v>
      </c>
      <c r="Z7087" t="s">
        <v>21048</v>
      </c>
      <c r="AH7087" s="27"/>
      <c r="AI7087" t="s">
        <v>22126</v>
      </c>
      <c r="AJ7087" t="s">
        <v>22127</v>
      </c>
    </row>
    <row r="7088" spans="1:36" ht="17.25" hidden="1" customHeight="1" x14ac:dyDescent="0.2">
      <c r="A7088" s="4" t="s">
        <v>22121</v>
      </c>
      <c r="B7088" t="s">
        <v>21042</v>
      </c>
      <c r="C7088" t="s">
        <v>22122</v>
      </c>
      <c r="D7088" t="s">
        <v>22123</v>
      </c>
      <c r="E7088" t="s">
        <v>56</v>
      </c>
      <c r="F7088" t="s">
        <v>86</v>
      </c>
      <c r="G7088" s="5">
        <v>600</v>
      </c>
      <c r="H7088" t="s">
        <v>486</v>
      </c>
      <c r="I7088" t="s">
        <v>43</v>
      </c>
      <c r="J7088" t="s">
        <v>45</v>
      </c>
      <c r="K7088" t="s">
        <v>45</v>
      </c>
      <c r="L7088" t="s">
        <v>45</v>
      </c>
      <c r="M7088" t="s">
        <v>559</v>
      </c>
      <c r="N7088" s="8" t="s">
        <v>45</v>
      </c>
      <c r="R7088" s="7">
        <v>23.006723000000001</v>
      </c>
      <c r="S7088" s="7">
        <v>113.255565</v>
      </c>
      <c r="T7088" t="s">
        <v>504</v>
      </c>
      <c r="U7088" t="s">
        <v>21412</v>
      </c>
      <c r="V7088" t="s">
        <v>22124</v>
      </c>
      <c r="W7088" t="s">
        <v>22125</v>
      </c>
      <c r="X7088" t="s">
        <v>21076</v>
      </c>
      <c r="Y7088" t="s">
        <v>19854</v>
      </c>
      <c r="Z7088" t="s">
        <v>21048</v>
      </c>
      <c r="AH7088" s="27"/>
      <c r="AI7088" t="s">
        <v>22126</v>
      </c>
      <c r="AJ7088" t="s">
        <v>22128</v>
      </c>
    </row>
    <row r="7089" spans="1:36" ht="17.25" hidden="1" customHeight="1" x14ac:dyDescent="0.2">
      <c r="A7089" s="4" t="s">
        <v>22129</v>
      </c>
      <c r="B7089" t="s">
        <v>21042</v>
      </c>
      <c r="C7089" t="s">
        <v>22130</v>
      </c>
      <c r="D7089" t="s">
        <v>22131</v>
      </c>
      <c r="E7089" t="s">
        <v>77</v>
      </c>
      <c r="F7089" t="s">
        <v>86</v>
      </c>
      <c r="G7089" s="5">
        <v>500</v>
      </c>
      <c r="H7089" t="s">
        <v>139</v>
      </c>
      <c r="I7089" t="s">
        <v>43</v>
      </c>
      <c r="J7089" t="s">
        <v>44</v>
      </c>
      <c r="K7089" t="s">
        <v>45</v>
      </c>
      <c r="L7089" t="s">
        <v>45</v>
      </c>
      <c r="M7089" t="s">
        <v>559</v>
      </c>
      <c r="N7089" s="8" t="s">
        <v>45</v>
      </c>
      <c r="R7089" s="7">
        <v>23.300644900000002</v>
      </c>
      <c r="S7089" s="7">
        <v>112.8563297</v>
      </c>
      <c r="T7089" t="s">
        <v>46</v>
      </c>
      <c r="U7089" t="s">
        <v>21571</v>
      </c>
      <c r="V7089" t="s">
        <v>22132</v>
      </c>
      <c r="X7089" t="s">
        <v>21076</v>
      </c>
      <c r="Y7089" t="s">
        <v>19854</v>
      </c>
      <c r="Z7089" t="s">
        <v>21048</v>
      </c>
      <c r="AC7089" t="s">
        <v>22133</v>
      </c>
      <c r="AH7089" s="27"/>
      <c r="AI7089" t="s">
        <v>22134</v>
      </c>
      <c r="AJ7089" t="s">
        <v>22136</v>
      </c>
    </row>
    <row r="7090" spans="1:36" ht="17.25" hidden="1" customHeight="1" x14ac:dyDescent="0.2">
      <c r="A7090" s="4" t="s">
        <v>22152</v>
      </c>
      <c r="B7090" t="s">
        <v>21042</v>
      </c>
      <c r="C7090" t="s">
        <v>22153</v>
      </c>
      <c r="D7090" t="s">
        <v>22154</v>
      </c>
      <c r="E7090" t="s">
        <v>40</v>
      </c>
      <c r="F7090" t="s">
        <v>21045</v>
      </c>
      <c r="G7090" s="5">
        <v>100</v>
      </c>
      <c r="H7090" t="s">
        <v>139</v>
      </c>
      <c r="I7090" t="s">
        <v>240</v>
      </c>
      <c r="J7090" t="s">
        <v>45</v>
      </c>
      <c r="K7090" t="s">
        <v>45</v>
      </c>
      <c r="L7090" t="s">
        <v>45</v>
      </c>
      <c r="M7090" t="s">
        <v>559</v>
      </c>
      <c r="N7090" s="8" t="s">
        <v>45</v>
      </c>
      <c r="R7090" s="7">
        <v>23.369088999999999</v>
      </c>
      <c r="S7090" s="7">
        <v>111.16484699999999</v>
      </c>
      <c r="T7090" t="s">
        <v>46</v>
      </c>
      <c r="U7090" t="s">
        <v>22155</v>
      </c>
      <c r="V7090" t="s">
        <v>22156</v>
      </c>
      <c r="X7090" t="s">
        <v>21304</v>
      </c>
      <c r="Y7090" t="s">
        <v>19854</v>
      </c>
      <c r="Z7090" t="s">
        <v>21048</v>
      </c>
      <c r="AE7090" t="s">
        <v>92</v>
      </c>
      <c r="AH7090" s="27"/>
      <c r="AI7090" t="s">
        <v>22157</v>
      </c>
      <c r="AJ7090" t="s">
        <v>22158</v>
      </c>
    </row>
    <row r="7091" spans="1:36" ht="17.25" hidden="1" customHeight="1" x14ac:dyDescent="0.2">
      <c r="A7091" s="4" t="s">
        <v>22152</v>
      </c>
      <c r="B7091" t="s">
        <v>21042</v>
      </c>
      <c r="C7091" t="s">
        <v>22153</v>
      </c>
      <c r="D7091" t="s">
        <v>22160</v>
      </c>
      <c r="E7091" t="s">
        <v>191</v>
      </c>
      <c r="F7091" t="s">
        <v>21045</v>
      </c>
      <c r="G7091" s="5">
        <v>80</v>
      </c>
      <c r="H7091" t="s">
        <v>139</v>
      </c>
      <c r="I7091" t="s">
        <v>240</v>
      </c>
      <c r="J7091" t="s">
        <v>45</v>
      </c>
      <c r="K7091" t="s">
        <v>45</v>
      </c>
      <c r="L7091" t="s">
        <v>45</v>
      </c>
      <c r="M7091" t="s">
        <v>559</v>
      </c>
      <c r="N7091" s="8" t="s">
        <v>45</v>
      </c>
      <c r="R7091" s="7">
        <v>23.369088999999999</v>
      </c>
      <c r="S7091" s="7">
        <v>111.16484699999999</v>
      </c>
      <c r="T7091" t="s">
        <v>46</v>
      </c>
      <c r="U7091" t="s">
        <v>22155</v>
      </c>
      <c r="V7091" t="s">
        <v>22156</v>
      </c>
      <c r="X7091" t="s">
        <v>21304</v>
      </c>
      <c r="Y7091" t="s">
        <v>19854</v>
      </c>
      <c r="Z7091" t="s">
        <v>21048</v>
      </c>
      <c r="AE7091" t="s">
        <v>92</v>
      </c>
      <c r="AH7091" s="27"/>
      <c r="AI7091" t="s">
        <v>22157</v>
      </c>
      <c r="AJ7091" t="s">
        <v>22162</v>
      </c>
    </row>
    <row r="7092" spans="1:36" ht="17.25" hidden="1" customHeight="1" x14ac:dyDescent="0.2">
      <c r="A7092" s="4" t="s">
        <v>22175</v>
      </c>
      <c r="B7092" t="s">
        <v>21042</v>
      </c>
      <c r="C7092" t="s">
        <v>22176</v>
      </c>
      <c r="D7092" t="s">
        <v>22183</v>
      </c>
      <c r="E7092" t="s">
        <v>191</v>
      </c>
      <c r="F7092" t="s">
        <v>21045</v>
      </c>
      <c r="G7092" s="5">
        <v>180</v>
      </c>
      <c r="H7092" t="s">
        <v>558</v>
      </c>
      <c r="I7092" t="s">
        <v>240</v>
      </c>
      <c r="J7092" t="s">
        <v>45</v>
      </c>
      <c r="K7092" t="s">
        <v>45</v>
      </c>
      <c r="L7092" t="s">
        <v>45</v>
      </c>
      <c r="M7092" t="s">
        <v>559</v>
      </c>
      <c r="N7092" s="8" t="s">
        <v>45</v>
      </c>
      <c r="R7092" s="7">
        <v>21.548373000000002</v>
      </c>
      <c r="S7092" s="7">
        <v>108.394749</v>
      </c>
      <c r="T7092" t="s">
        <v>46</v>
      </c>
      <c r="U7092" t="s">
        <v>21870</v>
      </c>
      <c r="V7092" t="s">
        <v>22178</v>
      </c>
      <c r="W7092" t="s">
        <v>22166</v>
      </c>
      <c r="X7092" t="s">
        <v>21304</v>
      </c>
      <c r="Y7092" t="s">
        <v>19854</v>
      </c>
      <c r="Z7092" t="s">
        <v>21048</v>
      </c>
      <c r="AE7092" t="s">
        <v>92</v>
      </c>
      <c r="AH7092" s="27"/>
      <c r="AI7092" t="s">
        <v>22179</v>
      </c>
      <c r="AJ7092" t="s">
        <v>22184</v>
      </c>
    </row>
    <row r="7093" spans="1:36" ht="17.25" hidden="1" customHeight="1" x14ac:dyDescent="0.2">
      <c r="A7093" s="4" t="s">
        <v>22232</v>
      </c>
      <c r="B7093" t="s">
        <v>21042</v>
      </c>
      <c r="C7093" t="s">
        <v>22233</v>
      </c>
      <c r="D7093" t="s">
        <v>22234</v>
      </c>
      <c r="E7093" t="s">
        <v>63</v>
      </c>
      <c r="F7093" t="s">
        <v>617</v>
      </c>
      <c r="G7093" s="5">
        <v>390</v>
      </c>
      <c r="H7093" t="s">
        <v>42</v>
      </c>
      <c r="I7093" t="s">
        <v>43</v>
      </c>
      <c r="J7093" t="s">
        <v>45</v>
      </c>
      <c r="N7093" s="24">
        <v>2006</v>
      </c>
      <c r="R7093" s="7">
        <v>22.814326000000001</v>
      </c>
      <c r="S7093" s="7">
        <v>113.5654</v>
      </c>
      <c r="T7093" t="s">
        <v>46</v>
      </c>
      <c r="U7093" t="s">
        <v>21412</v>
      </c>
      <c r="W7093" t="s">
        <v>21413</v>
      </c>
      <c r="X7093" t="s">
        <v>21076</v>
      </c>
      <c r="Y7093" t="s">
        <v>19854</v>
      </c>
      <c r="Z7093" t="s">
        <v>21048</v>
      </c>
      <c r="AC7093" t="s">
        <v>22235</v>
      </c>
      <c r="AG7093" t="s">
        <v>22236</v>
      </c>
      <c r="AH7093" s="6">
        <v>1187375</v>
      </c>
      <c r="AI7093" t="s">
        <v>22237</v>
      </c>
      <c r="AJ7093" t="s">
        <v>22238</v>
      </c>
    </row>
    <row r="7094" spans="1:36" ht="17.25" hidden="1" customHeight="1" x14ac:dyDescent="0.2">
      <c r="A7094" s="4" t="s">
        <v>22232</v>
      </c>
      <c r="B7094" t="s">
        <v>21042</v>
      </c>
      <c r="C7094" t="s">
        <v>22233</v>
      </c>
      <c r="D7094" t="s">
        <v>22234</v>
      </c>
      <c r="E7094" t="s">
        <v>73</v>
      </c>
      <c r="F7094" t="s">
        <v>617</v>
      </c>
      <c r="G7094" s="5">
        <v>390</v>
      </c>
      <c r="H7094" t="s">
        <v>42</v>
      </c>
      <c r="I7094" t="s">
        <v>43</v>
      </c>
      <c r="J7094" t="s">
        <v>45</v>
      </c>
      <c r="N7094" s="24">
        <v>2007</v>
      </c>
      <c r="R7094" s="7">
        <v>22.814326000000001</v>
      </c>
      <c r="S7094" s="7">
        <v>113.5654</v>
      </c>
      <c r="T7094" t="s">
        <v>46</v>
      </c>
      <c r="U7094" t="s">
        <v>21412</v>
      </c>
      <c r="W7094" t="s">
        <v>21413</v>
      </c>
      <c r="X7094" t="s">
        <v>21076</v>
      </c>
      <c r="Y7094" t="s">
        <v>19854</v>
      </c>
      <c r="Z7094" t="s">
        <v>21048</v>
      </c>
      <c r="AC7094" t="s">
        <v>22235</v>
      </c>
      <c r="AG7094" t="s">
        <v>22236</v>
      </c>
      <c r="AH7094" s="6">
        <v>1187376</v>
      </c>
      <c r="AI7094" t="s">
        <v>22237</v>
      </c>
      <c r="AJ7094" t="s">
        <v>22239</v>
      </c>
    </row>
    <row r="7095" spans="1:36" ht="17.25" hidden="1" customHeight="1" x14ac:dyDescent="0.2">
      <c r="A7095" s="4" t="s">
        <v>22244</v>
      </c>
      <c r="B7095" t="s">
        <v>21042</v>
      </c>
      <c r="C7095" t="s">
        <v>22245</v>
      </c>
      <c r="D7095" t="s">
        <v>22246</v>
      </c>
      <c r="E7095" t="s">
        <v>40</v>
      </c>
      <c r="F7095" t="s">
        <v>617</v>
      </c>
      <c r="G7095" s="5">
        <v>78</v>
      </c>
      <c r="H7095" t="s">
        <v>42</v>
      </c>
      <c r="I7095" t="s">
        <v>43</v>
      </c>
      <c r="J7095" t="s">
        <v>44</v>
      </c>
      <c r="N7095" s="24">
        <v>2009</v>
      </c>
      <c r="R7095" s="7">
        <v>23.023378000000001</v>
      </c>
      <c r="S7095" s="7">
        <v>113.398392</v>
      </c>
      <c r="T7095" t="s">
        <v>46</v>
      </c>
      <c r="U7095" t="s">
        <v>21412</v>
      </c>
      <c r="W7095" t="s">
        <v>22247</v>
      </c>
      <c r="X7095" t="s">
        <v>21076</v>
      </c>
      <c r="Y7095" t="s">
        <v>19854</v>
      </c>
      <c r="Z7095" t="s">
        <v>21048</v>
      </c>
      <c r="AG7095" t="s">
        <v>22248</v>
      </c>
      <c r="AH7095" s="6">
        <v>1186142</v>
      </c>
      <c r="AI7095" t="s">
        <v>22249</v>
      </c>
      <c r="AJ7095" t="s">
        <v>22250</v>
      </c>
    </row>
    <row r="7096" spans="1:36" ht="17.25" hidden="1" customHeight="1" x14ac:dyDescent="0.2">
      <c r="A7096" s="4" t="s">
        <v>22244</v>
      </c>
      <c r="B7096" t="s">
        <v>21042</v>
      </c>
      <c r="C7096" t="s">
        <v>22245</v>
      </c>
      <c r="D7096" t="s">
        <v>22246</v>
      </c>
      <c r="E7096" t="s">
        <v>56</v>
      </c>
      <c r="F7096" t="s">
        <v>617</v>
      </c>
      <c r="G7096" s="5">
        <v>78</v>
      </c>
      <c r="H7096" t="s">
        <v>42</v>
      </c>
      <c r="I7096" t="s">
        <v>43</v>
      </c>
      <c r="J7096" t="s">
        <v>44</v>
      </c>
      <c r="N7096" s="6">
        <v>2009</v>
      </c>
      <c r="R7096" s="7">
        <v>23.023378000000001</v>
      </c>
      <c r="S7096" s="7">
        <v>113.398392</v>
      </c>
      <c r="T7096" t="s">
        <v>46</v>
      </c>
      <c r="U7096" t="s">
        <v>21412</v>
      </c>
      <c r="W7096" t="s">
        <v>22247</v>
      </c>
      <c r="X7096" t="s">
        <v>21076</v>
      </c>
      <c r="Y7096" t="s">
        <v>19854</v>
      </c>
      <c r="Z7096" t="s">
        <v>21048</v>
      </c>
      <c r="AG7096" t="s">
        <v>22248</v>
      </c>
      <c r="AH7096" s="6">
        <v>1197300</v>
      </c>
      <c r="AI7096" t="s">
        <v>22249</v>
      </c>
      <c r="AJ7096" t="s">
        <v>22251</v>
      </c>
    </row>
    <row r="7097" spans="1:36" ht="17.25" hidden="1" customHeight="1" x14ac:dyDescent="0.2">
      <c r="A7097" s="4" t="s">
        <v>22244</v>
      </c>
      <c r="B7097" t="s">
        <v>21042</v>
      </c>
      <c r="C7097" t="s">
        <v>22245</v>
      </c>
      <c r="D7097" t="s">
        <v>22252</v>
      </c>
      <c r="E7097" t="s">
        <v>75</v>
      </c>
      <c r="F7097" t="s">
        <v>86</v>
      </c>
      <c r="G7097" s="5">
        <v>500</v>
      </c>
      <c r="H7097" t="s">
        <v>558</v>
      </c>
      <c r="I7097" t="s">
        <v>43</v>
      </c>
      <c r="J7097" t="s">
        <v>45</v>
      </c>
      <c r="M7097" t="s">
        <v>559</v>
      </c>
      <c r="N7097" s="27" t="s">
        <v>45</v>
      </c>
      <c r="R7097" s="7">
        <v>23.023378000000001</v>
      </c>
      <c r="S7097" s="7">
        <v>113.398392</v>
      </c>
      <c r="T7097" t="s">
        <v>46</v>
      </c>
      <c r="U7097" t="s">
        <v>21412</v>
      </c>
      <c r="W7097" t="s">
        <v>22247</v>
      </c>
      <c r="X7097" t="s">
        <v>21076</v>
      </c>
      <c r="Y7097" t="s">
        <v>19854</v>
      </c>
      <c r="Z7097" t="s">
        <v>21048</v>
      </c>
      <c r="AG7097" t="s">
        <v>22248</v>
      </c>
      <c r="AH7097" s="27"/>
      <c r="AI7097" t="s">
        <v>22249</v>
      </c>
      <c r="AJ7097" t="s">
        <v>22253</v>
      </c>
    </row>
    <row r="7098" spans="1:36" ht="17.25" hidden="1" customHeight="1" x14ac:dyDescent="0.2">
      <c r="A7098" s="4" t="s">
        <v>22261</v>
      </c>
      <c r="B7098" t="s">
        <v>21042</v>
      </c>
      <c r="C7098" t="s">
        <v>22262</v>
      </c>
      <c r="D7098" t="s">
        <v>22263</v>
      </c>
      <c r="E7098" t="s">
        <v>40</v>
      </c>
      <c r="F7098" t="s">
        <v>86</v>
      </c>
      <c r="G7098" s="5">
        <v>460</v>
      </c>
      <c r="H7098" t="s">
        <v>486</v>
      </c>
      <c r="I7098" t="s">
        <v>43</v>
      </c>
      <c r="J7098" t="s">
        <v>44</v>
      </c>
      <c r="K7098" t="s">
        <v>45</v>
      </c>
      <c r="L7098" t="s">
        <v>45</v>
      </c>
      <c r="M7098" t="s">
        <v>559</v>
      </c>
      <c r="N7098" s="27" t="s">
        <v>45</v>
      </c>
      <c r="R7098" s="7">
        <v>23.09291</v>
      </c>
      <c r="S7098" s="7">
        <v>113.56488400000001</v>
      </c>
      <c r="T7098" t="s">
        <v>46</v>
      </c>
      <c r="U7098" t="s">
        <v>21412</v>
      </c>
      <c r="W7098" t="s">
        <v>22264</v>
      </c>
      <c r="X7098" t="s">
        <v>21076</v>
      </c>
      <c r="Y7098" t="s">
        <v>19854</v>
      </c>
      <c r="Z7098" t="s">
        <v>21048</v>
      </c>
      <c r="AH7098" s="27"/>
      <c r="AI7098" t="s">
        <v>22265</v>
      </c>
      <c r="AJ7098" t="s">
        <v>22266</v>
      </c>
    </row>
    <row r="7099" spans="1:36" ht="17.25" hidden="1" customHeight="1" x14ac:dyDescent="0.2">
      <c r="A7099" s="4" t="s">
        <v>22261</v>
      </c>
      <c r="B7099" t="s">
        <v>21042</v>
      </c>
      <c r="C7099" t="s">
        <v>22262</v>
      </c>
      <c r="D7099" t="s">
        <v>22263</v>
      </c>
      <c r="E7099" t="s">
        <v>56</v>
      </c>
      <c r="F7099" t="s">
        <v>86</v>
      </c>
      <c r="G7099" s="5">
        <v>460</v>
      </c>
      <c r="H7099" t="s">
        <v>486</v>
      </c>
      <c r="I7099" t="s">
        <v>43</v>
      </c>
      <c r="J7099" t="s">
        <v>44</v>
      </c>
      <c r="K7099" t="s">
        <v>45</v>
      </c>
      <c r="L7099" t="s">
        <v>45</v>
      </c>
      <c r="M7099" t="s">
        <v>559</v>
      </c>
      <c r="N7099" s="8" t="s">
        <v>45</v>
      </c>
      <c r="R7099" s="7">
        <v>23.09291</v>
      </c>
      <c r="S7099" s="7">
        <v>113.56488400000001</v>
      </c>
      <c r="T7099" t="s">
        <v>46</v>
      </c>
      <c r="U7099" t="s">
        <v>21412</v>
      </c>
      <c r="W7099" t="s">
        <v>22264</v>
      </c>
      <c r="X7099" t="s">
        <v>21076</v>
      </c>
      <c r="Y7099" t="s">
        <v>19854</v>
      </c>
      <c r="Z7099" t="s">
        <v>21048</v>
      </c>
      <c r="AH7099" s="27"/>
      <c r="AI7099" t="s">
        <v>22265</v>
      </c>
      <c r="AJ7099" t="s">
        <v>22267</v>
      </c>
    </row>
    <row r="7100" spans="1:36" ht="17.25" hidden="1" customHeight="1" x14ac:dyDescent="0.2">
      <c r="A7100" s="4" t="s">
        <v>22268</v>
      </c>
      <c r="B7100" t="s">
        <v>21042</v>
      </c>
      <c r="C7100" t="s">
        <v>22269</v>
      </c>
      <c r="D7100" t="s">
        <v>22270</v>
      </c>
      <c r="E7100" t="s">
        <v>40</v>
      </c>
      <c r="F7100" t="s">
        <v>86</v>
      </c>
      <c r="G7100" s="5">
        <v>54</v>
      </c>
      <c r="H7100" t="s">
        <v>42</v>
      </c>
      <c r="I7100" t="s">
        <v>43</v>
      </c>
      <c r="J7100" t="s">
        <v>45</v>
      </c>
      <c r="N7100" s="24">
        <v>2000</v>
      </c>
      <c r="R7100" s="7">
        <v>38.985802</v>
      </c>
      <c r="S7100" s="7">
        <v>117.65455900000001</v>
      </c>
      <c r="T7100" t="s">
        <v>46</v>
      </c>
      <c r="U7100" t="s">
        <v>21372</v>
      </c>
      <c r="W7100" t="s">
        <v>22271</v>
      </c>
      <c r="X7100" t="s">
        <v>21372</v>
      </c>
      <c r="Y7100" t="s">
        <v>19854</v>
      </c>
      <c r="Z7100" t="s">
        <v>21048</v>
      </c>
      <c r="AG7100" t="s">
        <v>22272</v>
      </c>
      <c r="AH7100" s="27" t="s">
        <v>22273</v>
      </c>
      <c r="AI7100" t="s">
        <v>22274</v>
      </c>
      <c r="AJ7100" t="s">
        <v>22275</v>
      </c>
    </row>
    <row r="7101" spans="1:36" ht="17.25" hidden="1" customHeight="1" x14ac:dyDescent="0.2">
      <c r="A7101" s="4" t="s">
        <v>22294</v>
      </c>
      <c r="B7101" t="s">
        <v>21042</v>
      </c>
      <c r="C7101" t="s">
        <v>22295</v>
      </c>
      <c r="D7101" t="s">
        <v>22296</v>
      </c>
      <c r="E7101" t="s">
        <v>40</v>
      </c>
      <c r="F7101" t="s">
        <v>86</v>
      </c>
      <c r="G7101" s="5">
        <v>780</v>
      </c>
      <c r="H7101" t="s">
        <v>42</v>
      </c>
      <c r="I7101" t="s">
        <v>43</v>
      </c>
      <c r="J7101" t="s">
        <v>45</v>
      </c>
      <c r="N7101" s="24">
        <v>2007</v>
      </c>
      <c r="R7101" s="7">
        <v>30.066544</v>
      </c>
      <c r="S7101" s="7">
        <v>121.103506</v>
      </c>
      <c r="T7101" t="s">
        <v>46</v>
      </c>
      <c r="U7101" t="s">
        <v>21267</v>
      </c>
      <c r="W7101" t="s">
        <v>21268</v>
      </c>
      <c r="X7101" t="s">
        <v>21066</v>
      </c>
      <c r="Y7101" t="s">
        <v>19854</v>
      </c>
      <c r="Z7101" t="s">
        <v>21048</v>
      </c>
      <c r="AG7101" t="s">
        <v>22297</v>
      </c>
      <c r="AH7101" s="27" t="s">
        <v>22298</v>
      </c>
      <c r="AI7101" t="s">
        <v>22299</v>
      </c>
      <c r="AJ7101" t="s">
        <v>22300</v>
      </c>
    </row>
    <row r="7102" spans="1:36" ht="17.25" hidden="1" customHeight="1" x14ac:dyDescent="0.2">
      <c r="A7102" s="4" t="s">
        <v>22329</v>
      </c>
      <c r="B7102" t="s">
        <v>21042</v>
      </c>
      <c r="C7102" t="s">
        <v>22330</v>
      </c>
      <c r="D7102" t="s">
        <v>22331</v>
      </c>
      <c r="E7102" t="s">
        <v>40</v>
      </c>
      <c r="F7102" t="s">
        <v>86</v>
      </c>
      <c r="G7102" s="5">
        <v>100</v>
      </c>
      <c r="H7102" t="s">
        <v>486</v>
      </c>
      <c r="I7102" t="s">
        <v>43</v>
      </c>
      <c r="J7102" t="s">
        <v>44</v>
      </c>
      <c r="K7102" t="s">
        <v>45</v>
      </c>
      <c r="L7102" t="s">
        <v>45</v>
      </c>
      <c r="M7102" t="s">
        <v>559</v>
      </c>
      <c r="N7102" s="8" t="s">
        <v>45</v>
      </c>
      <c r="R7102" s="7">
        <v>31.965116999999999</v>
      </c>
      <c r="S7102" s="7">
        <v>120.248897</v>
      </c>
      <c r="T7102" t="s">
        <v>46</v>
      </c>
      <c r="U7102" t="s">
        <v>21624</v>
      </c>
      <c r="X7102" t="s">
        <v>21204</v>
      </c>
      <c r="Y7102" t="s">
        <v>19854</v>
      </c>
      <c r="Z7102" t="s">
        <v>21048</v>
      </c>
      <c r="AH7102" s="27"/>
      <c r="AI7102" t="s">
        <v>22332</v>
      </c>
      <c r="AJ7102" t="s">
        <v>22333</v>
      </c>
    </row>
    <row r="7103" spans="1:36" ht="17.25" hidden="1" customHeight="1" x14ac:dyDescent="0.2">
      <c r="A7103" s="4" t="s">
        <v>22329</v>
      </c>
      <c r="B7103" t="s">
        <v>21042</v>
      </c>
      <c r="C7103" t="s">
        <v>22330</v>
      </c>
      <c r="D7103" t="s">
        <v>22331</v>
      </c>
      <c r="E7103" t="s">
        <v>56</v>
      </c>
      <c r="F7103" t="s">
        <v>86</v>
      </c>
      <c r="G7103" s="5">
        <v>100</v>
      </c>
      <c r="H7103" t="s">
        <v>486</v>
      </c>
      <c r="I7103" t="s">
        <v>43</v>
      </c>
      <c r="J7103" t="s">
        <v>44</v>
      </c>
      <c r="K7103" t="s">
        <v>45</v>
      </c>
      <c r="L7103" t="s">
        <v>45</v>
      </c>
      <c r="M7103" t="s">
        <v>559</v>
      </c>
      <c r="N7103" s="8" t="s">
        <v>45</v>
      </c>
      <c r="R7103" s="7">
        <v>31.965116999999999</v>
      </c>
      <c r="S7103" s="7">
        <v>120.248897</v>
      </c>
      <c r="T7103" t="s">
        <v>46</v>
      </c>
      <c r="U7103" t="s">
        <v>21624</v>
      </c>
      <c r="X7103" t="s">
        <v>21204</v>
      </c>
      <c r="Y7103" t="s">
        <v>19854</v>
      </c>
      <c r="Z7103" t="s">
        <v>21048</v>
      </c>
      <c r="AH7103" s="27"/>
      <c r="AI7103" t="s">
        <v>22332</v>
      </c>
      <c r="AJ7103" t="s">
        <v>22334</v>
      </c>
    </row>
    <row r="7104" spans="1:36" ht="17.25" hidden="1" customHeight="1" x14ac:dyDescent="0.2">
      <c r="A7104" s="4" t="s">
        <v>22358</v>
      </c>
      <c r="B7104" t="s">
        <v>21042</v>
      </c>
      <c r="C7104" t="s">
        <v>22359</v>
      </c>
      <c r="D7104" t="s">
        <v>22360</v>
      </c>
      <c r="E7104" t="s">
        <v>40</v>
      </c>
      <c r="F7104" t="s">
        <v>86</v>
      </c>
      <c r="G7104" s="5">
        <v>460</v>
      </c>
      <c r="H7104" t="s">
        <v>486</v>
      </c>
      <c r="I7104" t="s">
        <v>43</v>
      </c>
      <c r="J7104" t="s">
        <v>45</v>
      </c>
      <c r="N7104" s="8" t="s">
        <v>45</v>
      </c>
      <c r="R7104" s="7">
        <v>19.357589999999998</v>
      </c>
      <c r="S7104" s="7">
        <v>110.63846100000001</v>
      </c>
      <c r="T7104" t="s">
        <v>46</v>
      </c>
      <c r="U7104" t="s">
        <v>22361</v>
      </c>
      <c r="V7104" t="s">
        <v>22362</v>
      </c>
      <c r="X7104" t="s">
        <v>21213</v>
      </c>
      <c r="Y7104" t="s">
        <v>19854</v>
      </c>
      <c r="Z7104" t="s">
        <v>21048</v>
      </c>
      <c r="AH7104" s="27"/>
      <c r="AI7104" t="s">
        <v>22363</v>
      </c>
      <c r="AJ7104" t="s">
        <v>22364</v>
      </c>
    </row>
    <row r="7105" spans="1:36" ht="17.25" hidden="1" customHeight="1" x14ac:dyDescent="0.2">
      <c r="A7105" s="4" t="s">
        <v>22358</v>
      </c>
      <c r="B7105" t="s">
        <v>21042</v>
      </c>
      <c r="C7105" t="s">
        <v>22359</v>
      </c>
      <c r="D7105" t="s">
        <v>22360</v>
      </c>
      <c r="E7105" t="s">
        <v>56</v>
      </c>
      <c r="F7105" t="s">
        <v>86</v>
      </c>
      <c r="G7105" s="5">
        <v>460</v>
      </c>
      <c r="H7105" t="s">
        <v>486</v>
      </c>
      <c r="I7105" t="s">
        <v>43</v>
      </c>
      <c r="J7105" t="s">
        <v>45</v>
      </c>
      <c r="N7105" s="27" t="s">
        <v>45</v>
      </c>
      <c r="R7105" s="7">
        <v>19.357589999999998</v>
      </c>
      <c r="S7105" s="7">
        <v>110.63846100000001</v>
      </c>
      <c r="T7105" t="s">
        <v>46</v>
      </c>
      <c r="U7105" t="s">
        <v>22361</v>
      </c>
      <c r="V7105" t="s">
        <v>22362</v>
      </c>
      <c r="X7105" t="s">
        <v>21213</v>
      </c>
      <c r="Y7105" t="s">
        <v>19854</v>
      </c>
      <c r="Z7105" t="s">
        <v>21048</v>
      </c>
      <c r="AI7105" t="s">
        <v>22363</v>
      </c>
      <c r="AJ7105" t="s">
        <v>22365</v>
      </c>
    </row>
    <row r="7106" spans="1:36" ht="17.25" hidden="1" customHeight="1" x14ac:dyDescent="0.2">
      <c r="A7106" s="4" t="s">
        <v>22366</v>
      </c>
      <c r="B7106" t="s">
        <v>21042</v>
      </c>
      <c r="C7106" t="s">
        <v>22367</v>
      </c>
      <c r="D7106" t="s">
        <v>22368</v>
      </c>
      <c r="E7106" t="s">
        <v>63</v>
      </c>
      <c r="F7106" t="s">
        <v>86</v>
      </c>
      <c r="G7106" s="5">
        <v>390</v>
      </c>
      <c r="H7106" t="s">
        <v>42</v>
      </c>
      <c r="I7106" t="s">
        <v>43</v>
      </c>
      <c r="J7106" t="s">
        <v>45</v>
      </c>
      <c r="M7106" t="s">
        <v>559</v>
      </c>
      <c r="N7106" s="24">
        <v>2005</v>
      </c>
      <c r="R7106" s="7">
        <v>30.361011999999999</v>
      </c>
      <c r="S7106" s="7">
        <v>120.14186100000001</v>
      </c>
      <c r="T7106" t="s">
        <v>46</v>
      </c>
      <c r="U7106" t="s">
        <v>22369</v>
      </c>
      <c r="W7106" t="s">
        <v>22370</v>
      </c>
      <c r="X7106" t="s">
        <v>21066</v>
      </c>
      <c r="Y7106" t="s">
        <v>19854</v>
      </c>
      <c r="Z7106" t="s">
        <v>21048</v>
      </c>
      <c r="AC7106" t="s">
        <v>22371</v>
      </c>
      <c r="AG7106" t="s">
        <v>22372</v>
      </c>
      <c r="AH7106" s="24">
        <v>1192682</v>
      </c>
      <c r="AI7106" t="s">
        <v>22373</v>
      </c>
      <c r="AJ7106" t="s">
        <v>22374</v>
      </c>
    </row>
    <row r="7107" spans="1:36" ht="17.25" hidden="1" customHeight="1" x14ac:dyDescent="0.2">
      <c r="A7107" s="4" t="s">
        <v>22366</v>
      </c>
      <c r="B7107" t="s">
        <v>21042</v>
      </c>
      <c r="C7107" t="s">
        <v>22367</v>
      </c>
      <c r="D7107" t="s">
        <v>22368</v>
      </c>
      <c r="E7107" t="s">
        <v>73</v>
      </c>
      <c r="F7107" t="s">
        <v>86</v>
      </c>
      <c r="G7107" s="5">
        <v>390</v>
      </c>
      <c r="H7107" t="s">
        <v>42</v>
      </c>
      <c r="I7107" t="s">
        <v>43</v>
      </c>
      <c r="J7107" t="s">
        <v>45</v>
      </c>
      <c r="M7107" t="s">
        <v>559</v>
      </c>
      <c r="N7107" s="24">
        <v>2005</v>
      </c>
      <c r="R7107" s="7">
        <v>30.361011999999999</v>
      </c>
      <c r="S7107" s="7">
        <v>120.14186100000001</v>
      </c>
      <c r="T7107" t="s">
        <v>46</v>
      </c>
      <c r="U7107" t="s">
        <v>22369</v>
      </c>
      <c r="W7107" t="s">
        <v>22370</v>
      </c>
      <c r="X7107" t="s">
        <v>21066</v>
      </c>
      <c r="Y7107" t="s">
        <v>19854</v>
      </c>
      <c r="Z7107" t="s">
        <v>21048</v>
      </c>
      <c r="AC7107" t="s">
        <v>22371</v>
      </c>
      <c r="AG7107" t="s">
        <v>22372</v>
      </c>
      <c r="AH7107" s="6">
        <v>1192683</v>
      </c>
      <c r="AI7107" t="s">
        <v>22373</v>
      </c>
      <c r="AJ7107" t="s">
        <v>22375</v>
      </c>
    </row>
    <row r="7108" spans="1:36" ht="17.25" hidden="1" customHeight="1" x14ac:dyDescent="0.2">
      <c r="A7108" s="4" t="s">
        <v>22366</v>
      </c>
      <c r="B7108" t="s">
        <v>21042</v>
      </c>
      <c r="C7108" t="s">
        <v>22367</v>
      </c>
      <c r="D7108" t="s">
        <v>22368</v>
      </c>
      <c r="E7108" t="s">
        <v>211</v>
      </c>
      <c r="F7108" t="s">
        <v>86</v>
      </c>
      <c r="G7108" s="5">
        <v>390</v>
      </c>
      <c r="H7108" t="s">
        <v>42</v>
      </c>
      <c r="I7108" t="s">
        <v>43</v>
      </c>
      <c r="J7108" t="s">
        <v>45</v>
      </c>
      <c r="M7108" t="s">
        <v>559</v>
      </c>
      <c r="N7108" s="6">
        <v>2005</v>
      </c>
      <c r="R7108" s="7">
        <v>30.361011999999999</v>
      </c>
      <c r="S7108" s="7">
        <v>120.14186100000001</v>
      </c>
      <c r="T7108" t="s">
        <v>46</v>
      </c>
      <c r="U7108" t="s">
        <v>22369</v>
      </c>
      <c r="W7108" t="s">
        <v>22370</v>
      </c>
      <c r="X7108" t="s">
        <v>21066</v>
      </c>
      <c r="Y7108" t="s">
        <v>19854</v>
      </c>
      <c r="Z7108" t="s">
        <v>21048</v>
      </c>
      <c r="AC7108" t="s">
        <v>22371</v>
      </c>
      <c r="AG7108" t="s">
        <v>22372</v>
      </c>
      <c r="AH7108" s="6">
        <v>1192684</v>
      </c>
      <c r="AI7108" t="s">
        <v>22373</v>
      </c>
      <c r="AJ7108" t="s">
        <v>22376</v>
      </c>
    </row>
    <row r="7109" spans="1:36" ht="17.25" hidden="1" customHeight="1" x14ac:dyDescent="0.2">
      <c r="A7109" s="4" t="s">
        <v>22380</v>
      </c>
      <c r="B7109" t="s">
        <v>21042</v>
      </c>
      <c r="C7109" t="s">
        <v>22381</v>
      </c>
      <c r="D7109" t="s">
        <v>22382</v>
      </c>
      <c r="E7109" t="s">
        <v>63</v>
      </c>
      <c r="F7109" t="s">
        <v>86</v>
      </c>
      <c r="G7109" s="5">
        <v>123</v>
      </c>
      <c r="H7109" t="s">
        <v>42</v>
      </c>
      <c r="I7109" t="s">
        <v>43</v>
      </c>
      <c r="J7109" t="s">
        <v>44</v>
      </c>
      <c r="N7109" s="6">
        <v>2005</v>
      </c>
      <c r="R7109" s="7">
        <v>30.470794000000001</v>
      </c>
      <c r="S7109" s="7">
        <v>114.20353799999999</v>
      </c>
      <c r="T7109" t="s">
        <v>46</v>
      </c>
      <c r="U7109" t="s">
        <v>22383</v>
      </c>
      <c r="X7109" t="s">
        <v>21101</v>
      </c>
      <c r="Y7109" t="s">
        <v>19854</v>
      </c>
      <c r="Z7109" t="s">
        <v>21048</v>
      </c>
      <c r="AG7109" t="s">
        <v>22384</v>
      </c>
      <c r="AH7109" s="6">
        <v>1157760</v>
      </c>
      <c r="AI7109" t="s">
        <v>22385</v>
      </c>
      <c r="AJ7109" t="s">
        <v>22386</v>
      </c>
    </row>
    <row r="7110" spans="1:36" ht="17.25" hidden="1" customHeight="1" x14ac:dyDescent="0.2">
      <c r="A7110" s="4" t="s">
        <v>22398</v>
      </c>
      <c r="B7110" t="s">
        <v>21042</v>
      </c>
      <c r="C7110" t="s">
        <v>22399</v>
      </c>
      <c r="D7110" t="s">
        <v>22400</v>
      </c>
      <c r="E7110" t="s">
        <v>22401</v>
      </c>
      <c r="F7110" t="s">
        <v>21045</v>
      </c>
      <c r="G7110" s="5">
        <v>65</v>
      </c>
      <c r="H7110" t="s">
        <v>139</v>
      </c>
      <c r="I7110" t="s">
        <v>240</v>
      </c>
      <c r="J7110" t="s">
        <v>45</v>
      </c>
      <c r="M7110" t="s">
        <v>559</v>
      </c>
      <c r="N7110" s="27" t="s">
        <v>45</v>
      </c>
      <c r="R7110" s="7">
        <v>39.654122000000001</v>
      </c>
      <c r="S7110" s="7">
        <v>118.890597</v>
      </c>
      <c r="T7110" t="s">
        <v>46</v>
      </c>
      <c r="U7110" t="s">
        <v>22402</v>
      </c>
      <c r="V7110" t="s">
        <v>22403</v>
      </c>
      <c r="X7110" t="s">
        <v>21551</v>
      </c>
      <c r="Y7110" t="s">
        <v>19854</v>
      </c>
      <c r="Z7110" t="s">
        <v>21048</v>
      </c>
      <c r="AE7110" t="s">
        <v>92</v>
      </c>
      <c r="AH7110" s="27"/>
      <c r="AI7110" t="s">
        <v>22404</v>
      </c>
      <c r="AJ7110" t="s">
        <v>22405</v>
      </c>
    </row>
    <row r="7111" spans="1:36" ht="17.25" hidden="1" customHeight="1" x14ac:dyDescent="0.2">
      <c r="A7111" s="4" t="s">
        <v>22398</v>
      </c>
      <c r="B7111" t="s">
        <v>21042</v>
      </c>
      <c r="C7111" t="s">
        <v>22399</v>
      </c>
      <c r="D7111" t="s">
        <v>22400</v>
      </c>
      <c r="E7111" t="s">
        <v>22406</v>
      </c>
      <c r="F7111" t="s">
        <v>21045</v>
      </c>
      <c r="G7111" s="5">
        <v>65</v>
      </c>
      <c r="H7111" t="s">
        <v>139</v>
      </c>
      <c r="I7111" t="s">
        <v>240</v>
      </c>
      <c r="J7111" t="s">
        <v>45</v>
      </c>
      <c r="M7111" t="s">
        <v>559</v>
      </c>
      <c r="N7111" s="27" t="s">
        <v>45</v>
      </c>
      <c r="R7111" s="7">
        <v>39.654122000000001</v>
      </c>
      <c r="S7111" s="7">
        <v>118.890597</v>
      </c>
      <c r="T7111" t="s">
        <v>46</v>
      </c>
      <c r="U7111" t="s">
        <v>22402</v>
      </c>
      <c r="V7111" t="s">
        <v>22403</v>
      </c>
      <c r="X7111" t="s">
        <v>21551</v>
      </c>
      <c r="Y7111" t="s">
        <v>19854</v>
      </c>
      <c r="Z7111" t="s">
        <v>21048</v>
      </c>
      <c r="AE7111" t="s">
        <v>92</v>
      </c>
      <c r="AH7111" s="27"/>
      <c r="AI7111" t="s">
        <v>22404</v>
      </c>
      <c r="AJ7111" t="s">
        <v>22407</v>
      </c>
    </row>
    <row r="7112" spans="1:36" ht="17.25" hidden="1" customHeight="1" x14ac:dyDescent="0.2">
      <c r="A7112" s="4" t="s">
        <v>22398</v>
      </c>
      <c r="B7112" t="s">
        <v>21042</v>
      </c>
      <c r="C7112" t="s">
        <v>22399</v>
      </c>
      <c r="D7112" t="s">
        <v>22409</v>
      </c>
      <c r="E7112" t="s">
        <v>22410</v>
      </c>
      <c r="F7112" t="s">
        <v>21045</v>
      </c>
      <c r="G7112" s="5">
        <v>100</v>
      </c>
      <c r="H7112" t="s">
        <v>558</v>
      </c>
      <c r="I7112" t="s">
        <v>240</v>
      </c>
      <c r="J7112" t="s">
        <v>45</v>
      </c>
      <c r="M7112" t="s">
        <v>559</v>
      </c>
      <c r="N7112" s="27" t="s">
        <v>45</v>
      </c>
      <c r="R7112" s="7">
        <v>39.654122000000001</v>
      </c>
      <c r="S7112" s="7">
        <v>118.890597</v>
      </c>
      <c r="T7112" t="s">
        <v>46</v>
      </c>
      <c r="U7112" t="s">
        <v>22402</v>
      </c>
      <c r="V7112" t="s">
        <v>22403</v>
      </c>
      <c r="X7112" t="s">
        <v>21551</v>
      </c>
      <c r="Y7112" t="s">
        <v>19854</v>
      </c>
      <c r="Z7112" t="s">
        <v>21048</v>
      </c>
      <c r="AE7112" t="s">
        <v>92</v>
      </c>
      <c r="AI7112" t="s">
        <v>22404</v>
      </c>
      <c r="AJ7112" t="s">
        <v>22411</v>
      </c>
    </row>
    <row r="7113" spans="1:36" ht="17.25" hidden="1" customHeight="1" x14ac:dyDescent="0.2">
      <c r="A7113" s="4" t="s">
        <v>22398</v>
      </c>
      <c r="B7113" t="s">
        <v>21042</v>
      </c>
      <c r="C7113" t="s">
        <v>22399</v>
      </c>
      <c r="D7113" t="s">
        <v>22417</v>
      </c>
      <c r="E7113" t="s">
        <v>16627</v>
      </c>
      <c r="F7113" t="s">
        <v>21045</v>
      </c>
      <c r="G7113" s="5">
        <v>100</v>
      </c>
      <c r="H7113" t="s">
        <v>611</v>
      </c>
      <c r="I7113" t="s">
        <v>240</v>
      </c>
      <c r="J7113" t="s">
        <v>45</v>
      </c>
      <c r="K7113" t="s">
        <v>45</v>
      </c>
      <c r="L7113" t="s">
        <v>45</v>
      </c>
      <c r="M7113" t="s">
        <v>559</v>
      </c>
      <c r="N7113" s="27"/>
      <c r="R7113" s="7">
        <v>39.654122000000001</v>
      </c>
      <c r="S7113" s="7">
        <v>118.890597</v>
      </c>
      <c r="T7113" t="s">
        <v>46</v>
      </c>
      <c r="U7113" t="s">
        <v>22402</v>
      </c>
      <c r="V7113" t="s">
        <v>22403</v>
      </c>
      <c r="X7113" t="s">
        <v>21551</v>
      </c>
      <c r="Y7113" t="s">
        <v>19854</v>
      </c>
      <c r="Z7113" t="s">
        <v>21048</v>
      </c>
      <c r="AE7113" t="s">
        <v>92</v>
      </c>
      <c r="AI7113" t="s">
        <v>22404</v>
      </c>
      <c r="AJ7113" t="s">
        <v>22418</v>
      </c>
    </row>
    <row r="7114" spans="1:36" ht="17.25" hidden="1" customHeight="1" x14ac:dyDescent="0.2">
      <c r="A7114" s="4" t="s">
        <v>22398</v>
      </c>
      <c r="B7114" t="s">
        <v>21042</v>
      </c>
      <c r="C7114" t="s">
        <v>22399</v>
      </c>
      <c r="D7114" t="s">
        <v>22417</v>
      </c>
      <c r="E7114" t="s">
        <v>16629</v>
      </c>
      <c r="F7114" t="s">
        <v>21045</v>
      </c>
      <c r="G7114" s="5">
        <v>100</v>
      </c>
      <c r="H7114" t="s">
        <v>611</v>
      </c>
      <c r="I7114" t="s">
        <v>240</v>
      </c>
      <c r="J7114" t="s">
        <v>45</v>
      </c>
      <c r="K7114" t="s">
        <v>45</v>
      </c>
      <c r="L7114" t="s">
        <v>45</v>
      </c>
      <c r="M7114" t="s">
        <v>559</v>
      </c>
      <c r="N7114" s="27"/>
      <c r="R7114" s="7">
        <v>39.654122000000001</v>
      </c>
      <c r="S7114" s="7">
        <v>118.890597</v>
      </c>
      <c r="T7114" t="s">
        <v>46</v>
      </c>
      <c r="U7114" t="s">
        <v>22402</v>
      </c>
      <c r="V7114" t="s">
        <v>22403</v>
      </c>
      <c r="X7114" t="s">
        <v>21551</v>
      </c>
      <c r="Y7114" t="s">
        <v>19854</v>
      </c>
      <c r="Z7114" t="s">
        <v>21048</v>
      </c>
      <c r="AE7114" t="s">
        <v>92</v>
      </c>
      <c r="AI7114" t="s">
        <v>22404</v>
      </c>
      <c r="AJ7114" t="s">
        <v>22419</v>
      </c>
    </row>
    <row r="7115" spans="1:36" ht="17.25" hidden="1" customHeight="1" x14ac:dyDescent="0.2">
      <c r="A7115" s="4" t="s">
        <v>22425</v>
      </c>
      <c r="B7115" t="s">
        <v>21042</v>
      </c>
      <c r="C7115" t="s">
        <v>22426</v>
      </c>
      <c r="D7115" t="s">
        <v>22427</v>
      </c>
      <c r="E7115" t="s">
        <v>40</v>
      </c>
      <c r="F7115" t="s">
        <v>21045</v>
      </c>
      <c r="G7115" s="5">
        <v>80</v>
      </c>
      <c r="H7115" t="s">
        <v>486</v>
      </c>
      <c r="I7115" t="s">
        <v>240</v>
      </c>
      <c r="J7115" t="s">
        <v>45</v>
      </c>
      <c r="K7115" t="s">
        <v>45</v>
      </c>
      <c r="L7115" t="s">
        <v>45</v>
      </c>
      <c r="M7115" t="s">
        <v>559</v>
      </c>
      <c r="N7115" s="27" t="s">
        <v>45</v>
      </c>
      <c r="R7115" s="7">
        <v>36.714466999999999</v>
      </c>
      <c r="S7115" s="7">
        <v>113.917265</v>
      </c>
      <c r="T7115" t="s">
        <v>46</v>
      </c>
      <c r="U7115" t="s">
        <v>22428</v>
      </c>
      <c r="V7115" t="s">
        <v>22429</v>
      </c>
      <c r="X7115" t="s">
        <v>21551</v>
      </c>
      <c r="Y7115" t="s">
        <v>19854</v>
      </c>
      <c r="Z7115" t="s">
        <v>21048</v>
      </c>
      <c r="AE7115" t="s">
        <v>92</v>
      </c>
      <c r="AI7115" t="s">
        <v>22430</v>
      </c>
      <c r="AJ7115" t="s">
        <v>22431</v>
      </c>
    </row>
    <row r="7116" spans="1:36" ht="17.25" hidden="1" customHeight="1" x14ac:dyDescent="0.2">
      <c r="A7116" s="4" t="s">
        <v>22432</v>
      </c>
      <c r="B7116" t="s">
        <v>21042</v>
      </c>
      <c r="C7116" t="s">
        <v>22433</v>
      </c>
      <c r="D7116" t="s">
        <v>22439</v>
      </c>
      <c r="E7116" t="s">
        <v>56</v>
      </c>
      <c r="F7116" t="s">
        <v>21045</v>
      </c>
      <c r="G7116" s="5">
        <v>100</v>
      </c>
      <c r="H7116" t="s">
        <v>486</v>
      </c>
      <c r="I7116" t="s">
        <v>240</v>
      </c>
      <c r="J7116" t="s">
        <v>45</v>
      </c>
      <c r="M7116" t="s">
        <v>559</v>
      </c>
      <c r="N7116" s="27" t="s">
        <v>45</v>
      </c>
      <c r="R7116" s="7">
        <v>36.607090999999997</v>
      </c>
      <c r="S7116" s="7">
        <v>114.07624800000001</v>
      </c>
      <c r="T7116" t="s">
        <v>46</v>
      </c>
      <c r="U7116" t="s">
        <v>22428</v>
      </c>
      <c r="V7116" t="s">
        <v>22435</v>
      </c>
      <c r="X7116" t="s">
        <v>21551</v>
      </c>
      <c r="Y7116" t="s">
        <v>19854</v>
      </c>
      <c r="Z7116" t="s">
        <v>21048</v>
      </c>
      <c r="AE7116" t="s">
        <v>92</v>
      </c>
      <c r="AI7116" t="s">
        <v>22436</v>
      </c>
      <c r="AJ7116" t="s">
        <v>22440</v>
      </c>
    </row>
    <row r="7117" spans="1:36" ht="17.25" hidden="1" customHeight="1" x14ac:dyDescent="0.2">
      <c r="A7117" s="4" t="s">
        <v>22456</v>
      </c>
      <c r="B7117" t="s">
        <v>21042</v>
      </c>
      <c r="C7117" t="s">
        <v>22457</v>
      </c>
      <c r="D7117" t="s">
        <v>22458</v>
      </c>
      <c r="E7117" t="s">
        <v>40</v>
      </c>
      <c r="F7117" t="s">
        <v>86</v>
      </c>
      <c r="G7117" s="5">
        <v>350</v>
      </c>
      <c r="H7117" t="s">
        <v>677</v>
      </c>
      <c r="I7117" t="s">
        <v>43</v>
      </c>
      <c r="J7117" t="s">
        <v>44</v>
      </c>
      <c r="R7117" s="7">
        <v>37.998078999999997</v>
      </c>
      <c r="S7117" s="7">
        <v>114.687308</v>
      </c>
      <c r="T7117" t="s">
        <v>504</v>
      </c>
      <c r="U7117" t="s">
        <v>22459</v>
      </c>
      <c r="X7117" t="s">
        <v>21551</v>
      </c>
      <c r="Y7117" t="s">
        <v>19854</v>
      </c>
      <c r="Z7117" t="s">
        <v>21048</v>
      </c>
      <c r="AH7117" s="27"/>
      <c r="AI7117" t="s">
        <v>22460</v>
      </c>
      <c r="AJ7117" t="s">
        <v>22461</v>
      </c>
    </row>
    <row r="7118" spans="1:36" ht="17.25" hidden="1" customHeight="1" x14ac:dyDescent="0.2">
      <c r="A7118" s="4" t="s">
        <v>22456</v>
      </c>
      <c r="B7118" t="s">
        <v>21042</v>
      </c>
      <c r="C7118" t="s">
        <v>22457</v>
      </c>
      <c r="D7118" t="s">
        <v>22458</v>
      </c>
      <c r="E7118" t="s">
        <v>56</v>
      </c>
      <c r="F7118" t="s">
        <v>86</v>
      </c>
      <c r="G7118" s="5">
        <v>350</v>
      </c>
      <c r="H7118" t="s">
        <v>677</v>
      </c>
      <c r="I7118" t="s">
        <v>43</v>
      </c>
      <c r="J7118" t="s">
        <v>44</v>
      </c>
      <c r="N7118" s="27"/>
      <c r="R7118" s="7">
        <v>37.998078999999997</v>
      </c>
      <c r="S7118" s="7">
        <v>114.687308</v>
      </c>
      <c r="T7118" t="s">
        <v>504</v>
      </c>
      <c r="U7118" t="s">
        <v>22459</v>
      </c>
      <c r="X7118" t="s">
        <v>21551</v>
      </c>
      <c r="Y7118" t="s">
        <v>19854</v>
      </c>
      <c r="Z7118" t="s">
        <v>21048</v>
      </c>
      <c r="AI7118" t="s">
        <v>22460</v>
      </c>
      <c r="AJ7118" t="s">
        <v>22462</v>
      </c>
    </row>
    <row r="7119" spans="1:36" ht="17.25" hidden="1" customHeight="1" x14ac:dyDescent="0.2">
      <c r="A7119" s="4" t="s">
        <v>22456</v>
      </c>
      <c r="B7119" t="s">
        <v>21042</v>
      </c>
      <c r="C7119" t="s">
        <v>22457</v>
      </c>
      <c r="D7119" t="s">
        <v>22458</v>
      </c>
      <c r="E7119" t="s">
        <v>58</v>
      </c>
      <c r="F7119" t="s">
        <v>86</v>
      </c>
      <c r="G7119" s="5">
        <v>350</v>
      </c>
      <c r="H7119" t="s">
        <v>677</v>
      </c>
      <c r="I7119" t="s">
        <v>43</v>
      </c>
      <c r="J7119" t="s">
        <v>44</v>
      </c>
      <c r="N7119" s="27"/>
      <c r="R7119" s="7">
        <v>37.998078999999997</v>
      </c>
      <c r="S7119" s="7">
        <v>114.687308</v>
      </c>
      <c r="T7119" t="s">
        <v>504</v>
      </c>
      <c r="U7119" t="s">
        <v>22459</v>
      </c>
      <c r="X7119" t="s">
        <v>21551</v>
      </c>
      <c r="Y7119" t="s">
        <v>19854</v>
      </c>
      <c r="Z7119" t="s">
        <v>21048</v>
      </c>
      <c r="AH7119" s="27"/>
      <c r="AI7119" t="s">
        <v>22460</v>
      </c>
      <c r="AJ7119" t="s">
        <v>22463</v>
      </c>
    </row>
    <row r="7120" spans="1:36" ht="17.25" hidden="1" customHeight="1" x14ac:dyDescent="0.2">
      <c r="A7120" s="4" t="s">
        <v>22456</v>
      </c>
      <c r="B7120" t="s">
        <v>21042</v>
      </c>
      <c r="C7120" t="s">
        <v>22457</v>
      </c>
      <c r="D7120" t="s">
        <v>22458</v>
      </c>
      <c r="E7120" t="s">
        <v>191</v>
      </c>
      <c r="F7120" t="s">
        <v>86</v>
      </c>
      <c r="G7120" s="5">
        <v>350</v>
      </c>
      <c r="H7120" t="s">
        <v>677</v>
      </c>
      <c r="I7120" t="s">
        <v>43</v>
      </c>
      <c r="J7120" t="s">
        <v>44</v>
      </c>
      <c r="R7120" s="7">
        <v>37.998078999999997</v>
      </c>
      <c r="S7120" s="7">
        <v>114.687308</v>
      </c>
      <c r="T7120" t="s">
        <v>504</v>
      </c>
      <c r="U7120" t="s">
        <v>22459</v>
      </c>
      <c r="X7120" t="s">
        <v>21551</v>
      </c>
      <c r="Y7120" t="s">
        <v>19854</v>
      </c>
      <c r="Z7120" t="s">
        <v>21048</v>
      </c>
      <c r="AI7120" t="s">
        <v>22460</v>
      </c>
      <c r="AJ7120" t="s">
        <v>22464</v>
      </c>
    </row>
    <row r="7121" spans="1:36" ht="17.25" hidden="1" customHeight="1" x14ac:dyDescent="0.2">
      <c r="A7121" s="4" t="s">
        <v>22473</v>
      </c>
      <c r="B7121" t="s">
        <v>21042</v>
      </c>
      <c r="C7121" t="s">
        <v>22474</v>
      </c>
      <c r="D7121" t="s">
        <v>22475</v>
      </c>
      <c r="E7121" t="s">
        <v>58</v>
      </c>
      <c r="F7121" t="s">
        <v>21045</v>
      </c>
      <c r="G7121" s="5">
        <v>100</v>
      </c>
      <c r="H7121" t="s">
        <v>486</v>
      </c>
      <c r="I7121" t="s">
        <v>240</v>
      </c>
      <c r="J7121" t="s">
        <v>45</v>
      </c>
      <c r="K7121" t="s">
        <v>45</v>
      </c>
      <c r="L7121" t="s">
        <v>45</v>
      </c>
      <c r="M7121" t="s">
        <v>559</v>
      </c>
      <c r="N7121" s="27" t="s">
        <v>45</v>
      </c>
      <c r="R7121" s="7">
        <v>36.718131999999997</v>
      </c>
      <c r="S7121" s="7">
        <v>114.21516800000001</v>
      </c>
      <c r="T7121" t="s">
        <v>46</v>
      </c>
      <c r="U7121" t="s">
        <v>22428</v>
      </c>
      <c r="V7121" t="s">
        <v>22476</v>
      </c>
      <c r="X7121" t="s">
        <v>21551</v>
      </c>
      <c r="Y7121" t="s">
        <v>19854</v>
      </c>
      <c r="Z7121" t="s">
        <v>21048</v>
      </c>
      <c r="AE7121" t="s">
        <v>92</v>
      </c>
      <c r="AI7121" t="s">
        <v>22477</v>
      </c>
      <c r="AJ7121" t="s">
        <v>22478</v>
      </c>
    </row>
    <row r="7122" spans="1:36" ht="17.25" hidden="1" customHeight="1" x14ac:dyDescent="0.2">
      <c r="A7122" s="4" t="s">
        <v>22479</v>
      </c>
      <c r="B7122" t="s">
        <v>21042</v>
      </c>
      <c r="C7122" t="s">
        <v>22480</v>
      </c>
      <c r="D7122" t="s">
        <v>22481</v>
      </c>
      <c r="E7122" t="s">
        <v>56</v>
      </c>
      <c r="F7122" t="s">
        <v>21045</v>
      </c>
      <c r="G7122" s="5">
        <v>135</v>
      </c>
      <c r="H7122" t="s">
        <v>139</v>
      </c>
      <c r="I7122" t="s">
        <v>240</v>
      </c>
      <c r="J7122" t="s">
        <v>45</v>
      </c>
      <c r="K7122" t="s">
        <v>45</v>
      </c>
      <c r="L7122" t="s">
        <v>45</v>
      </c>
      <c r="M7122" t="s">
        <v>559</v>
      </c>
      <c r="N7122" s="27" t="s">
        <v>45</v>
      </c>
      <c r="R7122" s="7">
        <v>39.924460000000003</v>
      </c>
      <c r="S7122" s="7">
        <v>118.67285800000001</v>
      </c>
      <c r="T7122" t="s">
        <v>46</v>
      </c>
      <c r="U7122" t="s">
        <v>21549</v>
      </c>
      <c r="V7122" t="s">
        <v>22482</v>
      </c>
      <c r="X7122" t="s">
        <v>21551</v>
      </c>
      <c r="Y7122" t="s">
        <v>19854</v>
      </c>
      <c r="Z7122" t="s">
        <v>21048</v>
      </c>
      <c r="AE7122" t="s">
        <v>92</v>
      </c>
      <c r="AI7122" t="s">
        <v>22483</v>
      </c>
      <c r="AJ7122" t="s">
        <v>22485</v>
      </c>
    </row>
    <row r="7123" spans="1:36" ht="17.25" hidden="1" customHeight="1" x14ac:dyDescent="0.2">
      <c r="A7123" s="4" t="s">
        <v>22486</v>
      </c>
      <c r="B7123" t="s">
        <v>21042</v>
      </c>
      <c r="C7123" t="s">
        <v>22487</v>
      </c>
      <c r="D7123" t="s">
        <v>22488</v>
      </c>
      <c r="E7123" t="s">
        <v>40</v>
      </c>
      <c r="F7123" t="s">
        <v>86</v>
      </c>
      <c r="G7123" s="5">
        <v>400</v>
      </c>
      <c r="H7123" t="s">
        <v>677</v>
      </c>
      <c r="I7123" t="s">
        <v>43</v>
      </c>
      <c r="J7123" t="s">
        <v>44</v>
      </c>
      <c r="K7123" t="s">
        <v>45</v>
      </c>
      <c r="L7123" t="s">
        <v>45</v>
      </c>
      <c r="M7123" t="s">
        <v>559</v>
      </c>
      <c r="R7123" s="7">
        <v>24.499445999999999</v>
      </c>
      <c r="S7123" s="7">
        <v>108.60674299999999</v>
      </c>
      <c r="T7123" t="s">
        <v>504</v>
      </c>
      <c r="U7123" t="s">
        <v>22489</v>
      </c>
      <c r="W7123" t="s">
        <v>22490</v>
      </c>
      <c r="X7123" t="s">
        <v>21304</v>
      </c>
      <c r="Y7123" t="s">
        <v>19854</v>
      </c>
      <c r="Z7123" t="s">
        <v>21048</v>
      </c>
      <c r="AH7123" s="27"/>
      <c r="AI7123" t="s">
        <v>22491</v>
      </c>
      <c r="AJ7123" t="s">
        <v>22492</v>
      </c>
    </row>
    <row r="7124" spans="1:36" ht="17.25" hidden="1" customHeight="1" x14ac:dyDescent="0.2">
      <c r="A7124" s="4" t="s">
        <v>22486</v>
      </c>
      <c r="B7124" t="s">
        <v>21042</v>
      </c>
      <c r="C7124" t="s">
        <v>22487</v>
      </c>
      <c r="D7124" t="s">
        <v>22488</v>
      </c>
      <c r="E7124" t="s">
        <v>56</v>
      </c>
      <c r="F7124" t="s">
        <v>86</v>
      </c>
      <c r="G7124" s="5">
        <v>400</v>
      </c>
      <c r="H7124" t="s">
        <v>677</v>
      </c>
      <c r="I7124" t="s">
        <v>43</v>
      </c>
      <c r="J7124" t="s">
        <v>44</v>
      </c>
      <c r="K7124" t="s">
        <v>45</v>
      </c>
      <c r="L7124" t="s">
        <v>45</v>
      </c>
      <c r="M7124" t="s">
        <v>559</v>
      </c>
      <c r="N7124" s="27"/>
      <c r="R7124" s="7">
        <v>24.499445999999999</v>
      </c>
      <c r="S7124" s="7">
        <v>108.60674299999999</v>
      </c>
      <c r="T7124" t="s">
        <v>504</v>
      </c>
      <c r="U7124" t="s">
        <v>22489</v>
      </c>
      <c r="W7124" t="s">
        <v>22490</v>
      </c>
      <c r="X7124" t="s">
        <v>21304</v>
      </c>
      <c r="Y7124" t="s">
        <v>19854</v>
      </c>
      <c r="Z7124" t="s">
        <v>21048</v>
      </c>
      <c r="AH7124" s="27"/>
      <c r="AI7124" t="s">
        <v>22491</v>
      </c>
      <c r="AJ7124" t="s">
        <v>22493</v>
      </c>
    </row>
    <row r="7125" spans="1:36" ht="17.25" hidden="1" customHeight="1" x14ac:dyDescent="0.2">
      <c r="A7125" s="4" t="s">
        <v>22501</v>
      </c>
      <c r="B7125" t="s">
        <v>21042</v>
      </c>
      <c r="C7125" t="s">
        <v>22502</v>
      </c>
      <c r="D7125" t="s">
        <v>22508</v>
      </c>
      <c r="E7125" t="s">
        <v>56</v>
      </c>
      <c r="F7125" t="s">
        <v>21045</v>
      </c>
      <c r="G7125" s="5">
        <v>80</v>
      </c>
      <c r="H7125" t="s">
        <v>139</v>
      </c>
      <c r="I7125" t="s">
        <v>240</v>
      </c>
      <c r="J7125" t="s">
        <v>45</v>
      </c>
      <c r="K7125" t="s">
        <v>45</v>
      </c>
      <c r="L7125" t="s">
        <v>45</v>
      </c>
      <c r="M7125" t="s">
        <v>559</v>
      </c>
      <c r="N7125" s="8" t="s">
        <v>45</v>
      </c>
      <c r="R7125" s="7">
        <v>35.084091000000001</v>
      </c>
      <c r="S7125" s="7">
        <v>112.551053</v>
      </c>
      <c r="T7125" t="s">
        <v>46</v>
      </c>
      <c r="V7125" t="s">
        <v>22504</v>
      </c>
      <c r="X7125" t="s">
        <v>22505</v>
      </c>
      <c r="Y7125" t="s">
        <v>19854</v>
      </c>
      <c r="Z7125" t="s">
        <v>21048</v>
      </c>
      <c r="AE7125" t="s">
        <v>92</v>
      </c>
      <c r="AH7125" s="27"/>
      <c r="AI7125" t="s">
        <v>22506</v>
      </c>
      <c r="AJ7125" t="s">
        <v>22509</v>
      </c>
    </row>
    <row r="7126" spans="1:36" ht="17.25" hidden="1" customHeight="1" x14ac:dyDescent="0.2">
      <c r="A7126" s="4" t="s">
        <v>22524</v>
      </c>
      <c r="B7126" t="s">
        <v>21042</v>
      </c>
      <c r="C7126" t="s">
        <v>22525</v>
      </c>
      <c r="D7126" t="s">
        <v>22526</v>
      </c>
      <c r="E7126" t="s">
        <v>40</v>
      </c>
      <c r="F7126" t="s">
        <v>86</v>
      </c>
      <c r="G7126" s="5">
        <v>450</v>
      </c>
      <c r="H7126" t="s">
        <v>677</v>
      </c>
      <c r="I7126" t="s">
        <v>43</v>
      </c>
      <c r="J7126" t="s">
        <v>44</v>
      </c>
      <c r="N7126" s="27"/>
      <c r="R7126" s="7">
        <v>32.183759000000002</v>
      </c>
      <c r="S7126" s="7">
        <v>114.489507</v>
      </c>
      <c r="T7126" t="s">
        <v>46</v>
      </c>
      <c r="U7126" t="s">
        <v>22527</v>
      </c>
      <c r="W7126" t="s">
        <v>22528</v>
      </c>
      <c r="X7126" t="s">
        <v>22505</v>
      </c>
      <c r="Y7126" t="s">
        <v>19854</v>
      </c>
      <c r="Z7126" t="s">
        <v>21048</v>
      </c>
      <c r="AG7126" t="s">
        <v>22529</v>
      </c>
      <c r="AH7126" s="27"/>
      <c r="AI7126" t="s">
        <v>22530</v>
      </c>
      <c r="AJ7126" t="s">
        <v>22531</v>
      </c>
    </row>
    <row r="7127" spans="1:36" ht="17.25" hidden="1" customHeight="1" x14ac:dyDescent="0.2">
      <c r="A7127" s="4" t="s">
        <v>22524</v>
      </c>
      <c r="B7127" t="s">
        <v>21042</v>
      </c>
      <c r="C7127" t="s">
        <v>22525</v>
      </c>
      <c r="D7127" t="s">
        <v>22526</v>
      </c>
      <c r="E7127" t="s">
        <v>56</v>
      </c>
      <c r="F7127" t="s">
        <v>86</v>
      </c>
      <c r="G7127" s="5">
        <v>450</v>
      </c>
      <c r="H7127" t="s">
        <v>677</v>
      </c>
      <c r="I7127" t="s">
        <v>43</v>
      </c>
      <c r="J7127" t="s">
        <v>44</v>
      </c>
      <c r="R7127" s="7">
        <v>32.183759000000002</v>
      </c>
      <c r="S7127" s="7">
        <v>114.489507</v>
      </c>
      <c r="T7127" t="s">
        <v>46</v>
      </c>
      <c r="U7127" t="s">
        <v>22527</v>
      </c>
      <c r="W7127" t="s">
        <v>22528</v>
      </c>
      <c r="X7127" t="s">
        <v>22505</v>
      </c>
      <c r="Y7127" t="s">
        <v>19854</v>
      </c>
      <c r="Z7127" t="s">
        <v>21048</v>
      </c>
      <c r="AG7127" t="s">
        <v>22529</v>
      </c>
      <c r="AI7127" t="s">
        <v>22530</v>
      </c>
      <c r="AJ7127" t="s">
        <v>22532</v>
      </c>
    </row>
    <row r="7128" spans="1:36" ht="17.25" hidden="1" customHeight="1" x14ac:dyDescent="0.2">
      <c r="A7128" s="4" t="s">
        <v>22533</v>
      </c>
      <c r="B7128" t="s">
        <v>21042</v>
      </c>
      <c r="C7128" t="s">
        <v>22534</v>
      </c>
      <c r="D7128" t="s">
        <v>22535</v>
      </c>
      <c r="E7128" t="s">
        <v>63</v>
      </c>
      <c r="F7128" t="s">
        <v>86</v>
      </c>
      <c r="G7128" s="5">
        <v>390</v>
      </c>
      <c r="H7128" t="s">
        <v>42</v>
      </c>
      <c r="I7128" t="s">
        <v>43</v>
      </c>
      <c r="J7128" t="s">
        <v>45</v>
      </c>
      <c r="N7128" s="24">
        <v>2005</v>
      </c>
      <c r="R7128" s="7">
        <v>31.886990000000001</v>
      </c>
      <c r="S7128" s="7">
        <v>120.595839</v>
      </c>
      <c r="T7128" t="s">
        <v>46</v>
      </c>
      <c r="U7128" t="s">
        <v>22536</v>
      </c>
      <c r="X7128" t="s">
        <v>21204</v>
      </c>
      <c r="Y7128" t="s">
        <v>19854</v>
      </c>
      <c r="Z7128" t="s">
        <v>21048</v>
      </c>
      <c r="AG7128" t="s">
        <v>22537</v>
      </c>
      <c r="AH7128" s="6">
        <v>1184702</v>
      </c>
      <c r="AI7128" t="s">
        <v>22538</v>
      </c>
      <c r="AJ7128" t="s">
        <v>22539</v>
      </c>
    </row>
    <row r="7129" spans="1:36" ht="17.25" hidden="1" customHeight="1" x14ac:dyDescent="0.2">
      <c r="A7129" s="4" t="s">
        <v>22533</v>
      </c>
      <c r="B7129" t="s">
        <v>21042</v>
      </c>
      <c r="C7129" t="s">
        <v>22534</v>
      </c>
      <c r="D7129" t="s">
        <v>22535</v>
      </c>
      <c r="E7129" t="s">
        <v>73</v>
      </c>
      <c r="F7129" t="s">
        <v>86</v>
      </c>
      <c r="G7129" s="5">
        <v>390</v>
      </c>
      <c r="H7129" t="s">
        <v>42</v>
      </c>
      <c r="I7129" t="s">
        <v>43</v>
      </c>
      <c r="J7129" t="s">
        <v>45</v>
      </c>
      <c r="N7129" s="24">
        <v>2006</v>
      </c>
      <c r="R7129" s="7">
        <v>31.886990000000001</v>
      </c>
      <c r="S7129" s="7">
        <v>120.595839</v>
      </c>
      <c r="T7129" t="s">
        <v>46</v>
      </c>
      <c r="U7129" t="s">
        <v>22536</v>
      </c>
      <c r="X7129" t="s">
        <v>21204</v>
      </c>
      <c r="Y7129" t="s">
        <v>19854</v>
      </c>
      <c r="Z7129" t="s">
        <v>21048</v>
      </c>
      <c r="AG7129" t="s">
        <v>22537</v>
      </c>
      <c r="AH7129" s="6">
        <v>1185414</v>
      </c>
      <c r="AI7129" t="s">
        <v>22538</v>
      </c>
      <c r="AJ7129" t="s">
        <v>22540</v>
      </c>
    </row>
    <row r="7130" spans="1:36" ht="17.25" hidden="1" customHeight="1" x14ac:dyDescent="0.2">
      <c r="A7130" s="4" t="s">
        <v>22543</v>
      </c>
      <c r="B7130" t="s">
        <v>21042</v>
      </c>
      <c r="C7130" t="s">
        <v>22544</v>
      </c>
      <c r="D7130" t="s">
        <v>22545</v>
      </c>
      <c r="E7130" t="s">
        <v>40</v>
      </c>
      <c r="F7130" t="s">
        <v>86</v>
      </c>
      <c r="G7130" s="5">
        <v>254</v>
      </c>
      <c r="H7130" t="s">
        <v>42</v>
      </c>
      <c r="I7130" t="s">
        <v>43</v>
      </c>
      <c r="J7130" t="s">
        <v>44</v>
      </c>
      <c r="N7130" s="24">
        <v>2008</v>
      </c>
      <c r="R7130" s="7">
        <v>39.889521999999999</v>
      </c>
      <c r="S7130" s="7">
        <v>116.272586</v>
      </c>
      <c r="T7130" t="s">
        <v>46</v>
      </c>
      <c r="U7130" t="s">
        <v>21108</v>
      </c>
      <c r="W7130" t="s">
        <v>21109</v>
      </c>
      <c r="X7130" t="s">
        <v>21108</v>
      </c>
      <c r="Y7130" t="s">
        <v>19854</v>
      </c>
      <c r="Z7130" t="s">
        <v>21048</v>
      </c>
      <c r="AH7130" s="27"/>
      <c r="AI7130" t="s">
        <v>22546</v>
      </c>
      <c r="AJ7130" t="s">
        <v>22547</v>
      </c>
    </row>
    <row r="7131" spans="1:36" ht="17.25" hidden="1" customHeight="1" x14ac:dyDescent="0.2">
      <c r="A7131" s="4" t="s">
        <v>22543</v>
      </c>
      <c r="B7131" t="s">
        <v>21042</v>
      </c>
      <c r="C7131" t="s">
        <v>22544</v>
      </c>
      <c r="D7131" t="s">
        <v>22545</v>
      </c>
      <c r="E7131" t="s">
        <v>56</v>
      </c>
      <c r="F7131" t="s">
        <v>86</v>
      </c>
      <c r="G7131" s="5">
        <v>254</v>
      </c>
      <c r="H7131" t="s">
        <v>42</v>
      </c>
      <c r="I7131" t="s">
        <v>43</v>
      </c>
      <c r="J7131" t="s">
        <v>44</v>
      </c>
      <c r="N7131" s="24">
        <v>2008</v>
      </c>
      <c r="R7131" s="7">
        <v>39.889521999999999</v>
      </c>
      <c r="S7131" s="7">
        <v>116.272586</v>
      </c>
      <c r="T7131" t="s">
        <v>46</v>
      </c>
      <c r="U7131" t="s">
        <v>21108</v>
      </c>
      <c r="W7131" t="s">
        <v>21109</v>
      </c>
      <c r="X7131" t="s">
        <v>21108</v>
      </c>
      <c r="Y7131" t="s">
        <v>19854</v>
      </c>
      <c r="Z7131" t="s">
        <v>21048</v>
      </c>
      <c r="AH7131" s="27"/>
      <c r="AI7131" t="s">
        <v>22546</v>
      </c>
      <c r="AJ7131" t="s">
        <v>22548</v>
      </c>
    </row>
    <row r="7132" spans="1:36" ht="17.25" hidden="1" customHeight="1" x14ac:dyDescent="0.2">
      <c r="A7132" s="4" t="s">
        <v>22557</v>
      </c>
      <c r="B7132" t="s">
        <v>21042</v>
      </c>
      <c r="C7132" t="s">
        <v>22558</v>
      </c>
      <c r="D7132" t="s">
        <v>22559</v>
      </c>
      <c r="E7132" t="s">
        <v>40</v>
      </c>
      <c r="F7132" t="s">
        <v>86</v>
      </c>
      <c r="G7132" s="5">
        <v>450</v>
      </c>
      <c r="H7132" t="s">
        <v>486</v>
      </c>
      <c r="I7132" t="s">
        <v>65</v>
      </c>
      <c r="J7132" t="s">
        <v>44</v>
      </c>
      <c r="K7132" t="s">
        <v>45</v>
      </c>
      <c r="L7132" t="s">
        <v>45</v>
      </c>
      <c r="M7132" t="s">
        <v>559</v>
      </c>
      <c r="N7132" s="8" t="s">
        <v>45</v>
      </c>
      <c r="R7132" s="7">
        <v>31.735994000000002</v>
      </c>
      <c r="S7132" s="7">
        <v>120.036947</v>
      </c>
      <c r="T7132" t="s">
        <v>504</v>
      </c>
      <c r="U7132" t="s">
        <v>21403</v>
      </c>
      <c r="W7132" t="s">
        <v>22560</v>
      </c>
      <c r="X7132" t="s">
        <v>21204</v>
      </c>
      <c r="Y7132" t="s">
        <v>19854</v>
      </c>
      <c r="Z7132" t="s">
        <v>21048</v>
      </c>
      <c r="AH7132" s="27"/>
      <c r="AI7132" t="s">
        <v>22561</v>
      </c>
      <c r="AJ7132" t="s">
        <v>22562</v>
      </c>
    </row>
    <row r="7133" spans="1:36" ht="17.25" hidden="1" customHeight="1" x14ac:dyDescent="0.2">
      <c r="A7133" s="4" t="s">
        <v>22557</v>
      </c>
      <c r="B7133" t="s">
        <v>21042</v>
      </c>
      <c r="C7133" t="s">
        <v>22558</v>
      </c>
      <c r="D7133" t="s">
        <v>22559</v>
      </c>
      <c r="E7133" t="s">
        <v>56</v>
      </c>
      <c r="F7133" t="s">
        <v>86</v>
      </c>
      <c r="G7133" s="5">
        <v>450</v>
      </c>
      <c r="H7133" t="s">
        <v>486</v>
      </c>
      <c r="I7133" t="s">
        <v>65</v>
      </c>
      <c r="J7133" t="s">
        <v>44</v>
      </c>
      <c r="K7133" t="s">
        <v>45</v>
      </c>
      <c r="L7133" t="s">
        <v>45</v>
      </c>
      <c r="M7133" t="s">
        <v>559</v>
      </c>
      <c r="N7133" s="8" t="s">
        <v>45</v>
      </c>
      <c r="R7133" s="7">
        <v>31.735994000000002</v>
      </c>
      <c r="S7133" s="7">
        <v>120.036947</v>
      </c>
      <c r="T7133" t="s">
        <v>504</v>
      </c>
      <c r="U7133" t="s">
        <v>21403</v>
      </c>
      <c r="W7133" t="s">
        <v>22560</v>
      </c>
      <c r="X7133" t="s">
        <v>21204</v>
      </c>
      <c r="Y7133" t="s">
        <v>19854</v>
      </c>
      <c r="Z7133" t="s">
        <v>21048</v>
      </c>
      <c r="AH7133" s="27"/>
      <c r="AI7133" t="s">
        <v>22561</v>
      </c>
      <c r="AJ7133" t="s">
        <v>22563</v>
      </c>
    </row>
    <row r="7134" spans="1:36" ht="17.25" hidden="1" customHeight="1" x14ac:dyDescent="0.2">
      <c r="A7134" s="4" t="s">
        <v>22564</v>
      </c>
      <c r="B7134" t="s">
        <v>21042</v>
      </c>
      <c r="C7134" t="s">
        <v>22565</v>
      </c>
      <c r="D7134" t="s">
        <v>22566</v>
      </c>
      <c r="E7134" t="s">
        <v>40</v>
      </c>
      <c r="F7134" t="s">
        <v>86</v>
      </c>
      <c r="G7134" s="5">
        <v>200</v>
      </c>
      <c r="H7134" t="s">
        <v>677</v>
      </c>
      <c r="I7134" t="s">
        <v>45</v>
      </c>
      <c r="J7134" t="s">
        <v>44</v>
      </c>
      <c r="K7134" t="s">
        <v>45</v>
      </c>
      <c r="L7134" t="s">
        <v>45</v>
      </c>
      <c r="M7134" t="s">
        <v>559</v>
      </c>
      <c r="R7134" s="7">
        <v>31.567354600000002</v>
      </c>
      <c r="S7134" s="7">
        <v>117.8801703</v>
      </c>
      <c r="T7134" t="s">
        <v>504</v>
      </c>
      <c r="U7134" t="s">
        <v>22567</v>
      </c>
      <c r="W7134" t="s">
        <v>22568</v>
      </c>
      <c r="X7134" t="s">
        <v>21047</v>
      </c>
      <c r="Y7134" t="s">
        <v>19854</v>
      </c>
      <c r="Z7134" t="s">
        <v>21048</v>
      </c>
      <c r="AH7134" s="27"/>
      <c r="AI7134" t="s">
        <v>22569</v>
      </c>
      <c r="AJ7134" t="s">
        <v>22570</v>
      </c>
    </row>
    <row r="7135" spans="1:36" ht="17.25" hidden="1" customHeight="1" x14ac:dyDescent="0.2">
      <c r="A7135" s="4" t="s">
        <v>22586</v>
      </c>
      <c r="B7135" t="s">
        <v>21042</v>
      </c>
      <c r="C7135" t="s">
        <v>22587</v>
      </c>
      <c r="D7135" t="s">
        <v>22588</v>
      </c>
      <c r="E7135" t="s">
        <v>40</v>
      </c>
      <c r="F7135" t="s">
        <v>86</v>
      </c>
      <c r="G7135" s="5">
        <v>60</v>
      </c>
      <c r="H7135" t="s">
        <v>486</v>
      </c>
      <c r="I7135" t="s">
        <v>45</v>
      </c>
      <c r="J7135" t="s">
        <v>45</v>
      </c>
      <c r="N7135" s="8" t="s">
        <v>45</v>
      </c>
      <c r="R7135" s="7">
        <v>39.625093</v>
      </c>
      <c r="S7135" s="7">
        <v>116.83474200000001</v>
      </c>
      <c r="T7135" t="s">
        <v>504</v>
      </c>
      <c r="U7135" t="s">
        <v>21372</v>
      </c>
      <c r="W7135" t="s">
        <v>22589</v>
      </c>
      <c r="X7135" t="s">
        <v>21372</v>
      </c>
      <c r="Y7135" t="s">
        <v>19854</v>
      </c>
      <c r="Z7135" t="s">
        <v>21048</v>
      </c>
      <c r="AH7135" s="27"/>
      <c r="AI7135" t="s">
        <v>22590</v>
      </c>
      <c r="AJ7135" t="s">
        <v>22591</v>
      </c>
    </row>
    <row r="7136" spans="1:36" ht="17.25" hidden="1" customHeight="1" x14ac:dyDescent="0.2">
      <c r="A7136" s="4" t="s">
        <v>22586</v>
      </c>
      <c r="B7136" t="s">
        <v>21042</v>
      </c>
      <c r="C7136" t="s">
        <v>22587</v>
      </c>
      <c r="D7136" t="s">
        <v>22588</v>
      </c>
      <c r="E7136" t="s">
        <v>56</v>
      </c>
      <c r="F7136" t="s">
        <v>86</v>
      </c>
      <c r="G7136" s="5">
        <v>60</v>
      </c>
      <c r="H7136" t="s">
        <v>486</v>
      </c>
      <c r="I7136" t="s">
        <v>45</v>
      </c>
      <c r="J7136" t="s">
        <v>45</v>
      </c>
      <c r="N7136" s="8" t="s">
        <v>45</v>
      </c>
      <c r="R7136" s="7">
        <v>39.625093</v>
      </c>
      <c r="S7136" s="7">
        <v>116.83474200000001</v>
      </c>
      <c r="T7136" t="s">
        <v>504</v>
      </c>
      <c r="U7136" t="s">
        <v>21372</v>
      </c>
      <c r="W7136" t="s">
        <v>22589</v>
      </c>
      <c r="X7136" t="s">
        <v>21372</v>
      </c>
      <c r="Y7136" t="s">
        <v>19854</v>
      </c>
      <c r="Z7136" t="s">
        <v>21048</v>
      </c>
      <c r="AH7136" s="27"/>
      <c r="AI7136" t="s">
        <v>22590</v>
      </c>
      <c r="AJ7136" t="s">
        <v>22592</v>
      </c>
    </row>
    <row r="7137" spans="1:36" ht="17.25" hidden="1" customHeight="1" x14ac:dyDescent="0.2">
      <c r="A7137" s="4" t="s">
        <v>22636</v>
      </c>
      <c r="B7137" t="s">
        <v>21042</v>
      </c>
      <c r="C7137" t="s">
        <v>22637</v>
      </c>
      <c r="D7137" t="s">
        <v>22638</v>
      </c>
      <c r="E7137" t="s">
        <v>75</v>
      </c>
      <c r="F7137" t="s">
        <v>86</v>
      </c>
      <c r="G7137" s="5">
        <v>400</v>
      </c>
      <c r="H7137" t="s">
        <v>611</v>
      </c>
      <c r="I7137" t="s">
        <v>43</v>
      </c>
      <c r="J7137" t="s">
        <v>44</v>
      </c>
      <c r="K7137" t="s">
        <v>45</v>
      </c>
      <c r="L7137" t="s">
        <v>45</v>
      </c>
      <c r="M7137" t="s">
        <v>559</v>
      </c>
      <c r="R7137" s="7">
        <v>31.346910000000001</v>
      </c>
      <c r="S7137" s="7">
        <v>121.05760100000001</v>
      </c>
      <c r="T7137" t="s">
        <v>46</v>
      </c>
      <c r="U7137" t="s">
        <v>21712</v>
      </c>
      <c r="V7137" t="s">
        <v>21977</v>
      </c>
      <c r="X7137" t="s">
        <v>21204</v>
      </c>
      <c r="Y7137" t="s">
        <v>19854</v>
      </c>
      <c r="Z7137" t="s">
        <v>21048</v>
      </c>
      <c r="AG7137" t="s">
        <v>22639</v>
      </c>
      <c r="AH7137" s="27"/>
      <c r="AI7137" t="s">
        <v>22641</v>
      </c>
      <c r="AJ7137" t="s">
        <v>22645</v>
      </c>
    </row>
    <row r="7138" spans="1:36" ht="17.25" hidden="1" customHeight="1" x14ac:dyDescent="0.2">
      <c r="A7138" s="4" t="s">
        <v>22636</v>
      </c>
      <c r="B7138" t="s">
        <v>21042</v>
      </c>
      <c r="C7138" t="s">
        <v>22637</v>
      </c>
      <c r="D7138" t="s">
        <v>22638</v>
      </c>
      <c r="E7138" t="s">
        <v>77</v>
      </c>
      <c r="F7138" t="s">
        <v>86</v>
      </c>
      <c r="G7138" s="5">
        <v>400</v>
      </c>
      <c r="H7138" t="s">
        <v>611</v>
      </c>
      <c r="I7138" t="s">
        <v>43</v>
      </c>
      <c r="J7138" t="s">
        <v>44</v>
      </c>
      <c r="K7138" t="s">
        <v>45</v>
      </c>
      <c r="L7138" t="s">
        <v>45</v>
      </c>
      <c r="M7138" t="s">
        <v>559</v>
      </c>
      <c r="N7138" s="27"/>
      <c r="R7138" s="7">
        <v>31.346910000000001</v>
      </c>
      <c r="S7138" s="7">
        <v>121.05760100000001</v>
      </c>
      <c r="T7138" t="s">
        <v>46</v>
      </c>
      <c r="U7138" t="s">
        <v>21712</v>
      </c>
      <c r="V7138" t="s">
        <v>21977</v>
      </c>
      <c r="X7138" t="s">
        <v>21204</v>
      </c>
      <c r="Y7138" t="s">
        <v>19854</v>
      </c>
      <c r="Z7138" t="s">
        <v>21048</v>
      </c>
      <c r="AG7138" t="s">
        <v>22639</v>
      </c>
      <c r="AH7138" s="27"/>
      <c r="AI7138" t="s">
        <v>22641</v>
      </c>
      <c r="AJ7138" t="s">
        <v>22646</v>
      </c>
    </row>
    <row r="7139" spans="1:36" ht="17.25" hidden="1" customHeight="1" x14ac:dyDescent="0.2">
      <c r="A7139" s="4" t="s">
        <v>22665</v>
      </c>
      <c r="B7139" t="s">
        <v>21042</v>
      </c>
      <c r="C7139" t="s">
        <v>22666</v>
      </c>
      <c r="D7139" t="s">
        <v>22667</v>
      </c>
      <c r="E7139" t="s">
        <v>75</v>
      </c>
      <c r="F7139" t="s">
        <v>86</v>
      </c>
      <c r="G7139" s="5">
        <v>200</v>
      </c>
      <c r="H7139" t="s">
        <v>677</v>
      </c>
      <c r="I7139" t="s">
        <v>43</v>
      </c>
      <c r="J7139" t="s">
        <v>44</v>
      </c>
      <c r="R7139" s="7">
        <v>32.016714999999998</v>
      </c>
      <c r="S7139" s="7">
        <v>121.053118</v>
      </c>
      <c r="T7139" t="s">
        <v>46</v>
      </c>
      <c r="U7139" t="s">
        <v>22668</v>
      </c>
      <c r="V7139" t="s">
        <v>22669</v>
      </c>
      <c r="X7139" t="s">
        <v>21204</v>
      </c>
      <c r="Y7139" t="s">
        <v>19854</v>
      </c>
      <c r="Z7139" t="s">
        <v>21048</v>
      </c>
      <c r="AG7139" t="s">
        <v>22670</v>
      </c>
      <c r="AH7139" s="6">
        <v>1256009</v>
      </c>
      <c r="AI7139" t="s">
        <v>22671</v>
      </c>
      <c r="AJ7139" t="s">
        <v>22672</v>
      </c>
    </row>
    <row r="7140" spans="1:36" ht="17.25" hidden="1" customHeight="1" x14ac:dyDescent="0.2">
      <c r="A7140" s="4" t="s">
        <v>22665</v>
      </c>
      <c r="B7140" t="s">
        <v>21042</v>
      </c>
      <c r="C7140" t="s">
        <v>22666</v>
      </c>
      <c r="D7140" t="s">
        <v>22667</v>
      </c>
      <c r="E7140" t="s">
        <v>77</v>
      </c>
      <c r="F7140" t="s">
        <v>86</v>
      </c>
      <c r="G7140" s="5">
        <v>200</v>
      </c>
      <c r="H7140" t="s">
        <v>677</v>
      </c>
      <c r="I7140" t="s">
        <v>43</v>
      </c>
      <c r="J7140" t="s">
        <v>44</v>
      </c>
      <c r="R7140" s="7">
        <v>32.016714999999998</v>
      </c>
      <c r="S7140" s="7">
        <v>121.053118</v>
      </c>
      <c r="T7140" t="s">
        <v>46</v>
      </c>
      <c r="U7140" t="s">
        <v>22668</v>
      </c>
      <c r="V7140" t="s">
        <v>22669</v>
      </c>
      <c r="X7140" t="s">
        <v>21204</v>
      </c>
      <c r="Y7140" t="s">
        <v>19854</v>
      </c>
      <c r="Z7140" t="s">
        <v>21048</v>
      </c>
      <c r="AG7140" t="s">
        <v>22670</v>
      </c>
      <c r="AH7140" s="6">
        <v>1256010</v>
      </c>
      <c r="AI7140" t="s">
        <v>22671</v>
      </c>
      <c r="AJ7140" t="s">
        <v>22673</v>
      </c>
    </row>
    <row r="7141" spans="1:36" ht="17.25" hidden="1" customHeight="1" x14ac:dyDescent="0.2">
      <c r="A7141" s="4" t="s">
        <v>22682</v>
      </c>
      <c r="B7141" t="s">
        <v>21042</v>
      </c>
      <c r="C7141" t="s">
        <v>22683</v>
      </c>
      <c r="D7141" t="s">
        <v>22684</v>
      </c>
      <c r="E7141" t="s">
        <v>40</v>
      </c>
      <c r="F7141" t="s">
        <v>86</v>
      </c>
      <c r="G7141" s="5">
        <v>114</v>
      </c>
      <c r="H7141" t="s">
        <v>677</v>
      </c>
      <c r="I7141" t="s">
        <v>43</v>
      </c>
      <c r="J7141" t="s">
        <v>44</v>
      </c>
      <c r="R7141" s="7">
        <v>40.029446999999998</v>
      </c>
      <c r="S7141" s="7">
        <v>118.75618</v>
      </c>
      <c r="T7141" t="s">
        <v>504</v>
      </c>
      <c r="U7141" t="s">
        <v>22459</v>
      </c>
      <c r="W7141" t="s">
        <v>22685</v>
      </c>
      <c r="X7141" t="s">
        <v>21551</v>
      </c>
      <c r="Y7141" t="s">
        <v>19854</v>
      </c>
      <c r="Z7141" t="s">
        <v>21048</v>
      </c>
      <c r="AG7141" t="s">
        <v>22686</v>
      </c>
      <c r="AH7141" s="27"/>
      <c r="AI7141" t="s">
        <v>22687</v>
      </c>
      <c r="AJ7141" t="s">
        <v>22688</v>
      </c>
    </row>
    <row r="7142" spans="1:36" ht="17.25" hidden="1" customHeight="1" x14ac:dyDescent="0.2">
      <c r="A7142" s="4" t="s">
        <v>22714</v>
      </c>
      <c r="B7142" t="s">
        <v>21042</v>
      </c>
      <c r="C7142" t="s">
        <v>22715</v>
      </c>
      <c r="D7142" t="s">
        <v>22716</v>
      </c>
      <c r="E7142" t="s">
        <v>40</v>
      </c>
      <c r="F7142" t="s">
        <v>86</v>
      </c>
      <c r="G7142" s="5">
        <v>390</v>
      </c>
      <c r="H7142" t="s">
        <v>42</v>
      </c>
      <c r="I7142" t="s">
        <v>43</v>
      </c>
      <c r="J7142" t="s">
        <v>45</v>
      </c>
      <c r="N7142" s="24">
        <v>2005</v>
      </c>
      <c r="R7142" s="7">
        <v>31.735994000000002</v>
      </c>
      <c r="S7142" s="7">
        <v>120.036947</v>
      </c>
      <c r="T7142" t="s">
        <v>46</v>
      </c>
      <c r="U7142" t="s">
        <v>21403</v>
      </c>
      <c r="X7142" t="s">
        <v>21204</v>
      </c>
      <c r="Y7142" t="s">
        <v>19854</v>
      </c>
      <c r="Z7142" t="s">
        <v>21048</v>
      </c>
      <c r="AC7142" t="s">
        <v>22717</v>
      </c>
      <c r="AG7142" t="s">
        <v>22718</v>
      </c>
      <c r="AH7142" s="6">
        <v>1214349</v>
      </c>
      <c r="AI7142" t="s">
        <v>22719</v>
      </c>
      <c r="AJ7142" t="s">
        <v>22720</v>
      </c>
    </row>
    <row r="7143" spans="1:36" ht="17.25" hidden="1" customHeight="1" x14ac:dyDescent="0.2">
      <c r="A7143" s="4" t="s">
        <v>22714</v>
      </c>
      <c r="B7143" t="s">
        <v>21042</v>
      </c>
      <c r="C7143" t="s">
        <v>22715</v>
      </c>
      <c r="D7143" t="s">
        <v>22716</v>
      </c>
      <c r="E7143" t="s">
        <v>56</v>
      </c>
      <c r="F7143" t="s">
        <v>86</v>
      </c>
      <c r="G7143" s="5">
        <v>390</v>
      </c>
      <c r="H7143" t="s">
        <v>42</v>
      </c>
      <c r="I7143" t="s">
        <v>43</v>
      </c>
      <c r="J7143" t="s">
        <v>45</v>
      </c>
      <c r="N7143" s="24">
        <v>2005</v>
      </c>
      <c r="R7143" s="7">
        <v>31.735994000000002</v>
      </c>
      <c r="S7143" s="7">
        <v>120.036947</v>
      </c>
      <c r="T7143" t="s">
        <v>46</v>
      </c>
      <c r="U7143" t="s">
        <v>21403</v>
      </c>
      <c r="X7143" t="s">
        <v>21204</v>
      </c>
      <c r="Y7143" t="s">
        <v>19854</v>
      </c>
      <c r="Z7143" t="s">
        <v>21048</v>
      </c>
      <c r="AC7143" t="s">
        <v>22717</v>
      </c>
      <c r="AG7143" t="s">
        <v>22718</v>
      </c>
      <c r="AH7143" s="6">
        <v>1214350</v>
      </c>
      <c r="AI7143" t="s">
        <v>22719</v>
      </c>
      <c r="AJ7143" t="s">
        <v>22721</v>
      </c>
    </row>
    <row r="7144" spans="1:36" ht="17.25" hidden="1" customHeight="1" x14ac:dyDescent="0.2">
      <c r="A7144" s="4" t="s">
        <v>22714</v>
      </c>
      <c r="B7144" t="s">
        <v>21042</v>
      </c>
      <c r="C7144" t="s">
        <v>22715</v>
      </c>
      <c r="D7144" t="s">
        <v>22716</v>
      </c>
      <c r="E7144" t="s">
        <v>58</v>
      </c>
      <c r="F7144" t="s">
        <v>86</v>
      </c>
      <c r="G7144" s="5">
        <v>220</v>
      </c>
      <c r="H7144" t="s">
        <v>42</v>
      </c>
      <c r="I7144" t="s">
        <v>43</v>
      </c>
      <c r="J7144" t="s">
        <v>44</v>
      </c>
      <c r="N7144" s="24">
        <v>2011</v>
      </c>
      <c r="O7144" s="25"/>
      <c r="R7144" s="7">
        <v>31.735994000000002</v>
      </c>
      <c r="S7144" s="7">
        <v>120.036947</v>
      </c>
      <c r="T7144" t="s">
        <v>46</v>
      </c>
      <c r="U7144" t="s">
        <v>21403</v>
      </c>
      <c r="X7144" t="s">
        <v>21204</v>
      </c>
      <c r="Y7144" t="s">
        <v>19854</v>
      </c>
      <c r="Z7144" t="s">
        <v>21048</v>
      </c>
      <c r="AC7144" t="s">
        <v>22717</v>
      </c>
      <c r="AG7144" t="s">
        <v>22718</v>
      </c>
      <c r="AH7144" s="27" t="s">
        <v>22722</v>
      </c>
      <c r="AI7144" t="s">
        <v>22719</v>
      </c>
      <c r="AJ7144" t="s">
        <v>22723</v>
      </c>
    </row>
    <row r="7145" spans="1:36" ht="17.25" hidden="1" customHeight="1" x14ac:dyDescent="0.2">
      <c r="A7145" s="4" t="s">
        <v>22714</v>
      </c>
      <c r="B7145" t="s">
        <v>21042</v>
      </c>
      <c r="C7145" t="s">
        <v>22715</v>
      </c>
      <c r="D7145" t="s">
        <v>22716</v>
      </c>
      <c r="E7145" t="s">
        <v>191</v>
      </c>
      <c r="F7145" t="s">
        <v>86</v>
      </c>
      <c r="G7145" s="5">
        <v>220</v>
      </c>
      <c r="H7145" t="s">
        <v>42</v>
      </c>
      <c r="I7145" t="s">
        <v>43</v>
      </c>
      <c r="J7145" t="s">
        <v>44</v>
      </c>
      <c r="N7145" s="24">
        <v>2011</v>
      </c>
      <c r="O7145" s="25"/>
      <c r="R7145" s="7">
        <v>31.735994000000002</v>
      </c>
      <c r="S7145" s="7">
        <v>120.036947</v>
      </c>
      <c r="T7145" t="s">
        <v>46</v>
      </c>
      <c r="U7145" t="s">
        <v>21403</v>
      </c>
      <c r="X7145" t="s">
        <v>21204</v>
      </c>
      <c r="Y7145" t="s">
        <v>19854</v>
      </c>
      <c r="Z7145" t="s">
        <v>21048</v>
      </c>
      <c r="AC7145" t="s">
        <v>22717</v>
      </c>
      <c r="AG7145" t="s">
        <v>22718</v>
      </c>
      <c r="AH7145" s="27" t="s">
        <v>22724</v>
      </c>
      <c r="AI7145" t="s">
        <v>22719</v>
      </c>
      <c r="AJ7145" t="s">
        <v>22725</v>
      </c>
    </row>
    <row r="7146" spans="1:36" ht="17.25" hidden="1" customHeight="1" x14ac:dyDescent="0.2">
      <c r="A7146" s="4" t="s">
        <v>22735</v>
      </c>
      <c r="B7146" t="s">
        <v>21042</v>
      </c>
      <c r="C7146" t="s">
        <v>22736</v>
      </c>
      <c r="D7146" t="s">
        <v>22737</v>
      </c>
      <c r="E7146" t="s">
        <v>63</v>
      </c>
      <c r="F7146" t="s">
        <v>86</v>
      </c>
      <c r="G7146" s="5">
        <v>180</v>
      </c>
      <c r="H7146" t="s">
        <v>42</v>
      </c>
      <c r="I7146" t="s">
        <v>43</v>
      </c>
      <c r="J7146" t="s">
        <v>45</v>
      </c>
      <c r="N7146" s="24">
        <v>2004</v>
      </c>
      <c r="R7146" s="7">
        <v>30.976344000000001</v>
      </c>
      <c r="S7146" s="7">
        <v>121.495892</v>
      </c>
      <c r="T7146" t="s">
        <v>46</v>
      </c>
      <c r="U7146" t="s">
        <v>22738</v>
      </c>
      <c r="W7146" t="s">
        <v>22739</v>
      </c>
      <c r="X7146" t="s">
        <v>22740</v>
      </c>
      <c r="Y7146" t="s">
        <v>19854</v>
      </c>
      <c r="Z7146" t="s">
        <v>21048</v>
      </c>
      <c r="AG7146" t="s">
        <v>22741</v>
      </c>
      <c r="AH7146" s="6">
        <v>1223710</v>
      </c>
      <c r="AI7146" t="s">
        <v>22742</v>
      </c>
      <c r="AJ7146" t="s">
        <v>22743</v>
      </c>
    </row>
    <row r="7147" spans="1:36" ht="17.25" hidden="1" customHeight="1" x14ac:dyDescent="0.2">
      <c r="A7147" s="4" t="s">
        <v>22735</v>
      </c>
      <c r="B7147" t="s">
        <v>21042</v>
      </c>
      <c r="C7147" t="s">
        <v>22736</v>
      </c>
      <c r="D7147" t="s">
        <v>22737</v>
      </c>
      <c r="E7147" t="s">
        <v>73</v>
      </c>
      <c r="F7147" t="s">
        <v>86</v>
      </c>
      <c r="G7147" s="5">
        <v>180</v>
      </c>
      <c r="H7147" t="s">
        <v>42</v>
      </c>
      <c r="I7147" t="s">
        <v>43</v>
      </c>
      <c r="J7147" t="s">
        <v>45</v>
      </c>
      <c r="N7147" s="24">
        <v>2004</v>
      </c>
      <c r="R7147" s="7">
        <v>30.976344000000001</v>
      </c>
      <c r="S7147" s="7">
        <v>121.495892</v>
      </c>
      <c r="T7147" t="s">
        <v>46</v>
      </c>
      <c r="U7147" t="s">
        <v>22738</v>
      </c>
      <c r="W7147" t="s">
        <v>22739</v>
      </c>
      <c r="X7147" t="s">
        <v>22740</v>
      </c>
      <c r="Y7147" t="s">
        <v>19854</v>
      </c>
      <c r="Z7147" t="s">
        <v>21048</v>
      </c>
      <c r="AG7147" t="s">
        <v>22741</v>
      </c>
      <c r="AH7147" s="6">
        <v>1223711</v>
      </c>
      <c r="AI7147" t="s">
        <v>22742</v>
      </c>
      <c r="AJ7147" t="s">
        <v>22744</v>
      </c>
    </row>
    <row r="7148" spans="1:36" ht="17.25" hidden="1" customHeight="1" x14ac:dyDescent="0.2">
      <c r="A7148" s="4" t="s">
        <v>22735</v>
      </c>
      <c r="B7148" t="s">
        <v>21042</v>
      </c>
      <c r="C7148" t="s">
        <v>22736</v>
      </c>
      <c r="D7148" t="s">
        <v>22737</v>
      </c>
      <c r="E7148" t="s">
        <v>211</v>
      </c>
      <c r="F7148" t="s">
        <v>86</v>
      </c>
      <c r="G7148" s="5">
        <v>180</v>
      </c>
      <c r="H7148" t="s">
        <v>42</v>
      </c>
      <c r="I7148" t="s">
        <v>43</v>
      </c>
      <c r="J7148" t="s">
        <v>45</v>
      </c>
      <c r="N7148" s="24">
        <v>2004</v>
      </c>
      <c r="R7148" s="7">
        <v>30.976344000000001</v>
      </c>
      <c r="S7148" s="7">
        <v>121.495892</v>
      </c>
      <c r="T7148" t="s">
        <v>46</v>
      </c>
      <c r="U7148" t="s">
        <v>22738</v>
      </c>
      <c r="W7148" t="s">
        <v>22739</v>
      </c>
      <c r="X7148" t="s">
        <v>22740</v>
      </c>
      <c r="Y7148" t="s">
        <v>19854</v>
      </c>
      <c r="Z7148" t="s">
        <v>21048</v>
      </c>
      <c r="AG7148" t="s">
        <v>22741</v>
      </c>
      <c r="AH7148" s="6">
        <v>1223712</v>
      </c>
      <c r="AI7148" t="s">
        <v>22742</v>
      </c>
      <c r="AJ7148" t="s">
        <v>22745</v>
      </c>
    </row>
    <row r="7149" spans="1:36" ht="17.25" hidden="1" customHeight="1" x14ac:dyDescent="0.2">
      <c r="A7149" s="4" t="s">
        <v>22735</v>
      </c>
      <c r="B7149" t="s">
        <v>21042</v>
      </c>
      <c r="C7149" t="s">
        <v>22736</v>
      </c>
      <c r="D7149" t="s">
        <v>22737</v>
      </c>
      <c r="E7149" t="s">
        <v>387</v>
      </c>
      <c r="F7149" t="s">
        <v>86</v>
      </c>
      <c r="G7149" s="5">
        <v>180</v>
      </c>
      <c r="H7149" t="s">
        <v>42</v>
      </c>
      <c r="I7149" t="s">
        <v>43</v>
      </c>
      <c r="J7149" t="s">
        <v>45</v>
      </c>
      <c r="N7149" s="24">
        <v>2004</v>
      </c>
      <c r="R7149" s="7">
        <v>30.976344000000001</v>
      </c>
      <c r="S7149" s="7">
        <v>121.495892</v>
      </c>
      <c r="T7149" t="s">
        <v>46</v>
      </c>
      <c r="U7149" t="s">
        <v>22738</v>
      </c>
      <c r="W7149" t="s">
        <v>22739</v>
      </c>
      <c r="X7149" t="s">
        <v>22740</v>
      </c>
      <c r="Y7149" t="s">
        <v>19854</v>
      </c>
      <c r="Z7149" t="s">
        <v>21048</v>
      </c>
      <c r="AG7149" t="s">
        <v>22741</v>
      </c>
      <c r="AH7149" s="6">
        <v>1223713</v>
      </c>
      <c r="AI7149" t="s">
        <v>22742</v>
      </c>
      <c r="AJ7149" t="s">
        <v>22746</v>
      </c>
    </row>
    <row r="7150" spans="1:36" ht="17.25" hidden="1" customHeight="1" x14ac:dyDescent="0.2">
      <c r="A7150" s="4" t="s">
        <v>22778</v>
      </c>
      <c r="B7150" t="s">
        <v>21042</v>
      </c>
      <c r="C7150" t="s">
        <v>22779</v>
      </c>
      <c r="D7150" t="s">
        <v>22780</v>
      </c>
      <c r="E7150" t="s">
        <v>75</v>
      </c>
      <c r="F7150" t="s">
        <v>86</v>
      </c>
      <c r="G7150" s="5">
        <v>600</v>
      </c>
      <c r="H7150" t="s">
        <v>677</v>
      </c>
      <c r="I7150" t="s">
        <v>45</v>
      </c>
      <c r="J7150" t="s">
        <v>45</v>
      </c>
      <c r="R7150" s="7">
        <v>39.434615999999998</v>
      </c>
      <c r="S7150" s="7">
        <v>116.983947</v>
      </c>
      <c r="T7150" t="s">
        <v>46</v>
      </c>
      <c r="U7150" t="s">
        <v>22772</v>
      </c>
      <c r="W7150" t="s">
        <v>22589</v>
      </c>
      <c r="X7150" t="s">
        <v>21372</v>
      </c>
      <c r="Y7150" t="s">
        <v>19854</v>
      </c>
      <c r="Z7150" t="s">
        <v>21048</v>
      </c>
      <c r="AH7150" s="27"/>
      <c r="AI7150" t="s">
        <v>22782</v>
      </c>
      <c r="AJ7150" t="s">
        <v>22785</v>
      </c>
    </row>
    <row r="7151" spans="1:36" ht="17.25" hidden="1" customHeight="1" x14ac:dyDescent="0.2">
      <c r="A7151" s="4" t="s">
        <v>22795</v>
      </c>
      <c r="B7151" t="s">
        <v>21042</v>
      </c>
      <c r="C7151" t="s">
        <v>22796</v>
      </c>
      <c r="D7151" t="s">
        <v>22797</v>
      </c>
      <c r="E7151" t="s">
        <v>40</v>
      </c>
      <c r="F7151" t="s">
        <v>86</v>
      </c>
      <c r="G7151" s="5">
        <v>185</v>
      </c>
      <c r="H7151" t="s">
        <v>42</v>
      </c>
      <c r="I7151" t="s">
        <v>43</v>
      </c>
      <c r="J7151" t="s">
        <v>44</v>
      </c>
      <c r="N7151" s="24">
        <v>2010</v>
      </c>
      <c r="R7151" s="7">
        <v>30.579805</v>
      </c>
      <c r="S7151" s="7">
        <v>114.312095</v>
      </c>
      <c r="T7151" t="s">
        <v>46</v>
      </c>
      <c r="U7151" t="s">
        <v>22383</v>
      </c>
      <c r="X7151" t="s">
        <v>21101</v>
      </c>
      <c r="Y7151" t="s">
        <v>19854</v>
      </c>
      <c r="Z7151" t="s">
        <v>21048</v>
      </c>
      <c r="AG7151" t="s">
        <v>22798</v>
      </c>
      <c r="AH7151" s="27"/>
      <c r="AI7151" t="s">
        <v>22799</v>
      </c>
      <c r="AJ7151" t="s">
        <v>22800</v>
      </c>
    </row>
    <row r="7152" spans="1:36" ht="17.25" hidden="1" customHeight="1" x14ac:dyDescent="0.2">
      <c r="A7152" s="4" t="s">
        <v>22808</v>
      </c>
      <c r="B7152" t="s">
        <v>21042</v>
      </c>
      <c r="C7152" t="s">
        <v>22809</v>
      </c>
      <c r="D7152" t="s">
        <v>22810</v>
      </c>
      <c r="E7152" t="s">
        <v>63</v>
      </c>
      <c r="F7152" t="s">
        <v>86</v>
      </c>
      <c r="G7152" s="5">
        <v>200</v>
      </c>
      <c r="H7152" t="s">
        <v>486</v>
      </c>
      <c r="I7152" t="s">
        <v>43</v>
      </c>
      <c r="J7152" t="s">
        <v>44</v>
      </c>
      <c r="K7152" t="s">
        <v>45</v>
      </c>
      <c r="L7152" t="s">
        <v>45</v>
      </c>
      <c r="M7152" t="s">
        <v>559</v>
      </c>
      <c r="N7152" s="8" t="s">
        <v>45</v>
      </c>
      <c r="R7152" s="7">
        <v>39.851084</v>
      </c>
      <c r="S7152" s="7">
        <v>116.980936</v>
      </c>
      <c r="T7152" t="s">
        <v>504</v>
      </c>
      <c r="U7152" t="s">
        <v>22811</v>
      </c>
      <c r="W7152" t="s">
        <v>22812</v>
      </c>
      <c r="X7152" t="s">
        <v>21551</v>
      </c>
      <c r="Y7152" t="s">
        <v>19854</v>
      </c>
      <c r="Z7152" t="s">
        <v>21048</v>
      </c>
      <c r="AH7152" s="27"/>
      <c r="AI7152" t="s">
        <v>22813</v>
      </c>
      <c r="AJ7152" t="s">
        <v>22814</v>
      </c>
    </row>
    <row r="7153" spans="1:36" ht="17.25" hidden="1" customHeight="1" x14ac:dyDescent="0.2">
      <c r="A7153" s="4" t="s">
        <v>22808</v>
      </c>
      <c r="B7153" t="s">
        <v>21042</v>
      </c>
      <c r="C7153" t="s">
        <v>22809</v>
      </c>
      <c r="D7153" t="s">
        <v>22810</v>
      </c>
      <c r="E7153" t="s">
        <v>73</v>
      </c>
      <c r="F7153" t="s">
        <v>86</v>
      </c>
      <c r="G7153" s="5">
        <v>200</v>
      </c>
      <c r="H7153" t="s">
        <v>486</v>
      </c>
      <c r="I7153" t="s">
        <v>43</v>
      </c>
      <c r="J7153" t="s">
        <v>44</v>
      </c>
      <c r="K7153" t="s">
        <v>45</v>
      </c>
      <c r="L7153" t="s">
        <v>45</v>
      </c>
      <c r="M7153" t="s">
        <v>559</v>
      </c>
      <c r="N7153" s="8" t="s">
        <v>45</v>
      </c>
      <c r="R7153" s="7">
        <v>39.851084</v>
      </c>
      <c r="S7153" s="7">
        <v>116.980936</v>
      </c>
      <c r="T7153" t="s">
        <v>504</v>
      </c>
      <c r="U7153" t="s">
        <v>22811</v>
      </c>
      <c r="W7153" t="s">
        <v>22812</v>
      </c>
      <c r="X7153" t="s">
        <v>21551</v>
      </c>
      <c r="Y7153" t="s">
        <v>19854</v>
      </c>
      <c r="Z7153" t="s">
        <v>21048</v>
      </c>
      <c r="AH7153" s="27"/>
      <c r="AI7153" t="s">
        <v>22813</v>
      </c>
      <c r="AJ7153" t="s">
        <v>22815</v>
      </c>
    </row>
    <row r="7154" spans="1:36" ht="17.25" hidden="1" customHeight="1" x14ac:dyDescent="0.2">
      <c r="A7154" s="4" t="s">
        <v>22832</v>
      </c>
      <c r="B7154" t="s">
        <v>21042</v>
      </c>
      <c r="C7154" t="s">
        <v>22833</v>
      </c>
      <c r="D7154" t="s">
        <v>22834</v>
      </c>
      <c r="E7154" t="s">
        <v>63</v>
      </c>
      <c r="F7154" t="s">
        <v>86</v>
      </c>
      <c r="G7154" s="5">
        <v>200</v>
      </c>
      <c r="H7154" t="s">
        <v>42</v>
      </c>
      <c r="I7154" t="s">
        <v>43</v>
      </c>
      <c r="J7154" t="s">
        <v>44</v>
      </c>
      <c r="N7154" s="24">
        <v>2012</v>
      </c>
      <c r="R7154" s="7">
        <v>32.287236</v>
      </c>
      <c r="S7154" s="7">
        <v>119.054979</v>
      </c>
      <c r="T7154" t="s">
        <v>46</v>
      </c>
      <c r="U7154" t="s">
        <v>22304</v>
      </c>
      <c r="V7154" t="s">
        <v>22346</v>
      </c>
      <c r="X7154" t="s">
        <v>21204</v>
      </c>
      <c r="Y7154" t="s">
        <v>19854</v>
      </c>
      <c r="Z7154" t="s">
        <v>21048</v>
      </c>
      <c r="AG7154" t="s">
        <v>22835</v>
      </c>
      <c r="AH7154" s="27" t="s">
        <v>22836</v>
      </c>
      <c r="AI7154" t="s">
        <v>22837</v>
      </c>
      <c r="AJ7154" t="s">
        <v>22838</v>
      </c>
    </row>
    <row r="7155" spans="1:36" ht="17.25" hidden="1" customHeight="1" x14ac:dyDescent="0.2">
      <c r="A7155" s="4" t="s">
        <v>22832</v>
      </c>
      <c r="B7155" t="s">
        <v>21042</v>
      </c>
      <c r="C7155" t="s">
        <v>22833</v>
      </c>
      <c r="D7155" t="s">
        <v>22834</v>
      </c>
      <c r="E7155" t="s">
        <v>73</v>
      </c>
      <c r="F7155" t="s">
        <v>86</v>
      </c>
      <c r="G7155" s="5">
        <v>200</v>
      </c>
      <c r="H7155" t="s">
        <v>42</v>
      </c>
      <c r="I7155" t="s">
        <v>43</v>
      </c>
      <c r="J7155" t="s">
        <v>44</v>
      </c>
      <c r="N7155" s="24">
        <v>2012</v>
      </c>
      <c r="R7155" s="7">
        <v>32.287236</v>
      </c>
      <c r="S7155" s="7">
        <v>119.054979</v>
      </c>
      <c r="T7155" t="s">
        <v>46</v>
      </c>
      <c r="U7155" t="s">
        <v>22304</v>
      </c>
      <c r="V7155" t="s">
        <v>22346</v>
      </c>
      <c r="X7155" t="s">
        <v>21204</v>
      </c>
      <c r="Y7155" t="s">
        <v>19854</v>
      </c>
      <c r="Z7155" t="s">
        <v>21048</v>
      </c>
      <c r="AG7155" t="s">
        <v>22835</v>
      </c>
      <c r="AH7155" s="27" t="s">
        <v>22839</v>
      </c>
      <c r="AI7155" t="s">
        <v>22837</v>
      </c>
      <c r="AJ7155" t="s">
        <v>22840</v>
      </c>
    </row>
    <row r="7156" spans="1:36" ht="17.25" hidden="1" customHeight="1" x14ac:dyDescent="0.2">
      <c r="A7156" s="4" t="s">
        <v>22832</v>
      </c>
      <c r="B7156" t="s">
        <v>21042</v>
      </c>
      <c r="C7156" t="s">
        <v>22833</v>
      </c>
      <c r="D7156" t="s">
        <v>22834</v>
      </c>
      <c r="E7156" t="s">
        <v>211</v>
      </c>
      <c r="F7156" t="s">
        <v>86</v>
      </c>
      <c r="G7156" s="5">
        <v>200</v>
      </c>
      <c r="H7156" t="s">
        <v>42</v>
      </c>
      <c r="I7156" t="s">
        <v>43</v>
      </c>
      <c r="J7156" t="s">
        <v>44</v>
      </c>
      <c r="N7156" s="6">
        <v>2012</v>
      </c>
      <c r="R7156" s="7">
        <v>32.287236</v>
      </c>
      <c r="S7156" s="7">
        <v>119.054979</v>
      </c>
      <c r="T7156" t="s">
        <v>46</v>
      </c>
      <c r="U7156" t="s">
        <v>22304</v>
      </c>
      <c r="V7156" t="s">
        <v>22346</v>
      </c>
      <c r="X7156" t="s">
        <v>21204</v>
      </c>
      <c r="Y7156" t="s">
        <v>19854</v>
      </c>
      <c r="Z7156" t="s">
        <v>21048</v>
      </c>
      <c r="AG7156" t="s">
        <v>22835</v>
      </c>
      <c r="AH7156" s="27" t="s">
        <v>22841</v>
      </c>
      <c r="AI7156" t="s">
        <v>22837</v>
      </c>
      <c r="AJ7156" t="s">
        <v>22842</v>
      </c>
    </row>
    <row r="7157" spans="1:36" ht="17.25" hidden="1" customHeight="1" x14ac:dyDescent="0.2">
      <c r="A7157" s="4" t="s">
        <v>22832</v>
      </c>
      <c r="B7157" t="s">
        <v>21042</v>
      </c>
      <c r="C7157" t="s">
        <v>22833</v>
      </c>
      <c r="D7157" t="s">
        <v>22834</v>
      </c>
      <c r="E7157" t="s">
        <v>75</v>
      </c>
      <c r="F7157" t="s">
        <v>86</v>
      </c>
      <c r="G7157" s="5">
        <v>200</v>
      </c>
      <c r="H7157" t="s">
        <v>677</v>
      </c>
      <c r="I7157" t="s">
        <v>43</v>
      </c>
      <c r="J7157" t="s">
        <v>44</v>
      </c>
      <c r="N7157" s="27"/>
      <c r="R7157" s="7">
        <v>32.287236</v>
      </c>
      <c r="S7157" s="7">
        <v>119.054979</v>
      </c>
      <c r="T7157" t="s">
        <v>46</v>
      </c>
      <c r="U7157" t="s">
        <v>22304</v>
      </c>
      <c r="V7157" t="s">
        <v>22346</v>
      </c>
      <c r="X7157" t="s">
        <v>21204</v>
      </c>
      <c r="Y7157" t="s">
        <v>19854</v>
      </c>
      <c r="Z7157" t="s">
        <v>21048</v>
      </c>
      <c r="AG7157" t="s">
        <v>22835</v>
      </c>
      <c r="AI7157" t="s">
        <v>22837</v>
      </c>
      <c r="AJ7157" t="s">
        <v>22843</v>
      </c>
    </row>
    <row r="7158" spans="1:36" ht="17.25" hidden="1" customHeight="1" x14ac:dyDescent="0.2">
      <c r="A7158" s="4" t="s">
        <v>22832</v>
      </c>
      <c r="B7158" t="s">
        <v>21042</v>
      </c>
      <c r="C7158" t="s">
        <v>22833</v>
      </c>
      <c r="D7158" t="s">
        <v>22834</v>
      </c>
      <c r="E7158" t="s">
        <v>77</v>
      </c>
      <c r="F7158" t="s">
        <v>86</v>
      </c>
      <c r="G7158" s="5">
        <v>200</v>
      </c>
      <c r="H7158" t="s">
        <v>677</v>
      </c>
      <c r="I7158" t="s">
        <v>43</v>
      </c>
      <c r="J7158" t="s">
        <v>44</v>
      </c>
      <c r="N7158" s="27"/>
      <c r="R7158" s="7">
        <v>32.287236</v>
      </c>
      <c r="S7158" s="7">
        <v>119.054979</v>
      </c>
      <c r="T7158" t="s">
        <v>46</v>
      </c>
      <c r="U7158" t="s">
        <v>22304</v>
      </c>
      <c r="V7158" t="s">
        <v>22346</v>
      </c>
      <c r="X7158" t="s">
        <v>21204</v>
      </c>
      <c r="Y7158" t="s">
        <v>19854</v>
      </c>
      <c r="Z7158" t="s">
        <v>21048</v>
      </c>
      <c r="AG7158" t="s">
        <v>22835</v>
      </c>
      <c r="AI7158" t="s">
        <v>22837</v>
      </c>
      <c r="AJ7158" t="s">
        <v>22844</v>
      </c>
    </row>
    <row r="7159" spans="1:36" ht="17.25" hidden="1" customHeight="1" x14ac:dyDescent="0.2">
      <c r="A7159" s="4" t="s">
        <v>22832</v>
      </c>
      <c r="B7159" t="s">
        <v>21042</v>
      </c>
      <c r="C7159" t="s">
        <v>22833</v>
      </c>
      <c r="D7159" t="s">
        <v>22834</v>
      </c>
      <c r="E7159" t="s">
        <v>318</v>
      </c>
      <c r="F7159" t="s">
        <v>86</v>
      </c>
      <c r="G7159" s="5">
        <v>200</v>
      </c>
      <c r="H7159" t="s">
        <v>677</v>
      </c>
      <c r="I7159" t="s">
        <v>43</v>
      </c>
      <c r="J7159" t="s">
        <v>44</v>
      </c>
      <c r="N7159" s="27"/>
      <c r="O7159" s="25"/>
      <c r="R7159" s="7">
        <v>32.287236</v>
      </c>
      <c r="S7159" s="7">
        <v>119.054979</v>
      </c>
      <c r="T7159" t="s">
        <v>46</v>
      </c>
      <c r="U7159" t="s">
        <v>22304</v>
      </c>
      <c r="V7159" t="s">
        <v>22346</v>
      </c>
      <c r="X7159" t="s">
        <v>21204</v>
      </c>
      <c r="Y7159" t="s">
        <v>19854</v>
      </c>
      <c r="Z7159" t="s">
        <v>21048</v>
      </c>
      <c r="AG7159" t="s">
        <v>22835</v>
      </c>
      <c r="AI7159" t="s">
        <v>22837</v>
      </c>
      <c r="AJ7159" t="s">
        <v>22845</v>
      </c>
    </row>
    <row r="7160" spans="1:36" ht="17.25" hidden="1" customHeight="1" x14ac:dyDescent="0.2">
      <c r="A7160" s="4" t="s">
        <v>22846</v>
      </c>
      <c r="B7160" t="s">
        <v>21042</v>
      </c>
      <c r="C7160" t="s">
        <v>22847</v>
      </c>
      <c r="D7160" t="s">
        <v>22848</v>
      </c>
      <c r="E7160" t="s">
        <v>40</v>
      </c>
      <c r="F7160" t="s">
        <v>86</v>
      </c>
      <c r="G7160" s="5">
        <v>400</v>
      </c>
      <c r="H7160" t="s">
        <v>139</v>
      </c>
      <c r="I7160" t="s">
        <v>43</v>
      </c>
      <c r="J7160" t="s">
        <v>44</v>
      </c>
      <c r="K7160" t="s">
        <v>45</v>
      </c>
      <c r="L7160" t="s">
        <v>45</v>
      </c>
      <c r="M7160" t="s">
        <v>559</v>
      </c>
      <c r="N7160" s="27" t="s">
        <v>45</v>
      </c>
      <c r="O7160" s="25"/>
      <c r="R7160" s="7">
        <v>37.952243000000003</v>
      </c>
      <c r="S7160" s="7">
        <v>114.51970799999999</v>
      </c>
      <c r="T7160" t="s">
        <v>46</v>
      </c>
      <c r="U7160" t="s">
        <v>22459</v>
      </c>
      <c r="W7160" t="s">
        <v>22849</v>
      </c>
      <c r="X7160" t="s">
        <v>21551</v>
      </c>
      <c r="Y7160" t="s">
        <v>19854</v>
      </c>
      <c r="Z7160" t="s">
        <v>21048</v>
      </c>
      <c r="AI7160" t="s">
        <v>22850</v>
      </c>
      <c r="AJ7160" t="s">
        <v>22851</v>
      </c>
    </row>
    <row r="7161" spans="1:36" ht="17.25" hidden="1" customHeight="1" x14ac:dyDescent="0.2">
      <c r="A7161" s="4" t="s">
        <v>22846</v>
      </c>
      <c r="B7161" t="s">
        <v>21042</v>
      </c>
      <c r="C7161" t="s">
        <v>22847</v>
      </c>
      <c r="D7161" t="s">
        <v>22848</v>
      </c>
      <c r="E7161" t="s">
        <v>56</v>
      </c>
      <c r="F7161" t="s">
        <v>86</v>
      </c>
      <c r="G7161" s="5">
        <v>400</v>
      </c>
      <c r="H7161" t="s">
        <v>139</v>
      </c>
      <c r="I7161" t="s">
        <v>43</v>
      </c>
      <c r="J7161" t="s">
        <v>44</v>
      </c>
      <c r="K7161" t="s">
        <v>45</v>
      </c>
      <c r="L7161" t="s">
        <v>45</v>
      </c>
      <c r="M7161" t="s">
        <v>559</v>
      </c>
      <c r="N7161" s="27" t="s">
        <v>45</v>
      </c>
      <c r="P7161" s="25"/>
      <c r="R7161" s="7">
        <v>37.952243000000003</v>
      </c>
      <c r="S7161" s="7">
        <v>114.51970799999999</v>
      </c>
      <c r="T7161" t="s">
        <v>46</v>
      </c>
      <c r="U7161" t="s">
        <v>22459</v>
      </c>
      <c r="W7161" t="s">
        <v>22849</v>
      </c>
      <c r="X7161" t="s">
        <v>21551</v>
      </c>
      <c r="Y7161" t="s">
        <v>19854</v>
      </c>
      <c r="Z7161" t="s">
        <v>21048</v>
      </c>
      <c r="AI7161" t="s">
        <v>22850</v>
      </c>
      <c r="AJ7161" t="s">
        <v>22852</v>
      </c>
    </row>
    <row r="7162" spans="1:36" ht="17.25" hidden="1" customHeight="1" x14ac:dyDescent="0.2">
      <c r="A7162" s="4" t="s">
        <v>22879</v>
      </c>
      <c r="B7162" t="s">
        <v>21042</v>
      </c>
      <c r="C7162" t="s">
        <v>22880</v>
      </c>
      <c r="D7162" t="s">
        <v>22881</v>
      </c>
      <c r="E7162" t="s">
        <v>40</v>
      </c>
      <c r="F7162" t="s">
        <v>86</v>
      </c>
      <c r="G7162" s="5">
        <v>850</v>
      </c>
      <c r="H7162" t="s">
        <v>486</v>
      </c>
      <c r="I7162" t="s">
        <v>43</v>
      </c>
      <c r="J7162" t="s">
        <v>44</v>
      </c>
      <c r="K7162" t="s">
        <v>45</v>
      </c>
      <c r="L7162" t="s">
        <v>45</v>
      </c>
      <c r="N7162" s="27" t="s">
        <v>45</v>
      </c>
      <c r="P7162" s="25"/>
      <c r="R7162" s="7">
        <v>36.813299999999998</v>
      </c>
      <c r="S7162" s="7">
        <v>118.0551</v>
      </c>
      <c r="T7162" t="s">
        <v>504</v>
      </c>
      <c r="U7162" t="s">
        <v>22882</v>
      </c>
      <c r="X7162" t="s">
        <v>21685</v>
      </c>
      <c r="Y7162" t="s">
        <v>19854</v>
      </c>
      <c r="Z7162" t="s">
        <v>21048</v>
      </c>
      <c r="AI7162" t="s">
        <v>22883</v>
      </c>
      <c r="AJ7162" t="s">
        <v>22884</v>
      </c>
    </row>
    <row r="7163" spans="1:36" ht="17.25" hidden="1" customHeight="1" x14ac:dyDescent="0.2">
      <c r="A7163" s="4" t="s">
        <v>22879</v>
      </c>
      <c r="B7163" t="s">
        <v>21042</v>
      </c>
      <c r="C7163" t="s">
        <v>22880</v>
      </c>
      <c r="D7163" t="s">
        <v>22881</v>
      </c>
      <c r="E7163" t="s">
        <v>56</v>
      </c>
      <c r="F7163" t="s">
        <v>86</v>
      </c>
      <c r="G7163" s="5">
        <v>850</v>
      </c>
      <c r="H7163" t="s">
        <v>486</v>
      </c>
      <c r="I7163" t="s">
        <v>43</v>
      </c>
      <c r="J7163" t="s">
        <v>44</v>
      </c>
      <c r="K7163" t="s">
        <v>45</v>
      </c>
      <c r="L7163" t="s">
        <v>45</v>
      </c>
      <c r="N7163" s="27" t="s">
        <v>45</v>
      </c>
      <c r="P7163" s="25"/>
      <c r="R7163" s="7">
        <v>36.813299999999998</v>
      </c>
      <c r="S7163" s="7">
        <v>118.0551</v>
      </c>
      <c r="T7163" t="s">
        <v>504</v>
      </c>
      <c r="U7163" t="s">
        <v>22882</v>
      </c>
      <c r="X7163" t="s">
        <v>21685</v>
      </c>
      <c r="Y7163" t="s">
        <v>19854</v>
      </c>
      <c r="Z7163" t="s">
        <v>21048</v>
      </c>
      <c r="AI7163" t="s">
        <v>22883</v>
      </c>
      <c r="AJ7163" t="s">
        <v>22885</v>
      </c>
    </row>
    <row r="7164" spans="1:36" ht="17.25" hidden="1" customHeight="1" x14ac:dyDescent="0.2">
      <c r="A7164" s="4" t="s">
        <v>22895</v>
      </c>
      <c r="B7164" t="s">
        <v>21042</v>
      </c>
      <c r="C7164" t="s">
        <v>22896</v>
      </c>
      <c r="D7164" t="s">
        <v>22897</v>
      </c>
      <c r="E7164" t="s">
        <v>40</v>
      </c>
      <c r="F7164" t="s">
        <v>86</v>
      </c>
      <c r="G7164" s="5">
        <v>120</v>
      </c>
      <c r="H7164" t="s">
        <v>139</v>
      </c>
      <c r="I7164" t="s">
        <v>43</v>
      </c>
      <c r="J7164" t="s">
        <v>44</v>
      </c>
      <c r="K7164" t="s">
        <v>45</v>
      </c>
      <c r="L7164" t="s">
        <v>45</v>
      </c>
      <c r="M7164" t="s">
        <v>559</v>
      </c>
      <c r="N7164" s="27" t="s">
        <v>45</v>
      </c>
      <c r="R7164" s="7">
        <v>23.140864000000001</v>
      </c>
      <c r="S7164" s="7">
        <v>111.807434</v>
      </c>
      <c r="T7164" t="s">
        <v>504</v>
      </c>
      <c r="U7164" t="s">
        <v>21571</v>
      </c>
      <c r="W7164" t="s">
        <v>22898</v>
      </c>
      <c r="X7164" t="s">
        <v>21076</v>
      </c>
      <c r="Y7164" t="s">
        <v>19854</v>
      </c>
      <c r="Z7164" t="s">
        <v>21048</v>
      </c>
      <c r="AH7164" s="27"/>
      <c r="AI7164" t="s">
        <v>22899</v>
      </c>
      <c r="AJ7164" t="s">
        <v>22900</v>
      </c>
    </row>
    <row r="7165" spans="1:36" ht="17.25" hidden="1" customHeight="1" x14ac:dyDescent="0.2">
      <c r="A7165" s="4" t="s">
        <v>22895</v>
      </c>
      <c r="B7165" t="s">
        <v>21042</v>
      </c>
      <c r="C7165" t="s">
        <v>22896</v>
      </c>
      <c r="D7165" t="s">
        <v>22897</v>
      </c>
      <c r="E7165" t="s">
        <v>56</v>
      </c>
      <c r="F7165" t="s">
        <v>86</v>
      </c>
      <c r="G7165" s="5">
        <v>120</v>
      </c>
      <c r="H7165" t="s">
        <v>139</v>
      </c>
      <c r="I7165" t="s">
        <v>43</v>
      </c>
      <c r="J7165" t="s">
        <v>44</v>
      </c>
      <c r="K7165" t="s">
        <v>45</v>
      </c>
      <c r="L7165" t="s">
        <v>45</v>
      </c>
      <c r="M7165" t="s">
        <v>559</v>
      </c>
      <c r="N7165" s="27" t="s">
        <v>45</v>
      </c>
      <c r="R7165" s="7">
        <v>23.140864000000001</v>
      </c>
      <c r="S7165" s="7">
        <v>111.807434</v>
      </c>
      <c r="T7165" t="s">
        <v>504</v>
      </c>
      <c r="U7165" t="s">
        <v>21571</v>
      </c>
      <c r="W7165" t="s">
        <v>22898</v>
      </c>
      <c r="X7165" t="s">
        <v>21076</v>
      </c>
      <c r="Y7165" t="s">
        <v>19854</v>
      </c>
      <c r="Z7165" t="s">
        <v>21048</v>
      </c>
      <c r="AH7165" s="27"/>
      <c r="AI7165" t="s">
        <v>22899</v>
      </c>
      <c r="AJ7165" t="s">
        <v>22901</v>
      </c>
    </row>
    <row r="7166" spans="1:36" ht="17.25" hidden="1" customHeight="1" x14ac:dyDescent="0.2">
      <c r="A7166" s="4" t="s">
        <v>22902</v>
      </c>
      <c r="B7166" t="s">
        <v>21042</v>
      </c>
      <c r="C7166" t="s">
        <v>22903</v>
      </c>
      <c r="D7166" t="s">
        <v>22904</v>
      </c>
      <c r="E7166" t="s">
        <v>40</v>
      </c>
      <c r="F7166" t="s">
        <v>86</v>
      </c>
      <c r="G7166" s="5">
        <v>845</v>
      </c>
      <c r="H7166" t="s">
        <v>42</v>
      </c>
      <c r="I7166" t="s">
        <v>43</v>
      </c>
      <c r="J7166" t="s">
        <v>44</v>
      </c>
      <c r="M7166" t="s">
        <v>5341</v>
      </c>
      <c r="N7166" s="6">
        <v>1999</v>
      </c>
      <c r="R7166" s="7">
        <v>39.885361000000003</v>
      </c>
      <c r="S7166" s="7">
        <v>116.53537</v>
      </c>
      <c r="T7166" t="s">
        <v>46</v>
      </c>
      <c r="U7166" t="s">
        <v>21108</v>
      </c>
      <c r="W7166" t="s">
        <v>21123</v>
      </c>
      <c r="X7166" t="s">
        <v>21108</v>
      </c>
      <c r="Y7166" t="s">
        <v>19854</v>
      </c>
      <c r="Z7166" t="s">
        <v>21048</v>
      </c>
      <c r="AC7166" t="s">
        <v>22905</v>
      </c>
      <c r="AG7166" t="s">
        <v>22906</v>
      </c>
      <c r="AH7166" s="27"/>
      <c r="AI7166" t="s">
        <v>22907</v>
      </c>
      <c r="AJ7166" t="s">
        <v>22908</v>
      </c>
    </row>
    <row r="7167" spans="1:36" ht="17.25" hidden="1" customHeight="1" x14ac:dyDescent="0.2">
      <c r="A7167" s="4" t="s">
        <v>22902</v>
      </c>
      <c r="B7167" t="s">
        <v>21042</v>
      </c>
      <c r="C7167" t="s">
        <v>22903</v>
      </c>
      <c r="D7167" t="s">
        <v>22904</v>
      </c>
      <c r="E7167" t="s">
        <v>56</v>
      </c>
      <c r="F7167" t="s">
        <v>86</v>
      </c>
      <c r="G7167" s="5">
        <v>924</v>
      </c>
      <c r="H7167" t="s">
        <v>42</v>
      </c>
      <c r="I7167" t="s">
        <v>43</v>
      </c>
      <c r="J7167" t="s">
        <v>44</v>
      </c>
      <c r="M7167" t="s">
        <v>5341</v>
      </c>
      <c r="N7167" s="6">
        <v>2011</v>
      </c>
      <c r="R7167" s="7">
        <v>39.885361000000003</v>
      </c>
      <c r="S7167" s="7">
        <v>116.53537</v>
      </c>
      <c r="T7167" t="s">
        <v>46</v>
      </c>
      <c r="U7167" t="s">
        <v>21108</v>
      </c>
      <c r="W7167" t="s">
        <v>21123</v>
      </c>
      <c r="X7167" t="s">
        <v>21108</v>
      </c>
      <c r="Y7167" t="s">
        <v>19854</v>
      </c>
      <c r="Z7167" t="s">
        <v>21048</v>
      </c>
      <c r="AC7167" t="s">
        <v>22905</v>
      </c>
      <c r="AG7167" t="s">
        <v>22906</v>
      </c>
      <c r="AI7167" t="s">
        <v>22907</v>
      </c>
      <c r="AJ7167" t="s">
        <v>22909</v>
      </c>
    </row>
    <row r="7168" spans="1:36" ht="17.25" hidden="1" customHeight="1" x14ac:dyDescent="0.2">
      <c r="A7168" s="4" t="s">
        <v>22911</v>
      </c>
      <c r="B7168" t="s">
        <v>21042</v>
      </c>
      <c r="C7168" t="s">
        <v>22912</v>
      </c>
      <c r="D7168" t="s">
        <v>22913</v>
      </c>
      <c r="E7168" t="s">
        <v>318</v>
      </c>
      <c r="F7168" t="s">
        <v>86</v>
      </c>
      <c r="G7168" s="5">
        <v>700</v>
      </c>
      <c r="H7168" t="s">
        <v>486</v>
      </c>
      <c r="I7168" t="s">
        <v>43</v>
      </c>
      <c r="J7168" t="s">
        <v>45</v>
      </c>
      <c r="K7168" t="s">
        <v>45</v>
      </c>
      <c r="L7168" t="s">
        <v>45</v>
      </c>
      <c r="M7168" t="s">
        <v>559</v>
      </c>
      <c r="N7168" s="27" t="s">
        <v>45</v>
      </c>
      <c r="R7168" s="7">
        <v>29.784344999999998</v>
      </c>
      <c r="S7168" s="7">
        <v>106.51269499999999</v>
      </c>
      <c r="T7168" t="s">
        <v>46</v>
      </c>
      <c r="U7168" t="s">
        <v>21439</v>
      </c>
      <c r="W7168" t="s">
        <v>22914</v>
      </c>
      <c r="X7168" t="s">
        <v>21439</v>
      </c>
      <c r="Y7168" t="s">
        <v>19854</v>
      </c>
      <c r="Z7168" t="s">
        <v>21048</v>
      </c>
      <c r="AA7168" t="s">
        <v>22915</v>
      </c>
      <c r="AG7168" t="s">
        <v>22916</v>
      </c>
      <c r="AI7168" t="s">
        <v>22917</v>
      </c>
      <c r="AJ7168" t="s">
        <v>22922</v>
      </c>
    </row>
    <row r="7169" spans="1:36" ht="17.25" hidden="1" customHeight="1" x14ac:dyDescent="0.2">
      <c r="A7169" s="4" t="s">
        <v>22923</v>
      </c>
      <c r="B7169" t="s">
        <v>21042</v>
      </c>
      <c r="C7169" t="s">
        <v>22924</v>
      </c>
      <c r="D7169" t="s">
        <v>22925</v>
      </c>
      <c r="E7169" t="s">
        <v>40</v>
      </c>
      <c r="F7169" t="s">
        <v>86</v>
      </c>
      <c r="G7169" s="5">
        <v>100</v>
      </c>
      <c r="H7169" t="s">
        <v>139</v>
      </c>
      <c r="I7169" t="s">
        <v>43</v>
      </c>
      <c r="J7169" t="s">
        <v>44</v>
      </c>
      <c r="K7169" t="s">
        <v>45</v>
      </c>
      <c r="L7169" t="s">
        <v>45</v>
      </c>
      <c r="N7169" s="27" t="s">
        <v>45</v>
      </c>
      <c r="R7169" s="7">
        <v>32.725448999999998</v>
      </c>
      <c r="S7169" s="7">
        <v>120.067667</v>
      </c>
      <c r="T7169" t="s">
        <v>46</v>
      </c>
      <c r="U7169" t="s">
        <v>22926</v>
      </c>
      <c r="V7169" t="s">
        <v>22927</v>
      </c>
      <c r="X7169" t="s">
        <v>21204</v>
      </c>
      <c r="Y7169" t="s">
        <v>19854</v>
      </c>
      <c r="Z7169" t="s">
        <v>21048</v>
      </c>
      <c r="AI7169" t="s">
        <v>22928</v>
      </c>
      <c r="AJ7169" t="s">
        <v>22929</v>
      </c>
    </row>
    <row r="7170" spans="1:36" ht="17.25" hidden="1" customHeight="1" x14ac:dyDescent="0.2">
      <c r="A7170" s="4" t="s">
        <v>22923</v>
      </c>
      <c r="B7170" t="s">
        <v>21042</v>
      </c>
      <c r="C7170" t="s">
        <v>22924</v>
      </c>
      <c r="D7170" t="s">
        <v>22925</v>
      </c>
      <c r="E7170" t="s">
        <v>56</v>
      </c>
      <c r="F7170" t="s">
        <v>86</v>
      </c>
      <c r="G7170" s="5">
        <v>100</v>
      </c>
      <c r="H7170" t="s">
        <v>139</v>
      </c>
      <c r="I7170" t="s">
        <v>43</v>
      </c>
      <c r="J7170" t="s">
        <v>44</v>
      </c>
      <c r="K7170" t="s">
        <v>45</v>
      </c>
      <c r="L7170" t="s">
        <v>45</v>
      </c>
      <c r="N7170" s="27" t="s">
        <v>45</v>
      </c>
      <c r="R7170" s="7">
        <v>32.725448999999998</v>
      </c>
      <c r="S7170" s="7">
        <v>120.067667</v>
      </c>
      <c r="T7170" t="s">
        <v>46</v>
      </c>
      <c r="U7170" t="s">
        <v>22926</v>
      </c>
      <c r="V7170" t="s">
        <v>22927</v>
      </c>
      <c r="X7170" t="s">
        <v>21204</v>
      </c>
      <c r="Y7170" t="s">
        <v>19854</v>
      </c>
      <c r="Z7170" t="s">
        <v>21048</v>
      </c>
      <c r="AI7170" t="s">
        <v>22928</v>
      </c>
      <c r="AJ7170" t="s">
        <v>22930</v>
      </c>
    </row>
    <row r="7171" spans="1:36" ht="17.25" hidden="1" customHeight="1" x14ac:dyDescent="0.2">
      <c r="A7171" s="4" t="s">
        <v>22955</v>
      </c>
      <c r="B7171" t="s">
        <v>21042</v>
      </c>
      <c r="C7171" t="s">
        <v>22956</v>
      </c>
      <c r="D7171" t="s">
        <v>22957</v>
      </c>
      <c r="E7171" t="s">
        <v>40</v>
      </c>
      <c r="F7171" t="s">
        <v>86</v>
      </c>
      <c r="G7171" s="5">
        <v>460</v>
      </c>
      <c r="H7171" t="s">
        <v>558</v>
      </c>
      <c r="I7171" t="s">
        <v>43</v>
      </c>
      <c r="J7171" t="s">
        <v>45</v>
      </c>
      <c r="M7171" t="s">
        <v>5341</v>
      </c>
      <c r="N7171" s="27" t="s">
        <v>45</v>
      </c>
      <c r="R7171" s="7">
        <v>19.961827</v>
      </c>
      <c r="S7171" s="7">
        <v>110.03595300000001</v>
      </c>
      <c r="T7171" t="s">
        <v>46</v>
      </c>
      <c r="U7171" t="s">
        <v>21597</v>
      </c>
      <c r="V7171" t="s">
        <v>22958</v>
      </c>
      <c r="X7171" t="s">
        <v>21213</v>
      </c>
      <c r="Y7171" t="s">
        <v>19854</v>
      </c>
      <c r="Z7171" t="s">
        <v>21048</v>
      </c>
      <c r="AI7171" t="s">
        <v>22959</v>
      </c>
      <c r="AJ7171" t="s">
        <v>22960</v>
      </c>
    </row>
    <row r="7172" spans="1:36" ht="17.25" hidden="1" customHeight="1" x14ac:dyDescent="0.2">
      <c r="A7172" s="4" t="s">
        <v>22955</v>
      </c>
      <c r="B7172" t="s">
        <v>21042</v>
      </c>
      <c r="C7172" t="s">
        <v>22956</v>
      </c>
      <c r="D7172" t="s">
        <v>22957</v>
      </c>
      <c r="E7172" t="s">
        <v>56</v>
      </c>
      <c r="F7172" t="s">
        <v>86</v>
      </c>
      <c r="G7172" s="5">
        <v>460</v>
      </c>
      <c r="H7172" t="s">
        <v>558</v>
      </c>
      <c r="I7172" t="s">
        <v>43</v>
      </c>
      <c r="J7172" t="s">
        <v>45</v>
      </c>
      <c r="M7172" t="s">
        <v>5341</v>
      </c>
      <c r="N7172" s="27" t="s">
        <v>45</v>
      </c>
      <c r="R7172" s="7">
        <v>19.961827</v>
      </c>
      <c r="S7172" s="7">
        <v>110.03595300000001</v>
      </c>
      <c r="T7172" t="s">
        <v>46</v>
      </c>
      <c r="U7172" t="s">
        <v>21597</v>
      </c>
      <c r="V7172" t="s">
        <v>22958</v>
      </c>
      <c r="X7172" t="s">
        <v>21213</v>
      </c>
      <c r="Y7172" t="s">
        <v>19854</v>
      </c>
      <c r="Z7172" t="s">
        <v>21048</v>
      </c>
      <c r="AI7172" t="s">
        <v>22959</v>
      </c>
      <c r="AJ7172" t="s">
        <v>22961</v>
      </c>
    </row>
    <row r="7173" spans="1:36" ht="17.25" hidden="1" customHeight="1" x14ac:dyDescent="0.2">
      <c r="A7173" s="4" t="s">
        <v>22970</v>
      </c>
      <c r="B7173" t="s">
        <v>21042</v>
      </c>
      <c r="C7173" t="s">
        <v>22971</v>
      </c>
      <c r="D7173" t="s">
        <v>22972</v>
      </c>
      <c r="E7173" t="s">
        <v>56</v>
      </c>
      <c r="F7173" t="s">
        <v>86</v>
      </c>
      <c r="G7173" s="5">
        <v>830</v>
      </c>
      <c r="H7173" t="s">
        <v>486</v>
      </c>
      <c r="I7173" t="s">
        <v>43</v>
      </c>
      <c r="J7173" t="s">
        <v>44</v>
      </c>
      <c r="K7173" t="s">
        <v>45</v>
      </c>
      <c r="L7173" t="s">
        <v>45</v>
      </c>
      <c r="N7173" s="27" t="s">
        <v>45</v>
      </c>
      <c r="R7173" s="7">
        <v>45.124699999999997</v>
      </c>
      <c r="S7173" s="7">
        <v>124.7972</v>
      </c>
      <c r="T7173" t="s">
        <v>504</v>
      </c>
      <c r="U7173" t="s">
        <v>22973</v>
      </c>
      <c r="V7173" t="s">
        <v>22974</v>
      </c>
      <c r="X7173" t="s">
        <v>22975</v>
      </c>
      <c r="Y7173" t="s">
        <v>19854</v>
      </c>
      <c r="Z7173" t="s">
        <v>21048</v>
      </c>
      <c r="AI7173" t="s">
        <v>22976</v>
      </c>
      <c r="AJ7173" t="s">
        <v>22978</v>
      </c>
    </row>
    <row r="7174" spans="1:36" ht="17.25" hidden="1" customHeight="1" x14ac:dyDescent="0.2">
      <c r="A7174" s="4" t="s">
        <v>22979</v>
      </c>
      <c r="B7174" t="s">
        <v>21042</v>
      </c>
      <c r="C7174" t="s">
        <v>22980</v>
      </c>
      <c r="D7174" t="s">
        <v>22981</v>
      </c>
      <c r="E7174" t="s">
        <v>40</v>
      </c>
      <c r="F7174" t="s">
        <v>86</v>
      </c>
      <c r="G7174" s="5">
        <v>460</v>
      </c>
      <c r="H7174" t="s">
        <v>486</v>
      </c>
      <c r="I7174" t="s">
        <v>43</v>
      </c>
      <c r="J7174" t="s">
        <v>45</v>
      </c>
      <c r="K7174" t="s">
        <v>45</v>
      </c>
      <c r="L7174" t="s">
        <v>45</v>
      </c>
      <c r="M7174" t="s">
        <v>559</v>
      </c>
      <c r="N7174" s="27" t="s">
        <v>45</v>
      </c>
      <c r="R7174" s="7">
        <v>23.689872999999999</v>
      </c>
      <c r="S7174" s="7">
        <v>114.29032599999999</v>
      </c>
      <c r="T7174" t="s">
        <v>504</v>
      </c>
      <c r="U7174" t="s">
        <v>21582</v>
      </c>
      <c r="W7174" t="s">
        <v>22982</v>
      </c>
      <c r="X7174" t="s">
        <v>21076</v>
      </c>
      <c r="Y7174" t="s">
        <v>19854</v>
      </c>
      <c r="Z7174" t="s">
        <v>21048</v>
      </c>
      <c r="AI7174" t="s">
        <v>22983</v>
      </c>
      <c r="AJ7174" t="s">
        <v>22984</v>
      </c>
    </row>
    <row r="7175" spans="1:36" ht="17.25" hidden="1" customHeight="1" x14ac:dyDescent="0.2">
      <c r="A7175" s="4" t="s">
        <v>22979</v>
      </c>
      <c r="B7175" t="s">
        <v>21042</v>
      </c>
      <c r="C7175" t="s">
        <v>22980</v>
      </c>
      <c r="D7175" t="s">
        <v>22981</v>
      </c>
      <c r="E7175" t="s">
        <v>56</v>
      </c>
      <c r="F7175" t="s">
        <v>86</v>
      </c>
      <c r="G7175" s="5">
        <v>460</v>
      </c>
      <c r="H7175" t="s">
        <v>486</v>
      </c>
      <c r="I7175" t="s">
        <v>43</v>
      </c>
      <c r="J7175" t="s">
        <v>45</v>
      </c>
      <c r="K7175" t="s">
        <v>45</v>
      </c>
      <c r="L7175" t="s">
        <v>45</v>
      </c>
      <c r="M7175" t="s">
        <v>559</v>
      </c>
      <c r="N7175" s="27" t="s">
        <v>45</v>
      </c>
      <c r="R7175" s="7">
        <v>23.689872999999999</v>
      </c>
      <c r="S7175" s="7">
        <v>114.29032599999999</v>
      </c>
      <c r="T7175" t="s">
        <v>504</v>
      </c>
      <c r="U7175" t="s">
        <v>21582</v>
      </c>
      <c r="W7175" t="s">
        <v>22982</v>
      </c>
      <c r="X7175" t="s">
        <v>21076</v>
      </c>
      <c r="Y7175" t="s">
        <v>19854</v>
      </c>
      <c r="Z7175" t="s">
        <v>21048</v>
      </c>
      <c r="AI7175" t="s">
        <v>22983</v>
      </c>
      <c r="AJ7175" t="s">
        <v>22985</v>
      </c>
    </row>
    <row r="7176" spans="1:36" ht="17.25" hidden="1" customHeight="1" x14ac:dyDescent="0.2">
      <c r="A7176" s="4" t="s">
        <v>22986</v>
      </c>
      <c r="B7176" t="s">
        <v>21042</v>
      </c>
      <c r="C7176" t="s">
        <v>22987</v>
      </c>
      <c r="D7176" t="s">
        <v>22988</v>
      </c>
      <c r="E7176" t="s">
        <v>40</v>
      </c>
      <c r="F7176" t="s">
        <v>86</v>
      </c>
      <c r="G7176" s="5">
        <v>390</v>
      </c>
      <c r="H7176" t="s">
        <v>42</v>
      </c>
      <c r="I7176" t="s">
        <v>43</v>
      </c>
      <c r="J7176" t="s">
        <v>44</v>
      </c>
      <c r="N7176" s="6">
        <v>2006</v>
      </c>
      <c r="R7176" s="7">
        <v>32.170428000000001</v>
      </c>
      <c r="S7176" s="7">
        <v>119.011004</v>
      </c>
      <c r="T7176" t="s">
        <v>46</v>
      </c>
      <c r="U7176" t="s">
        <v>21666</v>
      </c>
      <c r="V7176" t="s">
        <v>22989</v>
      </c>
      <c r="X7176" t="s">
        <v>21204</v>
      </c>
      <c r="Y7176" t="s">
        <v>19854</v>
      </c>
      <c r="Z7176" t="s">
        <v>21048</v>
      </c>
      <c r="AG7176" t="s">
        <v>22990</v>
      </c>
      <c r="AH7176" s="6">
        <v>1159581</v>
      </c>
      <c r="AI7176" t="s">
        <v>22991</v>
      </c>
      <c r="AJ7176" t="s">
        <v>22992</v>
      </c>
    </row>
    <row r="7177" spans="1:36" ht="17.25" hidden="1" customHeight="1" x14ac:dyDescent="0.2">
      <c r="A7177" s="4" t="s">
        <v>22986</v>
      </c>
      <c r="B7177" t="s">
        <v>21042</v>
      </c>
      <c r="C7177" t="s">
        <v>22987</v>
      </c>
      <c r="D7177" t="s">
        <v>22988</v>
      </c>
      <c r="E7177" t="s">
        <v>56</v>
      </c>
      <c r="F7177" t="s">
        <v>86</v>
      </c>
      <c r="G7177" s="5">
        <v>390</v>
      </c>
      <c r="H7177" t="s">
        <v>42</v>
      </c>
      <c r="I7177" t="s">
        <v>43</v>
      </c>
      <c r="J7177" t="s">
        <v>44</v>
      </c>
      <c r="N7177" s="6">
        <v>2007</v>
      </c>
      <c r="R7177" s="7">
        <v>32.170428000000001</v>
      </c>
      <c r="S7177" s="7">
        <v>119.011004</v>
      </c>
      <c r="T7177" t="s">
        <v>46</v>
      </c>
      <c r="U7177" t="s">
        <v>21666</v>
      </c>
      <c r="V7177" t="s">
        <v>22989</v>
      </c>
      <c r="X7177" t="s">
        <v>21204</v>
      </c>
      <c r="Y7177" t="s">
        <v>19854</v>
      </c>
      <c r="Z7177" t="s">
        <v>21048</v>
      </c>
      <c r="AG7177" t="s">
        <v>22990</v>
      </c>
      <c r="AH7177" s="6">
        <v>1159582</v>
      </c>
      <c r="AI7177" t="s">
        <v>22991</v>
      </c>
      <c r="AJ7177" t="s">
        <v>22993</v>
      </c>
    </row>
    <row r="7178" spans="1:36" ht="17.25" hidden="1" customHeight="1" x14ac:dyDescent="0.2">
      <c r="A7178" s="4" t="s">
        <v>22998</v>
      </c>
      <c r="B7178" t="s">
        <v>21042</v>
      </c>
      <c r="C7178" t="s">
        <v>22999</v>
      </c>
      <c r="D7178" t="s">
        <v>23000</v>
      </c>
      <c r="E7178" t="s">
        <v>63</v>
      </c>
      <c r="F7178" t="s">
        <v>617</v>
      </c>
      <c r="G7178" s="5">
        <v>66</v>
      </c>
      <c r="H7178" t="s">
        <v>42</v>
      </c>
      <c r="I7178" t="s">
        <v>43</v>
      </c>
      <c r="J7178" t="s">
        <v>45</v>
      </c>
      <c r="N7178" s="6">
        <v>1994</v>
      </c>
      <c r="R7178" s="7">
        <v>18.318066000000002</v>
      </c>
      <c r="S7178" s="7">
        <v>109.159802</v>
      </c>
      <c r="T7178" t="s">
        <v>46</v>
      </c>
      <c r="U7178" t="s">
        <v>23001</v>
      </c>
      <c r="X7178" t="s">
        <v>21213</v>
      </c>
      <c r="Y7178" t="s">
        <v>19854</v>
      </c>
      <c r="Z7178" t="s">
        <v>21048</v>
      </c>
      <c r="AG7178" t="s">
        <v>23002</v>
      </c>
      <c r="AH7178" s="8" t="s">
        <v>23003</v>
      </c>
      <c r="AI7178" t="s">
        <v>23004</v>
      </c>
      <c r="AJ7178" t="s">
        <v>23005</v>
      </c>
    </row>
    <row r="7179" spans="1:36" ht="17.25" hidden="1" customHeight="1" x14ac:dyDescent="0.2">
      <c r="A7179" s="4" t="s">
        <v>22998</v>
      </c>
      <c r="B7179" t="s">
        <v>21042</v>
      </c>
      <c r="C7179" t="s">
        <v>22999</v>
      </c>
      <c r="D7179" t="s">
        <v>23000</v>
      </c>
      <c r="E7179" t="s">
        <v>73</v>
      </c>
      <c r="F7179" t="s">
        <v>617</v>
      </c>
      <c r="G7179" s="5">
        <v>66</v>
      </c>
      <c r="H7179" t="s">
        <v>42</v>
      </c>
      <c r="I7179" t="s">
        <v>43</v>
      </c>
      <c r="J7179" t="s">
        <v>45</v>
      </c>
      <c r="N7179" s="24">
        <v>1995</v>
      </c>
      <c r="R7179" s="7">
        <v>18.318066000000002</v>
      </c>
      <c r="S7179" s="7">
        <v>109.159802</v>
      </c>
      <c r="T7179" t="s">
        <v>46</v>
      </c>
      <c r="U7179" t="s">
        <v>23001</v>
      </c>
      <c r="X7179" t="s">
        <v>21213</v>
      </c>
      <c r="Y7179" t="s">
        <v>19854</v>
      </c>
      <c r="Z7179" t="s">
        <v>21048</v>
      </c>
      <c r="AG7179" t="s">
        <v>23002</v>
      </c>
      <c r="AH7179" s="27" t="s">
        <v>23006</v>
      </c>
      <c r="AI7179" t="s">
        <v>23004</v>
      </c>
      <c r="AJ7179" t="s">
        <v>23007</v>
      </c>
    </row>
    <row r="7180" spans="1:36" ht="17.25" hidden="1" customHeight="1" x14ac:dyDescent="0.2">
      <c r="A7180" s="4" t="s">
        <v>22998</v>
      </c>
      <c r="B7180" t="s">
        <v>21042</v>
      </c>
      <c r="C7180" t="s">
        <v>22999</v>
      </c>
      <c r="D7180" t="s">
        <v>23000</v>
      </c>
      <c r="E7180" t="s">
        <v>75</v>
      </c>
      <c r="F7180" t="s">
        <v>617</v>
      </c>
      <c r="G7180" s="5">
        <v>460</v>
      </c>
      <c r="H7180" t="s">
        <v>139</v>
      </c>
      <c r="I7180" t="s">
        <v>43</v>
      </c>
      <c r="J7180" t="s">
        <v>44</v>
      </c>
      <c r="K7180" t="s">
        <v>45</v>
      </c>
      <c r="L7180" t="s">
        <v>45</v>
      </c>
      <c r="M7180" t="s">
        <v>559</v>
      </c>
      <c r="N7180" s="8" t="s">
        <v>45</v>
      </c>
      <c r="R7180" s="7">
        <v>18.318066000000002</v>
      </c>
      <c r="S7180" s="7">
        <v>109.159802</v>
      </c>
      <c r="T7180" t="s">
        <v>46</v>
      </c>
      <c r="U7180" t="s">
        <v>23001</v>
      </c>
      <c r="X7180" t="s">
        <v>21213</v>
      </c>
      <c r="Y7180" t="s">
        <v>19854</v>
      </c>
      <c r="Z7180" t="s">
        <v>21048</v>
      </c>
      <c r="AG7180" t="s">
        <v>23002</v>
      </c>
      <c r="AH7180" s="6">
        <v>1188471</v>
      </c>
      <c r="AI7180" t="s">
        <v>23004</v>
      </c>
      <c r="AJ7180" t="s">
        <v>23008</v>
      </c>
    </row>
    <row r="7181" spans="1:36" ht="17.25" hidden="1" customHeight="1" x14ac:dyDescent="0.2">
      <c r="A7181" s="4" t="s">
        <v>22998</v>
      </c>
      <c r="B7181" t="s">
        <v>21042</v>
      </c>
      <c r="C7181" t="s">
        <v>22999</v>
      </c>
      <c r="D7181" t="s">
        <v>23000</v>
      </c>
      <c r="E7181" t="s">
        <v>77</v>
      </c>
      <c r="F7181" t="s">
        <v>617</v>
      </c>
      <c r="G7181" s="5">
        <v>460</v>
      </c>
      <c r="H7181" t="s">
        <v>139</v>
      </c>
      <c r="I7181" t="s">
        <v>43</v>
      </c>
      <c r="J7181" t="s">
        <v>44</v>
      </c>
      <c r="K7181" t="s">
        <v>45</v>
      </c>
      <c r="L7181" t="s">
        <v>45</v>
      </c>
      <c r="M7181" t="s">
        <v>559</v>
      </c>
      <c r="N7181" s="8" t="s">
        <v>45</v>
      </c>
      <c r="R7181" s="7">
        <v>18.318066000000002</v>
      </c>
      <c r="S7181" s="7">
        <v>109.159802</v>
      </c>
      <c r="T7181" t="s">
        <v>46</v>
      </c>
      <c r="U7181" t="s">
        <v>23001</v>
      </c>
      <c r="X7181" t="s">
        <v>21213</v>
      </c>
      <c r="Y7181" t="s">
        <v>19854</v>
      </c>
      <c r="Z7181" t="s">
        <v>21048</v>
      </c>
      <c r="AG7181" t="s">
        <v>23002</v>
      </c>
      <c r="AH7181" s="6">
        <v>1188472</v>
      </c>
      <c r="AI7181" t="s">
        <v>23004</v>
      </c>
      <c r="AJ7181" t="s">
        <v>23009</v>
      </c>
    </row>
    <row r="7182" spans="1:36" ht="17.25" hidden="1" customHeight="1" x14ac:dyDescent="0.2">
      <c r="A7182" s="4" t="s">
        <v>23036</v>
      </c>
      <c r="B7182" t="s">
        <v>21042</v>
      </c>
      <c r="C7182" t="s">
        <v>23037</v>
      </c>
      <c r="D7182" t="s">
        <v>23038</v>
      </c>
      <c r="E7182" t="s">
        <v>40</v>
      </c>
      <c r="F7182" t="s">
        <v>86</v>
      </c>
      <c r="G7182" s="5">
        <v>660</v>
      </c>
      <c r="H7182" t="s">
        <v>558</v>
      </c>
      <c r="I7182" t="s">
        <v>45</v>
      </c>
      <c r="J7182" t="s">
        <v>45</v>
      </c>
      <c r="N7182" s="8" t="s">
        <v>45</v>
      </c>
      <c r="R7182" s="7">
        <v>35.346423000000001</v>
      </c>
      <c r="S7182" s="7">
        <v>119.514826</v>
      </c>
      <c r="T7182" t="s">
        <v>46</v>
      </c>
      <c r="U7182" t="s">
        <v>21848</v>
      </c>
      <c r="W7182" t="s">
        <v>23039</v>
      </c>
      <c r="X7182" t="s">
        <v>21685</v>
      </c>
      <c r="Y7182" t="s">
        <v>19854</v>
      </c>
      <c r="Z7182" t="s">
        <v>21048</v>
      </c>
      <c r="AH7182" s="27"/>
      <c r="AI7182" t="s">
        <v>23040</v>
      </c>
      <c r="AJ7182" t="s">
        <v>23041</v>
      </c>
    </row>
    <row r="7183" spans="1:36" ht="17.25" hidden="1" customHeight="1" x14ac:dyDescent="0.2">
      <c r="A7183" s="4" t="s">
        <v>23036</v>
      </c>
      <c r="B7183" t="s">
        <v>21042</v>
      </c>
      <c r="C7183" t="s">
        <v>23037</v>
      </c>
      <c r="D7183" t="s">
        <v>23038</v>
      </c>
      <c r="E7183" t="s">
        <v>56</v>
      </c>
      <c r="F7183" t="s">
        <v>86</v>
      </c>
      <c r="G7183" s="5">
        <v>660</v>
      </c>
      <c r="H7183" t="s">
        <v>558</v>
      </c>
      <c r="I7183" t="s">
        <v>45</v>
      </c>
      <c r="J7183" t="s">
        <v>45</v>
      </c>
      <c r="N7183" s="8" t="s">
        <v>45</v>
      </c>
      <c r="R7183" s="7">
        <v>35.346423000000001</v>
      </c>
      <c r="S7183" s="7">
        <v>119.514826</v>
      </c>
      <c r="T7183" t="s">
        <v>46</v>
      </c>
      <c r="U7183" t="s">
        <v>21848</v>
      </c>
      <c r="W7183" t="s">
        <v>23039</v>
      </c>
      <c r="X7183" t="s">
        <v>21685</v>
      </c>
      <c r="Y7183" t="s">
        <v>19854</v>
      </c>
      <c r="Z7183" t="s">
        <v>21048</v>
      </c>
      <c r="AH7183" s="27"/>
      <c r="AI7183" t="s">
        <v>23040</v>
      </c>
      <c r="AJ7183" t="s">
        <v>23042</v>
      </c>
    </row>
    <row r="7184" spans="1:36" ht="17.25" hidden="1" customHeight="1" x14ac:dyDescent="0.2">
      <c r="A7184" s="4" t="s">
        <v>23043</v>
      </c>
      <c r="B7184" t="s">
        <v>21042</v>
      </c>
      <c r="C7184" t="s">
        <v>23044</v>
      </c>
      <c r="D7184" t="s">
        <v>23045</v>
      </c>
      <c r="E7184" t="s">
        <v>40</v>
      </c>
      <c r="F7184" t="s">
        <v>86</v>
      </c>
      <c r="G7184" s="5">
        <v>400</v>
      </c>
      <c r="H7184" t="s">
        <v>42</v>
      </c>
      <c r="I7184" t="s">
        <v>43</v>
      </c>
      <c r="J7184" t="s">
        <v>45</v>
      </c>
      <c r="N7184" s="24">
        <v>2006</v>
      </c>
      <c r="R7184" s="7">
        <v>31.463899999999999</v>
      </c>
      <c r="S7184" s="7">
        <v>121.4044</v>
      </c>
      <c r="T7184" t="s">
        <v>46</v>
      </c>
      <c r="U7184" t="s">
        <v>23046</v>
      </c>
      <c r="W7184" t="s">
        <v>23047</v>
      </c>
      <c r="X7184" t="s">
        <v>22740</v>
      </c>
      <c r="Y7184" t="s">
        <v>19854</v>
      </c>
      <c r="Z7184" t="s">
        <v>21048</v>
      </c>
      <c r="AG7184" t="s">
        <v>23048</v>
      </c>
      <c r="AH7184" s="6">
        <v>1183924</v>
      </c>
      <c r="AI7184" t="s">
        <v>23049</v>
      </c>
      <c r="AJ7184" t="s">
        <v>23050</v>
      </c>
    </row>
    <row r="7185" spans="1:36" ht="17.25" hidden="1" customHeight="1" x14ac:dyDescent="0.2">
      <c r="A7185" s="4" t="s">
        <v>23043</v>
      </c>
      <c r="B7185" t="s">
        <v>21042</v>
      </c>
      <c r="C7185" t="s">
        <v>23044</v>
      </c>
      <c r="D7185" t="s">
        <v>23045</v>
      </c>
      <c r="E7185" t="s">
        <v>56</v>
      </c>
      <c r="F7185" t="s">
        <v>86</v>
      </c>
      <c r="G7185" s="5">
        <v>400</v>
      </c>
      <c r="H7185" t="s">
        <v>42</v>
      </c>
      <c r="I7185" t="s">
        <v>43</v>
      </c>
      <c r="J7185" t="s">
        <v>45</v>
      </c>
      <c r="N7185" s="6">
        <v>2006</v>
      </c>
      <c r="R7185" s="7">
        <v>31.463899999999999</v>
      </c>
      <c r="S7185" s="7">
        <v>121.4044</v>
      </c>
      <c r="T7185" t="s">
        <v>46</v>
      </c>
      <c r="U7185" t="s">
        <v>23046</v>
      </c>
      <c r="W7185" t="s">
        <v>23047</v>
      </c>
      <c r="X7185" t="s">
        <v>22740</v>
      </c>
      <c r="Y7185" t="s">
        <v>19854</v>
      </c>
      <c r="Z7185" t="s">
        <v>21048</v>
      </c>
      <c r="AG7185" t="s">
        <v>23048</v>
      </c>
      <c r="AH7185" s="24">
        <v>1183925</v>
      </c>
      <c r="AI7185" t="s">
        <v>23049</v>
      </c>
      <c r="AJ7185" t="s">
        <v>23051</v>
      </c>
    </row>
    <row r="7186" spans="1:36" ht="17.25" hidden="1" customHeight="1" x14ac:dyDescent="0.2">
      <c r="A7186" s="4" t="s">
        <v>23043</v>
      </c>
      <c r="B7186" t="s">
        <v>21042</v>
      </c>
      <c r="C7186" t="s">
        <v>23044</v>
      </c>
      <c r="D7186" t="s">
        <v>23045</v>
      </c>
      <c r="E7186" t="s">
        <v>58</v>
      </c>
      <c r="F7186" t="s">
        <v>86</v>
      </c>
      <c r="G7186" s="5">
        <v>400</v>
      </c>
      <c r="H7186" t="s">
        <v>42</v>
      </c>
      <c r="I7186" t="s">
        <v>43</v>
      </c>
      <c r="J7186" t="s">
        <v>45</v>
      </c>
      <c r="N7186" s="6">
        <v>2006</v>
      </c>
      <c r="R7186" s="7">
        <v>31.463899999999999</v>
      </c>
      <c r="S7186" s="7">
        <v>121.4044</v>
      </c>
      <c r="T7186" t="s">
        <v>46</v>
      </c>
      <c r="U7186" t="s">
        <v>23046</v>
      </c>
      <c r="W7186" t="s">
        <v>23047</v>
      </c>
      <c r="X7186" t="s">
        <v>22740</v>
      </c>
      <c r="Y7186" t="s">
        <v>19854</v>
      </c>
      <c r="Z7186" t="s">
        <v>21048</v>
      </c>
      <c r="AG7186" t="s">
        <v>23048</v>
      </c>
      <c r="AH7186" s="6">
        <v>1183926</v>
      </c>
      <c r="AI7186" t="s">
        <v>23049</v>
      </c>
      <c r="AJ7186" t="s">
        <v>23052</v>
      </c>
    </row>
    <row r="7187" spans="1:36" ht="17.25" hidden="1" customHeight="1" x14ac:dyDescent="0.2">
      <c r="A7187" s="4" t="s">
        <v>23053</v>
      </c>
      <c r="B7187" t="s">
        <v>21042</v>
      </c>
      <c r="C7187" t="s">
        <v>23054</v>
      </c>
      <c r="D7187" t="s">
        <v>23055</v>
      </c>
      <c r="E7187" t="s">
        <v>40</v>
      </c>
      <c r="F7187" t="s">
        <v>86</v>
      </c>
      <c r="G7187" s="5">
        <v>470</v>
      </c>
      <c r="H7187" t="s">
        <v>558</v>
      </c>
      <c r="I7187" t="s">
        <v>43</v>
      </c>
      <c r="J7187" t="s">
        <v>45</v>
      </c>
      <c r="K7187" t="s">
        <v>45</v>
      </c>
      <c r="L7187" t="s">
        <v>45</v>
      </c>
      <c r="M7187" t="s">
        <v>45</v>
      </c>
      <c r="N7187" s="27" t="s">
        <v>45</v>
      </c>
      <c r="R7187" s="7">
        <v>23.284289999999999</v>
      </c>
      <c r="S7187" s="7">
        <v>116.72024999999999</v>
      </c>
      <c r="T7187" t="s">
        <v>504</v>
      </c>
      <c r="U7187" t="s">
        <v>23056</v>
      </c>
      <c r="V7187" t="s">
        <v>23057</v>
      </c>
      <c r="X7187" t="s">
        <v>21076</v>
      </c>
      <c r="Y7187" t="s">
        <v>19854</v>
      </c>
      <c r="Z7187" t="s">
        <v>21048</v>
      </c>
      <c r="AH7187" s="27"/>
      <c r="AI7187" t="s">
        <v>23058</v>
      </c>
      <c r="AJ7187" t="s">
        <v>23059</v>
      </c>
    </row>
    <row r="7188" spans="1:36" ht="17.25" hidden="1" customHeight="1" x14ac:dyDescent="0.2">
      <c r="A7188" s="4" t="s">
        <v>23053</v>
      </c>
      <c r="B7188" t="s">
        <v>21042</v>
      </c>
      <c r="C7188" t="s">
        <v>23054</v>
      </c>
      <c r="D7188" t="s">
        <v>23055</v>
      </c>
      <c r="E7188" t="s">
        <v>56</v>
      </c>
      <c r="F7188" t="s">
        <v>86</v>
      </c>
      <c r="G7188" s="5">
        <v>470</v>
      </c>
      <c r="H7188" t="s">
        <v>558</v>
      </c>
      <c r="I7188" t="s">
        <v>43</v>
      </c>
      <c r="J7188" t="s">
        <v>45</v>
      </c>
      <c r="K7188" t="s">
        <v>45</v>
      </c>
      <c r="L7188" t="s">
        <v>45</v>
      </c>
      <c r="M7188" t="s">
        <v>45</v>
      </c>
      <c r="N7188" s="27" t="s">
        <v>45</v>
      </c>
      <c r="R7188" s="7">
        <v>23.284289999999999</v>
      </c>
      <c r="S7188" s="7">
        <v>116.72024999999999</v>
      </c>
      <c r="T7188" t="s">
        <v>504</v>
      </c>
      <c r="U7188" t="s">
        <v>23056</v>
      </c>
      <c r="V7188" t="s">
        <v>23057</v>
      </c>
      <c r="X7188" t="s">
        <v>21076</v>
      </c>
      <c r="Y7188" t="s">
        <v>19854</v>
      </c>
      <c r="Z7188" t="s">
        <v>21048</v>
      </c>
      <c r="AI7188" t="s">
        <v>23058</v>
      </c>
      <c r="AJ7188" t="s">
        <v>23060</v>
      </c>
    </row>
    <row r="7189" spans="1:36" ht="17.25" hidden="1" customHeight="1" x14ac:dyDescent="0.2">
      <c r="A7189" s="4" t="s">
        <v>23096</v>
      </c>
      <c r="B7189" t="s">
        <v>21042</v>
      </c>
      <c r="C7189" t="s">
        <v>23097</v>
      </c>
      <c r="D7189" t="s">
        <v>23098</v>
      </c>
      <c r="E7189" t="s">
        <v>40</v>
      </c>
      <c r="F7189" t="s">
        <v>86</v>
      </c>
      <c r="G7189" s="5">
        <v>470</v>
      </c>
      <c r="H7189" t="s">
        <v>611</v>
      </c>
      <c r="I7189" t="s">
        <v>43</v>
      </c>
      <c r="J7189" t="s">
        <v>44</v>
      </c>
      <c r="N7189" s="27"/>
      <c r="R7189" s="7">
        <v>36.877484000000003</v>
      </c>
      <c r="S7189" s="7">
        <v>118.29549900000001</v>
      </c>
      <c r="T7189" t="s">
        <v>46</v>
      </c>
      <c r="U7189" t="s">
        <v>23099</v>
      </c>
      <c r="W7189" t="s">
        <v>23100</v>
      </c>
      <c r="X7189" t="s">
        <v>21685</v>
      </c>
      <c r="Y7189" t="s">
        <v>19854</v>
      </c>
      <c r="Z7189" t="s">
        <v>21048</v>
      </c>
      <c r="AI7189" t="s">
        <v>23101</v>
      </c>
      <c r="AJ7189" t="s">
        <v>23102</v>
      </c>
    </row>
    <row r="7190" spans="1:36" ht="17.25" hidden="1" customHeight="1" x14ac:dyDescent="0.2">
      <c r="A7190" s="4" t="s">
        <v>23096</v>
      </c>
      <c r="B7190" t="s">
        <v>21042</v>
      </c>
      <c r="C7190" t="s">
        <v>23097</v>
      </c>
      <c r="D7190" t="s">
        <v>23098</v>
      </c>
      <c r="E7190" t="s">
        <v>56</v>
      </c>
      <c r="F7190" t="s">
        <v>86</v>
      </c>
      <c r="G7190" s="5">
        <v>470</v>
      </c>
      <c r="H7190" t="s">
        <v>611</v>
      </c>
      <c r="I7190" t="s">
        <v>43</v>
      </c>
      <c r="J7190" t="s">
        <v>44</v>
      </c>
      <c r="N7190" s="27"/>
      <c r="R7190" s="7">
        <v>36.877484000000003</v>
      </c>
      <c r="S7190" s="7">
        <v>118.29549900000001</v>
      </c>
      <c r="T7190" t="s">
        <v>46</v>
      </c>
      <c r="U7190" t="s">
        <v>23099</v>
      </c>
      <c r="W7190" t="s">
        <v>23100</v>
      </c>
      <c r="X7190" t="s">
        <v>21685</v>
      </c>
      <c r="Y7190" t="s">
        <v>19854</v>
      </c>
      <c r="Z7190" t="s">
        <v>21048</v>
      </c>
      <c r="AI7190" t="s">
        <v>23101</v>
      </c>
      <c r="AJ7190" t="s">
        <v>23103</v>
      </c>
    </row>
    <row r="7191" spans="1:36" ht="17.25" hidden="1" customHeight="1" x14ac:dyDescent="0.2">
      <c r="A7191" s="4" t="s">
        <v>23119</v>
      </c>
      <c r="B7191" t="s">
        <v>21042</v>
      </c>
      <c r="C7191" t="s">
        <v>23120</v>
      </c>
      <c r="D7191" t="s">
        <v>23121</v>
      </c>
      <c r="E7191" t="s">
        <v>40</v>
      </c>
      <c r="F7191" t="s">
        <v>86</v>
      </c>
      <c r="G7191" s="5">
        <v>390</v>
      </c>
      <c r="H7191" t="s">
        <v>42</v>
      </c>
      <c r="I7191" t="s">
        <v>43</v>
      </c>
      <c r="J7191" t="s">
        <v>45</v>
      </c>
      <c r="N7191" s="6">
        <v>2007</v>
      </c>
      <c r="R7191" s="7">
        <v>32.957828999999997</v>
      </c>
      <c r="S7191" s="7">
        <v>114.063822</v>
      </c>
      <c r="T7191" t="s">
        <v>46</v>
      </c>
      <c r="U7191" t="s">
        <v>23122</v>
      </c>
      <c r="W7191" t="s">
        <v>23123</v>
      </c>
      <c r="X7191" t="s">
        <v>22505</v>
      </c>
      <c r="Y7191" t="s">
        <v>19854</v>
      </c>
      <c r="Z7191" t="s">
        <v>21048</v>
      </c>
      <c r="AG7191" t="s">
        <v>23124</v>
      </c>
      <c r="AH7191" s="24">
        <v>1191063</v>
      </c>
      <c r="AI7191" t="s">
        <v>23125</v>
      </c>
      <c r="AJ7191" t="s">
        <v>23126</v>
      </c>
    </row>
    <row r="7192" spans="1:36" ht="17.25" hidden="1" customHeight="1" x14ac:dyDescent="0.2">
      <c r="A7192" s="4" t="s">
        <v>23119</v>
      </c>
      <c r="B7192" t="s">
        <v>21042</v>
      </c>
      <c r="C7192" t="s">
        <v>23120</v>
      </c>
      <c r="D7192" t="s">
        <v>23121</v>
      </c>
      <c r="E7192" t="s">
        <v>56</v>
      </c>
      <c r="F7192" t="s">
        <v>86</v>
      </c>
      <c r="G7192" s="5">
        <v>390</v>
      </c>
      <c r="H7192" t="s">
        <v>42</v>
      </c>
      <c r="I7192" t="s">
        <v>43</v>
      </c>
      <c r="J7192" t="s">
        <v>45</v>
      </c>
      <c r="N7192" s="6">
        <v>2008</v>
      </c>
      <c r="R7192" s="7">
        <v>32.957828999999997</v>
      </c>
      <c r="S7192" s="7">
        <v>114.063822</v>
      </c>
      <c r="T7192" t="s">
        <v>46</v>
      </c>
      <c r="U7192" t="s">
        <v>23122</v>
      </c>
      <c r="W7192" t="s">
        <v>23123</v>
      </c>
      <c r="X7192" t="s">
        <v>22505</v>
      </c>
      <c r="Y7192" t="s">
        <v>19854</v>
      </c>
      <c r="Z7192" t="s">
        <v>21048</v>
      </c>
      <c r="AG7192" t="s">
        <v>23124</v>
      </c>
      <c r="AH7192" s="24">
        <v>1191065</v>
      </c>
      <c r="AI7192" t="s">
        <v>23125</v>
      </c>
      <c r="AJ7192" t="s">
        <v>23127</v>
      </c>
    </row>
    <row r="7193" spans="1:36" ht="17.25" hidden="1" customHeight="1" x14ac:dyDescent="0.2">
      <c r="A7193" s="4" t="s">
        <v>23128</v>
      </c>
      <c r="B7193" t="s">
        <v>21042</v>
      </c>
      <c r="C7193" t="s">
        <v>23129</v>
      </c>
      <c r="D7193" t="s">
        <v>23130</v>
      </c>
      <c r="E7193" t="s">
        <v>63</v>
      </c>
      <c r="F7193" t="s">
        <v>86</v>
      </c>
      <c r="G7193" s="5">
        <v>120</v>
      </c>
      <c r="H7193" t="s">
        <v>558</v>
      </c>
      <c r="I7193" t="s">
        <v>45</v>
      </c>
      <c r="J7193" t="s">
        <v>45</v>
      </c>
      <c r="M7193" t="s">
        <v>559</v>
      </c>
      <c r="N7193" s="27" t="s">
        <v>45</v>
      </c>
      <c r="R7193" s="7">
        <v>23.689729</v>
      </c>
      <c r="S7193" s="7">
        <v>114.29295</v>
      </c>
      <c r="T7193" t="s">
        <v>504</v>
      </c>
      <c r="U7193" t="s">
        <v>21582</v>
      </c>
      <c r="V7193" t="s">
        <v>23131</v>
      </c>
      <c r="X7193" t="s">
        <v>21076</v>
      </c>
      <c r="Y7193" t="s">
        <v>19854</v>
      </c>
      <c r="Z7193" t="s">
        <v>21048</v>
      </c>
      <c r="AH7193" s="27"/>
      <c r="AI7193" t="s">
        <v>23132</v>
      </c>
      <c r="AJ7193" t="s">
        <v>23133</v>
      </c>
    </row>
    <row r="7194" spans="1:36" ht="17.25" hidden="1" customHeight="1" x14ac:dyDescent="0.2">
      <c r="A7194" s="4" t="s">
        <v>23128</v>
      </c>
      <c r="B7194" t="s">
        <v>21042</v>
      </c>
      <c r="C7194" t="s">
        <v>23129</v>
      </c>
      <c r="D7194" t="s">
        <v>23130</v>
      </c>
      <c r="E7194" t="s">
        <v>73</v>
      </c>
      <c r="F7194" t="s">
        <v>86</v>
      </c>
      <c r="G7194" s="5">
        <v>120</v>
      </c>
      <c r="H7194" t="s">
        <v>558</v>
      </c>
      <c r="I7194" t="s">
        <v>45</v>
      </c>
      <c r="J7194" t="s">
        <v>45</v>
      </c>
      <c r="M7194" t="s">
        <v>559</v>
      </c>
      <c r="N7194" s="27" t="s">
        <v>45</v>
      </c>
      <c r="R7194" s="7">
        <v>23.689729</v>
      </c>
      <c r="S7194" s="7">
        <v>114.29295</v>
      </c>
      <c r="T7194" t="s">
        <v>504</v>
      </c>
      <c r="U7194" t="s">
        <v>21582</v>
      </c>
      <c r="V7194" t="s">
        <v>23131</v>
      </c>
      <c r="X7194" t="s">
        <v>21076</v>
      </c>
      <c r="Y7194" t="s">
        <v>19854</v>
      </c>
      <c r="Z7194" t="s">
        <v>21048</v>
      </c>
      <c r="AI7194" t="s">
        <v>23132</v>
      </c>
      <c r="AJ7194" t="s">
        <v>23134</v>
      </c>
    </row>
    <row r="7195" spans="1:36" ht="17.25" hidden="1" customHeight="1" x14ac:dyDescent="0.2">
      <c r="A7195" s="4" t="s">
        <v>23135</v>
      </c>
      <c r="B7195" t="s">
        <v>21042</v>
      </c>
      <c r="C7195" t="s">
        <v>23136</v>
      </c>
      <c r="D7195" t="s">
        <v>23137</v>
      </c>
      <c r="E7195" t="s">
        <v>63</v>
      </c>
      <c r="F7195" t="s">
        <v>86</v>
      </c>
      <c r="G7195" s="5">
        <v>450</v>
      </c>
      <c r="H7195" t="s">
        <v>486</v>
      </c>
      <c r="I7195" t="s">
        <v>43</v>
      </c>
      <c r="J7195" t="s">
        <v>45</v>
      </c>
      <c r="N7195" s="27" t="s">
        <v>45</v>
      </c>
      <c r="R7195" s="7">
        <v>31.8828</v>
      </c>
      <c r="S7195" s="7">
        <v>107.261742</v>
      </c>
      <c r="T7195" t="s">
        <v>504</v>
      </c>
      <c r="U7195" t="s">
        <v>23138</v>
      </c>
      <c r="V7195" t="s">
        <v>23139</v>
      </c>
      <c r="X7195" t="s">
        <v>21497</v>
      </c>
      <c r="Y7195" t="s">
        <v>19854</v>
      </c>
      <c r="Z7195" t="s">
        <v>21048</v>
      </c>
      <c r="AI7195" t="s">
        <v>23140</v>
      </c>
      <c r="AJ7195" t="s">
        <v>23141</v>
      </c>
    </row>
    <row r="7196" spans="1:36" ht="17.25" hidden="1" customHeight="1" x14ac:dyDescent="0.2">
      <c r="A7196" s="4" t="s">
        <v>23135</v>
      </c>
      <c r="B7196" t="s">
        <v>21042</v>
      </c>
      <c r="C7196" t="s">
        <v>23136</v>
      </c>
      <c r="D7196" t="s">
        <v>23137</v>
      </c>
      <c r="E7196" t="s">
        <v>73</v>
      </c>
      <c r="F7196" t="s">
        <v>86</v>
      </c>
      <c r="G7196" s="5">
        <v>450</v>
      </c>
      <c r="H7196" t="s">
        <v>486</v>
      </c>
      <c r="I7196" t="s">
        <v>43</v>
      </c>
      <c r="J7196" t="s">
        <v>45</v>
      </c>
      <c r="N7196" s="27" t="s">
        <v>45</v>
      </c>
      <c r="R7196" s="7">
        <v>31.8828</v>
      </c>
      <c r="S7196" s="7">
        <v>107.261742</v>
      </c>
      <c r="T7196" t="s">
        <v>504</v>
      </c>
      <c r="U7196" t="s">
        <v>23138</v>
      </c>
      <c r="V7196" t="s">
        <v>23139</v>
      </c>
      <c r="X7196" t="s">
        <v>21497</v>
      </c>
      <c r="Y7196" t="s">
        <v>19854</v>
      </c>
      <c r="Z7196" t="s">
        <v>21048</v>
      </c>
      <c r="AI7196" t="s">
        <v>23140</v>
      </c>
      <c r="AJ7196" t="s">
        <v>23142</v>
      </c>
    </row>
    <row r="7197" spans="1:36" ht="17.25" hidden="1" customHeight="1" x14ac:dyDescent="0.2">
      <c r="A7197" s="4" t="s">
        <v>23135</v>
      </c>
      <c r="B7197" t="s">
        <v>21042</v>
      </c>
      <c r="C7197" t="s">
        <v>23136</v>
      </c>
      <c r="D7197" t="s">
        <v>23137</v>
      </c>
      <c r="E7197" t="s">
        <v>75</v>
      </c>
      <c r="F7197" t="s">
        <v>86</v>
      </c>
      <c r="G7197" s="5">
        <v>450</v>
      </c>
      <c r="H7197" t="s">
        <v>558</v>
      </c>
      <c r="I7197" t="s">
        <v>43</v>
      </c>
      <c r="J7197" t="s">
        <v>45</v>
      </c>
      <c r="N7197" s="27" t="s">
        <v>45</v>
      </c>
      <c r="R7197" s="7">
        <v>31.8828</v>
      </c>
      <c r="S7197" s="7">
        <v>107.261742</v>
      </c>
      <c r="T7197" t="s">
        <v>504</v>
      </c>
      <c r="U7197" t="s">
        <v>23138</v>
      </c>
      <c r="V7197" t="s">
        <v>23139</v>
      </c>
      <c r="X7197" t="s">
        <v>21497</v>
      </c>
      <c r="Y7197" t="s">
        <v>19854</v>
      </c>
      <c r="Z7197" t="s">
        <v>21048</v>
      </c>
      <c r="AI7197" t="s">
        <v>23140</v>
      </c>
      <c r="AJ7197" t="s">
        <v>23143</v>
      </c>
    </row>
    <row r="7198" spans="1:36" ht="17.25" hidden="1" customHeight="1" x14ac:dyDescent="0.2">
      <c r="A7198" s="4" t="s">
        <v>23135</v>
      </c>
      <c r="B7198" t="s">
        <v>21042</v>
      </c>
      <c r="C7198" t="s">
        <v>23136</v>
      </c>
      <c r="D7198" t="s">
        <v>23137</v>
      </c>
      <c r="E7198" t="s">
        <v>77</v>
      </c>
      <c r="F7198" t="s">
        <v>86</v>
      </c>
      <c r="G7198" s="5">
        <v>450</v>
      </c>
      <c r="H7198" t="s">
        <v>558</v>
      </c>
      <c r="I7198" t="s">
        <v>43</v>
      </c>
      <c r="J7198" t="s">
        <v>45</v>
      </c>
      <c r="N7198" s="27" t="s">
        <v>45</v>
      </c>
      <c r="R7198" s="7">
        <v>31.8828</v>
      </c>
      <c r="S7198" s="7">
        <v>107.261742</v>
      </c>
      <c r="T7198" t="s">
        <v>504</v>
      </c>
      <c r="U7198" t="s">
        <v>23138</v>
      </c>
      <c r="V7198" t="s">
        <v>23139</v>
      </c>
      <c r="X7198" t="s">
        <v>21497</v>
      </c>
      <c r="Y7198" t="s">
        <v>19854</v>
      </c>
      <c r="Z7198" t="s">
        <v>21048</v>
      </c>
      <c r="AI7198" t="s">
        <v>23140</v>
      </c>
      <c r="AJ7198" t="s">
        <v>23144</v>
      </c>
    </row>
    <row r="7199" spans="1:36" ht="17.25" hidden="1" customHeight="1" x14ac:dyDescent="0.2">
      <c r="A7199" s="4" t="s">
        <v>23169</v>
      </c>
      <c r="B7199" t="s">
        <v>21042</v>
      </c>
      <c r="C7199" t="s">
        <v>23170</v>
      </c>
      <c r="D7199" t="s">
        <v>23171</v>
      </c>
      <c r="E7199" t="s">
        <v>40</v>
      </c>
      <c r="F7199" t="s">
        <v>86</v>
      </c>
      <c r="G7199" s="5">
        <v>460</v>
      </c>
      <c r="H7199" t="s">
        <v>558</v>
      </c>
      <c r="I7199" t="s">
        <v>45</v>
      </c>
      <c r="J7199" t="s">
        <v>44</v>
      </c>
      <c r="M7199" t="s">
        <v>559</v>
      </c>
      <c r="N7199" s="8" t="s">
        <v>45</v>
      </c>
      <c r="R7199" s="7">
        <v>21.230003</v>
      </c>
      <c r="S7199" s="7">
        <v>110.363512</v>
      </c>
      <c r="T7199" t="s">
        <v>504</v>
      </c>
      <c r="U7199" t="s">
        <v>23172</v>
      </c>
      <c r="W7199" t="s">
        <v>22596</v>
      </c>
      <c r="X7199" t="s">
        <v>21076</v>
      </c>
      <c r="Y7199" t="s">
        <v>19854</v>
      </c>
      <c r="Z7199" t="s">
        <v>21048</v>
      </c>
      <c r="AI7199" t="s">
        <v>23173</v>
      </c>
      <c r="AJ7199" t="s">
        <v>23174</v>
      </c>
    </row>
    <row r="7200" spans="1:36" ht="17.25" hidden="1" customHeight="1" x14ac:dyDescent="0.2">
      <c r="A7200" s="4" t="s">
        <v>23169</v>
      </c>
      <c r="B7200" t="s">
        <v>21042</v>
      </c>
      <c r="C7200" t="s">
        <v>23170</v>
      </c>
      <c r="E7200" t="s">
        <v>56</v>
      </c>
      <c r="F7200" t="s">
        <v>86</v>
      </c>
      <c r="G7200" s="5">
        <v>460</v>
      </c>
      <c r="H7200" t="s">
        <v>558</v>
      </c>
      <c r="I7200" t="s">
        <v>45</v>
      </c>
      <c r="J7200" t="s">
        <v>44</v>
      </c>
      <c r="M7200" t="s">
        <v>559</v>
      </c>
      <c r="N7200" s="8" t="s">
        <v>45</v>
      </c>
      <c r="R7200" s="7">
        <v>21.230003</v>
      </c>
      <c r="S7200" s="7">
        <v>110.363512</v>
      </c>
      <c r="T7200" t="s">
        <v>504</v>
      </c>
      <c r="U7200" t="s">
        <v>23172</v>
      </c>
      <c r="W7200" t="s">
        <v>22596</v>
      </c>
      <c r="X7200" t="s">
        <v>21076</v>
      </c>
      <c r="Y7200" t="s">
        <v>19854</v>
      </c>
      <c r="Z7200" t="s">
        <v>21048</v>
      </c>
      <c r="AI7200" t="s">
        <v>23173</v>
      </c>
      <c r="AJ7200" t="s">
        <v>23175</v>
      </c>
    </row>
    <row r="7201" spans="1:36" ht="17.25" hidden="1" customHeight="1" x14ac:dyDescent="0.2">
      <c r="A7201" s="4" t="s">
        <v>23194</v>
      </c>
      <c r="B7201" t="s">
        <v>21042</v>
      </c>
      <c r="C7201" t="s">
        <v>23195</v>
      </c>
      <c r="D7201" t="s">
        <v>23196</v>
      </c>
      <c r="E7201" t="s">
        <v>75</v>
      </c>
      <c r="F7201" t="s">
        <v>86</v>
      </c>
      <c r="G7201" s="5">
        <v>530</v>
      </c>
      <c r="H7201" t="s">
        <v>558</v>
      </c>
      <c r="I7201" t="s">
        <v>43</v>
      </c>
      <c r="J7201" t="s">
        <v>44</v>
      </c>
      <c r="K7201" t="s">
        <v>45</v>
      </c>
      <c r="L7201" t="s">
        <v>45</v>
      </c>
      <c r="M7201" t="s">
        <v>559</v>
      </c>
      <c r="N7201" s="8" t="s">
        <v>45</v>
      </c>
      <c r="R7201" s="7">
        <v>22.739812000000001</v>
      </c>
      <c r="S7201" s="7">
        <v>114.563676</v>
      </c>
      <c r="T7201" t="s">
        <v>504</v>
      </c>
      <c r="U7201" t="s">
        <v>21582</v>
      </c>
      <c r="V7201" t="s">
        <v>23188</v>
      </c>
      <c r="W7201" t="s">
        <v>23189</v>
      </c>
      <c r="X7201" t="s">
        <v>21076</v>
      </c>
      <c r="Y7201" t="s">
        <v>19854</v>
      </c>
      <c r="Z7201" t="s">
        <v>21048</v>
      </c>
      <c r="AI7201" t="s">
        <v>23197</v>
      </c>
      <c r="AJ7201" t="s">
        <v>23200</v>
      </c>
    </row>
    <row r="7202" spans="1:36" ht="17.25" hidden="1" customHeight="1" x14ac:dyDescent="0.2">
      <c r="A7202" s="4" t="s">
        <v>23194</v>
      </c>
      <c r="B7202" t="s">
        <v>21042</v>
      </c>
      <c r="C7202" t="s">
        <v>23195</v>
      </c>
      <c r="D7202" t="s">
        <v>23196</v>
      </c>
      <c r="E7202" t="s">
        <v>77</v>
      </c>
      <c r="F7202" t="s">
        <v>86</v>
      </c>
      <c r="G7202" s="5">
        <v>530</v>
      </c>
      <c r="H7202" t="s">
        <v>558</v>
      </c>
      <c r="I7202" t="s">
        <v>43</v>
      </c>
      <c r="J7202" t="s">
        <v>44</v>
      </c>
      <c r="K7202" t="s">
        <v>45</v>
      </c>
      <c r="L7202" t="s">
        <v>45</v>
      </c>
      <c r="M7202" t="s">
        <v>559</v>
      </c>
      <c r="N7202" s="8" t="s">
        <v>45</v>
      </c>
      <c r="R7202" s="7">
        <v>22.739812000000001</v>
      </c>
      <c r="S7202" s="7">
        <v>114.563676</v>
      </c>
      <c r="T7202" t="s">
        <v>504</v>
      </c>
      <c r="U7202" t="s">
        <v>21582</v>
      </c>
      <c r="V7202" t="s">
        <v>23188</v>
      </c>
      <c r="W7202" t="s">
        <v>23189</v>
      </c>
      <c r="X7202" t="s">
        <v>21076</v>
      </c>
      <c r="Y7202" t="s">
        <v>19854</v>
      </c>
      <c r="Z7202" t="s">
        <v>21048</v>
      </c>
      <c r="AI7202" t="s">
        <v>23197</v>
      </c>
      <c r="AJ7202" t="s">
        <v>23201</v>
      </c>
    </row>
    <row r="7203" spans="1:36" ht="17.25" hidden="1" customHeight="1" x14ac:dyDescent="0.2">
      <c r="A7203" s="4" t="s">
        <v>23212</v>
      </c>
      <c r="B7203" t="s">
        <v>21042</v>
      </c>
      <c r="C7203" t="s">
        <v>23213</v>
      </c>
      <c r="D7203" t="s">
        <v>23214</v>
      </c>
      <c r="E7203" t="s">
        <v>40</v>
      </c>
      <c r="F7203" t="s">
        <v>86</v>
      </c>
      <c r="G7203" s="5">
        <v>150</v>
      </c>
      <c r="H7203" t="s">
        <v>42</v>
      </c>
      <c r="I7203" t="s">
        <v>43</v>
      </c>
      <c r="J7203" t="s">
        <v>45</v>
      </c>
      <c r="N7203" s="24">
        <v>2006</v>
      </c>
      <c r="R7203" s="7">
        <v>38.539664999999999</v>
      </c>
      <c r="S7203" s="7">
        <v>108.813119</v>
      </c>
      <c r="T7203" t="s">
        <v>46</v>
      </c>
      <c r="U7203" t="s">
        <v>23215</v>
      </c>
      <c r="V7203" t="s">
        <v>23216</v>
      </c>
      <c r="X7203" t="s">
        <v>21389</v>
      </c>
      <c r="Y7203" t="s">
        <v>19854</v>
      </c>
      <c r="Z7203" t="s">
        <v>21048</v>
      </c>
      <c r="AG7203" t="s">
        <v>23217</v>
      </c>
      <c r="AH7203" s="24">
        <v>1197584</v>
      </c>
      <c r="AI7203" t="s">
        <v>23218</v>
      </c>
      <c r="AJ7203" t="s">
        <v>23219</v>
      </c>
    </row>
    <row r="7204" spans="1:36" ht="17.25" hidden="1" customHeight="1" x14ac:dyDescent="0.2">
      <c r="A7204" s="4" t="s">
        <v>23212</v>
      </c>
      <c r="B7204" t="s">
        <v>21042</v>
      </c>
      <c r="C7204" t="s">
        <v>23213</v>
      </c>
      <c r="D7204" t="s">
        <v>23214</v>
      </c>
      <c r="E7204" t="s">
        <v>56</v>
      </c>
      <c r="F7204" t="s">
        <v>86</v>
      </c>
      <c r="G7204" s="5">
        <v>150</v>
      </c>
      <c r="H7204" t="s">
        <v>42</v>
      </c>
      <c r="I7204" t="s">
        <v>43</v>
      </c>
      <c r="J7204" t="s">
        <v>45</v>
      </c>
      <c r="N7204" s="24">
        <v>2006</v>
      </c>
      <c r="R7204" s="7">
        <v>38.539664999999999</v>
      </c>
      <c r="S7204" s="7">
        <v>108.813119</v>
      </c>
      <c r="T7204" t="s">
        <v>46</v>
      </c>
      <c r="U7204" t="s">
        <v>23215</v>
      </c>
      <c r="V7204" t="s">
        <v>23216</v>
      </c>
      <c r="X7204" t="s">
        <v>21389</v>
      </c>
      <c r="Y7204" t="s">
        <v>19854</v>
      </c>
      <c r="Z7204" t="s">
        <v>21048</v>
      </c>
      <c r="AG7204" t="s">
        <v>23217</v>
      </c>
      <c r="AH7204" s="24">
        <v>1237407</v>
      </c>
      <c r="AI7204" t="s">
        <v>23218</v>
      </c>
      <c r="AJ7204" t="s">
        <v>23220</v>
      </c>
    </row>
    <row r="7205" spans="1:36" ht="17.25" hidden="1" customHeight="1" x14ac:dyDescent="0.2">
      <c r="A7205" s="4" t="s">
        <v>23245</v>
      </c>
      <c r="B7205" t="s">
        <v>21042</v>
      </c>
      <c r="C7205" t="s">
        <v>23246</v>
      </c>
      <c r="D7205" t="s">
        <v>23247</v>
      </c>
      <c r="E7205" t="s">
        <v>40</v>
      </c>
      <c r="F7205" t="s">
        <v>86</v>
      </c>
      <c r="G7205" s="5">
        <v>60</v>
      </c>
      <c r="H7205" t="s">
        <v>139</v>
      </c>
      <c r="I7205" t="s">
        <v>43</v>
      </c>
      <c r="J7205" t="s">
        <v>44</v>
      </c>
      <c r="K7205" t="s">
        <v>45</v>
      </c>
      <c r="L7205" t="s">
        <v>45</v>
      </c>
      <c r="N7205" s="8" t="s">
        <v>45</v>
      </c>
      <c r="R7205" s="7">
        <v>22.274512000000001</v>
      </c>
      <c r="S7205" s="7">
        <v>113.093824</v>
      </c>
      <c r="T7205" t="s">
        <v>504</v>
      </c>
      <c r="U7205" t="s">
        <v>21073</v>
      </c>
      <c r="W7205" t="s">
        <v>23248</v>
      </c>
      <c r="X7205" t="s">
        <v>21076</v>
      </c>
      <c r="Y7205" t="s">
        <v>19854</v>
      </c>
      <c r="Z7205" t="s">
        <v>21048</v>
      </c>
      <c r="AI7205" t="s">
        <v>23249</v>
      </c>
      <c r="AJ7205" t="s">
        <v>23250</v>
      </c>
    </row>
    <row r="7206" spans="1:36" ht="17.25" hidden="1" customHeight="1" x14ac:dyDescent="0.2">
      <c r="A7206" s="4" t="s">
        <v>23245</v>
      </c>
      <c r="B7206" t="s">
        <v>21042</v>
      </c>
      <c r="C7206" t="s">
        <v>23246</v>
      </c>
      <c r="D7206" t="s">
        <v>23247</v>
      </c>
      <c r="E7206" t="s">
        <v>56</v>
      </c>
      <c r="F7206" t="s">
        <v>86</v>
      </c>
      <c r="G7206" s="5">
        <v>60</v>
      </c>
      <c r="H7206" t="s">
        <v>139</v>
      </c>
      <c r="I7206" t="s">
        <v>43</v>
      </c>
      <c r="J7206" t="s">
        <v>44</v>
      </c>
      <c r="K7206" t="s">
        <v>45</v>
      </c>
      <c r="L7206" t="s">
        <v>45</v>
      </c>
      <c r="N7206" s="27" t="s">
        <v>45</v>
      </c>
      <c r="R7206" s="7">
        <v>22.274512000000001</v>
      </c>
      <c r="S7206" s="7">
        <v>113.093824</v>
      </c>
      <c r="T7206" t="s">
        <v>504</v>
      </c>
      <c r="U7206" t="s">
        <v>21073</v>
      </c>
      <c r="W7206" t="s">
        <v>23248</v>
      </c>
      <c r="X7206" t="s">
        <v>21076</v>
      </c>
      <c r="Y7206" t="s">
        <v>19854</v>
      </c>
      <c r="Z7206" t="s">
        <v>21048</v>
      </c>
      <c r="AI7206" t="s">
        <v>23249</v>
      </c>
      <c r="AJ7206" t="s">
        <v>23251</v>
      </c>
    </row>
    <row r="7207" spans="1:36" ht="17.25" hidden="1" customHeight="1" x14ac:dyDescent="0.2">
      <c r="A7207" s="4" t="s">
        <v>23258</v>
      </c>
      <c r="B7207" t="s">
        <v>21042</v>
      </c>
      <c r="C7207" t="s">
        <v>23259</v>
      </c>
      <c r="D7207" t="s">
        <v>23260</v>
      </c>
      <c r="E7207" t="s">
        <v>40</v>
      </c>
      <c r="F7207" t="s">
        <v>86</v>
      </c>
      <c r="G7207" s="5">
        <v>50</v>
      </c>
      <c r="H7207" t="s">
        <v>139</v>
      </c>
      <c r="I7207" t="s">
        <v>43</v>
      </c>
      <c r="J7207" t="s">
        <v>44</v>
      </c>
      <c r="K7207" t="s">
        <v>45</v>
      </c>
      <c r="L7207" t="s">
        <v>45</v>
      </c>
      <c r="M7207" t="s">
        <v>559</v>
      </c>
      <c r="N7207" s="27" t="s">
        <v>45</v>
      </c>
      <c r="R7207" s="7">
        <v>32.256945000000002</v>
      </c>
      <c r="S7207" s="7">
        <v>119.527241</v>
      </c>
      <c r="T7207" t="s">
        <v>504</v>
      </c>
      <c r="U7207" t="s">
        <v>23261</v>
      </c>
      <c r="X7207" t="s">
        <v>21204</v>
      </c>
      <c r="Y7207" t="s">
        <v>19854</v>
      </c>
      <c r="Z7207" t="s">
        <v>21048</v>
      </c>
      <c r="AG7207" t="s">
        <v>23262</v>
      </c>
      <c r="AI7207" t="s">
        <v>23263</v>
      </c>
      <c r="AJ7207" t="s">
        <v>23264</v>
      </c>
    </row>
    <row r="7208" spans="1:36" ht="17.25" hidden="1" customHeight="1" x14ac:dyDescent="0.2">
      <c r="A7208" s="4" t="s">
        <v>23258</v>
      </c>
      <c r="B7208" t="s">
        <v>21042</v>
      </c>
      <c r="C7208" t="s">
        <v>23259</v>
      </c>
      <c r="D7208" t="s">
        <v>23260</v>
      </c>
      <c r="E7208" t="s">
        <v>56</v>
      </c>
      <c r="F7208" t="s">
        <v>86</v>
      </c>
      <c r="G7208" s="5">
        <v>50</v>
      </c>
      <c r="H7208" t="s">
        <v>139</v>
      </c>
      <c r="I7208" t="s">
        <v>43</v>
      </c>
      <c r="J7208" t="s">
        <v>44</v>
      </c>
      <c r="K7208" t="s">
        <v>45</v>
      </c>
      <c r="L7208" t="s">
        <v>45</v>
      </c>
      <c r="M7208" t="s">
        <v>559</v>
      </c>
      <c r="N7208" s="27" t="s">
        <v>45</v>
      </c>
      <c r="R7208" s="7">
        <v>32.256945000000002</v>
      </c>
      <c r="S7208" s="7">
        <v>119.527241</v>
      </c>
      <c r="T7208" t="s">
        <v>504</v>
      </c>
      <c r="U7208" t="s">
        <v>23261</v>
      </c>
      <c r="X7208" t="s">
        <v>21204</v>
      </c>
      <c r="Y7208" t="s">
        <v>19854</v>
      </c>
      <c r="Z7208" t="s">
        <v>21048</v>
      </c>
      <c r="AG7208" t="s">
        <v>23262</v>
      </c>
      <c r="AH7208" s="27"/>
      <c r="AI7208" t="s">
        <v>23263</v>
      </c>
      <c r="AJ7208" t="s">
        <v>23265</v>
      </c>
    </row>
    <row r="7209" spans="1:36" ht="17.25" hidden="1" customHeight="1" x14ac:dyDescent="0.2">
      <c r="A7209" s="4" t="s">
        <v>23266</v>
      </c>
      <c r="B7209" t="s">
        <v>21042</v>
      </c>
      <c r="C7209" t="s">
        <v>23267</v>
      </c>
      <c r="D7209" t="s">
        <v>23268</v>
      </c>
      <c r="E7209" t="s">
        <v>40</v>
      </c>
      <c r="F7209" t="s">
        <v>86</v>
      </c>
      <c r="G7209" s="5">
        <v>51</v>
      </c>
      <c r="H7209" t="s">
        <v>42</v>
      </c>
      <c r="I7209" t="s">
        <v>43</v>
      </c>
      <c r="J7209" t="s">
        <v>45</v>
      </c>
      <c r="N7209" s="6">
        <v>1996</v>
      </c>
      <c r="R7209" s="7">
        <v>31.842036</v>
      </c>
      <c r="S7209" s="7">
        <v>119.963182</v>
      </c>
      <c r="T7209" t="s">
        <v>46</v>
      </c>
      <c r="U7209" t="s">
        <v>21403</v>
      </c>
      <c r="X7209" t="s">
        <v>21204</v>
      </c>
      <c r="Y7209" t="s">
        <v>19854</v>
      </c>
      <c r="Z7209" t="s">
        <v>21048</v>
      </c>
      <c r="AH7209" s="27"/>
      <c r="AI7209" t="s">
        <v>23269</v>
      </c>
      <c r="AJ7209" t="s">
        <v>23270</v>
      </c>
    </row>
    <row r="7210" spans="1:36" ht="17.25" hidden="1" customHeight="1" x14ac:dyDescent="0.2">
      <c r="A7210" s="4" t="s">
        <v>23291</v>
      </c>
      <c r="B7210" t="s">
        <v>21042</v>
      </c>
      <c r="C7210" t="s">
        <v>23292</v>
      </c>
      <c r="D7210" t="s">
        <v>23293</v>
      </c>
      <c r="E7210" t="s">
        <v>40</v>
      </c>
      <c r="F7210" t="s">
        <v>21045</v>
      </c>
      <c r="G7210" s="5">
        <v>80</v>
      </c>
      <c r="H7210" t="s">
        <v>139</v>
      </c>
      <c r="I7210" t="s">
        <v>240</v>
      </c>
      <c r="J7210" t="s">
        <v>45</v>
      </c>
      <c r="M7210" t="s">
        <v>559</v>
      </c>
      <c r="N7210" s="27" t="s">
        <v>45</v>
      </c>
      <c r="R7210" s="7">
        <v>35.094997999999997</v>
      </c>
      <c r="S7210" s="7">
        <v>119.27950300000001</v>
      </c>
      <c r="T7210" t="s">
        <v>46</v>
      </c>
      <c r="U7210" t="s">
        <v>23294</v>
      </c>
      <c r="W7210" t="s">
        <v>23295</v>
      </c>
      <c r="X7210" t="s">
        <v>21204</v>
      </c>
      <c r="Y7210" t="s">
        <v>19854</v>
      </c>
      <c r="Z7210" t="s">
        <v>21048</v>
      </c>
      <c r="AE7210" t="s">
        <v>92</v>
      </c>
      <c r="AH7210" s="27"/>
      <c r="AI7210" t="s">
        <v>23296</v>
      </c>
      <c r="AJ7210" t="s">
        <v>23297</v>
      </c>
    </row>
    <row r="7211" spans="1:36" ht="17.25" hidden="1" customHeight="1" x14ac:dyDescent="0.2">
      <c r="A7211" s="4" t="s">
        <v>23291</v>
      </c>
      <c r="B7211" t="s">
        <v>21042</v>
      </c>
      <c r="C7211" t="s">
        <v>23292</v>
      </c>
      <c r="D7211" t="s">
        <v>23298</v>
      </c>
      <c r="E7211" t="s">
        <v>56</v>
      </c>
      <c r="F7211" t="s">
        <v>21045</v>
      </c>
      <c r="G7211" s="5">
        <v>80</v>
      </c>
      <c r="H7211" t="s">
        <v>139</v>
      </c>
      <c r="I7211" t="s">
        <v>240</v>
      </c>
      <c r="J7211" t="s">
        <v>45</v>
      </c>
      <c r="M7211" t="s">
        <v>559</v>
      </c>
      <c r="N7211" s="27" t="s">
        <v>45</v>
      </c>
      <c r="R7211" s="7">
        <v>35.094997999999997</v>
      </c>
      <c r="S7211" s="7">
        <v>119.27950300000001</v>
      </c>
      <c r="T7211" t="s">
        <v>46</v>
      </c>
      <c r="U7211" t="s">
        <v>23294</v>
      </c>
      <c r="W7211" t="s">
        <v>23295</v>
      </c>
      <c r="X7211" t="s">
        <v>21204</v>
      </c>
      <c r="Y7211" t="s">
        <v>19854</v>
      </c>
      <c r="Z7211" t="s">
        <v>21048</v>
      </c>
      <c r="AE7211" t="s">
        <v>92</v>
      </c>
      <c r="AH7211" s="27"/>
      <c r="AI7211" t="s">
        <v>23296</v>
      </c>
      <c r="AJ7211" t="s">
        <v>23299</v>
      </c>
    </row>
    <row r="7212" spans="1:36" ht="17.25" hidden="1" customHeight="1" x14ac:dyDescent="0.2">
      <c r="A7212" s="4" t="s">
        <v>23291</v>
      </c>
      <c r="B7212" t="s">
        <v>21042</v>
      </c>
      <c r="C7212" t="s">
        <v>23292</v>
      </c>
      <c r="D7212" t="s">
        <v>23300</v>
      </c>
      <c r="E7212" t="s">
        <v>58</v>
      </c>
      <c r="F7212" t="s">
        <v>21045</v>
      </c>
      <c r="G7212" s="5">
        <v>150</v>
      </c>
      <c r="H7212" t="s">
        <v>486</v>
      </c>
      <c r="I7212" t="s">
        <v>240</v>
      </c>
      <c r="J7212" t="s">
        <v>45</v>
      </c>
      <c r="M7212" t="s">
        <v>559</v>
      </c>
      <c r="N7212" s="27" t="s">
        <v>45</v>
      </c>
      <c r="R7212" s="7">
        <v>35.094997999999997</v>
      </c>
      <c r="S7212" s="7">
        <v>119.27950300000001</v>
      </c>
      <c r="T7212" t="s">
        <v>46</v>
      </c>
      <c r="U7212" t="s">
        <v>23294</v>
      </c>
      <c r="W7212" t="s">
        <v>23295</v>
      </c>
      <c r="X7212" t="s">
        <v>21204</v>
      </c>
      <c r="Y7212" t="s">
        <v>19854</v>
      </c>
      <c r="Z7212" t="s">
        <v>21048</v>
      </c>
      <c r="AE7212" t="s">
        <v>92</v>
      </c>
      <c r="AH7212" s="27"/>
      <c r="AI7212" t="s">
        <v>23296</v>
      </c>
      <c r="AJ7212" t="s">
        <v>23301</v>
      </c>
    </row>
    <row r="7213" spans="1:36" ht="17.25" hidden="1" customHeight="1" x14ac:dyDescent="0.2">
      <c r="A7213" s="4" t="s">
        <v>23302</v>
      </c>
      <c r="B7213" t="s">
        <v>21042</v>
      </c>
      <c r="C7213" t="s">
        <v>23303</v>
      </c>
      <c r="D7213" t="s">
        <v>23304</v>
      </c>
      <c r="E7213" t="s">
        <v>63</v>
      </c>
      <c r="F7213" t="s">
        <v>86</v>
      </c>
      <c r="G7213" s="5">
        <v>1560</v>
      </c>
      <c r="H7213" t="s">
        <v>677</v>
      </c>
      <c r="I7213" t="s">
        <v>43</v>
      </c>
      <c r="J7213" t="s">
        <v>45</v>
      </c>
      <c r="K7213" t="s">
        <v>45</v>
      </c>
      <c r="L7213" t="s">
        <v>45</v>
      </c>
      <c r="M7213" t="s">
        <v>559</v>
      </c>
      <c r="N7213" s="27"/>
      <c r="R7213" s="7">
        <v>32.450155000000002</v>
      </c>
      <c r="S7213" s="7">
        <v>121.30362700000001</v>
      </c>
      <c r="T7213" t="s">
        <v>504</v>
      </c>
      <c r="U7213" t="s">
        <v>22668</v>
      </c>
      <c r="V7213" t="s">
        <v>23305</v>
      </c>
      <c r="W7213" t="s">
        <v>23306</v>
      </c>
      <c r="X7213" t="s">
        <v>21204</v>
      </c>
      <c r="Y7213" t="s">
        <v>19854</v>
      </c>
      <c r="Z7213" t="s">
        <v>21048</v>
      </c>
      <c r="AH7213" s="27"/>
      <c r="AI7213" t="s">
        <v>23307</v>
      </c>
      <c r="AJ7213" t="s">
        <v>23308</v>
      </c>
    </row>
    <row r="7214" spans="1:36" ht="17.25" hidden="1" customHeight="1" x14ac:dyDescent="0.2">
      <c r="A7214" s="4" t="s">
        <v>23302</v>
      </c>
      <c r="B7214" t="s">
        <v>21042</v>
      </c>
      <c r="C7214" t="s">
        <v>23303</v>
      </c>
      <c r="D7214" t="s">
        <v>23304</v>
      </c>
      <c r="E7214" t="s">
        <v>75</v>
      </c>
      <c r="F7214" t="s">
        <v>86</v>
      </c>
      <c r="G7214" s="5">
        <v>1560</v>
      </c>
      <c r="H7214" t="s">
        <v>677</v>
      </c>
      <c r="I7214" t="s">
        <v>43</v>
      </c>
      <c r="J7214" t="s">
        <v>45</v>
      </c>
      <c r="K7214" t="s">
        <v>45</v>
      </c>
      <c r="L7214" t="s">
        <v>45</v>
      </c>
      <c r="M7214" t="s">
        <v>559</v>
      </c>
      <c r="N7214" s="27"/>
      <c r="R7214" s="7">
        <v>32.450155000000002</v>
      </c>
      <c r="S7214" s="7">
        <v>121.30362700000001</v>
      </c>
      <c r="T7214" t="s">
        <v>504</v>
      </c>
      <c r="U7214" t="s">
        <v>22668</v>
      </c>
      <c r="V7214" t="s">
        <v>23305</v>
      </c>
      <c r="W7214" t="s">
        <v>23306</v>
      </c>
      <c r="X7214" t="s">
        <v>21204</v>
      </c>
      <c r="Y7214" t="s">
        <v>19854</v>
      </c>
      <c r="Z7214" t="s">
        <v>21048</v>
      </c>
      <c r="AH7214" s="27"/>
      <c r="AI7214" t="s">
        <v>23307</v>
      </c>
      <c r="AJ7214" t="s">
        <v>23309</v>
      </c>
    </row>
    <row r="7215" spans="1:36" ht="17.25" hidden="1" customHeight="1" x14ac:dyDescent="0.2">
      <c r="A7215" s="4" t="s">
        <v>23318</v>
      </c>
      <c r="B7215" t="s">
        <v>21042</v>
      </c>
      <c r="C7215" t="s">
        <v>23319</v>
      </c>
      <c r="D7215" t="s">
        <v>23320</v>
      </c>
      <c r="E7215" t="s">
        <v>75</v>
      </c>
      <c r="F7215" t="s">
        <v>86</v>
      </c>
      <c r="G7215" s="5">
        <v>489</v>
      </c>
      <c r="H7215" t="s">
        <v>139</v>
      </c>
      <c r="I7215" t="s">
        <v>65</v>
      </c>
      <c r="J7215" t="s">
        <v>44</v>
      </c>
      <c r="K7215" t="s">
        <v>45</v>
      </c>
      <c r="L7215" t="s">
        <v>45</v>
      </c>
      <c r="M7215" t="s">
        <v>559</v>
      </c>
      <c r="N7215" s="27" t="s">
        <v>45</v>
      </c>
      <c r="R7215" s="7">
        <v>31.839448000000001</v>
      </c>
      <c r="S7215" s="7">
        <v>120.405169</v>
      </c>
      <c r="T7215" t="s">
        <v>46</v>
      </c>
      <c r="U7215" t="s">
        <v>22965</v>
      </c>
      <c r="V7215" t="s">
        <v>23321</v>
      </c>
      <c r="X7215" t="s">
        <v>21204</v>
      </c>
      <c r="Y7215" t="s">
        <v>19854</v>
      </c>
      <c r="Z7215" t="s">
        <v>21048</v>
      </c>
      <c r="AC7215" t="s">
        <v>23324</v>
      </c>
      <c r="AH7215" s="27"/>
      <c r="AI7215" t="s">
        <v>23322</v>
      </c>
      <c r="AJ7215" t="s">
        <v>23326</v>
      </c>
    </row>
    <row r="7216" spans="1:36" ht="17.25" hidden="1" customHeight="1" x14ac:dyDescent="0.2">
      <c r="A7216" s="4" t="s">
        <v>23341</v>
      </c>
      <c r="B7216" t="s">
        <v>21042</v>
      </c>
      <c r="C7216" t="s">
        <v>23342</v>
      </c>
      <c r="D7216" t="s">
        <v>23343</v>
      </c>
      <c r="E7216" t="s">
        <v>40</v>
      </c>
      <c r="F7216" t="s">
        <v>617</v>
      </c>
      <c r="G7216" s="5">
        <v>390</v>
      </c>
      <c r="H7216" t="s">
        <v>42</v>
      </c>
      <c r="I7216" t="s">
        <v>43</v>
      </c>
      <c r="J7216" t="s">
        <v>45</v>
      </c>
      <c r="N7216" s="6">
        <v>2009</v>
      </c>
      <c r="R7216" s="7">
        <v>24.563737</v>
      </c>
      <c r="S7216" s="7">
        <v>118.643338</v>
      </c>
      <c r="T7216" t="s">
        <v>46</v>
      </c>
      <c r="U7216" t="s">
        <v>23344</v>
      </c>
      <c r="V7216" t="s">
        <v>23345</v>
      </c>
      <c r="W7216" t="s">
        <v>23346</v>
      </c>
      <c r="X7216" t="s">
        <v>21237</v>
      </c>
      <c r="Y7216" t="s">
        <v>19854</v>
      </c>
      <c r="Z7216" t="s">
        <v>21048</v>
      </c>
      <c r="AA7216" t="s">
        <v>23347</v>
      </c>
      <c r="AC7216" t="s">
        <v>23348</v>
      </c>
      <c r="AG7216" t="s">
        <v>23349</v>
      </c>
      <c r="AH7216" s="6">
        <v>1196101</v>
      </c>
      <c r="AI7216" t="s">
        <v>23350</v>
      </c>
      <c r="AJ7216" t="s">
        <v>23351</v>
      </c>
    </row>
    <row r="7217" spans="1:36" ht="17.25" hidden="1" customHeight="1" x14ac:dyDescent="0.2">
      <c r="A7217" s="4" t="s">
        <v>23341</v>
      </c>
      <c r="B7217" t="s">
        <v>21042</v>
      </c>
      <c r="C7217" t="s">
        <v>23342</v>
      </c>
      <c r="D7217" t="s">
        <v>23343</v>
      </c>
      <c r="E7217" t="s">
        <v>56</v>
      </c>
      <c r="F7217" t="s">
        <v>617</v>
      </c>
      <c r="G7217" s="5">
        <v>390</v>
      </c>
      <c r="H7217" t="s">
        <v>42</v>
      </c>
      <c r="I7217" t="s">
        <v>43</v>
      </c>
      <c r="J7217" t="s">
        <v>45</v>
      </c>
      <c r="N7217" s="6">
        <v>2009</v>
      </c>
      <c r="R7217" s="7">
        <v>24.563737</v>
      </c>
      <c r="S7217" s="7">
        <v>118.643338</v>
      </c>
      <c r="T7217" t="s">
        <v>46</v>
      </c>
      <c r="U7217" t="s">
        <v>23344</v>
      </c>
      <c r="V7217" t="s">
        <v>23345</v>
      </c>
      <c r="W7217" t="s">
        <v>23346</v>
      </c>
      <c r="X7217" t="s">
        <v>21237</v>
      </c>
      <c r="Y7217" t="s">
        <v>19854</v>
      </c>
      <c r="Z7217" t="s">
        <v>21048</v>
      </c>
      <c r="AA7217" t="s">
        <v>23347</v>
      </c>
      <c r="AC7217" t="s">
        <v>23348</v>
      </c>
      <c r="AG7217" t="s">
        <v>23349</v>
      </c>
      <c r="AH7217" s="6">
        <v>1196102</v>
      </c>
      <c r="AI7217" t="s">
        <v>23350</v>
      </c>
      <c r="AJ7217" t="s">
        <v>23352</v>
      </c>
    </row>
    <row r="7218" spans="1:36" ht="17.25" hidden="1" customHeight="1" x14ac:dyDescent="0.2">
      <c r="A7218" s="4" t="s">
        <v>23341</v>
      </c>
      <c r="B7218" t="s">
        <v>21042</v>
      </c>
      <c r="C7218" t="s">
        <v>23342</v>
      </c>
      <c r="D7218" t="s">
        <v>23343</v>
      </c>
      <c r="E7218" t="s">
        <v>58</v>
      </c>
      <c r="F7218" t="s">
        <v>617</v>
      </c>
      <c r="G7218" s="5">
        <v>390</v>
      </c>
      <c r="H7218" t="s">
        <v>42</v>
      </c>
      <c r="I7218" t="s">
        <v>43</v>
      </c>
      <c r="J7218" t="s">
        <v>45</v>
      </c>
      <c r="N7218" s="6">
        <v>2010</v>
      </c>
      <c r="R7218" s="7">
        <v>24.563737</v>
      </c>
      <c r="S7218" s="7">
        <v>118.643338</v>
      </c>
      <c r="T7218" t="s">
        <v>46</v>
      </c>
      <c r="U7218" t="s">
        <v>23344</v>
      </c>
      <c r="V7218" t="s">
        <v>23345</v>
      </c>
      <c r="W7218" t="s">
        <v>23346</v>
      </c>
      <c r="X7218" t="s">
        <v>21237</v>
      </c>
      <c r="Y7218" t="s">
        <v>19854</v>
      </c>
      <c r="Z7218" t="s">
        <v>21048</v>
      </c>
      <c r="AA7218" t="s">
        <v>23347</v>
      </c>
      <c r="AC7218" t="s">
        <v>23348</v>
      </c>
      <c r="AG7218" t="s">
        <v>23349</v>
      </c>
      <c r="AH7218" s="6">
        <v>1196103</v>
      </c>
      <c r="AI7218" t="s">
        <v>23350</v>
      </c>
      <c r="AJ7218" t="s">
        <v>23353</v>
      </c>
    </row>
    <row r="7219" spans="1:36" ht="17.25" hidden="1" customHeight="1" x14ac:dyDescent="0.2">
      <c r="A7219" s="4" t="s">
        <v>23341</v>
      </c>
      <c r="B7219" t="s">
        <v>21042</v>
      </c>
      <c r="C7219" t="s">
        <v>23342</v>
      </c>
      <c r="D7219" t="s">
        <v>23343</v>
      </c>
      <c r="E7219" t="s">
        <v>191</v>
      </c>
      <c r="F7219" t="s">
        <v>617</v>
      </c>
      <c r="G7219" s="5">
        <v>390</v>
      </c>
      <c r="H7219" t="s">
        <v>42</v>
      </c>
      <c r="I7219" t="s">
        <v>43</v>
      </c>
      <c r="J7219" t="s">
        <v>45</v>
      </c>
      <c r="N7219" s="6">
        <v>2010</v>
      </c>
      <c r="R7219" s="7">
        <v>24.563737</v>
      </c>
      <c r="S7219" s="7">
        <v>118.643338</v>
      </c>
      <c r="T7219" t="s">
        <v>46</v>
      </c>
      <c r="U7219" t="s">
        <v>23344</v>
      </c>
      <c r="V7219" t="s">
        <v>23345</v>
      </c>
      <c r="W7219" t="s">
        <v>23346</v>
      </c>
      <c r="X7219" t="s">
        <v>21237</v>
      </c>
      <c r="Y7219" t="s">
        <v>19854</v>
      </c>
      <c r="Z7219" t="s">
        <v>21048</v>
      </c>
      <c r="AA7219" t="s">
        <v>23347</v>
      </c>
      <c r="AC7219" t="s">
        <v>23348</v>
      </c>
      <c r="AG7219" t="s">
        <v>23349</v>
      </c>
      <c r="AH7219" s="6">
        <v>1196104</v>
      </c>
      <c r="AI7219" t="s">
        <v>23350</v>
      </c>
      <c r="AJ7219" t="s">
        <v>23354</v>
      </c>
    </row>
    <row r="7220" spans="1:36" ht="17.25" hidden="1" customHeight="1" x14ac:dyDescent="0.2">
      <c r="A7220" s="4" t="s">
        <v>23363</v>
      </c>
      <c r="B7220" t="s">
        <v>21042</v>
      </c>
      <c r="C7220" t="s">
        <v>23364</v>
      </c>
      <c r="D7220" t="s">
        <v>23365</v>
      </c>
      <c r="E7220" t="s">
        <v>40</v>
      </c>
      <c r="F7220" t="s">
        <v>86</v>
      </c>
      <c r="G7220" s="5">
        <v>180</v>
      </c>
      <c r="H7220" t="s">
        <v>677</v>
      </c>
      <c r="I7220" t="s">
        <v>43</v>
      </c>
      <c r="J7220" t="s">
        <v>44</v>
      </c>
      <c r="N7220" s="27"/>
      <c r="R7220" s="7">
        <v>39.848224999999999</v>
      </c>
      <c r="S7220" s="7">
        <v>98.228877999999995</v>
      </c>
      <c r="T7220" t="s">
        <v>46</v>
      </c>
      <c r="U7220" t="s">
        <v>23366</v>
      </c>
      <c r="W7220" t="s">
        <v>23367</v>
      </c>
      <c r="X7220" t="s">
        <v>23368</v>
      </c>
      <c r="Y7220" t="s">
        <v>19854</v>
      </c>
      <c r="Z7220" t="s">
        <v>21048</v>
      </c>
      <c r="AH7220" s="27"/>
      <c r="AI7220" t="s">
        <v>23369</v>
      </c>
      <c r="AJ7220" t="s">
        <v>23370</v>
      </c>
    </row>
    <row r="7221" spans="1:36" ht="17.25" hidden="1" customHeight="1" x14ac:dyDescent="0.2">
      <c r="A7221" s="4" t="s">
        <v>23371</v>
      </c>
      <c r="B7221" t="s">
        <v>21042</v>
      </c>
      <c r="C7221" t="s">
        <v>23372</v>
      </c>
      <c r="D7221" t="s">
        <v>23373</v>
      </c>
      <c r="E7221" t="s">
        <v>56</v>
      </c>
      <c r="F7221" t="s">
        <v>86</v>
      </c>
      <c r="G7221" s="5">
        <v>175</v>
      </c>
      <c r="H7221" t="s">
        <v>486</v>
      </c>
      <c r="I7221" t="s">
        <v>65</v>
      </c>
      <c r="J7221" t="s">
        <v>44</v>
      </c>
      <c r="K7221" t="s">
        <v>45</v>
      </c>
      <c r="L7221" t="s">
        <v>45</v>
      </c>
      <c r="M7221" t="s">
        <v>5341</v>
      </c>
      <c r="N7221" s="8" t="s">
        <v>45</v>
      </c>
      <c r="R7221" s="7">
        <v>23.034925350177399</v>
      </c>
      <c r="S7221" s="7">
        <v>113.536559884734</v>
      </c>
      <c r="T7221" t="s">
        <v>46</v>
      </c>
      <c r="U7221" t="s">
        <v>21750</v>
      </c>
      <c r="X7221" t="s">
        <v>21076</v>
      </c>
      <c r="Y7221" t="s">
        <v>19854</v>
      </c>
      <c r="Z7221" t="s">
        <v>21048</v>
      </c>
      <c r="AC7221" t="s">
        <v>23374</v>
      </c>
      <c r="AE7221" t="s">
        <v>4970</v>
      </c>
      <c r="AF7221" t="s">
        <v>52</v>
      </c>
      <c r="AH7221" s="27"/>
      <c r="AI7221" t="s">
        <v>23375</v>
      </c>
      <c r="AJ7221" t="s">
        <v>23377</v>
      </c>
    </row>
    <row r="7222" spans="1:36" ht="17.25" hidden="1" customHeight="1" x14ac:dyDescent="0.2">
      <c r="A7222" s="4" t="s">
        <v>23371</v>
      </c>
      <c r="B7222" t="s">
        <v>21042</v>
      </c>
      <c r="C7222" t="s">
        <v>23372</v>
      </c>
      <c r="D7222" t="s">
        <v>23373</v>
      </c>
      <c r="E7222" t="s">
        <v>58</v>
      </c>
      <c r="F7222" t="s">
        <v>86</v>
      </c>
      <c r="G7222" s="5">
        <v>175</v>
      </c>
      <c r="H7222" t="s">
        <v>486</v>
      </c>
      <c r="I7222" t="s">
        <v>65</v>
      </c>
      <c r="J7222" t="s">
        <v>44</v>
      </c>
      <c r="K7222" t="s">
        <v>45</v>
      </c>
      <c r="L7222" t="s">
        <v>45</v>
      </c>
      <c r="M7222" t="s">
        <v>5341</v>
      </c>
      <c r="N7222" s="8" t="s">
        <v>45</v>
      </c>
      <c r="R7222" s="7">
        <v>23.034925350177399</v>
      </c>
      <c r="S7222" s="7">
        <v>113.536559884734</v>
      </c>
      <c r="T7222" t="s">
        <v>46</v>
      </c>
      <c r="U7222" t="s">
        <v>21750</v>
      </c>
      <c r="X7222" t="s">
        <v>21076</v>
      </c>
      <c r="Y7222" t="s">
        <v>19854</v>
      </c>
      <c r="Z7222" t="s">
        <v>21048</v>
      </c>
      <c r="AC7222" t="s">
        <v>23374</v>
      </c>
      <c r="AE7222" t="s">
        <v>4970</v>
      </c>
      <c r="AF7222" t="s">
        <v>52</v>
      </c>
      <c r="AH7222" s="27"/>
      <c r="AI7222" t="s">
        <v>23375</v>
      </c>
      <c r="AJ7222" t="s">
        <v>23378</v>
      </c>
    </row>
    <row r="7223" spans="1:36" ht="17.25" hidden="1" customHeight="1" x14ac:dyDescent="0.2">
      <c r="A7223" s="4" t="s">
        <v>23371</v>
      </c>
      <c r="B7223" t="s">
        <v>21042</v>
      </c>
      <c r="C7223" t="s">
        <v>23372</v>
      </c>
      <c r="D7223" t="s">
        <v>23373</v>
      </c>
      <c r="E7223" t="s">
        <v>191</v>
      </c>
      <c r="F7223" t="s">
        <v>86</v>
      </c>
      <c r="G7223" s="5">
        <v>175</v>
      </c>
      <c r="H7223" t="s">
        <v>486</v>
      </c>
      <c r="I7223" t="s">
        <v>65</v>
      </c>
      <c r="J7223" t="s">
        <v>44</v>
      </c>
      <c r="K7223" t="s">
        <v>45</v>
      </c>
      <c r="L7223" t="s">
        <v>45</v>
      </c>
      <c r="M7223" t="s">
        <v>5341</v>
      </c>
      <c r="N7223" s="8" t="s">
        <v>45</v>
      </c>
      <c r="R7223" s="7">
        <v>23.034925350177399</v>
      </c>
      <c r="S7223" s="7">
        <v>113.536559884734</v>
      </c>
      <c r="T7223" t="s">
        <v>46</v>
      </c>
      <c r="U7223" t="s">
        <v>21750</v>
      </c>
      <c r="X7223" t="s">
        <v>21076</v>
      </c>
      <c r="Y7223" t="s">
        <v>19854</v>
      </c>
      <c r="Z7223" t="s">
        <v>21048</v>
      </c>
      <c r="AC7223" t="s">
        <v>23374</v>
      </c>
      <c r="AE7223" t="s">
        <v>4970</v>
      </c>
      <c r="AF7223" t="s">
        <v>52</v>
      </c>
      <c r="AI7223" t="s">
        <v>23375</v>
      </c>
      <c r="AJ7223" t="s">
        <v>23379</v>
      </c>
    </row>
    <row r="7224" spans="1:36" ht="17.25" hidden="1" customHeight="1" x14ac:dyDescent="0.2">
      <c r="A7224" s="4" t="s">
        <v>23371</v>
      </c>
      <c r="B7224" t="s">
        <v>21042</v>
      </c>
      <c r="C7224" t="s">
        <v>23372</v>
      </c>
      <c r="D7224" t="s">
        <v>23373</v>
      </c>
      <c r="E7224" t="s">
        <v>335</v>
      </c>
      <c r="F7224" t="s">
        <v>86</v>
      </c>
      <c r="G7224" s="5">
        <v>175</v>
      </c>
      <c r="H7224" t="s">
        <v>486</v>
      </c>
      <c r="I7224" t="s">
        <v>65</v>
      </c>
      <c r="J7224" t="s">
        <v>44</v>
      </c>
      <c r="K7224" t="s">
        <v>45</v>
      </c>
      <c r="L7224" t="s">
        <v>45</v>
      </c>
      <c r="M7224" t="s">
        <v>5341</v>
      </c>
      <c r="N7224" s="8" t="s">
        <v>45</v>
      </c>
      <c r="R7224" s="7">
        <v>23.034925350177399</v>
      </c>
      <c r="S7224" s="7">
        <v>113.536559884734</v>
      </c>
      <c r="T7224" t="s">
        <v>46</v>
      </c>
      <c r="U7224" t="s">
        <v>21750</v>
      </c>
      <c r="X7224" t="s">
        <v>21076</v>
      </c>
      <c r="Y7224" t="s">
        <v>19854</v>
      </c>
      <c r="Z7224" t="s">
        <v>21048</v>
      </c>
      <c r="AC7224" t="s">
        <v>23374</v>
      </c>
      <c r="AE7224" t="s">
        <v>4970</v>
      </c>
      <c r="AF7224" t="s">
        <v>52</v>
      </c>
      <c r="AI7224" t="s">
        <v>23375</v>
      </c>
      <c r="AJ7224" t="s">
        <v>23380</v>
      </c>
    </row>
    <row r="7225" spans="1:36" ht="17.25" hidden="1" customHeight="1" x14ac:dyDescent="0.2">
      <c r="A7225" s="4" t="s">
        <v>23405</v>
      </c>
      <c r="B7225" t="s">
        <v>21042</v>
      </c>
      <c r="C7225" t="s">
        <v>23406</v>
      </c>
      <c r="D7225" t="s">
        <v>23407</v>
      </c>
      <c r="E7225" t="s">
        <v>40</v>
      </c>
      <c r="F7225" t="s">
        <v>86</v>
      </c>
      <c r="G7225" s="5">
        <v>75</v>
      </c>
      <c r="H7225" t="s">
        <v>486</v>
      </c>
      <c r="I7225" t="s">
        <v>43</v>
      </c>
      <c r="J7225" t="s">
        <v>44</v>
      </c>
      <c r="K7225" t="s">
        <v>45</v>
      </c>
      <c r="L7225" t="s">
        <v>45</v>
      </c>
      <c r="M7225" t="s">
        <v>5341</v>
      </c>
      <c r="N7225" s="8" t="s">
        <v>45</v>
      </c>
      <c r="R7225" s="7">
        <v>22.937999999999999</v>
      </c>
      <c r="S7225" s="7">
        <v>113.5898</v>
      </c>
      <c r="T7225" t="s">
        <v>46</v>
      </c>
      <c r="U7225" t="s">
        <v>21750</v>
      </c>
      <c r="X7225" t="s">
        <v>21076</v>
      </c>
      <c r="Y7225" t="s">
        <v>19854</v>
      </c>
      <c r="Z7225" t="s">
        <v>21048</v>
      </c>
      <c r="AD7225" t="s">
        <v>880</v>
      </c>
      <c r="AE7225" t="s">
        <v>4970</v>
      </c>
      <c r="AF7225" t="s">
        <v>52</v>
      </c>
      <c r="AI7225" t="s">
        <v>23408</v>
      </c>
      <c r="AJ7225" t="s">
        <v>23409</v>
      </c>
    </row>
    <row r="7226" spans="1:36" ht="17.25" hidden="1" customHeight="1" x14ac:dyDescent="0.2">
      <c r="A7226" s="4" t="s">
        <v>23405</v>
      </c>
      <c r="B7226" t="s">
        <v>21042</v>
      </c>
      <c r="C7226" t="s">
        <v>23406</v>
      </c>
      <c r="D7226" t="s">
        <v>23407</v>
      </c>
      <c r="E7226" t="s">
        <v>56</v>
      </c>
      <c r="F7226" t="s">
        <v>86</v>
      </c>
      <c r="G7226" s="5">
        <v>75</v>
      </c>
      <c r="H7226" t="s">
        <v>486</v>
      </c>
      <c r="I7226" t="s">
        <v>43</v>
      </c>
      <c r="J7226" t="s">
        <v>44</v>
      </c>
      <c r="K7226" t="s">
        <v>45</v>
      </c>
      <c r="L7226" t="s">
        <v>45</v>
      </c>
      <c r="M7226" t="s">
        <v>5341</v>
      </c>
      <c r="N7226" s="27" t="s">
        <v>45</v>
      </c>
      <c r="R7226" s="7">
        <v>22.937999999999999</v>
      </c>
      <c r="S7226" s="7">
        <v>113.5898</v>
      </c>
      <c r="T7226" t="s">
        <v>46</v>
      </c>
      <c r="U7226" t="s">
        <v>21750</v>
      </c>
      <c r="X7226" t="s">
        <v>21076</v>
      </c>
      <c r="Y7226" t="s">
        <v>19854</v>
      </c>
      <c r="Z7226" t="s">
        <v>21048</v>
      </c>
      <c r="AD7226" t="s">
        <v>880</v>
      </c>
      <c r="AE7226" t="s">
        <v>4970</v>
      </c>
      <c r="AF7226" t="s">
        <v>52</v>
      </c>
      <c r="AH7226" s="27"/>
      <c r="AI7226" t="s">
        <v>23408</v>
      </c>
      <c r="AJ7226" t="s">
        <v>23410</v>
      </c>
    </row>
    <row r="7227" spans="1:36" ht="17.25" hidden="1" customHeight="1" x14ac:dyDescent="0.2">
      <c r="A7227" s="4" t="s">
        <v>23405</v>
      </c>
      <c r="B7227" t="s">
        <v>21042</v>
      </c>
      <c r="C7227" t="s">
        <v>23406</v>
      </c>
      <c r="D7227" t="s">
        <v>23407</v>
      </c>
      <c r="E7227" t="s">
        <v>58</v>
      </c>
      <c r="F7227" t="s">
        <v>86</v>
      </c>
      <c r="G7227" s="5">
        <v>50</v>
      </c>
      <c r="H7227" t="s">
        <v>486</v>
      </c>
      <c r="I7227" t="s">
        <v>43</v>
      </c>
      <c r="J7227" t="s">
        <v>44</v>
      </c>
      <c r="K7227" t="s">
        <v>45</v>
      </c>
      <c r="L7227" t="s">
        <v>45</v>
      </c>
      <c r="M7227" t="s">
        <v>5341</v>
      </c>
      <c r="N7227" s="27" t="s">
        <v>45</v>
      </c>
      <c r="R7227" s="7">
        <v>22.937999999999999</v>
      </c>
      <c r="S7227" s="7">
        <v>113.5898</v>
      </c>
      <c r="T7227" t="s">
        <v>46</v>
      </c>
      <c r="U7227" t="s">
        <v>21750</v>
      </c>
      <c r="X7227" t="s">
        <v>21076</v>
      </c>
      <c r="Y7227" t="s">
        <v>19854</v>
      </c>
      <c r="Z7227" t="s">
        <v>21048</v>
      </c>
      <c r="AD7227" t="s">
        <v>880</v>
      </c>
      <c r="AE7227" t="s">
        <v>4970</v>
      </c>
      <c r="AF7227" t="s">
        <v>52</v>
      </c>
      <c r="AH7227" s="27"/>
      <c r="AI7227" t="s">
        <v>23408</v>
      </c>
      <c r="AJ7227" t="s">
        <v>23411</v>
      </c>
    </row>
    <row r="7228" spans="1:36" ht="17.25" hidden="1" customHeight="1" x14ac:dyDescent="0.2">
      <c r="A7228" s="4" t="s">
        <v>23412</v>
      </c>
      <c r="B7228" t="s">
        <v>21042</v>
      </c>
      <c r="C7228" t="s">
        <v>23413</v>
      </c>
      <c r="D7228" t="s">
        <v>23414</v>
      </c>
      <c r="E7228" t="s">
        <v>40</v>
      </c>
      <c r="F7228" t="s">
        <v>86</v>
      </c>
      <c r="G7228" s="5">
        <v>400</v>
      </c>
      <c r="H7228" t="s">
        <v>611</v>
      </c>
      <c r="I7228" t="s">
        <v>43</v>
      </c>
      <c r="J7228" t="s">
        <v>44</v>
      </c>
      <c r="N7228" s="27"/>
      <c r="R7228" s="7">
        <v>33.801991999999998</v>
      </c>
      <c r="S7228" s="7">
        <v>119.22771899999999</v>
      </c>
      <c r="T7228" t="s">
        <v>504</v>
      </c>
      <c r="U7228" t="s">
        <v>22312</v>
      </c>
      <c r="V7228" t="s">
        <v>23415</v>
      </c>
      <c r="X7228" t="s">
        <v>21204</v>
      </c>
      <c r="Y7228" t="s">
        <v>19854</v>
      </c>
      <c r="Z7228" t="s">
        <v>21048</v>
      </c>
      <c r="AC7228" t="s">
        <v>23416</v>
      </c>
      <c r="AH7228" s="27"/>
      <c r="AI7228" t="s">
        <v>23417</v>
      </c>
      <c r="AJ7228" t="s">
        <v>23418</v>
      </c>
    </row>
    <row r="7229" spans="1:36" ht="17.25" hidden="1" customHeight="1" x14ac:dyDescent="0.2">
      <c r="A7229" s="4" t="s">
        <v>23412</v>
      </c>
      <c r="B7229" t="s">
        <v>21042</v>
      </c>
      <c r="C7229" t="s">
        <v>23413</v>
      </c>
      <c r="D7229" t="s">
        <v>23414</v>
      </c>
      <c r="E7229" t="s">
        <v>56</v>
      </c>
      <c r="F7229" t="s">
        <v>86</v>
      </c>
      <c r="G7229" s="5">
        <v>400</v>
      </c>
      <c r="H7229" t="s">
        <v>611</v>
      </c>
      <c r="I7229" t="s">
        <v>43</v>
      </c>
      <c r="J7229" t="s">
        <v>44</v>
      </c>
      <c r="N7229" s="27"/>
      <c r="R7229" s="7">
        <v>33.801991999999998</v>
      </c>
      <c r="S7229" s="7">
        <v>119.22771899999999</v>
      </c>
      <c r="T7229" t="s">
        <v>504</v>
      </c>
      <c r="U7229" t="s">
        <v>22312</v>
      </c>
      <c r="V7229" t="s">
        <v>23415</v>
      </c>
      <c r="X7229" t="s">
        <v>21204</v>
      </c>
      <c r="Y7229" t="s">
        <v>19854</v>
      </c>
      <c r="Z7229" t="s">
        <v>21048</v>
      </c>
      <c r="AC7229" t="s">
        <v>23416</v>
      </c>
      <c r="AH7229" s="27"/>
      <c r="AI7229" t="s">
        <v>23417</v>
      </c>
      <c r="AJ7229" t="s">
        <v>23419</v>
      </c>
    </row>
    <row r="7230" spans="1:36" ht="17.25" hidden="1" customHeight="1" x14ac:dyDescent="0.2">
      <c r="A7230" s="4" t="s">
        <v>23420</v>
      </c>
      <c r="B7230" t="s">
        <v>21042</v>
      </c>
      <c r="C7230" t="s">
        <v>23421</v>
      </c>
      <c r="D7230" t="s">
        <v>23422</v>
      </c>
      <c r="E7230" t="s">
        <v>40</v>
      </c>
      <c r="F7230" t="s">
        <v>21045</v>
      </c>
      <c r="G7230" s="5">
        <v>80</v>
      </c>
      <c r="H7230" t="s">
        <v>486</v>
      </c>
      <c r="I7230" t="s">
        <v>45</v>
      </c>
      <c r="J7230" t="s">
        <v>45</v>
      </c>
      <c r="M7230" t="s">
        <v>559</v>
      </c>
      <c r="N7230" s="27" t="s">
        <v>45</v>
      </c>
      <c r="R7230" s="7">
        <v>34.384405999999998</v>
      </c>
      <c r="S7230" s="7">
        <v>119.78617300000001</v>
      </c>
      <c r="T7230" t="s">
        <v>46</v>
      </c>
      <c r="U7230" t="s">
        <v>23294</v>
      </c>
      <c r="V7230" t="s">
        <v>23423</v>
      </c>
      <c r="X7230" t="s">
        <v>21204</v>
      </c>
      <c r="Y7230" t="s">
        <v>19854</v>
      </c>
      <c r="Z7230" t="s">
        <v>21048</v>
      </c>
      <c r="AE7230" t="s">
        <v>92</v>
      </c>
      <c r="AI7230" t="s">
        <v>23424</v>
      </c>
      <c r="AJ7230" t="s">
        <v>23425</v>
      </c>
    </row>
    <row r="7231" spans="1:36" ht="17.25" hidden="1" customHeight="1" x14ac:dyDescent="0.2">
      <c r="A7231" s="4" t="s">
        <v>23433</v>
      </c>
      <c r="B7231" t="s">
        <v>21042</v>
      </c>
      <c r="C7231" t="s">
        <v>23434</v>
      </c>
      <c r="D7231" t="s">
        <v>23435</v>
      </c>
      <c r="E7231" t="s">
        <v>40</v>
      </c>
      <c r="F7231" t="s">
        <v>86</v>
      </c>
      <c r="G7231" s="5">
        <v>475</v>
      </c>
      <c r="H7231" t="s">
        <v>558</v>
      </c>
      <c r="I7231" t="s">
        <v>65</v>
      </c>
      <c r="J7231" t="s">
        <v>44</v>
      </c>
      <c r="K7231" t="s">
        <v>45</v>
      </c>
      <c r="L7231" t="s">
        <v>45</v>
      </c>
      <c r="M7231" t="s">
        <v>559</v>
      </c>
      <c r="N7231" s="27" t="s">
        <v>45</v>
      </c>
      <c r="R7231" s="7">
        <v>35.032155000000003</v>
      </c>
      <c r="S7231" s="7">
        <v>118.665189</v>
      </c>
      <c r="T7231" t="s">
        <v>504</v>
      </c>
      <c r="U7231" t="s">
        <v>23429</v>
      </c>
      <c r="V7231" t="s">
        <v>23436</v>
      </c>
      <c r="X7231" t="s">
        <v>21685</v>
      </c>
      <c r="Y7231" t="s">
        <v>19854</v>
      </c>
      <c r="Z7231" t="s">
        <v>21048</v>
      </c>
      <c r="AI7231" t="s">
        <v>23437</v>
      </c>
      <c r="AJ7231" t="s">
        <v>23438</v>
      </c>
    </row>
    <row r="7232" spans="1:36" ht="17.25" hidden="1" customHeight="1" x14ac:dyDescent="0.2">
      <c r="A7232" s="4" t="s">
        <v>23433</v>
      </c>
      <c r="B7232" t="s">
        <v>21042</v>
      </c>
      <c r="C7232" t="s">
        <v>23434</v>
      </c>
      <c r="D7232" t="s">
        <v>23435</v>
      </c>
      <c r="E7232" t="s">
        <v>56</v>
      </c>
      <c r="F7232" t="s">
        <v>86</v>
      </c>
      <c r="G7232" s="5">
        <v>475</v>
      </c>
      <c r="H7232" t="s">
        <v>558</v>
      </c>
      <c r="I7232" t="s">
        <v>65</v>
      </c>
      <c r="J7232" t="s">
        <v>44</v>
      </c>
      <c r="K7232" t="s">
        <v>45</v>
      </c>
      <c r="L7232" t="s">
        <v>45</v>
      </c>
      <c r="M7232" t="s">
        <v>559</v>
      </c>
      <c r="N7232" s="27" t="s">
        <v>45</v>
      </c>
      <c r="R7232" s="7">
        <v>35.032155000000003</v>
      </c>
      <c r="S7232" s="7">
        <v>118.665189</v>
      </c>
      <c r="T7232" t="s">
        <v>504</v>
      </c>
      <c r="U7232" t="s">
        <v>23429</v>
      </c>
      <c r="V7232" t="s">
        <v>23436</v>
      </c>
      <c r="X7232" t="s">
        <v>21685</v>
      </c>
      <c r="Y7232" t="s">
        <v>19854</v>
      </c>
      <c r="Z7232" t="s">
        <v>21048</v>
      </c>
      <c r="AI7232" t="s">
        <v>23437</v>
      </c>
      <c r="AJ7232" t="s">
        <v>23439</v>
      </c>
    </row>
    <row r="7233" spans="1:36" ht="17.25" hidden="1" customHeight="1" x14ac:dyDescent="0.2">
      <c r="A7233" s="4" t="s">
        <v>23440</v>
      </c>
      <c r="B7233" t="s">
        <v>21042</v>
      </c>
      <c r="C7233" t="s">
        <v>23441</v>
      </c>
      <c r="D7233" t="s">
        <v>23442</v>
      </c>
      <c r="E7233" t="s">
        <v>75</v>
      </c>
      <c r="F7233" t="s">
        <v>86</v>
      </c>
      <c r="G7233" s="5">
        <v>350</v>
      </c>
      <c r="H7233" t="s">
        <v>139</v>
      </c>
      <c r="I7233" t="s">
        <v>43</v>
      </c>
      <c r="J7233" t="s">
        <v>44</v>
      </c>
      <c r="N7233" s="27" t="s">
        <v>45</v>
      </c>
      <c r="R7233" s="7">
        <v>34.908259000000001</v>
      </c>
      <c r="S7233" s="7">
        <v>112.624757</v>
      </c>
      <c r="T7233" t="s">
        <v>46</v>
      </c>
      <c r="U7233" t="s">
        <v>23443</v>
      </c>
      <c r="W7233" t="s">
        <v>23444</v>
      </c>
      <c r="X7233" t="s">
        <v>22505</v>
      </c>
      <c r="Y7233" t="s">
        <v>19854</v>
      </c>
      <c r="Z7233" t="s">
        <v>21048</v>
      </c>
      <c r="AI7233" t="s">
        <v>23447</v>
      </c>
      <c r="AJ7233" t="s">
        <v>23451</v>
      </c>
    </row>
    <row r="7234" spans="1:36" ht="17.25" hidden="1" customHeight="1" x14ac:dyDescent="0.2">
      <c r="A7234" s="4" t="s">
        <v>23440</v>
      </c>
      <c r="B7234" t="s">
        <v>21042</v>
      </c>
      <c r="C7234" t="s">
        <v>23441</v>
      </c>
      <c r="D7234" t="s">
        <v>23442</v>
      </c>
      <c r="E7234" t="s">
        <v>77</v>
      </c>
      <c r="F7234" t="s">
        <v>86</v>
      </c>
      <c r="G7234" s="5">
        <v>350</v>
      </c>
      <c r="H7234" t="s">
        <v>139</v>
      </c>
      <c r="I7234" t="s">
        <v>43</v>
      </c>
      <c r="J7234" t="s">
        <v>44</v>
      </c>
      <c r="N7234" s="27" t="s">
        <v>45</v>
      </c>
      <c r="R7234" s="7">
        <v>34.908259000000001</v>
      </c>
      <c r="S7234" s="7">
        <v>112.624757</v>
      </c>
      <c r="T7234" t="s">
        <v>46</v>
      </c>
      <c r="U7234" t="s">
        <v>23443</v>
      </c>
      <c r="W7234" t="s">
        <v>23444</v>
      </c>
      <c r="X7234" t="s">
        <v>22505</v>
      </c>
      <c r="Y7234" t="s">
        <v>19854</v>
      </c>
      <c r="Z7234" t="s">
        <v>21048</v>
      </c>
      <c r="AI7234" t="s">
        <v>23447</v>
      </c>
      <c r="AJ7234" t="s">
        <v>23452</v>
      </c>
    </row>
    <row r="7235" spans="1:36" ht="17.25" hidden="1" customHeight="1" x14ac:dyDescent="0.2">
      <c r="A7235" s="4" t="s">
        <v>23477</v>
      </c>
      <c r="B7235" t="s">
        <v>21042</v>
      </c>
      <c r="C7235" t="s">
        <v>23478</v>
      </c>
      <c r="D7235" t="s">
        <v>23479</v>
      </c>
      <c r="E7235" t="s">
        <v>40</v>
      </c>
      <c r="F7235" t="s">
        <v>86</v>
      </c>
      <c r="G7235" s="5">
        <v>100</v>
      </c>
      <c r="H7235" t="s">
        <v>139</v>
      </c>
      <c r="I7235" t="s">
        <v>43</v>
      </c>
      <c r="J7235" t="s">
        <v>44</v>
      </c>
      <c r="K7235" t="s">
        <v>45</v>
      </c>
      <c r="L7235" t="s">
        <v>45</v>
      </c>
      <c r="M7235" t="s">
        <v>5341</v>
      </c>
      <c r="N7235" s="27" t="s">
        <v>45</v>
      </c>
      <c r="R7235" s="7">
        <v>22.939267000000001</v>
      </c>
      <c r="S7235" s="7">
        <v>112.899185</v>
      </c>
      <c r="T7235" t="s">
        <v>46</v>
      </c>
      <c r="U7235" t="s">
        <v>21559</v>
      </c>
      <c r="V7235" t="s">
        <v>23480</v>
      </c>
      <c r="W7235" t="s">
        <v>23481</v>
      </c>
      <c r="X7235" t="s">
        <v>21076</v>
      </c>
      <c r="Y7235" t="s">
        <v>19854</v>
      </c>
      <c r="Z7235" t="s">
        <v>21048</v>
      </c>
      <c r="AI7235" t="s">
        <v>23482</v>
      </c>
      <c r="AJ7235" t="s">
        <v>23483</v>
      </c>
    </row>
    <row r="7236" spans="1:36" ht="17.25" hidden="1" customHeight="1" x14ac:dyDescent="0.2">
      <c r="A7236" s="4" t="s">
        <v>23477</v>
      </c>
      <c r="B7236" t="s">
        <v>21042</v>
      </c>
      <c r="C7236" t="s">
        <v>23478</v>
      </c>
      <c r="D7236" t="s">
        <v>23479</v>
      </c>
      <c r="E7236" t="s">
        <v>56</v>
      </c>
      <c r="F7236" t="s">
        <v>86</v>
      </c>
      <c r="G7236" s="5">
        <v>100</v>
      </c>
      <c r="H7236" t="s">
        <v>139</v>
      </c>
      <c r="I7236" t="s">
        <v>43</v>
      </c>
      <c r="J7236" t="s">
        <v>44</v>
      </c>
      <c r="K7236" t="s">
        <v>45</v>
      </c>
      <c r="L7236" t="s">
        <v>45</v>
      </c>
      <c r="M7236" t="s">
        <v>5341</v>
      </c>
      <c r="N7236" s="27" t="s">
        <v>45</v>
      </c>
      <c r="R7236" s="7">
        <v>22.939267000000001</v>
      </c>
      <c r="S7236" s="7">
        <v>112.899185</v>
      </c>
      <c r="T7236" t="s">
        <v>46</v>
      </c>
      <c r="U7236" t="s">
        <v>21559</v>
      </c>
      <c r="V7236" t="s">
        <v>23480</v>
      </c>
      <c r="W7236" t="s">
        <v>23481</v>
      </c>
      <c r="X7236" t="s">
        <v>21076</v>
      </c>
      <c r="Y7236" t="s">
        <v>19854</v>
      </c>
      <c r="Z7236" t="s">
        <v>21048</v>
      </c>
      <c r="AI7236" t="s">
        <v>23482</v>
      </c>
      <c r="AJ7236" t="s">
        <v>23484</v>
      </c>
    </row>
    <row r="7237" spans="1:36" ht="17.25" hidden="1" customHeight="1" x14ac:dyDescent="0.2">
      <c r="A7237" s="4" t="s">
        <v>23487</v>
      </c>
      <c r="B7237" t="s">
        <v>21042</v>
      </c>
      <c r="C7237" t="s">
        <v>23488</v>
      </c>
      <c r="D7237" t="s">
        <v>23489</v>
      </c>
      <c r="E7237" t="s">
        <v>40</v>
      </c>
      <c r="F7237" t="s">
        <v>86</v>
      </c>
      <c r="G7237" s="5">
        <v>52</v>
      </c>
      <c r="H7237" t="s">
        <v>42</v>
      </c>
      <c r="I7237" t="s">
        <v>43</v>
      </c>
      <c r="J7237" t="s">
        <v>44</v>
      </c>
      <c r="N7237" s="6">
        <v>2005</v>
      </c>
      <c r="R7237" s="7">
        <v>32.246701999999999</v>
      </c>
      <c r="S7237" s="7">
        <v>118.805386</v>
      </c>
      <c r="T7237" t="s">
        <v>504</v>
      </c>
      <c r="U7237" t="s">
        <v>21666</v>
      </c>
      <c r="V7237" t="s">
        <v>23490</v>
      </c>
      <c r="X7237" t="s">
        <v>21204</v>
      </c>
      <c r="Y7237" t="s">
        <v>19854</v>
      </c>
      <c r="Z7237" t="s">
        <v>21048</v>
      </c>
      <c r="AC7237" t="s">
        <v>23491</v>
      </c>
      <c r="AG7237" t="s">
        <v>23492</v>
      </c>
      <c r="AH7237" s="24">
        <v>1180698</v>
      </c>
      <c r="AI7237" t="s">
        <v>23493</v>
      </c>
      <c r="AJ7237" t="s">
        <v>23494</v>
      </c>
    </row>
    <row r="7238" spans="1:36" ht="17.25" hidden="1" customHeight="1" x14ac:dyDescent="0.2">
      <c r="A7238" s="4" t="s">
        <v>23487</v>
      </c>
      <c r="B7238" t="s">
        <v>21042</v>
      </c>
      <c r="C7238" t="s">
        <v>23488</v>
      </c>
      <c r="D7238" t="s">
        <v>23489</v>
      </c>
      <c r="E7238" t="s">
        <v>56</v>
      </c>
      <c r="F7238" t="s">
        <v>86</v>
      </c>
      <c r="G7238" s="5">
        <v>52</v>
      </c>
      <c r="H7238" t="s">
        <v>42</v>
      </c>
      <c r="I7238" t="s">
        <v>43</v>
      </c>
      <c r="J7238" t="s">
        <v>44</v>
      </c>
      <c r="N7238" s="6">
        <v>2005</v>
      </c>
      <c r="R7238" s="7">
        <v>32.246701999999999</v>
      </c>
      <c r="S7238" s="7">
        <v>118.805386</v>
      </c>
      <c r="T7238" t="s">
        <v>504</v>
      </c>
      <c r="U7238" t="s">
        <v>21666</v>
      </c>
      <c r="V7238" t="s">
        <v>23490</v>
      </c>
      <c r="X7238" t="s">
        <v>21204</v>
      </c>
      <c r="Y7238" t="s">
        <v>19854</v>
      </c>
      <c r="Z7238" t="s">
        <v>21048</v>
      </c>
      <c r="AC7238" t="s">
        <v>23491</v>
      </c>
      <c r="AG7238" t="s">
        <v>23492</v>
      </c>
      <c r="AH7238" s="24">
        <v>1180699</v>
      </c>
      <c r="AI7238" t="s">
        <v>23493</v>
      </c>
      <c r="AJ7238" t="s">
        <v>23495</v>
      </c>
    </row>
    <row r="7239" spans="1:36" ht="17.25" hidden="1" customHeight="1" x14ac:dyDescent="0.2">
      <c r="A7239" s="4" t="s">
        <v>23487</v>
      </c>
      <c r="B7239" t="s">
        <v>21042</v>
      </c>
      <c r="C7239" t="s">
        <v>23488</v>
      </c>
      <c r="D7239" t="s">
        <v>23489</v>
      </c>
      <c r="E7239" t="s">
        <v>58</v>
      </c>
      <c r="F7239" t="s">
        <v>86</v>
      </c>
      <c r="G7239" s="5">
        <v>52</v>
      </c>
      <c r="H7239" t="s">
        <v>42</v>
      </c>
      <c r="I7239" t="s">
        <v>43</v>
      </c>
      <c r="J7239" t="s">
        <v>44</v>
      </c>
      <c r="N7239" s="24">
        <v>2005</v>
      </c>
      <c r="R7239" s="7">
        <v>32.246701999999999</v>
      </c>
      <c r="S7239" s="7">
        <v>118.805386</v>
      </c>
      <c r="T7239" t="s">
        <v>504</v>
      </c>
      <c r="U7239" t="s">
        <v>21666</v>
      </c>
      <c r="V7239" t="s">
        <v>23490</v>
      </c>
      <c r="X7239" t="s">
        <v>21204</v>
      </c>
      <c r="Y7239" t="s">
        <v>19854</v>
      </c>
      <c r="Z7239" t="s">
        <v>21048</v>
      </c>
      <c r="AC7239" t="s">
        <v>23491</v>
      </c>
      <c r="AG7239" t="s">
        <v>23492</v>
      </c>
      <c r="AH7239" s="24">
        <v>1180700</v>
      </c>
      <c r="AI7239" t="s">
        <v>23493</v>
      </c>
      <c r="AJ7239" t="s">
        <v>23496</v>
      </c>
    </row>
    <row r="7240" spans="1:36" ht="17.25" hidden="1" customHeight="1" x14ac:dyDescent="0.2">
      <c r="A7240" s="4" t="s">
        <v>23497</v>
      </c>
      <c r="B7240" t="s">
        <v>21042</v>
      </c>
      <c r="C7240" t="s">
        <v>23498</v>
      </c>
      <c r="D7240" t="s">
        <v>23499</v>
      </c>
      <c r="E7240" t="s">
        <v>40</v>
      </c>
      <c r="F7240" t="s">
        <v>21045</v>
      </c>
      <c r="G7240" s="5">
        <v>50</v>
      </c>
      <c r="H7240" t="s">
        <v>42</v>
      </c>
      <c r="I7240" t="s">
        <v>45</v>
      </c>
      <c r="J7240" t="s">
        <v>45</v>
      </c>
      <c r="K7240" t="s">
        <v>45</v>
      </c>
      <c r="L7240" t="s">
        <v>45</v>
      </c>
      <c r="M7240" t="s">
        <v>559</v>
      </c>
      <c r="N7240" s="27" t="s">
        <v>45</v>
      </c>
      <c r="R7240" s="7">
        <v>32.187364000000002</v>
      </c>
      <c r="S7240" s="7">
        <v>118.73032000000001</v>
      </c>
      <c r="T7240" t="s">
        <v>46</v>
      </c>
      <c r="U7240" t="s">
        <v>21666</v>
      </c>
      <c r="W7240" t="s">
        <v>23500</v>
      </c>
      <c r="X7240" t="s">
        <v>21204</v>
      </c>
      <c r="Y7240" t="s">
        <v>19854</v>
      </c>
      <c r="Z7240" t="s">
        <v>21048</v>
      </c>
      <c r="AE7240" t="s">
        <v>92</v>
      </c>
      <c r="AH7240" s="27"/>
      <c r="AI7240" t="s">
        <v>23501</v>
      </c>
      <c r="AJ7240" t="s">
        <v>23502</v>
      </c>
    </row>
    <row r="7241" spans="1:36" ht="17.25" hidden="1" customHeight="1" x14ac:dyDescent="0.2">
      <c r="A7241" s="4" t="s">
        <v>23497</v>
      </c>
      <c r="B7241" t="s">
        <v>21042</v>
      </c>
      <c r="C7241" t="s">
        <v>23498</v>
      </c>
      <c r="D7241" t="s">
        <v>23499</v>
      </c>
      <c r="E7241" t="s">
        <v>56</v>
      </c>
      <c r="F7241" t="s">
        <v>21045</v>
      </c>
      <c r="G7241" s="5">
        <v>50</v>
      </c>
      <c r="H7241" t="s">
        <v>42</v>
      </c>
      <c r="I7241" t="s">
        <v>45</v>
      </c>
      <c r="J7241" t="s">
        <v>45</v>
      </c>
      <c r="K7241" t="s">
        <v>45</v>
      </c>
      <c r="L7241" t="s">
        <v>45</v>
      </c>
      <c r="M7241" t="s">
        <v>559</v>
      </c>
      <c r="N7241" s="27" t="s">
        <v>45</v>
      </c>
      <c r="R7241" s="7">
        <v>32.187364000000002</v>
      </c>
      <c r="S7241" s="7">
        <v>118.73032000000001</v>
      </c>
      <c r="T7241" t="s">
        <v>46</v>
      </c>
      <c r="U7241" t="s">
        <v>21666</v>
      </c>
      <c r="W7241" t="s">
        <v>23500</v>
      </c>
      <c r="X7241" t="s">
        <v>21204</v>
      </c>
      <c r="Y7241" t="s">
        <v>19854</v>
      </c>
      <c r="Z7241" t="s">
        <v>21048</v>
      </c>
      <c r="AE7241" t="s">
        <v>92</v>
      </c>
      <c r="AH7241" s="27"/>
      <c r="AI7241" t="s">
        <v>23501</v>
      </c>
      <c r="AJ7241" t="s">
        <v>23503</v>
      </c>
    </row>
    <row r="7242" spans="1:36" ht="17.25" hidden="1" customHeight="1" x14ac:dyDescent="0.2">
      <c r="A7242" s="4" t="s">
        <v>23497</v>
      </c>
      <c r="B7242" t="s">
        <v>21042</v>
      </c>
      <c r="C7242" t="s">
        <v>23498</v>
      </c>
      <c r="D7242" t="s">
        <v>23499</v>
      </c>
      <c r="E7242" t="s">
        <v>58</v>
      </c>
      <c r="F7242" t="s">
        <v>21045</v>
      </c>
      <c r="G7242" s="5">
        <v>50</v>
      </c>
      <c r="H7242" t="s">
        <v>806</v>
      </c>
      <c r="I7242" t="s">
        <v>45</v>
      </c>
      <c r="J7242" t="s">
        <v>45</v>
      </c>
      <c r="K7242" t="s">
        <v>45</v>
      </c>
      <c r="L7242" t="s">
        <v>45</v>
      </c>
      <c r="M7242" t="s">
        <v>559</v>
      </c>
      <c r="N7242" s="6">
        <v>2010</v>
      </c>
      <c r="O7242" s="24">
        <v>2020</v>
      </c>
      <c r="R7242" s="7">
        <v>32.187364000000002</v>
      </c>
      <c r="S7242" s="7">
        <v>118.73032000000001</v>
      </c>
      <c r="T7242" t="s">
        <v>46</v>
      </c>
      <c r="U7242" t="s">
        <v>21666</v>
      </c>
      <c r="W7242" t="s">
        <v>23500</v>
      </c>
      <c r="X7242" t="s">
        <v>21204</v>
      </c>
      <c r="Y7242" t="s">
        <v>19854</v>
      </c>
      <c r="Z7242" t="s">
        <v>21048</v>
      </c>
      <c r="AE7242" t="s">
        <v>92</v>
      </c>
      <c r="AH7242" s="27"/>
      <c r="AI7242" t="s">
        <v>23501</v>
      </c>
      <c r="AJ7242" t="s">
        <v>23504</v>
      </c>
    </row>
    <row r="7243" spans="1:36" ht="17.25" hidden="1" customHeight="1" x14ac:dyDescent="0.2">
      <c r="A7243" s="4" t="s">
        <v>23497</v>
      </c>
      <c r="B7243" t="s">
        <v>21042</v>
      </c>
      <c r="C7243" t="s">
        <v>23498</v>
      </c>
      <c r="D7243" t="s">
        <v>23499</v>
      </c>
      <c r="E7243" t="s">
        <v>191</v>
      </c>
      <c r="F7243" t="s">
        <v>21045</v>
      </c>
      <c r="G7243" s="5">
        <v>50</v>
      </c>
      <c r="H7243" t="s">
        <v>42</v>
      </c>
      <c r="I7243" t="s">
        <v>45</v>
      </c>
      <c r="J7243" t="s">
        <v>45</v>
      </c>
      <c r="K7243" t="s">
        <v>45</v>
      </c>
      <c r="L7243" t="s">
        <v>45</v>
      </c>
      <c r="M7243" t="s">
        <v>559</v>
      </c>
      <c r="N7243" s="27" t="s">
        <v>45</v>
      </c>
      <c r="R7243" s="7">
        <v>32.187364000000002</v>
      </c>
      <c r="S7243" s="7">
        <v>118.73032000000001</v>
      </c>
      <c r="T7243" t="s">
        <v>46</v>
      </c>
      <c r="U7243" t="s">
        <v>21666</v>
      </c>
      <c r="W7243" t="s">
        <v>23500</v>
      </c>
      <c r="X7243" t="s">
        <v>21204</v>
      </c>
      <c r="Y7243" t="s">
        <v>19854</v>
      </c>
      <c r="Z7243" t="s">
        <v>21048</v>
      </c>
      <c r="AE7243" t="s">
        <v>92</v>
      </c>
      <c r="AH7243" s="27"/>
      <c r="AI7243" t="s">
        <v>23501</v>
      </c>
      <c r="AJ7243" t="s">
        <v>23505</v>
      </c>
    </row>
    <row r="7244" spans="1:36" ht="17.25" hidden="1" customHeight="1" x14ac:dyDescent="0.2">
      <c r="A7244" s="4" t="s">
        <v>23497</v>
      </c>
      <c r="B7244" t="s">
        <v>21042</v>
      </c>
      <c r="C7244" t="s">
        <v>23498</v>
      </c>
      <c r="D7244" t="s">
        <v>23499</v>
      </c>
      <c r="E7244" t="s">
        <v>1157</v>
      </c>
      <c r="F7244" t="s">
        <v>21045</v>
      </c>
      <c r="G7244" s="5">
        <v>120</v>
      </c>
      <c r="H7244" t="s">
        <v>486</v>
      </c>
      <c r="I7244" t="s">
        <v>240</v>
      </c>
      <c r="J7244" t="s">
        <v>45</v>
      </c>
      <c r="K7244" t="s">
        <v>45</v>
      </c>
      <c r="L7244" t="s">
        <v>45</v>
      </c>
      <c r="M7244" t="s">
        <v>559</v>
      </c>
      <c r="N7244" s="27" t="s">
        <v>45</v>
      </c>
      <c r="R7244" s="7">
        <v>32.187364000000002</v>
      </c>
      <c r="S7244" s="7">
        <v>118.73032000000001</v>
      </c>
      <c r="T7244" t="s">
        <v>46</v>
      </c>
      <c r="U7244" t="s">
        <v>21666</v>
      </c>
      <c r="W7244" t="s">
        <v>23500</v>
      </c>
      <c r="X7244" t="s">
        <v>21204</v>
      </c>
      <c r="Y7244" t="s">
        <v>19854</v>
      </c>
      <c r="Z7244" t="s">
        <v>21048</v>
      </c>
      <c r="AE7244" t="s">
        <v>92</v>
      </c>
      <c r="AH7244" s="27"/>
      <c r="AI7244" t="s">
        <v>23501</v>
      </c>
      <c r="AJ7244" t="s">
        <v>23507</v>
      </c>
    </row>
    <row r="7245" spans="1:36" ht="17.25" hidden="1" customHeight="1" x14ac:dyDescent="0.2">
      <c r="A7245" s="4" t="s">
        <v>23518</v>
      </c>
      <c r="B7245" t="s">
        <v>21042</v>
      </c>
      <c r="C7245" t="s">
        <v>23519</v>
      </c>
      <c r="D7245" t="s">
        <v>23520</v>
      </c>
      <c r="E7245" t="s">
        <v>40</v>
      </c>
      <c r="F7245" t="s">
        <v>86</v>
      </c>
      <c r="G7245" s="5">
        <v>51.5</v>
      </c>
      <c r="H7245" t="s">
        <v>42</v>
      </c>
      <c r="I7245" t="s">
        <v>43</v>
      </c>
      <c r="J7245" t="s">
        <v>44</v>
      </c>
      <c r="K7245" t="s">
        <v>45</v>
      </c>
      <c r="L7245" t="s">
        <v>45</v>
      </c>
      <c r="M7245" t="s">
        <v>559</v>
      </c>
      <c r="N7245" s="6">
        <v>2006</v>
      </c>
      <c r="R7245" s="7">
        <v>29.873633999999999</v>
      </c>
      <c r="S7245" s="7">
        <v>121.64885700000001</v>
      </c>
      <c r="T7245" t="s">
        <v>46</v>
      </c>
      <c r="U7245" t="s">
        <v>21267</v>
      </c>
      <c r="X7245" t="s">
        <v>21066</v>
      </c>
      <c r="Y7245" t="s">
        <v>19854</v>
      </c>
      <c r="Z7245" t="s">
        <v>21048</v>
      </c>
      <c r="AG7245" t="s">
        <v>23521</v>
      </c>
      <c r="AH7245" s="27"/>
      <c r="AI7245" t="s">
        <v>23522</v>
      </c>
      <c r="AJ7245" t="s">
        <v>23523</v>
      </c>
    </row>
    <row r="7246" spans="1:36" ht="17.25" hidden="1" customHeight="1" x14ac:dyDescent="0.2">
      <c r="A7246" s="4" t="s">
        <v>23525</v>
      </c>
      <c r="B7246" t="s">
        <v>21042</v>
      </c>
      <c r="C7246" t="s">
        <v>23526</v>
      </c>
      <c r="D7246" t="s">
        <v>23527</v>
      </c>
      <c r="E7246" t="s">
        <v>40</v>
      </c>
      <c r="F7246" t="s">
        <v>617</v>
      </c>
      <c r="G7246" s="5">
        <v>101</v>
      </c>
      <c r="H7246" t="s">
        <v>42</v>
      </c>
      <c r="I7246" t="s">
        <v>65</v>
      </c>
      <c r="J7246" t="s">
        <v>44</v>
      </c>
      <c r="N7246" s="6">
        <v>2009</v>
      </c>
      <c r="R7246" s="7">
        <v>29.871568</v>
      </c>
      <c r="S7246" s="7">
        <v>121.413095</v>
      </c>
      <c r="T7246" t="s">
        <v>46</v>
      </c>
      <c r="U7246" t="s">
        <v>21267</v>
      </c>
      <c r="W7246" t="s">
        <v>23528</v>
      </c>
      <c r="X7246" t="s">
        <v>21066</v>
      </c>
      <c r="Y7246" t="s">
        <v>19854</v>
      </c>
      <c r="Z7246" t="s">
        <v>21048</v>
      </c>
      <c r="AI7246" t="s">
        <v>23529</v>
      </c>
      <c r="AJ7246" t="s">
        <v>23530</v>
      </c>
    </row>
    <row r="7247" spans="1:36" ht="17.25" hidden="1" customHeight="1" x14ac:dyDescent="0.2">
      <c r="A7247" s="4" t="s">
        <v>23549</v>
      </c>
      <c r="B7247" t="s">
        <v>21042</v>
      </c>
      <c r="C7247" t="s">
        <v>23550</v>
      </c>
      <c r="D7247" t="s">
        <v>23551</v>
      </c>
      <c r="E7247" t="s">
        <v>63</v>
      </c>
      <c r="F7247" t="s">
        <v>617</v>
      </c>
      <c r="G7247" s="5">
        <v>64</v>
      </c>
      <c r="H7247" t="s">
        <v>42</v>
      </c>
      <c r="I7247" t="s">
        <v>43</v>
      </c>
      <c r="J7247" t="s">
        <v>44</v>
      </c>
      <c r="N7247" s="6">
        <v>2009</v>
      </c>
      <c r="R7247" s="7">
        <v>38.473008999999998</v>
      </c>
      <c r="S7247" s="7">
        <v>106.25673399999999</v>
      </c>
      <c r="T7247" t="s">
        <v>46</v>
      </c>
      <c r="U7247" t="s">
        <v>23540</v>
      </c>
      <c r="W7247" t="s">
        <v>23552</v>
      </c>
      <c r="X7247" t="s">
        <v>23542</v>
      </c>
      <c r="Y7247" t="s">
        <v>19854</v>
      </c>
      <c r="Z7247" t="s">
        <v>21048</v>
      </c>
      <c r="AG7247" t="s">
        <v>23553</v>
      </c>
      <c r="AI7247" t="s">
        <v>23554</v>
      </c>
      <c r="AJ7247" t="s">
        <v>23555</v>
      </c>
    </row>
    <row r="7248" spans="1:36" ht="17.25" hidden="1" customHeight="1" x14ac:dyDescent="0.2">
      <c r="A7248" s="4" t="s">
        <v>23549</v>
      </c>
      <c r="B7248" t="s">
        <v>21042</v>
      </c>
      <c r="C7248" t="s">
        <v>23550</v>
      </c>
      <c r="D7248" t="s">
        <v>23551</v>
      </c>
      <c r="E7248" t="s">
        <v>75</v>
      </c>
      <c r="F7248" t="s">
        <v>617</v>
      </c>
      <c r="G7248" s="5">
        <v>223</v>
      </c>
      <c r="H7248" t="s">
        <v>677</v>
      </c>
      <c r="I7248" t="s">
        <v>43</v>
      </c>
      <c r="J7248" t="s">
        <v>44</v>
      </c>
      <c r="N7248" s="27"/>
      <c r="R7248" s="7">
        <v>38.473008999999998</v>
      </c>
      <c r="S7248" s="7">
        <v>106.25673399999999</v>
      </c>
      <c r="T7248" t="s">
        <v>46</v>
      </c>
      <c r="U7248" t="s">
        <v>23540</v>
      </c>
      <c r="W7248" t="s">
        <v>23552</v>
      </c>
      <c r="X7248" t="s">
        <v>23542</v>
      </c>
      <c r="Y7248" t="s">
        <v>19854</v>
      </c>
      <c r="Z7248" t="s">
        <v>21048</v>
      </c>
      <c r="AG7248" t="s">
        <v>23553</v>
      </c>
      <c r="AI7248" t="s">
        <v>23554</v>
      </c>
      <c r="AJ7248" t="s">
        <v>23556</v>
      </c>
    </row>
    <row r="7249" spans="1:36" ht="17.25" hidden="1" customHeight="1" x14ac:dyDescent="0.2">
      <c r="A7249" s="4" t="s">
        <v>23566</v>
      </c>
      <c r="B7249" t="s">
        <v>21042</v>
      </c>
      <c r="C7249" t="s">
        <v>23567</v>
      </c>
      <c r="D7249" t="s">
        <v>23568</v>
      </c>
      <c r="E7249" t="s">
        <v>40</v>
      </c>
      <c r="F7249" t="s">
        <v>21045</v>
      </c>
      <c r="G7249" s="5">
        <v>50</v>
      </c>
      <c r="H7249" t="s">
        <v>42</v>
      </c>
      <c r="I7249" t="s">
        <v>240</v>
      </c>
      <c r="J7249" t="s">
        <v>45</v>
      </c>
      <c r="K7249" t="s">
        <v>45</v>
      </c>
      <c r="L7249" t="s">
        <v>45</v>
      </c>
      <c r="M7249" t="s">
        <v>559</v>
      </c>
      <c r="N7249" s="24">
        <v>2008</v>
      </c>
      <c r="R7249" s="7">
        <v>38.374293999999999</v>
      </c>
      <c r="S7249" s="7">
        <v>114.139211</v>
      </c>
      <c r="T7249" t="s">
        <v>46</v>
      </c>
      <c r="U7249" t="s">
        <v>22459</v>
      </c>
      <c r="V7249" t="s">
        <v>23569</v>
      </c>
      <c r="X7249" t="s">
        <v>21551</v>
      </c>
      <c r="Y7249" t="s">
        <v>19854</v>
      </c>
      <c r="Z7249" t="s">
        <v>21048</v>
      </c>
      <c r="AE7249" t="s">
        <v>92</v>
      </c>
      <c r="AI7249" t="s">
        <v>23570</v>
      </c>
      <c r="AJ7249" t="s">
        <v>23571</v>
      </c>
    </row>
    <row r="7250" spans="1:36" ht="17.25" hidden="1" customHeight="1" x14ac:dyDescent="0.2">
      <c r="A7250" s="4" t="s">
        <v>23566</v>
      </c>
      <c r="B7250" t="s">
        <v>21042</v>
      </c>
      <c r="C7250" t="s">
        <v>23567</v>
      </c>
      <c r="D7250" t="s">
        <v>23572</v>
      </c>
      <c r="E7250" t="s">
        <v>4758</v>
      </c>
      <c r="F7250" t="s">
        <v>21045</v>
      </c>
      <c r="G7250" s="5">
        <v>145</v>
      </c>
      <c r="H7250" t="s">
        <v>486</v>
      </c>
      <c r="I7250" t="s">
        <v>240</v>
      </c>
      <c r="J7250" t="s">
        <v>45</v>
      </c>
      <c r="M7250" t="s">
        <v>559</v>
      </c>
      <c r="N7250" s="27" t="s">
        <v>45</v>
      </c>
      <c r="R7250" s="7">
        <v>38.374293999999999</v>
      </c>
      <c r="S7250" s="7">
        <v>114.139211</v>
      </c>
      <c r="T7250" t="s">
        <v>46</v>
      </c>
      <c r="U7250" t="s">
        <v>22459</v>
      </c>
      <c r="V7250" t="s">
        <v>23569</v>
      </c>
      <c r="X7250" t="s">
        <v>21551</v>
      </c>
      <c r="Y7250" t="s">
        <v>19854</v>
      </c>
      <c r="Z7250" t="s">
        <v>21048</v>
      </c>
      <c r="AE7250" t="s">
        <v>92</v>
      </c>
      <c r="AI7250" t="s">
        <v>23570</v>
      </c>
      <c r="AJ7250" t="s">
        <v>23573</v>
      </c>
    </row>
    <row r="7251" spans="1:36" ht="17.25" hidden="1" customHeight="1" x14ac:dyDescent="0.2">
      <c r="A7251" s="4" t="s">
        <v>23566</v>
      </c>
      <c r="B7251" t="s">
        <v>21042</v>
      </c>
      <c r="C7251" t="s">
        <v>23567</v>
      </c>
      <c r="D7251" t="s">
        <v>23568</v>
      </c>
      <c r="E7251" t="s">
        <v>56</v>
      </c>
      <c r="F7251" t="s">
        <v>21045</v>
      </c>
      <c r="G7251" s="5">
        <v>50</v>
      </c>
      <c r="H7251" t="s">
        <v>42</v>
      </c>
      <c r="I7251" t="s">
        <v>240</v>
      </c>
      <c r="J7251" t="s">
        <v>45</v>
      </c>
      <c r="K7251" t="s">
        <v>45</v>
      </c>
      <c r="L7251" t="s">
        <v>45</v>
      </c>
      <c r="M7251" t="s">
        <v>559</v>
      </c>
      <c r="N7251" s="24">
        <v>2008</v>
      </c>
      <c r="R7251" s="7">
        <v>38.374293999999999</v>
      </c>
      <c r="S7251" s="7">
        <v>114.139211</v>
      </c>
      <c r="T7251" t="s">
        <v>46</v>
      </c>
      <c r="U7251" t="s">
        <v>22459</v>
      </c>
      <c r="V7251" t="s">
        <v>23569</v>
      </c>
      <c r="X7251" t="s">
        <v>21551</v>
      </c>
      <c r="Y7251" t="s">
        <v>19854</v>
      </c>
      <c r="Z7251" t="s">
        <v>21048</v>
      </c>
      <c r="AE7251" t="s">
        <v>92</v>
      </c>
      <c r="AI7251" t="s">
        <v>23570</v>
      </c>
      <c r="AJ7251" t="s">
        <v>23574</v>
      </c>
    </row>
    <row r="7252" spans="1:36" ht="17.25" hidden="1" customHeight="1" x14ac:dyDescent="0.2">
      <c r="A7252" s="4" t="s">
        <v>23566</v>
      </c>
      <c r="B7252" t="s">
        <v>21042</v>
      </c>
      <c r="C7252" t="s">
        <v>23567</v>
      </c>
      <c r="D7252" t="s">
        <v>23568</v>
      </c>
      <c r="E7252" t="s">
        <v>58</v>
      </c>
      <c r="F7252" t="s">
        <v>21045</v>
      </c>
      <c r="G7252" s="5">
        <v>50</v>
      </c>
      <c r="H7252" t="s">
        <v>42</v>
      </c>
      <c r="I7252" t="s">
        <v>240</v>
      </c>
      <c r="J7252" t="s">
        <v>45</v>
      </c>
      <c r="K7252" t="s">
        <v>45</v>
      </c>
      <c r="L7252" t="s">
        <v>45</v>
      </c>
      <c r="M7252" t="s">
        <v>559</v>
      </c>
      <c r="N7252" s="6">
        <v>2012</v>
      </c>
      <c r="R7252" s="7">
        <v>38.374293999999999</v>
      </c>
      <c r="S7252" s="7">
        <v>114.139211</v>
      </c>
      <c r="T7252" t="s">
        <v>46</v>
      </c>
      <c r="U7252" t="s">
        <v>22459</v>
      </c>
      <c r="V7252" t="s">
        <v>23569</v>
      </c>
      <c r="X7252" t="s">
        <v>21551</v>
      </c>
      <c r="Y7252" t="s">
        <v>19854</v>
      </c>
      <c r="Z7252" t="s">
        <v>21048</v>
      </c>
      <c r="AE7252" t="s">
        <v>92</v>
      </c>
      <c r="AI7252" t="s">
        <v>23570</v>
      </c>
      <c r="AJ7252" t="s">
        <v>23575</v>
      </c>
    </row>
    <row r="7253" spans="1:36" ht="17.25" hidden="1" customHeight="1" x14ac:dyDescent="0.2">
      <c r="A7253" s="4" t="s">
        <v>23566</v>
      </c>
      <c r="B7253" t="s">
        <v>21042</v>
      </c>
      <c r="C7253" t="s">
        <v>23567</v>
      </c>
      <c r="D7253" t="s">
        <v>23568</v>
      </c>
      <c r="E7253" t="s">
        <v>191</v>
      </c>
      <c r="F7253" t="s">
        <v>21045</v>
      </c>
      <c r="G7253" s="5">
        <v>50</v>
      </c>
      <c r="H7253" t="s">
        <v>42</v>
      </c>
      <c r="I7253" t="s">
        <v>240</v>
      </c>
      <c r="J7253" t="s">
        <v>45</v>
      </c>
      <c r="K7253" t="s">
        <v>45</v>
      </c>
      <c r="L7253" t="s">
        <v>45</v>
      </c>
      <c r="M7253" t="s">
        <v>559</v>
      </c>
      <c r="N7253" s="24">
        <v>2012</v>
      </c>
      <c r="R7253" s="7">
        <v>38.374293999999999</v>
      </c>
      <c r="S7253" s="7">
        <v>114.139211</v>
      </c>
      <c r="T7253" t="s">
        <v>46</v>
      </c>
      <c r="U7253" t="s">
        <v>22459</v>
      </c>
      <c r="V7253" t="s">
        <v>23569</v>
      </c>
      <c r="X7253" t="s">
        <v>21551</v>
      </c>
      <c r="Y7253" t="s">
        <v>19854</v>
      </c>
      <c r="Z7253" t="s">
        <v>21048</v>
      </c>
      <c r="AE7253" t="s">
        <v>92</v>
      </c>
      <c r="AI7253" t="s">
        <v>23570</v>
      </c>
      <c r="AJ7253" t="s">
        <v>23576</v>
      </c>
    </row>
    <row r="7254" spans="1:36" ht="17.25" hidden="1" customHeight="1" x14ac:dyDescent="0.2">
      <c r="A7254" s="4" t="s">
        <v>23566</v>
      </c>
      <c r="B7254" t="s">
        <v>21042</v>
      </c>
      <c r="C7254" t="s">
        <v>23567</v>
      </c>
      <c r="D7254" t="s">
        <v>23568</v>
      </c>
      <c r="E7254" t="s">
        <v>335</v>
      </c>
      <c r="F7254" t="s">
        <v>21045</v>
      </c>
      <c r="G7254" s="5">
        <v>50</v>
      </c>
      <c r="H7254" t="s">
        <v>42</v>
      </c>
      <c r="I7254" t="s">
        <v>240</v>
      </c>
      <c r="J7254" t="s">
        <v>45</v>
      </c>
      <c r="K7254" t="s">
        <v>45</v>
      </c>
      <c r="L7254" t="s">
        <v>45</v>
      </c>
      <c r="M7254" t="s">
        <v>559</v>
      </c>
      <c r="N7254" s="6">
        <v>2012</v>
      </c>
      <c r="R7254" s="7">
        <v>38.374293999999999</v>
      </c>
      <c r="S7254" s="7">
        <v>114.139211</v>
      </c>
      <c r="T7254" t="s">
        <v>46</v>
      </c>
      <c r="U7254" t="s">
        <v>22459</v>
      </c>
      <c r="V7254" t="s">
        <v>23569</v>
      </c>
      <c r="X7254" t="s">
        <v>21551</v>
      </c>
      <c r="Y7254" t="s">
        <v>19854</v>
      </c>
      <c r="Z7254" t="s">
        <v>21048</v>
      </c>
      <c r="AE7254" t="s">
        <v>92</v>
      </c>
      <c r="AI7254" t="s">
        <v>23570</v>
      </c>
      <c r="AJ7254" t="s">
        <v>23577</v>
      </c>
    </row>
    <row r="7255" spans="1:36" ht="17.25" hidden="1" customHeight="1" x14ac:dyDescent="0.2">
      <c r="A7255" s="4" t="s">
        <v>23566</v>
      </c>
      <c r="B7255" t="s">
        <v>21042</v>
      </c>
      <c r="C7255" t="s">
        <v>23567</v>
      </c>
      <c r="D7255" t="s">
        <v>23568</v>
      </c>
      <c r="E7255" t="s">
        <v>1157</v>
      </c>
      <c r="F7255" t="s">
        <v>21045</v>
      </c>
      <c r="G7255" s="5">
        <v>50</v>
      </c>
      <c r="H7255" t="s">
        <v>806</v>
      </c>
      <c r="I7255" t="s">
        <v>240</v>
      </c>
      <c r="J7255" t="s">
        <v>45</v>
      </c>
      <c r="K7255" t="s">
        <v>45</v>
      </c>
      <c r="L7255" t="s">
        <v>45</v>
      </c>
      <c r="M7255" t="s">
        <v>559</v>
      </c>
      <c r="N7255" s="6">
        <v>2012</v>
      </c>
      <c r="O7255" s="24">
        <v>2020</v>
      </c>
      <c r="R7255" s="7">
        <v>38.374293999999999</v>
      </c>
      <c r="S7255" s="7">
        <v>114.139211</v>
      </c>
      <c r="T7255" t="s">
        <v>46</v>
      </c>
      <c r="U7255" t="s">
        <v>22459</v>
      </c>
      <c r="V7255" t="s">
        <v>23569</v>
      </c>
      <c r="X7255" t="s">
        <v>21551</v>
      </c>
      <c r="Y7255" t="s">
        <v>19854</v>
      </c>
      <c r="Z7255" t="s">
        <v>21048</v>
      </c>
      <c r="AE7255" t="s">
        <v>92</v>
      </c>
      <c r="AI7255" t="s">
        <v>23570</v>
      </c>
      <c r="AJ7255" t="s">
        <v>23578</v>
      </c>
    </row>
    <row r="7256" spans="1:36" ht="17.25" hidden="1" customHeight="1" x14ac:dyDescent="0.2">
      <c r="A7256" s="4" t="s">
        <v>23566</v>
      </c>
      <c r="B7256" t="s">
        <v>21042</v>
      </c>
      <c r="C7256" t="s">
        <v>23567</v>
      </c>
      <c r="D7256" t="s">
        <v>23572</v>
      </c>
      <c r="E7256" t="s">
        <v>3929</v>
      </c>
      <c r="F7256" t="s">
        <v>21045</v>
      </c>
      <c r="G7256" s="5">
        <v>145</v>
      </c>
      <c r="H7256" t="s">
        <v>486</v>
      </c>
      <c r="I7256" t="s">
        <v>240</v>
      </c>
      <c r="J7256" t="s">
        <v>45</v>
      </c>
      <c r="M7256" t="s">
        <v>559</v>
      </c>
      <c r="N7256" s="8" t="s">
        <v>45</v>
      </c>
      <c r="R7256" s="7">
        <v>38.374293999999999</v>
      </c>
      <c r="S7256" s="7">
        <v>114.139211</v>
      </c>
      <c r="T7256" t="s">
        <v>46</v>
      </c>
      <c r="U7256" t="s">
        <v>22459</v>
      </c>
      <c r="V7256" t="s">
        <v>23569</v>
      </c>
      <c r="X7256" t="s">
        <v>21551</v>
      </c>
      <c r="Y7256" t="s">
        <v>19854</v>
      </c>
      <c r="Z7256" t="s">
        <v>21048</v>
      </c>
      <c r="AE7256" t="s">
        <v>92</v>
      </c>
      <c r="AI7256" t="s">
        <v>23570</v>
      </c>
      <c r="AJ7256" t="s">
        <v>23581</v>
      </c>
    </row>
    <row r="7257" spans="1:36" ht="17.25" hidden="1" customHeight="1" x14ac:dyDescent="0.2">
      <c r="A7257" s="4" t="s">
        <v>23566</v>
      </c>
      <c r="B7257" t="s">
        <v>21042</v>
      </c>
      <c r="C7257" t="s">
        <v>23567</v>
      </c>
      <c r="D7257" t="s">
        <v>23572</v>
      </c>
      <c r="E7257" t="s">
        <v>4787</v>
      </c>
      <c r="F7257" t="s">
        <v>21045</v>
      </c>
      <c r="G7257" s="5">
        <v>145</v>
      </c>
      <c r="H7257" t="s">
        <v>486</v>
      </c>
      <c r="I7257" t="s">
        <v>240</v>
      </c>
      <c r="J7257" t="s">
        <v>45</v>
      </c>
      <c r="M7257" t="s">
        <v>559</v>
      </c>
      <c r="N7257" s="8" t="s">
        <v>45</v>
      </c>
      <c r="R7257" s="7">
        <v>38.374293999999999</v>
      </c>
      <c r="S7257" s="7">
        <v>114.139211</v>
      </c>
      <c r="T7257" t="s">
        <v>46</v>
      </c>
      <c r="U7257" t="s">
        <v>22459</v>
      </c>
      <c r="V7257" t="s">
        <v>23569</v>
      </c>
      <c r="X7257" t="s">
        <v>21551</v>
      </c>
      <c r="Y7257" t="s">
        <v>19854</v>
      </c>
      <c r="Z7257" t="s">
        <v>21048</v>
      </c>
      <c r="AE7257" t="s">
        <v>92</v>
      </c>
      <c r="AI7257" t="s">
        <v>23570</v>
      </c>
      <c r="AJ7257" t="s">
        <v>23582</v>
      </c>
    </row>
    <row r="7258" spans="1:36" ht="17.25" hidden="1" customHeight="1" x14ac:dyDescent="0.2">
      <c r="A7258" s="4" t="s">
        <v>23591</v>
      </c>
      <c r="B7258" t="s">
        <v>21042</v>
      </c>
      <c r="C7258" t="s">
        <v>23592</v>
      </c>
      <c r="D7258" t="s">
        <v>23593</v>
      </c>
      <c r="E7258" t="s">
        <v>40</v>
      </c>
      <c r="F7258" t="s">
        <v>86</v>
      </c>
      <c r="G7258" s="5">
        <v>56</v>
      </c>
      <c r="H7258" t="s">
        <v>42</v>
      </c>
      <c r="I7258" t="s">
        <v>43</v>
      </c>
      <c r="J7258" t="s">
        <v>45</v>
      </c>
      <c r="N7258" s="6">
        <v>2005</v>
      </c>
      <c r="R7258" s="7">
        <v>30.555568000000001</v>
      </c>
      <c r="S7258" s="7">
        <v>120.006221</v>
      </c>
      <c r="T7258" t="s">
        <v>46</v>
      </c>
      <c r="U7258" t="s">
        <v>22279</v>
      </c>
      <c r="V7258" t="s">
        <v>23594</v>
      </c>
      <c r="X7258" t="s">
        <v>21066</v>
      </c>
      <c r="Y7258" t="s">
        <v>19854</v>
      </c>
      <c r="Z7258" t="s">
        <v>21048</v>
      </c>
      <c r="AG7258" t="s">
        <v>23595</v>
      </c>
      <c r="AH7258" s="8" t="s">
        <v>23596</v>
      </c>
      <c r="AI7258" t="s">
        <v>23597</v>
      </c>
      <c r="AJ7258" t="s">
        <v>23598</v>
      </c>
    </row>
    <row r="7259" spans="1:36" ht="17.25" hidden="1" customHeight="1" x14ac:dyDescent="0.2">
      <c r="A7259" s="4" t="s">
        <v>23591</v>
      </c>
      <c r="B7259" t="s">
        <v>21042</v>
      </c>
      <c r="C7259" t="s">
        <v>23592</v>
      </c>
      <c r="D7259" t="s">
        <v>23593</v>
      </c>
      <c r="E7259" t="s">
        <v>56</v>
      </c>
      <c r="F7259" t="s">
        <v>86</v>
      </c>
      <c r="G7259" s="5">
        <v>56</v>
      </c>
      <c r="H7259" t="s">
        <v>42</v>
      </c>
      <c r="I7259" t="s">
        <v>43</v>
      </c>
      <c r="J7259" t="s">
        <v>45</v>
      </c>
      <c r="N7259" s="6">
        <v>2005</v>
      </c>
      <c r="R7259" s="7">
        <v>30.555568000000001</v>
      </c>
      <c r="S7259" s="7">
        <v>120.006221</v>
      </c>
      <c r="T7259" t="s">
        <v>46</v>
      </c>
      <c r="U7259" t="s">
        <v>22279</v>
      </c>
      <c r="V7259" t="s">
        <v>23594</v>
      </c>
      <c r="X7259" t="s">
        <v>21066</v>
      </c>
      <c r="Y7259" t="s">
        <v>19854</v>
      </c>
      <c r="Z7259" t="s">
        <v>21048</v>
      </c>
      <c r="AG7259" t="s">
        <v>23595</v>
      </c>
      <c r="AH7259" s="8" t="s">
        <v>23599</v>
      </c>
      <c r="AI7259" t="s">
        <v>23597</v>
      </c>
      <c r="AJ7259" t="s">
        <v>23600</v>
      </c>
    </row>
    <row r="7260" spans="1:36" ht="17.25" hidden="1" customHeight="1" x14ac:dyDescent="0.2">
      <c r="A7260" s="4" t="s">
        <v>23601</v>
      </c>
      <c r="B7260" t="s">
        <v>21042</v>
      </c>
      <c r="C7260" t="s">
        <v>23602</v>
      </c>
      <c r="D7260" t="s">
        <v>23603</v>
      </c>
      <c r="E7260" t="s">
        <v>40</v>
      </c>
      <c r="F7260" t="s">
        <v>86</v>
      </c>
      <c r="G7260" s="5">
        <v>75</v>
      </c>
      <c r="H7260" t="s">
        <v>42</v>
      </c>
      <c r="I7260" t="s">
        <v>43</v>
      </c>
      <c r="J7260" t="s">
        <v>45</v>
      </c>
      <c r="N7260" s="6">
        <v>2006</v>
      </c>
      <c r="R7260" s="7">
        <v>30.992142999999999</v>
      </c>
      <c r="S7260" s="7">
        <v>119.92818200000001</v>
      </c>
      <c r="T7260" t="s">
        <v>504</v>
      </c>
      <c r="U7260" t="s">
        <v>22279</v>
      </c>
      <c r="V7260" t="s">
        <v>23604</v>
      </c>
      <c r="X7260" t="s">
        <v>21066</v>
      </c>
      <c r="Y7260" t="s">
        <v>19854</v>
      </c>
      <c r="Z7260" t="s">
        <v>21048</v>
      </c>
      <c r="AG7260" t="s">
        <v>23605</v>
      </c>
      <c r="AH7260" s="8" t="s">
        <v>23606</v>
      </c>
      <c r="AI7260" t="s">
        <v>23607</v>
      </c>
      <c r="AJ7260" t="s">
        <v>23608</v>
      </c>
    </row>
    <row r="7261" spans="1:36" ht="17.25" hidden="1" customHeight="1" x14ac:dyDescent="0.2">
      <c r="A7261" s="4" t="s">
        <v>23609</v>
      </c>
      <c r="B7261" t="s">
        <v>21042</v>
      </c>
      <c r="C7261" t="s">
        <v>23610</v>
      </c>
      <c r="D7261" t="s">
        <v>23611</v>
      </c>
      <c r="E7261" t="s">
        <v>40</v>
      </c>
      <c r="F7261" t="s">
        <v>86</v>
      </c>
      <c r="G7261" s="5">
        <v>56</v>
      </c>
      <c r="H7261" t="s">
        <v>42</v>
      </c>
      <c r="I7261" t="s">
        <v>43</v>
      </c>
      <c r="J7261" t="s">
        <v>45</v>
      </c>
      <c r="N7261" s="6">
        <v>2006</v>
      </c>
      <c r="R7261" s="7">
        <v>30.390084000000002</v>
      </c>
      <c r="S7261" s="7">
        <v>120.126259</v>
      </c>
      <c r="T7261" t="s">
        <v>46</v>
      </c>
      <c r="U7261" t="s">
        <v>22369</v>
      </c>
      <c r="W7261" t="s">
        <v>23612</v>
      </c>
      <c r="X7261" t="s">
        <v>21066</v>
      </c>
      <c r="Y7261" t="s">
        <v>19854</v>
      </c>
      <c r="Z7261" t="s">
        <v>21048</v>
      </c>
      <c r="AI7261" t="s">
        <v>23613</v>
      </c>
      <c r="AJ7261" t="s">
        <v>23614</v>
      </c>
    </row>
    <row r="7262" spans="1:36" ht="17.25" hidden="1" customHeight="1" x14ac:dyDescent="0.2">
      <c r="A7262" s="4" t="s">
        <v>23609</v>
      </c>
      <c r="B7262" t="s">
        <v>21042</v>
      </c>
      <c r="C7262" t="s">
        <v>23610</v>
      </c>
      <c r="D7262" t="s">
        <v>23611</v>
      </c>
      <c r="E7262" t="s">
        <v>56</v>
      </c>
      <c r="F7262" t="s">
        <v>86</v>
      </c>
      <c r="G7262" s="5">
        <v>56</v>
      </c>
      <c r="H7262" t="s">
        <v>42</v>
      </c>
      <c r="I7262" t="s">
        <v>43</v>
      </c>
      <c r="J7262" t="s">
        <v>45</v>
      </c>
      <c r="N7262" s="6">
        <v>2006</v>
      </c>
      <c r="R7262" s="7">
        <v>30.390084000000002</v>
      </c>
      <c r="S7262" s="7">
        <v>120.126259</v>
      </c>
      <c r="T7262" t="s">
        <v>46</v>
      </c>
      <c r="U7262" t="s">
        <v>22369</v>
      </c>
      <c r="W7262" t="s">
        <v>23612</v>
      </c>
      <c r="X7262" t="s">
        <v>21066</v>
      </c>
      <c r="Y7262" t="s">
        <v>19854</v>
      </c>
      <c r="Z7262" t="s">
        <v>21048</v>
      </c>
      <c r="AI7262" t="s">
        <v>23613</v>
      </c>
      <c r="AJ7262" t="s">
        <v>23615</v>
      </c>
    </row>
    <row r="7263" spans="1:36" ht="17.25" hidden="1" customHeight="1" x14ac:dyDescent="0.2">
      <c r="A7263" s="4" t="s">
        <v>23627</v>
      </c>
      <c r="B7263" t="s">
        <v>21042</v>
      </c>
      <c r="C7263" t="s">
        <v>23628</v>
      </c>
      <c r="D7263" t="s">
        <v>23635</v>
      </c>
      <c r="E7263" t="s">
        <v>58</v>
      </c>
      <c r="F7263" t="s">
        <v>21045</v>
      </c>
      <c r="G7263" s="5">
        <v>145</v>
      </c>
      <c r="H7263" t="s">
        <v>139</v>
      </c>
      <c r="I7263" t="s">
        <v>240</v>
      </c>
      <c r="J7263" t="s">
        <v>45</v>
      </c>
      <c r="K7263" t="s">
        <v>45</v>
      </c>
      <c r="L7263" t="s">
        <v>45</v>
      </c>
      <c r="M7263" t="s">
        <v>559</v>
      </c>
      <c r="N7263" s="27" t="s">
        <v>45</v>
      </c>
      <c r="R7263" s="7">
        <v>39.947803</v>
      </c>
      <c r="S7263" s="7">
        <v>118.56464699999999</v>
      </c>
      <c r="T7263" t="s">
        <v>46</v>
      </c>
      <c r="U7263" t="s">
        <v>21549</v>
      </c>
      <c r="V7263" t="s">
        <v>23630</v>
      </c>
      <c r="X7263" t="s">
        <v>21551</v>
      </c>
      <c r="Y7263" t="s">
        <v>19854</v>
      </c>
      <c r="Z7263" t="s">
        <v>21048</v>
      </c>
      <c r="AE7263" t="s">
        <v>92</v>
      </c>
      <c r="AI7263" t="s">
        <v>23631</v>
      </c>
      <c r="AJ7263" t="s">
        <v>23636</v>
      </c>
    </row>
    <row r="7264" spans="1:36" ht="17.25" hidden="1" customHeight="1" x14ac:dyDescent="0.2">
      <c r="A7264" s="4" t="s">
        <v>23671</v>
      </c>
      <c r="B7264" t="s">
        <v>21042</v>
      </c>
      <c r="C7264" t="s">
        <v>23672</v>
      </c>
      <c r="D7264" t="s">
        <v>23673</v>
      </c>
      <c r="E7264" t="s">
        <v>58</v>
      </c>
      <c r="F7264" t="s">
        <v>617</v>
      </c>
      <c r="G7264" s="5">
        <v>200</v>
      </c>
      <c r="H7264" t="s">
        <v>558</v>
      </c>
      <c r="I7264" t="s">
        <v>43</v>
      </c>
      <c r="J7264" t="s">
        <v>44</v>
      </c>
      <c r="N7264" s="27" t="s">
        <v>45</v>
      </c>
      <c r="R7264" s="7">
        <v>37.101894000000001</v>
      </c>
      <c r="S7264" s="7">
        <v>122.403614</v>
      </c>
      <c r="T7264" t="s">
        <v>46</v>
      </c>
      <c r="U7264" t="s">
        <v>23674</v>
      </c>
      <c r="V7264" t="s">
        <v>23675</v>
      </c>
      <c r="X7264" t="s">
        <v>21685</v>
      </c>
      <c r="Y7264" t="s">
        <v>19854</v>
      </c>
      <c r="Z7264" t="s">
        <v>21048</v>
      </c>
      <c r="AG7264" t="s">
        <v>23676</v>
      </c>
      <c r="AH7264" s="24">
        <v>1304109</v>
      </c>
      <c r="AI7264" t="s">
        <v>23677</v>
      </c>
      <c r="AJ7264" t="s">
        <v>23680</v>
      </c>
    </row>
    <row r="7265" spans="1:36" ht="17.25" hidden="1" customHeight="1" x14ac:dyDescent="0.2">
      <c r="A7265" s="4" t="s">
        <v>23671</v>
      </c>
      <c r="B7265" t="s">
        <v>21042</v>
      </c>
      <c r="C7265" t="s">
        <v>23672</v>
      </c>
      <c r="D7265" t="s">
        <v>23673</v>
      </c>
      <c r="E7265" t="s">
        <v>191</v>
      </c>
      <c r="F7265" t="s">
        <v>617</v>
      </c>
      <c r="G7265" s="5">
        <v>200</v>
      </c>
      <c r="H7265" t="s">
        <v>558</v>
      </c>
      <c r="I7265" t="s">
        <v>43</v>
      </c>
      <c r="J7265" t="s">
        <v>44</v>
      </c>
      <c r="N7265" s="27" t="s">
        <v>45</v>
      </c>
      <c r="R7265" s="7">
        <v>37.101894000000001</v>
      </c>
      <c r="S7265" s="7">
        <v>122.403614</v>
      </c>
      <c r="T7265" t="s">
        <v>46</v>
      </c>
      <c r="U7265" t="s">
        <v>23674</v>
      </c>
      <c r="V7265" t="s">
        <v>23675</v>
      </c>
      <c r="X7265" t="s">
        <v>21685</v>
      </c>
      <c r="Y7265" t="s">
        <v>19854</v>
      </c>
      <c r="Z7265" t="s">
        <v>21048</v>
      </c>
      <c r="AG7265" t="s">
        <v>23676</v>
      </c>
      <c r="AH7265" s="24">
        <v>1304110</v>
      </c>
      <c r="AI7265" t="s">
        <v>23677</v>
      </c>
      <c r="AJ7265" t="s">
        <v>23681</v>
      </c>
    </row>
    <row r="7266" spans="1:36" ht="17.25" hidden="1" customHeight="1" x14ac:dyDescent="0.2">
      <c r="A7266" s="4" t="s">
        <v>23671</v>
      </c>
      <c r="B7266" t="s">
        <v>21042</v>
      </c>
      <c r="C7266" t="s">
        <v>23672</v>
      </c>
      <c r="D7266" t="s">
        <v>23673</v>
      </c>
      <c r="E7266" t="s">
        <v>335</v>
      </c>
      <c r="F7266" t="s">
        <v>617</v>
      </c>
      <c r="G7266" s="5">
        <v>200</v>
      </c>
      <c r="H7266" t="s">
        <v>558</v>
      </c>
      <c r="I7266" t="s">
        <v>43</v>
      </c>
      <c r="J7266" t="s">
        <v>44</v>
      </c>
      <c r="N7266" s="27" t="s">
        <v>45</v>
      </c>
      <c r="R7266" s="7">
        <v>37.101894000000001</v>
      </c>
      <c r="S7266" s="7">
        <v>122.403614</v>
      </c>
      <c r="T7266" t="s">
        <v>46</v>
      </c>
      <c r="U7266" t="s">
        <v>23674</v>
      </c>
      <c r="V7266" t="s">
        <v>23675</v>
      </c>
      <c r="X7266" t="s">
        <v>21685</v>
      </c>
      <c r="Y7266" t="s">
        <v>19854</v>
      </c>
      <c r="Z7266" t="s">
        <v>21048</v>
      </c>
      <c r="AG7266" t="s">
        <v>23676</v>
      </c>
      <c r="AH7266" s="24">
        <v>1304111</v>
      </c>
      <c r="AI7266" t="s">
        <v>23677</v>
      </c>
      <c r="AJ7266" t="s">
        <v>23682</v>
      </c>
    </row>
    <row r="7267" spans="1:36" ht="17.25" hidden="1" customHeight="1" x14ac:dyDescent="0.2">
      <c r="A7267" s="4" t="s">
        <v>23721</v>
      </c>
      <c r="B7267" t="s">
        <v>21042</v>
      </c>
      <c r="C7267" t="s">
        <v>23722</v>
      </c>
      <c r="D7267" t="s">
        <v>23723</v>
      </c>
      <c r="E7267" t="s">
        <v>75</v>
      </c>
      <c r="F7267" t="s">
        <v>617</v>
      </c>
      <c r="G7267" s="5">
        <v>100</v>
      </c>
      <c r="H7267" t="s">
        <v>486</v>
      </c>
      <c r="I7267" t="s">
        <v>43</v>
      </c>
      <c r="J7267" t="s">
        <v>44</v>
      </c>
      <c r="M7267" t="s">
        <v>559</v>
      </c>
      <c r="N7267" s="27" t="s">
        <v>45</v>
      </c>
      <c r="R7267" s="7">
        <v>23.615487999999999</v>
      </c>
      <c r="S7267" s="7">
        <v>116.42478199999999</v>
      </c>
      <c r="T7267" t="s">
        <v>46</v>
      </c>
      <c r="U7267" t="s">
        <v>22061</v>
      </c>
      <c r="V7267" t="s">
        <v>23724</v>
      </c>
      <c r="X7267" t="s">
        <v>21076</v>
      </c>
      <c r="Y7267" t="s">
        <v>19854</v>
      </c>
      <c r="Z7267" t="s">
        <v>21048</v>
      </c>
      <c r="AG7267" t="s">
        <v>23725</v>
      </c>
      <c r="AI7267" t="s">
        <v>23727</v>
      </c>
      <c r="AJ7267" t="s">
        <v>23731</v>
      </c>
    </row>
    <row r="7268" spans="1:36" ht="17.25" hidden="1" customHeight="1" x14ac:dyDescent="0.2">
      <c r="A7268" s="4" t="s">
        <v>23721</v>
      </c>
      <c r="B7268" t="s">
        <v>21042</v>
      </c>
      <c r="C7268" t="s">
        <v>23722</v>
      </c>
      <c r="D7268" t="s">
        <v>23723</v>
      </c>
      <c r="E7268" t="s">
        <v>77</v>
      </c>
      <c r="F7268" t="s">
        <v>617</v>
      </c>
      <c r="G7268" s="5">
        <v>100</v>
      </c>
      <c r="H7268" t="s">
        <v>486</v>
      </c>
      <c r="I7268" t="s">
        <v>43</v>
      </c>
      <c r="J7268" t="s">
        <v>44</v>
      </c>
      <c r="M7268" t="s">
        <v>559</v>
      </c>
      <c r="N7268" s="27" t="s">
        <v>45</v>
      </c>
      <c r="R7268" s="7">
        <v>23.615487999999999</v>
      </c>
      <c r="S7268" s="7">
        <v>116.42478199999999</v>
      </c>
      <c r="T7268" t="s">
        <v>46</v>
      </c>
      <c r="U7268" t="s">
        <v>22061</v>
      </c>
      <c r="V7268" t="s">
        <v>23724</v>
      </c>
      <c r="X7268" t="s">
        <v>21076</v>
      </c>
      <c r="Y7268" t="s">
        <v>19854</v>
      </c>
      <c r="Z7268" t="s">
        <v>21048</v>
      </c>
      <c r="AG7268" t="s">
        <v>23725</v>
      </c>
      <c r="AI7268" t="s">
        <v>23727</v>
      </c>
      <c r="AJ7268" t="s">
        <v>23732</v>
      </c>
    </row>
    <row r="7269" spans="1:36" ht="17.25" hidden="1" customHeight="1" x14ac:dyDescent="0.2">
      <c r="A7269" s="4" t="s">
        <v>23759</v>
      </c>
      <c r="B7269" t="s">
        <v>21042</v>
      </c>
      <c r="C7269" t="s">
        <v>23760</v>
      </c>
      <c r="D7269" t="s">
        <v>23761</v>
      </c>
      <c r="E7269" t="s">
        <v>63</v>
      </c>
      <c r="F7269" t="s">
        <v>86</v>
      </c>
      <c r="G7269" s="5">
        <v>60</v>
      </c>
      <c r="H7269" t="s">
        <v>677</v>
      </c>
      <c r="I7269" t="s">
        <v>43</v>
      </c>
      <c r="J7269" t="s">
        <v>45</v>
      </c>
      <c r="N7269" s="27"/>
      <c r="R7269" s="7">
        <v>27.696802999999999</v>
      </c>
      <c r="S7269" s="7">
        <v>111.71027599999999</v>
      </c>
      <c r="T7269" t="s">
        <v>504</v>
      </c>
      <c r="U7269" t="s">
        <v>23205</v>
      </c>
      <c r="V7269" t="s">
        <v>23762</v>
      </c>
      <c r="X7269" t="s">
        <v>21346</v>
      </c>
      <c r="Y7269" t="s">
        <v>19854</v>
      </c>
      <c r="Z7269" t="s">
        <v>21048</v>
      </c>
      <c r="AI7269" t="s">
        <v>23763</v>
      </c>
      <c r="AJ7269" t="s">
        <v>23764</v>
      </c>
    </row>
    <row r="7270" spans="1:36" ht="17.25" hidden="1" customHeight="1" x14ac:dyDescent="0.2">
      <c r="A7270" s="4" t="s">
        <v>23759</v>
      </c>
      <c r="B7270" t="s">
        <v>21042</v>
      </c>
      <c r="C7270" t="s">
        <v>23760</v>
      </c>
      <c r="D7270" t="s">
        <v>23761</v>
      </c>
      <c r="E7270" t="s">
        <v>73</v>
      </c>
      <c r="F7270" t="s">
        <v>86</v>
      </c>
      <c r="G7270" s="5">
        <v>60</v>
      </c>
      <c r="H7270" t="s">
        <v>677</v>
      </c>
      <c r="I7270" t="s">
        <v>43</v>
      </c>
      <c r="J7270" t="s">
        <v>45</v>
      </c>
      <c r="N7270" s="27"/>
      <c r="R7270" s="7">
        <v>27.696802999999999</v>
      </c>
      <c r="S7270" s="7">
        <v>111.71027599999999</v>
      </c>
      <c r="T7270" t="s">
        <v>504</v>
      </c>
      <c r="U7270" t="s">
        <v>23205</v>
      </c>
      <c r="V7270" t="s">
        <v>23762</v>
      </c>
      <c r="X7270" t="s">
        <v>21346</v>
      </c>
      <c r="Y7270" t="s">
        <v>19854</v>
      </c>
      <c r="Z7270" t="s">
        <v>21048</v>
      </c>
      <c r="AI7270" t="s">
        <v>23763</v>
      </c>
      <c r="AJ7270" t="s">
        <v>23765</v>
      </c>
    </row>
    <row r="7271" spans="1:36" ht="17.25" hidden="1" customHeight="1" x14ac:dyDescent="0.2">
      <c r="A7271" s="4" t="s">
        <v>23759</v>
      </c>
      <c r="B7271" t="s">
        <v>21042</v>
      </c>
      <c r="C7271" t="s">
        <v>23760</v>
      </c>
      <c r="D7271" t="s">
        <v>23761</v>
      </c>
      <c r="E7271" t="s">
        <v>211</v>
      </c>
      <c r="F7271" t="s">
        <v>86</v>
      </c>
      <c r="G7271" s="5">
        <v>60</v>
      </c>
      <c r="H7271" t="s">
        <v>677</v>
      </c>
      <c r="I7271" t="s">
        <v>43</v>
      </c>
      <c r="J7271" t="s">
        <v>45</v>
      </c>
      <c r="N7271" s="27"/>
      <c r="R7271" s="7">
        <v>27.696802999999999</v>
      </c>
      <c r="S7271" s="7">
        <v>111.71027599999999</v>
      </c>
      <c r="T7271" t="s">
        <v>504</v>
      </c>
      <c r="U7271" t="s">
        <v>23205</v>
      </c>
      <c r="V7271" t="s">
        <v>23762</v>
      </c>
      <c r="X7271" t="s">
        <v>21346</v>
      </c>
      <c r="Y7271" t="s">
        <v>19854</v>
      </c>
      <c r="Z7271" t="s">
        <v>21048</v>
      </c>
      <c r="AI7271" t="s">
        <v>23763</v>
      </c>
      <c r="AJ7271" t="s">
        <v>23766</v>
      </c>
    </row>
    <row r="7272" spans="1:36" ht="17.25" hidden="1" customHeight="1" x14ac:dyDescent="0.2">
      <c r="A7272" s="4" t="s">
        <v>23759</v>
      </c>
      <c r="B7272" t="s">
        <v>21042</v>
      </c>
      <c r="C7272" t="s">
        <v>23760</v>
      </c>
      <c r="D7272" t="s">
        <v>23761</v>
      </c>
      <c r="E7272" t="s">
        <v>387</v>
      </c>
      <c r="F7272" t="s">
        <v>86</v>
      </c>
      <c r="G7272" s="5">
        <v>60</v>
      </c>
      <c r="H7272" t="s">
        <v>677</v>
      </c>
      <c r="I7272" t="s">
        <v>43</v>
      </c>
      <c r="J7272" t="s">
        <v>45</v>
      </c>
      <c r="N7272" s="27"/>
      <c r="R7272" s="7">
        <v>27.696802999999999</v>
      </c>
      <c r="S7272" s="7">
        <v>111.71027599999999</v>
      </c>
      <c r="T7272" t="s">
        <v>504</v>
      </c>
      <c r="U7272" t="s">
        <v>23205</v>
      </c>
      <c r="V7272" t="s">
        <v>23762</v>
      </c>
      <c r="X7272" t="s">
        <v>21346</v>
      </c>
      <c r="Y7272" t="s">
        <v>19854</v>
      </c>
      <c r="Z7272" t="s">
        <v>21048</v>
      </c>
      <c r="AI7272" t="s">
        <v>23763</v>
      </c>
      <c r="AJ7272" t="s">
        <v>23767</v>
      </c>
    </row>
    <row r="7273" spans="1:36" ht="17.25" hidden="1" customHeight="1" x14ac:dyDescent="0.2">
      <c r="A7273" s="4" t="s">
        <v>23768</v>
      </c>
      <c r="B7273" t="s">
        <v>21042</v>
      </c>
      <c r="C7273" t="s">
        <v>23769</v>
      </c>
      <c r="D7273" t="s">
        <v>23770</v>
      </c>
      <c r="E7273" t="s">
        <v>75</v>
      </c>
      <c r="F7273" t="s">
        <v>86</v>
      </c>
      <c r="G7273" s="5">
        <v>390</v>
      </c>
      <c r="H7273" t="s">
        <v>677</v>
      </c>
      <c r="I7273" t="s">
        <v>45</v>
      </c>
      <c r="J7273" t="s">
        <v>45</v>
      </c>
      <c r="N7273" s="27"/>
      <c r="R7273" s="7">
        <v>27.696802999999999</v>
      </c>
      <c r="S7273" s="7">
        <v>111.71027599999999</v>
      </c>
      <c r="T7273" t="s">
        <v>504</v>
      </c>
      <c r="U7273" t="s">
        <v>23205</v>
      </c>
      <c r="V7273" t="s">
        <v>23762</v>
      </c>
      <c r="X7273" t="s">
        <v>21346</v>
      </c>
      <c r="Y7273" t="s">
        <v>19854</v>
      </c>
      <c r="Z7273" t="s">
        <v>21048</v>
      </c>
      <c r="AI7273" t="s">
        <v>23771</v>
      </c>
      <c r="AJ7273" t="s">
        <v>23772</v>
      </c>
    </row>
    <row r="7274" spans="1:36" ht="17.25" hidden="1" customHeight="1" x14ac:dyDescent="0.2">
      <c r="A7274" s="4" t="s">
        <v>23768</v>
      </c>
      <c r="B7274" t="s">
        <v>21042</v>
      </c>
      <c r="C7274" t="s">
        <v>23769</v>
      </c>
      <c r="D7274" t="s">
        <v>23770</v>
      </c>
      <c r="E7274" t="s">
        <v>77</v>
      </c>
      <c r="F7274" t="s">
        <v>86</v>
      </c>
      <c r="G7274" s="5">
        <v>390</v>
      </c>
      <c r="H7274" t="s">
        <v>677</v>
      </c>
      <c r="I7274" t="s">
        <v>45</v>
      </c>
      <c r="J7274" t="s">
        <v>45</v>
      </c>
      <c r="N7274" s="27"/>
      <c r="R7274" s="7">
        <v>27.696802999999999</v>
      </c>
      <c r="S7274" s="7">
        <v>111.71027599999999</v>
      </c>
      <c r="T7274" t="s">
        <v>504</v>
      </c>
      <c r="U7274" t="s">
        <v>23205</v>
      </c>
      <c r="V7274" t="s">
        <v>23762</v>
      </c>
      <c r="X7274" t="s">
        <v>21346</v>
      </c>
      <c r="Y7274" t="s">
        <v>19854</v>
      </c>
      <c r="Z7274" t="s">
        <v>21048</v>
      </c>
      <c r="AI7274" t="s">
        <v>23771</v>
      </c>
      <c r="AJ7274" t="s">
        <v>23773</v>
      </c>
    </row>
    <row r="7275" spans="1:36" ht="17.25" hidden="1" customHeight="1" x14ac:dyDescent="0.2">
      <c r="A7275" s="4" t="s">
        <v>23790</v>
      </c>
      <c r="B7275" t="s">
        <v>21042</v>
      </c>
      <c r="C7275" t="s">
        <v>23791</v>
      </c>
      <c r="D7275" t="s">
        <v>23792</v>
      </c>
      <c r="E7275" t="s">
        <v>58</v>
      </c>
      <c r="F7275" t="s">
        <v>86</v>
      </c>
      <c r="G7275" s="5" t="s">
        <v>45</v>
      </c>
      <c r="H7275" t="s">
        <v>677</v>
      </c>
      <c r="I7275" t="s">
        <v>43</v>
      </c>
      <c r="J7275" t="s">
        <v>44</v>
      </c>
      <c r="K7275" t="s">
        <v>45</v>
      </c>
      <c r="L7275" t="s">
        <v>45</v>
      </c>
      <c r="N7275" s="27"/>
      <c r="R7275" s="7">
        <v>38.223241999999999</v>
      </c>
      <c r="S7275" s="7">
        <v>114.650784</v>
      </c>
      <c r="T7275" t="s">
        <v>504</v>
      </c>
      <c r="U7275" t="s">
        <v>22459</v>
      </c>
      <c r="W7275" t="s">
        <v>23793</v>
      </c>
      <c r="X7275" t="s">
        <v>21551</v>
      </c>
      <c r="Y7275" t="s">
        <v>19854</v>
      </c>
      <c r="Z7275" t="s">
        <v>21048</v>
      </c>
      <c r="AC7275" t="s">
        <v>23794</v>
      </c>
      <c r="AI7275" t="s">
        <v>23796</v>
      </c>
      <c r="AJ7275" t="s">
        <v>23799</v>
      </c>
    </row>
    <row r="7276" spans="1:36" ht="17.25" hidden="1" customHeight="1" x14ac:dyDescent="0.2">
      <c r="A7276" s="4" t="s">
        <v>23790</v>
      </c>
      <c r="B7276" t="s">
        <v>21042</v>
      </c>
      <c r="C7276" t="s">
        <v>23791</v>
      </c>
      <c r="D7276" t="s">
        <v>23792</v>
      </c>
      <c r="E7276" t="s">
        <v>191</v>
      </c>
      <c r="F7276" t="s">
        <v>86</v>
      </c>
      <c r="G7276" s="5" t="s">
        <v>45</v>
      </c>
      <c r="H7276" t="s">
        <v>677</v>
      </c>
      <c r="I7276" t="s">
        <v>43</v>
      </c>
      <c r="J7276" t="s">
        <v>44</v>
      </c>
      <c r="K7276" t="s">
        <v>45</v>
      </c>
      <c r="L7276" t="s">
        <v>45</v>
      </c>
      <c r="N7276" s="27"/>
      <c r="R7276" s="7">
        <v>38.223241999999999</v>
      </c>
      <c r="S7276" s="7">
        <v>114.650784</v>
      </c>
      <c r="T7276" t="s">
        <v>504</v>
      </c>
      <c r="U7276" t="s">
        <v>22459</v>
      </c>
      <c r="W7276" t="s">
        <v>23793</v>
      </c>
      <c r="X7276" t="s">
        <v>21551</v>
      </c>
      <c r="Y7276" t="s">
        <v>19854</v>
      </c>
      <c r="Z7276" t="s">
        <v>21048</v>
      </c>
      <c r="AC7276" t="s">
        <v>23794</v>
      </c>
      <c r="AI7276" t="s">
        <v>23796</v>
      </c>
      <c r="AJ7276" t="s">
        <v>23800</v>
      </c>
    </row>
    <row r="7277" spans="1:36" ht="17.25" hidden="1" customHeight="1" x14ac:dyDescent="0.2">
      <c r="A7277" s="4" t="s">
        <v>23801</v>
      </c>
      <c r="B7277" t="s">
        <v>21042</v>
      </c>
      <c r="C7277" t="s">
        <v>23802</v>
      </c>
      <c r="D7277" t="s">
        <v>23803</v>
      </c>
      <c r="E7277" t="s">
        <v>40</v>
      </c>
      <c r="F7277" t="s">
        <v>86</v>
      </c>
      <c r="G7277" s="5">
        <v>390</v>
      </c>
      <c r="H7277" t="s">
        <v>42</v>
      </c>
      <c r="I7277" t="s">
        <v>43</v>
      </c>
      <c r="J7277" t="s">
        <v>45</v>
      </c>
      <c r="N7277" s="6">
        <v>2007</v>
      </c>
      <c r="R7277" s="7">
        <v>34.796773999999999</v>
      </c>
      <c r="S7277" s="7">
        <v>113.52719999999999</v>
      </c>
      <c r="T7277" t="s">
        <v>46</v>
      </c>
      <c r="U7277" t="s">
        <v>23804</v>
      </c>
      <c r="X7277" t="s">
        <v>22505</v>
      </c>
      <c r="Y7277" t="s">
        <v>19854</v>
      </c>
      <c r="Z7277" t="s">
        <v>21048</v>
      </c>
      <c r="AG7277" t="s">
        <v>23805</v>
      </c>
      <c r="AH7277" s="24">
        <v>1187709</v>
      </c>
      <c r="AI7277" t="s">
        <v>23806</v>
      </c>
      <c r="AJ7277" t="s">
        <v>23807</v>
      </c>
    </row>
    <row r="7278" spans="1:36" ht="17.25" hidden="1" customHeight="1" x14ac:dyDescent="0.2">
      <c r="A7278" s="4" t="s">
        <v>23801</v>
      </c>
      <c r="B7278" t="s">
        <v>21042</v>
      </c>
      <c r="C7278" t="s">
        <v>23802</v>
      </c>
      <c r="D7278" t="s">
        <v>23803</v>
      </c>
      <c r="E7278" t="s">
        <v>56</v>
      </c>
      <c r="F7278" t="s">
        <v>86</v>
      </c>
      <c r="G7278" s="5">
        <v>390</v>
      </c>
      <c r="H7278" t="s">
        <v>42</v>
      </c>
      <c r="I7278" t="s">
        <v>43</v>
      </c>
      <c r="J7278" t="s">
        <v>45</v>
      </c>
      <c r="N7278" s="6">
        <v>2007</v>
      </c>
      <c r="R7278" s="7">
        <v>34.796773999999999</v>
      </c>
      <c r="S7278" s="7">
        <v>113.52719999999999</v>
      </c>
      <c r="T7278" t="s">
        <v>46</v>
      </c>
      <c r="U7278" t="s">
        <v>23804</v>
      </c>
      <c r="X7278" t="s">
        <v>22505</v>
      </c>
      <c r="Y7278" t="s">
        <v>19854</v>
      </c>
      <c r="Z7278" t="s">
        <v>21048</v>
      </c>
      <c r="AG7278" t="s">
        <v>23805</v>
      </c>
      <c r="AH7278" s="24">
        <v>1191060</v>
      </c>
      <c r="AI7278" t="s">
        <v>23806</v>
      </c>
      <c r="AJ7278" t="s">
        <v>23808</v>
      </c>
    </row>
    <row r="7279" spans="1:36" ht="17.25" hidden="1" customHeight="1" x14ac:dyDescent="0.2">
      <c r="A7279" s="4" t="s">
        <v>23854</v>
      </c>
      <c r="B7279" t="s">
        <v>21042</v>
      </c>
      <c r="C7279" t="s">
        <v>23855</v>
      </c>
      <c r="D7279" t="s">
        <v>23856</v>
      </c>
      <c r="E7279" t="s">
        <v>75</v>
      </c>
      <c r="F7279" t="s">
        <v>21045</v>
      </c>
      <c r="G7279" s="5">
        <v>135</v>
      </c>
      <c r="H7279" t="s">
        <v>486</v>
      </c>
      <c r="I7279" t="s">
        <v>45</v>
      </c>
      <c r="J7279" t="s">
        <v>45</v>
      </c>
      <c r="N7279" s="27" t="s">
        <v>45</v>
      </c>
      <c r="R7279" s="7">
        <v>35.137844999999999</v>
      </c>
      <c r="S7279" s="7">
        <v>119.07439100000001</v>
      </c>
      <c r="T7279" t="s">
        <v>46</v>
      </c>
      <c r="U7279" t="s">
        <v>23429</v>
      </c>
      <c r="W7279" t="s">
        <v>23857</v>
      </c>
      <c r="X7279" t="s">
        <v>21685</v>
      </c>
      <c r="Y7279" t="s">
        <v>19854</v>
      </c>
      <c r="Z7279" t="s">
        <v>21048</v>
      </c>
      <c r="AE7279" t="s">
        <v>92</v>
      </c>
      <c r="AI7279" t="s">
        <v>23858</v>
      </c>
      <c r="AJ7279" t="s">
        <v>23859</v>
      </c>
    </row>
    <row r="7280" spans="1:36" ht="17.25" hidden="1" customHeight="1" x14ac:dyDescent="0.2">
      <c r="A7280" s="4" t="s">
        <v>23854</v>
      </c>
      <c r="B7280" t="s">
        <v>21042</v>
      </c>
      <c r="C7280" t="s">
        <v>23855</v>
      </c>
      <c r="D7280" t="s">
        <v>23856</v>
      </c>
      <c r="E7280" t="s">
        <v>77</v>
      </c>
      <c r="F7280" t="s">
        <v>21045</v>
      </c>
      <c r="G7280" s="5">
        <v>135</v>
      </c>
      <c r="H7280" t="s">
        <v>486</v>
      </c>
      <c r="I7280" t="s">
        <v>45</v>
      </c>
      <c r="J7280" t="s">
        <v>45</v>
      </c>
      <c r="N7280" s="27" t="s">
        <v>45</v>
      </c>
      <c r="R7280" s="7">
        <v>35.137844999999999</v>
      </c>
      <c r="S7280" s="7">
        <v>119.07439100000001</v>
      </c>
      <c r="T7280" t="s">
        <v>46</v>
      </c>
      <c r="U7280" t="s">
        <v>23429</v>
      </c>
      <c r="W7280" t="s">
        <v>23857</v>
      </c>
      <c r="X7280" t="s">
        <v>21685</v>
      </c>
      <c r="Y7280" t="s">
        <v>19854</v>
      </c>
      <c r="Z7280" t="s">
        <v>21048</v>
      </c>
      <c r="AE7280" t="s">
        <v>92</v>
      </c>
      <c r="AI7280" t="s">
        <v>23858</v>
      </c>
      <c r="AJ7280" t="s">
        <v>23860</v>
      </c>
    </row>
    <row r="7281" spans="1:36" ht="17.25" hidden="1" customHeight="1" x14ac:dyDescent="0.2">
      <c r="A7281" s="4" t="s">
        <v>23861</v>
      </c>
      <c r="B7281" t="s">
        <v>21042</v>
      </c>
      <c r="C7281" t="s">
        <v>23862</v>
      </c>
      <c r="D7281" t="s">
        <v>23863</v>
      </c>
      <c r="E7281" t="s">
        <v>40</v>
      </c>
      <c r="F7281" t="s">
        <v>86</v>
      </c>
      <c r="G7281" s="5">
        <v>460</v>
      </c>
      <c r="H7281" t="s">
        <v>558</v>
      </c>
      <c r="I7281" t="s">
        <v>43</v>
      </c>
      <c r="J7281" t="s">
        <v>45</v>
      </c>
      <c r="N7281" s="27" t="s">
        <v>45</v>
      </c>
      <c r="R7281" s="7">
        <v>36.899498000000001</v>
      </c>
      <c r="S7281" s="7">
        <v>120.504987</v>
      </c>
      <c r="T7281" t="s">
        <v>504</v>
      </c>
      <c r="U7281" t="s">
        <v>21684</v>
      </c>
      <c r="V7281" t="s">
        <v>23864</v>
      </c>
      <c r="X7281" t="s">
        <v>21685</v>
      </c>
      <c r="Y7281" t="s">
        <v>19854</v>
      </c>
      <c r="Z7281" t="s">
        <v>21048</v>
      </c>
      <c r="AI7281" t="s">
        <v>23865</v>
      </c>
      <c r="AJ7281" t="s">
        <v>23866</v>
      </c>
    </row>
    <row r="7282" spans="1:36" ht="17.25" hidden="1" customHeight="1" x14ac:dyDescent="0.2">
      <c r="A7282" s="4" t="s">
        <v>23861</v>
      </c>
      <c r="B7282" t="s">
        <v>21042</v>
      </c>
      <c r="C7282" t="s">
        <v>23862</v>
      </c>
      <c r="D7282" t="s">
        <v>23863</v>
      </c>
      <c r="E7282" t="s">
        <v>56</v>
      </c>
      <c r="F7282" t="s">
        <v>86</v>
      </c>
      <c r="G7282" s="5">
        <v>460</v>
      </c>
      <c r="H7282" t="s">
        <v>558</v>
      </c>
      <c r="I7282" t="s">
        <v>43</v>
      </c>
      <c r="J7282" t="s">
        <v>45</v>
      </c>
      <c r="N7282" s="27" t="s">
        <v>45</v>
      </c>
      <c r="R7282" s="7">
        <v>36.899498000000001</v>
      </c>
      <c r="S7282" s="7">
        <v>120.504987</v>
      </c>
      <c r="T7282" t="s">
        <v>504</v>
      </c>
      <c r="U7282" t="s">
        <v>21684</v>
      </c>
      <c r="V7282" t="s">
        <v>23864</v>
      </c>
      <c r="X7282" t="s">
        <v>21685</v>
      </c>
      <c r="Y7282" t="s">
        <v>19854</v>
      </c>
      <c r="Z7282" t="s">
        <v>21048</v>
      </c>
      <c r="AI7282" t="s">
        <v>23865</v>
      </c>
      <c r="AJ7282" t="s">
        <v>23867</v>
      </c>
    </row>
    <row r="7283" spans="1:36" ht="17.25" hidden="1" customHeight="1" x14ac:dyDescent="0.2">
      <c r="A7283" s="4" t="s">
        <v>23868</v>
      </c>
      <c r="B7283" t="s">
        <v>21042</v>
      </c>
      <c r="C7283" t="s">
        <v>23869</v>
      </c>
      <c r="D7283" t="s">
        <v>23870</v>
      </c>
      <c r="E7283" t="s">
        <v>40</v>
      </c>
      <c r="F7283" t="s">
        <v>21045</v>
      </c>
      <c r="G7283" s="5">
        <v>80</v>
      </c>
      <c r="H7283" t="s">
        <v>139</v>
      </c>
      <c r="I7283" t="s">
        <v>240</v>
      </c>
      <c r="J7283" t="s">
        <v>45</v>
      </c>
      <c r="K7283" t="s">
        <v>45</v>
      </c>
      <c r="L7283" t="s">
        <v>45</v>
      </c>
      <c r="M7283" t="s">
        <v>559</v>
      </c>
      <c r="N7283" s="27" t="s">
        <v>45</v>
      </c>
      <c r="R7283" s="7">
        <v>33.134121999999998</v>
      </c>
      <c r="S7283" s="7">
        <v>106.66130099999999</v>
      </c>
      <c r="T7283" t="s">
        <v>46</v>
      </c>
      <c r="U7283" t="s">
        <v>23871</v>
      </c>
      <c r="V7283" t="s">
        <v>23872</v>
      </c>
      <c r="X7283" t="s">
        <v>23825</v>
      </c>
      <c r="Y7283" t="s">
        <v>19854</v>
      </c>
      <c r="Z7283" t="s">
        <v>21048</v>
      </c>
      <c r="AE7283" t="s">
        <v>92</v>
      </c>
      <c r="AI7283" t="s">
        <v>23873</v>
      </c>
      <c r="AJ7283" t="s">
        <v>23874</v>
      </c>
    </row>
    <row r="7284" spans="1:36" ht="17.25" hidden="1" customHeight="1" x14ac:dyDescent="0.2">
      <c r="A7284" s="4" t="s">
        <v>23875</v>
      </c>
      <c r="B7284" t="s">
        <v>21042</v>
      </c>
      <c r="C7284" t="s">
        <v>23876</v>
      </c>
      <c r="D7284" t="s">
        <v>23877</v>
      </c>
      <c r="E7284" t="s">
        <v>40</v>
      </c>
      <c r="F7284" t="s">
        <v>617</v>
      </c>
      <c r="G7284" s="5">
        <v>330</v>
      </c>
      <c r="H7284" t="s">
        <v>42</v>
      </c>
      <c r="I7284" t="s">
        <v>43</v>
      </c>
      <c r="J7284" t="s">
        <v>44</v>
      </c>
      <c r="N7284" s="6">
        <v>2005</v>
      </c>
      <c r="R7284" s="7">
        <v>30.762899000000001</v>
      </c>
      <c r="S7284" s="7">
        <v>121.406645</v>
      </c>
      <c r="T7284" t="s">
        <v>46</v>
      </c>
      <c r="U7284" t="s">
        <v>23878</v>
      </c>
      <c r="V7284" t="s">
        <v>23879</v>
      </c>
      <c r="W7284" t="s">
        <v>23880</v>
      </c>
      <c r="X7284" t="s">
        <v>22740</v>
      </c>
      <c r="Y7284" t="s">
        <v>19854</v>
      </c>
      <c r="Z7284" t="s">
        <v>21048</v>
      </c>
      <c r="AG7284" t="s">
        <v>23881</v>
      </c>
      <c r="AI7284" t="s">
        <v>23882</v>
      </c>
      <c r="AJ7284" t="s">
        <v>23883</v>
      </c>
    </row>
    <row r="7285" spans="1:36" ht="17.25" hidden="1" customHeight="1" x14ac:dyDescent="0.2">
      <c r="A7285" s="4" t="s">
        <v>23875</v>
      </c>
      <c r="B7285" t="s">
        <v>21042</v>
      </c>
      <c r="C7285" t="s">
        <v>23876</v>
      </c>
      <c r="D7285" t="s">
        <v>23877</v>
      </c>
      <c r="E7285" t="s">
        <v>56</v>
      </c>
      <c r="F7285" t="s">
        <v>617</v>
      </c>
      <c r="G7285" s="5">
        <v>328</v>
      </c>
      <c r="H7285" t="s">
        <v>42</v>
      </c>
      <c r="I7285" t="s">
        <v>43</v>
      </c>
      <c r="J7285" t="s">
        <v>44</v>
      </c>
      <c r="N7285" s="6">
        <v>2005</v>
      </c>
      <c r="R7285" s="7">
        <v>30.762899000000001</v>
      </c>
      <c r="S7285" s="7">
        <v>121.406645</v>
      </c>
      <c r="T7285" t="s">
        <v>46</v>
      </c>
      <c r="U7285" t="s">
        <v>23878</v>
      </c>
      <c r="V7285" t="s">
        <v>23879</v>
      </c>
      <c r="W7285" t="s">
        <v>23880</v>
      </c>
      <c r="X7285" t="s">
        <v>22740</v>
      </c>
      <c r="Y7285" t="s">
        <v>19854</v>
      </c>
      <c r="Z7285" t="s">
        <v>21048</v>
      </c>
      <c r="AG7285" t="s">
        <v>23881</v>
      </c>
      <c r="AI7285" t="s">
        <v>23882</v>
      </c>
      <c r="AJ7285" t="s">
        <v>23884</v>
      </c>
    </row>
    <row r="7286" spans="1:36" ht="17.25" hidden="1" customHeight="1" x14ac:dyDescent="0.2">
      <c r="A7286" s="4" t="s">
        <v>23920</v>
      </c>
      <c r="B7286" t="s">
        <v>21042</v>
      </c>
      <c r="C7286" t="s">
        <v>23921</v>
      </c>
      <c r="D7286" t="s">
        <v>23922</v>
      </c>
      <c r="E7286" t="s">
        <v>75</v>
      </c>
      <c r="F7286" t="s">
        <v>86</v>
      </c>
      <c r="G7286" s="5">
        <v>460</v>
      </c>
      <c r="H7286" t="s">
        <v>486</v>
      </c>
      <c r="I7286" t="s">
        <v>43</v>
      </c>
      <c r="J7286" t="s">
        <v>45</v>
      </c>
      <c r="K7286" t="s">
        <v>45</v>
      </c>
      <c r="L7286" t="s">
        <v>45</v>
      </c>
      <c r="N7286" s="27" t="s">
        <v>45</v>
      </c>
      <c r="R7286" s="7">
        <v>22.972840000000001</v>
      </c>
      <c r="S7286" s="7">
        <v>115.33201</v>
      </c>
      <c r="T7286" t="s">
        <v>504</v>
      </c>
      <c r="U7286" t="s">
        <v>23923</v>
      </c>
      <c r="V7286" t="s">
        <v>23924</v>
      </c>
      <c r="X7286" t="s">
        <v>21076</v>
      </c>
      <c r="Y7286" t="s">
        <v>19854</v>
      </c>
      <c r="Z7286" t="s">
        <v>21048</v>
      </c>
      <c r="AI7286" t="s">
        <v>23925</v>
      </c>
      <c r="AJ7286" t="s">
        <v>23928</v>
      </c>
    </row>
    <row r="7287" spans="1:36" ht="17.25" hidden="1" customHeight="1" x14ac:dyDescent="0.2">
      <c r="A7287" s="4" t="s">
        <v>23920</v>
      </c>
      <c r="B7287" t="s">
        <v>21042</v>
      </c>
      <c r="C7287" t="s">
        <v>23921</v>
      </c>
      <c r="D7287" t="s">
        <v>23922</v>
      </c>
      <c r="E7287" t="s">
        <v>77</v>
      </c>
      <c r="F7287" t="s">
        <v>86</v>
      </c>
      <c r="G7287" s="5">
        <v>460</v>
      </c>
      <c r="H7287" t="s">
        <v>486</v>
      </c>
      <c r="I7287" t="s">
        <v>43</v>
      </c>
      <c r="J7287" t="s">
        <v>45</v>
      </c>
      <c r="K7287" t="s">
        <v>45</v>
      </c>
      <c r="L7287" t="s">
        <v>45</v>
      </c>
      <c r="N7287" s="27" t="s">
        <v>45</v>
      </c>
      <c r="R7287" s="7">
        <v>22.972840000000001</v>
      </c>
      <c r="S7287" s="7">
        <v>115.33201</v>
      </c>
      <c r="T7287" t="s">
        <v>504</v>
      </c>
      <c r="U7287" t="s">
        <v>23923</v>
      </c>
      <c r="V7287" t="s">
        <v>23924</v>
      </c>
      <c r="X7287" t="s">
        <v>21076</v>
      </c>
      <c r="Y7287" t="s">
        <v>19854</v>
      </c>
      <c r="Z7287" t="s">
        <v>21048</v>
      </c>
      <c r="AI7287" t="s">
        <v>23925</v>
      </c>
      <c r="AJ7287" t="s">
        <v>23929</v>
      </c>
    </row>
    <row r="7288" spans="1:36" ht="17.25" hidden="1" customHeight="1" x14ac:dyDescent="0.2">
      <c r="A7288" s="4" t="s">
        <v>23930</v>
      </c>
      <c r="B7288" t="s">
        <v>21042</v>
      </c>
      <c r="C7288" t="s">
        <v>23931</v>
      </c>
      <c r="D7288" t="s">
        <v>23932</v>
      </c>
      <c r="E7288" t="s">
        <v>40</v>
      </c>
      <c r="F7288" t="s">
        <v>21045</v>
      </c>
      <c r="G7288" s="5">
        <v>150</v>
      </c>
      <c r="H7288" t="s">
        <v>486</v>
      </c>
      <c r="I7288" t="s">
        <v>240</v>
      </c>
      <c r="J7288" t="s">
        <v>45</v>
      </c>
      <c r="M7288" t="s">
        <v>559</v>
      </c>
      <c r="N7288" s="27" t="s">
        <v>45</v>
      </c>
      <c r="R7288" s="7">
        <v>35.658079000000001</v>
      </c>
      <c r="S7288" s="7">
        <v>110.96882600000001</v>
      </c>
      <c r="T7288" t="s">
        <v>46</v>
      </c>
      <c r="U7288" t="s">
        <v>23933</v>
      </c>
      <c r="V7288" t="s">
        <v>23934</v>
      </c>
      <c r="X7288" t="s">
        <v>21084</v>
      </c>
      <c r="Y7288" t="s">
        <v>19854</v>
      </c>
      <c r="Z7288" t="s">
        <v>21048</v>
      </c>
      <c r="AI7288" t="s">
        <v>23935</v>
      </c>
      <c r="AJ7288" t="s">
        <v>23936</v>
      </c>
    </row>
    <row r="7289" spans="1:36" ht="17.25" hidden="1" customHeight="1" x14ac:dyDescent="0.2">
      <c r="A7289" s="4" t="s">
        <v>23990</v>
      </c>
      <c r="B7289" t="s">
        <v>21042</v>
      </c>
      <c r="C7289" t="s">
        <v>23991</v>
      </c>
      <c r="D7289" t="s">
        <v>23992</v>
      </c>
      <c r="E7289" t="s">
        <v>40</v>
      </c>
      <c r="F7289" t="s">
        <v>617</v>
      </c>
      <c r="G7289" s="5">
        <v>400</v>
      </c>
      <c r="H7289" t="s">
        <v>42</v>
      </c>
      <c r="I7289" t="s">
        <v>43</v>
      </c>
      <c r="J7289" t="s">
        <v>45</v>
      </c>
      <c r="N7289" s="6">
        <v>2011</v>
      </c>
      <c r="R7289" s="7">
        <v>30.850728</v>
      </c>
      <c r="S7289" s="7">
        <v>121.787516</v>
      </c>
      <c r="T7289" t="s">
        <v>46</v>
      </c>
      <c r="U7289" t="s">
        <v>23993</v>
      </c>
      <c r="W7289" t="s">
        <v>23994</v>
      </c>
      <c r="X7289" t="s">
        <v>22740</v>
      </c>
      <c r="Y7289" t="s">
        <v>19854</v>
      </c>
      <c r="Z7289" t="s">
        <v>21048</v>
      </c>
      <c r="AG7289" t="s">
        <v>23995</v>
      </c>
      <c r="AH7289" s="24">
        <v>1218897</v>
      </c>
      <c r="AI7289" t="s">
        <v>23996</v>
      </c>
      <c r="AJ7289" t="s">
        <v>23997</v>
      </c>
    </row>
    <row r="7290" spans="1:36" ht="17.25" hidden="1" customHeight="1" x14ac:dyDescent="0.2">
      <c r="A7290" s="4" t="s">
        <v>23990</v>
      </c>
      <c r="B7290" t="s">
        <v>21042</v>
      </c>
      <c r="C7290" t="s">
        <v>23991</v>
      </c>
      <c r="D7290" t="s">
        <v>23992</v>
      </c>
      <c r="E7290" t="s">
        <v>56</v>
      </c>
      <c r="F7290" t="s">
        <v>617</v>
      </c>
      <c r="G7290" s="5">
        <v>400</v>
      </c>
      <c r="H7290" t="s">
        <v>42</v>
      </c>
      <c r="I7290" t="s">
        <v>43</v>
      </c>
      <c r="J7290" t="s">
        <v>45</v>
      </c>
      <c r="N7290" s="6">
        <v>2011</v>
      </c>
      <c r="R7290" s="7">
        <v>30.850728</v>
      </c>
      <c r="S7290" s="7">
        <v>121.787516</v>
      </c>
      <c r="T7290" t="s">
        <v>46</v>
      </c>
      <c r="U7290" t="s">
        <v>23993</v>
      </c>
      <c r="W7290" t="s">
        <v>23994</v>
      </c>
      <c r="X7290" t="s">
        <v>22740</v>
      </c>
      <c r="Y7290" t="s">
        <v>19854</v>
      </c>
      <c r="Z7290" t="s">
        <v>21048</v>
      </c>
      <c r="AG7290" t="s">
        <v>23995</v>
      </c>
      <c r="AH7290" s="24">
        <v>1218898</v>
      </c>
      <c r="AI7290" t="s">
        <v>23996</v>
      </c>
      <c r="AJ7290" t="s">
        <v>23998</v>
      </c>
    </row>
    <row r="7291" spans="1:36" ht="17.25" hidden="1" customHeight="1" x14ac:dyDescent="0.2">
      <c r="A7291" s="4" t="s">
        <v>23990</v>
      </c>
      <c r="B7291" t="s">
        <v>21042</v>
      </c>
      <c r="C7291" t="s">
        <v>23991</v>
      </c>
      <c r="D7291" t="s">
        <v>23992</v>
      </c>
      <c r="E7291" t="s">
        <v>58</v>
      </c>
      <c r="F7291" t="s">
        <v>617</v>
      </c>
      <c r="G7291" s="5">
        <v>400</v>
      </c>
      <c r="H7291" t="s">
        <v>42</v>
      </c>
      <c r="I7291" t="s">
        <v>43</v>
      </c>
      <c r="J7291" t="s">
        <v>45</v>
      </c>
      <c r="N7291" s="6">
        <v>2011</v>
      </c>
      <c r="R7291" s="7">
        <v>30.850728</v>
      </c>
      <c r="S7291" s="7">
        <v>121.787516</v>
      </c>
      <c r="T7291" t="s">
        <v>46</v>
      </c>
      <c r="U7291" t="s">
        <v>23993</v>
      </c>
      <c r="W7291" t="s">
        <v>23994</v>
      </c>
      <c r="X7291" t="s">
        <v>22740</v>
      </c>
      <c r="Y7291" t="s">
        <v>19854</v>
      </c>
      <c r="Z7291" t="s">
        <v>21048</v>
      </c>
      <c r="AG7291" t="s">
        <v>23995</v>
      </c>
      <c r="AH7291" s="24">
        <v>1218899</v>
      </c>
      <c r="AI7291" t="s">
        <v>23996</v>
      </c>
      <c r="AJ7291" t="s">
        <v>23999</v>
      </c>
    </row>
    <row r="7292" spans="1:36" ht="17.25" hidden="1" customHeight="1" x14ac:dyDescent="0.2">
      <c r="A7292" s="4" t="s">
        <v>23990</v>
      </c>
      <c r="B7292" t="s">
        <v>21042</v>
      </c>
      <c r="C7292" t="s">
        <v>23991</v>
      </c>
      <c r="D7292" t="s">
        <v>23992</v>
      </c>
      <c r="E7292" t="s">
        <v>191</v>
      </c>
      <c r="F7292" t="s">
        <v>617</v>
      </c>
      <c r="G7292" s="5">
        <v>400</v>
      </c>
      <c r="H7292" t="s">
        <v>42</v>
      </c>
      <c r="I7292" t="s">
        <v>43</v>
      </c>
      <c r="J7292" t="s">
        <v>45</v>
      </c>
      <c r="N7292" s="6">
        <v>2012</v>
      </c>
      <c r="R7292" s="7">
        <v>30.850728</v>
      </c>
      <c r="S7292" s="7">
        <v>121.787516</v>
      </c>
      <c r="T7292" t="s">
        <v>46</v>
      </c>
      <c r="U7292" t="s">
        <v>23993</v>
      </c>
      <c r="W7292" t="s">
        <v>23994</v>
      </c>
      <c r="X7292" t="s">
        <v>22740</v>
      </c>
      <c r="Y7292" t="s">
        <v>19854</v>
      </c>
      <c r="Z7292" t="s">
        <v>21048</v>
      </c>
      <c r="AG7292" t="s">
        <v>23995</v>
      </c>
      <c r="AH7292" s="24">
        <v>1218900</v>
      </c>
      <c r="AI7292" t="s">
        <v>23996</v>
      </c>
      <c r="AJ7292" t="s">
        <v>24000</v>
      </c>
    </row>
    <row r="7293" spans="1:36" ht="17.25" hidden="1" customHeight="1" x14ac:dyDescent="0.2">
      <c r="A7293" s="4" t="s">
        <v>24009</v>
      </c>
      <c r="B7293" t="s">
        <v>21042</v>
      </c>
      <c r="C7293" t="s">
        <v>24010</v>
      </c>
      <c r="D7293" t="s">
        <v>24011</v>
      </c>
      <c r="E7293" t="s">
        <v>63</v>
      </c>
      <c r="F7293" t="s">
        <v>617</v>
      </c>
      <c r="G7293" s="5">
        <v>180</v>
      </c>
      <c r="H7293" t="s">
        <v>42</v>
      </c>
      <c r="I7293" t="s">
        <v>43</v>
      </c>
      <c r="J7293" t="s">
        <v>44</v>
      </c>
      <c r="N7293" s="24">
        <v>2006</v>
      </c>
      <c r="R7293" s="7">
        <v>23.126695000000002</v>
      </c>
      <c r="S7293" s="7">
        <v>113.755391</v>
      </c>
      <c r="T7293" t="s">
        <v>46</v>
      </c>
      <c r="U7293" t="s">
        <v>21750</v>
      </c>
      <c r="X7293" t="s">
        <v>21076</v>
      </c>
      <c r="Y7293" t="s">
        <v>19854</v>
      </c>
      <c r="Z7293" t="s">
        <v>21048</v>
      </c>
      <c r="AG7293" t="s">
        <v>24012</v>
      </c>
      <c r="AI7293" t="s">
        <v>24013</v>
      </c>
      <c r="AJ7293" t="s">
        <v>24014</v>
      </c>
    </row>
    <row r="7294" spans="1:36" ht="17.25" hidden="1" customHeight="1" x14ac:dyDescent="0.2">
      <c r="A7294" s="4" t="s">
        <v>24009</v>
      </c>
      <c r="B7294" t="s">
        <v>21042</v>
      </c>
      <c r="C7294" t="s">
        <v>24010</v>
      </c>
      <c r="D7294" t="s">
        <v>24011</v>
      </c>
      <c r="E7294" t="s">
        <v>73</v>
      </c>
      <c r="F7294" t="s">
        <v>617</v>
      </c>
      <c r="G7294" s="5">
        <v>180</v>
      </c>
      <c r="H7294" t="s">
        <v>42</v>
      </c>
      <c r="I7294" t="s">
        <v>43</v>
      </c>
      <c r="J7294" t="s">
        <v>44</v>
      </c>
      <c r="N7294" s="6">
        <v>2006</v>
      </c>
      <c r="R7294" s="7">
        <v>23.126695000000002</v>
      </c>
      <c r="S7294" s="7">
        <v>113.755391</v>
      </c>
      <c r="T7294" t="s">
        <v>46</v>
      </c>
      <c r="U7294" t="s">
        <v>21750</v>
      </c>
      <c r="X7294" t="s">
        <v>21076</v>
      </c>
      <c r="Y7294" t="s">
        <v>19854</v>
      </c>
      <c r="Z7294" t="s">
        <v>21048</v>
      </c>
      <c r="AG7294" t="s">
        <v>24012</v>
      </c>
      <c r="AI7294" t="s">
        <v>24013</v>
      </c>
      <c r="AJ7294" t="s">
        <v>24015</v>
      </c>
    </row>
    <row r="7295" spans="1:36" ht="17.25" hidden="1" customHeight="1" x14ac:dyDescent="0.2">
      <c r="A7295" s="4" t="s">
        <v>24018</v>
      </c>
      <c r="B7295" t="s">
        <v>21042</v>
      </c>
      <c r="C7295" t="s">
        <v>24019</v>
      </c>
      <c r="D7295" t="s">
        <v>24020</v>
      </c>
      <c r="E7295" t="s">
        <v>40</v>
      </c>
      <c r="F7295" t="s">
        <v>617</v>
      </c>
      <c r="G7295" s="5">
        <v>180</v>
      </c>
      <c r="H7295" t="s">
        <v>42</v>
      </c>
      <c r="I7295" t="s">
        <v>43</v>
      </c>
      <c r="J7295" t="s">
        <v>44</v>
      </c>
      <c r="N7295" s="6">
        <v>2003</v>
      </c>
      <c r="R7295" s="7">
        <v>22.513172000000001</v>
      </c>
      <c r="S7295" s="7">
        <v>113.89305299999999</v>
      </c>
      <c r="T7295" t="s">
        <v>46</v>
      </c>
      <c r="U7295" t="s">
        <v>21253</v>
      </c>
      <c r="W7295" t="s">
        <v>23464</v>
      </c>
      <c r="X7295" t="s">
        <v>21076</v>
      </c>
      <c r="Y7295" t="s">
        <v>19854</v>
      </c>
      <c r="Z7295" t="s">
        <v>21048</v>
      </c>
      <c r="AI7295" t="s">
        <v>24021</v>
      </c>
      <c r="AJ7295" t="s">
        <v>24022</v>
      </c>
    </row>
    <row r="7296" spans="1:36" ht="17.25" hidden="1" customHeight="1" x14ac:dyDescent="0.2">
      <c r="A7296" s="4" t="s">
        <v>24018</v>
      </c>
      <c r="B7296" t="s">
        <v>21042</v>
      </c>
      <c r="C7296" t="s">
        <v>24019</v>
      </c>
      <c r="D7296" t="s">
        <v>24020</v>
      </c>
      <c r="E7296" t="s">
        <v>56</v>
      </c>
      <c r="F7296" t="s">
        <v>617</v>
      </c>
      <c r="G7296" s="5">
        <v>180</v>
      </c>
      <c r="H7296" t="s">
        <v>42</v>
      </c>
      <c r="I7296" t="s">
        <v>43</v>
      </c>
      <c r="J7296" t="s">
        <v>44</v>
      </c>
      <c r="N7296" s="6">
        <v>2003</v>
      </c>
      <c r="R7296" s="7">
        <v>22.513172000000001</v>
      </c>
      <c r="S7296" s="7">
        <v>113.89305299999999</v>
      </c>
      <c r="T7296" t="s">
        <v>46</v>
      </c>
      <c r="U7296" t="s">
        <v>21253</v>
      </c>
      <c r="W7296" t="s">
        <v>23464</v>
      </c>
      <c r="X7296" t="s">
        <v>21076</v>
      </c>
      <c r="Y7296" t="s">
        <v>19854</v>
      </c>
      <c r="Z7296" t="s">
        <v>21048</v>
      </c>
      <c r="AI7296" t="s">
        <v>24021</v>
      </c>
      <c r="AJ7296" t="s">
        <v>24023</v>
      </c>
    </row>
    <row r="7297" spans="1:36" ht="17.25" hidden="1" customHeight="1" x14ac:dyDescent="0.2">
      <c r="A7297" s="4" t="s">
        <v>24018</v>
      </c>
      <c r="B7297" t="s">
        <v>21042</v>
      </c>
      <c r="C7297" t="s">
        <v>24019</v>
      </c>
      <c r="D7297" t="s">
        <v>24020</v>
      </c>
      <c r="E7297" t="s">
        <v>58</v>
      </c>
      <c r="F7297" t="s">
        <v>617</v>
      </c>
      <c r="G7297" s="5">
        <v>180</v>
      </c>
      <c r="H7297" t="s">
        <v>42</v>
      </c>
      <c r="I7297" t="s">
        <v>43</v>
      </c>
      <c r="J7297" t="s">
        <v>44</v>
      </c>
      <c r="N7297" s="6">
        <v>2003</v>
      </c>
      <c r="R7297" s="7">
        <v>22.513172000000001</v>
      </c>
      <c r="S7297" s="7">
        <v>113.89305299999999</v>
      </c>
      <c r="T7297" t="s">
        <v>46</v>
      </c>
      <c r="U7297" t="s">
        <v>21253</v>
      </c>
      <c r="W7297" t="s">
        <v>23464</v>
      </c>
      <c r="X7297" t="s">
        <v>21076</v>
      </c>
      <c r="Y7297" t="s">
        <v>19854</v>
      </c>
      <c r="Z7297" t="s">
        <v>21048</v>
      </c>
      <c r="AI7297" t="s">
        <v>24021</v>
      </c>
      <c r="AJ7297" t="s">
        <v>24024</v>
      </c>
    </row>
    <row r="7298" spans="1:36" ht="17.25" hidden="1" customHeight="1" x14ac:dyDescent="0.2">
      <c r="A7298" s="4" t="s">
        <v>24025</v>
      </c>
      <c r="B7298" t="s">
        <v>21042</v>
      </c>
      <c r="C7298" t="s">
        <v>24026</v>
      </c>
      <c r="D7298" t="s">
        <v>24027</v>
      </c>
      <c r="E7298" t="s">
        <v>63</v>
      </c>
      <c r="F7298" t="s">
        <v>617</v>
      </c>
      <c r="G7298" s="5">
        <v>350</v>
      </c>
      <c r="H7298" t="s">
        <v>42</v>
      </c>
      <c r="I7298" t="s">
        <v>43</v>
      </c>
      <c r="J7298" t="s">
        <v>45</v>
      </c>
      <c r="K7298" t="s">
        <v>45</v>
      </c>
      <c r="M7298" t="s">
        <v>559</v>
      </c>
      <c r="N7298" s="6">
        <v>2007</v>
      </c>
      <c r="Q7298" t="s">
        <v>24028</v>
      </c>
      <c r="R7298" s="7">
        <v>22.575253</v>
      </c>
      <c r="S7298" s="7">
        <v>114.442407</v>
      </c>
      <c r="T7298" t="s">
        <v>46</v>
      </c>
      <c r="U7298" t="s">
        <v>21253</v>
      </c>
      <c r="W7298" t="s">
        <v>21255</v>
      </c>
      <c r="X7298" t="s">
        <v>21076</v>
      </c>
      <c r="Y7298" t="s">
        <v>19854</v>
      </c>
      <c r="Z7298" t="s">
        <v>21048</v>
      </c>
      <c r="AG7298" t="s">
        <v>24029</v>
      </c>
      <c r="AH7298" s="24">
        <v>1147419</v>
      </c>
      <c r="AI7298" t="s">
        <v>24030</v>
      </c>
      <c r="AJ7298" t="s">
        <v>24031</v>
      </c>
    </row>
    <row r="7299" spans="1:36" ht="17.25" hidden="1" customHeight="1" x14ac:dyDescent="0.2">
      <c r="A7299" s="4" t="s">
        <v>24025</v>
      </c>
      <c r="B7299" t="s">
        <v>21042</v>
      </c>
      <c r="C7299" t="s">
        <v>24026</v>
      </c>
      <c r="D7299" t="s">
        <v>24027</v>
      </c>
      <c r="E7299" t="s">
        <v>73</v>
      </c>
      <c r="F7299" t="s">
        <v>617</v>
      </c>
      <c r="G7299" s="5">
        <v>350</v>
      </c>
      <c r="H7299" t="s">
        <v>42</v>
      </c>
      <c r="I7299" t="s">
        <v>43</v>
      </c>
      <c r="J7299" t="s">
        <v>45</v>
      </c>
      <c r="K7299" t="s">
        <v>45</v>
      </c>
      <c r="M7299" t="s">
        <v>559</v>
      </c>
      <c r="N7299" s="6">
        <v>2007</v>
      </c>
      <c r="Q7299" t="s">
        <v>24028</v>
      </c>
      <c r="R7299" s="7">
        <v>22.575253</v>
      </c>
      <c r="S7299" s="7">
        <v>114.442407</v>
      </c>
      <c r="T7299" t="s">
        <v>46</v>
      </c>
      <c r="U7299" t="s">
        <v>21253</v>
      </c>
      <c r="W7299" t="s">
        <v>21255</v>
      </c>
      <c r="X7299" t="s">
        <v>21076</v>
      </c>
      <c r="Y7299" t="s">
        <v>19854</v>
      </c>
      <c r="Z7299" t="s">
        <v>21048</v>
      </c>
      <c r="AG7299" t="s">
        <v>24029</v>
      </c>
      <c r="AH7299" s="24">
        <v>1188263</v>
      </c>
      <c r="AI7299" t="s">
        <v>24030</v>
      </c>
      <c r="AJ7299" t="s">
        <v>24032</v>
      </c>
    </row>
    <row r="7300" spans="1:36" ht="17.25" hidden="1" customHeight="1" x14ac:dyDescent="0.2">
      <c r="A7300" s="4" t="s">
        <v>24025</v>
      </c>
      <c r="B7300" t="s">
        <v>21042</v>
      </c>
      <c r="C7300" t="s">
        <v>24026</v>
      </c>
      <c r="D7300" t="s">
        <v>24027</v>
      </c>
      <c r="E7300" t="s">
        <v>211</v>
      </c>
      <c r="F7300" t="s">
        <v>617</v>
      </c>
      <c r="G7300" s="5">
        <v>350</v>
      </c>
      <c r="H7300" t="s">
        <v>42</v>
      </c>
      <c r="I7300" t="s">
        <v>43</v>
      </c>
      <c r="J7300" t="s">
        <v>45</v>
      </c>
      <c r="K7300" t="s">
        <v>45</v>
      </c>
      <c r="M7300" t="s">
        <v>559</v>
      </c>
      <c r="N7300" s="6">
        <v>2007</v>
      </c>
      <c r="Q7300" t="s">
        <v>24028</v>
      </c>
      <c r="R7300" s="7">
        <v>22.575253</v>
      </c>
      <c r="S7300" s="7">
        <v>114.442407</v>
      </c>
      <c r="T7300" t="s">
        <v>46</v>
      </c>
      <c r="U7300" t="s">
        <v>21253</v>
      </c>
      <c r="W7300" t="s">
        <v>21255</v>
      </c>
      <c r="X7300" t="s">
        <v>21076</v>
      </c>
      <c r="Y7300" t="s">
        <v>19854</v>
      </c>
      <c r="Z7300" t="s">
        <v>21048</v>
      </c>
      <c r="AG7300" t="s">
        <v>24029</v>
      </c>
      <c r="AH7300" s="24">
        <v>1188264</v>
      </c>
      <c r="AI7300" t="s">
        <v>24030</v>
      </c>
      <c r="AJ7300" t="s">
        <v>24033</v>
      </c>
    </row>
    <row r="7301" spans="1:36" ht="17.25" hidden="1" customHeight="1" x14ac:dyDescent="0.2">
      <c r="A7301" s="4" t="s">
        <v>24025</v>
      </c>
      <c r="B7301" t="s">
        <v>21042</v>
      </c>
      <c r="C7301" t="s">
        <v>24026</v>
      </c>
      <c r="D7301" t="s">
        <v>24027</v>
      </c>
      <c r="E7301" t="s">
        <v>79</v>
      </c>
      <c r="F7301" t="s">
        <v>617</v>
      </c>
      <c r="G7301" s="5">
        <v>700</v>
      </c>
      <c r="H7301" t="s">
        <v>558</v>
      </c>
      <c r="I7301" t="s">
        <v>43</v>
      </c>
      <c r="J7301" t="s">
        <v>45</v>
      </c>
      <c r="N7301" s="27" t="s">
        <v>45</v>
      </c>
      <c r="R7301" s="7">
        <v>22.575253</v>
      </c>
      <c r="S7301" s="7">
        <v>114.442407</v>
      </c>
      <c r="T7301" t="s">
        <v>46</v>
      </c>
      <c r="U7301" t="s">
        <v>21253</v>
      </c>
      <c r="W7301" t="s">
        <v>21255</v>
      </c>
      <c r="X7301" t="s">
        <v>21076</v>
      </c>
      <c r="Y7301" t="s">
        <v>19854</v>
      </c>
      <c r="Z7301" t="s">
        <v>21048</v>
      </c>
      <c r="AG7301" t="s">
        <v>24029</v>
      </c>
      <c r="AI7301" t="s">
        <v>24030</v>
      </c>
      <c r="AJ7301" t="s">
        <v>24036</v>
      </c>
    </row>
    <row r="7302" spans="1:36" ht="17.25" hidden="1" customHeight="1" x14ac:dyDescent="0.2">
      <c r="A7302" s="4" t="s">
        <v>24025</v>
      </c>
      <c r="B7302" t="s">
        <v>21042</v>
      </c>
      <c r="C7302" t="s">
        <v>24026</v>
      </c>
      <c r="D7302" t="s">
        <v>24027</v>
      </c>
      <c r="E7302" t="s">
        <v>81</v>
      </c>
      <c r="F7302" t="s">
        <v>617</v>
      </c>
      <c r="G7302" s="5">
        <v>700</v>
      </c>
      <c r="H7302" t="s">
        <v>558</v>
      </c>
      <c r="I7302" t="s">
        <v>43</v>
      </c>
      <c r="J7302" t="s">
        <v>45</v>
      </c>
      <c r="N7302" s="27" t="s">
        <v>45</v>
      </c>
      <c r="R7302" s="7">
        <v>22.575253</v>
      </c>
      <c r="S7302" s="7">
        <v>114.442407</v>
      </c>
      <c r="T7302" t="s">
        <v>46</v>
      </c>
      <c r="U7302" t="s">
        <v>21253</v>
      </c>
      <c r="W7302" t="s">
        <v>21255</v>
      </c>
      <c r="X7302" t="s">
        <v>21076</v>
      </c>
      <c r="Y7302" t="s">
        <v>19854</v>
      </c>
      <c r="Z7302" t="s">
        <v>21048</v>
      </c>
      <c r="AG7302" t="s">
        <v>24029</v>
      </c>
      <c r="AI7302" t="s">
        <v>24030</v>
      </c>
      <c r="AJ7302" t="s">
        <v>24037</v>
      </c>
    </row>
    <row r="7303" spans="1:36" ht="17.25" hidden="1" customHeight="1" x14ac:dyDescent="0.2">
      <c r="A7303" s="4" t="s">
        <v>24025</v>
      </c>
      <c r="B7303" t="s">
        <v>21042</v>
      </c>
      <c r="C7303" t="s">
        <v>24026</v>
      </c>
      <c r="D7303" t="s">
        <v>24027</v>
      </c>
      <c r="E7303" t="s">
        <v>2018</v>
      </c>
      <c r="F7303" t="s">
        <v>617</v>
      </c>
      <c r="G7303" s="5">
        <v>700</v>
      </c>
      <c r="H7303" t="s">
        <v>558</v>
      </c>
      <c r="I7303" t="s">
        <v>43</v>
      </c>
      <c r="J7303" t="s">
        <v>45</v>
      </c>
      <c r="N7303" s="27" t="s">
        <v>45</v>
      </c>
      <c r="R7303" s="7">
        <v>22.575253</v>
      </c>
      <c r="S7303" s="7">
        <v>114.442407</v>
      </c>
      <c r="T7303" t="s">
        <v>46</v>
      </c>
      <c r="U7303" t="s">
        <v>21253</v>
      </c>
      <c r="W7303" t="s">
        <v>21255</v>
      </c>
      <c r="X7303" t="s">
        <v>21076</v>
      </c>
      <c r="Y7303" t="s">
        <v>19854</v>
      </c>
      <c r="Z7303" t="s">
        <v>21048</v>
      </c>
      <c r="AG7303" t="s">
        <v>24029</v>
      </c>
      <c r="AI7303" t="s">
        <v>24030</v>
      </c>
      <c r="AJ7303" t="s">
        <v>24038</v>
      </c>
    </row>
    <row r="7304" spans="1:36" ht="17.25" hidden="1" customHeight="1" x14ac:dyDescent="0.2">
      <c r="A7304" s="4" t="s">
        <v>24039</v>
      </c>
      <c r="B7304" t="s">
        <v>21042</v>
      </c>
      <c r="C7304" t="s">
        <v>24040</v>
      </c>
      <c r="D7304" t="s">
        <v>24041</v>
      </c>
      <c r="E7304" t="s">
        <v>63</v>
      </c>
      <c r="F7304" t="s">
        <v>86</v>
      </c>
      <c r="G7304" s="5">
        <v>180</v>
      </c>
      <c r="H7304" t="s">
        <v>42</v>
      </c>
      <c r="I7304" t="s">
        <v>43</v>
      </c>
      <c r="J7304" t="s">
        <v>44</v>
      </c>
      <c r="N7304" s="6">
        <v>2005</v>
      </c>
      <c r="R7304" s="7">
        <v>22.982216999999999</v>
      </c>
      <c r="S7304" s="7">
        <v>114.488468</v>
      </c>
      <c r="T7304" t="s">
        <v>46</v>
      </c>
      <c r="U7304" t="s">
        <v>21582</v>
      </c>
      <c r="X7304" t="s">
        <v>21076</v>
      </c>
      <c r="Y7304" t="s">
        <v>19854</v>
      </c>
      <c r="Z7304" t="s">
        <v>21048</v>
      </c>
      <c r="AG7304" t="s">
        <v>24042</v>
      </c>
      <c r="AH7304" s="8" t="s">
        <v>24043</v>
      </c>
      <c r="AI7304" t="s">
        <v>24044</v>
      </c>
      <c r="AJ7304" t="s">
        <v>24045</v>
      </c>
    </row>
    <row r="7305" spans="1:36" ht="17.25" hidden="1" customHeight="1" x14ac:dyDescent="0.2">
      <c r="A7305" s="4" t="s">
        <v>24039</v>
      </c>
      <c r="B7305" t="s">
        <v>21042</v>
      </c>
      <c r="C7305" t="s">
        <v>24040</v>
      </c>
      <c r="D7305" t="s">
        <v>24041</v>
      </c>
      <c r="E7305" t="s">
        <v>73</v>
      </c>
      <c r="F7305" t="s">
        <v>86</v>
      </c>
      <c r="G7305" s="5">
        <v>180</v>
      </c>
      <c r="H7305" t="s">
        <v>42</v>
      </c>
      <c r="I7305" t="s">
        <v>43</v>
      </c>
      <c r="J7305" t="s">
        <v>44</v>
      </c>
      <c r="N7305" s="6">
        <v>2005</v>
      </c>
      <c r="R7305" s="7">
        <v>22.982216999999999</v>
      </c>
      <c r="S7305" s="7">
        <v>114.488468</v>
      </c>
      <c r="T7305" t="s">
        <v>46</v>
      </c>
      <c r="U7305" t="s">
        <v>21582</v>
      </c>
      <c r="X7305" t="s">
        <v>21076</v>
      </c>
      <c r="Y7305" t="s">
        <v>19854</v>
      </c>
      <c r="Z7305" t="s">
        <v>21048</v>
      </c>
      <c r="AG7305" t="s">
        <v>24042</v>
      </c>
      <c r="AH7305" s="8" t="s">
        <v>24046</v>
      </c>
      <c r="AI7305" t="s">
        <v>24044</v>
      </c>
      <c r="AJ7305" t="s">
        <v>24047</v>
      </c>
    </row>
    <row r="7306" spans="1:36" ht="17.25" hidden="1" customHeight="1" x14ac:dyDescent="0.2">
      <c r="A7306" s="4" t="s">
        <v>24039</v>
      </c>
      <c r="B7306" t="s">
        <v>21042</v>
      </c>
      <c r="C7306" t="s">
        <v>24040</v>
      </c>
      <c r="D7306" t="s">
        <v>24052</v>
      </c>
      <c r="E7306" t="s">
        <v>79</v>
      </c>
      <c r="F7306" t="s">
        <v>86</v>
      </c>
      <c r="G7306" s="5">
        <v>460</v>
      </c>
      <c r="H7306" t="s">
        <v>558</v>
      </c>
      <c r="I7306" t="s">
        <v>43</v>
      </c>
      <c r="J7306" t="s">
        <v>45</v>
      </c>
      <c r="K7306" t="s">
        <v>45</v>
      </c>
      <c r="L7306" t="s">
        <v>45</v>
      </c>
      <c r="N7306" s="27" t="s">
        <v>45</v>
      </c>
      <c r="R7306" s="7">
        <v>22.982216999999999</v>
      </c>
      <c r="S7306" s="7">
        <v>114.488468</v>
      </c>
      <c r="T7306" t="s">
        <v>46</v>
      </c>
      <c r="U7306" t="s">
        <v>21582</v>
      </c>
      <c r="X7306" t="s">
        <v>21076</v>
      </c>
      <c r="Y7306" t="s">
        <v>19854</v>
      </c>
      <c r="Z7306" t="s">
        <v>21048</v>
      </c>
      <c r="AI7306" t="s">
        <v>24044</v>
      </c>
      <c r="AJ7306" t="s">
        <v>24053</v>
      </c>
    </row>
    <row r="7307" spans="1:36" ht="17.25" hidden="1" customHeight="1" x14ac:dyDescent="0.2">
      <c r="A7307" s="4" t="s">
        <v>24039</v>
      </c>
      <c r="B7307" t="s">
        <v>21042</v>
      </c>
      <c r="C7307" t="s">
        <v>24040</v>
      </c>
      <c r="D7307" t="s">
        <v>24052</v>
      </c>
      <c r="E7307" t="s">
        <v>81</v>
      </c>
      <c r="F7307" t="s">
        <v>86</v>
      </c>
      <c r="G7307" s="5">
        <v>460</v>
      </c>
      <c r="H7307" t="s">
        <v>558</v>
      </c>
      <c r="I7307" t="s">
        <v>43</v>
      </c>
      <c r="J7307" t="s">
        <v>45</v>
      </c>
      <c r="K7307" t="s">
        <v>45</v>
      </c>
      <c r="L7307" t="s">
        <v>45</v>
      </c>
      <c r="N7307" s="27" t="s">
        <v>45</v>
      </c>
      <c r="R7307" s="7">
        <v>22.982216999999999</v>
      </c>
      <c r="S7307" s="7">
        <v>114.488468</v>
      </c>
      <c r="T7307" t="s">
        <v>46</v>
      </c>
      <c r="U7307" t="s">
        <v>21582</v>
      </c>
      <c r="X7307" t="s">
        <v>21076</v>
      </c>
      <c r="Y7307" t="s">
        <v>19854</v>
      </c>
      <c r="Z7307" t="s">
        <v>21048</v>
      </c>
      <c r="AI7307" t="s">
        <v>24044</v>
      </c>
      <c r="AJ7307" t="s">
        <v>24054</v>
      </c>
    </row>
    <row r="7308" spans="1:36" ht="17.25" hidden="1" customHeight="1" x14ac:dyDescent="0.2">
      <c r="A7308" s="4" t="s">
        <v>24039</v>
      </c>
      <c r="B7308" t="s">
        <v>21042</v>
      </c>
      <c r="C7308" t="s">
        <v>24040</v>
      </c>
      <c r="D7308" t="s">
        <v>24052</v>
      </c>
      <c r="E7308" t="s">
        <v>2018</v>
      </c>
      <c r="F7308" t="s">
        <v>86</v>
      </c>
      <c r="G7308" s="5">
        <v>460</v>
      </c>
      <c r="H7308" t="s">
        <v>558</v>
      </c>
      <c r="I7308" t="s">
        <v>43</v>
      </c>
      <c r="J7308" t="s">
        <v>45</v>
      </c>
      <c r="K7308" t="s">
        <v>45</v>
      </c>
      <c r="L7308" t="s">
        <v>45</v>
      </c>
      <c r="N7308" s="27" t="s">
        <v>45</v>
      </c>
      <c r="R7308" s="7">
        <v>22.982216999999999</v>
      </c>
      <c r="S7308" s="7">
        <v>114.488468</v>
      </c>
      <c r="T7308" t="s">
        <v>46</v>
      </c>
      <c r="U7308" t="s">
        <v>21582</v>
      </c>
      <c r="X7308" t="s">
        <v>21076</v>
      </c>
      <c r="Y7308" t="s">
        <v>19854</v>
      </c>
      <c r="Z7308" t="s">
        <v>21048</v>
      </c>
      <c r="AI7308" t="s">
        <v>24044</v>
      </c>
      <c r="AJ7308" t="s">
        <v>24055</v>
      </c>
    </row>
    <row r="7309" spans="1:36" ht="17.25" hidden="1" customHeight="1" x14ac:dyDescent="0.2">
      <c r="A7309" s="4" t="s">
        <v>24064</v>
      </c>
      <c r="B7309" t="s">
        <v>21042</v>
      </c>
      <c r="C7309" t="s">
        <v>24065</v>
      </c>
      <c r="D7309" t="s">
        <v>24066</v>
      </c>
      <c r="E7309" t="s">
        <v>191</v>
      </c>
      <c r="F7309" t="s">
        <v>86</v>
      </c>
      <c r="G7309" s="5">
        <v>180</v>
      </c>
      <c r="H7309" t="s">
        <v>42</v>
      </c>
      <c r="I7309" t="s">
        <v>43</v>
      </c>
      <c r="J7309" t="s">
        <v>45</v>
      </c>
      <c r="N7309" s="6">
        <v>2005</v>
      </c>
      <c r="R7309" s="7">
        <v>22.174941</v>
      </c>
      <c r="S7309" s="7">
        <v>113.47290599999999</v>
      </c>
      <c r="T7309" t="s">
        <v>46</v>
      </c>
      <c r="U7309" t="s">
        <v>21165</v>
      </c>
      <c r="X7309" t="s">
        <v>21076</v>
      </c>
      <c r="Y7309" t="s">
        <v>19854</v>
      </c>
      <c r="Z7309" t="s">
        <v>21048</v>
      </c>
      <c r="AC7309" t="s">
        <v>24067</v>
      </c>
      <c r="AG7309" t="s">
        <v>24068</v>
      </c>
      <c r="AH7309" s="24">
        <v>1315475</v>
      </c>
      <c r="AI7309" t="s">
        <v>24069</v>
      </c>
      <c r="AJ7309" t="s">
        <v>24072</v>
      </c>
    </row>
    <row r="7310" spans="1:36" ht="17.25" hidden="1" customHeight="1" x14ac:dyDescent="0.2">
      <c r="A7310" s="4" t="s">
        <v>24064</v>
      </c>
      <c r="B7310" t="s">
        <v>21042</v>
      </c>
      <c r="C7310" t="s">
        <v>24065</v>
      </c>
      <c r="D7310" t="s">
        <v>24066</v>
      </c>
      <c r="E7310" t="s">
        <v>335</v>
      </c>
      <c r="F7310" t="s">
        <v>86</v>
      </c>
      <c r="G7310" s="5">
        <v>180</v>
      </c>
      <c r="H7310" t="s">
        <v>42</v>
      </c>
      <c r="I7310" t="s">
        <v>43</v>
      </c>
      <c r="J7310" t="s">
        <v>45</v>
      </c>
      <c r="N7310" s="6">
        <v>2005</v>
      </c>
      <c r="R7310" s="7">
        <v>22.174941</v>
      </c>
      <c r="S7310" s="7">
        <v>113.47290599999999</v>
      </c>
      <c r="T7310" t="s">
        <v>46</v>
      </c>
      <c r="U7310" t="s">
        <v>21165</v>
      </c>
      <c r="X7310" t="s">
        <v>21076</v>
      </c>
      <c r="Y7310" t="s">
        <v>19854</v>
      </c>
      <c r="Z7310" t="s">
        <v>21048</v>
      </c>
      <c r="AC7310" t="s">
        <v>24067</v>
      </c>
      <c r="AG7310" t="s">
        <v>24068</v>
      </c>
      <c r="AH7310" s="24">
        <v>1315476</v>
      </c>
      <c r="AI7310" t="s">
        <v>24069</v>
      </c>
      <c r="AJ7310" t="s">
        <v>24073</v>
      </c>
    </row>
    <row r="7311" spans="1:36" ht="17.25" hidden="1" customHeight="1" x14ac:dyDescent="0.2">
      <c r="A7311" s="4" t="s">
        <v>24082</v>
      </c>
      <c r="B7311" t="s">
        <v>21042</v>
      </c>
      <c r="C7311" t="s">
        <v>24083</v>
      </c>
      <c r="D7311" t="s">
        <v>24084</v>
      </c>
      <c r="E7311" t="s">
        <v>40</v>
      </c>
      <c r="F7311" t="s">
        <v>86</v>
      </c>
      <c r="G7311" s="5">
        <v>400</v>
      </c>
      <c r="H7311" t="s">
        <v>611</v>
      </c>
      <c r="I7311" t="s">
        <v>43</v>
      </c>
      <c r="J7311" t="s">
        <v>44</v>
      </c>
      <c r="N7311" s="27"/>
      <c r="R7311" s="7">
        <v>34.757455</v>
      </c>
      <c r="S7311" s="7">
        <v>116.09724300000001</v>
      </c>
      <c r="T7311" t="s">
        <v>504</v>
      </c>
      <c r="U7311" t="s">
        <v>24085</v>
      </c>
      <c r="V7311" t="s">
        <v>24086</v>
      </c>
      <c r="X7311" t="s">
        <v>21685</v>
      </c>
      <c r="Y7311" t="s">
        <v>19854</v>
      </c>
      <c r="Z7311" t="s">
        <v>21048</v>
      </c>
      <c r="AC7311" t="s">
        <v>24087</v>
      </c>
      <c r="AI7311" t="s">
        <v>24088</v>
      </c>
      <c r="AJ7311" t="s">
        <v>24089</v>
      </c>
    </row>
    <row r="7312" spans="1:36" ht="17.25" hidden="1" customHeight="1" x14ac:dyDescent="0.2">
      <c r="A7312" s="4" t="s">
        <v>24082</v>
      </c>
      <c r="B7312" t="s">
        <v>21042</v>
      </c>
      <c r="C7312" t="s">
        <v>24083</v>
      </c>
      <c r="D7312" t="s">
        <v>24084</v>
      </c>
      <c r="E7312" t="s">
        <v>56</v>
      </c>
      <c r="F7312" t="s">
        <v>86</v>
      </c>
      <c r="G7312" s="5">
        <v>400</v>
      </c>
      <c r="H7312" t="s">
        <v>611</v>
      </c>
      <c r="I7312" t="s">
        <v>43</v>
      </c>
      <c r="J7312" t="s">
        <v>44</v>
      </c>
      <c r="N7312" s="27"/>
      <c r="R7312" s="7">
        <v>34.757455</v>
      </c>
      <c r="S7312" s="7">
        <v>116.09724300000001</v>
      </c>
      <c r="T7312" t="s">
        <v>504</v>
      </c>
      <c r="U7312" t="s">
        <v>24085</v>
      </c>
      <c r="V7312" t="s">
        <v>24086</v>
      </c>
      <c r="X7312" t="s">
        <v>21685</v>
      </c>
      <c r="Y7312" t="s">
        <v>19854</v>
      </c>
      <c r="Z7312" t="s">
        <v>21048</v>
      </c>
      <c r="AC7312" t="s">
        <v>24087</v>
      </c>
      <c r="AI7312" t="s">
        <v>24088</v>
      </c>
      <c r="AJ7312" t="s">
        <v>24090</v>
      </c>
    </row>
    <row r="7313" spans="1:36" ht="17.25" hidden="1" customHeight="1" x14ac:dyDescent="0.2">
      <c r="A7313" s="4" t="s">
        <v>24091</v>
      </c>
      <c r="B7313" t="s">
        <v>21042</v>
      </c>
      <c r="C7313" t="s">
        <v>24092</v>
      </c>
      <c r="D7313" t="s">
        <v>24093</v>
      </c>
      <c r="E7313" t="s">
        <v>63</v>
      </c>
      <c r="F7313" t="s">
        <v>1875</v>
      </c>
      <c r="G7313" s="5">
        <v>180</v>
      </c>
      <c r="H7313" t="s">
        <v>42</v>
      </c>
      <c r="I7313" t="s">
        <v>43</v>
      </c>
      <c r="J7313" t="s">
        <v>44</v>
      </c>
      <c r="N7313" s="6">
        <v>2004</v>
      </c>
      <c r="R7313" s="7">
        <v>22.887915</v>
      </c>
      <c r="S7313" s="7">
        <v>114.09395000000001</v>
      </c>
      <c r="T7313" t="s">
        <v>46</v>
      </c>
      <c r="U7313" t="s">
        <v>21750</v>
      </c>
      <c r="V7313" t="s">
        <v>24094</v>
      </c>
      <c r="X7313" t="s">
        <v>21076</v>
      </c>
      <c r="Y7313" t="s">
        <v>19854</v>
      </c>
      <c r="Z7313" t="s">
        <v>21048</v>
      </c>
      <c r="AC7313" t="s">
        <v>24095</v>
      </c>
      <c r="AG7313" t="s">
        <v>24096</v>
      </c>
      <c r="AH7313" s="24">
        <v>1210758</v>
      </c>
      <c r="AI7313" t="s">
        <v>24097</v>
      </c>
      <c r="AJ7313" t="s">
        <v>24098</v>
      </c>
    </row>
    <row r="7314" spans="1:36" ht="17.25" hidden="1" customHeight="1" x14ac:dyDescent="0.2">
      <c r="A7314" s="4" t="s">
        <v>24091</v>
      </c>
      <c r="B7314" t="s">
        <v>21042</v>
      </c>
      <c r="C7314" t="s">
        <v>24092</v>
      </c>
      <c r="D7314" t="s">
        <v>24093</v>
      </c>
      <c r="E7314" t="s">
        <v>73</v>
      </c>
      <c r="F7314" t="s">
        <v>1875</v>
      </c>
      <c r="G7314" s="5">
        <v>180</v>
      </c>
      <c r="H7314" t="s">
        <v>42</v>
      </c>
      <c r="I7314" t="s">
        <v>43</v>
      </c>
      <c r="J7314" t="s">
        <v>44</v>
      </c>
      <c r="N7314" s="6">
        <v>2004</v>
      </c>
      <c r="R7314" s="7">
        <v>22.887915</v>
      </c>
      <c r="S7314" s="7">
        <v>114.09395000000001</v>
      </c>
      <c r="T7314" t="s">
        <v>46</v>
      </c>
      <c r="U7314" t="s">
        <v>21750</v>
      </c>
      <c r="V7314" t="s">
        <v>24094</v>
      </c>
      <c r="X7314" t="s">
        <v>21076</v>
      </c>
      <c r="Y7314" t="s">
        <v>19854</v>
      </c>
      <c r="Z7314" t="s">
        <v>21048</v>
      </c>
      <c r="AC7314" t="s">
        <v>24095</v>
      </c>
      <c r="AG7314" t="s">
        <v>24096</v>
      </c>
      <c r="AH7314" s="24">
        <v>1210760</v>
      </c>
      <c r="AI7314" t="s">
        <v>24097</v>
      </c>
      <c r="AJ7314" t="s">
        <v>24099</v>
      </c>
    </row>
    <row r="7315" spans="1:36" ht="17.25" hidden="1" customHeight="1" x14ac:dyDescent="0.2">
      <c r="A7315" s="4" t="s">
        <v>24103</v>
      </c>
      <c r="B7315" t="s">
        <v>21042</v>
      </c>
      <c r="C7315" t="s">
        <v>24104</v>
      </c>
      <c r="D7315" t="s">
        <v>24105</v>
      </c>
      <c r="E7315" t="s">
        <v>24109</v>
      </c>
      <c r="F7315" t="s">
        <v>617</v>
      </c>
      <c r="G7315" s="5">
        <v>180</v>
      </c>
      <c r="H7315" t="s">
        <v>42</v>
      </c>
      <c r="I7315" t="s">
        <v>43</v>
      </c>
      <c r="J7315" t="s">
        <v>45</v>
      </c>
      <c r="N7315" s="6">
        <v>2007</v>
      </c>
      <c r="R7315" s="7">
        <v>22.54909</v>
      </c>
      <c r="S7315" s="7">
        <v>113.99929299999999</v>
      </c>
      <c r="T7315" t="s">
        <v>46</v>
      </c>
      <c r="U7315" t="s">
        <v>21253</v>
      </c>
      <c r="W7315" t="s">
        <v>24106</v>
      </c>
      <c r="X7315" t="s">
        <v>21076</v>
      </c>
      <c r="Y7315" t="s">
        <v>19854</v>
      </c>
      <c r="Z7315" t="s">
        <v>21048</v>
      </c>
      <c r="AI7315" t="s">
        <v>24107</v>
      </c>
      <c r="AJ7315" t="s">
        <v>24110</v>
      </c>
    </row>
    <row r="7316" spans="1:36" ht="17.25" hidden="1" customHeight="1" x14ac:dyDescent="0.2">
      <c r="A7316" s="4" t="s">
        <v>24113</v>
      </c>
      <c r="B7316" t="s">
        <v>21042</v>
      </c>
      <c r="C7316" t="s">
        <v>24114</v>
      </c>
      <c r="D7316" t="s">
        <v>24115</v>
      </c>
      <c r="E7316" t="s">
        <v>63</v>
      </c>
      <c r="F7316" t="s">
        <v>86</v>
      </c>
      <c r="G7316" s="5">
        <v>180</v>
      </c>
      <c r="H7316" t="s">
        <v>42</v>
      </c>
      <c r="I7316" t="s">
        <v>43</v>
      </c>
      <c r="J7316" t="s">
        <v>44</v>
      </c>
      <c r="N7316" s="24">
        <v>2004</v>
      </c>
      <c r="R7316" s="7">
        <v>22.716169000000001</v>
      </c>
      <c r="S7316" s="7">
        <v>114.13615900000001</v>
      </c>
      <c r="T7316" t="s">
        <v>46</v>
      </c>
      <c r="U7316" t="s">
        <v>21253</v>
      </c>
      <c r="W7316" t="s">
        <v>24116</v>
      </c>
      <c r="X7316" t="s">
        <v>21076</v>
      </c>
      <c r="Y7316" t="s">
        <v>19854</v>
      </c>
      <c r="Z7316" t="s">
        <v>21048</v>
      </c>
      <c r="AG7316" t="s">
        <v>24117</v>
      </c>
      <c r="AH7316" s="8" t="s">
        <v>24118</v>
      </c>
      <c r="AI7316" t="s">
        <v>24119</v>
      </c>
      <c r="AJ7316" t="s">
        <v>24120</v>
      </c>
    </row>
    <row r="7317" spans="1:36" ht="17.25" hidden="1" customHeight="1" x14ac:dyDescent="0.2">
      <c r="A7317" s="4" t="s">
        <v>24113</v>
      </c>
      <c r="B7317" t="s">
        <v>21042</v>
      </c>
      <c r="C7317" t="s">
        <v>24114</v>
      </c>
      <c r="D7317" t="s">
        <v>24115</v>
      </c>
      <c r="E7317" t="s">
        <v>73</v>
      </c>
      <c r="F7317" t="s">
        <v>86</v>
      </c>
      <c r="G7317" s="5">
        <v>180</v>
      </c>
      <c r="H7317" t="s">
        <v>42</v>
      </c>
      <c r="I7317" t="s">
        <v>43</v>
      </c>
      <c r="J7317" t="s">
        <v>44</v>
      </c>
      <c r="N7317" s="24">
        <v>2004</v>
      </c>
      <c r="R7317" s="7">
        <v>22.716169000000001</v>
      </c>
      <c r="S7317" s="7">
        <v>114.13615900000001</v>
      </c>
      <c r="T7317" t="s">
        <v>46</v>
      </c>
      <c r="U7317" t="s">
        <v>21253</v>
      </c>
      <c r="W7317" t="s">
        <v>24116</v>
      </c>
      <c r="X7317" t="s">
        <v>21076</v>
      </c>
      <c r="Y7317" t="s">
        <v>19854</v>
      </c>
      <c r="Z7317" t="s">
        <v>21048</v>
      </c>
      <c r="AG7317" t="s">
        <v>24117</v>
      </c>
      <c r="AH7317" s="8" t="s">
        <v>24121</v>
      </c>
      <c r="AI7317" t="s">
        <v>24119</v>
      </c>
      <c r="AJ7317" t="s">
        <v>24122</v>
      </c>
    </row>
    <row r="7318" spans="1:36" ht="17.25" hidden="1" customHeight="1" x14ac:dyDescent="0.2">
      <c r="A7318" s="4" t="s">
        <v>24113</v>
      </c>
      <c r="B7318" t="s">
        <v>21042</v>
      </c>
      <c r="C7318" t="s">
        <v>24114</v>
      </c>
      <c r="D7318" t="s">
        <v>24115</v>
      </c>
      <c r="E7318" t="s">
        <v>75</v>
      </c>
      <c r="F7318" t="s">
        <v>86</v>
      </c>
      <c r="G7318" s="5">
        <v>460</v>
      </c>
      <c r="H7318" t="s">
        <v>486</v>
      </c>
      <c r="I7318" t="s">
        <v>43</v>
      </c>
      <c r="J7318" t="s">
        <v>44</v>
      </c>
      <c r="N7318" s="8" t="s">
        <v>45</v>
      </c>
      <c r="R7318" s="7">
        <v>22.716169000000001</v>
      </c>
      <c r="S7318" s="7">
        <v>114.13615900000001</v>
      </c>
      <c r="T7318" t="s">
        <v>46</v>
      </c>
      <c r="U7318" t="s">
        <v>21253</v>
      </c>
      <c r="W7318" t="s">
        <v>24116</v>
      </c>
      <c r="X7318" t="s">
        <v>21076</v>
      </c>
      <c r="Y7318" t="s">
        <v>19854</v>
      </c>
      <c r="Z7318" t="s">
        <v>21048</v>
      </c>
      <c r="AG7318" t="s">
        <v>24117</v>
      </c>
      <c r="AH7318" s="24">
        <v>1258396</v>
      </c>
      <c r="AI7318" t="s">
        <v>24119</v>
      </c>
      <c r="AJ7318" t="s">
        <v>24123</v>
      </c>
    </row>
    <row r="7319" spans="1:36" ht="17.25" hidden="1" customHeight="1" x14ac:dyDescent="0.2">
      <c r="A7319" s="4" t="s">
        <v>24113</v>
      </c>
      <c r="B7319" t="s">
        <v>21042</v>
      </c>
      <c r="C7319" t="s">
        <v>24114</v>
      </c>
      <c r="D7319" t="s">
        <v>24115</v>
      </c>
      <c r="E7319" t="s">
        <v>77</v>
      </c>
      <c r="F7319" t="s">
        <v>86</v>
      </c>
      <c r="G7319" s="5">
        <v>460</v>
      </c>
      <c r="H7319" t="s">
        <v>486</v>
      </c>
      <c r="I7319" t="s">
        <v>43</v>
      </c>
      <c r="J7319" t="s">
        <v>44</v>
      </c>
      <c r="N7319" s="8" t="s">
        <v>45</v>
      </c>
      <c r="R7319" s="7">
        <v>22.716169000000001</v>
      </c>
      <c r="S7319" s="7">
        <v>114.13615900000001</v>
      </c>
      <c r="T7319" t="s">
        <v>46</v>
      </c>
      <c r="U7319" t="s">
        <v>21253</v>
      </c>
      <c r="W7319" t="s">
        <v>24116</v>
      </c>
      <c r="X7319" t="s">
        <v>21076</v>
      </c>
      <c r="Y7319" t="s">
        <v>19854</v>
      </c>
      <c r="Z7319" t="s">
        <v>21048</v>
      </c>
      <c r="AG7319" t="s">
        <v>24117</v>
      </c>
      <c r="AH7319" s="24">
        <v>1258397</v>
      </c>
      <c r="AI7319" t="s">
        <v>24119</v>
      </c>
      <c r="AJ7319" t="s">
        <v>24124</v>
      </c>
    </row>
    <row r="7320" spans="1:36" ht="17.25" hidden="1" customHeight="1" x14ac:dyDescent="0.2">
      <c r="A7320" s="4" t="s">
        <v>24132</v>
      </c>
      <c r="B7320" t="s">
        <v>21042</v>
      </c>
      <c r="C7320" t="s">
        <v>24133</v>
      </c>
      <c r="D7320" t="s">
        <v>24134</v>
      </c>
      <c r="E7320" t="s">
        <v>40</v>
      </c>
      <c r="F7320" t="s">
        <v>86</v>
      </c>
      <c r="G7320" s="5">
        <v>400</v>
      </c>
      <c r="H7320" t="s">
        <v>677</v>
      </c>
      <c r="I7320" t="s">
        <v>43</v>
      </c>
      <c r="J7320" t="s">
        <v>44</v>
      </c>
      <c r="M7320" t="s">
        <v>559</v>
      </c>
      <c r="R7320" s="7">
        <v>38.051558</v>
      </c>
      <c r="S7320" s="7">
        <v>114.31773800000001</v>
      </c>
      <c r="T7320" t="s">
        <v>46</v>
      </c>
      <c r="U7320" t="s">
        <v>22459</v>
      </c>
      <c r="W7320" t="s">
        <v>24135</v>
      </c>
      <c r="X7320" t="s">
        <v>21551</v>
      </c>
      <c r="Y7320" t="s">
        <v>19854</v>
      </c>
      <c r="Z7320" t="s">
        <v>21048</v>
      </c>
      <c r="AC7320" t="s">
        <v>24136</v>
      </c>
      <c r="AG7320" t="s">
        <v>24137</v>
      </c>
      <c r="AI7320" t="s">
        <v>24138</v>
      </c>
      <c r="AJ7320" t="s">
        <v>24139</v>
      </c>
    </row>
    <row r="7321" spans="1:36" ht="17.25" hidden="1" customHeight="1" x14ac:dyDescent="0.2">
      <c r="A7321" s="4" t="s">
        <v>24132</v>
      </c>
      <c r="B7321" t="s">
        <v>21042</v>
      </c>
      <c r="C7321" t="s">
        <v>24133</v>
      </c>
      <c r="D7321" t="s">
        <v>24134</v>
      </c>
      <c r="E7321" t="s">
        <v>56</v>
      </c>
      <c r="F7321" t="s">
        <v>86</v>
      </c>
      <c r="G7321" s="5">
        <v>400</v>
      </c>
      <c r="H7321" t="s">
        <v>677</v>
      </c>
      <c r="I7321" t="s">
        <v>43</v>
      </c>
      <c r="J7321" t="s">
        <v>44</v>
      </c>
      <c r="M7321" t="s">
        <v>559</v>
      </c>
      <c r="R7321" s="7">
        <v>38.051558</v>
      </c>
      <c r="S7321" s="7">
        <v>114.31773800000001</v>
      </c>
      <c r="T7321" t="s">
        <v>46</v>
      </c>
      <c r="U7321" t="s">
        <v>22459</v>
      </c>
      <c r="W7321" t="s">
        <v>24135</v>
      </c>
      <c r="X7321" t="s">
        <v>21551</v>
      </c>
      <c r="Y7321" t="s">
        <v>19854</v>
      </c>
      <c r="Z7321" t="s">
        <v>21048</v>
      </c>
      <c r="AC7321" t="s">
        <v>24136</v>
      </c>
      <c r="AG7321" t="s">
        <v>24137</v>
      </c>
      <c r="AI7321" t="s">
        <v>24138</v>
      </c>
      <c r="AJ7321" t="s">
        <v>24140</v>
      </c>
    </row>
    <row r="7322" spans="1:36" ht="17.25" hidden="1" customHeight="1" x14ac:dyDescent="0.2">
      <c r="A7322" s="4" t="s">
        <v>24141</v>
      </c>
      <c r="B7322" t="s">
        <v>21042</v>
      </c>
      <c r="C7322" t="s">
        <v>24142</v>
      </c>
      <c r="E7322" t="s">
        <v>40</v>
      </c>
      <c r="F7322" t="s">
        <v>21045</v>
      </c>
      <c r="G7322" s="5">
        <v>100</v>
      </c>
      <c r="H7322" t="s">
        <v>486</v>
      </c>
      <c r="I7322" t="s">
        <v>240</v>
      </c>
      <c r="J7322" t="s">
        <v>45</v>
      </c>
      <c r="K7322" t="s">
        <v>45</v>
      </c>
      <c r="L7322" t="s">
        <v>45</v>
      </c>
      <c r="M7322" t="s">
        <v>559</v>
      </c>
      <c r="N7322" s="8" t="s">
        <v>45</v>
      </c>
      <c r="R7322" s="7">
        <v>38.962477999999997</v>
      </c>
      <c r="S7322" s="7">
        <v>118.498333</v>
      </c>
      <c r="T7322" t="s">
        <v>46</v>
      </c>
      <c r="U7322" t="s">
        <v>21549</v>
      </c>
      <c r="W7322" t="s">
        <v>22444</v>
      </c>
      <c r="X7322" t="s">
        <v>21551</v>
      </c>
      <c r="Y7322" t="s">
        <v>19854</v>
      </c>
      <c r="Z7322" t="s">
        <v>21048</v>
      </c>
      <c r="AE7322" t="s">
        <v>92</v>
      </c>
      <c r="AI7322" t="s">
        <v>24143</v>
      </c>
      <c r="AJ7322" t="s">
        <v>24144</v>
      </c>
    </row>
    <row r="7323" spans="1:36" ht="17.25" hidden="1" customHeight="1" x14ac:dyDescent="0.2">
      <c r="A7323" s="4" t="s">
        <v>24171</v>
      </c>
      <c r="B7323" t="s">
        <v>21042</v>
      </c>
      <c r="C7323" t="s">
        <v>24172</v>
      </c>
      <c r="D7323" t="s">
        <v>24173</v>
      </c>
      <c r="E7323" t="s">
        <v>40</v>
      </c>
      <c r="F7323" t="s">
        <v>86</v>
      </c>
      <c r="G7323" s="5">
        <v>700</v>
      </c>
      <c r="H7323" t="s">
        <v>558</v>
      </c>
      <c r="I7323" t="s">
        <v>43</v>
      </c>
      <c r="J7323" t="s">
        <v>45</v>
      </c>
      <c r="N7323" s="8" t="s">
        <v>45</v>
      </c>
      <c r="R7323" s="7">
        <v>30.347363000000001</v>
      </c>
      <c r="S7323" s="7">
        <v>106.300622</v>
      </c>
      <c r="T7323" t="s">
        <v>504</v>
      </c>
      <c r="U7323" t="s">
        <v>24174</v>
      </c>
      <c r="V7323" t="s">
        <v>24175</v>
      </c>
      <c r="X7323" t="s">
        <v>21497</v>
      </c>
      <c r="Y7323" t="s">
        <v>19854</v>
      </c>
      <c r="Z7323" t="s">
        <v>21048</v>
      </c>
      <c r="AI7323" t="s">
        <v>24176</v>
      </c>
      <c r="AJ7323" t="s">
        <v>24177</v>
      </c>
    </row>
    <row r="7324" spans="1:36" ht="17.25" hidden="1" customHeight="1" x14ac:dyDescent="0.2">
      <c r="A7324" s="4" t="s">
        <v>24171</v>
      </c>
      <c r="B7324" t="s">
        <v>21042</v>
      </c>
      <c r="C7324" t="s">
        <v>24172</v>
      </c>
      <c r="D7324" t="s">
        <v>24173</v>
      </c>
      <c r="E7324" t="s">
        <v>56</v>
      </c>
      <c r="F7324" t="s">
        <v>86</v>
      </c>
      <c r="G7324" s="5">
        <v>700</v>
      </c>
      <c r="H7324" t="s">
        <v>558</v>
      </c>
      <c r="I7324" t="s">
        <v>43</v>
      </c>
      <c r="J7324" t="s">
        <v>45</v>
      </c>
      <c r="N7324" s="8" t="s">
        <v>45</v>
      </c>
      <c r="R7324" s="7">
        <v>30.347363000000001</v>
      </c>
      <c r="S7324" s="7">
        <v>106.300622</v>
      </c>
      <c r="T7324" t="s">
        <v>504</v>
      </c>
      <c r="U7324" t="s">
        <v>24174</v>
      </c>
      <c r="V7324" t="s">
        <v>24175</v>
      </c>
      <c r="X7324" t="s">
        <v>21497</v>
      </c>
      <c r="Y7324" t="s">
        <v>19854</v>
      </c>
      <c r="Z7324" t="s">
        <v>21048</v>
      </c>
      <c r="AI7324" t="s">
        <v>24176</v>
      </c>
      <c r="AJ7324" t="s">
        <v>24178</v>
      </c>
    </row>
    <row r="7325" spans="1:36" ht="17.25" hidden="1" customHeight="1" x14ac:dyDescent="0.2">
      <c r="A7325" s="4" t="s">
        <v>24200</v>
      </c>
      <c r="B7325" t="s">
        <v>21042</v>
      </c>
      <c r="C7325" t="s">
        <v>24201</v>
      </c>
      <c r="D7325" t="s">
        <v>24202</v>
      </c>
      <c r="E7325" t="s">
        <v>40</v>
      </c>
      <c r="F7325" t="s">
        <v>86</v>
      </c>
      <c r="G7325" s="5">
        <v>600</v>
      </c>
      <c r="H7325" t="s">
        <v>558</v>
      </c>
      <c r="I7325" t="s">
        <v>43</v>
      </c>
      <c r="J7325" t="s">
        <v>45</v>
      </c>
      <c r="N7325" s="8" t="s">
        <v>45</v>
      </c>
      <c r="R7325" s="7">
        <v>29.994502000000001</v>
      </c>
      <c r="S7325" s="7">
        <v>104.13231</v>
      </c>
      <c r="T7325" t="s">
        <v>504</v>
      </c>
      <c r="U7325" t="s">
        <v>24203</v>
      </c>
      <c r="V7325" t="s">
        <v>24204</v>
      </c>
      <c r="X7325" t="s">
        <v>21497</v>
      </c>
      <c r="Y7325" t="s">
        <v>19854</v>
      </c>
      <c r="Z7325" t="s">
        <v>21048</v>
      </c>
      <c r="AI7325" t="s">
        <v>24205</v>
      </c>
      <c r="AJ7325" t="s">
        <v>24206</v>
      </c>
    </row>
    <row r="7326" spans="1:36" ht="17.25" hidden="1" customHeight="1" x14ac:dyDescent="0.2">
      <c r="A7326" s="4" t="s">
        <v>24200</v>
      </c>
      <c r="B7326" t="s">
        <v>21042</v>
      </c>
      <c r="C7326" t="s">
        <v>24201</v>
      </c>
      <c r="D7326" t="s">
        <v>24202</v>
      </c>
      <c r="E7326" t="s">
        <v>56</v>
      </c>
      <c r="F7326" t="s">
        <v>86</v>
      </c>
      <c r="G7326" s="5">
        <v>600</v>
      </c>
      <c r="H7326" t="s">
        <v>558</v>
      </c>
      <c r="I7326" t="s">
        <v>43</v>
      </c>
      <c r="J7326" t="s">
        <v>45</v>
      </c>
      <c r="N7326" s="27" t="s">
        <v>45</v>
      </c>
      <c r="R7326" s="7">
        <v>29.994502000000001</v>
      </c>
      <c r="S7326" s="7">
        <v>104.13231</v>
      </c>
      <c r="T7326" t="s">
        <v>504</v>
      </c>
      <c r="U7326" t="s">
        <v>24203</v>
      </c>
      <c r="V7326" t="s">
        <v>24204</v>
      </c>
      <c r="X7326" t="s">
        <v>21497</v>
      </c>
      <c r="Y7326" t="s">
        <v>19854</v>
      </c>
      <c r="Z7326" t="s">
        <v>21048</v>
      </c>
      <c r="AI7326" t="s">
        <v>24205</v>
      </c>
      <c r="AJ7326" t="s">
        <v>24207</v>
      </c>
    </row>
    <row r="7327" spans="1:36" ht="17.25" hidden="1" customHeight="1" x14ac:dyDescent="0.2">
      <c r="A7327" s="4" t="s">
        <v>24218</v>
      </c>
      <c r="B7327" t="s">
        <v>21042</v>
      </c>
      <c r="C7327" t="s">
        <v>24219</v>
      </c>
      <c r="D7327" t="s">
        <v>24220</v>
      </c>
      <c r="E7327" t="s">
        <v>40</v>
      </c>
      <c r="F7327" t="s">
        <v>617</v>
      </c>
      <c r="G7327" s="5">
        <v>50</v>
      </c>
      <c r="H7327" t="s">
        <v>42</v>
      </c>
      <c r="I7327" t="s">
        <v>45</v>
      </c>
      <c r="J7327" t="s">
        <v>45</v>
      </c>
      <c r="N7327" s="6">
        <v>2005</v>
      </c>
      <c r="R7327" s="7">
        <v>19.568646999999999</v>
      </c>
      <c r="S7327" s="7">
        <v>110.764405</v>
      </c>
      <c r="T7327" t="s">
        <v>46</v>
      </c>
      <c r="U7327" t="s">
        <v>24221</v>
      </c>
      <c r="X7327" t="s">
        <v>21213</v>
      </c>
      <c r="Y7327" t="s">
        <v>19854</v>
      </c>
      <c r="Z7327" t="s">
        <v>21048</v>
      </c>
      <c r="AI7327" t="s">
        <v>24222</v>
      </c>
      <c r="AJ7327" t="s">
        <v>24223</v>
      </c>
    </row>
    <row r="7328" spans="1:36" ht="17.25" hidden="1" customHeight="1" x14ac:dyDescent="0.2">
      <c r="A7328" s="4" t="s">
        <v>24218</v>
      </c>
      <c r="B7328" t="s">
        <v>21042</v>
      </c>
      <c r="C7328" t="s">
        <v>24219</v>
      </c>
      <c r="D7328" t="s">
        <v>24220</v>
      </c>
      <c r="E7328" t="s">
        <v>56</v>
      </c>
      <c r="F7328" t="s">
        <v>617</v>
      </c>
      <c r="G7328" s="5">
        <v>50</v>
      </c>
      <c r="H7328" t="s">
        <v>42</v>
      </c>
      <c r="I7328" t="s">
        <v>45</v>
      </c>
      <c r="J7328" t="s">
        <v>45</v>
      </c>
      <c r="N7328" s="24">
        <v>2005</v>
      </c>
      <c r="R7328" s="7">
        <v>19.568646999999999</v>
      </c>
      <c r="S7328" s="7">
        <v>110.764405</v>
      </c>
      <c r="T7328" t="s">
        <v>46</v>
      </c>
      <c r="U7328" t="s">
        <v>24221</v>
      </c>
      <c r="X7328" t="s">
        <v>21213</v>
      </c>
      <c r="Y7328" t="s">
        <v>19854</v>
      </c>
      <c r="Z7328" t="s">
        <v>21048</v>
      </c>
      <c r="AI7328" t="s">
        <v>24222</v>
      </c>
      <c r="AJ7328" t="s">
        <v>24224</v>
      </c>
    </row>
    <row r="7329" spans="1:36" ht="17.25" hidden="1" customHeight="1" x14ac:dyDescent="0.2">
      <c r="A7329" s="4" t="s">
        <v>24218</v>
      </c>
      <c r="B7329" t="s">
        <v>21042</v>
      </c>
      <c r="C7329" t="s">
        <v>24219</v>
      </c>
      <c r="D7329" t="s">
        <v>24220</v>
      </c>
      <c r="E7329" t="s">
        <v>58</v>
      </c>
      <c r="F7329" t="s">
        <v>617</v>
      </c>
      <c r="G7329" s="5">
        <v>50</v>
      </c>
      <c r="H7329" t="s">
        <v>42</v>
      </c>
      <c r="I7329" t="s">
        <v>45</v>
      </c>
      <c r="J7329" t="s">
        <v>45</v>
      </c>
      <c r="N7329" s="6">
        <v>2005</v>
      </c>
      <c r="P7329" s="25"/>
      <c r="R7329" s="7">
        <v>19.568646999999999</v>
      </c>
      <c r="S7329" s="7">
        <v>110.764405</v>
      </c>
      <c r="T7329" t="s">
        <v>46</v>
      </c>
      <c r="U7329" t="s">
        <v>24221</v>
      </c>
      <c r="X7329" t="s">
        <v>21213</v>
      </c>
      <c r="Y7329" t="s">
        <v>19854</v>
      </c>
      <c r="Z7329" t="s">
        <v>21048</v>
      </c>
      <c r="AH7329" s="27"/>
      <c r="AI7329" t="s">
        <v>24222</v>
      </c>
      <c r="AJ7329" t="s">
        <v>24225</v>
      </c>
    </row>
    <row r="7330" spans="1:36" ht="17.25" hidden="1" customHeight="1" x14ac:dyDescent="0.2">
      <c r="A7330" s="4" t="s">
        <v>24226</v>
      </c>
      <c r="B7330" t="s">
        <v>21042</v>
      </c>
      <c r="C7330" t="s">
        <v>24227</v>
      </c>
      <c r="D7330" t="s">
        <v>24228</v>
      </c>
      <c r="E7330" t="s">
        <v>75</v>
      </c>
      <c r="F7330" t="s">
        <v>86</v>
      </c>
      <c r="G7330" s="5">
        <v>460</v>
      </c>
      <c r="H7330" t="s">
        <v>558</v>
      </c>
      <c r="I7330" t="s">
        <v>43</v>
      </c>
      <c r="J7330" t="s">
        <v>45</v>
      </c>
      <c r="K7330" t="s">
        <v>45</v>
      </c>
      <c r="L7330" t="s">
        <v>45</v>
      </c>
      <c r="M7330" t="s">
        <v>559</v>
      </c>
      <c r="N7330" s="27" t="s">
        <v>45</v>
      </c>
      <c r="P7330" s="25"/>
      <c r="R7330" s="7">
        <v>19.788535</v>
      </c>
      <c r="S7330" s="7">
        <v>110.716477</v>
      </c>
      <c r="T7330" t="s">
        <v>46</v>
      </c>
      <c r="U7330" t="s">
        <v>24221</v>
      </c>
      <c r="V7330" t="s">
        <v>24229</v>
      </c>
      <c r="X7330" t="s">
        <v>21213</v>
      </c>
      <c r="Y7330" t="s">
        <v>19854</v>
      </c>
      <c r="Z7330" t="s">
        <v>21048</v>
      </c>
      <c r="AC7330" t="s">
        <v>24230</v>
      </c>
      <c r="AG7330" t="s">
        <v>24231</v>
      </c>
      <c r="AH7330" s="27"/>
      <c r="AI7330" t="s">
        <v>24232</v>
      </c>
      <c r="AJ7330" t="s">
        <v>24235</v>
      </c>
    </row>
    <row r="7331" spans="1:36" ht="17.25" hidden="1" customHeight="1" x14ac:dyDescent="0.2">
      <c r="A7331" s="4" t="s">
        <v>24226</v>
      </c>
      <c r="B7331" t="s">
        <v>21042</v>
      </c>
      <c r="C7331" t="s">
        <v>24227</v>
      </c>
      <c r="D7331" t="s">
        <v>24228</v>
      </c>
      <c r="E7331" t="s">
        <v>77</v>
      </c>
      <c r="F7331" t="s">
        <v>86</v>
      </c>
      <c r="G7331" s="5">
        <v>460</v>
      </c>
      <c r="H7331" t="s">
        <v>558</v>
      </c>
      <c r="I7331" t="s">
        <v>43</v>
      </c>
      <c r="J7331" t="s">
        <v>45</v>
      </c>
      <c r="K7331" t="s">
        <v>45</v>
      </c>
      <c r="L7331" t="s">
        <v>45</v>
      </c>
      <c r="M7331" t="s">
        <v>559</v>
      </c>
      <c r="N7331" s="27" t="s">
        <v>45</v>
      </c>
      <c r="P7331" s="25"/>
      <c r="R7331" s="7">
        <v>19.788535</v>
      </c>
      <c r="S7331" s="7">
        <v>110.716477</v>
      </c>
      <c r="T7331" t="s">
        <v>46</v>
      </c>
      <c r="U7331" t="s">
        <v>24221</v>
      </c>
      <c r="V7331" t="s">
        <v>24229</v>
      </c>
      <c r="X7331" t="s">
        <v>21213</v>
      </c>
      <c r="Y7331" t="s">
        <v>19854</v>
      </c>
      <c r="Z7331" t="s">
        <v>21048</v>
      </c>
      <c r="AC7331" t="s">
        <v>24230</v>
      </c>
      <c r="AG7331" t="s">
        <v>24231</v>
      </c>
      <c r="AH7331" s="27"/>
      <c r="AI7331" t="s">
        <v>24232</v>
      </c>
      <c r="AJ7331" t="s">
        <v>24236</v>
      </c>
    </row>
    <row r="7332" spans="1:36" ht="17.25" hidden="1" customHeight="1" x14ac:dyDescent="0.2">
      <c r="A7332" s="4" t="s">
        <v>24237</v>
      </c>
      <c r="B7332" t="s">
        <v>21042</v>
      </c>
      <c r="C7332" t="s">
        <v>24238</v>
      </c>
      <c r="D7332" t="s">
        <v>24239</v>
      </c>
      <c r="E7332" t="s">
        <v>40</v>
      </c>
      <c r="F7332" t="s">
        <v>617</v>
      </c>
      <c r="G7332" s="5">
        <v>180</v>
      </c>
      <c r="H7332" t="s">
        <v>42</v>
      </c>
      <c r="I7332" t="s">
        <v>43</v>
      </c>
      <c r="J7332" t="s">
        <v>45</v>
      </c>
      <c r="N7332" s="6">
        <v>2011</v>
      </c>
      <c r="P7332" s="25"/>
      <c r="R7332" s="7">
        <v>29.651599999999998</v>
      </c>
      <c r="S7332" s="7">
        <v>90.959419999999994</v>
      </c>
      <c r="T7332" t="s">
        <v>46</v>
      </c>
      <c r="U7332" t="s">
        <v>24240</v>
      </c>
      <c r="V7332" t="s">
        <v>24241</v>
      </c>
      <c r="W7332" t="s">
        <v>24242</v>
      </c>
      <c r="X7332" t="s">
        <v>24243</v>
      </c>
      <c r="Y7332" t="s">
        <v>19854</v>
      </c>
      <c r="Z7332" t="s">
        <v>21048</v>
      </c>
      <c r="AC7332" t="s">
        <v>24244</v>
      </c>
      <c r="AH7332" s="27"/>
      <c r="AI7332" t="s">
        <v>24245</v>
      </c>
      <c r="AJ7332" t="s">
        <v>24246</v>
      </c>
    </row>
    <row r="7333" spans="1:36" ht="17.25" hidden="1" customHeight="1" x14ac:dyDescent="0.2">
      <c r="A7333" s="4" t="s">
        <v>24247</v>
      </c>
      <c r="B7333" t="s">
        <v>21042</v>
      </c>
      <c r="C7333" t="s">
        <v>24248</v>
      </c>
      <c r="D7333" t="s">
        <v>24249</v>
      </c>
      <c r="E7333" t="s">
        <v>63</v>
      </c>
      <c r="F7333" t="s">
        <v>86</v>
      </c>
      <c r="G7333" s="5">
        <v>60</v>
      </c>
      <c r="H7333" t="s">
        <v>677</v>
      </c>
      <c r="I7333" t="s">
        <v>45</v>
      </c>
      <c r="J7333" t="s">
        <v>44</v>
      </c>
      <c r="N7333" s="27"/>
      <c r="P7333" s="25"/>
      <c r="R7333" s="7">
        <v>32.653660000000002</v>
      </c>
      <c r="S7333" s="7">
        <v>112.829314</v>
      </c>
      <c r="T7333" t="s">
        <v>504</v>
      </c>
      <c r="U7333" t="s">
        <v>24250</v>
      </c>
      <c r="W7333" t="s">
        <v>24251</v>
      </c>
      <c r="X7333" t="s">
        <v>22505</v>
      </c>
      <c r="Y7333" t="s">
        <v>19854</v>
      </c>
      <c r="Z7333" t="s">
        <v>21048</v>
      </c>
      <c r="AC7333" t="s">
        <v>24252</v>
      </c>
      <c r="AH7333" s="27"/>
      <c r="AI7333" t="s">
        <v>24253</v>
      </c>
      <c r="AJ7333" t="s">
        <v>24254</v>
      </c>
    </row>
    <row r="7334" spans="1:36" ht="17.25" hidden="1" customHeight="1" x14ac:dyDescent="0.2">
      <c r="A7334" s="4" t="s">
        <v>24247</v>
      </c>
      <c r="B7334" t="s">
        <v>21042</v>
      </c>
      <c r="C7334" t="s">
        <v>24248</v>
      </c>
      <c r="D7334" t="s">
        <v>24249</v>
      </c>
      <c r="E7334" t="s">
        <v>73</v>
      </c>
      <c r="F7334" t="s">
        <v>86</v>
      </c>
      <c r="G7334" s="5">
        <v>60</v>
      </c>
      <c r="H7334" t="s">
        <v>677</v>
      </c>
      <c r="I7334" t="s">
        <v>45</v>
      </c>
      <c r="J7334" t="s">
        <v>44</v>
      </c>
      <c r="N7334" s="27"/>
      <c r="R7334" s="7">
        <v>32.653660000000002</v>
      </c>
      <c r="S7334" s="7">
        <v>112.829314</v>
      </c>
      <c r="T7334" t="s">
        <v>504</v>
      </c>
      <c r="U7334" t="s">
        <v>24250</v>
      </c>
      <c r="W7334" t="s">
        <v>24251</v>
      </c>
      <c r="X7334" t="s">
        <v>22505</v>
      </c>
      <c r="Y7334" t="s">
        <v>19854</v>
      </c>
      <c r="Z7334" t="s">
        <v>21048</v>
      </c>
      <c r="AC7334" t="s">
        <v>24252</v>
      </c>
      <c r="AI7334" t="s">
        <v>24253</v>
      </c>
      <c r="AJ7334" t="s">
        <v>24255</v>
      </c>
    </row>
    <row r="7335" spans="1:36" ht="17.25" hidden="1" customHeight="1" x14ac:dyDescent="0.2">
      <c r="A7335" s="4" t="s">
        <v>24247</v>
      </c>
      <c r="B7335" t="s">
        <v>21042</v>
      </c>
      <c r="C7335" t="s">
        <v>24248</v>
      </c>
      <c r="D7335" t="s">
        <v>24249</v>
      </c>
      <c r="E7335" t="s">
        <v>75</v>
      </c>
      <c r="F7335" t="s">
        <v>86</v>
      </c>
      <c r="G7335" s="5">
        <v>60</v>
      </c>
      <c r="H7335" t="s">
        <v>677</v>
      </c>
      <c r="I7335" t="s">
        <v>45</v>
      </c>
      <c r="J7335" t="s">
        <v>44</v>
      </c>
      <c r="N7335" s="27"/>
      <c r="O7335" s="25"/>
      <c r="P7335" s="25"/>
      <c r="R7335" s="7">
        <v>32.653660000000002</v>
      </c>
      <c r="S7335" s="7">
        <v>112.829314</v>
      </c>
      <c r="T7335" t="s">
        <v>504</v>
      </c>
      <c r="U7335" t="s">
        <v>24250</v>
      </c>
      <c r="W7335" t="s">
        <v>24251</v>
      </c>
      <c r="X7335" t="s">
        <v>22505</v>
      </c>
      <c r="Y7335" t="s">
        <v>19854</v>
      </c>
      <c r="Z7335" t="s">
        <v>21048</v>
      </c>
      <c r="AC7335" t="s">
        <v>24252</v>
      </c>
      <c r="AH7335" s="27"/>
      <c r="AI7335" t="s">
        <v>24253</v>
      </c>
      <c r="AJ7335" t="s">
        <v>24256</v>
      </c>
    </row>
    <row r="7336" spans="1:36" ht="17.25" hidden="1" customHeight="1" x14ac:dyDescent="0.2">
      <c r="A7336" s="4" t="s">
        <v>24247</v>
      </c>
      <c r="B7336" t="s">
        <v>21042</v>
      </c>
      <c r="C7336" t="s">
        <v>24248</v>
      </c>
      <c r="D7336" t="s">
        <v>24249</v>
      </c>
      <c r="E7336" t="s">
        <v>77</v>
      </c>
      <c r="F7336" t="s">
        <v>86</v>
      </c>
      <c r="G7336" s="5">
        <v>60</v>
      </c>
      <c r="H7336" t="s">
        <v>677</v>
      </c>
      <c r="I7336" t="s">
        <v>45</v>
      </c>
      <c r="J7336" t="s">
        <v>44</v>
      </c>
      <c r="N7336" s="27"/>
      <c r="O7336" s="25"/>
      <c r="P7336" s="25"/>
      <c r="R7336" s="7">
        <v>32.653660000000002</v>
      </c>
      <c r="S7336" s="7">
        <v>112.829314</v>
      </c>
      <c r="T7336" t="s">
        <v>504</v>
      </c>
      <c r="U7336" t="s">
        <v>24250</v>
      </c>
      <c r="W7336" t="s">
        <v>24251</v>
      </c>
      <c r="X7336" t="s">
        <v>22505</v>
      </c>
      <c r="Y7336" t="s">
        <v>19854</v>
      </c>
      <c r="Z7336" t="s">
        <v>21048</v>
      </c>
      <c r="AC7336" t="s">
        <v>24252</v>
      </c>
      <c r="AI7336" t="s">
        <v>24253</v>
      </c>
      <c r="AJ7336" t="s">
        <v>24257</v>
      </c>
    </row>
    <row r="7337" spans="1:36" ht="17.25" hidden="1" customHeight="1" x14ac:dyDescent="0.2">
      <c r="A7337" s="4" t="s">
        <v>24258</v>
      </c>
      <c r="B7337" t="s">
        <v>21042</v>
      </c>
      <c r="C7337" t="s">
        <v>24259</v>
      </c>
      <c r="D7337" t="s">
        <v>24260</v>
      </c>
      <c r="E7337" t="s">
        <v>40</v>
      </c>
      <c r="F7337" t="s">
        <v>21045</v>
      </c>
      <c r="G7337" s="5">
        <v>50</v>
      </c>
      <c r="H7337" t="s">
        <v>806</v>
      </c>
      <c r="I7337" t="s">
        <v>45</v>
      </c>
      <c r="J7337" t="s">
        <v>559</v>
      </c>
      <c r="K7337" t="s">
        <v>45</v>
      </c>
      <c r="L7337" t="s">
        <v>45</v>
      </c>
      <c r="M7337" t="s">
        <v>559</v>
      </c>
      <c r="N7337" s="8" t="s">
        <v>45</v>
      </c>
      <c r="O7337" s="24">
        <v>2021</v>
      </c>
      <c r="R7337" s="7">
        <v>39.748170999999999</v>
      </c>
      <c r="S7337" s="7">
        <v>118.62281900000001</v>
      </c>
      <c r="T7337" t="s">
        <v>46</v>
      </c>
      <c r="U7337" t="s">
        <v>21549</v>
      </c>
      <c r="V7337" t="s">
        <v>24261</v>
      </c>
      <c r="X7337" t="s">
        <v>21551</v>
      </c>
      <c r="Y7337" t="s">
        <v>19854</v>
      </c>
      <c r="Z7337" t="s">
        <v>21048</v>
      </c>
      <c r="AE7337" t="s">
        <v>92</v>
      </c>
      <c r="AI7337" t="s">
        <v>24262</v>
      </c>
      <c r="AJ7337" t="s">
        <v>24263</v>
      </c>
    </row>
    <row r="7338" spans="1:36" ht="17.25" hidden="1" customHeight="1" x14ac:dyDescent="0.2">
      <c r="A7338" s="4" t="s">
        <v>24268</v>
      </c>
      <c r="B7338" t="s">
        <v>21042</v>
      </c>
      <c r="C7338" t="s">
        <v>24269</v>
      </c>
      <c r="D7338" t="s">
        <v>24270</v>
      </c>
      <c r="E7338" t="s">
        <v>79</v>
      </c>
      <c r="F7338" t="s">
        <v>21045</v>
      </c>
      <c r="G7338" s="5">
        <v>93</v>
      </c>
      <c r="H7338" t="s">
        <v>486</v>
      </c>
      <c r="I7338" t="s">
        <v>240</v>
      </c>
      <c r="J7338" t="s">
        <v>45</v>
      </c>
      <c r="K7338" t="s">
        <v>45</v>
      </c>
      <c r="L7338" t="s">
        <v>45</v>
      </c>
      <c r="M7338" t="s">
        <v>559</v>
      </c>
      <c r="N7338" s="27" t="s">
        <v>45</v>
      </c>
      <c r="R7338" s="7">
        <v>39.470412000000003</v>
      </c>
      <c r="S7338" s="7">
        <v>118.257758</v>
      </c>
      <c r="T7338" t="s">
        <v>46</v>
      </c>
      <c r="U7338" t="s">
        <v>21549</v>
      </c>
      <c r="V7338" t="s">
        <v>24271</v>
      </c>
      <c r="W7338" t="s">
        <v>24272</v>
      </c>
      <c r="X7338" t="s">
        <v>21551</v>
      </c>
      <c r="Y7338" t="s">
        <v>19854</v>
      </c>
      <c r="Z7338" t="s">
        <v>21048</v>
      </c>
      <c r="AE7338" t="s">
        <v>92</v>
      </c>
      <c r="AH7338" s="27"/>
      <c r="AI7338" t="s">
        <v>24273</v>
      </c>
      <c r="AJ7338" t="s">
        <v>24275</v>
      </c>
    </row>
    <row r="7339" spans="1:36" ht="17.25" hidden="1" customHeight="1" x14ac:dyDescent="0.2">
      <c r="A7339" s="4" t="s">
        <v>24268</v>
      </c>
      <c r="B7339" t="s">
        <v>21042</v>
      </c>
      <c r="C7339" t="s">
        <v>24269</v>
      </c>
      <c r="D7339" t="s">
        <v>24270</v>
      </c>
      <c r="E7339" t="s">
        <v>81</v>
      </c>
      <c r="F7339" t="s">
        <v>21045</v>
      </c>
      <c r="G7339" s="5">
        <v>93</v>
      </c>
      <c r="H7339" t="s">
        <v>486</v>
      </c>
      <c r="I7339" t="s">
        <v>240</v>
      </c>
      <c r="J7339" t="s">
        <v>45</v>
      </c>
      <c r="K7339" t="s">
        <v>45</v>
      </c>
      <c r="L7339" t="s">
        <v>45</v>
      </c>
      <c r="M7339" t="s">
        <v>559</v>
      </c>
      <c r="N7339" s="27" t="s">
        <v>45</v>
      </c>
      <c r="R7339" s="7">
        <v>39.470412000000003</v>
      </c>
      <c r="S7339" s="7">
        <v>118.257758</v>
      </c>
      <c r="T7339" t="s">
        <v>46</v>
      </c>
      <c r="U7339" t="s">
        <v>21549</v>
      </c>
      <c r="V7339" t="s">
        <v>24271</v>
      </c>
      <c r="W7339" t="s">
        <v>24272</v>
      </c>
      <c r="X7339" t="s">
        <v>21551</v>
      </c>
      <c r="Y7339" t="s">
        <v>19854</v>
      </c>
      <c r="Z7339" t="s">
        <v>21048</v>
      </c>
      <c r="AE7339" t="s">
        <v>92</v>
      </c>
      <c r="AI7339" t="s">
        <v>24273</v>
      </c>
      <c r="AJ7339" t="s">
        <v>24276</v>
      </c>
    </row>
    <row r="7340" spans="1:36" ht="17.25" hidden="1" customHeight="1" x14ac:dyDescent="0.2">
      <c r="A7340" s="4" t="s">
        <v>24277</v>
      </c>
      <c r="B7340" t="s">
        <v>21042</v>
      </c>
      <c r="C7340" t="s">
        <v>24278</v>
      </c>
      <c r="D7340" t="s">
        <v>24279</v>
      </c>
      <c r="E7340" t="s">
        <v>40</v>
      </c>
      <c r="F7340" t="s">
        <v>21045</v>
      </c>
      <c r="G7340" s="5">
        <v>135</v>
      </c>
      <c r="H7340" t="s">
        <v>558</v>
      </c>
      <c r="I7340" t="s">
        <v>45</v>
      </c>
      <c r="J7340" t="s">
        <v>45</v>
      </c>
      <c r="N7340" s="8" t="s">
        <v>45</v>
      </c>
      <c r="R7340" s="7">
        <v>40.188738000000001</v>
      </c>
      <c r="S7340" s="7">
        <v>118.066642</v>
      </c>
      <c r="T7340" t="s">
        <v>46</v>
      </c>
      <c r="U7340" t="s">
        <v>21549</v>
      </c>
      <c r="V7340" t="s">
        <v>24280</v>
      </c>
      <c r="X7340" t="s">
        <v>21551</v>
      </c>
      <c r="Y7340" t="s">
        <v>19854</v>
      </c>
      <c r="Z7340" t="s">
        <v>21048</v>
      </c>
      <c r="AE7340" t="s">
        <v>92</v>
      </c>
      <c r="AI7340" t="s">
        <v>24281</v>
      </c>
      <c r="AJ7340" t="s">
        <v>24282</v>
      </c>
    </row>
    <row r="7341" spans="1:36" ht="17.25" hidden="1" customHeight="1" x14ac:dyDescent="0.2">
      <c r="A7341" s="4" t="s">
        <v>24283</v>
      </c>
      <c r="B7341" t="s">
        <v>21042</v>
      </c>
      <c r="C7341" t="s">
        <v>24284</v>
      </c>
      <c r="D7341" t="s">
        <v>24285</v>
      </c>
      <c r="E7341" t="s">
        <v>40</v>
      </c>
      <c r="F7341" t="s">
        <v>21045</v>
      </c>
      <c r="G7341" s="5">
        <v>80</v>
      </c>
      <c r="H7341" t="s">
        <v>139</v>
      </c>
      <c r="I7341" t="s">
        <v>45</v>
      </c>
      <c r="J7341" t="s">
        <v>45</v>
      </c>
      <c r="K7341" t="s">
        <v>45</v>
      </c>
      <c r="L7341" t="s">
        <v>45</v>
      </c>
      <c r="M7341" t="s">
        <v>559</v>
      </c>
      <c r="N7341" s="27" t="s">
        <v>45</v>
      </c>
      <c r="P7341" s="25"/>
      <c r="R7341" s="7">
        <v>39.267944</v>
      </c>
      <c r="S7341" s="7">
        <v>119.027402</v>
      </c>
      <c r="T7341" t="s">
        <v>46</v>
      </c>
      <c r="U7341" t="s">
        <v>21549</v>
      </c>
      <c r="V7341" t="s">
        <v>24286</v>
      </c>
      <c r="X7341" t="s">
        <v>21551</v>
      </c>
      <c r="Y7341" t="s">
        <v>19854</v>
      </c>
      <c r="Z7341" t="s">
        <v>21048</v>
      </c>
      <c r="AH7341" s="27"/>
      <c r="AI7341" t="s">
        <v>24287</v>
      </c>
      <c r="AJ7341" t="s">
        <v>24288</v>
      </c>
    </row>
    <row r="7342" spans="1:36" ht="17.25" hidden="1" customHeight="1" x14ac:dyDescent="0.2">
      <c r="A7342" s="4" t="s">
        <v>24283</v>
      </c>
      <c r="B7342" t="s">
        <v>21042</v>
      </c>
      <c r="C7342" t="s">
        <v>24284</v>
      </c>
      <c r="D7342" t="s">
        <v>24285</v>
      </c>
      <c r="E7342" t="s">
        <v>56</v>
      </c>
      <c r="F7342" t="s">
        <v>21045</v>
      </c>
      <c r="G7342" s="5">
        <v>80</v>
      </c>
      <c r="H7342" t="s">
        <v>139</v>
      </c>
      <c r="I7342" t="s">
        <v>45</v>
      </c>
      <c r="J7342" t="s">
        <v>45</v>
      </c>
      <c r="K7342" t="s">
        <v>45</v>
      </c>
      <c r="L7342" t="s">
        <v>45</v>
      </c>
      <c r="M7342" t="s">
        <v>559</v>
      </c>
      <c r="N7342" s="27" t="s">
        <v>45</v>
      </c>
      <c r="P7342" s="25"/>
      <c r="R7342" s="7">
        <v>39.267944</v>
      </c>
      <c r="S7342" s="7">
        <v>119.027402</v>
      </c>
      <c r="T7342" t="s">
        <v>46</v>
      </c>
      <c r="U7342" t="s">
        <v>21549</v>
      </c>
      <c r="V7342" t="s">
        <v>24286</v>
      </c>
      <c r="X7342" t="s">
        <v>21551</v>
      </c>
      <c r="Y7342" t="s">
        <v>19854</v>
      </c>
      <c r="Z7342" t="s">
        <v>21048</v>
      </c>
      <c r="AH7342" s="27"/>
      <c r="AI7342" t="s">
        <v>24287</v>
      </c>
      <c r="AJ7342" t="s">
        <v>24289</v>
      </c>
    </row>
    <row r="7343" spans="1:36" ht="17.25" hidden="1" customHeight="1" x14ac:dyDescent="0.2">
      <c r="A7343" s="4" t="s">
        <v>24310</v>
      </c>
      <c r="B7343" t="s">
        <v>21042</v>
      </c>
      <c r="C7343" t="s">
        <v>24311</v>
      </c>
      <c r="D7343" t="s">
        <v>24312</v>
      </c>
      <c r="E7343" t="s">
        <v>40</v>
      </c>
      <c r="F7343" t="s">
        <v>86</v>
      </c>
      <c r="G7343" s="5">
        <v>500</v>
      </c>
      <c r="H7343" t="s">
        <v>611</v>
      </c>
      <c r="I7343" t="s">
        <v>43</v>
      </c>
      <c r="J7343" t="s">
        <v>44</v>
      </c>
      <c r="N7343" s="27"/>
      <c r="P7343" s="25"/>
      <c r="R7343" s="7">
        <v>40.612409</v>
      </c>
      <c r="S7343" s="7">
        <v>122.34242</v>
      </c>
      <c r="T7343" t="s">
        <v>504</v>
      </c>
      <c r="U7343" t="s">
        <v>24313</v>
      </c>
      <c r="X7343" t="s">
        <v>21195</v>
      </c>
      <c r="Y7343" t="s">
        <v>19854</v>
      </c>
      <c r="Z7343" t="s">
        <v>21048</v>
      </c>
      <c r="AH7343" s="27"/>
      <c r="AI7343" t="s">
        <v>24314</v>
      </c>
      <c r="AJ7343" t="s">
        <v>24315</v>
      </c>
    </row>
    <row r="7344" spans="1:36" ht="17.25" hidden="1" customHeight="1" x14ac:dyDescent="0.2">
      <c r="A7344" s="4" t="s">
        <v>24310</v>
      </c>
      <c r="B7344" t="s">
        <v>21042</v>
      </c>
      <c r="C7344" t="s">
        <v>24311</v>
      </c>
      <c r="D7344" t="s">
        <v>24312</v>
      </c>
      <c r="E7344" t="s">
        <v>56</v>
      </c>
      <c r="F7344" t="s">
        <v>86</v>
      </c>
      <c r="G7344" s="5">
        <v>500</v>
      </c>
      <c r="H7344" t="s">
        <v>611</v>
      </c>
      <c r="I7344" t="s">
        <v>43</v>
      </c>
      <c r="J7344" t="s">
        <v>44</v>
      </c>
      <c r="N7344" s="27"/>
      <c r="P7344" s="25"/>
      <c r="R7344" s="7">
        <v>40.612409</v>
      </c>
      <c r="S7344" s="7">
        <v>122.34242</v>
      </c>
      <c r="T7344" t="s">
        <v>504</v>
      </c>
      <c r="U7344" t="s">
        <v>24313</v>
      </c>
      <c r="X7344" t="s">
        <v>21195</v>
      </c>
      <c r="Y7344" t="s">
        <v>19854</v>
      </c>
      <c r="Z7344" t="s">
        <v>21048</v>
      </c>
      <c r="AH7344" s="27"/>
      <c r="AI7344" t="s">
        <v>24314</v>
      </c>
      <c r="AJ7344" t="s">
        <v>24316</v>
      </c>
    </row>
    <row r="7345" spans="1:36" ht="17.25" hidden="1" customHeight="1" x14ac:dyDescent="0.2">
      <c r="A7345" s="4" t="s">
        <v>24317</v>
      </c>
      <c r="B7345" t="s">
        <v>21042</v>
      </c>
      <c r="C7345" t="s">
        <v>24318</v>
      </c>
      <c r="D7345" t="s">
        <v>24319</v>
      </c>
      <c r="E7345" t="s">
        <v>40</v>
      </c>
      <c r="F7345" t="s">
        <v>86</v>
      </c>
      <c r="G7345" s="5">
        <v>450</v>
      </c>
      <c r="H7345" t="s">
        <v>486</v>
      </c>
      <c r="I7345" t="s">
        <v>43</v>
      </c>
      <c r="J7345" t="s">
        <v>45</v>
      </c>
      <c r="K7345" t="s">
        <v>45</v>
      </c>
      <c r="L7345" t="s">
        <v>45</v>
      </c>
      <c r="N7345" s="27" t="s">
        <v>45</v>
      </c>
      <c r="R7345" s="7">
        <v>39.234251999999998</v>
      </c>
      <c r="S7345" s="7">
        <v>117.11092600000001</v>
      </c>
      <c r="T7345" t="s">
        <v>504</v>
      </c>
      <c r="U7345" t="s">
        <v>24320</v>
      </c>
      <c r="X7345" t="s">
        <v>21372</v>
      </c>
      <c r="Y7345" t="s">
        <v>19854</v>
      </c>
      <c r="Z7345" t="s">
        <v>21048</v>
      </c>
      <c r="AI7345" t="s">
        <v>24321</v>
      </c>
      <c r="AJ7345" t="s">
        <v>24322</v>
      </c>
    </row>
    <row r="7346" spans="1:36" ht="17.25" hidden="1" customHeight="1" x14ac:dyDescent="0.2">
      <c r="A7346" s="4" t="s">
        <v>24317</v>
      </c>
      <c r="B7346" t="s">
        <v>21042</v>
      </c>
      <c r="C7346" t="s">
        <v>24318</v>
      </c>
      <c r="D7346" t="s">
        <v>24319</v>
      </c>
      <c r="E7346" t="s">
        <v>56</v>
      </c>
      <c r="F7346" t="s">
        <v>86</v>
      </c>
      <c r="G7346" s="5">
        <v>450</v>
      </c>
      <c r="H7346" t="s">
        <v>486</v>
      </c>
      <c r="I7346" t="s">
        <v>43</v>
      </c>
      <c r="J7346" t="s">
        <v>45</v>
      </c>
      <c r="K7346" t="s">
        <v>45</v>
      </c>
      <c r="L7346" t="s">
        <v>45</v>
      </c>
      <c r="N7346" s="27" t="s">
        <v>45</v>
      </c>
      <c r="R7346" s="7">
        <v>39.234251999999998</v>
      </c>
      <c r="S7346" s="7">
        <v>117.11092600000001</v>
      </c>
      <c r="T7346" t="s">
        <v>504</v>
      </c>
      <c r="U7346" t="s">
        <v>24320</v>
      </c>
      <c r="X7346" t="s">
        <v>21372</v>
      </c>
      <c r="Y7346" t="s">
        <v>19854</v>
      </c>
      <c r="Z7346" t="s">
        <v>21048</v>
      </c>
      <c r="AI7346" t="s">
        <v>24321</v>
      </c>
      <c r="AJ7346" t="s">
        <v>24323</v>
      </c>
    </row>
    <row r="7347" spans="1:36" ht="17.25" hidden="1" customHeight="1" x14ac:dyDescent="0.2">
      <c r="A7347" s="4" t="s">
        <v>24324</v>
      </c>
      <c r="B7347" t="s">
        <v>21042</v>
      </c>
      <c r="C7347" t="s">
        <v>24325</v>
      </c>
      <c r="D7347" t="s">
        <v>24326</v>
      </c>
      <c r="E7347" t="s">
        <v>63</v>
      </c>
      <c r="F7347" t="s">
        <v>86</v>
      </c>
      <c r="G7347" s="5">
        <v>390</v>
      </c>
      <c r="H7347" t="s">
        <v>42</v>
      </c>
      <c r="I7347" t="s">
        <v>43</v>
      </c>
      <c r="J7347" t="s">
        <v>44</v>
      </c>
      <c r="M7347" t="s">
        <v>559</v>
      </c>
      <c r="N7347" s="6">
        <v>2005</v>
      </c>
      <c r="R7347" s="7">
        <v>31.44435</v>
      </c>
      <c r="S7347" s="7">
        <v>120.437</v>
      </c>
      <c r="T7347" t="s">
        <v>46</v>
      </c>
      <c r="U7347" t="s">
        <v>21712</v>
      </c>
      <c r="V7347" t="s">
        <v>23813</v>
      </c>
      <c r="X7347" t="s">
        <v>21204</v>
      </c>
      <c r="Y7347" t="s">
        <v>19854</v>
      </c>
      <c r="Z7347" t="s">
        <v>21048</v>
      </c>
      <c r="AG7347" t="s">
        <v>24327</v>
      </c>
      <c r="AH7347" s="24">
        <v>1191331</v>
      </c>
      <c r="AI7347" t="s">
        <v>24328</v>
      </c>
      <c r="AJ7347" t="s">
        <v>24329</v>
      </c>
    </row>
    <row r="7348" spans="1:36" ht="17.25" hidden="1" customHeight="1" x14ac:dyDescent="0.2">
      <c r="A7348" s="4" t="s">
        <v>24324</v>
      </c>
      <c r="B7348" t="s">
        <v>21042</v>
      </c>
      <c r="C7348" t="s">
        <v>24325</v>
      </c>
      <c r="D7348" t="s">
        <v>24326</v>
      </c>
      <c r="E7348" t="s">
        <v>73</v>
      </c>
      <c r="F7348" t="s">
        <v>86</v>
      </c>
      <c r="G7348" s="5">
        <v>390</v>
      </c>
      <c r="H7348" t="s">
        <v>42</v>
      </c>
      <c r="I7348" t="s">
        <v>43</v>
      </c>
      <c r="J7348" t="s">
        <v>44</v>
      </c>
      <c r="M7348" t="s">
        <v>559</v>
      </c>
      <c r="N7348" s="6">
        <v>2005</v>
      </c>
      <c r="R7348" s="7">
        <v>31.44435</v>
      </c>
      <c r="S7348" s="7">
        <v>120.437</v>
      </c>
      <c r="T7348" t="s">
        <v>46</v>
      </c>
      <c r="U7348" t="s">
        <v>21712</v>
      </c>
      <c r="V7348" t="s">
        <v>23813</v>
      </c>
      <c r="X7348" t="s">
        <v>21204</v>
      </c>
      <c r="Y7348" t="s">
        <v>19854</v>
      </c>
      <c r="Z7348" t="s">
        <v>21048</v>
      </c>
      <c r="AG7348" t="s">
        <v>24327</v>
      </c>
      <c r="AH7348" s="6">
        <v>1191332</v>
      </c>
      <c r="AI7348" t="s">
        <v>24328</v>
      </c>
      <c r="AJ7348" t="s">
        <v>24330</v>
      </c>
    </row>
    <row r="7349" spans="1:36" ht="17.25" hidden="1" customHeight="1" x14ac:dyDescent="0.2">
      <c r="A7349" s="4" t="s">
        <v>24342</v>
      </c>
      <c r="B7349" t="s">
        <v>21042</v>
      </c>
      <c r="C7349" t="s">
        <v>24343</v>
      </c>
      <c r="D7349" t="s">
        <v>24344</v>
      </c>
      <c r="E7349" t="s">
        <v>40</v>
      </c>
      <c r="F7349" t="s">
        <v>86</v>
      </c>
      <c r="G7349" s="5">
        <v>474</v>
      </c>
      <c r="H7349" t="s">
        <v>558</v>
      </c>
      <c r="I7349" t="s">
        <v>43</v>
      </c>
      <c r="J7349" t="s">
        <v>44</v>
      </c>
      <c r="N7349" s="8" t="s">
        <v>45</v>
      </c>
      <c r="R7349" s="7">
        <v>36.913392999999999</v>
      </c>
      <c r="S7349" s="7">
        <v>122.052635</v>
      </c>
      <c r="T7349" t="s">
        <v>504</v>
      </c>
      <c r="U7349" t="s">
        <v>23674</v>
      </c>
      <c r="X7349" t="s">
        <v>21685</v>
      </c>
      <c r="Y7349" t="s">
        <v>19854</v>
      </c>
      <c r="Z7349" t="s">
        <v>21048</v>
      </c>
      <c r="AI7349" t="s">
        <v>24345</v>
      </c>
      <c r="AJ7349" t="s">
        <v>24346</v>
      </c>
    </row>
    <row r="7350" spans="1:36" ht="17.25" hidden="1" customHeight="1" x14ac:dyDescent="0.2">
      <c r="A7350" s="4" t="s">
        <v>24342</v>
      </c>
      <c r="B7350" t="s">
        <v>21042</v>
      </c>
      <c r="C7350" t="s">
        <v>24343</v>
      </c>
      <c r="D7350" t="s">
        <v>24344</v>
      </c>
      <c r="E7350" t="s">
        <v>56</v>
      </c>
      <c r="F7350" t="s">
        <v>86</v>
      </c>
      <c r="G7350" s="5">
        <v>474</v>
      </c>
      <c r="H7350" t="s">
        <v>558</v>
      </c>
      <c r="I7350" t="s">
        <v>43</v>
      </c>
      <c r="J7350" t="s">
        <v>44</v>
      </c>
      <c r="N7350" s="8" t="s">
        <v>45</v>
      </c>
      <c r="R7350" s="7">
        <v>36.913392999999999</v>
      </c>
      <c r="S7350" s="7">
        <v>122.052635</v>
      </c>
      <c r="T7350" t="s">
        <v>504</v>
      </c>
      <c r="U7350" t="s">
        <v>23674</v>
      </c>
      <c r="X7350" t="s">
        <v>21685</v>
      </c>
      <c r="Y7350" t="s">
        <v>19854</v>
      </c>
      <c r="Z7350" t="s">
        <v>21048</v>
      </c>
      <c r="AI7350" t="s">
        <v>24345</v>
      </c>
      <c r="AJ7350" t="s">
        <v>24347</v>
      </c>
    </row>
    <row r="7351" spans="1:36" ht="17.25" hidden="1" customHeight="1" x14ac:dyDescent="0.2">
      <c r="A7351" s="4" t="s">
        <v>24364</v>
      </c>
      <c r="B7351" t="s">
        <v>21042</v>
      </c>
      <c r="C7351" t="s">
        <v>24365</v>
      </c>
      <c r="D7351" t="s">
        <v>24366</v>
      </c>
      <c r="E7351" t="s">
        <v>40</v>
      </c>
      <c r="F7351" t="s">
        <v>86</v>
      </c>
      <c r="G7351" s="5">
        <v>450</v>
      </c>
      <c r="H7351" t="s">
        <v>611</v>
      </c>
      <c r="I7351" t="s">
        <v>43</v>
      </c>
      <c r="J7351" t="s">
        <v>44</v>
      </c>
      <c r="M7351" t="s">
        <v>5341</v>
      </c>
      <c r="R7351" s="7">
        <v>30.486156999999999</v>
      </c>
      <c r="S7351" s="7">
        <v>114.421491</v>
      </c>
      <c r="T7351" t="s">
        <v>46</v>
      </c>
      <c r="U7351" t="s">
        <v>22383</v>
      </c>
      <c r="V7351" t="s">
        <v>24367</v>
      </c>
      <c r="X7351" t="s">
        <v>21101</v>
      </c>
      <c r="Y7351" t="s">
        <v>19854</v>
      </c>
      <c r="Z7351" t="s">
        <v>21048</v>
      </c>
      <c r="AI7351" t="s">
        <v>24368</v>
      </c>
      <c r="AJ7351" t="s">
        <v>24369</v>
      </c>
    </row>
    <row r="7352" spans="1:36" ht="17.25" hidden="1" customHeight="1" x14ac:dyDescent="0.2">
      <c r="A7352" s="4" t="s">
        <v>24364</v>
      </c>
      <c r="B7352" t="s">
        <v>21042</v>
      </c>
      <c r="C7352" t="s">
        <v>24365</v>
      </c>
      <c r="D7352" t="s">
        <v>24366</v>
      </c>
      <c r="E7352" t="s">
        <v>56</v>
      </c>
      <c r="F7352" t="s">
        <v>86</v>
      </c>
      <c r="G7352" s="5">
        <v>450</v>
      </c>
      <c r="H7352" t="s">
        <v>611</v>
      </c>
      <c r="I7352" t="s">
        <v>43</v>
      </c>
      <c r="J7352" t="s">
        <v>44</v>
      </c>
      <c r="M7352" t="s">
        <v>5341</v>
      </c>
      <c r="P7352" s="25"/>
      <c r="R7352" s="7">
        <v>30.486156999999999</v>
      </c>
      <c r="S7352" s="7">
        <v>114.421491</v>
      </c>
      <c r="T7352" t="s">
        <v>46</v>
      </c>
      <c r="U7352" t="s">
        <v>22383</v>
      </c>
      <c r="V7352" t="s">
        <v>24367</v>
      </c>
      <c r="X7352" t="s">
        <v>21101</v>
      </c>
      <c r="Y7352" t="s">
        <v>19854</v>
      </c>
      <c r="Z7352" t="s">
        <v>21048</v>
      </c>
      <c r="AI7352" t="s">
        <v>24368</v>
      </c>
      <c r="AJ7352" t="s">
        <v>24370</v>
      </c>
    </row>
    <row r="7353" spans="1:36" ht="17.25" hidden="1" customHeight="1" x14ac:dyDescent="0.2">
      <c r="A7353" s="4" t="s">
        <v>24395</v>
      </c>
      <c r="B7353" t="s">
        <v>21042</v>
      </c>
      <c r="C7353" t="s">
        <v>24396</v>
      </c>
      <c r="D7353" t="s">
        <v>24397</v>
      </c>
      <c r="E7353" t="s">
        <v>40</v>
      </c>
      <c r="F7353" t="s">
        <v>617</v>
      </c>
      <c r="G7353" s="5">
        <v>390</v>
      </c>
      <c r="H7353" t="s">
        <v>42</v>
      </c>
      <c r="I7353" t="s">
        <v>43</v>
      </c>
      <c r="J7353" t="s">
        <v>45</v>
      </c>
      <c r="N7353" s="24">
        <v>2009</v>
      </c>
      <c r="R7353" s="7">
        <v>24.545909999999999</v>
      </c>
      <c r="S7353" s="7">
        <v>118.226434</v>
      </c>
      <c r="T7353" t="s">
        <v>46</v>
      </c>
      <c r="U7353" t="s">
        <v>24398</v>
      </c>
      <c r="V7353" t="s">
        <v>24399</v>
      </c>
      <c r="W7353" t="s">
        <v>24400</v>
      </c>
      <c r="X7353" t="s">
        <v>21237</v>
      </c>
      <c r="Y7353" t="s">
        <v>19854</v>
      </c>
      <c r="Z7353" t="s">
        <v>21048</v>
      </c>
      <c r="AC7353" t="s">
        <v>24401</v>
      </c>
      <c r="AG7353" t="s">
        <v>24402</v>
      </c>
      <c r="AH7353" s="24">
        <v>1200922</v>
      </c>
      <c r="AI7353" t="s">
        <v>24403</v>
      </c>
      <c r="AJ7353" t="s">
        <v>24404</v>
      </c>
    </row>
    <row r="7354" spans="1:36" ht="17.25" hidden="1" customHeight="1" x14ac:dyDescent="0.2">
      <c r="A7354" s="4" t="s">
        <v>24395</v>
      </c>
      <c r="B7354" t="s">
        <v>21042</v>
      </c>
      <c r="C7354" t="s">
        <v>24396</v>
      </c>
      <c r="D7354" t="s">
        <v>24397</v>
      </c>
      <c r="E7354" t="s">
        <v>56</v>
      </c>
      <c r="F7354" t="s">
        <v>617</v>
      </c>
      <c r="G7354" s="5">
        <v>390</v>
      </c>
      <c r="H7354" t="s">
        <v>42</v>
      </c>
      <c r="I7354" t="s">
        <v>43</v>
      </c>
      <c r="J7354" t="s">
        <v>45</v>
      </c>
      <c r="N7354" s="24">
        <v>2010</v>
      </c>
      <c r="P7354" s="25"/>
      <c r="R7354" s="7">
        <v>24.545909999999999</v>
      </c>
      <c r="S7354" s="7">
        <v>118.226434</v>
      </c>
      <c r="T7354" t="s">
        <v>46</v>
      </c>
      <c r="U7354" t="s">
        <v>24398</v>
      </c>
      <c r="V7354" t="s">
        <v>24399</v>
      </c>
      <c r="W7354" t="s">
        <v>24400</v>
      </c>
      <c r="X7354" t="s">
        <v>21237</v>
      </c>
      <c r="Y7354" t="s">
        <v>19854</v>
      </c>
      <c r="Z7354" t="s">
        <v>21048</v>
      </c>
      <c r="AC7354" t="s">
        <v>24401</v>
      </c>
      <c r="AG7354" t="s">
        <v>24402</v>
      </c>
      <c r="AH7354" s="24">
        <v>1200923</v>
      </c>
      <c r="AI7354" t="s">
        <v>24403</v>
      </c>
      <c r="AJ7354" t="s">
        <v>24405</v>
      </c>
    </row>
    <row r="7355" spans="1:36" ht="17.25" hidden="1" customHeight="1" x14ac:dyDescent="0.2">
      <c r="A7355" s="4" t="s">
        <v>24422</v>
      </c>
      <c r="B7355" t="s">
        <v>21042</v>
      </c>
      <c r="C7355" t="s">
        <v>24423</v>
      </c>
      <c r="D7355" t="s">
        <v>24424</v>
      </c>
      <c r="E7355" t="s">
        <v>40</v>
      </c>
      <c r="F7355" t="s">
        <v>86</v>
      </c>
      <c r="G7355" s="5">
        <v>400</v>
      </c>
      <c r="H7355" t="s">
        <v>42</v>
      </c>
      <c r="I7355" t="s">
        <v>43</v>
      </c>
      <c r="J7355" t="s">
        <v>45</v>
      </c>
      <c r="M7355" t="s">
        <v>5341</v>
      </c>
      <c r="N7355" s="24">
        <v>2008</v>
      </c>
      <c r="R7355" s="7">
        <v>30.05</v>
      </c>
      <c r="S7355" s="7">
        <v>120.2323</v>
      </c>
      <c r="T7355" t="s">
        <v>46</v>
      </c>
      <c r="U7355" t="s">
        <v>22369</v>
      </c>
      <c r="W7355" t="s">
        <v>24425</v>
      </c>
      <c r="X7355" t="s">
        <v>21066</v>
      </c>
      <c r="Y7355" t="s">
        <v>19854</v>
      </c>
      <c r="Z7355" t="s">
        <v>21048</v>
      </c>
      <c r="AC7355" t="s">
        <v>24426</v>
      </c>
      <c r="AG7355" t="s">
        <v>24427</v>
      </c>
      <c r="AH7355" s="24">
        <v>1183533</v>
      </c>
      <c r="AI7355" t="s">
        <v>24428</v>
      </c>
      <c r="AJ7355" t="s">
        <v>24429</v>
      </c>
    </row>
    <row r="7356" spans="1:36" ht="17.25" hidden="1" customHeight="1" x14ac:dyDescent="0.2">
      <c r="A7356" s="4" t="s">
        <v>24422</v>
      </c>
      <c r="B7356" t="s">
        <v>21042</v>
      </c>
      <c r="C7356" t="s">
        <v>24423</v>
      </c>
      <c r="D7356" t="s">
        <v>24424</v>
      </c>
      <c r="E7356" t="s">
        <v>56</v>
      </c>
      <c r="F7356" t="s">
        <v>86</v>
      </c>
      <c r="G7356" s="5">
        <v>400</v>
      </c>
      <c r="H7356" t="s">
        <v>42</v>
      </c>
      <c r="I7356" t="s">
        <v>43</v>
      </c>
      <c r="J7356" t="s">
        <v>45</v>
      </c>
      <c r="M7356" t="s">
        <v>5341</v>
      </c>
      <c r="N7356" s="24">
        <v>2008</v>
      </c>
      <c r="R7356" s="7">
        <v>30.05</v>
      </c>
      <c r="S7356" s="7">
        <v>120.2323</v>
      </c>
      <c r="T7356" t="s">
        <v>46</v>
      </c>
      <c r="U7356" t="s">
        <v>22369</v>
      </c>
      <c r="W7356" t="s">
        <v>24425</v>
      </c>
      <c r="X7356" t="s">
        <v>21066</v>
      </c>
      <c r="Y7356" t="s">
        <v>19854</v>
      </c>
      <c r="Z7356" t="s">
        <v>21048</v>
      </c>
      <c r="AC7356" t="s">
        <v>24426</v>
      </c>
      <c r="AG7356" t="s">
        <v>24427</v>
      </c>
      <c r="AH7356" s="24">
        <v>1191061</v>
      </c>
      <c r="AI7356" t="s">
        <v>24428</v>
      </c>
      <c r="AJ7356" t="s">
        <v>24430</v>
      </c>
    </row>
    <row r="7357" spans="1:36" ht="17.25" hidden="1" customHeight="1" x14ac:dyDescent="0.2">
      <c r="A7357" s="4" t="s">
        <v>24422</v>
      </c>
      <c r="B7357" t="s">
        <v>21042</v>
      </c>
      <c r="C7357" t="s">
        <v>24423</v>
      </c>
      <c r="D7357" t="s">
        <v>24424</v>
      </c>
      <c r="E7357" t="s">
        <v>58</v>
      </c>
      <c r="F7357" t="s">
        <v>86</v>
      </c>
      <c r="G7357" s="5">
        <v>420</v>
      </c>
      <c r="H7357" t="s">
        <v>42</v>
      </c>
      <c r="I7357" t="s">
        <v>43</v>
      </c>
      <c r="J7357" t="s">
        <v>44</v>
      </c>
      <c r="M7357" t="s">
        <v>5341</v>
      </c>
      <c r="N7357" s="24">
        <v>2012</v>
      </c>
      <c r="R7357" s="7">
        <v>30.05</v>
      </c>
      <c r="S7357" s="7">
        <v>120.2323</v>
      </c>
      <c r="T7357" t="s">
        <v>46</v>
      </c>
      <c r="U7357" t="s">
        <v>22369</v>
      </c>
      <c r="W7357" t="s">
        <v>24425</v>
      </c>
      <c r="X7357" t="s">
        <v>21066</v>
      </c>
      <c r="Y7357" t="s">
        <v>19854</v>
      </c>
      <c r="Z7357" t="s">
        <v>21048</v>
      </c>
      <c r="AC7357" t="s">
        <v>24426</v>
      </c>
      <c r="AG7357" t="s">
        <v>24427</v>
      </c>
      <c r="AH7357" s="24">
        <v>1271144</v>
      </c>
      <c r="AI7357" t="s">
        <v>24428</v>
      </c>
      <c r="AJ7357" t="s">
        <v>24431</v>
      </c>
    </row>
    <row r="7358" spans="1:36" ht="17.25" hidden="1" customHeight="1" x14ac:dyDescent="0.2">
      <c r="A7358" s="4" t="s">
        <v>24441</v>
      </c>
      <c r="B7358" t="s">
        <v>21042</v>
      </c>
      <c r="C7358" t="s">
        <v>24442</v>
      </c>
      <c r="D7358" t="s">
        <v>24443</v>
      </c>
      <c r="E7358" t="s">
        <v>40</v>
      </c>
      <c r="F7358" t="s">
        <v>86</v>
      </c>
      <c r="G7358" s="5">
        <v>50</v>
      </c>
      <c r="H7358" t="s">
        <v>677</v>
      </c>
      <c r="I7358" t="s">
        <v>45</v>
      </c>
      <c r="J7358" t="s">
        <v>45</v>
      </c>
      <c r="R7358" s="7">
        <v>37.095719000000003</v>
      </c>
      <c r="S7358" s="7">
        <v>79.939212999999995</v>
      </c>
      <c r="T7358" t="s">
        <v>504</v>
      </c>
      <c r="U7358" t="s">
        <v>24444</v>
      </c>
      <c r="X7358" t="s">
        <v>24445</v>
      </c>
      <c r="Y7358" t="s">
        <v>19854</v>
      </c>
      <c r="Z7358" t="s">
        <v>21048</v>
      </c>
      <c r="AG7358" t="s">
        <v>24446</v>
      </c>
      <c r="AI7358" t="s">
        <v>24447</v>
      </c>
      <c r="AJ7358" t="s">
        <v>24448</v>
      </c>
    </row>
    <row r="7359" spans="1:36" ht="17.25" hidden="1" customHeight="1" x14ac:dyDescent="0.2">
      <c r="A7359" s="4" t="s">
        <v>24449</v>
      </c>
      <c r="B7359" t="s">
        <v>21042</v>
      </c>
      <c r="C7359" t="s">
        <v>24450</v>
      </c>
      <c r="D7359" t="s">
        <v>24451</v>
      </c>
      <c r="E7359" t="s">
        <v>40</v>
      </c>
      <c r="F7359" t="s">
        <v>86</v>
      </c>
      <c r="G7359" s="5">
        <v>69</v>
      </c>
      <c r="H7359" t="s">
        <v>42</v>
      </c>
      <c r="I7359" t="s">
        <v>43</v>
      </c>
      <c r="J7359" t="s">
        <v>44</v>
      </c>
      <c r="N7359" s="24">
        <v>1991</v>
      </c>
      <c r="R7359" s="7">
        <v>45.691429999999997</v>
      </c>
      <c r="S7359" s="7">
        <v>85.118875000000003</v>
      </c>
      <c r="T7359" t="s">
        <v>46</v>
      </c>
      <c r="U7359" t="s">
        <v>24452</v>
      </c>
      <c r="W7359" t="s">
        <v>24453</v>
      </c>
      <c r="X7359" t="s">
        <v>24445</v>
      </c>
      <c r="Y7359" t="s">
        <v>19854</v>
      </c>
      <c r="Z7359" t="s">
        <v>21048</v>
      </c>
      <c r="AG7359" t="s">
        <v>24454</v>
      </c>
      <c r="AI7359" t="s">
        <v>24455</v>
      </c>
      <c r="AJ7359" t="s">
        <v>24456</v>
      </c>
    </row>
    <row r="7360" spans="1:36" ht="17.25" hidden="1" customHeight="1" x14ac:dyDescent="0.2">
      <c r="A7360" s="4" t="s">
        <v>24449</v>
      </c>
      <c r="B7360" t="s">
        <v>21042</v>
      </c>
      <c r="C7360" t="s">
        <v>24450</v>
      </c>
      <c r="D7360" t="s">
        <v>24451</v>
      </c>
      <c r="E7360" t="s">
        <v>56</v>
      </c>
      <c r="F7360" t="s">
        <v>86</v>
      </c>
      <c r="G7360" s="5">
        <v>69</v>
      </c>
      <c r="H7360" t="s">
        <v>42</v>
      </c>
      <c r="I7360" t="s">
        <v>43</v>
      </c>
      <c r="J7360" t="s">
        <v>44</v>
      </c>
      <c r="N7360" s="24">
        <v>1997</v>
      </c>
      <c r="R7360" s="7">
        <v>45.691429999999997</v>
      </c>
      <c r="S7360" s="7">
        <v>85.118875000000003</v>
      </c>
      <c r="T7360" t="s">
        <v>46</v>
      </c>
      <c r="U7360" t="s">
        <v>24452</v>
      </c>
      <c r="W7360" t="s">
        <v>24453</v>
      </c>
      <c r="X7360" t="s">
        <v>24445</v>
      </c>
      <c r="Y7360" t="s">
        <v>19854</v>
      </c>
      <c r="Z7360" t="s">
        <v>21048</v>
      </c>
      <c r="AG7360" t="s">
        <v>24454</v>
      </c>
      <c r="AI7360" t="s">
        <v>24455</v>
      </c>
      <c r="AJ7360" t="s">
        <v>24457</v>
      </c>
    </row>
    <row r="7361" spans="1:36" ht="17.25" hidden="1" customHeight="1" x14ac:dyDescent="0.2">
      <c r="A7361" s="4" t="s">
        <v>24449</v>
      </c>
      <c r="B7361" t="s">
        <v>21042</v>
      </c>
      <c r="C7361" t="s">
        <v>24450</v>
      </c>
      <c r="D7361" t="s">
        <v>24451</v>
      </c>
      <c r="E7361" t="s">
        <v>58</v>
      </c>
      <c r="F7361" t="s">
        <v>86</v>
      </c>
      <c r="G7361" s="5">
        <v>69</v>
      </c>
      <c r="H7361" t="s">
        <v>42</v>
      </c>
      <c r="I7361" t="s">
        <v>43</v>
      </c>
      <c r="J7361" t="s">
        <v>44</v>
      </c>
      <c r="N7361" s="24">
        <v>2004</v>
      </c>
      <c r="P7361" s="25"/>
      <c r="R7361" s="7">
        <v>45.691429999999997</v>
      </c>
      <c r="S7361" s="7">
        <v>85.118875000000003</v>
      </c>
      <c r="T7361" t="s">
        <v>46</v>
      </c>
      <c r="U7361" t="s">
        <v>24452</v>
      </c>
      <c r="W7361" t="s">
        <v>24453</v>
      </c>
      <c r="X7361" t="s">
        <v>24445</v>
      </c>
      <c r="Y7361" t="s">
        <v>19854</v>
      </c>
      <c r="Z7361" t="s">
        <v>21048</v>
      </c>
      <c r="AG7361" t="s">
        <v>24454</v>
      </c>
      <c r="AI7361" t="s">
        <v>24455</v>
      </c>
      <c r="AJ7361" t="s">
        <v>24458</v>
      </c>
    </row>
    <row r="7362" spans="1:36" ht="17.25" hidden="1" customHeight="1" x14ac:dyDescent="0.2">
      <c r="A7362" s="4" t="s">
        <v>24449</v>
      </c>
      <c r="B7362" t="s">
        <v>21042</v>
      </c>
      <c r="C7362" t="s">
        <v>24450</v>
      </c>
      <c r="D7362" t="s">
        <v>24451</v>
      </c>
      <c r="E7362" t="s">
        <v>191</v>
      </c>
      <c r="F7362" t="s">
        <v>86</v>
      </c>
      <c r="G7362" s="5">
        <v>111.9</v>
      </c>
      <c r="H7362" t="s">
        <v>42</v>
      </c>
      <c r="I7362" t="s">
        <v>43</v>
      </c>
      <c r="J7362" t="s">
        <v>44</v>
      </c>
      <c r="N7362" s="24">
        <v>2009</v>
      </c>
      <c r="R7362" s="7">
        <v>45.691429999999997</v>
      </c>
      <c r="S7362" s="7">
        <v>85.118875000000003</v>
      </c>
      <c r="T7362" t="s">
        <v>46</v>
      </c>
      <c r="U7362" t="s">
        <v>24452</v>
      </c>
      <c r="W7362" t="s">
        <v>24453</v>
      </c>
      <c r="X7362" t="s">
        <v>24445</v>
      </c>
      <c r="Y7362" t="s">
        <v>19854</v>
      </c>
      <c r="Z7362" t="s">
        <v>21048</v>
      </c>
      <c r="AG7362" t="s">
        <v>24454</v>
      </c>
      <c r="AI7362" t="s">
        <v>24455</v>
      </c>
      <c r="AJ7362" t="s">
        <v>24459</v>
      </c>
    </row>
    <row r="7363" spans="1:36" ht="17.25" hidden="1" customHeight="1" x14ac:dyDescent="0.2">
      <c r="A7363" s="4" t="s">
        <v>24460</v>
      </c>
      <c r="B7363" t="s">
        <v>21042</v>
      </c>
      <c r="C7363" t="s">
        <v>24461</v>
      </c>
      <c r="D7363" t="s">
        <v>24462</v>
      </c>
      <c r="E7363" t="s">
        <v>40</v>
      </c>
      <c r="F7363" t="s">
        <v>24463</v>
      </c>
      <c r="G7363" s="5">
        <v>135</v>
      </c>
      <c r="H7363" t="s">
        <v>139</v>
      </c>
      <c r="I7363" t="s">
        <v>240</v>
      </c>
      <c r="J7363" t="s">
        <v>45</v>
      </c>
      <c r="N7363" s="8" t="s">
        <v>45</v>
      </c>
      <c r="P7363" s="25"/>
      <c r="R7363" s="7">
        <v>43.682772999999997</v>
      </c>
      <c r="S7363" s="7">
        <v>95.020092000000005</v>
      </c>
      <c r="T7363" t="s">
        <v>46</v>
      </c>
      <c r="U7363" t="s">
        <v>24464</v>
      </c>
      <c r="V7363" t="s">
        <v>24465</v>
      </c>
      <c r="X7363" t="s">
        <v>24445</v>
      </c>
      <c r="Y7363" t="s">
        <v>19854</v>
      </c>
      <c r="Z7363" t="s">
        <v>21048</v>
      </c>
      <c r="AE7363" t="s">
        <v>24466</v>
      </c>
      <c r="AI7363" t="s">
        <v>24467</v>
      </c>
      <c r="AJ7363" t="s">
        <v>24468</v>
      </c>
    </row>
    <row r="7364" spans="1:36" ht="17.25" hidden="1" customHeight="1" x14ac:dyDescent="0.2">
      <c r="A7364" s="4" t="s">
        <v>24460</v>
      </c>
      <c r="B7364" t="s">
        <v>21042</v>
      </c>
      <c r="C7364" t="s">
        <v>24461</v>
      </c>
      <c r="D7364" t="s">
        <v>24462</v>
      </c>
      <c r="E7364" t="s">
        <v>56</v>
      </c>
      <c r="F7364" t="s">
        <v>24463</v>
      </c>
      <c r="G7364" s="5">
        <v>135</v>
      </c>
      <c r="H7364" t="s">
        <v>139</v>
      </c>
      <c r="I7364" t="s">
        <v>240</v>
      </c>
      <c r="J7364" t="s">
        <v>45</v>
      </c>
      <c r="N7364" s="8" t="s">
        <v>45</v>
      </c>
      <c r="P7364" s="25"/>
      <c r="R7364" s="7">
        <v>43.682772999999997</v>
      </c>
      <c r="S7364" s="7">
        <v>95.020092000000005</v>
      </c>
      <c r="T7364" t="s">
        <v>46</v>
      </c>
      <c r="U7364" t="s">
        <v>24464</v>
      </c>
      <c r="V7364" t="s">
        <v>24465</v>
      </c>
      <c r="X7364" t="s">
        <v>24445</v>
      </c>
      <c r="Y7364" t="s">
        <v>19854</v>
      </c>
      <c r="Z7364" t="s">
        <v>21048</v>
      </c>
      <c r="AE7364" t="s">
        <v>24466</v>
      </c>
      <c r="AI7364" t="s">
        <v>24467</v>
      </c>
      <c r="AJ7364" t="s">
        <v>24469</v>
      </c>
    </row>
    <row r="7365" spans="1:36" ht="17.25" hidden="1" customHeight="1" x14ac:dyDescent="0.2">
      <c r="A7365" s="4" t="s">
        <v>24460</v>
      </c>
      <c r="B7365" t="s">
        <v>21042</v>
      </c>
      <c r="C7365" t="s">
        <v>24461</v>
      </c>
      <c r="D7365" t="s">
        <v>24462</v>
      </c>
      <c r="E7365" t="s">
        <v>58</v>
      </c>
      <c r="F7365" t="s">
        <v>24463</v>
      </c>
      <c r="G7365" s="5">
        <v>135</v>
      </c>
      <c r="H7365" t="s">
        <v>139</v>
      </c>
      <c r="I7365" t="s">
        <v>240</v>
      </c>
      <c r="J7365" t="s">
        <v>45</v>
      </c>
      <c r="N7365" s="8" t="s">
        <v>45</v>
      </c>
      <c r="P7365" s="25"/>
      <c r="R7365" s="7">
        <v>43.682772999999997</v>
      </c>
      <c r="S7365" s="7">
        <v>95.020092000000005</v>
      </c>
      <c r="T7365" t="s">
        <v>46</v>
      </c>
      <c r="U7365" t="s">
        <v>24464</v>
      </c>
      <c r="V7365" t="s">
        <v>24465</v>
      </c>
      <c r="X7365" t="s">
        <v>24445</v>
      </c>
      <c r="Y7365" t="s">
        <v>19854</v>
      </c>
      <c r="Z7365" t="s">
        <v>21048</v>
      </c>
      <c r="AE7365" t="s">
        <v>24466</v>
      </c>
      <c r="AI7365" t="s">
        <v>24467</v>
      </c>
      <c r="AJ7365" t="s">
        <v>24470</v>
      </c>
    </row>
    <row r="7366" spans="1:36" ht="17.25" hidden="1" customHeight="1" x14ac:dyDescent="0.2">
      <c r="A7366" s="4" t="s">
        <v>24460</v>
      </c>
      <c r="B7366" t="s">
        <v>21042</v>
      </c>
      <c r="C7366" t="s">
        <v>24461</v>
      </c>
      <c r="D7366" t="s">
        <v>24462</v>
      </c>
      <c r="E7366" t="s">
        <v>191</v>
      </c>
      <c r="F7366" t="s">
        <v>24463</v>
      </c>
      <c r="G7366" s="5">
        <v>135</v>
      </c>
      <c r="H7366" t="s">
        <v>139</v>
      </c>
      <c r="I7366" t="s">
        <v>240</v>
      </c>
      <c r="J7366" t="s">
        <v>45</v>
      </c>
      <c r="N7366" s="8" t="s">
        <v>45</v>
      </c>
      <c r="R7366" s="7">
        <v>43.682772999999997</v>
      </c>
      <c r="S7366" s="7">
        <v>95.020092000000005</v>
      </c>
      <c r="T7366" t="s">
        <v>46</v>
      </c>
      <c r="U7366" t="s">
        <v>24464</v>
      </c>
      <c r="V7366" t="s">
        <v>24465</v>
      </c>
      <c r="X7366" t="s">
        <v>24445</v>
      </c>
      <c r="Y7366" t="s">
        <v>19854</v>
      </c>
      <c r="Z7366" t="s">
        <v>21048</v>
      </c>
      <c r="AE7366" t="s">
        <v>24466</v>
      </c>
      <c r="AI7366" t="s">
        <v>24467</v>
      </c>
      <c r="AJ7366" t="s">
        <v>24471</v>
      </c>
    </row>
    <row r="7367" spans="1:36" ht="17.25" hidden="1" customHeight="1" x14ac:dyDescent="0.2">
      <c r="A7367" s="4" t="s">
        <v>24489</v>
      </c>
      <c r="B7367" t="s">
        <v>21042</v>
      </c>
      <c r="C7367" t="s">
        <v>24490</v>
      </c>
      <c r="D7367" t="s">
        <v>24491</v>
      </c>
      <c r="E7367" t="s">
        <v>40</v>
      </c>
      <c r="F7367" t="s">
        <v>86</v>
      </c>
      <c r="G7367" s="5">
        <v>100</v>
      </c>
      <c r="H7367" t="s">
        <v>611</v>
      </c>
      <c r="I7367" t="s">
        <v>43</v>
      </c>
      <c r="J7367" t="s">
        <v>44</v>
      </c>
      <c r="R7367" s="7">
        <v>34.136243</v>
      </c>
      <c r="S7367" s="7">
        <v>117.17211</v>
      </c>
      <c r="T7367" t="s">
        <v>504</v>
      </c>
      <c r="U7367" t="s">
        <v>21633</v>
      </c>
      <c r="W7367" t="s">
        <v>24492</v>
      </c>
      <c r="X7367" t="s">
        <v>21204</v>
      </c>
      <c r="Y7367" t="s">
        <v>19854</v>
      </c>
      <c r="Z7367" t="s">
        <v>21048</v>
      </c>
      <c r="AI7367" t="s">
        <v>24493</v>
      </c>
      <c r="AJ7367" t="s">
        <v>24494</v>
      </c>
    </row>
    <row r="7368" spans="1:36" ht="17.25" hidden="1" customHeight="1" x14ac:dyDescent="0.2">
      <c r="A7368" s="4" t="s">
        <v>24489</v>
      </c>
      <c r="B7368" t="s">
        <v>21042</v>
      </c>
      <c r="C7368" t="s">
        <v>24490</v>
      </c>
      <c r="D7368" t="s">
        <v>24491</v>
      </c>
      <c r="E7368" t="s">
        <v>56</v>
      </c>
      <c r="F7368" t="s">
        <v>86</v>
      </c>
      <c r="G7368" s="5">
        <v>100</v>
      </c>
      <c r="H7368" t="s">
        <v>611</v>
      </c>
      <c r="I7368" t="s">
        <v>43</v>
      </c>
      <c r="J7368" t="s">
        <v>44</v>
      </c>
      <c r="R7368" s="7">
        <v>34.136243</v>
      </c>
      <c r="S7368" s="7">
        <v>117.17211</v>
      </c>
      <c r="T7368" t="s">
        <v>504</v>
      </c>
      <c r="U7368" t="s">
        <v>21633</v>
      </c>
      <c r="W7368" t="s">
        <v>24492</v>
      </c>
      <c r="X7368" t="s">
        <v>21204</v>
      </c>
      <c r="Y7368" t="s">
        <v>19854</v>
      </c>
      <c r="Z7368" t="s">
        <v>21048</v>
      </c>
      <c r="AI7368" t="s">
        <v>24493</v>
      </c>
      <c r="AJ7368" t="s">
        <v>24495</v>
      </c>
    </row>
    <row r="7369" spans="1:36" ht="17.25" hidden="1" customHeight="1" x14ac:dyDescent="0.2">
      <c r="A7369" s="4" t="s">
        <v>24503</v>
      </c>
      <c r="B7369" t="s">
        <v>21042</v>
      </c>
      <c r="C7369" t="s">
        <v>24504</v>
      </c>
      <c r="D7369" t="s">
        <v>24505</v>
      </c>
      <c r="E7369" t="s">
        <v>40</v>
      </c>
      <c r="F7369" t="s">
        <v>21045</v>
      </c>
      <c r="G7369" s="5">
        <v>65</v>
      </c>
      <c r="H7369" t="s">
        <v>139</v>
      </c>
      <c r="I7369" t="s">
        <v>240</v>
      </c>
      <c r="J7369" t="s">
        <v>45</v>
      </c>
      <c r="K7369" t="s">
        <v>45</v>
      </c>
      <c r="L7369" t="s">
        <v>45</v>
      </c>
      <c r="M7369" t="s">
        <v>559</v>
      </c>
      <c r="N7369" s="8" t="s">
        <v>45</v>
      </c>
      <c r="R7369" s="7">
        <v>32.244782000000001</v>
      </c>
      <c r="S7369" s="7">
        <v>119.620862</v>
      </c>
      <c r="T7369" t="s">
        <v>46</v>
      </c>
      <c r="U7369" t="s">
        <v>22304</v>
      </c>
      <c r="V7369" t="s">
        <v>24506</v>
      </c>
      <c r="W7369" t="s">
        <v>24507</v>
      </c>
      <c r="X7369" t="s">
        <v>21204</v>
      </c>
      <c r="Y7369" t="s">
        <v>19854</v>
      </c>
      <c r="Z7369" t="s">
        <v>21048</v>
      </c>
      <c r="AI7369" t="s">
        <v>24508</v>
      </c>
      <c r="AJ7369" t="s">
        <v>24509</v>
      </c>
    </row>
    <row r="7370" spans="1:36" ht="17.25" hidden="1" customHeight="1" x14ac:dyDescent="0.2">
      <c r="A7370" s="4" t="s">
        <v>24503</v>
      </c>
      <c r="B7370" t="s">
        <v>21042</v>
      </c>
      <c r="C7370" t="s">
        <v>24504</v>
      </c>
      <c r="D7370" t="s">
        <v>24505</v>
      </c>
      <c r="E7370" t="s">
        <v>56</v>
      </c>
      <c r="F7370" t="s">
        <v>21045</v>
      </c>
      <c r="G7370" s="5">
        <v>65</v>
      </c>
      <c r="H7370" t="s">
        <v>139</v>
      </c>
      <c r="I7370" t="s">
        <v>240</v>
      </c>
      <c r="J7370" t="s">
        <v>45</v>
      </c>
      <c r="K7370" t="s">
        <v>45</v>
      </c>
      <c r="L7370" t="s">
        <v>45</v>
      </c>
      <c r="M7370" t="s">
        <v>559</v>
      </c>
      <c r="N7370" s="8" t="s">
        <v>45</v>
      </c>
      <c r="R7370" s="7">
        <v>32.244782000000001</v>
      </c>
      <c r="S7370" s="7">
        <v>119.620862</v>
      </c>
      <c r="T7370" t="s">
        <v>46</v>
      </c>
      <c r="U7370" t="s">
        <v>22304</v>
      </c>
      <c r="V7370" t="s">
        <v>24506</v>
      </c>
      <c r="W7370" t="s">
        <v>24507</v>
      </c>
      <c r="X7370" t="s">
        <v>21204</v>
      </c>
      <c r="Y7370" t="s">
        <v>19854</v>
      </c>
      <c r="Z7370" t="s">
        <v>21048</v>
      </c>
      <c r="AI7370" t="s">
        <v>24508</v>
      </c>
      <c r="AJ7370" t="s">
        <v>24510</v>
      </c>
    </row>
    <row r="7371" spans="1:36" ht="17.25" hidden="1" customHeight="1" x14ac:dyDescent="0.2">
      <c r="A7371" s="4" t="s">
        <v>24511</v>
      </c>
      <c r="B7371" t="s">
        <v>21042</v>
      </c>
      <c r="C7371" t="s">
        <v>24512</v>
      </c>
      <c r="D7371" t="s">
        <v>24513</v>
      </c>
      <c r="E7371" t="s">
        <v>40</v>
      </c>
      <c r="F7371" t="s">
        <v>86</v>
      </c>
      <c r="G7371" s="5">
        <v>400</v>
      </c>
      <c r="H7371" t="s">
        <v>611</v>
      </c>
      <c r="I7371" t="s">
        <v>43</v>
      </c>
      <c r="J7371" t="s">
        <v>44</v>
      </c>
      <c r="R7371" s="7">
        <v>37.532622000000003</v>
      </c>
      <c r="S7371" s="7">
        <v>121.27661999999999</v>
      </c>
      <c r="T7371" t="s">
        <v>504</v>
      </c>
      <c r="U7371" t="s">
        <v>24514</v>
      </c>
      <c r="V7371" t="s">
        <v>24515</v>
      </c>
      <c r="X7371" t="s">
        <v>21685</v>
      </c>
      <c r="Y7371" t="s">
        <v>19854</v>
      </c>
      <c r="Z7371" t="s">
        <v>21048</v>
      </c>
      <c r="AI7371" t="s">
        <v>24516</v>
      </c>
      <c r="AJ7371" t="s">
        <v>24517</v>
      </c>
    </row>
    <row r="7372" spans="1:36" ht="17.25" hidden="1" customHeight="1" x14ac:dyDescent="0.2">
      <c r="A7372" s="4" t="s">
        <v>24511</v>
      </c>
      <c r="B7372" t="s">
        <v>21042</v>
      </c>
      <c r="C7372" t="s">
        <v>24512</v>
      </c>
      <c r="D7372" t="s">
        <v>24513</v>
      </c>
      <c r="E7372" t="s">
        <v>56</v>
      </c>
      <c r="F7372" t="s">
        <v>86</v>
      </c>
      <c r="G7372" s="5">
        <v>400</v>
      </c>
      <c r="H7372" t="s">
        <v>611</v>
      </c>
      <c r="I7372" t="s">
        <v>43</v>
      </c>
      <c r="J7372" t="s">
        <v>44</v>
      </c>
      <c r="R7372" s="7">
        <v>37.532622000000003</v>
      </c>
      <c r="S7372" s="7">
        <v>121.27661999999999</v>
      </c>
      <c r="T7372" t="s">
        <v>504</v>
      </c>
      <c r="U7372" t="s">
        <v>24514</v>
      </c>
      <c r="V7372" t="s">
        <v>24515</v>
      </c>
      <c r="X7372" t="s">
        <v>21685</v>
      </c>
      <c r="Y7372" t="s">
        <v>19854</v>
      </c>
      <c r="Z7372" t="s">
        <v>21048</v>
      </c>
      <c r="AH7372" s="27"/>
      <c r="AI7372" t="s">
        <v>24516</v>
      </c>
      <c r="AJ7372" t="s">
        <v>24518</v>
      </c>
    </row>
    <row r="7373" spans="1:36" ht="17.25" hidden="1" customHeight="1" x14ac:dyDescent="0.2">
      <c r="A7373" s="4" t="s">
        <v>24519</v>
      </c>
      <c r="B7373" t="s">
        <v>21042</v>
      </c>
      <c r="C7373" t="s">
        <v>24520</v>
      </c>
      <c r="D7373" t="s">
        <v>24521</v>
      </c>
      <c r="E7373" t="s">
        <v>40</v>
      </c>
      <c r="F7373" t="s">
        <v>86</v>
      </c>
      <c r="G7373" s="5">
        <v>480</v>
      </c>
      <c r="H7373" t="s">
        <v>558</v>
      </c>
      <c r="I7373" t="s">
        <v>43</v>
      </c>
      <c r="J7373" t="s">
        <v>44</v>
      </c>
      <c r="M7373" t="s">
        <v>5341</v>
      </c>
      <c r="N7373" s="8" t="s">
        <v>45</v>
      </c>
      <c r="R7373" s="7">
        <v>37.800697999999997</v>
      </c>
      <c r="S7373" s="7">
        <v>120.85213400000001</v>
      </c>
      <c r="T7373" t="s">
        <v>46</v>
      </c>
      <c r="U7373" t="s">
        <v>24514</v>
      </c>
      <c r="W7373" t="s">
        <v>24522</v>
      </c>
      <c r="X7373" t="s">
        <v>21685</v>
      </c>
      <c r="Y7373" t="s">
        <v>19854</v>
      </c>
      <c r="Z7373" t="s">
        <v>21048</v>
      </c>
      <c r="AH7373" s="27"/>
      <c r="AI7373" t="s">
        <v>24523</v>
      </c>
      <c r="AJ7373" t="s">
        <v>24524</v>
      </c>
    </row>
    <row r="7374" spans="1:36" ht="17.25" hidden="1" customHeight="1" x14ac:dyDescent="0.2">
      <c r="A7374" s="4" t="s">
        <v>24519</v>
      </c>
      <c r="B7374" t="s">
        <v>21042</v>
      </c>
      <c r="C7374" t="s">
        <v>24520</v>
      </c>
      <c r="D7374" t="s">
        <v>24521</v>
      </c>
      <c r="E7374" t="s">
        <v>56</v>
      </c>
      <c r="F7374" t="s">
        <v>86</v>
      </c>
      <c r="G7374" s="5">
        <v>480</v>
      </c>
      <c r="H7374" t="s">
        <v>558</v>
      </c>
      <c r="I7374" t="s">
        <v>43</v>
      </c>
      <c r="J7374" t="s">
        <v>44</v>
      </c>
      <c r="M7374" t="s">
        <v>5341</v>
      </c>
      <c r="N7374" s="8" t="s">
        <v>45</v>
      </c>
      <c r="P7374" s="25"/>
      <c r="R7374" s="7">
        <v>37.800697999999997</v>
      </c>
      <c r="S7374" s="7">
        <v>120.85213400000001</v>
      </c>
      <c r="T7374" t="s">
        <v>46</v>
      </c>
      <c r="U7374" t="s">
        <v>24514</v>
      </c>
      <c r="W7374" t="s">
        <v>24522</v>
      </c>
      <c r="X7374" t="s">
        <v>21685</v>
      </c>
      <c r="Y7374" t="s">
        <v>19854</v>
      </c>
      <c r="Z7374" t="s">
        <v>21048</v>
      </c>
      <c r="AI7374" t="s">
        <v>24523</v>
      </c>
      <c r="AJ7374" t="s">
        <v>24525</v>
      </c>
    </row>
    <row r="7375" spans="1:36" ht="17.25" hidden="1" customHeight="1" x14ac:dyDescent="0.2">
      <c r="A7375" s="4" t="s">
        <v>24526</v>
      </c>
      <c r="B7375" t="s">
        <v>21042</v>
      </c>
      <c r="C7375" t="s">
        <v>24527</v>
      </c>
      <c r="D7375" t="s">
        <v>24528</v>
      </c>
      <c r="E7375" t="s">
        <v>40</v>
      </c>
      <c r="F7375" t="s">
        <v>86</v>
      </c>
      <c r="G7375" s="5">
        <v>400</v>
      </c>
      <c r="H7375" t="s">
        <v>486</v>
      </c>
      <c r="I7375" t="s">
        <v>43</v>
      </c>
      <c r="J7375" t="s">
        <v>44</v>
      </c>
      <c r="N7375" s="8" t="s">
        <v>45</v>
      </c>
      <c r="O7375" s="25"/>
      <c r="R7375" s="7">
        <v>37.413739</v>
      </c>
      <c r="S7375" s="7">
        <v>121.486949</v>
      </c>
      <c r="T7375" t="s">
        <v>46</v>
      </c>
      <c r="U7375" t="s">
        <v>24514</v>
      </c>
      <c r="X7375" t="s">
        <v>21685</v>
      </c>
      <c r="Y7375" t="s">
        <v>19854</v>
      </c>
      <c r="Z7375" t="s">
        <v>21048</v>
      </c>
      <c r="AI7375" t="s">
        <v>24529</v>
      </c>
      <c r="AJ7375" t="s">
        <v>24530</v>
      </c>
    </row>
    <row r="7376" spans="1:36" ht="17.25" hidden="1" customHeight="1" x14ac:dyDescent="0.2">
      <c r="A7376" s="4" t="s">
        <v>24526</v>
      </c>
      <c r="B7376" t="s">
        <v>21042</v>
      </c>
      <c r="C7376" t="s">
        <v>24527</v>
      </c>
      <c r="D7376" t="s">
        <v>24528</v>
      </c>
      <c r="E7376" t="s">
        <v>56</v>
      </c>
      <c r="F7376" t="s">
        <v>86</v>
      </c>
      <c r="G7376" s="5">
        <v>400</v>
      </c>
      <c r="H7376" t="s">
        <v>486</v>
      </c>
      <c r="I7376" t="s">
        <v>43</v>
      </c>
      <c r="J7376" t="s">
        <v>44</v>
      </c>
      <c r="N7376" s="8" t="s">
        <v>45</v>
      </c>
      <c r="R7376" s="7">
        <v>37.413739</v>
      </c>
      <c r="S7376" s="7">
        <v>121.486949</v>
      </c>
      <c r="T7376" t="s">
        <v>46</v>
      </c>
      <c r="U7376" t="s">
        <v>24514</v>
      </c>
      <c r="X7376" t="s">
        <v>21685</v>
      </c>
      <c r="Y7376" t="s">
        <v>19854</v>
      </c>
      <c r="Z7376" t="s">
        <v>21048</v>
      </c>
      <c r="AI7376" t="s">
        <v>24529</v>
      </c>
      <c r="AJ7376" t="s">
        <v>24531</v>
      </c>
    </row>
    <row r="7377" spans="1:36" ht="17.25" hidden="1" customHeight="1" x14ac:dyDescent="0.2">
      <c r="A7377" s="4" t="s">
        <v>24571</v>
      </c>
      <c r="B7377" t="s">
        <v>21042</v>
      </c>
      <c r="C7377" t="s">
        <v>24572</v>
      </c>
      <c r="D7377" t="s">
        <v>24573</v>
      </c>
      <c r="E7377" t="s">
        <v>58</v>
      </c>
      <c r="F7377" t="s">
        <v>86</v>
      </c>
      <c r="G7377" s="5">
        <v>400</v>
      </c>
      <c r="H7377" t="s">
        <v>558</v>
      </c>
      <c r="I7377" t="s">
        <v>45</v>
      </c>
      <c r="J7377" t="s">
        <v>44</v>
      </c>
      <c r="N7377" s="8" t="s">
        <v>45</v>
      </c>
      <c r="R7377" s="7">
        <v>23.362915000000001</v>
      </c>
      <c r="S7377" s="7">
        <v>113.093</v>
      </c>
      <c r="T7377" t="s">
        <v>46</v>
      </c>
      <c r="U7377" t="s">
        <v>21412</v>
      </c>
      <c r="W7377" t="s">
        <v>24574</v>
      </c>
      <c r="X7377" t="s">
        <v>21076</v>
      </c>
      <c r="Y7377" t="s">
        <v>19854</v>
      </c>
      <c r="Z7377" t="s">
        <v>21048</v>
      </c>
      <c r="AG7377" t="s">
        <v>24575</v>
      </c>
      <c r="AI7377" t="s">
        <v>24577</v>
      </c>
      <c r="AJ7377" t="s">
        <v>24581</v>
      </c>
    </row>
    <row r="7378" spans="1:36" ht="17.25" hidden="1" customHeight="1" x14ac:dyDescent="0.2">
      <c r="A7378" s="4" t="s">
        <v>24571</v>
      </c>
      <c r="B7378" t="s">
        <v>21042</v>
      </c>
      <c r="C7378" t="s">
        <v>24572</v>
      </c>
      <c r="D7378" t="s">
        <v>24573</v>
      </c>
      <c r="E7378" t="s">
        <v>191</v>
      </c>
      <c r="F7378" t="s">
        <v>86</v>
      </c>
      <c r="G7378" s="5">
        <v>400</v>
      </c>
      <c r="H7378" t="s">
        <v>558</v>
      </c>
      <c r="I7378" t="s">
        <v>45</v>
      </c>
      <c r="J7378" t="s">
        <v>44</v>
      </c>
      <c r="N7378" s="8" t="s">
        <v>45</v>
      </c>
      <c r="R7378" s="7">
        <v>23.362915000000001</v>
      </c>
      <c r="S7378" s="7">
        <v>113.093</v>
      </c>
      <c r="T7378" t="s">
        <v>46</v>
      </c>
      <c r="U7378" t="s">
        <v>21412</v>
      </c>
      <c r="W7378" t="s">
        <v>24574</v>
      </c>
      <c r="X7378" t="s">
        <v>21076</v>
      </c>
      <c r="Y7378" t="s">
        <v>19854</v>
      </c>
      <c r="Z7378" t="s">
        <v>21048</v>
      </c>
      <c r="AG7378" t="s">
        <v>24575</v>
      </c>
      <c r="AI7378" t="s">
        <v>24577</v>
      </c>
      <c r="AJ7378" t="s">
        <v>24582</v>
      </c>
    </row>
    <row r="7379" spans="1:36" ht="17.25" hidden="1" customHeight="1" x14ac:dyDescent="0.2">
      <c r="A7379" s="4" t="s">
        <v>24583</v>
      </c>
      <c r="B7379" t="s">
        <v>21042</v>
      </c>
      <c r="C7379" t="s">
        <v>24584</v>
      </c>
      <c r="D7379" t="s">
        <v>24585</v>
      </c>
      <c r="E7379" t="s">
        <v>63</v>
      </c>
      <c r="F7379" t="s">
        <v>617</v>
      </c>
      <c r="G7379" s="5">
        <v>390</v>
      </c>
      <c r="H7379" t="s">
        <v>42</v>
      </c>
      <c r="I7379" t="s">
        <v>43</v>
      </c>
      <c r="J7379" t="s">
        <v>44</v>
      </c>
      <c r="N7379" s="24">
        <v>2007</v>
      </c>
      <c r="R7379" s="7">
        <v>22.759326999999999</v>
      </c>
      <c r="S7379" s="7">
        <v>114.613691</v>
      </c>
      <c r="T7379" t="s">
        <v>46</v>
      </c>
      <c r="U7379" t="s">
        <v>21582</v>
      </c>
      <c r="X7379" t="s">
        <v>21076</v>
      </c>
      <c r="Y7379" t="s">
        <v>19854</v>
      </c>
      <c r="Z7379" t="s">
        <v>21048</v>
      </c>
      <c r="AA7379" t="s">
        <v>24586</v>
      </c>
      <c r="AC7379" t="s">
        <v>24587</v>
      </c>
      <c r="AG7379" t="s">
        <v>24588</v>
      </c>
      <c r="AH7379" s="8" t="s">
        <v>24589</v>
      </c>
      <c r="AI7379" t="s">
        <v>24590</v>
      </c>
      <c r="AJ7379" t="s">
        <v>24591</v>
      </c>
    </row>
    <row r="7380" spans="1:36" ht="17.25" hidden="1" customHeight="1" x14ac:dyDescent="0.2">
      <c r="A7380" s="4" t="s">
        <v>24583</v>
      </c>
      <c r="B7380" t="s">
        <v>21042</v>
      </c>
      <c r="C7380" t="s">
        <v>24584</v>
      </c>
      <c r="D7380" t="s">
        <v>24585</v>
      </c>
      <c r="E7380" t="s">
        <v>73</v>
      </c>
      <c r="F7380" t="s">
        <v>617</v>
      </c>
      <c r="G7380" s="5">
        <v>390</v>
      </c>
      <c r="H7380" t="s">
        <v>42</v>
      </c>
      <c r="I7380" t="s">
        <v>43</v>
      </c>
      <c r="J7380" t="s">
        <v>44</v>
      </c>
      <c r="N7380" s="24">
        <v>2007</v>
      </c>
      <c r="R7380" s="7">
        <v>22.759326999999999</v>
      </c>
      <c r="S7380" s="7">
        <v>114.613691</v>
      </c>
      <c r="T7380" t="s">
        <v>46</v>
      </c>
      <c r="U7380" t="s">
        <v>21582</v>
      </c>
      <c r="X7380" t="s">
        <v>21076</v>
      </c>
      <c r="Y7380" t="s">
        <v>19854</v>
      </c>
      <c r="Z7380" t="s">
        <v>21048</v>
      </c>
      <c r="AA7380" t="s">
        <v>24586</v>
      </c>
      <c r="AC7380" t="s">
        <v>24587</v>
      </c>
      <c r="AG7380" t="s">
        <v>24588</v>
      </c>
      <c r="AH7380" s="8" t="s">
        <v>24592</v>
      </c>
      <c r="AI7380" t="s">
        <v>24590</v>
      </c>
      <c r="AJ7380" t="s">
        <v>24593</v>
      </c>
    </row>
    <row r="7381" spans="1:36" ht="17.25" hidden="1" customHeight="1" x14ac:dyDescent="0.2">
      <c r="A7381" s="4" t="s">
        <v>24583</v>
      </c>
      <c r="B7381" t="s">
        <v>21042</v>
      </c>
      <c r="C7381" t="s">
        <v>24584</v>
      </c>
      <c r="D7381" t="s">
        <v>24585</v>
      </c>
      <c r="E7381" t="s">
        <v>211</v>
      </c>
      <c r="F7381" t="s">
        <v>617</v>
      </c>
      <c r="G7381" s="5">
        <v>390</v>
      </c>
      <c r="H7381" t="s">
        <v>42</v>
      </c>
      <c r="I7381" t="s">
        <v>43</v>
      </c>
      <c r="J7381" t="s">
        <v>44</v>
      </c>
      <c r="N7381" s="24">
        <v>2007</v>
      </c>
      <c r="P7381" s="25"/>
      <c r="R7381" s="7">
        <v>22.759326999999999</v>
      </c>
      <c r="S7381" s="7">
        <v>114.613691</v>
      </c>
      <c r="T7381" t="s">
        <v>46</v>
      </c>
      <c r="U7381" t="s">
        <v>21582</v>
      </c>
      <c r="X7381" t="s">
        <v>21076</v>
      </c>
      <c r="Y7381" t="s">
        <v>19854</v>
      </c>
      <c r="Z7381" t="s">
        <v>21048</v>
      </c>
      <c r="AA7381" t="s">
        <v>24586</v>
      </c>
      <c r="AC7381" t="s">
        <v>24587</v>
      </c>
      <c r="AG7381" t="s">
        <v>24588</v>
      </c>
      <c r="AH7381" s="8" t="s">
        <v>24594</v>
      </c>
      <c r="AI7381" t="s">
        <v>24590</v>
      </c>
      <c r="AJ7381" t="s">
        <v>24595</v>
      </c>
    </row>
    <row r="7382" spans="1:36" ht="17.25" hidden="1" customHeight="1" x14ac:dyDescent="0.2">
      <c r="A7382" s="4" t="s">
        <v>24583</v>
      </c>
      <c r="B7382" t="s">
        <v>21042</v>
      </c>
      <c r="C7382" t="s">
        <v>24584</v>
      </c>
      <c r="D7382" t="s">
        <v>24585</v>
      </c>
      <c r="E7382" t="s">
        <v>79</v>
      </c>
      <c r="F7382" t="s">
        <v>617</v>
      </c>
      <c r="G7382" s="5">
        <v>175</v>
      </c>
      <c r="H7382" t="s">
        <v>558</v>
      </c>
      <c r="I7382" t="s">
        <v>43</v>
      </c>
      <c r="J7382" t="s">
        <v>44</v>
      </c>
      <c r="K7382" t="s">
        <v>45</v>
      </c>
      <c r="L7382" t="s">
        <v>45</v>
      </c>
      <c r="M7382" t="s">
        <v>559</v>
      </c>
      <c r="N7382" s="8" t="s">
        <v>45</v>
      </c>
      <c r="R7382" s="7">
        <v>22.759326999999999</v>
      </c>
      <c r="S7382" s="7">
        <v>114.613691</v>
      </c>
      <c r="T7382" t="s">
        <v>46</v>
      </c>
      <c r="U7382" t="s">
        <v>21582</v>
      </c>
      <c r="X7382" t="s">
        <v>21076</v>
      </c>
      <c r="Y7382" t="s">
        <v>19854</v>
      </c>
      <c r="Z7382" t="s">
        <v>21048</v>
      </c>
      <c r="AC7382" t="s">
        <v>24587</v>
      </c>
      <c r="AG7382" t="s">
        <v>24588</v>
      </c>
      <c r="AI7382" t="s">
        <v>24590</v>
      </c>
      <c r="AJ7382" t="s">
        <v>24602</v>
      </c>
    </row>
    <row r="7383" spans="1:36" ht="17.25" hidden="1" customHeight="1" x14ac:dyDescent="0.2">
      <c r="A7383" s="4" t="s">
        <v>24583</v>
      </c>
      <c r="B7383" t="s">
        <v>21042</v>
      </c>
      <c r="C7383" t="s">
        <v>24584</v>
      </c>
      <c r="D7383" t="s">
        <v>24585</v>
      </c>
      <c r="E7383" t="s">
        <v>81</v>
      </c>
      <c r="F7383" t="s">
        <v>617</v>
      </c>
      <c r="G7383" s="5">
        <v>175</v>
      </c>
      <c r="H7383" t="s">
        <v>558</v>
      </c>
      <c r="I7383" t="s">
        <v>43</v>
      </c>
      <c r="J7383" t="s">
        <v>44</v>
      </c>
      <c r="K7383" t="s">
        <v>45</v>
      </c>
      <c r="L7383" t="s">
        <v>45</v>
      </c>
      <c r="M7383" t="s">
        <v>559</v>
      </c>
      <c r="N7383" s="8" t="s">
        <v>45</v>
      </c>
      <c r="R7383" s="7">
        <v>22.759326999999999</v>
      </c>
      <c r="S7383" s="7">
        <v>114.613691</v>
      </c>
      <c r="T7383" t="s">
        <v>46</v>
      </c>
      <c r="U7383" t="s">
        <v>21582</v>
      </c>
      <c r="X7383" t="s">
        <v>21076</v>
      </c>
      <c r="Y7383" t="s">
        <v>19854</v>
      </c>
      <c r="Z7383" t="s">
        <v>21048</v>
      </c>
      <c r="AC7383" t="s">
        <v>24587</v>
      </c>
      <c r="AG7383" t="s">
        <v>24588</v>
      </c>
      <c r="AI7383" t="s">
        <v>24590</v>
      </c>
      <c r="AJ7383" t="s">
        <v>24603</v>
      </c>
    </row>
    <row r="7384" spans="1:36" ht="17.25" hidden="1" customHeight="1" x14ac:dyDescent="0.2">
      <c r="A7384" s="4" t="s">
        <v>24583</v>
      </c>
      <c r="B7384" t="s">
        <v>21042</v>
      </c>
      <c r="C7384" t="s">
        <v>24584</v>
      </c>
      <c r="D7384" t="s">
        <v>24585</v>
      </c>
      <c r="E7384" t="s">
        <v>2018</v>
      </c>
      <c r="F7384" t="s">
        <v>617</v>
      </c>
      <c r="G7384" s="5">
        <v>175</v>
      </c>
      <c r="H7384" t="s">
        <v>558</v>
      </c>
      <c r="I7384" t="s">
        <v>43</v>
      </c>
      <c r="J7384" t="s">
        <v>44</v>
      </c>
      <c r="K7384" t="s">
        <v>45</v>
      </c>
      <c r="L7384" t="s">
        <v>45</v>
      </c>
      <c r="M7384" t="s">
        <v>559</v>
      </c>
      <c r="N7384" s="8" t="s">
        <v>45</v>
      </c>
      <c r="R7384" s="7">
        <v>22.759326999999999</v>
      </c>
      <c r="S7384" s="7">
        <v>114.613691</v>
      </c>
      <c r="T7384" t="s">
        <v>46</v>
      </c>
      <c r="U7384" t="s">
        <v>21582</v>
      </c>
      <c r="X7384" t="s">
        <v>21076</v>
      </c>
      <c r="Y7384" t="s">
        <v>19854</v>
      </c>
      <c r="Z7384" t="s">
        <v>21048</v>
      </c>
      <c r="AC7384" t="s">
        <v>24587</v>
      </c>
      <c r="AG7384" t="s">
        <v>24588</v>
      </c>
      <c r="AI7384" t="s">
        <v>24590</v>
      </c>
      <c r="AJ7384" t="s">
        <v>24604</v>
      </c>
    </row>
    <row r="7385" spans="1:36" ht="17.25" hidden="1" customHeight="1" x14ac:dyDescent="0.2">
      <c r="A7385" s="4" t="s">
        <v>24583</v>
      </c>
      <c r="B7385" t="s">
        <v>21042</v>
      </c>
      <c r="C7385" t="s">
        <v>24584</v>
      </c>
      <c r="D7385" t="s">
        <v>24585</v>
      </c>
      <c r="E7385" t="s">
        <v>2096</v>
      </c>
      <c r="F7385" t="s">
        <v>617</v>
      </c>
      <c r="G7385" s="5">
        <v>175</v>
      </c>
      <c r="H7385" t="s">
        <v>558</v>
      </c>
      <c r="I7385" t="s">
        <v>43</v>
      </c>
      <c r="J7385" t="s">
        <v>44</v>
      </c>
      <c r="K7385" t="s">
        <v>45</v>
      </c>
      <c r="L7385" t="s">
        <v>45</v>
      </c>
      <c r="M7385" t="s">
        <v>559</v>
      </c>
      <c r="N7385" s="8" t="s">
        <v>45</v>
      </c>
      <c r="R7385" s="7">
        <v>22.759326999999999</v>
      </c>
      <c r="S7385" s="7">
        <v>114.613691</v>
      </c>
      <c r="T7385" t="s">
        <v>46</v>
      </c>
      <c r="U7385" t="s">
        <v>21582</v>
      </c>
      <c r="X7385" t="s">
        <v>21076</v>
      </c>
      <c r="Y7385" t="s">
        <v>19854</v>
      </c>
      <c r="Z7385" t="s">
        <v>21048</v>
      </c>
      <c r="AC7385" t="s">
        <v>24587</v>
      </c>
      <c r="AG7385" t="s">
        <v>24588</v>
      </c>
      <c r="AI7385" t="s">
        <v>24590</v>
      </c>
      <c r="AJ7385" t="s">
        <v>24605</v>
      </c>
    </row>
    <row r="7386" spans="1:36" ht="17.25" hidden="1" customHeight="1" x14ac:dyDescent="0.2">
      <c r="A7386" s="4" t="s">
        <v>24606</v>
      </c>
      <c r="B7386" t="s">
        <v>21042</v>
      </c>
      <c r="C7386" t="s">
        <v>24607</v>
      </c>
      <c r="D7386" t="s">
        <v>24608</v>
      </c>
      <c r="E7386" t="s">
        <v>63</v>
      </c>
      <c r="F7386" t="s">
        <v>617</v>
      </c>
      <c r="G7386" s="5">
        <v>390</v>
      </c>
      <c r="H7386" t="s">
        <v>42</v>
      </c>
      <c r="I7386" t="s">
        <v>43</v>
      </c>
      <c r="J7386" t="s">
        <v>45</v>
      </c>
      <c r="N7386" s="24">
        <v>2006</v>
      </c>
      <c r="R7386" s="7">
        <v>22.507850000000001</v>
      </c>
      <c r="S7386" s="7">
        <v>113.849683</v>
      </c>
      <c r="T7386" t="s">
        <v>46</v>
      </c>
      <c r="U7386" t="s">
        <v>21253</v>
      </c>
      <c r="W7386" t="s">
        <v>23464</v>
      </c>
      <c r="X7386" t="s">
        <v>21076</v>
      </c>
      <c r="Y7386" t="s">
        <v>19854</v>
      </c>
      <c r="Z7386" t="s">
        <v>21048</v>
      </c>
      <c r="AA7386" t="s">
        <v>24609</v>
      </c>
      <c r="AC7386" t="s">
        <v>24610</v>
      </c>
      <c r="AG7386" t="s">
        <v>24611</v>
      </c>
      <c r="AH7386" s="24">
        <v>1147447</v>
      </c>
      <c r="AI7386" t="s">
        <v>24612</v>
      </c>
      <c r="AJ7386" t="s">
        <v>24613</v>
      </c>
    </row>
    <row r="7387" spans="1:36" ht="17.25" hidden="1" customHeight="1" x14ac:dyDescent="0.2">
      <c r="A7387" s="4" t="s">
        <v>24606</v>
      </c>
      <c r="B7387" t="s">
        <v>21042</v>
      </c>
      <c r="C7387" t="s">
        <v>24607</v>
      </c>
      <c r="D7387" t="s">
        <v>24608</v>
      </c>
      <c r="E7387" t="s">
        <v>73</v>
      </c>
      <c r="F7387" t="s">
        <v>617</v>
      </c>
      <c r="G7387" s="5">
        <v>390</v>
      </c>
      <c r="H7387" t="s">
        <v>42</v>
      </c>
      <c r="I7387" t="s">
        <v>43</v>
      </c>
      <c r="J7387" t="s">
        <v>45</v>
      </c>
      <c r="N7387" s="24">
        <v>2007</v>
      </c>
      <c r="R7387" s="7">
        <v>22.507850000000001</v>
      </c>
      <c r="S7387" s="7">
        <v>113.849683</v>
      </c>
      <c r="T7387" t="s">
        <v>46</v>
      </c>
      <c r="U7387" t="s">
        <v>21253</v>
      </c>
      <c r="W7387" t="s">
        <v>23464</v>
      </c>
      <c r="X7387" t="s">
        <v>21076</v>
      </c>
      <c r="Y7387" t="s">
        <v>19854</v>
      </c>
      <c r="Z7387" t="s">
        <v>21048</v>
      </c>
      <c r="AA7387" t="s">
        <v>24609</v>
      </c>
      <c r="AC7387" t="s">
        <v>24610</v>
      </c>
      <c r="AG7387" t="s">
        <v>24611</v>
      </c>
      <c r="AH7387" s="24">
        <v>1147448</v>
      </c>
      <c r="AI7387" t="s">
        <v>24612</v>
      </c>
      <c r="AJ7387" t="s">
        <v>24614</v>
      </c>
    </row>
    <row r="7388" spans="1:36" ht="17.25" hidden="1" customHeight="1" x14ac:dyDescent="0.2">
      <c r="A7388" s="4" t="s">
        <v>24606</v>
      </c>
      <c r="B7388" t="s">
        <v>21042</v>
      </c>
      <c r="C7388" t="s">
        <v>24607</v>
      </c>
      <c r="D7388" t="s">
        <v>24608</v>
      </c>
      <c r="E7388" t="s">
        <v>211</v>
      </c>
      <c r="F7388" t="s">
        <v>617</v>
      </c>
      <c r="G7388" s="5">
        <v>390</v>
      </c>
      <c r="H7388" t="s">
        <v>42</v>
      </c>
      <c r="I7388" t="s">
        <v>43</v>
      </c>
      <c r="J7388" t="s">
        <v>45</v>
      </c>
      <c r="N7388" s="24">
        <v>2007</v>
      </c>
      <c r="P7388" s="25"/>
      <c r="R7388" s="7">
        <v>22.507850000000001</v>
      </c>
      <c r="S7388" s="7">
        <v>113.849683</v>
      </c>
      <c r="T7388" t="s">
        <v>46</v>
      </c>
      <c r="U7388" t="s">
        <v>21253</v>
      </c>
      <c r="W7388" t="s">
        <v>23464</v>
      </c>
      <c r="X7388" t="s">
        <v>21076</v>
      </c>
      <c r="Y7388" t="s">
        <v>19854</v>
      </c>
      <c r="Z7388" t="s">
        <v>21048</v>
      </c>
      <c r="AA7388" t="s">
        <v>24609</v>
      </c>
      <c r="AC7388" t="s">
        <v>24610</v>
      </c>
      <c r="AG7388" t="s">
        <v>24611</v>
      </c>
      <c r="AH7388" s="24">
        <v>1147449</v>
      </c>
      <c r="AI7388" t="s">
        <v>24612</v>
      </c>
      <c r="AJ7388" t="s">
        <v>24615</v>
      </c>
    </row>
    <row r="7389" spans="1:36" ht="17.25" hidden="1" customHeight="1" x14ac:dyDescent="0.2">
      <c r="A7389" s="4" t="s">
        <v>24655</v>
      </c>
      <c r="B7389" t="s">
        <v>21042</v>
      </c>
      <c r="C7389" t="s">
        <v>24656</v>
      </c>
      <c r="D7389" t="s">
        <v>24657</v>
      </c>
      <c r="E7389" t="s">
        <v>40</v>
      </c>
      <c r="F7389" t="s">
        <v>86</v>
      </c>
      <c r="G7389" s="5">
        <v>100</v>
      </c>
      <c r="H7389" t="s">
        <v>677</v>
      </c>
      <c r="I7389" t="s">
        <v>43</v>
      </c>
      <c r="J7389" t="s">
        <v>44</v>
      </c>
      <c r="R7389" s="7">
        <v>22.657724999999999</v>
      </c>
      <c r="S7389" s="7">
        <v>110.056727</v>
      </c>
      <c r="T7389" t="s">
        <v>504</v>
      </c>
      <c r="U7389" t="s">
        <v>24658</v>
      </c>
      <c r="X7389" t="s">
        <v>21304</v>
      </c>
      <c r="Y7389" t="s">
        <v>19854</v>
      </c>
      <c r="Z7389" t="s">
        <v>21048</v>
      </c>
      <c r="AH7389" s="27"/>
      <c r="AI7389" t="s">
        <v>24659</v>
      </c>
      <c r="AJ7389" t="s">
        <v>24660</v>
      </c>
    </row>
    <row r="7390" spans="1:36" ht="17.25" hidden="1" customHeight="1" x14ac:dyDescent="0.2">
      <c r="A7390" s="4" t="s">
        <v>24655</v>
      </c>
      <c r="B7390" t="s">
        <v>21042</v>
      </c>
      <c r="C7390" t="s">
        <v>24656</v>
      </c>
      <c r="D7390" t="s">
        <v>24657</v>
      </c>
      <c r="E7390" t="s">
        <v>56</v>
      </c>
      <c r="F7390" t="s">
        <v>86</v>
      </c>
      <c r="G7390" s="5">
        <v>100</v>
      </c>
      <c r="H7390" t="s">
        <v>677</v>
      </c>
      <c r="I7390" t="s">
        <v>43</v>
      </c>
      <c r="J7390" t="s">
        <v>44</v>
      </c>
      <c r="P7390" s="25"/>
      <c r="R7390" s="7">
        <v>22.657724999999999</v>
      </c>
      <c r="S7390" s="7">
        <v>110.056727</v>
      </c>
      <c r="T7390" t="s">
        <v>504</v>
      </c>
      <c r="U7390" t="s">
        <v>24658</v>
      </c>
      <c r="X7390" t="s">
        <v>21304</v>
      </c>
      <c r="Y7390" t="s">
        <v>19854</v>
      </c>
      <c r="Z7390" t="s">
        <v>21048</v>
      </c>
      <c r="AI7390" t="s">
        <v>24659</v>
      </c>
      <c r="AJ7390" t="s">
        <v>24661</v>
      </c>
    </row>
    <row r="7391" spans="1:36" ht="17.25" hidden="1" customHeight="1" x14ac:dyDescent="0.2">
      <c r="A7391" s="4" t="s">
        <v>24670</v>
      </c>
      <c r="B7391" t="s">
        <v>21042</v>
      </c>
      <c r="C7391" t="s">
        <v>24671</v>
      </c>
      <c r="D7391" t="s">
        <v>24672</v>
      </c>
      <c r="E7391" t="s">
        <v>56</v>
      </c>
      <c r="F7391" t="s">
        <v>21090</v>
      </c>
      <c r="G7391" s="5">
        <v>100</v>
      </c>
      <c r="H7391" t="s">
        <v>139</v>
      </c>
      <c r="I7391" t="s">
        <v>240</v>
      </c>
      <c r="J7391" t="s">
        <v>45</v>
      </c>
      <c r="K7391" t="s">
        <v>45</v>
      </c>
      <c r="L7391" t="s">
        <v>45</v>
      </c>
      <c r="M7391" t="s">
        <v>559</v>
      </c>
      <c r="N7391" s="8" t="s">
        <v>45</v>
      </c>
      <c r="P7391" s="25"/>
      <c r="R7391" s="7">
        <v>32.111552000000003</v>
      </c>
      <c r="S7391" s="7">
        <v>121.499754</v>
      </c>
      <c r="T7391" t="s">
        <v>46</v>
      </c>
      <c r="U7391" t="s">
        <v>22668</v>
      </c>
      <c r="V7391" t="s">
        <v>24673</v>
      </c>
      <c r="W7391" t="s">
        <v>24674</v>
      </c>
      <c r="X7391" t="s">
        <v>21204</v>
      </c>
      <c r="Y7391" t="s">
        <v>19854</v>
      </c>
      <c r="Z7391" t="s">
        <v>21048</v>
      </c>
      <c r="AE7391" t="s">
        <v>92</v>
      </c>
      <c r="AI7391" t="s">
        <v>24675</v>
      </c>
      <c r="AJ7391" t="s">
        <v>24677</v>
      </c>
    </row>
    <row r="7392" spans="1:36" ht="17.25" hidden="1" customHeight="1" x14ac:dyDescent="0.2">
      <c r="A7392" s="4" t="s">
        <v>24670</v>
      </c>
      <c r="B7392" t="s">
        <v>21042</v>
      </c>
      <c r="C7392" t="s">
        <v>24671</v>
      </c>
      <c r="D7392" t="s">
        <v>24672</v>
      </c>
      <c r="E7392" t="s">
        <v>58</v>
      </c>
      <c r="F7392" t="s">
        <v>21090</v>
      </c>
      <c r="G7392" s="5">
        <v>100</v>
      </c>
      <c r="H7392" t="s">
        <v>139</v>
      </c>
      <c r="I7392" t="s">
        <v>240</v>
      </c>
      <c r="J7392" t="s">
        <v>45</v>
      </c>
      <c r="K7392" t="s">
        <v>45</v>
      </c>
      <c r="L7392" t="s">
        <v>45</v>
      </c>
      <c r="M7392" t="s">
        <v>559</v>
      </c>
      <c r="N7392" s="8" t="s">
        <v>45</v>
      </c>
      <c r="R7392" s="7">
        <v>32.111552000000003</v>
      </c>
      <c r="S7392" s="7">
        <v>121.499754</v>
      </c>
      <c r="T7392" t="s">
        <v>46</v>
      </c>
      <c r="U7392" t="s">
        <v>22668</v>
      </c>
      <c r="V7392" t="s">
        <v>24673</v>
      </c>
      <c r="W7392" t="s">
        <v>24674</v>
      </c>
      <c r="X7392" t="s">
        <v>21204</v>
      </c>
      <c r="Y7392" t="s">
        <v>19854</v>
      </c>
      <c r="Z7392" t="s">
        <v>21048</v>
      </c>
      <c r="AE7392" t="s">
        <v>92</v>
      </c>
      <c r="AI7392" t="s">
        <v>24675</v>
      </c>
      <c r="AJ7392" t="s">
        <v>24678</v>
      </c>
    </row>
    <row r="7393" spans="1:36" ht="17.25" hidden="1" customHeight="1" x14ac:dyDescent="0.2">
      <c r="A7393" s="4" t="s">
        <v>24670</v>
      </c>
      <c r="B7393" t="s">
        <v>21042</v>
      </c>
      <c r="C7393" t="s">
        <v>24671</v>
      </c>
      <c r="D7393" t="s">
        <v>24672</v>
      </c>
      <c r="E7393" t="s">
        <v>191</v>
      </c>
      <c r="F7393" t="s">
        <v>21090</v>
      </c>
      <c r="G7393" s="5">
        <v>100</v>
      </c>
      <c r="H7393" t="s">
        <v>139</v>
      </c>
      <c r="I7393" t="s">
        <v>240</v>
      </c>
      <c r="J7393" t="s">
        <v>45</v>
      </c>
      <c r="K7393" t="s">
        <v>45</v>
      </c>
      <c r="L7393" t="s">
        <v>45</v>
      </c>
      <c r="M7393" t="s">
        <v>559</v>
      </c>
      <c r="N7393" s="8" t="s">
        <v>45</v>
      </c>
      <c r="R7393" s="7">
        <v>32.111552000000003</v>
      </c>
      <c r="S7393" s="7">
        <v>121.499754</v>
      </c>
      <c r="T7393" t="s">
        <v>46</v>
      </c>
      <c r="U7393" t="s">
        <v>22668</v>
      </c>
      <c r="V7393" t="s">
        <v>24673</v>
      </c>
      <c r="W7393" t="s">
        <v>24674</v>
      </c>
      <c r="X7393" t="s">
        <v>21204</v>
      </c>
      <c r="Y7393" t="s">
        <v>19854</v>
      </c>
      <c r="Z7393" t="s">
        <v>21048</v>
      </c>
      <c r="AE7393" t="s">
        <v>92</v>
      </c>
      <c r="AI7393" t="s">
        <v>24675</v>
      </c>
      <c r="AJ7393" t="s">
        <v>24679</v>
      </c>
    </row>
    <row r="7394" spans="1:36" ht="17.25" hidden="1" customHeight="1" x14ac:dyDescent="0.2">
      <c r="A7394" s="4" t="s">
        <v>24680</v>
      </c>
      <c r="B7394" t="s">
        <v>21042</v>
      </c>
      <c r="C7394" t="s">
        <v>24681</v>
      </c>
      <c r="D7394" t="s">
        <v>24682</v>
      </c>
      <c r="E7394" t="s">
        <v>40</v>
      </c>
      <c r="F7394" t="s">
        <v>86</v>
      </c>
      <c r="G7394" s="5">
        <v>360</v>
      </c>
      <c r="H7394" t="s">
        <v>558</v>
      </c>
      <c r="I7394" t="s">
        <v>45</v>
      </c>
      <c r="J7394" t="s">
        <v>45</v>
      </c>
      <c r="N7394" s="8" t="s">
        <v>45</v>
      </c>
      <c r="R7394" s="7">
        <v>21.294708</v>
      </c>
      <c r="S7394" s="7">
        <v>110.340456</v>
      </c>
      <c r="T7394" t="s">
        <v>504</v>
      </c>
      <c r="U7394" t="s">
        <v>23172</v>
      </c>
      <c r="X7394" t="s">
        <v>21076</v>
      </c>
      <c r="Y7394" t="s">
        <v>19854</v>
      </c>
      <c r="Z7394" t="s">
        <v>21048</v>
      </c>
      <c r="AI7394" t="s">
        <v>24683</v>
      </c>
      <c r="AJ7394" t="s">
        <v>24684</v>
      </c>
    </row>
    <row r="7395" spans="1:36" ht="17.25" hidden="1" customHeight="1" x14ac:dyDescent="0.2">
      <c r="A7395" s="4" t="s">
        <v>24685</v>
      </c>
      <c r="B7395" t="s">
        <v>21042</v>
      </c>
      <c r="C7395" t="s">
        <v>24686</v>
      </c>
      <c r="D7395" t="s">
        <v>24687</v>
      </c>
      <c r="E7395" t="s">
        <v>40</v>
      </c>
      <c r="F7395" t="s">
        <v>86</v>
      </c>
      <c r="G7395" s="5">
        <v>400</v>
      </c>
      <c r="H7395" t="s">
        <v>677</v>
      </c>
      <c r="I7395" t="s">
        <v>43</v>
      </c>
      <c r="J7395" t="s">
        <v>44</v>
      </c>
      <c r="P7395" s="25"/>
      <c r="R7395" s="7">
        <v>37.376669999999997</v>
      </c>
      <c r="S7395" s="7">
        <v>120.300802</v>
      </c>
      <c r="T7395" t="s">
        <v>46</v>
      </c>
      <c r="U7395" t="s">
        <v>24514</v>
      </c>
      <c r="V7395" t="s">
        <v>24688</v>
      </c>
      <c r="X7395" t="s">
        <v>21685</v>
      </c>
      <c r="Y7395" t="s">
        <v>19854</v>
      </c>
      <c r="Z7395" t="s">
        <v>21048</v>
      </c>
      <c r="AC7395" t="s">
        <v>24689</v>
      </c>
      <c r="AI7395" t="s">
        <v>24690</v>
      </c>
      <c r="AJ7395" t="s">
        <v>24691</v>
      </c>
    </row>
    <row r="7396" spans="1:36" ht="17.25" hidden="1" customHeight="1" x14ac:dyDescent="0.2">
      <c r="A7396" s="4" t="s">
        <v>24685</v>
      </c>
      <c r="B7396" t="s">
        <v>21042</v>
      </c>
      <c r="C7396" t="s">
        <v>24686</v>
      </c>
      <c r="D7396" t="s">
        <v>24687</v>
      </c>
      <c r="E7396" t="s">
        <v>56</v>
      </c>
      <c r="F7396" t="s">
        <v>86</v>
      </c>
      <c r="G7396" s="5">
        <v>400</v>
      </c>
      <c r="H7396" t="s">
        <v>677</v>
      </c>
      <c r="I7396" t="s">
        <v>43</v>
      </c>
      <c r="J7396" t="s">
        <v>44</v>
      </c>
      <c r="P7396" s="25"/>
      <c r="R7396" s="7">
        <v>37.376669999999997</v>
      </c>
      <c r="S7396" s="7">
        <v>120.300802</v>
      </c>
      <c r="T7396" t="s">
        <v>46</v>
      </c>
      <c r="U7396" t="s">
        <v>24514</v>
      </c>
      <c r="V7396" t="s">
        <v>24688</v>
      </c>
      <c r="X7396" t="s">
        <v>21685</v>
      </c>
      <c r="Y7396" t="s">
        <v>19854</v>
      </c>
      <c r="Z7396" t="s">
        <v>21048</v>
      </c>
      <c r="AC7396" t="s">
        <v>24689</v>
      </c>
      <c r="AI7396" t="s">
        <v>24690</v>
      </c>
      <c r="AJ7396" t="s">
        <v>24692</v>
      </c>
    </row>
    <row r="7397" spans="1:36" ht="17.25" hidden="1" customHeight="1" x14ac:dyDescent="0.2">
      <c r="A7397" s="4" t="s">
        <v>24693</v>
      </c>
      <c r="B7397" t="s">
        <v>21042</v>
      </c>
      <c r="C7397" t="s">
        <v>24694</v>
      </c>
      <c r="D7397" t="s">
        <v>24695</v>
      </c>
      <c r="E7397" t="s">
        <v>56</v>
      </c>
      <c r="F7397" t="s">
        <v>86</v>
      </c>
      <c r="G7397" s="5">
        <v>430</v>
      </c>
      <c r="H7397" t="s">
        <v>139</v>
      </c>
      <c r="I7397" t="s">
        <v>43</v>
      </c>
      <c r="J7397" t="s">
        <v>44</v>
      </c>
      <c r="N7397" s="8" t="s">
        <v>45</v>
      </c>
      <c r="O7397" s="25"/>
      <c r="R7397" s="7">
        <v>30.023696000000001</v>
      </c>
      <c r="S7397" s="7">
        <v>121.662627</v>
      </c>
      <c r="T7397" t="s">
        <v>46</v>
      </c>
      <c r="U7397" t="s">
        <v>21267</v>
      </c>
      <c r="W7397" t="s">
        <v>24696</v>
      </c>
      <c r="X7397" t="s">
        <v>21066</v>
      </c>
      <c r="Y7397" t="s">
        <v>19854</v>
      </c>
      <c r="Z7397" t="s">
        <v>21048</v>
      </c>
      <c r="AH7397" s="27"/>
      <c r="AI7397" t="s">
        <v>24697</v>
      </c>
      <c r="AJ7397" t="s">
        <v>24699</v>
      </c>
    </row>
    <row r="7398" spans="1:36" ht="17.25" hidden="1" customHeight="1" x14ac:dyDescent="0.2">
      <c r="A7398" s="4" t="s">
        <v>24722</v>
      </c>
      <c r="B7398" t="s">
        <v>21042</v>
      </c>
      <c r="C7398" t="s">
        <v>24723</v>
      </c>
      <c r="D7398" t="s">
        <v>24724</v>
      </c>
      <c r="E7398" t="s">
        <v>40</v>
      </c>
      <c r="F7398" t="s">
        <v>86</v>
      </c>
      <c r="G7398" s="5">
        <v>186</v>
      </c>
      <c r="H7398" t="s">
        <v>42</v>
      </c>
      <c r="I7398" t="s">
        <v>43</v>
      </c>
      <c r="J7398" t="s">
        <v>45</v>
      </c>
      <c r="N7398" s="24">
        <v>2005</v>
      </c>
      <c r="R7398" s="7">
        <v>29.069832999999999</v>
      </c>
      <c r="S7398" s="7">
        <v>119.580378</v>
      </c>
      <c r="T7398" t="s">
        <v>46</v>
      </c>
      <c r="U7398" t="s">
        <v>24725</v>
      </c>
      <c r="W7398" t="s">
        <v>21650</v>
      </c>
      <c r="X7398" t="s">
        <v>21066</v>
      </c>
      <c r="Y7398" t="s">
        <v>19854</v>
      </c>
      <c r="Z7398" t="s">
        <v>21048</v>
      </c>
      <c r="AI7398" t="s">
        <v>24726</v>
      </c>
      <c r="AJ7398" t="s">
        <v>24727</v>
      </c>
    </row>
    <row r="7399" spans="1:36" ht="17.25" hidden="1" customHeight="1" x14ac:dyDescent="0.2">
      <c r="A7399" s="4" t="s">
        <v>24736</v>
      </c>
      <c r="B7399" t="s">
        <v>21042</v>
      </c>
      <c r="C7399" t="s">
        <v>24737</v>
      </c>
      <c r="D7399" t="s">
        <v>24738</v>
      </c>
      <c r="E7399" t="s">
        <v>40</v>
      </c>
      <c r="F7399" t="s">
        <v>86</v>
      </c>
      <c r="G7399" s="5">
        <v>342</v>
      </c>
      <c r="H7399" t="s">
        <v>42</v>
      </c>
      <c r="I7399" t="s">
        <v>43</v>
      </c>
      <c r="J7399" t="s">
        <v>45</v>
      </c>
      <c r="N7399" s="24">
        <v>1999</v>
      </c>
      <c r="R7399" s="7">
        <v>27.968582999999999</v>
      </c>
      <c r="S7399" s="7">
        <v>120.807422</v>
      </c>
      <c r="T7399" t="s">
        <v>46</v>
      </c>
      <c r="U7399" t="s">
        <v>24739</v>
      </c>
      <c r="W7399" t="s">
        <v>24740</v>
      </c>
      <c r="X7399" t="s">
        <v>21066</v>
      </c>
      <c r="Y7399" t="s">
        <v>19854</v>
      </c>
      <c r="Z7399" t="s">
        <v>21048</v>
      </c>
      <c r="AC7399" t="s">
        <v>24741</v>
      </c>
      <c r="AI7399" t="s">
        <v>24742</v>
      </c>
      <c r="AJ7399" t="s">
        <v>24743</v>
      </c>
    </row>
    <row r="7400" spans="1:36" ht="17.25" hidden="1" customHeight="1" x14ac:dyDescent="0.2">
      <c r="A7400" s="4" t="s">
        <v>24744</v>
      </c>
      <c r="B7400" t="s">
        <v>21042</v>
      </c>
      <c r="C7400" t="s">
        <v>24745</v>
      </c>
      <c r="D7400" t="s">
        <v>24746</v>
      </c>
      <c r="E7400" t="s">
        <v>40</v>
      </c>
      <c r="F7400" t="s">
        <v>86</v>
      </c>
      <c r="G7400" s="5">
        <v>395</v>
      </c>
      <c r="H7400" t="s">
        <v>42</v>
      </c>
      <c r="I7400" t="s">
        <v>43</v>
      </c>
      <c r="J7400" t="s">
        <v>45</v>
      </c>
      <c r="N7400" s="24">
        <v>2007</v>
      </c>
      <c r="R7400" s="7">
        <v>29.946169000000001</v>
      </c>
      <c r="S7400" s="7">
        <v>121.688796</v>
      </c>
      <c r="T7400" t="s">
        <v>46</v>
      </c>
      <c r="U7400" t="s">
        <v>21267</v>
      </c>
      <c r="W7400" t="s">
        <v>24696</v>
      </c>
      <c r="X7400" t="s">
        <v>21066</v>
      </c>
      <c r="Y7400" t="s">
        <v>19854</v>
      </c>
      <c r="Z7400" t="s">
        <v>21048</v>
      </c>
      <c r="AI7400" t="s">
        <v>24747</v>
      </c>
      <c r="AJ7400" t="s">
        <v>24748</v>
      </c>
    </row>
    <row r="7401" spans="1:36" ht="17.25" hidden="1" customHeight="1" x14ac:dyDescent="0.2">
      <c r="A7401" s="4" t="s">
        <v>24744</v>
      </c>
      <c r="B7401" t="s">
        <v>21042</v>
      </c>
      <c r="C7401" t="s">
        <v>24745</v>
      </c>
      <c r="D7401" t="s">
        <v>24746</v>
      </c>
      <c r="E7401" t="s">
        <v>56</v>
      </c>
      <c r="F7401" t="s">
        <v>86</v>
      </c>
      <c r="G7401" s="5">
        <v>395</v>
      </c>
      <c r="H7401" t="s">
        <v>42</v>
      </c>
      <c r="I7401" t="s">
        <v>43</v>
      </c>
      <c r="J7401" t="s">
        <v>45</v>
      </c>
      <c r="N7401" s="24">
        <v>2007</v>
      </c>
      <c r="P7401" s="25"/>
      <c r="R7401" s="7">
        <v>29.946169000000001</v>
      </c>
      <c r="S7401" s="7">
        <v>121.688796</v>
      </c>
      <c r="T7401" t="s">
        <v>46</v>
      </c>
      <c r="U7401" t="s">
        <v>21267</v>
      </c>
      <c r="W7401" t="s">
        <v>24696</v>
      </c>
      <c r="X7401" t="s">
        <v>21066</v>
      </c>
      <c r="Y7401" t="s">
        <v>19854</v>
      </c>
      <c r="Z7401" t="s">
        <v>21048</v>
      </c>
      <c r="AI7401" t="s">
        <v>24747</v>
      </c>
      <c r="AJ7401" t="s">
        <v>24749</v>
      </c>
    </row>
    <row r="7402" spans="1:36" ht="17.25" hidden="1" customHeight="1" x14ac:dyDescent="0.2">
      <c r="A7402" s="4" t="s">
        <v>24750</v>
      </c>
      <c r="B7402" t="s">
        <v>21042</v>
      </c>
      <c r="C7402" t="s">
        <v>24751</v>
      </c>
      <c r="D7402" t="s">
        <v>24752</v>
      </c>
      <c r="E7402" t="s">
        <v>40</v>
      </c>
      <c r="F7402" t="s">
        <v>86</v>
      </c>
      <c r="G7402" s="5">
        <v>344</v>
      </c>
      <c r="H7402" t="s">
        <v>42</v>
      </c>
      <c r="I7402" t="s">
        <v>43</v>
      </c>
      <c r="J7402" t="s">
        <v>45</v>
      </c>
      <c r="N7402" s="24">
        <v>1999</v>
      </c>
      <c r="P7402" s="25"/>
      <c r="R7402" s="7">
        <v>29.943895000000001</v>
      </c>
      <c r="S7402" s="7">
        <v>121.68400699999999</v>
      </c>
      <c r="T7402" t="s">
        <v>46</v>
      </c>
      <c r="U7402" t="s">
        <v>21267</v>
      </c>
      <c r="W7402" t="s">
        <v>24696</v>
      </c>
      <c r="X7402" t="s">
        <v>21066</v>
      </c>
      <c r="Y7402" t="s">
        <v>19854</v>
      </c>
      <c r="Z7402" t="s">
        <v>21048</v>
      </c>
      <c r="AI7402" t="s">
        <v>24753</v>
      </c>
      <c r="AJ7402" t="s">
        <v>24754</v>
      </c>
    </row>
    <row r="7403" spans="1:36" ht="17.25" hidden="1" customHeight="1" x14ac:dyDescent="0.2">
      <c r="A7403" s="4" t="s">
        <v>24761</v>
      </c>
      <c r="B7403" t="s">
        <v>21042</v>
      </c>
      <c r="C7403" t="s">
        <v>24762</v>
      </c>
      <c r="D7403" t="s">
        <v>24763</v>
      </c>
      <c r="E7403" t="s">
        <v>40</v>
      </c>
      <c r="F7403" t="s">
        <v>617</v>
      </c>
      <c r="G7403" s="5">
        <v>180</v>
      </c>
      <c r="H7403" t="s">
        <v>42</v>
      </c>
      <c r="I7403" t="s">
        <v>43</v>
      </c>
      <c r="J7403" t="s">
        <v>44</v>
      </c>
      <c r="N7403" s="24">
        <v>2005</v>
      </c>
      <c r="P7403" s="25"/>
      <c r="R7403" s="7">
        <v>22.552029999999998</v>
      </c>
      <c r="S7403" s="7">
        <v>113.5694</v>
      </c>
      <c r="T7403" t="s">
        <v>46</v>
      </c>
      <c r="U7403" t="s">
        <v>21275</v>
      </c>
      <c r="V7403" t="s">
        <v>24764</v>
      </c>
      <c r="X7403" t="s">
        <v>21076</v>
      </c>
      <c r="Y7403" t="s">
        <v>19854</v>
      </c>
      <c r="Z7403" t="s">
        <v>21048</v>
      </c>
      <c r="AI7403" t="s">
        <v>24765</v>
      </c>
      <c r="AJ7403" t="s">
        <v>24766</v>
      </c>
    </row>
    <row r="7404" spans="1:36" ht="17.25" hidden="1" customHeight="1" x14ac:dyDescent="0.2">
      <c r="A7404" s="4" t="s">
        <v>24761</v>
      </c>
      <c r="B7404" t="s">
        <v>21042</v>
      </c>
      <c r="C7404" t="s">
        <v>24762</v>
      </c>
      <c r="D7404" t="s">
        <v>24763</v>
      </c>
      <c r="E7404" t="s">
        <v>56</v>
      </c>
      <c r="F7404" t="s">
        <v>617</v>
      </c>
      <c r="G7404" s="5">
        <v>180</v>
      </c>
      <c r="H7404" t="s">
        <v>42</v>
      </c>
      <c r="I7404" t="s">
        <v>43</v>
      </c>
      <c r="J7404" t="s">
        <v>44</v>
      </c>
      <c r="N7404" s="24">
        <v>2005</v>
      </c>
      <c r="R7404" s="7">
        <v>22.552029999999998</v>
      </c>
      <c r="S7404" s="7">
        <v>113.5694</v>
      </c>
      <c r="T7404" t="s">
        <v>46</v>
      </c>
      <c r="U7404" t="s">
        <v>21275</v>
      </c>
      <c r="V7404" t="s">
        <v>24764</v>
      </c>
      <c r="X7404" t="s">
        <v>21076</v>
      </c>
      <c r="Y7404" t="s">
        <v>19854</v>
      </c>
      <c r="Z7404" t="s">
        <v>21048</v>
      </c>
      <c r="AI7404" t="s">
        <v>24765</v>
      </c>
      <c r="AJ7404" t="s">
        <v>24767</v>
      </c>
    </row>
    <row r="7405" spans="1:36" ht="17.25" hidden="1" customHeight="1" x14ac:dyDescent="0.2">
      <c r="A7405" s="4" t="s">
        <v>24768</v>
      </c>
      <c r="B7405" t="s">
        <v>21042</v>
      </c>
      <c r="C7405" t="s">
        <v>24769</v>
      </c>
      <c r="D7405" t="s">
        <v>24770</v>
      </c>
      <c r="E7405" t="s">
        <v>63</v>
      </c>
      <c r="F7405" t="s">
        <v>617</v>
      </c>
      <c r="G7405" s="5">
        <v>180</v>
      </c>
      <c r="H7405" t="s">
        <v>42</v>
      </c>
      <c r="I7405" t="s">
        <v>43</v>
      </c>
      <c r="J7405" t="s">
        <v>44</v>
      </c>
      <c r="N7405" s="24">
        <v>2005</v>
      </c>
      <c r="R7405" s="7">
        <v>22.665361000000001</v>
      </c>
      <c r="S7405" s="7">
        <v>113.195853</v>
      </c>
      <c r="T7405" t="s">
        <v>46</v>
      </c>
      <c r="U7405" t="s">
        <v>21275</v>
      </c>
      <c r="V7405" t="s">
        <v>24771</v>
      </c>
      <c r="X7405" t="s">
        <v>21076</v>
      </c>
      <c r="Y7405" t="s">
        <v>19854</v>
      </c>
      <c r="Z7405" t="s">
        <v>21048</v>
      </c>
      <c r="AI7405" t="s">
        <v>24772</v>
      </c>
      <c r="AJ7405" t="s">
        <v>24773</v>
      </c>
    </row>
    <row r="7406" spans="1:36" ht="17.25" hidden="1" customHeight="1" x14ac:dyDescent="0.2">
      <c r="A7406" s="4" t="s">
        <v>24791</v>
      </c>
      <c r="B7406" t="s">
        <v>24792</v>
      </c>
      <c r="C7406" t="s">
        <v>24793</v>
      </c>
      <c r="E7406" t="s">
        <v>24794</v>
      </c>
      <c r="F7406" t="s">
        <v>570</v>
      </c>
      <c r="G7406" s="24">
        <v>60</v>
      </c>
      <c r="H7406" t="s">
        <v>42</v>
      </c>
      <c r="I7406" t="s">
        <v>240</v>
      </c>
      <c r="J7406" t="s">
        <v>44</v>
      </c>
      <c r="N7406" s="8">
        <v>1982</v>
      </c>
      <c r="R7406" s="7">
        <v>34.980400000000003</v>
      </c>
      <c r="S7406" s="7">
        <v>33.745699999999999</v>
      </c>
      <c r="T7406" t="s">
        <v>46</v>
      </c>
      <c r="Y7406" t="s">
        <v>19854</v>
      </c>
      <c r="Z7406" t="s">
        <v>19864</v>
      </c>
      <c r="AG7406" t="s">
        <v>24795</v>
      </c>
      <c r="AH7406" s="8">
        <v>1112063</v>
      </c>
      <c r="AI7406" t="s">
        <v>24796</v>
      </c>
      <c r="AJ7406" t="s">
        <v>24797</v>
      </c>
    </row>
    <row r="7407" spans="1:36" ht="17.25" hidden="1" customHeight="1" x14ac:dyDescent="0.2">
      <c r="A7407" s="4" t="s">
        <v>24791</v>
      </c>
      <c r="B7407" t="s">
        <v>24792</v>
      </c>
      <c r="C7407" t="s">
        <v>24793</v>
      </c>
      <c r="E7407" t="s">
        <v>24798</v>
      </c>
      <c r="F7407" t="s">
        <v>570</v>
      </c>
      <c r="G7407" s="24">
        <v>60</v>
      </c>
      <c r="H7407" t="s">
        <v>42</v>
      </c>
      <c r="I7407" t="s">
        <v>240</v>
      </c>
      <c r="J7407" t="s">
        <v>44</v>
      </c>
      <c r="N7407" s="8">
        <v>1983</v>
      </c>
      <c r="R7407" s="7">
        <v>34.980400000000003</v>
      </c>
      <c r="S7407" s="7">
        <v>33.745699999999999</v>
      </c>
      <c r="T7407" t="s">
        <v>46</v>
      </c>
      <c r="Y7407" t="s">
        <v>19854</v>
      </c>
      <c r="Z7407" t="s">
        <v>19864</v>
      </c>
      <c r="AG7407" t="s">
        <v>24795</v>
      </c>
      <c r="AH7407" s="8">
        <v>1112064</v>
      </c>
      <c r="AI7407" t="s">
        <v>24796</v>
      </c>
      <c r="AJ7407" t="s">
        <v>24799</v>
      </c>
    </row>
    <row r="7408" spans="1:36" ht="17.25" hidden="1" customHeight="1" x14ac:dyDescent="0.2">
      <c r="A7408" s="4" t="s">
        <v>24791</v>
      </c>
      <c r="B7408" t="s">
        <v>24792</v>
      </c>
      <c r="C7408" t="s">
        <v>24793</v>
      </c>
      <c r="E7408" t="s">
        <v>24800</v>
      </c>
      <c r="F7408" t="s">
        <v>570</v>
      </c>
      <c r="G7408" s="24">
        <v>60</v>
      </c>
      <c r="H7408" t="s">
        <v>42</v>
      </c>
      <c r="I7408" t="s">
        <v>240</v>
      </c>
      <c r="J7408" t="s">
        <v>44</v>
      </c>
      <c r="N7408" s="8">
        <v>1986</v>
      </c>
      <c r="R7408" s="7">
        <v>34.980400000000003</v>
      </c>
      <c r="S7408" s="7">
        <v>33.745699999999999</v>
      </c>
      <c r="T7408" t="s">
        <v>46</v>
      </c>
      <c r="Y7408" t="s">
        <v>19854</v>
      </c>
      <c r="Z7408" t="s">
        <v>19864</v>
      </c>
      <c r="AG7408" t="s">
        <v>24795</v>
      </c>
      <c r="AH7408" s="8">
        <v>1112065</v>
      </c>
      <c r="AI7408" t="s">
        <v>24796</v>
      </c>
      <c r="AJ7408" t="s">
        <v>24801</v>
      </c>
    </row>
    <row r="7409" spans="1:36" ht="17.25" hidden="1" customHeight="1" x14ac:dyDescent="0.2">
      <c r="A7409" s="4" t="s">
        <v>24791</v>
      </c>
      <c r="B7409" t="s">
        <v>24792</v>
      </c>
      <c r="C7409" t="s">
        <v>24793</v>
      </c>
      <c r="E7409" t="s">
        <v>24802</v>
      </c>
      <c r="F7409" t="s">
        <v>570</v>
      </c>
      <c r="G7409" s="24">
        <v>60</v>
      </c>
      <c r="H7409" t="s">
        <v>42</v>
      </c>
      <c r="I7409" t="s">
        <v>240</v>
      </c>
      <c r="J7409" t="s">
        <v>44</v>
      </c>
      <c r="N7409" s="8">
        <v>1986</v>
      </c>
      <c r="R7409" s="7">
        <v>34.980400000000003</v>
      </c>
      <c r="S7409" s="7">
        <v>33.745699999999999</v>
      </c>
      <c r="T7409" t="s">
        <v>46</v>
      </c>
      <c r="Y7409" t="s">
        <v>19854</v>
      </c>
      <c r="Z7409" t="s">
        <v>19864</v>
      </c>
      <c r="AG7409" t="s">
        <v>24795</v>
      </c>
      <c r="AH7409" s="8">
        <v>1112066</v>
      </c>
      <c r="AI7409" t="s">
        <v>24796</v>
      </c>
      <c r="AJ7409" t="s">
        <v>24803</v>
      </c>
    </row>
    <row r="7410" spans="1:36" ht="17.25" hidden="1" customHeight="1" x14ac:dyDescent="0.2">
      <c r="A7410" s="4" t="s">
        <v>24791</v>
      </c>
      <c r="B7410" t="s">
        <v>24792</v>
      </c>
      <c r="C7410" t="s">
        <v>24793</v>
      </c>
      <c r="E7410" t="s">
        <v>24804</v>
      </c>
      <c r="F7410" t="s">
        <v>570</v>
      </c>
      <c r="G7410" s="24">
        <v>60</v>
      </c>
      <c r="H7410" t="s">
        <v>42</v>
      </c>
      <c r="I7410" t="s">
        <v>240</v>
      </c>
      <c r="J7410" t="s">
        <v>44</v>
      </c>
      <c r="N7410" s="8">
        <v>1992</v>
      </c>
      <c r="R7410" s="7">
        <v>34.980400000000003</v>
      </c>
      <c r="S7410" s="7">
        <v>33.745699999999999</v>
      </c>
      <c r="T7410" t="s">
        <v>46</v>
      </c>
      <c r="Y7410" t="s">
        <v>19854</v>
      </c>
      <c r="Z7410" t="s">
        <v>19864</v>
      </c>
      <c r="AG7410" t="s">
        <v>24795</v>
      </c>
      <c r="AH7410" s="8">
        <v>1112067</v>
      </c>
      <c r="AI7410" t="s">
        <v>24796</v>
      </c>
      <c r="AJ7410" t="s">
        <v>24805</v>
      </c>
    </row>
    <row r="7411" spans="1:36" ht="17.25" hidden="1" customHeight="1" x14ac:dyDescent="0.2">
      <c r="A7411" s="4" t="s">
        <v>24791</v>
      </c>
      <c r="B7411" t="s">
        <v>24792</v>
      </c>
      <c r="C7411" t="s">
        <v>24793</v>
      </c>
      <c r="E7411" t="s">
        <v>24806</v>
      </c>
      <c r="F7411" t="s">
        <v>570</v>
      </c>
      <c r="G7411" s="24">
        <v>60</v>
      </c>
      <c r="H7411" t="s">
        <v>42</v>
      </c>
      <c r="I7411" t="s">
        <v>240</v>
      </c>
      <c r="J7411" t="s">
        <v>44</v>
      </c>
      <c r="N7411" s="8">
        <v>1993</v>
      </c>
      <c r="R7411" s="7">
        <v>34.980400000000003</v>
      </c>
      <c r="S7411" s="7">
        <v>33.745699999999999</v>
      </c>
      <c r="T7411" t="s">
        <v>46</v>
      </c>
      <c r="Y7411" t="s">
        <v>19854</v>
      </c>
      <c r="Z7411" t="s">
        <v>19864</v>
      </c>
      <c r="AG7411" t="s">
        <v>24795</v>
      </c>
      <c r="AH7411" s="8">
        <v>1112068</v>
      </c>
      <c r="AI7411" t="s">
        <v>24796</v>
      </c>
      <c r="AJ7411" t="s">
        <v>24807</v>
      </c>
    </row>
    <row r="7412" spans="1:36" ht="17.25" hidden="1" customHeight="1" x14ac:dyDescent="0.2">
      <c r="A7412" s="4" t="s">
        <v>24791</v>
      </c>
      <c r="B7412" t="s">
        <v>24792</v>
      </c>
      <c r="C7412" t="s">
        <v>24793</v>
      </c>
      <c r="E7412" t="s">
        <v>24808</v>
      </c>
      <c r="F7412" t="s">
        <v>6686</v>
      </c>
      <c r="G7412" s="24">
        <v>51</v>
      </c>
      <c r="H7412" t="s">
        <v>42</v>
      </c>
      <c r="I7412" t="s">
        <v>1323</v>
      </c>
      <c r="N7412" s="8">
        <v>2009</v>
      </c>
      <c r="R7412" s="7">
        <v>34.980400000000003</v>
      </c>
      <c r="S7412" s="7">
        <v>33.745699999999999</v>
      </c>
      <c r="T7412" t="s">
        <v>46</v>
      </c>
      <c r="Y7412" t="s">
        <v>19854</v>
      </c>
      <c r="Z7412" t="s">
        <v>19864</v>
      </c>
      <c r="AG7412" t="s">
        <v>24795</v>
      </c>
      <c r="AH7412" s="8">
        <v>1232830</v>
      </c>
      <c r="AI7412" t="s">
        <v>24796</v>
      </c>
      <c r="AJ7412" t="s">
        <v>24809</v>
      </c>
    </row>
    <row r="7413" spans="1:36" ht="17.25" hidden="1" customHeight="1" x14ac:dyDescent="0.2">
      <c r="A7413" s="4" t="s">
        <v>24791</v>
      </c>
      <c r="B7413" t="s">
        <v>24792</v>
      </c>
      <c r="C7413" t="s">
        <v>24793</v>
      </c>
      <c r="E7413" t="s">
        <v>24810</v>
      </c>
      <c r="F7413" t="s">
        <v>6686</v>
      </c>
      <c r="G7413" s="24">
        <v>51</v>
      </c>
      <c r="H7413" t="s">
        <v>42</v>
      </c>
      <c r="I7413" t="s">
        <v>1323</v>
      </c>
      <c r="N7413" s="8">
        <v>2010</v>
      </c>
      <c r="R7413" s="7">
        <v>34.980400000000003</v>
      </c>
      <c r="S7413" s="7">
        <v>33.745699999999999</v>
      </c>
      <c r="T7413" t="s">
        <v>46</v>
      </c>
      <c r="Y7413" t="s">
        <v>19854</v>
      </c>
      <c r="Z7413" t="s">
        <v>19864</v>
      </c>
      <c r="AG7413" t="s">
        <v>24795</v>
      </c>
      <c r="AH7413" s="27">
        <v>1215415</v>
      </c>
      <c r="AI7413" t="s">
        <v>24796</v>
      </c>
      <c r="AJ7413" t="s">
        <v>24811</v>
      </c>
    </row>
    <row r="7414" spans="1:36" ht="17.25" hidden="1" customHeight="1" x14ac:dyDescent="0.2">
      <c r="A7414" s="4" t="s">
        <v>24812</v>
      </c>
      <c r="B7414" t="s">
        <v>24792</v>
      </c>
      <c r="C7414" t="s">
        <v>24813</v>
      </c>
      <c r="E7414" t="s">
        <v>24814</v>
      </c>
      <c r="F7414" t="s">
        <v>570</v>
      </c>
      <c r="G7414" s="24">
        <v>35</v>
      </c>
      <c r="H7414" t="s">
        <v>42</v>
      </c>
      <c r="I7414" t="s">
        <v>1323</v>
      </c>
      <c r="J7414" t="s">
        <v>44</v>
      </c>
      <c r="N7414" s="8">
        <v>2003</v>
      </c>
      <c r="R7414" s="7">
        <v>35.328099999999999</v>
      </c>
      <c r="S7414" s="7">
        <v>33.994500000000002</v>
      </c>
      <c r="T7414" t="s">
        <v>46</v>
      </c>
      <c r="Y7414" t="s">
        <v>19854</v>
      </c>
      <c r="Z7414" t="s">
        <v>19864</v>
      </c>
      <c r="AG7414" t="s">
        <v>24815</v>
      </c>
      <c r="AH7414" s="8">
        <v>1220151</v>
      </c>
      <c r="AI7414" t="s">
        <v>24816</v>
      </c>
      <c r="AJ7414" t="s">
        <v>24817</v>
      </c>
    </row>
    <row r="7415" spans="1:36" ht="17.25" hidden="1" customHeight="1" x14ac:dyDescent="0.2">
      <c r="A7415" s="4" t="s">
        <v>24812</v>
      </c>
      <c r="B7415" t="s">
        <v>24792</v>
      </c>
      <c r="C7415" t="s">
        <v>24813</v>
      </c>
      <c r="E7415" t="s">
        <v>24818</v>
      </c>
      <c r="F7415" t="s">
        <v>570</v>
      </c>
      <c r="G7415" s="24">
        <v>78</v>
      </c>
      <c r="H7415" t="s">
        <v>42</v>
      </c>
      <c r="I7415" t="s">
        <v>1323</v>
      </c>
      <c r="J7415" t="s">
        <v>44</v>
      </c>
      <c r="N7415" s="8" t="s">
        <v>24819</v>
      </c>
      <c r="R7415" s="7">
        <v>35.328099999999999</v>
      </c>
      <c r="S7415" s="7">
        <v>33.994500000000002</v>
      </c>
      <c r="T7415" t="s">
        <v>46</v>
      </c>
      <c r="Y7415" t="s">
        <v>19854</v>
      </c>
      <c r="Z7415" t="s">
        <v>19864</v>
      </c>
      <c r="AG7415" t="s">
        <v>24815</v>
      </c>
      <c r="AH7415" s="8" t="s">
        <v>24820</v>
      </c>
      <c r="AI7415" t="s">
        <v>24816</v>
      </c>
      <c r="AJ7415" t="s">
        <v>24821</v>
      </c>
    </row>
    <row r="7416" spans="1:36" ht="17.25" hidden="1" customHeight="1" x14ac:dyDescent="0.2">
      <c r="A7416" s="4" t="s">
        <v>24831</v>
      </c>
      <c r="B7416" t="s">
        <v>24792</v>
      </c>
      <c r="C7416" t="s">
        <v>24832</v>
      </c>
      <c r="E7416" t="s">
        <v>696</v>
      </c>
      <c r="F7416" t="s">
        <v>543</v>
      </c>
      <c r="G7416" s="26">
        <v>37.5</v>
      </c>
      <c r="H7416" t="s">
        <v>42</v>
      </c>
      <c r="I7416" t="s">
        <v>65</v>
      </c>
      <c r="J7416" t="s">
        <v>44</v>
      </c>
      <c r="N7416" s="8">
        <v>1992</v>
      </c>
      <c r="R7416" s="7">
        <v>34.710500000000003</v>
      </c>
      <c r="S7416" s="7">
        <v>33.182499999999997</v>
      </c>
      <c r="T7416" t="s">
        <v>46</v>
      </c>
      <c r="Y7416" t="s">
        <v>19854</v>
      </c>
      <c r="Z7416" t="s">
        <v>19864</v>
      </c>
      <c r="AG7416" t="s">
        <v>24833</v>
      </c>
      <c r="AH7416" s="8">
        <v>1133670</v>
      </c>
      <c r="AI7416" t="s">
        <v>24834</v>
      </c>
      <c r="AJ7416" t="s">
        <v>24835</v>
      </c>
    </row>
    <row r="7417" spans="1:36" ht="17.25" hidden="1" customHeight="1" x14ac:dyDescent="0.2">
      <c r="A7417" s="4" t="s">
        <v>24831</v>
      </c>
      <c r="B7417" t="s">
        <v>24792</v>
      </c>
      <c r="C7417" t="s">
        <v>24832</v>
      </c>
      <c r="E7417" t="s">
        <v>703</v>
      </c>
      <c r="F7417" t="s">
        <v>543</v>
      </c>
      <c r="G7417" s="26">
        <v>37.5</v>
      </c>
      <c r="H7417" t="s">
        <v>42</v>
      </c>
      <c r="I7417" t="s">
        <v>65</v>
      </c>
      <c r="N7417" s="8">
        <v>1992</v>
      </c>
      <c r="R7417" s="7">
        <v>34.710500000000003</v>
      </c>
      <c r="S7417" s="7">
        <v>33.182499999999997</v>
      </c>
      <c r="T7417" t="s">
        <v>46</v>
      </c>
      <c r="Y7417" t="s">
        <v>19854</v>
      </c>
      <c r="Z7417" t="s">
        <v>19864</v>
      </c>
      <c r="AG7417" t="s">
        <v>24833</v>
      </c>
      <c r="AH7417" s="8">
        <v>1133671</v>
      </c>
      <c r="AI7417" t="s">
        <v>24834</v>
      </c>
      <c r="AJ7417" t="s">
        <v>24836</v>
      </c>
    </row>
    <row r="7418" spans="1:36" ht="17.25" hidden="1" customHeight="1" x14ac:dyDescent="0.2">
      <c r="A7418" s="4" t="s">
        <v>24831</v>
      </c>
      <c r="B7418" t="s">
        <v>24792</v>
      </c>
      <c r="C7418" t="s">
        <v>24832</v>
      </c>
      <c r="E7418" t="s">
        <v>738</v>
      </c>
      <c r="F7418" t="s">
        <v>543</v>
      </c>
      <c r="G7418" s="26">
        <v>37.5</v>
      </c>
      <c r="H7418" t="s">
        <v>42</v>
      </c>
      <c r="I7418" t="s">
        <v>65</v>
      </c>
      <c r="N7418" s="8">
        <v>1996</v>
      </c>
      <c r="R7418" s="7">
        <v>34.710500000000003</v>
      </c>
      <c r="S7418" s="7">
        <v>33.182499999999997</v>
      </c>
      <c r="T7418" t="s">
        <v>46</v>
      </c>
      <c r="Y7418" t="s">
        <v>19854</v>
      </c>
      <c r="Z7418" t="s">
        <v>19864</v>
      </c>
      <c r="AG7418" t="s">
        <v>24833</v>
      </c>
      <c r="AH7418" s="8">
        <v>1133672</v>
      </c>
      <c r="AI7418" t="s">
        <v>24834</v>
      </c>
      <c r="AJ7418" t="s">
        <v>24837</v>
      </c>
    </row>
    <row r="7419" spans="1:36" ht="17.25" hidden="1" customHeight="1" x14ac:dyDescent="0.2">
      <c r="A7419" s="4" t="s">
        <v>24831</v>
      </c>
      <c r="B7419" t="s">
        <v>24792</v>
      </c>
      <c r="C7419" t="s">
        <v>24832</v>
      </c>
      <c r="E7419" t="s">
        <v>740</v>
      </c>
      <c r="F7419" t="s">
        <v>543</v>
      </c>
      <c r="G7419" s="26">
        <v>37.5</v>
      </c>
      <c r="H7419" t="s">
        <v>42</v>
      </c>
      <c r="I7419" t="s">
        <v>65</v>
      </c>
      <c r="N7419" s="8">
        <v>1996</v>
      </c>
      <c r="R7419" s="7">
        <v>34.710500000000003</v>
      </c>
      <c r="S7419" s="7">
        <v>33.182499999999997</v>
      </c>
      <c r="T7419" t="s">
        <v>46</v>
      </c>
      <c r="Y7419" t="s">
        <v>19854</v>
      </c>
      <c r="Z7419" t="s">
        <v>19864</v>
      </c>
      <c r="AG7419" t="s">
        <v>24833</v>
      </c>
      <c r="AH7419" s="8">
        <v>1133673</v>
      </c>
      <c r="AI7419" t="s">
        <v>24834</v>
      </c>
      <c r="AJ7419" t="s">
        <v>24838</v>
      </c>
    </row>
    <row r="7420" spans="1:36" ht="17.25" hidden="1" customHeight="1" x14ac:dyDescent="0.2">
      <c r="A7420" s="4" t="s">
        <v>24839</v>
      </c>
      <c r="B7420" t="s">
        <v>24792</v>
      </c>
      <c r="C7420" t="s">
        <v>24840</v>
      </c>
      <c r="E7420" t="s">
        <v>24841</v>
      </c>
      <c r="F7420" t="s">
        <v>543</v>
      </c>
      <c r="G7420" s="24">
        <v>140</v>
      </c>
      <c r="H7420" t="s">
        <v>42</v>
      </c>
      <c r="I7420" t="s">
        <v>1323</v>
      </c>
      <c r="N7420" s="8" t="s">
        <v>24842</v>
      </c>
      <c r="R7420" s="7">
        <v>35.335000000000001</v>
      </c>
      <c r="S7420" s="7">
        <v>33.457700000000003</v>
      </c>
      <c r="T7420" t="s">
        <v>46</v>
      </c>
      <c r="Y7420" t="s">
        <v>19854</v>
      </c>
      <c r="Z7420" t="s">
        <v>19864</v>
      </c>
      <c r="AG7420" t="s">
        <v>24843</v>
      </c>
      <c r="AH7420" s="8" t="s">
        <v>24844</v>
      </c>
      <c r="AI7420" t="s">
        <v>24845</v>
      </c>
      <c r="AJ7420" t="s">
        <v>24846</v>
      </c>
    </row>
    <row r="7421" spans="1:36" ht="17.25" hidden="1" customHeight="1" x14ac:dyDescent="0.2">
      <c r="A7421" s="4" t="s">
        <v>24839</v>
      </c>
      <c r="B7421" t="s">
        <v>24792</v>
      </c>
      <c r="C7421" t="s">
        <v>24840</v>
      </c>
      <c r="E7421" t="s">
        <v>719</v>
      </c>
      <c r="F7421" t="s">
        <v>1930</v>
      </c>
      <c r="G7421" s="24">
        <v>60</v>
      </c>
      <c r="H7421" t="s">
        <v>42</v>
      </c>
      <c r="I7421" t="s">
        <v>240</v>
      </c>
      <c r="N7421" s="8">
        <v>1995</v>
      </c>
      <c r="R7421" s="7">
        <v>35.335000000000001</v>
      </c>
      <c r="S7421" s="7">
        <v>33.457700000000003</v>
      </c>
      <c r="T7421" t="s">
        <v>46</v>
      </c>
      <c r="Y7421" t="s">
        <v>19854</v>
      </c>
      <c r="Z7421" t="s">
        <v>19864</v>
      </c>
      <c r="AG7421" t="s">
        <v>24843</v>
      </c>
      <c r="AH7421" s="8">
        <v>1160398</v>
      </c>
      <c r="AI7421" t="s">
        <v>24845</v>
      </c>
      <c r="AJ7421" t="s">
        <v>24847</v>
      </c>
    </row>
    <row r="7422" spans="1:36" ht="17.25" hidden="1" customHeight="1" x14ac:dyDescent="0.2">
      <c r="A7422" s="4" t="s">
        <v>24839</v>
      </c>
      <c r="B7422" t="s">
        <v>24792</v>
      </c>
      <c r="C7422" t="s">
        <v>24840</v>
      </c>
      <c r="E7422" t="s">
        <v>726</v>
      </c>
      <c r="F7422" t="s">
        <v>1930</v>
      </c>
      <c r="G7422" s="24">
        <v>60</v>
      </c>
      <c r="H7422" t="s">
        <v>42</v>
      </c>
      <c r="I7422" t="s">
        <v>240</v>
      </c>
      <c r="N7422" s="8">
        <v>1996</v>
      </c>
      <c r="R7422" s="7">
        <v>35.335000000000001</v>
      </c>
      <c r="S7422" s="7">
        <v>33.457700000000003</v>
      </c>
      <c r="T7422" t="s">
        <v>46</v>
      </c>
      <c r="Y7422" t="s">
        <v>19854</v>
      </c>
      <c r="Z7422" t="s">
        <v>19864</v>
      </c>
      <c r="AG7422" t="s">
        <v>24843</v>
      </c>
      <c r="AH7422" s="8">
        <v>1160399</v>
      </c>
      <c r="AI7422" t="s">
        <v>24845</v>
      </c>
      <c r="AJ7422" t="s">
        <v>24848</v>
      </c>
    </row>
    <row r="7423" spans="1:36" ht="17.25" hidden="1" customHeight="1" x14ac:dyDescent="0.2">
      <c r="A7423" s="4" t="s">
        <v>24849</v>
      </c>
      <c r="B7423" t="s">
        <v>24792</v>
      </c>
      <c r="C7423" t="s">
        <v>24850</v>
      </c>
      <c r="E7423" t="s">
        <v>565</v>
      </c>
      <c r="F7423" t="s">
        <v>543</v>
      </c>
      <c r="G7423" s="24">
        <v>220</v>
      </c>
      <c r="H7423" t="s">
        <v>42</v>
      </c>
      <c r="I7423" t="s">
        <v>43</v>
      </c>
      <c r="J7423" t="s">
        <v>44</v>
      </c>
      <c r="N7423" s="8">
        <v>2008</v>
      </c>
      <c r="R7423" s="7">
        <v>34.727127000000003</v>
      </c>
      <c r="S7423" s="7">
        <v>33.289861000000002</v>
      </c>
      <c r="T7423" t="s">
        <v>46</v>
      </c>
      <c r="U7423" t="s">
        <v>24825</v>
      </c>
      <c r="W7423" t="s">
        <v>24826</v>
      </c>
      <c r="Y7423" t="s">
        <v>19854</v>
      </c>
      <c r="Z7423" t="s">
        <v>19864</v>
      </c>
      <c r="AG7423" t="s">
        <v>24851</v>
      </c>
      <c r="AH7423" s="8" t="s">
        <v>24852</v>
      </c>
      <c r="AI7423" t="s">
        <v>24853</v>
      </c>
      <c r="AJ7423" t="s">
        <v>24854</v>
      </c>
    </row>
    <row r="7424" spans="1:36" ht="17.25" hidden="1" customHeight="1" x14ac:dyDescent="0.2">
      <c r="A7424" s="4" t="s">
        <v>24849</v>
      </c>
      <c r="B7424" t="s">
        <v>24792</v>
      </c>
      <c r="C7424" t="s">
        <v>24850</v>
      </c>
      <c r="E7424" t="s">
        <v>870</v>
      </c>
      <c r="F7424" t="s">
        <v>570</v>
      </c>
      <c r="G7424" s="24">
        <v>220</v>
      </c>
      <c r="H7424" t="s">
        <v>42</v>
      </c>
      <c r="I7424" t="s">
        <v>43</v>
      </c>
      <c r="J7424" t="s">
        <v>44</v>
      </c>
      <c r="N7424" s="8">
        <v>2012</v>
      </c>
      <c r="R7424" s="7">
        <v>34.727127000000003</v>
      </c>
      <c r="S7424" s="7">
        <v>33.289861000000002</v>
      </c>
      <c r="T7424" t="s">
        <v>46</v>
      </c>
      <c r="U7424" t="s">
        <v>24825</v>
      </c>
      <c r="W7424" t="s">
        <v>24826</v>
      </c>
      <c r="Y7424" t="s">
        <v>19854</v>
      </c>
      <c r="Z7424" t="s">
        <v>19864</v>
      </c>
      <c r="AG7424" t="s">
        <v>24851</v>
      </c>
      <c r="AH7424" s="8" t="s">
        <v>24855</v>
      </c>
      <c r="AI7424" t="s">
        <v>24853</v>
      </c>
      <c r="AJ7424" t="s">
        <v>24856</v>
      </c>
    </row>
    <row r="7425" spans="1:36" ht="17.25" hidden="1" customHeight="1" x14ac:dyDescent="0.2">
      <c r="A7425" s="4" t="s">
        <v>24849</v>
      </c>
      <c r="B7425" t="s">
        <v>24792</v>
      </c>
      <c r="C7425" t="s">
        <v>24850</v>
      </c>
      <c r="E7425" t="s">
        <v>696</v>
      </c>
      <c r="F7425" t="s">
        <v>543</v>
      </c>
      <c r="G7425" s="24">
        <v>38</v>
      </c>
      <c r="H7425" t="s">
        <v>42</v>
      </c>
      <c r="I7425" t="s">
        <v>65</v>
      </c>
      <c r="J7425" t="s">
        <v>44</v>
      </c>
      <c r="N7425" s="8">
        <v>2003</v>
      </c>
      <c r="R7425" s="7">
        <v>34.727127000000003</v>
      </c>
      <c r="S7425" s="7">
        <v>33.289861000000002</v>
      </c>
      <c r="T7425" t="s">
        <v>46</v>
      </c>
      <c r="U7425" t="s">
        <v>24825</v>
      </c>
      <c r="W7425" t="s">
        <v>24826</v>
      </c>
      <c r="Y7425" t="s">
        <v>19854</v>
      </c>
      <c r="Z7425" t="s">
        <v>19864</v>
      </c>
      <c r="AG7425" t="s">
        <v>24851</v>
      </c>
      <c r="AH7425" s="8">
        <v>1162594</v>
      </c>
      <c r="AI7425" t="s">
        <v>24853</v>
      </c>
      <c r="AJ7425" t="s">
        <v>24859</v>
      </c>
    </row>
    <row r="7426" spans="1:36" ht="17.25" hidden="1" customHeight="1" x14ac:dyDescent="0.2">
      <c r="A7426" s="4" t="s">
        <v>24849</v>
      </c>
      <c r="B7426" t="s">
        <v>24792</v>
      </c>
      <c r="C7426" t="s">
        <v>24850</v>
      </c>
      <c r="E7426" t="s">
        <v>719</v>
      </c>
      <c r="F7426" t="s">
        <v>570</v>
      </c>
      <c r="G7426" s="24">
        <v>130</v>
      </c>
      <c r="H7426" t="s">
        <v>42</v>
      </c>
      <c r="I7426" t="s">
        <v>240</v>
      </c>
      <c r="J7426" t="s">
        <v>44</v>
      </c>
      <c r="N7426" s="8">
        <v>2002</v>
      </c>
      <c r="R7426" s="7">
        <v>34.727127000000003</v>
      </c>
      <c r="S7426" s="7">
        <v>33.289861000000002</v>
      </c>
      <c r="T7426" t="s">
        <v>46</v>
      </c>
      <c r="U7426" t="s">
        <v>24825</v>
      </c>
      <c r="W7426" t="s">
        <v>24826</v>
      </c>
      <c r="Y7426" t="s">
        <v>19854</v>
      </c>
      <c r="Z7426" t="s">
        <v>19864</v>
      </c>
      <c r="AG7426" t="s">
        <v>24851</v>
      </c>
      <c r="AH7426" s="8">
        <v>1155614</v>
      </c>
      <c r="AI7426" t="s">
        <v>24853</v>
      </c>
      <c r="AJ7426" t="s">
        <v>24860</v>
      </c>
    </row>
    <row r="7427" spans="1:36" ht="17.25" hidden="1" customHeight="1" x14ac:dyDescent="0.2">
      <c r="A7427" s="4" t="s">
        <v>24849</v>
      </c>
      <c r="B7427" t="s">
        <v>24792</v>
      </c>
      <c r="C7427" t="s">
        <v>24850</v>
      </c>
      <c r="E7427" t="s">
        <v>726</v>
      </c>
      <c r="F7427" t="s">
        <v>570</v>
      </c>
      <c r="G7427" s="24">
        <v>130</v>
      </c>
      <c r="H7427" t="s">
        <v>42</v>
      </c>
      <c r="I7427" t="s">
        <v>240</v>
      </c>
      <c r="J7427" t="s">
        <v>44</v>
      </c>
      <c r="N7427" s="8">
        <v>2002</v>
      </c>
      <c r="R7427" s="7">
        <v>34.727127000000003</v>
      </c>
      <c r="S7427" s="7">
        <v>33.289861000000002</v>
      </c>
      <c r="T7427" t="s">
        <v>46</v>
      </c>
      <c r="U7427" t="s">
        <v>24825</v>
      </c>
      <c r="W7427" t="s">
        <v>24826</v>
      </c>
      <c r="Y7427" t="s">
        <v>19854</v>
      </c>
      <c r="Z7427" t="s">
        <v>19864</v>
      </c>
      <c r="AG7427" t="s">
        <v>24851</v>
      </c>
      <c r="AH7427" s="8">
        <v>1155615</v>
      </c>
      <c r="AI7427" t="s">
        <v>24853</v>
      </c>
      <c r="AJ7427" t="s">
        <v>24861</v>
      </c>
    </row>
    <row r="7428" spans="1:36" ht="17.25" hidden="1" customHeight="1" x14ac:dyDescent="0.2">
      <c r="A7428" s="4" t="s">
        <v>24849</v>
      </c>
      <c r="B7428" t="s">
        <v>24792</v>
      </c>
      <c r="C7428" t="s">
        <v>24850</v>
      </c>
      <c r="E7428" t="s">
        <v>728</v>
      </c>
      <c r="F7428" t="s">
        <v>570</v>
      </c>
      <c r="G7428" s="24">
        <v>130</v>
      </c>
      <c r="H7428" t="s">
        <v>42</v>
      </c>
      <c r="I7428" t="s">
        <v>240</v>
      </c>
      <c r="J7428" t="s">
        <v>44</v>
      </c>
      <c r="N7428" s="8">
        <v>2005</v>
      </c>
      <c r="R7428" s="7">
        <v>34.727127000000003</v>
      </c>
      <c r="S7428" s="7">
        <v>33.289861000000002</v>
      </c>
      <c r="T7428" t="s">
        <v>46</v>
      </c>
      <c r="U7428" t="s">
        <v>24825</v>
      </c>
      <c r="W7428" t="s">
        <v>24826</v>
      </c>
      <c r="Y7428" t="s">
        <v>19854</v>
      </c>
      <c r="Z7428" t="s">
        <v>19864</v>
      </c>
      <c r="AG7428" t="s">
        <v>24851</v>
      </c>
      <c r="AH7428" s="8">
        <v>1155616</v>
      </c>
      <c r="AI7428" t="s">
        <v>24853</v>
      </c>
      <c r="AJ7428" t="s">
        <v>24862</v>
      </c>
    </row>
    <row r="7429" spans="1:36" ht="17.25" hidden="1" customHeight="1" x14ac:dyDescent="0.2">
      <c r="A7429" s="4" t="s">
        <v>24863</v>
      </c>
      <c r="B7429" t="s">
        <v>8447</v>
      </c>
      <c r="C7429" t="s">
        <v>24864</v>
      </c>
      <c r="E7429" t="s">
        <v>40</v>
      </c>
      <c r="F7429" t="s">
        <v>86</v>
      </c>
      <c r="G7429" s="5">
        <v>55</v>
      </c>
      <c r="H7429" t="s">
        <v>42</v>
      </c>
      <c r="I7429" t="s">
        <v>65</v>
      </c>
      <c r="J7429" t="s">
        <v>45</v>
      </c>
      <c r="N7429" s="24">
        <v>2006</v>
      </c>
      <c r="R7429" s="7">
        <v>41.479700000000001</v>
      </c>
      <c r="S7429" s="7">
        <v>45.068579999999997</v>
      </c>
      <c r="T7429" t="s">
        <v>46</v>
      </c>
      <c r="U7429" t="s">
        <v>24865</v>
      </c>
      <c r="X7429" t="s">
        <v>24866</v>
      </c>
      <c r="Y7429" t="s">
        <v>19854</v>
      </c>
      <c r="Z7429" t="s">
        <v>19864</v>
      </c>
      <c r="AC7429" t="s">
        <v>24867</v>
      </c>
      <c r="AG7429" t="s">
        <v>24868</v>
      </c>
      <c r="AH7429" s="6">
        <v>1195405</v>
      </c>
      <c r="AI7429" t="s">
        <v>24869</v>
      </c>
      <c r="AJ7429" t="s">
        <v>24870</v>
      </c>
    </row>
    <row r="7430" spans="1:36" ht="17.25" hidden="1" customHeight="1" x14ac:dyDescent="0.2">
      <c r="A7430" s="4" t="s">
        <v>24863</v>
      </c>
      <c r="B7430" t="s">
        <v>8447</v>
      </c>
      <c r="C7430" t="s">
        <v>24864</v>
      </c>
      <c r="E7430" t="s">
        <v>56</v>
      </c>
      <c r="F7430" t="s">
        <v>86</v>
      </c>
      <c r="G7430" s="5">
        <v>55</v>
      </c>
      <c r="H7430" t="s">
        <v>42</v>
      </c>
      <c r="I7430" t="s">
        <v>65</v>
      </c>
      <c r="J7430" t="s">
        <v>45</v>
      </c>
      <c r="N7430" s="24">
        <v>2006</v>
      </c>
      <c r="R7430" s="7">
        <v>41.479700000000001</v>
      </c>
      <c r="S7430" s="7">
        <v>45.068579999999997</v>
      </c>
      <c r="T7430" t="s">
        <v>46</v>
      </c>
      <c r="U7430" t="s">
        <v>24865</v>
      </c>
      <c r="X7430" t="s">
        <v>24866</v>
      </c>
      <c r="Y7430" t="s">
        <v>19854</v>
      </c>
      <c r="Z7430" t="s">
        <v>19864</v>
      </c>
      <c r="AC7430" t="s">
        <v>24867</v>
      </c>
      <c r="AG7430" t="s">
        <v>24868</v>
      </c>
      <c r="AH7430" s="24">
        <v>1195406</v>
      </c>
      <c r="AI7430" t="s">
        <v>24869</v>
      </c>
      <c r="AJ7430" t="s">
        <v>24871</v>
      </c>
    </row>
    <row r="7431" spans="1:36" ht="17.25" hidden="1" customHeight="1" x14ac:dyDescent="0.2">
      <c r="A7431" s="4" t="s">
        <v>24888</v>
      </c>
      <c r="B7431" t="s">
        <v>8447</v>
      </c>
      <c r="C7431" t="s">
        <v>24889</v>
      </c>
      <c r="E7431" t="s">
        <v>4758</v>
      </c>
      <c r="F7431" t="s">
        <v>64</v>
      </c>
      <c r="G7431" s="5">
        <v>300</v>
      </c>
      <c r="H7431" t="s">
        <v>857</v>
      </c>
      <c r="I7431" t="s">
        <v>240</v>
      </c>
      <c r="J7431" t="s">
        <v>45</v>
      </c>
      <c r="N7431" s="24">
        <v>1994</v>
      </c>
      <c r="R7431" s="7">
        <v>41.472971139999999</v>
      </c>
      <c r="S7431" s="7">
        <v>45.063890790000002</v>
      </c>
      <c r="T7431" t="s">
        <v>46</v>
      </c>
      <c r="U7431" t="s">
        <v>24865</v>
      </c>
      <c r="X7431" t="s">
        <v>24866</v>
      </c>
      <c r="Y7431" t="s">
        <v>19854</v>
      </c>
      <c r="Z7431" t="s">
        <v>19864</v>
      </c>
      <c r="AC7431" t="s">
        <v>24890</v>
      </c>
      <c r="AG7431" t="s">
        <v>24891</v>
      </c>
      <c r="AH7431" s="24">
        <v>1151921</v>
      </c>
      <c r="AI7431" t="s">
        <v>24892</v>
      </c>
      <c r="AJ7431" t="s">
        <v>24893</v>
      </c>
    </row>
    <row r="7432" spans="1:36" ht="17.25" hidden="1" customHeight="1" x14ac:dyDescent="0.2">
      <c r="A7432" s="4" t="s">
        <v>45291</v>
      </c>
      <c r="B7432" t="s">
        <v>43246</v>
      </c>
      <c r="C7432" t="s">
        <v>45292</v>
      </c>
      <c r="D7432" t="s">
        <v>45293</v>
      </c>
      <c r="E7432" t="s">
        <v>56</v>
      </c>
      <c r="F7432" t="s">
        <v>86</v>
      </c>
      <c r="G7432" s="5">
        <v>65</v>
      </c>
      <c r="H7432" t="s">
        <v>42</v>
      </c>
      <c r="I7432" t="s">
        <v>240</v>
      </c>
      <c r="J7432" t="s">
        <v>44</v>
      </c>
      <c r="N7432" s="24">
        <v>1963</v>
      </c>
      <c r="R7432" s="7">
        <v>53.547221999999998</v>
      </c>
      <c r="S7432" s="7">
        <v>49.453888999999997</v>
      </c>
      <c r="T7432" t="s">
        <v>46</v>
      </c>
      <c r="U7432" t="s">
        <v>45294</v>
      </c>
      <c r="X7432" t="s">
        <v>44634</v>
      </c>
      <c r="Y7432" t="s">
        <v>36708</v>
      </c>
      <c r="Z7432" t="s">
        <v>36915</v>
      </c>
      <c r="AC7432" t="s">
        <v>45295</v>
      </c>
      <c r="AG7432" t="s">
        <v>45296</v>
      </c>
      <c r="AI7432" t="s">
        <v>45297</v>
      </c>
      <c r="AJ7432" t="s">
        <v>45299</v>
      </c>
    </row>
    <row r="7433" spans="1:36" ht="17.25" hidden="1" customHeight="1" x14ac:dyDescent="0.2">
      <c r="A7433" s="4" t="s">
        <v>45611</v>
      </c>
      <c r="B7433" t="s">
        <v>43246</v>
      </c>
      <c r="C7433" t="s">
        <v>45612</v>
      </c>
      <c r="D7433" t="s">
        <v>45613</v>
      </c>
      <c r="E7433" t="s">
        <v>40</v>
      </c>
      <c r="F7433" t="s">
        <v>4924</v>
      </c>
      <c r="G7433" s="5">
        <v>150</v>
      </c>
      <c r="H7433" t="s">
        <v>42</v>
      </c>
      <c r="I7433" t="s">
        <v>240</v>
      </c>
      <c r="J7433" t="s">
        <v>44</v>
      </c>
      <c r="N7433" s="24">
        <v>1963</v>
      </c>
      <c r="R7433" s="7">
        <v>59.340648999999999</v>
      </c>
      <c r="S7433" s="7">
        <v>57.246060999999997</v>
      </c>
      <c r="T7433" t="s">
        <v>46</v>
      </c>
      <c r="U7433" t="s">
        <v>45614</v>
      </c>
      <c r="X7433" t="s">
        <v>43415</v>
      </c>
      <c r="Y7433" t="s">
        <v>36708</v>
      </c>
      <c r="Z7433" t="s">
        <v>36915</v>
      </c>
      <c r="AG7433" t="s">
        <v>45615</v>
      </c>
      <c r="AH7433" s="24">
        <v>1171107</v>
      </c>
      <c r="AI7433" t="s">
        <v>45616</v>
      </c>
      <c r="AJ7433" t="s">
        <v>45617</v>
      </c>
    </row>
    <row r="7434" spans="1:36" ht="17.25" hidden="1" customHeight="1" x14ac:dyDescent="0.2">
      <c r="A7434" s="4" t="s">
        <v>24888</v>
      </c>
      <c r="B7434" t="s">
        <v>8447</v>
      </c>
      <c r="C7434" t="s">
        <v>24889</v>
      </c>
      <c r="E7434" t="s">
        <v>335</v>
      </c>
      <c r="F7434" t="s">
        <v>64</v>
      </c>
      <c r="G7434" s="5">
        <v>142</v>
      </c>
      <c r="H7434" t="s">
        <v>857</v>
      </c>
      <c r="I7434" t="s">
        <v>240</v>
      </c>
      <c r="J7434" t="s">
        <v>45</v>
      </c>
      <c r="N7434" s="24">
        <v>1991</v>
      </c>
      <c r="R7434" s="7">
        <v>41.472971139999999</v>
      </c>
      <c r="S7434" s="7">
        <v>45.063890790000002</v>
      </c>
      <c r="T7434" t="s">
        <v>46</v>
      </c>
      <c r="U7434" t="s">
        <v>24865</v>
      </c>
      <c r="X7434" t="s">
        <v>24866</v>
      </c>
      <c r="Y7434" t="s">
        <v>19854</v>
      </c>
      <c r="Z7434" t="s">
        <v>19864</v>
      </c>
      <c r="AG7434" t="s">
        <v>24895</v>
      </c>
      <c r="AH7434" s="24">
        <v>1160634</v>
      </c>
      <c r="AI7434" t="s">
        <v>24892</v>
      </c>
      <c r="AJ7434" t="s">
        <v>24899</v>
      </c>
    </row>
    <row r="7435" spans="1:36" ht="17.25" hidden="1" customHeight="1" x14ac:dyDescent="0.2">
      <c r="A7435" s="4" t="s">
        <v>24888</v>
      </c>
      <c r="B7435" t="s">
        <v>8447</v>
      </c>
      <c r="C7435" t="s">
        <v>24889</v>
      </c>
      <c r="E7435" t="s">
        <v>1157</v>
      </c>
      <c r="F7435" t="s">
        <v>64</v>
      </c>
      <c r="G7435" s="5">
        <v>142</v>
      </c>
      <c r="H7435" t="s">
        <v>857</v>
      </c>
      <c r="I7435" t="s">
        <v>240</v>
      </c>
      <c r="J7435" t="s">
        <v>45</v>
      </c>
      <c r="N7435" s="6">
        <v>1991</v>
      </c>
      <c r="O7435" s="25"/>
      <c r="R7435" s="7">
        <v>41.472971139999999</v>
      </c>
      <c r="S7435" s="7">
        <v>45.063890790000002</v>
      </c>
      <c r="T7435" t="s">
        <v>46</v>
      </c>
      <c r="U7435" t="s">
        <v>24865</v>
      </c>
      <c r="X7435" t="s">
        <v>24866</v>
      </c>
      <c r="Y7435" t="s">
        <v>19854</v>
      </c>
      <c r="Z7435" t="s">
        <v>19864</v>
      </c>
      <c r="AG7435" t="s">
        <v>24895</v>
      </c>
      <c r="AH7435" s="24">
        <v>1160635</v>
      </c>
      <c r="AI7435" t="s">
        <v>24892</v>
      </c>
      <c r="AJ7435" t="s">
        <v>24900</v>
      </c>
    </row>
    <row r="7436" spans="1:36" ht="17.25" hidden="1" customHeight="1" x14ac:dyDescent="0.2">
      <c r="A7436" s="4" t="s">
        <v>24888</v>
      </c>
      <c r="B7436" t="s">
        <v>8447</v>
      </c>
      <c r="C7436" t="s">
        <v>24889</v>
      </c>
      <c r="E7436" t="s">
        <v>2297</v>
      </c>
      <c r="F7436" t="s">
        <v>64</v>
      </c>
      <c r="G7436" s="5">
        <v>142</v>
      </c>
      <c r="H7436" t="s">
        <v>857</v>
      </c>
      <c r="I7436" t="s">
        <v>240</v>
      </c>
      <c r="J7436" t="s">
        <v>45</v>
      </c>
      <c r="N7436" s="6">
        <v>1991</v>
      </c>
      <c r="O7436" s="25"/>
      <c r="R7436" s="7">
        <v>41.472971139999999</v>
      </c>
      <c r="S7436" s="7">
        <v>45.063890790000002</v>
      </c>
      <c r="T7436" t="s">
        <v>46</v>
      </c>
      <c r="U7436" t="s">
        <v>24865</v>
      </c>
      <c r="X7436" t="s">
        <v>24866</v>
      </c>
      <c r="Y7436" t="s">
        <v>19854</v>
      </c>
      <c r="Z7436" t="s">
        <v>19864</v>
      </c>
      <c r="AG7436" t="s">
        <v>24895</v>
      </c>
      <c r="AH7436" s="24">
        <v>1160636</v>
      </c>
      <c r="AI7436" t="s">
        <v>24892</v>
      </c>
      <c r="AJ7436" t="s">
        <v>24901</v>
      </c>
    </row>
    <row r="7437" spans="1:36" ht="17.25" hidden="1" customHeight="1" x14ac:dyDescent="0.2">
      <c r="A7437" s="4" t="s">
        <v>24888</v>
      </c>
      <c r="B7437" t="s">
        <v>8447</v>
      </c>
      <c r="C7437" t="s">
        <v>24889</v>
      </c>
      <c r="E7437" t="s">
        <v>3929</v>
      </c>
      <c r="F7437" t="s">
        <v>64</v>
      </c>
      <c r="G7437" s="5">
        <v>142</v>
      </c>
      <c r="H7437" t="s">
        <v>857</v>
      </c>
      <c r="I7437" t="s">
        <v>240</v>
      </c>
      <c r="J7437" t="s">
        <v>45</v>
      </c>
      <c r="N7437" s="6">
        <v>1972</v>
      </c>
      <c r="O7437" s="25"/>
      <c r="R7437" s="7">
        <v>41.472971139999999</v>
      </c>
      <c r="S7437" s="7">
        <v>45.063890790000002</v>
      </c>
      <c r="T7437" t="s">
        <v>46</v>
      </c>
      <c r="U7437" t="s">
        <v>24865</v>
      </c>
      <c r="X7437" t="s">
        <v>24866</v>
      </c>
      <c r="Y7437" t="s">
        <v>19854</v>
      </c>
      <c r="Z7437" t="s">
        <v>19864</v>
      </c>
      <c r="AG7437" t="s">
        <v>24895</v>
      </c>
      <c r="AH7437" s="24">
        <v>1151919</v>
      </c>
      <c r="AI7437" t="s">
        <v>24892</v>
      </c>
      <c r="AJ7437" t="s">
        <v>24902</v>
      </c>
    </row>
    <row r="7438" spans="1:36" ht="17.25" hidden="1" customHeight="1" x14ac:dyDescent="0.2">
      <c r="A7438" s="4" t="s">
        <v>24888</v>
      </c>
      <c r="B7438" t="s">
        <v>8447</v>
      </c>
      <c r="C7438" t="s">
        <v>24889</v>
      </c>
      <c r="E7438" t="s">
        <v>4787</v>
      </c>
      <c r="F7438" t="s">
        <v>64</v>
      </c>
      <c r="G7438" s="5">
        <v>300</v>
      </c>
      <c r="H7438" t="s">
        <v>42</v>
      </c>
      <c r="I7438" t="s">
        <v>240</v>
      </c>
      <c r="J7438" t="s">
        <v>45</v>
      </c>
      <c r="N7438" s="6">
        <v>1991</v>
      </c>
      <c r="R7438" s="7">
        <v>41.472971139999999</v>
      </c>
      <c r="S7438" s="7">
        <v>45.063890790000002</v>
      </c>
      <c r="T7438" t="s">
        <v>46</v>
      </c>
      <c r="U7438" t="s">
        <v>24865</v>
      </c>
      <c r="X7438" t="s">
        <v>24866</v>
      </c>
      <c r="Y7438" t="s">
        <v>19854</v>
      </c>
      <c r="Z7438" t="s">
        <v>19864</v>
      </c>
      <c r="AC7438" t="s">
        <v>24903</v>
      </c>
      <c r="AG7438" t="s">
        <v>24891</v>
      </c>
      <c r="AH7438" s="24">
        <v>1151920</v>
      </c>
      <c r="AI7438" t="s">
        <v>24892</v>
      </c>
      <c r="AJ7438" t="s">
        <v>24904</v>
      </c>
    </row>
    <row r="7439" spans="1:36" ht="17.25" hidden="1" customHeight="1" x14ac:dyDescent="0.2">
      <c r="A7439" s="4" t="s">
        <v>24905</v>
      </c>
      <c r="B7439" t="s">
        <v>24906</v>
      </c>
      <c r="C7439" t="s">
        <v>24907</v>
      </c>
      <c r="D7439" t="s">
        <v>24908</v>
      </c>
      <c r="E7439" t="s">
        <v>40</v>
      </c>
      <c r="F7439" t="s">
        <v>41</v>
      </c>
      <c r="G7439" s="5">
        <v>312.5</v>
      </c>
      <c r="H7439" t="s">
        <v>42</v>
      </c>
      <c r="I7439" t="s">
        <v>43</v>
      </c>
      <c r="J7439" t="s">
        <v>45</v>
      </c>
      <c r="K7439" t="s">
        <v>45</v>
      </c>
      <c r="L7439" t="s">
        <v>45</v>
      </c>
      <c r="N7439" s="6">
        <v>1996</v>
      </c>
      <c r="Q7439" t="s">
        <v>24909</v>
      </c>
      <c r="R7439" s="7">
        <v>22.413823000000001</v>
      </c>
      <c r="S7439" s="7">
        <v>113.91098</v>
      </c>
      <c r="T7439" t="s">
        <v>46</v>
      </c>
      <c r="U7439" t="s">
        <v>24910</v>
      </c>
      <c r="W7439" t="s">
        <v>24911</v>
      </c>
      <c r="Y7439" t="s">
        <v>19854</v>
      </c>
      <c r="Z7439" t="s">
        <v>21048</v>
      </c>
      <c r="AC7439" t="s">
        <v>24912</v>
      </c>
      <c r="AG7439" t="s">
        <v>24913</v>
      </c>
      <c r="AH7439" s="24">
        <v>1106200</v>
      </c>
      <c r="AI7439" t="s">
        <v>24914</v>
      </c>
      <c r="AJ7439" t="s">
        <v>24915</v>
      </c>
    </row>
    <row r="7440" spans="1:36" ht="17.25" hidden="1" customHeight="1" x14ac:dyDescent="0.2">
      <c r="A7440" s="4" t="s">
        <v>24905</v>
      </c>
      <c r="B7440" t="s">
        <v>24906</v>
      </c>
      <c r="C7440" t="s">
        <v>24907</v>
      </c>
      <c r="D7440" t="s">
        <v>24908</v>
      </c>
      <c r="E7440" t="s">
        <v>56</v>
      </c>
      <c r="F7440" t="s">
        <v>41</v>
      </c>
      <c r="G7440" s="5">
        <v>313</v>
      </c>
      <c r="H7440" t="s">
        <v>42</v>
      </c>
      <c r="I7440" t="s">
        <v>43</v>
      </c>
      <c r="J7440" t="s">
        <v>45</v>
      </c>
      <c r="K7440" t="s">
        <v>45</v>
      </c>
      <c r="L7440" t="s">
        <v>45</v>
      </c>
      <c r="N7440" s="24">
        <v>1996</v>
      </c>
      <c r="Q7440" t="s">
        <v>24909</v>
      </c>
      <c r="R7440" s="7">
        <v>22.413823000000001</v>
      </c>
      <c r="S7440" s="7">
        <v>113.91098</v>
      </c>
      <c r="T7440" t="s">
        <v>46</v>
      </c>
      <c r="U7440" t="s">
        <v>24910</v>
      </c>
      <c r="W7440" t="s">
        <v>24911</v>
      </c>
      <c r="Y7440" t="s">
        <v>19854</v>
      </c>
      <c r="Z7440" t="s">
        <v>21048</v>
      </c>
      <c r="AC7440" t="s">
        <v>24912</v>
      </c>
      <c r="AG7440" t="s">
        <v>24913</v>
      </c>
      <c r="AH7440" s="24">
        <v>1106201</v>
      </c>
      <c r="AI7440" t="s">
        <v>24914</v>
      </c>
      <c r="AJ7440" t="s">
        <v>24916</v>
      </c>
    </row>
    <row r="7441" spans="1:36" ht="17.25" hidden="1" customHeight="1" x14ac:dyDescent="0.2">
      <c r="A7441" s="4" t="s">
        <v>24905</v>
      </c>
      <c r="B7441" t="s">
        <v>24906</v>
      </c>
      <c r="C7441" t="s">
        <v>24907</v>
      </c>
      <c r="D7441" t="s">
        <v>24908</v>
      </c>
      <c r="E7441" t="s">
        <v>58</v>
      </c>
      <c r="F7441" t="s">
        <v>41</v>
      </c>
      <c r="G7441" s="5">
        <v>337.5</v>
      </c>
      <c r="H7441" t="s">
        <v>42</v>
      </c>
      <c r="I7441" t="s">
        <v>43</v>
      </c>
      <c r="J7441" t="s">
        <v>45</v>
      </c>
      <c r="K7441" t="s">
        <v>45</v>
      </c>
      <c r="L7441" t="s">
        <v>45</v>
      </c>
      <c r="N7441" s="6">
        <v>1997</v>
      </c>
      <c r="Q7441" t="s">
        <v>24909</v>
      </c>
      <c r="R7441" s="7">
        <v>22.413823000000001</v>
      </c>
      <c r="S7441" s="7">
        <v>113.91098</v>
      </c>
      <c r="T7441" t="s">
        <v>46</v>
      </c>
      <c r="U7441" t="s">
        <v>24910</v>
      </c>
      <c r="W7441" t="s">
        <v>24911</v>
      </c>
      <c r="Y7441" t="s">
        <v>19854</v>
      </c>
      <c r="Z7441" t="s">
        <v>21048</v>
      </c>
      <c r="AC7441" t="s">
        <v>24912</v>
      </c>
      <c r="AG7441" t="s">
        <v>24913</v>
      </c>
      <c r="AH7441" s="24">
        <v>1106202</v>
      </c>
      <c r="AI7441" t="s">
        <v>24914</v>
      </c>
      <c r="AJ7441" t="s">
        <v>24917</v>
      </c>
    </row>
    <row r="7442" spans="1:36" ht="17.25" hidden="1" customHeight="1" x14ac:dyDescent="0.2">
      <c r="A7442" s="4" t="s">
        <v>24905</v>
      </c>
      <c r="B7442" t="s">
        <v>24906</v>
      </c>
      <c r="C7442" t="s">
        <v>24907</v>
      </c>
      <c r="D7442" t="s">
        <v>24908</v>
      </c>
      <c r="E7442" t="s">
        <v>191</v>
      </c>
      <c r="F7442" t="s">
        <v>41</v>
      </c>
      <c r="G7442" s="5">
        <v>337.5</v>
      </c>
      <c r="H7442" t="s">
        <v>42</v>
      </c>
      <c r="I7442" t="s">
        <v>43</v>
      </c>
      <c r="J7442" t="s">
        <v>45</v>
      </c>
      <c r="K7442" t="s">
        <v>45</v>
      </c>
      <c r="L7442" t="s">
        <v>45</v>
      </c>
      <c r="N7442" s="6">
        <v>1997</v>
      </c>
      <c r="Q7442" t="s">
        <v>24909</v>
      </c>
      <c r="R7442" s="7">
        <v>22.413823000000001</v>
      </c>
      <c r="S7442" s="7">
        <v>113.91098</v>
      </c>
      <c r="T7442" t="s">
        <v>46</v>
      </c>
      <c r="U7442" t="s">
        <v>24910</v>
      </c>
      <c r="W7442" t="s">
        <v>24911</v>
      </c>
      <c r="Y7442" t="s">
        <v>19854</v>
      </c>
      <c r="Z7442" t="s">
        <v>21048</v>
      </c>
      <c r="AC7442" t="s">
        <v>24912</v>
      </c>
      <c r="AG7442" t="s">
        <v>24913</v>
      </c>
      <c r="AH7442" s="24">
        <v>1106203</v>
      </c>
      <c r="AI7442" t="s">
        <v>24914</v>
      </c>
      <c r="AJ7442" t="s">
        <v>24918</v>
      </c>
    </row>
    <row r="7443" spans="1:36" ht="17.25" hidden="1" customHeight="1" x14ac:dyDescent="0.2">
      <c r="A7443" s="4" t="s">
        <v>24905</v>
      </c>
      <c r="B7443" t="s">
        <v>24906</v>
      </c>
      <c r="C7443" t="s">
        <v>24907</v>
      </c>
      <c r="D7443" t="s">
        <v>24908</v>
      </c>
      <c r="E7443" t="s">
        <v>335</v>
      </c>
      <c r="F7443" t="s">
        <v>41</v>
      </c>
      <c r="G7443" s="5">
        <v>337.5</v>
      </c>
      <c r="H7443" t="s">
        <v>42</v>
      </c>
      <c r="I7443" t="s">
        <v>43</v>
      </c>
      <c r="J7443" t="s">
        <v>45</v>
      </c>
      <c r="K7443" t="s">
        <v>45</v>
      </c>
      <c r="L7443" t="s">
        <v>45</v>
      </c>
      <c r="N7443" s="6">
        <v>1998</v>
      </c>
      <c r="Q7443" t="s">
        <v>24909</v>
      </c>
      <c r="R7443" s="7">
        <v>22.413823000000001</v>
      </c>
      <c r="S7443" s="7">
        <v>113.91098</v>
      </c>
      <c r="T7443" t="s">
        <v>46</v>
      </c>
      <c r="U7443" t="s">
        <v>24910</v>
      </c>
      <c r="W7443" t="s">
        <v>24911</v>
      </c>
      <c r="Y7443" t="s">
        <v>19854</v>
      </c>
      <c r="Z7443" t="s">
        <v>21048</v>
      </c>
      <c r="AC7443" t="s">
        <v>24912</v>
      </c>
      <c r="AG7443" t="s">
        <v>24913</v>
      </c>
      <c r="AH7443" s="24">
        <v>1106204</v>
      </c>
      <c r="AI7443" t="s">
        <v>24914</v>
      </c>
      <c r="AJ7443" t="s">
        <v>24919</v>
      </c>
    </row>
    <row r="7444" spans="1:36" ht="17.25" hidden="1" customHeight="1" x14ac:dyDescent="0.2">
      <c r="A7444" s="4" t="s">
        <v>24905</v>
      </c>
      <c r="B7444" t="s">
        <v>24906</v>
      </c>
      <c r="C7444" t="s">
        <v>24907</v>
      </c>
      <c r="D7444" t="s">
        <v>24908</v>
      </c>
      <c r="E7444" t="s">
        <v>1157</v>
      </c>
      <c r="F7444" t="s">
        <v>41</v>
      </c>
      <c r="G7444" s="5">
        <v>337.5</v>
      </c>
      <c r="H7444" t="s">
        <v>42</v>
      </c>
      <c r="I7444" t="s">
        <v>43</v>
      </c>
      <c r="J7444" t="s">
        <v>45</v>
      </c>
      <c r="K7444" t="s">
        <v>45</v>
      </c>
      <c r="L7444" t="s">
        <v>45</v>
      </c>
      <c r="N7444" s="6">
        <v>1998</v>
      </c>
      <c r="Q7444" t="s">
        <v>24909</v>
      </c>
      <c r="R7444" s="7">
        <v>22.413823000000001</v>
      </c>
      <c r="S7444" s="7">
        <v>113.91098</v>
      </c>
      <c r="T7444" t="s">
        <v>46</v>
      </c>
      <c r="U7444" t="s">
        <v>24910</v>
      </c>
      <c r="W7444" t="s">
        <v>24911</v>
      </c>
      <c r="Y7444" t="s">
        <v>19854</v>
      </c>
      <c r="Z7444" t="s">
        <v>21048</v>
      </c>
      <c r="AC7444" t="s">
        <v>24912</v>
      </c>
      <c r="AG7444" t="s">
        <v>24913</v>
      </c>
      <c r="AH7444" s="24">
        <v>1106205</v>
      </c>
      <c r="AI7444" t="s">
        <v>24914</v>
      </c>
      <c r="AJ7444" t="s">
        <v>24920</v>
      </c>
    </row>
    <row r="7445" spans="1:36" ht="17.25" hidden="1" customHeight="1" x14ac:dyDescent="0.2">
      <c r="A7445" s="4" t="s">
        <v>24905</v>
      </c>
      <c r="B7445" t="s">
        <v>24906</v>
      </c>
      <c r="C7445" t="s">
        <v>24907</v>
      </c>
      <c r="D7445" t="s">
        <v>24908</v>
      </c>
      <c r="E7445" t="s">
        <v>2297</v>
      </c>
      <c r="F7445" t="s">
        <v>41</v>
      </c>
      <c r="G7445" s="5">
        <v>337.5</v>
      </c>
      <c r="H7445" t="s">
        <v>42</v>
      </c>
      <c r="I7445" t="s">
        <v>43</v>
      </c>
      <c r="J7445" t="s">
        <v>45</v>
      </c>
      <c r="K7445" t="s">
        <v>45</v>
      </c>
      <c r="L7445" t="s">
        <v>45</v>
      </c>
      <c r="N7445" s="6">
        <v>1999</v>
      </c>
      <c r="Q7445" t="s">
        <v>24909</v>
      </c>
      <c r="R7445" s="7">
        <v>22.413823000000001</v>
      </c>
      <c r="S7445" s="7">
        <v>113.91098</v>
      </c>
      <c r="T7445" t="s">
        <v>46</v>
      </c>
      <c r="U7445" t="s">
        <v>24910</v>
      </c>
      <c r="W7445" t="s">
        <v>24911</v>
      </c>
      <c r="Y7445" t="s">
        <v>19854</v>
      </c>
      <c r="Z7445" t="s">
        <v>21048</v>
      </c>
      <c r="AC7445" t="s">
        <v>24912</v>
      </c>
      <c r="AG7445" t="s">
        <v>24913</v>
      </c>
      <c r="AH7445" s="24">
        <v>1106206</v>
      </c>
      <c r="AI7445" t="s">
        <v>24914</v>
      </c>
      <c r="AJ7445" t="s">
        <v>24921</v>
      </c>
    </row>
    <row r="7446" spans="1:36" ht="17.25" hidden="1" customHeight="1" x14ac:dyDescent="0.2">
      <c r="A7446" s="4" t="s">
        <v>24905</v>
      </c>
      <c r="B7446" t="s">
        <v>24906</v>
      </c>
      <c r="C7446" t="s">
        <v>24907</v>
      </c>
      <c r="D7446" t="s">
        <v>24908</v>
      </c>
      <c r="E7446" t="s">
        <v>3929</v>
      </c>
      <c r="F7446" t="s">
        <v>41</v>
      </c>
      <c r="G7446" s="5">
        <v>337.5</v>
      </c>
      <c r="H7446" t="s">
        <v>42</v>
      </c>
      <c r="I7446" t="s">
        <v>43</v>
      </c>
      <c r="J7446" t="s">
        <v>45</v>
      </c>
      <c r="K7446" t="s">
        <v>45</v>
      </c>
      <c r="L7446" t="s">
        <v>45</v>
      </c>
      <c r="N7446" s="6">
        <v>1999</v>
      </c>
      <c r="Q7446" t="s">
        <v>24909</v>
      </c>
      <c r="R7446" s="7">
        <v>22.413823000000001</v>
      </c>
      <c r="S7446" s="7">
        <v>113.91098</v>
      </c>
      <c r="T7446" t="s">
        <v>46</v>
      </c>
      <c r="U7446" t="s">
        <v>24910</v>
      </c>
      <c r="W7446" t="s">
        <v>24911</v>
      </c>
      <c r="Y7446" t="s">
        <v>19854</v>
      </c>
      <c r="Z7446" t="s">
        <v>21048</v>
      </c>
      <c r="AC7446" t="s">
        <v>24912</v>
      </c>
      <c r="AG7446" t="s">
        <v>24913</v>
      </c>
      <c r="AH7446" s="24">
        <v>1106207</v>
      </c>
      <c r="AI7446" t="s">
        <v>24914</v>
      </c>
      <c r="AJ7446" t="s">
        <v>24922</v>
      </c>
    </row>
    <row r="7447" spans="1:36" ht="17.25" hidden="1" customHeight="1" x14ac:dyDescent="0.2">
      <c r="A7447" s="4" t="s">
        <v>24927</v>
      </c>
      <c r="B7447" t="s">
        <v>24906</v>
      </c>
      <c r="C7447" t="s">
        <v>24928</v>
      </c>
      <c r="D7447" t="s">
        <v>24929</v>
      </c>
      <c r="E7447" t="s">
        <v>696</v>
      </c>
      <c r="F7447" t="s">
        <v>86</v>
      </c>
      <c r="G7447" s="5">
        <v>55</v>
      </c>
      <c r="H7447" t="s">
        <v>42</v>
      </c>
      <c r="I7447" t="s">
        <v>65</v>
      </c>
      <c r="J7447" t="s">
        <v>45</v>
      </c>
      <c r="K7447" t="s">
        <v>45</v>
      </c>
      <c r="L7447" t="s">
        <v>45</v>
      </c>
      <c r="M7447" t="s">
        <v>559</v>
      </c>
      <c r="N7447" s="6">
        <v>1991</v>
      </c>
      <c r="R7447" s="7">
        <v>22.218890900000002</v>
      </c>
      <c r="S7447" s="7">
        <v>114.1082183</v>
      </c>
      <c r="T7447" t="s">
        <v>46</v>
      </c>
      <c r="U7447" t="s">
        <v>24930</v>
      </c>
      <c r="W7447" t="s">
        <v>24931</v>
      </c>
      <c r="Y7447" t="s">
        <v>19854</v>
      </c>
      <c r="Z7447" t="s">
        <v>21048</v>
      </c>
      <c r="AC7447" t="s">
        <v>24932</v>
      </c>
      <c r="AG7447" t="s">
        <v>24933</v>
      </c>
      <c r="AI7447" t="s">
        <v>24934</v>
      </c>
      <c r="AJ7447" t="s">
        <v>24935</v>
      </c>
    </row>
    <row r="7448" spans="1:36" ht="17.25" hidden="1" customHeight="1" x14ac:dyDescent="0.2">
      <c r="A7448" s="4" t="s">
        <v>24927</v>
      </c>
      <c r="B7448" t="s">
        <v>24906</v>
      </c>
      <c r="C7448" t="s">
        <v>24928</v>
      </c>
      <c r="D7448" t="s">
        <v>24929</v>
      </c>
      <c r="E7448" t="s">
        <v>703</v>
      </c>
      <c r="F7448" t="s">
        <v>86</v>
      </c>
      <c r="G7448" s="5">
        <v>125</v>
      </c>
      <c r="H7448" t="s">
        <v>42</v>
      </c>
      <c r="I7448" t="s">
        <v>65</v>
      </c>
      <c r="J7448" t="s">
        <v>45</v>
      </c>
      <c r="K7448" t="s">
        <v>45</v>
      </c>
      <c r="L7448" t="s">
        <v>45</v>
      </c>
      <c r="M7448" t="s">
        <v>559</v>
      </c>
      <c r="N7448" s="6">
        <v>1991</v>
      </c>
      <c r="R7448" s="7">
        <v>22.218890900000002</v>
      </c>
      <c r="S7448" s="7">
        <v>114.1082183</v>
      </c>
      <c r="T7448" t="s">
        <v>46</v>
      </c>
      <c r="U7448" t="s">
        <v>24930</v>
      </c>
      <c r="W7448" t="s">
        <v>24931</v>
      </c>
      <c r="Y7448" t="s">
        <v>19854</v>
      </c>
      <c r="Z7448" t="s">
        <v>21048</v>
      </c>
      <c r="AC7448" t="s">
        <v>24932</v>
      </c>
      <c r="AG7448" t="s">
        <v>24933</v>
      </c>
      <c r="AI7448" t="s">
        <v>24934</v>
      </c>
      <c r="AJ7448" t="s">
        <v>24936</v>
      </c>
    </row>
    <row r="7449" spans="1:36" ht="17.25" hidden="1" customHeight="1" x14ac:dyDescent="0.2">
      <c r="A7449" s="4" t="s">
        <v>24927</v>
      </c>
      <c r="B7449" t="s">
        <v>24906</v>
      </c>
      <c r="C7449" t="s">
        <v>24928</v>
      </c>
      <c r="D7449" t="s">
        <v>24929</v>
      </c>
      <c r="E7449" t="s">
        <v>738</v>
      </c>
      <c r="F7449" t="s">
        <v>86</v>
      </c>
      <c r="G7449" s="5">
        <v>125</v>
      </c>
      <c r="H7449" t="s">
        <v>42</v>
      </c>
      <c r="I7449" t="s">
        <v>65</v>
      </c>
      <c r="J7449" t="s">
        <v>45</v>
      </c>
      <c r="K7449" t="s">
        <v>45</v>
      </c>
      <c r="L7449" t="s">
        <v>45</v>
      </c>
      <c r="M7449" t="s">
        <v>559</v>
      </c>
      <c r="N7449" s="6">
        <v>1991</v>
      </c>
      <c r="R7449" s="7">
        <v>22.218890900000002</v>
      </c>
      <c r="S7449" s="7">
        <v>114.1082183</v>
      </c>
      <c r="T7449" t="s">
        <v>46</v>
      </c>
      <c r="U7449" t="s">
        <v>24930</v>
      </c>
      <c r="W7449" t="s">
        <v>24931</v>
      </c>
      <c r="Y7449" t="s">
        <v>19854</v>
      </c>
      <c r="Z7449" t="s">
        <v>21048</v>
      </c>
      <c r="AC7449" t="s">
        <v>24932</v>
      </c>
      <c r="AG7449" t="s">
        <v>24933</v>
      </c>
      <c r="AI7449" t="s">
        <v>24934</v>
      </c>
      <c r="AJ7449" t="s">
        <v>24939</v>
      </c>
    </row>
    <row r="7450" spans="1:36" ht="17.25" hidden="1" customHeight="1" x14ac:dyDescent="0.2">
      <c r="A7450" s="4" t="s">
        <v>24927</v>
      </c>
      <c r="B7450" t="s">
        <v>24906</v>
      </c>
      <c r="C7450" t="s">
        <v>24928</v>
      </c>
      <c r="D7450" t="s">
        <v>24929</v>
      </c>
      <c r="E7450" t="s">
        <v>740</v>
      </c>
      <c r="F7450" t="s">
        <v>86</v>
      </c>
      <c r="G7450" s="5">
        <v>125</v>
      </c>
      <c r="H7450" t="s">
        <v>42</v>
      </c>
      <c r="I7450" t="s">
        <v>65</v>
      </c>
      <c r="J7450" t="s">
        <v>45</v>
      </c>
      <c r="K7450" t="s">
        <v>45</v>
      </c>
      <c r="L7450" t="s">
        <v>45</v>
      </c>
      <c r="M7450" t="s">
        <v>559</v>
      </c>
      <c r="N7450" s="6">
        <v>1991</v>
      </c>
      <c r="R7450" s="7">
        <v>22.218890900000002</v>
      </c>
      <c r="S7450" s="7">
        <v>114.1082183</v>
      </c>
      <c r="T7450" t="s">
        <v>46</v>
      </c>
      <c r="U7450" t="s">
        <v>24930</v>
      </c>
      <c r="W7450" t="s">
        <v>24931</v>
      </c>
      <c r="Y7450" t="s">
        <v>19854</v>
      </c>
      <c r="Z7450" t="s">
        <v>21048</v>
      </c>
      <c r="AC7450" t="s">
        <v>24932</v>
      </c>
      <c r="AG7450" t="s">
        <v>24933</v>
      </c>
      <c r="AI7450" t="s">
        <v>24934</v>
      </c>
      <c r="AJ7450" t="s">
        <v>24942</v>
      </c>
    </row>
    <row r="7451" spans="1:36" ht="17.25" hidden="1" customHeight="1" x14ac:dyDescent="0.2">
      <c r="A7451" s="4" t="s">
        <v>24927</v>
      </c>
      <c r="B7451" t="s">
        <v>24906</v>
      </c>
      <c r="C7451" t="s">
        <v>24928</v>
      </c>
      <c r="D7451" t="s">
        <v>24929</v>
      </c>
      <c r="E7451" t="s">
        <v>24945</v>
      </c>
      <c r="F7451" t="s">
        <v>64</v>
      </c>
      <c r="G7451" s="5">
        <v>365</v>
      </c>
      <c r="H7451" t="s">
        <v>806</v>
      </c>
      <c r="I7451" t="s">
        <v>43</v>
      </c>
      <c r="J7451" t="s">
        <v>45</v>
      </c>
      <c r="K7451" t="s">
        <v>45</v>
      </c>
      <c r="L7451" t="s">
        <v>45</v>
      </c>
      <c r="M7451" t="s">
        <v>559</v>
      </c>
      <c r="N7451" s="24">
        <v>2002</v>
      </c>
      <c r="O7451" s="24">
        <v>2022</v>
      </c>
      <c r="P7451" s="24">
        <v>2022</v>
      </c>
      <c r="R7451" s="7">
        <v>22.218890900000002</v>
      </c>
      <c r="S7451" s="7">
        <v>114.1082183</v>
      </c>
      <c r="T7451" t="s">
        <v>46</v>
      </c>
      <c r="U7451" t="s">
        <v>24930</v>
      </c>
      <c r="W7451" t="s">
        <v>24931</v>
      </c>
      <c r="Y7451" t="s">
        <v>19854</v>
      </c>
      <c r="Z7451" t="s">
        <v>21048</v>
      </c>
      <c r="AC7451" t="s">
        <v>24932</v>
      </c>
      <c r="AG7451" t="s">
        <v>24933</v>
      </c>
      <c r="AH7451" s="8" t="s">
        <v>24946</v>
      </c>
      <c r="AI7451" t="s">
        <v>24934</v>
      </c>
      <c r="AJ7451" t="s">
        <v>24947</v>
      </c>
    </row>
    <row r="7452" spans="1:36" ht="17.25" hidden="1" customHeight="1" x14ac:dyDescent="0.2">
      <c r="A7452" s="4" t="s">
        <v>24927</v>
      </c>
      <c r="B7452" t="s">
        <v>24906</v>
      </c>
      <c r="C7452" t="s">
        <v>24928</v>
      </c>
      <c r="D7452" t="s">
        <v>24929</v>
      </c>
      <c r="E7452" t="s">
        <v>1494</v>
      </c>
      <c r="F7452" t="s">
        <v>86</v>
      </c>
      <c r="G7452" s="5">
        <v>125</v>
      </c>
      <c r="H7452" t="s">
        <v>42</v>
      </c>
      <c r="I7452" t="s">
        <v>65</v>
      </c>
      <c r="J7452" t="s">
        <v>45</v>
      </c>
      <c r="K7452" t="s">
        <v>45</v>
      </c>
      <c r="L7452" t="s">
        <v>45</v>
      </c>
      <c r="M7452" t="s">
        <v>559</v>
      </c>
      <c r="N7452" s="24">
        <v>1991</v>
      </c>
      <c r="R7452" s="7">
        <v>22.218890900000002</v>
      </c>
      <c r="S7452" s="7">
        <v>114.1082183</v>
      </c>
      <c r="T7452" t="s">
        <v>46</v>
      </c>
      <c r="U7452" t="s">
        <v>24930</v>
      </c>
      <c r="W7452" t="s">
        <v>24931</v>
      </c>
      <c r="Y7452" t="s">
        <v>19854</v>
      </c>
      <c r="Z7452" t="s">
        <v>21048</v>
      </c>
      <c r="AC7452" t="s">
        <v>24932</v>
      </c>
      <c r="AG7452" t="s">
        <v>24933</v>
      </c>
      <c r="AI7452" t="s">
        <v>24934</v>
      </c>
      <c r="AJ7452" t="s">
        <v>24948</v>
      </c>
    </row>
    <row r="7453" spans="1:36" ht="17.25" hidden="1" customHeight="1" x14ac:dyDescent="0.2">
      <c r="A7453" s="4" t="s">
        <v>24927</v>
      </c>
      <c r="B7453" t="s">
        <v>24906</v>
      </c>
      <c r="C7453" t="s">
        <v>24928</v>
      </c>
      <c r="D7453" t="s">
        <v>24929</v>
      </c>
      <c r="E7453" t="s">
        <v>24957</v>
      </c>
      <c r="F7453" t="s">
        <v>86</v>
      </c>
      <c r="G7453" s="5">
        <v>300</v>
      </c>
      <c r="H7453" t="s">
        <v>42</v>
      </c>
      <c r="I7453" t="s">
        <v>43</v>
      </c>
      <c r="J7453" t="s">
        <v>45</v>
      </c>
      <c r="K7453" t="s">
        <v>45</v>
      </c>
      <c r="L7453" t="s">
        <v>45</v>
      </c>
      <c r="M7453" t="s">
        <v>559</v>
      </c>
      <c r="N7453" s="6">
        <v>2006</v>
      </c>
      <c r="R7453" s="7">
        <v>22.218890900000002</v>
      </c>
      <c r="S7453" s="7">
        <v>114.1082183</v>
      </c>
      <c r="T7453" t="s">
        <v>46</v>
      </c>
      <c r="U7453" t="s">
        <v>24930</v>
      </c>
      <c r="W7453" t="s">
        <v>24931</v>
      </c>
      <c r="Y7453" t="s">
        <v>19854</v>
      </c>
      <c r="Z7453" t="s">
        <v>21048</v>
      </c>
      <c r="AC7453" t="s">
        <v>24932</v>
      </c>
      <c r="AG7453" t="s">
        <v>24933</v>
      </c>
      <c r="AH7453" s="24">
        <v>1128018</v>
      </c>
      <c r="AI7453" t="s">
        <v>24934</v>
      </c>
      <c r="AJ7453" t="s">
        <v>24958</v>
      </c>
    </row>
    <row r="7454" spans="1:36" ht="17.25" hidden="1" customHeight="1" x14ac:dyDescent="0.2">
      <c r="A7454" s="4" t="s">
        <v>24959</v>
      </c>
      <c r="B7454" t="s">
        <v>24906</v>
      </c>
      <c r="C7454" t="s">
        <v>24960</v>
      </c>
      <c r="E7454" t="s">
        <v>40</v>
      </c>
      <c r="F7454" t="s">
        <v>1763</v>
      </c>
      <c r="G7454" s="5">
        <v>100</v>
      </c>
      <c r="H7454" t="s">
        <v>42</v>
      </c>
      <c r="I7454" t="s">
        <v>65</v>
      </c>
      <c r="J7454" t="s">
        <v>45</v>
      </c>
      <c r="N7454" s="6">
        <v>1992</v>
      </c>
      <c r="R7454" s="7">
        <v>22.3206819475086</v>
      </c>
      <c r="S7454" s="7">
        <v>114.041712089429</v>
      </c>
      <c r="T7454" t="s">
        <v>46</v>
      </c>
      <c r="U7454" t="s">
        <v>24961</v>
      </c>
      <c r="X7454" t="s">
        <v>24962</v>
      </c>
      <c r="Y7454" t="s">
        <v>19854</v>
      </c>
      <c r="Z7454" t="s">
        <v>21048</v>
      </c>
      <c r="AG7454" t="s">
        <v>24963</v>
      </c>
      <c r="AH7454" s="24">
        <v>1139444</v>
      </c>
      <c r="AI7454" t="s">
        <v>24964</v>
      </c>
      <c r="AJ7454" t="s">
        <v>24965</v>
      </c>
    </row>
    <row r="7455" spans="1:36" ht="17.25" hidden="1" customHeight="1" x14ac:dyDescent="0.2">
      <c r="A7455" s="4" t="s">
        <v>24959</v>
      </c>
      <c r="B7455" t="s">
        <v>24906</v>
      </c>
      <c r="C7455" t="s">
        <v>24960</v>
      </c>
      <c r="E7455" t="s">
        <v>56</v>
      </c>
      <c r="F7455" t="s">
        <v>1763</v>
      </c>
      <c r="G7455" s="5">
        <v>100</v>
      </c>
      <c r="H7455" t="s">
        <v>42</v>
      </c>
      <c r="I7455" t="s">
        <v>65</v>
      </c>
      <c r="J7455" t="s">
        <v>45</v>
      </c>
      <c r="N7455" s="6">
        <v>1992</v>
      </c>
      <c r="R7455" s="7">
        <v>22.3206819475086</v>
      </c>
      <c r="S7455" s="7">
        <v>114.041712089429</v>
      </c>
      <c r="T7455" t="s">
        <v>46</v>
      </c>
      <c r="U7455" t="s">
        <v>24961</v>
      </c>
      <c r="X7455" t="s">
        <v>24962</v>
      </c>
      <c r="Y7455" t="s">
        <v>19854</v>
      </c>
      <c r="Z7455" t="s">
        <v>21048</v>
      </c>
      <c r="AG7455" t="s">
        <v>24963</v>
      </c>
      <c r="AH7455" s="8">
        <v>1139445</v>
      </c>
      <c r="AI7455" t="s">
        <v>24964</v>
      </c>
      <c r="AJ7455" t="s">
        <v>24966</v>
      </c>
    </row>
    <row r="7456" spans="1:36" ht="17.25" hidden="1" customHeight="1" x14ac:dyDescent="0.2">
      <c r="A7456" s="4" t="s">
        <v>24959</v>
      </c>
      <c r="B7456" t="s">
        <v>24906</v>
      </c>
      <c r="C7456" t="s">
        <v>24960</v>
      </c>
      <c r="E7456" t="s">
        <v>58</v>
      </c>
      <c r="F7456" t="s">
        <v>1763</v>
      </c>
      <c r="G7456" s="5">
        <v>100</v>
      </c>
      <c r="H7456" t="s">
        <v>42</v>
      </c>
      <c r="I7456" t="s">
        <v>65</v>
      </c>
      <c r="J7456" t="s">
        <v>45</v>
      </c>
      <c r="N7456" s="6">
        <v>1992</v>
      </c>
      <c r="R7456" s="7">
        <v>22.3206819475086</v>
      </c>
      <c r="S7456" s="7">
        <v>114.041712089429</v>
      </c>
      <c r="T7456" t="s">
        <v>46</v>
      </c>
      <c r="U7456" t="s">
        <v>24961</v>
      </c>
      <c r="X7456" t="s">
        <v>24962</v>
      </c>
      <c r="Y7456" t="s">
        <v>19854</v>
      </c>
      <c r="Z7456" t="s">
        <v>21048</v>
      </c>
      <c r="AG7456" t="s">
        <v>24963</v>
      </c>
      <c r="AH7456" s="8">
        <v>1139446</v>
      </c>
      <c r="AI7456" t="s">
        <v>24964</v>
      </c>
      <c r="AJ7456" t="s">
        <v>24967</v>
      </c>
    </row>
    <row r="7457" spans="1:36" ht="17.25" hidden="1" customHeight="1" x14ac:dyDescent="0.2">
      <c r="A7457" s="4" t="s">
        <v>24977</v>
      </c>
      <c r="B7457" t="s">
        <v>24969</v>
      </c>
      <c r="C7457" t="s">
        <v>24978</v>
      </c>
      <c r="E7457" t="s">
        <v>40</v>
      </c>
      <c r="F7457" t="s">
        <v>4924</v>
      </c>
      <c r="G7457" s="5">
        <v>50</v>
      </c>
      <c r="H7457" t="s">
        <v>42</v>
      </c>
      <c r="I7457" t="s">
        <v>43</v>
      </c>
      <c r="N7457" s="6">
        <v>1997</v>
      </c>
      <c r="R7457" s="7">
        <v>21.638747297265699</v>
      </c>
      <c r="S7457" s="7">
        <v>73.182999849089995</v>
      </c>
      <c r="T7457" t="s">
        <v>46</v>
      </c>
      <c r="U7457" t="s">
        <v>24979</v>
      </c>
      <c r="W7457" t="s">
        <v>24980</v>
      </c>
      <c r="X7457" t="s">
        <v>24981</v>
      </c>
      <c r="Y7457" t="s">
        <v>19854</v>
      </c>
      <c r="Z7457" t="s">
        <v>19855</v>
      </c>
      <c r="AG7457" t="s">
        <v>24982</v>
      </c>
      <c r="AH7457" s="8" t="s">
        <v>24983</v>
      </c>
      <c r="AI7457" t="s">
        <v>24984</v>
      </c>
      <c r="AJ7457" t="s">
        <v>24985</v>
      </c>
    </row>
    <row r="7458" spans="1:36" ht="17.25" hidden="1" customHeight="1" x14ac:dyDescent="0.2">
      <c r="A7458" s="4" t="s">
        <v>24986</v>
      </c>
      <c r="B7458" t="s">
        <v>24969</v>
      </c>
      <c r="C7458" t="s">
        <v>24987</v>
      </c>
      <c r="E7458" t="s">
        <v>387</v>
      </c>
      <c r="F7458" t="s">
        <v>86</v>
      </c>
      <c r="G7458" s="5">
        <v>419.33</v>
      </c>
      <c r="H7458" t="s">
        <v>42</v>
      </c>
      <c r="I7458" t="s">
        <v>43</v>
      </c>
      <c r="J7458" t="s">
        <v>45</v>
      </c>
      <c r="K7458" t="s">
        <v>45</v>
      </c>
      <c r="L7458" t="s">
        <v>45</v>
      </c>
      <c r="N7458" s="27">
        <v>1989</v>
      </c>
      <c r="R7458" s="7">
        <v>25.1797</v>
      </c>
      <c r="S7458" s="7">
        <v>76.318799999999996</v>
      </c>
      <c r="T7458" t="s">
        <v>46</v>
      </c>
      <c r="U7458" t="s">
        <v>24988</v>
      </c>
      <c r="X7458" t="s">
        <v>24989</v>
      </c>
      <c r="Y7458" t="s">
        <v>19854</v>
      </c>
      <c r="Z7458" t="s">
        <v>19855</v>
      </c>
      <c r="AC7458" t="s">
        <v>24990</v>
      </c>
      <c r="AG7458" t="s">
        <v>24991</v>
      </c>
      <c r="AH7458" s="8" t="s">
        <v>24992</v>
      </c>
      <c r="AI7458" t="s">
        <v>24993</v>
      </c>
      <c r="AJ7458" t="s">
        <v>24994</v>
      </c>
    </row>
    <row r="7459" spans="1:36" ht="17.25" hidden="1" customHeight="1" x14ac:dyDescent="0.2">
      <c r="A7459" s="4" t="s">
        <v>24995</v>
      </c>
      <c r="B7459" t="s">
        <v>24969</v>
      </c>
      <c r="C7459" t="s">
        <v>24996</v>
      </c>
      <c r="E7459" t="s">
        <v>40</v>
      </c>
      <c r="F7459" t="s">
        <v>86</v>
      </c>
      <c r="G7459" s="5">
        <v>113</v>
      </c>
      <c r="H7459" t="s">
        <v>42</v>
      </c>
      <c r="I7459" t="s">
        <v>1323</v>
      </c>
      <c r="N7459" s="6">
        <v>2006</v>
      </c>
      <c r="R7459" s="7">
        <v>9.3285040236465093</v>
      </c>
      <c r="S7459" s="7">
        <v>78.923286783531495</v>
      </c>
      <c r="T7459" t="s">
        <v>504</v>
      </c>
      <c r="U7459" t="s">
        <v>24997</v>
      </c>
      <c r="W7459" t="s">
        <v>24998</v>
      </c>
      <c r="X7459" t="s">
        <v>24999</v>
      </c>
      <c r="Y7459" t="s">
        <v>19854</v>
      </c>
      <c r="Z7459" t="s">
        <v>19855</v>
      </c>
      <c r="AD7459" t="s">
        <v>880</v>
      </c>
      <c r="AG7459" t="s">
        <v>25000</v>
      </c>
      <c r="AH7459" s="8" t="s">
        <v>25001</v>
      </c>
      <c r="AI7459" t="s">
        <v>25002</v>
      </c>
      <c r="AJ7459" t="s">
        <v>25003</v>
      </c>
    </row>
    <row r="7460" spans="1:36" ht="17.25" hidden="1" customHeight="1" x14ac:dyDescent="0.2">
      <c r="A7460" s="4" t="s">
        <v>25004</v>
      </c>
      <c r="B7460" t="s">
        <v>24969</v>
      </c>
      <c r="C7460" t="s">
        <v>25005</v>
      </c>
      <c r="D7460" t="s">
        <v>25006</v>
      </c>
      <c r="E7460" t="s">
        <v>40</v>
      </c>
      <c r="F7460" t="s">
        <v>86</v>
      </c>
      <c r="G7460" s="5">
        <v>97</v>
      </c>
      <c r="H7460" t="s">
        <v>42</v>
      </c>
      <c r="I7460" t="s">
        <v>43</v>
      </c>
      <c r="J7460" t="s">
        <v>45</v>
      </c>
      <c r="N7460" s="6">
        <v>1998</v>
      </c>
      <c r="R7460" s="7">
        <v>27.340995240000002</v>
      </c>
      <c r="S7460" s="7">
        <v>95.406384279999997</v>
      </c>
      <c r="T7460" t="s">
        <v>46</v>
      </c>
      <c r="U7460" t="s">
        <v>25007</v>
      </c>
      <c r="W7460" t="s">
        <v>25008</v>
      </c>
      <c r="X7460" t="s">
        <v>25009</v>
      </c>
      <c r="Y7460" t="s">
        <v>19854</v>
      </c>
      <c r="Z7460" t="s">
        <v>19855</v>
      </c>
      <c r="AC7460" t="s">
        <v>25010</v>
      </c>
      <c r="AG7460" t="s">
        <v>25011</v>
      </c>
      <c r="AI7460" t="s">
        <v>25012</v>
      </c>
      <c r="AJ7460" t="s">
        <v>25013</v>
      </c>
    </row>
    <row r="7461" spans="1:36" ht="17.25" hidden="1" customHeight="1" x14ac:dyDescent="0.2">
      <c r="A7461" s="4" t="s">
        <v>25004</v>
      </c>
      <c r="B7461" t="s">
        <v>24969</v>
      </c>
      <c r="C7461" t="s">
        <v>25005</v>
      </c>
      <c r="D7461" t="s">
        <v>25006</v>
      </c>
      <c r="E7461" t="s">
        <v>56</v>
      </c>
      <c r="F7461" t="s">
        <v>86</v>
      </c>
      <c r="G7461" s="5">
        <v>97</v>
      </c>
      <c r="H7461" t="s">
        <v>42</v>
      </c>
      <c r="I7461" t="s">
        <v>43</v>
      </c>
      <c r="J7461" t="s">
        <v>45</v>
      </c>
      <c r="N7461" s="6">
        <v>1998</v>
      </c>
      <c r="R7461" s="7">
        <v>27.340995240000002</v>
      </c>
      <c r="S7461" s="7">
        <v>95.406384279999997</v>
      </c>
      <c r="T7461" t="s">
        <v>46</v>
      </c>
      <c r="U7461" t="s">
        <v>25007</v>
      </c>
      <c r="W7461" t="s">
        <v>25008</v>
      </c>
      <c r="X7461" t="s">
        <v>25009</v>
      </c>
      <c r="Y7461" t="s">
        <v>19854</v>
      </c>
      <c r="Z7461" t="s">
        <v>19855</v>
      </c>
      <c r="AC7461" t="s">
        <v>25010</v>
      </c>
      <c r="AG7461" t="s">
        <v>25011</v>
      </c>
      <c r="AI7461" t="s">
        <v>25012</v>
      </c>
      <c r="AJ7461" t="s">
        <v>25014</v>
      </c>
    </row>
    <row r="7462" spans="1:36" ht="17.25" hidden="1" customHeight="1" x14ac:dyDescent="0.2">
      <c r="A7462" s="4" t="s">
        <v>25004</v>
      </c>
      <c r="B7462" t="s">
        <v>24969</v>
      </c>
      <c r="C7462" t="s">
        <v>25005</v>
      </c>
      <c r="D7462" t="s">
        <v>25006</v>
      </c>
      <c r="E7462" t="s">
        <v>58</v>
      </c>
      <c r="F7462" t="s">
        <v>86</v>
      </c>
      <c r="G7462" s="5">
        <v>97</v>
      </c>
      <c r="H7462" t="s">
        <v>42</v>
      </c>
      <c r="I7462" t="s">
        <v>43</v>
      </c>
      <c r="J7462" t="s">
        <v>45</v>
      </c>
      <c r="N7462" s="24">
        <v>1998</v>
      </c>
      <c r="R7462" s="7">
        <v>27.340995240000002</v>
      </c>
      <c r="S7462" s="7">
        <v>95.406384279999997</v>
      </c>
      <c r="T7462" t="s">
        <v>46</v>
      </c>
      <c r="U7462" t="s">
        <v>25007</v>
      </c>
      <c r="W7462" t="s">
        <v>25008</v>
      </c>
      <c r="X7462" t="s">
        <v>25009</v>
      </c>
      <c r="Y7462" t="s">
        <v>19854</v>
      </c>
      <c r="Z7462" t="s">
        <v>19855</v>
      </c>
      <c r="AC7462" t="s">
        <v>25010</v>
      </c>
      <c r="AG7462" t="s">
        <v>25011</v>
      </c>
      <c r="AI7462" t="s">
        <v>25012</v>
      </c>
      <c r="AJ7462" t="s">
        <v>25015</v>
      </c>
    </row>
    <row r="7463" spans="1:36" ht="17.25" hidden="1" customHeight="1" x14ac:dyDescent="0.2">
      <c r="A7463" s="4" t="s">
        <v>25016</v>
      </c>
      <c r="B7463" t="s">
        <v>24969</v>
      </c>
      <c r="C7463" t="s">
        <v>25017</v>
      </c>
      <c r="E7463" t="s">
        <v>1452</v>
      </c>
      <c r="F7463" t="s">
        <v>86</v>
      </c>
      <c r="G7463" s="5">
        <v>663</v>
      </c>
      <c r="H7463" t="s">
        <v>42</v>
      </c>
      <c r="I7463" t="s">
        <v>43</v>
      </c>
      <c r="J7463" t="s">
        <v>45</v>
      </c>
      <c r="K7463" t="s">
        <v>45</v>
      </c>
      <c r="L7463" t="s">
        <v>45</v>
      </c>
      <c r="N7463" s="6">
        <v>1990</v>
      </c>
      <c r="R7463" s="7">
        <v>26.6282</v>
      </c>
      <c r="S7463" s="7">
        <v>79.528599999999997</v>
      </c>
      <c r="T7463" t="s">
        <v>46</v>
      </c>
      <c r="U7463" t="s">
        <v>25018</v>
      </c>
      <c r="X7463" t="s">
        <v>25019</v>
      </c>
      <c r="Y7463" t="s">
        <v>19854</v>
      </c>
      <c r="Z7463" t="s">
        <v>19855</v>
      </c>
      <c r="AG7463" t="s">
        <v>25020</v>
      </c>
      <c r="AH7463" s="8" t="s">
        <v>25021</v>
      </c>
      <c r="AI7463" t="s">
        <v>25022</v>
      </c>
      <c r="AJ7463" t="s">
        <v>25023</v>
      </c>
    </row>
    <row r="7464" spans="1:36" ht="17.25" hidden="1" customHeight="1" x14ac:dyDescent="0.2">
      <c r="A7464" s="4" t="s">
        <v>25024</v>
      </c>
      <c r="B7464" t="s">
        <v>24969</v>
      </c>
      <c r="C7464" t="s">
        <v>25025</v>
      </c>
      <c r="E7464" t="s">
        <v>40</v>
      </c>
      <c r="F7464" t="s">
        <v>86</v>
      </c>
      <c r="G7464" s="5">
        <v>53</v>
      </c>
      <c r="H7464" t="s">
        <v>42</v>
      </c>
      <c r="I7464" t="s">
        <v>43</v>
      </c>
      <c r="J7464" t="s">
        <v>45</v>
      </c>
      <c r="N7464" s="27" t="s">
        <v>45</v>
      </c>
      <c r="R7464" s="7">
        <v>27.469294994672801</v>
      </c>
      <c r="S7464" s="7">
        <v>94.873358662895697</v>
      </c>
      <c r="T7464" t="s">
        <v>46</v>
      </c>
      <c r="U7464" t="s">
        <v>25026</v>
      </c>
      <c r="X7464" t="s">
        <v>25009</v>
      </c>
      <c r="Y7464" t="s">
        <v>19854</v>
      </c>
      <c r="Z7464" t="s">
        <v>19855</v>
      </c>
      <c r="AD7464" t="s">
        <v>52</v>
      </c>
      <c r="AE7464" t="s">
        <v>254</v>
      </c>
      <c r="AG7464" t="s">
        <v>25027</v>
      </c>
      <c r="AH7464" s="8">
        <v>1240766</v>
      </c>
      <c r="AI7464" t="s">
        <v>25028</v>
      </c>
      <c r="AJ7464" t="s">
        <v>25029</v>
      </c>
    </row>
    <row r="7465" spans="1:36" ht="17.25" hidden="1" customHeight="1" x14ac:dyDescent="0.2">
      <c r="A7465" s="4" t="s">
        <v>25030</v>
      </c>
      <c r="B7465" t="s">
        <v>24969</v>
      </c>
      <c r="C7465" t="s">
        <v>25031</v>
      </c>
      <c r="E7465" t="s">
        <v>40</v>
      </c>
      <c r="F7465" t="s">
        <v>559</v>
      </c>
      <c r="G7465" s="5">
        <v>165</v>
      </c>
      <c r="H7465" t="s">
        <v>42</v>
      </c>
      <c r="I7465" t="s">
        <v>43</v>
      </c>
      <c r="N7465" s="6">
        <v>1999</v>
      </c>
      <c r="R7465" s="7">
        <v>10.0745015610197</v>
      </c>
      <c r="S7465" s="7">
        <v>76.319108012373903</v>
      </c>
      <c r="T7465" t="s">
        <v>46</v>
      </c>
      <c r="U7465" t="s">
        <v>25032</v>
      </c>
      <c r="W7465" t="s">
        <v>25033</v>
      </c>
      <c r="X7465" t="s">
        <v>25034</v>
      </c>
      <c r="Y7465" t="s">
        <v>19854</v>
      </c>
      <c r="Z7465" t="s">
        <v>19855</v>
      </c>
      <c r="AG7465" t="s">
        <v>25035</v>
      </c>
      <c r="AH7465" s="8" t="s">
        <v>25036</v>
      </c>
      <c r="AI7465" t="s">
        <v>25037</v>
      </c>
      <c r="AJ7465" t="s">
        <v>25038</v>
      </c>
    </row>
    <row r="7466" spans="1:36" ht="17.25" hidden="1" customHeight="1" x14ac:dyDescent="0.2">
      <c r="A7466" s="4" t="s">
        <v>25046</v>
      </c>
      <c r="B7466" t="s">
        <v>24969</v>
      </c>
      <c r="C7466" t="s">
        <v>25047</v>
      </c>
      <c r="E7466" t="s">
        <v>40</v>
      </c>
      <c r="F7466" t="s">
        <v>86</v>
      </c>
      <c r="G7466" s="5">
        <v>500</v>
      </c>
      <c r="H7466" t="s">
        <v>42</v>
      </c>
      <c r="I7466" t="s">
        <v>43</v>
      </c>
      <c r="J7466" t="s">
        <v>45</v>
      </c>
      <c r="N7466" s="6">
        <v>2006</v>
      </c>
      <c r="R7466" s="7">
        <v>21.114424</v>
      </c>
      <c r="S7466" s="7">
        <v>72.656204000000002</v>
      </c>
      <c r="T7466" t="s">
        <v>46</v>
      </c>
      <c r="U7466" t="s">
        <v>25048</v>
      </c>
      <c r="X7466" t="s">
        <v>24981</v>
      </c>
      <c r="Y7466" t="s">
        <v>19854</v>
      </c>
      <c r="Z7466" t="s">
        <v>19855</v>
      </c>
      <c r="AC7466" t="s">
        <v>25049</v>
      </c>
      <c r="AD7466" t="s">
        <v>52</v>
      </c>
      <c r="AE7466" t="s">
        <v>92</v>
      </c>
      <c r="AG7466" t="s">
        <v>25050</v>
      </c>
      <c r="AI7466" t="s">
        <v>25051</v>
      </c>
      <c r="AJ7466" t="s">
        <v>25052</v>
      </c>
    </row>
    <row r="7467" spans="1:36" ht="17.25" hidden="1" customHeight="1" x14ac:dyDescent="0.2">
      <c r="A7467" s="4" t="s">
        <v>25053</v>
      </c>
      <c r="B7467" t="s">
        <v>24969</v>
      </c>
      <c r="C7467" t="s">
        <v>25054</v>
      </c>
      <c r="E7467" t="s">
        <v>40</v>
      </c>
      <c r="F7467" t="s">
        <v>543</v>
      </c>
      <c r="G7467" s="5">
        <v>63.96</v>
      </c>
      <c r="H7467" t="s">
        <v>42</v>
      </c>
      <c r="I7467" t="s">
        <v>1323</v>
      </c>
      <c r="J7467" t="s">
        <v>45</v>
      </c>
      <c r="N7467" s="6">
        <v>1997</v>
      </c>
      <c r="R7467" s="7">
        <v>9.9973994999917792</v>
      </c>
      <c r="S7467" s="7">
        <v>76.373165584750396</v>
      </c>
      <c r="T7467" t="s">
        <v>46</v>
      </c>
      <c r="U7467" t="s">
        <v>25032</v>
      </c>
      <c r="X7467" t="s">
        <v>25034</v>
      </c>
      <c r="Y7467" t="s">
        <v>19854</v>
      </c>
      <c r="Z7467" t="s">
        <v>19855</v>
      </c>
      <c r="AG7467" t="s">
        <v>25055</v>
      </c>
      <c r="AH7467" s="24">
        <v>1106887</v>
      </c>
      <c r="AI7467" t="s">
        <v>25056</v>
      </c>
      <c r="AJ7467" t="s">
        <v>25057</v>
      </c>
    </row>
    <row r="7468" spans="1:36" ht="17.25" hidden="1" customHeight="1" x14ac:dyDescent="0.2">
      <c r="A7468" s="4" t="s">
        <v>25066</v>
      </c>
      <c r="B7468" t="s">
        <v>24969</v>
      </c>
      <c r="C7468" t="s">
        <v>25067</v>
      </c>
      <c r="E7468" t="s">
        <v>1452</v>
      </c>
      <c r="F7468" t="s">
        <v>41</v>
      </c>
      <c r="G7468" s="5">
        <v>829.78</v>
      </c>
      <c r="H7468" t="s">
        <v>42</v>
      </c>
      <c r="I7468" t="s">
        <v>43</v>
      </c>
      <c r="J7468" t="s">
        <v>45</v>
      </c>
      <c r="K7468" t="s">
        <v>45</v>
      </c>
      <c r="L7468" t="s">
        <v>45</v>
      </c>
      <c r="N7468" s="6">
        <v>1994</v>
      </c>
      <c r="R7468" s="7">
        <v>28.5932</v>
      </c>
      <c r="S7468" s="7">
        <v>77.610100000000003</v>
      </c>
      <c r="T7468" t="s">
        <v>46</v>
      </c>
      <c r="U7468" t="s">
        <v>25068</v>
      </c>
      <c r="X7468" t="s">
        <v>25019</v>
      </c>
      <c r="Y7468" t="s">
        <v>19854</v>
      </c>
      <c r="Z7468" t="s">
        <v>19855</v>
      </c>
      <c r="AG7468" t="s">
        <v>25069</v>
      </c>
      <c r="AH7468" s="8" t="s">
        <v>25070</v>
      </c>
      <c r="AI7468" t="s">
        <v>25071</v>
      </c>
      <c r="AJ7468" t="s">
        <v>25072</v>
      </c>
    </row>
    <row r="7469" spans="1:36" ht="17.25" hidden="1" customHeight="1" x14ac:dyDescent="0.2">
      <c r="A7469" s="4" t="s">
        <v>25078</v>
      </c>
      <c r="B7469" t="s">
        <v>24969</v>
      </c>
      <c r="C7469" t="s">
        <v>25079</v>
      </c>
      <c r="E7469" t="s">
        <v>211</v>
      </c>
      <c r="F7469" t="s">
        <v>86</v>
      </c>
      <c r="G7469" s="5">
        <v>330</v>
      </c>
      <c r="H7469" t="s">
        <v>42</v>
      </c>
      <c r="I7469" t="s">
        <v>43</v>
      </c>
      <c r="J7469" t="s">
        <v>45</v>
      </c>
      <c r="N7469" s="27">
        <v>2007</v>
      </c>
      <c r="R7469" s="7">
        <v>26.7018387</v>
      </c>
      <c r="S7469" s="7">
        <v>77.847933499999996</v>
      </c>
      <c r="T7469" t="s">
        <v>46</v>
      </c>
      <c r="U7469" t="s">
        <v>25080</v>
      </c>
      <c r="X7469" t="s">
        <v>24989</v>
      </c>
      <c r="Y7469" t="s">
        <v>19854</v>
      </c>
      <c r="Z7469" t="s">
        <v>19855</v>
      </c>
      <c r="AG7469" t="s">
        <v>25081</v>
      </c>
      <c r="AH7469" s="8" t="s">
        <v>25082</v>
      </c>
      <c r="AI7469" t="s">
        <v>25083</v>
      </c>
      <c r="AJ7469" t="s">
        <v>25084</v>
      </c>
    </row>
    <row r="7470" spans="1:36" ht="17.25" hidden="1" customHeight="1" x14ac:dyDescent="0.2">
      <c r="A7470" s="4" t="s">
        <v>25085</v>
      </c>
      <c r="B7470" t="s">
        <v>24969</v>
      </c>
      <c r="C7470" t="s">
        <v>25086</v>
      </c>
      <c r="E7470" t="s">
        <v>3804</v>
      </c>
      <c r="F7470" t="s">
        <v>3880</v>
      </c>
      <c r="G7470" s="5">
        <v>106</v>
      </c>
      <c r="H7470" t="s">
        <v>42</v>
      </c>
      <c r="I7470" t="s">
        <v>43</v>
      </c>
      <c r="J7470" t="s">
        <v>45</v>
      </c>
      <c r="N7470" s="27">
        <v>2004</v>
      </c>
      <c r="R7470" s="7">
        <v>22.239599999999999</v>
      </c>
      <c r="S7470" s="7">
        <v>72.751999999999995</v>
      </c>
      <c r="T7470" t="s">
        <v>46</v>
      </c>
      <c r="U7470" t="s">
        <v>25087</v>
      </c>
      <c r="X7470" t="s">
        <v>24981</v>
      </c>
      <c r="Y7470" t="s">
        <v>19854</v>
      </c>
      <c r="Z7470" t="s">
        <v>19855</v>
      </c>
      <c r="AG7470" t="s">
        <v>25088</v>
      </c>
      <c r="AH7470" s="8" t="s">
        <v>25089</v>
      </c>
      <c r="AI7470" t="s">
        <v>25090</v>
      </c>
      <c r="AJ7470" t="s">
        <v>25091</v>
      </c>
    </row>
    <row r="7471" spans="1:36" ht="17.25" hidden="1" customHeight="1" x14ac:dyDescent="0.2">
      <c r="A7471" s="4" t="s">
        <v>25085</v>
      </c>
      <c r="B7471" t="s">
        <v>24969</v>
      </c>
      <c r="C7471" t="s">
        <v>25086</v>
      </c>
      <c r="E7471" t="s">
        <v>3813</v>
      </c>
      <c r="F7471" t="s">
        <v>3880</v>
      </c>
      <c r="G7471" s="5">
        <v>112</v>
      </c>
      <c r="H7471" t="s">
        <v>42</v>
      </c>
      <c r="I7471" t="s">
        <v>43</v>
      </c>
      <c r="J7471" t="s">
        <v>45</v>
      </c>
      <c r="N7471" s="6">
        <v>2007</v>
      </c>
      <c r="R7471" s="7">
        <v>22.239599999999999</v>
      </c>
      <c r="S7471" s="7">
        <v>72.751999999999995</v>
      </c>
      <c r="T7471" t="s">
        <v>46</v>
      </c>
      <c r="U7471" t="s">
        <v>25087</v>
      </c>
      <c r="X7471" t="s">
        <v>24981</v>
      </c>
      <c r="Y7471" t="s">
        <v>19854</v>
      </c>
      <c r="Z7471" t="s">
        <v>19855</v>
      </c>
      <c r="AG7471" t="s">
        <v>25088</v>
      </c>
      <c r="AH7471" s="8" t="s">
        <v>25092</v>
      </c>
      <c r="AI7471" t="s">
        <v>25090</v>
      </c>
      <c r="AJ7471" t="s">
        <v>25093</v>
      </c>
    </row>
    <row r="7472" spans="1:36" ht="17.25" hidden="1" customHeight="1" x14ac:dyDescent="0.2">
      <c r="A7472" s="4" t="s">
        <v>25095</v>
      </c>
      <c r="B7472" t="s">
        <v>24969</v>
      </c>
      <c r="C7472" t="s">
        <v>25096</v>
      </c>
      <c r="E7472" t="s">
        <v>211</v>
      </c>
      <c r="F7472" t="s">
        <v>25097</v>
      </c>
      <c r="G7472" s="5">
        <v>431.59</v>
      </c>
      <c r="H7472" t="s">
        <v>42</v>
      </c>
      <c r="I7472" t="s">
        <v>43</v>
      </c>
      <c r="J7472" t="s">
        <v>45</v>
      </c>
      <c r="K7472" t="s">
        <v>45</v>
      </c>
      <c r="L7472" t="s">
        <v>45</v>
      </c>
      <c r="N7472" s="6">
        <v>2000</v>
      </c>
      <c r="R7472" s="7">
        <v>28.346519799999999</v>
      </c>
      <c r="S7472" s="7">
        <v>77.359002500000003</v>
      </c>
      <c r="T7472" t="s">
        <v>46</v>
      </c>
      <c r="U7472" t="s">
        <v>25098</v>
      </c>
      <c r="X7472" t="s">
        <v>25099</v>
      </c>
      <c r="Y7472" t="s">
        <v>19854</v>
      </c>
      <c r="Z7472" t="s">
        <v>19855</v>
      </c>
      <c r="AG7472" t="s">
        <v>25100</v>
      </c>
      <c r="AH7472" s="8" t="s">
        <v>25101</v>
      </c>
      <c r="AI7472" t="s">
        <v>25102</v>
      </c>
      <c r="AJ7472" t="s">
        <v>25103</v>
      </c>
    </row>
    <row r="7473" spans="1:36" ht="17.25" hidden="1" customHeight="1" x14ac:dyDescent="0.2">
      <c r="A7473" s="4" t="s">
        <v>25104</v>
      </c>
      <c r="B7473" t="s">
        <v>24969</v>
      </c>
      <c r="C7473" t="s">
        <v>25105</v>
      </c>
      <c r="E7473" t="s">
        <v>40</v>
      </c>
      <c r="F7473" t="s">
        <v>86</v>
      </c>
      <c r="G7473" s="5">
        <v>113</v>
      </c>
      <c r="H7473" t="s">
        <v>42</v>
      </c>
      <c r="I7473" t="s">
        <v>43</v>
      </c>
      <c r="J7473" t="s">
        <v>45</v>
      </c>
      <c r="N7473" s="27" t="s">
        <v>45</v>
      </c>
      <c r="R7473" s="7">
        <v>21.709750100000001</v>
      </c>
      <c r="S7473" s="7">
        <v>72.690402399999996</v>
      </c>
      <c r="T7473" t="s">
        <v>46</v>
      </c>
      <c r="U7473" t="s">
        <v>25060</v>
      </c>
      <c r="X7473" t="s">
        <v>24981</v>
      </c>
      <c r="Y7473" t="s">
        <v>19854</v>
      </c>
      <c r="Z7473" t="s">
        <v>19855</v>
      </c>
      <c r="AD7473" t="s">
        <v>52</v>
      </c>
      <c r="AE7473" t="s">
        <v>254</v>
      </c>
      <c r="AG7473" t="s">
        <v>25106</v>
      </c>
      <c r="AH7473" s="8">
        <v>1111246</v>
      </c>
      <c r="AI7473" t="s">
        <v>25107</v>
      </c>
      <c r="AJ7473" t="s">
        <v>25108</v>
      </c>
    </row>
    <row r="7474" spans="1:36" ht="17.25" hidden="1" customHeight="1" x14ac:dyDescent="0.2">
      <c r="A7474" s="4" t="s">
        <v>25109</v>
      </c>
      <c r="B7474" t="s">
        <v>24969</v>
      </c>
      <c r="C7474" t="s">
        <v>25110</v>
      </c>
      <c r="E7474" t="s">
        <v>40</v>
      </c>
      <c r="F7474" t="s">
        <v>86</v>
      </c>
      <c r="G7474" s="5">
        <v>220</v>
      </c>
      <c r="H7474" t="s">
        <v>42</v>
      </c>
      <c r="I7474" t="s">
        <v>43</v>
      </c>
      <c r="J7474" t="s">
        <v>45</v>
      </c>
      <c r="N7474" s="27">
        <v>2001</v>
      </c>
      <c r="R7474" s="7">
        <v>16.950087199999999</v>
      </c>
      <c r="S7474" s="7">
        <v>82.270189500000001</v>
      </c>
      <c r="T7474" t="s">
        <v>46</v>
      </c>
      <c r="U7474" t="s">
        <v>25111</v>
      </c>
      <c r="X7474" t="s">
        <v>25112</v>
      </c>
      <c r="Y7474" t="s">
        <v>19854</v>
      </c>
      <c r="Z7474" t="s">
        <v>19855</v>
      </c>
      <c r="AC7474" t="s">
        <v>25113</v>
      </c>
      <c r="AG7474" t="s">
        <v>25114</v>
      </c>
      <c r="AH7474" s="8" t="s">
        <v>25115</v>
      </c>
      <c r="AI7474" t="s">
        <v>25116</v>
      </c>
      <c r="AJ7474" t="s">
        <v>25117</v>
      </c>
    </row>
    <row r="7475" spans="1:36" ht="17.25" hidden="1" customHeight="1" x14ac:dyDescent="0.2">
      <c r="A7475" s="4" t="s">
        <v>25128</v>
      </c>
      <c r="B7475" t="s">
        <v>24969</v>
      </c>
      <c r="C7475" t="s">
        <v>25129</v>
      </c>
      <c r="E7475" t="s">
        <v>211</v>
      </c>
      <c r="F7475" t="s">
        <v>41</v>
      </c>
      <c r="G7475" s="5">
        <v>464</v>
      </c>
      <c r="H7475" t="s">
        <v>42</v>
      </c>
      <c r="I7475" t="s">
        <v>43</v>
      </c>
      <c r="J7475" t="s">
        <v>45</v>
      </c>
      <c r="N7475" s="27">
        <v>2009</v>
      </c>
      <c r="R7475" s="7">
        <v>17.038599999999999</v>
      </c>
      <c r="S7475" s="7">
        <v>82.128600000000006</v>
      </c>
      <c r="T7475" t="s">
        <v>46</v>
      </c>
      <c r="U7475" t="s">
        <v>25130</v>
      </c>
      <c r="X7475" t="s">
        <v>25112</v>
      </c>
      <c r="Y7475" t="s">
        <v>19854</v>
      </c>
      <c r="Z7475" t="s">
        <v>19855</v>
      </c>
      <c r="AG7475" t="s">
        <v>25131</v>
      </c>
      <c r="AH7475" s="8" t="s">
        <v>25132</v>
      </c>
      <c r="AI7475" t="s">
        <v>25133</v>
      </c>
      <c r="AJ7475" t="s">
        <v>25134</v>
      </c>
    </row>
    <row r="7476" spans="1:36" ht="17.25" hidden="1" customHeight="1" x14ac:dyDescent="0.2">
      <c r="A7476" s="4" t="s">
        <v>25135</v>
      </c>
      <c r="B7476" t="s">
        <v>24969</v>
      </c>
      <c r="C7476" t="s">
        <v>25136</v>
      </c>
      <c r="E7476" t="s">
        <v>387</v>
      </c>
      <c r="F7476" t="s">
        <v>86</v>
      </c>
      <c r="G7476" s="5">
        <v>208</v>
      </c>
      <c r="H7476" t="s">
        <v>42</v>
      </c>
      <c r="I7476" t="s">
        <v>43</v>
      </c>
      <c r="J7476" t="s">
        <v>45</v>
      </c>
      <c r="N7476" s="6">
        <v>1998</v>
      </c>
      <c r="R7476" s="7">
        <v>17.058700000000002</v>
      </c>
      <c r="S7476" s="7">
        <v>82.309700000000007</v>
      </c>
      <c r="T7476" t="s">
        <v>46</v>
      </c>
      <c r="U7476" t="s">
        <v>25137</v>
      </c>
      <c r="X7476" t="s">
        <v>25112</v>
      </c>
      <c r="Y7476" t="s">
        <v>19854</v>
      </c>
      <c r="Z7476" t="s">
        <v>19855</v>
      </c>
      <c r="AC7476" t="s">
        <v>25138</v>
      </c>
      <c r="AG7476" t="s">
        <v>25139</v>
      </c>
      <c r="AH7476" s="8">
        <v>1117017</v>
      </c>
      <c r="AI7476" t="s">
        <v>25140</v>
      </c>
      <c r="AJ7476" t="s">
        <v>25141</v>
      </c>
    </row>
    <row r="7477" spans="1:36" ht="17.25" hidden="1" customHeight="1" x14ac:dyDescent="0.2">
      <c r="A7477" s="4" t="s">
        <v>25142</v>
      </c>
      <c r="B7477" t="s">
        <v>24969</v>
      </c>
      <c r="C7477" t="s">
        <v>25143</v>
      </c>
      <c r="E7477" t="s">
        <v>40</v>
      </c>
      <c r="F7477" t="s">
        <v>86</v>
      </c>
      <c r="G7477" s="5">
        <v>2000</v>
      </c>
      <c r="H7477" t="s">
        <v>677</v>
      </c>
      <c r="I7477" t="s">
        <v>43</v>
      </c>
      <c r="J7477" t="s">
        <v>45</v>
      </c>
      <c r="K7477" t="s">
        <v>45</v>
      </c>
      <c r="L7477" t="s">
        <v>45</v>
      </c>
      <c r="N7477" s="27"/>
      <c r="R7477" s="7">
        <v>22.773567</v>
      </c>
      <c r="S7477" s="7">
        <v>73.617555999999993</v>
      </c>
      <c r="T7477" t="s">
        <v>504</v>
      </c>
      <c r="U7477" t="s">
        <v>25144</v>
      </c>
      <c r="X7477" t="s">
        <v>24981</v>
      </c>
      <c r="Y7477" t="s">
        <v>19854</v>
      </c>
      <c r="Z7477" t="s">
        <v>19855</v>
      </c>
      <c r="AC7477" t="s">
        <v>25145</v>
      </c>
      <c r="AI7477" t="s">
        <v>25146</v>
      </c>
      <c r="AJ7477" t="s">
        <v>25147</v>
      </c>
    </row>
    <row r="7478" spans="1:36" ht="17.25" hidden="1" customHeight="1" x14ac:dyDescent="0.2">
      <c r="A7478" s="4" t="s">
        <v>25148</v>
      </c>
      <c r="B7478" t="s">
        <v>24969</v>
      </c>
      <c r="C7478" t="s">
        <v>25149</v>
      </c>
      <c r="E7478" t="s">
        <v>40</v>
      </c>
      <c r="F7478" t="s">
        <v>25150</v>
      </c>
      <c r="G7478" s="5">
        <v>50</v>
      </c>
      <c r="H7478" t="s">
        <v>42</v>
      </c>
      <c r="I7478" t="s">
        <v>43</v>
      </c>
      <c r="N7478" s="6">
        <v>2000</v>
      </c>
      <c r="R7478" s="7">
        <v>20.910433112948301</v>
      </c>
      <c r="S7478" s="7">
        <v>71.458493213894002</v>
      </c>
      <c r="T7478" t="s">
        <v>504</v>
      </c>
      <c r="U7478" t="s">
        <v>25151</v>
      </c>
      <c r="W7478" t="s">
        <v>25152</v>
      </c>
      <c r="X7478" t="s">
        <v>24981</v>
      </c>
      <c r="Y7478" t="s">
        <v>19854</v>
      </c>
      <c r="Z7478" t="s">
        <v>19855</v>
      </c>
      <c r="AG7478" t="s">
        <v>25153</v>
      </c>
      <c r="AH7478" s="8" t="s">
        <v>25154</v>
      </c>
      <c r="AI7478" t="s">
        <v>25155</v>
      </c>
      <c r="AJ7478" t="s">
        <v>25156</v>
      </c>
    </row>
    <row r="7479" spans="1:36" ht="17.25" hidden="1" customHeight="1" x14ac:dyDescent="0.2">
      <c r="A7479" s="4" t="s">
        <v>25157</v>
      </c>
      <c r="B7479" t="s">
        <v>24969</v>
      </c>
      <c r="C7479" t="s">
        <v>25158</v>
      </c>
      <c r="E7479" t="s">
        <v>40</v>
      </c>
      <c r="F7479" t="s">
        <v>1618</v>
      </c>
      <c r="G7479" s="5">
        <v>165</v>
      </c>
      <c r="H7479" t="s">
        <v>42</v>
      </c>
      <c r="I7479" t="s">
        <v>45</v>
      </c>
      <c r="N7479" s="6">
        <v>2012</v>
      </c>
      <c r="R7479" s="7">
        <v>29.924421161097801</v>
      </c>
      <c r="S7479" s="7">
        <v>74.958902383888599</v>
      </c>
      <c r="T7479" t="s">
        <v>46</v>
      </c>
      <c r="U7479" t="s">
        <v>25159</v>
      </c>
      <c r="W7479" t="s">
        <v>25160</v>
      </c>
      <c r="X7479" t="s">
        <v>25161</v>
      </c>
      <c r="Y7479" t="s">
        <v>19854</v>
      </c>
      <c r="Z7479" t="s">
        <v>19855</v>
      </c>
      <c r="AG7479" t="s">
        <v>25162</v>
      </c>
      <c r="AH7479" s="8" t="s">
        <v>25163</v>
      </c>
      <c r="AI7479" t="s">
        <v>25164</v>
      </c>
      <c r="AJ7479" t="s">
        <v>25165</v>
      </c>
    </row>
    <row r="7480" spans="1:36" ht="17.25" hidden="1" customHeight="1" x14ac:dyDescent="0.2">
      <c r="A7480" s="4" t="s">
        <v>25166</v>
      </c>
      <c r="B7480" t="s">
        <v>24969</v>
      </c>
      <c r="C7480" t="s">
        <v>25167</v>
      </c>
      <c r="E7480" t="s">
        <v>40</v>
      </c>
      <c r="F7480" t="s">
        <v>45</v>
      </c>
      <c r="G7480" s="5">
        <v>60</v>
      </c>
      <c r="H7480" t="s">
        <v>42</v>
      </c>
      <c r="I7480" t="s">
        <v>43</v>
      </c>
      <c r="N7480" s="27" t="s">
        <v>45</v>
      </c>
      <c r="R7480" s="7">
        <v>17.688580079357699</v>
      </c>
      <c r="S7480" s="7">
        <v>83.251943397372699</v>
      </c>
      <c r="T7480" t="s">
        <v>46</v>
      </c>
      <c r="U7480" t="s">
        <v>25168</v>
      </c>
      <c r="X7480" t="s">
        <v>25112</v>
      </c>
      <c r="Y7480" t="s">
        <v>19854</v>
      </c>
      <c r="Z7480" t="s">
        <v>19855</v>
      </c>
      <c r="AD7480" t="s">
        <v>880</v>
      </c>
      <c r="AG7480" t="s">
        <v>25169</v>
      </c>
      <c r="AH7480" s="8" t="s">
        <v>25170</v>
      </c>
      <c r="AI7480" t="s">
        <v>25171</v>
      </c>
      <c r="AJ7480" t="s">
        <v>25172</v>
      </c>
    </row>
    <row r="7481" spans="1:36" ht="17.25" hidden="1" customHeight="1" x14ac:dyDescent="0.2">
      <c r="A7481" s="4" t="s">
        <v>25173</v>
      </c>
      <c r="B7481" t="s">
        <v>24969</v>
      </c>
      <c r="C7481" t="s">
        <v>25174</v>
      </c>
      <c r="E7481" t="s">
        <v>40</v>
      </c>
      <c r="F7481" t="s">
        <v>25150</v>
      </c>
      <c r="G7481" s="5">
        <v>116</v>
      </c>
      <c r="H7481" t="s">
        <v>42</v>
      </c>
      <c r="I7481" t="s">
        <v>43</v>
      </c>
      <c r="J7481" t="s">
        <v>44</v>
      </c>
      <c r="N7481" s="6">
        <v>2000</v>
      </c>
      <c r="R7481" s="7">
        <v>22.651466150660099</v>
      </c>
      <c r="S7481" s="7">
        <v>88.086506509742406</v>
      </c>
      <c r="T7481" t="s">
        <v>46</v>
      </c>
      <c r="U7481" t="s">
        <v>25175</v>
      </c>
      <c r="X7481" t="s">
        <v>25176</v>
      </c>
      <c r="Y7481" t="s">
        <v>19854</v>
      </c>
      <c r="Z7481" t="s">
        <v>19855</v>
      </c>
      <c r="AD7481" t="s">
        <v>880</v>
      </c>
      <c r="AG7481" t="s">
        <v>25177</v>
      </c>
      <c r="AH7481" s="8" t="s">
        <v>25178</v>
      </c>
      <c r="AI7481" t="s">
        <v>25179</v>
      </c>
      <c r="AJ7481" t="s">
        <v>25180</v>
      </c>
    </row>
    <row r="7482" spans="1:36" ht="17.25" hidden="1" customHeight="1" x14ac:dyDescent="0.2">
      <c r="A7482" s="4" t="s">
        <v>25181</v>
      </c>
      <c r="B7482" t="s">
        <v>24969</v>
      </c>
      <c r="C7482" t="s">
        <v>25182</v>
      </c>
      <c r="E7482" t="s">
        <v>387</v>
      </c>
      <c r="F7482" t="s">
        <v>25097</v>
      </c>
      <c r="G7482" s="5">
        <v>515</v>
      </c>
      <c r="H7482" t="s">
        <v>42</v>
      </c>
      <c r="I7482" t="s">
        <v>43</v>
      </c>
      <c r="J7482" t="s">
        <v>45</v>
      </c>
      <c r="N7482" s="6">
        <v>1997</v>
      </c>
      <c r="R7482" s="7">
        <v>21.110391</v>
      </c>
      <c r="S7482" s="7">
        <v>72.654514000000006</v>
      </c>
      <c r="T7482" t="s">
        <v>46</v>
      </c>
      <c r="U7482" t="s">
        <v>25048</v>
      </c>
      <c r="X7482" t="s">
        <v>24981</v>
      </c>
      <c r="Y7482" t="s">
        <v>19854</v>
      </c>
      <c r="Z7482" t="s">
        <v>19855</v>
      </c>
      <c r="AD7482" t="s">
        <v>880</v>
      </c>
      <c r="AE7482" t="s">
        <v>92</v>
      </c>
      <c r="AG7482" t="s">
        <v>25183</v>
      </c>
      <c r="AH7482" s="8" t="s">
        <v>25184</v>
      </c>
      <c r="AI7482" t="s">
        <v>25185</v>
      </c>
      <c r="AJ7482" t="s">
        <v>25186</v>
      </c>
    </row>
    <row r="7483" spans="1:36" ht="17.25" hidden="1" customHeight="1" x14ac:dyDescent="0.2">
      <c r="A7483" s="4" t="s">
        <v>25187</v>
      </c>
      <c r="B7483" t="s">
        <v>24969</v>
      </c>
      <c r="C7483" t="s">
        <v>25188</v>
      </c>
      <c r="E7483" t="s">
        <v>211</v>
      </c>
      <c r="F7483" t="s">
        <v>86</v>
      </c>
      <c r="G7483" s="5">
        <v>156</v>
      </c>
      <c r="H7483" t="s">
        <v>42</v>
      </c>
      <c r="I7483" t="s">
        <v>43</v>
      </c>
      <c r="J7483" t="s">
        <v>45</v>
      </c>
      <c r="N7483" s="6">
        <v>2002</v>
      </c>
      <c r="R7483" s="7">
        <v>21.165199999999999</v>
      </c>
      <c r="S7483" s="7">
        <v>72.661299999999997</v>
      </c>
      <c r="T7483" t="s">
        <v>46</v>
      </c>
      <c r="U7483" t="s">
        <v>25189</v>
      </c>
      <c r="X7483" t="s">
        <v>24981</v>
      </c>
      <c r="Y7483" t="s">
        <v>19854</v>
      </c>
      <c r="Z7483" t="s">
        <v>19855</v>
      </c>
      <c r="AG7483" t="s">
        <v>25190</v>
      </c>
      <c r="AH7483" s="8" t="s">
        <v>25191</v>
      </c>
      <c r="AI7483" t="s">
        <v>25192</v>
      </c>
      <c r="AJ7483" t="s">
        <v>25193</v>
      </c>
    </row>
    <row r="7484" spans="1:36" ht="17.25" hidden="1" customHeight="1" x14ac:dyDescent="0.2">
      <c r="A7484" s="4" t="s">
        <v>25187</v>
      </c>
      <c r="B7484" t="s">
        <v>24969</v>
      </c>
      <c r="C7484" t="s">
        <v>25188</v>
      </c>
      <c r="E7484" t="s">
        <v>856</v>
      </c>
      <c r="F7484" t="s">
        <v>86</v>
      </c>
      <c r="G7484" s="5">
        <v>351</v>
      </c>
      <c r="H7484" t="s">
        <v>42</v>
      </c>
      <c r="I7484" t="s">
        <v>43</v>
      </c>
      <c r="J7484" t="s">
        <v>45</v>
      </c>
      <c r="N7484" s="27">
        <v>2012</v>
      </c>
      <c r="R7484" s="7">
        <v>21.165199999999999</v>
      </c>
      <c r="S7484" s="7">
        <v>72.661299999999997</v>
      </c>
      <c r="T7484" t="s">
        <v>46</v>
      </c>
      <c r="U7484" t="s">
        <v>25189</v>
      </c>
      <c r="X7484" t="s">
        <v>24981</v>
      </c>
      <c r="Y7484" t="s">
        <v>19854</v>
      </c>
      <c r="Z7484" t="s">
        <v>19855</v>
      </c>
      <c r="AG7484" t="s">
        <v>25190</v>
      </c>
      <c r="AH7484" s="8" t="s">
        <v>25194</v>
      </c>
      <c r="AI7484" t="s">
        <v>25192</v>
      </c>
      <c r="AJ7484" t="s">
        <v>25195</v>
      </c>
    </row>
    <row r="7485" spans="1:36" ht="17.25" hidden="1" customHeight="1" x14ac:dyDescent="0.2">
      <c r="A7485" s="4" t="s">
        <v>25196</v>
      </c>
      <c r="B7485" t="s">
        <v>24969</v>
      </c>
      <c r="C7485" t="s">
        <v>25197</v>
      </c>
      <c r="E7485" t="s">
        <v>40</v>
      </c>
      <c r="F7485" t="s">
        <v>86</v>
      </c>
      <c r="G7485" s="5">
        <v>51</v>
      </c>
      <c r="H7485" t="s">
        <v>677</v>
      </c>
      <c r="I7485" t="s">
        <v>43</v>
      </c>
      <c r="J7485" t="s">
        <v>45</v>
      </c>
      <c r="N7485" s="27"/>
      <c r="R7485" s="7">
        <v>21.161019766373801</v>
      </c>
      <c r="S7485" s="7">
        <v>72.739368975569107</v>
      </c>
      <c r="T7485" t="s">
        <v>46</v>
      </c>
      <c r="U7485" t="s">
        <v>25048</v>
      </c>
      <c r="X7485" t="s">
        <v>24981</v>
      </c>
      <c r="Y7485" t="s">
        <v>19854</v>
      </c>
      <c r="Z7485" t="s">
        <v>19855</v>
      </c>
      <c r="AI7485" t="s">
        <v>25198</v>
      </c>
      <c r="AJ7485" t="s">
        <v>25199</v>
      </c>
    </row>
    <row r="7486" spans="1:36" ht="17.25" hidden="1" customHeight="1" x14ac:dyDescent="0.2">
      <c r="A7486" s="4" t="s">
        <v>25200</v>
      </c>
      <c r="B7486" t="s">
        <v>24969</v>
      </c>
      <c r="C7486" t="s">
        <v>25201</v>
      </c>
      <c r="E7486" t="s">
        <v>40</v>
      </c>
      <c r="F7486" t="s">
        <v>86</v>
      </c>
      <c r="G7486" s="5">
        <v>320</v>
      </c>
      <c r="H7486" t="s">
        <v>42</v>
      </c>
      <c r="I7486" t="s">
        <v>43</v>
      </c>
      <c r="J7486" t="s">
        <v>45</v>
      </c>
      <c r="M7486" t="s">
        <v>559</v>
      </c>
      <c r="N7486" s="6">
        <v>1992</v>
      </c>
      <c r="R7486" s="7">
        <v>21.159200500000001</v>
      </c>
      <c r="S7486" s="7">
        <v>72.687126800000001</v>
      </c>
      <c r="T7486" t="s">
        <v>46</v>
      </c>
      <c r="U7486" t="s">
        <v>25048</v>
      </c>
      <c r="X7486" t="s">
        <v>24981</v>
      </c>
      <c r="Y7486" t="s">
        <v>19854</v>
      </c>
      <c r="Z7486" t="s">
        <v>19855</v>
      </c>
      <c r="AG7486" t="s">
        <v>25202</v>
      </c>
      <c r="AH7486" s="27"/>
      <c r="AI7486" t="s">
        <v>25203</v>
      </c>
      <c r="AJ7486" t="s">
        <v>25204</v>
      </c>
    </row>
    <row r="7487" spans="1:36" ht="17.25" hidden="1" customHeight="1" x14ac:dyDescent="0.2">
      <c r="A7487" s="4" t="s">
        <v>25205</v>
      </c>
      <c r="B7487" t="s">
        <v>24969</v>
      </c>
      <c r="C7487" t="s">
        <v>25206</v>
      </c>
      <c r="E7487" t="s">
        <v>40</v>
      </c>
      <c r="F7487" t="s">
        <v>2552</v>
      </c>
      <c r="G7487" s="5">
        <v>50</v>
      </c>
      <c r="H7487" t="s">
        <v>558</v>
      </c>
      <c r="I7487" t="s">
        <v>45</v>
      </c>
      <c r="N7487" s="27" t="s">
        <v>45</v>
      </c>
      <c r="R7487" s="7">
        <v>11.706071952280301</v>
      </c>
      <c r="S7487" s="7">
        <v>92.736766273014993</v>
      </c>
      <c r="T7487" t="s">
        <v>504</v>
      </c>
      <c r="U7487" t="s">
        <v>25207</v>
      </c>
      <c r="W7487" t="s">
        <v>25208</v>
      </c>
      <c r="X7487" t="s">
        <v>25209</v>
      </c>
      <c r="Y7487" t="s">
        <v>19854</v>
      </c>
      <c r="Z7487" t="s">
        <v>19855</v>
      </c>
      <c r="AG7487" t="s">
        <v>25210</v>
      </c>
      <c r="AH7487" s="6">
        <v>1289755</v>
      </c>
      <c r="AI7487" t="s">
        <v>25211</v>
      </c>
      <c r="AJ7487" t="s">
        <v>25212</v>
      </c>
    </row>
    <row r="7488" spans="1:36" ht="17.25" hidden="1" customHeight="1" x14ac:dyDescent="0.2">
      <c r="A7488" s="4" t="s">
        <v>25213</v>
      </c>
      <c r="B7488" t="s">
        <v>24969</v>
      </c>
      <c r="C7488" t="s">
        <v>25214</v>
      </c>
      <c r="E7488" t="s">
        <v>40</v>
      </c>
      <c r="F7488" t="s">
        <v>86</v>
      </c>
      <c r="G7488" s="5">
        <v>238.35</v>
      </c>
      <c r="H7488" t="s">
        <v>42</v>
      </c>
      <c r="I7488" t="s">
        <v>43</v>
      </c>
      <c r="J7488" t="s">
        <v>44</v>
      </c>
      <c r="N7488" s="6">
        <v>2010</v>
      </c>
      <c r="R7488" s="7">
        <v>29.4523876322158</v>
      </c>
      <c r="S7488" s="7">
        <v>76.872664940321101</v>
      </c>
      <c r="T7488" t="s">
        <v>504</v>
      </c>
      <c r="U7488" t="s">
        <v>25215</v>
      </c>
      <c r="X7488" t="s">
        <v>25099</v>
      </c>
      <c r="Y7488" t="s">
        <v>19854</v>
      </c>
      <c r="Z7488" t="s">
        <v>19855</v>
      </c>
      <c r="AD7488" t="s">
        <v>52</v>
      </c>
      <c r="AE7488" t="s">
        <v>881</v>
      </c>
      <c r="AG7488" t="s">
        <v>25216</v>
      </c>
      <c r="AH7488" s="27">
        <v>1202009</v>
      </c>
      <c r="AI7488" t="s">
        <v>25217</v>
      </c>
      <c r="AJ7488" t="s">
        <v>25218</v>
      </c>
    </row>
    <row r="7489" spans="1:36" ht="17.25" hidden="1" customHeight="1" x14ac:dyDescent="0.2">
      <c r="A7489" s="4" t="s">
        <v>25219</v>
      </c>
      <c r="B7489" t="s">
        <v>24969</v>
      </c>
      <c r="C7489" t="s">
        <v>25220</v>
      </c>
      <c r="E7489" t="s">
        <v>40</v>
      </c>
      <c r="F7489" t="s">
        <v>86</v>
      </c>
      <c r="G7489" s="5">
        <v>110</v>
      </c>
      <c r="H7489" t="s">
        <v>42</v>
      </c>
      <c r="I7489" t="s">
        <v>43</v>
      </c>
      <c r="J7489" t="s">
        <v>44</v>
      </c>
      <c r="N7489" s="6">
        <v>2001</v>
      </c>
      <c r="R7489" s="7">
        <v>29.467308800000001</v>
      </c>
      <c r="S7489" s="7">
        <v>76.875446100000005</v>
      </c>
      <c r="T7489" t="s">
        <v>46</v>
      </c>
      <c r="U7489" t="s">
        <v>25215</v>
      </c>
      <c r="X7489" t="s">
        <v>25099</v>
      </c>
      <c r="Y7489" t="s">
        <v>19854</v>
      </c>
      <c r="Z7489" t="s">
        <v>19855</v>
      </c>
      <c r="AD7489" t="s">
        <v>52</v>
      </c>
      <c r="AE7489" t="s">
        <v>881</v>
      </c>
      <c r="AG7489" t="s">
        <v>25221</v>
      </c>
      <c r="AH7489" s="8">
        <v>1184796</v>
      </c>
      <c r="AI7489" t="s">
        <v>25222</v>
      </c>
      <c r="AJ7489" t="s">
        <v>25223</v>
      </c>
    </row>
    <row r="7490" spans="1:36" ht="17.25" hidden="1" customHeight="1" x14ac:dyDescent="0.2">
      <c r="A7490" s="4" t="s">
        <v>25224</v>
      </c>
      <c r="B7490" t="s">
        <v>24969</v>
      </c>
      <c r="C7490" t="s">
        <v>25225</v>
      </c>
      <c r="E7490" t="s">
        <v>40</v>
      </c>
      <c r="F7490" t="s">
        <v>86</v>
      </c>
      <c r="G7490" s="5">
        <v>270</v>
      </c>
      <c r="H7490" t="s">
        <v>42</v>
      </c>
      <c r="I7490" t="s">
        <v>43</v>
      </c>
      <c r="J7490" t="s">
        <v>45</v>
      </c>
      <c r="M7490" t="s">
        <v>559</v>
      </c>
      <c r="N7490" s="6">
        <v>1996</v>
      </c>
      <c r="R7490" s="7">
        <v>28.707077391333801</v>
      </c>
      <c r="S7490" s="7">
        <v>77.102222116726395</v>
      </c>
      <c r="T7490" t="s">
        <v>504</v>
      </c>
      <c r="U7490" t="s">
        <v>25226</v>
      </c>
      <c r="X7490" t="s">
        <v>25227</v>
      </c>
      <c r="Y7490" t="s">
        <v>19854</v>
      </c>
      <c r="Z7490" t="s">
        <v>19855</v>
      </c>
      <c r="AG7490" t="s">
        <v>25228</v>
      </c>
      <c r="AH7490" s="8">
        <v>1174073</v>
      </c>
      <c r="AI7490" t="s">
        <v>25229</v>
      </c>
      <c r="AJ7490" t="s">
        <v>25230</v>
      </c>
    </row>
    <row r="7491" spans="1:36" ht="17.25" hidden="1" customHeight="1" x14ac:dyDescent="0.2">
      <c r="A7491" s="4" t="s">
        <v>25231</v>
      </c>
      <c r="B7491" t="s">
        <v>24969</v>
      </c>
      <c r="C7491" t="s">
        <v>25232</v>
      </c>
      <c r="E7491" t="s">
        <v>25233</v>
      </c>
      <c r="F7491" t="s">
        <v>86</v>
      </c>
      <c r="G7491" s="5">
        <v>235</v>
      </c>
      <c r="H7491" t="s">
        <v>42</v>
      </c>
      <c r="I7491" t="s">
        <v>43</v>
      </c>
      <c r="J7491" t="s">
        <v>45</v>
      </c>
      <c r="N7491" s="6">
        <v>1997</v>
      </c>
      <c r="R7491" s="7">
        <v>16.9312</v>
      </c>
      <c r="S7491" s="7">
        <v>81.86</v>
      </c>
      <c r="T7491" t="s">
        <v>46</v>
      </c>
      <c r="U7491" t="s">
        <v>25234</v>
      </c>
      <c r="X7491" t="s">
        <v>25112</v>
      </c>
      <c r="Y7491" t="s">
        <v>19854</v>
      </c>
      <c r="Z7491" t="s">
        <v>19855</v>
      </c>
      <c r="AC7491" t="s">
        <v>25235</v>
      </c>
      <c r="AG7491" t="s">
        <v>25236</v>
      </c>
      <c r="AI7491" t="s">
        <v>25237</v>
      </c>
      <c r="AJ7491" t="s">
        <v>25238</v>
      </c>
    </row>
    <row r="7492" spans="1:36" ht="17.25" hidden="1" customHeight="1" x14ac:dyDescent="0.2">
      <c r="A7492" s="4" t="s">
        <v>25231</v>
      </c>
      <c r="B7492" t="s">
        <v>24969</v>
      </c>
      <c r="C7492" t="s">
        <v>25232</v>
      </c>
      <c r="E7492" t="s">
        <v>25239</v>
      </c>
      <c r="F7492" t="s">
        <v>86</v>
      </c>
      <c r="G7492" s="5">
        <v>220</v>
      </c>
      <c r="H7492" t="s">
        <v>42</v>
      </c>
      <c r="I7492" t="s">
        <v>43</v>
      </c>
      <c r="J7492" t="s">
        <v>45</v>
      </c>
      <c r="N7492" s="27">
        <v>2005</v>
      </c>
      <c r="R7492" s="7">
        <v>16.9312</v>
      </c>
      <c r="S7492" s="7">
        <v>81.86</v>
      </c>
      <c r="T7492" t="s">
        <v>46</v>
      </c>
      <c r="U7492" t="s">
        <v>25234</v>
      </c>
      <c r="X7492" t="s">
        <v>25112</v>
      </c>
      <c r="Y7492" t="s">
        <v>19854</v>
      </c>
      <c r="Z7492" t="s">
        <v>19855</v>
      </c>
      <c r="AC7492" t="s">
        <v>25235</v>
      </c>
      <c r="AG7492" t="s">
        <v>25236</v>
      </c>
      <c r="AH7492" s="27"/>
      <c r="AI7492" t="s">
        <v>25237</v>
      </c>
      <c r="AJ7492" t="s">
        <v>25240</v>
      </c>
    </row>
    <row r="7493" spans="1:36" ht="17.25" hidden="1" customHeight="1" x14ac:dyDescent="0.2">
      <c r="A7493" s="4" t="s">
        <v>25241</v>
      </c>
      <c r="B7493" t="s">
        <v>24969</v>
      </c>
      <c r="C7493" t="s">
        <v>25242</v>
      </c>
      <c r="E7493" t="s">
        <v>387</v>
      </c>
      <c r="F7493" t="s">
        <v>86</v>
      </c>
      <c r="G7493" s="5">
        <v>657</v>
      </c>
      <c r="H7493" t="s">
        <v>42</v>
      </c>
      <c r="I7493" t="s">
        <v>43</v>
      </c>
      <c r="J7493" t="s">
        <v>45</v>
      </c>
      <c r="K7493" t="s">
        <v>45</v>
      </c>
      <c r="L7493" t="s">
        <v>45</v>
      </c>
      <c r="N7493" s="6">
        <v>1995</v>
      </c>
      <c r="R7493" s="7">
        <v>21.824200000000001</v>
      </c>
      <c r="S7493" s="7">
        <v>73.113600000000005</v>
      </c>
      <c r="T7493" t="s">
        <v>46</v>
      </c>
      <c r="U7493" t="s">
        <v>25243</v>
      </c>
      <c r="X7493" t="s">
        <v>24981</v>
      </c>
      <c r="Y7493" t="s">
        <v>19854</v>
      </c>
      <c r="Z7493" t="s">
        <v>19855</v>
      </c>
      <c r="AG7493" t="s">
        <v>25244</v>
      </c>
      <c r="AH7493" s="27" t="s">
        <v>25245</v>
      </c>
      <c r="AI7493" t="s">
        <v>25246</v>
      </c>
      <c r="AJ7493" t="s">
        <v>25247</v>
      </c>
    </row>
    <row r="7494" spans="1:36" ht="17.25" hidden="1" customHeight="1" x14ac:dyDescent="0.2">
      <c r="A7494" s="4" t="s">
        <v>25248</v>
      </c>
      <c r="B7494" t="s">
        <v>24969</v>
      </c>
      <c r="C7494" t="s">
        <v>25249</v>
      </c>
      <c r="E7494" t="s">
        <v>40</v>
      </c>
      <c r="F7494" t="s">
        <v>86</v>
      </c>
      <c r="G7494" s="5">
        <v>120</v>
      </c>
      <c r="H7494" t="s">
        <v>42</v>
      </c>
      <c r="I7494" t="s">
        <v>43</v>
      </c>
      <c r="J7494" t="s">
        <v>45</v>
      </c>
      <c r="N7494" s="27">
        <v>2005</v>
      </c>
      <c r="R7494" s="7">
        <v>11.121781500000001</v>
      </c>
      <c r="S7494" s="7">
        <v>79.527903600000002</v>
      </c>
      <c r="T7494" t="s">
        <v>46</v>
      </c>
      <c r="U7494" t="s">
        <v>25250</v>
      </c>
      <c r="X7494" t="s">
        <v>24999</v>
      </c>
      <c r="Y7494" t="s">
        <v>19854</v>
      </c>
      <c r="Z7494" t="s">
        <v>19855</v>
      </c>
      <c r="AC7494" t="s">
        <v>25251</v>
      </c>
      <c r="AG7494" t="s">
        <v>25252</v>
      </c>
      <c r="AH7494" s="8" t="s">
        <v>25253</v>
      </c>
      <c r="AI7494" t="s">
        <v>25254</v>
      </c>
      <c r="AJ7494" t="s">
        <v>25255</v>
      </c>
    </row>
    <row r="7495" spans="1:36" ht="17.25" hidden="1" customHeight="1" x14ac:dyDescent="0.2">
      <c r="A7495" s="4" t="s">
        <v>25269</v>
      </c>
      <c r="B7495" t="s">
        <v>24969</v>
      </c>
      <c r="C7495" t="s">
        <v>25270</v>
      </c>
      <c r="E7495" t="s">
        <v>40</v>
      </c>
      <c r="F7495" t="s">
        <v>617</v>
      </c>
      <c r="G7495" s="5">
        <v>750</v>
      </c>
      <c r="H7495" t="s">
        <v>558</v>
      </c>
      <c r="I7495" t="s">
        <v>43</v>
      </c>
      <c r="J7495" t="s">
        <v>45</v>
      </c>
      <c r="K7495" t="s">
        <v>45</v>
      </c>
      <c r="L7495" t="s">
        <v>45</v>
      </c>
      <c r="M7495" t="s">
        <v>5341</v>
      </c>
      <c r="N7495" s="27" t="s">
        <v>45</v>
      </c>
      <c r="R7495" s="7">
        <v>13.323212</v>
      </c>
      <c r="S7495" s="7">
        <v>80.335240999999996</v>
      </c>
      <c r="T7495" t="s">
        <v>504</v>
      </c>
      <c r="U7495" t="s">
        <v>25271</v>
      </c>
      <c r="X7495" t="s">
        <v>24999</v>
      </c>
      <c r="Y7495" t="s">
        <v>19854</v>
      </c>
      <c r="Z7495" t="s">
        <v>19855</v>
      </c>
      <c r="AG7495" t="s">
        <v>25272</v>
      </c>
      <c r="AI7495" t="s">
        <v>25273</v>
      </c>
      <c r="AJ7495" t="s">
        <v>25274</v>
      </c>
    </row>
    <row r="7496" spans="1:36" ht="17.25" hidden="1" customHeight="1" x14ac:dyDescent="0.2">
      <c r="A7496" s="4" t="s">
        <v>25269</v>
      </c>
      <c r="B7496" t="s">
        <v>24969</v>
      </c>
      <c r="C7496" t="s">
        <v>25270</v>
      </c>
      <c r="E7496" t="s">
        <v>56</v>
      </c>
      <c r="F7496" t="s">
        <v>617</v>
      </c>
      <c r="G7496" s="5">
        <v>150</v>
      </c>
      <c r="H7496" t="s">
        <v>558</v>
      </c>
      <c r="I7496" t="s">
        <v>43</v>
      </c>
      <c r="J7496" t="s">
        <v>45</v>
      </c>
      <c r="K7496" t="s">
        <v>45</v>
      </c>
      <c r="L7496" t="s">
        <v>45</v>
      </c>
      <c r="M7496" t="s">
        <v>5341</v>
      </c>
      <c r="N7496" s="27" t="s">
        <v>45</v>
      </c>
      <c r="R7496" s="7">
        <v>13.323212</v>
      </c>
      <c r="S7496" s="7">
        <v>80.335240999999996</v>
      </c>
      <c r="T7496" t="s">
        <v>504</v>
      </c>
      <c r="U7496" t="s">
        <v>25271</v>
      </c>
      <c r="X7496" t="s">
        <v>24999</v>
      </c>
      <c r="Y7496" t="s">
        <v>19854</v>
      </c>
      <c r="Z7496" t="s">
        <v>19855</v>
      </c>
      <c r="AG7496" t="s">
        <v>25272</v>
      </c>
      <c r="AH7496" s="27"/>
      <c r="AI7496" t="s">
        <v>25273</v>
      </c>
      <c r="AJ7496" t="s">
        <v>25275</v>
      </c>
    </row>
    <row r="7497" spans="1:36" ht="17.25" hidden="1" customHeight="1" x14ac:dyDescent="0.2">
      <c r="A7497" s="4" t="s">
        <v>25276</v>
      </c>
      <c r="B7497" t="s">
        <v>24969</v>
      </c>
      <c r="C7497" t="s">
        <v>25277</v>
      </c>
      <c r="E7497" t="s">
        <v>1452</v>
      </c>
      <c r="F7497" t="s">
        <v>86</v>
      </c>
      <c r="G7497" s="5">
        <v>656</v>
      </c>
      <c r="H7497" t="s">
        <v>42</v>
      </c>
      <c r="I7497" t="s">
        <v>43</v>
      </c>
      <c r="J7497" t="s">
        <v>45</v>
      </c>
      <c r="K7497" t="s">
        <v>45</v>
      </c>
      <c r="L7497" t="s">
        <v>45</v>
      </c>
      <c r="N7497" s="6">
        <v>1993</v>
      </c>
      <c r="R7497" s="7">
        <v>21.175000000000001</v>
      </c>
      <c r="S7497" s="7">
        <v>72.687899999999999</v>
      </c>
      <c r="T7497" t="s">
        <v>46</v>
      </c>
      <c r="U7497" t="s">
        <v>25189</v>
      </c>
      <c r="X7497" t="s">
        <v>24981</v>
      </c>
      <c r="Y7497" t="s">
        <v>19854</v>
      </c>
      <c r="Z7497" t="s">
        <v>19855</v>
      </c>
      <c r="AG7497" t="s">
        <v>25278</v>
      </c>
      <c r="AH7497" s="8" t="s">
        <v>25279</v>
      </c>
      <c r="AI7497" t="s">
        <v>25280</v>
      </c>
      <c r="AJ7497" t="s">
        <v>25281</v>
      </c>
    </row>
    <row r="7498" spans="1:36" ht="17.25" hidden="1" customHeight="1" x14ac:dyDescent="0.2">
      <c r="A7498" s="4" t="s">
        <v>25282</v>
      </c>
      <c r="B7498" t="s">
        <v>24969</v>
      </c>
      <c r="C7498" t="s">
        <v>25283</v>
      </c>
      <c r="E7498" t="s">
        <v>40</v>
      </c>
      <c r="F7498" t="s">
        <v>2493</v>
      </c>
      <c r="G7498" s="5">
        <v>350</v>
      </c>
      <c r="H7498" t="s">
        <v>857</v>
      </c>
      <c r="I7498" t="s">
        <v>43</v>
      </c>
      <c r="J7498" t="s">
        <v>45</v>
      </c>
      <c r="K7498" t="s">
        <v>45</v>
      </c>
      <c r="L7498" t="s">
        <v>45</v>
      </c>
      <c r="N7498" s="6">
        <v>1999</v>
      </c>
      <c r="R7498" s="7">
        <v>9.2071959015162097</v>
      </c>
      <c r="S7498" s="7">
        <v>76.434225306944796</v>
      </c>
      <c r="T7498" t="s">
        <v>504</v>
      </c>
      <c r="U7498" t="s">
        <v>25284</v>
      </c>
      <c r="X7498" t="s">
        <v>25034</v>
      </c>
      <c r="Y7498" t="s">
        <v>19854</v>
      </c>
      <c r="Z7498" t="s">
        <v>19855</v>
      </c>
      <c r="AC7498" t="s">
        <v>25285</v>
      </c>
      <c r="AG7498" t="s">
        <v>25286</v>
      </c>
      <c r="AH7498" s="8">
        <v>1164744</v>
      </c>
      <c r="AI7498" t="s">
        <v>25287</v>
      </c>
      <c r="AJ7498" t="s">
        <v>25288</v>
      </c>
    </row>
    <row r="7499" spans="1:36" ht="17.25" hidden="1" customHeight="1" x14ac:dyDescent="0.2">
      <c r="A7499" s="4" t="s">
        <v>25289</v>
      </c>
      <c r="B7499" t="s">
        <v>24969</v>
      </c>
      <c r="C7499" t="s">
        <v>25290</v>
      </c>
      <c r="E7499" t="s">
        <v>25233</v>
      </c>
      <c r="F7499" t="s">
        <v>86</v>
      </c>
      <c r="G7499" s="5">
        <v>445</v>
      </c>
      <c r="H7499" t="s">
        <v>42</v>
      </c>
      <c r="I7499" t="s">
        <v>43</v>
      </c>
      <c r="J7499" t="s">
        <v>45</v>
      </c>
      <c r="N7499" s="27">
        <v>2010</v>
      </c>
      <c r="R7499" s="7">
        <v>16.7346</v>
      </c>
      <c r="S7499" s="7">
        <v>81.862200000000001</v>
      </c>
      <c r="T7499" t="s">
        <v>46</v>
      </c>
      <c r="U7499" t="s">
        <v>25291</v>
      </c>
      <c r="X7499" t="s">
        <v>25112</v>
      </c>
      <c r="Y7499" t="s">
        <v>19854</v>
      </c>
      <c r="Z7499" t="s">
        <v>19855</v>
      </c>
      <c r="AG7499" t="s">
        <v>25292</v>
      </c>
      <c r="AH7499" s="27" t="s">
        <v>25293</v>
      </c>
      <c r="AI7499" t="s">
        <v>25294</v>
      </c>
      <c r="AJ7499" t="s">
        <v>25295</v>
      </c>
    </row>
    <row r="7500" spans="1:36" ht="17.25" hidden="1" customHeight="1" x14ac:dyDescent="0.2">
      <c r="A7500" s="4" t="s">
        <v>25289</v>
      </c>
      <c r="B7500" t="s">
        <v>24969</v>
      </c>
      <c r="C7500" t="s">
        <v>25290</v>
      </c>
      <c r="E7500" t="s">
        <v>25296</v>
      </c>
      <c r="F7500" t="s">
        <v>86</v>
      </c>
      <c r="G7500" s="5">
        <v>410</v>
      </c>
      <c r="H7500" t="s">
        <v>677</v>
      </c>
      <c r="I7500" t="s">
        <v>43</v>
      </c>
      <c r="J7500" t="s">
        <v>45</v>
      </c>
      <c r="N7500" s="27"/>
      <c r="R7500" s="7">
        <v>16.7346</v>
      </c>
      <c r="S7500" s="7">
        <v>81.862200000000001</v>
      </c>
      <c r="T7500" t="s">
        <v>46</v>
      </c>
      <c r="U7500" t="s">
        <v>25291</v>
      </c>
      <c r="X7500" t="s">
        <v>25112</v>
      </c>
      <c r="Y7500" t="s">
        <v>19854</v>
      </c>
      <c r="Z7500" t="s">
        <v>19855</v>
      </c>
      <c r="AG7500" t="s">
        <v>25292</v>
      </c>
      <c r="AH7500" s="27"/>
      <c r="AI7500" t="s">
        <v>25294</v>
      </c>
      <c r="AJ7500" t="s">
        <v>25297</v>
      </c>
    </row>
    <row r="7501" spans="1:36" ht="17.25" hidden="1" customHeight="1" x14ac:dyDescent="0.2">
      <c r="A7501" s="4" t="s">
        <v>25289</v>
      </c>
      <c r="B7501" t="s">
        <v>24969</v>
      </c>
      <c r="C7501" t="s">
        <v>25290</v>
      </c>
      <c r="E7501" t="s">
        <v>25298</v>
      </c>
      <c r="F7501" t="s">
        <v>86</v>
      </c>
      <c r="G7501" s="5">
        <v>410</v>
      </c>
      <c r="H7501" t="s">
        <v>677</v>
      </c>
      <c r="I7501" t="s">
        <v>43</v>
      </c>
      <c r="J7501" t="s">
        <v>45</v>
      </c>
      <c r="R7501" s="7">
        <v>16.7346</v>
      </c>
      <c r="S7501" s="7">
        <v>81.862200000000001</v>
      </c>
      <c r="T7501" t="s">
        <v>46</v>
      </c>
      <c r="U7501" t="s">
        <v>25291</v>
      </c>
      <c r="X7501" t="s">
        <v>25112</v>
      </c>
      <c r="Y7501" t="s">
        <v>19854</v>
      </c>
      <c r="Z7501" t="s">
        <v>19855</v>
      </c>
      <c r="AG7501" t="s">
        <v>25292</v>
      </c>
      <c r="AH7501" s="27"/>
      <c r="AI7501" t="s">
        <v>25294</v>
      </c>
      <c r="AJ7501" t="s">
        <v>25299</v>
      </c>
    </row>
    <row r="7502" spans="1:36" ht="17.25" hidden="1" customHeight="1" x14ac:dyDescent="0.2">
      <c r="A7502" s="4" t="s">
        <v>25300</v>
      </c>
      <c r="B7502" t="s">
        <v>24969</v>
      </c>
      <c r="C7502" t="s">
        <v>25301</v>
      </c>
      <c r="E7502" t="s">
        <v>25302</v>
      </c>
      <c r="F7502" t="s">
        <v>86</v>
      </c>
      <c r="G7502" s="5">
        <v>368</v>
      </c>
      <c r="H7502" t="s">
        <v>42</v>
      </c>
      <c r="I7502" t="s">
        <v>43</v>
      </c>
      <c r="J7502" t="s">
        <v>45</v>
      </c>
      <c r="N7502" s="27">
        <v>2000</v>
      </c>
      <c r="R7502" s="7">
        <v>16.64</v>
      </c>
      <c r="S7502" s="7">
        <v>80.550399999999996</v>
      </c>
      <c r="T7502" t="s">
        <v>46</v>
      </c>
      <c r="U7502" t="s">
        <v>25303</v>
      </c>
      <c r="X7502" t="s">
        <v>25112</v>
      </c>
      <c r="Y7502" t="s">
        <v>19854</v>
      </c>
      <c r="Z7502" t="s">
        <v>19855</v>
      </c>
      <c r="AG7502" t="s">
        <v>25304</v>
      </c>
      <c r="AH7502" s="8" t="s">
        <v>25305</v>
      </c>
      <c r="AI7502" t="s">
        <v>25306</v>
      </c>
      <c r="AJ7502" t="s">
        <v>25307</v>
      </c>
    </row>
    <row r="7503" spans="1:36" ht="17.25" hidden="1" customHeight="1" x14ac:dyDescent="0.2">
      <c r="A7503" s="4" t="s">
        <v>25300</v>
      </c>
      <c r="B7503" t="s">
        <v>24969</v>
      </c>
      <c r="C7503" t="s">
        <v>25301</v>
      </c>
      <c r="E7503" t="s">
        <v>25308</v>
      </c>
      <c r="F7503" t="s">
        <v>86</v>
      </c>
      <c r="G7503" s="5">
        <v>366</v>
      </c>
      <c r="H7503" t="s">
        <v>42</v>
      </c>
      <c r="I7503" t="s">
        <v>43</v>
      </c>
      <c r="J7503" t="s">
        <v>45</v>
      </c>
      <c r="N7503" s="6">
        <v>2010</v>
      </c>
      <c r="R7503" s="7">
        <v>16.64</v>
      </c>
      <c r="S7503" s="7">
        <v>80.550399999999996</v>
      </c>
      <c r="T7503" t="s">
        <v>46</v>
      </c>
      <c r="U7503" t="s">
        <v>25303</v>
      </c>
      <c r="X7503" t="s">
        <v>25112</v>
      </c>
      <c r="Y7503" t="s">
        <v>19854</v>
      </c>
      <c r="Z7503" t="s">
        <v>19855</v>
      </c>
      <c r="AG7503" t="s">
        <v>25304</v>
      </c>
      <c r="AH7503" s="8" t="s">
        <v>25309</v>
      </c>
      <c r="AI7503" t="s">
        <v>25306</v>
      </c>
      <c r="AJ7503" t="s">
        <v>25310</v>
      </c>
    </row>
    <row r="7504" spans="1:36" ht="17.25" hidden="1" customHeight="1" x14ac:dyDescent="0.2">
      <c r="A7504" s="4" t="s">
        <v>25317</v>
      </c>
      <c r="B7504" t="s">
        <v>24969</v>
      </c>
      <c r="C7504" t="s">
        <v>25318</v>
      </c>
      <c r="E7504" t="s">
        <v>40</v>
      </c>
      <c r="F7504" t="s">
        <v>543</v>
      </c>
      <c r="G7504" s="5">
        <v>96</v>
      </c>
      <c r="H7504" t="s">
        <v>857</v>
      </c>
      <c r="I7504" t="s">
        <v>1323</v>
      </c>
      <c r="J7504" t="s">
        <v>45</v>
      </c>
      <c r="N7504" s="6">
        <v>1999</v>
      </c>
      <c r="R7504" s="7">
        <v>11.205247256813699</v>
      </c>
      <c r="S7504" s="7">
        <v>75.806959012345999</v>
      </c>
      <c r="T7504" t="s">
        <v>46</v>
      </c>
      <c r="U7504" t="s">
        <v>25319</v>
      </c>
      <c r="X7504" t="s">
        <v>25034</v>
      </c>
      <c r="Y7504" t="s">
        <v>19854</v>
      </c>
      <c r="Z7504" t="s">
        <v>19855</v>
      </c>
      <c r="AG7504" t="s">
        <v>25320</v>
      </c>
      <c r="AH7504" s="24">
        <v>1160304</v>
      </c>
      <c r="AI7504" t="s">
        <v>25321</v>
      </c>
      <c r="AJ7504" t="s">
        <v>25322</v>
      </c>
    </row>
    <row r="7505" spans="1:36" ht="17.25" hidden="1" customHeight="1" x14ac:dyDescent="0.2">
      <c r="A7505" s="4" t="s">
        <v>25323</v>
      </c>
      <c r="B7505" t="s">
        <v>24969</v>
      </c>
      <c r="C7505" t="s">
        <v>25324</v>
      </c>
      <c r="E7505" t="s">
        <v>40</v>
      </c>
      <c r="F7505" t="s">
        <v>86</v>
      </c>
      <c r="G7505" s="5">
        <v>101</v>
      </c>
      <c r="H7505" t="s">
        <v>42</v>
      </c>
      <c r="I7505" t="s">
        <v>43</v>
      </c>
      <c r="J7505" t="s">
        <v>45</v>
      </c>
      <c r="K7505" t="s">
        <v>45</v>
      </c>
      <c r="L7505" t="s">
        <v>45</v>
      </c>
      <c r="N7505" s="6">
        <v>2004</v>
      </c>
      <c r="R7505" s="7">
        <v>11.076000000000001</v>
      </c>
      <c r="S7505" s="7">
        <v>79.569999999999993</v>
      </c>
      <c r="T7505" t="s">
        <v>46</v>
      </c>
      <c r="U7505" t="s">
        <v>25325</v>
      </c>
      <c r="X7505" t="s">
        <v>24999</v>
      </c>
      <c r="Y7505" t="s">
        <v>19854</v>
      </c>
      <c r="Z7505" t="s">
        <v>19855</v>
      </c>
      <c r="AG7505" t="s">
        <v>25326</v>
      </c>
      <c r="AH7505" s="8" t="s">
        <v>25327</v>
      </c>
      <c r="AI7505" t="s">
        <v>25328</v>
      </c>
      <c r="AJ7505" t="s">
        <v>25329</v>
      </c>
    </row>
    <row r="7506" spans="1:36" ht="17.25" hidden="1" customHeight="1" x14ac:dyDescent="0.2">
      <c r="A7506" s="4" t="s">
        <v>25337</v>
      </c>
      <c r="B7506" t="s">
        <v>24969</v>
      </c>
      <c r="C7506" t="s">
        <v>25338</v>
      </c>
      <c r="E7506" t="s">
        <v>40</v>
      </c>
      <c r="F7506" t="s">
        <v>86</v>
      </c>
      <c r="G7506" s="5">
        <v>77.5</v>
      </c>
      <c r="H7506" t="s">
        <v>42</v>
      </c>
      <c r="I7506" t="s">
        <v>43</v>
      </c>
      <c r="J7506" t="s">
        <v>45</v>
      </c>
      <c r="N7506" s="27" t="s">
        <v>45</v>
      </c>
      <c r="R7506" s="7">
        <v>28.366458633810499</v>
      </c>
      <c r="S7506" s="7">
        <v>76.890224035564302</v>
      </c>
      <c r="T7506" t="s">
        <v>46</v>
      </c>
      <c r="U7506" t="s">
        <v>25339</v>
      </c>
      <c r="X7506" t="s">
        <v>25099</v>
      </c>
      <c r="Y7506" t="s">
        <v>19854</v>
      </c>
      <c r="Z7506" t="s">
        <v>19855</v>
      </c>
      <c r="AD7506" t="s">
        <v>52</v>
      </c>
      <c r="AE7506" t="s">
        <v>5120</v>
      </c>
      <c r="AG7506" t="s">
        <v>25340</v>
      </c>
      <c r="AH7506" s="8">
        <v>1258764</v>
      </c>
      <c r="AI7506" t="s">
        <v>25341</v>
      </c>
      <c r="AJ7506" t="s">
        <v>25342</v>
      </c>
    </row>
    <row r="7507" spans="1:36" ht="17.25" hidden="1" customHeight="1" x14ac:dyDescent="0.2">
      <c r="A7507" s="4" t="s">
        <v>25343</v>
      </c>
      <c r="B7507" t="s">
        <v>24969</v>
      </c>
      <c r="C7507" t="s">
        <v>25344</v>
      </c>
      <c r="E7507" t="s">
        <v>73</v>
      </c>
      <c r="F7507" t="s">
        <v>86</v>
      </c>
      <c r="G7507" s="5">
        <v>115</v>
      </c>
      <c r="H7507" t="s">
        <v>42</v>
      </c>
      <c r="I7507" t="s">
        <v>45</v>
      </c>
      <c r="J7507" t="s">
        <v>45</v>
      </c>
      <c r="N7507" s="27" t="s">
        <v>45</v>
      </c>
      <c r="R7507" s="7">
        <v>12.983902090668201</v>
      </c>
      <c r="S7507" s="7">
        <v>74.844176296919997</v>
      </c>
      <c r="T7507" t="s">
        <v>46</v>
      </c>
      <c r="U7507" t="s">
        <v>25345</v>
      </c>
      <c r="X7507" t="s">
        <v>25346</v>
      </c>
      <c r="Y7507" t="s">
        <v>19854</v>
      </c>
      <c r="Z7507" t="s">
        <v>19855</v>
      </c>
      <c r="AD7507" t="s">
        <v>52</v>
      </c>
      <c r="AE7507" t="s">
        <v>881</v>
      </c>
      <c r="AG7507" t="s">
        <v>25347</v>
      </c>
      <c r="AH7507" s="27">
        <v>1185358</v>
      </c>
      <c r="AI7507" t="s">
        <v>25348</v>
      </c>
      <c r="AJ7507" t="s">
        <v>25349</v>
      </c>
    </row>
    <row r="7508" spans="1:36" ht="17.25" hidden="1" customHeight="1" x14ac:dyDescent="0.2">
      <c r="A7508" s="4" t="s">
        <v>25359</v>
      </c>
      <c r="B7508" t="s">
        <v>24969</v>
      </c>
      <c r="C7508" t="s">
        <v>25360</v>
      </c>
      <c r="E7508" t="s">
        <v>40</v>
      </c>
      <c r="F7508" t="s">
        <v>86</v>
      </c>
      <c r="G7508" s="5">
        <v>54</v>
      </c>
      <c r="H7508" t="s">
        <v>42</v>
      </c>
      <c r="I7508" t="s">
        <v>43</v>
      </c>
      <c r="J7508" t="s">
        <v>45</v>
      </c>
      <c r="N7508" s="27" t="s">
        <v>45</v>
      </c>
      <c r="R7508" s="7">
        <v>23.4441396932516</v>
      </c>
      <c r="S7508" s="7">
        <v>87.4924638393869</v>
      </c>
      <c r="T7508" t="s">
        <v>46</v>
      </c>
      <c r="U7508" t="s">
        <v>25361</v>
      </c>
      <c r="X7508" t="s">
        <v>25176</v>
      </c>
      <c r="Y7508" t="s">
        <v>19854</v>
      </c>
      <c r="Z7508" t="s">
        <v>19855</v>
      </c>
      <c r="AD7508" t="s">
        <v>52</v>
      </c>
      <c r="AE7508" t="s">
        <v>254</v>
      </c>
      <c r="AG7508" t="s">
        <v>25362</v>
      </c>
      <c r="AH7508" s="8">
        <v>1288132</v>
      </c>
      <c r="AI7508" t="s">
        <v>25363</v>
      </c>
      <c r="AJ7508" t="s">
        <v>25364</v>
      </c>
    </row>
    <row r="7509" spans="1:36" ht="17.25" hidden="1" customHeight="1" x14ac:dyDescent="0.2">
      <c r="A7509" s="4" t="s">
        <v>25380</v>
      </c>
      <c r="B7509" t="s">
        <v>24969</v>
      </c>
      <c r="C7509" t="s">
        <v>25381</v>
      </c>
      <c r="E7509" t="s">
        <v>40</v>
      </c>
      <c r="F7509" t="s">
        <v>2493</v>
      </c>
      <c r="G7509" s="5">
        <v>331</v>
      </c>
      <c r="H7509" t="s">
        <v>42</v>
      </c>
      <c r="I7509" t="s">
        <v>43</v>
      </c>
      <c r="J7509" t="s">
        <v>45</v>
      </c>
      <c r="N7509" s="27">
        <v>2001</v>
      </c>
      <c r="R7509" s="7">
        <v>11.0749</v>
      </c>
      <c r="S7509" s="7">
        <v>79.834000000000003</v>
      </c>
      <c r="T7509" t="s">
        <v>46</v>
      </c>
      <c r="U7509" t="s">
        <v>25382</v>
      </c>
      <c r="X7509" t="s">
        <v>24999</v>
      </c>
      <c r="Y7509" t="s">
        <v>19854</v>
      </c>
      <c r="Z7509" t="s">
        <v>19855</v>
      </c>
      <c r="AC7509" t="s">
        <v>25382</v>
      </c>
      <c r="AG7509" t="s">
        <v>25383</v>
      </c>
      <c r="AH7509" s="6">
        <v>1139891</v>
      </c>
      <c r="AI7509" t="s">
        <v>25384</v>
      </c>
      <c r="AJ7509" t="s">
        <v>25385</v>
      </c>
    </row>
    <row r="7510" spans="1:36" ht="17.25" hidden="1" customHeight="1" x14ac:dyDescent="0.2">
      <c r="A7510" s="4" t="s">
        <v>25380</v>
      </c>
      <c r="B7510" t="s">
        <v>24969</v>
      </c>
      <c r="C7510" t="s">
        <v>25381</v>
      </c>
      <c r="E7510" t="s">
        <v>56</v>
      </c>
      <c r="F7510" t="s">
        <v>86</v>
      </c>
      <c r="G7510" s="5">
        <v>360</v>
      </c>
      <c r="H7510" t="s">
        <v>558</v>
      </c>
      <c r="I7510" t="s">
        <v>43</v>
      </c>
      <c r="J7510" t="s">
        <v>45</v>
      </c>
      <c r="N7510" s="27" t="s">
        <v>45</v>
      </c>
      <c r="R7510" s="7">
        <v>11.0749</v>
      </c>
      <c r="S7510" s="7">
        <v>79.834000000000003</v>
      </c>
      <c r="T7510" t="s">
        <v>46</v>
      </c>
      <c r="U7510" t="s">
        <v>25382</v>
      </c>
      <c r="X7510" t="s">
        <v>24999</v>
      </c>
      <c r="Y7510" t="s">
        <v>19854</v>
      </c>
      <c r="Z7510" t="s">
        <v>19855</v>
      </c>
      <c r="AC7510" t="s">
        <v>25382</v>
      </c>
      <c r="AG7510" t="s">
        <v>25383</v>
      </c>
      <c r="AI7510" t="s">
        <v>25384</v>
      </c>
      <c r="AJ7510" t="s">
        <v>25386</v>
      </c>
    </row>
    <row r="7511" spans="1:36" ht="17.25" hidden="1" customHeight="1" x14ac:dyDescent="0.2">
      <c r="A7511" s="4" t="s">
        <v>25380</v>
      </c>
      <c r="B7511" t="s">
        <v>24969</v>
      </c>
      <c r="C7511" t="s">
        <v>25381</v>
      </c>
      <c r="E7511" t="s">
        <v>58</v>
      </c>
      <c r="F7511" t="s">
        <v>86</v>
      </c>
      <c r="G7511" s="5">
        <v>360</v>
      </c>
      <c r="H7511" t="s">
        <v>558</v>
      </c>
      <c r="I7511" t="s">
        <v>43</v>
      </c>
      <c r="J7511" t="s">
        <v>45</v>
      </c>
      <c r="N7511" s="27" t="s">
        <v>45</v>
      </c>
      <c r="R7511" s="7">
        <v>11.0749</v>
      </c>
      <c r="S7511" s="7">
        <v>79.834000000000003</v>
      </c>
      <c r="T7511" t="s">
        <v>46</v>
      </c>
      <c r="U7511" t="s">
        <v>25382</v>
      </c>
      <c r="X7511" t="s">
        <v>24999</v>
      </c>
      <c r="Y7511" t="s">
        <v>19854</v>
      </c>
      <c r="Z7511" t="s">
        <v>19855</v>
      </c>
      <c r="AC7511" t="s">
        <v>25382</v>
      </c>
      <c r="AG7511" t="s">
        <v>25383</v>
      </c>
      <c r="AH7511" s="27"/>
      <c r="AI7511" t="s">
        <v>25384</v>
      </c>
      <c r="AJ7511" t="s">
        <v>25387</v>
      </c>
    </row>
    <row r="7512" spans="1:36" ht="17.25" hidden="1" customHeight="1" x14ac:dyDescent="0.2">
      <c r="A7512" s="4" t="s">
        <v>25380</v>
      </c>
      <c r="B7512" t="s">
        <v>24969</v>
      </c>
      <c r="C7512" t="s">
        <v>25381</v>
      </c>
      <c r="E7512" t="s">
        <v>191</v>
      </c>
      <c r="F7512" t="s">
        <v>86</v>
      </c>
      <c r="G7512" s="5">
        <v>360</v>
      </c>
      <c r="H7512" t="s">
        <v>558</v>
      </c>
      <c r="I7512" t="s">
        <v>43</v>
      </c>
      <c r="J7512" t="s">
        <v>45</v>
      </c>
      <c r="N7512" s="27" t="s">
        <v>45</v>
      </c>
      <c r="R7512" s="7">
        <v>11.0749</v>
      </c>
      <c r="S7512" s="7">
        <v>79.834000000000003</v>
      </c>
      <c r="T7512" t="s">
        <v>46</v>
      </c>
      <c r="U7512" t="s">
        <v>25382</v>
      </c>
      <c r="X7512" t="s">
        <v>24999</v>
      </c>
      <c r="Y7512" t="s">
        <v>19854</v>
      </c>
      <c r="Z7512" t="s">
        <v>19855</v>
      </c>
      <c r="AC7512" t="s">
        <v>25382</v>
      </c>
      <c r="AG7512" t="s">
        <v>25383</v>
      </c>
      <c r="AH7512" s="27"/>
      <c r="AI7512" t="s">
        <v>25384</v>
      </c>
      <c r="AJ7512" t="s">
        <v>25388</v>
      </c>
    </row>
    <row r="7513" spans="1:36" ht="17.25" hidden="1" customHeight="1" x14ac:dyDescent="0.2">
      <c r="A7513" s="4" t="s">
        <v>25389</v>
      </c>
      <c r="B7513" t="s">
        <v>24969</v>
      </c>
      <c r="C7513" t="s">
        <v>25390</v>
      </c>
      <c r="E7513" t="s">
        <v>387</v>
      </c>
      <c r="F7513" t="s">
        <v>86</v>
      </c>
      <c r="G7513" s="5">
        <v>655</v>
      </c>
      <c r="H7513" t="s">
        <v>42</v>
      </c>
      <c r="I7513" t="s">
        <v>43</v>
      </c>
      <c r="J7513" t="s">
        <v>45</v>
      </c>
      <c r="N7513" s="6">
        <v>1998</v>
      </c>
      <c r="R7513" s="7">
        <v>21.78</v>
      </c>
      <c r="S7513" s="7">
        <v>72.978999999999999</v>
      </c>
      <c r="T7513" t="s">
        <v>46</v>
      </c>
      <c r="U7513" t="s">
        <v>25243</v>
      </c>
      <c r="X7513" t="s">
        <v>24981</v>
      </c>
      <c r="Y7513" t="s">
        <v>19854</v>
      </c>
      <c r="Z7513" t="s">
        <v>19855</v>
      </c>
      <c r="AC7513" t="s">
        <v>25391</v>
      </c>
      <c r="AG7513" t="s">
        <v>25392</v>
      </c>
      <c r="AH7513" s="27" t="s">
        <v>25393</v>
      </c>
      <c r="AI7513" t="s">
        <v>25394</v>
      </c>
      <c r="AJ7513" t="s">
        <v>25395</v>
      </c>
    </row>
    <row r="7514" spans="1:36" ht="17.25" hidden="1" customHeight="1" x14ac:dyDescent="0.2">
      <c r="A7514" s="4" t="s">
        <v>25396</v>
      </c>
      <c r="B7514" t="s">
        <v>24969</v>
      </c>
      <c r="C7514" t="s">
        <v>25397</v>
      </c>
      <c r="E7514" t="s">
        <v>40</v>
      </c>
      <c r="F7514" t="s">
        <v>86</v>
      </c>
      <c r="G7514" s="5">
        <v>116</v>
      </c>
      <c r="H7514" t="s">
        <v>677</v>
      </c>
      <c r="I7514" t="s">
        <v>43</v>
      </c>
      <c r="J7514" t="s">
        <v>45</v>
      </c>
      <c r="N7514" s="27"/>
      <c r="R7514" s="7">
        <v>17.122874325264998</v>
      </c>
      <c r="S7514" s="7">
        <v>81.619461998157405</v>
      </c>
      <c r="T7514" t="s">
        <v>504</v>
      </c>
      <c r="U7514" t="s">
        <v>25398</v>
      </c>
      <c r="X7514" t="s">
        <v>25112</v>
      </c>
      <c r="Y7514" t="s">
        <v>19854</v>
      </c>
      <c r="Z7514" t="s">
        <v>19855</v>
      </c>
      <c r="AC7514" t="s">
        <v>25399</v>
      </c>
      <c r="AG7514" t="s">
        <v>25400</v>
      </c>
      <c r="AH7514" s="8">
        <v>1271619</v>
      </c>
      <c r="AI7514" t="s">
        <v>25401</v>
      </c>
      <c r="AJ7514" t="s">
        <v>25402</v>
      </c>
    </row>
    <row r="7515" spans="1:36" ht="17.25" hidden="1" customHeight="1" x14ac:dyDescent="0.2">
      <c r="A7515" s="4" t="s">
        <v>25396</v>
      </c>
      <c r="B7515" t="s">
        <v>24969</v>
      </c>
      <c r="C7515" t="s">
        <v>25397</v>
      </c>
      <c r="E7515" t="s">
        <v>56</v>
      </c>
      <c r="F7515" t="s">
        <v>86</v>
      </c>
      <c r="G7515" s="5">
        <v>354</v>
      </c>
      <c r="H7515" t="s">
        <v>677</v>
      </c>
      <c r="I7515" t="s">
        <v>43</v>
      </c>
      <c r="J7515" t="s">
        <v>45</v>
      </c>
      <c r="K7515" t="s">
        <v>45</v>
      </c>
      <c r="L7515" t="s">
        <v>45</v>
      </c>
      <c r="N7515" s="27"/>
      <c r="R7515" s="7">
        <v>17.122874325264998</v>
      </c>
      <c r="S7515" s="7">
        <v>81.619461998157405</v>
      </c>
      <c r="T7515" t="s">
        <v>504</v>
      </c>
      <c r="U7515" t="s">
        <v>25398</v>
      </c>
      <c r="X7515" t="s">
        <v>25112</v>
      </c>
      <c r="Y7515" t="s">
        <v>19854</v>
      </c>
      <c r="Z7515" t="s">
        <v>19855</v>
      </c>
      <c r="AC7515" t="s">
        <v>25399</v>
      </c>
      <c r="AG7515" t="s">
        <v>25400</v>
      </c>
      <c r="AH7515" s="8">
        <v>1271619</v>
      </c>
      <c r="AI7515" t="s">
        <v>25401</v>
      </c>
      <c r="AJ7515" t="s">
        <v>25403</v>
      </c>
    </row>
    <row r="7516" spans="1:36" ht="17.25" hidden="1" customHeight="1" x14ac:dyDescent="0.2">
      <c r="A7516" s="4" t="s">
        <v>25404</v>
      </c>
      <c r="B7516" t="s">
        <v>24969</v>
      </c>
      <c r="C7516" t="s">
        <v>25405</v>
      </c>
      <c r="E7516" t="s">
        <v>40</v>
      </c>
      <c r="F7516" t="s">
        <v>45</v>
      </c>
      <c r="G7516" s="5">
        <v>122</v>
      </c>
      <c r="H7516" t="s">
        <v>42</v>
      </c>
      <c r="I7516" t="s">
        <v>65</v>
      </c>
      <c r="N7516" s="27" t="s">
        <v>45</v>
      </c>
      <c r="R7516" s="7">
        <v>20.250003634860299</v>
      </c>
      <c r="S7516" s="7">
        <v>86.597510268565301</v>
      </c>
      <c r="T7516" t="s">
        <v>46</v>
      </c>
      <c r="U7516" t="s">
        <v>25406</v>
      </c>
      <c r="W7516" t="s">
        <v>25407</v>
      </c>
      <c r="X7516" t="s">
        <v>25408</v>
      </c>
      <c r="Y7516" t="s">
        <v>19854</v>
      </c>
      <c r="Z7516" t="s">
        <v>19855</v>
      </c>
      <c r="AD7516" t="s">
        <v>880</v>
      </c>
      <c r="AG7516" t="s">
        <v>25409</v>
      </c>
      <c r="AH7516" s="24">
        <v>1208005</v>
      </c>
      <c r="AI7516" t="s">
        <v>25410</v>
      </c>
      <c r="AJ7516" t="s">
        <v>25411</v>
      </c>
    </row>
    <row r="7517" spans="1:36" ht="17.25" hidden="1" customHeight="1" x14ac:dyDescent="0.2">
      <c r="A7517" s="4" t="s">
        <v>25404</v>
      </c>
      <c r="B7517" t="s">
        <v>24969</v>
      </c>
      <c r="C7517" t="s">
        <v>25405</v>
      </c>
      <c r="E7517" t="s">
        <v>56</v>
      </c>
      <c r="F7517" t="s">
        <v>45</v>
      </c>
      <c r="G7517" s="5">
        <v>122</v>
      </c>
      <c r="H7517" t="s">
        <v>42</v>
      </c>
      <c r="I7517" t="s">
        <v>65</v>
      </c>
      <c r="N7517" s="27" t="s">
        <v>45</v>
      </c>
      <c r="R7517" s="7">
        <v>20.250003634860299</v>
      </c>
      <c r="S7517" s="7">
        <v>86.597510268565301</v>
      </c>
      <c r="T7517" t="s">
        <v>46</v>
      </c>
      <c r="U7517" t="s">
        <v>25406</v>
      </c>
      <c r="W7517" t="s">
        <v>25407</v>
      </c>
      <c r="X7517" t="s">
        <v>25408</v>
      </c>
      <c r="Y7517" t="s">
        <v>19854</v>
      </c>
      <c r="Z7517" t="s">
        <v>19855</v>
      </c>
      <c r="AD7517" t="s">
        <v>880</v>
      </c>
      <c r="AG7517" t="s">
        <v>25409</v>
      </c>
      <c r="AH7517" s="24">
        <v>1208006</v>
      </c>
      <c r="AI7517" t="s">
        <v>25410</v>
      </c>
      <c r="AJ7517" t="s">
        <v>25412</v>
      </c>
    </row>
    <row r="7518" spans="1:36" ht="17.25" hidden="1" customHeight="1" x14ac:dyDescent="0.2">
      <c r="A7518" s="4" t="s">
        <v>25404</v>
      </c>
      <c r="B7518" t="s">
        <v>24969</v>
      </c>
      <c r="C7518" t="s">
        <v>25405</v>
      </c>
      <c r="E7518" t="s">
        <v>58</v>
      </c>
      <c r="F7518" t="s">
        <v>45</v>
      </c>
      <c r="G7518" s="5">
        <v>122</v>
      </c>
      <c r="H7518" t="s">
        <v>42</v>
      </c>
      <c r="I7518" t="s">
        <v>65</v>
      </c>
      <c r="N7518" s="27" t="s">
        <v>45</v>
      </c>
      <c r="R7518" s="7">
        <v>20.250003634860299</v>
      </c>
      <c r="S7518" s="7">
        <v>86.597510268565301</v>
      </c>
      <c r="T7518" t="s">
        <v>46</v>
      </c>
      <c r="U7518" t="s">
        <v>25406</v>
      </c>
      <c r="W7518" t="s">
        <v>25407</v>
      </c>
      <c r="X7518" t="s">
        <v>25408</v>
      </c>
      <c r="Y7518" t="s">
        <v>19854</v>
      </c>
      <c r="Z7518" t="s">
        <v>19855</v>
      </c>
      <c r="AD7518" t="s">
        <v>880</v>
      </c>
      <c r="AG7518" t="s">
        <v>25409</v>
      </c>
      <c r="AH7518" s="24">
        <v>1208007</v>
      </c>
      <c r="AI7518" t="s">
        <v>25410</v>
      </c>
      <c r="AJ7518" t="s">
        <v>25413</v>
      </c>
    </row>
    <row r="7519" spans="1:36" ht="17.25" hidden="1" customHeight="1" x14ac:dyDescent="0.2">
      <c r="A7519" s="4" t="s">
        <v>25423</v>
      </c>
      <c r="B7519" t="s">
        <v>24969</v>
      </c>
      <c r="C7519" t="s">
        <v>25424</v>
      </c>
      <c r="E7519" t="s">
        <v>40</v>
      </c>
      <c r="F7519" t="s">
        <v>86</v>
      </c>
      <c r="G7519" s="5">
        <v>750</v>
      </c>
      <c r="H7519" t="s">
        <v>42</v>
      </c>
      <c r="I7519" t="s">
        <v>43</v>
      </c>
      <c r="J7519" t="s">
        <v>45</v>
      </c>
      <c r="N7519" s="6">
        <v>2012</v>
      </c>
      <c r="R7519" s="7">
        <v>28.614599999999999</v>
      </c>
      <c r="S7519" s="7">
        <v>77.252799999999993</v>
      </c>
      <c r="T7519" t="s">
        <v>46</v>
      </c>
      <c r="U7519" t="s">
        <v>25226</v>
      </c>
      <c r="X7519" t="s">
        <v>25227</v>
      </c>
      <c r="Y7519" t="s">
        <v>19854</v>
      </c>
      <c r="Z7519" t="s">
        <v>19855</v>
      </c>
      <c r="AG7519" t="s">
        <v>25425</v>
      </c>
      <c r="AH7519" s="8" t="s">
        <v>25426</v>
      </c>
      <c r="AI7519" t="s">
        <v>25427</v>
      </c>
      <c r="AJ7519" t="s">
        <v>25428</v>
      </c>
    </row>
    <row r="7520" spans="1:36" ht="17.25" hidden="1" customHeight="1" x14ac:dyDescent="0.2">
      <c r="A7520" s="4" t="s">
        <v>25431</v>
      </c>
      <c r="B7520" t="s">
        <v>24969</v>
      </c>
      <c r="C7520" t="s">
        <v>25432</v>
      </c>
      <c r="E7520" t="s">
        <v>40</v>
      </c>
      <c r="F7520" t="s">
        <v>86</v>
      </c>
      <c r="G7520" s="5">
        <v>330.4</v>
      </c>
      <c r="H7520" t="s">
        <v>42</v>
      </c>
      <c r="I7520" t="s">
        <v>43</v>
      </c>
      <c r="J7520" t="s">
        <v>45</v>
      </c>
      <c r="N7520" s="6">
        <v>2003</v>
      </c>
      <c r="R7520" s="7">
        <v>28.614599999999999</v>
      </c>
      <c r="S7520" s="7">
        <v>77.252799999999993</v>
      </c>
      <c r="T7520" t="s">
        <v>46</v>
      </c>
      <c r="U7520" t="s">
        <v>25226</v>
      </c>
      <c r="X7520" t="s">
        <v>25227</v>
      </c>
      <c r="Y7520" t="s">
        <v>19854</v>
      </c>
      <c r="Z7520" t="s">
        <v>19855</v>
      </c>
      <c r="AG7520" t="s">
        <v>25433</v>
      </c>
      <c r="AH7520" s="27" t="s">
        <v>25434</v>
      </c>
      <c r="AI7520" t="s">
        <v>25435</v>
      </c>
      <c r="AJ7520" t="s">
        <v>25436</v>
      </c>
    </row>
    <row r="7521" spans="1:36" ht="17.25" hidden="1" customHeight="1" x14ac:dyDescent="0.2">
      <c r="A7521" s="4" t="s">
        <v>25444</v>
      </c>
      <c r="B7521" t="s">
        <v>24969</v>
      </c>
      <c r="C7521" t="s">
        <v>25445</v>
      </c>
      <c r="E7521" t="s">
        <v>25446</v>
      </c>
      <c r="F7521" t="s">
        <v>617</v>
      </c>
      <c r="G7521" s="5">
        <v>640</v>
      </c>
      <c r="H7521" t="s">
        <v>42</v>
      </c>
      <c r="I7521" t="s">
        <v>43</v>
      </c>
      <c r="J7521" t="s">
        <v>45</v>
      </c>
      <c r="N7521" s="27">
        <v>1998</v>
      </c>
      <c r="R7521" s="7">
        <v>17.558700000000002</v>
      </c>
      <c r="S7521" s="7">
        <v>73.167050000000003</v>
      </c>
      <c r="T7521" t="s">
        <v>46</v>
      </c>
      <c r="U7521" t="s">
        <v>25447</v>
      </c>
      <c r="X7521" t="s">
        <v>25354</v>
      </c>
      <c r="Y7521" t="s">
        <v>19854</v>
      </c>
      <c r="Z7521" t="s">
        <v>19855</v>
      </c>
      <c r="AC7521" t="s">
        <v>25448</v>
      </c>
      <c r="AG7521" t="s">
        <v>25449</v>
      </c>
      <c r="AH7521" s="27" t="s">
        <v>45</v>
      </c>
      <c r="AI7521" t="s">
        <v>25450</v>
      </c>
      <c r="AJ7521" t="s">
        <v>25451</v>
      </c>
    </row>
    <row r="7522" spans="1:36" ht="17.25" hidden="1" customHeight="1" x14ac:dyDescent="0.2">
      <c r="A7522" s="4" t="s">
        <v>25444</v>
      </c>
      <c r="B7522" t="s">
        <v>24969</v>
      </c>
      <c r="C7522" t="s">
        <v>25445</v>
      </c>
      <c r="E7522" t="s">
        <v>25452</v>
      </c>
      <c r="F7522" t="s">
        <v>617</v>
      </c>
      <c r="G7522" s="5">
        <v>664</v>
      </c>
      <c r="H7522" t="s">
        <v>42</v>
      </c>
      <c r="I7522" t="s">
        <v>43</v>
      </c>
      <c r="J7522" t="s">
        <v>45</v>
      </c>
      <c r="N7522" s="27">
        <v>2006</v>
      </c>
      <c r="R7522" s="7">
        <v>17.558700000000002</v>
      </c>
      <c r="S7522" s="7">
        <v>73.167050000000003</v>
      </c>
      <c r="T7522" t="s">
        <v>46</v>
      </c>
      <c r="U7522" t="s">
        <v>25447</v>
      </c>
      <c r="X7522" t="s">
        <v>25354</v>
      </c>
      <c r="Y7522" t="s">
        <v>19854</v>
      </c>
      <c r="Z7522" t="s">
        <v>19855</v>
      </c>
      <c r="AC7522" t="s">
        <v>25448</v>
      </c>
      <c r="AG7522" t="s">
        <v>25449</v>
      </c>
      <c r="AH7522" s="27" t="s">
        <v>45</v>
      </c>
      <c r="AI7522" t="s">
        <v>25450</v>
      </c>
      <c r="AJ7522" t="s">
        <v>25453</v>
      </c>
    </row>
    <row r="7523" spans="1:36" ht="17.25" hidden="1" customHeight="1" x14ac:dyDescent="0.2">
      <c r="A7523" s="4" t="s">
        <v>25444</v>
      </c>
      <c r="B7523" t="s">
        <v>24969</v>
      </c>
      <c r="C7523" t="s">
        <v>25445</v>
      </c>
      <c r="E7523" t="s">
        <v>25454</v>
      </c>
      <c r="F7523" t="s">
        <v>617</v>
      </c>
      <c r="G7523" s="5">
        <v>664</v>
      </c>
      <c r="H7523" t="s">
        <v>42</v>
      </c>
      <c r="I7523" t="s">
        <v>43</v>
      </c>
      <c r="J7523" t="s">
        <v>45</v>
      </c>
      <c r="N7523" s="27">
        <v>2007</v>
      </c>
      <c r="R7523" s="7">
        <v>17.558700000000002</v>
      </c>
      <c r="S7523" s="7">
        <v>73.167050000000003</v>
      </c>
      <c r="T7523" t="s">
        <v>46</v>
      </c>
      <c r="U7523" t="s">
        <v>25447</v>
      </c>
      <c r="X7523" t="s">
        <v>25354</v>
      </c>
      <c r="Y7523" t="s">
        <v>19854</v>
      </c>
      <c r="Z7523" t="s">
        <v>19855</v>
      </c>
      <c r="AC7523" t="s">
        <v>25448</v>
      </c>
      <c r="AG7523" t="s">
        <v>25449</v>
      </c>
      <c r="AH7523" s="27" t="s">
        <v>45</v>
      </c>
      <c r="AI7523" t="s">
        <v>25450</v>
      </c>
      <c r="AJ7523" t="s">
        <v>25455</v>
      </c>
    </row>
    <row r="7524" spans="1:36" ht="17.25" hidden="1" customHeight="1" x14ac:dyDescent="0.2">
      <c r="A7524" s="4" t="s">
        <v>25456</v>
      </c>
      <c r="B7524" t="s">
        <v>24969</v>
      </c>
      <c r="C7524" t="s">
        <v>25457</v>
      </c>
      <c r="E7524" t="s">
        <v>40</v>
      </c>
      <c r="F7524" t="s">
        <v>86</v>
      </c>
      <c r="G7524" s="5">
        <v>108</v>
      </c>
      <c r="H7524" t="s">
        <v>42</v>
      </c>
      <c r="I7524" t="s">
        <v>43</v>
      </c>
      <c r="J7524" t="s">
        <v>45</v>
      </c>
      <c r="N7524" s="6">
        <v>2011</v>
      </c>
      <c r="R7524" s="7">
        <v>28.732700000000001</v>
      </c>
      <c r="S7524" s="7">
        <v>77.101600000000005</v>
      </c>
      <c r="T7524" t="s">
        <v>46</v>
      </c>
      <c r="U7524" t="s">
        <v>25227</v>
      </c>
      <c r="X7524" t="s">
        <v>25227</v>
      </c>
      <c r="Y7524" t="s">
        <v>19854</v>
      </c>
      <c r="Z7524" t="s">
        <v>19855</v>
      </c>
      <c r="AG7524" t="s">
        <v>25458</v>
      </c>
      <c r="AH7524" s="27">
        <v>1224362</v>
      </c>
      <c r="AI7524" t="s">
        <v>25459</v>
      </c>
      <c r="AJ7524" t="s">
        <v>25460</v>
      </c>
    </row>
    <row r="7525" spans="1:36" ht="17.25" hidden="1" customHeight="1" x14ac:dyDescent="0.2">
      <c r="A7525" s="4" t="s">
        <v>25461</v>
      </c>
      <c r="B7525" t="s">
        <v>24969</v>
      </c>
      <c r="C7525" t="s">
        <v>25462</v>
      </c>
      <c r="E7525" t="s">
        <v>40</v>
      </c>
      <c r="F7525" t="s">
        <v>86</v>
      </c>
      <c r="G7525" s="5">
        <v>58</v>
      </c>
      <c r="H7525" t="s">
        <v>42</v>
      </c>
      <c r="I7525" t="s">
        <v>43</v>
      </c>
      <c r="J7525" t="s">
        <v>45</v>
      </c>
      <c r="N7525" s="6">
        <v>2007</v>
      </c>
      <c r="R7525" s="7">
        <v>9.3627029974616995</v>
      </c>
      <c r="S7525" s="7">
        <v>78.893265883433301</v>
      </c>
      <c r="T7525" t="s">
        <v>504</v>
      </c>
      <c r="U7525" t="s">
        <v>25463</v>
      </c>
      <c r="X7525" t="s">
        <v>24999</v>
      </c>
      <c r="Y7525" t="s">
        <v>19854</v>
      </c>
      <c r="Z7525" t="s">
        <v>19855</v>
      </c>
      <c r="AD7525" t="s">
        <v>880</v>
      </c>
      <c r="AG7525" t="s">
        <v>25464</v>
      </c>
      <c r="AH7525" s="27">
        <v>1192359</v>
      </c>
      <c r="AI7525" t="s">
        <v>25465</v>
      </c>
      <c r="AJ7525" t="s">
        <v>25466</v>
      </c>
    </row>
    <row r="7526" spans="1:36" ht="17.25" hidden="1" customHeight="1" x14ac:dyDescent="0.2">
      <c r="A7526" s="4" t="s">
        <v>25467</v>
      </c>
      <c r="B7526" t="s">
        <v>24969</v>
      </c>
      <c r="C7526" t="s">
        <v>25468</v>
      </c>
      <c r="E7526" t="s">
        <v>73</v>
      </c>
      <c r="F7526" t="s">
        <v>2493</v>
      </c>
      <c r="G7526" s="5">
        <v>220</v>
      </c>
      <c r="H7526" t="s">
        <v>42</v>
      </c>
      <c r="I7526" t="s">
        <v>43</v>
      </c>
      <c r="J7526" t="s">
        <v>45</v>
      </c>
      <c r="N7526" s="27">
        <v>2002</v>
      </c>
      <c r="R7526" s="7">
        <v>17.0853</v>
      </c>
      <c r="S7526" s="7">
        <v>82.128299999999996</v>
      </c>
      <c r="T7526" t="s">
        <v>46</v>
      </c>
      <c r="U7526" t="s">
        <v>25130</v>
      </c>
      <c r="X7526" t="s">
        <v>25112</v>
      </c>
      <c r="Y7526" t="s">
        <v>19854</v>
      </c>
      <c r="Z7526" t="s">
        <v>19855</v>
      </c>
      <c r="AC7526" t="s">
        <v>25469</v>
      </c>
      <c r="AG7526" t="s">
        <v>25470</v>
      </c>
      <c r="AH7526" s="27" t="s">
        <v>25471</v>
      </c>
      <c r="AI7526" t="s">
        <v>25472</v>
      </c>
      <c r="AJ7526" t="s">
        <v>25473</v>
      </c>
    </row>
    <row r="7527" spans="1:36" ht="17.25" hidden="1" customHeight="1" x14ac:dyDescent="0.2">
      <c r="A7527" s="4" t="s">
        <v>25474</v>
      </c>
      <c r="B7527" t="s">
        <v>24969</v>
      </c>
      <c r="C7527" t="s">
        <v>25475</v>
      </c>
      <c r="E7527" t="s">
        <v>40</v>
      </c>
      <c r="F7527" t="s">
        <v>1618</v>
      </c>
      <c r="G7527" s="5">
        <v>63</v>
      </c>
      <c r="H7527" t="s">
        <v>42</v>
      </c>
      <c r="I7527" t="s">
        <v>1323</v>
      </c>
      <c r="J7527" t="s">
        <v>45</v>
      </c>
      <c r="N7527" s="6">
        <v>2002</v>
      </c>
      <c r="R7527" s="7">
        <v>23.401451089395501</v>
      </c>
      <c r="S7527" s="7">
        <v>68.569955808837307</v>
      </c>
      <c r="T7527" t="s">
        <v>504</v>
      </c>
      <c r="U7527" t="s">
        <v>25476</v>
      </c>
      <c r="W7527" t="s">
        <v>25477</v>
      </c>
      <c r="X7527" t="s">
        <v>24981</v>
      </c>
      <c r="Y7527" t="s">
        <v>19854</v>
      </c>
      <c r="Z7527" t="s">
        <v>19855</v>
      </c>
      <c r="AE7527" t="s">
        <v>25478</v>
      </c>
      <c r="AF7527" t="s">
        <v>52</v>
      </c>
      <c r="AG7527" t="s">
        <v>25479</v>
      </c>
      <c r="AH7527" s="27" t="s">
        <v>25480</v>
      </c>
      <c r="AI7527" t="s">
        <v>25481</v>
      </c>
      <c r="AJ7527" t="s">
        <v>25482</v>
      </c>
    </row>
    <row r="7528" spans="1:36" ht="17.25" hidden="1" customHeight="1" x14ac:dyDescent="0.2">
      <c r="A7528" s="4" t="s">
        <v>25483</v>
      </c>
      <c r="B7528" t="s">
        <v>24969</v>
      </c>
      <c r="C7528" t="s">
        <v>25484</v>
      </c>
      <c r="E7528" t="s">
        <v>40</v>
      </c>
      <c r="F7528" t="s">
        <v>86</v>
      </c>
      <c r="G7528" s="5">
        <v>383</v>
      </c>
      <c r="H7528" t="s">
        <v>42</v>
      </c>
      <c r="I7528" t="s">
        <v>43</v>
      </c>
      <c r="J7528" t="s">
        <v>45</v>
      </c>
      <c r="N7528" s="27">
        <v>2009</v>
      </c>
      <c r="O7528" s="25"/>
      <c r="R7528" s="7">
        <v>21.339500000000001</v>
      </c>
      <c r="S7528" s="7">
        <v>72.988900000000001</v>
      </c>
      <c r="T7528" t="s">
        <v>46</v>
      </c>
      <c r="U7528" t="s">
        <v>25189</v>
      </c>
      <c r="X7528" t="s">
        <v>24981</v>
      </c>
      <c r="Y7528" t="s">
        <v>19854</v>
      </c>
      <c r="Z7528" t="s">
        <v>19855</v>
      </c>
      <c r="AG7528" t="s">
        <v>25485</v>
      </c>
      <c r="AH7528" s="24">
        <v>1186215</v>
      </c>
      <c r="AI7528" t="s">
        <v>25486</v>
      </c>
      <c r="AJ7528" t="s">
        <v>25487</v>
      </c>
    </row>
    <row r="7529" spans="1:36" ht="17.25" hidden="1" customHeight="1" x14ac:dyDescent="0.2">
      <c r="A7529" s="4" t="s">
        <v>25483</v>
      </c>
      <c r="B7529" t="s">
        <v>24969</v>
      </c>
      <c r="C7529" t="s">
        <v>25484</v>
      </c>
      <c r="E7529" t="s">
        <v>56</v>
      </c>
      <c r="F7529" t="s">
        <v>86</v>
      </c>
      <c r="G7529" s="5">
        <v>383</v>
      </c>
      <c r="H7529" t="s">
        <v>42</v>
      </c>
      <c r="I7529" t="s">
        <v>43</v>
      </c>
      <c r="J7529" t="s">
        <v>45</v>
      </c>
      <c r="N7529" s="27">
        <v>2009</v>
      </c>
      <c r="R7529" s="7">
        <v>21.339500000000001</v>
      </c>
      <c r="S7529" s="7">
        <v>72.988900000000001</v>
      </c>
      <c r="T7529" t="s">
        <v>46</v>
      </c>
      <c r="U7529" t="s">
        <v>25189</v>
      </c>
      <c r="X7529" t="s">
        <v>24981</v>
      </c>
      <c r="Y7529" t="s">
        <v>19854</v>
      </c>
      <c r="Z7529" t="s">
        <v>19855</v>
      </c>
      <c r="AG7529" t="s">
        <v>25485</v>
      </c>
      <c r="AH7529" s="24">
        <v>1186216</v>
      </c>
      <c r="AI7529" t="s">
        <v>25486</v>
      </c>
      <c r="AJ7529" t="s">
        <v>25488</v>
      </c>
    </row>
    <row r="7530" spans="1:36" ht="17.25" hidden="1" customHeight="1" x14ac:dyDescent="0.2">
      <c r="A7530" s="4" t="s">
        <v>25483</v>
      </c>
      <c r="B7530" t="s">
        <v>24969</v>
      </c>
      <c r="C7530" t="s">
        <v>25484</v>
      </c>
      <c r="E7530" t="s">
        <v>58</v>
      </c>
      <c r="F7530" t="s">
        <v>86</v>
      </c>
      <c r="G7530" s="5">
        <v>383</v>
      </c>
      <c r="H7530" t="s">
        <v>42</v>
      </c>
      <c r="I7530" t="s">
        <v>43</v>
      </c>
      <c r="J7530" t="s">
        <v>45</v>
      </c>
      <c r="N7530" s="27">
        <v>2009</v>
      </c>
      <c r="R7530" s="7">
        <v>21.339500000000001</v>
      </c>
      <c r="S7530" s="7">
        <v>72.988900000000001</v>
      </c>
      <c r="T7530" t="s">
        <v>46</v>
      </c>
      <c r="U7530" t="s">
        <v>25189</v>
      </c>
      <c r="X7530" t="s">
        <v>24981</v>
      </c>
      <c r="Y7530" t="s">
        <v>19854</v>
      </c>
      <c r="Z7530" t="s">
        <v>19855</v>
      </c>
      <c r="AG7530" t="s">
        <v>25485</v>
      </c>
      <c r="AH7530" s="24">
        <v>1186217</v>
      </c>
      <c r="AI7530" t="s">
        <v>25486</v>
      </c>
      <c r="AJ7530" t="s">
        <v>25489</v>
      </c>
    </row>
    <row r="7531" spans="1:36" ht="17.25" hidden="1" customHeight="1" x14ac:dyDescent="0.2">
      <c r="A7531" s="4" t="s">
        <v>25490</v>
      </c>
      <c r="B7531" t="s">
        <v>24969</v>
      </c>
      <c r="C7531" t="s">
        <v>25491</v>
      </c>
      <c r="E7531" t="s">
        <v>40</v>
      </c>
      <c r="F7531" t="s">
        <v>86</v>
      </c>
      <c r="G7531" s="5">
        <v>107</v>
      </c>
      <c r="H7531" t="s">
        <v>42</v>
      </c>
      <c r="I7531" t="s">
        <v>43</v>
      </c>
      <c r="J7531" t="s">
        <v>45</v>
      </c>
      <c r="K7531" t="s">
        <v>45</v>
      </c>
      <c r="L7531" t="s">
        <v>45</v>
      </c>
      <c r="N7531" s="27">
        <v>2001</v>
      </c>
      <c r="R7531" s="7">
        <v>10.541499999999999</v>
      </c>
      <c r="S7531" s="7">
        <v>79.450699999999998</v>
      </c>
      <c r="T7531" t="s">
        <v>46</v>
      </c>
      <c r="U7531" t="s">
        <v>25492</v>
      </c>
      <c r="X7531" t="s">
        <v>24999</v>
      </c>
      <c r="Y7531" t="s">
        <v>19854</v>
      </c>
      <c r="Z7531" t="s">
        <v>19855</v>
      </c>
      <c r="AC7531" t="s">
        <v>25493</v>
      </c>
      <c r="AG7531" t="s">
        <v>25494</v>
      </c>
      <c r="AI7531" t="s">
        <v>25495</v>
      </c>
      <c r="AJ7531" t="s">
        <v>25496</v>
      </c>
    </row>
    <row r="7532" spans="1:36" ht="17.25" hidden="1" customHeight="1" x14ac:dyDescent="0.2">
      <c r="A7532" s="4" t="s">
        <v>25507</v>
      </c>
      <c r="B7532" t="s">
        <v>24969</v>
      </c>
      <c r="C7532" t="s">
        <v>25508</v>
      </c>
      <c r="E7532" t="s">
        <v>73</v>
      </c>
      <c r="F7532" t="s">
        <v>86</v>
      </c>
      <c r="G7532" s="5">
        <v>180</v>
      </c>
      <c r="H7532" t="s">
        <v>42</v>
      </c>
      <c r="I7532" t="s">
        <v>43</v>
      </c>
      <c r="J7532" t="s">
        <v>45</v>
      </c>
      <c r="N7532" s="6">
        <v>1994</v>
      </c>
      <c r="R7532" s="7">
        <v>19.001799999999999</v>
      </c>
      <c r="S7532" s="7">
        <v>72.896699999999996</v>
      </c>
      <c r="T7532" t="s">
        <v>46</v>
      </c>
      <c r="U7532" t="s">
        <v>25509</v>
      </c>
      <c r="X7532" t="s">
        <v>25354</v>
      </c>
      <c r="Y7532" t="s">
        <v>19854</v>
      </c>
      <c r="Z7532" t="s">
        <v>19855</v>
      </c>
      <c r="AG7532" t="s">
        <v>25510</v>
      </c>
      <c r="AH7532" s="27" t="s">
        <v>25511</v>
      </c>
      <c r="AI7532" t="s">
        <v>25512</v>
      </c>
      <c r="AJ7532" t="s">
        <v>25513</v>
      </c>
    </row>
    <row r="7533" spans="1:36" ht="17.25" hidden="1" customHeight="1" x14ac:dyDescent="0.2">
      <c r="A7533" s="4" t="s">
        <v>25518</v>
      </c>
      <c r="B7533" t="s">
        <v>24969</v>
      </c>
      <c r="C7533" t="s">
        <v>25519</v>
      </c>
      <c r="E7533" t="s">
        <v>25520</v>
      </c>
      <c r="F7533" t="s">
        <v>86</v>
      </c>
      <c r="G7533" s="5">
        <v>672</v>
      </c>
      <c r="H7533" t="s">
        <v>42</v>
      </c>
      <c r="I7533" t="s">
        <v>43</v>
      </c>
      <c r="J7533" t="s">
        <v>45</v>
      </c>
      <c r="N7533" s="6">
        <v>1994</v>
      </c>
      <c r="R7533" s="7">
        <v>18.88</v>
      </c>
      <c r="S7533" s="7">
        <v>72.971500000000006</v>
      </c>
      <c r="T7533" t="s">
        <v>46</v>
      </c>
      <c r="U7533" t="s">
        <v>25521</v>
      </c>
      <c r="X7533" t="s">
        <v>25354</v>
      </c>
      <c r="Y7533" t="s">
        <v>19854</v>
      </c>
      <c r="Z7533" t="s">
        <v>19855</v>
      </c>
      <c r="AG7533" t="s">
        <v>25522</v>
      </c>
      <c r="AH7533" s="8" t="s">
        <v>25523</v>
      </c>
      <c r="AI7533" t="s">
        <v>25524</v>
      </c>
      <c r="AJ7533" t="s">
        <v>25525</v>
      </c>
    </row>
    <row r="7534" spans="1:36" ht="17.25" hidden="1" customHeight="1" x14ac:dyDescent="0.2">
      <c r="A7534" s="4" t="s">
        <v>25526</v>
      </c>
      <c r="B7534" t="s">
        <v>24969</v>
      </c>
      <c r="C7534" t="s">
        <v>25527</v>
      </c>
      <c r="E7534" t="s">
        <v>25528</v>
      </c>
      <c r="F7534" t="s">
        <v>86</v>
      </c>
      <c r="G7534" s="5">
        <v>374</v>
      </c>
      <c r="H7534" t="s">
        <v>42</v>
      </c>
      <c r="I7534" t="s">
        <v>43</v>
      </c>
      <c r="J7534" t="s">
        <v>45</v>
      </c>
      <c r="N7534" s="27">
        <v>2009</v>
      </c>
      <c r="R7534" s="7">
        <v>21.2285</v>
      </c>
      <c r="S7534" s="7">
        <v>72.870500000000007</v>
      </c>
      <c r="T7534" t="s">
        <v>46</v>
      </c>
      <c r="U7534" t="s">
        <v>25189</v>
      </c>
      <c r="X7534" t="s">
        <v>24981</v>
      </c>
      <c r="Y7534" t="s">
        <v>19854</v>
      </c>
      <c r="Z7534" t="s">
        <v>19855</v>
      </c>
      <c r="AG7534" t="s">
        <v>25529</v>
      </c>
      <c r="AH7534" s="8" t="s">
        <v>25530</v>
      </c>
      <c r="AI7534" t="s">
        <v>25531</v>
      </c>
      <c r="AJ7534" t="s">
        <v>25532</v>
      </c>
    </row>
    <row r="7535" spans="1:36" ht="17.25" hidden="1" customHeight="1" x14ac:dyDescent="0.2">
      <c r="A7535" s="4" t="s">
        <v>25533</v>
      </c>
      <c r="B7535" t="s">
        <v>24969</v>
      </c>
      <c r="C7535" t="s">
        <v>25534</v>
      </c>
      <c r="E7535" t="s">
        <v>40</v>
      </c>
      <c r="F7535" t="s">
        <v>86</v>
      </c>
      <c r="G7535" s="5">
        <v>380</v>
      </c>
      <c r="H7535" t="s">
        <v>42</v>
      </c>
      <c r="I7535" t="s">
        <v>43</v>
      </c>
      <c r="J7535" t="s">
        <v>44</v>
      </c>
      <c r="N7535" s="24">
        <v>2010</v>
      </c>
      <c r="R7535" s="7">
        <v>22.324327</v>
      </c>
      <c r="S7535" s="7">
        <v>69.737699000000006</v>
      </c>
      <c r="T7535" t="s">
        <v>46</v>
      </c>
      <c r="U7535" t="s">
        <v>25535</v>
      </c>
      <c r="X7535" t="s">
        <v>24981</v>
      </c>
      <c r="Y7535" t="s">
        <v>19854</v>
      </c>
      <c r="Z7535" t="s">
        <v>19855</v>
      </c>
      <c r="AD7535" t="s">
        <v>880</v>
      </c>
      <c r="AE7535" t="s">
        <v>881</v>
      </c>
      <c r="AG7535" t="s">
        <v>25536</v>
      </c>
      <c r="AI7535" t="s">
        <v>25537</v>
      </c>
      <c r="AJ7535" t="s">
        <v>25538</v>
      </c>
    </row>
    <row r="7536" spans="1:36" ht="17.25" hidden="1" customHeight="1" x14ac:dyDescent="0.2">
      <c r="A7536" s="4" t="s">
        <v>25539</v>
      </c>
      <c r="B7536" t="s">
        <v>24969</v>
      </c>
      <c r="C7536" t="s">
        <v>25540</v>
      </c>
      <c r="E7536" t="s">
        <v>3804</v>
      </c>
      <c r="F7536" t="s">
        <v>86</v>
      </c>
      <c r="G7536" s="5">
        <v>145</v>
      </c>
      <c r="H7536" t="s">
        <v>42</v>
      </c>
      <c r="I7536" t="s">
        <v>43</v>
      </c>
      <c r="J7536" t="s">
        <v>45</v>
      </c>
      <c r="N7536" s="27">
        <v>1992</v>
      </c>
      <c r="R7536" s="7">
        <v>22.375804899999999</v>
      </c>
      <c r="S7536" s="7">
        <v>73.099511300000003</v>
      </c>
      <c r="T7536" t="s">
        <v>46</v>
      </c>
      <c r="U7536" t="s">
        <v>25541</v>
      </c>
      <c r="X7536" t="s">
        <v>24981</v>
      </c>
      <c r="Y7536" t="s">
        <v>19854</v>
      </c>
      <c r="Z7536" t="s">
        <v>19855</v>
      </c>
      <c r="AC7536" t="s">
        <v>25542</v>
      </c>
      <c r="AG7536" t="s">
        <v>25543</v>
      </c>
      <c r="AH7536" s="27" t="s">
        <v>45</v>
      </c>
      <c r="AI7536" t="s">
        <v>25544</v>
      </c>
      <c r="AJ7536" t="s">
        <v>25545</v>
      </c>
    </row>
    <row r="7537" spans="1:36" ht="17.25" hidden="1" customHeight="1" x14ac:dyDescent="0.2">
      <c r="A7537" s="4" t="s">
        <v>25539</v>
      </c>
      <c r="B7537" t="s">
        <v>24969</v>
      </c>
      <c r="C7537" t="s">
        <v>25540</v>
      </c>
      <c r="E7537" t="s">
        <v>3813</v>
      </c>
      <c r="F7537" t="s">
        <v>86</v>
      </c>
      <c r="G7537" s="5">
        <v>165</v>
      </c>
      <c r="H7537" t="s">
        <v>42</v>
      </c>
      <c r="I7537" t="s">
        <v>43</v>
      </c>
      <c r="J7537" t="s">
        <v>45</v>
      </c>
      <c r="N7537" s="27">
        <v>1997</v>
      </c>
      <c r="R7537" s="7">
        <v>22.375804899999999</v>
      </c>
      <c r="S7537" s="7">
        <v>73.099511300000003</v>
      </c>
      <c r="T7537" t="s">
        <v>46</v>
      </c>
      <c r="U7537" t="s">
        <v>25541</v>
      </c>
      <c r="X7537" t="s">
        <v>24981</v>
      </c>
      <c r="Y7537" t="s">
        <v>19854</v>
      </c>
      <c r="Z7537" t="s">
        <v>19855</v>
      </c>
      <c r="AC7537" t="s">
        <v>25542</v>
      </c>
      <c r="AG7537" t="s">
        <v>25543</v>
      </c>
      <c r="AH7537" s="8" t="s">
        <v>25546</v>
      </c>
      <c r="AI7537" t="s">
        <v>25544</v>
      </c>
      <c r="AJ7537" t="s">
        <v>25547</v>
      </c>
    </row>
    <row r="7538" spans="1:36" ht="17.25" hidden="1" customHeight="1" x14ac:dyDescent="0.2">
      <c r="A7538" s="4" t="s">
        <v>25548</v>
      </c>
      <c r="B7538" t="s">
        <v>24969</v>
      </c>
      <c r="C7538" t="s">
        <v>25549</v>
      </c>
      <c r="E7538" t="s">
        <v>40</v>
      </c>
      <c r="F7538" t="s">
        <v>86</v>
      </c>
      <c r="G7538" s="5">
        <v>150</v>
      </c>
      <c r="H7538" t="s">
        <v>42</v>
      </c>
      <c r="I7538" t="s">
        <v>1323</v>
      </c>
      <c r="J7538" t="s">
        <v>45</v>
      </c>
      <c r="N7538" s="24">
        <v>2006</v>
      </c>
      <c r="R7538" s="7">
        <v>9.3274810000000006</v>
      </c>
      <c r="S7538" s="7">
        <v>78.923267999999993</v>
      </c>
      <c r="T7538" t="s">
        <v>46</v>
      </c>
      <c r="U7538" t="s">
        <v>24997</v>
      </c>
      <c r="X7538" t="s">
        <v>24999</v>
      </c>
      <c r="Y7538" t="s">
        <v>19854</v>
      </c>
      <c r="Z7538" t="s">
        <v>19855</v>
      </c>
      <c r="AG7538" t="s">
        <v>25000</v>
      </c>
      <c r="AH7538" s="24">
        <v>1189451</v>
      </c>
      <c r="AI7538" t="s">
        <v>25550</v>
      </c>
      <c r="AJ7538" t="s">
        <v>25551</v>
      </c>
    </row>
    <row r="7539" spans="1:36" ht="17.25" hidden="1" customHeight="1" x14ac:dyDescent="0.2">
      <c r="A7539" s="4" t="s">
        <v>25552</v>
      </c>
      <c r="B7539" t="s">
        <v>24969</v>
      </c>
      <c r="C7539" t="s">
        <v>25553</v>
      </c>
      <c r="E7539" t="s">
        <v>25233</v>
      </c>
      <c r="F7539" t="s">
        <v>86</v>
      </c>
      <c r="G7539" s="5">
        <v>95</v>
      </c>
      <c r="H7539" t="s">
        <v>42</v>
      </c>
      <c r="I7539" t="s">
        <v>43</v>
      </c>
      <c r="J7539" t="s">
        <v>45</v>
      </c>
      <c r="K7539" t="s">
        <v>45</v>
      </c>
      <c r="L7539" t="s">
        <v>45</v>
      </c>
      <c r="N7539" s="27">
        <v>2003</v>
      </c>
      <c r="O7539" s="25"/>
      <c r="R7539" s="7">
        <v>9.3483600000000013</v>
      </c>
      <c r="S7539" s="7">
        <v>78.923500000000004</v>
      </c>
      <c r="T7539" t="s">
        <v>46</v>
      </c>
      <c r="U7539" t="s">
        <v>25554</v>
      </c>
      <c r="X7539" t="s">
        <v>24999</v>
      </c>
      <c r="Y7539" t="s">
        <v>19854</v>
      </c>
      <c r="Z7539" t="s">
        <v>19855</v>
      </c>
      <c r="AG7539" t="s">
        <v>25555</v>
      </c>
      <c r="AH7539" s="8" t="s">
        <v>25556</v>
      </c>
      <c r="AI7539" t="s">
        <v>25557</v>
      </c>
      <c r="AJ7539" t="s">
        <v>25558</v>
      </c>
    </row>
    <row r="7540" spans="1:36" ht="17.25" hidden="1" customHeight="1" x14ac:dyDescent="0.2">
      <c r="A7540" s="4" t="s">
        <v>25552</v>
      </c>
      <c r="B7540" t="s">
        <v>24969</v>
      </c>
      <c r="C7540" t="s">
        <v>25553</v>
      </c>
      <c r="E7540" t="s">
        <v>25239</v>
      </c>
      <c r="F7540" t="s">
        <v>86</v>
      </c>
      <c r="G7540" s="5">
        <v>92</v>
      </c>
      <c r="H7540" t="s">
        <v>42</v>
      </c>
      <c r="I7540" t="s">
        <v>43</v>
      </c>
      <c r="J7540" t="s">
        <v>45</v>
      </c>
      <c r="K7540" t="s">
        <v>45</v>
      </c>
      <c r="L7540" t="s">
        <v>45</v>
      </c>
      <c r="N7540" s="27">
        <v>2008</v>
      </c>
      <c r="R7540" s="7">
        <v>9.3483600000000013</v>
      </c>
      <c r="S7540" s="7">
        <v>78.923500000000004</v>
      </c>
      <c r="T7540" t="s">
        <v>46</v>
      </c>
      <c r="U7540" t="s">
        <v>25554</v>
      </c>
      <c r="X7540" t="s">
        <v>24999</v>
      </c>
      <c r="Y7540" t="s">
        <v>19854</v>
      </c>
      <c r="Z7540" t="s">
        <v>19855</v>
      </c>
      <c r="AG7540" t="s">
        <v>25555</v>
      </c>
      <c r="AH7540" s="27" t="s">
        <v>25559</v>
      </c>
      <c r="AI7540" t="s">
        <v>25557</v>
      </c>
      <c r="AJ7540" t="s">
        <v>25560</v>
      </c>
    </row>
    <row r="7541" spans="1:36" ht="17.25" hidden="1" customHeight="1" x14ac:dyDescent="0.2">
      <c r="A7541" s="4" t="s">
        <v>25561</v>
      </c>
      <c r="B7541" t="s">
        <v>24969</v>
      </c>
      <c r="C7541" t="s">
        <v>25562</v>
      </c>
      <c r="E7541" t="s">
        <v>73</v>
      </c>
      <c r="F7541" t="s">
        <v>86</v>
      </c>
      <c r="G7541" s="5">
        <v>388</v>
      </c>
      <c r="H7541" t="s">
        <v>42</v>
      </c>
      <c r="I7541" t="s">
        <v>43</v>
      </c>
      <c r="J7541" t="s">
        <v>45</v>
      </c>
      <c r="N7541" s="27">
        <v>2006</v>
      </c>
      <c r="R7541" s="7">
        <v>16.9238</v>
      </c>
      <c r="S7541" s="7">
        <v>81.814099999999996</v>
      </c>
      <c r="T7541" t="s">
        <v>46</v>
      </c>
      <c r="U7541" t="s">
        <v>25120</v>
      </c>
      <c r="X7541" t="s">
        <v>25112</v>
      </c>
      <c r="Y7541" t="s">
        <v>19854</v>
      </c>
      <c r="Z7541" t="s">
        <v>19855</v>
      </c>
      <c r="AG7541" t="s">
        <v>25563</v>
      </c>
      <c r="AH7541" s="8" t="s">
        <v>25564</v>
      </c>
      <c r="AI7541" t="s">
        <v>25565</v>
      </c>
      <c r="AJ7541" t="s">
        <v>25566</v>
      </c>
    </row>
    <row r="7542" spans="1:36" ht="17.25" hidden="1" customHeight="1" x14ac:dyDescent="0.2">
      <c r="A7542" s="4" t="s">
        <v>25567</v>
      </c>
      <c r="B7542" t="s">
        <v>24969</v>
      </c>
      <c r="C7542" t="s">
        <v>25568</v>
      </c>
      <c r="E7542" t="s">
        <v>25569</v>
      </c>
      <c r="F7542" t="s">
        <v>25097</v>
      </c>
      <c r="G7542" s="5">
        <v>100</v>
      </c>
      <c r="H7542" t="s">
        <v>42</v>
      </c>
      <c r="I7542" t="s">
        <v>43</v>
      </c>
      <c r="J7542" t="s">
        <v>45</v>
      </c>
      <c r="N7542" s="27">
        <v>1990</v>
      </c>
      <c r="R7542" s="7">
        <v>16.933499999999999</v>
      </c>
      <c r="S7542" s="7">
        <v>81.724299999999999</v>
      </c>
      <c r="T7542" t="s">
        <v>46</v>
      </c>
      <c r="U7542" t="s">
        <v>25570</v>
      </c>
      <c r="X7542" t="s">
        <v>25112</v>
      </c>
      <c r="Y7542" t="s">
        <v>19854</v>
      </c>
      <c r="Z7542" t="s">
        <v>19855</v>
      </c>
      <c r="AC7542" t="s">
        <v>25571</v>
      </c>
      <c r="AG7542" t="s">
        <v>25572</v>
      </c>
      <c r="AH7542" s="27" t="s">
        <v>25573</v>
      </c>
      <c r="AI7542" t="s">
        <v>25574</v>
      </c>
      <c r="AJ7542" t="s">
        <v>25575</v>
      </c>
    </row>
    <row r="7543" spans="1:36" ht="17.25" hidden="1" customHeight="1" x14ac:dyDescent="0.2">
      <c r="A7543" s="4" t="s">
        <v>25567</v>
      </c>
      <c r="B7543" t="s">
        <v>24969</v>
      </c>
      <c r="C7543" t="s">
        <v>25568</v>
      </c>
      <c r="E7543" t="s">
        <v>25576</v>
      </c>
      <c r="F7543" t="s">
        <v>25097</v>
      </c>
      <c r="G7543" s="5">
        <v>172</v>
      </c>
      <c r="H7543" t="s">
        <v>42</v>
      </c>
      <c r="I7543" t="s">
        <v>43</v>
      </c>
      <c r="J7543" t="s">
        <v>45</v>
      </c>
      <c r="N7543" s="27">
        <v>1997</v>
      </c>
      <c r="R7543" s="7">
        <v>16.933499999999999</v>
      </c>
      <c r="S7543" s="7">
        <v>81.724299999999999</v>
      </c>
      <c r="T7543" t="s">
        <v>46</v>
      </c>
      <c r="U7543" t="s">
        <v>25570</v>
      </c>
      <c r="X7543" t="s">
        <v>25112</v>
      </c>
      <c r="Y7543" t="s">
        <v>19854</v>
      </c>
      <c r="Z7543" t="s">
        <v>19855</v>
      </c>
      <c r="AC7543" t="s">
        <v>25571</v>
      </c>
      <c r="AG7543" t="s">
        <v>25572</v>
      </c>
      <c r="AH7543" s="8" t="s">
        <v>25577</v>
      </c>
      <c r="AI7543" t="s">
        <v>25574</v>
      </c>
      <c r="AJ7543" t="s">
        <v>25578</v>
      </c>
    </row>
    <row r="7544" spans="1:36" ht="17.25" hidden="1" customHeight="1" x14ac:dyDescent="0.2">
      <c r="A7544" s="4" t="s">
        <v>25629</v>
      </c>
      <c r="B7544" t="s">
        <v>25592</v>
      </c>
      <c r="C7544" t="s">
        <v>25630</v>
      </c>
      <c r="E7544" t="s">
        <v>40</v>
      </c>
      <c r="F7544" t="s">
        <v>86</v>
      </c>
      <c r="G7544" s="5">
        <v>144</v>
      </c>
      <c r="H7544" t="s">
        <v>42</v>
      </c>
      <c r="I7544" t="s">
        <v>528</v>
      </c>
      <c r="J7544" t="s">
        <v>45</v>
      </c>
      <c r="L7544" t="s">
        <v>45</v>
      </c>
      <c r="N7544" s="27" t="s">
        <v>45</v>
      </c>
      <c r="R7544" s="7">
        <v>-0.62188610533504896</v>
      </c>
      <c r="S7544" s="7">
        <v>115.13707147301901</v>
      </c>
      <c r="T7544" t="s">
        <v>46</v>
      </c>
      <c r="U7544" t="s">
        <v>25631</v>
      </c>
      <c r="X7544" t="s">
        <v>25632</v>
      </c>
      <c r="Y7544" t="s">
        <v>19854</v>
      </c>
      <c r="Z7544" t="s">
        <v>21007</v>
      </c>
      <c r="AG7544" t="s">
        <v>25633</v>
      </c>
      <c r="AH7544" s="6">
        <v>1258162</v>
      </c>
      <c r="AI7544" t="s">
        <v>25634</v>
      </c>
      <c r="AJ7544" t="s">
        <v>25635</v>
      </c>
    </row>
    <row r="7545" spans="1:36" ht="17.25" hidden="1" customHeight="1" x14ac:dyDescent="0.2">
      <c r="A7545" s="4" t="s">
        <v>25640</v>
      </c>
      <c r="B7545" t="s">
        <v>25592</v>
      </c>
      <c r="C7545" t="s">
        <v>25641</v>
      </c>
      <c r="E7545" t="s">
        <v>40</v>
      </c>
      <c r="F7545" t="s">
        <v>617</v>
      </c>
      <c r="G7545" s="5">
        <v>600</v>
      </c>
      <c r="H7545" t="s">
        <v>677</v>
      </c>
      <c r="I7545" t="s">
        <v>43</v>
      </c>
      <c r="J7545" t="s">
        <v>45</v>
      </c>
      <c r="L7545" t="s">
        <v>45</v>
      </c>
      <c r="N7545" s="27" t="s">
        <v>45</v>
      </c>
      <c r="R7545" s="7">
        <v>-5.4711555000000001</v>
      </c>
      <c r="S7545" s="7">
        <v>119.8376274</v>
      </c>
      <c r="T7545" t="s">
        <v>504</v>
      </c>
      <c r="U7545" t="s">
        <v>25642</v>
      </c>
      <c r="X7545" t="s">
        <v>25643</v>
      </c>
      <c r="Y7545" t="s">
        <v>19854</v>
      </c>
      <c r="Z7545" t="s">
        <v>21007</v>
      </c>
      <c r="AG7545" t="s">
        <v>25644</v>
      </c>
      <c r="AH7545" s="27">
        <v>1283276</v>
      </c>
      <c r="AI7545" t="s">
        <v>25645</v>
      </c>
      <c r="AJ7545" t="s">
        <v>25646</v>
      </c>
    </row>
    <row r="7546" spans="1:36" ht="17.25" hidden="1" customHeight="1" x14ac:dyDescent="0.2">
      <c r="A7546" s="4" t="s">
        <v>25647</v>
      </c>
      <c r="B7546" t="s">
        <v>25592</v>
      </c>
      <c r="C7546" t="s">
        <v>25648</v>
      </c>
      <c r="E7546" t="s">
        <v>40</v>
      </c>
      <c r="F7546" t="s">
        <v>64</v>
      </c>
      <c r="G7546" s="5">
        <v>114</v>
      </c>
      <c r="H7546" t="s">
        <v>42</v>
      </c>
      <c r="I7546" t="s">
        <v>528</v>
      </c>
      <c r="J7546" t="s">
        <v>45</v>
      </c>
      <c r="L7546" t="s">
        <v>45</v>
      </c>
      <c r="N7546" s="27">
        <v>2006</v>
      </c>
      <c r="R7546" s="7">
        <v>1.0688680182065999</v>
      </c>
      <c r="S7546" s="7">
        <v>104.025192773019</v>
      </c>
      <c r="T7546" t="s">
        <v>504</v>
      </c>
      <c r="U7546" t="s">
        <v>25649</v>
      </c>
      <c r="X7546" t="s">
        <v>25650</v>
      </c>
      <c r="Y7546" t="s">
        <v>19854</v>
      </c>
      <c r="Z7546" t="s">
        <v>21007</v>
      </c>
      <c r="AG7546" t="s">
        <v>25651</v>
      </c>
      <c r="AH7546" s="27" t="s">
        <v>25652</v>
      </c>
      <c r="AI7546" t="s">
        <v>25653</v>
      </c>
      <c r="AJ7546" t="s">
        <v>25654</v>
      </c>
    </row>
    <row r="7547" spans="1:36" ht="17.25" hidden="1" customHeight="1" x14ac:dyDescent="0.2">
      <c r="A7547" s="4" t="s">
        <v>25662</v>
      </c>
      <c r="B7547" t="s">
        <v>25592</v>
      </c>
      <c r="C7547" t="s">
        <v>25663</v>
      </c>
      <c r="E7547" t="s">
        <v>75</v>
      </c>
      <c r="F7547" t="s">
        <v>86</v>
      </c>
      <c r="G7547" s="5">
        <v>800</v>
      </c>
      <c r="H7547" t="s">
        <v>558</v>
      </c>
      <c r="I7547" t="s">
        <v>43</v>
      </c>
      <c r="J7547" t="s">
        <v>45</v>
      </c>
      <c r="K7547" t="s">
        <v>45</v>
      </c>
      <c r="L7547" t="s">
        <v>45</v>
      </c>
      <c r="N7547" s="27" t="s">
        <v>45</v>
      </c>
      <c r="R7547" s="7">
        <v>3.2855530000000002</v>
      </c>
      <c r="S7547" s="7">
        <v>99.508176000000006</v>
      </c>
      <c r="T7547" t="s">
        <v>504</v>
      </c>
      <c r="U7547" t="s">
        <v>25664</v>
      </c>
      <c r="V7547" t="s">
        <v>25665</v>
      </c>
      <c r="W7547" t="s">
        <v>25666</v>
      </c>
      <c r="X7547" t="s">
        <v>25667</v>
      </c>
      <c r="Y7547" t="s">
        <v>19854</v>
      </c>
      <c r="Z7547" t="s">
        <v>21007</v>
      </c>
      <c r="AG7547" t="s">
        <v>25668</v>
      </c>
      <c r="AH7547" s="6">
        <v>1311106</v>
      </c>
      <c r="AI7547" t="s">
        <v>25669</v>
      </c>
      <c r="AJ7547" t="s">
        <v>25672</v>
      </c>
    </row>
    <row r="7548" spans="1:36" ht="17.25" hidden="1" customHeight="1" x14ac:dyDescent="0.2">
      <c r="A7548" s="4" t="s">
        <v>25662</v>
      </c>
      <c r="B7548" t="s">
        <v>25592</v>
      </c>
      <c r="C7548" t="s">
        <v>25663</v>
      </c>
      <c r="E7548" t="s">
        <v>77</v>
      </c>
      <c r="F7548" t="s">
        <v>86</v>
      </c>
      <c r="G7548" s="5">
        <v>800</v>
      </c>
      <c r="H7548" t="s">
        <v>558</v>
      </c>
      <c r="I7548" t="s">
        <v>43</v>
      </c>
      <c r="J7548" t="s">
        <v>45</v>
      </c>
      <c r="K7548" t="s">
        <v>45</v>
      </c>
      <c r="L7548" t="s">
        <v>45</v>
      </c>
      <c r="N7548" s="27" t="s">
        <v>45</v>
      </c>
      <c r="R7548" s="7">
        <v>3.2855530000000002</v>
      </c>
      <c r="S7548" s="7">
        <v>99.508176000000006</v>
      </c>
      <c r="T7548" t="s">
        <v>504</v>
      </c>
      <c r="U7548" t="s">
        <v>25664</v>
      </c>
      <c r="V7548" t="s">
        <v>25665</v>
      </c>
      <c r="W7548" t="s">
        <v>25666</v>
      </c>
      <c r="X7548" t="s">
        <v>25667</v>
      </c>
      <c r="Y7548" t="s">
        <v>19854</v>
      </c>
      <c r="Z7548" t="s">
        <v>21007</v>
      </c>
      <c r="AG7548" t="s">
        <v>25668</v>
      </c>
      <c r="AH7548" s="6">
        <v>1311107</v>
      </c>
      <c r="AI7548" t="s">
        <v>25669</v>
      </c>
      <c r="AJ7548" t="s">
        <v>25673</v>
      </c>
    </row>
    <row r="7549" spans="1:36" ht="17.25" hidden="1" customHeight="1" x14ac:dyDescent="0.2">
      <c r="A7549" s="4" t="s">
        <v>25662</v>
      </c>
      <c r="B7549" t="s">
        <v>25592</v>
      </c>
      <c r="C7549" t="s">
        <v>25663</v>
      </c>
      <c r="E7549" t="s">
        <v>79</v>
      </c>
      <c r="F7549" t="s">
        <v>86</v>
      </c>
      <c r="G7549" s="5">
        <v>800</v>
      </c>
      <c r="H7549" t="s">
        <v>558</v>
      </c>
      <c r="I7549" t="s">
        <v>43</v>
      </c>
      <c r="J7549" t="s">
        <v>45</v>
      </c>
      <c r="K7549" t="s">
        <v>45</v>
      </c>
      <c r="L7549" t="s">
        <v>45</v>
      </c>
      <c r="N7549" s="27" t="s">
        <v>45</v>
      </c>
      <c r="R7549" s="7">
        <v>3.2855530000000002</v>
      </c>
      <c r="S7549" s="7">
        <v>99.508176000000006</v>
      </c>
      <c r="T7549" t="s">
        <v>504</v>
      </c>
      <c r="U7549" t="s">
        <v>25664</v>
      </c>
      <c r="V7549" t="s">
        <v>25665</v>
      </c>
      <c r="W7549" t="s">
        <v>25666</v>
      </c>
      <c r="X7549" t="s">
        <v>25667</v>
      </c>
      <c r="Y7549" t="s">
        <v>19854</v>
      </c>
      <c r="Z7549" t="s">
        <v>21007</v>
      </c>
      <c r="AG7549" t="s">
        <v>25668</v>
      </c>
      <c r="AH7549" s="27"/>
      <c r="AI7549" t="s">
        <v>25669</v>
      </c>
      <c r="AJ7549" t="s">
        <v>25674</v>
      </c>
    </row>
    <row r="7550" spans="1:36" ht="17.25" hidden="1" customHeight="1" x14ac:dyDescent="0.2">
      <c r="A7550" s="4" t="s">
        <v>25662</v>
      </c>
      <c r="B7550" t="s">
        <v>25592</v>
      </c>
      <c r="C7550" t="s">
        <v>25663</v>
      </c>
      <c r="E7550" t="s">
        <v>81</v>
      </c>
      <c r="F7550" t="s">
        <v>86</v>
      </c>
      <c r="G7550" s="5">
        <v>800</v>
      </c>
      <c r="H7550" t="s">
        <v>558</v>
      </c>
      <c r="I7550" t="s">
        <v>43</v>
      </c>
      <c r="J7550" t="s">
        <v>45</v>
      </c>
      <c r="K7550" t="s">
        <v>45</v>
      </c>
      <c r="L7550" t="s">
        <v>45</v>
      </c>
      <c r="N7550" s="27" t="s">
        <v>45</v>
      </c>
      <c r="R7550" s="7">
        <v>3.2855530000000002</v>
      </c>
      <c r="S7550" s="7">
        <v>99.508176000000006</v>
      </c>
      <c r="T7550" t="s">
        <v>504</v>
      </c>
      <c r="U7550" t="s">
        <v>25664</v>
      </c>
      <c r="V7550" t="s">
        <v>25665</v>
      </c>
      <c r="W7550" t="s">
        <v>25666</v>
      </c>
      <c r="X7550" t="s">
        <v>25667</v>
      </c>
      <c r="Y7550" t="s">
        <v>19854</v>
      </c>
      <c r="Z7550" t="s">
        <v>21007</v>
      </c>
      <c r="AG7550" t="s">
        <v>25668</v>
      </c>
      <c r="AI7550" t="s">
        <v>25669</v>
      </c>
      <c r="AJ7550" t="s">
        <v>25675</v>
      </c>
    </row>
    <row r="7551" spans="1:36" ht="17.25" hidden="1" customHeight="1" x14ac:dyDescent="0.2">
      <c r="A7551" s="4" t="s">
        <v>25676</v>
      </c>
      <c r="B7551" t="s">
        <v>25592</v>
      </c>
      <c r="C7551" t="s">
        <v>25677</v>
      </c>
      <c r="E7551" t="s">
        <v>56</v>
      </c>
      <c r="F7551" t="s">
        <v>86</v>
      </c>
      <c r="G7551" s="5">
        <v>130</v>
      </c>
      <c r="H7551" t="s">
        <v>558</v>
      </c>
      <c r="I7551" t="s">
        <v>45</v>
      </c>
      <c r="J7551" t="s">
        <v>45</v>
      </c>
      <c r="L7551" t="s">
        <v>45</v>
      </c>
      <c r="N7551" s="27" t="s">
        <v>45</v>
      </c>
      <c r="R7551" s="7">
        <v>-6.269558</v>
      </c>
      <c r="S7551" s="7">
        <v>107.159678</v>
      </c>
      <c r="T7551" t="s">
        <v>46</v>
      </c>
      <c r="U7551" t="s">
        <v>25678</v>
      </c>
      <c r="X7551" t="s">
        <v>25679</v>
      </c>
      <c r="Y7551" t="s">
        <v>19854</v>
      </c>
      <c r="Z7551" t="s">
        <v>21007</v>
      </c>
      <c r="AA7551" t="s">
        <v>25680</v>
      </c>
      <c r="AG7551" t="s">
        <v>25681</v>
      </c>
      <c r="AH7551" s="27"/>
      <c r="AI7551" t="s">
        <v>25683</v>
      </c>
      <c r="AJ7551" t="s">
        <v>25685</v>
      </c>
    </row>
    <row r="7552" spans="1:36" ht="17.25" hidden="1" customHeight="1" x14ac:dyDescent="0.2">
      <c r="A7552" s="4" t="s">
        <v>25692</v>
      </c>
      <c r="B7552" t="s">
        <v>25592</v>
      </c>
      <c r="C7552" t="s">
        <v>25693</v>
      </c>
      <c r="E7552" t="s">
        <v>63</v>
      </c>
      <c r="F7552" t="s">
        <v>64</v>
      </c>
      <c r="G7552" s="5">
        <v>65</v>
      </c>
      <c r="H7552" t="s">
        <v>42</v>
      </c>
      <c r="I7552" t="s">
        <v>240</v>
      </c>
      <c r="J7552" t="s">
        <v>45</v>
      </c>
      <c r="L7552" t="s">
        <v>45</v>
      </c>
      <c r="N7552" s="27">
        <v>1984</v>
      </c>
      <c r="R7552" s="7">
        <v>3.7731479999999999</v>
      </c>
      <c r="S7552" s="7">
        <v>98.670029</v>
      </c>
      <c r="T7552" t="s">
        <v>46</v>
      </c>
      <c r="U7552" t="s">
        <v>25694</v>
      </c>
      <c r="X7552" t="s">
        <v>25667</v>
      </c>
      <c r="Y7552" t="s">
        <v>19854</v>
      </c>
      <c r="Z7552" t="s">
        <v>21007</v>
      </c>
      <c r="AA7552" t="s">
        <v>25695</v>
      </c>
      <c r="AC7552" t="s">
        <v>25696</v>
      </c>
      <c r="AG7552" t="s">
        <v>25697</v>
      </c>
      <c r="AH7552" s="27"/>
      <c r="AI7552" t="s">
        <v>25698</v>
      </c>
      <c r="AJ7552" t="s">
        <v>25699</v>
      </c>
    </row>
    <row r="7553" spans="1:36" ht="17.25" hidden="1" customHeight="1" x14ac:dyDescent="0.2">
      <c r="A7553" s="4" t="s">
        <v>25692</v>
      </c>
      <c r="B7553" t="s">
        <v>25592</v>
      </c>
      <c r="C7553" t="s">
        <v>25693</v>
      </c>
      <c r="E7553" t="s">
        <v>73</v>
      </c>
      <c r="F7553" t="s">
        <v>64</v>
      </c>
      <c r="G7553" s="5">
        <v>65</v>
      </c>
      <c r="H7553" t="s">
        <v>42</v>
      </c>
      <c r="I7553" t="s">
        <v>240</v>
      </c>
      <c r="J7553" t="s">
        <v>45</v>
      </c>
      <c r="L7553" t="s">
        <v>45</v>
      </c>
      <c r="N7553" s="27">
        <v>1984</v>
      </c>
      <c r="R7553" s="7">
        <v>3.7731479999999999</v>
      </c>
      <c r="S7553" s="7">
        <v>98.670029</v>
      </c>
      <c r="T7553" t="s">
        <v>46</v>
      </c>
      <c r="U7553" t="s">
        <v>25694</v>
      </c>
      <c r="X7553" t="s">
        <v>25667</v>
      </c>
      <c r="Y7553" t="s">
        <v>19854</v>
      </c>
      <c r="Z7553" t="s">
        <v>21007</v>
      </c>
      <c r="AA7553" t="s">
        <v>25695</v>
      </c>
      <c r="AC7553" t="s">
        <v>25696</v>
      </c>
      <c r="AG7553" t="s">
        <v>25697</v>
      </c>
      <c r="AH7553" s="27"/>
      <c r="AI7553" t="s">
        <v>25698</v>
      </c>
      <c r="AJ7553" t="s">
        <v>25700</v>
      </c>
    </row>
    <row r="7554" spans="1:36" ht="17.25" hidden="1" customHeight="1" x14ac:dyDescent="0.2">
      <c r="A7554" s="4" t="s">
        <v>25692</v>
      </c>
      <c r="B7554" t="s">
        <v>25592</v>
      </c>
      <c r="C7554" t="s">
        <v>25693</v>
      </c>
      <c r="E7554" t="s">
        <v>211</v>
      </c>
      <c r="F7554" t="s">
        <v>64</v>
      </c>
      <c r="G7554" s="5">
        <v>65</v>
      </c>
      <c r="H7554" t="s">
        <v>42</v>
      </c>
      <c r="I7554" t="s">
        <v>240</v>
      </c>
      <c r="J7554" t="s">
        <v>45</v>
      </c>
      <c r="L7554" t="s">
        <v>45</v>
      </c>
      <c r="N7554" s="27">
        <v>1984</v>
      </c>
      <c r="R7554" s="7">
        <v>3.7731479999999999</v>
      </c>
      <c r="S7554" s="7">
        <v>98.670029</v>
      </c>
      <c r="T7554" t="s">
        <v>46</v>
      </c>
      <c r="U7554" t="s">
        <v>25694</v>
      </c>
      <c r="X7554" t="s">
        <v>25667</v>
      </c>
      <c r="Y7554" t="s">
        <v>19854</v>
      </c>
      <c r="Z7554" t="s">
        <v>21007</v>
      </c>
      <c r="AA7554" t="s">
        <v>25695</v>
      </c>
      <c r="AC7554" t="s">
        <v>25696</v>
      </c>
      <c r="AG7554" t="s">
        <v>25697</v>
      </c>
      <c r="AH7554" s="27"/>
      <c r="AI7554" t="s">
        <v>25698</v>
      </c>
      <c r="AJ7554" t="s">
        <v>25701</v>
      </c>
    </row>
    <row r="7555" spans="1:36" ht="17.25" hidden="1" customHeight="1" x14ac:dyDescent="0.2">
      <c r="A7555" s="4" t="s">
        <v>25692</v>
      </c>
      <c r="B7555" t="s">
        <v>25592</v>
      </c>
      <c r="C7555" t="s">
        <v>25693</v>
      </c>
      <c r="E7555" t="s">
        <v>387</v>
      </c>
      <c r="F7555" t="s">
        <v>64</v>
      </c>
      <c r="G7555" s="5">
        <v>65</v>
      </c>
      <c r="H7555" t="s">
        <v>42</v>
      </c>
      <c r="I7555" t="s">
        <v>240</v>
      </c>
      <c r="J7555" t="s">
        <v>45</v>
      </c>
      <c r="L7555" t="s">
        <v>45</v>
      </c>
      <c r="N7555" s="27">
        <v>1984</v>
      </c>
      <c r="R7555" s="7">
        <v>3.7731479999999999</v>
      </c>
      <c r="S7555" s="7">
        <v>98.670029</v>
      </c>
      <c r="T7555" t="s">
        <v>46</v>
      </c>
      <c r="U7555" t="s">
        <v>25694</v>
      </c>
      <c r="X7555" t="s">
        <v>25667</v>
      </c>
      <c r="Y7555" t="s">
        <v>19854</v>
      </c>
      <c r="Z7555" t="s">
        <v>21007</v>
      </c>
      <c r="AA7555" t="s">
        <v>25695</v>
      </c>
      <c r="AC7555" t="s">
        <v>25696</v>
      </c>
      <c r="AG7555" t="s">
        <v>25697</v>
      </c>
      <c r="AH7555" s="27"/>
      <c r="AI7555" t="s">
        <v>25698</v>
      </c>
      <c r="AJ7555" t="s">
        <v>25702</v>
      </c>
    </row>
    <row r="7556" spans="1:36" ht="17.25" hidden="1" customHeight="1" x14ac:dyDescent="0.2">
      <c r="A7556" s="4" t="s">
        <v>25692</v>
      </c>
      <c r="B7556" t="s">
        <v>25592</v>
      </c>
      <c r="C7556" t="s">
        <v>25693</v>
      </c>
      <c r="E7556" t="s">
        <v>75</v>
      </c>
      <c r="F7556" t="s">
        <v>41</v>
      </c>
      <c r="G7556" s="5">
        <v>395</v>
      </c>
      <c r="H7556" t="s">
        <v>42</v>
      </c>
      <c r="I7556" t="s">
        <v>43</v>
      </c>
      <c r="J7556" t="s">
        <v>45</v>
      </c>
      <c r="L7556" t="s">
        <v>45</v>
      </c>
      <c r="N7556" s="27">
        <v>1994</v>
      </c>
      <c r="R7556" s="7">
        <v>3.7731479999999999</v>
      </c>
      <c r="S7556" s="7">
        <v>98.670029</v>
      </c>
      <c r="T7556" t="s">
        <v>46</v>
      </c>
      <c r="U7556" t="s">
        <v>25694</v>
      </c>
      <c r="X7556" t="s">
        <v>25667</v>
      </c>
      <c r="Y7556" t="s">
        <v>19854</v>
      </c>
      <c r="Z7556" t="s">
        <v>21007</v>
      </c>
      <c r="AA7556" t="s">
        <v>25695</v>
      </c>
      <c r="AC7556" t="s">
        <v>25696</v>
      </c>
      <c r="AG7556" t="s">
        <v>25697</v>
      </c>
      <c r="AH7556" s="27" t="s">
        <v>25703</v>
      </c>
      <c r="AI7556" t="s">
        <v>25698</v>
      </c>
      <c r="AJ7556" t="s">
        <v>25704</v>
      </c>
    </row>
    <row r="7557" spans="1:36" ht="17.25" hidden="1" customHeight="1" x14ac:dyDescent="0.2">
      <c r="A7557" s="4" t="s">
        <v>25692</v>
      </c>
      <c r="B7557" t="s">
        <v>25592</v>
      </c>
      <c r="C7557" t="s">
        <v>25693</v>
      </c>
      <c r="E7557" t="s">
        <v>77</v>
      </c>
      <c r="F7557" t="s">
        <v>41</v>
      </c>
      <c r="G7557" s="5">
        <v>422</v>
      </c>
      <c r="H7557" t="s">
        <v>42</v>
      </c>
      <c r="I7557" t="s">
        <v>43</v>
      </c>
      <c r="J7557" t="s">
        <v>45</v>
      </c>
      <c r="L7557" t="s">
        <v>45</v>
      </c>
      <c r="N7557" s="27">
        <v>1994</v>
      </c>
      <c r="R7557" s="7">
        <v>3.7731479999999999</v>
      </c>
      <c r="S7557" s="7">
        <v>98.670029</v>
      </c>
      <c r="T7557" t="s">
        <v>46</v>
      </c>
      <c r="U7557" t="s">
        <v>25694</v>
      </c>
      <c r="X7557" t="s">
        <v>25667</v>
      </c>
      <c r="Y7557" t="s">
        <v>19854</v>
      </c>
      <c r="Z7557" t="s">
        <v>21007</v>
      </c>
      <c r="AA7557" t="s">
        <v>25695</v>
      </c>
      <c r="AC7557" t="s">
        <v>25696</v>
      </c>
      <c r="AG7557" t="s">
        <v>25697</v>
      </c>
      <c r="AH7557" s="8" t="s">
        <v>25705</v>
      </c>
      <c r="AI7557" t="s">
        <v>25698</v>
      </c>
      <c r="AJ7557" t="s">
        <v>25706</v>
      </c>
    </row>
    <row r="7558" spans="1:36" ht="17.25" hidden="1" customHeight="1" x14ac:dyDescent="0.2">
      <c r="A7558" s="4" t="s">
        <v>25692</v>
      </c>
      <c r="B7558" t="s">
        <v>25592</v>
      </c>
      <c r="C7558" t="s">
        <v>25693</v>
      </c>
      <c r="E7558" t="s">
        <v>79</v>
      </c>
      <c r="F7558" t="s">
        <v>617</v>
      </c>
      <c r="G7558" s="5">
        <v>430</v>
      </c>
      <c r="H7558" t="s">
        <v>677</v>
      </c>
      <c r="I7558" t="s">
        <v>43</v>
      </c>
      <c r="J7558" t="s">
        <v>45</v>
      </c>
      <c r="K7558" t="s">
        <v>45</v>
      </c>
      <c r="L7558" t="s">
        <v>45</v>
      </c>
      <c r="N7558" s="27" t="s">
        <v>45</v>
      </c>
      <c r="R7558" s="7">
        <v>3.7731479999999999</v>
      </c>
      <c r="S7558" s="7">
        <v>98.670029</v>
      </c>
      <c r="T7558" t="s">
        <v>46</v>
      </c>
      <c r="U7558" t="s">
        <v>25694</v>
      </c>
      <c r="X7558" t="s">
        <v>25667</v>
      </c>
      <c r="Y7558" t="s">
        <v>19854</v>
      </c>
      <c r="Z7558" t="s">
        <v>21007</v>
      </c>
      <c r="AA7558" t="s">
        <v>25695</v>
      </c>
      <c r="AC7558" t="s">
        <v>25696</v>
      </c>
      <c r="AG7558" t="s">
        <v>25697</v>
      </c>
      <c r="AI7558" t="s">
        <v>25698</v>
      </c>
      <c r="AJ7558" t="s">
        <v>25707</v>
      </c>
    </row>
    <row r="7559" spans="1:36" ht="17.25" hidden="1" customHeight="1" x14ac:dyDescent="0.2">
      <c r="A7559" s="4" t="s">
        <v>25708</v>
      </c>
      <c r="B7559" t="s">
        <v>25592</v>
      </c>
      <c r="C7559" t="s">
        <v>25709</v>
      </c>
      <c r="E7559" t="s">
        <v>40</v>
      </c>
      <c r="F7559" t="s">
        <v>86</v>
      </c>
      <c r="G7559" s="5">
        <v>100</v>
      </c>
      <c r="H7559" t="s">
        <v>42</v>
      </c>
      <c r="I7559" t="s">
        <v>43</v>
      </c>
      <c r="J7559" t="s">
        <v>45</v>
      </c>
      <c r="L7559" t="s">
        <v>45</v>
      </c>
      <c r="N7559" s="27" t="s">
        <v>45</v>
      </c>
      <c r="R7559" s="7">
        <v>-2.9234399999999998</v>
      </c>
      <c r="S7559" s="7">
        <v>104.87107</v>
      </c>
      <c r="T7559" t="s">
        <v>504</v>
      </c>
      <c r="U7559" t="s">
        <v>25710</v>
      </c>
      <c r="X7559" t="s">
        <v>25711</v>
      </c>
      <c r="Y7559" t="s">
        <v>19854</v>
      </c>
      <c r="Z7559" t="s">
        <v>21007</v>
      </c>
      <c r="AG7559" t="s">
        <v>25712</v>
      </c>
      <c r="AH7559" s="8" t="s">
        <v>25713</v>
      </c>
      <c r="AI7559" t="s">
        <v>25714</v>
      </c>
      <c r="AJ7559" t="s">
        <v>25715</v>
      </c>
    </row>
    <row r="7560" spans="1:36" ht="17.25" hidden="1" customHeight="1" x14ac:dyDescent="0.2">
      <c r="A7560" s="4" t="s">
        <v>25716</v>
      </c>
      <c r="B7560" t="s">
        <v>25592</v>
      </c>
      <c r="C7560" t="s">
        <v>25717</v>
      </c>
      <c r="E7560" t="s">
        <v>40</v>
      </c>
      <c r="F7560" t="s">
        <v>64</v>
      </c>
      <c r="G7560" s="5">
        <v>80</v>
      </c>
      <c r="H7560" t="s">
        <v>42</v>
      </c>
      <c r="I7560" t="s">
        <v>240</v>
      </c>
      <c r="J7560" t="s">
        <v>45</v>
      </c>
      <c r="L7560" t="s">
        <v>45</v>
      </c>
      <c r="N7560" s="27">
        <v>1978</v>
      </c>
      <c r="R7560" s="7">
        <v>-5.9940865283882498</v>
      </c>
      <c r="S7560" s="7">
        <v>105.984130619057</v>
      </c>
      <c r="T7560" t="s">
        <v>46</v>
      </c>
      <c r="U7560" t="s">
        <v>25718</v>
      </c>
      <c r="X7560" t="s">
        <v>25719</v>
      </c>
      <c r="Y7560" t="s">
        <v>19854</v>
      </c>
      <c r="Z7560" t="s">
        <v>21007</v>
      </c>
      <c r="AG7560" t="s">
        <v>25720</v>
      </c>
      <c r="AH7560" s="6">
        <v>1174345</v>
      </c>
      <c r="AI7560" t="s">
        <v>25721</v>
      </c>
      <c r="AJ7560" t="s">
        <v>25722</v>
      </c>
    </row>
    <row r="7561" spans="1:36" ht="17.25" hidden="1" customHeight="1" x14ac:dyDescent="0.2">
      <c r="A7561" s="4" t="s">
        <v>25716</v>
      </c>
      <c r="B7561" t="s">
        <v>25592</v>
      </c>
      <c r="C7561" t="s">
        <v>25717</v>
      </c>
      <c r="E7561" t="s">
        <v>58</v>
      </c>
      <c r="F7561" t="s">
        <v>64</v>
      </c>
      <c r="G7561" s="5">
        <v>80</v>
      </c>
      <c r="H7561" t="s">
        <v>42</v>
      </c>
      <c r="I7561" t="s">
        <v>240</v>
      </c>
      <c r="J7561" t="s">
        <v>45</v>
      </c>
      <c r="L7561" t="s">
        <v>45</v>
      </c>
      <c r="N7561" s="8">
        <v>1978</v>
      </c>
      <c r="R7561" s="7">
        <v>-5.9940865283882498</v>
      </c>
      <c r="S7561" s="7">
        <v>105.984130619057</v>
      </c>
      <c r="T7561" t="s">
        <v>46</v>
      </c>
      <c r="U7561" t="s">
        <v>25718</v>
      </c>
      <c r="X7561" t="s">
        <v>25719</v>
      </c>
      <c r="Y7561" t="s">
        <v>19854</v>
      </c>
      <c r="Z7561" t="s">
        <v>21007</v>
      </c>
      <c r="AG7561" t="s">
        <v>25720</v>
      </c>
      <c r="AH7561" s="6">
        <v>1187898</v>
      </c>
      <c r="AI7561" t="s">
        <v>25721</v>
      </c>
      <c r="AJ7561" t="s">
        <v>25725</v>
      </c>
    </row>
    <row r="7562" spans="1:36" ht="17.25" hidden="1" customHeight="1" x14ac:dyDescent="0.2">
      <c r="A7562" s="4" t="s">
        <v>25716</v>
      </c>
      <c r="B7562" t="s">
        <v>25592</v>
      </c>
      <c r="C7562" t="s">
        <v>25717</v>
      </c>
      <c r="E7562" t="s">
        <v>191</v>
      </c>
      <c r="F7562" t="s">
        <v>64</v>
      </c>
      <c r="G7562" s="5">
        <v>80</v>
      </c>
      <c r="H7562" t="s">
        <v>42</v>
      </c>
      <c r="I7562" t="s">
        <v>240</v>
      </c>
      <c r="J7562" t="s">
        <v>45</v>
      </c>
      <c r="L7562" t="s">
        <v>45</v>
      </c>
      <c r="N7562" s="27">
        <v>1978</v>
      </c>
      <c r="R7562" s="7">
        <v>-5.9940865283882498</v>
      </c>
      <c r="S7562" s="7">
        <v>105.984130619057</v>
      </c>
      <c r="T7562" t="s">
        <v>46</v>
      </c>
      <c r="U7562" t="s">
        <v>25718</v>
      </c>
      <c r="X7562" t="s">
        <v>25719</v>
      </c>
      <c r="Y7562" t="s">
        <v>19854</v>
      </c>
      <c r="Z7562" t="s">
        <v>21007</v>
      </c>
      <c r="AG7562" t="s">
        <v>25720</v>
      </c>
      <c r="AH7562" s="24">
        <v>1187899</v>
      </c>
      <c r="AI7562" t="s">
        <v>25721</v>
      </c>
      <c r="AJ7562" t="s">
        <v>25726</v>
      </c>
    </row>
    <row r="7563" spans="1:36" ht="17.25" hidden="1" customHeight="1" x14ac:dyDescent="0.2">
      <c r="A7563" s="4" t="s">
        <v>25716</v>
      </c>
      <c r="B7563" t="s">
        <v>25592</v>
      </c>
      <c r="C7563" t="s">
        <v>25717</v>
      </c>
      <c r="E7563" t="s">
        <v>335</v>
      </c>
      <c r="F7563" t="s">
        <v>64</v>
      </c>
      <c r="G7563" s="5">
        <v>80</v>
      </c>
      <c r="H7563" t="s">
        <v>42</v>
      </c>
      <c r="I7563" t="s">
        <v>240</v>
      </c>
      <c r="J7563" t="s">
        <v>45</v>
      </c>
      <c r="L7563" t="s">
        <v>45</v>
      </c>
      <c r="N7563" s="27">
        <v>1978</v>
      </c>
      <c r="O7563" s="25"/>
      <c r="R7563" s="7">
        <v>-5.9940865283882498</v>
      </c>
      <c r="S7563" s="7">
        <v>105.984130619057</v>
      </c>
      <c r="T7563" t="s">
        <v>46</v>
      </c>
      <c r="U7563" t="s">
        <v>25718</v>
      </c>
      <c r="X7563" t="s">
        <v>25719</v>
      </c>
      <c r="Y7563" t="s">
        <v>19854</v>
      </c>
      <c r="Z7563" t="s">
        <v>21007</v>
      </c>
      <c r="AG7563" t="s">
        <v>25720</v>
      </c>
      <c r="AH7563" s="6">
        <v>1187900</v>
      </c>
      <c r="AI7563" t="s">
        <v>25721</v>
      </c>
      <c r="AJ7563" t="s">
        <v>25727</v>
      </c>
    </row>
    <row r="7564" spans="1:36" ht="17.25" hidden="1" customHeight="1" x14ac:dyDescent="0.2">
      <c r="A7564" s="4" t="s">
        <v>25716</v>
      </c>
      <c r="B7564" t="s">
        <v>25592</v>
      </c>
      <c r="C7564" t="s">
        <v>25717</v>
      </c>
      <c r="E7564" t="s">
        <v>1157</v>
      </c>
      <c r="F7564" t="s">
        <v>64</v>
      </c>
      <c r="G7564" s="5">
        <v>80</v>
      </c>
      <c r="H7564" t="s">
        <v>42</v>
      </c>
      <c r="I7564" t="s">
        <v>240</v>
      </c>
      <c r="J7564" t="s">
        <v>45</v>
      </c>
      <c r="L7564" t="s">
        <v>45</v>
      </c>
      <c r="N7564" s="27">
        <v>1978</v>
      </c>
      <c r="O7564" s="25"/>
      <c r="R7564" s="7">
        <v>-5.9940865283882498</v>
      </c>
      <c r="S7564" s="7">
        <v>105.984130619057</v>
      </c>
      <c r="T7564" t="s">
        <v>46</v>
      </c>
      <c r="U7564" t="s">
        <v>25718</v>
      </c>
      <c r="X7564" t="s">
        <v>25719</v>
      </c>
      <c r="Y7564" t="s">
        <v>19854</v>
      </c>
      <c r="Z7564" t="s">
        <v>21007</v>
      </c>
      <c r="AG7564" t="s">
        <v>25720</v>
      </c>
      <c r="AH7564" s="6">
        <v>1187901</v>
      </c>
      <c r="AI7564" t="s">
        <v>25721</v>
      </c>
      <c r="AJ7564" t="s">
        <v>25728</v>
      </c>
    </row>
    <row r="7565" spans="1:36" ht="17.25" hidden="1" customHeight="1" x14ac:dyDescent="0.2">
      <c r="A7565" s="4" t="s">
        <v>25729</v>
      </c>
      <c r="B7565" t="s">
        <v>25592</v>
      </c>
      <c r="C7565" t="s">
        <v>25730</v>
      </c>
      <c r="E7565" t="s">
        <v>40</v>
      </c>
      <c r="F7565" t="s">
        <v>86</v>
      </c>
      <c r="G7565" s="5">
        <v>740</v>
      </c>
      <c r="H7565" t="s">
        <v>42</v>
      </c>
      <c r="I7565" t="s">
        <v>43</v>
      </c>
      <c r="J7565" t="s">
        <v>45</v>
      </c>
      <c r="L7565" t="s">
        <v>45</v>
      </c>
      <c r="N7565" s="27">
        <v>2007</v>
      </c>
      <c r="R7565" s="7">
        <v>-5.9306000000000001</v>
      </c>
      <c r="S7565" s="7">
        <v>106.10420000000001</v>
      </c>
      <c r="T7565" t="s">
        <v>46</v>
      </c>
      <c r="U7565" t="s">
        <v>25731</v>
      </c>
      <c r="X7565" t="s">
        <v>25719</v>
      </c>
      <c r="Y7565" t="s">
        <v>19854</v>
      </c>
      <c r="Z7565" t="s">
        <v>21007</v>
      </c>
      <c r="AA7565" t="s">
        <v>25732</v>
      </c>
      <c r="AG7565" t="s">
        <v>25733</v>
      </c>
      <c r="AH7565" s="27" t="s">
        <v>25734</v>
      </c>
      <c r="AI7565" t="s">
        <v>25735</v>
      </c>
      <c r="AJ7565" t="s">
        <v>25736</v>
      </c>
    </row>
    <row r="7566" spans="1:36" ht="17.25" hidden="1" customHeight="1" x14ac:dyDescent="0.2">
      <c r="A7566" s="4" t="s">
        <v>25737</v>
      </c>
      <c r="B7566" t="s">
        <v>25592</v>
      </c>
      <c r="C7566" t="s">
        <v>25738</v>
      </c>
      <c r="E7566" t="s">
        <v>40</v>
      </c>
      <c r="F7566" t="s">
        <v>86</v>
      </c>
      <c r="G7566" s="5">
        <v>82</v>
      </c>
      <c r="H7566" t="s">
        <v>42</v>
      </c>
      <c r="I7566" t="s">
        <v>65</v>
      </c>
      <c r="J7566" t="s">
        <v>45</v>
      </c>
      <c r="L7566" t="s">
        <v>45</v>
      </c>
      <c r="N7566" s="27" t="s">
        <v>45</v>
      </c>
      <c r="R7566" s="7">
        <v>-6.4803309999999996</v>
      </c>
      <c r="S7566" s="7">
        <v>106.899002</v>
      </c>
      <c r="T7566" t="s">
        <v>46</v>
      </c>
      <c r="U7566" t="s">
        <v>25739</v>
      </c>
      <c r="X7566" t="s">
        <v>25679</v>
      </c>
      <c r="Y7566" t="s">
        <v>19854</v>
      </c>
      <c r="Z7566" t="s">
        <v>21007</v>
      </c>
      <c r="AD7566" t="s">
        <v>52</v>
      </c>
      <c r="AE7566" t="s">
        <v>25478</v>
      </c>
      <c r="AG7566" t="s">
        <v>25740</v>
      </c>
      <c r="AH7566" s="8" t="s">
        <v>25741</v>
      </c>
      <c r="AI7566" t="s">
        <v>25742</v>
      </c>
      <c r="AJ7566" t="s">
        <v>25743</v>
      </c>
    </row>
    <row r="7567" spans="1:36" ht="17.25" hidden="1" customHeight="1" x14ac:dyDescent="0.2">
      <c r="A7567" s="4" t="s">
        <v>25744</v>
      </c>
      <c r="B7567" t="s">
        <v>25592</v>
      </c>
      <c r="C7567" t="s">
        <v>25745</v>
      </c>
      <c r="E7567" t="s">
        <v>40</v>
      </c>
      <c r="F7567" t="s">
        <v>86</v>
      </c>
      <c r="G7567" s="5">
        <v>112</v>
      </c>
      <c r="H7567" t="s">
        <v>42</v>
      </c>
      <c r="I7567" t="s">
        <v>528</v>
      </c>
      <c r="J7567" t="s">
        <v>45</v>
      </c>
      <c r="L7567" t="s">
        <v>45</v>
      </c>
      <c r="N7567" s="27">
        <v>2012</v>
      </c>
      <c r="R7567" s="7">
        <v>1.07123674912183</v>
      </c>
      <c r="S7567" s="7">
        <v>101.28154292697999</v>
      </c>
      <c r="T7567" t="s">
        <v>46</v>
      </c>
      <c r="U7567" t="s">
        <v>25746</v>
      </c>
      <c r="X7567" t="s">
        <v>25650</v>
      </c>
      <c r="Y7567" t="s">
        <v>19854</v>
      </c>
      <c r="Z7567" t="s">
        <v>21007</v>
      </c>
      <c r="AG7567" t="s">
        <v>25747</v>
      </c>
      <c r="AH7567" s="24">
        <v>1244180</v>
      </c>
      <c r="AI7567" t="s">
        <v>25748</v>
      </c>
      <c r="AJ7567" t="s">
        <v>25749</v>
      </c>
    </row>
    <row r="7568" spans="1:36" ht="17.25" hidden="1" customHeight="1" x14ac:dyDescent="0.2">
      <c r="A7568" s="4" t="s">
        <v>25750</v>
      </c>
      <c r="B7568" t="s">
        <v>25592</v>
      </c>
      <c r="C7568" t="s">
        <v>25751</v>
      </c>
      <c r="E7568" t="s">
        <v>40</v>
      </c>
      <c r="F7568" t="s">
        <v>86</v>
      </c>
      <c r="G7568" s="5">
        <v>134</v>
      </c>
      <c r="H7568" t="s">
        <v>42</v>
      </c>
      <c r="I7568" t="s">
        <v>65</v>
      </c>
      <c r="J7568" t="s">
        <v>45</v>
      </c>
      <c r="L7568" t="s">
        <v>45</v>
      </c>
      <c r="N7568" s="27">
        <v>1997</v>
      </c>
      <c r="R7568" s="7">
        <v>-8.1755549999999992</v>
      </c>
      <c r="S7568" s="7">
        <v>114.442718</v>
      </c>
      <c r="T7568" t="s">
        <v>46</v>
      </c>
      <c r="U7568" t="s">
        <v>25752</v>
      </c>
      <c r="X7568" t="s">
        <v>25753</v>
      </c>
      <c r="Y7568" t="s">
        <v>19854</v>
      </c>
      <c r="Z7568" t="s">
        <v>21007</v>
      </c>
      <c r="AA7568" t="s">
        <v>25754</v>
      </c>
      <c r="AG7568" t="s">
        <v>25755</v>
      </c>
      <c r="AH7568" s="24">
        <v>1174400</v>
      </c>
      <c r="AI7568" t="s">
        <v>25756</v>
      </c>
      <c r="AJ7568" t="s">
        <v>25757</v>
      </c>
    </row>
    <row r="7569" spans="1:36" ht="17.25" hidden="1" customHeight="1" x14ac:dyDescent="0.2">
      <c r="A7569" s="4" t="s">
        <v>25774</v>
      </c>
      <c r="B7569" t="s">
        <v>25592</v>
      </c>
      <c r="C7569" t="s">
        <v>25775</v>
      </c>
      <c r="E7569" t="s">
        <v>40</v>
      </c>
      <c r="F7569" t="s">
        <v>64</v>
      </c>
      <c r="G7569" s="5">
        <v>456</v>
      </c>
      <c r="H7569" t="s">
        <v>42</v>
      </c>
      <c r="I7569" t="s">
        <v>43</v>
      </c>
      <c r="J7569" t="s">
        <v>45</v>
      </c>
      <c r="N7569" s="27">
        <v>1997</v>
      </c>
      <c r="R7569" s="7">
        <v>-7.6516999999999999</v>
      </c>
      <c r="S7569" s="7">
        <v>113.0244</v>
      </c>
      <c r="T7569" t="s">
        <v>46</v>
      </c>
      <c r="U7569" t="s">
        <v>25776</v>
      </c>
      <c r="X7569" t="s">
        <v>25777</v>
      </c>
      <c r="Y7569" t="s">
        <v>19854</v>
      </c>
      <c r="Z7569" t="s">
        <v>21007</v>
      </c>
      <c r="AC7569" t="s">
        <v>25778</v>
      </c>
      <c r="AG7569" t="s">
        <v>25779</v>
      </c>
      <c r="AI7569" t="s">
        <v>25780</v>
      </c>
      <c r="AJ7569" t="s">
        <v>25781</v>
      </c>
    </row>
    <row r="7570" spans="1:36" ht="17.25" hidden="1" customHeight="1" x14ac:dyDescent="0.2">
      <c r="A7570" s="4" t="s">
        <v>25791</v>
      </c>
      <c r="B7570" t="s">
        <v>25592</v>
      </c>
      <c r="C7570" t="s">
        <v>25792</v>
      </c>
      <c r="E7570" t="s">
        <v>565</v>
      </c>
      <c r="F7570" t="s">
        <v>64</v>
      </c>
      <c r="G7570" s="5">
        <v>526</v>
      </c>
      <c r="H7570" t="s">
        <v>42</v>
      </c>
      <c r="I7570" t="s">
        <v>43</v>
      </c>
      <c r="J7570" t="s">
        <v>45</v>
      </c>
      <c r="N7570" s="27">
        <v>1993</v>
      </c>
      <c r="R7570" s="7">
        <v>-7.1632999999999996</v>
      </c>
      <c r="S7570" s="7">
        <v>112.6615</v>
      </c>
      <c r="T7570" t="s">
        <v>46</v>
      </c>
      <c r="U7570" t="s">
        <v>25793</v>
      </c>
      <c r="X7570" t="s">
        <v>25777</v>
      </c>
      <c r="Y7570" t="s">
        <v>19854</v>
      </c>
      <c r="Z7570" t="s">
        <v>21007</v>
      </c>
      <c r="AA7570" t="s">
        <v>25794</v>
      </c>
      <c r="AG7570" t="s">
        <v>25795</v>
      </c>
      <c r="AH7570" s="8" t="s">
        <v>25796</v>
      </c>
      <c r="AI7570" t="s">
        <v>25797</v>
      </c>
      <c r="AJ7570" t="s">
        <v>25798</v>
      </c>
    </row>
    <row r="7571" spans="1:36" ht="17.25" hidden="1" customHeight="1" x14ac:dyDescent="0.2">
      <c r="A7571" s="4" t="s">
        <v>25791</v>
      </c>
      <c r="B7571" t="s">
        <v>25592</v>
      </c>
      <c r="C7571" t="s">
        <v>25792</v>
      </c>
      <c r="E7571" t="s">
        <v>870</v>
      </c>
      <c r="F7571" t="s">
        <v>64</v>
      </c>
      <c r="G7571" s="5">
        <v>526</v>
      </c>
      <c r="H7571" t="s">
        <v>42</v>
      </c>
      <c r="I7571" t="s">
        <v>43</v>
      </c>
      <c r="J7571" t="s">
        <v>45</v>
      </c>
      <c r="N7571" s="27">
        <v>1993</v>
      </c>
      <c r="R7571" s="7">
        <v>-7.1632999999999996</v>
      </c>
      <c r="S7571" s="7">
        <v>112.6615</v>
      </c>
      <c r="T7571" t="s">
        <v>46</v>
      </c>
      <c r="U7571" t="s">
        <v>25793</v>
      </c>
      <c r="X7571" t="s">
        <v>25777</v>
      </c>
      <c r="Y7571" t="s">
        <v>19854</v>
      </c>
      <c r="Z7571" t="s">
        <v>21007</v>
      </c>
      <c r="AA7571" t="s">
        <v>25794</v>
      </c>
      <c r="AG7571" t="s">
        <v>25795</v>
      </c>
      <c r="AH7571" s="8" t="s">
        <v>25799</v>
      </c>
      <c r="AI7571" t="s">
        <v>25797</v>
      </c>
      <c r="AJ7571" t="s">
        <v>25800</v>
      </c>
    </row>
    <row r="7572" spans="1:36" ht="17.25" hidden="1" customHeight="1" x14ac:dyDescent="0.2">
      <c r="A7572" s="4" t="s">
        <v>25791</v>
      </c>
      <c r="B7572" t="s">
        <v>25592</v>
      </c>
      <c r="C7572" t="s">
        <v>25792</v>
      </c>
      <c r="E7572" t="s">
        <v>873</v>
      </c>
      <c r="F7572" t="s">
        <v>64</v>
      </c>
      <c r="G7572" s="5">
        <v>526</v>
      </c>
      <c r="H7572" t="s">
        <v>42</v>
      </c>
      <c r="I7572" t="s">
        <v>43</v>
      </c>
      <c r="J7572" t="s">
        <v>45</v>
      </c>
      <c r="N7572" s="27">
        <v>1993</v>
      </c>
      <c r="R7572" s="7">
        <v>-7.1632999999999996</v>
      </c>
      <c r="S7572" s="7">
        <v>112.6615</v>
      </c>
      <c r="T7572" t="s">
        <v>46</v>
      </c>
      <c r="U7572" t="s">
        <v>25793</v>
      </c>
      <c r="X7572" t="s">
        <v>25777</v>
      </c>
      <c r="Y7572" t="s">
        <v>19854</v>
      </c>
      <c r="Z7572" t="s">
        <v>21007</v>
      </c>
      <c r="AA7572" t="s">
        <v>25794</v>
      </c>
      <c r="AG7572" t="s">
        <v>25795</v>
      </c>
      <c r="AH7572" s="8" t="s">
        <v>25801</v>
      </c>
      <c r="AI7572" t="s">
        <v>25797</v>
      </c>
      <c r="AJ7572" t="s">
        <v>25802</v>
      </c>
    </row>
    <row r="7573" spans="1:36" ht="17.25" hidden="1" customHeight="1" x14ac:dyDescent="0.2">
      <c r="A7573" s="4" t="s">
        <v>25791</v>
      </c>
      <c r="B7573" t="s">
        <v>25592</v>
      </c>
      <c r="C7573" t="s">
        <v>25792</v>
      </c>
      <c r="E7573" t="s">
        <v>719</v>
      </c>
      <c r="F7573" t="s">
        <v>64</v>
      </c>
      <c r="G7573" s="5">
        <v>100</v>
      </c>
      <c r="H7573" t="s">
        <v>42</v>
      </c>
      <c r="I7573" t="s">
        <v>240</v>
      </c>
      <c r="J7573" t="s">
        <v>45</v>
      </c>
      <c r="N7573" s="27">
        <v>1980</v>
      </c>
      <c r="R7573" s="7">
        <v>-7.1632999999999996</v>
      </c>
      <c r="S7573" s="7">
        <v>112.6615</v>
      </c>
      <c r="T7573" t="s">
        <v>46</v>
      </c>
      <c r="U7573" t="s">
        <v>25793</v>
      </c>
      <c r="X7573" t="s">
        <v>25777</v>
      </c>
      <c r="Y7573" t="s">
        <v>19854</v>
      </c>
      <c r="Z7573" t="s">
        <v>21007</v>
      </c>
      <c r="AA7573" t="s">
        <v>25794</v>
      </c>
      <c r="AG7573" t="s">
        <v>25795</v>
      </c>
      <c r="AH7573" s="8" t="s">
        <v>45</v>
      </c>
      <c r="AI7573" t="s">
        <v>25797</v>
      </c>
      <c r="AJ7573" t="s">
        <v>25803</v>
      </c>
    </row>
    <row r="7574" spans="1:36" ht="17.25" hidden="1" customHeight="1" x14ac:dyDescent="0.2">
      <c r="A7574" s="4" t="s">
        <v>25791</v>
      </c>
      <c r="B7574" t="s">
        <v>25592</v>
      </c>
      <c r="C7574" t="s">
        <v>25792</v>
      </c>
      <c r="E7574" t="s">
        <v>726</v>
      </c>
      <c r="F7574" t="s">
        <v>64</v>
      </c>
      <c r="G7574" s="5">
        <v>100</v>
      </c>
      <c r="H7574" t="s">
        <v>42</v>
      </c>
      <c r="I7574" t="s">
        <v>240</v>
      </c>
      <c r="J7574" t="s">
        <v>45</v>
      </c>
      <c r="N7574" s="27">
        <v>1981</v>
      </c>
      <c r="R7574" s="7">
        <v>-7.1632999999999996</v>
      </c>
      <c r="S7574" s="7">
        <v>112.6615</v>
      </c>
      <c r="T7574" t="s">
        <v>46</v>
      </c>
      <c r="U7574" t="s">
        <v>25793</v>
      </c>
      <c r="X7574" t="s">
        <v>25777</v>
      </c>
      <c r="Y7574" t="s">
        <v>19854</v>
      </c>
      <c r="Z7574" t="s">
        <v>21007</v>
      </c>
      <c r="AA7574" t="s">
        <v>25794</v>
      </c>
      <c r="AG7574" t="s">
        <v>25795</v>
      </c>
      <c r="AH7574" s="8" t="s">
        <v>45</v>
      </c>
      <c r="AI7574" t="s">
        <v>25797</v>
      </c>
      <c r="AJ7574" t="s">
        <v>25804</v>
      </c>
    </row>
    <row r="7575" spans="1:36" ht="17.25" hidden="1" customHeight="1" x14ac:dyDescent="0.2">
      <c r="A7575" s="4" t="s">
        <v>25791</v>
      </c>
      <c r="B7575" t="s">
        <v>25592</v>
      </c>
      <c r="C7575" t="s">
        <v>25792</v>
      </c>
      <c r="E7575" t="s">
        <v>728</v>
      </c>
      <c r="F7575" t="s">
        <v>64</v>
      </c>
      <c r="G7575" s="5">
        <v>200</v>
      </c>
      <c r="H7575" t="s">
        <v>42</v>
      </c>
      <c r="I7575" t="s">
        <v>240</v>
      </c>
      <c r="J7575" t="s">
        <v>45</v>
      </c>
      <c r="N7575" s="27">
        <v>1988</v>
      </c>
      <c r="R7575" s="7">
        <v>-7.1632999999999996</v>
      </c>
      <c r="S7575" s="7">
        <v>112.6615</v>
      </c>
      <c r="T7575" t="s">
        <v>46</v>
      </c>
      <c r="U7575" t="s">
        <v>25793</v>
      </c>
      <c r="X7575" t="s">
        <v>25777</v>
      </c>
      <c r="Y7575" t="s">
        <v>19854</v>
      </c>
      <c r="Z7575" t="s">
        <v>21007</v>
      </c>
      <c r="AA7575" t="s">
        <v>25794</v>
      </c>
      <c r="AG7575" t="s">
        <v>25795</v>
      </c>
      <c r="AH7575" s="8" t="s">
        <v>45</v>
      </c>
      <c r="AI7575" t="s">
        <v>25797</v>
      </c>
      <c r="AJ7575" t="s">
        <v>25805</v>
      </c>
    </row>
    <row r="7576" spans="1:36" ht="17.25" hidden="1" customHeight="1" x14ac:dyDescent="0.2">
      <c r="A7576" s="4" t="s">
        <v>25791</v>
      </c>
      <c r="B7576" t="s">
        <v>25592</v>
      </c>
      <c r="C7576" t="s">
        <v>25792</v>
      </c>
      <c r="E7576" t="s">
        <v>730</v>
      </c>
      <c r="F7576" t="s">
        <v>64</v>
      </c>
      <c r="G7576" s="5">
        <v>200</v>
      </c>
      <c r="H7576" t="s">
        <v>42</v>
      </c>
      <c r="I7576" t="s">
        <v>240</v>
      </c>
      <c r="J7576" t="s">
        <v>45</v>
      </c>
      <c r="N7576" s="27">
        <v>1988</v>
      </c>
      <c r="R7576" s="7">
        <v>-7.1632999999999996</v>
      </c>
      <c r="S7576" s="7">
        <v>112.6615</v>
      </c>
      <c r="T7576" t="s">
        <v>46</v>
      </c>
      <c r="U7576" t="s">
        <v>25793</v>
      </c>
      <c r="X7576" t="s">
        <v>25777</v>
      </c>
      <c r="Y7576" t="s">
        <v>19854</v>
      </c>
      <c r="Z7576" t="s">
        <v>21007</v>
      </c>
      <c r="AA7576" t="s">
        <v>25794</v>
      </c>
      <c r="AG7576" t="s">
        <v>25795</v>
      </c>
      <c r="AH7576" s="8" t="s">
        <v>45</v>
      </c>
      <c r="AI7576" t="s">
        <v>25797</v>
      </c>
      <c r="AJ7576" t="s">
        <v>25806</v>
      </c>
    </row>
    <row r="7577" spans="1:36" ht="17.25" hidden="1" customHeight="1" x14ac:dyDescent="0.2">
      <c r="A7577" s="4" t="s">
        <v>25814</v>
      </c>
      <c r="B7577" t="s">
        <v>25592</v>
      </c>
      <c r="C7577" t="s">
        <v>25815</v>
      </c>
      <c r="E7577" t="s">
        <v>191</v>
      </c>
      <c r="F7577" t="s">
        <v>86</v>
      </c>
      <c r="G7577" s="5">
        <v>124</v>
      </c>
      <c r="H7577" t="s">
        <v>42</v>
      </c>
      <c r="I7577" t="s">
        <v>43</v>
      </c>
      <c r="J7577" t="s">
        <v>45</v>
      </c>
      <c r="N7577" s="8">
        <v>2008</v>
      </c>
      <c r="R7577" s="7">
        <v>-3.206744</v>
      </c>
      <c r="S7577" s="7">
        <v>104.656385</v>
      </c>
      <c r="T7577" t="s">
        <v>46</v>
      </c>
      <c r="U7577" t="s">
        <v>25816</v>
      </c>
      <c r="X7577" t="s">
        <v>25711</v>
      </c>
      <c r="Y7577" t="s">
        <v>19854</v>
      </c>
      <c r="Z7577" t="s">
        <v>21007</v>
      </c>
      <c r="AG7577" t="s">
        <v>25817</v>
      </c>
      <c r="AH7577" s="8" t="s">
        <v>25818</v>
      </c>
      <c r="AI7577" t="s">
        <v>25819</v>
      </c>
      <c r="AJ7577" t="s">
        <v>25820</v>
      </c>
    </row>
    <row r="7578" spans="1:36" ht="17.25" hidden="1" customHeight="1" x14ac:dyDescent="0.2">
      <c r="A7578" s="4" t="s">
        <v>25821</v>
      </c>
      <c r="B7578" t="s">
        <v>25592</v>
      </c>
      <c r="C7578" t="s">
        <v>25822</v>
      </c>
      <c r="E7578" t="s">
        <v>40</v>
      </c>
      <c r="F7578" t="s">
        <v>86</v>
      </c>
      <c r="G7578" s="5">
        <v>755</v>
      </c>
      <c r="H7578" t="s">
        <v>42</v>
      </c>
      <c r="I7578" t="s">
        <v>43</v>
      </c>
      <c r="J7578" t="s">
        <v>45</v>
      </c>
      <c r="N7578" s="8">
        <v>1993</v>
      </c>
      <c r="R7578" s="7">
        <v>-6.2907736999999999</v>
      </c>
      <c r="S7578" s="7">
        <v>107.120446</v>
      </c>
      <c r="T7578" t="s">
        <v>46</v>
      </c>
      <c r="U7578" t="s">
        <v>25823</v>
      </c>
      <c r="X7578" t="s">
        <v>25679</v>
      </c>
      <c r="Y7578" t="s">
        <v>19854</v>
      </c>
      <c r="Z7578" t="s">
        <v>21007</v>
      </c>
      <c r="AA7578" t="s">
        <v>25824</v>
      </c>
      <c r="AC7578" t="s">
        <v>25825</v>
      </c>
      <c r="AG7578" t="s">
        <v>25826</v>
      </c>
      <c r="AI7578" t="s">
        <v>25827</v>
      </c>
      <c r="AJ7578" t="s">
        <v>25828</v>
      </c>
    </row>
    <row r="7579" spans="1:36" ht="17.25" hidden="1" customHeight="1" x14ac:dyDescent="0.2">
      <c r="A7579" s="4" t="s">
        <v>25878</v>
      </c>
      <c r="B7579" t="s">
        <v>25592</v>
      </c>
      <c r="C7579" t="s">
        <v>25879</v>
      </c>
      <c r="E7579" t="s">
        <v>40</v>
      </c>
      <c r="F7579" t="s">
        <v>86</v>
      </c>
      <c r="G7579" s="5">
        <v>145</v>
      </c>
      <c r="H7579" t="s">
        <v>857</v>
      </c>
      <c r="I7579" t="s">
        <v>43</v>
      </c>
      <c r="J7579" t="s">
        <v>45</v>
      </c>
      <c r="N7579" s="8">
        <v>2010</v>
      </c>
      <c r="R7579" s="7">
        <v>-3.0302612999999998</v>
      </c>
      <c r="S7579" s="7">
        <v>104.7419807</v>
      </c>
      <c r="T7579" t="s">
        <v>504</v>
      </c>
      <c r="U7579" t="s">
        <v>25880</v>
      </c>
      <c r="X7579" t="s">
        <v>25881</v>
      </c>
      <c r="Y7579" t="s">
        <v>19854</v>
      </c>
      <c r="Z7579" t="s">
        <v>21007</v>
      </c>
      <c r="AA7579" t="s">
        <v>25882</v>
      </c>
      <c r="AG7579" t="s">
        <v>25883</v>
      </c>
      <c r="AH7579" s="8" t="s">
        <v>25884</v>
      </c>
      <c r="AI7579" t="s">
        <v>25885</v>
      </c>
      <c r="AJ7579" t="s">
        <v>25886</v>
      </c>
    </row>
    <row r="7580" spans="1:36" ht="17.25" hidden="1" customHeight="1" x14ac:dyDescent="0.2">
      <c r="A7580" s="4" t="s">
        <v>25894</v>
      </c>
      <c r="B7580" t="s">
        <v>25592</v>
      </c>
      <c r="C7580" t="s">
        <v>25895</v>
      </c>
      <c r="E7580" t="s">
        <v>56</v>
      </c>
      <c r="F7580" t="s">
        <v>86</v>
      </c>
      <c r="G7580" s="5">
        <v>120</v>
      </c>
      <c r="H7580" t="s">
        <v>558</v>
      </c>
      <c r="I7580" t="s">
        <v>43</v>
      </c>
      <c r="J7580" t="s">
        <v>45</v>
      </c>
      <c r="K7580" t="s">
        <v>45</v>
      </c>
      <c r="L7580" t="s">
        <v>45</v>
      </c>
      <c r="N7580" s="8" t="s">
        <v>45</v>
      </c>
      <c r="R7580" s="7">
        <v>-5.9923999999999999</v>
      </c>
      <c r="S7580" s="7">
        <v>105.9849</v>
      </c>
      <c r="T7580" t="s">
        <v>46</v>
      </c>
      <c r="U7580" t="s">
        <v>25896</v>
      </c>
      <c r="X7580" t="s">
        <v>25719</v>
      </c>
      <c r="Y7580" t="s">
        <v>19854</v>
      </c>
      <c r="Z7580" t="s">
        <v>21007</v>
      </c>
      <c r="AA7580" t="s">
        <v>25897</v>
      </c>
      <c r="AI7580" t="s">
        <v>25898</v>
      </c>
      <c r="AJ7580" t="s">
        <v>25900</v>
      </c>
    </row>
    <row r="7581" spans="1:36" ht="17.25" hidden="1" customHeight="1" x14ac:dyDescent="0.2">
      <c r="A7581" s="4" t="s">
        <v>25901</v>
      </c>
      <c r="B7581" t="s">
        <v>25592</v>
      </c>
      <c r="C7581" t="s">
        <v>25902</v>
      </c>
      <c r="E7581" t="s">
        <v>40</v>
      </c>
      <c r="F7581" t="s">
        <v>617</v>
      </c>
      <c r="G7581" s="5">
        <v>200</v>
      </c>
      <c r="H7581" t="s">
        <v>677</v>
      </c>
      <c r="I7581" t="s">
        <v>43</v>
      </c>
      <c r="J7581" t="s">
        <v>45</v>
      </c>
      <c r="N7581" s="8" t="s">
        <v>45</v>
      </c>
      <c r="R7581" s="7">
        <v>-5.5685760000000002</v>
      </c>
      <c r="S7581" s="7">
        <v>105.378021</v>
      </c>
      <c r="T7581" t="s">
        <v>504</v>
      </c>
      <c r="U7581" t="s">
        <v>45</v>
      </c>
      <c r="W7581" t="s">
        <v>25903</v>
      </c>
      <c r="X7581" t="s">
        <v>25881</v>
      </c>
      <c r="Y7581" t="s">
        <v>19854</v>
      </c>
      <c r="Z7581" t="s">
        <v>21007</v>
      </c>
      <c r="AI7581" t="s">
        <v>25904</v>
      </c>
      <c r="AJ7581" t="s">
        <v>25905</v>
      </c>
    </row>
    <row r="7582" spans="1:36" ht="17.25" hidden="1" customHeight="1" x14ac:dyDescent="0.2">
      <c r="A7582" s="4" t="s">
        <v>25911</v>
      </c>
      <c r="B7582" t="s">
        <v>25592</v>
      </c>
      <c r="C7582" t="s">
        <v>25912</v>
      </c>
      <c r="E7582" t="s">
        <v>40</v>
      </c>
      <c r="F7582" t="s">
        <v>543</v>
      </c>
      <c r="G7582" s="5">
        <v>58.5</v>
      </c>
      <c r="H7582" t="s">
        <v>42</v>
      </c>
      <c r="I7582" t="s">
        <v>528</v>
      </c>
      <c r="J7582" t="s">
        <v>45</v>
      </c>
      <c r="N7582" s="8">
        <v>1981</v>
      </c>
      <c r="R7582" s="7">
        <v>5.5403128844755098</v>
      </c>
      <c r="S7582" s="7">
        <v>95.341224879573403</v>
      </c>
      <c r="T7582" t="s">
        <v>46</v>
      </c>
      <c r="U7582" t="s">
        <v>25913</v>
      </c>
      <c r="X7582" t="s">
        <v>25595</v>
      </c>
      <c r="Y7582" t="s">
        <v>19854</v>
      </c>
      <c r="Z7582" t="s">
        <v>21007</v>
      </c>
      <c r="AG7582" t="s">
        <v>25914</v>
      </c>
      <c r="AH7582" s="8" t="s">
        <v>25915</v>
      </c>
      <c r="AI7582" t="s">
        <v>25916</v>
      </c>
      <c r="AJ7582" t="s">
        <v>25917</v>
      </c>
    </row>
    <row r="7583" spans="1:36" ht="17.25" hidden="1" customHeight="1" x14ac:dyDescent="0.2">
      <c r="A7583" s="4" t="s">
        <v>25936</v>
      </c>
      <c r="B7583" t="s">
        <v>25592</v>
      </c>
      <c r="C7583" t="s">
        <v>25937</v>
      </c>
      <c r="E7583" t="s">
        <v>565</v>
      </c>
      <c r="F7583" t="s">
        <v>41</v>
      </c>
      <c r="G7583" s="5">
        <v>509</v>
      </c>
      <c r="H7583" t="s">
        <v>42</v>
      </c>
      <c r="I7583" t="s">
        <v>43</v>
      </c>
      <c r="J7583" t="s">
        <v>45</v>
      </c>
      <c r="N7583" s="8">
        <v>1995</v>
      </c>
      <c r="R7583" s="7">
        <v>-6.1086999999999998</v>
      </c>
      <c r="S7583" s="7">
        <v>106.7877</v>
      </c>
      <c r="T7583" t="s">
        <v>46</v>
      </c>
      <c r="U7583" t="s">
        <v>25938</v>
      </c>
      <c r="X7583" t="s">
        <v>25939</v>
      </c>
      <c r="Y7583" t="s">
        <v>19854</v>
      </c>
      <c r="Z7583" t="s">
        <v>21007</v>
      </c>
      <c r="AA7583" t="s">
        <v>25940</v>
      </c>
      <c r="AG7583" t="s">
        <v>25941</v>
      </c>
      <c r="AH7583" s="8" t="s">
        <v>25942</v>
      </c>
      <c r="AI7583" t="s">
        <v>25943</v>
      </c>
      <c r="AJ7583" t="s">
        <v>25944</v>
      </c>
    </row>
    <row r="7584" spans="1:36" ht="17.25" hidden="1" customHeight="1" x14ac:dyDescent="0.2">
      <c r="A7584" s="4" t="s">
        <v>25936</v>
      </c>
      <c r="B7584" t="s">
        <v>25592</v>
      </c>
      <c r="C7584" t="s">
        <v>25937</v>
      </c>
      <c r="E7584" t="s">
        <v>870</v>
      </c>
      <c r="F7584" t="s">
        <v>86</v>
      </c>
      <c r="G7584" s="5">
        <v>720</v>
      </c>
      <c r="H7584" t="s">
        <v>42</v>
      </c>
      <c r="I7584" t="s">
        <v>43</v>
      </c>
      <c r="J7584" t="s">
        <v>45</v>
      </c>
      <c r="N7584" s="8">
        <v>2011</v>
      </c>
      <c r="R7584" s="7">
        <v>-6.1086999999999998</v>
      </c>
      <c r="S7584" s="7">
        <v>106.7877</v>
      </c>
      <c r="T7584" t="s">
        <v>46</v>
      </c>
      <c r="U7584" t="s">
        <v>25938</v>
      </c>
      <c r="X7584" t="s">
        <v>25939</v>
      </c>
      <c r="Y7584" t="s">
        <v>19854</v>
      </c>
      <c r="Z7584" t="s">
        <v>21007</v>
      </c>
      <c r="AA7584" t="s">
        <v>25940</v>
      </c>
      <c r="AG7584" t="s">
        <v>25941</v>
      </c>
      <c r="AH7584" s="8" t="s">
        <v>25945</v>
      </c>
      <c r="AI7584" t="s">
        <v>25943</v>
      </c>
      <c r="AJ7584" t="s">
        <v>25946</v>
      </c>
    </row>
    <row r="7585" spans="1:36" ht="17.25" hidden="1" customHeight="1" x14ac:dyDescent="0.2">
      <c r="A7585" s="4" t="s">
        <v>25936</v>
      </c>
      <c r="B7585" t="s">
        <v>25592</v>
      </c>
      <c r="C7585" t="s">
        <v>25937</v>
      </c>
      <c r="E7585" t="s">
        <v>719</v>
      </c>
      <c r="F7585" t="s">
        <v>86</v>
      </c>
      <c r="G7585" s="5">
        <v>200</v>
      </c>
      <c r="H7585" t="s">
        <v>42</v>
      </c>
      <c r="I7585" t="s">
        <v>240</v>
      </c>
      <c r="J7585" t="s">
        <v>45</v>
      </c>
      <c r="N7585" s="27">
        <v>1981</v>
      </c>
      <c r="R7585" s="7">
        <v>-6.1086999999999998</v>
      </c>
      <c r="S7585" s="7">
        <v>106.7877</v>
      </c>
      <c r="T7585" t="s">
        <v>46</v>
      </c>
      <c r="U7585" t="s">
        <v>25938</v>
      </c>
      <c r="X7585" t="s">
        <v>25939</v>
      </c>
      <c r="Y7585" t="s">
        <v>19854</v>
      </c>
      <c r="Z7585" t="s">
        <v>21007</v>
      </c>
      <c r="AA7585" t="s">
        <v>25940</v>
      </c>
      <c r="AG7585" t="s">
        <v>25941</v>
      </c>
      <c r="AH7585" s="8" t="s">
        <v>25942</v>
      </c>
      <c r="AI7585" t="s">
        <v>25943</v>
      </c>
      <c r="AJ7585" t="s">
        <v>25949</v>
      </c>
    </row>
    <row r="7586" spans="1:36" ht="17.25" hidden="1" customHeight="1" x14ac:dyDescent="0.2">
      <c r="A7586" s="4" t="s">
        <v>25936</v>
      </c>
      <c r="B7586" t="s">
        <v>25592</v>
      </c>
      <c r="C7586" t="s">
        <v>25937</v>
      </c>
      <c r="E7586" t="s">
        <v>726</v>
      </c>
      <c r="F7586" t="s">
        <v>86</v>
      </c>
      <c r="G7586" s="5">
        <v>200</v>
      </c>
      <c r="H7586" t="s">
        <v>42</v>
      </c>
      <c r="I7586" t="s">
        <v>240</v>
      </c>
      <c r="J7586" t="s">
        <v>45</v>
      </c>
      <c r="N7586" s="8">
        <v>1981</v>
      </c>
      <c r="R7586" s="7">
        <v>-6.1086999999999998</v>
      </c>
      <c r="S7586" s="7">
        <v>106.7877</v>
      </c>
      <c r="T7586" t="s">
        <v>46</v>
      </c>
      <c r="U7586" t="s">
        <v>25938</v>
      </c>
      <c r="X7586" t="s">
        <v>25939</v>
      </c>
      <c r="Y7586" t="s">
        <v>19854</v>
      </c>
      <c r="Z7586" t="s">
        <v>21007</v>
      </c>
      <c r="AA7586" t="s">
        <v>25940</v>
      </c>
      <c r="AG7586" t="s">
        <v>25941</v>
      </c>
      <c r="AH7586" s="8" t="s">
        <v>25942</v>
      </c>
      <c r="AI7586" t="s">
        <v>25943</v>
      </c>
      <c r="AJ7586" t="s">
        <v>25950</v>
      </c>
    </row>
    <row r="7587" spans="1:36" ht="17.25" hidden="1" customHeight="1" x14ac:dyDescent="0.2">
      <c r="A7587" s="4" t="s">
        <v>25951</v>
      </c>
      <c r="B7587" t="s">
        <v>25592</v>
      </c>
      <c r="C7587" t="s">
        <v>25952</v>
      </c>
      <c r="E7587" t="s">
        <v>40</v>
      </c>
      <c r="F7587" t="s">
        <v>86</v>
      </c>
      <c r="G7587" s="5">
        <v>615</v>
      </c>
      <c r="H7587" t="s">
        <v>42</v>
      </c>
      <c r="I7587" t="s">
        <v>43</v>
      </c>
      <c r="J7587" t="s">
        <v>45</v>
      </c>
      <c r="N7587" s="8">
        <v>1997</v>
      </c>
      <c r="R7587" s="7">
        <v>-6.0867000000000004</v>
      </c>
      <c r="S7587" s="7">
        <v>106.9987</v>
      </c>
      <c r="T7587" t="s">
        <v>46</v>
      </c>
      <c r="U7587" t="s">
        <v>25953</v>
      </c>
      <c r="X7587" t="s">
        <v>25679</v>
      </c>
      <c r="Y7587" t="s">
        <v>19854</v>
      </c>
      <c r="Z7587" t="s">
        <v>21007</v>
      </c>
      <c r="AA7587" t="s">
        <v>25954</v>
      </c>
      <c r="AG7587" t="s">
        <v>25955</v>
      </c>
      <c r="AH7587" s="8" t="s">
        <v>25956</v>
      </c>
      <c r="AI7587" t="s">
        <v>25957</v>
      </c>
      <c r="AJ7587" t="s">
        <v>25958</v>
      </c>
    </row>
    <row r="7588" spans="1:36" ht="17.25" hidden="1" customHeight="1" x14ac:dyDescent="0.2">
      <c r="A7588" s="4" t="s">
        <v>25951</v>
      </c>
      <c r="B7588" t="s">
        <v>25592</v>
      </c>
      <c r="C7588" t="s">
        <v>25952</v>
      </c>
      <c r="E7588" t="s">
        <v>79</v>
      </c>
      <c r="F7588" t="s">
        <v>86</v>
      </c>
      <c r="G7588" s="5">
        <v>140</v>
      </c>
      <c r="H7588" t="s">
        <v>42</v>
      </c>
      <c r="I7588" t="s">
        <v>65</v>
      </c>
      <c r="J7588" t="s">
        <v>45</v>
      </c>
      <c r="N7588" s="8">
        <v>2005</v>
      </c>
      <c r="R7588" s="7">
        <v>-6.0867000000000004</v>
      </c>
      <c r="S7588" s="7">
        <v>106.9987</v>
      </c>
      <c r="T7588" t="s">
        <v>46</v>
      </c>
      <c r="U7588" t="s">
        <v>25953</v>
      </c>
      <c r="X7588" t="s">
        <v>25679</v>
      </c>
      <c r="Y7588" t="s">
        <v>19854</v>
      </c>
      <c r="Z7588" t="s">
        <v>21007</v>
      </c>
      <c r="AA7588" t="s">
        <v>25954</v>
      </c>
      <c r="AG7588" t="s">
        <v>25955</v>
      </c>
      <c r="AH7588" s="24">
        <v>1183526</v>
      </c>
      <c r="AI7588" t="s">
        <v>25957</v>
      </c>
      <c r="AJ7588" t="s">
        <v>25963</v>
      </c>
    </row>
    <row r="7589" spans="1:36" ht="17.25" hidden="1" customHeight="1" x14ac:dyDescent="0.2">
      <c r="A7589" s="4" t="s">
        <v>25951</v>
      </c>
      <c r="B7589" t="s">
        <v>25592</v>
      </c>
      <c r="C7589" t="s">
        <v>25952</v>
      </c>
      <c r="E7589" t="s">
        <v>81</v>
      </c>
      <c r="F7589" t="s">
        <v>86</v>
      </c>
      <c r="G7589" s="5">
        <v>140</v>
      </c>
      <c r="H7589" t="s">
        <v>42</v>
      </c>
      <c r="I7589" t="s">
        <v>65</v>
      </c>
      <c r="J7589" t="s">
        <v>45</v>
      </c>
      <c r="N7589" s="8">
        <v>2005</v>
      </c>
      <c r="R7589" s="7">
        <v>-6.0867000000000004</v>
      </c>
      <c r="S7589" s="7">
        <v>106.9987</v>
      </c>
      <c r="T7589" t="s">
        <v>46</v>
      </c>
      <c r="U7589" t="s">
        <v>25953</v>
      </c>
      <c r="X7589" t="s">
        <v>25679</v>
      </c>
      <c r="Y7589" t="s">
        <v>19854</v>
      </c>
      <c r="Z7589" t="s">
        <v>21007</v>
      </c>
      <c r="AG7589" t="s">
        <v>25955</v>
      </c>
      <c r="AH7589" s="24">
        <v>1183527</v>
      </c>
      <c r="AI7589" t="s">
        <v>25957</v>
      </c>
      <c r="AJ7589" t="s">
        <v>25964</v>
      </c>
    </row>
    <row r="7590" spans="1:36" ht="17.25" hidden="1" customHeight="1" x14ac:dyDescent="0.2">
      <c r="A7590" s="4" t="s">
        <v>25951</v>
      </c>
      <c r="B7590" t="s">
        <v>25592</v>
      </c>
      <c r="C7590" t="s">
        <v>25952</v>
      </c>
      <c r="E7590" t="s">
        <v>2018</v>
      </c>
      <c r="F7590" t="s">
        <v>86</v>
      </c>
      <c r="G7590" s="5">
        <v>140</v>
      </c>
      <c r="H7590" t="s">
        <v>42</v>
      </c>
      <c r="I7590" t="s">
        <v>65</v>
      </c>
      <c r="J7590" t="s">
        <v>45</v>
      </c>
      <c r="N7590" s="8">
        <v>2005</v>
      </c>
      <c r="R7590" s="7">
        <v>-6.0867000000000004</v>
      </c>
      <c r="S7590" s="7">
        <v>106.9987</v>
      </c>
      <c r="T7590" t="s">
        <v>46</v>
      </c>
      <c r="U7590" t="s">
        <v>25953</v>
      </c>
      <c r="X7590" t="s">
        <v>25679</v>
      </c>
      <c r="Y7590" t="s">
        <v>19854</v>
      </c>
      <c r="Z7590" t="s">
        <v>21007</v>
      </c>
      <c r="AG7590" t="s">
        <v>25955</v>
      </c>
      <c r="AH7590" s="24">
        <v>1183528</v>
      </c>
      <c r="AI7590" t="s">
        <v>25957</v>
      </c>
      <c r="AJ7590" t="s">
        <v>25965</v>
      </c>
    </row>
    <row r="7591" spans="1:36" ht="17.25" hidden="1" customHeight="1" x14ac:dyDescent="0.2">
      <c r="A7591" s="4" t="s">
        <v>25951</v>
      </c>
      <c r="B7591" t="s">
        <v>25592</v>
      </c>
      <c r="C7591" t="s">
        <v>25952</v>
      </c>
      <c r="E7591" t="s">
        <v>16627</v>
      </c>
      <c r="F7591" t="s">
        <v>86</v>
      </c>
      <c r="G7591" s="5">
        <v>140</v>
      </c>
      <c r="H7591" t="s">
        <v>42</v>
      </c>
      <c r="I7591" t="s">
        <v>65</v>
      </c>
      <c r="J7591" t="s">
        <v>45</v>
      </c>
      <c r="N7591" s="27">
        <v>2005</v>
      </c>
      <c r="R7591" s="7">
        <v>-6.0867000000000004</v>
      </c>
      <c r="S7591" s="7">
        <v>106.9987</v>
      </c>
      <c r="T7591" t="s">
        <v>46</v>
      </c>
      <c r="U7591" t="s">
        <v>25953</v>
      </c>
      <c r="X7591" t="s">
        <v>25679</v>
      </c>
      <c r="Y7591" t="s">
        <v>19854</v>
      </c>
      <c r="Z7591" t="s">
        <v>21007</v>
      </c>
      <c r="AA7591" t="s">
        <v>25954</v>
      </c>
      <c r="AG7591" t="s">
        <v>25955</v>
      </c>
      <c r="AH7591" s="6">
        <v>1183529</v>
      </c>
      <c r="AI7591" t="s">
        <v>25957</v>
      </c>
      <c r="AJ7591" t="s">
        <v>25968</v>
      </c>
    </row>
    <row r="7592" spans="1:36" ht="17.25" hidden="1" customHeight="1" x14ac:dyDescent="0.2">
      <c r="A7592" s="4" t="s">
        <v>25951</v>
      </c>
      <c r="B7592" t="s">
        <v>25592</v>
      </c>
      <c r="C7592" t="s">
        <v>25952</v>
      </c>
      <c r="E7592" t="s">
        <v>16629</v>
      </c>
      <c r="F7592" t="s">
        <v>86</v>
      </c>
      <c r="G7592" s="5">
        <v>140</v>
      </c>
      <c r="H7592" t="s">
        <v>42</v>
      </c>
      <c r="I7592" t="s">
        <v>65</v>
      </c>
      <c r="J7592" t="s">
        <v>45</v>
      </c>
      <c r="N7592" s="8">
        <v>2005</v>
      </c>
      <c r="R7592" s="7">
        <v>-6.0867000000000004</v>
      </c>
      <c r="S7592" s="7">
        <v>106.9987</v>
      </c>
      <c r="T7592" t="s">
        <v>46</v>
      </c>
      <c r="U7592" t="s">
        <v>25953</v>
      </c>
      <c r="X7592" t="s">
        <v>25679</v>
      </c>
      <c r="Y7592" t="s">
        <v>19854</v>
      </c>
      <c r="Z7592" t="s">
        <v>21007</v>
      </c>
      <c r="AG7592" t="s">
        <v>25955</v>
      </c>
      <c r="AH7592" s="6">
        <v>1183530</v>
      </c>
      <c r="AI7592" t="s">
        <v>25957</v>
      </c>
      <c r="AJ7592" t="s">
        <v>25969</v>
      </c>
    </row>
    <row r="7593" spans="1:36" ht="17.25" hidden="1" customHeight="1" x14ac:dyDescent="0.2">
      <c r="A7593" s="4" t="s">
        <v>25951</v>
      </c>
      <c r="B7593" t="s">
        <v>25592</v>
      </c>
      <c r="C7593" t="s">
        <v>25952</v>
      </c>
      <c r="E7593" t="s">
        <v>16631</v>
      </c>
      <c r="F7593" t="s">
        <v>86</v>
      </c>
      <c r="G7593" s="5">
        <v>140</v>
      </c>
      <c r="H7593" t="s">
        <v>42</v>
      </c>
      <c r="I7593" t="s">
        <v>65</v>
      </c>
      <c r="J7593" t="s">
        <v>45</v>
      </c>
      <c r="N7593" s="8">
        <v>2005</v>
      </c>
      <c r="R7593" s="7">
        <v>-6.0867000000000004</v>
      </c>
      <c r="S7593" s="7">
        <v>106.9987</v>
      </c>
      <c r="T7593" t="s">
        <v>46</v>
      </c>
      <c r="U7593" t="s">
        <v>25953</v>
      </c>
      <c r="X7593" t="s">
        <v>25679</v>
      </c>
      <c r="Y7593" t="s">
        <v>19854</v>
      </c>
      <c r="Z7593" t="s">
        <v>21007</v>
      </c>
      <c r="AG7593" t="s">
        <v>25955</v>
      </c>
      <c r="AH7593" s="24">
        <v>1183531</v>
      </c>
      <c r="AI7593" t="s">
        <v>25957</v>
      </c>
      <c r="AJ7593" t="s">
        <v>25970</v>
      </c>
    </row>
    <row r="7594" spans="1:36" ht="17.25" hidden="1" customHeight="1" x14ac:dyDescent="0.2">
      <c r="A7594" s="4" t="s">
        <v>25951</v>
      </c>
      <c r="B7594" t="s">
        <v>25592</v>
      </c>
      <c r="C7594" t="s">
        <v>25952</v>
      </c>
      <c r="E7594" t="s">
        <v>20097</v>
      </c>
      <c r="F7594" t="s">
        <v>86</v>
      </c>
      <c r="G7594" s="5">
        <v>384</v>
      </c>
      <c r="H7594" t="s">
        <v>42</v>
      </c>
      <c r="I7594" t="s">
        <v>43</v>
      </c>
      <c r="J7594" t="s">
        <v>45</v>
      </c>
      <c r="N7594" s="8">
        <v>2010</v>
      </c>
      <c r="R7594" s="7">
        <v>-6.0867000000000004</v>
      </c>
      <c r="S7594" s="7">
        <v>106.9987</v>
      </c>
      <c r="T7594" t="s">
        <v>46</v>
      </c>
      <c r="U7594" t="s">
        <v>25953</v>
      </c>
      <c r="X7594" t="s">
        <v>25679</v>
      </c>
      <c r="Y7594" t="s">
        <v>19854</v>
      </c>
      <c r="Z7594" t="s">
        <v>21007</v>
      </c>
      <c r="AA7594" t="s">
        <v>25954</v>
      </c>
      <c r="AG7594" t="s">
        <v>25955</v>
      </c>
      <c r="AH7594" s="8" t="s">
        <v>25971</v>
      </c>
      <c r="AI7594" t="s">
        <v>25957</v>
      </c>
      <c r="AJ7594" t="s">
        <v>25972</v>
      </c>
    </row>
    <row r="7595" spans="1:36" ht="17.25" hidden="1" customHeight="1" x14ac:dyDescent="0.2">
      <c r="A7595" s="4" t="s">
        <v>25973</v>
      </c>
      <c r="B7595" t="s">
        <v>25592</v>
      </c>
      <c r="C7595" t="s">
        <v>25974</v>
      </c>
      <c r="E7595" t="s">
        <v>40</v>
      </c>
      <c r="F7595" t="s">
        <v>86</v>
      </c>
      <c r="G7595" s="5">
        <v>100</v>
      </c>
      <c r="H7595" t="s">
        <v>42</v>
      </c>
      <c r="I7595" t="s">
        <v>65</v>
      </c>
      <c r="J7595" t="s">
        <v>44</v>
      </c>
      <c r="N7595" s="8">
        <v>2000</v>
      </c>
      <c r="R7595" s="7">
        <v>1.3721629</v>
      </c>
      <c r="S7595" s="7">
        <v>101.22511799999999</v>
      </c>
      <c r="T7595" t="s">
        <v>46</v>
      </c>
      <c r="U7595" t="s">
        <v>25975</v>
      </c>
      <c r="X7595" t="s">
        <v>25650</v>
      </c>
      <c r="Y7595" t="s">
        <v>19854</v>
      </c>
      <c r="Z7595" t="s">
        <v>21007</v>
      </c>
      <c r="AA7595" t="s">
        <v>25976</v>
      </c>
      <c r="AG7595" t="s">
        <v>25747</v>
      </c>
      <c r="AH7595" s="8">
        <v>1164782</v>
      </c>
      <c r="AI7595" t="s">
        <v>25977</v>
      </c>
      <c r="AJ7595" t="s">
        <v>25978</v>
      </c>
    </row>
    <row r="7596" spans="1:36" ht="17.25" hidden="1" customHeight="1" x14ac:dyDescent="0.2">
      <c r="A7596" s="4" t="s">
        <v>25973</v>
      </c>
      <c r="B7596" t="s">
        <v>25592</v>
      </c>
      <c r="C7596" t="s">
        <v>25974</v>
      </c>
      <c r="E7596" t="s">
        <v>56</v>
      </c>
      <c r="F7596" t="s">
        <v>86</v>
      </c>
      <c r="G7596" s="5">
        <v>100</v>
      </c>
      <c r="H7596" t="s">
        <v>42</v>
      </c>
      <c r="I7596" t="s">
        <v>65</v>
      </c>
      <c r="J7596" t="s">
        <v>44</v>
      </c>
      <c r="N7596" s="27">
        <v>2000</v>
      </c>
      <c r="R7596" s="7">
        <v>1.3721629</v>
      </c>
      <c r="S7596" s="7">
        <v>101.22511799999999</v>
      </c>
      <c r="T7596" t="s">
        <v>46</v>
      </c>
      <c r="U7596" t="s">
        <v>25975</v>
      </c>
      <c r="X7596" t="s">
        <v>25650</v>
      </c>
      <c r="Y7596" t="s">
        <v>19854</v>
      </c>
      <c r="Z7596" t="s">
        <v>21007</v>
      </c>
      <c r="AA7596" t="s">
        <v>25976</v>
      </c>
      <c r="AG7596" t="s">
        <v>25747</v>
      </c>
      <c r="AH7596" s="8">
        <v>1164783</v>
      </c>
      <c r="AI7596" t="s">
        <v>25977</v>
      </c>
      <c r="AJ7596" t="s">
        <v>25979</v>
      </c>
    </row>
    <row r="7597" spans="1:36" ht="17.25" hidden="1" customHeight="1" x14ac:dyDescent="0.2">
      <c r="A7597" s="4" t="s">
        <v>25973</v>
      </c>
      <c r="B7597" t="s">
        <v>25592</v>
      </c>
      <c r="C7597" t="s">
        <v>25974</v>
      </c>
      <c r="E7597" t="s">
        <v>58</v>
      </c>
      <c r="F7597" t="s">
        <v>86</v>
      </c>
      <c r="G7597" s="5">
        <v>100</v>
      </c>
      <c r="H7597" t="s">
        <v>42</v>
      </c>
      <c r="I7597" t="s">
        <v>65</v>
      </c>
      <c r="J7597" t="s">
        <v>44</v>
      </c>
      <c r="N7597" s="8">
        <v>2000</v>
      </c>
      <c r="R7597" s="7">
        <v>1.3721629</v>
      </c>
      <c r="S7597" s="7">
        <v>101.22511799999999</v>
      </c>
      <c r="T7597" t="s">
        <v>46</v>
      </c>
      <c r="U7597" t="s">
        <v>25975</v>
      </c>
      <c r="X7597" t="s">
        <v>25650</v>
      </c>
      <c r="Y7597" t="s">
        <v>19854</v>
      </c>
      <c r="Z7597" t="s">
        <v>21007</v>
      </c>
      <c r="AA7597" t="s">
        <v>25976</v>
      </c>
      <c r="AG7597" t="s">
        <v>25747</v>
      </c>
      <c r="AH7597" s="8">
        <v>1164784</v>
      </c>
      <c r="AI7597" t="s">
        <v>25977</v>
      </c>
      <c r="AJ7597" t="s">
        <v>25980</v>
      </c>
    </row>
    <row r="7598" spans="1:36" ht="17.25" hidden="1" customHeight="1" x14ac:dyDescent="0.2">
      <c r="A7598" s="4" t="s">
        <v>25989</v>
      </c>
      <c r="B7598" t="s">
        <v>25592</v>
      </c>
      <c r="C7598" t="s">
        <v>25990</v>
      </c>
      <c r="E7598" t="s">
        <v>40</v>
      </c>
      <c r="F7598" t="s">
        <v>86</v>
      </c>
      <c r="G7598" s="5">
        <v>150</v>
      </c>
      <c r="H7598" t="s">
        <v>42</v>
      </c>
      <c r="I7598" t="s">
        <v>43</v>
      </c>
      <c r="J7598" t="s">
        <v>45</v>
      </c>
      <c r="N7598" s="8">
        <v>2004</v>
      </c>
      <c r="R7598" s="7">
        <v>-2.9268174</v>
      </c>
      <c r="S7598" s="7">
        <v>104.8676653</v>
      </c>
      <c r="T7598" t="s">
        <v>46</v>
      </c>
      <c r="U7598" t="s">
        <v>25710</v>
      </c>
      <c r="X7598" t="s">
        <v>25711</v>
      </c>
      <c r="Y7598" t="s">
        <v>19854</v>
      </c>
      <c r="Z7598" t="s">
        <v>21007</v>
      </c>
      <c r="AG7598" t="s">
        <v>25991</v>
      </c>
      <c r="AH7598" s="8" t="s">
        <v>25992</v>
      </c>
      <c r="AI7598" t="s">
        <v>25993</v>
      </c>
      <c r="AJ7598" t="s">
        <v>25994</v>
      </c>
    </row>
    <row r="7599" spans="1:36" ht="17.25" hidden="1" customHeight="1" x14ac:dyDescent="0.2">
      <c r="A7599" s="4" t="s">
        <v>25995</v>
      </c>
      <c r="B7599" t="s">
        <v>25592</v>
      </c>
      <c r="C7599" t="s">
        <v>25996</v>
      </c>
      <c r="E7599" t="s">
        <v>56</v>
      </c>
      <c r="F7599" t="s">
        <v>86</v>
      </c>
      <c r="G7599" s="5">
        <v>82.1</v>
      </c>
      <c r="H7599" t="s">
        <v>42</v>
      </c>
      <c r="I7599" t="s">
        <v>43</v>
      </c>
      <c r="J7599" t="s">
        <v>45</v>
      </c>
      <c r="N7599" s="27">
        <v>2010</v>
      </c>
      <c r="R7599" s="7">
        <v>1.0145329896862301</v>
      </c>
      <c r="S7599" s="7">
        <v>104.007077119055</v>
      </c>
      <c r="T7599" t="s">
        <v>46</v>
      </c>
      <c r="U7599" t="s">
        <v>25997</v>
      </c>
      <c r="X7599" t="s">
        <v>25650</v>
      </c>
      <c r="Y7599" t="s">
        <v>19854</v>
      </c>
      <c r="Z7599" t="s">
        <v>21007</v>
      </c>
      <c r="AG7599" t="s">
        <v>25998</v>
      </c>
      <c r="AH7599" s="27" t="s">
        <v>26002</v>
      </c>
      <c r="AI7599" t="s">
        <v>26000</v>
      </c>
      <c r="AJ7599" t="s">
        <v>26003</v>
      </c>
    </row>
    <row r="7600" spans="1:36" ht="17.25" hidden="1" customHeight="1" x14ac:dyDescent="0.2">
      <c r="A7600" s="4" t="s">
        <v>26004</v>
      </c>
      <c r="B7600" t="s">
        <v>25592</v>
      </c>
      <c r="C7600" t="s">
        <v>26005</v>
      </c>
      <c r="E7600" t="s">
        <v>40</v>
      </c>
      <c r="F7600" t="s">
        <v>86</v>
      </c>
      <c r="G7600" s="5">
        <v>50</v>
      </c>
      <c r="H7600" t="s">
        <v>42</v>
      </c>
      <c r="I7600" t="s">
        <v>65</v>
      </c>
      <c r="J7600" t="s">
        <v>45</v>
      </c>
      <c r="N7600" s="27">
        <v>2011</v>
      </c>
      <c r="R7600" s="7">
        <v>-1.5955184186107001</v>
      </c>
      <c r="S7600" s="7">
        <v>103.646043567332</v>
      </c>
      <c r="T7600" t="s">
        <v>46</v>
      </c>
      <c r="U7600" t="s">
        <v>26006</v>
      </c>
      <c r="X7600" t="s">
        <v>26006</v>
      </c>
      <c r="Y7600" t="s">
        <v>19854</v>
      </c>
      <c r="Z7600" t="s">
        <v>21007</v>
      </c>
      <c r="AG7600" t="s">
        <v>26007</v>
      </c>
      <c r="AH7600" s="24">
        <v>1238773</v>
      </c>
      <c r="AI7600" t="s">
        <v>26008</v>
      </c>
      <c r="AJ7600" t="s">
        <v>26009</v>
      </c>
    </row>
    <row r="7601" spans="1:36" ht="17.25" hidden="1" customHeight="1" x14ac:dyDescent="0.2">
      <c r="A7601" s="4" t="s">
        <v>26004</v>
      </c>
      <c r="B7601" t="s">
        <v>25592</v>
      </c>
      <c r="C7601" t="s">
        <v>26005</v>
      </c>
      <c r="E7601" t="s">
        <v>56</v>
      </c>
      <c r="F7601" t="s">
        <v>86</v>
      </c>
      <c r="G7601" s="5">
        <v>50</v>
      </c>
      <c r="H7601" t="s">
        <v>42</v>
      </c>
      <c r="I7601" t="s">
        <v>65</v>
      </c>
      <c r="J7601" t="s">
        <v>45</v>
      </c>
      <c r="N7601" s="8">
        <v>2011</v>
      </c>
      <c r="R7601" s="7">
        <v>-1.5955184186107001</v>
      </c>
      <c r="S7601" s="7">
        <v>103.646043567332</v>
      </c>
      <c r="T7601" t="s">
        <v>46</v>
      </c>
      <c r="U7601" t="s">
        <v>26006</v>
      </c>
      <c r="X7601" t="s">
        <v>26006</v>
      </c>
      <c r="Y7601" t="s">
        <v>19854</v>
      </c>
      <c r="Z7601" t="s">
        <v>21007</v>
      </c>
      <c r="AG7601" t="s">
        <v>26007</v>
      </c>
      <c r="AH7601" s="24">
        <v>1238773</v>
      </c>
      <c r="AI7601" t="s">
        <v>26008</v>
      </c>
      <c r="AJ7601" t="s">
        <v>26010</v>
      </c>
    </row>
    <row r="7602" spans="1:36" ht="17.25" hidden="1" customHeight="1" x14ac:dyDescent="0.2">
      <c r="A7602" s="4" t="s">
        <v>26011</v>
      </c>
      <c r="B7602" t="s">
        <v>25592</v>
      </c>
      <c r="C7602" t="s">
        <v>26012</v>
      </c>
      <c r="E7602" t="s">
        <v>58</v>
      </c>
      <c r="F7602" t="s">
        <v>64</v>
      </c>
      <c r="G7602" s="5">
        <v>50</v>
      </c>
      <c r="H7602" t="s">
        <v>42</v>
      </c>
      <c r="I7602" t="s">
        <v>240</v>
      </c>
      <c r="J7602" t="s">
        <v>45</v>
      </c>
      <c r="N7602" s="8">
        <v>1978</v>
      </c>
      <c r="R7602" s="7">
        <v>-7.209975</v>
      </c>
      <c r="S7602" s="7">
        <v>112.723895</v>
      </c>
      <c r="T7602" t="s">
        <v>46</v>
      </c>
      <c r="U7602" t="s">
        <v>26013</v>
      </c>
      <c r="X7602" t="s">
        <v>25777</v>
      </c>
      <c r="Y7602" t="s">
        <v>19854</v>
      </c>
      <c r="Z7602" t="s">
        <v>21007</v>
      </c>
      <c r="AC7602" t="s">
        <v>25778</v>
      </c>
      <c r="AI7602" t="s">
        <v>26014</v>
      </c>
      <c r="AJ7602" t="s">
        <v>26015</v>
      </c>
    </row>
    <row r="7603" spans="1:36" ht="17.25" hidden="1" customHeight="1" x14ac:dyDescent="0.2">
      <c r="A7603" s="4" t="s">
        <v>26011</v>
      </c>
      <c r="B7603" t="s">
        <v>25592</v>
      </c>
      <c r="C7603" t="s">
        <v>26012</v>
      </c>
      <c r="E7603" t="s">
        <v>191</v>
      </c>
      <c r="F7603" t="s">
        <v>64</v>
      </c>
      <c r="G7603" s="5">
        <v>50</v>
      </c>
      <c r="H7603" t="s">
        <v>42</v>
      </c>
      <c r="I7603" t="s">
        <v>240</v>
      </c>
      <c r="J7603" t="s">
        <v>45</v>
      </c>
      <c r="N7603" s="8">
        <v>1978</v>
      </c>
      <c r="R7603" s="7">
        <v>-7.209975</v>
      </c>
      <c r="S7603" s="7">
        <v>112.723895</v>
      </c>
      <c r="T7603" t="s">
        <v>46</v>
      </c>
      <c r="U7603" t="s">
        <v>26013</v>
      </c>
      <c r="X7603" t="s">
        <v>25777</v>
      </c>
      <c r="Y7603" t="s">
        <v>19854</v>
      </c>
      <c r="Z7603" t="s">
        <v>21007</v>
      </c>
      <c r="AC7603" t="s">
        <v>25778</v>
      </c>
      <c r="AI7603" t="s">
        <v>26014</v>
      </c>
      <c r="AJ7603" t="s">
        <v>26016</v>
      </c>
    </row>
    <row r="7604" spans="1:36" ht="17.25" hidden="1" customHeight="1" x14ac:dyDescent="0.2">
      <c r="A7604" s="4" t="s">
        <v>26011</v>
      </c>
      <c r="B7604" t="s">
        <v>25592</v>
      </c>
      <c r="C7604" t="s">
        <v>26012</v>
      </c>
      <c r="E7604" t="s">
        <v>335</v>
      </c>
      <c r="F7604" t="s">
        <v>86</v>
      </c>
      <c r="G7604" s="5">
        <v>400</v>
      </c>
      <c r="H7604" t="s">
        <v>677</v>
      </c>
      <c r="I7604" t="s">
        <v>43</v>
      </c>
      <c r="J7604" t="s">
        <v>45</v>
      </c>
      <c r="N7604" s="27" t="s">
        <v>45</v>
      </c>
      <c r="R7604" s="7">
        <v>-7.209975</v>
      </c>
      <c r="S7604" s="7">
        <v>112.723895</v>
      </c>
      <c r="T7604" t="s">
        <v>46</v>
      </c>
      <c r="U7604" t="s">
        <v>26013</v>
      </c>
      <c r="X7604" t="s">
        <v>25777</v>
      </c>
      <c r="Y7604" t="s">
        <v>19854</v>
      </c>
      <c r="Z7604" t="s">
        <v>21007</v>
      </c>
      <c r="AC7604" t="s">
        <v>25778</v>
      </c>
      <c r="AH7604" s="27"/>
      <c r="AI7604" t="s">
        <v>26014</v>
      </c>
      <c r="AJ7604" t="s">
        <v>26017</v>
      </c>
    </row>
    <row r="7605" spans="1:36" ht="17.25" hidden="1" customHeight="1" x14ac:dyDescent="0.2">
      <c r="A7605" s="4" t="s">
        <v>26018</v>
      </c>
      <c r="B7605" t="s">
        <v>25592</v>
      </c>
      <c r="C7605" t="s">
        <v>26019</v>
      </c>
      <c r="E7605" t="s">
        <v>40</v>
      </c>
      <c r="F7605" t="s">
        <v>557</v>
      </c>
      <c r="G7605" s="5">
        <v>199.68</v>
      </c>
      <c r="H7605" t="s">
        <v>42</v>
      </c>
      <c r="I7605" t="s">
        <v>528</v>
      </c>
      <c r="J7605" t="s">
        <v>45</v>
      </c>
      <c r="N7605" s="27">
        <v>1989</v>
      </c>
      <c r="R7605" s="7">
        <v>-8.7164504587233704</v>
      </c>
      <c r="S7605" s="7">
        <v>115.213325413021</v>
      </c>
      <c r="T7605" t="s">
        <v>46</v>
      </c>
      <c r="U7605" t="s">
        <v>26020</v>
      </c>
      <c r="W7605" t="s">
        <v>26021</v>
      </c>
      <c r="X7605" t="s">
        <v>25753</v>
      </c>
      <c r="Y7605" t="s">
        <v>19854</v>
      </c>
      <c r="Z7605" t="s">
        <v>21007</v>
      </c>
      <c r="AG7605" t="s">
        <v>26022</v>
      </c>
      <c r="AH7605" s="27" t="s">
        <v>26023</v>
      </c>
      <c r="AI7605" t="s">
        <v>26024</v>
      </c>
      <c r="AJ7605" t="s">
        <v>26025</v>
      </c>
    </row>
    <row r="7606" spans="1:36" ht="17.25" hidden="1" customHeight="1" x14ac:dyDescent="0.2">
      <c r="A7606" s="4" t="s">
        <v>26045</v>
      </c>
      <c r="B7606" t="s">
        <v>25592</v>
      </c>
      <c r="C7606" t="s">
        <v>26046</v>
      </c>
      <c r="E7606" t="s">
        <v>40</v>
      </c>
      <c r="F7606" t="s">
        <v>24463</v>
      </c>
      <c r="G7606" s="5">
        <v>300</v>
      </c>
      <c r="H7606" t="s">
        <v>42</v>
      </c>
      <c r="I7606" t="s">
        <v>43</v>
      </c>
      <c r="J7606" t="s">
        <v>44</v>
      </c>
      <c r="N7606" s="27" t="s">
        <v>45</v>
      </c>
      <c r="R7606" s="7">
        <v>0.51404911152856603</v>
      </c>
      <c r="S7606" s="7">
        <v>100.447118436182</v>
      </c>
      <c r="T7606" t="s">
        <v>504</v>
      </c>
      <c r="U7606" t="s">
        <v>26047</v>
      </c>
      <c r="X7606" t="s">
        <v>25650</v>
      </c>
      <c r="Y7606" t="s">
        <v>19854</v>
      </c>
      <c r="Z7606" t="s">
        <v>21007</v>
      </c>
      <c r="AG7606" t="s">
        <v>26048</v>
      </c>
      <c r="AH7606" s="24">
        <v>1111536</v>
      </c>
      <c r="AI7606" t="s">
        <v>26049</v>
      </c>
      <c r="AJ7606" t="s">
        <v>26050</v>
      </c>
    </row>
    <row r="7607" spans="1:36" ht="17.25" hidden="1" customHeight="1" x14ac:dyDescent="0.2">
      <c r="A7607" s="4" t="s">
        <v>26051</v>
      </c>
      <c r="B7607" t="s">
        <v>25592</v>
      </c>
      <c r="C7607" t="s">
        <v>26052</v>
      </c>
      <c r="E7607" t="s">
        <v>63</v>
      </c>
      <c r="F7607" t="s">
        <v>86</v>
      </c>
      <c r="G7607" s="5">
        <v>135</v>
      </c>
      <c r="H7607" t="s">
        <v>42</v>
      </c>
      <c r="I7607" t="s">
        <v>43</v>
      </c>
      <c r="J7607" t="s">
        <v>45</v>
      </c>
      <c r="N7607" s="8">
        <v>1997</v>
      </c>
      <c r="R7607" s="7">
        <v>-4.1759469999999999</v>
      </c>
      <c r="S7607" s="7">
        <v>120.072159</v>
      </c>
      <c r="T7607" t="s">
        <v>46</v>
      </c>
      <c r="U7607" t="s">
        <v>26053</v>
      </c>
      <c r="X7607" t="s">
        <v>25643</v>
      </c>
      <c r="Y7607" t="s">
        <v>19854</v>
      </c>
      <c r="Z7607" t="s">
        <v>21007</v>
      </c>
      <c r="AA7607" t="s">
        <v>26054</v>
      </c>
      <c r="AC7607" t="s">
        <v>26055</v>
      </c>
      <c r="AG7607" t="s">
        <v>26056</v>
      </c>
      <c r="AH7607" s="27" t="s">
        <v>26057</v>
      </c>
      <c r="AI7607" t="s">
        <v>26058</v>
      </c>
      <c r="AJ7607" t="s">
        <v>26059</v>
      </c>
    </row>
    <row r="7608" spans="1:36" ht="17.25" hidden="1" customHeight="1" x14ac:dyDescent="0.2">
      <c r="A7608" s="4" t="s">
        <v>26069</v>
      </c>
      <c r="B7608" t="s">
        <v>25592</v>
      </c>
      <c r="C7608" t="s">
        <v>26070</v>
      </c>
      <c r="E7608" t="s">
        <v>40</v>
      </c>
      <c r="F7608" t="s">
        <v>86</v>
      </c>
      <c r="G7608" s="5">
        <v>60</v>
      </c>
      <c r="H7608" t="s">
        <v>677</v>
      </c>
      <c r="I7608" t="s">
        <v>65</v>
      </c>
      <c r="J7608" t="s">
        <v>45</v>
      </c>
      <c r="N7608" s="8" t="s">
        <v>45</v>
      </c>
      <c r="R7608" s="7">
        <v>-6.1275228999999998</v>
      </c>
      <c r="S7608" s="7">
        <v>106.65151710000001</v>
      </c>
      <c r="T7608" t="s">
        <v>504</v>
      </c>
      <c r="U7608" t="s">
        <v>26071</v>
      </c>
      <c r="X7608" t="s">
        <v>25719</v>
      </c>
      <c r="Y7608" t="s">
        <v>19854</v>
      </c>
      <c r="Z7608" t="s">
        <v>21007</v>
      </c>
      <c r="AG7608" t="s">
        <v>26072</v>
      </c>
      <c r="AH7608" s="24">
        <v>1276727</v>
      </c>
      <c r="AI7608" t="s">
        <v>26073</v>
      </c>
      <c r="AJ7608" t="s">
        <v>26074</v>
      </c>
    </row>
    <row r="7609" spans="1:36" ht="17.25" hidden="1" customHeight="1" x14ac:dyDescent="0.2">
      <c r="A7609" s="4" t="s">
        <v>26075</v>
      </c>
      <c r="B7609" t="s">
        <v>25592</v>
      </c>
      <c r="C7609" t="s">
        <v>26076</v>
      </c>
      <c r="E7609" t="s">
        <v>40</v>
      </c>
      <c r="F7609" t="s">
        <v>617</v>
      </c>
      <c r="G7609" s="5">
        <v>800</v>
      </c>
      <c r="H7609" t="s">
        <v>558</v>
      </c>
      <c r="I7609" t="s">
        <v>45</v>
      </c>
      <c r="N7609" s="8" t="s">
        <v>45</v>
      </c>
      <c r="R7609" s="7">
        <v>-7.0351705099913104</v>
      </c>
      <c r="S7609" s="7">
        <v>106.54914709629701</v>
      </c>
      <c r="T7609" t="s">
        <v>504</v>
      </c>
      <c r="X7609" t="s">
        <v>25679</v>
      </c>
      <c r="Y7609" t="s">
        <v>19854</v>
      </c>
      <c r="Z7609" t="s">
        <v>21007</v>
      </c>
      <c r="AI7609" t="s">
        <v>26077</v>
      </c>
      <c r="AJ7609" t="s">
        <v>26078</v>
      </c>
    </row>
    <row r="7610" spans="1:36" ht="17.25" hidden="1" customHeight="1" x14ac:dyDescent="0.2">
      <c r="A7610" s="4" t="s">
        <v>26075</v>
      </c>
      <c r="B7610" t="s">
        <v>25592</v>
      </c>
      <c r="C7610" t="s">
        <v>26076</v>
      </c>
      <c r="E7610" t="s">
        <v>56</v>
      </c>
      <c r="F7610" t="s">
        <v>617</v>
      </c>
      <c r="G7610" s="5">
        <v>800</v>
      </c>
      <c r="H7610" t="s">
        <v>558</v>
      </c>
      <c r="I7610" t="s">
        <v>45</v>
      </c>
      <c r="N7610" s="8" t="s">
        <v>45</v>
      </c>
      <c r="R7610" s="7">
        <v>-7.0351705099913104</v>
      </c>
      <c r="S7610" s="7">
        <v>106.54914709629701</v>
      </c>
      <c r="T7610" t="s">
        <v>504</v>
      </c>
      <c r="X7610" t="s">
        <v>25679</v>
      </c>
      <c r="Y7610" t="s">
        <v>19854</v>
      </c>
      <c r="Z7610" t="s">
        <v>21007</v>
      </c>
      <c r="AI7610" t="s">
        <v>26077</v>
      </c>
      <c r="AJ7610" t="s">
        <v>26079</v>
      </c>
    </row>
    <row r="7611" spans="1:36" ht="17.25" hidden="1" customHeight="1" x14ac:dyDescent="0.2">
      <c r="A7611" s="4" t="s">
        <v>26075</v>
      </c>
      <c r="B7611" t="s">
        <v>25592</v>
      </c>
      <c r="C7611" t="s">
        <v>26076</v>
      </c>
      <c r="E7611" t="s">
        <v>58</v>
      </c>
      <c r="F7611" t="s">
        <v>617</v>
      </c>
      <c r="G7611" s="5">
        <v>800</v>
      </c>
      <c r="H7611" t="s">
        <v>558</v>
      </c>
      <c r="I7611" t="s">
        <v>45</v>
      </c>
      <c r="N7611" s="8" t="s">
        <v>45</v>
      </c>
      <c r="R7611" s="7">
        <v>-7.0351705099913104</v>
      </c>
      <c r="S7611" s="7">
        <v>106.54914709629701</v>
      </c>
      <c r="T7611" t="s">
        <v>504</v>
      </c>
      <c r="X7611" t="s">
        <v>25679</v>
      </c>
      <c r="Y7611" t="s">
        <v>19854</v>
      </c>
      <c r="Z7611" t="s">
        <v>21007</v>
      </c>
      <c r="AI7611" t="s">
        <v>26077</v>
      </c>
      <c r="AJ7611" t="s">
        <v>26080</v>
      </c>
    </row>
    <row r="7612" spans="1:36" ht="17.25" hidden="1" customHeight="1" x14ac:dyDescent="0.2">
      <c r="A7612" s="4" t="s">
        <v>26098</v>
      </c>
      <c r="B7612" t="s">
        <v>25592</v>
      </c>
      <c r="C7612" t="s">
        <v>26099</v>
      </c>
      <c r="E7612" t="s">
        <v>40</v>
      </c>
      <c r="F7612" t="s">
        <v>86</v>
      </c>
      <c r="G7612" s="5">
        <v>110</v>
      </c>
      <c r="H7612" t="s">
        <v>42</v>
      </c>
      <c r="I7612" t="s">
        <v>528</v>
      </c>
      <c r="J7612" t="s">
        <v>45</v>
      </c>
      <c r="N7612" s="8" t="s">
        <v>45</v>
      </c>
      <c r="R7612" s="7">
        <v>-1.6739061536117501</v>
      </c>
      <c r="S7612" s="7">
        <v>103.67808139628799</v>
      </c>
      <c r="T7612" t="s">
        <v>46</v>
      </c>
      <c r="U7612" t="s">
        <v>26100</v>
      </c>
      <c r="X7612" t="s">
        <v>26006</v>
      </c>
      <c r="Y7612" t="s">
        <v>19854</v>
      </c>
      <c r="Z7612" t="s">
        <v>21007</v>
      </c>
      <c r="AI7612" t="s">
        <v>26101</v>
      </c>
      <c r="AJ7612" t="s">
        <v>26102</v>
      </c>
    </row>
    <row r="7613" spans="1:36" ht="17.25" hidden="1" customHeight="1" x14ac:dyDescent="0.2">
      <c r="A7613" s="4" t="s">
        <v>26103</v>
      </c>
      <c r="B7613" t="s">
        <v>25592</v>
      </c>
      <c r="C7613" t="s">
        <v>26104</v>
      </c>
      <c r="E7613" t="s">
        <v>565</v>
      </c>
      <c r="F7613" t="s">
        <v>64</v>
      </c>
      <c r="G7613" s="5">
        <v>517</v>
      </c>
      <c r="H7613" t="s">
        <v>42</v>
      </c>
      <c r="I7613" t="s">
        <v>43</v>
      </c>
      <c r="J7613" t="s">
        <v>45</v>
      </c>
      <c r="N7613" s="8">
        <v>1993</v>
      </c>
      <c r="R7613" s="7">
        <v>-6.9504999999999999</v>
      </c>
      <c r="S7613" s="7">
        <v>110.434</v>
      </c>
      <c r="T7613" t="s">
        <v>46</v>
      </c>
      <c r="U7613" t="s">
        <v>26105</v>
      </c>
      <c r="X7613" t="s">
        <v>26106</v>
      </c>
      <c r="Y7613" t="s">
        <v>19854</v>
      </c>
      <c r="Z7613" t="s">
        <v>21007</v>
      </c>
      <c r="AA7613" t="s">
        <v>26107</v>
      </c>
      <c r="AC7613" t="s">
        <v>26108</v>
      </c>
      <c r="AG7613" t="s">
        <v>26109</v>
      </c>
      <c r="AH7613" s="8" t="s">
        <v>26110</v>
      </c>
      <c r="AI7613" t="s">
        <v>26111</v>
      </c>
      <c r="AJ7613" t="s">
        <v>26112</v>
      </c>
    </row>
    <row r="7614" spans="1:36" ht="17.25" hidden="1" customHeight="1" x14ac:dyDescent="0.2">
      <c r="A7614" s="4" t="s">
        <v>26103</v>
      </c>
      <c r="B7614" t="s">
        <v>25592</v>
      </c>
      <c r="C7614" t="s">
        <v>26104</v>
      </c>
      <c r="E7614" t="s">
        <v>870</v>
      </c>
      <c r="F7614" t="s">
        <v>64</v>
      </c>
      <c r="G7614" s="5">
        <v>517</v>
      </c>
      <c r="H7614" t="s">
        <v>42</v>
      </c>
      <c r="I7614" t="s">
        <v>43</v>
      </c>
      <c r="J7614" t="s">
        <v>45</v>
      </c>
      <c r="N7614" s="8">
        <v>1997</v>
      </c>
      <c r="R7614" s="7">
        <v>-6.9504999999999999</v>
      </c>
      <c r="S7614" s="7">
        <v>110.434</v>
      </c>
      <c r="T7614" t="s">
        <v>46</v>
      </c>
      <c r="U7614" t="s">
        <v>26105</v>
      </c>
      <c r="X7614" t="s">
        <v>26106</v>
      </c>
      <c r="Y7614" t="s">
        <v>19854</v>
      </c>
      <c r="Z7614" t="s">
        <v>21007</v>
      </c>
      <c r="AA7614" t="s">
        <v>26107</v>
      </c>
      <c r="AC7614" t="s">
        <v>26108</v>
      </c>
      <c r="AG7614" t="s">
        <v>26109</v>
      </c>
      <c r="AH7614" s="8" t="s">
        <v>26113</v>
      </c>
      <c r="AI7614" t="s">
        <v>26111</v>
      </c>
      <c r="AJ7614" t="s">
        <v>26114</v>
      </c>
    </row>
    <row r="7615" spans="1:36" ht="17.25" hidden="1" customHeight="1" x14ac:dyDescent="0.2">
      <c r="A7615" s="4" t="s">
        <v>26103</v>
      </c>
      <c r="B7615" t="s">
        <v>25592</v>
      </c>
      <c r="C7615" t="s">
        <v>26104</v>
      </c>
      <c r="E7615" t="s">
        <v>873</v>
      </c>
      <c r="F7615" t="s">
        <v>86</v>
      </c>
      <c r="G7615" s="5">
        <v>780</v>
      </c>
      <c r="H7615" t="s">
        <v>139</v>
      </c>
      <c r="I7615" t="s">
        <v>43</v>
      </c>
      <c r="J7615" t="s">
        <v>45</v>
      </c>
      <c r="N7615" s="8" t="s">
        <v>45</v>
      </c>
      <c r="R7615" s="7">
        <v>-6.9504999999999999</v>
      </c>
      <c r="S7615" s="7">
        <v>110.434</v>
      </c>
      <c r="T7615" t="s">
        <v>46</v>
      </c>
      <c r="U7615" t="s">
        <v>26105</v>
      </c>
      <c r="X7615" t="s">
        <v>26106</v>
      </c>
      <c r="Y7615" t="s">
        <v>19854</v>
      </c>
      <c r="Z7615" t="s">
        <v>21007</v>
      </c>
      <c r="AA7615" t="s">
        <v>26107</v>
      </c>
      <c r="AC7615" t="s">
        <v>26108</v>
      </c>
      <c r="AG7615" t="s">
        <v>26109</v>
      </c>
      <c r="AH7615" s="8" t="s">
        <v>26115</v>
      </c>
      <c r="AI7615" t="s">
        <v>26111</v>
      </c>
      <c r="AJ7615" t="s">
        <v>26116</v>
      </c>
    </row>
    <row r="7616" spans="1:36" ht="17.25" hidden="1" customHeight="1" x14ac:dyDescent="0.2">
      <c r="A7616" s="4" t="s">
        <v>26103</v>
      </c>
      <c r="B7616" t="s">
        <v>25592</v>
      </c>
      <c r="C7616" t="s">
        <v>26104</v>
      </c>
      <c r="E7616" t="s">
        <v>719</v>
      </c>
      <c r="F7616" t="s">
        <v>1618</v>
      </c>
      <c r="G7616" s="5">
        <v>50</v>
      </c>
      <c r="H7616" t="s">
        <v>42</v>
      </c>
      <c r="I7616" t="s">
        <v>240</v>
      </c>
      <c r="J7616" t="s">
        <v>45</v>
      </c>
      <c r="N7616" s="8" t="s">
        <v>45</v>
      </c>
      <c r="R7616" s="7">
        <v>-6.9504999999999999</v>
      </c>
      <c r="S7616" s="7">
        <v>110.434</v>
      </c>
      <c r="T7616" t="s">
        <v>46</v>
      </c>
      <c r="U7616" t="s">
        <v>26105</v>
      </c>
      <c r="X7616" t="s">
        <v>26106</v>
      </c>
      <c r="Y7616" t="s">
        <v>19854</v>
      </c>
      <c r="Z7616" t="s">
        <v>21007</v>
      </c>
      <c r="AA7616" t="s">
        <v>26107</v>
      </c>
      <c r="AC7616" t="s">
        <v>26108</v>
      </c>
      <c r="AG7616" t="s">
        <v>26109</v>
      </c>
      <c r="AH7616" s="8" t="s">
        <v>26110</v>
      </c>
      <c r="AI7616" t="s">
        <v>26111</v>
      </c>
      <c r="AJ7616" t="s">
        <v>26117</v>
      </c>
    </row>
    <row r="7617" spans="1:36" ht="17.25" hidden="1" customHeight="1" x14ac:dyDescent="0.2">
      <c r="A7617" s="4" t="s">
        <v>26103</v>
      </c>
      <c r="B7617" t="s">
        <v>25592</v>
      </c>
      <c r="C7617" t="s">
        <v>26104</v>
      </c>
      <c r="E7617" t="s">
        <v>726</v>
      </c>
      <c r="F7617" t="s">
        <v>1618</v>
      </c>
      <c r="G7617" s="5">
        <v>50</v>
      </c>
      <c r="H7617" t="s">
        <v>42</v>
      </c>
      <c r="I7617" t="s">
        <v>240</v>
      </c>
      <c r="J7617" t="s">
        <v>45</v>
      </c>
      <c r="N7617" s="8" t="s">
        <v>45</v>
      </c>
      <c r="R7617" s="7">
        <v>-6.9504999999999999</v>
      </c>
      <c r="S7617" s="7">
        <v>110.434</v>
      </c>
      <c r="T7617" t="s">
        <v>46</v>
      </c>
      <c r="U7617" t="s">
        <v>26105</v>
      </c>
      <c r="X7617" t="s">
        <v>26106</v>
      </c>
      <c r="Y7617" t="s">
        <v>19854</v>
      </c>
      <c r="Z7617" t="s">
        <v>21007</v>
      </c>
      <c r="AA7617" t="s">
        <v>26107</v>
      </c>
      <c r="AC7617" t="s">
        <v>26108</v>
      </c>
      <c r="AG7617" t="s">
        <v>26109</v>
      </c>
      <c r="AH7617" s="8" t="s">
        <v>26110</v>
      </c>
      <c r="AI7617" t="s">
        <v>26111</v>
      </c>
      <c r="AJ7617" t="s">
        <v>26118</v>
      </c>
    </row>
    <row r="7618" spans="1:36" ht="17.25" hidden="1" customHeight="1" x14ac:dyDescent="0.2">
      <c r="A7618" s="4" t="s">
        <v>26103</v>
      </c>
      <c r="B7618" t="s">
        <v>25592</v>
      </c>
      <c r="C7618" t="s">
        <v>26104</v>
      </c>
      <c r="E7618" t="s">
        <v>728</v>
      </c>
      <c r="F7618" t="s">
        <v>1618</v>
      </c>
      <c r="G7618" s="5">
        <v>200</v>
      </c>
      <c r="H7618" t="s">
        <v>42</v>
      </c>
      <c r="I7618" t="s">
        <v>240</v>
      </c>
      <c r="J7618" t="s">
        <v>45</v>
      </c>
      <c r="N7618" s="8" t="s">
        <v>45</v>
      </c>
      <c r="R7618" s="7">
        <v>-6.9504999999999999</v>
      </c>
      <c r="S7618" s="7">
        <v>110.434</v>
      </c>
      <c r="T7618" t="s">
        <v>46</v>
      </c>
      <c r="U7618" t="s">
        <v>26105</v>
      </c>
      <c r="X7618" t="s">
        <v>26106</v>
      </c>
      <c r="Y7618" t="s">
        <v>19854</v>
      </c>
      <c r="Z7618" t="s">
        <v>21007</v>
      </c>
      <c r="AA7618" t="s">
        <v>26107</v>
      </c>
      <c r="AC7618" t="s">
        <v>26108</v>
      </c>
      <c r="AG7618" t="s">
        <v>26109</v>
      </c>
      <c r="AH7618" s="8" t="s">
        <v>26110</v>
      </c>
      <c r="AI7618" t="s">
        <v>26111</v>
      </c>
      <c r="AJ7618" t="s">
        <v>26119</v>
      </c>
    </row>
    <row r="7619" spans="1:36" ht="17.25" hidden="1" customHeight="1" x14ac:dyDescent="0.2">
      <c r="A7619" s="4" t="s">
        <v>26120</v>
      </c>
      <c r="B7619" t="s">
        <v>25592</v>
      </c>
      <c r="C7619" t="s">
        <v>26121</v>
      </c>
      <c r="E7619" t="s">
        <v>40</v>
      </c>
      <c r="F7619" t="s">
        <v>41</v>
      </c>
      <c r="G7619" s="5">
        <v>60</v>
      </c>
      <c r="H7619" t="s">
        <v>42</v>
      </c>
      <c r="I7619" t="s">
        <v>43</v>
      </c>
      <c r="J7619" t="s">
        <v>45</v>
      </c>
      <c r="N7619" s="8">
        <v>1997</v>
      </c>
      <c r="R7619" s="7">
        <v>-0.38135599999999997</v>
      </c>
      <c r="S7619" s="7">
        <v>117.051316</v>
      </c>
      <c r="T7619" t="s">
        <v>46</v>
      </c>
      <c r="U7619" t="s">
        <v>26122</v>
      </c>
      <c r="X7619" t="s">
        <v>25622</v>
      </c>
      <c r="Y7619" t="s">
        <v>19854</v>
      </c>
      <c r="Z7619" t="s">
        <v>21007</v>
      </c>
      <c r="AG7619" t="s">
        <v>26123</v>
      </c>
      <c r="AH7619" s="27" t="s">
        <v>26124</v>
      </c>
      <c r="AI7619" t="s">
        <v>26125</v>
      </c>
      <c r="AJ7619" t="s">
        <v>26126</v>
      </c>
    </row>
    <row r="7620" spans="1:36" ht="17.25" hidden="1" customHeight="1" x14ac:dyDescent="0.2">
      <c r="A7620" s="4" t="s">
        <v>26127</v>
      </c>
      <c r="B7620" t="s">
        <v>25592</v>
      </c>
      <c r="C7620" t="s">
        <v>26128</v>
      </c>
      <c r="E7620" t="s">
        <v>40</v>
      </c>
      <c r="F7620" t="s">
        <v>41</v>
      </c>
      <c r="G7620" s="5">
        <v>590</v>
      </c>
      <c r="H7620" t="s">
        <v>42</v>
      </c>
      <c r="I7620" t="s">
        <v>43</v>
      </c>
      <c r="J7620" t="s">
        <v>45</v>
      </c>
      <c r="N7620" s="8">
        <v>1994</v>
      </c>
      <c r="R7620" s="7">
        <v>-6.1101999999999999</v>
      </c>
      <c r="S7620" s="7">
        <v>106.86709999999999</v>
      </c>
      <c r="T7620" t="s">
        <v>46</v>
      </c>
      <c r="U7620" t="s">
        <v>26129</v>
      </c>
      <c r="X7620" t="s">
        <v>25939</v>
      </c>
      <c r="Y7620" t="s">
        <v>19854</v>
      </c>
      <c r="Z7620" t="s">
        <v>21007</v>
      </c>
      <c r="AA7620" t="s">
        <v>26130</v>
      </c>
      <c r="AC7620" t="s">
        <v>26131</v>
      </c>
      <c r="AG7620" t="s">
        <v>26132</v>
      </c>
      <c r="AH7620" s="8" t="s">
        <v>26133</v>
      </c>
      <c r="AI7620" t="s">
        <v>26134</v>
      </c>
      <c r="AJ7620" t="s">
        <v>26135</v>
      </c>
    </row>
    <row r="7621" spans="1:36" ht="17.25" hidden="1" customHeight="1" x14ac:dyDescent="0.2">
      <c r="A7621" s="4" t="s">
        <v>26127</v>
      </c>
      <c r="B7621" t="s">
        <v>25592</v>
      </c>
      <c r="C7621" t="s">
        <v>26128</v>
      </c>
      <c r="E7621" t="s">
        <v>56</v>
      </c>
      <c r="F7621" t="s">
        <v>41</v>
      </c>
      <c r="G7621" s="5">
        <v>590</v>
      </c>
      <c r="H7621" t="s">
        <v>42</v>
      </c>
      <c r="I7621" t="s">
        <v>43</v>
      </c>
      <c r="J7621" t="s">
        <v>45</v>
      </c>
      <c r="N7621" s="8">
        <v>1994</v>
      </c>
      <c r="R7621" s="7">
        <v>-6.1101999999999999</v>
      </c>
      <c r="S7621" s="7">
        <v>106.86709999999999</v>
      </c>
      <c r="T7621" t="s">
        <v>46</v>
      </c>
      <c r="U7621" t="s">
        <v>26129</v>
      </c>
      <c r="X7621" t="s">
        <v>25939</v>
      </c>
      <c r="Y7621" t="s">
        <v>19854</v>
      </c>
      <c r="Z7621" t="s">
        <v>21007</v>
      </c>
      <c r="AA7621" t="s">
        <v>26130</v>
      </c>
      <c r="AC7621" t="s">
        <v>26131</v>
      </c>
      <c r="AG7621" t="s">
        <v>26132</v>
      </c>
      <c r="AH7621" s="8" t="s">
        <v>26136</v>
      </c>
      <c r="AI7621" t="s">
        <v>26134</v>
      </c>
      <c r="AJ7621" t="s">
        <v>26137</v>
      </c>
    </row>
    <row r="7622" spans="1:36" ht="17.25" hidden="1" customHeight="1" x14ac:dyDescent="0.2">
      <c r="A7622" s="4" t="s">
        <v>26127</v>
      </c>
      <c r="B7622" t="s">
        <v>25592</v>
      </c>
      <c r="C7622" t="s">
        <v>26128</v>
      </c>
      <c r="E7622" t="s">
        <v>58</v>
      </c>
      <c r="F7622" t="s">
        <v>86</v>
      </c>
      <c r="G7622" s="5">
        <v>750</v>
      </c>
      <c r="H7622" t="s">
        <v>42</v>
      </c>
      <c r="I7622" t="s">
        <v>43</v>
      </c>
      <c r="J7622" t="s">
        <v>45</v>
      </c>
      <c r="N7622" s="8">
        <v>2012</v>
      </c>
      <c r="R7622" s="7">
        <v>-6.1101999999999999</v>
      </c>
      <c r="S7622" s="7">
        <v>106.86709999999999</v>
      </c>
      <c r="T7622" t="s">
        <v>46</v>
      </c>
      <c r="U7622" t="s">
        <v>26129</v>
      </c>
      <c r="X7622" t="s">
        <v>25939</v>
      </c>
      <c r="Y7622" t="s">
        <v>19854</v>
      </c>
      <c r="Z7622" t="s">
        <v>21007</v>
      </c>
      <c r="AA7622" t="s">
        <v>26130</v>
      </c>
      <c r="AC7622" t="s">
        <v>26131</v>
      </c>
      <c r="AG7622" t="s">
        <v>26132</v>
      </c>
      <c r="AH7622" s="8" t="s">
        <v>26138</v>
      </c>
      <c r="AI7622" t="s">
        <v>26134</v>
      </c>
      <c r="AJ7622" t="s">
        <v>26139</v>
      </c>
    </row>
    <row r="7623" spans="1:36" ht="17.25" hidden="1" customHeight="1" x14ac:dyDescent="0.2">
      <c r="A7623" s="4" t="s">
        <v>26179</v>
      </c>
      <c r="B7623" t="s">
        <v>26162</v>
      </c>
      <c r="C7623" t="s">
        <v>26180</v>
      </c>
      <c r="D7623" t="s">
        <v>26181</v>
      </c>
      <c r="E7623" t="s">
        <v>63</v>
      </c>
      <c r="F7623" t="s">
        <v>64</v>
      </c>
      <c r="G7623" s="5">
        <v>162</v>
      </c>
      <c r="H7623" t="s">
        <v>42</v>
      </c>
      <c r="I7623" t="s">
        <v>65</v>
      </c>
      <c r="J7623" t="s">
        <v>45</v>
      </c>
      <c r="K7623" t="s">
        <v>45</v>
      </c>
      <c r="L7623" t="s">
        <v>45</v>
      </c>
      <c r="N7623" s="8">
        <v>2010</v>
      </c>
      <c r="Q7623" t="s">
        <v>26182</v>
      </c>
      <c r="R7623" s="7">
        <v>36.945495999999999</v>
      </c>
      <c r="S7623" s="7">
        <v>54.889223999999999</v>
      </c>
      <c r="T7623" t="s">
        <v>46</v>
      </c>
      <c r="U7623" t="s">
        <v>26183</v>
      </c>
      <c r="X7623" t="s">
        <v>26184</v>
      </c>
      <c r="Y7623" t="s">
        <v>19854</v>
      </c>
      <c r="Z7623" t="s">
        <v>19855</v>
      </c>
      <c r="AA7623" t="s">
        <v>26185</v>
      </c>
      <c r="AC7623" t="s">
        <v>26186</v>
      </c>
      <c r="AF7623" t="s">
        <v>52</v>
      </c>
      <c r="AG7623" t="s">
        <v>26187</v>
      </c>
      <c r="AH7623" s="24">
        <v>1193893</v>
      </c>
      <c r="AI7623" t="s">
        <v>26188</v>
      </c>
      <c r="AJ7623" t="s">
        <v>26189</v>
      </c>
    </row>
    <row r="7624" spans="1:36" ht="17.25" hidden="1" customHeight="1" x14ac:dyDescent="0.2">
      <c r="A7624" s="4" t="s">
        <v>26179</v>
      </c>
      <c r="B7624" t="s">
        <v>26162</v>
      </c>
      <c r="C7624" t="s">
        <v>26180</v>
      </c>
      <c r="D7624" t="s">
        <v>26181</v>
      </c>
      <c r="E7624" t="s">
        <v>73</v>
      </c>
      <c r="F7624" t="s">
        <v>64</v>
      </c>
      <c r="G7624" s="5">
        <v>162</v>
      </c>
      <c r="H7624" t="s">
        <v>42</v>
      </c>
      <c r="I7624" t="s">
        <v>65</v>
      </c>
      <c r="J7624" t="s">
        <v>45</v>
      </c>
      <c r="K7624" t="s">
        <v>45</v>
      </c>
      <c r="L7624" t="s">
        <v>45</v>
      </c>
      <c r="N7624" s="8">
        <v>2010</v>
      </c>
      <c r="Q7624" t="s">
        <v>26182</v>
      </c>
      <c r="R7624" s="7">
        <v>36.945495999999999</v>
      </c>
      <c r="S7624" s="7">
        <v>54.889223999999999</v>
      </c>
      <c r="T7624" t="s">
        <v>46</v>
      </c>
      <c r="U7624" t="s">
        <v>26183</v>
      </c>
      <c r="X7624" t="s">
        <v>26184</v>
      </c>
      <c r="Y7624" t="s">
        <v>19854</v>
      </c>
      <c r="Z7624" t="s">
        <v>19855</v>
      </c>
      <c r="AA7624" t="s">
        <v>26185</v>
      </c>
      <c r="AC7624" t="s">
        <v>26186</v>
      </c>
      <c r="AF7624" t="s">
        <v>52</v>
      </c>
      <c r="AG7624" t="s">
        <v>26187</v>
      </c>
      <c r="AH7624" s="24">
        <v>1193894</v>
      </c>
      <c r="AI7624" t="s">
        <v>26188</v>
      </c>
      <c r="AJ7624" t="s">
        <v>26190</v>
      </c>
    </row>
    <row r="7625" spans="1:36" ht="17.25" hidden="1" customHeight="1" x14ac:dyDescent="0.2">
      <c r="A7625" s="4" t="s">
        <v>26179</v>
      </c>
      <c r="B7625" t="s">
        <v>26162</v>
      </c>
      <c r="C7625" t="s">
        <v>26180</v>
      </c>
      <c r="D7625" t="s">
        <v>26181</v>
      </c>
      <c r="E7625" t="s">
        <v>211</v>
      </c>
      <c r="F7625" t="s">
        <v>64</v>
      </c>
      <c r="G7625" s="5">
        <v>162</v>
      </c>
      <c r="H7625" t="s">
        <v>42</v>
      </c>
      <c r="I7625" t="s">
        <v>65</v>
      </c>
      <c r="J7625" t="s">
        <v>45</v>
      </c>
      <c r="K7625" t="s">
        <v>45</v>
      </c>
      <c r="L7625" t="s">
        <v>45</v>
      </c>
      <c r="N7625" s="8">
        <v>2010</v>
      </c>
      <c r="Q7625" t="s">
        <v>26182</v>
      </c>
      <c r="R7625" s="7">
        <v>36.945495999999999</v>
      </c>
      <c r="S7625" s="7">
        <v>54.889223999999999</v>
      </c>
      <c r="T7625" t="s">
        <v>46</v>
      </c>
      <c r="U7625" t="s">
        <v>26183</v>
      </c>
      <c r="X7625" t="s">
        <v>26184</v>
      </c>
      <c r="Y7625" t="s">
        <v>19854</v>
      </c>
      <c r="Z7625" t="s">
        <v>19855</v>
      </c>
      <c r="AA7625" t="s">
        <v>26185</v>
      </c>
      <c r="AC7625" t="s">
        <v>26186</v>
      </c>
      <c r="AF7625" t="s">
        <v>52</v>
      </c>
      <c r="AG7625" t="s">
        <v>26187</v>
      </c>
      <c r="AH7625" s="24">
        <v>1193895</v>
      </c>
      <c r="AI7625" t="s">
        <v>26188</v>
      </c>
      <c r="AJ7625" t="s">
        <v>26191</v>
      </c>
    </row>
    <row r="7626" spans="1:36" ht="17.25" hidden="1" customHeight="1" x14ac:dyDescent="0.2">
      <c r="A7626" s="4" t="s">
        <v>26179</v>
      </c>
      <c r="B7626" t="s">
        <v>26162</v>
      </c>
      <c r="C7626" t="s">
        <v>26180</v>
      </c>
      <c r="D7626" t="s">
        <v>26181</v>
      </c>
      <c r="E7626" t="s">
        <v>387</v>
      </c>
      <c r="F7626" t="s">
        <v>64</v>
      </c>
      <c r="G7626" s="5">
        <v>162</v>
      </c>
      <c r="H7626" t="s">
        <v>42</v>
      </c>
      <c r="I7626" t="s">
        <v>65</v>
      </c>
      <c r="J7626" t="s">
        <v>45</v>
      </c>
      <c r="K7626" t="s">
        <v>45</v>
      </c>
      <c r="L7626" t="s">
        <v>45</v>
      </c>
      <c r="N7626" s="8">
        <v>2010</v>
      </c>
      <c r="Q7626" t="s">
        <v>26182</v>
      </c>
      <c r="R7626" s="7">
        <v>36.945495999999999</v>
      </c>
      <c r="S7626" s="7">
        <v>54.889223999999999</v>
      </c>
      <c r="T7626" t="s">
        <v>46</v>
      </c>
      <c r="U7626" t="s">
        <v>26183</v>
      </c>
      <c r="X7626" t="s">
        <v>26184</v>
      </c>
      <c r="Y7626" t="s">
        <v>19854</v>
      </c>
      <c r="Z7626" t="s">
        <v>19855</v>
      </c>
      <c r="AA7626" t="s">
        <v>26185</v>
      </c>
      <c r="AC7626" t="s">
        <v>26186</v>
      </c>
      <c r="AF7626" t="s">
        <v>52</v>
      </c>
      <c r="AG7626" t="s">
        <v>26187</v>
      </c>
      <c r="AH7626" s="24">
        <v>1193896</v>
      </c>
      <c r="AI7626" t="s">
        <v>26188</v>
      </c>
      <c r="AJ7626" t="s">
        <v>26192</v>
      </c>
    </row>
    <row r="7627" spans="1:36" ht="17.25" hidden="1" customHeight="1" x14ac:dyDescent="0.2">
      <c r="A7627" s="4" t="s">
        <v>26179</v>
      </c>
      <c r="B7627" t="s">
        <v>26162</v>
      </c>
      <c r="C7627" t="s">
        <v>26180</v>
      </c>
      <c r="D7627" t="s">
        <v>26181</v>
      </c>
      <c r="E7627" t="s">
        <v>1426</v>
      </c>
      <c r="F7627" t="s">
        <v>64</v>
      </c>
      <c r="G7627" s="5">
        <v>162</v>
      </c>
      <c r="H7627" t="s">
        <v>42</v>
      </c>
      <c r="I7627" t="s">
        <v>65</v>
      </c>
      <c r="J7627" t="s">
        <v>45</v>
      </c>
      <c r="K7627" t="s">
        <v>45</v>
      </c>
      <c r="L7627" t="s">
        <v>45</v>
      </c>
      <c r="N7627" s="8">
        <v>2010</v>
      </c>
      <c r="Q7627" t="s">
        <v>26182</v>
      </c>
      <c r="R7627" s="7">
        <v>36.945495999999999</v>
      </c>
      <c r="S7627" s="7">
        <v>54.889223999999999</v>
      </c>
      <c r="T7627" t="s">
        <v>46</v>
      </c>
      <c r="U7627" t="s">
        <v>26183</v>
      </c>
      <c r="X7627" t="s">
        <v>26184</v>
      </c>
      <c r="Y7627" t="s">
        <v>19854</v>
      </c>
      <c r="Z7627" t="s">
        <v>19855</v>
      </c>
      <c r="AA7627" t="s">
        <v>26185</v>
      </c>
      <c r="AC7627" t="s">
        <v>26186</v>
      </c>
      <c r="AF7627" t="s">
        <v>52</v>
      </c>
      <c r="AG7627" t="s">
        <v>26187</v>
      </c>
      <c r="AH7627" s="24">
        <v>1193897</v>
      </c>
      <c r="AI7627" t="s">
        <v>26188</v>
      </c>
      <c r="AJ7627" t="s">
        <v>26193</v>
      </c>
    </row>
    <row r="7628" spans="1:36" ht="17.25" hidden="1" customHeight="1" x14ac:dyDescent="0.2">
      <c r="A7628" s="4" t="s">
        <v>26179</v>
      </c>
      <c r="B7628" t="s">
        <v>26162</v>
      </c>
      <c r="C7628" t="s">
        <v>26180</v>
      </c>
      <c r="D7628" t="s">
        <v>26181</v>
      </c>
      <c r="E7628" t="s">
        <v>1452</v>
      </c>
      <c r="F7628" t="s">
        <v>64</v>
      </c>
      <c r="G7628" s="5">
        <v>162</v>
      </c>
      <c r="H7628" t="s">
        <v>42</v>
      </c>
      <c r="I7628" t="s">
        <v>65</v>
      </c>
      <c r="J7628" t="s">
        <v>45</v>
      </c>
      <c r="K7628" t="s">
        <v>45</v>
      </c>
      <c r="L7628" t="s">
        <v>45</v>
      </c>
      <c r="N7628" s="8">
        <v>2010</v>
      </c>
      <c r="Q7628" t="s">
        <v>26182</v>
      </c>
      <c r="R7628" s="7">
        <v>36.945495999999999</v>
      </c>
      <c r="S7628" s="7">
        <v>54.889223999999999</v>
      </c>
      <c r="T7628" t="s">
        <v>46</v>
      </c>
      <c r="U7628" t="s">
        <v>26183</v>
      </c>
      <c r="X7628" t="s">
        <v>26184</v>
      </c>
      <c r="Y7628" t="s">
        <v>19854</v>
      </c>
      <c r="Z7628" t="s">
        <v>19855</v>
      </c>
      <c r="AA7628" t="s">
        <v>26185</v>
      </c>
      <c r="AC7628" t="s">
        <v>26186</v>
      </c>
      <c r="AF7628" t="s">
        <v>52</v>
      </c>
      <c r="AG7628" t="s">
        <v>26187</v>
      </c>
      <c r="AH7628" s="24">
        <v>1193898</v>
      </c>
      <c r="AI7628" t="s">
        <v>26188</v>
      </c>
      <c r="AJ7628" t="s">
        <v>26194</v>
      </c>
    </row>
    <row r="7629" spans="1:36" ht="17.25" hidden="1" customHeight="1" x14ac:dyDescent="0.2">
      <c r="A7629" s="4" t="s">
        <v>26179</v>
      </c>
      <c r="B7629" t="s">
        <v>26162</v>
      </c>
      <c r="C7629" t="s">
        <v>26180</v>
      </c>
      <c r="D7629" t="s">
        <v>26181</v>
      </c>
      <c r="E7629" t="s">
        <v>75</v>
      </c>
      <c r="F7629" t="s">
        <v>1711</v>
      </c>
      <c r="G7629" s="5">
        <v>160</v>
      </c>
      <c r="H7629" t="s">
        <v>677</v>
      </c>
      <c r="I7629" t="s">
        <v>240</v>
      </c>
      <c r="J7629" t="s">
        <v>45</v>
      </c>
      <c r="K7629" t="s">
        <v>45</v>
      </c>
      <c r="L7629" t="s">
        <v>45</v>
      </c>
      <c r="N7629" s="8" t="s">
        <v>45</v>
      </c>
      <c r="Q7629" t="s">
        <v>26182</v>
      </c>
      <c r="R7629" s="7">
        <v>36.945495999999999</v>
      </c>
      <c r="S7629" s="7">
        <v>54.889223999999999</v>
      </c>
      <c r="T7629" t="s">
        <v>46</v>
      </c>
      <c r="U7629" t="s">
        <v>26183</v>
      </c>
      <c r="X7629" t="s">
        <v>26184</v>
      </c>
      <c r="Y7629" t="s">
        <v>19854</v>
      </c>
      <c r="Z7629" t="s">
        <v>19855</v>
      </c>
      <c r="AA7629" t="s">
        <v>26185</v>
      </c>
      <c r="AC7629" t="s">
        <v>26186</v>
      </c>
      <c r="AF7629" t="s">
        <v>52</v>
      </c>
      <c r="AG7629" t="s">
        <v>26187</v>
      </c>
      <c r="AH7629" s="8" t="s">
        <v>45</v>
      </c>
      <c r="AI7629" t="s">
        <v>26188</v>
      </c>
      <c r="AJ7629" t="s">
        <v>26195</v>
      </c>
    </row>
    <row r="7630" spans="1:36" ht="17.25" hidden="1" customHeight="1" x14ac:dyDescent="0.2">
      <c r="A7630" s="4" t="s">
        <v>26179</v>
      </c>
      <c r="B7630" t="s">
        <v>26162</v>
      </c>
      <c r="C7630" t="s">
        <v>26180</v>
      </c>
      <c r="D7630" t="s">
        <v>26181</v>
      </c>
      <c r="E7630" t="s">
        <v>77</v>
      </c>
      <c r="F7630" t="s">
        <v>1711</v>
      </c>
      <c r="G7630" s="5">
        <v>160</v>
      </c>
      <c r="H7630" t="s">
        <v>677</v>
      </c>
      <c r="I7630" t="s">
        <v>240</v>
      </c>
      <c r="J7630" t="s">
        <v>45</v>
      </c>
      <c r="K7630" t="s">
        <v>45</v>
      </c>
      <c r="L7630" t="s">
        <v>45</v>
      </c>
      <c r="N7630" s="8" t="s">
        <v>45</v>
      </c>
      <c r="Q7630" t="s">
        <v>26182</v>
      </c>
      <c r="R7630" s="7">
        <v>36.945495999999999</v>
      </c>
      <c r="S7630" s="7">
        <v>54.889223999999999</v>
      </c>
      <c r="T7630" t="s">
        <v>46</v>
      </c>
      <c r="U7630" t="s">
        <v>26183</v>
      </c>
      <c r="X7630" t="s">
        <v>26184</v>
      </c>
      <c r="Y7630" t="s">
        <v>19854</v>
      </c>
      <c r="Z7630" t="s">
        <v>19855</v>
      </c>
      <c r="AA7630" t="s">
        <v>26185</v>
      </c>
      <c r="AC7630" t="s">
        <v>26186</v>
      </c>
      <c r="AF7630" t="s">
        <v>52</v>
      </c>
      <c r="AG7630" t="s">
        <v>26187</v>
      </c>
      <c r="AH7630" s="8" t="s">
        <v>45</v>
      </c>
      <c r="AI7630" t="s">
        <v>26188</v>
      </c>
      <c r="AJ7630" t="s">
        <v>26196</v>
      </c>
    </row>
    <row r="7631" spans="1:36" ht="17.25" hidden="1" customHeight="1" x14ac:dyDescent="0.2">
      <c r="A7631" s="4" t="s">
        <v>26179</v>
      </c>
      <c r="B7631" t="s">
        <v>26162</v>
      </c>
      <c r="C7631" t="s">
        <v>26180</v>
      </c>
      <c r="D7631" t="s">
        <v>26181</v>
      </c>
      <c r="E7631" t="s">
        <v>318</v>
      </c>
      <c r="F7631" t="s">
        <v>1711</v>
      </c>
      <c r="G7631" s="5">
        <v>160</v>
      </c>
      <c r="H7631" t="s">
        <v>677</v>
      </c>
      <c r="I7631" t="s">
        <v>240</v>
      </c>
      <c r="J7631" t="s">
        <v>45</v>
      </c>
      <c r="K7631" t="s">
        <v>45</v>
      </c>
      <c r="L7631" t="s">
        <v>45</v>
      </c>
      <c r="N7631" s="8" t="s">
        <v>45</v>
      </c>
      <c r="Q7631" t="s">
        <v>26182</v>
      </c>
      <c r="R7631" s="7">
        <v>36.945495999999999</v>
      </c>
      <c r="S7631" s="7">
        <v>54.889223999999999</v>
      </c>
      <c r="T7631" t="s">
        <v>46</v>
      </c>
      <c r="U7631" t="s">
        <v>26183</v>
      </c>
      <c r="X7631" t="s">
        <v>26184</v>
      </c>
      <c r="Y7631" t="s">
        <v>19854</v>
      </c>
      <c r="Z7631" t="s">
        <v>19855</v>
      </c>
      <c r="AA7631" t="s">
        <v>26185</v>
      </c>
      <c r="AC7631" t="s">
        <v>26186</v>
      </c>
      <c r="AF7631" t="s">
        <v>52</v>
      </c>
      <c r="AG7631" t="s">
        <v>26187</v>
      </c>
      <c r="AH7631" s="8" t="s">
        <v>45</v>
      </c>
      <c r="AI7631" t="s">
        <v>26188</v>
      </c>
      <c r="AJ7631" t="s">
        <v>26197</v>
      </c>
    </row>
    <row r="7632" spans="1:36" ht="17.25" hidden="1" customHeight="1" x14ac:dyDescent="0.2">
      <c r="A7632" s="4" t="s">
        <v>26207</v>
      </c>
      <c r="B7632" t="s">
        <v>26162</v>
      </c>
      <c r="C7632" t="s">
        <v>26208</v>
      </c>
      <c r="E7632" t="s">
        <v>40</v>
      </c>
      <c r="F7632" t="s">
        <v>86</v>
      </c>
      <c r="G7632" s="5">
        <v>451</v>
      </c>
      <c r="H7632" t="s">
        <v>139</v>
      </c>
      <c r="I7632" t="s">
        <v>43</v>
      </c>
      <c r="J7632" t="s">
        <v>45</v>
      </c>
      <c r="K7632" t="s">
        <v>45</v>
      </c>
      <c r="L7632" t="s">
        <v>45</v>
      </c>
      <c r="N7632" s="8" t="s">
        <v>45</v>
      </c>
      <c r="R7632" s="7">
        <v>38.930239</v>
      </c>
      <c r="S7632" s="7">
        <v>45.632629899999998</v>
      </c>
      <c r="T7632" t="s">
        <v>504</v>
      </c>
      <c r="U7632" t="s">
        <v>26209</v>
      </c>
      <c r="X7632" t="s">
        <v>26210</v>
      </c>
      <c r="Y7632" t="s">
        <v>19854</v>
      </c>
      <c r="Z7632" t="s">
        <v>19855</v>
      </c>
      <c r="AD7632" t="s">
        <v>52</v>
      </c>
      <c r="AE7632" t="s">
        <v>131</v>
      </c>
      <c r="AG7632" t="s">
        <v>26211</v>
      </c>
      <c r="AH7632" s="8" t="s">
        <v>26212</v>
      </c>
      <c r="AI7632" t="s">
        <v>26213</v>
      </c>
      <c r="AJ7632" t="s">
        <v>26214</v>
      </c>
    </row>
    <row r="7633" spans="1:36" ht="17.25" hidden="1" customHeight="1" x14ac:dyDescent="0.2">
      <c r="A7633" s="4" t="s">
        <v>26215</v>
      </c>
      <c r="B7633" t="s">
        <v>26162</v>
      </c>
      <c r="C7633" t="s">
        <v>26216</v>
      </c>
      <c r="D7633" t="s">
        <v>26217</v>
      </c>
      <c r="E7633" t="s">
        <v>1492</v>
      </c>
      <c r="F7633" t="s">
        <v>64</v>
      </c>
      <c r="G7633" s="5">
        <v>162</v>
      </c>
      <c r="H7633" t="s">
        <v>42</v>
      </c>
      <c r="I7633" t="s">
        <v>65</v>
      </c>
      <c r="J7633" t="s">
        <v>45</v>
      </c>
      <c r="K7633" t="s">
        <v>45</v>
      </c>
      <c r="L7633" t="s">
        <v>45</v>
      </c>
      <c r="N7633" s="8">
        <v>2008</v>
      </c>
      <c r="R7633" s="7">
        <v>38.531517000000001</v>
      </c>
      <c r="S7633" s="7">
        <v>48.182374000000003</v>
      </c>
      <c r="T7633" t="s">
        <v>46</v>
      </c>
      <c r="U7633" t="s">
        <v>26218</v>
      </c>
      <c r="X7633" t="s">
        <v>26219</v>
      </c>
      <c r="Y7633" t="s">
        <v>19854</v>
      </c>
      <c r="Z7633" t="s">
        <v>19855</v>
      </c>
      <c r="AA7633" t="s">
        <v>26220</v>
      </c>
      <c r="AC7633" t="s">
        <v>26221</v>
      </c>
      <c r="AF7633" t="s">
        <v>52</v>
      </c>
      <c r="AG7633" t="s">
        <v>26222</v>
      </c>
      <c r="AH7633" s="24">
        <v>1284204</v>
      </c>
      <c r="AI7633" t="s">
        <v>26224</v>
      </c>
      <c r="AJ7633" t="s">
        <v>26228</v>
      </c>
    </row>
    <row r="7634" spans="1:36" ht="17.25" hidden="1" customHeight="1" x14ac:dyDescent="0.2">
      <c r="A7634" s="4" t="s">
        <v>26215</v>
      </c>
      <c r="B7634" t="s">
        <v>26162</v>
      </c>
      <c r="C7634" t="s">
        <v>26216</v>
      </c>
      <c r="D7634" t="s">
        <v>26217</v>
      </c>
      <c r="E7634" t="s">
        <v>1494</v>
      </c>
      <c r="F7634" t="s">
        <v>64</v>
      </c>
      <c r="G7634" s="5">
        <v>162</v>
      </c>
      <c r="H7634" t="s">
        <v>42</v>
      </c>
      <c r="I7634" t="s">
        <v>65</v>
      </c>
      <c r="J7634" t="s">
        <v>45</v>
      </c>
      <c r="K7634" t="s">
        <v>45</v>
      </c>
      <c r="L7634" t="s">
        <v>45</v>
      </c>
      <c r="N7634" s="8">
        <v>2008</v>
      </c>
      <c r="R7634" s="7">
        <v>38.531517000000001</v>
      </c>
      <c r="S7634" s="7">
        <v>48.182374000000003</v>
      </c>
      <c r="T7634" t="s">
        <v>46</v>
      </c>
      <c r="U7634" t="s">
        <v>26218</v>
      </c>
      <c r="X7634" t="s">
        <v>26219</v>
      </c>
      <c r="Y7634" t="s">
        <v>19854</v>
      </c>
      <c r="Z7634" t="s">
        <v>19855</v>
      </c>
      <c r="AA7634" t="s">
        <v>26220</v>
      </c>
      <c r="AC7634" t="s">
        <v>26221</v>
      </c>
      <c r="AF7634" t="s">
        <v>52</v>
      </c>
      <c r="AG7634" t="s">
        <v>26222</v>
      </c>
      <c r="AH7634" s="24">
        <v>1284205</v>
      </c>
      <c r="AI7634" t="s">
        <v>26224</v>
      </c>
      <c r="AJ7634" t="s">
        <v>26229</v>
      </c>
    </row>
    <row r="7635" spans="1:36" ht="17.25" hidden="1" customHeight="1" x14ac:dyDescent="0.2">
      <c r="A7635" s="4" t="s">
        <v>26215</v>
      </c>
      <c r="B7635" t="s">
        <v>26162</v>
      </c>
      <c r="C7635" t="s">
        <v>26216</v>
      </c>
      <c r="D7635" t="s">
        <v>26217</v>
      </c>
      <c r="E7635" t="s">
        <v>728</v>
      </c>
      <c r="F7635" t="s">
        <v>1711</v>
      </c>
      <c r="G7635" s="5">
        <v>160</v>
      </c>
      <c r="H7635" t="s">
        <v>139</v>
      </c>
      <c r="I7635" t="s">
        <v>240</v>
      </c>
      <c r="J7635" t="s">
        <v>45</v>
      </c>
      <c r="K7635" t="s">
        <v>45</v>
      </c>
      <c r="L7635" t="s">
        <v>45</v>
      </c>
      <c r="N7635" s="8" t="s">
        <v>45</v>
      </c>
      <c r="R7635" s="7">
        <v>38.531517000000001</v>
      </c>
      <c r="S7635" s="7">
        <v>48.182374000000003</v>
      </c>
      <c r="T7635" t="s">
        <v>46</v>
      </c>
      <c r="U7635" t="s">
        <v>26218</v>
      </c>
      <c r="X7635" t="s">
        <v>26219</v>
      </c>
      <c r="Y7635" t="s">
        <v>19854</v>
      </c>
      <c r="Z7635" t="s">
        <v>19855</v>
      </c>
      <c r="AA7635" t="s">
        <v>26220</v>
      </c>
      <c r="AC7635" t="s">
        <v>26221</v>
      </c>
      <c r="AF7635" t="s">
        <v>52</v>
      </c>
      <c r="AG7635" t="s">
        <v>26222</v>
      </c>
      <c r="AH7635" s="24">
        <v>1284206</v>
      </c>
      <c r="AI7635" t="s">
        <v>26224</v>
      </c>
      <c r="AJ7635" t="s">
        <v>26230</v>
      </c>
    </row>
    <row r="7636" spans="1:36" ht="17.25" hidden="1" customHeight="1" x14ac:dyDescent="0.2">
      <c r="A7636" s="4" t="s">
        <v>26241</v>
      </c>
      <c r="B7636" t="s">
        <v>26162</v>
      </c>
      <c r="C7636" t="s">
        <v>26242</v>
      </c>
      <c r="D7636" t="s">
        <v>26243</v>
      </c>
      <c r="E7636" t="s">
        <v>1492</v>
      </c>
      <c r="F7636" t="s">
        <v>64</v>
      </c>
      <c r="G7636" s="5">
        <v>166</v>
      </c>
      <c r="H7636" t="s">
        <v>42</v>
      </c>
      <c r="I7636" t="s">
        <v>65</v>
      </c>
      <c r="J7636" t="s">
        <v>45</v>
      </c>
      <c r="K7636" t="s">
        <v>45</v>
      </c>
      <c r="L7636" t="s">
        <v>45</v>
      </c>
      <c r="N7636" s="27">
        <v>2009</v>
      </c>
      <c r="R7636" s="7">
        <v>27.4068</v>
      </c>
      <c r="S7636" s="7">
        <v>52.781799999999997</v>
      </c>
      <c r="T7636" t="s">
        <v>46</v>
      </c>
      <c r="U7636" t="s">
        <v>26244</v>
      </c>
      <c r="X7636" t="s">
        <v>26245</v>
      </c>
      <c r="Y7636" t="s">
        <v>19854</v>
      </c>
      <c r="Z7636" t="s">
        <v>19855</v>
      </c>
      <c r="AA7636" t="s">
        <v>26255</v>
      </c>
      <c r="AC7636" t="s">
        <v>26247</v>
      </c>
      <c r="AF7636" t="s">
        <v>52</v>
      </c>
      <c r="AG7636" t="s">
        <v>26248</v>
      </c>
      <c r="AH7636" s="24">
        <v>1214449</v>
      </c>
      <c r="AI7636" t="s">
        <v>26250</v>
      </c>
      <c r="AJ7636" t="s">
        <v>26256</v>
      </c>
    </row>
    <row r="7637" spans="1:36" ht="17.25" hidden="1" customHeight="1" x14ac:dyDescent="0.2">
      <c r="A7637" s="4" t="s">
        <v>26241</v>
      </c>
      <c r="B7637" t="s">
        <v>26162</v>
      </c>
      <c r="C7637" t="s">
        <v>26242</v>
      </c>
      <c r="D7637" t="s">
        <v>26243</v>
      </c>
      <c r="E7637" t="s">
        <v>1494</v>
      </c>
      <c r="F7637" t="s">
        <v>64</v>
      </c>
      <c r="G7637" s="5">
        <v>170</v>
      </c>
      <c r="H7637" t="s">
        <v>42</v>
      </c>
      <c r="I7637" t="s">
        <v>65</v>
      </c>
      <c r="J7637" t="s">
        <v>45</v>
      </c>
      <c r="K7637" t="s">
        <v>45</v>
      </c>
      <c r="L7637" t="s">
        <v>45</v>
      </c>
      <c r="N7637" s="27">
        <v>2009</v>
      </c>
      <c r="R7637" s="7">
        <v>27.4068</v>
      </c>
      <c r="S7637" s="7">
        <v>52.781799999999997</v>
      </c>
      <c r="T7637" t="s">
        <v>46</v>
      </c>
      <c r="U7637" t="s">
        <v>26244</v>
      </c>
      <c r="X7637" t="s">
        <v>26245</v>
      </c>
      <c r="Y7637" t="s">
        <v>19854</v>
      </c>
      <c r="Z7637" t="s">
        <v>19855</v>
      </c>
      <c r="AA7637" t="s">
        <v>26246</v>
      </c>
      <c r="AC7637" t="s">
        <v>26247</v>
      </c>
      <c r="AF7637" t="s">
        <v>52</v>
      </c>
      <c r="AG7637" t="s">
        <v>26248</v>
      </c>
      <c r="AH7637" s="24">
        <v>1214450</v>
      </c>
      <c r="AI7637" t="s">
        <v>26250</v>
      </c>
      <c r="AJ7637" t="s">
        <v>26257</v>
      </c>
    </row>
    <row r="7638" spans="1:36" ht="17.25" hidden="1" customHeight="1" x14ac:dyDescent="0.2">
      <c r="A7638" s="4" t="s">
        <v>26259</v>
      </c>
      <c r="B7638" t="s">
        <v>26162</v>
      </c>
      <c r="C7638" t="s">
        <v>26260</v>
      </c>
      <c r="E7638" t="s">
        <v>40</v>
      </c>
      <c r="F7638" t="s">
        <v>86</v>
      </c>
      <c r="G7638" s="5">
        <v>500</v>
      </c>
      <c r="H7638" t="s">
        <v>677</v>
      </c>
      <c r="I7638" t="s">
        <v>43</v>
      </c>
      <c r="J7638" t="s">
        <v>45</v>
      </c>
      <c r="K7638" t="s">
        <v>45</v>
      </c>
      <c r="L7638" t="s">
        <v>45</v>
      </c>
      <c r="N7638" s="27"/>
      <c r="R7638" s="7">
        <v>31.62388</v>
      </c>
      <c r="S7638" s="7">
        <v>55.415550000000003</v>
      </c>
      <c r="T7638" t="s">
        <v>504</v>
      </c>
      <c r="U7638" t="s">
        <v>26261</v>
      </c>
      <c r="X7638" t="s">
        <v>26262</v>
      </c>
      <c r="Y7638" t="s">
        <v>19854</v>
      </c>
      <c r="Z7638" t="s">
        <v>19855</v>
      </c>
      <c r="AG7638" t="s">
        <v>26263</v>
      </c>
      <c r="AH7638" s="8">
        <v>1293516</v>
      </c>
      <c r="AI7638" t="s">
        <v>26264</v>
      </c>
      <c r="AJ7638" t="s">
        <v>26265</v>
      </c>
    </row>
    <row r="7639" spans="1:36" ht="17.25" hidden="1" customHeight="1" x14ac:dyDescent="0.2">
      <c r="A7639" s="4" t="s">
        <v>26266</v>
      </c>
      <c r="B7639" t="s">
        <v>26162</v>
      </c>
      <c r="C7639" t="s">
        <v>26267</v>
      </c>
      <c r="D7639" t="s">
        <v>26268</v>
      </c>
      <c r="E7639" t="s">
        <v>719</v>
      </c>
      <c r="F7639" t="s">
        <v>64</v>
      </c>
      <c r="G7639" s="5">
        <v>320</v>
      </c>
      <c r="H7639" t="s">
        <v>42</v>
      </c>
      <c r="I7639" t="s">
        <v>240</v>
      </c>
      <c r="J7639" t="s">
        <v>45</v>
      </c>
      <c r="K7639" t="s">
        <v>45</v>
      </c>
      <c r="L7639" t="s">
        <v>45</v>
      </c>
      <c r="N7639" s="8">
        <v>1986</v>
      </c>
      <c r="R7639" s="7">
        <v>27.144769</v>
      </c>
      <c r="S7639" s="7">
        <v>56.111904000000003</v>
      </c>
      <c r="T7639" t="s">
        <v>46</v>
      </c>
      <c r="U7639" t="s">
        <v>26174</v>
      </c>
      <c r="X7639" t="s">
        <v>26175</v>
      </c>
      <c r="Y7639" t="s">
        <v>19854</v>
      </c>
      <c r="Z7639" t="s">
        <v>19855</v>
      </c>
      <c r="AA7639" t="s">
        <v>26269</v>
      </c>
      <c r="AC7639" t="s">
        <v>26270</v>
      </c>
      <c r="AF7639" t="s">
        <v>52</v>
      </c>
      <c r="AG7639" t="s">
        <v>26275</v>
      </c>
      <c r="AH7639" s="24">
        <v>1104114</v>
      </c>
      <c r="AI7639" t="s">
        <v>26272</v>
      </c>
      <c r="AJ7639" t="s">
        <v>26276</v>
      </c>
    </row>
    <row r="7640" spans="1:36" ht="17.25" hidden="1" customHeight="1" x14ac:dyDescent="0.2">
      <c r="A7640" s="4" t="s">
        <v>26266</v>
      </c>
      <c r="B7640" t="s">
        <v>26162</v>
      </c>
      <c r="C7640" t="s">
        <v>26267</v>
      </c>
      <c r="D7640" t="s">
        <v>26268</v>
      </c>
      <c r="E7640" t="s">
        <v>726</v>
      </c>
      <c r="F7640" t="s">
        <v>64</v>
      </c>
      <c r="G7640" s="5">
        <v>320</v>
      </c>
      <c r="H7640" t="s">
        <v>42</v>
      </c>
      <c r="I7640" t="s">
        <v>240</v>
      </c>
      <c r="J7640" t="s">
        <v>45</v>
      </c>
      <c r="K7640" t="s">
        <v>45</v>
      </c>
      <c r="L7640" t="s">
        <v>45</v>
      </c>
      <c r="N7640" s="8">
        <v>1986</v>
      </c>
      <c r="R7640" s="7">
        <v>27.144769</v>
      </c>
      <c r="S7640" s="7">
        <v>56.111904000000003</v>
      </c>
      <c r="T7640" t="s">
        <v>46</v>
      </c>
      <c r="U7640" t="s">
        <v>26174</v>
      </c>
      <c r="X7640" t="s">
        <v>26175</v>
      </c>
      <c r="Y7640" t="s">
        <v>19854</v>
      </c>
      <c r="Z7640" t="s">
        <v>19855</v>
      </c>
      <c r="AA7640" t="s">
        <v>26269</v>
      </c>
      <c r="AC7640" t="s">
        <v>26270</v>
      </c>
      <c r="AF7640" t="s">
        <v>52</v>
      </c>
      <c r="AG7640" t="s">
        <v>26275</v>
      </c>
      <c r="AH7640" s="24">
        <v>1104115</v>
      </c>
      <c r="AI7640" t="s">
        <v>26272</v>
      </c>
      <c r="AJ7640" t="s">
        <v>26277</v>
      </c>
    </row>
    <row r="7641" spans="1:36" ht="17.25" hidden="1" customHeight="1" x14ac:dyDescent="0.2">
      <c r="A7641" s="4" t="s">
        <v>26266</v>
      </c>
      <c r="B7641" t="s">
        <v>26162</v>
      </c>
      <c r="C7641" t="s">
        <v>26267</v>
      </c>
      <c r="D7641" t="s">
        <v>26268</v>
      </c>
      <c r="E7641" t="s">
        <v>728</v>
      </c>
      <c r="F7641" t="s">
        <v>64</v>
      </c>
      <c r="G7641" s="5">
        <v>320</v>
      </c>
      <c r="H7641" t="s">
        <v>42</v>
      </c>
      <c r="I7641" t="s">
        <v>240</v>
      </c>
      <c r="J7641" t="s">
        <v>45</v>
      </c>
      <c r="K7641" t="s">
        <v>45</v>
      </c>
      <c r="L7641" t="s">
        <v>45</v>
      </c>
      <c r="N7641" s="27">
        <v>1986</v>
      </c>
      <c r="R7641" s="7">
        <v>27.144769</v>
      </c>
      <c r="S7641" s="7">
        <v>56.111904000000003</v>
      </c>
      <c r="T7641" t="s">
        <v>46</v>
      </c>
      <c r="U7641" t="s">
        <v>26174</v>
      </c>
      <c r="X7641" t="s">
        <v>26175</v>
      </c>
      <c r="Y7641" t="s">
        <v>19854</v>
      </c>
      <c r="Z7641" t="s">
        <v>19855</v>
      </c>
      <c r="AA7641" t="s">
        <v>26269</v>
      </c>
      <c r="AC7641" t="s">
        <v>26270</v>
      </c>
      <c r="AF7641" t="s">
        <v>52</v>
      </c>
      <c r="AG7641" t="s">
        <v>26275</v>
      </c>
      <c r="AH7641" s="6">
        <v>1104116</v>
      </c>
      <c r="AI7641" t="s">
        <v>26272</v>
      </c>
      <c r="AJ7641" t="s">
        <v>26278</v>
      </c>
    </row>
    <row r="7642" spans="1:36" ht="17.25" hidden="1" customHeight="1" x14ac:dyDescent="0.2">
      <c r="A7642" s="4" t="s">
        <v>26266</v>
      </c>
      <c r="B7642" t="s">
        <v>26162</v>
      </c>
      <c r="C7642" t="s">
        <v>26267</v>
      </c>
      <c r="D7642" t="s">
        <v>26268</v>
      </c>
      <c r="E7642" t="s">
        <v>730</v>
      </c>
      <c r="F7642" t="s">
        <v>64</v>
      </c>
      <c r="G7642" s="5">
        <v>320</v>
      </c>
      <c r="H7642" t="s">
        <v>42</v>
      </c>
      <c r="I7642" t="s">
        <v>240</v>
      </c>
      <c r="J7642" t="s">
        <v>45</v>
      </c>
      <c r="K7642" t="s">
        <v>45</v>
      </c>
      <c r="L7642" t="s">
        <v>45</v>
      </c>
      <c r="N7642" s="27">
        <v>1986</v>
      </c>
      <c r="R7642" s="7">
        <v>27.144769</v>
      </c>
      <c r="S7642" s="7">
        <v>56.111904000000003</v>
      </c>
      <c r="T7642" t="s">
        <v>46</v>
      </c>
      <c r="U7642" t="s">
        <v>26174</v>
      </c>
      <c r="X7642" t="s">
        <v>26175</v>
      </c>
      <c r="Y7642" t="s">
        <v>19854</v>
      </c>
      <c r="Z7642" t="s">
        <v>19855</v>
      </c>
      <c r="AA7642" t="s">
        <v>26269</v>
      </c>
      <c r="AC7642" t="s">
        <v>26270</v>
      </c>
      <c r="AF7642" t="s">
        <v>52</v>
      </c>
      <c r="AG7642" t="s">
        <v>26275</v>
      </c>
      <c r="AH7642" s="6">
        <v>1104117</v>
      </c>
      <c r="AI7642" t="s">
        <v>26272</v>
      </c>
      <c r="AJ7642" t="s">
        <v>26279</v>
      </c>
    </row>
    <row r="7643" spans="1:36" ht="17.25" hidden="1" customHeight="1" x14ac:dyDescent="0.2">
      <c r="A7643" s="4" t="s">
        <v>26266</v>
      </c>
      <c r="B7643" t="s">
        <v>26162</v>
      </c>
      <c r="C7643" t="s">
        <v>26267</v>
      </c>
      <c r="D7643" t="s">
        <v>26268</v>
      </c>
      <c r="E7643" t="s">
        <v>1673</v>
      </c>
      <c r="F7643" t="s">
        <v>1711</v>
      </c>
      <c r="G7643" s="5">
        <v>292</v>
      </c>
      <c r="H7643" t="s">
        <v>139</v>
      </c>
      <c r="I7643" t="s">
        <v>240</v>
      </c>
      <c r="J7643" t="s">
        <v>45</v>
      </c>
      <c r="K7643" t="s">
        <v>45</v>
      </c>
      <c r="L7643" t="s">
        <v>45</v>
      </c>
      <c r="N7643" s="27" t="s">
        <v>45</v>
      </c>
      <c r="R7643" s="7">
        <v>27.144769</v>
      </c>
      <c r="S7643" s="7">
        <v>56.111904000000003</v>
      </c>
      <c r="T7643" t="s">
        <v>46</v>
      </c>
      <c r="U7643" t="s">
        <v>26174</v>
      </c>
      <c r="X7643" t="s">
        <v>26175</v>
      </c>
      <c r="Y7643" t="s">
        <v>19854</v>
      </c>
      <c r="Z7643" t="s">
        <v>19855</v>
      </c>
      <c r="AA7643" t="s">
        <v>26269</v>
      </c>
      <c r="AC7643" t="s">
        <v>26270</v>
      </c>
      <c r="AF7643" t="s">
        <v>52</v>
      </c>
      <c r="AG7643" t="s">
        <v>26271</v>
      </c>
      <c r="AH7643" s="24">
        <v>1296601</v>
      </c>
      <c r="AI7643" t="s">
        <v>26272</v>
      </c>
      <c r="AJ7643" t="s">
        <v>26280</v>
      </c>
    </row>
    <row r="7644" spans="1:36" ht="17.25" hidden="1" customHeight="1" x14ac:dyDescent="0.2">
      <c r="A7644" s="4" t="s">
        <v>26281</v>
      </c>
      <c r="B7644" t="s">
        <v>26162</v>
      </c>
      <c r="C7644" t="s">
        <v>26282</v>
      </c>
      <c r="D7644" t="s">
        <v>26283</v>
      </c>
      <c r="E7644" t="s">
        <v>40</v>
      </c>
      <c r="F7644" t="s">
        <v>86</v>
      </c>
      <c r="G7644" s="5">
        <v>82</v>
      </c>
      <c r="H7644" t="s">
        <v>42</v>
      </c>
      <c r="I7644" t="s">
        <v>65</v>
      </c>
      <c r="J7644" t="s">
        <v>45</v>
      </c>
      <c r="K7644" t="s">
        <v>45</v>
      </c>
      <c r="L7644" t="s">
        <v>45</v>
      </c>
      <c r="N7644" s="8">
        <v>1991</v>
      </c>
      <c r="R7644" s="7">
        <v>30.435872</v>
      </c>
      <c r="S7644" s="7">
        <v>49.108913999999999</v>
      </c>
      <c r="T7644" t="s">
        <v>46</v>
      </c>
      <c r="U7644" t="s">
        <v>26284</v>
      </c>
      <c r="X7644" t="s">
        <v>26166</v>
      </c>
      <c r="Y7644" t="s">
        <v>19854</v>
      </c>
      <c r="Z7644" t="s">
        <v>19855</v>
      </c>
      <c r="AA7644" t="s">
        <v>26285</v>
      </c>
      <c r="AC7644" t="s">
        <v>26286</v>
      </c>
      <c r="AD7644" t="s">
        <v>52</v>
      </c>
      <c r="AE7644" t="s">
        <v>881</v>
      </c>
      <c r="AG7644" t="s">
        <v>26287</v>
      </c>
      <c r="AH7644" s="6">
        <v>1293530</v>
      </c>
      <c r="AI7644" t="s">
        <v>26288</v>
      </c>
      <c r="AJ7644" t="s">
        <v>26289</v>
      </c>
    </row>
    <row r="7645" spans="1:36" ht="17.25" hidden="1" customHeight="1" x14ac:dyDescent="0.2">
      <c r="A7645" s="4" t="s">
        <v>26281</v>
      </c>
      <c r="B7645" t="s">
        <v>26162</v>
      </c>
      <c r="C7645" t="s">
        <v>26282</v>
      </c>
      <c r="D7645" t="s">
        <v>26283</v>
      </c>
      <c r="E7645" t="s">
        <v>56</v>
      </c>
      <c r="F7645" t="s">
        <v>86</v>
      </c>
      <c r="G7645" s="5">
        <v>82</v>
      </c>
      <c r="H7645" t="s">
        <v>42</v>
      </c>
      <c r="I7645" t="s">
        <v>65</v>
      </c>
      <c r="J7645" t="s">
        <v>45</v>
      </c>
      <c r="K7645" t="s">
        <v>45</v>
      </c>
      <c r="L7645" t="s">
        <v>45</v>
      </c>
      <c r="N7645" s="27">
        <v>1991</v>
      </c>
      <c r="R7645" s="7">
        <v>30.435872</v>
      </c>
      <c r="S7645" s="7">
        <v>49.108913999999999</v>
      </c>
      <c r="T7645" t="s">
        <v>46</v>
      </c>
      <c r="U7645" t="s">
        <v>26284</v>
      </c>
      <c r="X7645" t="s">
        <v>26166</v>
      </c>
      <c r="Y7645" t="s">
        <v>19854</v>
      </c>
      <c r="Z7645" t="s">
        <v>19855</v>
      </c>
      <c r="AA7645" t="s">
        <v>26285</v>
      </c>
      <c r="AC7645" t="s">
        <v>26286</v>
      </c>
      <c r="AD7645" t="s">
        <v>52</v>
      </c>
      <c r="AE7645" t="s">
        <v>881</v>
      </c>
      <c r="AG7645" t="s">
        <v>26287</v>
      </c>
      <c r="AH7645" s="6">
        <v>1293531</v>
      </c>
      <c r="AI7645" t="s">
        <v>26288</v>
      </c>
      <c r="AJ7645" t="s">
        <v>26290</v>
      </c>
    </row>
    <row r="7646" spans="1:36" ht="17.25" hidden="1" customHeight="1" x14ac:dyDescent="0.2">
      <c r="A7646" s="4" t="s">
        <v>26281</v>
      </c>
      <c r="B7646" t="s">
        <v>26162</v>
      </c>
      <c r="C7646" t="s">
        <v>26282</v>
      </c>
      <c r="D7646" t="s">
        <v>26283</v>
      </c>
      <c r="E7646" t="s">
        <v>58</v>
      </c>
      <c r="F7646" t="s">
        <v>86</v>
      </c>
      <c r="G7646" s="5">
        <v>82</v>
      </c>
      <c r="H7646" t="s">
        <v>42</v>
      </c>
      <c r="I7646" t="s">
        <v>65</v>
      </c>
      <c r="J7646" t="s">
        <v>45</v>
      </c>
      <c r="K7646" t="s">
        <v>45</v>
      </c>
      <c r="L7646" t="s">
        <v>45</v>
      </c>
      <c r="N7646" s="27">
        <v>1991</v>
      </c>
      <c r="R7646" s="7">
        <v>30.435872</v>
      </c>
      <c r="S7646" s="7">
        <v>49.108913999999999</v>
      </c>
      <c r="T7646" t="s">
        <v>46</v>
      </c>
      <c r="U7646" t="s">
        <v>26284</v>
      </c>
      <c r="X7646" t="s">
        <v>26166</v>
      </c>
      <c r="Y7646" t="s">
        <v>19854</v>
      </c>
      <c r="Z7646" t="s">
        <v>19855</v>
      </c>
      <c r="AA7646" t="s">
        <v>26285</v>
      </c>
      <c r="AC7646" t="s">
        <v>26286</v>
      </c>
      <c r="AD7646" t="s">
        <v>52</v>
      </c>
      <c r="AE7646" t="s">
        <v>881</v>
      </c>
      <c r="AG7646" t="s">
        <v>26287</v>
      </c>
      <c r="AH7646" s="24">
        <v>1293532</v>
      </c>
      <c r="AI7646" t="s">
        <v>26288</v>
      </c>
      <c r="AJ7646" t="s">
        <v>26291</v>
      </c>
    </row>
    <row r="7647" spans="1:36" ht="17.25" hidden="1" customHeight="1" x14ac:dyDescent="0.2">
      <c r="A7647" s="4" t="s">
        <v>26281</v>
      </c>
      <c r="B7647" t="s">
        <v>26162</v>
      </c>
      <c r="C7647" t="s">
        <v>26282</v>
      </c>
      <c r="D7647" t="s">
        <v>26283</v>
      </c>
      <c r="E7647" t="s">
        <v>191</v>
      </c>
      <c r="F7647" t="s">
        <v>86</v>
      </c>
      <c r="G7647" s="5">
        <v>82</v>
      </c>
      <c r="H7647" t="s">
        <v>42</v>
      </c>
      <c r="I7647" t="s">
        <v>65</v>
      </c>
      <c r="J7647" t="s">
        <v>45</v>
      </c>
      <c r="K7647" t="s">
        <v>45</v>
      </c>
      <c r="L7647" t="s">
        <v>45</v>
      </c>
      <c r="N7647" s="27">
        <v>1991</v>
      </c>
      <c r="R7647" s="7">
        <v>30.435872</v>
      </c>
      <c r="S7647" s="7">
        <v>49.108913999999999</v>
      </c>
      <c r="T7647" t="s">
        <v>46</v>
      </c>
      <c r="U7647" t="s">
        <v>26284</v>
      </c>
      <c r="X7647" t="s">
        <v>26166</v>
      </c>
      <c r="Y7647" t="s">
        <v>19854</v>
      </c>
      <c r="Z7647" t="s">
        <v>19855</v>
      </c>
      <c r="AA7647" t="s">
        <v>26285</v>
      </c>
      <c r="AC7647" t="s">
        <v>26286</v>
      </c>
      <c r="AD7647" t="s">
        <v>52</v>
      </c>
      <c r="AE7647" t="s">
        <v>881</v>
      </c>
      <c r="AG7647" t="s">
        <v>26287</v>
      </c>
      <c r="AH7647" s="24">
        <v>1293533</v>
      </c>
      <c r="AI7647" t="s">
        <v>26288</v>
      </c>
      <c r="AJ7647" t="s">
        <v>26292</v>
      </c>
    </row>
    <row r="7648" spans="1:36" ht="17.25" hidden="1" customHeight="1" x14ac:dyDescent="0.2">
      <c r="A7648" s="4" t="s">
        <v>26303</v>
      </c>
      <c r="B7648" t="s">
        <v>26162</v>
      </c>
      <c r="C7648" t="s">
        <v>26304</v>
      </c>
      <c r="D7648" t="s">
        <v>26305</v>
      </c>
      <c r="E7648" t="s">
        <v>56</v>
      </c>
      <c r="F7648" t="s">
        <v>64</v>
      </c>
      <c r="G7648" s="5">
        <v>500</v>
      </c>
      <c r="H7648" t="s">
        <v>139</v>
      </c>
      <c r="I7648" t="s">
        <v>43</v>
      </c>
      <c r="J7648" t="s">
        <v>45</v>
      </c>
      <c r="K7648" t="s">
        <v>45</v>
      </c>
      <c r="L7648" t="s">
        <v>45</v>
      </c>
      <c r="N7648" s="27" t="s">
        <v>45</v>
      </c>
      <c r="R7648" s="7">
        <v>30.719673</v>
      </c>
      <c r="S7648" s="7">
        <v>50.074832000000001</v>
      </c>
      <c r="T7648" t="s">
        <v>46</v>
      </c>
      <c r="U7648" t="s">
        <v>26306</v>
      </c>
      <c r="X7648" t="s">
        <v>26166</v>
      </c>
      <c r="Y7648" t="s">
        <v>19854</v>
      </c>
      <c r="Z7648" t="s">
        <v>19855</v>
      </c>
      <c r="AC7648" t="s">
        <v>26307</v>
      </c>
      <c r="AF7648" t="s">
        <v>52</v>
      </c>
      <c r="AG7648" t="s">
        <v>26308</v>
      </c>
      <c r="AH7648" s="8" t="s">
        <v>45</v>
      </c>
      <c r="AI7648" t="s">
        <v>26310</v>
      </c>
      <c r="AJ7648" t="s">
        <v>26312</v>
      </c>
    </row>
    <row r="7649" spans="1:36" ht="17.25" hidden="1" customHeight="1" x14ac:dyDescent="0.2">
      <c r="A7649" s="4" t="s">
        <v>26313</v>
      </c>
      <c r="B7649" t="s">
        <v>26162</v>
      </c>
      <c r="C7649" t="s">
        <v>26314</v>
      </c>
      <c r="D7649" t="s">
        <v>26315</v>
      </c>
      <c r="E7649" t="s">
        <v>40</v>
      </c>
      <c r="F7649" t="s">
        <v>64</v>
      </c>
      <c r="G7649" s="5">
        <v>60</v>
      </c>
      <c r="H7649" t="s">
        <v>42</v>
      </c>
      <c r="I7649" t="s">
        <v>240</v>
      </c>
      <c r="J7649" t="s">
        <v>45</v>
      </c>
      <c r="K7649" t="s">
        <v>45</v>
      </c>
      <c r="L7649" t="s">
        <v>45</v>
      </c>
      <c r="N7649" s="27" t="s">
        <v>45</v>
      </c>
      <c r="R7649" s="7">
        <v>35.642156999999997</v>
      </c>
      <c r="S7649" s="7">
        <v>51.427264999999998</v>
      </c>
      <c r="T7649" t="s">
        <v>46</v>
      </c>
      <c r="U7649" t="s">
        <v>26316</v>
      </c>
      <c r="X7649" t="s">
        <v>26316</v>
      </c>
      <c r="Y7649" t="s">
        <v>19854</v>
      </c>
      <c r="Z7649" t="s">
        <v>19855</v>
      </c>
      <c r="AA7649" t="s">
        <v>26317</v>
      </c>
      <c r="AF7649" t="s">
        <v>52</v>
      </c>
      <c r="AG7649" t="s">
        <v>26318</v>
      </c>
      <c r="AH7649" s="24">
        <v>1105451</v>
      </c>
      <c r="AI7649" t="s">
        <v>26319</v>
      </c>
      <c r="AJ7649" t="s">
        <v>26320</v>
      </c>
    </row>
    <row r="7650" spans="1:36" ht="17.25" hidden="1" customHeight="1" x14ac:dyDescent="0.2">
      <c r="A7650" s="4" t="s">
        <v>26313</v>
      </c>
      <c r="B7650" t="s">
        <v>26162</v>
      </c>
      <c r="C7650" t="s">
        <v>26314</v>
      </c>
      <c r="D7650" t="s">
        <v>26315</v>
      </c>
      <c r="E7650" t="s">
        <v>43</v>
      </c>
      <c r="F7650" t="s">
        <v>86</v>
      </c>
      <c r="G7650" s="5">
        <v>330</v>
      </c>
      <c r="H7650" t="s">
        <v>139</v>
      </c>
      <c r="I7650" t="s">
        <v>43</v>
      </c>
      <c r="J7650" t="s">
        <v>45</v>
      </c>
      <c r="K7650" t="s">
        <v>45</v>
      </c>
      <c r="L7650" t="s">
        <v>45</v>
      </c>
      <c r="N7650" s="27" t="s">
        <v>45</v>
      </c>
      <c r="R7650" s="7">
        <v>35.642156999999997</v>
      </c>
      <c r="S7650" s="7">
        <v>51.427264999999998</v>
      </c>
      <c r="T7650" t="s">
        <v>46</v>
      </c>
      <c r="U7650" t="s">
        <v>26316</v>
      </c>
      <c r="X7650" t="s">
        <v>26316</v>
      </c>
      <c r="Y7650" t="s">
        <v>19854</v>
      </c>
      <c r="Z7650" t="s">
        <v>19855</v>
      </c>
      <c r="AA7650" t="s">
        <v>26317</v>
      </c>
      <c r="AF7650" t="s">
        <v>52</v>
      </c>
      <c r="AG7650" t="s">
        <v>26318</v>
      </c>
      <c r="AH7650" s="8" t="s">
        <v>26321</v>
      </c>
      <c r="AI7650" t="s">
        <v>26319</v>
      </c>
      <c r="AJ7650" t="s">
        <v>26322</v>
      </c>
    </row>
    <row r="7651" spans="1:36" ht="17.25" hidden="1" customHeight="1" x14ac:dyDescent="0.2">
      <c r="A7651" s="4" t="s">
        <v>46847</v>
      </c>
      <c r="B7651" t="s">
        <v>46770</v>
      </c>
      <c r="C7651" t="s">
        <v>46848</v>
      </c>
      <c r="D7651" t="s">
        <v>46849</v>
      </c>
      <c r="E7651" t="s">
        <v>4762</v>
      </c>
      <c r="F7651" t="s">
        <v>64</v>
      </c>
      <c r="G7651" s="5">
        <v>110</v>
      </c>
      <c r="H7651" t="s">
        <v>857</v>
      </c>
      <c r="I7651" t="s">
        <v>240</v>
      </c>
      <c r="J7651" t="s">
        <v>44</v>
      </c>
      <c r="M7651" t="s">
        <v>559</v>
      </c>
      <c r="N7651" s="6">
        <v>1963</v>
      </c>
      <c r="R7651" s="7">
        <v>48.937435999999998</v>
      </c>
      <c r="S7651" s="7">
        <v>38.453161999999999</v>
      </c>
      <c r="T7651" t="s">
        <v>46</v>
      </c>
      <c r="U7651" t="s">
        <v>46850</v>
      </c>
      <c r="X7651" t="s">
        <v>46851</v>
      </c>
      <c r="Y7651" t="s">
        <v>36708</v>
      </c>
      <c r="Z7651" t="s">
        <v>36915</v>
      </c>
      <c r="AC7651" t="s">
        <v>46852</v>
      </c>
      <c r="AG7651" t="s">
        <v>46853</v>
      </c>
      <c r="AH7651" s="8" t="s">
        <v>45</v>
      </c>
      <c r="AI7651" t="s">
        <v>46854</v>
      </c>
      <c r="AJ7651" t="s">
        <v>46855</v>
      </c>
    </row>
    <row r="7652" spans="1:36" ht="17.25" hidden="1" customHeight="1" x14ac:dyDescent="0.2">
      <c r="A7652" s="4" t="s">
        <v>8590</v>
      </c>
      <c r="B7652" t="s">
        <v>8398</v>
      </c>
      <c r="C7652" t="s">
        <v>8591</v>
      </c>
      <c r="E7652" t="s">
        <v>335</v>
      </c>
      <c r="F7652" t="s">
        <v>86</v>
      </c>
      <c r="G7652" s="5">
        <v>495</v>
      </c>
      <c r="H7652" t="s">
        <v>42</v>
      </c>
      <c r="I7652" t="s">
        <v>240</v>
      </c>
      <c r="J7652" t="s">
        <v>559</v>
      </c>
      <c r="N7652" s="6">
        <v>1964</v>
      </c>
      <c r="P7652" s="24">
        <v>2023</v>
      </c>
      <c r="R7652" s="7">
        <v>33.767229</v>
      </c>
      <c r="S7652" s="7">
        <v>-118.1002</v>
      </c>
      <c r="T7652" t="s">
        <v>46</v>
      </c>
      <c r="U7652" t="s">
        <v>8592</v>
      </c>
      <c r="V7652" t="s">
        <v>8593</v>
      </c>
      <c r="X7652" t="s">
        <v>8572</v>
      </c>
      <c r="Y7652" t="s">
        <v>3012</v>
      </c>
      <c r="Z7652" t="s">
        <v>3691</v>
      </c>
      <c r="AA7652" t="s">
        <v>8594</v>
      </c>
      <c r="AB7652" t="s">
        <v>8427</v>
      </c>
      <c r="AC7652" t="s">
        <v>8596</v>
      </c>
      <c r="AG7652" t="s">
        <v>8597</v>
      </c>
      <c r="AH7652" s="24">
        <v>264</v>
      </c>
      <c r="AI7652" t="s">
        <v>8598</v>
      </c>
      <c r="AJ7652" t="s">
        <v>8601</v>
      </c>
    </row>
    <row r="7653" spans="1:36" ht="17.25" hidden="1" customHeight="1" x14ac:dyDescent="0.2">
      <c r="A7653" s="4" t="s">
        <v>8799</v>
      </c>
      <c r="B7653" t="s">
        <v>8398</v>
      </c>
      <c r="C7653" t="s">
        <v>8800</v>
      </c>
      <c r="E7653" t="s">
        <v>719</v>
      </c>
      <c r="F7653" t="s">
        <v>86</v>
      </c>
      <c r="G7653" s="5">
        <v>82</v>
      </c>
      <c r="H7653" t="s">
        <v>857</v>
      </c>
      <c r="I7653" t="s">
        <v>240</v>
      </c>
      <c r="J7653" t="s">
        <v>559</v>
      </c>
      <c r="M7653" t="s">
        <v>559</v>
      </c>
      <c r="N7653" s="6">
        <v>1964</v>
      </c>
      <c r="R7653" s="7">
        <v>32.060299999999998</v>
      </c>
      <c r="S7653" s="7">
        <v>-109.8931</v>
      </c>
      <c r="T7653" t="s">
        <v>46</v>
      </c>
      <c r="U7653" t="s">
        <v>8801</v>
      </c>
      <c r="V7653" t="s">
        <v>8801</v>
      </c>
      <c r="X7653" t="s">
        <v>8540</v>
      </c>
      <c r="Y7653" t="s">
        <v>3012</v>
      </c>
      <c r="Z7653" t="s">
        <v>3691</v>
      </c>
      <c r="AA7653" t="s">
        <v>8802</v>
      </c>
      <c r="AB7653" t="s">
        <v>8809</v>
      </c>
      <c r="AG7653" t="s">
        <v>8804</v>
      </c>
      <c r="AH7653" s="24">
        <v>28702</v>
      </c>
      <c r="AI7653" t="s">
        <v>8805</v>
      </c>
      <c r="AJ7653" t="s">
        <v>8810</v>
      </c>
    </row>
    <row r="7654" spans="1:36" ht="17.25" hidden="1" customHeight="1" x14ac:dyDescent="0.2">
      <c r="A7654" s="4" t="s">
        <v>26326</v>
      </c>
      <c r="B7654" t="s">
        <v>26162</v>
      </c>
      <c r="C7654" t="s">
        <v>26327</v>
      </c>
      <c r="D7654" t="s">
        <v>26328</v>
      </c>
      <c r="E7654" t="s">
        <v>40</v>
      </c>
      <c r="F7654" t="s">
        <v>64</v>
      </c>
      <c r="G7654" s="5">
        <v>320</v>
      </c>
      <c r="H7654" t="s">
        <v>42</v>
      </c>
      <c r="I7654" t="s">
        <v>240</v>
      </c>
      <c r="J7654" t="s">
        <v>45</v>
      </c>
      <c r="K7654" t="s">
        <v>45</v>
      </c>
      <c r="L7654" t="s">
        <v>45</v>
      </c>
      <c r="N7654" s="27">
        <v>1994</v>
      </c>
      <c r="R7654" s="7">
        <v>34.346929000000003</v>
      </c>
      <c r="S7654" s="7">
        <v>47.357553000000003</v>
      </c>
      <c r="T7654" t="s">
        <v>46</v>
      </c>
      <c r="U7654" t="s">
        <v>26329</v>
      </c>
      <c r="X7654" t="s">
        <v>26329</v>
      </c>
      <c r="Y7654" t="s">
        <v>19854</v>
      </c>
      <c r="Z7654" t="s">
        <v>19855</v>
      </c>
      <c r="AA7654" t="s">
        <v>26330</v>
      </c>
      <c r="AC7654" t="s">
        <v>26331</v>
      </c>
      <c r="AF7654" t="s">
        <v>52</v>
      </c>
      <c r="AG7654" t="s">
        <v>26332</v>
      </c>
      <c r="AH7654" s="24">
        <v>1106106</v>
      </c>
      <c r="AI7654" t="s">
        <v>26333</v>
      </c>
      <c r="AJ7654" t="s">
        <v>26334</v>
      </c>
    </row>
    <row r="7655" spans="1:36" ht="17.25" hidden="1" customHeight="1" x14ac:dyDescent="0.2">
      <c r="A7655" s="4" t="s">
        <v>26326</v>
      </c>
      <c r="B7655" t="s">
        <v>26162</v>
      </c>
      <c r="C7655" t="s">
        <v>26327</v>
      </c>
      <c r="D7655" t="s">
        <v>26328</v>
      </c>
      <c r="E7655" t="s">
        <v>56</v>
      </c>
      <c r="F7655" t="s">
        <v>64</v>
      </c>
      <c r="G7655" s="5">
        <v>320</v>
      </c>
      <c r="H7655" t="s">
        <v>42</v>
      </c>
      <c r="I7655" t="s">
        <v>240</v>
      </c>
      <c r="J7655" t="s">
        <v>45</v>
      </c>
      <c r="K7655" t="s">
        <v>45</v>
      </c>
      <c r="L7655" t="s">
        <v>45</v>
      </c>
      <c r="N7655" s="27">
        <v>1994</v>
      </c>
      <c r="R7655" s="7">
        <v>34.346929000000003</v>
      </c>
      <c r="S7655" s="7">
        <v>47.357553000000003</v>
      </c>
      <c r="T7655" t="s">
        <v>46</v>
      </c>
      <c r="U7655" t="s">
        <v>26329</v>
      </c>
      <c r="X7655" t="s">
        <v>26329</v>
      </c>
      <c r="Y7655" t="s">
        <v>19854</v>
      </c>
      <c r="Z7655" t="s">
        <v>19855</v>
      </c>
      <c r="AA7655" t="s">
        <v>26330</v>
      </c>
      <c r="AC7655" t="s">
        <v>26331</v>
      </c>
      <c r="AF7655" t="s">
        <v>52</v>
      </c>
      <c r="AG7655" t="s">
        <v>26332</v>
      </c>
      <c r="AH7655" s="24">
        <v>1106107</v>
      </c>
      <c r="AI7655" t="s">
        <v>26333</v>
      </c>
      <c r="AJ7655" t="s">
        <v>26335</v>
      </c>
    </row>
    <row r="7656" spans="1:36" ht="17.25" hidden="1" customHeight="1" x14ac:dyDescent="0.2">
      <c r="A7656" s="4" t="s">
        <v>26336</v>
      </c>
      <c r="B7656" t="s">
        <v>26162</v>
      </c>
      <c r="C7656" t="s">
        <v>26337</v>
      </c>
      <c r="E7656" t="s">
        <v>43</v>
      </c>
      <c r="F7656" t="s">
        <v>86</v>
      </c>
      <c r="G7656" s="5">
        <v>200</v>
      </c>
      <c r="H7656" t="s">
        <v>139</v>
      </c>
      <c r="I7656" t="s">
        <v>43</v>
      </c>
      <c r="J7656" t="s">
        <v>45</v>
      </c>
      <c r="K7656" t="s">
        <v>45</v>
      </c>
      <c r="L7656" t="s">
        <v>45</v>
      </c>
      <c r="N7656" s="27" t="s">
        <v>45</v>
      </c>
      <c r="R7656" s="7">
        <v>33.883749999999999</v>
      </c>
      <c r="S7656" s="7">
        <v>48.707008000000002</v>
      </c>
      <c r="T7656" t="s">
        <v>504</v>
      </c>
      <c r="U7656" t="s">
        <v>26338</v>
      </c>
      <c r="V7656" t="s">
        <v>26339</v>
      </c>
      <c r="X7656" t="s">
        <v>26340</v>
      </c>
      <c r="Y7656" t="s">
        <v>19854</v>
      </c>
      <c r="Z7656" t="s">
        <v>19855</v>
      </c>
      <c r="AF7656" t="s">
        <v>52</v>
      </c>
      <c r="AI7656" t="s">
        <v>26341</v>
      </c>
      <c r="AJ7656" t="s">
        <v>26342</v>
      </c>
    </row>
    <row r="7657" spans="1:36" ht="17.25" hidden="1" customHeight="1" x14ac:dyDescent="0.2">
      <c r="A7657" s="4" t="s">
        <v>26343</v>
      </c>
      <c r="B7657" t="s">
        <v>26162</v>
      </c>
      <c r="C7657" t="s">
        <v>26344</v>
      </c>
      <c r="D7657" t="s">
        <v>26345</v>
      </c>
      <c r="E7657" t="s">
        <v>40</v>
      </c>
      <c r="F7657" t="s">
        <v>86</v>
      </c>
      <c r="G7657" s="5">
        <v>500</v>
      </c>
      <c r="H7657" t="s">
        <v>42</v>
      </c>
      <c r="I7657" t="s">
        <v>65</v>
      </c>
      <c r="J7657" t="s">
        <v>45</v>
      </c>
      <c r="K7657" t="s">
        <v>45</v>
      </c>
      <c r="L7657" t="s">
        <v>45</v>
      </c>
      <c r="N7657" s="27" t="s">
        <v>45</v>
      </c>
      <c r="R7657" s="7">
        <v>35.7654</v>
      </c>
      <c r="S7657" s="7">
        <v>50.052900000000001</v>
      </c>
      <c r="T7657" t="s">
        <v>46</v>
      </c>
      <c r="U7657" t="s">
        <v>26346</v>
      </c>
      <c r="V7657" t="s">
        <v>26347</v>
      </c>
      <c r="X7657" t="s">
        <v>26348</v>
      </c>
      <c r="Y7657" t="s">
        <v>19854</v>
      </c>
      <c r="Z7657" t="s">
        <v>19855</v>
      </c>
      <c r="AD7657" t="s">
        <v>52</v>
      </c>
      <c r="AF7657" t="s">
        <v>52</v>
      </c>
      <c r="AI7657" t="s">
        <v>26349</v>
      </c>
      <c r="AJ7657" t="s">
        <v>26350</v>
      </c>
    </row>
    <row r="7658" spans="1:36" ht="17.25" hidden="1" customHeight="1" x14ac:dyDescent="0.2">
      <c r="A7658" s="4" t="s">
        <v>26389</v>
      </c>
      <c r="B7658" t="s">
        <v>26162</v>
      </c>
      <c r="C7658" t="s">
        <v>26390</v>
      </c>
      <c r="D7658" t="s">
        <v>26391</v>
      </c>
      <c r="E7658" t="s">
        <v>58</v>
      </c>
      <c r="F7658" t="s">
        <v>1711</v>
      </c>
      <c r="G7658" s="5">
        <v>290</v>
      </c>
      <c r="H7658" t="s">
        <v>139</v>
      </c>
      <c r="I7658" t="s">
        <v>240</v>
      </c>
      <c r="J7658" t="s">
        <v>45</v>
      </c>
      <c r="K7658" t="s">
        <v>45</v>
      </c>
      <c r="L7658" t="s">
        <v>45</v>
      </c>
      <c r="N7658" s="27" t="s">
        <v>45</v>
      </c>
      <c r="R7658" s="7">
        <v>34.127023999999999</v>
      </c>
      <c r="S7658" s="7">
        <v>46.576779999999999</v>
      </c>
      <c r="T7658" t="s">
        <v>46</v>
      </c>
      <c r="U7658" t="s">
        <v>26392</v>
      </c>
      <c r="X7658" t="s">
        <v>26329</v>
      </c>
      <c r="Y7658" t="s">
        <v>19854</v>
      </c>
      <c r="Z7658" t="s">
        <v>19855</v>
      </c>
      <c r="AC7658" t="s">
        <v>26393</v>
      </c>
      <c r="AF7658" t="s">
        <v>52</v>
      </c>
      <c r="AG7658" t="s">
        <v>26394</v>
      </c>
      <c r="AH7658" s="24">
        <v>1214713</v>
      </c>
      <c r="AI7658" t="s">
        <v>26395</v>
      </c>
      <c r="AJ7658" t="s">
        <v>26398</v>
      </c>
    </row>
    <row r="7659" spans="1:36" ht="17.25" hidden="1" customHeight="1" x14ac:dyDescent="0.2">
      <c r="A7659" s="4" t="s">
        <v>26399</v>
      </c>
      <c r="B7659" t="s">
        <v>26162</v>
      </c>
      <c r="C7659" t="s">
        <v>26400</v>
      </c>
      <c r="E7659" t="s">
        <v>1492</v>
      </c>
      <c r="F7659" t="s">
        <v>86</v>
      </c>
      <c r="G7659" s="5">
        <v>162</v>
      </c>
      <c r="H7659" t="s">
        <v>611</v>
      </c>
      <c r="I7659" t="s">
        <v>65</v>
      </c>
      <c r="J7659" t="s">
        <v>44</v>
      </c>
      <c r="K7659" t="s">
        <v>45</v>
      </c>
      <c r="L7659" t="s">
        <v>45</v>
      </c>
      <c r="N7659" s="27"/>
      <c r="R7659" s="7">
        <v>27.578211</v>
      </c>
      <c r="S7659" s="7">
        <v>52.530222999999999</v>
      </c>
      <c r="T7659" t="s">
        <v>46</v>
      </c>
      <c r="U7659" t="s">
        <v>26401</v>
      </c>
      <c r="X7659" t="s">
        <v>26245</v>
      </c>
      <c r="Y7659" t="s">
        <v>19854</v>
      </c>
      <c r="Z7659" t="s">
        <v>19855</v>
      </c>
      <c r="AD7659" t="s">
        <v>880</v>
      </c>
      <c r="AE7659" t="s">
        <v>254</v>
      </c>
      <c r="AF7659" t="s">
        <v>52</v>
      </c>
      <c r="AG7659" t="s">
        <v>26402</v>
      </c>
      <c r="AH7659" s="24">
        <v>1214922</v>
      </c>
      <c r="AI7659" t="s">
        <v>26403</v>
      </c>
      <c r="AJ7659" t="s">
        <v>26408</v>
      </c>
    </row>
    <row r="7660" spans="1:36" ht="17.25" hidden="1" customHeight="1" x14ac:dyDescent="0.2">
      <c r="A7660" s="4" t="s">
        <v>26399</v>
      </c>
      <c r="B7660" t="s">
        <v>26162</v>
      </c>
      <c r="C7660" t="s">
        <v>26400</v>
      </c>
      <c r="E7660" t="s">
        <v>1494</v>
      </c>
      <c r="F7660" t="s">
        <v>86</v>
      </c>
      <c r="G7660" s="5">
        <v>162</v>
      </c>
      <c r="H7660" t="s">
        <v>611</v>
      </c>
      <c r="I7660" t="s">
        <v>65</v>
      </c>
      <c r="J7660" t="s">
        <v>44</v>
      </c>
      <c r="K7660" t="s">
        <v>45</v>
      </c>
      <c r="L7660" t="s">
        <v>45</v>
      </c>
      <c r="N7660" s="27"/>
      <c r="R7660" s="7">
        <v>27.578211</v>
      </c>
      <c r="S7660" s="7">
        <v>52.530222999999999</v>
      </c>
      <c r="T7660" t="s">
        <v>46</v>
      </c>
      <c r="U7660" t="s">
        <v>26401</v>
      </c>
      <c r="X7660" t="s">
        <v>26245</v>
      </c>
      <c r="Y7660" t="s">
        <v>19854</v>
      </c>
      <c r="Z7660" t="s">
        <v>19855</v>
      </c>
      <c r="AD7660" t="s">
        <v>880</v>
      </c>
      <c r="AE7660" t="s">
        <v>254</v>
      </c>
      <c r="AF7660" t="s">
        <v>52</v>
      </c>
      <c r="AG7660" t="s">
        <v>26402</v>
      </c>
      <c r="AH7660" s="24">
        <v>1214923</v>
      </c>
      <c r="AI7660" t="s">
        <v>26403</v>
      </c>
      <c r="AJ7660" t="s">
        <v>26409</v>
      </c>
    </row>
    <row r="7661" spans="1:36" ht="17.25" hidden="1" customHeight="1" x14ac:dyDescent="0.2">
      <c r="A7661" s="4" t="s">
        <v>26410</v>
      </c>
      <c r="B7661" t="s">
        <v>26162</v>
      </c>
      <c r="C7661" t="s">
        <v>26411</v>
      </c>
      <c r="D7661" t="s">
        <v>26412</v>
      </c>
      <c r="E7661" t="s">
        <v>40</v>
      </c>
      <c r="F7661" t="s">
        <v>41</v>
      </c>
      <c r="G7661" s="5">
        <v>478</v>
      </c>
      <c r="H7661" t="s">
        <v>42</v>
      </c>
      <c r="I7661" t="s">
        <v>43</v>
      </c>
      <c r="J7661" t="s">
        <v>45</v>
      </c>
      <c r="K7661" t="s">
        <v>45</v>
      </c>
      <c r="L7661" t="s">
        <v>45</v>
      </c>
      <c r="N7661" s="27">
        <v>2012</v>
      </c>
      <c r="R7661" s="7">
        <v>35.415599999999998</v>
      </c>
      <c r="S7661" s="7">
        <v>51.851000000000013</v>
      </c>
      <c r="T7661" t="s">
        <v>46</v>
      </c>
      <c r="U7661" t="s">
        <v>26413</v>
      </c>
      <c r="X7661" t="s">
        <v>26316</v>
      </c>
      <c r="Y7661" t="s">
        <v>19854</v>
      </c>
      <c r="Z7661" t="s">
        <v>19855</v>
      </c>
      <c r="AA7661" t="s">
        <v>26414</v>
      </c>
      <c r="AC7661" t="s">
        <v>26415</v>
      </c>
      <c r="AF7661" t="s">
        <v>52</v>
      </c>
      <c r="AG7661" t="s">
        <v>26416</v>
      </c>
      <c r="AH7661" s="8" t="s">
        <v>26417</v>
      </c>
      <c r="AI7661" t="s">
        <v>26418</v>
      </c>
      <c r="AJ7661" t="s">
        <v>26419</v>
      </c>
    </row>
    <row r="7662" spans="1:36" ht="17.25" hidden="1" customHeight="1" x14ac:dyDescent="0.2">
      <c r="A7662" s="4" t="s">
        <v>26410</v>
      </c>
      <c r="B7662" t="s">
        <v>26162</v>
      </c>
      <c r="C7662" t="s">
        <v>26411</v>
      </c>
      <c r="D7662" t="s">
        <v>26412</v>
      </c>
      <c r="E7662" t="s">
        <v>56</v>
      </c>
      <c r="F7662" t="s">
        <v>41</v>
      </c>
      <c r="G7662" s="5">
        <v>478</v>
      </c>
      <c r="H7662" t="s">
        <v>42</v>
      </c>
      <c r="I7662" t="s">
        <v>43</v>
      </c>
      <c r="J7662" t="s">
        <v>45</v>
      </c>
      <c r="K7662" t="s">
        <v>45</v>
      </c>
      <c r="L7662" t="s">
        <v>45</v>
      </c>
      <c r="N7662" s="27">
        <v>2012</v>
      </c>
      <c r="R7662" s="7">
        <v>35.415599999999998</v>
      </c>
      <c r="S7662" s="7">
        <v>51.851000000000013</v>
      </c>
      <c r="T7662" t="s">
        <v>46</v>
      </c>
      <c r="U7662" t="s">
        <v>26413</v>
      </c>
      <c r="X7662" t="s">
        <v>26316</v>
      </c>
      <c r="Y7662" t="s">
        <v>19854</v>
      </c>
      <c r="Z7662" t="s">
        <v>19855</v>
      </c>
      <c r="AA7662" t="s">
        <v>26414</v>
      </c>
      <c r="AC7662" t="s">
        <v>26415</v>
      </c>
      <c r="AF7662" t="s">
        <v>52</v>
      </c>
      <c r="AG7662" t="s">
        <v>26416</v>
      </c>
      <c r="AH7662" s="8" t="s">
        <v>26420</v>
      </c>
      <c r="AI7662" t="s">
        <v>26418</v>
      </c>
      <c r="AJ7662" t="s">
        <v>26421</v>
      </c>
    </row>
    <row r="7663" spans="1:36" ht="17.25" hidden="1" customHeight="1" x14ac:dyDescent="0.2">
      <c r="A7663" s="4" t="s">
        <v>26410</v>
      </c>
      <c r="B7663" t="s">
        <v>26162</v>
      </c>
      <c r="C7663" t="s">
        <v>26411</v>
      </c>
      <c r="D7663" t="s">
        <v>26412</v>
      </c>
      <c r="E7663" t="s">
        <v>58</v>
      </c>
      <c r="F7663" t="s">
        <v>41</v>
      </c>
      <c r="G7663" s="5">
        <v>478</v>
      </c>
      <c r="H7663" t="s">
        <v>42</v>
      </c>
      <c r="I7663" t="s">
        <v>43</v>
      </c>
      <c r="J7663" t="s">
        <v>45</v>
      </c>
      <c r="K7663" t="s">
        <v>45</v>
      </c>
      <c r="L7663" t="s">
        <v>45</v>
      </c>
      <c r="N7663" s="27">
        <v>2012</v>
      </c>
      <c r="R7663" s="7">
        <v>35.415599999999998</v>
      </c>
      <c r="S7663" s="7">
        <v>51.851000000000013</v>
      </c>
      <c r="T7663" t="s">
        <v>46</v>
      </c>
      <c r="U7663" t="s">
        <v>26413</v>
      </c>
      <c r="X7663" t="s">
        <v>26316</v>
      </c>
      <c r="Y7663" t="s">
        <v>19854</v>
      </c>
      <c r="Z7663" t="s">
        <v>19855</v>
      </c>
      <c r="AA7663" t="s">
        <v>26414</v>
      </c>
      <c r="AC7663" t="s">
        <v>26415</v>
      </c>
      <c r="AF7663" t="s">
        <v>52</v>
      </c>
      <c r="AG7663" t="s">
        <v>26416</v>
      </c>
      <c r="AH7663" s="8" t="s">
        <v>26422</v>
      </c>
      <c r="AI7663" t="s">
        <v>26418</v>
      </c>
      <c r="AJ7663" t="s">
        <v>26423</v>
      </c>
    </row>
    <row r="7664" spans="1:36" ht="17.25" hidden="1" customHeight="1" x14ac:dyDescent="0.2">
      <c r="A7664" s="4" t="s">
        <v>26410</v>
      </c>
      <c r="B7664" t="s">
        <v>26162</v>
      </c>
      <c r="C7664" t="s">
        <v>26411</v>
      </c>
      <c r="D7664" t="s">
        <v>26412</v>
      </c>
      <c r="E7664" t="s">
        <v>191</v>
      </c>
      <c r="F7664" t="s">
        <v>41</v>
      </c>
      <c r="G7664" s="5">
        <v>478</v>
      </c>
      <c r="H7664" t="s">
        <v>42</v>
      </c>
      <c r="I7664" t="s">
        <v>43</v>
      </c>
      <c r="J7664" t="s">
        <v>45</v>
      </c>
      <c r="K7664" t="s">
        <v>45</v>
      </c>
      <c r="L7664" t="s">
        <v>45</v>
      </c>
      <c r="N7664" s="27">
        <v>2012</v>
      </c>
      <c r="R7664" s="7">
        <v>35.415599999999998</v>
      </c>
      <c r="S7664" s="7">
        <v>51.851000000000013</v>
      </c>
      <c r="T7664" t="s">
        <v>46</v>
      </c>
      <c r="U7664" t="s">
        <v>26413</v>
      </c>
      <c r="X7664" t="s">
        <v>26316</v>
      </c>
      <c r="Y7664" t="s">
        <v>19854</v>
      </c>
      <c r="Z7664" t="s">
        <v>19855</v>
      </c>
      <c r="AA7664" t="s">
        <v>26414</v>
      </c>
      <c r="AC7664" t="s">
        <v>26415</v>
      </c>
      <c r="AF7664" t="s">
        <v>52</v>
      </c>
      <c r="AG7664" t="s">
        <v>26416</v>
      </c>
      <c r="AH7664" s="8" t="s">
        <v>26424</v>
      </c>
      <c r="AI7664" t="s">
        <v>26418</v>
      </c>
      <c r="AJ7664" t="s">
        <v>26425</v>
      </c>
    </row>
    <row r="7665" spans="1:36" ht="17.25" hidden="1" customHeight="1" x14ac:dyDescent="0.2">
      <c r="A7665" s="4" t="s">
        <v>26410</v>
      </c>
      <c r="B7665" t="s">
        <v>26162</v>
      </c>
      <c r="C7665" t="s">
        <v>26411</v>
      </c>
      <c r="D7665" t="s">
        <v>26412</v>
      </c>
      <c r="E7665" t="s">
        <v>335</v>
      </c>
      <c r="F7665" t="s">
        <v>41</v>
      </c>
      <c r="G7665" s="5">
        <v>478</v>
      </c>
      <c r="H7665" t="s">
        <v>42</v>
      </c>
      <c r="I7665" t="s">
        <v>43</v>
      </c>
      <c r="J7665" t="s">
        <v>45</v>
      </c>
      <c r="K7665" t="s">
        <v>45</v>
      </c>
      <c r="L7665" t="s">
        <v>45</v>
      </c>
      <c r="N7665" s="27">
        <v>2012</v>
      </c>
      <c r="R7665" s="7">
        <v>35.415599999999998</v>
      </c>
      <c r="S7665" s="7">
        <v>51.851000000000013</v>
      </c>
      <c r="T7665" t="s">
        <v>46</v>
      </c>
      <c r="U7665" t="s">
        <v>26413</v>
      </c>
      <c r="X7665" t="s">
        <v>26316</v>
      </c>
      <c r="Y7665" t="s">
        <v>19854</v>
      </c>
      <c r="Z7665" t="s">
        <v>19855</v>
      </c>
      <c r="AA7665" t="s">
        <v>26414</v>
      </c>
      <c r="AC7665" t="s">
        <v>26415</v>
      </c>
      <c r="AF7665" t="s">
        <v>52</v>
      </c>
      <c r="AG7665" t="s">
        <v>26416</v>
      </c>
      <c r="AH7665" s="8" t="s">
        <v>26426</v>
      </c>
      <c r="AI7665" t="s">
        <v>26418</v>
      </c>
      <c r="AJ7665" t="s">
        <v>26427</v>
      </c>
    </row>
    <row r="7666" spans="1:36" ht="17.25" hidden="1" customHeight="1" x14ac:dyDescent="0.2">
      <c r="A7666" s="4" t="s">
        <v>26410</v>
      </c>
      <c r="B7666" t="s">
        <v>26162</v>
      </c>
      <c r="C7666" t="s">
        <v>26411</v>
      </c>
      <c r="D7666" t="s">
        <v>26412</v>
      </c>
      <c r="E7666" t="s">
        <v>1157</v>
      </c>
      <c r="F7666" t="s">
        <v>41</v>
      </c>
      <c r="G7666" s="5">
        <v>478</v>
      </c>
      <c r="H7666" t="s">
        <v>42</v>
      </c>
      <c r="I7666" t="s">
        <v>43</v>
      </c>
      <c r="J7666" t="s">
        <v>45</v>
      </c>
      <c r="K7666" t="s">
        <v>45</v>
      </c>
      <c r="L7666" t="s">
        <v>45</v>
      </c>
      <c r="N7666" s="27">
        <v>2012</v>
      </c>
      <c r="R7666" s="7">
        <v>35.415599999999998</v>
      </c>
      <c r="S7666" s="7">
        <v>51.851000000000013</v>
      </c>
      <c r="T7666" t="s">
        <v>46</v>
      </c>
      <c r="U7666" t="s">
        <v>26413</v>
      </c>
      <c r="X7666" t="s">
        <v>26316</v>
      </c>
      <c r="Y7666" t="s">
        <v>19854</v>
      </c>
      <c r="Z7666" t="s">
        <v>19855</v>
      </c>
      <c r="AA7666" t="s">
        <v>26414</v>
      </c>
      <c r="AC7666" t="s">
        <v>26415</v>
      </c>
      <c r="AF7666" t="s">
        <v>52</v>
      </c>
      <c r="AG7666" t="s">
        <v>26416</v>
      </c>
      <c r="AH7666" s="8" t="s">
        <v>26428</v>
      </c>
      <c r="AI7666" t="s">
        <v>26418</v>
      </c>
      <c r="AJ7666" t="s">
        <v>26429</v>
      </c>
    </row>
    <row r="7667" spans="1:36" ht="17.25" hidden="1" customHeight="1" x14ac:dyDescent="0.2">
      <c r="A7667" s="4" t="s">
        <v>26430</v>
      </c>
      <c r="B7667" t="s">
        <v>26162</v>
      </c>
      <c r="C7667" t="s">
        <v>26431</v>
      </c>
      <c r="E7667" t="s">
        <v>43</v>
      </c>
      <c r="F7667" t="s">
        <v>86</v>
      </c>
      <c r="G7667" s="5">
        <v>910</v>
      </c>
      <c r="H7667" t="s">
        <v>486</v>
      </c>
      <c r="I7667" t="s">
        <v>43</v>
      </c>
      <c r="J7667" t="s">
        <v>45</v>
      </c>
      <c r="K7667" t="s">
        <v>45</v>
      </c>
      <c r="L7667" t="s">
        <v>45</v>
      </c>
      <c r="N7667" s="27" t="s">
        <v>45</v>
      </c>
      <c r="R7667" s="7">
        <v>32.400232000000003</v>
      </c>
      <c r="S7667" s="7">
        <v>48.564515999999998</v>
      </c>
      <c r="T7667" t="s">
        <v>504</v>
      </c>
      <c r="U7667" t="s">
        <v>26432</v>
      </c>
      <c r="X7667" t="s">
        <v>26166</v>
      </c>
      <c r="Y7667" t="s">
        <v>19854</v>
      </c>
      <c r="Z7667" t="s">
        <v>19855</v>
      </c>
      <c r="AC7667" t="s">
        <v>26433</v>
      </c>
      <c r="AG7667" t="s">
        <v>26434</v>
      </c>
      <c r="AH7667" s="8" t="s">
        <v>26435</v>
      </c>
      <c r="AI7667" t="s">
        <v>26436</v>
      </c>
      <c r="AJ7667" t="s">
        <v>26437</v>
      </c>
    </row>
    <row r="7668" spans="1:36" ht="17.25" hidden="1" customHeight="1" x14ac:dyDescent="0.2">
      <c r="A7668" s="4" t="s">
        <v>26446</v>
      </c>
      <c r="B7668" t="s">
        <v>26162</v>
      </c>
      <c r="C7668" t="s">
        <v>26447</v>
      </c>
      <c r="D7668" t="s">
        <v>26448</v>
      </c>
      <c r="E7668" t="s">
        <v>63</v>
      </c>
      <c r="F7668" t="s">
        <v>64</v>
      </c>
      <c r="G7668" s="5">
        <v>117</v>
      </c>
      <c r="H7668" t="s">
        <v>42</v>
      </c>
      <c r="I7668" t="s">
        <v>65</v>
      </c>
      <c r="J7668" t="s">
        <v>44</v>
      </c>
      <c r="K7668" t="s">
        <v>45</v>
      </c>
      <c r="L7668" t="s">
        <v>45</v>
      </c>
      <c r="N7668" s="27">
        <v>2005</v>
      </c>
      <c r="R7668" s="7">
        <v>30.452999999999999</v>
      </c>
      <c r="S7668" s="7">
        <v>49.086000000000013</v>
      </c>
      <c r="T7668" t="s">
        <v>46</v>
      </c>
      <c r="U7668" t="s">
        <v>26284</v>
      </c>
      <c r="V7668" t="s">
        <v>26449</v>
      </c>
      <c r="X7668" t="s">
        <v>26166</v>
      </c>
      <c r="Y7668" t="s">
        <v>19854</v>
      </c>
      <c r="Z7668" t="s">
        <v>19855</v>
      </c>
      <c r="AA7668" t="s">
        <v>26450</v>
      </c>
      <c r="AD7668" t="s">
        <v>880</v>
      </c>
      <c r="AE7668" t="s">
        <v>254</v>
      </c>
      <c r="AF7668" t="s">
        <v>52</v>
      </c>
      <c r="AG7668" t="s">
        <v>26451</v>
      </c>
      <c r="AH7668" s="24">
        <v>1185500</v>
      </c>
      <c r="AI7668" t="s">
        <v>26452</v>
      </c>
      <c r="AJ7668" t="s">
        <v>26453</v>
      </c>
    </row>
    <row r="7669" spans="1:36" ht="17.25" hidden="1" customHeight="1" x14ac:dyDescent="0.2">
      <c r="A7669" s="4" t="s">
        <v>26446</v>
      </c>
      <c r="B7669" t="s">
        <v>26162</v>
      </c>
      <c r="C7669" t="s">
        <v>26447</v>
      </c>
      <c r="D7669" t="s">
        <v>26448</v>
      </c>
      <c r="E7669" t="s">
        <v>73</v>
      </c>
      <c r="F7669" t="s">
        <v>64</v>
      </c>
      <c r="G7669" s="5">
        <v>117</v>
      </c>
      <c r="H7669" t="s">
        <v>42</v>
      </c>
      <c r="I7669" t="s">
        <v>65</v>
      </c>
      <c r="J7669" t="s">
        <v>44</v>
      </c>
      <c r="K7669" t="s">
        <v>45</v>
      </c>
      <c r="L7669" t="s">
        <v>45</v>
      </c>
      <c r="N7669" s="27">
        <v>2005</v>
      </c>
      <c r="R7669" s="7">
        <v>30.452999999999999</v>
      </c>
      <c r="S7669" s="7">
        <v>49.086000000000013</v>
      </c>
      <c r="T7669" t="s">
        <v>46</v>
      </c>
      <c r="U7669" t="s">
        <v>26284</v>
      </c>
      <c r="V7669" t="s">
        <v>26449</v>
      </c>
      <c r="X7669" t="s">
        <v>26166</v>
      </c>
      <c r="Y7669" t="s">
        <v>19854</v>
      </c>
      <c r="Z7669" t="s">
        <v>19855</v>
      </c>
      <c r="AA7669" t="s">
        <v>26450</v>
      </c>
      <c r="AD7669" t="s">
        <v>880</v>
      </c>
      <c r="AE7669" t="s">
        <v>254</v>
      </c>
      <c r="AF7669" t="s">
        <v>52</v>
      </c>
      <c r="AG7669" t="s">
        <v>26451</v>
      </c>
      <c r="AH7669" s="24">
        <v>1185501</v>
      </c>
      <c r="AI7669" t="s">
        <v>26452</v>
      </c>
      <c r="AJ7669" t="s">
        <v>26454</v>
      </c>
    </row>
    <row r="7670" spans="1:36" ht="17.25" hidden="1" customHeight="1" x14ac:dyDescent="0.2">
      <c r="A7670" s="4" t="s">
        <v>26446</v>
      </c>
      <c r="B7670" t="s">
        <v>26162</v>
      </c>
      <c r="C7670" t="s">
        <v>26447</v>
      </c>
      <c r="D7670" t="s">
        <v>26448</v>
      </c>
      <c r="E7670" t="s">
        <v>211</v>
      </c>
      <c r="F7670" t="s">
        <v>64</v>
      </c>
      <c r="G7670" s="5">
        <v>117</v>
      </c>
      <c r="H7670" t="s">
        <v>42</v>
      </c>
      <c r="I7670" t="s">
        <v>65</v>
      </c>
      <c r="J7670" t="s">
        <v>44</v>
      </c>
      <c r="K7670" t="s">
        <v>45</v>
      </c>
      <c r="L7670" t="s">
        <v>45</v>
      </c>
      <c r="N7670" s="27">
        <v>2005</v>
      </c>
      <c r="R7670" s="7">
        <v>30.452999999999999</v>
      </c>
      <c r="S7670" s="7">
        <v>49.086000000000013</v>
      </c>
      <c r="T7670" t="s">
        <v>46</v>
      </c>
      <c r="U7670" t="s">
        <v>26284</v>
      </c>
      <c r="V7670" t="s">
        <v>26449</v>
      </c>
      <c r="X7670" t="s">
        <v>26166</v>
      </c>
      <c r="Y7670" t="s">
        <v>19854</v>
      </c>
      <c r="Z7670" t="s">
        <v>19855</v>
      </c>
      <c r="AA7670" t="s">
        <v>26450</v>
      </c>
      <c r="AD7670" t="s">
        <v>880</v>
      </c>
      <c r="AE7670" t="s">
        <v>254</v>
      </c>
      <c r="AF7670" t="s">
        <v>52</v>
      </c>
      <c r="AG7670" t="s">
        <v>26451</v>
      </c>
      <c r="AH7670" s="24">
        <v>1185502</v>
      </c>
      <c r="AI7670" t="s">
        <v>26452</v>
      </c>
      <c r="AJ7670" t="s">
        <v>26455</v>
      </c>
    </row>
    <row r="7671" spans="1:36" ht="17.25" hidden="1" customHeight="1" x14ac:dyDescent="0.2">
      <c r="A7671" s="4" t="s">
        <v>26446</v>
      </c>
      <c r="B7671" t="s">
        <v>26162</v>
      </c>
      <c r="C7671" t="s">
        <v>26447</v>
      </c>
      <c r="D7671" t="s">
        <v>26448</v>
      </c>
      <c r="E7671" t="s">
        <v>387</v>
      </c>
      <c r="F7671" t="s">
        <v>64</v>
      </c>
      <c r="G7671" s="5">
        <v>117</v>
      </c>
      <c r="H7671" t="s">
        <v>42</v>
      </c>
      <c r="I7671" t="s">
        <v>65</v>
      </c>
      <c r="J7671" t="s">
        <v>44</v>
      </c>
      <c r="K7671" t="s">
        <v>45</v>
      </c>
      <c r="L7671" t="s">
        <v>45</v>
      </c>
      <c r="N7671" s="27">
        <v>2005</v>
      </c>
      <c r="R7671" s="7">
        <v>30.452999999999999</v>
      </c>
      <c r="S7671" s="7">
        <v>49.086000000000013</v>
      </c>
      <c r="T7671" t="s">
        <v>46</v>
      </c>
      <c r="U7671" t="s">
        <v>26284</v>
      </c>
      <c r="V7671" t="s">
        <v>26449</v>
      </c>
      <c r="X7671" t="s">
        <v>26166</v>
      </c>
      <c r="Y7671" t="s">
        <v>19854</v>
      </c>
      <c r="Z7671" t="s">
        <v>19855</v>
      </c>
      <c r="AA7671" t="s">
        <v>26450</v>
      </c>
      <c r="AD7671" t="s">
        <v>880</v>
      </c>
      <c r="AE7671" t="s">
        <v>254</v>
      </c>
      <c r="AF7671" t="s">
        <v>52</v>
      </c>
      <c r="AG7671" t="s">
        <v>26451</v>
      </c>
      <c r="AH7671" s="24">
        <v>1185503</v>
      </c>
      <c r="AI7671" t="s">
        <v>26452</v>
      </c>
      <c r="AJ7671" t="s">
        <v>26456</v>
      </c>
    </row>
    <row r="7672" spans="1:36" ht="17.25" hidden="1" customHeight="1" x14ac:dyDescent="0.2">
      <c r="A7672" s="4" t="s">
        <v>26446</v>
      </c>
      <c r="B7672" t="s">
        <v>26162</v>
      </c>
      <c r="C7672" t="s">
        <v>26447</v>
      </c>
      <c r="D7672" t="s">
        <v>26448</v>
      </c>
      <c r="E7672" t="s">
        <v>1426</v>
      </c>
      <c r="F7672" t="s">
        <v>64</v>
      </c>
      <c r="G7672" s="5">
        <v>117</v>
      </c>
      <c r="H7672" t="s">
        <v>42</v>
      </c>
      <c r="I7672" t="s">
        <v>65</v>
      </c>
      <c r="J7672" t="s">
        <v>44</v>
      </c>
      <c r="K7672" t="s">
        <v>45</v>
      </c>
      <c r="L7672" t="s">
        <v>45</v>
      </c>
      <c r="N7672" s="27">
        <v>2005</v>
      </c>
      <c r="R7672" s="7">
        <v>30.452999999999999</v>
      </c>
      <c r="S7672" s="7">
        <v>49.086000000000013</v>
      </c>
      <c r="T7672" t="s">
        <v>46</v>
      </c>
      <c r="U7672" t="s">
        <v>26284</v>
      </c>
      <c r="V7672" t="s">
        <v>26449</v>
      </c>
      <c r="X7672" t="s">
        <v>26166</v>
      </c>
      <c r="Y7672" t="s">
        <v>19854</v>
      </c>
      <c r="Z7672" t="s">
        <v>19855</v>
      </c>
      <c r="AA7672" t="s">
        <v>26450</v>
      </c>
      <c r="AD7672" t="s">
        <v>880</v>
      </c>
      <c r="AE7672" t="s">
        <v>254</v>
      </c>
      <c r="AF7672" t="s">
        <v>52</v>
      </c>
      <c r="AG7672" t="s">
        <v>26451</v>
      </c>
      <c r="AH7672" s="24">
        <v>1185504</v>
      </c>
      <c r="AI7672" t="s">
        <v>26452</v>
      </c>
      <c r="AJ7672" t="s">
        <v>26457</v>
      </c>
    </row>
    <row r="7673" spans="1:36" ht="17.25" hidden="1" customHeight="1" x14ac:dyDescent="0.2">
      <c r="A7673" s="4" t="s">
        <v>26446</v>
      </c>
      <c r="B7673" t="s">
        <v>26162</v>
      </c>
      <c r="C7673" t="s">
        <v>26447</v>
      </c>
      <c r="D7673" t="s">
        <v>26448</v>
      </c>
      <c r="E7673" t="s">
        <v>75</v>
      </c>
      <c r="F7673" t="s">
        <v>64</v>
      </c>
      <c r="G7673" s="5">
        <v>125</v>
      </c>
      <c r="H7673" t="s">
        <v>42</v>
      </c>
      <c r="I7673" t="s">
        <v>65</v>
      </c>
      <c r="J7673" t="s">
        <v>44</v>
      </c>
      <c r="K7673" t="s">
        <v>45</v>
      </c>
      <c r="L7673" t="s">
        <v>45</v>
      </c>
      <c r="N7673" s="27">
        <v>2011</v>
      </c>
      <c r="R7673" s="7">
        <v>30.452999999999999</v>
      </c>
      <c r="S7673" s="7">
        <v>49.086000000000013</v>
      </c>
      <c r="T7673" t="s">
        <v>46</v>
      </c>
      <c r="U7673" t="s">
        <v>26284</v>
      </c>
      <c r="V7673" t="s">
        <v>26449</v>
      </c>
      <c r="X7673" t="s">
        <v>26166</v>
      </c>
      <c r="Y7673" t="s">
        <v>19854</v>
      </c>
      <c r="Z7673" t="s">
        <v>19855</v>
      </c>
      <c r="AA7673" t="s">
        <v>26450</v>
      </c>
      <c r="AD7673" t="s">
        <v>880</v>
      </c>
      <c r="AE7673" t="s">
        <v>254</v>
      </c>
      <c r="AF7673" t="s">
        <v>52</v>
      </c>
      <c r="AG7673" t="s">
        <v>26451</v>
      </c>
      <c r="AH7673" s="24">
        <v>1212377</v>
      </c>
      <c r="AI7673" t="s">
        <v>26452</v>
      </c>
      <c r="AJ7673" t="s">
        <v>26458</v>
      </c>
    </row>
    <row r="7674" spans="1:36" ht="17.25" hidden="1" customHeight="1" x14ac:dyDescent="0.2">
      <c r="A7674" s="4" t="s">
        <v>26446</v>
      </c>
      <c r="B7674" t="s">
        <v>26162</v>
      </c>
      <c r="C7674" t="s">
        <v>26447</v>
      </c>
      <c r="D7674" t="s">
        <v>26448</v>
      </c>
      <c r="E7674" t="s">
        <v>77</v>
      </c>
      <c r="F7674" t="s">
        <v>64</v>
      </c>
      <c r="G7674" s="5">
        <v>125</v>
      </c>
      <c r="H7674" t="s">
        <v>42</v>
      </c>
      <c r="I7674" t="s">
        <v>65</v>
      </c>
      <c r="J7674" t="s">
        <v>44</v>
      </c>
      <c r="K7674" t="s">
        <v>45</v>
      </c>
      <c r="L7674" t="s">
        <v>45</v>
      </c>
      <c r="N7674" s="27">
        <v>2011</v>
      </c>
      <c r="R7674" s="7">
        <v>30.452999999999999</v>
      </c>
      <c r="S7674" s="7">
        <v>49.086000000000013</v>
      </c>
      <c r="T7674" t="s">
        <v>46</v>
      </c>
      <c r="U7674" t="s">
        <v>26284</v>
      </c>
      <c r="V7674" t="s">
        <v>26449</v>
      </c>
      <c r="X7674" t="s">
        <v>26166</v>
      </c>
      <c r="Y7674" t="s">
        <v>19854</v>
      </c>
      <c r="Z7674" t="s">
        <v>19855</v>
      </c>
      <c r="AA7674" t="s">
        <v>26450</v>
      </c>
      <c r="AD7674" t="s">
        <v>880</v>
      </c>
      <c r="AE7674" t="s">
        <v>254</v>
      </c>
      <c r="AF7674" t="s">
        <v>52</v>
      </c>
      <c r="AG7674" t="s">
        <v>26451</v>
      </c>
      <c r="AH7674" s="24">
        <v>1212378</v>
      </c>
      <c r="AI7674" t="s">
        <v>26452</v>
      </c>
      <c r="AJ7674" t="s">
        <v>26459</v>
      </c>
    </row>
    <row r="7675" spans="1:36" ht="17.25" hidden="1" customHeight="1" x14ac:dyDescent="0.2">
      <c r="A7675" s="4" t="s">
        <v>26460</v>
      </c>
      <c r="B7675" t="s">
        <v>26162</v>
      </c>
      <c r="C7675" t="s">
        <v>26461</v>
      </c>
      <c r="D7675" t="s">
        <v>26462</v>
      </c>
      <c r="E7675" t="s">
        <v>63</v>
      </c>
      <c r="F7675" t="s">
        <v>64</v>
      </c>
      <c r="G7675" s="5">
        <v>162</v>
      </c>
      <c r="H7675" t="s">
        <v>42</v>
      </c>
      <c r="I7675" t="s">
        <v>65</v>
      </c>
      <c r="J7675" t="s">
        <v>44</v>
      </c>
      <c r="K7675" t="s">
        <v>45</v>
      </c>
      <c r="L7675" t="s">
        <v>45</v>
      </c>
      <c r="N7675" s="27">
        <v>2010</v>
      </c>
      <c r="R7675" s="7">
        <v>30.483039000000002</v>
      </c>
      <c r="S7675" s="7">
        <v>49.084712000000003</v>
      </c>
      <c r="T7675" t="s">
        <v>46</v>
      </c>
      <c r="U7675" t="s">
        <v>26284</v>
      </c>
      <c r="V7675" t="s">
        <v>26449</v>
      </c>
      <c r="X7675" t="s">
        <v>26166</v>
      </c>
      <c r="Y7675" t="s">
        <v>19854</v>
      </c>
      <c r="Z7675" t="s">
        <v>19855</v>
      </c>
      <c r="AA7675" t="s">
        <v>26450</v>
      </c>
      <c r="AD7675" t="s">
        <v>880</v>
      </c>
      <c r="AE7675" t="s">
        <v>254</v>
      </c>
      <c r="AF7675" t="s">
        <v>52</v>
      </c>
      <c r="AG7675" t="s">
        <v>26451</v>
      </c>
      <c r="AH7675" s="24">
        <v>1212375</v>
      </c>
      <c r="AI7675" t="s">
        <v>26463</v>
      </c>
      <c r="AJ7675" t="s">
        <v>26464</v>
      </c>
    </row>
    <row r="7676" spans="1:36" ht="17.25" hidden="1" customHeight="1" x14ac:dyDescent="0.2">
      <c r="A7676" s="4" t="s">
        <v>26460</v>
      </c>
      <c r="B7676" t="s">
        <v>26162</v>
      </c>
      <c r="C7676" t="s">
        <v>26461</v>
      </c>
      <c r="D7676" t="s">
        <v>26462</v>
      </c>
      <c r="E7676" t="s">
        <v>73</v>
      </c>
      <c r="F7676" t="s">
        <v>64</v>
      </c>
      <c r="G7676" s="5">
        <v>162</v>
      </c>
      <c r="H7676" t="s">
        <v>42</v>
      </c>
      <c r="I7676" t="s">
        <v>65</v>
      </c>
      <c r="J7676" t="s">
        <v>44</v>
      </c>
      <c r="K7676" t="s">
        <v>45</v>
      </c>
      <c r="L7676" t="s">
        <v>45</v>
      </c>
      <c r="N7676" s="27">
        <v>2010</v>
      </c>
      <c r="R7676" s="7">
        <v>30.483039000000002</v>
      </c>
      <c r="S7676" s="7">
        <v>49.084712000000003</v>
      </c>
      <c r="T7676" t="s">
        <v>46</v>
      </c>
      <c r="U7676" t="s">
        <v>26284</v>
      </c>
      <c r="V7676" t="s">
        <v>26449</v>
      </c>
      <c r="X7676" t="s">
        <v>26166</v>
      </c>
      <c r="Y7676" t="s">
        <v>19854</v>
      </c>
      <c r="Z7676" t="s">
        <v>19855</v>
      </c>
      <c r="AA7676" t="s">
        <v>26450</v>
      </c>
      <c r="AD7676" t="s">
        <v>880</v>
      </c>
      <c r="AE7676" t="s">
        <v>254</v>
      </c>
      <c r="AF7676" t="s">
        <v>52</v>
      </c>
      <c r="AG7676" t="s">
        <v>26451</v>
      </c>
      <c r="AH7676" s="24">
        <v>1212376</v>
      </c>
      <c r="AI7676" t="s">
        <v>26463</v>
      </c>
      <c r="AJ7676" t="s">
        <v>26465</v>
      </c>
    </row>
    <row r="7677" spans="1:36" ht="17.25" hidden="1" customHeight="1" x14ac:dyDescent="0.2">
      <c r="A7677" s="4" t="s">
        <v>26460</v>
      </c>
      <c r="B7677" t="s">
        <v>26162</v>
      </c>
      <c r="C7677" t="s">
        <v>26461</v>
      </c>
      <c r="D7677" t="s">
        <v>26462</v>
      </c>
      <c r="E7677" t="s">
        <v>211</v>
      </c>
      <c r="F7677" t="s">
        <v>64</v>
      </c>
      <c r="G7677" s="5">
        <v>162</v>
      </c>
      <c r="H7677" t="s">
        <v>42</v>
      </c>
      <c r="I7677" t="s">
        <v>65</v>
      </c>
      <c r="J7677" t="s">
        <v>44</v>
      </c>
      <c r="K7677" t="s">
        <v>45</v>
      </c>
      <c r="L7677" t="s">
        <v>45</v>
      </c>
      <c r="N7677" s="27">
        <v>2010</v>
      </c>
      <c r="R7677" s="7">
        <v>30.483039000000002</v>
      </c>
      <c r="S7677" s="7">
        <v>49.084712000000003</v>
      </c>
      <c r="T7677" t="s">
        <v>46</v>
      </c>
      <c r="U7677" t="s">
        <v>26284</v>
      </c>
      <c r="V7677" t="s">
        <v>26449</v>
      </c>
      <c r="X7677" t="s">
        <v>26166</v>
      </c>
      <c r="Y7677" t="s">
        <v>19854</v>
      </c>
      <c r="Z7677" t="s">
        <v>19855</v>
      </c>
      <c r="AA7677" t="s">
        <v>26450</v>
      </c>
      <c r="AD7677" t="s">
        <v>880</v>
      </c>
      <c r="AE7677" t="s">
        <v>254</v>
      </c>
      <c r="AF7677" t="s">
        <v>52</v>
      </c>
      <c r="AG7677" t="s">
        <v>26451</v>
      </c>
      <c r="AH7677" s="24">
        <v>1293468</v>
      </c>
      <c r="AI7677" t="s">
        <v>26463</v>
      </c>
      <c r="AJ7677" t="s">
        <v>26466</v>
      </c>
    </row>
    <row r="7678" spans="1:36" ht="17.25" hidden="1" customHeight="1" x14ac:dyDescent="0.2">
      <c r="A7678" s="4" t="s">
        <v>26460</v>
      </c>
      <c r="B7678" t="s">
        <v>26162</v>
      </c>
      <c r="C7678" t="s">
        <v>26461</v>
      </c>
      <c r="D7678" t="s">
        <v>26462</v>
      </c>
      <c r="E7678" t="s">
        <v>387</v>
      </c>
      <c r="F7678" t="s">
        <v>64</v>
      </c>
      <c r="G7678" s="5">
        <v>162</v>
      </c>
      <c r="H7678" t="s">
        <v>42</v>
      </c>
      <c r="I7678" t="s">
        <v>65</v>
      </c>
      <c r="J7678" t="s">
        <v>44</v>
      </c>
      <c r="K7678" t="s">
        <v>45</v>
      </c>
      <c r="L7678" t="s">
        <v>45</v>
      </c>
      <c r="N7678" s="27">
        <v>2010</v>
      </c>
      <c r="R7678" s="7">
        <v>30.483039000000002</v>
      </c>
      <c r="S7678" s="7">
        <v>49.084712000000003</v>
      </c>
      <c r="T7678" t="s">
        <v>46</v>
      </c>
      <c r="U7678" t="s">
        <v>26284</v>
      </c>
      <c r="V7678" t="s">
        <v>26449</v>
      </c>
      <c r="X7678" t="s">
        <v>26166</v>
      </c>
      <c r="Y7678" t="s">
        <v>19854</v>
      </c>
      <c r="Z7678" t="s">
        <v>19855</v>
      </c>
      <c r="AA7678" t="s">
        <v>26450</v>
      </c>
      <c r="AD7678" t="s">
        <v>880</v>
      </c>
      <c r="AE7678" t="s">
        <v>254</v>
      </c>
      <c r="AF7678" t="s">
        <v>52</v>
      </c>
      <c r="AG7678" t="s">
        <v>26451</v>
      </c>
      <c r="AH7678" s="24">
        <v>1293469</v>
      </c>
      <c r="AI7678" t="s">
        <v>26463</v>
      </c>
      <c r="AJ7678" t="s">
        <v>26467</v>
      </c>
    </row>
    <row r="7679" spans="1:36" ht="17.25" hidden="1" customHeight="1" x14ac:dyDescent="0.2">
      <c r="A7679" s="4" t="s">
        <v>26468</v>
      </c>
      <c r="B7679" t="s">
        <v>26162</v>
      </c>
      <c r="C7679" t="s">
        <v>26469</v>
      </c>
      <c r="D7679" t="s">
        <v>26470</v>
      </c>
      <c r="E7679" t="s">
        <v>40</v>
      </c>
      <c r="F7679" t="s">
        <v>41</v>
      </c>
      <c r="G7679" s="5">
        <v>345</v>
      </c>
      <c r="H7679" t="s">
        <v>42</v>
      </c>
      <c r="I7679" t="s">
        <v>43</v>
      </c>
      <c r="J7679" t="s">
        <v>45</v>
      </c>
      <c r="K7679" t="s">
        <v>45</v>
      </c>
      <c r="L7679" t="s">
        <v>45</v>
      </c>
      <c r="N7679" s="27">
        <v>2001</v>
      </c>
      <c r="R7679" s="7">
        <v>29.358699999999999</v>
      </c>
      <c r="S7679" s="7">
        <v>52.615499999999997</v>
      </c>
      <c r="T7679" t="s">
        <v>46</v>
      </c>
      <c r="U7679" t="s">
        <v>26471</v>
      </c>
      <c r="X7679" t="s">
        <v>26472</v>
      </c>
      <c r="Y7679" t="s">
        <v>19854</v>
      </c>
      <c r="Z7679" t="s">
        <v>19855</v>
      </c>
      <c r="AA7679" t="s">
        <v>26473</v>
      </c>
      <c r="AC7679" t="s">
        <v>26474</v>
      </c>
      <c r="AG7679" t="s">
        <v>26475</v>
      </c>
      <c r="AH7679" s="8" t="s">
        <v>26476</v>
      </c>
      <c r="AI7679" t="s">
        <v>26477</v>
      </c>
      <c r="AJ7679" t="s">
        <v>26478</v>
      </c>
    </row>
    <row r="7680" spans="1:36" ht="17.25" hidden="1" customHeight="1" x14ac:dyDescent="0.2">
      <c r="A7680" s="4" t="s">
        <v>26468</v>
      </c>
      <c r="B7680" t="s">
        <v>26162</v>
      </c>
      <c r="C7680" t="s">
        <v>26469</v>
      </c>
      <c r="D7680" t="s">
        <v>26470</v>
      </c>
      <c r="E7680" t="s">
        <v>56</v>
      </c>
      <c r="F7680" t="s">
        <v>41</v>
      </c>
      <c r="G7680" s="5">
        <v>345</v>
      </c>
      <c r="H7680" t="s">
        <v>42</v>
      </c>
      <c r="I7680" t="s">
        <v>43</v>
      </c>
      <c r="J7680" t="s">
        <v>45</v>
      </c>
      <c r="K7680" t="s">
        <v>45</v>
      </c>
      <c r="L7680" t="s">
        <v>45</v>
      </c>
      <c r="N7680" s="27">
        <v>2001</v>
      </c>
      <c r="R7680" s="7">
        <v>29.358699999999999</v>
      </c>
      <c r="S7680" s="7">
        <v>52.615499999999997</v>
      </c>
      <c r="T7680" t="s">
        <v>46</v>
      </c>
      <c r="U7680" t="s">
        <v>26471</v>
      </c>
      <c r="X7680" t="s">
        <v>26472</v>
      </c>
      <c r="Y7680" t="s">
        <v>19854</v>
      </c>
      <c r="Z7680" t="s">
        <v>19855</v>
      </c>
      <c r="AA7680" t="s">
        <v>26473</v>
      </c>
      <c r="AC7680" t="s">
        <v>26479</v>
      </c>
      <c r="AG7680" t="s">
        <v>26475</v>
      </c>
      <c r="AH7680" s="8" t="s">
        <v>26480</v>
      </c>
      <c r="AI7680" t="s">
        <v>26477</v>
      </c>
      <c r="AJ7680" t="s">
        <v>26481</v>
      </c>
    </row>
    <row r="7681" spans="1:36" ht="17.25" hidden="1" customHeight="1" x14ac:dyDescent="0.2">
      <c r="A7681" s="4" t="s">
        <v>26468</v>
      </c>
      <c r="B7681" t="s">
        <v>26162</v>
      </c>
      <c r="C7681" t="s">
        <v>26469</v>
      </c>
      <c r="D7681" t="s">
        <v>26470</v>
      </c>
      <c r="E7681" t="s">
        <v>58</v>
      </c>
      <c r="F7681" t="s">
        <v>41</v>
      </c>
      <c r="G7681" s="5">
        <v>345</v>
      </c>
      <c r="H7681" t="s">
        <v>42</v>
      </c>
      <c r="I7681" t="s">
        <v>43</v>
      </c>
      <c r="J7681" t="s">
        <v>45</v>
      </c>
      <c r="K7681" t="s">
        <v>45</v>
      </c>
      <c r="L7681" t="s">
        <v>45</v>
      </c>
      <c r="N7681" s="27">
        <v>2001</v>
      </c>
      <c r="R7681" s="7">
        <v>29.358699999999999</v>
      </c>
      <c r="S7681" s="7">
        <v>52.615499999999997</v>
      </c>
      <c r="T7681" t="s">
        <v>46</v>
      </c>
      <c r="U7681" t="s">
        <v>26471</v>
      </c>
      <c r="X7681" t="s">
        <v>26472</v>
      </c>
      <c r="Y7681" t="s">
        <v>19854</v>
      </c>
      <c r="Z7681" t="s">
        <v>19855</v>
      </c>
      <c r="AA7681" t="s">
        <v>26473</v>
      </c>
      <c r="AC7681" t="s">
        <v>26479</v>
      </c>
      <c r="AG7681" t="s">
        <v>26475</v>
      </c>
      <c r="AH7681" s="8" t="s">
        <v>26482</v>
      </c>
      <c r="AI7681" t="s">
        <v>26477</v>
      </c>
      <c r="AJ7681" t="s">
        <v>26483</v>
      </c>
    </row>
    <row r="7682" spans="1:36" ht="17.25" hidden="1" customHeight="1" x14ac:dyDescent="0.2">
      <c r="A7682" s="4" t="s">
        <v>26484</v>
      </c>
      <c r="B7682" t="s">
        <v>26162</v>
      </c>
      <c r="C7682" t="s">
        <v>26485</v>
      </c>
      <c r="D7682" t="s">
        <v>26486</v>
      </c>
      <c r="E7682" t="s">
        <v>565</v>
      </c>
      <c r="F7682" t="s">
        <v>64</v>
      </c>
      <c r="G7682" s="5">
        <v>478</v>
      </c>
      <c r="H7682" t="s">
        <v>42</v>
      </c>
      <c r="I7682" t="s">
        <v>43</v>
      </c>
      <c r="J7682" t="s">
        <v>45</v>
      </c>
      <c r="K7682" t="s">
        <v>45</v>
      </c>
      <c r="L7682" t="s">
        <v>45</v>
      </c>
      <c r="N7682" s="27">
        <v>2008</v>
      </c>
      <c r="R7682" s="7">
        <v>36.447935000000001</v>
      </c>
      <c r="S7682" s="7">
        <v>59.402631999999997</v>
      </c>
      <c r="T7682" t="s">
        <v>46</v>
      </c>
      <c r="U7682" t="s">
        <v>26487</v>
      </c>
      <c r="X7682" t="s">
        <v>26488</v>
      </c>
      <c r="Y7682" t="s">
        <v>19854</v>
      </c>
      <c r="Z7682" t="s">
        <v>19855</v>
      </c>
      <c r="AA7682" t="s">
        <v>26489</v>
      </c>
      <c r="AC7682" t="s">
        <v>26490</v>
      </c>
      <c r="AG7682" t="s">
        <v>26491</v>
      </c>
      <c r="AH7682" s="27" t="s">
        <v>26492</v>
      </c>
      <c r="AI7682" t="s">
        <v>26493</v>
      </c>
      <c r="AJ7682" t="s">
        <v>26494</v>
      </c>
    </row>
    <row r="7683" spans="1:36" ht="17.25" hidden="1" customHeight="1" x14ac:dyDescent="0.2">
      <c r="A7683" s="4" t="s">
        <v>26484</v>
      </c>
      <c r="B7683" t="s">
        <v>26162</v>
      </c>
      <c r="C7683" t="s">
        <v>26485</v>
      </c>
      <c r="D7683" t="s">
        <v>26486</v>
      </c>
      <c r="E7683" t="s">
        <v>870</v>
      </c>
      <c r="F7683" t="s">
        <v>64</v>
      </c>
      <c r="G7683" s="5">
        <v>478</v>
      </c>
      <c r="H7683" t="s">
        <v>42</v>
      </c>
      <c r="I7683" t="s">
        <v>43</v>
      </c>
      <c r="J7683" t="s">
        <v>45</v>
      </c>
      <c r="K7683" t="s">
        <v>45</v>
      </c>
      <c r="L7683" t="s">
        <v>45</v>
      </c>
      <c r="N7683" s="27">
        <v>2008</v>
      </c>
      <c r="R7683" s="7">
        <v>36.447935000000001</v>
      </c>
      <c r="S7683" s="7">
        <v>59.402631999999997</v>
      </c>
      <c r="T7683" t="s">
        <v>46</v>
      </c>
      <c r="U7683" t="s">
        <v>26487</v>
      </c>
      <c r="X7683" t="s">
        <v>26488</v>
      </c>
      <c r="Y7683" t="s">
        <v>19854</v>
      </c>
      <c r="Z7683" t="s">
        <v>19855</v>
      </c>
      <c r="AA7683" t="s">
        <v>26489</v>
      </c>
      <c r="AC7683" t="s">
        <v>26490</v>
      </c>
      <c r="AG7683" t="s">
        <v>26491</v>
      </c>
      <c r="AH7683" s="27" t="s">
        <v>26495</v>
      </c>
      <c r="AI7683" t="s">
        <v>26493</v>
      </c>
      <c r="AJ7683" t="s">
        <v>26496</v>
      </c>
    </row>
    <row r="7684" spans="1:36" ht="17.25" hidden="1" customHeight="1" x14ac:dyDescent="0.2">
      <c r="A7684" s="4" t="s">
        <v>26484</v>
      </c>
      <c r="B7684" t="s">
        <v>26162</v>
      </c>
      <c r="C7684" t="s">
        <v>26485</v>
      </c>
      <c r="D7684" t="s">
        <v>26486</v>
      </c>
      <c r="E7684" t="s">
        <v>873</v>
      </c>
      <c r="F7684" t="s">
        <v>64</v>
      </c>
      <c r="G7684" s="5">
        <v>478</v>
      </c>
      <c r="H7684" t="s">
        <v>42</v>
      </c>
      <c r="I7684" t="s">
        <v>43</v>
      </c>
      <c r="J7684" t="s">
        <v>45</v>
      </c>
      <c r="K7684" t="s">
        <v>45</v>
      </c>
      <c r="L7684" t="s">
        <v>45</v>
      </c>
      <c r="N7684" s="27">
        <v>2008</v>
      </c>
      <c r="R7684" s="7">
        <v>36.447935000000001</v>
      </c>
      <c r="S7684" s="7">
        <v>59.402631999999997</v>
      </c>
      <c r="T7684" t="s">
        <v>46</v>
      </c>
      <c r="U7684" t="s">
        <v>26487</v>
      </c>
      <c r="X7684" t="s">
        <v>26488</v>
      </c>
      <c r="Y7684" t="s">
        <v>19854</v>
      </c>
      <c r="Z7684" t="s">
        <v>19855</v>
      </c>
      <c r="AA7684" t="s">
        <v>26489</v>
      </c>
      <c r="AC7684" t="s">
        <v>26490</v>
      </c>
      <c r="AG7684" t="s">
        <v>26491</v>
      </c>
      <c r="AH7684" s="24">
        <v>1193903</v>
      </c>
      <c r="AI7684" t="s">
        <v>26493</v>
      </c>
      <c r="AJ7684" t="s">
        <v>26497</v>
      </c>
    </row>
    <row r="7685" spans="1:36" ht="17.25" hidden="1" customHeight="1" x14ac:dyDescent="0.2">
      <c r="A7685" s="4" t="s">
        <v>26514</v>
      </c>
      <c r="B7685" t="s">
        <v>26162</v>
      </c>
      <c r="C7685" t="s">
        <v>26515</v>
      </c>
      <c r="D7685" t="s">
        <v>26516</v>
      </c>
      <c r="E7685" t="s">
        <v>40</v>
      </c>
      <c r="F7685" t="s">
        <v>64</v>
      </c>
      <c r="G7685" s="5">
        <v>435</v>
      </c>
      <c r="H7685" t="s">
        <v>42</v>
      </c>
      <c r="I7685" t="s">
        <v>43</v>
      </c>
      <c r="J7685" t="s">
        <v>45</v>
      </c>
      <c r="K7685" t="s">
        <v>45</v>
      </c>
      <c r="L7685" t="s">
        <v>45</v>
      </c>
      <c r="N7685" s="27">
        <v>1997</v>
      </c>
      <c r="R7685" s="7">
        <v>37.1586</v>
      </c>
      <c r="S7685" s="7">
        <v>49.632899999999999</v>
      </c>
      <c r="T7685" t="s">
        <v>46</v>
      </c>
      <c r="U7685" t="s">
        <v>26517</v>
      </c>
      <c r="W7685" t="s">
        <v>26518</v>
      </c>
      <c r="X7685" t="s">
        <v>26519</v>
      </c>
      <c r="Y7685" t="s">
        <v>19854</v>
      </c>
      <c r="Z7685" t="s">
        <v>19855</v>
      </c>
      <c r="AA7685" t="s">
        <v>26520</v>
      </c>
      <c r="AC7685" t="s">
        <v>26521</v>
      </c>
      <c r="AG7685" t="s">
        <v>26522</v>
      </c>
      <c r="AH7685" s="8" t="s">
        <v>26523</v>
      </c>
      <c r="AI7685" t="s">
        <v>26524</v>
      </c>
      <c r="AJ7685" t="s">
        <v>26525</v>
      </c>
    </row>
    <row r="7686" spans="1:36" ht="17.25" hidden="1" customHeight="1" x14ac:dyDescent="0.2">
      <c r="A7686" s="4" t="s">
        <v>26514</v>
      </c>
      <c r="B7686" t="s">
        <v>26162</v>
      </c>
      <c r="C7686" t="s">
        <v>26515</v>
      </c>
      <c r="D7686" t="s">
        <v>26516</v>
      </c>
      <c r="E7686" t="s">
        <v>56</v>
      </c>
      <c r="F7686" t="s">
        <v>64</v>
      </c>
      <c r="G7686" s="5">
        <v>435</v>
      </c>
      <c r="H7686" t="s">
        <v>42</v>
      </c>
      <c r="I7686" t="s">
        <v>43</v>
      </c>
      <c r="J7686" t="s">
        <v>45</v>
      </c>
      <c r="K7686" t="s">
        <v>45</v>
      </c>
      <c r="L7686" t="s">
        <v>45</v>
      </c>
      <c r="N7686" s="27">
        <v>1997</v>
      </c>
      <c r="R7686" s="7">
        <v>37.1586</v>
      </c>
      <c r="S7686" s="7">
        <v>49.632899999999999</v>
      </c>
      <c r="T7686" t="s">
        <v>46</v>
      </c>
      <c r="U7686" t="s">
        <v>26517</v>
      </c>
      <c r="W7686" t="s">
        <v>26518</v>
      </c>
      <c r="X7686" t="s">
        <v>26519</v>
      </c>
      <c r="Y7686" t="s">
        <v>19854</v>
      </c>
      <c r="Z7686" t="s">
        <v>19855</v>
      </c>
      <c r="AA7686" t="s">
        <v>26520</v>
      </c>
      <c r="AC7686" t="s">
        <v>26521</v>
      </c>
      <c r="AG7686" t="s">
        <v>26522</v>
      </c>
      <c r="AH7686" s="8" t="s">
        <v>26526</v>
      </c>
      <c r="AI7686" t="s">
        <v>26524</v>
      </c>
      <c r="AJ7686" t="s">
        <v>26527</v>
      </c>
    </row>
    <row r="7687" spans="1:36" ht="17.25" hidden="1" customHeight="1" x14ac:dyDescent="0.2">
      <c r="A7687" s="4" t="s">
        <v>26514</v>
      </c>
      <c r="B7687" t="s">
        <v>26162</v>
      </c>
      <c r="C7687" t="s">
        <v>26515</v>
      </c>
      <c r="D7687" t="s">
        <v>26516</v>
      </c>
      <c r="E7687" t="s">
        <v>58</v>
      </c>
      <c r="F7687" t="s">
        <v>64</v>
      </c>
      <c r="G7687" s="5">
        <v>435</v>
      </c>
      <c r="H7687" t="s">
        <v>42</v>
      </c>
      <c r="I7687" t="s">
        <v>43</v>
      </c>
      <c r="J7687" t="s">
        <v>45</v>
      </c>
      <c r="K7687" t="s">
        <v>45</v>
      </c>
      <c r="L7687" t="s">
        <v>45</v>
      </c>
      <c r="N7687" s="27">
        <v>1997</v>
      </c>
      <c r="R7687" s="7">
        <v>37.1586</v>
      </c>
      <c r="S7687" s="7">
        <v>49.632899999999999</v>
      </c>
      <c r="T7687" t="s">
        <v>46</v>
      </c>
      <c r="U7687" t="s">
        <v>26517</v>
      </c>
      <c r="W7687" t="s">
        <v>26518</v>
      </c>
      <c r="X7687" t="s">
        <v>26519</v>
      </c>
      <c r="Y7687" t="s">
        <v>19854</v>
      </c>
      <c r="Z7687" t="s">
        <v>19855</v>
      </c>
      <c r="AA7687" t="s">
        <v>26520</v>
      </c>
      <c r="AC7687" t="s">
        <v>26521</v>
      </c>
      <c r="AG7687" t="s">
        <v>26522</v>
      </c>
      <c r="AH7687" s="8" t="s">
        <v>26528</v>
      </c>
      <c r="AI7687" t="s">
        <v>26524</v>
      </c>
      <c r="AJ7687" t="s">
        <v>26529</v>
      </c>
    </row>
    <row r="7688" spans="1:36" ht="17.25" hidden="1" customHeight="1" x14ac:dyDescent="0.2">
      <c r="A7688" s="4" t="s">
        <v>26530</v>
      </c>
      <c r="B7688" t="s">
        <v>26162</v>
      </c>
      <c r="C7688" t="s">
        <v>26531</v>
      </c>
      <c r="D7688" t="s">
        <v>26532</v>
      </c>
      <c r="E7688" t="s">
        <v>79</v>
      </c>
      <c r="F7688" t="s">
        <v>86</v>
      </c>
      <c r="G7688" s="5">
        <v>327</v>
      </c>
      <c r="H7688" t="s">
        <v>486</v>
      </c>
      <c r="I7688" t="s">
        <v>65</v>
      </c>
      <c r="J7688" t="s">
        <v>45</v>
      </c>
      <c r="L7688" t="s">
        <v>45</v>
      </c>
      <c r="N7688" s="27" t="s">
        <v>45</v>
      </c>
      <c r="R7688" s="7">
        <v>29.151985</v>
      </c>
      <c r="S7688" s="7">
        <v>55.367122999999999</v>
      </c>
      <c r="T7688" t="s">
        <v>46</v>
      </c>
      <c r="U7688" t="s">
        <v>26533</v>
      </c>
      <c r="W7688" t="s">
        <v>26518</v>
      </c>
      <c r="X7688" t="s">
        <v>26355</v>
      </c>
      <c r="Y7688" t="s">
        <v>19854</v>
      </c>
      <c r="Z7688" t="s">
        <v>19855</v>
      </c>
      <c r="AA7688" t="s">
        <v>26542</v>
      </c>
      <c r="AC7688" t="s">
        <v>26543</v>
      </c>
      <c r="AD7688" t="s">
        <v>52</v>
      </c>
      <c r="AE7688" t="s">
        <v>92</v>
      </c>
      <c r="AF7688" t="s">
        <v>52</v>
      </c>
      <c r="AG7688" t="s">
        <v>26535</v>
      </c>
      <c r="AH7688" s="27"/>
      <c r="AI7688" t="s">
        <v>26537</v>
      </c>
      <c r="AJ7688" t="s">
        <v>26544</v>
      </c>
    </row>
    <row r="7689" spans="1:36" ht="17.25" hidden="1" customHeight="1" x14ac:dyDescent="0.2">
      <c r="A7689" s="4" t="s">
        <v>26530</v>
      </c>
      <c r="B7689" t="s">
        <v>26162</v>
      </c>
      <c r="C7689" t="s">
        <v>26531</v>
      </c>
      <c r="D7689" t="s">
        <v>26532</v>
      </c>
      <c r="E7689" t="s">
        <v>81</v>
      </c>
      <c r="F7689" t="s">
        <v>1711</v>
      </c>
      <c r="G7689" s="5">
        <v>182</v>
      </c>
      <c r="H7689" t="s">
        <v>486</v>
      </c>
      <c r="I7689" t="s">
        <v>240</v>
      </c>
      <c r="J7689" t="s">
        <v>45</v>
      </c>
      <c r="L7689" t="s">
        <v>45</v>
      </c>
      <c r="N7689" s="27" t="s">
        <v>45</v>
      </c>
      <c r="R7689" s="7">
        <v>29.151985</v>
      </c>
      <c r="S7689" s="7">
        <v>55.367122999999999</v>
      </c>
      <c r="T7689" t="s">
        <v>46</v>
      </c>
      <c r="U7689" t="s">
        <v>26533</v>
      </c>
      <c r="W7689" t="s">
        <v>26518</v>
      </c>
      <c r="X7689" t="s">
        <v>26355</v>
      </c>
      <c r="Y7689" t="s">
        <v>19854</v>
      </c>
      <c r="Z7689" t="s">
        <v>19855</v>
      </c>
      <c r="AA7689" t="s">
        <v>26545</v>
      </c>
      <c r="AC7689" t="s">
        <v>26546</v>
      </c>
      <c r="AD7689" t="s">
        <v>52</v>
      </c>
      <c r="AE7689" t="s">
        <v>92</v>
      </c>
      <c r="AF7689" t="s">
        <v>52</v>
      </c>
      <c r="AG7689" t="s">
        <v>26535</v>
      </c>
      <c r="AH7689" s="27"/>
      <c r="AI7689" t="s">
        <v>26537</v>
      </c>
      <c r="AJ7689" t="s">
        <v>26547</v>
      </c>
    </row>
    <row r="7690" spans="1:36" ht="17.25" hidden="1" customHeight="1" x14ac:dyDescent="0.2">
      <c r="A7690" s="4" t="s">
        <v>26548</v>
      </c>
      <c r="B7690" t="s">
        <v>26162</v>
      </c>
      <c r="C7690" t="s">
        <v>26549</v>
      </c>
      <c r="D7690" t="s">
        <v>26550</v>
      </c>
      <c r="E7690" t="s">
        <v>696</v>
      </c>
      <c r="F7690" t="s">
        <v>41</v>
      </c>
      <c r="G7690" s="5">
        <v>162</v>
      </c>
      <c r="H7690" t="s">
        <v>42</v>
      </c>
      <c r="I7690" t="s">
        <v>65</v>
      </c>
      <c r="J7690" t="s">
        <v>45</v>
      </c>
      <c r="K7690" t="s">
        <v>45</v>
      </c>
      <c r="L7690" t="s">
        <v>45</v>
      </c>
      <c r="N7690" s="27">
        <v>2012</v>
      </c>
      <c r="R7690" s="7">
        <v>29.368009000000001</v>
      </c>
      <c r="S7690" s="7">
        <v>52.611927999999999</v>
      </c>
      <c r="T7690" t="s">
        <v>46</v>
      </c>
      <c r="U7690" t="s">
        <v>26471</v>
      </c>
      <c r="X7690" t="s">
        <v>26472</v>
      </c>
      <c r="Y7690" t="s">
        <v>19854</v>
      </c>
      <c r="Z7690" t="s">
        <v>19855</v>
      </c>
      <c r="AA7690" t="s">
        <v>26473</v>
      </c>
      <c r="AC7690" t="s">
        <v>26551</v>
      </c>
      <c r="AG7690" t="s">
        <v>26552</v>
      </c>
      <c r="AH7690" s="24">
        <v>1131797</v>
      </c>
      <c r="AI7690" t="s">
        <v>26553</v>
      </c>
      <c r="AJ7690" t="s">
        <v>26554</v>
      </c>
    </row>
    <row r="7691" spans="1:36" ht="17.25" hidden="1" customHeight="1" x14ac:dyDescent="0.2">
      <c r="A7691" s="4" t="s">
        <v>26548</v>
      </c>
      <c r="B7691" t="s">
        <v>26162</v>
      </c>
      <c r="C7691" t="s">
        <v>26549</v>
      </c>
      <c r="D7691" t="s">
        <v>26550</v>
      </c>
      <c r="E7691" t="s">
        <v>703</v>
      </c>
      <c r="F7691" t="s">
        <v>41</v>
      </c>
      <c r="G7691" s="5">
        <v>162</v>
      </c>
      <c r="H7691" t="s">
        <v>42</v>
      </c>
      <c r="I7691" t="s">
        <v>65</v>
      </c>
      <c r="J7691" t="s">
        <v>45</v>
      </c>
      <c r="K7691" t="s">
        <v>45</v>
      </c>
      <c r="L7691" t="s">
        <v>45</v>
      </c>
      <c r="N7691" s="27">
        <v>2012</v>
      </c>
      <c r="R7691" s="7">
        <v>29.368009000000001</v>
      </c>
      <c r="S7691" s="7">
        <v>52.611927999999999</v>
      </c>
      <c r="T7691" t="s">
        <v>46</v>
      </c>
      <c r="U7691" t="s">
        <v>26471</v>
      </c>
      <c r="X7691" t="s">
        <v>26472</v>
      </c>
      <c r="Y7691" t="s">
        <v>19854</v>
      </c>
      <c r="Z7691" t="s">
        <v>19855</v>
      </c>
      <c r="AA7691" t="s">
        <v>26473</v>
      </c>
      <c r="AC7691" t="s">
        <v>26551</v>
      </c>
      <c r="AG7691" t="s">
        <v>26552</v>
      </c>
      <c r="AH7691" s="24">
        <v>1131798</v>
      </c>
      <c r="AI7691" t="s">
        <v>26553</v>
      </c>
      <c r="AJ7691" t="s">
        <v>26555</v>
      </c>
    </row>
    <row r="7692" spans="1:36" ht="17.25" hidden="1" customHeight="1" x14ac:dyDescent="0.2">
      <c r="A7692" s="4" t="s">
        <v>26548</v>
      </c>
      <c r="B7692" t="s">
        <v>26162</v>
      </c>
      <c r="C7692" t="s">
        <v>26549</v>
      </c>
      <c r="D7692" t="s">
        <v>26550</v>
      </c>
      <c r="E7692" t="s">
        <v>738</v>
      </c>
      <c r="F7692" t="s">
        <v>41</v>
      </c>
      <c r="G7692" s="5">
        <v>162</v>
      </c>
      <c r="H7692" t="s">
        <v>42</v>
      </c>
      <c r="I7692" t="s">
        <v>65</v>
      </c>
      <c r="J7692" t="s">
        <v>45</v>
      </c>
      <c r="K7692" t="s">
        <v>45</v>
      </c>
      <c r="L7692" t="s">
        <v>45</v>
      </c>
      <c r="N7692" s="27">
        <v>2012</v>
      </c>
      <c r="R7692" s="7">
        <v>29.368009000000001</v>
      </c>
      <c r="S7692" s="7">
        <v>52.611927999999999</v>
      </c>
      <c r="T7692" t="s">
        <v>46</v>
      </c>
      <c r="U7692" t="s">
        <v>26471</v>
      </c>
      <c r="X7692" t="s">
        <v>26472</v>
      </c>
      <c r="Y7692" t="s">
        <v>19854</v>
      </c>
      <c r="Z7692" t="s">
        <v>19855</v>
      </c>
      <c r="AA7692" t="s">
        <v>26473</v>
      </c>
      <c r="AC7692" t="s">
        <v>26551</v>
      </c>
      <c r="AG7692" t="s">
        <v>26552</v>
      </c>
      <c r="AH7692" s="24">
        <v>1131799</v>
      </c>
      <c r="AI7692" t="s">
        <v>26553</v>
      </c>
      <c r="AJ7692" t="s">
        <v>26556</v>
      </c>
    </row>
    <row r="7693" spans="1:36" ht="17.25" hidden="1" customHeight="1" x14ac:dyDescent="0.2">
      <c r="A7693" s="4" t="s">
        <v>26548</v>
      </c>
      <c r="B7693" t="s">
        <v>26162</v>
      </c>
      <c r="C7693" t="s">
        <v>26549</v>
      </c>
      <c r="D7693" t="s">
        <v>26550</v>
      </c>
      <c r="E7693" t="s">
        <v>740</v>
      </c>
      <c r="F7693" t="s">
        <v>41</v>
      </c>
      <c r="G7693" s="5">
        <v>162</v>
      </c>
      <c r="H7693" t="s">
        <v>42</v>
      </c>
      <c r="I7693" t="s">
        <v>65</v>
      </c>
      <c r="J7693" t="s">
        <v>45</v>
      </c>
      <c r="K7693" t="s">
        <v>45</v>
      </c>
      <c r="L7693" t="s">
        <v>45</v>
      </c>
      <c r="N7693" s="27">
        <v>2012</v>
      </c>
      <c r="P7693" s="25"/>
      <c r="R7693" s="7">
        <v>29.368009000000001</v>
      </c>
      <c r="S7693" s="7">
        <v>52.611927999999999</v>
      </c>
      <c r="T7693" t="s">
        <v>46</v>
      </c>
      <c r="U7693" t="s">
        <v>26471</v>
      </c>
      <c r="X7693" t="s">
        <v>26472</v>
      </c>
      <c r="Y7693" t="s">
        <v>19854</v>
      </c>
      <c r="Z7693" t="s">
        <v>19855</v>
      </c>
      <c r="AA7693" t="s">
        <v>26473</v>
      </c>
      <c r="AC7693" t="s">
        <v>26551</v>
      </c>
      <c r="AG7693" t="s">
        <v>26552</v>
      </c>
      <c r="AH7693" s="6">
        <v>1131800</v>
      </c>
      <c r="AI7693" t="s">
        <v>26553</v>
      </c>
      <c r="AJ7693" t="s">
        <v>26557</v>
      </c>
    </row>
    <row r="7694" spans="1:36" ht="17.25" hidden="1" customHeight="1" x14ac:dyDescent="0.2">
      <c r="A7694" s="4" t="s">
        <v>26548</v>
      </c>
      <c r="B7694" t="s">
        <v>26162</v>
      </c>
      <c r="C7694" t="s">
        <v>26549</v>
      </c>
      <c r="D7694" t="s">
        <v>26550</v>
      </c>
      <c r="E7694" t="s">
        <v>1492</v>
      </c>
      <c r="F7694" t="s">
        <v>41</v>
      </c>
      <c r="G7694" s="5">
        <v>162</v>
      </c>
      <c r="H7694" t="s">
        <v>42</v>
      </c>
      <c r="I7694" t="s">
        <v>65</v>
      </c>
      <c r="J7694" t="s">
        <v>45</v>
      </c>
      <c r="K7694" t="s">
        <v>45</v>
      </c>
      <c r="L7694" t="s">
        <v>45</v>
      </c>
      <c r="N7694" s="27">
        <v>2012</v>
      </c>
      <c r="P7694" s="25"/>
      <c r="R7694" s="7">
        <v>29.368009000000001</v>
      </c>
      <c r="S7694" s="7">
        <v>52.611927999999999</v>
      </c>
      <c r="T7694" t="s">
        <v>46</v>
      </c>
      <c r="U7694" t="s">
        <v>26471</v>
      </c>
      <c r="X7694" t="s">
        <v>26472</v>
      </c>
      <c r="Y7694" t="s">
        <v>19854</v>
      </c>
      <c r="Z7694" t="s">
        <v>19855</v>
      </c>
      <c r="AA7694" t="s">
        <v>26473</v>
      </c>
      <c r="AC7694" t="s">
        <v>26551</v>
      </c>
      <c r="AG7694" t="s">
        <v>26552</v>
      </c>
      <c r="AH7694" s="6">
        <v>1171746</v>
      </c>
      <c r="AI7694" t="s">
        <v>26553</v>
      </c>
      <c r="AJ7694" t="s">
        <v>26558</v>
      </c>
    </row>
    <row r="7695" spans="1:36" ht="17.25" hidden="1" customHeight="1" x14ac:dyDescent="0.2">
      <c r="A7695" s="4" t="s">
        <v>26548</v>
      </c>
      <c r="B7695" t="s">
        <v>26162</v>
      </c>
      <c r="C7695" t="s">
        <v>26549</v>
      </c>
      <c r="D7695" t="s">
        <v>26550</v>
      </c>
      <c r="E7695" t="s">
        <v>1494</v>
      </c>
      <c r="F7695" t="s">
        <v>41</v>
      </c>
      <c r="G7695" s="5">
        <v>162</v>
      </c>
      <c r="H7695" t="s">
        <v>42</v>
      </c>
      <c r="I7695" t="s">
        <v>65</v>
      </c>
      <c r="J7695" t="s">
        <v>45</v>
      </c>
      <c r="K7695" t="s">
        <v>45</v>
      </c>
      <c r="L7695" t="s">
        <v>45</v>
      </c>
      <c r="N7695" s="27">
        <v>2012</v>
      </c>
      <c r="P7695" s="25"/>
      <c r="R7695" s="7">
        <v>29.368009000000001</v>
      </c>
      <c r="S7695" s="7">
        <v>52.611927999999999</v>
      </c>
      <c r="T7695" t="s">
        <v>46</v>
      </c>
      <c r="U7695" t="s">
        <v>26471</v>
      </c>
      <c r="X7695" t="s">
        <v>26472</v>
      </c>
      <c r="Y7695" t="s">
        <v>19854</v>
      </c>
      <c r="Z7695" t="s">
        <v>19855</v>
      </c>
      <c r="AA7695" t="s">
        <v>26473</v>
      </c>
      <c r="AC7695" t="s">
        <v>26551</v>
      </c>
      <c r="AG7695" t="s">
        <v>26552</v>
      </c>
      <c r="AH7695" s="6">
        <v>1171747</v>
      </c>
      <c r="AI7695" t="s">
        <v>26553</v>
      </c>
      <c r="AJ7695" t="s">
        <v>26559</v>
      </c>
    </row>
    <row r="7696" spans="1:36" ht="17.25" hidden="1" customHeight="1" x14ac:dyDescent="0.2">
      <c r="A7696" s="4" t="s">
        <v>26560</v>
      </c>
      <c r="B7696" t="s">
        <v>26162</v>
      </c>
      <c r="C7696" t="s">
        <v>26561</v>
      </c>
      <c r="D7696" t="s">
        <v>26562</v>
      </c>
      <c r="E7696" t="s">
        <v>870</v>
      </c>
      <c r="F7696" t="s">
        <v>86</v>
      </c>
      <c r="G7696" s="5">
        <v>490</v>
      </c>
      <c r="H7696" t="s">
        <v>486</v>
      </c>
      <c r="I7696" t="s">
        <v>43</v>
      </c>
      <c r="J7696" t="s">
        <v>45</v>
      </c>
      <c r="K7696" t="s">
        <v>45</v>
      </c>
      <c r="L7696" t="s">
        <v>45</v>
      </c>
      <c r="N7696" s="27" t="s">
        <v>45</v>
      </c>
      <c r="P7696" s="25"/>
      <c r="R7696" s="7">
        <v>38.225228000000001</v>
      </c>
      <c r="S7696" s="7">
        <v>46.962940000000003</v>
      </c>
      <c r="T7696" t="s">
        <v>46</v>
      </c>
      <c r="U7696" t="s">
        <v>26563</v>
      </c>
      <c r="X7696" t="s">
        <v>26210</v>
      </c>
      <c r="Y7696" t="s">
        <v>19854</v>
      </c>
      <c r="Z7696" t="s">
        <v>19855</v>
      </c>
      <c r="AG7696" t="s">
        <v>26564</v>
      </c>
      <c r="AH7696" s="27" t="s">
        <v>26568</v>
      </c>
      <c r="AI7696" t="s">
        <v>26566</v>
      </c>
      <c r="AJ7696" t="s">
        <v>26569</v>
      </c>
    </row>
    <row r="7697" spans="1:36" ht="17.25" hidden="1" customHeight="1" x14ac:dyDescent="0.2">
      <c r="A7697" s="4" t="s">
        <v>26581</v>
      </c>
      <c r="B7697" t="s">
        <v>26162</v>
      </c>
      <c r="C7697" t="s">
        <v>26582</v>
      </c>
      <c r="D7697" t="s">
        <v>26583</v>
      </c>
      <c r="E7697" t="s">
        <v>63</v>
      </c>
      <c r="F7697" t="s">
        <v>86</v>
      </c>
      <c r="G7697" s="5">
        <v>64</v>
      </c>
      <c r="H7697" t="s">
        <v>42</v>
      </c>
      <c r="I7697" t="s">
        <v>65</v>
      </c>
      <c r="J7697" t="s">
        <v>45</v>
      </c>
      <c r="K7697" t="s">
        <v>45</v>
      </c>
      <c r="L7697" t="s">
        <v>45</v>
      </c>
      <c r="N7697" s="27">
        <v>1995</v>
      </c>
      <c r="P7697" s="25"/>
      <c r="R7697" s="7">
        <v>27.227739320035099</v>
      </c>
      <c r="S7697" s="7">
        <v>60.491050585595801</v>
      </c>
      <c r="T7697" t="s">
        <v>46</v>
      </c>
      <c r="U7697" t="s">
        <v>26584</v>
      </c>
      <c r="X7697" t="s">
        <v>26373</v>
      </c>
      <c r="Y7697" t="s">
        <v>19854</v>
      </c>
      <c r="Z7697" t="s">
        <v>19855</v>
      </c>
      <c r="AA7697" t="s">
        <v>26585</v>
      </c>
      <c r="AC7697" t="s">
        <v>26586</v>
      </c>
      <c r="AG7697" t="s">
        <v>26587</v>
      </c>
      <c r="AH7697" s="6">
        <v>1166883</v>
      </c>
      <c r="AI7697" t="s">
        <v>26588</v>
      </c>
      <c r="AJ7697" t="s">
        <v>26589</v>
      </c>
    </row>
    <row r="7698" spans="1:36" ht="17.25" hidden="1" customHeight="1" x14ac:dyDescent="0.2">
      <c r="A7698" s="4" t="s">
        <v>26581</v>
      </c>
      <c r="B7698" t="s">
        <v>26162</v>
      </c>
      <c r="C7698" t="s">
        <v>26582</v>
      </c>
      <c r="D7698" t="s">
        <v>26583</v>
      </c>
      <c r="E7698" t="s">
        <v>73</v>
      </c>
      <c r="F7698" t="s">
        <v>86</v>
      </c>
      <c r="G7698" s="5">
        <v>64</v>
      </c>
      <c r="H7698" t="s">
        <v>42</v>
      </c>
      <c r="I7698" t="s">
        <v>65</v>
      </c>
      <c r="J7698" t="s">
        <v>45</v>
      </c>
      <c r="K7698" t="s">
        <v>45</v>
      </c>
      <c r="L7698" t="s">
        <v>45</v>
      </c>
      <c r="N7698" s="27">
        <v>1997</v>
      </c>
      <c r="R7698" s="7">
        <v>27.227739320035099</v>
      </c>
      <c r="S7698" s="7">
        <v>60.491050585595801</v>
      </c>
      <c r="T7698" t="s">
        <v>46</v>
      </c>
      <c r="U7698" t="s">
        <v>26584</v>
      </c>
      <c r="X7698" t="s">
        <v>26373</v>
      </c>
      <c r="Y7698" t="s">
        <v>19854</v>
      </c>
      <c r="Z7698" t="s">
        <v>19855</v>
      </c>
      <c r="AA7698" t="s">
        <v>26585</v>
      </c>
      <c r="AC7698" t="s">
        <v>26586</v>
      </c>
      <c r="AG7698" t="s">
        <v>26587</v>
      </c>
      <c r="AH7698" s="24">
        <v>1166884</v>
      </c>
      <c r="AI7698" t="s">
        <v>26588</v>
      </c>
      <c r="AJ7698" t="s">
        <v>26590</v>
      </c>
    </row>
    <row r="7699" spans="1:36" ht="17.25" hidden="1" customHeight="1" x14ac:dyDescent="0.2">
      <c r="A7699" s="4" t="s">
        <v>26581</v>
      </c>
      <c r="B7699" t="s">
        <v>26162</v>
      </c>
      <c r="C7699" t="s">
        <v>26582</v>
      </c>
      <c r="D7699" t="s">
        <v>26583</v>
      </c>
      <c r="E7699" t="s">
        <v>211</v>
      </c>
      <c r="F7699" t="s">
        <v>86</v>
      </c>
      <c r="G7699" s="5">
        <v>64</v>
      </c>
      <c r="H7699" t="s">
        <v>42</v>
      </c>
      <c r="I7699" t="s">
        <v>65</v>
      </c>
      <c r="J7699" t="s">
        <v>45</v>
      </c>
      <c r="K7699" t="s">
        <v>45</v>
      </c>
      <c r="L7699" t="s">
        <v>45</v>
      </c>
      <c r="N7699" s="27">
        <v>2002</v>
      </c>
      <c r="R7699" s="7">
        <v>27.227739320035099</v>
      </c>
      <c r="S7699" s="7">
        <v>60.491050585595801</v>
      </c>
      <c r="T7699" t="s">
        <v>46</v>
      </c>
      <c r="U7699" t="s">
        <v>26584</v>
      </c>
      <c r="X7699" t="s">
        <v>26373</v>
      </c>
      <c r="Y7699" t="s">
        <v>19854</v>
      </c>
      <c r="Z7699" t="s">
        <v>19855</v>
      </c>
      <c r="AA7699" t="s">
        <v>26585</v>
      </c>
      <c r="AC7699" t="s">
        <v>26586</v>
      </c>
      <c r="AG7699" t="s">
        <v>26587</v>
      </c>
      <c r="AH7699" s="24">
        <v>1166885</v>
      </c>
      <c r="AI7699" t="s">
        <v>26588</v>
      </c>
      <c r="AJ7699" t="s">
        <v>26591</v>
      </c>
    </row>
    <row r="7700" spans="1:36" ht="17.25" hidden="1" customHeight="1" x14ac:dyDescent="0.2">
      <c r="A7700" s="4" t="s">
        <v>26581</v>
      </c>
      <c r="B7700" t="s">
        <v>26162</v>
      </c>
      <c r="C7700" t="s">
        <v>26582</v>
      </c>
      <c r="D7700" t="s">
        <v>26583</v>
      </c>
      <c r="E7700" t="s">
        <v>387</v>
      </c>
      <c r="F7700" t="s">
        <v>86</v>
      </c>
      <c r="G7700" s="5">
        <v>64</v>
      </c>
      <c r="H7700" t="s">
        <v>42</v>
      </c>
      <c r="I7700" t="s">
        <v>65</v>
      </c>
      <c r="J7700" t="s">
        <v>45</v>
      </c>
      <c r="K7700" t="s">
        <v>45</v>
      </c>
      <c r="L7700" t="s">
        <v>45</v>
      </c>
      <c r="N7700" s="27">
        <v>2003</v>
      </c>
      <c r="R7700" s="7">
        <v>27.227739320035099</v>
      </c>
      <c r="S7700" s="7">
        <v>60.491050585595801</v>
      </c>
      <c r="T7700" t="s">
        <v>46</v>
      </c>
      <c r="U7700" t="s">
        <v>26584</v>
      </c>
      <c r="X7700" t="s">
        <v>26373</v>
      </c>
      <c r="Y7700" t="s">
        <v>19854</v>
      </c>
      <c r="Z7700" t="s">
        <v>19855</v>
      </c>
      <c r="AA7700" t="s">
        <v>26585</v>
      </c>
      <c r="AC7700" t="s">
        <v>26586</v>
      </c>
      <c r="AG7700" t="s">
        <v>26587</v>
      </c>
      <c r="AH7700" s="24">
        <v>1166886</v>
      </c>
      <c r="AI7700" t="s">
        <v>26588</v>
      </c>
      <c r="AJ7700" t="s">
        <v>26592</v>
      </c>
    </row>
    <row r="7701" spans="1:36" ht="17.25" hidden="1" customHeight="1" x14ac:dyDescent="0.2">
      <c r="A7701" s="4" t="s">
        <v>26597</v>
      </c>
      <c r="B7701" t="s">
        <v>26162</v>
      </c>
      <c r="C7701" t="s">
        <v>26598</v>
      </c>
      <c r="D7701" t="s">
        <v>26599</v>
      </c>
      <c r="E7701" t="s">
        <v>58</v>
      </c>
      <c r="F7701" t="s">
        <v>86</v>
      </c>
      <c r="G7701" s="5">
        <v>120</v>
      </c>
      <c r="H7701" t="s">
        <v>42</v>
      </c>
      <c r="I7701" t="s">
        <v>240</v>
      </c>
      <c r="J7701" t="s">
        <v>45</v>
      </c>
      <c r="K7701" t="s">
        <v>45</v>
      </c>
      <c r="L7701" t="s">
        <v>45</v>
      </c>
      <c r="N7701" s="27">
        <v>1974</v>
      </c>
      <c r="R7701" s="7">
        <v>32.625906999999998</v>
      </c>
      <c r="S7701" s="7">
        <v>51.571551999999997</v>
      </c>
      <c r="T7701" t="s">
        <v>46</v>
      </c>
      <c r="U7701" t="s">
        <v>26600</v>
      </c>
      <c r="X7701" t="s">
        <v>26600</v>
      </c>
      <c r="Y7701" t="s">
        <v>19854</v>
      </c>
      <c r="Z7701" t="s">
        <v>19855</v>
      </c>
      <c r="AA7701" t="s">
        <v>26601</v>
      </c>
      <c r="AC7701" t="s">
        <v>26602</v>
      </c>
      <c r="AG7701" t="s">
        <v>26603</v>
      </c>
      <c r="AH7701" s="24">
        <v>1114259</v>
      </c>
      <c r="AI7701" t="s">
        <v>26604</v>
      </c>
      <c r="AJ7701" t="s">
        <v>26605</v>
      </c>
    </row>
    <row r="7702" spans="1:36" ht="17.25" hidden="1" customHeight="1" x14ac:dyDescent="0.2">
      <c r="A7702" s="4" t="s">
        <v>26597</v>
      </c>
      <c r="B7702" t="s">
        <v>26162</v>
      </c>
      <c r="C7702" t="s">
        <v>26598</v>
      </c>
      <c r="D7702" t="s">
        <v>26599</v>
      </c>
      <c r="E7702" t="s">
        <v>191</v>
      </c>
      <c r="F7702" t="s">
        <v>86</v>
      </c>
      <c r="G7702" s="5">
        <v>320</v>
      </c>
      <c r="H7702" t="s">
        <v>42</v>
      </c>
      <c r="I7702" t="s">
        <v>240</v>
      </c>
      <c r="J7702" t="s">
        <v>45</v>
      </c>
      <c r="K7702" t="s">
        <v>45</v>
      </c>
      <c r="L7702" t="s">
        <v>45</v>
      </c>
      <c r="N7702" s="27">
        <v>1980</v>
      </c>
      <c r="R7702" s="7">
        <v>32.625906999999998</v>
      </c>
      <c r="S7702" s="7">
        <v>51.571551999999997</v>
      </c>
      <c r="T7702" t="s">
        <v>46</v>
      </c>
      <c r="U7702" t="s">
        <v>26600</v>
      </c>
      <c r="X7702" t="s">
        <v>26600</v>
      </c>
      <c r="Y7702" t="s">
        <v>19854</v>
      </c>
      <c r="Z7702" t="s">
        <v>19855</v>
      </c>
      <c r="AA7702" t="s">
        <v>26601</v>
      </c>
      <c r="AC7702" t="s">
        <v>26602</v>
      </c>
      <c r="AG7702" t="s">
        <v>26603</v>
      </c>
      <c r="AH7702" s="6">
        <v>1114264</v>
      </c>
      <c r="AI7702" t="s">
        <v>26604</v>
      </c>
      <c r="AJ7702" t="s">
        <v>26606</v>
      </c>
    </row>
    <row r="7703" spans="1:36" ht="17.25" hidden="1" customHeight="1" x14ac:dyDescent="0.2">
      <c r="A7703" s="4" t="s">
        <v>26597</v>
      </c>
      <c r="B7703" t="s">
        <v>26162</v>
      </c>
      <c r="C7703" t="s">
        <v>26598</v>
      </c>
      <c r="D7703" t="s">
        <v>26599</v>
      </c>
      <c r="E7703" t="s">
        <v>335</v>
      </c>
      <c r="F7703" t="s">
        <v>86</v>
      </c>
      <c r="G7703" s="5">
        <v>320</v>
      </c>
      <c r="H7703" t="s">
        <v>42</v>
      </c>
      <c r="I7703" t="s">
        <v>240</v>
      </c>
      <c r="J7703" t="s">
        <v>45</v>
      </c>
      <c r="K7703" t="s">
        <v>45</v>
      </c>
      <c r="L7703" t="s">
        <v>45</v>
      </c>
      <c r="N7703" s="27">
        <v>1988</v>
      </c>
      <c r="R7703" s="7">
        <v>32.625906999999998</v>
      </c>
      <c r="S7703" s="7">
        <v>51.571551999999997</v>
      </c>
      <c r="T7703" t="s">
        <v>46</v>
      </c>
      <c r="U7703" t="s">
        <v>26600</v>
      </c>
      <c r="X7703" t="s">
        <v>26600</v>
      </c>
      <c r="Y7703" t="s">
        <v>19854</v>
      </c>
      <c r="Z7703" t="s">
        <v>19855</v>
      </c>
      <c r="AA7703" t="s">
        <v>26601</v>
      </c>
      <c r="AC7703" t="s">
        <v>26602</v>
      </c>
      <c r="AG7703" t="s">
        <v>26603</v>
      </c>
      <c r="AH7703" s="6">
        <v>1114265</v>
      </c>
      <c r="AI7703" t="s">
        <v>26604</v>
      </c>
      <c r="AJ7703" t="s">
        <v>26607</v>
      </c>
    </row>
    <row r="7704" spans="1:36" ht="17.25" hidden="1" customHeight="1" x14ac:dyDescent="0.2">
      <c r="A7704" s="4" t="s">
        <v>26608</v>
      </c>
      <c r="B7704" t="s">
        <v>26162</v>
      </c>
      <c r="C7704" t="s">
        <v>26609</v>
      </c>
      <c r="D7704" t="s">
        <v>26610</v>
      </c>
      <c r="E7704" t="s">
        <v>719</v>
      </c>
      <c r="F7704" t="s">
        <v>1711</v>
      </c>
      <c r="G7704" s="5">
        <v>176</v>
      </c>
      <c r="H7704" t="s">
        <v>677</v>
      </c>
      <c r="I7704" t="s">
        <v>240</v>
      </c>
      <c r="J7704" t="s">
        <v>45</v>
      </c>
      <c r="N7704" s="27"/>
      <c r="R7704" s="7">
        <v>27.302265999999999</v>
      </c>
      <c r="S7704" s="7">
        <v>56.303452999999998</v>
      </c>
      <c r="T7704" t="s">
        <v>46</v>
      </c>
      <c r="U7704" t="s">
        <v>26174</v>
      </c>
      <c r="X7704" t="s">
        <v>26175</v>
      </c>
      <c r="Y7704" t="s">
        <v>19854</v>
      </c>
      <c r="Z7704" t="s">
        <v>19855</v>
      </c>
      <c r="AC7704" t="s">
        <v>26611</v>
      </c>
      <c r="AD7704" t="s">
        <v>52</v>
      </c>
      <c r="AE7704" t="s">
        <v>352</v>
      </c>
      <c r="AF7704" t="s">
        <v>52</v>
      </c>
      <c r="AH7704" s="27"/>
      <c r="AI7704" t="s">
        <v>26612</v>
      </c>
      <c r="AJ7704" t="s">
        <v>26617</v>
      </c>
    </row>
    <row r="7705" spans="1:36" ht="17.25" hidden="1" customHeight="1" x14ac:dyDescent="0.2">
      <c r="A7705" s="4" t="s">
        <v>26608</v>
      </c>
      <c r="B7705" t="s">
        <v>26162</v>
      </c>
      <c r="C7705" t="s">
        <v>26609</v>
      </c>
      <c r="D7705" t="s">
        <v>26610</v>
      </c>
      <c r="E7705" t="s">
        <v>726</v>
      </c>
      <c r="F7705" t="s">
        <v>1711</v>
      </c>
      <c r="G7705" s="5">
        <v>176</v>
      </c>
      <c r="H7705" t="s">
        <v>677</v>
      </c>
      <c r="I7705" t="s">
        <v>240</v>
      </c>
      <c r="J7705" t="s">
        <v>45</v>
      </c>
      <c r="N7705" s="27"/>
      <c r="R7705" s="7">
        <v>27.302265999999999</v>
      </c>
      <c r="S7705" s="7">
        <v>56.303452999999998</v>
      </c>
      <c r="T7705" t="s">
        <v>46</v>
      </c>
      <c r="U7705" t="s">
        <v>26174</v>
      </c>
      <c r="X7705" t="s">
        <v>26175</v>
      </c>
      <c r="Y7705" t="s">
        <v>19854</v>
      </c>
      <c r="Z7705" t="s">
        <v>19855</v>
      </c>
      <c r="AC7705" t="s">
        <v>26611</v>
      </c>
      <c r="AD7705" t="s">
        <v>52</v>
      </c>
      <c r="AE7705" t="s">
        <v>352</v>
      </c>
      <c r="AF7705" t="s">
        <v>52</v>
      </c>
      <c r="AH7705" s="27"/>
      <c r="AI7705" t="s">
        <v>26612</v>
      </c>
      <c r="AJ7705" t="s">
        <v>26618</v>
      </c>
    </row>
    <row r="7706" spans="1:36" ht="17.25" hidden="1" customHeight="1" x14ac:dyDescent="0.2">
      <c r="A7706" s="4" t="s">
        <v>26640</v>
      </c>
      <c r="B7706" t="s">
        <v>26162</v>
      </c>
      <c r="C7706" t="s">
        <v>26641</v>
      </c>
      <c r="D7706" t="s">
        <v>26642</v>
      </c>
      <c r="E7706" t="s">
        <v>40</v>
      </c>
      <c r="F7706" t="s">
        <v>64</v>
      </c>
      <c r="G7706" s="5">
        <v>416</v>
      </c>
      <c r="H7706" t="s">
        <v>42</v>
      </c>
      <c r="I7706" t="s">
        <v>43</v>
      </c>
      <c r="J7706" t="s">
        <v>45</v>
      </c>
      <c r="K7706" t="s">
        <v>45</v>
      </c>
      <c r="L7706" t="s">
        <v>45</v>
      </c>
      <c r="N7706" s="27">
        <v>2005</v>
      </c>
      <c r="R7706" s="7">
        <v>29.562836000000001</v>
      </c>
      <c r="S7706" s="7">
        <v>51.695856999999997</v>
      </c>
      <c r="T7706" t="s">
        <v>46</v>
      </c>
      <c r="U7706" t="s">
        <v>26643</v>
      </c>
      <c r="X7706" t="s">
        <v>26472</v>
      </c>
      <c r="Y7706" t="s">
        <v>19854</v>
      </c>
      <c r="Z7706" t="s">
        <v>19855</v>
      </c>
      <c r="AA7706" t="s">
        <v>26644</v>
      </c>
      <c r="AC7706" t="s">
        <v>26645</v>
      </c>
      <c r="AF7706" t="s">
        <v>52</v>
      </c>
      <c r="AG7706" t="s">
        <v>26646</v>
      </c>
      <c r="AH7706" s="27" t="s">
        <v>26647</v>
      </c>
      <c r="AI7706" t="s">
        <v>26648</v>
      </c>
      <c r="AJ7706" t="s">
        <v>26649</v>
      </c>
    </row>
    <row r="7707" spans="1:36" ht="17.25" hidden="1" customHeight="1" x14ac:dyDescent="0.2">
      <c r="A7707" s="4" t="s">
        <v>26640</v>
      </c>
      <c r="B7707" t="s">
        <v>26162</v>
      </c>
      <c r="C7707" t="s">
        <v>26641</v>
      </c>
      <c r="D7707" t="s">
        <v>26642</v>
      </c>
      <c r="E7707" t="s">
        <v>56</v>
      </c>
      <c r="F7707" t="s">
        <v>64</v>
      </c>
      <c r="G7707" s="5">
        <v>478</v>
      </c>
      <c r="H7707" t="s">
        <v>42</v>
      </c>
      <c r="I7707" t="s">
        <v>43</v>
      </c>
      <c r="J7707" t="s">
        <v>45</v>
      </c>
      <c r="K7707" t="s">
        <v>45</v>
      </c>
      <c r="L7707" t="s">
        <v>45</v>
      </c>
      <c r="N7707" s="6">
        <v>2005</v>
      </c>
      <c r="R7707" s="7">
        <v>29.562836000000001</v>
      </c>
      <c r="S7707" s="7">
        <v>51.695856999999997</v>
      </c>
      <c r="T7707" t="s">
        <v>46</v>
      </c>
      <c r="U7707" t="s">
        <v>26643</v>
      </c>
      <c r="X7707" t="s">
        <v>26472</v>
      </c>
      <c r="Y7707" t="s">
        <v>19854</v>
      </c>
      <c r="Z7707" t="s">
        <v>19855</v>
      </c>
      <c r="AA7707" t="s">
        <v>26644</v>
      </c>
      <c r="AC7707" t="s">
        <v>26645</v>
      </c>
      <c r="AF7707" t="s">
        <v>52</v>
      </c>
      <c r="AG7707" t="s">
        <v>26646</v>
      </c>
      <c r="AH7707" s="27" t="s">
        <v>26650</v>
      </c>
      <c r="AI7707" t="s">
        <v>26648</v>
      </c>
      <c r="AJ7707" t="s">
        <v>26651</v>
      </c>
    </row>
    <row r="7708" spans="1:36" ht="17.25" hidden="1" customHeight="1" x14ac:dyDescent="0.2">
      <c r="A7708" s="4" t="s">
        <v>26640</v>
      </c>
      <c r="B7708" t="s">
        <v>26162</v>
      </c>
      <c r="C7708" t="s">
        <v>26641</v>
      </c>
      <c r="D7708" t="s">
        <v>26642</v>
      </c>
      <c r="E7708" t="s">
        <v>58</v>
      </c>
      <c r="F7708" t="s">
        <v>64</v>
      </c>
      <c r="G7708" s="5">
        <v>478</v>
      </c>
      <c r="H7708" t="s">
        <v>42</v>
      </c>
      <c r="I7708" t="s">
        <v>43</v>
      </c>
      <c r="J7708" t="s">
        <v>45</v>
      </c>
      <c r="K7708" t="s">
        <v>45</v>
      </c>
      <c r="L7708" t="s">
        <v>45</v>
      </c>
      <c r="N7708" s="6">
        <v>2005</v>
      </c>
      <c r="R7708" s="7">
        <v>29.562836000000001</v>
      </c>
      <c r="S7708" s="7">
        <v>51.695856999999997</v>
      </c>
      <c r="T7708" t="s">
        <v>46</v>
      </c>
      <c r="U7708" t="s">
        <v>26643</v>
      </c>
      <c r="X7708" t="s">
        <v>26472</v>
      </c>
      <c r="Y7708" t="s">
        <v>19854</v>
      </c>
      <c r="Z7708" t="s">
        <v>19855</v>
      </c>
      <c r="AA7708" t="s">
        <v>26644</v>
      </c>
      <c r="AC7708" t="s">
        <v>26645</v>
      </c>
      <c r="AF7708" t="s">
        <v>52</v>
      </c>
      <c r="AG7708" t="s">
        <v>26646</v>
      </c>
      <c r="AH7708" s="27" t="s">
        <v>26652</v>
      </c>
      <c r="AI7708" t="s">
        <v>26648</v>
      </c>
      <c r="AJ7708" t="s">
        <v>26653</v>
      </c>
    </row>
    <row r="7709" spans="1:36" ht="17.25" hidden="1" customHeight="1" x14ac:dyDescent="0.2">
      <c r="A7709" s="4" t="s">
        <v>26654</v>
      </c>
      <c r="B7709" t="s">
        <v>26162</v>
      </c>
      <c r="C7709" t="s">
        <v>26655</v>
      </c>
      <c r="D7709" t="s">
        <v>26656</v>
      </c>
      <c r="E7709" t="s">
        <v>40</v>
      </c>
      <c r="F7709" t="s">
        <v>41</v>
      </c>
      <c r="G7709" s="5">
        <v>478</v>
      </c>
      <c r="H7709" t="s">
        <v>42</v>
      </c>
      <c r="I7709" t="s">
        <v>43</v>
      </c>
      <c r="J7709" t="s">
        <v>45</v>
      </c>
      <c r="K7709" t="s">
        <v>45</v>
      </c>
      <c r="L7709" t="s">
        <v>45</v>
      </c>
      <c r="N7709" s="27">
        <v>2009</v>
      </c>
      <c r="R7709" s="7">
        <v>30.21</v>
      </c>
      <c r="S7709" s="7">
        <v>56.793199999999999</v>
      </c>
      <c r="T7709" t="s">
        <v>46</v>
      </c>
      <c r="U7709" t="s">
        <v>26355</v>
      </c>
      <c r="X7709" t="s">
        <v>26355</v>
      </c>
      <c r="Y7709" t="s">
        <v>19854</v>
      </c>
      <c r="Z7709" t="s">
        <v>19855</v>
      </c>
      <c r="AA7709" t="s">
        <v>26657</v>
      </c>
      <c r="AF7709" t="s">
        <v>52</v>
      </c>
      <c r="AG7709" t="s">
        <v>26658</v>
      </c>
      <c r="AH7709" s="27" t="s">
        <v>26659</v>
      </c>
      <c r="AI7709" t="s">
        <v>26660</v>
      </c>
      <c r="AJ7709" t="s">
        <v>26661</v>
      </c>
    </row>
    <row r="7710" spans="1:36" ht="17.25" hidden="1" customHeight="1" x14ac:dyDescent="0.2">
      <c r="A7710" s="4" t="s">
        <v>26654</v>
      </c>
      <c r="B7710" t="s">
        <v>26162</v>
      </c>
      <c r="C7710" t="s">
        <v>26655</v>
      </c>
      <c r="D7710" t="s">
        <v>26656</v>
      </c>
      <c r="E7710" t="s">
        <v>56</v>
      </c>
      <c r="F7710" t="s">
        <v>41</v>
      </c>
      <c r="G7710" s="5">
        <v>478</v>
      </c>
      <c r="H7710" t="s">
        <v>42</v>
      </c>
      <c r="I7710" t="s">
        <v>43</v>
      </c>
      <c r="J7710" t="s">
        <v>45</v>
      </c>
      <c r="K7710" t="s">
        <v>45</v>
      </c>
      <c r="L7710" t="s">
        <v>45</v>
      </c>
      <c r="N7710" s="27">
        <v>2009</v>
      </c>
      <c r="R7710" s="7">
        <v>30.21</v>
      </c>
      <c r="S7710" s="7">
        <v>56.793199999999999</v>
      </c>
      <c r="T7710" t="s">
        <v>46</v>
      </c>
      <c r="U7710" t="s">
        <v>26355</v>
      </c>
      <c r="X7710" t="s">
        <v>26355</v>
      </c>
      <c r="Y7710" t="s">
        <v>19854</v>
      </c>
      <c r="Z7710" t="s">
        <v>19855</v>
      </c>
      <c r="AA7710" t="s">
        <v>26657</v>
      </c>
      <c r="AF7710" t="s">
        <v>52</v>
      </c>
      <c r="AG7710" t="s">
        <v>26658</v>
      </c>
      <c r="AH7710" s="27" t="s">
        <v>26662</v>
      </c>
      <c r="AI7710" t="s">
        <v>26660</v>
      </c>
      <c r="AJ7710" t="s">
        <v>26663</v>
      </c>
    </row>
    <row r="7711" spans="1:36" ht="17.25" hidden="1" customHeight="1" x14ac:dyDescent="0.2">
      <c r="A7711" s="4" t="s">
        <v>26654</v>
      </c>
      <c r="B7711" t="s">
        <v>26162</v>
      </c>
      <c r="C7711" t="s">
        <v>26655</v>
      </c>
      <c r="D7711" t="s">
        <v>26656</v>
      </c>
      <c r="E7711" t="s">
        <v>58</v>
      </c>
      <c r="F7711" t="s">
        <v>41</v>
      </c>
      <c r="G7711" s="5">
        <v>478</v>
      </c>
      <c r="H7711" t="s">
        <v>42</v>
      </c>
      <c r="I7711" t="s">
        <v>43</v>
      </c>
      <c r="J7711" t="s">
        <v>45</v>
      </c>
      <c r="K7711" t="s">
        <v>45</v>
      </c>
      <c r="L7711" t="s">
        <v>45</v>
      </c>
      <c r="N7711" s="27">
        <v>2009</v>
      </c>
      <c r="R7711" s="7">
        <v>30.21</v>
      </c>
      <c r="S7711" s="7">
        <v>56.793199999999999</v>
      </c>
      <c r="T7711" t="s">
        <v>46</v>
      </c>
      <c r="U7711" t="s">
        <v>26355</v>
      </c>
      <c r="X7711" t="s">
        <v>26355</v>
      </c>
      <c r="Y7711" t="s">
        <v>19854</v>
      </c>
      <c r="Z7711" t="s">
        <v>19855</v>
      </c>
      <c r="AA7711" t="s">
        <v>26657</v>
      </c>
      <c r="AF7711" t="s">
        <v>52</v>
      </c>
      <c r="AG7711" t="s">
        <v>26658</v>
      </c>
      <c r="AH7711" s="27" t="s">
        <v>26664</v>
      </c>
      <c r="AI7711" t="s">
        <v>26660</v>
      </c>
      <c r="AJ7711" t="s">
        <v>26665</v>
      </c>
    </row>
    <row r="7712" spans="1:36" ht="17.25" hidden="1" customHeight="1" x14ac:dyDescent="0.2">
      <c r="A7712" s="4" t="s">
        <v>26654</v>
      </c>
      <c r="B7712" t="s">
        <v>26162</v>
      </c>
      <c r="C7712" t="s">
        <v>26655</v>
      </c>
      <c r="D7712" t="s">
        <v>26656</v>
      </c>
      <c r="E7712" t="s">
        <v>191</v>
      </c>
      <c r="F7712" t="s">
        <v>41</v>
      </c>
      <c r="G7712" s="5">
        <v>478</v>
      </c>
      <c r="H7712" t="s">
        <v>42</v>
      </c>
      <c r="I7712" t="s">
        <v>43</v>
      </c>
      <c r="J7712" t="s">
        <v>45</v>
      </c>
      <c r="K7712" t="s">
        <v>45</v>
      </c>
      <c r="L7712" t="s">
        <v>45</v>
      </c>
      <c r="N7712" s="27">
        <v>2009</v>
      </c>
      <c r="R7712" s="7">
        <v>30.21</v>
      </c>
      <c r="S7712" s="7">
        <v>56.793199999999999</v>
      </c>
      <c r="T7712" t="s">
        <v>46</v>
      </c>
      <c r="U7712" t="s">
        <v>26355</v>
      </c>
      <c r="X7712" t="s">
        <v>26355</v>
      </c>
      <c r="Y7712" t="s">
        <v>19854</v>
      </c>
      <c r="Z7712" t="s">
        <v>19855</v>
      </c>
      <c r="AA7712" t="s">
        <v>26657</v>
      </c>
      <c r="AF7712" t="s">
        <v>52</v>
      </c>
      <c r="AG7712" t="s">
        <v>26658</v>
      </c>
      <c r="AH7712" s="27" t="s">
        <v>26666</v>
      </c>
      <c r="AI7712" t="s">
        <v>26660</v>
      </c>
      <c r="AJ7712" t="s">
        <v>26667</v>
      </c>
    </row>
    <row r="7713" spans="1:36" ht="17.25" hidden="1" customHeight="1" x14ac:dyDescent="0.2">
      <c r="A7713" s="4" t="s">
        <v>26668</v>
      </c>
      <c r="B7713" t="s">
        <v>26162</v>
      </c>
      <c r="C7713" t="s">
        <v>26669</v>
      </c>
      <c r="D7713" t="s">
        <v>26670</v>
      </c>
      <c r="E7713" t="s">
        <v>40</v>
      </c>
      <c r="F7713" t="s">
        <v>86</v>
      </c>
      <c r="G7713" s="5">
        <v>913</v>
      </c>
      <c r="H7713" t="s">
        <v>139</v>
      </c>
      <c r="I7713" t="s">
        <v>43</v>
      </c>
      <c r="J7713" t="s">
        <v>45</v>
      </c>
      <c r="K7713" t="s">
        <v>45</v>
      </c>
      <c r="L7713" t="s">
        <v>45</v>
      </c>
      <c r="N7713" s="27" t="s">
        <v>45</v>
      </c>
      <c r="O7713" s="25"/>
      <c r="R7713" s="7">
        <v>27.8827043</v>
      </c>
      <c r="S7713" s="7">
        <v>53.4284076</v>
      </c>
      <c r="T7713" t="s">
        <v>504</v>
      </c>
      <c r="U7713" t="s">
        <v>26671</v>
      </c>
      <c r="X7713" t="s">
        <v>26472</v>
      </c>
      <c r="Y7713" t="s">
        <v>19854</v>
      </c>
      <c r="Z7713" t="s">
        <v>19855</v>
      </c>
      <c r="AC7713" t="s">
        <v>26672</v>
      </c>
      <c r="AG7713" t="s">
        <v>26673</v>
      </c>
      <c r="AH7713" s="8" t="s">
        <v>26674</v>
      </c>
      <c r="AI7713" t="s">
        <v>26675</v>
      </c>
      <c r="AJ7713" t="s">
        <v>26676</v>
      </c>
    </row>
    <row r="7714" spans="1:36" ht="17.25" hidden="1" customHeight="1" x14ac:dyDescent="0.2">
      <c r="A7714" s="4" t="s">
        <v>26677</v>
      </c>
      <c r="B7714" t="s">
        <v>26162</v>
      </c>
      <c r="C7714" t="s">
        <v>26678</v>
      </c>
      <c r="D7714" t="s">
        <v>26679</v>
      </c>
      <c r="E7714" t="s">
        <v>738</v>
      </c>
      <c r="F7714" t="s">
        <v>41</v>
      </c>
      <c r="G7714" s="5">
        <v>162</v>
      </c>
      <c r="H7714" t="s">
        <v>139</v>
      </c>
      <c r="I7714" t="s">
        <v>65</v>
      </c>
      <c r="J7714" t="s">
        <v>45</v>
      </c>
      <c r="K7714" t="s">
        <v>45</v>
      </c>
      <c r="L7714" t="s">
        <v>45</v>
      </c>
      <c r="N7714" s="27" t="s">
        <v>45</v>
      </c>
      <c r="O7714" s="25"/>
      <c r="R7714" s="7">
        <v>33.373823000000002</v>
      </c>
      <c r="S7714" s="7">
        <v>48.401077999999998</v>
      </c>
      <c r="T7714" t="s">
        <v>46</v>
      </c>
      <c r="U7714" t="s">
        <v>26680</v>
      </c>
      <c r="X7714" t="s">
        <v>26340</v>
      </c>
      <c r="Y7714" t="s">
        <v>19854</v>
      </c>
      <c r="Z7714" t="s">
        <v>19855</v>
      </c>
      <c r="AC7714" t="s">
        <v>26681</v>
      </c>
      <c r="AF7714" t="s">
        <v>52</v>
      </c>
      <c r="AG7714" t="s">
        <v>26682</v>
      </c>
      <c r="AH7714" s="24">
        <v>1212359</v>
      </c>
      <c r="AI7714" t="s">
        <v>26684</v>
      </c>
      <c r="AJ7714" t="s">
        <v>26686</v>
      </c>
    </row>
    <row r="7715" spans="1:36" ht="17.25" hidden="1" customHeight="1" x14ac:dyDescent="0.2">
      <c r="A7715" s="4" t="s">
        <v>26677</v>
      </c>
      <c r="B7715" t="s">
        <v>26162</v>
      </c>
      <c r="C7715" t="s">
        <v>26678</v>
      </c>
      <c r="D7715" t="s">
        <v>26679</v>
      </c>
      <c r="E7715" t="s">
        <v>740</v>
      </c>
      <c r="F7715" t="s">
        <v>41</v>
      </c>
      <c r="G7715" s="5">
        <v>162</v>
      </c>
      <c r="H7715" t="s">
        <v>139</v>
      </c>
      <c r="I7715" t="s">
        <v>65</v>
      </c>
      <c r="J7715" t="s">
        <v>45</v>
      </c>
      <c r="K7715" t="s">
        <v>45</v>
      </c>
      <c r="L7715" t="s">
        <v>45</v>
      </c>
      <c r="N7715" s="27" t="s">
        <v>45</v>
      </c>
      <c r="O7715" s="25"/>
      <c r="R7715" s="7">
        <v>33.373823000000002</v>
      </c>
      <c r="S7715" s="7">
        <v>48.401077999999998</v>
      </c>
      <c r="T7715" t="s">
        <v>46</v>
      </c>
      <c r="U7715" t="s">
        <v>26680</v>
      </c>
      <c r="X7715" t="s">
        <v>26340</v>
      </c>
      <c r="Y7715" t="s">
        <v>19854</v>
      </c>
      <c r="Z7715" t="s">
        <v>19855</v>
      </c>
      <c r="AC7715" t="s">
        <v>26681</v>
      </c>
      <c r="AF7715" t="s">
        <v>52</v>
      </c>
      <c r="AG7715" t="s">
        <v>26682</v>
      </c>
      <c r="AH7715" s="24">
        <v>1212360</v>
      </c>
      <c r="AI7715" t="s">
        <v>26684</v>
      </c>
      <c r="AJ7715" t="s">
        <v>26687</v>
      </c>
    </row>
    <row r="7716" spans="1:36" ht="17.25" hidden="1" customHeight="1" x14ac:dyDescent="0.2">
      <c r="A7716" s="4" t="s">
        <v>26677</v>
      </c>
      <c r="B7716" t="s">
        <v>26162</v>
      </c>
      <c r="C7716" t="s">
        <v>26678</v>
      </c>
      <c r="D7716" t="s">
        <v>26679</v>
      </c>
      <c r="E7716" t="s">
        <v>726</v>
      </c>
      <c r="F7716" t="s">
        <v>41</v>
      </c>
      <c r="G7716" s="5">
        <v>160</v>
      </c>
      <c r="H7716" t="s">
        <v>139</v>
      </c>
      <c r="I7716" t="s">
        <v>240</v>
      </c>
      <c r="J7716" t="s">
        <v>45</v>
      </c>
      <c r="K7716" t="s">
        <v>45</v>
      </c>
      <c r="L7716" t="s">
        <v>45</v>
      </c>
      <c r="N7716" s="27" t="s">
        <v>45</v>
      </c>
      <c r="R7716" s="7">
        <v>33.373823000000002</v>
      </c>
      <c r="S7716" s="7">
        <v>48.401077999999998</v>
      </c>
      <c r="T7716" t="s">
        <v>46</v>
      </c>
      <c r="U7716" t="s">
        <v>26680</v>
      </c>
      <c r="X7716" t="s">
        <v>26340</v>
      </c>
      <c r="Y7716" t="s">
        <v>19854</v>
      </c>
      <c r="Z7716" t="s">
        <v>19855</v>
      </c>
      <c r="AC7716" t="s">
        <v>26681</v>
      </c>
      <c r="AF7716" t="s">
        <v>52</v>
      </c>
      <c r="AG7716" t="s">
        <v>26682</v>
      </c>
      <c r="AH7716" s="24">
        <v>1282645</v>
      </c>
      <c r="AI7716" t="s">
        <v>26684</v>
      </c>
      <c r="AJ7716" t="s">
        <v>26688</v>
      </c>
    </row>
    <row r="7717" spans="1:36" ht="17.25" hidden="1" customHeight="1" x14ac:dyDescent="0.2">
      <c r="A7717" s="4" t="s">
        <v>26689</v>
      </c>
      <c r="B7717" t="s">
        <v>26162</v>
      </c>
      <c r="C7717" t="s">
        <v>26690</v>
      </c>
      <c r="D7717" t="s">
        <v>26691</v>
      </c>
      <c r="E7717" t="s">
        <v>40</v>
      </c>
      <c r="F7717" t="s">
        <v>64</v>
      </c>
      <c r="G7717" s="5">
        <v>162</v>
      </c>
      <c r="H7717" t="s">
        <v>42</v>
      </c>
      <c r="I7717" t="s">
        <v>65</v>
      </c>
      <c r="J7717" t="s">
        <v>45</v>
      </c>
      <c r="K7717" t="s">
        <v>45</v>
      </c>
      <c r="L7717" t="s">
        <v>45</v>
      </c>
      <c r="N7717" s="27">
        <v>2010</v>
      </c>
      <c r="R7717" s="7">
        <v>30.482362999999999</v>
      </c>
      <c r="S7717" s="7">
        <v>48.248559</v>
      </c>
      <c r="T7717" t="s">
        <v>46</v>
      </c>
      <c r="U7717" t="s">
        <v>26692</v>
      </c>
      <c r="X7717" t="s">
        <v>26166</v>
      </c>
      <c r="Y7717" t="s">
        <v>19854</v>
      </c>
      <c r="Z7717" t="s">
        <v>19855</v>
      </c>
      <c r="AA7717" t="s">
        <v>26693</v>
      </c>
      <c r="AC7717" t="s">
        <v>26694</v>
      </c>
      <c r="AF7717" t="s">
        <v>52</v>
      </c>
      <c r="AG7717" t="s">
        <v>26695</v>
      </c>
      <c r="AH7717" s="24">
        <v>1212365</v>
      </c>
      <c r="AI7717" t="s">
        <v>26696</v>
      </c>
      <c r="AJ7717" t="s">
        <v>26697</v>
      </c>
    </row>
    <row r="7718" spans="1:36" ht="17.25" hidden="1" customHeight="1" x14ac:dyDescent="0.2">
      <c r="A7718" s="4" t="s">
        <v>26689</v>
      </c>
      <c r="B7718" t="s">
        <v>26162</v>
      </c>
      <c r="C7718" t="s">
        <v>26690</v>
      </c>
      <c r="D7718" t="s">
        <v>26691</v>
      </c>
      <c r="E7718" t="s">
        <v>56</v>
      </c>
      <c r="F7718" t="s">
        <v>64</v>
      </c>
      <c r="G7718" s="5">
        <v>162</v>
      </c>
      <c r="H7718" t="s">
        <v>42</v>
      </c>
      <c r="I7718" t="s">
        <v>65</v>
      </c>
      <c r="J7718" t="s">
        <v>45</v>
      </c>
      <c r="K7718" t="s">
        <v>45</v>
      </c>
      <c r="L7718" t="s">
        <v>45</v>
      </c>
      <c r="N7718" s="27">
        <v>2010</v>
      </c>
      <c r="R7718" s="7">
        <v>30.482362999999999</v>
      </c>
      <c r="S7718" s="7">
        <v>48.248559</v>
      </c>
      <c r="T7718" t="s">
        <v>46</v>
      </c>
      <c r="U7718" t="s">
        <v>26692</v>
      </c>
      <c r="X7718" t="s">
        <v>26166</v>
      </c>
      <c r="Y7718" t="s">
        <v>19854</v>
      </c>
      <c r="Z7718" t="s">
        <v>19855</v>
      </c>
      <c r="AA7718" t="s">
        <v>26693</v>
      </c>
      <c r="AC7718" t="s">
        <v>26694</v>
      </c>
      <c r="AF7718" t="s">
        <v>52</v>
      </c>
      <c r="AG7718" t="s">
        <v>26695</v>
      </c>
      <c r="AH7718" s="6">
        <v>1212366</v>
      </c>
      <c r="AI7718" t="s">
        <v>26696</v>
      </c>
      <c r="AJ7718" t="s">
        <v>26698</v>
      </c>
    </row>
    <row r="7719" spans="1:36" ht="17.25" hidden="1" customHeight="1" x14ac:dyDescent="0.2">
      <c r="A7719" s="4" t="s">
        <v>26689</v>
      </c>
      <c r="B7719" t="s">
        <v>26162</v>
      </c>
      <c r="C7719" t="s">
        <v>26690</v>
      </c>
      <c r="D7719" t="s">
        <v>26691</v>
      </c>
      <c r="E7719" t="s">
        <v>58</v>
      </c>
      <c r="F7719" t="s">
        <v>64</v>
      </c>
      <c r="G7719" s="5">
        <v>162</v>
      </c>
      <c r="H7719" t="s">
        <v>42</v>
      </c>
      <c r="I7719" t="s">
        <v>65</v>
      </c>
      <c r="J7719" t="s">
        <v>45</v>
      </c>
      <c r="K7719" t="s">
        <v>45</v>
      </c>
      <c r="L7719" t="s">
        <v>45</v>
      </c>
      <c r="N7719" s="27">
        <v>2010</v>
      </c>
      <c r="R7719" s="7">
        <v>30.482362999999999</v>
      </c>
      <c r="S7719" s="7">
        <v>48.248559</v>
      </c>
      <c r="T7719" t="s">
        <v>46</v>
      </c>
      <c r="U7719" t="s">
        <v>26692</v>
      </c>
      <c r="X7719" t="s">
        <v>26166</v>
      </c>
      <c r="Y7719" t="s">
        <v>19854</v>
      </c>
      <c r="Z7719" t="s">
        <v>19855</v>
      </c>
      <c r="AA7719" t="s">
        <v>26693</v>
      </c>
      <c r="AC7719" t="s">
        <v>26694</v>
      </c>
      <c r="AF7719" t="s">
        <v>52</v>
      </c>
      <c r="AG7719" t="s">
        <v>26695</v>
      </c>
      <c r="AH7719" s="6">
        <v>1212367</v>
      </c>
      <c r="AI7719" t="s">
        <v>26696</v>
      </c>
      <c r="AJ7719" t="s">
        <v>26699</v>
      </c>
    </row>
    <row r="7720" spans="1:36" ht="17.25" hidden="1" customHeight="1" x14ac:dyDescent="0.2">
      <c r="A7720" s="4" t="s">
        <v>26689</v>
      </c>
      <c r="B7720" t="s">
        <v>26162</v>
      </c>
      <c r="C7720" t="s">
        <v>26690</v>
      </c>
      <c r="D7720" t="s">
        <v>26691</v>
      </c>
      <c r="E7720" t="s">
        <v>191</v>
      </c>
      <c r="F7720" t="s">
        <v>64</v>
      </c>
      <c r="G7720" s="5">
        <v>162</v>
      </c>
      <c r="H7720" t="s">
        <v>42</v>
      </c>
      <c r="I7720" t="s">
        <v>65</v>
      </c>
      <c r="J7720" t="s">
        <v>45</v>
      </c>
      <c r="K7720" t="s">
        <v>45</v>
      </c>
      <c r="L7720" t="s">
        <v>45</v>
      </c>
      <c r="N7720" s="27">
        <v>2010</v>
      </c>
      <c r="R7720" s="7">
        <v>30.482362999999999</v>
      </c>
      <c r="S7720" s="7">
        <v>48.248559</v>
      </c>
      <c r="T7720" t="s">
        <v>46</v>
      </c>
      <c r="U7720" t="s">
        <v>26692</v>
      </c>
      <c r="X7720" t="s">
        <v>26166</v>
      </c>
      <c r="Y7720" t="s">
        <v>19854</v>
      </c>
      <c r="Z7720" t="s">
        <v>19855</v>
      </c>
      <c r="AA7720" t="s">
        <v>26693</v>
      </c>
      <c r="AC7720" t="s">
        <v>26694</v>
      </c>
      <c r="AF7720" t="s">
        <v>52</v>
      </c>
      <c r="AG7720" t="s">
        <v>26695</v>
      </c>
      <c r="AH7720" s="6">
        <v>1212368</v>
      </c>
      <c r="AI7720" t="s">
        <v>26696</v>
      </c>
      <c r="AJ7720" t="s">
        <v>26700</v>
      </c>
    </row>
    <row r="7721" spans="1:36" ht="17.25" hidden="1" customHeight="1" x14ac:dyDescent="0.2">
      <c r="A7721" s="4" t="s">
        <v>26689</v>
      </c>
      <c r="B7721" t="s">
        <v>26162</v>
      </c>
      <c r="C7721" t="s">
        <v>26690</v>
      </c>
      <c r="D7721" t="s">
        <v>26691</v>
      </c>
      <c r="E7721" t="s">
        <v>2297</v>
      </c>
      <c r="F7721" t="s">
        <v>1711</v>
      </c>
      <c r="G7721" s="5">
        <v>160</v>
      </c>
      <c r="H7721" t="s">
        <v>611</v>
      </c>
      <c r="I7721" t="s">
        <v>240</v>
      </c>
      <c r="J7721" t="s">
        <v>45</v>
      </c>
      <c r="K7721" t="s">
        <v>45</v>
      </c>
      <c r="L7721" t="s">
        <v>45</v>
      </c>
      <c r="N7721" s="27"/>
      <c r="R7721" s="7">
        <v>30.482362999999999</v>
      </c>
      <c r="S7721" s="7">
        <v>48.248559</v>
      </c>
      <c r="T7721" t="s">
        <v>46</v>
      </c>
      <c r="U7721" t="s">
        <v>26692</v>
      </c>
      <c r="X7721" t="s">
        <v>26166</v>
      </c>
      <c r="Y7721" t="s">
        <v>19854</v>
      </c>
      <c r="Z7721" t="s">
        <v>19855</v>
      </c>
      <c r="AA7721" t="s">
        <v>26693</v>
      </c>
      <c r="AC7721" t="s">
        <v>26694</v>
      </c>
      <c r="AF7721" t="s">
        <v>52</v>
      </c>
      <c r="AG7721" t="s">
        <v>26695</v>
      </c>
      <c r="AH7721" s="24">
        <v>1282644</v>
      </c>
      <c r="AI7721" t="s">
        <v>26696</v>
      </c>
      <c r="AJ7721" t="s">
        <v>26703</v>
      </c>
    </row>
    <row r="7722" spans="1:36" ht="17.25" hidden="1" customHeight="1" x14ac:dyDescent="0.2">
      <c r="A7722" s="4" t="s">
        <v>26689</v>
      </c>
      <c r="B7722" t="s">
        <v>26162</v>
      </c>
      <c r="C7722" t="s">
        <v>26690</v>
      </c>
      <c r="D7722" t="s">
        <v>26691</v>
      </c>
      <c r="E7722" t="s">
        <v>3929</v>
      </c>
      <c r="F7722" t="s">
        <v>1711</v>
      </c>
      <c r="G7722" s="5">
        <v>160</v>
      </c>
      <c r="H7722" t="s">
        <v>611</v>
      </c>
      <c r="I7722" t="s">
        <v>240</v>
      </c>
      <c r="J7722" t="s">
        <v>45</v>
      </c>
      <c r="K7722" t="s">
        <v>45</v>
      </c>
      <c r="L7722" t="s">
        <v>45</v>
      </c>
      <c r="N7722" s="27"/>
      <c r="R7722" s="7">
        <v>30.482362999999999</v>
      </c>
      <c r="S7722" s="7">
        <v>48.248559</v>
      </c>
      <c r="T7722" t="s">
        <v>46</v>
      </c>
      <c r="U7722" t="s">
        <v>26692</v>
      </c>
      <c r="X7722" t="s">
        <v>26166</v>
      </c>
      <c r="Y7722" t="s">
        <v>19854</v>
      </c>
      <c r="Z7722" t="s">
        <v>19855</v>
      </c>
      <c r="AA7722" t="s">
        <v>26693</v>
      </c>
      <c r="AC7722" t="s">
        <v>26694</v>
      </c>
      <c r="AF7722" t="s">
        <v>52</v>
      </c>
      <c r="AG7722" t="s">
        <v>26695</v>
      </c>
      <c r="AH7722" s="24">
        <v>1282645</v>
      </c>
      <c r="AI7722" t="s">
        <v>26696</v>
      </c>
      <c r="AJ7722" t="s">
        <v>26704</v>
      </c>
    </row>
    <row r="7723" spans="1:36" ht="17.25" hidden="1" customHeight="1" x14ac:dyDescent="0.2">
      <c r="A7723" s="4" t="s">
        <v>26705</v>
      </c>
      <c r="B7723" t="s">
        <v>26162</v>
      </c>
      <c r="C7723" t="s">
        <v>26706</v>
      </c>
      <c r="D7723" t="s">
        <v>26707</v>
      </c>
      <c r="E7723" t="s">
        <v>40</v>
      </c>
      <c r="F7723" t="s">
        <v>86</v>
      </c>
      <c r="G7723" s="5">
        <v>349.3</v>
      </c>
      <c r="H7723" t="s">
        <v>42</v>
      </c>
      <c r="I7723" t="s">
        <v>43</v>
      </c>
      <c r="J7723" t="s">
        <v>45</v>
      </c>
      <c r="K7723" t="s">
        <v>45</v>
      </c>
      <c r="L7723" t="s">
        <v>45</v>
      </c>
      <c r="N7723" s="27">
        <v>2002</v>
      </c>
      <c r="R7723" s="7">
        <v>38.405887999999997</v>
      </c>
      <c r="S7723" s="7">
        <v>44.910775999999998</v>
      </c>
      <c r="T7723" t="s">
        <v>46</v>
      </c>
      <c r="U7723" t="s">
        <v>26708</v>
      </c>
      <c r="X7723" t="s">
        <v>26709</v>
      </c>
      <c r="Y7723" t="s">
        <v>19854</v>
      </c>
      <c r="Z7723" t="s">
        <v>19855</v>
      </c>
      <c r="AA7723" t="s">
        <v>26710</v>
      </c>
      <c r="AC7723" t="s">
        <v>26711</v>
      </c>
      <c r="AF7723" t="s">
        <v>52</v>
      </c>
      <c r="AG7723" t="s">
        <v>26712</v>
      </c>
      <c r="AH7723" s="8" t="s">
        <v>26713</v>
      </c>
      <c r="AI7723" t="s">
        <v>26714</v>
      </c>
      <c r="AJ7723" t="s">
        <v>26715</v>
      </c>
    </row>
    <row r="7724" spans="1:36" ht="17.25" hidden="1" customHeight="1" x14ac:dyDescent="0.2">
      <c r="A7724" s="4" t="s">
        <v>26716</v>
      </c>
      <c r="B7724" t="s">
        <v>26162</v>
      </c>
      <c r="C7724" t="s">
        <v>26717</v>
      </c>
      <c r="D7724" t="s">
        <v>26718</v>
      </c>
      <c r="E7724" t="s">
        <v>719</v>
      </c>
      <c r="F7724" t="s">
        <v>64</v>
      </c>
      <c r="G7724" s="5">
        <v>160</v>
      </c>
      <c r="H7724" t="s">
        <v>677</v>
      </c>
      <c r="I7724" t="s">
        <v>240</v>
      </c>
      <c r="J7724" t="s">
        <v>45</v>
      </c>
      <c r="K7724" t="s">
        <v>45</v>
      </c>
      <c r="L7724" t="s">
        <v>45</v>
      </c>
      <c r="N7724" s="27"/>
      <c r="R7724" s="7">
        <v>30.625793000000002</v>
      </c>
      <c r="S7724" s="7">
        <v>49.133603999999998</v>
      </c>
      <c r="T7724" t="s">
        <v>46</v>
      </c>
      <c r="U7724" t="s">
        <v>26719</v>
      </c>
      <c r="X7724" t="s">
        <v>26166</v>
      </c>
      <c r="Y7724" t="s">
        <v>19854</v>
      </c>
      <c r="Z7724" t="s">
        <v>19855</v>
      </c>
      <c r="AG7724" t="s">
        <v>26721</v>
      </c>
      <c r="AH7724" s="24">
        <v>1293492</v>
      </c>
      <c r="AI7724" t="s">
        <v>26722</v>
      </c>
      <c r="AJ7724" t="s">
        <v>26727</v>
      </c>
    </row>
    <row r="7725" spans="1:36" ht="17.25" hidden="1" customHeight="1" x14ac:dyDescent="0.2">
      <c r="A7725" s="4" t="s">
        <v>26716</v>
      </c>
      <c r="B7725" t="s">
        <v>26162</v>
      </c>
      <c r="C7725" t="s">
        <v>26717</v>
      </c>
      <c r="D7725" t="s">
        <v>26718</v>
      </c>
      <c r="E7725" t="s">
        <v>726</v>
      </c>
      <c r="F7725" t="s">
        <v>64</v>
      </c>
      <c r="G7725" s="5">
        <v>160</v>
      </c>
      <c r="H7725" t="s">
        <v>677</v>
      </c>
      <c r="I7725" t="s">
        <v>240</v>
      </c>
      <c r="J7725" t="s">
        <v>45</v>
      </c>
      <c r="K7725" t="s">
        <v>45</v>
      </c>
      <c r="L7725" t="s">
        <v>45</v>
      </c>
      <c r="N7725" s="27"/>
      <c r="R7725" s="7">
        <v>30.625793000000002</v>
      </c>
      <c r="S7725" s="7">
        <v>49.133603999999998</v>
      </c>
      <c r="T7725" t="s">
        <v>46</v>
      </c>
      <c r="U7725" t="s">
        <v>26719</v>
      </c>
      <c r="X7725" t="s">
        <v>26166</v>
      </c>
      <c r="Y7725" t="s">
        <v>19854</v>
      </c>
      <c r="Z7725" t="s">
        <v>19855</v>
      </c>
      <c r="AG7725" t="s">
        <v>26721</v>
      </c>
      <c r="AH7725" s="24">
        <v>1293493</v>
      </c>
      <c r="AI7725" t="s">
        <v>26722</v>
      </c>
      <c r="AJ7725" t="s">
        <v>26728</v>
      </c>
    </row>
    <row r="7726" spans="1:36" ht="17.25" hidden="1" customHeight="1" x14ac:dyDescent="0.2">
      <c r="A7726" s="4" t="s">
        <v>26729</v>
      </c>
      <c r="B7726" t="s">
        <v>26162</v>
      </c>
      <c r="C7726" t="s">
        <v>26730</v>
      </c>
      <c r="E7726" t="s">
        <v>565</v>
      </c>
      <c r="F7726" t="s">
        <v>86</v>
      </c>
      <c r="G7726" s="5">
        <v>120</v>
      </c>
      <c r="H7726" t="s">
        <v>139</v>
      </c>
      <c r="I7726" t="s">
        <v>43</v>
      </c>
      <c r="J7726" t="s">
        <v>45</v>
      </c>
      <c r="K7726" t="s">
        <v>45</v>
      </c>
      <c r="L7726" t="s">
        <v>45</v>
      </c>
      <c r="N7726" s="27" t="s">
        <v>45</v>
      </c>
      <c r="R7726" s="7">
        <v>39.291428000000003</v>
      </c>
      <c r="S7726" s="7">
        <v>44.466357000000002</v>
      </c>
      <c r="T7726" t="s">
        <v>46</v>
      </c>
      <c r="U7726" t="s">
        <v>26731</v>
      </c>
      <c r="X7726" t="s">
        <v>26732</v>
      </c>
      <c r="Y7726" t="s">
        <v>19854</v>
      </c>
      <c r="Z7726" t="s">
        <v>19855</v>
      </c>
      <c r="AC7726" t="s">
        <v>26733</v>
      </c>
      <c r="AD7726" t="s">
        <v>52</v>
      </c>
      <c r="AE7726" t="s">
        <v>131</v>
      </c>
      <c r="AF7726" t="s">
        <v>52</v>
      </c>
      <c r="AG7726" t="s">
        <v>26734</v>
      </c>
      <c r="AH7726" s="24">
        <v>1293513</v>
      </c>
      <c r="AI7726" t="s">
        <v>26735</v>
      </c>
      <c r="AJ7726" t="s">
        <v>26736</v>
      </c>
    </row>
    <row r="7727" spans="1:36" ht="17.25" hidden="1" customHeight="1" x14ac:dyDescent="0.2">
      <c r="A7727" s="4" t="s">
        <v>26729</v>
      </c>
      <c r="B7727" t="s">
        <v>26162</v>
      </c>
      <c r="C7727" t="s">
        <v>26730</v>
      </c>
      <c r="E7727" t="s">
        <v>870</v>
      </c>
      <c r="F7727" t="s">
        <v>86</v>
      </c>
      <c r="G7727" s="5">
        <v>500</v>
      </c>
      <c r="H7727" t="s">
        <v>486</v>
      </c>
      <c r="I7727" t="s">
        <v>43</v>
      </c>
      <c r="J7727" t="s">
        <v>45</v>
      </c>
      <c r="K7727" t="s">
        <v>45</v>
      </c>
      <c r="L7727" t="s">
        <v>45</v>
      </c>
      <c r="N7727" s="27" t="s">
        <v>45</v>
      </c>
      <c r="R7727" s="7">
        <v>39.291428000000003</v>
      </c>
      <c r="S7727" s="7">
        <v>44.466357000000002</v>
      </c>
      <c r="T7727" t="s">
        <v>46</v>
      </c>
      <c r="U7727" t="s">
        <v>26731</v>
      </c>
      <c r="X7727" t="s">
        <v>26732</v>
      </c>
      <c r="Y7727" t="s">
        <v>19854</v>
      </c>
      <c r="Z7727" t="s">
        <v>19855</v>
      </c>
      <c r="AC7727" t="s">
        <v>26733</v>
      </c>
      <c r="AD7727" t="s">
        <v>52</v>
      </c>
      <c r="AE7727" t="s">
        <v>131</v>
      </c>
      <c r="AF7727" t="s">
        <v>52</v>
      </c>
      <c r="AG7727" t="s">
        <v>26734</v>
      </c>
      <c r="AH7727" s="24">
        <v>1293514</v>
      </c>
      <c r="AI7727" t="s">
        <v>26735</v>
      </c>
      <c r="AJ7727" t="s">
        <v>26737</v>
      </c>
    </row>
    <row r="7728" spans="1:36" ht="17.25" hidden="1" customHeight="1" x14ac:dyDescent="0.2">
      <c r="A7728" s="4" t="s">
        <v>26738</v>
      </c>
      <c r="B7728" t="s">
        <v>26162</v>
      </c>
      <c r="C7728" t="s">
        <v>26739</v>
      </c>
      <c r="D7728" t="s">
        <v>26740</v>
      </c>
      <c r="E7728" t="s">
        <v>40</v>
      </c>
      <c r="F7728" t="s">
        <v>86</v>
      </c>
      <c r="G7728" s="5">
        <v>500</v>
      </c>
      <c r="H7728" t="s">
        <v>139</v>
      </c>
      <c r="I7728" t="s">
        <v>43</v>
      </c>
      <c r="J7728" t="s">
        <v>45</v>
      </c>
      <c r="K7728" t="s">
        <v>45</v>
      </c>
      <c r="L7728" t="s">
        <v>45</v>
      </c>
      <c r="N7728" s="27" t="s">
        <v>45</v>
      </c>
      <c r="R7728" s="7">
        <v>34.296900000000001</v>
      </c>
      <c r="S7728" s="7">
        <v>48.823500000000003</v>
      </c>
      <c r="T7728" t="s">
        <v>46</v>
      </c>
      <c r="U7728" t="s">
        <v>26741</v>
      </c>
      <c r="V7728" t="s">
        <v>26742</v>
      </c>
      <c r="X7728" t="s">
        <v>26743</v>
      </c>
      <c r="Y7728" t="s">
        <v>19854</v>
      </c>
      <c r="Z7728" t="s">
        <v>19855</v>
      </c>
      <c r="AD7728" t="s">
        <v>52</v>
      </c>
      <c r="AE7728" t="s">
        <v>254</v>
      </c>
      <c r="AF7728" t="s">
        <v>52</v>
      </c>
      <c r="AI7728" t="s">
        <v>26744</v>
      </c>
      <c r="AJ7728" t="s">
        <v>26745</v>
      </c>
    </row>
    <row r="7729" spans="1:36" ht="17.25" hidden="1" customHeight="1" x14ac:dyDescent="0.2">
      <c r="A7729" s="4" t="s">
        <v>26746</v>
      </c>
      <c r="B7729" t="s">
        <v>26162</v>
      </c>
      <c r="C7729" t="s">
        <v>26747</v>
      </c>
      <c r="D7729" t="s">
        <v>26748</v>
      </c>
      <c r="E7729" t="s">
        <v>40</v>
      </c>
      <c r="F7729" t="s">
        <v>86</v>
      </c>
      <c r="G7729" s="5">
        <v>79</v>
      </c>
      <c r="H7729" t="s">
        <v>42</v>
      </c>
      <c r="I7729" t="s">
        <v>65</v>
      </c>
      <c r="J7729" t="s">
        <v>45</v>
      </c>
      <c r="K7729" t="s">
        <v>45</v>
      </c>
      <c r="L7729" t="s">
        <v>45</v>
      </c>
      <c r="N7729" s="27">
        <v>1978</v>
      </c>
      <c r="R7729" s="7">
        <v>36.271299999999997</v>
      </c>
      <c r="S7729" s="7">
        <v>59.650799999999997</v>
      </c>
      <c r="T7729" t="s">
        <v>46</v>
      </c>
      <c r="U7729" t="s">
        <v>26487</v>
      </c>
      <c r="X7729" t="s">
        <v>26488</v>
      </c>
      <c r="Y7729" t="s">
        <v>19854</v>
      </c>
      <c r="Z7729" t="s">
        <v>19855</v>
      </c>
      <c r="AA7729" t="s">
        <v>26749</v>
      </c>
      <c r="AD7729" t="s">
        <v>52</v>
      </c>
      <c r="AE7729" t="s">
        <v>131</v>
      </c>
      <c r="AF7729" t="s">
        <v>52</v>
      </c>
      <c r="AG7729" t="s">
        <v>26750</v>
      </c>
      <c r="AH7729" s="24">
        <v>1131796</v>
      </c>
      <c r="AI7729" t="s">
        <v>26751</v>
      </c>
      <c r="AJ7729" t="s">
        <v>26752</v>
      </c>
    </row>
    <row r="7730" spans="1:36" ht="17.25" hidden="1" customHeight="1" x14ac:dyDescent="0.2">
      <c r="A7730" s="4" t="s">
        <v>26746</v>
      </c>
      <c r="B7730" t="s">
        <v>26162</v>
      </c>
      <c r="C7730" t="s">
        <v>26747</v>
      </c>
      <c r="D7730" t="s">
        <v>26748</v>
      </c>
      <c r="E7730" t="s">
        <v>56</v>
      </c>
      <c r="F7730" t="s">
        <v>86</v>
      </c>
      <c r="G7730" s="5">
        <v>79</v>
      </c>
      <c r="H7730" t="s">
        <v>42</v>
      </c>
      <c r="I7730" t="s">
        <v>65</v>
      </c>
      <c r="J7730" t="s">
        <v>45</v>
      </c>
      <c r="K7730" t="s">
        <v>45</v>
      </c>
      <c r="L7730" t="s">
        <v>45</v>
      </c>
      <c r="N7730" s="27">
        <v>1978</v>
      </c>
      <c r="R7730" s="7">
        <v>36.271299999999997</v>
      </c>
      <c r="S7730" s="7">
        <v>59.650799999999997</v>
      </c>
      <c r="T7730" t="s">
        <v>46</v>
      </c>
      <c r="U7730" t="s">
        <v>26487</v>
      </c>
      <c r="X7730" t="s">
        <v>26488</v>
      </c>
      <c r="Y7730" t="s">
        <v>19854</v>
      </c>
      <c r="Z7730" t="s">
        <v>19855</v>
      </c>
      <c r="AA7730" t="s">
        <v>26749</v>
      </c>
      <c r="AD7730" t="s">
        <v>52</v>
      </c>
      <c r="AE7730" t="s">
        <v>131</v>
      </c>
      <c r="AF7730" t="s">
        <v>52</v>
      </c>
      <c r="AG7730" t="s">
        <v>26750</v>
      </c>
      <c r="AH7730" s="24">
        <v>1131795</v>
      </c>
      <c r="AI7730" t="s">
        <v>26751</v>
      </c>
      <c r="AJ7730" t="s">
        <v>26753</v>
      </c>
    </row>
    <row r="7731" spans="1:36" ht="17.25" hidden="1" customHeight="1" x14ac:dyDescent="0.2">
      <c r="A7731" s="4" t="s">
        <v>26746</v>
      </c>
      <c r="B7731" t="s">
        <v>26162</v>
      </c>
      <c r="C7731" t="s">
        <v>26747</v>
      </c>
      <c r="D7731" t="s">
        <v>26748</v>
      </c>
      <c r="E7731" t="s">
        <v>58</v>
      </c>
      <c r="F7731" t="s">
        <v>86</v>
      </c>
      <c r="G7731" s="5">
        <v>60</v>
      </c>
      <c r="H7731" t="s">
        <v>42</v>
      </c>
      <c r="I7731" t="s">
        <v>240</v>
      </c>
      <c r="J7731" t="s">
        <v>45</v>
      </c>
      <c r="K7731" t="s">
        <v>45</v>
      </c>
      <c r="L7731" t="s">
        <v>45</v>
      </c>
      <c r="N7731" s="27">
        <v>1974</v>
      </c>
      <c r="R7731" s="7">
        <v>36.271299999999997</v>
      </c>
      <c r="S7731" s="7">
        <v>59.650799999999997</v>
      </c>
      <c r="T7731" t="s">
        <v>46</v>
      </c>
      <c r="U7731" t="s">
        <v>26487</v>
      </c>
      <c r="X7731" t="s">
        <v>26488</v>
      </c>
      <c r="Y7731" t="s">
        <v>19854</v>
      </c>
      <c r="Z7731" t="s">
        <v>19855</v>
      </c>
      <c r="AA7731" t="s">
        <v>26749</v>
      </c>
      <c r="AD7731" t="s">
        <v>52</v>
      </c>
      <c r="AE7731" t="s">
        <v>131</v>
      </c>
      <c r="AF7731" t="s">
        <v>52</v>
      </c>
      <c r="AG7731" t="s">
        <v>26750</v>
      </c>
      <c r="AH7731" s="24">
        <v>1131793</v>
      </c>
      <c r="AI7731" t="s">
        <v>26751</v>
      </c>
      <c r="AJ7731" t="s">
        <v>26754</v>
      </c>
    </row>
    <row r="7732" spans="1:36" ht="17.25" hidden="1" customHeight="1" x14ac:dyDescent="0.2">
      <c r="A7732" s="4" t="s">
        <v>26746</v>
      </c>
      <c r="B7732" t="s">
        <v>26162</v>
      </c>
      <c r="C7732" t="s">
        <v>26747</v>
      </c>
      <c r="D7732" t="s">
        <v>26748</v>
      </c>
      <c r="E7732" t="s">
        <v>191</v>
      </c>
      <c r="F7732" t="s">
        <v>86</v>
      </c>
      <c r="G7732" s="5">
        <v>60</v>
      </c>
      <c r="H7732" t="s">
        <v>42</v>
      </c>
      <c r="I7732" t="s">
        <v>240</v>
      </c>
      <c r="J7732" t="s">
        <v>45</v>
      </c>
      <c r="K7732" t="s">
        <v>45</v>
      </c>
      <c r="L7732" t="s">
        <v>45</v>
      </c>
      <c r="N7732" s="27">
        <v>1974</v>
      </c>
      <c r="R7732" s="7">
        <v>36.271299999999997</v>
      </c>
      <c r="S7732" s="7">
        <v>59.650799999999997</v>
      </c>
      <c r="T7732" t="s">
        <v>46</v>
      </c>
      <c r="U7732" t="s">
        <v>26487</v>
      </c>
      <c r="X7732" t="s">
        <v>26488</v>
      </c>
      <c r="Y7732" t="s">
        <v>19854</v>
      </c>
      <c r="Z7732" t="s">
        <v>19855</v>
      </c>
      <c r="AA7732" t="s">
        <v>26749</v>
      </c>
      <c r="AD7732" t="s">
        <v>52</v>
      </c>
      <c r="AE7732" t="s">
        <v>131</v>
      </c>
      <c r="AF7732" t="s">
        <v>52</v>
      </c>
      <c r="AG7732" t="s">
        <v>26750</v>
      </c>
      <c r="AH7732" s="24">
        <v>1131794</v>
      </c>
      <c r="AI7732" t="s">
        <v>26751</v>
      </c>
      <c r="AJ7732" t="s">
        <v>26755</v>
      </c>
    </row>
    <row r="7733" spans="1:36" ht="17.25" hidden="1" customHeight="1" x14ac:dyDescent="0.2">
      <c r="A7733" s="4" t="s">
        <v>26756</v>
      </c>
      <c r="B7733" t="s">
        <v>26162</v>
      </c>
      <c r="C7733" t="s">
        <v>26757</v>
      </c>
      <c r="E7733" t="s">
        <v>40</v>
      </c>
      <c r="F7733" t="s">
        <v>86</v>
      </c>
      <c r="G7733" s="5">
        <v>150</v>
      </c>
      <c r="H7733" t="s">
        <v>139</v>
      </c>
      <c r="I7733" t="s">
        <v>43</v>
      </c>
      <c r="J7733" t="s">
        <v>45</v>
      </c>
      <c r="K7733" t="s">
        <v>45</v>
      </c>
      <c r="L7733" t="s">
        <v>45</v>
      </c>
      <c r="N7733" s="27" t="s">
        <v>45</v>
      </c>
      <c r="R7733" s="7">
        <v>36.453055999999997</v>
      </c>
      <c r="S7733" s="7">
        <v>51.300556</v>
      </c>
      <c r="T7733" t="s">
        <v>504</v>
      </c>
      <c r="U7733" t="s">
        <v>26758</v>
      </c>
      <c r="X7733" t="s">
        <v>26365</v>
      </c>
      <c r="Y7733" t="s">
        <v>19854</v>
      </c>
      <c r="Z7733" t="s">
        <v>19855</v>
      </c>
      <c r="AC7733" t="s">
        <v>26759</v>
      </c>
      <c r="AI7733" t="s">
        <v>26760</v>
      </c>
      <c r="AJ7733" t="s">
        <v>26761</v>
      </c>
    </row>
    <row r="7734" spans="1:36" ht="17.25" hidden="1" customHeight="1" x14ac:dyDescent="0.2">
      <c r="A7734" s="4" t="s">
        <v>26762</v>
      </c>
      <c r="B7734" t="s">
        <v>26162</v>
      </c>
      <c r="C7734" t="s">
        <v>26763</v>
      </c>
      <c r="D7734" t="s">
        <v>26764</v>
      </c>
      <c r="E7734" t="s">
        <v>40</v>
      </c>
      <c r="F7734" t="s">
        <v>86</v>
      </c>
      <c r="G7734" s="5">
        <v>70</v>
      </c>
      <c r="H7734" t="s">
        <v>42</v>
      </c>
      <c r="I7734" t="s">
        <v>240</v>
      </c>
      <c r="J7734" t="s">
        <v>45</v>
      </c>
      <c r="K7734" t="s">
        <v>45</v>
      </c>
      <c r="L7734" t="s">
        <v>45</v>
      </c>
      <c r="N7734" s="6">
        <v>1991</v>
      </c>
      <c r="R7734" s="7">
        <v>32.244166999999997</v>
      </c>
      <c r="S7734" s="7">
        <v>51.426389</v>
      </c>
      <c r="T7734" t="s">
        <v>46</v>
      </c>
      <c r="U7734" t="s">
        <v>26600</v>
      </c>
      <c r="X7734" t="s">
        <v>26600</v>
      </c>
      <c r="Y7734" t="s">
        <v>19854</v>
      </c>
      <c r="Z7734" t="s">
        <v>19855</v>
      </c>
      <c r="AC7734" t="s">
        <v>26765</v>
      </c>
      <c r="AD7734" t="s">
        <v>52</v>
      </c>
      <c r="AE7734" t="s">
        <v>92</v>
      </c>
      <c r="AF7734" t="s">
        <v>52</v>
      </c>
      <c r="AG7734" t="s">
        <v>26766</v>
      </c>
      <c r="AH7734" s="24">
        <v>1133830</v>
      </c>
      <c r="AI7734" t="s">
        <v>26767</v>
      </c>
      <c r="AJ7734" t="s">
        <v>26768</v>
      </c>
    </row>
    <row r="7735" spans="1:36" ht="17.25" hidden="1" customHeight="1" x14ac:dyDescent="0.2">
      <c r="A7735" s="4" t="s">
        <v>26762</v>
      </c>
      <c r="B7735" t="s">
        <v>26162</v>
      </c>
      <c r="C7735" t="s">
        <v>26763</v>
      </c>
      <c r="D7735" t="s">
        <v>26764</v>
      </c>
      <c r="E7735" t="s">
        <v>56</v>
      </c>
      <c r="F7735" t="s">
        <v>86</v>
      </c>
      <c r="G7735" s="5">
        <v>70</v>
      </c>
      <c r="H7735" t="s">
        <v>42</v>
      </c>
      <c r="I7735" t="s">
        <v>240</v>
      </c>
      <c r="J7735" t="s">
        <v>45</v>
      </c>
      <c r="K7735" t="s">
        <v>45</v>
      </c>
      <c r="L7735" t="s">
        <v>45</v>
      </c>
      <c r="N7735" s="6">
        <v>1991</v>
      </c>
      <c r="R7735" s="7">
        <v>32.244166999999997</v>
      </c>
      <c r="S7735" s="7">
        <v>51.426389</v>
      </c>
      <c r="T7735" t="s">
        <v>46</v>
      </c>
      <c r="U7735" t="s">
        <v>26600</v>
      </c>
      <c r="X7735" t="s">
        <v>26600</v>
      </c>
      <c r="Y7735" t="s">
        <v>19854</v>
      </c>
      <c r="Z7735" t="s">
        <v>19855</v>
      </c>
      <c r="AC7735" t="s">
        <v>26765</v>
      </c>
      <c r="AD7735" t="s">
        <v>52</v>
      </c>
      <c r="AE7735" t="s">
        <v>92</v>
      </c>
      <c r="AF7735" t="s">
        <v>52</v>
      </c>
      <c r="AG7735" t="s">
        <v>26766</v>
      </c>
      <c r="AH7735" s="24">
        <v>1133831</v>
      </c>
      <c r="AI7735" t="s">
        <v>26767</v>
      </c>
      <c r="AJ7735" t="s">
        <v>26769</v>
      </c>
    </row>
    <row r="7736" spans="1:36" ht="17.25" hidden="1" customHeight="1" x14ac:dyDescent="0.2">
      <c r="A7736" s="4" t="s">
        <v>26762</v>
      </c>
      <c r="B7736" t="s">
        <v>26162</v>
      </c>
      <c r="C7736" t="s">
        <v>26763</v>
      </c>
      <c r="D7736" t="s">
        <v>26764</v>
      </c>
      <c r="E7736" t="s">
        <v>58</v>
      </c>
      <c r="F7736" t="s">
        <v>86</v>
      </c>
      <c r="G7736" s="5">
        <v>70</v>
      </c>
      <c r="H7736" t="s">
        <v>42</v>
      </c>
      <c r="I7736" t="s">
        <v>240</v>
      </c>
      <c r="J7736" t="s">
        <v>45</v>
      </c>
      <c r="K7736" t="s">
        <v>45</v>
      </c>
      <c r="L7736" t="s">
        <v>45</v>
      </c>
      <c r="N7736" s="6">
        <v>1991</v>
      </c>
      <c r="R7736" s="7">
        <v>32.244166999999997</v>
      </c>
      <c r="S7736" s="7">
        <v>51.426389</v>
      </c>
      <c r="T7736" t="s">
        <v>46</v>
      </c>
      <c r="U7736" t="s">
        <v>26600</v>
      </c>
      <c r="X7736" t="s">
        <v>26600</v>
      </c>
      <c r="Y7736" t="s">
        <v>19854</v>
      </c>
      <c r="Z7736" t="s">
        <v>19855</v>
      </c>
      <c r="AC7736" t="s">
        <v>26765</v>
      </c>
      <c r="AD7736" t="s">
        <v>52</v>
      </c>
      <c r="AE7736" t="s">
        <v>92</v>
      </c>
      <c r="AF7736" t="s">
        <v>52</v>
      </c>
      <c r="AG7736" t="s">
        <v>26766</v>
      </c>
      <c r="AH7736" s="24">
        <v>1133832</v>
      </c>
      <c r="AI7736" t="s">
        <v>26767</v>
      </c>
      <c r="AJ7736" t="s">
        <v>26770</v>
      </c>
    </row>
    <row r="7737" spans="1:36" ht="17.25" hidden="1" customHeight="1" x14ac:dyDescent="0.2">
      <c r="A7737" s="4" t="s">
        <v>26762</v>
      </c>
      <c r="B7737" t="s">
        <v>26162</v>
      </c>
      <c r="C7737" t="s">
        <v>26763</v>
      </c>
      <c r="D7737" t="s">
        <v>26764</v>
      </c>
      <c r="E7737" t="s">
        <v>191</v>
      </c>
      <c r="F7737" t="s">
        <v>86</v>
      </c>
      <c r="G7737" s="5">
        <v>108</v>
      </c>
      <c r="H7737" t="s">
        <v>42</v>
      </c>
      <c r="I7737" t="s">
        <v>65</v>
      </c>
      <c r="J7737" t="s">
        <v>45</v>
      </c>
      <c r="K7737" t="s">
        <v>45</v>
      </c>
      <c r="L7737" t="s">
        <v>45</v>
      </c>
      <c r="N7737" s="6">
        <v>2004</v>
      </c>
      <c r="R7737" s="7">
        <v>32.244166999999997</v>
      </c>
      <c r="S7737" s="7">
        <v>51.426389</v>
      </c>
      <c r="T7737" t="s">
        <v>46</v>
      </c>
      <c r="U7737" t="s">
        <v>26600</v>
      </c>
      <c r="X7737" t="s">
        <v>26600</v>
      </c>
      <c r="Y7737" t="s">
        <v>19854</v>
      </c>
      <c r="Z7737" t="s">
        <v>19855</v>
      </c>
      <c r="AC7737" t="s">
        <v>26765</v>
      </c>
      <c r="AD7737" t="s">
        <v>52</v>
      </c>
      <c r="AE7737" t="s">
        <v>92</v>
      </c>
      <c r="AF7737" t="s">
        <v>52</v>
      </c>
      <c r="AG7737" t="s">
        <v>26766</v>
      </c>
      <c r="AH7737" s="24">
        <v>1214844</v>
      </c>
      <c r="AI7737" t="s">
        <v>26767</v>
      </c>
      <c r="AJ7737" t="s">
        <v>26771</v>
      </c>
    </row>
    <row r="7738" spans="1:36" ht="17.25" hidden="1" customHeight="1" x14ac:dyDescent="0.2">
      <c r="A7738" s="4" t="s">
        <v>26775</v>
      </c>
      <c r="B7738" t="s">
        <v>26162</v>
      </c>
      <c r="C7738" t="s">
        <v>26776</v>
      </c>
      <c r="D7738" t="s">
        <v>26777</v>
      </c>
      <c r="E7738" t="s">
        <v>40</v>
      </c>
      <c r="F7738" t="s">
        <v>41</v>
      </c>
      <c r="G7738" s="5">
        <v>123.4</v>
      </c>
      <c r="H7738" t="s">
        <v>42</v>
      </c>
      <c r="I7738" t="s">
        <v>65</v>
      </c>
      <c r="J7738" t="s">
        <v>44</v>
      </c>
      <c r="K7738" t="s">
        <v>45</v>
      </c>
      <c r="L7738" t="s">
        <v>45</v>
      </c>
      <c r="N7738" s="27">
        <v>2006</v>
      </c>
      <c r="R7738" s="7">
        <v>27.554665</v>
      </c>
      <c r="S7738" s="7">
        <v>52.549903</v>
      </c>
      <c r="T7738" t="s">
        <v>46</v>
      </c>
      <c r="U7738" t="s">
        <v>26778</v>
      </c>
      <c r="X7738" t="s">
        <v>26245</v>
      </c>
      <c r="Y7738" t="s">
        <v>19854</v>
      </c>
      <c r="Z7738" t="s">
        <v>19855</v>
      </c>
      <c r="AA7738" t="s">
        <v>26779</v>
      </c>
      <c r="AD7738" t="s">
        <v>52</v>
      </c>
      <c r="AE7738" t="s">
        <v>254</v>
      </c>
      <c r="AF7738" t="s">
        <v>52</v>
      </c>
      <c r="AG7738" t="s">
        <v>26780</v>
      </c>
      <c r="AH7738" s="24">
        <v>1193841</v>
      </c>
      <c r="AI7738" t="s">
        <v>26781</v>
      </c>
      <c r="AJ7738" t="s">
        <v>26782</v>
      </c>
    </row>
    <row r="7739" spans="1:36" ht="17.25" hidden="1" customHeight="1" x14ac:dyDescent="0.2">
      <c r="A7739" s="4" t="s">
        <v>26775</v>
      </c>
      <c r="B7739" t="s">
        <v>26162</v>
      </c>
      <c r="C7739" t="s">
        <v>26776</v>
      </c>
      <c r="D7739" t="s">
        <v>26777</v>
      </c>
      <c r="E7739" t="s">
        <v>56</v>
      </c>
      <c r="F7739" t="s">
        <v>41</v>
      </c>
      <c r="G7739" s="5">
        <v>123.4</v>
      </c>
      <c r="H7739" t="s">
        <v>42</v>
      </c>
      <c r="I7739" t="s">
        <v>65</v>
      </c>
      <c r="J7739" t="s">
        <v>44</v>
      </c>
      <c r="K7739" t="s">
        <v>45</v>
      </c>
      <c r="L7739" t="s">
        <v>45</v>
      </c>
      <c r="N7739" s="27">
        <v>2006</v>
      </c>
      <c r="R7739" s="7">
        <v>27.554665</v>
      </c>
      <c r="S7739" s="7">
        <v>52.549903</v>
      </c>
      <c r="T7739" t="s">
        <v>46</v>
      </c>
      <c r="U7739" t="s">
        <v>26778</v>
      </c>
      <c r="X7739" t="s">
        <v>26245</v>
      </c>
      <c r="Y7739" t="s">
        <v>19854</v>
      </c>
      <c r="Z7739" t="s">
        <v>19855</v>
      </c>
      <c r="AA7739" t="s">
        <v>26779</v>
      </c>
      <c r="AD7739" t="s">
        <v>52</v>
      </c>
      <c r="AE7739" t="s">
        <v>254</v>
      </c>
      <c r="AF7739" t="s">
        <v>52</v>
      </c>
      <c r="AG7739" t="s">
        <v>26780</v>
      </c>
      <c r="AH7739" s="24">
        <v>1193842</v>
      </c>
      <c r="AI7739" t="s">
        <v>26781</v>
      </c>
      <c r="AJ7739" t="s">
        <v>26783</v>
      </c>
    </row>
    <row r="7740" spans="1:36" ht="17.25" hidden="1" customHeight="1" x14ac:dyDescent="0.2">
      <c r="A7740" s="4" t="s">
        <v>26775</v>
      </c>
      <c r="B7740" t="s">
        <v>26162</v>
      </c>
      <c r="C7740" t="s">
        <v>26776</v>
      </c>
      <c r="D7740" t="s">
        <v>26777</v>
      </c>
      <c r="E7740" t="s">
        <v>58</v>
      </c>
      <c r="F7740" t="s">
        <v>41</v>
      </c>
      <c r="G7740" s="5">
        <v>123.4</v>
      </c>
      <c r="H7740" t="s">
        <v>42</v>
      </c>
      <c r="I7740" t="s">
        <v>65</v>
      </c>
      <c r="J7740" t="s">
        <v>44</v>
      </c>
      <c r="K7740" t="s">
        <v>45</v>
      </c>
      <c r="L7740" t="s">
        <v>45</v>
      </c>
      <c r="N7740" s="27">
        <v>2006</v>
      </c>
      <c r="R7740" s="7">
        <v>27.554665</v>
      </c>
      <c r="S7740" s="7">
        <v>52.549903</v>
      </c>
      <c r="T7740" t="s">
        <v>46</v>
      </c>
      <c r="U7740" t="s">
        <v>26778</v>
      </c>
      <c r="X7740" t="s">
        <v>26245</v>
      </c>
      <c r="Y7740" t="s">
        <v>19854</v>
      </c>
      <c r="Z7740" t="s">
        <v>19855</v>
      </c>
      <c r="AA7740" t="s">
        <v>26779</v>
      </c>
      <c r="AD7740" t="s">
        <v>52</v>
      </c>
      <c r="AE7740" t="s">
        <v>254</v>
      </c>
      <c r="AF7740" t="s">
        <v>52</v>
      </c>
      <c r="AG7740" t="s">
        <v>26780</v>
      </c>
      <c r="AH7740" s="24">
        <v>1193843</v>
      </c>
      <c r="AI7740" t="s">
        <v>26781</v>
      </c>
      <c r="AJ7740" t="s">
        <v>26784</v>
      </c>
    </row>
    <row r="7741" spans="1:36" ht="17.25" hidden="1" customHeight="1" x14ac:dyDescent="0.2">
      <c r="A7741" s="4" t="s">
        <v>26775</v>
      </c>
      <c r="B7741" t="s">
        <v>26162</v>
      </c>
      <c r="C7741" t="s">
        <v>26776</v>
      </c>
      <c r="D7741" t="s">
        <v>26777</v>
      </c>
      <c r="E7741" t="s">
        <v>191</v>
      </c>
      <c r="F7741" t="s">
        <v>41</v>
      </c>
      <c r="G7741" s="5">
        <v>123.4</v>
      </c>
      <c r="H7741" t="s">
        <v>42</v>
      </c>
      <c r="I7741" t="s">
        <v>65</v>
      </c>
      <c r="J7741" t="s">
        <v>44</v>
      </c>
      <c r="K7741" t="s">
        <v>45</v>
      </c>
      <c r="L7741" t="s">
        <v>45</v>
      </c>
      <c r="N7741" s="27">
        <v>2006</v>
      </c>
      <c r="R7741" s="7">
        <v>27.554665</v>
      </c>
      <c r="S7741" s="7">
        <v>52.549903</v>
      </c>
      <c r="T7741" t="s">
        <v>46</v>
      </c>
      <c r="U7741" t="s">
        <v>26778</v>
      </c>
      <c r="X7741" t="s">
        <v>26245</v>
      </c>
      <c r="Y7741" t="s">
        <v>19854</v>
      </c>
      <c r="Z7741" t="s">
        <v>19855</v>
      </c>
      <c r="AA7741" t="s">
        <v>26779</v>
      </c>
      <c r="AD7741" t="s">
        <v>52</v>
      </c>
      <c r="AE7741" t="s">
        <v>254</v>
      </c>
      <c r="AF7741" t="s">
        <v>52</v>
      </c>
      <c r="AG7741" t="s">
        <v>26780</v>
      </c>
      <c r="AH7741" s="24">
        <v>1193844</v>
      </c>
      <c r="AI7741" t="s">
        <v>26781</v>
      </c>
      <c r="AJ7741" t="s">
        <v>26785</v>
      </c>
    </row>
    <row r="7742" spans="1:36" ht="17.25" hidden="1" customHeight="1" x14ac:dyDescent="0.2">
      <c r="A7742" s="4" t="s">
        <v>26775</v>
      </c>
      <c r="B7742" t="s">
        <v>26162</v>
      </c>
      <c r="C7742" t="s">
        <v>26776</v>
      </c>
      <c r="D7742" t="s">
        <v>26777</v>
      </c>
      <c r="E7742" t="s">
        <v>335</v>
      </c>
      <c r="F7742" t="s">
        <v>41</v>
      </c>
      <c r="G7742" s="5">
        <v>123.4</v>
      </c>
      <c r="H7742" t="s">
        <v>42</v>
      </c>
      <c r="I7742" t="s">
        <v>65</v>
      </c>
      <c r="J7742" t="s">
        <v>44</v>
      </c>
      <c r="K7742" t="s">
        <v>45</v>
      </c>
      <c r="L7742" t="s">
        <v>45</v>
      </c>
      <c r="N7742" s="27">
        <v>2006</v>
      </c>
      <c r="R7742" s="7">
        <v>27.554665</v>
      </c>
      <c r="S7742" s="7">
        <v>52.549903</v>
      </c>
      <c r="T7742" t="s">
        <v>46</v>
      </c>
      <c r="U7742" t="s">
        <v>26778</v>
      </c>
      <c r="X7742" t="s">
        <v>26245</v>
      </c>
      <c r="Y7742" t="s">
        <v>19854</v>
      </c>
      <c r="Z7742" t="s">
        <v>19855</v>
      </c>
      <c r="AA7742" t="s">
        <v>26779</v>
      </c>
      <c r="AD7742" t="s">
        <v>52</v>
      </c>
      <c r="AE7742" t="s">
        <v>254</v>
      </c>
      <c r="AF7742" t="s">
        <v>52</v>
      </c>
      <c r="AG7742" t="s">
        <v>26780</v>
      </c>
      <c r="AH7742" s="24">
        <v>1193845</v>
      </c>
      <c r="AI7742" t="s">
        <v>26781</v>
      </c>
      <c r="AJ7742" t="s">
        <v>26786</v>
      </c>
    </row>
    <row r="7743" spans="1:36" ht="17.25" hidden="1" customHeight="1" x14ac:dyDescent="0.2">
      <c r="A7743" s="4" t="s">
        <v>26775</v>
      </c>
      <c r="B7743" t="s">
        <v>26162</v>
      </c>
      <c r="C7743" t="s">
        <v>26776</v>
      </c>
      <c r="D7743" t="s">
        <v>26777</v>
      </c>
      <c r="E7743" t="s">
        <v>1157</v>
      </c>
      <c r="F7743" t="s">
        <v>41</v>
      </c>
      <c r="G7743" s="5">
        <v>123.4</v>
      </c>
      <c r="H7743" t="s">
        <v>42</v>
      </c>
      <c r="I7743" t="s">
        <v>65</v>
      </c>
      <c r="J7743" t="s">
        <v>44</v>
      </c>
      <c r="K7743" t="s">
        <v>45</v>
      </c>
      <c r="L7743" t="s">
        <v>45</v>
      </c>
      <c r="N7743" s="27">
        <v>2006</v>
      </c>
      <c r="R7743" s="7">
        <v>27.554665</v>
      </c>
      <c r="S7743" s="7">
        <v>52.549903</v>
      </c>
      <c r="T7743" t="s">
        <v>46</v>
      </c>
      <c r="U7743" t="s">
        <v>26778</v>
      </c>
      <c r="X7743" t="s">
        <v>26245</v>
      </c>
      <c r="Y7743" t="s">
        <v>19854</v>
      </c>
      <c r="Z7743" t="s">
        <v>19855</v>
      </c>
      <c r="AA7743" t="s">
        <v>26779</v>
      </c>
      <c r="AD7743" t="s">
        <v>52</v>
      </c>
      <c r="AE7743" t="s">
        <v>254</v>
      </c>
      <c r="AF7743" t="s">
        <v>52</v>
      </c>
      <c r="AG7743" t="s">
        <v>26780</v>
      </c>
      <c r="AH7743" s="24">
        <v>1193846</v>
      </c>
      <c r="AI7743" t="s">
        <v>26781</v>
      </c>
      <c r="AJ7743" t="s">
        <v>26787</v>
      </c>
    </row>
    <row r="7744" spans="1:36" ht="17.25" hidden="1" customHeight="1" x14ac:dyDescent="0.2">
      <c r="A7744" s="4" t="s">
        <v>26775</v>
      </c>
      <c r="B7744" t="s">
        <v>26162</v>
      </c>
      <c r="C7744" t="s">
        <v>26776</v>
      </c>
      <c r="D7744" t="s">
        <v>26777</v>
      </c>
      <c r="E7744" t="s">
        <v>2297</v>
      </c>
      <c r="F7744" t="s">
        <v>41</v>
      </c>
      <c r="G7744" s="5">
        <v>123.4</v>
      </c>
      <c r="H7744" t="s">
        <v>42</v>
      </c>
      <c r="I7744" t="s">
        <v>65</v>
      </c>
      <c r="J7744" t="s">
        <v>44</v>
      </c>
      <c r="K7744" t="s">
        <v>45</v>
      </c>
      <c r="L7744" t="s">
        <v>45</v>
      </c>
      <c r="N7744" s="27">
        <v>2012</v>
      </c>
      <c r="R7744" s="7">
        <v>27.554665</v>
      </c>
      <c r="S7744" s="7">
        <v>52.549903</v>
      </c>
      <c r="T7744" t="s">
        <v>46</v>
      </c>
      <c r="U7744" t="s">
        <v>26778</v>
      </c>
      <c r="X7744" t="s">
        <v>26245</v>
      </c>
      <c r="Y7744" t="s">
        <v>19854</v>
      </c>
      <c r="Z7744" t="s">
        <v>19855</v>
      </c>
      <c r="AA7744" t="s">
        <v>26779</v>
      </c>
      <c r="AD7744" t="s">
        <v>52</v>
      </c>
      <c r="AE7744" t="s">
        <v>254</v>
      </c>
      <c r="AF7744" t="s">
        <v>52</v>
      </c>
      <c r="AG7744" t="s">
        <v>26788</v>
      </c>
      <c r="AH7744" s="24">
        <v>1214927</v>
      </c>
      <c r="AI7744" t="s">
        <v>26781</v>
      </c>
      <c r="AJ7744" t="s">
        <v>26789</v>
      </c>
    </row>
    <row r="7745" spans="1:36" ht="17.25" hidden="1" customHeight="1" x14ac:dyDescent="0.2">
      <c r="A7745" s="4" t="s">
        <v>26775</v>
      </c>
      <c r="B7745" t="s">
        <v>26162</v>
      </c>
      <c r="C7745" t="s">
        <v>26776</v>
      </c>
      <c r="D7745" t="s">
        <v>26777</v>
      </c>
      <c r="E7745" t="s">
        <v>3929</v>
      </c>
      <c r="F7745" t="s">
        <v>41</v>
      </c>
      <c r="G7745" s="5">
        <v>123.4</v>
      </c>
      <c r="H7745" t="s">
        <v>42</v>
      </c>
      <c r="I7745" t="s">
        <v>65</v>
      </c>
      <c r="J7745" t="s">
        <v>44</v>
      </c>
      <c r="K7745" t="s">
        <v>45</v>
      </c>
      <c r="L7745" t="s">
        <v>45</v>
      </c>
      <c r="N7745" s="27">
        <v>2012</v>
      </c>
      <c r="R7745" s="7">
        <v>27.554665</v>
      </c>
      <c r="S7745" s="7">
        <v>52.549903</v>
      </c>
      <c r="T7745" t="s">
        <v>46</v>
      </c>
      <c r="U7745" t="s">
        <v>26778</v>
      </c>
      <c r="X7745" t="s">
        <v>26245</v>
      </c>
      <c r="Y7745" t="s">
        <v>19854</v>
      </c>
      <c r="Z7745" t="s">
        <v>19855</v>
      </c>
      <c r="AA7745" t="s">
        <v>26779</v>
      </c>
      <c r="AD7745" t="s">
        <v>52</v>
      </c>
      <c r="AE7745" t="s">
        <v>254</v>
      </c>
      <c r="AF7745" t="s">
        <v>52</v>
      </c>
      <c r="AG7745" t="s">
        <v>26788</v>
      </c>
      <c r="AH7745" s="24">
        <v>1214928</v>
      </c>
      <c r="AI7745" t="s">
        <v>26781</v>
      </c>
      <c r="AJ7745" t="s">
        <v>26790</v>
      </c>
    </row>
    <row r="7746" spans="1:36" ht="17.25" hidden="1" customHeight="1" x14ac:dyDescent="0.2">
      <c r="A7746" s="4" t="s">
        <v>26791</v>
      </c>
      <c r="B7746" t="s">
        <v>26162</v>
      </c>
      <c r="C7746" t="s">
        <v>26792</v>
      </c>
      <c r="E7746" t="s">
        <v>40</v>
      </c>
      <c r="F7746" t="s">
        <v>26793</v>
      </c>
      <c r="G7746" s="5">
        <v>170</v>
      </c>
      <c r="H7746" t="s">
        <v>139</v>
      </c>
      <c r="I7746" t="s">
        <v>65</v>
      </c>
      <c r="J7746" t="s">
        <v>44</v>
      </c>
      <c r="L7746" t="s">
        <v>45</v>
      </c>
      <c r="N7746" s="27" t="s">
        <v>45</v>
      </c>
      <c r="R7746" s="7">
        <v>25.296520999999998</v>
      </c>
      <c r="S7746" s="7">
        <v>60.641755000000003</v>
      </c>
      <c r="T7746" t="s">
        <v>46</v>
      </c>
      <c r="U7746" t="s">
        <v>26794</v>
      </c>
      <c r="X7746" t="s">
        <v>26373</v>
      </c>
      <c r="Y7746" t="s">
        <v>19854</v>
      </c>
      <c r="Z7746" t="s">
        <v>19855</v>
      </c>
      <c r="AI7746" t="s">
        <v>26795</v>
      </c>
      <c r="AJ7746" t="s">
        <v>26796</v>
      </c>
    </row>
    <row r="7747" spans="1:36" ht="17.25" hidden="1" customHeight="1" x14ac:dyDescent="0.2">
      <c r="A7747" s="4" t="s">
        <v>26791</v>
      </c>
      <c r="B7747" t="s">
        <v>26162</v>
      </c>
      <c r="C7747" t="s">
        <v>26792</v>
      </c>
      <c r="E7747" t="s">
        <v>56</v>
      </c>
      <c r="F7747" t="s">
        <v>26793</v>
      </c>
      <c r="G7747" s="5">
        <v>170</v>
      </c>
      <c r="H7747" t="s">
        <v>139</v>
      </c>
      <c r="I7747" t="s">
        <v>65</v>
      </c>
      <c r="J7747" t="s">
        <v>44</v>
      </c>
      <c r="L7747" t="s">
        <v>45</v>
      </c>
      <c r="N7747" s="27" t="s">
        <v>45</v>
      </c>
      <c r="R7747" s="7">
        <v>25.296520999999998</v>
      </c>
      <c r="S7747" s="7">
        <v>60.641755000000003</v>
      </c>
      <c r="T7747" t="s">
        <v>46</v>
      </c>
      <c r="U7747" t="s">
        <v>26794</v>
      </c>
      <c r="X7747" t="s">
        <v>26373</v>
      </c>
      <c r="Y7747" t="s">
        <v>19854</v>
      </c>
      <c r="Z7747" t="s">
        <v>19855</v>
      </c>
      <c r="AI7747" t="s">
        <v>26795</v>
      </c>
      <c r="AJ7747" t="s">
        <v>26797</v>
      </c>
    </row>
    <row r="7748" spans="1:36" ht="17.25" hidden="1" customHeight="1" x14ac:dyDescent="0.2">
      <c r="A7748" s="4" t="s">
        <v>26798</v>
      </c>
      <c r="B7748" t="s">
        <v>26162</v>
      </c>
      <c r="C7748" t="s">
        <v>26799</v>
      </c>
      <c r="E7748" t="s">
        <v>63</v>
      </c>
      <c r="F7748" t="s">
        <v>64</v>
      </c>
      <c r="G7748" s="5">
        <v>156.30000000000001</v>
      </c>
      <c r="H7748" t="s">
        <v>42</v>
      </c>
      <c r="I7748" t="s">
        <v>240</v>
      </c>
      <c r="J7748" t="s">
        <v>45</v>
      </c>
      <c r="K7748" t="s">
        <v>45</v>
      </c>
      <c r="L7748" t="s">
        <v>45</v>
      </c>
      <c r="N7748" s="6">
        <v>1973</v>
      </c>
      <c r="R7748" s="7">
        <v>35.730355000000003</v>
      </c>
      <c r="S7748" s="7">
        <v>51.002242000000003</v>
      </c>
      <c r="T7748" t="s">
        <v>46</v>
      </c>
      <c r="U7748" t="s">
        <v>26800</v>
      </c>
      <c r="V7748" t="s">
        <v>26801</v>
      </c>
      <c r="X7748" t="s">
        <v>26802</v>
      </c>
      <c r="Y7748" t="s">
        <v>19854</v>
      </c>
      <c r="Z7748" t="s">
        <v>19855</v>
      </c>
      <c r="AA7748" t="s">
        <v>26803</v>
      </c>
      <c r="AC7748" t="s">
        <v>26804</v>
      </c>
      <c r="AF7748" t="s">
        <v>52</v>
      </c>
      <c r="AG7748" t="s">
        <v>26805</v>
      </c>
      <c r="AH7748" s="6">
        <v>1147180</v>
      </c>
      <c r="AI7748" t="s">
        <v>26806</v>
      </c>
      <c r="AJ7748" t="s">
        <v>26807</v>
      </c>
    </row>
    <row r="7749" spans="1:36" ht="17.25" hidden="1" customHeight="1" x14ac:dyDescent="0.2">
      <c r="A7749" s="4" t="s">
        <v>26798</v>
      </c>
      <c r="B7749" t="s">
        <v>26162</v>
      </c>
      <c r="C7749" t="s">
        <v>26799</v>
      </c>
      <c r="E7749" t="s">
        <v>73</v>
      </c>
      <c r="F7749" t="s">
        <v>64</v>
      </c>
      <c r="G7749" s="5">
        <v>156.30000000000001</v>
      </c>
      <c r="H7749" t="s">
        <v>42</v>
      </c>
      <c r="I7749" t="s">
        <v>240</v>
      </c>
      <c r="J7749" t="s">
        <v>45</v>
      </c>
      <c r="K7749" t="s">
        <v>45</v>
      </c>
      <c r="L7749" t="s">
        <v>45</v>
      </c>
      <c r="N7749" s="6">
        <v>1973</v>
      </c>
      <c r="R7749" s="7">
        <v>35.730355000000003</v>
      </c>
      <c r="S7749" s="7">
        <v>51.002242000000003</v>
      </c>
      <c r="T7749" t="s">
        <v>46</v>
      </c>
      <c r="U7749" t="s">
        <v>26800</v>
      </c>
      <c r="V7749" t="s">
        <v>26801</v>
      </c>
      <c r="X7749" t="s">
        <v>26802</v>
      </c>
      <c r="Y7749" t="s">
        <v>19854</v>
      </c>
      <c r="Z7749" t="s">
        <v>19855</v>
      </c>
      <c r="AA7749" t="s">
        <v>26803</v>
      </c>
      <c r="AC7749" t="s">
        <v>26804</v>
      </c>
      <c r="AF7749" t="s">
        <v>52</v>
      </c>
      <c r="AG7749" t="s">
        <v>26805</v>
      </c>
      <c r="AH7749" s="6">
        <v>1147183</v>
      </c>
      <c r="AI7749" t="s">
        <v>26806</v>
      </c>
      <c r="AJ7749" t="s">
        <v>26808</v>
      </c>
    </row>
    <row r="7750" spans="1:36" ht="17.25" hidden="1" customHeight="1" x14ac:dyDescent="0.2">
      <c r="A7750" s="4" t="s">
        <v>26798</v>
      </c>
      <c r="B7750" t="s">
        <v>26162</v>
      </c>
      <c r="C7750" t="s">
        <v>26799</v>
      </c>
      <c r="E7750" t="s">
        <v>211</v>
      </c>
      <c r="F7750" t="s">
        <v>64</v>
      </c>
      <c r="G7750" s="5">
        <v>156.30000000000001</v>
      </c>
      <c r="H7750" t="s">
        <v>42</v>
      </c>
      <c r="I7750" t="s">
        <v>240</v>
      </c>
      <c r="J7750" t="s">
        <v>45</v>
      </c>
      <c r="K7750" t="s">
        <v>45</v>
      </c>
      <c r="L7750" t="s">
        <v>45</v>
      </c>
      <c r="N7750" s="6">
        <v>1973</v>
      </c>
      <c r="R7750" s="7">
        <v>35.730355000000003</v>
      </c>
      <c r="S7750" s="7">
        <v>51.002242000000003</v>
      </c>
      <c r="T7750" t="s">
        <v>46</v>
      </c>
      <c r="U7750" t="s">
        <v>26800</v>
      </c>
      <c r="V7750" t="s">
        <v>26801</v>
      </c>
      <c r="X7750" t="s">
        <v>26802</v>
      </c>
      <c r="Y7750" t="s">
        <v>19854</v>
      </c>
      <c r="Z7750" t="s">
        <v>19855</v>
      </c>
      <c r="AA7750" t="s">
        <v>26803</v>
      </c>
      <c r="AC7750" t="s">
        <v>26804</v>
      </c>
      <c r="AF7750" t="s">
        <v>52</v>
      </c>
      <c r="AG7750" t="s">
        <v>26805</v>
      </c>
      <c r="AH7750" s="6">
        <v>1147181</v>
      </c>
      <c r="AI7750" t="s">
        <v>26806</v>
      </c>
      <c r="AJ7750" t="s">
        <v>26809</v>
      </c>
    </row>
    <row r="7751" spans="1:36" ht="17.25" hidden="1" customHeight="1" x14ac:dyDescent="0.2">
      <c r="A7751" s="4" t="s">
        <v>26798</v>
      </c>
      <c r="B7751" t="s">
        <v>26162</v>
      </c>
      <c r="C7751" t="s">
        <v>26799</v>
      </c>
      <c r="E7751" t="s">
        <v>387</v>
      </c>
      <c r="F7751" t="s">
        <v>64</v>
      </c>
      <c r="G7751" s="5">
        <v>156.30000000000001</v>
      </c>
      <c r="H7751" t="s">
        <v>42</v>
      </c>
      <c r="I7751" t="s">
        <v>240</v>
      </c>
      <c r="J7751" t="s">
        <v>45</v>
      </c>
      <c r="K7751" t="s">
        <v>45</v>
      </c>
      <c r="L7751" t="s">
        <v>45</v>
      </c>
      <c r="N7751" s="6">
        <v>1973</v>
      </c>
      <c r="R7751" s="7">
        <v>35.730355000000003</v>
      </c>
      <c r="S7751" s="7">
        <v>51.002242000000003</v>
      </c>
      <c r="T7751" t="s">
        <v>46</v>
      </c>
      <c r="U7751" t="s">
        <v>26800</v>
      </c>
      <c r="V7751" t="s">
        <v>26801</v>
      </c>
      <c r="X7751" t="s">
        <v>26802</v>
      </c>
      <c r="Y7751" t="s">
        <v>19854</v>
      </c>
      <c r="Z7751" t="s">
        <v>19855</v>
      </c>
      <c r="AA7751" t="s">
        <v>26803</v>
      </c>
      <c r="AC7751" t="s">
        <v>26804</v>
      </c>
      <c r="AF7751" t="s">
        <v>52</v>
      </c>
      <c r="AG7751" t="s">
        <v>26805</v>
      </c>
      <c r="AH7751" s="6">
        <v>1147182</v>
      </c>
      <c r="AI7751" t="s">
        <v>26806</v>
      </c>
      <c r="AJ7751" t="s">
        <v>26810</v>
      </c>
    </row>
    <row r="7752" spans="1:36" ht="17.25" hidden="1" customHeight="1" x14ac:dyDescent="0.2">
      <c r="A7752" s="4" t="s">
        <v>26798</v>
      </c>
      <c r="B7752" t="s">
        <v>26162</v>
      </c>
      <c r="C7752" t="s">
        <v>26799</v>
      </c>
      <c r="E7752" t="s">
        <v>75</v>
      </c>
      <c r="F7752" t="s">
        <v>64</v>
      </c>
      <c r="G7752" s="5">
        <v>333</v>
      </c>
      <c r="H7752" t="s">
        <v>42</v>
      </c>
      <c r="I7752" t="s">
        <v>43</v>
      </c>
      <c r="J7752" t="s">
        <v>45</v>
      </c>
      <c r="K7752" t="s">
        <v>45</v>
      </c>
      <c r="L7752" t="s">
        <v>45</v>
      </c>
      <c r="N7752" s="6">
        <v>2000</v>
      </c>
      <c r="R7752" s="7">
        <v>35.730355000000003</v>
      </c>
      <c r="S7752" s="7">
        <v>51.002242000000003</v>
      </c>
      <c r="T7752" t="s">
        <v>46</v>
      </c>
      <c r="U7752" t="s">
        <v>26800</v>
      </c>
      <c r="V7752" t="s">
        <v>26801</v>
      </c>
      <c r="X7752" t="s">
        <v>26802</v>
      </c>
      <c r="Y7752" t="s">
        <v>19854</v>
      </c>
      <c r="Z7752" t="s">
        <v>19855</v>
      </c>
      <c r="AA7752" t="s">
        <v>26803</v>
      </c>
      <c r="AC7752" t="s">
        <v>26804</v>
      </c>
      <c r="AF7752" t="s">
        <v>52</v>
      </c>
      <c r="AG7752" t="s">
        <v>26805</v>
      </c>
      <c r="AH7752" s="27" t="s">
        <v>26811</v>
      </c>
      <c r="AI7752" t="s">
        <v>26806</v>
      </c>
      <c r="AJ7752" t="s">
        <v>26812</v>
      </c>
    </row>
    <row r="7753" spans="1:36" ht="17.25" hidden="1" customHeight="1" x14ac:dyDescent="0.2">
      <c r="A7753" s="4" t="s">
        <v>26798</v>
      </c>
      <c r="B7753" t="s">
        <v>26162</v>
      </c>
      <c r="C7753" t="s">
        <v>26799</v>
      </c>
      <c r="E7753" t="s">
        <v>77</v>
      </c>
      <c r="F7753" t="s">
        <v>64</v>
      </c>
      <c r="G7753" s="5">
        <v>333</v>
      </c>
      <c r="H7753" t="s">
        <v>42</v>
      </c>
      <c r="I7753" t="s">
        <v>43</v>
      </c>
      <c r="J7753" t="s">
        <v>45</v>
      </c>
      <c r="K7753" t="s">
        <v>45</v>
      </c>
      <c r="L7753" t="s">
        <v>45</v>
      </c>
      <c r="N7753" s="6">
        <v>2000</v>
      </c>
      <c r="R7753" s="7">
        <v>35.730355000000003</v>
      </c>
      <c r="S7753" s="7">
        <v>51.002242000000003</v>
      </c>
      <c r="T7753" t="s">
        <v>46</v>
      </c>
      <c r="U7753" t="s">
        <v>26800</v>
      </c>
      <c r="V7753" t="s">
        <v>26801</v>
      </c>
      <c r="X7753" t="s">
        <v>26802</v>
      </c>
      <c r="Y7753" t="s">
        <v>19854</v>
      </c>
      <c r="Z7753" t="s">
        <v>19855</v>
      </c>
      <c r="AA7753" t="s">
        <v>26803</v>
      </c>
      <c r="AC7753" t="s">
        <v>26804</v>
      </c>
      <c r="AF7753" t="s">
        <v>52</v>
      </c>
      <c r="AG7753" t="s">
        <v>26805</v>
      </c>
      <c r="AH7753" s="8" t="s">
        <v>26813</v>
      </c>
      <c r="AI7753" t="s">
        <v>26806</v>
      </c>
      <c r="AJ7753" t="s">
        <v>26814</v>
      </c>
    </row>
    <row r="7754" spans="1:36" ht="17.25" hidden="1" customHeight="1" x14ac:dyDescent="0.2">
      <c r="A7754" s="4" t="s">
        <v>26798</v>
      </c>
      <c r="B7754" t="s">
        <v>26162</v>
      </c>
      <c r="C7754" t="s">
        <v>26799</v>
      </c>
      <c r="E7754" t="s">
        <v>318</v>
      </c>
      <c r="F7754" t="s">
        <v>64</v>
      </c>
      <c r="G7754" s="5">
        <v>333</v>
      </c>
      <c r="H7754" t="s">
        <v>42</v>
      </c>
      <c r="I7754" t="s">
        <v>43</v>
      </c>
      <c r="J7754" t="s">
        <v>45</v>
      </c>
      <c r="K7754" t="s">
        <v>45</v>
      </c>
      <c r="L7754" t="s">
        <v>45</v>
      </c>
      <c r="N7754" s="6">
        <v>2000</v>
      </c>
      <c r="R7754" s="7">
        <v>35.730355000000003</v>
      </c>
      <c r="S7754" s="7">
        <v>51.002242000000003</v>
      </c>
      <c r="T7754" t="s">
        <v>46</v>
      </c>
      <c r="U7754" t="s">
        <v>26800</v>
      </c>
      <c r="V7754" t="s">
        <v>26801</v>
      </c>
      <c r="X7754" t="s">
        <v>26802</v>
      </c>
      <c r="Y7754" t="s">
        <v>19854</v>
      </c>
      <c r="Z7754" t="s">
        <v>19855</v>
      </c>
      <c r="AA7754" t="s">
        <v>26803</v>
      </c>
      <c r="AC7754" t="s">
        <v>26804</v>
      </c>
      <c r="AF7754" t="s">
        <v>52</v>
      </c>
      <c r="AG7754" t="s">
        <v>26805</v>
      </c>
      <c r="AH7754" s="8" t="s">
        <v>26815</v>
      </c>
      <c r="AI7754" t="s">
        <v>26806</v>
      </c>
      <c r="AJ7754" t="s">
        <v>26816</v>
      </c>
    </row>
    <row r="7755" spans="1:36" ht="17.25" hidden="1" customHeight="1" x14ac:dyDescent="0.2">
      <c r="A7755" s="4" t="s">
        <v>26817</v>
      </c>
      <c r="B7755" t="s">
        <v>26162</v>
      </c>
      <c r="C7755" t="s">
        <v>26818</v>
      </c>
      <c r="E7755" t="s">
        <v>696</v>
      </c>
      <c r="F7755" t="s">
        <v>86</v>
      </c>
      <c r="G7755" s="5">
        <v>158.30000000000001</v>
      </c>
      <c r="H7755" t="s">
        <v>139</v>
      </c>
      <c r="I7755" t="s">
        <v>65</v>
      </c>
      <c r="J7755" t="s">
        <v>45</v>
      </c>
      <c r="K7755" t="s">
        <v>45</v>
      </c>
      <c r="L7755" t="s">
        <v>45</v>
      </c>
      <c r="N7755" s="27" t="s">
        <v>45</v>
      </c>
      <c r="R7755" s="7">
        <v>27.122723000000001</v>
      </c>
      <c r="S7755" s="7">
        <v>56.078448999999999</v>
      </c>
      <c r="T7755" t="s">
        <v>504</v>
      </c>
      <c r="U7755" t="s">
        <v>26174</v>
      </c>
      <c r="X7755" t="s">
        <v>26175</v>
      </c>
      <c r="Y7755" t="s">
        <v>19854</v>
      </c>
      <c r="Z7755" t="s">
        <v>19855</v>
      </c>
      <c r="AD7755" t="s">
        <v>52</v>
      </c>
      <c r="AE7755" t="s">
        <v>92</v>
      </c>
      <c r="AG7755" t="s">
        <v>26819</v>
      </c>
      <c r="AH7755" s="8">
        <v>1196302</v>
      </c>
      <c r="AI7755" t="s">
        <v>26820</v>
      </c>
      <c r="AJ7755" t="s">
        <v>26821</v>
      </c>
    </row>
    <row r="7756" spans="1:36" ht="17.25" hidden="1" customHeight="1" x14ac:dyDescent="0.2">
      <c r="A7756" s="4" t="s">
        <v>26817</v>
      </c>
      <c r="B7756" t="s">
        <v>26162</v>
      </c>
      <c r="C7756" t="s">
        <v>26818</v>
      </c>
      <c r="E7756" t="s">
        <v>703</v>
      </c>
      <c r="F7756" t="s">
        <v>86</v>
      </c>
      <c r="G7756" s="5">
        <v>158.30000000000001</v>
      </c>
      <c r="H7756" t="s">
        <v>139</v>
      </c>
      <c r="I7756" t="s">
        <v>65</v>
      </c>
      <c r="J7756" t="s">
        <v>45</v>
      </c>
      <c r="K7756" t="s">
        <v>45</v>
      </c>
      <c r="L7756" t="s">
        <v>45</v>
      </c>
      <c r="N7756" s="27" t="s">
        <v>45</v>
      </c>
      <c r="R7756" s="7">
        <v>27.122723000000001</v>
      </c>
      <c r="S7756" s="7">
        <v>56.078448999999999</v>
      </c>
      <c r="T7756" t="s">
        <v>504</v>
      </c>
      <c r="U7756" t="s">
        <v>26174</v>
      </c>
      <c r="X7756" t="s">
        <v>26175</v>
      </c>
      <c r="Y7756" t="s">
        <v>19854</v>
      </c>
      <c r="Z7756" t="s">
        <v>19855</v>
      </c>
      <c r="AD7756" t="s">
        <v>52</v>
      </c>
      <c r="AE7756" t="s">
        <v>92</v>
      </c>
      <c r="AG7756" t="s">
        <v>26819</v>
      </c>
      <c r="AH7756" s="27">
        <v>1196303</v>
      </c>
      <c r="AI7756" t="s">
        <v>26820</v>
      </c>
      <c r="AJ7756" t="s">
        <v>26822</v>
      </c>
    </row>
    <row r="7757" spans="1:36" ht="17.25" hidden="1" customHeight="1" x14ac:dyDescent="0.2">
      <c r="A7757" s="4" t="s">
        <v>26817</v>
      </c>
      <c r="B7757" t="s">
        <v>26162</v>
      </c>
      <c r="C7757" t="s">
        <v>26818</v>
      </c>
      <c r="E7757" t="s">
        <v>738</v>
      </c>
      <c r="F7757" t="s">
        <v>86</v>
      </c>
      <c r="G7757" s="5">
        <v>158.30000000000001</v>
      </c>
      <c r="H7757" t="s">
        <v>139</v>
      </c>
      <c r="I7757" t="s">
        <v>65</v>
      </c>
      <c r="J7757" t="s">
        <v>45</v>
      </c>
      <c r="K7757" t="s">
        <v>45</v>
      </c>
      <c r="L7757" t="s">
        <v>45</v>
      </c>
      <c r="N7757" s="27" t="s">
        <v>45</v>
      </c>
      <c r="R7757" s="7">
        <v>27.122723000000001</v>
      </c>
      <c r="S7757" s="7">
        <v>56.078448999999999</v>
      </c>
      <c r="T7757" t="s">
        <v>504</v>
      </c>
      <c r="U7757" t="s">
        <v>26174</v>
      </c>
      <c r="X7757" t="s">
        <v>26175</v>
      </c>
      <c r="Y7757" t="s">
        <v>19854</v>
      </c>
      <c r="Z7757" t="s">
        <v>19855</v>
      </c>
      <c r="AD7757" t="s">
        <v>52</v>
      </c>
      <c r="AE7757" t="s">
        <v>92</v>
      </c>
      <c r="AG7757" t="s">
        <v>26819</v>
      </c>
      <c r="AH7757" s="8">
        <v>1196304</v>
      </c>
      <c r="AI7757" t="s">
        <v>26820</v>
      </c>
      <c r="AJ7757" t="s">
        <v>26823</v>
      </c>
    </row>
    <row r="7758" spans="1:36" ht="17.25" hidden="1" customHeight="1" x14ac:dyDescent="0.2">
      <c r="A7758" s="4" t="s">
        <v>26824</v>
      </c>
      <c r="B7758" t="s">
        <v>26162</v>
      </c>
      <c r="C7758" t="s">
        <v>26825</v>
      </c>
      <c r="D7758" t="s">
        <v>26826</v>
      </c>
      <c r="E7758" t="s">
        <v>40</v>
      </c>
      <c r="F7758" t="s">
        <v>64</v>
      </c>
      <c r="G7758" s="5">
        <v>347</v>
      </c>
      <c r="H7758" t="s">
        <v>42</v>
      </c>
      <c r="I7758" t="s">
        <v>43</v>
      </c>
      <c r="J7758" t="s">
        <v>45</v>
      </c>
      <c r="K7758" t="s">
        <v>45</v>
      </c>
      <c r="L7758" t="s">
        <v>45</v>
      </c>
      <c r="N7758" s="27">
        <v>2003</v>
      </c>
      <c r="R7758" s="7">
        <v>36.2804</v>
      </c>
      <c r="S7758" s="7">
        <v>58.7774</v>
      </c>
      <c r="T7758" t="s">
        <v>46</v>
      </c>
      <c r="U7758" t="s">
        <v>26827</v>
      </c>
      <c r="X7758" t="s">
        <v>26488</v>
      </c>
      <c r="Y7758" t="s">
        <v>19854</v>
      </c>
      <c r="Z7758" t="s">
        <v>19855</v>
      </c>
      <c r="AA7758" t="s">
        <v>26828</v>
      </c>
      <c r="AC7758" t="s">
        <v>26829</v>
      </c>
      <c r="AF7758" t="s">
        <v>52</v>
      </c>
      <c r="AG7758" t="s">
        <v>26830</v>
      </c>
      <c r="AH7758" s="8" t="s">
        <v>26831</v>
      </c>
      <c r="AI7758" t="s">
        <v>26832</v>
      </c>
      <c r="AJ7758" t="s">
        <v>26833</v>
      </c>
    </row>
    <row r="7759" spans="1:36" ht="17.25" hidden="1" customHeight="1" x14ac:dyDescent="0.2">
      <c r="A7759" s="4" t="s">
        <v>26824</v>
      </c>
      <c r="B7759" t="s">
        <v>26162</v>
      </c>
      <c r="C7759" t="s">
        <v>26825</v>
      </c>
      <c r="D7759" t="s">
        <v>26826</v>
      </c>
      <c r="E7759" t="s">
        <v>56</v>
      </c>
      <c r="F7759" t="s">
        <v>64</v>
      </c>
      <c r="G7759" s="5">
        <v>347</v>
      </c>
      <c r="H7759" t="s">
        <v>42</v>
      </c>
      <c r="I7759" t="s">
        <v>43</v>
      </c>
      <c r="J7759" t="s">
        <v>45</v>
      </c>
      <c r="K7759" t="s">
        <v>45</v>
      </c>
      <c r="L7759" t="s">
        <v>45</v>
      </c>
      <c r="N7759" s="27">
        <v>2003</v>
      </c>
      <c r="R7759" s="7">
        <v>36.2804</v>
      </c>
      <c r="S7759" s="7">
        <v>58.7774</v>
      </c>
      <c r="T7759" t="s">
        <v>46</v>
      </c>
      <c r="U7759" t="s">
        <v>26827</v>
      </c>
      <c r="X7759" t="s">
        <v>26488</v>
      </c>
      <c r="Y7759" t="s">
        <v>19854</v>
      </c>
      <c r="Z7759" t="s">
        <v>19855</v>
      </c>
      <c r="AA7759" t="s">
        <v>26828</v>
      </c>
      <c r="AC7759" t="s">
        <v>26829</v>
      </c>
      <c r="AF7759" t="s">
        <v>52</v>
      </c>
      <c r="AG7759" t="s">
        <v>26830</v>
      </c>
      <c r="AH7759" s="27" t="s">
        <v>26834</v>
      </c>
      <c r="AI7759" t="s">
        <v>26832</v>
      </c>
      <c r="AJ7759" t="s">
        <v>26835</v>
      </c>
    </row>
    <row r="7760" spans="1:36" ht="17.25" hidden="1" customHeight="1" x14ac:dyDescent="0.2">
      <c r="A7760" s="4" t="s">
        <v>26824</v>
      </c>
      <c r="B7760" t="s">
        <v>26162</v>
      </c>
      <c r="C7760" t="s">
        <v>26825</v>
      </c>
      <c r="D7760" t="s">
        <v>26826</v>
      </c>
      <c r="E7760" t="s">
        <v>58</v>
      </c>
      <c r="F7760" t="s">
        <v>64</v>
      </c>
      <c r="G7760" s="5">
        <v>347</v>
      </c>
      <c r="H7760" t="s">
        <v>42</v>
      </c>
      <c r="I7760" t="s">
        <v>43</v>
      </c>
      <c r="J7760" t="s">
        <v>45</v>
      </c>
      <c r="K7760" t="s">
        <v>45</v>
      </c>
      <c r="L7760" t="s">
        <v>45</v>
      </c>
      <c r="N7760" s="27">
        <v>2003</v>
      </c>
      <c r="R7760" s="7">
        <v>36.2804</v>
      </c>
      <c r="S7760" s="7">
        <v>58.7774</v>
      </c>
      <c r="T7760" t="s">
        <v>46</v>
      </c>
      <c r="U7760" t="s">
        <v>26827</v>
      </c>
      <c r="X7760" t="s">
        <v>26488</v>
      </c>
      <c r="Y7760" t="s">
        <v>19854</v>
      </c>
      <c r="Z7760" t="s">
        <v>19855</v>
      </c>
      <c r="AA7760" t="s">
        <v>26828</v>
      </c>
      <c r="AC7760" t="s">
        <v>26829</v>
      </c>
      <c r="AF7760" t="s">
        <v>52</v>
      </c>
      <c r="AG7760" t="s">
        <v>26830</v>
      </c>
      <c r="AH7760" s="27" t="s">
        <v>26836</v>
      </c>
      <c r="AI7760" t="s">
        <v>26832</v>
      </c>
      <c r="AJ7760" t="s">
        <v>26837</v>
      </c>
    </row>
    <row r="7761" spans="1:36" ht="17.25" hidden="1" customHeight="1" x14ac:dyDescent="0.2">
      <c r="A7761" s="4" t="s">
        <v>26846</v>
      </c>
      <c r="B7761" t="s">
        <v>26162</v>
      </c>
      <c r="C7761" t="s">
        <v>26847</v>
      </c>
      <c r="E7761" t="s">
        <v>40</v>
      </c>
      <c r="F7761" t="s">
        <v>86</v>
      </c>
      <c r="G7761" s="5">
        <v>1000</v>
      </c>
      <c r="H7761" t="s">
        <v>139</v>
      </c>
      <c r="I7761" t="s">
        <v>43</v>
      </c>
      <c r="J7761" t="s">
        <v>45</v>
      </c>
      <c r="K7761" t="s">
        <v>45</v>
      </c>
      <c r="L7761" t="s">
        <v>45</v>
      </c>
      <c r="N7761" s="27" t="s">
        <v>45</v>
      </c>
      <c r="R7761" s="7">
        <v>27.096478000000001</v>
      </c>
      <c r="S7761" s="7">
        <v>56.041687000000003</v>
      </c>
      <c r="T7761" t="s">
        <v>504</v>
      </c>
      <c r="U7761" t="s">
        <v>26174</v>
      </c>
      <c r="X7761" t="s">
        <v>26175</v>
      </c>
      <c r="Y7761" t="s">
        <v>19854</v>
      </c>
      <c r="Z7761" t="s">
        <v>19855</v>
      </c>
      <c r="AD7761" t="s">
        <v>52</v>
      </c>
      <c r="AE7761" t="s">
        <v>1546</v>
      </c>
      <c r="AF7761" t="s">
        <v>52</v>
      </c>
      <c r="AG7761" t="s">
        <v>26848</v>
      </c>
      <c r="AH7761" s="6">
        <v>1311338</v>
      </c>
      <c r="AI7761" t="s">
        <v>26849</v>
      </c>
      <c r="AJ7761" t="s">
        <v>26850</v>
      </c>
    </row>
    <row r="7762" spans="1:36" ht="17.25" hidden="1" customHeight="1" x14ac:dyDescent="0.2">
      <c r="A7762" s="4" t="s">
        <v>26846</v>
      </c>
      <c r="B7762" t="s">
        <v>26162</v>
      </c>
      <c r="C7762" t="s">
        <v>26847</v>
      </c>
      <c r="E7762" t="s">
        <v>56</v>
      </c>
      <c r="F7762" t="s">
        <v>86</v>
      </c>
      <c r="G7762" s="5">
        <v>500</v>
      </c>
      <c r="H7762" t="s">
        <v>139</v>
      </c>
      <c r="I7762" t="s">
        <v>43</v>
      </c>
      <c r="J7762" t="s">
        <v>45</v>
      </c>
      <c r="K7762" t="s">
        <v>45</v>
      </c>
      <c r="L7762" t="s">
        <v>45</v>
      </c>
      <c r="N7762" s="27" t="s">
        <v>45</v>
      </c>
      <c r="R7762" s="7">
        <v>27.096478000000001</v>
      </c>
      <c r="S7762" s="7">
        <v>56.041687000000003</v>
      </c>
      <c r="T7762" t="s">
        <v>504</v>
      </c>
      <c r="U7762" t="s">
        <v>26174</v>
      </c>
      <c r="X7762" t="s">
        <v>26175</v>
      </c>
      <c r="Y7762" t="s">
        <v>19854</v>
      </c>
      <c r="Z7762" t="s">
        <v>19855</v>
      </c>
      <c r="AD7762" t="s">
        <v>52</v>
      </c>
      <c r="AE7762" t="s">
        <v>1546</v>
      </c>
      <c r="AF7762" t="s">
        <v>52</v>
      </c>
      <c r="AG7762" t="s">
        <v>26848</v>
      </c>
      <c r="AH7762" s="24">
        <v>1311338</v>
      </c>
      <c r="AI7762" t="s">
        <v>26849</v>
      </c>
      <c r="AJ7762" t="s">
        <v>26851</v>
      </c>
    </row>
    <row r="7763" spans="1:36" ht="17.25" hidden="1" customHeight="1" x14ac:dyDescent="0.2">
      <c r="A7763" s="4" t="s">
        <v>26875</v>
      </c>
      <c r="B7763" t="s">
        <v>26162</v>
      </c>
      <c r="C7763" t="s">
        <v>26876</v>
      </c>
      <c r="D7763" t="s">
        <v>26877</v>
      </c>
      <c r="E7763" t="s">
        <v>40</v>
      </c>
      <c r="F7763" t="s">
        <v>41</v>
      </c>
      <c r="G7763" s="5">
        <v>165</v>
      </c>
      <c r="H7763" t="s">
        <v>42</v>
      </c>
      <c r="I7763" t="s">
        <v>65</v>
      </c>
      <c r="J7763" t="s">
        <v>45</v>
      </c>
      <c r="K7763" t="s">
        <v>45</v>
      </c>
      <c r="L7763" t="s">
        <v>45</v>
      </c>
      <c r="N7763" s="27">
        <v>2005</v>
      </c>
      <c r="R7763" s="7">
        <v>27.421792</v>
      </c>
      <c r="S7763" s="7">
        <v>56.501753999999998</v>
      </c>
      <c r="T7763" t="s">
        <v>46</v>
      </c>
      <c r="U7763" t="s">
        <v>26174</v>
      </c>
      <c r="X7763" t="s">
        <v>26175</v>
      </c>
      <c r="Y7763" t="s">
        <v>19854</v>
      </c>
      <c r="Z7763" t="s">
        <v>19855</v>
      </c>
      <c r="AA7763" t="s">
        <v>26545</v>
      </c>
      <c r="AC7763" t="s">
        <v>26878</v>
      </c>
      <c r="AF7763" t="s">
        <v>52</v>
      </c>
      <c r="AG7763" t="s">
        <v>26879</v>
      </c>
      <c r="AH7763" s="6">
        <v>1181557</v>
      </c>
      <c r="AI7763" t="s">
        <v>26880</v>
      </c>
      <c r="AJ7763" t="s">
        <v>26881</v>
      </c>
    </row>
    <row r="7764" spans="1:36" ht="17.25" hidden="1" customHeight="1" x14ac:dyDescent="0.2">
      <c r="A7764" s="4" t="s">
        <v>26875</v>
      </c>
      <c r="B7764" t="s">
        <v>26162</v>
      </c>
      <c r="C7764" t="s">
        <v>26876</v>
      </c>
      <c r="D7764" t="s">
        <v>26877</v>
      </c>
      <c r="E7764" t="s">
        <v>56</v>
      </c>
      <c r="F7764" t="s">
        <v>41</v>
      </c>
      <c r="G7764" s="5">
        <v>165</v>
      </c>
      <c r="H7764" t="s">
        <v>42</v>
      </c>
      <c r="I7764" t="s">
        <v>65</v>
      </c>
      <c r="J7764" t="s">
        <v>45</v>
      </c>
      <c r="K7764" t="s">
        <v>45</v>
      </c>
      <c r="L7764" t="s">
        <v>45</v>
      </c>
      <c r="N7764" s="27">
        <v>2005</v>
      </c>
      <c r="R7764" s="7">
        <v>27.421792</v>
      </c>
      <c r="S7764" s="7">
        <v>56.501753999999998</v>
      </c>
      <c r="T7764" t="s">
        <v>46</v>
      </c>
      <c r="U7764" t="s">
        <v>26174</v>
      </c>
      <c r="X7764" t="s">
        <v>26175</v>
      </c>
      <c r="Y7764" t="s">
        <v>19854</v>
      </c>
      <c r="Z7764" t="s">
        <v>19855</v>
      </c>
      <c r="AA7764" t="s">
        <v>26545</v>
      </c>
      <c r="AC7764" t="s">
        <v>26878</v>
      </c>
      <c r="AF7764" t="s">
        <v>52</v>
      </c>
      <c r="AG7764" t="s">
        <v>26879</v>
      </c>
      <c r="AH7764" s="6">
        <v>1181558</v>
      </c>
      <c r="AI7764" t="s">
        <v>26880</v>
      </c>
      <c r="AJ7764" t="s">
        <v>26882</v>
      </c>
    </row>
    <row r="7765" spans="1:36" ht="17.25" hidden="1" customHeight="1" x14ac:dyDescent="0.2">
      <c r="A7765" s="4" t="s">
        <v>26875</v>
      </c>
      <c r="B7765" t="s">
        <v>26162</v>
      </c>
      <c r="C7765" t="s">
        <v>26876</v>
      </c>
      <c r="D7765" t="s">
        <v>26877</v>
      </c>
      <c r="E7765" t="s">
        <v>58</v>
      </c>
      <c r="F7765" t="s">
        <v>41</v>
      </c>
      <c r="G7765" s="5">
        <v>165</v>
      </c>
      <c r="H7765" t="s">
        <v>42</v>
      </c>
      <c r="I7765" t="s">
        <v>65</v>
      </c>
      <c r="J7765" t="s">
        <v>45</v>
      </c>
      <c r="K7765" t="s">
        <v>45</v>
      </c>
      <c r="L7765" t="s">
        <v>45</v>
      </c>
      <c r="N7765" s="27">
        <v>2005</v>
      </c>
      <c r="R7765" s="7">
        <v>27.421792</v>
      </c>
      <c r="S7765" s="7">
        <v>56.501753999999998</v>
      </c>
      <c r="T7765" t="s">
        <v>46</v>
      </c>
      <c r="U7765" t="s">
        <v>26174</v>
      </c>
      <c r="X7765" t="s">
        <v>26175</v>
      </c>
      <c r="Y7765" t="s">
        <v>19854</v>
      </c>
      <c r="Z7765" t="s">
        <v>19855</v>
      </c>
      <c r="AA7765" t="s">
        <v>26545</v>
      </c>
      <c r="AC7765" t="s">
        <v>26878</v>
      </c>
      <c r="AF7765" t="s">
        <v>52</v>
      </c>
      <c r="AG7765" t="s">
        <v>26879</v>
      </c>
      <c r="AH7765" s="6">
        <v>1181559</v>
      </c>
      <c r="AI7765" t="s">
        <v>26880</v>
      </c>
      <c r="AJ7765" t="s">
        <v>26883</v>
      </c>
    </row>
    <row r="7766" spans="1:36" ht="17.25" hidden="1" customHeight="1" x14ac:dyDescent="0.2">
      <c r="A7766" s="4" t="s">
        <v>26875</v>
      </c>
      <c r="B7766" t="s">
        <v>26162</v>
      </c>
      <c r="C7766" t="s">
        <v>26876</v>
      </c>
      <c r="D7766" t="s">
        <v>26877</v>
      </c>
      <c r="E7766" t="s">
        <v>191</v>
      </c>
      <c r="F7766" t="s">
        <v>41</v>
      </c>
      <c r="G7766" s="5">
        <v>165</v>
      </c>
      <c r="H7766" t="s">
        <v>42</v>
      </c>
      <c r="I7766" t="s">
        <v>65</v>
      </c>
      <c r="J7766" t="s">
        <v>45</v>
      </c>
      <c r="K7766" t="s">
        <v>45</v>
      </c>
      <c r="L7766" t="s">
        <v>45</v>
      </c>
      <c r="N7766" s="27">
        <v>2005</v>
      </c>
      <c r="R7766" s="7">
        <v>27.421792</v>
      </c>
      <c r="S7766" s="7">
        <v>56.501753999999998</v>
      </c>
      <c r="T7766" t="s">
        <v>46</v>
      </c>
      <c r="U7766" t="s">
        <v>26174</v>
      </c>
      <c r="X7766" t="s">
        <v>26175</v>
      </c>
      <c r="Y7766" t="s">
        <v>19854</v>
      </c>
      <c r="Z7766" t="s">
        <v>19855</v>
      </c>
      <c r="AA7766" t="s">
        <v>26545</v>
      </c>
      <c r="AC7766" t="s">
        <v>26878</v>
      </c>
      <c r="AF7766" t="s">
        <v>52</v>
      </c>
      <c r="AG7766" t="s">
        <v>26879</v>
      </c>
      <c r="AH7766" s="6">
        <v>1181560</v>
      </c>
      <c r="AI7766" t="s">
        <v>26880</v>
      </c>
      <c r="AJ7766" t="s">
        <v>26884</v>
      </c>
    </row>
    <row r="7767" spans="1:36" ht="17.25" hidden="1" customHeight="1" x14ac:dyDescent="0.2">
      <c r="A7767" s="4" t="s">
        <v>26875</v>
      </c>
      <c r="B7767" t="s">
        <v>26162</v>
      </c>
      <c r="C7767" t="s">
        <v>26876</v>
      </c>
      <c r="D7767" t="s">
        <v>26877</v>
      </c>
      <c r="E7767" t="s">
        <v>335</v>
      </c>
      <c r="F7767" t="s">
        <v>41</v>
      </c>
      <c r="G7767" s="5">
        <v>165</v>
      </c>
      <c r="H7767" t="s">
        <v>42</v>
      </c>
      <c r="I7767" t="s">
        <v>65</v>
      </c>
      <c r="J7767" t="s">
        <v>45</v>
      </c>
      <c r="K7767" t="s">
        <v>45</v>
      </c>
      <c r="L7767" t="s">
        <v>45</v>
      </c>
      <c r="N7767" s="27">
        <v>2005</v>
      </c>
      <c r="R7767" s="7">
        <v>27.421792</v>
      </c>
      <c r="S7767" s="7">
        <v>56.501753999999998</v>
      </c>
      <c r="T7767" t="s">
        <v>46</v>
      </c>
      <c r="U7767" t="s">
        <v>26174</v>
      </c>
      <c r="X7767" t="s">
        <v>26175</v>
      </c>
      <c r="Y7767" t="s">
        <v>19854</v>
      </c>
      <c r="Z7767" t="s">
        <v>19855</v>
      </c>
      <c r="AA7767" t="s">
        <v>26545</v>
      </c>
      <c r="AC7767" t="s">
        <v>26878</v>
      </c>
      <c r="AF7767" t="s">
        <v>52</v>
      </c>
      <c r="AG7767" t="s">
        <v>26879</v>
      </c>
      <c r="AH7767" s="6">
        <v>1181561</v>
      </c>
      <c r="AI7767" t="s">
        <v>26880</v>
      </c>
      <c r="AJ7767" t="s">
        <v>26885</v>
      </c>
    </row>
    <row r="7768" spans="1:36" ht="17.25" hidden="1" customHeight="1" x14ac:dyDescent="0.2">
      <c r="A7768" s="4" t="s">
        <v>26875</v>
      </c>
      <c r="B7768" t="s">
        <v>26162</v>
      </c>
      <c r="C7768" t="s">
        <v>26876</v>
      </c>
      <c r="D7768" t="s">
        <v>26877</v>
      </c>
      <c r="E7768" t="s">
        <v>1157</v>
      </c>
      <c r="F7768" t="s">
        <v>41</v>
      </c>
      <c r="G7768" s="5">
        <v>165</v>
      </c>
      <c r="H7768" t="s">
        <v>42</v>
      </c>
      <c r="I7768" t="s">
        <v>65</v>
      </c>
      <c r="J7768" t="s">
        <v>45</v>
      </c>
      <c r="K7768" t="s">
        <v>45</v>
      </c>
      <c r="L7768" t="s">
        <v>45</v>
      </c>
      <c r="N7768" s="27">
        <v>2005</v>
      </c>
      <c r="R7768" s="7">
        <v>27.421792</v>
      </c>
      <c r="S7768" s="7">
        <v>56.501753999999998</v>
      </c>
      <c r="T7768" t="s">
        <v>46</v>
      </c>
      <c r="U7768" t="s">
        <v>26174</v>
      </c>
      <c r="X7768" t="s">
        <v>26175</v>
      </c>
      <c r="Y7768" t="s">
        <v>19854</v>
      </c>
      <c r="Z7768" t="s">
        <v>19855</v>
      </c>
      <c r="AA7768" t="s">
        <v>26545</v>
      </c>
      <c r="AC7768" t="s">
        <v>26878</v>
      </c>
      <c r="AF7768" t="s">
        <v>52</v>
      </c>
      <c r="AG7768" t="s">
        <v>26879</v>
      </c>
      <c r="AH7768" s="6">
        <v>1181562</v>
      </c>
      <c r="AI7768" t="s">
        <v>26880</v>
      </c>
      <c r="AJ7768" t="s">
        <v>26886</v>
      </c>
    </row>
    <row r="7769" spans="1:36" ht="17.25" hidden="1" customHeight="1" x14ac:dyDescent="0.2">
      <c r="A7769" s="4" t="s">
        <v>26887</v>
      </c>
      <c r="B7769" t="s">
        <v>26162</v>
      </c>
      <c r="C7769" t="s">
        <v>26888</v>
      </c>
      <c r="D7769" t="s">
        <v>26889</v>
      </c>
      <c r="E7769" t="s">
        <v>40</v>
      </c>
      <c r="F7769" t="s">
        <v>86</v>
      </c>
      <c r="G7769" s="5">
        <v>1000</v>
      </c>
      <c r="H7769" t="s">
        <v>611</v>
      </c>
      <c r="I7769" t="s">
        <v>45</v>
      </c>
      <c r="J7769" t="s">
        <v>45</v>
      </c>
      <c r="L7769" t="s">
        <v>45</v>
      </c>
      <c r="N7769" s="27" t="s">
        <v>45</v>
      </c>
      <c r="R7769" s="7">
        <v>35.307784599999998</v>
      </c>
      <c r="S7769" s="7">
        <v>51.730872400000003</v>
      </c>
      <c r="T7769" t="s">
        <v>504</v>
      </c>
      <c r="U7769" t="s">
        <v>26890</v>
      </c>
      <c r="X7769" t="s">
        <v>26316</v>
      </c>
      <c r="Y7769" t="s">
        <v>19854</v>
      </c>
      <c r="Z7769" t="s">
        <v>19855</v>
      </c>
      <c r="AC7769" t="s">
        <v>26891</v>
      </c>
      <c r="AG7769" t="s">
        <v>26892</v>
      </c>
      <c r="AH7769" s="27">
        <v>1298628</v>
      </c>
      <c r="AI7769" t="s">
        <v>26893</v>
      </c>
      <c r="AJ7769" t="s">
        <v>26894</v>
      </c>
    </row>
    <row r="7770" spans="1:36" ht="17.25" hidden="1" customHeight="1" x14ac:dyDescent="0.2">
      <c r="A7770" s="4" t="s">
        <v>26895</v>
      </c>
      <c r="B7770" t="s">
        <v>26162</v>
      </c>
      <c r="C7770" t="s">
        <v>26896</v>
      </c>
      <c r="E7770" t="s">
        <v>719</v>
      </c>
      <c r="F7770" t="s">
        <v>1711</v>
      </c>
      <c r="G7770" s="5">
        <v>160</v>
      </c>
      <c r="H7770" t="s">
        <v>139</v>
      </c>
      <c r="I7770" t="s">
        <v>240</v>
      </c>
      <c r="J7770" t="s">
        <v>45</v>
      </c>
      <c r="K7770" t="s">
        <v>45</v>
      </c>
      <c r="L7770" t="s">
        <v>45</v>
      </c>
      <c r="N7770" s="27" t="s">
        <v>45</v>
      </c>
      <c r="R7770" s="7">
        <v>26.901076</v>
      </c>
      <c r="S7770" s="7">
        <v>55.911071</v>
      </c>
      <c r="T7770" t="s">
        <v>46</v>
      </c>
      <c r="U7770" t="s">
        <v>26897</v>
      </c>
      <c r="X7770" t="s">
        <v>26175</v>
      </c>
      <c r="Y7770" t="s">
        <v>19854</v>
      </c>
      <c r="Z7770" t="s">
        <v>19855</v>
      </c>
      <c r="AD7770" t="s">
        <v>52</v>
      </c>
      <c r="AE7770" t="s">
        <v>254</v>
      </c>
      <c r="AF7770" t="s">
        <v>52</v>
      </c>
      <c r="AG7770" t="s">
        <v>26898</v>
      </c>
      <c r="AH7770" s="6">
        <v>1270475</v>
      </c>
      <c r="AI7770" t="s">
        <v>26899</v>
      </c>
      <c r="AJ7770" t="s">
        <v>26902</v>
      </c>
    </row>
    <row r="7771" spans="1:36" ht="17.25" hidden="1" customHeight="1" x14ac:dyDescent="0.2">
      <c r="A7771" s="4" t="s">
        <v>26903</v>
      </c>
      <c r="B7771" t="s">
        <v>26162</v>
      </c>
      <c r="C7771" t="s">
        <v>26904</v>
      </c>
      <c r="E7771" t="s">
        <v>77</v>
      </c>
      <c r="F7771" t="s">
        <v>86</v>
      </c>
      <c r="G7771" s="5">
        <v>160</v>
      </c>
      <c r="H7771" t="s">
        <v>611</v>
      </c>
      <c r="I7771" t="s">
        <v>240</v>
      </c>
      <c r="J7771" t="s">
        <v>45</v>
      </c>
      <c r="K7771" t="s">
        <v>45</v>
      </c>
      <c r="L7771" t="s">
        <v>45</v>
      </c>
      <c r="N7771" s="27" t="s">
        <v>45</v>
      </c>
      <c r="R7771" s="7">
        <v>26.927900000000001</v>
      </c>
      <c r="S7771" s="7">
        <v>55.962899999999998</v>
      </c>
      <c r="T7771" t="s">
        <v>46</v>
      </c>
      <c r="U7771" t="s">
        <v>26897</v>
      </c>
      <c r="X7771" t="s">
        <v>26175</v>
      </c>
      <c r="Y7771" t="s">
        <v>19854</v>
      </c>
      <c r="Z7771" t="s">
        <v>19855</v>
      </c>
      <c r="AA7771" t="s">
        <v>26905</v>
      </c>
      <c r="AD7771" t="s">
        <v>52</v>
      </c>
      <c r="AE7771" t="s">
        <v>881</v>
      </c>
      <c r="AF7771" t="s">
        <v>52</v>
      </c>
      <c r="AH7771" s="27"/>
      <c r="AI7771" t="s">
        <v>26908</v>
      </c>
      <c r="AJ7771" t="s">
        <v>26910</v>
      </c>
    </row>
    <row r="7772" spans="1:36" ht="17.25" hidden="1" customHeight="1" x14ac:dyDescent="0.2">
      <c r="A7772" s="4" t="s">
        <v>26911</v>
      </c>
      <c r="B7772" t="s">
        <v>26162</v>
      </c>
      <c r="C7772" t="s">
        <v>26912</v>
      </c>
      <c r="D7772" t="s">
        <v>26913</v>
      </c>
      <c r="E7772" t="s">
        <v>40</v>
      </c>
      <c r="F7772" t="s">
        <v>41</v>
      </c>
      <c r="G7772" s="5">
        <v>357</v>
      </c>
      <c r="H7772" t="s">
        <v>42</v>
      </c>
      <c r="I7772" t="s">
        <v>43</v>
      </c>
      <c r="J7772" t="s">
        <v>45</v>
      </c>
      <c r="K7772" t="s">
        <v>45</v>
      </c>
      <c r="L7772" t="s">
        <v>45</v>
      </c>
      <c r="N7772" s="27">
        <v>1998</v>
      </c>
      <c r="R7772" s="7">
        <v>34.579000000000001</v>
      </c>
      <c r="S7772" s="7">
        <v>50.755000000000003</v>
      </c>
      <c r="T7772" t="s">
        <v>46</v>
      </c>
      <c r="U7772" t="s">
        <v>26914</v>
      </c>
      <c r="X7772" t="s">
        <v>26914</v>
      </c>
      <c r="Y7772" t="s">
        <v>19854</v>
      </c>
      <c r="Z7772" t="s">
        <v>19855</v>
      </c>
      <c r="AA7772" t="s">
        <v>26915</v>
      </c>
      <c r="AD7772" t="s">
        <v>52</v>
      </c>
      <c r="AF7772" t="s">
        <v>52</v>
      </c>
      <c r="AG7772" t="s">
        <v>26916</v>
      </c>
      <c r="AH7772" s="27" t="s">
        <v>26917</v>
      </c>
      <c r="AI7772" t="s">
        <v>26918</v>
      </c>
      <c r="AJ7772" t="s">
        <v>26919</v>
      </c>
    </row>
    <row r="7773" spans="1:36" ht="17.25" hidden="1" customHeight="1" x14ac:dyDescent="0.2">
      <c r="A7773" s="4" t="s">
        <v>26911</v>
      </c>
      <c r="B7773" t="s">
        <v>26162</v>
      </c>
      <c r="C7773" t="s">
        <v>26912</v>
      </c>
      <c r="D7773" t="s">
        <v>26913</v>
      </c>
      <c r="E7773" t="s">
        <v>56</v>
      </c>
      <c r="F7773" t="s">
        <v>41</v>
      </c>
      <c r="G7773" s="5">
        <v>357</v>
      </c>
      <c r="H7773" t="s">
        <v>42</v>
      </c>
      <c r="I7773" t="s">
        <v>43</v>
      </c>
      <c r="J7773" t="s">
        <v>45</v>
      </c>
      <c r="K7773" t="s">
        <v>45</v>
      </c>
      <c r="L7773" t="s">
        <v>45</v>
      </c>
      <c r="N7773" s="27">
        <v>1998</v>
      </c>
      <c r="R7773" s="7">
        <v>34.579000000000001</v>
      </c>
      <c r="S7773" s="7">
        <v>50.755000000000003</v>
      </c>
      <c r="T7773" t="s">
        <v>46</v>
      </c>
      <c r="U7773" t="s">
        <v>26914</v>
      </c>
      <c r="X7773" t="s">
        <v>26914</v>
      </c>
      <c r="Y7773" t="s">
        <v>19854</v>
      </c>
      <c r="Z7773" t="s">
        <v>19855</v>
      </c>
      <c r="AA7773" t="s">
        <v>26915</v>
      </c>
      <c r="AG7773" t="s">
        <v>26916</v>
      </c>
      <c r="AH7773" s="27" t="s">
        <v>26920</v>
      </c>
      <c r="AI7773" t="s">
        <v>26918</v>
      </c>
      <c r="AJ7773" t="s">
        <v>26921</v>
      </c>
    </row>
    <row r="7774" spans="1:36" ht="17.25" hidden="1" customHeight="1" x14ac:dyDescent="0.2">
      <c r="A7774" s="4" t="s">
        <v>26922</v>
      </c>
      <c r="B7774" t="s">
        <v>26162</v>
      </c>
      <c r="C7774" t="s">
        <v>26923</v>
      </c>
      <c r="D7774" t="s">
        <v>26924</v>
      </c>
      <c r="E7774" t="s">
        <v>40</v>
      </c>
      <c r="F7774" t="s">
        <v>41</v>
      </c>
      <c r="G7774" s="5">
        <v>615</v>
      </c>
      <c r="H7774" t="s">
        <v>139</v>
      </c>
      <c r="I7774" t="s">
        <v>43</v>
      </c>
      <c r="J7774" t="s">
        <v>45</v>
      </c>
      <c r="K7774" t="s">
        <v>45</v>
      </c>
      <c r="L7774" t="s">
        <v>45</v>
      </c>
      <c r="N7774" s="27" t="s">
        <v>45</v>
      </c>
      <c r="R7774" s="7">
        <v>31.262874</v>
      </c>
      <c r="S7774" s="7">
        <v>49.449899000000002</v>
      </c>
      <c r="T7774" t="s">
        <v>504</v>
      </c>
      <c r="U7774" t="s">
        <v>26925</v>
      </c>
      <c r="X7774" t="s">
        <v>26166</v>
      </c>
      <c r="Y7774" t="s">
        <v>19854</v>
      </c>
      <c r="Z7774" t="s">
        <v>19855</v>
      </c>
      <c r="AH7774" s="27"/>
      <c r="AI7774" t="s">
        <v>26926</v>
      </c>
      <c r="AJ7774" t="s">
        <v>26927</v>
      </c>
    </row>
    <row r="7775" spans="1:36" ht="17.25" hidden="1" customHeight="1" x14ac:dyDescent="0.2">
      <c r="A7775" s="4" t="s">
        <v>26928</v>
      </c>
      <c r="B7775" t="s">
        <v>26162</v>
      </c>
      <c r="C7775" t="s">
        <v>26929</v>
      </c>
      <c r="D7775" t="s">
        <v>26930</v>
      </c>
      <c r="E7775" t="s">
        <v>40</v>
      </c>
      <c r="F7775" t="s">
        <v>64</v>
      </c>
      <c r="G7775" s="5">
        <v>305</v>
      </c>
      <c r="H7775" t="s">
        <v>42</v>
      </c>
      <c r="I7775" t="s">
        <v>240</v>
      </c>
      <c r="J7775" t="s">
        <v>45</v>
      </c>
      <c r="K7775" t="s">
        <v>45</v>
      </c>
      <c r="L7775" t="s">
        <v>45</v>
      </c>
      <c r="N7775" s="27">
        <v>1979</v>
      </c>
      <c r="R7775" s="7">
        <v>31.502386999999999</v>
      </c>
      <c r="S7775" s="7">
        <v>48.883420999999998</v>
      </c>
      <c r="T7775" t="s">
        <v>46</v>
      </c>
      <c r="U7775" t="s">
        <v>26931</v>
      </c>
      <c r="X7775" t="s">
        <v>26166</v>
      </c>
      <c r="Y7775" t="s">
        <v>19854</v>
      </c>
      <c r="Z7775" t="s">
        <v>19855</v>
      </c>
      <c r="AA7775" t="s">
        <v>26932</v>
      </c>
      <c r="AC7775" t="s">
        <v>26933</v>
      </c>
      <c r="AF7775" t="s">
        <v>52</v>
      </c>
      <c r="AG7775" t="s">
        <v>26934</v>
      </c>
      <c r="AH7775" s="6">
        <v>1100690</v>
      </c>
      <c r="AI7775" t="s">
        <v>26935</v>
      </c>
      <c r="AJ7775" t="s">
        <v>26936</v>
      </c>
    </row>
    <row r="7776" spans="1:36" ht="17.25" hidden="1" customHeight="1" x14ac:dyDescent="0.2">
      <c r="A7776" s="4" t="s">
        <v>26928</v>
      </c>
      <c r="B7776" t="s">
        <v>26162</v>
      </c>
      <c r="C7776" t="s">
        <v>26929</v>
      </c>
      <c r="D7776" t="s">
        <v>26930</v>
      </c>
      <c r="E7776" t="s">
        <v>56</v>
      </c>
      <c r="F7776" t="s">
        <v>64</v>
      </c>
      <c r="G7776" s="5">
        <v>305</v>
      </c>
      <c r="H7776" t="s">
        <v>42</v>
      </c>
      <c r="I7776" t="s">
        <v>240</v>
      </c>
      <c r="J7776" t="s">
        <v>45</v>
      </c>
      <c r="K7776" t="s">
        <v>45</v>
      </c>
      <c r="L7776" t="s">
        <v>45</v>
      </c>
      <c r="N7776" s="27">
        <v>1983</v>
      </c>
      <c r="R7776" s="7">
        <v>31.502386999999999</v>
      </c>
      <c r="S7776" s="7">
        <v>48.883420999999998</v>
      </c>
      <c r="T7776" t="s">
        <v>46</v>
      </c>
      <c r="U7776" t="s">
        <v>26931</v>
      </c>
      <c r="X7776" t="s">
        <v>26166</v>
      </c>
      <c r="Y7776" t="s">
        <v>19854</v>
      </c>
      <c r="Z7776" t="s">
        <v>19855</v>
      </c>
      <c r="AA7776" t="s">
        <v>26932</v>
      </c>
      <c r="AC7776" t="s">
        <v>26933</v>
      </c>
      <c r="AF7776" t="s">
        <v>52</v>
      </c>
      <c r="AG7776" t="s">
        <v>26934</v>
      </c>
      <c r="AH7776" s="6">
        <v>1100691</v>
      </c>
      <c r="AI7776" t="s">
        <v>26935</v>
      </c>
      <c r="AJ7776" t="s">
        <v>26937</v>
      </c>
    </row>
    <row r="7777" spans="1:36" ht="17.25" hidden="1" customHeight="1" x14ac:dyDescent="0.2">
      <c r="A7777" s="4" t="s">
        <v>26928</v>
      </c>
      <c r="B7777" t="s">
        <v>26162</v>
      </c>
      <c r="C7777" t="s">
        <v>26929</v>
      </c>
      <c r="D7777" t="s">
        <v>26930</v>
      </c>
      <c r="E7777" t="s">
        <v>58</v>
      </c>
      <c r="F7777" t="s">
        <v>64</v>
      </c>
      <c r="G7777" s="5">
        <v>305</v>
      </c>
      <c r="H7777" t="s">
        <v>42</v>
      </c>
      <c r="I7777" t="s">
        <v>240</v>
      </c>
      <c r="J7777" t="s">
        <v>45</v>
      </c>
      <c r="K7777" t="s">
        <v>45</v>
      </c>
      <c r="L7777" t="s">
        <v>45</v>
      </c>
      <c r="N7777" s="27">
        <v>1983</v>
      </c>
      <c r="R7777" s="7">
        <v>31.502386999999999</v>
      </c>
      <c r="S7777" s="7">
        <v>48.883420999999998</v>
      </c>
      <c r="T7777" t="s">
        <v>46</v>
      </c>
      <c r="U7777" t="s">
        <v>26931</v>
      </c>
      <c r="X7777" t="s">
        <v>26166</v>
      </c>
      <c r="Y7777" t="s">
        <v>19854</v>
      </c>
      <c r="Z7777" t="s">
        <v>19855</v>
      </c>
      <c r="AA7777" t="s">
        <v>26932</v>
      </c>
      <c r="AC7777" t="s">
        <v>26933</v>
      </c>
      <c r="AF7777" t="s">
        <v>52</v>
      </c>
      <c r="AG7777" t="s">
        <v>26934</v>
      </c>
      <c r="AH7777" s="6">
        <v>1100692</v>
      </c>
      <c r="AI7777" t="s">
        <v>26935</v>
      </c>
      <c r="AJ7777" t="s">
        <v>26938</v>
      </c>
    </row>
    <row r="7778" spans="1:36" ht="17.25" hidden="1" customHeight="1" x14ac:dyDescent="0.2">
      <c r="A7778" s="4" t="s">
        <v>26928</v>
      </c>
      <c r="B7778" t="s">
        <v>26162</v>
      </c>
      <c r="C7778" t="s">
        <v>26929</v>
      </c>
      <c r="D7778" t="s">
        <v>26930</v>
      </c>
      <c r="E7778" t="s">
        <v>191</v>
      </c>
      <c r="F7778" t="s">
        <v>64</v>
      </c>
      <c r="G7778" s="5">
        <v>305</v>
      </c>
      <c r="H7778" t="s">
        <v>42</v>
      </c>
      <c r="I7778" t="s">
        <v>240</v>
      </c>
      <c r="J7778" t="s">
        <v>45</v>
      </c>
      <c r="K7778" t="s">
        <v>45</v>
      </c>
      <c r="L7778" t="s">
        <v>45</v>
      </c>
      <c r="N7778" s="27">
        <v>1995</v>
      </c>
      <c r="R7778" s="7">
        <v>31.502386999999999</v>
      </c>
      <c r="S7778" s="7">
        <v>48.883420999999998</v>
      </c>
      <c r="T7778" t="s">
        <v>46</v>
      </c>
      <c r="U7778" t="s">
        <v>26931</v>
      </c>
      <c r="X7778" t="s">
        <v>26166</v>
      </c>
      <c r="Y7778" t="s">
        <v>19854</v>
      </c>
      <c r="Z7778" t="s">
        <v>19855</v>
      </c>
      <c r="AA7778" t="s">
        <v>26932</v>
      </c>
      <c r="AC7778" t="s">
        <v>26933</v>
      </c>
      <c r="AF7778" t="s">
        <v>52</v>
      </c>
      <c r="AG7778" t="s">
        <v>26934</v>
      </c>
      <c r="AH7778" s="6">
        <v>1100693</v>
      </c>
      <c r="AI7778" t="s">
        <v>26935</v>
      </c>
      <c r="AJ7778" t="s">
        <v>26939</v>
      </c>
    </row>
    <row r="7779" spans="1:36" ht="17.25" hidden="1" customHeight="1" x14ac:dyDescent="0.2">
      <c r="A7779" s="4" t="s">
        <v>26928</v>
      </c>
      <c r="B7779" t="s">
        <v>26162</v>
      </c>
      <c r="C7779" t="s">
        <v>26929</v>
      </c>
      <c r="D7779" t="s">
        <v>26930</v>
      </c>
      <c r="E7779" t="s">
        <v>335</v>
      </c>
      <c r="F7779" t="s">
        <v>64</v>
      </c>
      <c r="G7779" s="5">
        <v>315</v>
      </c>
      <c r="H7779" t="s">
        <v>42</v>
      </c>
      <c r="I7779" t="s">
        <v>240</v>
      </c>
      <c r="J7779" t="s">
        <v>45</v>
      </c>
      <c r="K7779" t="s">
        <v>45</v>
      </c>
      <c r="L7779" t="s">
        <v>45</v>
      </c>
      <c r="N7779" s="27">
        <v>1998</v>
      </c>
      <c r="R7779" s="7">
        <v>31.502386999999999</v>
      </c>
      <c r="S7779" s="7">
        <v>48.883420999999998</v>
      </c>
      <c r="T7779" t="s">
        <v>46</v>
      </c>
      <c r="U7779" t="s">
        <v>26931</v>
      </c>
      <c r="X7779" t="s">
        <v>26166</v>
      </c>
      <c r="Y7779" t="s">
        <v>19854</v>
      </c>
      <c r="Z7779" t="s">
        <v>19855</v>
      </c>
      <c r="AA7779" t="s">
        <v>26932</v>
      </c>
      <c r="AC7779" t="s">
        <v>26933</v>
      </c>
      <c r="AF7779" t="s">
        <v>52</v>
      </c>
      <c r="AG7779" t="s">
        <v>26934</v>
      </c>
      <c r="AH7779" s="6">
        <v>1100694</v>
      </c>
      <c r="AI7779" t="s">
        <v>26935</v>
      </c>
      <c r="AJ7779" t="s">
        <v>26940</v>
      </c>
    </row>
    <row r="7780" spans="1:36" ht="17.25" hidden="1" customHeight="1" x14ac:dyDescent="0.2">
      <c r="A7780" s="4" t="s">
        <v>26928</v>
      </c>
      <c r="B7780" t="s">
        <v>26162</v>
      </c>
      <c r="C7780" t="s">
        <v>26929</v>
      </c>
      <c r="D7780" t="s">
        <v>26930</v>
      </c>
      <c r="E7780" t="s">
        <v>1157</v>
      </c>
      <c r="F7780" t="s">
        <v>64</v>
      </c>
      <c r="G7780" s="5">
        <v>315</v>
      </c>
      <c r="H7780" t="s">
        <v>42</v>
      </c>
      <c r="I7780" t="s">
        <v>240</v>
      </c>
      <c r="J7780" t="s">
        <v>45</v>
      </c>
      <c r="K7780" t="s">
        <v>45</v>
      </c>
      <c r="L7780" t="s">
        <v>45</v>
      </c>
      <c r="N7780" s="27">
        <v>1999</v>
      </c>
      <c r="R7780" s="7">
        <v>31.502386999999999</v>
      </c>
      <c r="S7780" s="7">
        <v>48.883420999999998</v>
      </c>
      <c r="T7780" t="s">
        <v>46</v>
      </c>
      <c r="U7780" t="s">
        <v>26931</v>
      </c>
      <c r="X7780" t="s">
        <v>26166</v>
      </c>
      <c r="Y7780" t="s">
        <v>19854</v>
      </c>
      <c r="Z7780" t="s">
        <v>19855</v>
      </c>
      <c r="AA7780" t="s">
        <v>26932</v>
      </c>
      <c r="AC7780" t="s">
        <v>26933</v>
      </c>
      <c r="AF7780" t="s">
        <v>52</v>
      </c>
      <c r="AG7780" t="s">
        <v>26934</v>
      </c>
      <c r="AH7780" s="6">
        <v>1175768</v>
      </c>
      <c r="AI7780" t="s">
        <v>26935</v>
      </c>
      <c r="AJ7780" t="s">
        <v>26941</v>
      </c>
    </row>
    <row r="7781" spans="1:36" ht="17.25" hidden="1" customHeight="1" x14ac:dyDescent="0.2">
      <c r="A7781" s="4" t="s">
        <v>26942</v>
      </c>
      <c r="B7781" t="s">
        <v>26162</v>
      </c>
      <c r="C7781" t="s">
        <v>26943</v>
      </c>
      <c r="D7781" t="s">
        <v>26944</v>
      </c>
      <c r="E7781" t="s">
        <v>26945</v>
      </c>
      <c r="F7781" t="s">
        <v>64</v>
      </c>
      <c r="G7781" s="5">
        <v>85</v>
      </c>
      <c r="H7781" t="s">
        <v>42</v>
      </c>
      <c r="I7781" t="s">
        <v>65</v>
      </c>
      <c r="J7781" t="s">
        <v>45</v>
      </c>
      <c r="K7781" t="s">
        <v>45</v>
      </c>
      <c r="L7781" t="s">
        <v>45</v>
      </c>
      <c r="N7781" s="27">
        <v>1978</v>
      </c>
      <c r="R7781" s="7">
        <v>35.520699999999998</v>
      </c>
      <c r="S7781" s="7">
        <v>51.407800000000002</v>
      </c>
      <c r="T7781" t="s">
        <v>46</v>
      </c>
      <c r="U7781" t="s">
        <v>26316</v>
      </c>
      <c r="X7781" t="s">
        <v>26316</v>
      </c>
      <c r="Y7781" t="s">
        <v>19854</v>
      </c>
      <c r="Z7781" t="s">
        <v>19855</v>
      </c>
      <c r="AA7781" t="s">
        <v>26946</v>
      </c>
      <c r="AC7781" t="s">
        <v>26947</v>
      </c>
      <c r="AF7781" t="s">
        <v>52</v>
      </c>
      <c r="AG7781" t="s">
        <v>26948</v>
      </c>
      <c r="AH7781" s="6">
        <v>1152059</v>
      </c>
      <c r="AI7781" t="s">
        <v>26949</v>
      </c>
      <c r="AJ7781" t="s">
        <v>26950</v>
      </c>
    </row>
    <row r="7782" spans="1:36" ht="17.25" hidden="1" customHeight="1" x14ac:dyDescent="0.2">
      <c r="A7782" s="4" t="s">
        <v>26942</v>
      </c>
      <c r="B7782" t="s">
        <v>26162</v>
      </c>
      <c r="C7782" t="s">
        <v>26943</v>
      </c>
      <c r="D7782" t="s">
        <v>26944</v>
      </c>
      <c r="E7782" t="s">
        <v>16817</v>
      </c>
      <c r="F7782" t="s">
        <v>64</v>
      </c>
      <c r="G7782" s="5">
        <v>85</v>
      </c>
      <c r="H7782" t="s">
        <v>42</v>
      </c>
      <c r="I7782" t="s">
        <v>65</v>
      </c>
      <c r="J7782" t="s">
        <v>45</v>
      </c>
      <c r="K7782" t="s">
        <v>45</v>
      </c>
      <c r="L7782" t="s">
        <v>45</v>
      </c>
      <c r="N7782" s="27">
        <v>1978</v>
      </c>
      <c r="R7782" s="7">
        <v>35.520699999999998</v>
      </c>
      <c r="S7782" s="7">
        <v>51.407800000000002</v>
      </c>
      <c r="T7782" t="s">
        <v>46</v>
      </c>
      <c r="U7782" t="s">
        <v>26316</v>
      </c>
      <c r="X7782" t="s">
        <v>26316</v>
      </c>
      <c r="Y7782" t="s">
        <v>19854</v>
      </c>
      <c r="Z7782" t="s">
        <v>19855</v>
      </c>
      <c r="AA7782" t="s">
        <v>26946</v>
      </c>
      <c r="AC7782" t="s">
        <v>26947</v>
      </c>
      <c r="AF7782" t="s">
        <v>52</v>
      </c>
      <c r="AG7782" t="s">
        <v>26948</v>
      </c>
      <c r="AH7782" s="6">
        <v>1152060</v>
      </c>
      <c r="AI7782" t="s">
        <v>26949</v>
      </c>
      <c r="AJ7782" t="s">
        <v>26951</v>
      </c>
    </row>
    <row r="7783" spans="1:36" ht="17.25" hidden="1" customHeight="1" x14ac:dyDescent="0.2">
      <c r="A7783" s="4" t="s">
        <v>26942</v>
      </c>
      <c r="B7783" t="s">
        <v>26162</v>
      </c>
      <c r="C7783" t="s">
        <v>26943</v>
      </c>
      <c r="D7783" t="s">
        <v>26944</v>
      </c>
      <c r="E7783" t="s">
        <v>19196</v>
      </c>
      <c r="F7783" t="s">
        <v>64</v>
      </c>
      <c r="G7783" s="5">
        <v>85</v>
      </c>
      <c r="H7783" t="s">
        <v>42</v>
      </c>
      <c r="I7783" t="s">
        <v>65</v>
      </c>
      <c r="J7783" t="s">
        <v>45</v>
      </c>
      <c r="K7783" t="s">
        <v>45</v>
      </c>
      <c r="L7783" t="s">
        <v>45</v>
      </c>
      <c r="N7783" s="27">
        <v>1978</v>
      </c>
      <c r="R7783" s="7">
        <v>35.520699999999998</v>
      </c>
      <c r="S7783" s="7">
        <v>51.407800000000002</v>
      </c>
      <c r="T7783" t="s">
        <v>46</v>
      </c>
      <c r="U7783" t="s">
        <v>26316</v>
      </c>
      <c r="X7783" t="s">
        <v>26316</v>
      </c>
      <c r="Y7783" t="s">
        <v>19854</v>
      </c>
      <c r="Z7783" t="s">
        <v>19855</v>
      </c>
      <c r="AA7783" t="s">
        <v>26946</v>
      </c>
      <c r="AC7783" t="s">
        <v>26947</v>
      </c>
      <c r="AF7783" t="s">
        <v>52</v>
      </c>
      <c r="AG7783" t="s">
        <v>26948</v>
      </c>
      <c r="AH7783" s="6">
        <v>1152061</v>
      </c>
      <c r="AI7783" t="s">
        <v>26949</v>
      </c>
      <c r="AJ7783" t="s">
        <v>26952</v>
      </c>
    </row>
    <row r="7784" spans="1:36" ht="17.25" hidden="1" customHeight="1" x14ac:dyDescent="0.2">
      <c r="A7784" s="4" t="s">
        <v>26956</v>
      </c>
      <c r="B7784" t="s">
        <v>26162</v>
      </c>
      <c r="C7784" t="s">
        <v>26957</v>
      </c>
      <c r="D7784" t="s">
        <v>26958</v>
      </c>
      <c r="E7784" t="s">
        <v>696</v>
      </c>
      <c r="F7784" t="s">
        <v>64</v>
      </c>
      <c r="G7784" s="5">
        <v>263</v>
      </c>
      <c r="H7784" t="s">
        <v>42</v>
      </c>
      <c r="I7784" t="s">
        <v>65</v>
      </c>
      <c r="J7784" t="s">
        <v>45</v>
      </c>
      <c r="K7784" t="s">
        <v>45</v>
      </c>
      <c r="L7784" t="s">
        <v>45</v>
      </c>
      <c r="N7784" s="27">
        <v>2005</v>
      </c>
      <c r="R7784" s="7">
        <v>35.417999999999999</v>
      </c>
      <c r="S7784" s="7">
        <v>50.911000000000001</v>
      </c>
      <c r="T7784" t="s">
        <v>46</v>
      </c>
      <c r="U7784" t="s">
        <v>26316</v>
      </c>
      <c r="X7784" t="s">
        <v>26316</v>
      </c>
      <c r="Y7784" t="s">
        <v>19854</v>
      </c>
      <c r="Z7784" t="s">
        <v>19855</v>
      </c>
      <c r="AA7784" t="s">
        <v>26959</v>
      </c>
      <c r="AC7784" t="s">
        <v>26960</v>
      </c>
      <c r="AD7784" t="s">
        <v>52</v>
      </c>
      <c r="AE7784" t="s">
        <v>131</v>
      </c>
      <c r="AF7784" t="s">
        <v>52</v>
      </c>
      <c r="AG7784" t="s">
        <v>26961</v>
      </c>
      <c r="AH7784" s="6">
        <v>1195740</v>
      </c>
      <c r="AI7784" t="s">
        <v>26962</v>
      </c>
      <c r="AJ7784" t="s">
        <v>26963</v>
      </c>
    </row>
    <row r="7785" spans="1:36" ht="17.25" hidden="1" customHeight="1" x14ac:dyDescent="0.2">
      <c r="A7785" s="4" t="s">
        <v>26956</v>
      </c>
      <c r="B7785" t="s">
        <v>26162</v>
      </c>
      <c r="C7785" t="s">
        <v>26957</v>
      </c>
      <c r="D7785" t="s">
        <v>26958</v>
      </c>
      <c r="E7785" t="s">
        <v>703</v>
      </c>
      <c r="F7785" t="s">
        <v>64</v>
      </c>
      <c r="G7785" s="5">
        <v>263</v>
      </c>
      <c r="H7785" t="s">
        <v>42</v>
      </c>
      <c r="I7785" t="s">
        <v>65</v>
      </c>
      <c r="J7785" t="s">
        <v>45</v>
      </c>
      <c r="K7785" t="s">
        <v>45</v>
      </c>
      <c r="L7785" t="s">
        <v>45</v>
      </c>
      <c r="N7785" s="27">
        <v>2005</v>
      </c>
      <c r="R7785" s="7">
        <v>35.417999999999999</v>
      </c>
      <c r="S7785" s="7">
        <v>50.911000000000001</v>
      </c>
      <c r="T7785" t="s">
        <v>46</v>
      </c>
      <c r="U7785" t="s">
        <v>26316</v>
      </c>
      <c r="X7785" t="s">
        <v>26316</v>
      </c>
      <c r="Y7785" t="s">
        <v>19854</v>
      </c>
      <c r="Z7785" t="s">
        <v>19855</v>
      </c>
      <c r="AA7785" t="s">
        <v>26959</v>
      </c>
      <c r="AC7785" t="s">
        <v>26960</v>
      </c>
      <c r="AD7785" t="s">
        <v>52</v>
      </c>
      <c r="AE7785" t="s">
        <v>131</v>
      </c>
      <c r="AF7785" t="s">
        <v>52</v>
      </c>
      <c r="AG7785" t="s">
        <v>26961</v>
      </c>
      <c r="AH7785" s="6">
        <v>1195741</v>
      </c>
      <c r="AI7785" t="s">
        <v>26962</v>
      </c>
      <c r="AJ7785" t="s">
        <v>26964</v>
      </c>
    </row>
    <row r="7786" spans="1:36" ht="17.25" hidden="1" customHeight="1" x14ac:dyDescent="0.2">
      <c r="A7786" s="4" t="s">
        <v>26956</v>
      </c>
      <c r="B7786" t="s">
        <v>26162</v>
      </c>
      <c r="C7786" t="s">
        <v>26957</v>
      </c>
      <c r="D7786" t="s">
        <v>26958</v>
      </c>
      <c r="E7786" t="s">
        <v>738</v>
      </c>
      <c r="F7786" t="s">
        <v>64</v>
      </c>
      <c r="G7786" s="5">
        <v>263</v>
      </c>
      <c r="H7786" t="s">
        <v>42</v>
      </c>
      <c r="I7786" t="s">
        <v>65</v>
      </c>
      <c r="J7786" t="s">
        <v>45</v>
      </c>
      <c r="K7786" t="s">
        <v>45</v>
      </c>
      <c r="L7786" t="s">
        <v>45</v>
      </c>
      <c r="N7786" s="27">
        <v>2005</v>
      </c>
      <c r="R7786" s="7">
        <v>35.417999999999999</v>
      </c>
      <c r="S7786" s="7">
        <v>50.911000000000001</v>
      </c>
      <c r="T7786" t="s">
        <v>46</v>
      </c>
      <c r="U7786" t="s">
        <v>26316</v>
      </c>
      <c r="X7786" t="s">
        <v>26316</v>
      </c>
      <c r="Y7786" t="s">
        <v>19854</v>
      </c>
      <c r="Z7786" t="s">
        <v>19855</v>
      </c>
      <c r="AA7786" t="s">
        <v>26959</v>
      </c>
      <c r="AC7786" t="s">
        <v>26960</v>
      </c>
      <c r="AD7786" t="s">
        <v>52</v>
      </c>
      <c r="AE7786" t="s">
        <v>131</v>
      </c>
      <c r="AF7786" t="s">
        <v>52</v>
      </c>
      <c r="AG7786" t="s">
        <v>26961</v>
      </c>
      <c r="AH7786" s="6">
        <v>1195742</v>
      </c>
      <c r="AI7786" t="s">
        <v>26962</v>
      </c>
      <c r="AJ7786" t="s">
        <v>26965</v>
      </c>
    </row>
    <row r="7787" spans="1:36" ht="17.25" hidden="1" customHeight="1" x14ac:dyDescent="0.2">
      <c r="A7787" s="4" t="s">
        <v>26956</v>
      </c>
      <c r="B7787" t="s">
        <v>26162</v>
      </c>
      <c r="C7787" t="s">
        <v>26957</v>
      </c>
      <c r="D7787" t="s">
        <v>26958</v>
      </c>
      <c r="E7787" t="s">
        <v>719</v>
      </c>
      <c r="F7787" t="s">
        <v>1711</v>
      </c>
      <c r="G7787" s="5">
        <v>345</v>
      </c>
      <c r="H7787" t="s">
        <v>139</v>
      </c>
      <c r="I7787" t="s">
        <v>240</v>
      </c>
      <c r="J7787" t="s">
        <v>45</v>
      </c>
      <c r="K7787" t="s">
        <v>45</v>
      </c>
      <c r="L7787" t="s">
        <v>45</v>
      </c>
      <c r="N7787" s="27" t="s">
        <v>45</v>
      </c>
      <c r="R7787" s="7">
        <v>35.417999999999999</v>
      </c>
      <c r="S7787" s="7">
        <v>50.911000000000001</v>
      </c>
      <c r="T7787" t="s">
        <v>46</v>
      </c>
      <c r="U7787" t="s">
        <v>26316</v>
      </c>
      <c r="X7787" t="s">
        <v>26316</v>
      </c>
      <c r="Y7787" t="s">
        <v>19854</v>
      </c>
      <c r="Z7787" t="s">
        <v>19855</v>
      </c>
      <c r="AA7787" t="s">
        <v>26959</v>
      </c>
      <c r="AC7787" t="s">
        <v>26960</v>
      </c>
      <c r="AD7787" t="s">
        <v>52</v>
      </c>
      <c r="AE7787" t="s">
        <v>131</v>
      </c>
      <c r="AF7787" t="s">
        <v>52</v>
      </c>
      <c r="AG7787" t="s">
        <v>26961</v>
      </c>
      <c r="AH7787" s="6">
        <v>1276950</v>
      </c>
      <c r="AI7787" t="s">
        <v>26962</v>
      </c>
      <c r="AJ7787" t="s">
        <v>26966</v>
      </c>
    </row>
    <row r="7788" spans="1:36" ht="17.25" hidden="1" customHeight="1" x14ac:dyDescent="0.2">
      <c r="A7788" s="4" t="s">
        <v>26967</v>
      </c>
      <c r="B7788" t="s">
        <v>26162</v>
      </c>
      <c r="C7788" t="s">
        <v>26968</v>
      </c>
      <c r="D7788" t="s">
        <v>26969</v>
      </c>
      <c r="E7788" t="s">
        <v>696</v>
      </c>
      <c r="F7788" t="s">
        <v>86</v>
      </c>
      <c r="G7788" s="5">
        <v>183</v>
      </c>
      <c r="H7788" t="s">
        <v>139</v>
      </c>
      <c r="I7788" t="s">
        <v>65</v>
      </c>
      <c r="J7788" t="s">
        <v>45</v>
      </c>
      <c r="K7788" t="s">
        <v>45</v>
      </c>
      <c r="L7788" t="s">
        <v>45</v>
      </c>
      <c r="N7788" s="27" t="s">
        <v>45</v>
      </c>
      <c r="R7788" s="7">
        <v>36.215182300000002</v>
      </c>
      <c r="S7788" s="7">
        <v>57.667822800000003</v>
      </c>
      <c r="T7788" t="s">
        <v>504</v>
      </c>
      <c r="U7788" t="s">
        <v>26970</v>
      </c>
      <c r="X7788" t="s">
        <v>26488</v>
      </c>
      <c r="Y7788" t="s">
        <v>19854</v>
      </c>
      <c r="Z7788" t="s">
        <v>19855</v>
      </c>
      <c r="AD7788" t="s">
        <v>52</v>
      </c>
      <c r="AE7788" t="s">
        <v>131</v>
      </c>
      <c r="AF7788" t="s">
        <v>52</v>
      </c>
      <c r="AG7788" t="s">
        <v>26971</v>
      </c>
      <c r="AH7788" s="24">
        <v>1293495</v>
      </c>
      <c r="AI7788" t="s">
        <v>26972</v>
      </c>
      <c r="AJ7788" t="s">
        <v>26973</v>
      </c>
    </row>
    <row r="7789" spans="1:36" ht="17.25" hidden="1" customHeight="1" x14ac:dyDescent="0.2">
      <c r="A7789" s="4" t="s">
        <v>26967</v>
      </c>
      <c r="B7789" t="s">
        <v>26162</v>
      </c>
      <c r="C7789" t="s">
        <v>26968</v>
      </c>
      <c r="D7789" t="s">
        <v>26969</v>
      </c>
      <c r="E7789" t="s">
        <v>703</v>
      </c>
      <c r="F7789" t="s">
        <v>86</v>
      </c>
      <c r="G7789" s="5">
        <v>183</v>
      </c>
      <c r="H7789" t="s">
        <v>139</v>
      </c>
      <c r="I7789" t="s">
        <v>65</v>
      </c>
      <c r="J7789" t="s">
        <v>45</v>
      </c>
      <c r="K7789" t="s">
        <v>45</v>
      </c>
      <c r="L7789" t="s">
        <v>45</v>
      </c>
      <c r="N7789" s="27" t="s">
        <v>45</v>
      </c>
      <c r="R7789" s="7">
        <v>36.215182300000002</v>
      </c>
      <c r="S7789" s="7">
        <v>57.667822800000003</v>
      </c>
      <c r="T7789" t="s">
        <v>504</v>
      </c>
      <c r="U7789" t="s">
        <v>26970</v>
      </c>
      <c r="X7789" t="s">
        <v>26488</v>
      </c>
      <c r="Y7789" t="s">
        <v>19854</v>
      </c>
      <c r="Z7789" t="s">
        <v>19855</v>
      </c>
      <c r="AD7789" t="s">
        <v>52</v>
      </c>
      <c r="AE7789" t="s">
        <v>131</v>
      </c>
      <c r="AF7789" t="s">
        <v>52</v>
      </c>
      <c r="AG7789" t="s">
        <v>26971</v>
      </c>
      <c r="AH7789" s="24">
        <v>1293517</v>
      </c>
      <c r="AI7789" t="s">
        <v>26972</v>
      </c>
      <c r="AJ7789" t="s">
        <v>26974</v>
      </c>
    </row>
    <row r="7790" spans="1:36" ht="17.25" hidden="1" customHeight="1" x14ac:dyDescent="0.2">
      <c r="A7790" s="4" t="s">
        <v>26967</v>
      </c>
      <c r="B7790" t="s">
        <v>26162</v>
      </c>
      <c r="C7790" t="s">
        <v>26968</v>
      </c>
      <c r="D7790" t="s">
        <v>26969</v>
      </c>
      <c r="E7790" t="s">
        <v>719</v>
      </c>
      <c r="F7790" t="s">
        <v>1711</v>
      </c>
      <c r="G7790" s="5">
        <v>180</v>
      </c>
      <c r="H7790" t="s">
        <v>139</v>
      </c>
      <c r="I7790" t="s">
        <v>240</v>
      </c>
      <c r="J7790" t="s">
        <v>45</v>
      </c>
      <c r="K7790" t="s">
        <v>45</v>
      </c>
      <c r="L7790" t="s">
        <v>45</v>
      </c>
      <c r="N7790" s="27" t="s">
        <v>45</v>
      </c>
      <c r="R7790" s="7">
        <v>36.215182300000002</v>
      </c>
      <c r="S7790" s="7">
        <v>57.667822800000003</v>
      </c>
      <c r="T7790" t="s">
        <v>504</v>
      </c>
      <c r="U7790" t="s">
        <v>26970</v>
      </c>
      <c r="X7790" t="s">
        <v>26488</v>
      </c>
      <c r="Y7790" t="s">
        <v>19854</v>
      </c>
      <c r="Z7790" t="s">
        <v>19855</v>
      </c>
      <c r="AD7790" t="s">
        <v>52</v>
      </c>
      <c r="AE7790" t="s">
        <v>131</v>
      </c>
      <c r="AF7790" t="s">
        <v>52</v>
      </c>
      <c r="AG7790" t="s">
        <v>26971</v>
      </c>
      <c r="AH7790" s="24">
        <v>1293520</v>
      </c>
      <c r="AI7790" t="s">
        <v>26972</v>
      </c>
      <c r="AJ7790" t="s">
        <v>26975</v>
      </c>
    </row>
    <row r="7791" spans="1:36" ht="17.25" hidden="1" customHeight="1" x14ac:dyDescent="0.2">
      <c r="A7791" s="4" t="s">
        <v>26976</v>
      </c>
      <c r="B7791" t="s">
        <v>26162</v>
      </c>
      <c r="C7791" t="s">
        <v>26977</v>
      </c>
      <c r="E7791" t="s">
        <v>719</v>
      </c>
      <c r="F7791" t="s">
        <v>64</v>
      </c>
      <c r="G7791" s="5">
        <v>325</v>
      </c>
      <c r="H7791" t="s">
        <v>42</v>
      </c>
      <c r="I7791" t="s">
        <v>240</v>
      </c>
      <c r="J7791" t="s">
        <v>45</v>
      </c>
      <c r="K7791" t="s">
        <v>45</v>
      </c>
      <c r="L7791" t="s">
        <v>45</v>
      </c>
      <c r="N7791" s="27">
        <v>2004</v>
      </c>
      <c r="R7791" s="7">
        <v>37.424404000000003</v>
      </c>
      <c r="S7791" s="7">
        <v>46.012774</v>
      </c>
      <c r="T7791" t="s">
        <v>46</v>
      </c>
      <c r="U7791" t="s">
        <v>26978</v>
      </c>
      <c r="X7791" t="s">
        <v>26210</v>
      </c>
      <c r="Y7791" t="s">
        <v>19854</v>
      </c>
      <c r="Z7791" t="s">
        <v>19855</v>
      </c>
      <c r="AA7791" t="s">
        <v>26979</v>
      </c>
      <c r="AF7791" t="s">
        <v>52</v>
      </c>
      <c r="AG7791" t="s">
        <v>26983</v>
      </c>
      <c r="AH7791" s="24">
        <v>1165508</v>
      </c>
      <c r="AI7791" t="s">
        <v>26981</v>
      </c>
      <c r="AJ7791" t="s">
        <v>26984</v>
      </c>
    </row>
    <row r="7792" spans="1:36" ht="17.25" hidden="1" customHeight="1" x14ac:dyDescent="0.2">
      <c r="A7792" s="4" t="s">
        <v>26976</v>
      </c>
      <c r="B7792" t="s">
        <v>26162</v>
      </c>
      <c r="C7792" t="s">
        <v>26977</v>
      </c>
      <c r="E7792" t="s">
        <v>726</v>
      </c>
      <c r="F7792" t="s">
        <v>64</v>
      </c>
      <c r="G7792" s="5">
        <v>325</v>
      </c>
      <c r="H7792" t="s">
        <v>42</v>
      </c>
      <c r="I7792" t="s">
        <v>240</v>
      </c>
      <c r="J7792" t="s">
        <v>45</v>
      </c>
      <c r="K7792" t="s">
        <v>45</v>
      </c>
      <c r="L7792" t="s">
        <v>45</v>
      </c>
      <c r="N7792" s="27">
        <v>2005</v>
      </c>
      <c r="R7792" s="7">
        <v>37.424404000000003</v>
      </c>
      <c r="S7792" s="7">
        <v>46.012774</v>
      </c>
      <c r="T7792" t="s">
        <v>46</v>
      </c>
      <c r="U7792" t="s">
        <v>26978</v>
      </c>
      <c r="X7792" t="s">
        <v>26210</v>
      </c>
      <c r="Y7792" t="s">
        <v>19854</v>
      </c>
      <c r="Z7792" t="s">
        <v>19855</v>
      </c>
      <c r="AA7792" t="s">
        <v>26979</v>
      </c>
      <c r="AF7792" t="s">
        <v>52</v>
      </c>
      <c r="AG7792" t="s">
        <v>26983</v>
      </c>
      <c r="AH7792" s="24">
        <v>1165509</v>
      </c>
      <c r="AI7792" t="s">
        <v>26981</v>
      </c>
      <c r="AJ7792" t="s">
        <v>26985</v>
      </c>
    </row>
    <row r="7793" spans="1:36" ht="17.25" hidden="1" customHeight="1" x14ac:dyDescent="0.2">
      <c r="A7793" s="4" t="s">
        <v>26986</v>
      </c>
      <c r="B7793" t="s">
        <v>26162</v>
      </c>
      <c r="C7793" t="s">
        <v>26987</v>
      </c>
      <c r="E7793" t="s">
        <v>65</v>
      </c>
      <c r="F7793" t="s">
        <v>86</v>
      </c>
      <c r="G7793" s="5">
        <v>500</v>
      </c>
      <c r="H7793" t="s">
        <v>611</v>
      </c>
      <c r="I7793" t="s">
        <v>43</v>
      </c>
      <c r="J7793" t="s">
        <v>45</v>
      </c>
      <c r="K7793" t="s">
        <v>45</v>
      </c>
      <c r="L7793" t="s">
        <v>45</v>
      </c>
      <c r="N7793" s="27"/>
      <c r="R7793" s="7">
        <v>34.476674000000003</v>
      </c>
      <c r="S7793" s="7">
        <v>50.455368999999997</v>
      </c>
      <c r="T7793" t="s">
        <v>46</v>
      </c>
      <c r="U7793" t="s">
        <v>26988</v>
      </c>
      <c r="X7793" t="s">
        <v>26914</v>
      </c>
      <c r="Y7793" t="s">
        <v>19854</v>
      </c>
      <c r="Z7793" t="s">
        <v>19855</v>
      </c>
      <c r="AI7793" t="s">
        <v>26989</v>
      </c>
      <c r="AJ7793" t="s">
        <v>26990</v>
      </c>
    </row>
    <row r="7794" spans="1:36" ht="17.25" hidden="1" customHeight="1" x14ac:dyDescent="0.2">
      <c r="A7794" s="4" t="s">
        <v>26998</v>
      </c>
      <c r="B7794" t="s">
        <v>26162</v>
      </c>
      <c r="C7794" t="s">
        <v>26999</v>
      </c>
      <c r="D7794" t="s">
        <v>27000</v>
      </c>
      <c r="E7794" t="s">
        <v>40</v>
      </c>
      <c r="F7794" t="s">
        <v>64</v>
      </c>
      <c r="G7794" s="5">
        <v>478</v>
      </c>
      <c r="H7794" t="s">
        <v>42</v>
      </c>
      <c r="I7794" t="s">
        <v>43</v>
      </c>
      <c r="J7794" t="s">
        <v>45</v>
      </c>
      <c r="K7794" t="s">
        <v>45</v>
      </c>
      <c r="L7794" t="s">
        <v>45</v>
      </c>
      <c r="N7794" s="27">
        <v>2012</v>
      </c>
      <c r="R7794" s="7">
        <v>35.395400000000002</v>
      </c>
      <c r="S7794" s="7">
        <v>47.0306</v>
      </c>
      <c r="T7794" t="s">
        <v>46</v>
      </c>
      <c r="U7794" t="s">
        <v>27001</v>
      </c>
      <c r="V7794" t="s">
        <v>27002</v>
      </c>
      <c r="X7794" t="s">
        <v>27003</v>
      </c>
      <c r="Y7794" t="s">
        <v>19854</v>
      </c>
      <c r="Z7794" t="s">
        <v>19855</v>
      </c>
      <c r="AA7794" t="s">
        <v>27004</v>
      </c>
      <c r="AG7794" t="s">
        <v>27005</v>
      </c>
      <c r="AH7794" s="8" t="s">
        <v>27006</v>
      </c>
      <c r="AI7794" t="s">
        <v>27007</v>
      </c>
      <c r="AJ7794" t="s">
        <v>27008</v>
      </c>
    </row>
    <row r="7795" spans="1:36" ht="17.25" hidden="1" customHeight="1" x14ac:dyDescent="0.2">
      <c r="A7795" s="4" t="s">
        <v>26998</v>
      </c>
      <c r="B7795" t="s">
        <v>26162</v>
      </c>
      <c r="C7795" t="s">
        <v>26999</v>
      </c>
      <c r="D7795" t="s">
        <v>27000</v>
      </c>
      <c r="E7795" t="s">
        <v>56</v>
      </c>
      <c r="F7795" t="s">
        <v>64</v>
      </c>
      <c r="G7795" s="5">
        <v>478</v>
      </c>
      <c r="H7795" t="s">
        <v>42</v>
      </c>
      <c r="I7795" t="s">
        <v>43</v>
      </c>
      <c r="J7795" t="s">
        <v>45</v>
      </c>
      <c r="K7795" t="s">
        <v>45</v>
      </c>
      <c r="L7795" t="s">
        <v>45</v>
      </c>
      <c r="N7795" s="27">
        <v>2012</v>
      </c>
      <c r="R7795" s="7">
        <v>35.395400000000002</v>
      </c>
      <c r="S7795" s="7">
        <v>47.0306</v>
      </c>
      <c r="T7795" t="s">
        <v>46</v>
      </c>
      <c r="U7795" t="s">
        <v>27001</v>
      </c>
      <c r="V7795" t="s">
        <v>27002</v>
      </c>
      <c r="X7795" t="s">
        <v>27003</v>
      </c>
      <c r="Y7795" t="s">
        <v>19854</v>
      </c>
      <c r="Z7795" t="s">
        <v>19855</v>
      </c>
      <c r="AA7795" t="s">
        <v>27004</v>
      </c>
      <c r="AG7795" t="s">
        <v>27005</v>
      </c>
      <c r="AH7795" s="8" t="s">
        <v>27009</v>
      </c>
      <c r="AI7795" t="s">
        <v>27007</v>
      </c>
      <c r="AJ7795" t="s">
        <v>27010</v>
      </c>
    </row>
    <row r="7796" spans="1:36" ht="17.25" hidden="1" customHeight="1" x14ac:dyDescent="0.2">
      <c r="A7796" s="4" t="s">
        <v>27011</v>
      </c>
      <c r="B7796" t="s">
        <v>26162</v>
      </c>
      <c r="C7796" t="s">
        <v>27012</v>
      </c>
      <c r="D7796" t="s">
        <v>27013</v>
      </c>
      <c r="E7796" t="s">
        <v>43</v>
      </c>
      <c r="F7796" t="s">
        <v>86</v>
      </c>
      <c r="G7796" s="5">
        <v>456</v>
      </c>
      <c r="H7796" t="s">
        <v>486</v>
      </c>
      <c r="I7796" t="s">
        <v>43</v>
      </c>
      <c r="J7796" t="s">
        <v>45</v>
      </c>
      <c r="K7796" t="s">
        <v>45</v>
      </c>
      <c r="L7796" t="s">
        <v>45</v>
      </c>
      <c r="N7796" s="27" t="s">
        <v>45</v>
      </c>
      <c r="R7796" s="7">
        <v>36.444000000000003</v>
      </c>
      <c r="S7796" s="7">
        <v>61.034193999999999</v>
      </c>
      <c r="T7796" t="s">
        <v>46</v>
      </c>
      <c r="U7796" t="s">
        <v>27014</v>
      </c>
      <c r="V7796" t="s">
        <v>27015</v>
      </c>
      <c r="X7796" t="s">
        <v>27016</v>
      </c>
      <c r="Y7796" t="s">
        <v>19854</v>
      </c>
      <c r="Z7796" t="s">
        <v>19855</v>
      </c>
      <c r="AG7796" t="s">
        <v>27017</v>
      </c>
      <c r="AH7796" s="27" t="s">
        <v>27018</v>
      </c>
      <c r="AI7796" t="s">
        <v>27019</v>
      </c>
      <c r="AJ7796" t="s">
        <v>27020</v>
      </c>
    </row>
    <row r="7797" spans="1:36" ht="17.25" hidden="1" customHeight="1" x14ac:dyDescent="0.2">
      <c r="A7797" s="4" t="s">
        <v>27021</v>
      </c>
      <c r="B7797" t="s">
        <v>26162</v>
      </c>
      <c r="C7797" t="s">
        <v>27022</v>
      </c>
      <c r="E7797" t="s">
        <v>43</v>
      </c>
      <c r="F7797" t="s">
        <v>86</v>
      </c>
      <c r="G7797" s="5">
        <v>1200</v>
      </c>
      <c r="H7797" t="s">
        <v>558</v>
      </c>
      <c r="I7797" t="s">
        <v>43</v>
      </c>
      <c r="J7797" t="s">
        <v>45</v>
      </c>
      <c r="K7797" t="s">
        <v>45</v>
      </c>
      <c r="L7797" t="s">
        <v>45</v>
      </c>
      <c r="N7797" s="27" t="s">
        <v>45</v>
      </c>
      <c r="R7797" s="7">
        <v>35.024039999999999</v>
      </c>
      <c r="S7797" s="7">
        <v>50.356147</v>
      </c>
      <c r="T7797" t="s">
        <v>504</v>
      </c>
      <c r="U7797" t="s">
        <v>27023</v>
      </c>
      <c r="X7797" t="s">
        <v>27024</v>
      </c>
      <c r="Y7797" t="s">
        <v>19854</v>
      </c>
      <c r="Z7797" t="s">
        <v>19855</v>
      </c>
      <c r="AC7797" t="s">
        <v>27025</v>
      </c>
      <c r="AG7797" t="s">
        <v>27026</v>
      </c>
      <c r="AH7797" s="6">
        <v>1283719</v>
      </c>
      <c r="AI7797" t="s">
        <v>27027</v>
      </c>
      <c r="AJ7797" t="s">
        <v>27028</v>
      </c>
    </row>
    <row r="7798" spans="1:36" ht="17.25" hidden="1" customHeight="1" x14ac:dyDescent="0.2">
      <c r="A7798" s="4" t="s">
        <v>27029</v>
      </c>
      <c r="B7798" t="s">
        <v>26162</v>
      </c>
      <c r="C7798" t="s">
        <v>27030</v>
      </c>
      <c r="D7798" t="s">
        <v>27031</v>
      </c>
      <c r="E7798" t="s">
        <v>696</v>
      </c>
      <c r="F7798" t="s">
        <v>64</v>
      </c>
      <c r="G7798" s="5">
        <v>162</v>
      </c>
      <c r="H7798" t="s">
        <v>42</v>
      </c>
      <c r="I7798" t="s">
        <v>65</v>
      </c>
      <c r="J7798" t="s">
        <v>45</v>
      </c>
      <c r="K7798" t="s">
        <v>45</v>
      </c>
      <c r="L7798" t="s">
        <v>45</v>
      </c>
      <c r="N7798" s="27">
        <v>2010</v>
      </c>
      <c r="R7798" s="7">
        <v>35.637908000000003</v>
      </c>
      <c r="S7798" s="7">
        <v>53.477046999999999</v>
      </c>
      <c r="T7798" t="s">
        <v>46</v>
      </c>
      <c r="U7798" t="s">
        <v>26297</v>
      </c>
      <c r="X7798" t="s">
        <v>26297</v>
      </c>
      <c r="Y7798" t="s">
        <v>19854</v>
      </c>
      <c r="Z7798" t="s">
        <v>19855</v>
      </c>
      <c r="AA7798" t="s">
        <v>27032</v>
      </c>
      <c r="AC7798" t="s">
        <v>27033</v>
      </c>
      <c r="AF7798" t="s">
        <v>52</v>
      </c>
      <c r="AG7798" t="s">
        <v>26994</v>
      </c>
      <c r="AH7798" s="24">
        <v>11293462</v>
      </c>
      <c r="AI7798" t="s">
        <v>27034</v>
      </c>
      <c r="AJ7798" t="s">
        <v>27035</v>
      </c>
    </row>
    <row r="7799" spans="1:36" ht="17.25" hidden="1" customHeight="1" x14ac:dyDescent="0.2">
      <c r="A7799" s="4" t="s">
        <v>27029</v>
      </c>
      <c r="B7799" t="s">
        <v>26162</v>
      </c>
      <c r="C7799" t="s">
        <v>27030</v>
      </c>
      <c r="D7799" t="s">
        <v>27031</v>
      </c>
      <c r="E7799" t="s">
        <v>703</v>
      </c>
      <c r="F7799" t="s">
        <v>64</v>
      </c>
      <c r="G7799" s="5">
        <v>162</v>
      </c>
      <c r="H7799" t="s">
        <v>42</v>
      </c>
      <c r="I7799" t="s">
        <v>65</v>
      </c>
      <c r="J7799" t="s">
        <v>45</v>
      </c>
      <c r="K7799" t="s">
        <v>45</v>
      </c>
      <c r="L7799" t="s">
        <v>45</v>
      </c>
      <c r="N7799" s="27">
        <v>2010</v>
      </c>
      <c r="R7799" s="7">
        <v>35.637908000000003</v>
      </c>
      <c r="S7799" s="7">
        <v>53.477046999999999</v>
      </c>
      <c r="T7799" t="s">
        <v>46</v>
      </c>
      <c r="U7799" t="s">
        <v>26297</v>
      </c>
      <c r="X7799" t="s">
        <v>26297</v>
      </c>
      <c r="Y7799" t="s">
        <v>19854</v>
      </c>
      <c r="Z7799" t="s">
        <v>19855</v>
      </c>
      <c r="AA7799" t="s">
        <v>27032</v>
      </c>
      <c r="AC7799" t="s">
        <v>27033</v>
      </c>
      <c r="AF7799" t="s">
        <v>52</v>
      </c>
      <c r="AG7799" t="s">
        <v>26994</v>
      </c>
      <c r="AH7799" s="24">
        <v>1293464</v>
      </c>
      <c r="AI7799" t="s">
        <v>27034</v>
      </c>
      <c r="AJ7799" t="s">
        <v>27036</v>
      </c>
    </row>
    <row r="7800" spans="1:36" ht="17.25" hidden="1" customHeight="1" x14ac:dyDescent="0.2">
      <c r="A7800" s="4" t="s">
        <v>27029</v>
      </c>
      <c r="B7800" t="s">
        <v>26162</v>
      </c>
      <c r="C7800" t="s">
        <v>27030</v>
      </c>
      <c r="D7800" t="s">
        <v>27031</v>
      </c>
      <c r="E7800" t="s">
        <v>740</v>
      </c>
      <c r="F7800" t="s">
        <v>64</v>
      </c>
      <c r="G7800" s="5">
        <v>183</v>
      </c>
      <c r="H7800" t="s">
        <v>139</v>
      </c>
      <c r="I7800" t="s">
        <v>65</v>
      </c>
      <c r="J7800" t="s">
        <v>45</v>
      </c>
      <c r="K7800" t="s">
        <v>45</v>
      </c>
      <c r="L7800" t="s">
        <v>45</v>
      </c>
      <c r="N7800" s="27" t="s">
        <v>45</v>
      </c>
      <c r="P7800" s="25"/>
      <c r="R7800" s="7">
        <v>35.637908000000003</v>
      </c>
      <c r="S7800" s="7">
        <v>53.477046999999999</v>
      </c>
      <c r="T7800" t="s">
        <v>46</v>
      </c>
      <c r="U7800" t="s">
        <v>26297</v>
      </c>
      <c r="X7800" t="s">
        <v>26297</v>
      </c>
      <c r="Y7800" t="s">
        <v>19854</v>
      </c>
      <c r="Z7800" t="s">
        <v>19855</v>
      </c>
      <c r="AA7800" t="s">
        <v>27032</v>
      </c>
      <c r="AC7800" t="s">
        <v>27033</v>
      </c>
      <c r="AF7800" t="s">
        <v>52</v>
      </c>
      <c r="AG7800" t="s">
        <v>27037</v>
      </c>
      <c r="AH7800" s="24">
        <v>1314399</v>
      </c>
      <c r="AI7800" t="s">
        <v>27034</v>
      </c>
      <c r="AJ7800" t="s">
        <v>27039</v>
      </c>
    </row>
    <row r="7801" spans="1:36" ht="17.25" hidden="1" customHeight="1" x14ac:dyDescent="0.2">
      <c r="A7801" s="4" t="s">
        <v>27029</v>
      </c>
      <c r="B7801" t="s">
        <v>26162</v>
      </c>
      <c r="C7801" t="s">
        <v>27030</v>
      </c>
      <c r="D7801" t="s">
        <v>27031</v>
      </c>
      <c r="E7801" t="s">
        <v>1492</v>
      </c>
      <c r="F7801" t="s">
        <v>64</v>
      </c>
      <c r="G7801" s="5">
        <v>183</v>
      </c>
      <c r="H7801" t="s">
        <v>139</v>
      </c>
      <c r="I7801" t="s">
        <v>65</v>
      </c>
      <c r="J7801" t="s">
        <v>45</v>
      </c>
      <c r="K7801" t="s">
        <v>45</v>
      </c>
      <c r="L7801" t="s">
        <v>45</v>
      </c>
      <c r="N7801" s="27" t="s">
        <v>45</v>
      </c>
      <c r="P7801" s="25"/>
      <c r="R7801" s="7">
        <v>35.637908000000003</v>
      </c>
      <c r="S7801" s="7">
        <v>53.477046999999999</v>
      </c>
      <c r="T7801" t="s">
        <v>46</v>
      </c>
      <c r="U7801" t="s">
        <v>26297</v>
      </c>
      <c r="X7801" t="s">
        <v>26297</v>
      </c>
      <c r="Y7801" t="s">
        <v>19854</v>
      </c>
      <c r="Z7801" t="s">
        <v>19855</v>
      </c>
      <c r="AA7801" t="s">
        <v>27032</v>
      </c>
      <c r="AC7801" t="s">
        <v>27033</v>
      </c>
      <c r="AF7801" t="s">
        <v>52</v>
      </c>
      <c r="AG7801" t="s">
        <v>27037</v>
      </c>
      <c r="AH7801" s="24">
        <v>1314399</v>
      </c>
      <c r="AI7801" t="s">
        <v>27034</v>
      </c>
      <c r="AJ7801" t="s">
        <v>27040</v>
      </c>
    </row>
    <row r="7802" spans="1:36" ht="17.25" hidden="1" customHeight="1" x14ac:dyDescent="0.2">
      <c r="A7802" s="4" t="s">
        <v>27029</v>
      </c>
      <c r="B7802" t="s">
        <v>26162</v>
      </c>
      <c r="C7802" t="s">
        <v>27030</v>
      </c>
      <c r="D7802" t="s">
        <v>27031</v>
      </c>
      <c r="E7802" t="s">
        <v>719</v>
      </c>
      <c r="F7802" t="s">
        <v>1711</v>
      </c>
      <c r="G7802" s="5">
        <v>160</v>
      </c>
      <c r="H7802" t="s">
        <v>486</v>
      </c>
      <c r="I7802" t="s">
        <v>240</v>
      </c>
      <c r="J7802" t="s">
        <v>45</v>
      </c>
      <c r="K7802" t="s">
        <v>45</v>
      </c>
      <c r="L7802" t="s">
        <v>45</v>
      </c>
      <c r="N7802" s="27" t="s">
        <v>45</v>
      </c>
      <c r="P7802" s="25"/>
      <c r="R7802" s="7">
        <v>35.637908000000003</v>
      </c>
      <c r="S7802" s="7">
        <v>53.477046999999999</v>
      </c>
      <c r="T7802" t="s">
        <v>46</v>
      </c>
      <c r="U7802" t="s">
        <v>26297</v>
      </c>
      <c r="X7802" t="s">
        <v>26297</v>
      </c>
      <c r="Y7802" t="s">
        <v>19854</v>
      </c>
      <c r="Z7802" t="s">
        <v>19855</v>
      </c>
      <c r="AA7802" t="s">
        <v>27032</v>
      </c>
      <c r="AC7802" t="s">
        <v>27033</v>
      </c>
      <c r="AF7802" t="s">
        <v>52</v>
      </c>
      <c r="AG7802" t="s">
        <v>27037</v>
      </c>
      <c r="AH7802" s="24">
        <v>1314906</v>
      </c>
      <c r="AI7802" t="s">
        <v>27034</v>
      </c>
      <c r="AJ7802" t="s">
        <v>27041</v>
      </c>
    </row>
    <row r="7803" spans="1:36" ht="17.25" hidden="1" customHeight="1" x14ac:dyDescent="0.2">
      <c r="A7803" s="4" t="s">
        <v>27042</v>
      </c>
      <c r="B7803" t="s">
        <v>26162</v>
      </c>
      <c r="C7803" t="s">
        <v>27043</v>
      </c>
      <c r="D7803" t="s">
        <v>27044</v>
      </c>
      <c r="E7803" t="s">
        <v>696</v>
      </c>
      <c r="F7803" t="s">
        <v>41</v>
      </c>
      <c r="G7803" s="5">
        <v>60</v>
      </c>
      <c r="H7803" t="s">
        <v>42</v>
      </c>
      <c r="I7803" t="s">
        <v>65</v>
      </c>
      <c r="J7803" t="s">
        <v>45</v>
      </c>
      <c r="K7803" t="s">
        <v>45</v>
      </c>
      <c r="L7803" t="s">
        <v>45</v>
      </c>
      <c r="N7803" s="27">
        <v>1977</v>
      </c>
      <c r="P7803" s="25"/>
      <c r="R7803" s="7">
        <v>36.657260999999998</v>
      </c>
      <c r="S7803" s="7">
        <v>49.458114999999999</v>
      </c>
      <c r="T7803" t="s">
        <v>46</v>
      </c>
      <c r="U7803" t="s">
        <v>27045</v>
      </c>
      <c r="X7803" t="s">
        <v>26519</v>
      </c>
      <c r="Y7803" t="s">
        <v>19854</v>
      </c>
      <c r="Z7803" t="s">
        <v>19855</v>
      </c>
      <c r="AA7803" t="s">
        <v>27046</v>
      </c>
      <c r="AC7803" t="s">
        <v>27047</v>
      </c>
      <c r="AF7803" t="s">
        <v>52</v>
      </c>
      <c r="AG7803" t="s">
        <v>27048</v>
      </c>
      <c r="AH7803" s="24">
        <v>1131235</v>
      </c>
      <c r="AI7803" t="s">
        <v>27049</v>
      </c>
      <c r="AJ7803" t="s">
        <v>27050</v>
      </c>
    </row>
    <row r="7804" spans="1:36" ht="17.25" hidden="1" customHeight="1" x14ac:dyDescent="0.2">
      <c r="A7804" s="4" t="s">
        <v>27042</v>
      </c>
      <c r="B7804" t="s">
        <v>26162</v>
      </c>
      <c r="C7804" t="s">
        <v>27043</v>
      </c>
      <c r="D7804" t="s">
        <v>27044</v>
      </c>
      <c r="E7804" t="s">
        <v>703</v>
      </c>
      <c r="F7804" t="s">
        <v>41</v>
      </c>
      <c r="G7804" s="5">
        <v>60</v>
      </c>
      <c r="H7804" t="s">
        <v>42</v>
      </c>
      <c r="I7804" t="s">
        <v>65</v>
      </c>
      <c r="J7804" t="s">
        <v>45</v>
      </c>
      <c r="K7804" t="s">
        <v>45</v>
      </c>
      <c r="L7804" t="s">
        <v>45</v>
      </c>
      <c r="N7804" s="27">
        <v>1977</v>
      </c>
      <c r="P7804" s="25"/>
      <c r="R7804" s="7">
        <v>36.657260999999998</v>
      </c>
      <c r="S7804" s="7">
        <v>49.458114999999999</v>
      </c>
      <c r="T7804" t="s">
        <v>46</v>
      </c>
      <c r="U7804" t="s">
        <v>27045</v>
      </c>
      <c r="X7804" t="s">
        <v>26519</v>
      </c>
      <c r="Y7804" t="s">
        <v>19854</v>
      </c>
      <c r="Z7804" t="s">
        <v>19855</v>
      </c>
      <c r="AA7804" t="s">
        <v>27046</v>
      </c>
      <c r="AC7804" t="s">
        <v>27047</v>
      </c>
      <c r="AF7804" t="s">
        <v>52</v>
      </c>
      <c r="AG7804" t="s">
        <v>27048</v>
      </c>
      <c r="AH7804" s="24">
        <v>1131236</v>
      </c>
      <c r="AI7804" t="s">
        <v>27049</v>
      </c>
      <c r="AJ7804" t="s">
        <v>27051</v>
      </c>
    </row>
    <row r="7805" spans="1:36" ht="17.25" hidden="1" customHeight="1" x14ac:dyDescent="0.2">
      <c r="A7805" s="4" t="s">
        <v>27042</v>
      </c>
      <c r="B7805" t="s">
        <v>26162</v>
      </c>
      <c r="C7805" t="s">
        <v>27043</v>
      </c>
      <c r="D7805" t="s">
        <v>27044</v>
      </c>
      <c r="E7805" t="s">
        <v>719</v>
      </c>
      <c r="F7805" t="s">
        <v>41</v>
      </c>
      <c r="G7805" s="5">
        <v>120</v>
      </c>
      <c r="H7805" t="s">
        <v>42</v>
      </c>
      <c r="I7805" t="s">
        <v>240</v>
      </c>
      <c r="J7805" t="s">
        <v>45</v>
      </c>
      <c r="K7805" t="s">
        <v>45</v>
      </c>
      <c r="L7805" t="s">
        <v>45</v>
      </c>
      <c r="N7805" s="27">
        <v>1973</v>
      </c>
      <c r="P7805" s="25"/>
      <c r="R7805" s="7">
        <v>36.657260999999998</v>
      </c>
      <c r="S7805" s="7">
        <v>49.458114999999999</v>
      </c>
      <c r="T7805" t="s">
        <v>46</v>
      </c>
      <c r="U7805" t="s">
        <v>27045</v>
      </c>
      <c r="X7805" t="s">
        <v>26519</v>
      </c>
      <c r="Y7805" t="s">
        <v>19854</v>
      </c>
      <c r="Z7805" t="s">
        <v>19855</v>
      </c>
      <c r="AA7805" t="s">
        <v>27046</v>
      </c>
      <c r="AC7805" t="s">
        <v>27047</v>
      </c>
      <c r="AF7805" t="s">
        <v>52</v>
      </c>
      <c r="AG7805" t="s">
        <v>27048</v>
      </c>
      <c r="AH7805" s="24">
        <v>1131233</v>
      </c>
      <c r="AI7805" t="s">
        <v>27049</v>
      </c>
      <c r="AJ7805" t="s">
        <v>27052</v>
      </c>
    </row>
    <row r="7806" spans="1:36" ht="17.25" hidden="1" customHeight="1" x14ac:dyDescent="0.2">
      <c r="A7806" s="4" t="s">
        <v>27042</v>
      </c>
      <c r="B7806" t="s">
        <v>26162</v>
      </c>
      <c r="C7806" t="s">
        <v>27043</v>
      </c>
      <c r="D7806" t="s">
        <v>27044</v>
      </c>
      <c r="E7806" t="s">
        <v>726</v>
      </c>
      <c r="F7806" t="s">
        <v>41</v>
      </c>
      <c r="G7806" s="5">
        <v>120</v>
      </c>
      <c r="H7806" t="s">
        <v>42</v>
      </c>
      <c r="I7806" t="s">
        <v>240</v>
      </c>
      <c r="J7806" t="s">
        <v>45</v>
      </c>
      <c r="K7806" t="s">
        <v>45</v>
      </c>
      <c r="L7806" t="s">
        <v>45</v>
      </c>
      <c r="N7806" s="27">
        <v>1973</v>
      </c>
      <c r="P7806" s="25"/>
      <c r="R7806" s="7">
        <v>36.657260999999998</v>
      </c>
      <c r="S7806" s="7">
        <v>49.458114999999999</v>
      </c>
      <c r="T7806" t="s">
        <v>46</v>
      </c>
      <c r="U7806" t="s">
        <v>27045</v>
      </c>
      <c r="X7806" t="s">
        <v>26519</v>
      </c>
      <c r="Y7806" t="s">
        <v>19854</v>
      </c>
      <c r="Z7806" t="s">
        <v>19855</v>
      </c>
      <c r="AA7806" t="s">
        <v>27046</v>
      </c>
      <c r="AC7806" t="s">
        <v>27047</v>
      </c>
      <c r="AF7806" t="s">
        <v>52</v>
      </c>
      <c r="AG7806" t="s">
        <v>27048</v>
      </c>
      <c r="AH7806" s="24">
        <v>1131234</v>
      </c>
      <c r="AI7806" t="s">
        <v>27049</v>
      </c>
      <c r="AJ7806" t="s">
        <v>27053</v>
      </c>
    </row>
    <row r="7807" spans="1:36" ht="17.25" hidden="1" customHeight="1" x14ac:dyDescent="0.2">
      <c r="A7807" s="4" t="s">
        <v>27054</v>
      </c>
      <c r="B7807" t="s">
        <v>26162</v>
      </c>
      <c r="C7807" t="s">
        <v>27055</v>
      </c>
      <c r="D7807" t="s">
        <v>27056</v>
      </c>
      <c r="E7807" t="s">
        <v>696</v>
      </c>
      <c r="F7807" t="s">
        <v>41</v>
      </c>
      <c r="G7807" s="5">
        <v>159</v>
      </c>
      <c r="H7807" t="s">
        <v>42</v>
      </c>
      <c r="I7807" t="s">
        <v>65</v>
      </c>
      <c r="J7807" t="s">
        <v>45</v>
      </c>
      <c r="K7807" t="s">
        <v>45</v>
      </c>
      <c r="L7807" t="s">
        <v>45</v>
      </c>
      <c r="N7807" s="6">
        <v>2009</v>
      </c>
      <c r="P7807" s="25"/>
      <c r="R7807" s="7">
        <v>33.753312999999999</v>
      </c>
      <c r="S7807" s="7">
        <v>59.147036999999997</v>
      </c>
      <c r="T7807" t="s">
        <v>46</v>
      </c>
      <c r="U7807" t="s">
        <v>27057</v>
      </c>
      <c r="X7807" t="s">
        <v>27058</v>
      </c>
      <c r="Y7807" t="s">
        <v>19854</v>
      </c>
      <c r="Z7807" t="s">
        <v>19855</v>
      </c>
      <c r="AA7807" t="s">
        <v>27059</v>
      </c>
      <c r="AC7807" t="s">
        <v>27060</v>
      </c>
      <c r="AG7807" t="s">
        <v>27061</v>
      </c>
      <c r="AH7807" s="24">
        <v>1190291</v>
      </c>
      <c r="AI7807" t="s">
        <v>27062</v>
      </c>
      <c r="AJ7807" t="s">
        <v>27063</v>
      </c>
    </row>
    <row r="7808" spans="1:36" ht="17.25" hidden="1" customHeight="1" x14ac:dyDescent="0.2">
      <c r="A7808" s="4" t="s">
        <v>27054</v>
      </c>
      <c r="B7808" t="s">
        <v>26162</v>
      </c>
      <c r="C7808" t="s">
        <v>27055</v>
      </c>
      <c r="D7808" t="s">
        <v>27056</v>
      </c>
      <c r="E7808" t="s">
        <v>703</v>
      </c>
      <c r="F7808" t="s">
        <v>41</v>
      </c>
      <c r="G7808" s="5">
        <v>159</v>
      </c>
      <c r="H7808" t="s">
        <v>42</v>
      </c>
      <c r="I7808" t="s">
        <v>65</v>
      </c>
      <c r="J7808" t="s">
        <v>45</v>
      </c>
      <c r="K7808" t="s">
        <v>45</v>
      </c>
      <c r="L7808" t="s">
        <v>45</v>
      </c>
      <c r="N7808" s="6">
        <v>2009</v>
      </c>
      <c r="P7808" s="25"/>
      <c r="R7808" s="7">
        <v>33.753312999999999</v>
      </c>
      <c r="S7808" s="7">
        <v>59.147036999999997</v>
      </c>
      <c r="T7808" t="s">
        <v>46</v>
      </c>
      <c r="U7808" t="s">
        <v>27057</v>
      </c>
      <c r="X7808" t="s">
        <v>27058</v>
      </c>
      <c r="Y7808" t="s">
        <v>19854</v>
      </c>
      <c r="Z7808" t="s">
        <v>19855</v>
      </c>
      <c r="AA7808" t="s">
        <v>27059</v>
      </c>
      <c r="AC7808" t="s">
        <v>27060</v>
      </c>
      <c r="AG7808" t="s">
        <v>27061</v>
      </c>
      <c r="AH7808" s="24">
        <v>1190292</v>
      </c>
      <c r="AI7808" t="s">
        <v>27062</v>
      </c>
      <c r="AJ7808" t="s">
        <v>27064</v>
      </c>
    </row>
    <row r="7809" spans="1:36" ht="17.25" hidden="1" customHeight="1" x14ac:dyDescent="0.2">
      <c r="A7809" s="4" t="s">
        <v>27054</v>
      </c>
      <c r="B7809" t="s">
        <v>26162</v>
      </c>
      <c r="C7809" t="s">
        <v>27055</v>
      </c>
      <c r="D7809" t="s">
        <v>27056</v>
      </c>
      <c r="E7809" t="s">
        <v>738</v>
      </c>
      <c r="F7809" t="s">
        <v>41</v>
      </c>
      <c r="G7809" s="5">
        <v>159</v>
      </c>
      <c r="H7809" t="s">
        <v>42</v>
      </c>
      <c r="I7809" t="s">
        <v>65</v>
      </c>
      <c r="J7809" t="s">
        <v>45</v>
      </c>
      <c r="K7809" t="s">
        <v>45</v>
      </c>
      <c r="L7809" t="s">
        <v>45</v>
      </c>
      <c r="N7809" s="6">
        <v>2009</v>
      </c>
      <c r="P7809" s="25"/>
      <c r="R7809" s="7">
        <v>33.753312999999999</v>
      </c>
      <c r="S7809" s="7">
        <v>59.147036999999997</v>
      </c>
      <c r="T7809" t="s">
        <v>46</v>
      </c>
      <c r="U7809" t="s">
        <v>27057</v>
      </c>
      <c r="X7809" t="s">
        <v>27058</v>
      </c>
      <c r="Y7809" t="s">
        <v>19854</v>
      </c>
      <c r="Z7809" t="s">
        <v>19855</v>
      </c>
      <c r="AA7809" t="s">
        <v>27059</v>
      </c>
      <c r="AC7809" t="s">
        <v>27060</v>
      </c>
      <c r="AG7809" t="s">
        <v>27061</v>
      </c>
      <c r="AH7809" s="24">
        <v>1190293</v>
      </c>
      <c r="AI7809" t="s">
        <v>27062</v>
      </c>
      <c r="AJ7809" t="s">
        <v>27065</v>
      </c>
    </row>
    <row r="7810" spans="1:36" ht="17.25" hidden="1" customHeight="1" x14ac:dyDescent="0.2">
      <c r="A7810" s="4" t="s">
        <v>27054</v>
      </c>
      <c r="B7810" t="s">
        <v>26162</v>
      </c>
      <c r="C7810" t="s">
        <v>27055</v>
      </c>
      <c r="D7810" t="s">
        <v>27056</v>
      </c>
      <c r="E7810" t="s">
        <v>740</v>
      </c>
      <c r="F7810" t="s">
        <v>41</v>
      </c>
      <c r="G7810" s="5">
        <v>159</v>
      </c>
      <c r="H7810" t="s">
        <v>42</v>
      </c>
      <c r="I7810" t="s">
        <v>65</v>
      </c>
      <c r="J7810" t="s">
        <v>45</v>
      </c>
      <c r="K7810" t="s">
        <v>45</v>
      </c>
      <c r="L7810" t="s">
        <v>45</v>
      </c>
      <c r="N7810" s="6">
        <v>2009</v>
      </c>
      <c r="P7810" s="25"/>
      <c r="R7810" s="7">
        <v>33.753312999999999</v>
      </c>
      <c r="S7810" s="7">
        <v>59.147036999999997</v>
      </c>
      <c r="T7810" t="s">
        <v>46</v>
      </c>
      <c r="U7810" t="s">
        <v>27057</v>
      </c>
      <c r="X7810" t="s">
        <v>27058</v>
      </c>
      <c r="Y7810" t="s">
        <v>19854</v>
      </c>
      <c r="Z7810" t="s">
        <v>19855</v>
      </c>
      <c r="AA7810" t="s">
        <v>27059</v>
      </c>
      <c r="AC7810" t="s">
        <v>27060</v>
      </c>
      <c r="AG7810" t="s">
        <v>27061</v>
      </c>
      <c r="AH7810" s="24">
        <v>1190294</v>
      </c>
      <c r="AI7810" t="s">
        <v>27062</v>
      </c>
      <c r="AJ7810" t="s">
        <v>27066</v>
      </c>
    </row>
    <row r="7811" spans="1:36" ht="17.25" hidden="1" customHeight="1" x14ac:dyDescent="0.2">
      <c r="A7811" s="4" t="s">
        <v>27067</v>
      </c>
      <c r="B7811" t="s">
        <v>26162</v>
      </c>
      <c r="C7811" t="s">
        <v>27068</v>
      </c>
      <c r="D7811" t="s">
        <v>27069</v>
      </c>
      <c r="E7811" t="s">
        <v>40</v>
      </c>
      <c r="F7811" t="s">
        <v>64</v>
      </c>
      <c r="G7811" s="5">
        <v>250</v>
      </c>
      <c r="H7811" t="s">
        <v>42</v>
      </c>
      <c r="I7811" t="s">
        <v>240</v>
      </c>
      <c r="J7811" t="s">
        <v>45</v>
      </c>
      <c r="K7811" t="s">
        <v>45</v>
      </c>
      <c r="L7811" t="s">
        <v>45</v>
      </c>
      <c r="N7811" s="27">
        <v>1994</v>
      </c>
      <c r="P7811" s="25"/>
      <c r="R7811" s="7">
        <v>35.128400999999997</v>
      </c>
      <c r="S7811" s="7">
        <v>48.852516999999999</v>
      </c>
      <c r="T7811" t="s">
        <v>46</v>
      </c>
      <c r="U7811" t="s">
        <v>9766</v>
      </c>
      <c r="X7811" t="s">
        <v>26743</v>
      </c>
      <c r="Y7811" t="s">
        <v>19854</v>
      </c>
      <c r="Z7811" t="s">
        <v>19855</v>
      </c>
      <c r="AA7811" t="s">
        <v>27070</v>
      </c>
      <c r="AC7811" t="s">
        <v>27071</v>
      </c>
      <c r="AE7811" t="s">
        <v>254</v>
      </c>
      <c r="AF7811" t="s">
        <v>52</v>
      </c>
      <c r="AG7811" t="s">
        <v>27072</v>
      </c>
      <c r="AH7811" s="24">
        <v>1118362</v>
      </c>
      <c r="AI7811" t="s">
        <v>27073</v>
      </c>
      <c r="AJ7811" t="s">
        <v>27074</v>
      </c>
    </row>
    <row r="7812" spans="1:36" ht="17.25" hidden="1" customHeight="1" x14ac:dyDescent="0.2">
      <c r="A7812" s="4" t="s">
        <v>27067</v>
      </c>
      <c r="B7812" t="s">
        <v>26162</v>
      </c>
      <c r="C7812" t="s">
        <v>27068</v>
      </c>
      <c r="D7812" t="s">
        <v>27069</v>
      </c>
      <c r="E7812" t="s">
        <v>56</v>
      </c>
      <c r="F7812" t="s">
        <v>64</v>
      </c>
      <c r="G7812" s="5">
        <v>250</v>
      </c>
      <c r="H7812" t="s">
        <v>42</v>
      </c>
      <c r="I7812" t="s">
        <v>240</v>
      </c>
      <c r="J7812" t="s">
        <v>45</v>
      </c>
      <c r="K7812" t="s">
        <v>45</v>
      </c>
      <c r="L7812" t="s">
        <v>45</v>
      </c>
      <c r="N7812" s="27">
        <v>1994</v>
      </c>
      <c r="P7812" s="25"/>
      <c r="R7812" s="7">
        <v>35.128400999999997</v>
      </c>
      <c r="S7812" s="7">
        <v>48.852516999999999</v>
      </c>
      <c r="T7812" t="s">
        <v>46</v>
      </c>
      <c r="U7812" t="s">
        <v>9766</v>
      </c>
      <c r="X7812" t="s">
        <v>26743</v>
      </c>
      <c r="Y7812" t="s">
        <v>19854</v>
      </c>
      <c r="Z7812" t="s">
        <v>19855</v>
      </c>
      <c r="AA7812" t="s">
        <v>27070</v>
      </c>
      <c r="AC7812" t="s">
        <v>27071</v>
      </c>
      <c r="AE7812" t="s">
        <v>254</v>
      </c>
      <c r="AF7812" t="s">
        <v>52</v>
      </c>
      <c r="AG7812" t="s">
        <v>27072</v>
      </c>
      <c r="AH7812" s="24">
        <v>1118363</v>
      </c>
      <c r="AI7812" t="s">
        <v>27073</v>
      </c>
      <c r="AJ7812" t="s">
        <v>27075</v>
      </c>
    </row>
    <row r="7813" spans="1:36" ht="17.25" hidden="1" customHeight="1" x14ac:dyDescent="0.2">
      <c r="A7813" s="4" t="s">
        <v>27067</v>
      </c>
      <c r="B7813" t="s">
        <v>26162</v>
      </c>
      <c r="C7813" t="s">
        <v>27068</v>
      </c>
      <c r="D7813" t="s">
        <v>27069</v>
      </c>
      <c r="E7813" t="s">
        <v>58</v>
      </c>
      <c r="F7813" t="s">
        <v>64</v>
      </c>
      <c r="G7813" s="5">
        <v>250</v>
      </c>
      <c r="H7813" t="s">
        <v>42</v>
      </c>
      <c r="I7813" t="s">
        <v>240</v>
      </c>
      <c r="J7813" t="s">
        <v>45</v>
      </c>
      <c r="K7813" t="s">
        <v>45</v>
      </c>
      <c r="L7813" t="s">
        <v>45</v>
      </c>
      <c r="N7813" s="27">
        <v>1994</v>
      </c>
      <c r="P7813" s="25"/>
      <c r="R7813" s="7">
        <v>35.128400999999997</v>
      </c>
      <c r="S7813" s="7">
        <v>48.852516999999999</v>
      </c>
      <c r="T7813" t="s">
        <v>46</v>
      </c>
      <c r="U7813" t="s">
        <v>9766</v>
      </c>
      <c r="X7813" t="s">
        <v>26743</v>
      </c>
      <c r="Y7813" t="s">
        <v>19854</v>
      </c>
      <c r="Z7813" t="s">
        <v>19855</v>
      </c>
      <c r="AA7813" t="s">
        <v>27070</v>
      </c>
      <c r="AC7813" t="s">
        <v>27071</v>
      </c>
      <c r="AE7813" t="s">
        <v>254</v>
      </c>
      <c r="AF7813" t="s">
        <v>52</v>
      </c>
      <c r="AG7813" t="s">
        <v>27072</v>
      </c>
      <c r="AH7813" s="24">
        <v>1118364</v>
      </c>
      <c r="AI7813" t="s">
        <v>27073</v>
      </c>
      <c r="AJ7813" t="s">
        <v>27076</v>
      </c>
    </row>
    <row r="7814" spans="1:36" ht="17.25" hidden="1" customHeight="1" x14ac:dyDescent="0.2">
      <c r="A7814" s="4" t="s">
        <v>27067</v>
      </c>
      <c r="B7814" t="s">
        <v>26162</v>
      </c>
      <c r="C7814" t="s">
        <v>27068</v>
      </c>
      <c r="D7814" t="s">
        <v>27069</v>
      </c>
      <c r="E7814" t="s">
        <v>191</v>
      </c>
      <c r="F7814" t="s">
        <v>64</v>
      </c>
      <c r="G7814" s="5">
        <v>250</v>
      </c>
      <c r="H7814" t="s">
        <v>42</v>
      </c>
      <c r="I7814" t="s">
        <v>240</v>
      </c>
      <c r="J7814" t="s">
        <v>45</v>
      </c>
      <c r="K7814" t="s">
        <v>45</v>
      </c>
      <c r="L7814" t="s">
        <v>45</v>
      </c>
      <c r="N7814" s="27">
        <v>1994</v>
      </c>
      <c r="P7814" s="25"/>
      <c r="R7814" s="7">
        <v>35.128400999999997</v>
      </c>
      <c r="S7814" s="7">
        <v>48.852516999999999</v>
      </c>
      <c r="T7814" t="s">
        <v>46</v>
      </c>
      <c r="U7814" t="s">
        <v>9766</v>
      </c>
      <c r="X7814" t="s">
        <v>26743</v>
      </c>
      <c r="Y7814" t="s">
        <v>19854</v>
      </c>
      <c r="Z7814" t="s">
        <v>19855</v>
      </c>
      <c r="AA7814" t="s">
        <v>27070</v>
      </c>
      <c r="AC7814" t="s">
        <v>27071</v>
      </c>
      <c r="AE7814" t="s">
        <v>254</v>
      </c>
      <c r="AF7814" t="s">
        <v>52</v>
      </c>
      <c r="AG7814" t="s">
        <v>27072</v>
      </c>
      <c r="AH7814" s="24">
        <v>1118365</v>
      </c>
      <c r="AI7814" t="s">
        <v>27073</v>
      </c>
      <c r="AJ7814" t="s">
        <v>27077</v>
      </c>
    </row>
    <row r="7815" spans="1:36" ht="17.25" hidden="1" customHeight="1" x14ac:dyDescent="0.2">
      <c r="A7815" s="4" t="s">
        <v>27078</v>
      </c>
      <c r="B7815" t="s">
        <v>26162</v>
      </c>
      <c r="C7815" t="s">
        <v>27079</v>
      </c>
      <c r="D7815" t="s">
        <v>27080</v>
      </c>
      <c r="E7815" t="s">
        <v>40</v>
      </c>
      <c r="F7815" t="s">
        <v>86</v>
      </c>
      <c r="G7815" s="5">
        <v>200</v>
      </c>
      <c r="H7815" t="s">
        <v>42</v>
      </c>
      <c r="I7815" t="s">
        <v>240</v>
      </c>
      <c r="J7815" t="s">
        <v>45</v>
      </c>
      <c r="K7815" t="s">
        <v>45</v>
      </c>
      <c r="L7815" t="s">
        <v>45</v>
      </c>
      <c r="N7815" s="6">
        <v>1984</v>
      </c>
      <c r="P7815" s="25"/>
      <c r="R7815" s="7">
        <v>32.797007999999998</v>
      </c>
      <c r="S7815" s="7">
        <v>51.495249000000001</v>
      </c>
      <c r="T7815" t="s">
        <v>46</v>
      </c>
      <c r="U7815" t="s">
        <v>26600</v>
      </c>
      <c r="X7815" t="s">
        <v>26600</v>
      </c>
      <c r="Y7815" t="s">
        <v>19854</v>
      </c>
      <c r="Z7815" t="s">
        <v>19855</v>
      </c>
      <c r="AA7815" t="s">
        <v>27081</v>
      </c>
      <c r="AF7815" t="s">
        <v>52</v>
      </c>
      <c r="AG7815" t="s">
        <v>27082</v>
      </c>
      <c r="AH7815" s="24">
        <v>1114260</v>
      </c>
      <c r="AI7815" t="s">
        <v>27083</v>
      </c>
      <c r="AJ7815" t="s">
        <v>27084</v>
      </c>
    </row>
    <row r="7816" spans="1:36" ht="17.25" hidden="1" customHeight="1" x14ac:dyDescent="0.2">
      <c r="A7816" s="4" t="s">
        <v>27078</v>
      </c>
      <c r="B7816" t="s">
        <v>26162</v>
      </c>
      <c r="C7816" t="s">
        <v>27079</v>
      </c>
      <c r="D7816" t="s">
        <v>27080</v>
      </c>
      <c r="E7816" t="s">
        <v>56</v>
      </c>
      <c r="F7816" t="s">
        <v>86</v>
      </c>
      <c r="G7816" s="5">
        <v>200</v>
      </c>
      <c r="H7816" t="s">
        <v>42</v>
      </c>
      <c r="I7816" t="s">
        <v>240</v>
      </c>
      <c r="J7816" t="s">
        <v>45</v>
      </c>
      <c r="K7816" t="s">
        <v>45</v>
      </c>
      <c r="L7816" t="s">
        <v>45</v>
      </c>
      <c r="N7816" s="24">
        <v>1984</v>
      </c>
      <c r="R7816" s="7">
        <v>32.797007999999998</v>
      </c>
      <c r="S7816" s="7">
        <v>51.495249000000001</v>
      </c>
      <c r="T7816" t="s">
        <v>46</v>
      </c>
      <c r="U7816" t="s">
        <v>26600</v>
      </c>
      <c r="X7816" t="s">
        <v>26600</v>
      </c>
      <c r="Y7816" t="s">
        <v>19854</v>
      </c>
      <c r="Z7816" t="s">
        <v>19855</v>
      </c>
      <c r="AA7816" t="s">
        <v>27081</v>
      </c>
      <c r="AF7816" t="s">
        <v>52</v>
      </c>
      <c r="AG7816" t="s">
        <v>27082</v>
      </c>
      <c r="AH7816" s="24">
        <v>1114261</v>
      </c>
      <c r="AI7816" t="s">
        <v>27083</v>
      </c>
      <c r="AJ7816" t="s">
        <v>27085</v>
      </c>
    </row>
    <row r="7817" spans="1:36" ht="17.25" hidden="1" customHeight="1" x14ac:dyDescent="0.2">
      <c r="A7817" s="4" t="s">
        <v>27078</v>
      </c>
      <c r="B7817" t="s">
        <v>26162</v>
      </c>
      <c r="C7817" t="s">
        <v>27079</v>
      </c>
      <c r="D7817" t="s">
        <v>27080</v>
      </c>
      <c r="E7817" t="s">
        <v>58</v>
      </c>
      <c r="F7817" t="s">
        <v>86</v>
      </c>
      <c r="G7817" s="5">
        <v>200</v>
      </c>
      <c r="H7817" t="s">
        <v>42</v>
      </c>
      <c r="I7817" t="s">
        <v>240</v>
      </c>
      <c r="J7817" t="s">
        <v>45</v>
      </c>
      <c r="K7817" t="s">
        <v>45</v>
      </c>
      <c r="L7817" t="s">
        <v>45</v>
      </c>
      <c r="N7817" s="6">
        <v>1985</v>
      </c>
      <c r="R7817" s="7">
        <v>32.797007999999998</v>
      </c>
      <c r="S7817" s="7">
        <v>51.495249000000001</v>
      </c>
      <c r="T7817" t="s">
        <v>46</v>
      </c>
      <c r="U7817" t="s">
        <v>26600</v>
      </c>
      <c r="X7817" t="s">
        <v>26600</v>
      </c>
      <c r="Y7817" t="s">
        <v>19854</v>
      </c>
      <c r="Z7817" t="s">
        <v>19855</v>
      </c>
      <c r="AA7817" t="s">
        <v>27081</v>
      </c>
      <c r="AF7817" t="s">
        <v>52</v>
      </c>
      <c r="AG7817" t="s">
        <v>27082</v>
      </c>
      <c r="AH7817" s="24">
        <v>1114262</v>
      </c>
      <c r="AI7817" t="s">
        <v>27083</v>
      </c>
      <c r="AJ7817" t="s">
        <v>27086</v>
      </c>
    </row>
    <row r="7818" spans="1:36" ht="17.25" hidden="1" customHeight="1" x14ac:dyDescent="0.2">
      <c r="A7818" s="4" t="s">
        <v>27078</v>
      </c>
      <c r="B7818" t="s">
        <v>26162</v>
      </c>
      <c r="C7818" t="s">
        <v>27079</v>
      </c>
      <c r="D7818" t="s">
        <v>27080</v>
      </c>
      <c r="E7818" t="s">
        <v>191</v>
      </c>
      <c r="F7818" t="s">
        <v>86</v>
      </c>
      <c r="G7818" s="5">
        <v>200</v>
      </c>
      <c r="H7818" t="s">
        <v>42</v>
      </c>
      <c r="I7818" t="s">
        <v>240</v>
      </c>
      <c r="J7818" t="s">
        <v>45</v>
      </c>
      <c r="K7818" t="s">
        <v>45</v>
      </c>
      <c r="L7818" t="s">
        <v>45</v>
      </c>
      <c r="N7818" s="6">
        <v>1989</v>
      </c>
      <c r="R7818" s="7">
        <v>32.797007999999998</v>
      </c>
      <c r="S7818" s="7">
        <v>51.495249000000001</v>
      </c>
      <c r="T7818" t="s">
        <v>46</v>
      </c>
      <c r="U7818" t="s">
        <v>26600</v>
      </c>
      <c r="X7818" t="s">
        <v>26600</v>
      </c>
      <c r="Y7818" t="s">
        <v>19854</v>
      </c>
      <c r="Z7818" t="s">
        <v>19855</v>
      </c>
      <c r="AA7818" t="s">
        <v>27081</v>
      </c>
      <c r="AF7818" t="s">
        <v>52</v>
      </c>
      <c r="AG7818" t="s">
        <v>27082</v>
      </c>
      <c r="AH7818" s="24">
        <v>1114263</v>
      </c>
      <c r="AI7818" t="s">
        <v>27083</v>
      </c>
      <c r="AJ7818" t="s">
        <v>27087</v>
      </c>
    </row>
    <row r="7819" spans="1:36" ht="17.25" hidden="1" customHeight="1" x14ac:dyDescent="0.2">
      <c r="A7819" s="4" t="s">
        <v>27078</v>
      </c>
      <c r="B7819" t="s">
        <v>26162</v>
      </c>
      <c r="C7819" t="s">
        <v>27079</v>
      </c>
      <c r="D7819" t="s">
        <v>27080</v>
      </c>
      <c r="E7819" t="s">
        <v>335</v>
      </c>
      <c r="F7819" t="s">
        <v>86</v>
      </c>
      <c r="G7819" s="5">
        <v>200</v>
      </c>
      <c r="H7819" t="s">
        <v>42</v>
      </c>
      <c r="I7819" t="s">
        <v>240</v>
      </c>
      <c r="J7819" t="s">
        <v>45</v>
      </c>
      <c r="K7819" t="s">
        <v>45</v>
      </c>
      <c r="L7819" t="s">
        <v>45</v>
      </c>
      <c r="N7819" s="6">
        <v>1998</v>
      </c>
      <c r="R7819" s="7">
        <v>32.797007999999998</v>
      </c>
      <c r="S7819" s="7">
        <v>51.495249000000001</v>
      </c>
      <c r="T7819" t="s">
        <v>46</v>
      </c>
      <c r="U7819" t="s">
        <v>26600</v>
      </c>
      <c r="X7819" t="s">
        <v>26600</v>
      </c>
      <c r="Y7819" t="s">
        <v>19854</v>
      </c>
      <c r="Z7819" t="s">
        <v>19855</v>
      </c>
      <c r="AA7819" t="s">
        <v>27081</v>
      </c>
      <c r="AF7819" t="s">
        <v>52</v>
      </c>
      <c r="AG7819" t="s">
        <v>27082</v>
      </c>
      <c r="AH7819" s="24">
        <v>1166879</v>
      </c>
      <c r="AI7819" t="s">
        <v>27083</v>
      </c>
      <c r="AJ7819" t="s">
        <v>27088</v>
      </c>
    </row>
    <row r="7820" spans="1:36" ht="17.25" hidden="1" customHeight="1" x14ac:dyDescent="0.2">
      <c r="A7820" s="4" t="s">
        <v>27078</v>
      </c>
      <c r="B7820" t="s">
        <v>26162</v>
      </c>
      <c r="C7820" t="s">
        <v>27079</v>
      </c>
      <c r="D7820" t="s">
        <v>27080</v>
      </c>
      <c r="E7820" t="s">
        <v>1157</v>
      </c>
      <c r="F7820" t="s">
        <v>86</v>
      </c>
      <c r="G7820" s="5">
        <v>200</v>
      </c>
      <c r="H7820" t="s">
        <v>42</v>
      </c>
      <c r="I7820" t="s">
        <v>240</v>
      </c>
      <c r="J7820" t="s">
        <v>45</v>
      </c>
      <c r="K7820" t="s">
        <v>45</v>
      </c>
      <c r="L7820" t="s">
        <v>45</v>
      </c>
      <c r="N7820" s="6">
        <v>1998</v>
      </c>
      <c r="R7820" s="7">
        <v>32.797007999999998</v>
      </c>
      <c r="S7820" s="7">
        <v>51.495249000000001</v>
      </c>
      <c r="T7820" t="s">
        <v>46</v>
      </c>
      <c r="U7820" t="s">
        <v>26600</v>
      </c>
      <c r="X7820" t="s">
        <v>26600</v>
      </c>
      <c r="Y7820" t="s">
        <v>19854</v>
      </c>
      <c r="Z7820" t="s">
        <v>19855</v>
      </c>
      <c r="AA7820" t="s">
        <v>27081</v>
      </c>
      <c r="AF7820" t="s">
        <v>52</v>
      </c>
      <c r="AG7820" t="s">
        <v>27082</v>
      </c>
      <c r="AH7820" s="24">
        <v>1166880</v>
      </c>
      <c r="AI7820" t="s">
        <v>27083</v>
      </c>
      <c r="AJ7820" t="s">
        <v>27089</v>
      </c>
    </row>
    <row r="7821" spans="1:36" ht="17.25" hidden="1" customHeight="1" x14ac:dyDescent="0.2">
      <c r="A7821" s="4" t="s">
        <v>27078</v>
      </c>
      <c r="B7821" t="s">
        <v>26162</v>
      </c>
      <c r="C7821" t="s">
        <v>27079</v>
      </c>
      <c r="D7821" t="s">
        <v>27080</v>
      </c>
      <c r="E7821" t="s">
        <v>2297</v>
      </c>
      <c r="F7821" t="s">
        <v>86</v>
      </c>
      <c r="G7821" s="5">
        <v>200</v>
      </c>
      <c r="H7821" t="s">
        <v>42</v>
      </c>
      <c r="I7821" t="s">
        <v>240</v>
      </c>
      <c r="J7821" t="s">
        <v>45</v>
      </c>
      <c r="K7821" t="s">
        <v>45</v>
      </c>
      <c r="L7821" t="s">
        <v>45</v>
      </c>
      <c r="N7821" s="6">
        <v>1999</v>
      </c>
      <c r="R7821" s="7">
        <v>32.797007999999998</v>
      </c>
      <c r="S7821" s="7">
        <v>51.495249000000001</v>
      </c>
      <c r="T7821" t="s">
        <v>46</v>
      </c>
      <c r="U7821" t="s">
        <v>26600</v>
      </c>
      <c r="X7821" t="s">
        <v>26600</v>
      </c>
      <c r="Y7821" t="s">
        <v>19854</v>
      </c>
      <c r="Z7821" t="s">
        <v>19855</v>
      </c>
      <c r="AA7821" t="s">
        <v>27081</v>
      </c>
      <c r="AF7821" t="s">
        <v>52</v>
      </c>
      <c r="AG7821" t="s">
        <v>27082</v>
      </c>
      <c r="AH7821" s="24">
        <v>1166881</v>
      </c>
      <c r="AI7821" t="s">
        <v>27083</v>
      </c>
      <c r="AJ7821" t="s">
        <v>27090</v>
      </c>
    </row>
    <row r="7822" spans="1:36" ht="17.25" hidden="1" customHeight="1" x14ac:dyDescent="0.2">
      <c r="A7822" s="4" t="s">
        <v>27078</v>
      </c>
      <c r="B7822" t="s">
        <v>26162</v>
      </c>
      <c r="C7822" t="s">
        <v>27079</v>
      </c>
      <c r="D7822" t="s">
        <v>27080</v>
      </c>
      <c r="E7822" t="s">
        <v>3929</v>
      </c>
      <c r="F7822" t="s">
        <v>86</v>
      </c>
      <c r="G7822" s="5">
        <v>200</v>
      </c>
      <c r="H7822" t="s">
        <v>42</v>
      </c>
      <c r="I7822" t="s">
        <v>240</v>
      </c>
      <c r="J7822" t="s">
        <v>45</v>
      </c>
      <c r="K7822" t="s">
        <v>45</v>
      </c>
      <c r="L7822" t="s">
        <v>45</v>
      </c>
      <c r="N7822" s="6">
        <v>1999</v>
      </c>
      <c r="R7822" s="7">
        <v>32.797007999999998</v>
      </c>
      <c r="S7822" s="7">
        <v>51.495249000000001</v>
      </c>
      <c r="T7822" t="s">
        <v>46</v>
      </c>
      <c r="U7822" t="s">
        <v>26600</v>
      </c>
      <c r="X7822" t="s">
        <v>26600</v>
      </c>
      <c r="Y7822" t="s">
        <v>19854</v>
      </c>
      <c r="Z7822" t="s">
        <v>19855</v>
      </c>
      <c r="AA7822" t="s">
        <v>27081</v>
      </c>
      <c r="AF7822" t="s">
        <v>52</v>
      </c>
      <c r="AG7822" t="s">
        <v>27082</v>
      </c>
      <c r="AH7822" s="24">
        <v>1166882</v>
      </c>
      <c r="AI7822" t="s">
        <v>27083</v>
      </c>
      <c r="AJ7822" t="s">
        <v>27091</v>
      </c>
    </row>
    <row r="7823" spans="1:36" ht="17.25" hidden="1" customHeight="1" x14ac:dyDescent="0.2">
      <c r="A7823" s="4" t="s">
        <v>27092</v>
      </c>
      <c r="B7823" t="s">
        <v>26162</v>
      </c>
      <c r="C7823" t="s">
        <v>27093</v>
      </c>
      <c r="D7823" t="s">
        <v>27094</v>
      </c>
      <c r="E7823" t="s">
        <v>63</v>
      </c>
      <c r="F7823" t="s">
        <v>64</v>
      </c>
      <c r="G7823" s="5">
        <v>250</v>
      </c>
      <c r="H7823" t="s">
        <v>42</v>
      </c>
      <c r="I7823" t="s">
        <v>240</v>
      </c>
      <c r="J7823" t="s">
        <v>45</v>
      </c>
      <c r="K7823" t="s">
        <v>45</v>
      </c>
      <c r="L7823" t="s">
        <v>45</v>
      </c>
      <c r="N7823" s="27">
        <v>1992</v>
      </c>
      <c r="R7823" s="7">
        <v>36.157023000000002</v>
      </c>
      <c r="S7823" s="7">
        <v>50.292307999999998</v>
      </c>
      <c r="T7823" t="s">
        <v>46</v>
      </c>
      <c r="U7823" t="s">
        <v>26348</v>
      </c>
      <c r="X7823" t="s">
        <v>26348</v>
      </c>
      <c r="Y7823" t="s">
        <v>19854</v>
      </c>
      <c r="Z7823" t="s">
        <v>19855</v>
      </c>
      <c r="AA7823" t="s">
        <v>27095</v>
      </c>
      <c r="AC7823" t="s">
        <v>27096</v>
      </c>
      <c r="AF7823" t="s">
        <v>52</v>
      </c>
      <c r="AG7823" t="s">
        <v>27097</v>
      </c>
      <c r="AH7823" s="24">
        <v>1147184</v>
      </c>
      <c r="AI7823" t="s">
        <v>27098</v>
      </c>
      <c r="AJ7823" t="s">
        <v>27099</v>
      </c>
    </row>
    <row r="7824" spans="1:36" ht="17.25" hidden="1" customHeight="1" x14ac:dyDescent="0.2">
      <c r="A7824" s="4" t="s">
        <v>27092</v>
      </c>
      <c r="B7824" t="s">
        <v>26162</v>
      </c>
      <c r="C7824" t="s">
        <v>27093</v>
      </c>
      <c r="D7824" t="s">
        <v>27094</v>
      </c>
      <c r="E7824" t="s">
        <v>73</v>
      </c>
      <c r="F7824" t="s">
        <v>64</v>
      </c>
      <c r="G7824" s="5">
        <v>250</v>
      </c>
      <c r="H7824" t="s">
        <v>42</v>
      </c>
      <c r="I7824" t="s">
        <v>240</v>
      </c>
      <c r="J7824" t="s">
        <v>45</v>
      </c>
      <c r="K7824" t="s">
        <v>45</v>
      </c>
      <c r="L7824" t="s">
        <v>45</v>
      </c>
      <c r="N7824" s="27">
        <v>1993</v>
      </c>
      <c r="R7824" s="7">
        <v>36.157023000000002</v>
      </c>
      <c r="S7824" s="7">
        <v>50.292307999999998</v>
      </c>
      <c r="T7824" t="s">
        <v>46</v>
      </c>
      <c r="U7824" t="s">
        <v>26348</v>
      </c>
      <c r="X7824" t="s">
        <v>26348</v>
      </c>
      <c r="Y7824" t="s">
        <v>19854</v>
      </c>
      <c r="Z7824" t="s">
        <v>19855</v>
      </c>
      <c r="AA7824" t="s">
        <v>27095</v>
      </c>
      <c r="AC7824" t="s">
        <v>27096</v>
      </c>
      <c r="AF7824" t="s">
        <v>52</v>
      </c>
      <c r="AG7824" t="s">
        <v>27097</v>
      </c>
      <c r="AH7824" s="24">
        <v>1147185</v>
      </c>
      <c r="AI7824" t="s">
        <v>27098</v>
      </c>
      <c r="AJ7824" t="s">
        <v>27100</v>
      </c>
    </row>
    <row r="7825" spans="1:36" ht="17.25" hidden="1" customHeight="1" x14ac:dyDescent="0.2">
      <c r="A7825" s="4" t="s">
        <v>27092</v>
      </c>
      <c r="B7825" t="s">
        <v>26162</v>
      </c>
      <c r="C7825" t="s">
        <v>27093</v>
      </c>
      <c r="D7825" t="s">
        <v>27094</v>
      </c>
      <c r="E7825" t="s">
        <v>211</v>
      </c>
      <c r="F7825" t="s">
        <v>64</v>
      </c>
      <c r="G7825" s="5">
        <v>250</v>
      </c>
      <c r="H7825" t="s">
        <v>42</v>
      </c>
      <c r="I7825" t="s">
        <v>240</v>
      </c>
      <c r="J7825" t="s">
        <v>45</v>
      </c>
      <c r="K7825" t="s">
        <v>45</v>
      </c>
      <c r="L7825" t="s">
        <v>45</v>
      </c>
      <c r="N7825" s="27">
        <v>1993</v>
      </c>
      <c r="R7825" s="7">
        <v>36.157023000000002</v>
      </c>
      <c r="S7825" s="7">
        <v>50.292307999999998</v>
      </c>
      <c r="T7825" t="s">
        <v>46</v>
      </c>
      <c r="U7825" t="s">
        <v>26348</v>
      </c>
      <c r="X7825" t="s">
        <v>26348</v>
      </c>
      <c r="Y7825" t="s">
        <v>19854</v>
      </c>
      <c r="Z7825" t="s">
        <v>19855</v>
      </c>
      <c r="AA7825" t="s">
        <v>27095</v>
      </c>
      <c r="AC7825" t="s">
        <v>27096</v>
      </c>
      <c r="AF7825" t="s">
        <v>52</v>
      </c>
      <c r="AG7825" t="s">
        <v>27097</v>
      </c>
      <c r="AH7825" s="24">
        <v>1147186</v>
      </c>
      <c r="AI7825" t="s">
        <v>27098</v>
      </c>
      <c r="AJ7825" t="s">
        <v>27101</v>
      </c>
    </row>
    <row r="7826" spans="1:36" ht="17.25" hidden="1" customHeight="1" x14ac:dyDescent="0.2">
      <c r="A7826" s="4" t="s">
        <v>27092</v>
      </c>
      <c r="B7826" t="s">
        <v>26162</v>
      </c>
      <c r="C7826" t="s">
        <v>27093</v>
      </c>
      <c r="D7826" t="s">
        <v>27094</v>
      </c>
      <c r="E7826" t="s">
        <v>387</v>
      </c>
      <c r="F7826" t="s">
        <v>64</v>
      </c>
      <c r="G7826" s="5">
        <v>250</v>
      </c>
      <c r="H7826" t="s">
        <v>42</v>
      </c>
      <c r="I7826" t="s">
        <v>240</v>
      </c>
      <c r="J7826" t="s">
        <v>45</v>
      </c>
      <c r="K7826" t="s">
        <v>45</v>
      </c>
      <c r="L7826" t="s">
        <v>45</v>
      </c>
      <c r="N7826" s="27">
        <v>1994</v>
      </c>
      <c r="R7826" s="7">
        <v>36.157023000000002</v>
      </c>
      <c r="S7826" s="7">
        <v>50.292307999999998</v>
      </c>
      <c r="T7826" t="s">
        <v>46</v>
      </c>
      <c r="U7826" t="s">
        <v>26348</v>
      </c>
      <c r="X7826" t="s">
        <v>26348</v>
      </c>
      <c r="Y7826" t="s">
        <v>19854</v>
      </c>
      <c r="Z7826" t="s">
        <v>19855</v>
      </c>
      <c r="AA7826" t="s">
        <v>27095</v>
      </c>
      <c r="AC7826" t="s">
        <v>27096</v>
      </c>
      <c r="AF7826" t="s">
        <v>52</v>
      </c>
      <c r="AG7826" t="s">
        <v>27097</v>
      </c>
      <c r="AH7826" s="24">
        <v>1147187</v>
      </c>
      <c r="AI7826" t="s">
        <v>27098</v>
      </c>
      <c r="AJ7826" t="s">
        <v>27102</v>
      </c>
    </row>
    <row r="7827" spans="1:36" ht="17.25" hidden="1" customHeight="1" x14ac:dyDescent="0.2">
      <c r="A7827" s="4" t="s">
        <v>27092</v>
      </c>
      <c r="B7827" t="s">
        <v>26162</v>
      </c>
      <c r="C7827" t="s">
        <v>27093</v>
      </c>
      <c r="D7827" t="s">
        <v>27094</v>
      </c>
      <c r="E7827" t="s">
        <v>75</v>
      </c>
      <c r="F7827" t="s">
        <v>64</v>
      </c>
      <c r="G7827" s="5">
        <v>348</v>
      </c>
      <c r="H7827" t="s">
        <v>42</v>
      </c>
      <c r="I7827" t="s">
        <v>43</v>
      </c>
      <c r="J7827" t="s">
        <v>45</v>
      </c>
      <c r="K7827" t="s">
        <v>45</v>
      </c>
      <c r="L7827" t="s">
        <v>45</v>
      </c>
      <c r="N7827" s="27">
        <v>2001</v>
      </c>
      <c r="R7827" s="7">
        <v>36.157023000000002</v>
      </c>
      <c r="S7827" s="7">
        <v>50.292307999999998</v>
      </c>
      <c r="T7827" t="s">
        <v>46</v>
      </c>
      <c r="U7827" t="s">
        <v>26348</v>
      </c>
      <c r="X7827" t="s">
        <v>26348</v>
      </c>
      <c r="Y7827" t="s">
        <v>19854</v>
      </c>
      <c r="Z7827" t="s">
        <v>19855</v>
      </c>
      <c r="AA7827" t="s">
        <v>27095</v>
      </c>
      <c r="AC7827" t="s">
        <v>27096</v>
      </c>
      <c r="AF7827" t="s">
        <v>52</v>
      </c>
      <c r="AG7827" t="s">
        <v>27097</v>
      </c>
      <c r="AH7827" s="27" t="s">
        <v>27103</v>
      </c>
      <c r="AI7827" t="s">
        <v>27098</v>
      </c>
      <c r="AJ7827" t="s">
        <v>27104</v>
      </c>
    </row>
    <row r="7828" spans="1:36" ht="17.25" hidden="1" customHeight="1" x14ac:dyDescent="0.2">
      <c r="A7828" s="4" t="s">
        <v>27092</v>
      </c>
      <c r="B7828" t="s">
        <v>26162</v>
      </c>
      <c r="C7828" t="s">
        <v>27093</v>
      </c>
      <c r="D7828" t="s">
        <v>27094</v>
      </c>
      <c r="E7828" t="s">
        <v>77</v>
      </c>
      <c r="F7828" t="s">
        <v>64</v>
      </c>
      <c r="G7828" s="5">
        <v>348</v>
      </c>
      <c r="H7828" t="s">
        <v>42</v>
      </c>
      <c r="I7828" t="s">
        <v>43</v>
      </c>
      <c r="J7828" t="s">
        <v>45</v>
      </c>
      <c r="K7828" t="s">
        <v>45</v>
      </c>
      <c r="L7828" t="s">
        <v>45</v>
      </c>
      <c r="N7828" s="27">
        <v>2001</v>
      </c>
      <c r="R7828" s="7">
        <v>36.157023000000002</v>
      </c>
      <c r="S7828" s="7">
        <v>50.292307999999998</v>
      </c>
      <c r="T7828" t="s">
        <v>46</v>
      </c>
      <c r="U7828" t="s">
        <v>26348</v>
      </c>
      <c r="X7828" t="s">
        <v>26348</v>
      </c>
      <c r="Y7828" t="s">
        <v>19854</v>
      </c>
      <c r="Z7828" t="s">
        <v>19855</v>
      </c>
      <c r="AA7828" t="s">
        <v>27095</v>
      </c>
      <c r="AC7828" t="s">
        <v>27096</v>
      </c>
      <c r="AF7828" t="s">
        <v>52</v>
      </c>
      <c r="AG7828" t="s">
        <v>27097</v>
      </c>
      <c r="AH7828" s="8" t="s">
        <v>27105</v>
      </c>
      <c r="AI7828" t="s">
        <v>27098</v>
      </c>
      <c r="AJ7828" t="s">
        <v>27106</v>
      </c>
    </row>
    <row r="7829" spans="1:36" ht="17.25" hidden="1" customHeight="1" x14ac:dyDescent="0.2">
      <c r="A7829" s="4" t="s">
        <v>27092</v>
      </c>
      <c r="B7829" t="s">
        <v>26162</v>
      </c>
      <c r="C7829" t="s">
        <v>27093</v>
      </c>
      <c r="D7829" t="s">
        <v>27094</v>
      </c>
      <c r="E7829" t="s">
        <v>318</v>
      </c>
      <c r="F7829" t="s">
        <v>64</v>
      </c>
      <c r="G7829" s="5">
        <v>348</v>
      </c>
      <c r="H7829" t="s">
        <v>42</v>
      </c>
      <c r="I7829" t="s">
        <v>43</v>
      </c>
      <c r="J7829" t="s">
        <v>45</v>
      </c>
      <c r="K7829" t="s">
        <v>45</v>
      </c>
      <c r="L7829" t="s">
        <v>45</v>
      </c>
      <c r="N7829" s="27">
        <v>2001</v>
      </c>
      <c r="R7829" s="7">
        <v>36.157023000000002</v>
      </c>
      <c r="S7829" s="7">
        <v>50.292307999999998</v>
      </c>
      <c r="T7829" t="s">
        <v>46</v>
      </c>
      <c r="U7829" t="s">
        <v>26348</v>
      </c>
      <c r="X7829" t="s">
        <v>26348</v>
      </c>
      <c r="Y7829" t="s">
        <v>19854</v>
      </c>
      <c r="Z7829" t="s">
        <v>19855</v>
      </c>
      <c r="AA7829" t="s">
        <v>27095</v>
      </c>
      <c r="AC7829" t="s">
        <v>27096</v>
      </c>
      <c r="AF7829" t="s">
        <v>52</v>
      </c>
      <c r="AG7829" t="s">
        <v>27097</v>
      </c>
      <c r="AH7829" s="27" t="s">
        <v>27107</v>
      </c>
      <c r="AI7829" t="s">
        <v>27098</v>
      </c>
      <c r="AJ7829" t="s">
        <v>27108</v>
      </c>
    </row>
    <row r="7830" spans="1:36" ht="17.25" hidden="1" customHeight="1" x14ac:dyDescent="0.2">
      <c r="A7830" s="4" t="s">
        <v>27109</v>
      </c>
      <c r="B7830" t="s">
        <v>26162</v>
      </c>
      <c r="C7830" t="s">
        <v>27110</v>
      </c>
      <c r="D7830" t="s">
        <v>27111</v>
      </c>
      <c r="E7830" t="s">
        <v>565</v>
      </c>
      <c r="F7830" t="s">
        <v>64</v>
      </c>
      <c r="G7830" s="5">
        <v>435</v>
      </c>
      <c r="H7830" t="s">
        <v>42</v>
      </c>
      <c r="I7830" t="s">
        <v>43</v>
      </c>
      <c r="J7830" t="s">
        <v>45</v>
      </c>
      <c r="K7830" t="s">
        <v>45</v>
      </c>
      <c r="L7830" t="s">
        <v>45</v>
      </c>
      <c r="N7830" s="27">
        <v>2006</v>
      </c>
      <c r="R7830" s="7">
        <v>36.837904000000002</v>
      </c>
      <c r="S7830" s="7">
        <v>53.258944</v>
      </c>
      <c r="T7830" t="s">
        <v>46</v>
      </c>
      <c r="U7830" t="s">
        <v>27112</v>
      </c>
      <c r="X7830" t="s">
        <v>26365</v>
      </c>
      <c r="Y7830" t="s">
        <v>19854</v>
      </c>
      <c r="Z7830" t="s">
        <v>19855</v>
      </c>
      <c r="AA7830" t="s">
        <v>27113</v>
      </c>
      <c r="AC7830" t="s">
        <v>27114</v>
      </c>
      <c r="AF7830" t="s">
        <v>52</v>
      </c>
      <c r="AG7830" t="s">
        <v>27115</v>
      </c>
      <c r="AH7830" s="27" t="s">
        <v>27116</v>
      </c>
      <c r="AI7830" t="s">
        <v>27117</v>
      </c>
      <c r="AJ7830" t="s">
        <v>27118</v>
      </c>
    </row>
    <row r="7831" spans="1:36" ht="17.25" hidden="1" customHeight="1" x14ac:dyDescent="0.2">
      <c r="A7831" s="4" t="s">
        <v>27109</v>
      </c>
      <c r="B7831" t="s">
        <v>26162</v>
      </c>
      <c r="C7831" t="s">
        <v>27110</v>
      </c>
      <c r="D7831" t="s">
        <v>27111</v>
      </c>
      <c r="E7831" t="s">
        <v>719</v>
      </c>
      <c r="F7831" t="s">
        <v>64</v>
      </c>
      <c r="G7831" s="5">
        <v>440</v>
      </c>
      <c r="H7831" t="s">
        <v>42</v>
      </c>
      <c r="I7831" t="s">
        <v>240</v>
      </c>
      <c r="J7831" t="s">
        <v>45</v>
      </c>
      <c r="K7831" t="s">
        <v>45</v>
      </c>
      <c r="L7831" t="s">
        <v>45</v>
      </c>
      <c r="N7831" s="27">
        <v>1981</v>
      </c>
      <c r="R7831" s="7">
        <v>36.837904000000002</v>
      </c>
      <c r="S7831" s="7">
        <v>53.258944</v>
      </c>
      <c r="T7831" t="s">
        <v>46</v>
      </c>
      <c r="U7831" t="s">
        <v>27112</v>
      </c>
      <c r="X7831" t="s">
        <v>26365</v>
      </c>
      <c r="Y7831" t="s">
        <v>19854</v>
      </c>
      <c r="Z7831" t="s">
        <v>19855</v>
      </c>
      <c r="AA7831" t="s">
        <v>27113</v>
      </c>
      <c r="AC7831" t="s">
        <v>27121</v>
      </c>
      <c r="AF7831" t="s">
        <v>52</v>
      </c>
      <c r="AG7831" t="s">
        <v>27115</v>
      </c>
      <c r="AH7831" s="6">
        <v>1135651</v>
      </c>
      <c r="AI7831" t="s">
        <v>27117</v>
      </c>
      <c r="AJ7831" t="s">
        <v>27122</v>
      </c>
    </row>
    <row r="7832" spans="1:36" ht="17.25" hidden="1" customHeight="1" x14ac:dyDescent="0.2">
      <c r="A7832" s="4" t="s">
        <v>27109</v>
      </c>
      <c r="B7832" t="s">
        <v>26162</v>
      </c>
      <c r="C7832" t="s">
        <v>27110</v>
      </c>
      <c r="D7832" t="s">
        <v>27111</v>
      </c>
      <c r="E7832" t="s">
        <v>726</v>
      </c>
      <c r="F7832" t="s">
        <v>64</v>
      </c>
      <c r="G7832" s="5">
        <v>440</v>
      </c>
      <c r="H7832" t="s">
        <v>42</v>
      </c>
      <c r="I7832" t="s">
        <v>240</v>
      </c>
      <c r="J7832" t="s">
        <v>45</v>
      </c>
      <c r="K7832" t="s">
        <v>45</v>
      </c>
      <c r="L7832" t="s">
        <v>45</v>
      </c>
      <c r="N7832" s="27">
        <v>1981</v>
      </c>
      <c r="R7832" s="7">
        <v>36.837904000000002</v>
      </c>
      <c r="S7832" s="7">
        <v>53.258944</v>
      </c>
      <c r="T7832" t="s">
        <v>46</v>
      </c>
      <c r="U7832" t="s">
        <v>27112</v>
      </c>
      <c r="X7832" t="s">
        <v>26365</v>
      </c>
      <c r="Y7832" t="s">
        <v>19854</v>
      </c>
      <c r="Z7832" t="s">
        <v>19855</v>
      </c>
      <c r="AA7832" t="s">
        <v>27113</v>
      </c>
      <c r="AC7832" t="s">
        <v>27121</v>
      </c>
      <c r="AF7832" t="s">
        <v>52</v>
      </c>
      <c r="AG7832" t="s">
        <v>27115</v>
      </c>
      <c r="AH7832" s="6">
        <v>1135652</v>
      </c>
      <c r="AI7832" t="s">
        <v>27117</v>
      </c>
      <c r="AJ7832" t="s">
        <v>27123</v>
      </c>
    </row>
    <row r="7833" spans="1:36" ht="17.25" hidden="1" customHeight="1" x14ac:dyDescent="0.2">
      <c r="A7833" s="4" t="s">
        <v>27109</v>
      </c>
      <c r="B7833" t="s">
        <v>26162</v>
      </c>
      <c r="C7833" t="s">
        <v>27110</v>
      </c>
      <c r="D7833" t="s">
        <v>27111</v>
      </c>
      <c r="E7833" t="s">
        <v>728</v>
      </c>
      <c r="F7833" t="s">
        <v>64</v>
      </c>
      <c r="G7833" s="5">
        <v>440</v>
      </c>
      <c r="H7833" t="s">
        <v>42</v>
      </c>
      <c r="I7833" t="s">
        <v>240</v>
      </c>
      <c r="J7833" t="s">
        <v>45</v>
      </c>
      <c r="K7833" t="s">
        <v>45</v>
      </c>
      <c r="L7833" t="s">
        <v>45</v>
      </c>
      <c r="N7833" s="27">
        <v>1981</v>
      </c>
      <c r="R7833" s="7">
        <v>36.837904000000002</v>
      </c>
      <c r="S7833" s="7">
        <v>53.258944</v>
      </c>
      <c r="T7833" t="s">
        <v>46</v>
      </c>
      <c r="U7833" t="s">
        <v>27112</v>
      </c>
      <c r="X7833" t="s">
        <v>26365</v>
      </c>
      <c r="Y7833" t="s">
        <v>19854</v>
      </c>
      <c r="Z7833" t="s">
        <v>19855</v>
      </c>
      <c r="AA7833" t="s">
        <v>27113</v>
      </c>
      <c r="AC7833" t="s">
        <v>27121</v>
      </c>
      <c r="AF7833" t="s">
        <v>52</v>
      </c>
      <c r="AG7833" t="s">
        <v>27115</v>
      </c>
      <c r="AH7833" s="6">
        <v>1135653</v>
      </c>
      <c r="AI7833" t="s">
        <v>27117</v>
      </c>
      <c r="AJ7833" t="s">
        <v>27124</v>
      </c>
    </row>
    <row r="7834" spans="1:36" ht="17.25" hidden="1" customHeight="1" x14ac:dyDescent="0.2">
      <c r="A7834" s="4" t="s">
        <v>27109</v>
      </c>
      <c r="B7834" t="s">
        <v>26162</v>
      </c>
      <c r="C7834" t="s">
        <v>27110</v>
      </c>
      <c r="D7834" t="s">
        <v>27111</v>
      </c>
      <c r="E7834" t="s">
        <v>730</v>
      </c>
      <c r="F7834" t="s">
        <v>64</v>
      </c>
      <c r="G7834" s="5">
        <v>440</v>
      </c>
      <c r="H7834" t="s">
        <v>42</v>
      </c>
      <c r="I7834" t="s">
        <v>240</v>
      </c>
      <c r="J7834" t="s">
        <v>45</v>
      </c>
      <c r="K7834" t="s">
        <v>45</v>
      </c>
      <c r="L7834" t="s">
        <v>45</v>
      </c>
      <c r="N7834" s="27">
        <v>1981</v>
      </c>
      <c r="R7834" s="7">
        <v>36.837904000000002</v>
      </c>
      <c r="S7834" s="7">
        <v>53.258944</v>
      </c>
      <c r="T7834" t="s">
        <v>46</v>
      </c>
      <c r="U7834" t="s">
        <v>27112</v>
      </c>
      <c r="X7834" t="s">
        <v>26365</v>
      </c>
      <c r="Y7834" t="s">
        <v>19854</v>
      </c>
      <c r="Z7834" t="s">
        <v>19855</v>
      </c>
      <c r="AA7834" t="s">
        <v>27113</v>
      </c>
      <c r="AC7834" t="s">
        <v>27121</v>
      </c>
      <c r="AF7834" t="s">
        <v>52</v>
      </c>
      <c r="AG7834" t="s">
        <v>27115</v>
      </c>
      <c r="AH7834" s="6">
        <v>1135654</v>
      </c>
      <c r="AI7834" t="s">
        <v>27117</v>
      </c>
      <c r="AJ7834" t="s">
        <v>27125</v>
      </c>
    </row>
    <row r="7835" spans="1:36" ht="17.25" hidden="1" customHeight="1" x14ac:dyDescent="0.2">
      <c r="A7835" s="4" t="s">
        <v>27126</v>
      </c>
      <c r="B7835" t="s">
        <v>26162</v>
      </c>
      <c r="C7835" t="s">
        <v>27127</v>
      </c>
      <c r="D7835" t="s">
        <v>27128</v>
      </c>
      <c r="E7835" t="s">
        <v>40</v>
      </c>
      <c r="F7835" t="s">
        <v>64</v>
      </c>
      <c r="G7835" s="5">
        <v>502</v>
      </c>
      <c r="H7835" t="s">
        <v>42</v>
      </c>
      <c r="I7835" t="s">
        <v>43</v>
      </c>
      <c r="J7835" t="s">
        <v>45</v>
      </c>
      <c r="K7835" t="s">
        <v>45</v>
      </c>
      <c r="L7835" t="s">
        <v>45</v>
      </c>
      <c r="N7835" s="27">
        <v>2003</v>
      </c>
      <c r="R7835" s="7">
        <v>36.236899999999999</v>
      </c>
      <c r="S7835" s="7">
        <v>59.732399999999998</v>
      </c>
      <c r="T7835" t="s">
        <v>46</v>
      </c>
      <c r="U7835" t="s">
        <v>26487</v>
      </c>
      <c r="X7835" t="s">
        <v>26488</v>
      </c>
      <c r="Y7835" t="s">
        <v>19854</v>
      </c>
      <c r="Z7835" t="s">
        <v>19855</v>
      </c>
      <c r="AA7835" t="s">
        <v>27129</v>
      </c>
      <c r="AC7835" t="s">
        <v>27130</v>
      </c>
      <c r="AG7835" t="s">
        <v>27131</v>
      </c>
      <c r="AH7835" s="27" t="s">
        <v>27132</v>
      </c>
      <c r="AI7835" t="s">
        <v>27133</v>
      </c>
      <c r="AJ7835" t="s">
        <v>27134</v>
      </c>
    </row>
    <row r="7836" spans="1:36" ht="17.25" hidden="1" customHeight="1" x14ac:dyDescent="0.2">
      <c r="A7836" s="4" t="s">
        <v>27135</v>
      </c>
      <c r="B7836" t="s">
        <v>26162</v>
      </c>
      <c r="C7836" t="s">
        <v>27136</v>
      </c>
      <c r="E7836" t="s">
        <v>40</v>
      </c>
      <c r="F7836" t="s">
        <v>64</v>
      </c>
      <c r="G7836" s="5">
        <v>325</v>
      </c>
      <c r="H7836" t="s">
        <v>42</v>
      </c>
      <c r="I7836" t="s">
        <v>240</v>
      </c>
      <c r="J7836" t="s">
        <v>45</v>
      </c>
      <c r="K7836" t="s">
        <v>45</v>
      </c>
      <c r="L7836" t="s">
        <v>45</v>
      </c>
      <c r="N7836" s="27">
        <v>2001</v>
      </c>
      <c r="R7836" s="7">
        <v>33.998142000000001</v>
      </c>
      <c r="S7836" s="7">
        <v>49.499215</v>
      </c>
      <c r="T7836" t="s">
        <v>46</v>
      </c>
      <c r="U7836" t="s">
        <v>27137</v>
      </c>
      <c r="X7836" t="s">
        <v>27024</v>
      </c>
      <c r="Y7836" t="s">
        <v>19854</v>
      </c>
      <c r="Z7836" t="s">
        <v>19855</v>
      </c>
      <c r="AG7836" t="s">
        <v>27138</v>
      </c>
      <c r="AH7836" s="6">
        <v>1102561</v>
      </c>
      <c r="AI7836" t="s">
        <v>27139</v>
      </c>
      <c r="AJ7836" t="s">
        <v>27140</v>
      </c>
    </row>
    <row r="7837" spans="1:36" ht="17.25" hidden="1" customHeight="1" x14ac:dyDescent="0.2">
      <c r="A7837" s="4" t="s">
        <v>27135</v>
      </c>
      <c r="B7837" t="s">
        <v>26162</v>
      </c>
      <c r="C7837" t="s">
        <v>27136</v>
      </c>
      <c r="E7837" t="s">
        <v>56</v>
      </c>
      <c r="F7837" t="s">
        <v>64</v>
      </c>
      <c r="G7837" s="5">
        <v>325</v>
      </c>
      <c r="H7837" t="s">
        <v>42</v>
      </c>
      <c r="I7837" t="s">
        <v>240</v>
      </c>
      <c r="J7837" t="s">
        <v>45</v>
      </c>
      <c r="K7837" t="s">
        <v>45</v>
      </c>
      <c r="L7837" t="s">
        <v>45</v>
      </c>
      <c r="N7837" s="27">
        <v>2001</v>
      </c>
      <c r="R7837" s="7">
        <v>33.998142000000001</v>
      </c>
      <c r="S7837" s="7">
        <v>49.499215</v>
      </c>
      <c r="T7837" t="s">
        <v>46</v>
      </c>
      <c r="U7837" t="s">
        <v>27137</v>
      </c>
      <c r="X7837" t="s">
        <v>27024</v>
      </c>
      <c r="Y7837" t="s">
        <v>19854</v>
      </c>
      <c r="Z7837" t="s">
        <v>19855</v>
      </c>
      <c r="AG7837" t="s">
        <v>27138</v>
      </c>
      <c r="AH7837" s="6">
        <v>1166057</v>
      </c>
      <c r="AI7837" t="s">
        <v>27139</v>
      </c>
      <c r="AJ7837" t="s">
        <v>27141</v>
      </c>
    </row>
    <row r="7838" spans="1:36" ht="17.25" hidden="1" customHeight="1" x14ac:dyDescent="0.2">
      <c r="A7838" s="4" t="s">
        <v>27135</v>
      </c>
      <c r="B7838" t="s">
        <v>26162</v>
      </c>
      <c r="C7838" t="s">
        <v>27136</v>
      </c>
      <c r="E7838" t="s">
        <v>58</v>
      </c>
      <c r="F7838" t="s">
        <v>64</v>
      </c>
      <c r="G7838" s="5">
        <v>325</v>
      </c>
      <c r="H7838" t="s">
        <v>42</v>
      </c>
      <c r="I7838" t="s">
        <v>240</v>
      </c>
      <c r="J7838" t="s">
        <v>45</v>
      </c>
      <c r="K7838" t="s">
        <v>45</v>
      </c>
      <c r="L7838" t="s">
        <v>45</v>
      </c>
      <c r="N7838" s="27">
        <v>2001</v>
      </c>
      <c r="R7838" s="7">
        <v>33.998142000000001</v>
      </c>
      <c r="S7838" s="7">
        <v>49.499215</v>
      </c>
      <c r="T7838" t="s">
        <v>46</v>
      </c>
      <c r="U7838" t="s">
        <v>27137</v>
      </c>
      <c r="X7838" t="s">
        <v>27024</v>
      </c>
      <c r="Y7838" t="s">
        <v>19854</v>
      </c>
      <c r="Z7838" t="s">
        <v>19855</v>
      </c>
      <c r="AG7838" t="s">
        <v>27138</v>
      </c>
      <c r="AH7838" s="6">
        <v>1166058</v>
      </c>
      <c r="AI7838" t="s">
        <v>27139</v>
      </c>
      <c r="AJ7838" t="s">
        <v>27142</v>
      </c>
    </row>
    <row r="7839" spans="1:36" ht="17.25" hidden="1" customHeight="1" x14ac:dyDescent="0.2">
      <c r="A7839" s="4" t="s">
        <v>27135</v>
      </c>
      <c r="B7839" t="s">
        <v>26162</v>
      </c>
      <c r="C7839" t="s">
        <v>27136</v>
      </c>
      <c r="E7839" t="s">
        <v>191</v>
      </c>
      <c r="F7839" t="s">
        <v>64</v>
      </c>
      <c r="G7839" s="5">
        <v>325</v>
      </c>
      <c r="H7839" t="s">
        <v>42</v>
      </c>
      <c r="I7839" t="s">
        <v>240</v>
      </c>
      <c r="J7839" t="s">
        <v>45</v>
      </c>
      <c r="K7839" t="s">
        <v>45</v>
      </c>
      <c r="L7839" t="s">
        <v>45</v>
      </c>
      <c r="N7839" s="27">
        <v>2001</v>
      </c>
      <c r="R7839" s="7">
        <v>33.998142000000001</v>
      </c>
      <c r="S7839" s="7">
        <v>49.499215</v>
      </c>
      <c r="T7839" t="s">
        <v>46</v>
      </c>
      <c r="U7839" t="s">
        <v>27137</v>
      </c>
      <c r="X7839" t="s">
        <v>27024</v>
      </c>
      <c r="Y7839" t="s">
        <v>19854</v>
      </c>
      <c r="Z7839" t="s">
        <v>19855</v>
      </c>
      <c r="AG7839" t="s">
        <v>27138</v>
      </c>
      <c r="AH7839" s="24">
        <v>1166059</v>
      </c>
      <c r="AI7839" t="s">
        <v>27139</v>
      </c>
      <c r="AJ7839" t="s">
        <v>27143</v>
      </c>
    </row>
    <row r="7840" spans="1:36" ht="17.25" hidden="1" customHeight="1" x14ac:dyDescent="0.2">
      <c r="A7840" s="4" t="s">
        <v>27144</v>
      </c>
      <c r="B7840" t="s">
        <v>26162</v>
      </c>
      <c r="C7840" t="s">
        <v>27145</v>
      </c>
      <c r="E7840" t="s">
        <v>40</v>
      </c>
      <c r="F7840" t="s">
        <v>86</v>
      </c>
      <c r="G7840" s="5">
        <v>60.8</v>
      </c>
      <c r="H7840" t="s">
        <v>42</v>
      </c>
      <c r="I7840" t="s">
        <v>65</v>
      </c>
      <c r="J7840" t="s">
        <v>45</v>
      </c>
      <c r="K7840" t="s">
        <v>45</v>
      </c>
      <c r="L7840" t="s">
        <v>45</v>
      </c>
      <c r="N7840" s="27">
        <v>1981</v>
      </c>
      <c r="R7840" s="7">
        <v>29.6036</v>
      </c>
      <c r="S7840" s="7">
        <v>52.538800000000002</v>
      </c>
      <c r="T7840" t="s">
        <v>504</v>
      </c>
      <c r="U7840" t="s">
        <v>26471</v>
      </c>
      <c r="X7840" t="s">
        <v>26472</v>
      </c>
      <c r="Y7840" t="s">
        <v>19854</v>
      </c>
      <c r="Z7840" t="s">
        <v>19855</v>
      </c>
      <c r="AA7840" t="s">
        <v>27146</v>
      </c>
      <c r="AG7840" t="s">
        <v>27147</v>
      </c>
      <c r="AH7840" s="24">
        <v>1147949</v>
      </c>
      <c r="AI7840" t="s">
        <v>27148</v>
      </c>
      <c r="AJ7840" t="s">
        <v>27149</v>
      </c>
    </row>
    <row r="7841" spans="1:36" ht="17.25" hidden="1" customHeight="1" x14ac:dyDescent="0.2">
      <c r="A7841" s="4" t="s">
        <v>27172</v>
      </c>
      <c r="B7841" t="s">
        <v>26162</v>
      </c>
      <c r="C7841" t="s">
        <v>27173</v>
      </c>
      <c r="D7841" t="s">
        <v>27174</v>
      </c>
      <c r="E7841" t="s">
        <v>11841</v>
      </c>
      <c r="F7841" t="s">
        <v>64</v>
      </c>
      <c r="G7841" s="5">
        <v>400</v>
      </c>
      <c r="H7841" t="s">
        <v>611</v>
      </c>
      <c r="I7841" t="s">
        <v>43</v>
      </c>
      <c r="J7841" t="s">
        <v>45</v>
      </c>
      <c r="K7841" t="s">
        <v>45</v>
      </c>
      <c r="L7841" t="s">
        <v>45</v>
      </c>
      <c r="N7841" s="27"/>
      <c r="R7841" s="7">
        <v>28.048333</v>
      </c>
      <c r="S7841" s="7">
        <v>57.782583000000002</v>
      </c>
      <c r="T7841" t="s">
        <v>46</v>
      </c>
      <c r="U7841" t="s">
        <v>27175</v>
      </c>
      <c r="X7841" t="s">
        <v>26355</v>
      </c>
      <c r="Y7841" t="s">
        <v>19854</v>
      </c>
      <c r="Z7841" t="s">
        <v>19855</v>
      </c>
      <c r="AA7841" t="s">
        <v>27176</v>
      </c>
      <c r="AC7841" t="s">
        <v>27177</v>
      </c>
      <c r="AG7841" t="s">
        <v>27178</v>
      </c>
      <c r="AH7841" s="8" t="s">
        <v>27182</v>
      </c>
      <c r="AI7841" t="s">
        <v>27180</v>
      </c>
      <c r="AJ7841" t="s">
        <v>27183</v>
      </c>
    </row>
    <row r="7842" spans="1:36" ht="17.25" hidden="1" customHeight="1" x14ac:dyDescent="0.2">
      <c r="A7842" s="4" t="s">
        <v>27172</v>
      </c>
      <c r="B7842" t="s">
        <v>26162</v>
      </c>
      <c r="C7842" t="s">
        <v>27173</v>
      </c>
      <c r="D7842" t="s">
        <v>27174</v>
      </c>
      <c r="E7842" t="s">
        <v>19786</v>
      </c>
      <c r="F7842" t="s">
        <v>64</v>
      </c>
      <c r="G7842" s="5">
        <v>200</v>
      </c>
      <c r="H7842" t="s">
        <v>611</v>
      </c>
      <c r="I7842" t="s">
        <v>43</v>
      </c>
      <c r="J7842" t="s">
        <v>45</v>
      </c>
      <c r="K7842" t="s">
        <v>45</v>
      </c>
      <c r="L7842" t="s">
        <v>45</v>
      </c>
      <c r="N7842" s="27"/>
      <c r="R7842" s="7">
        <v>28.048333</v>
      </c>
      <c r="S7842" s="7">
        <v>57.782583000000002</v>
      </c>
      <c r="T7842" t="s">
        <v>46</v>
      </c>
      <c r="U7842" t="s">
        <v>27175</v>
      </c>
      <c r="X7842" t="s">
        <v>26355</v>
      </c>
      <c r="Y7842" t="s">
        <v>19854</v>
      </c>
      <c r="Z7842" t="s">
        <v>19855</v>
      </c>
      <c r="AA7842" t="s">
        <v>27176</v>
      </c>
      <c r="AC7842" t="s">
        <v>27177</v>
      </c>
      <c r="AG7842" t="s">
        <v>27178</v>
      </c>
      <c r="AH7842" s="24">
        <v>1214455</v>
      </c>
      <c r="AI7842" t="s">
        <v>27180</v>
      </c>
      <c r="AJ7842" t="s">
        <v>27184</v>
      </c>
    </row>
    <row r="7843" spans="1:36" ht="17.25" hidden="1" customHeight="1" x14ac:dyDescent="0.2">
      <c r="A7843" s="4" t="s">
        <v>27195</v>
      </c>
      <c r="B7843" t="s">
        <v>26162</v>
      </c>
      <c r="C7843" t="s">
        <v>27196</v>
      </c>
      <c r="D7843" t="s">
        <v>27197</v>
      </c>
      <c r="E7843" t="s">
        <v>696</v>
      </c>
      <c r="F7843" t="s">
        <v>41</v>
      </c>
      <c r="G7843" s="5">
        <v>162</v>
      </c>
      <c r="H7843" t="s">
        <v>42</v>
      </c>
      <c r="I7843" t="s">
        <v>65</v>
      </c>
      <c r="J7843" t="s">
        <v>45</v>
      </c>
      <c r="K7843" t="s">
        <v>45</v>
      </c>
      <c r="L7843" t="s">
        <v>45</v>
      </c>
      <c r="N7843" s="27">
        <v>2010</v>
      </c>
      <c r="R7843" s="7">
        <v>36.563814999999998</v>
      </c>
      <c r="S7843" s="7">
        <v>48.805734000000001</v>
      </c>
      <c r="T7843" t="s">
        <v>46</v>
      </c>
      <c r="U7843" t="s">
        <v>26234</v>
      </c>
      <c r="X7843" t="s">
        <v>26234</v>
      </c>
      <c r="Y7843" t="s">
        <v>19854</v>
      </c>
      <c r="Z7843" t="s">
        <v>19855</v>
      </c>
      <c r="AA7843" t="s">
        <v>27198</v>
      </c>
      <c r="AC7843" t="s">
        <v>27199</v>
      </c>
      <c r="AF7843" t="s">
        <v>52</v>
      </c>
      <c r="AG7843" t="s">
        <v>27200</v>
      </c>
      <c r="AH7843" s="24">
        <v>1190950</v>
      </c>
      <c r="AI7843" t="s">
        <v>27201</v>
      </c>
      <c r="AJ7843" t="s">
        <v>27202</v>
      </c>
    </row>
    <row r="7844" spans="1:36" ht="17.25" hidden="1" customHeight="1" x14ac:dyDescent="0.2">
      <c r="A7844" s="4" t="s">
        <v>27195</v>
      </c>
      <c r="B7844" t="s">
        <v>26162</v>
      </c>
      <c r="C7844" t="s">
        <v>27196</v>
      </c>
      <c r="D7844" t="s">
        <v>27197</v>
      </c>
      <c r="E7844" t="s">
        <v>703</v>
      </c>
      <c r="F7844" t="s">
        <v>41</v>
      </c>
      <c r="G7844" s="5">
        <v>162</v>
      </c>
      <c r="H7844" t="s">
        <v>42</v>
      </c>
      <c r="I7844" t="s">
        <v>65</v>
      </c>
      <c r="J7844" t="s">
        <v>45</v>
      </c>
      <c r="K7844" t="s">
        <v>45</v>
      </c>
      <c r="L7844" t="s">
        <v>45</v>
      </c>
      <c r="N7844" s="27">
        <v>2012</v>
      </c>
      <c r="R7844" s="7">
        <v>36.563814999999998</v>
      </c>
      <c r="S7844" s="7">
        <v>48.805734000000001</v>
      </c>
      <c r="T7844" t="s">
        <v>46</v>
      </c>
      <c r="U7844" t="s">
        <v>26234</v>
      </c>
      <c r="X7844" t="s">
        <v>26234</v>
      </c>
      <c r="Y7844" t="s">
        <v>19854</v>
      </c>
      <c r="Z7844" t="s">
        <v>19855</v>
      </c>
      <c r="AA7844" t="s">
        <v>27198</v>
      </c>
      <c r="AC7844" t="s">
        <v>27199</v>
      </c>
      <c r="AF7844" t="s">
        <v>52</v>
      </c>
      <c r="AG7844" t="s">
        <v>27200</v>
      </c>
      <c r="AH7844" s="24">
        <v>1193890</v>
      </c>
      <c r="AI7844" t="s">
        <v>27201</v>
      </c>
      <c r="AJ7844" t="s">
        <v>27203</v>
      </c>
    </row>
    <row r="7845" spans="1:36" ht="17.25" hidden="1" customHeight="1" x14ac:dyDescent="0.2">
      <c r="A7845" s="4" t="s">
        <v>27195</v>
      </c>
      <c r="B7845" t="s">
        <v>26162</v>
      </c>
      <c r="C7845" t="s">
        <v>27196</v>
      </c>
      <c r="D7845" t="s">
        <v>27197</v>
      </c>
      <c r="E7845" t="s">
        <v>738</v>
      </c>
      <c r="F7845" t="s">
        <v>41</v>
      </c>
      <c r="G7845" s="5">
        <v>162</v>
      </c>
      <c r="H7845" t="s">
        <v>42</v>
      </c>
      <c r="I7845" t="s">
        <v>65</v>
      </c>
      <c r="J7845" t="s">
        <v>45</v>
      </c>
      <c r="K7845" t="s">
        <v>45</v>
      </c>
      <c r="L7845" t="s">
        <v>45</v>
      </c>
      <c r="N7845" s="27">
        <v>2012</v>
      </c>
      <c r="R7845" s="7">
        <v>36.563814999999998</v>
      </c>
      <c r="S7845" s="7">
        <v>48.805734000000001</v>
      </c>
      <c r="T7845" t="s">
        <v>46</v>
      </c>
      <c r="U7845" t="s">
        <v>26234</v>
      </c>
      <c r="X7845" t="s">
        <v>26234</v>
      </c>
      <c r="Y7845" t="s">
        <v>19854</v>
      </c>
      <c r="Z7845" t="s">
        <v>19855</v>
      </c>
      <c r="AA7845" t="s">
        <v>27198</v>
      </c>
      <c r="AC7845" t="s">
        <v>27199</v>
      </c>
      <c r="AF7845" t="s">
        <v>52</v>
      </c>
      <c r="AG7845" t="s">
        <v>27200</v>
      </c>
      <c r="AH7845" s="24">
        <v>1193891</v>
      </c>
      <c r="AI7845" t="s">
        <v>27201</v>
      </c>
      <c r="AJ7845" t="s">
        <v>27204</v>
      </c>
    </row>
    <row r="7846" spans="1:36" ht="17.25" hidden="1" customHeight="1" x14ac:dyDescent="0.2">
      <c r="A7846" s="4" t="s">
        <v>27195</v>
      </c>
      <c r="B7846" t="s">
        <v>26162</v>
      </c>
      <c r="C7846" t="s">
        <v>27196</v>
      </c>
      <c r="D7846" t="s">
        <v>27197</v>
      </c>
      <c r="E7846" t="s">
        <v>740</v>
      </c>
      <c r="F7846" t="s">
        <v>41</v>
      </c>
      <c r="G7846" s="5">
        <v>162</v>
      </c>
      <c r="H7846" t="s">
        <v>42</v>
      </c>
      <c r="I7846" t="s">
        <v>65</v>
      </c>
      <c r="J7846" t="s">
        <v>45</v>
      </c>
      <c r="K7846" t="s">
        <v>45</v>
      </c>
      <c r="L7846" t="s">
        <v>45</v>
      </c>
      <c r="N7846" s="27">
        <v>2012</v>
      </c>
      <c r="R7846" s="7">
        <v>36.563814999999998</v>
      </c>
      <c r="S7846" s="7">
        <v>48.805734000000001</v>
      </c>
      <c r="T7846" t="s">
        <v>46</v>
      </c>
      <c r="U7846" t="s">
        <v>26234</v>
      </c>
      <c r="X7846" t="s">
        <v>26234</v>
      </c>
      <c r="Y7846" t="s">
        <v>19854</v>
      </c>
      <c r="Z7846" t="s">
        <v>19855</v>
      </c>
      <c r="AA7846" t="s">
        <v>27198</v>
      </c>
      <c r="AC7846" t="s">
        <v>27199</v>
      </c>
      <c r="AF7846" t="s">
        <v>52</v>
      </c>
      <c r="AG7846" t="s">
        <v>27200</v>
      </c>
      <c r="AH7846" s="24">
        <v>1193892</v>
      </c>
      <c r="AI7846" t="s">
        <v>27201</v>
      </c>
      <c r="AJ7846" t="s">
        <v>27205</v>
      </c>
    </row>
    <row r="7847" spans="1:36" ht="17.25" hidden="1" customHeight="1" x14ac:dyDescent="0.2">
      <c r="A7847" s="4" t="s">
        <v>27195</v>
      </c>
      <c r="B7847" t="s">
        <v>26162</v>
      </c>
      <c r="C7847" t="s">
        <v>27196</v>
      </c>
      <c r="D7847" t="s">
        <v>27197</v>
      </c>
      <c r="E7847" t="s">
        <v>719</v>
      </c>
      <c r="F7847" t="s">
        <v>1711</v>
      </c>
      <c r="G7847" s="5">
        <v>160</v>
      </c>
      <c r="H7847" t="s">
        <v>139</v>
      </c>
      <c r="I7847" t="s">
        <v>240</v>
      </c>
      <c r="J7847" t="s">
        <v>45</v>
      </c>
      <c r="K7847" t="s">
        <v>45</v>
      </c>
      <c r="L7847" t="s">
        <v>45</v>
      </c>
      <c r="N7847" s="27" t="s">
        <v>45</v>
      </c>
      <c r="R7847" s="7">
        <v>36.563814999999998</v>
      </c>
      <c r="S7847" s="7">
        <v>48.805734000000001</v>
      </c>
      <c r="T7847" t="s">
        <v>46</v>
      </c>
      <c r="U7847" t="s">
        <v>26234</v>
      </c>
      <c r="X7847" t="s">
        <v>26234</v>
      </c>
      <c r="Y7847" t="s">
        <v>19854</v>
      </c>
      <c r="Z7847" t="s">
        <v>19855</v>
      </c>
      <c r="AA7847" t="s">
        <v>27198</v>
      </c>
      <c r="AC7847" t="s">
        <v>27199</v>
      </c>
      <c r="AF7847" t="s">
        <v>52</v>
      </c>
      <c r="AG7847" t="s">
        <v>27200</v>
      </c>
      <c r="AH7847" s="24">
        <v>1193892</v>
      </c>
      <c r="AI7847" t="s">
        <v>27201</v>
      </c>
      <c r="AJ7847" t="s">
        <v>27206</v>
      </c>
    </row>
    <row r="7848" spans="1:36" ht="17.25" hidden="1" customHeight="1" x14ac:dyDescent="0.2">
      <c r="A7848" s="4" t="s">
        <v>27195</v>
      </c>
      <c r="B7848" t="s">
        <v>26162</v>
      </c>
      <c r="C7848" t="s">
        <v>27196</v>
      </c>
      <c r="D7848" t="s">
        <v>27197</v>
      </c>
      <c r="E7848" t="s">
        <v>726</v>
      </c>
      <c r="F7848" t="s">
        <v>1711</v>
      </c>
      <c r="G7848" s="5">
        <v>160</v>
      </c>
      <c r="H7848" t="s">
        <v>139</v>
      </c>
      <c r="I7848" t="s">
        <v>240</v>
      </c>
      <c r="J7848" t="s">
        <v>45</v>
      </c>
      <c r="K7848" t="s">
        <v>45</v>
      </c>
      <c r="L7848" t="s">
        <v>45</v>
      </c>
      <c r="N7848" s="27" t="s">
        <v>45</v>
      </c>
      <c r="R7848" s="7">
        <v>36.563814999999998</v>
      </c>
      <c r="S7848" s="7">
        <v>48.805734000000001</v>
      </c>
      <c r="T7848" t="s">
        <v>46</v>
      </c>
      <c r="U7848" t="s">
        <v>26234</v>
      </c>
      <c r="X7848" t="s">
        <v>26234</v>
      </c>
      <c r="Y7848" t="s">
        <v>19854</v>
      </c>
      <c r="Z7848" t="s">
        <v>19855</v>
      </c>
      <c r="AA7848" t="s">
        <v>27198</v>
      </c>
      <c r="AC7848" t="s">
        <v>27199</v>
      </c>
      <c r="AF7848" t="s">
        <v>52</v>
      </c>
      <c r="AG7848" t="s">
        <v>27200</v>
      </c>
      <c r="AH7848" s="24">
        <v>1193892</v>
      </c>
      <c r="AI7848" t="s">
        <v>27201</v>
      </c>
      <c r="AJ7848" t="s">
        <v>27207</v>
      </c>
    </row>
    <row r="7849" spans="1:36" ht="17.25" hidden="1" customHeight="1" x14ac:dyDescent="0.2">
      <c r="A7849" s="4" t="s">
        <v>27208</v>
      </c>
      <c r="B7849" t="s">
        <v>26162</v>
      </c>
      <c r="C7849" t="s">
        <v>27209</v>
      </c>
      <c r="D7849" t="s">
        <v>27210</v>
      </c>
      <c r="E7849" t="s">
        <v>40</v>
      </c>
      <c r="F7849" t="s">
        <v>64</v>
      </c>
      <c r="G7849" s="5">
        <v>159</v>
      </c>
      <c r="H7849" t="s">
        <v>42</v>
      </c>
      <c r="I7849" t="s">
        <v>65</v>
      </c>
      <c r="J7849" t="s">
        <v>45</v>
      </c>
      <c r="K7849" t="s">
        <v>45</v>
      </c>
      <c r="L7849" t="s">
        <v>45</v>
      </c>
      <c r="N7849" s="27">
        <v>2006</v>
      </c>
      <c r="R7849" s="7">
        <v>32.258085999999999</v>
      </c>
      <c r="S7849" s="7">
        <v>51.527242999999999</v>
      </c>
      <c r="T7849" t="s">
        <v>46</v>
      </c>
      <c r="U7849" t="s">
        <v>27211</v>
      </c>
      <c r="X7849" t="s">
        <v>26600</v>
      </c>
      <c r="Y7849" t="s">
        <v>19854</v>
      </c>
      <c r="Z7849" t="s">
        <v>19855</v>
      </c>
      <c r="AA7849" t="s">
        <v>27212</v>
      </c>
      <c r="AC7849" t="s">
        <v>27213</v>
      </c>
      <c r="AG7849" t="s">
        <v>27214</v>
      </c>
      <c r="AH7849" s="24">
        <v>1178515</v>
      </c>
      <c r="AI7849" t="s">
        <v>27215</v>
      </c>
      <c r="AJ7849" t="s">
        <v>27216</v>
      </c>
    </row>
    <row r="7850" spans="1:36" ht="17.25" hidden="1" customHeight="1" x14ac:dyDescent="0.2">
      <c r="A7850" s="4" t="s">
        <v>27208</v>
      </c>
      <c r="B7850" t="s">
        <v>26162</v>
      </c>
      <c r="C7850" t="s">
        <v>27209</v>
      </c>
      <c r="D7850" t="s">
        <v>27210</v>
      </c>
      <c r="E7850" t="s">
        <v>56</v>
      </c>
      <c r="F7850" t="s">
        <v>64</v>
      </c>
      <c r="G7850" s="5">
        <v>159</v>
      </c>
      <c r="H7850" t="s">
        <v>42</v>
      </c>
      <c r="I7850" t="s">
        <v>65</v>
      </c>
      <c r="J7850" t="s">
        <v>45</v>
      </c>
      <c r="K7850" t="s">
        <v>45</v>
      </c>
      <c r="L7850" t="s">
        <v>45</v>
      </c>
      <c r="N7850" s="27">
        <v>2006</v>
      </c>
      <c r="R7850" s="7">
        <v>32.258085999999999</v>
      </c>
      <c r="S7850" s="7">
        <v>51.527242999999999</v>
      </c>
      <c r="T7850" t="s">
        <v>46</v>
      </c>
      <c r="U7850" t="s">
        <v>27211</v>
      </c>
      <c r="X7850" t="s">
        <v>26600</v>
      </c>
      <c r="Y7850" t="s">
        <v>19854</v>
      </c>
      <c r="Z7850" t="s">
        <v>19855</v>
      </c>
      <c r="AA7850" t="s">
        <v>27212</v>
      </c>
      <c r="AC7850" t="s">
        <v>27213</v>
      </c>
      <c r="AG7850" t="s">
        <v>27214</v>
      </c>
      <c r="AH7850" s="24">
        <v>1178516</v>
      </c>
      <c r="AI7850" t="s">
        <v>27215</v>
      </c>
      <c r="AJ7850" t="s">
        <v>27217</v>
      </c>
    </row>
    <row r="7851" spans="1:36" ht="17.25" hidden="1" customHeight="1" x14ac:dyDescent="0.2">
      <c r="A7851" s="4" t="s">
        <v>27208</v>
      </c>
      <c r="B7851" t="s">
        <v>26162</v>
      </c>
      <c r="C7851" t="s">
        <v>27209</v>
      </c>
      <c r="D7851" t="s">
        <v>27210</v>
      </c>
      <c r="E7851" t="s">
        <v>58</v>
      </c>
      <c r="F7851" t="s">
        <v>64</v>
      </c>
      <c r="G7851" s="5">
        <v>159</v>
      </c>
      <c r="H7851" t="s">
        <v>42</v>
      </c>
      <c r="I7851" t="s">
        <v>65</v>
      </c>
      <c r="J7851" t="s">
        <v>45</v>
      </c>
      <c r="K7851" t="s">
        <v>45</v>
      </c>
      <c r="L7851" t="s">
        <v>45</v>
      </c>
      <c r="N7851" s="27">
        <v>2006</v>
      </c>
      <c r="R7851" s="7">
        <v>32.258085999999999</v>
      </c>
      <c r="S7851" s="7">
        <v>51.527242999999999</v>
      </c>
      <c r="T7851" t="s">
        <v>46</v>
      </c>
      <c r="U7851" t="s">
        <v>27211</v>
      </c>
      <c r="X7851" t="s">
        <v>26600</v>
      </c>
      <c r="Y7851" t="s">
        <v>19854</v>
      </c>
      <c r="Z7851" t="s">
        <v>19855</v>
      </c>
      <c r="AA7851" t="s">
        <v>27212</v>
      </c>
      <c r="AC7851" t="s">
        <v>27213</v>
      </c>
      <c r="AG7851" t="s">
        <v>27214</v>
      </c>
      <c r="AH7851" s="24">
        <v>1178517</v>
      </c>
      <c r="AI7851" t="s">
        <v>27215</v>
      </c>
      <c r="AJ7851" t="s">
        <v>27218</v>
      </c>
    </row>
    <row r="7852" spans="1:36" ht="17.25" hidden="1" customHeight="1" x14ac:dyDescent="0.2">
      <c r="A7852" s="4" t="s">
        <v>27208</v>
      </c>
      <c r="B7852" t="s">
        <v>26162</v>
      </c>
      <c r="C7852" t="s">
        <v>27209</v>
      </c>
      <c r="D7852" t="s">
        <v>27210</v>
      </c>
      <c r="E7852" t="s">
        <v>191</v>
      </c>
      <c r="F7852" t="s">
        <v>64</v>
      </c>
      <c r="G7852" s="5">
        <v>159</v>
      </c>
      <c r="H7852" t="s">
        <v>42</v>
      </c>
      <c r="I7852" t="s">
        <v>65</v>
      </c>
      <c r="J7852" t="s">
        <v>45</v>
      </c>
      <c r="K7852" t="s">
        <v>45</v>
      </c>
      <c r="L7852" t="s">
        <v>45</v>
      </c>
      <c r="N7852" s="27">
        <v>2006</v>
      </c>
      <c r="R7852" s="7">
        <v>32.258085999999999</v>
      </c>
      <c r="S7852" s="7">
        <v>51.527242999999999</v>
      </c>
      <c r="T7852" t="s">
        <v>46</v>
      </c>
      <c r="U7852" t="s">
        <v>27211</v>
      </c>
      <c r="X7852" t="s">
        <v>26600</v>
      </c>
      <c r="Y7852" t="s">
        <v>19854</v>
      </c>
      <c r="Z7852" t="s">
        <v>19855</v>
      </c>
      <c r="AA7852" t="s">
        <v>27212</v>
      </c>
      <c r="AC7852" t="s">
        <v>27213</v>
      </c>
      <c r="AG7852" t="s">
        <v>27214</v>
      </c>
      <c r="AH7852" s="24">
        <v>1178518</v>
      </c>
      <c r="AI7852" t="s">
        <v>27215</v>
      </c>
      <c r="AJ7852" t="s">
        <v>27219</v>
      </c>
    </row>
    <row r="7853" spans="1:36" ht="17.25" hidden="1" customHeight="1" x14ac:dyDescent="0.2">
      <c r="A7853" s="4" t="s">
        <v>27208</v>
      </c>
      <c r="B7853" t="s">
        <v>26162</v>
      </c>
      <c r="C7853" t="s">
        <v>27209</v>
      </c>
      <c r="D7853" t="s">
        <v>27210</v>
      </c>
      <c r="E7853" t="s">
        <v>335</v>
      </c>
      <c r="F7853" t="s">
        <v>64</v>
      </c>
      <c r="G7853" s="5">
        <v>159</v>
      </c>
      <c r="H7853" t="s">
        <v>42</v>
      </c>
      <c r="I7853" t="s">
        <v>65</v>
      </c>
      <c r="J7853" t="s">
        <v>45</v>
      </c>
      <c r="K7853" t="s">
        <v>45</v>
      </c>
      <c r="L7853" t="s">
        <v>45</v>
      </c>
      <c r="N7853" s="27">
        <v>2006</v>
      </c>
      <c r="R7853" s="7">
        <v>32.258085999999999</v>
      </c>
      <c r="S7853" s="7">
        <v>51.527242999999999</v>
      </c>
      <c r="T7853" t="s">
        <v>46</v>
      </c>
      <c r="U7853" t="s">
        <v>27211</v>
      </c>
      <c r="X7853" t="s">
        <v>26600</v>
      </c>
      <c r="Y7853" t="s">
        <v>19854</v>
      </c>
      <c r="Z7853" t="s">
        <v>19855</v>
      </c>
      <c r="AA7853" t="s">
        <v>27212</v>
      </c>
      <c r="AC7853" t="s">
        <v>27213</v>
      </c>
      <c r="AG7853" t="s">
        <v>27214</v>
      </c>
      <c r="AH7853" s="24">
        <v>1178519</v>
      </c>
      <c r="AI7853" t="s">
        <v>27215</v>
      </c>
      <c r="AJ7853" t="s">
        <v>27220</v>
      </c>
    </row>
    <row r="7854" spans="1:36" ht="17.25" hidden="1" customHeight="1" x14ac:dyDescent="0.2">
      <c r="A7854" s="4" t="s">
        <v>27208</v>
      </c>
      <c r="B7854" t="s">
        <v>26162</v>
      </c>
      <c r="C7854" t="s">
        <v>27209</v>
      </c>
      <c r="D7854" t="s">
        <v>27210</v>
      </c>
      <c r="E7854" t="s">
        <v>1157</v>
      </c>
      <c r="F7854" t="s">
        <v>64</v>
      </c>
      <c r="G7854" s="5">
        <v>159</v>
      </c>
      <c r="H7854" t="s">
        <v>42</v>
      </c>
      <c r="I7854" t="s">
        <v>65</v>
      </c>
      <c r="J7854" t="s">
        <v>45</v>
      </c>
      <c r="K7854" t="s">
        <v>45</v>
      </c>
      <c r="L7854" t="s">
        <v>45</v>
      </c>
      <c r="N7854" s="27">
        <v>2007</v>
      </c>
      <c r="R7854" s="7">
        <v>32.258085999999999</v>
      </c>
      <c r="S7854" s="7">
        <v>51.527242999999999</v>
      </c>
      <c r="T7854" t="s">
        <v>46</v>
      </c>
      <c r="U7854" t="s">
        <v>27211</v>
      </c>
      <c r="X7854" t="s">
        <v>26600</v>
      </c>
      <c r="Y7854" t="s">
        <v>19854</v>
      </c>
      <c r="Z7854" t="s">
        <v>19855</v>
      </c>
      <c r="AA7854" t="s">
        <v>27212</v>
      </c>
      <c r="AC7854" t="s">
        <v>27213</v>
      </c>
      <c r="AG7854" t="s">
        <v>27214</v>
      </c>
      <c r="AH7854" s="24">
        <v>1178520</v>
      </c>
      <c r="AI7854" t="s">
        <v>27215</v>
      </c>
      <c r="AJ7854" t="s">
        <v>27221</v>
      </c>
    </row>
    <row r="7855" spans="1:36" ht="17.25" hidden="1" customHeight="1" x14ac:dyDescent="0.2">
      <c r="A7855" s="4" t="s">
        <v>27222</v>
      </c>
      <c r="B7855" t="s">
        <v>26162</v>
      </c>
      <c r="C7855" t="s">
        <v>27223</v>
      </c>
      <c r="D7855" t="s">
        <v>27224</v>
      </c>
      <c r="E7855" t="s">
        <v>75</v>
      </c>
      <c r="F7855" t="s">
        <v>86</v>
      </c>
      <c r="G7855" s="5">
        <v>1000</v>
      </c>
      <c r="H7855" t="s">
        <v>611</v>
      </c>
      <c r="I7855" t="s">
        <v>43</v>
      </c>
      <c r="J7855" t="s">
        <v>45</v>
      </c>
      <c r="K7855" t="s">
        <v>45</v>
      </c>
      <c r="L7855" t="s">
        <v>45</v>
      </c>
      <c r="N7855" s="27"/>
      <c r="R7855" s="7">
        <v>27.486297</v>
      </c>
      <c r="S7855" s="7">
        <v>52.658898999999998</v>
      </c>
      <c r="T7855" t="s">
        <v>46</v>
      </c>
      <c r="U7855" t="s">
        <v>27225</v>
      </c>
      <c r="X7855" t="s">
        <v>26245</v>
      </c>
      <c r="Y7855" t="s">
        <v>19854</v>
      </c>
      <c r="Z7855" t="s">
        <v>19855</v>
      </c>
      <c r="AC7855" t="s">
        <v>27226</v>
      </c>
      <c r="AD7855" t="s">
        <v>52</v>
      </c>
      <c r="AE7855" t="s">
        <v>881</v>
      </c>
      <c r="AF7855" t="s">
        <v>52</v>
      </c>
      <c r="AG7855" t="s">
        <v>27227</v>
      </c>
      <c r="AH7855" s="24">
        <v>1293473</v>
      </c>
      <c r="AI7855" t="s">
        <v>27228</v>
      </c>
      <c r="AJ7855" t="s">
        <v>27229</v>
      </c>
    </row>
    <row r="7856" spans="1:36" ht="17.25" hidden="1" customHeight="1" x14ac:dyDescent="0.2">
      <c r="A7856" s="4" t="s">
        <v>27222</v>
      </c>
      <c r="B7856" t="s">
        <v>26162</v>
      </c>
      <c r="C7856" t="s">
        <v>27223</v>
      </c>
      <c r="D7856" t="s">
        <v>27224</v>
      </c>
      <c r="E7856" t="s">
        <v>565</v>
      </c>
      <c r="F7856" t="s">
        <v>41</v>
      </c>
      <c r="G7856" s="5">
        <v>474</v>
      </c>
      <c r="H7856" t="s">
        <v>42</v>
      </c>
      <c r="I7856" t="s">
        <v>43</v>
      </c>
      <c r="J7856" t="s">
        <v>45</v>
      </c>
      <c r="K7856" t="s">
        <v>45</v>
      </c>
      <c r="L7856" t="s">
        <v>45</v>
      </c>
      <c r="N7856" s="27">
        <v>2008</v>
      </c>
      <c r="R7856" s="7">
        <v>27.486297</v>
      </c>
      <c r="S7856" s="7">
        <v>52.658898999999998</v>
      </c>
      <c r="T7856" t="s">
        <v>46</v>
      </c>
      <c r="U7856" t="s">
        <v>27225</v>
      </c>
      <c r="X7856" t="s">
        <v>26245</v>
      </c>
      <c r="Y7856" t="s">
        <v>19854</v>
      </c>
      <c r="Z7856" t="s">
        <v>19855</v>
      </c>
      <c r="AC7856" t="s">
        <v>27226</v>
      </c>
      <c r="AD7856" t="s">
        <v>52</v>
      </c>
      <c r="AE7856" t="s">
        <v>881</v>
      </c>
      <c r="AF7856" t="s">
        <v>52</v>
      </c>
      <c r="AG7856" t="s">
        <v>27227</v>
      </c>
      <c r="AH7856" s="8" t="s">
        <v>27230</v>
      </c>
      <c r="AI7856" t="s">
        <v>27228</v>
      </c>
      <c r="AJ7856" t="s">
        <v>27231</v>
      </c>
    </row>
    <row r="7857" spans="1:36" ht="17.25" hidden="1" customHeight="1" x14ac:dyDescent="0.2">
      <c r="A7857" s="4" t="s">
        <v>27222</v>
      </c>
      <c r="B7857" t="s">
        <v>26162</v>
      </c>
      <c r="C7857" t="s">
        <v>27223</v>
      </c>
      <c r="D7857" t="s">
        <v>27224</v>
      </c>
      <c r="E7857" t="s">
        <v>1492</v>
      </c>
      <c r="F7857" t="s">
        <v>41</v>
      </c>
      <c r="G7857" s="5">
        <v>157</v>
      </c>
      <c r="H7857" t="s">
        <v>42</v>
      </c>
      <c r="I7857" t="s">
        <v>65</v>
      </c>
      <c r="J7857" t="s">
        <v>45</v>
      </c>
      <c r="K7857" t="s">
        <v>45</v>
      </c>
      <c r="L7857" t="s">
        <v>45</v>
      </c>
      <c r="N7857" s="27">
        <v>2009</v>
      </c>
      <c r="R7857" s="7">
        <v>27.486297</v>
      </c>
      <c r="S7857" s="7">
        <v>52.658898999999998</v>
      </c>
      <c r="T7857" t="s">
        <v>46</v>
      </c>
      <c r="U7857" t="s">
        <v>27225</v>
      </c>
      <c r="X7857" t="s">
        <v>26245</v>
      </c>
      <c r="Y7857" t="s">
        <v>19854</v>
      </c>
      <c r="Z7857" t="s">
        <v>19855</v>
      </c>
      <c r="AC7857" t="s">
        <v>27226</v>
      </c>
      <c r="AD7857" t="s">
        <v>52</v>
      </c>
      <c r="AE7857" t="s">
        <v>881</v>
      </c>
      <c r="AF7857" t="s">
        <v>52</v>
      </c>
      <c r="AG7857" t="s">
        <v>27227</v>
      </c>
      <c r="AH7857" s="24">
        <v>1201635</v>
      </c>
      <c r="AI7857" t="s">
        <v>27228</v>
      </c>
      <c r="AJ7857" t="s">
        <v>27233</v>
      </c>
    </row>
    <row r="7858" spans="1:36" ht="17.25" hidden="1" customHeight="1" x14ac:dyDescent="0.2">
      <c r="A7858" s="4" t="s">
        <v>27222</v>
      </c>
      <c r="B7858" t="s">
        <v>26162</v>
      </c>
      <c r="C7858" t="s">
        <v>27223</v>
      </c>
      <c r="D7858" t="s">
        <v>27224</v>
      </c>
      <c r="E7858" t="s">
        <v>1494</v>
      </c>
      <c r="F7858" t="s">
        <v>41</v>
      </c>
      <c r="G7858" s="5">
        <v>157</v>
      </c>
      <c r="H7858" t="s">
        <v>42</v>
      </c>
      <c r="I7858" t="s">
        <v>65</v>
      </c>
      <c r="J7858" t="s">
        <v>45</v>
      </c>
      <c r="K7858" t="s">
        <v>45</v>
      </c>
      <c r="L7858" t="s">
        <v>45</v>
      </c>
      <c r="N7858" s="27">
        <v>2009</v>
      </c>
      <c r="R7858" s="7">
        <v>27.486297</v>
      </c>
      <c r="S7858" s="7">
        <v>52.658898999999998</v>
      </c>
      <c r="T7858" t="s">
        <v>46</v>
      </c>
      <c r="U7858" t="s">
        <v>27225</v>
      </c>
      <c r="X7858" t="s">
        <v>26245</v>
      </c>
      <c r="Y7858" t="s">
        <v>19854</v>
      </c>
      <c r="Z7858" t="s">
        <v>19855</v>
      </c>
      <c r="AC7858" t="s">
        <v>27226</v>
      </c>
      <c r="AD7858" t="s">
        <v>52</v>
      </c>
      <c r="AE7858" t="s">
        <v>881</v>
      </c>
      <c r="AF7858" t="s">
        <v>52</v>
      </c>
      <c r="AG7858" t="s">
        <v>27227</v>
      </c>
      <c r="AH7858" s="24">
        <v>1201636</v>
      </c>
      <c r="AI7858" t="s">
        <v>27228</v>
      </c>
      <c r="AJ7858" t="s">
        <v>27234</v>
      </c>
    </row>
    <row r="7859" spans="1:36" ht="17.25" hidden="1" customHeight="1" x14ac:dyDescent="0.2">
      <c r="A7859" s="4" t="s">
        <v>27244</v>
      </c>
      <c r="B7859" t="s">
        <v>26162</v>
      </c>
      <c r="C7859" t="s">
        <v>27245</v>
      </c>
      <c r="D7859" t="s">
        <v>27246</v>
      </c>
      <c r="E7859" t="s">
        <v>40</v>
      </c>
      <c r="F7859" t="s">
        <v>64</v>
      </c>
      <c r="G7859" s="5">
        <v>368</v>
      </c>
      <c r="H7859" t="s">
        <v>42</v>
      </c>
      <c r="I7859" t="s">
        <v>240</v>
      </c>
      <c r="J7859" t="s">
        <v>45</v>
      </c>
      <c r="K7859" t="s">
        <v>45</v>
      </c>
      <c r="L7859" t="s">
        <v>45</v>
      </c>
      <c r="N7859" s="27">
        <v>1986</v>
      </c>
      <c r="R7859" s="7">
        <v>38.009300000000003</v>
      </c>
      <c r="S7859" s="7">
        <v>46.098100000000002</v>
      </c>
      <c r="T7859" t="s">
        <v>46</v>
      </c>
      <c r="U7859" t="s">
        <v>27247</v>
      </c>
      <c r="X7859" t="s">
        <v>26210</v>
      </c>
      <c r="Y7859" t="s">
        <v>19854</v>
      </c>
      <c r="Z7859" t="s">
        <v>19855</v>
      </c>
      <c r="AA7859" t="s">
        <v>27248</v>
      </c>
      <c r="AG7859" t="s">
        <v>27249</v>
      </c>
      <c r="AH7859" s="24">
        <v>1150916</v>
      </c>
      <c r="AI7859" t="s">
        <v>27250</v>
      </c>
      <c r="AJ7859" t="s">
        <v>27251</v>
      </c>
    </row>
    <row r="7860" spans="1:36" ht="17.25" hidden="1" customHeight="1" x14ac:dyDescent="0.2">
      <c r="A7860" s="4" t="s">
        <v>27244</v>
      </c>
      <c r="B7860" t="s">
        <v>26162</v>
      </c>
      <c r="C7860" t="s">
        <v>27245</v>
      </c>
      <c r="D7860" t="s">
        <v>27246</v>
      </c>
      <c r="E7860" t="s">
        <v>56</v>
      </c>
      <c r="F7860" t="s">
        <v>64</v>
      </c>
      <c r="G7860" s="5">
        <v>368</v>
      </c>
      <c r="H7860" t="s">
        <v>42</v>
      </c>
      <c r="I7860" t="s">
        <v>240</v>
      </c>
      <c r="J7860" t="s">
        <v>45</v>
      </c>
      <c r="K7860" t="s">
        <v>45</v>
      </c>
      <c r="L7860" t="s">
        <v>45</v>
      </c>
      <c r="N7860" s="27">
        <v>1989</v>
      </c>
      <c r="R7860" s="7">
        <v>38.009300000000003</v>
      </c>
      <c r="S7860" s="7">
        <v>46.098100000000002</v>
      </c>
      <c r="T7860" t="s">
        <v>46</v>
      </c>
      <c r="U7860" t="s">
        <v>27247</v>
      </c>
      <c r="X7860" t="s">
        <v>26210</v>
      </c>
      <c r="Y7860" t="s">
        <v>19854</v>
      </c>
      <c r="Z7860" t="s">
        <v>19855</v>
      </c>
      <c r="AA7860" t="s">
        <v>27248</v>
      </c>
      <c r="AG7860" t="s">
        <v>27249</v>
      </c>
      <c r="AH7860" s="6">
        <v>1150917</v>
      </c>
      <c r="AI7860" t="s">
        <v>27250</v>
      </c>
      <c r="AJ7860" t="s">
        <v>27252</v>
      </c>
    </row>
    <row r="7861" spans="1:36" ht="17.25" hidden="1" customHeight="1" x14ac:dyDescent="0.2">
      <c r="A7861" s="4" t="s">
        <v>27253</v>
      </c>
      <c r="B7861" t="s">
        <v>26162</v>
      </c>
      <c r="C7861" t="s">
        <v>27254</v>
      </c>
      <c r="D7861" t="s">
        <v>27255</v>
      </c>
      <c r="E7861" t="s">
        <v>40</v>
      </c>
      <c r="F7861" t="s">
        <v>86</v>
      </c>
      <c r="G7861" s="5">
        <v>60</v>
      </c>
      <c r="H7861" t="s">
        <v>139</v>
      </c>
      <c r="I7861" t="s">
        <v>43</v>
      </c>
      <c r="J7861" t="s">
        <v>45</v>
      </c>
      <c r="K7861" t="s">
        <v>45</v>
      </c>
      <c r="L7861" t="s">
        <v>45</v>
      </c>
      <c r="N7861" s="27" t="s">
        <v>45</v>
      </c>
      <c r="R7861" s="7">
        <v>35.708055999999999</v>
      </c>
      <c r="S7861" s="7">
        <v>51.345556000000002</v>
      </c>
      <c r="T7861" t="s">
        <v>46</v>
      </c>
      <c r="U7861" t="s">
        <v>27256</v>
      </c>
      <c r="X7861" t="s">
        <v>26316</v>
      </c>
      <c r="Y7861" t="s">
        <v>19854</v>
      </c>
      <c r="Z7861" t="s">
        <v>19855</v>
      </c>
      <c r="AA7861" t="s">
        <v>27257</v>
      </c>
      <c r="AC7861" t="s">
        <v>27258</v>
      </c>
      <c r="AG7861" t="s">
        <v>27259</v>
      </c>
      <c r="AH7861" s="6">
        <v>1152071</v>
      </c>
      <c r="AI7861" t="s">
        <v>27260</v>
      </c>
      <c r="AJ7861" t="s">
        <v>27261</v>
      </c>
    </row>
    <row r="7862" spans="1:36" ht="17.25" hidden="1" customHeight="1" x14ac:dyDescent="0.2">
      <c r="A7862" s="4" t="s">
        <v>27262</v>
      </c>
      <c r="B7862" t="s">
        <v>26162</v>
      </c>
      <c r="C7862" t="s">
        <v>27263</v>
      </c>
      <c r="E7862" t="s">
        <v>56</v>
      </c>
      <c r="F7862" t="s">
        <v>86</v>
      </c>
      <c r="G7862" s="5">
        <v>500</v>
      </c>
      <c r="H7862" t="s">
        <v>139</v>
      </c>
      <c r="I7862" t="s">
        <v>43</v>
      </c>
      <c r="J7862" t="s">
        <v>45</v>
      </c>
      <c r="K7862" t="s">
        <v>45</v>
      </c>
      <c r="L7862" t="s">
        <v>45</v>
      </c>
      <c r="N7862" s="27" t="s">
        <v>45</v>
      </c>
      <c r="R7862" s="7">
        <v>35.325240700000002</v>
      </c>
      <c r="S7862" s="7">
        <v>51.647198699999997</v>
      </c>
      <c r="T7862" t="s">
        <v>504</v>
      </c>
      <c r="U7862" t="s">
        <v>27264</v>
      </c>
      <c r="X7862" t="s">
        <v>26316</v>
      </c>
      <c r="Y7862" t="s">
        <v>19854</v>
      </c>
      <c r="Z7862" t="s">
        <v>19855</v>
      </c>
      <c r="AG7862" t="s">
        <v>26953</v>
      </c>
      <c r="AH7862" s="27">
        <v>1208245</v>
      </c>
      <c r="AI7862" t="s">
        <v>27265</v>
      </c>
      <c r="AJ7862" t="s">
        <v>27267</v>
      </c>
    </row>
    <row r="7863" spans="1:36" ht="17.25" hidden="1" customHeight="1" x14ac:dyDescent="0.2">
      <c r="A7863" s="4" t="s">
        <v>27268</v>
      </c>
      <c r="B7863" t="s">
        <v>26162</v>
      </c>
      <c r="C7863" t="s">
        <v>27269</v>
      </c>
      <c r="E7863" t="s">
        <v>696</v>
      </c>
      <c r="F7863" t="s">
        <v>86</v>
      </c>
      <c r="G7863" s="5">
        <v>162</v>
      </c>
      <c r="H7863" t="s">
        <v>42</v>
      </c>
      <c r="I7863" t="s">
        <v>65</v>
      </c>
      <c r="J7863" t="s">
        <v>44</v>
      </c>
      <c r="K7863" t="s">
        <v>45</v>
      </c>
      <c r="L7863" t="s">
        <v>45</v>
      </c>
      <c r="N7863" s="6">
        <v>2010</v>
      </c>
      <c r="R7863" s="7">
        <v>27.760306</v>
      </c>
      <c r="S7863" s="7">
        <v>52.140439999999998</v>
      </c>
      <c r="T7863" t="s">
        <v>46</v>
      </c>
      <c r="U7863" t="s">
        <v>27270</v>
      </c>
      <c r="X7863" t="s">
        <v>26245</v>
      </c>
      <c r="Y7863" t="s">
        <v>19854</v>
      </c>
      <c r="Z7863" t="s">
        <v>19855</v>
      </c>
      <c r="AA7863" t="s">
        <v>27271</v>
      </c>
      <c r="AC7863" t="s">
        <v>27272</v>
      </c>
      <c r="AD7863" t="s">
        <v>52</v>
      </c>
      <c r="AE7863" t="s">
        <v>881</v>
      </c>
      <c r="AF7863" t="s">
        <v>52</v>
      </c>
      <c r="AG7863" t="s">
        <v>27273</v>
      </c>
      <c r="AH7863" s="6">
        <v>1214706</v>
      </c>
      <c r="AI7863" t="s">
        <v>27274</v>
      </c>
      <c r="AJ7863" t="s">
        <v>27275</v>
      </c>
    </row>
    <row r="7864" spans="1:36" ht="17.25" hidden="1" customHeight="1" x14ac:dyDescent="0.2">
      <c r="A7864" s="4" t="s">
        <v>27268</v>
      </c>
      <c r="B7864" t="s">
        <v>26162</v>
      </c>
      <c r="C7864" t="s">
        <v>27269</v>
      </c>
      <c r="E7864" t="s">
        <v>703</v>
      </c>
      <c r="F7864" t="s">
        <v>86</v>
      </c>
      <c r="G7864" s="5">
        <v>162</v>
      </c>
      <c r="H7864" t="s">
        <v>42</v>
      </c>
      <c r="I7864" t="s">
        <v>65</v>
      </c>
      <c r="J7864" t="s">
        <v>44</v>
      </c>
      <c r="K7864" t="s">
        <v>45</v>
      </c>
      <c r="L7864" t="s">
        <v>45</v>
      </c>
      <c r="N7864" s="6">
        <v>2010</v>
      </c>
      <c r="R7864" s="7">
        <v>27.760306</v>
      </c>
      <c r="S7864" s="7">
        <v>52.140439999999998</v>
      </c>
      <c r="T7864" t="s">
        <v>46</v>
      </c>
      <c r="U7864" t="s">
        <v>27270</v>
      </c>
      <c r="X7864" t="s">
        <v>26245</v>
      </c>
      <c r="Y7864" t="s">
        <v>19854</v>
      </c>
      <c r="Z7864" t="s">
        <v>19855</v>
      </c>
      <c r="AA7864" t="s">
        <v>27271</v>
      </c>
      <c r="AC7864" t="s">
        <v>27272</v>
      </c>
      <c r="AD7864" t="s">
        <v>52</v>
      </c>
      <c r="AE7864" t="s">
        <v>881</v>
      </c>
      <c r="AF7864" t="s">
        <v>52</v>
      </c>
      <c r="AG7864" t="s">
        <v>27273</v>
      </c>
      <c r="AH7864" s="6">
        <v>1214707</v>
      </c>
      <c r="AI7864" t="s">
        <v>27274</v>
      </c>
      <c r="AJ7864" t="s">
        <v>27276</v>
      </c>
    </row>
    <row r="7865" spans="1:36" ht="17.25" hidden="1" customHeight="1" x14ac:dyDescent="0.2">
      <c r="A7865" s="4" t="s">
        <v>27282</v>
      </c>
      <c r="B7865" t="s">
        <v>26162</v>
      </c>
      <c r="C7865" t="s">
        <v>27283</v>
      </c>
      <c r="D7865" t="s">
        <v>27284</v>
      </c>
      <c r="E7865" t="s">
        <v>56</v>
      </c>
      <c r="F7865" t="s">
        <v>86</v>
      </c>
      <c r="G7865" s="5">
        <v>500</v>
      </c>
      <c r="H7865" t="s">
        <v>611</v>
      </c>
      <c r="I7865" t="s">
        <v>43</v>
      </c>
      <c r="J7865" t="s">
        <v>45</v>
      </c>
      <c r="N7865" s="27"/>
      <c r="R7865" s="7">
        <v>35.370016</v>
      </c>
      <c r="S7865" s="7">
        <v>59.304785000000003</v>
      </c>
      <c r="T7865" t="s">
        <v>46</v>
      </c>
      <c r="U7865" t="s">
        <v>27285</v>
      </c>
      <c r="X7865" t="s">
        <v>26488</v>
      </c>
      <c r="Y7865" t="s">
        <v>19854</v>
      </c>
      <c r="Z7865" t="s">
        <v>19855</v>
      </c>
      <c r="AC7865" t="s">
        <v>27286</v>
      </c>
      <c r="AF7865" t="s">
        <v>52</v>
      </c>
      <c r="AG7865" t="s">
        <v>27287</v>
      </c>
      <c r="AH7865" s="27">
        <v>1214452</v>
      </c>
      <c r="AI7865" t="s">
        <v>27288</v>
      </c>
      <c r="AJ7865" t="s">
        <v>27289</v>
      </c>
    </row>
    <row r="7866" spans="1:36" ht="17.25" hidden="1" customHeight="1" x14ac:dyDescent="0.2">
      <c r="A7866" s="4" t="s">
        <v>27293</v>
      </c>
      <c r="B7866" t="s">
        <v>26162</v>
      </c>
      <c r="C7866" t="s">
        <v>27294</v>
      </c>
      <c r="D7866" t="s">
        <v>27295</v>
      </c>
      <c r="E7866" t="s">
        <v>40</v>
      </c>
      <c r="F7866" t="s">
        <v>6069</v>
      </c>
      <c r="G7866" s="5">
        <v>150</v>
      </c>
      <c r="H7866" t="s">
        <v>42</v>
      </c>
      <c r="I7866" t="s">
        <v>240</v>
      </c>
      <c r="J7866" t="s">
        <v>45</v>
      </c>
      <c r="K7866" t="s">
        <v>45</v>
      </c>
      <c r="L7866" t="s">
        <v>45</v>
      </c>
      <c r="N7866" s="27">
        <v>1987</v>
      </c>
      <c r="R7866" s="7">
        <v>36.446399999999997</v>
      </c>
      <c r="S7866" s="7">
        <v>59.411200000000001</v>
      </c>
      <c r="T7866" t="s">
        <v>46</v>
      </c>
      <c r="U7866" t="s">
        <v>26487</v>
      </c>
      <c r="X7866" t="s">
        <v>26488</v>
      </c>
      <c r="Y7866" t="s">
        <v>19854</v>
      </c>
      <c r="Z7866" t="s">
        <v>19855</v>
      </c>
      <c r="AA7866" t="s">
        <v>27296</v>
      </c>
      <c r="AC7866" t="s">
        <v>27297</v>
      </c>
      <c r="AF7866" t="s">
        <v>52</v>
      </c>
      <c r="AG7866" t="s">
        <v>27298</v>
      </c>
      <c r="AH7866" s="6">
        <v>1153528</v>
      </c>
      <c r="AI7866" t="s">
        <v>27299</v>
      </c>
      <c r="AJ7866" t="s">
        <v>27300</v>
      </c>
    </row>
    <row r="7867" spans="1:36" ht="17.25" hidden="1" customHeight="1" x14ac:dyDescent="0.2">
      <c r="A7867" s="4" t="s">
        <v>27293</v>
      </c>
      <c r="B7867" t="s">
        <v>26162</v>
      </c>
      <c r="C7867" t="s">
        <v>27294</v>
      </c>
      <c r="D7867" t="s">
        <v>27295</v>
      </c>
      <c r="E7867" t="s">
        <v>56</v>
      </c>
      <c r="F7867" t="s">
        <v>6069</v>
      </c>
      <c r="G7867" s="5">
        <v>150</v>
      </c>
      <c r="H7867" t="s">
        <v>42</v>
      </c>
      <c r="I7867" t="s">
        <v>240</v>
      </c>
      <c r="J7867" t="s">
        <v>45</v>
      </c>
      <c r="K7867" t="s">
        <v>45</v>
      </c>
      <c r="L7867" t="s">
        <v>45</v>
      </c>
      <c r="N7867" s="27">
        <v>1987</v>
      </c>
      <c r="R7867" s="7">
        <v>36.446399999999997</v>
      </c>
      <c r="S7867" s="7">
        <v>59.411200000000001</v>
      </c>
      <c r="T7867" t="s">
        <v>46</v>
      </c>
      <c r="U7867" t="s">
        <v>26487</v>
      </c>
      <c r="X7867" t="s">
        <v>26488</v>
      </c>
      <c r="Y7867" t="s">
        <v>19854</v>
      </c>
      <c r="Z7867" t="s">
        <v>19855</v>
      </c>
      <c r="AA7867" t="s">
        <v>27296</v>
      </c>
      <c r="AC7867" t="s">
        <v>27297</v>
      </c>
      <c r="AF7867" t="s">
        <v>52</v>
      </c>
      <c r="AG7867" t="s">
        <v>27298</v>
      </c>
      <c r="AH7867" s="6">
        <v>1153529</v>
      </c>
      <c r="AI7867" t="s">
        <v>27299</v>
      </c>
      <c r="AJ7867" t="s">
        <v>27301</v>
      </c>
    </row>
    <row r="7868" spans="1:36" ht="17.25" hidden="1" customHeight="1" x14ac:dyDescent="0.2">
      <c r="A7868" s="4" t="s">
        <v>27293</v>
      </c>
      <c r="B7868" t="s">
        <v>26162</v>
      </c>
      <c r="C7868" t="s">
        <v>27294</v>
      </c>
      <c r="D7868" t="s">
        <v>27295</v>
      </c>
      <c r="E7868" t="s">
        <v>58</v>
      </c>
      <c r="F7868" t="s">
        <v>6069</v>
      </c>
      <c r="G7868" s="5">
        <v>150</v>
      </c>
      <c r="H7868" t="s">
        <v>42</v>
      </c>
      <c r="I7868" t="s">
        <v>240</v>
      </c>
      <c r="J7868" t="s">
        <v>45</v>
      </c>
      <c r="K7868" t="s">
        <v>45</v>
      </c>
      <c r="L7868" t="s">
        <v>45</v>
      </c>
      <c r="N7868" s="27">
        <v>1987</v>
      </c>
      <c r="R7868" s="7">
        <v>36.446399999999997</v>
      </c>
      <c r="S7868" s="7">
        <v>59.411200000000001</v>
      </c>
      <c r="T7868" t="s">
        <v>46</v>
      </c>
      <c r="U7868" t="s">
        <v>26487</v>
      </c>
      <c r="X7868" t="s">
        <v>26488</v>
      </c>
      <c r="Y7868" t="s">
        <v>19854</v>
      </c>
      <c r="Z7868" t="s">
        <v>19855</v>
      </c>
      <c r="AA7868" t="s">
        <v>27296</v>
      </c>
      <c r="AC7868" t="s">
        <v>27297</v>
      </c>
      <c r="AF7868" t="s">
        <v>52</v>
      </c>
      <c r="AG7868" t="s">
        <v>27298</v>
      </c>
      <c r="AH7868" s="6">
        <v>1153530</v>
      </c>
      <c r="AI7868" t="s">
        <v>27299</v>
      </c>
      <c r="AJ7868" t="s">
        <v>27302</v>
      </c>
    </row>
    <row r="7869" spans="1:36" ht="17.25" hidden="1" customHeight="1" x14ac:dyDescent="0.2">
      <c r="A7869" s="4" t="s">
        <v>27293</v>
      </c>
      <c r="B7869" t="s">
        <v>26162</v>
      </c>
      <c r="C7869" t="s">
        <v>27294</v>
      </c>
      <c r="D7869" t="s">
        <v>27295</v>
      </c>
      <c r="E7869" t="s">
        <v>191</v>
      </c>
      <c r="F7869" t="s">
        <v>6069</v>
      </c>
      <c r="G7869" s="5">
        <v>150</v>
      </c>
      <c r="H7869" t="s">
        <v>42</v>
      </c>
      <c r="I7869" t="s">
        <v>240</v>
      </c>
      <c r="J7869" t="s">
        <v>45</v>
      </c>
      <c r="K7869" t="s">
        <v>45</v>
      </c>
      <c r="L7869" t="s">
        <v>45</v>
      </c>
      <c r="N7869" s="27">
        <v>1987</v>
      </c>
      <c r="R7869" s="7">
        <v>36.446399999999997</v>
      </c>
      <c r="S7869" s="7">
        <v>59.411200000000001</v>
      </c>
      <c r="T7869" t="s">
        <v>46</v>
      </c>
      <c r="U7869" t="s">
        <v>26487</v>
      </c>
      <c r="X7869" t="s">
        <v>26488</v>
      </c>
      <c r="Y7869" t="s">
        <v>19854</v>
      </c>
      <c r="Z7869" t="s">
        <v>19855</v>
      </c>
      <c r="AA7869" t="s">
        <v>27296</v>
      </c>
      <c r="AC7869" t="s">
        <v>27297</v>
      </c>
      <c r="AF7869" t="s">
        <v>52</v>
      </c>
      <c r="AG7869" t="s">
        <v>27298</v>
      </c>
      <c r="AH7869" s="6">
        <v>1153531</v>
      </c>
      <c r="AI7869" t="s">
        <v>27299</v>
      </c>
      <c r="AJ7869" t="s">
        <v>27303</v>
      </c>
    </row>
    <row r="7870" spans="1:36" ht="17.25" hidden="1" customHeight="1" x14ac:dyDescent="0.2">
      <c r="A7870" s="4" t="s">
        <v>27341</v>
      </c>
      <c r="B7870" t="s">
        <v>26162</v>
      </c>
      <c r="C7870" t="s">
        <v>27342</v>
      </c>
      <c r="D7870" t="s">
        <v>27152</v>
      </c>
      <c r="E7870" t="s">
        <v>565</v>
      </c>
      <c r="F7870" t="s">
        <v>41</v>
      </c>
      <c r="G7870" s="5">
        <v>406</v>
      </c>
      <c r="H7870" t="s">
        <v>42</v>
      </c>
      <c r="I7870" t="s">
        <v>43</v>
      </c>
      <c r="J7870" t="s">
        <v>45</v>
      </c>
      <c r="K7870" t="s">
        <v>45</v>
      </c>
      <c r="L7870" t="s">
        <v>45</v>
      </c>
      <c r="N7870" s="27">
        <v>2010</v>
      </c>
      <c r="R7870" s="7">
        <v>31.954499999999999</v>
      </c>
      <c r="S7870" s="7">
        <v>54.065800000000003</v>
      </c>
      <c r="T7870" t="s">
        <v>46</v>
      </c>
      <c r="U7870" t="s">
        <v>26262</v>
      </c>
      <c r="X7870" t="s">
        <v>26262</v>
      </c>
      <c r="Y7870" t="s">
        <v>19854</v>
      </c>
      <c r="Z7870" t="s">
        <v>19855</v>
      </c>
      <c r="AA7870" t="s">
        <v>27343</v>
      </c>
      <c r="AF7870" t="s">
        <v>52</v>
      </c>
      <c r="AG7870" t="s">
        <v>27344</v>
      </c>
      <c r="AH7870" s="27" t="s">
        <v>27345</v>
      </c>
      <c r="AI7870" t="s">
        <v>27346</v>
      </c>
      <c r="AJ7870" t="s">
        <v>27347</v>
      </c>
    </row>
    <row r="7871" spans="1:36" ht="17.25" hidden="1" customHeight="1" x14ac:dyDescent="0.2">
      <c r="A7871" s="4" t="s">
        <v>27341</v>
      </c>
      <c r="B7871" t="s">
        <v>26162</v>
      </c>
      <c r="C7871" t="s">
        <v>27342</v>
      </c>
      <c r="D7871" t="s">
        <v>27152</v>
      </c>
      <c r="E7871" t="s">
        <v>870</v>
      </c>
      <c r="F7871" t="s">
        <v>41</v>
      </c>
      <c r="G7871" s="5">
        <v>478</v>
      </c>
      <c r="H7871" t="s">
        <v>42</v>
      </c>
      <c r="I7871" t="s">
        <v>43</v>
      </c>
      <c r="J7871" t="s">
        <v>45</v>
      </c>
      <c r="K7871" t="s">
        <v>45</v>
      </c>
      <c r="L7871" t="s">
        <v>45</v>
      </c>
      <c r="N7871" s="27">
        <v>2010</v>
      </c>
      <c r="R7871" s="7">
        <v>31.954499999999999</v>
      </c>
      <c r="S7871" s="7">
        <v>54.065800000000003</v>
      </c>
      <c r="T7871" t="s">
        <v>46</v>
      </c>
      <c r="U7871" t="s">
        <v>26262</v>
      </c>
      <c r="X7871" t="s">
        <v>26262</v>
      </c>
      <c r="Y7871" t="s">
        <v>19854</v>
      </c>
      <c r="Z7871" t="s">
        <v>19855</v>
      </c>
      <c r="AA7871" t="s">
        <v>27343</v>
      </c>
      <c r="AF7871" t="s">
        <v>52</v>
      </c>
      <c r="AG7871" t="s">
        <v>27344</v>
      </c>
      <c r="AH7871" s="27"/>
      <c r="AI7871" t="s">
        <v>27346</v>
      </c>
      <c r="AJ7871" t="s">
        <v>27348</v>
      </c>
    </row>
    <row r="7872" spans="1:36" ht="17.25" hidden="1" customHeight="1" x14ac:dyDescent="0.2">
      <c r="A7872" s="4" t="s">
        <v>27341</v>
      </c>
      <c r="B7872" t="s">
        <v>26162</v>
      </c>
      <c r="C7872" t="s">
        <v>27342</v>
      </c>
      <c r="D7872" t="s">
        <v>27152</v>
      </c>
      <c r="E7872" t="s">
        <v>696</v>
      </c>
      <c r="F7872" t="s">
        <v>86</v>
      </c>
      <c r="G7872" s="5">
        <v>60</v>
      </c>
      <c r="H7872" t="s">
        <v>42</v>
      </c>
      <c r="I7872" t="s">
        <v>65</v>
      </c>
      <c r="J7872" t="s">
        <v>45</v>
      </c>
      <c r="K7872" t="s">
        <v>45</v>
      </c>
      <c r="L7872" t="s">
        <v>45</v>
      </c>
      <c r="N7872" s="27">
        <v>1998</v>
      </c>
      <c r="R7872" s="7">
        <v>31.954499999999999</v>
      </c>
      <c r="S7872" s="7">
        <v>54.065800000000003</v>
      </c>
      <c r="T7872" t="s">
        <v>46</v>
      </c>
      <c r="U7872" t="s">
        <v>26262</v>
      </c>
      <c r="X7872" t="s">
        <v>26262</v>
      </c>
      <c r="Y7872" t="s">
        <v>19854</v>
      </c>
      <c r="Z7872" t="s">
        <v>19855</v>
      </c>
      <c r="AA7872" t="s">
        <v>27349</v>
      </c>
      <c r="AG7872" t="s">
        <v>27344</v>
      </c>
      <c r="AH7872" s="6">
        <v>1171743</v>
      </c>
      <c r="AI7872" t="s">
        <v>27346</v>
      </c>
      <c r="AJ7872" t="s">
        <v>27350</v>
      </c>
    </row>
    <row r="7873" spans="1:36" ht="17.25" hidden="1" customHeight="1" x14ac:dyDescent="0.2">
      <c r="A7873" s="4" t="s">
        <v>27341</v>
      </c>
      <c r="B7873" t="s">
        <v>26162</v>
      </c>
      <c r="C7873" t="s">
        <v>27342</v>
      </c>
      <c r="D7873" t="s">
        <v>27152</v>
      </c>
      <c r="E7873" t="s">
        <v>703</v>
      </c>
      <c r="F7873" t="s">
        <v>86</v>
      </c>
      <c r="G7873" s="5">
        <v>60</v>
      </c>
      <c r="H7873" t="s">
        <v>42</v>
      </c>
      <c r="I7873" t="s">
        <v>65</v>
      </c>
      <c r="J7873" t="s">
        <v>45</v>
      </c>
      <c r="K7873" t="s">
        <v>45</v>
      </c>
      <c r="L7873" t="s">
        <v>45</v>
      </c>
      <c r="N7873" s="27">
        <v>1998</v>
      </c>
      <c r="R7873" s="7">
        <v>31.954499999999999</v>
      </c>
      <c r="S7873" s="7">
        <v>54.065800000000003</v>
      </c>
      <c r="T7873" t="s">
        <v>46</v>
      </c>
      <c r="U7873" t="s">
        <v>26262</v>
      </c>
      <c r="X7873" t="s">
        <v>26262</v>
      </c>
      <c r="Y7873" t="s">
        <v>19854</v>
      </c>
      <c r="Z7873" t="s">
        <v>19855</v>
      </c>
      <c r="AA7873" t="s">
        <v>27349</v>
      </c>
      <c r="AG7873" t="s">
        <v>27344</v>
      </c>
      <c r="AH7873" s="6">
        <v>1171744</v>
      </c>
      <c r="AI7873" t="s">
        <v>27346</v>
      </c>
      <c r="AJ7873" t="s">
        <v>27351</v>
      </c>
    </row>
    <row r="7874" spans="1:36" ht="17.25" hidden="1" customHeight="1" x14ac:dyDescent="0.2">
      <c r="A7874" s="4" t="s">
        <v>27352</v>
      </c>
      <c r="B7874" t="s">
        <v>26162</v>
      </c>
      <c r="C7874" t="s">
        <v>27353</v>
      </c>
      <c r="D7874" t="s">
        <v>27354</v>
      </c>
      <c r="E7874" t="s">
        <v>696</v>
      </c>
      <c r="F7874" t="s">
        <v>41</v>
      </c>
      <c r="G7874" s="5">
        <v>162</v>
      </c>
      <c r="H7874" t="s">
        <v>42</v>
      </c>
      <c r="I7874" t="s">
        <v>65</v>
      </c>
      <c r="J7874" t="s">
        <v>45</v>
      </c>
      <c r="K7874" t="s">
        <v>45</v>
      </c>
      <c r="L7874" t="s">
        <v>45</v>
      </c>
      <c r="N7874" s="27">
        <v>2010</v>
      </c>
      <c r="R7874" s="7">
        <v>34.351911000000001</v>
      </c>
      <c r="S7874" s="7">
        <v>47.362212999999997</v>
      </c>
      <c r="T7874" t="s">
        <v>46</v>
      </c>
      <c r="U7874" t="s">
        <v>26329</v>
      </c>
      <c r="X7874" t="s">
        <v>26329</v>
      </c>
      <c r="Y7874" t="s">
        <v>19854</v>
      </c>
      <c r="Z7874" t="s">
        <v>19855</v>
      </c>
      <c r="AA7874" t="s">
        <v>27355</v>
      </c>
      <c r="AC7874" t="s">
        <v>27356</v>
      </c>
      <c r="AF7874" t="s">
        <v>52</v>
      </c>
      <c r="AG7874" t="s">
        <v>27357</v>
      </c>
      <c r="AH7874" s="6">
        <v>1214445</v>
      </c>
      <c r="AI7874" t="s">
        <v>27358</v>
      </c>
      <c r="AJ7874" t="s">
        <v>27359</v>
      </c>
    </row>
    <row r="7875" spans="1:36" ht="17.25" hidden="1" customHeight="1" x14ac:dyDescent="0.2">
      <c r="A7875" s="4" t="s">
        <v>27352</v>
      </c>
      <c r="B7875" t="s">
        <v>26162</v>
      </c>
      <c r="C7875" t="s">
        <v>27353</v>
      </c>
      <c r="D7875" t="s">
        <v>27354</v>
      </c>
      <c r="E7875" t="s">
        <v>703</v>
      </c>
      <c r="F7875" t="s">
        <v>41</v>
      </c>
      <c r="G7875" s="5">
        <v>162</v>
      </c>
      <c r="H7875" t="s">
        <v>42</v>
      </c>
      <c r="I7875" t="s">
        <v>65</v>
      </c>
      <c r="J7875" t="s">
        <v>45</v>
      </c>
      <c r="K7875" t="s">
        <v>45</v>
      </c>
      <c r="L7875" t="s">
        <v>45</v>
      </c>
      <c r="N7875" s="27">
        <v>2010</v>
      </c>
      <c r="R7875" s="7">
        <v>34.351911000000001</v>
      </c>
      <c r="S7875" s="7">
        <v>47.362212999999997</v>
      </c>
      <c r="T7875" t="s">
        <v>46</v>
      </c>
      <c r="U7875" t="s">
        <v>26329</v>
      </c>
      <c r="X7875" t="s">
        <v>26329</v>
      </c>
      <c r="Y7875" t="s">
        <v>19854</v>
      </c>
      <c r="Z7875" t="s">
        <v>19855</v>
      </c>
      <c r="AA7875" t="s">
        <v>27355</v>
      </c>
      <c r="AC7875" t="s">
        <v>27356</v>
      </c>
      <c r="AF7875" t="s">
        <v>52</v>
      </c>
      <c r="AG7875" t="s">
        <v>27357</v>
      </c>
      <c r="AH7875" s="6">
        <v>1234358</v>
      </c>
      <c r="AI7875" t="s">
        <v>27358</v>
      </c>
      <c r="AJ7875" t="s">
        <v>27360</v>
      </c>
    </row>
    <row r="7876" spans="1:36" ht="17.25" hidden="1" customHeight="1" x14ac:dyDescent="0.2">
      <c r="A7876" s="4" t="s">
        <v>27352</v>
      </c>
      <c r="B7876" t="s">
        <v>26162</v>
      </c>
      <c r="C7876" t="s">
        <v>27353</v>
      </c>
      <c r="D7876" t="s">
        <v>27354</v>
      </c>
      <c r="E7876" t="s">
        <v>738</v>
      </c>
      <c r="F7876" t="s">
        <v>41</v>
      </c>
      <c r="G7876" s="5">
        <v>162</v>
      </c>
      <c r="H7876" t="s">
        <v>42</v>
      </c>
      <c r="I7876" t="s">
        <v>65</v>
      </c>
      <c r="J7876" t="s">
        <v>45</v>
      </c>
      <c r="K7876" t="s">
        <v>45</v>
      </c>
      <c r="L7876" t="s">
        <v>45</v>
      </c>
      <c r="N7876" s="27">
        <v>2010</v>
      </c>
      <c r="R7876" s="7">
        <v>34.351911000000001</v>
      </c>
      <c r="S7876" s="7">
        <v>47.362212999999997</v>
      </c>
      <c r="T7876" t="s">
        <v>46</v>
      </c>
      <c r="U7876" t="s">
        <v>26329</v>
      </c>
      <c r="X7876" t="s">
        <v>26329</v>
      </c>
      <c r="Y7876" t="s">
        <v>19854</v>
      </c>
      <c r="Z7876" t="s">
        <v>19855</v>
      </c>
      <c r="AA7876" t="s">
        <v>27355</v>
      </c>
      <c r="AC7876" t="s">
        <v>27356</v>
      </c>
      <c r="AF7876" t="s">
        <v>52</v>
      </c>
      <c r="AG7876" t="s">
        <v>27357</v>
      </c>
      <c r="AH7876" s="6">
        <v>1234359</v>
      </c>
      <c r="AI7876" t="s">
        <v>27358</v>
      </c>
      <c r="AJ7876" t="s">
        <v>27361</v>
      </c>
    </row>
    <row r="7877" spans="1:36" ht="17.25" hidden="1" customHeight="1" x14ac:dyDescent="0.2">
      <c r="A7877" s="4" t="s">
        <v>27352</v>
      </c>
      <c r="B7877" t="s">
        <v>26162</v>
      </c>
      <c r="C7877" t="s">
        <v>27353</v>
      </c>
      <c r="D7877" t="s">
        <v>27354</v>
      </c>
      <c r="E7877" t="s">
        <v>740</v>
      </c>
      <c r="F7877" t="s">
        <v>41</v>
      </c>
      <c r="G7877" s="5">
        <v>162</v>
      </c>
      <c r="H7877" t="s">
        <v>42</v>
      </c>
      <c r="I7877" t="s">
        <v>65</v>
      </c>
      <c r="J7877" t="s">
        <v>45</v>
      </c>
      <c r="K7877" t="s">
        <v>45</v>
      </c>
      <c r="L7877" t="s">
        <v>45</v>
      </c>
      <c r="N7877" s="27">
        <v>2010</v>
      </c>
      <c r="R7877" s="7">
        <v>34.351911000000001</v>
      </c>
      <c r="S7877" s="7">
        <v>47.362212999999997</v>
      </c>
      <c r="T7877" t="s">
        <v>46</v>
      </c>
      <c r="U7877" t="s">
        <v>26329</v>
      </c>
      <c r="X7877" t="s">
        <v>26329</v>
      </c>
      <c r="Y7877" t="s">
        <v>19854</v>
      </c>
      <c r="Z7877" t="s">
        <v>19855</v>
      </c>
      <c r="AA7877" t="s">
        <v>27355</v>
      </c>
      <c r="AC7877" t="s">
        <v>27356</v>
      </c>
      <c r="AF7877" t="s">
        <v>52</v>
      </c>
      <c r="AG7877" t="s">
        <v>27357</v>
      </c>
      <c r="AH7877" s="6">
        <v>1234360</v>
      </c>
      <c r="AI7877" t="s">
        <v>27358</v>
      </c>
      <c r="AJ7877" t="s">
        <v>27362</v>
      </c>
    </row>
    <row r="7878" spans="1:36" ht="17.25" hidden="1" customHeight="1" x14ac:dyDescent="0.2">
      <c r="A7878" s="4" t="s">
        <v>27352</v>
      </c>
      <c r="B7878" t="s">
        <v>26162</v>
      </c>
      <c r="C7878" t="s">
        <v>27353</v>
      </c>
      <c r="D7878" t="s">
        <v>27354</v>
      </c>
      <c r="E7878" t="s">
        <v>719</v>
      </c>
      <c r="F7878" t="s">
        <v>1711</v>
      </c>
      <c r="G7878" s="5">
        <v>176</v>
      </c>
      <c r="H7878" t="s">
        <v>677</v>
      </c>
      <c r="I7878" t="s">
        <v>240</v>
      </c>
      <c r="J7878" t="s">
        <v>45</v>
      </c>
      <c r="K7878" t="s">
        <v>45</v>
      </c>
      <c r="N7878" s="27"/>
      <c r="R7878" s="7">
        <v>34.351911000000001</v>
      </c>
      <c r="S7878" s="7">
        <v>47.362212999999997</v>
      </c>
      <c r="T7878" t="s">
        <v>46</v>
      </c>
      <c r="U7878" t="s">
        <v>26329</v>
      </c>
      <c r="X7878" t="s">
        <v>26329</v>
      </c>
      <c r="Y7878" t="s">
        <v>19854</v>
      </c>
      <c r="Z7878" t="s">
        <v>19855</v>
      </c>
      <c r="AA7878" t="s">
        <v>27355</v>
      </c>
      <c r="AC7878" t="s">
        <v>27356</v>
      </c>
      <c r="AF7878" t="s">
        <v>52</v>
      </c>
      <c r="AG7878" t="s">
        <v>27357</v>
      </c>
      <c r="AH7878" s="6">
        <v>1243515</v>
      </c>
      <c r="AI7878" t="s">
        <v>27358</v>
      </c>
      <c r="AJ7878" t="s">
        <v>27363</v>
      </c>
    </row>
    <row r="7879" spans="1:36" ht="17.25" hidden="1" customHeight="1" x14ac:dyDescent="0.2">
      <c r="A7879" s="4" t="s">
        <v>27352</v>
      </c>
      <c r="B7879" t="s">
        <v>26162</v>
      </c>
      <c r="C7879" t="s">
        <v>27353</v>
      </c>
      <c r="D7879" t="s">
        <v>27354</v>
      </c>
      <c r="E7879" t="s">
        <v>726</v>
      </c>
      <c r="F7879" t="s">
        <v>1711</v>
      </c>
      <c r="G7879" s="5">
        <v>176</v>
      </c>
      <c r="H7879" t="s">
        <v>677</v>
      </c>
      <c r="I7879" t="s">
        <v>240</v>
      </c>
      <c r="J7879" t="s">
        <v>45</v>
      </c>
      <c r="N7879" s="27"/>
      <c r="R7879" s="7">
        <v>34.351911000000001</v>
      </c>
      <c r="S7879" s="7">
        <v>47.362212999999997</v>
      </c>
      <c r="T7879" t="s">
        <v>46</v>
      </c>
      <c r="U7879" t="s">
        <v>26329</v>
      </c>
      <c r="X7879" t="s">
        <v>26329</v>
      </c>
      <c r="Y7879" t="s">
        <v>19854</v>
      </c>
      <c r="Z7879" t="s">
        <v>19855</v>
      </c>
      <c r="AA7879" t="s">
        <v>27355</v>
      </c>
      <c r="AC7879" t="s">
        <v>27356</v>
      </c>
      <c r="AF7879" t="s">
        <v>52</v>
      </c>
      <c r="AG7879" t="s">
        <v>27357</v>
      </c>
      <c r="AH7879" s="6">
        <v>1243516</v>
      </c>
      <c r="AI7879" t="s">
        <v>27358</v>
      </c>
      <c r="AJ7879" t="s">
        <v>27364</v>
      </c>
    </row>
    <row r="7880" spans="1:36" ht="17.25" hidden="1" customHeight="1" x14ac:dyDescent="0.2">
      <c r="A7880" s="4" t="s">
        <v>27365</v>
      </c>
      <c r="B7880" t="s">
        <v>26162</v>
      </c>
      <c r="C7880" t="s">
        <v>27366</v>
      </c>
      <c r="E7880" t="s">
        <v>40</v>
      </c>
      <c r="F7880" t="s">
        <v>86</v>
      </c>
      <c r="G7880" s="5">
        <v>880</v>
      </c>
      <c r="H7880" t="s">
        <v>677</v>
      </c>
      <c r="I7880" t="s">
        <v>43</v>
      </c>
      <c r="J7880" t="s">
        <v>45</v>
      </c>
      <c r="N7880" s="27"/>
      <c r="R7880" s="7">
        <v>29.451926</v>
      </c>
      <c r="S7880" s="7">
        <v>60.884198299999902</v>
      </c>
      <c r="T7880" t="s">
        <v>504</v>
      </c>
      <c r="U7880" t="s">
        <v>27367</v>
      </c>
      <c r="X7880" t="s">
        <v>27368</v>
      </c>
      <c r="Y7880" t="s">
        <v>19854</v>
      </c>
      <c r="Z7880" t="s">
        <v>19855</v>
      </c>
      <c r="AA7880" t="s">
        <v>27369</v>
      </c>
      <c r="AG7880" t="s">
        <v>27370</v>
      </c>
      <c r="AH7880" s="24">
        <v>1283720</v>
      </c>
      <c r="AI7880" t="s">
        <v>27371</v>
      </c>
      <c r="AJ7880" t="s">
        <v>27372</v>
      </c>
    </row>
    <row r="7881" spans="1:36" ht="17.25" hidden="1" customHeight="1" x14ac:dyDescent="0.2">
      <c r="A7881" s="4" t="s">
        <v>27382</v>
      </c>
      <c r="B7881" t="s">
        <v>26162</v>
      </c>
      <c r="C7881" t="s">
        <v>27383</v>
      </c>
      <c r="D7881" t="s">
        <v>27384</v>
      </c>
      <c r="E7881" t="s">
        <v>565</v>
      </c>
      <c r="F7881" t="s">
        <v>64</v>
      </c>
      <c r="G7881" s="5">
        <v>209</v>
      </c>
      <c r="H7881" t="s">
        <v>42</v>
      </c>
      <c r="I7881" t="s">
        <v>43</v>
      </c>
      <c r="J7881" t="s">
        <v>45</v>
      </c>
      <c r="K7881" t="s">
        <v>45</v>
      </c>
      <c r="L7881" t="s">
        <v>45</v>
      </c>
      <c r="N7881" s="6">
        <v>1992</v>
      </c>
      <c r="R7881" s="7">
        <v>31.374040999999998</v>
      </c>
      <c r="S7881" s="7">
        <v>48.774186</v>
      </c>
      <c r="T7881" t="s">
        <v>46</v>
      </c>
      <c r="U7881" t="s">
        <v>27385</v>
      </c>
      <c r="X7881" t="s">
        <v>26166</v>
      </c>
      <c r="Y7881" t="s">
        <v>19854</v>
      </c>
      <c r="Z7881" t="s">
        <v>19855</v>
      </c>
      <c r="AA7881" t="s">
        <v>27386</v>
      </c>
      <c r="AC7881" t="s">
        <v>27387</v>
      </c>
      <c r="AD7881" t="s">
        <v>52</v>
      </c>
      <c r="AF7881" t="s">
        <v>52</v>
      </c>
      <c r="AG7881" t="s">
        <v>27388</v>
      </c>
      <c r="AH7881" s="8">
        <v>1100688</v>
      </c>
      <c r="AI7881" t="s">
        <v>27389</v>
      </c>
      <c r="AJ7881" t="s">
        <v>27390</v>
      </c>
    </row>
    <row r="7882" spans="1:36" ht="17.25" hidden="1" customHeight="1" x14ac:dyDescent="0.2">
      <c r="A7882" s="4" t="s">
        <v>27382</v>
      </c>
      <c r="B7882" t="s">
        <v>26162</v>
      </c>
      <c r="C7882" t="s">
        <v>27383</v>
      </c>
      <c r="D7882" t="s">
        <v>27384</v>
      </c>
      <c r="E7882" t="s">
        <v>870</v>
      </c>
      <c r="F7882" t="s">
        <v>64</v>
      </c>
      <c r="G7882" s="5">
        <v>209</v>
      </c>
      <c r="H7882" t="s">
        <v>42</v>
      </c>
      <c r="I7882" t="s">
        <v>43</v>
      </c>
      <c r="J7882" t="s">
        <v>45</v>
      </c>
      <c r="K7882" t="s">
        <v>45</v>
      </c>
      <c r="L7882" t="s">
        <v>45</v>
      </c>
      <c r="N7882" s="6">
        <v>1992</v>
      </c>
      <c r="R7882" s="7">
        <v>31.374040999999998</v>
      </c>
      <c r="S7882" s="7">
        <v>48.774186</v>
      </c>
      <c r="T7882" t="s">
        <v>46</v>
      </c>
      <c r="U7882" t="s">
        <v>27385</v>
      </c>
      <c r="X7882" t="s">
        <v>26166</v>
      </c>
      <c r="Y7882" t="s">
        <v>19854</v>
      </c>
      <c r="Z7882" t="s">
        <v>19855</v>
      </c>
      <c r="AA7882" t="s">
        <v>27386</v>
      </c>
      <c r="AC7882" t="s">
        <v>27387</v>
      </c>
      <c r="AD7882" t="s">
        <v>52</v>
      </c>
      <c r="AF7882" t="s">
        <v>52</v>
      </c>
      <c r="AG7882" t="s">
        <v>27388</v>
      </c>
      <c r="AH7882" s="27">
        <v>1100689</v>
      </c>
      <c r="AI7882" t="s">
        <v>27389</v>
      </c>
      <c r="AJ7882" t="s">
        <v>27391</v>
      </c>
    </row>
    <row r="7883" spans="1:36" ht="17.25" hidden="1" customHeight="1" x14ac:dyDescent="0.2">
      <c r="A7883" s="4" t="s">
        <v>27392</v>
      </c>
      <c r="B7883" t="s">
        <v>26162</v>
      </c>
      <c r="C7883" t="s">
        <v>27393</v>
      </c>
      <c r="D7883" t="s">
        <v>27394</v>
      </c>
      <c r="E7883" t="s">
        <v>65</v>
      </c>
      <c r="F7883" t="s">
        <v>86</v>
      </c>
      <c r="G7883" s="5">
        <v>484</v>
      </c>
      <c r="H7883" t="s">
        <v>42</v>
      </c>
      <c r="I7883" t="s">
        <v>43</v>
      </c>
      <c r="J7883" t="s">
        <v>45</v>
      </c>
      <c r="K7883" t="s">
        <v>45</v>
      </c>
      <c r="L7883" t="s">
        <v>45</v>
      </c>
      <c r="N7883" s="27">
        <v>2012</v>
      </c>
      <c r="R7883" s="7">
        <v>33.397579999999998</v>
      </c>
      <c r="S7883" s="7">
        <v>52.576493999999997</v>
      </c>
      <c r="T7883" t="s">
        <v>46</v>
      </c>
      <c r="U7883" t="s">
        <v>27395</v>
      </c>
      <c r="X7883" t="s">
        <v>26600</v>
      </c>
      <c r="Y7883" t="s">
        <v>19854</v>
      </c>
      <c r="Z7883" t="s">
        <v>19855</v>
      </c>
      <c r="AA7883" t="s">
        <v>27396</v>
      </c>
      <c r="AC7883" t="s">
        <v>27397</v>
      </c>
      <c r="AD7883" t="s">
        <v>52</v>
      </c>
      <c r="AE7883" t="s">
        <v>92</v>
      </c>
      <c r="AF7883" t="s">
        <v>52</v>
      </c>
      <c r="AG7883" t="s">
        <v>27398</v>
      </c>
      <c r="AH7883" s="27" t="s">
        <v>27399</v>
      </c>
      <c r="AI7883" t="s">
        <v>27400</v>
      </c>
      <c r="AJ7883" t="s">
        <v>27401</v>
      </c>
    </row>
    <row r="7884" spans="1:36" ht="17.25" hidden="1" customHeight="1" x14ac:dyDescent="0.2">
      <c r="A7884" s="4" t="s">
        <v>27402</v>
      </c>
      <c r="B7884" t="s">
        <v>27403</v>
      </c>
      <c r="C7884" t="s">
        <v>27404</v>
      </c>
      <c r="D7884" t="s">
        <v>27405</v>
      </c>
      <c r="E7884" t="s">
        <v>40</v>
      </c>
      <c r="F7884" t="s">
        <v>570</v>
      </c>
      <c r="G7884" s="5">
        <v>62</v>
      </c>
      <c r="H7884" t="s">
        <v>42</v>
      </c>
      <c r="I7884" t="s">
        <v>528</v>
      </c>
      <c r="J7884" t="s">
        <v>45</v>
      </c>
      <c r="K7884" t="s">
        <v>45</v>
      </c>
      <c r="L7884" t="s">
        <v>45</v>
      </c>
      <c r="N7884" s="6">
        <v>2012</v>
      </c>
      <c r="R7884" s="7">
        <v>33.354427000000001</v>
      </c>
      <c r="S7884" s="7">
        <v>44.298606999999997</v>
      </c>
      <c r="T7884" t="s">
        <v>46</v>
      </c>
      <c r="U7884" t="s">
        <v>27406</v>
      </c>
      <c r="X7884" t="s">
        <v>27406</v>
      </c>
      <c r="Y7884" t="s">
        <v>19854</v>
      </c>
      <c r="Z7884" t="s">
        <v>19864</v>
      </c>
      <c r="AF7884" t="s">
        <v>52</v>
      </c>
      <c r="AG7884" t="s">
        <v>27407</v>
      </c>
      <c r="AH7884" s="27">
        <v>1292681</v>
      </c>
      <c r="AI7884" t="s">
        <v>27408</v>
      </c>
      <c r="AJ7884" t="s">
        <v>27409</v>
      </c>
    </row>
    <row r="7885" spans="1:36" ht="17.25" hidden="1" customHeight="1" x14ac:dyDescent="0.2">
      <c r="A7885" s="4" t="s">
        <v>27410</v>
      </c>
      <c r="B7885" t="s">
        <v>27403</v>
      </c>
      <c r="C7885" t="s">
        <v>27411</v>
      </c>
      <c r="D7885" t="s">
        <v>27412</v>
      </c>
      <c r="E7885" t="s">
        <v>240</v>
      </c>
      <c r="F7885" t="s">
        <v>1711</v>
      </c>
      <c r="G7885" s="5">
        <v>125</v>
      </c>
      <c r="H7885" t="s">
        <v>486</v>
      </c>
      <c r="I7885" t="s">
        <v>240</v>
      </c>
      <c r="J7885" t="s">
        <v>45</v>
      </c>
      <c r="K7885" t="s">
        <v>45</v>
      </c>
      <c r="L7885" t="s">
        <v>45</v>
      </c>
      <c r="N7885" s="27" t="s">
        <v>45</v>
      </c>
      <c r="R7885" s="7">
        <v>34.316858000000003</v>
      </c>
      <c r="S7885" s="7">
        <v>41.160259699999997</v>
      </c>
      <c r="T7885" t="s">
        <v>504</v>
      </c>
      <c r="U7885" t="s">
        <v>27413</v>
      </c>
      <c r="X7885" t="s">
        <v>27414</v>
      </c>
      <c r="Y7885" t="s">
        <v>19854</v>
      </c>
      <c r="Z7885" t="s">
        <v>19864</v>
      </c>
      <c r="AD7885" t="s">
        <v>52</v>
      </c>
      <c r="AE7885" t="s">
        <v>131</v>
      </c>
      <c r="AF7885" t="s">
        <v>52</v>
      </c>
      <c r="AG7885" t="s">
        <v>27415</v>
      </c>
      <c r="AH7885" s="27">
        <v>1221169</v>
      </c>
      <c r="AI7885" t="s">
        <v>27416</v>
      </c>
      <c r="AJ7885" t="s">
        <v>27419</v>
      </c>
    </row>
    <row r="7886" spans="1:36" ht="17.25" hidden="1" customHeight="1" x14ac:dyDescent="0.2">
      <c r="A7886" s="4" t="s">
        <v>12634</v>
      </c>
      <c r="B7886" t="s">
        <v>8398</v>
      </c>
      <c r="C7886" t="s">
        <v>12635</v>
      </c>
      <c r="E7886" t="s">
        <v>335</v>
      </c>
      <c r="F7886" t="s">
        <v>12636</v>
      </c>
      <c r="G7886" s="5">
        <v>50</v>
      </c>
      <c r="H7886" t="s">
        <v>42</v>
      </c>
      <c r="I7886" t="s">
        <v>240</v>
      </c>
      <c r="J7886" t="s">
        <v>559</v>
      </c>
      <c r="N7886" s="6">
        <v>1964</v>
      </c>
      <c r="R7886" s="7">
        <v>34.1556</v>
      </c>
      <c r="S7886" s="7">
        <v>-118.2782</v>
      </c>
      <c r="T7886" t="s">
        <v>46</v>
      </c>
      <c r="U7886" t="s">
        <v>8538</v>
      </c>
      <c r="V7886" t="s">
        <v>8593</v>
      </c>
      <c r="X7886" t="s">
        <v>8572</v>
      </c>
      <c r="Y7886" t="s">
        <v>3012</v>
      </c>
      <c r="Z7886" t="s">
        <v>3691</v>
      </c>
      <c r="AA7886" t="s">
        <v>12637</v>
      </c>
      <c r="AB7886" t="s">
        <v>8427</v>
      </c>
      <c r="AG7886" t="s">
        <v>12638</v>
      </c>
      <c r="AH7886" s="6">
        <v>8107</v>
      </c>
      <c r="AI7886" t="s">
        <v>12639</v>
      </c>
      <c r="AJ7886" t="s">
        <v>12641</v>
      </c>
    </row>
    <row r="7887" spans="1:36" ht="17.25" hidden="1" customHeight="1" x14ac:dyDescent="0.2">
      <c r="A7887" s="4" t="s">
        <v>13573</v>
      </c>
      <c r="B7887" t="s">
        <v>8398</v>
      </c>
      <c r="C7887" t="s">
        <v>13574</v>
      </c>
      <c r="E7887" t="s">
        <v>56</v>
      </c>
      <c r="F7887" t="s">
        <v>13575</v>
      </c>
      <c r="G7887" s="5">
        <v>213</v>
      </c>
      <c r="H7887" t="s">
        <v>857</v>
      </c>
      <c r="I7887" t="s">
        <v>240</v>
      </c>
      <c r="J7887" t="s">
        <v>559</v>
      </c>
      <c r="N7887" s="6">
        <v>1964</v>
      </c>
      <c r="R7887" s="7">
        <v>28.493231999999999</v>
      </c>
      <c r="S7887" s="7">
        <v>-80.780119999999997</v>
      </c>
      <c r="T7887" t="s">
        <v>46</v>
      </c>
      <c r="U7887" t="s">
        <v>13576</v>
      </c>
      <c r="V7887" t="s">
        <v>10140</v>
      </c>
      <c r="X7887" t="s">
        <v>8746</v>
      </c>
      <c r="Y7887" t="s">
        <v>3012</v>
      </c>
      <c r="Z7887" t="s">
        <v>3691</v>
      </c>
      <c r="AA7887" t="s">
        <v>13577</v>
      </c>
      <c r="AB7887" t="s">
        <v>8503</v>
      </c>
      <c r="AG7887" t="s">
        <v>13578</v>
      </c>
      <c r="AH7887" s="6">
        <v>9752</v>
      </c>
      <c r="AI7887" t="s">
        <v>13579</v>
      </c>
      <c r="AJ7887" t="s">
        <v>13581</v>
      </c>
    </row>
    <row r="7888" spans="1:36" ht="17.25" hidden="1" customHeight="1" x14ac:dyDescent="0.2">
      <c r="A7888" s="4" t="s">
        <v>13803</v>
      </c>
      <c r="B7888" t="s">
        <v>8398</v>
      </c>
      <c r="C7888" t="s">
        <v>13804</v>
      </c>
      <c r="E7888" t="s">
        <v>191</v>
      </c>
      <c r="F7888" t="s">
        <v>86</v>
      </c>
      <c r="G7888" s="5">
        <v>60</v>
      </c>
      <c r="H7888" t="s">
        <v>806</v>
      </c>
      <c r="I7888" t="s">
        <v>240</v>
      </c>
      <c r="J7888" t="s">
        <v>559</v>
      </c>
      <c r="M7888" t="s">
        <v>559</v>
      </c>
      <c r="N7888" s="6">
        <v>1964</v>
      </c>
      <c r="O7888" s="24">
        <v>2020</v>
      </c>
      <c r="P7888" s="24">
        <v>2020</v>
      </c>
      <c r="R7888" s="7">
        <v>37.108611000000003</v>
      </c>
      <c r="S7888" s="7">
        <v>-93.261939999999996</v>
      </c>
      <c r="T7888" t="s">
        <v>46</v>
      </c>
      <c r="U7888" t="s">
        <v>13658</v>
      </c>
      <c r="V7888" t="s">
        <v>8964</v>
      </c>
      <c r="X7888" t="s">
        <v>8994</v>
      </c>
      <c r="Y7888" t="s">
        <v>3012</v>
      </c>
      <c r="Z7888" t="s">
        <v>3691</v>
      </c>
      <c r="AA7888" t="s">
        <v>13805</v>
      </c>
      <c r="AB7888" t="s">
        <v>8414</v>
      </c>
      <c r="AG7888" t="s">
        <v>13806</v>
      </c>
      <c r="AH7888" s="6">
        <v>10008</v>
      </c>
      <c r="AI7888" t="s">
        <v>13807</v>
      </c>
      <c r="AJ7888" t="s">
        <v>13808</v>
      </c>
    </row>
    <row r="7889" spans="1:36" ht="17.25" hidden="1" customHeight="1" x14ac:dyDescent="0.2">
      <c r="A7889" s="4" t="s">
        <v>15318</v>
      </c>
      <c r="B7889" t="s">
        <v>8398</v>
      </c>
      <c r="C7889" t="s">
        <v>15319</v>
      </c>
      <c r="E7889" t="s">
        <v>58</v>
      </c>
      <c r="F7889" t="s">
        <v>64</v>
      </c>
      <c r="G7889" s="5">
        <v>239</v>
      </c>
      <c r="H7889" t="s">
        <v>42</v>
      </c>
      <c r="I7889" t="s">
        <v>240</v>
      </c>
      <c r="J7889" t="s">
        <v>559</v>
      </c>
      <c r="N7889" s="6">
        <v>1964</v>
      </c>
      <c r="R7889" s="7">
        <v>41.554943999999999</v>
      </c>
      <c r="S7889" s="7">
        <v>-72.579080000000005</v>
      </c>
      <c r="T7889" t="s">
        <v>46</v>
      </c>
      <c r="U7889" t="s">
        <v>12371</v>
      </c>
      <c r="V7889" t="s">
        <v>12372</v>
      </c>
      <c r="X7889" t="s">
        <v>8412</v>
      </c>
      <c r="Y7889" t="s">
        <v>3012</v>
      </c>
      <c r="Z7889" t="s">
        <v>3691</v>
      </c>
      <c r="AA7889" t="s">
        <v>15320</v>
      </c>
      <c r="AB7889" t="s">
        <v>8595</v>
      </c>
      <c r="AG7889" t="s">
        <v>15321</v>
      </c>
      <c r="AH7889" s="27"/>
      <c r="AI7889" t="s">
        <v>15322</v>
      </c>
      <c r="AJ7889" t="s">
        <v>15324</v>
      </c>
    </row>
    <row r="7890" spans="1:36" ht="17.25" hidden="1" customHeight="1" x14ac:dyDescent="0.2">
      <c r="A7890" s="4" t="s">
        <v>27429</v>
      </c>
      <c r="B7890" t="s">
        <v>27403</v>
      </c>
      <c r="C7890" t="s">
        <v>27430</v>
      </c>
      <c r="D7890" t="s">
        <v>27431</v>
      </c>
      <c r="E7890" t="s">
        <v>335</v>
      </c>
      <c r="F7890" t="s">
        <v>1618</v>
      </c>
      <c r="G7890" s="5">
        <v>120</v>
      </c>
      <c r="H7890" t="s">
        <v>42</v>
      </c>
      <c r="I7890" t="s">
        <v>240</v>
      </c>
      <c r="J7890" t="s">
        <v>45</v>
      </c>
      <c r="K7890" t="s">
        <v>45</v>
      </c>
      <c r="L7890" t="s">
        <v>45</v>
      </c>
      <c r="N7890" s="27" t="s">
        <v>45</v>
      </c>
      <c r="R7890" s="7">
        <v>33.257213</v>
      </c>
      <c r="S7890" s="7">
        <v>44.378034</v>
      </c>
      <c r="T7890" t="s">
        <v>46</v>
      </c>
      <c r="U7890" t="s">
        <v>27432</v>
      </c>
      <c r="X7890" t="s">
        <v>27406</v>
      </c>
      <c r="Y7890" t="s">
        <v>19854</v>
      </c>
      <c r="Z7890" t="s">
        <v>19864</v>
      </c>
      <c r="AA7890" t="s">
        <v>27433</v>
      </c>
      <c r="AC7890" t="s">
        <v>27434</v>
      </c>
      <c r="AF7890" t="s">
        <v>52</v>
      </c>
      <c r="AG7890" t="s">
        <v>27435</v>
      </c>
      <c r="AH7890" s="27">
        <v>1221140</v>
      </c>
      <c r="AI7890" t="s">
        <v>27436</v>
      </c>
      <c r="AJ7890" t="s">
        <v>27441</v>
      </c>
    </row>
    <row r="7891" spans="1:36" ht="17.25" hidden="1" customHeight="1" x14ac:dyDescent="0.2">
      <c r="A7891" s="4" t="s">
        <v>27429</v>
      </c>
      <c r="B7891" t="s">
        <v>27403</v>
      </c>
      <c r="C7891" t="s">
        <v>27430</v>
      </c>
      <c r="D7891" t="s">
        <v>27431</v>
      </c>
      <c r="E7891" t="s">
        <v>1157</v>
      </c>
      <c r="F7891" t="s">
        <v>1618</v>
      </c>
      <c r="G7891" s="5">
        <v>126</v>
      </c>
      <c r="H7891" t="s">
        <v>42</v>
      </c>
      <c r="I7891" t="s">
        <v>240</v>
      </c>
      <c r="J7891" t="s">
        <v>45</v>
      </c>
      <c r="K7891" t="s">
        <v>45</v>
      </c>
      <c r="L7891" t="s">
        <v>45</v>
      </c>
      <c r="N7891" s="27" t="s">
        <v>45</v>
      </c>
      <c r="R7891" s="7">
        <v>33.257213</v>
      </c>
      <c r="S7891" s="7">
        <v>44.378034</v>
      </c>
      <c r="T7891" t="s">
        <v>46</v>
      </c>
      <c r="U7891" t="s">
        <v>27432</v>
      </c>
      <c r="X7891" t="s">
        <v>27406</v>
      </c>
      <c r="Y7891" t="s">
        <v>19854</v>
      </c>
      <c r="Z7891" t="s">
        <v>19864</v>
      </c>
      <c r="AA7891" t="s">
        <v>27433</v>
      </c>
      <c r="AC7891" t="s">
        <v>27434</v>
      </c>
      <c r="AF7891" t="s">
        <v>52</v>
      </c>
      <c r="AG7891" t="s">
        <v>27435</v>
      </c>
      <c r="AH7891" s="27">
        <v>1221141</v>
      </c>
      <c r="AI7891" t="s">
        <v>27436</v>
      </c>
      <c r="AJ7891" t="s">
        <v>27442</v>
      </c>
    </row>
    <row r="7892" spans="1:36" ht="17.25" hidden="1" customHeight="1" x14ac:dyDescent="0.2">
      <c r="A7892" s="4" t="s">
        <v>27443</v>
      </c>
      <c r="B7892" t="s">
        <v>27403</v>
      </c>
      <c r="C7892" t="s">
        <v>27444</v>
      </c>
      <c r="D7892" t="s">
        <v>27445</v>
      </c>
      <c r="E7892" t="s">
        <v>40</v>
      </c>
      <c r="F7892" t="s">
        <v>1618</v>
      </c>
      <c r="G7892" s="5">
        <v>350</v>
      </c>
      <c r="H7892" t="s">
        <v>486</v>
      </c>
      <c r="I7892" t="s">
        <v>240</v>
      </c>
      <c r="J7892" t="s">
        <v>45</v>
      </c>
      <c r="K7892" t="s">
        <v>45</v>
      </c>
      <c r="L7892" t="s">
        <v>45</v>
      </c>
      <c r="N7892" s="27" t="s">
        <v>45</v>
      </c>
      <c r="R7892" s="7">
        <v>29.980193</v>
      </c>
      <c r="S7892" s="7">
        <v>48.470317000000001</v>
      </c>
      <c r="T7892" t="s">
        <v>504</v>
      </c>
      <c r="U7892" t="s">
        <v>27446</v>
      </c>
      <c r="X7892" t="s">
        <v>27447</v>
      </c>
      <c r="Y7892" t="s">
        <v>19854</v>
      </c>
      <c r="Z7892" t="s">
        <v>19864</v>
      </c>
      <c r="AD7892" t="s">
        <v>52</v>
      </c>
      <c r="AE7892" t="s">
        <v>254</v>
      </c>
      <c r="AF7892" t="s">
        <v>52</v>
      </c>
      <c r="AH7892" s="27"/>
      <c r="AI7892" t="s">
        <v>27448</v>
      </c>
      <c r="AJ7892" t="s">
        <v>27449</v>
      </c>
    </row>
    <row r="7893" spans="1:36" ht="17.25" hidden="1" customHeight="1" x14ac:dyDescent="0.2">
      <c r="A7893" s="4" t="s">
        <v>27443</v>
      </c>
      <c r="B7893" t="s">
        <v>27403</v>
      </c>
      <c r="C7893" t="s">
        <v>27444</v>
      </c>
      <c r="D7893" t="s">
        <v>27445</v>
      </c>
      <c r="E7893" t="s">
        <v>56</v>
      </c>
      <c r="F7893" t="s">
        <v>1618</v>
      </c>
      <c r="G7893" s="5">
        <v>350</v>
      </c>
      <c r="H7893" t="s">
        <v>486</v>
      </c>
      <c r="I7893" t="s">
        <v>240</v>
      </c>
      <c r="J7893" t="s">
        <v>45</v>
      </c>
      <c r="K7893" t="s">
        <v>45</v>
      </c>
      <c r="L7893" t="s">
        <v>45</v>
      </c>
      <c r="N7893" s="27" t="s">
        <v>45</v>
      </c>
      <c r="R7893" s="7">
        <v>29.980193</v>
      </c>
      <c r="S7893" s="7">
        <v>48.470317000000001</v>
      </c>
      <c r="T7893" t="s">
        <v>504</v>
      </c>
      <c r="U7893" t="s">
        <v>27446</v>
      </c>
      <c r="X7893" t="s">
        <v>27447</v>
      </c>
      <c r="Y7893" t="s">
        <v>19854</v>
      </c>
      <c r="Z7893" t="s">
        <v>19864</v>
      </c>
      <c r="AD7893" t="s">
        <v>52</v>
      </c>
      <c r="AE7893" t="s">
        <v>254</v>
      </c>
      <c r="AF7893" t="s">
        <v>52</v>
      </c>
      <c r="AH7893" s="27"/>
      <c r="AI7893" t="s">
        <v>27448</v>
      </c>
      <c r="AJ7893" t="s">
        <v>27450</v>
      </c>
    </row>
    <row r="7894" spans="1:36" ht="17.25" hidden="1" customHeight="1" x14ac:dyDescent="0.2">
      <c r="A7894" s="4" t="s">
        <v>27443</v>
      </c>
      <c r="B7894" t="s">
        <v>27403</v>
      </c>
      <c r="C7894" t="s">
        <v>27444</v>
      </c>
      <c r="D7894" t="s">
        <v>27445</v>
      </c>
      <c r="E7894" t="s">
        <v>58</v>
      </c>
      <c r="F7894" t="s">
        <v>1618</v>
      </c>
      <c r="G7894" s="5">
        <v>350</v>
      </c>
      <c r="H7894" t="s">
        <v>486</v>
      </c>
      <c r="I7894" t="s">
        <v>240</v>
      </c>
      <c r="J7894" t="s">
        <v>45</v>
      </c>
      <c r="K7894" t="s">
        <v>45</v>
      </c>
      <c r="L7894" t="s">
        <v>45</v>
      </c>
      <c r="N7894" s="27" t="s">
        <v>45</v>
      </c>
      <c r="R7894" s="7">
        <v>29.980193</v>
      </c>
      <c r="S7894" s="7">
        <v>48.470317000000001</v>
      </c>
      <c r="T7894" t="s">
        <v>504</v>
      </c>
      <c r="U7894" t="s">
        <v>27446</v>
      </c>
      <c r="X7894" t="s">
        <v>27447</v>
      </c>
      <c r="Y7894" t="s">
        <v>19854</v>
      </c>
      <c r="Z7894" t="s">
        <v>19864</v>
      </c>
      <c r="AD7894" t="s">
        <v>52</v>
      </c>
      <c r="AE7894" t="s">
        <v>254</v>
      </c>
      <c r="AF7894" t="s">
        <v>52</v>
      </c>
      <c r="AI7894" t="s">
        <v>27448</v>
      </c>
      <c r="AJ7894" t="s">
        <v>27451</v>
      </c>
    </row>
    <row r="7895" spans="1:36" ht="17.25" hidden="1" customHeight="1" x14ac:dyDescent="0.2">
      <c r="A7895" s="4" t="s">
        <v>27443</v>
      </c>
      <c r="B7895" t="s">
        <v>27403</v>
      </c>
      <c r="C7895" t="s">
        <v>27444</v>
      </c>
      <c r="D7895" t="s">
        <v>27445</v>
      </c>
      <c r="E7895" t="s">
        <v>191</v>
      </c>
      <c r="F7895" t="s">
        <v>1618</v>
      </c>
      <c r="G7895" s="5">
        <v>350</v>
      </c>
      <c r="H7895" t="s">
        <v>486</v>
      </c>
      <c r="I7895" t="s">
        <v>240</v>
      </c>
      <c r="J7895" t="s">
        <v>45</v>
      </c>
      <c r="K7895" t="s">
        <v>45</v>
      </c>
      <c r="L7895" t="s">
        <v>45</v>
      </c>
      <c r="N7895" s="27" t="s">
        <v>45</v>
      </c>
      <c r="R7895" s="7">
        <v>29.980193</v>
      </c>
      <c r="S7895" s="7">
        <v>48.470317000000001</v>
      </c>
      <c r="T7895" t="s">
        <v>504</v>
      </c>
      <c r="U7895" t="s">
        <v>27446</v>
      </c>
      <c r="X7895" t="s">
        <v>27447</v>
      </c>
      <c r="Y7895" t="s">
        <v>19854</v>
      </c>
      <c r="Z7895" t="s">
        <v>19864</v>
      </c>
      <c r="AD7895" t="s">
        <v>52</v>
      </c>
      <c r="AE7895" t="s">
        <v>254</v>
      </c>
      <c r="AF7895" t="s">
        <v>52</v>
      </c>
      <c r="AI7895" t="s">
        <v>27448</v>
      </c>
      <c r="AJ7895" t="s">
        <v>27452</v>
      </c>
    </row>
    <row r="7896" spans="1:36" ht="17.25" hidden="1" customHeight="1" x14ac:dyDescent="0.2">
      <c r="A7896" s="4" t="s">
        <v>27443</v>
      </c>
      <c r="B7896" t="s">
        <v>27403</v>
      </c>
      <c r="C7896" t="s">
        <v>27444</v>
      </c>
      <c r="D7896" t="s">
        <v>27445</v>
      </c>
      <c r="E7896" t="s">
        <v>335</v>
      </c>
      <c r="F7896" t="s">
        <v>1618</v>
      </c>
      <c r="G7896" s="5">
        <v>350</v>
      </c>
      <c r="H7896" t="s">
        <v>486</v>
      </c>
      <c r="I7896" t="s">
        <v>240</v>
      </c>
      <c r="J7896" t="s">
        <v>45</v>
      </c>
      <c r="K7896" t="s">
        <v>45</v>
      </c>
      <c r="L7896" t="s">
        <v>45</v>
      </c>
      <c r="N7896" s="27" t="s">
        <v>45</v>
      </c>
      <c r="R7896" s="7">
        <v>29.980193</v>
      </c>
      <c r="S7896" s="7">
        <v>48.470317000000001</v>
      </c>
      <c r="T7896" t="s">
        <v>504</v>
      </c>
      <c r="U7896" t="s">
        <v>27446</v>
      </c>
      <c r="X7896" t="s">
        <v>27447</v>
      </c>
      <c r="Y7896" t="s">
        <v>19854</v>
      </c>
      <c r="Z7896" t="s">
        <v>19864</v>
      </c>
      <c r="AD7896" t="s">
        <v>52</v>
      </c>
      <c r="AE7896" t="s">
        <v>254</v>
      </c>
      <c r="AF7896" t="s">
        <v>52</v>
      </c>
      <c r="AH7896" s="27"/>
      <c r="AI7896" t="s">
        <v>27448</v>
      </c>
      <c r="AJ7896" t="s">
        <v>27453</v>
      </c>
    </row>
    <row r="7897" spans="1:36" ht="17.25" hidden="1" customHeight="1" x14ac:dyDescent="0.2">
      <c r="A7897" s="4" t="s">
        <v>27443</v>
      </c>
      <c r="B7897" t="s">
        <v>27403</v>
      </c>
      <c r="C7897" t="s">
        <v>27444</v>
      </c>
      <c r="D7897" t="s">
        <v>27445</v>
      </c>
      <c r="E7897" t="s">
        <v>1157</v>
      </c>
      <c r="F7897" t="s">
        <v>1618</v>
      </c>
      <c r="G7897" s="5">
        <v>350</v>
      </c>
      <c r="H7897" t="s">
        <v>486</v>
      </c>
      <c r="I7897" t="s">
        <v>240</v>
      </c>
      <c r="J7897" t="s">
        <v>45</v>
      </c>
      <c r="K7897" t="s">
        <v>45</v>
      </c>
      <c r="L7897" t="s">
        <v>45</v>
      </c>
      <c r="N7897" s="27" t="s">
        <v>45</v>
      </c>
      <c r="R7897" s="7">
        <v>29.980193</v>
      </c>
      <c r="S7897" s="7">
        <v>48.470317000000001</v>
      </c>
      <c r="T7897" t="s">
        <v>504</v>
      </c>
      <c r="U7897" t="s">
        <v>27446</v>
      </c>
      <c r="X7897" t="s">
        <v>27447</v>
      </c>
      <c r="Y7897" t="s">
        <v>19854</v>
      </c>
      <c r="Z7897" t="s">
        <v>19864</v>
      </c>
      <c r="AD7897" t="s">
        <v>52</v>
      </c>
      <c r="AE7897" t="s">
        <v>254</v>
      </c>
      <c r="AF7897" t="s">
        <v>52</v>
      </c>
      <c r="AH7897" s="27"/>
      <c r="AI7897" t="s">
        <v>27448</v>
      </c>
      <c r="AJ7897" t="s">
        <v>27454</v>
      </c>
    </row>
    <row r="7898" spans="1:36" ht="17.25" hidden="1" customHeight="1" x14ac:dyDescent="0.2">
      <c r="A7898" s="4" t="s">
        <v>27443</v>
      </c>
      <c r="B7898" t="s">
        <v>27403</v>
      </c>
      <c r="C7898" t="s">
        <v>27444</v>
      </c>
      <c r="D7898" t="s">
        <v>27445</v>
      </c>
      <c r="E7898" t="s">
        <v>2297</v>
      </c>
      <c r="F7898" t="s">
        <v>1618</v>
      </c>
      <c r="G7898" s="5">
        <v>350</v>
      </c>
      <c r="H7898" t="s">
        <v>486</v>
      </c>
      <c r="I7898" t="s">
        <v>240</v>
      </c>
      <c r="J7898" t="s">
        <v>45</v>
      </c>
      <c r="K7898" t="s">
        <v>45</v>
      </c>
      <c r="L7898" t="s">
        <v>45</v>
      </c>
      <c r="N7898" s="27" t="s">
        <v>45</v>
      </c>
      <c r="R7898" s="7">
        <v>29.980193</v>
      </c>
      <c r="S7898" s="7">
        <v>48.470317000000001</v>
      </c>
      <c r="T7898" t="s">
        <v>504</v>
      </c>
      <c r="U7898" t="s">
        <v>27446</v>
      </c>
      <c r="X7898" t="s">
        <v>27447</v>
      </c>
      <c r="Y7898" t="s">
        <v>19854</v>
      </c>
      <c r="Z7898" t="s">
        <v>19864</v>
      </c>
      <c r="AD7898" t="s">
        <v>52</v>
      </c>
      <c r="AE7898" t="s">
        <v>254</v>
      </c>
      <c r="AF7898" t="s">
        <v>52</v>
      </c>
      <c r="AI7898" t="s">
        <v>27448</v>
      </c>
      <c r="AJ7898" t="s">
        <v>27455</v>
      </c>
    </row>
    <row r="7899" spans="1:36" ht="17.25" hidden="1" customHeight="1" x14ac:dyDescent="0.2">
      <c r="A7899" s="4" t="s">
        <v>27443</v>
      </c>
      <c r="B7899" t="s">
        <v>27403</v>
      </c>
      <c r="C7899" t="s">
        <v>27444</v>
      </c>
      <c r="D7899" t="s">
        <v>27445</v>
      </c>
      <c r="E7899" t="s">
        <v>3929</v>
      </c>
      <c r="F7899" t="s">
        <v>1618</v>
      </c>
      <c r="G7899" s="5">
        <v>350</v>
      </c>
      <c r="H7899" t="s">
        <v>486</v>
      </c>
      <c r="I7899" t="s">
        <v>240</v>
      </c>
      <c r="J7899" t="s">
        <v>45</v>
      </c>
      <c r="K7899" t="s">
        <v>45</v>
      </c>
      <c r="L7899" t="s">
        <v>45</v>
      </c>
      <c r="N7899" s="27" t="s">
        <v>45</v>
      </c>
      <c r="R7899" s="7">
        <v>29.980193</v>
      </c>
      <c r="S7899" s="7">
        <v>48.470317000000001</v>
      </c>
      <c r="T7899" t="s">
        <v>504</v>
      </c>
      <c r="U7899" t="s">
        <v>27446</v>
      </c>
      <c r="X7899" t="s">
        <v>27447</v>
      </c>
      <c r="Y7899" t="s">
        <v>19854</v>
      </c>
      <c r="Z7899" t="s">
        <v>19864</v>
      </c>
      <c r="AD7899" t="s">
        <v>52</v>
      </c>
      <c r="AE7899" t="s">
        <v>254</v>
      </c>
      <c r="AF7899" t="s">
        <v>52</v>
      </c>
      <c r="AI7899" t="s">
        <v>27448</v>
      </c>
      <c r="AJ7899" t="s">
        <v>27456</v>
      </c>
    </row>
    <row r="7900" spans="1:36" ht="17.25" hidden="1" customHeight="1" x14ac:dyDescent="0.2">
      <c r="A7900" s="4" t="s">
        <v>27457</v>
      </c>
      <c r="B7900" t="s">
        <v>27403</v>
      </c>
      <c r="C7900" t="s">
        <v>27458</v>
      </c>
      <c r="D7900" t="s">
        <v>27459</v>
      </c>
      <c r="E7900" t="s">
        <v>240</v>
      </c>
      <c r="F7900" t="s">
        <v>1711</v>
      </c>
      <c r="G7900" s="5">
        <v>375</v>
      </c>
      <c r="H7900" t="s">
        <v>486</v>
      </c>
      <c r="I7900" t="s">
        <v>240</v>
      </c>
      <c r="J7900" t="s">
        <v>45</v>
      </c>
      <c r="K7900" t="s">
        <v>45</v>
      </c>
      <c r="L7900" t="s">
        <v>45</v>
      </c>
      <c r="N7900" s="27" t="s">
        <v>45</v>
      </c>
      <c r="R7900" s="7">
        <v>35.788179999999997</v>
      </c>
      <c r="S7900" s="7">
        <v>43.252099999999999</v>
      </c>
      <c r="T7900" t="s">
        <v>46</v>
      </c>
      <c r="U7900" t="s">
        <v>27460</v>
      </c>
      <c r="X7900" t="s">
        <v>27461</v>
      </c>
      <c r="Y7900" t="s">
        <v>19854</v>
      </c>
      <c r="Z7900" t="s">
        <v>19864</v>
      </c>
      <c r="AC7900" t="s">
        <v>27462</v>
      </c>
      <c r="AF7900" t="s">
        <v>52</v>
      </c>
      <c r="AG7900" t="s">
        <v>27463</v>
      </c>
      <c r="AI7900" t="s">
        <v>27464</v>
      </c>
      <c r="AJ7900" t="s">
        <v>27471</v>
      </c>
    </row>
    <row r="7901" spans="1:36" ht="17.25" hidden="1" customHeight="1" x14ac:dyDescent="0.2">
      <c r="A7901" s="4" t="s">
        <v>27472</v>
      </c>
      <c r="B7901" t="s">
        <v>27403</v>
      </c>
      <c r="C7901" t="s">
        <v>27473</v>
      </c>
      <c r="D7901" t="s">
        <v>27474</v>
      </c>
      <c r="E7901" t="s">
        <v>40</v>
      </c>
      <c r="F7901" t="s">
        <v>1653</v>
      </c>
      <c r="G7901" s="5">
        <v>123</v>
      </c>
      <c r="H7901" t="s">
        <v>42</v>
      </c>
      <c r="I7901" t="s">
        <v>65</v>
      </c>
      <c r="J7901" t="s">
        <v>45</v>
      </c>
      <c r="L7901" t="s">
        <v>45</v>
      </c>
      <c r="N7901" s="6">
        <v>2002</v>
      </c>
      <c r="R7901" s="7">
        <v>33.49091</v>
      </c>
      <c r="S7901" s="7">
        <v>44.36159</v>
      </c>
      <c r="T7901" t="s">
        <v>46</v>
      </c>
      <c r="U7901" t="s">
        <v>27475</v>
      </c>
      <c r="X7901" t="s">
        <v>27406</v>
      </c>
      <c r="Y7901" t="s">
        <v>19854</v>
      </c>
      <c r="Z7901" t="s">
        <v>19864</v>
      </c>
      <c r="AA7901" t="s">
        <v>27476</v>
      </c>
      <c r="AC7901" t="s">
        <v>27477</v>
      </c>
      <c r="AD7901" t="s">
        <v>52</v>
      </c>
      <c r="AE7901" t="s">
        <v>254</v>
      </c>
      <c r="AF7901" t="s">
        <v>52</v>
      </c>
      <c r="AG7901" t="s">
        <v>27478</v>
      </c>
      <c r="AH7901" s="24">
        <v>1190789</v>
      </c>
      <c r="AI7901" t="s">
        <v>27479</v>
      </c>
      <c r="AJ7901" t="s">
        <v>27480</v>
      </c>
    </row>
    <row r="7902" spans="1:36" ht="17.25" hidden="1" customHeight="1" x14ac:dyDescent="0.2">
      <c r="A7902" s="4" t="s">
        <v>27472</v>
      </c>
      <c r="B7902" t="s">
        <v>27403</v>
      </c>
      <c r="C7902" t="s">
        <v>27473</v>
      </c>
      <c r="D7902" t="s">
        <v>27474</v>
      </c>
      <c r="E7902" t="s">
        <v>4758</v>
      </c>
      <c r="F7902" t="s">
        <v>1653</v>
      </c>
      <c r="G7902" s="5">
        <v>123</v>
      </c>
      <c r="H7902" t="s">
        <v>42</v>
      </c>
      <c r="I7902" t="s">
        <v>65</v>
      </c>
      <c r="J7902" t="s">
        <v>45</v>
      </c>
      <c r="L7902" t="s">
        <v>45</v>
      </c>
      <c r="N7902" s="6">
        <v>2012</v>
      </c>
      <c r="R7902" s="7">
        <v>33.49091</v>
      </c>
      <c r="S7902" s="7">
        <v>44.36159</v>
      </c>
      <c r="T7902" t="s">
        <v>46</v>
      </c>
      <c r="U7902" t="s">
        <v>27475</v>
      </c>
      <c r="X7902" t="s">
        <v>27406</v>
      </c>
      <c r="Y7902" t="s">
        <v>19854</v>
      </c>
      <c r="Z7902" t="s">
        <v>19864</v>
      </c>
      <c r="AA7902" t="s">
        <v>27476</v>
      </c>
      <c r="AC7902" t="s">
        <v>27477</v>
      </c>
      <c r="AD7902" t="s">
        <v>52</v>
      </c>
      <c r="AE7902" t="s">
        <v>254</v>
      </c>
      <c r="AF7902" t="s">
        <v>52</v>
      </c>
      <c r="AG7902" t="s">
        <v>27478</v>
      </c>
      <c r="AH7902" s="24">
        <v>1216446</v>
      </c>
      <c r="AI7902" t="s">
        <v>27479</v>
      </c>
      <c r="AJ7902" t="s">
        <v>27481</v>
      </c>
    </row>
    <row r="7903" spans="1:36" ht="17.25" hidden="1" customHeight="1" x14ac:dyDescent="0.2">
      <c r="A7903" s="4" t="s">
        <v>27472</v>
      </c>
      <c r="B7903" t="s">
        <v>27403</v>
      </c>
      <c r="C7903" t="s">
        <v>27473</v>
      </c>
      <c r="D7903" t="s">
        <v>27474</v>
      </c>
      <c r="E7903" t="s">
        <v>56</v>
      </c>
      <c r="F7903" t="s">
        <v>1653</v>
      </c>
      <c r="G7903" s="5">
        <v>125</v>
      </c>
      <c r="H7903" t="s">
        <v>42</v>
      </c>
      <c r="I7903" t="s">
        <v>65</v>
      </c>
      <c r="J7903" t="s">
        <v>45</v>
      </c>
      <c r="K7903" t="s">
        <v>45</v>
      </c>
      <c r="L7903" t="s">
        <v>45</v>
      </c>
      <c r="N7903" s="6">
        <v>2002</v>
      </c>
      <c r="R7903" s="7">
        <v>33.49091</v>
      </c>
      <c r="S7903" s="7">
        <v>44.36159</v>
      </c>
      <c r="T7903" t="s">
        <v>46</v>
      </c>
      <c r="U7903" t="s">
        <v>27475</v>
      </c>
      <c r="X7903" t="s">
        <v>27406</v>
      </c>
      <c r="Y7903" t="s">
        <v>19854</v>
      </c>
      <c r="Z7903" t="s">
        <v>19864</v>
      </c>
      <c r="AA7903" t="s">
        <v>27476</v>
      </c>
      <c r="AC7903" t="s">
        <v>27477</v>
      </c>
      <c r="AD7903" t="s">
        <v>52</v>
      </c>
      <c r="AE7903" t="s">
        <v>254</v>
      </c>
      <c r="AF7903" t="s">
        <v>52</v>
      </c>
      <c r="AG7903" t="s">
        <v>27478</v>
      </c>
      <c r="AH7903" s="24">
        <v>1190790</v>
      </c>
      <c r="AI7903" t="s">
        <v>27479</v>
      </c>
      <c r="AJ7903" t="s">
        <v>27487</v>
      </c>
    </row>
    <row r="7904" spans="1:36" ht="17.25" hidden="1" customHeight="1" x14ac:dyDescent="0.2">
      <c r="A7904" s="4" t="s">
        <v>27472</v>
      </c>
      <c r="B7904" t="s">
        <v>27403</v>
      </c>
      <c r="C7904" t="s">
        <v>27473</v>
      </c>
      <c r="D7904" t="s">
        <v>27474</v>
      </c>
      <c r="E7904" t="s">
        <v>58</v>
      </c>
      <c r="F7904" t="s">
        <v>1653</v>
      </c>
      <c r="G7904" s="5">
        <v>123</v>
      </c>
      <c r="H7904" t="s">
        <v>42</v>
      </c>
      <c r="I7904" t="s">
        <v>65</v>
      </c>
      <c r="J7904" t="s">
        <v>45</v>
      </c>
      <c r="K7904" t="s">
        <v>45</v>
      </c>
      <c r="L7904" t="s">
        <v>45</v>
      </c>
      <c r="N7904" s="6">
        <v>2002</v>
      </c>
      <c r="R7904" s="7">
        <v>33.49091</v>
      </c>
      <c r="S7904" s="7">
        <v>44.36159</v>
      </c>
      <c r="T7904" t="s">
        <v>46</v>
      </c>
      <c r="U7904" t="s">
        <v>27475</v>
      </c>
      <c r="X7904" t="s">
        <v>27406</v>
      </c>
      <c r="Y7904" t="s">
        <v>19854</v>
      </c>
      <c r="Z7904" t="s">
        <v>19864</v>
      </c>
      <c r="AA7904" t="s">
        <v>27476</v>
      </c>
      <c r="AC7904" t="s">
        <v>27477</v>
      </c>
      <c r="AD7904" t="s">
        <v>52</v>
      </c>
      <c r="AE7904" t="s">
        <v>254</v>
      </c>
      <c r="AF7904" t="s">
        <v>52</v>
      </c>
      <c r="AG7904" t="s">
        <v>27478</v>
      </c>
      <c r="AH7904" s="24">
        <v>1190791</v>
      </c>
      <c r="AI7904" t="s">
        <v>27479</v>
      </c>
      <c r="AJ7904" t="s">
        <v>27488</v>
      </c>
    </row>
    <row r="7905" spans="1:36" ht="17.25" hidden="1" customHeight="1" x14ac:dyDescent="0.2">
      <c r="A7905" s="4" t="s">
        <v>27472</v>
      </c>
      <c r="B7905" t="s">
        <v>27403</v>
      </c>
      <c r="C7905" t="s">
        <v>27473</v>
      </c>
      <c r="D7905" t="s">
        <v>27474</v>
      </c>
      <c r="E7905" t="s">
        <v>191</v>
      </c>
      <c r="F7905" t="s">
        <v>1653</v>
      </c>
      <c r="G7905" s="5">
        <v>123</v>
      </c>
      <c r="H7905" t="s">
        <v>42</v>
      </c>
      <c r="I7905" t="s">
        <v>65</v>
      </c>
      <c r="J7905" t="s">
        <v>45</v>
      </c>
      <c r="K7905" t="s">
        <v>45</v>
      </c>
      <c r="L7905" t="s">
        <v>45</v>
      </c>
      <c r="N7905" s="6">
        <v>2002</v>
      </c>
      <c r="R7905" s="7">
        <v>33.49091</v>
      </c>
      <c r="S7905" s="7">
        <v>44.36159</v>
      </c>
      <c r="T7905" t="s">
        <v>46</v>
      </c>
      <c r="U7905" t="s">
        <v>27475</v>
      </c>
      <c r="X7905" t="s">
        <v>27406</v>
      </c>
      <c r="Y7905" t="s">
        <v>19854</v>
      </c>
      <c r="Z7905" t="s">
        <v>19864</v>
      </c>
      <c r="AA7905" t="s">
        <v>27476</v>
      </c>
      <c r="AC7905" t="s">
        <v>27477</v>
      </c>
      <c r="AD7905" t="s">
        <v>52</v>
      </c>
      <c r="AE7905" t="s">
        <v>254</v>
      </c>
      <c r="AF7905" t="s">
        <v>52</v>
      </c>
      <c r="AG7905" t="s">
        <v>27478</v>
      </c>
      <c r="AH7905" s="24">
        <v>1190792</v>
      </c>
      <c r="AI7905" t="s">
        <v>27479</v>
      </c>
      <c r="AJ7905" t="s">
        <v>27489</v>
      </c>
    </row>
    <row r="7906" spans="1:36" ht="17.25" hidden="1" customHeight="1" x14ac:dyDescent="0.2">
      <c r="A7906" s="4" t="s">
        <v>27472</v>
      </c>
      <c r="B7906" t="s">
        <v>27403</v>
      </c>
      <c r="C7906" t="s">
        <v>27473</v>
      </c>
      <c r="D7906" t="s">
        <v>27474</v>
      </c>
      <c r="E7906" t="s">
        <v>4787</v>
      </c>
      <c r="F7906" t="s">
        <v>1653</v>
      </c>
      <c r="G7906" s="5">
        <v>123</v>
      </c>
      <c r="H7906" t="s">
        <v>42</v>
      </c>
      <c r="I7906" t="s">
        <v>65</v>
      </c>
      <c r="J7906" t="s">
        <v>45</v>
      </c>
      <c r="K7906" t="s">
        <v>45</v>
      </c>
      <c r="L7906" t="s">
        <v>45</v>
      </c>
      <c r="N7906" s="6">
        <v>2012</v>
      </c>
      <c r="R7906" s="7">
        <v>33.49091</v>
      </c>
      <c r="S7906" s="7">
        <v>44.36159</v>
      </c>
      <c r="T7906" t="s">
        <v>46</v>
      </c>
      <c r="U7906" t="s">
        <v>27475</v>
      </c>
      <c r="X7906" t="s">
        <v>27406</v>
      </c>
      <c r="Y7906" t="s">
        <v>19854</v>
      </c>
      <c r="Z7906" t="s">
        <v>19864</v>
      </c>
      <c r="AA7906" t="s">
        <v>27476</v>
      </c>
      <c r="AC7906" t="s">
        <v>27477</v>
      </c>
      <c r="AD7906" t="s">
        <v>52</v>
      </c>
      <c r="AE7906" t="s">
        <v>254</v>
      </c>
      <c r="AF7906" t="s">
        <v>52</v>
      </c>
      <c r="AG7906" t="s">
        <v>27478</v>
      </c>
      <c r="AH7906" s="24">
        <v>1216445</v>
      </c>
      <c r="AI7906" t="s">
        <v>27479</v>
      </c>
      <c r="AJ7906" t="s">
        <v>27490</v>
      </c>
    </row>
    <row r="7907" spans="1:36" ht="17.25" hidden="1" customHeight="1" x14ac:dyDescent="0.2">
      <c r="A7907" s="4" t="s">
        <v>27472</v>
      </c>
      <c r="B7907" t="s">
        <v>27403</v>
      </c>
      <c r="C7907" t="s">
        <v>27473</v>
      </c>
      <c r="D7907" t="s">
        <v>27474</v>
      </c>
      <c r="E7907" t="s">
        <v>719</v>
      </c>
      <c r="F7907" t="s">
        <v>1711</v>
      </c>
      <c r="G7907" s="5">
        <v>250</v>
      </c>
      <c r="H7907" t="s">
        <v>486</v>
      </c>
      <c r="I7907" t="s">
        <v>240</v>
      </c>
      <c r="J7907" t="s">
        <v>45</v>
      </c>
      <c r="K7907" t="s">
        <v>45</v>
      </c>
      <c r="L7907" t="s">
        <v>45</v>
      </c>
      <c r="N7907" s="27" t="s">
        <v>45</v>
      </c>
      <c r="R7907" s="7">
        <v>33.49091</v>
      </c>
      <c r="S7907" s="7">
        <v>44.36159</v>
      </c>
      <c r="T7907" t="s">
        <v>46</v>
      </c>
      <c r="U7907" t="s">
        <v>27475</v>
      </c>
      <c r="X7907" t="s">
        <v>27406</v>
      </c>
      <c r="Y7907" t="s">
        <v>19854</v>
      </c>
      <c r="Z7907" t="s">
        <v>19864</v>
      </c>
      <c r="AA7907" t="s">
        <v>27476</v>
      </c>
      <c r="AC7907" t="s">
        <v>27477</v>
      </c>
      <c r="AD7907" t="s">
        <v>52</v>
      </c>
      <c r="AE7907" t="s">
        <v>254</v>
      </c>
      <c r="AF7907" t="s">
        <v>52</v>
      </c>
      <c r="AG7907" t="s">
        <v>27478</v>
      </c>
      <c r="AI7907" t="s">
        <v>27479</v>
      </c>
      <c r="AJ7907" t="s">
        <v>27491</v>
      </c>
    </row>
    <row r="7908" spans="1:36" ht="17.25" hidden="1" customHeight="1" x14ac:dyDescent="0.2">
      <c r="A7908" s="4" t="s">
        <v>27472</v>
      </c>
      <c r="B7908" t="s">
        <v>27403</v>
      </c>
      <c r="C7908" t="s">
        <v>27473</v>
      </c>
      <c r="D7908" t="s">
        <v>27474</v>
      </c>
      <c r="E7908" t="s">
        <v>726</v>
      </c>
      <c r="F7908" t="s">
        <v>1711</v>
      </c>
      <c r="G7908" s="5">
        <v>250</v>
      </c>
      <c r="H7908" t="s">
        <v>486</v>
      </c>
      <c r="I7908" t="s">
        <v>240</v>
      </c>
      <c r="J7908" t="s">
        <v>45</v>
      </c>
      <c r="K7908" t="s">
        <v>45</v>
      </c>
      <c r="L7908" t="s">
        <v>45</v>
      </c>
      <c r="N7908" s="27" t="s">
        <v>45</v>
      </c>
      <c r="R7908" s="7">
        <v>33.49091</v>
      </c>
      <c r="S7908" s="7">
        <v>44.36159</v>
      </c>
      <c r="T7908" t="s">
        <v>46</v>
      </c>
      <c r="U7908" t="s">
        <v>27475</v>
      </c>
      <c r="X7908" t="s">
        <v>27406</v>
      </c>
      <c r="Y7908" t="s">
        <v>19854</v>
      </c>
      <c r="Z7908" t="s">
        <v>19864</v>
      </c>
      <c r="AA7908" t="s">
        <v>27476</v>
      </c>
      <c r="AC7908" t="s">
        <v>27477</v>
      </c>
      <c r="AD7908" t="s">
        <v>52</v>
      </c>
      <c r="AE7908" t="s">
        <v>254</v>
      </c>
      <c r="AF7908" t="s">
        <v>52</v>
      </c>
      <c r="AG7908" t="s">
        <v>27478</v>
      </c>
      <c r="AI7908" t="s">
        <v>27479</v>
      </c>
      <c r="AJ7908" t="s">
        <v>27492</v>
      </c>
    </row>
    <row r="7909" spans="1:36" ht="17.25" hidden="1" customHeight="1" x14ac:dyDescent="0.2">
      <c r="A7909" s="4" t="s">
        <v>27493</v>
      </c>
      <c r="B7909" t="s">
        <v>27403</v>
      </c>
      <c r="C7909" t="s">
        <v>27494</v>
      </c>
      <c r="D7909" t="s">
        <v>27495</v>
      </c>
      <c r="E7909" t="s">
        <v>40</v>
      </c>
      <c r="F7909" t="s">
        <v>1618</v>
      </c>
      <c r="G7909" s="5">
        <v>210</v>
      </c>
      <c r="H7909" t="s">
        <v>139</v>
      </c>
      <c r="I7909" t="s">
        <v>240</v>
      </c>
      <c r="J7909" t="s">
        <v>45</v>
      </c>
      <c r="K7909" t="s">
        <v>45</v>
      </c>
      <c r="L7909" t="s">
        <v>45</v>
      </c>
      <c r="N7909" s="27" t="s">
        <v>45</v>
      </c>
      <c r="R7909" s="7">
        <v>33.091434</v>
      </c>
      <c r="S7909" s="7">
        <v>44.116157999999999</v>
      </c>
      <c r="T7909" t="s">
        <v>46</v>
      </c>
      <c r="U7909" t="s">
        <v>27496</v>
      </c>
      <c r="X7909" t="s">
        <v>27406</v>
      </c>
      <c r="Y7909" t="s">
        <v>19854</v>
      </c>
      <c r="Z7909" t="s">
        <v>19864</v>
      </c>
      <c r="AC7909" t="s">
        <v>27497</v>
      </c>
      <c r="AF7909" t="s">
        <v>52</v>
      </c>
      <c r="AG7909" t="s">
        <v>27498</v>
      </c>
      <c r="AH7909" s="8">
        <v>1166670</v>
      </c>
      <c r="AI7909" t="s">
        <v>27499</v>
      </c>
      <c r="AJ7909" t="s">
        <v>27500</v>
      </c>
    </row>
    <row r="7910" spans="1:36" ht="17.25" hidden="1" customHeight="1" x14ac:dyDescent="0.2">
      <c r="A7910" s="4" t="s">
        <v>27493</v>
      </c>
      <c r="B7910" t="s">
        <v>27403</v>
      </c>
      <c r="C7910" t="s">
        <v>27494</v>
      </c>
      <c r="D7910" t="s">
        <v>27495</v>
      </c>
      <c r="E7910" t="s">
        <v>56</v>
      </c>
      <c r="F7910" t="s">
        <v>1618</v>
      </c>
      <c r="G7910" s="5">
        <v>210</v>
      </c>
      <c r="H7910" t="s">
        <v>139</v>
      </c>
      <c r="I7910" t="s">
        <v>240</v>
      </c>
      <c r="J7910" t="s">
        <v>45</v>
      </c>
      <c r="K7910" t="s">
        <v>45</v>
      </c>
      <c r="L7910" t="s">
        <v>45</v>
      </c>
      <c r="N7910" s="27" t="s">
        <v>45</v>
      </c>
      <c r="R7910" s="7">
        <v>33.091434</v>
      </c>
      <c r="S7910" s="7">
        <v>44.116157999999999</v>
      </c>
      <c r="T7910" t="s">
        <v>46</v>
      </c>
      <c r="U7910" t="s">
        <v>27496</v>
      </c>
      <c r="X7910" t="s">
        <v>27406</v>
      </c>
      <c r="Y7910" t="s">
        <v>19854</v>
      </c>
      <c r="Z7910" t="s">
        <v>19864</v>
      </c>
      <c r="AC7910" t="s">
        <v>27497</v>
      </c>
      <c r="AF7910" t="s">
        <v>52</v>
      </c>
      <c r="AG7910" t="s">
        <v>27498</v>
      </c>
      <c r="AH7910" s="8">
        <v>1166671</v>
      </c>
      <c r="AI7910" t="s">
        <v>27499</v>
      </c>
      <c r="AJ7910" t="s">
        <v>27501</v>
      </c>
    </row>
    <row r="7911" spans="1:36" ht="17.25" hidden="1" customHeight="1" x14ac:dyDescent="0.2">
      <c r="A7911" s="4" t="s">
        <v>27493</v>
      </c>
      <c r="B7911" t="s">
        <v>27403</v>
      </c>
      <c r="C7911" t="s">
        <v>27494</v>
      </c>
      <c r="D7911" t="s">
        <v>27495</v>
      </c>
      <c r="E7911" t="s">
        <v>58</v>
      </c>
      <c r="F7911" t="s">
        <v>1618</v>
      </c>
      <c r="G7911" s="5">
        <v>210</v>
      </c>
      <c r="H7911" t="s">
        <v>139</v>
      </c>
      <c r="I7911" t="s">
        <v>240</v>
      </c>
      <c r="J7911" t="s">
        <v>45</v>
      </c>
      <c r="K7911" t="s">
        <v>45</v>
      </c>
      <c r="L7911" t="s">
        <v>45</v>
      </c>
      <c r="N7911" s="27" t="s">
        <v>45</v>
      </c>
      <c r="R7911" s="7">
        <v>33.091434</v>
      </c>
      <c r="S7911" s="7">
        <v>44.116157999999999</v>
      </c>
      <c r="T7911" t="s">
        <v>46</v>
      </c>
      <c r="U7911" t="s">
        <v>27496</v>
      </c>
      <c r="X7911" t="s">
        <v>27406</v>
      </c>
      <c r="Y7911" t="s">
        <v>19854</v>
      </c>
      <c r="Z7911" t="s">
        <v>19864</v>
      </c>
      <c r="AC7911" t="s">
        <v>27497</v>
      </c>
      <c r="AF7911" t="s">
        <v>52</v>
      </c>
      <c r="AG7911" t="s">
        <v>27498</v>
      </c>
      <c r="AH7911" s="8">
        <v>1166672</v>
      </c>
      <c r="AI7911" t="s">
        <v>27499</v>
      </c>
      <c r="AJ7911" t="s">
        <v>27502</v>
      </c>
    </row>
    <row r="7912" spans="1:36" ht="17.25" hidden="1" customHeight="1" x14ac:dyDescent="0.2">
      <c r="A7912" s="4" t="s">
        <v>27493</v>
      </c>
      <c r="B7912" t="s">
        <v>27403</v>
      </c>
      <c r="C7912" t="s">
        <v>27494</v>
      </c>
      <c r="D7912" t="s">
        <v>27495</v>
      </c>
      <c r="E7912" t="s">
        <v>191</v>
      </c>
      <c r="F7912" t="s">
        <v>1618</v>
      </c>
      <c r="G7912" s="5">
        <v>210</v>
      </c>
      <c r="H7912" t="s">
        <v>139</v>
      </c>
      <c r="I7912" t="s">
        <v>240</v>
      </c>
      <c r="J7912" t="s">
        <v>45</v>
      </c>
      <c r="K7912" t="s">
        <v>45</v>
      </c>
      <c r="L7912" t="s">
        <v>45</v>
      </c>
      <c r="N7912" s="27" t="s">
        <v>45</v>
      </c>
      <c r="R7912" s="7">
        <v>33.091434</v>
      </c>
      <c r="S7912" s="7">
        <v>44.116157999999999</v>
      </c>
      <c r="T7912" t="s">
        <v>46</v>
      </c>
      <c r="U7912" t="s">
        <v>27496</v>
      </c>
      <c r="X7912" t="s">
        <v>27406</v>
      </c>
      <c r="Y7912" t="s">
        <v>19854</v>
      </c>
      <c r="Z7912" t="s">
        <v>19864</v>
      </c>
      <c r="AC7912" t="s">
        <v>27497</v>
      </c>
      <c r="AF7912" t="s">
        <v>52</v>
      </c>
      <c r="AG7912" t="s">
        <v>27498</v>
      </c>
      <c r="AH7912" s="8">
        <v>1166673</v>
      </c>
      <c r="AI7912" t="s">
        <v>27499</v>
      </c>
      <c r="AJ7912" t="s">
        <v>27503</v>
      </c>
    </row>
    <row r="7913" spans="1:36" ht="17.25" hidden="1" customHeight="1" x14ac:dyDescent="0.2">
      <c r="A7913" s="4" t="s">
        <v>27493</v>
      </c>
      <c r="B7913" t="s">
        <v>27403</v>
      </c>
      <c r="C7913" t="s">
        <v>27494</v>
      </c>
      <c r="D7913" t="s">
        <v>27495</v>
      </c>
      <c r="E7913" t="s">
        <v>335</v>
      </c>
      <c r="F7913" t="s">
        <v>1618</v>
      </c>
      <c r="G7913" s="5">
        <v>210</v>
      </c>
      <c r="H7913" t="s">
        <v>139</v>
      </c>
      <c r="I7913" t="s">
        <v>240</v>
      </c>
      <c r="J7913" t="s">
        <v>45</v>
      </c>
      <c r="K7913" t="s">
        <v>45</v>
      </c>
      <c r="L7913" t="s">
        <v>45</v>
      </c>
      <c r="N7913" s="27" t="s">
        <v>45</v>
      </c>
      <c r="R7913" s="7">
        <v>33.091434</v>
      </c>
      <c r="S7913" s="7">
        <v>44.116157999999999</v>
      </c>
      <c r="T7913" t="s">
        <v>46</v>
      </c>
      <c r="U7913" t="s">
        <v>27496</v>
      </c>
      <c r="X7913" t="s">
        <v>27406</v>
      </c>
      <c r="Y7913" t="s">
        <v>19854</v>
      </c>
      <c r="Z7913" t="s">
        <v>19864</v>
      </c>
      <c r="AC7913" t="s">
        <v>27497</v>
      </c>
      <c r="AF7913" t="s">
        <v>52</v>
      </c>
      <c r="AG7913" t="s">
        <v>27498</v>
      </c>
      <c r="AH7913" s="8">
        <v>1166674</v>
      </c>
      <c r="AI7913" t="s">
        <v>27499</v>
      </c>
      <c r="AJ7913" t="s">
        <v>27504</v>
      </c>
    </row>
    <row r="7914" spans="1:36" ht="17.25" hidden="1" customHeight="1" x14ac:dyDescent="0.2">
      <c r="A7914" s="4" t="s">
        <v>27493</v>
      </c>
      <c r="B7914" t="s">
        <v>27403</v>
      </c>
      <c r="C7914" t="s">
        <v>27494</v>
      </c>
      <c r="D7914" t="s">
        <v>27495</v>
      </c>
      <c r="E7914" t="s">
        <v>1157</v>
      </c>
      <c r="F7914" t="s">
        <v>1618</v>
      </c>
      <c r="G7914" s="5">
        <v>210</v>
      </c>
      <c r="H7914" t="s">
        <v>139</v>
      </c>
      <c r="I7914" t="s">
        <v>240</v>
      </c>
      <c r="J7914" t="s">
        <v>45</v>
      </c>
      <c r="K7914" t="s">
        <v>45</v>
      </c>
      <c r="L7914" t="s">
        <v>45</v>
      </c>
      <c r="N7914" s="27" t="s">
        <v>45</v>
      </c>
      <c r="R7914" s="7">
        <v>33.091434</v>
      </c>
      <c r="S7914" s="7">
        <v>44.116157999999999</v>
      </c>
      <c r="T7914" t="s">
        <v>46</v>
      </c>
      <c r="U7914" t="s">
        <v>27496</v>
      </c>
      <c r="X7914" t="s">
        <v>27406</v>
      </c>
      <c r="Y7914" t="s">
        <v>19854</v>
      </c>
      <c r="Z7914" t="s">
        <v>19864</v>
      </c>
      <c r="AC7914" t="s">
        <v>27497</v>
      </c>
      <c r="AF7914" t="s">
        <v>52</v>
      </c>
      <c r="AG7914" t="s">
        <v>27498</v>
      </c>
      <c r="AH7914" s="8">
        <v>1166675</v>
      </c>
      <c r="AI7914" t="s">
        <v>27499</v>
      </c>
      <c r="AJ7914" t="s">
        <v>27505</v>
      </c>
    </row>
    <row r="7915" spans="1:36" ht="17.25" hidden="1" customHeight="1" x14ac:dyDescent="0.2">
      <c r="A7915" s="4" t="s">
        <v>27493</v>
      </c>
      <c r="B7915" t="s">
        <v>27403</v>
      </c>
      <c r="C7915" t="s">
        <v>27494</v>
      </c>
      <c r="D7915" t="s">
        <v>27495</v>
      </c>
      <c r="E7915" t="s">
        <v>2297</v>
      </c>
      <c r="F7915" t="s">
        <v>1618</v>
      </c>
      <c r="G7915" s="5">
        <v>210</v>
      </c>
      <c r="H7915" t="s">
        <v>139</v>
      </c>
      <c r="I7915" t="s">
        <v>240</v>
      </c>
      <c r="J7915" t="s">
        <v>45</v>
      </c>
      <c r="K7915" t="s">
        <v>45</v>
      </c>
      <c r="L7915" t="s">
        <v>45</v>
      </c>
      <c r="N7915" s="27" t="s">
        <v>45</v>
      </c>
      <c r="R7915" s="7">
        <v>33.091434</v>
      </c>
      <c r="S7915" s="7">
        <v>44.116157999999999</v>
      </c>
      <c r="T7915" t="s">
        <v>46</v>
      </c>
      <c r="U7915" t="s">
        <v>27496</v>
      </c>
      <c r="X7915" t="s">
        <v>27406</v>
      </c>
      <c r="Y7915" t="s">
        <v>19854</v>
      </c>
      <c r="Z7915" t="s">
        <v>19864</v>
      </c>
      <c r="AC7915" t="s">
        <v>27497</v>
      </c>
      <c r="AF7915" t="s">
        <v>52</v>
      </c>
      <c r="AG7915" t="s">
        <v>27498</v>
      </c>
      <c r="AH7915" s="8">
        <v>1201218</v>
      </c>
      <c r="AI7915" t="s">
        <v>27499</v>
      </c>
      <c r="AJ7915" t="s">
        <v>27506</v>
      </c>
    </row>
    <row r="7916" spans="1:36" ht="17.25" hidden="1" customHeight="1" x14ac:dyDescent="0.2">
      <c r="A7916" s="4" t="s">
        <v>27493</v>
      </c>
      <c r="B7916" t="s">
        <v>27403</v>
      </c>
      <c r="C7916" t="s">
        <v>27494</v>
      </c>
      <c r="D7916" t="s">
        <v>27495</v>
      </c>
      <c r="E7916" t="s">
        <v>3929</v>
      </c>
      <c r="F7916" t="s">
        <v>1618</v>
      </c>
      <c r="G7916" s="5">
        <v>210</v>
      </c>
      <c r="H7916" t="s">
        <v>139</v>
      </c>
      <c r="I7916" t="s">
        <v>240</v>
      </c>
      <c r="J7916" t="s">
        <v>45</v>
      </c>
      <c r="K7916" t="s">
        <v>45</v>
      </c>
      <c r="L7916" t="s">
        <v>45</v>
      </c>
      <c r="N7916" s="27" t="s">
        <v>45</v>
      </c>
      <c r="R7916" s="7">
        <v>33.091434</v>
      </c>
      <c r="S7916" s="7">
        <v>44.116157999999999</v>
      </c>
      <c r="T7916" t="s">
        <v>46</v>
      </c>
      <c r="U7916" t="s">
        <v>27496</v>
      </c>
      <c r="X7916" t="s">
        <v>27406</v>
      </c>
      <c r="Y7916" t="s">
        <v>19854</v>
      </c>
      <c r="Z7916" t="s">
        <v>19864</v>
      </c>
      <c r="AC7916" t="s">
        <v>27497</v>
      </c>
      <c r="AF7916" t="s">
        <v>52</v>
      </c>
      <c r="AG7916" t="s">
        <v>27507</v>
      </c>
      <c r="AH7916" s="8">
        <v>1201219</v>
      </c>
      <c r="AI7916" t="s">
        <v>27499</v>
      </c>
      <c r="AJ7916" t="s">
        <v>27508</v>
      </c>
    </row>
    <row r="7917" spans="1:36" ht="17.25" hidden="1" customHeight="1" x14ac:dyDescent="0.2">
      <c r="A7917" s="4" t="s">
        <v>27520</v>
      </c>
      <c r="B7917" t="s">
        <v>27403</v>
      </c>
      <c r="C7917" t="s">
        <v>27521</v>
      </c>
      <c r="D7917" t="s">
        <v>27522</v>
      </c>
      <c r="E7917" t="s">
        <v>240</v>
      </c>
      <c r="F7917" t="s">
        <v>1711</v>
      </c>
      <c r="G7917" s="5">
        <v>625</v>
      </c>
      <c r="H7917" t="s">
        <v>486</v>
      </c>
      <c r="I7917" t="s">
        <v>240</v>
      </c>
      <c r="J7917" t="s">
        <v>45</v>
      </c>
      <c r="K7917" t="s">
        <v>45</v>
      </c>
      <c r="L7917" t="s">
        <v>45</v>
      </c>
      <c r="N7917" s="27" t="s">
        <v>45</v>
      </c>
      <c r="R7917" s="7">
        <v>32.428716000000001</v>
      </c>
      <c r="S7917" s="7">
        <v>44.278623000000003</v>
      </c>
      <c r="T7917" t="s">
        <v>46</v>
      </c>
      <c r="U7917" t="s">
        <v>27523</v>
      </c>
      <c r="X7917" t="s">
        <v>27524</v>
      </c>
      <c r="Y7917" t="s">
        <v>19854</v>
      </c>
      <c r="Z7917" t="s">
        <v>19864</v>
      </c>
      <c r="AF7917" t="s">
        <v>52</v>
      </c>
      <c r="AG7917" t="s">
        <v>27525</v>
      </c>
      <c r="AI7917" t="s">
        <v>27526</v>
      </c>
      <c r="AJ7917" t="s">
        <v>27537</v>
      </c>
    </row>
    <row r="7918" spans="1:36" ht="17.25" hidden="1" customHeight="1" x14ac:dyDescent="0.2">
      <c r="A7918" s="4" t="s">
        <v>27538</v>
      </c>
      <c r="B7918" t="s">
        <v>27403</v>
      </c>
      <c r="C7918" t="s">
        <v>27539</v>
      </c>
      <c r="D7918" t="s">
        <v>27540</v>
      </c>
      <c r="E7918" t="s">
        <v>63</v>
      </c>
      <c r="F7918" t="s">
        <v>1618</v>
      </c>
      <c r="G7918" s="5">
        <v>350</v>
      </c>
      <c r="H7918" t="s">
        <v>139</v>
      </c>
      <c r="I7918" t="s">
        <v>240</v>
      </c>
      <c r="J7918" t="s">
        <v>45</v>
      </c>
      <c r="K7918" t="s">
        <v>45</v>
      </c>
      <c r="L7918" t="s">
        <v>45</v>
      </c>
      <c r="N7918" s="27" t="s">
        <v>45</v>
      </c>
      <c r="R7918" s="7">
        <v>32.6509711</v>
      </c>
      <c r="S7918" s="7">
        <v>43.981639000000001</v>
      </c>
      <c r="T7918" t="s">
        <v>504</v>
      </c>
      <c r="U7918" t="s">
        <v>27541</v>
      </c>
      <c r="X7918" t="s">
        <v>27524</v>
      </c>
      <c r="Y7918" t="s">
        <v>19854</v>
      </c>
      <c r="Z7918" t="s">
        <v>19864</v>
      </c>
      <c r="AD7918" t="s">
        <v>52</v>
      </c>
      <c r="AE7918" t="s">
        <v>881</v>
      </c>
      <c r="AF7918" t="s">
        <v>52</v>
      </c>
      <c r="AG7918" t="s">
        <v>27542</v>
      </c>
      <c r="AH7918" s="8">
        <v>1291994</v>
      </c>
      <c r="AI7918" t="s">
        <v>27543</v>
      </c>
      <c r="AJ7918" t="s">
        <v>27544</v>
      </c>
    </row>
    <row r="7919" spans="1:36" ht="17.25" hidden="1" customHeight="1" x14ac:dyDescent="0.2">
      <c r="A7919" s="4" t="s">
        <v>27538</v>
      </c>
      <c r="B7919" t="s">
        <v>27403</v>
      </c>
      <c r="C7919" t="s">
        <v>27539</v>
      </c>
      <c r="D7919" t="s">
        <v>27540</v>
      </c>
      <c r="E7919" t="s">
        <v>73</v>
      </c>
      <c r="F7919" t="s">
        <v>1618</v>
      </c>
      <c r="G7919" s="5">
        <v>350</v>
      </c>
      <c r="H7919" t="s">
        <v>139</v>
      </c>
      <c r="I7919" t="s">
        <v>240</v>
      </c>
      <c r="J7919" t="s">
        <v>45</v>
      </c>
      <c r="K7919" t="s">
        <v>45</v>
      </c>
      <c r="L7919" t="s">
        <v>45</v>
      </c>
      <c r="N7919" s="27" t="s">
        <v>45</v>
      </c>
      <c r="R7919" s="7">
        <v>32.6509711</v>
      </c>
      <c r="S7919" s="7">
        <v>43.981639000000001</v>
      </c>
      <c r="T7919" t="s">
        <v>504</v>
      </c>
      <c r="U7919" t="s">
        <v>27541</v>
      </c>
      <c r="X7919" t="s">
        <v>27524</v>
      </c>
      <c r="Y7919" t="s">
        <v>19854</v>
      </c>
      <c r="Z7919" t="s">
        <v>19864</v>
      </c>
      <c r="AD7919" t="s">
        <v>52</v>
      </c>
      <c r="AE7919" t="s">
        <v>881</v>
      </c>
      <c r="AF7919" t="s">
        <v>52</v>
      </c>
      <c r="AG7919" t="s">
        <v>27542</v>
      </c>
      <c r="AH7919" s="8">
        <v>1291995</v>
      </c>
      <c r="AI7919" t="s">
        <v>27543</v>
      </c>
      <c r="AJ7919" t="s">
        <v>27545</v>
      </c>
    </row>
    <row r="7920" spans="1:36" ht="17.25" hidden="1" customHeight="1" x14ac:dyDescent="0.2">
      <c r="A7920" s="4" t="s">
        <v>27538</v>
      </c>
      <c r="B7920" t="s">
        <v>27403</v>
      </c>
      <c r="C7920" t="s">
        <v>27539</v>
      </c>
      <c r="D7920" t="s">
        <v>27540</v>
      </c>
      <c r="E7920" t="s">
        <v>211</v>
      </c>
      <c r="F7920" t="s">
        <v>1618</v>
      </c>
      <c r="G7920" s="5">
        <v>350</v>
      </c>
      <c r="H7920" t="s">
        <v>139</v>
      </c>
      <c r="I7920" t="s">
        <v>240</v>
      </c>
      <c r="J7920" t="s">
        <v>45</v>
      </c>
      <c r="K7920" t="s">
        <v>45</v>
      </c>
      <c r="L7920" t="s">
        <v>45</v>
      </c>
      <c r="N7920" s="27" t="s">
        <v>45</v>
      </c>
      <c r="R7920" s="7">
        <v>32.6509711</v>
      </c>
      <c r="S7920" s="7">
        <v>43.981639000000001</v>
      </c>
      <c r="T7920" t="s">
        <v>504</v>
      </c>
      <c r="U7920" t="s">
        <v>27541</v>
      </c>
      <c r="X7920" t="s">
        <v>27524</v>
      </c>
      <c r="Y7920" t="s">
        <v>19854</v>
      </c>
      <c r="Z7920" t="s">
        <v>19864</v>
      </c>
      <c r="AD7920" t="s">
        <v>52</v>
      </c>
      <c r="AE7920" t="s">
        <v>881</v>
      </c>
      <c r="AF7920" t="s">
        <v>52</v>
      </c>
      <c r="AG7920" t="s">
        <v>27542</v>
      </c>
      <c r="AH7920" s="8">
        <v>1291996</v>
      </c>
      <c r="AI7920" t="s">
        <v>27543</v>
      </c>
      <c r="AJ7920" t="s">
        <v>27546</v>
      </c>
    </row>
    <row r="7921" spans="1:36" ht="17.25" hidden="1" customHeight="1" x14ac:dyDescent="0.2">
      <c r="A7921" s="4" t="s">
        <v>27538</v>
      </c>
      <c r="B7921" t="s">
        <v>27403</v>
      </c>
      <c r="C7921" t="s">
        <v>27539</v>
      </c>
      <c r="D7921" t="s">
        <v>27540</v>
      </c>
      <c r="E7921" t="s">
        <v>387</v>
      </c>
      <c r="F7921" t="s">
        <v>1618</v>
      </c>
      <c r="G7921" s="5">
        <v>350</v>
      </c>
      <c r="H7921" t="s">
        <v>139</v>
      </c>
      <c r="I7921" t="s">
        <v>240</v>
      </c>
      <c r="J7921" t="s">
        <v>45</v>
      </c>
      <c r="K7921" t="s">
        <v>45</v>
      </c>
      <c r="L7921" t="s">
        <v>45</v>
      </c>
      <c r="N7921" s="27" t="s">
        <v>45</v>
      </c>
      <c r="R7921" s="7">
        <v>32.6509711</v>
      </c>
      <c r="S7921" s="7">
        <v>43.981639000000001</v>
      </c>
      <c r="T7921" t="s">
        <v>504</v>
      </c>
      <c r="U7921" t="s">
        <v>27541</v>
      </c>
      <c r="X7921" t="s">
        <v>27524</v>
      </c>
      <c r="Y7921" t="s">
        <v>19854</v>
      </c>
      <c r="Z7921" t="s">
        <v>19864</v>
      </c>
      <c r="AD7921" t="s">
        <v>52</v>
      </c>
      <c r="AE7921" t="s">
        <v>881</v>
      </c>
      <c r="AF7921" t="s">
        <v>52</v>
      </c>
      <c r="AG7921" t="s">
        <v>27542</v>
      </c>
      <c r="AH7921" s="8">
        <v>1291997</v>
      </c>
      <c r="AI7921" t="s">
        <v>27543</v>
      </c>
      <c r="AJ7921" t="s">
        <v>27547</v>
      </c>
    </row>
    <row r="7922" spans="1:36" ht="17.25" hidden="1" customHeight="1" x14ac:dyDescent="0.2">
      <c r="A7922" s="4" t="s">
        <v>27538</v>
      </c>
      <c r="B7922" t="s">
        <v>27403</v>
      </c>
      <c r="C7922" t="s">
        <v>27539</v>
      </c>
      <c r="D7922" t="s">
        <v>27540</v>
      </c>
      <c r="E7922" t="s">
        <v>75</v>
      </c>
      <c r="F7922" t="s">
        <v>1618</v>
      </c>
      <c r="G7922" s="5">
        <v>350</v>
      </c>
      <c r="H7922" t="s">
        <v>139</v>
      </c>
      <c r="I7922" t="s">
        <v>240</v>
      </c>
      <c r="J7922" t="s">
        <v>45</v>
      </c>
      <c r="K7922" t="s">
        <v>45</v>
      </c>
      <c r="L7922" t="s">
        <v>45</v>
      </c>
      <c r="N7922" s="27" t="s">
        <v>45</v>
      </c>
      <c r="R7922" s="7">
        <v>32.6509711</v>
      </c>
      <c r="S7922" s="7">
        <v>43.981639000000001</v>
      </c>
      <c r="T7922" t="s">
        <v>504</v>
      </c>
      <c r="U7922" t="s">
        <v>27541</v>
      </c>
      <c r="X7922" t="s">
        <v>27524</v>
      </c>
      <c r="Y7922" t="s">
        <v>19854</v>
      </c>
      <c r="Z7922" t="s">
        <v>19864</v>
      </c>
      <c r="AD7922" t="s">
        <v>52</v>
      </c>
      <c r="AE7922" t="s">
        <v>881</v>
      </c>
      <c r="AF7922" t="s">
        <v>52</v>
      </c>
      <c r="AI7922" t="s">
        <v>27543</v>
      </c>
      <c r="AJ7922" t="s">
        <v>27548</v>
      </c>
    </row>
    <row r="7923" spans="1:36" ht="17.25" hidden="1" customHeight="1" x14ac:dyDescent="0.2">
      <c r="A7923" s="4" t="s">
        <v>27538</v>
      </c>
      <c r="B7923" t="s">
        <v>27403</v>
      </c>
      <c r="C7923" t="s">
        <v>27539</v>
      </c>
      <c r="D7923" t="s">
        <v>27540</v>
      </c>
      <c r="E7923" t="s">
        <v>77</v>
      </c>
      <c r="F7923" t="s">
        <v>1618</v>
      </c>
      <c r="G7923" s="5">
        <v>350</v>
      </c>
      <c r="H7923" t="s">
        <v>139</v>
      </c>
      <c r="I7923" t="s">
        <v>240</v>
      </c>
      <c r="J7923" t="s">
        <v>45</v>
      </c>
      <c r="K7923" t="s">
        <v>45</v>
      </c>
      <c r="L7923" t="s">
        <v>45</v>
      </c>
      <c r="N7923" s="27" t="s">
        <v>45</v>
      </c>
      <c r="R7923" s="7">
        <v>32.6509711</v>
      </c>
      <c r="S7923" s="7">
        <v>43.981639000000001</v>
      </c>
      <c r="T7923" t="s">
        <v>504</v>
      </c>
      <c r="U7923" t="s">
        <v>27541</v>
      </c>
      <c r="X7923" t="s">
        <v>27524</v>
      </c>
      <c r="Y7923" t="s">
        <v>19854</v>
      </c>
      <c r="Z7923" t="s">
        <v>19864</v>
      </c>
      <c r="AD7923" t="s">
        <v>52</v>
      </c>
      <c r="AE7923" t="s">
        <v>881</v>
      </c>
      <c r="AF7923" t="s">
        <v>52</v>
      </c>
      <c r="AI7923" t="s">
        <v>27543</v>
      </c>
      <c r="AJ7923" t="s">
        <v>27549</v>
      </c>
    </row>
    <row r="7924" spans="1:36" ht="17.25" hidden="1" customHeight="1" x14ac:dyDescent="0.2">
      <c r="A7924" s="4" t="s">
        <v>27538</v>
      </c>
      <c r="B7924" t="s">
        <v>27403</v>
      </c>
      <c r="C7924" t="s">
        <v>27539</v>
      </c>
      <c r="D7924" t="s">
        <v>27540</v>
      </c>
      <c r="E7924" t="s">
        <v>318</v>
      </c>
      <c r="F7924" t="s">
        <v>1618</v>
      </c>
      <c r="G7924" s="5">
        <v>350</v>
      </c>
      <c r="H7924" t="s">
        <v>139</v>
      </c>
      <c r="I7924" t="s">
        <v>240</v>
      </c>
      <c r="J7924" t="s">
        <v>45</v>
      </c>
      <c r="K7924" t="s">
        <v>45</v>
      </c>
      <c r="L7924" t="s">
        <v>45</v>
      </c>
      <c r="N7924" s="27" t="s">
        <v>45</v>
      </c>
      <c r="R7924" s="7">
        <v>32.6509711</v>
      </c>
      <c r="S7924" s="7">
        <v>43.981639000000001</v>
      </c>
      <c r="T7924" t="s">
        <v>504</v>
      </c>
      <c r="U7924" t="s">
        <v>27541</v>
      </c>
      <c r="X7924" t="s">
        <v>27524</v>
      </c>
      <c r="Y7924" t="s">
        <v>19854</v>
      </c>
      <c r="Z7924" t="s">
        <v>19864</v>
      </c>
      <c r="AD7924" t="s">
        <v>52</v>
      </c>
      <c r="AE7924" t="s">
        <v>881</v>
      </c>
      <c r="AF7924" t="s">
        <v>52</v>
      </c>
      <c r="AI7924" t="s">
        <v>27543</v>
      </c>
      <c r="AJ7924" t="s">
        <v>27550</v>
      </c>
    </row>
    <row r="7925" spans="1:36" ht="17.25" hidden="1" customHeight="1" x14ac:dyDescent="0.2">
      <c r="A7925" s="4" t="s">
        <v>27538</v>
      </c>
      <c r="B7925" t="s">
        <v>27403</v>
      </c>
      <c r="C7925" t="s">
        <v>27539</v>
      </c>
      <c r="D7925" t="s">
        <v>27540</v>
      </c>
      <c r="E7925" t="s">
        <v>2385</v>
      </c>
      <c r="F7925" t="s">
        <v>1618</v>
      </c>
      <c r="G7925" s="5">
        <v>350</v>
      </c>
      <c r="H7925" t="s">
        <v>139</v>
      </c>
      <c r="I7925" t="s">
        <v>240</v>
      </c>
      <c r="J7925" t="s">
        <v>45</v>
      </c>
      <c r="K7925" t="s">
        <v>45</v>
      </c>
      <c r="L7925" t="s">
        <v>45</v>
      </c>
      <c r="N7925" s="27" t="s">
        <v>45</v>
      </c>
      <c r="R7925" s="7">
        <v>32.6509711</v>
      </c>
      <c r="S7925" s="7">
        <v>43.981639000000001</v>
      </c>
      <c r="T7925" t="s">
        <v>504</v>
      </c>
      <c r="U7925" t="s">
        <v>27541</v>
      </c>
      <c r="X7925" t="s">
        <v>27524</v>
      </c>
      <c r="Y7925" t="s">
        <v>19854</v>
      </c>
      <c r="Z7925" t="s">
        <v>19864</v>
      </c>
      <c r="AD7925" t="s">
        <v>52</v>
      </c>
      <c r="AE7925" t="s">
        <v>881</v>
      </c>
      <c r="AF7925" t="s">
        <v>52</v>
      </c>
      <c r="AI7925" t="s">
        <v>27543</v>
      </c>
      <c r="AJ7925" t="s">
        <v>27551</v>
      </c>
    </row>
    <row r="7926" spans="1:36" ht="17.25" hidden="1" customHeight="1" x14ac:dyDescent="0.2">
      <c r="A7926" s="4" t="s">
        <v>27552</v>
      </c>
      <c r="B7926" t="s">
        <v>27403</v>
      </c>
      <c r="C7926" t="s">
        <v>27553</v>
      </c>
      <c r="D7926" t="s">
        <v>27554</v>
      </c>
      <c r="E7926" t="s">
        <v>40</v>
      </c>
      <c r="F7926" t="s">
        <v>86</v>
      </c>
      <c r="G7926" s="5">
        <v>50</v>
      </c>
      <c r="H7926" t="s">
        <v>42</v>
      </c>
      <c r="I7926" t="s">
        <v>65</v>
      </c>
      <c r="J7926" t="s">
        <v>45</v>
      </c>
      <c r="K7926" t="s">
        <v>45</v>
      </c>
      <c r="L7926" t="s">
        <v>45</v>
      </c>
      <c r="N7926" s="27" t="s">
        <v>45</v>
      </c>
      <c r="R7926" s="7">
        <v>32.840997000000002</v>
      </c>
      <c r="S7926" s="7">
        <v>44.290058000000002</v>
      </c>
      <c r="T7926" t="s">
        <v>46</v>
      </c>
      <c r="U7926" t="s">
        <v>27555</v>
      </c>
      <c r="X7926" t="s">
        <v>27556</v>
      </c>
      <c r="Y7926" t="s">
        <v>19854</v>
      </c>
      <c r="Z7926" t="s">
        <v>19864</v>
      </c>
      <c r="AF7926" t="s">
        <v>52</v>
      </c>
      <c r="AI7926" t="s">
        <v>27557</v>
      </c>
      <c r="AJ7926" t="s">
        <v>27558</v>
      </c>
    </row>
    <row r="7927" spans="1:36" ht="17.25" hidden="1" customHeight="1" x14ac:dyDescent="0.2">
      <c r="A7927" s="4" t="s">
        <v>27552</v>
      </c>
      <c r="B7927" t="s">
        <v>27403</v>
      </c>
      <c r="C7927" t="s">
        <v>27553</v>
      </c>
      <c r="D7927" t="s">
        <v>27554</v>
      </c>
      <c r="E7927" t="s">
        <v>4758</v>
      </c>
      <c r="F7927" t="s">
        <v>86</v>
      </c>
      <c r="G7927" s="5">
        <v>50</v>
      </c>
      <c r="H7927" t="s">
        <v>42</v>
      </c>
      <c r="I7927" t="s">
        <v>65</v>
      </c>
      <c r="J7927" t="s">
        <v>45</v>
      </c>
      <c r="K7927" t="s">
        <v>45</v>
      </c>
      <c r="L7927" t="s">
        <v>45</v>
      </c>
      <c r="N7927" s="27" t="s">
        <v>45</v>
      </c>
      <c r="R7927" s="7">
        <v>32.840997000000002</v>
      </c>
      <c r="S7927" s="7">
        <v>44.290058000000002</v>
      </c>
      <c r="T7927" t="s">
        <v>46</v>
      </c>
      <c r="U7927" t="s">
        <v>27555</v>
      </c>
      <c r="X7927" t="s">
        <v>27556</v>
      </c>
      <c r="Y7927" t="s">
        <v>19854</v>
      </c>
      <c r="Z7927" t="s">
        <v>19864</v>
      </c>
      <c r="AF7927" t="s">
        <v>52</v>
      </c>
      <c r="AG7927" t="s">
        <v>27559</v>
      </c>
      <c r="AI7927" t="s">
        <v>27557</v>
      </c>
      <c r="AJ7927" t="s">
        <v>27560</v>
      </c>
    </row>
    <row r="7928" spans="1:36" ht="17.25" hidden="1" customHeight="1" x14ac:dyDescent="0.2">
      <c r="A7928" s="4" t="s">
        <v>27552</v>
      </c>
      <c r="B7928" t="s">
        <v>27403</v>
      </c>
      <c r="C7928" t="s">
        <v>27553</v>
      </c>
      <c r="D7928" t="s">
        <v>27554</v>
      </c>
      <c r="E7928" t="s">
        <v>56</v>
      </c>
      <c r="F7928" t="s">
        <v>86</v>
      </c>
      <c r="G7928" s="5">
        <v>50</v>
      </c>
      <c r="H7928" t="s">
        <v>42</v>
      </c>
      <c r="I7928" t="s">
        <v>65</v>
      </c>
      <c r="J7928" t="s">
        <v>45</v>
      </c>
      <c r="K7928" t="s">
        <v>45</v>
      </c>
      <c r="L7928" t="s">
        <v>45</v>
      </c>
      <c r="N7928" s="27" t="s">
        <v>45</v>
      </c>
      <c r="R7928" s="7">
        <v>32.840997000000002</v>
      </c>
      <c r="S7928" s="7">
        <v>44.290058000000002</v>
      </c>
      <c r="T7928" t="s">
        <v>46</v>
      </c>
      <c r="U7928" t="s">
        <v>27555</v>
      </c>
      <c r="X7928" t="s">
        <v>27556</v>
      </c>
      <c r="Y7928" t="s">
        <v>19854</v>
      </c>
      <c r="Z7928" t="s">
        <v>19864</v>
      </c>
      <c r="AF7928" t="s">
        <v>52</v>
      </c>
      <c r="AG7928" t="s">
        <v>27559</v>
      </c>
      <c r="AI7928" t="s">
        <v>27557</v>
      </c>
      <c r="AJ7928" t="s">
        <v>27561</v>
      </c>
    </row>
    <row r="7929" spans="1:36" ht="17.25" hidden="1" customHeight="1" x14ac:dyDescent="0.2">
      <c r="A7929" s="4" t="s">
        <v>27552</v>
      </c>
      <c r="B7929" t="s">
        <v>27403</v>
      </c>
      <c r="C7929" t="s">
        <v>27553</v>
      </c>
      <c r="D7929" t="s">
        <v>27554</v>
      </c>
      <c r="E7929" t="s">
        <v>58</v>
      </c>
      <c r="F7929" t="s">
        <v>86</v>
      </c>
      <c r="G7929" s="5">
        <v>50</v>
      </c>
      <c r="H7929" t="s">
        <v>42</v>
      </c>
      <c r="I7929" t="s">
        <v>65</v>
      </c>
      <c r="J7929" t="s">
        <v>45</v>
      </c>
      <c r="K7929" t="s">
        <v>45</v>
      </c>
      <c r="L7929" t="s">
        <v>45</v>
      </c>
      <c r="N7929" s="27" t="s">
        <v>45</v>
      </c>
      <c r="R7929" s="7">
        <v>32.840997000000002</v>
      </c>
      <c r="S7929" s="7">
        <v>44.290058000000002</v>
      </c>
      <c r="T7929" t="s">
        <v>46</v>
      </c>
      <c r="U7929" t="s">
        <v>27555</v>
      </c>
      <c r="X7929" t="s">
        <v>27556</v>
      </c>
      <c r="Y7929" t="s">
        <v>19854</v>
      </c>
      <c r="Z7929" t="s">
        <v>19864</v>
      </c>
      <c r="AF7929" t="s">
        <v>52</v>
      </c>
      <c r="AG7929" t="s">
        <v>27559</v>
      </c>
      <c r="AI7929" t="s">
        <v>27557</v>
      </c>
      <c r="AJ7929" t="s">
        <v>27562</v>
      </c>
    </row>
    <row r="7930" spans="1:36" ht="17.25" hidden="1" customHeight="1" x14ac:dyDescent="0.2">
      <c r="A7930" s="4" t="s">
        <v>27552</v>
      </c>
      <c r="B7930" t="s">
        <v>27403</v>
      </c>
      <c r="C7930" t="s">
        <v>27553</v>
      </c>
      <c r="D7930" t="s">
        <v>27554</v>
      </c>
      <c r="E7930" t="s">
        <v>191</v>
      </c>
      <c r="F7930" t="s">
        <v>86</v>
      </c>
      <c r="G7930" s="5">
        <v>50</v>
      </c>
      <c r="H7930" t="s">
        <v>42</v>
      </c>
      <c r="I7930" t="s">
        <v>65</v>
      </c>
      <c r="J7930" t="s">
        <v>45</v>
      </c>
      <c r="K7930" t="s">
        <v>45</v>
      </c>
      <c r="L7930" t="s">
        <v>45</v>
      </c>
      <c r="N7930" s="27" t="s">
        <v>45</v>
      </c>
      <c r="R7930" s="7">
        <v>32.840997000000002</v>
      </c>
      <c r="S7930" s="7">
        <v>44.290058000000002</v>
      </c>
      <c r="T7930" t="s">
        <v>46</v>
      </c>
      <c r="U7930" t="s">
        <v>27555</v>
      </c>
      <c r="X7930" t="s">
        <v>27556</v>
      </c>
      <c r="Y7930" t="s">
        <v>19854</v>
      </c>
      <c r="Z7930" t="s">
        <v>19864</v>
      </c>
      <c r="AF7930" t="s">
        <v>52</v>
      </c>
      <c r="AG7930" t="s">
        <v>27559</v>
      </c>
      <c r="AI7930" t="s">
        <v>27557</v>
      </c>
      <c r="AJ7930" t="s">
        <v>27563</v>
      </c>
    </row>
    <row r="7931" spans="1:36" ht="17.25" hidden="1" customHeight="1" x14ac:dyDescent="0.2">
      <c r="A7931" s="4" t="s">
        <v>27552</v>
      </c>
      <c r="B7931" t="s">
        <v>27403</v>
      </c>
      <c r="C7931" t="s">
        <v>27553</v>
      </c>
      <c r="D7931" t="s">
        <v>27554</v>
      </c>
      <c r="E7931" t="s">
        <v>335</v>
      </c>
      <c r="F7931" t="s">
        <v>86</v>
      </c>
      <c r="G7931" s="5">
        <v>50</v>
      </c>
      <c r="H7931" t="s">
        <v>42</v>
      </c>
      <c r="I7931" t="s">
        <v>65</v>
      </c>
      <c r="J7931" t="s">
        <v>45</v>
      </c>
      <c r="K7931" t="s">
        <v>45</v>
      </c>
      <c r="L7931" t="s">
        <v>45</v>
      </c>
      <c r="N7931" s="27" t="s">
        <v>45</v>
      </c>
      <c r="R7931" s="7">
        <v>32.840997000000002</v>
      </c>
      <c r="S7931" s="7">
        <v>44.290058000000002</v>
      </c>
      <c r="T7931" t="s">
        <v>46</v>
      </c>
      <c r="U7931" t="s">
        <v>27555</v>
      </c>
      <c r="X7931" t="s">
        <v>27556</v>
      </c>
      <c r="Y7931" t="s">
        <v>19854</v>
      </c>
      <c r="Z7931" t="s">
        <v>19864</v>
      </c>
      <c r="AF7931" t="s">
        <v>52</v>
      </c>
      <c r="AG7931" t="s">
        <v>27559</v>
      </c>
      <c r="AI7931" t="s">
        <v>27557</v>
      </c>
      <c r="AJ7931" t="s">
        <v>27564</v>
      </c>
    </row>
    <row r="7932" spans="1:36" ht="17.25" hidden="1" customHeight="1" x14ac:dyDescent="0.2">
      <c r="A7932" s="4" t="s">
        <v>27552</v>
      </c>
      <c r="B7932" t="s">
        <v>27403</v>
      </c>
      <c r="C7932" t="s">
        <v>27553</v>
      </c>
      <c r="D7932" t="s">
        <v>27554</v>
      </c>
      <c r="E7932" t="s">
        <v>1157</v>
      </c>
      <c r="F7932" t="s">
        <v>86</v>
      </c>
      <c r="G7932" s="5">
        <v>50</v>
      </c>
      <c r="H7932" t="s">
        <v>42</v>
      </c>
      <c r="I7932" t="s">
        <v>65</v>
      </c>
      <c r="J7932" t="s">
        <v>45</v>
      </c>
      <c r="K7932" t="s">
        <v>45</v>
      </c>
      <c r="L7932" t="s">
        <v>45</v>
      </c>
      <c r="N7932" s="27" t="s">
        <v>45</v>
      </c>
      <c r="R7932" s="7">
        <v>32.840997000000002</v>
      </c>
      <c r="S7932" s="7">
        <v>44.290058000000002</v>
      </c>
      <c r="T7932" t="s">
        <v>46</v>
      </c>
      <c r="U7932" t="s">
        <v>27555</v>
      </c>
      <c r="X7932" t="s">
        <v>27556</v>
      </c>
      <c r="Y7932" t="s">
        <v>19854</v>
      </c>
      <c r="Z7932" t="s">
        <v>19864</v>
      </c>
      <c r="AF7932" t="s">
        <v>52</v>
      </c>
      <c r="AG7932" t="s">
        <v>27559</v>
      </c>
      <c r="AI7932" t="s">
        <v>27557</v>
      </c>
      <c r="AJ7932" t="s">
        <v>27565</v>
      </c>
    </row>
    <row r="7933" spans="1:36" ht="17.25" hidden="1" customHeight="1" x14ac:dyDescent="0.2">
      <c r="A7933" s="4" t="s">
        <v>27552</v>
      </c>
      <c r="B7933" t="s">
        <v>27403</v>
      </c>
      <c r="C7933" t="s">
        <v>27553</v>
      </c>
      <c r="D7933" t="s">
        <v>27554</v>
      </c>
      <c r="E7933" t="s">
        <v>2297</v>
      </c>
      <c r="F7933" t="s">
        <v>86</v>
      </c>
      <c r="G7933" s="5">
        <v>50</v>
      </c>
      <c r="H7933" t="s">
        <v>42</v>
      </c>
      <c r="I7933" t="s">
        <v>65</v>
      </c>
      <c r="J7933" t="s">
        <v>45</v>
      </c>
      <c r="K7933" t="s">
        <v>45</v>
      </c>
      <c r="L7933" t="s">
        <v>45</v>
      </c>
      <c r="N7933" s="27" t="s">
        <v>45</v>
      </c>
      <c r="R7933" s="7">
        <v>32.840997000000002</v>
      </c>
      <c r="S7933" s="7">
        <v>44.290058000000002</v>
      </c>
      <c r="T7933" t="s">
        <v>46</v>
      </c>
      <c r="U7933" t="s">
        <v>27555</v>
      </c>
      <c r="X7933" t="s">
        <v>27556</v>
      </c>
      <c r="Y7933" t="s">
        <v>19854</v>
      </c>
      <c r="Z7933" t="s">
        <v>19864</v>
      </c>
      <c r="AF7933" t="s">
        <v>52</v>
      </c>
      <c r="AG7933" t="s">
        <v>27559</v>
      </c>
      <c r="AI7933" t="s">
        <v>27557</v>
      </c>
      <c r="AJ7933" t="s">
        <v>27566</v>
      </c>
    </row>
    <row r="7934" spans="1:36" ht="17.25" hidden="1" customHeight="1" x14ac:dyDescent="0.2">
      <c r="A7934" s="4" t="s">
        <v>27552</v>
      </c>
      <c r="B7934" t="s">
        <v>27403</v>
      </c>
      <c r="C7934" t="s">
        <v>27553</v>
      </c>
      <c r="D7934" t="s">
        <v>27554</v>
      </c>
      <c r="E7934" t="s">
        <v>3929</v>
      </c>
      <c r="F7934" t="s">
        <v>86</v>
      </c>
      <c r="G7934" s="5">
        <v>50</v>
      </c>
      <c r="H7934" t="s">
        <v>42</v>
      </c>
      <c r="I7934" t="s">
        <v>65</v>
      </c>
      <c r="J7934" t="s">
        <v>45</v>
      </c>
      <c r="K7934" t="s">
        <v>45</v>
      </c>
      <c r="L7934" t="s">
        <v>45</v>
      </c>
      <c r="N7934" s="27" t="s">
        <v>45</v>
      </c>
      <c r="R7934" s="7">
        <v>32.840997000000002</v>
      </c>
      <c r="S7934" s="7">
        <v>44.290058000000002</v>
      </c>
      <c r="T7934" t="s">
        <v>46</v>
      </c>
      <c r="U7934" t="s">
        <v>27555</v>
      </c>
      <c r="X7934" t="s">
        <v>27556</v>
      </c>
      <c r="Y7934" t="s">
        <v>19854</v>
      </c>
      <c r="Z7934" t="s">
        <v>19864</v>
      </c>
      <c r="AF7934" t="s">
        <v>52</v>
      </c>
      <c r="AG7934" t="s">
        <v>27559</v>
      </c>
      <c r="AI7934" t="s">
        <v>27557</v>
      </c>
      <c r="AJ7934" t="s">
        <v>27567</v>
      </c>
    </row>
    <row r="7935" spans="1:36" ht="17.25" hidden="1" customHeight="1" x14ac:dyDescent="0.2">
      <c r="A7935" s="4" t="s">
        <v>27552</v>
      </c>
      <c r="B7935" t="s">
        <v>27403</v>
      </c>
      <c r="C7935" t="s">
        <v>27553</v>
      </c>
      <c r="D7935" t="s">
        <v>27554</v>
      </c>
      <c r="E7935" t="s">
        <v>4787</v>
      </c>
      <c r="F7935" t="s">
        <v>86</v>
      </c>
      <c r="G7935" s="5">
        <v>50</v>
      </c>
      <c r="H7935" t="s">
        <v>42</v>
      </c>
      <c r="I7935" t="s">
        <v>65</v>
      </c>
      <c r="J7935" t="s">
        <v>45</v>
      </c>
      <c r="K7935" t="s">
        <v>45</v>
      </c>
      <c r="L7935" t="s">
        <v>45</v>
      </c>
      <c r="N7935" s="27" t="s">
        <v>45</v>
      </c>
      <c r="R7935" s="7">
        <v>32.840997000000002</v>
      </c>
      <c r="S7935" s="7">
        <v>44.290058000000002</v>
      </c>
      <c r="T7935" t="s">
        <v>46</v>
      </c>
      <c r="U7935" t="s">
        <v>27555</v>
      </c>
      <c r="X7935" t="s">
        <v>27556</v>
      </c>
      <c r="Y7935" t="s">
        <v>19854</v>
      </c>
      <c r="Z7935" t="s">
        <v>19864</v>
      </c>
      <c r="AF7935" t="s">
        <v>52</v>
      </c>
      <c r="AG7935" t="s">
        <v>27559</v>
      </c>
      <c r="AI7935" t="s">
        <v>27557</v>
      </c>
      <c r="AJ7935" t="s">
        <v>27568</v>
      </c>
    </row>
    <row r="7936" spans="1:36" ht="17.25" hidden="1" customHeight="1" x14ac:dyDescent="0.2">
      <c r="A7936" s="4" t="s">
        <v>27569</v>
      </c>
      <c r="B7936" t="s">
        <v>27403</v>
      </c>
      <c r="C7936" t="s">
        <v>27570</v>
      </c>
      <c r="D7936" t="s">
        <v>27571</v>
      </c>
      <c r="E7936" t="s">
        <v>40</v>
      </c>
      <c r="F7936" t="s">
        <v>1618</v>
      </c>
      <c r="G7936" s="5">
        <v>320</v>
      </c>
      <c r="H7936" t="s">
        <v>42</v>
      </c>
      <c r="I7936" t="s">
        <v>240</v>
      </c>
      <c r="J7936" t="s">
        <v>45</v>
      </c>
      <c r="K7936" t="s">
        <v>45</v>
      </c>
      <c r="L7936" t="s">
        <v>45</v>
      </c>
      <c r="N7936" s="6">
        <v>1983</v>
      </c>
      <c r="R7936" s="7">
        <v>32.842483000000001</v>
      </c>
      <c r="S7936" s="7">
        <v>44.276026999999999</v>
      </c>
      <c r="T7936" t="s">
        <v>46</v>
      </c>
      <c r="U7936" t="s">
        <v>27555</v>
      </c>
      <c r="X7936" t="s">
        <v>27556</v>
      </c>
      <c r="Y7936" t="s">
        <v>19854</v>
      </c>
      <c r="Z7936" t="s">
        <v>19864</v>
      </c>
      <c r="AA7936" t="s">
        <v>27572</v>
      </c>
      <c r="AF7936" t="s">
        <v>52</v>
      </c>
      <c r="AG7936" t="s">
        <v>27559</v>
      </c>
      <c r="AH7936" s="8">
        <v>1101003</v>
      </c>
      <c r="AI7936" t="s">
        <v>27573</v>
      </c>
      <c r="AJ7936" t="s">
        <v>27574</v>
      </c>
    </row>
    <row r="7937" spans="1:36" ht="17.25" hidden="1" customHeight="1" x14ac:dyDescent="0.2">
      <c r="A7937" s="4" t="s">
        <v>27569</v>
      </c>
      <c r="B7937" t="s">
        <v>27403</v>
      </c>
      <c r="C7937" t="s">
        <v>27570</v>
      </c>
      <c r="D7937" t="s">
        <v>27571</v>
      </c>
      <c r="E7937" t="s">
        <v>56</v>
      </c>
      <c r="F7937" t="s">
        <v>1618</v>
      </c>
      <c r="G7937" s="5">
        <v>320</v>
      </c>
      <c r="H7937" t="s">
        <v>42</v>
      </c>
      <c r="I7937" t="s">
        <v>240</v>
      </c>
      <c r="J7937" t="s">
        <v>45</v>
      </c>
      <c r="K7937" t="s">
        <v>45</v>
      </c>
      <c r="L7937" t="s">
        <v>45</v>
      </c>
      <c r="N7937" s="6">
        <v>1983</v>
      </c>
      <c r="R7937" s="7">
        <v>32.842483000000001</v>
      </c>
      <c r="S7937" s="7">
        <v>44.276026999999999</v>
      </c>
      <c r="T7937" t="s">
        <v>46</v>
      </c>
      <c r="U7937" t="s">
        <v>27555</v>
      </c>
      <c r="X7937" t="s">
        <v>27556</v>
      </c>
      <c r="Y7937" t="s">
        <v>19854</v>
      </c>
      <c r="Z7937" t="s">
        <v>19864</v>
      </c>
      <c r="AA7937" t="s">
        <v>27572</v>
      </c>
      <c r="AF7937" t="s">
        <v>52</v>
      </c>
      <c r="AG7937" t="s">
        <v>27559</v>
      </c>
      <c r="AH7937" s="8">
        <v>1101004</v>
      </c>
      <c r="AI7937" t="s">
        <v>27573</v>
      </c>
      <c r="AJ7937" t="s">
        <v>27575</v>
      </c>
    </row>
    <row r="7938" spans="1:36" ht="17.25" hidden="1" customHeight="1" x14ac:dyDescent="0.2">
      <c r="A7938" s="4" t="s">
        <v>27569</v>
      </c>
      <c r="B7938" t="s">
        <v>27403</v>
      </c>
      <c r="C7938" t="s">
        <v>27570</v>
      </c>
      <c r="D7938" t="s">
        <v>27571</v>
      </c>
      <c r="E7938" t="s">
        <v>58</v>
      </c>
      <c r="F7938" t="s">
        <v>1618</v>
      </c>
      <c r="G7938" s="5">
        <v>320</v>
      </c>
      <c r="H7938" t="s">
        <v>42</v>
      </c>
      <c r="I7938" t="s">
        <v>240</v>
      </c>
      <c r="J7938" t="s">
        <v>45</v>
      </c>
      <c r="K7938" t="s">
        <v>45</v>
      </c>
      <c r="L7938" t="s">
        <v>45</v>
      </c>
      <c r="N7938" s="6">
        <v>1983</v>
      </c>
      <c r="R7938" s="7">
        <v>32.842483000000001</v>
      </c>
      <c r="S7938" s="7">
        <v>44.276026999999999</v>
      </c>
      <c r="T7938" t="s">
        <v>46</v>
      </c>
      <c r="U7938" t="s">
        <v>27555</v>
      </c>
      <c r="X7938" t="s">
        <v>27556</v>
      </c>
      <c r="Y7938" t="s">
        <v>19854</v>
      </c>
      <c r="Z7938" t="s">
        <v>19864</v>
      </c>
      <c r="AA7938" t="s">
        <v>27572</v>
      </c>
      <c r="AF7938" t="s">
        <v>52</v>
      </c>
      <c r="AG7938" t="s">
        <v>27559</v>
      </c>
      <c r="AH7938" s="8">
        <v>1101005</v>
      </c>
      <c r="AI7938" t="s">
        <v>27573</v>
      </c>
      <c r="AJ7938" t="s">
        <v>27576</v>
      </c>
    </row>
    <row r="7939" spans="1:36" ht="17.25" hidden="1" customHeight="1" x14ac:dyDescent="0.2">
      <c r="A7939" s="4" t="s">
        <v>27569</v>
      </c>
      <c r="B7939" t="s">
        <v>27403</v>
      </c>
      <c r="C7939" t="s">
        <v>27570</v>
      </c>
      <c r="D7939" t="s">
        <v>27571</v>
      </c>
      <c r="E7939" t="s">
        <v>191</v>
      </c>
      <c r="F7939" t="s">
        <v>1618</v>
      </c>
      <c r="G7939" s="5">
        <v>320</v>
      </c>
      <c r="H7939" t="s">
        <v>42</v>
      </c>
      <c r="I7939" t="s">
        <v>240</v>
      </c>
      <c r="J7939" t="s">
        <v>45</v>
      </c>
      <c r="K7939" t="s">
        <v>45</v>
      </c>
      <c r="L7939" t="s">
        <v>45</v>
      </c>
      <c r="N7939" s="6">
        <v>1983</v>
      </c>
      <c r="R7939" s="7">
        <v>32.842483000000001</v>
      </c>
      <c r="S7939" s="7">
        <v>44.276026999999999</v>
      </c>
      <c r="T7939" t="s">
        <v>46</v>
      </c>
      <c r="U7939" t="s">
        <v>27555</v>
      </c>
      <c r="X7939" t="s">
        <v>27556</v>
      </c>
      <c r="Y7939" t="s">
        <v>19854</v>
      </c>
      <c r="Z7939" t="s">
        <v>19864</v>
      </c>
      <c r="AA7939" t="s">
        <v>27572</v>
      </c>
      <c r="AF7939" t="s">
        <v>52</v>
      </c>
      <c r="AG7939" t="s">
        <v>27559</v>
      </c>
      <c r="AH7939" s="8">
        <v>1101006</v>
      </c>
      <c r="AI7939" t="s">
        <v>27573</v>
      </c>
      <c r="AJ7939" t="s">
        <v>27577</v>
      </c>
    </row>
    <row r="7940" spans="1:36" ht="17.25" hidden="1" customHeight="1" x14ac:dyDescent="0.2">
      <c r="A7940" s="4" t="s">
        <v>27578</v>
      </c>
      <c r="B7940" t="s">
        <v>27403</v>
      </c>
      <c r="C7940" t="s">
        <v>27579</v>
      </c>
      <c r="D7940" t="s">
        <v>27580</v>
      </c>
      <c r="E7940" t="s">
        <v>40</v>
      </c>
      <c r="F7940" t="s">
        <v>1618</v>
      </c>
      <c r="G7940" s="5">
        <v>350</v>
      </c>
      <c r="H7940" t="s">
        <v>42</v>
      </c>
      <c r="I7940" t="s">
        <v>240</v>
      </c>
      <c r="J7940" t="s">
        <v>45</v>
      </c>
      <c r="K7940" t="s">
        <v>45</v>
      </c>
      <c r="L7940" t="s">
        <v>45</v>
      </c>
      <c r="N7940" s="27" t="s">
        <v>45</v>
      </c>
      <c r="R7940" s="7">
        <v>36.055452000000002</v>
      </c>
      <c r="S7940" s="7">
        <v>43.298237</v>
      </c>
      <c r="T7940" t="s">
        <v>46</v>
      </c>
      <c r="U7940" t="s">
        <v>27581</v>
      </c>
      <c r="X7940" t="s">
        <v>27461</v>
      </c>
      <c r="Y7940" t="s">
        <v>19854</v>
      </c>
      <c r="Z7940" t="s">
        <v>19864</v>
      </c>
      <c r="AA7940" t="s">
        <v>27582</v>
      </c>
      <c r="AF7940" t="s">
        <v>52</v>
      </c>
      <c r="AG7940" t="s">
        <v>27583</v>
      </c>
      <c r="AH7940" s="8">
        <v>1101007</v>
      </c>
      <c r="AI7940" t="s">
        <v>27584</v>
      </c>
      <c r="AJ7940" t="s">
        <v>27585</v>
      </c>
    </row>
    <row r="7941" spans="1:36" ht="17.25" hidden="1" customHeight="1" x14ac:dyDescent="0.2">
      <c r="A7941" s="4" t="s">
        <v>27578</v>
      </c>
      <c r="B7941" t="s">
        <v>27403</v>
      </c>
      <c r="C7941" t="s">
        <v>27579</v>
      </c>
      <c r="D7941" t="s">
        <v>27580</v>
      </c>
      <c r="E7941" t="s">
        <v>56</v>
      </c>
      <c r="F7941" t="s">
        <v>1618</v>
      </c>
      <c r="G7941" s="5">
        <v>350</v>
      </c>
      <c r="H7941" t="s">
        <v>42</v>
      </c>
      <c r="I7941" t="s">
        <v>240</v>
      </c>
      <c r="J7941" t="s">
        <v>45</v>
      </c>
      <c r="K7941" t="s">
        <v>45</v>
      </c>
      <c r="L7941" t="s">
        <v>45</v>
      </c>
      <c r="N7941" s="27" t="s">
        <v>45</v>
      </c>
      <c r="R7941" s="7">
        <v>36.055452000000002</v>
      </c>
      <c r="S7941" s="7">
        <v>43.298237</v>
      </c>
      <c r="T7941" t="s">
        <v>46</v>
      </c>
      <c r="U7941" t="s">
        <v>27581</v>
      </c>
      <c r="X7941" t="s">
        <v>27461</v>
      </c>
      <c r="Y7941" t="s">
        <v>19854</v>
      </c>
      <c r="Z7941" t="s">
        <v>19864</v>
      </c>
      <c r="AA7941" t="s">
        <v>27582</v>
      </c>
      <c r="AF7941" t="s">
        <v>52</v>
      </c>
      <c r="AG7941" t="s">
        <v>27583</v>
      </c>
      <c r="AH7941" s="8">
        <v>1101008</v>
      </c>
      <c r="AI7941" t="s">
        <v>27584</v>
      </c>
      <c r="AJ7941" t="s">
        <v>27586</v>
      </c>
    </row>
    <row r="7942" spans="1:36" ht="17.25" hidden="1" customHeight="1" x14ac:dyDescent="0.2">
      <c r="A7942" s="4" t="s">
        <v>27578</v>
      </c>
      <c r="B7942" t="s">
        <v>27403</v>
      </c>
      <c r="C7942" t="s">
        <v>27579</v>
      </c>
      <c r="D7942" t="s">
        <v>27580</v>
      </c>
      <c r="E7942" t="s">
        <v>58</v>
      </c>
      <c r="F7942" t="s">
        <v>1618</v>
      </c>
      <c r="G7942" s="5">
        <v>350</v>
      </c>
      <c r="H7942" t="s">
        <v>42</v>
      </c>
      <c r="I7942" t="s">
        <v>240</v>
      </c>
      <c r="J7942" t="s">
        <v>45</v>
      </c>
      <c r="K7942" t="s">
        <v>45</v>
      </c>
      <c r="L7942" t="s">
        <v>45</v>
      </c>
      <c r="N7942" s="27" t="s">
        <v>45</v>
      </c>
      <c r="R7942" s="7">
        <v>36.055452000000002</v>
      </c>
      <c r="S7942" s="7">
        <v>43.298237</v>
      </c>
      <c r="T7942" t="s">
        <v>46</v>
      </c>
      <c r="U7942" t="s">
        <v>27581</v>
      </c>
      <c r="X7942" t="s">
        <v>27461</v>
      </c>
      <c r="Y7942" t="s">
        <v>19854</v>
      </c>
      <c r="Z7942" t="s">
        <v>19864</v>
      </c>
      <c r="AA7942" t="s">
        <v>27582</v>
      </c>
      <c r="AF7942" t="s">
        <v>52</v>
      </c>
      <c r="AG7942" t="s">
        <v>27583</v>
      </c>
      <c r="AH7942" s="8">
        <v>1101009</v>
      </c>
      <c r="AI7942" t="s">
        <v>27584</v>
      </c>
      <c r="AJ7942" t="s">
        <v>27587</v>
      </c>
    </row>
    <row r="7943" spans="1:36" ht="17.25" hidden="1" customHeight="1" x14ac:dyDescent="0.2">
      <c r="A7943" s="4" t="s">
        <v>27578</v>
      </c>
      <c r="B7943" t="s">
        <v>27403</v>
      </c>
      <c r="C7943" t="s">
        <v>27579</v>
      </c>
      <c r="D7943" t="s">
        <v>27580</v>
      </c>
      <c r="E7943" t="s">
        <v>191</v>
      </c>
      <c r="F7943" t="s">
        <v>1618</v>
      </c>
      <c r="G7943" s="5">
        <v>350</v>
      </c>
      <c r="H7943" t="s">
        <v>42</v>
      </c>
      <c r="I7943" t="s">
        <v>240</v>
      </c>
      <c r="J7943" t="s">
        <v>45</v>
      </c>
      <c r="K7943" t="s">
        <v>45</v>
      </c>
      <c r="L7943" t="s">
        <v>45</v>
      </c>
      <c r="N7943" s="27" t="s">
        <v>45</v>
      </c>
      <c r="R7943" s="7">
        <v>36.055452000000002</v>
      </c>
      <c r="S7943" s="7">
        <v>43.298237</v>
      </c>
      <c r="T7943" t="s">
        <v>46</v>
      </c>
      <c r="U7943" t="s">
        <v>27581</v>
      </c>
      <c r="X7943" t="s">
        <v>27461</v>
      </c>
      <c r="Y7943" t="s">
        <v>19854</v>
      </c>
      <c r="Z7943" t="s">
        <v>19864</v>
      </c>
      <c r="AA7943" t="s">
        <v>27582</v>
      </c>
      <c r="AF7943" t="s">
        <v>52</v>
      </c>
      <c r="AG7943" t="s">
        <v>27583</v>
      </c>
      <c r="AH7943" s="8">
        <v>1101010</v>
      </c>
      <c r="AI7943" t="s">
        <v>27584</v>
      </c>
      <c r="AJ7943" t="s">
        <v>27588</v>
      </c>
    </row>
    <row r="7944" spans="1:36" ht="17.25" hidden="1" customHeight="1" x14ac:dyDescent="0.2">
      <c r="A7944" s="4" t="s">
        <v>27589</v>
      </c>
      <c r="B7944" t="s">
        <v>27403</v>
      </c>
      <c r="C7944" t="s">
        <v>27590</v>
      </c>
      <c r="D7944" t="s">
        <v>27591</v>
      </c>
      <c r="E7944" t="s">
        <v>40</v>
      </c>
      <c r="F7944" t="s">
        <v>570</v>
      </c>
      <c r="G7944" s="5">
        <v>59</v>
      </c>
      <c r="H7944" t="s">
        <v>42</v>
      </c>
      <c r="I7944" t="s">
        <v>528</v>
      </c>
      <c r="J7944" t="s">
        <v>45</v>
      </c>
      <c r="K7944" t="s">
        <v>45</v>
      </c>
      <c r="L7944" t="s">
        <v>45</v>
      </c>
      <c r="N7944" s="6">
        <v>2008</v>
      </c>
      <c r="R7944" s="7">
        <v>33.418295999999998</v>
      </c>
      <c r="S7944" s="7">
        <v>44.312325000000001</v>
      </c>
      <c r="T7944" t="s">
        <v>46</v>
      </c>
      <c r="U7944" t="s">
        <v>27592</v>
      </c>
      <c r="X7944" t="s">
        <v>27406</v>
      </c>
      <c r="Y7944" t="s">
        <v>19854</v>
      </c>
      <c r="Z7944" t="s">
        <v>19864</v>
      </c>
      <c r="AC7944" t="s">
        <v>27593</v>
      </c>
      <c r="AF7944" t="s">
        <v>52</v>
      </c>
      <c r="AG7944" t="s">
        <v>27594</v>
      </c>
      <c r="AH7944" s="8">
        <v>1216018</v>
      </c>
      <c r="AI7944" t="s">
        <v>27595</v>
      </c>
      <c r="AJ7944" t="s">
        <v>27596</v>
      </c>
    </row>
    <row r="7945" spans="1:36" ht="17.25" hidden="1" customHeight="1" x14ac:dyDescent="0.2">
      <c r="A7945" s="4" t="s">
        <v>27597</v>
      </c>
      <c r="B7945" t="s">
        <v>27403</v>
      </c>
      <c r="C7945" t="s">
        <v>27598</v>
      </c>
      <c r="D7945" t="s">
        <v>27599</v>
      </c>
      <c r="E7945" t="s">
        <v>40</v>
      </c>
      <c r="F7945" t="s">
        <v>6069</v>
      </c>
      <c r="G7945" s="5">
        <v>143</v>
      </c>
      <c r="H7945" t="s">
        <v>42</v>
      </c>
      <c r="I7945" t="s">
        <v>528</v>
      </c>
      <c r="J7945" t="s">
        <v>45</v>
      </c>
      <c r="K7945" t="s">
        <v>45</v>
      </c>
      <c r="L7945" t="s">
        <v>45</v>
      </c>
      <c r="N7945" s="27" t="s">
        <v>45</v>
      </c>
      <c r="R7945" s="7">
        <v>36.686332</v>
      </c>
      <c r="S7945" s="7">
        <v>43.348917999999998</v>
      </c>
      <c r="T7945" t="s">
        <v>504</v>
      </c>
      <c r="U7945" t="s">
        <v>27600</v>
      </c>
      <c r="X7945" t="s">
        <v>27003</v>
      </c>
      <c r="Y7945" t="s">
        <v>19854</v>
      </c>
      <c r="Z7945" t="s">
        <v>19864</v>
      </c>
      <c r="AI7945" t="s">
        <v>27601</v>
      </c>
      <c r="AJ7945" t="s">
        <v>27602</v>
      </c>
    </row>
    <row r="7946" spans="1:36" ht="17.25" hidden="1" customHeight="1" x14ac:dyDescent="0.2">
      <c r="A7946" s="4" t="s">
        <v>27597</v>
      </c>
      <c r="B7946" t="s">
        <v>27403</v>
      </c>
      <c r="C7946" t="s">
        <v>27598</v>
      </c>
      <c r="D7946" t="s">
        <v>27599</v>
      </c>
      <c r="E7946" t="s">
        <v>56</v>
      </c>
      <c r="F7946" t="s">
        <v>27603</v>
      </c>
      <c r="G7946" s="5">
        <v>143</v>
      </c>
      <c r="H7946" t="s">
        <v>42</v>
      </c>
      <c r="I7946" t="s">
        <v>528</v>
      </c>
      <c r="J7946" t="s">
        <v>45</v>
      </c>
      <c r="K7946" t="s">
        <v>45</v>
      </c>
      <c r="L7946" t="s">
        <v>45</v>
      </c>
      <c r="N7946" s="27" t="s">
        <v>45</v>
      </c>
      <c r="R7946" s="7">
        <v>36.686332</v>
      </c>
      <c r="S7946" s="7">
        <v>43.348917999999998</v>
      </c>
      <c r="T7946" t="s">
        <v>504</v>
      </c>
      <c r="U7946" t="s">
        <v>27600</v>
      </c>
      <c r="X7946" t="s">
        <v>27003</v>
      </c>
      <c r="Y7946" t="s">
        <v>19854</v>
      </c>
      <c r="Z7946" t="s">
        <v>19864</v>
      </c>
      <c r="AI7946" t="s">
        <v>27601</v>
      </c>
      <c r="AJ7946" t="s">
        <v>27604</v>
      </c>
    </row>
    <row r="7947" spans="1:36" ht="17.25" hidden="1" customHeight="1" x14ac:dyDescent="0.2">
      <c r="A7947" s="4" t="s">
        <v>27605</v>
      </c>
      <c r="B7947" t="s">
        <v>27403</v>
      </c>
      <c r="C7947" t="s">
        <v>27606</v>
      </c>
      <c r="D7947" t="s">
        <v>27607</v>
      </c>
      <c r="E7947" t="s">
        <v>696</v>
      </c>
      <c r="F7947" t="s">
        <v>64</v>
      </c>
      <c r="G7947" s="5">
        <v>123</v>
      </c>
      <c r="H7947" t="s">
        <v>42</v>
      </c>
      <c r="I7947" t="s">
        <v>65</v>
      </c>
      <c r="J7947" t="s">
        <v>45</v>
      </c>
      <c r="K7947" t="s">
        <v>45</v>
      </c>
      <c r="L7947" t="s">
        <v>45</v>
      </c>
      <c r="N7947" s="27" t="s">
        <v>45</v>
      </c>
      <c r="R7947" s="7">
        <v>33.289243200000001</v>
      </c>
      <c r="S7947" s="7">
        <v>44.452669800000002</v>
      </c>
      <c r="T7947" t="s">
        <v>46</v>
      </c>
      <c r="U7947" t="s">
        <v>27406</v>
      </c>
      <c r="X7947" t="s">
        <v>27406</v>
      </c>
      <c r="Y7947" t="s">
        <v>19854</v>
      </c>
      <c r="Z7947" t="s">
        <v>19864</v>
      </c>
      <c r="AC7947" t="s">
        <v>27608</v>
      </c>
      <c r="AG7947" t="s">
        <v>27609</v>
      </c>
      <c r="AH7947" s="8">
        <v>1189791</v>
      </c>
      <c r="AI7947" t="s">
        <v>27610</v>
      </c>
      <c r="AJ7947" t="s">
        <v>27611</v>
      </c>
    </row>
    <row r="7948" spans="1:36" ht="17.25" hidden="1" customHeight="1" x14ac:dyDescent="0.2">
      <c r="A7948" s="4" t="s">
        <v>27605</v>
      </c>
      <c r="B7948" t="s">
        <v>27403</v>
      </c>
      <c r="C7948" t="s">
        <v>27606</v>
      </c>
      <c r="D7948" t="s">
        <v>27607</v>
      </c>
      <c r="E7948" t="s">
        <v>703</v>
      </c>
      <c r="F7948" t="s">
        <v>64</v>
      </c>
      <c r="G7948" s="5">
        <v>123</v>
      </c>
      <c r="H7948" t="s">
        <v>42</v>
      </c>
      <c r="I7948" t="s">
        <v>65</v>
      </c>
      <c r="J7948" t="s">
        <v>45</v>
      </c>
      <c r="K7948" t="s">
        <v>45</v>
      </c>
      <c r="L7948" t="s">
        <v>45</v>
      </c>
      <c r="N7948" s="27" t="s">
        <v>45</v>
      </c>
      <c r="R7948" s="7">
        <v>33.289243200000001</v>
      </c>
      <c r="S7948" s="7">
        <v>44.452669800000002</v>
      </c>
      <c r="T7948" t="s">
        <v>46</v>
      </c>
      <c r="U7948" t="s">
        <v>27406</v>
      </c>
      <c r="X7948" t="s">
        <v>27406</v>
      </c>
      <c r="Y7948" t="s">
        <v>19854</v>
      </c>
      <c r="Z7948" t="s">
        <v>19864</v>
      </c>
      <c r="AC7948" t="s">
        <v>27608</v>
      </c>
      <c r="AG7948" t="s">
        <v>27609</v>
      </c>
      <c r="AH7948" s="8">
        <v>1189792</v>
      </c>
      <c r="AI7948" t="s">
        <v>27610</v>
      </c>
      <c r="AJ7948" t="s">
        <v>27612</v>
      </c>
    </row>
    <row r="7949" spans="1:36" ht="17.25" hidden="1" customHeight="1" x14ac:dyDescent="0.2">
      <c r="A7949" s="4" t="s">
        <v>27605</v>
      </c>
      <c r="B7949" t="s">
        <v>27403</v>
      </c>
      <c r="C7949" t="s">
        <v>27606</v>
      </c>
      <c r="D7949" t="s">
        <v>27607</v>
      </c>
      <c r="E7949" t="s">
        <v>15404</v>
      </c>
      <c r="F7949" t="s">
        <v>1711</v>
      </c>
      <c r="G7949" s="5">
        <v>125</v>
      </c>
      <c r="H7949" t="s">
        <v>486</v>
      </c>
      <c r="I7949" t="s">
        <v>240</v>
      </c>
      <c r="J7949" t="s">
        <v>45</v>
      </c>
      <c r="K7949" t="s">
        <v>45</v>
      </c>
      <c r="L7949" t="s">
        <v>45</v>
      </c>
      <c r="N7949" s="27" t="s">
        <v>45</v>
      </c>
      <c r="R7949" s="7">
        <v>33.289243200000001</v>
      </c>
      <c r="S7949" s="7">
        <v>44.452669800000002</v>
      </c>
      <c r="T7949" t="s">
        <v>46</v>
      </c>
      <c r="U7949" t="s">
        <v>27406</v>
      </c>
      <c r="X7949" t="s">
        <v>27406</v>
      </c>
      <c r="Y7949" t="s">
        <v>19854</v>
      </c>
      <c r="Z7949" t="s">
        <v>19864</v>
      </c>
      <c r="AC7949" t="s">
        <v>27608</v>
      </c>
      <c r="AG7949" t="s">
        <v>27609</v>
      </c>
      <c r="AI7949" t="s">
        <v>27610</v>
      </c>
      <c r="AJ7949" t="s">
        <v>27613</v>
      </c>
    </row>
    <row r="7950" spans="1:36" ht="17.25" hidden="1" customHeight="1" x14ac:dyDescent="0.2">
      <c r="A7950" s="4" t="s">
        <v>27628</v>
      </c>
      <c r="B7950" t="s">
        <v>27403</v>
      </c>
      <c r="C7950" t="s">
        <v>27629</v>
      </c>
      <c r="D7950" t="s">
        <v>27630</v>
      </c>
      <c r="E7950" t="s">
        <v>63</v>
      </c>
      <c r="F7950" t="s">
        <v>64</v>
      </c>
      <c r="G7950" s="5">
        <v>159</v>
      </c>
      <c r="H7950" t="s">
        <v>486</v>
      </c>
      <c r="I7950" t="s">
        <v>65</v>
      </c>
      <c r="J7950" t="s">
        <v>45</v>
      </c>
      <c r="K7950" t="s">
        <v>45</v>
      </c>
      <c r="L7950" t="s">
        <v>45</v>
      </c>
      <c r="N7950" s="27" t="s">
        <v>45</v>
      </c>
      <c r="R7950" s="7">
        <v>35.029766000000002</v>
      </c>
      <c r="S7950" s="7">
        <v>43.559170999999999</v>
      </c>
      <c r="T7950" t="s">
        <v>46</v>
      </c>
      <c r="U7950" t="s">
        <v>27631</v>
      </c>
      <c r="X7950" t="s">
        <v>27632</v>
      </c>
      <c r="Y7950" t="s">
        <v>19854</v>
      </c>
      <c r="Z7950" t="s">
        <v>19864</v>
      </c>
      <c r="AA7950" t="s">
        <v>27633</v>
      </c>
      <c r="AC7950" t="s">
        <v>27634</v>
      </c>
      <c r="AD7950" t="s">
        <v>52</v>
      </c>
      <c r="AE7950" t="s">
        <v>881</v>
      </c>
      <c r="AF7950" t="s">
        <v>52</v>
      </c>
      <c r="AG7950" t="s">
        <v>27635</v>
      </c>
      <c r="AH7950" s="8">
        <v>1183027</v>
      </c>
      <c r="AI7950" t="s">
        <v>27636</v>
      </c>
      <c r="AJ7950" t="s">
        <v>27637</v>
      </c>
    </row>
    <row r="7951" spans="1:36" ht="17.25" hidden="1" customHeight="1" x14ac:dyDescent="0.2">
      <c r="A7951" s="4" t="s">
        <v>27628</v>
      </c>
      <c r="B7951" t="s">
        <v>27403</v>
      </c>
      <c r="C7951" t="s">
        <v>27629</v>
      </c>
      <c r="D7951" t="s">
        <v>27630</v>
      </c>
      <c r="E7951" t="s">
        <v>73</v>
      </c>
      <c r="F7951" t="s">
        <v>64</v>
      </c>
      <c r="G7951" s="5">
        <v>159</v>
      </c>
      <c r="H7951" t="s">
        <v>486</v>
      </c>
      <c r="I7951" t="s">
        <v>65</v>
      </c>
      <c r="J7951" t="s">
        <v>45</v>
      </c>
      <c r="K7951" t="s">
        <v>45</v>
      </c>
      <c r="L7951" t="s">
        <v>45</v>
      </c>
      <c r="N7951" s="27" t="s">
        <v>45</v>
      </c>
      <c r="R7951" s="7">
        <v>35.029766000000002</v>
      </c>
      <c r="S7951" s="7">
        <v>43.559170999999999</v>
      </c>
      <c r="T7951" t="s">
        <v>46</v>
      </c>
      <c r="U7951" t="s">
        <v>27631</v>
      </c>
      <c r="X7951" t="s">
        <v>27632</v>
      </c>
      <c r="Y7951" t="s">
        <v>19854</v>
      </c>
      <c r="Z7951" t="s">
        <v>19864</v>
      </c>
      <c r="AA7951" t="s">
        <v>27633</v>
      </c>
      <c r="AC7951" t="s">
        <v>27634</v>
      </c>
      <c r="AD7951" t="s">
        <v>52</v>
      </c>
      <c r="AE7951" t="s">
        <v>881</v>
      </c>
      <c r="AF7951" t="s">
        <v>52</v>
      </c>
      <c r="AG7951" t="s">
        <v>27635</v>
      </c>
      <c r="AH7951" s="8">
        <v>1183028</v>
      </c>
      <c r="AI7951" t="s">
        <v>27636</v>
      </c>
      <c r="AJ7951" t="s">
        <v>27638</v>
      </c>
    </row>
    <row r="7952" spans="1:36" ht="17.25" hidden="1" customHeight="1" x14ac:dyDescent="0.2">
      <c r="A7952" s="4" t="s">
        <v>27628</v>
      </c>
      <c r="B7952" t="s">
        <v>27403</v>
      </c>
      <c r="C7952" t="s">
        <v>27629</v>
      </c>
      <c r="D7952" t="s">
        <v>27630</v>
      </c>
      <c r="E7952" t="s">
        <v>211</v>
      </c>
      <c r="F7952" t="s">
        <v>64</v>
      </c>
      <c r="G7952" s="5">
        <v>159</v>
      </c>
      <c r="H7952" t="s">
        <v>486</v>
      </c>
      <c r="I7952" t="s">
        <v>65</v>
      </c>
      <c r="J7952" t="s">
        <v>45</v>
      </c>
      <c r="K7952" t="s">
        <v>45</v>
      </c>
      <c r="L7952" t="s">
        <v>45</v>
      </c>
      <c r="N7952" s="27" t="s">
        <v>45</v>
      </c>
      <c r="R7952" s="7">
        <v>35.029766000000002</v>
      </c>
      <c r="S7952" s="7">
        <v>43.559170999999999</v>
      </c>
      <c r="T7952" t="s">
        <v>46</v>
      </c>
      <c r="U7952" t="s">
        <v>27631</v>
      </c>
      <c r="X7952" t="s">
        <v>27632</v>
      </c>
      <c r="Y7952" t="s">
        <v>19854</v>
      </c>
      <c r="Z7952" t="s">
        <v>19864</v>
      </c>
      <c r="AA7952" t="s">
        <v>27633</v>
      </c>
      <c r="AC7952" t="s">
        <v>27634</v>
      </c>
      <c r="AD7952" t="s">
        <v>52</v>
      </c>
      <c r="AE7952" t="s">
        <v>881</v>
      </c>
      <c r="AF7952" t="s">
        <v>52</v>
      </c>
      <c r="AG7952" t="s">
        <v>27635</v>
      </c>
      <c r="AH7952" s="8">
        <v>1183029</v>
      </c>
      <c r="AI7952" t="s">
        <v>27636</v>
      </c>
      <c r="AJ7952" t="s">
        <v>27639</v>
      </c>
    </row>
    <row r="7953" spans="1:36" ht="17.25" hidden="1" customHeight="1" x14ac:dyDescent="0.2">
      <c r="A7953" s="4" t="s">
        <v>27628</v>
      </c>
      <c r="B7953" t="s">
        <v>27403</v>
      </c>
      <c r="C7953" t="s">
        <v>27629</v>
      </c>
      <c r="D7953" t="s">
        <v>27630</v>
      </c>
      <c r="E7953" t="s">
        <v>387</v>
      </c>
      <c r="F7953" t="s">
        <v>64</v>
      </c>
      <c r="G7953" s="5">
        <v>159</v>
      </c>
      <c r="H7953" t="s">
        <v>486</v>
      </c>
      <c r="I7953" t="s">
        <v>65</v>
      </c>
      <c r="J7953" t="s">
        <v>45</v>
      </c>
      <c r="K7953" t="s">
        <v>45</v>
      </c>
      <c r="L7953" t="s">
        <v>45</v>
      </c>
      <c r="N7953" s="27" t="s">
        <v>45</v>
      </c>
      <c r="R7953" s="7">
        <v>35.029766000000002</v>
      </c>
      <c r="S7953" s="7">
        <v>43.559170999999999</v>
      </c>
      <c r="T7953" t="s">
        <v>46</v>
      </c>
      <c r="U7953" t="s">
        <v>27631</v>
      </c>
      <c r="X7953" t="s">
        <v>27632</v>
      </c>
      <c r="Y7953" t="s">
        <v>19854</v>
      </c>
      <c r="Z7953" t="s">
        <v>19864</v>
      </c>
      <c r="AA7953" t="s">
        <v>27633</v>
      </c>
      <c r="AC7953" t="s">
        <v>27634</v>
      </c>
      <c r="AD7953" t="s">
        <v>52</v>
      </c>
      <c r="AE7953" t="s">
        <v>881</v>
      </c>
      <c r="AF7953" t="s">
        <v>52</v>
      </c>
      <c r="AG7953" t="s">
        <v>27635</v>
      </c>
      <c r="AH7953" s="8">
        <v>1183030</v>
      </c>
      <c r="AI7953" t="s">
        <v>27636</v>
      </c>
      <c r="AJ7953" t="s">
        <v>27640</v>
      </c>
    </row>
    <row r="7954" spans="1:36" ht="17.25" hidden="1" customHeight="1" x14ac:dyDescent="0.2">
      <c r="A7954" s="4" t="s">
        <v>27628</v>
      </c>
      <c r="B7954" t="s">
        <v>27403</v>
      </c>
      <c r="C7954" t="s">
        <v>27629</v>
      </c>
      <c r="D7954" t="s">
        <v>27630</v>
      </c>
      <c r="E7954" t="s">
        <v>75</v>
      </c>
      <c r="F7954" t="s">
        <v>86</v>
      </c>
      <c r="G7954" s="5">
        <v>169</v>
      </c>
      <c r="H7954" t="s">
        <v>486</v>
      </c>
      <c r="I7954" t="s">
        <v>65</v>
      </c>
      <c r="J7954" t="s">
        <v>45</v>
      </c>
      <c r="K7954" t="s">
        <v>45</v>
      </c>
      <c r="L7954" t="s">
        <v>45</v>
      </c>
      <c r="N7954" s="27" t="s">
        <v>45</v>
      </c>
      <c r="R7954" s="7">
        <v>35.029766000000002</v>
      </c>
      <c r="S7954" s="7">
        <v>43.559170999999999</v>
      </c>
      <c r="T7954" t="s">
        <v>46</v>
      </c>
      <c r="U7954" t="s">
        <v>27631</v>
      </c>
      <c r="X7954" t="s">
        <v>27632</v>
      </c>
      <c r="Y7954" t="s">
        <v>19854</v>
      </c>
      <c r="Z7954" t="s">
        <v>19864</v>
      </c>
      <c r="AA7954" t="s">
        <v>27633</v>
      </c>
      <c r="AC7954" t="s">
        <v>27634</v>
      </c>
      <c r="AD7954" t="s">
        <v>52</v>
      </c>
      <c r="AE7954" t="s">
        <v>881</v>
      </c>
      <c r="AF7954" t="s">
        <v>52</v>
      </c>
      <c r="AG7954" t="s">
        <v>27635</v>
      </c>
      <c r="AH7954" s="8">
        <v>1215717</v>
      </c>
      <c r="AI7954" t="s">
        <v>27636</v>
      </c>
      <c r="AJ7954" t="s">
        <v>27641</v>
      </c>
    </row>
    <row r="7955" spans="1:36" ht="17.25" hidden="1" customHeight="1" x14ac:dyDescent="0.2">
      <c r="A7955" s="4" t="s">
        <v>27628</v>
      </c>
      <c r="B7955" t="s">
        <v>27403</v>
      </c>
      <c r="C7955" t="s">
        <v>27629</v>
      </c>
      <c r="D7955" t="s">
        <v>27630</v>
      </c>
      <c r="E7955" t="s">
        <v>77</v>
      </c>
      <c r="F7955" t="s">
        <v>86</v>
      </c>
      <c r="G7955" s="5">
        <v>169</v>
      </c>
      <c r="H7955" t="s">
        <v>486</v>
      </c>
      <c r="I7955" t="s">
        <v>65</v>
      </c>
      <c r="J7955" t="s">
        <v>45</v>
      </c>
      <c r="K7955" t="s">
        <v>45</v>
      </c>
      <c r="L7955" t="s">
        <v>45</v>
      </c>
      <c r="N7955" s="27" t="s">
        <v>45</v>
      </c>
      <c r="R7955" s="7">
        <v>35.029766000000002</v>
      </c>
      <c r="S7955" s="7">
        <v>43.559170999999999</v>
      </c>
      <c r="T7955" t="s">
        <v>46</v>
      </c>
      <c r="U7955" t="s">
        <v>27631</v>
      </c>
      <c r="X7955" t="s">
        <v>27632</v>
      </c>
      <c r="Y7955" t="s">
        <v>19854</v>
      </c>
      <c r="Z7955" t="s">
        <v>19864</v>
      </c>
      <c r="AA7955" t="s">
        <v>27633</v>
      </c>
      <c r="AC7955" t="s">
        <v>27634</v>
      </c>
      <c r="AD7955" t="s">
        <v>52</v>
      </c>
      <c r="AE7955" t="s">
        <v>881</v>
      </c>
      <c r="AF7955" t="s">
        <v>52</v>
      </c>
      <c r="AG7955" t="s">
        <v>27635</v>
      </c>
      <c r="AH7955" s="8">
        <v>1215718</v>
      </c>
      <c r="AI7955" t="s">
        <v>27636</v>
      </c>
      <c r="AJ7955" t="s">
        <v>27642</v>
      </c>
    </row>
    <row r="7956" spans="1:36" ht="17.25" hidden="1" customHeight="1" x14ac:dyDescent="0.2">
      <c r="A7956" s="4" t="s">
        <v>27628</v>
      </c>
      <c r="B7956" t="s">
        <v>27403</v>
      </c>
      <c r="C7956" t="s">
        <v>27629</v>
      </c>
      <c r="D7956" t="s">
        <v>27630</v>
      </c>
      <c r="E7956" t="s">
        <v>318</v>
      </c>
      <c r="F7956" t="s">
        <v>86</v>
      </c>
      <c r="G7956" s="5">
        <v>169</v>
      </c>
      <c r="H7956" t="s">
        <v>486</v>
      </c>
      <c r="I7956" t="s">
        <v>65</v>
      </c>
      <c r="J7956" t="s">
        <v>45</v>
      </c>
      <c r="K7956" t="s">
        <v>45</v>
      </c>
      <c r="L7956" t="s">
        <v>45</v>
      </c>
      <c r="N7956" s="27" t="s">
        <v>45</v>
      </c>
      <c r="R7956" s="7">
        <v>35.029766000000002</v>
      </c>
      <c r="S7956" s="7">
        <v>43.559170999999999</v>
      </c>
      <c r="T7956" t="s">
        <v>46</v>
      </c>
      <c r="U7956" t="s">
        <v>27631</v>
      </c>
      <c r="X7956" t="s">
        <v>27632</v>
      </c>
      <c r="Y7956" t="s">
        <v>19854</v>
      </c>
      <c r="Z7956" t="s">
        <v>19864</v>
      </c>
      <c r="AA7956" t="s">
        <v>27633</v>
      </c>
      <c r="AC7956" t="s">
        <v>27634</v>
      </c>
      <c r="AD7956" t="s">
        <v>52</v>
      </c>
      <c r="AE7956" t="s">
        <v>881</v>
      </c>
      <c r="AF7956" t="s">
        <v>52</v>
      </c>
      <c r="AG7956" t="s">
        <v>27635</v>
      </c>
      <c r="AH7956" s="8">
        <v>1215719</v>
      </c>
      <c r="AI7956" t="s">
        <v>27636</v>
      </c>
      <c r="AJ7956" t="s">
        <v>27643</v>
      </c>
    </row>
    <row r="7957" spans="1:36" ht="17.25" hidden="1" customHeight="1" x14ac:dyDescent="0.2">
      <c r="A7957" s="4" t="s">
        <v>27628</v>
      </c>
      <c r="B7957" t="s">
        <v>27403</v>
      </c>
      <c r="C7957" t="s">
        <v>27629</v>
      </c>
      <c r="D7957" t="s">
        <v>27630</v>
      </c>
      <c r="E7957" t="s">
        <v>2385</v>
      </c>
      <c r="F7957" t="s">
        <v>86</v>
      </c>
      <c r="G7957" s="5">
        <v>169</v>
      </c>
      <c r="H7957" t="s">
        <v>486</v>
      </c>
      <c r="I7957" t="s">
        <v>65</v>
      </c>
      <c r="J7957" t="s">
        <v>45</v>
      </c>
      <c r="K7957" t="s">
        <v>45</v>
      </c>
      <c r="L7957" t="s">
        <v>45</v>
      </c>
      <c r="N7957" s="27" t="s">
        <v>45</v>
      </c>
      <c r="R7957" s="7">
        <v>35.029766000000002</v>
      </c>
      <c r="S7957" s="7">
        <v>43.559170999999999</v>
      </c>
      <c r="T7957" t="s">
        <v>46</v>
      </c>
      <c r="U7957" t="s">
        <v>27631</v>
      </c>
      <c r="X7957" t="s">
        <v>27632</v>
      </c>
      <c r="Y7957" t="s">
        <v>19854</v>
      </c>
      <c r="Z7957" t="s">
        <v>19864</v>
      </c>
      <c r="AA7957" t="s">
        <v>27633</v>
      </c>
      <c r="AC7957" t="s">
        <v>27634</v>
      </c>
      <c r="AD7957" t="s">
        <v>52</v>
      </c>
      <c r="AE7957" t="s">
        <v>881</v>
      </c>
      <c r="AF7957" t="s">
        <v>52</v>
      </c>
      <c r="AG7957" t="s">
        <v>27635</v>
      </c>
      <c r="AH7957" s="8">
        <v>1215720</v>
      </c>
      <c r="AI7957" t="s">
        <v>27636</v>
      </c>
      <c r="AJ7957" t="s">
        <v>27644</v>
      </c>
    </row>
    <row r="7958" spans="1:36" ht="17.25" hidden="1" customHeight="1" x14ac:dyDescent="0.2">
      <c r="A7958" s="4" t="s">
        <v>27628</v>
      </c>
      <c r="B7958" t="s">
        <v>27403</v>
      </c>
      <c r="C7958" t="s">
        <v>27629</v>
      </c>
      <c r="D7958" t="s">
        <v>27630</v>
      </c>
      <c r="E7958" t="s">
        <v>19881</v>
      </c>
      <c r="F7958" t="s">
        <v>86</v>
      </c>
      <c r="G7958" s="5">
        <v>169</v>
      </c>
      <c r="H7958" t="s">
        <v>486</v>
      </c>
      <c r="I7958" t="s">
        <v>65</v>
      </c>
      <c r="J7958" t="s">
        <v>45</v>
      </c>
      <c r="K7958" t="s">
        <v>45</v>
      </c>
      <c r="L7958" t="s">
        <v>45</v>
      </c>
      <c r="N7958" s="27" t="s">
        <v>45</v>
      </c>
      <c r="R7958" s="7">
        <v>35.029766000000002</v>
      </c>
      <c r="S7958" s="7">
        <v>43.559170999999999</v>
      </c>
      <c r="T7958" t="s">
        <v>46</v>
      </c>
      <c r="U7958" t="s">
        <v>27631</v>
      </c>
      <c r="X7958" t="s">
        <v>27632</v>
      </c>
      <c r="Y7958" t="s">
        <v>19854</v>
      </c>
      <c r="Z7958" t="s">
        <v>19864</v>
      </c>
      <c r="AA7958" t="s">
        <v>27633</v>
      </c>
      <c r="AC7958" t="s">
        <v>27634</v>
      </c>
      <c r="AD7958" t="s">
        <v>52</v>
      </c>
      <c r="AE7958" t="s">
        <v>881</v>
      </c>
      <c r="AF7958" t="s">
        <v>52</v>
      </c>
      <c r="AG7958" t="s">
        <v>27635</v>
      </c>
      <c r="AH7958" s="8">
        <v>1215721</v>
      </c>
      <c r="AI7958" t="s">
        <v>27636</v>
      </c>
      <c r="AJ7958" t="s">
        <v>27645</v>
      </c>
    </row>
    <row r="7959" spans="1:36" ht="17.25" hidden="1" customHeight="1" x14ac:dyDescent="0.2">
      <c r="A7959" s="4" t="s">
        <v>27628</v>
      </c>
      <c r="B7959" t="s">
        <v>27403</v>
      </c>
      <c r="C7959" t="s">
        <v>27629</v>
      </c>
      <c r="D7959" t="s">
        <v>27630</v>
      </c>
      <c r="E7959" t="s">
        <v>27646</v>
      </c>
      <c r="F7959" t="s">
        <v>86</v>
      </c>
      <c r="G7959" s="5">
        <v>169</v>
      </c>
      <c r="H7959" t="s">
        <v>486</v>
      </c>
      <c r="I7959" t="s">
        <v>65</v>
      </c>
      <c r="J7959" t="s">
        <v>45</v>
      </c>
      <c r="K7959" t="s">
        <v>45</v>
      </c>
      <c r="L7959" t="s">
        <v>45</v>
      </c>
      <c r="N7959" s="27" t="s">
        <v>45</v>
      </c>
      <c r="R7959" s="7">
        <v>35.029766000000002</v>
      </c>
      <c r="S7959" s="7">
        <v>43.559170999999999</v>
      </c>
      <c r="T7959" t="s">
        <v>46</v>
      </c>
      <c r="U7959" t="s">
        <v>27631</v>
      </c>
      <c r="X7959" t="s">
        <v>27632</v>
      </c>
      <c r="Y7959" t="s">
        <v>19854</v>
      </c>
      <c r="Z7959" t="s">
        <v>19864</v>
      </c>
      <c r="AA7959" t="s">
        <v>27633</v>
      </c>
      <c r="AC7959" t="s">
        <v>27634</v>
      </c>
      <c r="AD7959" t="s">
        <v>52</v>
      </c>
      <c r="AE7959" t="s">
        <v>881</v>
      </c>
      <c r="AF7959" t="s">
        <v>52</v>
      </c>
      <c r="AG7959" t="s">
        <v>27635</v>
      </c>
      <c r="AH7959" s="8">
        <v>1215722</v>
      </c>
      <c r="AI7959" t="s">
        <v>27636</v>
      </c>
      <c r="AJ7959" t="s">
        <v>27647</v>
      </c>
    </row>
    <row r="7960" spans="1:36" ht="17.25" hidden="1" customHeight="1" x14ac:dyDescent="0.2">
      <c r="A7960" s="4" t="s">
        <v>27648</v>
      </c>
      <c r="B7960" t="s">
        <v>27403</v>
      </c>
      <c r="C7960" t="s">
        <v>27649</v>
      </c>
      <c r="D7960" t="s">
        <v>27650</v>
      </c>
      <c r="E7960" t="s">
        <v>40</v>
      </c>
      <c r="F7960" t="s">
        <v>1618</v>
      </c>
      <c r="G7960" s="5">
        <v>220</v>
      </c>
      <c r="H7960" t="s">
        <v>42</v>
      </c>
      <c r="I7960" t="s">
        <v>240</v>
      </c>
      <c r="J7960" t="s">
        <v>45</v>
      </c>
      <c r="K7960" t="s">
        <v>45</v>
      </c>
      <c r="L7960" t="s">
        <v>45</v>
      </c>
      <c r="N7960" s="27" t="s">
        <v>45</v>
      </c>
      <c r="R7960" s="7">
        <v>35.037142000000003</v>
      </c>
      <c r="S7960" s="7">
        <v>43.558740999999998</v>
      </c>
      <c r="T7960" t="s">
        <v>46</v>
      </c>
      <c r="U7960" t="s">
        <v>27631</v>
      </c>
      <c r="X7960" t="s">
        <v>27632</v>
      </c>
      <c r="Y7960" t="s">
        <v>19854</v>
      </c>
      <c r="Z7960" t="s">
        <v>19864</v>
      </c>
      <c r="AA7960" t="s">
        <v>27651</v>
      </c>
      <c r="AF7960" t="s">
        <v>52</v>
      </c>
      <c r="AG7960" t="s">
        <v>27635</v>
      </c>
      <c r="AH7960" s="8">
        <v>1103825</v>
      </c>
      <c r="AI7960" t="s">
        <v>27652</v>
      </c>
      <c r="AJ7960" t="s">
        <v>27653</v>
      </c>
    </row>
    <row r="7961" spans="1:36" ht="17.25" hidden="1" customHeight="1" x14ac:dyDescent="0.2">
      <c r="A7961" s="4" t="s">
        <v>27648</v>
      </c>
      <c r="B7961" t="s">
        <v>27403</v>
      </c>
      <c r="C7961" t="s">
        <v>27649</v>
      </c>
      <c r="D7961" t="s">
        <v>27650</v>
      </c>
      <c r="E7961" t="s">
        <v>56</v>
      </c>
      <c r="F7961" t="s">
        <v>1618</v>
      </c>
      <c r="G7961" s="5">
        <v>220</v>
      </c>
      <c r="H7961" t="s">
        <v>42</v>
      </c>
      <c r="I7961" t="s">
        <v>240</v>
      </c>
      <c r="J7961" t="s">
        <v>45</v>
      </c>
      <c r="K7961" t="s">
        <v>45</v>
      </c>
      <c r="L7961" t="s">
        <v>45</v>
      </c>
      <c r="N7961" s="27" t="s">
        <v>45</v>
      </c>
      <c r="R7961" s="7">
        <v>35.037142000000003</v>
      </c>
      <c r="S7961" s="7">
        <v>43.558740999999998</v>
      </c>
      <c r="T7961" t="s">
        <v>46</v>
      </c>
      <c r="U7961" t="s">
        <v>27631</v>
      </c>
      <c r="X7961" t="s">
        <v>27632</v>
      </c>
      <c r="Y7961" t="s">
        <v>19854</v>
      </c>
      <c r="Z7961" t="s">
        <v>19864</v>
      </c>
      <c r="AA7961" t="s">
        <v>27651</v>
      </c>
      <c r="AF7961" t="s">
        <v>52</v>
      </c>
      <c r="AG7961" t="s">
        <v>27635</v>
      </c>
      <c r="AH7961" s="8">
        <v>1103826</v>
      </c>
      <c r="AI7961" t="s">
        <v>27652</v>
      </c>
      <c r="AJ7961" t="s">
        <v>27654</v>
      </c>
    </row>
    <row r="7962" spans="1:36" ht="17.25" hidden="1" customHeight="1" x14ac:dyDescent="0.2">
      <c r="A7962" s="4" t="s">
        <v>27648</v>
      </c>
      <c r="B7962" t="s">
        <v>27403</v>
      </c>
      <c r="C7962" t="s">
        <v>27649</v>
      </c>
      <c r="D7962" t="s">
        <v>27650</v>
      </c>
      <c r="E7962" t="s">
        <v>58</v>
      </c>
      <c r="F7962" t="s">
        <v>1618</v>
      </c>
      <c r="G7962" s="5">
        <v>220</v>
      </c>
      <c r="H7962" t="s">
        <v>42</v>
      </c>
      <c r="I7962" t="s">
        <v>240</v>
      </c>
      <c r="J7962" t="s">
        <v>45</v>
      </c>
      <c r="K7962" t="s">
        <v>45</v>
      </c>
      <c r="L7962" t="s">
        <v>45</v>
      </c>
      <c r="N7962" s="27" t="s">
        <v>45</v>
      </c>
      <c r="R7962" s="7">
        <v>35.037142000000003</v>
      </c>
      <c r="S7962" s="7">
        <v>43.558740999999998</v>
      </c>
      <c r="T7962" t="s">
        <v>46</v>
      </c>
      <c r="U7962" t="s">
        <v>27631</v>
      </c>
      <c r="X7962" t="s">
        <v>27632</v>
      </c>
      <c r="Y7962" t="s">
        <v>19854</v>
      </c>
      <c r="Z7962" t="s">
        <v>19864</v>
      </c>
      <c r="AA7962" t="s">
        <v>27651</v>
      </c>
      <c r="AF7962" t="s">
        <v>52</v>
      </c>
      <c r="AG7962" t="s">
        <v>27635</v>
      </c>
      <c r="AH7962" s="8">
        <v>1103827</v>
      </c>
      <c r="AI7962" t="s">
        <v>27652</v>
      </c>
      <c r="AJ7962" t="s">
        <v>27655</v>
      </c>
    </row>
    <row r="7963" spans="1:36" ht="17.25" hidden="1" customHeight="1" x14ac:dyDescent="0.2">
      <c r="A7963" s="4" t="s">
        <v>27648</v>
      </c>
      <c r="B7963" t="s">
        <v>27403</v>
      </c>
      <c r="C7963" t="s">
        <v>27649</v>
      </c>
      <c r="D7963" t="s">
        <v>27650</v>
      </c>
      <c r="E7963" t="s">
        <v>191</v>
      </c>
      <c r="F7963" t="s">
        <v>1618</v>
      </c>
      <c r="G7963" s="5">
        <v>220</v>
      </c>
      <c r="H7963" t="s">
        <v>42</v>
      </c>
      <c r="I7963" t="s">
        <v>240</v>
      </c>
      <c r="J7963" t="s">
        <v>45</v>
      </c>
      <c r="K7963" t="s">
        <v>45</v>
      </c>
      <c r="L7963" t="s">
        <v>45</v>
      </c>
      <c r="N7963" s="27" t="s">
        <v>45</v>
      </c>
      <c r="R7963" s="7">
        <v>35.037142000000003</v>
      </c>
      <c r="S7963" s="7">
        <v>43.558740999999998</v>
      </c>
      <c r="T7963" t="s">
        <v>46</v>
      </c>
      <c r="U7963" t="s">
        <v>27631</v>
      </c>
      <c r="X7963" t="s">
        <v>27632</v>
      </c>
      <c r="Y7963" t="s">
        <v>19854</v>
      </c>
      <c r="Z7963" t="s">
        <v>19864</v>
      </c>
      <c r="AA7963" t="s">
        <v>27651</v>
      </c>
      <c r="AF7963" t="s">
        <v>52</v>
      </c>
      <c r="AG7963" t="s">
        <v>27635</v>
      </c>
      <c r="AH7963" s="8">
        <v>1103828</v>
      </c>
      <c r="AI7963" t="s">
        <v>27652</v>
      </c>
      <c r="AJ7963" t="s">
        <v>27656</v>
      </c>
    </row>
    <row r="7964" spans="1:36" ht="17.25" hidden="1" customHeight="1" x14ac:dyDescent="0.2">
      <c r="A7964" s="4" t="s">
        <v>27648</v>
      </c>
      <c r="B7964" t="s">
        <v>27403</v>
      </c>
      <c r="C7964" t="s">
        <v>27649</v>
      </c>
      <c r="D7964" t="s">
        <v>27650</v>
      </c>
      <c r="E7964" t="s">
        <v>335</v>
      </c>
      <c r="F7964" t="s">
        <v>1618</v>
      </c>
      <c r="G7964" s="5">
        <v>220</v>
      </c>
      <c r="H7964" t="s">
        <v>42</v>
      </c>
      <c r="I7964" t="s">
        <v>240</v>
      </c>
      <c r="J7964" t="s">
        <v>45</v>
      </c>
      <c r="K7964" t="s">
        <v>45</v>
      </c>
      <c r="L7964" t="s">
        <v>45</v>
      </c>
      <c r="N7964" s="27" t="s">
        <v>45</v>
      </c>
      <c r="R7964" s="7">
        <v>35.037142000000003</v>
      </c>
      <c r="S7964" s="7">
        <v>43.558740999999998</v>
      </c>
      <c r="T7964" t="s">
        <v>46</v>
      </c>
      <c r="U7964" t="s">
        <v>27631</v>
      </c>
      <c r="X7964" t="s">
        <v>27632</v>
      </c>
      <c r="Y7964" t="s">
        <v>19854</v>
      </c>
      <c r="Z7964" t="s">
        <v>19864</v>
      </c>
      <c r="AA7964" t="s">
        <v>27651</v>
      </c>
      <c r="AF7964" t="s">
        <v>52</v>
      </c>
      <c r="AG7964" t="s">
        <v>27635</v>
      </c>
      <c r="AH7964" s="8">
        <v>1103829</v>
      </c>
      <c r="AI7964" t="s">
        <v>27652</v>
      </c>
      <c r="AJ7964" t="s">
        <v>27657</v>
      </c>
    </row>
    <row r="7965" spans="1:36" ht="17.25" hidden="1" customHeight="1" x14ac:dyDescent="0.2">
      <c r="A7965" s="4" t="s">
        <v>27648</v>
      </c>
      <c r="B7965" t="s">
        <v>27403</v>
      </c>
      <c r="C7965" t="s">
        <v>27649</v>
      </c>
      <c r="D7965" t="s">
        <v>27650</v>
      </c>
      <c r="E7965" t="s">
        <v>1157</v>
      </c>
      <c r="F7965" t="s">
        <v>1618</v>
      </c>
      <c r="G7965" s="5">
        <v>220</v>
      </c>
      <c r="H7965" t="s">
        <v>42</v>
      </c>
      <c r="I7965" t="s">
        <v>240</v>
      </c>
      <c r="J7965" t="s">
        <v>45</v>
      </c>
      <c r="K7965" t="s">
        <v>45</v>
      </c>
      <c r="L7965" t="s">
        <v>45</v>
      </c>
      <c r="N7965" s="27" t="s">
        <v>45</v>
      </c>
      <c r="R7965" s="7">
        <v>35.037142000000003</v>
      </c>
      <c r="S7965" s="7">
        <v>43.558740999999998</v>
      </c>
      <c r="T7965" t="s">
        <v>46</v>
      </c>
      <c r="U7965" t="s">
        <v>27631</v>
      </c>
      <c r="X7965" t="s">
        <v>27632</v>
      </c>
      <c r="Y7965" t="s">
        <v>19854</v>
      </c>
      <c r="Z7965" t="s">
        <v>19864</v>
      </c>
      <c r="AA7965" t="s">
        <v>27651</v>
      </c>
      <c r="AF7965" t="s">
        <v>52</v>
      </c>
      <c r="AG7965" t="s">
        <v>27635</v>
      </c>
      <c r="AH7965" s="8">
        <v>1103830</v>
      </c>
      <c r="AI7965" t="s">
        <v>27652</v>
      </c>
      <c r="AJ7965" t="s">
        <v>27658</v>
      </c>
    </row>
    <row r="7966" spans="1:36" ht="17.25" hidden="1" customHeight="1" x14ac:dyDescent="0.2">
      <c r="A7966" s="4" t="s">
        <v>27659</v>
      </c>
      <c r="B7966" t="s">
        <v>27403</v>
      </c>
      <c r="C7966" t="s">
        <v>27660</v>
      </c>
      <c r="D7966" t="s">
        <v>27661</v>
      </c>
      <c r="E7966" t="s">
        <v>63</v>
      </c>
      <c r="F7966" t="s">
        <v>86</v>
      </c>
      <c r="G7966" s="5">
        <v>250</v>
      </c>
      <c r="H7966" t="s">
        <v>139</v>
      </c>
      <c r="I7966" t="s">
        <v>45</v>
      </c>
      <c r="J7966" t="s">
        <v>45</v>
      </c>
      <c r="K7966" t="s">
        <v>45</v>
      </c>
      <c r="L7966" t="s">
        <v>45</v>
      </c>
      <c r="N7966" s="27" t="s">
        <v>45</v>
      </c>
      <c r="R7966" s="7">
        <v>30.2331</v>
      </c>
      <c r="S7966" s="7">
        <v>47.768700000000003</v>
      </c>
      <c r="T7966" t="s">
        <v>46</v>
      </c>
      <c r="U7966" t="s">
        <v>27662</v>
      </c>
      <c r="X7966" t="s">
        <v>27447</v>
      </c>
      <c r="Y7966" t="s">
        <v>19854</v>
      </c>
      <c r="Z7966" t="s">
        <v>19864</v>
      </c>
      <c r="AD7966" t="s">
        <v>52</v>
      </c>
      <c r="AE7966" t="s">
        <v>92</v>
      </c>
      <c r="AF7966" t="s">
        <v>52</v>
      </c>
      <c r="AG7966" t="s">
        <v>27663</v>
      </c>
      <c r="AH7966" s="8">
        <v>1223680</v>
      </c>
      <c r="AI7966" t="s">
        <v>27664</v>
      </c>
      <c r="AJ7966" t="s">
        <v>27665</v>
      </c>
    </row>
    <row r="7967" spans="1:36" ht="17.25" hidden="1" customHeight="1" x14ac:dyDescent="0.2">
      <c r="A7967" s="4" t="s">
        <v>27666</v>
      </c>
      <c r="B7967" t="s">
        <v>27403</v>
      </c>
      <c r="C7967" t="s">
        <v>27667</v>
      </c>
      <c r="D7967" t="s">
        <v>27668</v>
      </c>
      <c r="E7967" t="s">
        <v>43</v>
      </c>
      <c r="F7967" t="s">
        <v>86</v>
      </c>
      <c r="G7967" s="5">
        <v>257</v>
      </c>
      <c r="H7967" t="s">
        <v>139</v>
      </c>
      <c r="I7967" t="s">
        <v>43</v>
      </c>
      <c r="J7967" t="s">
        <v>45</v>
      </c>
      <c r="K7967" t="s">
        <v>97</v>
      </c>
      <c r="L7967" t="s">
        <v>45</v>
      </c>
      <c r="N7967" s="27" t="s">
        <v>45</v>
      </c>
      <c r="R7967" s="7">
        <v>30.2331</v>
      </c>
      <c r="S7967" s="7">
        <v>47.768700000000003</v>
      </c>
      <c r="T7967" t="s">
        <v>46</v>
      </c>
      <c r="U7967" t="s">
        <v>27669</v>
      </c>
      <c r="W7967" t="s">
        <v>27670</v>
      </c>
      <c r="X7967" t="s">
        <v>27003</v>
      </c>
      <c r="Y7967" t="s">
        <v>19854</v>
      </c>
      <c r="Z7967" t="s">
        <v>19864</v>
      </c>
      <c r="AD7967" t="s">
        <v>52</v>
      </c>
      <c r="AE7967" t="s">
        <v>131</v>
      </c>
      <c r="AF7967" t="s">
        <v>52</v>
      </c>
      <c r="AI7967" t="s">
        <v>27671</v>
      </c>
      <c r="AJ7967" t="s">
        <v>27672</v>
      </c>
    </row>
    <row r="7968" spans="1:36" ht="17.25" hidden="1" customHeight="1" x14ac:dyDescent="0.2">
      <c r="A7968" s="4" t="s">
        <v>27680</v>
      </c>
      <c r="B7968" t="s">
        <v>27403</v>
      </c>
      <c r="C7968" t="s">
        <v>27681</v>
      </c>
      <c r="D7968" t="s">
        <v>27682</v>
      </c>
      <c r="E7968" t="s">
        <v>335</v>
      </c>
      <c r="F7968" t="s">
        <v>1711</v>
      </c>
      <c r="G7968" s="5">
        <v>500</v>
      </c>
      <c r="H7968" t="s">
        <v>677</v>
      </c>
      <c r="I7968" t="s">
        <v>240</v>
      </c>
      <c r="J7968" t="s">
        <v>45</v>
      </c>
      <c r="K7968" t="s">
        <v>45</v>
      </c>
      <c r="L7968" t="s">
        <v>45</v>
      </c>
      <c r="N7968" s="27"/>
      <c r="R7968" s="7">
        <v>35.606206</v>
      </c>
      <c r="S7968" s="7">
        <v>45.076219000000002</v>
      </c>
      <c r="T7968" t="s">
        <v>46</v>
      </c>
      <c r="U7968" t="s">
        <v>27669</v>
      </c>
      <c r="W7968" t="s">
        <v>27670</v>
      </c>
      <c r="X7968" t="s">
        <v>27003</v>
      </c>
      <c r="Y7968" t="s">
        <v>19854</v>
      </c>
      <c r="Z7968" t="s">
        <v>19864</v>
      </c>
      <c r="AC7968" t="s">
        <v>27683</v>
      </c>
      <c r="AD7968" t="s">
        <v>52</v>
      </c>
      <c r="AE7968" t="s">
        <v>131</v>
      </c>
      <c r="AF7968" t="s">
        <v>52</v>
      </c>
      <c r="AG7968" t="s">
        <v>27684</v>
      </c>
      <c r="AH7968" s="8">
        <v>1264852</v>
      </c>
      <c r="AI7968" t="s">
        <v>27685</v>
      </c>
      <c r="AJ7968" t="s">
        <v>27690</v>
      </c>
    </row>
    <row r="7969" spans="1:36" ht="17.25" hidden="1" customHeight="1" x14ac:dyDescent="0.2">
      <c r="A7969" s="4" t="s">
        <v>27718</v>
      </c>
      <c r="B7969" t="s">
        <v>27403</v>
      </c>
      <c r="C7969" t="s">
        <v>27719</v>
      </c>
      <c r="E7969" t="s">
        <v>40</v>
      </c>
      <c r="F7969" t="s">
        <v>86</v>
      </c>
      <c r="G7969" s="5">
        <v>50</v>
      </c>
      <c r="H7969" t="s">
        <v>486</v>
      </c>
      <c r="I7969" t="s">
        <v>65</v>
      </c>
      <c r="J7969" t="s">
        <v>45</v>
      </c>
      <c r="K7969" t="s">
        <v>45</v>
      </c>
      <c r="L7969" t="s">
        <v>45</v>
      </c>
      <c r="N7969" s="27" t="s">
        <v>45</v>
      </c>
      <c r="R7969" s="7">
        <v>31.104199999999999</v>
      </c>
      <c r="S7969" s="7">
        <v>46.362499999999997</v>
      </c>
      <c r="T7969" t="s">
        <v>504</v>
      </c>
      <c r="U7969" t="s">
        <v>27720</v>
      </c>
      <c r="X7969" t="s">
        <v>27721</v>
      </c>
      <c r="Y7969" t="s">
        <v>19854</v>
      </c>
      <c r="Z7969" t="s">
        <v>19864</v>
      </c>
      <c r="AF7969" t="s">
        <v>52</v>
      </c>
      <c r="AG7969" t="s">
        <v>27722</v>
      </c>
      <c r="AH7969" s="8">
        <v>1313725</v>
      </c>
      <c r="AI7969" t="s">
        <v>27723</v>
      </c>
      <c r="AJ7969" t="s">
        <v>27724</v>
      </c>
    </row>
    <row r="7970" spans="1:36" ht="17.25" hidden="1" customHeight="1" x14ac:dyDescent="0.2">
      <c r="A7970" s="4" t="s">
        <v>27718</v>
      </c>
      <c r="B7970" t="s">
        <v>27403</v>
      </c>
      <c r="C7970" t="s">
        <v>27719</v>
      </c>
      <c r="E7970" t="s">
        <v>56</v>
      </c>
      <c r="F7970" t="s">
        <v>86</v>
      </c>
      <c r="G7970" s="5">
        <v>50</v>
      </c>
      <c r="H7970" t="s">
        <v>486</v>
      </c>
      <c r="I7970" t="s">
        <v>65</v>
      </c>
      <c r="J7970" t="s">
        <v>45</v>
      </c>
      <c r="K7970" t="s">
        <v>45</v>
      </c>
      <c r="L7970" t="s">
        <v>45</v>
      </c>
      <c r="N7970" s="27" t="s">
        <v>45</v>
      </c>
      <c r="R7970" s="7">
        <v>31.104199999999999</v>
      </c>
      <c r="S7970" s="7">
        <v>46.362499999999997</v>
      </c>
      <c r="T7970" t="s">
        <v>504</v>
      </c>
      <c r="U7970" t="s">
        <v>27720</v>
      </c>
      <c r="X7970" t="s">
        <v>27721</v>
      </c>
      <c r="Y7970" t="s">
        <v>19854</v>
      </c>
      <c r="Z7970" t="s">
        <v>19864</v>
      </c>
      <c r="AF7970" t="s">
        <v>52</v>
      </c>
      <c r="AG7970" t="s">
        <v>27722</v>
      </c>
      <c r="AH7970" s="8">
        <v>1313726</v>
      </c>
      <c r="AI7970" t="s">
        <v>27723</v>
      </c>
      <c r="AJ7970" t="s">
        <v>27725</v>
      </c>
    </row>
    <row r="7971" spans="1:36" ht="17.25" hidden="1" customHeight="1" x14ac:dyDescent="0.2">
      <c r="A7971" s="4" t="s">
        <v>27718</v>
      </c>
      <c r="B7971" t="s">
        <v>27403</v>
      </c>
      <c r="C7971" t="s">
        <v>27719</v>
      </c>
      <c r="E7971" t="s">
        <v>58</v>
      </c>
      <c r="F7971" t="s">
        <v>86</v>
      </c>
      <c r="G7971" s="5">
        <v>50</v>
      </c>
      <c r="H7971" t="s">
        <v>486</v>
      </c>
      <c r="I7971" t="s">
        <v>65</v>
      </c>
      <c r="J7971" t="s">
        <v>45</v>
      </c>
      <c r="K7971" t="s">
        <v>45</v>
      </c>
      <c r="L7971" t="s">
        <v>45</v>
      </c>
      <c r="N7971" s="27" t="s">
        <v>45</v>
      </c>
      <c r="R7971" s="7">
        <v>31.104199999999999</v>
      </c>
      <c r="S7971" s="7">
        <v>46.362499999999997</v>
      </c>
      <c r="T7971" t="s">
        <v>504</v>
      </c>
      <c r="U7971" t="s">
        <v>27720</v>
      </c>
      <c r="X7971" t="s">
        <v>27721</v>
      </c>
      <c r="Y7971" t="s">
        <v>19854</v>
      </c>
      <c r="Z7971" t="s">
        <v>19864</v>
      </c>
      <c r="AF7971" t="s">
        <v>52</v>
      </c>
      <c r="AG7971" t="s">
        <v>27722</v>
      </c>
      <c r="AH7971" s="8">
        <v>1313727</v>
      </c>
      <c r="AI7971" t="s">
        <v>27723</v>
      </c>
      <c r="AJ7971" t="s">
        <v>27726</v>
      </c>
    </row>
    <row r="7972" spans="1:36" ht="17.25" hidden="1" customHeight="1" x14ac:dyDescent="0.2">
      <c r="A7972" s="4" t="s">
        <v>27718</v>
      </c>
      <c r="B7972" t="s">
        <v>27403</v>
      </c>
      <c r="C7972" t="s">
        <v>27719</v>
      </c>
      <c r="E7972" t="s">
        <v>191</v>
      </c>
      <c r="F7972" t="s">
        <v>86</v>
      </c>
      <c r="G7972" s="5">
        <v>50</v>
      </c>
      <c r="H7972" t="s">
        <v>486</v>
      </c>
      <c r="I7972" t="s">
        <v>65</v>
      </c>
      <c r="J7972" t="s">
        <v>45</v>
      </c>
      <c r="K7972" t="s">
        <v>45</v>
      </c>
      <c r="L7972" t="s">
        <v>45</v>
      </c>
      <c r="N7972" s="27" t="s">
        <v>45</v>
      </c>
      <c r="R7972" s="7">
        <v>31.104199999999999</v>
      </c>
      <c r="S7972" s="7">
        <v>46.362499999999997</v>
      </c>
      <c r="T7972" t="s">
        <v>504</v>
      </c>
      <c r="U7972" t="s">
        <v>27720</v>
      </c>
      <c r="X7972" t="s">
        <v>27721</v>
      </c>
      <c r="Y7972" t="s">
        <v>19854</v>
      </c>
      <c r="Z7972" t="s">
        <v>19864</v>
      </c>
      <c r="AF7972" t="s">
        <v>52</v>
      </c>
      <c r="AG7972" t="s">
        <v>27722</v>
      </c>
      <c r="AH7972" s="8">
        <v>1313728</v>
      </c>
      <c r="AI7972" t="s">
        <v>27723</v>
      </c>
      <c r="AJ7972" t="s">
        <v>27727</v>
      </c>
    </row>
    <row r="7973" spans="1:36" ht="17.25" hidden="1" customHeight="1" x14ac:dyDescent="0.2">
      <c r="A7973" s="4" t="s">
        <v>27718</v>
      </c>
      <c r="B7973" t="s">
        <v>27403</v>
      </c>
      <c r="C7973" t="s">
        <v>27719</v>
      </c>
      <c r="E7973" t="s">
        <v>335</v>
      </c>
      <c r="F7973" t="s">
        <v>86</v>
      </c>
      <c r="G7973" s="5">
        <v>50</v>
      </c>
      <c r="H7973" t="s">
        <v>486</v>
      </c>
      <c r="I7973" t="s">
        <v>65</v>
      </c>
      <c r="J7973" t="s">
        <v>45</v>
      </c>
      <c r="K7973" t="s">
        <v>45</v>
      </c>
      <c r="L7973" t="s">
        <v>45</v>
      </c>
      <c r="N7973" s="27" t="s">
        <v>45</v>
      </c>
      <c r="R7973" s="7">
        <v>31.104199999999999</v>
      </c>
      <c r="S7973" s="7">
        <v>46.362499999999997</v>
      </c>
      <c r="T7973" t="s">
        <v>504</v>
      </c>
      <c r="U7973" t="s">
        <v>27720</v>
      </c>
      <c r="X7973" t="s">
        <v>27721</v>
      </c>
      <c r="Y7973" t="s">
        <v>19854</v>
      </c>
      <c r="Z7973" t="s">
        <v>19864</v>
      </c>
      <c r="AF7973" t="s">
        <v>52</v>
      </c>
      <c r="AG7973" t="s">
        <v>27722</v>
      </c>
      <c r="AH7973" s="8">
        <v>1313729</v>
      </c>
      <c r="AI7973" t="s">
        <v>27723</v>
      </c>
      <c r="AJ7973" t="s">
        <v>27728</v>
      </c>
    </row>
    <row r="7974" spans="1:36" ht="17.25" hidden="1" customHeight="1" x14ac:dyDescent="0.2">
      <c r="A7974" s="4" t="s">
        <v>27718</v>
      </c>
      <c r="B7974" t="s">
        <v>27403</v>
      </c>
      <c r="C7974" t="s">
        <v>27719</v>
      </c>
      <c r="E7974" t="s">
        <v>1157</v>
      </c>
      <c r="F7974" t="s">
        <v>86</v>
      </c>
      <c r="G7974" s="5">
        <v>50</v>
      </c>
      <c r="H7974" t="s">
        <v>486</v>
      </c>
      <c r="I7974" t="s">
        <v>65</v>
      </c>
      <c r="J7974" t="s">
        <v>45</v>
      </c>
      <c r="K7974" t="s">
        <v>45</v>
      </c>
      <c r="L7974" t="s">
        <v>45</v>
      </c>
      <c r="N7974" s="27" t="s">
        <v>45</v>
      </c>
      <c r="R7974" s="7">
        <v>31.104199999999999</v>
      </c>
      <c r="S7974" s="7">
        <v>46.362499999999997</v>
      </c>
      <c r="T7974" t="s">
        <v>504</v>
      </c>
      <c r="U7974" t="s">
        <v>27720</v>
      </c>
      <c r="X7974" t="s">
        <v>27721</v>
      </c>
      <c r="Y7974" t="s">
        <v>19854</v>
      </c>
      <c r="Z7974" t="s">
        <v>19864</v>
      </c>
      <c r="AF7974" t="s">
        <v>52</v>
      </c>
      <c r="AG7974" t="s">
        <v>27722</v>
      </c>
      <c r="AH7974" s="8">
        <v>1313730</v>
      </c>
      <c r="AI7974" t="s">
        <v>27723</v>
      </c>
      <c r="AJ7974" t="s">
        <v>27729</v>
      </c>
    </row>
    <row r="7975" spans="1:36" ht="17.25" hidden="1" customHeight="1" x14ac:dyDescent="0.2">
      <c r="A7975" s="4" t="s">
        <v>27718</v>
      </c>
      <c r="B7975" t="s">
        <v>27403</v>
      </c>
      <c r="C7975" t="s">
        <v>27719</v>
      </c>
      <c r="E7975" t="s">
        <v>2297</v>
      </c>
      <c r="F7975" t="s">
        <v>86</v>
      </c>
      <c r="G7975" s="5">
        <v>50</v>
      </c>
      <c r="H7975" t="s">
        <v>486</v>
      </c>
      <c r="I7975" t="s">
        <v>65</v>
      </c>
      <c r="J7975" t="s">
        <v>45</v>
      </c>
      <c r="K7975" t="s">
        <v>45</v>
      </c>
      <c r="L7975" t="s">
        <v>45</v>
      </c>
      <c r="N7975" s="27" t="s">
        <v>45</v>
      </c>
      <c r="R7975" s="7">
        <v>31.104199999999999</v>
      </c>
      <c r="S7975" s="7">
        <v>46.362499999999997</v>
      </c>
      <c r="T7975" t="s">
        <v>504</v>
      </c>
      <c r="U7975" t="s">
        <v>27720</v>
      </c>
      <c r="X7975" t="s">
        <v>27721</v>
      </c>
      <c r="Y7975" t="s">
        <v>19854</v>
      </c>
      <c r="Z7975" t="s">
        <v>19864</v>
      </c>
      <c r="AF7975" t="s">
        <v>52</v>
      </c>
      <c r="AG7975" t="s">
        <v>27722</v>
      </c>
      <c r="AH7975" s="8">
        <v>1313731</v>
      </c>
      <c r="AI7975" t="s">
        <v>27723</v>
      </c>
      <c r="AJ7975" t="s">
        <v>27730</v>
      </c>
    </row>
    <row r="7976" spans="1:36" ht="17.25" hidden="1" customHeight="1" x14ac:dyDescent="0.2">
      <c r="A7976" s="4" t="s">
        <v>27718</v>
      </c>
      <c r="B7976" t="s">
        <v>27403</v>
      </c>
      <c r="C7976" t="s">
        <v>27719</v>
      </c>
      <c r="E7976" t="s">
        <v>3929</v>
      </c>
      <c r="F7976" t="s">
        <v>86</v>
      </c>
      <c r="G7976" s="5">
        <v>50</v>
      </c>
      <c r="H7976" t="s">
        <v>486</v>
      </c>
      <c r="I7976" t="s">
        <v>65</v>
      </c>
      <c r="J7976" t="s">
        <v>45</v>
      </c>
      <c r="K7976" t="s">
        <v>45</v>
      </c>
      <c r="L7976" t="s">
        <v>45</v>
      </c>
      <c r="N7976" s="27" t="s">
        <v>45</v>
      </c>
      <c r="R7976" s="7">
        <v>31.104199999999999</v>
      </c>
      <c r="S7976" s="7">
        <v>46.362499999999997</v>
      </c>
      <c r="T7976" t="s">
        <v>504</v>
      </c>
      <c r="U7976" t="s">
        <v>27720</v>
      </c>
      <c r="X7976" t="s">
        <v>27721</v>
      </c>
      <c r="Y7976" t="s">
        <v>19854</v>
      </c>
      <c r="Z7976" t="s">
        <v>19864</v>
      </c>
      <c r="AF7976" t="s">
        <v>52</v>
      </c>
      <c r="AG7976" t="s">
        <v>27722</v>
      </c>
      <c r="AH7976" s="8">
        <v>1313732</v>
      </c>
      <c r="AI7976" t="s">
        <v>27723</v>
      </c>
      <c r="AJ7976" t="s">
        <v>27731</v>
      </c>
    </row>
    <row r="7977" spans="1:36" ht="17.25" hidden="1" customHeight="1" x14ac:dyDescent="0.2">
      <c r="A7977" s="4" t="s">
        <v>27718</v>
      </c>
      <c r="B7977" t="s">
        <v>27403</v>
      </c>
      <c r="C7977" t="s">
        <v>27719</v>
      </c>
      <c r="E7977" t="s">
        <v>4787</v>
      </c>
      <c r="F7977" t="s">
        <v>86</v>
      </c>
      <c r="G7977" s="5">
        <v>50</v>
      </c>
      <c r="H7977" t="s">
        <v>486</v>
      </c>
      <c r="I7977" t="s">
        <v>65</v>
      </c>
      <c r="J7977" t="s">
        <v>45</v>
      </c>
      <c r="K7977" t="s">
        <v>45</v>
      </c>
      <c r="L7977" t="s">
        <v>45</v>
      </c>
      <c r="N7977" s="27" t="s">
        <v>45</v>
      </c>
      <c r="R7977" s="7">
        <v>31.104199999999999</v>
      </c>
      <c r="S7977" s="7">
        <v>46.362499999999997</v>
      </c>
      <c r="T7977" t="s">
        <v>504</v>
      </c>
      <c r="U7977" t="s">
        <v>27720</v>
      </c>
      <c r="X7977" t="s">
        <v>27721</v>
      </c>
      <c r="Y7977" t="s">
        <v>19854</v>
      </c>
      <c r="Z7977" t="s">
        <v>19864</v>
      </c>
      <c r="AD7977" t="s">
        <v>52</v>
      </c>
      <c r="AE7977" t="s">
        <v>881</v>
      </c>
      <c r="AF7977" t="s">
        <v>52</v>
      </c>
      <c r="AG7977" t="s">
        <v>27722</v>
      </c>
      <c r="AH7977" s="8">
        <v>1313733</v>
      </c>
      <c r="AI7977" t="s">
        <v>27723</v>
      </c>
      <c r="AJ7977" t="s">
        <v>27732</v>
      </c>
    </row>
    <row r="7978" spans="1:36" ht="17.25" hidden="1" customHeight="1" x14ac:dyDescent="0.2">
      <c r="A7978" s="4" t="s">
        <v>27733</v>
      </c>
      <c r="B7978" t="s">
        <v>27403</v>
      </c>
      <c r="C7978" t="s">
        <v>27734</v>
      </c>
      <c r="D7978" t="s">
        <v>27735</v>
      </c>
      <c r="E7978" t="s">
        <v>63</v>
      </c>
      <c r="F7978" t="s">
        <v>86</v>
      </c>
      <c r="G7978" s="5">
        <v>169</v>
      </c>
      <c r="H7978" t="s">
        <v>42</v>
      </c>
      <c r="I7978" t="s">
        <v>65</v>
      </c>
      <c r="J7978" t="s">
        <v>45</v>
      </c>
      <c r="K7978" t="s">
        <v>45</v>
      </c>
      <c r="L7978" t="s">
        <v>45</v>
      </c>
      <c r="N7978" s="27" t="s">
        <v>45</v>
      </c>
      <c r="R7978" s="7">
        <v>35.681507000000003</v>
      </c>
      <c r="S7978" s="7">
        <v>44.066305</v>
      </c>
      <c r="T7978" t="s">
        <v>46</v>
      </c>
      <c r="U7978" t="s">
        <v>27736</v>
      </c>
      <c r="W7978" t="s">
        <v>27736</v>
      </c>
      <c r="X7978" t="s">
        <v>27737</v>
      </c>
      <c r="Y7978" t="s">
        <v>19854</v>
      </c>
      <c r="Z7978" t="s">
        <v>19864</v>
      </c>
      <c r="AA7978" t="s">
        <v>27738</v>
      </c>
      <c r="AC7978" t="s">
        <v>27739</v>
      </c>
      <c r="AD7978" t="s">
        <v>52</v>
      </c>
      <c r="AE7978" t="s">
        <v>881</v>
      </c>
      <c r="AF7978" t="s">
        <v>52</v>
      </c>
      <c r="AG7978" t="s">
        <v>27740</v>
      </c>
      <c r="AI7978" t="s">
        <v>27741</v>
      </c>
      <c r="AJ7978" t="s">
        <v>27742</v>
      </c>
    </row>
    <row r="7979" spans="1:36" ht="17.25" hidden="1" customHeight="1" x14ac:dyDescent="0.2">
      <c r="A7979" s="4" t="s">
        <v>27733</v>
      </c>
      <c r="B7979" t="s">
        <v>27403</v>
      </c>
      <c r="C7979" t="s">
        <v>27734</v>
      </c>
      <c r="D7979" t="s">
        <v>27735</v>
      </c>
      <c r="E7979" t="s">
        <v>73</v>
      </c>
      <c r="F7979" t="s">
        <v>86</v>
      </c>
      <c r="G7979" s="5">
        <v>169</v>
      </c>
      <c r="H7979" t="s">
        <v>42</v>
      </c>
      <c r="I7979" t="s">
        <v>65</v>
      </c>
      <c r="J7979" t="s">
        <v>45</v>
      </c>
      <c r="K7979" t="s">
        <v>45</v>
      </c>
      <c r="L7979" t="s">
        <v>45</v>
      </c>
      <c r="N7979" s="27" t="s">
        <v>45</v>
      </c>
      <c r="R7979" s="7">
        <v>35.681507000000003</v>
      </c>
      <c r="S7979" s="7">
        <v>44.066305</v>
      </c>
      <c r="T7979" t="s">
        <v>46</v>
      </c>
      <c r="U7979" t="s">
        <v>27736</v>
      </c>
      <c r="W7979" t="s">
        <v>27736</v>
      </c>
      <c r="X7979" t="s">
        <v>27737</v>
      </c>
      <c r="Y7979" t="s">
        <v>19854</v>
      </c>
      <c r="Z7979" t="s">
        <v>19864</v>
      </c>
      <c r="AA7979" t="s">
        <v>27738</v>
      </c>
      <c r="AC7979" t="s">
        <v>27739</v>
      </c>
      <c r="AD7979" t="s">
        <v>52</v>
      </c>
      <c r="AE7979" t="s">
        <v>881</v>
      </c>
      <c r="AF7979" t="s">
        <v>52</v>
      </c>
      <c r="AG7979" t="s">
        <v>27740</v>
      </c>
      <c r="AI7979" t="s">
        <v>27741</v>
      </c>
      <c r="AJ7979" t="s">
        <v>27743</v>
      </c>
    </row>
    <row r="7980" spans="1:36" ht="17.25" hidden="1" customHeight="1" x14ac:dyDescent="0.2">
      <c r="A7980" s="4" t="s">
        <v>27733</v>
      </c>
      <c r="B7980" t="s">
        <v>27403</v>
      </c>
      <c r="C7980" t="s">
        <v>27734</v>
      </c>
      <c r="D7980" t="s">
        <v>27735</v>
      </c>
      <c r="E7980" t="s">
        <v>211</v>
      </c>
      <c r="F7980" t="s">
        <v>1711</v>
      </c>
      <c r="G7980" s="5">
        <v>169</v>
      </c>
      <c r="H7980" t="s">
        <v>486</v>
      </c>
      <c r="I7980" t="s">
        <v>240</v>
      </c>
      <c r="J7980" t="s">
        <v>45</v>
      </c>
      <c r="K7980" t="s">
        <v>45</v>
      </c>
      <c r="L7980" t="s">
        <v>45</v>
      </c>
      <c r="N7980" s="27" t="s">
        <v>45</v>
      </c>
      <c r="R7980" s="7">
        <v>35.681507000000003</v>
      </c>
      <c r="S7980" s="7">
        <v>44.066305</v>
      </c>
      <c r="T7980" t="s">
        <v>46</v>
      </c>
      <c r="U7980" t="s">
        <v>27736</v>
      </c>
      <c r="W7980" t="s">
        <v>27736</v>
      </c>
      <c r="X7980" t="s">
        <v>27737</v>
      </c>
      <c r="Y7980" t="s">
        <v>19854</v>
      </c>
      <c r="Z7980" t="s">
        <v>19864</v>
      </c>
      <c r="AA7980" t="s">
        <v>27738</v>
      </c>
      <c r="AC7980" t="s">
        <v>27739</v>
      </c>
      <c r="AD7980" t="s">
        <v>52</v>
      </c>
      <c r="AE7980" t="s">
        <v>881</v>
      </c>
      <c r="AF7980" t="s">
        <v>52</v>
      </c>
      <c r="AG7980" t="s">
        <v>27740</v>
      </c>
      <c r="AI7980" t="s">
        <v>27741</v>
      </c>
      <c r="AJ7980" t="s">
        <v>27744</v>
      </c>
    </row>
    <row r="7981" spans="1:36" ht="17.25" hidden="1" customHeight="1" x14ac:dyDescent="0.2">
      <c r="A7981" s="4" t="s">
        <v>27745</v>
      </c>
      <c r="B7981" t="s">
        <v>27403</v>
      </c>
      <c r="C7981" t="s">
        <v>27746</v>
      </c>
      <c r="D7981" t="s">
        <v>27747</v>
      </c>
      <c r="E7981" t="s">
        <v>719</v>
      </c>
      <c r="F7981" t="s">
        <v>1711</v>
      </c>
      <c r="G7981" s="5">
        <v>250</v>
      </c>
      <c r="H7981" t="s">
        <v>486</v>
      </c>
      <c r="I7981" t="s">
        <v>240</v>
      </c>
      <c r="J7981" t="s">
        <v>45</v>
      </c>
      <c r="K7981" t="s">
        <v>45</v>
      </c>
      <c r="L7981" t="s">
        <v>45</v>
      </c>
      <c r="N7981" s="27" t="s">
        <v>45</v>
      </c>
      <c r="R7981" s="7">
        <v>31.979510000000001</v>
      </c>
      <c r="S7981" s="7">
        <v>44.693280000000001</v>
      </c>
      <c r="T7981" t="s">
        <v>46</v>
      </c>
      <c r="U7981" t="s">
        <v>27748</v>
      </c>
      <c r="X7981" t="s">
        <v>27749</v>
      </c>
      <c r="Y7981" t="s">
        <v>19854</v>
      </c>
      <c r="Z7981" t="s">
        <v>19864</v>
      </c>
      <c r="AC7981" t="s">
        <v>27750</v>
      </c>
      <c r="AF7981" t="s">
        <v>52</v>
      </c>
      <c r="AG7981" t="s">
        <v>27751</v>
      </c>
      <c r="AH7981" s="8">
        <v>1244166</v>
      </c>
      <c r="AI7981" t="s">
        <v>27752</v>
      </c>
      <c r="AJ7981" t="s">
        <v>27757</v>
      </c>
    </row>
    <row r="7982" spans="1:36" ht="17.25" hidden="1" customHeight="1" x14ac:dyDescent="0.2">
      <c r="A7982" s="4" t="s">
        <v>27758</v>
      </c>
      <c r="B7982" t="s">
        <v>27403</v>
      </c>
      <c r="C7982" t="s">
        <v>27759</v>
      </c>
      <c r="D7982" t="s">
        <v>27760</v>
      </c>
      <c r="E7982" t="s">
        <v>719</v>
      </c>
      <c r="F7982" t="s">
        <v>1711</v>
      </c>
      <c r="G7982" s="5">
        <v>250</v>
      </c>
      <c r="H7982" t="s">
        <v>677</v>
      </c>
      <c r="I7982" t="s">
        <v>240</v>
      </c>
      <c r="J7982" t="s">
        <v>45</v>
      </c>
      <c r="K7982" t="s">
        <v>45</v>
      </c>
      <c r="L7982" t="s">
        <v>45</v>
      </c>
      <c r="N7982" s="27"/>
      <c r="R7982" s="7">
        <v>36.946565999999997</v>
      </c>
      <c r="S7982" s="7">
        <v>42.781602999999997</v>
      </c>
      <c r="T7982" t="s">
        <v>46</v>
      </c>
      <c r="U7982" t="s">
        <v>27761</v>
      </c>
      <c r="W7982" t="s">
        <v>27600</v>
      </c>
      <c r="X7982" t="s">
        <v>27003</v>
      </c>
      <c r="Y7982" t="s">
        <v>19854</v>
      </c>
      <c r="Z7982" t="s">
        <v>19864</v>
      </c>
      <c r="AA7982" t="s">
        <v>27762</v>
      </c>
      <c r="AC7982" t="s">
        <v>27763</v>
      </c>
      <c r="AF7982" t="s">
        <v>52</v>
      </c>
      <c r="AG7982" t="s">
        <v>27764</v>
      </c>
      <c r="AI7982" t="s">
        <v>27765</v>
      </c>
      <c r="AJ7982" t="s">
        <v>27774</v>
      </c>
    </row>
    <row r="7983" spans="1:36" ht="17.25" hidden="1" customHeight="1" x14ac:dyDescent="0.2">
      <c r="A7983" s="4" t="s">
        <v>27758</v>
      </c>
      <c r="B7983" t="s">
        <v>27403</v>
      </c>
      <c r="C7983" t="s">
        <v>27759</v>
      </c>
      <c r="D7983" t="s">
        <v>27760</v>
      </c>
      <c r="E7983" t="s">
        <v>726</v>
      </c>
      <c r="F7983" t="s">
        <v>1711</v>
      </c>
      <c r="G7983" s="5">
        <v>250</v>
      </c>
      <c r="H7983" t="s">
        <v>677</v>
      </c>
      <c r="I7983" t="s">
        <v>240</v>
      </c>
      <c r="J7983" t="s">
        <v>45</v>
      </c>
      <c r="K7983" t="s">
        <v>45</v>
      </c>
      <c r="L7983" t="s">
        <v>45</v>
      </c>
      <c r="N7983" s="27"/>
      <c r="R7983" s="7">
        <v>36.946565999999997</v>
      </c>
      <c r="S7983" s="7">
        <v>42.781602999999997</v>
      </c>
      <c r="T7983" t="s">
        <v>46</v>
      </c>
      <c r="U7983" t="s">
        <v>27761</v>
      </c>
      <c r="W7983" t="s">
        <v>27600</v>
      </c>
      <c r="X7983" t="s">
        <v>27003</v>
      </c>
      <c r="Y7983" t="s">
        <v>19854</v>
      </c>
      <c r="Z7983" t="s">
        <v>19864</v>
      </c>
      <c r="AA7983" t="s">
        <v>27762</v>
      </c>
      <c r="AC7983" t="s">
        <v>27763</v>
      </c>
      <c r="AF7983" t="s">
        <v>52</v>
      </c>
      <c r="AG7983" t="s">
        <v>27764</v>
      </c>
      <c r="AI7983" t="s">
        <v>27765</v>
      </c>
      <c r="AJ7983" t="s">
        <v>27775</v>
      </c>
    </row>
    <row r="7984" spans="1:36" ht="17.25" hidden="1" customHeight="1" x14ac:dyDescent="0.2">
      <c r="A7984" s="4" t="s">
        <v>27776</v>
      </c>
      <c r="B7984" t="s">
        <v>27403</v>
      </c>
      <c r="C7984" t="s">
        <v>27777</v>
      </c>
      <c r="D7984" t="s">
        <v>27778</v>
      </c>
      <c r="E7984" t="s">
        <v>40</v>
      </c>
      <c r="F7984" t="s">
        <v>27603</v>
      </c>
      <c r="G7984" s="5">
        <v>218.4</v>
      </c>
      <c r="H7984" t="s">
        <v>42</v>
      </c>
      <c r="I7984" t="s">
        <v>528</v>
      </c>
      <c r="J7984" t="s">
        <v>45</v>
      </c>
      <c r="K7984" t="s">
        <v>45</v>
      </c>
      <c r="L7984" t="s">
        <v>45</v>
      </c>
      <c r="N7984" s="27" t="s">
        <v>45</v>
      </c>
      <c r="R7984" s="7">
        <v>32.018588999999999</v>
      </c>
      <c r="S7984" s="7">
        <v>44.928891</v>
      </c>
      <c r="T7984" t="s">
        <v>504</v>
      </c>
      <c r="U7984" t="s">
        <v>27779</v>
      </c>
      <c r="X7984" t="s">
        <v>27779</v>
      </c>
      <c r="Y7984" t="s">
        <v>19854</v>
      </c>
      <c r="Z7984" t="s">
        <v>19864</v>
      </c>
      <c r="AF7984" t="s">
        <v>52</v>
      </c>
      <c r="AG7984" t="s">
        <v>27780</v>
      </c>
      <c r="AH7984" s="8">
        <v>1244165</v>
      </c>
      <c r="AI7984" t="s">
        <v>27781</v>
      </c>
      <c r="AJ7984" t="s">
        <v>27782</v>
      </c>
    </row>
    <row r="7985" spans="1:36" ht="17.25" hidden="1" customHeight="1" x14ac:dyDescent="0.2">
      <c r="A7985" s="4" t="s">
        <v>27783</v>
      </c>
      <c r="B7985" t="s">
        <v>27403</v>
      </c>
      <c r="C7985" t="s">
        <v>27784</v>
      </c>
      <c r="D7985" t="s">
        <v>27785</v>
      </c>
      <c r="E7985" t="s">
        <v>40</v>
      </c>
      <c r="F7985" t="s">
        <v>27603</v>
      </c>
      <c r="G7985" s="5">
        <v>300</v>
      </c>
      <c r="H7985" t="s">
        <v>42</v>
      </c>
      <c r="I7985" t="s">
        <v>528</v>
      </c>
      <c r="J7985" t="s">
        <v>45</v>
      </c>
      <c r="K7985" t="s">
        <v>45</v>
      </c>
      <c r="L7985" t="s">
        <v>45</v>
      </c>
      <c r="N7985" s="27" t="s">
        <v>45</v>
      </c>
      <c r="R7985" s="7">
        <v>32.644815000000001</v>
      </c>
      <c r="S7985" s="7">
        <v>43.993679</v>
      </c>
      <c r="T7985" t="s">
        <v>504</v>
      </c>
      <c r="U7985" t="s">
        <v>27786</v>
      </c>
      <c r="X7985" t="s">
        <v>27787</v>
      </c>
      <c r="Y7985" t="s">
        <v>19854</v>
      </c>
      <c r="Z7985" t="s">
        <v>19864</v>
      </c>
      <c r="AF7985" t="s">
        <v>52</v>
      </c>
      <c r="AI7985" t="s">
        <v>27788</v>
      </c>
      <c r="AJ7985" t="s">
        <v>27789</v>
      </c>
    </row>
    <row r="7986" spans="1:36" ht="17.25" hidden="1" customHeight="1" x14ac:dyDescent="0.2">
      <c r="A7986" s="4" t="s">
        <v>27790</v>
      </c>
      <c r="B7986" t="s">
        <v>27403</v>
      </c>
      <c r="C7986" t="s">
        <v>27791</v>
      </c>
      <c r="D7986" t="s">
        <v>27792</v>
      </c>
      <c r="E7986" t="s">
        <v>40</v>
      </c>
      <c r="F7986" t="s">
        <v>41</v>
      </c>
      <c r="G7986" s="5">
        <v>750</v>
      </c>
      <c r="H7986" t="s">
        <v>42</v>
      </c>
      <c r="I7986" t="s">
        <v>43</v>
      </c>
      <c r="J7986" t="s">
        <v>45</v>
      </c>
      <c r="K7986" t="s">
        <v>45</v>
      </c>
      <c r="L7986" t="s">
        <v>45</v>
      </c>
      <c r="N7986" s="6">
        <v>2012</v>
      </c>
      <c r="R7986" s="7">
        <v>36.007869999999997</v>
      </c>
      <c r="S7986" s="7">
        <v>43.917326000000003</v>
      </c>
      <c r="T7986" t="s">
        <v>46</v>
      </c>
      <c r="U7986" t="s">
        <v>27793</v>
      </c>
      <c r="W7986" t="s">
        <v>27794</v>
      </c>
      <c r="X7986" t="s">
        <v>27003</v>
      </c>
      <c r="Y7986" t="s">
        <v>19854</v>
      </c>
      <c r="Z7986" t="s">
        <v>19864</v>
      </c>
      <c r="AA7986" t="s">
        <v>27795</v>
      </c>
      <c r="AD7986" t="s">
        <v>52</v>
      </c>
      <c r="AF7986" t="s">
        <v>52</v>
      </c>
      <c r="AG7986" t="s">
        <v>27796</v>
      </c>
      <c r="AH7986" s="8" t="s">
        <v>27797</v>
      </c>
      <c r="AI7986" t="s">
        <v>27798</v>
      </c>
      <c r="AJ7986" t="s">
        <v>27799</v>
      </c>
    </row>
    <row r="7987" spans="1:36" ht="17.25" hidden="1" customHeight="1" x14ac:dyDescent="0.2">
      <c r="A7987" s="4" t="s">
        <v>27790</v>
      </c>
      <c r="B7987" t="s">
        <v>27403</v>
      </c>
      <c r="C7987" t="s">
        <v>27791</v>
      </c>
      <c r="D7987" t="s">
        <v>27792</v>
      </c>
      <c r="E7987" t="s">
        <v>56</v>
      </c>
      <c r="F7987" t="s">
        <v>41</v>
      </c>
      <c r="G7987" s="5">
        <v>750</v>
      </c>
      <c r="H7987" t="s">
        <v>42</v>
      </c>
      <c r="I7987" t="s">
        <v>43</v>
      </c>
      <c r="J7987" t="s">
        <v>45</v>
      </c>
      <c r="K7987" t="s">
        <v>45</v>
      </c>
      <c r="L7987" t="s">
        <v>45</v>
      </c>
      <c r="N7987" s="6">
        <v>2012</v>
      </c>
      <c r="R7987" s="7">
        <v>36.007869999999997</v>
      </c>
      <c r="S7987" s="7">
        <v>43.917326000000003</v>
      </c>
      <c r="T7987" t="s">
        <v>46</v>
      </c>
      <c r="U7987" t="s">
        <v>27793</v>
      </c>
      <c r="W7987" t="s">
        <v>27794</v>
      </c>
      <c r="X7987" t="s">
        <v>27003</v>
      </c>
      <c r="Y7987" t="s">
        <v>19854</v>
      </c>
      <c r="Z7987" t="s">
        <v>19864</v>
      </c>
      <c r="AA7987" t="s">
        <v>27795</v>
      </c>
      <c r="AD7987" t="s">
        <v>52</v>
      </c>
      <c r="AF7987" t="s">
        <v>52</v>
      </c>
      <c r="AG7987" t="s">
        <v>27796</v>
      </c>
      <c r="AH7987" s="8" t="s">
        <v>27800</v>
      </c>
      <c r="AI7987" t="s">
        <v>27798</v>
      </c>
      <c r="AJ7987" t="s">
        <v>27801</v>
      </c>
    </row>
    <row r="7988" spans="1:36" ht="17.25" hidden="1" customHeight="1" x14ac:dyDescent="0.2">
      <c r="A7988" s="4" t="s">
        <v>27802</v>
      </c>
      <c r="B7988" t="s">
        <v>27403</v>
      </c>
      <c r="C7988" t="s">
        <v>27803</v>
      </c>
      <c r="D7988" t="s">
        <v>27804</v>
      </c>
      <c r="E7988" t="s">
        <v>40</v>
      </c>
      <c r="F7988" t="s">
        <v>570</v>
      </c>
      <c r="G7988" s="5">
        <v>230</v>
      </c>
      <c r="H7988" t="s">
        <v>42</v>
      </c>
      <c r="I7988" t="s">
        <v>528</v>
      </c>
      <c r="J7988" t="s">
        <v>45</v>
      </c>
      <c r="K7988" t="s">
        <v>45</v>
      </c>
      <c r="L7988" t="s">
        <v>45</v>
      </c>
      <c r="N7988" s="6">
        <v>2012</v>
      </c>
      <c r="R7988" s="7">
        <v>32.461722999999999</v>
      </c>
      <c r="S7988" s="7">
        <v>41.408647000000002</v>
      </c>
      <c r="T7988" t="s">
        <v>504</v>
      </c>
      <c r="U7988" t="s">
        <v>27805</v>
      </c>
      <c r="X7988" t="s">
        <v>27805</v>
      </c>
      <c r="Y7988" t="s">
        <v>19854</v>
      </c>
      <c r="Z7988" t="s">
        <v>19864</v>
      </c>
      <c r="AC7988" t="s">
        <v>27806</v>
      </c>
      <c r="AF7988" t="s">
        <v>52</v>
      </c>
      <c r="AG7988" t="s">
        <v>27807</v>
      </c>
      <c r="AH7988" s="8">
        <v>1260966</v>
      </c>
      <c r="AI7988" t="s">
        <v>27808</v>
      </c>
      <c r="AJ7988" t="s">
        <v>27809</v>
      </c>
    </row>
    <row r="7989" spans="1:36" ht="17.25" hidden="1" customHeight="1" x14ac:dyDescent="0.2">
      <c r="A7989" s="4" t="s">
        <v>27810</v>
      </c>
      <c r="B7989" t="s">
        <v>27403</v>
      </c>
      <c r="C7989" t="s">
        <v>27811</v>
      </c>
      <c r="D7989" t="s">
        <v>27812</v>
      </c>
      <c r="E7989" t="s">
        <v>40</v>
      </c>
      <c r="F7989" t="s">
        <v>86</v>
      </c>
      <c r="G7989" s="5">
        <v>150</v>
      </c>
      <c r="H7989" t="s">
        <v>611</v>
      </c>
      <c r="I7989" t="s">
        <v>65</v>
      </c>
      <c r="J7989" t="s">
        <v>45</v>
      </c>
      <c r="K7989" t="s">
        <v>45</v>
      </c>
      <c r="L7989" t="s">
        <v>45</v>
      </c>
      <c r="N7989" s="27"/>
      <c r="R7989" s="7">
        <v>31.827908000000001</v>
      </c>
      <c r="S7989" s="7">
        <v>47.422192000000003</v>
      </c>
      <c r="T7989" t="s">
        <v>504</v>
      </c>
      <c r="U7989" t="s">
        <v>27813</v>
      </c>
      <c r="X7989" t="s">
        <v>27814</v>
      </c>
      <c r="Y7989" t="s">
        <v>19854</v>
      </c>
      <c r="Z7989" t="s">
        <v>19864</v>
      </c>
      <c r="AG7989" t="s">
        <v>27815</v>
      </c>
      <c r="AH7989" s="8" t="s">
        <v>27816</v>
      </c>
      <c r="AI7989" t="s">
        <v>27817</v>
      </c>
      <c r="AJ7989" t="s">
        <v>27818</v>
      </c>
    </row>
    <row r="7990" spans="1:36" ht="17.25" hidden="1" customHeight="1" x14ac:dyDescent="0.2">
      <c r="A7990" s="4" t="s">
        <v>27819</v>
      </c>
      <c r="B7990" t="s">
        <v>27403</v>
      </c>
      <c r="C7990" t="s">
        <v>27820</v>
      </c>
      <c r="D7990" t="s">
        <v>27821</v>
      </c>
      <c r="E7990" t="s">
        <v>40</v>
      </c>
      <c r="F7990" t="s">
        <v>1653</v>
      </c>
      <c r="G7990" s="5">
        <v>200</v>
      </c>
      <c r="H7990" t="s">
        <v>42</v>
      </c>
      <c r="I7990" t="s">
        <v>240</v>
      </c>
      <c r="J7990" t="s">
        <v>45</v>
      </c>
      <c r="K7990" t="s">
        <v>45</v>
      </c>
      <c r="L7990" t="s">
        <v>45</v>
      </c>
      <c r="N7990" s="6">
        <v>1979</v>
      </c>
      <c r="R7990" s="7">
        <v>30.677489999999999</v>
      </c>
      <c r="S7990" s="7">
        <v>47.754375000000003</v>
      </c>
      <c r="T7990" t="s">
        <v>46</v>
      </c>
      <c r="U7990" t="s">
        <v>27822</v>
      </c>
      <c r="X7990" t="s">
        <v>27447</v>
      </c>
      <c r="Y7990" t="s">
        <v>19854</v>
      </c>
      <c r="Z7990" t="s">
        <v>19864</v>
      </c>
      <c r="AA7990" t="s">
        <v>27823</v>
      </c>
      <c r="AC7990" t="s">
        <v>27824</v>
      </c>
      <c r="AD7990" t="s">
        <v>52</v>
      </c>
      <c r="AE7990" t="s">
        <v>131</v>
      </c>
      <c r="AF7990" t="s">
        <v>52</v>
      </c>
      <c r="AG7990" t="s">
        <v>27825</v>
      </c>
      <c r="AH7990" s="24">
        <v>1118717</v>
      </c>
      <c r="AI7990" t="s">
        <v>27826</v>
      </c>
      <c r="AJ7990" t="s">
        <v>27827</v>
      </c>
    </row>
    <row r="7991" spans="1:36" ht="17.25" hidden="1" customHeight="1" x14ac:dyDescent="0.2">
      <c r="A7991" s="4" t="s">
        <v>27819</v>
      </c>
      <c r="B7991" t="s">
        <v>27403</v>
      </c>
      <c r="C7991" t="s">
        <v>27820</v>
      </c>
      <c r="D7991" t="s">
        <v>27821</v>
      </c>
      <c r="E7991" t="s">
        <v>56</v>
      </c>
      <c r="F7991" t="s">
        <v>1653</v>
      </c>
      <c r="G7991" s="5">
        <v>200</v>
      </c>
      <c r="H7991" t="s">
        <v>857</v>
      </c>
      <c r="I7991" t="s">
        <v>240</v>
      </c>
      <c r="J7991" t="s">
        <v>45</v>
      </c>
      <c r="K7991" t="s">
        <v>45</v>
      </c>
      <c r="L7991" t="s">
        <v>45</v>
      </c>
      <c r="N7991" s="6">
        <v>1979</v>
      </c>
      <c r="R7991" s="7">
        <v>30.677489999999999</v>
      </c>
      <c r="S7991" s="7">
        <v>47.754375000000003</v>
      </c>
      <c r="T7991" t="s">
        <v>46</v>
      </c>
      <c r="U7991" t="s">
        <v>27822</v>
      </c>
      <c r="X7991" t="s">
        <v>27447</v>
      </c>
      <c r="Y7991" t="s">
        <v>19854</v>
      </c>
      <c r="Z7991" t="s">
        <v>19864</v>
      </c>
      <c r="AA7991" t="s">
        <v>27823</v>
      </c>
      <c r="AC7991" t="s">
        <v>27824</v>
      </c>
      <c r="AD7991" t="s">
        <v>52</v>
      </c>
      <c r="AE7991" t="s">
        <v>131</v>
      </c>
      <c r="AF7991" t="s">
        <v>52</v>
      </c>
      <c r="AG7991" t="s">
        <v>27825</v>
      </c>
      <c r="AH7991" s="24">
        <v>1118718</v>
      </c>
      <c r="AI7991" t="s">
        <v>27826</v>
      </c>
      <c r="AJ7991" t="s">
        <v>27828</v>
      </c>
    </row>
    <row r="7992" spans="1:36" ht="17.25" hidden="1" customHeight="1" x14ac:dyDescent="0.2">
      <c r="A7992" s="4" t="s">
        <v>27819</v>
      </c>
      <c r="B7992" t="s">
        <v>27403</v>
      </c>
      <c r="C7992" t="s">
        <v>27820</v>
      </c>
      <c r="D7992" t="s">
        <v>27821</v>
      </c>
      <c r="E7992" t="s">
        <v>58</v>
      </c>
      <c r="F7992" t="s">
        <v>1653</v>
      </c>
      <c r="G7992" s="5">
        <v>200</v>
      </c>
      <c r="H7992" t="s">
        <v>857</v>
      </c>
      <c r="I7992" t="s">
        <v>240</v>
      </c>
      <c r="J7992" t="s">
        <v>45</v>
      </c>
      <c r="K7992" t="s">
        <v>45</v>
      </c>
      <c r="L7992" t="s">
        <v>45</v>
      </c>
      <c r="N7992" s="6">
        <v>1979</v>
      </c>
      <c r="R7992" s="7">
        <v>30.677489999999999</v>
      </c>
      <c r="S7992" s="7">
        <v>47.754375000000003</v>
      </c>
      <c r="T7992" t="s">
        <v>46</v>
      </c>
      <c r="U7992" t="s">
        <v>27822</v>
      </c>
      <c r="X7992" t="s">
        <v>27447</v>
      </c>
      <c r="Y7992" t="s">
        <v>19854</v>
      </c>
      <c r="Z7992" t="s">
        <v>19864</v>
      </c>
      <c r="AA7992" t="s">
        <v>27823</v>
      </c>
      <c r="AC7992" t="s">
        <v>27824</v>
      </c>
      <c r="AD7992" t="s">
        <v>52</v>
      </c>
      <c r="AE7992" t="s">
        <v>131</v>
      </c>
      <c r="AF7992" t="s">
        <v>52</v>
      </c>
      <c r="AG7992" t="s">
        <v>27825</v>
      </c>
      <c r="AH7992" s="24">
        <v>1118719</v>
      </c>
      <c r="AI7992" t="s">
        <v>27826</v>
      </c>
      <c r="AJ7992" t="s">
        <v>27829</v>
      </c>
    </row>
    <row r="7993" spans="1:36" ht="17.25" hidden="1" customHeight="1" x14ac:dyDescent="0.2">
      <c r="A7993" s="4" t="s">
        <v>27819</v>
      </c>
      <c r="B7993" t="s">
        <v>27403</v>
      </c>
      <c r="C7993" t="s">
        <v>27820</v>
      </c>
      <c r="D7993" t="s">
        <v>27821</v>
      </c>
      <c r="E7993" t="s">
        <v>191</v>
      </c>
      <c r="F7993" t="s">
        <v>1653</v>
      </c>
      <c r="G7993" s="5">
        <v>200</v>
      </c>
      <c r="H7993" t="s">
        <v>42</v>
      </c>
      <c r="I7993" t="s">
        <v>240</v>
      </c>
      <c r="J7993" t="s">
        <v>45</v>
      </c>
      <c r="K7993" t="s">
        <v>45</v>
      </c>
      <c r="L7993" t="s">
        <v>45</v>
      </c>
      <c r="N7993" s="6">
        <v>1979</v>
      </c>
      <c r="R7993" s="7">
        <v>30.677489999999999</v>
      </c>
      <c r="S7993" s="7">
        <v>47.754375000000003</v>
      </c>
      <c r="T7993" t="s">
        <v>46</v>
      </c>
      <c r="U7993" t="s">
        <v>27822</v>
      </c>
      <c r="X7993" t="s">
        <v>27447</v>
      </c>
      <c r="Y7993" t="s">
        <v>19854</v>
      </c>
      <c r="Z7993" t="s">
        <v>19864</v>
      </c>
      <c r="AA7993" t="s">
        <v>27823</v>
      </c>
      <c r="AC7993" t="s">
        <v>27824</v>
      </c>
      <c r="AD7993" t="s">
        <v>52</v>
      </c>
      <c r="AE7993" t="s">
        <v>131</v>
      </c>
      <c r="AF7993" t="s">
        <v>52</v>
      </c>
      <c r="AG7993" t="s">
        <v>27825</v>
      </c>
      <c r="AH7993" s="24">
        <v>1118720</v>
      </c>
      <c r="AI7993" t="s">
        <v>27826</v>
      </c>
      <c r="AJ7993" t="s">
        <v>27830</v>
      </c>
    </row>
    <row r="7994" spans="1:36" ht="17.25" hidden="1" customHeight="1" x14ac:dyDescent="0.2">
      <c r="A7994" s="4" t="s">
        <v>27831</v>
      </c>
      <c r="B7994" t="s">
        <v>27403</v>
      </c>
      <c r="C7994" t="s">
        <v>27832</v>
      </c>
      <c r="D7994" t="s">
        <v>27833</v>
      </c>
      <c r="E7994" t="s">
        <v>1426</v>
      </c>
      <c r="F7994" t="s">
        <v>1711</v>
      </c>
      <c r="G7994" s="5">
        <v>250</v>
      </c>
      <c r="H7994" t="s">
        <v>558</v>
      </c>
      <c r="I7994" t="s">
        <v>240</v>
      </c>
      <c r="J7994" t="s">
        <v>45</v>
      </c>
      <c r="K7994" t="s">
        <v>45</v>
      </c>
      <c r="L7994" t="s">
        <v>45</v>
      </c>
      <c r="N7994" s="27" t="s">
        <v>45</v>
      </c>
      <c r="R7994" s="7">
        <v>32.232729999999997</v>
      </c>
      <c r="S7994" s="7">
        <v>44.268059999999998</v>
      </c>
      <c r="T7994" t="s">
        <v>46</v>
      </c>
      <c r="U7994" t="s">
        <v>27835</v>
      </c>
      <c r="X7994" t="s">
        <v>27836</v>
      </c>
      <c r="Y7994" t="s">
        <v>19854</v>
      </c>
      <c r="Z7994" t="s">
        <v>19864</v>
      </c>
      <c r="AC7994" t="s">
        <v>27837</v>
      </c>
      <c r="AF7994" t="s">
        <v>52</v>
      </c>
      <c r="AG7994" t="s">
        <v>27838</v>
      </c>
      <c r="AH7994" s="8">
        <v>1221151</v>
      </c>
      <c r="AI7994" t="s">
        <v>27839</v>
      </c>
      <c r="AJ7994" t="s">
        <v>27844</v>
      </c>
    </row>
    <row r="7995" spans="1:36" ht="17.25" hidden="1" customHeight="1" x14ac:dyDescent="0.2">
      <c r="A7995" s="4" t="s">
        <v>27846</v>
      </c>
      <c r="B7995" t="s">
        <v>27403</v>
      </c>
      <c r="C7995" t="s">
        <v>27847</v>
      </c>
      <c r="D7995" t="s">
        <v>27848</v>
      </c>
      <c r="E7995" t="s">
        <v>40</v>
      </c>
      <c r="F7995" t="s">
        <v>27834</v>
      </c>
      <c r="G7995" s="5">
        <v>125</v>
      </c>
      <c r="H7995" t="s">
        <v>42</v>
      </c>
      <c r="I7995" t="s">
        <v>65</v>
      </c>
      <c r="J7995" t="s">
        <v>45</v>
      </c>
      <c r="K7995" t="s">
        <v>45</v>
      </c>
      <c r="L7995" t="s">
        <v>45</v>
      </c>
      <c r="N7995" s="6">
        <v>2012</v>
      </c>
      <c r="R7995" s="7">
        <v>32.543115999999998</v>
      </c>
      <c r="S7995" s="7">
        <v>44.322177000000003</v>
      </c>
      <c r="T7995" t="s">
        <v>46</v>
      </c>
      <c r="U7995" t="s">
        <v>27849</v>
      </c>
      <c r="X7995" t="s">
        <v>27850</v>
      </c>
      <c r="Y7995" t="s">
        <v>19854</v>
      </c>
      <c r="Z7995" t="s">
        <v>19864</v>
      </c>
      <c r="AF7995" t="s">
        <v>52</v>
      </c>
      <c r="AG7995" t="s">
        <v>27851</v>
      </c>
      <c r="AH7995" s="8">
        <v>1217178</v>
      </c>
      <c r="AI7995" t="s">
        <v>27852</v>
      </c>
      <c r="AJ7995" t="s">
        <v>27853</v>
      </c>
    </row>
    <row r="7996" spans="1:36" ht="17.25" hidden="1" customHeight="1" x14ac:dyDescent="0.2">
      <c r="A7996" s="4" t="s">
        <v>27846</v>
      </c>
      <c r="B7996" t="s">
        <v>27403</v>
      </c>
      <c r="C7996" t="s">
        <v>27847</v>
      </c>
      <c r="D7996" t="s">
        <v>27848</v>
      </c>
      <c r="E7996" t="s">
        <v>56</v>
      </c>
      <c r="F7996" t="s">
        <v>27834</v>
      </c>
      <c r="G7996" s="5">
        <v>125</v>
      </c>
      <c r="H7996" t="s">
        <v>42</v>
      </c>
      <c r="I7996" t="s">
        <v>65</v>
      </c>
      <c r="J7996" t="s">
        <v>45</v>
      </c>
      <c r="K7996" t="s">
        <v>45</v>
      </c>
      <c r="L7996" t="s">
        <v>45</v>
      </c>
      <c r="N7996" s="6">
        <v>2012</v>
      </c>
      <c r="R7996" s="7">
        <v>32.543115999999998</v>
      </c>
      <c r="S7996" s="7">
        <v>44.322177000000003</v>
      </c>
      <c r="T7996" t="s">
        <v>46</v>
      </c>
      <c r="U7996" t="s">
        <v>27849</v>
      </c>
      <c r="X7996" t="s">
        <v>27850</v>
      </c>
      <c r="Y7996" t="s">
        <v>19854</v>
      </c>
      <c r="Z7996" t="s">
        <v>19864</v>
      </c>
      <c r="AF7996" t="s">
        <v>52</v>
      </c>
      <c r="AG7996" t="s">
        <v>27851</v>
      </c>
      <c r="AH7996" s="8">
        <v>1221119</v>
      </c>
      <c r="AI7996" t="s">
        <v>27852</v>
      </c>
      <c r="AJ7996" t="s">
        <v>27854</v>
      </c>
    </row>
    <row r="7997" spans="1:36" ht="17.25" hidden="1" customHeight="1" x14ac:dyDescent="0.2">
      <c r="A7997" s="4" t="s">
        <v>27846</v>
      </c>
      <c r="B7997" t="s">
        <v>27403</v>
      </c>
      <c r="C7997" t="s">
        <v>27847</v>
      </c>
      <c r="D7997" t="s">
        <v>27848</v>
      </c>
      <c r="E7997" t="s">
        <v>58</v>
      </c>
      <c r="F7997" t="s">
        <v>1711</v>
      </c>
      <c r="G7997" s="5">
        <v>125</v>
      </c>
      <c r="H7997" t="s">
        <v>486</v>
      </c>
      <c r="I7997" t="s">
        <v>240</v>
      </c>
      <c r="J7997" t="s">
        <v>45</v>
      </c>
      <c r="K7997" t="s">
        <v>45</v>
      </c>
      <c r="L7997" t="s">
        <v>45</v>
      </c>
      <c r="N7997" s="27" t="s">
        <v>45</v>
      </c>
      <c r="R7997" s="7">
        <v>32.543115999999998</v>
      </c>
      <c r="S7997" s="7">
        <v>44.322177000000003</v>
      </c>
      <c r="T7997" t="s">
        <v>46</v>
      </c>
      <c r="U7997" t="s">
        <v>27849</v>
      </c>
      <c r="X7997" t="s">
        <v>27850</v>
      </c>
      <c r="Y7997" t="s">
        <v>19854</v>
      </c>
      <c r="Z7997" t="s">
        <v>19864</v>
      </c>
      <c r="AF7997" t="s">
        <v>52</v>
      </c>
      <c r="AG7997" t="s">
        <v>27851</v>
      </c>
      <c r="AI7997" t="s">
        <v>27852</v>
      </c>
      <c r="AJ7997" t="s">
        <v>27855</v>
      </c>
    </row>
    <row r="7998" spans="1:36" ht="17.25" hidden="1" customHeight="1" x14ac:dyDescent="0.2">
      <c r="A7998" s="4" t="s">
        <v>27856</v>
      </c>
      <c r="B7998" t="s">
        <v>27403</v>
      </c>
      <c r="C7998" t="s">
        <v>27857</v>
      </c>
      <c r="D7998" t="s">
        <v>27858</v>
      </c>
      <c r="E7998" t="s">
        <v>40</v>
      </c>
      <c r="F7998" t="s">
        <v>1618</v>
      </c>
      <c r="G7998" s="5">
        <v>50</v>
      </c>
      <c r="H7998" t="s">
        <v>42</v>
      </c>
      <c r="I7998" t="s">
        <v>45</v>
      </c>
      <c r="J7998" t="s">
        <v>45</v>
      </c>
      <c r="K7998" t="s">
        <v>45</v>
      </c>
      <c r="L7998" t="s">
        <v>45</v>
      </c>
      <c r="N7998" s="27" t="s">
        <v>45</v>
      </c>
      <c r="R7998" s="7">
        <v>32.342914</v>
      </c>
      <c r="S7998" s="7">
        <v>43.326774</v>
      </c>
      <c r="T7998" t="s">
        <v>504</v>
      </c>
      <c r="U7998" t="s">
        <v>27524</v>
      </c>
      <c r="X7998" t="s">
        <v>27524</v>
      </c>
      <c r="Y7998" t="s">
        <v>19854</v>
      </c>
      <c r="Z7998" t="s">
        <v>19864</v>
      </c>
      <c r="AD7998" t="s">
        <v>52</v>
      </c>
      <c r="AE7998" t="s">
        <v>25478</v>
      </c>
      <c r="AG7998" t="s">
        <v>27859</v>
      </c>
      <c r="AH7998" s="8">
        <v>1292660</v>
      </c>
      <c r="AI7998" t="s">
        <v>27860</v>
      </c>
      <c r="AJ7998" t="s">
        <v>27861</v>
      </c>
    </row>
    <row r="7999" spans="1:36" ht="17.25" hidden="1" customHeight="1" x14ac:dyDescent="0.2">
      <c r="A7999" s="4" t="s">
        <v>27862</v>
      </c>
      <c r="B7999" t="s">
        <v>27403</v>
      </c>
      <c r="C7999" t="s">
        <v>27863</v>
      </c>
      <c r="D7999" t="s">
        <v>27864</v>
      </c>
      <c r="E7999" t="s">
        <v>696</v>
      </c>
      <c r="F7999" t="s">
        <v>27865</v>
      </c>
      <c r="G7999" s="5">
        <v>125</v>
      </c>
      <c r="H7999" t="s">
        <v>42</v>
      </c>
      <c r="I7999" t="s">
        <v>65</v>
      </c>
      <c r="J7999" t="s">
        <v>45</v>
      </c>
      <c r="K7999" t="s">
        <v>45</v>
      </c>
      <c r="L7999" t="s">
        <v>45</v>
      </c>
      <c r="N7999" s="6">
        <v>2012</v>
      </c>
      <c r="R7999" s="7">
        <v>32.437631000000003</v>
      </c>
      <c r="S7999" s="7">
        <v>44.126918000000003</v>
      </c>
      <c r="T7999" t="s">
        <v>46</v>
      </c>
      <c r="U7999" t="s">
        <v>27524</v>
      </c>
      <c r="X7999" t="s">
        <v>27524</v>
      </c>
      <c r="Y7999" t="s">
        <v>19854</v>
      </c>
      <c r="Z7999" t="s">
        <v>19864</v>
      </c>
      <c r="AC7999" t="s">
        <v>27866</v>
      </c>
      <c r="AF7999" t="s">
        <v>52</v>
      </c>
      <c r="AG7999" t="s">
        <v>27867</v>
      </c>
      <c r="AH7999" s="8">
        <v>1229582</v>
      </c>
      <c r="AI7999" t="s">
        <v>27868</v>
      </c>
      <c r="AJ7999" t="s">
        <v>27869</v>
      </c>
    </row>
    <row r="8000" spans="1:36" ht="17.25" hidden="1" customHeight="1" x14ac:dyDescent="0.2">
      <c r="A8000" s="4" t="s">
        <v>27862</v>
      </c>
      <c r="B8000" t="s">
        <v>27403</v>
      </c>
      <c r="C8000" t="s">
        <v>27863</v>
      </c>
      <c r="D8000" t="s">
        <v>27864</v>
      </c>
      <c r="E8000" t="s">
        <v>703</v>
      </c>
      <c r="F8000" t="s">
        <v>27865</v>
      </c>
      <c r="G8000" s="5">
        <v>125</v>
      </c>
      <c r="H8000" t="s">
        <v>42</v>
      </c>
      <c r="I8000" t="s">
        <v>65</v>
      </c>
      <c r="J8000" t="s">
        <v>45</v>
      </c>
      <c r="K8000" t="s">
        <v>45</v>
      </c>
      <c r="L8000" t="s">
        <v>45</v>
      </c>
      <c r="N8000" s="6">
        <v>2012</v>
      </c>
      <c r="R8000" s="7">
        <v>32.437631000000003</v>
      </c>
      <c r="S8000" s="7">
        <v>44.126918000000003</v>
      </c>
      <c r="T8000" t="s">
        <v>46</v>
      </c>
      <c r="U8000" t="s">
        <v>27524</v>
      </c>
      <c r="X8000" t="s">
        <v>27524</v>
      </c>
      <c r="Y8000" t="s">
        <v>19854</v>
      </c>
      <c r="Z8000" t="s">
        <v>19864</v>
      </c>
      <c r="AC8000" t="s">
        <v>27866</v>
      </c>
      <c r="AF8000" t="s">
        <v>52</v>
      </c>
      <c r="AG8000" t="s">
        <v>27867</v>
      </c>
      <c r="AH8000" s="8">
        <v>1229583</v>
      </c>
      <c r="AI8000" t="s">
        <v>27868</v>
      </c>
      <c r="AJ8000" t="s">
        <v>27870</v>
      </c>
    </row>
    <row r="8001" spans="1:36" ht="17.25" hidden="1" customHeight="1" x14ac:dyDescent="0.2">
      <c r="A8001" s="4" t="s">
        <v>27862</v>
      </c>
      <c r="B8001" t="s">
        <v>27403</v>
      </c>
      <c r="C8001" t="s">
        <v>27863</v>
      </c>
      <c r="D8001" t="s">
        <v>27864</v>
      </c>
      <c r="E8001" t="s">
        <v>240</v>
      </c>
      <c r="F8001" t="s">
        <v>1711</v>
      </c>
      <c r="G8001" s="5">
        <v>125</v>
      </c>
      <c r="H8001" t="s">
        <v>486</v>
      </c>
      <c r="I8001" t="s">
        <v>240</v>
      </c>
      <c r="J8001" t="s">
        <v>45</v>
      </c>
      <c r="K8001" t="s">
        <v>45</v>
      </c>
      <c r="L8001" t="s">
        <v>45</v>
      </c>
      <c r="N8001" s="27" t="s">
        <v>45</v>
      </c>
      <c r="R8001" s="7">
        <v>32.437631000000003</v>
      </c>
      <c r="S8001" s="7">
        <v>44.126918000000003</v>
      </c>
      <c r="T8001" t="s">
        <v>46</v>
      </c>
      <c r="U8001" t="s">
        <v>27524</v>
      </c>
      <c r="X8001" t="s">
        <v>27524</v>
      </c>
      <c r="Y8001" t="s">
        <v>19854</v>
      </c>
      <c r="Z8001" t="s">
        <v>19864</v>
      </c>
      <c r="AC8001" t="s">
        <v>27866</v>
      </c>
      <c r="AF8001" t="s">
        <v>52</v>
      </c>
      <c r="AG8001" t="s">
        <v>27867</v>
      </c>
      <c r="AI8001" t="s">
        <v>27868</v>
      </c>
      <c r="AJ8001" t="s">
        <v>27871</v>
      </c>
    </row>
    <row r="8002" spans="1:36" ht="17.25" hidden="1" customHeight="1" x14ac:dyDescent="0.2">
      <c r="A8002" s="4" t="s">
        <v>27880</v>
      </c>
      <c r="B8002" t="s">
        <v>27403</v>
      </c>
      <c r="C8002" t="s">
        <v>27881</v>
      </c>
      <c r="D8002" t="s">
        <v>27882</v>
      </c>
      <c r="E8002" t="s">
        <v>63</v>
      </c>
      <c r="F8002" t="s">
        <v>64</v>
      </c>
      <c r="G8002" s="5">
        <v>63</v>
      </c>
      <c r="H8002" t="s">
        <v>42</v>
      </c>
      <c r="I8002" t="s">
        <v>65</v>
      </c>
      <c r="J8002" t="s">
        <v>45</v>
      </c>
      <c r="K8002" t="s">
        <v>45</v>
      </c>
      <c r="L8002" t="s">
        <v>45</v>
      </c>
      <c r="N8002" s="6">
        <v>1977</v>
      </c>
      <c r="R8002" s="7">
        <v>30.212928999999999</v>
      </c>
      <c r="S8002" s="7">
        <v>47.817411</v>
      </c>
      <c r="T8002" t="s">
        <v>46</v>
      </c>
      <c r="U8002" t="s">
        <v>27662</v>
      </c>
      <c r="X8002" t="s">
        <v>27447</v>
      </c>
      <c r="Y8002" t="s">
        <v>19854</v>
      </c>
      <c r="Z8002" t="s">
        <v>19864</v>
      </c>
      <c r="AA8002" t="s">
        <v>27883</v>
      </c>
      <c r="AC8002" t="s">
        <v>27884</v>
      </c>
      <c r="AF8002" t="s">
        <v>52</v>
      </c>
      <c r="AG8002" t="s">
        <v>27885</v>
      </c>
      <c r="AH8002" s="8">
        <v>1124992</v>
      </c>
      <c r="AI8002" t="s">
        <v>27886</v>
      </c>
      <c r="AJ8002" t="s">
        <v>27887</v>
      </c>
    </row>
    <row r="8003" spans="1:36" ht="17.25" hidden="1" customHeight="1" x14ac:dyDescent="0.2">
      <c r="A8003" s="4" t="s">
        <v>27880</v>
      </c>
      <c r="B8003" t="s">
        <v>27403</v>
      </c>
      <c r="C8003" t="s">
        <v>27881</v>
      </c>
      <c r="D8003" t="s">
        <v>27882</v>
      </c>
      <c r="E8003" t="s">
        <v>73</v>
      </c>
      <c r="F8003" t="s">
        <v>64</v>
      </c>
      <c r="G8003" s="5">
        <v>63</v>
      </c>
      <c r="H8003" t="s">
        <v>42</v>
      </c>
      <c r="I8003" t="s">
        <v>65</v>
      </c>
      <c r="J8003" t="s">
        <v>45</v>
      </c>
      <c r="K8003" t="s">
        <v>45</v>
      </c>
      <c r="L8003" t="s">
        <v>45</v>
      </c>
      <c r="N8003" s="6">
        <v>1977</v>
      </c>
      <c r="R8003" s="7">
        <v>30.212928999999999</v>
      </c>
      <c r="S8003" s="7">
        <v>47.817411</v>
      </c>
      <c r="T8003" t="s">
        <v>46</v>
      </c>
      <c r="U8003" t="s">
        <v>27662</v>
      </c>
      <c r="X8003" t="s">
        <v>27447</v>
      </c>
      <c r="Y8003" t="s">
        <v>19854</v>
      </c>
      <c r="Z8003" t="s">
        <v>19864</v>
      </c>
      <c r="AA8003" t="s">
        <v>27883</v>
      </c>
      <c r="AC8003" t="s">
        <v>27884</v>
      </c>
      <c r="AF8003" t="s">
        <v>52</v>
      </c>
      <c r="AG8003" t="s">
        <v>27885</v>
      </c>
      <c r="AH8003" s="8">
        <v>1124993</v>
      </c>
      <c r="AI8003" t="s">
        <v>27886</v>
      </c>
      <c r="AJ8003" t="s">
        <v>27888</v>
      </c>
    </row>
    <row r="8004" spans="1:36" ht="17.25" hidden="1" customHeight="1" x14ac:dyDescent="0.2">
      <c r="A8004" s="4" t="s">
        <v>27880</v>
      </c>
      <c r="B8004" t="s">
        <v>27403</v>
      </c>
      <c r="C8004" t="s">
        <v>27881</v>
      </c>
      <c r="D8004" t="s">
        <v>27882</v>
      </c>
      <c r="E8004" t="s">
        <v>211</v>
      </c>
      <c r="F8004" t="s">
        <v>64</v>
      </c>
      <c r="G8004" s="5">
        <v>63</v>
      </c>
      <c r="H8004" t="s">
        <v>42</v>
      </c>
      <c r="I8004" t="s">
        <v>65</v>
      </c>
      <c r="J8004" t="s">
        <v>45</v>
      </c>
      <c r="K8004" t="s">
        <v>45</v>
      </c>
      <c r="L8004" t="s">
        <v>45</v>
      </c>
      <c r="N8004" s="6">
        <v>1977</v>
      </c>
      <c r="R8004" s="7">
        <v>30.212928999999999</v>
      </c>
      <c r="S8004" s="7">
        <v>47.817411</v>
      </c>
      <c r="T8004" t="s">
        <v>46</v>
      </c>
      <c r="U8004" t="s">
        <v>27662</v>
      </c>
      <c r="X8004" t="s">
        <v>27447</v>
      </c>
      <c r="Y8004" t="s">
        <v>19854</v>
      </c>
      <c r="Z8004" t="s">
        <v>19864</v>
      </c>
      <c r="AA8004" t="s">
        <v>27883</v>
      </c>
      <c r="AC8004" t="s">
        <v>27884</v>
      </c>
      <c r="AF8004" t="s">
        <v>52</v>
      </c>
      <c r="AG8004" t="s">
        <v>27885</v>
      </c>
      <c r="AH8004" s="8">
        <v>1124994</v>
      </c>
      <c r="AI8004" t="s">
        <v>27886</v>
      </c>
      <c r="AJ8004" t="s">
        <v>27889</v>
      </c>
    </row>
    <row r="8005" spans="1:36" ht="17.25" hidden="1" customHeight="1" x14ac:dyDescent="0.2">
      <c r="A8005" s="4" t="s">
        <v>27880</v>
      </c>
      <c r="B8005" t="s">
        <v>27403</v>
      </c>
      <c r="C8005" t="s">
        <v>27881</v>
      </c>
      <c r="D8005" t="s">
        <v>27882</v>
      </c>
      <c r="E8005" t="s">
        <v>387</v>
      </c>
      <c r="F8005" t="s">
        <v>64</v>
      </c>
      <c r="G8005" s="5">
        <v>63</v>
      </c>
      <c r="H8005" t="s">
        <v>42</v>
      </c>
      <c r="I8005" t="s">
        <v>65</v>
      </c>
      <c r="J8005" t="s">
        <v>45</v>
      </c>
      <c r="K8005" t="s">
        <v>45</v>
      </c>
      <c r="L8005" t="s">
        <v>45</v>
      </c>
      <c r="N8005" s="6">
        <v>1977</v>
      </c>
      <c r="R8005" s="7">
        <v>30.212928999999999</v>
      </c>
      <c r="S8005" s="7">
        <v>47.817411</v>
      </c>
      <c r="T8005" t="s">
        <v>46</v>
      </c>
      <c r="U8005" t="s">
        <v>27662</v>
      </c>
      <c r="X8005" t="s">
        <v>27447</v>
      </c>
      <c r="Y8005" t="s">
        <v>19854</v>
      </c>
      <c r="Z8005" t="s">
        <v>19864</v>
      </c>
      <c r="AA8005" t="s">
        <v>27883</v>
      </c>
      <c r="AC8005" t="s">
        <v>27884</v>
      </c>
      <c r="AF8005" t="s">
        <v>52</v>
      </c>
      <c r="AG8005" t="s">
        <v>27885</v>
      </c>
      <c r="AH8005" s="8">
        <v>1124995</v>
      </c>
      <c r="AI8005" t="s">
        <v>27886</v>
      </c>
      <c r="AJ8005" t="s">
        <v>27890</v>
      </c>
    </row>
    <row r="8006" spans="1:36" ht="17.25" hidden="1" customHeight="1" x14ac:dyDescent="0.2">
      <c r="A8006" s="4" t="s">
        <v>27880</v>
      </c>
      <c r="B8006" t="s">
        <v>27403</v>
      </c>
      <c r="C8006" t="s">
        <v>27881</v>
      </c>
      <c r="D8006" t="s">
        <v>27882</v>
      </c>
      <c r="E8006" t="s">
        <v>75</v>
      </c>
      <c r="F8006" t="s">
        <v>86</v>
      </c>
      <c r="G8006" s="5">
        <v>125</v>
      </c>
      <c r="H8006" t="s">
        <v>42</v>
      </c>
      <c r="I8006" t="s">
        <v>65</v>
      </c>
      <c r="J8006" t="s">
        <v>45</v>
      </c>
      <c r="K8006" t="s">
        <v>45</v>
      </c>
      <c r="L8006" t="s">
        <v>45</v>
      </c>
      <c r="N8006" s="6">
        <v>2006</v>
      </c>
      <c r="R8006" s="7">
        <v>30.212928999999999</v>
      </c>
      <c r="S8006" s="7">
        <v>47.817411</v>
      </c>
      <c r="T8006" t="s">
        <v>46</v>
      </c>
      <c r="U8006" t="s">
        <v>27662</v>
      </c>
      <c r="X8006" t="s">
        <v>27447</v>
      </c>
      <c r="Y8006" t="s">
        <v>19854</v>
      </c>
      <c r="Z8006" t="s">
        <v>19864</v>
      </c>
      <c r="AA8006" t="s">
        <v>27883</v>
      </c>
      <c r="AC8006" t="s">
        <v>27884</v>
      </c>
      <c r="AF8006" t="s">
        <v>52</v>
      </c>
      <c r="AG8006" t="s">
        <v>27885</v>
      </c>
      <c r="AH8006" s="8">
        <v>1198136</v>
      </c>
      <c r="AI8006" t="s">
        <v>27886</v>
      </c>
      <c r="AJ8006" t="s">
        <v>27891</v>
      </c>
    </row>
    <row r="8007" spans="1:36" ht="17.25" hidden="1" customHeight="1" x14ac:dyDescent="0.2">
      <c r="A8007" s="4" t="s">
        <v>27880</v>
      </c>
      <c r="B8007" t="s">
        <v>27403</v>
      </c>
      <c r="C8007" t="s">
        <v>27881</v>
      </c>
      <c r="D8007" t="s">
        <v>27882</v>
      </c>
      <c r="E8007" t="s">
        <v>77</v>
      </c>
      <c r="F8007" t="s">
        <v>86</v>
      </c>
      <c r="G8007" s="5">
        <v>125</v>
      </c>
      <c r="H8007" t="s">
        <v>42</v>
      </c>
      <c r="I8007" t="s">
        <v>65</v>
      </c>
      <c r="J8007" t="s">
        <v>45</v>
      </c>
      <c r="K8007" t="s">
        <v>45</v>
      </c>
      <c r="L8007" t="s">
        <v>45</v>
      </c>
      <c r="N8007" s="6">
        <v>2006</v>
      </c>
      <c r="R8007" s="7">
        <v>30.212928999999999</v>
      </c>
      <c r="S8007" s="7">
        <v>47.817411</v>
      </c>
      <c r="T8007" t="s">
        <v>46</v>
      </c>
      <c r="U8007" t="s">
        <v>27662</v>
      </c>
      <c r="X8007" t="s">
        <v>27447</v>
      </c>
      <c r="Y8007" t="s">
        <v>19854</v>
      </c>
      <c r="Z8007" t="s">
        <v>19864</v>
      </c>
      <c r="AA8007" t="s">
        <v>27883</v>
      </c>
      <c r="AC8007" t="s">
        <v>27884</v>
      </c>
      <c r="AF8007" t="s">
        <v>52</v>
      </c>
      <c r="AG8007" t="s">
        <v>27885</v>
      </c>
      <c r="AH8007" s="8">
        <v>1198137</v>
      </c>
      <c r="AI8007" t="s">
        <v>27886</v>
      </c>
      <c r="AJ8007" t="s">
        <v>27892</v>
      </c>
    </row>
    <row r="8008" spans="1:36" ht="17.25" hidden="1" customHeight="1" x14ac:dyDescent="0.2">
      <c r="A8008" s="4" t="s">
        <v>27880</v>
      </c>
      <c r="B8008" t="s">
        <v>27403</v>
      </c>
      <c r="C8008" t="s">
        <v>27881</v>
      </c>
      <c r="D8008" t="s">
        <v>27882</v>
      </c>
      <c r="E8008" t="s">
        <v>318</v>
      </c>
      <c r="F8008" t="s">
        <v>1711</v>
      </c>
      <c r="G8008" s="5">
        <v>125</v>
      </c>
      <c r="H8008" t="s">
        <v>486</v>
      </c>
      <c r="I8008" t="s">
        <v>240</v>
      </c>
      <c r="J8008" t="s">
        <v>45</v>
      </c>
      <c r="K8008" t="s">
        <v>45</v>
      </c>
      <c r="L8008" t="s">
        <v>45</v>
      </c>
      <c r="N8008" s="27" t="s">
        <v>45</v>
      </c>
      <c r="R8008" s="7">
        <v>30.212928999999999</v>
      </c>
      <c r="S8008" s="7">
        <v>47.817411</v>
      </c>
      <c r="T8008" t="s">
        <v>46</v>
      </c>
      <c r="U8008" t="s">
        <v>27662</v>
      </c>
      <c r="X8008" t="s">
        <v>27447</v>
      </c>
      <c r="Y8008" t="s">
        <v>19854</v>
      </c>
      <c r="Z8008" t="s">
        <v>19864</v>
      </c>
      <c r="AA8008" t="s">
        <v>27883</v>
      </c>
      <c r="AC8008" t="s">
        <v>27884</v>
      </c>
      <c r="AF8008" t="s">
        <v>52</v>
      </c>
      <c r="AG8008" t="s">
        <v>27885</v>
      </c>
      <c r="AI8008" t="s">
        <v>27886</v>
      </c>
      <c r="AJ8008" t="s">
        <v>27893</v>
      </c>
    </row>
    <row r="8009" spans="1:36" ht="17.25" hidden="1" customHeight="1" x14ac:dyDescent="0.2">
      <c r="A8009" s="4" t="s">
        <v>27894</v>
      </c>
      <c r="B8009" t="s">
        <v>27403</v>
      </c>
      <c r="C8009" t="s">
        <v>27895</v>
      </c>
      <c r="D8009" t="s">
        <v>27896</v>
      </c>
      <c r="E8009" t="s">
        <v>719</v>
      </c>
      <c r="F8009" t="s">
        <v>1711</v>
      </c>
      <c r="G8009" s="5">
        <v>250</v>
      </c>
      <c r="H8009" t="s">
        <v>558</v>
      </c>
      <c r="I8009" t="s">
        <v>240</v>
      </c>
      <c r="J8009" t="s">
        <v>45</v>
      </c>
      <c r="K8009" t="s">
        <v>45</v>
      </c>
      <c r="L8009" t="s">
        <v>45</v>
      </c>
      <c r="N8009" s="27" t="s">
        <v>45</v>
      </c>
      <c r="R8009" s="7">
        <v>35.970182000000001</v>
      </c>
      <c r="S8009" s="7">
        <v>43.774447000000002</v>
      </c>
      <c r="T8009" t="s">
        <v>46</v>
      </c>
      <c r="U8009" t="s">
        <v>27794</v>
      </c>
      <c r="X8009" t="s">
        <v>27003</v>
      </c>
      <c r="Y8009" t="s">
        <v>19854</v>
      </c>
      <c r="Z8009" t="s">
        <v>19864</v>
      </c>
      <c r="AC8009" t="s">
        <v>27898</v>
      </c>
      <c r="AF8009" t="s">
        <v>52</v>
      </c>
      <c r="AI8009" t="s">
        <v>27900</v>
      </c>
      <c r="AJ8009" t="s">
        <v>27912</v>
      </c>
    </row>
    <row r="8010" spans="1:36" ht="17.25" hidden="1" customHeight="1" x14ac:dyDescent="0.2">
      <c r="A8010" s="4" t="s">
        <v>27894</v>
      </c>
      <c r="B8010" t="s">
        <v>27403</v>
      </c>
      <c r="C8010" t="s">
        <v>27895</v>
      </c>
      <c r="D8010" t="s">
        <v>27896</v>
      </c>
      <c r="E8010" t="s">
        <v>726</v>
      </c>
      <c r="F8010" t="s">
        <v>1711</v>
      </c>
      <c r="G8010" s="5">
        <v>250</v>
      </c>
      <c r="H8010" t="s">
        <v>558</v>
      </c>
      <c r="I8010" t="s">
        <v>240</v>
      </c>
      <c r="J8010" t="s">
        <v>45</v>
      </c>
      <c r="K8010" t="s">
        <v>45</v>
      </c>
      <c r="L8010" t="s">
        <v>45</v>
      </c>
      <c r="N8010" s="27" t="s">
        <v>45</v>
      </c>
      <c r="R8010" s="7">
        <v>35.970182000000001</v>
      </c>
      <c r="S8010" s="7">
        <v>43.774447000000002</v>
      </c>
      <c r="T8010" t="s">
        <v>46</v>
      </c>
      <c r="U8010" t="s">
        <v>27794</v>
      </c>
      <c r="X8010" t="s">
        <v>27003</v>
      </c>
      <c r="Y8010" t="s">
        <v>19854</v>
      </c>
      <c r="Z8010" t="s">
        <v>19864</v>
      </c>
      <c r="AC8010" t="s">
        <v>27898</v>
      </c>
      <c r="AF8010" t="s">
        <v>52</v>
      </c>
      <c r="AI8010" t="s">
        <v>27900</v>
      </c>
      <c r="AJ8010" t="s">
        <v>27913</v>
      </c>
    </row>
    <row r="8011" spans="1:36" ht="17.25" hidden="1" customHeight="1" x14ac:dyDescent="0.2">
      <c r="A8011" s="4" t="s">
        <v>27914</v>
      </c>
      <c r="B8011" t="s">
        <v>27403</v>
      </c>
      <c r="C8011" t="s">
        <v>27915</v>
      </c>
      <c r="D8011" t="s">
        <v>27916</v>
      </c>
      <c r="E8011" t="s">
        <v>63</v>
      </c>
      <c r="F8011" t="s">
        <v>86</v>
      </c>
      <c r="G8011" s="5">
        <v>67</v>
      </c>
      <c r="H8011" t="s">
        <v>42</v>
      </c>
      <c r="I8011" t="s">
        <v>65</v>
      </c>
      <c r="J8011" t="s">
        <v>45</v>
      </c>
      <c r="K8011" t="s">
        <v>45</v>
      </c>
      <c r="L8011" t="s">
        <v>45</v>
      </c>
      <c r="N8011" s="6">
        <v>2005</v>
      </c>
      <c r="R8011" s="7">
        <v>35.328009000000002</v>
      </c>
      <c r="S8011" s="7">
        <v>44.321852999999997</v>
      </c>
      <c r="T8011" t="s">
        <v>46</v>
      </c>
      <c r="U8011" t="s">
        <v>27737</v>
      </c>
      <c r="X8011" t="s">
        <v>27737</v>
      </c>
      <c r="Y8011" t="s">
        <v>19854</v>
      </c>
      <c r="Z8011" t="s">
        <v>19864</v>
      </c>
      <c r="AC8011" t="s">
        <v>27917</v>
      </c>
      <c r="AF8011" t="s">
        <v>52</v>
      </c>
      <c r="AG8011" t="s">
        <v>27918</v>
      </c>
      <c r="AH8011" s="8">
        <v>1192485</v>
      </c>
      <c r="AI8011" t="s">
        <v>27919</v>
      </c>
      <c r="AJ8011" t="s">
        <v>27920</v>
      </c>
    </row>
    <row r="8012" spans="1:36" ht="17.25" hidden="1" customHeight="1" x14ac:dyDescent="0.2">
      <c r="A8012" s="4" t="s">
        <v>27914</v>
      </c>
      <c r="B8012" t="s">
        <v>27403</v>
      </c>
      <c r="C8012" t="s">
        <v>27915</v>
      </c>
      <c r="D8012" t="s">
        <v>27916</v>
      </c>
      <c r="E8012" t="s">
        <v>75</v>
      </c>
      <c r="F8012" t="s">
        <v>86</v>
      </c>
      <c r="G8012" s="5">
        <v>260</v>
      </c>
      <c r="H8012" t="s">
        <v>42</v>
      </c>
      <c r="I8012" t="s">
        <v>65</v>
      </c>
      <c r="J8012" t="s">
        <v>45</v>
      </c>
      <c r="K8012" t="s">
        <v>45</v>
      </c>
      <c r="L8012" t="s">
        <v>45</v>
      </c>
      <c r="N8012" s="6">
        <v>2005</v>
      </c>
      <c r="R8012" s="7">
        <v>35.328009000000002</v>
      </c>
      <c r="S8012" s="7">
        <v>44.321852999999997</v>
      </c>
      <c r="T8012" t="s">
        <v>46</v>
      </c>
      <c r="U8012" t="s">
        <v>27737</v>
      </c>
      <c r="X8012" t="s">
        <v>27737</v>
      </c>
      <c r="Y8012" t="s">
        <v>19854</v>
      </c>
      <c r="Z8012" t="s">
        <v>19864</v>
      </c>
      <c r="AC8012" t="s">
        <v>27917</v>
      </c>
      <c r="AF8012" t="s">
        <v>52</v>
      </c>
      <c r="AG8012" t="s">
        <v>27918</v>
      </c>
      <c r="AH8012" s="8">
        <v>1192486</v>
      </c>
      <c r="AI8012" t="s">
        <v>27919</v>
      </c>
      <c r="AJ8012" t="s">
        <v>27921</v>
      </c>
    </row>
    <row r="8013" spans="1:36" ht="17.25" hidden="1" customHeight="1" x14ac:dyDescent="0.2">
      <c r="A8013" s="4" t="s">
        <v>27933</v>
      </c>
      <c r="B8013" t="s">
        <v>27403</v>
      </c>
      <c r="C8013" t="s">
        <v>27934</v>
      </c>
      <c r="D8013" t="s">
        <v>27935</v>
      </c>
      <c r="E8013" t="s">
        <v>335</v>
      </c>
      <c r="F8013" t="s">
        <v>1711</v>
      </c>
      <c r="G8013" s="5">
        <v>181</v>
      </c>
      <c r="H8013" t="s">
        <v>486</v>
      </c>
      <c r="I8013" t="s">
        <v>240</v>
      </c>
      <c r="J8013" t="s">
        <v>45</v>
      </c>
      <c r="K8013" t="s">
        <v>45</v>
      </c>
      <c r="L8013" t="s">
        <v>45</v>
      </c>
      <c r="N8013" s="27" t="s">
        <v>45</v>
      </c>
      <c r="R8013" s="7">
        <v>34.144823000000002</v>
      </c>
      <c r="S8013" s="7">
        <v>44.941243</v>
      </c>
      <c r="T8013" t="s">
        <v>46</v>
      </c>
      <c r="U8013" t="s">
        <v>27936</v>
      </c>
      <c r="X8013" t="s">
        <v>27695</v>
      </c>
      <c r="Y8013" t="s">
        <v>19854</v>
      </c>
      <c r="Z8013" t="s">
        <v>19864</v>
      </c>
      <c r="AA8013" t="s">
        <v>27937</v>
      </c>
      <c r="AC8013" t="s">
        <v>27938</v>
      </c>
      <c r="AD8013" t="s">
        <v>52</v>
      </c>
      <c r="AE8013" t="s">
        <v>131</v>
      </c>
      <c r="AF8013" t="s">
        <v>52</v>
      </c>
      <c r="AG8013" t="s">
        <v>27939</v>
      </c>
      <c r="AI8013" t="s">
        <v>27940</v>
      </c>
      <c r="AJ8013" t="s">
        <v>27945</v>
      </c>
    </row>
    <row r="8014" spans="1:36" ht="17.25" hidden="1" customHeight="1" x14ac:dyDescent="0.2">
      <c r="A8014" s="4" t="s">
        <v>27933</v>
      </c>
      <c r="B8014" t="s">
        <v>27403</v>
      </c>
      <c r="C8014" t="s">
        <v>27934</v>
      </c>
      <c r="D8014" t="s">
        <v>27935</v>
      </c>
      <c r="E8014" t="s">
        <v>1157</v>
      </c>
      <c r="F8014" t="s">
        <v>1711</v>
      </c>
      <c r="G8014" s="5">
        <v>181</v>
      </c>
      <c r="H8014" t="s">
        <v>486</v>
      </c>
      <c r="I8014" t="s">
        <v>240</v>
      </c>
      <c r="J8014" t="s">
        <v>45</v>
      </c>
      <c r="K8014" t="s">
        <v>45</v>
      </c>
      <c r="L8014" t="s">
        <v>45</v>
      </c>
      <c r="N8014" s="27" t="s">
        <v>45</v>
      </c>
      <c r="R8014" s="7">
        <v>34.144823000000002</v>
      </c>
      <c r="S8014" s="7">
        <v>44.941243</v>
      </c>
      <c r="T8014" t="s">
        <v>46</v>
      </c>
      <c r="U8014" t="s">
        <v>27936</v>
      </c>
      <c r="X8014" t="s">
        <v>27695</v>
      </c>
      <c r="Y8014" t="s">
        <v>19854</v>
      </c>
      <c r="Z8014" t="s">
        <v>19864</v>
      </c>
      <c r="AA8014" t="s">
        <v>27937</v>
      </c>
      <c r="AC8014" t="s">
        <v>27938</v>
      </c>
      <c r="AD8014" t="s">
        <v>52</v>
      </c>
      <c r="AE8014" t="s">
        <v>131</v>
      </c>
      <c r="AF8014" t="s">
        <v>52</v>
      </c>
      <c r="AI8014" t="s">
        <v>27940</v>
      </c>
      <c r="AJ8014" t="s">
        <v>27946</v>
      </c>
    </row>
    <row r="8015" spans="1:36" ht="17.25" hidden="1" customHeight="1" x14ac:dyDescent="0.2">
      <c r="A8015" s="4" t="s">
        <v>27947</v>
      </c>
      <c r="B8015" t="s">
        <v>27403</v>
      </c>
      <c r="C8015" t="s">
        <v>27948</v>
      </c>
      <c r="D8015" t="s">
        <v>27949</v>
      </c>
      <c r="E8015" t="s">
        <v>63</v>
      </c>
      <c r="F8015" t="s">
        <v>86</v>
      </c>
      <c r="G8015" s="5">
        <v>63</v>
      </c>
      <c r="H8015" t="s">
        <v>42</v>
      </c>
      <c r="I8015" t="s">
        <v>65</v>
      </c>
      <c r="J8015" t="s">
        <v>45</v>
      </c>
      <c r="K8015" t="s">
        <v>45</v>
      </c>
      <c r="L8015" t="s">
        <v>45</v>
      </c>
      <c r="N8015" s="6">
        <v>1977</v>
      </c>
      <c r="R8015" s="7">
        <v>31.976628999999999</v>
      </c>
      <c r="S8015" s="7">
        <v>44.381864999999998</v>
      </c>
      <c r="T8015" t="s">
        <v>46</v>
      </c>
      <c r="U8015" t="s">
        <v>27836</v>
      </c>
      <c r="X8015" t="s">
        <v>27836</v>
      </c>
      <c r="Y8015" t="s">
        <v>19854</v>
      </c>
      <c r="Z8015" t="s">
        <v>19864</v>
      </c>
      <c r="AA8015" t="s">
        <v>27950</v>
      </c>
      <c r="AF8015" t="s">
        <v>52</v>
      </c>
      <c r="AG8015" t="s">
        <v>27951</v>
      </c>
      <c r="AH8015" s="8">
        <v>1134901</v>
      </c>
      <c r="AI8015" t="s">
        <v>27952</v>
      </c>
      <c r="AJ8015" t="s">
        <v>27953</v>
      </c>
    </row>
    <row r="8016" spans="1:36" ht="17.25" hidden="1" customHeight="1" x14ac:dyDescent="0.2">
      <c r="A8016" s="4" t="s">
        <v>27947</v>
      </c>
      <c r="B8016" t="s">
        <v>27403</v>
      </c>
      <c r="C8016" t="s">
        <v>27948</v>
      </c>
      <c r="D8016" t="s">
        <v>27949</v>
      </c>
      <c r="E8016" t="s">
        <v>73</v>
      </c>
      <c r="F8016" t="s">
        <v>86</v>
      </c>
      <c r="G8016" s="5">
        <v>63</v>
      </c>
      <c r="H8016" t="s">
        <v>42</v>
      </c>
      <c r="I8016" t="s">
        <v>65</v>
      </c>
      <c r="J8016" t="s">
        <v>45</v>
      </c>
      <c r="K8016" t="s">
        <v>45</v>
      </c>
      <c r="L8016" t="s">
        <v>45</v>
      </c>
      <c r="N8016" s="6">
        <v>1977</v>
      </c>
      <c r="R8016" s="7">
        <v>31.976628999999999</v>
      </c>
      <c r="S8016" s="7">
        <v>44.381864999999998</v>
      </c>
      <c r="T8016" t="s">
        <v>46</v>
      </c>
      <c r="U8016" t="s">
        <v>27836</v>
      </c>
      <c r="X8016" t="s">
        <v>27836</v>
      </c>
      <c r="Y8016" t="s">
        <v>19854</v>
      </c>
      <c r="Z8016" t="s">
        <v>19864</v>
      </c>
      <c r="AA8016" t="s">
        <v>27950</v>
      </c>
      <c r="AF8016" t="s">
        <v>52</v>
      </c>
      <c r="AG8016" t="s">
        <v>27951</v>
      </c>
      <c r="AH8016" s="8">
        <v>1134902</v>
      </c>
      <c r="AI8016" t="s">
        <v>27952</v>
      </c>
      <c r="AJ8016" t="s">
        <v>27954</v>
      </c>
    </row>
    <row r="8017" spans="1:36" ht="17.25" hidden="1" customHeight="1" x14ac:dyDescent="0.2">
      <c r="A8017" s="4" t="s">
        <v>27947</v>
      </c>
      <c r="B8017" t="s">
        <v>27403</v>
      </c>
      <c r="C8017" t="s">
        <v>27948</v>
      </c>
      <c r="D8017" t="s">
        <v>27949</v>
      </c>
      <c r="E8017" t="s">
        <v>211</v>
      </c>
      <c r="F8017" t="s">
        <v>86</v>
      </c>
      <c r="G8017" s="5">
        <v>63</v>
      </c>
      <c r="H8017" t="s">
        <v>42</v>
      </c>
      <c r="I8017" t="s">
        <v>65</v>
      </c>
      <c r="J8017" t="s">
        <v>45</v>
      </c>
      <c r="K8017" t="s">
        <v>45</v>
      </c>
      <c r="L8017" t="s">
        <v>45</v>
      </c>
      <c r="N8017" s="6">
        <v>1977</v>
      </c>
      <c r="R8017" s="7">
        <v>31.976628999999999</v>
      </c>
      <c r="S8017" s="7">
        <v>44.381864999999998</v>
      </c>
      <c r="T8017" t="s">
        <v>46</v>
      </c>
      <c r="U8017" t="s">
        <v>27836</v>
      </c>
      <c r="X8017" t="s">
        <v>27836</v>
      </c>
      <c r="Y8017" t="s">
        <v>19854</v>
      </c>
      <c r="Z8017" t="s">
        <v>19864</v>
      </c>
      <c r="AA8017" t="s">
        <v>27950</v>
      </c>
      <c r="AF8017" t="s">
        <v>52</v>
      </c>
      <c r="AG8017" t="s">
        <v>27951</v>
      </c>
      <c r="AH8017" s="8">
        <v>1134903</v>
      </c>
      <c r="AI8017" t="s">
        <v>27952</v>
      </c>
      <c r="AJ8017" t="s">
        <v>27955</v>
      </c>
    </row>
    <row r="8018" spans="1:36" ht="17.25" hidden="1" customHeight="1" x14ac:dyDescent="0.2">
      <c r="A8018" s="4" t="s">
        <v>27947</v>
      </c>
      <c r="B8018" t="s">
        <v>27403</v>
      </c>
      <c r="C8018" t="s">
        <v>27948</v>
      </c>
      <c r="D8018" t="s">
        <v>27949</v>
      </c>
      <c r="E8018" t="s">
        <v>75</v>
      </c>
      <c r="F8018" t="s">
        <v>27865</v>
      </c>
      <c r="G8018" s="5">
        <v>125</v>
      </c>
      <c r="H8018" t="s">
        <v>42</v>
      </c>
      <c r="I8018" t="s">
        <v>65</v>
      </c>
      <c r="J8018" t="s">
        <v>45</v>
      </c>
      <c r="K8018" t="s">
        <v>45</v>
      </c>
      <c r="L8018" t="s">
        <v>45</v>
      </c>
      <c r="N8018" s="6">
        <v>2010</v>
      </c>
      <c r="R8018" s="7">
        <v>31.976628999999999</v>
      </c>
      <c r="S8018" s="7">
        <v>44.381864999999998</v>
      </c>
      <c r="T8018" t="s">
        <v>46</v>
      </c>
      <c r="U8018" t="s">
        <v>27836</v>
      </c>
      <c r="X8018" t="s">
        <v>27836</v>
      </c>
      <c r="Y8018" t="s">
        <v>19854</v>
      </c>
      <c r="Z8018" t="s">
        <v>19864</v>
      </c>
      <c r="AA8018" t="s">
        <v>27950</v>
      </c>
      <c r="AF8018" t="s">
        <v>52</v>
      </c>
      <c r="AG8018" t="s">
        <v>27951</v>
      </c>
      <c r="AH8018" s="8">
        <v>1214163</v>
      </c>
      <c r="AI8018" t="s">
        <v>27952</v>
      </c>
      <c r="AJ8018" t="s">
        <v>27956</v>
      </c>
    </row>
    <row r="8019" spans="1:36" ht="17.25" hidden="1" customHeight="1" x14ac:dyDescent="0.2">
      <c r="A8019" s="4" t="s">
        <v>27947</v>
      </c>
      <c r="B8019" t="s">
        <v>27403</v>
      </c>
      <c r="C8019" t="s">
        <v>27948</v>
      </c>
      <c r="D8019" t="s">
        <v>27949</v>
      </c>
      <c r="E8019" t="s">
        <v>77</v>
      </c>
      <c r="F8019" t="s">
        <v>27865</v>
      </c>
      <c r="G8019" s="5">
        <v>125</v>
      </c>
      <c r="H8019" t="s">
        <v>42</v>
      </c>
      <c r="I8019" t="s">
        <v>65</v>
      </c>
      <c r="J8019" t="s">
        <v>45</v>
      </c>
      <c r="K8019" t="s">
        <v>45</v>
      </c>
      <c r="L8019" t="s">
        <v>45</v>
      </c>
      <c r="N8019" s="6">
        <v>2010</v>
      </c>
      <c r="R8019" s="7">
        <v>31.976628999999999</v>
      </c>
      <c r="S8019" s="7">
        <v>44.381864999999998</v>
      </c>
      <c r="T8019" t="s">
        <v>46</v>
      </c>
      <c r="U8019" t="s">
        <v>27836</v>
      </c>
      <c r="X8019" t="s">
        <v>27836</v>
      </c>
      <c r="Y8019" t="s">
        <v>19854</v>
      </c>
      <c r="Z8019" t="s">
        <v>19864</v>
      </c>
      <c r="AA8019" t="s">
        <v>27950</v>
      </c>
      <c r="AF8019" t="s">
        <v>52</v>
      </c>
      <c r="AG8019" t="s">
        <v>27951</v>
      </c>
      <c r="AH8019" s="8">
        <v>1214164</v>
      </c>
      <c r="AI8019" t="s">
        <v>27952</v>
      </c>
      <c r="AJ8019" t="s">
        <v>27957</v>
      </c>
    </row>
    <row r="8020" spans="1:36" ht="17.25" hidden="1" customHeight="1" x14ac:dyDescent="0.2">
      <c r="A8020" s="4" t="s">
        <v>27947</v>
      </c>
      <c r="B8020" t="s">
        <v>27403</v>
      </c>
      <c r="C8020" t="s">
        <v>27948</v>
      </c>
      <c r="D8020" t="s">
        <v>27949</v>
      </c>
      <c r="E8020" t="s">
        <v>318</v>
      </c>
      <c r="F8020" t="s">
        <v>1711</v>
      </c>
      <c r="G8020" s="5">
        <v>125</v>
      </c>
      <c r="H8020" t="s">
        <v>486</v>
      </c>
      <c r="I8020" t="s">
        <v>240</v>
      </c>
      <c r="J8020" t="s">
        <v>45</v>
      </c>
      <c r="K8020" t="s">
        <v>45</v>
      </c>
      <c r="L8020" t="s">
        <v>45</v>
      </c>
      <c r="N8020" s="27" t="s">
        <v>45</v>
      </c>
      <c r="R8020" s="7">
        <v>31.976628999999999</v>
      </c>
      <c r="S8020" s="7">
        <v>44.381864999999998</v>
      </c>
      <c r="T8020" t="s">
        <v>46</v>
      </c>
      <c r="U8020" t="s">
        <v>27836</v>
      </c>
      <c r="X8020" t="s">
        <v>27836</v>
      </c>
      <c r="Y8020" t="s">
        <v>19854</v>
      </c>
      <c r="Z8020" t="s">
        <v>19864</v>
      </c>
      <c r="AA8020" t="s">
        <v>27950</v>
      </c>
      <c r="AF8020" t="s">
        <v>52</v>
      </c>
      <c r="AG8020" t="s">
        <v>27951</v>
      </c>
      <c r="AI8020" t="s">
        <v>27952</v>
      </c>
      <c r="AJ8020" t="s">
        <v>27958</v>
      </c>
    </row>
    <row r="8021" spans="1:36" ht="17.25" hidden="1" customHeight="1" x14ac:dyDescent="0.2">
      <c r="A8021" s="4" t="s">
        <v>27972</v>
      </c>
      <c r="B8021" t="s">
        <v>27403</v>
      </c>
      <c r="C8021" t="s">
        <v>27973</v>
      </c>
      <c r="D8021" t="s">
        <v>27974</v>
      </c>
      <c r="E8021" t="s">
        <v>719</v>
      </c>
      <c r="F8021" t="s">
        <v>1618</v>
      </c>
      <c r="G8021" s="5">
        <v>100</v>
      </c>
      <c r="H8021" t="s">
        <v>42</v>
      </c>
      <c r="I8021" t="s">
        <v>240</v>
      </c>
      <c r="J8021" t="s">
        <v>45</v>
      </c>
      <c r="L8021" t="s">
        <v>45</v>
      </c>
      <c r="N8021" s="6">
        <v>1979</v>
      </c>
      <c r="R8021" s="7">
        <v>30.574757999999999</v>
      </c>
      <c r="S8021" s="7">
        <v>47.766559000000001</v>
      </c>
      <c r="T8021" t="s">
        <v>46</v>
      </c>
      <c r="U8021" t="s">
        <v>27963</v>
      </c>
      <c r="X8021" t="s">
        <v>27447</v>
      </c>
      <c r="Y8021" t="s">
        <v>19854</v>
      </c>
      <c r="Z8021" t="s">
        <v>19864</v>
      </c>
      <c r="AA8021" t="s">
        <v>27964</v>
      </c>
      <c r="AC8021" t="s">
        <v>27965</v>
      </c>
      <c r="AF8021" t="s">
        <v>52</v>
      </c>
      <c r="AG8021" t="s">
        <v>27966</v>
      </c>
      <c r="AH8021" s="8">
        <v>1166682</v>
      </c>
      <c r="AI8021" t="s">
        <v>27975</v>
      </c>
      <c r="AJ8021" t="s">
        <v>27976</v>
      </c>
    </row>
    <row r="8022" spans="1:36" ht="17.25" hidden="1" customHeight="1" x14ac:dyDescent="0.2">
      <c r="A8022" s="4" t="s">
        <v>27972</v>
      </c>
      <c r="B8022" t="s">
        <v>27403</v>
      </c>
      <c r="C8022" t="s">
        <v>27973</v>
      </c>
      <c r="D8022" t="s">
        <v>27974</v>
      </c>
      <c r="E8022" t="s">
        <v>726</v>
      </c>
      <c r="F8022" t="s">
        <v>1618</v>
      </c>
      <c r="G8022" s="5">
        <v>100</v>
      </c>
      <c r="H8022" t="s">
        <v>42</v>
      </c>
      <c r="I8022" t="s">
        <v>240</v>
      </c>
      <c r="J8022" t="s">
        <v>45</v>
      </c>
      <c r="L8022" t="s">
        <v>45</v>
      </c>
      <c r="N8022" s="6">
        <v>1979</v>
      </c>
      <c r="R8022" s="7">
        <v>30.574757999999999</v>
      </c>
      <c r="S8022" s="7">
        <v>47.766559000000001</v>
      </c>
      <c r="T8022" t="s">
        <v>46</v>
      </c>
      <c r="U8022" t="s">
        <v>27963</v>
      </c>
      <c r="X8022" t="s">
        <v>27447</v>
      </c>
      <c r="Y8022" t="s">
        <v>19854</v>
      </c>
      <c r="Z8022" t="s">
        <v>19864</v>
      </c>
      <c r="AA8022" t="s">
        <v>27964</v>
      </c>
      <c r="AC8022" t="s">
        <v>27965</v>
      </c>
      <c r="AF8022" t="s">
        <v>52</v>
      </c>
      <c r="AG8022" t="s">
        <v>27966</v>
      </c>
      <c r="AH8022" s="8">
        <v>1166683</v>
      </c>
      <c r="AI8022" t="s">
        <v>27975</v>
      </c>
      <c r="AJ8022" t="s">
        <v>27977</v>
      </c>
    </row>
    <row r="8023" spans="1:36" ht="17.25" hidden="1" customHeight="1" x14ac:dyDescent="0.2">
      <c r="A8023" s="4" t="s">
        <v>27993</v>
      </c>
      <c r="B8023" t="s">
        <v>27403</v>
      </c>
      <c r="C8023" t="s">
        <v>27994</v>
      </c>
      <c r="D8023" t="s">
        <v>27995</v>
      </c>
      <c r="E8023" t="s">
        <v>63</v>
      </c>
      <c r="F8023" t="s">
        <v>570</v>
      </c>
      <c r="G8023" s="5">
        <v>210</v>
      </c>
      <c r="H8023" t="s">
        <v>42</v>
      </c>
      <c r="I8023" t="s">
        <v>240</v>
      </c>
      <c r="J8023" t="s">
        <v>45</v>
      </c>
      <c r="K8023" t="s">
        <v>45</v>
      </c>
      <c r="L8023" t="s">
        <v>45</v>
      </c>
      <c r="N8023" s="6">
        <v>1978</v>
      </c>
      <c r="R8023" s="7">
        <v>31.037046</v>
      </c>
      <c r="S8023" s="7">
        <v>46.195037999999997</v>
      </c>
      <c r="T8023" t="s">
        <v>46</v>
      </c>
      <c r="U8023" t="s">
        <v>27720</v>
      </c>
      <c r="X8023" t="s">
        <v>27981</v>
      </c>
      <c r="Y8023" t="s">
        <v>19854</v>
      </c>
      <c r="Z8023" t="s">
        <v>19864</v>
      </c>
      <c r="AF8023" t="s">
        <v>52</v>
      </c>
      <c r="AG8023" t="s">
        <v>27996</v>
      </c>
      <c r="AH8023" s="27">
        <v>1135361</v>
      </c>
      <c r="AI8023" t="s">
        <v>27997</v>
      </c>
      <c r="AJ8023" t="s">
        <v>27998</v>
      </c>
    </row>
    <row r="8024" spans="1:36" ht="17.25" hidden="1" customHeight="1" x14ac:dyDescent="0.2">
      <c r="A8024" s="4" t="s">
        <v>27993</v>
      </c>
      <c r="B8024" t="s">
        <v>27403</v>
      </c>
      <c r="C8024" t="s">
        <v>27994</v>
      </c>
      <c r="D8024" t="s">
        <v>27995</v>
      </c>
      <c r="E8024" t="s">
        <v>73</v>
      </c>
      <c r="F8024" t="s">
        <v>570</v>
      </c>
      <c r="G8024" s="5">
        <v>210</v>
      </c>
      <c r="H8024" t="s">
        <v>42</v>
      </c>
      <c r="I8024" t="s">
        <v>240</v>
      </c>
      <c r="J8024" t="s">
        <v>45</v>
      </c>
      <c r="K8024" t="s">
        <v>45</v>
      </c>
      <c r="L8024" t="s">
        <v>45</v>
      </c>
      <c r="N8024" s="6">
        <v>1979</v>
      </c>
      <c r="R8024" s="7">
        <v>31.037046</v>
      </c>
      <c r="S8024" s="7">
        <v>46.195037999999997</v>
      </c>
      <c r="T8024" t="s">
        <v>46</v>
      </c>
      <c r="U8024" t="s">
        <v>27720</v>
      </c>
      <c r="X8024" t="s">
        <v>27981</v>
      </c>
      <c r="Y8024" t="s">
        <v>19854</v>
      </c>
      <c r="Z8024" t="s">
        <v>19864</v>
      </c>
      <c r="AF8024" t="s">
        <v>52</v>
      </c>
      <c r="AG8024" t="s">
        <v>27996</v>
      </c>
      <c r="AH8024" s="8">
        <v>1135362</v>
      </c>
      <c r="AI8024" t="s">
        <v>27997</v>
      </c>
      <c r="AJ8024" t="s">
        <v>27999</v>
      </c>
    </row>
    <row r="8025" spans="1:36" ht="17.25" hidden="1" customHeight="1" x14ac:dyDescent="0.2">
      <c r="A8025" s="4" t="s">
        <v>27993</v>
      </c>
      <c r="B8025" t="s">
        <v>27403</v>
      </c>
      <c r="C8025" t="s">
        <v>27994</v>
      </c>
      <c r="D8025" t="s">
        <v>27995</v>
      </c>
      <c r="E8025" t="s">
        <v>211</v>
      </c>
      <c r="F8025" t="s">
        <v>570</v>
      </c>
      <c r="G8025" s="5">
        <v>210</v>
      </c>
      <c r="H8025" t="s">
        <v>42</v>
      </c>
      <c r="I8025" t="s">
        <v>240</v>
      </c>
      <c r="J8025" t="s">
        <v>45</v>
      </c>
      <c r="K8025" t="s">
        <v>45</v>
      </c>
      <c r="L8025" t="s">
        <v>45</v>
      </c>
      <c r="N8025" s="6">
        <v>1979</v>
      </c>
      <c r="R8025" s="7">
        <v>31.037046</v>
      </c>
      <c r="S8025" s="7">
        <v>46.195037999999997</v>
      </c>
      <c r="T8025" t="s">
        <v>46</v>
      </c>
      <c r="U8025" t="s">
        <v>27720</v>
      </c>
      <c r="X8025" t="s">
        <v>27981</v>
      </c>
      <c r="Y8025" t="s">
        <v>19854</v>
      </c>
      <c r="Z8025" t="s">
        <v>19864</v>
      </c>
      <c r="AF8025" t="s">
        <v>52</v>
      </c>
      <c r="AG8025" t="s">
        <v>27996</v>
      </c>
      <c r="AH8025" s="8">
        <v>1135363</v>
      </c>
      <c r="AI8025" t="s">
        <v>27997</v>
      </c>
      <c r="AJ8025" t="s">
        <v>28000</v>
      </c>
    </row>
    <row r="8026" spans="1:36" ht="17.25" hidden="1" customHeight="1" x14ac:dyDescent="0.2">
      <c r="A8026" s="4" t="s">
        <v>27993</v>
      </c>
      <c r="B8026" t="s">
        <v>27403</v>
      </c>
      <c r="C8026" t="s">
        <v>27994</v>
      </c>
      <c r="D8026" t="s">
        <v>27995</v>
      </c>
      <c r="E8026" t="s">
        <v>387</v>
      </c>
      <c r="F8026" t="s">
        <v>570</v>
      </c>
      <c r="G8026" s="5">
        <v>210</v>
      </c>
      <c r="H8026" t="s">
        <v>42</v>
      </c>
      <c r="I8026" t="s">
        <v>240</v>
      </c>
      <c r="J8026" t="s">
        <v>45</v>
      </c>
      <c r="K8026" t="s">
        <v>45</v>
      </c>
      <c r="L8026" t="s">
        <v>45</v>
      </c>
      <c r="N8026" s="6">
        <v>1980</v>
      </c>
      <c r="R8026" s="7">
        <v>31.037046</v>
      </c>
      <c r="S8026" s="7">
        <v>46.195037999999997</v>
      </c>
      <c r="T8026" t="s">
        <v>46</v>
      </c>
      <c r="U8026" t="s">
        <v>27720</v>
      </c>
      <c r="X8026" t="s">
        <v>27981</v>
      </c>
      <c r="Y8026" t="s">
        <v>19854</v>
      </c>
      <c r="Z8026" t="s">
        <v>19864</v>
      </c>
      <c r="AF8026" t="s">
        <v>52</v>
      </c>
      <c r="AG8026" t="s">
        <v>27996</v>
      </c>
      <c r="AH8026" s="8">
        <v>1170063</v>
      </c>
      <c r="AI8026" t="s">
        <v>27997</v>
      </c>
      <c r="AJ8026" t="s">
        <v>28001</v>
      </c>
    </row>
    <row r="8027" spans="1:36" ht="17.25" hidden="1" customHeight="1" x14ac:dyDescent="0.2">
      <c r="A8027" s="4" t="s">
        <v>28002</v>
      </c>
      <c r="B8027" t="s">
        <v>27403</v>
      </c>
      <c r="C8027" t="s">
        <v>28003</v>
      </c>
      <c r="E8027" t="s">
        <v>40</v>
      </c>
      <c r="F8027" t="s">
        <v>45</v>
      </c>
      <c r="G8027" s="5">
        <v>3000</v>
      </c>
      <c r="H8027" t="s">
        <v>486</v>
      </c>
      <c r="I8027" t="s">
        <v>45</v>
      </c>
      <c r="J8027" t="s">
        <v>45</v>
      </c>
      <c r="K8027" t="s">
        <v>45</v>
      </c>
      <c r="L8027" t="s">
        <v>45</v>
      </c>
      <c r="N8027" s="27" t="s">
        <v>45</v>
      </c>
      <c r="R8027" s="7">
        <v>31.004259999999999</v>
      </c>
      <c r="S8027" s="7">
        <v>45.917009999999998</v>
      </c>
      <c r="T8027" t="s">
        <v>504</v>
      </c>
      <c r="U8027" t="s">
        <v>27720</v>
      </c>
      <c r="X8027" t="s">
        <v>27981</v>
      </c>
      <c r="Y8027" t="s">
        <v>19854</v>
      </c>
      <c r="Z8027" t="s">
        <v>19864</v>
      </c>
      <c r="AD8027" t="s">
        <v>52</v>
      </c>
      <c r="AE8027" t="s">
        <v>131</v>
      </c>
      <c r="AF8027" t="s">
        <v>52</v>
      </c>
      <c r="AI8027" t="s">
        <v>28004</v>
      </c>
      <c r="AJ8027" t="s">
        <v>28005</v>
      </c>
    </row>
    <row r="8028" spans="1:36" ht="17.25" hidden="1" customHeight="1" x14ac:dyDescent="0.2">
      <c r="A8028" s="4" t="s">
        <v>28002</v>
      </c>
      <c r="B8028" t="s">
        <v>27403</v>
      </c>
      <c r="C8028" t="s">
        <v>28003</v>
      </c>
      <c r="E8028" t="s">
        <v>56</v>
      </c>
      <c r="F8028" t="s">
        <v>45</v>
      </c>
      <c r="G8028" s="5">
        <v>3000</v>
      </c>
      <c r="H8028" t="s">
        <v>486</v>
      </c>
      <c r="I8028" t="s">
        <v>45</v>
      </c>
      <c r="J8028" t="s">
        <v>45</v>
      </c>
      <c r="K8028" t="s">
        <v>45</v>
      </c>
      <c r="L8028" t="s">
        <v>45</v>
      </c>
      <c r="N8028" s="27" t="s">
        <v>45</v>
      </c>
      <c r="R8028" s="7">
        <v>31.004259999999999</v>
      </c>
      <c r="S8028" s="7">
        <v>45.917009999999998</v>
      </c>
      <c r="T8028" t="s">
        <v>504</v>
      </c>
      <c r="U8028" t="s">
        <v>27720</v>
      </c>
      <c r="X8028" t="s">
        <v>27981</v>
      </c>
      <c r="Y8028" t="s">
        <v>19854</v>
      </c>
      <c r="Z8028" t="s">
        <v>19864</v>
      </c>
      <c r="AF8028" t="s">
        <v>52</v>
      </c>
      <c r="AI8028" t="s">
        <v>28004</v>
      </c>
      <c r="AJ8028" t="s">
        <v>28006</v>
      </c>
    </row>
    <row r="8029" spans="1:36" ht="17.25" hidden="1" customHeight="1" x14ac:dyDescent="0.2">
      <c r="A8029" s="4" t="s">
        <v>28029</v>
      </c>
      <c r="B8029" t="s">
        <v>27403</v>
      </c>
      <c r="C8029" t="s">
        <v>28030</v>
      </c>
      <c r="D8029" t="s">
        <v>28031</v>
      </c>
      <c r="E8029" t="s">
        <v>40</v>
      </c>
      <c r="F8029" t="s">
        <v>570</v>
      </c>
      <c r="G8029" s="5">
        <v>201.6</v>
      </c>
      <c r="H8029" t="s">
        <v>42</v>
      </c>
      <c r="I8029" t="s">
        <v>528</v>
      </c>
      <c r="J8029" t="s">
        <v>45</v>
      </c>
      <c r="K8029" t="s">
        <v>45</v>
      </c>
      <c r="L8029" t="s">
        <v>45</v>
      </c>
      <c r="N8029" s="6">
        <v>2012</v>
      </c>
      <c r="R8029" s="7">
        <v>31.899889999999999</v>
      </c>
      <c r="S8029" s="7">
        <v>47.141753000000001</v>
      </c>
      <c r="T8029" t="s">
        <v>46</v>
      </c>
      <c r="U8029" t="s">
        <v>27927</v>
      </c>
      <c r="X8029" t="s">
        <v>28032</v>
      </c>
      <c r="Y8029" t="s">
        <v>19854</v>
      </c>
      <c r="Z8029" t="s">
        <v>19864</v>
      </c>
      <c r="AF8029" t="s">
        <v>52</v>
      </c>
      <c r="AI8029" t="s">
        <v>28033</v>
      </c>
      <c r="AJ8029" t="s">
        <v>28034</v>
      </c>
    </row>
    <row r="8030" spans="1:36" ht="17.25" hidden="1" customHeight="1" x14ac:dyDescent="0.2">
      <c r="A8030" s="4" t="s">
        <v>28035</v>
      </c>
      <c r="B8030" t="s">
        <v>27403</v>
      </c>
      <c r="C8030" t="s">
        <v>28036</v>
      </c>
      <c r="D8030" t="s">
        <v>28037</v>
      </c>
      <c r="E8030" t="s">
        <v>40</v>
      </c>
      <c r="F8030" t="s">
        <v>570</v>
      </c>
      <c r="G8030" s="5">
        <v>201.6</v>
      </c>
      <c r="H8030" t="s">
        <v>42</v>
      </c>
      <c r="I8030" t="s">
        <v>528</v>
      </c>
      <c r="J8030" t="s">
        <v>45</v>
      </c>
      <c r="K8030" t="s">
        <v>45</v>
      </c>
      <c r="L8030" t="s">
        <v>45</v>
      </c>
      <c r="N8030" s="27" t="s">
        <v>45</v>
      </c>
      <c r="R8030" s="7">
        <v>32.028886</v>
      </c>
      <c r="S8030" s="7">
        <v>44.900993999999997</v>
      </c>
      <c r="T8030" t="s">
        <v>46</v>
      </c>
      <c r="U8030" t="s">
        <v>27779</v>
      </c>
      <c r="X8030" t="s">
        <v>28038</v>
      </c>
      <c r="Y8030" t="s">
        <v>19854</v>
      </c>
      <c r="Z8030" t="s">
        <v>19864</v>
      </c>
      <c r="AF8030" t="s">
        <v>52</v>
      </c>
      <c r="AH8030" s="27"/>
      <c r="AI8030" t="s">
        <v>28039</v>
      </c>
      <c r="AJ8030" t="s">
        <v>28040</v>
      </c>
    </row>
    <row r="8031" spans="1:36" ht="17.25" hidden="1" customHeight="1" x14ac:dyDescent="0.2">
      <c r="A8031" s="4" t="s">
        <v>28041</v>
      </c>
      <c r="B8031" t="s">
        <v>27403</v>
      </c>
      <c r="C8031" t="s">
        <v>28042</v>
      </c>
      <c r="D8031" t="s">
        <v>28043</v>
      </c>
      <c r="E8031" t="s">
        <v>40</v>
      </c>
      <c r="F8031" t="s">
        <v>570</v>
      </c>
      <c r="G8031" s="5">
        <v>75</v>
      </c>
      <c r="H8031" t="s">
        <v>42</v>
      </c>
      <c r="I8031" t="s">
        <v>528</v>
      </c>
      <c r="J8031" t="s">
        <v>45</v>
      </c>
      <c r="K8031" t="s">
        <v>45</v>
      </c>
      <c r="L8031" t="s">
        <v>45</v>
      </c>
      <c r="N8031" s="27" t="s">
        <v>45</v>
      </c>
      <c r="R8031" s="7">
        <v>30.983989000000001</v>
      </c>
      <c r="S8031" s="7">
        <v>47.425153999999999</v>
      </c>
      <c r="T8031" t="s">
        <v>46</v>
      </c>
      <c r="U8031" t="s">
        <v>28044</v>
      </c>
      <c r="X8031" t="s">
        <v>27447</v>
      </c>
      <c r="Y8031" t="s">
        <v>19854</v>
      </c>
      <c r="Z8031" t="s">
        <v>19864</v>
      </c>
      <c r="AF8031" t="s">
        <v>52</v>
      </c>
      <c r="AH8031" s="27"/>
      <c r="AI8031" t="s">
        <v>28045</v>
      </c>
      <c r="AJ8031" t="s">
        <v>28046</v>
      </c>
    </row>
    <row r="8032" spans="1:36" ht="17.25" hidden="1" customHeight="1" x14ac:dyDescent="0.2">
      <c r="A8032" s="4" t="s">
        <v>28068</v>
      </c>
      <c r="B8032" t="s">
        <v>27403</v>
      </c>
      <c r="C8032" t="s">
        <v>28069</v>
      </c>
      <c r="D8032" t="s">
        <v>28070</v>
      </c>
      <c r="E8032" t="s">
        <v>63</v>
      </c>
      <c r="F8032" t="s">
        <v>41</v>
      </c>
      <c r="G8032" s="5">
        <v>160</v>
      </c>
      <c r="H8032" t="s">
        <v>42</v>
      </c>
      <c r="I8032" t="s">
        <v>65</v>
      </c>
      <c r="J8032" t="s">
        <v>45</v>
      </c>
      <c r="K8032" t="s">
        <v>45</v>
      </c>
      <c r="L8032" t="s">
        <v>45</v>
      </c>
      <c r="N8032" s="6">
        <v>2011</v>
      </c>
      <c r="R8032" s="7">
        <v>33.4178</v>
      </c>
      <c r="S8032" s="7">
        <v>44.465299999999999</v>
      </c>
      <c r="T8032" t="s">
        <v>46</v>
      </c>
      <c r="U8032" t="s">
        <v>28071</v>
      </c>
      <c r="X8032" t="s">
        <v>27406</v>
      </c>
      <c r="Y8032" t="s">
        <v>19854</v>
      </c>
      <c r="Z8032" t="s">
        <v>19864</v>
      </c>
      <c r="AA8032" t="s">
        <v>28072</v>
      </c>
      <c r="AF8032" t="s">
        <v>52</v>
      </c>
      <c r="AG8032" t="s">
        <v>28073</v>
      </c>
      <c r="AH8032" s="8">
        <v>1214165</v>
      </c>
      <c r="AI8032" t="s">
        <v>28074</v>
      </c>
      <c r="AJ8032" t="s">
        <v>28075</v>
      </c>
    </row>
    <row r="8033" spans="1:36" ht="17.25" hidden="1" customHeight="1" x14ac:dyDescent="0.2">
      <c r="A8033" s="4" t="s">
        <v>28068</v>
      </c>
      <c r="B8033" t="s">
        <v>27403</v>
      </c>
      <c r="C8033" t="s">
        <v>28069</v>
      </c>
      <c r="D8033" t="s">
        <v>28070</v>
      </c>
      <c r="E8033" t="s">
        <v>73</v>
      </c>
      <c r="F8033" t="s">
        <v>41</v>
      </c>
      <c r="G8033" s="5">
        <v>160</v>
      </c>
      <c r="H8033" t="s">
        <v>42</v>
      </c>
      <c r="I8033" t="s">
        <v>65</v>
      </c>
      <c r="J8033" t="s">
        <v>45</v>
      </c>
      <c r="K8033" t="s">
        <v>45</v>
      </c>
      <c r="L8033" t="s">
        <v>45</v>
      </c>
      <c r="N8033" s="6">
        <v>2011</v>
      </c>
      <c r="R8033" s="7">
        <v>33.4178</v>
      </c>
      <c r="S8033" s="7">
        <v>44.465299999999999</v>
      </c>
      <c r="T8033" t="s">
        <v>46</v>
      </c>
      <c r="U8033" t="s">
        <v>28071</v>
      </c>
      <c r="X8033" t="s">
        <v>27406</v>
      </c>
      <c r="Y8033" t="s">
        <v>19854</v>
      </c>
      <c r="Z8033" t="s">
        <v>19864</v>
      </c>
      <c r="AA8033" t="s">
        <v>28072</v>
      </c>
      <c r="AF8033" t="s">
        <v>52</v>
      </c>
      <c r="AG8033" t="s">
        <v>28073</v>
      </c>
      <c r="AH8033" s="8">
        <v>1214166</v>
      </c>
      <c r="AI8033" t="s">
        <v>28074</v>
      </c>
      <c r="AJ8033" t="s">
        <v>28076</v>
      </c>
    </row>
    <row r="8034" spans="1:36" ht="17.25" hidden="1" customHeight="1" x14ac:dyDescent="0.2">
      <c r="A8034" s="4" t="s">
        <v>28068</v>
      </c>
      <c r="B8034" t="s">
        <v>27403</v>
      </c>
      <c r="C8034" t="s">
        <v>28069</v>
      </c>
      <c r="D8034" t="s">
        <v>28070</v>
      </c>
      <c r="E8034" t="s">
        <v>211</v>
      </c>
      <c r="F8034" t="s">
        <v>1711</v>
      </c>
      <c r="G8034" s="5">
        <v>160</v>
      </c>
      <c r="H8034" t="s">
        <v>558</v>
      </c>
      <c r="I8034" t="s">
        <v>240</v>
      </c>
      <c r="J8034" t="s">
        <v>45</v>
      </c>
      <c r="L8034" t="s">
        <v>45</v>
      </c>
      <c r="N8034" s="27" t="s">
        <v>45</v>
      </c>
      <c r="R8034" s="7">
        <v>33.4178</v>
      </c>
      <c r="S8034" s="7">
        <v>44.465299999999999</v>
      </c>
      <c r="T8034" t="s">
        <v>46</v>
      </c>
      <c r="U8034" t="s">
        <v>28071</v>
      </c>
      <c r="X8034" t="s">
        <v>27406</v>
      </c>
      <c r="Y8034" t="s">
        <v>19854</v>
      </c>
      <c r="Z8034" t="s">
        <v>19864</v>
      </c>
      <c r="AA8034" t="s">
        <v>28072</v>
      </c>
      <c r="AF8034" t="s">
        <v>52</v>
      </c>
      <c r="AG8034" t="s">
        <v>28073</v>
      </c>
      <c r="AI8034" t="s">
        <v>28074</v>
      </c>
      <c r="AJ8034" t="s">
        <v>28077</v>
      </c>
    </row>
    <row r="8035" spans="1:36" ht="17.25" hidden="1" customHeight="1" x14ac:dyDescent="0.2">
      <c r="A8035" s="4" t="s">
        <v>28068</v>
      </c>
      <c r="B8035" t="s">
        <v>27403</v>
      </c>
      <c r="C8035" t="s">
        <v>28069</v>
      </c>
      <c r="D8035" t="s">
        <v>28078</v>
      </c>
      <c r="E8035" t="s">
        <v>318</v>
      </c>
      <c r="F8035" t="s">
        <v>1711</v>
      </c>
      <c r="G8035" s="5">
        <v>169</v>
      </c>
      <c r="H8035" t="s">
        <v>558</v>
      </c>
      <c r="I8035" t="s">
        <v>240</v>
      </c>
      <c r="J8035" t="s">
        <v>45</v>
      </c>
      <c r="K8035" t="s">
        <v>45</v>
      </c>
      <c r="L8035" t="s">
        <v>45</v>
      </c>
      <c r="N8035" s="27" t="s">
        <v>45</v>
      </c>
      <c r="R8035" s="7">
        <v>33.4178</v>
      </c>
      <c r="S8035" s="7">
        <v>44.465299999999999</v>
      </c>
      <c r="T8035" t="s">
        <v>46</v>
      </c>
      <c r="U8035" t="s">
        <v>28071</v>
      </c>
      <c r="X8035" t="s">
        <v>27406</v>
      </c>
      <c r="Y8035" t="s">
        <v>19854</v>
      </c>
      <c r="Z8035" t="s">
        <v>19864</v>
      </c>
      <c r="AF8035" t="s">
        <v>52</v>
      </c>
      <c r="AG8035" t="s">
        <v>28073</v>
      </c>
      <c r="AI8035" t="s">
        <v>28074</v>
      </c>
      <c r="AJ8035" t="s">
        <v>28081</v>
      </c>
    </row>
    <row r="8036" spans="1:36" ht="17.25" hidden="1" customHeight="1" x14ac:dyDescent="0.2">
      <c r="A8036" s="4" t="s">
        <v>28082</v>
      </c>
      <c r="B8036" t="s">
        <v>27403</v>
      </c>
      <c r="C8036" t="s">
        <v>28083</v>
      </c>
      <c r="D8036" t="s">
        <v>28084</v>
      </c>
      <c r="E8036" t="s">
        <v>40</v>
      </c>
      <c r="F8036" t="s">
        <v>1618</v>
      </c>
      <c r="G8036" s="5">
        <v>630</v>
      </c>
      <c r="H8036" t="s">
        <v>42</v>
      </c>
      <c r="I8036" t="s">
        <v>240</v>
      </c>
      <c r="J8036" t="s">
        <v>45</v>
      </c>
      <c r="K8036" t="s">
        <v>45</v>
      </c>
      <c r="L8036" t="s">
        <v>45</v>
      </c>
      <c r="N8036" s="27" t="s">
        <v>45</v>
      </c>
      <c r="R8036" s="7">
        <v>34.088318000000001</v>
      </c>
      <c r="S8036" s="7">
        <v>43.972092000000004</v>
      </c>
      <c r="T8036" t="s">
        <v>46</v>
      </c>
      <c r="U8036" t="s">
        <v>28085</v>
      </c>
      <c r="X8036" t="s">
        <v>27632</v>
      </c>
      <c r="Y8036" t="s">
        <v>19854</v>
      </c>
      <c r="Z8036" t="s">
        <v>19864</v>
      </c>
      <c r="AC8036" t="s">
        <v>27632</v>
      </c>
      <c r="AF8036" t="s">
        <v>52</v>
      </c>
      <c r="AG8036" t="s">
        <v>28086</v>
      </c>
      <c r="AH8036" s="8">
        <v>1201208</v>
      </c>
      <c r="AI8036" t="s">
        <v>28087</v>
      </c>
      <c r="AJ8036" t="s">
        <v>28088</v>
      </c>
    </row>
    <row r="8037" spans="1:36" ht="17.25" hidden="1" customHeight="1" x14ac:dyDescent="0.2">
      <c r="A8037" s="4" t="s">
        <v>28090</v>
      </c>
      <c r="B8037" t="s">
        <v>27403</v>
      </c>
      <c r="C8037" t="s">
        <v>28091</v>
      </c>
      <c r="E8037" t="s">
        <v>40</v>
      </c>
      <c r="F8037" t="s">
        <v>2972</v>
      </c>
      <c r="G8037" s="5">
        <v>50</v>
      </c>
      <c r="H8037" t="s">
        <v>42</v>
      </c>
      <c r="I8037" t="s">
        <v>528</v>
      </c>
      <c r="J8037" t="s">
        <v>45</v>
      </c>
      <c r="K8037" t="s">
        <v>45</v>
      </c>
      <c r="L8037" t="s">
        <v>45</v>
      </c>
      <c r="N8037" s="6">
        <v>2009</v>
      </c>
      <c r="R8037" s="7">
        <v>31.225549999999998</v>
      </c>
      <c r="S8037" s="7">
        <v>45.002827000000003</v>
      </c>
      <c r="T8037" t="s">
        <v>46</v>
      </c>
      <c r="U8037" t="s">
        <v>28092</v>
      </c>
      <c r="X8037" t="s">
        <v>28093</v>
      </c>
      <c r="Y8037" t="s">
        <v>19854</v>
      </c>
      <c r="Z8037" t="s">
        <v>19864</v>
      </c>
      <c r="AD8037" t="s">
        <v>52</v>
      </c>
      <c r="AE8037" t="s">
        <v>25478</v>
      </c>
      <c r="AG8037" t="s">
        <v>28094</v>
      </c>
      <c r="AH8037" s="8">
        <v>1292939</v>
      </c>
      <c r="AI8037" t="s">
        <v>28095</v>
      </c>
      <c r="AJ8037" t="s">
        <v>28096</v>
      </c>
    </row>
    <row r="8038" spans="1:36" ht="17.25" hidden="1" customHeight="1" x14ac:dyDescent="0.2">
      <c r="A8038" s="4" t="s">
        <v>28097</v>
      </c>
      <c r="B8038" t="s">
        <v>27403</v>
      </c>
      <c r="C8038" t="s">
        <v>28098</v>
      </c>
      <c r="D8038" t="s">
        <v>28099</v>
      </c>
      <c r="E8038" t="s">
        <v>40</v>
      </c>
      <c r="F8038" t="s">
        <v>570</v>
      </c>
      <c r="G8038" s="5">
        <v>340</v>
      </c>
      <c r="H8038" t="s">
        <v>42</v>
      </c>
      <c r="I8038" t="s">
        <v>528</v>
      </c>
      <c r="J8038" t="s">
        <v>45</v>
      </c>
      <c r="K8038" t="s">
        <v>45</v>
      </c>
      <c r="L8038" t="s">
        <v>45</v>
      </c>
      <c r="N8038" s="27" t="s">
        <v>45</v>
      </c>
      <c r="R8038" s="7">
        <v>34.090186000000003</v>
      </c>
      <c r="S8038" s="7">
        <v>43.985087999999998</v>
      </c>
      <c r="T8038" t="s">
        <v>46</v>
      </c>
      <c r="U8038" t="s">
        <v>28100</v>
      </c>
      <c r="W8038" t="s">
        <v>28085</v>
      </c>
      <c r="X8038" t="s">
        <v>27632</v>
      </c>
      <c r="Y8038" t="s">
        <v>19854</v>
      </c>
      <c r="Z8038" t="s">
        <v>19864</v>
      </c>
      <c r="AF8038" t="s">
        <v>52</v>
      </c>
      <c r="AG8038" t="s">
        <v>28101</v>
      </c>
      <c r="AH8038" s="8" t="s">
        <v>28102</v>
      </c>
      <c r="AI8038" t="s">
        <v>28103</v>
      </c>
      <c r="AJ8038" t="s">
        <v>28104</v>
      </c>
    </row>
    <row r="8039" spans="1:36" ht="17.25" hidden="1" customHeight="1" x14ac:dyDescent="0.2">
      <c r="A8039" s="4" t="s">
        <v>28105</v>
      </c>
      <c r="B8039" t="s">
        <v>27403</v>
      </c>
      <c r="C8039" t="s">
        <v>28106</v>
      </c>
      <c r="D8039" t="s">
        <v>28107</v>
      </c>
      <c r="E8039" t="s">
        <v>40</v>
      </c>
      <c r="F8039" t="s">
        <v>570</v>
      </c>
      <c r="G8039" s="5">
        <v>60</v>
      </c>
      <c r="H8039" t="s">
        <v>857</v>
      </c>
      <c r="I8039" t="s">
        <v>528</v>
      </c>
      <c r="J8039" t="s">
        <v>45</v>
      </c>
      <c r="K8039" t="s">
        <v>45</v>
      </c>
      <c r="L8039" t="s">
        <v>45</v>
      </c>
      <c r="N8039" s="6">
        <v>2008</v>
      </c>
      <c r="R8039" s="7">
        <v>31.289967000000001</v>
      </c>
      <c r="S8039" s="7">
        <v>45.277206</v>
      </c>
      <c r="T8039" t="s">
        <v>46</v>
      </c>
      <c r="U8039" t="s">
        <v>28108</v>
      </c>
      <c r="X8039" t="s">
        <v>28109</v>
      </c>
      <c r="Y8039" t="s">
        <v>19854</v>
      </c>
      <c r="Z8039" t="s">
        <v>19864</v>
      </c>
      <c r="AF8039" t="s">
        <v>52</v>
      </c>
      <c r="AI8039" t="s">
        <v>28110</v>
      </c>
      <c r="AJ8039" t="s">
        <v>28111</v>
      </c>
    </row>
    <row r="8040" spans="1:36" ht="17.25" hidden="1" customHeight="1" x14ac:dyDescent="0.2">
      <c r="A8040" s="4" t="s">
        <v>28131</v>
      </c>
      <c r="B8040" t="s">
        <v>27403</v>
      </c>
      <c r="C8040" t="s">
        <v>28132</v>
      </c>
      <c r="E8040" t="s">
        <v>40</v>
      </c>
      <c r="F8040" t="s">
        <v>86</v>
      </c>
      <c r="G8040" s="5">
        <v>300</v>
      </c>
      <c r="H8040" t="s">
        <v>558</v>
      </c>
      <c r="I8040" t="s">
        <v>65</v>
      </c>
      <c r="J8040" t="s">
        <v>45</v>
      </c>
      <c r="K8040" t="s">
        <v>45</v>
      </c>
      <c r="L8040" t="s">
        <v>45</v>
      </c>
      <c r="N8040" s="27" t="s">
        <v>45</v>
      </c>
      <c r="R8040" s="7">
        <v>37.045884000000001</v>
      </c>
      <c r="S8040" s="7">
        <v>43.337218</v>
      </c>
      <c r="T8040" t="s">
        <v>504</v>
      </c>
      <c r="U8040" t="s">
        <v>28133</v>
      </c>
      <c r="W8040" t="s">
        <v>27600</v>
      </c>
      <c r="X8040" t="s">
        <v>27003</v>
      </c>
      <c r="Y8040" t="s">
        <v>19854</v>
      </c>
      <c r="Z8040" t="s">
        <v>19864</v>
      </c>
      <c r="AF8040" t="s">
        <v>52</v>
      </c>
      <c r="AI8040" t="s">
        <v>28134</v>
      </c>
      <c r="AJ8040" t="s">
        <v>28135</v>
      </c>
    </row>
    <row r="8041" spans="1:36" ht="17.25" hidden="1" customHeight="1" x14ac:dyDescent="0.2">
      <c r="A8041" s="4" t="s">
        <v>16056</v>
      </c>
      <c r="B8041" t="s">
        <v>8398</v>
      </c>
      <c r="C8041" t="s">
        <v>16057</v>
      </c>
      <c r="E8041" t="s">
        <v>16064</v>
      </c>
      <c r="F8041" t="s">
        <v>86</v>
      </c>
      <c r="G8041" s="5">
        <v>60</v>
      </c>
      <c r="H8041" t="s">
        <v>857</v>
      </c>
      <c r="I8041" t="s">
        <v>240</v>
      </c>
      <c r="J8041" t="s">
        <v>559</v>
      </c>
      <c r="N8041" s="6">
        <v>1964</v>
      </c>
      <c r="R8041" s="7">
        <v>34.176400000000001</v>
      </c>
      <c r="S8041" s="7">
        <v>-118.3147</v>
      </c>
      <c r="T8041" t="s">
        <v>46</v>
      </c>
      <c r="U8041" t="s">
        <v>14292</v>
      </c>
      <c r="V8041" t="s">
        <v>8593</v>
      </c>
      <c r="X8041" t="s">
        <v>8572</v>
      </c>
      <c r="Y8041" t="s">
        <v>3012</v>
      </c>
      <c r="Z8041" t="s">
        <v>3691</v>
      </c>
      <c r="AA8041" t="s">
        <v>16059</v>
      </c>
      <c r="AB8041" t="s">
        <v>16065</v>
      </c>
      <c r="AG8041" t="s">
        <v>16061</v>
      </c>
      <c r="AH8041" s="24">
        <v>15420</v>
      </c>
      <c r="AI8041" t="s">
        <v>16062</v>
      </c>
      <c r="AJ8041" t="s">
        <v>16066</v>
      </c>
    </row>
    <row r="8042" spans="1:36" ht="17.25" hidden="1" customHeight="1" x14ac:dyDescent="0.2">
      <c r="A8042" s="4" t="s">
        <v>28154</v>
      </c>
      <c r="B8042" t="s">
        <v>27403</v>
      </c>
      <c r="C8042" t="s">
        <v>28155</v>
      </c>
      <c r="D8042" t="s">
        <v>28156</v>
      </c>
      <c r="E8042" t="s">
        <v>28163</v>
      </c>
      <c r="F8042" t="s">
        <v>1618</v>
      </c>
      <c r="G8042" s="5">
        <v>160</v>
      </c>
      <c r="H8042" t="s">
        <v>558</v>
      </c>
      <c r="I8042" t="s">
        <v>240</v>
      </c>
      <c r="J8042" t="s">
        <v>45</v>
      </c>
      <c r="K8042" t="s">
        <v>45</v>
      </c>
      <c r="L8042" t="s">
        <v>45</v>
      </c>
      <c r="N8042" s="27" t="s">
        <v>45</v>
      </c>
      <c r="R8042" s="7">
        <v>33.256307999999997</v>
      </c>
      <c r="S8042" s="7">
        <v>44.504649999999998</v>
      </c>
      <c r="T8042" t="s">
        <v>504</v>
      </c>
      <c r="U8042" t="s">
        <v>28158</v>
      </c>
      <c r="X8042" t="s">
        <v>27406</v>
      </c>
      <c r="Y8042" t="s">
        <v>19854</v>
      </c>
      <c r="Z8042" t="s">
        <v>19864</v>
      </c>
      <c r="AA8042" t="s">
        <v>28159</v>
      </c>
      <c r="AF8042" t="s">
        <v>52</v>
      </c>
      <c r="AG8042" t="s">
        <v>28160</v>
      </c>
      <c r="AI8042" t="s">
        <v>28161</v>
      </c>
      <c r="AJ8042" t="s">
        <v>28164</v>
      </c>
    </row>
    <row r="8043" spans="1:36" ht="17.25" hidden="1" customHeight="1" x14ac:dyDescent="0.2">
      <c r="A8043" s="4" t="s">
        <v>16648</v>
      </c>
      <c r="B8043" t="s">
        <v>8398</v>
      </c>
      <c r="C8043" t="s">
        <v>16649</v>
      </c>
      <c r="E8043" t="s">
        <v>191</v>
      </c>
      <c r="F8043" t="s">
        <v>64</v>
      </c>
      <c r="G8043" s="5">
        <v>190</v>
      </c>
      <c r="H8043" t="s">
        <v>42</v>
      </c>
      <c r="I8043" t="s">
        <v>240</v>
      </c>
      <c r="J8043" t="s">
        <v>559</v>
      </c>
      <c r="N8043" s="6">
        <v>1964</v>
      </c>
      <c r="P8043" s="24">
        <v>2027</v>
      </c>
      <c r="R8043" s="7">
        <v>34.1661</v>
      </c>
      <c r="S8043" s="7">
        <v>-102.4114</v>
      </c>
      <c r="T8043" t="s">
        <v>46</v>
      </c>
      <c r="U8043" t="s">
        <v>16650</v>
      </c>
      <c r="V8043" t="s">
        <v>16651</v>
      </c>
      <c r="X8043" t="s">
        <v>8584</v>
      </c>
      <c r="Y8043" t="s">
        <v>3012</v>
      </c>
      <c r="Z8043" t="s">
        <v>3691</v>
      </c>
      <c r="AA8043" t="s">
        <v>16652</v>
      </c>
      <c r="AB8043" t="s">
        <v>8414</v>
      </c>
      <c r="AG8043" t="s">
        <v>16653</v>
      </c>
      <c r="AH8043" s="24">
        <v>16625</v>
      </c>
      <c r="AI8043" t="s">
        <v>16654</v>
      </c>
      <c r="AJ8043" t="s">
        <v>16657</v>
      </c>
    </row>
    <row r="8044" spans="1:36" ht="17.25" hidden="1" customHeight="1" x14ac:dyDescent="0.2">
      <c r="A8044" s="4" t="s">
        <v>19241</v>
      </c>
      <c r="B8044" t="s">
        <v>8398</v>
      </c>
      <c r="C8044" t="s">
        <v>19242</v>
      </c>
      <c r="E8044" t="s">
        <v>40</v>
      </c>
      <c r="F8044" t="s">
        <v>64</v>
      </c>
      <c r="G8044" s="5">
        <v>180</v>
      </c>
      <c r="H8044" t="s">
        <v>42</v>
      </c>
      <c r="I8044" t="s">
        <v>240</v>
      </c>
      <c r="J8044" t="s">
        <v>559</v>
      </c>
      <c r="N8044" s="6">
        <v>1964</v>
      </c>
      <c r="R8044" s="7">
        <v>32.848163</v>
      </c>
      <c r="S8044" s="7">
        <v>-94.547989999999999</v>
      </c>
      <c r="T8044" t="s">
        <v>46</v>
      </c>
      <c r="U8044" t="s">
        <v>19243</v>
      </c>
      <c r="V8044" t="s">
        <v>12403</v>
      </c>
      <c r="X8044" t="s">
        <v>8584</v>
      </c>
      <c r="Y8044" t="s">
        <v>3012</v>
      </c>
      <c r="Z8044" t="s">
        <v>3691</v>
      </c>
      <c r="AA8044" t="s">
        <v>19244</v>
      </c>
      <c r="AB8044" t="s">
        <v>8690</v>
      </c>
      <c r="AG8044" t="s">
        <v>19245</v>
      </c>
      <c r="AH8044" s="24">
        <v>23200</v>
      </c>
      <c r="AI8044" t="s">
        <v>19246</v>
      </c>
      <c r="AJ8044" t="s">
        <v>19247</v>
      </c>
    </row>
    <row r="8045" spans="1:36" ht="17.25" hidden="1" customHeight="1" x14ac:dyDescent="0.2">
      <c r="A8045" s="4" t="s">
        <v>27429</v>
      </c>
      <c r="B8045" t="s">
        <v>27403</v>
      </c>
      <c r="C8045" t="s">
        <v>27430</v>
      </c>
      <c r="D8045" t="s">
        <v>27431</v>
      </c>
      <c r="E8045" t="s">
        <v>40</v>
      </c>
      <c r="F8045" t="s">
        <v>1618</v>
      </c>
      <c r="G8045" s="5">
        <v>160</v>
      </c>
      <c r="H8045" t="s">
        <v>42</v>
      </c>
      <c r="I8045" t="s">
        <v>240</v>
      </c>
      <c r="J8045" t="s">
        <v>45</v>
      </c>
      <c r="K8045" t="s">
        <v>45</v>
      </c>
      <c r="L8045" t="s">
        <v>45</v>
      </c>
      <c r="N8045" s="6">
        <v>1964</v>
      </c>
      <c r="R8045" s="7">
        <v>33.257213</v>
      </c>
      <c r="S8045" s="7">
        <v>44.378034</v>
      </c>
      <c r="T8045" t="s">
        <v>46</v>
      </c>
      <c r="U8045" t="s">
        <v>27432</v>
      </c>
      <c r="X8045" t="s">
        <v>27406</v>
      </c>
      <c r="Y8045" t="s">
        <v>19854</v>
      </c>
      <c r="Z8045" t="s">
        <v>19864</v>
      </c>
      <c r="AA8045" t="s">
        <v>27433</v>
      </c>
      <c r="AC8045" t="s">
        <v>27434</v>
      </c>
      <c r="AF8045" t="s">
        <v>52</v>
      </c>
      <c r="AG8045" t="s">
        <v>27435</v>
      </c>
      <c r="AH8045" s="30">
        <v>1111669</v>
      </c>
      <c r="AI8045" t="s">
        <v>27436</v>
      </c>
      <c r="AJ8045" t="s">
        <v>27437</v>
      </c>
    </row>
    <row r="8046" spans="1:36" ht="17.25" hidden="1" customHeight="1" x14ac:dyDescent="0.2">
      <c r="A8046" s="4" t="s">
        <v>27429</v>
      </c>
      <c r="B8046" t="s">
        <v>27403</v>
      </c>
      <c r="C8046" t="s">
        <v>27430</v>
      </c>
      <c r="D8046" t="s">
        <v>27431</v>
      </c>
      <c r="E8046" t="s">
        <v>56</v>
      </c>
      <c r="F8046" t="s">
        <v>1618</v>
      </c>
      <c r="G8046" s="5">
        <v>160</v>
      </c>
      <c r="H8046" t="s">
        <v>42</v>
      </c>
      <c r="I8046" t="s">
        <v>240</v>
      </c>
      <c r="J8046" t="s">
        <v>45</v>
      </c>
      <c r="K8046" t="s">
        <v>45</v>
      </c>
      <c r="L8046" t="s">
        <v>45</v>
      </c>
      <c r="N8046" s="6">
        <v>1964</v>
      </c>
      <c r="R8046" s="7">
        <v>33.257213</v>
      </c>
      <c r="S8046" s="7">
        <v>44.378034</v>
      </c>
      <c r="T8046" t="s">
        <v>46</v>
      </c>
      <c r="U8046" t="s">
        <v>27432</v>
      </c>
      <c r="X8046" t="s">
        <v>27406</v>
      </c>
      <c r="Y8046" t="s">
        <v>19854</v>
      </c>
      <c r="Z8046" t="s">
        <v>19864</v>
      </c>
      <c r="AA8046" t="s">
        <v>27433</v>
      </c>
      <c r="AC8046" t="s">
        <v>27434</v>
      </c>
      <c r="AF8046" t="s">
        <v>52</v>
      </c>
      <c r="AG8046" t="s">
        <v>27435</v>
      </c>
      <c r="AH8046" s="30">
        <v>1111670</v>
      </c>
      <c r="AI8046" t="s">
        <v>27436</v>
      </c>
      <c r="AJ8046" t="s">
        <v>27438</v>
      </c>
    </row>
    <row r="8047" spans="1:36" ht="17.25" hidden="1" customHeight="1" x14ac:dyDescent="0.2">
      <c r="A8047" s="4" t="s">
        <v>28154</v>
      </c>
      <c r="B8047" t="s">
        <v>27403</v>
      </c>
      <c r="C8047" t="s">
        <v>28155</v>
      </c>
      <c r="D8047" t="s">
        <v>28156</v>
      </c>
      <c r="E8047" t="s">
        <v>28169</v>
      </c>
      <c r="F8047" t="s">
        <v>1618</v>
      </c>
      <c r="G8047" s="5">
        <v>160</v>
      </c>
      <c r="H8047" t="s">
        <v>558</v>
      </c>
      <c r="I8047" t="s">
        <v>240</v>
      </c>
      <c r="J8047" t="s">
        <v>45</v>
      </c>
      <c r="K8047" t="s">
        <v>45</v>
      </c>
      <c r="L8047" t="s">
        <v>45</v>
      </c>
      <c r="N8047" s="27" t="s">
        <v>45</v>
      </c>
      <c r="R8047" s="7">
        <v>33.256307999999997</v>
      </c>
      <c r="S8047" s="7">
        <v>44.504649999999998</v>
      </c>
      <c r="T8047" t="s">
        <v>504</v>
      </c>
      <c r="U8047" t="s">
        <v>28158</v>
      </c>
      <c r="X8047" t="s">
        <v>27406</v>
      </c>
      <c r="Y8047" t="s">
        <v>19854</v>
      </c>
      <c r="Z8047" t="s">
        <v>19864</v>
      </c>
      <c r="AA8047" t="s">
        <v>28159</v>
      </c>
      <c r="AF8047" t="s">
        <v>52</v>
      </c>
      <c r="AG8047" t="s">
        <v>28160</v>
      </c>
      <c r="AI8047" t="s">
        <v>28161</v>
      </c>
      <c r="AJ8047" t="s">
        <v>28170</v>
      </c>
    </row>
    <row r="8048" spans="1:36" ht="17.25" hidden="1" customHeight="1" x14ac:dyDescent="0.2">
      <c r="A8048" s="4" t="s">
        <v>27429</v>
      </c>
      <c r="B8048" t="s">
        <v>27403</v>
      </c>
      <c r="C8048" t="s">
        <v>27430</v>
      </c>
      <c r="D8048" t="s">
        <v>27431</v>
      </c>
      <c r="E8048" t="s">
        <v>58</v>
      </c>
      <c r="F8048" t="s">
        <v>1618</v>
      </c>
      <c r="G8048" s="5">
        <v>160</v>
      </c>
      <c r="H8048" t="s">
        <v>42</v>
      </c>
      <c r="I8048" t="s">
        <v>240</v>
      </c>
      <c r="J8048" t="s">
        <v>45</v>
      </c>
      <c r="K8048" t="s">
        <v>45</v>
      </c>
      <c r="L8048" t="s">
        <v>45</v>
      </c>
      <c r="N8048" s="6">
        <v>1964</v>
      </c>
      <c r="R8048" s="7">
        <v>33.257213</v>
      </c>
      <c r="S8048" s="7">
        <v>44.378034</v>
      </c>
      <c r="T8048" t="s">
        <v>46</v>
      </c>
      <c r="U8048" t="s">
        <v>27432</v>
      </c>
      <c r="X8048" t="s">
        <v>27406</v>
      </c>
      <c r="Y8048" t="s">
        <v>19854</v>
      </c>
      <c r="Z8048" t="s">
        <v>19864</v>
      </c>
      <c r="AA8048" t="s">
        <v>27433</v>
      </c>
      <c r="AC8048" t="s">
        <v>27434</v>
      </c>
      <c r="AF8048" t="s">
        <v>52</v>
      </c>
      <c r="AG8048" t="s">
        <v>27435</v>
      </c>
      <c r="AH8048" s="30">
        <v>1111667</v>
      </c>
      <c r="AI8048" t="s">
        <v>27436</v>
      </c>
      <c r="AJ8048" t="s">
        <v>27439</v>
      </c>
    </row>
    <row r="8049" spans="1:36" ht="17.25" hidden="1" customHeight="1" x14ac:dyDescent="0.2">
      <c r="A8049" s="4" t="s">
        <v>28154</v>
      </c>
      <c r="B8049" t="s">
        <v>27403</v>
      </c>
      <c r="C8049" t="s">
        <v>28155</v>
      </c>
      <c r="D8049" t="s">
        <v>28156</v>
      </c>
      <c r="E8049" t="s">
        <v>28172</v>
      </c>
      <c r="F8049" t="s">
        <v>1618</v>
      </c>
      <c r="G8049" s="5">
        <v>160</v>
      </c>
      <c r="H8049" t="s">
        <v>558</v>
      </c>
      <c r="I8049" t="s">
        <v>240</v>
      </c>
      <c r="J8049" t="s">
        <v>45</v>
      </c>
      <c r="K8049" t="s">
        <v>45</v>
      </c>
      <c r="L8049" t="s">
        <v>45</v>
      </c>
      <c r="N8049" s="27" t="s">
        <v>45</v>
      </c>
      <c r="R8049" s="7">
        <v>33.256307999999997</v>
      </c>
      <c r="S8049" s="7">
        <v>44.504649999999998</v>
      </c>
      <c r="T8049" t="s">
        <v>504</v>
      </c>
      <c r="U8049" t="s">
        <v>28158</v>
      </c>
      <c r="X8049" t="s">
        <v>27406</v>
      </c>
      <c r="Y8049" t="s">
        <v>19854</v>
      </c>
      <c r="Z8049" t="s">
        <v>19864</v>
      </c>
      <c r="AA8049" t="s">
        <v>28159</v>
      </c>
      <c r="AF8049" t="s">
        <v>52</v>
      </c>
      <c r="AG8049" t="s">
        <v>28160</v>
      </c>
      <c r="AI8049" t="s">
        <v>28161</v>
      </c>
      <c r="AJ8049" t="s">
        <v>28173</v>
      </c>
    </row>
    <row r="8050" spans="1:36" ht="17.25" hidden="1" customHeight="1" x14ac:dyDescent="0.2">
      <c r="A8050" s="4" t="s">
        <v>28227</v>
      </c>
      <c r="B8050" t="s">
        <v>28217</v>
      </c>
      <c r="C8050" t="s">
        <v>28228</v>
      </c>
      <c r="D8050" t="s">
        <v>28229</v>
      </c>
      <c r="E8050" t="s">
        <v>43</v>
      </c>
      <c r="F8050" t="s">
        <v>86</v>
      </c>
      <c r="G8050" s="5">
        <v>373</v>
      </c>
      <c r="H8050" t="s">
        <v>42</v>
      </c>
      <c r="I8050" t="s">
        <v>43</v>
      </c>
      <c r="J8050" t="s">
        <v>45</v>
      </c>
      <c r="K8050" t="s">
        <v>45</v>
      </c>
      <c r="L8050" t="s">
        <v>45</v>
      </c>
      <c r="N8050" s="6">
        <v>2008</v>
      </c>
      <c r="R8050" s="7">
        <v>32.633899999999997</v>
      </c>
      <c r="S8050" s="7">
        <v>35.367600000000003</v>
      </c>
      <c r="T8050" t="s">
        <v>46</v>
      </c>
      <c r="U8050" t="s">
        <v>28220</v>
      </c>
      <c r="X8050" t="s">
        <v>28221</v>
      </c>
      <c r="Y8050" t="s">
        <v>19854</v>
      </c>
      <c r="Z8050" t="s">
        <v>19864</v>
      </c>
      <c r="AA8050" t="s">
        <v>28230</v>
      </c>
      <c r="AE8050" t="s">
        <v>131</v>
      </c>
      <c r="AF8050" t="s">
        <v>52</v>
      </c>
      <c r="AG8050" t="s">
        <v>28231</v>
      </c>
      <c r="AH8050" s="8" t="s">
        <v>28232</v>
      </c>
      <c r="AI8050" t="s">
        <v>28233</v>
      </c>
      <c r="AJ8050" t="s">
        <v>28234</v>
      </c>
    </row>
    <row r="8051" spans="1:36" ht="17.25" hidden="1" customHeight="1" x14ac:dyDescent="0.2">
      <c r="A8051" s="4" t="s">
        <v>28227</v>
      </c>
      <c r="B8051" t="s">
        <v>28217</v>
      </c>
      <c r="C8051" t="s">
        <v>28228</v>
      </c>
      <c r="D8051" t="s">
        <v>28229</v>
      </c>
      <c r="E8051" t="s">
        <v>696</v>
      </c>
      <c r="F8051" t="s">
        <v>86</v>
      </c>
      <c r="G8051" s="5">
        <v>110</v>
      </c>
      <c r="H8051" t="s">
        <v>42</v>
      </c>
      <c r="I8051" t="s">
        <v>65</v>
      </c>
      <c r="J8051" t="s">
        <v>45</v>
      </c>
      <c r="K8051" t="s">
        <v>45</v>
      </c>
      <c r="L8051" t="s">
        <v>45</v>
      </c>
      <c r="N8051" s="6">
        <v>1992</v>
      </c>
      <c r="R8051" s="7">
        <v>32.633899999999997</v>
      </c>
      <c r="S8051" s="7">
        <v>35.367600000000003</v>
      </c>
      <c r="T8051" t="s">
        <v>46</v>
      </c>
      <c r="U8051" t="s">
        <v>28220</v>
      </c>
      <c r="X8051" t="s">
        <v>28221</v>
      </c>
      <c r="Y8051" t="s">
        <v>19854</v>
      </c>
      <c r="Z8051" t="s">
        <v>19864</v>
      </c>
      <c r="AE8051" t="s">
        <v>131</v>
      </c>
      <c r="AF8051" t="s">
        <v>52</v>
      </c>
      <c r="AG8051" t="s">
        <v>28231</v>
      </c>
      <c r="AH8051" s="8">
        <v>1113440</v>
      </c>
      <c r="AI8051" t="s">
        <v>28233</v>
      </c>
      <c r="AJ8051" t="s">
        <v>28235</v>
      </c>
    </row>
    <row r="8052" spans="1:36" ht="17.25" hidden="1" customHeight="1" x14ac:dyDescent="0.2">
      <c r="A8052" s="4" t="s">
        <v>28227</v>
      </c>
      <c r="B8052" t="s">
        <v>28217</v>
      </c>
      <c r="C8052" t="s">
        <v>28228</v>
      </c>
      <c r="D8052" t="s">
        <v>28229</v>
      </c>
      <c r="E8052" t="s">
        <v>703</v>
      </c>
      <c r="F8052" t="s">
        <v>86</v>
      </c>
      <c r="G8052" s="5">
        <v>110</v>
      </c>
      <c r="H8052" t="s">
        <v>42</v>
      </c>
      <c r="I8052" t="s">
        <v>65</v>
      </c>
      <c r="J8052" t="s">
        <v>45</v>
      </c>
      <c r="K8052" t="s">
        <v>45</v>
      </c>
      <c r="L8052" t="s">
        <v>45</v>
      </c>
      <c r="N8052" s="6">
        <v>1992</v>
      </c>
      <c r="R8052" s="7">
        <v>32.633899999999997</v>
      </c>
      <c r="S8052" s="7">
        <v>35.367600000000003</v>
      </c>
      <c r="T8052" t="s">
        <v>46</v>
      </c>
      <c r="U8052" t="s">
        <v>28220</v>
      </c>
      <c r="X8052" t="s">
        <v>28221</v>
      </c>
      <c r="Y8052" t="s">
        <v>19854</v>
      </c>
      <c r="Z8052" t="s">
        <v>19864</v>
      </c>
      <c r="AE8052" t="s">
        <v>131</v>
      </c>
      <c r="AF8052" t="s">
        <v>52</v>
      </c>
      <c r="AG8052" t="s">
        <v>28231</v>
      </c>
      <c r="AH8052" s="8">
        <v>1113441</v>
      </c>
      <c r="AI8052" t="s">
        <v>28233</v>
      </c>
      <c r="AJ8052" t="s">
        <v>28236</v>
      </c>
    </row>
    <row r="8053" spans="1:36" ht="17.25" hidden="1" customHeight="1" x14ac:dyDescent="0.2">
      <c r="A8053" s="4" t="s">
        <v>28245</v>
      </c>
      <c r="B8053" t="s">
        <v>28217</v>
      </c>
      <c r="C8053" t="s">
        <v>28246</v>
      </c>
      <c r="E8053" t="s">
        <v>40</v>
      </c>
      <c r="F8053" t="s">
        <v>86</v>
      </c>
      <c r="G8053" s="5">
        <v>60</v>
      </c>
      <c r="H8053" t="s">
        <v>42</v>
      </c>
      <c r="I8053" t="s">
        <v>65</v>
      </c>
      <c r="J8053" t="s">
        <v>44</v>
      </c>
      <c r="K8053" t="s">
        <v>45</v>
      </c>
      <c r="L8053" t="s">
        <v>45</v>
      </c>
      <c r="N8053" s="6">
        <v>2012</v>
      </c>
      <c r="R8053" s="7">
        <v>31.841736999999998</v>
      </c>
      <c r="S8053" s="7">
        <v>34.685616600000003</v>
      </c>
      <c r="T8053" t="s">
        <v>46</v>
      </c>
      <c r="U8053" t="s">
        <v>28247</v>
      </c>
      <c r="W8053" t="s">
        <v>28248</v>
      </c>
      <c r="Y8053" t="s">
        <v>19854</v>
      </c>
      <c r="Z8053" t="s">
        <v>19864</v>
      </c>
      <c r="AD8053" t="s">
        <v>880</v>
      </c>
      <c r="AE8053" t="s">
        <v>881</v>
      </c>
      <c r="AF8053" t="s">
        <v>1869</v>
      </c>
      <c r="AG8053" t="s">
        <v>28249</v>
      </c>
      <c r="AH8053" s="8">
        <v>1211042</v>
      </c>
      <c r="AI8053" t="s">
        <v>28250</v>
      </c>
      <c r="AJ8053" t="s">
        <v>28251</v>
      </c>
    </row>
    <row r="8054" spans="1:36" ht="17.25" hidden="1" customHeight="1" x14ac:dyDescent="0.2">
      <c r="A8054" s="4" t="s">
        <v>28252</v>
      </c>
      <c r="B8054" t="s">
        <v>28217</v>
      </c>
      <c r="C8054" t="s">
        <v>28253</v>
      </c>
      <c r="D8054" t="s">
        <v>28254</v>
      </c>
      <c r="E8054" t="s">
        <v>40</v>
      </c>
      <c r="F8054" t="s">
        <v>86</v>
      </c>
      <c r="G8054" s="5">
        <v>87</v>
      </c>
      <c r="H8054" t="s">
        <v>42</v>
      </c>
      <c r="I8054" t="s">
        <v>45</v>
      </c>
      <c r="J8054" t="s">
        <v>45</v>
      </c>
      <c r="K8054" t="s">
        <v>45</v>
      </c>
      <c r="L8054" t="s">
        <v>45</v>
      </c>
      <c r="N8054" s="6">
        <v>2008</v>
      </c>
      <c r="R8054" s="7">
        <v>31.635071199999999</v>
      </c>
      <c r="S8054" s="7">
        <v>34.524456700000002</v>
      </c>
      <c r="T8054" t="s">
        <v>46</v>
      </c>
      <c r="U8054" t="s">
        <v>28255</v>
      </c>
      <c r="W8054" t="s">
        <v>28248</v>
      </c>
      <c r="Y8054" t="s">
        <v>19854</v>
      </c>
      <c r="Z8054" t="s">
        <v>19864</v>
      </c>
      <c r="AE8054" t="s">
        <v>254</v>
      </c>
      <c r="AF8054" t="s">
        <v>1869</v>
      </c>
      <c r="AG8054" t="s">
        <v>28256</v>
      </c>
      <c r="AH8054" s="8" t="s">
        <v>28257</v>
      </c>
      <c r="AI8054" t="s">
        <v>28258</v>
      </c>
      <c r="AJ8054" t="s">
        <v>28259</v>
      </c>
    </row>
    <row r="8055" spans="1:36" ht="17.25" hidden="1" customHeight="1" x14ac:dyDescent="0.2">
      <c r="A8055" s="4" t="s">
        <v>28276</v>
      </c>
      <c r="B8055" t="s">
        <v>28217</v>
      </c>
      <c r="C8055" t="s">
        <v>28277</v>
      </c>
      <c r="D8055" t="s">
        <v>28278</v>
      </c>
      <c r="E8055" t="s">
        <v>28286</v>
      </c>
      <c r="F8055" t="s">
        <v>86</v>
      </c>
      <c r="G8055" s="5">
        <v>650</v>
      </c>
      <c r="H8055" t="s">
        <v>139</v>
      </c>
      <c r="I8055" t="s">
        <v>43</v>
      </c>
      <c r="J8055" t="s">
        <v>45</v>
      </c>
      <c r="K8055" t="s">
        <v>45</v>
      </c>
      <c r="L8055" t="s">
        <v>45</v>
      </c>
      <c r="N8055" s="27" t="s">
        <v>45</v>
      </c>
      <c r="R8055" s="7">
        <v>31.635964000000001</v>
      </c>
      <c r="S8055" s="7">
        <v>34.531123999999998</v>
      </c>
      <c r="T8055" t="s">
        <v>46</v>
      </c>
      <c r="U8055" t="s">
        <v>28255</v>
      </c>
      <c r="W8055" t="s">
        <v>28248</v>
      </c>
      <c r="Y8055" t="s">
        <v>19854</v>
      </c>
      <c r="Z8055" t="s">
        <v>19864</v>
      </c>
      <c r="AE8055" t="s">
        <v>131</v>
      </c>
      <c r="AF8055" t="s">
        <v>52</v>
      </c>
      <c r="AG8055" t="s">
        <v>28280</v>
      </c>
      <c r="AI8055" t="s">
        <v>28282</v>
      </c>
      <c r="AJ8055" t="s">
        <v>28287</v>
      </c>
    </row>
    <row r="8056" spans="1:36" ht="17.25" hidden="1" customHeight="1" x14ac:dyDescent="0.2">
      <c r="A8056" s="4" t="s">
        <v>28288</v>
      </c>
      <c r="B8056" t="s">
        <v>28217</v>
      </c>
      <c r="C8056" t="s">
        <v>28289</v>
      </c>
      <c r="D8056" t="s">
        <v>28290</v>
      </c>
      <c r="E8056" t="s">
        <v>40</v>
      </c>
      <c r="F8056" t="s">
        <v>86</v>
      </c>
      <c r="G8056" s="5">
        <v>1300</v>
      </c>
      <c r="H8056" t="s">
        <v>486</v>
      </c>
      <c r="I8056" t="s">
        <v>45</v>
      </c>
      <c r="J8056" t="s">
        <v>45</v>
      </c>
      <c r="K8056" t="s">
        <v>45</v>
      </c>
      <c r="L8056" t="s">
        <v>45</v>
      </c>
      <c r="N8056" s="27" t="s">
        <v>45</v>
      </c>
      <c r="R8056" s="7">
        <v>32.184614169689702</v>
      </c>
      <c r="S8056" s="7">
        <v>34.941305178156199</v>
      </c>
      <c r="T8056" t="s">
        <v>504</v>
      </c>
      <c r="U8056" t="s">
        <v>28291</v>
      </c>
      <c r="X8056" t="s">
        <v>28292</v>
      </c>
      <c r="Y8056" t="s">
        <v>19854</v>
      </c>
      <c r="Z8056" t="s">
        <v>19864</v>
      </c>
      <c r="AC8056" t="s">
        <v>28293</v>
      </c>
      <c r="AF8056" t="s">
        <v>52</v>
      </c>
      <c r="AG8056" t="s">
        <v>28294</v>
      </c>
      <c r="AH8056" s="27">
        <v>1302667</v>
      </c>
      <c r="AI8056" t="s">
        <v>28295</v>
      </c>
      <c r="AJ8056" t="s">
        <v>28296</v>
      </c>
    </row>
    <row r="8057" spans="1:36" ht="17.25" hidden="1" customHeight="1" x14ac:dyDescent="0.2">
      <c r="A8057" s="4" t="s">
        <v>28297</v>
      </c>
      <c r="B8057" t="s">
        <v>28217</v>
      </c>
      <c r="C8057" t="s">
        <v>28298</v>
      </c>
      <c r="E8057" t="s">
        <v>40</v>
      </c>
      <c r="F8057" t="s">
        <v>24463</v>
      </c>
      <c r="G8057" s="5">
        <v>50</v>
      </c>
      <c r="H8057" t="s">
        <v>42</v>
      </c>
      <c r="I8057" t="s">
        <v>45</v>
      </c>
      <c r="J8057" t="s">
        <v>45</v>
      </c>
      <c r="K8057" t="s">
        <v>45</v>
      </c>
      <c r="L8057" t="s">
        <v>45</v>
      </c>
      <c r="N8057" s="27" t="s">
        <v>45</v>
      </c>
      <c r="R8057" s="7">
        <v>29.574712000000002</v>
      </c>
      <c r="S8057" s="7">
        <v>34.946128000000002</v>
      </c>
      <c r="T8057" t="s">
        <v>504</v>
      </c>
      <c r="U8057" t="s">
        <v>28299</v>
      </c>
      <c r="X8057" t="s">
        <v>28299</v>
      </c>
      <c r="Y8057" t="s">
        <v>19854</v>
      </c>
      <c r="Z8057" t="s">
        <v>19864</v>
      </c>
      <c r="AA8057" t="s">
        <v>28300</v>
      </c>
      <c r="AF8057" t="s">
        <v>52</v>
      </c>
      <c r="AG8057" t="s">
        <v>28301</v>
      </c>
      <c r="AH8057" s="27">
        <v>1171777</v>
      </c>
      <c r="AI8057" t="s">
        <v>28302</v>
      </c>
      <c r="AJ8057" t="s">
        <v>28303</v>
      </c>
    </row>
    <row r="8058" spans="1:36" ht="17.25" hidden="1" customHeight="1" x14ac:dyDescent="0.2">
      <c r="A8058" s="4" t="s">
        <v>28304</v>
      </c>
      <c r="B8058" t="s">
        <v>28217</v>
      </c>
      <c r="C8058" t="s">
        <v>28305</v>
      </c>
      <c r="D8058" t="s">
        <v>28306</v>
      </c>
      <c r="E8058" t="s">
        <v>4157</v>
      </c>
      <c r="F8058" t="s">
        <v>1297</v>
      </c>
      <c r="G8058" s="5">
        <v>228</v>
      </c>
      <c r="H8058" t="s">
        <v>42</v>
      </c>
      <c r="I8058" t="s">
        <v>240</v>
      </c>
      <c r="J8058" t="s">
        <v>45</v>
      </c>
      <c r="K8058" t="s">
        <v>45</v>
      </c>
      <c r="L8058" t="s">
        <v>45</v>
      </c>
      <c r="N8058" s="6">
        <v>1974</v>
      </c>
      <c r="R8058" s="7">
        <v>31.838799999999999</v>
      </c>
      <c r="S8058" s="7">
        <v>34.655099999999997</v>
      </c>
      <c r="T8058" t="s">
        <v>46</v>
      </c>
      <c r="U8058" t="s">
        <v>28247</v>
      </c>
      <c r="W8058" t="s">
        <v>28248</v>
      </c>
      <c r="Y8058" t="s">
        <v>19854</v>
      </c>
      <c r="Z8058" t="s">
        <v>19864</v>
      </c>
      <c r="AA8058" t="s">
        <v>28307</v>
      </c>
      <c r="AD8058" t="s">
        <v>52</v>
      </c>
      <c r="AE8058" t="s">
        <v>131</v>
      </c>
      <c r="AF8058" t="s">
        <v>52</v>
      </c>
      <c r="AG8058" t="s">
        <v>28308</v>
      </c>
      <c r="AH8058" s="27">
        <v>1114275</v>
      </c>
      <c r="AI8058" t="s">
        <v>28309</v>
      </c>
      <c r="AJ8058" t="s">
        <v>28310</v>
      </c>
    </row>
    <row r="8059" spans="1:36" ht="17.25" hidden="1" customHeight="1" x14ac:dyDescent="0.2">
      <c r="A8059" s="4" t="s">
        <v>28304</v>
      </c>
      <c r="B8059" t="s">
        <v>28217</v>
      </c>
      <c r="C8059" t="s">
        <v>28305</v>
      </c>
      <c r="D8059" t="s">
        <v>28306</v>
      </c>
      <c r="E8059" t="s">
        <v>2134</v>
      </c>
      <c r="F8059" t="s">
        <v>1297</v>
      </c>
      <c r="G8059" s="5">
        <v>228</v>
      </c>
      <c r="H8059" t="s">
        <v>42</v>
      </c>
      <c r="I8059" t="s">
        <v>240</v>
      </c>
      <c r="J8059" t="s">
        <v>45</v>
      </c>
      <c r="K8059" t="s">
        <v>45</v>
      </c>
      <c r="L8059" t="s">
        <v>45</v>
      </c>
      <c r="N8059" s="6">
        <v>1975</v>
      </c>
      <c r="R8059" s="7">
        <v>31.838799999999999</v>
      </c>
      <c r="S8059" s="7">
        <v>34.655099999999997</v>
      </c>
      <c r="T8059" t="s">
        <v>46</v>
      </c>
      <c r="U8059" t="s">
        <v>28247</v>
      </c>
      <c r="W8059" t="s">
        <v>28248</v>
      </c>
      <c r="Y8059" t="s">
        <v>19854</v>
      </c>
      <c r="Z8059" t="s">
        <v>19864</v>
      </c>
      <c r="AA8059" t="s">
        <v>28307</v>
      </c>
      <c r="AD8059" t="s">
        <v>52</v>
      </c>
      <c r="AE8059" t="s">
        <v>131</v>
      </c>
      <c r="AF8059" t="s">
        <v>52</v>
      </c>
      <c r="AG8059" t="s">
        <v>28308</v>
      </c>
      <c r="AH8059" s="27">
        <v>1114276</v>
      </c>
      <c r="AI8059" t="s">
        <v>28309</v>
      </c>
      <c r="AJ8059" t="s">
        <v>28311</v>
      </c>
    </row>
    <row r="8060" spans="1:36" ht="17.25" hidden="1" customHeight="1" x14ac:dyDescent="0.2">
      <c r="A8060" s="4" t="s">
        <v>28304</v>
      </c>
      <c r="B8060" t="s">
        <v>28217</v>
      </c>
      <c r="C8060" t="s">
        <v>28305</v>
      </c>
      <c r="D8060" t="s">
        <v>28306</v>
      </c>
      <c r="E8060" t="s">
        <v>4162</v>
      </c>
      <c r="F8060" t="s">
        <v>1297</v>
      </c>
      <c r="G8060" s="5">
        <v>228</v>
      </c>
      <c r="H8060" t="s">
        <v>42</v>
      </c>
      <c r="I8060" t="s">
        <v>240</v>
      </c>
      <c r="J8060" t="s">
        <v>45</v>
      </c>
      <c r="K8060" t="s">
        <v>45</v>
      </c>
      <c r="L8060" t="s">
        <v>45</v>
      </c>
      <c r="N8060" s="6">
        <v>1978</v>
      </c>
      <c r="R8060" s="7">
        <v>31.838799999999999</v>
      </c>
      <c r="S8060" s="7">
        <v>34.655099999999997</v>
      </c>
      <c r="T8060" t="s">
        <v>46</v>
      </c>
      <c r="U8060" t="s">
        <v>28247</v>
      </c>
      <c r="W8060" t="s">
        <v>28248</v>
      </c>
      <c r="Y8060" t="s">
        <v>19854</v>
      </c>
      <c r="Z8060" t="s">
        <v>19864</v>
      </c>
      <c r="AA8060" t="s">
        <v>28307</v>
      </c>
      <c r="AD8060" t="s">
        <v>52</v>
      </c>
      <c r="AE8060" t="s">
        <v>131</v>
      </c>
      <c r="AF8060" t="s">
        <v>52</v>
      </c>
      <c r="AG8060" t="s">
        <v>28308</v>
      </c>
      <c r="AH8060" s="27">
        <v>1114277</v>
      </c>
      <c r="AI8060" t="s">
        <v>28309</v>
      </c>
      <c r="AJ8060" t="s">
        <v>28312</v>
      </c>
    </row>
    <row r="8061" spans="1:36" ht="17.25" hidden="1" customHeight="1" x14ac:dyDescent="0.2">
      <c r="A8061" s="4" t="s">
        <v>28304</v>
      </c>
      <c r="B8061" t="s">
        <v>28217</v>
      </c>
      <c r="C8061" t="s">
        <v>28305</v>
      </c>
      <c r="D8061" t="s">
        <v>28306</v>
      </c>
      <c r="E8061" t="s">
        <v>565</v>
      </c>
      <c r="F8061" t="s">
        <v>1297</v>
      </c>
      <c r="G8061" s="5">
        <v>377</v>
      </c>
      <c r="H8061" t="s">
        <v>42</v>
      </c>
      <c r="I8061" t="s">
        <v>43</v>
      </c>
      <c r="J8061" t="s">
        <v>45</v>
      </c>
      <c r="K8061" t="s">
        <v>45</v>
      </c>
      <c r="L8061" t="s">
        <v>45</v>
      </c>
      <c r="N8061" s="6">
        <v>2005</v>
      </c>
      <c r="R8061" s="7">
        <v>31.838799999999999</v>
      </c>
      <c r="S8061" s="7">
        <v>34.655099999999997</v>
      </c>
      <c r="T8061" t="s">
        <v>46</v>
      </c>
      <c r="U8061" t="s">
        <v>28247</v>
      </c>
      <c r="W8061" t="s">
        <v>28248</v>
      </c>
      <c r="Y8061" t="s">
        <v>19854</v>
      </c>
      <c r="Z8061" t="s">
        <v>19864</v>
      </c>
      <c r="AA8061" t="s">
        <v>28307</v>
      </c>
      <c r="AD8061" t="s">
        <v>52</v>
      </c>
      <c r="AE8061" t="s">
        <v>131</v>
      </c>
      <c r="AF8061" t="s">
        <v>52</v>
      </c>
      <c r="AG8061" t="s">
        <v>28308</v>
      </c>
      <c r="AH8061" s="27" t="s">
        <v>28322</v>
      </c>
      <c r="AI8061" t="s">
        <v>28309</v>
      </c>
      <c r="AJ8061" t="s">
        <v>28323</v>
      </c>
    </row>
    <row r="8062" spans="1:36" ht="17.25" hidden="1" customHeight="1" x14ac:dyDescent="0.2">
      <c r="A8062" s="4" t="s">
        <v>28304</v>
      </c>
      <c r="B8062" t="s">
        <v>28217</v>
      </c>
      <c r="C8062" t="s">
        <v>28305</v>
      </c>
      <c r="D8062" t="s">
        <v>28306</v>
      </c>
      <c r="E8062" t="s">
        <v>543</v>
      </c>
      <c r="F8062" t="s">
        <v>1297</v>
      </c>
      <c r="G8062" s="5">
        <v>228</v>
      </c>
      <c r="H8062" t="s">
        <v>42</v>
      </c>
      <c r="I8062" t="s">
        <v>240</v>
      </c>
      <c r="J8062" t="s">
        <v>45</v>
      </c>
      <c r="K8062" t="s">
        <v>45</v>
      </c>
      <c r="L8062" t="s">
        <v>45</v>
      </c>
      <c r="N8062" s="6">
        <v>1977</v>
      </c>
      <c r="R8062" s="7">
        <v>31.838799999999999</v>
      </c>
      <c r="S8062" s="7">
        <v>34.655099999999997</v>
      </c>
      <c r="T8062" t="s">
        <v>46</v>
      </c>
      <c r="U8062" t="s">
        <v>28247</v>
      </c>
      <c r="W8062" t="s">
        <v>28248</v>
      </c>
      <c r="Y8062" t="s">
        <v>19854</v>
      </c>
      <c r="Z8062" t="s">
        <v>19864</v>
      </c>
      <c r="AA8062" t="s">
        <v>28307</v>
      </c>
      <c r="AD8062" t="s">
        <v>52</v>
      </c>
      <c r="AE8062" t="s">
        <v>131</v>
      </c>
      <c r="AF8062" t="s">
        <v>52</v>
      </c>
      <c r="AG8062" t="s">
        <v>28308</v>
      </c>
      <c r="AH8062" s="27">
        <v>1114278</v>
      </c>
      <c r="AI8062" t="s">
        <v>28309</v>
      </c>
      <c r="AJ8062" t="s">
        <v>28325</v>
      </c>
    </row>
    <row r="8063" spans="1:36" ht="17.25" hidden="1" customHeight="1" x14ac:dyDescent="0.2">
      <c r="A8063" s="4" t="s">
        <v>28326</v>
      </c>
      <c r="B8063" t="s">
        <v>28217</v>
      </c>
      <c r="C8063" t="s">
        <v>28327</v>
      </c>
      <c r="D8063" t="s">
        <v>28328</v>
      </c>
      <c r="E8063" t="s">
        <v>40</v>
      </c>
      <c r="F8063" t="s">
        <v>86</v>
      </c>
      <c r="G8063" s="5">
        <v>186</v>
      </c>
      <c r="H8063" t="s">
        <v>139</v>
      </c>
      <c r="I8063" t="s">
        <v>65</v>
      </c>
      <c r="J8063" t="s">
        <v>45</v>
      </c>
      <c r="K8063" t="s">
        <v>45</v>
      </c>
      <c r="L8063" t="s">
        <v>45</v>
      </c>
      <c r="N8063" s="27" t="s">
        <v>45</v>
      </c>
      <c r="R8063" s="7">
        <v>31.8266073091884</v>
      </c>
      <c r="S8063" s="7">
        <v>34.648599140699503</v>
      </c>
      <c r="T8063" t="s">
        <v>504</v>
      </c>
      <c r="U8063" t="s">
        <v>28329</v>
      </c>
      <c r="X8063" t="s">
        <v>28330</v>
      </c>
      <c r="Y8063" t="s">
        <v>19854</v>
      </c>
      <c r="Z8063" t="s">
        <v>19864</v>
      </c>
      <c r="AF8063" t="s">
        <v>52</v>
      </c>
      <c r="AG8063" t="s">
        <v>28331</v>
      </c>
      <c r="AH8063" s="27" t="s">
        <v>28332</v>
      </c>
      <c r="AI8063" t="s">
        <v>28333</v>
      </c>
      <c r="AJ8063" t="s">
        <v>28334</v>
      </c>
    </row>
    <row r="8064" spans="1:36" ht="17.25" hidden="1" customHeight="1" x14ac:dyDescent="0.2">
      <c r="A8064" s="4" t="s">
        <v>28335</v>
      </c>
      <c r="B8064" t="s">
        <v>28217</v>
      </c>
      <c r="C8064" t="s">
        <v>28336</v>
      </c>
      <c r="D8064" t="s">
        <v>28337</v>
      </c>
      <c r="E8064" t="s">
        <v>873</v>
      </c>
      <c r="F8064" t="s">
        <v>41</v>
      </c>
      <c r="G8064" s="5">
        <v>370</v>
      </c>
      <c r="H8064" t="s">
        <v>42</v>
      </c>
      <c r="I8064" t="s">
        <v>43</v>
      </c>
      <c r="J8064" t="s">
        <v>45</v>
      </c>
      <c r="N8064" s="6">
        <v>2007</v>
      </c>
      <c r="R8064" s="7">
        <v>31.915299999999998</v>
      </c>
      <c r="S8064" s="7">
        <v>34.918799999999997</v>
      </c>
      <c r="T8064" t="s">
        <v>46</v>
      </c>
      <c r="U8064" t="s">
        <v>28338</v>
      </c>
      <c r="Y8064" t="s">
        <v>19854</v>
      </c>
      <c r="Z8064" t="s">
        <v>19864</v>
      </c>
      <c r="AA8064" t="s">
        <v>28339</v>
      </c>
      <c r="AD8064" t="s">
        <v>52</v>
      </c>
      <c r="AE8064" t="s">
        <v>131</v>
      </c>
      <c r="AG8064" t="s">
        <v>28340</v>
      </c>
      <c r="AH8064" s="27">
        <v>1184806</v>
      </c>
      <c r="AI8064" t="s">
        <v>28341</v>
      </c>
      <c r="AJ8064" t="s">
        <v>28342</v>
      </c>
    </row>
    <row r="8065" spans="1:36" ht="17.25" hidden="1" customHeight="1" x14ac:dyDescent="0.2">
      <c r="A8065" s="4" t="s">
        <v>28335</v>
      </c>
      <c r="B8065" t="s">
        <v>28217</v>
      </c>
      <c r="C8065" t="s">
        <v>28336</v>
      </c>
      <c r="D8065" t="s">
        <v>28337</v>
      </c>
      <c r="E8065" t="s">
        <v>590</v>
      </c>
      <c r="F8065" t="s">
        <v>41</v>
      </c>
      <c r="G8065" s="5">
        <v>370</v>
      </c>
      <c r="H8065" t="s">
        <v>42</v>
      </c>
      <c r="I8065" t="s">
        <v>43</v>
      </c>
      <c r="J8065" t="s">
        <v>45</v>
      </c>
      <c r="K8065" t="s">
        <v>45</v>
      </c>
      <c r="L8065" t="s">
        <v>45</v>
      </c>
      <c r="N8065" s="6">
        <v>2008</v>
      </c>
      <c r="R8065" s="7">
        <v>31.915299999999998</v>
      </c>
      <c r="S8065" s="7">
        <v>34.918799999999997</v>
      </c>
      <c r="T8065" t="s">
        <v>46</v>
      </c>
      <c r="U8065" t="s">
        <v>28338</v>
      </c>
      <c r="Y8065" t="s">
        <v>19854</v>
      </c>
      <c r="Z8065" t="s">
        <v>19864</v>
      </c>
      <c r="AA8065" t="s">
        <v>28339</v>
      </c>
      <c r="AD8065" t="s">
        <v>52</v>
      </c>
      <c r="AE8065" t="s">
        <v>131</v>
      </c>
      <c r="AG8065" t="s">
        <v>28340</v>
      </c>
      <c r="AH8065" s="27">
        <v>1184807</v>
      </c>
      <c r="AI8065" t="s">
        <v>28341</v>
      </c>
      <c r="AJ8065" t="s">
        <v>28343</v>
      </c>
    </row>
    <row r="8066" spans="1:36" ht="17.25" hidden="1" customHeight="1" x14ac:dyDescent="0.2">
      <c r="A8066" s="4" t="s">
        <v>28335</v>
      </c>
      <c r="B8066" t="s">
        <v>28217</v>
      </c>
      <c r="C8066" t="s">
        <v>28336</v>
      </c>
      <c r="D8066" t="s">
        <v>28337</v>
      </c>
      <c r="E8066" t="s">
        <v>1693</v>
      </c>
      <c r="F8066" t="s">
        <v>41</v>
      </c>
      <c r="G8066" s="5">
        <v>140</v>
      </c>
      <c r="H8066" t="s">
        <v>42</v>
      </c>
      <c r="I8066" t="s">
        <v>65</v>
      </c>
      <c r="J8066" t="s">
        <v>45</v>
      </c>
      <c r="K8066" t="s">
        <v>45</v>
      </c>
      <c r="L8066" t="s">
        <v>45</v>
      </c>
      <c r="N8066" s="6">
        <v>1999</v>
      </c>
      <c r="R8066" s="7">
        <v>31.915299999999998</v>
      </c>
      <c r="S8066" s="7">
        <v>34.918799999999997</v>
      </c>
      <c r="T8066" t="s">
        <v>46</v>
      </c>
      <c r="U8066" t="s">
        <v>28338</v>
      </c>
      <c r="Y8066" t="s">
        <v>19854</v>
      </c>
      <c r="Z8066" t="s">
        <v>19864</v>
      </c>
      <c r="AA8066" t="s">
        <v>28339</v>
      </c>
      <c r="AD8066" t="s">
        <v>52</v>
      </c>
      <c r="AE8066" t="s">
        <v>131</v>
      </c>
      <c r="AG8066" t="s">
        <v>28340</v>
      </c>
      <c r="AH8066" s="27">
        <v>1116651</v>
      </c>
      <c r="AI8066" t="s">
        <v>28341</v>
      </c>
      <c r="AJ8066" t="s">
        <v>28344</v>
      </c>
    </row>
    <row r="8067" spans="1:36" ht="17.25" hidden="1" customHeight="1" x14ac:dyDescent="0.2">
      <c r="A8067" s="4" t="s">
        <v>28335</v>
      </c>
      <c r="B8067" t="s">
        <v>28217</v>
      </c>
      <c r="C8067" t="s">
        <v>28336</v>
      </c>
      <c r="D8067" t="s">
        <v>28337</v>
      </c>
      <c r="E8067" t="s">
        <v>1701</v>
      </c>
      <c r="F8067" t="s">
        <v>41</v>
      </c>
      <c r="G8067" s="5">
        <v>140</v>
      </c>
      <c r="H8067" t="s">
        <v>42</v>
      </c>
      <c r="I8067" t="s">
        <v>65</v>
      </c>
      <c r="J8067" t="s">
        <v>45</v>
      </c>
      <c r="K8067" t="s">
        <v>45</v>
      </c>
      <c r="L8067" t="s">
        <v>45</v>
      </c>
      <c r="N8067" s="6">
        <v>1999</v>
      </c>
      <c r="R8067" s="7">
        <v>31.915299999999998</v>
      </c>
      <c r="S8067" s="7">
        <v>34.918799999999997</v>
      </c>
      <c r="T8067" t="s">
        <v>46</v>
      </c>
      <c r="U8067" t="s">
        <v>28338</v>
      </c>
      <c r="Y8067" t="s">
        <v>19854</v>
      </c>
      <c r="Z8067" t="s">
        <v>19864</v>
      </c>
      <c r="AA8067" t="s">
        <v>28339</v>
      </c>
      <c r="AD8067" t="s">
        <v>52</v>
      </c>
      <c r="AE8067" t="s">
        <v>131</v>
      </c>
      <c r="AG8067" t="s">
        <v>28340</v>
      </c>
      <c r="AH8067" s="27">
        <v>1116652</v>
      </c>
      <c r="AI8067" t="s">
        <v>28341</v>
      </c>
      <c r="AJ8067" t="s">
        <v>28345</v>
      </c>
    </row>
    <row r="8068" spans="1:36" ht="17.25" hidden="1" customHeight="1" x14ac:dyDescent="0.2">
      <c r="A8068" s="4" t="s">
        <v>28335</v>
      </c>
      <c r="B8068" t="s">
        <v>28217</v>
      </c>
      <c r="C8068" t="s">
        <v>28336</v>
      </c>
      <c r="D8068" t="s">
        <v>28337</v>
      </c>
      <c r="E8068" t="s">
        <v>28346</v>
      </c>
      <c r="F8068" t="s">
        <v>41</v>
      </c>
      <c r="G8068" s="5">
        <v>140</v>
      </c>
      <c r="H8068" t="s">
        <v>42</v>
      </c>
      <c r="I8068" t="s">
        <v>65</v>
      </c>
      <c r="J8068" t="s">
        <v>45</v>
      </c>
      <c r="K8068" t="s">
        <v>45</v>
      </c>
      <c r="L8068" t="s">
        <v>45</v>
      </c>
      <c r="N8068" s="6">
        <v>1999</v>
      </c>
      <c r="R8068" s="7">
        <v>31.915299999999998</v>
      </c>
      <c r="S8068" s="7">
        <v>34.918799999999997</v>
      </c>
      <c r="T8068" t="s">
        <v>46</v>
      </c>
      <c r="U8068" t="s">
        <v>28338</v>
      </c>
      <c r="Y8068" t="s">
        <v>19854</v>
      </c>
      <c r="Z8068" t="s">
        <v>19864</v>
      </c>
      <c r="AA8068" t="s">
        <v>28339</v>
      </c>
      <c r="AD8068" t="s">
        <v>52</v>
      </c>
      <c r="AE8068" t="s">
        <v>131</v>
      </c>
      <c r="AG8068" t="s">
        <v>28340</v>
      </c>
      <c r="AH8068" s="27">
        <v>1116653</v>
      </c>
      <c r="AI8068" t="s">
        <v>28341</v>
      </c>
      <c r="AJ8068" t="s">
        <v>28347</v>
      </c>
    </row>
    <row r="8069" spans="1:36" ht="17.25" hidden="1" customHeight="1" x14ac:dyDescent="0.2">
      <c r="A8069" s="4" t="s">
        <v>28335</v>
      </c>
      <c r="B8069" t="s">
        <v>28217</v>
      </c>
      <c r="C8069" t="s">
        <v>28336</v>
      </c>
      <c r="D8069" t="s">
        <v>28337</v>
      </c>
      <c r="E8069" t="s">
        <v>28348</v>
      </c>
      <c r="F8069" t="s">
        <v>41</v>
      </c>
      <c r="G8069" s="5">
        <v>140</v>
      </c>
      <c r="H8069" t="s">
        <v>42</v>
      </c>
      <c r="I8069" t="s">
        <v>65</v>
      </c>
      <c r="J8069" t="s">
        <v>45</v>
      </c>
      <c r="K8069" t="s">
        <v>45</v>
      </c>
      <c r="L8069" t="s">
        <v>45</v>
      </c>
      <c r="N8069" s="6">
        <v>1999</v>
      </c>
      <c r="P8069" s="25"/>
      <c r="R8069" s="7">
        <v>31.915299999999998</v>
      </c>
      <c r="S8069" s="7">
        <v>34.918799999999997</v>
      </c>
      <c r="T8069" t="s">
        <v>46</v>
      </c>
      <c r="U8069" t="s">
        <v>28338</v>
      </c>
      <c r="Y8069" t="s">
        <v>19854</v>
      </c>
      <c r="Z8069" t="s">
        <v>19864</v>
      </c>
      <c r="AA8069" t="s">
        <v>28339</v>
      </c>
      <c r="AD8069" t="s">
        <v>52</v>
      </c>
      <c r="AE8069" t="s">
        <v>131</v>
      </c>
      <c r="AG8069" t="s">
        <v>28340</v>
      </c>
      <c r="AH8069" s="27">
        <v>1116654</v>
      </c>
      <c r="AI8069" t="s">
        <v>28341</v>
      </c>
      <c r="AJ8069" t="s">
        <v>28349</v>
      </c>
    </row>
    <row r="8070" spans="1:36" ht="17.25" hidden="1" customHeight="1" x14ac:dyDescent="0.2">
      <c r="A8070" s="4" t="s">
        <v>28350</v>
      </c>
      <c r="B8070" t="s">
        <v>28217</v>
      </c>
      <c r="C8070" t="s">
        <v>28351</v>
      </c>
      <c r="E8070" t="s">
        <v>56</v>
      </c>
      <c r="F8070" t="s">
        <v>86</v>
      </c>
      <c r="G8070" s="5">
        <v>800</v>
      </c>
      <c r="H8070" t="s">
        <v>611</v>
      </c>
      <c r="I8070" t="s">
        <v>65</v>
      </c>
      <c r="J8070" t="s">
        <v>45</v>
      </c>
      <c r="K8070" t="s">
        <v>45</v>
      </c>
      <c r="L8070" t="s">
        <v>45</v>
      </c>
      <c r="N8070" s="27"/>
      <c r="P8070" s="25"/>
      <c r="R8070" s="7">
        <v>32.453057200000003</v>
      </c>
      <c r="S8070" s="7">
        <v>34.913858699999999</v>
      </c>
      <c r="T8070" t="s">
        <v>46</v>
      </c>
      <c r="U8070" t="s">
        <v>28352</v>
      </c>
      <c r="W8070" t="s">
        <v>28353</v>
      </c>
      <c r="Y8070" t="s">
        <v>19854</v>
      </c>
      <c r="Z8070" t="s">
        <v>19864</v>
      </c>
      <c r="AD8070" t="s">
        <v>880</v>
      </c>
      <c r="AE8070" t="s">
        <v>4970</v>
      </c>
      <c r="AF8070" t="s">
        <v>52</v>
      </c>
      <c r="AG8070" t="s">
        <v>28354</v>
      </c>
      <c r="AH8070" s="27"/>
      <c r="AI8070" t="s">
        <v>28356</v>
      </c>
      <c r="AJ8070" t="s">
        <v>28358</v>
      </c>
    </row>
    <row r="8071" spans="1:36" ht="17.25" hidden="1" customHeight="1" x14ac:dyDescent="0.2">
      <c r="A8071" s="4" t="s">
        <v>28359</v>
      </c>
      <c r="B8071" t="s">
        <v>28217</v>
      </c>
      <c r="C8071" t="s">
        <v>28360</v>
      </c>
      <c r="D8071" t="s">
        <v>28361</v>
      </c>
      <c r="E8071" t="s">
        <v>565</v>
      </c>
      <c r="F8071" t="s">
        <v>41</v>
      </c>
      <c r="G8071" s="5">
        <v>330</v>
      </c>
      <c r="H8071" t="s">
        <v>42</v>
      </c>
      <c r="I8071" t="s">
        <v>43</v>
      </c>
      <c r="J8071" t="s">
        <v>45</v>
      </c>
      <c r="K8071" t="s">
        <v>45</v>
      </c>
      <c r="L8071" t="s">
        <v>45</v>
      </c>
      <c r="N8071" s="6">
        <v>2002</v>
      </c>
      <c r="P8071" s="25"/>
      <c r="R8071" s="7">
        <v>32.617199999999997</v>
      </c>
      <c r="S8071" s="7">
        <v>35.043100000000003</v>
      </c>
      <c r="T8071" t="s">
        <v>46</v>
      </c>
      <c r="U8071" t="s">
        <v>28362</v>
      </c>
      <c r="W8071" t="s">
        <v>28363</v>
      </c>
      <c r="Y8071" t="s">
        <v>19854</v>
      </c>
      <c r="Z8071" t="s">
        <v>19864</v>
      </c>
      <c r="AA8071" t="s">
        <v>28364</v>
      </c>
      <c r="AD8071" t="s">
        <v>52</v>
      </c>
      <c r="AF8071" t="s">
        <v>52</v>
      </c>
      <c r="AG8071" t="s">
        <v>28365</v>
      </c>
      <c r="AH8071" s="27" t="s">
        <v>28366</v>
      </c>
      <c r="AI8071" t="s">
        <v>28367</v>
      </c>
      <c r="AJ8071" t="s">
        <v>28368</v>
      </c>
    </row>
    <row r="8072" spans="1:36" ht="17.25" hidden="1" customHeight="1" x14ac:dyDescent="0.2">
      <c r="A8072" s="4" t="s">
        <v>28359</v>
      </c>
      <c r="B8072" t="s">
        <v>28217</v>
      </c>
      <c r="C8072" t="s">
        <v>28360</v>
      </c>
      <c r="D8072" t="s">
        <v>28361</v>
      </c>
      <c r="E8072" t="s">
        <v>870</v>
      </c>
      <c r="F8072" t="s">
        <v>41</v>
      </c>
      <c r="G8072" s="5">
        <v>330</v>
      </c>
      <c r="H8072" t="s">
        <v>42</v>
      </c>
      <c r="I8072" t="s">
        <v>43</v>
      </c>
      <c r="J8072" t="s">
        <v>45</v>
      </c>
      <c r="K8072" t="s">
        <v>45</v>
      </c>
      <c r="L8072" t="s">
        <v>45</v>
      </c>
      <c r="N8072" s="6">
        <v>2002</v>
      </c>
      <c r="R8072" s="7">
        <v>32.617199999999997</v>
      </c>
      <c r="S8072" s="7">
        <v>35.043100000000003</v>
      </c>
      <c r="T8072" t="s">
        <v>46</v>
      </c>
      <c r="U8072" t="s">
        <v>28362</v>
      </c>
      <c r="W8072" t="s">
        <v>28363</v>
      </c>
      <c r="Y8072" t="s">
        <v>19854</v>
      </c>
      <c r="Z8072" t="s">
        <v>19864</v>
      </c>
      <c r="AA8072" t="s">
        <v>28364</v>
      </c>
      <c r="AD8072" t="s">
        <v>52</v>
      </c>
      <c r="AF8072" t="s">
        <v>52</v>
      </c>
      <c r="AG8072" t="s">
        <v>28365</v>
      </c>
      <c r="AH8072" s="27" t="s">
        <v>28369</v>
      </c>
      <c r="AI8072" t="s">
        <v>28367</v>
      </c>
      <c r="AJ8072" t="s">
        <v>28370</v>
      </c>
    </row>
    <row r="8073" spans="1:36" ht="17.25" hidden="1" customHeight="1" x14ac:dyDescent="0.2">
      <c r="A8073" s="4" t="s">
        <v>28359</v>
      </c>
      <c r="B8073" t="s">
        <v>28217</v>
      </c>
      <c r="C8073" t="s">
        <v>28360</v>
      </c>
      <c r="D8073" t="s">
        <v>28361</v>
      </c>
      <c r="E8073" t="s">
        <v>873</v>
      </c>
      <c r="F8073" t="s">
        <v>41</v>
      </c>
      <c r="G8073" s="5">
        <v>370</v>
      </c>
      <c r="H8073" t="s">
        <v>42</v>
      </c>
      <c r="I8073" t="s">
        <v>43</v>
      </c>
      <c r="J8073" t="s">
        <v>45</v>
      </c>
      <c r="K8073" t="s">
        <v>45</v>
      </c>
      <c r="L8073" t="s">
        <v>45</v>
      </c>
      <c r="N8073" s="6">
        <v>2007</v>
      </c>
      <c r="R8073" s="7">
        <v>32.617199999999997</v>
      </c>
      <c r="S8073" s="7">
        <v>35.043100000000003</v>
      </c>
      <c r="T8073" t="s">
        <v>46</v>
      </c>
      <c r="U8073" t="s">
        <v>28362</v>
      </c>
      <c r="W8073" t="s">
        <v>28363</v>
      </c>
      <c r="Y8073" t="s">
        <v>19854</v>
      </c>
      <c r="Z8073" t="s">
        <v>19864</v>
      </c>
      <c r="AA8073" t="s">
        <v>28364</v>
      </c>
      <c r="AD8073" t="s">
        <v>52</v>
      </c>
      <c r="AF8073" t="s">
        <v>52</v>
      </c>
      <c r="AG8073" t="s">
        <v>28365</v>
      </c>
      <c r="AH8073" s="27">
        <v>1221418</v>
      </c>
      <c r="AI8073" t="s">
        <v>28367</v>
      </c>
      <c r="AJ8073" t="s">
        <v>28371</v>
      </c>
    </row>
    <row r="8074" spans="1:36" ht="17.25" hidden="1" customHeight="1" x14ac:dyDescent="0.2">
      <c r="A8074" s="4" t="s">
        <v>28359</v>
      </c>
      <c r="B8074" t="s">
        <v>28217</v>
      </c>
      <c r="C8074" t="s">
        <v>28360</v>
      </c>
      <c r="D8074" t="s">
        <v>28361</v>
      </c>
      <c r="E8074" t="s">
        <v>8444</v>
      </c>
      <c r="F8074" t="s">
        <v>41</v>
      </c>
      <c r="G8074" s="5">
        <v>372</v>
      </c>
      <c r="H8074" t="s">
        <v>42</v>
      </c>
      <c r="I8074" t="s">
        <v>65</v>
      </c>
      <c r="J8074" t="s">
        <v>45</v>
      </c>
      <c r="K8074" t="s">
        <v>45</v>
      </c>
      <c r="L8074" t="s">
        <v>45</v>
      </c>
      <c r="N8074" s="6">
        <v>2010</v>
      </c>
      <c r="R8074" s="7">
        <v>32.617199999999997</v>
      </c>
      <c r="S8074" s="7">
        <v>35.043100000000003</v>
      </c>
      <c r="T8074" t="s">
        <v>46</v>
      </c>
      <c r="U8074" t="s">
        <v>28362</v>
      </c>
      <c r="W8074" t="s">
        <v>28363</v>
      </c>
      <c r="Y8074" t="s">
        <v>19854</v>
      </c>
      <c r="Z8074" t="s">
        <v>19864</v>
      </c>
      <c r="AA8074" t="s">
        <v>28364</v>
      </c>
      <c r="AD8074" t="s">
        <v>52</v>
      </c>
      <c r="AF8074" t="s">
        <v>52</v>
      </c>
      <c r="AG8074" t="s">
        <v>28365</v>
      </c>
      <c r="AH8074" s="27" t="s">
        <v>28372</v>
      </c>
      <c r="AI8074" t="s">
        <v>28367</v>
      </c>
      <c r="AJ8074" t="s">
        <v>28373</v>
      </c>
    </row>
    <row r="8075" spans="1:36" ht="17.25" hidden="1" customHeight="1" x14ac:dyDescent="0.2">
      <c r="A8075" s="4" t="s">
        <v>28378</v>
      </c>
      <c r="B8075" t="s">
        <v>28217</v>
      </c>
      <c r="C8075" t="s">
        <v>28379</v>
      </c>
      <c r="D8075" t="s">
        <v>28380</v>
      </c>
      <c r="E8075" t="s">
        <v>873</v>
      </c>
      <c r="F8075" t="s">
        <v>86</v>
      </c>
      <c r="G8075" s="5">
        <v>370</v>
      </c>
      <c r="H8075" t="s">
        <v>42</v>
      </c>
      <c r="I8075" t="s">
        <v>43</v>
      </c>
      <c r="J8075" t="s">
        <v>45</v>
      </c>
      <c r="K8075" t="s">
        <v>45</v>
      </c>
      <c r="L8075" t="s">
        <v>45</v>
      </c>
      <c r="N8075" s="6">
        <v>2011</v>
      </c>
      <c r="R8075" s="7">
        <v>32.811806799999999</v>
      </c>
      <c r="S8075" s="7">
        <v>35.019610700000001</v>
      </c>
      <c r="T8075" t="s">
        <v>46</v>
      </c>
      <c r="U8075" t="s">
        <v>28353</v>
      </c>
      <c r="X8075" t="s">
        <v>28353</v>
      </c>
      <c r="Y8075" t="s">
        <v>19854</v>
      </c>
      <c r="Z8075" t="s">
        <v>19864</v>
      </c>
      <c r="AA8075" t="s">
        <v>28381</v>
      </c>
      <c r="AF8075" t="s">
        <v>52</v>
      </c>
      <c r="AG8075" t="s">
        <v>28382</v>
      </c>
      <c r="AH8075" s="27" t="s">
        <v>28383</v>
      </c>
      <c r="AI8075" t="s">
        <v>28384</v>
      </c>
      <c r="AJ8075" t="s">
        <v>28385</v>
      </c>
    </row>
    <row r="8076" spans="1:36" ht="17.25" hidden="1" customHeight="1" x14ac:dyDescent="0.2">
      <c r="A8076" s="4" t="s">
        <v>28378</v>
      </c>
      <c r="B8076" t="s">
        <v>28217</v>
      </c>
      <c r="C8076" t="s">
        <v>28379</v>
      </c>
      <c r="D8076" t="s">
        <v>28380</v>
      </c>
      <c r="E8076" t="s">
        <v>590</v>
      </c>
      <c r="F8076" t="s">
        <v>86</v>
      </c>
      <c r="G8076" s="5">
        <v>370</v>
      </c>
      <c r="H8076" t="s">
        <v>42</v>
      </c>
      <c r="I8076" t="s">
        <v>43</v>
      </c>
      <c r="J8076" t="s">
        <v>45</v>
      </c>
      <c r="K8076" t="s">
        <v>45</v>
      </c>
      <c r="L8076" t="s">
        <v>45</v>
      </c>
      <c r="N8076" s="6">
        <v>2011</v>
      </c>
      <c r="R8076" s="7">
        <v>32.811806799999999</v>
      </c>
      <c r="S8076" s="7">
        <v>35.019610700000001</v>
      </c>
      <c r="T8076" t="s">
        <v>46</v>
      </c>
      <c r="U8076" t="s">
        <v>28353</v>
      </c>
      <c r="X8076" t="s">
        <v>28353</v>
      </c>
      <c r="Y8076" t="s">
        <v>19854</v>
      </c>
      <c r="Z8076" t="s">
        <v>19864</v>
      </c>
      <c r="AA8076" t="s">
        <v>28381</v>
      </c>
      <c r="AF8076" t="s">
        <v>52</v>
      </c>
      <c r="AG8076" t="s">
        <v>28382</v>
      </c>
      <c r="AH8076" s="27">
        <v>1214824</v>
      </c>
      <c r="AI8076" t="s">
        <v>28384</v>
      </c>
      <c r="AJ8076" t="s">
        <v>28386</v>
      </c>
    </row>
    <row r="8077" spans="1:36" ht="17.25" hidden="1" customHeight="1" x14ac:dyDescent="0.2">
      <c r="A8077" s="4" t="s">
        <v>28378</v>
      </c>
      <c r="B8077" t="s">
        <v>28217</v>
      </c>
      <c r="C8077" t="s">
        <v>28379</v>
      </c>
      <c r="D8077" t="s">
        <v>28380</v>
      </c>
      <c r="E8077" t="s">
        <v>696</v>
      </c>
      <c r="F8077" t="s">
        <v>64</v>
      </c>
      <c r="G8077" s="5">
        <v>141</v>
      </c>
      <c r="H8077" t="s">
        <v>42</v>
      </c>
      <c r="I8077" t="s">
        <v>65</v>
      </c>
      <c r="J8077" t="s">
        <v>45</v>
      </c>
      <c r="K8077" t="s">
        <v>45</v>
      </c>
      <c r="L8077" t="s">
        <v>45</v>
      </c>
      <c r="N8077" s="6">
        <v>2007</v>
      </c>
      <c r="R8077" s="7">
        <v>32.811806799999999</v>
      </c>
      <c r="S8077" s="7">
        <v>35.019610700000001</v>
      </c>
      <c r="T8077" t="s">
        <v>46</v>
      </c>
      <c r="U8077" t="s">
        <v>28353</v>
      </c>
      <c r="X8077" t="s">
        <v>28353</v>
      </c>
      <c r="Y8077" t="s">
        <v>19854</v>
      </c>
      <c r="Z8077" t="s">
        <v>19864</v>
      </c>
      <c r="AA8077" t="s">
        <v>28387</v>
      </c>
      <c r="AF8077" t="s">
        <v>52</v>
      </c>
      <c r="AG8077" t="s">
        <v>28382</v>
      </c>
      <c r="AH8077" s="27"/>
      <c r="AI8077" t="s">
        <v>28384</v>
      </c>
      <c r="AJ8077" t="s">
        <v>28388</v>
      </c>
    </row>
    <row r="8078" spans="1:36" ht="17.25" hidden="1" customHeight="1" x14ac:dyDescent="0.2">
      <c r="A8078" s="4" t="s">
        <v>28378</v>
      </c>
      <c r="B8078" t="s">
        <v>28217</v>
      </c>
      <c r="C8078" t="s">
        <v>28379</v>
      </c>
      <c r="D8078" t="s">
        <v>28380</v>
      </c>
      <c r="E8078" t="s">
        <v>703</v>
      </c>
      <c r="F8078" t="s">
        <v>64</v>
      </c>
      <c r="G8078" s="5">
        <v>141</v>
      </c>
      <c r="H8078" t="s">
        <v>42</v>
      </c>
      <c r="I8078" t="s">
        <v>65</v>
      </c>
      <c r="J8078" t="s">
        <v>45</v>
      </c>
      <c r="K8078" t="s">
        <v>45</v>
      </c>
      <c r="L8078" t="s">
        <v>45</v>
      </c>
      <c r="N8078" s="6">
        <v>2007</v>
      </c>
      <c r="R8078" s="7">
        <v>32.811806799999999</v>
      </c>
      <c r="S8078" s="7">
        <v>35.019610700000001</v>
      </c>
      <c r="T8078" t="s">
        <v>46</v>
      </c>
      <c r="U8078" t="s">
        <v>28353</v>
      </c>
      <c r="X8078" t="s">
        <v>28353</v>
      </c>
      <c r="Y8078" t="s">
        <v>19854</v>
      </c>
      <c r="Z8078" t="s">
        <v>19864</v>
      </c>
      <c r="AA8078" t="s">
        <v>28387</v>
      </c>
      <c r="AF8078" t="s">
        <v>52</v>
      </c>
      <c r="AG8078" t="s">
        <v>28382</v>
      </c>
      <c r="AH8078" s="27"/>
      <c r="AI8078" t="s">
        <v>28384</v>
      </c>
      <c r="AJ8078" t="s">
        <v>28389</v>
      </c>
    </row>
    <row r="8079" spans="1:36" ht="17.25" hidden="1" customHeight="1" x14ac:dyDescent="0.2">
      <c r="A8079" s="4" t="s">
        <v>28390</v>
      </c>
      <c r="B8079" t="s">
        <v>28217</v>
      </c>
      <c r="C8079" t="s">
        <v>28391</v>
      </c>
      <c r="E8079" t="s">
        <v>40</v>
      </c>
      <c r="F8079" t="s">
        <v>86</v>
      </c>
      <c r="G8079" s="5">
        <v>780</v>
      </c>
      <c r="H8079" t="s">
        <v>139</v>
      </c>
      <c r="I8079" t="s">
        <v>45</v>
      </c>
      <c r="J8079" t="s">
        <v>45</v>
      </c>
      <c r="K8079" t="s">
        <v>45</v>
      </c>
      <c r="L8079" t="s">
        <v>45</v>
      </c>
      <c r="N8079" s="27" t="s">
        <v>45</v>
      </c>
      <c r="R8079" s="7">
        <v>32.117490383422101</v>
      </c>
      <c r="S8079" s="7">
        <v>34.943217693770997</v>
      </c>
      <c r="T8079" t="s">
        <v>46</v>
      </c>
      <c r="U8079" t="s">
        <v>28392</v>
      </c>
      <c r="X8079" t="s">
        <v>28292</v>
      </c>
      <c r="Y8079" t="s">
        <v>19854</v>
      </c>
      <c r="Z8079" t="s">
        <v>19864</v>
      </c>
      <c r="AF8079" t="s">
        <v>52</v>
      </c>
      <c r="AG8079" t="s">
        <v>28393</v>
      </c>
      <c r="AH8079" s="27">
        <v>1306672</v>
      </c>
      <c r="AI8079" t="s">
        <v>28394</v>
      </c>
      <c r="AJ8079" t="s">
        <v>28395</v>
      </c>
    </row>
    <row r="8080" spans="1:36" ht="17.25" hidden="1" customHeight="1" x14ac:dyDescent="0.2">
      <c r="A8080" s="4" t="s">
        <v>28424</v>
      </c>
      <c r="B8080" t="s">
        <v>28217</v>
      </c>
      <c r="C8080" t="s">
        <v>28425</v>
      </c>
      <c r="E8080" t="s">
        <v>40</v>
      </c>
      <c r="F8080" t="s">
        <v>86</v>
      </c>
      <c r="G8080" s="5">
        <v>700</v>
      </c>
      <c r="H8080" t="s">
        <v>611</v>
      </c>
      <c r="I8080" t="s">
        <v>43</v>
      </c>
      <c r="J8080" t="s">
        <v>45</v>
      </c>
      <c r="K8080" t="s">
        <v>45</v>
      </c>
      <c r="L8080" t="s">
        <v>45</v>
      </c>
      <c r="N8080" s="27"/>
      <c r="R8080" s="7">
        <v>31.828208400000001</v>
      </c>
      <c r="S8080" s="7">
        <v>34.6357882</v>
      </c>
      <c r="T8080" t="s">
        <v>504</v>
      </c>
      <c r="U8080" t="s">
        <v>28247</v>
      </c>
      <c r="W8080" t="s">
        <v>28248</v>
      </c>
      <c r="Y8080" t="s">
        <v>19854</v>
      </c>
      <c r="Z8080" t="s">
        <v>19864</v>
      </c>
      <c r="AG8080" t="s">
        <v>28426</v>
      </c>
      <c r="AH8080" s="27">
        <v>1297037</v>
      </c>
      <c r="AI8080" t="s">
        <v>28427</v>
      </c>
      <c r="AJ8080" t="s">
        <v>28428</v>
      </c>
    </row>
    <row r="8081" spans="1:36" ht="17.25" hidden="1" customHeight="1" x14ac:dyDescent="0.2">
      <c r="A8081" s="4" t="s">
        <v>28437</v>
      </c>
      <c r="B8081" t="s">
        <v>28217</v>
      </c>
      <c r="C8081" t="s">
        <v>28438</v>
      </c>
      <c r="D8081" t="s">
        <v>28439</v>
      </c>
      <c r="E8081" t="s">
        <v>40</v>
      </c>
      <c r="F8081" t="s">
        <v>41</v>
      </c>
      <c r="G8081" s="5">
        <v>110</v>
      </c>
      <c r="H8081" t="s">
        <v>42</v>
      </c>
      <c r="I8081" t="s">
        <v>65</v>
      </c>
      <c r="J8081" t="s">
        <v>45</v>
      </c>
      <c r="K8081" t="s">
        <v>45</v>
      </c>
      <c r="L8081" t="s">
        <v>45</v>
      </c>
      <c r="N8081" s="6">
        <v>1989</v>
      </c>
      <c r="R8081" s="7">
        <v>31.153600000000001</v>
      </c>
      <c r="S8081" s="7">
        <v>34.814599999999999</v>
      </c>
      <c r="T8081" t="s">
        <v>46</v>
      </c>
      <c r="U8081" t="s">
        <v>28440</v>
      </c>
      <c r="Y8081" t="s">
        <v>19854</v>
      </c>
      <c r="Z8081" t="s">
        <v>19864</v>
      </c>
      <c r="AA8081" t="s">
        <v>28441</v>
      </c>
      <c r="AF8081" t="s">
        <v>52</v>
      </c>
      <c r="AG8081" t="s">
        <v>28442</v>
      </c>
      <c r="AH8081" s="8">
        <v>1142334</v>
      </c>
      <c r="AI8081" t="s">
        <v>28443</v>
      </c>
      <c r="AJ8081" t="s">
        <v>28444</v>
      </c>
    </row>
    <row r="8082" spans="1:36" ht="17.25" hidden="1" customHeight="1" x14ac:dyDescent="0.2">
      <c r="A8082" s="4" t="s">
        <v>28437</v>
      </c>
      <c r="B8082" t="s">
        <v>28217</v>
      </c>
      <c r="C8082" t="s">
        <v>28438</v>
      </c>
      <c r="D8082" t="s">
        <v>28439</v>
      </c>
      <c r="E8082" t="s">
        <v>56</v>
      </c>
      <c r="F8082" t="s">
        <v>41</v>
      </c>
      <c r="G8082" s="5">
        <v>110</v>
      </c>
      <c r="H8082" t="s">
        <v>42</v>
      </c>
      <c r="I8082" t="s">
        <v>65</v>
      </c>
      <c r="J8082" t="s">
        <v>45</v>
      </c>
      <c r="K8082" t="s">
        <v>45</v>
      </c>
      <c r="L8082" t="s">
        <v>45</v>
      </c>
      <c r="N8082" s="6">
        <v>1989</v>
      </c>
      <c r="R8082" s="7">
        <v>31.153600000000001</v>
      </c>
      <c r="S8082" s="7">
        <v>34.814599999999999</v>
      </c>
      <c r="T8082" t="s">
        <v>46</v>
      </c>
      <c r="U8082" t="s">
        <v>28440</v>
      </c>
      <c r="Y8082" t="s">
        <v>19854</v>
      </c>
      <c r="Z8082" t="s">
        <v>19864</v>
      </c>
      <c r="AA8082" t="s">
        <v>28441</v>
      </c>
      <c r="AF8082" t="s">
        <v>52</v>
      </c>
      <c r="AG8082" t="s">
        <v>28442</v>
      </c>
      <c r="AH8082" s="27">
        <v>1142335</v>
      </c>
      <c r="AI8082" t="s">
        <v>28443</v>
      </c>
      <c r="AJ8082" t="s">
        <v>28445</v>
      </c>
    </row>
    <row r="8083" spans="1:36" ht="17.25" hidden="1" customHeight="1" x14ac:dyDescent="0.2">
      <c r="A8083" s="4" t="s">
        <v>28437</v>
      </c>
      <c r="B8083" t="s">
        <v>28217</v>
      </c>
      <c r="C8083" t="s">
        <v>28438</v>
      </c>
      <c r="D8083" t="s">
        <v>28439</v>
      </c>
      <c r="E8083" t="s">
        <v>1157</v>
      </c>
      <c r="F8083" t="s">
        <v>41</v>
      </c>
      <c r="G8083" s="5">
        <v>118</v>
      </c>
      <c r="H8083" t="s">
        <v>42</v>
      </c>
      <c r="I8083" t="s">
        <v>65</v>
      </c>
      <c r="J8083" t="s">
        <v>45</v>
      </c>
      <c r="K8083" t="s">
        <v>45</v>
      </c>
      <c r="L8083" t="s">
        <v>45</v>
      </c>
      <c r="N8083" s="6">
        <v>2009</v>
      </c>
      <c r="R8083" s="7">
        <v>31.153600000000001</v>
      </c>
      <c r="S8083" s="7">
        <v>34.814599999999999</v>
      </c>
      <c r="T8083" t="s">
        <v>46</v>
      </c>
      <c r="U8083" t="s">
        <v>28440</v>
      </c>
      <c r="Y8083" t="s">
        <v>19854</v>
      </c>
      <c r="Z8083" t="s">
        <v>19864</v>
      </c>
      <c r="AA8083" t="s">
        <v>28441</v>
      </c>
      <c r="AF8083" t="s">
        <v>52</v>
      </c>
      <c r="AG8083" t="s">
        <v>28442</v>
      </c>
      <c r="AH8083" s="27">
        <v>1223169</v>
      </c>
      <c r="AI8083" t="s">
        <v>28443</v>
      </c>
      <c r="AJ8083" t="s">
        <v>28446</v>
      </c>
    </row>
    <row r="8084" spans="1:36" ht="17.25" hidden="1" customHeight="1" x14ac:dyDescent="0.2">
      <c r="A8084" s="4" t="s">
        <v>28437</v>
      </c>
      <c r="B8084" t="s">
        <v>28217</v>
      </c>
      <c r="C8084" t="s">
        <v>28438</v>
      </c>
      <c r="D8084" t="s">
        <v>28439</v>
      </c>
      <c r="E8084" t="s">
        <v>2297</v>
      </c>
      <c r="F8084" t="s">
        <v>41</v>
      </c>
      <c r="G8084" s="5">
        <v>118</v>
      </c>
      <c r="H8084" t="s">
        <v>42</v>
      </c>
      <c r="I8084" t="s">
        <v>65</v>
      </c>
      <c r="J8084" t="s">
        <v>45</v>
      </c>
      <c r="K8084" t="s">
        <v>45</v>
      </c>
      <c r="L8084" t="s">
        <v>45</v>
      </c>
      <c r="N8084" s="6">
        <v>2010</v>
      </c>
      <c r="R8084" s="7">
        <v>31.153600000000001</v>
      </c>
      <c r="S8084" s="7">
        <v>34.814599999999999</v>
      </c>
      <c r="T8084" t="s">
        <v>46</v>
      </c>
      <c r="U8084" t="s">
        <v>28440</v>
      </c>
      <c r="Y8084" t="s">
        <v>19854</v>
      </c>
      <c r="Z8084" t="s">
        <v>19864</v>
      </c>
      <c r="AA8084" t="s">
        <v>28441</v>
      </c>
      <c r="AF8084" t="s">
        <v>52</v>
      </c>
      <c r="AG8084" t="s">
        <v>28442</v>
      </c>
      <c r="AH8084" s="8">
        <v>1223170</v>
      </c>
      <c r="AI8084" t="s">
        <v>28443</v>
      </c>
      <c r="AJ8084" t="s">
        <v>28447</v>
      </c>
    </row>
    <row r="8085" spans="1:36" ht="17.25" hidden="1" customHeight="1" x14ac:dyDescent="0.2">
      <c r="A8085" s="4" t="s">
        <v>28437</v>
      </c>
      <c r="B8085" t="s">
        <v>28217</v>
      </c>
      <c r="C8085" t="s">
        <v>28438</v>
      </c>
      <c r="D8085" t="s">
        <v>28439</v>
      </c>
      <c r="E8085" t="s">
        <v>870</v>
      </c>
      <c r="F8085" t="s">
        <v>41</v>
      </c>
      <c r="G8085" s="5">
        <v>335</v>
      </c>
      <c r="H8085" t="s">
        <v>42</v>
      </c>
      <c r="I8085" t="s">
        <v>43</v>
      </c>
      <c r="J8085" t="s">
        <v>45</v>
      </c>
      <c r="K8085" t="s">
        <v>45</v>
      </c>
      <c r="L8085" t="s">
        <v>45</v>
      </c>
      <c r="N8085" s="6">
        <v>1999</v>
      </c>
      <c r="R8085" s="7">
        <v>31.153600000000001</v>
      </c>
      <c r="S8085" s="7">
        <v>34.814599999999999</v>
      </c>
      <c r="T8085" t="s">
        <v>46</v>
      </c>
      <c r="U8085" t="s">
        <v>28440</v>
      </c>
      <c r="Y8085" t="s">
        <v>19854</v>
      </c>
      <c r="Z8085" t="s">
        <v>19864</v>
      </c>
      <c r="AA8085" t="s">
        <v>28441</v>
      </c>
      <c r="AF8085" t="s">
        <v>52</v>
      </c>
      <c r="AG8085" t="s">
        <v>28442</v>
      </c>
      <c r="AH8085" s="27" t="s">
        <v>28450</v>
      </c>
      <c r="AI8085" t="s">
        <v>28443</v>
      </c>
      <c r="AJ8085" t="s">
        <v>28451</v>
      </c>
    </row>
    <row r="8086" spans="1:36" ht="17.25" hidden="1" customHeight="1" x14ac:dyDescent="0.2">
      <c r="A8086" s="4" t="s">
        <v>28460</v>
      </c>
      <c r="B8086" t="s">
        <v>28217</v>
      </c>
      <c r="C8086" t="s">
        <v>28461</v>
      </c>
      <c r="D8086" t="s">
        <v>28462</v>
      </c>
      <c r="E8086" t="s">
        <v>40</v>
      </c>
      <c r="F8086" t="s">
        <v>86</v>
      </c>
      <c r="G8086" s="5">
        <v>214</v>
      </c>
      <c r="H8086" t="s">
        <v>42</v>
      </c>
      <c r="I8086" t="s">
        <v>65</v>
      </c>
      <c r="J8086" t="s">
        <v>45</v>
      </c>
      <c r="K8086" t="s">
        <v>45</v>
      </c>
      <c r="L8086" t="s">
        <v>45</v>
      </c>
      <c r="N8086" s="6">
        <v>2005</v>
      </c>
      <c r="R8086" s="7">
        <v>32.104900000000001</v>
      </c>
      <c r="S8086" s="7">
        <v>34.778500000000001</v>
      </c>
      <c r="T8086" t="s">
        <v>46</v>
      </c>
      <c r="U8086" t="s">
        <v>28463</v>
      </c>
      <c r="Y8086" t="s">
        <v>19854</v>
      </c>
      <c r="Z8086" t="s">
        <v>19864</v>
      </c>
      <c r="AA8086" t="s">
        <v>28464</v>
      </c>
      <c r="AC8086" t="s">
        <v>16987</v>
      </c>
      <c r="AF8086" t="s">
        <v>52</v>
      </c>
      <c r="AG8086" t="s">
        <v>28465</v>
      </c>
      <c r="AH8086" s="27">
        <v>1142817</v>
      </c>
      <c r="AI8086" t="s">
        <v>28466</v>
      </c>
      <c r="AJ8086" t="s">
        <v>28467</v>
      </c>
    </row>
    <row r="8087" spans="1:36" ht="17.25" hidden="1" customHeight="1" x14ac:dyDescent="0.2">
      <c r="A8087" s="4" t="s">
        <v>28460</v>
      </c>
      <c r="B8087" t="s">
        <v>28217</v>
      </c>
      <c r="C8087" t="s">
        <v>28461</v>
      </c>
      <c r="D8087" t="s">
        <v>28462</v>
      </c>
      <c r="E8087" t="s">
        <v>56</v>
      </c>
      <c r="F8087" t="s">
        <v>86</v>
      </c>
      <c r="G8087" s="5">
        <v>214</v>
      </c>
      <c r="H8087" t="s">
        <v>42</v>
      </c>
      <c r="I8087" t="s">
        <v>65</v>
      </c>
      <c r="J8087" t="s">
        <v>45</v>
      </c>
      <c r="K8087" t="s">
        <v>45</v>
      </c>
      <c r="L8087" t="s">
        <v>45</v>
      </c>
      <c r="N8087" s="6">
        <v>2005</v>
      </c>
      <c r="R8087" s="7">
        <v>32.104900000000001</v>
      </c>
      <c r="S8087" s="7">
        <v>34.778500000000001</v>
      </c>
      <c r="T8087" t="s">
        <v>46</v>
      </c>
      <c r="U8087" t="s">
        <v>28463</v>
      </c>
      <c r="Y8087" t="s">
        <v>19854</v>
      </c>
      <c r="Z8087" t="s">
        <v>19864</v>
      </c>
      <c r="AA8087" t="s">
        <v>28464</v>
      </c>
      <c r="AC8087" t="s">
        <v>16987</v>
      </c>
      <c r="AF8087" t="s">
        <v>52</v>
      </c>
      <c r="AG8087" t="s">
        <v>28465</v>
      </c>
      <c r="AH8087" s="27">
        <v>1142818</v>
      </c>
      <c r="AI8087" t="s">
        <v>28466</v>
      </c>
      <c r="AJ8087" t="s">
        <v>28468</v>
      </c>
    </row>
    <row r="8088" spans="1:36" ht="17.25" hidden="1" customHeight="1" x14ac:dyDescent="0.2">
      <c r="A8088" s="4" t="s">
        <v>28484</v>
      </c>
      <c r="B8088" t="s">
        <v>28217</v>
      </c>
      <c r="C8088" t="s">
        <v>28485</v>
      </c>
      <c r="D8088" t="s">
        <v>28486</v>
      </c>
      <c r="E8088" t="s">
        <v>40</v>
      </c>
      <c r="F8088" t="s">
        <v>86</v>
      </c>
      <c r="G8088" s="5">
        <v>77</v>
      </c>
      <c r="H8088" t="s">
        <v>611</v>
      </c>
      <c r="I8088" t="s">
        <v>43</v>
      </c>
      <c r="J8088" t="s">
        <v>44</v>
      </c>
      <c r="K8088" t="s">
        <v>45</v>
      </c>
      <c r="L8088" t="s">
        <v>45</v>
      </c>
      <c r="N8088" s="27"/>
      <c r="R8088" s="7">
        <v>31.818663999999998</v>
      </c>
      <c r="S8088" s="7">
        <v>34.661181599999999</v>
      </c>
      <c r="T8088" t="s">
        <v>504</v>
      </c>
      <c r="U8088" t="s">
        <v>28247</v>
      </c>
      <c r="W8088" t="s">
        <v>28248</v>
      </c>
      <c r="Y8088" t="s">
        <v>19854</v>
      </c>
      <c r="Z8088" t="s">
        <v>19864</v>
      </c>
      <c r="AD8088" t="s">
        <v>880</v>
      </c>
      <c r="AE8088" t="s">
        <v>352</v>
      </c>
      <c r="AF8088" t="s">
        <v>52</v>
      </c>
      <c r="AG8088" t="s">
        <v>28487</v>
      </c>
      <c r="AH8088" s="8" t="s">
        <v>28488</v>
      </c>
      <c r="AI8088" t="s">
        <v>28489</v>
      </c>
      <c r="AJ8088" t="s">
        <v>28490</v>
      </c>
    </row>
    <row r="8089" spans="1:36" ht="17.25" hidden="1" customHeight="1" x14ac:dyDescent="0.2">
      <c r="A8089" s="4" t="s">
        <v>28491</v>
      </c>
      <c r="B8089" t="s">
        <v>28217</v>
      </c>
      <c r="C8089" t="s">
        <v>28492</v>
      </c>
      <c r="E8089" t="s">
        <v>40</v>
      </c>
      <c r="F8089" t="s">
        <v>86</v>
      </c>
      <c r="G8089" s="5">
        <v>900</v>
      </c>
      <c r="H8089" t="s">
        <v>486</v>
      </c>
      <c r="I8089" t="s">
        <v>43</v>
      </c>
      <c r="J8089" t="s">
        <v>45</v>
      </c>
      <c r="K8089" t="s">
        <v>45</v>
      </c>
      <c r="L8089" t="s">
        <v>45</v>
      </c>
      <c r="N8089" s="27" t="s">
        <v>45</v>
      </c>
      <c r="R8089" s="7">
        <v>31.943678999999999</v>
      </c>
      <c r="S8089" s="7">
        <v>34.733145</v>
      </c>
      <c r="T8089" t="s">
        <v>46</v>
      </c>
      <c r="U8089" t="s">
        <v>28493</v>
      </c>
      <c r="Y8089" t="s">
        <v>19854</v>
      </c>
      <c r="Z8089" t="s">
        <v>19864</v>
      </c>
      <c r="AD8089" t="s">
        <v>52</v>
      </c>
      <c r="AE8089" t="s">
        <v>131</v>
      </c>
      <c r="AF8089" t="s">
        <v>52</v>
      </c>
      <c r="AI8089" t="s">
        <v>28494</v>
      </c>
      <c r="AJ8089" t="s">
        <v>28495</v>
      </c>
    </row>
    <row r="8090" spans="1:36" ht="17.25" hidden="1" customHeight="1" x14ac:dyDescent="0.2">
      <c r="A8090" s="4" t="s">
        <v>28524</v>
      </c>
      <c r="B8090" t="s">
        <v>28217</v>
      </c>
      <c r="C8090" t="s">
        <v>28525</v>
      </c>
      <c r="D8090" t="s">
        <v>28526</v>
      </c>
      <c r="E8090" t="s">
        <v>696</v>
      </c>
      <c r="F8090" t="s">
        <v>86</v>
      </c>
      <c r="G8090" s="5">
        <v>110</v>
      </c>
      <c r="H8090" t="s">
        <v>42</v>
      </c>
      <c r="I8090" t="s">
        <v>65</v>
      </c>
      <c r="J8090" t="s">
        <v>45</v>
      </c>
      <c r="K8090" t="s">
        <v>45</v>
      </c>
      <c r="L8090" t="s">
        <v>45</v>
      </c>
      <c r="N8090" s="6">
        <v>1990</v>
      </c>
      <c r="R8090" s="7">
        <v>31.712299999999999</v>
      </c>
      <c r="S8090" s="7">
        <v>34.842300000000002</v>
      </c>
      <c r="T8090" t="s">
        <v>46</v>
      </c>
      <c r="U8090" t="s">
        <v>28516</v>
      </c>
      <c r="Y8090" t="s">
        <v>19854</v>
      </c>
      <c r="Z8090" t="s">
        <v>19864</v>
      </c>
      <c r="AF8090" t="s">
        <v>52</v>
      </c>
      <c r="AG8090" t="s">
        <v>28528</v>
      </c>
      <c r="AH8090" s="27">
        <v>1154515</v>
      </c>
      <c r="AI8090" t="s">
        <v>28530</v>
      </c>
      <c r="AJ8090" t="s">
        <v>28532</v>
      </c>
    </row>
    <row r="8091" spans="1:36" ht="17.25" hidden="1" customHeight="1" x14ac:dyDescent="0.2">
      <c r="A8091" s="4" t="s">
        <v>28524</v>
      </c>
      <c r="B8091" t="s">
        <v>28217</v>
      </c>
      <c r="C8091" t="s">
        <v>28525</v>
      </c>
      <c r="D8091" t="s">
        <v>28526</v>
      </c>
      <c r="E8091" t="s">
        <v>703</v>
      </c>
      <c r="F8091" t="s">
        <v>86</v>
      </c>
      <c r="G8091" s="5">
        <v>110</v>
      </c>
      <c r="H8091" t="s">
        <v>42</v>
      </c>
      <c r="I8091" t="s">
        <v>65</v>
      </c>
      <c r="J8091" t="s">
        <v>45</v>
      </c>
      <c r="K8091" t="s">
        <v>45</v>
      </c>
      <c r="L8091" t="s">
        <v>45</v>
      </c>
      <c r="N8091" s="6">
        <v>1990</v>
      </c>
      <c r="R8091" s="7">
        <v>31.712299999999999</v>
      </c>
      <c r="S8091" s="7">
        <v>34.842300000000002</v>
      </c>
      <c r="T8091" t="s">
        <v>46</v>
      </c>
      <c r="U8091" t="s">
        <v>28516</v>
      </c>
      <c r="Y8091" t="s">
        <v>19854</v>
      </c>
      <c r="Z8091" t="s">
        <v>19864</v>
      </c>
      <c r="AF8091" t="s">
        <v>52</v>
      </c>
      <c r="AG8091" t="s">
        <v>28528</v>
      </c>
      <c r="AH8091" s="27">
        <v>1154516</v>
      </c>
      <c r="AI8091" t="s">
        <v>28530</v>
      </c>
      <c r="AJ8091" t="s">
        <v>28533</v>
      </c>
    </row>
    <row r="8092" spans="1:36" ht="17.25" hidden="1" customHeight="1" x14ac:dyDescent="0.2">
      <c r="A8092" s="4" t="s">
        <v>28546</v>
      </c>
      <c r="B8092" t="s">
        <v>28547</v>
      </c>
      <c r="C8092" t="s">
        <v>28548</v>
      </c>
      <c r="E8092" t="s">
        <v>40</v>
      </c>
      <c r="F8092" t="s">
        <v>28549</v>
      </c>
      <c r="G8092" s="5">
        <v>375</v>
      </c>
      <c r="H8092" t="s">
        <v>42</v>
      </c>
      <c r="I8092" t="s">
        <v>240</v>
      </c>
      <c r="J8092" t="s">
        <v>45</v>
      </c>
      <c r="N8092" s="6">
        <v>1982</v>
      </c>
      <c r="R8092" s="7">
        <v>34.774809008468203</v>
      </c>
      <c r="S8092" s="7">
        <v>134.45724585640599</v>
      </c>
      <c r="T8092" t="s">
        <v>46</v>
      </c>
      <c r="U8092" t="s">
        <v>28550</v>
      </c>
      <c r="W8092" t="s">
        <v>28551</v>
      </c>
      <c r="Y8092" t="s">
        <v>19854</v>
      </c>
      <c r="Z8092" t="s">
        <v>21048</v>
      </c>
      <c r="AG8092" t="s">
        <v>28552</v>
      </c>
      <c r="AH8092" s="6">
        <v>1100745</v>
      </c>
      <c r="AI8092" t="s">
        <v>28553</v>
      </c>
      <c r="AJ8092" t="s">
        <v>28554</v>
      </c>
    </row>
    <row r="8093" spans="1:36" ht="17.25" hidden="1" customHeight="1" x14ac:dyDescent="0.2">
      <c r="A8093" s="4" t="s">
        <v>28546</v>
      </c>
      <c r="B8093" t="s">
        <v>28547</v>
      </c>
      <c r="C8093" t="s">
        <v>28548</v>
      </c>
      <c r="E8093" t="s">
        <v>58</v>
      </c>
      <c r="F8093" t="s">
        <v>28549</v>
      </c>
      <c r="G8093" s="5">
        <v>375</v>
      </c>
      <c r="H8093" t="s">
        <v>42</v>
      </c>
      <c r="I8093" t="s">
        <v>240</v>
      </c>
      <c r="J8093" t="s">
        <v>45</v>
      </c>
      <c r="N8093" s="6">
        <v>1983</v>
      </c>
      <c r="R8093" s="7">
        <v>34.774809008468203</v>
      </c>
      <c r="S8093" s="7">
        <v>134.45724585640599</v>
      </c>
      <c r="T8093" t="s">
        <v>46</v>
      </c>
      <c r="U8093" t="s">
        <v>28550</v>
      </c>
      <c r="W8093" t="s">
        <v>28551</v>
      </c>
      <c r="Y8093" t="s">
        <v>19854</v>
      </c>
      <c r="Z8093" t="s">
        <v>21048</v>
      </c>
      <c r="AG8093" t="s">
        <v>28552</v>
      </c>
      <c r="AH8093" s="6">
        <v>1100747</v>
      </c>
      <c r="AI8093" t="s">
        <v>28553</v>
      </c>
      <c r="AJ8093" t="s">
        <v>28555</v>
      </c>
    </row>
    <row r="8094" spans="1:36" ht="17.25" hidden="1" customHeight="1" x14ac:dyDescent="0.2">
      <c r="A8094" s="4" t="s">
        <v>28556</v>
      </c>
      <c r="B8094" t="s">
        <v>28547</v>
      </c>
      <c r="C8094" t="s">
        <v>28557</v>
      </c>
      <c r="E8094" t="s">
        <v>40</v>
      </c>
      <c r="F8094" t="s">
        <v>28558</v>
      </c>
      <c r="G8094" s="5">
        <v>600</v>
      </c>
      <c r="H8094" t="s">
        <v>42</v>
      </c>
      <c r="I8094" t="s">
        <v>240</v>
      </c>
      <c r="J8094" t="s">
        <v>45</v>
      </c>
      <c r="N8094" s="6">
        <v>1980</v>
      </c>
      <c r="P8094" s="24">
        <v>2024</v>
      </c>
      <c r="R8094" s="7">
        <v>39.784715154992</v>
      </c>
      <c r="S8094" s="7">
        <v>140.04888772384399</v>
      </c>
      <c r="T8094" t="s">
        <v>46</v>
      </c>
      <c r="U8094" t="s">
        <v>28559</v>
      </c>
      <c r="W8094" t="s">
        <v>28559</v>
      </c>
      <c r="Y8094" t="s">
        <v>19854</v>
      </c>
      <c r="Z8094" t="s">
        <v>21048</v>
      </c>
      <c r="AG8094" t="s">
        <v>28560</v>
      </c>
      <c r="AH8094" s="24">
        <v>1100867</v>
      </c>
      <c r="AI8094" t="s">
        <v>28561</v>
      </c>
      <c r="AJ8094" t="s">
        <v>28562</v>
      </c>
    </row>
    <row r="8095" spans="1:36" ht="17.25" hidden="1" customHeight="1" x14ac:dyDescent="0.2">
      <c r="A8095" s="4" t="s">
        <v>28563</v>
      </c>
      <c r="B8095" t="s">
        <v>28547</v>
      </c>
      <c r="C8095" t="s">
        <v>28564</v>
      </c>
      <c r="E8095" t="s">
        <v>40</v>
      </c>
      <c r="F8095" t="s">
        <v>28558</v>
      </c>
      <c r="G8095" s="5">
        <v>600</v>
      </c>
      <c r="H8095" t="s">
        <v>42</v>
      </c>
      <c r="I8095" t="s">
        <v>240</v>
      </c>
      <c r="J8095" t="s">
        <v>45</v>
      </c>
      <c r="N8095" s="6">
        <v>1987</v>
      </c>
      <c r="R8095" s="7">
        <v>34.741969679343597</v>
      </c>
      <c r="S8095" s="7">
        <v>134.37957307544599</v>
      </c>
      <c r="T8095" t="s">
        <v>46</v>
      </c>
      <c r="U8095" t="s">
        <v>28565</v>
      </c>
      <c r="W8095" t="s">
        <v>28551</v>
      </c>
      <c r="Y8095" t="s">
        <v>19854</v>
      </c>
      <c r="Z8095" t="s">
        <v>21048</v>
      </c>
      <c r="AG8095" t="s">
        <v>28566</v>
      </c>
      <c r="AH8095" s="6">
        <v>1100891</v>
      </c>
      <c r="AI8095" t="s">
        <v>28567</v>
      </c>
      <c r="AJ8095" t="s">
        <v>28568</v>
      </c>
    </row>
    <row r="8096" spans="1:36" ht="17.25" hidden="1" customHeight="1" x14ac:dyDescent="0.2">
      <c r="A8096" s="4" t="s">
        <v>28563</v>
      </c>
      <c r="B8096" t="s">
        <v>28547</v>
      </c>
      <c r="C8096" t="s">
        <v>28564</v>
      </c>
      <c r="E8096" t="s">
        <v>56</v>
      </c>
      <c r="F8096" t="s">
        <v>28558</v>
      </c>
      <c r="G8096" s="5">
        <v>600</v>
      </c>
      <c r="H8096" t="s">
        <v>42</v>
      </c>
      <c r="I8096" t="s">
        <v>240</v>
      </c>
      <c r="J8096" t="s">
        <v>45</v>
      </c>
      <c r="N8096" s="6">
        <v>1987</v>
      </c>
      <c r="R8096" s="7">
        <v>34.741969679343597</v>
      </c>
      <c r="S8096" s="7">
        <v>134.37957307544599</v>
      </c>
      <c r="T8096" t="s">
        <v>46</v>
      </c>
      <c r="U8096" t="s">
        <v>28565</v>
      </c>
      <c r="W8096" t="s">
        <v>28551</v>
      </c>
      <c r="Y8096" t="s">
        <v>19854</v>
      </c>
      <c r="Z8096" t="s">
        <v>21048</v>
      </c>
      <c r="AG8096" t="s">
        <v>28566</v>
      </c>
      <c r="AH8096" s="24">
        <v>1100892</v>
      </c>
      <c r="AI8096" t="s">
        <v>28567</v>
      </c>
      <c r="AJ8096" t="s">
        <v>28569</v>
      </c>
    </row>
    <row r="8097" spans="1:36" ht="17.25" hidden="1" customHeight="1" x14ac:dyDescent="0.2">
      <c r="A8097" s="4" t="s">
        <v>28570</v>
      </c>
      <c r="B8097" t="s">
        <v>28547</v>
      </c>
      <c r="C8097" t="s">
        <v>28571</v>
      </c>
      <c r="E8097" t="s">
        <v>58</v>
      </c>
      <c r="F8097" t="s">
        <v>570</v>
      </c>
      <c r="G8097" s="5">
        <v>450</v>
      </c>
      <c r="H8097" t="s">
        <v>42</v>
      </c>
      <c r="I8097" t="s">
        <v>240</v>
      </c>
      <c r="J8097" t="s">
        <v>45</v>
      </c>
      <c r="N8097" s="6">
        <v>1975</v>
      </c>
      <c r="R8097" s="7">
        <v>33.880665401128802</v>
      </c>
      <c r="S8097" s="7">
        <v>134.652470727561</v>
      </c>
      <c r="T8097" t="s">
        <v>46</v>
      </c>
      <c r="U8097" t="s">
        <v>28572</v>
      </c>
      <c r="W8097" t="s">
        <v>28573</v>
      </c>
      <c r="Y8097" t="s">
        <v>19854</v>
      </c>
      <c r="Z8097" t="s">
        <v>21048</v>
      </c>
      <c r="AG8097" t="s">
        <v>28574</v>
      </c>
      <c r="AH8097" s="24">
        <v>1102064</v>
      </c>
      <c r="AI8097" t="s">
        <v>28575</v>
      </c>
      <c r="AJ8097" t="s">
        <v>28576</v>
      </c>
    </row>
    <row r="8098" spans="1:36" ht="17.25" hidden="1" customHeight="1" x14ac:dyDescent="0.2">
      <c r="A8098" s="4" t="s">
        <v>28570</v>
      </c>
      <c r="B8098" t="s">
        <v>28547</v>
      </c>
      <c r="C8098" t="s">
        <v>28571</v>
      </c>
      <c r="E8098" t="s">
        <v>191</v>
      </c>
      <c r="F8098" t="s">
        <v>570</v>
      </c>
      <c r="G8098" s="5">
        <v>450</v>
      </c>
      <c r="H8098" t="s">
        <v>42</v>
      </c>
      <c r="I8098" t="s">
        <v>240</v>
      </c>
      <c r="J8098" t="s">
        <v>45</v>
      </c>
      <c r="N8098" s="6">
        <v>1975</v>
      </c>
      <c r="R8098" s="7">
        <v>33.880665401128802</v>
      </c>
      <c r="S8098" s="7">
        <v>134.652470727561</v>
      </c>
      <c r="T8098" t="s">
        <v>46</v>
      </c>
      <c r="U8098" t="s">
        <v>28572</v>
      </c>
      <c r="W8098" t="s">
        <v>28573</v>
      </c>
      <c r="Y8098" t="s">
        <v>19854</v>
      </c>
      <c r="Z8098" t="s">
        <v>21048</v>
      </c>
      <c r="AG8098" t="s">
        <v>28574</v>
      </c>
      <c r="AH8098" s="24">
        <v>1102065</v>
      </c>
      <c r="AI8098" t="s">
        <v>28575</v>
      </c>
      <c r="AJ8098" t="s">
        <v>28577</v>
      </c>
    </row>
    <row r="8099" spans="1:36" ht="17.25" hidden="1" customHeight="1" x14ac:dyDescent="0.2">
      <c r="A8099" s="4" t="s">
        <v>27429</v>
      </c>
      <c r="B8099" t="s">
        <v>27403</v>
      </c>
      <c r="C8099" t="s">
        <v>27430</v>
      </c>
      <c r="D8099" t="s">
        <v>27431</v>
      </c>
      <c r="E8099" t="s">
        <v>191</v>
      </c>
      <c r="F8099" t="s">
        <v>1618</v>
      </c>
      <c r="G8099" s="5">
        <v>160</v>
      </c>
      <c r="H8099" t="s">
        <v>42</v>
      </c>
      <c r="I8099" t="s">
        <v>240</v>
      </c>
      <c r="J8099" t="s">
        <v>45</v>
      </c>
      <c r="K8099" t="s">
        <v>45</v>
      </c>
      <c r="L8099" t="s">
        <v>45</v>
      </c>
      <c r="N8099" s="6">
        <v>1964</v>
      </c>
      <c r="R8099" s="7">
        <v>33.257213</v>
      </c>
      <c r="S8099" s="7">
        <v>44.378034</v>
      </c>
      <c r="T8099" t="s">
        <v>46</v>
      </c>
      <c r="U8099" t="s">
        <v>27432</v>
      </c>
      <c r="X8099" t="s">
        <v>27406</v>
      </c>
      <c r="Y8099" t="s">
        <v>19854</v>
      </c>
      <c r="Z8099" t="s">
        <v>19864</v>
      </c>
      <c r="AA8099" t="s">
        <v>27433</v>
      </c>
      <c r="AC8099" t="s">
        <v>27434</v>
      </c>
      <c r="AF8099" t="s">
        <v>52</v>
      </c>
      <c r="AG8099" t="s">
        <v>27435</v>
      </c>
      <c r="AH8099" s="27">
        <v>1111668</v>
      </c>
      <c r="AI8099" t="s">
        <v>27436</v>
      </c>
      <c r="AJ8099" t="s">
        <v>27440</v>
      </c>
    </row>
    <row r="8100" spans="1:36" ht="17.25" hidden="1" customHeight="1" x14ac:dyDescent="0.2">
      <c r="A8100" s="4" t="s">
        <v>29565</v>
      </c>
      <c r="B8100" t="s">
        <v>28547</v>
      </c>
      <c r="C8100" t="s">
        <v>29566</v>
      </c>
      <c r="D8100" t="s">
        <v>29567</v>
      </c>
      <c r="E8100" t="s">
        <v>335</v>
      </c>
      <c r="F8100" t="s">
        <v>617</v>
      </c>
      <c r="G8100" s="5">
        <v>175</v>
      </c>
      <c r="H8100" t="s">
        <v>806</v>
      </c>
      <c r="I8100" t="s">
        <v>240</v>
      </c>
      <c r="J8100" t="s">
        <v>45</v>
      </c>
      <c r="N8100" s="27">
        <v>1964</v>
      </c>
      <c r="O8100" s="24">
        <v>2022</v>
      </c>
      <c r="R8100" s="7">
        <v>35.477024999999998</v>
      </c>
      <c r="S8100" s="7">
        <v>139.67793499999999</v>
      </c>
      <c r="T8100" t="s">
        <v>46</v>
      </c>
      <c r="U8100" t="s">
        <v>29100</v>
      </c>
      <c r="X8100" t="s">
        <v>28803</v>
      </c>
      <c r="Y8100" t="s">
        <v>19854</v>
      </c>
      <c r="Z8100" t="s">
        <v>21048</v>
      </c>
      <c r="AA8100" t="s">
        <v>29568</v>
      </c>
      <c r="AG8100" t="s">
        <v>29569</v>
      </c>
      <c r="AH8100" s="24">
        <v>1158613</v>
      </c>
      <c r="AI8100" t="s">
        <v>29570</v>
      </c>
      <c r="AJ8100" t="s">
        <v>29571</v>
      </c>
    </row>
    <row r="8101" spans="1:36" ht="17.25" hidden="1" customHeight="1" x14ac:dyDescent="0.2">
      <c r="A8101" s="4" t="s">
        <v>28578</v>
      </c>
      <c r="B8101" t="s">
        <v>28547</v>
      </c>
      <c r="C8101" t="s">
        <v>28579</v>
      </c>
      <c r="D8101" t="s">
        <v>28580</v>
      </c>
      <c r="E8101" t="s">
        <v>58</v>
      </c>
      <c r="F8101" t="s">
        <v>2649</v>
      </c>
      <c r="G8101" s="5">
        <v>600</v>
      </c>
      <c r="H8101" t="s">
        <v>806</v>
      </c>
      <c r="I8101" t="s">
        <v>240</v>
      </c>
      <c r="J8101" t="s">
        <v>45</v>
      </c>
      <c r="N8101" s="27">
        <v>1971</v>
      </c>
      <c r="O8101" s="24">
        <v>2021</v>
      </c>
      <c r="P8101" s="24">
        <v>2023</v>
      </c>
      <c r="R8101" s="7">
        <v>35.484865999999997</v>
      </c>
      <c r="S8101" s="7">
        <v>140.01800299999999</v>
      </c>
      <c r="T8101" t="s">
        <v>46</v>
      </c>
      <c r="U8101" t="s">
        <v>28581</v>
      </c>
      <c r="X8101" t="s">
        <v>28582</v>
      </c>
      <c r="Y8101" t="s">
        <v>19854</v>
      </c>
      <c r="Z8101" t="s">
        <v>21048</v>
      </c>
      <c r="AA8101" t="s">
        <v>28583</v>
      </c>
      <c r="AG8101" t="s">
        <v>28584</v>
      </c>
      <c r="AH8101" s="6">
        <v>1102150</v>
      </c>
      <c r="AI8101" t="s">
        <v>28585</v>
      </c>
      <c r="AJ8101" t="s">
        <v>28588</v>
      </c>
    </row>
    <row r="8102" spans="1:36" ht="17.25" hidden="1" customHeight="1" x14ac:dyDescent="0.2">
      <c r="A8102" s="4" t="s">
        <v>28578</v>
      </c>
      <c r="B8102" t="s">
        <v>28547</v>
      </c>
      <c r="C8102" t="s">
        <v>28579</v>
      </c>
      <c r="D8102" t="s">
        <v>28580</v>
      </c>
      <c r="E8102" t="s">
        <v>191</v>
      </c>
      <c r="F8102" t="s">
        <v>2649</v>
      </c>
      <c r="G8102" s="5">
        <v>600</v>
      </c>
      <c r="H8102" t="s">
        <v>806</v>
      </c>
      <c r="I8102" t="s">
        <v>240</v>
      </c>
      <c r="J8102" t="s">
        <v>45</v>
      </c>
      <c r="N8102" s="27">
        <v>1972</v>
      </c>
      <c r="O8102" s="24">
        <v>2021</v>
      </c>
      <c r="P8102" s="24">
        <v>2023</v>
      </c>
      <c r="R8102" s="7">
        <v>35.484865999999997</v>
      </c>
      <c r="S8102" s="7">
        <v>140.01800299999999</v>
      </c>
      <c r="T8102" t="s">
        <v>46</v>
      </c>
      <c r="U8102" t="s">
        <v>28581</v>
      </c>
      <c r="X8102" t="s">
        <v>28582</v>
      </c>
      <c r="Y8102" t="s">
        <v>19854</v>
      </c>
      <c r="Z8102" t="s">
        <v>21048</v>
      </c>
      <c r="AA8102" t="s">
        <v>28583</v>
      </c>
      <c r="AG8102" t="s">
        <v>28584</v>
      </c>
      <c r="AH8102" s="6">
        <v>1102151</v>
      </c>
      <c r="AI8102" t="s">
        <v>28585</v>
      </c>
      <c r="AJ8102" t="s">
        <v>28589</v>
      </c>
    </row>
    <row r="8103" spans="1:36" ht="17.25" hidden="1" customHeight="1" x14ac:dyDescent="0.2">
      <c r="A8103" s="4" t="s">
        <v>28578</v>
      </c>
      <c r="B8103" t="s">
        <v>28547</v>
      </c>
      <c r="C8103" t="s">
        <v>28579</v>
      </c>
      <c r="D8103" t="s">
        <v>28580</v>
      </c>
      <c r="E8103" t="s">
        <v>335</v>
      </c>
      <c r="F8103" t="s">
        <v>2649</v>
      </c>
      <c r="G8103" s="5">
        <v>600</v>
      </c>
      <c r="H8103" t="s">
        <v>42</v>
      </c>
      <c r="I8103" t="s">
        <v>240</v>
      </c>
      <c r="J8103" t="s">
        <v>45</v>
      </c>
      <c r="N8103" s="27">
        <v>1977</v>
      </c>
      <c r="R8103" s="7">
        <v>35.484865999999997</v>
      </c>
      <c r="S8103" s="7">
        <v>140.01800299999999</v>
      </c>
      <c r="T8103" t="s">
        <v>46</v>
      </c>
      <c r="U8103" t="s">
        <v>28581</v>
      </c>
      <c r="X8103" t="s">
        <v>28582</v>
      </c>
      <c r="Y8103" t="s">
        <v>19854</v>
      </c>
      <c r="Z8103" t="s">
        <v>21048</v>
      </c>
      <c r="AA8103" t="s">
        <v>28583</v>
      </c>
      <c r="AG8103" t="s">
        <v>28584</v>
      </c>
      <c r="AH8103" s="24">
        <v>1102152</v>
      </c>
      <c r="AI8103" t="s">
        <v>28585</v>
      </c>
      <c r="AJ8103" t="s">
        <v>28590</v>
      </c>
    </row>
    <row r="8104" spans="1:36" ht="17.25" hidden="1" customHeight="1" x14ac:dyDescent="0.2">
      <c r="A8104" s="4" t="s">
        <v>28578</v>
      </c>
      <c r="B8104" t="s">
        <v>28547</v>
      </c>
      <c r="C8104" t="s">
        <v>28579</v>
      </c>
      <c r="D8104" t="s">
        <v>28580</v>
      </c>
      <c r="E8104" t="s">
        <v>1157</v>
      </c>
      <c r="F8104" t="s">
        <v>2649</v>
      </c>
      <c r="G8104" s="5">
        <v>600</v>
      </c>
      <c r="H8104" t="s">
        <v>42</v>
      </c>
      <c r="I8104" t="s">
        <v>240</v>
      </c>
      <c r="J8104" t="s">
        <v>45</v>
      </c>
      <c r="N8104" s="27">
        <v>1979</v>
      </c>
      <c r="R8104" s="7">
        <v>35.484865999999997</v>
      </c>
      <c r="S8104" s="7">
        <v>140.01800299999999</v>
      </c>
      <c r="T8104" t="s">
        <v>46</v>
      </c>
      <c r="U8104" t="s">
        <v>28581</v>
      </c>
      <c r="X8104" t="s">
        <v>28582</v>
      </c>
      <c r="Y8104" t="s">
        <v>19854</v>
      </c>
      <c r="Z8104" t="s">
        <v>21048</v>
      </c>
      <c r="AA8104" t="s">
        <v>28583</v>
      </c>
      <c r="AG8104" t="s">
        <v>28584</v>
      </c>
      <c r="AH8104" s="24">
        <v>1102153</v>
      </c>
      <c r="AI8104" t="s">
        <v>28585</v>
      </c>
      <c r="AJ8104" t="s">
        <v>28591</v>
      </c>
    </row>
    <row r="8105" spans="1:36" ht="17.25" hidden="1" customHeight="1" x14ac:dyDescent="0.2">
      <c r="A8105" s="4" t="s">
        <v>28600</v>
      </c>
      <c r="B8105" t="s">
        <v>28547</v>
      </c>
      <c r="C8105" t="s">
        <v>28601</v>
      </c>
      <c r="E8105" t="s">
        <v>58</v>
      </c>
      <c r="F8105" t="s">
        <v>28558</v>
      </c>
      <c r="G8105" s="5">
        <v>700</v>
      </c>
      <c r="H8105" t="s">
        <v>42</v>
      </c>
      <c r="I8105" t="s">
        <v>240</v>
      </c>
      <c r="J8105" t="s">
        <v>45</v>
      </c>
      <c r="N8105" s="6">
        <v>1981</v>
      </c>
      <c r="R8105" s="7">
        <v>34.654260000000001</v>
      </c>
      <c r="S8105" s="7">
        <v>137.06761</v>
      </c>
      <c r="T8105" t="s">
        <v>46</v>
      </c>
      <c r="U8105" t="s">
        <v>28602</v>
      </c>
      <c r="W8105" t="s">
        <v>28603</v>
      </c>
      <c r="Y8105" t="s">
        <v>19854</v>
      </c>
      <c r="Z8105" t="s">
        <v>21048</v>
      </c>
      <c r="AG8105" t="s">
        <v>28604</v>
      </c>
      <c r="AH8105" s="24">
        <v>1103289</v>
      </c>
      <c r="AI8105" t="s">
        <v>28605</v>
      </c>
      <c r="AJ8105" t="s">
        <v>28606</v>
      </c>
    </row>
    <row r="8106" spans="1:36" ht="17.25" hidden="1" customHeight="1" x14ac:dyDescent="0.2">
      <c r="A8106" s="4" t="s">
        <v>28600</v>
      </c>
      <c r="B8106" t="s">
        <v>28547</v>
      </c>
      <c r="C8106" t="s">
        <v>28601</v>
      </c>
      <c r="E8106" t="s">
        <v>191</v>
      </c>
      <c r="F8106" t="s">
        <v>28558</v>
      </c>
      <c r="G8106" s="5">
        <v>700</v>
      </c>
      <c r="H8106" t="s">
        <v>42</v>
      </c>
      <c r="I8106" t="s">
        <v>240</v>
      </c>
      <c r="J8106" t="s">
        <v>45</v>
      </c>
      <c r="N8106" s="6">
        <v>1981</v>
      </c>
      <c r="R8106" s="7">
        <v>34.654260000000001</v>
      </c>
      <c r="S8106" s="7">
        <v>137.06761</v>
      </c>
      <c r="T8106" t="s">
        <v>46</v>
      </c>
      <c r="U8106" t="s">
        <v>28602</v>
      </c>
      <c r="W8106" t="s">
        <v>28603</v>
      </c>
      <c r="Y8106" t="s">
        <v>19854</v>
      </c>
      <c r="Z8106" t="s">
        <v>21048</v>
      </c>
      <c r="AG8106" t="s">
        <v>28604</v>
      </c>
      <c r="AH8106" s="6">
        <v>1103290</v>
      </c>
      <c r="AI8106" t="s">
        <v>28605</v>
      </c>
      <c r="AJ8106" t="s">
        <v>28607</v>
      </c>
    </row>
    <row r="8107" spans="1:36" ht="17.25" hidden="1" customHeight="1" x14ac:dyDescent="0.2">
      <c r="A8107" s="4" t="s">
        <v>28608</v>
      </c>
      <c r="B8107" t="s">
        <v>28547</v>
      </c>
      <c r="C8107" t="s">
        <v>28609</v>
      </c>
      <c r="E8107" t="s">
        <v>40</v>
      </c>
      <c r="F8107" t="s">
        <v>570</v>
      </c>
      <c r="G8107" s="5">
        <v>500</v>
      </c>
      <c r="H8107" t="s">
        <v>42</v>
      </c>
      <c r="I8107" t="s">
        <v>240</v>
      </c>
      <c r="J8107" t="s">
        <v>45</v>
      </c>
      <c r="N8107" s="6">
        <v>1980</v>
      </c>
      <c r="R8107" s="7">
        <v>33.626076938152799</v>
      </c>
      <c r="S8107" s="7">
        <v>131.118712787113</v>
      </c>
      <c r="T8107" t="s">
        <v>46</v>
      </c>
      <c r="U8107" t="s">
        <v>28610</v>
      </c>
      <c r="Y8107" t="s">
        <v>19854</v>
      </c>
      <c r="Z8107" t="s">
        <v>21048</v>
      </c>
      <c r="AG8107" t="s">
        <v>28611</v>
      </c>
      <c r="AH8107" s="6">
        <v>1107842</v>
      </c>
      <c r="AI8107" t="s">
        <v>28612</v>
      </c>
      <c r="AJ8107" t="s">
        <v>28613</v>
      </c>
    </row>
    <row r="8108" spans="1:36" ht="17.25" hidden="1" customHeight="1" x14ac:dyDescent="0.2">
      <c r="A8108" s="4" t="s">
        <v>28608</v>
      </c>
      <c r="B8108" t="s">
        <v>28547</v>
      </c>
      <c r="C8108" t="s">
        <v>28609</v>
      </c>
      <c r="E8108" t="s">
        <v>56</v>
      </c>
      <c r="F8108" t="s">
        <v>570</v>
      </c>
      <c r="G8108" s="5">
        <v>500</v>
      </c>
      <c r="H8108" t="s">
        <v>857</v>
      </c>
      <c r="I8108" t="s">
        <v>240</v>
      </c>
      <c r="J8108" t="s">
        <v>45</v>
      </c>
      <c r="N8108" s="6">
        <v>1980</v>
      </c>
      <c r="R8108" s="7">
        <v>33.626076938152799</v>
      </c>
      <c r="S8108" s="7">
        <v>131.118712787113</v>
      </c>
      <c r="T8108" t="s">
        <v>46</v>
      </c>
      <c r="U8108" t="s">
        <v>28610</v>
      </c>
      <c r="Y8108" t="s">
        <v>19854</v>
      </c>
      <c r="Z8108" t="s">
        <v>21048</v>
      </c>
      <c r="AG8108" t="s">
        <v>28611</v>
      </c>
      <c r="AH8108" s="6">
        <v>1107841</v>
      </c>
      <c r="AI8108" t="s">
        <v>28612</v>
      </c>
      <c r="AJ8108" t="s">
        <v>28614</v>
      </c>
    </row>
    <row r="8109" spans="1:36" ht="17.25" hidden="1" customHeight="1" x14ac:dyDescent="0.2">
      <c r="A8109" s="4" t="s">
        <v>28615</v>
      </c>
      <c r="B8109" t="s">
        <v>28547</v>
      </c>
      <c r="C8109" t="s">
        <v>28616</v>
      </c>
      <c r="D8109" t="s">
        <v>28617</v>
      </c>
      <c r="E8109" t="s">
        <v>63</v>
      </c>
      <c r="F8109" t="s">
        <v>617</v>
      </c>
      <c r="G8109" s="5">
        <v>360</v>
      </c>
      <c r="H8109" t="s">
        <v>42</v>
      </c>
      <c r="I8109" t="s">
        <v>43</v>
      </c>
      <c r="J8109" t="s">
        <v>45</v>
      </c>
      <c r="N8109" s="27">
        <v>2000</v>
      </c>
      <c r="R8109" s="7">
        <v>35.564571000000001</v>
      </c>
      <c r="S8109" s="7">
        <v>140.10563300000001</v>
      </c>
      <c r="T8109" t="s">
        <v>46</v>
      </c>
      <c r="U8109" t="s">
        <v>28582</v>
      </c>
      <c r="X8109" t="s">
        <v>28582</v>
      </c>
      <c r="Y8109" t="s">
        <v>19854</v>
      </c>
      <c r="Z8109" t="s">
        <v>21048</v>
      </c>
      <c r="AA8109" t="s">
        <v>28618</v>
      </c>
      <c r="AG8109" t="s">
        <v>28619</v>
      </c>
      <c r="AH8109" s="6">
        <v>1109606</v>
      </c>
      <c r="AI8109" t="s">
        <v>28620</v>
      </c>
      <c r="AJ8109" t="s">
        <v>28621</v>
      </c>
    </row>
    <row r="8110" spans="1:36" ht="17.25" hidden="1" customHeight="1" x14ac:dyDescent="0.2">
      <c r="A8110" s="4" t="s">
        <v>28615</v>
      </c>
      <c r="B8110" t="s">
        <v>28547</v>
      </c>
      <c r="C8110" t="s">
        <v>28616</v>
      </c>
      <c r="D8110" t="s">
        <v>28617</v>
      </c>
      <c r="E8110" t="s">
        <v>73</v>
      </c>
      <c r="F8110" t="s">
        <v>617</v>
      </c>
      <c r="G8110" s="5">
        <v>360</v>
      </c>
      <c r="H8110" t="s">
        <v>42</v>
      </c>
      <c r="I8110" t="s">
        <v>43</v>
      </c>
      <c r="J8110" t="s">
        <v>45</v>
      </c>
      <c r="N8110" s="27">
        <v>1999</v>
      </c>
      <c r="R8110" s="7">
        <v>35.564571000000001</v>
      </c>
      <c r="S8110" s="7">
        <v>140.10563300000001</v>
      </c>
      <c r="T8110" t="s">
        <v>46</v>
      </c>
      <c r="U8110" t="s">
        <v>28582</v>
      </c>
      <c r="X8110" t="s">
        <v>28582</v>
      </c>
      <c r="Y8110" t="s">
        <v>19854</v>
      </c>
      <c r="Z8110" t="s">
        <v>21048</v>
      </c>
      <c r="AA8110" t="s">
        <v>28618</v>
      </c>
      <c r="AG8110" t="s">
        <v>28619</v>
      </c>
      <c r="AH8110" s="6">
        <v>1109607</v>
      </c>
      <c r="AI8110" t="s">
        <v>28620</v>
      </c>
      <c r="AJ8110" t="s">
        <v>28622</v>
      </c>
    </row>
    <row r="8111" spans="1:36" ht="17.25" hidden="1" customHeight="1" x14ac:dyDescent="0.2">
      <c r="A8111" s="4" t="s">
        <v>28615</v>
      </c>
      <c r="B8111" t="s">
        <v>28547</v>
      </c>
      <c r="C8111" t="s">
        <v>28616</v>
      </c>
      <c r="D8111" t="s">
        <v>28617</v>
      </c>
      <c r="E8111" t="s">
        <v>211</v>
      </c>
      <c r="F8111" t="s">
        <v>617</v>
      </c>
      <c r="G8111" s="5">
        <v>360</v>
      </c>
      <c r="H8111" t="s">
        <v>42</v>
      </c>
      <c r="I8111" t="s">
        <v>43</v>
      </c>
      <c r="J8111" t="s">
        <v>45</v>
      </c>
      <c r="N8111" s="27">
        <v>1999</v>
      </c>
      <c r="R8111" s="7">
        <v>35.564571000000001</v>
      </c>
      <c r="S8111" s="7">
        <v>140.10563300000001</v>
      </c>
      <c r="T8111" t="s">
        <v>46</v>
      </c>
      <c r="U8111" t="s">
        <v>28582</v>
      </c>
      <c r="X8111" t="s">
        <v>28582</v>
      </c>
      <c r="Y8111" t="s">
        <v>19854</v>
      </c>
      <c r="Z8111" t="s">
        <v>21048</v>
      </c>
      <c r="AA8111" t="s">
        <v>28618</v>
      </c>
      <c r="AG8111" t="s">
        <v>28619</v>
      </c>
      <c r="AH8111" s="24">
        <v>1109608</v>
      </c>
      <c r="AI8111" t="s">
        <v>28620</v>
      </c>
      <c r="AJ8111" t="s">
        <v>28623</v>
      </c>
    </row>
    <row r="8112" spans="1:36" ht="17.25" hidden="1" customHeight="1" x14ac:dyDescent="0.2">
      <c r="A8112" s="4" t="s">
        <v>28615</v>
      </c>
      <c r="B8112" t="s">
        <v>28547</v>
      </c>
      <c r="C8112" t="s">
        <v>28616</v>
      </c>
      <c r="D8112" t="s">
        <v>28617</v>
      </c>
      <c r="E8112" t="s">
        <v>387</v>
      </c>
      <c r="F8112" t="s">
        <v>617</v>
      </c>
      <c r="G8112" s="5">
        <v>360</v>
      </c>
      <c r="H8112" t="s">
        <v>42</v>
      </c>
      <c r="I8112" t="s">
        <v>43</v>
      </c>
      <c r="J8112" t="s">
        <v>45</v>
      </c>
      <c r="N8112" s="27">
        <v>1998</v>
      </c>
      <c r="R8112" s="7">
        <v>35.564571000000001</v>
      </c>
      <c r="S8112" s="7">
        <v>140.10563300000001</v>
      </c>
      <c r="T8112" t="s">
        <v>46</v>
      </c>
      <c r="U8112" t="s">
        <v>28582</v>
      </c>
      <c r="X8112" t="s">
        <v>28582</v>
      </c>
      <c r="Y8112" t="s">
        <v>19854</v>
      </c>
      <c r="Z8112" t="s">
        <v>21048</v>
      </c>
      <c r="AA8112" t="s">
        <v>28618</v>
      </c>
      <c r="AG8112" t="s">
        <v>28619</v>
      </c>
      <c r="AH8112" s="24">
        <v>1109609</v>
      </c>
      <c r="AI8112" t="s">
        <v>28620</v>
      </c>
      <c r="AJ8112" t="s">
        <v>28624</v>
      </c>
    </row>
    <row r="8113" spans="1:36" ht="17.25" hidden="1" customHeight="1" x14ac:dyDescent="0.2">
      <c r="A8113" s="4" t="s">
        <v>28615</v>
      </c>
      <c r="B8113" t="s">
        <v>28547</v>
      </c>
      <c r="C8113" t="s">
        <v>28616</v>
      </c>
      <c r="D8113" t="s">
        <v>28617</v>
      </c>
      <c r="E8113" t="s">
        <v>75</v>
      </c>
      <c r="F8113" t="s">
        <v>617</v>
      </c>
      <c r="G8113" s="5">
        <v>360</v>
      </c>
      <c r="H8113" t="s">
        <v>42</v>
      </c>
      <c r="I8113" t="s">
        <v>43</v>
      </c>
      <c r="J8113" t="s">
        <v>45</v>
      </c>
      <c r="N8113" s="27">
        <v>1999</v>
      </c>
      <c r="R8113" s="7">
        <v>35.564571000000001</v>
      </c>
      <c r="S8113" s="7">
        <v>140.10563300000001</v>
      </c>
      <c r="T8113" t="s">
        <v>46</v>
      </c>
      <c r="U8113" t="s">
        <v>28582</v>
      </c>
      <c r="X8113" t="s">
        <v>28582</v>
      </c>
      <c r="Y8113" t="s">
        <v>19854</v>
      </c>
      <c r="Z8113" t="s">
        <v>21048</v>
      </c>
      <c r="AA8113" t="s">
        <v>28618</v>
      </c>
      <c r="AG8113" t="s">
        <v>28619</v>
      </c>
      <c r="AH8113" s="24">
        <v>1109610</v>
      </c>
      <c r="AI8113" t="s">
        <v>28620</v>
      </c>
      <c r="AJ8113" t="s">
        <v>28625</v>
      </c>
    </row>
    <row r="8114" spans="1:36" ht="17.25" hidden="1" customHeight="1" x14ac:dyDescent="0.2">
      <c r="A8114" s="4" t="s">
        <v>28615</v>
      </c>
      <c r="B8114" t="s">
        <v>28547</v>
      </c>
      <c r="C8114" t="s">
        <v>28616</v>
      </c>
      <c r="D8114" t="s">
        <v>28617</v>
      </c>
      <c r="E8114" t="s">
        <v>77</v>
      </c>
      <c r="F8114" t="s">
        <v>617</v>
      </c>
      <c r="G8114" s="5">
        <v>360</v>
      </c>
      <c r="H8114" t="s">
        <v>42</v>
      </c>
      <c r="I8114" t="s">
        <v>43</v>
      </c>
      <c r="J8114" t="s">
        <v>45</v>
      </c>
      <c r="N8114" s="27">
        <v>1999</v>
      </c>
      <c r="R8114" s="7">
        <v>35.564571000000001</v>
      </c>
      <c r="S8114" s="7">
        <v>140.10563300000001</v>
      </c>
      <c r="T8114" t="s">
        <v>46</v>
      </c>
      <c r="U8114" t="s">
        <v>28582</v>
      </c>
      <c r="X8114" t="s">
        <v>28582</v>
      </c>
      <c r="Y8114" t="s">
        <v>19854</v>
      </c>
      <c r="Z8114" t="s">
        <v>21048</v>
      </c>
      <c r="AA8114" t="s">
        <v>28618</v>
      </c>
      <c r="AG8114" t="s">
        <v>28619</v>
      </c>
      <c r="AH8114" s="24">
        <v>1109611</v>
      </c>
      <c r="AI8114" t="s">
        <v>28620</v>
      </c>
      <c r="AJ8114" t="s">
        <v>28626</v>
      </c>
    </row>
    <row r="8115" spans="1:36" ht="17.25" hidden="1" customHeight="1" x14ac:dyDescent="0.2">
      <c r="A8115" s="4" t="s">
        <v>28615</v>
      </c>
      <c r="B8115" t="s">
        <v>28547</v>
      </c>
      <c r="C8115" t="s">
        <v>28616</v>
      </c>
      <c r="D8115" t="s">
        <v>28617</v>
      </c>
      <c r="E8115" t="s">
        <v>318</v>
      </c>
      <c r="F8115" t="s">
        <v>617</v>
      </c>
      <c r="G8115" s="5">
        <v>360</v>
      </c>
      <c r="H8115" t="s">
        <v>42</v>
      </c>
      <c r="I8115" t="s">
        <v>43</v>
      </c>
      <c r="J8115" t="s">
        <v>45</v>
      </c>
      <c r="N8115" s="27">
        <v>2000</v>
      </c>
      <c r="R8115" s="7">
        <v>35.564571000000001</v>
      </c>
      <c r="S8115" s="7">
        <v>140.10563300000001</v>
      </c>
      <c r="T8115" t="s">
        <v>46</v>
      </c>
      <c r="U8115" t="s">
        <v>28582</v>
      </c>
      <c r="X8115" t="s">
        <v>28582</v>
      </c>
      <c r="Y8115" t="s">
        <v>19854</v>
      </c>
      <c r="Z8115" t="s">
        <v>21048</v>
      </c>
      <c r="AA8115" t="s">
        <v>28618</v>
      </c>
      <c r="AG8115" t="s">
        <v>28619</v>
      </c>
      <c r="AH8115" s="24">
        <v>1109612</v>
      </c>
      <c r="AI8115" t="s">
        <v>28620</v>
      </c>
      <c r="AJ8115" t="s">
        <v>28627</v>
      </c>
    </row>
    <row r="8116" spans="1:36" ht="17.25" hidden="1" customHeight="1" x14ac:dyDescent="0.2">
      <c r="A8116" s="4" t="s">
        <v>28615</v>
      </c>
      <c r="B8116" t="s">
        <v>28547</v>
      </c>
      <c r="C8116" t="s">
        <v>28616</v>
      </c>
      <c r="D8116" t="s">
        <v>28617</v>
      </c>
      <c r="E8116" t="s">
        <v>2385</v>
      </c>
      <c r="F8116" t="s">
        <v>617</v>
      </c>
      <c r="G8116" s="5">
        <v>360</v>
      </c>
      <c r="H8116" t="s">
        <v>42</v>
      </c>
      <c r="I8116" t="s">
        <v>43</v>
      </c>
      <c r="J8116" t="s">
        <v>45</v>
      </c>
      <c r="N8116" s="27">
        <v>2000</v>
      </c>
      <c r="R8116" s="7">
        <v>35.564571000000001</v>
      </c>
      <c r="S8116" s="7">
        <v>140.10563300000001</v>
      </c>
      <c r="T8116" t="s">
        <v>46</v>
      </c>
      <c r="U8116" t="s">
        <v>28582</v>
      </c>
      <c r="X8116" t="s">
        <v>28582</v>
      </c>
      <c r="Y8116" t="s">
        <v>19854</v>
      </c>
      <c r="Z8116" t="s">
        <v>21048</v>
      </c>
      <c r="AA8116" t="s">
        <v>28618</v>
      </c>
      <c r="AG8116" t="s">
        <v>28619</v>
      </c>
      <c r="AH8116" s="24">
        <v>1109613</v>
      </c>
      <c r="AI8116" t="s">
        <v>28620</v>
      </c>
      <c r="AJ8116" t="s">
        <v>28628</v>
      </c>
    </row>
    <row r="8117" spans="1:36" ht="17.25" hidden="1" customHeight="1" x14ac:dyDescent="0.2">
      <c r="A8117" s="4" t="s">
        <v>28635</v>
      </c>
      <c r="B8117" t="s">
        <v>28547</v>
      </c>
      <c r="C8117" t="s">
        <v>28636</v>
      </c>
      <c r="E8117" t="s">
        <v>40</v>
      </c>
      <c r="F8117" t="s">
        <v>617</v>
      </c>
      <c r="G8117" s="5">
        <v>2000</v>
      </c>
      <c r="H8117" t="s">
        <v>611</v>
      </c>
      <c r="I8117" t="s">
        <v>43</v>
      </c>
      <c r="J8117" t="s">
        <v>45</v>
      </c>
      <c r="K8117" t="s">
        <v>45</v>
      </c>
      <c r="L8117" t="s">
        <v>45</v>
      </c>
      <c r="M8117" t="s">
        <v>559</v>
      </c>
      <c r="N8117" s="27"/>
      <c r="R8117" s="7">
        <v>35.430255899999999</v>
      </c>
      <c r="S8117" s="7">
        <v>139.9548805</v>
      </c>
      <c r="T8117" t="s">
        <v>504</v>
      </c>
      <c r="U8117" t="s">
        <v>28637</v>
      </c>
      <c r="X8117" t="s">
        <v>28582</v>
      </c>
      <c r="Y8117" t="s">
        <v>19854</v>
      </c>
      <c r="Z8117" t="s">
        <v>21048</v>
      </c>
      <c r="AG8117" t="s">
        <v>28638</v>
      </c>
      <c r="AH8117" s="8">
        <v>1296949</v>
      </c>
      <c r="AI8117" t="s">
        <v>28639</v>
      </c>
      <c r="AJ8117" t="s">
        <v>28640</v>
      </c>
    </row>
    <row r="8118" spans="1:36" ht="17.25" hidden="1" customHeight="1" x14ac:dyDescent="0.2">
      <c r="A8118" s="4" t="s">
        <v>28641</v>
      </c>
      <c r="B8118" t="s">
        <v>28547</v>
      </c>
      <c r="C8118" t="s">
        <v>28642</v>
      </c>
      <c r="D8118" t="s">
        <v>28643</v>
      </c>
      <c r="E8118" t="s">
        <v>40</v>
      </c>
      <c r="F8118" t="s">
        <v>617</v>
      </c>
      <c r="G8118" s="5">
        <v>854</v>
      </c>
      <c r="H8118" t="s">
        <v>42</v>
      </c>
      <c r="I8118" t="s">
        <v>43</v>
      </c>
      <c r="J8118" t="s">
        <v>45</v>
      </c>
      <c r="N8118" s="6">
        <v>1994</v>
      </c>
      <c r="R8118" s="7">
        <v>35.006526999999998</v>
      </c>
      <c r="S8118" s="7">
        <v>136.86403999999999</v>
      </c>
      <c r="T8118" t="s">
        <v>46</v>
      </c>
      <c r="U8118" t="s">
        <v>28644</v>
      </c>
      <c r="X8118" t="s">
        <v>28603</v>
      </c>
      <c r="Y8118" t="s">
        <v>19854</v>
      </c>
      <c r="Z8118" t="s">
        <v>21048</v>
      </c>
      <c r="AA8118" t="s">
        <v>28645</v>
      </c>
      <c r="AC8118" t="s">
        <v>28646</v>
      </c>
      <c r="AG8118" t="s">
        <v>28647</v>
      </c>
      <c r="AH8118" s="8" t="s">
        <v>28648</v>
      </c>
      <c r="AI8118" t="s">
        <v>28649</v>
      </c>
      <c r="AJ8118" t="s">
        <v>28650</v>
      </c>
    </row>
    <row r="8119" spans="1:36" ht="17.25" hidden="1" customHeight="1" x14ac:dyDescent="0.2">
      <c r="A8119" s="4" t="s">
        <v>28641</v>
      </c>
      <c r="B8119" t="s">
        <v>28547</v>
      </c>
      <c r="C8119" t="s">
        <v>28642</v>
      </c>
      <c r="D8119" t="s">
        <v>28643</v>
      </c>
      <c r="E8119" t="s">
        <v>56</v>
      </c>
      <c r="F8119" t="s">
        <v>617</v>
      </c>
      <c r="G8119" s="5">
        <v>854</v>
      </c>
      <c r="H8119" t="s">
        <v>42</v>
      </c>
      <c r="I8119" t="s">
        <v>43</v>
      </c>
      <c r="J8119" t="s">
        <v>45</v>
      </c>
      <c r="N8119" s="6">
        <v>1996</v>
      </c>
      <c r="R8119" s="7">
        <v>35.006526999999998</v>
      </c>
      <c r="S8119" s="7">
        <v>136.86403999999999</v>
      </c>
      <c r="T8119" t="s">
        <v>46</v>
      </c>
      <c r="U8119" t="s">
        <v>28644</v>
      </c>
      <c r="X8119" t="s">
        <v>28603</v>
      </c>
      <c r="Y8119" t="s">
        <v>19854</v>
      </c>
      <c r="Z8119" t="s">
        <v>21048</v>
      </c>
      <c r="AA8119" t="s">
        <v>28645</v>
      </c>
      <c r="AC8119" t="s">
        <v>28646</v>
      </c>
      <c r="AG8119" t="s">
        <v>28647</v>
      </c>
      <c r="AH8119" s="8" t="s">
        <v>28651</v>
      </c>
      <c r="AI8119" t="s">
        <v>28649</v>
      </c>
      <c r="AJ8119" t="s">
        <v>28652</v>
      </c>
    </row>
    <row r="8120" spans="1:36" ht="17.25" hidden="1" customHeight="1" x14ac:dyDescent="0.2">
      <c r="A8120" s="4" t="s">
        <v>28653</v>
      </c>
      <c r="B8120" t="s">
        <v>28547</v>
      </c>
      <c r="C8120" t="s">
        <v>28654</v>
      </c>
      <c r="D8120" t="s">
        <v>28655</v>
      </c>
      <c r="E8120" t="s">
        <v>40</v>
      </c>
      <c r="F8120" t="s">
        <v>617</v>
      </c>
      <c r="G8120" s="5">
        <v>529</v>
      </c>
      <c r="H8120" t="s">
        <v>806</v>
      </c>
      <c r="I8120" t="s">
        <v>43</v>
      </c>
      <c r="J8120" t="s">
        <v>45</v>
      </c>
      <c r="N8120" s="6">
        <v>1996</v>
      </c>
      <c r="O8120" s="24">
        <v>2021</v>
      </c>
      <c r="R8120" s="7">
        <v>34.98686</v>
      </c>
      <c r="S8120" s="7">
        <v>136.844134</v>
      </c>
      <c r="T8120" t="s">
        <v>46</v>
      </c>
      <c r="U8120" t="s">
        <v>28644</v>
      </c>
      <c r="X8120" t="s">
        <v>28603</v>
      </c>
      <c r="Y8120" t="s">
        <v>19854</v>
      </c>
      <c r="Z8120" t="s">
        <v>21048</v>
      </c>
      <c r="AA8120" t="s">
        <v>28656</v>
      </c>
      <c r="AG8120" t="s">
        <v>28657</v>
      </c>
      <c r="AH8120" s="27" t="s">
        <v>28658</v>
      </c>
      <c r="AI8120" t="s">
        <v>28659</v>
      </c>
      <c r="AJ8120" t="s">
        <v>28660</v>
      </c>
    </row>
    <row r="8121" spans="1:36" ht="17.25" hidden="1" customHeight="1" x14ac:dyDescent="0.2">
      <c r="A8121" s="4" t="s">
        <v>28653</v>
      </c>
      <c r="B8121" t="s">
        <v>28547</v>
      </c>
      <c r="C8121" t="s">
        <v>28654</v>
      </c>
      <c r="D8121" t="s">
        <v>28655</v>
      </c>
      <c r="E8121" t="s">
        <v>56</v>
      </c>
      <c r="F8121" t="s">
        <v>617</v>
      </c>
      <c r="G8121" s="5">
        <v>529</v>
      </c>
      <c r="H8121" t="s">
        <v>806</v>
      </c>
      <c r="I8121" t="s">
        <v>43</v>
      </c>
      <c r="J8121" t="s">
        <v>45</v>
      </c>
      <c r="N8121" s="6">
        <v>1995</v>
      </c>
      <c r="O8121" s="24">
        <v>2021</v>
      </c>
      <c r="R8121" s="7">
        <v>34.98686</v>
      </c>
      <c r="S8121" s="7">
        <v>136.844134</v>
      </c>
      <c r="T8121" t="s">
        <v>46</v>
      </c>
      <c r="U8121" t="s">
        <v>28644</v>
      </c>
      <c r="X8121" t="s">
        <v>28603</v>
      </c>
      <c r="Y8121" t="s">
        <v>19854</v>
      </c>
      <c r="Z8121" t="s">
        <v>21048</v>
      </c>
      <c r="AA8121" t="s">
        <v>28661</v>
      </c>
      <c r="AG8121" t="s">
        <v>28657</v>
      </c>
      <c r="AH8121" s="8" t="s">
        <v>28662</v>
      </c>
      <c r="AI8121" t="s">
        <v>28659</v>
      </c>
      <c r="AJ8121" t="s">
        <v>28663</v>
      </c>
    </row>
    <row r="8122" spans="1:36" ht="17.25" hidden="1" customHeight="1" x14ac:dyDescent="0.2">
      <c r="A8122" s="4" t="s">
        <v>33665</v>
      </c>
      <c r="B8122" t="s">
        <v>33630</v>
      </c>
      <c r="C8122" t="s">
        <v>33666</v>
      </c>
      <c r="E8122" t="s">
        <v>79</v>
      </c>
      <c r="F8122" t="s">
        <v>2972</v>
      </c>
      <c r="G8122" s="5">
        <v>25</v>
      </c>
      <c r="H8122" t="s">
        <v>806</v>
      </c>
      <c r="I8122" t="s">
        <v>65</v>
      </c>
      <c r="J8122" t="s">
        <v>45</v>
      </c>
      <c r="N8122" s="6">
        <v>1964</v>
      </c>
      <c r="O8122" s="24">
        <v>2002</v>
      </c>
      <c r="R8122" s="7">
        <v>6.9527693994014896</v>
      </c>
      <c r="S8122" s="7">
        <v>79.879101339800002</v>
      </c>
      <c r="T8122" t="s">
        <v>46</v>
      </c>
      <c r="U8122" t="s">
        <v>33655</v>
      </c>
      <c r="Y8122" t="s">
        <v>19854</v>
      </c>
      <c r="Z8122" t="s">
        <v>19855</v>
      </c>
      <c r="AG8122" t="s">
        <v>33656</v>
      </c>
      <c r="AH8122" s="30"/>
      <c r="AI8122" t="s">
        <v>33667</v>
      </c>
      <c r="AJ8122" t="s">
        <v>33674</v>
      </c>
    </row>
    <row r="8123" spans="1:36" ht="17.25" hidden="1" customHeight="1" x14ac:dyDescent="0.2">
      <c r="A8123" s="4" t="s">
        <v>28653</v>
      </c>
      <c r="B8123" t="s">
        <v>28547</v>
      </c>
      <c r="C8123" t="s">
        <v>28654</v>
      </c>
      <c r="D8123" t="s">
        <v>28655</v>
      </c>
      <c r="E8123" t="s">
        <v>191</v>
      </c>
      <c r="F8123" t="s">
        <v>617</v>
      </c>
      <c r="G8123" s="5">
        <v>700</v>
      </c>
      <c r="H8123" t="s">
        <v>806</v>
      </c>
      <c r="I8123" t="s">
        <v>240</v>
      </c>
      <c r="J8123" t="s">
        <v>45</v>
      </c>
      <c r="N8123" s="27">
        <v>1974</v>
      </c>
      <c r="O8123" s="24">
        <v>2021</v>
      </c>
      <c r="R8123" s="7">
        <v>34.98686</v>
      </c>
      <c r="S8123" s="7">
        <v>136.844134</v>
      </c>
      <c r="T8123" t="s">
        <v>46</v>
      </c>
      <c r="U8123" t="s">
        <v>28644</v>
      </c>
      <c r="X8123" t="s">
        <v>28603</v>
      </c>
      <c r="Y8123" t="s">
        <v>19854</v>
      </c>
      <c r="Z8123" t="s">
        <v>21048</v>
      </c>
      <c r="AA8123" t="s">
        <v>28666</v>
      </c>
      <c r="AG8123" t="s">
        <v>28657</v>
      </c>
      <c r="AH8123" s="24">
        <v>1109862</v>
      </c>
      <c r="AI8123" t="s">
        <v>28659</v>
      </c>
      <c r="AJ8123" t="s">
        <v>28667</v>
      </c>
    </row>
    <row r="8124" spans="1:36" ht="17.25" hidden="1" customHeight="1" x14ac:dyDescent="0.2">
      <c r="A8124" s="4" t="s">
        <v>28653</v>
      </c>
      <c r="B8124" t="s">
        <v>28547</v>
      </c>
      <c r="C8124" t="s">
        <v>28654</v>
      </c>
      <c r="D8124" t="s">
        <v>28655</v>
      </c>
      <c r="E8124" t="s">
        <v>335</v>
      </c>
      <c r="F8124" t="s">
        <v>617</v>
      </c>
      <c r="G8124" s="5">
        <v>854</v>
      </c>
      <c r="H8124" t="s">
        <v>42</v>
      </c>
      <c r="I8124" t="s">
        <v>43</v>
      </c>
      <c r="J8124" t="s">
        <v>45</v>
      </c>
      <c r="N8124" s="6">
        <v>1995</v>
      </c>
      <c r="P8124" s="24">
        <v>2026</v>
      </c>
      <c r="R8124" s="7">
        <v>34.98686</v>
      </c>
      <c r="S8124" s="7">
        <v>136.844134</v>
      </c>
      <c r="T8124" t="s">
        <v>46</v>
      </c>
      <c r="U8124" t="s">
        <v>28644</v>
      </c>
      <c r="X8124" t="s">
        <v>28603</v>
      </c>
      <c r="Y8124" t="s">
        <v>19854</v>
      </c>
      <c r="Z8124" t="s">
        <v>21048</v>
      </c>
      <c r="AA8124" t="s">
        <v>28668</v>
      </c>
      <c r="AG8124" t="s">
        <v>28657</v>
      </c>
      <c r="AH8124" s="27" t="s">
        <v>28669</v>
      </c>
      <c r="AI8124" t="s">
        <v>28659</v>
      </c>
      <c r="AJ8124" t="s">
        <v>28670</v>
      </c>
    </row>
    <row r="8125" spans="1:36" ht="17.25" hidden="1" customHeight="1" x14ac:dyDescent="0.2">
      <c r="A8125" s="4" t="s">
        <v>28653</v>
      </c>
      <c r="B8125" t="s">
        <v>28547</v>
      </c>
      <c r="C8125" t="s">
        <v>28654</v>
      </c>
      <c r="D8125" t="s">
        <v>28655</v>
      </c>
      <c r="E8125" t="s">
        <v>1157</v>
      </c>
      <c r="F8125" t="s">
        <v>617</v>
      </c>
      <c r="G8125" s="5">
        <v>854</v>
      </c>
      <c r="H8125" t="s">
        <v>42</v>
      </c>
      <c r="I8125" t="s">
        <v>43</v>
      </c>
      <c r="J8125" t="s">
        <v>45</v>
      </c>
      <c r="N8125" s="6">
        <v>1994</v>
      </c>
      <c r="R8125" s="7">
        <v>34.98686</v>
      </c>
      <c r="S8125" s="7">
        <v>136.844134</v>
      </c>
      <c r="T8125" t="s">
        <v>46</v>
      </c>
      <c r="U8125" t="s">
        <v>28644</v>
      </c>
      <c r="X8125" t="s">
        <v>28603</v>
      </c>
      <c r="Y8125" t="s">
        <v>19854</v>
      </c>
      <c r="Z8125" t="s">
        <v>21048</v>
      </c>
      <c r="AA8125" t="s">
        <v>28671</v>
      </c>
      <c r="AG8125" t="s">
        <v>28657</v>
      </c>
      <c r="AH8125" s="27" t="s">
        <v>28672</v>
      </c>
      <c r="AI8125" t="s">
        <v>28659</v>
      </c>
      <c r="AJ8125" t="s">
        <v>28673</v>
      </c>
    </row>
    <row r="8126" spans="1:36" ht="17.25" hidden="1" customHeight="1" x14ac:dyDescent="0.2">
      <c r="A8126" s="4" t="s">
        <v>28676</v>
      </c>
      <c r="B8126" t="s">
        <v>28547</v>
      </c>
      <c r="C8126" t="s">
        <v>28677</v>
      </c>
      <c r="E8126" t="s">
        <v>40</v>
      </c>
      <c r="F8126" t="s">
        <v>570</v>
      </c>
      <c r="G8126" s="5">
        <v>350</v>
      </c>
      <c r="H8126" t="s">
        <v>42</v>
      </c>
      <c r="I8126" t="s">
        <v>240</v>
      </c>
      <c r="J8126" t="s">
        <v>45</v>
      </c>
      <c r="N8126" s="6">
        <v>1978</v>
      </c>
      <c r="R8126" s="7">
        <v>42.483291122978898</v>
      </c>
      <c r="S8126" s="7">
        <v>140.82900053747301</v>
      </c>
      <c r="T8126" t="s">
        <v>46</v>
      </c>
      <c r="U8126" t="s">
        <v>28678</v>
      </c>
      <c r="Y8126" t="s">
        <v>19854</v>
      </c>
      <c r="Z8126" t="s">
        <v>21048</v>
      </c>
      <c r="AG8126" t="s">
        <v>28679</v>
      </c>
      <c r="AH8126" s="6">
        <v>1111626</v>
      </c>
      <c r="AI8126" t="s">
        <v>28680</v>
      </c>
      <c r="AJ8126" t="s">
        <v>28681</v>
      </c>
    </row>
    <row r="8127" spans="1:36" ht="17.25" hidden="1" customHeight="1" x14ac:dyDescent="0.2">
      <c r="A8127" s="4" t="s">
        <v>28676</v>
      </c>
      <c r="B8127" t="s">
        <v>28547</v>
      </c>
      <c r="C8127" t="s">
        <v>28677</v>
      </c>
      <c r="E8127" t="s">
        <v>56</v>
      </c>
      <c r="F8127" t="s">
        <v>570</v>
      </c>
      <c r="G8127" s="5">
        <v>350</v>
      </c>
      <c r="H8127" t="s">
        <v>42</v>
      </c>
      <c r="I8127" t="s">
        <v>240</v>
      </c>
      <c r="J8127" t="s">
        <v>45</v>
      </c>
      <c r="N8127" s="6">
        <v>1980</v>
      </c>
      <c r="R8127" s="7">
        <v>42.483291122978898</v>
      </c>
      <c r="S8127" s="7">
        <v>140.82900053747301</v>
      </c>
      <c r="T8127" t="s">
        <v>46</v>
      </c>
      <c r="U8127" t="s">
        <v>28678</v>
      </c>
      <c r="Y8127" t="s">
        <v>19854</v>
      </c>
      <c r="Z8127" t="s">
        <v>21048</v>
      </c>
      <c r="AG8127" t="s">
        <v>28679</v>
      </c>
      <c r="AH8127" s="6">
        <v>1111627</v>
      </c>
      <c r="AI8127" t="s">
        <v>28680</v>
      </c>
      <c r="AJ8127" t="s">
        <v>28682</v>
      </c>
    </row>
    <row r="8128" spans="1:36" ht="17.25" hidden="1" customHeight="1" x14ac:dyDescent="0.2">
      <c r="A8128" s="4" t="s">
        <v>28683</v>
      </c>
      <c r="B8128" t="s">
        <v>28547</v>
      </c>
      <c r="C8128" t="s">
        <v>28684</v>
      </c>
      <c r="D8128" t="s">
        <v>28685</v>
      </c>
      <c r="E8128" t="s">
        <v>28686</v>
      </c>
      <c r="F8128" t="s">
        <v>570</v>
      </c>
      <c r="G8128" s="5">
        <v>250</v>
      </c>
      <c r="H8128" t="s">
        <v>42</v>
      </c>
      <c r="I8128" t="s">
        <v>240</v>
      </c>
      <c r="J8128" t="s">
        <v>45</v>
      </c>
      <c r="N8128" s="6">
        <v>1978</v>
      </c>
      <c r="R8128" s="7">
        <v>36.210374149820403</v>
      </c>
      <c r="S8128" s="7">
        <v>136.13345127473099</v>
      </c>
      <c r="T8128" t="s">
        <v>46</v>
      </c>
      <c r="U8128" t="s">
        <v>28687</v>
      </c>
      <c r="W8128" t="s">
        <v>28688</v>
      </c>
      <c r="Y8128" t="s">
        <v>19854</v>
      </c>
      <c r="Z8128" t="s">
        <v>21048</v>
      </c>
      <c r="AH8128" s="27"/>
      <c r="AI8128" t="s">
        <v>28689</v>
      </c>
      <c r="AJ8128" t="s">
        <v>28690</v>
      </c>
    </row>
    <row r="8129" spans="1:36" ht="17.25" hidden="1" customHeight="1" x14ac:dyDescent="0.2">
      <c r="A8129" s="4" t="s">
        <v>28691</v>
      </c>
      <c r="B8129" t="s">
        <v>28547</v>
      </c>
      <c r="C8129" t="s">
        <v>28692</v>
      </c>
      <c r="D8129" t="s">
        <v>28693</v>
      </c>
      <c r="E8129" t="s">
        <v>40</v>
      </c>
      <c r="F8129" t="s">
        <v>21045</v>
      </c>
      <c r="G8129" s="5">
        <v>149</v>
      </c>
      <c r="H8129" t="s">
        <v>42</v>
      </c>
      <c r="I8129" t="s">
        <v>43</v>
      </c>
      <c r="J8129" t="s">
        <v>45</v>
      </c>
      <c r="N8129" s="6">
        <v>1995</v>
      </c>
      <c r="R8129" s="7">
        <v>34.479416999999998</v>
      </c>
      <c r="S8129" s="7">
        <v>133.44205600000001</v>
      </c>
      <c r="T8129" t="s">
        <v>46</v>
      </c>
      <c r="U8129" t="s">
        <v>28694</v>
      </c>
      <c r="X8129" t="s">
        <v>28695</v>
      </c>
      <c r="Y8129" t="s">
        <v>19854</v>
      </c>
      <c r="Z8129" t="s">
        <v>21048</v>
      </c>
      <c r="AG8129" t="s">
        <v>28696</v>
      </c>
      <c r="AH8129" s="8">
        <v>1115808</v>
      </c>
      <c r="AI8129" t="s">
        <v>28697</v>
      </c>
      <c r="AJ8129" t="s">
        <v>28698</v>
      </c>
    </row>
    <row r="8130" spans="1:36" ht="17.25" hidden="1" customHeight="1" x14ac:dyDescent="0.2">
      <c r="A8130" s="4" t="s">
        <v>33665</v>
      </c>
      <c r="B8130" t="s">
        <v>33630</v>
      </c>
      <c r="C8130" t="s">
        <v>33666</v>
      </c>
      <c r="E8130" t="s">
        <v>81</v>
      </c>
      <c r="F8130" t="s">
        <v>2972</v>
      </c>
      <c r="G8130" s="5">
        <v>25</v>
      </c>
      <c r="H8130" t="s">
        <v>806</v>
      </c>
      <c r="I8130" t="s">
        <v>65</v>
      </c>
      <c r="J8130" t="s">
        <v>45</v>
      </c>
      <c r="N8130" s="6">
        <v>1964</v>
      </c>
      <c r="O8130" s="24">
        <v>2002</v>
      </c>
      <c r="R8130" s="7">
        <v>6.9527693994014896</v>
      </c>
      <c r="S8130" s="7">
        <v>79.879101339800002</v>
      </c>
      <c r="T8130" t="s">
        <v>46</v>
      </c>
      <c r="U8130" t="s">
        <v>33655</v>
      </c>
      <c r="Y8130" t="s">
        <v>19854</v>
      </c>
      <c r="Z8130" t="s">
        <v>19855</v>
      </c>
      <c r="AG8130" t="s">
        <v>33656</v>
      </c>
      <c r="AH8130" s="30"/>
      <c r="AI8130" t="s">
        <v>33667</v>
      </c>
      <c r="AJ8130" t="s">
        <v>33675</v>
      </c>
    </row>
    <row r="8131" spans="1:36" ht="17.25" hidden="1" customHeight="1" x14ac:dyDescent="0.2">
      <c r="A8131" s="4" t="s">
        <v>28691</v>
      </c>
      <c r="B8131" t="s">
        <v>28547</v>
      </c>
      <c r="C8131" t="s">
        <v>28692</v>
      </c>
      <c r="D8131" t="s">
        <v>28693</v>
      </c>
      <c r="E8131" t="s">
        <v>335</v>
      </c>
      <c r="F8131" t="s">
        <v>21045</v>
      </c>
      <c r="G8131" s="5">
        <v>163</v>
      </c>
      <c r="H8131" t="s">
        <v>42</v>
      </c>
      <c r="I8131" t="s">
        <v>240</v>
      </c>
      <c r="J8131" t="s">
        <v>45</v>
      </c>
      <c r="N8131" s="6">
        <v>1971</v>
      </c>
      <c r="R8131" s="7">
        <v>34.479416999999998</v>
      </c>
      <c r="S8131" s="7">
        <v>133.44205600000001</v>
      </c>
      <c r="T8131" t="s">
        <v>46</v>
      </c>
      <c r="U8131" t="s">
        <v>28694</v>
      </c>
      <c r="X8131" t="s">
        <v>28695</v>
      </c>
      <c r="Y8131" t="s">
        <v>19854</v>
      </c>
      <c r="Z8131" t="s">
        <v>21048</v>
      </c>
      <c r="AG8131" t="s">
        <v>28696</v>
      </c>
      <c r="AH8131" s="8">
        <v>1115808</v>
      </c>
      <c r="AI8131" t="s">
        <v>28697</v>
      </c>
      <c r="AJ8131" t="s">
        <v>28701</v>
      </c>
    </row>
    <row r="8132" spans="1:36" ht="17.25" hidden="1" customHeight="1" x14ac:dyDescent="0.2">
      <c r="A8132" s="4" t="s">
        <v>28691</v>
      </c>
      <c r="B8132" t="s">
        <v>28547</v>
      </c>
      <c r="C8132" t="s">
        <v>28692</v>
      </c>
      <c r="D8132" t="s">
        <v>28693</v>
      </c>
      <c r="E8132" t="s">
        <v>1157</v>
      </c>
      <c r="F8132" t="s">
        <v>21045</v>
      </c>
      <c r="G8132" s="5">
        <v>163</v>
      </c>
      <c r="H8132" t="s">
        <v>42</v>
      </c>
      <c r="I8132" t="s">
        <v>240</v>
      </c>
      <c r="J8132" t="s">
        <v>45</v>
      </c>
      <c r="N8132" s="6">
        <v>1972</v>
      </c>
      <c r="R8132" s="7">
        <v>34.479416999999998</v>
      </c>
      <c r="S8132" s="7">
        <v>133.44205600000001</v>
      </c>
      <c r="T8132" t="s">
        <v>46</v>
      </c>
      <c r="U8132" t="s">
        <v>28694</v>
      </c>
      <c r="X8132" t="s">
        <v>28695</v>
      </c>
      <c r="Y8132" t="s">
        <v>19854</v>
      </c>
      <c r="Z8132" t="s">
        <v>21048</v>
      </c>
      <c r="AG8132" t="s">
        <v>28696</v>
      </c>
      <c r="AH8132" s="8">
        <v>1115808</v>
      </c>
      <c r="AI8132" t="s">
        <v>28697</v>
      </c>
      <c r="AJ8132" t="s">
        <v>28702</v>
      </c>
    </row>
    <row r="8133" spans="1:36" ht="17.25" hidden="1" customHeight="1" x14ac:dyDescent="0.2">
      <c r="A8133" s="4" t="s">
        <v>28703</v>
      </c>
      <c r="B8133" t="s">
        <v>28547</v>
      </c>
      <c r="C8133" t="s">
        <v>28704</v>
      </c>
      <c r="D8133" t="s">
        <v>28705</v>
      </c>
      <c r="E8133" t="s">
        <v>40</v>
      </c>
      <c r="F8133" t="s">
        <v>86</v>
      </c>
      <c r="G8133" s="5">
        <v>149</v>
      </c>
      <c r="H8133" t="s">
        <v>42</v>
      </c>
      <c r="I8133" t="s">
        <v>43</v>
      </c>
      <c r="J8133" t="s">
        <v>45</v>
      </c>
      <c r="N8133" s="27">
        <v>1999</v>
      </c>
      <c r="R8133" s="7">
        <v>34.629382999999997</v>
      </c>
      <c r="S8133" s="7">
        <v>135.460239</v>
      </c>
      <c r="T8133" t="s">
        <v>504</v>
      </c>
      <c r="U8133" t="s">
        <v>28706</v>
      </c>
      <c r="X8133" t="s">
        <v>28706</v>
      </c>
      <c r="Y8133" t="s">
        <v>19854</v>
      </c>
      <c r="Z8133" t="s">
        <v>21048</v>
      </c>
      <c r="AA8133" t="s">
        <v>28707</v>
      </c>
      <c r="AC8133" t="s">
        <v>28708</v>
      </c>
      <c r="AG8133" t="s">
        <v>28709</v>
      </c>
      <c r="AH8133" s="24">
        <v>1115841</v>
      </c>
      <c r="AI8133" t="s">
        <v>28710</v>
      </c>
      <c r="AJ8133" t="s">
        <v>28711</v>
      </c>
    </row>
    <row r="8134" spans="1:36" ht="17.25" hidden="1" customHeight="1" x14ac:dyDescent="0.2">
      <c r="A8134" s="4" t="s">
        <v>28712</v>
      </c>
      <c r="B8134" t="s">
        <v>28547</v>
      </c>
      <c r="C8134" t="s">
        <v>28713</v>
      </c>
      <c r="D8134" t="s">
        <v>28714</v>
      </c>
      <c r="E8134" t="s">
        <v>63</v>
      </c>
      <c r="F8134" t="s">
        <v>617</v>
      </c>
      <c r="G8134" s="5">
        <v>167</v>
      </c>
      <c r="H8134" t="s">
        <v>42</v>
      </c>
      <c r="I8134" t="s">
        <v>43</v>
      </c>
      <c r="J8134" t="s">
        <v>45</v>
      </c>
      <c r="N8134" s="27">
        <v>1985</v>
      </c>
      <c r="R8134" s="7">
        <v>35.344714000000003</v>
      </c>
      <c r="S8134" s="7">
        <v>139.83485099999999</v>
      </c>
      <c r="T8134" t="s">
        <v>46</v>
      </c>
      <c r="U8134" t="s">
        <v>28715</v>
      </c>
      <c r="X8134" t="s">
        <v>28582</v>
      </c>
      <c r="Y8134" t="s">
        <v>19854</v>
      </c>
      <c r="Z8134" t="s">
        <v>21048</v>
      </c>
      <c r="AA8134" t="s">
        <v>28716</v>
      </c>
      <c r="AG8134" t="s">
        <v>28717</v>
      </c>
      <c r="AH8134" s="6">
        <v>1115927</v>
      </c>
      <c r="AI8134" t="s">
        <v>28718</v>
      </c>
      <c r="AJ8134" t="s">
        <v>28719</v>
      </c>
    </row>
    <row r="8135" spans="1:36" ht="17.25" hidden="1" customHeight="1" x14ac:dyDescent="0.2">
      <c r="A8135" s="4" t="s">
        <v>28712</v>
      </c>
      <c r="B8135" t="s">
        <v>28547</v>
      </c>
      <c r="C8135" t="s">
        <v>28713</v>
      </c>
      <c r="D8135" t="s">
        <v>28714</v>
      </c>
      <c r="E8135" t="s">
        <v>73</v>
      </c>
      <c r="F8135" t="s">
        <v>617</v>
      </c>
      <c r="G8135" s="5">
        <v>167</v>
      </c>
      <c r="H8135" t="s">
        <v>42</v>
      </c>
      <c r="I8135" t="s">
        <v>43</v>
      </c>
      <c r="J8135" t="s">
        <v>45</v>
      </c>
      <c r="N8135" s="8">
        <v>1986</v>
      </c>
      <c r="R8135" s="7">
        <v>35.344714000000003</v>
      </c>
      <c r="S8135" s="7">
        <v>139.83485099999999</v>
      </c>
      <c r="T8135" t="s">
        <v>46</v>
      </c>
      <c r="U8135" t="s">
        <v>28715</v>
      </c>
      <c r="X8135" t="s">
        <v>28582</v>
      </c>
      <c r="Y8135" t="s">
        <v>19854</v>
      </c>
      <c r="Z8135" t="s">
        <v>21048</v>
      </c>
      <c r="AA8135" t="s">
        <v>28716</v>
      </c>
      <c r="AG8135" t="s">
        <v>28717</v>
      </c>
      <c r="AH8135" s="24">
        <v>1115928</v>
      </c>
      <c r="AI8135" t="s">
        <v>28718</v>
      </c>
      <c r="AJ8135" t="s">
        <v>28720</v>
      </c>
    </row>
    <row r="8136" spans="1:36" ht="17.25" hidden="1" customHeight="1" x14ac:dyDescent="0.2">
      <c r="A8136" s="4" t="s">
        <v>28712</v>
      </c>
      <c r="B8136" t="s">
        <v>28547</v>
      </c>
      <c r="C8136" t="s">
        <v>28713</v>
      </c>
      <c r="D8136" t="s">
        <v>28714</v>
      </c>
      <c r="E8136" t="s">
        <v>211</v>
      </c>
      <c r="F8136" t="s">
        <v>617</v>
      </c>
      <c r="G8136" s="5">
        <v>167</v>
      </c>
      <c r="H8136" t="s">
        <v>42</v>
      </c>
      <c r="I8136" t="s">
        <v>43</v>
      </c>
      <c r="J8136" t="s">
        <v>45</v>
      </c>
      <c r="N8136" s="8">
        <v>1986</v>
      </c>
      <c r="R8136" s="7">
        <v>35.344714000000003</v>
      </c>
      <c r="S8136" s="7">
        <v>139.83485099999999</v>
      </c>
      <c r="T8136" t="s">
        <v>46</v>
      </c>
      <c r="U8136" t="s">
        <v>28715</v>
      </c>
      <c r="X8136" t="s">
        <v>28582</v>
      </c>
      <c r="Y8136" t="s">
        <v>19854</v>
      </c>
      <c r="Z8136" t="s">
        <v>21048</v>
      </c>
      <c r="AA8136" t="s">
        <v>28716</v>
      </c>
      <c r="AG8136" t="s">
        <v>28717</v>
      </c>
      <c r="AH8136" s="24">
        <v>1115929</v>
      </c>
      <c r="AI8136" t="s">
        <v>28718</v>
      </c>
      <c r="AJ8136" t="s">
        <v>28721</v>
      </c>
    </row>
    <row r="8137" spans="1:36" ht="17.25" hidden="1" customHeight="1" x14ac:dyDescent="0.2">
      <c r="A8137" s="4" t="s">
        <v>28712</v>
      </c>
      <c r="B8137" t="s">
        <v>28547</v>
      </c>
      <c r="C8137" t="s">
        <v>28713</v>
      </c>
      <c r="D8137" t="s">
        <v>28714</v>
      </c>
      <c r="E8137" t="s">
        <v>387</v>
      </c>
      <c r="F8137" t="s">
        <v>617</v>
      </c>
      <c r="G8137" s="5">
        <v>167</v>
      </c>
      <c r="H8137" t="s">
        <v>42</v>
      </c>
      <c r="I8137" t="s">
        <v>43</v>
      </c>
      <c r="J8137" t="s">
        <v>45</v>
      </c>
      <c r="N8137" s="8">
        <v>1986</v>
      </c>
      <c r="R8137" s="7">
        <v>35.344714000000003</v>
      </c>
      <c r="S8137" s="7">
        <v>139.83485099999999</v>
      </c>
      <c r="T8137" t="s">
        <v>46</v>
      </c>
      <c r="U8137" t="s">
        <v>28715</v>
      </c>
      <c r="X8137" t="s">
        <v>28582</v>
      </c>
      <c r="Y8137" t="s">
        <v>19854</v>
      </c>
      <c r="Z8137" t="s">
        <v>21048</v>
      </c>
      <c r="AA8137" t="s">
        <v>28716</v>
      </c>
      <c r="AG8137" t="s">
        <v>28717</v>
      </c>
      <c r="AH8137" s="24">
        <v>1115930</v>
      </c>
      <c r="AI8137" t="s">
        <v>28718</v>
      </c>
      <c r="AJ8137" t="s">
        <v>28722</v>
      </c>
    </row>
    <row r="8138" spans="1:36" ht="17.25" hidden="1" customHeight="1" x14ac:dyDescent="0.2">
      <c r="A8138" s="4" t="s">
        <v>28712</v>
      </c>
      <c r="B8138" t="s">
        <v>28547</v>
      </c>
      <c r="C8138" t="s">
        <v>28713</v>
      </c>
      <c r="D8138" t="s">
        <v>28714</v>
      </c>
      <c r="E8138" t="s">
        <v>1426</v>
      </c>
      <c r="F8138" t="s">
        <v>617</v>
      </c>
      <c r="G8138" s="5">
        <v>167</v>
      </c>
      <c r="H8138" t="s">
        <v>42</v>
      </c>
      <c r="I8138" t="s">
        <v>43</v>
      </c>
      <c r="J8138" t="s">
        <v>45</v>
      </c>
      <c r="N8138" s="8">
        <v>1986</v>
      </c>
      <c r="R8138" s="7">
        <v>35.344714000000003</v>
      </c>
      <c r="S8138" s="7">
        <v>139.83485099999999</v>
      </c>
      <c r="T8138" t="s">
        <v>46</v>
      </c>
      <c r="U8138" t="s">
        <v>28715</v>
      </c>
      <c r="X8138" t="s">
        <v>28582</v>
      </c>
      <c r="Y8138" t="s">
        <v>19854</v>
      </c>
      <c r="Z8138" t="s">
        <v>21048</v>
      </c>
      <c r="AA8138" t="s">
        <v>28716</v>
      </c>
      <c r="AG8138" t="s">
        <v>28717</v>
      </c>
      <c r="AH8138" s="24">
        <v>1115931</v>
      </c>
      <c r="AI8138" t="s">
        <v>28718</v>
      </c>
      <c r="AJ8138" t="s">
        <v>28723</v>
      </c>
    </row>
    <row r="8139" spans="1:36" ht="17.25" hidden="1" customHeight="1" x14ac:dyDescent="0.2">
      <c r="A8139" s="4" t="s">
        <v>28712</v>
      </c>
      <c r="B8139" t="s">
        <v>28547</v>
      </c>
      <c r="C8139" t="s">
        <v>28713</v>
      </c>
      <c r="D8139" t="s">
        <v>28714</v>
      </c>
      <c r="E8139" t="s">
        <v>1452</v>
      </c>
      <c r="F8139" t="s">
        <v>617</v>
      </c>
      <c r="G8139" s="5">
        <v>167</v>
      </c>
      <c r="H8139" t="s">
        <v>42</v>
      </c>
      <c r="I8139" t="s">
        <v>43</v>
      </c>
      <c r="J8139" t="s">
        <v>45</v>
      </c>
      <c r="N8139" s="8">
        <v>1986</v>
      </c>
      <c r="R8139" s="7">
        <v>35.344714000000003</v>
      </c>
      <c r="S8139" s="7">
        <v>139.83485099999999</v>
      </c>
      <c r="T8139" t="s">
        <v>46</v>
      </c>
      <c r="U8139" t="s">
        <v>28715</v>
      </c>
      <c r="X8139" t="s">
        <v>28582</v>
      </c>
      <c r="Y8139" t="s">
        <v>19854</v>
      </c>
      <c r="Z8139" t="s">
        <v>21048</v>
      </c>
      <c r="AA8139" t="s">
        <v>28716</v>
      </c>
      <c r="AG8139" t="s">
        <v>28717</v>
      </c>
      <c r="AH8139" s="24">
        <v>1115932</v>
      </c>
      <c r="AI8139" t="s">
        <v>28718</v>
      </c>
      <c r="AJ8139" t="s">
        <v>28724</v>
      </c>
    </row>
    <row r="8140" spans="1:36" ht="17.25" hidden="1" customHeight="1" x14ac:dyDescent="0.2">
      <c r="A8140" s="4" t="s">
        <v>28712</v>
      </c>
      <c r="B8140" t="s">
        <v>28547</v>
      </c>
      <c r="C8140" t="s">
        <v>28713</v>
      </c>
      <c r="D8140" t="s">
        <v>28714</v>
      </c>
      <c r="E8140" t="s">
        <v>1454</v>
      </c>
      <c r="F8140" t="s">
        <v>617</v>
      </c>
      <c r="G8140" s="5">
        <v>165</v>
      </c>
      <c r="H8140" t="s">
        <v>42</v>
      </c>
      <c r="I8140" t="s">
        <v>43</v>
      </c>
      <c r="J8140" t="s">
        <v>45</v>
      </c>
      <c r="N8140" s="8">
        <v>1986</v>
      </c>
      <c r="R8140" s="7">
        <v>35.344714000000003</v>
      </c>
      <c r="S8140" s="7">
        <v>139.83485099999999</v>
      </c>
      <c r="T8140" t="s">
        <v>46</v>
      </c>
      <c r="U8140" t="s">
        <v>28715</v>
      </c>
      <c r="X8140" t="s">
        <v>28582</v>
      </c>
      <c r="Y8140" t="s">
        <v>19854</v>
      </c>
      <c r="Z8140" t="s">
        <v>21048</v>
      </c>
      <c r="AA8140" t="s">
        <v>28716</v>
      </c>
      <c r="AG8140" t="s">
        <v>28717</v>
      </c>
      <c r="AH8140" s="6">
        <v>1115933</v>
      </c>
      <c r="AI8140" t="s">
        <v>28718</v>
      </c>
      <c r="AJ8140" t="s">
        <v>28725</v>
      </c>
    </row>
    <row r="8141" spans="1:36" ht="17.25" hidden="1" customHeight="1" x14ac:dyDescent="0.2">
      <c r="A8141" s="4" t="s">
        <v>28712</v>
      </c>
      <c r="B8141" t="s">
        <v>28547</v>
      </c>
      <c r="C8141" t="s">
        <v>28713</v>
      </c>
      <c r="D8141" t="s">
        <v>28714</v>
      </c>
      <c r="E8141" t="s">
        <v>75</v>
      </c>
      <c r="F8141" t="s">
        <v>617</v>
      </c>
      <c r="G8141" s="5">
        <v>162</v>
      </c>
      <c r="H8141" t="s">
        <v>42</v>
      </c>
      <c r="I8141" t="s">
        <v>43</v>
      </c>
      <c r="J8141" t="s">
        <v>45</v>
      </c>
      <c r="N8141" s="8">
        <v>1987</v>
      </c>
      <c r="R8141" s="7">
        <v>35.344714000000003</v>
      </c>
      <c r="S8141" s="7">
        <v>139.83485099999999</v>
      </c>
      <c r="T8141" t="s">
        <v>46</v>
      </c>
      <c r="U8141" t="s">
        <v>28715</v>
      </c>
      <c r="X8141" t="s">
        <v>28582</v>
      </c>
      <c r="Y8141" t="s">
        <v>19854</v>
      </c>
      <c r="Z8141" t="s">
        <v>21048</v>
      </c>
      <c r="AA8141" t="s">
        <v>28716</v>
      </c>
      <c r="AG8141" t="s">
        <v>28717</v>
      </c>
      <c r="AH8141" s="24">
        <v>1115934</v>
      </c>
      <c r="AI8141" t="s">
        <v>28718</v>
      </c>
      <c r="AJ8141" t="s">
        <v>28726</v>
      </c>
    </row>
    <row r="8142" spans="1:36" ht="17.25" hidden="1" customHeight="1" x14ac:dyDescent="0.2">
      <c r="A8142" s="4" t="s">
        <v>28712</v>
      </c>
      <c r="B8142" t="s">
        <v>28547</v>
      </c>
      <c r="C8142" t="s">
        <v>28713</v>
      </c>
      <c r="D8142" t="s">
        <v>28714</v>
      </c>
      <c r="E8142" t="s">
        <v>77</v>
      </c>
      <c r="F8142" t="s">
        <v>617</v>
      </c>
      <c r="G8142" s="5">
        <v>160</v>
      </c>
      <c r="H8142" t="s">
        <v>42</v>
      </c>
      <c r="I8142" t="s">
        <v>43</v>
      </c>
      <c r="J8142" t="s">
        <v>45</v>
      </c>
      <c r="N8142" s="8">
        <v>1988</v>
      </c>
      <c r="R8142" s="7">
        <v>35.344714000000003</v>
      </c>
      <c r="S8142" s="7">
        <v>139.83485099999999</v>
      </c>
      <c r="T8142" t="s">
        <v>46</v>
      </c>
      <c r="U8142" t="s">
        <v>28715</v>
      </c>
      <c r="X8142" t="s">
        <v>28582</v>
      </c>
      <c r="Y8142" t="s">
        <v>19854</v>
      </c>
      <c r="Z8142" t="s">
        <v>21048</v>
      </c>
      <c r="AA8142" t="s">
        <v>28716</v>
      </c>
      <c r="AG8142" t="s">
        <v>28717</v>
      </c>
      <c r="AH8142" s="24">
        <v>1115935</v>
      </c>
      <c r="AI8142" t="s">
        <v>28718</v>
      </c>
      <c r="AJ8142" t="s">
        <v>28727</v>
      </c>
    </row>
    <row r="8143" spans="1:36" ht="17.25" hidden="1" customHeight="1" x14ac:dyDescent="0.2">
      <c r="A8143" s="4" t="s">
        <v>28712</v>
      </c>
      <c r="B8143" t="s">
        <v>28547</v>
      </c>
      <c r="C8143" t="s">
        <v>28713</v>
      </c>
      <c r="D8143" t="s">
        <v>28714</v>
      </c>
      <c r="E8143" t="s">
        <v>318</v>
      </c>
      <c r="F8143" t="s">
        <v>617</v>
      </c>
      <c r="G8143" s="5">
        <v>162</v>
      </c>
      <c r="H8143" t="s">
        <v>42</v>
      </c>
      <c r="I8143" t="s">
        <v>43</v>
      </c>
      <c r="J8143" t="s">
        <v>45</v>
      </c>
      <c r="N8143" s="8">
        <v>1988</v>
      </c>
      <c r="R8143" s="7">
        <v>35.344714000000003</v>
      </c>
      <c r="S8143" s="7">
        <v>139.83485099999999</v>
      </c>
      <c r="T8143" t="s">
        <v>46</v>
      </c>
      <c r="U8143" t="s">
        <v>28715</v>
      </c>
      <c r="X8143" t="s">
        <v>28582</v>
      </c>
      <c r="Y8143" t="s">
        <v>19854</v>
      </c>
      <c r="Z8143" t="s">
        <v>21048</v>
      </c>
      <c r="AA8143" t="s">
        <v>28716</v>
      </c>
      <c r="AG8143" t="s">
        <v>28717</v>
      </c>
      <c r="AH8143" s="24">
        <v>1115936</v>
      </c>
      <c r="AI8143" t="s">
        <v>28718</v>
      </c>
      <c r="AJ8143" t="s">
        <v>28728</v>
      </c>
    </row>
    <row r="8144" spans="1:36" ht="17.25" hidden="1" customHeight="1" x14ac:dyDescent="0.2">
      <c r="A8144" s="4" t="s">
        <v>28712</v>
      </c>
      <c r="B8144" t="s">
        <v>28547</v>
      </c>
      <c r="C8144" t="s">
        <v>28713</v>
      </c>
      <c r="D8144" t="s">
        <v>28714</v>
      </c>
      <c r="E8144" t="s">
        <v>2385</v>
      </c>
      <c r="F8144" t="s">
        <v>617</v>
      </c>
      <c r="G8144" s="5">
        <v>160</v>
      </c>
      <c r="H8144" t="s">
        <v>42</v>
      </c>
      <c r="I8144" t="s">
        <v>43</v>
      </c>
      <c r="J8144" t="s">
        <v>45</v>
      </c>
      <c r="N8144" s="8">
        <v>1988</v>
      </c>
      <c r="R8144" s="7">
        <v>35.344714000000003</v>
      </c>
      <c r="S8144" s="7">
        <v>139.83485099999999</v>
      </c>
      <c r="T8144" t="s">
        <v>46</v>
      </c>
      <c r="U8144" t="s">
        <v>28715</v>
      </c>
      <c r="X8144" t="s">
        <v>28582</v>
      </c>
      <c r="Y8144" t="s">
        <v>19854</v>
      </c>
      <c r="Z8144" t="s">
        <v>21048</v>
      </c>
      <c r="AA8144" t="s">
        <v>28716</v>
      </c>
      <c r="AG8144" t="s">
        <v>28717</v>
      </c>
      <c r="AH8144" s="24">
        <v>1115937</v>
      </c>
      <c r="AI8144" t="s">
        <v>28718</v>
      </c>
      <c r="AJ8144" t="s">
        <v>28729</v>
      </c>
    </row>
    <row r="8145" spans="1:36" ht="17.25" hidden="1" customHeight="1" x14ac:dyDescent="0.2">
      <c r="A8145" s="4" t="s">
        <v>28712</v>
      </c>
      <c r="B8145" t="s">
        <v>28547</v>
      </c>
      <c r="C8145" t="s">
        <v>28713</v>
      </c>
      <c r="D8145" t="s">
        <v>28714</v>
      </c>
      <c r="E8145" t="s">
        <v>19881</v>
      </c>
      <c r="F8145" t="s">
        <v>617</v>
      </c>
      <c r="G8145" s="5">
        <v>160</v>
      </c>
      <c r="H8145" t="s">
        <v>42</v>
      </c>
      <c r="I8145" t="s">
        <v>43</v>
      </c>
      <c r="J8145" t="s">
        <v>45</v>
      </c>
      <c r="N8145" s="8">
        <v>1988</v>
      </c>
      <c r="R8145" s="7">
        <v>35.344714000000003</v>
      </c>
      <c r="S8145" s="7">
        <v>139.83485099999999</v>
      </c>
      <c r="T8145" t="s">
        <v>46</v>
      </c>
      <c r="U8145" t="s">
        <v>28715</v>
      </c>
      <c r="X8145" t="s">
        <v>28582</v>
      </c>
      <c r="Y8145" t="s">
        <v>19854</v>
      </c>
      <c r="Z8145" t="s">
        <v>21048</v>
      </c>
      <c r="AA8145" t="s">
        <v>28716</v>
      </c>
      <c r="AG8145" t="s">
        <v>28717</v>
      </c>
      <c r="AH8145" s="24">
        <v>1115938</v>
      </c>
      <c r="AI8145" t="s">
        <v>28718</v>
      </c>
      <c r="AJ8145" t="s">
        <v>28730</v>
      </c>
    </row>
    <row r="8146" spans="1:36" ht="17.25" hidden="1" customHeight="1" x14ac:dyDescent="0.2">
      <c r="A8146" s="4" t="s">
        <v>28712</v>
      </c>
      <c r="B8146" t="s">
        <v>28547</v>
      </c>
      <c r="C8146" t="s">
        <v>28713</v>
      </c>
      <c r="D8146" t="s">
        <v>28714</v>
      </c>
      <c r="E8146" t="s">
        <v>27646</v>
      </c>
      <c r="F8146" t="s">
        <v>617</v>
      </c>
      <c r="G8146" s="5">
        <v>162</v>
      </c>
      <c r="H8146" t="s">
        <v>42</v>
      </c>
      <c r="I8146" t="s">
        <v>43</v>
      </c>
      <c r="J8146" t="s">
        <v>45</v>
      </c>
      <c r="N8146" s="8">
        <v>1988</v>
      </c>
      <c r="R8146" s="7">
        <v>35.344714000000003</v>
      </c>
      <c r="S8146" s="7">
        <v>139.83485099999999</v>
      </c>
      <c r="T8146" t="s">
        <v>46</v>
      </c>
      <c r="U8146" t="s">
        <v>28715</v>
      </c>
      <c r="X8146" t="s">
        <v>28582</v>
      </c>
      <c r="Y8146" t="s">
        <v>19854</v>
      </c>
      <c r="Z8146" t="s">
        <v>21048</v>
      </c>
      <c r="AA8146" t="s">
        <v>28716</v>
      </c>
      <c r="AG8146" t="s">
        <v>28717</v>
      </c>
      <c r="AH8146" s="24">
        <v>1115939</v>
      </c>
      <c r="AI8146" t="s">
        <v>28718</v>
      </c>
      <c r="AJ8146" t="s">
        <v>28731</v>
      </c>
    </row>
    <row r="8147" spans="1:36" ht="17.25" hidden="1" customHeight="1" x14ac:dyDescent="0.2">
      <c r="A8147" s="4" t="s">
        <v>28712</v>
      </c>
      <c r="B8147" t="s">
        <v>28547</v>
      </c>
      <c r="C8147" t="s">
        <v>28713</v>
      </c>
      <c r="D8147" t="s">
        <v>28714</v>
      </c>
      <c r="E8147" t="s">
        <v>28732</v>
      </c>
      <c r="F8147" t="s">
        <v>617</v>
      </c>
      <c r="G8147" s="5">
        <v>160</v>
      </c>
      <c r="H8147" t="s">
        <v>42</v>
      </c>
      <c r="I8147" t="s">
        <v>43</v>
      </c>
      <c r="J8147" t="s">
        <v>45</v>
      </c>
      <c r="N8147" s="8">
        <v>1988</v>
      </c>
      <c r="R8147" s="7">
        <v>35.344714000000003</v>
      </c>
      <c r="S8147" s="7">
        <v>139.83485099999999</v>
      </c>
      <c r="T8147" t="s">
        <v>46</v>
      </c>
      <c r="U8147" t="s">
        <v>28715</v>
      </c>
      <c r="X8147" t="s">
        <v>28582</v>
      </c>
      <c r="Y8147" t="s">
        <v>19854</v>
      </c>
      <c r="Z8147" t="s">
        <v>21048</v>
      </c>
      <c r="AA8147" t="s">
        <v>28716</v>
      </c>
      <c r="AG8147" t="s">
        <v>28717</v>
      </c>
      <c r="AH8147" s="24">
        <v>1115940</v>
      </c>
      <c r="AI8147" t="s">
        <v>28718</v>
      </c>
      <c r="AJ8147" t="s">
        <v>28733</v>
      </c>
    </row>
    <row r="8148" spans="1:36" ht="17.25" hidden="1" customHeight="1" x14ac:dyDescent="0.2">
      <c r="A8148" s="4" t="s">
        <v>28712</v>
      </c>
      <c r="B8148" t="s">
        <v>28547</v>
      </c>
      <c r="C8148" t="s">
        <v>28713</v>
      </c>
      <c r="D8148" t="s">
        <v>28714</v>
      </c>
      <c r="E8148" t="s">
        <v>79</v>
      </c>
      <c r="F8148" t="s">
        <v>617</v>
      </c>
      <c r="G8148" s="5">
        <v>380</v>
      </c>
      <c r="H8148" t="s">
        <v>42</v>
      </c>
      <c r="I8148" t="s">
        <v>43</v>
      </c>
      <c r="J8148" t="s">
        <v>45</v>
      </c>
      <c r="N8148" s="8">
        <v>2003</v>
      </c>
      <c r="R8148" s="7">
        <v>35.344714000000003</v>
      </c>
      <c r="S8148" s="7">
        <v>139.83485099999999</v>
      </c>
      <c r="T8148" t="s">
        <v>46</v>
      </c>
      <c r="U8148" t="s">
        <v>28715</v>
      </c>
      <c r="X8148" t="s">
        <v>28582</v>
      </c>
      <c r="Y8148" t="s">
        <v>19854</v>
      </c>
      <c r="Z8148" t="s">
        <v>21048</v>
      </c>
      <c r="AA8148" t="s">
        <v>28716</v>
      </c>
      <c r="AG8148" t="s">
        <v>28717</v>
      </c>
      <c r="AH8148" s="24">
        <v>1115941</v>
      </c>
      <c r="AI8148" t="s">
        <v>28718</v>
      </c>
      <c r="AJ8148" t="s">
        <v>28734</v>
      </c>
    </row>
    <row r="8149" spans="1:36" ht="17.25" hidden="1" customHeight="1" x14ac:dyDescent="0.2">
      <c r="A8149" s="4" t="s">
        <v>28712</v>
      </c>
      <c r="B8149" t="s">
        <v>28547</v>
      </c>
      <c r="C8149" t="s">
        <v>28713</v>
      </c>
      <c r="D8149" t="s">
        <v>28714</v>
      </c>
      <c r="E8149" t="s">
        <v>81</v>
      </c>
      <c r="F8149" t="s">
        <v>617</v>
      </c>
      <c r="G8149" s="5">
        <v>380</v>
      </c>
      <c r="H8149" t="s">
        <v>42</v>
      </c>
      <c r="I8149" t="s">
        <v>43</v>
      </c>
      <c r="J8149" t="s">
        <v>45</v>
      </c>
      <c r="N8149" s="8">
        <v>2003</v>
      </c>
      <c r="R8149" s="7">
        <v>35.344714000000003</v>
      </c>
      <c r="S8149" s="7">
        <v>139.83485099999999</v>
      </c>
      <c r="T8149" t="s">
        <v>46</v>
      </c>
      <c r="U8149" t="s">
        <v>28715</v>
      </c>
      <c r="X8149" t="s">
        <v>28582</v>
      </c>
      <c r="Y8149" t="s">
        <v>19854</v>
      </c>
      <c r="Z8149" t="s">
        <v>21048</v>
      </c>
      <c r="AA8149" t="s">
        <v>28716</v>
      </c>
      <c r="AG8149" t="s">
        <v>28717</v>
      </c>
      <c r="AH8149" s="24">
        <v>1115942</v>
      </c>
      <c r="AI8149" t="s">
        <v>28718</v>
      </c>
      <c r="AJ8149" t="s">
        <v>28735</v>
      </c>
    </row>
    <row r="8150" spans="1:36" ht="17.25" hidden="1" customHeight="1" x14ac:dyDescent="0.2">
      <c r="A8150" s="4" t="s">
        <v>28712</v>
      </c>
      <c r="B8150" t="s">
        <v>28547</v>
      </c>
      <c r="C8150" t="s">
        <v>28713</v>
      </c>
      <c r="D8150" t="s">
        <v>28714</v>
      </c>
      <c r="E8150" t="s">
        <v>2018</v>
      </c>
      <c r="F8150" t="s">
        <v>617</v>
      </c>
      <c r="G8150" s="5">
        <v>380</v>
      </c>
      <c r="H8150" t="s">
        <v>42</v>
      </c>
      <c r="I8150" t="s">
        <v>43</v>
      </c>
      <c r="J8150" t="s">
        <v>45</v>
      </c>
      <c r="N8150" s="8">
        <v>2001</v>
      </c>
      <c r="R8150" s="7">
        <v>35.344714000000003</v>
      </c>
      <c r="S8150" s="7">
        <v>139.83485099999999</v>
      </c>
      <c r="T8150" t="s">
        <v>46</v>
      </c>
      <c r="U8150" t="s">
        <v>28715</v>
      </c>
      <c r="X8150" t="s">
        <v>28582</v>
      </c>
      <c r="Y8150" t="s">
        <v>19854</v>
      </c>
      <c r="Z8150" t="s">
        <v>21048</v>
      </c>
      <c r="AA8150" t="s">
        <v>28716</v>
      </c>
      <c r="AG8150" t="s">
        <v>28717</v>
      </c>
      <c r="AH8150" s="24">
        <v>1115943</v>
      </c>
      <c r="AI8150" t="s">
        <v>28718</v>
      </c>
      <c r="AJ8150" t="s">
        <v>28736</v>
      </c>
    </row>
    <row r="8151" spans="1:36" ht="17.25" hidden="1" customHeight="1" x14ac:dyDescent="0.2">
      <c r="A8151" s="4" t="s">
        <v>28712</v>
      </c>
      <c r="B8151" t="s">
        <v>28547</v>
      </c>
      <c r="C8151" t="s">
        <v>28713</v>
      </c>
      <c r="D8151" t="s">
        <v>28714</v>
      </c>
      <c r="E8151" t="s">
        <v>2096</v>
      </c>
      <c r="F8151" t="s">
        <v>617</v>
      </c>
      <c r="G8151" s="5">
        <v>380</v>
      </c>
      <c r="H8151" t="s">
        <v>42</v>
      </c>
      <c r="I8151" t="s">
        <v>43</v>
      </c>
      <c r="J8151" t="s">
        <v>45</v>
      </c>
      <c r="N8151" s="8">
        <v>2001</v>
      </c>
      <c r="R8151" s="7">
        <v>35.344714000000003</v>
      </c>
      <c r="S8151" s="7">
        <v>139.83485099999999</v>
      </c>
      <c r="T8151" t="s">
        <v>46</v>
      </c>
      <c r="U8151" t="s">
        <v>28715</v>
      </c>
      <c r="X8151" t="s">
        <v>28582</v>
      </c>
      <c r="Y8151" t="s">
        <v>19854</v>
      </c>
      <c r="Z8151" t="s">
        <v>21048</v>
      </c>
      <c r="AA8151" t="s">
        <v>28716</v>
      </c>
      <c r="AG8151" t="s">
        <v>28717</v>
      </c>
      <c r="AH8151" s="24">
        <v>1115944</v>
      </c>
      <c r="AI8151" t="s">
        <v>28718</v>
      </c>
      <c r="AJ8151" t="s">
        <v>28737</v>
      </c>
    </row>
    <row r="8152" spans="1:36" ht="17.25" hidden="1" customHeight="1" x14ac:dyDescent="0.2">
      <c r="A8152" s="4" t="s">
        <v>28712</v>
      </c>
      <c r="B8152" t="s">
        <v>28547</v>
      </c>
      <c r="C8152" t="s">
        <v>28713</v>
      </c>
      <c r="D8152" t="s">
        <v>28714</v>
      </c>
      <c r="E8152" t="s">
        <v>16627</v>
      </c>
      <c r="F8152" t="s">
        <v>617</v>
      </c>
      <c r="G8152" s="5">
        <v>507</v>
      </c>
      <c r="H8152" t="s">
        <v>42</v>
      </c>
      <c r="I8152" t="s">
        <v>43</v>
      </c>
      <c r="J8152" t="s">
        <v>45</v>
      </c>
      <c r="N8152" s="8">
        <v>2008</v>
      </c>
      <c r="R8152" s="7">
        <v>35.344714000000003</v>
      </c>
      <c r="S8152" s="7">
        <v>139.83485099999999</v>
      </c>
      <c r="T8152" t="s">
        <v>46</v>
      </c>
      <c r="U8152" t="s">
        <v>28715</v>
      </c>
      <c r="X8152" t="s">
        <v>28582</v>
      </c>
      <c r="Y8152" t="s">
        <v>19854</v>
      </c>
      <c r="Z8152" t="s">
        <v>21048</v>
      </c>
      <c r="AA8152" t="s">
        <v>28716</v>
      </c>
      <c r="AG8152" t="s">
        <v>28717</v>
      </c>
      <c r="AH8152" s="24">
        <v>1177070</v>
      </c>
      <c r="AI8152" t="s">
        <v>28718</v>
      </c>
      <c r="AJ8152" t="s">
        <v>28738</v>
      </c>
    </row>
    <row r="8153" spans="1:36" ht="17.25" hidden="1" customHeight="1" x14ac:dyDescent="0.2">
      <c r="A8153" s="4" t="s">
        <v>28712</v>
      </c>
      <c r="B8153" t="s">
        <v>28547</v>
      </c>
      <c r="C8153" t="s">
        <v>28713</v>
      </c>
      <c r="D8153" t="s">
        <v>28714</v>
      </c>
      <c r="E8153" t="s">
        <v>16629</v>
      </c>
      <c r="F8153" t="s">
        <v>617</v>
      </c>
      <c r="G8153" s="5">
        <v>507</v>
      </c>
      <c r="H8153" t="s">
        <v>42</v>
      </c>
      <c r="I8153" t="s">
        <v>43</v>
      </c>
      <c r="J8153" t="s">
        <v>45</v>
      </c>
      <c r="N8153" s="8">
        <v>2009</v>
      </c>
      <c r="R8153" s="7">
        <v>35.344714000000003</v>
      </c>
      <c r="S8153" s="7">
        <v>139.83485099999999</v>
      </c>
      <c r="T8153" t="s">
        <v>46</v>
      </c>
      <c r="U8153" t="s">
        <v>28715</v>
      </c>
      <c r="X8153" t="s">
        <v>28582</v>
      </c>
      <c r="Y8153" t="s">
        <v>19854</v>
      </c>
      <c r="Z8153" t="s">
        <v>21048</v>
      </c>
      <c r="AA8153" t="s">
        <v>28716</v>
      </c>
      <c r="AG8153" t="s">
        <v>28717</v>
      </c>
      <c r="AH8153" s="24">
        <v>1177071</v>
      </c>
      <c r="AI8153" t="s">
        <v>28718</v>
      </c>
      <c r="AJ8153" t="s">
        <v>28739</v>
      </c>
    </row>
    <row r="8154" spans="1:36" ht="17.25" hidden="1" customHeight="1" x14ac:dyDescent="0.2">
      <c r="A8154" s="4" t="s">
        <v>28712</v>
      </c>
      <c r="B8154" t="s">
        <v>28547</v>
      </c>
      <c r="C8154" t="s">
        <v>28713</v>
      </c>
      <c r="D8154" t="s">
        <v>28714</v>
      </c>
      <c r="E8154" t="s">
        <v>16631</v>
      </c>
      <c r="F8154" t="s">
        <v>617</v>
      </c>
      <c r="G8154" s="5">
        <v>507</v>
      </c>
      <c r="H8154" t="s">
        <v>42</v>
      </c>
      <c r="I8154" t="s">
        <v>43</v>
      </c>
      <c r="J8154" t="s">
        <v>45</v>
      </c>
      <c r="N8154" s="8">
        <v>2010</v>
      </c>
      <c r="R8154" s="7">
        <v>35.344714000000003</v>
      </c>
      <c r="S8154" s="7">
        <v>139.83485099999999</v>
      </c>
      <c r="T8154" t="s">
        <v>46</v>
      </c>
      <c r="U8154" t="s">
        <v>28715</v>
      </c>
      <c r="X8154" t="s">
        <v>28582</v>
      </c>
      <c r="Y8154" t="s">
        <v>19854</v>
      </c>
      <c r="Z8154" t="s">
        <v>21048</v>
      </c>
      <c r="AA8154" t="s">
        <v>28716</v>
      </c>
      <c r="AG8154" t="s">
        <v>28717</v>
      </c>
      <c r="AH8154" s="24">
        <v>1177072</v>
      </c>
      <c r="AI8154" t="s">
        <v>28718</v>
      </c>
      <c r="AJ8154" t="s">
        <v>28740</v>
      </c>
    </row>
    <row r="8155" spans="1:36" ht="17.25" hidden="1" customHeight="1" x14ac:dyDescent="0.2">
      <c r="A8155" s="4" t="s">
        <v>28741</v>
      </c>
      <c r="B8155" t="s">
        <v>28547</v>
      </c>
      <c r="C8155" t="s">
        <v>28742</v>
      </c>
      <c r="E8155" t="s">
        <v>40</v>
      </c>
      <c r="F8155" t="s">
        <v>28558</v>
      </c>
      <c r="G8155" s="5">
        <v>600</v>
      </c>
      <c r="H8155" t="s">
        <v>42</v>
      </c>
      <c r="I8155" t="s">
        <v>240</v>
      </c>
      <c r="J8155" t="s">
        <v>45</v>
      </c>
      <c r="N8155" s="24">
        <v>1984</v>
      </c>
      <c r="R8155" s="7">
        <v>33.860190074415101</v>
      </c>
      <c r="S8155" s="7">
        <v>135.15245439872501</v>
      </c>
      <c r="T8155" t="s">
        <v>46</v>
      </c>
      <c r="U8155" t="s">
        <v>28743</v>
      </c>
      <c r="W8155" t="s">
        <v>28744</v>
      </c>
      <c r="Y8155" t="s">
        <v>19854</v>
      </c>
      <c r="Z8155" t="s">
        <v>21048</v>
      </c>
      <c r="AG8155" t="s">
        <v>28745</v>
      </c>
      <c r="AH8155" s="24">
        <v>1117005</v>
      </c>
      <c r="AI8155" t="s">
        <v>28746</v>
      </c>
      <c r="AJ8155" t="s">
        <v>28747</v>
      </c>
    </row>
    <row r="8156" spans="1:36" ht="17.25" hidden="1" customHeight="1" x14ac:dyDescent="0.2">
      <c r="A8156" s="4" t="s">
        <v>28741</v>
      </c>
      <c r="B8156" t="s">
        <v>28547</v>
      </c>
      <c r="C8156" t="s">
        <v>28742</v>
      </c>
      <c r="E8156" t="s">
        <v>56</v>
      </c>
      <c r="F8156" t="s">
        <v>28558</v>
      </c>
      <c r="G8156" s="5">
        <v>600</v>
      </c>
      <c r="H8156" t="s">
        <v>42</v>
      </c>
      <c r="I8156" t="s">
        <v>240</v>
      </c>
      <c r="J8156" t="s">
        <v>45</v>
      </c>
      <c r="N8156" s="24">
        <v>1984</v>
      </c>
      <c r="R8156" s="7">
        <v>33.860190074415101</v>
      </c>
      <c r="S8156" s="7">
        <v>135.15245439872501</v>
      </c>
      <c r="T8156" t="s">
        <v>46</v>
      </c>
      <c r="U8156" t="s">
        <v>28743</v>
      </c>
      <c r="W8156" t="s">
        <v>28744</v>
      </c>
      <c r="Y8156" t="s">
        <v>19854</v>
      </c>
      <c r="Z8156" t="s">
        <v>21048</v>
      </c>
      <c r="AG8156" t="s">
        <v>28745</v>
      </c>
      <c r="AH8156" s="24">
        <v>1117006</v>
      </c>
      <c r="AI8156" t="s">
        <v>28746</v>
      </c>
      <c r="AJ8156" t="s">
        <v>28748</v>
      </c>
    </row>
    <row r="8157" spans="1:36" ht="17.25" hidden="1" customHeight="1" x14ac:dyDescent="0.2">
      <c r="A8157" s="4" t="s">
        <v>28741</v>
      </c>
      <c r="B8157" t="s">
        <v>28547</v>
      </c>
      <c r="C8157" t="s">
        <v>28742</v>
      </c>
      <c r="E8157" t="s">
        <v>58</v>
      </c>
      <c r="F8157" t="s">
        <v>28558</v>
      </c>
      <c r="G8157" s="5">
        <v>600</v>
      </c>
      <c r="H8157" t="s">
        <v>42</v>
      </c>
      <c r="I8157" t="s">
        <v>240</v>
      </c>
      <c r="J8157" t="s">
        <v>45</v>
      </c>
      <c r="N8157" s="24">
        <v>1984</v>
      </c>
      <c r="R8157" s="7">
        <v>33.860190074415101</v>
      </c>
      <c r="S8157" s="7">
        <v>135.15245439872501</v>
      </c>
      <c r="T8157" t="s">
        <v>46</v>
      </c>
      <c r="U8157" t="s">
        <v>28743</v>
      </c>
      <c r="W8157" t="s">
        <v>28744</v>
      </c>
      <c r="Y8157" t="s">
        <v>19854</v>
      </c>
      <c r="Z8157" t="s">
        <v>21048</v>
      </c>
      <c r="AG8157" t="s">
        <v>28745</v>
      </c>
      <c r="AH8157" s="24">
        <v>1117007</v>
      </c>
      <c r="AI8157" t="s">
        <v>28746</v>
      </c>
      <c r="AJ8157" t="s">
        <v>28749</v>
      </c>
    </row>
    <row r="8158" spans="1:36" ht="17.25" hidden="1" customHeight="1" x14ac:dyDescent="0.2">
      <c r="A8158" s="4" t="s">
        <v>28761</v>
      </c>
      <c r="B8158" t="s">
        <v>28547</v>
      </c>
      <c r="C8158" t="s">
        <v>28762</v>
      </c>
      <c r="D8158" t="s">
        <v>28763</v>
      </c>
      <c r="E8158" t="s">
        <v>56</v>
      </c>
      <c r="F8158" t="s">
        <v>617</v>
      </c>
      <c r="G8158" s="5">
        <v>420</v>
      </c>
      <c r="H8158" t="s">
        <v>611</v>
      </c>
      <c r="I8158" t="s">
        <v>43</v>
      </c>
      <c r="J8158" t="s">
        <v>45</v>
      </c>
      <c r="K8158" t="s">
        <v>45</v>
      </c>
      <c r="L8158" t="s">
        <v>45</v>
      </c>
      <c r="R8158" s="7">
        <v>33.930500000000002</v>
      </c>
      <c r="S8158" s="7">
        <v>130.778885</v>
      </c>
      <c r="T8158" t="s">
        <v>504</v>
      </c>
      <c r="U8158" t="s">
        <v>28764</v>
      </c>
      <c r="X8158" t="s">
        <v>28765</v>
      </c>
      <c r="Y8158" t="s">
        <v>19854</v>
      </c>
      <c r="Z8158" t="s">
        <v>21048</v>
      </c>
      <c r="AC8158" t="s">
        <v>28766</v>
      </c>
      <c r="AG8158" t="s">
        <v>28767</v>
      </c>
      <c r="AI8158" t="s">
        <v>28768</v>
      </c>
      <c r="AJ8158" t="s">
        <v>28770</v>
      </c>
    </row>
    <row r="8159" spans="1:36" ht="17.25" hidden="1" customHeight="1" x14ac:dyDescent="0.2">
      <c r="A8159" s="4" t="s">
        <v>28761</v>
      </c>
      <c r="B8159" t="s">
        <v>28547</v>
      </c>
      <c r="C8159" t="s">
        <v>28762</v>
      </c>
      <c r="D8159" t="s">
        <v>28763</v>
      </c>
      <c r="E8159" t="s">
        <v>58</v>
      </c>
      <c r="F8159" t="s">
        <v>617</v>
      </c>
      <c r="G8159" s="5">
        <v>420</v>
      </c>
      <c r="H8159" t="s">
        <v>611</v>
      </c>
      <c r="I8159" t="s">
        <v>43</v>
      </c>
      <c r="J8159" t="s">
        <v>45</v>
      </c>
      <c r="K8159" t="s">
        <v>45</v>
      </c>
      <c r="L8159" t="s">
        <v>45</v>
      </c>
      <c r="R8159" s="7">
        <v>33.930500000000002</v>
      </c>
      <c r="S8159" s="7">
        <v>130.778885</v>
      </c>
      <c r="T8159" t="s">
        <v>504</v>
      </c>
      <c r="U8159" t="s">
        <v>28764</v>
      </c>
      <c r="X8159" t="s">
        <v>28765</v>
      </c>
      <c r="Y8159" t="s">
        <v>19854</v>
      </c>
      <c r="Z8159" t="s">
        <v>21048</v>
      </c>
      <c r="AC8159" t="s">
        <v>28766</v>
      </c>
      <c r="AG8159" t="s">
        <v>28767</v>
      </c>
      <c r="AI8159" t="s">
        <v>28768</v>
      </c>
      <c r="AJ8159" t="s">
        <v>28771</v>
      </c>
    </row>
    <row r="8160" spans="1:36" ht="17.25" hidden="1" customHeight="1" x14ac:dyDescent="0.2">
      <c r="A8160" s="4" t="s">
        <v>28761</v>
      </c>
      <c r="B8160" t="s">
        <v>28547</v>
      </c>
      <c r="C8160" t="s">
        <v>28762</v>
      </c>
      <c r="D8160" t="s">
        <v>28763</v>
      </c>
      <c r="E8160" t="s">
        <v>191</v>
      </c>
      <c r="F8160" t="s">
        <v>617</v>
      </c>
      <c r="G8160" s="5">
        <v>420</v>
      </c>
      <c r="H8160" t="s">
        <v>611</v>
      </c>
      <c r="I8160" t="s">
        <v>43</v>
      </c>
      <c r="J8160" t="s">
        <v>45</v>
      </c>
      <c r="K8160" t="s">
        <v>45</v>
      </c>
      <c r="L8160" t="s">
        <v>45</v>
      </c>
      <c r="R8160" s="7">
        <v>33.930500000000002</v>
      </c>
      <c r="S8160" s="7">
        <v>130.778885</v>
      </c>
      <c r="T8160" t="s">
        <v>504</v>
      </c>
      <c r="U8160" t="s">
        <v>28764</v>
      </c>
      <c r="X8160" t="s">
        <v>28765</v>
      </c>
      <c r="Y8160" t="s">
        <v>19854</v>
      </c>
      <c r="Z8160" t="s">
        <v>21048</v>
      </c>
      <c r="AC8160" t="s">
        <v>28766</v>
      </c>
      <c r="AG8160" t="s">
        <v>28767</v>
      </c>
      <c r="AI8160" t="s">
        <v>28768</v>
      </c>
      <c r="AJ8160" t="s">
        <v>28772</v>
      </c>
    </row>
    <row r="8161" spans="1:36" ht="17.25" hidden="1" customHeight="1" x14ac:dyDescent="0.2">
      <c r="A8161" s="4" t="s">
        <v>28773</v>
      </c>
      <c r="B8161" t="s">
        <v>28547</v>
      </c>
      <c r="C8161" t="s">
        <v>28774</v>
      </c>
      <c r="D8161" t="s">
        <v>28775</v>
      </c>
      <c r="E8161" t="s">
        <v>40</v>
      </c>
      <c r="F8161" t="s">
        <v>1875</v>
      </c>
      <c r="G8161" s="5">
        <v>600</v>
      </c>
      <c r="H8161" t="s">
        <v>42</v>
      </c>
      <c r="I8161" t="s">
        <v>240</v>
      </c>
      <c r="J8161" t="s">
        <v>45</v>
      </c>
      <c r="N8161" s="8">
        <v>1977</v>
      </c>
      <c r="R8161" s="7">
        <v>38.000014</v>
      </c>
      <c r="S8161" s="7">
        <v>139.241601</v>
      </c>
      <c r="T8161" t="s">
        <v>46</v>
      </c>
      <c r="U8161" t="s">
        <v>28776</v>
      </c>
      <c r="X8161" t="s">
        <v>28777</v>
      </c>
      <c r="Y8161" t="s">
        <v>19854</v>
      </c>
      <c r="Z8161" t="s">
        <v>21048</v>
      </c>
      <c r="AA8161" t="s">
        <v>28778</v>
      </c>
      <c r="AG8161" t="s">
        <v>28779</v>
      </c>
      <c r="AH8161" s="24">
        <v>1119313</v>
      </c>
      <c r="AI8161" t="s">
        <v>28780</v>
      </c>
      <c r="AJ8161" t="s">
        <v>28781</v>
      </c>
    </row>
    <row r="8162" spans="1:36" ht="17.25" hidden="1" customHeight="1" x14ac:dyDescent="0.2">
      <c r="A8162" s="4" t="s">
        <v>28773</v>
      </c>
      <c r="B8162" t="s">
        <v>28547</v>
      </c>
      <c r="C8162" t="s">
        <v>28774</v>
      </c>
      <c r="D8162" t="s">
        <v>28775</v>
      </c>
      <c r="E8162" t="s">
        <v>56</v>
      </c>
      <c r="F8162" t="s">
        <v>1875</v>
      </c>
      <c r="G8162" s="5">
        <v>600</v>
      </c>
      <c r="H8162" t="s">
        <v>42</v>
      </c>
      <c r="I8162" t="s">
        <v>240</v>
      </c>
      <c r="J8162" t="s">
        <v>45</v>
      </c>
      <c r="N8162" s="8">
        <v>1983</v>
      </c>
      <c r="R8162" s="7">
        <v>38.000014</v>
      </c>
      <c r="S8162" s="7">
        <v>139.241601</v>
      </c>
      <c r="T8162" t="s">
        <v>46</v>
      </c>
      <c r="U8162" t="s">
        <v>28776</v>
      </c>
      <c r="X8162" t="s">
        <v>28777</v>
      </c>
      <c r="Y8162" t="s">
        <v>19854</v>
      </c>
      <c r="Z8162" t="s">
        <v>21048</v>
      </c>
      <c r="AA8162" t="s">
        <v>28778</v>
      </c>
      <c r="AG8162" t="s">
        <v>28779</v>
      </c>
      <c r="AH8162" s="24">
        <v>1119314</v>
      </c>
      <c r="AI8162" t="s">
        <v>28780</v>
      </c>
      <c r="AJ8162" t="s">
        <v>28782</v>
      </c>
    </row>
    <row r="8163" spans="1:36" ht="17.25" hidden="1" customHeight="1" x14ac:dyDescent="0.2">
      <c r="A8163" s="4" t="s">
        <v>28773</v>
      </c>
      <c r="B8163" t="s">
        <v>28547</v>
      </c>
      <c r="C8163" t="s">
        <v>28774</v>
      </c>
      <c r="D8163" t="s">
        <v>28775</v>
      </c>
      <c r="E8163" t="s">
        <v>79</v>
      </c>
      <c r="F8163" t="s">
        <v>617</v>
      </c>
      <c r="G8163" s="5">
        <v>605</v>
      </c>
      <c r="H8163" t="s">
        <v>42</v>
      </c>
      <c r="I8163" t="s">
        <v>43</v>
      </c>
      <c r="J8163" t="s">
        <v>45</v>
      </c>
      <c r="N8163" s="27">
        <v>1984</v>
      </c>
      <c r="R8163" s="7">
        <v>38.000014</v>
      </c>
      <c r="S8163" s="7">
        <v>139.241601</v>
      </c>
      <c r="T8163" t="s">
        <v>46</v>
      </c>
      <c r="U8163" t="s">
        <v>28776</v>
      </c>
      <c r="X8163" t="s">
        <v>28777</v>
      </c>
      <c r="Y8163" t="s">
        <v>19854</v>
      </c>
      <c r="Z8163" t="s">
        <v>21048</v>
      </c>
      <c r="AA8163" t="s">
        <v>28783</v>
      </c>
      <c r="AG8163" t="s">
        <v>28784</v>
      </c>
      <c r="AH8163" s="27" t="s">
        <v>28785</v>
      </c>
      <c r="AI8163" t="s">
        <v>28780</v>
      </c>
      <c r="AJ8163" t="s">
        <v>28786</v>
      </c>
    </row>
    <row r="8164" spans="1:36" ht="17.25" hidden="1" customHeight="1" x14ac:dyDescent="0.2">
      <c r="A8164" s="4" t="s">
        <v>28773</v>
      </c>
      <c r="B8164" t="s">
        <v>28547</v>
      </c>
      <c r="C8164" t="s">
        <v>28774</v>
      </c>
      <c r="D8164" t="s">
        <v>28775</v>
      </c>
      <c r="E8164" t="s">
        <v>81</v>
      </c>
      <c r="F8164" t="s">
        <v>617</v>
      </c>
      <c r="G8164" s="5">
        <v>605</v>
      </c>
      <c r="H8164" t="s">
        <v>42</v>
      </c>
      <c r="I8164" t="s">
        <v>43</v>
      </c>
      <c r="J8164" t="s">
        <v>45</v>
      </c>
      <c r="N8164" s="8">
        <v>1985</v>
      </c>
      <c r="R8164" s="7">
        <v>38.000014</v>
      </c>
      <c r="S8164" s="7">
        <v>139.241601</v>
      </c>
      <c r="T8164" t="s">
        <v>46</v>
      </c>
      <c r="U8164" t="s">
        <v>28776</v>
      </c>
      <c r="X8164" t="s">
        <v>28777</v>
      </c>
      <c r="Y8164" t="s">
        <v>19854</v>
      </c>
      <c r="Z8164" t="s">
        <v>21048</v>
      </c>
      <c r="AA8164" t="s">
        <v>28783</v>
      </c>
      <c r="AG8164" t="s">
        <v>28784</v>
      </c>
      <c r="AH8164" s="8" t="s">
        <v>28787</v>
      </c>
      <c r="AI8164" t="s">
        <v>28780</v>
      </c>
      <c r="AJ8164" t="s">
        <v>28788</v>
      </c>
    </row>
    <row r="8165" spans="1:36" ht="17.25" hidden="1" customHeight="1" x14ac:dyDescent="0.2">
      <c r="A8165" s="4" t="s">
        <v>28773</v>
      </c>
      <c r="B8165" t="s">
        <v>28547</v>
      </c>
      <c r="C8165" t="s">
        <v>28774</v>
      </c>
      <c r="D8165" t="s">
        <v>28775</v>
      </c>
      <c r="E8165" t="s">
        <v>16627</v>
      </c>
      <c r="F8165" t="s">
        <v>617</v>
      </c>
      <c r="G8165" s="5">
        <v>850</v>
      </c>
      <c r="H8165" t="s">
        <v>42</v>
      </c>
      <c r="I8165" t="s">
        <v>43</v>
      </c>
      <c r="J8165" t="s">
        <v>45</v>
      </c>
      <c r="N8165" s="27">
        <v>1999</v>
      </c>
      <c r="R8165" s="7">
        <v>38.000014</v>
      </c>
      <c r="S8165" s="7">
        <v>139.241601</v>
      </c>
      <c r="T8165" t="s">
        <v>46</v>
      </c>
      <c r="U8165" t="s">
        <v>28776</v>
      </c>
      <c r="X8165" t="s">
        <v>28777</v>
      </c>
      <c r="Y8165" t="s">
        <v>19854</v>
      </c>
      <c r="Z8165" t="s">
        <v>21048</v>
      </c>
      <c r="AA8165" t="s">
        <v>28789</v>
      </c>
      <c r="AG8165" t="s">
        <v>28784</v>
      </c>
      <c r="AH8165" s="8" t="s">
        <v>28790</v>
      </c>
      <c r="AI8165" t="s">
        <v>28780</v>
      </c>
      <c r="AJ8165" t="s">
        <v>28791</v>
      </c>
    </row>
    <row r="8166" spans="1:36" ht="17.25" hidden="1" customHeight="1" x14ac:dyDescent="0.2">
      <c r="A8166" s="4" t="s">
        <v>28773</v>
      </c>
      <c r="B8166" t="s">
        <v>28547</v>
      </c>
      <c r="C8166" t="s">
        <v>28774</v>
      </c>
      <c r="D8166" t="s">
        <v>28775</v>
      </c>
      <c r="E8166" t="s">
        <v>16629</v>
      </c>
      <c r="F8166" t="s">
        <v>617</v>
      </c>
      <c r="G8166" s="5">
        <v>850</v>
      </c>
      <c r="H8166" t="s">
        <v>42</v>
      </c>
      <c r="I8166" t="s">
        <v>43</v>
      </c>
      <c r="J8166" t="s">
        <v>45</v>
      </c>
      <c r="N8166" s="27">
        <v>2006</v>
      </c>
      <c r="R8166" s="7">
        <v>38.000014</v>
      </c>
      <c r="S8166" s="7">
        <v>139.241601</v>
      </c>
      <c r="T8166" t="s">
        <v>46</v>
      </c>
      <c r="U8166" t="s">
        <v>28776</v>
      </c>
      <c r="X8166" t="s">
        <v>28777</v>
      </c>
      <c r="Y8166" t="s">
        <v>19854</v>
      </c>
      <c r="Z8166" t="s">
        <v>21048</v>
      </c>
      <c r="AA8166" t="s">
        <v>28789</v>
      </c>
      <c r="AG8166" t="s">
        <v>28784</v>
      </c>
      <c r="AH8166" s="27" t="s">
        <v>28792</v>
      </c>
      <c r="AI8166" t="s">
        <v>28780</v>
      </c>
      <c r="AJ8166" t="s">
        <v>28793</v>
      </c>
    </row>
    <row r="8167" spans="1:36" ht="17.25" hidden="1" customHeight="1" x14ac:dyDescent="0.2">
      <c r="A8167" s="4" t="s">
        <v>28773</v>
      </c>
      <c r="B8167" t="s">
        <v>28547</v>
      </c>
      <c r="C8167" t="s">
        <v>28774</v>
      </c>
      <c r="D8167" t="s">
        <v>28775</v>
      </c>
      <c r="E8167" t="s">
        <v>28794</v>
      </c>
      <c r="F8167" t="s">
        <v>1875</v>
      </c>
      <c r="G8167" s="5">
        <v>350</v>
      </c>
      <c r="H8167" t="s">
        <v>857</v>
      </c>
      <c r="I8167" t="s">
        <v>240</v>
      </c>
      <c r="J8167" t="s">
        <v>45</v>
      </c>
      <c r="N8167" s="27">
        <v>1972</v>
      </c>
      <c r="R8167" s="7">
        <v>38.000014</v>
      </c>
      <c r="S8167" s="7">
        <v>139.241601</v>
      </c>
      <c r="T8167" t="s">
        <v>46</v>
      </c>
      <c r="U8167" t="s">
        <v>28776</v>
      </c>
      <c r="X8167" t="s">
        <v>28777</v>
      </c>
      <c r="Y8167" t="s">
        <v>19854</v>
      </c>
      <c r="Z8167" t="s">
        <v>21048</v>
      </c>
      <c r="AA8167" t="s">
        <v>28778</v>
      </c>
      <c r="AG8167" t="s">
        <v>28795</v>
      </c>
      <c r="AH8167" s="6">
        <v>1119311</v>
      </c>
      <c r="AI8167" t="s">
        <v>28780</v>
      </c>
      <c r="AJ8167" t="s">
        <v>28796</v>
      </c>
    </row>
    <row r="8168" spans="1:36" ht="17.25" hidden="1" customHeight="1" x14ac:dyDescent="0.2">
      <c r="A8168" s="4" t="s">
        <v>28773</v>
      </c>
      <c r="B8168" t="s">
        <v>28547</v>
      </c>
      <c r="C8168" t="s">
        <v>28774</v>
      </c>
      <c r="D8168" t="s">
        <v>28775</v>
      </c>
      <c r="E8168" t="s">
        <v>28797</v>
      </c>
      <c r="F8168" t="s">
        <v>1875</v>
      </c>
      <c r="G8168" s="5">
        <v>350</v>
      </c>
      <c r="H8168" t="s">
        <v>857</v>
      </c>
      <c r="I8168" t="s">
        <v>240</v>
      </c>
      <c r="J8168" t="s">
        <v>45</v>
      </c>
      <c r="N8168" s="27">
        <v>1975</v>
      </c>
      <c r="R8168" s="7">
        <v>38.000014</v>
      </c>
      <c r="S8168" s="7">
        <v>139.241601</v>
      </c>
      <c r="T8168" t="s">
        <v>46</v>
      </c>
      <c r="U8168" t="s">
        <v>28776</v>
      </c>
      <c r="X8168" t="s">
        <v>28777</v>
      </c>
      <c r="Y8168" t="s">
        <v>19854</v>
      </c>
      <c r="Z8168" t="s">
        <v>21048</v>
      </c>
      <c r="AA8168" t="s">
        <v>28778</v>
      </c>
      <c r="AG8168" t="s">
        <v>28795</v>
      </c>
      <c r="AH8168" s="6">
        <v>1119312</v>
      </c>
      <c r="AI8168" t="s">
        <v>28780</v>
      </c>
      <c r="AJ8168" t="s">
        <v>28798</v>
      </c>
    </row>
    <row r="8169" spans="1:36" ht="17.25" hidden="1" customHeight="1" x14ac:dyDescent="0.2">
      <c r="A8169" s="4" t="s">
        <v>28799</v>
      </c>
      <c r="B8169" t="s">
        <v>28547</v>
      </c>
      <c r="C8169" t="s">
        <v>28800</v>
      </c>
      <c r="D8169" t="s">
        <v>28801</v>
      </c>
      <c r="E8169" t="s">
        <v>40</v>
      </c>
      <c r="F8169" t="s">
        <v>617</v>
      </c>
      <c r="G8169" s="5">
        <v>1000</v>
      </c>
      <c r="H8169" t="s">
        <v>42</v>
      </c>
      <c r="I8169" t="s">
        <v>240</v>
      </c>
      <c r="J8169" t="s">
        <v>45</v>
      </c>
      <c r="N8169" s="27">
        <v>1987</v>
      </c>
      <c r="R8169" s="7">
        <v>35.494917999999998</v>
      </c>
      <c r="S8169" s="7">
        <v>139.74562700000001</v>
      </c>
      <c r="T8169" t="s">
        <v>46</v>
      </c>
      <c r="U8169" t="s">
        <v>28802</v>
      </c>
      <c r="X8169" t="s">
        <v>28803</v>
      </c>
      <c r="Y8169" t="s">
        <v>19854</v>
      </c>
      <c r="Z8169" t="s">
        <v>21048</v>
      </c>
      <c r="AA8169" t="s">
        <v>28804</v>
      </c>
      <c r="AC8169" t="s">
        <v>28805</v>
      </c>
      <c r="AG8169" t="s">
        <v>28806</v>
      </c>
      <c r="AH8169" s="24">
        <v>1119329</v>
      </c>
      <c r="AI8169" t="s">
        <v>28807</v>
      </c>
      <c r="AJ8169" t="s">
        <v>28808</v>
      </c>
    </row>
    <row r="8170" spans="1:36" ht="17.25" hidden="1" customHeight="1" x14ac:dyDescent="0.2">
      <c r="A8170" s="4" t="s">
        <v>28799</v>
      </c>
      <c r="B8170" t="s">
        <v>28547</v>
      </c>
      <c r="C8170" t="s">
        <v>28800</v>
      </c>
      <c r="D8170" t="s">
        <v>28801</v>
      </c>
      <c r="E8170" t="s">
        <v>56</v>
      </c>
      <c r="F8170" t="s">
        <v>617</v>
      </c>
      <c r="G8170" s="5">
        <v>1000</v>
      </c>
      <c r="H8170" t="s">
        <v>42</v>
      </c>
      <c r="I8170" t="s">
        <v>240</v>
      </c>
      <c r="J8170" t="s">
        <v>45</v>
      </c>
      <c r="N8170" s="27">
        <v>1991</v>
      </c>
      <c r="R8170" s="7">
        <v>35.494917999999998</v>
      </c>
      <c r="S8170" s="7">
        <v>139.74562700000001</v>
      </c>
      <c r="T8170" t="s">
        <v>46</v>
      </c>
      <c r="U8170" t="s">
        <v>28802</v>
      </c>
      <c r="X8170" t="s">
        <v>28803</v>
      </c>
      <c r="Y8170" t="s">
        <v>19854</v>
      </c>
      <c r="Z8170" t="s">
        <v>21048</v>
      </c>
      <c r="AA8170" t="s">
        <v>28804</v>
      </c>
      <c r="AC8170" t="s">
        <v>28805</v>
      </c>
      <c r="AG8170" t="s">
        <v>28806</v>
      </c>
      <c r="AH8170" s="24">
        <v>1119330</v>
      </c>
      <c r="AI8170" t="s">
        <v>28807</v>
      </c>
      <c r="AJ8170" t="s">
        <v>28809</v>
      </c>
    </row>
    <row r="8171" spans="1:36" ht="17.25" hidden="1" customHeight="1" x14ac:dyDescent="0.2">
      <c r="A8171" s="4" t="s">
        <v>28810</v>
      </c>
      <c r="B8171" t="s">
        <v>28547</v>
      </c>
      <c r="C8171" t="s">
        <v>28811</v>
      </c>
      <c r="D8171" t="s">
        <v>28812</v>
      </c>
      <c r="E8171" t="s">
        <v>335</v>
      </c>
      <c r="F8171" t="s">
        <v>617</v>
      </c>
      <c r="G8171" s="5">
        <v>729</v>
      </c>
      <c r="H8171" t="s">
        <v>42</v>
      </c>
      <c r="I8171" t="s">
        <v>43</v>
      </c>
      <c r="J8171" t="s">
        <v>45</v>
      </c>
      <c r="N8171" s="27">
        <v>1995</v>
      </c>
      <c r="R8171" s="7">
        <v>34.773004999999998</v>
      </c>
      <c r="S8171" s="7">
        <v>134.66663199999999</v>
      </c>
      <c r="T8171" t="s">
        <v>46</v>
      </c>
      <c r="U8171" t="s">
        <v>28813</v>
      </c>
      <c r="X8171" t="s">
        <v>28814</v>
      </c>
      <c r="Y8171" t="s">
        <v>19854</v>
      </c>
      <c r="Z8171" t="s">
        <v>21048</v>
      </c>
      <c r="AA8171" t="s">
        <v>28815</v>
      </c>
      <c r="AC8171" t="s">
        <v>28816</v>
      </c>
      <c r="AG8171" t="s">
        <v>28817</v>
      </c>
      <c r="AH8171" s="8" t="s">
        <v>28818</v>
      </c>
      <c r="AI8171" t="s">
        <v>28819</v>
      </c>
      <c r="AJ8171" t="s">
        <v>28820</v>
      </c>
    </row>
    <row r="8172" spans="1:36" ht="17.25" hidden="1" customHeight="1" x14ac:dyDescent="0.2">
      <c r="A8172" s="4" t="s">
        <v>28810</v>
      </c>
      <c r="B8172" t="s">
        <v>28547</v>
      </c>
      <c r="C8172" t="s">
        <v>28811</v>
      </c>
      <c r="D8172" t="s">
        <v>28812</v>
      </c>
      <c r="E8172" t="s">
        <v>1157</v>
      </c>
      <c r="F8172" t="s">
        <v>617</v>
      </c>
      <c r="G8172" s="5">
        <v>713</v>
      </c>
      <c r="H8172" t="s">
        <v>42</v>
      </c>
      <c r="I8172" t="s">
        <v>43</v>
      </c>
      <c r="J8172" t="s">
        <v>45</v>
      </c>
      <c r="N8172" s="27">
        <v>1996</v>
      </c>
      <c r="R8172" s="7">
        <v>34.773004999999998</v>
      </c>
      <c r="S8172" s="7">
        <v>134.66663199999999</v>
      </c>
      <c r="T8172" t="s">
        <v>46</v>
      </c>
      <c r="U8172" t="s">
        <v>28813</v>
      </c>
      <c r="X8172" t="s">
        <v>28814</v>
      </c>
      <c r="Y8172" t="s">
        <v>19854</v>
      </c>
      <c r="Z8172" t="s">
        <v>21048</v>
      </c>
      <c r="AA8172" t="s">
        <v>28815</v>
      </c>
      <c r="AC8172" t="s">
        <v>28816</v>
      </c>
      <c r="AG8172" t="s">
        <v>28817</v>
      </c>
      <c r="AH8172" s="8" t="s">
        <v>28821</v>
      </c>
      <c r="AI8172" t="s">
        <v>28819</v>
      </c>
      <c r="AJ8172" t="s">
        <v>28822</v>
      </c>
    </row>
    <row r="8173" spans="1:36" ht="17.25" hidden="1" customHeight="1" x14ac:dyDescent="0.2">
      <c r="A8173" s="4" t="s">
        <v>28823</v>
      </c>
      <c r="B8173" t="s">
        <v>28547</v>
      </c>
      <c r="C8173" t="s">
        <v>28824</v>
      </c>
      <c r="D8173" t="s">
        <v>28825</v>
      </c>
      <c r="E8173" t="s">
        <v>1426</v>
      </c>
      <c r="F8173" t="s">
        <v>617</v>
      </c>
      <c r="G8173" s="5">
        <v>600</v>
      </c>
      <c r="H8173" t="s">
        <v>857</v>
      </c>
      <c r="I8173" t="s">
        <v>240</v>
      </c>
      <c r="J8173" t="s">
        <v>45</v>
      </c>
      <c r="N8173" s="27">
        <v>1973</v>
      </c>
      <c r="O8173" s="24">
        <v>2021</v>
      </c>
      <c r="P8173" s="24">
        <v>2021</v>
      </c>
      <c r="R8173" s="7">
        <v>34.772185999999998</v>
      </c>
      <c r="S8173" s="7">
        <v>134.68890999999999</v>
      </c>
      <c r="T8173" t="s">
        <v>46</v>
      </c>
      <c r="U8173" t="s">
        <v>28813</v>
      </c>
      <c r="X8173" t="s">
        <v>28814</v>
      </c>
      <c r="Y8173" t="s">
        <v>19854</v>
      </c>
      <c r="Z8173" t="s">
        <v>21048</v>
      </c>
      <c r="AA8173" t="s">
        <v>28826</v>
      </c>
      <c r="AC8173" t="s">
        <v>28827</v>
      </c>
      <c r="AG8173" t="s">
        <v>28828</v>
      </c>
      <c r="AH8173" s="24">
        <v>1119431</v>
      </c>
      <c r="AI8173" t="s">
        <v>28829</v>
      </c>
      <c r="AJ8173" t="s">
        <v>28830</v>
      </c>
    </row>
    <row r="8174" spans="1:36" ht="17.25" hidden="1" customHeight="1" x14ac:dyDescent="0.2">
      <c r="A8174" s="4" t="s">
        <v>28823</v>
      </c>
      <c r="B8174" t="s">
        <v>28547</v>
      </c>
      <c r="C8174" t="s">
        <v>28824</v>
      </c>
      <c r="D8174" t="s">
        <v>28825</v>
      </c>
      <c r="E8174" t="s">
        <v>1452</v>
      </c>
      <c r="F8174" t="s">
        <v>617</v>
      </c>
      <c r="G8174" s="5">
        <v>600</v>
      </c>
      <c r="H8174" t="s">
        <v>857</v>
      </c>
      <c r="I8174" t="s">
        <v>240</v>
      </c>
      <c r="J8174" t="s">
        <v>45</v>
      </c>
      <c r="N8174" s="27">
        <v>1973</v>
      </c>
      <c r="O8174" s="24">
        <v>2021</v>
      </c>
      <c r="P8174" s="24">
        <v>2021</v>
      </c>
      <c r="R8174" s="7">
        <v>34.772185999999998</v>
      </c>
      <c r="S8174" s="7">
        <v>134.68890999999999</v>
      </c>
      <c r="T8174" t="s">
        <v>46</v>
      </c>
      <c r="U8174" t="s">
        <v>28813</v>
      </c>
      <c r="X8174" t="s">
        <v>28814</v>
      </c>
      <c r="Y8174" t="s">
        <v>19854</v>
      </c>
      <c r="Z8174" t="s">
        <v>21048</v>
      </c>
      <c r="AA8174" t="s">
        <v>28831</v>
      </c>
      <c r="AC8174" t="s">
        <v>28827</v>
      </c>
      <c r="AG8174" t="s">
        <v>28828</v>
      </c>
      <c r="AH8174" s="24">
        <v>1119432</v>
      </c>
      <c r="AI8174" t="s">
        <v>28829</v>
      </c>
      <c r="AJ8174" t="s">
        <v>28832</v>
      </c>
    </row>
    <row r="8175" spans="1:36" ht="17.25" hidden="1" customHeight="1" x14ac:dyDescent="0.2">
      <c r="A8175" s="4" t="s">
        <v>28851</v>
      </c>
      <c r="B8175" t="s">
        <v>28547</v>
      </c>
      <c r="C8175" t="s">
        <v>28852</v>
      </c>
      <c r="D8175" t="s">
        <v>28853</v>
      </c>
      <c r="E8175" t="s">
        <v>40</v>
      </c>
      <c r="F8175" t="s">
        <v>570</v>
      </c>
      <c r="G8175" s="5">
        <v>600</v>
      </c>
      <c r="H8175" t="s">
        <v>42</v>
      </c>
      <c r="I8175" t="s">
        <v>240</v>
      </c>
      <c r="J8175" t="s">
        <v>45</v>
      </c>
      <c r="N8175" s="6">
        <v>1980</v>
      </c>
      <c r="R8175" s="7">
        <v>37.236688487784299</v>
      </c>
      <c r="S8175" s="7">
        <v>141.01587092715499</v>
      </c>
      <c r="T8175" t="s">
        <v>46</v>
      </c>
      <c r="U8175" t="s">
        <v>28854</v>
      </c>
      <c r="W8175" t="s">
        <v>28855</v>
      </c>
      <c r="Y8175" t="s">
        <v>19854</v>
      </c>
      <c r="Z8175" t="s">
        <v>21048</v>
      </c>
      <c r="AG8175" t="s">
        <v>28856</v>
      </c>
      <c r="AH8175" s="24">
        <v>1119550</v>
      </c>
      <c r="AI8175" t="s">
        <v>28857</v>
      </c>
      <c r="AJ8175" t="s">
        <v>28858</v>
      </c>
    </row>
    <row r="8176" spans="1:36" ht="17.25" hidden="1" customHeight="1" x14ac:dyDescent="0.2">
      <c r="A8176" s="4" t="s">
        <v>28851</v>
      </c>
      <c r="B8176" t="s">
        <v>28547</v>
      </c>
      <c r="C8176" t="s">
        <v>28852</v>
      </c>
      <c r="D8176" t="s">
        <v>28853</v>
      </c>
      <c r="E8176" t="s">
        <v>56</v>
      </c>
      <c r="F8176" t="s">
        <v>570</v>
      </c>
      <c r="G8176" s="5">
        <v>600</v>
      </c>
      <c r="H8176" t="s">
        <v>42</v>
      </c>
      <c r="I8176" t="s">
        <v>240</v>
      </c>
      <c r="J8176" t="s">
        <v>45</v>
      </c>
      <c r="N8176" s="6">
        <v>1980</v>
      </c>
      <c r="R8176" s="7">
        <v>37.236688487784299</v>
      </c>
      <c r="S8176" s="7">
        <v>141.01587092715499</v>
      </c>
      <c r="T8176" t="s">
        <v>46</v>
      </c>
      <c r="U8176" t="s">
        <v>28854</v>
      </c>
      <c r="W8176" t="s">
        <v>28855</v>
      </c>
      <c r="Y8176" t="s">
        <v>19854</v>
      </c>
      <c r="Z8176" t="s">
        <v>21048</v>
      </c>
      <c r="AG8176" t="s">
        <v>28856</v>
      </c>
      <c r="AH8176" s="24">
        <v>1119551</v>
      </c>
      <c r="AI8176" t="s">
        <v>28857</v>
      </c>
      <c r="AJ8176" t="s">
        <v>28859</v>
      </c>
    </row>
    <row r="8177" spans="1:36" ht="17.25" hidden="1" customHeight="1" x14ac:dyDescent="0.2">
      <c r="A8177" s="4" t="s">
        <v>28851</v>
      </c>
      <c r="B8177" t="s">
        <v>28547</v>
      </c>
      <c r="C8177" t="s">
        <v>28852</v>
      </c>
      <c r="D8177" t="s">
        <v>28853</v>
      </c>
      <c r="E8177" t="s">
        <v>58</v>
      </c>
      <c r="F8177" t="s">
        <v>570</v>
      </c>
      <c r="G8177" s="5">
        <v>1000</v>
      </c>
      <c r="H8177" t="s">
        <v>42</v>
      </c>
      <c r="I8177" t="s">
        <v>240</v>
      </c>
      <c r="J8177" t="s">
        <v>45</v>
      </c>
      <c r="N8177" s="6">
        <v>1989</v>
      </c>
      <c r="R8177" s="7">
        <v>37.236688487784299</v>
      </c>
      <c r="S8177" s="7">
        <v>141.01587092715499</v>
      </c>
      <c r="T8177" t="s">
        <v>46</v>
      </c>
      <c r="U8177" t="s">
        <v>28854</v>
      </c>
      <c r="W8177" t="s">
        <v>28855</v>
      </c>
      <c r="Y8177" t="s">
        <v>19854</v>
      </c>
      <c r="Z8177" t="s">
        <v>21048</v>
      </c>
      <c r="AG8177" t="s">
        <v>28856</v>
      </c>
      <c r="AH8177" s="24">
        <v>1119552</v>
      </c>
      <c r="AI8177" t="s">
        <v>28857</v>
      </c>
      <c r="AJ8177" t="s">
        <v>28860</v>
      </c>
    </row>
    <row r="8178" spans="1:36" ht="17.25" hidden="1" customHeight="1" x14ac:dyDescent="0.2">
      <c r="A8178" s="4" t="s">
        <v>28851</v>
      </c>
      <c r="B8178" t="s">
        <v>28547</v>
      </c>
      <c r="C8178" t="s">
        <v>28852</v>
      </c>
      <c r="D8178" t="s">
        <v>28853</v>
      </c>
      <c r="E8178" t="s">
        <v>191</v>
      </c>
      <c r="F8178" t="s">
        <v>570</v>
      </c>
      <c r="G8178" s="5">
        <v>1000</v>
      </c>
      <c r="H8178" t="s">
        <v>42</v>
      </c>
      <c r="I8178" t="s">
        <v>240</v>
      </c>
      <c r="J8178" t="s">
        <v>45</v>
      </c>
      <c r="N8178" s="6">
        <v>1993</v>
      </c>
      <c r="R8178" s="7">
        <v>37.236688487784299</v>
      </c>
      <c r="S8178" s="7">
        <v>141.01587092715499</v>
      </c>
      <c r="T8178" t="s">
        <v>46</v>
      </c>
      <c r="U8178" t="s">
        <v>28854</v>
      </c>
      <c r="W8178" t="s">
        <v>28855</v>
      </c>
      <c r="Y8178" t="s">
        <v>19854</v>
      </c>
      <c r="Z8178" t="s">
        <v>21048</v>
      </c>
      <c r="AG8178" t="s">
        <v>28856</v>
      </c>
      <c r="AH8178" s="24">
        <v>1119553</v>
      </c>
      <c r="AI8178" t="s">
        <v>28857</v>
      </c>
      <c r="AJ8178" t="s">
        <v>28861</v>
      </c>
    </row>
    <row r="8179" spans="1:36" ht="17.25" hidden="1" customHeight="1" x14ac:dyDescent="0.2">
      <c r="A8179" s="4" t="s">
        <v>28862</v>
      </c>
      <c r="B8179" t="s">
        <v>28547</v>
      </c>
      <c r="C8179" t="s">
        <v>28863</v>
      </c>
      <c r="D8179" t="s">
        <v>28864</v>
      </c>
      <c r="E8179" t="s">
        <v>58</v>
      </c>
      <c r="F8179" t="s">
        <v>617</v>
      </c>
      <c r="G8179" s="5">
        <v>112.3</v>
      </c>
      <c r="H8179" t="s">
        <v>42</v>
      </c>
      <c r="I8179" t="s">
        <v>43</v>
      </c>
      <c r="J8179" t="s">
        <v>45</v>
      </c>
      <c r="N8179" s="27">
        <v>2012</v>
      </c>
      <c r="R8179" s="7">
        <v>36.538347000000002</v>
      </c>
      <c r="S8179" s="7">
        <v>140.38110599999999</v>
      </c>
      <c r="T8179" t="s">
        <v>46</v>
      </c>
      <c r="U8179" t="s">
        <v>28865</v>
      </c>
      <c r="X8179" t="s">
        <v>28866</v>
      </c>
      <c r="Y8179" t="s">
        <v>19854</v>
      </c>
      <c r="Z8179" t="s">
        <v>21048</v>
      </c>
      <c r="AA8179" t="s">
        <v>28869</v>
      </c>
      <c r="AI8179" t="s">
        <v>28867</v>
      </c>
      <c r="AJ8179" t="s">
        <v>28870</v>
      </c>
    </row>
    <row r="8180" spans="1:36" ht="17.25" hidden="1" customHeight="1" x14ac:dyDescent="0.2">
      <c r="A8180" s="4" t="s">
        <v>28871</v>
      </c>
      <c r="B8180" t="s">
        <v>28547</v>
      </c>
      <c r="C8180" t="s">
        <v>28872</v>
      </c>
      <c r="D8180" t="s">
        <v>28873</v>
      </c>
      <c r="E8180" t="s">
        <v>40</v>
      </c>
      <c r="F8180" t="s">
        <v>86</v>
      </c>
      <c r="G8180" s="5">
        <v>110</v>
      </c>
      <c r="H8180" t="s">
        <v>42</v>
      </c>
      <c r="I8180" t="s">
        <v>43</v>
      </c>
      <c r="J8180" t="s">
        <v>45</v>
      </c>
      <c r="N8180" s="27">
        <v>2004</v>
      </c>
      <c r="R8180" s="7">
        <v>35.544398999999999</v>
      </c>
      <c r="S8180" s="7">
        <v>140.09329199999999</v>
      </c>
      <c r="T8180" t="s">
        <v>46</v>
      </c>
      <c r="U8180" t="s">
        <v>28581</v>
      </c>
      <c r="X8180" t="s">
        <v>28582</v>
      </c>
      <c r="Y8180" t="s">
        <v>19854</v>
      </c>
      <c r="Z8180" t="s">
        <v>21048</v>
      </c>
      <c r="AA8180" t="s">
        <v>28874</v>
      </c>
      <c r="AG8180" t="s">
        <v>28875</v>
      </c>
      <c r="AH8180" s="8" t="s">
        <v>28876</v>
      </c>
      <c r="AI8180" t="s">
        <v>28877</v>
      </c>
      <c r="AJ8180" t="s">
        <v>28878</v>
      </c>
    </row>
    <row r="8181" spans="1:36" ht="17.25" hidden="1" customHeight="1" x14ac:dyDescent="0.2">
      <c r="A8181" s="4" t="s">
        <v>28891</v>
      </c>
      <c r="B8181" t="s">
        <v>28547</v>
      </c>
      <c r="C8181" t="s">
        <v>28892</v>
      </c>
      <c r="E8181" t="s">
        <v>40</v>
      </c>
      <c r="F8181" t="s">
        <v>570</v>
      </c>
      <c r="G8181" s="5">
        <v>125</v>
      </c>
      <c r="H8181" t="s">
        <v>42</v>
      </c>
      <c r="I8181" t="s">
        <v>240</v>
      </c>
      <c r="J8181" t="s">
        <v>45</v>
      </c>
      <c r="N8181" s="6">
        <v>1974</v>
      </c>
      <c r="R8181" s="7">
        <v>26.429482165449699</v>
      </c>
      <c r="S8181" s="7">
        <v>127.84033996034699</v>
      </c>
      <c r="T8181" t="s">
        <v>46</v>
      </c>
      <c r="U8181" t="s">
        <v>28893</v>
      </c>
      <c r="W8181" t="s">
        <v>28894</v>
      </c>
      <c r="Y8181" t="s">
        <v>19854</v>
      </c>
      <c r="Z8181" t="s">
        <v>21048</v>
      </c>
      <c r="AG8181" t="s">
        <v>28895</v>
      </c>
      <c r="AH8181" s="24">
        <v>1188583</v>
      </c>
      <c r="AI8181" t="s">
        <v>28896</v>
      </c>
      <c r="AJ8181" t="s">
        <v>28897</v>
      </c>
    </row>
    <row r="8182" spans="1:36" ht="17.25" hidden="1" customHeight="1" x14ac:dyDescent="0.2">
      <c r="A8182" s="4" t="s">
        <v>28891</v>
      </c>
      <c r="B8182" t="s">
        <v>28547</v>
      </c>
      <c r="C8182" t="s">
        <v>28892</v>
      </c>
      <c r="E8182" t="s">
        <v>56</v>
      </c>
      <c r="F8182" t="s">
        <v>570</v>
      </c>
      <c r="G8182" s="5">
        <v>125</v>
      </c>
      <c r="H8182" t="s">
        <v>42</v>
      </c>
      <c r="I8182" t="s">
        <v>240</v>
      </c>
      <c r="J8182" t="s">
        <v>45</v>
      </c>
      <c r="N8182" s="6">
        <v>1978</v>
      </c>
      <c r="R8182" s="7">
        <v>26.429482165449699</v>
      </c>
      <c r="S8182" s="7">
        <v>127.84033996034699</v>
      </c>
      <c r="T8182" t="s">
        <v>46</v>
      </c>
      <c r="U8182" t="s">
        <v>28893</v>
      </c>
      <c r="W8182" t="s">
        <v>28894</v>
      </c>
      <c r="Y8182" t="s">
        <v>19854</v>
      </c>
      <c r="Z8182" t="s">
        <v>21048</v>
      </c>
      <c r="AG8182" t="s">
        <v>28895</v>
      </c>
      <c r="AH8182" s="8">
        <v>1188584</v>
      </c>
      <c r="AI8182" t="s">
        <v>28896</v>
      </c>
      <c r="AJ8182" t="s">
        <v>28898</v>
      </c>
    </row>
    <row r="8183" spans="1:36" ht="17.25" hidden="1" customHeight="1" x14ac:dyDescent="0.2">
      <c r="A8183" s="4" t="s">
        <v>28899</v>
      </c>
      <c r="B8183" t="s">
        <v>28547</v>
      </c>
      <c r="C8183" t="s">
        <v>28900</v>
      </c>
      <c r="E8183" t="s">
        <v>40</v>
      </c>
      <c r="F8183" t="s">
        <v>570</v>
      </c>
      <c r="G8183" s="5">
        <v>350</v>
      </c>
      <c r="H8183" t="s">
        <v>806</v>
      </c>
      <c r="I8183" t="s">
        <v>240</v>
      </c>
      <c r="J8183" t="s">
        <v>45</v>
      </c>
      <c r="N8183" s="6">
        <v>1972</v>
      </c>
      <c r="O8183" s="24">
        <v>2020</v>
      </c>
      <c r="R8183" s="7">
        <v>34.118077846557199</v>
      </c>
      <c r="S8183" s="7">
        <v>132.201926361891</v>
      </c>
      <c r="T8183" t="s">
        <v>46</v>
      </c>
      <c r="U8183" t="s">
        <v>28901</v>
      </c>
      <c r="Y8183" t="s">
        <v>19854</v>
      </c>
      <c r="Z8183" t="s">
        <v>21048</v>
      </c>
      <c r="AG8183" t="s">
        <v>28902</v>
      </c>
      <c r="AH8183" s="24">
        <v>1121908</v>
      </c>
      <c r="AI8183" t="s">
        <v>28903</v>
      </c>
      <c r="AJ8183" t="s">
        <v>28904</v>
      </c>
    </row>
    <row r="8184" spans="1:36" ht="17.25" hidden="1" customHeight="1" x14ac:dyDescent="0.2">
      <c r="A8184" s="4" t="s">
        <v>28899</v>
      </c>
      <c r="B8184" t="s">
        <v>28547</v>
      </c>
      <c r="C8184" t="s">
        <v>28900</v>
      </c>
      <c r="E8184" t="s">
        <v>56</v>
      </c>
      <c r="F8184" t="s">
        <v>570</v>
      </c>
      <c r="G8184" s="5">
        <v>500</v>
      </c>
      <c r="H8184" t="s">
        <v>806</v>
      </c>
      <c r="I8184" t="s">
        <v>240</v>
      </c>
      <c r="J8184" t="s">
        <v>45</v>
      </c>
      <c r="N8184" s="24">
        <v>1981</v>
      </c>
      <c r="O8184" s="24">
        <v>2020</v>
      </c>
      <c r="R8184" s="7">
        <v>34.118077846557199</v>
      </c>
      <c r="S8184" s="7">
        <v>132.201926361891</v>
      </c>
      <c r="T8184" t="s">
        <v>46</v>
      </c>
      <c r="U8184" t="s">
        <v>28901</v>
      </c>
      <c r="Y8184" t="s">
        <v>19854</v>
      </c>
      <c r="Z8184" t="s">
        <v>21048</v>
      </c>
      <c r="AG8184" t="s">
        <v>28902</v>
      </c>
      <c r="AH8184" s="8">
        <v>1121909</v>
      </c>
      <c r="AI8184" t="s">
        <v>28903</v>
      </c>
      <c r="AJ8184" t="s">
        <v>28905</v>
      </c>
    </row>
    <row r="8185" spans="1:36" ht="17.25" hidden="1" customHeight="1" x14ac:dyDescent="0.2">
      <c r="A8185" s="4" t="s">
        <v>28906</v>
      </c>
      <c r="B8185" t="s">
        <v>28547</v>
      </c>
      <c r="C8185" t="s">
        <v>28907</v>
      </c>
      <c r="D8185" t="s">
        <v>28908</v>
      </c>
      <c r="E8185" t="s">
        <v>58</v>
      </c>
      <c r="F8185" t="s">
        <v>11145</v>
      </c>
      <c r="G8185" s="5">
        <v>138</v>
      </c>
      <c r="H8185" t="s">
        <v>42</v>
      </c>
      <c r="I8185" t="s">
        <v>240</v>
      </c>
      <c r="J8185" t="s">
        <v>45</v>
      </c>
      <c r="N8185" s="6">
        <v>1984</v>
      </c>
      <c r="R8185" s="7">
        <v>35.582712000000001</v>
      </c>
      <c r="S8185" s="7">
        <v>140.096892</v>
      </c>
      <c r="T8185" t="s">
        <v>46</v>
      </c>
      <c r="U8185" t="s">
        <v>28582</v>
      </c>
      <c r="W8185" t="s">
        <v>28582</v>
      </c>
      <c r="X8185" t="s">
        <v>28909</v>
      </c>
      <c r="Y8185" t="s">
        <v>19854</v>
      </c>
      <c r="Z8185" t="s">
        <v>21048</v>
      </c>
      <c r="AC8185" t="s">
        <v>28910</v>
      </c>
      <c r="AI8185" t="s">
        <v>28911</v>
      </c>
      <c r="AJ8185" t="s">
        <v>28912</v>
      </c>
    </row>
    <row r="8186" spans="1:36" ht="17.25" hidden="1" customHeight="1" x14ac:dyDescent="0.2">
      <c r="A8186" s="4" t="s">
        <v>28914</v>
      </c>
      <c r="B8186" t="s">
        <v>28547</v>
      </c>
      <c r="C8186" t="s">
        <v>28915</v>
      </c>
      <c r="D8186" t="s">
        <v>28916</v>
      </c>
      <c r="E8186" t="s">
        <v>56</v>
      </c>
      <c r="F8186" t="s">
        <v>86</v>
      </c>
      <c r="G8186" s="5">
        <v>187.4</v>
      </c>
      <c r="H8186" t="s">
        <v>42</v>
      </c>
      <c r="I8186" t="s">
        <v>43</v>
      </c>
      <c r="J8186" t="s">
        <v>45</v>
      </c>
      <c r="N8186" s="6">
        <v>1981</v>
      </c>
      <c r="R8186" s="7">
        <v>35.498136000000002</v>
      </c>
      <c r="S8186" s="7">
        <v>139.718851</v>
      </c>
      <c r="T8186" t="s">
        <v>46</v>
      </c>
      <c r="U8186" t="s">
        <v>28802</v>
      </c>
      <c r="X8186" t="s">
        <v>28803</v>
      </c>
      <c r="Y8186" t="s">
        <v>19854</v>
      </c>
      <c r="Z8186" t="s">
        <v>21048</v>
      </c>
      <c r="AG8186" t="s">
        <v>28917</v>
      </c>
      <c r="AH8186" s="8" t="s">
        <v>28920</v>
      </c>
      <c r="AI8186" t="s">
        <v>28918</v>
      </c>
      <c r="AJ8186" t="s">
        <v>28921</v>
      </c>
    </row>
    <row r="8187" spans="1:36" ht="17.25" hidden="1" customHeight="1" x14ac:dyDescent="0.2">
      <c r="A8187" s="4" t="s">
        <v>28914</v>
      </c>
      <c r="B8187" t="s">
        <v>28547</v>
      </c>
      <c r="C8187" t="s">
        <v>28915</v>
      </c>
      <c r="D8187" t="s">
        <v>28916</v>
      </c>
      <c r="E8187" t="s">
        <v>58</v>
      </c>
      <c r="F8187" t="s">
        <v>86</v>
      </c>
      <c r="G8187" s="5">
        <v>198.4</v>
      </c>
      <c r="H8187" t="s">
        <v>42</v>
      </c>
      <c r="I8187" t="s">
        <v>43</v>
      </c>
      <c r="J8187" t="s">
        <v>45</v>
      </c>
      <c r="N8187" s="6">
        <v>1981</v>
      </c>
      <c r="R8187" s="7">
        <v>35.498136000000002</v>
      </c>
      <c r="S8187" s="7">
        <v>139.718851</v>
      </c>
      <c r="T8187" t="s">
        <v>46</v>
      </c>
      <c r="U8187" t="s">
        <v>28802</v>
      </c>
      <c r="X8187" t="s">
        <v>28803</v>
      </c>
      <c r="Y8187" t="s">
        <v>19854</v>
      </c>
      <c r="Z8187" t="s">
        <v>21048</v>
      </c>
      <c r="AG8187" t="s">
        <v>28917</v>
      </c>
      <c r="AI8187" t="s">
        <v>28918</v>
      </c>
      <c r="AJ8187" t="s">
        <v>28922</v>
      </c>
    </row>
    <row r="8188" spans="1:36" ht="17.25" hidden="1" customHeight="1" x14ac:dyDescent="0.2">
      <c r="A8188" s="4" t="s">
        <v>28924</v>
      </c>
      <c r="B8188" t="s">
        <v>28547</v>
      </c>
      <c r="C8188" t="s">
        <v>28925</v>
      </c>
      <c r="E8188" t="s">
        <v>40</v>
      </c>
      <c r="F8188" t="s">
        <v>86</v>
      </c>
      <c r="G8188" s="5">
        <v>78</v>
      </c>
      <c r="H8188" t="s">
        <v>42</v>
      </c>
      <c r="I8188" t="s">
        <v>528</v>
      </c>
      <c r="J8188" t="s">
        <v>45</v>
      </c>
      <c r="N8188" s="27" t="s">
        <v>45</v>
      </c>
      <c r="R8188" s="7">
        <v>37.255317891427801</v>
      </c>
      <c r="S8188" s="7">
        <v>138.393474497586</v>
      </c>
      <c r="T8188" t="s">
        <v>504</v>
      </c>
      <c r="U8188" t="s">
        <v>28926</v>
      </c>
      <c r="X8188" t="s">
        <v>28777</v>
      </c>
      <c r="Y8188" t="s">
        <v>19854</v>
      </c>
      <c r="Z8188" t="s">
        <v>21048</v>
      </c>
      <c r="AG8188" t="s">
        <v>28927</v>
      </c>
      <c r="AH8188" s="6">
        <v>1272570</v>
      </c>
      <c r="AI8188" t="s">
        <v>28928</v>
      </c>
      <c r="AJ8188" t="s">
        <v>28929</v>
      </c>
    </row>
    <row r="8189" spans="1:36" ht="17.25" hidden="1" customHeight="1" x14ac:dyDescent="0.2">
      <c r="A8189" s="4" t="s">
        <v>28934</v>
      </c>
      <c r="B8189" t="s">
        <v>28547</v>
      </c>
      <c r="C8189" t="s">
        <v>28935</v>
      </c>
      <c r="D8189" t="s">
        <v>28936</v>
      </c>
      <c r="E8189" t="s">
        <v>63</v>
      </c>
      <c r="F8189" t="s">
        <v>617</v>
      </c>
      <c r="G8189" s="5">
        <v>595</v>
      </c>
      <c r="H8189" t="s">
        <v>42</v>
      </c>
      <c r="I8189" t="s">
        <v>43</v>
      </c>
      <c r="J8189" t="s">
        <v>45</v>
      </c>
      <c r="N8189" s="27">
        <v>2012</v>
      </c>
      <c r="R8189" s="7">
        <v>37.206141000000002</v>
      </c>
      <c r="S8189" s="7">
        <v>138.27845600000001</v>
      </c>
      <c r="T8189" t="s">
        <v>46</v>
      </c>
      <c r="U8189" t="s">
        <v>28926</v>
      </c>
      <c r="X8189" t="s">
        <v>28777</v>
      </c>
      <c r="Y8189" t="s">
        <v>19854</v>
      </c>
      <c r="Z8189" t="s">
        <v>21048</v>
      </c>
      <c r="AA8189" t="s">
        <v>28937</v>
      </c>
      <c r="AG8189" t="s">
        <v>28938</v>
      </c>
      <c r="AH8189" s="27" t="s">
        <v>28939</v>
      </c>
      <c r="AI8189" t="s">
        <v>28940</v>
      </c>
      <c r="AJ8189" t="s">
        <v>28941</v>
      </c>
    </row>
    <row r="8190" spans="1:36" ht="17.25" hidden="1" customHeight="1" x14ac:dyDescent="0.2">
      <c r="A8190" s="4" t="s">
        <v>36115</v>
      </c>
      <c r="B8190" t="s">
        <v>36072</v>
      </c>
      <c r="C8190" t="s">
        <v>36116</v>
      </c>
      <c r="D8190" t="s">
        <v>36117</v>
      </c>
      <c r="E8190" t="s">
        <v>728</v>
      </c>
      <c r="F8190" t="s">
        <v>86</v>
      </c>
      <c r="G8190" s="5">
        <v>150</v>
      </c>
      <c r="H8190" t="s">
        <v>42</v>
      </c>
      <c r="I8190" t="s">
        <v>240</v>
      </c>
      <c r="J8190" t="s">
        <v>44</v>
      </c>
      <c r="N8190" s="6">
        <v>1964</v>
      </c>
      <c r="R8190" s="7">
        <v>40.158459000000001</v>
      </c>
      <c r="S8190" s="7">
        <v>65.311909</v>
      </c>
      <c r="T8190" t="s">
        <v>46</v>
      </c>
      <c r="U8190" t="s">
        <v>36118</v>
      </c>
      <c r="W8190" t="s">
        <v>36119</v>
      </c>
      <c r="X8190" t="s">
        <v>36120</v>
      </c>
      <c r="Y8190" t="s">
        <v>19854</v>
      </c>
      <c r="Z8190" t="s">
        <v>29693</v>
      </c>
      <c r="AG8190" t="s">
        <v>36121</v>
      </c>
      <c r="AH8190" s="6">
        <v>1135434</v>
      </c>
      <c r="AI8190" t="s">
        <v>36123</v>
      </c>
      <c r="AJ8190" t="s">
        <v>36132</v>
      </c>
    </row>
    <row r="8191" spans="1:36" ht="17.25" hidden="1" customHeight="1" x14ac:dyDescent="0.2">
      <c r="A8191" s="4" t="s">
        <v>36229</v>
      </c>
      <c r="B8191" t="s">
        <v>36072</v>
      </c>
      <c r="C8191" t="s">
        <v>36230</v>
      </c>
      <c r="D8191" t="s">
        <v>36231</v>
      </c>
      <c r="E8191" t="s">
        <v>56</v>
      </c>
      <c r="F8191" t="s">
        <v>64</v>
      </c>
      <c r="G8191" s="5">
        <v>150</v>
      </c>
      <c r="H8191" t="s">
        <v>42</v>
      </c>
      <c r="I8191" t="s">
        <v>240</v>
      </c>
      <c r="J8191" t="s">
        <v>44</v>
      </c>
      <c r="N8191" s="24">
        <v>1964</v>
      </c>
      <c r="R8191" s="7">
        <v>41.379600000000003</v>
      </c>
      <c r="S8191" s="7">
        <v>69.370216999999997</v>
      </c>
      <c r="T8191" t="s">
        <v>46</v>
      </c>
      <c r="U8191" t="s">
        <v>36232</v>
      </c>
      <c r="X8191" t="s">
        <v>36217</v>
      </c>
      <c r="Y8191" t="s">
        <v>19854</v>
      </c>
      <c r="Z8191" t="s">
        <v>29693</v>
      </c>
      <c r="AG8191" t="s">
        <v>36233</v>
      </c>
      <c r="AH8191" s="6">
        <v>1182482</v>
      </c>
      <c r="AI8191" t="s">
        <v>36234</v>
      </c>
      <c r="AJ8191" t="s">
        <v>36241</v>
      </c>
    </row>
    <row r="8192" spans="1:36" ht="17.25" hidden="1" customHeight="1" x14ac:dyDescent="0.2">
      <c r="A8192" s="4" t="s">
        <v>37417</v>
      </c>
      <c r="B8192" t="s">
        <v>37376</v>
      </c>
      <c r="C8192" t="s">
        <v>37418</v>
      </c>
      <c r="E8192" t="s">
        <v>40</v>
      </c>
      <c r="F8192" t="s">
        <v>86</v>
      </c>
      <c r="G8192" s="29">
        <v>186</v>
      </c>
      <c r="H8192" t="s">
        <v>42</v>
      </c>
      <c r="I8192" t="s">
        <v>43</v>
      </c>
      <c r="J8192" t="s">
        <v>44</v>
      </c>
      <c r="N8192" s="6">
        <v>1964</v>
      </c>
      <c r="R8192" s="7">
        <v>42.651519999999998</v>
      </c>
      <c r="S8192" s="7">
        <v>23.41722</v>
      </c>
      <c r="T8192" t="s">
        <v>46</v>
      </c>
      <c r="U8192" t="s">
        <v>37419</v>
      </c>
      <c r="X8192" t="s">
        <v>37420</v>
      </c>
      <c r="Y8192" t="s">
        <v>36708</v>
      </c>
      <c r="Z8192" t="s">
        <v>36915</v>
      </c>
      <c r="AC8192" t="s">
        <v>37421</v>
      </c>
      <c r="AG8192" t="s">
        <v>37422</v>
      </c>
      <c r="AH8192" s="8" t="s">
        <v>37423</v>
      </c>
      <c r="AI8192" t="s">
        <v>37424</v>
      </c>
      <c r="AJ8192" t="s">
        <v>37425</v>
      </c>
    </row>
    <row r="8193" spans="1:36" ht="17.25" hidden="1" customHeight="1" x14ac:dyDescent="0.2">
      <c r="A8193" s="4" t="s">
        <v>39045</v>
      </c>
      <c r="B8193" t="s">
        <v>38390</v>
      </c>
      <c r="C8193" t="s">
        <v>39046</v>
      </c>
      <c r="E8193" t="s">
        <v>43</v>
      </c>
      <c r="F8193" t="s">
        <v>86</v>
      </c>
      <c r="G8193" s="5">
        <v>25</v>
      </c>
      <c r="H8193" t="s">
        <v>42</v>
      </c>
      <c r="I8193" t="s">
        <v>43</v>
      </c>
      <c r="J8193" t="s">
        <v>44</v>
      </c>
      <c r="K8193" t="s">
        <v>45</v>
      </c>
      <c r="L8193" t="s">
        <v>45</v>
      </c>
      <c r="N8193" s="6">
        <v>1964</v>
      </c>
      <c r="R8193" s="7">
        <v>48.789017999999999</v>
      </c>
      <c r="S8193" s="7">
        <v>11.473314999999999</v>
      </c>
      <c r="T8193" t="s">
        <v>46</v>
      </c>
      <c r="U8193" t="s">
        <v>39047</v>
      </c>
      <c r="X8193" t="s">
        <v>38484</v>
      </c>
      <c r="Y8193" t="s">
        <v>36708</v>
      </c>
      <c r="Z8193" t="s">
        <v>36742</v>
      </c>
      <c r="AA8193" t="s">
        <v>39048</v>
      </c>
      <c r="AG8193" t="s">
        <v>39049</v>
      </c>
      <c r="AH8193" s="24">
        <v>1281816</v>
      </c>
      <c r="AI8193" t="s">
        <v>39050</v>
      </c>
      <c r="AJ8193" t="s">
        <v>39051</v>
      </c>
    </row>
    <row r="8194" spans="1:36" ht="17.25" hidden="1" customHeight="1" x14ac:dyDescent="0.2">
      <c r="A8194" s="4" t="s">
        <v>28960</v>
      </c>
      <c r="B8194" t="s">
        <v>28547</v>
      </c>
      <c r="C8194" t="s">
        <v>28961</v>
      </c>
      <c r="D8194" t="s">
        <v>28962</v>
      </c>
      <c r="E8194" t="s">
        <v>58</v>
      </c>
      <c r="F8194" t="s">
        <v>28963</v>
      </c>
      <c r="G8194" s="5">
        <v>350</v>
      </c>
      <c r="H8194" t="s">
        <v>42</v>
      </c>
      <c r="I8194" t="s">
        <v>240</v>
      </c>
      <c r="J8194" t="s">
        <v>45</v>
      </c>
      <c r="N8194" s="27" t="s">
        <v>45</v>
      </c>
      <c r="R8194" s="7">
        <v>35.941554847049098</v>
      </c>
      <c r="S8194" s="7">
        <v>140.68806809661899</v>
      </c>
      <c r="T8194" t="s">
        <v>46</v>
      </c>
      <c r="U8194" t="s">
        <v>28964</v>
      </c>
      <c r="X8194" t="s">
        <v>28866</v>
      </c>
      <c r="Y8194" t="s">
        <v>19854</v>
      </c>
      <c r="Z8194" t="s">
        <v>21048</v>
      </c>
      <c r="AG8194" t="s">
        <v>28965</v>
      </c>
      <c r="AH8194" s="27"/>
      <c r="AI8194" t="s">
        <v>28966</v>
      </c>
      <c r="AJ8194" t="s">
        <v>28967</v>
      </c>
    </row>
    <row r="8195" spans="1:36" ht="17.25" hidden="1" customHeight="1" x14ac:dyDescent="0.2">
      <c r="A8195" s="4" t="s">
        <v>28960</v>
      </c>
      <c r="B8195" t="s">
        <v>28547</v>
      </c>
      <c r="C8195" t="s">
        <v>28961</v>
      </c>
      <c r="D8195" t="s">
        <v>28962</v>
      </c>
      <c r="E8195" t="s">
        <v>191</v>
      </c>
      <c r="F8195" t="s">
        <v>28963</v>
      </c>
      <c r="G8195" s="5">
        <v>350</v>
      </c>
      <c r="H8195" t="s">
        <v>42</v>
      </c>
      <c r="I8195" t="s">
        <v>240</v>
      </c>
      <c r="J8195" t="s">
        <v>45</v>
      </c>
      <c r="N8195" s="27" t="s">
        <v>45</v>
      </c>
      <c r="R8195" s="7">
        <v>35.941554847049098</v>
      </c>
      <c r="S8195" s="7">
        <v>140.68806809661899</v>
      </c>
      <c r="T8195" t="s">
        <v>46</v>
      </c>
      <c r="U8195" t="s">
        <v>28964</v>
      </c>
      <c r="X8195" t="s">
        <v>28866</v>
      </c>
      <c r="Y8195" t="s">
        <v>19854</v>
      </c>
      <c r="Z8195" t="s">
        <v>21048</v>
      </c>
      <c r="AG8195" t="s">
        <v>28965</v>
      </c>
      <c r="AH8195" s="24">
        <v>1124164</v>
      </c>
      <c r="AI8195" t="s">
        <v>28966</v>
      </c>
      <c r="AJ8195" t="s">
        <v>28968</v>
      </c>
    </row>
    <row r="8196" spans="1:36" ht="17.25" hidden="1" customHeight="1" x14ac:dyDescent="0.2">
      <c r="A8196" s="4" t="s">
        <v>28960</v>
      </c>
      <c r="B8196" t="s">
        <v>28547</v>
      </c>
      <c r="C8196" t="s">
        <v>28961</v>
      </c>
      <c r="D8196" t="s">
        <v>28962</v>
      </c>
      <c r="E8196" t="s">
        <v>335</v>
      </c>
      <c r="F8196" t="s">
        <v>28963</v>
      </c>
      <c r="G8196" s="5">
        <v>300</v>
      </c>
      <c r="H8196" t="s">
        <v>42</v>
      </c>
      <c r="I8196" t="s">
        <v>43</v>
      </c>
      <c r="J8196" t="s">
        <v>45</v>
      </c>
      <c r="N8196" s="27" t="s">
        <v>45</v>
      </c>
      <c r="R8196" s="7">
        <v>35.941554847049098</v>
      </c>
      <c r="S8196" s="7">
        <v>140.68806809661899</v>
      </c>
      <c r="T8196" t="s">
        <v>46</v>
      </c>
      <c r="U8196" t="s">
        <v>28964</v>
      </c>
      <c r="X8196" t="s">
        <v>28866</v>
      </c>
      <c r="Y8196" t="s">
        <v>19854</v>
      </c>
      <c r="Z8196" t="s">
        <v>21048</v>
      </c>
      <c r="AG8196" t="s">
        <v>28965</v>
      </c>
      <c r="AH8196" s="6">
        <v>1302830</v>
      </c>
      <c r="AI8196" t="s">
        <v>28966</v>
      </c>
      <c r="AJ8196" t="s">
        <v>28969</v>
      </c>
    </row>
    <row r="8197" spans="1:36" ht="17.25" hidden="1" customHeight="1" x14ac:dyDescent="0.2">
      <c r="A8197" s="4" t="s">
        <v>28977</v>
      </c>
      <c r="B8197" t="s">
        <v>28547</v>
      </c>
      <c r="C8197" t="s">
        <v>28978</v>
      </c>
      <c r="D8197" t="s">
        <v>28979</v>
      </c>
      <c r="E8197" t="s">
        <v>40</v>
      </c>
      <c r="F8197" t="s">
        <v>28558</v>
      </c>
      <c r="G8197" s="5">
        <v>600</v>
      </c>
      <c r="H8197" t="s">
        <v>42</v>
      </c>
      <c r="I8197" t="s">
        <v>240</v>
      </c>
      <c r="J8197" t="s">
        <v>45</v>
      </c>
      <c r="N8197" s="6">
        <v>1971</v>
      </c>
      <c r="R8197" s="7">
        <v>35.916978999999998</v>
      </c>
      <c r="S8197" s="7">
        <v>140.70173</v>
      </c>
      <c r="T8197" t="s">
        <v>46</v>
      </c>
      <c r="U8197" t="s">
        <v>28980</v>
      </c>
      <c r="X8197" t="s">
        <v>28866</v>
      </c>
      <c r="Y8197" t="s">
        <v>19854</v>
      </c>
      <c r="Z8197" t="s">
        <v>21048</v>
      </c>
      <c r="AA8197" t="s">
        <v>28981</v>
      </c>
      <c r="AG8197" t="s">
        <v>28982</v>
      </c>
      <c r="AH8197" s="24">
        <v>1124165</v>
      </c>
      <c r="AI8197" t="s">
        <v>28983</v>
      </c>
      <c r="AJ8197" t="s">
        <v>28984</v>
      </c>
    </row>
    <row r="8198" spans="1:36" ht="17.25" hidden="1" customHeight="1" x14ac:dyDescent="0.2">
      <c r="A8198" s="4" t="s">
        <v>28977</v>
      </c>
      <c r="B8198" t="s">
        <v>28547</v>
      </c>
      <c r="C8198" t="s">
        <v>28978</v>
      </c>
      <c r="D8198" t="s">
        <v>28979</v>
      </c>
      <c r="E8198" t="s">
        <v>56</v>
      </c>
      <c r="F8198" t="s">
        <v>28558</v>
      </c>
      <c r="G8198" s="5">
        <v>600</v>
      </c>
      <c r="H8198" t="s">
        <v>42</v>
      </c>
      <c r="I8198" t="s">
        <v>240</v>
      </c>
      <c r="J8198" t="s">
        <v>45</v>
      </c>
      <c r="N8198" s="6">
        <v>1971</v>
      </c>
      <c r="R8198" s="7">
        <v>35.916978999999998</v>
      </c>
      <c r="S8198" s="7">
        <v>140.70173</v>
      </c>
      <c r="T8198" t="s">
        <v>46</v>
      </c>
      <c r="U8198" t="s">
        <v>28980</v>
      </c>
      <c r="X8198" t="s">
        <v>28866</v>
      </c>
      <c r="Y8198" t="s">
        <v>19854</v>
      </c>
      <c r="Z8198" t="s">
        <v>21048</v>
      </c>
      <c r="AA8198" t="s">
        <v>28981</v>
      </c>
      <c r="AG8198" t="s">
        <v>28982</v>
      </c>
      <c r="AH8198" s="24">
        <v>1124166</v>
      </c>
      <c r="AI8198" t="s">
        <v>28983</v>
      </c>
      <c r="AJ8198" t="s">
        <v>28985</v>
      </c>
    </row>
    <row r="8199" spans="1:36" ht="17.25" hidden="1" customHeight="1" x14ac:dyDescent="0.2">
      <c r="A8199" s="4" t="s">
        <v>28977</v>
      </c>
      <c r="B8199" t="s">
        <v>28547</v>
      </c>
      <c r="C8199" t="s">
        <v>28978</v>
      </c>
      <c r="D8199" t="s">
        <v>28979</v>
      </c>
      <c r="E8199" t="s">
        <v>58</v>
      </c>
      <c r="F8199" t="s">
        <v>28558</v>
      </c>
      <c r="G8199" s="5">
        <v>600</v>
      </c>
      <c r="H8199" t="s">
        <v>42</v>
      </c>
      <c r="I8199" t="s">
        <v>240</v>
      </c>
      <c r="J8199" t="s">
        <v>45</v>
      </c>
      <c r="N8199" s="6">
        <v>1972</v>
      </c>
      <c r="R8199" s="7">
        <v>35.916978999999998</v>
      </c>
      <c r="S8199" s="7">
        <v>140.70173</v>
      </c>
      <c r="T8199" t="s">
        <v>46</v>
      </c>
      <c r="U8199" t="s">
        <v>28980</v>
      </c>
      <c r="X8199" t="s">
        <v>28866</v>
      </c>
      <c r="Y8199" t="s">
        <v>19854</v>
      </c>
      <c r="Z8199" t="s">
        <v>21048</v>
      </c>
      <c r="AA8199" t="s">
        <v>28981</v>
      </c>
      <c r="AG8199" t="s">
        <v>28982</v>
      </c>
      <c r="AH8199" s="6">
        <v>1124167</v>
      </c>
      <c r="AI8199" t="s">
        <v>28983</v>
      </c>
      <c r="AJ8199" t="s">
        <v>28986</v>
      </c>
    </row>
    <row r="8200" spans="1:36" ht="17.25" hidden="1" customHeight="1" x14ac:dyDescent="0.2">
      <c r="A8200" s="4" t="s">
        <v>28977</v>
      </c>
      <c r="B8200" t="s">
        <v>28547</v>
      </c>
      <c r="C8200" t="s">
        <v>28978</v>
      </c>
      <c r="D8200" t="s">
        <v>28979</v>
      </c>
      <c r="E8200" t="s">
        <v>191</v>
      </c>
      <c r="F8200" t="s">
        <v>28558</v>
      </c>
      <c r="G8200" s="5">
        <v>600</v>
      </c>
      <c r="H8200" t="s">
        <v>42</v>
      </c>
      <c r="I8200" t="s">
        <v>240</v>
      </c>
      <c r="J8200" t="s">
        <v>45</v>
      </c>
      <c r="N8200" s="6">
        <v>1972</v>
      </c>
      <c r="R8200" s="7">
        <v>35.916978999999998</v>
      </c>
      <c r="S8200" s="7">
        <v>140.70173</v>
      </c>
      <c r="T8200" t="s">
        <v>46</v>
      </c>
      <c r="U8200" t="s">
        <v>28980</v>
      </c>
      <c r="X8200" t="s">
        <v>28866</v>
      </c>
      <c r="Y8200" t="s">
        <v>19854</v>
      </c>
      <c r="Z8200" t="s">
        <v>21048</v>
      </c>
      <c r="AA8200" t="s">
        <v>28981</v>
      </c>
      <c r="AG8200" t="s">
        <v>28982</v>
      </c>
      <c r="AH8200" s="6">
        <v>1124168</v>
      </c>
      <c r="AI8200" t="s">
        <v>28983</v>
      </c>
      <c r="AJ8200" t="s">
        <v>28987</v>
      </c>
    </row>
    <row r="8201" spans="1:36" ht="17.25" hidden="1" customHeight="1" x14ac:dyDescent="0.2">
      <c r="A8201" s="4" t="s">
        <v>28977</v>
      </c>
      <c r="B8201" t="s">
        <v>28547</v>
      </c>
      <c r="C8201" t="s">
        <v>28978</v>
      </c>
      <c r="D8201" t="s">
        <v>28979</v>
      </c>
      <c r="E8201" t="s">
        <v>335</v>
      </c>
      <c r="F8201" t="s">
        <v>28558</v>
      </c>
      <c r="G8201" s="5">
        <v>1000</v>
      </c>
      <c r="H8201" t="s">
        <v>42</v>
      </c>
      <c r="I8201" t="s">
        <v>240</v>
      </c>
      <c r="J8201" t="s">
        <v>45</v>
      </c>
      <c r="N8201" s="6">
        <v>1974</v>
      </c>
      <c r="R8201" s="7">
        <v>35.916978999999998</v>
      </c>
      <c r="S8201" s="7">
        <v>140.70173</v>
      </c>
      <c r="T8201" t="s">
        <v>46</v>
      </c>
      <c r="U8201" t="s">
        <v>28980</v>
      </c>
      <c r="X8201" t="s">
        <v>28866</v>
      </c>
      <c r="Y8201" t="s">
        <v>19854</v>
      </c>
      <c r="Z8201" t="s">
        <v>21048</v>
      </c>
      <c r="AA8201" t="s">
        <v>28981</v>
      </c>
      <c r="AG8201" t="s">
        <v>28982</v>
      </c>
      <c r="AH8201" s="6">
        <v>1124169</v>
      </c>
      <c r="AI8201" t="s">
        <v>28983</v>
      </c>
      <c r="AJ8201" t="s">
        <v>28988</v>
      </c>
    </row>
    <row r="8202" spans="1:36" ht="17.25" hidden="1" customHeight="1" x14ac:dyDescent="0.2">
      <c r="A8202" s="4" t="s">
        <v>28977</v>
      </c>
      <c r="B8202" t="s">
        <v>28547</v>
      </c>
      <c r="C8202" t="s">
        <v>28978</v>
      </c>
      <c r="D8202" t="s">
        <v>28979</v>
      </c>
      <c r="E8202" t="s">
        <v>1157</v>
      </c>
      <c r="F8202" t="s">
        <v>28558</v>
      </c>
      <c r="G8202" s="5">
        <v>1000</v>
      </c>
      <c r="H8202" t="s">
        <v>42</v>
      </c>
      <c r="I8202" t="s">
        <v>240</v>
      </c>
      <c r="J8202" t="s">
        <v>45</v>
      </c>
      <c r="N8202" s="6">
        <v>1975</v>
      </c>
      <c r="R8202" s="7">
        <v>35.916978999999998</v>
      </c>
      <c r="S8202" s="7">
        <v>140.70173</v>
      </c>
      <c r="T8202" t="s">
        <v>46</v>
      </c>
      <c r="U8202" t="s">
        <v>28980</v>
      </c>
      <c r="X8202" t="s">
        <v>28866</v>
      </c>
      <c r="Y8202" t="s">
        <v>19854</v>
      </c>
      <c r="Z8202" t="s">
        <v>21048</v>
      </c>
      <c r="AA8202" t="s">
        <v>28981</v>
      </c>
      <c r="AG8202" t="s">
        <v>28982</v>
      </c>
      <c r="AH8202" s="24">
        <v>1124170</v>
      </c>
      <c r="AI8202" t="s">
        <v>28983</v>
      </c>
      <c r="AJ8202" t="s">
        <v>28989</v>
      </c>
    </row>
    <row r="8203" spans="1:36" ht="17.25" hidden="1" customHeight="1" x14ac:dyDescent="0.2">
      <c r="A8203" s="4" t="s">
        <v>28999</v>
      </c>
      <c r="B8203" t="s">
        <v>28547</v>
      </c>
      <c r="C8203" t="s">
        <v>29000</v>
      </c>
      <c r="D8203" t="s">
        <v>29001</v>
      </c>
      <c r="E8203" t="s">
        <v>40</v>
      </c>
      <c r="F8203" t="s">
        <v>617</v>
      </c>
      <c r="G8203" s="5">
        <v>700</v>
      </c>
      <c r="H8203" t="s">
        <v>42</v>
      </c>
      <c r="I8203" t="s">
        <v>240</v>
      </c>
      <c r="J8203" t="s">
        <v>45</v>
      </c>
      <c r="N8203" s="27">
        <v>1989</v>
      </c>
      <c r="R8203" s="7">
        <v>35.007871999999999</v>
      </c>
      <c r="S8203" s="7">
        <v>136.68729500000001</v>
      </c>
      <c r="T8203" t="s">
        <v>46</v>
      </c>
      <c r="U8203" t="s">
        <v>29002</v>
      </c>
      <c r="X8203" t="s">
        <v>29003</v>
      </c>
      <c r="Y8203" t="s">
        <v>19854</v>
      </c>
      <c r="Z8203" t="s">
        <v>21048</v>
      </c>
      <c r="AA8203" t="s">
        <v>29004</v>
      </c>
      <c r="AG8203" t="s">
        <v>29005</v>
      </c>
      <c r="AH8203" s="24">
        <v>1124368</v>
      </c>
      <c r="AI8203" t="s">
        <v>29006</v>
      </c>
      <c r="AJ8203" t="s">
        <v>29007</v>
      </c>
    </row>
    <row r="8204" spans="1:36" ht="17.25" hidden="1" customHeight="1" x14ac:dyDescent="0.2">
      <c r="A8204" s="4" t="s">
        <v>28999</v>
      </c>
      <c r="B8204" t="s">
        <v>28547</v>
      </c>
      <c r="C8204" t="s">
        <v>29000</v>
      </c>
      <c r="D8204" t="s">
        <v>29001</v>
      </c>
      <c r="E8204" t="s">
        <v>56</v>
      </c>
      <c r="F8204" t="s">
        <v>617</v>
      </c>
      <c r="G8204" s="5">
        <v>700</v>
      </c>
      <c r="H8204" t="s">
        <v>42</v>
      </c>
      <c r="I8204" t="s">
        <v>240</v>
      </c>
      <c r="J8204" t="s">
        <v>45</v>
      </c>
      <c r="N8204" s="27">
        <v>1990</v>
      </c>
      <c r="R8204" s="7">
        <v>35.007871999999999</v>
      </c>
      <c r="S8204" s="7">
        <v>136.68729500000001</v>
      </c>
      <c r="T8204" t="s">
        <v>46</v>
      </c>
      <c r="U8204" t="s">
        <v>29002</v>
      </c>
      <c r="X8204" t="s">
        <v>29003</v>
      </c>
      <c r="Y8204" t="s">
        <v>19854</v>
      </c>
      <c r="Z8204" t="s">
        <v>21048</v>
      </c>
      <c r="AA8204" t="s">
        <v>29004</v>
      </c>
      <c r="AG8204" t="s">
        <v>29005</v>
      </c>
      <c r="AH8204" s="24">
        <v>1124369</v>
      </c>
      <c r="AI8204" t="s">
        <v>29006</v>
      </c>
      <c r="AJ8204" t="s">
        <v>29008</v>
      </c>
    </row>
    <row r="8205" spans="1:36" ht="17.25" hidden="1" customHeight="1" x14ac:dyDescent="0.2">
      <c r="A8205" s="4" t="s">
        <v>28999</v>
      </c>
      <c r="B8205" t="s">
        <v>28547</v>
      </c>
      <c r="C8205" t="s">
        <v>29000</v>
      </c>
      <c r="D8205" t="s">
        <v>29001</v>
      </c>
      <c r="E8205" t="s">
        <v>79</v>
      </c>
      <c r="F8205" t="s">
        <v>617</v>
      </c>
      <c r="G8205" s="5">
        <v>243</v>
      </c>
      <c r="H8205" t="s">
        <v>42</v>
      </c>
      <c r="I8205" t="s">
        <v>43</v>
      </c>
      <c r="J8205" t="s">
        <v>45</v>
      </c>
      <c r="N8205" s="27">
        <v>1996</v>
      </c>
      <c r="R8205" s="7">
        <v>35.007871999999999</v>
      </c>
      <c r="S8205" s="7">
        <v>136.68729500000001</v>
      </c>
      <c r="T8205" t="s">
        <v>46</v>
      </c>
      <c r="U8205" t="s">
        <v>29002</v>
      </c>
      <c r="X8205" t="s">
        <v>29003</v>
      </c>
      <c r="Y8205" t="s">
        <v>19854</v>
      </c>
      <c r="Z8205" t="s">
        <v>21048</v>
      </c>
      <c r="AA8205" t="s">
        <v>29004</v>
      </c>
      <c r="AG8205" t="s">
        <v>29005</v>
      </c>
      <c r="AH8205" s="6">
        <v>1124370</v>
      </c>
      <c r="AI8205" t="s">
        <v>29006</v>
      </c>
      <c r="AJ8205" t="s">
        <v>29009</v>
      </c>
    </row>
    <row r="8206" spans="1:36" ht="17.25" hidden="1" customHeight="1" x14ac:dyDescent="0.2">
      <c r="A8206" s="4" t="s">
        <v>28999</v>
      </c>
      <c r="B8206" t="s">
        <v>28547</v>
      </c>
      <c r="C8206" t="s">
        <v>29000</v>
      </c>
      <c r="D8206" t="s">
        <v>29001</v>
      </c>
      <c r="E8206" t="s">
        <v>81</v>
      </c>
      <c r="F8206" t="s">
        <v>617</v>
      </c>
      <c r="G8206" s="5">
        <v>243</v>
      </c>
      <c r="H8206" t="s">
        <v>42</v>
      </c>
      <c r="I8206" t="s">
        <v>43</v>
      </c>
      <c r="J8206" t="s">
        <v>45</v>
      </c>
      <c r="N8206" s="27">
        <v>1996</v>
      </c>
      <c r="R8206" s="7">
        <v>35.007871999999999</v>
      </c>
      <c r="S8206" s="7">
        <v>136.68729500000001</v>
      </c>
      <c r="T8206" t="s">
        <v>46</v>
      </c>
      <c r="U8206" t="s">
        <v>29002</v>
      </c>
      <c r="X8206" t="s">
        <v>29003</v>
      </c>
      <c r="Y8206" t="s">
        <v>19854</v>
      </c>
      <c r="Z8206" t="s">
        <v>21048</v>
      </c>
      <c r="AA8206" t="s">
        <v>29004</v>
      </c>
      <c r="AG8206" t="s">
        <v>29005</v>
      </c>
      <c r="AH8206" s="24">
        <v>1124371</v>
      </c>
      <c r="AI8206" t="s">
        <v>29006</v>
      </c>
      <c r="AJ8206" t="s">
        <v>29010</v>
      </c>
    </row>
    <row r="8207" spans="1:36" ht="17.25" hidden="1" customHeight="1" x14ac:dyDescent="0.2">
      <c r="A8207" s="4" t="s">
        <v>28999</v>
      </c>
      <c r="B8207" t="s">
        <v>28547</v>
      </c>
      <c r="C8207" t="s">
        <v>29000</v>
      </c>
      <c r="D8207" t="s">
        <v>29001</v>
      </c>
      <c r="E8207" t="s">
        <v>2018</v>
      </c>
      <c r="F8207" t="s">
        <v>617</v>
      </c>
      <c r="G8207" s="5">
        <v>243</v>
      </c>
      <c r="H8207" t="s">
        <v>42</v>
      </c>
      <c r="I8207" t="s">
        <v>43</v>
      </c>
      <c r="J8207" t="s">
        <v>45</v>
      </c>
      <c r="N8207" s="27">
        <v>1996</v>
      </c>
      <c r="R8207" s="7">
        <v>35.007871999999999</v>
      </c>
      <c r="S8207" s="7">
        <v>136.68729500000001</v>
      </c>
      <c r="T8207" t="s">
        <v>46</v>
      </c>
      <c r="U8207" t="s">
        <v>29002</v>
      </c>
      <c r="X8207" t="s">
        <v>29003</v>
      </c>
      <c r="Y8207" t="s">
        <v>19854</v>
      </c>
      <c r="Z8207" t="s">
        <v>21048</v>
      </c>
      <c r="AA8207" t="s">
        <v>29004</v>
      </c>
      <c r="AG8207" t="s">
        <v>29005</v>
      </c>
      <c r="AH8207" s="24">
        <v>1124372</v>
      </c>
      <c r="AI8207" t="s">
        <v>29006</v>
      </c>
      <c r="AJ8207" t="s">
        <v>29011</v>
      </c>
    </row>
    <row r="8208" spans="1:36" ht="17.25" hidden="1" customHeight="1" x14ac:dyDescent="0.2">
      <c r="A8208" s="4" t="s">
        <v>28999</v>
      </c>
      <c r="B8208" t="s">
        <v>28547</v>
      </c>
      <c r="C8208" t="s">
        <v>29000</v>
      </c>
      <c r="D8208" t="s">
        <v>29001</v>
      </c>
      <c r="E8208" t="s">
        <v>2096</v>
      </c>
      <c r="F8208" t="s">
        <v>617</v>
      </c>
      <c r="G8208" s="5">
        <v>243</v>
      </c>
      <c r="H8208" t="s">
        <v>42</v>
      </c>
      <c r="I8208" t="s">
        <v>43</v>
      </c>
      <c r="J8208" t="s">
        <v>45</v>
      </c>
      <c r="N8208" s="27">
        <v>1996</v>
      </c>
      <c r="R8208" s="7">
        <v>35.007871999999999</v>
      </c>
      <c r="S8208" s="7">
        <v>136.68729500000001</v>
      </c>
      <c r="T8208" t="s">
        <v>46</v>
      </c>
      <c r="U8208" t="s">
        <v>29002</v>
      </c>
      <c r="X8208" t="s">
        <v>29003</v>
      </c>
      <c r="Y8208" t="s">
        <v>19854</v>
      </c>
      <c r="Z8208" t="s">
        <v>21048</v>
      </c>
      <c r="AA8208" t="s">
        <v>29004</v>
      </c>
      <c r="AG8208" t="s">
        <v>29005</v>
      </c>
      <c r="AH8208" s="24">
        <v>1124373</v>
      </c>
      <c r="AI8208" t="s">
        <v>29006</v>
      </c>
      <c r="AJ8208" t="s">
        <v>29012</v>
      </c>
    </row>
    <row r="8209" spans="1:36" ht="17.25" hidden="1" customHeight="1" x14ac:dyDescent="0.2">
      <c r="A8209" s="4" t="s">
        <v>28999</v>
      </c>
      <c r="B8209" t="s">
        <v>28547</v>
      </c>
      <c r="C8209" t="s">
        <v>29000</v>
      </c>
      <c r="D8209" t="s">
        <v>29001</v>
      </c>
      <c r="E8209" t="s">
        <v>29013</v>
      </c>
      <c r="F8209" t="s">
        <v>617</v>
      </c>
      <c r="G8209" s="5">
        <v>243</v>
      </c>
      <c r="H8209" t="s">
        <v>42</v>
      </c>
      <c r="I8209" t="s">
        <v>43</v>
      </c>
      <c r="J8209" t="s">
        <v>45</v>
      </c>
      <c r="N8209" s="27">
        <v>1996</v>
      </c>
      <c r="R8209" s="7">
        <v>35.007871999999999</v>
      </c>
      <c r="S8209" s="7">
        <v>136.68729500000001</v>
      </c>
      <c r="T8209" t="s">
        <v>46</v>
      </c>
      <c r="U8209" t="s">
        <v>29002</v>
      </c>
      <c r="X8209" t="s">
        <v>29003</v>
      </c>
      <c r="Y8209" t="s">
        <v>19854</v>
      </c>
      <c r="Z8209" t="s">
        <v>21048</v>
      </c>
      <c r="AA8209" t="s">
        <v>29004</v>
      </c>
      <c r="AG8209" t="s">
        <v>29005</v>
      </c>
      <c r="AH8209" s="24">
        <v>1124374</v>
      </c>
      <c r="AI8209" t="s">
        <v>29006</v>
      </c>
      <c r="AJ8209" t="s">
        <v>29014</v>
      </c>
    </row>
    <row r="8210" spans="1:36" ht="17.25" hidden="1" customHeight="1" x14ac:dyDescent="0.2">
      <c r="A8210" s="4" t="s">
        <v>28999</v>
      </c>
      <c r="B8210" t="s">
        <v>28547</v>
      </c>
      <c r="C8210" t="s">
        <v>29000</v>
      </c>
      <c r="D8210" t="s">
        <v>29001</v>
      </c>
      <c r="E8210" t="s">
        <v>29015</v>
      </c>
      <c r="F8210" t="s">
        <v>617</v>
      </c>
      <c r="G8210" s="5">
        <v>243</v>
      </c>
      <c r="H8210" t="s">
        <v>42</v>
      </c>
      <c r="I8210" t="s">
        <v>43</v>
      </c>
      <c r="J8210" t="s">
        <v>45</v>
      </c>
      <c r="N8210" s="27">
        <v>1996</v>
      </c>
      <c r="R8210" s="7">
        <v>35.007871999999999</v>
      </c>
      <c r="S8210" s="7">
        <v>136.68729500000001</v>
      </c>
      <c r="T8210" t="s">
        <v>46</v>
      </c>
      <c r="U8210" t="s">
        <v>29002</v>
      </c>
      <c r="X8210" t="s">
        <v>29003</v>
      </c>
      <c r="Y8210" t="s">
        <v>19854</v>
      </c>
      <c r="Z8210" t="s">
        <v>21048</v>
      </c>
      <c r="AA8210" t="s">
        <v>29004</v>
      </c>
      <c r="AG8210" t="s">
        <v>29005</v>
      </c>
      <c r="AH8210" s="24">
        <v>1124375</v>
      </c>
      <c r="AI8210" t="s">
        <v>29006</v>
      </c>
      <c r="AJ8210" t="s">
        <v>29016</v>
      </c>
    </row>
    <row r="8211" spans="1:36" ht="17.25" hidden="1" customHeight="1" x14ac:dyDescent="0.2">
      <c r="A8211" s="4" t="s">
        <v>28999</v>
      </c>
      <c r="B8211" t="s">
        <v>28547</v>
      </c>
      <c r="C8211" t="s">
        <v>29000</v>
      </c>
      <c r="D8211" t="s">
        <v>29001</v>
      </c>
      <c r="E8211" t="s">
        <v>29017</v>
      </c>
      <c r="F8211" t="s">
        <v>617</v>
      </c>
      <c r="G8211" s="5">
        <v>243</v>
      </c>
      <c r="H8211" t="s">
        <v>42</v>
      </c>
      <c r="I8211" t="s">
        <v>43</v>
      </c>
      <c r="J8211" t="s">
        <v>45</v>
      </c>
      <c r="N8211" s="27">
        <v>1996</v>
      </c>
      <c r="R8211" s="7">
        <v>35.007871999999999</v>
      </c>
      <c r="S8211" s="7">
        <v>136.68729500000001</v>
      </c>
      <c r="T8211" t="s">
        <v>46</v>
      </c>
      <c r="U8211" t="s">
        <v>29002</v>
      </c>
      <c r="X8211" t="s">
        <v>29003</v>
      </c>
      <c r="Y8211" t="s">
        <v>19854</v>
      </c>
      <c r="Z8211" t="s">
        <v>21048</v>
      </c>
      <c r="AA8211" t="s">
        <v>29004</v>
      </c>
      <c r="AG8211" t="s">
        <v>29005</v>
      </c>
      <c r="AH8211" s="24">
        <v>1124376</v>
      </c>
      <c r="AI8211" t="s">
        <v>29006</v>
      </c>
      <c r="AJ8211" t="s">
        <v>29018</v>
      </c>
    </row>
    <row r="8212" spans="1:36" ht="17.25" hidden="1" customHeight="1" x14ac:dyDescent="0.2">
      <c r="A8212" s="4" t="s">
        <v>28999</v>
      </c>
      <c r="B8212" t="s">
        <v>28547</v>
      </c>
      <c r="C8212" t="s">
        <v>29000</v>
      </c>
      <c r="D8212" t="s">
        <v>29001</v>
      </c>
      <c r="E8212" t="s">
        <v>16627</v>
      </c>
      <c r="F8212" t="s">
        <v>617</v>
      </c>
      <c r="G8212" s="5">
        <v>243</v>
      </c>
      <c r="H8212" t="s">
        <v>42</v>
      </c>
      <c r="I8212" t="s">
        <v>43</v>
      </c>
      <c r="J8212" t="s">
        <v>45</v>
      </c>
      <c r="N8212" s="27">
        <v>1997</v>
      </c>
      <c r="R8212" s="7">
        <v>35.007871999999999</v>
      </c>
      <c r="S8212" s="7">
        <v>136.68729500000001</v>
      </c>
      <c r="T8212" t="s">
        <v>46</v>
      </c>
      <c r="U8212" t="s">
        <v>29002</v>
      </c>
      <c r="X8212" t="s">
        <v>29003</v>
      </c>
      <c r="Y8212" t="s">
        <v>19854</v>
      </c>
      <c r="Z8212" t="s">
        <v>21048</v>
      </c>
      <c r="AA8212" t="s">
        <v>29004</v>
      </c>
      <c r="AG8212" t="s">
        <v>29005</v>
      </c>
      <c r="AH8212" s="24">
        <v>1124377</v>
      </c>
      <c r="AI8212" t="s">
        <v>29006</v>
      </c>
      <c r="AJ8212" t="s">
        <v>29019</v>
      </c>
    </row>
    <row r="8213" spans="1:36" ht="17.25" hidden="1" customHeight="1" x14ac:dyDescent="0.2">
      <c r="A8213" s="4" t="s">
        <v>28999</v>
      </c>
      <c r="B8213" t="s">
        <v>28547</v>
      </c>
      <c r="C8213" t="s">
        <v>29000</v>
      </c>
      <c r="D8213" t="s">
        <v>29001</v>
      </c>
      <c r="E8213" t="s">
        <v>16629</v>
      </c>
      <c r="F8213" t="s">
        <v>617</v>
      </c>
      <c r="G8213" s="5">
        <v>243</v>
      </c>
      <c r="H8213" t="s">
        <v>42</v>
      </c>
      <c r="I8213" t="s">
        <v>43</v>
      </c>
      <c r="J8213" t="s">
        <v>45</v>
      </c>
      <c r="N8213" s="27">
        <v>1997</v>
      </c>
      <c r="R8213" s="7">
        <v>35.007871999999999</v>
      </c>
      <c r="S8213" s="7">
        <v>136.68729500000001</v>
      </c>
      <c r="T8213" t="s">
        <v>46</v>
      </c>
      <c r="U8213" t="s">
        <v>29002</v>
      </c>
      <c r="X8213" t="s">
        <v>29003</v>
      </c>
      <c r="Y8213" t="s">
        <v>19854</v>
      </c>
      <c r="Z8213" t="s">
        <v>21048</v>
      </c>
      <c r="AA8213" t="s">
        <v>29004</v>
      </c>
      <c r="AG8213" t="s">
        <v>29005</v>
      </c>
      <c r="AH8213" s="24">
        <v>1124378</v>
      </c>
      <c r="AI8213" t="s">
        <v>29006</v>
      </c>
      <c r="AJ8213" t="s">
        <v>29020</v>
      </c>
    </row>
    <row r="8214" spans="1:36" ht="17.25" hidden="1" customHeight="1" x14ac:dyDescent="0.2">
      <c r="A8214" s="4" t="s">
        <v>28999</v>
      </c>
      <c r="B8214" t="s">
        <v>28547</v>
      </c>
      <c r="C8214" t="s">
        <v>29000</v>
      </c>
      <c r="D8214" t="s">
        <v>29001</v>
      </c>
      <c r="E8214" t="s">
        <v>16631</v>
      </c>
      <c r="F8214" t="s">
        <v>617</v>
      </c>
      <c r="G8214" s="5">
        <v>243</v>
      </c>
      <c r="H8214" t="s">
        <v>42</v>
      </c>
      <c r="I8214" t="s">
        <v>43</v>
      </c>
      <c r="J8214" t="s">
        <v>45</v>
      </c>
      <c r="N8214" s="27">
        <v>1997</v>
      </c>
      <c r="R8214" s="7">
        <v>35.007871999999999</v>
      </c>
      <c r="S8214" s="7">
        <v>136.68729500000001</v>
      </c>
      <c r="T8214" t="s">
        <v>46</v>
      </c>
      <c r="U8214" t="s">
        <v>29002</v>
      </c>
      <c r="X8214" t="s">
        <v>29003</v>
      </c>
      <c r="Y8214" t="s">
        <v>19854</v>
      </c>
      <c r="Z8214" t="s">
        <v>21048</v>
      </c>
      <c r="AA8214" t="s">
        <v>29004</v>
      </c>
      <c r="AG8214" t="s">
        <v>29005</v>
      </c>
      <c r="AH8214" s="24">
        <v>1124379</v>
      </c>
      <c r="AI8214" t="s">
        <v>29006</v>
      </c>
      <c r="AJ8214" t="s">
        <v>29021</v>
      </c>
    </row>
    <row r="8215" spans="1:36" ht="17.25" hidden="1" customHeight="1" x14ac:dyDescent="0.2">
      <c r="A8215" s="4" t="s">
        <v>28999</v>
      </c>
      <c r="B8215" t="s">
        <v>28547</v>
      </c>
      <c r="C8215" t="s">
        <v>29000</v>
      </c>
      <c r="D8215" t="s">
        <v>29001</v>
      </c>
      <c r="E8215" t="s">
        <v>29022</v>
      </c>
      <c r="F8215" t="s">
        <v>617</v>
      </c>
      <c r="G8215" s="5">
        <v>243</v>
      </c>
      <c r="H8215" t="s">
        <v>42</v>
      </c>
      <c r="I8215" t="s">
        <v>43</v>
      </c>
      <c r="J8215" t="s">
        <v>45</v>
      </c>
      <c r="N8215" s="27">
        <v>1997</v>
      </c>
      <c r="R8215" s="7">
        <v>35.007871999999999</v>
      </c>
      <c r="S8215" s="7">
        <v>136.68729500000001</v>
      </c>
      <c r="T8215" t="s">
        <v>46</v>
      </c>
      <c r="U8215" t="s">
        <v>29002</v>
      </c>
      <c r="X8215" t="s">
        <v>29003</v>
      </c>
      <c r="Y8215" t="s">
        <v>19854</v>
      </c>
      <c r="Z8215" t="s">
        <v>21048</v>
      </c>
      <c r="AA8215" t="s">
        <v>29004</v>
      </c>
      <c r="AG8215" t="s">
        <v>29005</v>
      </c>
      <c r="AH8215" s="24">
        <v>1124380</v>
      </c>
      <c r="AI8215" t="s">
        <v>29006</v>
      </c>
      <c r="AJ8215" t="s">
        <v>29023</v>
      </c>
    </row>
    <row r="8216" spans="1:36" ht="17.25" hidden="1" customHeight="1" x14ac:dyDescent="0.2">
      <c r="A8216" s="4" t="s">
        <v>28999</v>
      </c>
      <c r="B8216" t="s">
        <v>28547</v>
      </c>
      <c r="C8216" t="s">
        <v>29000</v>
      </c>
      <c r="D8216" t="s">
        <v>29001</v>
      </c>
      <c r="E8216" t="s">
        <v>29024</v>
      </c>
      <c r="F8216" t="s">
        <v>617</v>
      </c>
      <c r="G8216" s="5">
        <v>243</v>
      </c>
      <c r="H8216" t="s">
        <v>42</v>
      </c>
      <c r="I8216" t="s">
        <v>43</v>
      </c>
      <c r="J8216" t="s">
        <v>45</v>
      </c>
      <c r="N8216" s="27">
        <v>1997</v>
      </c>
      <c r="R8216" s="7">
        <v>35.007871999999999</v>
      </c>
      <c r="S8216" s="7">
        <v>136.68729500000001</v>
      </c>
      <c r="T8216" t="s">
        <v>46</v>
      </c>
      <c r="U8216" t="s">
        <v>29002</v>
      </c>
      <c r="X8216" t="s">
        <v>29003</v>
      </c>
      <c r="Y8216" t="s">
        <v>19854</v>
      </c>
      <c r="Z8216" t="s">
        <v>21048</v>
      </c>
      <c r="AA8216" t="s">
        <v>29004</v>
      </c>
      <c r="AG8216" t="s">
        <v>29005</v>
      </c>
      <c r="AH8216" s="24">
        <v>1124381</v>
      </c>
      <c r="AI8216" t="s">
        <v>29006</v>
      </c>
      <c r="AJ8216" t="s">
        <v>29025</v>
      </c>
    </row>
    <row r="8217" spans="1:36" ht="17.25" hidden="1" customHeight="1" x14ac:dyDescent="0.2">
      <c r="A8217" s="4" t="s">
        <v>28999</v>
      </c>
      <c r="B8217" t="s">
        <v>28547</v>
      </c>
      <c r="C8217" t="s">
        <v>29000</v>
      </c>
      <c r="D8217" t="s">
        <v>29001</v>
      </c>
      <c r="E8217" t="s">
        <v>29026</v>
      </c>
      <c r="F8217" t="s">
        <v>617</v>
      </c>
      <c r="G8217" s="5">
        <v>243</v>
      </c>
      <c r="H8217" t="s">
        <v>42</v>
      </c>
      <c r="I8217" t="s">
        <v>43</v>
      </c>
      <c r="J8217" t="s">
        <v>45</v>
      </c>
      <c r="N8217" s="27">
        <v>1997</v>
      </c>
      <c r="R8217" s="7">
        <v>35.007871999999999</v>
      </c>
      <c r="S8217" s="7">
        <v>136.68729500000001</v>
      </c>
      <c r="T8217" t="s">
        <v>46</v>
      </c>
      <c r="U8217" t="s">
        <v>29002</v>
      </c>
      <c r="X8217" t="s">
        <v>29003</v>
      </c>
      <c r="Y8217" t="s">
        <v>19854</v>
      </c>
      <c r="Z8217" t="s">
        <v>21048</v>
      </c>
      <c r="AA8217" t="s">
        <v>29004</v>
      </c>
      <c r="AG8217" t="s">
        <v>29005</v>
      </c>
      <c r="AH8217" s="24">
        <v>1124382</v>
      </c>
      <c r="AI8217" t="s">
        <v>29006</v>
      </c>
      <c r="AJ8217" t="s">
        <v>29027</v>
      </c>
    </row>
    <row r="8218" spans="1:36" ht="17.25" hidden="1" customHeight="1" x14ac:dyDescent="0.2">
      <c r="A8218" s="4" t="s">
        <v>28999</v>
      </c>
      <c r="B8218" t="s">
        <v>28547</v>
      </c>
      <c r="C8218" t="s">
        <v>29000</v>
      </c>
      <c r="D8218" t="s">
        <v>29001</v>
      </c>
      <c r="E8218" t="s">
        <v>29028</v>
      </c>
      <c r="F8218" t="s">
        <v>617</v>
      </c>
      <c r="G8218" s="5">
        <v>243</v>
      </c>
      <c r="H8218" t="s">
        <v>42</v>
      </c>
      <c r="I8218" t="s">
        <v>43</v>
      </c>
      <c r="J8218" t="s">
        <v>45</v>
      </c>
      <c r="N8218" s="27">
        <v>1997</v>
      </c>
      <c r="R8218" s="7">
        <v>35.007871999999999</v>
      </c>
      <c r="S8218" s="7">
        <v>136.68729500000001</v>
      </c>
      <c r="T8218" t="s">
        <v>46</v>
      </c>
      <c r="U8218" t="s">
        <v>29002</v>
      </c>
      <c r="X8218" t="s">
        <v>29003</v>
      </c>
      <c r="Y8218" t="s">
        <v>19854</v>
      </c>
      <c r="Z8218" t="s">
        <v>21048</v>
      </c>
      <c r="AA8218" t="s">
        <v>29004</v>
      </c>
      <c r="AG8218" t="s">
        <v>29005</v>
      </c>
      <c r="AH8218" s="24">
        <v>1124383</v>
      </c>
      <c r="AI8218" t="s">
        <v>29006</v>
      </c>
      <c r="AJ8218" t="s">
        <v>29029</v>
      </c>
    </row>
    <row r="8219" spans="1:36" ht="17.25" hidden="1" customHeight="1" x14ac:dyDescent="0.2">
      <c r="A8219" s="4" t="s">
        <v>29030</v>
      </c>
      <c r="B8219" t="s">
        <v>28547</v>
      </c>
      <c r="C8219" t="s">
        <v>29031</v>
      </c>
      <c r="D8219" t="s">
        <v>29032</v>
      </c>
      <c r="E8219" t="s">
        <v>40</v>
      </c>
      <c r="F8219" t="s">
        <v>86</v>
      </c>
      <c r="G8219" s="5">
        <v>423.7</v>
      </c>
      <c r="H8219" t="s">
        <v>42</v>
      </c>
      <c r="I8219" t="s">
        <v>43</v>
      </c>
      <c r="J8219" t="s">
        <v>45</v>
      </c>
      <c r="N8219" s="27">
        <v>2008</v>
      </c>
      <c r="R8219" s="7">
        <v>35.498877</v>
      </c>
      <c r="S8219" s="7">
        <v>139.72518400000001</v>
      </c>
      <c r="T8219" t="s">
        <v>46</v>
      </c>
      <c r="U8219" t="s">
        <v>28802</v>
      </c>
      <c r="X8219" t="s">
        <v>28803</v>
      </c>
      <c r="Y8219" t="s">
        <v>19854</v>
      </c>
      <c r="Z8219" t="s">
        <v>21048</v>
      </c>
      <c r="AC8219" t="s">
        <v>29033</v>
      </c>
      <c r="AG8219" t="s">
        <v>29034</v>
      </c>
      <c r="AH8219" s="24">
        <v>1179988</v>
      </c>
      <c r="AI8219" t="s">
        <v>29035</v>
      </c>
      <c r="AJ8219" t="s">
        <v>29036</v>
      </c>
    </row>
    <row r="8220" spans="1:36" ht="17.25" hidden="1" customHeight="1" x14ac:dyDescent="0.2">
      <c r="A8220" s="4" t="s">
        <v>29030</v>
      </c>
      <c r="B8220" t="s">
        <v>28547</v>
      </c>
      <c r="C8220" t="s">
        <v>29031</v>
      </c>
      <c r="D8220" t="s">
        <v>29032</v>
      </c>
      <c r="E8220" t="s">
        <v>56</v>
      </c>
      <c r="F8220" t="s">
        <v>86</v>
      </c>
      <c r="G8220" s="5">
        <v>423.7</v>
      </c>
      <c r="H8220" t="s">
        <v>42</v>
      </c>
      <c r="I8220" t="s">
        <v>43</v>
      </c>
      <c r="J8220" t="s">
        <v>45</v>
      </c>
      <c r="N8220" s="27">
        <v>2008</v>
      </c>
      <c r="R8220" s="7">
        <v>35.498877</v>
      </c>
      <c r="S8220" s="7">
        <v>139.72518400000001</v>
      </c>
      <c r="T8220" t="s">
        <v>46</v>
      </c>
      <c r="U8220" t="s">
        <v>28802</v>
      </c>
      <c r="X8220" t="s">
        <v>28803</v>
      </c>
      <c r="Y8220" t="s">
        <v>19854</v>
      </c>
      <c r="Z8220" t="s">
        <v>21048</v>
      </c>
      <c r="AC8220" t="s">
        <v>29033</v>
      </c>
      <c r="AG8220" t="s">
        <v>29034</v>
      </c>
      <c r="AH8220" s="6">
        <v>1221071</v>
      </c>
      <c r="AI8220" t="s">
        <v>29035</v>
      </c>
      <c r="AJ8220" t="s">
        <v>29037</v>
      </c>
    </row>
    <row r="8221" spans="1:36" ht="17.25" hidden="1" customHeight="1" x14ac:dyDescent="0.2">
      <c r="A8221" s="4" t="s">
        <v>29038</v>
      </c>
      <c r="B8221" t="s">
        <v>28547</v>
      </c>
      <c r="C8221" t="s">
        <v>29039</v>
      </c>
      <c r="D8221" t="s">
        <v>29040</v>
      </c>
      <c r="E8221" t="s">
        <v>63</v>
      </c>
      <c r="F8221" t="s">
        <v>617</v>
      </c>
      <c r="G8221" s="5">
        <v>500</v>
      </c>
      <c r="H8221" t="s">
        <v>42</v>
      </c>
      <c r="I8221" t="s">
        <v>43</v>
      </c>
      <c r="J8221" t="s">
        <v>44</v>
      </c>
      <c r="N8221" s="27">
        <v>2009</v>
      </c>
      <c r="R8221" s="7">
        <v>35.512801000000003</v>
      </c>
      <c r="S8221" s="7">
        <v>139.76226600000001</v>
      </c>
      <c r="T8221" t="s">
        <v>46</v>
      </c>
      <c r="U8221" t="s">
        <v>28802</v>
      </c>
      <c r="X8221" t="s">
        <v>28803</v>
      </c>
      <c r="Y8221" t="s">
        <v>19854</v>
      </c>
      <c r="Z8221" t="s">
        <v>21048</v>
      </c>
      <c r="AA8221" t="s">
        <v>29041</v>
      </c>
      <c r="AC8221" t="s">
        <v>29042</v>
      </c>
      <c r="AD8221" t="s">
        <v>52</v>
      </c>
      <c r="AE8221" t="s">
        <v>254</v>
      </c>
      <c r="AF8221" t="s">
        <v>52</v>
      </c>
      <c r="AG8221" t="s">
        <v>29043</v>
      </c>
      <c r="AH8221" s="24">
        <v>1163969</v>
      </c>
      <c r="AI8221" t="s">
        <v>29044</v>
      </c>
      <c r="AJ8221" t="s">
        <v>29045</v>
      </c>
    </row>
    <row r="8222" spans="1:36" ht="17.25" hidden="1" customHeight="1" x14ac:dyDescent="0.2">
      <c r="A8222" s="4" t="s">
        <v>29038</v>
      </c>
      <c r="B8222" t="s">
        <v>28547</v>
      </c>
      <c r="C8222" t="s">
        <v>29039</v>
      </c>
      <c r="D8222" t="s">
        <v>29040</v>
      </c>
      <c r="E8222" t="s">
        <v>73</v>
      </c>
      <c r="F8222" t="s">
        <v>617</v>
      </c>
      <c r="G8222" s="5">
        <v>500</v>
      </c>
      <c r="H8222" t="s">
        <v>42</v>
      </c>
      <c r="I8222" t="s">
        <v>43</v>
      </c>
      <c r="J8222" t="s">
        <v>44</v>
      </c>
      <c r="N8222" s="27">
        <v>2008</v>
      </c>
      <c r="R8222" s="7">
        <v>35.512801000000003</v>
      </c>
      <c r="S8222" s="7">
        <v>139.76226600000001</v>
      </c>
      <c r="T8222" t="s">
        <v>46</v>
      </c>
      <c r="U8222" t="s">
        <v>28802</v>
      </c>
      <c r="X8222" t="s">
        <v>28803</v>
      </c>
      <c r="Y8222" t="s">
        <v>19854</v>
      </c>
      <c r="Z8222" t="s">
        <v>21048</v>
      </c>
      <c r="AA8222" t="s">
        <v>29041</v>
      </c>
      <c r="AC8222" t="s">
        <v>29042</v>
      </c>
      <c r="AD8222" t="s">
        <v>52</v>
      </c>
      <c r="AE8222" t="s">
        <v>254</v>
      </c>
      <c r="AF8222" t="s">
        <v>52</v>
      </c>
      <c r="AG8222" t="s">
        <v>29043</v>
      </c>
      <c r="AH8222" s="24">
        <v>1211258</v>
      </c>
      <c r="AI8222" t="s">
        <v>29044</v>
      </c>
      <c r="AJ8222" t="s">
        <v>29046</v>
      </c>
    </row>
    <row r="8223" spans="1:36" ht="17.25" hidden="1" customHeight="1" x14ac:dyDescent="0.2">
      <c r="A8223" s="4" t="s">
        <v>29038</v>
      </c>
      <c r="B8223" t="s">
        <v>28547</v>
      </c>
      <c r="C8223" t="s">
        <v>29039</v>
      </c>
      <c r="D8223" t="s">
        <v>29040</v>
      </c>
      <c r="E8223" t="s">
        <v>211</v>
      </c>
      <c r="F8223" t="s">
        <v>617</v>
      </c>
      <c r="G8223" s="5">
        <v>500</v>
      </c>
      <c r="H8223" t="s">
        <v>42</v>
      </c>
      <c r="I8223" t="s">
        <v>43</v>
      </c>
      <c r="J8223" t="s">
        <v>44</v>
      </c>
      <c r="N8223" s="27">
        <v>2007</v>
      </c>
      <c r="R8223" s="7">
        <v>35.512801000000003</v>
      </c>
      <c r="S8223" s="7">
        <v>139.76226600000001</v>
      </c>
      <c r="T8223" t="s">
        <v>46</v>
      </c>
      <c r="U8223" t="s">
        <v>28802</v>
      </c>
      <c r="X8223" t="s">
        <v>28803</v>
      </c>
      <c r="Y8223" t="s">
        <v>19854</v>
      </c>
      <c r="Z8223" t="s">
        <v>21048</v>
      </c>
      <c r="AA8223" t="s">
        <v>29041</v>
      </c>
      <c r="AC8223" t="s">
        <v>29042</v>
      </c>
      <c r="AD8223" t="s">
        <v>52</v>
      </c>
      <c r="AE8223" t="s">
        <v>254</v>
      </c>
      <c r="AF8223" t="s">
        <v>52</v>
      </c>
      <c r="AG8223" t="s">
        <v>29043</v>
      </c>
      <c r="AH8223" s="24">
        <v>1211259</v>
      </c>
      <c r="AI8223" t="s">
        <v>29044</v>
      </c>
      <c r="AJ8223" t="s">
        <v>29047</v>
      </c>
    </row>
    <row r="8224" spans="1:36" ht="17.25" hidden="1" customHeight="1" x14ac:dyDescent="0.2">
      <c r="A8224" s="4" t="s">
        <v>29038</v>
      </c>
      <c r="B8224" t="s">
        <v>28547</v>
      </c>
      <c r="C8224" t="s">
        <v>29039</v>
      </c>
      <c r="D8224" t="s">
        <v>29040</v>
      </c>
      <c r="E8224" t="s">
        <v>387</v>
      </c>
      <c r="F8224" t="s">
        <v>617</v>
      </c>
      <c r="G8224" s="5">
        <v>128</v>
      </c>
      <c r="H8224" t="s">
        <v>42</v>
      </c>
      <c r="I8224" t="s">
        <v>65</v>
      </c>
      <c r="J8224" t="s">
        <v>45</v>
      </c>
      <c r="N8224" s="27" t="s">
        <v>45</v>
      </c>
      <c r="O8224" s="25"/>
      <c r="R8224" s="7">
        <v>35.512801000000003</v>
      </c>
      <c r="S8224" s="7">
        <v>139.76226600000001</v>
      </c>
      <c r="T8224" t="s">
        <v>46</v>
      </c>
      <c r="U8224" t="s">
        <v>28802</v>
      </c>
      <c r="X8224" t="s">
        <v>28803</v>
      </c>
      <c r="Y8224" t="s">
        <v>19854</v>
      </c>
      <c r="Z8224" t="s">
        <v>21048</v>
      </c>
      <c r="AA8224" t="s">
        <v>29041</v>
      </c>
      <c r="AC8224" t="s">
        <v>29042</v>
      </c>
      <c r="AD8224" t="s">
        <v>52</v>
      </c>
      <c r="AE8224" t="s">
        <v>254</v>
      </c>
      <c r="AF8224" t="s">
        <v>52</v>
      </c>
      <c r="AG8224" t="s">
        <v>29043</v>
      </c>
      <c r="AH8224" s="8">
        <v>1233810</v>
      </c>
      <c r="AI8224" t="s">
        <v>29044</v>
      </c>
      <c r="AJ8224" t="s">
        <v>29048</v>
      </c>
    </row>
    <row r="8225" spans="1:36" ht="17.25" hidden="1" customHeight="1" x14ac:dyDescent="0.2">
      <c r="A8225" s="4" t="s">
        <v>29052</v>
      </c>
      <c r="B8225" t="s">
        <v>28547</v>
      </c>
      <c r="C8225" t="s">
        <v>29053</v>
      </c>
      <c r="E8225" t="s">
        <v>40</v>
      </c>
      <c r="F8225" t="s">
        <v>617</v>
      </c>
      <c r="G8225" s="5">
        <v>398</v>
      </c>
      <c r="H8225" t="s">
        <v>42</v>
      </c>
      <c r="I8225" t="s">
        <v>43</v>
      </c>
      <c r="J8225" t="s">
        <v>45</v>
      </c>
      <c r="N8225" s="6">
        <v>2002</v>
      </c>
      <c r="O8225" s="25"/>
      <c r="R8225" s="7">
        <v>35.578325999999997</v>
      </c>
      <c r="S8225" s="7">
        <v>140.0958847</v>
      </c>
      <c r="T8225" t="s">
        <v>504</v>
      </c>
      <c r="U8225" t="s">
        <v>28582</v>
      </c>
      <c r="X8225" t="s">
        <v>28582</v>
      </c>
      <c r="Y8225" t="s">
        <v>19854</v>
      </c>
      <c r="Z8225" t="s">
        <v>21048</v>
      </c>
      <c r="AC8225" t="s">
        <v>29054</v>
      </c>
      <c r="AG8225" t="s">
        <v>29055</v>
      </c>
      <c r="AH8225" s="8" t="s">
        <v>29056</v>
      </c>
      <c r="AI8225" t="s">
        <v>29057</v>
      </c>
      <c r="AJ8225" t="s">
        <v>29058</v>
      </c>
    </row>
    <row r="8226" spans="1:36" ht="17.25" hidden="1" customHeight="1" x14ac:dyDescent="0.2">
      <c r="A8226" s="4" t="s">
        <v>43031</v>
      </c>
      <c r="B8226" t="s">
        <v>42999</v>
      </c>
      <c r="C8226" t="s">
        <v>43032</v>
      </c>
      <c r="E8226" t="s">
        <v>40</v>
      </c>
      <c r="F8226" t="s">
        <v>86</v>
      </c>
      <c r="G8226" s="5">
        <v>50</v>
      </c>
      <c r="H8226" t="s">
        <v>42</v>
      </c>
      <c r="I8226" t="s">
        <v>240</v>
      </c>
      <c r="J8226" t="s">
        <v>44</v>
      </c>
      <c r="N8226" s="6">
        <v>1964</v>
      </c>
      <c r="R8226" s="7">
        <v>44.440280000000001</v>
      </c>
      <c r="S8226" s="7">
        <v>26.062570000000001</v>
      </c>
      <c r="T8226" t="s">
        <v>46</v>
      </c>
      <c r="U8226" t="s">
        <v>43033</v>
      </c>
      <c r="X8226" t="s">
        <v>43033</v>
      </c>
      <c r="Y8226" t="s">
        <v>36708</v>
      </c>
      <c r="Z8226" t="s">
        <v>36915</v>
      </c>
      <c r="AA8226" t="s">
        <v>43034</v>
      </c>
      <c r="AG8226" t="s">
        <v>43035</v>
      </c>
      <c r="AH8226" s="30">
        <v>1107399</v>
      </c>
      <c r="AI8226" t="s">
        <v>43036</v>
      </c>
      <c r="AJ8226" t="s">
        <v>43037</v>
      </c>
    </row>
    <row r="8227" spans="1:36" ht="17.25" hidden="1" customHeight="1" x14ac:dyDescent="0.2">
      <c r="A8227" s="4" t="s">
        <v>43031</v>
      </c>
      <c r="B8227" t="s">
        <v>42999</v>
      </c>
      <c r="C8227" t="s">
        <v>43032</v>
      </c>
      <c r="E8227" t="s">
        <v>56</v>
      </c>
      <c r="F8227" t="s">
        <v>86</v>
      </c>
      <c r="G8227" s="5">
        <v>50</v>
      </c>
      <c r="H8227" t="s">
        <v>42</v>
      </c>
      <c r="I8227" t="s">
        <v>240</v>
      </c>
      <c r="J8227" t="s">
        <v>44</v>
      </c>
      <c r="N8227" s="6">
        <v>1964</v>
      </c>
      <c r="O8227" s="29"/>
      <c r="R8227" s="7">
        <v>44.440280000000001</v>
      </c>
      <c r="S8227" s="7">
        <v>26.062570000000001</v>
      </c>
      <c r="T8227" t="s">
        <v>46</v>
      </c>
      <c r="U8227" t="s">
        <v>43033</v>
      </c>
      <c r="X8227" t="s">
        <v>43033</v>
      </c>
      <c r="Y8227" t="s">
        <v>36708</v>
      </c>
      <c r="Z8227" t="s">
        <v>36915</v>
      </c>
      <c r="AA8227" t="s">
        <v>43034</v>
      </c>
      <c r="AG8227" t="s">
        <v>43035</v>
      </c>
      <c r="AH8227" s="8">
        <v>1107400</v>
      </c>
      <c r="AI8227" t="s">
        <v>43036</v>
      </c>
      <c r="AJ8227" t="s">
        <v>43038</v>
      </c>
    </row>
    <row r="8228" spans="1:36" ht="17.25" hidden="1" customHeight="1" x14ac:dyDescent="0.2">
      <c r="A8228" s="4" t="s">
        <v>29059</v>
      </c>
      <c r="B8228" t="s">
        <v>28547</v>
      </c>
      <c r="C8228" t="s">
        <v>29060</v>
      </c>
      <c r="D8228" t="s">
        <v>29061</v>
      </c>
      <c r="E8228" t="s">
        <v>335</v>
      </c>
      <c r="F8228" t="s">
        <v>21090</v>
      </c>
      <c r="G8228" s="5">
        <v>300</v>
      </c>
      <c r="H8228" t="s">
        <v>42</v>
      </c>
      <c r="I8228" t="s">
        <v>43</v>
      </c>
      <c r="J8228" t="s">
        <v>45</v>
      </c>
      <c r="N8228" s="6">
        <v>2004</v>
      </c>
      <c r="R8228" s="7">
        <v>35.3692848489368</v>
      </c>
      <c r="S8228" s="7">
        <v>139.86148980400401</v>
      </c>
      <c r="T8228" t="s">
        <v>46</v>
      </c>
      <c r="U8228" t="s">
        <v>29062</v>
      </c>
      <c r="X8228" t="s">
        <v>28582</v>
      </c>
      <c r="Y8228" t="s">
        <v>19854</v>
      </c>
      <c r="Z8228" t="s">
        <v>21048</v>
      </c>
      <c r="AG8228" t="s">
        <v>29063</v>
      </c>
      <c r="AH8228" s="24">
        <v>1182935</v>
      </c>
      <c r="AI8228" t="s">
        <v>29064</v>
      </c>
      <c r="AJ8228" t="s">
        <v>29067</v>
      </c>
    </row>
    <row r="8229" spans="1:36" ht="17.25" hidden="1" customHeight="1" x14ac:dyDescent="0.2">
      <c r="A8229" s="4" t="s">
        <v>29059</v>
      </c>
      <c r="B8229" t="s">
        <v>28547</v>
      </c>
      <c r="C8229" t="s">
        <v>29060</v>
      </c>
      <c r="D8229" t="s">
        <v>29061</v>
      </c>
      <c r="E8229" t="s">
        <v>1157</v>
      </c>
      <c r="F8229" t="s">
        <v>21090</v>
      </c>
      <c r="G8229" s="5">
        <v>152.9</v>
      </c>
      <c r="H8229" t="s">
        <v>42</v>
      </c>
      <c r="I8229" t="s">
        <v>43</v>
      </c>
      <c r="J8229" t="s">
        <v>45</v>
      </c>
      <c r="N8229" s="6">
        <v>2011</v>
      </c>
      <c r="R8229" s="7">
        <v>35.3692848489368</v>
      </c>
      <c r="S8229" s="7">
        <v>139.86148980400401</v>
      </c>
      <c r="T8229" t="s">
        <v>46</v>
      </c>
      <c r="U8229" t="s">
        <v>29062</v>
      </c>
      <c r="X8229" t="s">
        <v>28582</v>
      </c>
      <c r="Y8229" t="s">
        <v>19854</v>
      </c>
      <c r="Z8229" t="s">
        <v>21048</v>
      </c>
      <c r="AG8229" t="s">
        <v>29063</v>
      </c>
      <c r="AH8229" s="24">
        <v>1239680</v>
      </c>
      <c r="AI8229" t="s">
        <v>29064</v>
      </c>
      <c r="AJ8229" t="s">
        <v>29068</v>
      </c>
    </row>
    <row r="8230" spans="1:36" ht="17.25" hidden="1" customHeight="1" x14ac:dyDescent="0.2">
      <c r="A8230" s="4" t="s">
        <v>29069</v>
      </c>
      <c r="B8230" t="s">
        <v>28547</v>
      </c>
      <c r="C8230" t="s">
        <v>29070</v>
      </c>
      <c r="E8230" t="s">
        <v>58</v>
      </c>
      <c r="F8230" t="s">
        <v>570</v>
      </c>
      <c r="G8230" s="5">
        <v>700</v>
      </c>
      <c r="H8230" t="s">
        <v>42</v>
      </c>
      <c r="I8230" t="s">
        <v>240</v>
      </c>
      <c r="J8230" t="s">
        <v>45</v>
      </c>
      <c r="N8230" s="6">
        <v>1977</v>
      </c>
      <c r="R8230" s="7">
        <v>34.011554383564999</v>
      </c>
      <c r="S8230" s="7">
        <v>131.85237446410201</v>
      </c>
      <c r="T8230" t="s">
        <v>46</v>
      </c>
      <c r="U8230" t="s">
        <v>29071</v>
      </c>
      <c r="W8230" t="s">
        <v>29072</v>
      </c>
      <c r="Y8230" t="s">
        <v>19854</v>
      </c>
      <c r="Z8230" t="s">
        <v>21048</v>
      </c>
      <c r="AG8230" t="s">
        <v>29073</v>
      </c>
      <c r="AH8230" s="24">
        <v>1126717</v>
      </c>
      <c r="AI8230" t="s">
        <v>29074</v>
      </c>
      <c r="AJ8230" t="s">
        <v>29075</v>
      </c>
    </row>
    <row r="8231" spans="1:36" ht="17.25" hidden="1" customHeight="1" x14ac:dyDescent="0.2">
      <c r="A8231" s="4" t="s">
        <v>29076</v>
      </c>
      <c r="B8231" t="s">
        <v>28547</v>
      </c>
      <c r="C8231" t="s">
        <v>29077</v>
      </c>
      <c r="D8231" t="s">
        <v>29078</v>
      </c>
      <c r="E8231" t="s">
        <v>29079</v>
      </c>
      <c r="F8231" t="s">
        <v>21045</v>
      </c>
      <c r="G8231" s="5">
        <v>149</v>
      </c>
      <c r="H8231" t="s">
        <v>42</v>
      </c>
      <c r="I8231" t="s">
        <v>43</v>
      </c>
      <c r="J8231" t="s">
        <v>45</v>
      </c>
      <c r="N8231" s="6">
        <v>1994</v>
      </c>
      <c r="R8231" s="7">
        <v>34.490034782084699</v>
      </c>
      <c r="S8231" s="7">
        <v>133.71910089565199</v>
      </c>
      <c r="T8231" t="s">
        <v>46</v>
      </c>
      <c r="U8231" t="s">
        <v>29080</v>
      </c>
      <c r="X8231" t="s">
        <v>29081</v>
      </c>
      <c r="Y8231" t="s">
        <v>19854</v>
      </c>
      <c r="Z8231" t="s">
        <v>21048</v>
      </c>
      <c r="AG8231" t="s">
        <v>29082</v>
      </c>
      <c r="AH8231" s="24">
        <v>1133297</v>
      </c>
      <c r="AI8231" t="s">
        <v>29083</v>
      </c>
      <c r="AJ8231" t="s">
        <v>29084</v>
      </c>
    </row>
    <row r="8232" spans="1:36" ht="17.25" hidden="1" customHeight="1" x14ac:dyDescent="0.2">
      <c r="A8232" s="4" t="s">
        <v>43147</v>
      </c>
      <c r="B8232" t="s">
        <v>42999</v>
      </c>
      <c r="C8232" t="s">
        <v>43148</v>
      </c>
      <c r="D8232" t="s">
        <v>43149</v>
      </c>
      <c r="E8232" t="s">
        <v>58</v>
      </c>
      <c r="F8232" t="s">
        <v>86</v>
      </c>
      <c r="G8232" s="5">
        <v>100</v>
      </c>
      <c r="H8232" t="s">
        <v>857</v>
      </c>
      <c r="I8232" t="s">
        <v>240</v>
      </c>
      <c r="J8232" t="s">
        <v>559</v>
      </c>
      <c r="N8232" s="6">
        <v>1964</v>
      </c>
      <c r="R8232" s="7">
        <v>46.467700000000001</v>
      </c>
      <c r="S8232" s="7">
        <v>24.183299999999999</v>
      </c>
      <c r="T8232" t="s">
        <v>46</v>
      </c>
      <c r="U8232" t="s">
        <v>43150</v>
      </c>
      <c r="X8232" t="s">
        <v>43134</v>
      </c>
      <c r="Y8232" t="s">
        <v>36708</v>
      </c>
      <c r="Z8232" t="s">
        <v>36915</v>
      </c>
      <c r="AA8232" t="s">
        <v>43151</v>
      </c>
      <c r="AC8232" t="s">
        <v>43153</v>
      </c>
      <c r="AG8232" t="s">
        <v>43154</v>
      </c>
      <c r="AH8232" s="27">
        <v>1120882</v>
      </c>
      <c r="AI8232" t="s">
        <v>43155</v>
      </c>
      <c r="AJ8232" t="s">
        <v>43158</v>
      </c>
    </row>
    <row r="8233" spans="1:36" ht="17.25" hidden="1" customHeight="1" x14ac:dyDescent="0.2">
      <c r="A8233" s="4" t="s">
        <v>29076</v>
      </c>
      <c r="B8233" t="s">
        <v>28547</v>
      </c>
      <c r="C8233" t="s">
        <v>29077</v>
      </c>
      <c r="D8233" t="s">
        <v>29078</v>
      </c>
      <c r="E8233" t="s">
        <v>191</v>
      </c>
      <c r="F8233" t="s">
        <v>21045</v>
      </c>
      <c r="G8233" s="5">
        <v>156</v>
      </c>
      <c r="H8233" t="s">
        <v>42</v>
      </c>
      <c r="I8233" t="s">
        <v>240</v>
      </c>
      <c r="J8233" t="s">
        <v>45</v>
      </c>
      <c r="N8233" s="6">
        <v>1971</v>
      </c>
      <c r="R8233" s="7">
        <v>34.490034782084699</v>
      </c>
      <c r="S8233" s="7">
        <v>133.71910089565199</v>
      </c>
      <c r="T8233" t="s">
        <v>46</v>
      </c>
      <c r="U8233" t="s">
        <v>29080</v>
      </c>
      <c r="X8233" t="s">
        <v>29081</v>
      </c>
      <c r="Y8233" t="s">
        <v>19854</v>
      </c>
      <c r="Z8233" t="s">
        <v>21048</v>
      </c>
      <c r="AG8233" t="s">
        <v>29082</v>
      </c>
      <c r="AH8233" s="24">
        <v>1133299</v>
      </c>
      <c r="AI8233" t="s">
        <v>29083</v>
      </c>
      <c r="AJ8233" t="s">
        <v>29086</v>
      </c>
    </row>
    <row r="8234" spans="1:36" ht="17.25" hidden="1" customHeight="1" x14ac:dyDescent="0.2">
      <c r="A8234" s="4" t="s">
        <v>29088</v>
      </c>
      <c r="B8234" t="s">
        <v>28547</v>
      </c>
      <c r="C8234" t="s">
        <v>29089</v>
      </c>
      <c r="E8234" t="s">
        <v>40</v>
      </c>
      <c r="F8234" t="s">
        <v>2543</v>
      </c>
      <c r="G8234" s="5">
        <v>163</v>
      </c>
      <c r="H8234" t="s">
        <v>42</v>
      </c>
      <c r="I8234" t="s">
        <v>65</v>
      </c>
      <c r="J8234" t="s">
        <v>45</v>
      </c>
      <c r="N8234" s="8" t="s">
        <v>45</v>
      </c>
      <c r="O8234" s="24">
        <v>2024</v>
      </c>
      <c r="R8234" s="7">
        <v>26.269210095664999</v>
      </c>
      <c r="S8234" s="7">
        <v>127.72014359336001</v>
      </c>
      <c r="T8234" t="s">
        <v>46</v>
      </c>
      <c r="U8234" t="s">
        <v>29090</v>
      </c>
      <c r="W8234" t="s">
        <v>29091</v>
      </c>
      <c r="Y8234" t="s">
        <v>19854</v>
      </c>
      <c r="Z8234" t="s">
        <v>21048</v>
      </c>
      <c r="AG8234" t="s">
        <v>29092</v>
      </c>
      <c r="AH8234" s="8" t="s">
        <v>29093</v>
      </c>
      <c r="AI8234" t="s">
        <v>29094</v>
      </c>
      <c r="AJ8234" t="s">
        <v>29095</v>
      </c>
    </row>
    <row r="8235" spans="1:36" ht="17.25" hidden="1" customHeight="1" x14ac:dyDescent="0.2">
      <c r="A8235" s="4" t="s">
        <v>29088</v>
      </c>
      <c r="B8235" t="s">
        <v>28547</v>
      </c>
      <c r="C8235" t="s">
        <v>29089</v>
      </c>
      <c r="E8235" t="s">
        <v>4787</v>
      </c>
      <c r="F8235" t="s">
        <v>570</v>
      </c>
      <c r="G8235" s="5">
        <v>125</v>
      </c>
      <c r="H8235" t="s">
        <v>42</v>
      </c>
      <c r="I8235" t="s">
        <v>240</v>
      </c>
      <c r="J8235" t="s">
        <v>45</v>
      </c>
      <c r="N8235" s="6">
        <v>1981</v>
      </c>
      <c r="R8235" s="7">
        <v>26.269210095664999</v>
      </c>
      <c r="S8235" s="7">
        <v>127.72014359336001</v>
      </c>
      <c r="T8235" t="s">
        <v>46</v>
      </c>
      <c r="U8235" t="s">
        <v>29090</v>
      </c>
      <c r="W8235" t="s">
        <v>29091</v>
      </c>
      <c r="Y8235" t="s">
        <v>19854</v>
      </c>
      <c r="Z8235" t="s">
        <v>21048</v>
      </c>
      <c r="AG8235" t="s">
        <v>29092</v>
      </c>
      <c r="AI8235" t="s">
        <v>29094</v>
      </c>
      <c r="AJ8235" t="s">
        <v>29096</v>
      </c>
    </row>
    <row r="8236" spans="1:36" ht="17.25" hidden="1" customHeight="1" x14ac:dyDescent="0.2">
      <c r="A8236" s="4" t="s">
        <v>43147</v>
      </c>
      <c r="B8236" t="s">
        <v>42999</v>
      </c>
      <c r="C8236" t="s">
        <v>43148</v>
      </c>
      <c r="D8236" t="s">
        <v>43149</v>
      </c>
      <c r="E8236" t="s">
        <v>191</v>
      </c>
      <c r="F8236" t="s">
        <v>86</v>
      </c>
      <c r="G8236" s="5">
        <v>100</v>
      </c>
      <c r="H8236" t="s">
        <v>42</v>
      </c>
      <c r="I8236" t="s">
        <v>240</v>
      </c>
      <c r="J8236" t="s">
        <v>559</v>
      </c>
      <c r="N8236" s="6">
        <v>1964</v>
      </c>
      <c r="P8236" s="29"/>
      <c r="R8236" s="7">
        <v>46.467700000000001</v>
      </c>
      <c r="S8236" s="7">
        <v>24.183299999999999</v>
      </c>
      <c r="T8236" t="s">
        <v>46</v>
      </c>
      <c r="U8236" t="s">
        <v>43150</v>
      </c>
      <c r="X8236" t="s">
        <v>43134</v>
      </c>
      <c r="Y8236" t="s">
        <v>36708</v>
      </c>
      <c r="Z8236" t="s">
        <v>36915</v>
      </c>
      <c r="AA8236" t="s">
        <v>43151</v>
      </c>
      <c r="AB8236" t="s">
        <v>43159</v>
      </c>
      <c r="AC8236" t="s">
        <v>43153</v>
      </c>
      <c r="AG8236" t="s">
        <v>43154</v>
      </c>
      <c r="AH8236" s="30">
        <v>1120883</v>
      </c>
      <c r="AI8236" t="s">
        <v>43155</v>
      </c>
      <c r="AJ8236" t="s">
        <v>43160</v>
      </c>
    </row>
    <row r="8237" spans="1:36" ht="17.25" hidden="1" customHeight="1" x14ac:dyDescent="0.2">
      <c r="A8237" s="4" t="s">
        <v>43397</v>
      </c>
      <c r="B8237" t="s">
        <v>43246</v>
      </c>
      <c r="C8237" t="s">
        <v>43398</v>
      </c>
      <c r="D8237" t="s">
        <v>43399</v>
      </c>
      <c r="E8237" t="s">
        <v>191</v>
      </c>
      <c r="F8237" t="s">
        <v>527</v>
      </c>
      <c r="G8237" s="5">
        <v>50</v>
      </c>
      <c r="H8237" t="s">
        <v>42</v>
      </c>
      <c r="I8237" t="s">
        <v>240</v>
      </c>
      <c r="J8237" t="s">
        <v>44</v>
      </c>
      <c r="N8237" s="6">
        <v>1964</v>
      </c>
      <c r="R8237" s="7">
        <v>51.9756</v>
      </c>
      <c r="S8237" s="7">
        <v>47.783299999999997</v>
      </c>
      <c r="T8237" t="s">
        <v>46</v>
      </c>
      <c r="U8237" t="s">
        <v>43400</v>
      </c>
      <c r="X8237" t="s">
        <v>43401</v>
      </c>
      <c r="Y8237" t="s">
        <v>36708</v>
      </c>
      <c r="Z8237" t="s">
        <v>36915</v>
      </c>
      <c r="AA8237" t="s">
        <v>43406</v>
      </c>
      <c r="AG8237" t="s">
        <v>43402</v>
      </c>
      <c r="AH8237" s="24">
        <v>1202624</v>
      </c>
      <c r="AI8237" t="s">
        <v>43403</v>
      </c>
      <c r="AJ8237" t="s">
        <v>43407</v>
      </c>
    </row>
    <row r="8238" spans="1:36" ht="17.25" hidden="1" customHeight="1" x14ac:dyDescent="0.2">
      <c r="A8238" s="4" t="s">
        <v>29097</v>
      </c>
      <c r="B8238" t="s">
        <v>28547</v>
      </c>
      <c r="C8238" t="s">
        <v>29098</v>
      </c>
      <c r="D8238" t="s">
        <v>29099</v>
      </c>
      <c r="E8238" t="s">
        <v>58</v>
      </c>
      <c r="F8238" t="s">
        <v>617</v>
      </c>
      <c r="G8238" s="5">
        <v>450</v>
      </c>
      <c r="H8238" t="s">
        <v>42</v>
      </c>
      <c r="I8238" t="s">
        <v>240</v>
      </c>
      <c r="J8238" t="s">
        <v>45</v>
      </c>
      <c r="N8238" s="27">
        <v>1973</v>
      </c>
      <c r="R8238" s="7">
        <v>35.404352000000003</v>
      </c>
      <c r="S8238" s="7">
        <v>139.63721899999999</v>
      </c>
      <c r="T8238" t="s">
        <v>46</v>
      </c>
      <c r="U8238" t="s">
        <v>29100</v>
      </c>
      <c r="X8238" t="s">
        <v>28803</v>
      </c>
      <c r="Y8238" t="s">
        <v>19854</v>
      </c>
      <c r="Z8238" t="s">
        <v>21048</v>
      </c>
      <c r="AA8238" t="s">
        <v>29101</v>
      </c>
      <c r="AG8238" t="s">
        <v>29102</v>
      </c>
      <c r="AH8238" s="24">
        <v>1132878</v>
      </c>
      <c r="AI8238" t="s">
        <v>29103</v>
      </c>
      <c r="AJ8238" t="s">
        <v>29106</v>
      </c>
    </row>
    <row r="8239" spans="1:36" ht="17.25" hidden="1" customHeight="1" x14ac:dyDescent="0.2">
      <c r="A8239" s="4" t="s">
        <v>29107</v>
      </c>
      <c r="B8239" t="s">
        <v>28547</v>
      </c>
      <c r="C8239" t="s">
        <v>29108</v>
      </c>
      <c r="E8239" t="s">
        <v>40</v>
      </c>
      <c r="F8239" t="s">
        <v>29109</v>
      </c>
      <c r="G8239" s="5">
        <v>276.45</v>
      </c>
      <c r="H8239" t="s">
        <v>42</v>
      </c>
      <c r="I8239" t="s">
        <v>43</v>
      </c>
      <c r="J8239" t="s">
        <v>45</v>
      </c>
      <c r="N8239" s="6">
        <v>2003</v>
      </c>
      <c r="R8239" s="7">
        <v>35.5126745122827</v>
      </c>
      <c r="S8239" s="7">
        <v>139.73992150794001</v>
      </c>
      <c r="T8239" t="s">
        <v>46</v>
      </c>
      <c r="U8239" t="s">
        <v>28802</v>
      </c>
      <c r="X8239" t="s">
        <v>28803</v>
      </c>
      <c r="Y8239" t="s">
        <v>19854</v>
      </c>
      <c r="Z8239" t="s">
        <v>21048</v>
      </c>
      <c r="AD8239" t="s">
        <v>52</v>
      </c>
      <c r="AE8239" t="s">
        <v>881</v>
      </c>
      <c r="AG8239" t="s">
        <v>29110</v>
      </c>
      <c r="AH8239" s="8" t="s">
        <v>29111</v>
      </c>
      <c r="AI8239" t="s">
        <v>29112</v>
      </c>
      <c r="AJ8239" t="s">
        <v>29113</v>
      </c>
    </row>
    <row r="8240" spans="1:36" ht="17.25" hidden="1" customHeight="1" x14ac:dyDescent="0.2">
      <c r="A8240" s="4" t="s">
        <v>29114</v>
      </c>
      <c r="B8240" t="s">
        <v>28547</v>
      </c>
      <c r="C8240" t="s">
        <v>29115</v>
      </c>
      <c r="D8240" t="s">
        <v>29116</v>
      </c>
      <c r="E8240" t="s">
        <v>40</v>
      </c>
      <c r="F8240" t="s">
        <v>617</v>
      </c>
      <c r="G8240" s="5">
        <v>285</v>
      </c>
      <c r="H8240" t="s">
        <v>42</v>
      </c>
      <c r="I8240" t="s">
        <v>43</v>
      </c>
      <c r="J8240" t="s">
        <v>45</v>
      </c>
      <c r="N8240" s="27">
        <v>2009</v>
      </c>
      <c r="R8240" s="7">
        <v>34.507990999999997</v>
      </c>
      <c r="S8240" s="7">
        <v>133.74624900000001</v>
      </c>
      <c r="T8240" t="s">
        <v>46</v>
      </c>
      <c r="U8240" t="s">
        <v>29080</v>
      </c>
      <c r="X8240" t="s">
        <v>29081</v>
      </c>
      <c r="Y8240" t="s">
        <v>19854</v>
      </c>
      <c r="Z8240" t="s">
        <v>21048</v>
      </c>
      <c r="AG8240" t="s">
        <v>29117</v>
      </c>
      <c r="AH8240" s="8" t="s">
        <v>29118</v>
      </c>
      <c r="AI8240" t="s">
        <v>29119</v>
      </c>
      <c r="AJ8240" t="s">
        <v>29120</v>
      </c>
    </row>
    <row r="8241" spans="1:36" ht="17.25" hidden="1" customHeight="1" x14ac:dyDescent="0.2">
      <c r="A8241" s="4" t="s">
        <v>29114</v>
      </c>
      <c r="B8241" t="s">
        <v>28547</v>
      </c>
      <c r="C8241" t="s">
        <v>29115</v>
      </c>
      <c r="D8241" t="s">
        <v>29116</v>
      </c>
      <c r="E8241" t="s">
        <v>58</v>
      </c>
      <c r="F8241" t="s">
        <v>617</v>
      </c>
      <c r="G8241" s="5">
        <v>340</v>
      </c>
      <c r="H8241" t="s">
        <v>42</v>
      </c>
      <c r="I8241" t="s">
        <v>240</v>
      </c>
      <c r="J8241" t="s">
        <v>45</v>
      </c>
      <c r="N8241" s="27">
        <v>2006</v>
      </c>
      <c r="R8241" s="7">
        <v>34.507990999999997</v>
      </c>
      <c r="S8241" s="7">
        <v>133.74624900000001</v>
      </c>
      <c r="T8241" t="s">
        <v>46</v>
      </c>
      <c r="U8241" t="s">
        <v>29080</v>
      </c>
      <c r="X8241" t="s">
        <v>29081</v>
      </c>
      <c r="Y8241" t="s">
        <v>19854</v>
      </c>
      <c r="Z8241" t="s">
        <v>21048</v>
      </c>
      <c r="AG8241" t="s">
        <v>29117</v>
      </c>
      <c r="AH8241" s="6">
        <v>1133292</v>
      </c>
      <c r="AI8241" t="s">
        <v>29119</v>
      </c>
      <c r="AJ8241" t="s">
        <v>29121</v>
      </c>
    </row>
    <row r="8242" spans="1:36" ht="17.25" hidden="1" customHeight="1" x14ac:dyDescent="0.2">
      <c r="A8242" s="4" t="s">
        <v>29134</v>
      </c>
      <c r="B8242" t="s">
        <v>28547</v>
      </c>
      <c r="C8242" t="s">
        <v>29135</v>
      </c>
      <c r="E8242" t="s">
        <v>40</v>
      </c>
      <c r="F8242" t="s">
        <v>29136</v>
      </c>
      <c r="G8242" s="5">
        <v>100</v>
      </c>
      <c r="H8242" t="s">
        <v>42</v>
      </c>
      <c r="I8242" t="s">
        <v>45</v>
      </c>
      <c r="J8242" t="s">
        <v>45</v>
      </c>
      <c r="N8242" s="6">
        <v>2001</v>
      </c>
      <c r="R8242" s="7">
        <v>42.343616806070003</v>
      </c>
      <c r="S8242" s="7">
        <v>141.00627184604599</v>
      </c>
      <c r="T8242" t="s">
        <v>46</v>
      </c>
      <c r="U8242" t="s">
        <v>29137</v>
      </c>
      <c r="X8242" t="s">
        <v>28883</v>
      </c>
      <c r="Y8242" t="s">
        <v>19854</v>
      </c>
      <c r="Z8242" t="s">
        <v>21048</v>
      </c>
      <c r="AG8242" t="s">
        <v>29138</v>
      </c>
      <c r="AH8242" s="6">
        <v>1255752</v>
      </c>
      <c r="AI8242" t="s">
        <v>29139</v>
      </c>
      <c r="AJ8242" t="s">
        <v>29140</v>
      </c>
    </row>
    <row r="8243" spans="1:36" ht="17.25" hidden="1" customHeight="1" x14ac:dyDescent="0.2">
      <c r="A8243" s="4" t="s">
        <v>29141</v>
      </c>
      <c r="B8243" t="s">
        <v>28547</v>
      </c>
      <c r="C8243" t="s">
        <v>29142</v>
      </c>
      <c r="D8243" t="s">
        <v>29143</v>
      </c>
      <c r="E8243" t="s">
        <v>40</v>
      </c>
      <c r="F8243" t="s">
        <v>86</v>
      </c>
      <c r="G8243" s="5">
        <v>100</v>
      </c>
      <c r="H8243" t="s">
        <v>42</v>
      </c>
      <c r="I8243" t="s">
        <v>43</v>
      </c>
      <c r="J8243" t="s">
        <v>45</v>
      </c>
      <c r="N8243" s="27">
        <v>2008</v>
      </c>
      <c r="R8243" s="7">
        <v>35.454217</v>
      </c>
      <c r="S8243" s="7">
        <v>139.98242200000001</v>
      </c>
      <c r="T8243" t="s">
        <v>504</v>
      </c>
      <c r="U8243" t="s">
        <v>28637</v>
      </c>
      <c r="X8243" t="s">
        <v>28582</v>
      </c>
      <c r="Y8243" t="s">
        <v>19854</v>
      </c>
      <c r="Z8243" t="s">
        <v>21048</v>
      </c>
      <c r="AG8243" t="s">
        <v>29144</v>
      </c>
      <c r="AH8243" s="27" t="s">
        <v>29145</v>
      </c>
      <c r="AI8243" t="s">
        <v>29146</v>
      </c>
      <c r="AJ8243" t="s">
        <v>29147</v>
      </c>
    </row>
    <row r="8244" spans="1:36" ht="17.25" hidden="1" customHeight="1" x14ac:dyDescent="0.2">
      <c r="A8244" s="4" t="s">
        <v>29148</v>
      </c>
      <c r="B8244" t="s">
        <v>28547</v>
      </c>
      <c r="C8244" t="s">
        <v>29149</v>
      </c>
      <c r="D8244" t="s">
        <v>29150</v>
      </c>
      <c r="E8244" t="s">
        <v>40</v>
      </c>
      <c r="F8244" t="s">
        <v>617</v>
      </c>
      <c r="G8244" s="5">
        <v>600</v>
      </c>
      <c r="H8244" t="s">
        <v>42</v>
      </c>
      <c r="I8244" t="s">
        <v>240</v>
      </c>
      <c r="J8244" t="s">
        <v>45</v>
      </c>
      <c r="N8244" s="27">
        <v>1990</v>
      </c>
      <c r="R8244" s="7">
        <v>34.616112000000001</v>
      </c>
      <c r="S8244" s="7">
        <v>135.40455700000001</v>
      </c>
      <c r="T8244" t="s">
        <v>46</v>
      </c>
      <c r="U8244" t="s">
        <v>28706</v>
      </c>
      <c r="X8244" t="s">
        <v>28706</v>
      </c>
      <c r="Y8244" t="s">
        <v>19854</v>
      </c>
      <c r="Z8244" t="s">
        <v>21048</v>
      </c>
      <c r="AA8244" t="s">
        <v>29151</v>
      </c>
      <c r="AC8244" t="s">
        <v>29152</v>
      </c>
      <c r="AG8244" t="s">
        <v>29153</v>
      </c>
      <c r="AH8244" s="24">
        <v>1135186</v>
      </c>
      <c r="AI8244" t="s">
        <v>29154</v>
      </c>
      <c r="AJ8244" t="s">
        <v>29155</v>
      </c>
    </row>
    <row r="8245" spans="1:36" ht="17.25" hidden="1" customHeight="1" x14ac:dyDescent="0.2">
      <c r="A8245" s="4" t="s">
        <v>29148</v>
      </c>
      <c r="B8245" t="s">
        <v>28547</v>
      </c>
      <c r="C8245" t="s">
        <v>29149</v>
      </c>
      <c r="D8245" t="s">
        <v>29150</v>
      </c>
      <c r="E8245" t="s">
        <v>56</v>
      </c>
      <c r="F8245" t="s">
        <v>617</v>
      </c>
      <c r="G8245" s="5">
        <v>600</v>
      </c>
      <c r="H8245" t="s">
        <v>42</v>
      </c>
      <c r="I8245" t="s">
        <v>240</v>
      </c>
      <c r="J8245" t="s">
        <v>45</v>
      </c>
      <c r="N8245" s="27">
        <v>1991</v>
      </c>
      <c r="R8245" s="7">
        <v>34.616112000000001</v>
      </c>
      <c r="S8245" s="7">
        <v>135.40455700000001</v>
      </c>
      <c r="T8245" t="s">
        <v>46</v>
      </c>
      <c r="U8245" t="s">
        <v>28706</v>
      </c>
      <c r="X8245" t="s">
        <v>28706</v>
      </c>
      <c r="Y8245" t="s">
        <v>19854</v>
      </c>
      <c r="Z8245" t="s">
        <v>21048</v>
      </c>
      <c r="AA8245" t="s">
        <v>29156</v>
      </c>
      <c r="AC8245" t="s">
        <v>29152</v>
      </c>
      <c r="AG8245" t="s">
        <v>29153</v>
      </c>
      <c r="AH8245" s="24">
        <v>1135187</v>
      </c>
      <c r="AI8245" t="s">
        <v>29154</v>
      </c>
      <c r="AJ8245" t="s">
        <v>29157</v>
      </c>
    </row>
    <row r="8246" spans="1:36" ht="17.25" hidden="1" customHeight="1" x14ac:dyDescent="0.2">
      <c r="A8246" s="4" t="s">
        <v>29148</v>
      </c>
      <c r="B8246" t="s">
        <v>28547</v>
      </c>
      <c r="C8246" t="s">
        <v>29149</v>
      </c>
      <c r="D8246" t="s">
        <v>29150</v>
      </c>
      <c r="E8246" t="s">
        <v>58</v>
      </c>
      <c r="F8246" t="s">
        <v>617</v>
      </c>
      <c r="G8246" s="5">
        <v>600</v>
      </c>
      <c r="H8246" t="s">
        <v>42</v>
      </c>
      <c r="I8246" t="s">
        <v>240</v>
      </c>
      <c r="J8246" t="s">
        <v>45</v>
      </c>
      <c r="N8246" s="27">
        <v>1991</v>
      </c>
      <c r="R8246" s="7">
        <v>34.616112000000001</v>
      </c>
      <c r="S8246" s="7">
        <v>135.40455700000001</v>
      </c>
      <c r="T8246" t="s">
        <v>46</v>
      </c>
      <c r="U8246" t="s">
        <v>28706</v>
      </c>
      <c r="X8246" t="s">
        <v>28706</v>
      </c>
      <c r="Y8246" t="s">
        <v>19854</v>
      </c>
      <c r="Z8246" t="s">
        <v>21048</v>
      </c>
      <c r="AA8246" t="s">
        <v>29158</v>
      </c>
      <c r="AC8246" t="s">
        <v>29152</v>
      </c>
      <c r="AG8246" t="s">
        <v>29153</v>
      </c>
      <c r="AH8246" s="24">
        <v>1135188</v>
      </c>
      <c r="AI8246" t="s">
        <v>29154</v>
      </c>
      <c r="AJ8246" t="s">
        <v>29159</v>
      </c>
    </row>
    <row r="8247" spans="1:36" ht="17.25" hidden="1" customHeight="1" x14ac:dyDescent="0.2">
      <c r="A8247" s="4" t="s">
        <v>29160</v>
      </c>
      <c r="B8247" t="s">
        <v>28547</v>
      </c>
      <c r="C8247" t="s">
        <v>29161</v>
      </c>
      <c r="E8247" t="s">
        <v>40</v>
      </c>
      <c r="F8247" t="s">
        <v>24463</v>
      </c>
      <c r="G8247" s="5">
        <v>342</v>
      </c>
      <c r="H8247" t="s">
        <v>42</v>
      </c>
      <c r="I8247" t="s">
        <v>43</v>
      </c>
      <c r="J8247" t="s">
        <v>45</v>
      </c>
      <c r="N8247" s="6">
        <v>2003</v>
      </c>
      <c r="R8247" s="7">
        <v>35.4151827246748</v>
      </c>
      <c r="S8247" s="7">
        <v>139.63754880423801</v>
      </c>
      <c r="T8247" t="s">
        <v>46</v>
      </c>
      <c r="U8247" t="s">
        <v>29100</v>
      </c>
      <c r="X8247" t="s">
        <v>28803</v>
      </c>
      <c r="Y8247" t="s">
        <v>19854</v>
      </c>
      <c r="Z8247" t="s">
        <v>21048</v>
      </c>
      <c r="AG8247" t="s">
        <v>29162</v>
      </c>
      <c r="AH8247" s="24">
        <v>1180143</v>
      </c>
      <c r="AI8247" t="s">
        <v>29163</v>
      </c>
      <c r="AJ8247" t="s">
        <v>29164</v>
      </c>
    </row>
    <row r="8248" spans="1:36" ht="17.25" hidden="1" customHeight="1" x14ac:dyDescent="0.2">
      <c r="A8248" s="4" t="s">
        <v>29165</v>
      </c>
      <c r="B8248" t="s">
        <v>28547</v>
      </c>
      <c r="C8248" t="s">
        <v>29166</v>
      </c>
      <c r="E8248" t="s">
        <v>335</v>
      </c>
      <c r="F8248" t="s">
        <v>86</v>
      </c>
      <c r="G8248" s="5">
        <v>109</v>
      </c>
      <c r="H8248" t="s">
        <v>42</v>
      </c>
      <c r="I8248" t="s">
        <v>43</v>
      </c>
      <c r="J8248" t="s">
        <v>45</v>
      </c>
      <c r="N8248" s="6">
        <v>2011</v>
      </c>
      <c r="R8248" s="7">
        <v>37.944514327244796</v>
      </c>
      <c r="S8248" s="7">
        <v>139.08115425361299</v>
      </c>
      <c r="T8248" t="s">
        <v>46</v>
      </c>
      <c r="U8248" t="s">
        <v>29167</v>
      </c>
      <c r="X8248" t="s">
        <v>28777</v>
      </c>
      <c r="Y8248" t="s">
        <v>19854</v>
      </c>
      <c r="Z8248" t="s">
        <v>21048</v>
      </c>
      <c r="AG8248" t="s">
        <v>29168</v>
      </c>
      <c r="AH8248" s="8" t="s">
        <v>29169</v>
      </c>
      <c r="AI8248" t="s">
        <v>29170</v>
      </c>
      <c r="AJ8248" t="s">
        <v>29171</v>
      </c>
    </row>
    <row r="8249" spans="1:36" ht="17.25" hidden="1" customHeight="1" x14ac:dyDescent="0.2">
      <c r="A8249" s="4" t="s">
        <v>29190</v>
      </c>
      <c r="B8249" t="s">
        <v>28547</v>
      </c>
      <c r="C8249" t="s">
        <v>29191</v>
      </c>
      <c r="D8249" t="s">
        <v>29192</v>
      </c>
      <c r="E8249" t="s">
        <v>40</v>
      </c>
      <c r="F8249" t="s">
        <v>617</v>
      </c>
      <c r="G8249" s="5">
        <v>407.1</v>
      </c>
      <c r="H8249" t="s">
        <v>42</v>
      </c>
      <c r="I8249" t="s">
        <v>43</v>
      </c>
      <c r="J8249" t="s">
        <v>45</v>
      </c>
      <c r="N8249" s="27">
        <v>2010</v>
      </c>
      <c r="R8249" s="7">
        <v>35.479098999999998</v>
      </c>
      <c r="S8249" s="7">
        <v>139.70223799999999</v>
      </c>
      <c r="T8249" t="s">
        <v>46</v>
      </c>
      <c r="U8249" t="s">
        <v>29100</v>
      </c>
      <c r="X8249" t="s">
        <v>28803</v>
      </c>
      <c r="Y8249" t="s">
        <v>19854</v>
      </c>
      <c r="Z8249" t="s">
        <v>21048</v>
      </c>
      <c r="AG8249" t="s">
        <v>29193</v>
      </c>
      <c r="AH8249" s="24">
        <v>1185048</v>
      </c>
      <c r="AI8249" t="s">
        <v>29194</v>
      </c>
      <c r="AJ8249" t="s">
        <v>29195</v>
      </c>
    </row>
    <row r="8250" spans="1:36" ht="17.25" hidden="1" customHeight="1" x14ac:dyDescent="0.2">
      <c r="A8250" s="4" t="s">
        <v>29190</v>
      </c>
      <c r="B8250" t="s">
        <v>28547</v>
      </c>
      <c r="C8250" t="s">
        <v>29191</v>
      </c>
      <c r="D8250" t="s">
        <v>29192</v>
      </c>
      <c r="E8250" t="s">
        <v>56</v>
      </c>
      <c r="F8250" t="s">
        <v>617</v>
      </c>
      <c r="G8250" s="5">
        <v>407.1</v>
      </c>
      <c r="H8250" t="s">
        <v>42</v>
      </c>
      <c r="I8250" t="s">
        <v>43</v>
      </c>
      <c r="J8250" t="s">
        <v>45</v>
      </c>
      <c r="N8250" s="27">
        <v>2010</v>
      </c>
      <c r="R8250" s="7">
        <v>35.479098999999998</v>
      </c>
      <c r="S8250" s="7">
        <v>139.70223799999999</v>
      </c>
      <c r="T8250" t="s">
        <v>46</v>
      </c>
      <c r="U8250" t="s">
        <v>29100</v>
      </c>
      <c r="X8250" t="s">
        <v>28803</v>
      </c>
      <c r="Y8250" t="s">
        <v>19854</v>
      </c>
      <c r="Z8250" t="s">
        <v>21048</v>
      </c>
      <c r="AG8250" t="s">
        <v>29193</v>
      </c>
      <c r="AH8250" s="24">
        <v>1185049</v>
      </c>
      <c r="AI8250" t="s">
        <v>29194</v>
      </c>
      <c r="AJ8250" t="s">
        <v>29196</v>
      </c>
    </row>
    <row r="8251" spans="1:36" ht="17.25" hidden="1" customHeight="1" x14ac:dyDescent="0.2">
      <c r="A8251" s="4" t="s">
        <v>29198</v>
      </c>
      <c r="B8251" t="s">
        <v>28547</v>
      </c>
      <c r="C8251" t="s">
        <v>29199</v>
      </c>
      <c r="E8251" t="s">
        <v>40</v>
      </c>
      <c r="F8251" t="s">
        <v>29200</v>
      </c>
      <c r="G8251" s="5">
        <v>255</v>
      </c>
      <c r="H8251" t="s">
        <v>42</v>
      </c>
      <c r="I8251" t="s">
        <v>240</v>
      </c>
      <c r="J8251" t="s">
        <v>45</v>
      </c>
      <c r="N8251" s="6">
        <v>1972</v>
      </c>
      <c r="R8251" s="7">
        <v>33.271432317013598</v>
      </c>
      <c r="S8251" s="7">
        <v>131.70408678835801</v>
      </c>
      <c r="T8251" t="s">
        <v>46</v>
      </c>
      <c r="U8251" t="s">
        <v>29201</v>
      </c>
      <c r="X8251" t="s">
        <v>29202</v>
      </c>
      <c r="Y8251" t="s">
        <v>19854</v>
      </c>
      <c r="Z8251" t="s">
        <v>21048</v>
      </c>
      <c r="AG8251" t="s">
        <v>29203</v>
      </c>
      <c r="AH8251" s="24">
        <v>1137282</v>
      </c>
      <c r="AI8251" t="s">
        <v>29204</v>
      </c>
      <c r="AJ8251" t="s">
        <v>29205</v>
      </c>
    </row>
    <row r="8252" spans="1:36" ht="17.25" hidden="1" customHeight="1" x14ac:dyDescent="0.2">
      <c r="A8252" s="4" t="s">
        <v>29198</v>
      </c>
      <c r="B8252" t="s">
        <v>28547</v>
      </c>
      <c r="C8252" t="s">
        <v>29199</v>
      </c>
      <c r="E8252" t="s">
        <v>56</v>
      </c>
      <c r="F8252" t="s">
        <v>29206</v>
      </c>
      <c r="G8252" s="5">
        <v>255</v>
      </c>
      <c r="H8252" t="s">
        <v>42</v>
      </c>
      <c r="I8252" t="s">
        <v>240</v>
      </c>
      <c r="J8252" t="s">
        <v>45</v>
      </c>
      <c r="N8252" s="6">
        <v>1973</v>
      </c>
      <c r="R8252" s="7">
        <v>33.271432317013598</v>
      </c>
      <c r="S8252" s="7">
        <v>131.70408678835801</v>
      </c>
      <c r="T8252" t="s">
        <v>46</v>
      </c>
      <c r="U8252" t="s">
        <v>29201</v>
      </c>
      <c r="X8252" t="s">
        <v>29202</v>
      </c>
      <c r="Y8252" t="s">
        <v>19854</v>
      </c>
      <c r="Z8252" t="s">
        <v>21048</v>
      </c>
      <c r="AG8252" t="s">
        <v>29203</v>
      </c>
      <c r="AH8252" s="24">
        <v>1137283</v>
      </c>
      <c r="AI8252" t="s">
        <v>29204</v>
      </c>
      <c r="AJ8252" t="s">
        <v>29207</v>
      </c>
    </row>
    <row r="8253" spans="1:36" ht="17.25" hidden="1" customHeight="1" x14ac:dyDescent="0.2">
      <c r="A8253" s="4" t="s">
        <v>29209</v>
      </c>
      <c r="B8253" t="s">
        <v>28547</v>
      </c>
      <c r="C8253" t="s">
        <v>29210</v>
      </c>
      <c r="E8253" t="s">
        <v>40</v>
      </c>
      <c r="F8253" t="s">
        <v>1763</v>
      </c>
      <c r="G8253" s="5">
        <v>148</v>
      </c>
      <c r="H8253" t="s">
        <v>42</v>
      </c>
      <c r="I8253" t="s">
        <v>65</v>
      </c>
      <c r="J8253" t="s">
        <v>45</v>
      </c>
      <c r="N8253" s="6">
        <v>1978</v>
      </c>
      <c r="R8253" s="7">
        <v>42.898341708926502</v>
      </c>
      <c r="S8253" s="7">
        <v>143.93896418546601</v>
      </c>
      <c r="T8253" t="s">
        <v>46</v>
      </c>
      <c r="U8253" t="s">
        <v>29211</v>
      </c>
      <c r="W8253" t="s">
        <v>29211</v>
      </c>
      <c r="Y8253" t="s">
        <v>19854</v>
      </c>
      <c r="Z8253" t="s">
        <v>21048</v>
      </c>
      <c r="AI8253" t="s">
        <v>29212</v>
      </c>
      <c r="AJ8253" t="s">
        <v>29213</v>
      </c>
    </row>
    <row r="8254" spans="1:36" ht="17.25" hidden="1" customHeight="1" x14ac:dyDescent="0.2">
      <c r="A8254" s="4" t="s">
        <v>29214</v>
      </c>
      <c r="B8254" t="s">
        <v>28547</v>
      </c>
      <c r="C8254" t="s">
        <v>29215</v>
      </c>
      <c r="E8254" t="s">
        <v>40</v>
      </c>
      <c r="F8254" t="s">
        <v>28558</v>
      </c>
      <c r="G8254" s="5">
        <v>375</v>
      </c>
      <c r="H8254" t="s">
        <v>857</v>
      </c>
      <c r="I8254" t="s">
        <v>240</v>
      </c>
      <c r="J8254" t="s">
        <v>45</v>
      </c>
      <c r="N8254" s="27"/>
      <c r="O8254" s="24">
        <v>2018</v>
      </c>
      <c r="R8254" s="7">
        <v>34.077347987353903</v>
      </c>
      <c r="S8254" s="7">
        <v>136.19088325729399</v>
      </c>
      <c r="T8254" t="s">
        <v>504</v>
      </c>
      <c r="U8254" t="s">
        <v>29216</v>
      </c>
      <c r="W8254" t="s">
        <v>29003</v>
      </c>
      <c r="Y8254" t="s">
        <v>19854</v>
      </c>
      <c r="Z8254" t="s">
        <v>21048</v>
      </c>
      <c r="AG8254" t="s">
        <v>29217</v>
      </c>
      <c r="AH8254" s="24">
        <v>1138274</v>
      </c>
      <c r="AI8254" t="s">
        <v>29218</v>
      </c>
      <c r="AJ8254" t="s">
        <v>29219</v>
      </c>
    </row>
    <row r="8255" spans="1:36" ht="17.25" hidden="1" customHeight="1" x14ac:dyDescent="0.2">
      <c r="A8255" s="4" t="s">
        <v>29214</v>
      </c>
      <c r="B8255" t="s">
        <v>28547</v>
      </c>
      <c r="C8255" t="s">
        <v>29215</v>
      </c>
      <c r="E8255" t="s">
        <v>56</v>
      </c>
      <c r="F8255" t="s">
        <v>28558</v>
      </c>
      <c r="G8255" s="5">
        <v>375</v>
      </c>
      <c r="H8255" t="s">
        <v>857</v>
      </c>
      <c r="I8255" t="s">
        <v>240</v>
      </c>
      <c r="J8255" t="s">
        <v>45</v>
      </c>
      <c r="N8255" s="27"/>
      <c r="O8255" s="24">
        <v>2004</v>
      </c>
      <c r="R8255" s="7">
        <v>34.077347987353903</v>
      </c>
      <c r="S8255" s="7">
        <v>136.19088325729399</v>
      </c>
      <c r="T8255" t="s">
        <v>504</v>
      </c>
      <c r="U8255" t="s">
        <v>29216</v>
      </c>
      <c r="W8255" t="s">
        <v>29003</v>
      </c>
      <c r="Y8255" t="s">
        <v>19854</v>
      </c>
      <c r="Z8255" t="s">
        <v>21048</v>
      </c>
      <c r="AG8255" t="s">
        <v>29217</v>
      </c>
      <c r="AH8255" s="24">
        <v>1138275</v>
      </c>
      <c r="AI8255" t="s">
        <v>29218</v>
      </c>
      <c r="AJ8255" t="s">
        <v>29220</v>
      </c>
    </row>
    <row r="8256" spans="1:36" ht="17.25" hidden="1" customHeight="1" x14ac:dyDescent="0.2">
      <c r="A8256" s="4" t="s">
        <v>29214</v>
      </c>
      <c r="B8256" t="s">
        <v>28547</v>
      </c>
      <c r="C8256" t="s">
        <v>29215</v>
      </c>
      <c r="E8256" t="s">
        <v>58</v>
      </c>
      <c r="F8256" t="s">
        <v>28558</v>
      </c>
      <c r="G8256" s="5">
        <v>500</v>
      </c>
      <c r="H8256" t="s">
        <v>857</v>
      </c>
      <c r="I8256" t="s">
        <v>240</v>
      </c>
      <c r="J8256" t="s">
        <v>45</v>
      </c>
      <c r="N8256" s="27"/>
      <c r="O8256" s="24">
        <v>2018</v>
      </c>
      <c r="R8256" s="7">
        <v>34.077347987353903</v>
      </c>
      <c r="S8256" s="7">
        <v>136.19088325729399</v>
      </c>
      <c r="T8256" t="s">
        <v>504</v>
      </c>
      <c r="U8256" t="s">
        <v>29216</v>
      </c>
      <c r="W8256" t="s">
        <v>29003</v>
      </c>
      <c r="Y8256" t="s">
        <v>19854</v>
      </c>
      <c r="Z8256" t="s">
        <v>21048</v>
      </c>
      <c r="AG8256" t="s">
        <v>29217</v>
      </c>
      <c r="AH8256" s="24">
        <v>1138276</v>
      </c>
      <c r="AI8256" t="s">
        <v>29218</v>
      </c>
      <c r="AJ8256" t="s">
        <v>29221</v>
      </c>
    </row>
    <row r="8257" spans="1:36" ht="17.25" hidden="1" customHeight="1" x14ac:dyDescent="0.2">
      <c r="A8257" s="4" t="s">
        <v>29222</v>
      </c>
      <c r="B8257" t="s">
        <v>28547</v>
      </c>
      <c r="C8257" t="s">
        <v>29223</v>
      </c>
      <c r="E8257" t="s">
        <v>40</v>
      </c>
      <c r="F8257" t="s">
        <v>543</v>
      </c>
      <c r="G8257" s="5">
        <v>106</v>
      </c>
      <c r="H8257" t="s">
        <v>42</v>
      </c>
      <c r="I8257" t="s">
        <v>65</v>
      </c>
      <c r="J8257" t="s">
        <v>44</v>
      </c>
      <c r="N8257" s="6">
        <v>2003</v>
      </c>
      <c r="R8257" s="7">
        <v>36.505275029905498</v>
      </c>
      <c r="S8257" s="7">
        <v>140.622167940597</v>
      </c>
      <c r="T8257" t="s">
        <v>46</v>
      </c>
      <c r="U8257" t="s">
        <v>29224</v>
      </c>
      <c r="W8257" t="s">
        <v>28866</v>
      </c>
      <c r="Y8257" t="s">
        <v>19854</v>
      </c>
      <c r="Z8257" t="s">
        <v>21048</v>
      </c>
      <c r="AG8257" t="s">
        <v>29225</v>
      </c>
      <c r="AH8257" s="8" t="s">
        <v>29226</v>
      </c>
      <c r="AI8257" t="s">
        <v>29227</v>
      </c>
      <c r="AJ8257" t="s">
        <v>29228</v>
      </c>
    </row>
    <row r="8258" spans="1:36" ht="17.25" hidden="1" customHeight="1" x14ac:dyDescent="0.2">
      <c r="A8258" s="4" t="s">
        <v>29222</v>
      </c>
      <c r="B8258" t="s">
        <v>28547</v>
      </c>
      <c r="C8258" t="s">
        <v>29223</v>
      </c>
      <c r="E8258" t="s">
        <v>56</v>
      </c>
      <c r="F8258" t="s">
        <v>543</v>
      </c>
      <c r="G8258" s="5">
        <v>38</v>
      </c>
      <c r="H8258" t="s">
        <v>42</v>
      </c>
      <c r="I8258" t="s">
        <v>65</v>
      </c>
      <c r="J8258" t="s">
        <v>44</v>
      </c>
      <c r="N8258" s="6">
        <v>2007</v>
      </c>
      <c r="R8258" s="7">
        <v>36.505275029905498</v>
      </c>
      <c r="S8258" s="7">
        <v>140.622167940597</v>
      </c>
      <c r="T8258" t="s">
        <v>46</v>
      </c>
      <c r="U8258" t="s">
        <v>29224</v>
      </c>
      <c r="W8258" t="s">
        <v>28866</v>
      </c>
      <c r="Y8258" t="s">
        <v>19854</v>
      </c>
      <c r="Z8258" t="s">
        <v>21048</v>
      </c>
      <c r="AG8258" t="s">
        <v>29225</v>
      </c>
      <c r="AH8258" s="24">
        <v>1202168</v>
      </c>
      <c r="AI8258" t="s">
        <v>29227</v>
      </c>
      <c r="AJ8258" t="s">
        <v>29229</v>
      </c>
    </row>
    <row r="8259" spans="1:36" ht="17.25" hidden="1" customHeight="1" x14ac:dyDescent="0.2">
      <c r="A8259" s="4" t="s">
        <v>29222</v>
      </c>
      <c r="B8259" t="s">
        <v>28547</v>
      </c>
      <c r="C8259" t="s">
        <v>29223</v>
      </c>
      <c r="E8259" t="s">
        <v>58</v>
      </c>
      <c r="F8259" t="s">
        <v>543</v>
      </c>
      <c r="G8259" s="5">
        <v>38</v>
      </c>
      <c r="H8259" t="s">
        <v>42</v>
      </c>
      <c r="I8259" t="s">
        <v>65</v>
      </c>
      <c r="J8259" t="s">
        <v>44</v>
      </c>
      <c r="N8259" s="6">
        <v>2007</v>
      </c>
      <c r="R8259" s="7">
        <v>36.505275029905498</v>
      </c>
      <c r="S8259" s="7">
        <v>140.622167940597</v>
      </c>
      <c r="T8259" t="s">
        <v>46</v>
      </c>
      <c r="U8259" t="s">
        <v>29224</v>
      </c>
      <c r="W8259" t="s">
        <v>28866</v>
      </c>
      <c r="Y8259" t="s">
        <v>19854</v>
      </c>
      <c r="Z8259" t="s">
        <v>21048</v>
      </c>
      <c r="AG8259" t="s">
        <v>29225</v>
      </c>
      <c r="AH8259" s="8" t="s">
        <v>29230</v>
      </c>
      <c r="AI8259" t="s">
        <v>29227</v>
      </c>
      <c r="AJ8259" t="s">
        <v>29231</v>
      </c>
    </row>
    <row r="8260" spans="1:36" ht="17.25" hidden="1" customHeight="1" x14ac:dyDescent="0.2">
      <c r="A8260" s="4" t="s">
        <v>29232</v>
      </c>
      <c r="B8260" t="s">
        <v>28547</v>
      </c>
      <c r="C8260" t="s">
        <v>29233</v>
      </c>
      <c r="D8260" t="s">
        <v>29234</v>
      </c>
      <c r="E8260" t="s">
        <v>40</v>
      </c>
      <c r="F8260" t="s">
        <v>617</v>
      </c>
      <c r="G8260" s="5">
        <v>400</v>
      </c>
      <c r="H8260" t="s">
        <v>42</v>
      </c>
      <c r="I8260" t="s">
        <v>43</v>
      </c>
      <c r="J8260" t="s">
        <v>45</v>
      </c>
      <c r="N8260" s="27">
        <v>2009</v>
      </c>
      <c r="R8260" s="7">
        <v>34.570278999999999</v>
      </c>
      <c r="S8260" s="7">
        <v>135.441867</v>
      </c>
      <c r="T8260" t="s">
        <v>46</v>
      </c>
      <c r="U8260" t="s">
        <v>28706</v>
      </c>
      <c r="X8260" t="s">
        <v>28706</v>
      </c>
      <c r="Y8260" t="s">
        <v>19854</v>
      </c>
      <c r="Z8260" t="s">
        <v>21048</v>
      </c>
      <c r="AA8260" t="s">
        <v>29235</v>
      </c>
      <c r="AC8260" t="s">
        <v>29236</v>
      </c>
      <c r="AG8260" t="s">
        <v>29237</v>
      </c>
      <c r="AH8260" s="8">
        <v>1218578</v>
      </c>
      <c r="AI8260" t="s">
        <v>29238</v>
      </c>
      <c r="AJ8260" t="s">
        <v>29239</v>
      </c>
    </row>
    <row r="8261" spans="1:36" ht="17.25" hidden="1" customHeight="1" x14ac:dyDescent="0.2">
      <c r="A8261" s="4" t="s">
        <v>29232</v>
      </c>
      <c r="B8261" t="s">
        <v>28547</v>
      </c>
      <c r="C8261" t="s">
        <v>29233</v>
      </c>
      <c r="D8261" t="s">
        <v>29234</v>
      </c>
      <c r="E8261" t="s">
        <v>56</v>
      </c>
      <c r="F8261" t="s">
        <v>617</v>
      </c>
      <c r="G8261" s="5">
        <v>400</v>
      </c>
      <c r="H8261" t="s">
        <v>42</v>
      </c>
      <c r="I8261" t="s">
        <v>43</v>
      </c>
      <c r="J8261" t="s">
        <v>45</v>
      </c>
      <c r="N8261" s="27">
        <v>2009</v>
      </c>
      <c r="R8261" s="7">
        <v>34.570278999999999</v>
      </c>
      <c r="S8261" s="7">
        <v>135.441867</v>
      </c>
      <c r="T8261" t="s">
        <v>46</v>
      </c>
      <c r="U8261" t="s">
        <v>28706</v>
      </c>
      <c r="X8261" t="s">
        <v>28706</v>
      </c>
      <c r="Y8261" t="s">
        <v>19854</v>
      </c>
      <c r="Z8261" t="s">
        <v>21048</v>
      </c>
      <c r="AA8261" t="s">
        <v>29240</v>
      </c>
      <c r="AC8261" t="s">
        <v>29236</v>
      </c>
      <c r="AG8261" t="s">
        <v>29237</v>
      </c>
      <c r="AH8261" s="8">
        <v>1218579</v>
      </c>
      <c r="AI8261" t="s">
        <v>29238</v>
      </c>
      <c r="AJ8261" t="s">
        <v>29241</v>
      </c>
    </row>
    <row r="8262" spans="1:36" ht="17.25" hidden="1" customHeight="1" x14ac:dyDescent="0.2">
      <c r="A8262" s="4" t="s">
        <v>29232</v>
      </c>
      <c r="B8262" t="s">
        <v>28547</v>
      </c>
      <c r="C8262" t="s">
        <v>29233</v>
      </c>
      <c r="D8262" t="s">
        <v>29234</v>
      </c>
      <c r="E8262" t="s">
        <v>58</v>
      </c>
      <c r="F8262" t="s">
        <v>617</v>
      </c>
      <c r="G8262" s="5">
        <v>400</v>
      </c>
      <c r="H8262" t="s">
        <v>42</v>
      </c>
      <c r="I8262" t="s">
        <v>43</v>
      </c>
      <c r="J8262" t="s">
        <v>45</v>
      </c>
      <c r="N8262" s="27">
        <v>2009</v>
      </c>
      <c r="R8262" s="7">
        <v>34.570278999999999</v>
      </c>
      <c r="S8262" s="7">
        <v>135.441867</v>
      </c>
      <c r="T8262" t="s">
        <v>46</v>
      </c>
      <c r="U8262" t="s">
        <v>28706</v>
      </c>
      <c r="X8262" t="s">
        <v>28706</v>
      </c>
      <c r="Y8262" t="s">
        <v>19854</v>
      </c>
      <c r="Z8262" t="s">
        <v>21048</v>
      </c>
      <c r="AA8262" t="s">
        <v>29242</v>
      </c>
      <c r="AC8262" t="s">
        <v>29236</v>
      </c>
      <c r="AG8262" t="s">
        <v>29237</v>
      </c>
      <c r="AH8262" s="27">
        <v>1218580</v>
      </c>
      <c r="AI8262" t="s">
        <v>29238</v>
      </c>
      <c r="AJ8262" t="s">
        <v>29243</v>
      </c>
    </row>
    <row r="8263" spans="1:36" ht="17.25" hidden="1" customHeight="1" x14ac:dyDescent="0.2">
      <c r="A8263" s="4" t="s">
        <v>29232</v>
      </c>
      <c r="B8263" t="s">
        <v>28547</v>
      </c>
      <c r="C8263" t="s">
        <v>29233</v>
      </c>
      <c r="D8263" t="s">
        <v>29234</v>
      </c>
      <c r="E8263" t="s">
        <v>191</v>
      </c>
      <c r="F8263" t="s">
        <v>617</v>
      </c>
      <c r="G8263" s="5">
        <v>400</v>
      </c>
      <c r="H8263" t="s">
        <v>42</v>
      </c>
      <c r="I8263" t="s">
        <v>43</v>
      </c>
      <c r="J8263" t="s">
        <v>45</v>
      </c>
      <c r="N8263" s="27">
        <v>2010</v>
      </c>
      <c r="R8263" s="7">
        <v>34.570278999999999</v>
      </c>
      <c r="S8263" s="7">
        <v>135.441867</v>
      </c>
      <c r="T8263" t="s">
        <v>46</v>
      </c>
      <c r="U8263" t="s">
        <v>28706</v>
      </c>
      <c r="X8263" t="s">
        <v>28706</v>
      </c>
      <c r="Y8263" t="s">
        <v>19854</v>
      </c>
      <c r="Z8263" t="s">
        <v>21048</v>
      </c>
      <c r="AA8263" t="s">
        <v>29244</v>
      </c>
      <c r="AC8263" t="s">
        <v>29236</v>
      </c>
      <c r="AG8263" t="s">
        <v>29237</v>
      </c>
      <c r="AH8263" s="8">
        <v>1218581</v>
      </c>
      <c r="AI8263" t="s">
        <v>29238</v>
      </c>
      <c r="AJ8263" t="s">
        <v>29245</v>
      </c>
    </row>
    <row r="8264" spans="1:36" ht="17.25" hidden="1" customHeight="1" x14ac:dyDescent="0.2">
      <c r="A8264" s="4" t="s">
        <v>29232</v>
      </c>
      <c r="B8264" t="s">
        <v>28547</v>
      </c>
      <c r="C8264" t="s">
        <v>29233</v>
      </c>
      <c r="D8264" t="s">
        <v>29234</v>
      </c>
      <c r="E8264" t="s">
        <v>335</v>
      </c>
      <c r="F8264" t="s">
        <v>617</v>
      </c>
      <c r="G8264" s="5">
        <v>400</v>
      </c>
      <c r="H8264" t="s">
        <v>42</v>
      </c>
      <c r="I8264" t="s">
        <v>43</v>
      </c>
      <c r="J8264" t="s">
        <v>45</v>
      </c>
      <c r="N8264" s="27">
        <v>2010</v>
      </c>
      <c r="R8264" s="7">
        <v>34.570278999999999</v>
      </c>
      <c r="S8264" s="7">
        <v>135.441867</v>
      </c>
      <c r="T8264" t="s">
        <v>46</v>
      </c>
      <c r="U8264" t="s">
        <v>28706</v>
      </c>
      <c r="X8264" t="s">
        <v>28706</v>
      </c>
      <c r="Y8264" t="s">
        <v>19854</v>
      </c>
      <c r="Z8264" t="s">
        <v>21048</v>
      </c>
      <c r="AA8264" t="s">
        <v>29246</v>
      </c>
      <c r="AC8264" t="s">
        <v>29236</v>
      </c>
      <c r="AG8264" t="s">
        <v>29237</v>
      </c>
      <c r="AH8264" s="27">
        <v>1218582</v>
      </c>
      <c r="AI8264" t="s">
        <v>29238</v>
      </c>
      <c r="AJ8264" t="s">
        <v>29247</v>
      </c>
    </row>
    <row r="8265" spans="1:36" ht="17.25" hidden="1" customHeight="1" x14ac:dyDescent="0.2">
      <c r="A8265" s="4" t="s">
        <v>29248</v>
      </c>
      <c r="B8265" t="s">
        <v>28547</v>
      </c>
      <c r="C8265" t="s">
        <v>29249</v>
      </c>
      <c r="D8265" t="s">
        <v>29250</v>
      </c>
      <c r="E8265" t="s">
        <v>40</v>
      </c>
      <c r="F8265" t="s">
        <v>617</v>
      </c>
      <c r="G8265" s="5">
        <v>296</v>
      </c>
      <c r="H8265" t="s">
        <v>42</v>
      </c>
      <c r="I8265" t="s">
        <v>43</v>
      </c>
      <c r="J8265" t="s">
        <v>45</v>
      </c>
      <c r="N8265" s="27">
        <v>2010</v>
      </c>
      <c r="R8265" s="7">
        <v>34.342868000000003</v>
      </c>
      <c r="S8265" s="7">
        <v>133.84293700000001</v>
      </c>
      <c r="T8265" t="s">
        <v>46</v>
      </c>
      <c r="U8265" t="s">
        <v>29251</v>
      </c>
      <c r="X8265" t="s">
        <v>29252</v>
      </c>
      <c r="Y8265" t="s">
        <v>19854</v>
      </c>
      <c r="Z8265" t="s">
        <v>21048</v>
      </c>
      <c r="AG8265" t="s">
        <v>29253</v>
      </c>
      <c r="AH8265" s="6">
        <v>1200960</v>
      </c>
      <c r="AI8265" t="s">
        <v>29254</v>
      </c>
      <c r="AJ8265" t="s">
        <v>29255</v>
      </c>
    </row>
    <row r="8266" spans="1:36" ht="17.25" hidden="1" customHeight="1" x14ac:dyDescent="0.2">
      <c r="A8266" s="4" t="s">
        <v>44069</v>
      </c>
      <c r="B8266" t="s">
        <v>43246</v>
      </c>
      <c r="C8266" t="s">
        <v>44070</v>
      </c>
      <c r="D8266" t="s">
        <v>44071</v>
      </c>
      <c r="E8266" t="s">
        <v>1157</v>
      </c>
      <c r="F8266" t="s">
        <v>43604</v>
      </c>
      <c r="G8266" s="5">
        <v>60</v>
      </c>
      <c r="H8266" t="s">
        <v>42</v>
      </c>
      <c r="I8266" t="s">
        <v>240</v>
      </c>
      <c r="J8266" t="s">
        <v>44</v>
      </c>
      <c r="N8266" s="6">
        <v>1964</v>
      </c>
      <c r="P8266" s="24">
        <v>2027</v>
      </c>
      <c r="R8266" s="7">
        <v>50.542022000000003</v>
      </c>
      <c r="S8266" s="7">
        <v>137.03736799999999</v>
      </c>
      <c r="T8266" t="s">
        <v>46</v>
      </c>
      <c r="U8266" t="s">
        <v>43827</v>
      </c>
      <c r="X8266" t="s">
        <v>43988</v>
      </c>
      <c r="Y8266" t="s">
        <v>36708</v>
      </c>
      <c r="Z8266" t="s">
        <v>36915</v>
      </c>
      <c r="AG8266" t="s">
        <v>44072</v>
      </c>
      <c r="AH8266" s="6">
        <v>1161890</v>
      </c>
      <c r="AI8266" t="s">
        <v>44073</v>
      </c>
      <c r="AJ8266" t="s">
        <v>44074</v>
      </c>
    </row>
    <row r="8267" spans="1:36" ht="17.25" hidden="1" customHeight="1" x14ac:dyDescent="0.2">
      <c r="A8267" s="4" t="s">
        <v>29248</v>
      </c>
      <c r="B8267" t="s">
        <v>28547</v>
      </c>
      <c r="C8267" t="s">
        <v>29249</v>
      </c>
      <c r="D8267" t="s">
        <v>29250</v>
      </c>
      <c r="E8267" t="s">
        <v>191</v>
      </c>
      <c r="F8267" t="s">
        <v>29258</v>
      </c>
      <c r="G8267" s="5">
        <v>350</v>
      </c>
      <c r="H8267" t="s">
        <v>42</v>
      </c>
      <c r="I8267" t="s">
        <v>240</v>
      </c>
      <c r="J8267" t="s">
        <v>45</v>
      </c>
      <c r="N8267" s="27">
        <v>2010</v>
      </c>
      <c r="R8267" s="7">
        <v>34.342868000000003</v>
      </c>
      <c r="S8267" s="7">
        <v>133.84293700000001</v>
      </c>
      <c r="T8267" t="s">
        <v>46</v>
      </c>
      <c r="U8267" t="s">
        <v>29251</v>
      </c>
      <c r="X8267" t="s">
        <v>29252</v>
      </c>
      <c r="Y8267" t="s">
        <v>19854</v>
      </c>
      <c r="Z8267" t="s">
        <v>21048</v>
      </c>
      <c r="AG8267" t="s">
        <v>29253</v>
      </c>
      <c r="AH8267" s="6">
        <v>1144916</v>
      </c>
      <c r="AI8267" t="s">
        <v>29254</v>
      </c>
      <c r="AJ8267" t="s">
        <v>29259</v>
      </c>
    </row>
    <row r="8268" spans="1:36" ht="17.25" hidden="1" customHeight="1" x14ac:dyDescent="0.2">
      <c r="A8268" s="4" t="s">
        <v>29260</v>
      </c>
      <c r="B8268" t="s">
        <v>28547</v>
      </c>
      <c r="C8268" t="s">
        <v>29261</v>
      </c>
      <c r="D8268" t="s">
        <v>29262</v>
      </c>
      <c r="E8268" t="s">
        <v>40</v>
      </c>
      <c r="F8268" t="s">
        <v>617</v>
      </c>
      <c r="G8268" s="5">
        <v>277</v>
      </c>
      <c r="H8268" t="s">
        <v>42</v>
      </c>
      <c r="I8268" t="s">
        <v>43</v>
      </c>
      <c r="J8268" t="s">
        <v>45</v>
      </c>
      <c r="N8268" s="27">
        <v>2009</v>
      </c>
      <c r="R8268" s="7">
        <v>34.541746000000003</v>
      </c>
      <c r="S8268" s="7">
        <v>135.40294399999999</v>
      </c>
      <c r="T8268" t="s">
        <v>46</v>
      </c>
      <c r="U8268" t="s">
        <v>29263</v>
      </c>
      <c r="X8268" t="s">
        <v>28706</v>
      </c>
      <c r="Y8268" t="s">
        <v>19854</v>
      </c>
      <c r="Z8268" t="s">
        <v>21048</v>
      </c>
      <c r="AA8268" t="s">
        <v>29264</v>
      </c>
      <c r="AG8268" t="s">
        <v>29265</v>
      </c>
      <c r="AH8268" s="6">
        <v>1180141</v>
      </c>
      <c r="AI8268" t="s">
        <v>29266</v>
      </c>
      <c r="AJ8268" t="s">
        <v>29267</v>
      </c>
    </row>
    <row r="8269" spans="1:36" ht="17.25" hidden="1" customHeight="1" x14ac:dyDescent="0.2">
      <c r="A8269" s="4" t="s">
        <v>29260</v>
      </c>
      <c r="B8269" t="s">
        <v>28547</v>
      </c>
      <c r="C8269" t="s">
        <v>29261</v>
      </c>
      <c r="D8269" t="s">
        <v>29262</v>
      </c>
      <c r="E8269" t="s">
        <v>56</v>
      </c>
      <c r="F8269" t="s">
        <v>617</v>
      </c>
      <c r="G8269" s="5">
        <v>277</v>
      </c>
      <c r="H8269" t="s">
        <v>42</v>
      </c>
      <c r="I8269" t="s">
        <v>43</v>
      </c>
      <c r="J8269" t="s">
        <v>45</v>
      </c>
      <c r="N8269" s="27">
        <v>2009</v>
      </c>
      <c r="R8269" s="7">
        <v>34.541746000000003</v>
      </c>
      <c r="S8269" s="7">
        <v>135.40294399999999</v>
      </c>
      <c r="T8269" t="s">
        <v>46</v>
      </c>
      <c r="U8269" t="s">
        <v>29263</v>
      </c>
      <c r="X8269" t="s">
        <v>28706</v>
      </c>
      <c r="Y8269" t="s">
        <v>19854</v>
      </c>
      <c r="Z8269" t="s">
        <v>21048</v>
      </c>
      <c r="AA8269" t="s">
        <v>29264</v>
      </c>
      <c r="AG8269" t="s">
        <v>29265</v>
      </c>
      <c r="AH8269" s="6">
        <v>1191586</v>
      </c>
      <c r="AI8269" t="s">
        <v>29266</v>
      </c>
      <c r="AJ8269" t="s">
        <v>29268</v>
      </c>
    </row>
    <row r="8270" spans="1:36" ht="17.25" hidden="1" customHeight="1" x14ac:dyDescent="0.2">
      <c r="A8270" s="4" t="s">
        <v>29260</v>
      </c>
      <c r="B8270" t="s">
        <v>28547</v>
      </c>
      <c r="C8270" t="s">
        <v>29261</v>
      </c>
      <c r="D8270" t="s">
        <v>29262</v>
      </c>
      <c r="E8270" t="s">
        <v>58</v>
      </c>
      <c r="F8270" t="s">
        <v>617</v>
      </c>
      <c r="G8270" s="5">
        <v>277.5</v>
      </c>
      <c r="H8270" t="s">
        <v>42</v>
      </c>
      <c r="I8270" t="s">
        <v>43</v>
      </c>
      <c r="J8270" t="s">
        <v>45</v>
      </c>
      <c r="N8270" s="27">
        <v>2009</v>
      </c>
      <c r="R8270" s="7">
        <v>34.541746000000003</v>
      </c>
      <c r="S8270" s="7">
        <v>135.40294399999999</v>
      </c>
      <c r="T8270" t="s">
        <v>46</v>
      </c>
      <c r="U8270" t="s">
        <v>29263</v>
      </c>
      <c r="X8270" t="s">
        <v>28706</v>
      </c>
      <c r="Y8270" t="s">
        <v>19854</v>
      </c>
      <c r="Z8270" t="s">
        <v>21048</v>
      </c>
      <c r="AA8270" t="s">
        <v>29269</v>
      </c>
      <c r="AG8270" t="s">
        <v>29265</v>
      </c>
      <c r="AH8270" s="6">
        <v>1191587</v>
      </c>
      <c r="AI8270" t="s">
        <v>29266</v>
      </c>
      <c r="AJ8270" t="s">
        <v>29270</v>
      </c>
    </row>
    <row r="8271" spans="1:36" ht="17.25" hidden="1" customHeight="1" x14ac:dyDescent="0.2">
      <c r="A8271" s="4" t="s">
        <v>29260</v>
      </c>
      <c r="B8271" t="s">
        <v>28547</v>
      </c>
      <c r="C8271" t="s">
        <v>29261</v>
      </c>
      <c r="D8271" t="s">
        <v>29262</v>
      </c>
      <c r="E8271" t="s">
        <v>191</v>
      </c>
      <c r="F8271" t="s">
        <v>617</v>
      </c>
      <c r="G8271" s="5">
        <v>277.5</v>
      </c>
      <c r="H8271" t="s">
        <v>42</v>
      </c>
      <c r="I8271" t="s">
        <v>43</v>
      </c>
      <c r="J8271" t="s">
        <v>45</v>
      </c>
      <c r="N8271" s="27">
        <v>2009</v>
      </c>
      <c r="R8271" s="7">
        <v>34.541746000000003</v>
      </c>
      <c r="S8271" s="7">
        <v>135.40294399999999</v>
      </c>
      <c r="T8271" t="s">
        <v>46</v>
      </c>
      <c r="U8271" t="s">
        <v>29263</v>
      </c>
      <c r="X8271" t="s">
        <v>28706</v>
      </c>
      <c r="Y8271" t="s">
        <v>19854</v>
      </c>
      <c r="Z8271" t="s">
        <v>21048</v>
      </c>
      <c r="AA8271" t="s">
        <v>29269</v>
      </c>
      <c r="AG8271" t="s">
        <v>29265</v>
      </c>
      <c r="AH8271" s="6">
        <v>1191588</v>
      </c>
      <c r="AI8271" t="s">
        <v>29266</v>
      </c>
      <c r="AJ8271" t="s">
        <v>29271</v>
      </c>
    </row>
    <row r="8272" spans="1:36" ht="17.25" hidden="1" customHeight="1" x14ac:dyDescent="0.2">
      <c r="A8272" s="4" t="s">
        <v>29272</v>
      </c>
      <c r="B8272" t="s">
        <v>28547</v>
      </c>
      <c r="C8272" t="s">
        <v>29273</v>
      </c>
      <c r="E8272" t="s">
        <v>40</v>
      </c>
      <c r="F8272" t="s">
        <v>29274</v>
      </c>
      <c r="G8272" s="5">
        <v>500</v>
      </c>
      <c r="H8272" t="s">
        <v>42</v>
      </c>
      <c r="I8272" t="s">
        <v>240</v>
      </c>
      <c r="J8272" t="s">
        <v>45</v>
      </c>
      <c r="N8272" s="6">
        <v>1974</v>
      </c>
      <c r="R8272" s="7">
        <v>31.857426836264501</v>
      </c>
      <c r="S8272" s="7">
        <v>130.20081334709599</v>
      </c>
      <c r="T8272" t="s">
        <v>46</v>
      </c>
      <c r="U8272" t="s">
        <v>29275</v>
      </c>
      <c r="Y8272" t="s">
        <v>19854</v>
      </c>
      <c r="Z8272" t="s">
        <v>21048</v>
      </c>
      <c r="AG8272" t="s">
        <v>29276</v>
      </c>
      <c r="AH8272" s="6">
        <v>1146774</v>
      </c>
      <c r="AI8272" t="s">
        <v>29277</v>
      </c>
      <c r="AJ8272" t="s">
        <v>29278</v>
      </c>
    </row>
    <row r="8273" spans="1:36" ht="17.25" hidden="1" customHeight="1" x14ac:dyDescent="0.2">
      <c r="A8273" s="4" t="s">
        <v>29272</v>
      </c>
      <c r="B8273" t="s">
        <v>28547</v>
      </c>
      <c r="C8273" t="s">
        <v>29273</v>
      </c>
      <c r="E8273" t="s">
        <v>56</v>
      </c>
      <c r="F8273" t="s">
        <v>29274</v>
      </c>
      <c r="G8273" s="5">
        <v>500</v>
      </c>
      <c r="H8273" t="s">
        <v>42</v>
      </c>
      <c r="I8273" t="s">
        <v>240</v>
      </c>
      <c r="J8273" t="s">
        <v>45</v>
      </c>
      <c r="N8273" s="6">
        <v>1974</v>
      </c>
      <c r="R8273" s="7">
        <v>31.857426836264501</v>
      </c>
      <c r="S8273" s="7">
        <v>130.20081334709599</v>
      </c>
      <c r="T8273" t="s">
        <v>46</v>
      </c>
      <c r="U8273" t="s">
        <v>29275</v>
      </c>
      <c r="Y8273" t="s">
        <v>19854</v>
      </c>
      <c r="Z8273" t="s">
        <v>21048</v>
      </c>
      <c r="AG8273" t="s">
        <v>29276</v>
      </c>
      <c r="AH8273" s="6">
        <v>1146775</v>
      </c>
      <c r="AI8273" t="s">
        <v>29277</v>
      </c>
      <c r="AJ8273" t="s">
        <v>29279</v>
      </c>
    </row>
    <row r="8274" spans="1:36" ht="17.25" hidden="1" customHeight="1" x14ac:dyDescent="0.2">
      <c r="A8274" s="4" t="s">
        <v>29280</v>
      </c>
      <c r="B8274" t="s">
        <v>28547</v>
      </c>
      <c r="C8274" t="s">
        <v>29281</v>
      </c>
      <c r="D8274" t="s">
        <v>29282</v>
      </c>
      <c r="E8274" t="s">
        <v>191</v>
      </c>
      <c r="F8274" t="s">
        <v>86</v>
      </c>
      <c r="G8274" s="5">
        <v>468</v>
      </c>
      <c r="H8274" t="s">
        <v>42</v>
      </c>
      <c r="I8274" t="s">
        <v>43</v>
      </c>
      <c r="J8274" t="s">
        <v>45</v>
      </c>
      <c r="N8274" s="27">
        <v>2010</v>
      </c>
      <c r="R8274" s="7">
        <v>38.317165000000003</v>
      </c>
      <c r="S8274" s="7">
        <v>141.07348200000001</v>
      </c>
      <c r="T8274" t="s">
        <v>46</v>
      </c>
      <c r="U8274" t="s">
        <v>29283</v>
      </c>
      <c r="X8274" t="s">
        <v>29284</v>
      </c>
      <c r="Y8274" t="s">
        <v>19854</v>
      </c>
      <c r="Z8274" t="s">
        <v>21048</v>
      </c>
      <c r="AA8274" t="s">
        <v>29285</v>
      </c>
      <c r="AG8274" t="s">
        <v>29286</v>
      </c>
      <c r="AH8274" s="24">
        <v>1198862</v>
      </c>
      <c r="AI8274" t="s">
        <v>29287</v>
      </c>
      <c r="AJ8274" t="s">
        <v>29288</v>
      </c>
    </row>
    <row r="8275" spans="1:36" ht="17.25" hidden="1" customHeight="1" x14ac:dyDescent="0.2">
      <c r="A8275" s="4" t="s">
        <v>29289</v>
      </c>
      <c r="B8275" t="s">
        <v>28547</v>
      </c>
      <c r="C8275" t="s">
        <v>29290</v>
      </c>
      <c r="D8275" t="s">
        <v>29291</v>
      </c>
      <c r="E8275" t="s">
        <v>2248</v>
      </c>
      <c r="F8275" t="s">
        <v>617</v>
      </c>
      <c r="G8275" s="5">
        <v>780</v>
      </c>
      <c r="H8275" t="s">
        <v>139</v>
      </c>
      <c r="I8275" t="s">
        <v>43</v>
      </c>
      <c r="J8275" t="s">
        <v>45</v>
      </c>
      <c r="K8275" t="s">
        <v>45</v>
      </c>
      <c r="L8275" t="s">
        <v>45</v>
      </c>
      <c r="N8275" s="27" t="s">
        <v>1716</v>
      </c>
      <c r="R8275" s="7">
        <v>35.546922000000002</v>
      </c>
      <c r="S8275" s="7">
        <v>140.072506</v>
      </c>
      <c r="T8275" t="s">
        <v>46</v>
      </c>
      <c r="U8275" t="s">
        <v>28581</v>
      </c>
      <c r="X8275" t="s">
        <v>28582</v>
      </c>
      <c r="Y8275" t="s">
        <v>19854</v>
      </c>
      <c r="Z8275" t="s">
        <v>21048</v>
      </c>
      <c r="AC8275" t="s">
        <v>29292</v>
      </c>
      <c r="AG8275" t="s">
        <v>29293</v>
      </c>
      <c r="AH8275" s="8">
        <v>1223520</v>
      </c>
      <c r="AI8275" t="s">
        <v>29294</v>
      </c>
      <c r="AJ8275" t="s">
        <v>29295</v>
      </c>
    </row>
    <row r="8276" spans="1:36" ht="17.25" hidden="1" customHeight="1" x14ac:dyDescent="0.2">
      <c r="A8276" s="4" t="s">
        <v>29289</v>
      </c>
      <c r="B8276" t="s">
        <v>28547</v>
      </c>
      <c r="C8276" t="s">
        <v>29290</v>
      </c>
      <c r="D8276" t="s">
        <v>29291</v>
      </c>
      <c r="E8276" t="s">
        <v>2254</v>
      </c>
      <c r="F8276" t="s">
        <v>617</v>
      </c>
      <c r="G8276" s="5">
        <v>780</v>
      </c>
      <c r="H8276" t="s">
        <v>139</v>
      </c>
      <c r="I8276" t="s">
        <v>43</v>
      </c>
      <c r="J8276" t="s">
        <v>45</v>
      </c>
      <c r="K8276" t="s">
        <v>45</v>
      </c>
      <c r="L8276" t="s">
        <v>45</v>
      </c>
      <c r="N8276" s="27" t="s">
        <v>1716</v>
      </c>
      <c r="R8276" s="7">
        <v>35.546922000000002</v>
      </c>
      <c r="S8276" s="7">
        <v>140.072506</v>
      </c>
      <c r="T8276" t="s">
        <v>46</v>
      </c>
      <c r="U8276" t="s">
        <v>28581</v>
      </c>
      <c r="X8276" t="s">
        <v>28582</v>
      </c>
      <c r="Y8276" t="s">
        <v>19854</v>
      </c>
      <c r="Z8276" t="s">
        <v>21048</v>
      </c>
      <c r="AC8276" t="s">
        <v>29292</v>
      </c>
      <c r="AG8276" t="s">
        <v>29293</v>
      </c>
      <c r="AH8276" s="8">
        <v>1223521</v>
      </c>
      <c r="AI8276" t="s">
        <v>29294</v>
      </c>
      <c r="AJ8276" t="s">
        <v>29296</v>
      </c>
    </row>
    <row r="8277" spans="1:36" ht="17.25" hidden="1" customHeight="1" x14ac:dyDescent="0.2">
      <c r="A8277" s="4" t="s">
        <v>29289</v>
      </c>
      <c r="B8277" t="s">
        <v>28547</v>
      </c>
      <c r="C8277" t="s">
        <v>29290</v>
      </c>
      <c r="D8277" t="s">
        <v>29291</v>
      </c>
      <c r="E8277" t="s">
        <v>29297</v>
      </c>
      <c r="F8277" t="s">
        <v>617</v>
      </c>
      <c r="G8277" s="5">
        <v>780</v>
      </c>
      <c r="H8277" t="s">
        <v>139</v>
      </c>
      <c r="I8277" t="s">
        <v>43</v>
      </c>
      <c r="J8277" t="s">
        <v>45</v>
      </c>
      <c r="K8277" t="s">
        <v>45</v>
      </c>
      <c r="L8277" t="s">
        <v>45</v>
      </c>
      <c r="N8277" s="27" t="s">
        <v>1716</v>
      </c>
      <c r="R8277" s="7">
        <v>35.546922000000002</v>
      </c>
      <c r="S8277" s="7">
        <v>140.072506</v>
      </c>
      <c r="T8277" t="s">
        <v>46</v>
      </c>
      <c r="U8277" t="s">
        <v>28581</v>
      </c>
      <c r="X8277" t="s">
        <v>28582</v>
      </c>
      <c r="Y8277" t="s">
        <v>19854</v>
      </c>
      <c r="Z8277" t="s">
        <v>21048</v>
      </c>
      <c r="AC8277" t="s">
        <v>29292</v>
      </c>
      <c r="AG8277" t="s">
        <v>29293</v>
      </c>
      <c r="AH8277" s="8">
        <v>1223522</v>
      </c>
      <c r="AI8277" t="s">
        <v>29294</v>
      </c>
      <c r="AJ8277" t="s">
        <v>29298</v>
      </c>
    </row>
    <row r="8278" spans="1:36" ht="17.25" hidden="1" customHeight="1" x14ac:dyDescent="0.2">
      <c r="A8278" s="4" t="s">
        <v>29299</v>
      </c>
      <c r="B8278" t="s">
        <v>28547</v>
      </c>
      <c r="C8278" t="s">
        <v>29300</v>
      </c>
      <c r="D8278" t="s">
        <v>29301</v>
      </c>
      <c r="E8278" t="s">
        <v>58</v>
      </c>
      <c r="F8278" t="s">
        <v>617</v>
      </c>
      <c r="G8278" s="5">
        <v>600</v>
      </c>
      <c r="H8278" t="s">
        <v>42</v>
      </c>
      <c r="I8278" t="s">
        <v>240</v>
      </c>
      <c r="J8278" t="s">
        <v>45</v>
      </c>
      <c r="N8278" s="27">
        <v>1978</v>
      </c>
      <c r="R8278" s="7">
        <v>33.906635999999999</v>
      </c>
      <c r="S8278" s="7">
        <v>130.859892</v>
      </c>
      <c r="T8278" t="s">
        <v>46</v>
      </c>
      <c r="U8278" t="s">
        <v>29302</v>
      </c>
      <c r="X8278" t="s">
        <v>28765</v>
      </c>
      <c r="Y8278" t="s">
        <v>19854</v>
      </c>
      <c r="Z8278" t="s">
        <v>21048</v>
      </c>
      <c r="AA8278" t="s">
        <v>29303</v>
      </c>
      <c r="AG8278" t="s">
        <v>29304</v>
      </c>
      <c r="AH8278" s="24">
        <v>1147699</v>
      </c>
      <c r="AI8278" t="s">
        <v>29305</v>
      </c>
      <c r="AJ8278" t="s">
        <v>29306</v>
      </c>
    </row>
    <row r="8279" spans="1:36" ht="17.25" hidden="1" customHeight="1" x14ac:dyDescent="0.2">
      <c r="A8279" s="4" t="s">
        <v>29299</v>
      </c>
      <c r="B8279" t="s">
        <v>28547</v>
      </c>
      <c r="C8279" t="s">
        <v>29300</v>
      </c>
      <c r="D8279" t="s">
        <v>29301</v>
      </c>
      <c r="E8279" t="s">
        <v>191</v>
      </c>
      <c r="F8279" t="s">
        <v>617</v>
      </c>
      <c r="G8279" s="5">
        <v>600</v>
      </c>
      <c r="H8279" t="s">
        <v>806</v>
      </c>
      <c r="I8279" t="s">
        <v>240</v>
      </c>
      <c r="J8279" t="s">
        <v>45</v>
      </c>
      <c r="N8279" s="27">
        <v>1979</v>
      </c>
      <c r="O8279" s="24">
        <v>2022</v>
      </c>
      <c r="R8279" s="7">
        <v>33.906635999999999</v>
      </c>
      <c r="S8279" s="7">
        <v>130.859892</v>
      </c>
      <c r="T8279" t="s">
        <v>46</v>
      </c>
      <c r="U8279" t="s">
        <v>29302</v>
      </c>
      <c r="X8279" t="s">
        <v>28765</v>
      </c>
      <c r="Y8279" t="s">
        <v>19854</v>
      </c>
      <c r="Z8279" t="s">
        <v>21048</v>
      </c>
      <c r="AA8279" t="s">
        <v>29303</v>
      </c>
      <c r="AG8279" t="s">
        <v>29304</v>
      </c>
      <c r="AH8279" s="24">
        <v>1147700</v>
      </c>
      <c r="AI8279" t="s">
        <v>29305</v>
      </c>
      <c r="AJ8279" t="s">
        <v>29307</v>
      </c>
    </row>
    <row r="8280" spans="1:36" ht="17.25" hidden="1" customHeight="1" x14ac:dyDescent="0.2">
      <c r="A8280" s="4" t="s">
        <v>29299</v>
      </c>
      <c r="B8280" t="s">
        <v>28547</v>
      </c>
      <c r="C8280" t="s">
        <v>29300</v>
      </c>
      <c r="D8280" t="s">
        <v>29301</v>
      </c>
      <c r="E8280" t="s">
        <v>335</v>
      </c>
      <c r="F8280" t="s">
        <v>617</v>
      </c>
      <c r="G8280" s="5">
        <v>600</v>
      </c>
      <c r="H8280" t="s">
        <v>42</v>
      </c>
      <c r="I8280" t="s">
        <v>240</v>
      </c>
      <c r="J8280" t="s">
        <v>45</v>
      </c>
      <c r="N8280" s="27">
        <v>1983</v>
      </c>
      <c r="R8280" s="7">
        <v>33.906635999999999</v>
      </c>
      <c r="S8280" s="7">
        <v>130.859892</v>
      </c>
      <c r="T8280" t="s">
        <v>46</v>
      </c>
      <c r="U8280" t="s">
        <v>29302</v>
      </c>
      <c r="X8280" t="s">
        <v>28765</v>
      </c>
      <c r="Y8280" t="s">
        <v>19854</v>
      </c>
      <c r="Z8280" t="s">
        <v>21048</v>
      </c>
      <c r="AA8280" t="s">
        <v>29303</v>
      </c>
      <c r="AG8280" t="s">
        <v>29304</v>
      </c>
      <c r="AH8280" s="24">
        <v>1147701</v>
      </c>
      <c r="AI8280" t="s">
        <v>29305</v>
      </c>
      <c r="AJ8280" t="s">
        <v>29308</v>
      </c>
    </row>
    <row r="8281" spans="1:36" ht="17.25" hidden="1" customHeight="1" x14ac:dyDescent="0.2">
      <c r="A8281" s="4" t="s">
        <v>29318</v>
      </c>
      <c r="B8281" t="s">
        <v>28547</v>
      </c>
      <c r="C8281" t="s">
        <v>29319</v>
      </c>
      <c r="D8281" t="s">
        <v>29320</v>
      </c>
      <c r="E8281" t="s">
        <v>63</v>
      </c>
      <c r="F8281" t="s">
        <v>617</v>
      </c>
      <c r="G8281" s="5">
        <v>120</v>
      </c>
      <c r="H8281" t="s">
        <v>42</v>
      </c>
      <c r="I8281" t="s">
        <v>43</v>
      </c>
      <c r="J8281" t="s">
        <v>45</v>
      </c>
      <c r="N8281" s="27">
        <v>1991</v>
      </c>
      <c r="R8281" s="7">
        <v>33.262749999999997</v>
      </c>
      <c r="S8281" s="7">
        <v>131.70774599999999</v>
      </c>
      <c r="T8281" t="s">
        <v>504</v>
      </c>
      <c r="U8281" t="s">
        <v>29321</v>
      </c>
      <c r="X8281" t="s">
        <v>29321</v>
      </c>
      <c r="Y8281" t="s">
        <v>19854</v>
      </c>
      <c r="Z8281" t="s">
        <v>21048</v>
      </c>
      <c r="AA8281" t="s">
        <v>29322</v>
      </c>
      <c r="AC8281" t="s">
        <v>29323</v>
      </c>
      <c r="AG8281" t="s">
        <v>29324</v>
      </c>
      <c r="AH8281" s="24">
        <v>1255757</v>
      </c>
      <c r="AI8281" t="s">
        <v>29325</v>
      </c>
      <c r="AJ8281" t="s">
        <v>29326</v>
      </c>
    </row>
    <row r="8282" spans="1:36" ht="17.25" hidden="1" customHeight="1" x14ac:dyDescent="0.2">
      <c r="A8282" s="4" t="s">
        <v>29318</v>
      </c>
      <c r="B8282" t="s">
        <v>28547</v>
      </c>
      <c r="C8282" t="s">
        <v>29319</v>
      </c>
      <c r="D8282" t="s">
        <v>29320</v>
      </c>
      <c r="E8282" t="s">
        <v>73</v>
      </c>
      <c r="F8282" t="s">
        <v>617</v>
      </c>
      <c r="G8282" s="5">
        <v>120</v>
      </c>
      <c r="H8282" t="s">
        <v>42</v>
      </c>
      <c r="I8282" t="s">
        <v>43</v>
      </c>
      <c r="J8282" t="s">
        <v>45</v>
      </c>
      <c r="N8282" s="27">
        <v>1991</v>
      </c>
      <c r="R8282" s="7">
        <v>33.262749999999997</v>
      </c>
      <c r="S8282" s="7">
        <v>131.70774599999999</v>
      </c>
      <c r="T8282" t="s">
        <v>504</v>
      </c>
      <c r="U8282" t="s">
        <v>29321</v>
      </c>
      <c r="X8282" t="s">
        <v>29321</v>
      </c>
      <c r="Y8282" t="s">
        <v>19854</v>
      </c>
      <c r="Z8282" t="s">
        <v>21048</v>
      </c>
      <c r="AA8282" t="s">
        <v>29322</v>
      </c>
      <c r="AC8282" t="s">
        <v>29323</v>
      </c>
      <c r="AG8282" t="s">
        <v>29324</v>
      </c>
      <c r="AH8282" s="24">
        <v>1147767</v>
      </c>
      <c r="AI8282" t="s">
        <v>29325</v>
      </c>
      <c r="AJ8282" t="s">
        <v>29327</v>
      </c>
    </row>
    <row r="8283" spans="1:36" ht="17.25" hidden="1" customHeight="1" x14ac:dyDescent="0.2">
      <c r="A8283" s="4" t="s">
        <v>29318</v>
      </c>
      <c r="B8283" t="s">
        <v>28547</v>
      </c>
      <c r="C8283" t="s">
        <v>29319</v>
      </c>
      <c r="D8283" t="s">
        <v>29320</v>
      </c>
      <c r="E8283" t="s">
        <v>211</v>
      </c>
      <c r="F8283" t="s">
        <v>617</v>
      </c>
      <c r="G8283" s="5">
        <v>120</v>
      </c>
      <c r="H8283" t="s">
        <v>42</v>
      </c>
      <c r="I8283" t="s">
        <v>43</v>
      </c>
      <c r="J8283" t="s">
        <v>45</v>
      </c>
      <c r="N8283" s="27">
        <v>1991</v>
      </c>
      <c r="R8283" s="7">
        <v>33.262749999999997</v>
      </c>
      <c r="S8283" s="7">
        <v>131.70774599999999</v>
      </c>
      <c r="T8283" t="s">
        <v>504</v>
      </c>
      <c r="U8283" t="s">
        <v>29321</v>
      </c>
      <c r="X8283" t="s">
        <v>29321</v>
      </c>
      <c r="Y8283" t="s">
        <v>19854</v>
      </c>
      <c r="Z8283" t="s">
        <v>21048</v>
      </c>
      <c r="AA8283" t="s">
        <v>29322</v>
      </c>
      <c r="AC8283" t="s">
        <v>29323</v>
      </c>
      <c r="AG8283" t="s">
        <v>29324</v>
      </c>
      <c r="AH8283" s="24">
        <v>1147768</v>
      </c>
      <c r="AI8283" t="s">
        <v>29325</v>
      </c>
      <c r="AJ8283" t="s">
        <v>29328</v>
      </c>
    </row>
    <row r="8284" spans="1:36" ht="17.25" hidden="1" customHeight="1" x14ac:dyDescent="0.2">
      <c r="A8284" s="4" t="s">
        <v>29318</v>
      </c>
      <c r="B8284" t="s">
        <v>28547</v>
      </c>
      <c r="C8284" t="s">
        <v>29319</v>
      </c>
      <c r="D8284" t="s">
        <v>29320</v>
      </c>
      <c r="E8284" t="s">
        <v>387</v>
      </c>
      <c r="F8284" t="s">
        <v>617</v>
      </c>
      <c r="G8284" s="5">
        <v>120</v>
      </c>
      <c r="H8284" t="s">
        <v>42</v>
      </c>
      <c r="I8284" t="s">
        <v>43</v>
      </c>
      <c r="J8284" t="s">
        <v>45</v>
      </c>
      <c r="N8284" s="27">
        <v>2010</v>
      </c>
      <c r="R8284" s="7">
        <v>33.262749999999997</v>
      </c>
      <c r="S8284" s="7">
        <v>131.70774599999999</v>
      </c>
      <c r="T8284" t="s">
        <v>504</v>
      </c>
      <c r="U8284" t="s">
        <v>29321</v>
      </c>
      <c r="X8284" t="s">
        <v>29321</v>
      </c>
      <c r="Y8284" t="s">
        <v>19854</v>
      </c>
      <c r="Z8284" t="s">
        <v>21048</v>
      </c>
      <c r="AA8284" t="s">
        <v>29322</v>
      </c>
      <c r="AC8284" t="s">
        <v>29323</v>
      </c>
      <c r="AG8284" t="s">
        <v>29324</v>
      </c>
      <c r="AH8284" s="24">
        <v>1147769</v>
      </c>
      <c r="AI8284" t="s">
        <v>29325</v>
      </c>
      <c r="AJ8284" t="s">
        <v>29329</v>
      </c>
    </row>
    <row r="8285" spans="1:36" ht="17.25" hidden="1" customHeight="1" x14ac:dyDescent="0.2">
      <c r="A8285" s="4" t="s">
        <v>29318</v>
      </c>
      <c r="B8285" t="s">
        <v>28547</v>
      </c>
      <c r="C8285" t="s">
        <v>29319</v>
      </c>
      <c r="D8285" t="s">
        <v>29320</v>
      </c>
      <c r="E8285" t="s">
        <v>1426</v>
      </c>
      <c r="F8285" t="s">
        <v>617</v>
      </c>
      <c r="G8285" s="5">
        <v>120</v>
      </c>
      <c r="H8285" t="s">
        <v>42</v>
      </c>
      <c r="I8285" t="s">
        <v>43</v>
      </c>
      <c r="J8285" t="s">
        <v>45</v>
      </c>
      <c r="N8285" s="27">
        <v>1991</v>
      </c>
      <c r="R8285" s="7">
        <v>33.262749999999997</v>
      </c>
      <c r="S8285" s="7">
        <v>131.70774599999999</v>
      </c>
      <c r="T8285" t="s">
        <v>504</v>
      </c>
      <c r="U8285" t="s">
        <v>29321</v>
      </c>
      <c r="X8285" t="s">
        <v>29321</v>
      </c>
      <c r="Y8285" t="s">
        <v>19854</v>
      </c>
      <c r="Z8285" t="s">
        <v>21048</v>
      </c>
      <c r="AA8285" t="s">
        <v>29322</v>
      </c>
      <c r="AC8285" t="s">
        <v>29323</v>
      </c>
      <c r="AG8285" t="s">
        <v>29324</v>
      </c>
      <c r="AH8285" s="24">
        <v>1147770</v>
      </c>
      <c r="AI8285" t="s">
        <v>29325</v>
      </c>
      <c r="AJ8285" t="s">
        <v>29330</v>
      </c>
    </row>
    <row r="8286" spans="1:36" ht="17.25" hidden="1" customHeight="1" x14ac:dyDescent="0.2">
      <c r="A8286" s="4" t="s">
        <v>29318</v>
      </c>
      <c r="B8286" t="s">
        <v>28547</v>
      </c>
      <c r="C8286" t="s">
        <v>29319</v>
      </c>
      <c r="D8286" t="s">
        <v>29320</v>
      </c>
      <c r="E8286" t="s">
        <v>1452</v>
      </c>
      <c r="F8286" t="s">
        <v>617</v>
      </c>
      <c r="G8286" s="5">
        <v>120</v>
      </c>
      <c r="H8286" t="s">
        <v>42</v>
      </c>
      <c r="I8286" t="s">
        <v>43</v>
      </c>
      <c r="J8286" t="s">
        <v>45</v>
      </c>
      <c r="N8286" s="27">
        <v>1991</v>
      </c>
      <c r="R8286" s="7">
        <v>33.262749999999997</v>
      </c>
      <c r="S8286" s="7">
        <v>131.70774599999999</v>
      </c>
      <c r="T8286" t="s">
        <v>504</v>
      </c>
      <c r="U8286" t="s">
        <v>29321</v>
      </c>
      <c r="X8286" t="s">
        <v>29321</v>
      </c>
      <c r="Y8286" t="s">
        <v>19854</v>
      </c>
      <c r="Z8286" t="s">
        <v>21048</v>
      </c>
      <c r="AA8286" t="s">
        <v>29322</v>
      </c>
      <c r="AC8286" t="s">
        <v>29323</v>
      </c>
      <c r="AG8286" t="s">
        <v>29324</v>
      </c>
      <c r="AH8286" s="24">
        <v>1147771</v>
      </c>
      <c r="AI8286" t="s">
        <v>29325</v>
      </c>
      <c r="AJ8286" t="s">
        <v>29331</v>
      </c>
    </row>
    <row r="8287" spans="1:36" ht="17.25" hidden="1" customHeight="1" x14ac:dyDescent="0.2">
      <c r="A8287" s="4" t="s">
        <v>29318</v>
      </c>
      <c r="B8287" t="s">
        <v>28547</v>
      </c>
      <c r="C8287" t="s">
        <v>29319</v>
      </c>
      <c r="D8287" t="s">
        <v>29320</v>
      </c>
      <c r="E8287" t="s">
        <v>75</v>
      </c>
      <c r="F8287" t="s">
        <v>617</v>
      </c>
      <c r="G8287" s="5">
        <v>230</v>
      </c>
      <c r="H8287" t="s">
        <v>42</v>
      </c>
      <c r="I8287" t="s">
        <v>43</v>
      </c>
      <c r="J8287" t="s">
        <v>45</v>
      </c>
      <c r="N8287" s="27">
        <v>1994</v>
      </c>
      <c r="R8287" s="7">
        <v>33.262749999999997</v>
      </c>
      <c r="S8287" s="7">
        <v>131.70774599999999</v>
      </c>
      <c r="T8287" t="s">
        <v>504</v>
      </c>
      <c r="U8287" t="s">
        <v>29321</v>
      </c>
      <c r="X8287" t="s">
        <v>29321</v>
      </c>
      <c r="Y8287" t="s">
        <v>19854</v>
      </c>
      <c r="Z8287" t="s">
        <v>21048</v>
      </c>
      <c r="AA8287" t="s">
        <v>29322</v>
      </c>
      <c r="AC8287" t="s">
        <v>29323</v>
      </c>
      <c r="AG8287" t="s">
        <v>29324</v>
      </c>
      <c r="AH8287" s="24">
        <v>1147772</v>
      </c>
      <c r="AI8287" t="s">
        <v>29325</v>
      </c>
      <c r="AJ8287" t="s">
        <v>29332</v>
      </c>
    </row>
    <row r="8288" spans="1:36" ht="17.25" hidden="1" customHeight="1" x14ac:dyDescent="0.2">
      <c r="A8288" s="4" t="s">
        <v>29318</v>
      </c>
      <c r="B8288" t="s">
        <v>28547</v>
      </c>
      <c r="C8288" t="s">
        <v>29319</v>
      </c>
      <c r="D8288" t="s">
        <v>29320</v>
      </c>
      <c r="E8288" t="s">
        <v>77</v>
      </c>
      <c r="F8288" t="s">
        <v>617</v>
      </c>
      <c r="G8288" s="5">
        <v>230</v>
      </c>
      <c r="H8288" t="s">
        <v>42</v>
      </c>
      <c r="I8288" t="s">
        <v>43</v>
      </c>
      <c r="J8288" t="s">
        <v>45</v>
      </c>
      <c r="N8288" s="27">
        <v>1994</v>
      </c>
      <c r="R8288" s="7">
        <v>33.262749999999997</v>
      </c>
      <c r="S8288" s="7">
        <v>131.70774599999999</v>
      </c>
      <c r="T8288" t="s">
        <v>504</v>
      </c>
      <c r="U8288" t="s">
        <v>29321</v>
      </c>
      <c r="X8288" t="s">
        <v>29321</v>
      </c>
      <c r="Y8288" t="s">
        <v>19854</v>
      </c>
      <c r="Z8288" t="s">
        <v>21048</v>
      </c>
      <c r="AA8288" t="s">
        <v>29322</v>
      </c>
      <c r="AC8288" t="s">
        <v>29323</v>
      </c>
      <c r="AG8288" t="s">
        <v>29324</v>
      </c>
      <c r="AH8288" s="24">
        <v>1147773</v>
      </c>
      <c r="AI8288" t="s">
        <v>29325</v>
      </c>
      <c r="AJ8288" t="s">
        <v>29333</v>
      </c>
    </row>
    <row r="8289" spans="1:36" ht="17.25" hidden="1" customHeight="1" x14ac:dyDescent="0.2">
      <c r="A8289" s="4" t="s">
        <v>29318</v>
      </c>
      <c r="B8289" t="s">
        <v>28547</v>
      </c>
      <c r="C8289" t="s">
        <v>29319</v>
      </c>
      <c r="D8289" t="s">
        <v>29320</v>
      </c>
      <c r="E8289" t="s">
        <v>318</v>
      </c>
      <c r="F8289" t="s">
        <v>617</v>
      </c>
      <c r="G8289" s="5">
        <v>230</v>
      </c>
      <c r="H8289" t="s">
        <v>42</v>
      </c>
      <c r="I8289" t="s">
        <v>43</v>
      </c>
      <c r="J8289" t="s">
        <v>45</v>
      </c>
      <c r="N8289" s="27">
        <v>1995</v>
      </c>
      <c r="R8289" s="7">
        <v>33.262749999999997</v>
      </c>
      <c r="S8289" s="7">
        <v>131.70774599999999</v>
      </c>
      <c r="T8289" t="s">
        <v>504</v>
      </c>
      <c r="U8289" t="s">
        <v>29321</v>
      </c>
      <c r="X8289" t="s">
        <v>29321</v>
      </c>
      <c r="Y8289" t="s">
        <v>19854</v>
      </c>
      <c r="Z8289" t="s">
        <v>21048</v>
      </c>
      <c r="AA8289" t="s">
        <v>29322</v>
      </c>
      <c r="AC8289" t="s">
        <v>29323</v>
      </c>
      <c r="AG8289" t="s">
        <v>29324</v>
      </c>
      <c r="AH8289" s="24">
        <v>1147774</v>
      </c>
      <c r="AI8289" t="s">
        <v>29325</v>
      </c>
      <c r="AJ8289" t="s">
        <v>29334</v>
      </c>
    </row>
    <row r="8290" spans="1:36" ht="17.25" hidden="1" customHeight="1" x14ac:dyDescent="0.2">
      <c r="A8290" s="4" t="s">
        <v>29318</v>
      </c>
      <c r="B8290" t="s">
        <v>28547</v>
      </c>
      <c r="C8290" t="s">
        <v>29319</v>
      </c>
      <c r="D8290" t="s">
        <v>29320</v>
      </c>
      <c r="E8290" t="s">
        <v>2385</v>
      </c>
      <c r="F8290" t="s">
        <v>617</v>
      </c>
      <c r="G8290" s="5">
        <v>230</v>
      </c>
      <c r="H8290" t="s">
        <v>42</v>
      </c>
      <c r="I8290" t="s">
        <v>43</v>
      </c>
      <c r="J8290" t="s">
        <v>45</v>
      </c>
      <c r="N8290" s="27">
        <v>1995</v>
      </c>
      <c r="R8290" s="7">
        <v>33.262749999999997</v>
      </c>
      <c r="S8290" s="7">
        <v>131.70774599999999</v>
      </c>
      <c r="T8290" t="s">
        <v>504</v>
      </c>
      <c r="U8290" t="s">
        <v>29321</v>
      </c>
      <c r="X8290" t="s">
        <v>29321</v>
      </c>
      <c r="Y8290" t="s">
        <v>19854</v>
      </c>
      <c r="Z8290" t="s">
        <v>21048</v>
      </c>
      <c r="AA8290" t="s">
        <v>29322</v>
      </c>
      <c r="AC8290" t="s">
        <v>29323</v>
      </c>
      <c r="AG8290" t="s">
        <v>29324</v>
      </c>
      <c r="AH8290" s="24">
        <v>1147775</v>
      </c>
      <c r="AI8290" t="s">
        <v>29325</v>
      </c>
      <c r="AJ8290" t="s">
        <v>29335</v>
      </c>
    </row>
    <row r="8291" spans="1:36" ht="17.25" hidden="1" customHeight="1" x14ac:dyDescent="0.2">
      <c r="A8291" s="4" t="s">
        <v>29318</v>
      </c>
      <c r="B8291" t="s">
        <v>28547</v>
      </c>
      <c r="C8291" t="s">
        <v>29319</v>
      </c>
      <c r="D8291" t="s">
        <v>29320</v>
      </c>
      <c r="E8291" t="s">
        <v>79</v>
      </c>
      <c r="F8291" t="s">
        <v>617</v>
      </c>
      <c r="G8291" s="5">
        <v>245</v>
      </c>
      <c r="H8291" t="s">
        <v>42</v>
      </c>
      <c r="I8291" t="s">
        <v>43</v>
      </c>
      <c r="J8291" t="s">
        <v>45</v>
      </c>
      <c r="N8291" s="27">
        <v>1998</v>
      </c>
      <c r="R8291" s="7">
        <v>33.262749999999997</v>
      </c>
      <c r="S8291" s="7">
        <v>131.70774599999999</v>
      </c>
      <c r="T8291" t="s">
        <v>504</v>
      </c>
      <c r="U8291" t="s">
        <v>29321</v>
      </c>
      <c r="X8291" t="s">
        <v>29321</v>
      </c>
      <c r="Y8291" t="s">
        <v>19854</v>
      </c>
      <c r="Z8291" t="s">
        <v>21048</v>
      </c>
      <c r="AA8291" t="s">
        <v>29322</v>
      </c>
      <c r="AC8291" t="s">
        <v>29323</v>
      </c>
      <c r="AG8291" t="s">
        <v>29324</v>
      </c>
      <c r="AH8291" s="24">
        <v>1147776</v>
      </c>
      <c r="AI8291" t="s">
        <v>29325</v>
      </c>
      <c r="AJ8291" t="s">
        <v>29336</v>
      </c>
    </row>
    <row r="8292" spans="1:36" ht="17.25" hidden="1" customHeight="1" x14ac:dyDescent="0.2">
      <c r="A8292" s="4" t="s">
        <v>29318</v>
      </c>
      <c r="B8292" t="s">
        <v>28547</v>
      </c>
      <c r="C8292" t="s">
        <v>29319</v>
      </c>
      <c r="D8292" t="s">
        <v>29320</v>
      </c>
      <c r="E8292" t="s">
        <v>81</v>
      </c>
      <c r="F8292" t="s">
        <v>617</v>
      </c>
      <c r="G8292" s="5">
        <v>245</v>
      </c>
      <c r="H8292" t="s">
        <v>42</v>
      </c>
      <c r="I8292" t="s">
        <v>43</v>
      </c>
      <c r="J8292" t="s">
        <v>45</v>
      </c>
      <c r="N8292" s="27">
        <v>1998</v>
      </c>
      <c r="R8292" s="7">
        <v>33.262749999999997</v>
      </c>
      <c r="S8292" s="7">
        <v>131.70774599999999</v>
      </c>
      <c r="T8292" t="s">
        <v>504</v>
      </c>
      <c r="U8292" t="s">
        <v>29321</v>
      </c>
      <c r="X8292" t="s">
        <v>29321</v>
      </c>
      <c r="Y8292" t="s">
        <v>19854</v>
      </c>
      <c r="Z8292" t="s">
        <v>21048</v>
      </c>
      <c r="AA8292" t="s">
        <v>29322</v>
      </c>
      <c r="AC8292" t="s">
        <v>29323</v>
      </c>
      <c r="AG8292" t="s">
        <v>29324</v>
      </c>
      <c r="AH8292" s="24">
        <v>1169636</v>
      </c>
      <c r="AI8292" t="s">
        <v>29325</v>
      </c>
      <c r="AJ8292" t="s">
        <v>29337</v>
      </c>
    </row>
    <row r="8293" spans="1:36" ht="17.25" hidden="1" customHeight="1" x14ac:dyDescent="0.2">
      <c r="A8293" s="4" t="s">
        <v>29318</v>
      </c>
      <c r="B8293" t="s">
        <v>28547</v>
      </c>
      <c r="C8293" t="s">
        <v>29319</v>
      </c>
      <c r="D8293" t="s">
        <v>29320</v>
      </c>
      <c r="E8293" t="s">
        <v>2018</v>
      </c>
      <c r="F8293" t="s">
        <v>617</v>
      </c>
      <c r="G8293" s="5">
        <v>245</v>
      </c>
      <c r="H8293" t="s">
        <v>42</v>
      </c>
      <c r="I8293" t="s">
        <v>43</v>
      </c>
      <c r="J8293" t="s">
        <v>45</v>
      </c>
      <c r="N8293" s="27">
        <v>1998</v>
      </c>
      <c r="R8293" s="7">
        <v>33.262749999999997</v>
      </c>
      <c r="S8293" s="7">
        <v>131.70774599999999</v>
      </c>
      <c r="T8293" t="s">
        <v>504</v>
      </c>
      <c r="U8293" t="s">
        <v>29321</v>
      </c>
      <c r="X8293" t="s">
        <v>29321</v>
      </c>
      <c r="Y8293" t="s">
        <v>19854</v>
      </c>
      <c r="Z8293" t="s">
        <v>21048</v>
      </c>
      <c r="AA8293" t="s">
        <v>29322</v>
      </c>
      <c r="AC8293" t="s">
        <v>29323</v>
      </c>
      <c r="AG8293" t="s">
        <v>29324</v>
      </c>
      <c r="AH8293" s="24">
        <v>1169637</v>
      </c>
      <c r="AI8293" t="s">
        <v>29325</v>
      </c>
      <c r="AJ8293" t="s">
        <v>29338</v>
      </c>
    </row>
    <row r="8294" spans="1:36" ht="17.25" hidden="1" customHeight="1" x14ac:dyDescent="0.2">
      <c r="A8294" s="4" t="s">
        <v>29349</v>
      </c>
      <c r="B8294" t="s">
        <v>28547</v>
      </c>
      <c r="C8294" t="s">
        <v>29350</v>
      </c>
      <c r="D8294" t="s">
        <v>29351</v>
      </c>
      <c r="E8294" t="s">
        <v>40</v>
      </c>
      <c r="F8294" t="s">
        <v>86</v>
      </c>
      <c r="G8294" s="5">
        <v>104.7</v>
      </c>
      <c r="H8294" t="s">
        <v>42</v>
      </c>
      <c r="I8294" t="s">
        <v>43</v>
      </c>
      <c r="J8294" t="s">
        <v>45</v>
      </c>
      <c r="N8294" s="24">
        <v>2005</v>
      </c>
      <c r="Q8294" t="s">
        <v>29352</v>
      </c>
      <c r="R8294" s="7">
        <v>35.607286037008002</v>
      </c>
      <c r="S8294" s="7">
        <v>140.076328811612</v>
      </c>
      <c r="T8294" t="s">
        <v>46</v>
      </c>
      <c r="U8294" t="s">
        <v>29343</v>
      </c>
      <c r="X8294" t="s">
        <v>28582</v>
      </c>
      <c r="Y8294" t="s">
        <v>19854</v>
      </c>
      <c r="Z8294" t="s">
        <v>21048</v>
      </c>
      <c r="AC8294" t="s">
        <v>29353</v>
      </c>
      <c r="AG8294" t="s">
        <v>29354</v>
      </c>
      <c r="AH8294" s="27" t="s">
        <v>29355</v>
      </c>
      <c r="AI8294" t="s">
        <v>29356</v>
      </c>
      <c r="AJ8294" t="s">
        <v>29357</v>
      </c>
    </row>
    <row r="8295" spans="1:36" ht="17.25" hidden="1" customHeight="1" x14ac:dyDescent="0.2">
      <c r="A8295" s="4" t="s">
        <v>29358</v>
      </c>
      <c r="B8295" t="s">
        <v>28547</v>
      </c>
      <c r="C8295" t="s">
        <v>29359</v>
      </c>
      <c r="D8295" t="s">
        <v>29360</v>
      </c>
      <c r="E8295" t="s">
        <v>28990</v>
      </c>
      <c r="F8295" t="s">
        <v>617</v>
      </c>
      <c r="G8295" s="5">
        <v>243</v>
      </c>
      <c r="H8295" t="s">
        <v>42</v>
      </c>
      <c r="I8295" t="s">
        <v>43</v>
      </c>
      <c r="J8295" t="s">
        <v>45</v>
      </c>
      <c r="N8295" s="27">
        <v>1998</v>
      </c>
      <c r="R8295" s="7">
        <v>35.066262000000002</v>
      </c>
      <c r="S8295" s="7">
        <v>136.879403</v>
      </c>
      <c r="T8295" t="s">
        <v>46</v>
      </c>
      <c r="U8295" t="s">
        <v>29361</v>
      </c>
      <c r="X8295" t="s">
        <v>28603</v>
      </c>
      <c r="Y8295" t="s">
        <v>19854</v>
      </c>
      <c r="Z8295" t="s">
        <v>21048</v>
      </c>
      <c r="AA8295" t="s">
        <v>29362</v>
      </c>
      <c r="AG8295" t="s">
        <v>29363</v>
      </c>
      <c r="AH8295" s="24">
        <v>1147738</v>
      </c>
      <c r="AI8295" t="s">
        <v>29364</v>
      </c>
      <c r="AJ8295" t="s">
        <v>29365</v>
      </c>
    </row>
    <row r="8296" spans="1:36" ht="17.25" hidden="1" customHeight="1" x14ac:dyDescent="0.2">
      <c r="A8296" s="4" t="s">
        <v>29358</v>
      </c>
      <c r="B8296" t="s">
        <v>28547</v>
      </c>
      <c r="C8296" t="s">
        <v>29359</v>
      </c>
      <c r="D8296" t="s">
        <v>29360</v>
      </c>
      <c r="E8296" t="s">
        <v>28993</v>
      </c>
      <c r="F8296" t="s">
        <v>617</v>
      </c>
      <c r="G8296" s="5">
        <v>243</v>
      </c>
      <c r="H8296" t="s">
        <v>42</v>
      </c>
      <c r="I8296" t="s">
        <v>43</v>
      </c>
      <c r="J8296" t="s">
        <v>45</v>
      </c>
      <c r="N8296" s="27">
        <v>1998</v>
      </c>
      <c r="R8296" s="7">
        <v>35.066262000000002</v>
      </c>
      <c r="S8296" s="7">
        <v>136.879403</v>
      </c>
      <c r="T8296" t="s">
        <v>46</v>
      </c>
      <c r="U8296" t="s">
        <v>29361</v>
      </c>
      <c r="X8296" t="s">
        <v>28603</v>
      </c>
      <c r="Y8296" t="s">
        <v>19854</v>
      </c>
      <c r="Z8296" t="s">
        <v>21048</v>
      </c>
      <c r="AA8296" t="s">
        <v>29362</v>
      </c>
      <c r="AG8296" t="s">
        <v>29363</v>
      </c>
      <c r="AH8296" s="24">
        <v>1147739</v>
      </c>
      <c r="AI8296" t="s">
        <v>29364</v>
      </c>
      <c r="AJ8296" t="s">
        <v>29366</v>
      </c>
    </row>
    <row r="8297" spans="1:36" ht="17.25" hidden="1" customHeight="1" x14ac:dyDescent="0.2">
      <c r="A8297" s="4" t="s">
        <v>29358</v>
      </c>
      <c r="B8297" t="s">
        <v>28547</v>
      </c>
      <c r="C8297" t="s">
        <v>29359</v>
      </c>
      <c r="D8297" t="s">
        <v>29360</v>
      </c>
      <c r="E8297" t="s">
        <v>28996</v>
      </c>
      <c r="F8297" t="s">
        <v>617</v>
      </c>
      <c r="G8297" s="5">
        <v>243</v>
      </c>
      <c r="H8297" t="s">
        <v>42</v>
      </c>
      <c r="I8297" t="s">
        <v>43</v>
      </c>
      <c r="J8297" t="s">
        <v>45</v>
      </c>
      <c r="N8297" s="27">
        <v>1998</v>
      </c>
      <c r="R8297" s="7">
        <v>35.066262000000002</v>
      </c>
      <c r="S8297" s="7">
        <v>136.879403</v>
      </c>
      <c r="T8297" t="s">
        <v>46</v>
      </c>
      <c r="U8297" t="s">
        <v>29361</v>
      </c>
      <c r="X8297" t="s">
        <v>28603</v>
      </c>
      <c r="Y8297" t="s">
        <v>19854</v>
      </c>
      <c r="Z8297" t="s">
        <v>21048</v>
      </c>
      <c r="AA8297" t="s">
        <v>29362</v>
      </c>
      <c r="AG8297" t="s">
        <v>29363</v>
      </c>
      <c r="AH8297" s="24">
        <v>1147740</v>
      </c>
      <c r="AI8297" t="s">
        <v>29364</v>
      </c>
      <c r="AJ8297" t="s">
        <v>29367</v>
      </c>
    </row>
    <row r="8298" spans="1:36" ht="17.25" hidden="1" customHeight="1" x14ac:dyDescent="0.2">
      <c r="A8298" s="4" t="s">
        <v>29358</v>
      </c>
      <c r="B8298" t="s">
        <v>28547</v>
      </c>
      <c r="C8298" t="s">
        <v>29359</v>
      </c>
      <c r="D8298" t="s">
        <v>29360</v>
      </c>
      <c r="E8298" t="s">
        <v>29368</v>
      </c>
      <c r="F8298" t="s">
        <v>617</v>
      </c>
      <c r="G8298" s="5">
        <v>243</v>
      </c>
      <c r="H8298" t="s">
        <v>42</v>
      </c>
      <c r="I8298" t="s">
        <v>43</v>
      </c>
      <c r="J8298" t="s">
        <v>45</v>
      </c>
      <c r="N8298" s="27">
        <v>1998</v>
      </c>
      <c r="R8298" s="7">
        <v>35.066262000000002</v>
      </c>
      <c r="S8298" s="7">
        <v>136.879403</v>
      </c>
      <c r="T8298" t="s">
        <v>46</v>
      </c>
      <c r="U8298" t="s">
        <v>29361</v>
      </c>
      <c r="X8298" t="s">
        <v>28603</v>
      </c>
      <c r="Y8298" t="s">
        <v>19854</v>
      </c>
      <c r="Z8298" t="s">
        <v>21048</v>
      </c>
      <c r="AA8298" t="s">
        <v>29362</v>
      </c>
      <c r="AG8298" t="s">
        <v>29363</v>
      </c>
      <c r="AH8298" s="24">
        <v>1147741</v>
      </c>
      <c r="AI8298" t="s">
        <v>29364</v>
      </c>
      <c r="AJ8298" t="s">
        <v>29369</v>
      </c>
    </row>
    <row r="8299" spans="1:36" ht="17.25" hidden="1" customHeight="1" x14ac:dyDescent="0.2">
      <c r="A8299" s="4" t="s">
        <v>29358</v>
      </c>
      <c r="B8299" t="s">
        <v>28547</v>
      </c>
      <c r="C8299" t="s">
        <v>29359</v>
      </c>
      <c r="D8299" t="s">
        <v>29360</v>
      </c>
      <c r="E8299" t="s">
        <v>29370</v>
      </c>
      <c r="F8299" t="s">
        <v>617</v>
      </c>
      <c r="G8299" s="5">
        <v>243</v>
      </c>
      <c r="H8299" t="s">
        <v>42</v>
      </c>
      <c r="I8299" t="s">
        <v>43</v>
      </c>
      <c r="J8299" t="s">
        <v>45</v>
      </c>
      <c r="N8299" s="27">
        <v>1998</v>
      </c>
      <c r="R8299" s="7">
        <v>35.066262000000002</v>
      </c>
      <c r="S8299" s="7">
        <v>136.879403</v>
      </c>
      <c r="T8299" t="s">
        <v>46</v>
      </c>
      <c r="U8299" t="s">
        <v>29361</v>
      </c>
      <c r="X8299" t="s">
        <v>28603</v>
      </c>
      <c r="Y8299" t="s">
        <v>19854</v>
      </c>
      <c r="Z8299" t="s">
        <v>21048</v>
      </c>
      <c r="AA8299" t="s">
        <v>29362</v>
      </c>
      <c r="AG8299" t="s">
        <v>29363</v>
      </c>
      <c r="AH8299" s="24">
        <v>1147742</v>
      </c>
      <c r="AI8299" t="s">
        <v>29364</v>
      </c>
      <c r="AJ8299" t="s">
        <v>29371</v>
      </c>
    </row>
    <row r="8300" spans="1:36" ht="17.25" hidden="1" customHeight="1" x14ac:dyDescent="0.2">
      <c r="A8300" s="4" t="s">
        <v>29358</v>
      </c>
      <c r="B8300" t="s">
        <v>28547</v>
      </c>
      <c r="C8300" t="s">
        <v>29359</v>
      </c>
      <c r="D8300" t="s">
        <v>29360</v>
      </c>
      <c r="E8300" t="s">
        <v>29372</v>
      </c>
      <c r="F8300" t="s">
        <v>617</v>
      </c>
      <c r="G8300" s="5">
        <v>243</v>
      </c>
      <c r="H8300" t="s">
        <v>42</v>
      </c>
      <c r="I8300" t="s">
        <v>43</v>
      </c>
      <c r="J8300" t="s">
        <v>45</v>
      </c>
      <c r="N8300" s="27">
        <v>1998</v>
      </c>
      <c r="R8300" s="7">
        <v>35.066262000000002</v>
      </c>
      <c r="S8300" s="7">
        <v>136.879403</v>
      </c>
      <c r="T8300" t="s">
        <v>46</v>
      </c>
      <c r="U8300" t="s">
        <v>29361</v>
      </c>
      <c r="X8300" t="s">
        <v>28603</v>
      </c>
      <c r="Y8300" t="s">
        <v>19854</v>
      </c>
      <c r="Z8300" t="s">
        <v>21048</v>
      </c>
      <c r="AA8300" t="s">
        <v>29362</v>
      </c>
      <c r="AG8300" t="s">
        <v>29363</v>
      </c>
      <c r="AH8300" s="24">
        <v>1147743</v>
      </c>
      <c r="AI8300" t="s">
        <v>29364</v>
      </c>
      <c r="AJ8300" t="s">
        <v>29373</v>
      </c>
    </row>
    <row r="8301" spans="1:36" ht="17.25" hidden="1" customHeight="1" x14ac:dyDescent="0.2">
      <c r="A8301" s="4" t="s">
        <v>29358</v>
      </c>
      <c r="B8301" t="s">
        <v>28547</v>
      </c>
      <c r="C8301" t="s">
        <v>29359</v>
      </c>
      <c r="D8301" t="s">
        <v>29360</v>
      </c>
      <c r="E8301" t="s">
        <v>29374</v>
      </c>
      <c r="F8301" t="s">
        <v>617</v>
      </c>
      <c r="G8301" s="5">
        <v>400</v>
      </c>
      <c r="H8301" t="s">
        <v>42</v>
      </c>
      <c r="I8301" t="s">
        <v>43</v>
      </c>
      <c r="J8301" t="s">
        <v>45</v>
      </c>
      <c r="N8301" s="27">
        <v>2008</v>
      </c>
      <c r="R8301" s="7">
        <v>35.066262000000002</v>
      </c>
      <c r="S8301" s="7">
        <v>136.879403</v>
      </c>
      <c r="T8301" t="s">
        <v>46</v>
      </c>
      <c r="U8301" t="s">
        <v>29361</v>
      </c>
      <c r="X8301" t="s">
        <v>28603</v>
      </c>
      <c r="Y8301" t="s">
        <v>19854</v>
      </c>
      <c r="Z8301" t="s">
        <v>21048</v>
      </c>
      <c r="AA8301" t="s">
        <v>29362</v>
      </c>
      <c r="AG8301" t="s">
        <v>29363</v>
      </c>
      <c r="AH8301" s="6">
        <v>1147744</v>
      </c>
      <c r="AI8301" t="s">
        <v>29364</v>
      </c>
      <c r="AJ8301" t="s">
        <v>29375</v>
      </c>
    </row>
    <row r="8302" spans="1:36" ht="17.25" hidden="1" customHeight="1" x14ac:dyDescent="0.2">
      <c r="A8302" s="4" t="s">
        <v>29358</v>
      </c>
      <c r="B8302" t="s">
        <v>28547</v>
      </c>
      <c r="C8302" t="s">
        <v>29359</v>
      </c>
      <c r="D8302" t="s">
        <v>29360</v>
      </c>
      <c r="E8302" t="s">
        <v>29376</v>
      </c>
      <c r="F8302" t="s">
        <v>617</v>
      </c>
      <c r="G8302" s="5">
        <v>400</v>
      </c>
      <c r="H8302" t="s">
        <v>42</v>
      </c>
      <c r="I8302" t="s">
        <v>43</v>
      </c>
      <c r="J8302" t="s">
        <v>45</v>
      </c>
      <c r="N8302" s="27">
        <v>2008</v>
      </c>
      <c r="R8302" s="7">
        <v>35.066262000000002</v>
      </c>
      <c r="S8302" s="7">
        <v>136.879403</v>
      </c>
      <c r="T8302" t="s">
        <v>46</v>
      </c>
      <c r="U8302" t="s">
        <v>29361</v>
      </c>
      <c r="X8302" t="s">
        <v>28603</v>
      </c>
      <c r="Y8302" t="s">
        <v>19854</v>
      </c>
      <c r="Z8302" t="s">
        <v>21048</v>
      </c>
      <c r="AA8302" t="s">
        <v>29362</v>
      </c>
      <c r="AG8302" t="s">
        <v>29363</v>
      </c>
      <c r="AH8302" s="24">
        <v>1207915</v>
      </c>
      <c r="AI8302" t="s">
        <v>29364</v>
      </c>
      <c r="AJ8302" t="s">
        <v>29377</v>
      </c>
    </row>
    <row r="8303" spans="1:36" ht="17.25" hidden="1" customHeight="1" x14ac:dyDescent="0.2">
      <c r="A8303" s="4" t="s">
        <v>29358</v>
      </c>
      <c r="B8303" t="s">
        <v>28547</v>
      </c>
      <c r="C8303" t="s">
        <v>29359</v>
      </c>
      <c r="D8303" t="s">
        <v>29360</v>
      </c>
      <c r="E8303" t="s">
        <v>29378</v>
      </c>
      <c r="F8303" t="s">
        <v>617</v>
      </c>
      <c r="G8303" s="5">
        <v>400</v>
      </c>
      <c r="H8303" t="s">
        <v>42</v>
      </c>
      <c r="I8303" t="s">
        <v>43</v>
      </c>
      <c r="J8303" t="s">
        <v>45</v>
      </c>
      <c r="N8303" s="27">
        <v>2008</v>
      </c>
      <c r="R8303" s="7">
        <v>35.066262000000002</v>
      </c>
      <c r="S8303" s="7">
        <v>136.879403</v>
      </c>
      <c r="T8303" t="s">
        <v>46</v>
      </c>
      <c r="U8303" t="s">
        <v>29361</v>
      </c>
      <c r="X8303" t="s">
        <v>28603</v>
      </c>
      <c r="Y8303" t="s">
        <v>19854</v>
      </c>
      <c r="Z8303" t="s">
        <v>21048</v>
      </c>
      <c r="AA8303" t="s">
        <v>29362</v>
      </c>
      <c r="AG8303" t="s">
        <v>29363</v>
      </c>
      <c r="AH8303" s="24">
        <v>1207916</v>
      </c>
      <c r="AI8303" t="s">
        <v>29364</v>
      </c>
      <c r="AJ8303" t="s">
        <v>29379</v>
      </c>
    </row>
    <row r="8304" spans="1:36" ht="17.25" hidden="1" customHeight="1" x14ac:dyDescent="0.2">
      <c r="A8304" s="4" t="s">
        <v>29358</v>
      </c>
      <c r="B8304" t="s">
        <v>28547</v>
      </c>
      <c r="C8304" t="s">
        <v>29359</v>
      </c>
      <c r="D8304" t="s">
        <v>29360</v>
      </c>
      <c r="E8304" t="s">
        <v>29380</v>
      </c>
      <c r="F8304" t="s">
        <v>617</v>
      </c>
      <c r="G8304" s="5">
        <v>400</v>
      </c>
      <c r="H8304" t="s">
        <v>42</v>
      </c>
      <c r="I8304" t="s">
        <v>43</v>
      </c>
      <c r="J8304" t="s">
        <v>45</v>
      </c>
      <c r="N8304" s="27">
        <v>2008</v>
      </c>
      <c r="R8304" s="7">
        <v>35.066262000000002</v>
      </c>
      <c r="S8304" s="7">
        <v>136.879403</v>
      </c>
      <c r="T8304" t="s">
        <v>46</v>
      </c>
      <c r="U8304" t="s">
        <v>29361</v>
      </c>
      <c r="X8304" t="s">
        <v>28603</v>
      </c>
      <c r="Y8304" t="s">
        <v>19854</v>
      </c>
      <c r="Z8304" t="s">
        <v>21048</v>
      </c>
      <c r="AA8304" t="s">
        <v>29362</v>
      </c>
      <c r="AG8304" t="s">
        <v>29363</v>
      </c>
      <c r="AH8304" s="24">
        <v>1207917</v>
      </c>
      <c r="AI8304" t="s">
        <v>29364</v>
      </c>
      <c r="AJ8304" t="s">
        <v>29381</v>
      </c>
    </row>
    <row r="8305" spans="1:36" ht="17.25" hidden="1" customHeight="1" x14ac:dyDescent="0.2">
      <c r="A8305" s="4" t="s">
        <v>29382</v>
      </c>
      <c r="B8305" t="s">
        <v>28547</v>
      </c>
      <c r="C8305" t="s">
        <v>29383</v>
      </c>
      <c r="D8305" t="s">
        <v>29384</v>
      </c>
      <c r="E8305" t="s">
        <v>63</v>
      </c>
      <c r="F8305" t="s">
        <v>86</v>
      </c>
      <c r="G8305" s="5">
        <v>380</v>
      </c>
      <c r="H8305" t="s">
        <v>42</v>
      </c>
      <c r="I8305" t="s">
        <v>43</v>
      </c>
      <c r="J8305" t="s">
        <v>45</v>
      </c>
      <c r="N8305" s="27">
        <v>2001</v>
      </c>
      <c r="R8305" s="7">
        <v>35.620564000000002</v>
      </c>
      <c r="S8305" s="7">
        <v>139.75643099999999</v>
      </c>
      <c r="T8305" t="s">
        <v>46</v>
      </c>
      <c r="U8305" t="s">
        <v>29385</v>
      </c>
      <c r="X8305" t="s">
        <v>29385</v>
      </c>
      <c r="Y8305" t="s">
        <v>19854</v>
      </c>
      <c r="Z8305" t="s">
        <v>21048</v>
      </c>
      <c r="AA8305" t="s">
        <v>29386</v>
      </c>
      <c r="AG8305" t="s">
        <v>29387</v>
      </c>
      <c r="AH8305" s="24">
        <v>1163970</v>
      </c>
      <c r="AI8305" t="s">
        <v>29388</v>
      </c>
      <c r="AJ8305" t="s">
        <v>29389</v>
      </c>
    </row>
    <row r="8306" spans="1:36" ht="17.25" hidden="1" customHeight="1" x14ac:dyDescent="0.2">
      <c r="A8306" s="4" t="s">
        <v>29382</v>
      </c>
      <c r="B8306" t="s">
        <v>28547</v>
      </c>
      <c r="C8306" t="s">
        <v>29383</v>
      </c>
      <c r="D8306" t="s">
        <v>29384</v>
      </c>
      <c r="E8306" t="s">
        <v>73</v>
      </c>
      <c r="F8306" t="s">
        <v>86</v>
      </c>
      <c r="G8306" s="5">
        <v>380</v>
      </c>
      <c r="H8306" t="s">
        <v>42</v>
      </c>
      <c r="I8306" t="s">
        <v>43</v>
      </c>
      <c r="J8306" t="s">
        <v>45</v>
      </c>
      <c r="N8306" s="27">
        <v>2002</v>
      </c>
      <c r="R8306" s="7">
        <v>35.620564000000002</v>
      </c>
      <c r="S8306" s="7">
        <v>139.75643099999999</v>
      </c>
      <c r="T8306" t="s">
        <v>46</v>
      </c>
      <c r="U8306" t="s">
        <v>29385</v>
      </c>
      <c r="X8306" t="s">
        <v>29385</v>
      </c>
      <c r="Y8306" t="s">
        <v>19854</v>
      </c>
      <c r="Z8306" t="s">
        <v>21048</v>
      </c>
      <c r="AA8306" t="s">
        <v>29386</v>
      </c>
      <c r="AG8306" t="s">
        <v>29387</v>
      </c>
      <c r="AH8306" s="24">
        <v>1163971</v>
      </c>
      <c r="AI8306" t="s">
        <v>29388</v>
      </c>
      <c r="AJ8306" t="s">
        <v>29390</v>
      </c>
    </row>
    <row r="8307" spans="1:36" ht="17.25" hidden="1" customHeight="1" x14ac:dyDescent="0.2">
      <c r="A8307" s="4" t="s">
        <v>29382</v>
      </c>
      <c r="B8307" t="s">
        <v>28547</v>
      </c>
      <c r="C8307" t="s">
        <v>29383</v>
      </c>
      <c r="D8307" t="s">
        <v>29384</v>
      </c>
      <c r="E8307" t="s">
        <v>211</v>
      </c>
      <c r="F8307" t="s">
        <v>86</v>
      </c>
      <c r="G8307" s="5">
        <v>380</v>
      </c>
      <c r="H8307" t="s">
        <v>42</v>
      </c>
      <c r="I8307" t="s">
        <v>43</v>
      </c>
      <c r="J8307" t="s">
        <v>45</v>
      </c>
      <c r="N8307" s="27">
        <v>2003</v>
      </c>
      <c r="R8307" s="7">
        <v>35.620564000000002</v>
      </c>
      <c r="S8307" s="7">
        <v>139.75643099999999</v>
      </c>
      <c r="T8307" t="s">
        <v>46</v>
      </c>
      <c r="U8307" t="s">
        <v>29385</v>
      </c>
      <c r="X8307" t="s">
        <v>29385</v>
      </c>
      <c r="Y8307" t="s">
        <v>19854</v>
      </c>
      <c r="Z8307" t="s">
        <v>21048</v>
      </c>
      <c r="AA8307" t="s">
        <v>29386</v>
      </c>
      <c r="AG8307" t="s">
        <v>29387</v>
      </c>
      <c r="AH8307" s="24">
        <v>1163972</v>
      </c>
      <c r="AI8307" t="s">
        <v>29388</v>
      </c>
      <c r="AJ8307" t="s">
        <v>29391</v>
      </c>
    </row>
    <row r="8308" spans="1:36" ht="17.25" hidden="1" customHeight="1" x14ac:dyDescent="0.2">
      <c r="A8308" s="4" t="s">
        <v>29392</v>
      </c>
      <c r="B8308" t="s">
        <v>28547</v>
      </c>
      <c r="C8308" t="s">
        <v>29393</v>
      </c>
      <c r="D8308" t="s">
        <v>29394</v>
      </c>
      <c r="E8308" t="s">
        <v>40</v>
      </c>
      <c r="F8308" t="s">
        <v>570</v>
      </c>
      <c r="G8308" s="5">
        <v>350</v>
      </c>
      <c r="H8308" t="s">
        <v>42</v>
      </c>
      <c r="I8308" t="s">
        <v>240</v>
      </c>
      <c r="J8308" t="s">
        <v>45</v>
      </c>
      <c r="N8308" s="6">
        <v>1983</v>
      </c>
      <c r="R8308" s="7">
        <v>41.582039503996803</v>
      </c>
      <c r="S8308" s="7">
        <v>140.42486395586201</v>
      </c>
      <c r="T8308" t="s">
        <v>46</v>
      </c>
      <c r="U8308" t="s">
        <v>28883</v>
      </c>
      <c r="W8308" t="s">
        <v>29395</v>
      </c>
      <c r="Y8308" t="s">
        <v>19854</v>
      </c>
      <c r="Z8308" t="s">
        <v>21048</v>
      </c>
      <c r="AG8308" t="s">
        <v>29396</v>
      </c>
      <c r="AH8308" s="6">
        <v>1147961</v>
      </c>
      <c r="AI8308" t="s">
        <v>29397</v>
      </c>
      <c r="AJ8308" t="s">
        <v>29398</v>
      </c>
    </row>
    <row r="8309" spans="1:36" ht="17.25" hidden="1" customHeight="1" x14ac:dyDescent="0.2">
      <c r="A8309" s="4" t="s">
        <v>29392</v>
      </c>
      <c r="B8309" t="s">
        <v>28547</v>
      </c>
      <c r="C8309" t="s">
        <v>29393</v>
      </c>
      <c r="D8309" t="s">
        <v>29394</v>
      </c>
      <c r="E8309" t="s">
        <v>56</v>
      </c>
      <c r="F8309" t="s">
        <v>570</v>
      </c>
      <c r="G8309" s="5">
        <v>350</v>
      </c>
      <c r="H8309" t="s">
        <v>42</v>
      </c>
      <c r="I8309" t="s">
        <v>240</v>
      </c>
      <c r="J8309" t="s">
        <v>45</v>
      </c>
      <c r="N8309" s="24">
        <v>1998</v>
      </c>
      <c r="R8309" s="7">
        <v>41.582039503996803</v>
      </c>
      <c r="S8309" s="7">
        <v>140.42486395586201</v>
      </c>
      <c r="T8309" t="s">
        <v>46</v>
      </c>
      <c r="U8309" t="s">
        <v>28883</v>
      </c>
      <c r="W8309" t="s">
        <v>29395</v>
      </c>
      <c r="Y8309" t="s">
        <v>19854</v>
      </c>
      <c r="Z8309" t="s">
        <v>21048</v>
      </c>
      <c r="AG8309" t="s">
        <v>29396</v>
      </c>
      <c r="AH8309" s="6">
        <v>1147962</v>
      </c>
      <c r="AI8309" t="s">
        <v>29397</v>
      </c>
      <c r="AJ8309" t="s">
        <v>29399</v>
      </c>
    </row>
    <row r="8310" spans="1:36" ht="17.25" hidden="1" customHeight="1" x14ac:dyDescent="0.2">
      <c r="A8310" s="4" t="s">
        <v>29400</v>
      </c>
      <c r="B8310" t="s">
        <v>28547</v>
      </c>
      <c r="C8310" t="s">
        <v>29401</v>
      </c>
      <c r="E8310" t="s">
        <v>40</v>
      </c>
      <c r="F8310" t="s">
        <v>86</v>
      </c>
      <c r="G8310" s="5">
        <v>109.2</v>
      </c>
      <c r="H8310" t="s">
        <v>42</v>
      </c>
      <c r="I8310" t="s">
        <v>528</v>
      </c>
      <c r="J8310" t="s">
        <v>45</v>
      </c>
      <c r="N8310" s="24">
        <v>2012</v>
      </c>
      <c r="R8310" s="7">
        <v>35.412092245659601</v>
      </c>
      <c r="S8310" s="7">
        <v>140.00266853173099</v>
      </c>
      <c r="T8310" t="s">
        <v>504</v>
      </c>
      <c r="U8310" t="s">
        <v>28637</v>
      </c>
      <c r="X8310" t="s">
        <v>28582</v>
      </c>
      <c r="Y8310" t="s">
        <v>19854</v>
      </c>
      <c r="Z8310" t="s">
        <v>21048</v>
      </c>
      <c r="AG8310" t="s">
        <v>29402</v>
      </c>
      <c r="AH8310" s="6">
        <v>1259172</v>
      </c>
      <c r="AI8310" t="s">
        <v>29403</v>
      </c>
      <c r="AJ8310" t="s">
        <v>29404</v>
      </c>
    </row>
    <row r="8311" spans="1:36" ht="17.25" hidden="1" customHeight="1" x14ac:dyDescent="0.2">
      <c r="A8311" s="4" t="s">
        <v>29405</v>
      </c>
      <c r="B8311" t="s">
        <v>28547</v>
      </c>
      <c r="C8311" t="s">
        <v>29406</v>
      </c>
      <c r="D8311" t="s">
        <v>29407</v>
      </c>
      <c r="E8311" t="s">
        <v>40</v>
      </c>
      <c r="F8311" t="s">
        <v>617</v>
      </c>
      <c r="G8311" s="5">
        <v>600</v>
      </c>
      <c r="H8311" t="s">
        <v>42</v>
      </c>
      <c r="I8311" t="s">
        <v>240</v>
      </c>
      <c r="J8311" t="s">
        <v>45</v>
      </c>
      <c r="N8311" s="8">
        <v>1974</v>
      </c>
      <c r="R8311" s="7">
        <v>35.462566000000002</v>
      </c>
      <c r="S8311" s="7">
        <v>139.976812</v>
      </c>
      <c r="T8311" t="s">
        <v>46</v>
      </c>
      <c r="U8311" t="s">
        <v>28637</v>
      </c>
      <c r="X8311" t="s">
        <v>28582</v>
      </c>
      <c r="Y8311" t="s">
        <v>19854</v>
      </c>
      <c r="Z8311" t="s">
        <v>21048</v>
      </c>
      <c r="AA8311" t="s">
        <v>29408</v>
      </c>
      <c r="AG8311" t="s">
        <v>29409</v>
      </c>
      <c r="AH8311" s="6">
        <v>1148971</v>
      </c>
      <c r="AI8311" t="s">
        <v>29410</v>
      </c>
      <c r="AJ8311" t="s">
        <v>29411</v>
      </c>
    </row>
    <row r="8312" spans="1:36" ht="17.25" hidden="1" customHeight="1" x14ac:dyDescent="0.2">
      <c r="A8312" s="4" t="s">
        <v>29405</v>
      </c>
      <c r="B8312" t="s">
        <v>28547</v>
      </c>
      <c r="C8312" t="s">
        <v>29406</v>
      </c>
      <c r="D8312" t="s">
        <v>29407</v>
      </c>
      <c r="E8312" t="s">
        <v>56</v>
      </c>
      <c r="F8312" t="s">
        <v>617</v>
      </c>
      <c r="G8312" s="5">
        <v>1000</v>
      </c>
      <c r="H8312" t="s">
        <v>42</v>
      </c>
      <c r="I8312" t="s">
        <v>240</v>
      </c>
      <c r="J8312" t="s">
        <v>45</v>
      </c>
      <c r="N8312" s="27">
        <v>1975</v>
      </c>
      <c r="R8312" s="7">
        <v>35.462566000000002</v>
      </c>
      <c r="S8312" s="7">
        <v>139.976812</v>
      </c>
      <c r="T8312" t="s">
        <v>46</v>
      </c>
      <c r="U8312" t="s">
        <v>28637</v>
      </c>
      <c r="X8312" t="s">
        <v>28582</v>
      </c>
      <c r="Y8312" t="s">
        <v>19854</v>
      </c>
      <c r="Z8312" t="s">
        <v>21048</v>
      </c>
      <c r="AA8312" t="s">
        <v>29408</v>
      </c>
      <c r="AG8312" t="s">
        <v>29409</v>
      </c>
      <c r="AH8312" s="6">
        <v>1148972</v>
      </c>
      <c r="AI8312" t="s">
        <v>29410</v>
      </c>
      <c r="AJ8312" t="s">
        <v>29412</v>
      </c>
    </row>
    <row r="8313" spans="1:36" ht="17.25" hidden="1" customHeight="1" x14ac:dyDescent="0.2">
      <c r="A8313" s="4" t="s">
        <v>29405</v>
      </c>
      <c r="B8313" t="s">
        <v>28547</v>
      </c>
      <c r="C8313" t="s">
        <v>29406</v>
      </c>
      <c r="D8313" t="s">
        <v>29407</v>
      </c>
      <c r="E8313" t="s">
        <v>58</v>
      </c>
      <c r="F8313" t="s">
        <v>617</v>
      </c>
      <c r="G8313" s="5">
        <v>1000</v>
      </c>
      <c r="H8313" t="s">
        <v>42</v>
      </c>
      <c r="I8313" t="s">
        <v>240</v>
      </c>
      <c r="J8313" t="s">
        <v>45</v>
      </c>
      <c r="N8313" s="27">
        <v>1977</v>
      </c>
      <c r="R8313" s="7">
        <v>35.462566000000002</v>
      </c>
      <c r="S8313" s="7">
        <v>139.976812</v>
      </c>
      <c r="T8313" t="s">
        <v>46</v>
      </c>
      <c r="U8313" t="s">
        <v>28637</v>
      </c>
      <c r="X8313" t="s">
        <v>28582</v>
      </c>
      <c r="Y8313" t="s">
        <v>19854</v>
      </c>
      <c r="Z8313" t="s">
        <v>21048</v>
      </c>
      <c r="AA8313" t="s">
        <v>29408</v>
      </c>
      <c r="AG8313" t="s">
        <v>29409</v>
      </c>
      <c r="AH8313" s="6">
        <v>1148973</v>
      </c>
      <c r="AI8313" t="s">
        <v>29410</v>
      </c>
      <c r="AJ8313" t="s">
        <v>29413</v>
      </c>
    </row>
    <row r="8314" spans="1:36" ht="17.25" hidden="1" customHeight="1" x14ac:dyDescent="0.2">
      <c r="A8314" s="4" t="s">
        <v>29405</v>
      </c>
      <c r="B8314" t="s">
        <v>28547</v>
      </c>
      <c r="C8314" t="s">
        <v>29406</v>
      </c>
      <c r="D8314" t="s">
        <v>29407</v>
      </c>
      <c r="E8314" t="s">
        <v>191</v>
      </c>
      <c r="F8314" t="s">
        <v>617</v>
      </c>
      <c r="G8314" s="5">
        <v>1000</v>
      </c>
      <c r="H8314" t="s">
        <v>42</v>
      </c>
      <c r="I8314" t="s">
        <v>240</v>
      </c>
      <c r="J8314" t="s">
        <v>45</v>
      </c>
      <c r="N8314" s="27">
        <v>1979</v>
      </c>
      <c r="R8314" s="7">
        <v>35.462566000000002</v>
      </c>
      <c r="S8314" s="7">
        <v>139.976812</v>
      </c>
      <c r="T8314" t="s">
        <v>46</v>
      </c>
      <c r="U8314" t="s">
        <v>28637</v>
      </c>
      <c r="X8314" t="s">
        <v>28582</v>
      </c>
      <c r="Y8314" t="s">
        <v>19854</v>
      </c>
      <c r="Z8314" t="s">
        <v>21048</v>
      </c>
      <c r="AA8314" t="s">
        <v>29408</v>
      </c>
      <c r="AG8314" t="s">
        <v>29409</v>
      </c>
      <c r="AH8314" s="24">
        <v>1148974</v>
      </c>
      <c r="AI8314" t="s">
        <v>29410</v>
      </c>
      <c r="AJ8314" t="s">
        <v>29414</v>
      </c>
    </row>
    <row r="8315" spans="1:36" ht="17.25" hidden="1" customHeight="1" x14ac:dyDescent="0.2">
      <c r="A8315" s="4" t="s">
        <v>29425</v>
      </c>
      <c r="B8315" t="s">
        <v>28547</v>
      </c>
      <c r="C8315" t="s">
        <v>29426</v>
      </c>
      <c r="E8315" t="s">
        <v>40</v>
      </c>
      <c r="F8315" t="s">
        <v>86</v>
      </c>
      <c r="G8315" s="5">
        <v>50</v>
      </c>
      <c r="H8315" t="s">
        <v>42</v>
      </c>
      <c r="I8315" t="s">
        <v>43</v>
      </c>
      <c r="J8315" t="s">
        <v>44</v>
      </c>
      <c r="N8315" s="6">
        <v>2004</v>
      </c>
      <c r="R8315" s="7">
        <v>35.601521715553801</v>
      </c>
      <c r="S8315" s="7">
        <v>140.12771341303099</v>
      </c>
      <c r="T8315" t="s">
        <v>504</v>
      </c>
      <c r="U8315" t="s">
        <v>28582</v>
      </c>
      <c r="X8315" t="s">
        <v>28582</v>
      </c>
      <c r="Y8315" t="s">
        <v>19854</v>
      </c>
      <c r="Z8315" t="s">
        <v>21048</v>
      </c>
      <c r="AD8315" t="s">
        <v>880</v>
      </c>
      <c r="AE8315" t="s">
        <v>131</v>
      </c>
      <c r="AF8315" t="s">
        <v>52</v>
      </c>
      <c r="AG8315" t="s">
        <v>29427</v>
      </c>
      <c r="AH8315" s="27" t="s">
        <v>29428</v>
      </c>
      <c r="AI8315" t="s">
        <v>29429</v>
      </c>
      <c r="AJ8315" t="s">
        <v>29430</v>
      </c>
    </row>
    <row r="8316" spans="1:36" ht="17.25" hidden="1" customHeight="1" x14ac:dyDescent="0.2">
      <c r="A8316" s="4" t="s">
        <v>29441</v>
      </c>
      <c r="B8316" t="s">
        <v>28547</v>
      </c>
      <c r="C8316" t="s">
        <v>29442</v>
      </c>
      <c r="D8316" t="s">
        <v>29443</v>
      </c>
      <c r="E8316" t="s">
        <v>56</v>
      </c>
      <c r="F8316" t="s">
        <v>570</v>
      </c>
      <c r="G8316" s="5">
        <v>350</v>
      </c>
      <c r="H8316" t="s">
        <v>42</v>
      </c>
      <c r="I8316" t="s">
        <v>240</v>
      </c>
      <c r="J8316" t="s">
        <v>45</v>
      </c>
      <c r="N8316" s="6">
        <v>1972</v>
      </c>
      <c r="R8316" s="7">
        <v>34.516469999999998</v>
      </c>
      <c r="S8316" s="7">
        <v>133.68705299999999</v>
      </c>
      <c r="T8316" t="s">
        <v>46</v>
      </c>
      <c r="U8316" t="s">
        <v>29444</v>
      </c>
      <c r="X8316" t="s">
        <v>29081</v>
      </c>
      <c r="Y8316" t="s">
        <v>19854</v>
      </c>
      <c r="Z8316" t="s">
        <v>21048</v>
      </c>
      <c r="AG8316" t="s">
        <v>29445</v>
      </c>
      <c r="AH8316" s="6">
        <v>1151423</v>
      </c>
      <c r="AI8316" t="s">
        <v>29446</v>
      </c>
      <c r="AJ8316" t="s">
        <v>29448</v>
      </c>
    </row>
    <row r="8317" spans="1:36" ht="17.25" hidden="1" customHeight="1" x14ac:dyDescent="0.2">
      <c r="A8317" s="4" t="s">
        <v>29441</v>
      </c>
      <c r="B8317" t="s">
        <v>28547</v>
      </c>
      <c r="C8317" t="s">
        <v>29442</v>
      </c>
      <c r="D8317" t="s">
        <v>29443</v>
      </c>
      <c r="E8317" t="s">
        <v>58</v>
      </c>
      <c r="F8317" t="s">
        <v>570</v>
      </c>
      <c r="G8317" s="5">
        <v>500</v>
      </c>
      <c r="H8317" t="s">
        <v>42</v>
      </c>
      <c r="I8317" t="s">
        <v>240</v>
      </c>
      <c r="J8317" t="s">
        <v>45</v>
      </c>
      <c r="N8317" s="6">
        <v>1974</v>
      </c>
      <c r="R8317" s="7">
        <v>34.516469999999998</v>
      </c>
      <c r="S8317" s="7">
        <v>133.68705299999999</v>
      </c>
      <c r="T8317" t="s">
        <v>46</v>
      </c>
      <c r="U8317" t="s">
        <v>29444</v>
      </c>
      <c r="X8317" t="s">
        <v>29081</v>
      </c>
      <c r="Y8317" t="s">
        <v>19854</v>
      </c>
      <c r="Z8317" t="s">
        <v>21048</v>
      </c>
      <c r="AG8317" t="s">
        <v>29445</v>
      </c>
      <c r="AH8317" s="6">
        <v>1151424</v>
      </c>
      <c r="AI8317" t="s">
        <v>29446</v>
      </c>
      <c r="AJ8317" t="s">
        <v>29449</v>
      </c>
    </row>
    <row r="8318" spans="1:36" ht="17.25" hidden="1" customHeight="1" x14ac:dyDescent="0.2">
      <c r="A8318" s="4" t="s">
        <v>29450</v>
      </c>
      <c r="B8318" t="s">
        <v>28547</v>
      </c>
      <c r="C8318" t="s">
        <v>29451</v>
      </c>
      <c r="E8318" t="s">
        <v>40</v>
      </c>
      <c r="F8318" t="s">
        <v>28558</v>
      </c>
      <c r="G8318" s="5">
        <v>1200</v>
      </c>
      <c r="H8318" t="s">
        <v>857</v>
      </c>
      <c r="I8318" t="s">
        <v>240</v>
      </c>
      <c r="J8318" t="s">
        <v>45</v>
      </c>
      <c r="N8318" s="6">
        <v>1977</v>
      </c>
      <c r="R8318" s="7">
        <v>34.321679187461498</v>
      </c>
      <c r="S8318" s="7">
        <v>135.12605440565699</v>
      </c>
      <c r="T8318" t="s">
        <v>46</v>
      </c>
      <c r="U8318" t="s">
        <v>29452</v>
      </c>
      <c r="W8318" t="s">
        <v>28706</v>
      </c>
      <c r="Y8318" t="s">
        <v>19854</v>
      </c>
      <c r="Z8318" t="s">
        <v>21048</v>
      </c>
      <c r="AG8318" t="s">
        <v>29453</v>
      </c>
      <c r="AH8318" s="6">
        <v>1151486</v>
      </c>
      <c r="AI8318" t="s">
        <v>29454</v>
      </c>
      <c r="AJ8318" t="s">
        <v>29455</v>
      </c>
    </row>
    <row r="8319" spans="1:36" ht="17.25" hidden="1" customHeight="1" x14ac:dyDescent="0.2">
      <c r="A8319" s="4" t="s">
        <v>29450</v>
      </c>
      <c r="B8319" t="s">
        <v>28547</v>
      </c>
      <c r="C8319" t="s">
        <v>29451</v>
      </c>
      <c r="E8319" t="s">
        <v>56</v>
      </c>
      <c r="F8319" t="s">
        <v>28558</v>
      </c>
      <c r="G8319" s="5">
        <v>1200</v>
      </c>
      <c r="H8319" t="s">
        <v>857</v>
      </c>
      <c r="I8319" t="s">
        <v>240</v>
      </c>
      <c r="J8319" t="s">
        <v>45</v>
      </c>
      <c r="N8319" s="6">
        <v>1977</v>
      </c>
      <c r="R8319" s="7">
        <v>34.321679187461498</v>
      </c>
      <c r="S8319" s="7">
        <v>135.12605440565699</v>
      </c>
      <c r="T8319" t="s">
        <v>46</v>
      </c>
      <c r="U8319" t="s">
        <v>29452</v>
      </c>
      <c r="W8319" t="s">
        <v>28706</v>
      </c>
      <c r="Y8319" t="s">
        <v>19854</v>
      </c>
      <c r="Z8319" t="s">
        <v>21048</v>
      </c>
      <c r="AG8319" t="s">
        <v>29453</v>
      </c>
      <c r="AH8319" s="6">
        <v>1151487</v>
      </c>
      <c r="AI8319" t="s">
        <v>29454</v>
      </c>
      <c r="AJ8319" t="s">
        <v>29456</v>
      </c>
    </row>
    <row r="8320" spans="1:36" ht="17.25" hidden="1" customHeight="1" x14ac:dyDescent="0.2">
      <c r="A8320" s="4" t="s">
        <v>29457</v>
      </c>
      <c r="B8320" t="s">
        <v>28547</v>
      </c>
      <c r="C8320" t="s">
        <v>29458</v>
      </c>
      <c r="D8320" t="s">
        <v>29459</v>
      </c>
      <c r="E8320" t="s">
        <v>56</v>
      </c>
      <c r="F8320" t="s">
        <v>29460</v>
      </c>
      <c r="G8320" s="5">
        <v>156</v>
      </c>
      <c r="H8320" t="s">
        <v>42</v>
      </c>
      <c r="I8320" t="s">
        <v>240</v>
      </c>
      <c r="J8320" t="s">
        <v>45</v>
      </c>
      <c r="N8320" s="6">
        <v>1971</v>
      </c>
      <c r="R8320" s="7">
        <v>33.926744999999997</v>
      </c>
      <c r="S8320" s="7">
        <v>130.84764000000001</v>
      </c>
      <c r="T8320" t="s">
        <v>46</v>
      </c>
      <c r="U8320" t="s">
        <v>29302</v>
      </c>
      <c r="X8320" t="s">
        <v>28765</v>
      </c>
      <c r="Y8320" t="s">
        <v>19854</v>
      </c>
      <c r="Z8320" t="s">
        <v>21048</v>
      </c>
      <c r="AG8320" t="s">
        <v>29461</v>
      </c>
      <c r="AH8320" s="27"/>
      <c r="AI8320" t="s">
        <v>29462</v>
      </c>
      <c r="AJ8320" t="s">
        <v>29463</v>
      </c>
    </row>
    <row r="8321" spans="1:36" ht="17.25" hidden="1" customHeight="1" x14ac:dyDescent="0.2">
      <c r="A8321" s="4" t="s">
        <v>29457</v>
      </c>
      <c r="B8321" t="s">
        <v>28547</v>
      </c>
      <c r="C8321" t="s">
        <v>29458</v>
      </c>
      <c r="D8321" t="s">
        <v>29459</v>
      </c>
      <c r="E8321" t="s">
        <v>58</v>
      </c>
      <c r="F8321" t="s">
        <v>29464</v>
      </c>
      <c r="G8321" s="5">
        <v>250</v>
      </c>
      <c r="H8321" t="s">
        <v>42</v>
      </c>
      <c r="I8321" t="s">
        <v>240</v>
      </c>
      <c r="J8321" t="s">
        <v>45</v>
      </c>
      <c r="N8321" s="6">
        <v>1972</v>
      </c>
      <c r="O8321" s="25"/>
      <c r="R8321" s="7">
        <v>33.926744999999997</v>
      </c>
      <c r="S8321" s="7">
        <v>130.84764000000001</v>
      </c>
      <c r="T8321" t="s">
        <v>46</v>
      </c>
      <c r="U8321" t="s">
        <v>29302</v>
      </c>
      <c r="X8321" t="s">
        <v>28765</v>
      </c>
      <c r="Y8321" t="s">
        <v>19854</v>
      </c>
      <c r="Z8321" t="s">
        <v>21048</v>
      </c>
      <c r="AG8321" t="s">
        <v>29461</v>
      </c>
      <c r="AI8321" t="s">
        <v>29462</v>
      </c>
      <c r="AJ8321" t="s">
        <v>29465</v>
      </c>
    </row>
    <row r="8322" spans="1:36" ht="17.25" hidden="1" customHeight="1" x14ac:dyDescent="0.2">
      <c r="A8322" s="4" t="s">
        <v>29457</v>
      </c>
      <c r="B8322" t="s">
        <v>28547</v>
      </c>
      <c r="C8322" t="s">
        <v>29458</v>
      </c>
      <c r="D8322" t="s">
        <v>29459</v>
      </c>
      <c r="E8322" t="s">
        <v>191</v>
      </c>
      <c r="F8322" t="s">
        <v>29464</v>
      </c>
      <c r="G8322" s="5">
        <v>375</v>
      </c>
      <c r="H8322" t="s">
        <v>42</v>
      </c>
      <c r="I8322" t="s">
        <v>240</v>
      </c>
      <c r="J8322" t="s">
        <v>45</v>
      </c>
      <c r="N8322" s="6">
        <v>1978</v>
      </c>
      <c r="O8322" s="25"/>
      <c r="R8322" s="7">
        <v>33.926744999999997</v>
      </c>
      <c r="S8322" s="7">
        <v>130.84764000000001</v>
      </c>
      <c r="T8322" t="s">
        <v>46</v>
      </c>
      <c r="U8322" t="s">
        <v>29302</v>
      </c>
      <c r="X8322" t="s">
        <v>28765</v>
      </c>
      <c r="Y8322" t="s">
        <v>19854</v>
      </c>
      <c r="Z8322" t="s">
        <v>21048</v>
      </c>
      <c r="AG8322" t="s">
        <v>29461</v>
      </c>
      <c r="AI8322" t="s">
        <v>29462</v>
      </c>
      <c r="AJ8322" t="s">
        <v>29466</v>
      </c>
    </row>
    <row r="8323" spans="1:36" ht="17.25" hidden="1" customHeight="1" x14ac:dyDescent="0.2">
      <c r="A8323" s="4" t="s">
        <v>29457</v>
      </c>
      <c r="B8323" t="s">
        <v>28547</v>
      </c>
      <c r="C8323" t="s">
        <v>29458</v>
      </c>
      <c r="D8323" t="s">
        <v>29459</v>
      </c>
      <c r="E8323" t="s">
        <v>335</v>
      </c>
      <c r="F8323" t="s">
        <v>29467</v>
      </c>
      <c r="G8323" s="5">
        <v>110</v>
      </c>
      <c r="H8323" t="s">
        <v>42</v>
      </c>
      <c r="I8323" t="s">
        <v>240</v>
      </c>
      <c r="J8323" t="s">
        <v>45</v>
      </c>
      <c r="N8323" s="6">
        <v>2010</v>
      </c>
      <c r="R8323" s="7">
        <v>33.926744999999997</v>
      </c>
      <c r="S8323" s="7">
        <v>130.84764000000001</v>
      </c>
      <c r="T8323" t="s">
        <v>46</v>
      </c>
      <c r="U8323" t="s">
        <v>29302</v>
      </c>
      <c r="X8323" t="s">
        <v>28765</v>
      </c>
      <c r="Y8323" t="s">
        <v>19854</v>
      </c>
      <c r="Z8323" t="s">
        <v>21048</v>
      </c>
      <c r="AG8323" t="s">
        <v>29461</v>
      </c>
      <c r="AH8323" s="27"/>
      <c r="AI8323" t="s">
        <v>29462</v>
      </c>
      <c r="AJ8323" t="s">
        <v>29468</v>
      </c>
    </row>
    <row r="8324" spans="1:36" ht="17.25" hidden="1" customHeight="1" x14ac:dyDescent="0.2">
      <c r="A8324" s="4" t="s">
        <v>29457</v>
      </c>
      <c r="B8324" t="s">
        <v>28547</v>
      </c>
      <c r="C8324" t="s">
        <v>29458</v>
      </c>
      <c r="D8324" t="s">
        <v>29459</v>
      </c>
      <c r="E8324" t="s">
        <v>1157</v>
      </c>
      <c r="F8324" t="s">
        <v>29469</v>
      </c>
      <c r="G8324" s="5">
        <v>149</v>
      </c>
      <c r="H8324" t="s">
        <v>42</v>
      </c>
      <c r="I8324" t="s">
        <v>240</v>
      </c>
      <c r="J8324" t="s">
        <v>45</v>
      </c>
      <c r="N8324" s="6">
        <v>1999</v>
      </c>
      <c r="R8324" s="7">
        <v>33.926744999999997</v>
      </c>
      <c r="S8324" s="7">
        <v>130.84764000000001</v>
      </c>
      <c r="T8324" t="s">
        <v>46</v>
      </c>
      <c r="U8324" t="s">
        <v>29302</v>
      </c>
      <c r="X8324" t="s">
        <v>28765</v>
      </c>
      <c r="Y8324" t="s">
        <v>19854</v>
      </c>
      <c r="Z8324" t="s">
        <v>21048</v>
      </c>
      <c r="AG8324" t="s">
        <v>29461</v>
      </c>
      <c r="AH8324" s="27"/>
      <c r="AI8324" t="s">
        <v>29462</v>
      </c>
      <c r="AJ8324" t="s">
        <v>29470</v>
      </c>
    </row>
    <row r="8325" spans="1:36" ht="17.25" hidden="1" customHeight="1" x14ac:dyDescent="0.2">
      <c r="A8325" s="4" t="s">
        <v>29471</v>
      </c>
      <c r="B8325" t="s">
        <v>28547</v>
      </c>
      <c r="C8325" t="s">
        <v>29472</v>
      </c>
      <c r="D8325" t="s">
        <v>29473</v>
      </c>
      <c r="E8325" t="s">
        <v>40</v>
      </c>
      <c r="F8325" t="s">
        <v>86</v>
      </c>
      <c r="G8325" s="5">
        <v>102.89</v>
      </c>
      <c r="H8325" t="s">
        <v>42</v>
      </c>
      <c r="I8325" t="s">
        <v>43</v>
      </c>
      <c r="J8325" t="s">
        <v>45</v>
      </c>
      <c r="N8325" s="27">
        <v>2003</v>
      </c>
      <c r="R8325" s="7">
        <v>35.470635999999999</v>
      </c>
      <c r="S8325" s="7">
        <v>139.97661600000001</v>
      </c>
      <c r="T8325" t="s">
        <v>46</v>
      </c>
      <c r="U8325" t="s">
        <v>28637</v>
      </c>
      <c r="X8325" t="s">
        <v>28582</v>
      </c>
      <c r="Y8325" t="s">
        <v>19854</v>
      </c>
      <c r="Z8325" t="s">
        <v>21048</v>
      </c>
      <c r="AG8325" t="s">
        <v>29474</v>
      </c>
      <c r="AH8325" s="6">
        <v>1185098</v>
      </c>
      <c r="AI8325" t="s">
        <v>29475</v>
      </c>
      <c r="AJ8325" t="s">
        <v>29476</v>
      </c>
    </row>
    <row r="8326" spans="1:36" ht="17.25" hidden="1" customHeight="1" x14ac:dyDescent="0.2">
      <c r="A8326" s="4" t="s">
        <v>29477</v>
      </c>
      <c r="B8326" t="s">
        <v>28547</v>
      </c>
      <c r="C8326" t="s">
        <v>29478</v>
      </c>
      <c r="D8326" t="s">
        <v>29479</v>
      </c>
      <c r="E8326" t="s">
        <v>40</v>
      </c>
      <c r="F8326" t="s">
        <v>86</v>
      </c>
      <c r="G8326" s="5">
        <v>240</v>
      </c>
      <c r="H8326" t="s">
        <v>42</v>
      </c>
      <c r="I8326" t="s">
        <v>43</v>
      </c>
      <c r="J8326" t="s">
        <v>45</v>
      </c>
      <c r="N8326" s="6">
        <v>2006</v>
      </c>
      <c r="R8326" s="7">
        <v>35.249177000000003</v>
      </c>
      <c r="S8326" s="7">
        <v>139.65595999999999</v>
      </c>
      <c r="T8326" t="s">
        <v>504</v>
      </c>
      <c r="U8326" t="s">
        <v>29100</v>
      </c>
      <c r="X8326" t="s">
        <v>28803</v>
      </c>
      <c r="Y8326" t="s">
        <v>19854</v>
      </c>
      <c r="Z8326" t="s">
        <v>21048</v>
      </c>
      <c r="AG8326" t="s">
        <v>29480</v>
      </c>
      <c r="AH8326" s="8" t="s">
        <v>29481</v>
      </c>
      <c r="AI8326" t="s">
        <v>29482</v>
      </c>
      <c r="AJ8326" t="s">
        <v>29483</v>
      </c>
    </row>
    <row r="8327" spans="1:36" ht="17.25" hidden="1" customHeight="1" x14ac:dyDescent="0.2">
      <c r="A8327" s="4" t="s">
        <v>29484</v>
      </c>
      <c r="B8327" t="s">
        <v>28547</v>
      </c>
      <c r="C8327" t="s">
        <v>29485</v>
      </c>
      <c r="E8327" t="s">
        <v>40</v>
      </c>
      <c r="F8327" t="s">
        <v>1930</v>
      </c>
      <c r="G8327" s="5">
        <v>250</v>
      </c>
      <c r="H8327" t="s">
        <v>42</v>
      </c>
      <c r="I8327" t="s">
        <v>240</v>
      </c>
      <c r="J8327" t="s">
        <v>45</v>
      </c>
      <c r="N8327" s="6">
        <v>1973</v>
      </c>
      <c r="P8327" s="25"/>
      <c r="R8327" s="7">
        <v>42.638823137352098</v>
      </c>
      <c r="S8327" s="7">
        <v>141.65989661584601</v>
      </c>
      <c r="T8327" t="s">
        <v>46</v>
      </c>
      <c r="U8327" t="s">
        <v>28883</v>
      </c>
      <c r="W8327" t="s">
        <v>29486</v>
      </c>
      <c r="Y8327" t="s">
        <v>19854</v>
      </c>
      <c r="Z8327" t="s">
        <v>21048</v>
      </c>
      <c r="AG8327" t="s">
        <v>29487</v>
      </c>
      <c r="AH8327" s="6">
        <v>1153204</v>
      </c>
      <c r="AI8327" t="s">
        <v>29488</v>
      </c>
      <c r="AJ8327" t="s">
        <v>29489</v>
      </c>
    </row>
    <row r="8328" spans="1:36" ht="17.25" hidden="1" customHeight="1" x14ac:dyDescent="0.2">
      <c r="A8328" s="4" t="s">
        <v>29490</v>
      </c>
      <c r="B8328" t="s">
        <v>28547</v>
      </c>
      <c r="C8328" t="s">
        <v>29491</v>
      </c>
      <c r="D8328" t="s">
        <v>29492</v>
      </c>
      <c r="E8328" t="s">
        <v>40</v>
      </c>
      <c r="F8328" t="s">
        <v>86</v>
      </c>
      <c r="G8328" s="5">
        <v>135.5</v>
      </c>
      <c r="H8328" t="s">
        <v>42</v>
      </c>
      <c r="I8328" t="s">
        <v>43</v>
      </c>
      <c r="J8328" t="s">
        <v>45</v>
      </c>
      <c r="N8328" s="27">
        <v>2002</v>
      </c>
      <c r="P8328" s="25"/>
      <c r="R8328" s="7">
        <v>34.681756</v>
      </c>
      <c r="S8328" s="7">
        <v>135.43334999999999</v>
      </c>
      <c r="T8328" t="s">
        <v>46</v>
      </c>
      <c r="U8328" t="s">
        <v>28706</v>
      </c>
      <c r="X8328" t="s">
        <v>28706</v>
      </c>
      <c r="Y8328" t="s">
        <v>19854</v>
      </c>
      <c r="Z8328" t="s">
        <v>21048</v>
      </c>
      <c r="AA8328" t="s">
        <v>29493</v>
      </c>
      <c r="AG8328" t="s">
        <v>29494</v>
      </c>
      <c r="AH8328" s="27">
        <v>1303054</v>
      </c>
      <c r="AI8328" t="s">
        <v>29495</v>
      </c>
      <c r="AJ8328" t="s">
        <v>29496</v>
      </c>
    </row>
    <row r="8329" spans="1:36" ht="17.25" hidden="1" customHeight="1" x14ac:dyDescent="0.2">
      <c r="A8329" s="4" t="s">
        <v>29497</v>
      </c>
      <c r="B8329" t="s">
        <v>28547</v>
      </c>
      <c r="C8329" t="s">
        <v>29498</v>
      </c>
      <c r="D8329" t="s">
        <v>29499</v>
      </c>
      <c r="E8329" t="s">
        <v>40</v>
      </c>
      <c r="F8329" t="s">
        <v>29274</v>
      </c>
      <c r="G8329" s="5">
        <v>240</v>
      </c>
      <c r="H8329" t="s">
        <v>42</v>
      </c>
      <c r="I8329" t="s">
        <v>240</v>
      </c>
      <c r="J8329" t="s">
        <v>45</v>
      </c>
      <c r="N8329" s="6">
        <v>1974</v>
      </c>
      <c r="R8329" s="7">
        <v>36.7654</v>
      </c>
      <c r="S8329" s="7">
        <v>137.12860000000001</v>
      </c>
      <c r="T8329" t="s">
        <v>46</v>
      </c>
      <c r="U8329" t="s">
        <v>29500</v>
      </c>
      <c r="X8329" t="s">
        <v>29501</v>
      </c>
      <c r="Y8329" t="s">
        <v>19854</v>
      </c>
      <c r="Z8329" t="s">
        <v>21048</v>
      </c>
      <c r="AA8329" t="s">
        <v>29502</v>
      </c>
      <c r="AG8329" t="s">
        <v>29503</v>
      </c>
      <c r="AH8329" s="27"/>
      <c r="AI8329" t="s">
        <v>29504</v>
      </c>
      <c r="AJ8329" t="s">
        <v>29505</v>
      </c>
    </row>
    <row r="8330" spans="1:36" ht="17.25" hidden="1" customHeight="1" x14ac:dyDescent="0.2">
      <c r="A8330" s="4" t="s">
        <v>29497</v>
      </c>
      <c r="B8330" t="s">
        <v>28547</v>
      </c>
      <c r="C8330" t="s">
        <v>29498</v>
      </c>
      <c r="D8330" t="s">
        <v>29499</v>
      </c>
      <c r="E8330" t="s">
        <v>56</v>
      </c>
      <c r="F8330" t="s">
        <v>29506</v>
      </c>
      <c r="G8330" s="5">
        <v>500</v>
      </c>
      <c r="H8330" t="s">
        <v>42</v>
      </c>
      <c r="I8330" t="s">
        <v>240</v>
      </c>
      <c r="J8330" t="s">
        <v>45</v>
      </c>
      <c r="N8330" s="6">
        <v>1981</v>
      </c>
      <c r="R8330" s="7">
        <v>36.7654</v>
      </c>
      <c r="S8330" s="7">
        <v>137.12860000000001</v>
      </c>
      <c r="T8330" t="s">
        <v>46</v>
      </c>
      <c r="U8330" t="s">
        <v>29500</v>
      </c>
      <c r="X8330" t="s">
        <v>29501</v>
      </c>
      <c r="Y8330" t="s">
        <v>19854</v>
      </c>
      <c r="Z8330" t="s">
        <v>21048</v>
      </c>
      <c r="AA8330" t="s">
        <v>29502</v>
      </c>
      <c r="AG8330" t="s">
        <v>29503</v>
      </c>
      <c r="AI8330" t="s">
        <v>29504</v>
      </c>
      <c r="AJ8330" t="s">
        <v>29507</v>
      </c>
    </row>
    <row r="8331" spans="1:36" ht="17.25" hidden="1" customHeight="1" x14ac:dyDescent="0.2">
      <c r="A8331" s="4" t="s">
        <v>29509</v>
      </c>
      <c r="B8331" t="s">
        <v>28547</v>
      </c>
      <c r="C8331" t="s">
        <v>29510</v>
      </c>
      <c r="E8331" t="s">
        <v>40</v>
      </c>
      <c r="F8331" t="s">
        <v>570</v>
      </c>
      <c r="G8331" s="5">
        <v>250</v>
      </c>
      <c r="H8331" t="s">
        <v>42</v>
      </c>
      <c r="I8331" t="s">
        <v>240</v>
      </c>
      <c r="J8331" t="s">
        <v>45</v>
      </c>
      <c r="N8331" s="24">
        <v>1971</v>
      </c>
      <c r="R8331" s="7">
        <v>36.762991362194199</v>
      </c>
      <c r="S8331" s="7">
        <v>137.12705962815801</v>
      </c>
      <c r="T8331" t="s">
        <v>46</v>
      </c>
      <c r="U8331" t="s">
        <v>29500</v>
      </c>
      <c r="Y8331" t="s">
        <v>19854</v>
      </c>
      <c r="Z8331" t="s">
        <v>21048</v>
      </c>
      <c r="AG8331" t="s">
        <v>29511</v>
      </c>
      <c r="AH8331" s="24">
        <v>1153570</v>
      </c>
      <c r="AI8331" t="s">
        <v>29512</v>
      </c>
      <c r="AJ8331" t="s">
        <v>29513</v>
      </c>
    </row>
    <row r="8332" spans="1:36" ht="17.25" hidden="1" customHeight="1" x14ac:dyDescent="0.2">
      <c r="A8332" s="4" t="s">
        <v>29514</v>
      </c>
      <c r="B8332" t="s">
        <v>28547</v>
      </c>
      <c r="C8332" t="s">
        <v>29515</v>
      </c>
      <c r="D8332" t="s">
        <v>29516</v>
      </c>
      <c r="E8332" t="s">
        <v>40</v>
      </c>
      <c r="F8332" t="s">
        <v>29517</v>
      </c>
      <c r="G8332" s="5">
        <v>156</v>
      </c>
      <c r="H8332" t="s">
        <v>42</v>
      </c>
      <c r="I8332" t="s">
        <v>240</v>
      </c>
      <c r="J8332" t="s">
        <v>45</v>
      </c>
      <c r="N8332" s="27" t="s">
        <v>45</v>
      </c>
      <c r="R8332" s="7">
        <v>34.2639163587518</v>
      </c>
      <c r="S8332" s="7">
        <v>135.063071259607</v>
      </c>
      <c r="T8332" t="s">
        <v>504</v>
      </c>
      <c r="U8332" t="s">
        <v>28744</v>
      </c>
      <c r="X8332" t="s">
        <v>29518</v>
      </c>
      <c r="Y8332" t="s">
        <v>19854</v>
      </c>
      <c r="Z8332" t="s">
        <v>21048</v>
      </c>
      <c r="AG8332" t="s">
        <v>29519</v>
      </c>
      <c r="AH8332" s="24">
        <v>1253842</v>
      </c>
      <c r="AI8332" t="s">
        <v>29520</v>
      </c>
      <c r="AJ8332" t="s">
        <v>29521</v>
      </c>
    </row>
    <row r="8333" spans="1:36" ht="17.25" hidden="1" customHeight="1" x14ac:dyDescent="0.2">
      <c r="A8333" s="4" t="s">
        <v>44193</v>
      </c>
      <c r="B8333" t="s">
        <v>43246</v>
      </c>
      <c r="C8333" t="s">
        <v>44194</v>
      </c>
      <c r="D8333" t="s">
        <v>44195</v>
      </c>
      <c r="E8333" t="s">
        <v>335</v>
      </c>
      <c r="F8333" t="s">
        <v>43604</v>
      </c>
      <c r="G8333" s="5">
        <v>50</v>
      </c>
      <c r="H8333" t="s">
        <v>42</v>
      </c>
      <c r="I8333" t="s">
        <v>240</v>
      </c>
      <c r="J8333" t="s">
        <v>44</v>
      </c>
      <c r="N8333" s="6">
        <v>1964</v>
      </c>
      <c r="R8333" s="7">
        <v>55.408859999999997</v>
      </c>
      <c r="S8333" s="7">
        <v>65.233092999999997</v>
      </c>
      <c r="T8333" t="s">
        <v>46</v>
      </c>
      <c r="U8333" t="s">
        <v>44196</v>
      </c>
      <c r="X8333" t="s">
        <v>44197</v>
      </c>
      <c r="Y8333" t="s">
        <v>36708</v>
      </c>
      <c r="Z8333" t="s">
        <v>36915</v>
      </c>
      <c r="AH8333" s="30"/>
      <c r="AI8333" t="s">
        <v>44198</v>
      </c>
      <c r="AJ8333" t="s">
        <v>44199</v>
      </c>
    </row>
    <row r="8334" spans="1:36" ht="17.25" hidden="1" customHeight="1" x14ac:dyDescent="0.2">
      <c r="A8334" s="4" t="s">
        <v>29523</v>
      </c>
      <c r="B8334" t="s">
        <v>28547</v>
      </c>
      <c r="C8334" t="s">
        <v>29524</v>
      </c>
      <c r="D8334" t="s">
        <v>29516</v>
      </c>
      <c r="E8334" t="s">
        <v>40</v>
      </c>
      <c r="F8334" t="s">
        <v>86</v>
      </c>
      <c r="G8334" s="5">
        <v>3700</v>
      </c>
      <c r="H8334" t="s">
        <v>677</v>
      </c>
      <c r="I8334" t="s">
        <v>45</v>
      </c>
      <c r="J8334" t="s">
        <v>45</v>
      </c>
      <c r="N8334" s="27"/>
      <c r="R8334" s="7">
        <v>34.77375</v>
      </c>
      <c r="S8334" s="7">
        <v>134.66697199999999</v>
      </c>
      <c r="T8334" t="s">
        <v>46</v>
      </c>
      <c r="U8334" t="s">
        <v>28813</v>
      </c>
      <c r="X8334" t="s">
        <v>28814</v>
      </c>
      <c r="Y8334" t="s">
        <v>19854</v>
      </c>
      <c r="Z8334" t="s">
        <v>21048</v>
      </c>
      <c r="AG8334" t="s">
        <v>29525</v>
      </c>
      <c r="AH8334" s="8" t="s">
        <v>29526</v>
      </c>
      <c r="AI8334" t="s">
        <v>29527</v>
      </c>
      <c r="AJ8334" t="s">
        <v>29528</v>
      </c>
    </row>
    <row r="8335" spans="1:36" ht="17.25" hidden="1" customHeight="1" x14ac:dyDescent="0.2">
      <c r="A8335" s="4" t="s">
        <v>29529</v>
      </c>
      <c r="B8335" t="s">
        <v>28547</v>
      </c>
      <c r="C8335" t="s">
        <v>29530</v>
      </c>
      <c r="D8335" t="s">
        <v>29531</v>
      </c>
      <c r="E8335" t="s">
        <v>63</v>
      </c>
      <c r="F8335" t="s">
        <v>617</v>
      </c>
      <c r="G8335" s="5">
        <v>131</v>
      </c>
      <c r="H8335" t="s">
        <v>42</v>
      </c>
      <c r="I8335" t="s">
        <v>43</v>
      </c>
      <c r="J8335" t="s">
        <v>45</v>
      </c>
      <c r="N8335" s="8">
        <v>1992</v>
      </c>
      <c r="R8335" s="7">
        <v>33.953600000000002</v>
      </c>
      <c r="S8335" s="7">
        <v>132.12444199999999</v>
      </c>
      <c r="T8335" t="s">
        <v>46</v>
      </c>
      <c r="U8335" t="s">
        <v>29532</v>
      </c>
      <c r="X8335" t="s">
        <v>29072</v>
      </c>
      <c r="Y8335" t="s">
        <v>19854</v>
      </c>
      <c r="Z8335" t="s">
        <v>21048</v>
      </c>
      <c r="AA8335" t="s">
        <v>29533</v>
      </c>
      <c r="AG8335" t="s">
        <v>29534</v>
      </c>
      <c r="AH8335" s="24">
        <v>1158255</v>
      </c>
      <c r="AI8335" t="s">
        <v>29535</v>
      </c>
      <c r="AJ8335" t="s">
        <v>29536</v>
      </c>
    </row>
    <row r="8336" spans="1:36" ht="17.25" hidden="1" customHeight="1" x14ac:dyDescent="0.2">
      <c r="A8336" s="4" t="s">
        <v>29529</v>
      </c>
      <c r="B8336" t="s">
        <v>28547</v>
      </c>
      <c r="C8336" t="s">
        <v>29530</v>
      </c>
      <c r="D8336" t="s">
        <v>29531</v>
      </c>
      <c r="E8336" t="s">
        <v>73</v>
      </c>
      <c r="F8336" t="s">
        <v>617</v>
      </c>
      <c r="G8336" s="5">
        <v>131</v>
      </c>
      <c r="H8336" t="s">
        <v>42</v>
      </c>
      <c r="I8336" t="s">
        <v>43</v>
      </c>
      <c r="J8336" t="s">
        <v>45</v>
      </c>
      <c r="N8336" s="8">
        <v>1992</v>
      </c>
      <c r="R8336" s="7">
        <v>33.953600000000002</v>
      </c>
      <c r="S8336" s="7">
        <v>132.12444199999999</v>
      </c>
      <c r="T8336" t="s">
        <v>46</v>
      </c>
      <c r="U8336" t="s">
        <v>29532</v>
      </c>
      <c r="X8336" t="s">
        <v>29072</v>
      </c>
      <c r="Y8336" t="s">
        <v>19854</v>
      </c>
      <c r="Z8336" t="s">
        <v>21048</v>
      </c>
      <c r="AA8336" t="s">
        <v>29533</v>
      </c>
      <c r="AG8336" t="s">
        <v>29534</v>
      </c>
      <c r="AH8336" s="24">
        <v>1158256</v>
      </c>
      <c r="AI8336" t="s">
        <v>29535</v>
      </c>
      <c r="AJ8336" t="s">
        <v>29537</v>
      </c>
    </row>
    <row r="8337" spans="1:36" ht="17.25" hidden="1" customHeight="1" x14ac:dyDescent="0.2">
      <c r="A8337" s="4" t="s">
        <v>29529</v>
      </c>
      <c r="B8337" t="s">
        <v>28547</v>
      </c>
      <c r="C8337" t="s">
        <v>29530</v>
      </c>
      <c r="D8337" t="s">
        <v>29531</v>
      </c>
      <c r="E8337" t="s">
        <v>211</v>
      </c>
      <c r="F8337" t="s">
        <v>617</v>
      </c>
      <c r="G8337" s="5">
        <v>131</v>
      </c>
      <c r="H8337" t="s">
        <v>42</v>
      </c>
      <c r="I8337" t="s">
        <v>43</v>
      </c>
      <c r="J8337" t="s">
        <v>45</v>
      </c>
      <c r="N8337" s="27">
        <v>1992</v>
      </c>
      <c r="R8337" s="7">
        <v>33.953600000000002</v>
      </c>
      <c r="S8337" s="7">
        <v>132.12444199999999</v>
      </c>
      <c r="T8337" t="s">
        <v>46</v>
      </c>
      <c r="U8337" t="s">
        <v>29532</v>
      </c>
      <c r="X8337" t="s">
        <v>29072</v>
      </c>
      <c r="Y8337" t="s">
        <v>19854</v>
      </c>
      <c r="Z8337" t="s">
        <v>21048</v>
      </c>
      <c r="AA8337" t="s">
        <v>29533</v>
      </c>
      <c r="AG8337" t="s">
        <v>29534</v>
      </c>
      <c r="AH8337" s="24">
        <v>1158257</v>
      </c>
      <c r="AI8337" t="s">
        <v>29535</v>
      </c>
      <c r="AJ8337" t="s">
        <v>29538</v>
      </c>
    </row>
    <row r="8338" spans="1:36" ht="17.25" hidden="1" customHeight="1" x14ac:dyDescent="0.2">
      <c r="A8338" s="4" t="s">
        <v>29529</v>
      </c>
      <c r="B8338" t="s">
        <v>28547</v>
      </c>
      <c r="C8338" t="s">
        <v>29530</v>
      </c>
      <c r="D8338" t="s">
        <v>29531</v>
      </c>
      <c r="E8338" t="s">
        <v>387</v>
      </c>
      <c r="F8338" t="s">
        <v>617</v>
      </c>
      <c r="G8338" s="5">
        <v>131</v>
      </c>
      <c r="H8338" t="s">
        <v>42</v>
      </c>
      <c r="I8338" t="s">
        <v>43</v>
      </c>
      <c r="J8338" t="s">
        <v>45</v>
      </c>
      <c r="N8338" s="27">
        <v>1992</v>
      </c>
      <c r="R8338" s="7">
        <v>33.953600000000002</v>
      </c>
      <c r="S8338" s="7">
        <v>132.12444199999999</v>
      </c>
      <c r="T8338" t="s">
        <v>46</v>
      </c>
      <c r="U8338" t="s">
        <v>29532</v>
      </c>
      <c r="X8338" t="s">
        <v>29072</v>
      </c>
      <c r="Y8338" t="s">
        <v>19854</v>
      </c>
      <c r="Z8338" t="s">
        <v>21048</v>
      </c>
      <c r="AA8338" t="s">
        <v>29533</v>
      </c>
      <c r="AG8338" t="s">
        <v>29534</v>
      </c>
      <c r="AH8338" s="24">
        <v>1158258</v>
      </c>
      <c r="AI8338" t="s">
        <v>29535</v>
      </c>
      <c r="AJ8338" t="s">
        <v>29539</v>
      </c>
    </row>
    <row r="8339" spans="1:36" ht="17.25" hidden="1" customHeight="1" x14ac:dyDescent="0.2">
      <c r="A8339" s="4" t="s">
        <v>29529</v>
      </c>
      <c r="B8339" t="s">
        <v>28547</v>
      </c>
      <c r="C8339" t="s">
        <v>29530</v>
      </c>
      <c r="D8339" t="s">
        <v>29531</v>
      </c>
      <c r="E8339" t="s">
        <v>1426</v>
      </c>
      <c r="F8339" t="s">
        <v>617</v>
      </c>
      <c r="G8339" s="5">
        <v>131</v>
      </c>
      <c r="H8339" t="s">
        <v>42</v>
      </c>
      <c r="I8339" t="s">
        <v>43</v>
      </c>
      <c r="J8339" t="s">
        <v>45</v>
      </c>
      <c r="N8339" s="27">
        <v>1992</v>
      </c>
      <c r="R8339" s="7">
        <v>33.953600000000002</v>
      </c>
      <c r="S8339" s="7">
        <v>132.12444199999999</v>
      </c>
      <c r="T8339" t="s">
        <v>46</v>
      </c>
      <c r="U8339" t="s">
        <v>29532</v>
      </c>
      <c r="X8339" t="s">
        <v>29072</v>
      </c>
      <c r="Y8339" t="s">
        <v>19854</v>
      </c>
      <c r="Z8339" t="s">
        <v>21048</v>
      </c>
      <c r="AA8339" t="s">
        <v>29533</v>
      </c>
      <c r="AG8339" t="s">
        <v>29534</v>
      </c>
      <c r="AH8339" s="24">
        <v>1158259</v>
      </c>
      <c r="AI8339" t="s">
        <v>29535</v>
      </c>
      <c r="AJ8339" t="s">
        <v>29540</v>
      </c>
    </row>
    <row r="8340" spans="1:36" ht="17.25" hidden="1" customHeight="1" x14ac:dyDescent="0.2">
      <c r="A8340" s="4" t="s">
        <v>29529</v>
      </c>
      <c r="B8340" t="s">
        <v>28547</v>
      </c>
      <c r="C8340" t="s">
        <v>29530</v>
      </c>
      <c r="D8340" t="s">
        <v>29531</v>
      </c>
      <c r="E8340" t="s">
        <v>1452</v>
      </c>
      <c r="F8340" t="s">
        <v>617</v>
      </c>
      <c r="G8340" s="5">
        <v>131</v>
      </c>
      <c r="H8340" t="s">
        <v>42</v>
      </c>
      <c r="I8340" t="s">
        <v>43</v>
      </c>
      <c r="J8340" t="s">
        <v>45</v>
      </c>
      <c r="N8340" s="27">
        <v>1992</v>
      </c>
      <c r="R8340" s="7">
        <v>33.953600000000002</v>
      </c>
      <c r="S8340" s="7">
        <v>132.12444199999999</v>
      </c>
      <c r="T8340" t="s">
        <v>46</v>
      </c>
      <c r="U8340" t="s">
        <v>29532</v>
      </c>
      <c r="X8340" t="s">
        <v>29072</v>
      </c>
      <c r="Y8340" t="s">
        <v>19854</v>
      </c>
      <c r="Z8340" t="s">
        <v>21048</v>
      </c>
      <c r="AA8340" t="s">
        <v>29533</v>
      </c>
      <c r="AG8340" t="s">
        <v>29534</v>
      </c>
      <c r="AH8340" s="24">
        <v>1158260</v>
      </c>
      <c r="AI8340" t="s">
        <v>29535</v>
      </c>
      <c r="AJ8340" t="s">
        <v>29541</v>
      </c>
    </row>
    <row r="8341" spans="1:36" ht="17.25" hidden="1" customHeight="1" x14ac:dyDescent="0.2">
      <c r="A8341" s="4" t="s">
        <v>29529</v>
      </c>
      <c r="B8341" t="s">
        <v>28547</v>
      </c>
      <c r="C8341" t="s">
        <v>29530</v>
      </c>
      <c r="D8341" t="s">
        <v>29531</v>
      </c>
      <c r="E8341" t="s">
        <v>75</v>
      </c>
      <c r="F8341" t="s">
        <v>617</v>
      </c>
      <c r="G8341" s="5">
        <v>198</v>
      </c>
      <c r="H8341" t="s">
        <v>42</v>
      </c>
      <c r="I8341" t="s">
        <v>43</v>
      </c>
      <c r="J8341" t="s">
        <v>45</v>
      </c>
      <c r="N8341" s="27">
        <v>1996</v>
      </c>
      <c r="R8341" s="7">
        <v>33.953600000000002</v>
      </c>
      <c r="S8341" s="7">
        <v>132.12444199999999</v>
      </c>
      <c r="T8341" t="s">
        <v>46</v>
      </c>
      <c r="U8341" t="s">
        <v>29532</v>
      </c>
      <c r="X8341" t="s">
        <v>29072</v>
      </c>
      <c r="Y8341" t="s">
        <v>19854</v>
      </c>
      <c r="Z8341" t="s">
        <v>21048</v>
      </c>
      <c r="AA8341" t="s">
        <v>29542</v>
      </c>
      <c r="AG8341" t="s">
        <v>29534</v>
      </c>
      <c r="AH8341" s="24">
        <v>1158261</v>
      </c>
      <c r="AI8341" t="s">
        <v>29535</v>
      </c>
      <c r="AJ8341" t="s">
        <v>29543</v>
      </c>
    </row>
    <row r="8342" spans="1:36" ht="17.25" hidden="1" customHeight="1" x14ac:dyDescent="0.2">
      <c r="A8342" s="4" t="s">
        <v>29529</v>
      </c>
      <c r="B8342" t="s">
        <v>28547</v>
      </c>
      <c r="C8342" t="s">
        <v>29530</v>
      </c>
      <c r="D8342" t="s">
        <v>29531</v>
      </c>
      <c r="E8342" t="s">
        <v>77</v>
      </c>
      <c r="F8342" t="s">
        <v>617</v>
      </c>
      <c r="G8342" s="5">
        <v>198</v>
      </c>
      <c r="H8342" t="s">
        <v>42</v>
      </c>
      <c r="I8342" t="s">
        <v>43</v>
      </c>
      <c r="J8342" t="s">
        <v>45</v>
      </c>
      <c r="N8342" s="27">
        <v>1996</v>
      </c>
      <c r="R8342" s="7">
        <v>33.953600000000002</v>
      </c>
      <c r="S8342" s="7">
        <v>132.12444199999999</v>
      </c>
      <c r="T8342" t="s">
        <v>46</v>
      </c>
      <c r="U8342" t="s">
        <v>29532</v>
      </c>
      <c r="X8342" t="s">
        <v>29072</v>
      </c>
      <c r="Y8342" t="s">
        <v>19854</v>
      </c>
      <c r="Z8342" t="s">
        <v>21048</v>
      </c>
      <c r="AA8342" t="s">
        <v>29542</v>
      </c>
      <c r="AG8342" t="s">
        <v>29534</v>
      </c>
      <c r="AH8342" s="24">
        <v>1158262</v>
      </c>
      <c r="AI8342" t="s">
        <v>29535</v>
      </c>
      <c r="AJ8342" t="s">
        <v>29544</v>
      </c>
    </row>
    <row r="8343" spans="1:36" ht="17.25" hidden="1" customHeight="1" x14ac:dyDescent="0.2">
      <c r="A8343" s="4" t="s">
        <v>29529</v>
      </c>
      <c r="B8343" t="s">
        <v>28547</v>
      </c>
      <c r="C8343" t="s">
        <v>29530</v>
      </c>
      <c r="D8343" t="s">
        <v>29531</v>
      </c>
      <c r="E8343" t="s">
        <v>318</v>
      </c>
      <c r="F8343" t="s">
        <v>617</v>
      </c>
      <c r="G8343" s="5">
        <v>198</v>
      </c>
      <c r="H8343" t="s">
        <v>42</v>
      </c>
      <c r="I8343" t="s">
        <v>43</v>
      </c>
      <c r="J8343" t="s">
        <v>45</v>
      </c>
      <c r="N8343" s="8">
        <v>1996</v>
      </c>
      <c r="R8343" s="7">
        <v>33.953600000000002</v>
      </c>
      <c r="S8343" s="7">
        <v>132.12444199999999</v>
      </c>
      <c r="T8343" t="s">
        <v>46</v>
      </c>
      <c r="U8343" t="s">
        <v>29532</v>
      </c>
      <c r="X8343" t="s">
        <v>29072</v>
      </c>
      <c r="Y8343" t="s">
        <v>19854</v>
      </c>
      <c r="Z8343" t="s">
        <v>21048</v>
      </c>
      <c r="AA8343" t="s">
        <v>29542</v>
      </c>
      <c r="AG8343" t="s">
        <v>29534</v>
      </c>
      <c r="AH8343" s="24">
        <v>1158263</v>
      </c>
      <c r="AI8343" t="s">
        <v>29535</v>
      </c>
      <c r="AJ8343" t="s">
        <v>29545</v>
      </c>
    </row>
    <row r="8344" spans="1:36" ht="17.25" hidden="1" customHeight="1" x14ac:dyDescent="0.2">
      <c r="A8344" s="4" t="s">
        <v>29529</v>
      </c>
      <c r="B8344" t="s">
        <v>28547</v>
      </c>
      <c r="C8344" t="s">
        <v>29530</v>
      </c>
      <c r="D8344" t="s">
        <v>29531</v>
      </c>
      <c r="E8344" t="s">
        <v>2385</v>
      </c>
      <c r="F8344" t="s">
        <v>617</v>
      </c>
      <c r="G8344" s="5">
        <v>198</v>
      </c>
      <c r="H8344" t="s">
        <v>42</v>
      </c>
      <c r="I8344" t="s">
        <v>43</v>
      </c>
      <c r="J8344" t="s">
        <v>45</v>
      </c>
      <c r="N8344" s="27">
        <v>1996</v>
      </c>
      <c r="R8344" s="7">
        <v>33.953600000000002</v>
      </c>
      <c r="S8344" s="7">
        <v>132.12444199999999</v>
      </c>
      <c r="T8344" t="s">
        <v>46</v>
      </c>
      <c r="U8344" t="s">
        <v>29532</v>
      </c>
      <c r="X8344" t="s">
        <v>29072</v>
      </c>
      <c r="Y8344" t="s">
        <v>19854</v>
      </c>
      <c r="Z8344" t="s">
        <v>21048</v>
      </c>
      <c r="AA8344" t="s">
        <v>29542</v>
      </c>
      <c r="AG8344" t="s">
        <v>29534</v>
      </c>
      <c r="AH8344" s="24">
        <v>1176851</v>
      </c>
      <c r="AI8344" t="s">
        <v>29535</v>
      </c>
      <c r="AJ8344" t="s">
        <v>29546</v>
      </c>
    </row>
    <row r="8345" spans="1:36" ht="17.25" hidden="1" customHeight="1" x14ac:dyDescent="0.2">
      <c r="A8345" s="4" t="s">
        <v>29547</v>
      </c>
      <c r="B8345" t="s">
        <v>28547</v>
      </c>
      <c r="C8345" t="s">
        <v>29548</v>
      </c>
      <c r="E8345" t="s">
        <v>40</v>
      </c>
      <c r="F8345" t="s">
        <v>29549</v>
      </c>
      <c r="G8345" s="5">
        <v>233</v>
      </c>
      <c r="H8345" t="s">
        <v>42</v>
      </c>
      <c r="I8345" t="s">
        <v>45</v>
      </c>
      <c r="J8345" t="s">
        <v>45</v>
      </c>
      <c r="N8345" s="24">
        <v>2003</v>
      </c>
      <c r="R8345" s="7">
        <v>34.980847863277504</v>
      </c>
      <c r="S8345" s="7">
        <v>136.66331147301401</v>
      </c>
      <c r="T8345" t="s">
        <v>46</v>
      </c>
      <c r="U8345" t="s">
        <v>29550</v>
      </c>
      <c r="X8345" t="s">
        <v>29003</v>
      </c>
      <c r="Y8345" t="s">
        <v>19854</v>
      </c>
      <c r="Z8345" t="s">
        <v>21048</v>
      </c>
      <c r="AG8345" t="s">
        <v>29551</v>
      </c>
      <c r="AH8345" s="24">
        <v>1187508</v>
      </c>
      <c r="AI8345" t="s">
        <v>29552</v>
      </c>
      <c r="AJ8345" t="s">
        <v>29553</v>
      </c>
    </row>
    <row r="8346" spans="1:36" ht="17.25" hidden="1" customHeight="1" x14ac:dyDescent="0.2">
      <c r="A8346" s="4" t="s">
        <v>29554</v>
      </c>
      <c r="B8346" t="s">
        <v>28547</v>
      </c>
      <c r="C8346" t="s">
        <v>29555</v>
      </c>
      <c r="D8346" t="s">
        <v>29556</v>
      </c>
      <c r="E8346" t="s">
        <v>16627</v>
      </c>
      <c r="F8346" t="s">
        <v>617</v>
      </c>
      <c r="G8346" s="5">
        <v>117</v>
      </c>
      <c r="H8346" t="s">
        <v>42</v>
      </c>
      <c r="I8346" t="s">
        <v>43</v>
      </c>
      <c r="J8346" t="s">
        <v>45</v>
      </c>
      <c r="N8346" s="27">
        <v>1988</v>
      </c>
      <c r="R8346" s="7">
        <v>34.973965</v>
      </c>
      <c r="S8346" s="7">
        <v>136.64593199999999</v>
      </c>
      <c r="T8346" t="s">
        <v>46</v>
      </c>
      <c r="U8346" t="s">
        <v>29550</v>
      </c>
      <c r="X8346" t="s">
        <v>29003</v>
      </c>
      <c r="Y8346" t="s">
        <v>19854</v>
      </c>
      <c r="Z8346" t="s">
        <v>21048</v>
      </c>
      <c r="AA8346" t="s">
        <v>29557</v>
      </c>
      <c r="AG8346" t="s">
        <v>29558</v>
      </c>
      <c r="AH8346" s="24">
        <v>1158577</v>
      </c>
      <c r="AI8346" t="s">
        <v>29559</v>
      </c>
      <c r="AJ8346" t="s">
        <v>29560</v>
      </c>
    </row>
    <row r="8347" spans="1:36" ht="17.25" hidden="1" customHeight="1" x14ac:dyDescent="0.2">
      <c r="A8347" s="4" t="s">
        <v>29554</v>
      </c>
      <c r="B8347" t="s">
        <v>28547</v>
      </c>
      <c r="C8347" t="s">
        <v>29555</v>
      </c>
      <c r="D8347" t="s">
        <v>29556</v>
      </c>
      <c r="E8347" t="s">
        <v>16629</v>
      </c>
      <c r="F8347" t="s">
        <v>617</v>
      </c>
      <c r="G8347" s="5">
        <v>117</v>
      </c>
      <c r="H8347" t="s">
        <v>42</v>
      </c>
      <c r="I8347" t="s">
        <v>43</v>
      </c>
      <c r="J8347" t="s">
        <v>45</v>
      </c>
      <c r="N8347" s="27">
        <v>1988</v>
      </c>
      <c r="R8347" s="7">
        <v>34.973965</v>
      </c>
      <c r="S8347" s="7">
        <v>136.64593199999999</v>
      </c>
      <c r="T8347" t="s">
        <v>46</v>
      </c>
      <c r="U8347" t="s">
        <v>29550</v>
      </c>
      <c r="X8347" t="s">
        <v>29003</v>
      </c>
      <c r="Y8347" t="s">
        <v>19854</v>
      </c>
      <c r="Z8347" t="s">
        <v>21048</v>
      </c>
      <c r="AA8347" t="s">
        <v>29557</v>
      </c>
      <c r="AG8347" t="s">
        <v>29558</v>
      </c>
      <c r="AH8347" s="24">
        <v>1158578</v>
      </c>
      <c r="AI8347" t="s">
        <v>29559</v>
      </c>
      <c r="AJ8347" t="s">
        <v>29561</v>
      </c>
    </row>
    <row r="8348" spans="1:36" ht="17.25" hidden="1" customHeight="1" x14ac:dyDescent="0.2">
      <c r="A8348" s="4" t="s">
        <v>29554</v>
      </c>
      <c r="B8348" t="s">
        <v>28547</v>
      </c>
      <c r="C8348" t="s">
        <v>29555</v>
      </c>
      <c r="D8348" t="s">
        <v>29556</v>
      </c>
      <c r="E8348" t="s">
        <v>16631</v>
      </c>
      <c r="F8348" t="s">
        <v>617</v>
      </c>
      <c r="G8348" s="5">
        <v>117</v>
      </c>
      <c r="H8348" t="s">
        <v>42</v>
      </c>
      <c r="I8348" t="s">
        <v>43</v>
      </c>
      <c r="J8348" t="s">
        <v>45</v>
      </c>
      <c r="N8348" s="27">
        <v>1988</v>
      </c>
      <c r="R8348" s="7">
        <v>34.973965</v>
      </c>
      <c r="S8348" s="7">
        <v>136.64593199999999</v>
      </c>
      <c r="T8348" t="s">
        <v>46</v>
      </c>
      <c r="U8348" t="s">
        <v>29550</v>
      </c>
      <c r="X8348" t="s">
        <v>29003</v>
      </c>
      <c r="Y8348" t="s">
        <v>19854</v>
      </c>
      <c r="Z8348" t="s">
        <v>21048</v>
      </c>
      <c r="AA8348" t="s">
        <v>29557</v>
      </c>
      <c r="AG8348" t="s">
        <v>29558</v>
      </c>
      <c r="AH8348" s="24">
        <v>1158579</v>
      </c>
      <c r="AI8348" t="s">
        <v>29559</v>
      </c>
      <c r="AJ8348" t="s">
        <v>29562</v>
      </c>
    </row>
    <row r="8349" spans="1:36" ht="17.25" hidden="1" customHeight="1" x14ac:dyDescent="0.2">
      <c r="A8349" s="4" t="s">
        <v>29554</v>
      </c>
      <c r="B8349" t="s">
        <v>28547</v>
      </c>
      <c r="C8349" t="s">
        <v>29555</v>
      </c>
      <c r="D8349" t="s">
        <v>29556</v>
      </c>
      <c r="E8349" t="s">
        <v>29022</v>
      </c>
      <c r="F8349" t="s">
        <v>617</v>
      </c>
      <c r="G8349" s="5">
        <v>117</v>
      </c>
      <c r="H8349" t="s">
        <v>42</v>
      </c>
      <c r="I8349" t="s">
        <v>43</v>
      </c>
      <c r="J8349" t="s">
        <v>45</v>
      </c>
      <c r="N8349" s="27">
        <v>1988</v>
      </c>
      <c r="R8349" s="7">
        <v>34.973965</v>
      </c>
      <c r="S8349" s="7">
        <v>136.64593199999999</v>
      </c>
      <c r="T8349" t="s">
        <v>46</v>
      </c>
      <c r="U8349" t="s">
        <v>29550</v>
      </c>
      <c r="X8349" t="s">
        <v>29003</v>
      </c>
      <c r="Y8349" t="s">
        <v>19854</v>
      </c>
      <c r="Z8349" t="s">
        <v>21048</v>
      </c>
      <c r="AA8349" t="s">
        <v>29557</v>
      </c>
      <c r="AG8349" t="s">
        <v>29558</v>
      </c>
      <c r="AH8349" s="24">
        <v>1158580</v>
      </c>
      <c r="AI8349" t="s">
        <v>29559</v>
      </c>
      <c r="AJ8349" t="s">
        <v>29563</v>
      </c>
    </row>
    <row r="8350" spans="1:36" ht="17.25" hidden="1" customHeight="1" x14ac:dyDescent="0.2">
      <c r="A8350" s="4" t="s">
        <v>29554</v>
      </c>
      <c r="B8350" t="s">
        <v>28547</v>
      </c>
      <c r="C8350" t="s">
        <v>29555</v>
      </c>
      <c r="D8350" t="s">
        <v>29556</v>
      </c>
      <c r="E8350" t="s">
        <v>29024</v>
      </c>
      <c r="F8350" t="s">
        <v>617</v>
      </c>
      <c r="G8350" s="5">
        <v>117</v>
      </c>
      <c r="H8350" t="s">
        <v>42</v>
      </c>
      <c r="I8350" t="s">
        <v>43</v>
      </c>
      <c r="J8350" t="s">
        <v>45</v>
      </c>
      <c r="N8350" s="8">
        <v>1988</v>
      </c>
      <c r="R8350" s="7">
        <v>34.973965</v>
      </c>
      <c r="S8350" s="7">
        <v>136.64593199999999</v>
      </c>
      <c r="T8350" t="s">
        <v>46</v>
      </c>
      <c r="U8350" t="s">
        <v>29550</v>
      </c>
      <c r="X8350" t="s">
        <v>29003</v>
      </c>
      <c r="Y8350" t="s">
        <v>19854</v>
      </c>
      <c r="Z8350" t="s">
        <v>21048</v>
      </c>
      <c r="AA8350" t="s">
        <v>29557</v>
      </c>
      <c r="AG8350" t="s">
        <v>29558</v>
      </c>
      <c r="AH8350" s="24">
        <v>1158581</v>
      </c>
      <c r="AI8350" t="s">
        <v>29559</v>
      </c>
      <c r="AJ8350" t="s">
        <v>29564</v>
      </c>
    </row>
    <row r="8351" spans="1:36" ht="17.25" hidden="1" customHeight="1" x14ac:dyDescent="0.2">
      <c r="A8351" s="4" t="s">
        <v>44394</v>
      </c>
      <c r="B8351" t="s">
        <v>43246</v>
      </c>
      <c r="C8351" t="s">
        <v>44395</v>
      </c>
      <c r="D8351" t="s">
        <v>44396</v>
      </c>
      <c r="E8351" t="s">
        <v>2297</v>
      </c>
      <c r="F8351" t="s">
        <v>86</v>
      </c>
      <c r="G8351" s="5">
        <v>155</v>
      </c>
      <c r="H8351" t="s">
        <v>42</v>
      </c>
      <c r="I8351" t="s">
        <v>240</v>
      </c>
      <c r="J8351" t="s">
        <v>44</v>
      </c>
      <c r="N8351" s="6">
        <v>1964</v>
      </c>
      <c r="R8351" s="7">
        <v>44.659500000000001</v>
      </c>
      <c r="S8351" s="7">
        <v>41.929400000000001</v>
      </c>
      <c r="T8351" t="s">
        <v>46</v>
      </c>
      <c r="U8351" t="s">
        <v>44397</v>
      </c>
      <c r="X8351" t="s">
        <v>43424</v>
      </c>
      <c r="Y8351" t="s">
        <v>36708</v>
      </c>
      <c r="Z8351" t="s">
        <v>36915</v>
      </c>
      <c r="AG8351" t="s">
        <v>44398</v>
      </c>
      <c r="AH8351" s="24">
        <v>1027568</v>
      </c>
      <c r="AI8351" t="s">
        <v>44399</v>
      </c>
      <c r="AJ8351" t="s">
        <v>44405</v>
      </c>
    </row>
    <row r="8352" spans="1:36" ht="17.25" hidden="1" customHeight="1" x14ac:dyDescent="0.2">
      <c r="A8352" s="4" t="s">
        <v>44678</v>
      </c>
      <c r="B8352" t="s">
        <v>43246</v>
      </c>
      <c r="C8352" t="s">
        <v>44679</v>
      </c>
      <c r="D8352" t="s">
        <v>44680</v>
      </c>
      <c r="E8352" t="s">
        <v>191</v>
      </c>
      <c r="F8352" t="s">
        <v>44681</v>
      </c>
      <c r="G8352" s="5">
        <v>50</v>
      </c>
      <c r="H8352" t="s">
        <v>42</v>
      </c>
      <c r="I8352" t="s">
        <v>240</v>
      </c>
      <c r="J8352" t="s">
        <v>44</v>
      </c>
      <c r="M8352" t="s">
        <v>2514</v>
      </c>
      <c r="N8352" s="6">
        <v>1964</v>
      </c>
      <c r="R8352" s="7">
        <v>51.219420999999997</v>
      </c>
      <c r="S8352" s="7">
        <v>58.362360000000002</v>
      </c>
      <c r="T8352" t="s">
        <v>46</v>
      </c>
      <c r="U8352" t="s">
        <v>44682</v>
      </c>
      <c r="X8352" t="s">
        <v>43786</v>
      </c>
      <c r="Y8352" t="s">
        <v>36708</v>
      </c>
      <c r="Z8352" t="s">
        <v>36915</v>
      </c>
      <c r="AD8352" t="s">
        <v>880</v>
      </c>
      <c r="AE8352" t="s">
        <v>92</v>
      </c>
      <c r="AF8352" t="s">
        <v>5000</v>
      </c>
      <c r="AG8352" t="s">
        <v>45</v>
      </c>
      <c r="AI8352" t="s">
        <v>44683</v>
      </c>
      <c r="AJ8352" t="s">
        <v>44684</v>
      </c>
    </row>
    <row r="8353" spans="1:36" ht="17.25" hidden="1" customHeight="1" x14ac:dyDescent="0.2">
      <c r="A8353" s="4" t="s">
        <v>29565</v>
      </c>
      <c r="B8353" t="s">
        <v>28547</v>
      </c>
      <c r="C8353" t="s">
        <v>29566</v>
      </c>
      <c r="D8353" t="s">
        <v>29567</v>
      </c>
      <c r="E8353" t="s">
        <v>28990</v>
      </c>
      <c r="F8353" t="s">
        <v>617</v>
      </c>
      <c r="G8353" s="5">
        <v>377</v>
      </c>
      <c r="H8353" t="s">
        <v>42</v>
      </c>
      <c r="I8353" t="s">
        <v>43</v>
      </c>
      <c r="J8353" t="s">
        <v>45</v>
      </c>
      <c r="N8353" s="27">
        <v>1998</v>
      </c>
      <c r="R8353" s="7">
        <v>35.477024999999998</v>
      </c>
      <c r="S8353" s="7">
        <v>139.67793499999999</v>
      </c>
      <c r="T8353" t="s">
        <v>46</v>
      </c>
      <c r="U8353" t="s">
        <v>29100</v>
      </c>
      <c r="X8353" t="s">
        <v>28803</v>
      </c>
      <c r="Y8353" t="s">
        <v>19854</v>
      </c>
      <c r="Z8353" t="s">
        <v>21048</v>
      </c>
      <c r="AA8353" t="s">
        <v>29568</v>
      </c>
      <c r="AG8353" t="s">
        <v>29569</v>
      </c>
      <c r="AH8353" s="24">
        <v>1158615</v>
      </c>
      <c r="AI8353" t="s">
        <v>29570</v>
      </c>
      <c r="AJ8353" t="s">
        <v>29573</v>
      </c>
    </row>
    <row r="8354" spans="1:36" ht="17.25" hidden="1" customHeight="1" x14ac:dyDescent="0.2">
      <c r="A8354" s="4" t="s">
        <v>29565</v>
      </c>
      <c r="B8354" t="s">
        <v>28547</v>
      </c>
      <c r="C8354" t="s">
        <v>29566</v>
      </c>
      <c r="D8354" t="s">
        <v>29567</v>
      </c>
      <c r="E8354" t="s">
        <v>28993</v>
      </c>
      <c r="F8354" t="s">
        <v>617</v>
      </c>
      <c r="G8354" s="5">
        <v>377</v>
      </c>
      <c r="H8354" t="s">
        <v>42</v>
      </c>
      <c r="I8354" t="s">
        <v>43</v>
      </c>
      <c r="J8354" t="s">
        <v>45</v>
      </c>
      <c r="N8354" s="8">
        <v>1997</v>
      </c>
      <c r="R8354" s="7">
        <v>35.477024999999998</v>
      </c>
      <c r="S8354" s="7">
        <v>139.67793499999999</v>
      </c>
      <c r="T8354" t="s">
        <v>46</v>
      </c>
      <c r="U8354" t="s">
        <v>29100</v>
      </c>
      <c r="X8354" t="s">
        <v>28803</v>
      </c>
      <c r="Y8354" t="s">
        <v>19854</v>
      </c>
      <c r="Z8354" t="s">
        <v>21048</v>
      </c>
      <c r="AA8354" t="s">
        <v>29568</v>
      </c>
      <c r="AG8354" t="s">
        <v>29569</v>
      </c>
      <c r="AH8354" s="24">
        <v>1158616</v>
      </c>
      <c r="AI8354" t="s">
        <v>29570</v>
      </c>
      <c r="AJ8354" t="s">
        <v>29574</v>
      </c>
    </row>
    <row r="8355" spans="1:36" ht="17.25" hidden="1" customHeight="1" x14ac:dyDescent="0.2">
      <c r="A8355" s="4" t="s">
        <v>29565</v>
      </c>
      <c r="B8355" t="s">
        <v>28547</v>
      </c>
      <c r="C8355" t="s">
        <v>29566</v>
      </c>
      <c r="D8355" t="s">
        <v>29567</v>
      </c>
      <c r="E8355" t="s">
        <v>28996</v>
      </c>
      <c r="F8355" t="s">
        <v>617</v>
      </c>
      <c r="G8355" s="5">
        <v>377</v>
      </c>
      <c r="H8355" t="s">
        <v>42</v>
      </c>
      <c r="I8355" t="s">
        <v>43</v>
      </c>
      <c r="J8355" t="s">
        <v>45</v>
      </c>
      <c r="N8355" s="8">
        <v>1997</v>
      </c>
      <c r="R8355" s="7">
        <v>35.477024999999998</v>
      </c>
      <c r="S8355" s="7">
        <v>139.67793499999999</v>
      </c>
      <c r="T8355" t="s">
        <v>46</v>
      </c>
      <c r="U8355" t="s">
        <v>29100</v>
      </c>
      <c r="X8355" t="s">
        <v>28803</v>
      </c>
      <c r="Y8355" t="s">
        <v>19854</v>
      </c>
      <c r="Z8355" t="s">
        <v>21048</v>
      </c>
      <c r="AA8355" t="s">
        <v>29568</v>
      </c>
      <c r="AG8355" t="s">
        <v>29569</v>
      </c>
      <c r="AH8355" s="24">
        <v>1158617</v>
      </c>
      <c r="AI8355" t="s">
        <v>29570</v>
      </c>
      <c r="AJ8355" t="s">
        <v>29575</v>
      </c>
    </row>
    <row r="8356" spans="1:36" ht="17.25" hidden="1" customHeight="1" x14ac:dyDescent="0.2">
      <c r="A8356" s="4" t="s">
        <v>29565</v>
      </c>
      <c r="B8356" t="s">
        <v>28547</v>
      </c>
      <c r="C8356" t="s">
        <v>29566</v>
      </c>
      <c r="D8356" t="s">
        <v>29567</v>
      </c>
      <c r="E8356" t="s">
        <v>29368</v>
      </c>
      <c r="F8356" t="s">
        <v>617</v>
      </c>
      <c r="G8356" s="5">
        <v>377</v>
      </c>
      <c r="H8356" t="s">
        <v>42</v>
      </c>
      <c r="I8356" t="s">
        <v>43</v>
      </c>
      <c r="J8356" t="s">
        <v>45</v>
      </c>
      <c r="N8356" s="8">
        <v>1996</v>
      </c>
      <c r="R8356" s="7">
        <v>35.477024999999998</v>
      </c>
      <c r="S8356" s="7">
        <v>139.67793499999999</v>
      </c>
      <c r="T8356" t="s">
        <v>46</v>
      </c>
      <c r="U8356" t="s">
        <v>29100</v>
      </c>
      <c r="X8356" t="s">
        <v>28803</v>
      </c>
      <c r="Y8356" t="s">
        <v>19854</v>
      </c>
      <c r="Z8356" t="s">
        <v>21048</v>
      </c>
      <c r="AA8356" t="s">
        <v>29568</v>
      </c>
      <c r="AG8356" t="s">
        <v>29569</v>
      </c>
      <c r="AH8356" s="24">
        <v>1158618</v>
      </c>
      <c r="AI8356" t="s">
        <v>29570</v>
      </c>
      <c r="AJ8356" t="s">
        <v>29576</v>
      </c>
    </row>
    <row r="8357" spans="1:36" ht="17.25" hidden="1" customHeight="1" x14ac:dyDescent="0.2">
      <c r="A8357" s="4" t="s">
        <v>29565</v>
      </c>
      <c r="B8357" t="s">
        <v>28547</v>
      </c>
      <c r="C8357" t="s">
        <v>29566</v>
      </c>
      <c r="D8357" t="s">
        <v>29567</v>
      </c>
      <c r="E8357" t="s">
        <v>29374</v>
      </c>
      <c r="F8357" t="s">
        <v>617</v>
      </c>
      <c r="G8357" s="5">
        <v>377</v>
      </c>
      <c r="H8357" t="s">
        <v>42</v>
      </c>
      <c r="I8357" t="s">
        <v>43</v>
      </c>
      <c r="J8357" t="s">
        <v>45</v>
      </c>
      <c r="N8357" s="8">
        <v>1996</v>
      </c>
      <c r="R8357" s="7">
        <v>35.477024999999998</v>
      </c>
      <c r="S8357" s="7">
        <v>139.67793499999999</v>
      </c>
      <c r="T8357" t="s">
        <v>46</v>
      </c>
      <c r="U8357" t="s">
        <v>29100</v>
      </c>
      <c r="X8357" t="s">
        <v>28803</v>
      </c>
      <c r="Y8357" t="s">
        <v>19854</v>
      </c>
      <c r="Z8357" t="s">
        <v>21048</v>
      </c>
      <c r="AA8357" t="s">
        <v>29568</v>
      </c>
      <c r="AG8357" t="s">
        <v>29569</v>
      </c>
      <c r="AH8357" s="24">
        <v>1158619</v>
      </c>
      <c r="AI8357" t="s">
        <v>29570</v>
      </c>
      <c r="AJ8357" t="s">
        <v>29577</v>
      </c>
    </row>
    <row r="8358" spans="1:36" ht="17.25" hidden="1" customHeight="1" x14ac:dyDescent="0.2">
      <c r="A8358" s="4" t="s">
        <v>29565</v>
      </c>
      <c r="B8358" t="s">
        <v>28547</v>
      </c>
      <c r="C8358" t="s">
        <v>29566</v>
      </c>
      <c r="D8358" t="s">
        <v>29567</v>
      </c>
      <c r="E8358" t="s">
        <v>29376</v>
      </c>
      <c r="F8358" t="s">
        <v>617</v>
      </c>
      <c r="G8358" s="5">
        <v>377</v>
      </c>
      <c r="H8358" t="s">
        <v>42</v>
      </c>
      <c r="I8358" t="s">
        <v>43</v>
      </c>
      <c r="J8358" t="s">
        <v>45</v>
      </c>
      <c r="N8358" s="27">
        <v>1997</v>
      </c>
      <c r="R8358" s="7">
        <v>35.477024999999998</v>
      </c>
      <c r="S8358" s="7">
        <v>139.67793499999999</v>
      </c>
      <c r="T8358" t="s">
        <v>46</v>
      </c>
      <c r="U8358" t="s">
        <v>29100</v>
      </c>
      <c r="X8358" t="s">
        <v>28803</v>
      </c>
      <c r="Y8358" t="s">
        <v>19854</v>
      </c>
      <c r="Z8358" t="s">
        <v>21048</v>
      </c>
      <c r="AA8358" t="s">
        <v>29568</v>
      </c>
      <c r="AG8358" t="s">
        <v>29569</v>
      </c>
      <c r="AH8358" s="24">
        <v>1158620</v>
      </c>
      <c r="AI8358" t="s">
        <v>29570</v>
      </c>
      <c r="AJ8358" t="s">
        <v>29578</v>
      </c>
    </row>
    <row r="8359" spans="1:36" ht="17.25" hidden="1" customHeight="1" x14ac:dyDescent="0.2">
      <c r="A8359" s="4" t="s">
        <v>29565</v>
      </c>
      <c r="B8359" t="s">
        <v>28547</v>
      </c>
      <c r="C8359" t="s">
        <v>29566</v>
      </c>
      <c r="D8359" t="s">
        <v>29567</v>
      </c>
      <c r="E8359" t="s">
        <v>29378</v>
      </c>
      <c r="F8359" t="s">
        <v>617</v>
      </c>
      <c r="G8359" s="5">
        <v>377</v>
      </c>
      <c r="H8359" t="s">
        <v>42</v>
      </c>
      <c r="I8359" t="s">
        <v>43</v>
      </c>
      <c r="J8359" t="s">
        <v>45</v>
      </c>
      <c r="N8359" s="27">
        <v>1997</v>
      </c>
      <c r="R8359" s="7">
        <v>35.477024999999998</v>
      </c>
      <c r="S8359" s="7">
        <v>139.67793499999999</v>
      </c>
      <c r="T8359" t="s">
        <v>46</v>
      </c>
      <c r="U8359" t="s">
        <v>29100</v>
      </c>
      <c r="X8359" t="s">
        <v>28803</v>
      </c>
      <c r="Y8359" t="s">
        <v>19854</v>
      </c>
      <c r="Z8359" t="s">
        <v>21048</v>
      </c>
      <c r="AA8359" t="s">
        <v>29568</v>
      </c>
      <c r="AG8359" t="s">
        <v>29569</v>
      </c>
      <c r="AH8359" s="24">
        <v>1158621</v>
      </c>
      <c r="AI8359" t="s">
        <v>29570</v>
      </c>
      <c r="AJ8359" t="s">
        <v>29579</v>
      </c>
    </row>
    <row r="8360" spans="1:36" ht="17.25" hidden="1" customHeight="1" x14ac:dyDescent="0.2">
      <c r="A8360" s="4" t="s">
        <v>29565</v>
      </c>
      <c r="B8360" t="s">
        <v>28547</v>
      </c>
      <c r="C8360" t="s">
        <v>29566</v>
      </c>
      <c r="D8360" t="s">
        <v>29567</v>
      </c>
      <c r="E8360" t="s">
        <v>29380</v>
      </c>
      <c r="F8360" t="s">
        <v>617</v>
      </c>
      <c r="G8360" s="5">
        <v>377</v>
      </c>
      <c r="H8360" t="s">
        <v>42</v>
      </c>
      <c r="I8360" t="s">
        <v>43</v>
      </c>
      <c r="J8360" t="s">
        <v>45</v>
      </c>
      <c r="N8360" s="27">
        <v>1998</v>
      </c>
      <c r="R8360" s="7">
        <v>35.477024999999998</v>
      </c>
      <c r="S8360" s="7">
        <v>139.67793499999999</v>
      </c>
      <c r="T8360" t="s">
        <v>46</v>
      </c>
      <c r="U8360" t="s">
        <v>29100</v>
      </c>
      <c r="X8360" t="s">
        <v>28803</v>
      </c>
      <c r="Y8360" t="s">
        <v>19854</v>
      </c>
      <c r="Z8360" t="s">
        <v>21048</v>
      </c>
      <c r="AA8360" t="s">
        <v>29568</v>
      </c>
      <c r="AG8360" t="s">
        <v>29569</v>
      </c>
      <c r="AH8360" s="24">
        <v>1158622</v>
      </c>
      <c r="AI8360" t="s">
        <v>29570</v>
      </c>
      <c r="AJ8360" t="s">
        <v>29580</v>
      </c>
    </row>
    <row r="8361" spans="1:36" ht="17.25" hidden="1" customHeight="1" x14ac:dyDescent="0.2">
      <c r="A8361" s="4" t="s">
        <v>29581</v>
      </c>
      <c r="B8361" t="s">
        <v>28547</v>
      </c>
      <c r="C8361" t="s">
        <v>29582</v>
      </c>
      <c r="D8361" t="s">
        <v>29583</v>
      </c>
      <c r="E8361" t="s">
        <v>40</v>
      </c>
      <c r="F8361" t="s">
        <v>617</v>
      </c>
      <c r="G8361" s="5">
        <v>251</v>
      </c>
      <c r="H8361" t="s">
        <v>42</v>
      </c>
      <c r="I8361" t="s">
        <v>43</v>
      </c>
      <c r="J8361" t="s">
        <v>45</v>
      </c>
      <c r="N8361" s="8">
        <v>2012</v>
      </c>
      <c r="R8361" s="7">
        <v>26.276700000000002</v>
      </c>
      <c r="S8361" s="7">
        <v>127.81319999999999</v>
      </c>
      <c r="T8361" t="s">
        <v>46</v>
      </c>
      <c r="U8361" t="s">
        <v>29584</v>
      </c>
      <c r="X8361" t="s">
        <v>29091</v>
      </c>
      <c r="Y8361" t="s">
        <v>19854</v>
      </c>
      <c r="Z8361" t="s">
        <v>21048</v>
      </c>
      <c r="AG8361" t="s">
        <v>29585</v>
      </c>
      <c r="AH8361" s="24">
        <v>1193237</v>
      </c>
      <c r="AI8361" t="s">
        <v>29586</v>
      </c>
      <c r="AJ8361" t="s">
        <v>29587</v>
      </c>
    </row>
    <row r="8362" spans="1:36" ht="17.25" hidden="1" customHeight="1" x14ac:dyDescent="0.2">
      <c r="A8362" s="4" t="s">
        <v>29589</v>
      </c>
      <c r="B8362" t="s">
        <v>29590</v>
      </c>
      <c r="C8362" t="s">
        <v>29591</v>
      </c>
      <c r="D8362" t="s">
        <v>29592</v>
      </c>
      <c r="E8362" t="s">
        <v>40</v>
      </c>
      <c r="F8362" t="s">
        <v>20668</v>
      </c>
      <c r="G8362" s="5">
        <v>50</v>
      </c>
      <c r="H8362" t="s">
        <v>42</v>
      </c>
      <c r="I8362" t="s">
        <v>528</v>
      </c>
      <c r="J8362" t="s">
        <v>45</v>
      </c>
      <c r="K8362" t="s">
        <v>45</v>
      </c>
      <c r="L8362" t="s">
        <v>45</v>
      </c>
      <c r="N8362" s="24">
        <v>2011</v>
      </c>
      <c r="R8362" s="7">
        <v>31.223040000000001</v>
      </c>
      <c r="S8362" s="7">
        <v>36.024819999999998</v>
      </c>
      <c r="T8362" t="s">
        <v>46</v>
      </c>
      <c r="U8362" t="s">
        <v>29593</v>
      </c>
      <c r="X8362" t="s">
        <v>29594</v>
      </c>
      <c r="Y8362" t="s">
        <v>19854</v>
      </c>
      <c r="Z8362" t="s">
        <v>19864</v>
      </c>
      <c r="AD8362" t="s">
        <v>52</v>
      </c>
      <c r="AE8362" t="s">
        <v>25478</v>
      </c>
      <c r="AG8362" t="s">
        <v>29595</v>
      </c>
      <c r="AH8362" s="24">
        <v>1206217</v>
      </c>
      <c r="AI8362" t="s">
        <v>29596</v>
      </c>
      <c r="AJ8362" t="s">
        <v>29597</v>
      </c>
    </row>
    <row r="8363" spans="1:36" ht="17.25" hidden="1" customHeight="1" x14ac:dyDescent="0.2">
      <c r="A8363" s="4" t="s">
        <v>29598</v>
      </c>
      <c r="B8363" t="s">
        <v>29590</v>
      </c>
      <c r="C8363" t="s">
        <v>29599</v>
      </c>
      <c r="D8363" t="s">
        <v>29600</v>
      </c>
      <c r="E8363" t="s">
        <v>40</v>
      </c>
      <c r="F8363" t="s">
        <v>41</v>
      </c>
      <c r="G8363" s="5">
        <v>373</v>
      </c>
      <c r="H8363" t="s">
        <v>42</v>
      </c>
      <c r="I8363" t="s">
        <v>43</v>
      </c>
      <c r="J8363" t="s">
        <v>45</v>
      </c>
      <c r="K8363" t="s">
        <v>45</v>
      </c>
      <c r="L8363" t="s">
        <v>45</v>
      </c>
      <c r="N8363" s="24">
        <v>2012</v>
      </c>
      <c r="R8363" s="7">
        <v>31.2226</v>
      </c>
      <c r="S8363" s="7">
        <v>36.0197</v>
      </c>
      <c r="T8363" t="s">
        <v>46</v>
      </c>
      <c r="U8363" t="s">
        <v>29593</v>
      </c>
      <c r="X8363" t="s">
        <v>29594</v>
      </c>
      <c r="Y8363" t="s">
        <v>19854</v>
      </c>
      <c r="Z8363" t="s">
        <v>19864</v>
      </c>
      <c r="AA8363" t="s">
        <v>29601</v>
      </c>
      <c r="AC8363" t="s">
        <v>29602</v>
      </c>
      <c r="AD8363" t="s">
        <v>52</v>
      </c>
      <c r="AF8363" t="s">
        <v>52</v>
      </c>
      <c r="AG8363" t="s">
        <v>29603</v>
      </c>
      <c r="AH8363" s="8" t="s">
        <v>29604</v>
      </c>
      <c r="AI8363" t="s">
        <v>29605</v>
      </c>
      <c r="AJ8363" t="s">
        <v>29606</v>
      </c>
    </row>
    <row r="8364" spans="1:36" ht="17.25" hidden="1" customHeight="1" x14ac:dyDescent="0.2">
      <c r="A8364" s="4" t="s">
        <v>29607</v>
      </c>
      <c r="B8364" t="s">
        <v>29590</v>
      </c>
      <c r="C8364" t="s">
        <v>29608</v>
      </c>
      <c r="D8364" t="s">
        <v>29609</v>
      </c>
      <c r="E8364" t="s">
        <v>40</v>
      </c>
      <c r="F8364" t="s">
        <v>1653</v>
      </c>
      <c r="G8364" s="5">
        <v>400</v>
      </c>
      <c r="H8364" t="s">
        <v>42</v>
      </c>
      <c r="I8364" t="s">
        <v>43</v>
      </c>
      <c r="J8364" t="s">
        <v>45</v>
      </c>
      <c r="K8364" t="s">
        <v>45</v>
      </c>
      <c r="L8364" t="s">
        <v>45</v>
      </c>
      <c r="N8364" s="24">
        <v>2009</v>
      </c>
      <c r="R8364" s="7">
        <v>31.899056000000002</v>
      </c>
      <c r="S8364" s="7">
        <v>36.079777999999997</v>
      </c>
      <c r="T8364" t="s">
        <v>46</v>
      </c>
      <c r="U8364" t="s">
        <v>29610</v>
      </c>
      <c r="X8364" t="s">
        <v>29610</v>
      </c>
      <c r="Y8364" t="s">
        <v>19854</v>
      </c>
      <c r="Z8364" t="s">
        <v>19864</v>
      </c>
      <c r="AA8364" t="s">
        <v>29611</v>
      </c>
      <c r="AC8364" t="s">
        <v>29612</v>
      </c>
      <c r="AD8364" t="s">
        <v>52</v>
      </c>
      <c r="AF8364" t="s">
        <v>52</v>
      </c>
      <c r="AG8364" t="s">
        <v>29613</v>
      </c>
      <c r="AH8364" s="8" t="s">
        <v>29614</v>
      </c>
      <c r="AI8364" t="s">
        <v>29615</v>
      </c>
      <c r="AJ8364" t="s">
        <v>29616</v>
      </c>
    </row>
    <row r="8365" spans="1:36" ht="17.25" hidden="1" customHeight="1" x14ac:dyDescent="0.2">
      <c r="A8365" s="4" t="s">
        <v>29617</v>
      </c>
      <c r="B8365" t="s">
        <v>29590</v>
      </c>
      <c r="C8365" t="s">
        <v>29618</v>
      </c>
      <c r="D8365" t="s">
        <v>29619</v>
      </c>
      <c r="E8365" t="s">
        <v>40</v>
      </c>
      <c r="F8365" t="s">
        <v>64</v>
      </c>
      <c r="G8365" s="5">
        <v>130</v>
      </c>
      <c r="H8365" t="s">
        <v>806</v>
      </c>
      <c r="I8365" t="s">
        <v>240</v>
      </c>
      <c r="J8365" t="s">
        <v>45</v>
      </c>
      <c r="K8365" t="s">
        <v>45</v>
      </c>
      <c r="L8365" t="s">
        <v>45</v>
      </c>
      <c r="N8365" s="6">
        <v>1985</v>
      </c>
      <c r="O8365" s="24">
        <v>2019</v>
      </c>
      <c r="R8365" s="7">
        <v>29.377777999999999</v>
      </c>
      <c r="S8365" s="7">
        <v>34.972777999999998</v>
      </c>
      <c r="T8365" t="s">
        <v>46</v>
      </c>
      <c r="U8365" t="s">
        <v>29620</v>
      </c>
      <c r="X8365" t="s">
        <v>29621</v>
      </c>
      <c r="Y8365" t="s">
        <v>19854</v>
      </c>
      <c r="Z8365" t="s">
        <v>19864</v>
      </c>
      <c r="AA8365" t="s">
        <v>29622</v>
      </c>
      <c r="AC8365" t="s">
        <v>29623</v>
      </c>
      <c r="AD8365" t="s">
        <v>52</v>
      </c>
      <c r="AF8365" t="s">
        <v>52</v>
      </c>
      <c r="AG8365" t="s">
        <v>29624</v>
      </c>
      <c r="AH8365" s="8">
        <v>1102514</v>
      </c>
      <c r="AI8365" t="s">
        <v>29625</v>
      </c>
      <c r="AJ8365" t="s">
        <v>29626</v>
      </c>
    </row>
    <row r="8366" spans="1:36" ht="17.25" hidden="1" customHeight="1" x14ac:dyDescent="0.2">
      <c r="A8366" s="4" t="s">
        <v>29617</v>
      </c>
      <c r="B8366" t="s">
        <v>29590</v>
      </c>
      <c r="C8366" t="s">
        <v>29618</v>
      </c>
      <c r="D8366" t="s">
        <v>29619</v>
      </c>
      <c r="E8366" t="s">
        <v>56</v>
      </c>
      <c r="F8366" t="s">
        <v>64</v>
      </c>
      <c r="G8366" s="5">
        <v>130</v>
      </c>
      <c r="H8366" t="s">
        <v>806</v>
      </c>
      <c r="I8366" t="s">
        <v>240</v>
      </c>
      <c r="J8366" t="s">
        <v>45</v>
      </c>
      <c r="K8366" t="s">
        <v>45</v>
      </c>
      <c r="L8366" t="s">
        <v>45</v>
      </c>
      <c r="N8366" s="6">
        <v>1985</v>
      </c>
      <c r="O8366" s="24">
        <v>2019</v>
      </c>
      <c r="R8366" s="7">
        <v>29.377777999999999</v>
      </c>
      <c r="S8366" s="7">
        <v>34.972777999999998</v>
      </c>
      <c r="T8366" t="s">
        <v>46</v>
      </c>
      <c r="U8366" t="s">
        <v>29620</v>
      </c>
      <c r="X8366" t="s">
        <v>29621</v>
      </c>
      <c r="Y8366" t="s">
        <v>19854</v>
      </c>
      <c r="Z8366" t="s">
        <v>19864</v>
      </c>
      <c r="AA8366" t="s">
        <v>29622</v>
      </c>
      <c r="AC8366" t="s">
        <v>29623</v>
      </c>
      <c r="AD8366" t="s">
        <v>52</v>
      </c>
      <c r="AF8366" t="s">
        <v>52</v>
      </c>
      <c r="AG8366" t="s">
        <v>29624</v>
      </c>
      <c r="AH8366" s="8">
        <v>1102515</v>
      </c>
      <c r="AI8366" t="s">
        <v>29625</v>
      </c>
      <c r="AJ8366" t="s">
        <v>29627</v>
      </c>
    </row>
    <row r="8367" spans="1:36" ht="17.25" hidden="1" customHeight="1" x14ac:dyDescent="0.2">
      <c r="A8367" s="4" t="s">
        <v>29617</v>
      </c>
      <c r="B8367" t="s">
        <v>29590</v>
      </c>
      <c r="C8367" t="s">
        <v>29618</v>
      </c>
      <c r="D8367" t="s">
        <v>29619</v>
      </c>
      <c r="E8367" t="s">
        <v>58</v>
      </c>
      <c r="F8367" t="s">
        <v>64</v>
      </c>
      <c r="G8367" s="5">
        <v>130</v>
      </c>
      <c r="H8367" t="s">
        <v>42</v>
      </c>
      <c r="I8367" t="s">
        <v>240</v>
      </c>
      <c r="J8367" t="s">
        <v>45</v>
      </c>
      <c r="K8367" t="s">
        <v>45</v>
      </c>
      <c r="L8367" t="s">
        <v>45</v>
      </c>
      <c r="N8367" s="6">
        <v>1996</v>
      </c>
      <c r="P8367" s="24">
        <v>2025</v>
      </c>
      <c r="R8367" s="7">
        <v>29.377777999999999</v>
      </c>
      <c r="S8367" s="7">
        <v>34.972777999999998</v>
      </c>
      <c r="T8367" t="s">
        <v>46</v>
      </c>
      <c r="U8367" t="s">
        <v>29620</v>
      </c>
      <c r="X8367" t="s">
        <v>29621</v>
      </c>
      <c r="Y8367" t="s">
        <v>19854</v>
      </c>
      <c r="Z8367" t="s">
        <v>19864</v>
      </c>
      <c r="AA8367" t="s">
        <v>29622</v>
      </c>
      <c r="AC8367" t="s">
        <v>29623</v>
      </c>
      <c r="AD8367" t="s">
        <v>52</v>
      </c>
      <c r="AF8367" t="s">
        <v>52</v>
      </c>
      <c r="AG8367" t="s">
        <v>29624</v>
      </c>
      <c r="AH8367" s="8">
        <v>1102521</v>
      </c>
      <c r="AI8367" t="s">
        <v>29625</v>
      </c>
      <c r="AJ8367" t="s">
        <v>29628</v>
      </c>
    </row>
    <row r="8368" spans="1:36" ht="17.25" hidden="1" customHeight="1" x14ac:dyDescent="0.2">
      <c r="A8368" s="4" t="s">
        <v>29617</v>
      </c>
      <c r="B8368" t="s">
        <v>29590</v>
      </c>
      <c r="C8368" t="s">
        <v>29618</v>
      </c>
      <c r="D8368" t="s">
        <v>29619</v>
      </c>
      <c r="E8368" t="s">
        <v>191</v>
      </c>
      <c r="F8368" t="s">
        <v>64</v>
      </c>
      <c r="G8368" s="5">
        <v>130</v>
      </c>
      <c r="H8368" t="s">
        <v>42</v>
      </c>
      <c r="I8368" t="s">
        <v>240</v>
      </c>
      <c r="J8368" t="s">
        <v>45</v>
      </c>
      <c r="K8368" t="s">
        <v>45</v>
      </c>
      <c r="L8368" t="s">
        <v>45</v>
      </c>
      <c r="N8368" s="6">
        <v>1996</v>
      </c>
      <c r="P8368" s="24">
        <v>2025</v>
      </c>
      <c r="R8368" s="7">
        <v>29.377777999999999</v>
      </c>
      <c r="S8368" s="7">
        <v>34.972777999999998</v>
      </c>
      <c r="T8368" t="s">
        <v>46</v>
      </c>
      <c r="U8368" t="s">
        <v>29620</v>
      </c>
      <c r="X8368" t="s">
        <v>29621</v>
      </c>
      <c r="Y8368" t="s">
        <v>19854</v>
      </c>
      <c r="Z8368" t="s">
        <v>19864</v>
      </c>
      <c r="AA8368" t="s">
        <v>29622</v>
      </c>
      <c r="AC8368" t="s">
        <v>29623</v>
      </c>
      <c r="AD8368" t="s">
        <v>52</v>
      </c>
      <c r="AF8368" t="s">
        <v>52</v>
      </c>
      <c r="AG8368" t="s">
        <v>29624</v>
      </c>
      <c r="AH8368" s="8">
        <v>1102522</v>
      </c>
      <c r="AI8368" t="s">
        <v>29625</v>
      </c>
      <c r="AJ8368" t="s">
        <v>29629</v>
      </c>
    </row>
    <row r="8369" spans="1:36" ht="17.25" hidden="1" customHeight="1" x14ac:dyDescent="0.2">
      <c r="A8369" s="4" t="s">
        <v>29617</v>
      </c>
      <c r="B8369" t="s">
        <v>29590</v>
      </c>
      <c r="C8369" t="s">
        <v>29618</v>
      </c>
      <c r="D8369" t="s">
        <v>29619</v>
      </c>
      <c r="E8369" t="s">
        <v>335</v>
      </c>
      <c r="F8369" t="s">
        <v>64</v>
      </c>
      <c r="G8369" s="5">
        <v>130</v>
      </c>
      <c r="H8369" t="s">
        <v>42</v>
      </c>
      <c r="I8369" t="s">
        <v>240</v>
      </c>
      <c r="J8369" t="s">
        <v>45</v>
      </c>
      <c r="K8369" t="s">
        <v>45</v>
      </c>
      <c r="L8369" t="s">
        <v>45</v>
      </c>
      <c r="N8369" s="6">
        <v>1996</v>
      </c>
      <c r="P8369" s="24">
        <v>2025</v>
      </c>
      <c r="R8369" s="7">
        <v>29.377777999999999</v>
      </c>
      <c r="S8369" s="7">
        <v>34.972777999999998</v>
      </c>
      <c r="T8369" t="s">
        <v>46</v>
      </c>
      <c r="U8369" t="s">
        <v>29620</v>
      </c>
      <c r="X8369" t="s">
        <v>29621</v>
      </c>
      <c r="Y8369" t="s">
        <v>19854</v>
      </c>
      <c r="Z8369" t="s">
        <v>19864</v>
      </c>
      <c r="AA8369" t="s">
        <v>29622</v>
      </c>
      <c r="AC8369" t="s">
        <v>29623</v>
      </c>
      <c r="AD8369" t="s">
        <v>52</v>
      </c>
      <c r="AF8369" t="s">
        <v>52</v>
      </c>
      <c r="AG8369" t="s">
        <v>29624</v>
      </c>
      <c r="AH8369" s="8">
        <v>1102523</v>
      </c>
      <c r="AI8369" t="s">
        <v>29625</v>
      </c>
      <c r="AJ8369" t="s">
        <v>29630</v>
      </c>
    </row>
    <row r="8370" spans="1:36" ht="17.25" hidden="1" customHeight="1" x14ac:dyDescent="0.2">
      <c r="A8370" s="4" t="s">
        <v>29651</v>
      </c>
      <c r="B8370" t="s">
        <v>29590</v>
      </c>
      <c r="C8370" t="s">
        <v>29652</v>
      </c>
      <c r="D8370" t="s">
        <v>29653</v>
      </c>
      <c r="E8370" t="s">
        <v>43</v>
      </c>
      <c r="F8370" t="s">
        <v>64</v>
      </c>
      <c r="G8370" s="5">
        <v>297</v>
      </c>
      <c r="H8370" t="s">
        <v>42</v>
      </c>
      <c r="I8370" t="s">
        <v>43</v>
      </c>
      <c r="J8370" t="s">
        <v>45</v>
      </c>
      <c r="K8370" t="s">
        <v>45</v>
      </c>
      <c r="L8370" t="s">
        <v>45</v>
      </c>
      <c r="N8370" s="6">
        <v>1996</v>
      </c>
      <c r="R8370" s="7">
        <v>32.331099999999999</v>
      </c>
      <c r="S8370" s="7">
        <v>36.050600000000003</v>
      </c>
      <c r="T8370" t="s">
        <v>46</v>
      </c>
      <c r="U8370" t="s">
        <v>29654</v>
      </c>
      <c r="X8370" t="s">
        <v>29654</v>
      </c>
      <c r="Y8370" t="s">
        <v>19854</v>
      </c>
      <c r="Z8370" t="s">
        <v>19864</v>
      </c>
      <c r="AA8370" t="s">
        <v>29655</v>
      </c>
      <c r="AC8370" t="s">
        <v>29656</v>
      </c>
      <c r="AD8370" t="s">
        <v>52</v>
      </c>
      <c r="AE8370" t="s">
        <v>131</v>
      </c>
      <c r="AG8370" t="s">
        <v>29657</v>
      </c>
      <c r="AH8370" s="8" t="s">
        <v>29658</v>
      </c>
      <c r="AI8370" t="s">
        <v>29659</v>
      </c>
      <c r="AJ8370" t="s">
        <v>29660</v>
      </c>
    </row>
    <row r="8371" spans="1:36" ht="17.25" hidden="1" customHeight="1" x14ac:dyDescent="0.2">
      <c r="A8371" s="4" t="s">
        <v>29661</v>
      </c>
      <c r="B8371" t="s">
        <v>29590</v>
      </c>
      <c r="C8371" t="s">
        <v>29662</v>
      </c>
      <c r="D8371" t="s">
        <v>29663</v>
      </c>
      <c r="E8371" t="s">
        <v>565</v>
      </c>
      <c r="F8371" t="s">
        <v>86</v>
      </c>
      <c r="G8371" s="5">
        <v>300</v>
      </c>
      <c r="H8371" t="s">
        <v>42</v>
      </c>
      <c r="I8371" t="s">
        <v>43</v>
      </c>
      <c r="J8371" t="s">
        <v>45</v>
      </c>
      <c r="K8371" t="s">
        <v>45</v>
      </c>
      <c r="L8371" t="s">
        <v>45</v>
      </c>
      <c r="N8371" s="6">
        <v>2006</v>
      </c>
      <c r="R8371" s="7">
        <v>32.143300000000004</v>
      </c>
      <c r="S8371" s="7">
        <v>36.141800000000003</v>
      </c>
      <c r="T8371" t="s">
        <v>46</v>
      </c>
      <c r="U8371" t="s">
        <v>29664</v>
      </c>
      <c r="X8371" t="s">
        <v>29665</v>
      </c>
      <c r="Y8371" t="s">
        <v>19854</v>
      </c>
      <c r="Z8371" t="s">
        <v>19864</v>
      </c>
      <c r="AA8371" t="s">
        <v>29666</v>
      </c>
      <c r="AC8371" t="s">
        <v>29667</v>
      </c>
      <c r="AD8371" t="s">
        <v>52</v>
      </c>
      <c r="AF8371" t="s">
        <v>52</v>
      </c>
      <c r="AG8371" t="s">
        <v>29668</v>
      </c>
      <c r="AH8371" s="8" t="s">
        <v>29669</v>
      </c>
      <c r="AI8371" t="s">
        <v>29670</v>
      </c>
      <c r="AJ8371" t="s">
        <v>29671</v>
      </c>
    </row>
    <row r="8372" spans="1:36" ht="17.25" hidden="1" customHeight="1" x14ac:dyDescent="0.2">
      <c r="A8372" s="4" t="s">
        <v>29661</v>
      </c>
      <c r="B8372" t="s">
        <v>29590</v>
      </c>
      <c r="C8372" t="s">
        <v>29662</v>
      </c>
      <c r="D8372" t="s">
        <v>29663</v>
      </c>
      <c r="E8372" t="s">
        <v>870</v>
      </c>
      <c r="F8372" t="s">
        <v>64</v>
      </c>
      <c r="G8372" s="5">
        <v>300</v>
      </c>
      <c r="H8372" t="s">
        <v>42</v>
      </c>
      <c r="I8372" t="s">
        <v>43</v>
      </c>
      <c r="J8372" t="s">
        <v>45</v>
      </c>
      <c r="K8372" t="s">
        <v>45</v>
      </c>
      <c r="L8372" t="s">
        <v>45</v>
      </c>
      <c r="N8372" s="6">
        <v>2010</v>
      </c>
      <c r="R8372" s="7">
        <v>32.143300000000004</v>
      </c>
      <c r="S8372" s="7">
        <v>36.141800000000003</v>
      </c>
      <c r="T8372" t="s">
        <v>46</v>
      </c>
      <c r="U8372" t="s">
        <v>29664</v>
      </c>
      <c r="X8372" t="s">
        <v>29665</v>
      </c>
      <c r="Y8372" t="s">
        <v>19854</v>
      </c>
      <c r="Z8372" t="s">
        <v>19864</v>
      </c>
      <c r="AA8372" t="s">
        <v>29666</v>
      </c>
      <c r="AC8372" t="s">
        <v>29667</v>
      </c>
      <c r="AD8372" t="s">
        <v>52</v>
      </c>
      <c r="AF8372" t="s">
        <v>52</v>
      </c>
      <c r="AG8372" t="s">
        <v>29668</v>
      </c>
      <c r="AH8372" s="8" t="s">
        <v>29672</v>
      </c>
      <c r="AI8372" t="s">
        <v>29670</v>
      </c>
      <c r="AJ8372" t="s">
        <v>29673</v>
      </c>
    </row>
    <row r="8373" spans="1:36" ht="17.25" hidden="1" customHeight="1" x14ac:dyDescent="0.2">
      <c r="A8373" s="4" t="s">
        <v>29697</v>
      </c>
      <c r="B8373" t="s">
        <v>29689</v>
      </c>
      <c r="C8373" t="s">
        <v>29698</v>
      </c>
      <c r="D8373" t="s">
        <v>29699</v>
      </c>
      <c r="E8373" t="s">
        <v>40</v>
      </c>
      <c r="F8373" t="s">
        <v>86</v>
      </c>
      <c r="G8373" s="5">
        <v>135</v>
      </c>
      <c r="H8373" t="s">
        <v>42</v>
      </c>
      <c r="I8373" t="s">
        <v>43</v>
      </c>
      <c r="J8373" t="s">
        <v>44</v>
      </c>
      <c r="N8373" s="24">
        <v>1996</v>
      </c>
      <c r="R8373" s="7">
        <v>50.336351547742197</v>
      </c>
      <c r="S8373" s="7">
        <v>57.139242699340699</v>
      </c>
      <c r="T8373" t="s">
        <v>46</v>
      </c>
      <c r="U8373" t="s">
        <v>29692</v>
      </c>
      <c r="X8373" t="s">
        <v>29692</v>
      </c>
      <c r="Y8373" t="s">
        <v>19854</v>
      </c>
      <c r="Z8373" t="s">
        <v>29693</v>
      </c>
      <c r="AC8373" t="s">
        <v>29700</v>
      </c>
      <c r="AG8373" t="s">
        <v>29701</v>
      </c>
      <c r="AH8373" s="8" t="s">
        <v>29702</v>
      </c>
      <c r="AI8373" t="s">
        <v>29703</v>
      </c>
      <c r="AJ8373" t="s">
        <v>29704</v>
      </c>
    </row>
    <row r="8374" spans="1:36" ht="17.25" hidden="1" customHeight="1" x14ac:dyDescent="0.2">
      <c r="A8374" s="4" t="s">
        <v>29716</v>
      </c>
      <c r="B8374" t="s">
        <v>29689</v>
      </c>
      <c r="C8374" t="s">
        <v>29717</v>
      </c>
      <c r="D8374" t="s">
        <v>29718</v>
      </c>
      <c r="E8374" t="s">
        <v>40</v>
      </c>
      <c r="F8374" t="s">
        <v>86</v>
      </c>
      <c r="G8374" s="5">
        <v>80</v>
      </c>
      <c r="H8374" t="s">
        <v>677</v>
      </c>
      <c r="I8374" t="s">
        <v>240</v>
      </c>
      <c r="J8374" t="s">
        <v>44</v>
      </c>
      <c r="K8374" t="s">
        <v>45</v>
      </c>
      <c r="L8374" t="s">
        <v>45</v>
      </c>
      <c r="M8374" t="s">
        <v>2514</v>
      </c>
      <c r="N8374" s="27"/>
      <c r="R8374" s="7">
        <v>43.292920000000002</v>
      </c>
      <c r="S8374" s="7">
        <v>76.798518999999999</v>
      </c>
      <c r="T8374" t="s">
        <v>46</v>
      </c>
      <c r="U8374" t="s">
        <v>29708</v>
      </c>
      <c r="W8374" t="s">
        <v>29719</v>
      </c>
      <c r="X8374" t="s">
        <v>29708</v>
      </c>
      <c r="Y8374" t="s">
        <v>19854</v>
      </c>
      <c r="Z8374" t="s">
        <v>29693</v>
      </c>
      <c r="AC8374" t="s">
        <v>29720</v>
      </c>
      <c r="AG8374" t="s">
        <v>29721</v>
      </c>
      <c r="AH8374" s="24">
        <v>1101592</v>
      </c>
      <c r="AI8374" t="s">
        <v>29722</v>
      </c>
      <c r="AJ8374" t="s">
        <v>29723</v>
      </c>
    </row>
    <row r="8375" spans="1:36" ht="17.25" hidden="1" customHeight="1" x14ac:dyDescent="0.2">
      <c r="A8375" s="4" t="s">
        <v>29716</v>
      </c>
      <c r="B8375" t="s">
        <v>29689</v>
      </c>
      <c r="C8375" t="s">
        <v>29717</v>
      </c>
      <c r="D8375" t="s">
        <v>29718</v>
      </c>
      <c r="E8375" t="s">
        <v>56</v>
      </c>
      <c r="F8375" t="s">
        <v>86</v>
      </c>
      <c r="G8375" s="5">
        <v>80</v>
      </c>
      <c r="H8375" t="s">
        <v>677</v>
      </c>
      <c r="I8375" t="s">
        <v>240</v>
      </c>
      <c r="J8375" t="s">
        <v>44</v>
      </c>
      <c r="K8375" t="s">
        <v>45</v>
      </c>
      <c r="L8375" t="s">
        <v>45</v>
      </c>
      <c r="M8375" t="s">
        <v>2514</v>
      </c>
      <c r="N8375" s="27"/>
      <c r="R8375" s="7">
        <v>43.292920000000002</v>
      </c>
      <c r="S8375" s="7">
        <v>76.798518999999999</v>
      </c>
      <c r="T8375" t="s">
        <v>46</v>
      </c>
      <c r="U8375" t="s">
        <v>29708</v>
      </c>
      <c r="W8375" t="s">
        <v>29719</v>
      </c>
      <c r="X8375" t="s">
        <v>29708</v>
      </c>
      <c r="Y8375" t="s">
        <v>19854</v>
      </c>
      <c r="Z8375" t="s">
        <v>29693</v>
      </c>
      <c r="AC8375" t="s">
        <v>29720</v>
      </c>
      <c r="AG8375" t="s">
        <v>29721</v>
      </c>
      <c r="AH8375" s="24">
        <v>1101590</v>
      </c>
      <c r="AI8375" t="s">
        <v>29722</v>
      </c>
      <c r="AJ8375" t="s">
        <v>29724</v>
      </c>
    </row>
    <row r="8376" spans="1:36" ht="17.25" hidden="1" customHeight="1" x14ac:dyDescent="0.2">
      <c r="A8376" s="4" t="s">
        <v>29716</v>
      </c>
      <c r="B8376" t="s">
        <v>29689</v>
      </c>
      <c r="C8376" t="s">
        <v>29717</v>
      </c>
      <c r="D8376" t="s">
        <v>29718</v>
      </c>
      <c r="E8376" t="s">
        <v>58</v>
      </c>
      <c r="F8376" t="s">
        <v>86</v>
      </c>
      <c r="G8376" s="5">
        <v>80</v>
      </c>
      <c r="H8376" t="s">
        <v>677</v>
      </c>
      <c r="I8376" t="s">
        <v>240</v>
      </c>
      <c r="J8376" t="s">
        <v>44</v>
      </c>
      <c r="K8376" t="s">
        <v>45</v>
      </c>
      <c r="L8376" t="s">
        <v>45</v>
      </c>
      <c r="M8376" t="s">
        <v>2514</v>
      </c>
      <c r="N8376" s="27"/>
      <c r="R8376" s="7">
        <v>43.292920000000002</v>
      </c>
      <c r="S8376" s="7">
        <v>76.798518999999999</v>
      </c>
      <c r="T8376" t="s">
        <v>46</v>
      </c>
      <c r="U8376" t="s">
        <v>29708</v>
      </c>
      <c r="W8376" t="s">
        <v>29719</v>
      </c>
      <c r="X8376" t="s">
        <v>29708</v>
      </c>
      <c r="Y8376" t="s">
        <v>19854</v>
      </c>
      <c r="Z8376" t="s">
        <v>29693</v>
      </c>
      <c r="AC8376" t="s">
        <v>29720</v>
      </c>
      <c r="AG8376" t="s">
        <v>29721</v>
      </c>
      <c r="AH8376" s="24">
        <v>1101591</v>
      </c>
      <c r="AI8376" t="s">
        <v>29722</v>
      </c>
      <c r="AJ8376" t="s">
        <v>29725</v>
      </c>
    </row>
    <row r="8377" spans="1:36" ht="17.25" hidden="1" customHeight="1" x14ac:dyDescent="0.2">
      <c r="A8377" s="4" t="s">
        <v>29716</v>
      </c>
      <c r="B8377" t="s">
        <v>29689</v>
      </c>
      <c r="C8377" t="s">
        <v>29717</v>
      </c>
      <c r="D8377" t="s">
        <v>29718</v>
      </c>
      <c r="E8377" t="s">
        <v>191</v>
      </c>
      <c r="F8377" t="s">
        <v>86</v>
      </c>
      <c r="G8377" s="5">
        <v>50</v>
      </c>
      <c r="H8377" t="s">
        <v>677</v>
      </c>
      <c r="I8377" t="s">
        <v>240</v>
      </c>
      <c r="J8377" t="s">
        <v>44</v>
      </c>
      <c r="K8377" t="s">
        <v>45</v>
      </c>
      <c r="L8377" t="s">
        <v>45</v>
      </c>
      <c r="M8377" t="s">
        <v>2514</v>
      </c>
      <c r="N8377" s="27"/>
      <c r="R8377" s="7">
        <v>43.292920000000002</v>
      </c>
      <c r="S8377" s="7">
        <v>76.798518999999999</v>
      </c>
      <c r="T8377" t="s">
        <v>46</v>
      </c>
      <c r="U8377" t="s">
        <v>29708</v>
      </c>
      <c r="W8377" t="s">
        <v>29719</v>
      </c>
      <c r="X8377" t="s">
        <v>29708</v>
      </c>
      <c r="Y8377" t="s">
        <v>19854</v>
      </c>
      <c r="Z8377" t="s">
        <v>29693</v>
      </c>
      <c r="AC8377" t="s">
        <v>29720</v>
      </c>
      <c r="AG8377" t="s">
        <v>29721</v>
      </c>
      <c r="AH8377" s="24">
        <v>1101589</v>
      </c>
      <c r="AI8377" t="s">
        <v>29722</v>
      </c>
      <c r="AJ8377" t="s">
        <v>29726</v>
      </c>
    </row>
    <row r="8378" spans="1:36" ht="17.25" hidden="1" customHeight="1" x14ac:dyDescent="0.2">
      <c r="A8378" s="4" t="s">
        <v>29716</v>
      </c>
      <c r="B8378" t="s">
        <v>29689</v>
      </c>
      <c r="C8378" t="s">
        <v>29717</v>
      </c>
      <c r="D8378" t="s">
        <v>29718</v>
      </c>
      <c r="E8378" t="s">
        <v>335</v>
      </c>
      <c r="F8378" t="s">
        <v>86</v>
      </c>
      <c r="G8378" s="5">
        <v>110</v>
      </c>
      <c r="H8378" t="s">
        <v>677</v>
      </c>
      <c r="I8378" t="s">
        <v>240</v>
      </c>
      <c r="J8378" t="s">
        <v>44</v>
      </c>
      <c r="K8378" t="s">
        <v>45</v>
      </c>
      <c r="L8378" t="s">
        <v>45</v>
      </c>
      <c r="M8378" t="s">
        <v>2514</v>
      </c>
      <c r="N8378" s="27"/>
      <c r="R8378" s="7">
        <v>43.292920000000002</v>
      </c>
      <c r="S8378" s="7">
        <v>76.798518999999999</v>
      </c>
      <c r="T8378" t="s">
        <v>46</v>
      </c>
      <c r="U8378" t="s">
        <v>29708</v>
      </c>
      <c r="W8378" t="s">
        <v>29719</v>
      </c>
      <c r="X8378" t="s">
        <v>29708</v>
      </c>
      <c r="Y8378" t="s">
        <v>19854</v>
      </c>
      <c r="Z8378" t="s">
        <v>29693</v>
      </c>
      <c r="AC8378" t="s">
        <v>29720</v>
      </c>
      <c r="AG8378" t="s">
        <v>29721</v>
      </c>
      <c r="AH8378" s="24">
        <v>1274596</v>
      </c>
      <c r="AI8378" t="s">
        <v>29722</v>
      </c>
      <c r="AJ8378" t="s">
        <v>29727</v>
      </c>
    </row>
    <row r="8379" spans="1:36" ht="17.25" hidden="1" customHeight="1" x14ac:dyDescent="0.2">
      <c r="A8379" s="4" t="s">
        <v>29716</v>
      </c>
      <c r="B8379" t="s">
        <v>29689</v>
      </c>
      <c r="C8379" t="s">
        <v>29717</v>
      </c>
      <c r="D8379" t="s">
        <v>29718</v>
      </c>
      <c r="E8379" t="s">
        <v>1157</v>
      </c>
      <c r="F8379" t="s">
        <v>86</v>
      </c>
      <c r="G8379" s="5">
        <v>110</v>
      </c>
      <c r="H8379" t="s">
        <v>677</v>
      </c>
      <c r="I8379" t="s">
        <v>240</v>
      </c>
      <c r="J8379" t="s">
        <v>44</v>
      </c>
      <c r="K8379" t="s">
        <v>45</v>
      </c>
      <c r="L8379" t="s">
        <v>45</v>
      </c>
      <c r="M8379" t="s">
        <v>2514</v>
      </c>
      <c r="R8379" s="7">
        <v>43.292920000000002</v>
      </c>
      <c r="S8379" s="7">
        <v>76.798518999999999</v>
      </c>
      <c r="T8379" t="s">
        <v>46</v>
      </c>
      <c r="U8379" t="s">
        <v>29708</v>
      </c>
      <c r="W8379" t="s">
        <v>29719</v>
      </c>
      <c r="X8379" t="s">
        <v>29708</v>
      </c>
      <c r="Y8379" t="s">
        <v>19854</v>
      </c>
      <c r="Z8379" t="s">
        <v>29693</v>
      </c>
      <c r="AC8379" t="s">
        <v>29720</v>
      </c>
      <c r="AG8379" t="s">
        <v>29721</v>
      </c>
      <c r="AH8379" s="24">
        <v>1274597</v>
      </c>
      <c r="AI8379" t="s">
        <v>29722</v>
      </c>
      <c r="AJ8379" t="s">
        <v>29728</v>
      </c>
    </row>
    <row r="8380" spans="1:36" ht="17.25" hidden="1" customHeight="1" x14ac:dyDescent="0.2">
      <c r="A8380" s="4" t="s">
        <v>44712</v>
      </c>
      <c r="B8380" t="s">
        <v>43246</v>
      </c>
      <c r="C8380" t="s">
        <v>44713</v>
      </c>
      <c r="D8380" t="s">
        <v>44714</v>
      </c>
      <c r="E8380" t="s">
        <v>4764</v>
      </c>
      <c r="F8380" t="s">
        <v>527</v>
      </c>
      <c r="G8380" s="5">
        <v>60</v>
      </c>
      <c r="H8380" t="s">
        <v>42</v>
      </c>
      <c r="I8380" t="s">
        <v>240</v>
      </c>
      <c r="J8380" t="s">
        <v>44</v>
      </c>
      <c r="N8380" s="24">
        <v>1964</v>
      </c>
      <c r="R8380" s="7">
        <v>55.067770000000003</v>
      </c>
      <c r="S8380" s="7">
        <v>73.259316999999996</v>
      </c>
      <c r="T8380" t="s">
        <v>46</v>
      </c>
      <c r="U8380" t="s">
        <v>44715</v>
      </c>
      <c r="V8380" t="s">
        <v>44716</v>
      </c>
      <c r="X8380" t="s">
        <v>44717</v>
      </c>
      <c r="Y8380" t="s">
        <v>36708</v>
      </c>
      <c r="Z8380" t="s">
        <v>36915</v>
      </c>
      <c r="AG8380" t="s">
        <v>44718</v>
      </c>
      <c r="AI8380" t="s">
        <v>44719</v>
      </c>
      <c r="AJ8380" t="s">
        <v>44723</v>
      </c>
    </row>
    <row r="8381" spans="1:36" ht="17.25" hidden="1" customHeight="1" x14ac:dyDescent="0.2">
      <c r="A8381" s="4" t="s">
        <v>29752</v>
      </c>
      <c r="B8381" t="s">
        <v>29689</v>
      </c>
      <c r="C8381" t="s">
        <v>29753</v>
      </c>
      <c r="D8381" t="s">
        <v>29754</v>
      </c>
      <c r="E8381" t="s">
        <v>1157</v>
      </c>
      <c r="F8381" t="s">
        <v>64</v>
      </c>
      <c r="G8381" s="5">
        <v>60</v>
      </c>
      <c r="H8381" t="s">
        <v>42</v>
      </c>
      <c r="I8381" t="s">
        <v>240</v>
      </c>
      <c r="J8381" t="s">
        <v>44</v>
      </c>
      <c r="N8381" s="6">
        <v>1980</v>
      </c>
      <c r="R8381" s="7">
        <v>47.081772999999998</v>
      </c>
      <c r="S8381" s="7">
        <v>51.942245999999997</v>
      </c>
      <c r="T8381" t="s">
        <v>46</v>
      </c>
      <c r="U8381" t="s">
        <v>29755</v>
      </c>
      <c r="X8381" t="s">
        <v>29755</v>
      </c>
      <c r="Y8381" t="s">
        <v>19854</v>
      </c>
      <c r="Z8381" t="s">
        <v>29693</v>
      </c>
      <c r="AG8381" t="s">
        <v>29756</v>
      </c>
      <c r="AH8381" s="8">
        <v>1164878</v>
      </c>
      <c r="AI8381" t="s">
        <v>29757</v>
      </c>
      <c r="AJ8381" t="s">
        <v>29761</v>
      </c>
    </row>
    <row r="8382" spans="1:36" ht="17.25" hidden="1" customHeight="1" x14ac:dyDescent="0.2">
      <c r="A8382" s="4" t="s">
        <v>29752</v>
      </c>
      <c r="B8382" t="s">
        <v>29689</v>
      </c>
      <c r="C8382" t="s">
        <v>29753</v>
      </c>
      <c r="D8382" t="s">
        <v>29754</v>
      </c>
      <c r="E8382" t="s">
        <v>2297</v>
      </c>
      <c r="F8382" t="s">
        <v>64</v>
      </c>
      <c r="G8382" s="5">
        <v>55</v>
      </c>
      <c r="H8382" t="s">
        <v>42</v>
      </c>
      <c r="I8382" t="s">
        <v>240</v>
      </c>
      <c r="J8382" t="s">
        <v>44</v>
      </c>
      <c r="N8382" s="6">
        <v>1980</v>
      </c>
      <c r="R8382" s="7">
        <v>47.081772999999998</v>
      </c>
      <c r="S8382" s="7">
        <v>51.942245999999997</v>
      </c>
      <c r="T8382" t="s">
        <v>46</v>
      </c>
      <c r="U8382" t="s">
        <v>29755</v>
      </c>
      <c r="X8382" t="s">
        <v>29755</v>
      </c>
      <c r="Y8382" t="s">
        <v>19854</v>
      </c>
      <c r="Z8382" t="s">
        <v>29693</v>
      </c>
      <c r="AG8382" t="s">
        <v>29756</v>
      </c>
      <c r="AH8382" s="8">
        <v>1164879</v>
      </c>
      <c r="AI8382" t="s">
        <v>29757</v>
      </c>
      <c r="AJ8382" t="s">
        <v>29762</v>
      </c>
    </row>
    <row r="8383" spans="1:36" ht="17.25" hidden="1" customHeight="1" x14ac:dyDescent="0.2">
      <c r="A8383" s="4" t="s">
        <v>29772</v>
      </c>
      <c r="B8383" t="s">
        <v>29689</v>
      </c>
      <c r="C8383" t="s">
        <v>29773</v>
      </c>
      <c r="D8383" t="s">
        <v>29774</v>
      </c>
      <c r="E8383" t="s">
        <v>58</v>
      </c>
      <c r="F8383" t="s">
        <v>3539</v>
      </c>
      <c r="G8383" s="5">
        <v>65</v>
      </c>
      <c r="H8383" t="s">
        <v>558</v>
      </c>
      <c r="I8383" t="s">
        <v>240</v>
      </c>
      <c r="J8383" t="s">
        <v>44</v>
      </c>
      <c r="K8383" t="s">
        <v>45</v>
      </c>
      <c r="L8383" t="s">
        <v>45</v>
      </c>
      <c r="M8383" t="s">
        <v>2514</v>
      </c>
      <c r="N8383" s="27" t="s">
        <v>45</v>
      </c>
      <c r="R8383" s="7">
        <v>50.048073000000002</v>
      </c>
      <c r="S8383" s="7">
        <v>73.022351</v>
      </c>
      <c r="T8383" t="s">
        <v>46</v>
      </c>
      <c r="U8383" t="s">
        <v>29775</v>
      </c>
      <c r="W8383" t="s">
        <v>29775</v>
      </c>
      <c r="X8383" t="s">
        <v>29776</v>
      </c>
      <c r="Y8383" t="s">
        <v>19854</v>
      </c>
      <c r="Z8383" t="s">
        <v>29693</v>
      </c>
      <c r="AD8383" t="s">
        <v>880</v>
      </c>
      <c r="AE8383" t="s">
        <v>92</v>
      </c>
      <c r="AF8383" t="s">
        <v>1869</v>
      </c>
      <c r="AG8383" t="s">
        <v>45</v>
      </c>
      <c r="AI8383" t="s">
        <v>29777</v>
      </c>
      <c r="AJ8383" t="s">
        <v>29778</v>
      </c>
    </row>
    <row r="8384" spans="1:36" ht="17.25" hidden="1" customHeight="1" x14ac:dyDescent="0.2">
      <c r="A8384" s="4" t="s">
        <v>29772</v>
      </c>
      <c r="B8384" t="s">
        <v>29689</v>
      </c>
      <c r="C8384" t="s">
        <v>29773</v>
      </c>
      <c r="D8384" t="s">
        <v>29774</v>
      </c>
      <c r="E8384" t="s">
        <v>191</v>
      </c>
      <c r="F8384" t="s">
        <v>3539</v>
      </c>
      <c r="G8384" s="5">
        <v>60</v>
      </c>
      <c r="H8384" t="s">
        <v>558</v>
      </c>
      <c r="I8384" t="s">
        <v>240</v>
      </c>
      <c r="J8384" t="s">
        <v>44</v>
      </c>
      <c r="K8384" t="s">
        <v>45</v>
      </c>
      <c r="L8384" t="s">
        <v>45</v>
      </c>
      <c r="M8384" t="s">
        <v>2514</v>
      </c>
      <c r="N8384" s="27" t="s">
        <v>45</v>
      </c>
      <c r="P8384" s="25"/>
      <c r="R8384" s="7">
        <v>50.048073000000002</v>
      </c>
      <c r="S8384" s="7">
        <v>73.022351</v>
      </c>
      <c r="T8384" t="s">
        <v>46</v>
      </c>
      <c r="U8384" t="s">
        <v>29775</v>
      </c>
      <c r="W8384" t="s">
        <v>29775</v>
      </c>
      <c r="X8384" t="s">
        <v>29776</v>
      </c>
      <c r="Y8384" t="s">
        <v>19854</v>
      </c>
      <c r="Z8384" t="s">
        <v>29693</v>
      </c>
      <c r="AD8384" t="s">
        <v>880</v>
      </c>
      <c r="AE8384" t="s">
        <v>92</v>
      </c>
      <c r="AF8384" t="s">
        <v>1869</v>
      </c>
      <c r="AG8384" t="s">
        <v>45</v>
      </c>
      <c r="AI8384" t="s">
        <v>29777</v>
      </c>
      <c r="AJ8384" t="s">
        <v>29779</v>
      </c>
    </row>
    <row r="8385" spans="1:36" ht="17.25" hidden="1" customHeight="1" x14ac:dyDescent="0.2">
      <c r="A8385" s="4" t="s">
        <v>29772</v>
      </c>
      <c r="B8385" t="s">
        <v>29689</v>
      </c>
      <c r="C8385" t="s">
        <v>29773</v>
      </c>
      <c r="D8385" t="s">
        <v>29774</v>
      </c>
      <c r="E8385" t="s">
        <v>335</v>
      </c>
      <c r="F8385" t="s">
        <v>3539</v>
      </c>
      <c r="G8385" s="5">
        <v>60</v>
      </c>
      <c r="H8385" t="s">
        <v>558</v>
      </c>
      <c r="I8385" t="s">
        <v>240</v>
      </c>
      <c r="J8385" t="s">
        <v>44</v>
      </c>
      <c r="K8385" t="s">
        <v>45</v>
      </c>
      <c r="L8385" t="s">
        <v>45</v>
      </c>
      <c r="M8385" t="s">
        <v>2514</v>
      </c>
      <c r="N8385" s="27" t="s">
        <v>45</v>
      </c>
      <c r="R8385" s="7">
        <v>50.048073000000002</v>
      </c>
      <c r="S8385" s="7">
        <v>73.022351</v>
      </c>
      <c r="T8385" t="s">
        <v>46</v>
      </c>
      <c r="U8385" t="s">
        <v>29775</v>
      </c>
      <c r="W8385" t="s">
        <v>29775</v>
      </c>
      <c r="X8385" t="s">
        <v>29776</v>
      </c>
      <c r="Y8385" t="s">
        <v>19854</v>
      </c>
      <c r="Z8385" t="s">
        <v>29693</v>
      </c>
      <c r="AD8385" t="s">
        <v>880</v>
      </c>
      <c r="AE8385" t="s">
        <v>92</v>
      </c>
      <c r="AF8385" t="s">
        <v>1869</v>
      </c>
      <c r="AG8385" t="s">
        <v>45</v>
      </c>
      <c r="AI8385" t="s">
        <v>29777</v>
      </c>
      <c r="AJ8385" t="s">
        <v>29780</v>
      </c>
    </row>
    <row r="8386" spans="1:36" ht="17.25" hidden="1" customHeight="1" x14ac:dyDescent="0.2">
      <c r="A8386" s="4" t="s">
        <v>29781</v>
      </c>
      <c r="B8386" t="s">
        <v>29689</v>
      </c>
      <c r="C8386" t="s">
        <v>29782</v>
      </c>
      <c r="D8386" t="s">
        <v>29783</v>
      </c>
      <c r="E8386" t="s">
        <v>40</v>
      </c>
      <c r="F8386" t="s">
        <v>3539</v>
      </c>
      <c r="G8386" s="5">
        <v>100</v>
      </c>
      <c r="H8386" t="s">
        <v>558</v>
      </c>
      <c r="I8386" t="s">
        <v>240</v>
      </c>
      <c r="J8386" t="s">
        <v>44</v>
      </c>
      <c r="K8386" t="s">
        <v>45</v>
      </c>
      <c r="L8386" t="s">
        <v>45</v>
      </c>
      <c r="M8386" t="s">
        <v>2514</v>
      </c>
      <c r="N8386" s="27" t="s">
        <v>45</v>
      </c>
      <c r="R8386" s="7">
        <v>50.046669999999999</v>
      </c>
      <c r="S8386" s="7">
        <v>73.053235000000001</v>
      </c>
      <c r="T8386" t="s">
        <v>46</v>
      </c>
      <c r="U8386" t="s">
        <v>29775</v>
      </c>
      <c r="W8386" t="s">
        <v>29775</v>
      </c>
      <c r="X8386" t="s">
        <v>29776</v>
      </c>
      <c r="Y8386" t="s">
        <v>19854</v>
      </c>
      <c r="Z8386" t="s">
        <v>29693</v>
      </c>
      <c r="AD8386" t="s">
        <v>880</v>
      </c>
      <c r="AE8386" t="s">
        <v>92</v>
      </c>
      <c r="AF8386" t="s">
        <v>880</v>
      </c>
      <c r="AG8386" t="s">
        <v>45</v>
      </c>
      <c r="AH8386" s="27"/>
      <c r="AI8386" t="s">
        <v>29784</v>
      </c>
      <c r="AJ8386" t="s">
        <v>29785</v>
      </c>
    </row>
    <row r="8387" spans="1:36" ht="17.25" hidden="1" customHeight="1" x14ac:dyDescent="0.2">
      <c r="A8387" s="4" t="s">
        <v>29781</v>
      </c>
      <c r="B8387" t="s">
        <v>29689</v>
      </c>
      <c r="C8387" t="s">
        <v>29782</v>
      </c>
      <c r="D8387" t="s">
        <v>29783</v>
      </c>
      <c r="E8387" t="s">
        <v>56</v>
      </c>
      <c r="F8387" t="s">
        <v>3539</v>
      </c>
      <c r="G8387" s="5">
        <v>100</v>
      </c>
      <c r="H8387" t="s">
        <v>558</v>
      </c>
      <c r="I8387" t="s">
        <v>240</v>
      </c>
      <c r="J8387" t="s">
        <v>44</v>
      </c>
      <c r="K8387" t="s">
        <v>45</v>
      </c>
      <c r="L8387" t="s">
        <v>45</v>
      </c>
      <c r="M8387" t="s">
        <v>2514</v>
      </c>
      <c r="N8387" s="27" t="s">
        <v>45</v>
      </c>
      <c r="R8387" s="7">
        <v>50.046669999999999</v>
      </c>
      <c r="S8387" s="7">
        <v>73.053235000000001</v>
      </c>
      <c r="T8387" t="s">
        <v>46</v>
      </c>
      <c r="U8387" t="s">
        <v>29775</v>
      </c>
      <c r="W8387" t="s">
        <v>29775</v>
      </c>
      <c r="X8387" t="s">
        <v>29776</v>
      </c>
      <c r="Y8387" t="s">
        <v>19854</v>
      </c>
      <c r="Z8387" t="s">
        <v>29693</v>
      </c>
      <c r="AD8387" t="s">
        <v>880</v>
      </c>
      <c r="AE8387" t="s">
        <v>92</v>
      </c>
      <c r="AF8387" t="s">
        <v>880</v>
      </c>
      <c r="AG8387" t="s">
        <v>45</v>
      </c>
      <c r="AH8387" s="27"/>
      <c r="AI8387" t="s">
        <v>29784</v>
      </c>
      <c r="AJ8387" t="s">
        <v>29786</v>
      </c>
    </row>
    <row r="8388" spans="1:36" ht="17.25" hidden="1" customHeight="1" x14ac:dyDescent="0.2">
      <c r="A8388" s="4" t="s">
        <v>29781</v>
      </c>
      <c r="B8388" t="s">
        <v>29689</v>
      </c>
      <c r="C8388" t="s">
        <v>29782</v>
      </c>
      <c r="D8388" t="s">
        <v>29783</v>
      </c>
      <c r="E8388" t="s">
        <v>58</v>
      </c>
      <c r="F8388" t="s">
        <v>3539</v>
      </c>
      <c r="G8388" s="5">
        <v>100</v>
      </c>
      <c r="H8388" t="s">
        <v>558</v>
      </c>
      <c r="I8388" t="s">
        <v>240</v>
      </c>
      <c r="J8388" t="s">
        <v>44</v>
      </c>
      <c r="K8388" t="s">
        <v>45</v>
      </c>
      <c r="L8388" t="s">
        <v>45</v>
      </c>
      <c r="M8388" t="s">
        <v>2514</v>
      </c>
      <c r="N8388" s="27" t="s">
        <v>45</v>
      </c>
      <c r="R8388" s="7">
        <v>50.046669999999999</v>
      </c>
      <c r="S8388" s="7">
        <v>73.053235000000001</v>
      </c>
      <c r="T8388" t="s">
        <v>46</v>
      </c>
      <c r="U8388" t="s">
        <v>29775</v>
      </c>
      <c r="W8388" t="s">
        <v>29775</v>
      </c>
      <c r="X8388" t="s">
        <v>29776</v>
      </c>
      <c r="Y8388" t="s">
        <v>19854</v>
      </c>
      <c r="Z8388" t="s">
        <v>29693</v>
      </c>
      <c r="AD8388" t="s">
        <v>880</v>
      </c>
      <c r="AE8388" t="s">
        <v>92</v>
      </c>
      <c r="AF8388" t="s">
        <v>880</v>
      </c>
      <c r="AG8388" t="s">
        <v>45</v>
      </c>
      <c r="AI8388" t="s">
        <v>29784</v>
      </c>
      <c r="AJ8388" t="s">
        <v>29787</v>
      </c>
    </row>
    <row r="8389" spans="1:36" ht="17.25" hidden="1" customHeight="1" x14ac:dyDescent="0.2">
      <c r="A8389" s="4" t="s">
        <v>29781</v>
      </c>
      <c r="B8389" t="s">
        <v>29689</v>
      </c>
      <c r="C8389" t="s">
        <v>29782</v>
      </c>
      <c r="D8389" t="s">
        <v>29783</v>
      </c>
      <c r="E8389" t="s">
        <v>191</v>
      </c>
      <c r="F8389" t="s">
        <v>3539</v>
      </c>
      <c r="G8389" s="5">
        <v>135</v>
      </c>
      <c r="H8389" t="s">
        <v>558</v>
      </c>
      <c r="I8389" t="s">
        <v>240</v>
      </c>
      <c r="J8389" t="s">
        <v>44</v>
      </c>
      <c r="K8389" t="s">
        <v>45</v>
      </c>
      <c r="L8389" t="s">
        <v>45</v>
      </c>
      <c r="M8389" t="s">
        <v>2514</v>
      </c>
      <c r="N8389" s="27" t="s">
        <v>45</v>
      </c>
      <c r="R8389" s="7">
        <v>50.046669999999999</v>
      </c>
      <c r="S8389" s="7">
        <v>73.053235000000001</v>
      </c>
      <c r="T8389" t="s">
        <v>46</v>
      </c>
      <c r="U8389" t="s">
        <v>29775</v>
      </c>
      <c r="W8389" t="s">
        <v>29775</v>
      </c>
      <c r="X8389" t="s">
        <v>29776</v>
      </c>
      <c r="Y8389" t="s">
        <v>19854</v>
      </c>
      <c r="Z8389" t="s">
        <v>29693</v>
      </c>
      <c r="AD8389" t="s">
        <v>880</v>
      </c>
      <c r="AE8389" t="s">
        <v>92</v>
      </c>
      <c r="AF8389" t="s">
        <v>880</v>
      </c>
      <c r="AG8389" t="s">
        <v>45</v>
      </c>
      <c r="AI8389" t="s">
        <v>29784</v>
      </c>
      <c r="AJ8389" t="s">
        <v>29788</v>
      </c>
    </row>
    <row r="8390" spans="1:36" ht="17.25" hidden="1" customHeight="1" x14ac:dyDescent="0.2">
      <c r="A8390" s="4" t="s">
        <v>29789</v>
      </c>
      <c r="B8390" t="s">
        <v>29689</v>
      </c>
      <c r="C8390" t="s">
        <v>29790</v>
      </c>
      <c r="D8390" t="s">
        <v>29791</v>
      </c>
      <c r="E8390" t="s">
        <v>40</v>
      </c>
      <c r="F8390" t="s">
        <v>86</v>
      </c>
      <c r="G8390" s="5">
        <v>119</v>
      </c>
      <c r="H8390" t="s">
        <v>42</v>
      </c>
      <c r="I8390" t="s">
        <v>43</v>
      </c>
      <c r="J8390" t="s">
        <v>559</v>
      </c>
      <c r="N8390" s="6">
        <v>2007</v>
      </c>
      <c r="R8390" s="7">
        <v>46.205393000000001</v>
      </c>
      <c r="S8390" s="7">
        <v>51.693334999999998</v>
      </c>
      <c r="T8390" t="s">
        <v>46</v>
      </c>
      <c r="U8390" t="s">
        <v>29755</v>
      </c>
      <c r="X8390" t="s">
        <v>29755</v>
      </c>
      <c r="Y8390" t="s">
        <v>19854</v>
      </c>
      <c r="Z8390" t="s">
        <v>29693</v>
      </c>
      <c r="AD8390" t="s">
        <v>52</v>
      </c>
      <c r="AE8390" t="s">
        <v>881</v>
      </c>
      <c r="AF8390" t="s">
        <v>1869</v>
      </c>
      <c r="AG8390" t="s">
        <v>29792</v>
      </c>
      <c r="AH8390" s="8" t="s">
        <v>29793</v>
      </c>
      <c r="AI8390" t="s">
        <v>29794</v>
      </c>
      <c r="AJ8390" t="s">
        <v>29795</v>
      </c>
    </row>
    <row r="8391" spans="1:36" ht="17.25" hidden="1" customHeight="1" x14ac:dyDescent="0.2">
      <c r="A8391" s="4" t="s">
        <v>29789</v>
      </c>
      <c r="B8391" t="s">
        <v>29689</v>
      </c>
      <c r="C8391" t="s">
        <v>29790</v>
      </c>
      <c r="D8391" t="s">
        <v>29791</v>
      </c>
      <c r="E8391" t="s">
        <v>56</v>
      </c>
      <c r="F8391" t="s">
        <v>86</v>
      </c>
      <c r="G8391" s="5">
        <v>119</v>
      </c>
      <c r="H8391" t="s">
        <v>42</v>
      </c>
      <c r="I8391" t="s">
        <v>43</v>
      </c>
      <c r="J8391" t="s">
        <v>559</v>
      </c>
      <c r="N8391" s="6">
        <v>2007</v>
      </c>
      <c r="R8391" s="7">
        <v>46.205393000000001</v>
      </c>
      <c r="S8391" s="7">
        <v>51.693334999999998</v>
      </c>
      <c r="T8391" t="s">
        <v>46</v>
      </c>
      <c r="U8391" t="s">
        <v>29755</v>
      </c>
      <c r="X8391" t="s">
        <v>29755</v>
      </c>
      <c r="Y8391" t="s">
        <v>19854</v>
      </c>
      <c r="Z8391" t="s">
        <v>29693</v>
      </c>
      <c r="AD8391" t="s">
        <v>52</v>
      </c>
      <c r="AE8391" t="s">
        <v>881</v>
      </c>
      <c r="AF8391" t="s">
        <v>1869</v>
      </c>
      <c r="AG8391" t="s">
        <v>29792</v>
      </c>
      <c r="AH8391" s="8" t="s">
        <v>29796</v>
      </c>
      <c r="AI8391" t="s">
        <v>29794</v>
      </c>
      <c r="AJ8391" t="s">
        <v>29797</v>
      </c>
    </row>
    <row r="8392" spans="1:36" ht="17.25" hidden="1" customHeight="1" x14ac:dyDescent="0.2">
      <c r="A8392" s="4" t="s">
        <v>29805</v>
      </c>
      <c r="B8392" t="s">
        <v>29689</v>
      </c>
      <c r="C8392" t="s">
        <v>29806</v>
      </c>
      <c r="D8392" t="s">
        <v>29807</v>
      </c>
      <c r="E8392" t="s">
        <v>29814</v>
      </c>
      <c r="F8392" t="s">
        <v>86</v>
      </c>
      <c r="G8392" s="5">
        <v>80</v>
      </c>
      <c r="H8392" t="s">
        <v>42</v>
      </c>
      <c r="I8392" t="s">
        <v>240</v>
      </c>
      <c r="J8392" t="s">
        <v>44</v>
      </c>
      <c r="N8392" s="6">
        <v>1981</v>
      </c>
      <c r="R8392" s="7">
        <v>43.606344</v>
      </c>
      <c r="S8392" s="7">
        <v>51.281216999999998</v>
      </c>
      <c r="T8392" t="s">
        <v>46</v>
      </c>
      <c r="U8392" t="s">
        <v>29808</v>
      </c>
      <c r="X8392" t="s">
        <v>29809</v>
      </c>
      <c r="Y8392" t="s">
        <v>19854</v>
      </c>
      <c r="Z8392" t="s">
        <v>29693</v>
      </c>
      <c r="AC8392" t="s">
        <v>29810</v>
      </c>
      <c r="AG8392" t="s">
        <v>29811</v>
      </c>
      <c r="AH8392" s="24">
        <v>1206201</v>
      </c>
      <c r="AI8392" t="s">
        <v>29812</v>
      </c>
      <c r="AJ8392" t="s">
        <v>29815</v>
      </c>
    </row>
    <row r="8393" spans="1:36" ht="17.25" hidden="1" customHeight="1" x14ac:dyDescent="0.2">
      <c r="A8393" s="4" t="s">
        <v>44926</v>
      </c>
      <c r="B8393" t="s">
        <v>43246</v>
      </c>
      <c r="C8393" t="s">
        <v>44927</v>
      </c>
      <c r="D8393" t="s">
        <v>44928</v>
      </c>
      <c r="E8393" t="s">
        <v>4758</v>
      </c>
      <c r="F8393" t="s">
        <v>86</v>
      </c>
      <c r="G8393" s="5">
        <v>60</v>
      </c>
      <c r="H8393" t="s">
        <v>42</v>
      </c>
      <c r="I8393" t="s">
        <v>240</v>
      </c>
      <c r="J8393" t="s">
        <v>44</v>
      </c>
      <c r="N8393" s="6">
        <v>1964</v>
      </c>
      <c r="R8393" s="7">
        <v>53.398249999999997</v>
      </c>
      <c r="S8393" s="7">
        <v>55.889206000000001</v>
      </c>
      <c r="T8393" t="s">
        <v>46</v>
      </c>
      <c r="U8393" t="s">
        <v>44582</v>
      </c>
      <c r="X8393" t="s">
        <v>43913</v>
      </c>
      <c r="Y8393" t="s">
        <v>36708</v>
      </c>
      <c r="Z8393" t="s">
        <v>36915</v>
      </c>
      <c r="AA8393" t="s">
        <v>44929</v>
      </c>
      <c r="AG8393" t="s">
        <v>44930</v>
      </c>
      <c r="AH8393" s="24">
        <v>1243471</v>
      </c>
      <c r="AI8393" t="s">
        <v>44931</v>
      </c>
      <c r="AJ8393" t="s">
        <v>44932</v>
      </c>
    </row>
    <row r="8394" spans="1:36" ht="17.25" hidden="1" customHeight="1" x14ac:dyDescent="0.2">
      <c r="A8394" s="4" t="s">
        <v>29805</v>
      </c>
      <c r="B8394" t="s">
        <v>29689</v>
      </c>
      <c r="C8394" t="s">
        <v>29806</v>
      </c>
      <c r="D8394" t="s">
        <v>29807</v>
      </c>
      <c r="E8394" t="s">
        <v>730</v>
      </c>
      <c r="F8394" t="s">
        <v>86</v>
      </c>
      <c r="G8394" s="5">
        <v>100</v>
      </c>
      <c r="H8394" t="s">
        <v>42</v>
      </c>
      <c r="I8394" t="s">
        <v>240</v>
      </c>
      <c r="J8394" t="s">
        <v>44</v>
      </c>
      <c r="N8394" s="6">
        <v>1973</v>
      </c>
      <c r="R8394" s="7">
        <v>43.606344</v>
      </c>
      <c r="S8394" s="7">
        <v>51.281216999999998</v>
      </c>
      <c r="T8394" t="s">
        <v>46</v>
      </c>
      <c r="U8394" t="s">
        <v>29808</v>
      </c>
      <c r="X8394" t="s">
        <v>29809</v>
      </c>
      <c r="Y8394" t="s">
        <v>19854</v>
      </c>
      <c r="Z8394" t="s">
        <v>29693</v>
      </c>
      <c r="AC8394" t="s">
        <v>29810</v>
      </c>
      <c r="AG8394" t="s">
        <v>29811</v>
      </c>
      <c r="AH8394" s="24">
        <v>1218831</v>
      </c>
      <c r="AI8394" t="s">
        <v>29812</v>
      </c>
      <c r="AJ8394" t="s">
        <v>29817</v>
      </c>
    </row>
    <row r="8395" spans="1:36" ht="17.25" hidden="1" customHeight="1" x14ac:dyDescent="0.2">
      <c r="A8395" s="4" t="s">
        <v>29805</v>
      </c>
      <c r="B8395" t="s">
        <v>29689</v>
      </c>
      <c r="C8395" t="s">
        <v>29806</v>
      </c>
      <c r="D8395" t="s">
        <v>29807</v>
      </c>
      <c r="E8395" t="s">
        <v>1673</v>
      </c>
      <c r="F8395" t="s">
        <v>86</v>
      </c>
      <c r="G8395" s="5">
        <v>50</v>
      </c>
      <c r="H8395" t="s">
        <v>42</v>
      </c>
      <c r="I8395" t="s">
        <v>240</v>
      </c>
      <c r="J8395" t="s">
        <v>44</v>
      </c>
      <c r="N8395" s="6">
        <v>1973</v>
      </c>
      <c r="P8395" s="25"/>
      <c r="R8395" s="7">
        <v>43.606344</v>
      </c>
      <c r="S8395" s="7">
        <v>51.281216999999998</v>
      </c>
      <c r="T8395" t="s">
        <v>46</v>
      </c>
      <c r="U8395" t="s">
        <v>29808</v>
      </c>
      <c r="X8395" t="s">
        <v>29809</v>
      </c>
      <c r="Y8395" t="s">
        <v>19854</v>
      </c>
      <c r="Z8395" t="s">
        <v>29693</v>
      </c>
      <c r="AC8395" t="s">
        <v>29810</v>
      </c>
      <c r="AG8395" t="s">
        <v>29811</v>
      </c>
      <c r="AH8395" s="6">
        <v>1218832</v>
      </c>
      <c r="AI8395" t="s">
        <v>29812</v>
      </c>
      <c r="AJ8395" t="s">
        <v>29818</v>
      </c>
    </row>
    <row r="8396" spans="1:36" ht="17.25" hidden="1" customHeight="1" x14ac:dyDescent="0.2">
      <c r="A8396" s="4" t="s">
        <v>29805</v>
      </c>
      <c r="B8396" t="s">
        <v>29689</v>
      </c>
      <c r="C8396" t="s">
        <v>29806</v>
      </c>
      <c r="D8396" t="s">
        <v>29807</v>
      </c>
      <c r="E8396" t="s">
        <v>1675</v>
      </c>
      <c r="F8396" t="s">
        <v>86</v>
      </c>
      <c r="G8396" s="5">
        <v>50</v>
      </c>
      <c r="H8396" t="s">
        <v>42</v>
      </c>
      <c r="I8396" t="s">
        <v>240</v>
      </c>
      <c r="J8396" t="s">
        <v>44</v>
      </c>
      <c r="N8396" s="6">
        <v>1973</v>
      </c>
      <c r="P8396" s="25"/>
      <c r="R8396" s="7">
        <v>43.606344</v>
      </c>
      <c r="S8396" s="7">
        <v>51.281216999999998</v>
      </c>
      <c r="T8396" t="s">
        <v>46</v>
      </c>
      <c r="U8396" t="s">
        <v>29808</v>
      </c>
      <c r="X8396" t="s">
        <v>29809</v>
      </c>
      <c r="Y8396" t="s">
        <v>19854</v>
      </c>
      <c r="Z8396" t="s">
        <v>29693</v>
      </c>
      <c r="AC8396" t="s">
        <v>29810</v>
      </c>
      <c r="AG8396" t="s">
        <v>29811</v>
      </c>
      <c r="AH8396" s="6">
        <v>1218833</v>
      </c>
      <c r="AI8396" t="s">
        <v>29812</v>
      </c>
      <c r="AJ8396" t="s">
        <v>29819</v>
      </c>
    </row>
    <row r="8397" spans="1:36" ht="17.25" hidden="1" customHeight="1" x14ac:dyDescent="0.2">
      <c r="A8397" s="4" t="s">
        <v>29805</v>
      </c>
      <c r="B8397" t="s">
        <v>29689</v>
      </c>
      <c r="C8397" t="s">
        <v>29806</v>
      </c>
      <c r="D8397" t="s">
        <v>29807</v>
      </c>
      <c r="E8397" t="s">
        <v>29820</v>
      </c>
      <c r="F8397" t="s">
        <v>86</v>
      </c>
      <c r="G8397" s="5">
        <v>60</v>
      </c>
      <c r="H8397" t="s">
        <v>42</v>
      </c>
      <c r="I8397" t="s">
        <v>240</v>
      </c>
      <c r="J8397" t="s">
        <v>44</v>
      </c>
      <c r="N8397" s="6">
        <v>1978</v>
      </c>
      <c r="R8397" s="7">
        <v>43.606344</v>
      </c>
      <c r="S8397" s="7">
        <v>51.281216999999998</v>
      </c>
      <c r="T8397" t="s">
        <v>46</v>
      </c>
      <c r="U8397" t="s">
        <v>29808</v>
      </c>
      <c r="X8397" t="s">
        <v>29809</v>
      </c>
      <c r="Y8397" t="s">
        <v>19854</v>
      </c>
      <c r="Z8397" t="s">
        <v>29693</v>
      </c>
      <c r="AC8397" t="s">
        <v>29810</v>
      </c>
      <c r="AG8397" t="s">
        <v>29811</v>
      </c>
      <c r="AH8397" s="6">
        <v>1218835</v>
      </c>
      <c r="AI8397" t="s">
        <v>29812</v>
      </c>
      <c r="AJ8397" t="s">
        <v>29821</v>
      </c>
    </row>
    <row r="8398" spans="1:36" ht="17.25" hidden="1" customHeight="1" x14ac:dyDescent="0.2">
      <c r="A8398" s="4" t="s">
        <v>29805</v>
      </c>
      <c r="B8398" t="s">
        <v>29689</v>
      </c>
      <c r="C8398" t="s">
        <v>29806</v>
      </c>
      <c r="D8398" t="s">
        <v>29807</v>
      </c>
      <c r="E8398" t="s">
        <v>29822</v>
      </c>
      <c r="F8398" t="s">
        <v>86</v>
      </c>
      <c r="G8398" s="5">
        <v>60</v>
      </c>
      <c r="H8398" t="s">
        <v>42</v>
      </c>
      <c r="I8398" t="s">
        <v>240</v>
      </c>
      <c r="J8398" t="s">
        <v>44</v>
      </c>
      <c r="N8398" s="6">
        <v>1979</v>
      </c>
      <c r="R8398" s="7">
        <v>43.606344</v>
      </c>
      <c r="S8398" s="7">
        <v>51.281216999999998</v>
      </c>
      <c r="T8398" t="s">
        <v>46</v>
      </c>
      <c r="U8398" t="s">
        <v>29808</v>
      </c>
      <c r="X8398" t="s">
        <v>29809</v>
      </c>
      <c r="Y8398" t="s">
        <v>19854</v>
      </c>
      <c r="Z8398" t="s">
        <v>29693</v>
      </c>
      <c r="AC8398" t="s">
        <v>29810</v>
      </c>
      <c r="AG8398" t="s">
        <v>29811</v>
      </c>
      <c r="AH8398" s="24">
        <v>1218836</v>
      </c>
      <c r="AI8398" t="s">
        <v>29812</v>
      </c>
      <c r="AJ8398" t="s">
        <v>29823</v>
      </c>
    </row>
    <row r="8399" spans="1:36" ht="17.25" hidden="1" customHeight="1" x14ac:dyDescent="0.2">
      <c r="A8399" s="4" t="s">
        <v>29824</v>
      </c>
      <c r="B8399" t="s">
        <v>29689</v>
      </c>
      <c r="C8399" t="s">
        <v>29825</v>
      </c>
      <c r="D8399" t="s">
        <v>29826</v>
      </c>
      <c r="E8399" t="s">
        <v>40</v>
      </c>
      <c r="F8399" t="s">
        <v>64</v>
      </c>
      <c r="G8399" s="5">
        <v>200</v>
      </c>
      <c r="H8399" t="s">
        <v>42</v>
      </c>
      <c r="I8399" t="s">
        <v>240</v>
      </c>
      <c r="J8399" t="s">
        <v>45</v>
      </c>
      <c r="N8399" s="6">
        <v>1983</v>
      </c>
      <c r="R8399" s="7">
        <v>43.597002000000003</v>
      </c>
      <c r="S8399" s="7">
        <v>51.289326000000003</v>
      </c>
      <c r="T8399" t="s">
        <v>46</v>
      </c>
      <c r="U8399" t="s">
        <v>29808</v>
      </c>
      <c r="X8399" t="s">
        <v>29809</v>
      </c>
      <c r="Y8399" t="s">
        <v>19854</v>
      </c>
      <c r="Z8399" t="s">
        <v>29693</v>
      </c>
      <c r="AC8399" t="s">
        <v>29827</v>
      </c>
      <c r="AG8399" t="s">
        <v>29828</v>
      </c>
      <c r="AH8399" s="24">
        <v>1200641</v>
      </c>
      <c r="AI8399" t="s">
        <v>29829</v>
      </c>
      <c r="AJ8399" t="s">
        <v>29830</v>
      </c>
    </row>
    <row r="8400" spans="1:36" ht="17.25" hidden="1" customHeight="1" x14ac:dyDescent="0.2">
      <c r="A8400" s="4" t="s">
        <v>29824</v>
      </c>
      <c r="B8400" t="s">
        <v>29689</v>
      </c>
      <c r="C8400" t="s">
        <v>29825</v>
      </c>
      <c r="D8400" t="s">
        <v>29826</v>
      </c>
      <c r="E8400" t="s">
        <v>56</v>
      </c>
      <c r="F8400" t="s">
        <v>64</v>
      </c>
      <c r="G8400" s="5">
        <v>210</v>
      </c>
      <c r="H8400" t="s">
        <v>42</v>
      </c>
      <c r="I8400" t="s">
        <v>240</v>
      </c>
      <c r="J8400" t="s">
        <v>45</v>
      </c>
      <c r="N8400" s="6">
        <v>1984</v>
      </c>
      <c r="R8400" s="7">
        <v>43.597002000000003</v>
      </c>
      <c r="S8400" s="7">
        <v>51.289326000000003</v>
      </c>
      <c r="T8400" t="s">
        <v>46</v>
      </c>
      <c r="U8400" t="s">
        <v>29808</v>
      </c>
      <c r="X8400" t="s">
        <v>29809</v>
      </c>
      <c r="Y8400" t="s">
        <v>19854</v>
      </c>
      <c r="Z8400" t="s">
        <v>29693</v>
      </c>
      <c r="AC8400" t="s">
        <v>29827</v>
      </c>
      <c r="AG8400" t="s">
        <v>29828</v>
      </c>
      <c r="AH8400" s="24">
        <v>1200642</v>
      </c>
      <c r="AI8400" t="s">
        <v>29829</v>
      </c>
      <c r="AJ8400" t="s">
        <v>29831</v>
      </c>
    </row>
    <row r="8401" spans="1:36" ht="17.25" hidden="1" customHeight="1" x14ac:dyDescent="0.2">
      <c r="A8401" s="4" t="s">
        <v>29824</v>
      </c>
      <c r="B8401" t="s">
        <v>29689</v>
      </c>
      <c r="C8401" t="s">
        <v>29825</v>
      </c>
      <c r="D8401" t="s">
        <v>29826</v>
      </c>
      <c r="E8401" t="s">
        <v>58</v>
      </c>
      <c r="F8401" t="s">
        <v>64</v>
      </c>
      <c r="G8401" s="5">
        <v>215</v>
      </c>
      <c r="H8401" t="s">
        <v>42</v>
      </c>
      <c r="I8401" t="s">
        <v>240</v>
      </c>
      <c r="J8401" t="s">
        <v>45</v>
      </c>
      <c r="N8401" s="6">
        <v>1991</v>
      </c>
      <c r="R8401" s="7">
        <v>43.597002000000003</v>
      </c>
      <c r="S8401" s="7">
        <v>51.289326000000003</v>
      </c>
      <c r="T8401" t="s">
        <v>46</v>
      </c>
      <c r="U8401" t="s">
        <v>29808</v>
      </c>
      <c r="X8401" t="s">
        <v>29809</v>
      </c>
      <c r="Y8401" t="s">
        <v>19854</v>
      </c>
      <c r="Z8401" t="s">
        <v>29693</v>
      </c>
      <c r="AC8401" t="s">
        <v>29827</v>
      </c>
      <c r="AG8401" t="s">
        <v>29828</v>
      </c>
      <c r="AH8401" s="24">
        <v>1200643</v>
      </c>
      <c r="AI8401" t="s">
        <v>29829</v>
      </c>
      <c r="AJ8401" t="s">
        <v>29832</v>
      </c>
    </row>
    <row r="8402" spans="1:36" ht="17.25" hidden="1" customHeight="1" x14ac:dyDescent="0.2">
      <c r="A8402" s="4" t="s">
        <v>29833</v>
      </c>
      <c r="B8402" t="s">
        <v>29689</v>
      </c>
      <c r="C8402" t="s">
        <v>29834</v>
      </c>
      <c r="D8402" t="s">
        <v>29835</v>
      </c>
      <c r="E8402" t="s">
        <v>40</v>
      </c>
      <c r="F8402" t="s">
        <v>86</v>
      </c>
      <c r="G8402" s="5">
        <v>50</v>
      </c>
      <c r="H8402" t="s">
        <v>611</v>
      </c>
      <c r="I8402" t="s">
        <v>240</v>
      </c>
      <c r="J8402" t="s">
        <v>44</v>
      </c>
      <c r="K8402" t="s">
        <v>45</v>
      </c>
      <c r="L8402" t="s">
        <v>45</v>
      </c>
      <c r="M8402" t="s">
        <v>2514</v>
      </c>
      <c r="N8402" s="27"/>
      <c r="R8402" s="7">
        <v>52.989600000000003</v>
      </c>
      <c r="S8402" s="7">
        <v>63.129800000000003</v>
      </c>
      <c r="T8402" t="s">
        <v>46</v>
      </c>
      <c r="U8402" t="s">
        <v>29836</v>
      </c>
      <c r="X8402" t="s">
        <v>29837</v>
      </c>
      <c r="Y8402" t="s">
        <v>19854</v>
      </c>
      <c r="Z8402" t="s">
        <v>29693</v>
      </c>
      <c r="AC8402" t="s">
        <v>29838</v>
      </c>
      <c r="AG8402" t="s">
        <v>29839</v>
      </c>
      <c r="AH8402" s="24">
        <v>1144260</v>
      </c>
      <c r="AI8402" t="s">
        <v>29840</v>
      </c>
      <c r="AJ8402" t="s">
        <v>29841</v>
      </c>
    </row>
    <row r="8403" spans="1:36" ht="17.25" hidden="1" customHeight="1" x14ac:dyDescent="0.2">
      <c r="A8403" s="4" t="s">
        <v>29833</v>
      </c>
      <c r="B8403" t="s">
        <v>29689</v>
      </c>
      <c r="C8403" t="s">
        <v>29834</v>
      </c>
      <c r="D8403" t="s">
        <v>29835</v>
      </c>
      <c r="E8403" t="s">
        <v>56</v>
      </c>
      <c r="F8403" t="s">
        <v>86</v>
      </c>
      <c r="G8403" s="5">
        <v>50</v>
      </c>
      <c r="H8403" t="s">
        <v>611</v>
      </c>
      <c r="I8403" t="s">
        <v>240</v>
      </c>
      <c r="J8403" t="s">
        <v>44</v>
      </c>
      <c r="K8403" t="s">
        <v>45</v>
      </c>
      <c r="L8403" t="s">
        <v>45</v>
      </c>
      <c r="M8403" t="s">
        <v>2514</v>
      </c>
      <c r="N8403" s="27"/>
      <c r="P8403" s="25"/>
      <c r="R8403" s="7">
        <v>52.989600000000003</v>
      </c>
      <c r="S8403" s="7">
        <v>63.129800000000003</v>
      </c>
      <c r="T8403" t="s">
        <v>46</v>
      </c>
      <c r="U8403" t="s">
        <v>29836</v>
      </c>
      <c r="X8403" t="s">
        <v>29837</v>
      </c>
      <c r="Y8403" t="s">
        <v>19854</v>
      </c>
      <c r="Z8403" t="s">
        <v>29693</v>
      </c>
      <c r="AC8403" t="s">
        <v>29838</v>
      </c>
      <c r="AG8403" t="s">
        <v>29839</v>
      </c>
      <c r="AH8403" s="24">
        <v>1164895</v>
      </c>
      <c r="AI8403" t="s">
        <v>29840</v>
      </c>
      <c r="AJ8403" t="s">
        <v>29842</v>
      </c>
    </row>
    <row r="8404" spans="1:36" ht="17.25" hidden="1" customHeight="1" x14ac:dyDescent="0.2">
      <c r="A8404" s="4" t="s">
        <v>29833</v>
      </c>
      <c r="B8404" t="s">
        <v>29689</v>
      </c>
      <c r="C8404" t="s">
        <v>29834</v>
      </c>
      <c r="D8404" t="s">
        <v>29835</v>
      </c>
      <c r="E8404" t="s">
        <v>1157</v>
      </c>
      <c r="F8404" t="s">
        <v>86</v>
      </c>
      <c r="G8404" s="5">
        <v>63</v>
      </c>
      <c r="H8404" t="s">
        <v>611</v>
      </c>
      <c r="I8404" t="s">
        <v>240</v>
      </c>
      <c r="J8404" t="s">
        <v>44</v>
      </c>
      <c r="K8404" t="s">
        <v>45</v>
      </c>
      <c r="L8404" t="s">
        <v>45</v>
      </c>
      <c r="M8404" t="s">
        <v>2514</v>
      </c>
      <c r="N8404" s="27"/>
      <c r="P8404" s="25"/>
      <c r="R8404" s="7">
        <v>52.989600000000003</v>
      </c>
      <c r="S8404" s="7">
        <v>63.129800000000003</v>
      </c>
      <c r="T8404" t="s">
        <v>46</v>
      </c>
      <c r="U8404" t="s">
        <v>29836</v>
      </c>
      <c r="X8404" t="s">
        <v>29837</v>
      </c>
      <c r="Y8404" t="s">
        <v>19854</v>
      </c>
      <c r="Z8404" t="s">
        <v>29693</v>
      </c>
      <c r="AC8404" t="s">
        <v>29838</v>
      </c>
      <c r="AG8404" t="s">
        <v>29839</v>
      </c>
      <c r="AH8404" s="8" t="s">
        <v>45</v>
      </c>
      <c r="AI8404" t="s">
        <v>29840</v>
      </c>
      <c r="AJ8404" t="s">
        <v>29843</v>
      </c>
    </row>
    <row r="8405" spans="1:36" ht="17.25" hidden="1" customHeight="1" x14ac:dyDescent="0.2">
      <c r="A8405" s="4" t="s">
        <v>29844</v>
      </c>
      <c r="B8405" t="s">
        <v>29689</v>
      </c>
      <c r="C8405" t="s">
        <v>29845</v>
      </c>
      <c r="D8405" t="s">
        <v>29846</v>
      </c>
      <c r="E8405" t="s">
        <v>565</v>
      </c>
      <c r="F8405" t="s">
        <v>86</v>
      </c>
      <c r="G8405" s="5">
        <v>80</v>
      </c>
      <c r="H8405" t="s">
        <v>677</v>
      </c>
      <c r="I8405" t="s">
        <v>65</v>
      </c>
      <c r="J8405" t="s">
        <v>559</v>
      </c>
      <c r="K8405" t="s">
        <v>45</v>
      </c>
      <c r="L8405" t="s">
        <v>45</v>
      </c>
      <c r="M8405" t="s">
        <v>559</v>
      </c>
      <c r="N8405" s="27"/>
      <c r="R8405" s="7">
        <v>44.012397999999997</v>
      </c>
      <c r="S8405" s="7">
        <v>67.409558000000004</v>
      </c>
      <c r="T8405" t="s">
        <v>504</v>
      </c>
      <c r="U8405" t="s">
        <v>29847</v>
      </c>
      <c r="X8405" t="s">
        <v>29800</v>
      </c>
      <c r="Y8405" t="s">
        <v>19854</v>
      </c>
      <c r="Z8405" t="s">
        <v>29693</v>
      </c>
      <c r="AE8405" t="s">
        <v>1546</v>
      </c>
      <c r="AG8405" t="s">
        <v>45</v>
      </c>
      <c r="AI8405" t="s">
        <v>29848</v>
      </c>
      <c r="AJ8405" t="s">
        <v>29849</v>
      </c>
    </row>
    <row r="8406" spans="1:36" ht="17.25" hidden="1" customHeight="1" x14ac:dyDescent="0.2">
      <c r="A8406" s="4" t="s">
        <v>29850</v>
      </c>
      <c r="B8406" t="s">
        <v>29689</v>
      </c>
      <c r="C8406" t="s">
        <v>29851</v>
      </c>
      <c r="D8406" t="s">
        <v>29852</v>
      </c>
      <c r="E8406" t="s">
        <v>565</v>
      </c>
      <c r="F8406" t="s">
        <v>86</v>
      </c>
      <c r="G8406" s="5">
        <v>450</v>
      </c>
      <c r="H8406" t="s">
        <v>611</v>
      </c>
      <c r="I8406" t="s">
        <v>43</v>
      </c>
      <c r="J8406" t="s">
        <v>44</v>
      </c>
      <c r="K8406" t="s">
        <v>45</v>
      </c>
      <c r="L8406" t="s">
        <v>45</v>
      </c>
      <c r="M8406" t="s">
        <v>559</v>
      </c>
      <c r="N8406" s="27"/>
      <c r="R8406" s="7">
        <v>42.273350000000001</v>
      </c>
      <c r="S8406" s="7">
        <v>69.693644000000006</v>
      </c>
      <c r="T8406" t="s">
        <v>46</v>
      </c>
      <c r="U8406" t="s">
        <v>29853</v>
      </c>
      <c r="W8406" t="s">
        <v>29854</v>
      </c>
      <c r="X8406" t="s">
        <v>29855</v>
      </c>
      <c r="Y8406" t="s">
        <v>19854</v>
      </c>
      <c r="Z8406" t="s">
        <v>29693</v>
      </c>
      <c r="AC8406" t="s">
        <v>29856</v>
      </c>
      <c r="AG8406" t="s">
        <v>29857</v>
      </c>
      <c r="AH8406" s="8" t="s">
        <v>45</v>
      </c>
      <c r="AI8406" t="s">
        <v>29858</v>
      </c>
      <c r="AJ8406" t="s">
        <v>29859</v>
      </c>
    </row>
    <row r="8407" spans="1:36" ht="17.25" hidden="1" customHeight="1" x14ac:dyDescent="0.2">
      <c r="A8407" s="4" t="s">
        <v>29850</v>
      </c>
      <c r="B8407" t="s">
        <v>29689</v>
      </c>
      <c r="C8407" t="s">
        <v>29851</v>
      </c>
      <c r="D8407" t="s">
        <v>29852</v>
      </c>
      <c r="E8407" t="s">
        <v>719</v>
      </c>
      <c r="F8407" t="s">
        <v>64</v>
      </c>
      <c r="G8407" s="5">
        <v>80</v>
      </c>
      <c r="H8407" t="s">
        <v>42</v>
      </c>
      <c r="I8407" t="s">
        <v>240</v>
      </c>
      <c r="J8407" t="s">
        <v>44</v>
      </c>
      <c r="N8407" s="6">
        <v>1980</v>
      </c>
      <c r="R8407" s="7">
        <v>42.273350000000001</v>
      </c>
      <c r="S8407" s="7">
        <v>69.693644000000006</v>
      </c>
      <c r="T8407" t="s">
        <v>46</v>
      </c>
      <c r="U8407" t="s">
        <v>29853</v>
      </c>
      <c r="W8407" t="s">
        <v>29854</v>
      </c>
      <c r="X8407" t="s">
        <v>29855</v>
      </c>
      <c r="Y8407" t="s">
        <v>19854</v>
      </c>
      <c r="Z8407" t="s">
        <v>29693</v>
      </c>
      <c r="AC8407" t="s">
        <v>29856</v>
      </c>
      <c r="AG8407" t="s">
        <v>29857</v>
      </c>
      <c r="AH8407" s="24">
        <v>1151936</v>
      </c>
      <c r="AI8407" t="s">
        <v>29858</v>
      </c>
      <c r="AJ8407" t="s">
        <v>29860</v>
      </c>
    </row>
    <row r="8408" spans="1:36" ht="17.25" hidden="1" customHeight="1" x14ac:dyDescent="0.2">
      <c r="A8408" s="4" t="s">
        <v>29850</v>
      </c>
      <c r="B8408" t="s">
        <v>29689</v>
      </c>
      <c r="C8408" t="s">
        <v>29851</v>
      </c>
      <c r="D8408" t="s">
        <v>29852</v>
      </c>
      <c r="E8408" t="s">
        <v>726</v>
      </c>
      <c r="F8408" t="s">
        <v>64</v>
      </c>
      <c r="G8408" s="5">
        <v>80</v>
      </c>
      <c r="H8408" t="s">
        <v>42</v>
      </c>
      <c r="I8408" t="s">
        <v>240</v>
      </c>
      <c r="J8408" t="s">
        <v>44</v>
      </c>
      <c r="N8408" s="6">
        <v>1985</v>
      </c>
      <c r="P8408" s="25"/>
      <c r="R8408" s="7">
        <v>42.273350000000001</v>
      </c>
      <c r="S8408" s="7">
        <v>69.693644000000006</v>
      </c>
      <c r="T8408" t="s">
        <v>46</v>
      </c>
      <c r="U8408" t="s">
        <v>29853</v>
      </c>
      <c r="W8408" t="s">
        <v>29854</v>
      </c>
      <c r="X8408" t="s">
        <v>29855</v>
      </c>
      <c r="Y8408" t="s">
        <v>19854</v>
      </c>
      <c r="Z8408" t="s">
        <v>29693</v>
      </c>
      <c r="AC8408" t="s">
        <v>29856</v>
      </c>
      <c r="AG8408" t="s">
        <v>29857</v>
      </c>
      <c r="AH8408" s="6">
        <v>1161804</v>
      </c>
      <c r="AI8408" t="s">
        <v>29858</v>
      </c>
      <c r="AJ8408" t="s">
        <v>29861</v>
      </c>
    </row>
    <row r="8409" spans="1:36" ht="17.25" hidden="1" customHeight="1" x14ac:dyDescent="0.2">
      <c r="A8409" s="4" t="s">
        <v>29862</v>
      </c>
      <c r="B8409" t="s">
        <v>29689</v>
      </c>
      <c r="C8409" t="s">
        <v>29863</v>
      </c>
      <c r="D8409" t="s">
        <v>29864</v>
      </c>
      <c r="E8409" t="s">
        <v>40</v>
      </c>
      <c r="F8409" t="s">
        <v>86</v>
      </c>
      <c r="G8409" s="5">
        <v>121</v>
      </c>
      <c r="H8409" t="s">
        <v>42</v>
      </c>
      <c r="I8409" t="s">
        <v>65</v>
      </c>
      <c r="J8409" t="s">
        <v>44</v>
      </c>
      <c r="N8409" s="6">
        <v>2008</v>
      </c>
      <c r="P8409" s="25"/>
      <c r="R8409" s="7">
        <v>46.152062000000001</v>
      </c>
      <c r="S8409" s="7">
        <v>53.410513999999999</v>
      </c>
      <c r="T8409" t="s">
        <v>46</v>
      </c>
      <c r="U8409" t="s">
        <v>29865</v>
      </c>
      <c r="X8409" t="s">
        <v>29809</v>
      </c>
      <c r="Y8409" t="s">
        <v>19854</v>
      </c>
      <c r="Z8409" t="s">
        <v>29693</v>
      </c>
      <c r="AC8409" t="s">
        <v>29866</v>
      </c>
      <c r="AD8409" t="s">
        <v>880</v>
      </c>
      <c r="AE8409" t="s">
        <v>881</v>
      </c>
      <c r="AF8409" t="s">
        <v>1869</v>
      </c>
      <c r="AG8409" t="s">
        <v>29867</v>
      </c>
      <c r="AH8409" s="6">
        <v>1247314</v>
      </c>
      <c r="AI8409" t="s">
        <v>29868</v>
      </c>
      <c r="AJ8409" t="s">
        <v>29869</v>
      </c>
    </row>
    <row r="8410" spans="1:36" ht="17.25" hidden="1" customHeight="1" x14ac:dyDescent="0.2">
      <c r="A8410" s="4" t="s">
        <v>29862</v>
      </c>
      <c r="B8410" t="s">
        <v>29689</v>
      </c>
      <c r="C8410" t="s">
        <v>29863</v>
      </c>
      <c r="D8410" t="s">
        <v>29864</v>
      </c>
      <c r="E8410" t="s">
        <v>56</v>
      </c>
      <c r="F8410" t="s">
        <v>86</v>
      </c>
      <c r="G8410" s="5">
        <v>121</v>
      </c>
      <c r="H8410" t="s">
        <v>42</v>
      </c>
      <c r="I8410" t="s">
        <v>65</v>
      </c>
      <c r="J8410" t="s">
        <v>44</v>
      </c>
      <c r="N8410" s="6">
        <v>2008</v>
      </c>
      <c r="R8410" s="7">
        <v>46.152062000000001</v>
      </c>
      <c r="S8410" s="7">
        <v>53.410513999999999</v>
      </c>
      <c r="T8410" t="s">
        <v>46</v>
      </c>
      <c r="U8410" t="s">
        <v>29865</v>
      </c>
      <c r="X8410" t="s">
        <v>29809</v>
      </c>
      <c r="Y8410" t="s">
        <v>19854</v>
      </c>
      <c r="Z8410" t="s">
        <v>29693</v>
      </c>
      <c r="AC8410" t="s">
        <v>29866</v>
      </c>
      <c r="AD8410" t="s">
        <v>880</v>
      </c>
      <c r="AE8410" t="s">
        <v>881</v>
      </c>
      <c r="AF8410" t="s">
        <v>1869</v>
      </c>
      <c r="AG8410" t="s">
        <v>29867</v>
      </c>
      <c r="AH8410" s="24">
        <v>1247315</v>
      </c>
      <c r="AI8410" t="s">
        <v>29868</v>
      </c>
      <c r="AJ8410" t="s">
        <v>29870</v>
      </c>
    </row>
    <row r="8411" spans="1:36" ht="17.25" hidden="1" customHeight="1" x14ac:dyDescent="0.2">
      <c r="A8411" s="4" t="s">
        <v>29891</v>
      </c>
      <c r="B8411" t="s">
        <v>29689</v>
      </c>
      <c r="C8411" t="s">
        <v>29892</v>
      </c>
      <c r="D8411" t="s">
        <v>29893</v>
      </c>
      <c r="E8411" t="s">
        <v>40</v>
      </c>
      <c r="F8411" t="s">
        <v>86</v>
      </c>
      <c r="G8411" s="5">
        <v>308</v>
      </c>
      <c r="H8411" t="s">
        <v>611</v>
      </c>
      <c r="I8411" t="s">
        <v>45</v>
      </c>
      <c r="J8411" t="s">
        <v>44</v>
      </c>
      <c r="K8411" t="s">
        <v>45</v>
      </c>
      <c r="L8411" t="s">
        <v>45</v>
      </c>
      <c r="M8411" t="s">
        <v>5341</v>
      </c>
      <c r="N8411" s="27"/>
      <c r="R8411" s="7">
        <v>49.970227999999999</v>
      </c>
      <c r="S8411" s="7">
        <v>82.600431999999998</v>
      </c>
      <c r="T8411" t="s">
        <v>504</v>
      </c>
      <c r="U8411" t="s">
        <v>29894</v>
      </c>
      <c r="X8411" t="s">
        <v>29895</v>
      </c>
      <c r="Y8411" t="s">
        <v>19854</v>
      </c>
      <c r="Z8411" t="s">
        <v>29693</v>
      </c>
      <c r="AD8411" t="s">
        <v>880</v>
      </c>
      <c r="AE8411" t="s">
        <v>1546</v>
      </c>
      <c r="AF8411" t="s">
        <v>880</v>
      </c>
      <c r="AG8411" t="s">
        <v>45</v>
      </c>
      <c r="AH8411" s="8" t="s">
        <v>45</v>
      </c>
      <c r="AI8411" t="s">
        <v>29896</v>
      </c>
      <c r="AJ8411" t="s">
        <v>29897</v>
      </c>
    </row>
    <row r="8412" spans="1:36" ht="17.25" hidden="1" customHeight="1" x14ac:dyDescent="0.2">
      <c r="A8412" s="4" t="s">
        <v>45445</v>
      </c>
      <c r="B8412" t="s">
        <v>43246</v>
      </c>
      <c r="C8412" t="s">
        <v>45446</v>
      </c>
      <c r="D8412" t="s">
        <v>45447</v>
      </c>
      <c r="E8412" t="s">
        <v>4758</v>
      </c>
      <c r="F8412" t="s">
        <v>527</v>
      </c>
      <c r="G8412" s="5">
        <v>205</v>
      </c>
      <c r="H8412" t="s">
        <v>42</v>
      </c>
      <c r="I8412" t="s">
        <v>240</v>
      </c>
      <c r="J8412" t="s">
        <v>44</v>
      </c>
      <c r="N8412" s="6">
        <v>1964</v>
      </c>
      <c r="P8412" s="25"/>
      <c r="R8412" s="7">
        <v>57.355600000000003</v>
      </c>
      <c r="S8412" s="7">
        <v>59.960299999999997</v>
      </c>
      <c r="T8412" t="s">
        <v>46</v>
      </c>
      <c r="U8412" t="s">
        <v>45448</v>
      </c>
      <c r="X8412" t="s">
        <v>43263</v>
      </c>
      <c r="Y8412" t="s">
        <v>36708</v>
      </c>
      <c r="Z8412" t="s">
        <v>36915</v>
      </c>
      <c r="AA8412" t="s">
        <v>45449</v>
      </c>
      <c r="AG8412" t="s">
        <v>45450</v>
      </c>
      <c r="AI8412" t="s">
        <v>45451</v>
      </c>
      <c r="AJ8412" t="s">
        <v>45452</v>
      </c>
    </row>
    <row r="8413" spans="1:36" ht="17.25" hidden="1" customHeight="1" x14ac:dyDescent="0.2">
      <c r="A8413" s="4" t="s">
        <v>45445</v>
      </c>
      <c r="B8413" t="s">
        <v>43246</v>
      </c>
      <c r="C8413" t="s">
        <v>45446</v>
      </c>
      <c r="D8413" t="s">
        <v>45447</v>
      </c>
      <c r="E8413" t="s">
        <v>4760</v>
      </c>
      <c r="F8413" t="s">
        <v>527</v>
      </c>
      <c r="G8413" s="5">
        <v>205</v>
      </c>
      <c r="H8413" t="s">
        <v>42</v>
      </c>
      <c r="I8413" t="s">
        <v>240</v>
      </c>
      <c r="J8413" t="s">
        <v>44</v>
      </c>
      <c r="N8413" s="6">
        <v>1964</v>
      </c>
      <c r="P8413" s="25"/>
      <c r="R8413" s="7">
        <v>57.355600000000003</v>
      </c>
      <c r="S8413" s="7">
        <v>59.960299999999997</v>
      </c>
      <c r="T8413" t="s">
        <v>46</v>
      </c>
      <c r="U8413" t="s">
        <v>45448</v>
      </c>
      <c r="X8413" t="s">
        <v>43263</v>
      </c>
      <c r="Y8413" t="s">
        <v>36708</v>
      </c>
      <c r="Z8413" t="s">
        <v>36915</v>
      </c>
      <c r="AA8413" t="s">
        <v>45449</v>
      </c>
      <c r="AG8413" t="s">
        <v>45450</v>
      </c>
      <c r="AH8413" s="30"/>
      <c r="AI8413" t="s">
        <v>45451</v>
      </c>
      <c r="AJ8413" t="s">
        <v>45453</v>
      </c>
    </row>
    <row r="8414" spans="1:36" ht="17.25" hidden="1" customHeight="1" x14ac:dyDescent="0.2">
      <c r="A8414" s="4" t="s">
        <v>45445</v>
      </c>
      <c r="B8414" t="s">
        <v>43246</v>
      </c>
      <c r="C8414" t="s">
        <v>45446</v>
      </c>
      <c r="D8414" t="s">
        <v>45447</v>
      </c>
      <c r="E8414" t="s">
        <v>4787</v>
      </c>
      <c r="F8414" t="s">
        <v>527</v>
      </c>
      <c r="G8414" s="5">
        <v>205</v>
      </c>
      <c r="H8414" t="s">
        <v>42</v>
      </c>
      <c r="I8414" t="s">
        <v>240</v>
      </c>
      <c r="J8414" t="s">
        <v>44</v>
      </c>
      <c r="N8414" s="6">
        <v>1964</v>
      </c>
      <c r="P8414" s="25"/>
      <c r="R8414" s="7">
        <v>57.355600000000003</v>
      </c>
      <c r="S8414" s="7">
        <v>59.960299999999997</v>
      </c>
      <c r="T8414" t="s">
        <v>46</v>
      </c>
      <c r="U8414" t="s">
        <v>45448</v>
      </c>
      <c r="X8414" t="s">
        <v>43263</v>
      </c>
      <c r="Y8414" t="s">
        <v>36708</v>
      </c>
      <c r="Z8414" t="s">
        <v>36915</v>
      </c>
      <c r="AA8414" t="s">
        <v>45449</v>
      </c>
      <c r="AG8414" t="s">
        <v>45450</v>
      </c>
      <c r="AI8414" t="s">
        <v>45451</v>
      </c>
      <c r="AJ8414" t="s">
        <v>45455</v>
      </c>
    </row>
    <row r="8415" spans="1:36" ht="17.25" hidden="1" customHeight="1" x14ac:dyDescent="0.2">
      <c r="A8415" s="4" t="s">
        <v>29898</v>
      </c>
      <c r="B8415" t="s">
        <v>29689</v>
      </c>
      <c r="C8415" t="s">
        <v>29899</v>
      </c>
      <c r="D8415" t="s">
        <v>29900</v>
      </c>
      <c r="E8415" t="s">
        <v>191</v>
      </c>
      <c r="F8415" t="s">
        <v>64</v>
      </c>
      <c r="G8415" s="5">
        <v>210</v>
      </c>
      <c r="H8415" t="s">
        <v>42</v>
      </c>
      <c r="I8415" t="s">
        <v>240</v>
      </c>
      <c r="J8415" t="s">
        <v>44</v>
      </c>
      <c r="N8415" s="6">
        <v>1976</v>
      </c>
      <c r="P8415" s="25"/>
      <c r="R8415" s="7">
        <v>42.844943000000001</v>
      </c>
      <c r="S8415" s="7">
        <v>71.477414999999993</v>
      </c>
      <c r="T8415" t="s">
        <v>46</v>
      </c>
      <c r="U8415" t="s">
        <v>29901</v>
      </c>
      <c r="X8415" t="s">
        <v>29902</v>
      </c>
      <c r="Y8415" t="s">
        <v>19854</v>
      </c>
      <c r="Z8415" t="s">
        <v>29693</v>
      </c>
      <c r="AC8415" t="s">
        <v>29903</v>
      </c>
      <c r="AG8415" t="s">
        <v>29904</v>
      </c>
      <c r="AH8415" s="24">
        <v>1164865</v>
      </c>
      <c r="AI8415" t="s">
        <v>29905</v>
      </c>
      <c r="AJ8415" t="s">
        <v>29909</v>
      </c>
    </row>
    <row r="8416" spans="1:36" ht="17.25" hidden="1" customHeight="1" x14ac:dyDescent="0.2">
      <c r="A8416" s="4" t="s">
        <v>29898</v>
      </c>
      <c r="B8416" t="s">
        <v>29689</v>
      </c>
      <c r="C8416" t="s">
        <v>29899</v>
      </c>
      <c r="D8416" t="s">
        <v>29900</v>
      </c>
      <c r="E8416" t="s">
        <v>335</v>
      </c>
      <c r="F8416" t="s">
        <v>64</v>
      </c>
      <c r="G8416" s="5">
        <v>210</v>
      </c>
      <c r="H8416" t="s">
        <v>42</v>
      </c>
      <c r="I8416" t="s">
        <v>240</v>
      </c>
      <c r="J8416" t="s">
        <v>44</v>
      </c>
      <c r="N8416" s="6">
        <v>1976</v>
      </c>
      <c r="P8416" s="25"/>
      <c r="R8416" s="7">
        <v>42.844943000000001</v>
      </c>
      <c r="S8416" s="7">
        <v>71.477414999999993</v>
      </c>
      <c r="T8416" t="s">
        <v>46</v>
      </c>
      <c r="U8416" t="s">
        <v>29901</v>
      </c>
      <c r="X8416" t="s">
        <v>29902</v>
      </c>
      <c r="Y8416" t="s">
        <v>19854</v>
      </c>
      <c r="Z8416" t="s">
        <v>29693</v>
      </c>
      <c r="AC8416" t="s">
        <v>29903</v>
      </c>
      <c r="AG8416" t="s">
        <v>29904</v>
      </c>
      <c r="AH8416" s="24">
        <v>1164866</v>
      </c>
      <c r="AI8416" t="s">
        <v>29905</v>
      </c>
      <c r="AJ8416" t="s">
        <v>29910</v>
      </c>
    </row>
    <row r="8417" spans="1:36" ht="17.25" hidden="1" customHeight="1" x14ac:dyDescent="0.2">
      <c r="A8417" s="4" t="s">
        <v>29898</v>
      </c>
      <c r="B8417" t="s">
        <v>29689</v>
      </c>
      <c r="C8417" t="s">
        <v>29899</v>
      </c>
      <c r="D8417" t="s">
        <v>29900</v>
      </c>
      <c r="E8417" t="s">
        <v>1157</v>
      </c>
      <c r="F8417" t="s">
        <v>64</v>
      </c>
      <c r="G8417" s="5">
        <v>210</v>
      </c>
      <c r="H8417" t="s">
        <v>42</v>
      </c>
      <c r="I8417" t="s">
        <v>240</v>
      </c>
      <c r="J8417" t="s">
        <v>44</v>
      </c>
      <c r="N8417" s="6">
        <v>1976</v>
      </c>
      <c r="R8417" s="7">
        <v>42.844943000000001</v>
      </c>
      <c r="S8417" s="7">
        <v>71.477414999999993</v>
      </c>
      <c r="T8417" t="s">
        <v>46</v>
      </c>
      <c r="U8417" t="s">
        <v>29901</v>
      </c>
      <c r="X8417" t="s">
        <v>29902</v>
      </c>
      <c r="Y8417" t="s">
        <v>19854</v>
      </c>
      <c r="Z8417" t="s">
        <v>29693</v>
      </c>
      <c r="AC8417" t="s">
        <v>29903</v>
      </c>
      <c r="AG8417" t="s">
        <v>29904</v>
      </c>
      <c r="AH8417" s="24">
        <v>1164867</v>
      </c>
      <c r="AI8417" t="s">
        <v>29905</v>
      </c>
      <c r="AJ8417" t="s">
        <v>29911</v>
      </c>
    </row>
    <row r="8418" spans="1:36" ht="17.25" hidden="1" customHeight="1" x14ac:dyDescent="0.2">
      <c r="A8418" s="4" t="s">
        <v>29929</v>
      </c>
      <c r="B8418" t="s">
        <v>29930</v>
      </c>
      <c r="C8418" t="s">
        <v>29931</v>
      </c>
      <c r="D8418" t="s">
        <v>29932</v>
      </c>
      <c r="E8418" t="s">
        <v>63</v>
      </c>
      <c r="F8418" t="s">
        <v>64</v>
      </c>
      <c r="G8418" s="5">
        <v>1800</v>
      </c>
      <c r="H8418" t="s">
        <v>486</v>
      </c>
      <c r="I8418" t="s">
        <v>43</v>
      </c>
      <c r="J8418" t="s">
        <v>44</v>
      </c>
      <c r="K8418" t="s">
        <v>45</v>
      </c>
      <c r="L8418" t="s">
        <v>45</v>
      </c>
      <c r="N8418" s="27" t="s">
        <v>45</v>
      </c>
      <c r="R8418" s="7">
        <v>28.696601000000001</v>
      </c>
      <c r="S8418" s="7">
        <v>48.373941000000002</v>
      </c>
      <c r="T8418" t="s">
        <v>504</v>
      </c>
      <c r="U8418" t="s">
        <v>29933</v>
      </c>
      <c r="X8418" t="s">
        <v>29933</v>
      </c>
      <c r="Y8418" t="s">
        <v>19854</v>
      </c>
      <c r="Z8418" t="s">
        <v>19864</v>
      </c>
      <c r="AC8418" t="s">
        <v>29934</v>
      </c>
      <c r="AD8418" t="s">
        <v>52</v>
      </c>
      <c r="AE8418" t="s">
        <v>254</v>
      </c>
      <c r="AF8418" t="s">
        <v>52</v>
      </c>
      <c r="AG8418" t="s">
        <v>29935</v>
      </c>
      <c r="AH8418" s="8">
        <v>1240768</v>
      </c>
      <c r="AI8418" t="s">
        <v>29936</v>
      </c>
      <c r="AJ8418" t="s">
        <v>29937</v>
      </c>
    </row>
    <row r="8419" spans="1:36" ht="17.25" hidden="1" customHeight="1" x14ac:dyDescent="0.2">
      <c r="A8419" s="4" t="s">
        <v>29929</v>
      </c>
      <c r="B8419" t="s">
        <v>29930</v>
      </c>
      <c r="C8419" t="s">
        <v>29931</v>
      </c>
      <c r="D8419" t="s">
        <v>29932</v>
      </c>
      <c r="E8419" t="s">
        <v>79</v>
      </c>
      <c r="F8419" t="s">
        <v>64</v>
      </c>
      <c r="G8419" s="5">
        <v>1800</v>
      </c>
      <c r="H8419" t="s">
        <v>486</v>
      </c>
      <c r="I8419" t="s">
        <v>43</v>
      </c>
      <c r="J8419" t="s">
        <v>44</v>
      </c>
      <c r="K8419" t="s">
        <v>45</v>
      </c>
      <c r="L8419" t="s">
        <v>45</v>
      </c>
      <c r="N8419" s="27" t="s">
        <v>45</v>
      </c>
      <c r="R8419" s="7">
        <v>28.696601000000001</v>
      </c>
      <c r="S8419" s="7">
        <v>48.373941000000002</v>
      </c>
      <c r="T8419" t="s">
        <v>504</v>
      </c>
      <c r="U8419" t="s">
        <v>29933</v>
      </c>
      <c r="X8419" t="s">
        <v>29933</v>
      </c>
      <c r="Y8419" t="s">
        <v>19854</v>
      </c>
      <c r="Z8419" t="s">
        <v>19864</v>
      </c>
      <c r="AC8419" t="s">
        <v>29934</v>
      </c>
      <c r="AD8419" t="s">
        <v>52</v>
      </c>
      <c r="AE8419" t="s">
        <v>254</v>
      </c>
      <c r="AF8419" t="s">
        <v>52</v>
      </c>
      <c r="AG8419" t="s">
        <v>29935</v>
      </c>
      <c r="AH8419" s="8">
        <v>1258877</v>
      </c>
      <c r="AI8419" t="s">
        <v>29936</v>
      </c>
      <c r="AJ8419" t="s">
        <v>29939</v>
      </c>
    </row>
    <row r="8420" spans="1:36" ht="17.25" hidden="1" customHeight="1" x14ac:dyDescent="0.2">
      <c r="A8420" s="4" t="s">
        <v>29940</v>
      </c>
      <c r="B8420" t="s">
        <v>29930</v>
      </c>
      <c r="C8420" t="s">
        <v>29941</v>
      </c>
      <c r="D8420" t="s">
        <v>29942</v>
      </c>
      <c r="E8420" t="s">
        <v>75</v>
      </c>
      <c r="F8420" t="s">
        <v>64</v>
      </c>
      <c r="G8420" s="5">
        <v>3600</v>
      </c>
      <c r="H8420" t="s">
        <v>558</v>
      </c>
      <c r="I8420" t="s">
        <v>43</v>
      </c>
      <c r="J8420" t="s">
        <v>45</v>
      </c>
      <c r="K8420" t="s">
        <v>45</v>
      </c>
      <c r="L8420" t="s">
        <v>45</v>
      </c>
      <c r="N8420" s="27" t="s">
        <v>45</v>
      </c>
      <c r="R8420" s="7">
        <v>28.577428000000001</v>
      </c>
      <c r="S8420" s="7">
        <v>48.381681</v>
      </c>
      <c r="T8420" t="s">
        <v>504</v>
      </c>
      <c r="U8420" t="s">
        <v>29943</v>
      </c>
      <c r="X8420" t="s">
        <v>29933</v>
      </c>
      <c r="Y8420" t="s">
        <v>19854</v>
      </c>
      <c r="Z8420" t="s">
        <v>19864</v>
      </c>
      <c r="AD8420" t="s">
        <v>52</v>
      </c>
      <c r="AE8420" t="s">
        <v>254</v>
      </c>
      <c r="AF8420" t="s">
        <v>52</v>
      </c>
      <c r="AG8420" t="s">
        <v>29944</v>
      </c>
      <c r="AH8420" s="8">
        <v>1307493</v>
      </c>
      <c r="AI8420" t="s">
        <v>29945</v>
      </c>
      <c r="AJ8420" t="s">
        <v>29947</v>
      </c>
    </row>
    <row r="8421" spans="1:36" ht="17.25" hidden="1" customHeight="1" x14ac:dyDescent="0.2">
      <c r="A8421" s="4" t="s">
        <v>29948</v>
      </c>
      <c r="B8421" t="s">
        <v>29930</v>
      </c>
      <c r="C8421" t="s">
        <v>29949</v>
      </c>
      <c r="D8421" t="s">
        <v>29950</v>
      </c>
      <c r="E8421" t="s">
        <v>870</v>
      </c>
      <c r="F8421" t="s">
        <v>64</v>
      </c>
      <c r="G8421" s="5">
        <v>1350</v>
      </c>
      <c r="H8421" t="s">
        <v>486</v>
      </c>
      <c r="I8421" t="s">
        <v>43</v>
      </c>
      <c r="J8421" t="s">
        <v>44</v>
      </c>
      <c r="K8421" t="s">
        <v>45</v>
      </c>
      <c r="L8421" t="s">
        <v>45</v>
      </c>
      <c r="N8421" s="27" t="s">
        <v>45</v>
      </c>
      <c r="R8421" s="7">
        <v>28.7135</v>
      </c>
      <c r="S8421" s="7">
        <v>48.380600000000001</v>
      </c>
      <c r="T8421" t="s">
        <v>46</v>
      </c>
      <c r="U8421" t="s">
        <v>29952</v>
      </c>
      <c r="X8421" t="s">
        <v>29933</v>
      </c>
      <c r="Y8421" t="s">
        <v>19854</v>
      </c>
      <c r="Z8421" t="s">
        <v>19864</v>
      </c>
      <c r="AA8421" t="s">
        <v>29953</v>
      </c>
      <c r="AD8421" t="s">
        <v>52</v>
      </c>
      <c r="AE8421" t="s">
        <v>254</v>
      </c>
      <c r="AF8421" t="s">
        <v>52</v>
      </c>
      <c r="AG8421" t="s">
        <v>29961</v>
      </c>
      <c r="AH8421" s="8">
        <v>1252289</v>
      </c>
      <c r="AI8421" t="s">
        <v>29956</v>
      </c>
      <c r="AJ8421" t="s">
        <v>29962</v>
      </c>
    </row>
    <row r="8422" spans="1:36" ht="17.25" hidden="1" customHeight="1" x14ac:dyDescent="0.2">
      <c r="A8422" s="4" t="s">
        <v>29948</v>
      </c>
      <c r="B8422" t="s">
        <v>29930</v>
      </c>
      <c r="C8422" t="s">
        <v>29949</v>
      </c>
      <c r="D8422" t="s">
        <v>29950</v>
      </c>
      <c r="E8422" t="s">
        <v>873</v>
      </c>
      <c r="F8422" t="s">
        <v>64</v>
      </c>
      <c r="G8422" s="5">
        <v>1350</v>
      </c>
      <c r="H8422" t="s">
        <v>486</v>
      </c>
      <c r="I8422" t="s">
        <v>43</v>
      </c>
      <c r="J8422" t="s">
        <v>44</v>
      </c>
      <c r="K8422" t="s">
        <v>45</v>
      </c>
      <c r="L8422" t="s">
        <v>45</v>
      </c>
      <c r="N8422" s="27" t="s">
        <v>45</v>
      </c>
      <c r="R8422" s="7">
        <v>28.7135</v>
      </c>
      <c r="S8422" s="7">
        <v>48.380600000000001</v>
      </c>
      <c r="T8422" t="s">
        <v>46</v>
      </c>
      <c r="U8422" t="s">
        <v>29952</v>
      </c>
      <c r="X8422" t="s">
        <v>29933</v>
      </c>
      <c r="Y8422" t="s">
        <v>19854</v>
      </c>
      <c r="Z8422" t="s">
        <v>19864</v>
      </c>
      <c r="AA8422" t="s">
        <v>29953</v>
      </c>
      <c r="AD8422" t="s">
        <v>52</v>
      </c>
      <c r="AE8422" t="s">
        <v>254</v>
      </c>
      <c r="AF8422" t="s">
        <v>52</v>
      </c>
      <c r="AG8422" t="s">
        <v>29963</v>
      </c>
      <c r="AH8422" s="8">
        <v>1252289</v>
      </c>
      <c r="AI8422" t="s">
        <v>29956</v>
      </c>
      <c r="AJ8422" t="s">
        <v>29964</v>
      </c>
    </row>
    <row r="8423" spans="1:36" ht="17.25" hidden="1" customHeight="1" x14ac:dyDescent="0.2">
      <c r="A8423" s="4" t="s">
        <v>29965</v>
      </c>
      <c r="B8423" t="s">
        <v>29930</v>
      </c>
      <c r="C8423" t="s">
        <v>29966</v>
      </c>
      <c r="D8423" t="s">
        <v>29967</v>
      </c>
      <c r="E8423" t="s">
        <v>29951</v>
      </c>
      <c r="F8423" t="s">
        <v>86</v>
      </c>
      <c r="G8423" s="5">
        <v>800</v>
      </c>
      <c r="H8423" t="s">
        <v>42</v>
      </c>
      <c r="I8423" t="s">
        <v>43</v>
      </c>
      <c r="J8423" t="s">
        <v>45</v>
      </c>
      <c r="K8423" t="s">
        <v>45</v>
      </c>
      <c r="L8423" t="s">
        <v>45</v>
      </c>
      <c r="N8423" s="6">
        <v>2010</v>
      </c>
      <c r="R8423" s="7">
        <v>28.705483000000001</v>
      </c>
      <c r="S8423" s="7">
        <v>48.370116000000003</v>
      </c>
      <c r="T8423" t="s">
        <v>46</v>
      </c>
      <c r="U8423" t="s">
        <v>29952</v>
      </c>
      <c r="X8423" t="s">
        <v>29933</v>
      </c>
      <c r="Y8423" t="s">
        <v>19854</v>
      </c>
      <c r="Z8423" t="s">
        <v>19864</v>
      </c>
      <c r="AA8423" t="s">
        <v>29968</v>
      </c>
      <c r="AC8423" t="s">
        <v>29969</v>
      </c>
      <c r="AD8423" t="s">
        <v>52</v>
      </c>
      <c r="AE8423" t="s">
        <v>254</v>
      </c>
      <c r="AF8423" t="s">
        <v>52</v>
      </c>
      <c r="AG8423" t="s">
        <v>29970</v>
      </c>
      <c r="AH8423" s="8" t="s">
        <v>29971</v>
      </c>
      <c r="AI8423" t="s">
        <v>29972</v>
      </c>
      <c r="AJ8423" t="s">
        <v>29973</v>
      </c>
    </row>
    <row r="8424" spans="1:36" ht="17.25" hidden="1" customHeight="1" x14ac:dyDescent="0.2">
      <c r="A8424" s="4" t="s">
        <v>29965</v>
      </c>
      <c r="B8424" t="s">
        <v>29930</v>
      </c>
      <c r="C8424" t="s">
        <v>29966</v>
      </c>
      <c r="D8424" t="s">
        <v>29967</v>
      </c>
      <c r="E8424" t="s">
        <v>29958</v>
      </c>
      <c r="F8424" t="s">
        <v>86</v>
      </c>
      <c r="G8424" s="5">
        <v>800</v>
      </c>
      <c r="H8424" t="s">
        <v>42</v>
      </c>
      <c r="I8424" t="s">
        <v>43</v>
      </c>
      <c r="J8424" t="s">
        <v>45</v>
      </c>
      <c r="K8424" t="s">
        <v>45</v>
      </c>
      <c r="L8424" t="s">
        <v>45</v>
      </c>
      <c r="N8424" s="6">
        <v>2010</v>
      </c>
      <c r="R8424" s="7">
        <v>28.705483000000001</v>
      </c>
      <c r="S8424" s="7">
        <v>48.370116000000003</v>
      </c>
      <c r="T8424" t="s">
        <v>46</v>
      </c>
      <c r="U8424" t="s">
        <v>29952</v>
      </c>
      <c r="X8424" t="s">
        <v>29933</v>
      </c>
      <c r="Y8424" t="s">
        <v>19854</v>
      </c>
      <c r="Z8424" t="s">
        <v>19864</v>
      </c>
      <c r="AA8424" t="s">
        <v>29968</v>
      </c>
      <c r="AC8424" t="s">
        <v>29969</v>
      </c>
      <c r="AD8424" t="s">
        <v>52</v>
      </c>
      <c r="AE8424" t="s">
        <v>254</v>
      </c>
      <c r="AF8424" t="s">
        <v>52</v>
      </c>
      <c r="AG8424" t="s">
        <v>29970</v>
      </c>
      <c r="AH8424" s="8" t="s">
        <v>29974</v>
      </c>
      <c r="AI8424" t="s">
        <v>29972</v>
      </c>
      <c r="AJ8424" t="s">
        <v>29975</v>
      </c>
    </row>
    <row r="8425" spans="1:36" ht="17.25" hidden="1" customHeight="1" x14ac:dyDescent="0.2">
      <c r="A8425" s="4" t="s">
        <v>29965</v>
      </c>
      <c r="B8425" t="s">
        <v>29930</v>
      </c>
      <c r="C8425" t="s">
        <v>29966</v>
      </c>
      <c r="D8425" t="s">
        <v>29967</v>
      </c>
      <c r="E8425" t="s">
        <v>719</v>
      </c>
      <c r="F8425" t="s">
        <v>28139</v>
      </c>
      <c r="G8425" s="5">
        <v>300</v>
      </c>
      <c r="H8425" t="s">
        <v>42</v>
      </c>
      <c r="I8425" t="s">
        <v>240</v>
      </c>
      <c r="J8425" t="s">
        <v>45</v>
      </c>
      <c r="K8425" t="s">
        <v>45</v>
      </c>
      <c r="L8425" t="s">
        <v>45</v>
      </c>
      <c r="N8425" s="6">
        <v>1987</v>
      </c>
      <c r="R8425" s="7">
        <v>28.705483000000001</v>
      </c>
      <c r="S8425" s="7">
        <v>48.370116000000003</v>
      </c>
      <c r="T8425" t="s">
        <v>46</v>
      </c>
      <c r="U8425" t="s">
        <v>29952</v>
      </c>
      <c r="X8425" t="s">
        <v>29933</v>
      </c>
      <c r="Y8425" t="s">
        <v>19854</v>
      </c>
      <c r="Z8425" t="s">
        <v>19864</v>
      </c>
      <c r="AA8425" t="s">
        <v>29968</v>
      </c>
      <c r="AD8425" t="s">
        <v>52</v>
      </c>
      <c r="AE8425" t="s">
        <v>254</v>
      </c>
      <c r="AF8425" t="s">
        <v>52</v>
      </c>
      <c r="AG8425" t="s">
        <v>29970</v>
      </c>
      <c r="AH8425" s="8">
        <v>1101282</v>
      </c>
      <c r="AI8425" t="s">
        <v>29972</v>
      </c>
      <c r="AJ8425" t="s">
        <v>29986</v>
      </c>
    </row>
    <row r="8426" spans="1:36" ht="17.25" hidden="1" customHeight="1" x14ac:dyDescent="0.2">
      <c r="A8426" s="4" t="s">
        <v>29965</v>
      </c>
      <c r="B8426" t="s">
        <v>29930</v>
      </c>
      <c r="C8426" t="s">
        <v>29966</v>
      </c>
      <c r="D8426" t="s">
        <v>29967</v>
      </c>
      <c r="E8426" t="s">
        <v>726</v>
      </c>
      <c r="F8426" t="s">
        <v>28139</v>
      </c>
      <c r="G8426" s="5">
        <v>300</v>
      </c>
      <c r="H8426" t="s">
        <v>42</v>
      </c>
      <c r="I8426" t="s">
        <v>240</v>
      </c>
      <c r="J8426" t="s">
        <v>45</v>
      </c>
      <c r="K8426" t="s">
        <v>45</v>
      </c>
      <c r="L8426" t="s">
        <v>45</v>
      </c>
      <c r="N8426" s="6">
        <v>1987</v>
      </c>
      <c r="R8426" s="7">
        <v>28.705483000000001</v>
      </c>
      <c r="S8426" s="7">
        <v>48.370116000000003</v>
      </c>
      <c r="T8426" t="s">
        <v>46</v>
      </c>
      <c r="U8426" t="s">
        <v>29952</v>
      </c>
      <c r="X8426" t="s">
        <v>29933</v>
      </c>
      <c r="Y8426" t="s">
        <v>19854</v>
      </c>
      <c r="Z8426" t="s">
        <v>19864</v>
      </c>
      <c r="AA8426" t="s">
        <v>29968</v>
      </c>
      <c r="AD8426" t="s">
        <v>52</v>
      </c>
      <c r="AE8426" t="s">
        <v>254</v>
      </c>
      <c r="AF8426" t="s">
        <v>52</v>
      </c>
      <c r="AG8426" t="s">
        <v>29970</v>
      </c>
      <c r="AH8426" s="8">
        <v>1101283</v>
      </c>
      <c r="AI8426" t="s">
        <v>29972</v>
      </c>
      <c r="AJ8426" t="s">
        <v>29987</v>
      </c>
    </row>
    <row r="8427" spans="1:36" ht="17.25" hidden="1" customHeight="1" x14ac:dyDescent="0.2">
      <c r="A8427" s="4" t="s">
        <v>29965</v>
      </c>
      <c r="B8427" t="s">
        <v>29930</v>
      </c>
      <c r="C8427" t="s">
        <v>29966</v>
      </c>
      <c r="D8427" t="s">
        <v>29967</v>
      </c>
      <c r="E8427" t="s">
        <v>728</v>
      </c>
      <c r="F8427" t="s">
        <v>28139</v>
      </c>
      <c r="G8427" s="5">
        <v>300</v>
      </c>
      <c r="H8427" t="s">
        <v>42</v>
      </c>
      <c r="I8427" t="s">
        <v>240</v>
      </c>
      <c r="J8427" t="s">
        <v>45</v>
      </c>
      <c r="K8427" t="s">
        <v>45</v>
      </c>
      <c r="L8427" t="s">
        <v>45</v>
      </c>
      <c r="N8427" s="6">
        <v>1988</v>
      </c>
      <c r="R8427" s="7">
        <v>28.705483000000001</v>
      </c>
      <c r="S8427" s="7">
        <v>48.370116000000003</v>
      </c>
      <c r="T8427" t="s">
        <v>46</v>
      </c>
      <c r="U8427" t="s">
        <v>29952</v>
      </c>
      <c r="X8427" t="s">
        <v>29933</v>
      </c>
      <c r="Y8427" t="s">
        <v>19854</v>
      </c>
      <c r="Z8427" t="s">
        <v>19864</v>
      </c>
      <c r="AA8427" t="s">
        <v>29968</v>
      </c>
      <c r="AD8427" t="s">
        <v>52</v>
      </c>
      <c r="AE8427" t="s">
        <v>254</v>
      </c>
      <c r="AF8427" t="s">
        <v>52</v>
      </c>
      <c r="AG8427" t="s">
        <v>29970</v>
      </c>
      <c r="AH8427" s="8">
        <v>1101284</v>
      </c>
      <c r="AI8427" t="s">
        <v>29972</v>
      </c>
      <c r="AJ8427" t="s">
        <v>29988</v>
      </c>
    </row>
    <row r="8428" spans="1:36" ht="17.25" hidden="1" customHeight="1" x14ac:dyDescent="0.2">
      <c r="A8428" s="4" t="s">
        <v>29965</v>
      </c>
      <c r="B8428" t="s">
        <v>29930</v>
      </c>
      <c r="C8428" t="s">
        <v>29966</v>
      </c>
      <c r="D8428" t="s">
        <v>29967</v>
      </c>
      <c r="E8428" t="s">
        <v>730</v>
      </c>
      <c r="F8428" t="s">
        <v>28139</v>
      </c>
      <c r="G8428" s="5">
        <v>300</v>
      </c>
      <c r="H8428" t="s">
        <v>42</v>
      </c>
      <c r="I8428" t="s">
        <v>240</v>
      </c>
      <c r="J8428" t="s">
        <v>45</v>
      </c>
      <c r="K8428" t="s">
        <v>45</v>
      </c>
      <c r="L8428" t="s">
        <v>45</v>
      </c>
      <c r="N8428" s="6">
        <v>1988</v>
      </c>
      <c r="P8428" s="25"/>
      <c r="R8428" s="7">
        <v>28.705483000000001</v>
      </c>
      <c r="S8428" s="7">
        <v>48.370116000000003</v>
      </c>
      <c r="T8428" t="s">
        <v>46</v>
      </c>
      <c r="U8428" t="s">
        <v>29952</v>
      </c>
      <c r="X8428" t="s">
        <v>29933</v>
      </c>
      <c r="Y8428" t="s">
        <v>19854</v>
      </c>
      <c r="Z8428" t="s">
        <v>19864</v>
      </c>
      <c r="AA8428" t="s">
        <v>29968</v>
      </c>
      <c r="AD8428" t="s">
        <v>52</v>
      </c>
      <c r="AE8428" t="s">
        <v>254</v>
      </c>
      <c r="AF8428" t="s">
        <v>52</v>
      </c>
      <c r="AG8428" t="s">
        <v>29970</v>
      </c>
      <c r="AH8428" s="27">
        <v>1101285</v>
      </c>
      <c r="AI8428" t="s">
        <v>29972</v>
      </c>
      <c r="AJ8428" t="s">
        <v>29989</v>
      </c>
    </row>
    <row r="8429" spans="1:36" ht="17.25" hidden="1" customHeight="1" x14ac:dyDescent="0.2">
      <c r="A8429" s="4" t="s">
        <v>29965</v>
      </c>
      <c r="B8429" t="s">
        <v>29930</v>
      </c>
      <c r="C8429" t="s">
        <v>29966</v>
      </c>
      <c r="D8429" t="s">
        <v>29967</v>
      </c>
      <c r="E8429" t="s">
        <v>1673</v>
      </c>
      <c r="F8429" t="s">
        <v>28139</v>
      </c>
      <c r="G8429" s="5">
        <v>300</v>
      </c>
      <c r="H8429" t="s">
        <v>42</v>
      </c>
      <c r="I8429" t="s">
        <v>240</v>
      </c>
      <c r="J8429" t="s">
        <v>45</v>
      </c>
      <c r="K8429" t="s">
        <v>45</v>
      </c>
      <c r="L8429" t="s">
        <v>45</v>
      </c>
      <c r="N8429" s="6">
        <v>1988</v>
      </c>
      <c r="P8429" s="25"/>
      <c r="R8429" s="7">
        <v>28.705483000000001</v>
      </c>
      <c r="S8429" s="7">
        <v>48.370116000000003</v>
      </c>
      <c r="T8429" t="s">
        <v>46</v>
      </c>
      <c r="U8429" t="s">
        <v>29952</v>
      </c>
      <c r="X8429" t="s">
        <v>29933</v>
      </c>
      <c r="Y8429" t="s">
        <v>19854</v>
      </c>
      <c r="Z8429" t="s">
        <v>19864</v>
      </c>
      <c r="AA8429" t="s">
        <v>29968</v>
      </c>
      <c r="AD8429" t="s">
        <v>52</v>
      </c>
      <c r="AE8429" t="s">
        <v>254</v>
      </c>
      <c r="AF8429" t="s">
        <v>52</v>
      </c>
      <c r="AG8429" t="s">
        <v>29970</v>
      </c>
      <c r="AH8429" s="27">
        <v>1101286</v>
      </c>
      <c r="AI8429" t="s">
        <v>29972</v>
      </c>
      <c r="AJ8429" t="s">
        <v>29990</v>
      </c>
    </row>
    <row r="8430" spans="1:36" ht="17.25" hidden="1" customHeight="1" x14ac:dyDescent="0.2">
      <c r="A8430" s="4" t="s">
        <v>29965</v>
      </c>
      <c r="B8430" t="s">
        <v>29930</v>
      </c>
      <c r="C8430" t="s">
        <v>29966</v>
      </c>
      <c r="D8430" t="s">
        <v>29967</v>
      </c>
      <c r="E8430" t="s">
        <v>1675</v>
      </c>
      <c r="F8430" t="s">
        <v>28139</v>
      </c>
      <c r="G8430" s="5">
        <v>300</v>
      </c>
      <c r="H8430" t="s">
        <v>42</v>
      </c>
      <c r="I8430" t="s">
        <v>240</v>
      </c>
      <c r="J8430" t="s">
        <v>45</v>
      </c>
      <c r="K8430" t="s">
        <v>45</v>
      </c>
      <c r="L8430" t="s">
        <v>45</v>
      </c>
      <c r="N8430" s="6">
        <v>1988</v>
      </c>
      <c r="P8430" s="25"/>
      <c r="R8430" s="7">
        <v>28.705483000000001</v>
      </c>
      <c r="S8430" s="7">
        <v>48.370116000000003</v>
      </c>
      <c r="T8430" t="s">
        <v>46</v>
      </c>
      <c r="U8430" t="s">
        <v>29952</v>
      </c>
      <c r="X8430" t="s">
        <v>29933</v>
      </c>
      <c r="Y8430" t="s">
        <v>19854</v>
      </c>
      <c r="Z8430" t="s">
        <v>19864</v>
      </c>
      <c r="AA8430" t="s">
        <v>29968</v>
      </c>
      <c r="AD8430" t="s">
        <v>52</v>
      </c>
      <c r="AE8430" t="s">
        <v>254</v>
      </c>
      <c r="AF8430" t="s">
        <v>52</v>
      </c>
      <c r="AG8430" t="s">
        <v>29970</v>
      </c>
      <c r="AH8430" s="27">
        <v>1101287</v>
      </c>
      <c r="AI8430" t="s">
        <v>29972</v>
      </c>
      <c r="AJ8430" t="s">
        <v>29991</v>
      </c>
    </row>
    <row r="8431" spans="1:36" ht="17.25" hidden="1" customHeight="1" x14ac:dyDescent="0.2">
      <c r="A8431" s="4" t="s">
        <v>29965</v>
      </c>
      <c r="B8431" t="s">
        <v>29930</v>
      </c>
      <c r="C8431" t="s">
        <v>29966</v>
      </c>
      <c r="D8431" t="s">
        <v>29967</v>
      </c>
      <c r="E8431" t="s">
        <v>13455</v>
      </c>
      <c r="F8431" t="s">
        <v>28139</v>
      </c>
      <c r="G8431" s="5">
        <v>300</v>
      </c>
      <c r="H8431" t="s">
        <v>42</v>
      </c>
      <c r="I8431" t="s">
        <v>240</v>
      </c>
      <c r="J8431" t="s">
        <v>45</v>
      </c>
      <c r="K8431" t="s">
        <v>45</v>
      </c>
      <c r="L8431" t="s">
        <v>45</v>
      </c>
      <c r="N8431" s="6">
        <v>1989</v>
      </c>
      <c r="P8431" s="25"/>
      <c r="R8431" s="7">
        <v>28.705483000000001</v>
      </c>
      <c r="S8431" s="7">
        <v>48.370116000000003</v>
      </c>
      <c r="T8431" t="s">
        <v>46</v>
      </c>
      <c r="U8431" t="s">
        <v>29952</v>
      </c>
      <c r="X8431" t="s">
        <v>29933</v>
      </c>
      <c r="Y8431" t="s">
        <v>19854</v>
      </c>
      <c r="Z8431" t="s">
        <v>19864</v>
      </c>
      <c r="AA8431" t="s">
        <v>29968</v>
      </c>
      <c r="AD8431" t="s">
        <v>52</v>
      </c>
      <c r="AE8431" t="s">
        <v>254</v>
      </c>
      <c r="AF8431" t="s">
        <v>52</v>
      </c>
      <c r="AG8431" t="s">
        <v>29970</v>
      </c>
      <c r="AH8431" s="27">
        <v>1101288</v>
      </c>
      <c r="AI8431" t="s">
        <v>29972</v>
      </c>
      <c r="AJ8431" t="s">
        <v>29992</v>
      </c>
    </row>
    <row r="8432" spans="1:36" ht="17.25" hidden="1" customHeight="1" x14ac:dyDescent="0.2">
      <c r="A8432" s="4" t="s">
        <v>29965</v>
      </c>
      <c r="B8432" t="s">
        <v>29930</v>
      </c>
      <c r="C8432" t="s">
        <v>29966</v>
      </c>
      <c r="D8432" t="s">
        <v>29967</v>
      </c>
      <c r="E8432" t="s">
        <v>29820</v>
      </c>
      <c r="F8432" t="s">
        <v>28139</v>
      </c>
      <c r="G8432" s="5">
        <v>300</v>
      </c>
      <c r="H8432" t="s">
        <v>42</v>
      </c>
      <c r="I8432" t="s">
        <v>240</v>
      </c>
      <c r="J8432" t="s">
        <v>45</v>
      </c>
      <c r="K8432" t="s">
        <v>45</v>
      </c>
      <c r="L8432" t="s">
        <v>45</v>
      </c>
      <c r="N8432" s="6">
        <v>1989</v>
      </c>
      <c r="R8432" s="7">
        <v>28.705483000000001</v>
      </c>
      <c r="S8432" s="7">
        <v>48.370116000000003</v>
      </c>
      <c r="T8432" t="s">
        <v>46</v>
      </c>
      <c r="U8432" t="s">
        <v>29952</v>
      </c>
      <c r="X8432" t="s">
        <v>29933</v>
      </c>
      <c r="Y8432" t="s">
        <v>19854</v>
      </c>
      <c r="Z8432" t="s">
        <v>19864</v>
      </c>
      <c r="AA8432" t="s">
        <v>29968</v>
      </c>
      <c r="AD8432" t="s">
        <v>52</v>
      </c>
      <c r="AE8432" t="s">
        <v>254</v>
      </c>
      <c r="AF8432" t="s">
        <v>52</v>
      </c>
      <c r="AG8432" t="s">
        <v>29970</v>
      </c>
      <c r="AH8432" s="8">
        <v>1101289</v>
      </c>
      <c r="AI8432" t="s">
        <v>29972</v>
      </c>
      <c r="AJ8432" t="s">
        <v>29993</v>
      </c>
    </row>
    <row r="8433" spans="1:36" ht="17.25" hidden="1" customHeight="1" x14ac:dyDescent="0.2">
      <c r="A8433" s="4" t="s">
        <v>29994</v>
      </c>
      <c r="B8433" t="s">
        <v>29930</v>
      </c>
      <c r="C8433" t="s">
        <v>29995</v>
      </c>
      <c r="D8433" t="s">
        <v>29996</v>
      </c>
      <c r="E8433" t="s">
        <v>719</v>
      </c>
      <c r="F8433" t="s">
        <v>64</v>
      </c>
      <c r="G8433" s="5">
        <v>150</v>
      </c>
      <c r="H8433" t="s">
        <v>42</v>
      </c>
      <c r="I8433" t="s">
        <v>240</v>
      </c>
      <c r="J8433" t="s">
        <v>44</v>
      </c>
      <c r="K8433" t="s">
        <v>45</v>
      </c>
      <c r="L8433" t="s">
        <v>45</v>
      </c>
      <c r="N8433" s="6">
        <v>1977</v>
      </c>
      <c r="R8433" s="7">
        <v>29.368200000000002</v>
      </c>
      <c r="S8433" s="7">
        <v>47.796300000000002</v>
      </c>
      <c r="T8433" t="s">
        <v>46</v>
      </c>
      <c r="U8433" t="s">
        <v>29997</v>
      </c>
      <c r="X8433" t="s">
        <v>29998</v>
      </c>
      <c r="Y8433" t="s">
        <v>19854</v>
      </c>
      <c r="Z8433" t="s">
        <v>19864</v>
      </c>
      <c r="AA8433" t="s">
        <v>30003</v>
      </c>
      <c r="AD8433" t="s">
        <v>52</v>
      </c>
      <c r="AE8433" t="s">
        <v>254</v>
      </c>
      <c r="AF8433" t="s">
        <v>52</v>
      </c>
      <c r="AG8433" t="s">
        <v>30000</v>
      </c>
      <c r="AH8433" s="8">
        <v>1112397</v>
      </c>
      <c r="AI8433" t="s">
        <v>30001</v>
      </c>
      <c r="AJ8433" t="s">
        <v>30004</v>
      </c>
    </row>
    <row r="8434" spans="1:36" ht="17.25" hidden="1" customHeight="1" x14ac:dyDescent="0.2">
      <c r="A8434" s="4" t="s">
        <v>29994</v>
      </c>
      <c r="B8434" t="s">
        <v>29930</v>
      </c>
      <c r="C8434" t="s">
        <v>29995</v>
      </c>
      <c r="D8434" t="s">
        <v>29996</v>
      </c>
      <c r="E8434" t="s">
        <v>726</v>
      </c>
      <c r="F8434" t="s">
        <v>64</v>
      </c>
      <c r="G8434" s="5">
        <v>150</v>
      </c>
      <c r="H8434" t="s">
        <v>42</v>
      </c>
      <c r="I8434" t="s">
        <v>240</v>
      </c>
      <c r="J8434" t="s">
        <v>44</v>
      </c>
      <c r="K8434" t="s">
        <v>45</v>
      </c>
      <c r="L8434" t="s">
        <v>45</v>
      </c>
      <c r="N8434" s="6">
        <v>1977</v>
      </c>
      <c r="O8434" s="25"/>
      <c r="P8434" s="25"/>
      <c r="R8434" s="7">
        <v>29.368200000000002</v>
      </c>
      <c r="S8434" s="7">
        <v>47.796300000000002</v>
      </c>
      <c r="T8434" t="s">
        <v>46</v>
      </c>
      <c r="U8434" t="s">
        <v>29997</v>
      </c>
      <c r="X8434" t="s">
        <v>29998</v>
      </c>
      <c r="Y8434" t="s">
        <v>19854</v>
      </c>
      <c r="Z8434" t="s">
        <v>19864</v>
      </c>
      <c r="AA8434" t="s">
        <v>30003</v>
      </c>
      <c r="AD8434" t="s">
        <v>52</v>
      </c>
      <c r="AE8434" t="s">
        <v>254</v>
      </c>
      <c r="AF8434" t="s">
        <v>52</v>
      </c>
      <c r="AG8434" t="s">
        <v>30000</v>
      </c>
      <c r="AH8434" s="27">
        <v>1112398</v>
      </c>
      <c r="AI8434" t="s">
        <v>30001</v>
      </c>
      <c r="AJ8434" t="s">
        <v>30005</v>
      </c>
    </row>
    <row r="8435" spans="1:36" ht="17.25" hidden="1" customHeight="1" x14ac:dyDescent="0.2">
      <c r="A8435" s="4" t="s">
        <v>29994</v>
      </c>
      <c r="B8435" t="s">
        <v>29930</v>
      </c>
      <c r="C8435" t="s">
        <v>29995</v>
      </c>
      <c r="D8435" t="s">
        <v>29996</v>
      </c>
      <c r="E8435" t="s">
        <v>728</v>
      </c>
      <c r="F8435" t="s">
        <v>64</v>
      </c>
      <c r="G8435" s="5">
        <v>150</v>
      </c>
      <c r="H8435" t="s">
        <v>42</v>
      </c>
      <c r="I8435" t="s">
        <v>240</v>
      </c>
      <c r="J8435" t="s">
        <v>44</v>
      </c>
      <c r="K8435" t="s">
        <v>45</v>
      </c>
      <c r="L8435" t="s">
        <v>45</v>
      </c>
      <c r="N8435" s="6">
        <v>1978</v>
      </c>
      <c r="R8435" s="7">
        <v>29.368200000000002</v>
      </c>
      <c r="S8435" s="7">
        <v>47.796300000000002</v>
      </c>
      <c r="T8435" t="s">
        <v>46</v>
      </c>
      <c r="U8435" t="s">
        <v>29997</v>
      </c>
      <c r="X8435" t="s">
        <v>29998</v>
      </c>
      <c r="Y8435" t="s">
        <v>19854</v>
      </c>
      <c r="Z8435" t="s">
        <v>19864</v>
      </c>
      <c r="AA8435" t="s">
        <v>30003</v>
      </c>
      <c r="AD8435" t="s">
        <v>52</v>
      </c>
      <c r="AE8435" t="s">
        <v>254</v>
      </c>
      <c r="AF8435" t="s">
        <v>52</v>
      </c>
      <c r="AG8435" t="s">
        <v>30000</v>
      </c>
      <c r="AH8435" s="27">
        <v>1112399</v>
      </c>
      <c r="AI8435" t="s">
        <v>30001</v>
      </c>
      <c r="AJ8435" t="s">
        <v>30006</v>
      </c>
    </row>
    <row r="8436" spans="1:36" ht="17.25" hidden="1" customHeight="1" x14ac:dyDescent="0.2">
      <c r="A8436" s="4" t="s">
        <v>29994</v>
      </c>
      <c r="B8436" t="s">
        <v>29930</v>
      </c>
      <c r="C8436" t="s">
        <v>29995</v>
      </c>
      <c r="D8436" t="s">
        <v>29996</v>
      </c>
      <c r="E8436" t="s">
        <v>730</v>
      </c>
      <c r="F8436" t="s">
        <v>64</v>
      </c>
      <c r="G8436" s="5">
        <v>150</v>
      </c>
      <c r="H8436" t="s">
        <v>42</v>
      </c>
      <c r="I8436" t="s">
        <v>240</v>
      </c>
      <c r="J8436" t="s">
        <v>44</v>
      </c>
      <c r="K8436" t="s">
        <v>45</v>
      </c>
      <c r="L8436" t="s">
        <v>45</v>
      </c>
      <c r="N8436" s="6">
        <v>1978</v>
      </c>
      <c r="R8436" s="7">
        <v>29.368200000000002</v>
      </c>
      <c r="S8436" s="7">
        <v>47.796300000000002</v>
      </c>
      <c r="T8436" t="s">
        <v>46</v>
      </c>
      <c r="U8436" t="s">
        <v>29997</v>
      </c>
      <c r="X8436" t="s">
        <v>29998</v>
      </c>
      <c r="Y8436" t="s">
        <v>19854</v>
      </c>
      <c r="Z8436" t="s">
        <v>19864</v>
      </c>
      <c r="AA8436" t="s">
        <v>30003</v>
      </c>
      <c r="AD8436" t="s">
        <v>52</v>
      </c>
      <c r="AE8436" t="s">
        <v>254</v>
      </c>
      <c r="AF8436" t="s">
        <v>52</v>
      </c>
      <c r="AG8436" t="s">
        <v>30000</v>
      </c>
      <c r="AH8436" s="8">
        <v>1112400</v>
      </c>
      <c r="AI8436" t="s">
        <v>30001</v>
      </c>
      <c r="AJ8436" t="s">
        <v>30007</v>
      </c>
    </row>
    <row r="8437" spans="1:36" ht="17.25" hidden="1" customHeight="1" x14ac:dyDescent="0.2">
      <c r="A8437" s="4" t="s">
        <v>29994</v>
      </c>
      <c r="B8437" t="s">
        <v>29930</v>
      </c>
      <c r="C8437" t="s">
        <v>29995</v>
      </c>
      <c r="D8437" t="s">
        <v>29996</v>
      </c>
      <c r="E8437" t="s">
        <v>1673</v>
      </c>
      <c r="F8437" t="s">
        <v>64</v>
      </c>
      <c r="G8437" s="5">
        <v>150</v>
      </c>
      <c r="H8437" t="s">
        <v>42</v>
      </c>
      <c r="I8437" t="s">
        <v>240</v>
      </c>
      <c r="J8437" t="s">
        <v>44</v>
      </c>
      <c r="K8437" t="s">
        <v>45</v>
      </c>
      <c r="L8437" t="s">
        <v>45</v>
      </c>
      <c r="N8437" s="6">
        <v>1979</v>
      </c>
      <c r="R8437" s="7">
        <v>29.368200000000002</v>
      </c>
      <c r="S8437" s="7">
        <v>47.796300000000002</v>
      </c>
      <c r="T8437" t="s">
        <v>46</v>
      </c>
      <c r="U8437" t="s">
        <v>29997</v>
      </c>
      <c r="X8437" t="s">
        <v>29998</v>
      </c>
      <c r="Y8437" t="s">
        <v>19854</v>
      </c>
      <c r="Z8437" t="s">
        <v>19864</v>
      </c>
      <c r="AA8437" t="s">
        <v>30003</v>
      </c>
      <c r="AD8437" t="s">
        <v>52</v>
      </c>
      <c r="AE8437" t="s">
        <v>254</v>
      </c>
      <c r="AF8437" t="s">
        <v>52</v>
      </c>
      <c r="AG8437" t="s">
        <v>30000</v>
      </c>
      <c r="AH8437" s="8">
        <v>1112401</v>
      </c>
      <c r="AI8437" t="s">
        <v>30001</v>
      </c>
      <c r="AJ8437" t="s">
        <v>30008</v>
      </c>
    </row>
    <row r="8438" spans="1:36" ht="17.25" hidden="1" customHeight="1" x14ac:dyDescent="0.2">
      <c r="A8438" s="4" t="s">
        <v>29994</v>
      </c>
      <c r="B8438" t="s">
        <v>29930</v>
      </c>
      <c r="C8438" t="s">
        <v>29995</v>
      </c>
      <c r="D8438" t="s">
        <v>29996</v>
      </c>
      <c r="E8438" t="s">
        <v>1675</v>
      </c>
      <c r="F8438" t="s">
        <v>64</v>
      </c>
      <c r="G8438" s="5">
        <v>150</v>
      </c>
      <c r="H8438" t="s">
        <v>42</v>
      </c>
      <c r="I8438" t="s">
        <v>240</v>
      </c>
      <c r="J8438" t="s">
        <v>44</v>
      </c>
      <c r="K8438" t="s">
        <v>45</v>
      </c>
      <c r="L8438" t="s">
        <v>45</v>
      </c>
      <c r="N8438" s="6">
        <v>1979</v>
      </c>
      <c r="R8438" s="7">
        <v>29.368200000000002</v>
      </c>
      <c r="S8438" s="7">
        <v>47.796300000000002</v>
      </c>
      <c r="T8438" t="s">
        <v>46</v>
      </c>
      <c r="U8438" t="s">
        <v>29997</v>
      </c>
      <c r="X8438" t="s">
        <v>29998</v>
      </c>
      <c r="Y8438" t="s">
        <v>19854</v>
      </c>
      <c r="Z8438" t="s">
        <v>19864</v>
      </c>
      <c r="AA8438" t="s">
        <v>30003</v>
      </c>
      <c r="AD8438" t="s">
        <v>52</v>
      </c>
      <c r="AE8438" t="s">
        <v>254</v>
      </c>
      <c r="AF8438" t="s">
        <v>52</v>
      </c>
      <c r="AG8438" t="s">
        <v>30000</v>
      </c>
      <c r="AH8438" s="8">
        <v>1112402</v>
      </c>
      <c r="AI8438" t="s">
        <v>30001</v>
      </c>
      <c r="AJ8438" t="s">
        <v>30009</v>
      </c>
    </row>
    <row r="8439" spans="1:36" ht="17.25" hidden="1" customHeight="1" x14ac:dyDescent="0.2">
      <c r="A8439" s="4" t="s">
        <v>29994</v>
      </c>
      <c r="B8439" t="s">
        <v>29930</v>
      </c>
      <c r="C8439" t="s">
        <v>29995</v>
      </c>
      <c r="D8439" t="s">
        <v>29996</v>
      </c>
      <c r="E8439" t="s">
        <v>13455</v>
      </c>
      <c r="F8439" t="s">
        <v>64</v>
      </c>
      <c r="G8439" s="5">
        <v>150</v>
      </c>
      <c r="H8439" t="s">
        <v>42</v>
      </c>
      <c r="I8439" t="s">
        <v>240</v>
      </c>
      <c r="J8439" t="s">
        <v>44</v>
      </c>
      <c r="K8439" t="s">
        <v>45</v>
      </c>
      <c r="L8439" t="s">
        <v>45</v>
      </c>
      <c r="N8439" s="6">
        <v>1979</v>
      </c>
      <c r="R8439" s="7">
        <v>29.368200000000002</v>
      </c>
      <c r="S8439" s="7">
        <v>47.796300000000002</v>
      </c>
      <c r="T8439" t="s">
        <v>46</v>
      </c>
      <c r="U8439" t="s">
        <v>29997</v>
      </c>
      <c r="X8439" t="s">
        <v>29998</v>
      </c>
      <c r="Y8439" t="s">
        <v>19854</v>
      </c>
      <c r="Z8439" t="s">
        <v>19864</v>
      </c>
      <c r="AA8439" t="s">
        <v>30003</v>
      </c>
      <c r="AD8439" t="s">
        <v>52</v>
      </c>
      <c r="AE8439" t="s">
        <v>254</v>
      </c>
      <c r="AF8439" t="s">
        <v>52</v>
      </c>
      <c r="AG8439" t="s">
        <v>30000</v>
      </c>
      <c r="AH8439" s="8">
        <v>1112403</v>
      </c>
      <c r="AI8439" t="s">
        <v>30001</v>
      </c>
      <c r="AJ8439" t="s">
        <v>30010</v>
      </c>
    </row>
    <row r="8440" spans="1:36" ht="17.25" hidden="1" customHeight="1" x14ac:dyDescent="0.2">
      <c r="A8440" s="4" t="s">
        <v>30011</v>
      </c>
      <c r="B8440" t="s">
        <v>29930</v>
      </c>
      <c r="C8440" t="s">
        <v>30012</v>
      </c>
      <c r="D8440" t="s">
        <v>30013</v>
      </c>
      <c r="E8440" t="s">
        <v>719</v>
      </c>
      <c r="F8440" t="s">
        <v>64</v>
      </c>
      <c r="G8440" s="5">
        <v>300</v>
      </c>
      <c r="H8440" t="s">
        <v>42</v>
      </c>
      <c r="I8440" t="s">
        <v>240</v>
      </c>
      <c r="J8440" t="s">
        <v>44</v>
      </c>
      <c r="K8440" t="s">
        <v>45</v>
      </c>
      <c r="L8440" t="s">
        <v>45</v>
      </c>
      <c r="N8440" s="6">
        <v>1983</v>
      </c>
      <c r="R8440" s="7">
        <v>29.367799999999999</v>
      </c>
      <c r="S8440" s="7">
        <v>47.786499999999997</v>
      </c>
      <c r="T8440" t="s">
        <v>46</v>
      </c>
      <c r="U8440" t="s">
        <v>29997</v>
      </c>
      <c r="X8440" t="s">
        <v>29998</v>
      </c>
      <c r="Y8440" t="s">
        <v>19854</v>
      </c>
      <c r="Z8440" t="s">
        <v>19864</v>
      </c>
      <c r="AA8440" t="s">
        <v>30014</v>
      </c>
      <c r="AD8440" t="s">
        <v>52</v>
      </c>
      <c r="AE8440" t="s">
        <v>254</v>
      </c>
      <c r="AF8440" t="s">
        <v>52</v>
      </c>
      <c r="AG8440" t="s">
        <v>30015</v>
      </c>
      <c r="AH8440" s="8">
        <v>1112416</v>
      </c>
      <c r="AI8440" t="s">
        <v>30016</v>
      </c>
      <c r="AJ8440" t="s">
        <v>30017</v>
      </c>
    </row>
    <row r="8441" spans="1:36" ht="17.25" hidden="1" customHeight="1" x14ac:dyDescent="0.2">
      <c r="A8441" s="4" t="s">
        <v>30011</v>
      </c>
      <c r="B8441" t="s">
        <v>29930</v>
      </c>
      <c r="C8441" t="s">
        <v>30012</v>
      </c>
      <c r="D8441" t="s">
        <v>30013</v>
      </c>
      <c r="E8441" t="s">
        <v>726</v>
      </c>
      <c r="F8441" t="s">
        <v>64</v>
      </c>
      <c r="G8441" s="5">
        <v>300</v>
      </c>
      <c r="H8441" t="s">
        <v>42</v>
      </c>
      <c r="I8441" t="s">
        <v>240</v>
      </c>
      <c r="J8441" t="s">
        <v>44</v>
      </c>
      <c r="K8441" t="s">
        <v>45</v>
      </c>
      <c r="L8441" t="s">
        <v>45</v>
      </c>
      <c r="N8441" s="6">
        <v>1983</v>
      </c>
      <c r="R8441" s="7">
        <v>29.367799999999999</v>
      </c>
      <c r="S8441" s="7">
        <v>47.786499999999997</v>
      </c>
      <c r="T8441" t="s">
        <v>46</v>
      </c>
      <c r="U8441" t="s">
        <v>29997</v>
      </c>
      <c r="X8441" t="s">
        <v>29998</v>
      </c>
      <c r="Y8441" t="s">
        <v>19854</v>
      </c>
      <c r="Z8441" t="s">
        <v>19864</v>
      </c>
      <c r="AA8441" t="s">
        <v>30014</v>
      </c>
      <c r="AD8441" t="s">
        <v>52</v>
      </c>
      <c r="AE8441" t="s">
        <v>254</v>
      </c>
      <c r="AF8441" t="s">
        <v>52</v>
      </c>
      <c r="AG8441" t="s">
        <v>30015</v>
      </c>
      <c r="AH8441" s="8">
        <v>1112417</v>
      </c>
      <c r="AI8441" t="s">
        <v>30016</v>
      </c>
      <c r="AJ8441" t="s">
        <v>30018</v>
      </c>
    </row>
    <row r="8442" spans="1:36" ht="17.25" hidden="1" customHeight="1" x14ac:dyDescent="0.2">
      <c r="A8442" s="4" t="s">
        <v>30011</v>
      </c>
      <c r="B8442" t="s">
        <v>29930</v>
      </c>
      <c r="C8442" t="s">
        <v>30012</v>
      </c>
      <c r="D8442" t="s">
        <v>30013</v>
      </c>
      <c r="E8442" t="s">
        <v>728</v>
      </c>
      <c r="F8442" t="s">
        <v>64</v>
      </c>
      <c r="G8442" s="5">
        <v>300</v>
      </c>
      <c r="H8442" t="s">
        <v>42</v>
      </c>
      <c r="I8442" t="s">
        <v>240</v>
      </c>
      <c r="J8442" t="s">
        <v>44</v>
      </c>
      <c r="K8442" t="s">
        <v>45</v>
      </c>
      <c r="L8442" t="s">
        <v>45</v>
      </c>
      <c r="N8442" s="6">
        <v>1983</v>
      </c>
      <c r="R8442" s="7">
        <v>29.367799999999999</v>
      </c>
      <c r="S8442" s="7">
        <v>47.786499999999997</v>
      </c>
      <c r="T8442" t="s">
        <v>46</v>
      </c>
      <c r="U8442" t="s">
        <v>29997</v>
      </c>
      <c r="X8442" t="s">
        <v>29998</v>
      </c>
      <c r="Y8442" t="s">
        <v>19854</v>
      </c>
      <c r="Z8442" t="s">
        <v>19864</v>
      </c>
      <c r="AA8442" t="s">
        <v>30014</v>
      </c>
      <c r="AD8442" t="s">
        <v>52</v>
      </c>
      <c r="AE8442" t="s">
        <v>254</v>
      </c>
      <c r="AF8442" t="s">
        <v>52</v>
      </c>
      <c r="AG8442" t="s">
        <v>30015</v>
      </c>
      <c r="AH8442" s="8">
        <v>1112418</v>
      </c>
      <c r="AI8442" t="s">
        <v>30016</v>
      </c>
      <c r="AJ8442" t="s">
        <v>30019</v>
      </c>
    </row>
    <row r="8443" spans="1:36" ht="17.25" hidden="1" customHeight="1" x14ac:dyDescent="0.2">
      <c r="A8443" s="4" t="s">
        <v>30011</v>
      </c>
      <c r="B8443" t="s">
        <v>29930</v>
      </c>
      <c r="C8443" t="s">
        <v>30012</v>
      </c>
      <c r="D8443" t="s">
        <v>30013</v>
      </c>
      <c r="E8443" t="s">
        <v>730</v>
      </c>
      <c r="F8443" t="s">
        <v>64</v>
      </c>
      <c r="G8443" s="5">
        <v>300</v>
      </c>
      <c r="H8443" t="s">
        <v>42</v>
      </c>
      <c r="I8443" t="s">
        <v>240</v>
      </c>
      <c r="J8443" t="s">
        <v>44</v>
      </c>
      <c r="K8443" t="s">
        <v>45</v>
      </c>
      <c r="L8443" t="s">
        <v>45</v>
      </c>
      <c r="N8443" s="6">
        <v>1983</v>
      </c>
      <c r="R8443" s="7">
        <v>29.367799999999999</v>
      </c>
      <c r="S8443" s="7">
        <v>47.786499999999997</v>
      </c>
      <c r="T8443" t="s">
        <v>46</v>
      </c>
      <c r="U8443" t="s">
        <v>29997</v>
      </c>
      <c r="X8443" t="s">
        <v>29998</v>
      </c>
      <c r="Y8443" t="s">
        <v>19854</v>
      </c>
      <c r="Z8443" t="s">
        <v>19864</v>
      </c>
      <c r="AA8443" t="s">
        <v>30014</v>
      </c>
      <c r="AD8443" t="s">
        <v>52</v>
      </c>
      <c r="AE8443" t="s">
        <v>254</v>
      </c>
      <c r="AF8443" t="s">
        <v>52</v>
      </c>
      <c r="AG8443" t="s">
        <v>30015</v>
      </c>
      <c r="AH8443" s="8">
        <v>1112419</v>
      </c>
      <c r="AI8443" t="s">
        <v>30016</v>
      </c>
      <c r="AJ8443" t="s">
        <v>30020</v>
      </c>
    </row>
    <row r="8444" spans="1:36" ht="17.25" hidden="1" customHeight="1" x14ac:dyDescent="0.2">
      <c r="A8444" s="4" t="s">
        <v>30011</v>
      </c>
      <c r="B8444" t="s">
        <v>29930</v>
      </c>
      <c r="C8444" t="s">
        <v>30012</v>
      </c>
      <c r="D8444" t="s">
        <v>30013</v>
      </c>
      <c r="E8444" t="s">
        <v>1673</v>
      </c>
      <c r="F8444" t="s">
        <v>64</v>
      </c>
      <c r="G8444" s="5">
        <v>300</v>
      </c>
      <c r="H8444" t="s">
        <v>42</v>
      </c>
      <c r="I8444" t="s">
        <v>240</v>
      </c>
      <c r="J8444" t="s">
        <v>44</v>
      </c>
      <c r="K8444" t="s">
        <v>45</v>
      </c>
      <c r="L8444" t="s">
        <v>45</v>
      </c>
      <c r="N8444" s="6">
        <v>1984</v>
      </c>
      <c r="R8444" s="7">
        <v>29.367799999999999</v>
      </c>
      <c r="S8444" s="7">
        <v>47.786499999999997</v>
      </c>
      <c r="T8444" t="s">
        <v>46</v>
      </c>
      <c r="U8444" t="s">
        <v>29997</v>
      </c>
      <c r="X8444" t="s">
        <v>29998</v>
      </c>
      <c r="Y8444" t="s">
        <v>19854</v>
      </c>
      <c r="Z8444" t="s">
        <v>19864</v>
      </c>
      <c r="AA8444" t="s">
        <v>30014</v>
      </c>
      <c r="AD8444" t="s">
        <v>52</v>
      </c>
      <c r="AE8444" t="s">
        <v>254</v>
      </c>
      <c r="AF8444" t="s">
        <v>52</v>
      </c>
      <c r="AG8444" t="s">
        <v>30015</v>
      </c>
      <c r="AH8444" s="27">
        <v>1112420</v>
      </c>
      <c r="AI8444" t="s">
        <v>30016</v>
      </c>
      <c r="AJ8444" t="s">
        <v>30021</v>
      </c>
    </row>
    <row r="8445" spans="1:36" ht="17.25" hidden="1" customHeight="1" x14ac:dyDescent="0.2">
      <c r="A8445" s="4" t="s">
        <v>30011</v>
      </c>
      <c r="B8445" t="s">
        <v>29930</v>
      </c>
      <c r="C8445" t="s">
        <v>30012</v>
      </c>
      <c r="D8445" t="s">
        <v>30013</v>
      </c>
      <c r="E8445" t="s">
        <v>1675</v>
      </c>
      <c r="F8445" t="s">
        <v>64</v>
      </c>
      <c r="G8445" s="5">
        <v>300</v>
      </c>
      <c r="H8445" t="s">
        <v>42</v>
      </c>
      <c r="I8445" t="s">
        <v>240</v>
      </c>
      <c r="J8445" t="s">
        <v>44</v>
      </c>
      <c r="K8445" t="s">
        <v>45</v>
      </c>
      <c r="L8445" t="s">
        <v>45</v>
      </c>
      <c r="N8445" s="6">
        <v>1984</v>
      </c>
      <c r="R8445" s="7">
        <v>29.367799999999999</v>
      </c>
      <c r="S8445" s="7">
        <v>47.786499999999997</v>
      </c>
      <c r="T8445" t="s">
        <v>46</v>
      </c>
      <c r="U8445" t="s">
        <v>29997</v>
      </c>
      <c r="X8445" t="s">
        <v>29998</v>
      </c>
      <c r="Y8445" t="s">
        <v>19854</v>
      </c>
      <c r="Z8445" t="s">
        <v>19864</v>
      </c>
      <c r="AA8445" t="s">
        <v>30014</v>
      </c>
      <c r="AD8445" t="s">
        <v>52</v>
      </c>
      <c r="AE8445" t="s">
        <v>254</v>
      </c>
      <c r="AF8445" t="s">
        <v>52</v>
      </c>
      <c r="AG8445" t="s">
        <v>30015</v>
      </c>
      <c r="AH8445" s="8">
        <v>1112421</v>
      </c>
      <c r="AI8445" t="s">
        <v>30016</v>
      </c>
      <c r="AJ8445" t="s">
        <v>30022</v>
      </c>
    </row>
    <row r="8446" spans="1:36" ht="17.25" hidden="1" customHeight="1" x14ac:dyDescent="0.2">
      <c r="A8446" s="4" t="s">
        <v>30011</v>
      </c>
      <c r="B8446" t="s">
        <v>29930</v>
      </c>
      <c r="C8446" t="s">
        <v>30012</v>
      </c>
      <c r="D8446" t="s">
        <v>30013</v>
      </c>
      <c r="E8446" t="s">
        <v>13455</v>
      </c>
      <c r="F8446" t="s">
        <v>64</v>
      </c>
      <c r="G8446" s="5">
        <v>300</v>
      </c>
      <c r="H8446" t="s">
        <v>42</v>
      </c>
      <c r="I8446" t="s">
        <v>240</v>
      </c>
      <c r="J8446" t="s">
        <v>44</v>
      </c>
      <c r="K8446" t="s">
        <v>45</v>
      </c>
      <c r="L8446" t="s">
        <v>45</v>
      </c>
      <c r="N8446" s="6">
        <v>1984</v>
      </c>
      <c r="R8446" s="7">
        <v>29.367799999999999</v>
      </c>
      <c r="S8446" s="7">
        <v>47.786499999999997</v>
      </c>
      <c r="T8446" t="s">
        <v>46</v>
      </c>
      <c r="U8446" t="s">
        <v>29997</v>
      </c>
      <c r="X8446" t="s">
        <v>29998</v>
      </c>
      <c r="Y8446" t="s">
        <v>19854</v>
      </c>
      <c r="Z8446" t="s">
        <v>19864</v>
      </c>
      <c r="AA8446" t="s">
        <v>30014</v>
      </c>
      <c r="AD8446" t="s">
        <v>52</v>
      </c>
      <c r="AE8446" t="s">
        <v>254</v>
      </c>
      <c r="AF8446" t="s">
        <v>52</v>
      </c>
      <c r="AG8446" t="s">
        <v>30015</v>
      </c>
      <c r="AH8446" s="8">
        <v>1112422</v>
      </c>
      <c r="AI8446" t="s">
        <v>30016</v>
      </c>
      <c r="AJ8446" t="s">
        <v>30023</v>
      </c>
    </row>
    <row r="8447" spans="1:36" ht="17.25" hidden="1" customHeight="1" x14ac:dyDescent="0.2">
      <c r="A8447" s="4" t="s">
        <v>30011</v>
      </c>
      <c r="B8447" t="s">
        <v>29930</v>
      </c>
      <c r="C8447" t="s">
        <v>30012</v>
      </c>
      <c r="D8447" t="s">
        <v>30013</v>
      </c>
      <c r="E8447" t="s">
        <v>29820</v>
      </c>
      <c r="F8447" t="s">
        <v>64</v>
      </c>
      <c r="G8447" s="5">
        <v>300</v>
      </c>
      <c r="H8447" t="s">
        <v>42</v>
      </c>
      <c r="I8447" t="s">
        <v>240</v>
      </c>
      <c r="J8447" t="s">
        <v>44</v>
      </c>
      <c r="K8447" t="s">
        <v>45</v>
      </c>
      <c r="L8447" t="s">
        <v>45</v>
      </c>
      <c r="N8447" s="6">
        <v>1984</v>
      </c>
      <c r="P8447" s="25"/>
      <c r="R8447" s="7">
        <v>29.367799999999999</v>
      </c>
      <c r="S8447" s="7">
        <v>47.786499999999997</v>
      </c>
      <c r="T8447" t="s">
        <v>46</v>
      </c>
      <c r="U8447" t="s">
        <v>29997</v>
      </c>
      <c r="X8447" t="s">
        <v>29998</v>
      </c>
      <c r="Y8447" t="s">
        <v>19854</v>
      </c>
      <c r="Z8447" t="s">
        <v>19864</v>
      </c>
      <c r="AA8447" t="s">
        <v>30014</v>
      </c>
      <c r="AD8447" t="s">
        <v>52</v>
      </c>
      <c r="AE8447" t="s">
        <v>254</v>
      </c>
      <c r="AF8447" t="s">
        <v>52</v>
      </c>
      <c r="AG8447" t="s">
        <v>30015</v>
      </c>
      <c r="AH8447" s="8">
        <v>1112423</v>
      </c>
      <c r="AI8447" t="s">
        <v>30016</v>
      </c>
      <c r="AJ8447" t="s">
        <v>30024</v>
      </c>
    </row>
    <row r="8448" spans="1:36" ht="17.25" hidden="1" customHeight="1" x14ac:dyDescent="0.2">
      <c r="A8448" s="4" t="s">
        <v>30025</v>
      </c>
      <c r="B8448" t="s">
        <v>29930</v>
      </c>
      <c r="C8448" t="s">
        <v>30026</v>
      </c>
      <c r="D8448" t="s">
        <v>30027</v>
      </c>
      <c r="E8448" t="s">
        <v>30028</v>
      </c>
      <c r="F8448" t="s">
        <v>86</v>
      </c>
      <c r="G8448" s="5">
        <v>62.5</v>
      </c>
      <c r="H8448" t="s">
        <v>42</v>
      </c>
      <c r="I8448" t="s">
        <v>65</v>
      </c>
      <c r="J8448" t="s">
        <v>45</v>
      </c>
      <c r="K8448" t="s">
        <v>45</v>
      </c>
      <c r="L8448" t="s">
        <v>45</v>
      </c>
      <c r="N8448" s="6">
        <v>2009</v>
      </c>
      <c r="P8448" s="25"/>
      <c r="R8448" s="7">
        <v>29.564205999999999</v>
      </c>
      <c r="S8448" s="7">
        <v>48.170653000000001</v>
      </c>
      <c r="T8448" t="s">
        <v>46</v>
      </c>
      <c r="U8448" t="s">
        <v>30029</v>
      </c>
      <c r="X8448" t="s">
        <v>29998</v>
      </c>
      <c r="Y8448" t="s">
        <v>19854</v>
      </c>
      <c r="Z8448" t="s">
        <v>19864</v>
      </c>
      <c r="AA8448" t="s">
        <v>30030</v>
      </c>
      <c r="AD8448" t="s">
        <v>52</v>
      </c>
      <c r="AE8448" t="s">
        <v>254</v>
      </c>
      <c r="AF8448" t="s">
        <v>52</v>
      </c>
      <c r="AG8448" t="s">
        <v>30031</v>
      </c>
      <c r="AH8448" s="8">
        <v>1204307</v>
      </c>
      <c r="AI8448" t="s">
        <v>30032</v>
      </c>
      <c r="AJ8448" t="s">
        <v>30033</v>
      </c>
    </row>
    <row r="8449" spans="1:36" ht="17.25" hidden="1" customHeight="1" x14ac:dyDescent="0.2">
      <c r="A8449" s="4" t="s">
        <v>30025</v>
      </c>
      <c r="B8449" t="s">
        <v>29930</v>
      </c>
      <c r="C8449" t="s">
        <v>30026</v>
      </c>
      <c r="D8449" t="s">
        <v>30027</v>
      </c>
      <c r="E8449" t="s">
        <v>30034</v>
      </c>
      <c r="F8449" t="s">
        <v>86</v>
      </c>
      <c r="G8449" s="5">
        <v>62.5</v>
      </c>
      <c r="H8449" t="s">
        <v>42</v>
      </c>
      <c r="I8449" t="s">
        <v>65</v>
      </c>
      <c r="J8449" t="s">
        <v>45</v>
      </c>
      <c r="K8449" t="s">
        <v>45</v>
      </c>
      <c r="L8449" t="s">
        <v>45</v>
      </c>
      <c r="N8449" s="6">
        <v>2009</v>
      </c>
      <c r="P8449" s="25"/>
      <c r="R8449" s="7">
        <v>29.564205999999999</v>
      </c>
      <c r="S8449" s="7">
        <v>48.170653000000001</v>
      </c>
      <c r="T8449" t="s">
        <v>46</v>
      </c>
      <c r="U8449" t="s">
        <v>30029</v>
      </c>
      <c r="X8449" t="s">
        <v>29998</v>
      </c>
      <c r="Y8449" t="s">
        <v>19854</v>
      </c>
      <c r="Z8449" t="s">
        <v>19864</v>
      </c>
      <c r="AA8449" t="s">
        <v>30030</v>
      </c>
      <c r="AD8449" t="s">
        <v>52</v>
      </c>
      <c r="AE8449" t="s">
        <v>254</v>
      </c>
      <c r="AF8449" t="s">
        <v>52</v>
      </c>
      <c r="AG8449" t="s">
        <v>30031</v>
      </c>
      <c r="AH8449" s="8">
        <v>1204308</v>
      </c>
      <c r="AI8449" t="s">
        <v>30032</v>
      </c>
      <c r="AJ8449" t="s">
        <v>30035</v>
      </c>
    </row>
    <row r="8450" spans="1:36" ht="17.25" hidden="1" customHeight="1" x14ac:dyDescent="0.2">
      <c r="A8450" s="4" t="s">
        <v>30025</v>
      </c>
      <c r="B8450" t="s">
        <v>29930</v>
      </c>
      <c r="C8450" t="s">
        <v>30026</v>
      </c>
      <c r="D8450" t="s">
        <v>30027</v>
      </c>
      <c r="E8450" t="s">
        <v>30036</v>
      </c>
      <c r="F8450" t="s">
        <v>86</v>
      </c>
      <c r="G8450" s="5">
        <v>62.5</v>
      </c>
      <c r="H8450" t="s">
        <v>42</v>
      </c>
      <c r="I8450" t="s">
        <v>65</v>
      </c>
      <c r="J8450" t="s">
        <v>45</v>
      </c>
      <c r="K8450" t="s">
        <v>45</v>
      </c>
      <c r="L8450" t="s">
        <v>45</v>
      </c>
      <c r="N8450" s="6">
        <v>2009</v>
      </c>
      <c r="R8450" s="7">
        <v>29.564205999999999</v>
      </c>
      <c r="S8450" s="7">
        <v>48.170653000000001</v>
      </c>
      <c r="T8450" t="s">
        <v>46</v>
      </c>
      <c r="U8450" t="s">
        <v>30029</v>
      </c>
      <c r="X8450" t="s">
        <v>29998</v>
      </c>
      <c r="Y8450" t="s">
        <v>19854</v>
      </c>
      <c r="Z8450" t="s">
        <v>19864</v>
      </c>
      <c r="AA8450" t="s">
        <v>30030</v>
      </c>
      <c r="AD8450" t="s">
        <v>52</v>
      </c>
      <c r="AE8450" t="s">
        <v>254</v>
      </c>
      <c r="AF8450" t="s">
        <v>52</v>
      </c>
      <c r="AG8450" t="s">
        <v>30031</v>
      </c>
      <c r="AH8450" s="8">
        <v>1204309</v>
      </c>
      <c r="AI8450" t="s">
        <v>30032</v>
      </c>
      <c r="AJ8450" t="s">
        <v>30037</v>
      </c>
    </row>
    <row r="8451" spans="1:36" ht="17.25" hidden="1" customHeight="1" x14ac:dyDescent="0.2">
      <c r="A8451" s="4" t="s">
        <v>30025</v>
      </c>
      <c r="B8451" t="s">
        <v>29930</v>
      </c>
      <c r="C8451" t="s">
        <v>30026</v>
      </c>
      <c r="D8451" t="s">
        <v>30027</v>
      </c>
      <c r="E8451" t="s">
        <v>30038</v>
      </c>
      <c r="F8451" t="s">
        <v>86</v>
      </c>
      <c r="G8451" s="5">
        <v>62.5</v>
      </c>
      <c r="H8451" t="s">
        <v>42</v>
      </c>
      <c r="I8451" t="s">
        <v>65</v>
      </c>
      <c r="J8451" t="s">
        <v>45</v>
      </c>
      <c r="K8451" t="s">
        <v>45</v>
      </c>
      <c r="L8451" t="s">
        <v>45</v>
      </c>
      <c r="N8451" s="6">
        <v>2009</v>
      </c>
      <c r="R8451" s="7">
        <v>29.564205999999999</v>
      </c>
      <c r="S8451" s="7">
        <v>48.170653000000001</v>
      </c>
      <c r="T8451" t="s">
        <v>46</v>
      </c>
      <c r="U8451" t="s">
        <v>30029</v>
      </c>
      <c r="X8451" t="s">
        <v>29998</v>
      </c>
      <c r="Y8451" t="s">
        <v>19854</v>
      </c>
      <c r="Z8451" t="s">
        <v>19864</v>
      </c>
      <c r="AA8451" t="s">
        <v>30030</v>
      </c>
      <c r="AD8451" t="s">
        <v>52</v>
      </c>
      <c r="AE8451" t="s">
        <v>254</v>
      </c>
      <c r="AF8451" t="s">
        <v>52</v>
      </c>
      <c r="AG8451" t="s">
        <v>30031</v>
      </c>
      <c r="AH8451" s="8">
        <v>1204310</v>
      </c>
      <c r="AI8451" t="s">
        <v>30032</v>
      </c>
      <c r="AJ8451" t="s">
        <v>30039</v>
      </c>
    </row>
    <row r="8452" spans="1:36" ht="17.25" hidden="1" customHeight="1" x14ac:dyDescent="0.2">
      <c r="A8452" s="4" t="s">
        <v>30025</v>
      </c>
      <c r="B8452" t="s">
        <v>29930</v>
      </c>
      <c r="C8452" t="s">
        <v>30026</v>
      </c>
      <c r="E8452" t="s">
        <v>30046</v>
      </c>
      <c r="F8452" t="s">
        <v>86</v>
      </c>
      <c r="G8452" s="5">
        <v>250</v>
      </c>
      <c r="H8452" t="s">
        <v>486</v>
      </c>
      <c r="I8452" t="s">
        <v>240</v>
      </c>
      <c r="J8452" t="s">
        <v>45</v>
      </c>
      <c r="K8452" t="s">
        <v>45</v>
      </c>
      <c r="L8452" t="s">
        <v>45</v>
      </c>
      <c r="N8452" s="27" t="s">
        <v>45</v>
      </c>
      <c r="R8452" s="7">
        <v>29.564205999999999</v>
      </c>
      <c r="S8452" s="7">
        <v>48.170653000000001</v>
      </c>
      <c r="T8452" t="s">
        <v>46</v>
      </c>
      <c r="U8452" t="s">
        <v>30029</v>
      </c>
      <c r="X8452" t="s">
        <v>29998</v>
      </c>
      <c r="Y8452" t="s">
        <v>19854</v>
      </c>
      <c r="Z8452" t="s">
        <v>19864</v>
      </c>
      <c r="AA8452" t="s">
        <v>30041</v>
      </c>
      <c r="AD8452" t="s">
        <v>52</v>
      </c>
      <c r="AE8452" t="s">
        <v>254</v>
      </c>
      <c r="AF8452" t="s">
        <v>52</v>
      </c>
      <c r="AG8452" t="s">
        <v>30031</v>
      </c>
      <c r="AI8452" t="s">
        <v>30032</v>
      </c>
      <c r="AJ8452" t="s">
        <v>30047</v>
      </c>
    </row>
    <row r="8453" spans="1:36" ht="17.25" hidden="1" customHeight="1" x14ac:dyDescent="0.2">
      <c r="A8453" s="4" t="s">
        <v>30025</v>
      </c>
      <c r="B8453" t="s">
        <v>29930</v>
      </c>
      <c r="C8453" t="s">
        <v>30026</v>
      </c>
      <c r="D8453" t="s">
        <v>30027</v>
      </c>
      <c r="E8453" t="s">
        <v>29951</v>
      </c>
      <c r="F8453" t="s">
        <v>86</v>
      </c>
      <c r="G8453" s="5">
        <v>656</v>
      </c>
      <c r="H8453" t="s">
        <v>42</v>
      </c>
      <c r="I8453" t="s">
        <v>43</v>
      </c>
      <c r="J8453" t="s">
        <v>45</v>
      </c>
      <c r="K8453" t="s">
        <v>45</v>
      </c>
      <c r="L8453" t="s">
        <v>45</v>
      </c>
      <c r="N8453" s="6">
        <v>2012</v>
      </c>
      <c r="R8453" s="7">
        <v>29.564205999999999</v>
      </c>
      <c r="S8453" s="7">
        <v>48.170653000000001</v>
      </c>
      <c r="T8453" t="s">
        <v>46</v>
      </c>
      <c r="U8453" t="s">
        <v>30029</v>
      </c>
      <c r="X8453" t="s">
        <v>29998</v>
      </c>
      <c r="Y8453" t="s">
        <v>19854</v>
      </c>
      <c r="Z8453" t="s">
        <v>19864</v>
      </c>
      <c r="AA8453" t="s">
        <v>30048</v>
      </c>
      <c r="AC8453" t="s">
        <v>30049</v>
      </c>
      <c r="AD8453" t="s">
        <v>52</v>
      </c>
      <c r="AE8453" t="s">
        <v>254</v>
      </c>
      <c r="AF8453" t="s">
        <v>52</v>
      </c>
      <c r="AG8453" t="s">
        <v>30031</v>
      </c>
      <c r="AH8453" s="8" t="s">
        <v>30050</v>
      </c>
      <c r="AI8453" t="s">
        <v>30032</v>
      </c>
      <c r="AJ8453" t="s">
        <v>30051</v>
      </c>
    </row>
    <row r="8454" spans="1:36" ht="17.25" hidden="1" customHeight="1" x14ac:dyDescent="0.2">
      <c r="A8454" s="4" t="s">
        <v>30025</v>
      </c>
      <c r="B8454" t="s">
        <v>29930</v>
      </c>
      <c r="C8454" t="s">
        <v>30026</v>
      </c>
      <c r="D8454" t="s">
        <v>30027</v>
      </c>
      <c r="E8454" t="s">
        <v>29958</v>
      </c>
      <c r="F8454" t="s">
        <v>86</v>
      </c>
      <c r="G8454" s="5">
        <v>656</v>
      </c>
      <c r="H8454" t="s">
        <v>42</v>
      </c>
      <c r="I8454" t="s">
        <v>43</v>
      </c>
      <c r="J8454" t="s">
        <v>45</v>
      </c>
      <c r="K8454" t="s">
        <v>45</v>
      </c>
      <c r="L8454" t="s">
        <v>45</v>
      </c>
      <c r="N8454" s="6">
        <v>2012</v>
      </c>
      <c r="R8454" s="7">
        <v>29.564205999999999</v>
      </c>
      <c r="S8454" s="7">
        <v>48.170653000000001</v>
      </c>
      <c r="T8454" t="s">
        <v>46</v>
      </c>
      <c r="U8454" t="s">
        <v>30029</v>
      </c>
      <c r="X8454" t="s">
        <v>29998</v>
      </c>
      <c r="Y8454" t="s">
        <v>19854</v>
      </c>
      <c r="Z8454" t="s">
        <v>19864</v>
      </c>
      <c r="AA8454" t="s">
        <v>30041</v>
      </c>
      <c r="AC8454" t="s">
        <v>30049</v>
      </c>
      <c r="AD8454" t="s">
        <v>52</v>
      </c>
      <c r="AE8454" t="s">
        <v>254</v>
      </c>
      <c r="AF8454" t="s">
        <v>52</v>
      </c>
      <c r="AG8454" t="s">
        <v>30031</v>
      </c>
      <c r="AH8454" s="8" t="s">
        <v>30052</v>
      </c>
      <c r="AI8454" t="s">
        <v>30032</v>
      </c>
      <c r="AJ8454" t="s">
        <v>30053</v>
      </c>
    </row>
    <row r="8455" spans="1:36" ht="17.25" hidden="1" customHeight="1" x14ac:dyDescent="0.2">
      <c r="A8455" s="4" t="s">
        <v>30025</v>
      </c>
      <c r="B8455" t="s">
        <v>29930</v>
      </c>
      <c r="C8455" t="s">
        <v>30026</v>
      </c>
      <c r="D8455" t="s">
        <v>30027</v>
      </c>
      <c r="E8455" t="s">
        <v>30054</v>
      </c>
      <c r="F8455" t="s">
        <v>86</v>
      </c>
      <c r="G8455" s="5">
        <v>656</v>
      </c>
      <c r="H8455" t="s">
        <v>42</v>
      </c>
      <c r="I8455" t="s">
        <v>43</v>
      </c>
      <c r="J8455" t="s">
        <v>45</v>
      </c>
      <c r="K8455" t="s">
        <v>45</v>
      </c>
      <c r="L8455" t="s">
        <v>45</v>
      </c>
      <c r="N8455" s="6">
        <v>2012</v>
      </c>
      <c r="R8455" s="7">
        <v>29.564205999999999</v>
      </c>
      <c r="S8455" s="7">
        <v>48.170653000000001</v>
      </c>
      <c r="T8455" t="s">
        <v>46</v>
      </c>
      <c r="U8455" t="s">
        <v>30029</v>
      </c>
      <c r="X8455" t="s">
        <v>29998</v>
      </c>
      <c r="Y8455" t="s">
        <v>19854</v>
      </c>
      <c r="Z8455" t="s">
        <v>19864</v>
      </c>
      <c r="AA8455" t="s">
        <v>30041</v>
      </c>
      <c r="AC8455" t="s">
        <v>30049</v>
      </c>
      <c r="AD8455" t="s">
        <v>52</v>
      </c>
      <c r="AE8455" t="s">
        <v>254</v>
      </c>
      <c r="AF8455" t="s">
        <v>52</v>
      </c>
      <c r="AG8455" t="s">
        <v>30031</v>
      </c>
      <c r="AH8455" s="8" t="s">
        <v>30055</v>
      </c>
      <c r="AI8455" t="s">
        <v>30032</v>
      </c>
      <c r="AJ8455" t="s">
        <v>30056</v>
      </c>
    </row>
    <row r="8456" spans="1:36" ht="17.25" hidden="1" customHeight="1" x14ac:dyDescent="0.2">
      <c r="A8456" s="4" t="s">
        <v>30025</v>
      </c>
      <c r="B8456" t="s">
        <v>29930</v>
      </c>
      <c r="C8456" t="s">
        <v>30026</v>
      </c>
      <c r="D8456" t="s">
        <v>30027</v>
      </c>
      <c r="E8456" t="s">
        <v>719</v>
      </c>
      <c r="F8456" t="s">
        <v>28139</v>
      </c>
      <c r="G8456" s="5">
        <v>300</v>
      </c>
      <c r="H8456" t="s">
        <v>42</v>
      </c>
      <c r="I8456" t="s">
        <v>240</v>
      </c>
      <c r="J8456" t="s">
        <v>44</v>
      </c>
      <c r="K8456" t="s">
        <v>45</v>
      </c>
      <c r="L8456" t="s">
        <v>45</v>
      </c>
      <c r="N8456" s="6">
        <v>1998</v>
      </c>
      <c r="R8456" s="7">
        <v>29.564205999999999</v>
      </c>
      <c r="S8456" s="7">
        <v>48.170653000000001</v>
      </c>
      <c r="T8456" t="s">
        <v>46</v>
      </c>
      <c r="U8456" t="s">
        <v>30029</v>
      </c>
      <c r="X8456" t="s">
        <v>29998</v>
      </c>
      <c r="Y8456" t="s">
        <v>19854</v>
      </c>
      <c r="Z8456" t="s">
        <v>19864</v>
      </c>
      <c r="AA8456" t="s">
        <v>30057</v>
      </c>
      <c r="AD8456" t="s">
        <v>52</v>
      </c>
      <c r="AE8456" t="s">
        <v>254</v>
      </c>
      <c r="AF8456" t="s">
        <v>52</v>
      </c>
      <c r="AG8456" t="s">
        <v>30031</v>
      </c>
      <c r="AH8456" s="8">
        <v>1150159</v>
      </c>
      <c r="AI8456" t="s">
        <v>30032</v>
      </c>
      <c r="AJ8456" t="s">
        <v>30066</v>
      </c>
    </row>
    <row r="8457" spans="1:36" ht="17.25" hidden="1" customHeight="1" x14ac:dyDescent="0.2">
      <c r="A8457" s="4" t="s">
        <v>30025</v>
      </c>
      <c r="B8457" t="s">
        <v>29930</v>
      </c>
      <c r="C8457" t="s">
        <v>30026</v>
      </c>
      <c r="D8457" t="s">
        <v>30027</v>
      </c>
      <c r="E8457" t="s">
        <v>726</v>
      </c>
      <c r="F8457" t="s">
        <v>28139</v>
      </c>
      <c r="G8457" s="5">
        <v>300</v>
      </c>
      <c r="H8457" t="s">
        <v>42</v>
      </c>
      <c r="I8457" t="s">
        <v>240</v>
      </c>
      <c r="J8457" t="s">
        <v>44</v>
      </c>
      <c r="K8457" t="s">
        <v>45</v>
      </c>
      <c r="L8457" t="s">
        <v>45</v>
      </c>
      <c r="N8457" s="6">
        <v>1998</v>
      </c>
      <c r="R8457" s="7">
        <v>29.564205999999999</v>
      </c>
      <c r="S8457" s="7">
        <v>48.170653000000001</v>
      </c>
      <c r="T8457" t="s">
        <v>46</v>
      </c>
      <c r="U8457" t="s">
        <v>30029</v>
      </c>
      <c r="X8457" t="s">
        <v>29998</v>
      </c>
      <c r="Y8457" t="s">
        <v>19854</v>
      </c>
      <c r="Z8457" t="s">
        <v>19864</v>
      </c>
      <c r="AA8457" t="s">
        <v>30057</v>
      </c>
      <c r="AD8457" t="s">
        <v>52</v>
      </c>
      <c r="AE8457" t="s">
        <v>254</v>
      </c>
      <c r="AF8457" t="s">
        <v>52</v>
      </c>
      <c r="AG8457" t="s">
        <v>30031</v>
      </c>
      <c r="AH8457" s="8">
        <v>1150160</v>
      </c>
      <c r="AI8457" t="s">
        <v>30032</v>
      </c>
      <c r="AJ8457" t="s">
        <v>30067</v>
      </c>
    </row>
    <row r="8458" spans="1:36" ht="17.25" hidden="1" customHeight="1" x14ac:dyDescent="0.2">
      <c r="A8458" s="4" t="s">
        <v>30025</v>
      </c>
      <c r="B8458" t="s">
        <v>29930</v>
      </c>
      <c r="C8458" t="s">
        <v>30026</v>
      </c>
      <c r="D8458" t="s">
        <v>30027</v>
      </c>
      <c r="E8458" t="s">
        <v>728</v>
      </c>
      <c r="F8458" t="s">
        <v>28139</v>
      </c>
      <c r="G8458" s="5">
        <v>300</v>
      </c>
      <c r="H8458" t="s">
        <v>42</v>
      </c>
      <c r="I8458" t="s">
        <v>240</v>
      </c>
      <c r="J8458" t="s">
        <v>44</v>
      </c>
      <c r="K8458" t="s">
        <v>45</v>
      </c>
      <c r="L8458" t="s">
        <v>45</v>
      </c>
      <c r="N8458" s="6">
        <v>1999</v>
      </c>
      <c r="R8458" s="7">
        <v>29.564205999999999</v>
      </c>
      <c r="S8458" s="7">
        <v>48.170653000000001</v>
      </c>
      <c r="T8458" t="s">
        <v>46</v>
      </c>
      <c r="U8458" t="s">
        <v>30029</v>
      </c>
      <c r="X8458" t="s">
        <v>29998</v>
      </c>
      <c r="Y8458" t="s">
        <v>19854</v>
      </c>
      <c r="Z8458" t="s">
        <v>19864</v>
      </c>
      <c r="AA8458" t="s">
        <v>30057</v>
      </c>
      <c r="AD8458" t="s">
        <v>52</v>
      </c>
      <c r="AE8458" t="s">
        <v>254</v>
      </c>
      <c r="AF8458" t="s">
        <v>52</v>
      </c>
      <c r="AG8458" t="s">
        <v>30031</v>
      </c>
      <c r="AH8458" s="8">
        <v>1150161</v>
      </c>
      <c r="AI8458" t="s">
        <v>30032</v>
      </c>
      <c r="AJ8458" t="s">
        <v>30068</v>
      </c>
    </row>
    <row r="8459" spans="1:36" ht="17.25" hidden="1" customHeight="1" x14ac:dyDescent="0.2">
      <c r="A8459" s="4" t="s">
        <v>30025</v>
      </c>
      <c r="B8459" t="s">
        <v>29930</v>
      </c>
      <c r="C8459" t="s">
        <v>30026</v>
      </c>
      <c r="D8459" t="s">
        <v>30027</v>
      </c>
      <c r="E8459" t="s">
        <v>730</v>
      </c>
      <c r="F8459" t="s">
        <v>28139</v>
      </c>
      <c r="G8459" s="5">
        <v>300</v>
      </c>
      <c r="H8459" t="s">
        <v>42</v>
      </c>
      <c r="I8459" t="s">
        <v>240</v>
      </c>
      <c r="J8459" t="s">
        <v>44</v>
      </c>
      <c r="K8459" t="s">
        <v>45</v>
      </c>
      <c r="L8459" t="s">
        <v>45</v>
      </c>
      <c r="N8459" s="6">
        <v>1999</v>
      </c>
      <c r="R8459" s="7">
        <v>29.564205999999999</v>
      </c>
      <c r="S8459" s="7">
        <v>48.170653000000001</v>
      </c>
      <c r="T8459" t="s">
        <v>46</v>
      </c>
      <c r="U8459" t="s">
        <v>30029</v>
      </c>
      <c r="X8459" t="s">
        <v>29998</v>
      </c>
      <c r="Y8459" t="s">
        <v>19854</v>
      </c>
      <c r="Z8459" t="s">
        <v>19864</v>
      </c>
      <c r="AA8459" t="s">
        <v>30057</v>
      </c>
      <c r="AD8459" t="s">
        <v>52</v>
      </c>
      <c r="AE8459" t="s">
        <v>254</v>
      </c>
      <c r="AF8459" t="s">
        <v>52</v>
      </c>
      <c r="AG8459" t="s">
        <v>30031</v>
      </c>
      <c r="AH8459" s="8">
        <v>1150162</v>
      </c>
      <c r="AI8459" t="s">
        <v>30032</v>
      </c>
      <c r="AJ8459" t="s">
        <v>30069</v>
      </c>
    </row>
    <row r="8460" spans="1:36" ht="17.25" hidden="1" customHeight="1" x14ac:dyDescent="0.2">
      <c r="A8460" s="4" t="s">
        <v>30025</v>
      </c>
      <c r="B8460" t="s">
        <v>29930</v>
      </c>
      <c r="C8460" t="s">
        <v>30026</v>
      </c>
      <c r="D8460" t="s">
        <v>30027</v>
      </c>
      <c r="E8460" t="s">
        <v>1673</v>
      </c>
      <c r="F8460" t="s">
        <v>28139</v>
      </c>
      <c r="G8460" s="5">
        <v>300</v>
      </c>
      <c r="H8460" t="s">
        <v>42</v>
      </c>
      <c r="I8460" t="s">
        <v>240</v>
      </c>
      <c r="J8460" t="s">
        <v>44</v>
      </c>
      <c r="K8460" t="s">
        <v>45</v>
      </c>
      <c r="L8460" t="s">
        <v>45</v>
      </c>
      <c r="N8460" s="6">
        <v>1999</v>
      </c>
      <c r="R8460" s="7">
        <v>29.564205999999999</v>
      </c>
      <c r="S8460" s="7">
        <v>48.170653000000001</v>
      </c>
      <c r="T8460" t="s">
        <v>46</v>
      </c>
      <c r="U8460" t="s">
        <v>30029</v>
      </c>
      <c r="X8460" t="s">
        <v>29998</v>
      </c>
      <c r="Y8460" t="s">
        <v>19854</v>
      </c>
      <c r="Z8460" t="s">
        <v>19864</v>
      </c>
      <c r="AA8460" t="s">
        <v>30057</v>
      </c>
      <c r="AD8460" t="s">
        <v>52</v>
      </c>
      <c r="AE8460" t="s">
        <v>254</v>
      </c>
      <c r="AF8460" t="s">
        <v>52</v>
      </c>
      <c r="AG8460" t="s">
        <v>30031</v>
      </c>
      <c r="AH8460" s="27">
        <v>1150163</v>
      </c>
      <c r="AI8460" t="s">
        <v>30032</v>
      </c>
      <c r="AJ8460" t="s">
        <v>30070</v>
      </c>
    </row>
    <row r="8461" spans="1:36" ht="17.25" hidden="1" customHeight="1" x14ac:dyDescent="0.2">
      <c r="A8461" s="4" t="s">
        <v>30025</v>
      </c>
      <c r="B8461" t="s">
        <v>29930</v>
      </c>
      <c r="C8461" t="s">
        <v>30026</v>
      </c>
      <c r="D8461" t="s">
        <v>30027</v>
      </c>
      <c r="E8461" t="s">
        <v>1675</v>
      </c>
      <c r="F8461" t="s">
        <v>28139</v>
      </c>
      <c r="G8461" s="5">
        <v>300</v>
      </c>
      <c r="H8461" t="s">
        <v>42</v>
      </c>
      <c r="I8461" t="s">
        <v>240</v>
      </c>
      <c r="J8461" t="s">
        <v>44</v>
      </c>
      <c r="K8461" t="s">
        <v>45</v>
      </c>
      <c r="L8461" t="s">
        <v>45</v>
      </c>
      <c r="N8461" s="6">
        <v>2000</v>
      </c>
      <c r="R8461" s="7">
        <v>29.564205999999999</v>
      </c>
      <c r="S8461" s="7">
        <v>48.170653000000001</v>
      </c>
      <c r="T8461" t="s">
        <v>46</v>
      </c>
      <c r="U8461" t="s">
        <v>30029</v>
      </c>
      <c r="X8461" t="s">
        <v>29998</v>
      </c>
      <c r="Y8461" t="s">
        <v>19854</v>
      </c>
      <c r="Z8461" t="s">
        <v>19864</v>
      </c>
      <c r="AA8461" t="s">
        <v>30057</v>
      </c>
      <c r="AD8461" t="s">
        <v>52</v>
      </c>
      <c r="AE8461" t="s">
        <v>254</v>
      </c>
      <c r="AF8461" t="s">
        <v>52</v>
      </c>
      <c r="AG8461" t="s">
        <v>30031</v>
      </c>
      <c r="AH8461" s="27">
        <v>1150164</v>
      </c>
      <c r="AI8461" t="s">
        <v>30032</v>
      </c>
      <c r="AJ8461" t="s">
        <v>30071</v>
      </c>
    </row>
    <row r="8462" spans="1:36" ht="17.25" hidden="1" customHeight="1" x14ac:dyDescent="0.2">
      <c r="A8462" s="4" t="s">
        <v>30025</v>
      </c>
      <c r="B8462" t="s">
        <v>29930</v>
      </c>
      <c r="C8462" t="s">
        <v>30026</v>
      </c>
      <c r="D8462" t="s">
        <v>30027</v>
      </c>
      <c r="E8462" t="s">
        <v>13455</v>
      </c>
      <c r="F8462" t="s">
        <v>28139</v>
      </c>
      <c r="G8462" s="5">
        <v>300</v>
      </c>
      <c r="H8462" t="s">
        <v>42</v>
      </c>
      <c r="I8462" t="s">
        <v>240</v>
      </c>
      <c r="J8462" t="s">
        <v>44</v>
      </c>
      <c r="K8462" t="s">
        <v>45</v>
      </c>
      <c r="L8462" t="s">
        <v>45</v>
      </c>
      <c r="N8462" s="6">
        <v>2000</v>
      </c>
      <c r="R8462" s="7">
        <v>29.564205999999999</v>
      </c>
      <c r="S8462" s="7">
        <v>48.170653000000001</v>
      </c>
      <c r="T8462" t="s">
        <v>46</v>
      </c>
      <c r="U8462" t="s">
        <v>30029</v>
      </c>
      <c r="X8462" t="s">
        <v>29998</v>
      </c>
      <c r="Y8462" t="s">
        <v>19854</v>
      </c>
      <c r="Z8462" t="s">
        <v>19864</v>
      </c>
      <c r="AA8462" t="s">
        <v>30057</v>
      </c>
      <c r="AD8462" t="s">
        <v>52</v>
      </c>
      <c r="AE8462" t="s">
        <v>254</v>
      </c>
      <c r="AF8462" t="s">
        <v>52</v>
      </c>
      <c r="AG8462" t="s">
        <v>30031</v>
      </c>
      <c r="AH8462" s="27">
        <v>1150165</v>
      </c>
      <c r="AI8462" t="s">
        <v>30032</v>
      </c>
      <c r="AJ8462" t="s">
        <v>30072</v>
      </c>
    </row>
    <row r="8463" spans="1:36" ht="17.25" hidden="1" customHeight="1" x14ac:dyDescent="0.2">
      <c r="A8463" s="4" t="s">
        <v>30025</v>
      </c>
      <c r="B8463" t="s">
        <v>29930</v>
      </c>
      <c r="C8463" t="s">
        <v>30026</v>
      </c>
      <c r="D8463" t="s">
        <v>30027</v>
      </c>
      <c r="E8463" t="s">
        <v>29820</v>
      </c>
      <c r="F8463" t="s">
        <v>28139</v>
      </c>
      <c r="G8463" s="5">
        <v>300</v>
      </c>
      <c r="H8463" t="s">
        <v>42</v>
      </c>
      <c r="I8463" t="s">
        <v>240</v>
      </c>
      <c r="J8463" t="s">
        <v>44</v>
      </c>
      <c r="K8463" t="s">
        <v>45</v>
      </c>
      <c r="L8463" t="s">
        <v>45</v>
      </c>
      <c r="N8463" s="24">
        <v>2000</v>
      </c>
      <c r="R8463" s="7">
        <v>29.564205999999999</v>
      </c>
      <c r="S8463" s="7">
        <v>48.170653000000001</v>
      </c>
      <c r="T8463" t="s">
        <v>46</v>
      </c>
      <c r="U8463" t="s">
        <v>30029</v>
      </c>
      <c r="X8463" t="s">
        <v>29998</v>
      </c>
      <c r="Y8463" t="s">
        <v>19854</v>
      </c>
      <c r="Z8463" t="s">
        <v>19864</v>
      </c>
      <c r="AA8463" t="s">
        <v>30057</v>
      </c>
      <c r="AD8463" t="s">
        <v>52</v>
      </c>
      <c r="AE8463" t="s">
        <v>254</v>
      </c>
      <c r="AF8463" t="s">
        <v>52</v>
      </c>
      <c r="AG8463" t="s">
        <v>30031</v>
      </c>
      <c r="AH8463" s="8">
        <v>1150166</v>
      </c>
      <c r="AI8463" t="s">
        <v>30032</v>
      </c>
      <c r="AJ8463" t="s">
        <v>30073</v>
      </c>
    </row>
    <row r="8464" spans="1:36" ht="17.25" hidden="1" customHeight="1" x14ac:dyDescent="0.2">
      <c r="A8464" s="4" t="s">
        <v>30074</v>
      </c>
      <c r="B8464" t="s">
        <v>29930</v>
      </c>
      <c r="C8464" t="s">
        <v>30075</v>
      </c>
      <c r="D8464" t="s">
        <v>30076</v>
      </c>
      <c r="E8464" t="s">
        <v>56</v>
      </c>
      <c r="F8464" t="s">
        <v>64</v>
      </c>
      <c r="G8464" s="5">
        <v>875.5</v>
      </c>
      <c r="H8464" t="s">
        <v>42</v>
      </c>
      <c r="I8464" t="s">
        <v>43</v>
      </c>
      <c r="J8464" t="s">
        <v>44</v>
      </c>
      <c r="K8464" t="s">
        <v>45</v>
      </c>
      <c r="L8464" t="s">
        <v>45</v>
      </c>
      <c r="N8464" s="24">
        <v>2009</v>
      </c>
      <c r="R8464" s="7">
        <v>29.035900000000002</v>
      </c>
      <c r="S8464" s="7">
        <v>48.153599999999997</v>
      </c>
      <c r="T8464" t="s">
        <v>46</v>
      </c>
      <c r="U8464" t="s">
        <v>30077</v>
      </c>
      <c r="X8464" t="s">
        <v>30078</v>
      </c>
      <c r="Y8464" t="s">
        <v>19854</v>
      </c>
      <c r="Z8464" t="s">
        <v>19864</v>
      </c>
      <c r="AA8464" t="s">
        <v>30079</v>
      </c>
      <c r="AC8464" t="s">
        <v>30080</v>
      </c>
      <c r="AD8464" t="s">
        <v>52</v>
      </c>
      <c r="AE8464" t="s">
        <v>254</v>
      </c>
      <c r="AF8464" t="s">
        <v>52</v>
      </c>
      <c r="AG8464" t="s">
        <v>30081</v>
      </c>
      <c r="AH8464" s="8" t="s">
        <v>30082</v>
      </c>
      <c r="AI8464" t="s">
        <v>30083</v>
      </c>
      <c r="AJ8464" t="s">
        <v>30084</v>
      </c>
    </row>
    <row r="8465" spans="1:36" ht="17.25" hidden="1" customHeight="1" x14ac:dyDescent="0.2">
      <c r="A8465" s="4" t="s">
        <v>45522</v>
      </c>
      <c r="B8465" t="s">
        <v>43246</v>
      </c>
      <c r="C8465" t="s">
        <v>45523</v>
      </c>
      <c r="D8465" t="s">
        <v>45524</v>
      </c>
      <c r="E8465" t="s">
        <v>56</v>
      </c>
      <c r="F8465" t="s">
        <v>527</v>
      </c>
      <c r="G8465" s="5">
        <v>61</v>
      </c>
      <c r="H8465" t="s">
        <v>42</v>
      </c>
      <c r="I8465" t="s">
        <v>240</v>
      </c>
      <c r="J8465" t="s">
        <v>44</v>
      </c>
      <c r="N8465" s="24">
        <v>1964</v>
      </c>
      <c r="R8465" s="7">
        <v>48.824199999999998</v>
      </c>
      <c r="S8465" s="7">
        <v>44.817799999999998</v>
      </c>
      <c r="T8465" t="s">
        <v>46</v>
      </c>
      <c r="U8465" t="s">
        <v>45525</v>
      </c>
      <c r="X8465" t="s">
        <v>45500</v>
      </c>
      <c r="Y8465" t="s">
        <v>36708</v>
      </c>
      <c r="Z8465" t="s">
        <v>36915</v>
      </c>
      <c r="AA8465" t="s">
        <v>45526</v>
      </c>
      <c r="AG8465" t="s">
        <v>45527</v>
      </c>
      <c r="AI8465" t="s">
        <v>45528</v>
      </c>
      <c r="AJ8465" t="s">
        <v>45530</v>
      </c>
    </row>
    <row r="8466" spans="1:36" ht="17.25" hidden="1" customHeight="1" x14ac:dyDescent="0.2">
      <c r="A8466" s="4" t="s">
        <v>30085</v>
      </c>
      <c r="B8466" t="s">
        <v>29930</v>
      </c>
      <c r="C8466" t="s">
        <v>30086</v>
      </c>
      <c r="D8466" t="s">
        <v>30087</v>
      </c>
      <c r="E8466" t="s">
        <v>726</v>
      </c>
      <c r="F8466" t="s">
        <v>86</v>
      </c>
      <c r="G8466" s="5">
        <v>134</v>
      </c>
      <c r="H8466" t="s">
        <v>42</v>
      </c>
      <c r="I8466" t="s">
        <v>240</v>
      </c>
      <c r="J8466" t="s">
        <v>44</v>
      </c>
      <c r="K8466" t="s">
        <v>45</v>
      </c>
      <c r="L8466" t="s">
        <v>45</v>
      </c>
      <c r="N8466" s="24">
        <v>1971</v>
      </c>
      <c r="R8466" s="7">
        <v>29.032236999999999</v>
      </c>
      <c r="S8466" s="7">
        <v>48.154679000000002</v>
      </c>
      <c r="T8466" t="s">
        <v>46</v>
      </c>
      <c r="U8466" t="s">
        <v>30077</v>
      </c>
      <c r="X8466" t="s">
        <v>30078</v>
      </c>
      <c r="Y8466" t="s">
        <v>19854</v>
      </c>
      <c r="Z8466" t="s">
        <v>19864</v>
      </c>
      <c r="AA8466" t="s">
        <v>30088</v>
      </c>
      <c r="AC8466" t="s">
        <v>30089</v>
      </c>
      <c r="AD8466" t="s">
        <v>52</v>
      </c>
      <c r="AE8466" t="s">
        <v>254</v>
      </c>
      <c r="AF8466" t="s">
        <v>52</v>
      </c>
      <c r="AG8466" t="s">
        <v>30090</v>
      </c>
      <c r="AH8466" s="8">
        <v>1148094</v>
      </c>
      <c r="AI8466" t="s">
        <v>30092</v>
      </c>
      <c r="AJ8466" t="s">
        <v>30095</v>
      </c>
    </row>
    <row r="8467" spans="1:36" ht="17.25" hidden="1" customHeight="1" x14ac:dyDescent="0.2">
      <c r="A8467" s="4" t="s">
        <v>30085</v>
      </c>
      <c r="B8467" t="s">
        <v>29930</v>
      </c>
      <c r="C8467" t="s">
        <v>30086</v>
      </c>
      <c r="D8467" t="s">
        <v>30087</v>
      </c>
      <c r="E8467" t="s">
        <v>728</v>
      </c>
      <c r="F8467" t="s">
        <v>86</v>
      </c>
      <c r="G8467" s="5">
        <v>134</v>
      </c>
      <c r="H8467" t="s">
        <v>42</v>
      </c>
      <c r="I8467" t="s">
        <v>240</v>
      </c>
      <c r="J8467" t="s">
        <v>44</v>
      </c>
      <c r="K8467" t="s">
        <v>45</v>
      </c>
      <c r="L8467" t="s">
        <v>45</v>
      </c>
      <c r="N8467" s="24">
        <v>1971</v>
      </c>
      <c r="R8467" s="7">
        <v>29.032236999999999</v>
      </c>
      <c r="S8467" s="7">
        <v>48.154679000000002</v>
      </c>
      <c r="T8467" t="s">
        <v>46</v>
      </c>
      <c r="U8467" t="s">
        <v>30077</v>
      </c>
      <c r="X8467" t="s">
        <v>30078</v>
      </c>
      <c r="Y8467" t="s">
        <v>19854</v>
      </c>
      <c r="Z8467" t="s">
        <v>19864</v>
      </c>
      <c r="AA8467" t="s">
        <v>30088</v>
      </c>
      <c r="AC8467" t="s">
        <v>30089</v>
      </c>
      <c r="AD8467" t="s">
        <v>52</v>
      </c>
      <c r="AE8467" t="s">
        <v>254</v>
      </c>
      <c r="AF8467" t="s">
        <v>52</v>
      </c>
      <c r="AG8467" t="s">
        <v>30090</v>
      </c>
      <c r="AH8467" s="8">
        <v>1148095</v>
      </c>
      <c r="AI8467" t="s">
        <v>30092</v>
      </c>
      <c r="AJ8467" t="s">
        <v>30096</v>
      </c>
    </row>
    <row r="8468" spans="1:36" ht="17.25" hidden="1" customHeight="1" x14ac:dyDescent="0.2">
      <c r="A8468" s="4" t="s">
        <v>30085</v>
      </c>
      <c r="B8468" t="s">
        <v>29930</v>
      </c>
      <c r="C8468" t="s">
        <v>30086</v>
      </c>
      <c r="D8468" t="s">
        <v>30087</v>
      </c>
      <c r="E8468" t="s">
        <v>730</v>
      </c>
      <c r="F8468" t="s">
        <v>86</v>
      </c>
      <c r="G8468" s="5">
        <v>134</v>
      </c>
      <c r="H8468" t="s">
        <v>42</v>
      </c>
      <c r="I8468" t="s">
        <v>240</v>
      </c>
      <c r="J8468" t="s">
        <v>44</v>
      </c>
      <c r="K8468" t="s">
        <v>45</v>
      </c>
      <c r="L8468" t="s">
        <v>45</v>
      </c>
      <c r="N8468" s="24">
        <v>1972</v>
      </c>
      <c r="R8468" s="7">
        <v>29.032236999999999</v>
      </c>
      <c r="S8468" s="7">
        <v>48.154679000000002</v>
      </c>
      <c r="T8468" t="s">
        <v>46</v>
      </c>
      <c r="U8468" t="s">
        <v>30077</v>
      </c>
      <c r="X8468" t="s">
        <v>30078</v>
      </c>
      <c r="Y8468" t="s">
        <v>19854</v>
      </c>
      <c r="Z8468" t="s">
        <v>19864</v>
      </c>
      <c r="AA8468" t="s">
        <v>30088</v>
      </c>
      <c r="AC8468" t="s">
        <v>30089</v>
      </c>
      <c r="AD8468" t="s">
        <v>52</v>
      </c>
      <c r="AE8468" t="s">
        <v>254</v>
      </c>
      <c r="AF8468" t="s">
        <v>52</v>
      </c>
      <c r="AG8468" t="s">
        <v>30090</v>
      </c>
      <c r="AH8468" s="8">
        <v>1148096</v>
      </c>
      <c r="AI8468" t="s">
        <v>30092</v>
      </c>
      <c r="AJ8468" t="s">
        <v>30097</v>
      </c>
    </row>
    <row r="8469" spans="1:36" ht="17.25" hidden="1" customHeight="1" x14ac:dyDescent="0.2">
      <c r="A8469" s="4" t="s">
        <v>30085</v>
      </c>
      <c r="B8469" t="s">
        <v>29930</v>
      </c>
      <c r="C8469" t="s">
        <v>30086</v>
      </c>
      <c r="D8469" t="s">
        <v>30087</v>
      </c>
      <c r="E8469" t="s">
        <v>1673</v>
      </c>
      <c r="F8469" t="s">
        <v>86</v>
      </c>
      <c r="G8469" s="5">
        <v>134</v>
      </c>
      <c r="H8469" t="s">
        <v>42</v>
      </c>
      <c r="I8469" t="s">
        <v>240</v>
      </c>
      <c r="J8469" t="s">
        <v>44</v>
      </c>
      <c r="K8469" t="s">
        <v>45</v>
      </c>
      <c r="L8469" t="s">
        <v>45</v>
      </c>
      <c r="N8469" s="24">
        <v>1974</v>
      </c>
      <c r="R8469" s="7">
        <v>29.032236999999999</v>
      </c>
      <c r="S8469" s="7">
        <v>48.154679000000002</v>
      </c>
      <c r="T8469" t="s">
        <v>46</v>
      </c>
      <c r="U8469" t="s">
        <v>30077</v>
      </c>
      <c r="X8469" t="s">
        <v>30078</v>
      </c>
      <c r="Y8469" t="s">
        <v>19854</v>
      </c>
      <c r="Z8469" t="s">
        <v>19864</v>
      </c>
      <c r="AA8469" t="s">
        <v>30088</v>
      </c>
      <c r="AC8469" t="s">
        <v>30089</v>
      </c>
      <c r="AD8469" t="s">
        <v>52</v>
      </c>
      <c r="AE8469" t="s">
        <v>254</v>
      </c>
      <c r="AF8469" t="s">
        <v>52</v>
      </c>
      <c r="AG8469" t="s">
        <v>30090</v>
      </c>
      <c r="AH8469" s="8">
        <v>1148097</v>
      </c>
      <c r="AI8469" t="s">
        <v>30092</v>
      </c>
      <c r="AJ8469" t="s">
        <v>30098</v>
      </c>
    </row>
    <row r="8470" spans="1:36" ht="17.25" hidden="1" customHeight="1" x14ac:dyDescent="0.2">
      <c r="A8470" s="4" t="s">
        <v>30085</v>
      </c>
      <c r="B8470" t="s">
        <v>29930</v>
      </c>
      <c r="C8470" t="s">
        <v>30086</v>
      </c>
      <c r="D8470" t="s">
        <v>30087</v>
      </c>
      <c r="E8470" t="s">
        <v>1675</v>
      </c>
      <c r="F8470" t="s">
        <v>86</v>
      </c>
      <c r="G8470" s="5">
        <v>134</v>
      </c>
      <c r="H8470" t="s">
        <v>42</v>
      </c>
      <c r="I8470" t="s">
        <v>240</v>
      </c>
      <c r="J8470" t="s">
        <v>44</v>
      </c>
      <c r="K8470" t="s">
        <v>45</v>
      </c>
      <c r="L8470" t="s">
        <v>45</v>
      </c>
      <c r="N8470" s="24">
        <v>1974</v>
      </c>
      <c r="R8470" s="7">
        <v>29.032236999999999</v>
      </c>
      <c r="S8470" s="7">
        <v>48.154679000000002</v>
      </c>
      <c r="T8470" t="s">
        <v>46</v>
      </c>
      <c r="U8470" t="s">
        <v>30077</v>
      </c>
      <c r="X8470" t="s">
        <v>30078</v>
      </c>
      <c r="Y8470" t="s">
        <v>19854</v>
      </c>
      <c r="Z8470" t="s">
        <v>19864</v>
      </c>
      <c r="AA8470" t="s">
        <v>30088</v>
      </c>
      <c r="AC8470" t="s">
        <v>30089</v>
      </c>
      <c r="AD8470" t="s">
        <v>52</v>
      </c>
      <c r="AE8470" t="s">
        <v>254</v>
      </c>
      <c r="AF8470" t="s">
        <v>52</v>
      </c>
      <c r="AG8470" t="s">
        <v>30090</v>
      </c>
      <c r="AH8470" s="8">
        <v>1148098</v>
      </c>
      <c r="AI8470" t="s">
        <v>30092</v>
      </c>
      <c r="AJ8470" t="s">
        <v>30099</v>
      </c>
    </row>
    <row r="8471" spans="1:36" ht="17.25" hidden="1" customHeight="1" x14ac:dyDescent="0.2">
      <c r="A8471" s="4" t="s">
        <v>30100</v>
      </c>
      <c r="B8471" t="s">
        <v>30101</v>
      </c>
      <c r="C8471" t="s">
        <v>30102</v>
      </c>
      <c r="D8471" t="s">
        <v>30103</v>
      </c>
      <c r="E8471" t="s">
        <v>4758</v>
      </c>
      <c r="F8471" t="s">
        <v>86</v>
      </c>
      <c r="G8471" s="5">
        <v>100</v>
      </c>
      <c r="H8471" t="s">
        <v>558</v>
      </c>
      <c r="I8471" t="s">
        <v>45</v>
      </c>
      <c r="J8471" t="s">
        <v>44</v>
      </c>
      <c r="K8471" t="s">
        <v>45</v>
      </c>
      <c r="L8471" t="s">
        <v>45</v>
      </c>
      <c r="M8471" t="s">
        <v>2514</v>
      </c>
      <c r="R8471" s="7">
        <v>42.871746999999999</v>
      </c>
      <c r="S8471" s="7">
        <v>74.654956999999996</v>
      </c>
      <c r="T8471" t="s">
        <v>46</v>
      </c>
      <c r="U8471" t="s">
        <v>30104</v>
      </c>
      <c r="X8471" t="s">
        <v>30104</v>
      </c>
      <c r="Y8471" t="s">
        <v>19854</v>
      </c>
      <c r="Z8471" t="s">
        <v>29693</v>
      </c>
      <c r="AC8471" t="s">
        <v>30105</v>
      </c>
      <c r="AI8471" t="s">
        <v>30106</v>
      </c>
      <c r="AJ8471" t="s">
        <v>30107</v>
      </c>
    </row>
    <row r="8472" spans="1:36" ht="17.25" hidden="1" customHeight="1" x14ac:dyDescent="0.2">
      <c r="A8472" s="4" t="s">
        <v>30100</v>
      </c>
      <c r="B8472" t="s">
        <v>30101</v>
      </c>
      <c r="C8472" t="s">
        <v>30102</v>
      </c>
      <c r="D8472" t="s">
        <v>30103</v>
      </c>
      <c r="E8472" t="s">
        <v>4760</v>
      </c>
      <c r="F8472" t="s">
        <v>86</v>
      </c>
      <c r="G8472" s="5">
        <v>90</v>
      </c>
      <c r="H8472" t="s">
        <v>558</v>
      </c>
      <c r="I8472" t="s">
        <v>45</v>
      </c>
      <c r="J8472" t="s">
        <v>44</v>
      </c>
      <c r="K8472" t="s">
        <v>45</v>
      </c>
      <c r="L8472" t="s">
        <v>45</v>
      </c>
      <c r="M8472" t="s">
        <v>2514</v>
      </c>
      <c r="R8472" s="7">
        <v>42.871746999999999</v>
      </c>
      <c r="S8472" s="7">
        <v>74.654956999999996</v>
      </c>
      <c r="T8472" t="s">
        <v>46</v>
      </c>
      <c r="U8472" t="s">
        <v>30104</v>
      </c>
      <c r="X8472" t="s">
        <v>30104</v>
      </c>
      <c r="Y8472" t="s">
        <v>19854</v>
      </c>
      <c r="Z8472" t="s">
        <v>29693</v>
      </c>
      <c r="AC8472" t="s">
        <v>30105</v>
      </c>
      <c r="AI8472" t="s">
        <v>30106</v>
      </c>
      <c r="AJ8472" t="s">
        <v>30108</v>
      </c>
    </row>
    <row r="8473" spans="1:36" ht="17.25" hidden="1" customHeight="1" x14ac:dyDescent="0.2">
      <c r="A8473" s="4" t="s">
        <v>30100</v>
      </c>
      <c r="B8473" t="s">
        <v>30101</v>
      </c>
      <c r="C8473" t="s">
        <v>30102</v>
      </c>
      <c r="D8473" t="s">
        <v>30103</v>
      </c>
      <c r="E8473" t="s">
        <v>4762</v>
      </c>
      <c r="F8473" t="s">
        <v>86</v>
      </c>
      <c r="G8473" s="5">
        <v>150</v>
      </c>
      <c r="H8473" t="s">
        <v>558</v>
      </c>
      <c r="I8473" t="s">
        <v>45</v>
      </c>
      <c r="J8473" t="s">
        <v>44</v>
      </c>
      <c r="K8473" t="s">
        <v>45</v>
      </c>
      <c r="L8473" t="s">
        <v>45</v>
      </c>
      <c r="M8473" t="s">
        <v>2514</v>
      </c>
      <c r="R8473" s="7">
        <v>42.871746999999999</v>
      </c>
      <c r="S8473" s="7">
        <v>74.654956999999996</v>
      </c>
      <c r="T8473" t="s">
        <v>46</v>
      </c>
      <c r="U8473" t="s">
        <v>30104</v>
      </c>
      <c r="X8473" t="s">
        <v>30104</v>
      </c>
      <c r="Y8473" t="s">
        <v>19854</v>
      </c>
      <c r="Z8473" t="s">
        <v>29693</v>
      </c>
      <c r="AC8473" t="s">
        <v>30105</v>
      </c>
      <c r="AI8473" t="s">
        <v>30106</v>
      </c>
      <c r="AJ8473" t="s">
        <v>30109</v>
      </c>
    </row>
    <row r="8474" spans="1:36" ht="17.25" hidden="1" customHeight="1" x14ac:dyDescent="0.2">
      <c r="A8474" s="4" t="s">
        <v>30100</v>
      </c>
      <c r="B8474" t="s">
        <v>30101</v>
      </c>
      <c r="C8474" t="s">
        <v>30102</v>
      </c>
      <c r="D8474" t="s">
        <v>30103</v>
      </c>
      <c r="E8474" t="s">
        <v>4764</v>
      </c>
      <c r="F8474" t="s">
        <v>86</v>
      </c>
      <c r="G8474" s="5">
        <v>150</v>
      </c>
      <c r="H8474" t="s">
        <v>558</v>
      </c>
      <c r="I8474" t="s">
        <v>45</v>
      </c>
      <c r="J8474" t="s">
        <v>44</v>
      </c>
      <c r="K8474" t="s">
        <v>45</v>
      </c>
      <c r="L8474" t="s">
        <v>45</v>
      </c>
      <c r="M8474" t="s">
        <v>2514</v>
      </c>
      <c r="R8474" s="7">
        <v>42.871746999999999</v>
      </c>
      <c r="S8474" s="7">
        <v>74.654956999999996</v>
      </c>
      <c r="T8474" t="s">
        <v>46</v>
      </c>
      <c r="U8474" t="s">
        <v>30104</v>
      </c>
      <c r="X8474" t="s">
        <v>30104</v>
      </c>
      <c r="Y8474" t="s">
        <v>19854</v>
      </c>
      <c r="Z8474" t="s">
        <v>29693</v>
      </c>
      <c r="AC8474" t="s">
        <v>30105</v>
      </c>
      <c r="AI8474" t="s">
        <v>30106</v>
      </c>
      <c r="AJ8474" t="s">
        <v>30110</v>
      </c>
    </row>
    <row r="8475" spans="1:36" ht="17.25" hidden="1" customHeight="1" x14ac:dyDescent="0.2">
      <c r="A8475" s="4" t="s">
        <v>30100</v>
      </c>
      <c r="B8475" t="s">
        <v>30101</v>
      </c>
      <c r="C8475" t="s">
        <v>30102</v>
      </c>
      <c r="D8475" t="s">
        <v>30103</v>
      </c>
      <c r="E8475" t="s">
        <v>335</v>
      </c>
      <c r="F8475" t="s">
        <v>86</v>
      </c>
      <c r="G8475" s="5">
        <v>100</v>
      </c>
      <c r="H8475" t="s">
        <v>558</v>
      </c>
      <c r="I8475" t="s">
        <v>45</v>
      </c>
      <c r="J8475" t="s">
        <v>44</v>
      </c>
      <c r="K8475" t="s">
        <v>45</v>
      </c>
      <c r="L8475" t="s">
        <v>45</v>
      </c>
      <c r="M8475" t="s">
        <v>2514</v>
      </c>
      <c r="R8475" s="7">
        <v>42.871746999999999</v>
      </c>
      <c r="S8475" s="7">
        <v>74.654956999999996</v>
      </c>
      <c r="T8475" t="s">
        <v>46</v>
      </c>
      <c r="U8475" t="s">
        <v>30104</v>
      </c>
      <c r="X8475" t="s">
        <v>30104</v>
      </c>
      <c r="Y8475" t="s">
        <v>19854</v>
      </c>
      <c r="Z8475" t="s">
        <v>29693</v>
      </c>
      <c r="AC8475" t="s">
        <v>30105</v>
      </c>
      <c r="AI8475" t="s">
        <v>30106</v>
      </c>
      <c r="AJ8475" t="s">
        <v>30111</v>
      </c>
    </row>
    <row r="8476" spans="1:36" ht="17.25" hidden="1" customHeight="1" x14ac:dyDescent="0.2">
      <c r="A8476" s="4" t="s">
        <v>30100</v>
      </c>
      <c r="B8476" t="s">
        <v>30101</v>
      </c>
      <c r="C8476" t="s">
        <v>30102</v>
      </c>
      <c r="D8476" t="s">
        <v>30103</v>
      </c>
      <c r="E8476" t="s">
        <v>1157</v>
      </c>
      <c r="F8476" t="s">
        <v>86</v>
      </c>
      <c r="G8476" s="5">
        <v>100</v>
      </c>
      <c r="H8476" t="s">
        <v>558</v>
      </c>
      <c r="I8476" t="s">
        <v>45</v>
      </c>
      <c r="J8476" t="s">
        <v>44</v>
      </c>
      <c r="K8476" t="s">
        <v>45</v>
      </c>
      <c r="L8476" t="s">
        <v>45</v>
      </c>
      <c r="M8476" t="s">
        <v>2514</v>
      </c>
      <c r="R8476" s="7">
        <v>42.871746999999999</v>
      </c>
      <c r="S8476" s="7">
        <v>74.654956999999996</v>
      </c>
      <c r="T8476" t="s">
        <v>46</v>
      </c>
      <c r="U8476" t="s">
        <v>30104</v>
      </c>
      <c r="X8476" t="s">
        <v>30104</v>
      </c>
      <c r="Y8476" t="s">
        <v>19854</v>
      </c>
      <c r="Z8476" t="s">
        <v>29693</v>
      </c>
      <c r="AC8476" t="s">
        <v>30105</v>
      </c>
      <c r="AI8476" t="s">
        <v>30106</v>
      </c>
      <c r="AJ8476" t="s">
        <v>30112</v>
      </c>
    </row>
    <row r="8477" spans="1:36" ht="17.25" hidden="1" customHeight="1" x14ac:dyDescent="0.2">
      <c r="A8477" s="4" t="s">
        <v>30100</v>
      </c>
      <c r="B8477" t="s">
        <v>30101</v>
      </c>
      <c r="C8477" t="s">
        <v>30102</v>
      </c>
      <c r="D8477" t="s">
        <v>30103</v>
      </c>
      <c r="E8477" t="s">
        <v>2297</v>
      </c>
      <c r="F8477" t="s">
        <v>86</v>
      </c>
      <c r="G8477" s="5">
        <v>60</v>
      </c>
      <c r="H8477" t="s">
        <v>558</v>
      </c>
      <c r="I8477" t="s">
        <v>45</v>
      </c>
      <c r="J8477" t="s">
        <v>44</v>
      </c>
      <c r="K8477" t="s">
        <v>45</v>
      </c>
      <c r="L8477" t="s">
        <v>45</v>
      </c>
      <c r="M8477" t="s">
        <v>2514</v>
      </c>
      <c r="R8477" s="7">
        <v>42.871746999999999</v>
      </c>
      <c r="S8477" s="7">
        <v>74.654956999999996</v>
      </c>
      <c r="T8477" t="s">
        <v>46</v>
      </c>
      <c r="U8477" t="s">
        <v>30104</v>
      </c>
      <c r="X8477" t="s">
        <v>30104</v>
      </c>
      <c r="Y8477" t="s">
        <v>19854</v>
      </c>
      <c r="Z8477" t="s">
        <v>29693</v>
      </c>
      <c r="AC8477" t="s">
        <v>30105</v>
      </c>
      <c r="AI8477" t="s">
        <v>30106</v>
      </c>
      <c r="AJ8477" t="s">
        <v>30113</v>
      </c>
    </row>
    <row r="8478" spans="1:36" ht="17.25" hidden="1" customHeight="1" x14ac:dyDescent="0.2">
      <c r="A8478" s="4" t="s">
        <v>30100</v>
      </c>
      <c r="B8478" t="s">
        <v>30101</v>
      </c>
      <c r="C8478" t="s">
        <v>30102</v>
      </c>
      <c r="D8478" t="s">
        <v>30103</v>
      </c>
      <c r="E8478" t="s">
        <v>3929</v>
      </c>
      <c r="F8478" t="s">
        <v>86</v>
      </c>
      <c r="G8478" s="5">
        <v>60</v>
      </c>
      <c r="H8478" t="s">
        <v>558</v>
      </c>
      <c r="I8478" t="s">
        <v>45</v>
      </c>
      <c r="J8478" t="s">
        <v>44</v>
      </c>
      <c r="K8478" t="s">
        <v>45</v>
      </c>
      <c r="L8478" t="s">
        <v>45</v>
      </c>
      <c r="M8478" t="s">
        <v>2514</v>
      </c>
      <c r="P8478" s="25"/>
      <c r="R8478" s="7">
        <v>42.871746999999999</v>
      </c>
      <c r="S8478" s="7">
        <v>74.654956999999996</v>
      </c>
      <c r="T8478" t="s">
        <v>46</v>
      </c>
      <c r="U8478" t="s">
        <v>30104</v>
      </c>
      <c r="X8478" t="s">
        <v>30104</v>
      </c>
      <c r="Y8478" t="s">
        <v>19854</v>
      </c>
      <c r="Z8478" t="s">
        <v>29693</v>
      </c>
      <c r="AC8478" t="s">
        <v>30105</v>
      </c>
      <c r="AI8478" t="s">
        <v>30106</v>
      </c>
      <c r="AJ8478" t="s">
        <v>30114</v>
      </c>
    </row>
    <row r="8479" spans="1:36" ht="17.25" hidden="1" customHeight="1" x14ac:dyDescent="0.2">
      <c r="A8479" s="4" t="s">
        <v>30100</v>
      </c>
      <c r="B8479" t="s">
        <v>30101</v>
      </c>
      <c r="C8479" t="s">
        <v>30102</v>
      </c>
      <c r="D8479" t="s">
        <v>30103</v>
      </c>
      <c r="E8479" t="s">
        <v>4787</v>
      </c>
      <c r="F8479" t="s">
        <v>86</v>
      </c>
      <c r="G8479" s="5">
        <v>100</v>
      </c>
      <c r="H8479" t="s">
        <v>558</v>
      </c>
      <c r="I8479" t="s">
        <v>45</v>
      </c>
      <c r="J8479" t="s">
        <v>44</v>
      </c>
      <c r="K8479" t="s">
        <v>45</v>
      </c>
      <c r="L8479" t="s">
        <v>45</v>
      </c>
      <c r="M8479" t="s">
        <v>2514</v>
      </c>
      <c r="P8479" s="25"/>
      <c r="R8479" s="7">
        <v>42.871746999999999</v>
      </c>
      <c r="S8479" s="7">
        <v>74.654956999999996</v>
      </c>
      <c r="T8479" t="s">
        <v>46</v>
      </c>
      <c r="U8479" t="s">
        <v>30104</v>
      </c>
      <c r="X8479" t="s">
        <v>30104</v>
      </c>
      <c r="Y8479" t="s">
        <v>19854</v>
      </c>
      <c r="Z8479" t="s">
        <v>29693</v>
      </c>
      <c r="AC8479" t="s">
        <v>30105</v>
      </c>
      <c r="AI8479" t="s">
        <v>30106</v>
      </c>
      <c r="AJ8479" t="s">
        <v>30115</v>
      </c>
    </row>
    <row r="8480" spans="1:36" ht="17.25" hidden="1" customHeight="1" x14ac:dyDescent="0.2">
      <c r="A8480" s="4" t="s">
        <v>30116</v>
      </c>
      <c r="B8480" t="s">
        <v>13673</v>
      </c>
      <c r="C8480" t="s">
        <v>30117</v>
      </c>
      <c r="D8480" t="s">
        <v>30118</v>
      </c>
      <c r="E8480" t="s">
        <v>40</v>
      </c>
      <c r="F8480" t="s">
        <v>617</v>
      </c>
      <c r="G8480" s="5">
        <v>550</v>
      </c>
      <c r="H8480" t="s">
        <v>558</v>
      </c>
      <c r="I8480" t="s">
        <v>43</v>
      </c>
      <c r="J8480" t="s">
        <v>45</v>
      </c>
      <c r="K8480" t="s">
        <v>45</v>
      </c>
      <c r="L8480" t="s">
        <v>45</v>
      </c>
      <c r="N8480" s="8" t="s">
        <v>45</v>
      </c>
      <c r="P8480" s="25"/>
      <c r="R8480" s="7">
        <v>34.463178999999997</v>
      </c>
      <c r="S8480" s="7">
        <v>35.888888999999999</v>
      </c>
      <c r="T8480" t="s">
        <v>504</v>
      </c>
      <c r="U8480" t="s">
        <v>30119</v>
      </c>
      <c r="W8480" t="s">
        <v>30120</v>
      </c>
      <c r="X8480" t="s">
        <v>20197</v>
      </c>
      <c r="Y8480" t="s">
        <v>19854</v>
      </c>
      <c r="Z8480" t="s">
        <v>19864</v>
      </c>
      <c r="AA8480" t="s">
        <v>30121</v>
      </c>
      <c r="AD8480" t="s">
        <v>52</v>
      </c>
      <c r="AF8480" t="s">
        <v>52</v>
      </c>
      <c r="AG8480" t="s">
        <v>30122</v>
      </c>
      <c r="AH8480" s="8" t="s">
        <v>30123</v>
      </c>
      <c r="AI8480" t="s">
        <v>30124</v>
      </c>
      <c r="AJ8480" t="s">
        <v>30125</v>
      </c>
    </row>
    <row r="8481" spans="1:36" ht="17.25" hidden="1" customHeight="1" x14ac:dyDescent="0.2">
      <c r="A8481" s="4" t="s">
        <v>30126</v>
      </c>
      <c r="B8481" t="s">
        <v>13673</v>
      </c>
      <c r="C8481" t="s">
        <v>30127</v>
      </c>
      <c r="D8481" t="s">
        <v>30128</v>
      </c>
      <c r="E8481" t="s">
        <v>40</v>
      </c>
      <c r="F8481" t="s">
        <v>41</v>
      </c>
      <c r="G8481" s="5">
        <v>465</v>
      </c>
      <c r="H8481" t="s">
        <v>42</v>
      </c>
      <c r="I8481" t="s">
        <v>43</v>
      </c>
      <c r="J8481" t="s">
        <v>45</v>
      </c>
      <c r="K8481" t="s">
        <v>45</v>
      </c>
      <c r="L8481" t="s">
        <v>45</v>
      </c>
      <c r="N8481" s="24">
        <v>2002</v>
      </c>
      <c r="R8481" s="7">
        <v>34.464750000000002</v>
      </c>
      <c r="S8481" s="7">
        <v>35.894674000000002</v>
      </c>
      <c r="T8481" t="s">
        <v>46</v>
      </c>
      <c r="U8481" t="s">
        <v>30119</v>
      </c>
      <c r="W8481" t="s">
        <v>30120</v>
      </c>
      <c r="X8481" t="s">
        <v>20197</v>
      </c>
      <c r="Y8481" t="s">
        <v>19854</v>
      </c>
      <c r="Z8481" t="s">
        <v>19864</v>
      </c>
      <c r="AA8481" t="s">
        <v>30121</v>
      </c>
      <c r="AC8481" t="s">
        <v>30129</v>
      </c>
      <c r="AD8481" t="s">
        <v>52</v>
      </c>
      <c r="AF8481" t="s">
        <v>52</v>
      </c>
      <c r="AG8481" t="s">
        <v>30122</v>
      </c>
      <c r="AH8481" s="8" t="s">
        <v>30130</v>
      </c>
      <c r="AI8481" t="s">
        <v>30131</v>
      </c>
      <c r="AJ8481" t="s">
        <v>30132</v>
      </c>
    </row>
    <row r="8482" spans="1:36" ht="17.25" hidden="1" customHeight="1" x14ac:dyDescent="0.2">
      <c r="A8482" s="4" t="s">
        <v>30139</v>
      </c>
      <c r="B8482" t="s">
        <v>13673</v>
      </c>
      <c r="C8482" t="s">
        <v>30140</v>
      </c>
      <c r="D8482" t="s">
        <v>30141</v>
      </c>
      <c r="E8482" t="s">
        <v>75</v>
      </c>
      <c r="F8482" t="s">
        <v>86</v>
      </c>
      <c r="G8482" s="5">
        <v>550</v>
      </c>
      <c r="H8482" t="s">
        <v>611</v>
      </c>
      <c r="I8482" t="s">
        <v>43</v>
      </c>
      <c r="J8482" t="s">
        <v>45</v>
      </c>
      <c r="K8482" t="s">
        <v>45</v>
      </c>
      <c r="L8482" t="s">
        <v>45</v>
      </c>
      <c r="R8482" s="7">
        <v>34.375179000000003</v>
      </c>
      <c r="S8482" s="7">
        <v>35.409446000000003</v>
      </c>
      <c r="T8482" t="s">
        <v>504</v>
      </c>
      <c r="U8482" t="s">
        <v>30142</v>
      </c>
      <c r="W8482" t="s">
        <v>30143</v>
      </c>
      <c r="X8482" t="s">
        <v>30144</v>
      </c>
      <c r="Y8482" t="s">
        <v>19854</v>
      </c>
      <c r="Z8482" t="s">
        <v>19864</v>
      </c>
      <c r="AF8482" t="s">
        <v>52</v>
      </c>
      <c r="AG8482" t="s">
        <v>45</v>
      </c>
      <c r="AH8482" s="8" t="s">
        <v>45</v>
      </c>
      <c r="AI8482" t="s">
        <v>30145</v>
      </c>
      <c r="AJ8482" t="s">
        <v>30146</v>
      </c>
    </row>
    <row r="8483" spans="1:36" ht="17.25" hidden="1" customHeight="1" x14ac:dyDescent="0.2">
      <c r="A8483" s="4" t="s">
        <v>45611</v>
      </c>
      <c r="B8483" t="s">
        <v>43246</v>
      </c>
      <c r="C8483" t="s">
        <v>45612</v>
      </c>
      <c r="D8483" t="s">
        <v>45613</v>
      </c>
      <c r="E8483" t="s">
        <v>56</v>
      </c>
      <c r="F8483" t="s">
        <v>4924</v>
      </c>
      <c r="G8483" s="5">
        <v>150</v>
      </c>
      <c r="H8483" t="s">
        <v>42</v>
      </c>
      <c r="I8483" t="s">
        <v>240</v>
      </c>
      <c r="J8483" t="s">
        <v>44</v>
      </c>
      <c r="N8483" s="24">
        <v>1964</v>
      </c>
      <c r="R8483" s="7">
        <v>59.340648999999999</v>
      </c>
      <c r="S8483" s="7">
        <v>57.246060999999997</v>
      </c>
      <c r="T8483" t="s">
        <v>46</v>
      </c>
      <c r="U8483" t="s">
        <v>45614</v>
      </c>
      <c r="X8483" t="s">
        <v>43415</v>
      </c>
      <c r="Y8483" t="s">
        <v>36708</v>
      </c>
      <c r="Z8483" t="s">
        <v>36915</v>
      </c>
      <c r="AG8483" t="s">
        <v>45615</v>
      </c>
      <c r="AH8483" s="24">
        <v>1198810</v>
      </c>
      <c r="AI8483" t="s">
        <v>45616</v>
      </c>
      <c r="AJ8483" t="s">
        <v>45618</v>
      </c>
    </row>
    <row r="8484" spans="1:36" ht="17.25" hidden="1" customHeight="1" x14ac:dyDescent="0.2">
      <c r="A8484" s="4" t="s">
        <v>45611</v>
      </c>
      <c r="B8484" t="s">
        <v>43246</v>
      </c>
      <c r="C8484" t="s">
        <v>45612</v>
      </c>
      <c r="D8484" t="s">
        <v>45613</v>
      </c>
      <c r="E8484" t="s">
        <v>58</v>
      </c>
      <c r="F8484" t="s">
        <v>4924</v>
      </c>
      <c r="G8484" s="5">
        <v>150</v>
      </c>
      <c r="H8484" t="s">
        <v>42</v>
      </c>
      <c r="I8484" t="s">
        <v>240</v>
      </c>
      <c r="J8484" t="s">
        <v>44</v>
      </c>
      <c r="N8484" s="24">
        <v>1964</v>
      </c>
      <c r="R8484" s="7">
        <v>59.340648999999999</v>
      </c>
      <c r="S8484" s="7">
        <v>57.246060999999997</v>
      </c>
      <c r="T8484" t="s">
        <v>46</v>
      </c>
      <c r="U8484" t="s">
        <v>45614</v>
      </c>
      <c r="X8484" t="s">
        <v>43415</v>
      </c>
      <c r="Y8484" t="s">
        <v>36708</v>
      </c>
      <c r="Z8484" t="s">
        <v>36915</v>
      </c>
      <c r="AG8484" t="s">
        <v>45615</v>
      </c>
      <c r="AH8484" s="24">
        <v>1198811</v>
      </c>
      <c r="AI8484" t="s">
        <v>45616</v>
      </c>
      <c r="AJ8484" t="s">
        <v>45619</v>
      </c>
    </row>
    <row r="8485" spans="1:36" ht="17.25" hidden="1" customHeight="1" x14ac:dyDescent="0.2">
      <c r="A8485" s="4" t="s">
        <v>30147</v>
      </c>
      <c r="B8485" t="s">
        <v>13673</v>
      </c>
      <c r="C8485" t="s">
        <v>30148</v>
      </c>
      <c r="D8485" t="s">
        <v>30149</v>
      </c>
      <c r="E8485" t="s">
        <v>211</v>
      </c>
      <c r="F8485" t="s">
        <v>570</v>
      </c>
      <c r="G8485" s="5">
        <v>72</v>
      </c>
      <c r="H8485" t="s">
        <v>42</v>
      </c>
      <c r="I8485" t="s">
        <v>240</v>
      </c>
      <c r="J8485" t="s">
        <v>45</v>
      </c>
      <c r="K8485" t="s">
        <v>45</v>
      </c>
      <c r="L8485" t="s">
        <v>45</v>
      </c>
      <c r="N8485" s="24">
        <v>1980</v>
      </c>
      <c r="P8485" s="24">
        <v>2020</v>
      </c>
      <c r="R8485" s="7">
        <v>33.648105999999999</v>
      </c>
      <c r="S8485" s="7">
        <v>35.401620999999999</v>
      </c>
      <c r="T8485" t="s">
        <v>46</v>
      </c>
      <c r="U8485" t="s">
        <v>30142</v>
      </c>
      <c r="W8485" t="s">
        <v>30143</v>
      </c>
      <c r="X8485" t="s">
        <v>30144</v>
      </c>
      <c r="Y8485" t="s">
        <v>19854</v>
      </c>
      <c r="Z8485" t="s">
        <v>19864</v>
      </c>
      <c r="AG8485" t="s">
        <v>30150</v>
      </c>
      <c r="AH8485" s="24">
        <v>1108962</v>
      </c>
      <c r="AI8485" t="s">
        <v>30151</v>
      </c>
      <c r="AJ8485" t="s">
        <v>30154</v>
      </c>
    </row>
    <row r="8486" spans="1:36" ht="17.25" hidden="1" customHeight="1" x14ac:dyDescent="0.2">
      <c r="A8486" s="4" t="s">
        <v>30147</v>
      </c>
      <c r="B8486" t="s">
        <v>13673</v>
      </c>
      <c r="C8486" t="s">
        <v>30148</v>
      </c>
      <c r="D8486" t="s">
        <v>30149</v>
      </c>
      <c r="E8486" t="s">
        <v>387</v>
      </c>
      <c r="F8486" t="s">
        <v>570</v>
      </c>
      <c r="G8486" s="5">
        <v>72</v>
      </c>
      <c r="H8486" t="s">
        <v>42</v>
      </c>
      <c r="I8486" t="s">
        <v>240</v>
      </c>
      <c r="J8486" t="s">
        <v>45</v>
      </c>
      <c r="K8486" t="s">
        <v>45</v>
      </c>
      <c r="L8486" t="s">
        <v>45</v>
      </c>
      <c r="N8486" s="24">
        <v>1981</v>
      </c>
      <c r="P8486" s="24">
        <v>2020</v>
      </c>
      <c r="R8486" s="7">
        <v>33.648105999999999</v>
      </c>
      <c r="S8486" s="7">
        <v>35.401620999999999</v>
      </c>
      <c r="T8486" t="s">
        <v>46</v>
      </c>
      <c r="U8486" t="s">
        <v>30142</v>
      </c>
      <c r="W8486" t="s">
        <v>30143</v>
      </c>
      <c r="X8486" t="s">
        <v>30144</v>
      </c>
      <c r="Y8486" t="s">
        <v>19854</v>
      </c>
      <c r="Z8486" t="s">
        <v>19864</v>
      </c>
      <c r="AG8486" t="s">
        <v>30150</v>
      </c>
      <c r="AH8486" s="24">
        <v>1108963</v>
      </c>
      <c r="AI8486" t="s">
        <v>30151</v>
      </c>
      <c r="AJ8486" t="s">
        <v>30155</v>
      </c>
    </row>
    <row r="8487" spans="1:36" ht="17.25" hidden="1" customHeight="1" x14ac:dyDescent="0.2">
      <c r="A8487" s="4" t="s">
        <v>30147</v>
      </c>
      <c r="B8487" t="s">
        <v>13673</v>
      </c>
      <c r="C8487" t="s">
        <v>30148</v>
      </c>
      <c r="D8487" t="s">
        <v>30149</v>
      </c>
      <c r="E8487" t="s">
        <v>1426</v>
      </c>
      <c r="F8487" t="s">
        <v>570</v>
      </c>
      <c r="G8487" s="5">
        <v>72</v>
      </c>
      <c r="H8487" t="s">
        <v>42</v>
      </c>
      <c r="I8487" t="s">
        <v>240</v>
      </c>
      <c r="J8487" t="s">
        <v>45</v>
      </c>
      <c r="K8487" t="s">
        <v>45</v>
      </c>
      <c r="L8487" t="s">
        <v>45</v>
      </c>
      <c r="N8487" s="24">
        <v>1981</v>
      </c>
      <c r="P8487" s="24">
        <v>2020</v>
      </c>
      <c r="R8487" s="7">
        <v>33.648105999999999</v>
      </c>
      <c r="S8487" s="7">
        <v>35.401620999999999</v>
      </c>
      <c r="T8487" t="s">
        <v>46</v>
      </c>
      <c r="U8487" t="s">
        <v>30142</v>
      </c>
      <c r="W8487" t="s">
        <v>30143</v>
      </c>
      <c r="X8487" t="s">
        <v>30144</v>
      </c>
      <c r="Y8487" t="s">
        <v>19854</v>
      </c>
      <c r="Z8487" t="s">
        <v>19864</v>
      </c>
      <c r="AG8487" t="s">
        <v>30150</v>
      </c>
      <c r="AH8487" s="24">
        <v>1108964</v>
      </c>
      <c r="AI8487" t="s">
        <v>30151</v>
      </c>
      <c r="AJ8487" t="s">
        <v>30156</v>
      </c>
    </row>
    <row r="8488" spans="1:36" ht="17.25" hidden="1" customHeight="1" x14ac:dyDescent="0.2">
      <c r="A8488" s="4" t="s">
        <v>30173</v>
      </c>
      <c r="B8488" t="s">
        <v>13673</v>
      </c>
      <c r="C8488" t="s">
        <v>30174</v>
      </c>
      <c r="E8488" t="s">
        <v>40</v>
      </c>
      <c r="F8488" t="s">
        <v>617</v>
      </c>
      <c r="G8488" s="5">
        <v>550</v>
      </c>
      <c r="H8488" t="s">
        <v>611</v>
      </c>
      <c r="I8488" t="s">
        <v>43</v>
      </c>
      <c r="J8488" t="s">
        <v>45</v>
      </c>
      <c r="K8488" t="s">
        <v>45</v>
      </c>
      <c r="L8488" t="s">
        <v>45</v>
      </c>
      <c r="R8488" s="7">
        <v>34.279125000000001</v>
      </c>
      <c r="S8488" s="7">
        <v>35.659056</v>
      </c>
      <c r="T8488" t="s">
        <v>504</v>
      </c>
      <c r="U8488" t="s">
        <v>30175</v>
      </c>
      <c r="X8488" t="s">
        <v>20197</v>
      </c>
      <c r="Y8488" t="s">
        <v>19854</v>
      </c>
      <c r="Z8488" t="s">
        <v>19864</v>
      </c>
      <c r="AF8488" t="s">
        <v>52</v>
      </c>
      <c r="AG8488" t="s">
        <v>30176</v>
      </c>
      <c r="AH8488" s="8">
        <v>1305923</v>
      </c>
      <c r="AI8488" t="s">
        <v>30177</v>
      </c>
      <c r="AJ8488" t="s">
        <v>30178</v>
      </c>
    </row>
    <row r="8489" spans="1:36" ht="17.25" hidden="1" customHeight="1" x14ac:dyDescent="0.2">
      <c r="A8489" s="4" t="s">
        <v>30188</v>
      </c>
      <c r="B8489" t="s">
        <v>13673</v>
      </c>
      <c r="C8489" t="s">
        <v>30189</v>
      </c>
      <c r="D8489" t="s">
        <v>30190</v>
      </c>
      <c r="E8489" t="s">
        <v>40</v>
      </c>
      <c r="F8489" t="s">
        <v>41</v>
      </c>
      <c r="G8489" s="5">
        <v>465</v>
      </c>
      <c r="H8489" t="s">
        <v>42</v>
      </c>
      <c r="I8489" t="s">
        <v>43</v>
      </c>
      <c r="J8489" t="s">
        <v>45</v>
      </c>
      <c r="K8489" t="s">
        <v>45</v>
      </c>
      <c r="L8489" t="s">
        <v>45</v>
      </c>
      <c r="N8489" s="24">
        <v>2001</v>
      </c>
      <c r="R8489" s="7">
        <v>33.496080999999997</v>
      </c>
      <c r="S8489" s="7">
        <v>35.338219000000002</v>
      </c>
      <c r="T8489" t="s">
        <v>46</v>
      </c>
      <c r="U8489" t="s">
        <v>30182</v>
      </c>
      <c r="W8489" t="s">
        <v>30183</v>
      </c>
      <c r="X8489" t="s">
        <v>20203</v>
      </c>
      <c r="Y8489" t="s">
        <v>19854</v>
      </c>
      <c r="Z8489" t="s">
        <v>19864</v>
      </c>
      <c r="AA8489" t="s">
        <v>30184</v>
      </c>
      <c r="AD8489" t="s">
        <v>52</v>
      </c>
      <c r="AF8489" t="s">
        <v>52</v>
      </c>
      <c r="AG8489" t="s">
        <v>30185</v>
      </c>
      <c r="AH8489" s="8" t="s">
        <v>30191</v>
      </c>
      <c r="AI8489" t="s">
        <v>30192</v>
      </c>
      <c r="AJ8489" t="s">
        <v>30193</v>
      </c>
    </row>
    <row r="8490" spans="1:36" ht="17.25" hidden="1" customHeight="1" x14ac:dyDescent="0.2">
      <c r="A8490" s="4" t="s">
        <v>30194</v>
      </c>
      <c r="B8490" t="s">
        <v>13673</v>
      </c>
      <c r="C8490" t="s">
        <v>30195</v>
      </c>
      <c r="D8490" t="s">
        <v>30196</v>
      </c>
      <c r="E8490" t="s">
        <v>75</v>
      </c>
      <c r="F8490" t="s">
        <v>86</v>
      </c>
      <c r="G8490" s="5">
        <v>550</v>
      </c>
      <c r="H8490" t="s">
        <v>611</v>
      </c>
      <c r="I8490" t="s">
        <v>43</v>
      </c>
      <c r="J8490" t="s">
        <v>45</v>
      </c>
      <c r="K8490" t="s">
        <v>45</v>
      </c>
      <c r="L8490" t="s">
        <v>45</v>
      </c>
      <c r="R8490" s="7">
        <v>33.967635999999999</v>
      </c>
      <c r="S8490" s="7">
        <v>35.604035000000003</v>
      </c>
      <c r="T8490" t="s">
        <v>504</v>
      </c>
      <c r="U8490" t="s">
        <v>30162</v>
      </c>
      <c r="W8490" t="s">
        <v>30163</v>
      </c>
      <c r="X8490" t="s">
        <v>30144</v>
      </c>
      <c r="Y8490" t="s">
        <v>19854</v>
      </c>
      <c r="Z8490" t="s">
        <v>19864</v>
      </c>
      <c r="AA8490" t="s">
        <v>30197</v>
      </c>
      <c r="AF8490" t="s">
        <v>52</v>
      </c>
      <c r="AG8490" t="s">
        <v>45</v>
      </c>
      <c r="AH8490" s="8" t="s">
        <v>45</v>
      </c>
      <c r="AI8490" t="s">
        <v>30198</v>
      </c>
      <c r="AJ8490" t="s">
        <v>30199</v>
      </c>
    </row>
    <row r="8491" spans="1:36" ht="17.25" hidden="1" customHeight="1" x14ac:dyDescent="0.2">
      <c r="A8491" s="4" t="s">
        <v>30200</v>
      </c>
      <c r="B8491" t="s">
        <v>13673</v>
      </c>
      <c r="C8491" t="s">
        <v>30201</v>
      </c>
      <c r="D8491" t="s">
        <v>30202</v>
      </c>
      <c r="E8491" t="s">
        <v>63</v>
      </c>
      <c r="F8491" t="s">
        <v>570</v>
      </c>
      <c r="G8491" s="5">
        <v>145</v>
      </c>
      <c r="H8491" t="s">
        <v>42</v>
      </c>
      <c r="I8491" t="s">
        <v>240</v>
      </c>
      <c r="J8491" t="s">
        <v>45</v>
      </c>
      <c r="K8491" t="s">
        <v>45</v>
      </c>
      <c r="L8491" t="s">
        <v>45</v>
      </c>
      <c r="N8491" s="24">
        <v>1984</v>
      </c>
      <c r="P8491" s="24">
        <v>2020</v>
      </c>
      <c r="R8491" s="7">
        <v>33.970650999999997</v>
      </c>
      <c r="S8491" s="7">
        <v>35.603934000000002</v>
      </c>
      <c r="T8491" t="s">
        <v>46</v>
      </c>
      <c r="U8491" t="s">
        <v>30162</v>
      </c>
      <c r="W8491" t="s">
        <v>30163</v>
      </c>
      <c r="X8491" t="s">
        <v>30144</v>
      </c>
      <c r="Y8491" t="s">
        <v>19854</v>
      </c>
      <c r="Z8491" t="s">
        <v>19864</v>
      </c>
      <c r="AA8491" t="s">
        <v>30197</v>
      </c>
      <c r="AG8491" t="s">
        <v>30203</v>
      </c>
      <c r="AH8491" s="24">
        <v>1159421</v>
      </c>
      <c r="AI8491" t="s">
        <v>30204</v>
      </c>
      <c r="AJ8491" t="s">
        <v>30205</v>
      </c>
    </row>
    <row r="8492" spans="1:36" ht="17.25" hidden="1" customHeight="1" x14ac:dyDescent="0.2">
      <c r="A8492" s="4" t="s">
        <v>30200</v>
      </c>
      <c r="B8492" t="s">
        <v>13673</v>
      </c>
      <c r="C8492" t="s">
        <v>30201</v>
      </c>
      <c r="D8492" t="s">
        <v>30202</v>
      </c>
      <c r="E8492" t="s">
        <v>73</v>
      </c>
      <c r="F8492" t="s">
        <v>570</v>
      </c>
      <c r="G8492" s="5">
        <v>145</v>
      </c>
      <c r="H8492" t="s">
        <v>42</v>
      </c>
      <c r="I8492" t="s">
        <v>240</v>
      </c>
      <c r="J8492" t="s">
        <v>45</v>
      </c>
      <c r="K8492" t="s">
        <v>45</v>
      </c>
      <c r="L8492" t="s">
        <v>45</v>
      </c>
      <c r="N8492" s="24">
        <v>1985</v>
      </c>
      <c r="P8492" s="24">
        <v>2020</v>
      </c>
      <c r="R8492" s="7">
        <v>33.970650999999997</v>
      </c>
      <c r="S8492" s="7">
        <v>35.603934000000002</v>
      </c>
      <c r="T8492" t="s">
        <v>46</v>
      </c>
      <c r="U8492" t="s">
        <v>30162</v>
      </c>
      <c r="W8492" t="s">
        <v>30163</v>
      </c>
      <c r="X8492" t="s">
        <v>30144</v>
      </c>
      <c r="Y8492" t="s">
        <v>19854</v>
      </c>
      <c r="Z8492" t="s">
        <v>19864</v>
      </c>
      <c r="AA8492" t="s">
        <v>30197</v>
      </c>
      <c r="AG8492" t="s">
        <v>30203</v>
      </c>
      <c r="AH8492" s="24">
        <v>1159422</v>
      </c>
      <c r="AI8492" t="s">
        <v>30204</v>
      </c>
      <c r="AJ8492" t="s">
        <v>30206</v>
      </c>
    </row>
    <row r="8493" spans="1:36" ht="17.25" hidden="1" customHeight="1" x14ac:dyDescent="0.2">
      <c r="A8493" s="4" t="s">
        <v>30200</v>
      </c>
      <c r="B8493" t="s">
        <v>13673</v>
      </c>
      <c r="C8493" t="s">
        <v>30201</v>
      </c>
      <c r="D8493" t="s">
        <v>30202</v>
      </c>
      <c r="E8493" t="s">
        <v>211</v>
      </c>
      <c r="F8493" t="s">
        <v>570</v>
      </c>
      <c r="G8493" s="5">
        <v>145</v>
      </c>
      <c r="H8493" t="s">
        <v>42</v>
      </c>
      <c r="I8493" t="s">
        <v>240</v>
      </c>
      <c r="J8493" t="s">
        <v>45</v>
      </c>
      <c r="K8493" t="s">
        <v>45</v>
      </c>
      <c r="L8493" t="s">
        <v>45</v>
      </c>
      <c r="N8493" s="24">
        <v>1986</v>
      </c>
      <c r="P8493" s="6">
        <v>2020</v>
      </c>
      <c r="R8493" s="7">
        <v>33.970650999999997</v>
      </c>
      <c r="S8493" s="7">
        <v>35.603934000000002</v>
      </c>
      <c r="T8493" t="s">
        <v>46</v>
      </c>
      <c r="U8493" t="s">
        <v>30162</v>
      </c>
      <c r="W8493" t="s">
        <v>30163</v>
      </c>
      <c r="X8493" t="s">
        <v>30144</v>
      </c>
      <c r="Y8493" t="s">
        <v>19854</v>
      </c>
      <c r="Z8493" t="s">
        <v>19864</v>
      </c>
      <c r="AA8493" t="s">
        <v>30197</v>
      </c>
      <c r="AG8493" t="s">
        <v>30203</v>
      </c>
      <c r="AH8493" s="24">
        <v>1159423</v>
      </c>
      <c r="AI8493" t="s">
        <v>30204</v>
      </c>
      <c r="AJ8493" t="s">
        <v>30207</v>
      </c>
    </row>
    <row r="8494" spans="1:36" ht="17.25" hidden="1" customHeight="1" x14ac:dyDescent="0.2">
      <c r="A8494" s="4" t="s">
        <v>30200</v>
      </c>
      <c r="B8494" t="s">
        <v>13673</v>
      </c>
      <c r="C8494" t="s">
        <v>30201</v>
      </c>
      <c r="D8494" t="s">
        <v>30202</v>
      </c>
      <c r="E8494" t="s">
        <v>387</v>
      </c>
      <c r="F8494" t="s">
        <v>570</v>
      </c>
      <c r="G8494" s="5">
        <v>172</v>
      </c>
      <c r="H8494" t="s">
        <v>42</v>
      </c>
      <c r="I8494" t="s">
        <v>240</v>
      </c>
      <c r="J8494" t="s">
        <v>45</v>
      </c>
      <c r="K8494" t="s">
        <v>45</v>
      </c>
      <c r="L8494" t="s">
        <v>45</v>
      </c>
      <c r="N8494" s="24">
        <v>1987</v>
      </c>
      <c r="P8494" s="24">
        <v>2020</v>
      </c>
      <c r="R8494" s="7">
        <v>33.970650999999997</v>
      </c>
      <c r="S8494" s="7">
        <v>35.603934000000002</v>
      </c>
      <c r="T8494" t="s">
        <v>46</v>
      </c>
      <c r="U8494" t="s">
        <v>30162</v>
      </c>
      <c r="W8494" t="s">
        <v>30163</v>
      </c>
      <c r="X8494" t="s">
        <v>30144</v>
      </c>
      <c r="Y8494" t="s">
        <v>19854</v>
      </c>
      <c r="Z8494" t="s">
        <v>19864</v>
      </c>
      <c r="AA8494" t="s">
        <v>30197</v>
      </c>
      <c r="AG8494" t="s">
        <v>30203</v>
      </c>
      <c r="AH8494" s="24">
        <v>1159424</v>
      </c>
      <c r="AI8494" t="s">
        <v>30204</v>
      </c>
      <c r="AJ8494" t="s">
        <v>30208</v>
      </c>
    </row>
    <row r="8495" spans="1:36" ht="17.25" hidden="1" customHeight="1" x14ac:dyDescent="0.2">
      <c r="A8495" s="4" t="s">
        <v>30210</v>
      </c>
      <c r="B8495" t="s">
        <v>30211</v>
      </c>
      <c r="C8495" t="s">
        <v>30212</v>
      </c>
      <c r="D8495" t="s">
        <v>30213</v>
      </c>
      <c r="E8495" t="s">
        <v>40</v>
      </c>
      <c r="F8495" t="s">
        <v>570</v>
      </c>
      <c r="G8495" s="5">
        <v>271.2</v>
      </c>
      <c r="H8495" t="s">
        <v>42</v>
      </c>
      <c r="I8495" t="s">
        <v>528</v>
      </c>
      <c r="J8495" t="s">
        <v>45</v>
      </c>
      <c r="N8495" s="6">
        <v>1987</v>
      </c>
      <c r="R8495" s="7">
        <v>22.13739</v>
      </c>
      <c r="S8495" s="7">
        <v>113.57995</v>
      </c>
      <c r="T8495" t="s">
        <v>46</v>
      </c>
      <c r="U8495" t="s">
        <v>30214</v>
      </c>
      <c r="X8495" t="s">
        <v>30215</v>
      </c>
      <c r="Y8495" t="s">
        <v>19854</v>
      </c>
      <c r="Z8495" t="s">
        <v>21048</v>
      </c>
      <c r="AG8495" t="s">
        <v>30216</v>
      </c>
      <c r="AH8495" s="8" t="s">
        <v>30217</v>
      </c>
      <c r="AI8495" t="s">
        <v>30218</v>
      </c>
      <c r="AJ8495" t="s">
        <v>30219</v>
      </c>
    </row>
    <row r="8496" spans="1:36" ht="17.25" hidden="1" customHeight="1" x14ac:dyDescent="0.2">
      <c r="A8496" s="4" t="s">
        <v>30220</v>
      </c>
      <c r="B8496" t="s">
        <v>30211</v>
      </c>
      <c r="C8496" t="s">
        <v>30221</v>
      </c>
      <c r="D8496" t="s">
        <v>30222</v>
      </c>
      <c r="E8496" t="s">
        <v>40</v>
      </c>
      <c r="F8496" t="s">
        <v>64</v>
      </c>
      <c r="G8496" s="5">
        <v>136</v>
      </c>
      <c r="H8496" t="s">
        <v>42</v>
      </c>
      <c r="I8496" t="s">
        <v>43</v>
      </c>
      <c r="J8496" t="s">
        <v>45</v>
      </c>
      <c r="N8496" s="6">
        <v>2003</v>
      </c>
      <c r="R8496" s="7">
        <v>22.141110999999999</v>
      </c>
      <c r="S8496" s="7">
        <v>113.580833</v>
      </c>
      <c r="T8496" t="s">
        <v>46</v>
      </c>
      <c r="U8496" t="s">
        <v>30223</v>
      </c>
      <c r="W8496" t="s">
        <v>30214</v>
      </c>
      <c r="Y8496" t="s">
        <v>19854</v>
      </c>
      <c r="Z8496" t="s">
        <v>21048</v>
      </c>
      <c r="AC8496" t="s">
        <v>30223</v>
      </c>
      <c r="AG8496" t="s">
        <v>30216</v>
      </c>
      <c r="AH8496" s="8" t="s">
        <v>30224</v>
      </c>
      <c r="AI8496" t="s">
        <v>30225</v>
      </c>
      <c r="AJ8496" t="s">
        <v>30226</v>
      </c>
    </row>
    <row r="8497" spans="1:36" ht="17.25" hidden="1" customHeight="1" x14ac:dyDescent="0.2">
      <c r="A8497" s="4" t="s">
        <v>30239</v>
      </c>
      <c r="B8497" t="s">
        <v>30229</v>
      </c>
      <c r="C8497" t="s">
        <v>30240</v>
      </c>
      <c r="E8497" t="s">
        <v>873</v>
      </c>
      <c r="F8497" t="s">
        <v>86</v>
      </c>
      <c r="G8497" s="5">
        <v>800</v>
      </c>
      <c r="H8497" t="s">
        <v>677</v>
      </c>
      <c r="I8497" t="s">
        <v>43</v>
      </c>
      <c r="J8497" t="s">
        <v>45</v>
      </c>
      <c r="N8497" s="27"/>
      <c r="R8497" s="7">
        <v>3.0432999999999999</v>
      </c>
      <c r="S8497" s="7">
        <v>101.4696</v>
      </c>
      <c r="T8497" t="s">
        <v>46</v>
      </c>
      <c r="U8497" t="s">
        <v>30241</v>
      </c>
      <c r="X8497" t="s">
        <v>30242</v>
      </c>
      <c r="Y8497" t="s">
        <v>19854</v>
      </c>
      <c r="Z8497" t="s">
        <v>21007</v>
      </c>
      <c r="AA8497" t="s">
        <v>30243</v>
      </c>
      <c r="AC8497" t="s">
        <v>30244</v>
      </c>
      <c r="AG8497" t="s">
        <v>30245</v>
      </c>
      <c r="AH8497" s="8">
        <v>1287342</v>
      </c>
      <c r="AI8497" t="s">
        <v>30246</v>
      </c>
      <c r="AJ8497" t="s">
        <v>30248</v>
      </c>
    </row>
    <row r="8498" spans="1:36" ht="17.25" hidden="1" customHeight="1" x14ac:dyDescent="0.2">
      <c r="A8498" s="4" t="s">
        <v>30249</v>
      </c>
      <c r="B8498" t="s">
        <v>30229</v>
      </c>
      <c r="C8498" t="s">
        <v>30250</v>
      </c>
      <c r="E8498" t="s">
        <v>40</v>
      </c>
      <c r="F8498" t="s">
        <v>86</v>
      </c>
      <c r="G8498" s="5">
        <v>310</v>
      </c>
      <c r="H8498" t="s">
        <v>42</v>
      </c>
      <c r="I8498" t="s">
        <v>43</v>
      </c>
      <c r="J8498" t="s">
        <v>45</v>
      </c>
      <c r="N8498" s="27">
        <v>2001</v>
      </c>
      <c r="P8498" s="24">
        <v>2024</v>
      </c>
      <c r="R8498" s="7">
        <v>5.3803000000000001</v>
      </c>
      <c r="S8498" s="7">
        <v>100.3147</v>
      </c>
      <c r="T8498" t="s">
        <v>46</v>
      </c>
      <c r="U8498" t="s">
        <v>30251</v>
      </c>
      <c r="X8498" t="s">
        <v>30252</v>
      </c>
      <c r="Y8498" t="s">
        <v>19854</v>
      </c>
      <c r="Z8498" t="s">
        <v>21007</v>
      </c>
      <c r="AA8498" t="s">
        <v>30253</v>
      </c>
      <c r="AC8498" t="s">
        <v>30254</v>
      </c>
      <c r="AG8498" t="s">
        <v>30255</v>
      </c>
      <c r="AH8498" s="8" t="s">
        <v>30256</v>
      </c>
      <c r="AI8498" t="s">
        <v>30257</v>
      </c>
      <c r="AJ8498" t="s">
        <v>30258</v>
      </c>
    </row>
    <row r="8499" spans="1:36" ht="17.25" hidden="1" customHeight="1" x14ac:dyDescent="0.2">
      <c r="A8499" s="4" t="s">
        <v>30259</v>
      </c>
      <c r="B8499" t="s">
        <v>30229</v>
      </c>
      <c r="C8499" t="s">
        <v>30260</v>
      </c>
      <c r="E8499" t="s">
        <v>40</v>
      </c>
      <c r="F8499" t="s">
        <v>86</v>
      </c>
      <c r="G8499" s="5">
        <v>1400</v>
      </c>
      <c r="H8499" t="s">
        <v>558</v>
      </c>
      <c r="I8499" t="s">
        <v>45</v>
      </c>
      <c r="J8499" t="s">
        <v>45</v>
      </c>
      <c r="K8499" t="s">
        <v>45</v>
      </c>
      <c r="L8499" t="s">
        <v>45</v>
      </c>
      <c r="N8499" s="8" t="s">
        <v>45</v>
      </c>
      <c r="R8499" s="7">
        <v>5.8121720000000003</v>
      </c>
      <c r="S8499" s="7">
        <v>100.49547699999999</v>
      </c>
      <c r="T8499" t="s">
        <v>504</v>
      </c>
      <c r="U8499" t="s">
        <v>30261</v>
      </c>
      <c r="X8499" t="s">
        <v>30262</v>
      </c>
      <c r="Y8499" t="s">
        <v>19854</v>
      </c>
      <c r="Z8499" t="s">
        <v>21007</v>
      </c>
      <c r="AI8499" t="s">
        <v>30263</v>
      </c>
      <c r="AJ8499" t="s">
        <v>30264</v>
      </c>
    </row>
    <row r="8500" spans="1:36" ht="17.25" hidden="1" customHeight="1" x14ac:dyDescent="0.2">
      <c r="A8500" s="4" t="s">
        <v>30288</v>
      </c>
      <c r="B8500" t="s">
        <v>30229</v>
      </c>
      <c r="C8500" t="s">
        <v>30289</v>
      </c>
      <c r="E8500" t="s">
        <v>40</v>
      </c>
      <c r="F8500" t="s">
        <v>64</v>
      </c>
      <c r="G8500" s="5">
        <v>720</v>
      </c>
      <c r="H8500" t="s">
        <v>42</v>
      </c>
      <c r="I8500" t="s">
        <v>43</v>
      </c>
      <c r="J8500" t="s">
        <v>44</v>
      </c>
      <c r="N8500" s="8">
        <v>1996</v>
      </c>
      <c r="P8500" s="24">
        <v>2026</v>
      </c>
      <c r="R8500" s="7">
        <v>2.7977300000000001</v>
      </c>
      <c r="S8500" s="7">
        <v>101.649744</v>
      </c>
      <c r="T8500" t="s">
        <v>46</v>
      </c>
      <c r="U8500" t="s">
        <v>30290</v>
      </c>
      <c r="X8500" t="s">
        <v>30242</v>
      </c>
      <c r="Y8500" t="s">
        <v>19854</v>
      </c>
      <c r="Z8500" t="s">
        <v>21007</v>
      </c>
      <c r="AC8500" t="s">
        <v>30291</v>
      </c>
      <c r="AG8500" t="s">
        <v>30292</v>
      </c>
      <c r="AH8500" s="8" t="s">
        <v>30293</v>
      </c>
      <c r="AI8500" t="s">
        <v>30294</v>
      </c>
      <c r="AJ8500" t="s">
        <v>30295</v>
      </c>
    </row>
    <row r="8501" spans="1:36" ht="17.25" hidden="1" customHeight="1" x14ac:dyDescent="0.2">
      <c r="A8501" s="4" t="s">
        <v>30296</v>
      </c>
      <c r="B8501" t="s">
        <v>30229</v>
      </c>
      <c r="C8501" t="s">
        <v>30297</v>
      </c>
      <c r="E8501" t="s">
        <v>40</v>
      </c>
      <c r="F8501" t="s">
        <v>86</v>
      </c>
      <c r="G8501" s="5">
        <v>220</v>
      </c>
      <c r="H8501" t="s">
        <v>42</v>
      </c>
      <c r="I8501" t="s">
        <v>43</v>
      </c>
      <c r="J8501" t="s">
        <v>45</v>
      </c>
      <c r="N8501" s="8">
        <v>1996</v>
      </c>
      <c r="R8501" s="7">
        <v>5.4311999999999996</v>
      </c>
      <c r="S8501" s="7">
        <v>100.6005</v>
      </c>
      <c r="T8501" t="s">
        <v>46</v>
      </c>
      <c r="U8501" t="s">
        <v>30298</v>
      </c>
      <c r="X8501" t="s">
        <v>30262</v>
      </c>
      <c r="Y8501" t="s">
        <v>19854</v>
      </c>
      <c r="Z8501" t="s">
        <v>21007</v>
      </c>
      <c r="AG8501" t="s">
        <v>30299</v>
      </c>
      <c r="AH8501" s="8" t="s">
        <v>30300</v>
      </c>
      <c r="AI8501" t="s">
        <v>30301</v>
      </c>
      <c r="AJ8501" t="s">
        <v>30302</v>
      </c>
    </row>
    <row r="8502" spans="1:36" ht="17.25" hidden="1" customHeight="1" x14ac:dyDescent="0.2">
      <c r="A8502" s="4" t="s">
        <v>30303</v>
      </c>
      <c r="B8502" t="s">
        <v>30229</v>
      </c>
      <c r="C8502" t="s">
        <v>30304</v>
      </c>
      <c r="E8502" t="s">
        <v>40</v>
      </c>
      <c r="F8502" t="s">
        <v>86</v>
      </c>
      <c r="G8502" s="5">
        <v>640</v>
      </c>
      <c r="H8502" t="s">
        <v>42</v>
      </c>
      <c r="I8502" t="s">
        <v>43</v>
      </c>
      <c r="J8502" t="s">
        <v>45</v>
      </c>
      <c r="N8502" s="27">
        <v>2001</v>
      </c>
      <c r="P8502" s="24">
        <v>2022</v>
      </c>
      <c r="R8502" s="7">
        <v>4.3922999999999996</v>
      </c>
      <c r="S8502" s="7">
        <v>100.58969999999999</v>
      </c>
      <c r="T8502" t="s">
        <v>46</v>
      </c>
      <c r="U8502" t="s">
        <v>30305</v>
      </c>
      <c r="X8502" t="s">
        <v>30306</v>
      </c>
      <c r="Y8502" t="s">
        <v>19854</v>
      </c>
      <c r="Z8502" t="s">
        <v>21007</v>
      </c>
      <c r="AA8502" t="s">
        <v>30307</v>
      </c>
      <c r="AC8502" t="s">
        <v>30308</v>
      </c>
      <c r="AG8502" t="s">
        <v>30309</v>
      </c>
      <c r="AH8502" s="8" t="s">
        <v>30310</v>
      </c>
      <c r="AI8502" t="s">
        <v>30311</v>
      </c>
      <c r="AJ8502" t="s">
        <v>30312</v>
      </c>
    </row>
    <row r="8503" spans="1:36" ht="17.25" hidden="1" customHeight="1" x14ac:dyDescent="0.2">
      <c r="A8503" s="4" t="s">
        <v>30313</v>
      </c>
      <c r="B8503" t="s">
        <v>30229</v>
      </c>
      <c r="C8503" t="s">
        <v>30314</v>
      </c>
      <c r="E8503" t="s">
        <v>40</v>
      </c>
      <c r="F8503" t="s">
        <v>86</v>
      </c>
      <c r="G8503" s="5">
        <v>652</v>
      </c>
      <c r="H8503" t="s">
        <v>42</v>
      </c>
      <c r="I8503" t="s">
        <v>43</v>
      </c>
      <c r="J8503" t="s">
        <v>45</v>
      </c>
      <c r="N8503" s="27">
        <v>1996</v>
      </c>
      <c r="P8503" s="24">
        <v>2027</v>
      </c>
      <c r="R8503" s="7">
        <v>4.3907999999999996</v>
      </c>
      <c r="S8503" s="7">
        <v>100.5894</v>
      </c>
      <c r="T8503" t="s">
        <v>46</v>
      </c>
      <c r="U8503" t="s">
        <v>30305</v>
      </c>
      <c r="X8503" t="s">
        <v>30306</v>
      </c>
      <c r="Y8503" t="s">
        <v>19854</v>
      </c>
      <c r="Z8503" t="s">
        <v>21007</v>
      </c>
      <c r="AA8503" t="s">
        <v>30315</v>
      </c>
      <c r="AC8503" t="s">
        <v>30316</v>
      </c>
      <c r="AG8503" t="s">
        <v>30309</v>
      </c>
      <c r="AH8503" s="8" t="s">
        <v>30317</v>
      </c>
      <c r="AI8503" t="s">
        <v>30318</v>
      </c>
      <c r="AJ8503" t="s">
        <v>30319</v>
      </c>
    </row>
    <row r="8504" spans="1:36" ht="17.25" hidden="1" customHeight="1" x14ac:dyDescent="0.2">
      <c r="A8504" s="4" t="s">
        <v>30313</v>
      </c>
      <c r="B8504" t="s">
        <v>30229</v>
      </c>
      <c r="C8504" t="s">
        <v>30314</v>
      </c>
      <c r="E8504" t="s">
        <v>56</v>
      </c>
      <c r="F8504" t="s">
        <v>86</v>
      </c>
      <c r="G8504" s="5">
        <v>652</v>
      </c>
      <c r="H8504" t="s">
        <v>42</v>
      </c>
      <c r="I8504" t="s">
        <v>43</v>
      </c>
      <c r="J8504" t="s">
        <v>45</v>
      </c>
      <c r="N8504" s="8">
        <v>1997</v>
      </c>
      <c r="P8504" s="24">
        <v>2027</v>
      </c>
      <c r="R8504" s="7">
        <v>4.3907999999999996</v>
      </c>
      <c r="S8504" s="7">
        <v>100.5894</v>
      </c>
      <c r="T8504" t="s">
        <v>46</v>
      </c>
      <c r="U8504" t="s">
        <v>30305</v>
      </c>
      <c r="X8504" t="s">
        <v>30306</v>
      </c>
      <c r="Y8504" t="s">
        <v>19854</v>
      </c>
      <c r="Z8504" t="s">
        <v>21007</v>
      </c>
      <c r="AA8504" t="s">
        <v>30315</v>
      </c>
      <c r="AC8504" t="s">
        <v>30316</v>
      </c>
      <c r="AG8504" t="s">
        <v>30309</v>
      </c>
      <c r="AH8504" s="8" t="s">
        <v>30320</v>
      </c>
      <c r="AI8504" t="s">
        <v>30318</v>
      </c>
      <c r="AJ8504" t="s">
        <v>30321</v>
      </c>
    </row>
    <row r="8505" spans="1:36" ht="17.25" hidden="1" customHeight="1" x14ac:dyDescent="0.2">
      <c r="A8505" s="4" t="s">
        <v>30322</v>
      </c>
      <c r="B8505" t="s">
        <v>30229</v>
      </c>
      <c r="C8505" t="s">
        <v>30323</v>
      </c>
      <c r="E8505" t="s">
        <v>40</v>
      </c>
      <c r="F8505" t="s">
        <v>86</v>
      </c>
      <c r="G8505" s="5">
        <v>150</v>
      </c>
      <c r="H8505" t="s">
        <v>42</v>
      </c>
      <c r="I8505" t="s">
        <v>43</v>
      </c>
      <c r="J8505" t="s">
        <v>44</v>
      </c>
      <c r="N8505" s="8">
        <v>2008</v>
      </c>
      <c r="R8505" s="7">
        <v>2.2704</v>
      </c>
      <c r="S8505" s="7">
        <v>102.1306</v>
      </c>
      <c r="T8505" t="s">
        <v>46</v>
      </c>
      <c r="U8505" t="s">
        <v>30324</v>
      </c>
      <c r="X8505" t="s">
        <v>30325</v>
      </c>
      <c r="Y8505" t="s">
        <v>19854</v>
      </c>
      <c r="Z8505" t="s">
        <v>21007</v>
      </c>
      <c r="AD8505" t="s">
        <v>52</v>
      </c>
      <c r="AE8505" t="s">
        <v>881</v>
      </c>
      <c r="AF8505" t="s">
        <v>52</v>
      </c>
      <c r="AG8505" t="s">
        <v>30326</v>
      </c>
      <c r="AH8505" s="8" t="s">
        <v>30327</v>
      </c>
      <c r="AI8505" t="s">
        <v>30328</v>
      </c>
      <c r="AJ8505" t="s">
        <v>30329</v>
      </c>
    </row>
    <row r="8506" spans="1:36" ht="17.25" hidden="1" customHeight="1" x14ac:dyDescent="0.2">
      <c r="A8506" s="4" t="s">
        <v>30330</v>
      </c>
      <c r="B8506" t="s">
        <v>30229</v>
      </c>
      <c r="C8506" t="s">
        <v>30331</v>
      </c>
      <c r="E8506" t="s">
        <v>40</v>
      </c>
      <c r="F8506" t="s">
        <v>86</v>
      </c>
      <c r="G8506" s="5">
        <v>104</v>
      </c>
      <c r="H8506" t="s">
        <v>42</v>
      </c>
      <c r="I8506" t="s">
        <v>65</v>
      </c>
      <c r="J8506" t="s">
        <v>45</v>
      </c>
      <c r="N8506" s="8">
        <v>1972</v>
      </c>
      <c r="R8506" s="7">
        <v>4.421462</v>
      </c>
      <c r="S8506" s="7">
        <v>114.01836</v>
      </c>
      <c r="T8506" t="s">
        <v>46</v>
      </c>
      <c r="U8506" t="s">
        <v>30332</v>
      </c>
      <c r="X8506" t="s">
        <v>30333</v>
      </c>
      <c r="Y8506" t="s">
        <v>19854</v>
      </c>
      <c r="Z8506" t="s">
        <v>21007</v>
      </c>
      <c r="AA8506" t="s">
        <v>30334</v>
      </c>
      <c r="AG8506" t="s">
        <v>30335</v>
      </c>
      <c r="AI8506" t="s">
        <v>30336</v>
      </c>
      <c r="AJ8506" t="s">
        <v>30337</v>
      </c>
    </row>
    <row r="8507" spans="1:36" ht="17.25" hidden="1" customHeight="1" x14ac:dyDescent="0.2">
      <c r="A8507" s="4" t="s">
        <v>30343</v>
      </c>
      <c r="B8507" t="s">
        <v>30229</v>
      </c>
      <c r="C8507" t="s">
        <v>30344</v>
      </c>
      <c r="E8507" t="s">
        <v>40</v>
      </c>
      <c r="F8507" t="s">
        <v>86</v>
      </c>
      <c r="G8507" s="5">
        <v>322</v>
      </c>
      <c r="H8507" t="s">
        <v>42</v>
      </c>
      <c r="I8507" t="s">
        <v>43</v>
      </c>
      <c r="J8507" t="s">
        <v>45</v>
      </c>
      <c r="N8507" s="8">
        <v>1999</v>
      </c>
      <c r="P8507" s="25"/>
      <c r="R8507" s="7">
        <v>2.2238000000000002</v>
      </c>
      <c r="S8507" s="7">
        <v>102.1519</v>
      </c>
      <c r="T8507" t="s">
        <v>46</v>
      </c>
      <c r="U8507" t="s">
        <v>30345</v>
      </c>
      <c r="X8507" t="s">
        <v>30325</v>
      </c>
      <c r="Y8507" t="s">
        <v>19854</v>
      </c>
      <c r="Z8507" t="s">
        <v>21007</v>
      </c>
      <c r="AA8507" t="s">
        <v>30346</v>
      </c>
      <c r="AC8507" t="s">
        <v>30347</v>
      </c>
      <c r="AG8507" t="s">
        <v>30348</v>
      </c>
      <c r="AH8507" s="8" t="s">
        <v>30349</v>
      </c>
      <c r="AI8507" t="s">
        <v>30350</v>
      </c>
      <c r="AJ8507" t="s">
        <v>30351</v>
      </c>
    </row>
    <row r="8508" spans="1:36" ht="17.25" hidden="1" customHeight="1" x14ac:dyDescent="0.2">
      <c r="A8508" s="4" t="s">
        <v>30352</v>
      </c>
      <c r="B8508" t="s">
        <v>30229</v>
      </c>
      <c r="C8508" t="s">
        <v>30353</v>
      </c>
      <c r="E8508" t="s">
        <v>40</v>
      </c>
      <c r="F8508" t="s">
        <v>86</v>
      </c>
      <c r="G8508" s="5">
        <v>293</v>
      </c>
      <c r="H8508" t="s">
        <v>857</v>
      </c>
      <c r="I8508" t="s">
        <v>43</v>
      </c>
      <c r="J8508" t="s">
        <v>45</v>
      </c>
      <c r="N8508" s="8">
        <v>1995</v>
      </c>
      <c r="P8508" s="25"/>
      <c r="R8508" s="7">
        <v>4.6017000000000001</v>
      </c>
      <c r="S8508" s="7">
        <v>103.4495</v>
      </c>
      <c r="T8508" t="s">
        <v>46</v>
      </c>
      <c r="U8508" t="s">
        <v>30354</v>
      </c>
      <c r="X8508" t="s">
        <v>30355</v>
      </c>
      <c r="Y8508" t="s">
        <v>19854</v>
      </c>
      <c r="Z8508" t="s">
        <v>21007</v>
      </c>
      <c r="AA8508" t="s">
        <v>30356</v>
      </c>
      <c r="AG8508" t="s">
        <v>30357</v>
      </c>
      <c r="AH8508" s="8" t="s">
        <v>30358</v>
      </c>
      <c r="AI8508" t="s">
        <v>30359</v>
      </c>
      <c r="AJ8508" t="s">
        <v>30360</v>
      </c>
    </row>
    <row r="8509" spans="1:36" ht="17.25" hidden="1" customHeight="1" x14ac:dyDescent="0.2">
      <c r="A8509" s="4" t="s">
        <v>30352</v>
      </c>
      <c r="B8509" t="s">
        <v>30229</v>
      </c>
      <c r="C8509" t="s">
        <v>30353</v>
      </c>
      <c r="E8509" t="s">
        <v>56</v>
      </c>
      <c r="F8509" t="s">
        <v>86</v>
      </c>
      <c r="G8509" s="5">
        <v>293</v>
      </c>
      <c r="H8509" t="s">
        <v>857</v>
      </c>
      <c r="I8509" t="s">
        <v>43</v>
      </c>
      <c r="J8509" t="s">
        <v>45</v>
      </c>
      <c r="N8509" s="8">
        <v>1995</v>
      </c>
      <c r="R8509" s="7">
        <v>4.6017000000000001</v>
      </c>
      <c r="S8509" s="7">
        <v>103.4495</v>
      </c>
      <c r="T8509" t="s">
        <v>46</v>
      </c>
      <c r="U8509" t="s">
        <v>30354</v>
      </c>
      <c r="X8509" t="s">
        <v>30355</v>
      </c>
      <c r="Y8509" t="s">
        <v>19854</v>
      </c>
      <c r="Z8509" t="s">
        <v>21007</v>
      </c>
      <c r="AA8509" t="s">
        <v>30356</v>
      </c>
      <c r="AG8509" t="s">
        <v>30357</v>
      </c>
      <c r="AH8509" s="8" t="s">
        <v>30361</v>
      </c>
      <c r="AI8509" t="s">
        <v>30359</v>
      </c>
      <c r="AJ8509" t="s">
        <v>30362</v>
      </c>
    </row>
    <row r="8510" spans="1:36" ht="17.25" hidden="1" customHeight="1" x14ac:dyDescent="0.2">
      <c r="A8510" s="4" t="s">
        <v>30370</v>
      </c>
      <c r="B8510" t="s">
        <v>30229</v>
      </c>
      <c r="C8510" t="s">
        <v>30371</v>
      </c>
      <c r="E8510" t="s">
        <v>565</v>
      </c>
      <c r="F8510" t="s">
        <v>86</v>
      </c>
      <c r="G8510" s="5">
        <v>275</v>
      </c>
      <c r="H8510" t="s">
        <v>857</v>
      </c>
      <c r="I8510" t="s">
        <v>43</v>
      </c>
      <c r="J8510" t="s">
        <v>45</v>
      </c>
      <c r="N8510" s="8">
        <v>1994</v>
      </c>
      <c r="P8510" s="24">
        <v>2022</v>
      </c>
      <c r="R8510" s="7">
        <v>1.4494</v>
      </c>
      <c r="S8510" s="7">
        <v>103.88120000000001</v>
      </c>
      <c r="T8510" t="s">
        <v>46</v>
      </c>
      <c r="U8510" t="s">
        <v>30372</v>
      </c>
      <c r="X8510" t="s">
        <v>30373</v>
      </c>
      <c r="Y8510" t="s">
        <v>19854</v>
      </c>
      <c r="Z8510" t="s">
        <v>21007</v>
      </c>
      <c r="AC8510" t="s">
        <v>30374</v>
      </c>
      <c r="AG8510" t="s">
        <v>30375</v>
      </c>
      <c r="AH8510" s="8" t="s">
        <v>30376</v>
      </c>
      <c r="AI8510" t="s">
        <v>30377</v>
      </c>
      <c r="AJ8510" t="s">
        <v>30378</v>
      </c>
    </row>
    <row r="8511" spans="1:36" ht="17.25" hidden="1" customHeight="1" x14ac:dyDescent="0.2">
      <c r="A8511" s="4" t="s">
        <v>30379</v>
      </c>
      <c r="B8511" t="s">
        <v>30229</v>
      </c>
      <c r="C8511" t="s">
        <v>30380</v>
      </c>
      <c r="E8511" t="s">
        <v>40</v>
      </c>
      <c r="F8511" t="s">
        <v>86</v>
      </c>
      <c r="G8511" s="5">
        <v>404</v>
      </c>
      <c r="H8511" t="s">
        <v>806</v>
      </c>
      <c r="I8511" t="s">
        <v>43</v>
      </c>
      <c r="J8511" t="s">
        <v>45</v>
      </c>
      <c r="N8511" s="8">
        <v>1995</v>
      </c>
      <c r="O8511" s="24">
        <v>2020</v>
      </c>
      <c r="R8511" s="7">
        <v>1.4503999999999999</v>
      </c>
      <c r="S8511" s="7">
        <v>103.88</v>
      </c>
      <c r="T8511" t="s">
        <v>46</v>
      </c>
      <c r="U8511" t="s">
        <v>30372</v>
      </c>
      <c r="X8511" t="s">
        <v>30373</v>
      </c>
      <c r="Y8511" t="s">
        <v>19854</v>
      </c>
      <c r="Z8511" t="s">
        <v>21007</v>
      </c>
      <c r="AG8511" t="s">
        <v>30381</v>
      </c>
      <c r="AH8511" s="8" t="s">
        <v>30382</v>
      </c>
      <c r="AI8511" t="s">
        <v>30383</v>
      </c>
      <c r="AJ8511" t="s">
        <v>30384</v>
      </c>
    </row>
    <row r="8512" spans="1:36" ht="17.25" hidden="1" customHeight="1" x14ac:dyDescent="0.2">
      <c r="A8512" s="4" t="s">
        <v>30392</v>
      </c>
      <c r="B8512" t="s">
        <v>30229</v>
      </c>
      <c r="C8512" t="s">
        <v>30393</v>
      </c>
      <c r="E8512" t="s">
        <v>40</v>
      </c>
      <c r="F8512" t="s">
        <v>86</v>
      </c>
      <c r="G8512" s="5">
        <v>112</v>
      </c>
      <c r="H8512" t="s">
        <v>42</v>
      </c>
      <c r="I8512" t="s">
        <v>43</v>
      </c>
      <c r="J8512" t="s">
        <v>45</v>
      </c>
      <c r="N8512" s="8">
        <v>1992</v>
      </c>
      <c r="R8512" s="7">
        <v>5.3169395000000002</v>
      </c>
      <c r="S8512" s="7">
        <v>115.1427989</v>
      </c>
      <c r="T8512" t="s">
        <v>504</v>
      </c>
      <c r="U8512" t="s">
        <v>30394</v>
      </c>
      <c r="X8512" t="s">
        <v>30273</v>
      </c>
      <c r="Y8512" t="s">
        <v>19854</v>
      </c>
      <c r="Z8512" t="s">
        <v>21007</v>
      </c>
      <c r="AI8512" t="s">
        <v>30395</v>
      </c>
      <c r="AJ8512" t="s">
        <v>30396</v>
      </c>
    </row>
    <row r="8513" spans="1:36" ht="17.25" hidden="1" customHeight="1" x14ac:dyDescent="0.2">
      <c r="A8513" s="4" t="s">
        <v>30407</v>
      </c>
      <c r="B8513" t="s">
        <v>30229</v>
      </c>
      <c r="C8513" t="s">
        <v>30408</v>
      </c>
      <c r="E8513" t="s">
        <v>40</v>
      </c>
      <c r="F8513" t="s">
        <v>86</v>
      </c>
      <c r="G8513" s="5">
        <v>650</v>
      </c>
      <c r="H8513" t="s">
        <v>42</v>
      </c>
      <c r="I8513" t="s">
        <v>43</v>
      </c>
      <c r="J8513" t="s">
        <v>45</v>
      </c>
      <c r="N8513" s="8">
        <v>2003</v>
      </c>
      <c r="P8513" s="24">
        <v>2024</v>
      </c>
      <c r="R8513" s="7">
        <v>6.3403999999999998</v>
      </c>
      <c r="S8513" s="7">
        <v>100.1568</v>
      </c>
      <c r="T8513" t="s">
        <v>46</v>
      </c>
      <c r="U8513" t="s">
        <v>30409</v>
      </c>
      <c r="X8513" t="s">
        <v>30410</v>
      </c>
      <c r="Y8513" t="s">
        <v>19854</v>
      </c>
      <c r="Z8513" t="s">
        <v>21007</v>
      </c>
      <c r="AA8513" t="s">
        <v>30411</v>
      </c>
      <c r="AC8513" t="s">
        <v>30412</v>
      </c>
      <c r="AG8513" t="s">
        <v>30413</v>
      </c>
      <c r="AH8513" s="8" t="s">
        <v>30414</v>
      </c>
      <c r="AI8513" t="s">
        <v>30415</v>
      </c>
      <c r="AJ8513" t="s">
        <v>30416</v>
      </c>
    </row>
    <row r="8514" spans="1:36" ht="17.25" hidden="1" customHeight="1" x14ac:dyDescent="0.2">
      <c r="A8514" s="4" t="s">
        <v>30417</v>
      </c>
      <c r="B8514" t="s">
        <v>30229</v>
      </c>
      <c r="C8514" t="s">
        <v>30418</v>
      </c>
      <c r="E8514" t="s">
        <v>40</v>
      </c>
      <c r="F8514" t="s">
        <v>64</v>
      </c>
      <c r="G8514" s="5">
        <v>110</v>
      </c>
      <c r="H8514" t="s">
        <v>42</v>
      </c>
      <c r="I8514" t="s">
        <v>65</v>
      </c>
      <c r="J8514" t="s">
        <v>45</v>
      </c>
      <c r="N8514" s="8">
        <v>1995</v>
      </c>
      <c r="R8514" s="7">
        <v>2.3455865483077498</v>
      </c>
      <c r="S8514" s="7">
        <v>102.050543885781</v>
      </c>
      <c r="T8514" t="s">
        <v>504</v>
      </c>
      <c r="U8514" t="s">
        <v>30419</v>
      </c>
      <c r="X8514" t="s">
        <v>30325</v>
      </c>
      <c r="Y8514" t="s">
        <v>19854</v>
      </c>
      <c r="Z8514" t="s">
        <v>21007</v>
      </c>
      <c r="AC8514" t="s">
        <v>30420</v>
      </c>
      <c r="AG8514" t="s">
        <v>30421</v>
      </c>
      <c r="AH8514" s="8" t="s">
        <v>30422</v>
      </c>
      <c r="AI8514" t="s">
        <v>30423</v>
      </c>
      <c r="AJ8514" t="s">
        <v>30424</v>
      </c>
    </row>
    <row r="8515" spans="1:36" ht="17.25" hidden="1" customHeight="1" x14ac:dyDescent="0.2">
      <c r="A8515" s="4" t="s">
        <v>30417</v>
      </c>
      <c r="B8515" t="s">
        <v>30229</v>
      </c>
      <c r="C8515" t="s">
        <v>30418</v>
      </c>
      <c r="E8515" t="s">
        <v>56</v>
      </c>
      <c r="F8515" t="s">
        <v>64</v>
      </c>
      <c r="G8515" s="5">
        <v>110</v>
      </c>
      <c r="H8515" t="s">
        <v>42</v>
      </c>
      <c r="I8515" t="s">
        <v>65</v>
      </c>
      <c r="J8515" t="s">
        <v>45</v>
      </c>
      <c r="N8515" s="8">
        <v>1995</v>
      </c>
      <c r="R8515" s="7">
        <v>2.3455865483077498</v>
      </c>
      <c r="S8515" s="7">
        <v>102.050543885781</v>
      </c>
      <c r="T8515" t="s">
        <v>504</v>
      </c>
      <c r="U8515" t="s">
        <v>30419</v>
      </c>
      <c r="X8515" t="s">
        <v>30325</v>
      </c>
      <c r="Y8515" t="s">
        <v>19854</v>
      </c>
      <c r="Z8515" t="s">
        <v>21007</v>
      </c>
      <c r="AC8515" t="s">
        <v>30420</v>
      </c>
      <c r="AG8515" t="s">
        <v>30421</v>
      </c>
      <c r="AH8515" s="8" t="s">
        <v>30422</v>
      </c>
      <c r="AI8515" t="s">
        <v>30423</v>
      </c>
      <c r="AJ8515" t="s">
        <v>30425</v>
      </c>
    </row>
    <row r="8516" spans="1:36" ht="17.25" hidden="1" customHeight="1" x14ac:dyDescent="0.2">
      <c r="A8516" s="4" t="s">
        <v>30417</v>
      </c>
      <c r="B8516" t="s">
        <v>30229</v>
      </c>
      <c r="C8516" t="s">
        <v>30418</v>
      </c>
      <c r="E8516" t="s">
        <v>58</v>
      </c>
      <c r="F8516" t="s">
        <v>64</v>
      </c>
      <c r="G8516" s="5">
        <v>110</v>
      </c>
      <c r="H8516" t="s">
        <v>42</v>
      </c>
      <c r="I8516" t="s">
        <v>65</v>
      </c>
      <c r="J8516" t="s">
        <v>45</v>
      </c>
      <c r="N8516" s="8">
        <v>1995</v>
      </c>
      <c r="R8516" s="7">
        <v>2.3455865483077498</v>
      </c>
      <c r="S8516" s="7">
        <v>102.050543885781</v>
      </c>
      <c r="T8516" t="s">
        <v>504</v>
      </c>
      <c r="U8516" t="s">
        <v>30419</v>
      </c>
      <c r="X8516" t="s">
        <v>30325</v>
      </c>
      <c r="Y8516" t="s">
        <v>19854</v>
      </c>
      <c r="Z8516" t="s">
        <v>21007</v>
      </c>
      <c r="AC8516" t="s">
        <v>30420</v>
      </c>
      <c r="AG8516" t="s">
        <v>30421</v>
      </c>
      <c r="AH8516" s="8" t="s">
        <v>30422</v>
      </c>
      <c r="AI8516" t="s">
        <v>30423</v>
      </c>
      <c r="AJ8516" t="s">
        <v>30426</v>
      </c>
    </row>
    <row r="8517" spans="1:36" ht="17.25" hidden="1" customHeight="1" x14ac:dyDescent="0.2">
      <c r="A8517" s="4" t="s">
        <v>30417</v>
      </c>
      <c r="B8517" t="s">
        <v>30229</v>
      </c>
      <c r="C8517" t="s">
        <v>30418</v>
      </c>
      <c r="E8517" t="s">
        <v>191</v>
      </c>
      <c r="F8517" t="s">
        <v>64</v>
      </c>
      <c r="G8517" s="5">
        <v>110</v>
      </c>
      <c r="H8517" t="s">
        <v>42</v>
      </c>
      <c r="I8517" t="s">
        <v>65</v>
      </c>
      <c r="J8517" t="s">
        <v>45</v>
      </c>
      <c r="N8517" s="8">
        <v>1995</v>
      </c>
      <c r="R8517" s="7">
        <v>2.3455865483077498</v>
      </c>
      <c r="S8517" s="7">
        <v>102.050543885781</v>
      </c>
      <c r="T8517" t="s">
        <v>504</v>
      </c>
      <c r="U8517" t="s">
        <v>30419</v>
      </c>
      <c r="X8517" t="s">
        <v>30325</v>
      </c>
      <c r="Y8517" t="s">
        <v>19854</v>
      </c>
      <c r="Z8517" t="s">
        <v>21007</v>
      </c>
      <c r="AC8517" t="s">
        <v>30420</v>
      </c>
      <c r="AG8517" t="s">
        <v>30421</v>
      </c>
      <c r="AH8517" s="8" t="s">
        <v>30422</v>
      </c>
      <c r="AI8517" t="s">
        <v>30423</v>
      </c>
      <c r="AJ8517" t="s">
        <v>30427</v>
      </c>
    </row>
    <row r="8518" spans="1:36" ht="17.25" hidden="1" customHeight="1" x14ac:dyDescent="0.2">
      <c r="A8518" s="4" t="s">
        <v>30436</v>
      </c>
      <c r="B8518" t="s">
        <v>30229</v>
      </c>
      <c r="C8518" t="s">
        <v>30437</v>
      </c>
      <c r="E8518" t="s">
        <v>40</v>
      </c>
      <c r="F8518" t="s">
        <v>86</v>
      </c>
      <c r="G8518" s="5">
        <v>350</v>
      </c>
      <c r="H8518" t="s">
        <v>42</v>
      </c>
      <c r="I8518" t="s">
        <v>43</v>
      </c>
      <c r="J8518" t="s">
        <v>45</v>
      </c>
      <c r="N8518" s="8">
        <v>2003</v>
      </c>
      <c r="P8518" s="24">
        <v>2024</v>
      </c>
      <c r="R8518" s="7">
        <v>5.3752000000000004</v>
      </c>
      <c r="S8518" s="7">
        <v>100.374</v>
      </c>
      <c r="T8518" t="s">
        <v>46</v>
      </c>
      <c r="U8518" t="s">
        <v>30430</v>
      </c>
      <c r="X8518" t="s">
        <v>30252</v>
      </c>
      <c r="Y8518" t="s">
        <v>19854</v>
      </c>
      <c r="Z8518" t="s">
        <v>21007</v>
      </c>
      <c r="AA8518" t="s">
        <v>30438</v>
      </c>
      <c r="AG8518" t="s">
        <v>30439</v>
      </c>
      <c r="AH8518" s="8">
        <v>1173552</v>
      </c>
      <c r="AI8518" t="s">
        <v>30440</v>
      </c>
      <c r="AJ8518" t="s">
        <v>30441</v>
      </c>
    </row>
    <row r="8519" spans="1:36" ht="17.25" hidden="1" customHeight="1" x14ac:dyDescent="0.2">
      <c r="A8519" s="4" t="s">
        <v>30442</v>
      </c>
      <c r="B8519" t="s">
        <v>30229</v>
      </c>
      <c r="C8519" t="s">
        <v>30443</v>
      </c>
      <c r="E8519" t="s">
        <v>40</v>
      </c>
      <c r="F8519" t="s">
        <v>86</v>
      </c>
      <c r="G8519" s="5">
        <v>1600</v>
      </c>
      <c r="H8519" t="s">
        <v>558</v>
      </c>
      <c r="I8519" t="s">
        <v>43</v>
      </c>
      <c r="J8519" t="s">
        <v>45</v>
      </c>
      <c r="N8519" s="8" t="s">
        <v>45</v>
      </c>
      <c r="R8519" s="7">
        <v>5.8011106455740098</v>
      </c>
      <c r="S8519" s="7">
        <v>100.372980045134</v>
      </c>
      <c r="T8519" t="s">
        <v>504</v>
      </c>
      <c r="U8519" t="s">
        <v>30444</v>
      </c>
      <c r="X8519" t="s">
        <v>30262</v>
      </c>
      <c r="Y8519" t="s">
        <v>19854</v>
      </c>
      <c r="Z8519" t="s">
        <v>21007</v>
      </c>
      <c r="AG8519" t="s">
        <v>30445</v>
      </c>
      <c r="AH8519" s="24">
        <v>1316906</v>
      </c>
      <c r="AI8519" t="s">
        <v>30446</v>
      </c>
      <c r="AJ8519" t="s">
        <v>30447</v>
      </c>
    </row>
    <row r="8520" spans="1:36" ht="17.25" hidden="1" customHeight="1" x14ac:dyDescent="0.2">
      <c r="A8520" s="4" t="s">
        <v>30448</v>
      </c>
      <c r="B8520" t="s">
        <v>30229</v>
      </c>
      <c r="C8520" t="s">
        <v>30449</v>
      </c>
      <c r="E8520" t="s">
        <v>191</v>
      </c>
      <c r="F8520" t="s">
        <v>86</v>
      </c>
      <c r="G8520" s="5">
        <v>135</v>
      </c>
      <c r="H8520" t="s">
        <v>42</v>
      </c>
      <c r="I8520" t="s">
        <v>65</v>
      </c>
      <c r="J8520" t="s">
        <v>45</v>
      </c>
      <c r="N8520" s="8">
        <v>1993</v>
      </c>
      <c r="P8520" s="24">
        <v>2025</v>
      </c>
      <c r="R8520" s="7">
        <v>2.9659</v>
      </c>
      <c r="S8520" s="7">
        <v>101.68470000000001</v>
      </c>
      <c r="T8520" t="s">
        <v>46</v>
      </c>
      <c r="U8520" t="s">
        <v>30450</v>
      </c>
      <c r="X8520" t="s">
        <v>30242</v>
      </c>
      <c r="Y8520" t="s">
        <v>19854</v>
      </c>
      <c r="Z8520" t="s">
        <v>21007</v>
      </c>
      <c r="AA8520" t="s">
        <v>30451</v>
      </c>
      <c r="AC8520" t="s">
        <v>30450</v>
      </c>
      <c r="AG8520" t="s">
        <v>30452</v>
      </c>
      <c r="AH8520" s="8">
        <v>1123324</v>
      </c>
      <c r="AI8520" t="s">
        <v>30453</v>
      </c>
      <c r="AJ8520" t="s">
        <v>30454</v>
      </c>
    </row>
    <row r="8521" spans="1:36" ht="17.25" hidden="1" customHeight="1" x14ac:dyDescent="0.2">
      <c r="A8521" s="4" t="s">
        <v>30448</v>
      </c>
      <c r="B8521" t="s">
        <v>30229</v>
      </c>
      <c r="C8521" t="s">
        <v>30449</v>
      </c>
      <c r="E8521" t="s">
        <v>335</v>
      </c>
      <c r="F8521" t="s">
        <v>86</v>
      </c>
      <c r="G8521" s="5">
        <v>135</v>
      </c>
      <c r="H8521" t="s">
        <v>42</v>
      </c>
      <c r="I8521" t="s">
        <v>65</v>
      </c>
      <c r="J8521" t="s">
        <v>45</v>
      </c>
      <c r="N8521" s="8">
        <v>1993</v>
      </c>
      <c r="P8521" s="24">
        <v>2025</v>
      </c>
      <c r="R8521" s="7">
        <v>2.9659</v>
      </c>
      <c r="S8521" s="7">
        <v>101.68470000000001</v>
      </c>
      <c r="T8521" t="s">
        <v>46</v>
      </c>
      <c r="U8521" t="s">
        <v>30450</v>
      </c>
      <c r="X8521" t="s">
        <v>30242</v>
      </c>
      <c r="Y8521" t="s">
        <v>19854</v>
      </c>
      <c r="Z8521" t="s">
        <v>21007</v>
      </c>
      <c r="AA8521" t="s">
        <v>30451</v>
      </c>
      <c r="AC8521" t="s">
        <v>30450</v>
      </c>
      <c r="AG8521" t="s">
        <v>30452</v>
      </c>
      <c r="AH8521" s="8">
        <v>1123325</v>
      </c>
      <c r="AI8521" t="s">
        <v>30453</v>
      </c>
      <c r="AJ8521" t="s">
        <v>30455</v>
      </c>
    </row>
    <row r="8522" spans="1:36" ht="17.25" hidden="1" customHeight="1" x14ac:dyDescent="0.2">
      <c r="A8522" s="4" t="s">
        <v>30456</v>
      </c>
      <c r="B8522" t="s">
        <v>30229</v>
      </c>
      <c r="C8522" t="s">
        <v>30457</v>
      </c>
      <c r="E8522" t="s">
        <v>3804</v>
      </c>
      <c r="F8522" t="s">
        <v>86</v>
      </c>
      <c r="G8522" s="5">
        <v>190</v>
      </c>
      <c r="H8522" t="s">
        <v>42</v>
      </c>
      <c r="I8522" t="s">
        <v>43</v>
      </c>
      <c r="J8522" t="s">
        <v>45</v>
      </c>
      <c r="N8522" s="8">
        <v>2007</v>
      </c>
      <c r="R8522" s="7">
        <v>6.0918000000000001</v>
      </c>
      <c r="S8522" s="7">
        <v>116.163</v>
      </c>
      <c r="T8522" t="s">
        <v>46</v>
      </c>
      <c r="U8522" t="s">
        <v>30458</v>
      </c>
      <c r="X8522" t="s">
        <v>30273</v>
      </c>
      <c r="Y8522" t="s">
        <v>19854</v>
      </c>
      <c r="Z8522" t="s">
        <v>21007</v>
      </c>
      <c r="AA8522" t="s">
        <v>30459</v>
      </c>
      <c r="AC8522" t="s">
        <v>30460</v>
      </c>
      <c r="AG8522" t="s">
        <v>30461</v>
      </c>
      <c r="AH8522" s="8" t="s">
        <v>30462</v>
      </c>
      <c r="AI8522" t="s">
        <v>30463</v>
      </c>
      <c r="AJ8522" t="s">
        <v>30464</v>
      </c>
    </row>
    <row r="8523" spans="1:36" ht="17.25" hidden="1" customHeight="1" x14ac:dyDescent="0.2">
      <c r="A8523" s="4" t="s">
        <v>30456</v>
      </c>
      <c r="B8523" t="s">
        <v>30229</v>
      </c>
      <c r="C8523" t="s">
        <v>30457</v>
      </c>
      <c r="E8523" t="s">
        <v>3813</v>
      </c>
      <c r="F8523" t="s">
        <v>86</v>
      </c>
      <c r="G8523" s="5">
        <v>190</v>
      </c>
      <c r="H8523" t="s">
        <v>42</v>
      </c>
      <c r="I8523" t="s">
        <v>43</v>
      </c>
      <c r="J8523" t="s">
        <v>45</v>
      </c>
      <c r="N8523" s="8">
        <v>2010</v>
      </c>
      <c r="R8523" s="7">
        <v>6.0918000000000001</v>
      </c>
      <c r="S8523" s="7">
        <v>116.163</v>
      </c>
      <c r="T8523" t="s">
        <v>46</v>
      </c>
      <c r="U8523" t="s">
        <v>30458</v>
      </c>
      <c r="X8523" t="s">
        <v>30273</v>
      </c>
      <c r="Y8523" t="s">
        <v>19854</v>
      </c>
      <c r="Z8523" t="s">
        <v>21007</v>
      </c>
      <c r="AA8523" t="s">
        <v>30465</v>
      </c>
      <c r="AC8523" t="s">
        <v>30460</v>
      </c>
      <c r="AG8523" t="s">
        <v>30461</v>
      </c>
      <c r="AH8523" s="8" t="s">
        <v>30466</v>
      </c>
      <c r="AI8523" t="s">
        <v>30463</v>
      </c>
      <c r="AJ8523" t="s">
        <v>30467</v>
      </c>
    </row>
    <row r="8524" spans="1:36" ht="17.25" hidden="1" customHeight="1" x14ac:dyDescent="0.2">
      <c r="A8524" s="4" t="s">
        <v>30468</v>
      </c>
      <c r="B8524" t="s">
        <v>30229</v>
      </c>
      <c r="C8524" t="s">
        <v>30469</v>
      </c>
      <c r="E8524" t="s">
        <v>40</v>
      </c>
      <c r="F8524" t="s">
        <v>86</v>
      </c>
      <c r="G8524" s="5">
        <v>113.8</v>
      </c>
      <c r="H8524" t="s">
        <v>42</v>
      </c>
      <c r="I8524" t="s">
        <v>43</v>
      </c>
      <c r="J8524" t="s">
        <v>45</v>
      </c>
      <c r="N8524" s="8">
        <v>2006</v>
      </c>
      <c r="R8524" s="7">
        <v>6.0909000000000004</v>
      </c>
      <c r="S8524" s="7">
        <v>116.16670000000001</v>
      </c>
      <c r="T8524" t="s">
        <v>46</v>
      </c>
      <c r="U8524" t="s">
        <v>30458</v>
      </c>
      <c r="X8524" t="s">
        <v>30273</v>
      </c>
      <c r="Y8524" t="s">
        <v>19854</v>
      </c>
      <c r="Z8524" t="s">
        <v>21007</v>
      </c>
      <c r="AA8524" t="s">
        <v>30470</v>
      </c>
      <c r="AC8524" t="s">
        <v>30471</v>
      </c>
      <c r="AG8524" t="s">
        <v>30472</v>
      </c>
      <c r="AH8524" s="8" t="s">
        <v>30473</v>
      </c>
      <c r="AI8524" t="s">
        <v>30474</v>
      </c>
      <c r="AJ8524" t="s">
        <v>30475</v>
      </c>
    </row>
    <row r="8525" spans="1:36" ht="17.25" hidden="1" customHeight="1" x14ac:dyDescent="0.2">
      <c r="A8525" s="4" t="s">
        <v>30476</v>
      </c>
      <c r="B8525" t="s">
        <v>30229</v>
      </c>
      <c r="C8525" t="s">
        <v>30477</v>
      </c>
      <c r="E8525" t="s">
        <v>40</v>
      </c>
      <c r="F8525" t="s">
        <v>64</v>
      </c>
      <c r="G8525" s="5">
        <v>282</v>
      </c>
      <c r="H8525" t="s">
        <v>42</v>
      </c>
      <c r="I8525" t="s">
        <v>240</v>
      </c>
      <c r="J8525" t="s">
        <v>45</v>
      </c>
      <c r="M8525" t="s">
        <v>559</v>
      </c>
      <c r="N8525" s="8">
        <v>1985</v>
      </c>
      <c r="P8525" s="24">
        <v>2029</v>
      </c>
      <c r="R8525" s="7">
        <v>3.1166999999999998</v>
      </c>
      <c r="S8525" s="7">
        <v>101.32170000000001</v>
      </c>
      <c r="T8525" t="s">
        <v>46</v>
      </c>
      <c r="U8525" t="s">
        <v>30340</v>
      </c>
      <c r="X8525" t="s">
        <v>30242</v>
      </c>
      <c r="Y8525" t="s">
        <v>19854</v>
      </c>
      <c r="Z8525" t="s">
        <v>21007</v>
      </c>
      <c r="AA8525" t="s">
        <v>30478</v>
      </c>
      <c r="AC8525" t="s">
        <v>30479</v>
      </c>
      <c r="AG8525" t="s">
        <v>30480</v>
      </c>
      <c r="AI8525" t="s">
        <v>30481</v>
      </c>
      <c r="AJ8525" t="s">
        <v>30482</v>
      </c>
    </row>
    <row r="8526" spans="1:36" ht="17.25" hidden="1" customHeight="1" x14ac:dyDescent="0.2">
      <c r="A8526" s="4" t="s">
        <v>30476</v>
      </c>
      <c r="B8526" t="s">
        <v>30229</v>
      </c>
      <c r="C8526" t="s">
        <v>30477</v>
      </c>
      <c r="E8526" t="s">
        <v>56</v>
      </c>
      <c r="F8526" t="s">
        <v>64</v>
      </c>
      <c r="G8526" s="5">
        <v>282</v>
      </c>
      <c r="H8526" t="s">
        <v>42</v>
      </c>
      <c r="I8526" t="s">
        <v>240</v>
      </c>
      <c r="J8526" t="s">
        <v>45</v>
      </c>
      <c r="M8526" t="s">
        <v>559</v>
      </c>
      <c r="N8526" s="8">
        <v>1986</v>
      </c>
      <c r="P8526" s="24">
        <v>2029</v>
      </c>
      <c r="R8526" s="7">
        <v>3.1166999999999998</v>
      </c>
      <c r="S8526" s="7">
        <v>101.32170000000001</v>
      </c>
      <c r="T8526" t="s">
        <v>46</v>
      </c>
      <c r="U8526" t="s">
        <v>30340</v>
      </c>
      <c r="X8526" t="s">
        <v>30242</v>
      </c>
      <c r="Y8526" t="s">
        <v>19854</v>
      </c>
      <c r="Z8526" t="s">
        <v>21007</v>
      </c>
      <c r="AA8526" t="s">
        <v>30478</v>
      </c>
      <c r="AC8526" t="s">
        <v>30479</v>
      </c>
      <c r="AG8526" t="s">
        <v>30480</v>
      </c>
      <c r="AI8526" t="s">
        <v>30481</v>
      </c>
      <c r="AJ8526" t="s">
        <v>30483</v>
      </c>
    </row>
    <row r="8527" spans="1:36" ht="17.25" hidden="1" customHeight="1" x14ac:dyDescent="0.2">
      <c r="A8527" s="4" t="s">
        <v>30484</v>
      </c>
      <c r="B8527" t="s">
        <v>30229</v>
      </c>
      <c r="C8527" t="s">
        <v>30485</v>
      </c>
      <c r="E8527" t="s">
        <v>28163</v>
      </c>
      <c r="F8527" t="s">
        <v>86</v>
      </c>
      <c r="G8527" s="5">
        <v>1400</v>
      </c>
      <c r="H8527" t="s">
        <v>806</v>
      </c>
      <c r="I8527" t="s">
        <v>43</v>
      </c>
      <c r="J8527" t="s">
        <v>45</v>
      </c>
      <c r="K8527" t="s">
        <v>97</v>
      </c>
      <c r="N8527" s="8">
        <v>1987</v>
      </c>
      <c r="O8527" s="24">
        <v>2020</v>
      </c>
      <c r="R8527" s="7">
        <v>4.5971890999999996</v>
      </c>
      <c r="S8527" s="7">
        <v>103.4495431</v>
      </c>
      <c r="T8527" t="s">
        <v>46</v>
      </c>
      <c r="U8527" t="s">
        <v>30486</v>
      </c>
      <c r="X8527" t="s">
        <v>30355</v>
      </c>
      <c r="Y8527" t="s">
        <v>19854</v>
      </c>
      <c r="Z8527" t="s">
        <v>21007</v>
      </c>
      <c r="AC8527" t="s">
        <v>30487</v>
      </c>
      <c r="AG8527" t="s">
        <v>30488</v>
      </c>
      <c r="AH8527" s="24">
        <v>1316742</v>
      </c>
      <c r="AI8527" t="s">
        <v>30489</v>
      </c>
      <c r="AJ8527" t="s">
        <v>30490</v>
      </c>
    </row>
    <row r="8528" spans="1:36" ht="17.25" hidden="1" customHeight="1" x14ac:dyDescent="0.2">
      <c r="A8528" s="4" t="s">
        <v>30491</v>
      </c>
      <c r="B8528" t="s">
        <v>30229</v>
      </c>
      <c r="C8528" t="s">
        <v>30492</v>
      </c>
      <c r="E8528" t="s">
        <v>565</v>
      </c>
      <c r="F8528" t="s">
        <v>86</v>
      </c>
      <c r="G8528" s="5">
        <v>317</v>
      </c>
      <c r="H8528" t="s">
        <v>42</v>
      </c>
      <c r="I8528" t="s">
        <v>43</v>
      </c>
      <c r="J8528" t="s">
        <v>45</v>
      </c>
      <c r="N8528" s="8">
        <v>2010</v>
      </c>
      <c r="R8528" s="7">
        <v>3.2898999999999998</v>
      </c>
      <c r="S8528" s="7">
        <v>113.0942</v>
      </c>
      <c r="T8528" t="s">
        <v>46</v>
      </c>
      <c r="U8528" t="s">
        <v>30493</v>
      </c>
      <c r="X8528" t="s">
        <v>30333</v>
      </c>
      <c r="Y8528" t="s">
        <v>19854</v>
      </c>
      <c r="Z8528" t="s">
        <v>21007</v>
      </c>
      <c r="AC8528" t="s">
        <v>30494</v>
      </c>
      <c r="AG8528" t="s">
        <v>30495</v>
      </c>
      <c r="AH8528" s="8" t="s">
        <v>30496</v>
      </c>
      <c r="AI8528" t="s">
        <v>30497</v>
      </c>
      <c r="AJ8528" t="s">
        <v>30498</v>
      </c>
    </row>
    <row r="8529" spans="1:36" ht="17.25" hidden="1" customHeight="1" x14ac:dyDescent="0.2">
      <c r="A8529" s="4" t="s">
        <v>30505</v>
      </c>
      <c r="B8529" t="s">
        <v>30229</v>
      </c>
      <c r="C8529" t="s">
        <v>30506</v>
      </c>
      <c r="E8529" t="s">
        <v>40</v>
      </c>
      <c r="F8529" t="s">
        <v>64</v>
      </c>
      <c r="G8529" s="5">
        <v>720</v>
      </c>
      <c r="H8529" t="s">
        <v>42</v>
      </c>
      <c r="I8529" t="s">
        <v>43</v>
      </c>
      <c r="J8529" t="s">
        <v>45</v>
      </c>
      <c r="N8529" s="8">
        <v>2002</v>
      </c>
      <c r="P8529" s="24">
        <v>2023</v>
      </c>
      <c r="R8529" s="7">
        <v>2.3461810000000001</v>
      </c>
      <c r="S8529" s="7">
        <v>102.050754</v>
      </c>
      <c r="T8529" t="s">
        <v>46</v>
      </c>
      <c r="U8529" t="s">
        <v>30419</v>
      </c>
      <c r="X8529" t="s">
        <v>30325</v>
      </c>
      <c r="Y8529" t="s">
        <v>19854</v>
      </c>
      <c r="Z8529" t="s">
        <v>21007</v>
      </c>
      <c r="AC8529" t="s">
        <v>30507</v>
      </c>
      <c r="AG8529" t="s">
        <v>30421</v>
      </c>
      <c r="AH8529" s="8" t="s">
        <v>30508</v>
      </c>
      <c r="AI8529" t="s">
        <v>30509</v>
      </c>
      <c r="AJ8529" t="s">
        <v>30510</v>
      </c>
    </row>
    <row r="8530" spans="1:36" ht="17.25" hidden="1" customHeight="1" x14ac:dyDescent="0.2">
      <c r="A8530" s="4" t="s">
        <v>30511</v>
      </c>
      <c r="B8530" t="s">
        <v>30229</v>
      </c>
      <c r="C8530" t="s">
        <v>30512</v>
      </c>
      <c r="E8530" t="s">
        <v>40</v>
      </c>
      <c r="F8530" t="s">
        <v>86</v>
      </c>
      <c r="G8530" s="5">
        <v>750</v>
      </c>
      <c r="H8530" t="s">
        <v>42</v>
      </c>
      <c r="I8530" t="s">
        <v>43</v>
      </c>
      <c r="J8530" t="s">
        <v>45</v>
      </c>
      <c r="N8530" s="8">
        <v>2005</v>
      </c>
      <c r="P8530" s="24">
        <v>2028</v>
      </c>
      <c r="R8530" s="7">
        <v>2.5329999999999999</v>
      </c>
      <c r="S8530" s="7">
        <v>101.7912</v>
      </c>
      <c r="T8530" t="s">
        <v>46</v>
      </c>
      <c r="U8530" t="s">
        <v>30513</v>
      </c>
      <c r="X8530" t="s">
        <v>30514</v>
      </c>
      <c r="Y8530" t="s">
        <v>19854</v>
      </c>
      <c r="Z8530" t="s">
        <v>21007</v>
      </c>
      <c r="AA8530" t="s">
        <v>30515</v>
      </c>
      <c r="AC8530" t="s">
        <v>30516</v>
      </c>
      <c r="AG8530" t="s">
        <v>30517</v>
      </c>
      <c r="AH8530" s="8" t="s">
        <v>30518</v>
      </c>
      <c r="AI8530" t="s">
        <v>30519</v>
      </c>
      <c r="AJ8530" t="s">
        <v>30520</v>
      </c>
    </row>
    <row r="8531" spans="1:36" ht="17.25" hidden="1" customHeight="1" x14ac:dyDescent="0.2">
      <c r="A8531" s="4" t="s">
        <v>30511</v>
      </c>
      <c r="B8531" t="s">
        <v>30229</v>
      </c>
      <c r="C8531" t="s">
        <v>30512</v>
      </c>
      <c r="E8531" t="s">
        <v>56</v>
      </c>
      <c r="F8531" t="s">
        <v>86</v>
      </c>
      <c r="G8531" s="5">
        <v>750</v>
      </c>
      <c r="H8531" t="s">
        <v>42</v>
      </c>
      <c r="I8531" t="s">
        <v>43</v>
      </c>
      <c r="J8531" t="s">
        <v>45</v>
      </c>
      <c r="N8531" s="8">
        <v>2009</v>
      </c>
      <c r="P8531" s="24">
        <v>2030</v>
      </c>
      <c r="R8531" s="7">
        <v>2.5329999999999999</v>
      </c>
      <c r="S8531" s="7">
        <v>101.7912</v>
      </c>
      <c r="T8531" t="s">
        <v>46</v>
      </c>
      <c r="U8531" t="s">
        <v>30513</v>
      </c>
      <c r="X8531" t="s">
        <v>30514</v>
      </c>
      <c r="Y8531" t="s">
        <v>19854</v>
      </c>
      <c r="Z8531" t="s">
        <v>21007</v>
      </c>
      <c r="AC8531" t="s">
        <v>30516</v>
      </c>
      <c r="AG8531" t="s">
        <v>30517</v>
      </c>
      <c r="AH8531" s="8" t="s">
        <v>30521</v>
      </c>
      <c r="AI8531" t="s">
        <v>30519</v>
      </c>
      <c r="AJ8531" t="s">
        <v>30522</v>
      </c>
    </row>
    <row r="8532" spans="1:36" ht="17.25" hidden="1" customHeight="1" x14ac:dyDescent="0.2">
      <c r="A8532" s="4" t="s">
        <v>30547</v>
      </c>
      <c r="B8532" t="s">
        <v>30524</v>
      </c>
      <c r="C8532" t="s">
        <v>30548</v>
      </c>
      <c r="E8532" t="s">
        <v>40</v>
      </c>
      <c r="F8532" t="s">
        <v>86</v>
      </c>
      <c r="G8532" s="5">
        <v>450</v>
      </c>
      <c r="H8532" t="s">
        <v>677</v>
      </c>
      <c r="I8532" t="s">
        <v>45</v>
      </c>
      <c r="J8532" t="s">
        <v>45</v>
      </c>
      <c r="M8532" t="s">
        <v>2514</v>
      </c>
      <c r="N8532" s="27"/>
      <c r="R8532" s="7">
        <v>14.082422134856801</v>
      </c>
      <c r="S8532" s="7">
        <v>98.194255157339398</v>
      </c>
      <c r="T8532" t="s">
        <v>504</v>
      </c>
      <c r="U8532" t="s">
        <v>30549</v>
      </c>
      <c r="X8532" t="s">
        <v>30550</v>
      </c>
      <c r="Y8532" t="s">
        <v>19854</v>
      </c>
      <c r="Z8532" t="s">
        <v>21007</v>
      </c>
      <c r="AI8532" t="s">
        <v>30551</v>
      </c>
      <c r="AJ8532" t="s">
        <v>30552</v>
      </c>
    </row>
    <row r="8533" spans="1:36" ht="17.25" hidden="1" customHeight="1" x14ac:dyDescent="0.2">
      <c r="A8533" s="4" t="s">
        <v>30553</v>
      </c>
      <c r="B8533" t="s">
        <v>30524</v>
      </c>
      <c r="C8533" t="s">
        <v>30554</v>
      </c>
      <c r="E8533" t="s">
        <v>40</v>
      </c>
      <c r="F8533" t="s">
        <v>86</v>
      </c>
      <c r="G8533" s="5">
        <v>154.19999999999999</v>
      </c>
      <c r="H8533" t="s">
        <v>42</v>
      </c>
      <c r="I8533" t="s">
        <v>43</v>
      </c>
      <c r="J8533" t="s">
        <v>45</v>
      </c>
      <c r="N8533" s="27">
        <v>1995</v>
      </c>
      <c r="R8533" s="7">
        <v>16.98</v>
      </c>
      <c r="S8533" s="7">
        <v>96.125</v>
      </c>
      <c r="T8533" t="s">
        <v>46</v>
      </c>
      <c r="U8533" t="s">
        <v>30527</v>
      </c>
      <c r="X8533" t="s">
        <v>30527</v>
      </c>
      <c r="Y8533" t="s">
        <v>19854</v>
      </c>
      <c r="Z8533" t="s">
        <v>21007</v>
      </c>
      <c r="AA8533" t="s">
        <v>30555</v>
      </c>
      <c r="AG8533" t="s">
        <v>30556</v>
      </c>
      <c r="AH8533" s="8" t="s">
        <v>30557</v>
      </c>
      <c r="AI8533" t="s">
        <v>30558</v>
      </c>
      <c r="AJ8533" t="s">
        <v>30559</v>
      </c>
    </row>
    <row r="8534" spans="1:36" ht="17.25" hidden="1" customHeight="1" x14ac:dyDescent="0.2">
      <c r="A8534" s="4" t="s">
        <v>30560</v>
      </c>
      <c r="B8534" t="s">
        <v>30524</v>
      </c>
      <c r="C8534" t="s">
        <v>30561</v>
      </c>
      <c r="E8534" t="s">
        <v>40</v>
      </c>
      <c r="F8534" t="s">
        <v>86</v>
      </c>
      <c r="G8534" s="5">
        <v>200</v>
      </c>
      <c r="H8534" t="s">
        <v>677</v>
      </c>
      <c r="I8534" t="s">
        <v>43</v>
      </c>
      <c r="J8534" t="s">
        <v>45</v>
      </c>
      <c r="R8534" s="7">
        <v>14.59421</v>
      </c>
      <c r="S8534" s="7">
        <v>98.031201999999993</v>
      </c>
      <c r="T8534" t="s">
        <v>504</v>
      </c>
      <c r="U8534" t="s">
        <v>30562</v>
      </c>
      <c r="X8534" t="s">
        <v>30550</v>
      </c>
      <c r="Y8534" t="s">
        <v>19854</v>
      </c>
      <c r="Z8534" t="s">
        <v>21007</v>
      </c>
      <c r="AG8534" t="s">
        <v>45</v>
      </c>
      <c r="AI8534" t="s">
        <v>30563</v>
      </c>
      <c r="AJ8534" t="s">
        <v>30564</v>
      </c>
    </row>
    <row r="8535" spans="1:36" ht="17.25" hidden="1" customHeight="1" x14ac:dyDescent="0.2">
      <c r="A8535" s="4" t="s">
        <v>30578</v>
      </c>
      <c r="B8535" t="s">
        <v>30524</v>
      </c>
      <c r="C8535" t="s">
        <v>30579</v>
      </c>
      <c r="E8535" t="s">
        <v>40</v>
      </c>
      <c r="F8535" t="s">
        <v>86</v>
      </c>
      <c r="G8535" s="5">
        <v>172.2</v>
      </c>
      <c r="H8535" t="s">
        <v>42</v>
      </c>
      <c r="I8535" t="s">
        <v>528</v>
      </c>
      <c r="N8535" s="8" t="s">
        <v>45</v>
      </c>
      <c r="R8535" s="7">
        <v>19.403492894928501</v>
      </c>
      <c r="S8535" s="7">
        <v>93.498700319582198</v>
      </c>
      <c r="T8535" t="s">
        <v>46</v>
      </c>
      <c r="U8535" t="s">
        <v>30580</v>
      </c>
      <c r="X8535" t="s">
        <v>30581</v>
      </c>
      <c r="Y8535" t="s">
        <v>19854</v>
      </c>
      <c r="Z8535" t="s">
        <v>21007</v>
      </c>
      <c r="AI8535" t="s">
        <v>30582</v>
      </c>
      <c r="AJ8535" t="s">
        <v>30583</v>
      </c>
    </row>
    <row r="8536" spans="1:36" ht="17.25" hidden="1" customHeight="1" x14ac:dyDescent="0.2">
      <c r="A8536" s="4" t="s">
        <v>30619</v>
      </c>
      <c r="B8536" t="s">
        <v>30524</v>
      </c>
      <c r="C8536" t="s">
        <v>30620</v>
      </c>
      <c r="E8536" t="s">
        <v>40</v>
      </c>
      <c r="F8536" t="s">
        <v>86</v>
      </c>
      <c r="G8536" s="5">
        <v>610</v>
      </c>
      <c r="H8536" t="s">
        <v>611</v>
      </c>
      <c r="I8536" t="s">
        <v>45</v>
      </c>
      <c r="J8536" t="s">
        <v>45</v>
      </c>
      <c r="K8536" t="s">
        <v>45</v>
      </c>
      <c r="L8536" t="s">
        <v>45</v>
      </c>
      <c r="N8536" s="8" t="s">
        <v>45</v>
      </c>
      <c r="R8536" s="7">
        <v>12.4520544</v>
      </c>
      <c r="S8536" s="7">
        <v>98.586308799999998</v>
      </c>
      <c r="T8536" t="s">
        <v>504</v>
      </c>
      <c r="U8536" t="s">
        <v>30621</v>
      </c>
      <c r="X8536" t="s">
        <v>30550</v>
      </c>
      <c r="Y8536" t="s">
        <v>19854</v>
      </c>
      <c r="Z8536" t="s">
        <v>21007</v>
      </c>
      <c r="AE8536" t="s">
        <v>352</v>
      </c>
      <c r="AG8536" t="s">
        <v>30622</v>
      </c>
      <c r="AH8536" s="8">
        <v>1264722</v>
      </c>
      <c r="AI8536" t="s">
        <v>30623</v>
      </c>
      <c r="AJ8536" t="s">
        <v>30624</v>
      </c>
    </row>
    <row r="8537" spans="1:36" ht="17.25" hidden="1" customHeight="1" x14ac:dyDescent="0.2">
      <c r="A8537" s="4" t="s">
        <v>30647</v>
      </c>
      <c r="B8537" t="s">
        <v>30524</v>
      </c>
      <c r="C8537" t="s">
        <v>30648</v>
      </c>
      <c r="E8537" t="s">
        <v>40</v>
      </c>
      <c r="F8537" t="s">
        <v>86</v>
      </c>
      <c r="G8537" s="5">
        <v>92</v>
      </c>
      <c r="H8537" t="s">
        <v>42</v>
      </c>
      <c r="I8537" t="s">
        <v>43</v>
      </c>
      <c r="J8537" t="s">
        <v>45</v>
      </c>
      <c r="N8537" s="8">
        <v>1997</v>
      </c>
      <c r="R8537" s="7">
        <v>16.809999999999999</v>
      </c>
      <c r="S8537" s="7">
        <v>96.225999999999999</v>
      </c>
      <c r="T8537" t="s">
        <v>46</v>
      </c>
      <c r="U8537" t="s">
        <v>30527</v>
      </c>
      <c r="X8537" t="s">
        <v>30527</v>
      </c>
      <c r="Y8537" t="s">
        <v>19854</v>
      </c>
      <c r="Z8537" t="s">
        <v>21007</v>
      </c>
      <c r="AA8537" t="s">
        <v>30649</v>
      </c>
      <c r="AC8537" t="s">
        <v>30650</v>
      </c>
      <c r="AG8537" t="s">
        <v>30651</v>
      </c>
      <c r="AH8537" s="8" t="s">
        <v>30652</v>
      </c>
      <c r="AI8537" t="s">
        <v>30653</v>
      </c>
      <c r="AJ8537" t="s">
        <v>30654</v>
      </c>
    </row>
    <row r="8538" spans="1:36" ht="17.25" hidden="1" customHeight="1" x14ac:dyDescent="0.2">
      <c r="A8538" s="4" t="s">
        <v>30677</v>
      </c>
      <c r="B8538" t="s">
        <v>30524</v>
      </c>
      <c r="C8538" t="s">
        <v>30678</v>
      </c>
      <c r="E8538" t="s">
        <v>40</v>
      </c>
      <c r="F8538" t="s">
        <v>86</v>
      </c>
      <c r="G8538" s="5">
        <v>600</v>
      </c>
      <c r="H8538" t="s">
        <v>558</v>
      </c>
      <c r="I8538" t="s">
        <v>45</v>
      </c>
      <c r="J8538" t="s">
        <v>45</v>
      </c>
      <c r="K8538" t="s">
        <v>45</v>
      </c>
      <c r="L8538" t="s">
        <v>45</v>
      </c>
      <c r="N8538" s="8" t="s">
        <v>45</v>
      </c>
      <c r="R8538" s="7">
        <v>17.002855302393101</v>
      </c>
      <c r="S8538" s="7">
        <v>96.301238473969605</v>
      </c>
      <c r="T8538" t="s">
        <v>504</v>
      </c>
      <c r="U8538" t="s">
        <v>30527</v>
      </c>
      <c r="X8538" t="s">
        <v>30527</v>
      </c>
      <c r="Y8538" t="s">
        <v>19854</v>
      </c>
      <c r="Z8538" t="s">
        <v>21007</v>
      </c>
      <c r="AG8538" t="s">
        <v>30679</v>
      </c>
      <c r="AH8538" s="8">
        <v>1303401</v>
      </c>
      <c r="AI8538" t="s">
        <v>30680</v>
      </c>
      <c r="AJ8538" t="s">
        <v>30681</v>
      </c>
    </row>
    <row r="8539" spans="1:36" ht="17.25" hidden="1" customHeight="1" x14ac:dyDescent="0.2">
      <c r="A8539" s="4" t="s">
        <v>30691</v>
      </c>
      <c r="B8539" t="s">
        <v>30692</v>
      </c>
      <c r="C8539" t="s">
        <v>30693</v>
      </c>
      <c r="D8539" t="s">
        <v>30694</v>
      </c>
      <c r="E8539" t="s">
        <v>696</v>
      </c>
      <c r="F8539" t="s">
        <v>64</v>
      </c>
      <c r="G8539" s="5">
        <v>95</v>
      </c>
      <c r="H8539" t="s">
        <v>857</v>
      </c>
      <c r="I8539" t="s">
        <v>65</v>
      </c>
      <c r="J8539" t="s">
        <v>45</v>
      </c>
      <c r="K8539" t="s">
        <v>45</v>
      </c>
      <c r="L8539" t="s">
        <v>45</v>
      </c>
      <c r="N8539" s="24">
        <v>2003</v>
      </c>
      <c r="O8539" s="24">
        <v>2023</v>
      </c>
      <c r="R8539" s="7">
        <v>22.3903</v>
      </c>
      <c r="S8539" s="7">
        <v>59.069499999999998</v>
      </c>
      <c r="T8539" t="s">
        <v>46</v>
      </c>
      <c r="U8539" t="s">
        <v>30695</v>
      </c>
      <c r="X8539" t="s">
        <v>30696</v>
      </c>
      <c r="Y8539" t="s">
        <v>19854</v>
      </c>
      <c r="Z8539" t="s">
        <v>19864</v>
      </c>
      <c r="AA8539" t="s">
        <v>30697</v>
      </c>
      <c r="AD8539" t="s">
        <v>52</v>
      </c>
      <c r="AF8539" t="s">
        <v>52</v>
      </c>
      <c r="AG8539" t="s">
        <v>30698</v>
      </c>
      <c r="AH8539" s="8">
        <v>1168768</v>
      </c>
      <c r="AI8539" t="s">
        <v>30699</v>
      </c>
      <c r="AJ8539" t="s">
        <v>30700</v>
      </c>
    </row>
    <row r="8540" spans="1:36" ht="17.25" hidden="1" customHeight="1" x14ac:dyDescent="0.2">
      <c r="A8540" s="4" t="s">
        <v>30691</v>
      </c>
      <c r="B8540" t="s">
        <v>30692</v>
      </c>
      <c r="C8540" t="s">
        <v>30693</v>
      </c>
      <c r="D8540" t="s">
        <v>30694</v>
      </c>
      <c r="E8540" t="s">
        <v>703</v>
      </c>
      <c r="F8540" t="s">
        <v>64</v>
      </c>
      <c r="G8540" s="5">
        <v>95</v>
      </c>
      <c r="H8540" t="s">
        <v>857</v>
      </c>
      <c r="I8540" t="s">
        <v>65</v>
      </c>
      <c r="J8540" t="s">
        <v>45</v>
      </c>
      <c r="K8540" t="s">
        <v>45</v>
      </c>
      <c r="L8540" t="s">
        <v>45</v>
      </c>
      <c r="N8540" s="24">
        <v>2003</v>
      </c>
      <c r="O8540" s="24">
        <v>2023</v>
      </c>
      <c r="R8540" s="7">
        <v>22.3903</v>
      </c>
      <c r="S8540" s="7">
        <v>59.069499999999998</v>
      </c>
      <c r="T8540" t="s">
        <v>46</v>
      </c>
      <c r="U8540" t="s">
        <v>30695</v>
      </c>
      <c r="X8540" t="s">
        <v>30696</v>
      </c>
      <c r="Y8540" t="s">
        <v>19854</v>
      </c>
      <c r="Z8540" t="s">
        <v>19864</v>
      </c>
      <c r="AA8540" t="s">
        <v>30697</v>
      </c>
      <c r="AD8540" t="s">
        <v>52</v>
      </c>
      <c r="AF8540" t="s">
        <v>52</v>
      </c>
      <c r="AG8540" t="s">
        <v>30698</v>
      </c>
      <c r="AH8540" s="8">
        <v>1173562</v>
      </c>
      <c r="AI8540" t="s">
        <v>30699</v>
      </c>
      <c r="AJ8540" t="s">
        <v>30701</v>
      </c>
    </row>
    <row r="8541" spans="1:36" ht="17.25" hidden="1" customHeight="1" x14ac:dyDescent="0.2">
      <c r="A8541" s="4" t="s">
        <v>30691</v>
      </c>
      <c r="B8541" t="s">
        <v>30692</v>
      </c>
      <c r="C8541" t="s">
        <v>30693</v>
      </c>
      <c r="D8541" t="s">
        <v>30694</v>
      </c>
      <c r="E8541" t="s">
        <v>738</v>
      </c>
      <c r="F8541" t="s">
        <v>64</v>
      </c>
      <c r="G8541" s="5">
        <v>95</v>
      </c>
      <c r="H8541" t="s">
        <v>857</v>
      </c>
      <c r="I8541" t="s">
        <v>65</v>
      </c>
      <c r="J8541" t="s">
        <v>45</v>
      </c>
      <c r="K8541" t="s">
        <v>45</v>
      </c>
      <c r="L8541" t="s">
        <v>45</v>
      </c>
      <c r="N8541" s="24">
        <v>2003</v>
      </c>
      <c r="O8541" s="24">
        <v>2023</v>
      </c>
      <c r="R8541" s="7">
        <v>22.3903</v>
      </c>
      <c r="S8541" s="7">
        <v>59.069499999999998</v>
      </c>
      <c r="T8541" t="s">
        <v>46</v>
      </c>
      <c r="U8541" t="s">
        <v>30695</v>
      </c>
      <c r="X8541" t="s">
        <v>30696</v>
      </c>
      <c r="Y8541" t="s">
        <v>19854</v>
      </c>
      <c r="Z8541" t="s">
        <v>19864</v>
      </c>
      <c r="AA8541" t="s">
        <v>30697</v>
      </c>
      <c r="AD8541" t="s">
        <v>52</v>
      </c>
      <c r="AF8541" t="s">
        <v>52</v>
      </c>
      <c r="AG8541" t="s">
        <v>30698</v>
      </c>
      <c r="AH8541" s="8">
        <v>1173563</v>
      </c>
      <c r="AI8541" t="s">
        <v>30699</v>
      </c>
      <c r="AJ8541" t="s">
        <v>30702</v>
      </c>
    </row>
    <row r="8542" spans="1:36" ht="17.25" hidden="1" customHeight="1" x14ac:dyDescent="0.2">
      <c r="A8542" s="4" t="s">
        <v>30703</v>
      </c>
      <c r="B8542" t="s">
        <v>30692</v>
      </c>
      <c r="C8542" t="s">
        <v>30704</v>
      </c>
      <c r="D8542" t="s">
        <v>30705</v>
      </c>
      <c r="E8542" t="s">
        <v>40</v>
      </c>
      <c r="F8542" t="s">
        <v>86</v>
      </c>
      <c r="G8542" s="5">
        <v>126</v>
      </c>
      <c r="H8542" t="s">
        <v>42</v>
      </c>
      <c r="I8542" t="s">
        <v>65</v>
      </c>
      <c r="J8542" t="s">
        <v>45</v>
      </c>
      <c r="K8542" t="s">
        <v>45</v>
      </c>
      <c r="L8542" t="s">
        <v>45</v>
      </c>
      <c r="N8542" s="24">
        <v>2012</v>
      </c>
      <c r="R8542" s="7">
        <v>18.556473</v>
      </c>
      <c r="S8542" s="7">
        <v>55.861606999999999</v>
      </c>
      <c r="T8542" t="s">
        <v>46</v>
      </c>
      <c r="U8542" t="s">
        <v>30706</v>
      </c>
      <c r="X8542" t="s">
        <v>30707</v>
      </c>
      <c r="Y8542" t="s">
        <v>19854</v>
      </c>
      <c r="Z8542" t="s">
        <v>19864</v>
      </c>
      <c r="AD8542" t="s">
        <v>52</v>
      </c>
      <c r="AE8542" t="s">
        <v>881</v>
      </c>
      <c r="AF8542" t="s">
        <v>52</v>
      </c>
      <c r="AG8542" t="s">
        <v>30708</v>
      </c>
      <c r="AH8542" s="8">
        <v>1218725</v>
      </c>
      <c r="AI8542" t="s">
        <v>30709</v>
      </c>
      <c r="AJ8542" t="s">
        <v>30710</v>
      </c>
    </row>
    <row r="8543" spans="1:36" ht="17.25" hidden="1" customHeight="1" x14ac:dyDescent="0.2">
      <c r="A8543" s="4" t="s">
        <v>30703</v>
      </c>
      <c r="B8543" t="s">
        <v>30692</v>
      </c>
      <c r="C8543" t="s">
        <v>30704</v>
      </c>
      <c r="D8543" t="s">
        <v>30705</v>
      </c>
      <c r="E8543" t="s">
        <v>56</v>
      </c>
      <c r="F8543" t="s">
        <v>86</v>
      </c>
      <c r="G8543" s="5">
        <v>126</v>
      </c>
      <c r="H8543" t="s">
        <v>42</v>
      </c>
      <c r="I8543" t="s">
        <v>65</v>
      </c>
      <c r="J8543" t="s">
        <v>45</v>
      </c>
      <c r="K8543" t="s">
        <v>45</v>
      </c>
      <c r="L8543" t="s">
        <v>45</v>
      </c>
      <c r="N8543" s="24">
        <v>2012</v>
      </c>
      <c r="R8543" s="7">
        <v>18.556473</v>
      </c>
      <c r="S8543" s="7">
        <v>55.861606999999999</v>
      </c>
      <c r="T8543" t="s">
        <v>46</v>
      </c>
      <c r="U8543" t="s">
        <v>30706</v>
      </c>
      <c r="X8543" t="s">
        <v>30707</v>
      </c>
      <c r="Y8543" t="s">
        <v>19854</v>
      </c>
      <c r="Z8543" t="s">
        <v>19864</v>
      </c>
      <c r="AD8543" t="s">
        <v>52</v>
      </c>
      <c r="AE8543" t="s">
        <v>881</v>
      </c>
      <c r="AF8543" t="s">
        <v>52</v>
      </c>
      <c r="AG8543" t="s">
        <v>30708</v>
      </c>
      <c r="AH8543" s="8">
        <v>1218726</v>
      </c>
      <c r="AI8543" t="s">
        <v>30709</v>
      </c>
      <c r="AJ8543" t="s">
        <v>30711</v>
      </c>
    </row>
    <row r="8544" spans="1:36" ht="17.25" hidden="1" customHeight="1" x14ac:dyDescent="0.2">
      <c r="A8544" s="4" t="s">
        <v>30703</v>
      </c>
      <c r="B8544" t="s">
        <v>30692</v>
      </c>
      <c r="C8544" t="s">
        <v>30704</v>
      </c>
      <c r="D8544" t="s">
        <v>30705</v>
      </c>
      <c r="E8544" t="s">
        <v>58</v>
      </c>
      <c r="F8544" t="s">
        <v>86</v>
      </c>
      <c r="G8544" s="5">
        <v>132</v>
      </c>
      <c r="H8544" t="s">
        <v>139</v>
      </c>
      <c r="I8544" t="s">
        <v>65</v>
      </c>
      <c r="J8544" t="s">
        <v>45</v>
      </c>
      <c r="K8544" t="s">
        <v>45</v>
      </c>
      <c r="L8544" t="s">
        <v>45</v>
      </c>
      <c r="N8544" s="8" t="s">
        <v>45</v>
      </c>
      <c r="R8544" s="7">
        <v>18.556473</v>
      </c>
      <c r="S8544" s="7">
        <v>55.861606999999999</v>
      </c>
      <c r="T8544" t="s">
        <v>46</v>
      </c>
      <c r="U8544" t="s">
        <v>30706</v>
      </c>
      <c r="X8544" t="s">
        <v>30707</v>
      </c>
      <c r="Y8544" t="s">
        <v>19854</v>
      </c>
      <c r="Z8544" t="s">
        <v>19864</v>
      </c>
      <c r="AD8544" t="s">
        <v>52</v>
      </c>
      <c r="AE8544" t="s">
        <v>881</v>
      </c>
      <c r="AF8544" t="s">
        <v>52</v>
      </c>
      <c r="AG8544" t="s">
        <v>30708</v>
      </c>
      <c r="AI8544" t="s">
        <v>30709</v>
      </c>
      <c r="AJ8544" t="s">
        <v>30712</v>
      </c>
    </row>
    <row r="8545" spans="1:36" ht="17.25" hidden="1" customHeight="1" x14ac:dyDescent="0.2">
      <c r="A8545" s="4" t="s">
        <v>30713</v>
      </c>
      <c r="B8545" t="s">
        <v>30692</v>
      </c>
      <c r="C8545" t="s">
        <v>30714</v>
      </c>
      <c r="D8545" t="s">
        <v>30715</v>
      </c>
      <c r="E8545" t="s">
        <v>40</v>
      </c>
      <c r="F8545" t="s">
        <v>64</v>
      </c>
      <c r="G8545" s="5">
        <v>427</v>
      </c>
      <c r="H8545" t="s">
        <v>42</v>
      </c>
      <c r="I8545" t="s">
        <v>43</v>
      </c>
      <c r="J8545" t="s">
        <v>45</v>
      </c>
      <c r="K8545" t="s">
        <v>45</v>
      </c>
      <c r="L8545" t="s">
        <v>45</v>
      </c>
      <c r="N8545" s="24">
        <v>2003</v>
      </c>
      <c r="R8545" s="7">
        <v>23.7073</v>
      </c>
      <c r="S8545" s="7">
        <v>57.984499999999997</v>
      </c>
      <c r="T8545" t="s">
        <v>46</v>
      </c>
      <c r="U8545" t="s">
        <v>30716</v>
      </c>
      <c r="V8545" t="s">
        <v>30717</v>
      </c>
      <c r="X8545" t="s">
        <v>30718</v>
      </c>
      <c r="Y8545" t="s">
        <v>19854</v>
      </c>
      <c r="Z8545" t="s">
        <v>19864</v>
      </c>
      <c r="AA8545" t="s">
        <v>30719</v>
      </c>
      <c r="AC8545" t="s">
        <v>30720</v>
      </c>
      <c r="AD8545" t="s">
        <v>52</v>
      </c>
      <c r="AE8545" t="s">
        <v>254</v>
      </c>
      <c r="AF8545" t="s">
        <v>52</v>
      </c>
      <c r="AG8545" t="s">
        <v>30721</v>
      </c>
      <c r="AH8545" s="8" t="s">
        <v>30722</v>
      </c>
      <c r="AI8545" t="s">
        <v>30723</v>
      </c>
      <c r="AJ8545" t="s">
        <v>30724</v>
      </c>
    </row>
    <row r="8546" spans="1:36" ht="17.25" hidden="1" customHeight="1" x14ac:dyDescent="0.2">
      <c r="A8546" s="4" t="s">
        <v>30725</v>
      </c>
      <c r="B8546" t="s">
        <v>30692</v>
      </c>
      <c r="C8546" t="s">
        <v>30726</v>
      </c>
      <c r="D8546" t="s">
        <v>30727</v>
      </c>
      <c r="E8546" t="s">
        <v>40</v>
      </c>
      <c r="F8546" t="s">
        <v>64</v>
      </c>
      <c r="G8546" s="5">
        <v>688</v>
      </c>
      <c r="H8546" t="s">
        <v>42</v>
      </c>
      <c r="I8546" t="s">
        <v>43</v>
      </c>
      <c r="J8546" t="s">
        <v>44</v>
      </c>
      <c r="K8546" t="s">
        <v>45</v>
      </c>
      <c r="L8546" t="s">
        <v>45</v>
      </c>
      <c r="N8546" s="24">
        <v>2009</v>
      </c>
      <c r="P8546" s="25"/>
      <c r="R8546" s="7">
        <v>23.707000000000001</v>
      </c>
      <c r="S8546" s="7">
        <v>57.9816</v>
      </c>
      <c r="T8546" t="s">
        <v>46</v>
      </c>
      <c r="U8546" t="s">
        <v>30716</v>
      </c>
      <c r="V8546" t="s">
        <v>30717</v>
      </c>
      <c r="X8546" t="s">
        <v>30718</v>
      </c>
      <c r="Y8546" t="s">
        <v>19854</v>
      </c>
      <c r="Z8546" t="s">
        <v>19864</v>
      </c>
      <c r="AA8546" t="s">
        <v>30728</v>
      </c>
      <c r="AC8546" t="s">
        <v>30729</v>
      </c>
      <c r="AD8546" t="s">
        <v>52</v>
      </c>
      <c r="AE8546" t="s">
        <v>254</v>
      </c>
      <c r="AF8546" t="s">
        <v>52</v>
      </c>
      <c r="AG8546" t="s">
        <v>30730</v>
      </c>
      <c r="AH8546" s="8" t="s">
        <v>30731</v>
      </c>
      <c r="AI8546" t="s">
        <v>30732</v>
      </c>
      <c r="AJ8546" t="s">
        <v>30733</v>
      </c>
    </row>
    <row r="8547" spans="1:36" ht="17.25" hidden="1" customHeight="1" x14ac:dyDescent="0.2">
      <c r="A8547" s="4" t="s">
        <v>30751</v>
      </c>
      <c r="B8547" t="s">
        <v>30692</v>
      </c>
      <c r="C8547" t="s">
        <v>30752</v>
      </c>
      <c r="E8547" t="s">
        <v>696</v>
      </c>
      <c r="F8547" t="s">
        <v>86</v>
      </c>
      <c r="G8547" s="5">
        <v>67</v>
      </c>
      <c r="H8547" t="s">
        <v>42</v>
      </c>
      <c r="I8547" t="s">
        <v>65</v>
      </c>
      <c r="J8547" t="s">
        <v>45</v>
      </c>
      <c r="K8547" t="s">
        <v>45</v>
      </c>
      <c r="L8547" t="s">
        <v>45</v>
      </c>
      <c r="N8547" s="24">
        <v>2002</v>
      </c>
      <c r="P8547" s="25"/>
      <c r="R8547" s="7">
        <v>19.954732</v>
      </c>
      <c r="S8547" s="7">
        <v>56.267660999999997</v>
      </c>
      <c r="T8547" t="s">
        <v>504</v>
      </c>
      <c r="U8547" t="s">
        <v>30753</v>
      </c>
      <c r="X8547" t="s">
        <v>30746</v>
      </c>
      <c r="Y8547" t="s">
        <v>19854</v>
      </c>
      <c r="Z8547" t="s">
        <v>19864</v>
      </c>
      <c r="AG8547" t="s">
        <v>30754</v>
      </c>
      <c r="AH8547" s="8">
        <v>1173905</v>
      </c>
      <c r="AI8547" t="s">
        <v>30755</v>
      </c>
      <c r="AJ8547" t="s">
        <v>30756</v>
      </c>
    </row>
    <row r="8548" spans="1:36" ht="17.25" hidden="1" customHeight="1" x14ac:dyDescent="0.2">
      <c r="A8548" s="4" t="s">
        <v>30781</v>
      </c>
      <c r="B8548" t="s">
        <v>30692</v>
      </c>
      <c r="C8548" t="s">
        <v>30782</v>
      </c>
      <c r="D8548" t="s">
        <v>30783</v>
      </c>
      <c r="E8548" t="s">
        <v>75</v>
      </c>
      <c r="F8548" t="s">
        <v>86</v>
      </c>
      <c r="G8548" s="5">
        <v>90</v>
      </c>
      <c r="H8548" t="s">
        <v>42</v>
      </c>
      <c r="I8548" t="s">
        <v>65</v>
      </c>
      <c r="J8548" t="s">
        <v>45</v>
      </c>
      <c r="K8548" t="s">
        <v>45</v>
      </c>
      <c r="L8548" t="s">
        <v>45</v>
      </c>
      <c r="N8548" s="24">
        <v>2000</v>
      </c>
      <c r="R8548" s="7">
        <v>22.706700000000001</v>
      </c>
      <c r="S8548" s="7">
        <v>57.5779</v>
      </c>
      <c r="T8548" t="s">
        <v>46</v>
      </c>
      <c r="U8548" t="s">
        <v>30784</v>
      </c>
      <c r="X8548" t="s">
        <v>30785</v>
      </c>
      <c r="Y8548" t="s">
        <v>19854</v>
      </c>
      <c r="Z8548" t="s">
        <v>19864</v>
      </c>
      <c r="AA8548" t="s">
        <v>30786</v>
      </c>
      <c r="AC8548" t="s">
        <v>30787</v>
      </c>
      <c r="AD8548" t="s">
        <v>52</v>
      </c>
      <c r="AE8548" t="s">
        <v>254</v>
      </c>
      <c r="AF8548" t="s">
        <v>52</v>
      </c>
      <c r="AG8548" t="s">
        <v>30788</v>
      </c>
      <c r="AH8548" s="8">
        <v>1168398</v>
      </c>
      <c r="AI8548" t="s">
        <v>30789</v>
      </c>
      <c r="AJ8548" t="s">
        <v>30790</v>
      </c>
    </row>
    <row r="8549" spans="1:36" ht="17.25" hidden="1" customHeight="1" x14ac:dyDescent="0.2">
      <c r="A8549" s="4" t="s">
        <v>30781</v>
      </c>
      <c r="B8549" t="s">
        <v>30692</v>
      </c>
      <c r="C8549" t="s">
        <v>30782</v>
      </c>
      <c r="D8549" t="s">
        <v>30783</v>
      </c>
      <c r="E8549" t="s">
        <v>77</v>
      </c>
      <c r="F8549" t="s">
        <v>86</v>
      </c>
      <c r="G8549" s="5">
        <v>90</v>
      </c>
      <c r="H8549" t="s">
        <v>42</v>
      </c>
      <c r="I8549" t="s">
        <v>65</v>
      </c>
      <c r="J8549" t="s">
        <v>45</v>
      </c>
      <c r="K8549" t="s">
        <v>45</v>
      </c>
      <c r="L8549" t="s">
        <v>45</v>
      </c>
      <c r="N8549" s="24">
        <v>2000</v>
      </c>
      <c r="R8549" s="7">
        <v>22.706700000000001</v>
      </c>
      <c r="S8549" s="7">
        <v>57.5779</v>
      </c>
      <c r="T8549" t="s">
        <v>46</v>
      </c>
      <c r="U8549" t="s">
        <v>30784</v>
      </c>
      <c r="X8549" t="s">
        <v>30785</v>
      </c>
      <c r="Y8549" t="s">
        <v>19854</v>
      </c>
      <c r="Z8549" t="s">
        <v>19864</v>
      </c>
      <c r="AA8549" t="s">
        <v>30786</v>
      </c>
      <c r="AC8549" t="s">
        <v>30787</v>
      </c>
      <c r="AD8549" t="s">
        <v>52</v>
      </c>
      <c r="AE8549" t="s">
        <v>254</v>
      </c>
      <c r="AF8549" t="s">
        <v>52</v>
      </c>
      <c r="AG8549" t="s">
        <v>30788</v>
      </c>
      <c r="AH8549" s="8">
        <v>1168399</v>
      </c>
      <c r="AI8549" t="s">
        <v>30789</v>
      </c>
      <c r="AJ8549" t="s">
        <v>30791</v>
      </c>
    </row>
    <row r="8550" spans="1:36" ht="17.25" hidden="1" customHeight="1" x14ac:dyDescent="0.2">
      <c r="A8550" s="4" t="s">
        <v>30792</v>
      </c>
      <c r="B8550" t="s">
        <v>30692</v>
      </c>
      <c r="C8550" t="s">
        <v>30793</v>
      </c>
      <c r="D8550" t="s">
        <v>30794</v>
      </c>
      <c r="E8550" t="s">
        <v>40</v>
      </c>
      <c r="F8550" t="s">
        <v>27875</v>
      </c>
      <c r="G8550" s="5">
        <v>56</v>
      </c>
      <c r="H8550" t="s">
        <v>42</v>
      </c>
      <c r="I8550" t="s">
        <v>528</v>
      </c>
      <c r="J8550" t="s">
        <v>45</v>
      </c>
      <c r="K8550" t="s">
        <v>45</v>
      </c>
      <c r="L8550" t="s">
        <v>45</v>
      </c>
      <c r="N8550" s="8" t="s">
        <v>45</v>
      </c>
      <c r="R8550" s="7">
        <v>20.467862</v>
      </c>
      <c r="S8550" s="7">
        <v>58.801623999999997</v>
      </c>
      <c r="T8550" t="s">
        <v>46</v>
      </c>
      <c r="U8550" t="s">
        <v>30795</v>
      </c>
      <c r="X8550" t="s">
        <v>30796</v>
      </c>
      <c r="Y8550" t="s">
        <v>19854</v>
      </c>
      <c r="Z8550" t="s">
        <v>19864</v>
      </c>
      <c r="AD8550" t="s">
        <v>52</v>
      </c>
      <c r="AE8550" t="s">
        <v>131</v>
      </c>
      <c r="AF8550" t="s">
        <v>52</v>
      </c>
      <c r="AI8550" t="s">
        <v>30797</v>
      </c>
      <c r="AJ8550" t="s">
        <v>30798</v>
      </c>
    </row>
    <row r="8551" spans="1:36" ht="17.25" hidden="1" customHeight="1" x14ac:dyDescent="0.2">
      <c r="A8551" s="4" t="s">
        <v>30799</v>
      </c>
      <c r="B8551" t="s">
        <v>30692</v>
      </c>
      <c r="C8551" t="s">
        <v>30800</v>
      </c>
      <c r="E8551" t="s">
        <v>40</v>
      </c>
      <c r="F8551" t="s">
        <v>86</v>
      </c>
      <c r="G8551" s="5">
        <v>800</v>
      </c>
      <c r="H8551" t="s">
        <v>677</v>
      </c>
      <c r="I8551" t="s">
        <v>43</v>
      </c>
      <c r="J8551" t="s">
        <v>45</v>
      </c>
      <c r="K8551" t="s">
        <v>45</v>
      </c>
      <c r="L8551" t="s">
        <v>45</v>
      </c>
      <c r="R8551" s="7">
        <v>23.601728999999999</v>
      </c>
      <c r="S8551" s="7">
        <v>58.287010000000002</v>
      </c>
      <c r="T8551" t="s">
        <v>504</v>
      </c>
      <c r="U8551" t="s">
        <v>30801</v>
      </c>
      <c r="X8551" t="s">
        <v>30802</v>
      </c>
      <c r="Y8551" t="s">
        <v>19854</v>
      </c>
      <c r="Z8551" t="s">
        <v>19864</v>
      </c>
      <c r="AG8551" t="s">
        <v>45</v>
      </c>
      <c r="AH8551" s="8" t="s">
        <v>45</v>
      </c>
      <c r="AI8551" t="s">
        <v>30803</v>
      </c>
      <c r="AJ8551" t="s">
        <v>30804</v>
      </c>
    </row>
    <row r="8552" spans="1:36" ht="17.25" hidden="1" customHeight="1" x14ac:dyDescent="0.2">
      <c r="A8552" s="4" t="s">
        <v>30805</v>
      </c>
      <c r="B8552" t="s">
        <v>30692</v>
      </c>
      <c r="C8552" t="s">
        <v>30806</v>
      </c>
      <c r="E8552" t="s">
        <v>40</v>
      </c>
      <c r="F8552" t="s">
        <v>86</v>
      </c>
      <c r="G8552" s="5">
        <v>126</v>
      </c>
      <c r="H8552" t="s">
        <v>42</v>
      </c>
      <c r="I8552" t="s">
        <v>65</v>
      </c>
      <c r="J8552" t="s">
        <v>44</v>
      </c>
      <c r="K8552" t="s">
        <v>45</v>
      </c>
      <c r="N8552" s="24">
        <v>2007</v>
      </c>
      <c r="R8552" s="7">
        <v>19.342199999999998</v>
      </c>
      <c r="S8552" s="7">
        <v>56.461109</v>
      </c>
      <c r="T8552" t="s">
        <v>46</v>
      </c>
      <c r="U8552" t="s">
        <v>30807</v>
      </c>
      <c r="X8552" t="s">
        <v>30746</v>
      </c>
      <c r="Y8552" t="s">
        <v>19854</v>
      </c>
      <c r="Z8552" t="s">
        <v>19864</v>
      </c>
      <c r="AD8552" t="s">
        <v>52</v>
      </c>
      <c r="AE8552" t="s">
        <v>881</v>
      </c>
      <c r="AF8552" t="s">
        <v>52</v>
      </c>
      <c r="AG8552" t="s">
        <v>30808</v>
      </c>
      <c r="AH8552" s="8">
        <v>1194051</v>
      </c>
      <c r="AI8552" t="s">
        <v>30809</v>
      </c>
      <c r="AJ8552" t="s">
        <v>30810</v>
      </c>
    </row>
    <row r="8553" spans="1:36" ht="17.25" hidden="1" customHeight="1" x14ac:dyDescent="0.2">
      <c r="A8553" s="4" t="s">
        <v>30805</v>
      </c>
      <c r="B8553" t="s">
        <v>30692</v>
      </c>
      <c r="C8553" t="s">
        <v>30806</v>
      </c>
      <c r="E8553" t="s">
        <v>56</v>
      </c>
      <c r="F8553" t="s">
        <v>86</v>
      </c>
      <c r="G8553" s="5">
        <v>126</v>
      </c>
      <c r="H8553" t="s">
        <v>42</v>
      </c>
      <c r="I8553" t="s">
        <v>65</v>
      </c>
      <c r="J8553" t="s">
        <v>44</v>
      </c>
      <c r="K8553" t="s">
        <v>45</v>
      </c>
      <c r="N8553" s="24">
        <v>2007</v>
      </c>
      <c r="R8553" s="7">
        <v>19.342199999999998</v>
      </c>
      <c r="S8553" s="7">
        <v>56.461109</v>
      </c>
      <c r="T8553" t="s">
        <v>46</v>
      </c>
      <c r="U8553" t="s">
        <v>30807</v>
      </c>
      <c r="X8553" t="s">
        <v>30746</v>
      </c>
      <c r="Y8553" t="s">
        <v>19854</v>
      </c>
      <c r="Z8553" t="s">
        <v>19864</v>
      </c>
      <c r="AD8553" t="s">
        <v>52</v>
      </c>
      <c r="AE8553" t="s">
        <v>881</v>
      </c>
      <c r="AF8553" t="s">
        <v>52</v>
      </c>
      <c r="AG8553" t="s">
        <v>30808</v>
      </c>
      <c r="AH8553" s="8">
        <v>1194052</v>
      </c>
      <c r="AI8553" t="s">
        <v>30809</v>
      </c>
      <c r="AJ8553" t="s">
        <v>30811</v>
      </c>
    </row>
    <row r="8554" spans="1:36" ht="17.25" hidden="1" customHeight="1" x14ac:dyDescent="0.2">
      <c r="A8554" s="4" t="s">
        <v>30824</v>
      </c>
      <c r="B8554" t="s">
        <v>30692</v>
      </c>
      <c r="C8554" t="s">
        <v>30825</v>
      </c>
      <c r="D8554" t="s">
        <v>30826</v>
      </c>
      <c r="E8554" t="s">
        <v>40</v>
      </c>
      <c r="F8554" t="s">
        <v>617</v>
      </c>
      <c r="G8554" s="5">
        <v>280</v>
      </c>
      <c r="H8554" t="s">
        <v>42</v>
      </c>
      <c r="I8554" t="s">
        <v>65</v>
      </c>
      <c r="J8554" t="s">
        <v>45</v>
      </c>
      <c r="K8554" t="s">
        <v>45</v>
      </c>
      <c r="L8554" t="s">
        <v>45</v>
      </c>
      <c r="N8554" s="24">
        <v>2005</v>
      </c>
      <c r="R8554" s="7">
        <v>22.65971</v>
      </c>
      <c r="S8554" s="7">
        <v>59.405566999999998</v>
      </c>
      <c r="T8554" t="s">
        <v>46</v>
      </c>
      <c r="U8554" t="s">
        <v>30820</v>
      </c>
      <c r="X8554" t="s">
        <v>30821</v>
      </c>
      <c r="Y8554" t="s">
        <v>19854</v>
      </c>
      <c r="Z8554" t="s">
        <v>19864</v>
      </c>
      <c r="AD8554" t="s">
        <v>52</v>
      </c>
      <c r="AE8554" t="s">
        <v>881</v>
      </c>
      <c r="AG8554" t="s">
        <v>30827</v>
      </c>
      <c r="AH8554" s="8" t="s">
        <v>30828</v>
      </c>
      <c r="AI8554" t="s">
        <v>30829</v>
      </c>
      <c r="AJ8554" t="s">
        <v>30830</v>
      </c>
    </row>
    <row r="8555" spans="1:36" ht="17.25" hidden="1" customHeight="1" x14ac:dyDescent="0.2">
      <c r="A8555" s="4" t="s">
        <v>30831</v>
      </c>
      <c r="B8555" t="s">
        <v>30692</v>
      </c>
      <c r="C8555" t="s">
        <v>30832</v>
      </c>
      <c r="D8555" t="s">
        <v>30833</v>
      </c>
      <c r="E8555" t="s">
        <v>40</v>
      </c>
      <c r="F8555" t="s">
        <v>86</v>
      </c>
      <c r="G8555" s="5">
        <v>70</v>
      </c>
      <c r="H8555" t="s">
        <v>42</v>
      </c>
      <c r="I8555" t="s">
        <v>65</v>
      </c>
      <c r="J8555" t="s">
        <v>45</v>
      </c>
      <c r="K8555" t="s">
        <v>45</v>
      </c>
      <c r="L8555" t="s">
        <v>45</v>
      </c>
      <c r="N8555" s="24">
        <v>2004</v>
      </c>
      <c r="R8555" s="7">
        <v>21.297364000000002</v>
      </c>
      <c r="S8555" s="7">
        <v>57.098022</v>
      </c>
      <c r="T8555" t="s">
        <v>46</v>
      </c>
      <c r="U8555" t="s">
        <v>30834</v>
      </c>
      <c r="X8555" t="s">
        <v>30785</v>
      </c>
      <c r="Y8555" t="s">
        <v>19854</v>
      </c>
      <c r="Z8555" t="s">
        <v>19864</v>
      </c>
      <c r="AD8555" t="s">
        <v>5000</v>
      </c>
      <c r="AE8555" t="s">
        <v>881</v>
      </c>
      <c r="AG8555" t="s">
        <v>30835</v>
      </c>
      <c r="AH8555" s="8">
        <v>1180019</v>
      </c>
      <c r="AI8555" t="s">
        <v>30836</v>
      </c>
      <c r="AJ8555" t="s">
        <v>30837</v>
      </c>
    </row>
    <row r="8556" spans="1:36" ht="17.25" hidden="1" customHeight="1" x14ac:dyDescent="0.2">
      <c r="A8556" s="4" t="s">
        <v>30831</v>
      </c>
      <c r="B8556" t="s">
        <v>30692</v>
      </c>
      <c r="C8556" t="s">
        <v>30832</v>
      </c>
      <c r="D8556" t="s">
        <v>30833</v>
      </c>
      <c r="E8556" t="s">
        <v>56</v>
      </c>
      <c r="F8556" t="s">
        <v>86</v>
      </c>
      <c r="G8556" s="5">
        <v>70</v>
      </c>
      <c r="H8556" t="s">
        <v>42</v>
      </c>
      <c r="I8556" t="s">
        <v>65</v>
      </c>
      <c r="J8556" t="s">
        <v>45</v>
      </c>
      <c r="K8556" t="s">
        <v>45</v>
      </c>
      <c r="L8556" t="s">
        <v>45</v>
      </c>
      <c r="N8556" s="24">
        <v>2004</v>
      </c>
      <c r="R8556" s="7">
        <v>21.297364000000002</v>
      </c>
      <c r="S8556" s="7">
        <v>57.098022</v>
      </c>
      <c r="T8556" t="s">
        <v>46</v>
      </c>
      <c r="U8556" t="s">
        <v>30834</v>
      </c>
      <c r="X8556" t="s">
        <v>30785</v>
      </c>
      <c r="Y8556" t="s">
        <v>19854</v>
      </c>
      <c r="Z8556" t="s">
        <v>19864</v>
      </c>
      <c r="AD8556" t="s">
        <v>5000</v>
      </c>
      <c r="AE8556" t="s">
        <v>881</v>
      </c>
      <c r="AG8556" t="s">
        <v>30835</v>
      </c>
      <c r="AH8556" s="8">
        <v>1180020</v>
      </c>
      <c r="AI8556" t="s">
        <v>30836</v>
      </c>
      <c r="AJ8556" t="s">
        <v>30838</v>
      </c>
    </row>
    <row r="8557" spans="1:36" ht="17.25" hidden="1" customHeight="1" x14ac:dyDescent="0.2">
      <c r="A8557" s="4" t="s">
        <v>30831</v>
      </c>
      <c r="B8557" t="s">
        <v>30692</v>
      </c>
      <c r="C8557" t="s">
        <v>30832</v>
      </c>
      <c r="D8557" t="s">
        <v>30833</v>
      </c>
      <c r="E8557" t="s">
        <v>58</v>
      </c>
      <c r="F8557" t="s">
        <v>86</v>
      </c>
      <c r="G8557" s="5">
        <v>125</v>
      </c>
      <c r="H8557" t="s">
        <v>42</v>
      </c>
      <c r="I8557" t="s">
        <v>65</v>
      </c>
      <c r="J8557" t="s">
        <v>45</v>
      </c>
      <c r="K8557" t="s">
        <v>45</v>
      </c>
      <c r="L8557" t="s">
        <v>45</v>
      </c>
      <c r="N8557" s="24">
        <v>2004</v>
      </c>
      <c r="R8557" s="7">
        <v>21.297364000000002</v>
      </c>
      <c r="S8557" s="7">
        <v>57.098022</v>
      </c>
      <c r="T8557" t="s">
        <v>46</v>
      </c>
      <c r="U8557" t="s">
        <v>30834</v>
      </c>
      <c r="X8557" t="s">
        <v>30785</v>
      </c>
      <c r="Y8557" t="s">
        <v>19854</v>
      </c>
      <c r="Z8557" t="s">
        <v>19864</v>
      </c>
      <c r="AD8557" t="s">
        <v>5000</v>
      </c>
      <c r="AE8557" t="s">
        <v>881</v>
      </c>
      <c r="AG8557" t="s">
        <v>30835</v>
      </c>
      <c r="AH8557" s="8">
        <v>1194050</v>
      </c>
      <c r="AI8557" t="s">
        <v>30836</v>
      </c>
      <c r="AJ8557" t="s">
        <v>30839</v>
      </c>
    </row>
    <row r="8558" spans="1:36" ht="17.25" hidden="1" customHeight="1" x14ac:dyDescent="0.2">
      <c r="A8558" s="4" t="s">
        <v>30831</v>
      </c>
      <c r="B8558" t="s">
        <v>30692</v>
      </c>
      <c r="C8558" t="s">
        <v>30832</v>
      </c>
      <c r="D8558" t="s">
        <v>30833</v>
      </c>
      <c r="E8558" t="s">
        <v>191</v>
      </c>
      <c r="F8558" t="s">
        <v>86</v>
      </c>
      <c r="G8558" s="5">
        <v>126</v>
      </c>
      <c r="H8558" t="s">
        <v>42</v>
      </c>
      <c r="I8558" t="s">
        <v>65</v>
      </c>
      <c r="J8558" t="s">
        <v>45</v>
      </c>
      <c r="K8558" t="s">
        <v>45</v>
      </c>
      <c r="L8558" t="s">
        <v>45</v>
      </c>
      <c r="N8558" s="24">
        <v>2012</v>
      </c>
      <c r="R8558" s="7">
        <v>21.297364000000002</v>
      </c>
      <c r="S8558" s="7">
        <v>57.098022</v>
      </c>
      <c r="T8558" t="s">
        <v>46</v>
      </c>
      <c r="U8558" t="s">
        <v>30834</v>
      </c>
      <c r="X8558" t="s">
        <v>30785</v>
      </c>
      <c r="Y8558" t="s">
        <v>19854</v>
      </c>
      <c r="Z8558" t="s">
        <v>19864</v>
      </c>
      <c r="AD8558" t="s">
        <v>5000</v>
      </c>
      <c r="AE8558" t="s">
        <v>881</v>
      </c>
      <c r="AG8558" t="s">
        <v>30835</v>
      </c>
      <c r="AH8558" s="8">
        <v>1221760</v>
      </c>
      <c r="AI8558" t="s">
        <v>30836</v>
      </c>
      <c r="AJ8558" t="s">
        <v>30840</v>
      </c>
    </row>
    <row r="8559" spans="1:36" ht="17.25" hidden="1" customHeight="1" x14ac:dyDescent="0.2">
      <c r="A8559" s="4" t="s">
        <v>30831</v>
      </c>
      <c r="B8559" t="s">
        <v>30692</v>
      </c>
      <c r="C8559" t="s">
        <v>30832</v>
      </c>
      <c r="D8559" t="s">
        <v>30833</v>
      </c>
      <c r="E8559" t="s">
        <v>335</v>
      </c>
      <c r="F8559" t="s">
        <v>86</v>
      </c>
      <c r="G8559" s="5">
        <v>132</v>
      </c>
      <c r="H8559" t="s">
        <v>139</v>
      </c>
      <c r="I8559" t="s">
        <v>65</v>
      </c>
      <c r="J8559" t="s">
        <v>45</v>
      </c>
      <c r="K8559" t="s">
        <v>45</v>
      </c>
      <c r="L8559" t="s">
        <v>45</v>
      </c>
      <c r="N8559" s="8" t="s">
        <v>45</v>
      </c>
      <c r="R8559" s="7">
        <v>21.297364000000002</v>
      </c>
      <c r="S8559" s="7">
        <v>57.098022</v>
      </c>
      <c r="T8559" t="s">
        <v>46</v>
      </c>
      <c r="U8559" t="s">
        <v>30834</v>
      </c>
      <c r="X8559" t="s">
        <v>30785</v>
      </c>
      <c r="Y8559" t="s">
        <v>19854</v>
      </c>
      <c r="Z8559" t="s">
        <v>19864</v>
      </c>
      <c r="AD8559" t="s">
        <v>5000</v>
      </c>
      <c r="AE8559" t="s">
        <v>881</v>
      </c>
      <c r="AG8559" t="s">
        <v>30835</v>
      </c>
      <c r="AH8559" s="8">
        <v>1260300</v>
      </c>
      <c r="AI8559" t="s">
        <v>30836</v>
      </c>
      <c r="AJ8559" t="s">
        <v>30841</v>
      </c>
    </row>
    <row r="8560" spans="1:36" ht="17.25" hidden="1" customHeight="1" x14ac:dyDescent="0.2">
      <c r="A8560" s="4" t="s">
        <v>30850</v>
      </c>
      <c r="B8560" t="s">
        <v>30692</v>
      </c>
      <c r="C8560" t="s">
        <v>30851</v>
      </c>
      <c r="D8560" t="s">
        <v>30852</v>
      </c>
      <c r="E8560" t="s">
        <v>40</v>
      </c>
      <c r="F8560" t="s">
        <v>64</v>
      </c>
      <c r="G8560" s="5">
        <v>80</v>
      </c>
      <c r="H8560" t="s">
        <v>42</v>
      </c>
      <c r="I8560" t="s">
        <v>65</v>
      </c>
      <c r="J8560" t="s">
        <v>45</v>
      </c>
      <c r="K8560" t="s">
        <v>45</v>
      </c>
      <c r="L8560" t="s">
        <v>45</v>
      </c>
      <c r="N8560" s="24">
        <v>1984</v>
      </c>
      <c r="R8560" s="7">
        <v>23.554200000000002</v>
      </c>
      <c r="S8560" s="7">
        <v>58.199300000000001</v>
      </c>
      <c r="T8560" t="s">
        <v>46</v>
      </c>
      <c r="U8560" t="s">
        <v>30853</v>
      </c>
      <c r="X8560" t="s">
        <v>30802</v>
      </c>
      <c r="Y8560" t="s">
        <v>19854</v>
      </c>
      <c r="Z8560" t="s">
        <v>19864</v>
      </c>
      <c r="AA8560" t="s">
        <v>30854</v>
      </c>
      <c r="AD8560" t="s">
        <v>52</v>
      </c>
      <c r="AE8560" t="s">
        <v>254</v>
      </c>
      <c r="AF8560" t="s">
        <v>52</v>
      </c>
      <c r="AG8560" t="s">
        <v>30855</v>
      </c>
      <c r="AH8560" s="8">
        <v>1144331</v>
      </c>
      <c r="AI8560" t="s">
        <v>30856</v>
      </c>
      <c r="AJ8560" t="s">
        <v>30857</v>
      </c>
    </row>
    <row r="8561" spans="1:36" ht="17.25" hidden="1" customHeight="1" x14ac:dyDescent="0.2">
      <c r="A8561" s="4" t="s">
        <v>30850</v>
      </c>
      <c r="B8561" t="s">
        <v>30692</v>
      </c>
      <c r="C8561" t="s">
        <v>30851</v>
      </c>
      <c r="D8561" t="s">
        <v>30852</v>
      </c>
      <c r="E8561" t="s">
        <v>56</v>
      </c>
      <c r="F8561" t="s">
        <v>64</v>
      </c>
      <c r="G8561" s="5">
        <v>80</v>
      </c>
      <c r="H8561" t="s">
        <v>42</v>
      </c>
      <c r="I8561" t="s">
        <v>65</v>
      </c>
      <c r="J8561" t="s">
        <v>45</v>
      </c>
      <c r="K8561" t="s">
        <v>45</v>
      </c>
      <c r="L8561" t="s">
        <v>45</v>
      </c>
      <c r="N8561" s="24">
        <v>1984</v>
      </c>
      <c r="R8561" s="7">
        <v>23.554200000000002</v>
      </c>
      <c r="S8561" s="7">
        <v>58.199300000000001</v>
      </c>
      <c r="T8561" t="s">
        <v>46</v>
      </c>
      <c r="U8561" t="s">
        <v>30853</v>
      </c>
      <c r="X8561" t="s">
        <v>30802</v>
      </c>
      <c r="Y8561" t="s">
        <v>19854</v>
      </c>
      <c r="Z8561" t="s">
        <v>19864</v>
      </c>
      <c r="AA8561" t="s">
        <v>30854</v>
      </c>
      <c r="AD8561" t="s">
        <v>52</v>
      </c>
      <c r="AE8561" t="s">
        <v>254</v>
      </c>
      <c r="AF8561" t="s">
        <v>52</v>
      </c>
      <c r="AG8561" t="s">
        <v>30855</v>
      </c>
      <c r="AH8561" s="8">
        <v>1144332</v>
      </c>
      <c r="AI8561" t="s">
        <v>30856</v>
      </c>
      <c r="AJ8561" t="s">
        <v>30858</v>
      </c>
    </row>
    <row r="8562" spans="1:36" ht="17.25" hidden="1" customHeight="1" x14ac:dyDescent="0.2">
      <c r="A8562" s="4" t="s">
        <v>30850</v>
      </c>
      <c r="B8562" t="s">
        <v>30692</v>
      </c>
      <c r="C8562" t="s">
        <v>30851</v>
      </c>
      <c r="D8562" t="s">
        <v>30852</v>
      </c>
      <c r="E8562" t="s">
        <v>58</v>
      </c>
      <c r="F8562" t="s">
        <v>64</v>
      </c>
      <c r="G8562" s="5">
        <v>80</v>
      </c>
      <c r="H8562" t="s">
        <v>42</v>
      </c>
      <c r="I8562" t="s">
        <v>65</v>
      </c>
      <c r="J8562" t="s">
        <v>45</v>
      </c>
      <c r="K8562" t="s">
        <v>45</v>
      </c>
      <c r="L8562" t="s">
        <v>45</v>
      </c>
      <c r="N8562" s="24">
        <v>1984</v>
      </c>
      <c r="R8562" s="7">
        <v>23.554200000000002</v>
      </c>
      <c r="S8562" s="7">
        <v>58.199300000000001</v>
      </c>
      <c r="T8562" t="s">
        <v>46</v>
      </c>
      <c r="U8562" t="s">
        <v>30853</v>
      </c>
      <c r="X8562" t="s">
        <v>30802</v>
      </c>
      <c r="Y8562" t="s">
        <v>19854</v>
      </c>
      <c r="Z8562" t="s">
        <v>19864</v>
      </c>
      <c r="AA8562" t="s">
        <v>30854</v>
      </c>
      <c r="AD8562" t="s">
        <v>52</v>
      </c>
      <c r="AE8562" t="s">
        <v>254</v>
      </c>
      <c r="AF8562" t="s">
        <v>52</v>
      </c>
      <c r="AG8562" t="s">
        <v>30855</v>
      </c>
      <c r="AH8562" s="8">
        <v>1144333</v>
      </c>
      <c r="AI8562" t="s">
        <v>30856</v>
      </c>
      <c r="AJ8562" t="s">
        <v>30859</v>
      </c>
    </row>
    <row r="8563" spans="1:36" ht="17.25" hidden="1" customHeight="1" x14ac:dyDescent="0.2">
      <c r="A8563" s="4" t="s">
        <v>30850</v>
      </c>
      <c r="B8563" t="s">
        <v>30692</v>
      </c>
      <c r="C8563" t="s">
        <v>30851</v>
      </c>
      <c r="D8563" t="s">
        <v>30852</v>
      </c>
      <c r="E8563" t="s">
        <v>191</v>
      </c>
      <c r="F8563" t="s">
        <v>64</v>
      </c>
      <c r="G8563" s="5">
        <v>80</v>
      </c>
      <c r="H8563" t="s">
        <v>42</v>
      </c>
      <c r="I8563" t="s">
        <v>65</v>
      </c>
      <c r="J8563" t="s">
        <v>45</v>
      </c>
      <c r="K8563" t="s">
        <v>45</v>
      </c>
      <c r="L8563" t="s">
        <v>45</v>
      </c>
      <c r="N8563" s="24">
        <v>1987</v>
      </c>
      <c r="R8563" s="7">
        <v>23.554200000000002</v>
      </c>
      <c r="S8563" s="7">
        <v>58.199300000000001</v>
      </c>
      <c r="T8563" t="s">
        <v>46</v>
      </c>
      <c r="U8563" t="s">
        <v>30853</v>
      </c>
      <c r="X8563" t="s">
        <v>30802</v>
      </c>
      <c r="Y8563" t="s">
        <v>19854</v>
      </c>
      <c r="Z8563" t="s">
        <v>19864</v>
      </c>
      <c r="AA8563" t="s">
        <v>30854</v>
      </c>
      <c r="AD8563" t="s">
        <v>52</v>
      </c>
      <c r="AE8563" t="s">
        <v>254</v>
      </c>
      <c r="AF8563" t="s">
        <v>52</v>
      </c>
      <c r="AG8563" t="s">
        <v>30855</v>
      </c>
      <c r="AH8563" s="8">
        <v>1144334</v>
      </c>
      <c r="AI8563" t="s">
        <v>30856</v>
      </c>
      <c r="AJ8563" t="s">
        <v>30860</v>
      </c>
    </row>
    <row r="8564" spans="1:36" ht="17.25" hidden="1" customHeight="1" x14ac:dyDescent="0.2">
      <c r="A8564" s="4" t="s">
        <v>30850</v>
      </c>
      <c r="B8564" t="s">
        <v>30692</v>
      </c>
      <c r="C8564" t="s">
        <v>30851</v>
      </c>
      <c r="D8564" t="s">
        <v>30852</v>
      </c>
      <c r="E8564" t="s">
        <v>335</v>
      </c>
      <c r="F8564" t="s">
        <v>64</v>
      </c>
      <c r="G8564" s="5">
        <v>80</v>
      </c>
      <c r="H8564" t="s">
        <v>42</v>
      </c>
      <c r="I8564" t="s">
        <v>65</v>
      </c>
      <c r="J8564" t="s">
        <v>45</v>
      </c>
      <c r="K8564" t="s">
        <v>45</v>
      </c>
      <c r="L8564" t="s">
        <v>45</v>
      </c>
      <c r="N8564" s="24">
        <v>1987</v>
      </c>
      <c r="R8564" s="7">
        <v>23.554200000000002</v>
      </c>
      <c r="S8564" s="7">
        <v>58.199300000000001</v>
      </c>
      <c r="T8564" t="s">
        <v>46</v>
      </c>
      <c r="U8564" t="s">
        <v>30853</v>
      </c>
      <c r="X8564" t="s">
        <v>30802</v>
      </c>
      <c r="Y8564" t="s">
        <v>19854</v>
      </c>
      <c r="Z8564" t="s">
        <v>19864</v>
      </c>
      <c r="AA8564" t="s">
        <v>30854</v>
      </c>
      <c r="AD8564" t="s">
        <v>52</v>
      </c>
      <c r="AE8564" t="s">
        <v>254</v>
      </c>
      <c r="AF8564" t="s">
        <v>52</v>
      </c>
      <c r="AG8564" t="s">
        <v>30855</v>
      </c>
      <c r="AH8564" s="27">
        <v>1144335</v>
      </c>
      <c r="AI8564" t="s">
        <v>30856</v>
      </c>
      <c r="AJ8564" t="s">
        <v>30861</v>
      </c>
    </row>
    <row r="8565" spans="1:36" ht="17.25" hidden="1" customHeight="1" x14ac:dyDescent="0.2">
      <c r="A8565" s="4" t="s">
        <v>30850</v>
      </c>
      <c r="B8565" t="s">
        <v>30692</v>
      </c>
      <c r="C8565" t="s">
        <v>30851</v>
      </c>
      <c r="D8565" t="s">
        <v>30852</v>
      </c>
      <c r="E8565" t="s">
        <v>1157</v>
      </c>
      <c r="F8565" t="s">
        <v>64</v>
      </c>
      <c r="G8565" s="5">
        <v>80</v>
      </c>
      <c r="H8565" t="s">
        <v>42</v>
      </c>
      <c r="I8565" t="s">
        <v>65</v>
      </c>
      <c r="J8565" t="s">
        <v>45</v>
      </c>
      <c r="K8565" t="s">
        <v>45</v>
      </c>
      <c r="L8565" t="s">
        <v>45</v>
      </c>
      <c r="N8565" s="24">
        <v>1987</v>
      </c>
      <c r="R8565" s="7">
        <v>23.554200000000002</v>
      </c>
      <c r="S8565" s="7">
        <v>58.199300000000001</v>
      </c>
      <c r="T8565" t="s">
        <v>46</v>
      </c>
      <c r="U8565" t="s">
        <v>30853</v>
      </c>
      <c r="X8565" t="s">
        <v>30802</v>
      </c>
      <c r="Y8565" t="s">
        <v>19854</v>
      </c>
      <c r="Z8565" t="s">
        <v>19864</v>
      </c>
      <c r="AA8565" t="s">
        <v>30854</v>
      </c>
      <c r="AD8565" t="s">
        <v>52</v>
      </c>
      <c r="AE8565" t="s">
        <v>254</v>
      </c>
      <c r="AF8565" t="s">
        <v>52</v>
      </c>
      <c r="AG8565" t="s">
        <v>30855</v>
      </c>
      <c r="AH8565" s="27">
        <v>1144336</v>
      </c>
      <c r="AI8565" t="s">
        <v>30856</v>
      </c>
      <c r="AJ8565" t="s">
        <v>30862</v>
      </c>
    </row>
    <row r="8566" spans="1:36" ht="17.25" hidden="1" customHeight="1" x14ac:dyDescent="0.2">
      <c r="A8566" s="4" t="s">
        <v>30850</v>
      </c>
      <c r="B8566" t="s">
        <v>30692</v>
      </c>
      <c r="C8566" t="s">
        <v>30851</v>
      </c>
      <c r="D8566" t="s">
        <v>30852</v>
      </c>
      <c r="E8566" t="s">
        <v>2297</v>
      </c>
      <c r="F8566" t="s">
        <v>64</v>
      </c>
      <c r="G8566" s="5">
        <v>93</v>
      </c>
      <c r="H8566" t="s">
        <v>42</v>
      </c>
      <c r="I8566" t="s">
        <v>65</v>
      </c>
      <c r="J8566" t="s">
        <v>45</v>
      </c>
      <c r="K8566" t="s">
        <v>45</v>
      </c>
      <c r="L8566" t="s">
        <v>45</v>
      </c>
      <c r="N8566" s="24">
        <v>1997</v>
      </c>
      <c r="R8566" s="7">
        <v>23.554200000000002</v>
      </c>
      <c r="S8566" s="7">
        <v>58.199300000000001</v>
      </c>
      <c r="T8566" t="s">
        <v>46</v>
      </c>
      <c r="U8566" t="s">
        <v>30853</v>
      </c>
      <c r="X8566" t="s">
        <v>30802</v>
      </c>
      <c r="Y8566" t="s">
        <v>19854</v>
      </c>
      <c r="Z8566" t="s">
        <v>19864</v>
      </c>
      <c r="AA8566" t="s">
        <v>30854</v>
      </c>
      <c r="AD8566" t="s">
        <v>52</v>
      </c>
      <c r="AE8566" t="s">
        <v>254</v>
      </c>
      <c r="AF8566" t="s">
        <v>52</v>
      </c>
      <c r="AG8566" t="s">
        <v>30855</v>
      </c>
      <c r="AH8566" s="8">
        <v>1164094</v>
      </c>
      <c r="AI8566" t="s">
        <v>30856</v>
      </c>
      <c r="AJ8566" t="s">
        <v>30863</v>
      </c>
    </row>
    <row r="8567" spans="1:36" ht="17.25" hidden="1" customHeight="1" x14ac:dyDescent="0.2">
      <c r="A8567" s="4" t="s">
        <v>30850</v>
      </c>
      <c r="B8567" t="s">
        <v>30692</v>
      </c>
      <c r="C8567" t="s">
        <v>30851</v>
      </c>
      <c r="D8567" t="s">
        <v>30852</v>
      </c>
      <c r="E8567" t="s">
        <v>3929</v>
      </c>
      <c r="F8567" t="s">
        <v>64</v>
      </c>
      <c r="G8567" s="5">
        <v>93</v>
      </c>
      <c r="H8567" t="s">
        <v>42</v>
      </c>
      <c r="I8567" t="s">
        <v>65</v>
      </c>
      <c r="J8567" t="s">
        <v>45</v>
      </c>
      <c r="K8567" t="s">
        <v>45</v>
      </c>
      <c r="L8567" t="s">
        <v>45</v>
      </c>
      <c r="N8567" s="24">
        <v>2000</v>
      </c>
      <c r="R8567" s="7">
        <v>23.554200000000002</v>
      </c>
      <c r="S8567" s="7">
        <v>58.199300000000001</v>
      </c>
      <c r="T8567" t="s">
        <v>46</v>
      </c>
      <c r="U8567" t="s">
        <v>30853</v>
      </c>
      <c r="X8567" t="s">
        <v>30802</v>
      </c>
      <c r="Y8567" t="s">
        <v>19854</v>
      </c>
      <c r="Z8567" t="s">
        <v>19864</v>
      </c>
      <c r="AA8567" t="s">
        <v>30854</v>
      </c>
      <c r="AD8567" t="s">
        <v>52</v>
      </c>
      <c r="AE8567" t="s">
        <v>254</v>
      </c>
      <c r="AF8567" t="s">
        <v>52</v>
      </c>
      <c r="AG8567" t="s">
        <v>30855</v>
      </c>
      <c r="AH8567" s="8">
        <v>1173910</v>
      </c>
      <c r="AI8567" t="s">
        <v>30856</v>
      </c>
      <c r="AJ8567" t="s">
        <v>30864</v>
      </c>
    </row>
    <row r="8568" spans="1:36" ht="17.25" hidden="1" customHeight="1" x14ac:dyDescent="0.2">
      <c r="A8568" s="4" t="s">
        <v>30882</v>
      </c>
      <c r="B8568" t="s">
        <v>30692</v>
      </c>
      <c r="C8568" t="s">
        <v>30883</v>
      </c>
      <c r="D8568" t="s">
        <v>30884</v>
      </c>
      <c r="E8568" t="s">
        <v>565</v>
      </c>
      <c r="F8568" t="s">
        <v>86</v>
      </c>
      <c r="G8568" s="5">
        <v>445</v>
      </c>
      <c r="H8568" t="s">
        <v>42</v>
      </c>
      <c r="I8568" t="s">
        <v>43</v>
      </c>
      <c r="J8568" t="s">
        <v>45</v>
      </c>
      <c r="K8568" t="s">
        <v>45</v>
      </c>
      <c r="L8568" t="s">
        <v>45</v>
      </c>
      <c r="N8568" s="24">
        <v>2012</v>
      </c>
      <c r="R8568" s="7">
        <v>17.038657000000001</v>
      </c>
      <c r="S8568" s="7">
        <v>54.490113000000001</v>
      </c>
      <c r="T8568" t="s">
        <v>46</v>
      </c>
      <c r="U8568" t="s">
        <v>30885</v>
      </c>
      <c r="X8568" t="s">
        <v>30707</v>
      </c>
      <c r="Y8568" t="s">
        <v>19854</v>
      </c>
      <c r="Z8568" t="s">
        <v>19864</v>
      </c>
      <c r="AD8568" t="s">
        <v>52</v>
      </c>
      <c r="AE8568" t="s">
        <v>131</v>
      </c>
      <c r="AF8568" t="s">
        <v>52</v>
      </c>
      <c r="AG8568" t="s">
        <v>30886</v>
      </c>
      <c r="AH8568" s="8" t="s">
        <v>30887</v>
      </c>
      <c r="AI8568" t="s">
        <v>30888</v>
      </c>
      <c r="AJ8568" t="s">
        <v>30889</v>
      </c>
    </row>
    <row r="8569" spans="1:36" ht="17.25" hidden="1" customHeight="1" x14ac:dyDescent="0.2">
      <c r="A8569" s="4" t="s">
        <v>30890</v>
      </c>
      <c r="B8569" t="s">
        <v>30692</v>
      </c>
      <c r="C8569" t="s">
        <v>30891</v>
      </c>
      <c r="D8569" t="s">
        <v>30892</v>
      </c>
      <c r="E8569" t="s">
        <v>40</v>
      </c>
      <c r="F8569" t="s">
        <v>86</v>
      </c>
      <c r="G8569" s="5">
        <v>500</v>
      </c>
      <c r="H8569" t="s">
        <v>42</v>
      </c>
      <c r="I8569" t="s">
        <v>43</v>
      </c>
      <c r="J8569" t="s">
        <v>45</v>
      </c>
      <c r="K8569" t="s">
        <v>45</v>
      </c>
      <c r="L8569" t="s">
        <v>45</v>
      </c>
      <c r="N8569" s="24">
        <v>2008</v>
      </c>
      <c r="R8569" s="7">
        <v>24.467949000000001</v>
      </c>
      <c r="S8569" s="7">
        <v>56.637836</v>
      </c>
      <c r="T8569" t="s">
        <v>46</v>
      </c>
      <c r="U8569" t="s">
        <v>30893</v>
      </c>
      <c r="V8569" t="s">
        <v>30894</v>
      </c>
      <c r="X8569" t="s">
        <v>30895</v>
      </c>
      <c r="Y8569" t="s">
        <v>19854</v>
      </c>
      <c r="Z8569" t="s">
        <v>19864</v>
      </c>
      <c r="AA8569" t="s">
        <v>30896</v>
      </c>
      <c r="AD8569" t="s">
        <v>52</v>
      </c>
      <c r="AE8569" t="s">
        <v>1954</v>
      </c>
      <c r="AF8569" t="s">
        <v>52</v>
      </c>
      <c r="AG8569" t="s">
        <v>30897</v>
      </c>
      <c r="AH8569" s="8" t="s">
        <v>30898</v>
      </c>
      <c r="AI8569" t="s">
        <v>30899</v>
      </c>
      <c r="AJ8569" t="s">
        <v>30900</v>
      </c>
    </row>
    <row r="8570" spans="1:36" ht="17.25" hidden="1" customHeight="1" x14ac:dyDescent="0.2">
      <c r="A8570" s="4" t="s">
        <v>30890</v>
      </c>
      <c r="B8570" t="s">
        <v>30692</v>
      </c>
      <c r="C8570" t="s">
        <v>30891</v>
      </c>
      <c r="D8570" t="s">
        <v>30892</v>
      </c>
      <c r="E8570" t="s">
        <v>56</v>
      </c>
      <c r="F8570" t="s">
        <v>86</v>
      </c>
      <c r="G8570" s="5">
        <v>500</v>
      </c>
      <c r="H8570" t="s">
        <v>42</v>
      </c>
      <c r="I8570" t="s">
        <v>43</v>
      </c>
      <c r="J8570" t="s">
        <v>45</v>
      </c>
      <c r="K8570" t="s">
        <v>45</v>
      </c>
      <c r="L8570" t="s">
        <v>45</v>
      </c>
      <c r="N8570" s="24">
        <v>2008</v>
      </c>
      <c r="R8570" s="7">
        <v>24.467949000000001</v>
      </c>
      <c r="S8570" s="7">
        <v>56.637836</v>
      </c>
      <c r="T8570" t="s">
        <v>46</v>
      </c>
      <c r="U8570" t="s">
        <v>30893</v>
      </c>
      <c r="V8570" t="s">
        <v>30894</v>
      </c>
      <c r="X8570" t="s">
        <v>30895</v>
      </c>
      <c r="Y8570" t="s">
        <v>19854</v>
      </c>
      <c r="Z8570" t="s">
        <v>19864</v>
      </c>
      <c r="AA8570" t="s">
        <v>30896</v>
      </c>
      <c r="AD8570" t="s">
        <v>52</v>
      </c>
      <c r="AE8570" t="s">
        <v>1954</v>
      </c>
      <c r="AF8570" t="s">
        <v>52</v>
      </c>
      <c r="AG8570" t="s">
        <v>30897</v>
      </c>
      <c r="AH8570" s="8" t="s">
        <v>30901</v>
      </c>
      <c r="AI8570" t="s">
        <v>30899</v>
      </c>
      <c r="AJ8570" t="s">
        <v>30902</v>
      </c>
    </row>
    <row r="8571" spans="1:36" ht="17.25" hidden="1" customHeight="1" x14ac:dyDescent="0.2">
      <c r="A8571" s="4" t="s">
        <v>30921</v>
      </c>
      <c r="B8571" t="s">
        <v>30692</v>
      </c>
      <c r="C8571" t="s">
        <v>30922</v>
      </c>
      <c r="D8571" t="s">
        <v>30923</v>
      </c>
      <c r="E8571" t="s">
        <v>40</v>
      </c>
      <c r="F8571" t="s">
        <v>64</v>
      </c>
      <c r="G8571" s="5">
        <v>597</v>
      </c>
      <c r="H8571" t="s">
        <v>42</v>
      </c>
      <c r="I8571" t="s">
        <v>43</v>
      </c>
      <c r="J8571" t="s">
        <v>45</v>
      </c>
      <c r="K8571" t="s">
        <v>45</v>
      </c>
      <c r="L8571" t="s">
        <v>45</v>
      </c>
      <c r="N8571" s="24">
        <v>2007</v>
      </c>
      <c r="R8571" s="7">
        <v>24.472185</v>
      </c>
      <c r="S8571" s="7">
        <v>56.633203000000002</v>
      </c>
      <c r="T8571" t="s">
        <v>46</v>
      </c>
      <c r="U8571" t="s">
        <v>30893</v>
      </c>
      <c r="V8571" t="s">
        <v>30894</v>
      </c>
      <c r="X8571" t="s">
        <v>30895</v>
      </c>
      <c r="Y8571" t="s">
        <v>19854</v>
      </c>
      <c r="Z8571" t="s">
        <v>19864</v>
      </c>
      <c r="AA8571" t="s">
        <v>30906</v>
      </c>
      <c r="AD8571" t="s">
        <v>52</v>
      </c>
      <c r="AE8571" t="s">
        <v>254</v>
      </c>
      <c r="AF8571" t="s">
        <v>52</v>
      </c>
      <c r="AG8571" t="s">
        <v>30924</v>
      </c>
      <c r="AH8571" s="8" t="s">
        <v>30925</v>
      </c>
      <c r="AI8571" t="s">
        <v>30926</v>
      </c>
      <c r="AJ8571" t="s">
        <v>30927</v>
      </c>
    </row>
    <row r="8572" spans="1:36" ht="17.25" hidden="1" customHeight="1" x14ac:dyDescent="0.2">
      <c r="A8572" s="4" t="s">
        <v>30939</v>
      </c>
      <c r="B8572" t="s">
        <v>30940</v>
      </c>
      <c r="C8572" t="s">
        <v>30941</v>
      </c>
      <c r="E8572" t="s">
        <v>4762</v>
      </c>
      <c r="F8572" t="s">
        <v>570</v>
      </c>
      <c r="G8572" s="5">
        <v>10</v>
      </c>
      <c r="H8572" t="s">
        <v>42</v>
      </c>
      <c r="I8572" t="s">
        <v>240</v>
      </c>
      <c r="J8572" t="s">
        <v>44</v>
      </c>
      <c r="N8572" s="24">
        <v>2009</v>
      </c>
      <c r="R8572" s="7">
        <v>31.678405060390499</v>
      </c>
      <c r="S8572" s="7">
        <v>74.083767687888695</v>
      </c>
      <c r="T8572" t="s">
        <v>46</v>
      </c>
      <c r="U8572" t="s">
        <v>30942</v>
      </c>
      <c r="Y8572" t="s">
        <v>19854</v>
      </c>
      <c r="Z8572" t="s">
        <v>19855</v>
      </c>
      <c r="AG8572" t="s">
        <v>30943</v>
      </c>
      <c r="AH8572" s="24">
        <v>1199586</v>
      </c>
      <c r="AI8572" t="s">
        <v>30944</v>
      </c>
      <c r="AJ8572" t="s">
        <v>30945</v>
      </c>
    </row>
    <row r="8573" spans="1:36" ht="17.25" hidden="1" customHeight="1" x14ac:dyDescent="0.2">
      <c r="A8573" s="4" t="s">
        <v>30939</v>
      </c>
      <c r="B8573" t="s">
        <v>30940</v>
      </c>
      <c r="C8573" t="s">
        <v>30941</v>
      </c>
      <c r="E8573" t="s">
        <v>30946</v>
      </c>
      <c r="F8573" t="s">
        <v>570</v>
      </c>
      <c r="G8573" s="5">
        <v>214.5</v>
      </c>
      <c r="H8573" t="s">
        <v>42</v>
      </c>
      <c r="I8573" t="s">
        <v>528</v>
      </c>
      <c r="J8573" t="s">
        <v>44</v>
      </c>
      <c r="N8573" s="24">
        <v>2009</v>
      </c>
      <c r="R8573" s="7">
        <v>31.678405060390499</v>
      </c>
      <c r="S8573" s="7">
        <v>74.083767687888695</v>
      </c>
      <c r="T8573" t="s">
        <v>46</v>
      </c>
      <c r="U8573" t="s">
        <v>30942</v>
      </c>
      <c r="Y8573" t="s">
        <v>19854</v>
      </c>
      <c r="Z8573" t="s">
        <v>19855</v>
      </c>
      <c r="AG8573" t="s">
        <v>30943</v>
      </c>
      <c r="AH8573" s="24">
        <v>1199586</v>
      </c>
      <c r="AI8573" t="s">
        <v>30944</v>
      </c>
      <c r="AJ8573" t="s">
        <v>30947</v>
      </c>
    </row>
    <row r="8574" spans="1:36" ht="17.25" hidden="1" customHeight="1" x14ac:dyDescent="0.2">
      <c r="A8574" s="4" t="s">
        <v>30948</v>
      </c>
      <c r="B8574" t="s">
        <v>30940</v>
      </c>
      <c r="C8574" t="s">
        <v>30949</v>
      </c>
      <c r="E8574" t="s">
        <v>4760</v>
      </c>
      <c r="F8574" t="s">
        <v>570</v>
      </c>
      <c r="G8574" s="5">
        <v>11.5</v>
      </c>
      <c r="H8574" t="s">
        <v>42</v>
      </c>
      <c r="I8574" t="s">
        <v>240</v>
      </c>
      <c r="J8574" t="s">
        <v>44</v>
      </c>
      <c r="N8574" s="24">
        <v>2009</v>
      </c>
      <c r="R8574" s="7">
        <v>33.556330533632703</v>
      </c>
      <c r="S8574" s="7">
        <v>73.073258853838396</v>
      </c>
      <c r="T8574" t="s">
        <v>46</v>
      </c>
      <c r="U8574" t="s">
        <v>30950</v>
      </c>
      <c r="Y8574" t="s">
        <v>19854</v>
      </c>
      <c r="Z8574" t="s">
        <v>19855</v>
      </c>
      <c r="AG8574" t="s">
        <v>30951</v>
      </c>
      <c r="AH8574" s="24">
        <v>1192484</v>
      </c>
      <c r="AI8574" t="s">
        <v>30952</v>
      </c>
      <c r="AJ8574" t="s">
        <v>30953</v>
      </c>
    </row>
    <row r="8575" spans="1:36" ht="17.25" hidden="1" customHeight="1" x14ac:dyDescent="0.2">
      <c r="A8575" s="4" t="s">
        <v>30948</v>
      </c>
      <c r="B8575" t="s">
        <v>30940</v>
      </c>
      <c r="C8575" t="s">
        <v>30949</v>
      </c>
      <c r="E8575" t="s">
        <v>30954</v>
      </c>
      <c r="F8575" t="s">
        <v>570</v>
      </c>
      <c r="G8575" s="5">
        <v>165</v>
      </c>
      <c r="H8575" t="s">
        <v>42</v>
      </c>
      <c r="I8575" t="s">
        <v>528</v>
      </c>
      <c r="J8575" t="s">
        <v>44</v>
      </c>
      <c r="N8575" s="24">
        <v>2009</v>
      </c>
      <c r="R8575" s="7">
        <v>33.556330533632703</v>
      </c>
      <c r="S8575" s="7">
        <v>73.073258853838396</v>
      </c>
      <c r="T8575" t="s">
        <v>46</v>
      </c>
      <c r="U8575" t="s">
        <v>30950</v>
      </c>
      <c r="Y8575" t="s">
        <v>19854</v>
      </c>
      <c r="Z8575" t="s">
        <v>19855</v>
      </c>
      <c r="AG8575" t="s">
        <v>30951</v>
      </c>
      <c r="AH8575" s="8" t="s">
        <v>30955</v>
      </c>
      <c r="AI8575" t="s">
        <v>30952</v>
      </c>
      <c r="AJ8575" t="s">
        <v>30956</v>
      </c>
    </row>
    <row r="8576" spans="1:36" ht="17.25" hidden="1" customHeight="1" x14ac:dyDescent="0.2">
      <c r="A8576" s="4" t="s">
        <v>30972</v>
      </c>
      <c r="B8576" t="s">
        <v>30940</v>
      </c>
      <c r="C8576" t="s">
        <v>30973</v>
      </c>
      <c r="E8576" t="s">
        <v>63</v>
      </c>
      <c r="F8576" t="s">
        <v>64</v>
      </c>
      <c r="G8576" s="5">
        <v>210</v>
      </c>
      <c r="H8576" t="s">
        <v>42</v>
      </c>
      <c r="I8576" t="s">
        <v>240</v>
      </c>
      <c r="J8576" t="s">
        <v>45</v>
      </c>
      <c r="M8576" t="s">
        <v>559</v>
      </c>
      <c r="N8576" s="24">
        <v>1983</v>
      </c>
      <c r="R8576" s="7">
        <v>24.785291000000001</v>
      </c>
      <c r="S8576" s="7">
        <v>67.360260999999994</v>
      </c>
      <c r="T8576" t="s">
        <v>46</v>
      </c>
      <c r="U8576" t="s">
        <v>30974</v>
      </c>
      <c r="V8576" t="s">
        <v>30975</v>
      </c>
      <c r="X8576" t="s">
        <v>30976</v>
      </c>
      <c r="Y8576" t="s">
        <v>19854</v>
      </c>
      <c r="Z8576" t="s">
        <v>19855</v>
      </c>
      <c r="AG8576" t="s">
        <v>30977</v>
      </c>
      <c r="AH8576" s="24">
        <v>1105983</v>
      </c>
      <c r="AI8576" t="s">
        <v>30978</v>
      </c>
      <c r="AJ8576" t="s">
        <v>30979</v>
      </c>
    </row>
    <row r="8577" spans="1:36" ht="17.25" hidden="1" customHeight="1" x14ac:dyDescent="0.2">
      <c r="A8577" s="4" t="s">
        <v>30972</v>
      </c>
      <c r="B8577" t="s">
        <v>30940</v>
      </c>
      <c r="C8577" t="s">
        <v>30973</v>
      </c>
      <c r="E8577" t="s">
        <v>73</v>
      </c>
      <c r="F8577" t="s">
        <v>64</v>
      </c>
      <c r="G8577" s="5">
        <v>210</v>
      </c>
      <c r="H8577" t="s">
        <v>42</v>
      </c>
      <c r="I8577" t="s">
        <v>240</v>
      </c>
      <c r="J8577" t="s">
        <v>45</v>
      </c>
      <c r="M8577" t="s">
        <v>559</v>
      </c>
      <c r="N8577" s="24">
        <v>1984</v>
      </c>
      <c r="R8577" s="7">
        <v>24.785291000000001</v>
      </c>
      <c r="S8577" s="7">
        <v>67.360260999999994</v>
      </c>
      <c r="T8577" t="s">
        <v>46</v>
      </c>
      <c r="U8577" t="s">
        <v>30974</v>
      </c>
      <c r="V8577" t="s">
        <v>30975</v>
      </c>
      <c r="X8577" t="s">
        <v>30976</v>
      </c>
      <c r="Y8577" t="s">
        <v>19854</v>
      </c>
      <c r="Z8577" t="s">
        <v>19855</v>
      </c>
      <c r="AG8577" t="s">
        <v>30977</v>
      </c>
      <c r="AH8577" s="6">
        <v>1105984</v>
      </c>
      <c r="AI8577" t="s">
        <v>30978</v>
      </c>
      <c r="AJ8577" t="s">
        <v>30980</v>
      </c>
    </row>
    <row r="8578" spans="1:36" ht="17.25" hidden="1" customHeight="1" x14ac:dyDescent="0.2">
      <c r="A8578" s="4" t="s">
        <v>30972</v>
      </c>
      <c r="B8578" t="s">
        <v>30940</v>
      </c>
      <c r="C8578" t="s">
        <v>30973</v>
      </c>
      <c r="E8578" t="s">
        <v>211</v>
      </c>
      <c r="F8578" t="s">
        <v>64</v>
      </c>
      <c r="G8578" s="5">
        <v>210</v>
      </c>
      <c r="H8578" t="s">
        <v>42</v>
      </c>
      <c r="I8578" t="s">
        <v>240</v>
      </c>
      <c r="J8578" t="s">
        <v>45</v>
      </c>
      <c r="M8578" t="s">
        <v>559</v>
      </c>
      <c r="N8578" s="24">
        <v>1989</v>
      </c>
      <c r="R8578" s="7">
        <v>24.785291000000001</v>
      </c>
      <c r="S8578" s="7">
        <v>67.360260999999994</v>
      </c>
      <c r="T8578" t="s">
        <v>46</v>
      </c>
      <c r="U8578" t="s">
        <v>30974</v>
      </c>
      <c r="V8578" t="s">
        <v>30975</v>
      </c>
      <c r="X8578" t="s">
        <v>30976</v>
      </c>
      <c r="Y8578" t="s">
        <v>19854</v>
      </c>
      <c r="Z8578" t="s">
        <v>19855</v>
      </c>
      <c r="AG8578" t="s">
        <v>30977</v>
      </c>
      <c r="AI8578" t="s">
        <v>30978</v>
      </c>
      <c r="AJ8578" t="s">
        <v>30981</v>
      </c>
    </row>
    <row r="8579" spans="1:36" ht="17.25" hidden="1" customHeight="1" x14ac:dyDescent="0.2">
      <c r="A8579" s="4" t="s">
        <v>30972</v>
      </c>
      <c r="B8579" t="s">
        <v>30940</v>
      </c>
      <c r="C8579" t="s">
        <v>30973</v>
      </c>
      <c r="E8579" t="s">
        <v>387</v>
      </c>
      <c r="F8579" t="s">
        <v>64</v>
      </c>
      <c r="G8579" s="5">
        <v>210</v>
      </c>
      <c r="H8579" t="s">
        <v>42</v>
      </c>
      <c r="I8579" t="s">
        <v>240</v>
      </c>
      <c r="J8579" t="s">
        <v>45</v>
      </c>
      <c r="M8579" t="s">
        <v>559</v>
      </c>
      <c r="N8579" s="24">
        <v>1990</v>
      </c>
      <c r="R8579" s="7">
        <v>24.785291000000001</v>
      </c>
      <c r="S8579" s="7">
        <v>67.360260999999994</v>
      </c>
      <c r="T8579" t="s">
        <v>46</v>
      </c>
      <c r="U8579" t="s">
        <v>30974</v>
      </c>
      <c r="V8579" t="s">
        <v>30975</v>
      </c>
      <c r="X8579" t="s">
        <v>30976</v>
      </c>
      <c r="Y8579" t="s">
        <v>19854</v>
      </c>
      <c r="Z8579" t="s">
        <v>19855</v>
      </c>
      <c r="AG8579" t="s">
        <v>30977</v>
      </c>
      <c r="AI8579" t="s">
        <v>30978</v>
      </c>
      <c r="AJ8579" t="s">
        <v>30982</v>
      </c>
    </row>
    <row r="8580" spans="1:36" ht="17.25" hidden="1" customHeight="1" x14ac:dyDescent="0.2">
      <c r="A8580" s="4" t="s">
        <v>30972</v>
      </c>
      <c r="B8580" t="s">
        <v>30940</v>
      </c>
      <c r="C8580" t="s">
        <v>30973</v>
      </c>
      <c r="E8580" t="s">
        <v>1426</v>
      </c>
      <c r="F8580" t="s">
        <v>64</v>
      </c>
      <c r="G8580" s="5">
        <v>210</v>
      </c>
      <c r="H8580" t="s">
        <v>42</v>
      </c>
      <c r="I8580" t="s">
        <v>240</v>
      </c>
      <c r="J8580" t="s">
        <v>45</v>
      </c>
      <c r="M8580" t="s">
        <v>559</v>
      </c>
      <c r="N8580" s="24">
        <v>1991</v>
      </c>
      <c r="O8580" s="25"/>
      <c r="P8580" s="25"/>
      <c r="R8580" s="7">
        <v>24.785291000000001</v>
      </c>
      <c r="S8580" s="7">
        <v>67.360260999999994</v>
      </c>
      <c r="T8580" t="s">
        <v>46</v>
      </c>
      <c r="U8580" t="s">
        <v>30974</v>
      </c>
      <c r="V8580" t="s">
        <v>30975</v>
      </c>
      <c r="X8580" t="s">
        <v>30976</v>
      </c>
      <c r="Y8580" t="s">
        <v>19854</v>
      </c>
      <c r="Z8580" t="s">
        <v>19855</v>
      </c>
      <c r="AG8580" t="s">
        <v>30977</v>
      </c>
      <c r="AH8580" s="24">
        <v>1105987</v>
      </c>
      <c r="AI8580" t="s">
        <v>30978</v>
      </c>
      <c r="AJ8580" t="s">
        <v>30983</v>
      </c>
    </row>
    <row r="8581" spans="1:36" ht="17.25" hidden="1" customHeight="1" x14ac:dyDescent="0.2">
      <c r="A8581" s="4" t="s">
        <v>30972</v>
      </c>
      <c r="B8581" t="s">
        <v>30940</v>
      </c>
      <c r="C8581" t="s">
        <v>30973</v>
      </c>
      <c r="E8581" t="s">
        <v>1452</v>
      </c>
      <c r="F8581" t="s">
        <v>64</v>
      </c>
      <c r="G8581" s="5">
        <v>210</v>
      </c>
      <c r="H8581" t="s">
        <v>42</v>
      </c>
      <c r="I8581" t="s">
        <v>240</v>
      </c>
      <c r="J8581" t="s">
        <v>45</v>
      </c>
      <c r="M8581" t="s">
        <v>559</v>
      </c>
      <c r="N8581" s="24">
        <v>1997</v>
      </c>
      <c r="R8581" s="7">
        <v>24.785291000000001</v>
      </c>
      <c r="S8581" s="7">
        <v>67.360260999999994</v>
      </c>
      <c r="T8581" t="s">
        <v>46</v>
      </c>
      <c r="U8581" t="s">
        <v>30974</v>
      </c>
      <c r="V8581" t="s">
        <v>30975</v>
      </c>
      <c r="X8581" t="s">
        <v>30976</v>
      </c>
      <c r="Y8581" t="s">
        <v>19854</v>
      </c>
      <c r="Z8581" t="s">
        <v>19855</v>
      </c>
      <c r="AG8581" t="s">
        <v>30977</v>
      </c>
      <c r="AI8581" t="s">
        <v>30978</v>
      </c>
      <c r="AJ8581" t="s">
        <v>30984</v>
      </c>
    </row>
    <row r="8582" spans="1:36" ht="17.25" hidden="1" customHeight="1" x14ac:dyDescent="0.2">
      <c r="A8582" s="4" t="s">
        <v>30972</v>
      </c>
      <c r="B8582" t="s">
        <v>30940</v>
      </c>
      <c r="C8582" t="s">
        <v>30973</v>
      </c>
      <c r="E8582" t="s">
        <v>75</v>
      </c>
      <c r="F8582" t="s">
        <v>64</v>
      </c>
      <c r="G8582" s="5">
        <v>572</v>
      </c>
      <c r="H8582" t="s">
        <v>42</v>
      </c>
      <c r="I8582" t="s">
        <v>43</v>
      </c>
      <c r="J8582" t="s">
        <v>45</v>
      </c>
      <c r="M8582" t="s">
        <v>559</v>
      </c>
      <c r="N8582" s="24">
        <v>2012</v>
      </c>
      <c r="P8582" s="25"/>
      <c r="R8582" s="7">
        <v>24.785291000000001</v>
      </c>
      <c r="S8582" s="7">
        <v>67.360260999999994</v>
      </c>
      <c r="T8582" t="s">
        <v>46</v>
      </c>
      <c r="U8582" t="s">
        <v>30974</v>
      </c>
      <c r="V8582" t="s">
        <v>30975</v>
      </c>
      <c r="X8582" t="s">
        <v>30976</v>
      </c>
      <c r="Y8582" t="s">
        <v>19854</v>
      </c>
      <c r="Z8582" t="s">
        <v>19855</v>
      </c>
      <c r="AG8582" t="s">
        <v>30977</v>
      </c>
      <c r="AH8582" s="8" t="s">
        <v>30985</v>
      </c>
      <c r="AI8582" t="s">
        <v>30978</v>
      </c>
      <c r="AJ8582" t="s">
        <v>30986</v>
      </c>
    </row>
    <row r="8583" spans="1:36" ht="17.25" hidden="1" customHeight="1" x14ac:dyDescent="0.2">
      <c r="A8583" s="4" t="s">
        <v>30989</v>
      </c>
      <c r="B8583" t="s">
        <v>30940</v>
      </c>
      <c r="C8583" t="s">
        <v>30990</v>
      </c>
      <c r="E8583" t="s">
        <v>40</v>
      </c>
      <c r="F8583" t="s">
        <v>86</v>
      </c>
      <c r="G8583" s="5">
        <v>225</v>
      </c>
      <c r="H8583" t="s">
        <v>677</v>
      </c>
      <c r="I8583" t="s">
        <v>43</v>
      </c>
      <c r="J8583" t="s">
        <v>45</v>
      </c>
      <c r="K8583" t="s">
        <v>45</v>
      </c>
      <c r="L8583" t="s">
        <v>45</v>
      </c>
      <c r="R8583" s="7">
        <v>31.744019537338801</v>
      </c>
      <c r="S8583" s="7">
        <v>70.334782507186503</v>
      </c>
      <c r="T8583" t="s">
        <v>504</v>
      </c>
      <c r="U8583" t="s">
        <v>30991</v>
      </c>
      <c r="X8583" t="s">
        <v>30992</v>
      </c>
      <c r="Y8583" t="s">
        <v>19854</v>
      </c>
      <c r="Z8583" t="s">
        <v>19855</v>
      </c>
      <c r="AG8583" t="s">
        <v>30993</v>
      </c>
      <c r="AH8583" s="24">
        <v>1291556</v>
      </c>
      <c r="AI8583" t="s">
        <v>30994</v>
      </c>
      <c r="AJ8583" t="s">
        <v>30995</v>
      </c>
    </row>
    <row r="8584" spans="1:36" ht="17.25" hidden="1" customHeight="1" x14ac:dyDescent="0.2">
      <c r="A8584" s="4" t="s">
        <v>30996</v>
      </c>
      <c r="B8584" t="s">
        <v>30940</v>
      </c>
      <c r="C8584" t="s">
        <v>30997</v>
      </c>
      <c r="E8584" t="s">
        <v>40</v>
      </c>
      <c r="F8584" t="s">
        <v>41</v>
      </c>
      <c r="G8584" s="5">
        <v>227</v>
      </c>
      <c r="H8584" t="s">
        <v>42</v>
      </c>
      <c r="I8584" t="s">
        <v>43</v>
      </c>
      <c r="J8584" t="s">
        <v>45</v>
      </c>
      <c r="N8584" s="24">
        <v>2010</v>
      </c>
      <c r="R8584" s="7">
        <v>28.026070000000001</v>
      </c>
      <c r="S8584" s="7">
        <v>69.364930999999999</v>
      </c>
      <c r="T8584" t="s">
        <v>46</v>
      </c>
      <c r="U8584" t="s">
        <v>30998</v>
      </c>
      <c r="W8584" t="s">
        <v>30999</v>
      </c>
      <c r="X8584" t="s">
        <v>30976</v>
      </c>
      <c r="Y8584" t="s">
        <v>19854</v>
      </c>
      <c r="Z8584" t="s">
        <v>19855</v>
      </c>
      <c r="AC8584" t="s">
        <v>31000</v>
      </c>
      <c r="AG8584" t="s">
        <v>31001</v>
      </c>
      <c r="AH8584" s="8" t="s">
        <v>31002</v>
      </c>
      <c r="AI8584" t="s">
        <v>31003</v>
      </c>
      <c r="AJ8584" t="s">
        <v>31004</v>
      </c>
    </row>
    <row r="8585" spans="1:36" ht="17.25" hidden="1" customHeight="1" x14ac:dyDescent="0.2">
      <c r="A8585" s="4" t="s">
        <v>31005</v>
      </c>
      <c r="B8585" t="s">
        <v>30940</v>
      </c>
      <c r="C8585" t="s">
        <v>31006</v>
      </c>
      <c r="E8585" t="s">
        <v>40</v>
      </c>
      <c r="F8585" t="s">
        <v>41</v>
      </c>
      <c r="G8585" s="5">
        <v>170</v>
      </c>
      <c r="H8585" t="s">
        <v>42</v>
      </c>
      <c r="I8585" t="s">
        <v>43</v>
      </c>
      <c r="J8585" t="s">
        <v>45</v>
      </c>
      <c r="N8585" s="24">
        <v>1999</v>
      </c>
      <c r="R8585" s="7">
        <v>30.523444300000001</v>
      </c>
      <c r="S8585" s="7">
        <v>71.954846099999997</v>
      </c>
      <c r="T8585" t="s">
        <v>46</v>
      </c>
      <c r="U8585" t="s">
        <v>31007</v>
      </c>
      <c r="W8585" t="s">
        <v>31008</v>
      </c>
      <c r="X8585" t="s">
        <v>25161</v>
      </c>
      <c r="Y8585" t="s">
        <v>19854</v>
      </c>
      <c r="Z8585" t="s">
        <v>19855</v>
      </c>
      <c r="AG8585" t="s">
        <v>31009</v>
      </c>
      <c r="AH8585" s="8" t="s">
        <v>31010</v>
      </c>
      <c r="AI8585" t="s">
        <v>31011</v>
      </c>
      <c r="AJ8585" t="s">
        <v>31012</v>
      </c>
    </row>
    <row r="8586" spans="1:36" ht="17.25" hidden="1" customHeight="1" x14ac:dyDescent="0.2">
      <c r="A8586" s="4" t="s">
        <v>31013</v>
      </c>
      <c r="B8586" t="s">
        <v>30940</v>
      </c>
      <c r="C8586" t="s">
        <v>31014</v>
      </c>
      <c r="E8586" t="s">
        <v>40</v>
      </c>
      <c r="F8586" t="s">
        <v>86</v>
      </c>
      <c r="G8586" s="5">
        <v>185</v>
      </c>
      <c r="H8586" t="s">
        <v>42</v>
      </c>
      <c r="I8586" t="s">
        <v>43</v>
      </c>
      <c r="J8586" t="s">
        <v>45</v>
      </c>
      <c r="N8586" s="24">
        <v>2011</v>
      </c>
      <c r="R8586" s="7">
        <v>27.980481999999999</v>
      </c>
      <c r="S8586" s="7">
        <v>69.673620999999997</v>
      </c>
      <c r="T8586" t="s">
        <v>46</v>
      </c>
      <c r="U8586" t="s">
        <v>31015</v>
      </c>
      <c r="W8586" t="s">
        <v>30999</v>
      </c>
      <c r="X8586" t="s">
        <v>30976</v>
      </c>
      <c r="Y8586" t="s">
        <v>19854</v>
      </c>
      <c r="Z8586" t="s">
        <v>19855</v>
      </c>
      <c r="AC8586" t="s">
        <v>31016</v>
      </c>
      <c r="AG8586" t="s">
        <v>31017</v>
      </c>
      <c r="AH8586" s="8" t="s">
        <v>31018</v>
      </c>
      <c r="AI8586" t="s">
        <v>31019</v>
      </c>
      <c r="AJ8586" t="s">
        <v>31020</v>
      </c>
    </row>
    <row r="8587" spans="1:36" ht="17.25" hidden="1" customHeight="1" x14ac:dyDescent="0.2">
      <c r="A8587" s="4" t="s">
        <v>393</v>
      </c>
      <c r="B8587" t="s">
        <v>37</v>
      </c>
      <c r="C8587" t="s">
        <v>394</v>
      </c>
      <c r="D8587" t="s">
        <v>395</v>
      </c>
      <c r="E8587" t="s">
        <v>56</v>
      </c>
      <c r="F8587" t="s">
        <v>64</v>
      </c>
      <c r="G8587" s="5">
        <v>60</v>
      </c>
      <c r="H8587" t="s">
        <v>42</v>
      </c>
      <c r="I8587" t="s">
        <v>240</v>
      </c>
      <c r="J8587" t="s">
        <v>45</v>
      </c>
      <c r="K8587" t="s">
        <v>45</v>
      </c>
      <c r="L8587" t="s">
        <v>45</v>
      </c>
      <c r="N8587" s="24">
        <v>1965</v>
      </c>
      <c r="R8587" s="7">
        <v>35.709499999999998</v>
      </c>
      <c r="S8587" s="7">
        <v>-0.63190000000000002</v>
      </c>
      <c r="T8587" t="s">
        <v>46</v>
      </c>
      <c r="U8587" t="s">
        <v>128</v>
      </c>
      <c r="W8587" t="s">
        <v>128</v>
      </c>
      <c r="X8587" t="s">
        <v>128</v>
      </c>
      <c r="Y8587" t="s">
        <v>49</v>
      </c>
      <c r="Z8587" t="s">
        <v>50</v>
      </c>
      <c r="AA8587" t="s">
        <v>396</v>
      </c>
      <c r="AC8587" t="s">
        <v>397</v>
      </c>
      <c r="AG8587" t="s">
        <v>398</v>
      </c>
      <c r="AH8587" s="8">
        <v>1142681</v>
      </c>
      <c r="AI8587" t="s">
        <v>399</v>
      </c>
      <c r="AJ8587" t="s">
        <v>401</v>
      </c>
    </row>
    <row r="8588" spans="1:36" ht="17.25" hidden="1" customHeight="1" x14ac:dyDescent="0.2">
      <c r="A8588" s="4" t="s">
        <v>31021</v>
      </c>
      <c r="B8588" t="s">
        <v>30940</v>
      </c>
      <c r="C8588" t="s">
        <v>31022</v>
      </c>
      <c r="E8588" t="s">
        <v>73</v>
      </c>
      <c r="F8588" t="s">
        <v>41</v>
      </c>
      <c r="G8588" s="5">
        <v>100</v>
      </c>
      <c r="H8588" t="s">
        <v>857</v>
      </c>
      <c r="I8588" t="s">
        <v>65</v>
      </c>
      <c r="J8588" t="s">
        <v>45</v>
      </c>
      <c r="N8588" s="24">
        <v>1975</v>
      </c>
      <c r="R8588" s="7">
        <v>31.444351999999999</v>
      </c>
      <c r="S8588" s="7">
        <v>73.133493000000001</v>
      </c>
      <c r="T8588" t="s">
        <v>46</v>
      </c>
      <c r="U8588" t="s">
        <v>31023</v>
      </c>
      <c r="X8588" t="s">
        <v>25161</v>
      </c>
      <c r="Y8588" t="s">
        <v>19854</v>
      </c>
      <c r="Z8588" t="s">
        <v>19855</v>
      </c>
      <c r="AG8588" t="s">
        <v>31024</v>
      </c>
      <c r="AH8588" s="8" t="s">
        <v>31028</v>
      </c>
      <c r="AI8588" t="s">
        <v>31026</v>
      </c>
      <c r="AJ8588" t="s">
        <v>31029</v>
      </c>
    </row>
    <row r="8589" spans="1:36" ht="17.25" hidden="1" customHeight="1" x14ac:dyDescent="0.2">
      <c r="A8589" s="4" t="s">
        <v>31030</v>
      </c>
      <c r="B8589" t="s">
        <v>30940</v>
      </c>
      <c r="C8589" t="s">
        <v>31031</v>
      </c>
      <c r="E8589" t="s">
        <v>40</v>
      </c>
      <c r="F8589" t="s">
        <v>86</v>
      </c>
      <c r="G8589" s="5">
        <v>110</v>
      </c>
      <c r="H8589" t="s">
        <v>857</v>
      </c>
      <c r="I8589" t="s">
        <v>240</v>
      </c>
      <c r="J8589" t="s">
        <v>45</v>
      </c>
      <c r="N8589" s="24">
        <v>1974</v>
      </c>
      <c r="R8589" s="7">
        <v>28.424883999999999</v>
      </c>
      <c r="S8589" s="7">
        <v>69.700892999999994</v>
      </c>
      <c r="T8589" t="s">
        <v>46</v>
      </c>
      <c r="U8589" t="s">
        <v>31032</v>
      </c>
      <c r="X8589" t="s">
        <v>30976</v>
      </c>
      <c r="Y8589" t="s">
        <v>19854</v>
      </c>
      <c r="Z8589" t="s">
        <v>19855</v>
      </c>
      <c r="AG8589" t="s">
        <v>31033</v>
      </c>
      <c r="AH8589" s="24">
        <v>1117842</v>
      </c>
      <c r="AI8589" t="s">
        <v>31034</v>
      </c>
      <c r="AJ8589" t="s">
        <v>31035</v>
      </c>
    </row>
    <row r="8590" spans="1:36" ht="17.25" hidden="1" customHeight="1" x14ac:dyDescent="0.2">
      <c r="A8590" s="4" t="s">
        <v>31030</v>
      </c>
      <c r="B8590" t="s">
        <v>30940</v>
      </c>
      <c r="C8590" t="s">
        <v>31031</v>
      </c>
      <c r="E8590" t="s">
        <v>31036</v>
      </c>
      <c r="F8590" t="s">
        <v>86</v>
      </c>
      <c r="G8590" s="5">
        <v>272</v>
      </c>
      <c r="H8590" t="s">
        <v>42</v>
      </c>
      <c r="I8590" t="s">
        <v>65</v>
      </c>
      <c r="J8590" t="s">
        <v>45</v>
      </c>
      <c r="N8590" s="24">
        <v>1992</v>
      </c>
      <c r="R8590" s="7">
        <v>28.424883999999999</v>
      </c>
      <c r="S8590" s="7">
        <v>69.700892999999994</v>
      </c>
      <c r="T8590" t="s">
        <v>46</v>
      </c>
      <c r="U8590" t="s">
        <v>31032</v>
      </c>
      <c r="X8590" t="s">
        <v>30976</v>
      </c>
      <c r="Y8590" t="s">
        <v>19854</v>
      </c>
      <c r="Z8590" t="s">
        <v>19855</v>
      </c>
      <c r="AG8590" t="s">
        <v>31033</v>
      </c>
      <c r="AH8590" s="27" t="s">
        <v>31037</v>
      </c>
      <c r="AI8590" t="s">
        <v>31034</v>
      </c>
      <c r="AJ8590" t="s">
        <v>31038</v>
      </c>
    </row>
    <row r="8591" spans="1:36" ht="17.25" hidden="1" customHeight="1" x14ac:dyDescent="0.2">
      <c r="A8591" s="4" t="s">
        <v>31030</v>
      </c>
      <c r="B8591" t="s">
        <v>30940</v>
      </c>
      <c r="C8591" t="s">
        <v>31031</v>
      </c>
      <c r="E8591" t="s">
        <v>4764</v>
      </c>
      <c r="F8591" t="s">
        <v>86</v>
      </c>
      <c r="G8591" s="5">
        <v>143</v>
      </c>
      <c r="H8591" t="s">
        <v>42</v>
      </c>
      <c r="I8591" t="s">
        <v>43</v>
      </c>
      <c r="J8591" t="s">
        <v>45</v>
      </c>
      <c r="N8591" s="24">
        <v>1992</v>
      </c>
      <c r="R8591" s="7">
        <v>28.424883999999999</v>
      </c>
      <c r="S8591" s="7">
        <v>69.700892999999994</v>
      </c>
      <c r="T8591" t="s">
        <v>46</v>
      </c>
      <c r="U8591" t="s">
        <v>31032</v>
      </c>
      <c r="X8591" t="s">
        <v>30976</v>
      </c>
      <c r="Y8591" t="s">
        <v>19854</v>
      </c>
      <c r="Z8591" t="s">
        <v>19855</v>
      </c>
      <c r="AG8591" t="s">
        <v>31033</v>
      </c>
      <c r="AH8591" s="6">
        <v>1117848</v>
      </c>
      <c r="AI8591" t="s">
        <v>31034</v>
      </c>
      <c r="AJ8591" t="s">
        <v>31039</v>
      </c>
    </row>
    <row r="8592" spans="1:36" ht="17.25" hidden="1" customHeight="1" x14ac:dyDescent="0.2">
      <c r="A8592" s="4" t="s">
        <v>31030</v>
      </c>
      <c r="B8592" t="s">
        <v>30940</v>
      </c>
      <c r="C8592" t="s">
        <v>31031</v>
      </c>
      <c r="E8592" t="s">
        <v>56</v>
      </c>
      <c r="F8592" t="s">
        <v>86</v>
      </c>
      <c r="G8592" s="5">
        <v>110</v>
      </c>
      <c r="H8592" t="s">
        <v>857</v>
      </c>
      <c r="I8592" t="s">
        <v>240</v>
      </c>
      <c r="J8592" t="s">
        <v>45</v>
      </c>
      <c r="N8592" s="24">
        <v>1974</v>
      </c>
      <c r="R8592" s="7">
        <v>28.424883999999999</v>
      </c>
      <c r="S8592" s="7">
        <v>69.700892999999994</v>
      </c>
      <c r="T8592" t="s">
        <v>46</v>
      </c>
      <c r="U8592" t="s">
        <v>31032</v>
      </c>
      <c r="X8592" t="s">
        <v>30976</v>
      </c>
      <c r="Y8592" t="s">
        <v>19854</v>
      </c>
      <c r="Z8592" t="s">
        <v>19855</v>
      </c>
      <c r="AG8592" t="s">
        <v>31033</v>
      </c>
      <c r="AH8592" s="24">
        <v>1117843</v>
      </c>
      <c r="AI8592" t="s">
        <v>31034</v>
      </c>
      <c r="AJ8592" t="s">
        <v>31043</v>
      </c>
    </row>
    <row r="8593" spans="1:36" ht="17.25" hidden="1" customHeight="1" x14ac:dyDescent="0.2">
      <c r="A8593" s="4" t="s">
        <v>31030</v>
      </c>
      <c r="B8593" t="s">
        <v>30940</v>
      </c>
      <c r="C8593" t="s">
        <v>31031</v>
      </c>
      <c r="E8593" t="s">
        <v>58</v>
      </c>
      <c r="F8593" t="s">
        <v>64</v>
      </c>
      <c r="G8593" s="5">
        <v>210</v>
      </c>
      <c r="H8593" t="s">
        <v>857</v>
      </c>
      <c r="I8593" t="s">
        <v>240</v>
      </c>
      <c r="J8593" t="s">
        <v>45</v>
      </c>
      <c r="N8593" s="24">
        <v>1980</v>
      </c>
      <c r="R8593" s="7">
        <v>28.424883999999999</v>
      </c>
      <c r="S8593" s="7">
        <v>69.700892999999994</v>
      </c>
      <c r="T8593" t="s">
        <v>46</v>
      </c>
      <c r="U8593" t="s">
        <v>31032</v>
      </c>
      <c r="X8593" t="s">
        <v>30976</v>
      </c>
      <c r="Y8593" t="s">
        <v>19854</v>
      </c>
      <c r="Z8593" t="s">
        <v>19855</v>
      </c>
      <c r="AG8593" t="s">
        <v>31033</v>
      </c>
      <c r="AH8593" s="24">
        <v>1117844</v>
      </c>
      <c r="AI8593" t="s">
        <v>31034</v>
      </c>
      <c r="AJ8593" t="s">
        <v>31044</v>
      </c>
    </row>
    <row r="8594" spans="1:36" ht="17.25" hidden="1" customHeight="1" x14ac:dyDescent="0.2">
      <c r="A8594" s="4" t="s">
        <v>31030</v>
      </c>
      <c r="B8594" t="s">
        <v>30940</v>
      </c>
      <c r="C8594" t="s">
        <v>31031</v>
      </c>
      <c r="E8594" t="s">
        <v>191</v>
      </c>
      <c r="F8594" t="s">
        <v>64</v>
      </c>
      <c r="G8594" s="5">
        <v>210</v>
      </c>
      <c r="H8594" t="s">
        <v>857</v>
      </c>
      <c r="I8594" t="s">
        <v>240</v>
      </c>
      <c r="J8594" t="s">
        <v>45</v>
      </c>
      <c r="N8594" s="24">
        <v>1985</v>
      </c>
      <c r="R8594" s="7">
        <v>28.424883999999999</v>
      </c>
      <c r="S8594" s="7">
        <v>69.700892999999994</v>
      </c>
      <c r="T8594" t="s">
        <v>46</v>
      </c>
      <c r="U8594" t="s">
        <v>31032</v>
      </c>
      <c r="X8594" t="s">
        <v>30976</v>
      </c>
      <c r="Y8594" t="s">
        <v>19854</v>
      </c>
      <c r="Z8594" t="s">
        <v>19855</v>
      </c>
      <c r="AG8594" t="s">
        <v>31033</v>
      </c>
      <c r="AH8594" s="24">
        <v>1117845</v>
      </c>
      <c r="AI8594" t="s">
        <v>31034</v>
      </c>
      <c r="AJ8594" t="s">
        <v>31045</v>
      </c>
    </row>
    <row r="8595" spans="1:36" ht="17.25" hidden="1" customHeight="1" x14ac:dyDescent="0.2">
      <c r="A8595" s="4" t="s">
        <v>31030</v>
      </c>
      <c r="B8595" t="s">
        <v>30940</v>
      </c>
      <c r="C8595" t="s">
        <v>31031</v>
      </c>
      <c r="E8595" t="s">
        <v>25528</v>
      </c>
      <c r="F8595" t="s">
        <v>86</v>
      </c>
      <c r="G8595" s="5">
        <v>200</v>
      </c>
      <c r="H8595" t="s">
        <v>42</v>
      </c>
      <c r="I8595" t="s">
        <v>43</v>
      </c>
      <c r="J8595" t="s">
        <v>45</v>
      </c>
      <c r="N8595" s="24">
        <v>1987</v>
      </c>
      <c r="O8595" s="25"/>
      <c r="R8595" s="7">
        <v>28.424883999999999</v>
      </c>
      <c r="S8595" s="7">
        <v>69.700892999999994</v>
      </c>
      <c r="T8595" t="s">
        <v>46</v>
      </c>
      <c r="U8595" t="s">
        <v>31032</v>
      </c>
      <c r="X8595" t="s">
        <v>30976</v>
      </c>
      <c r="Y8595" t="s">
        <v>19854</v>
      </c>
      <c r="Z8595" t="s">
        <v>19855</v>
      </c>
      <c r="AG8595" t="s">
        <v>31033</v>
      </c>
      <c r="AH8595" s="8" t="s">
        <v>31046</v>
      </c>
      <c r="AI8595" t="s">
        <v>31034</v>
      </c>
      <c r="AJ8595" t="s">
        <v>31047</v>
      </c>
    </row>
    <row r="8596" spans="1:36" ht="17.25" hidden="1" customHeight="1" x14ac:dyDescent="0.2">
      <c r="A8596" s="4" t="s">
        <v>31030</v>
      </c>
      <c r="B8596" t="s">
        <v>30940</v>
      </c>
      <c r="C8596" t="s">
        <v>31031</v>
      </c>
      <c r="E8596" t="s">
        <v>31048</v>
      </c>
      <c r="F8596" t="s">
        <v>86</v>
      </c>
      <c r="G8596" s="5">
        <v>400</v>
      </c>
      <c r="H8596" t="s">
        <v>42</v>
      </c>
      <c r="I8596" t="s">
        <v>65</v>
      </c>
      <c r="J8596" t="s">
        <v>45</v>
      </c>
      <c r="N8596" s="24">
        <v>1987</v>
      </c>
      <c r="R8596" s="7">
        <v>28.424883999999999</v>
      </c>
      <c r="S8596" s="7">
        <v>69.700892999999994</v>
      </c>
      <c r="T8596" t="s">
        <v>46</v>
      </c>
      <c r="U8596" t="s">
        <v>31032</v>
      </c>
      <c r="X8596" t="s">
        <v>30976</v>
      </c>
      <c r="Y8596" t="s">
        <v>19854</v>
      </c>
      <c r="Z8596" t="s">
        <v>19855</v>
      </c>
      <c r="AG8596" t="s">
        <v>31033</v>
      </c>
      <c r="AI8596" t="s">
        <v>31034</v>
      </c>
      <c r="AJ8596" t="s">
        <v>31049</v>
      </c>
    </row>
    <row r="8597" spans="1:36" ht="17.25" hidden="1" customHeight="1" x14ac:dyDescent="0.2">
      <c r="A8597" s="4" t="s">
        <v>31050</v>
      </c>
      <c r="B8597" t="s">
        <v>30940</v>
      </c>
      <c r="C8597" t="s">
        <v>31051</v>
      </c>
      <c r="E8597" t="s">
        <v>31052</v>
      </c>
      <c r="F8597" t="s">
        <v>570</v>
      </c>
      <c r="G8597" s="5">
        <v>135.9</v>
      </c>
      <c r="H8597" t="s">
        <v>42</v>
      </c>
      <c r="I8597" t="s">
        <v>528</v>
      </c>
      <c r="J8597" t="s">
        <v>45</v>
      </c>
      <c r="N8597" s="24">
        <v>1997</v>
      </c>
      <c r="R8597" s="7">
        <v>24.850612984351201</v>
      </c>
      <c r="S8597" s="7">
        <v>67.146332240747398</v>
      </c>
      <c r="T8597" t="s">
        <v>46</v>
      </c>
      <c r="U8597" t="s">
        <v>31053</v>
      </c>
      <c r="Y8597" t="s">
        <v>19854</v>
      </c>
      <c r="Z8597" t="s">
        <v>19855</v>
      </c>
      <c r="AI8597" t="s">
        <v>31054</v>
      </c>
      <c r="AJ8597" t="s">
        <v>31055</v>
      </c>
    </row>
    <row r="8598" spans="1:36" ht="17.25" hidden="1" customHeight="1" x14ac:dyDescent="0.2">
      <c r="A8598" s="4" t="s">
        <v>31056</v>
      </c>
      <c r="B8598" t="s">
        <v>30940</v>
      </c>
      <c r="C8598" t="s">
        <v>31057</v>
      </c>
      <c r="E8598" t="s">
        <v>40</v>
      </c>
      <c r="F8598" t="s">
        <v>41</v>
      </c>
      <c r="G8598" s="5">
        <v>140</v>
      </c>
      <c r="H8598" t="s">
        <v>857</v>
      </c>
      <c r="I8598" t="s">
        <v>43</v>
      </c>
      <c r="J8598" t="s">
        <v>45</v>
      </c>
      <c r="N8598" s="24">
        <v>1999</v>
      </c>
      <c r="R8598" s="7">
        <v>30.2699362</v>
      </c>
      <c r="S8598" s="7">
        <v>66.964979200000002</v>
      </c>
      <c r="T8598" t="s">
        <v>46</v>
      </c>
      <c r="U8598" t="s">
        <v>31058</v>
      </c>
      <c r="X8598" t="s">
        <v>31059</v>
      </c>
      <c r="Y8598" t="s">
        <v>19854</v>
      </c>
      <c r="Z8598" t="s">
        <v>19855</v>
      </c>
      <c r="AG8598" t="s">
        <v>31060</v>
      </c>
      <c r="AH8598" s="8" t="s">
        <v>31061</v>
      </c>
      <c r="AI8598" t="s">
        <v>31062</v>
      </c>
      <c r="AJ8598" t="s">
        <v>31063</v>
      </c>
    </row>
    <row r="8599" spans="1:36" ht="17.25" hidden="1" customHeight="1" x14ac:dyDescent="0.2">
      <c r="A8599" s="4" t="s">
        <v>31064</v>
      </c>
      <c r="B8599" t="s">
        <v>30940</v>
      </c>
      <c r="C8599" t="s">
        <v>31065</v>
      </c>
      <c r="E8599" t="s">
        <v>40</v>
      </c>
      <c r="F8599" t="s">
        <v>41</v>
      </c>
      <c r="G8599" s="5">
        <v>225</v>
      </c>
      <c r="H8599" t="s">
        <v>42</v>
      </c>
      <c r="I8599" t="s">
        <v>43</v>
      </c>
      <c r="J8599" t="s">
        <v>45</v>
      </c>
      <c r="N8599" s="24">
        <v>2011</v>
      </c>
      <c r="P8599" s="25"/>
      <c r="R8599" s="7">
        <v>30.277757699999999</v>
      </c>
      <c r="S8599" s="7">
        <v>66.972639599999994</v>
      </c>
      <c r="T8599" t="s">
        <v>46</v>
      </c>
      <c r="U8599" t="s">
        <v>30967</v>
      </c>
      <c r="W8599" t="s">
        <v>31066</v>
      </c>
      <c r="X8599" t="s">
        <v>25161</v>
      </c>
      <c r="Y8599" t="s">
        <v>19854</v>
      </c>
      <c r="Z8599" t="s">
        <v>19855</v>
      </c>
      <c r="AG8599" t="s">
        <v>31067</v>
      </c>
      <c r="AH8599" s="8" t="s">
        <v>31068</v>
      </c>
      <c r="AI8599" t="s">
        <v>31069</v>
      </c>
      <c r="AJ8599" t="s">
        <v>31070</v>
      </c>
    </row>
    <row r="8600" spans="1:36" ht="17.25" hidden="1" customHeight="1" x14ac:dyDescent="0.2">
      <c r="A8600" s="4" t="s">
        <v>31078</v>
      </c>
      <c r="B8600" t="s">
        <v>30940</v>
      </c>
      <c r="C8600" t="s">
        <v>31079</v>
      </c>
      <c r="E8600" t="s">
        <v>40</v>
      </c>
      <c r="F8600" t="s">
        <v>570</v>
      </c>
      <c r="G8600" s="5">
        <v>323</v>
      </c>
      <c r="H8600" t="s">
        <v>42</v>
      </c>
      <c r="I8600" t="s">
        <v>240</v>
      </c>
      <c r="J8600" t="s">
        <v>45</v>
      </c>
      <c r="N8600" s="24">
        <v>1997</v>
      </c>
      <c r="P8600" s="25"/>
      <c r="R8600" s="7">
        <v>24.906246567847301</v>
      </c>
      <c r="S8600" s="7">
        <v>66.694615070322996</v>
      </c>
      <c r="T8600" t="s">
        <v>46</v>
      </c>
      <c r="U8600" t="s">
        <v>31080</v>
      </c>
      <c r="X8600" t="s">
        <v>31059</v>
      </c>
      <c r="Y8600" t="s">
        <v>19854</v>
      </c>
      <c r="Z8600" t="s">
        <v>19855</v>
      </c>
      <c r="AG8600" t="s">
        <v>31081</v>
      </c>
      <c r="AH8600" s="24">
        <v>1120444</v>
      </c>
      <c r="AI8600" t="s">
        <v>31082</v>
      </c>
      <c r="AJ8600" t="s">
        <v>31083</v>
      </c>
    </row>
    <row r="8601" spans="1:36" ht="17.25" hidden="1" customHeight="1" x14ac:dyDescent="0.2">
      <c r="A8601" s="4" t="s">
        <v>31078</v>
      </c>
      <c r="B8601" t="s">
        <v>30940</v>
      </c>
      <c r="C8601" t="s">
        <v>31079</v>
      </c>
      <c r="E8601" t="s">
        <v>56</v>
      </c>
      <c r="F8601" t="s">
        <v>570</v>
      </c>
      <c r="G8601" s="5">
        <v>323</v>
      </c>
      <c r="H8601" t="s">
        <v>42</v>
      </c>
      <c r="I8601" t="s">
        <v>240</v>
      </c>
      <c r="J8601" t="s">
        <v>45</v>
      </c>
      <c r="N8601" s="24">
        <v>1997</v>
      </c>
      <c r="P8601" s="25"/>
      <c r="R8601" s="7">
        <v>24.906246567847301</v>
      </c>
      <c r="S8601" s="7">
        <v>66.694615070322996</v>
      </c>
      <c r="T8601" t="s">
        <v>46</v>
      </c>
      <c r="U8601" t="s">
        <v>31080</v>
      </c>
      <c r="X8601" t="s">
        <v>31059</v>
      </c>
      <c r="Y8601" t="s">
        <v>19854</v>
      </c>
      <c r="Z8601" t="s">
        <v>19855</v>
      </c>
      <c r="AG8601" t="s">
        <v>31081</v>
      </c>
      <c r="AH8601" s="24">
        <v>1120445</v>
      </c>
      <c r="AI8601" t="s">
        <v>31082</v>
      </c>
      <c r="AJ8601" t="s">
        <v>31084</v>
      </c>
    </row>
    <row r="8602" spans="1:36" ht="17.25" hidden="1" customHeight="1" x14ac:dyDescent="0.2">
      <c r="A8602" s="4" t="s">
        <v>31078</v>
      </c>
      <c r="B8602" t="s">
        <v>30940</v>
      </c>
      <c r="C8602" t="s">
        <v>31079</v>
      </c>
      <c r="E8602" t="s">
        <v>58</v>
      </c>
      <c r="F8602" t="s">
        <v>570</v>
      </c>
      <c r="G8602" s="5">
        <v>323</v>
      </c>
      <c r="H8602" t="s">
        <v>42</v>
      </c>
      <c r="I8602" t="s">
        <v>240</v>
      </c>
      <c r="J8602" t="s">
        <v>45</v>
      </c>
      <c r="N8602" s="24">
        <v>1997</v>
      </c>
      <c r="R8602" s="7">
        <v>24.906246567847301</v>
      </c>
      <c r="S8602" s="7">
        <v>66.694615070322996</v>
      </c>
      <c r="T8602" t="s">
        <v>46</v>
      </c>
      <c r="U8602" t="s">
        <v>31080</v>
      </c>
      <c r="X8602" t="s">
        <v>31059</v>
      </c>
      <c r="Y8602" t="s">
        <v>19854</v>
      </c>
      <c r="Z8602" t="s">
        <v>19855</v>
      </c>
      <c r="AG8602" t="s">
        <v>31081</v>
      </c>
      <c r="AH8602" s="24">
        <v>1120446</v>
      </c>
      <c r="AI8602" t="s">
        <v>31082</v>
      </c>
      <c r="AJ8602" t="s">
        <v>31085</v>
      </c>
    </row>
    <row r="8603" spans="1:36" ht="17.25" hidden="1" customHeight="1" x14ac:dyDescent="0.2">
      <c r="A8603" s="4" t="s">
        <v>31078</v>
      </c>
      <c r="B8603" t="s">
        <v>30940</v>
      </c>
      <c r="C8603" t="s">
        <v>31079</v>
      </c>
      <c r="E8603" t="s">
        <v>191</v>
      </c>
      <c r="F8603" t="s">
        <v>570</v>
      </c>
      <c r="G8603" s="5">
        <v>323</v>
      </c>
      <c r="H8603" t="s">
        <v>42</v>
      </c>
      <c r="I8603" t="s">
        <v>240</v>
      </c>
      <c r="J8603" t="s">
        <v>45</v>
      </c>
      <c r="N8603" s="6">
        <v>1997</v>
      </c>
      <c r="R8603" s="7">
        <v>24.906246567847301</v>
      </c>
      <c r="S8603" s="7">
        <v>66.694615070322996</v>
      </c>
      <c r="T8603" t="s">
        <v>46</v>
      </c>
      <c r="U8603" t="s">
        <v>31080</v>
      </c>
      <c r="X8603" t="s">
        <v>31059</v>
      </c>
      <c r="Y8603" t="s">
        <v>19854</v>
      </c>
      <c r="Z8603" t="s">
        <v>19855</v>
      </c>
      <c r="AG8603" t="s">
        <v>31081</v>
      </c>
      <c r="AH8603" s="24">
        <v>1120447</v>
      </c>
      <c r="AI8603" t="s">
        <v>31082</v>
      </c>
      <c r="AJ8603" t="s">
        <v>31086</v>
      </c>
    </row>
    <row r="8604" spans="1:36" ht="17.25" hidden="1" customHeight="1" x14ac:dyDescent="0.2">
      <c r="A8604" s="4" t="s">
        <v>31087</v>
      </c>
      <c r="B8604" t="s">
        <v>30940</v>
      </c>
      <c r="C8604" t="s">
        <v>31088</v>
      </c>
      <c r="E8604" t="s">
        <v>63</v>
      </c>
      <c r="F8604" t="s">
        <v>1618</v>
      </c>
      <c r="G8604" s="5">
        <v>250</v>
      </c>
      <c r="H8604" t="s">
        <v>42</v>
      </c>
      <c r="I8604" t="s">
        <v>240</v>
      </c>
      <c r="J8604" t="s">
        <v>45</v>
      </c>
      <c r="M8604" t="s">
        <v>559</v>
      </c>
      <c r="N8604" s="24">
        <v>1990</v>
      </c>
      <c r="R8604" s="7">
        <v>25.472716999999999</v>
      </c>
      <c r="S8604" s="7">
        <v>68.265810999999999</v>
      </c>
      <c r="T8604" t="s">
        <v>46</v>
      </c>
      <c r="U8604" t="s">
        <v>31089</v>
      </c>
      <c r="X8604" t="s">
        <v>30976</v>
      </c>
      <c r="Y8604" t="s">
        <v>19854</v>
      </c>
      <c r="Z8604" t="s">
        <v>19855</v>
      </c>
      <c r="AG8604" t="s">
        <v>31090</v>
      </c>
      <c r="AH8604" s="6">
        <v>1122219</v>
      </c>
      <c r="AI8604" t="s">
        <v>31091</v>
      </c>
      <c r="AJ8604" t="s">
        <v>31092</v>
      </c>
    </row>
    <row r="8605" spans="1:36" ht="17.25" hidden="1" customHeight="1" x14ac:dyDescent="0.2">
      <c r="A8605" s="4" t="s">
        <v>31087</v>
      </c>
      <c r="B8605" t="s">
        <v>30940</v>
      </c>
      <c r="C8605" t="s">
        <v>31088</v>
      </c>
      <c r="E8605" t="s">
        <v>75</v>
      </c>
      <c r="F8605" t="s">
        <v>64</v>
      </c>
      <c r="G8605" s="5">
        <v>200</v>
      </c>
      <c r="H8605" t="s">
        <v>42</v>
      </c>
      <c r="I8605" t="s">
        <v>240</v>
      </c>
      <c r="J8605" t="s">
        <v>45</v>
      </c>
      <c r="M8605" t="s">
        <v>559</v>
      </c>
      <c r="N8605" s="24">
        <v>1989</v>
      </c>
      <c r="R8605" s="7">
        <v>25.472716999999999</v>
      </c>
      <c r="S8605" s="7">
        <v>68.265810999999999</v>
      </c>
      <c r="T8605" t="s">
        <v>46</v>
      </c>
      <c r="U8605" t="s">
        <v>31089</v>
      </c>
      <c r="X8605" t="s">
        <v>30976</v>
      </c>
      <c r="Y8605" t="s">
        <v>19854</v>
      </c>
      <c r="Z8605" t="s">
        <v>19855</v>
      </c>
      <c r="AG8605" t="s">
        <v>31090</v>
      </c>
      <c r="AH8605" s="6">
        <v>1122220</v>
      </c>
      <c r="AI8605" t="s">
        <v>31091</v>
      </c>
      <c r="AJ8605" t="s">
        <v>31093</v>
      </c>
    </row>
    <row r="8606" spans="1:36" ht="17.25" hidden="1" customHeight="1" x14ac:dyDescent="0.2">
      <c r="A8606" s="4" t="s">
        <v>31087</v>
      </c>
      <c r="B8606" t="s">
        <v>30940</v>
      </c>
      <c r="C8606" t="s">
        <v>31088</v>
      </c>
      <c r="E8606" t="s">
        <v>77</v>
      </c>
      <c r="F8606" t="s">
        <v>64</v>
      </c>
      <c r="G8606" s="5">
        <v>200</v>
      </c>
      <c r="H8606" t="s">
        <v>42</v>
      </c>
      <c r="I8606" t="s">
        <v>240</v>
      </c>
      <c r="J8606" t="s">
        <v>45</v>
      </c>
      <c r="M8606" t="s">
        <v>559</v>
      </c>
      <c r="N8606" s="6">
        <v>1990</v>
      </c>
      <c r="R8606" s="7">
        <v>25.472716999999999</v>
      </c>
      <c r="S8606" s="7">
        <v>68.265810999999999</v>
      </c>
      <c r="T8606" t="s">
        <v>46</v>
      </c>
      <c r="U8606" t="s">
        <v>31089</v>
      </c>
      <c r="X8606" t="s">
        <v>30976</v>
      </c>
      <c r="Y8606" t="s">
        <v>19854</v>
      </c>
      <c r="Z8606" t="s">
        <v>19855</v>
      </c>
      <c r="AG8606" t="s">
        <v>31090</v>
      </c>
      <c r="AH8606" s="6">
        <v>1122221</v>
      </c>
      <c r="AI8606" t="s">
        <v>31091</v>
      </c>
      <c r="AJ8606" t="s">
        <v>31094</v>
      </c>
    </row>
    <row r="8607" spans="1:36" ht="17.25" hidden="1" customHeight="1" x14ac:dyDescent="0.2">
      <c r="A8607" s="4" t="s">
        <v>31087</v>
      </c>
      <c r="B8607" t="s">
        <v>30940</v>
      </c>
      <c r="C8607" t="s">
        <v>31088</v>
      </c>
      <c r="E8607" t="s">
        <v>318</v>
      </c>
      <c r="F8607" t="s">
        <v>64</v>
      </c>
      <c r="G8607" s="5">
        <v>200</v>
      </c>
      <c r="H8607" t="s">
        <v>42</v>
      </c>
      <c r="I8607" t="s">
        <v>240</v>
      </c>
      <c r="J8607" t="s">
        <v>45</v>
      </c>
      <c r="M8607" t="s">
        <v>559</v>
      </c>
      <c r="N8607" s="6">
        <v>1991</v>
      </c>
      <c r="R8607" s="7">
        <v>25.472716999999999</v>
      </c>
      <c r="S8607" s="7">
        <v>68.265810999999999</v>
      </c>
      <c r="T8607" t="s">
        <v>46</v>
      </c>
      <c r="U8607" t="s">
        <v>31089</v>
      </c>
      <c r="X8607" t="s">
        <v>30976</v>
      </c>
      <c r="Y8607" t="s">
        <v>19854</v>
      </c>
      <c r="Z8607" t="s">
        <v>19855</v>
      </c>
      <c r="AG8607" t="s">
        <v>31090</v>
      </c>
      <c r="AH8607" s="6">
        <v>1122222</v>
      </c>
      <c r="AI8607" t="s">
        <v>31091</v>
      </c>
      <c r="AJ8607" t="s">
        <v>31095</v>
      </c>
    </row>
    <row r="8608" spans="1:36" ht="17.25" hidden="1" customHeight="1" x14ac:dyDescent="0.2">
      <c r="A8608" s="4" t="s">
        <v>31096</v>
      </c>
      <c r="B8608" t="s">
        <v>30940</v>
      </c>
      <c r="C8608" t="s">
        <v>31097</v>
      </c>
      <c r="E8608" t="s">
        <v>31098</v>
      </c>
      <c r="F8608" t="s">
        <v>570</v>
      </c>
      <c r="G8608" s="5">
        <v>120</v>
      </c>
      <c r="H8608" t="s">
        <v>806</v>
      </c>
      <c r="I8608" t="s">
        <v>528</v>
      </c>
      <c r="J8608" t="s">
        <v>45</v>
      </c>
      <c r="N8608" s="6">
        <v>2000</v>
      </c>
      <c r="O8608" s="24">
        <v>2017</v>
      </c>
      <c r="R8608" s="7">
        <v>31.3257632378869</v>
      </c>
      <c r="S8608" s="7">
        <v>74.262283411471103</v>
      </c>
      <c r="T8608" t="s">
        <v>46</v>
      </c>
      <c r="U8608" t="s">
        <v>31099</v>
      </c>
      <c r="Y8608" t="s">
        <v>19854</v>
      </c>
      <c r="Z8608" t="s">
        <v>19855</v>
      </c>
      <c r="AC8608" t="s">
        <v>31100</v>
      </c>
      <c r="AG8608" t="s">
        <v>31101</v>
      </c>
      <c r="AH8608" s="27" t="s">
        <v>31102</v>
      </c>
      <c r="AI8608" t="s">
        <v>31103</v>
      </c>
      <c r="AJ8608" t="s">
        <v>31104</v>
      </c>
    </row>
    <row r="8609" spans="1:36" ht="17.25" hidden="1" customHeight="1" x14ac:dyDescent="0.2">
      <c r="A8609" s="4" t="s">
        <v>31105</v>
      </c>
      <c r="B8609" t="s">
        <v>30940</v>
      </c>
      <c r="C8609" t="s">
        <v>31106</v>
      </c>
      <c r="E8609" t="s">
        <v>40</v>
      </c>
      <c r="F8609" t="s">
        <v>1297</v>
      </c>
      <c r="G8609" s="5">
        <v>533</v>
      </c>
      <c r="H8609" t="s">
        <v>42</v>
      </c>
      <c r="I8609" t="s">
        <v>43</v>
      </c>
      <c r="J8609" t="s">
        <v>45</v>
      </c>
      <c r="N8609" s="6">
        <v>1996</v>
      </c>
      <c r="R8609" s="7">
        <v>30.445841099999999</v>
      </c>
      <c r="S8609" s="7">
        <v>70.982274000000004</v>
      </c>
      <c r="T8609" t="s">
        <v>46</v>
      </c>
      <c r="U8609" t="s">
        <v>31107</v>
      </c>
      <c r="W8609" t="s">
        <v>31108</v>
      </c>
      <c r="X8609" t="s">
        <v>25161</v>
      </c>
      <c r="Y8609" t="s">
        <v>19854</v>
      </c>
      <c r="Z8609" t="s">
        <v>19855</v>
      </c>
      <c r="AC8609" t="s">
        <v>31109</v>
      </c>
      <c r="AG8609" t="s">
        <v>31110</v>
      </c>
      <c r="AH8609" s="27"/>
      <c r="AI8609" t="s">
        <v>31111</v>
      </c>
      <c r="AJ8609" t="s">
        <v>31112</v>
      </c>
    </row>
    <row r="8610" spans="1:36" ht="17.25" hidden="1" customHeight="1" x14ac:dyDescent="0.2">
      <c r="A8610" s="4" t="s">
        <v>31105</v>
      </c>
      <c r="B8610" t="s">
        <v>30940</v>
      </c>
      <c r="C8610" t="s">
        <v>31106</v>
      </c>
      <c r="E8610" t="s">
        <v>56</v>
      </c>
      <c r="F8610" t="s">
        <v>1297</v>
      </c>
      <c r="G8610" s="5">
        <v>533</v>
      </c>
      <c r="H8610" t="s">
        <v>42</v>
      </c>
      <c r="I8610" t="s">
        <v>43</v>
      </c>
      <c r="J8610" t="s">
        <v>45</v>
      </c>
      <c r="N8610" s="6">
        <v>1996</v>
      </c>
      <c r="R8610" s="7">
        <v>30.445841099999999</v>
      </c>
      <c r="S8610" s="7">
        <v>70.982274000000004</v>
      </c>
      <c r="T8610" t="s">
        <v>46</v>
      </c>
      <c r="U8610" t="s">
        <v>31107</v>
      </c>
      <c r="W8610" t="s">
        <v>31108</v>
      </c>
      <c r="X8610" t="s">
        <v>25161</v>
      </c>
      <c r="Y8610" t="s">
        <v>19854</v>
      </c>
      <c r="Z8610" t="s">
        <v>19855</v>
      </c>
      <c r="AC8610" t="s">
        <v>31109</v>
      </c>
      <c r="AG8610" t="s">
        <v>31110</v>
      </c>
      <c r="AH8610" s="27"/>
      <c r="AI8610" t="s">
        <v>31111</v>
      </c>
      <c r="AJ8610" t="s">
        <v>31113</v>
      </c>
    </row>
    <row r="8611" spans="1:36" ht="17.25" hidden="1" customHeight="1" x14ac:dyDescent="0.2">
      <c r="A8611" s="4" t="s">
        <v>31105</v>
      </c>
      <c r="B8611" t="s">
        <v>30940</v>
      </c>
      <c r="C8611" t="s">
        <v>31106</v>
      </c>
      <c r="E8611" t="s">
        <v>58</v>
      </c>
      <c r="F8611" t="s">
        <v>1297</v>
      </c>
      <c r="G8611" s="5">
        <v>534</v>
      </c>
      <c r="H8611" t="s">
        <v>42</v>
      </c>
      <c r="I8611" t="s">
        <v>43</v>
      </c>
      <c r="J8611" t="s">
        <v>45</v>
      </c>
      <c r="N8611" s="6">
        <v>1996</v>
      </c>
      <c r="R8611" s="7">
        <v>30.445841099999999</v>
      </c>
      <c r="S8611" s="7">
        <v>70.982274000000004</v>
      </c>
      <c r="T8611" t="s">
        <v>46</v>
      </c>
      <c r="U8611" t="s">
        <v>31107</v>
      </c>
      <c r="W8611" t="s">
        <v>31108</v>
      </c>
      <c r="X8611" t="s">
        <v>25161</v>
      </c>
      <c r="Y8611" t="s">
        <v>19854</v>
      </c>
      <c r="Z8611" t="s">
        <v>19855</v>
      </c>
      <c r="AC8611" t="s">
        <v>31109</v>
      </c>
      <c r="AG8611" t="s">
        <v>31110</v>
      </c>
      <c r="AH8611" s="27"/>
      <c r="AI8611" t="s">
        <v>31111</v>
      </c>
      <c r="AJ8611" t="s">
        <v>31114</v>
      </c>
    </row>
    <row r="8612" spans="1:36" ht="17.25" hidden="1" customHeight="1" x14ac:dyDescent="0.2">
      <c r="A8612" s="4" t="s">
        <v>31122</v>
      </c>
      <c r="B8612" t="s">
        <v>30940</v>
      </c>
      <c r="C8612" t="s">
        <v>31123</v>
      </c>
      <c r="E8612" t="s">
        <v>31124</v>
      </c>
      <c r="F8612" t="s">
        <v>570</v>
      </c>
      <c r="G8612" s="5">
        <v>120</v>
      </c>
      <c r="H8612" t="s">
        <v>42</v>
      </c>
      <c r="I8612" t="s">
        <v>528</v>
      </c>
      <c r="J8612" t="s">
        <v>44</v>
      </c>
      <c r="N8612" s="6">
        <v>1994</v>
      </c>
      <c r="R8612" s="7">
        <v>31.263346216172</v>
      </c>
      <c r="S8612" s="7">
        <v>74.187707103530101</v>
      </c>
      <c r="T8612" t="s">
        <v>46</v>
      </c>
      <c r="U8612" t="s">
        <v>31125</v>
      </c>
      <c r="Y8612" t="s">
        <v>19854</v>
      </c>
      <c r="Z8612" t="s">
        <v>19855</v>
      </c>
      <c r="AG8612" t="s">
        <v>31126</v>
      </c>
      <c r="AH8612" s="27" t="s">
        <v>31127</v>
      </c>
      <c r="AI8612" t="s">
        <v>31128</v>
      </c>
      <c r="AJ8612" t="s">
        <v>31129</v>
      </c>
    </row>
    <row r="8613" spans="1:36" ht="17.25" hidden="1" customHeight="1" x14ac:dyDescent="0.2">
      <c r="A8613" s="4" t="s">
        <v>31122</v>
      </c>
      <c r="B8613" t="s">
        <v>30940</v>
      </c>
      <c r="C8613" t="s">
        <v>31123</v>
      </c>
      <c r="E8613" t="s">
        <v>4787</v>
      </c>
      <c r="F8613" t="s">
        <v>570</v>
      </c>
      <c r="G8613" s="5">
        <v>8</v>
      </c>
      <c r="H8613" t="s">
        <v>42</v>
      </c>
      <c r="I8613" t="s">
        <v>240</v>
      </c>
      <c r="J8613" t="s">
        <v>44</v>
      </c>
      <c r="N8613" s="6">
        <v>1994</v>
      </c>
      <c r="R8613" s="7">
        <v>31.263346216172</v>
      </c>
      <c r="S8613" s="7">
        <v>74.187707103530101</v>
      </c>
      <c r="T8613" t="s">
        <v>46</v>
      </c>
      <c r="U8613" t="s">
        <v>31125</v>
      </c>
      <c r="Y8613" t="s">
        <v>19854</v>
      </c>
      <c r="Z8613" t="s">
        <v>19855</v>
      </c>
      <c r="AG8613" t="s">
        <v>31126</v>
      </c>
      <c r="AH8613" s="27"/>
      <c r="AI8613" t="s">
        <v>31128</v>
      </c>
      <c r="AJ8613" t="s">
        <v>31130</v>
      </c>
    </row>
    <row r="8614" spans="1:36" ht="17.25" hidden="1" customHeight="1" x14ac:dyDescent="0.2">
      <c r="A8614" s="4" t="s">
        <v>31131</v>
      </c>
      <c r="B8614" t="s">
        <v>30940</v>
      </c>
      <c r="C8614" t="s">
        <v>31132</v>
      </c>
      <c r="E8614" t="s">
        <v>40</v>
      </c>
      <c r="F8614" t="s">
        <v>86</v>
      </c>
      <c r="G8614" s="5">
        <v>54</v>
      </c>
      <c r="H8614" t="s">
        <v>611</v>
      </c>
      <c r="I8614" t="s">
        <v>43</v>
      </c>
      <c r="J8614" t="s">
        <v>45</v>
      </c>
      <c r="K8614" t="s">
        <v>45</v>
      </c>
      <c r="L8614" t="s">
        <v>45</v>
      </c>
      <c r="N8614" s="27"/>
      <c r="R8614" s="7">
        <v>24.803243336574699</v>
      </c>
      <c r="S8614" s="7">
        <v>67.102045923299102</v>
      </c>
      <c r="T8614" t="s">
        <v>504</v>
      </c>
      <c r="U8614" t="s">
        <v>30975</v>
      </c>
      <c r="X8614" t="s">
        <v>25161</v>
      </c>
      <c r="Y8614" t="s">
        <v>19854</v>
      </c>
      <c r="Z8614" t="s">
        <v>19855</v>
      </c>
      <c r="AG8614" t="s">
        <v>31133</v>
      </c>
      <c r="AH8614" s="27">
        <v>1296953</v>
      </c>
      <c r="AI8614" t="s">
        <v>31134</v>
      </c>
      <c r="AJ8614" t="s">
        <v>31135</v>
      </c>
    </row>
    <row r="8615" spans="1:36" ht="17.25" hidden="1" customHeight="1" x14ac:dyDescent="0.2">
      <c r="A8615" s="4" t="s">
        <v>31136</v>
      </c>
      <c r="B8615" t="s">
        <v>30940</v>
      </c>
      <c r="C8615" t="s">
        <v>31137</v>
      </c>
      <c r="E8615" t="s">
        <v>40</v>
      </c>
      <c r="F8615" t="s">
        <v>3880</v>
      </c>
      <c r="G8615" s="5">
        <v>87.647999999999996</v>
      </c>
      <c r="H8615" t="s">
        <v>42</v>
      </c>
      <c r="I8615" t="s">
        <v>528</v>
      </c>
      <c r="J8615" t="s">
        <v>45</v>
      </c>
      <c r="N8615" s="6">
        <v>2009</v>
      </c>
      <c r="R8615" s="7">
        <v>24.858608415008401</v>
      </c>
      <c r="S8615" s="7">
        <v>67.131254668035197</v>
      </c>
      <c r="T8615" t="s">
        <v>504</v>
      </c>
      <c r="U8615" t="s">
        <v>30975</v>
      </c>
      <c r="X8615" t="s">
        <v>30976</v>
      </c>
      <c r="Y8615" t="s">
        <v>19854</v>
      </c>
      <c r="Z8615" t="s">
        <v>19855</v>
      </c>
      <c r="AG8615" t="s">
        <v>31138</v>
      </c>
      <c r="AH8615" s="6">
        <v>1215368</v>
      </c>
      <c r="AI8615" t="s">
        <v>31139</v>
      </c>
      <c r="AJ8615" t="s">
        <v>31140</v>
      </c>
    </row>
    <row r="8616" spans="1:36" ht="17.25" hidden="1" customHeight="1" x14ac:dyDescent="0.2">
      <c r="A8616" s="4" t="s">
        <v>31141</v>
      </c>
      <c r="B8616" t="s">
        <v>30940</v>
      </c>
      <c r="C8616" t="s">
        <v>31142</v>
      </c>
      <c r="E8616" t="s">
        <v>56</v>
      </c>
      <c r="F8616" t="s">
        <v>64</v>
      </c>
      <c r="G8616" s="5">
        <v>250</v>
      </c>
      <c r="H8616" t="s">
        <v>677</v>
      </c>
      <c r="I8616" t="s">
        <v>43</v>
      </c>
      <c r="J8616" t="s">
        <v>45</v>
      </c>
      <c r="R8616" s="7">
        <v>24.785528899999999</v>
      </c>
      <c r="S8616" s="7">
        <v>67.137678899999997</v>
      </c>
      <c r="T8616" t="s">
        <v>46</v>
      </c>
      <c r="U8616" t="s">
        <v>30975</v>
      </c>
      <c r="X8616" t="s">
        <v>30976</v>
      </c>
      <c r="Y8616" t="s">
        <v>19854</v>
      </c>
      <c r="Z8616" t="s">
        <v>19855</v>
      </c>
      <c r="AC8616" t="s">
        <v>31143</v>
      </c>
      <c r="AG8616" t="s">
        <v>31144</v>
      </c>
      <c r="AI8616" t="s">
        <v>31146</v>
      </c>
      <c r="AJ8616" t="s">
        <v>31148</v>
      </c>
    </row>
    <row r="8617" spans="1:36" ht="17.25" hidden="1" customHeight="1" x14ac:dyDescent="0.2">
      <c r="A8617" s="4" t="s">
        <v>31149</v>
      </c>
      <c r="B8617" t="s">
        <v>30940</v>
      </c>
      <c r="C8617" t="s">
        <v>31150</v>
      </c>
      <c r="E8617" t="s">
        <v>40</v>
      </c>
      <c r="F8617" t="s">
        <v>41</v>
      </c>
      <c r="G8617" s="5">
        <v>144</v>
      </c>
      <c r="H8617" t="s">
        <v>806</v>
      </c>
      <c r="I8617" t="s">
        <v>43</v>
      </c>
      <c r="J8617" t="s">
        <v>45</v>
      </c>
      <c r="N8617" s="6">
        <v>1979</v>
      </c>
      <c r="O8617" s="24">
        <v>2020</v>
      </c>
      <c r="R8617" s="7">
        <v>25.340931999999999</v>
      </c>
      <c r="S8617" s="7">
        <v>68.255925000000005</v>
      </c>
      <c r="T8617" t="s">
        <v>46</v>
      </c>
      <c r="U8617" t="s">
        <v>31151</v>
      </c>
      <c r="X8617" t="s">
        <v>30976</v>
      </c>
      <c r="Y8617" t="s">
        <v>19854</v>
      </c>
      <c r="Z8617" t="s">
        <v>19855</v>
      </c>
      <c r="AC8617" t="s">
        <v>31152</v>
      </c>
      <c r="AG8617" t="s">
        <v>31153</v>
      </c>
      <c r="AH8617" s="27" t="s">
        <v>31154</v>
      </c>
      <c r="AI8617" t="s">
        <v>31155</v>
      </c>
      <c r="AJ8617" t="s">
        <v>31156</v>
      </c>
    </row>
    <row r="8618" spans="1:36" ht="17.25" hidden="1" customHeight="1" x14ac:dyDescent="0.2">
      <c r="A8618" s="4" t="s">
        <v>31157</v>
      </c>
      <c r="B8618" t="s">
        <v>30940</v>
      </c>
      <c r="C8618" t="s">
        <v>31158</v>
      </c>
      <c r="E8618" t="s">
        <v>40</v>
      </c>
      <c r="F8618" t="s">
        <v>2972</v>
      </c>
      <c r="G8618" s="5">
        <v>326</v>
      </c>
      <c r="H8618" t="s">
        <v>42</v>
      </c>
      <c r="I8618" t="s">
        <v>240</v>
      </c>
      <c r="J8618" t="s">
        <v>45</v>
      </c>
      <c r="N8618" s="6">
        <v>1994</v>
      </c>
      <c r="R8618" s="7">
        <v>30.172244836944401</v>
      </c>
      <c r="S8618" s="7">
        <v>70.993562859332997</v>
      </c>
      <c r="T8618" t="s">
        <v>46</v>
      </c>
      <c r="U8618" t="s">
        <v>31108</v>
      </c>
      <c r="Y8618" t="s">
        <v>19854</v>
      </c>
      <c r="Z8618" t="s">
        <v>19855</v>
      </c>
      <c r="AG8618" t="s">
        <v>31159</v>
      </c>
      <c r="AH8618" s="6">
        <v>1127936</v>
      </c>
      <c r="AI8618" t="s">
        <v>31160</v>
      </c>
      <c r="AJ8618" t="s">
        <v>31161</v>
      </c>
    </row>
    <row r="8619" spans="1:36" ht="17.25" hidden="1" customHeight="1" x14ac:dyDescent="0.2">
      <c r="A8619" s="4" t="s">
        <v>31162</v>
      </c>
      <c r="B8619" t="s">
        <v>30940</v>
      </c>
      <c r="C8619" t="s">
        <v>31163</v>
      </c>
      <c r="E8619" t="s">
        <v>31164</v>
      </c>
      <c r="F8619" t="s">
        <v>570</v>
      </c>
      <c r="G8619" s="5">
        <v>185.9</v>
      </c>
      <c r="H8619" t="s">
        <v>42</v>
      </c>
      <c r="I8619" t="s">
        <v>528</v>
      </c>
      <c r="J8619" t="s">
        <v>44</v>
      </c>
      <c r="N8619" s="6">
        <v>2011</v>
      </c>
      <c r="R8619" s="7">
        <v>31.698556920216902</v>
      </c>
      <c r="S8619" s="7">
        <v>73.208358817030003</v>
      </c>
      <c r="T8619" t="s">
        <v>46</v>
      </c>
      <c r="U8619" t="s">
        <v>31165</v>
      </c>
      <c r="Y8619" t="s">
        <v>19854</v>
      </c>
      <c r="Z8619" t="s">
        <v>19855</v>
      </c>
      <c r="AG8619" t="s">
        <v>31166</v>
      </c>
      <c r="AH8619" s="27" t="s">
        <v>31167</v>
      </c>
      <c r="AI8619" t="s">
        <v>31168</v>
      </c>
      <c r="AJ8619" t="s">
        <v>31169</v>
      </c>
    </row>
    <row r="8620" spans="1:36" ht="17.25" hidden="1" customHeight="1" x14ac:dyDescent="0.2">
      <c r="A8620" s="4" t="s">
        <v>31162</v>
      </c>
      <c r="B8620" t="s">
        <v>30940</v>
      </c>
      <c r="C8620" t="s">
        <v>31163</v>
      </c>
      <c r="E8620" t="s">
        <v>4762</v>
      </c>
      <c r="F8620" t="s">
        <v>570</v>
      </c>
      <c r="G8620" s="5">
        <v>14</v>
      </c>
      <c r="H8620" t="s">
        <v>42</v>
      </c>
      <c r="I8620" t="s">
        <v>240</v>
      </c>
      <c r="J8620" t="s">
        <v>44</v>
      </c>
      <c r="N8620" s="6">
        <v>2011</v>
      </c>
      <c r="R8620" s="7">
        <v>31.698556920216902</v>
      </c>
      <c r="S8620" s="7">
        <v>73.208358817030003</v>
      </c>
      <c r="T8620" t="s">
        <v>46</v>
      </c>
      <c r="U8620" t="s">
        <v>31165</v>
      </c>
      <c r="Y8620" t="s">
        <v>19854</v>
      </c>
      <c r="Z8620" t="s">
        <v>19855</v>
      </c>
      <c r="AG8620" t="s">
        <v>31166</v>
      </c>
      <c r="AH8620" s="6">
        <v>1217325</v>
      </c>
      <c r="AI8620" t="s">
        <v>31168</v>
      </c>
      <c r="AJ8620" t="s">
        <v>31170</v>
      </c>
    </row>
    <row r="8621" spans="1:36" ht="17.25" hidden="1" customHeight="1" x14ac:dyDescent="0.2">
      <c r="A8621" s="4" t="s">
        <v>31171</v>
      </c>
      <c r="B8621" t="s">
        <v>30940</v>
      </c>
      <c r="C8621" t="s">
        <v>31172</v>
      </c>
      <c r="E8621" t="s">
        <v>40</v>
      </c>
      <c r="F8621" t="s">
        <v>41</v>
      </c>
      <c r="G8621" s="5">
        <v>235</v>
      </c>
      <c r="H8621" t="s">
        <v>42</v>
      </c>
      <c r="I8621" t="s">
        <v>43</v>
      </c>
      <c r="J8621" t="s">
        <v>45</v>
      </c>
      <c r="N8621" s="24">
        <v>2001</v>
      </c>
      <c r="R8621" s="7">
        <v>28.032141899999999</v>
      </c>
      <c r="S8621" s="7">
        <v>69.633707999999999</v>
      </c>
      <c r="T8621" t="s">
        <v>46</v>
      </c>
      <c r="U8621" t="s">
        <v>31015</v>
      </c>
      <c r="W8621" t="s">
        <v>30999</v>
      </c>
      <c r="X8621" t="s">
        <v>30976</v>
      </c>
      <c r="Y8621" t="s">
        <v>19854</v>
      </c>
      <c r="Z8621" t="s">
        <v>19855</v>
      </c>
      <c r="AC8621" t="s">
        <v>31173</v>
      </c>
      <c r="AG8621" t="s">
        <v>31174</v>
      </c>
      <c r="AH8621" s="8" t="s">
        <v>31175</v>
      </c>
      <c r="AI8621" t="s">
        <v>31176</v>
      </c>
      <c r="AJ8621" t="s">
        <v>31177</v>
      </c>
    </row>
    <row r="8622" spans="1:36" ht="17.25" hidden="1" customHeight="1" x14ac:dyDescent="0.2">
      <c r="A8622" s="4" t="s">
        <v>31178</v>
      </c>
      <c r="B8622" t="s">
        <v>30940</v>
      </c>
      <c r="C8622" t="s">
        <v>31179</v>
      </c>
      <c r="E8622" t="s">
        <v>40</v>
      </c>
      <c r="F8622" t="s">
        <v>64</v>
      </c>
      <c r="G8622" s="5">
        <v>210</v>
      </c>
      <c r="H8622" t="s">
        <v>42</v>
      </c>
      <c r="I8622" t="s">
        <v>240</v>
      </c>
      <c r="J8622" t="s">
        <v>45</v>
      </c>
      <c r="M8622" t="s">
        <v>559</v>
      </c>
      <c r="N8622" s="6">
        <v>1993</v>
      </c>
      <c r="R8622" s="7">
        <v>30.1042153</v>
      </c>
      <c r="S8622" s="7">
        <v>71.1587064</v>
      </c>
      <c r="T8622" t="s">
        <v>46</v>
      </c>
      <c r="U8622" t="s">
        <v>31108</v>
      </c>
      <c r="X8622" t="s">
        <v>25161</v>
      </c>
      <c r="Y8622" t="s">
        <v>19854</v>
      </c>
      <c r="Z8622" t="s">
        <v>19855</v>
      </c>
      <c r="AG8622" t="s">
        <v>31180</v>
      </c>
      <c r="AH8622" s="6">
        <v>1134630</v>
      </c>
      <c r="AI8622" t="s">
        <v>31181</v>
      </c>
      <c r="AJ8622" t="s">
        <v>31182</v>
      </c>
    </row>
    <row r="8623" spans="1:36" ht="17.25" hidden="1" customHeight="1" x14ac:dyDescent="0.2">
      <c r="A8623" s="4" t="s">
        <v>31178</v>
      </c>
      <c r="B8623" t="s">
        <v>30940</v>
      </c>
      <c r="C8623" t="s">
        <v>31179</v>
      </c>
      <c r="E8623" t="s">
        <v>56</v>
      </c>
      <c r="F8623" t="s">
        <v>64</v>
      </c>
      <c r="G8623" s="5">
        <v>210</v>
      </c>
      <c r="H8623" t="s">
        <v>42</v>
      </c>
      <c r="I8623" t="s">
        <v>240</v>
      </c>
      <c r="J8623" t="s">
        <v>45</v>
      </c>
      <c r="M8623" t="s">
        <v>559</v>
      </c>
      <c r="N8623" s="6">
        <v>1994</v>
      </c>
      <c r="R8623" s="7">
        <v>30.1042153</v>
      </c>
      <c r="S8623" s="7">
        <v>71.1587064</v>
      </c>
      <c r="T8623" t="s">
        <v>46</v>
      </c>
      <c r="U8623" t="s">
        <v>31108</v>
      </c>
      <c r="X8623" t="s">
        <v>25161</v>
      </c>
      <c r="Y8623" t="s">
        <v>19854</v>
      </c>
      <c r="Z8623" t="s">
        <v>19855</v>
      </c>
      <c r="AG8623" t="s">
        <v>31180</v>
      </c>
      <c r="AH8623" s="6">
        <v>1134631</v>
      </c>
      <c r="AI8623" t="s">
        <v>31181</v>
      </c>
      <c r="AJ8623" t="s">
        <v>31183</v>
      </c>
    </row>
    <row r="8624" spans="1:36" ht="17.25" hidden="1" customHeight="1" x14ac:dyDescent="0.2">
      <c r="A8624" s="4" t="s">
        <v>31178</v>
      </c>
      <c r="B8624" t="s">
        <v>30940</v>
      </c>
      <c r="C8624" t="s">
        <v>31179</v>
      </c>
      <c r="E8624" t="s">
        <v>58</v>
      </c>
      <c r="F8624" t="s">
        <v>64</v>
      </c>
      <c r="G8624" s="5">
        <v>210</v>
      </c>
      <c r="H8624" t="s">
        <v>42</v>
      </c>
      <c r="I8624" t="s">
        <v>240</v>
      </c>
      <c r="J8624" t="s">
        <v>45</v>
      </c>
      <c r="M8624" t="s">
        <v>559</v>
      </c>
      <c r="N8624" s="6">
        <v>1995</v>
      </c>
      <c r="R8624" s="7">
        <v>30.1042153</v>
      </c>
      <c r="S8624" s="7">
        <v>71.1587064</v>
      </c>
      <c r="T8624" t="s">
        <v>46</v>
      </c>
      <c r="U8624" t="s">
        <v>31108</v>
      </c>
      <c r="X8624" t="s">
        <v>25161</v>
      </c>
      <c r="Y8624" t="s">
        <v>19854</v>
      </c>
      <c r="Z8624" t="s">
        <v>19855</v>
      </c>
      <c r="AG8624" t="s">
        <v>31180</v>
      </c>
      <c r="AH8624" s="6">
        <v>1134632</v>
      </c>
      <c r="AI8624" t="s">
        <v>31181</v>
      </c>
      <c r="AJ8624" t="s">
        <v>31184</v>
      </c>
    </row>
    <row r="8625" spans="1:36" ht="17.25" hidden="1" customHeight="1" x14ac:dyDescent="0.2">
      <c r="A8625" s="4" t="s">
        <v>31178</v>
      </c>
      <c r="B8625" t="s">
        <v>30940</v>
      </c>
      <c r="C8625" t="s">
        <v>31179</v>
      </c>
      <c r="E8625" t="s">
        <v>191</v>
      </c>
      <c r="F8625" t="s">
        <v>64</v>
      </c>
      <c r="G8625" s="5">
        <v>200</v>
      </c>
      <c r="H8625" t="s">
        <v>42</v>
      </c>
      <c r="I8625" t="s">
        <v>240</v>
      </c>
      <c r="J8625" t="s">
        <v>45</v>
      </c>
      <c r="M8625" t="s">
        <v>559</v>
      </c>
      <c r="N8625" s="6">
        <v>1995</v>
      </c>
      <c r="R8625" s="7">
        <v>30.1042153</v>
      </c>
      <c r="S8625" s="7">
        <v>71.1587064</v>
      </c>
      <c r="T8625" t="s">
        <v>46</v>
      </c>
      <c r="U8625" t="s">
        <v>31108</v>
      </c>
      <c r="X8625" t="s">
        <v>25161</v>
      </c>
      <c r="Y8625" t="s">
        <v>19854</v>
      </c>
      <c r="Z8625" t="s">
        <v>19855</v>
      </c>
      <c r="AG8625" t="s">
        <v>31180</v>
      </c>
      <c r="AH8625" s="6">
        <v>1134633</v>
      </c>
      <c r="AI8625" t="s">
        <v>31181</v>
      </c>
      <c r="AJ8625" t="s">
        <v>31185</v>
      </c>
    </row>
    <row r="8626" spans="1:36" ht="17.25" hidden="1" customHeight="1" x14ac:dyDescent="0.2">
      <c r="A8626" s="4" t="s">
        <v>31178</v>
      </c>
      <c r="B8626" t="s">
        <v>30940</v>
      </c>
      <c r="C8626" t="s">
        <v>31179</v>
      </c>
      <c r="E8626" t="s">
        <v>335</v>
      </c>
      <c r="F8626" t="s">
        <v>64</v>
      </c>
      <c r="G8626" s="5">
        <v>200</v>
      </c>
      <c r="H8626" t="s">
        <v>42</v>
      </c>
      <c r="I8626" t="s">
        <v>240</v>
      </c>
      <c r="J8626" t="s">
        <v>45</v>
      </c>
      <c r="M8626" t="s">
        <v>559</v>
      </c>
      <c r="N8626" s="6">
        <v>1995</v>
      </c>
      <c r="R8626" s="7">
        <v>30.1042153</v>
      </c>
      <c r="S8626" s="7">
        <v>71.1587064</v>
      </c>
      <c r="T8626" t="s">
        <v>46</v>
      </c>
      <c r="U8626" t="s">
        <v>31108</v>
      </c>
      <c r="X8626" t="s">
        <v>25161</v>
      </c>
      <c r="Y8626" t="s">
        <v>19854</v>
      </c>
      <c r="Z8626" t="s">
        <v>19855</v>
      </c>
      <c r="AG8626" t="s">
        <v>31180</v>
      </c>
      <c r="AH8626" s="6">
        <v>1134634</v>
      </c>
      <c r="AI8626" t="s">
        <v>31181</v>
      </c>
      <c r="AJ8626" t="s">
        <v>31186</v>
      </c>
    </row>
    <row r="8627" spans="1:36" ht="17.25" hidden="1" customHeight="1" x14ac:dyDescent="0.2">
      <c r="A8627" s="4" t="s">
        <v>31178</v>
      </c>
      <c r="B8627" t="s">
        <v>30940</v>
      </c>
      <c r="C8627" t="s">
        <v>31179</v>
      </c>
      <c r="E8627" t="s">
        <v>1157</v>
      </c>
      <c r="F8627" t="s">
        <v>64</v>
      </c>
      <c r="G8627" s="5">
        <v>320</v>
      </c>
      <c r="H8627" t="s">
        <v>42</v>
      </c>
      <c r="I8627" t="s">
        <v>240</v>
      </c>
      <c r="J8627" t="s">
        <v>45</v>
      </c>
      <c r="M8627" t="s">
        <v>559</v>
      </c>
      <c r="N8627" s="6">
        <v>1997</v>
      </c>
      <c r="R8627" s="7">
        <v>30.1042153</v>
      </c>
      <c r="S8627" s="7">
        <v>71.1587064</v>
      </c>
      <c r="T8627" t="s">
        <v>46</v>
      </c>
      <c r="U8627" t="s">
        <v>31108</v>
      </c>
      <c r="X8627" t="s">
        <v>25161</v>
      </c>
      <c r="Y8627" t="s">
        <v>19854</v>
      </c>
      <c r="Z8627" t="s">
        <v>19855</v>
      </c>
      <c r="AG8627" t="s">
        <v>31180</v>
      </c>
      <c r="AH8627" s="6">
        <v>1134635</v>
      </c>
      <c r="AI8627" t="s">
        <v>31181</v>
      </c>
      <c r="AJ8627" t="s">
        <v>31187</v>
      </c>
    </row>
    <row r="8628" spans="1:36" ht="17.25" hidden="1" customHeight="1" x14ac:dyDescent="0.2">
      <c r="A8628" s="4" t="s">
        <v>31196</v>
      </c>
      <c r="B8628" t="s">
        <v>30940</v>
      </c>
      <c r="C8628" t="s">
        <v>31197</v>
      </c>
      <c r="E8628" t="s">
        <v>4762</v>
      </c>
      <c r="F8628" t="s">
        <v>570</v>
      </c>
      <c r="G8628" s="5">
        <v>16.5</v>
      </c>
      <c r="H8628" t="s">
        <v>42</v>
      </c>
      <c r="I8628" t="s">
        <v>240</v>
      </c>
      <c r="J8628" t="s">
        <v>44</v>
      </c>
      <c r="N8628" s="6">
        <v>2012</v>
      </c>
      <c r="R8628" s="7">
        <v>32.0592456496761</v>
      </c>
      <c r="S8628" s="7">
        <v>74.781682493752896</v>
      </c>
      <c r="T8628" t="s">
        <v>46</v>
      </c>
      <c r="U8628" t="s">
        <v>31198</v>
      </c>
      <c r="Y8628" t="s">
        <v>19854</v>
      </c>
      <c r="Z8628" t="s">
        <v>19855</v>
      </c>
      <c r="AG8628" t="s">
        <v>31199</v>
      </c>
      <c r="AH8628" s="6">
        <v>1211790</v>
      </c>
      <c r="AI8628" t="s">
        <v>31200</v>
      </c>
      <c r="AJ8628" t="s">
        <v>31201</v>
      </c>
    </row>
    <row r="8629" spans="1:36" ht="17.25" hidden="1" customHeight="1" x14ac:dyDescent="0.2">
      <c r="A8629" s="4" t="s">
        <v>31196</v>
      </c>
      <c r="B8629" t="s">
        <v>30940</v>
      </c>
      <c r="C8629" t="s">
        <v>31197</v>
      </c>
      <c r="E8629" t="s">
        <v>30946</v>
      </c>
      <c r="F8629" t="s">
        <v>570</v>
      </c>
      <c r="G8629" s="5">
        <v>202.4</v>
      </c>
      <c r="H8629" t="s">
        <v>42</v>
      </c>
      <c r="I8629" t="s">
        <v>528</v>
      </c>
      <c r="J8629" t="s">
        <v>44</v>
      </c>
      <c r="N8629" s="6">
        <v>2012</v>
      </c>
      <c r="R8629" s="7">
        <v>32.0592456496761</v>
      </c>
      <c r="S8629" s="7">
        <v>74.781682493752896</v>
      </c>
      <c r="T8629" t="s">
        <v>46</v>
      </c>
      <c r="U8629" t="s">
        <v>31198</v>
      </c>
      <c r="Y8629" t="s">
        <v>19854</v>
      </c>
      <c r="Z8629" t="s">
        <v>19855</v>
      </c>
      <c r="AG8629" t="s">
        <v>31199</v>
      </c>
      <c r="AH8629" s="6">
        <v>1211790</v>
      </c>
      <c r="AI8629" t="s">
        <v>31200</v>
      </c>
      <c r="AJ8629" t="s">
        <v>31202</v>
      </c>
    </row>
    <row r="8630" spans="1:36" ht="17.25" hidden="1" customHeight="1" x14ac:dyDescent="0.2">
      <c r="A8630" s="4" t="s">
        <v>31203</v>
      </c>
      <c r="B8630" t="s">
        <v>30940</v>
      </c>
      <c r="C8630" t="s">
        <v>31204</v>
      </c>
      <c r="E8630" t="s">
        <v>4762</v>
      </c>
      <c r="F8630" t="s">
        <v>2972</v>
      </c>
      <c r="G8630" s="5">
        <v>14</v>
      </c>
      <c r="H8630" t="s">
        <v>42</v>
      </c>
      <c r="I8630" t="s">
        <v>240</v>
      </c>
      <c r="J8630" t="s">
        <v>44</v>
      </c>
      <c r="N8630" s="6">
        <v>2010</v>
      </c>
      <c r="R8630" s="7">
        <v>31.123728886115799</v>
      </c>
      <c r="S8630" s="7">
        <v>73.901665827551895</v>
      </c>
      <c r="T8630" t="s">
        <v>46</v>
      </c>
      <c r="U8630" t="s">
        <v>31205</v>
      </c>
      <c r="Y8630" t="s">
        <v>19854</v>
      </c>
      <c r="Z8630" t="s">
        <v>19855</v>
      </c>
      <c r="AG8630" t="s">
        <v>31206</v>
      </c>
      <c r="AH8630" s="6">
        <v>1214017</v>
      </c>
      <c r="AI8630" t="s">
        <v>31207</v>
      </c>
      <c r="AJ8630" t="s">
        <v>31208</v>
      </c>
    </row>
    <row r="8631" spans="1:36" ht="17.25" hidden="1" customHeight="1" x14ac:dyDescent="0.2">
      <c r="A8631" s="4" t="s">
        <v>31203</v>
      </c>
      <c r="B8631" t="s">
        <v>30940</v>
      </c>
      <c r="C8631" t="s">
        <v>31204</v>
      </c>
      <c r="E8631" t="s">
        <v>30946</v>
      </c>
      <c r="F8631" t="s">
        <v>2972</v>
      </c>
      <c r="G8631" s="5">
        <v>185.9</v>
      </c>
      <c r="H8631" t="s">
        <v>42</v>
      </c>
      <c r="I8631" t="s">
        <v>528</v>
      </c>
      <c r="J8631" t="s">
        <v>44</v>
      </c>
      <c r="N8631" s="6">
        <v>2010</v>
      </c>
      <c r="R8631" s="7">
        <v>31.123728886115799</v>
      </c>
      <c r="S8631" s="7">
        <v>73.901665827551895</v>
      </c>
      <c r="T8631" t="s">
        <v>46</v>
      </c>
      <c r="U8631" t="s">
        <v>31205</v>
      </c>
      <c r="Y8631" t="s">
        <v>19854</v>
      </c>
      <c r="Z8631" t="s">
        <v>19855</v>
      </c>
      <c r="AG8631" t="s">
        <v>31206</v>
      </c>
      <c r="AH8631" s="6">
        <v>1214017</v>
      </c>
      <c r="AI8631" t="s">
        <v>31207</v>
      </c>
      <c r="AJ8631" t="s">
        <v>31209</v>
      </c>
    </row>
    <row r="8632" spans="1:36" ht="17.25" hidden="1" customHeight="1" x14ac:dyDescent="0.2">
      <c r="A8632" s="4" t="s">
        <v>31210</v>
      </c>
      <c r="B8632" t="s">
        <v>30940</v>
      </c>
      <c r="C8632" t="s">
        <v>31211</v>
      </c>
      <c r="E8632" t="s">
        <v>4762</v>
      </c>
      <c r="F8632" t="s">
        <v>570</v>
      </c>
      <c r="G8632" s="5">
        <v>14</v>
      </c>
      <c r="H8632" t="s">
        <v>42</v>
      </c>
      <c r="I8632" t="s">
        <v>240</v>
      </c>
      <c r="J8632" t="s">
        <v>44</v>
      </c>
      <c r="N8632" s="6">
        <v>2010</v>
      </c>
      <c r="R8632" s="7">
        <v>31.123728886115799</v>
      </c>
      <c r="S8632" s="7">
        <v>73.901665827551895</v>
      </c>
      <c r="T8632" t="s">
        <v>46</v>
      </c>
      <c r="U8632" t="s">
        <v>31205</v>
      </c>
      <c r="Y8632" t="s">
        <v>19854</v>
      </c>
      <c r="Z8632" t="s">
        <v>19855</v>
      </c>
      <c r="AG8632" t="s">
        <v>31212</v>
      </c>
      <c r="AH8632" s="6">
        <v>1209763</v>
      </c>
      <c r="AI8632" t="s">
        <v>31213</v>
      </c>
      <c r="AJ8632" t="s">
        <v>31214</v>
      </c>
    </row>
    <row r="8633" spans="1:36" ht="17.25" hidden="1" customHeight="1" x14ac:dyDescent="0.2">
      <c r="A8633" s="4" t="s">
        <v>31210</v>
      </c>
      <c r="B8633" t="s">
        <v>30940</v>
      </c>
      <c r="C8633" t="s">
        <v>31211</v>
      </c>
      <c r="E8633" t="s">
        <v>30946</v>
      </c>
      <c r="F8633" t="s">
        <v>570</v>
      </c>
      <c r="G8633" s="5">
        <v>185.9</v>
      </c>
      <c r="H8633" t="s">
        <v>42</v>
      </c>
      <c r="I8633" t="s">
        <v>528</v>
      </c>
      <c r="J8633" t="s">
        <v>44</v>
      </c>
      <c r="N8633" s="6">
        <v>2010</v>
      </c>
      <c r="R8633" s="7">
        <v>31.123728886115799</v>
      </c>
      <c r="S8633" s="7">
        <v>73.901665827551895</v>
      </c>
      <c r="T8633" t="s">
        <v>46</v>
      </c>
      <c r="U8633" t="s">
        <v>31205</v>
      </c>
      <c r="Y8633" t="s">
        <v>19854</v>
      </c>
      <c r="Z8633" t="s">
        <v>19855</v>
      </c>
      <c r="AG8633" t="s">
        <v>31212</v>
      </c>
      <c r="AH8633" s="6">
        <v>1209763</v>
      </c>
      <c r="AI8633" t="s">
        <v>31213</v>
      </c>
      <c r="AJ8633" t="s">
        <v>31215</v>
      </c>
    </row>
    <row r="8634" spans="1:36" ht="17.25" hidden="1" customHeight="1" x14ac:dyDescent="0.2">
      <c r="A8634" s="4" t="s">
        <v>31222</v>
      </c>
      <c r="B8634" t="s">
        <v>30940</v>
      </c>
      <c r="C8634" t="s">
        <v>31223</v>
      </c>
      <c r="E8634" t="s">
        <v>40</v>
      </c>
      <c r="F8634" t="s">
        <v>41</v>
      </c>
      <c r="G8634" s="5">
        <v>225</v>
      </c>
      <c r="H8634" t="s">
        <v>42</v>
      </c>
      <c r="I8634" t="s">
        <v>43</v>
      </c>
      <c r="J8634" t="s">
        <v>45</v>
      </c>
      <c r="N8634" s="6">
        <v>2010</v>
      </c>
      <c r="R8634" s="7">
        <v>31.188005199999999</v>
      </c>
      <c r="S8634" s="7">
        <v>73.887916700000005</v>
      </c>
      <c r="T8634" t="s">
        <v>46</v>
      </c>
      <c r="U8634" t="s">
        <v>31224</v>
      </c>
      <c r="W8634" t="s">
        <v>30960</v>
      </c>
      <c r="X8634" t="s">
        <v>25161</v>
      </c>
      <c r="Y8634" t="s">
        <v>19854</v>
      </c>
      <c r="Z8634" t="s">
        <v>19855</v>
      </c>
      <c r="AG8634" t="s">
        <v>31225</v>
      </c>
      <c r="AH8634" s="27" t="s">
        <v>31226</v>
      </c>
      <c r="AI8634" t="s">
        <v>31227</v>
      </c>
      <c r="AJ8634" t="s">
        <v>31228</v>
      </c>
    </row>
    <row r="8635" spans="1:36" ht="17.25" hidden="1" customHeight="1" x14ac:dyDescent="0.2">
      <c r="A8635" s="4" t="s">
        <v>31229</v>
      </c>
      <c r="B8635" t="s">
        <v>30940</v>
      </c>
      <c r="C8635" t="s">
        <v>31230</v>
      </c>
      <c r="E8635" t="s">
        <v>40</v>
      </c>
      <c r="F8635" t="s">
        <v>2972</v>
      </c>
      <c r="G8635" s="5">
        <v>365</v>
      </c>
      <c r="H8635" t="s">
        <v>42</v>
      </c>
      <c r="I8635" t="s">
        <v>240</v>
      </c>
      <c r="J8635" t="s">
        <v>45</v>
      </c>
      <c r="N8635" s="6">
        <v>1995</v>
      </c>
      <c r="R8635" s="7">
        <v>30.172870929686201</v>
      </c>
      <c r="S8635" s="7">
        <v>70.993444843625596</v>
      </c>
      <c r="T8635" t="s">
        <v>46</v>
      </c>
      <c r="U8635" t="s">
        <v>31108</v>
      </c>
      <c r="Y8635" t="s">
        <v>19854</v>
      </c>
      <c r="Z8635" t="s">
        <v>19855</v>
      </c>
      <c r="AG8635" t="s">
        <v>31231</v>
      </c>
      <c r="AH8635" s="6">
        <v>1127937</v>
      </c>
      <c r="AI8635" t="s">
        <v>31232</v>
      </c>
      <c r="AJ8635" t="s">
        <v>31233</v>
      </c>
    </row>
    <row r="8636" spans="1:36" ht="17.25" hidden="1" customHeight="1" x14ac:dyDescent="0.2">
      <c r="A8636" s="4" t="s">
        <v>31234</v>
      </c>
      <c r="B8636" t="s">
        <v>30940</v>
      </c>
      <c r="C8636" t="s">
        <v>31235</v>
      </c>
      <c r="E8636" t="s">
        <v>40</v>
      </c>
      <c r="F8636" t="s">
        <v>1618</v>
      </c>
      <c r="G8636" s="5">
        <v>97</v>
      </c>
      <c r="H8636" t="s">
        <v>42</v>
      </c>
      <c r="I8636" t="s">
        <v>528</v>
      </c>
      <c r="N8636" s="27" t="s">
        <v>45</v>
      </c>
      <c r="R8636" s="7">
        <v>31.246327107982701</v>
      </c>
      <c r="S8636" s="7">
        <v>74.177838466992597</v>
      </c>
      <c r="T8636" t="s">
        <v>46</v>
      </c>
      <c r="U8636" t="s">
        <v>31125</v>
      </c>
      <c r="W8636" t="s">
        <v>30960</v>
      </c>
      <c r="X8636" t="s">
        <v>25161</v>
      </c>
      <c r="Y8636" t="s">
        <v>19854</v>
      </c>
      <c r="Z8636" t="s">
        <v>19855</v>
      </c>
      <c r="AG8636" t="s">
        <v>31236</v>
      </c>
      <c r="AH8636" s="6">
        <v>1231119</v>
      </c>
      <c r="AI8636" t="s">
        <v>31237</v>
      </c>
      <c r="AJ8636" t="s">
        <v>31238</v>
      </c>
    </row>
    <row r="8637" spans="1:36" ht="17.25" hidden="1" customHeight="1" x14ac:dyDescent="0.2">
      <c r="A8637" s="4" t="s">
        <v>31239</v>
      </c>
      <c r="B8637" t="s">
        <v>30940</v>
      </c>
      <c r="C8637" t="s">
        <v>31240</v>
      </c>
      <c r="E8637" t="s">
        <v>40</v>
      </c>
      <c r="F8637" t="s">
        <v>41</v>
      </c>
      <c r="G8637" s="5">
        <v>450</v>
      </c>
      <c r="H8637" t="s">
        <v>42</v>
      </c>
      <c r="I8637" t="s">
        <v>43</v>
      </c>
      <c r="J8637" t="s">
        <v>45</v>
      </c>
      <c r="N8637" s="6">
        <v>1999</v>
      </c>
      <c r="R8637" s="7">
        <v>30.568648</v>
      </c>
      <c r="S8637" s="7">
        <v>72.139604000000006</v>
      </c>
      <c r="T8637" t="s">
        <v>46</v>
      </c>
      <c r="U8637" t="s">
        <v>31241</v>
      </c>
      <c r="W8637" t="s">
        <v>31008</v>
      </c>
      <c r="X8637" t="s">
        <v>25161</v>
      </c>
      <c r="Y8637" t="s">
        <v>19854</v>
      </c>
      <c r="Z8637" t="s">
        <v>19855</v>
      </c>
      <c r="AG8637" t="s">
        <v>31242</v>
      </c>
      <c r="AH8637" s="8" t="s">
        <v>31243</v>
      </c>
      <c r="AI8637" t="s">
        <v>31244</v>
      </c>
      <c r="AJ8637" t="s">
        <v>31245</v>
      </c>
    </row>
    <row r="8638" spans="1:36" ht="17.25" hidden="1" customHeight="1" x14ac:dyDescent="0.2">
      <c r="A8638" s="4" t="s">
        <v>3476</v>
      </c>
      <c r="B8638" t="s">
        <v>3017</v>
      </c>
      <c r="C8638" t="s">
        <v>3477</v>
      </c>
      <c r="D8638" t="s">
        <v>3478</v>
      </c>
      <c r="E8638" t="s">
        <v>3479</v>
      </c>
      <c r="F8638" t="s">
        <v>64</v>
      </c>
      <c r="G8638" s="5">
        <v>110</v>
      </c>
      <c r="H8638" t="s">
        <v>42</v>
      </c>
      <c r="I8638" t="s">
        <v>240</v>
      </c>
      <c r="J8638" t="s">
        <v>45</v>
      </c>
      <c r="K8638" t="s">
        <v>45</v>
      </c>
      <c r="L8638" t="s">
        <v>45</v>
      </c>
      <c r="M8638" t="s">
        <v>559</v>
      </c>
      <c r="N8638" s="27">
        <v>1965</v>
      </c>
      <c r="Q8638" t="s">
        <v>3112</v>
      </c>
      <c r="R8638" s="7">
        <v>-34.571795600000002</v>
      </c>
      <c r="S8638" s="7">
        <v>-58.384488699999999</v>
      </c>
      <c r="T8638" t="s">
        <v>46</v>
      </c>
      <c r="U8638" t="s">
        <v>3023</v>
      </c>
      <c r="W8638" t="s">
        <v>3480</v>
      </c>
      <c r="X8638" t="s">
        <v>3023</v>
      </c>
      <c r="Y8638" t="s">
        <v>3012</v>
      </c>
      <c r="Z8638" t="s">
        <v>3013</v>
      </c>
      <c r="AG8638" t="s">
        <v>3481</v>
      </c>
      <c r="AH8638" s="8">
        <v>1108944</v>
      </c>
      <c r="AI8638" t="s">
        <v>3482</v>
      </c>
      <c r="AJ8638" t="s">
        <v>3483</v>
      </c>
    </row>
    <row r="8639" spans="1:36" ht="17.25" hidden="1" customHeight="1" x14ac:dyDescent="0.2">
      <c r="A8639" s="4" t="s">
        <v>9714</v>
      </c>
      <c r="B8639" t="s">
        <v>8398</v>
      </c>
      <c r="C8639" t="s">
        <v>9715</v>
      </c>
      <c r="E8639" t="s">
        <v>56</v>
      </c>
      <c r="F8639" t="s">
        <v>4924</v>
      </c>
      <c r="G8639" s="5">
        <v>405</v>
      </c>
      <c r="H8639" t="s">
        <v>558</v>
      </c>
      <c r="I8639" t="s">
        <v>240</v>
      </c>
      <c r="J8639" t="s">
        <v>559</v>
      </c>
      <c r="M8639" t="s">
        <v>2514</v>
      </c>
      <c r="N8639" s="6">
        <v>1965</v>
      </c>
      <c r="R8639" s="7">
        <v>40.096111000000001</v>
      </c>
      <c r="S8639" s="7">
        <v>-76.696200000000005</v>
      </c>
      <c r="T8639" t="s">
        <v>46</v>
      </c>
      <c r="U8639" t="s">
        <v>9716</v>
      </c>
      <c r="V8639" t="s">
        <v>9717</v>
      </c>
      <c r="X8639" t="s">
        <v>8642</v>
      </c>
      <c r="Y8639" t="s">
        <v>3012</v>
      </c>
      <c r="Z8639" t="s">
        <v>3691</v>
      </c>
      <c r="AA8639" t="s">
        <v>9718</v>
      </c>
      <c r="AB8639" t="s">
        <v>8503</v>
      </c>
      <c r="AG8639" t="s">
        <v>9719</v>
      </c>
      <c r="AH8639" s="27" t="s">
        <v>45</v>
      </c>
      <c r="AI8639" t="s">
        <v>9720</v>
      </c>
      <c r="AJ8639" t="s">
        <v>9722</v>
      </c>
    </row>
    <row r="8640" spans="1:36" ht="17.25" hidden="1" customHeight="1" x14ac:dyDescent="0.2">
      <c r="A8640" s="4" t="s">
        <v>31251</v>
      </c>
      <c r="B8640" t="s">
        <v>30940</v>
      </c>
      <c r="C8640" t="s">
        <v>31252</v>
      </c>
      <c r="E8640" t="s">
        <v>40</v>
      </c>
      <c r="F8640" t="s">
        <v>570</v>
      </c>
      <c r="G8640" s="5">
        <v>134</v>
      </c>
      <c r="H8640" t="s">
        <v>42</v>
      </c>
      <c r="I8640" t="s">
        <v>240</v>
      </c>
      <c r="J8640" t="s">
        <v>44</v>
      </c>
      <c r="N8640" s="6">
        <v>1999</v>
      </c>
      <c r="R8640" s="7">
        <v>31.7328362060878</v>
      </c>
      <c r="S8640" s="7">
        <v>73.875051040313906</v>
      </c>
      <c r="T8640" t="s">
        <v>46</v>
      </c>
      <c r="U8640" t="s">
        <v>31253</v>
      </c>
      <c r="Y8640" t="s">
        <v>19854</v>
      </c>
      <c r="Z8640" t="s">
        <v>19855</v>
      </c>
      <c r="AG8640" t="s">
        <v>31254</v>
      </c>
      <c r="AH8640" s="6">
        <v>1144516</v>
      </c>
      <c r="AI8640" t="s">
        <v>31255</v>
      </c>
      <c r="AJ8640" t="s">
        <v>31256</v>
      </c>
    </row>
    <row r="8641" spans="1:36" ht="17.25" hidden="1" customHeight="1" x14ac:dyDescent="0.2">
      <c r="A8641" s="4" t="s">
        <v>31257</v>
      </c>
      <c r="B8641" t="s">
        <v>30940</v>
      </c>
      <c r="C8641" t="s">
        <v>31258</v>
      </c>
      <c r="E8641" t="s">
        <v>40</v>
      </c>
      <c r="F8641" t="s">
        <v>41</v>
      </c>
      <c r="G8641" s="5">
        <v>225</v>
      </c>
      <c r="H8641" t="s">
        <v>42</v>
      </c>
      <c r="I8641" t="s">
        <v>43</v>
      </c>
      <c r="J8641" t="s">
        <v>45</v>
      </c>
      <c r="N8641" s="6">
        <v>2010</v>
      </c>
      <c r="R8641" s="7">
        <v>30.696186399999998</v>
      </c>
      <c r="S8641" s="7">
        <v>73.259363300000004</v>
      </c>
      <c r="T8641" t="s">
        <v>46</v>
      </c>
      <c r="U8641" t="s">
        <v>31259</v>
      </c>
      <c r="W8641" t="s">
        <v>31259</v>
      </c>
      <c r="X8641" t="s">
        <v>25161</v>
      </c>
      <c r="Y8641" t="s">
        <v>19854</v>
      </c>
      <c r="Z8641" t="s">
        <v>19855</v>
      </c>
      <c r="AG8641" t="s">
        <v>31260</v>
      </c>
      <c r="AH8641" s="27" t="s">
        <v>31261</v>
      </c>
      <c r="AI8641" t="s">
        <v>31262</v>
      </c>
      <c r="AJ8641" t="s">
        <v>31263</v>
      </c>
    </row>
    <row r="8642" spans="1:36" ht="17.25" hidden="1" customHeight="1" x14ac:dyDescent="0.2">
      <c r="A8642" s="4" t="s">
        <v>31264</v>
      </c>
      <c r="B8642" t="s">
        <v>30940</v>
      </c>
      <c r="C8642" t="s">
        <v>31265</v>
      </c>
      <c r="E8642" t="s">
        <v>40</v>
      </c>
      <c r="F8642" t="s">
        <v>41</v>
      </c>
      <c r="G8642" s="5">
        <v>225</v>
      </c>
      <c r="H8642" t="s">
        <v>42</v>
      </c>
      <c r="I8642" t="s">
        <v>43</v>
      </c>
      <c r="J8642" t="s">
        <v>45</v>
      </c>
      <c r="N8642" s="6">
        <v>2010</v>
      </c>
      <c r="R8642" s="7">
        <v>31.761001</v>
      </c>
      <c r="S8642" s="7">
        <v>74.035548000000006</v>
      </c>
      <c r="T8642" t="s">
        <v>46</v>
      </c>
      <c r="U8642" t="s">
        <v>31266</v>
      </c>
      <c r="W8642" t="s">
        <v>30967</v>
      </c>
      <c r="X8642" t="s">
        <v>25161</v>
      </c>
      <c r="Y8642" t="s">
        <v>19854</v>
      </c>
      <c r="Z8642" t="s">
        <v>19855</v>
      </c>
      <c r="AG8642" t="s">
        <v>31267</v>
      </c>
      <c r="AH8642" s="27" t="s">
        <v>31268</v>
      </c>
      <c r="AI8642" t="s">
        <v>31269</v>
      </c>
      <c r="AJ8642" t="s">
        <v>31270</v>
      </c>
    </row>
    <row r="8643" spans="1:36" ht="17.25" hidden="1" customHeight="1" x14ac:dyDescent="0.2">
      <c r="A8643" s="4" t="s">
        <v>31271</v>
      </c>
      <c r="B8643" t="s">
        <v>30940</v>
      </c>
      <c r="C8643" t="s">
        <v>31272</v>
      </c>
      <c r="E8643" t="s">
        <v>40</v>
      </c>
      <c r="F8643" t="s">
        <v>3880</v>
      </c>
      <c r="G8643" s="5">
        <v>87.647999999999996</v>
      </c>
      <c r="H8643" t="s">
        <v>42</v>
      </c>
      <c r="I8643" t="s">
        <v>528</v>
      </c>
      <c r="J8643" t="s">
        <v>45</v>
      </c>
      <c r="N8643" s="6">
        <v>2009</v>
      </c>
      <c r="R8643" s="7">
        <v>24.904918510827599</v>
      </c>
      <c r="S8643" s="7">
        <v>66.975936249472298</v>
      </c>
      <c r="T8643" t="s">
        <v>504</v>
      </c>
      <c r="U8643" t="s">
        <v>30975</v>
      </c>
      <c r="X8643" t="s">
        <v>30976</v>
      </c>
      <c r="Y8643" t="s">
        <v>19854</v>
      </c>
      <c r="Z8643" t="s">
        <v>19855</v>
      </c>
      <c r="AG8643" t="s">
        <v>31273</v>
      </c>
      <c r="AH8643" s="8" t="s">
        <v>31274</v>
      </c>
      <c r="AI8643" t="s">
        <v>31275</v>
      </c>
      <c r="AJ8643" t="s">
        <v>31276</v>
      </c>
    </row>
    <row r="8644" spans="1:36" ht="17.25" hidden="1" customHeight="1" x14ac:dyDescent="0.2">
      <c r="A8644" s="4" t="s">
        <v>31277</v>
      </c>
      <c r="B8644" t="s">
        <v>30940</v>
      </c>
      <c r="C8644" t="s">
        <v>31278</v>
      </c>
      <c r="E8644" t="s">
        <v>31279</v>
      </c>
      <c r="F8644" t="s">
        <v>570</v>
      </c>
      <c r="G8644" s="5">
        <v>117</v>
      </c>
      <c r="H8644" t="s">
        <v>42</v>
      </c>
      <c r="I8644" t="s">
        <v>528</v>
      </c>
      <c r="J8644" t="s">
        <v>45</v>
      </c>
      <c r="N8644" s="6">
        <v>1999</v>
      </c>
      <c r="R8644" s="7">
        <v>31.291980876053401</v>
      </c>
      <c r="S8644" s="7">
        <v>74.248690705381506</v>
      </c>
      <c r="T8644" t="s">
        <v>46</v>
      </c>
      <c r="U8644" t="s">
        <v>31280</v>
      </c>
      <c r="Y8644" t="s">
        <v>19854</v>
      </c>
      <c r="Z8644" t="s">
        <v>19855</v>
      </c>
      <c r="AG8644" t="s">
        <v>31281</v>
      </c>
      <c r="AH8644" s="8" t="s">
        <v>31282</v>
      </c>
      <c r="AI8644" t="s">
        <v>31283</v>
      </c>
      <c r="AJ8644" t="s">
        <v>31284</v>
      </c>
    </row>
    <row r="8645" spans="1:36" ht="17.25" hidden="1" customHeight="1" x14ac:dyDescent="0.2">
      <c r="A8645" s="4" t="s">
        <v>31285</v>
      </c>
      <c r="B8645" t="s">
        <v>30940</v>
      </c>
      <c r="C8645" t="s">
        <v>31286</v>
      </c>
      <c r="E8645" t="s">
        <v>31117</v>
      </c>
      <c r="F8645" t="s">
        <v>570</v>
      </c>
      <c r="G8645" s="5">
        <v>126</v>
      </c>
      <c r="H8645" t="s">
        <v>42</v>
      </c>
      <c r="I8645" t="s">
        <v>528</v>
      </c>
      <c r="J8645" t="s">
        <v>45</v>
      </c>
      <c r="N8645" s="6">
        <v>1997</v>
      </c>
      <c r="R8645" s="7">
        <v>25.000136209217999</v>
      </c>
      <c r="S8645" s="7">
        <v>66.907711937825397</v>
      </c>
      <c r="T8645" t="s">
        <v>46</v>
      </c>
      <c r="U8645" t="s">
        <v>31287</v>
      </c>
      <c r="Y8645" t="s">
        <v>19854</v>
      </c>
      <c r="Z8645" t="s">
        <v>19855</v>
      </c>
      <c r="AH8645" s="27"/>
      <c r="AI8645" t="s">
        <v>31288</v>
      </c>
      <c r="AJ8645" t="s">
        <v>31289</v>
      </c>
    </row>
    <row r="8646" spans="1:36" ht="17.25" hidden="1" customHeight="1" x14ac:dyDescent="0.2">
      <c r="A8646" s="4" t="s">
        <v>31297</v>
      </c>
      <c r="B8646" t="s">
        <v>30940</v>
      </c>
      <c r="C8646" t="s">
        <v>31298</v>
      </c>
      <c r="E8646" t="s">
        <v>40</v>
      </c>
      <c r="F8646" t="s">
        <v>41</v>
      </c>
      <c r="G8646" s="5">
        <v>586</v>
      </c>
      <c r="H8646" t="s">
        <v>42</v>
      </c>
      <c r="I8646" t="s">
        <v>43</v>
      </c>
      <c r="J8646" t="s">
        <v>45</v>
      </c>
      <c r="N8646" s="6">
        <v>2000</v>
      </c>
      <c r="R8646" s="7">
        <v>28.582708</v>
      </c>
      <c r="S8646" s="7">
        <v>68.176209</v>
      </c>
      <c r="T8646" t="s">
        <v>46</v>
      </c>
      <c r="U8646" t="s">
        <v>31299</v>
      </c>
      <c r="W8646" t="s">
        <v>31300</v>
      </c>
      <c r="X8646" t="s">
        <v>31059</v>
      </c>
      <c r="Y8646" t="s">
        <v>19854</v>
      </c>
      <c r="Z8646" t="s">
        <v>19855</v>
      </c>
      <c r="AG8646" t="s">
        <v>31301</v>
      </c>
      <c r="AH8646" s="27" t="s">
        <v>31302</v>
      </c>
      <c r="AI8646" t="s">
        <v>31303</v>
      </c>
      <c r="AJ8646" t="s">
        <v>31304</v>
      </c>
    </row>
    <row r="8647" spans="1:36" ht="17.25" hidden="1" customHeight="1" x14ac:dyDescent="0.2">
      <c r="A8647" s="4" t="s">
        <v>31316</v>
      </c>
      <c r="B8647" t="s">
        <v>16339</v>
      </c>
      <c r="C8647" t="s">
        <v>31317</v>
      </c>
      <c r="D8647" t="s">
        <v>31318</v>
      </c>
      <c r="E8647" t="s">
        <v>40</v>
      </c>
      <c r="F8647" t="s">
        <v>41</v>
      </c>
      <c r="G8647" s="5">
        <v>140</v>
      </c>
      <c r="H8647" t="s">
        <v>42</v>
      </c>
      <c r="I8647" t="s">
        <v>43</v>
      </c>
      <c r="J8647" t="s">
        <v>45</v>
      </c>
      <c r="K8647" t="s">
        <v>45</v>
      </c>
      <c r="L8647" t="s">
        <v>45</v>
      </c>
      <c r="N8647" s="6">
        <v>1999</v>
      </c>
      <c r="R8647" s="7">
        <v>31.4553978</v>
      </c>
      <c r="S8647" s="7">
        <v>34.399537799999997</v>
      </c>
      <c r="T8647" t="s">
        <v>46</v>
      </c>
      <c r="U8647" t="s">
        <v>31319</v>
      </c>
      <c r="X8647" t="s">
        <v>31319</v>
      </c>
      <c r="Y8647" t="s">
        <v>19854</v>
      </c>
      <c r="Z8647" t="s">
        <v>19864</v>
      </c>
      <c r="AC8647" t="s">
        <v>31320</v>
      </c>
      <c r="AF8647" t="s">
        <v>52</v>
      </c>
      <c r="AG8647" t="s">
        <v>31321</v>
      </c>
      <c r="AH8647" s="27" t="s">
        <v>31322</v>
      </c>
      <c r="AI8647" t="s">
        <v>31323</v>
      </c>
      <c r="AJ8647" t="s">
        <v>31324</v>
      </c>
    </row>
    <row r="8648" spans="1:36" ht="17.25" hidden="1" customHeight="1" x14ac:dyDescent="0.2">
      <c r="A8648" s="4" t="s">
        <v>31338</v>
      </c>
      <c r="B8648" t="s">
        <v>31326</v>
      </c>
      <c r="C8648" t="s">
        <v>31339</v>
      </c>
      <c r="E8648" t="s">
        <v>58</v>
      </c>
      <c r="F8648" t="s">
        <v>617</v>
      </c>
      <c r="G8648" s="5">
        <v>600</v>
      </c>
      <c r="H8648" t="s">
        <v>558</v>
      </c>
      <c r="I8648" t="s">
        <v>43</v>
      </c>
      <c r="J8648" t="s">
        <v>45</v>
      </c>
      <c r="K8648" t="s">
        <v>45</v>
      </c>
      <c r="L8648" t="s">
        <v>45</v>
      </c>
      <c r="N8648" s="27" t="s">
        <v>45</v>
      </c>
      <c r="R8648" s="7">
        <v>14.056900000000001</v>
      </c>
      <c r="S8648" s="7">
        <v>121.86168000000001</v>
      </c>
      <c r="T8648" t="s">
        <v>504</v>
      </c>
      <c r="V8648" t="s">
        <v>31340</v>
      </c>
      <c r="W8648" t="s">
        <v>31341</v>
      </c>
      <c r="X8648" t="s">
        <v>31335</v>
      </c>
      <c r="Y8648" t="s">
        <v>19854</v>
      </c>
      <c r="Z8648" t="s">
        <v>21007</v>
      </c>
      <c r="AG8648" t="s">
        <v>45</v>
      </c>
      <c r="AH8648" s="27"/>
      <c r="AI8648" t="s">
        <v>31342</v>
      </c>
      <c r="AJ8648" t="s">
        <v>31345</v>
      </c>
    </row>
    <row r="8649" spans="1:36" ht="17.25" hidden="1" customHeight="1" x14ac:dyDescent="0.2">
      <c r="A8649" s="4" t="s">
        <v>31338</v>
      </c>
      <c r="B8649" t="s">
        <v>31326</v>
      </c>
      <c r="C8649" t="s">
        <v>31339</v>
      </c>
      <c r="E8649" t="s">
        <v>191</v>
      </c>
      <c r="F8649" t="s">
        <v>617</v>
      </c>
      <c r="G8649" s="5">
        <v>600</v>
      </c>
      <c r="H8649" t="s">
        <v>558</v>
      </c>
      <c r="I8649" t="s">
        <v>43</v>
      </c>
      <c r="J8649" t="s">
        <v>45</v>
      </c>
      <c r="K8649" t="s">
        <v>45</v>
      </c>
      <c r="L8649" t="s">
        <v>45</v>
      </c>
      <c r="N8649" s="27" t="s">
        <v>45</v>
      </c>
      <c r="R8649" s="7">
        <v>14.056900000000001</v>
      </c>
      <c r="S8649" s="7">
        <v>121.86168000000001</v>
      </c>
      <c r="T8649" t="s">
        <v>504</v>
      </c>
      <c r="V8649" t="s">
        <v>31340</v>
      </c>
      <c r="W8649" t="s">
        <v>31341</v>
      </c>
      <c r="X8649" t="s">
        <v>31335</v>
      </c>
      <c r="Y8649" t="s">
        <v>19854</v>
      </c>
      <c r="Z8649" t="s">
        <v>21007</v>
      </c>
      <c r="AG8649" t="s">
        <v>45</v>
      </c>
      <c r="AH8649" s="27"/>
      <c r="AI8649" t="s">
        <v>31342</v>
      </c>
      <c r="AJ8649" t="s">
        <v>31346</v>
      </c>
    </row>
    <row r="8650" spans="1:36" ht="17.25" hidden="1" customHeight="1" x14ac:dyDescent="0.2">
      <c r="A8650" s="4" t="s">
        <v>31347</v>
      </c>
      <c r="B8650" t="s">
        <v>31326</v>
      </c>
      <c r="C8650" t="s">
        <v>31348</v>
      </c>
      <c r="E8650" t="s">
        <v>4157</v>
      </c>
      <c r="F8650" t="s">
        <v>543</v>
      </c>
      <c r="G8650" s="5">
        <v>270</v>
      </c>
      <c r="H8650" t="s">
        <v>42</v>
      </c>
      <c r="I8650" t="s">
        <v>43</v>
      </c>
      <c r="J8650" t="s">
        <v>45</v>
      </c>
      <c r="K8650" t="s">
        <v>45</v>
      </c>
      <c r="L8650" t="s">
        <v>45</v>
      </c>
      <c r="N8650" s="8">
        <v>2008</v>
      </c>
      <c r="R8650" s="7">
        <v>14.551030000000001</v>
      </c>
      <c r="S8650" s="7">
        <v>120.59753000000001</v>
      </c>
      <c r="T8650" t="s">
        <v>504</v>
      </c>
      <c r="V8650" t="s">
        <v>31349</v>
      </c>
      <c r="W8650" t="s">
        <v>31350</v>
      </c>
      <c r="X8650" t="s">
        <v>31351</v>
      </c>
      <c r="Y8650" t="s">
        <v>19854</v>
      </c>
      <c r="Z8650" t="s">
        <v>21007</v>
      </c>
      <c r="AC8650" t="s">
        <v>31352</v>
      </c>
      <c r="AG8650" t="s">
        <v>31353</v>
      </c>
      <c r="AH8650" s="8" t="s">
        <v>31354</v>
      </c>
      <c r="AI8650" t="s">
        <v>31355</v>
      </c>
      <c r="AJ8650" t="s">
        <v>31356</v>
      </c>
    </row>
    <row r="8651" spans="1:36" ht="17.25" hidden="1" customHeight="1" x14ac:dyDescent="0.2">
      <c r="A8651" s="4" t="s">
        <v>31347</v>
      </c>
      <c r="B8651" t="s">
        <v>31326</v>
      </c>
      <c r="C8651" t="s">
        <v>31348</v>
      </c>
      <c r="E8651" t="s">
        <v>2134</v>
      </c>
      <c r="F8651" t="s">
        <v>543</v>
      </c>
      <c r="G8651" s="5">
        <v>270</v>
      </c>
      <c r="H8651" t="s">
        <v>42</v>
      </c>
      <c r="I8651" t="s">
        <v>43</v>
      </c>
      <c r="J8651" t="s">
        <v>45</v>
      </c>
      <c r="K8651" t="s">
        <v>45</v>
      </c>
      <c r="L8651" t="s">
        <v>45</v>
      </c>
      <c r="N8651" s="8">
        <v>2008</v>
      </c>
      <c r="R8651" s="7">
        <v>14.551030000000001</v>
      </c>
      <c r="S8651" s="7">
        <v>120.59753000000001</v>
      </c>
      <c r="T8651" t="s">
        <v>504</v>
      </c>
      <c r="V8651" t="s">
        <v>31349</v>
      </c>
      <c r="W8651" t="s">
        <v>31350</v>
      </c>
      <c r="X8651" t="s">
        <v>31351</v>
      </c>
      <c r="Y8651" t="s">
        <v>19854</v>
      </c>
      <c r="Z8651" t="s">
        <v>21007</v>
      </c>
      <c r="AC8651" t="s">
        <v>31357</v>
      </c>
      <c r="AG8651" t="s">
        <v>31353</v>
      </c>
      <c r="AH8651" s="8" t="s">
        <v>31358</v>
      </c>
      <c r="AI8651" t="s">
        <v>31355</v>
      </c>
      <c r="AJ8651" t="s">
        <v>31359</v>
      </c>
    </row>
    <row r="8652" spans="1:36" ht="17.25" hidden="1" customHeight="1" x14ac:dyDescent="0.2">
      <c r="A8652" s="4" t="s">
        <v>31386</v>
      </c>
      <c r="B8652" t="s">
        <v>31326</v>
      </c>
      <c r="C8652" t="s">
        <v>31387</v>
      </c>
      <c r="E8652" t="s">
        <v>40</v>
      </c>
      <c r="F8652" t="s">
        <v>543</v>
      </c>
      <c r="G8652" s="5">
        <v>235.2</v>
      </c>
      <c r="H8652" t="s">
        <v>42</v>
      </c>
      <c r="I8652" t="s">
        <v>528</v>
      </c>
      <c r="J8652" t="s">
        <v>45</v>
      </c>
      <c r="N8652" s="24">
        <v>1994</v>
      </c>
      <c r="R8652" s="7">
        <v>16.4905129766336</v>
      </c>
      <c r="S8652" s="7">
        <v>120.327103046018</v>
      </c>
      <c r="T8652" t="s">
        <v>46</v>
      </c>
      <c r="U8652" t="s">
        <v>31388</v>
      </c>
      <c r="Y8652" t="s">
        <v>19854</v>
      </c>
      <c r="Z8652" t="s">
        <v>21007</v>
      </c>
      <c r="AG8652" t="s">
        <v>31389</v>
      </c>
      <c r="AH8652" s="24">
        <v>1127627</v>
      </c>
      <c r="AI8652" t="s">
        <v>31390</v>
      </c>
      <c r="AJ8652" t="s">
        <v>31391</v>
      </c>
    </row>
    <row r="8653" spans="1:36" ht="17.25" hidden="1" customHeight="1" x14ac:dyDescent="0.2">
      <c r="A8653" s="4" t="s">
        <v>31392</v>
      </c>
      <c r="B8653" t="s">
        <v>31326</v>
      </c>
      <c r="C8653" t="s">
        <v>31393</v>
      </c>
      <c r="E8653" t="s">
        <v>40</v>
      </c>
      <c r="F8653" t="s">
        <v>543</v>
      </c>
      <c r="G8653" s="5">
        <v>54.5</v>
      </c>
      <c r="H8653" t="s">
        <v>42</v>
      </c>
      <c r="I8653" t="s">
        <v>528</v>
      </c>
      <c r="J8653" t="s">
        <v>45</v>
      </c>
      <c r="N8653" s="8">
        <v>1997</v>
      </c>
      <c r="R8653" s="7">
        <v>14.89569</v>
      </c>
      <c r="S8653" s="7">
        <v>121.07597</v>
      </c>
      <c r="T8653" t="s">
        <v>46</v>
      </c>
      <c r="V8653" t="s">
        <v>31394</v>
      </c>
      <c r="W8653" t="s">
        <v>31395</v>
      </c>
      <c r="X8653" t="s">
        <v>31396</v>
      </c>
      <c r="Y8653" t="s">
        <v>19854</v>
      </c>
      <c r="Z8653" t="s">
        <v>21007</v>
      </c>
      <c r="AE8653" t="s">
        <v>25478</v>
      </c>
      <c r="AG8653" t="s">
        <v>31397</v>
      </c>
      <c r="AH8653" s="24">
        <v>1131255</v>
      </c>
      <c r="AI8653" t="s">
        <v>31398</v>
      </c>
      <c r="AJ8653" t="s">
        <v>31399</v>
      </c>
    </row>
    <row r="8654" spans="1:36" ht="17.25" hidden="1" customHeight="1" x14ac:dyDescent="0.2">
      <c r="A8654" s="4" t="s">
        <v>31400</v>
      </c>
      <c r="B8654" t="s">
        <v>31326</v>
      </c>
      <c r="C8654" t="s">
        <v>31401</v>
      </c>
      <c r="E8654" t="s">
        <v>40</v>
      </c>
      <c r="F8654" t="s">
        <v>617</v>
      </c>
      <c r="G8654" s="5">
        <v>120</v>
      </c>
      <c r="H8654" t="s">
        <v>611</v>
      </c>
      <c r="I8654" t="s">
        <v>43</v>
      </c>
      <c r="J8654" t="s">
        <v>45</v>
      </c>
      <c r="R8654" s="7">
        <v>9.909103</v>
      </c>
      <c r="S8654" s="7">
        <v>123.4820548</v>
      </c>
      <c r="T8654" t="s">
        <v>504</v>
      </c>
      <c r="U8654" t="s">
        <v>31402</v>
      </c>
      <c r="W8654" t="s">
        <v>31329</v>
      </c>
      <c r="X8654" t="s">
        <v>31403</v>
      </c>
      <c r="Y8654" t="s">
        <v>19854</v>
      </c>
      <c r="Z8654" t="s">
        <v>21007</v>
      </c>
      <c r="AG8654" t="s">
        <v>31404</v>
      </c>
      <c r="AH8654" s="8" t="s">
        <v>31405</v>
      </c>
      <c r="AI8654" t="s">
        <v>31406</v>
      </c>
      <c r="AJ8654" t="s">
        <v>31407</v>
      </c>
    </row>
    <row r="8655" spans="1:36" ht="17.25" hidden="1" customHeight="1" x14ac:dyDescent="0.2">
      <c r="A8655" s="4" t="s">
        <v>31408</v>
      </c>
      <c r="B8655" t="s">
        <v>31326</v>
      </c>
      <c r="C8655" t="s">
        <v>31409</v>
      </c>
      <c r="E8655" t="s">
        <v>40</v>
      </c>
      <c r="F8655" t="s">
        <v>617</v>
      </c>
      <c r="G8655" s="5">
        <v>300</v>
      </c>
      <c r="H8655" t="s">
        <v>558</v>
      </c>
      <c r="I8655" t="s">
        <v>43</v>
      </c>
      <c r="J8655" t="s">
        <v>45</v>
      </c>
      <c r="L8655" t="s">
        <v>45</v>
      </c>
      <c r="N8655" s="8" t="s">
        <v>45</v>
      </c>
      <c r="R8655" s="7">
        <v>14.28363</v>
      </c>
      <c r="S8655" s="7">
        <v>122.69799999999999</v>
      </c>
      <c r="T8655" t="s">
        <v>504</v>
      </c>
      <c r="V8655" t="s">
        <v>31410</v>
      </c>
      <c r="W8655" t="s">
        <v>31411</v>
      </c>
      <c r="X8655" t="s">
        <v>31412</v>
      </c>
      <c r="Y8655" t="s">
        <v>19854</v>
      </c>
      <c r="Z8655" t="s">
        <v>21007</v>
      </c>
      <c r="AG8655" t="s">
        <v>45</v>
      </c>
      <c r="AI8655" t="s">
        <v>31413</v>
      </c>
      <c r="AJ8655" t="s">
        <v>31414</v>
      </c>
    </row>
    <row r="8656" spans="1:36" ht="17.25" hidden="1" customHeight="1" x14ac:dyDescent="0.2">
      <c r="A8656" s="4" t="s">
        <v>31415</v>
      </c>
      <c r="B8656" t="s">
        <v>31326</v>
      </c>
      <c r="C8656" t="s">
        <v>31416</v>
      </c>
      <c r="E8656" t="s">
        <v>40</v>
      </c>
      <c r="F8656" t="s">
        <v>617</v>
      </c>
      <c r="G8656" s="5">
        <v>1200</v>
      </c>
      <c r="H8656" t="s">
        <v>558</v>
      </c>
      <c r="I8656" t="s">
        <v>43</v>
      </c>
      <c r="J8656" t="s">
        <v>45</v>
      </c>
      <c r="L8656" t="s">
        <v>45</v>
      </c>
      <c r="N8656" s="8" t="s">
        <v>45</v>
      </c>
      <c r="R8656" s="7">
        <v>13.940519999999999</v>
      </c>
      <c r="S8656" s="7">
        <v>122.48921</v>
      </c>
      <c r="T8656" t="s">
        <v>504</v>
      </c>
      <c r="V8656" t="s">
        <v>31417</v>
      </c>
      <c r="W8656" t="s">
        <v>31418</v>
      </c>
      <c r="X8656" t="s">
        <v>31419</v>
      </c>
      <c r="Y8656" t="s">
        <v>19854</v>
      </c>
      <c r="Z8656" t="s">
        <v>21007</v>
      </c>
      <c r="AG8656" t="s">
        <v>45</v>
      </c>
      <c r="AI8656" t="s">
        <v>31420</v>
      </c>
      <c r="AJ8656" t="s">
        <v>31421</v>
      </c>
    </row>
    <row r="8657" spans="1:36" ht="17.25" hidden="1" customHeight="1" x14ac:dyDescent="0.2">
      <c r="A8657" s="4" t="s">
        <v>31428</v>
      </c>
      <c r="B8657" t="s">
        <v>31326</v>
      </c>
      <c r="C8657" t="s">
        <v>31429</v>
      </c>
      <c r="E8657" t="s">
        <v>63</v>
      </c>
      <c r="F8657" t="s">
        <v>86</v>
      </c>
      <c r="G8657" s="5">
        <v>625.5</v>
      </c>
      <c r="H8657" t="s">
        <v>857</v>
      </c>
      <c r="I8657" t="s">
        <v>43</v>
      </c>
      <c r="J8657" t="s">
        <v>45</v>
      </c>
      <c r="N8657" s="8">
        <v>2002</v>
      </c>
      <c r="R8657" s="7">
        <v>13.622</v>
      </c>
      <c r="S8657" s="7">
        <v>121.0795</v>
      </c>
      <c r="T8657" t="s">
        <v>46</v>
      </c>
      <c r="U8657" t="s">
        <v>31363</v>
      </c>
      <c r="W8657" t="s">
        <v>31363</v>
      </c>
      <c r="X8657" t="s">
        <v>31364</v>
      </c>
      <c r="Y8657" t="s">
        <v>19854</v>
      </c>
      <c r="Z8657" t="s">
        <v>21007</v>
      </c>
      <c r="AG8657" t="s">
        <v>31376</v>
      </c>
      <c r="AH8657" s="8" t="s">
        <v>31430</v>
      </c>
      <c r="AI8657" t="s">
        <v>31431</v>
      </c>
      <c r="AJ8657" t="s">
        <v>31432</v>
      </c>
    </row>
    <row r="8658" spans="1:36" ht="17.25" hidden="1" customHeight="1" x14ac:dyDescent="0.2">
      <c r="A8658" s="4" t="s">
        <v>31428</v>
      </c>
      <c r="B8658" t="s">
        <v>31326</v>
      </c>
      <c r="C8658" t="s">
        <v>31429</v>
      </c>
      <c r="E8658" t="s">
        <v>73</v>
      </c>
      <c r="F8658" t="s">
        <v>86</v>
      </c>
      <c r="G8658" s="5">
        <v>625.5</v>
      </c>
      <c r="H8658" t="s">
        <v>857</v>
      </c>
      <c r="I8658" t="s">
        <v>43</v>
      </c>
      <c r="J8658" t="s">
        <v>45</v>
      </c>
      <c r="N8658" s="8">
        <v>2002</v>
      </c>
      <c r="R8658" s="7">
        <v>13.622</v>
      </c>
      <c r="S8658" s="7">
        <v>121.0795</v>
      </c>
      <c r="T8658" t="s">
        <v>46</v>
      </c>
      <c r="U8658" t="s">
        <v>31363</v>
      </c>
      <c r="W8658" t="s">
        <v>31363</v>
      </c>
      <c r="X8658" t="s">
        <v>31364</v>
      </c>
      <c r="Y8658" t="s">
        <v>19854</v>
      </c>
      <c r="Z8658" t="s">
        <v>21007</v>
      </c>
      <c r="AG8658" t="s">
        <v>31376</v>
      </c>
      <c r="AH8658" s="8" t="s">
        <v>31433</v>
      </c>
      <c r="AI8658" t="s">
        <v>31431</v>
      </c>
      <c r="AJ8658" t="s">
        <v>31434</v>
      </c>
    </row>
    <row r="8659" spans="1:36" ht="17.25" hidden="1" customHeight="1" x14ac:dyDescent="0.2">
      <c r="A8659" s="4" t="s">
        <v>31456</v>
      </c>
      <c r="B8659" t="s">
        <v>31326</v>
      </c>
      <c r="C8659" t="s">
        <v>31457</v>
      </c>
      <c r="E8659" t="s">
        <v>40</v>
      </c>
      <c r="F8659" t="s">
        <v>617</v>
      </c>
      <c r="G8659" s="5">
        <v>1200</v>
      </c>
      <c r="H8659" t="s">
        <v>611</v>
      </c>
      <c r="I8659" t="s">
        <v>45</v>
      </c>
      <c r="J8659" t="s">
        <v>45</v>
      </c>
      <c r="K8659" t="s">
        <v>45</v>
      </c>
      <c r="L8659" t="s">
        <v>45</v>
      </c>
      <c r="R8659" s="7">
        <v>13.774431</v>
      </c>
      <c r="S8659" s="7">
        <v>121.024546</v>
      </c>
      <c r="T8659" t="s">
        <v>504</v>
      </c>
      <c r="U8659" t="s">
        <v>31458</v>
      </c>
      <c r="W8659" t="s">
        <v>31363</v>
      </c>
      <c r="X8659" t="s">
        <v>31364</v>
      </c>
      <c r="Y8659" t="s">
        <v>19854</v>
      </c>
      <c r="Z8659" t="s">
        <v>21007</v>
      </c>
      <c r="AI8659" t="s">
        <v>31459</v>
      </c>
      <c r="AJ8659" t="s">
        <v>31460</v>
      </c>
    </row>
    <row r="8660" spans="1:36" ht="17.25" hidden="1" customHeight="1" x14ac:dyDescent="0.2">
      <c r="A8660" s="4" t="s">
        <v>31461</v>
      </c>
      <c r="B8660" t="s">
        <v>31326</v>
      </c>
      <c r="C8660" t="s">
        <v>31462</v>
      </c>
      <c r="E8660" t="s">
        <v>40</v>
      </c>
      <c r="F8660" t="s">
        <v>617</v>
      </c>
      <c r="G8660" s="5">
        <v>300</v>
      </c>
      <c r="H8660" t="s">
        <v>611</v>
      </c>
      <c r="I8660" t="s">
        <v>45</v>
      </c>
      <c r="J8660" t="s">
        <v>45</v>
      </c>
      <c r="K8660" t="s">
        <v>45</v>
      </c>
      <c r="L8660" t="s">
        <v>45</v>
      </c>
      <c r="R8660" s="7">
        <v>14.766085</v>
      </c>
      <c r="S8660" s="7">
        <v>120.13651400000001</v>
      </c>
      <c r="T8660" t="s">
        <v>504</v>
      </c>
      <c r="U8660" t="s">
        <v>31463</v>
      </c>
      <c r="W8660" t="s">
        <v>31464</v>
      </c>
      <c r="X8660" t="s">
        <v>31465</v>
      </c>
      <c r="Y8660" t="s">
        <v>19854</v>
      </c>
      <c r="Z8660" t="s">
        <v>21007</v>
      </c>
      <c r="AI8660" t="s">
        <v>31466</v>
      </c>
      <c r="AJ8660" t="s">
        <v>31467</v>
      </c>
    </row>
    <row r="8661" spans="1:36" ht="17.25" hidden="1" customHeight="1" x14ac:dyDescent="0.2">
      <c r="A8661" s="4" t="s">
        <v>31468</v>
      </c>
      <c r="B8661" t="s">
        <v>31326</v>
      </c>
      <c r="C8661" t="s">
        <v>31469</v>
      </c>
      <c r="E8661" t="s">
        <v>40</v>
      </c>
      <c r="F8661" t="s">
        <v>570</v>
      </c>
      <c r="G8661" s="5">
        <v>325</v>
      </c>
      <c r="H8661" t="s">
        <v>42</v>
      </c>
      <c r="I8661" t="s">
        <v>240</v>
      </c>
      <c r="J8661" t="s">
        <v>45</v>
      </c>
      <c r="N8661" s="24">
        <v>1975</v>
      </c>
      <c r="R8661" s="7">
        <v>14.3957776964731</v>
      </c>
      <c r="S8661" s="7">
        <v>121.3334483334</v>
      </c>
      <c r="T8661" t="s">
        <v>46</v>
      </c>
      <c r="V8661" t="s">
        <v>31437</v>
      </c>
      <c r="Y8661" t="s">
        <v>19854</v>
      </c>
      <c r="Z8661" t="s">
        <v>21007</v>
      </c>
      <c r="AG8661" t="s">
        <v>31470</v>
      </c>
      <c r="AH8661" s="24">
        <v>1130903</v>
      </c>
      <c r="AI8661" t="s">
        <v>31471</v>
      </c>
      <c r="AJ8661" t="s">
        <v>31472</v>
      </c>
    </row>
    <row r="8662" spans="1:36" ht="17.25" hidden="1" customHeight="1" x14ac:dyDescent="0.2">
      <c r="A8662" s="4" t="s">
        <v>31468</v>
      </c>
      <c r="B8662" t="s">
        <v>31326</v>
      </c>
      <c r="C8662" t="s">
        <v>31469</v>
      </c>
      <c r="E8662" t="s">
        <v>56</v>
      </c>
      <c r="F8662" t="s">
        <v>570</v>
      </c>
      <c r="G8662" s="5">
        <v>325</v>
      </c>
      <c r="H8662" t="s">
        <v>42</v>
      </c>
      <c r="I8662" t="s">
        <v>240</v>
      </c>
      <c r="J8662" t="s">
        <v>45</v>
      </c>
      <c r="N8662" s="24">
        <v>1975</v>
      </c>
      <c r="R8662" s="7">
        <v>14.3957776964731</v>
      </c>
      <c r="S8662" s="7">
        <v>121.3334483334</v>
      </c>
      <c r="T8662" t="s">
        <v>46</v>
      </c>
      <c r="V8662" t="s">
        <v>31437</v>
      </c>
      <c r="Y8662" t="s">
        <v>19854</v>
      </c>
      <c r="Z8662" t="s">
        <v>21007</v>
      </c>
      <c r="AG8662" t="s">
        <v>31470</v>
      </c>
      <c r="AH8662" s="24">
        <v>1130904</v>
      </c>
      <c r="AI8662" t="s">
        <v>31471</v>
      </c>
      <c r="AJ8662" t="s">
        <v>31473</v>
      </c>
    </row>
    <row r="8663" spans="1:36" ht="17.25" hidden="1" customHeight="1" x14ac:dyDescent="0.2">
      <c r="A8663" s="4" t="s">
        <v>31481</v>
      </c>
      <c r="B8663" t="s">
        <v>31326</v>
      </c>
      <c r="C8663" t="s">
        <v>31482</v>
      </c>
      <c r="E8663" t="s">
        <v>56</v>
      </c>
      <c r="F8663" t="s">
        <v>41</v>
      </c>
      <c r="G8663" s="5">
        <v>342</v>
      </c>
      <c r="H8663" t="s">
        <v>558</v>
      </c>
      <c r="I8663" t="s">
        <v>65</v>
      </c>
      <c r="J8663" t="s">
        <v>45</v>
      </c>
      <c r="K8663" t="s">
        <v>45</v>
      </c>
      <c r="L8663" t="s">
        <v>45</v>
      </c>
      <c r="N8663" s="8" t="s">
        <v>45</v>
      </c>
      <c r="R8663" s="7">
        <v>14.67333</v>
      </c>
      <c r="S8663" s="7">
        <v>120.95753999999999</v>
      </c>
      <c r="T8663" t="s">
        <v>46</v>
      </c>
      <c r="U8663" t="s">
        <v>31483</v>
      </c>
      <c r="X8663" t="s">
        <v>31484</v>
      </c>
      <c r="Y8663" t="s">
        <v>19854</v>
      </c>
      <c r="Z8663" t="s">
        <v>21007</v>
      </c>
      <c r="AC8663" t="s">
        <v>31485</v>
      </c>
      <c r="AG8663" t="s">
        <v>45</v>
      </c>
      <c r="AI8663" t="s">
        <v>31487</v>
      </c>
      <c r="AJ8663" t="s">
        <v>31489</v>
      </c>
    </row>
    <row r="8664" spans="1:36" ht="17.25" hidden="1" customHeight="1" x14ac:dyDescent="0.2">
      <c r="A8664" s="4" t="s">
        <v>31490</v>
      </c>
      <c r="B8664" t="s">
        <v>31326</v>
      </c>
      <c r="C8664" t="s">
        <v>31491</v>
      </c>
      <c r="E8664" t="s">
        <v>40</v>
      </c>
      <c r="F8664" t="s">
        <v>543</v>
      </c>
      <c r="G8664" s="5">
        <v>56</v>
      </c>
      <c r="H8664" t="s">
        <v>42</v>
      </c>
      <c r="I8664" t="s">
        <v>528</v>
      </c>
      <c r="J8664" t="s">
        <v>45</v>
      </c>
      <c r="N8664" s="8" t="s">
        <v>45</v>
      </c>
      <c r="R8664" s="7">
        <v>14.6362648613995</v>
      </c>
      <c r="S8664" s="7">
        <v>120.949955830322</v>
      </c>
      <c r="T8664" t="s">
        <v>46</v>
      </c>
      <c r="U8664" t="s">
        <v>31492</v>
      </c>
      <c r="Y8664" t="s">
        <v>19854</v>
      </c>
      <c r="Z8664" t="s">
        <v>21007</v>
      </c>
      <c r="AG8664" t="s">
        <v>45</v>
      </c>
      <c r="AI8664" t="s">
        <v>31493</v>
      </c>
      <c r="AJ8664" t="s">
        <v>31494</v>
      </c>
    </row>
    <row r="8665" spans="1:36" ht="17.25" hidden="1" customHeight="1" x14ac:dyDescent="0.2">
      <c r="A8665" s="4" t="s">
        <v>31495</v>
      </c>
      <c r="B8665" t="s">
        <v>31326</v>
      </c>
      <c r="C8665" t="s">
        <v>31496</v>
      </c>
      <c r="E8665" t="s">
        <v>56</v>
      </c>
      <c r="F8665" t="s">
        <v>543</v>
      </c>
      <c r="G8665" s="5">
        <v>24</v>
      </c>
      <c r="H8665" t="s">
        <v>42</v>
      </c>
      <c r="I8665" t="s">
        <v>528</v>
      </c>
      <c r="J8665" t="s">
        <v>45</v>
      </c>
      <c r="N8665" s="8" t="s">
        <v>45</v>
      </c>
      <c r="R8665" s="7">
        <v>14.6362648613995</v>
      </c>
      <c r="S8665" s="7">
        <v>120.949955830322</v>
      </c>
      <c r="T8665" t="s">
        <v>46</v>
      </c>
      <c r="U8665" t="s">
        <v>31492</v>
      </c>
      <c r="Y8665" t="s">
        <v>19854</v>
      </c>
      <c r="Z8665" t="s">
        <v>21007</v>
      </c>
      <c r="AG8665" t="s">
        <v>45</v>
      </c>
      <c r="AI8665" t="s">
        <v>31497</v>
      </c>
      <c r="AJ8665" t="s">
        <v>31498</v>
      </c>
    </row>
    <row r="8666" spans="1:36" ht="17.25" hidden="1" customHeight="1" x14ac:dyDescent="0.2">
      <c r="A8666" s="4" t="s">
        <v>31495</v>
      </c>
      <c r="B8666" t="s">
        <v>31326</v>
      </c>
      <c r="C8666" t="s">
        <v>31496</v>
      </c>
      <c r="E8666" t="s">
        <v>58</v>
      </c>
      <c r="F8666" t="s">
        <v>543</v>
      </c>
      <c r="G8666" s="5">
        <v>36</v>
      </c>
      <c r="H8666" t="s">
        <v>42</v>
      </c>
      <c r="I8666" t="s">
        <v>528</v>
      </c>
      <c r="J8666" t="s">
        <v>45</v>
      </c>
      <c r="N8666" s="8" t="s">
        <v>45</v>
      </c>
      <c r="R8666" s="7">
        <v>14.6362648613995</v>
      </c>
      <c r="S8666" s="7">
        <v>120.949955830322</v>
      </c>
      <c r="T8666" t="s">
        <v>46</v>
      </c>
      <c r="U8666" t="s">
        <v>31492</v>
      </c>
      <c r="Y8666" t="s">
        <v>19854</v>
      </c>
      <c r="Z8666" t="s">
        <v>21007</v>
      </c>
      <c r="AG8666" t="s">
        <v>45</v>
      </c>
      <c r="AI8666" t="s">
        <v>31497</v>
      </c>
      <c r="AJ8666" t="s">
        <v>31499</v>
      </c>
    </row>
    <row r="8667" spans="1:36" ht="17.25" hidden="1" customHeight="1" x14ac:dyDescent="0.2">
      <c r="A8667" s="4" t="s">
        <v>31500</v>
      </c>
      <c r="B8667" t="s">
        <v>31326</v>
      </c>
      <c r="C8667" t="s">
        <v>31501</v>
      </c>
      <c r="E8667" t="s">
        <v>191</v>
      </c>
      <c r="F8667" t="s">
        <v>543</v>
      </c>
      <c r="G8667" s="5">
        <v>57.2</v>
      </c>
      <c r="H8667" t="s">
        <v>42</v>
      </c>
      <c r="I8667" t="s">
        <v>528</v>
      </c>
      <c r="J8667" t="s">
        <v>45</v>
      </c>
      <c r="N8667" s="8" t="s">
        <v>45</v>
      </c>
      <c r="R8667" s="7">
        <v>14.6362648613995</v>
      </c>
      <c r="S8667" s="7">
        <v>120.949955830322</v>
      </c>
      <c r="T8667" t="s">
        <v>46</v>
      </c>
      <c r="U8667" t="s">
        <v>31492</v>
      </c>
      <c r="Y8667" t="s">
        <v>19854</v>
      </c>
      <c r="Z8667" t="s">
        <v>21007</v>
      </c>
      <c r="AG8667" t="s">
        <v>45</v>
      </c>
      <c r="AI8667" t="s">
        <v>31502</v>
      </c>
      <c r="AJ8667" t="s">
        <v>31503</v>
      </c>
    </row>
    <row r="8668" spans="1:36" ht="17.25" hidden="1" customHeight="1" x14ac:dyDescent="0.2">
      <c r="A8668" s="4" t="s">
        <v>31504</v>
      </c>
      <c r="B8668" t="s">
        <v>31326</v>
      </c>
      <c r="C8668" t="s">
        <v>31505</v>
      </c>
      <c r="E8668" t="s">
        <v>40</v>
      </c>
      <c r="F8668" t="s">
        <v>617</v>
      </c>
      <c r="G8668" s="5">
        <v>6491</v>
      </c>
      <c r="H8668" t="s">
        <v>558</v>
      </c>
      <c r="I8668" t="s">
        <v>45</v>
      </c>
      <c r="J8668" t="s">
        <v>45</v>
      </c>
      <c r="L8668" t="s">
        <v>45</v>
      </c>
      <c r="N8668" s="8" t="s">
        <v>45</v>
      </c>
      <c r="R8668" s="7">
        <v>14.702032402881001</v>
      </c>
      <c r="S8668" s="7">
        <v>120.91575260053099</v>
      </c>
      <c r="T8668" t="s">
        <v>504</v>
      </c>
      <c r="U8668" t="s">
        <v>31506</v>
      </c>
      <c r="W8668" t="s">
        <v>31483</v>
      </c>
      <c r="X8668" t="s">
        <v>31484</v>
      </c>
      <c r="Y8668" t="s">
        <v>19854</v>
      </c>
      <c r="Z8668" t="s">
        <v>21007</v>
      </c>
      <c r="AG8668" t="s">
        <v>45</v>
      </c>
      <c r="AI8668" t="s">
        <v>31507</v>
      </c>
      <c r="AJ8668" t="s">
        <v>31508</v>
      </c>
    </row>
    <row r="8669" spans="1:36" ht="17.25" hidden="1" customHeight="1" x14ac:dyDescent="0.2">
      <c r="A8669" s="4" t="s">
        <v>31509</v>
      </c>
      <c r="B8669" t="s">
        <v>31326</v>
      </c>
      <c r="C8669" t="s">
        <v>31510</v>
      </c>
      <c r="E8669" t="s">
        <v>40</v>
      </c>
      <c r="F8669" t="s">
        <v>617</v>
      </c>
      <c r="G8669" s="5">
        <v>650</v>
      </c>
      <c r="H8669" t="s">
        <v>139</v>
      </c>
      <c r="I8669" t="s">
        <v>43</v>
      </c>
      <c r="J8669" t="s">
        <v>45</v>
      </c>
      <c r="L8669" t="s">
        <v>45</v>
      </c>
      <c r="N8669" s="8" t="s">
        <v>45</v>
      </c>
      <c r="R8669" s="7">
        <v>13.8949</v>
      </c>
      <c r="S8669" s="7">
        <v>121.752369</v>
      </c>
      <c r="T8669" t="s">
        <v>46</v>
      </c>
      <c r="U8669" t="s">
        <v>31334</v>
      </c>
      <c r="W8669" t="s">
        <v>31335</v>
      </c>
      <c r="X8669" t="s">
        <v>31364</v>
      </c>
      <c r="Y8669" t="s">
        <v>19854</v>
      </c>
      <c r="Z8669" t="s">
        <v>21007</v>
      </c>
      <c r="AC8669" t="s">
        <v>31511</v>
      </c>
      <c r="AG8669" t="s">
        <v>31512</v>
      </c>
      <c r="AH8669" s="8" t="s">
        <v>31513</v>
      </c>
      <c r="AI8669" t="s">
        <v>31514</v>
      </c>
      <c r="AJ8669" t="s">
        <v>31515</v>
      </c>
    </row>
    <row r="8670" spans="1:36" ht="17.25" hidden="1" customHeight="1" x14ac:dyDescent="0.2">
      <c r="A8670" s="4" t="s">
        <v>31522</v>
      </c>
      <c r="B8670" t="s">
        <v>31326</v>
      </c>
      <c r="C8670" t="s">
        <v>31523</v>
      </c>
      <c r="E8670" t="s">
        <v>40</v>
      </c>
      <c r="F8670" t="s">
        <v>617</v>
      </c>
      <c r="G8670" s="5">
        <v>638</v>
      </c>
      <c r="H8670" t="s">
        <v>558</v>
      </c>
      <c r="I8670" t="s">
        <v>43</v>
      </c>
      <c r="J8670" t="s">
        <v>45</v>
      </c>
      <c r="K8670" t="s">
        <v>45</v>
      </c>
      <c r="L8670" t="s">
        <v>45</v>
      </c>
      <c r="N8670" s="8" t="s">
        <v>45</v>
      </c>
      <c r="R8670" s="7">
        <v>14.551030000000001</v>
      </c>
      <c r="S8670" s="7">
        <v>120.59753000000001</v>
      </c>
      <c r="T8670" t="s">
        <v>504</v>
      </c>
      <c r="V8670" t="s">
        <v>31349</v>
      </c>
      <c r="W8670" t="s">
        <v>31350</v>
      </c>
      <c r="X8670" t="s">
        <v>31351</v>
      </c>
      <c r="Y8670" t="s">
        <v>19854</v>
      </c>
      <c r="Z8670" t="s">
        <v>21007</v>
      </c>
      <c r="AG8670" t="s">
        <v>31524</v>
      </c>
      <c r="AH8670" s="8">
        <v>1232105</v>
      </c>
      <c r="AI8670" t="s">
        <v>31525</v>
      </c>
      <c r="AJ8670" t="s">
        <v>31526</v>
      </c>
    </row>
    <row r="8671" spans="1:36" ht="17.25" hidden="1" customHeight="1" x14ac:dyDescent="0.2">
      <c r="A8671" s="4" t="s">
        <v>31541</v>
      </c>
      <c r="B8671" t="s">
        <v>31326</v>
      </c>
      <c r="C8671" t="s">
        <v>31542</v>
      </c>
      <c r="E8671" t="s">
        <v>40</v>
      </c>
      <c r="F8671" t="s">
        <v>617</v>
      </c>
      <c r="G8671" s="5">
        <v>600</v>
      </c>
      <c r="H8671" t="s">
        <v>611</v>
      </c>
      <c r="I8671" t="s">
        <v>43</v>
      </c>
      <c r="J8671" t="s">
        <v>45</v>
      </c>
      <c r="K8671" t="s">
        <v>45</v>
      </c>
      <c r="L8671" t="s">
        <v>45</v>
      </c>
      <c r="R8671" s="7">
        <v>13.883937100000001</v>
      </c>
      <c r="S8671" s="7">
        <v>120.69816</v>
      </c>
      <c r="T8671" t="s">
        <v>504</v>
      </c>
      <c r="U8671" t="s">
        <v>45</v>
      </c>
      <c r="W8671" t="s">
        <v>31363</v>
      </c>
      <c r="X8671" t="s">
        <v>31364</v>
      </c>
      <c r="Y8671" t="s">
        <v>19854</v>
      </c>
      <c r="Z8671" t="s">
        <v>21007</v>
      </c>
      <c r="AG8671" t="s">
        <v>31543</v>
      </c>
      <c r="AH8671" s="8">
        <v>1283146</v>
      </c>
      <c r="AI8671" t="s">
        <v>31544</v>
      </c>
      <c r="AJ8671" t="s">
        <v>31545</v>
      </c>
    </row>
    <row r="8672" spans="1:36" ht="17.25" hidden="1" customHeight="1" x14ac:dyDescent="0.2">
      <c r="A8672" s="4" t="s">
        <v>31567</v>
      </c>
      <c r="B8672" t="s">
        <v>31326</v>
      </c>
      <c r="C8672" t="s">
        <v>31568</v>
      </c>
      <c r="E8672" t="s">
        <v>40</v>
      </c>
      <c r="F8672" t="s">
        <v>86</v>
      </c>
      <c r="G8672" s="5">
        <v>275</v>
      </c>
      <c r="H8672" t="s">
        <v>42</v>
      </c>
      <c r="I8672" t="s">
        <v>43</v>
      </c>
      <c r="J8672" t="s">
        <v>45</v>
      </c>
      <c r="N8672" s="8">
        <v>2002</v>
      </c>
      <c r="R8672" s="7">
        <v>13.770403</v>
      </c>
      <c r="S8672" s="7">
        <v>121.033528</v>
      </c>
      <c r="T8672" t="s">
        <v>46</v>
      </c>
      <c r="U8672" t="s">
        <v>31458</v>
      </c>
      <c r="W8672" t="s">
        <v>31363</v>
      </c>
      <c r="X8672" t="s">
        <v>31364</v>
      </c>
      <c r="Y8672" t="s">
        <v>19854</v>
      </c>
      <c r="Z8672" t="s">
        <v>21007</v>
      </c>
      <c r="AG8672" t="s">
        <v>31569</v>
      </c>
      <c r="AH8672" s="8">
        <v>1108814</v>
      </c>
      <c r="AI8672" t="s">
        <v>31570</v>
      </c>
      <c r="AJ8672" t="s">
        <v>31571</v>
      </c>
    </row>
    <row r="8673" spans="1:36" ht="17.25" hidden="1" customHeight="1" x14ac:dyDescent="0.2">
      <c r="A8673" s="4" t="s">
        <v>31567</v>
      </c>
      <c r="B8673" t="s">
        <v>31326</v>
      </c>
      <c r="C8673" t="s">
        <v>31568</v>
      </c>
      <c r="E8673" t="s">
        <v>56</v>
      </c>
      <c r="F8673" t="s">
        <v>86</v>
      </c>
      <c r="G8673" s="5">
        <v>275</v>
      </c>
      <c r="H8673" t="s">
        <v>42</v>
      </c>
      <c r="I8673" t="s">
        <v>43</v>
      </c>
      <c r="J8673" t="s">
        <v>45</v>
      </c>
      <c r="N8673" s="8">
        <v>2002</v>
      </c>
      <c r="R8673" s="7">
        <v>13.770403</v>
      </c>
      <c r="S8673" s="7">
        <v>121.033528</v>
      </c>
      <c r="T8673" t="s">
        <v>46</v>
      </c>
      <c r="U8673" t="s">
        <v>31458</v>
      </c>
      <c r="W8673" t="s">
        <v>31363</v>
      </c>
      <c r="X8673" t="s">
        <v>31364</v>
      </c>
      <c r="Y8673" t="s">
        <v>19854</v>
      </c>
      <c r="Z8673" t="s">
        <v>21007</v>
      </c>
      <c r="AG8673" t="s">
        <v>31569</v>
      </c>
      <c r="AH8673" s="8">
        <v>1108815</v>
      </c>
      <c r="AI8673" t="s">
        <v>31570</v>
      </c>
      <c r="AJ8673" t="s">
        <v>31572</v>
      </c>
    </row>
    <row r="8674" spans="1:36" ht="17.25" hidden="1" customHeight="1" x14ac:dyDescent="0.2">
      <c r="A8674" s="4" t="s">
        <v>31573</v>
      </c>
      <c r="B8674" t="s">
        <v>31326</v>
      </c>
      <c r="C8674" t="s">
        <v>31574</v>
      </c>
      <c r="E8674" t="s">
        <v>40</v>
      </c>
      <c r="F8674" t="s">
        <v>86</v>
      </c>
      <c r="G8674" s="5">
        <v>438</v>
      </c>
      <c r="H8674" t="s">
        <v>558</v>
      </c>
      <c r="I8674" t="s">
        <v>43</v>
      </c>
      <c r="J8674" t="s">
        <v>45</v>
      </c>
      <c r="L8674" t="s">
        <v>45</v>
      </c>
      <c r="N8674" s="8" t="s">
        <v>45</v>
      </c>
      <c r="R8674" s="7">
        <v>14.70045</v>
      </c>
      <c r="S8674" s="7">
        <v>120.91240999999999</v>
      </c>
      <c r="T8674" t="s">
        <v>504</v>
      </c>
      <c r="U8674" t="s">
        <v>31506</v>
      </c>
      <c r="W8674" t="s">
        <v>31483</v>
      </c>
      <c r="X8674" t="s">
        <v>31484</v>
      </c>
      <c r="Y8674" t="s">
        <v>19854</v>
      </c>
      <c r="Z8674" t="s">
        <v>21007</v>
      </c>
      <c r="AG8674" t="s">
        <v>45</v>
      </c>
      <c r="AI8674" t="s">
        <v>31575</v>
      </c>
      <c r="AJ8674" t="s">
        <v>31576</v>
      </c>
    </row>
    <row r="8675" spans="1:36" ht="17.25" hidden="1" customHeight="1" x14ac:dyDescent="0.2">
      <c r="A8675" s="4" t="s">
        <v>31573</v>
      </c>
      <c r="B8675" t="s">
        <v>31326</v>
      </c>
      <c r="C8675" t="s">
        <v>31574</v>
      </c>
      <c r="E8675" t="s">
        <v>56</v>
      </c>
      <c r="F8675" t="s">
        <v>86</v>
      </c>
      <c r="G8675" s="5">
        <v>438</v>
      </c>
      <c r="H8675" t="s">
        <v>558</v>
      </c>
      <c r="I8675" t="s">
        <v>43</v>
      </c>
      <c r="J8675" t="s">
        <v>45</v>
      </c>
      <c r="L8675" t="s">
        <v>45</v>
      </c>
      <c r="N8675" s="8" t="s">
        <v>45</v>
      </c>
      <c r="R8675" s="7">
        <v>14.70045</v>
      </c>
      <c r="S8675" s="7">
        <v>120.91240999999999</v>
      </c>
      <c r="T8675" t="s">
        <v>504</v>
      </c>
      <c r="U8675" t="s">
        <v>31506</v>
      </c>
      <c r="W8675" t="s">
        <v>31483</v>
      </c>
      <c r="X8675" t="s">
        <v>31484</v>
      </c>
      <c r="Y8675" t="s">
        <v>19854</v>
      </c>
      <c r="Z8675" t="s">
        <v>21007</v>
      </c>
      <c r="AG8675" t="s">
        <v>45</v>
      </c>
      <c r="AI8675" t="s">
        <v>31575</v>
      </c>
      <c r="AJ8675" t="s">
        <v>31577</v>
      </c>
    </row>
    <row r="8676" spans="1:36" ht="17.25" hidden="1" customHeight="1" x14ac:dyDescent="0.2">
      <c r="A8676" s="4" t="s">
        <v>31578</v>
      </c>
      <c r="B8676" t="s">
        <v>31326</v>
      </c>
      <c r="C8676" t="s">
        <v>31579</v>
      </c>
      <c r="E8676" t="s">
        <v>40</v>
      </c>
      <c r="F8676" t="s">
        <v>617</v>
      </c>
      <c r="G8676" s="5">
        <v>300</v>
      </c>
      <c r="H8676" t="s">
        <v>558</v>
      </c>
      <c r="I8676" t="s">
        <v>45</v>
      </c>
      <c r="J8676" t="s">
        <v>45</v>
      </c>
      <c r="L8676" t="s">
        <v>45</v>
      </c>
      <c r="N8676" s="8" t="s">
        <v>45</v>
      </c>
      <c r="R8676" s="7">
        <v>6.9208143956663797</v>
      </c>
      <c r="S8676" s="7">
        <v>122.082361406834</v>
      </c>
      <c r="T8676" t="s">
        <v>504</v>
      </c>
      <c r="U8676" t="s">
        <v>31580</v>
      </c>
      <c r="X8676" t="s">
        <v>31581</v>
      </c>
      <c r="Y8676" t="s">
        <v>19854</v>
      </c>
      <c r="Z8676" t="s">
        <v>21007</v>
      </c>
      <c r="AG8676" t="s">
        <v>45</v>
      </c>
      <c r="AI8676" t="s">
        <v>31582</v>
      </c>
      <c r="AJ8676" t="s">
        <v>31583</v>
      </c>
    </row>
    <row r="8677" spans="1:36" ht="17.25" hidden="1" customHeight="1" x14ac:dyDescent="0.2">
      <c r="A8677" s="4" t="s">
        <v>31594</v>
      </c>
      <c r="B8677" t="s">
        <v>31326</v>
      </c>
      <c r="C8677" t="s">
        <v>31595</v>
      </c>
      <c r="E8677" t="s">
        <v>40</v>
      </c>
      <c r="F8677" t="s">
        <v>86</v>
      </c>
      <c r="G8677" s="5">
        <v>273.7</v>
      </c>
      <c r="H8677" t="s">
        <v>42</v>
      </c>
      <c r="I8677" t="s">
        <v>43</v>
      </c>
      <c r="J8677" t="s">
        <v>45</v>
      </c>
      <c r="N8677" s="8">
        <v>2000</v>
      </c>
      <c r="R8677" s="7">
        <v>13.770391</v>
      </c>
      <c r="S8677" s="7">
        <v>121.035276</v>
      </c>
      <c r="T8677" t="s">
        <v>46</v>
      </c>
      <c r="U8677" t="s">
        <v>31458</v>
      </c>
      <c r="W8677" t="s">
        <v>31363</v>
      </c>
      <c r="X8677" t="s">
        <v>31364</v>
      </c>
      <c r="Y8677" t="s">
        <v>19854</v>
      </c>
      <c r="Z8677" t="s">
        <v>21007</v>
      </c>
      <c r="AG8677" t="s">
        <v>31596</v>
      </c>
      <c r="AH8677" s="8">
        <v>1145776</v>
      </c>
      <c r="AI8677" t="s">
        <v>31597</v>
      </c>
      <c r="AJ8677" t="s">
        <v>31598</v>
      </c>
    </row>
    <row r="8678" spans="1:36" ht="17.25" hidden="1" customHeight="1" x14ac:dyDescent="0.2">
      <c r="A8678" s="4" t="s">
        <v>31594</v>
      </c>
      <c r="B8678" t="s">
        <v>31326</v>
      </c>
      <c r="C8678" t="s">
        <v>31595</v>
      </c>
      <c r="E8678" t="s">
        <v>56</v>
      </c>
      <c r="F8678" t="s">
        <v>86</v>
      </c>
      <c r="G8678" s="5">
        <v>273.7</v>
      </c>
      <c r="H8678" t="s">
        <v>42</v>
      </c>
      <c r="I8678" t="s">
        <v>43</v>
      </c>
      <c r="J8678" t="s">
        <v>45</v>
      </c>
      <c r="N8678" s="8">
        <v>2000</v>
      </c>
      <c r="R8678" s="7">
        <v>13.770391</v>
      </c>
      <c r="S8678" s="7">
        <v>121.035276</v>
      </c>
      <c r="T8678" t="s">
        <v>46</v>
      </c>
      <c r="U8678" t="s">
        <v>31458</v>
      </c>
      <c r="W8678" t="s">
        <v>31363</v>
      </c>
      <c r="X8678" t="s">
        <v>31364</v>
      </c>
      <c r="Y8678" t="s">
        <v>19854</v>
      </c>
      <c r="Z8678" t="s">
        <v>21007</v>
      </c>
      <c r="AG8678" t="s">
        <v>31596</v>
      </c>
      <c r="AH8678" s="8">
        <v>1145777</v>
      </c>
      <c r="AI8678" t="s">
        <v>31597</v>
      </c>
      <c r="AJ8678" t="s">
        <v>31599</v>
      </c>
    </row>
    <row r="8679" spans="1:36" ht="17.25" hidden="1" customHeight="1" x14ac:dyDescent="0.2">
      <c r="A8679" s="4" t="s">
        <v>31594</v>
      </c>
      <c r="B8679" t="s">
        <v>31326</v>
      </c>
      <c r="C8679" t="s">
        <v>31595</v>
      </c>
      <c r="E8679" t="s">
        <v>58</v>
      </c>
      <c r="F8679" t="s">
        <v>86</v>
      </c>
      <c r="G8679" s="5">
        <v>273.7</v>
      </c>
      <c r="H8679" t="s">
        <v>42</v>
      </c>
      <c r="I8679" t="s">
        <v>43</v>
      </c>
      <c r="J8679" t="s">
        <v>45</v>
      </c>
      <c r="N8679" s="8">
        <v>2001</v>
      </c>
      <c r="R8679" s="7">
        <v>13.770391</v>
      </c>
      <c r="S8679" s="7">
        <v>121.035276</v>
      </c>
      <c r="T8679" t="s">
        <v>46</v>
      </c>
      <c r="U8679" t="s">
        <v>31458</v>
      </c>
      <c r="W8679" t="s">
        <v>31363</v>
      </c>
      <c r="X8679" t="s">
        <v>31364</v>
      </c>
      <c r="Y8679" t="s">
        <v>19854</v>
      </c>
      <c r="Z8679" t="s">
        <v>21007</v>
      </c>
      <c r="AG8679" t="s">
        <v>31596</v>
      </c>
      <c r="AH8679" s="8">
        <v>1145778</v>
      </c>
      <c r="AI8679" t="s">
        <v>31597</v>
      </c>
      <c r="AJ8679" t="s">
        <v>31600</v>
      </c>
    </row>
    <row r="8680" spans="1:36" ht="17.25" hidden="1" customHeight="1" x14ac:dyDescent="0.2">
      <c r="A8680" s="4" t="s">
        <v>31594</v>
      </c>
      <c r="B8680" t="s">
        <v>31326</v>
      </c>
      <c r="C8680" t="s">
        <v>31595</v>
      </c>
      <c r="E8680" t="s">
        <v>191</v>
      </c>
      <c r="F8680" t="s">
        <v>86</v>
      </c>
      <c r="G8680" s="5">
        <v>273.7</v>
      </c>
      <c r="H8680" t="s">
        <v>42</v>
      </c>
      <c r="I8680" t="s">
        <v>43</v>
      </c>
      <c r="J8680" t="s">
        <v>45</v>
      </c>
      <c r="N8680" s="8">
        <v>2001</v>
      </c>
      <c r="R8680" s="7">
        <v>13.770391</v>
      </c>
      <c r="S8680" s="7">
        <v>121.035276</v>
      </c>
      <c r="T8680" t="s">
        <v>46</v>
      </c>
      <c r="U8680" t="s">
        <v>31458</v>
      </c>
      <c r="W8680" t="s">
        <v>31363</v>
      </c>
      <c r="X8680" t="s">
        <v>31364</v>
      </c>
      <c r="Y8680" t="s">
        <v>19854</v>
      </c>
      <c r="Z8680" t="s">
        <v>21007</v>
      </c>
      <c r="AG8680" t="s">
        <v>31596</v>
      </c>
      <c r="AH8680" s="8">
        <v>1145779</v>
      </c>
      <c r="AI8680" t="s">
        <v>31597</v>
      </c>
      <c r="AJ8680" t="s">
        <v>31601</v>
      </c>
    </row>
    <row r="8681" spans="1:36" ht="17.25" hidden="1" customHeight="1" x14ac:dyDescent="0.2">
      <c r="A8681" s="4" t="s">
        <v>31623</v>
      </c>
      <c r="B8681" t="s">
        <v>31326</v>
      </c>
      <c r="C8681" t="s">
        <v>31624</v>
      </c>
      <c r="E8681" t="s">
        <v>40</v>
      </c>
      <c r="F8681" t="s">
        <v>617</v>
      </c>
      <c r="G8681" s="5">
        <v>1000</v>
      </c>
      <c r="H8681" t="s">
        <v>611</v>
      </c>
      <c r="I8681" t="s">
        <v>45</v>
      </c>
      <c r="J8681" t="s">
        <v>45</v>
      </c>
      <c r="R8681" s="7">
        <v>13.773723</v>
      </c>
      <c r="S8681" s="7">
        <v>121.024505</v>
      </c>
      <c r="T8681" t="s">
        <v>504</v>
      </c>
      <c r="U8681" t="s">
        <v>31458</v>
      </c>
      <c r="W8681" t="s">
        <v>31363</v>
      </c>
      <c r="X8681" t="s">
        <v>31364</v>
      </c>
      <c r="Y8681" t="s">
        <v>19854</v>
      </c>
      <c r="Z8681" t="s">
        <v>21007</v>
      </c>
      <c r="AI8681" t="s">
        <v>31625</v>
      </c>
      <c r="AJ8681" t="s">
        <v>31626</v>
      </c>
    </row>
    <row r="8682" spans="1:36" ht="17.25" hidden="1" customHeight="1" x14ac:dyDescent="0.2">
      <c r="A8682" s="4" t="s">
        <v>31627</v>
      </c>
      <c r="B8682" t="s">
        <v>31326</v>
      </c>
      <c r="C8682" t="s">
        <v>31628</v>
      </c>
      <c r="E8682" t="s">
        <v>40</v>
      </c>
      <c r="F8682" t="s">
        <v>2972</v>
      </c>
      <c r="G8682" s="5">
        <v>100</v>
      </c>
      <c r="H8682" t="s">
        <v>42</v>
      </c>
      <c r="I8682" t="s">
        <v>528</v>
      </c>
      <c r="J8682" t="s">
        <v>45</v>
      </c>
      <c r="N8682" s="24">
        <v>1994</v>
      </c>
      <c r="R8682" s="7">
        <v>7.3500060048806199</v>
      </c>
      <c r="S8682" s="7">
        <v>125.853288069549</v>
      </c>
      <c r="T8682" t="s">
        <v>46</v>
      </c>
      <c r="U8682" t="s">
        <v>31629</v>
      </c>
      <c r="Y8682" t="s">
        <v>19854</v>
      </c>
      <c r="Z8682" t="s">
        <v>21007</v>
      </c>
      <c r="AG8682" t="s">
        <v>31630</v>
      </c>
      <c r="AH8682" s="24">
        <v>1141047</v>
      </c>
      <c r="AI8682" t="s">
        <v>31631</v>
      </c>
      <c r="AJ8682" t="s">
        <v>31632</v>
      </c>
    </row>
    <row r="8683" spans="1:36" ht="17.25" hidden="1" customHeight="1" x14ac:dyDescent="0.2">
      <c r="A8683" s="4" t="s">
        <v>31633</v>
      </c>
      <c r="B8683" t="s">
        <v>31326</v>
      </c>
      <c r="C8683" t="s">
        <v>31634</v>
      </c>
      <c r="E8683" t="s">
        <v>56</v>
      </c>
      <c r="F8683" t="s">
        <v>2972</v>
      </c>
      <c r="G8683" s="5">
        <v>100</v>
      </c>
      <c r="H8683" t="s">
        <v>42</v>
      </c>
      <c r="I8683" t="s">
        <v>528</v>
      </c>
      <c r="J8683" t="s">
        <v>45</v>
      </c>
      <c r="N8683" s="24">
        <v>1994</v>
      </c>
      <c r="R8683" s="7">
        <v>8.9780441416945909</v>
      </c>
      <c r="S8683" s="7">
        <v>125.33164245866099</v>
      </c>
      <c r="T8683" t="s">
        <v>46</v>
      </c>
      <c r="U8683" t="s">
        <v>31635</v>
      </c>
      <c r="Y8683" t="s">
        <v>19854</v>
      </c>
      <c r="Z8683" t="s">
        <v>21007</v>
      </c>
      <c r="AG8683" t="s">
        <v>31636</v>
      </c>
      <c r="AH8683" s="24">
        <v>1141044</v>
      </c>
      <c r="AI8683" t="s">
        <v>31637</v>
      </c>
      <c r="AJ8683" t="s">
        <v>31638</v>
      </c>
    </row>
    <row r="8684" spans="1:36" ht="17.25" hidden="1" customHeight="1" x14ac:dyDescent="0.2">
      <c r="A8684" s="4" t="s">
        <v>31649</v>
      </c>
      <c r="B8684" t="s">
        <v>31326</v>
      </c>
      <c r="C8684" t="s">
        <v>31650</v>
      </c>
      <c r="E8684" t="s">
        <v>40</v>
      </c>
      <c r="F8684" t="s">
        <v>543</v>
      </c>
      <c r="G8684" s="5">
        <v>112</v>
      </c>
      <c r="H8684" t="s">
        <v>42</v>
      </c>
      <c r="I8684" t="s">
        <v>528</v>
      </c>
      <c r="J8684" t="s">
        <v>45</v>
      </c>
      <c r="N8684" s="24">
        <v>1997</v>
      </c>
      <c r="R8684" s="7">
        <v>7.0817884668931503</v>
      </c>
      <c r="S8684" s="7">
        <v>122.214202105512</v>
      </c>
      <c r="T8684" t="s">
        <v>46</v>
      </c>
      <c r="U8684" t="s">
        <v>31580</v>
      </c>
      <c r="Y8684" t="s">
        <v>19854</v>
      </c>
      <c r="Z8684" t="s">
        <v>21007</v>
      </c>
      <c r="AG8684" t="s">
        <v>31651</v>
      </c>
      <c r="AH8684" s="24">
        <v>1145630</v>
      </c>
      <c r="AI8684" t="s">
        <v>31652</v>
      </c>
      <c r="AJ8684" t="s">
        <v>31653</v>
      </c>
    </row>
    <row r="8685" spans="1:36" ht="17.25" hidden="1" customHeight="1" x14ac:dyDescent="0.2">
      <c r="A8685" s="4" t="s">
        <v>31654</v>
      </c>
      <c r="B8685" t="s">
        <v>31655</v>
      </c>
      <c r="C8685" t="s">
        <v>31656</v>
      </c>
      <c r="D8685" t="s">
        <v>31657</v>
      </c>
      <c r="E8685" t="s">
        <v>40</v>
      </c>
      <c r="F8685" t="s">
        <v>86</v>
      </c>
      <c r="G8685" s="5">
        <v>67</v>
      </c>
      <c r="H8685" t="s">
        <v>42</v>
      </c>
      <c r="I8685" t="s">
        <v>65</v>
      </c>
      <c r="J8685" t="s">
        <v>45</v>
      </c>
      <c r="K8685" t="s">
        <v>45</v>
      </c>
      <c r="L8685" t="s">
        <v>45</v>
      </c>
      <c r="N8685" s="24">
        <v>1980</v>
      </c>
      <c r="R8685" s="7">
        <v>25.204063999999999</v>
      </c>
      <c r="S8685" s="7">
        <v>51.359321000000001</v>
      </c>
      <c r="T8685" t="s">
        <v>46</v>
      </c>
      <c r="U8685" t="s">
        <v>31658</v>
      </c>
      <c r="X8685" t="s">
        <v>31659</v>
      </c>
      <c r="Y8685" t="s">
        <v>19854</v>
      </c>
      <c r="Z8685" t="s">
        <v>19864</v>
      </c>
      <c r="AC8685" t="s">
        <v>31660</v>
      </c>
      <c r="AF8685" t="s">
        <v>52</v>
      </c>
      <c r="AG8685" t="s">
        <v>31661</v>
      </c>
      <c r="AH8685" s="8">
        <v>1145032</v>
      </c>
      <c r="AI8685" t="s">
        <v>31662</v>
      </c>
      <c r="AJ8685" t="s">
        <v>31663</v>
      </c>
    </row>
    <row r="8686" spans="1:36" ht="17.25" hidden="1" customHeight="1" x14ac:dyDescent="0.2">
      <c r="A8686" s="4" t="s">
        <v>31654</v>
      </c>
      <c r="B8686" t="s">
        <v>31655</v>
      </c>
      <c r="C8686" t="s">
        <v>31656</v>
      </c>
      <c r="D8686" t="s">
        <v>31657</v>
      </c>
      <c r="E8686" t="s">
        <v>56</v>
      </c>
      <c r="F8686" t="s">
        <v>86</v>
      </c>
      <c r="G8686" s="5">
        <v>67</v>
      </c>
      <c r="H8686" t="s">
        <v>42</v>
      </c>
      <c r="I8686" t="s">
        <v>65</v>
      </c>
      <c r="J8686" t="s">
        <v>45</v>
      </c>
      <c r="K8686" t="s">
        <v>45</v>
      </c>
      <c r="L8686" t="s">
        <v>45</v>
      </c>
      <c r="N8686" s="24">
        <v>1980</v>
      </c>
      <c r="R8686" s="7">
        <v>25.204063999999999</v>
      </c>
      <c r="S8686" s="7">
        <v>51.359321000000001</v>
      </c>
      <c r="T8686" t="s">
        <v>46</v>
      </c>
      <c r="U8686" t="s">
        <v>31658</v>
      </c>
      <c r="X8686" t="s">
        <v>31659</v>
      </c>
      <c r="Y8686" t="s">
        <v>19854</v>
      </c>
      <c r="Z8686" t="s">
        <v>19864</v>
      </c>
      <c r="AC8686" t="s">
        <v>31660</v>
      </c>
      <c r="AF8686" t="s">
        <v>52</v>
      </c>
      <c r="AG8686" t="s">
        <v>31661</v>
      </c>
      <c r="AH8686" s="8">
        <v>1145033</v>
      </c>
      <c r="AI8686" t="s">
        <v>31662</v>
      </c>
      <c r="AJ8686" t="s">
        <v>31664</v>
      </c>
    </row>
    <row r="8687" spans="1:36" ht="17.25" hidden="1" customHeight="1" x14ac:dyDescent="0.2">
      <c r="A8687" s="4" t="s">
        <v>31665</v>
      </c>
      <c r="B8687" t="s">
        <v>31655</v>
      </c>
      <c r="C8687" t="s">
        <v>31666</v>
      </c>
      <c r="D8687" t="s">
        <v>31667</v>
      </c>
      <c r="E8687" t="s">
        <v>40</v>
      </c>
      <c r="F8687" t="s">
        <v>86</v>
      </c>
      <c r="G8687" s="5">
        <v>301</v>
      </c>
      <c r="H8687" t="s">
        <v>42</v>
      </c>
      <c r="I8687" t="s">
        <v>65</v>
      </c>
      <c r="J8687" t="s">
        <v>45</v>
      </c>
      <c r="K8687" t="s">
        <v>45</v>
      </c>
      <c r="L8687" t="s">
        <v>45</v>
      </c>
      <c r="N8687" s="24">
        <v>1992</v>
      </c>
      <c r="R8687" s="7">
        <v>25.291668999999999</v>
      </c>
      <c r="S8687" s="7">
        <v>51.385142000000002</v>
      </c>
      <c r="T8687" t="s">
        <v>504</v>
      </c>
      <c r="U8687" t="s">
        <v>31668</v>
      </c>
      <c r="X8687" t="s">
        <v>31659</v>
      </c>
      <c r="Y8687" t="s">
        <v>19854</v>
      </c>
      <c r="Z8687" t="s">
        <v>19864</v>
      </c>
      <c r="AA8687" t="s">
        <v>31669</v>
      </c>
      <c r="AF8687" t="s">
        <v>52</v>
      </c>
      <c r="AI8687" t="s">
        <v>31670</v>
      </c>
      <c r="AJ8687" t="s">
        <v>31671</v>
      </c>
    </row>
    <row r="8688" spans="1:36" ht="17.25" hidden="1" customHeight="1" x14ac:dyDescent="0.2">
      <c r="A8688" s="4" t="s">
        <v>31672</v>
      </c>
      <c r="B8688" t="s">
        <v>31655</v>
      </c>
      <c r="C8688" t="s">
        <v>31673</v>
      </c>
      <c r="D8688" t="s">
        <v>31674</v>
      </c>
      <c r="E8688" t="s">
        <v>40</v>
      </c>
      <c r="F8688" t="s">
        <v>86</v>
      </c>
      <c r="G8688" s="5">
        <v>669</v>
      </c>
      <c r="H8688" t="s">
        <v>42</v>
      </c>
      <c r="I8688" t="s">
        <v>43</v>
      </c>
      <c r="J8688" t="s">
        <v>45</v>
      </c>
      <c r="K8688" t="s">
        <v>45</v>
      </c>
      <c r="L8688" t="s">
        <v>45</v>
      </c>
      <c r="N8688" s="24">
        <v>2010</v>
      </c>
      <c r="R8688" s="7">
        <v>24.975300000000001</v>
      </c>
      <c r="S8688" s="7">
        <v>51.578299999999999</v>
      </c>
      <c r="T8688" t="s">
        <v>46</v>
      </c>
      <c r="U8688" t="s">
        <v>31675</v>
      </c>
      <c r="V8688" t="s">
        <v>31676</v>
      </c>
      <c r="X8688" t="s">
        <v>31677</v>
      </c>
      <c r="Y8688" t="s">
        <v>19854</v>
      </c>
      <c r="Z8688" t="s">
        <v>19864</v>
      </c>
      <c r="AA8688" t="s">
        <v>31678</v>
      </c>
      <c r="AG8688" t="s">
        <v>31679</v>
      </c>
      <c r="AH8688" s="8" t="s">
        <v>31680</v>
      </c>
      <c r="AI8688" t="s">
        <v>31681</v>
      </c>
      <c r="AJ8688" t="s">
        <v>31682</v>
      </c>
    </row>
    <row r="8689" spans="1:36" ht="17.25" hidden="1" customHeight="1" x14ac:dyDescent="0.2">
      <c r="A8689" s="4" t="s">
        <v>31672</v>
      </c>
      <c r="B8689" t="s">
        <v>31655</v>
      </c>
      <c r="C8689" t="s">
        <v>31673</v>
      </c>
      <c r="D8689" t="s">
        <v>31674</v>
      </c>
      <c r="E8689" t="s">
        <v>56</v>
      </c>
      <c r="F8689" t="s">
        <v>86</v>
      </c>
      <c r="G8689" s="5">
        <v>669</v>
      </c>
      <c r="H8689" t="s">
        <v>42</v>
      </c>
      <c r="I8689" t="s">
        <v>43</v>
      </c>
      <c r="J8689" t="s">
        <v>45</v>
      </c>
      <c r="K8689" t="s">
        <v>45</v>
      </c>
      <c r="L8689" t="s">
        <v>45</v>
      </c>
      <c r="N8689" s="24">
        <v>2010</v>
      </c>
      <c r="R8689" s="7">
        <v>24.975300000000001</v>
      </c>
      <c r="S8689" s="7">
        <v>51.578299999999999</v>
      </c>
      <c r="T8689" t="s">
        <v>46</v>
      </c>
      <c r="U8689" t="s">
        <v>31675</v>
      </c>
      <c r="V8689" t="s">
        <v>31676</v>
      </c>
      <c r="X8689" t="s">
        <v>31677</v>
      </c>
      <c r="Y8689" t="s">
        <v>19854</v>
      </c>
      <c r="Z8689" t="s">
        <v>19864</v>
      </c>
      <c r="AA8689" t="s">
        <v>31678</v>
      </c>
      <c r="AG8689" t="s">
        <v>31679</v>
      </c>
      <c r="AH8689" s="8" t="s">
        <v>31683</v>
      </c>
      <c r="AI8689" t="s">
        <v>31681</v>
      </c>
      <c r="AJ8689" t="s">
        <v>31684</v>
      </c>
    </row>
    <row r="8690" spans="1:36" ht="17.25" hidden="1" customHeight="1" x14ac:dyDescent="0.2">
      <c r="A8690" s="4" t="s">
        <v>31672</v>
      </c>
      <c r="B8690" t="s">
        <v>31655</v>
      </c>
      <c r="C8690" t="s">
        <v>31673</v>
      </c>
      <c r="D8690" t="s">
        <v>31674</v>
      </c>
      <c r="E8690" t="s">
        <v>58</v>
      </c>
      <c r="F8690" t="s">
        <v>86</v>
      </c>
      <c r="G8690" s="5">
        <v>669</v>
      </c>
      <c r="H8690" t="s">
        <v>42</v>
      </c>
      <c r="I8690" t="s">
        <v>43</v>
      </c>
      <c r="J8690" t="s">
        <v>45</v>
      </c>
      <c r="K8690" t="s">
        <v>45</v>
      </c>
      <c r="L8690" t="s">
        <v>45</v>
      </c>
      <c r="N8690" s="24">
        <v>2010</v>
      </c>
      <c r="R8690" s="7">
        <v>24.975300000000001</v>
      </c>
      <c r="S8690" s="7">
        <v>51.578299999999999</v>
      </c>
      <c r="T8690" t="s">
        <v>46</v>
      </c>
      <c r="U8690" t="s">
        <v>31675</v>
      </c>
      <c r="V8690" t="s">
        <v>31676</v>
      </c>
      <c r="X8690" t="s">
        <v>31677</v>
      </c>
      <c r="Y8690" t="s">
        <v>19854</v>
      </c>
      <c r="Z8690" t="s">
        <v>19864</v>
      </c>
      <c r="AA8690" t="s">
        <v>31678</v>
      </c>
      <c r="AG8690" t="s">
        <v>31679</v>
      </c>
      <c r="AH8690" s="8" t="s">
        <v>31685</v>
      </c>
      <c r="AI8690" t="s">
        <v>31681</v>
      </c>
      <c r="AJ8690" t="s">
        <v>31686</v>
      </c>
    </row>
    <row r="8691" spans="1:36" ht="17.25" hidden="1" customHeight="1" x14ac:dyDescent="0.2">
      <c r="A8691" s="4" t="s">
        <v>31687</v>
      </c>
      <c r="B8691" t="s">
        <v>31655</v>
      </c>
      <c r="C8691" t="s">
        <v>31688</v>
      </c>
      <c r="E8691" t="s">
        <v>40</v>
      </c>
      <c r="F8691" t="s">
        <v>86</v>
      </c>
      <c r="G8691" s="5">
        <v>200</v>
      </c>
      <c r="H8691" t="s">
        <v>42</v>
      </c>
      <c r="I8691" t="s">
        <v>43</v>
      </c>
      <c r="J8691" t="s">
        <v>44</v>
      </c>
      <c r="K8691" t="s">
        <v>45</v>
      </c>
      <c r="L8691" t="s">
        <v>45</v>
      </c>
      <c r="N8691" s="24">
        <v>2011</v>
      </c>
      <c r="R8691" s="7">
        <v>24.930809</v>
      </c>
      <c r="S8691" s="7">
        <v>51.544246000000001</v>
      </c>
      <c r="T8691" t="s">
        <v>46</v>
      </c>
      <c r="U8691" t="s">
        <v>31675</v>
      </c>
      <c r="V8691" t="s">
        <v>31676</v>
      </c>
      <c r="X8691" t="s">
        <v>31677</v>
      </c>
      <c r="Y8691" t="s">
        <v>19854</v>
      </c>
      <c r="Z8691" t="s">
        <v>19864</v>
      </c>
      <c r="AG8691" t="s">
        <v>31689</v>
      </c>
      <c r="AH8691" s="8" t="s">
        <v>31690</v>
      </c>
      <c r="AI8691" t="s">
        <v>31691</v>
      </c>
      <c r="AJ8691" t="s">
        <v>31692</v>
      </c>
    </row>
    <row r="8692" spans="1:36" ht="17.25" hidden="1" customHeight="1" x14ac:dyDescent="0.2">
      <c r="A8692" s="4" t="s">
        <v>31693</v>
      </c>
      <c r="B8692" t="s">
        <v>31655</v>
      </c>
      <c r="C8692" t="s">
        <v>31694</v>
      </c>
      <c r="D8692" t="s">
        <v>31695</v>
      </c>
      <c r="E8692" t="s">
        <v>40</v>
      </c>
      <c r="F8692" t="s">
        <v>86</v>
      </c>
      <c r="G8692" s="5">
        <v>675</v>
      </c>
      <c r="H8692" t="s">
        <v>42</v>
      </c>
      <c r="I8692" t="s">
        <v>43</v>
      </c>
      <c r="J8692" t="s">
        <v>45</v>
      </c>
      <c r="K8692" t="s">
        <v>45</v>
      </c>
      <c r="L8692" t="s">
        <v>45</v>
      </c>
      <c r="N8692" s="24">
        <v>2011</v>
      </c>
      <c r="R8692" s="7">
        <v>24.971299999999999</v>
      </c>
      <c r="S8692" s="7">
        <v>51.581099999999999</v>
      </c>
      <c r="T8692" t="s">
        <v>46</v>
      </c>
      <c r="U8692" t="s">
        <v>31675</v>
      </c>
      <c r="V8692" t="s">
        <v>31676</v>
      </c>
      <c r="X8692" t="s">
        <v>31677</v>
      </c>
      <c r="Y8692" t="s">
        <v>19854</v>
      </c>
      <c r="Z8692" t="s">
        <v>19864</v>
      </c>
      <c r="AA8692" t="s">
        <v>31696</v>
      </c>
      <c r="AD8692" t="s">
        <v>52</v>
      </c>
      <c r="AE8692" t="s">
        <v>1954</v>
      </c>
      <c r="AF8692" t="s">
        <v>1869</v>
      </c>
      <c r="AG8692" t="s">
        <v>31697</v>
      </c>
      <c r="AH8692" s="8" t="s">
        <v>31698</v>
      </c>
      <c r="AI8692" t="s">
        <v>31699</v>
      </c>
      <c r="AJ8692" t="s">
        <v>31700</v>
      </c>
    </row>
    <row r="8693" spans="1:36" ht="17.25" hidden="1" customHeight="1" x14ac:dyDescent="0.2">
      <c r="A8693" s="4" t="s">
        <v>31693</v>
      </c>
      <c r="B8693" t="s">
        <v>31655</v>
      </c>
      <c r="C8693" t="s">
        <v>31694</v>
      </c>
      <c r="D8693" t="s">
        <v>31695</v>
      </c>
      <c r="E8693" t="s">
        <v>56</v>
      </c>
      <c r="F8693" t="s">
        <v>86</v>
      </c>
      <c r="G8693" s="5">
        <v>675</v>
      </c>
      <c r="H8693" t="s">
        <v>42</v>
      </c>
      <c r="I8693" t="s">
        <v>43</v>
      </c>
      <c r="J8693" t="s">
        <v>45</v>
      </c>
      <c r="K8693" t="s">
        <v>45</v>
      </c>
      <c r="L8693" t="s">
        <v>45</v>
      </c>
      <c r="N8693" s="24">
        <v>2011</v>
      </c>
      <c r="R8693" s="7">
        <v>24.971299999999999</v>
      </c>
      <c r="S8693" s="7">
        <v>51.581099999999999</v>
      </c>
      <c r="T8693" t="s">
        <v>46</v>
      </c>
      <c r="U8693" t="s">
        <v>31675</v>
      </c>
      <c r="V8693" t="s">
        <v>31676</v>
      </c>
      <c r="X8693" t="s">
        <v>31677</v>
      </c>
      <c r="Y8693" t="s">
        <v>19854</v>
      </c>
      <c r="Z8693" t="s">
        <v>19864</v>
      </c>
      <c r="AA8693" t="s">
        <v>31696</v>
      </c>
      <c r="AD8693" t="s">
        <v>52</v>
      </c>
      <c r="AE8693" t="s">
        <v>1954</v>
      </c>
      <c r="AF8693" t="s">
        <v>1869</v>
      </c>
      <c r="AG8693" t="s">
        <v>31697</v>
      </c>
      <c r="AH8693" s="8" t="s">
        <v>31701</v>
      </c>
      <c r="AI8693" t="s">
        <v>31699</v>
      </c>
      <c r="AJ8693" t="s">
        <v>31702</v>
      </c>
    </row>
    <row r="8694" spans="1:36" ht="17.25" hidden="1" customHeight="1" x14ac:dyDescent="0.2">
      <c r="A8694" s="4" t="s">
        <v>31710</v>
      </c>
      <c r="B8694" t="s">
        <v>31655</v>
      </c>
      <c r="C8694" t="s">
        <v>31711</v>
      </c>
      <c r="D8694" t="s">
        <v>31712</v>
      </c>
      <c r="E8694" t="s">
        <v>31713</v>
      </c>
      <c r="F8694" t="s">
        <v>64</v>
      </c>
      <c r="G8694" s="5">
        <v>121.8</v>
      </c>
      <c r="H8694" t="s">
        <v>42</v>
      </c>
      <c r="I8694" t="s">
        <v>65</v>
      </c>
      <c r="J8694" t="s">
        <v>44</v>
      </c>
      <c r="K8694" t="s">
        <v>45</v>
      </c>
      <c r="L8694" t="s">
        <v>45</v>
      </c>
      <c r="N8694" s="24">
        <v>1995</v>
      </c>
      <c r="R8694" s="7">
        <v>25.198212000000002</v>
      </c>
      <c r="S8694" s="7">
        <v>51.617610999999997</v>
      </c>
      <c r="T8694" t="s">
        <v>46</v>
      </c>
      <c r="U8694" t="s">
        <v>31677</v>
      </c>
      <c r="V8694" t="s">
        <v>31676</v>
      </c>
      <c r="X8694" t="s">
        <v>31677</v>
      </c>
      <c r="Y8694" t="s">
        <v>19854</v>
      </c>
      <c r="Z8694" t="s">
        <v>19864</v>
      </c>
      <c r="AA8694" t="s">
        <v>31714</v>
      </c>
      <c r="AD8694" t="s">
        <v>52</v>
      </c>
      <c r="AE8694" t="s">
        <v>254</v>
      </c>
      <c r="AF8694" t="s">
        <v>52</v>
      </c>
      <c r="AG8694" t="s">
        <v>31715</v>
      </c>
      <c r="AH8694" s="8">
        <v>1142504</v>
      </c>
      <c r="AI8694" t="s">
        <v>31716</v>
      </c>
      <c r="AJ8694" t="s">
        <v>31717</v>
      </c>
    </row>
    <row r="8695" spans="1:36" ht="17.25" hidden="1" customHeight="1" x14ac:dyDescent="0.2">
      <c r="A8695" s="4" t="s">
        <v>31710</v>
      </c>
      <c r="B8695" t="s">
        <v>31655</v>
      </c>
      <c r="C8695" t="s">
        <v>31711</v>
      </c>
      <c r="D8695" t="s">
        <v>31712</v>
      </c>
      <c r="E8695" t="s">
        <v>31718</v>
      </c>
      <c r="F8695" t="s">
        <v>86</v>
      </c>
      <c r="G8695" s="5">
        <v>121.8</v>
      </c>
      <c r="H8695" t="s">
        <v>42</v>
      </c>
      <c r="I8695" t="s">
        <v>65</v>
      </c>
      <c r="J8695" t="s">
        <v>44</v>
      </c>
      <c r="K8695" t="s">
        <v>45</v>
      </c>
      <c r="L8695" t="s">
        <v>45</v>
      </c>
      <c r="N8695" s="24">
        <v>1995</v>
      </c>
      <c r="R8695" s="7">
        <v>25.198212000000002</v>
      </c>
      <c r="S8695" s="7">
        <v>51.617610999999997</v>
      </c>
      <c r="T8695" t="s">
        <v>46</v>
      </c>
      <c r="U8695" t="s">
        <v>31677</v>
      </c>
      <c r="V8695" t="s">
        <v>31676</v>
      </c>
      <c r="X8695" t="s">
        <v>31677</v>
      </c>
      <c r="Y8695" t="s">
        <v>19854</v>
      </c>
      <c r="Z8695" t="s">
        <v>19864</v>
      </c>
      <c r="AA8695" t="s">
        <v>31714</v>
      </c>
      <c r="AD8695" t="s">
        <v>52</v>
      </c>
      <c r="AE8695" t="s">
        <v>254</v>
      </c>
      <c r="AF8695" t="s">
        <v>52</v>
      </c>
      <c r="AG8695" t="s">
        <v>31715</v>
      </c>
      <c r="AH8695" s="8">
        <v>1142505</v>
      </c>
      <c r="AI8695" t="s">
        <v>31716</v>
      </c>
      <c r="AJ8695" t="s">
        <v>31719</v>
      </c>
    </row>
    <row r="8696" spans="1:36" ht="17.25" hidden="1" customHeight="1" x14ac:dyDescent="0.2">
      <c r="A8696" s="4" t="s">
        <v>31710</v>
      </c>
      <c r="B8696" t="s">
        <v>31655</v>
      </c>
      <c r="C8696" t="s">
        <v>31711</v>
      </c>
      <c r="D8696" t="s">
        <v>31712</v>
      </c>
      <c r="E8696" t="s">
        <v>31720</v>
      </c>
      <c r="F8696" t="s">
        <v>86</v>
      </c>
      <c r="G8696" s="5">
        <v>121.8</v>
      </c>
      <c r="H8696" t="s">
        <v>42</v>
      </c>
      <c r="I8696" t="s">
        <v>65</v>
      </c>
      <c r="J8696" t="s">
        <v>44</v>
      </c>
      <c r="K8696" t="s">
        <v>45</v>
      </c>
      <c r="L8696" t="s">
        <v>45</v>
      </c>
      <c r="N8696" s="24">
        <v>1996</v>
      </c>
      <c r="R8696" s="7">
        <v>25.198212000000002</v>
      </c>
      <c r="S8696" s="7">
        <v>51.617610999999997</v>
      </c>
      <c r="T8696" t="s">
        <v>46</v>
      </c>
      <c r="U8696" t="s">
        <v>31677</v>
      </c>
      <c r="V8696" t="s">
        <v>31676</v>
      </c>
      <c r="X8696" t="s">
        <v>31677</v>
      </c>
      <c r="Y8696" t="s">
        <v>19854</v>
      </c>
      <c r="Z8696" t="s">
        <v>19864</v>
      </c>
      <c r="AA8696" t="s">
        <v>31714</v>
      </c>
      <c r="AD8696" t="s">
        <v>52</v>
      </c>
      <c r="AE8696" t="s">
        <v>254</v>
      </c>
      <c r="AF8696" t="s">
        <v>52</v>
      </c>
      <c r="AG8696" t="s">
        <v>31715</v>
      </c>
      <c r="AH8696" s="8">
        <v>1142506</v>
      </c>
      <c r="AI8696" t="s">
        <v>31716</v>
      </c>
      <c r="AJ8696" t="s">
        <v>31721</v>
      </c>
    </row>
    <row r="8697" spans="1:36" ht="17.25" hidden="1" customHeight="1" x14ac:dyDescent="0.2">
      <c r="A8697" s="4" t="s">
        <v>31710</v>
      </c>
      <c r="B8697" t="s">
        <v>31655</v>
      </c>
      <c r="C8697" t="s">
        <v>31711</v>
      </c>
      <c r="D8697" t="s">
        <v>31712</v>
      </c>
      <c r="E8697" t="s">
        <v>31722</v>
      </c>
      <c r="F8697" t="s">
        <v>86</v>
      </c>
      <c r="G8697" s="5">
        <v>121.8</v>
      </c>
      <c r="H8697" t="s">
        <v>42</v>
      </c>
      <c r="I8697" t="s">
        <v>65</v>
      </c>
      <c r="J8697" t="s">
        <v>44</v>
      </c>
      <c r="K8697" t="s">
        <v>45</v>
      </c>
      <c r="L8697" t="s">
        <v>45</v>
      </c>
      <c r="N8697" s="24">
        <v>1996</v>
      </c>
      <c r="R8697" s="7">
        <v>25.198212000000002</v>
      </c>
      <c r="S8697" s="7">
        <v>51.617610999999997</v>
      </c>
      <c r="T8697" t="s">
        <v>46</v>
      </c>
      <c r="U8697" t="s">
        <v>31677</v>
      </c>
      <c r="V8697" t="s">
        <v>31676</v>
      </c>
      <c r="X8697" t="s">
        <v>31677</v>
      </c>
      <c r="Y8697" t="s">
        <v>19854</v>
      </c>
      <c r="Z8697" t="s">
        <v>19864</v>
      </c>
      <c r="AA8697" t="s">
        <v>31714</v>
      </c>
      <c r="AD8697" t="s">
        <v>52</v>
      </c>
      <c r="AE8697" t="s">
        <v>254</v>
      </c>
      <c r="AF8697" t="s">
        <v>52</v>
      </c>
      <c r="AG8697" t="s">
        <v>31715</v>
      </c>
      <c r="AH8697" s="8">
        <v>1142507</v>
      </c>
      <c r="AI8697" t="s">
        <v>31716</v>
      </c>
      <c r="AJ8697" t="s">
        <v>31723</v>
      </c>
    </row>
    <row r="8698" spans="1:36" ht="17.25" hidden="1" customHeight="1" x14ac:dyDescent="0.2">
      <c r="A8698" s="4" t="s">
        <v>31710</v>
      </c>
      <c r="B8698" t="s">
        <v>31655</v>
      </c>
      <c r="C8698" t="s">
        <v>31711</v>
      </c>
      <c r="D8698" t="s">
        <v>31712</v>
      </c>
      <c r="E8698" t="s">
        <v>31724</v>
      </c>
      <c r="F8698" t="s">
        <v>86</v>
      </c>
      <c r="G8698" s="5">
        <v>121.8</v>
      </c>
      <c r="H8698" t="s">
        <v>42</v>
      </c>
      <c r="I8698" t="s">
        <v>65</v>
      </c>
      <c r="J8698" t="s">
        <v>44</v>
      </c>
      <c r="K8698" t="s">
        <v>45</v>
      </c>
      <c r="L8698" t="s">
        <v>45</v>
      </c>
      <c r="N8698" s="24">
        <v>1996</v>
      </c>
      <c r="R8698" s="7">
        <v>25.198212000000002</v>
      </c>
      <c r="S8698" s="7">
        <v>51.617610999999997</v>
      </c>
      <c r="T8698" t="s">
        <v>46</v>
      </c>
      <c r="U8698" t="s">
        <v>31677</v>
      </c>
      <c r="V8698" t="s">
        <v>31676</v>
      </c>
      <c r="X8698" t="s">
        <v>31677</v>
      </c>
      <c r="Y8698" t="s">
        <v>19854</v>
      </c>
      <c r="Z8698" t="s">
        <v>19864</v>
      </c>
      <c r="AA8698" t="s">
        <v>31714</v>
      </c>
      <c r="AD8698" t="s">
        <v>52</v>
      </c>
      <c r="AE8698" t="s">
        <v>254</v>
      </c>
      <c r="AF8698" t="s">
        <v>52</v>
      </c>
      <c r="AG8698" t="s">
        <v>31715</v>
      </c>
      <c r="AH8698" s="8">
        <v>1142508</v>
      </c>
      <c r="AI8698" t="s">
        <v>31716</v>
      </c>
      <c r="AJ8698" t="s">
        <v>31725</v>
      </c>
    </row>
    <row r="8699" spans="1:36" ht="17.25" hidden="1" customHeight="1" x14ac:dyDescent="0.2">
      <c r="A8699" s="4" t="s">
        <v>31710</v>
      </c>
      <c r="B8699" t="s">
        <v>31655</v>
      </c>
      <c r="C8699" t="s">
        <v>31711</v>
      </c>
      <c r="D8699" t="s">
        <v>31712</v>
      </c>
      <c r="E8699" t="s">
        <v>31726</v>
      </c>
      <c r="F8699" t="s">
        <v>86</v>
      </c>
      <c r="G8699" s="5">
        <v>125.5</v>
      </c>
      <c r="H8699" t="s">
        <v>42</v>
      </c>
      <c r="I8699" t="s">
        <v>65</v>
      </c>
      <c r="J8699" t="s">
        <v>44</v>
      </c>
      <c r="K8699" t="s">
        <v>45</v>
      </c>
      <c r="L8699" t="s">
        <v>45</v>
      </c>
      <c r="N8699" s="24">
        <v>2002</v>
      </c>
      <c r="R8699" s="7">
        <v>25.198212000000002</v>
      </c>
      <c r="S8699" s="7">
        <v>51.617610999999997</v>
      </c>
      <c r="T8699" t="s">
        <v>46</v>
      </c>
      <c r="U8699" t="s">
        <v>31677</v>
      </c>
      <c r="V8699" t="s">
        <v>31676</v>
      </c>
      <c r="X8699" t="s">
        <v>31677</v>
      </c>
      <c r="Y8699" t="s">
        <v>19854</v>
      </c>
      <c r="Z8699" t="s">
        <v>19864</v>
      </c>
      <c r="AA8699" t="s">
        <v>31727</v>
      </c>
      <c r="AD8699" t="s">
        <v>52</v>
      </c>
      <c r="AE8699" t="s">
        <v>254</v>
      </c>
      <c r="AF8699" t="s">
        <v>52</v>
      </c>
      <c r="AG8699" t="s">
        <v>31715</v>
      </c>
      <c r="AH8699" s="8">
        <v>1174376</v>
      </c>
      <c r="AI8699" t="s">
        <v>31716</v>
      </c>
      <c r="AJ8699" t="s">
        <v>31728</v>
      </c>
    </row>
    <row r="8700" spans="1:36" ht="17.25" hidden="1" customHeight="1" x14ac:dyDescent="0.2">
      <c r="A8700" s="4" t="s">
        <v>31710</v>
      </c>
      <c r="B8700" t="s">
        <v>31655</v>
      </c>
      <c r="C8700" t="s">
        <v>31711</v>
      </c>
      <c r="D8700" t="s">
        <v>31712</v>
      </c>
      <c r="E8700" t="s">
        <v>31729</v>
      </c>
      <c r="F8700" t="s">
        <v>86</v>
      </c>
      <c r="G8700" s="5">
        <v>125.5</v>
      </c>
      <c r="H8700" t="s">
        <v>42</v>
      </c>
      <c r="I8700" t="s">
        <v>65</v>
      </c>
      <c r="J8700" t="s">
        <v>44</v>
      </c>
      <c r="K8700" t="s">
        <v>45</v>
      </c>
      <c r="L8700" t="s">
        <v>45</v>
      </c>
      <c r="N8700" s="24">
        <v>2002</v>
      </c>
      <c r="R8700" s="7">
        <v>25.198212000000002</v>
      </c>
      <c r="S8700" s="7">
        <v>51.617610999999997</v>
      </c>
      <c r="T8700" t="s">
        <v>46</v>
      </c>
      <c r="U8700" t="s">
        <v>31677</v>
      </c>
      <c r="V8700" t="s">
        <v>31676</v>
      </c>
      <c r="X8700" t="s">
        <v>31677</v>
      </c>
      <c r="Y8700" t="s">
        <v>19854</v>
      </c>
      <c r="Z8700" t="s">
        <v>19864</v>
      </c>
      <c r="AA8700" t="s">
        <v>31727</v>
      </c>
      <c r="AD8700" t="s">
        <v>52</v>
      </c>
      <c r="AE8700" t="s">
        <v>254</v>
      </c>
      <c r="AF8700" t="s">
        <v>52</v>
      </c>
      <c r="AG8700" t="s">
        <v>31715</v>
      </c>
      <c r="AH8700" s="8">
        <v>1174377</v>
      </c>
      <c r="AI8700" t="s">
        <v>31716</v>
      </c>
      <c r="AJ8700" t="s">
        <v>31730</v>
      </c>
    </row>
    <row r="8701" spans="1:36" ht="17.25" hidden="1" customHeight="1" x14ac:dyDescent="0.2">
      <c r="A8701" s="4" t="s">
        <v>31710</v>
      </c>
      <c r="B8701" t="s">
        <v>31655</v>
      </c>
      <c r="C8701" t="s">
        <v>31711</v>
      </c>
      <c r="D8701" t="s">
        <v>31712</v>
      </c>
      <c r="E8701" t="s">
        <v>31731</v>
      </c>
      <c r="F8701" t="s">
        <v>86</v>
      </c>
      <c r="G8701" s="5">
        <v>125.5</v>
      </c>
      <c r="H8701" t="s">
        <v>42</v>
      </c>
      <c r="I8701" t="s">
        <v>65</v>
      </c>
      <c r="J8701" t="s">
        <v>44</v>
      </c>
      <c r="K8701" t="s">
        <v>45</v>
      </c>
      <c r="L8701" t="s">
        <v>45</v>
      </c>
      <c r="N8701" s="24">
        <v>2002</v>
      </c>
      <c r="R8701" s="7">
        <v>25.198212000000002</v>
      </c>
      <c r="S8701" s="7">
        <v>51.617610999999997</v>
      </c>
      <c r="T8701" t="s">
        <v>46</v>
      </c>
      <c r="U8701" t="s">
        <v>31677</v>
      </c>
      <c r="V8701" t="s">
        <v>31676</v>
      </c>
      <c r="X8701" t="s">
        <v>31677</v>
      </c>
      <c r="Y8701" t="s">
        <v>19854</v>
      </c>
      <c r="Z8701" t="s">
        <v>19864</v>
      </c>
      <c r="AA8701" t="s">
        <v>31727</v>
      </c>
      <c r="AD8701" t="s">
        <v>52</v>
      </c>
      <c r="AE8701" t="s">
        <v>254</v>
      </c>
      <c r="AF8701" t="s">
        <v>52</v>
      </c>
      <c r="AG8701" t="s">
        <v>31715</v>
      </c>
      <c r="AH8701" s="8">
        <v>1174378</v>
      </c>
      <c r="AI8701" t="s">
        <v>31716</v>
      </c>
      <c r="AJ8701" t="s">
        <v>31732</v>
      </c>
    </row>
    <row r="8702" spans="1:36" ht="17.25" hidden="1" customHeight="1" x14ac:dyDescent="0.2">
      <c r="A8702" s="4" t="s">
        <v>31710</v>
      </c>
      <c r="B8702" t="s">
        <v>31655</v>
      </c>
      <c r="C8702" t="s">
        <v>31711</v>
      </c>
      <c r="D8702" t="s">
        <v>31712</v>
      </c>
      <c r="E8702" t="s">
        <v>31733</v>
      </c>
      <c r="F8702" t="s">
        <v>86</v>
      </c>
      <c r="G8702" s="5">
        <v>189</v>
      </c>
      <c r="H8702" t="s">
        <v>42</v>
      </c>
      <c r="I8702" t="s">
        <v>65</v>
      </c>
      <c r="J8702" t="s">
        <v>44</v>
      </c>
      <c r="K8702" t="s">
        <v>45</v>
      </c>
      <c r="L8702" t="s">
        <v>45</v>
      </c>
      <c r="N8702" s="24">
        <v>2007</v>
      </c>
      <c r="R8702" s="7">
        <v>25.198212000000002</v>
      </c>
      <c r="S8702" s="7">
        <v>51.617610999999997</v>
      </c>
      <c r="T8702" t="s">
        <v>46</v>
      </c>
      <c r="U8702" t="s">
        <v>31677</v>
      </c>
      <c r="V8702" t="s">
        <v>31676</v>
      </c>
      <c r="X8702" t="s">
        <v>31677</v>
      </c>
      <c r="Y8702" t="s">
        <v>19854</v>
      </c>
      <c r="Z8702" t="s">
        <v>19864</v>
      </c>
      <c r="AA8702" t="s">
        <v>31734</v>
      </c>
      <c r="AD8702" t="s">
        <v>52</v>
      </c>
      <c r="AE8702" t="s">
        <v>254</v>
      </c>
      <c r="AF8702" t="s">
        <v>52</v>
      </c>
      <c r="AG8702" t="s">
        <v>31735</v>
      </c>
      <c r="AH8702" s="8">
        <v>1195520</v>
      </c>
      <c r="AI8702" t="s">
        <v>31716</v>
      </c>
      <c r="AJ8702" t="s">
        <v>31736</v>
      </c>
    </row>
    <row r="8703" spans="1:36" ht="17.25" hidden="1" customHeight="1" x14ac:dyDescent="0.2">
      <c r="A8703" s="4" t="s">
        <v>31710</v>
      </c>
      <c r="B8703" t="s">
        <v>31655</v>
      </c>
      <c r="C8703" t="s">
        <v>31711</v>
      </c>
      <c r="D8703" t="s">
        <v>31712</v>
      </c>
      <c r="E8703" t="s">
        <v>31737</v>
      </c>
      <c r="F8703" t="s">
        <v>86</v>
      </c>
      <c r="G8703" s="5">
        <v>189</v>
      </c>
      <c r="H8703" t="s">
        <v>42</v>
      </c>
      <c r="I8703" t="s">
        <v>65</v>
      </c>
      <c r="J8703" t="s">
        <v>44</v>
      </c>
      <c r="K8703" t="s">
        <v>45</v>
      </c>
      <c r="L8703" t="s">
        <v>45</v>
      </c>
      <c r="N8703" s="24">
        <v>2007</v>
      </c>
      <c r="R8703" s="7">
        <v>25.198212000000002</v>
      </c>
      <c r="S8703" s="7">
        <v>51.617610999999997</v>
      </c>
      <c r="T8703" t="s">
        <v>46</v>
      </c>
      <c r="U8703" t="s">
        <v>31677</v>
      </c>
      <c r="V8703" t="s">
        <v>31676</v>
      </c>
      <c r="X8703" t="s">
        <v>31677</v>
      </c>
      <c r="Y8703" t="s">
        <v>19854</v>
      </c>
      <c r="Z8703" t="s">
        <v>19864</v>
      </c>
      <c r="AA8703" t="s">
        <v>31734</v>
      </c>
      <c r="AD8703" t="s">
        <v>52</v>
      </c>
      <c r="AE8703" t="s">
        <v>254</v>
      </c>
      <c r="AF8703" t="s">
        <v>52</v>
      </c>
      <c r="AG8703" t="s">
        <v>31735</v>
      </c>
      <c r="AH8703" s="8">
        <v>1195521</v>
      </c>
      <c r="AI8703" t="s">
        <v>31716</v>
      </c>
      <c r="AJ8703" t="s">
        <v>31738</v>
      </c>
    </row>
    <row r="8704" spans="1:36" ht="17.25" hidden="1" customHeight="1" x14ac:dyDescent="0.2">
      <c r="A8704" s="4" t="s">
        <v>31710</v>
      </c>
      <c r="B8704" t="s">
        <v>31655</v>
      </c>
      <c r="C8704" t="s">
        <v>31711</v>
      </c>
      <c r="D8704" t="s">
        <v>31712</v>
      </c>
      <c r="E8704" t="s">
        <v>31739</v>
      </c>
      <c r="F8704" t="s">
        <v>86</v>
      </c>
      <c r="G8704" s="5">
        <v>189</v>
      </c>
      <c r="H8704" t="s">
        <v>42</v>
      </c>
      <c r="I8704" t="s">
        <v>65</v>
      </c>
      <c r="J8704" t="s">
        <v>44</v>
      </c>
      <c r="K8704" t="s">
        <v>45</v>
      </c>
      <c r="L8704" t="s">
        <v>45</v>
      </c>
      <c r="N8704" s="24">
        <v>2007</v>
      </c>
      <c r="R8704" s="7">
        <v>25.198212000000002</v>
      </c>
      <c r="S8704" s="7">
        <v>51.617610999999997</v>
      </c>
      <c r="T8704" t="s">
        <v>46</v>
      </c>
      <c r="U8704" t="s">
        <v>31677</v>
      </c>
      <c r="V8704" t="s">
        <v>31676</v>
      </c>
      <c r="X8704" t="s">
        <v>31677</v>
      </c>
      <c r="Y8704" t="s">
        <v>19854</v>
      </c>
      <c r="Z8704" t="s">
        <v>19864</v>
      </c>
      <c r="AA8704" t="s">
        <v>31734</v>
      </c>
      <c r="AD8704" t="s">
        <v>52</v>
      </c>
      <c r="AE8704" t="s">
        <v>254</v>
      </c>
      <c r="AF8704" t="s">
        <v>52</v>
      </c>
      <c r="AG8704" t="s">
        <v>31735</v>
      </c>
      <c r="AH8704" s="8">
        <v>1195522</v>
      </c>
      <c r="AI8704" t="s">
        <v>31716</v>
      </c>
      <c r="AJ8704" t="s">
        <v>31740</v>
      </c>
    </row>
    <row r="8705" spans="1:36" ht="17.25" hidden="1" customHeight="1" x14ac:dyDescent="0.2">
      <c r="A8705" s="4" t="s">
        <v>31741</v>
      </c>
      <c r="B8705" t="s">
        <v>31655</v>
      </c>
      <c r="C8705" t="s">
        <v>31742</v>
      </c>
      <c r="D8705" t="s">
        <v>31743</v>
      </c>
      <c r="E8705" t="s">
        <v>565</v>
      </c>
      <c r="F8705" t="s">
        <v>86</v>
      </c>
      <c r="G8705" s="5">
        <v>756</v>
      </c>
      <c r="H8705" t="s">
        <v>42</v>
      </c>
      <c r="I8705" t="s">
        <v>43</v>
      </c>
      <c r="J8705" t="s">
        <v>44</v>
      </c>
      <c r="K8705" t="s">
        <v>45</v>
      </c>
      <c r="L8705" t="s">
        <v>45</v>
      </c>
      <c r="N8705" s="24">
        <v>2004</v>
      </c>
      <c r="R8705" s="7">
        <v>25.922799999999999</v>
      </c>
      <c r="S8705" s="7">
        <v>51.545200000000001</v>
      </c>
      <c r="T8705" t="s">
        <v>46</v>
      </c>
      <c r="U8705" t="s">
        <v>31744</v>
      </c>
      <c r="V8705" t="s">
        <v>31745</v>
      </c>
      <c r="X8705" t="s">
        <v>31746</v>
      </c>
      <c r="Y8705" t="s">
        <v>19854</v>
      </c>
      <c r="Z8705" t="s">
        <v>19864</v>
      </c>
      <c r="AA8705" t="s">
        <v>31747</v>
      </c>
      <c r="AC8705" t="s">
        <v>31748</v>
      </c>
      <c r="AD8705" t="s">
        <v>52</v>
      </c>
      <c r="AE8705" t="s">
        <v>254</v>
      </c>
      <c r="AF8705" t="s">
        <v>52</v>
      </c>
      <c r="AG8705" t="s">
        <v>31749</v>
      </c>
      <c r="AH8705" s="8" t="s">
        <v>31750</v>
      </c>
      <c r="AI8705" t="s">
        <v>31751</v>
      </c>
      <c r="AJ8705" t="s">
        <v>31752</v>
      </c>
    </row>
    <row r="8706" spans="1:36" ht="17.25" hidden="1" customHeight="1" x14ac:dyDescent="0.2">
      <c r="A8706" s="4" t="s">
        <v>31753</v>
      </c>
      <c r="B8706" t="s">
        <v>31655</v>
      </c>
      <c r="C8706" t="s">
        <v>31754</v>
      </c>
      <c r="D8706" t="s">
        <v>31755</v>
      </c>
      <c r="E8706" t="s">
        <v>40</v>
      </c>
      <c r="F8706" t="s">
        <v>86</v>
      </c>
      <c r="G8706" s="5">
        <v>1025</v>
      </c>
      <c r="H8706" t="s">
        <v>42</v>
      </c>
      <c r="I8706" t="s">
        <v>43</v>
      </c>
      <c r="J8706" t="s">
        <v>45</v>
      </c>
      <c r="K8706" t="s">
        <v>45</v>
      </c>
      <c r="L8706" t="s">
        <v>45</v>
      </c>
      <c r="N8706" s="24">
        <v>2008</v>
      </c>
      <c r="R8706" s="7">
        <v>25.924330000000001</v>
      </c>
      <c r="S8706" s="7">
        <v>51.54815</v>
      </c>
      <c r="T8706" t="s">
        <v>46</v>
      </c>
      <c r="U8706" t="s">
        <v>31756</v>
      </c>
      <c r="V8706" t="s">
        <v>31745</v>
      </c>
      <c r="X8706" t="s">
        <v>31746</v>
      </c>
      <c r="Y8706" t="s">
        <v>19854</v>
      </c>
      <c r="Z8706" t="s">
        <v>19864</v>
      </c>
      <c r="AA8706" t="s">
        <v>31757</v>
      </c>
      <c r="AC8706" t="s">
        <v>31758</v>
      </c>
      <c r="AD8706" t="s">
        <v>52</v>
      </c>
      <c r="AE8706" t="s">
        <v>254</v>
      </c>
      <c r="AF8706" t="s">
        <v>52</v>
      </c>
      <c r="AG8706" t="s">
        <v>31759</v>
      </c>
      <c r="AH8706" s="8" t="s">
        <v>31760</v>
      </c>
      <c r="AI8706" t="s">
        <v>31761</v>
      </c>
      <c r="AJ8706" t="s">
        <v>31762</v>
      </c>
    </row>
    <row r="8707" spans="1:36" ht="17.25" hidden="1" customHeight="1" x14ac:dyDescent="0.2">
      <c r="A8707" s="4" t="s">
        <v>31763</v>
      </c>
      <c r="B8707" t="s">
        <v>31655</v>
      </c>
      <c r="C8707" t="s">
        <v>31764</v>
      </c>
      <c r="D8707" t="s">
        <v>31765</v>
      </c>
      <c r="E8707" t="s">
        <v>40</v>
      </c>
      <c r="F8707" t="s">
        <v>86</v>
      </c>
      <c r="G8707" s="5">
        <v>683</v>
      </c>
      <c r="H8707" t="s">
        <v>42</v>
      </c>
      <c r="I8707" t="s">
        <v>43</v>
      </c>
      <c r="J8707" t="s">
        <v>45</v>
      </c>
      <c r="K8707" t="s">
        <v>45</v>
      </c>
      <c r="L8707" t="s">
        <v>45</v>
      </c>
      <c r="N8707" s="24">
        <v>2011</v>
      </c>
      <c r="R8707" s="7">
        <v>25.936944</v>
      </c>
      <c r="S8707" s="7">
        <v>51.522221999999999</v>
      </c>
      <c r="T8707" t="s">
        <v>46</v>
      </c>
      <c r="U8707" t="s">
        <v>31756</v>
      </c>
      <c r="V8707" t="s">
        <v>31745</v>
      </c>
      <c r="X8707" t="s">
        <v>31746</v>
      </c>
      <c r="Y8707" t="s">
        <v>19854</v>
      </c>
      <c r="Z8707" t="s">
        <v>19864</v>
      </c>
      <c r="AA8707" t="s">
        <v>31766</v>
      </c>
      <c r="AC8707" t="s">
        <v>31767</v>
      </c>
      <c r="AD8707" t="s">
        <v>52</v>
      </c>
      <c r="AE8707" t="s">
        <v>254</v>
      </c>
      <c r="AF8707" t="s">
        <v>52</v>
      </c>
      <c r="AG8707" t="s">
        <v>31768</v>
      </c>
      <c r="AH8707" s="8" t="s">
        <v>31769</v>
      </c>
      <c r="AI8707" t="s">
        <v>31770</v>
      </c>
      <c r="AJ8707" t="s">
        <v>31771</v>
      </c>
    </row>
    <row r="8708" spans="1:36" ht="17.25" hidden="1" customHeight="1" x14ac:dyDescent="0.2">
      <c r="A8708" s="4" t="s">
        <v>31763</v>
      </c>
      <c r="B8708" t="s">
        <v>31655</v>
      </c>
      <c r="C8708" t="s">
        <v>31764</v>
      </c>
      <c r="D8708" t="s">
        <v>31765</v>
      </c>
      <c r="E8708" t="s">
        <v>56</v>
      </c>
      <c r="F8708" t="s">
        <v>86</v>
      </c>
      <c r="G8708" s="5">
        <v>683</v>
      </c>
      <c r="H8708" t="s">
        <v>42</v>
      </c>
      <c r="I8708" t="s">
        <v>43</v>
      </c>
      <c r="J8708" t="s">
        <v>45</v>
      </c>
      <c r="K8708" t="s">
        <v>45</v>
      </c>
      <c r="L8708" t="s">
        <v>45</v>
      </c>
      <c r="N8708" s="24">
        <v>2011</v>
      </c>
      <c r="R8708" s="7">
        <v>25.936944</v>
      </c>
      <c r="S8708" s="7">
        <v>51.522221999999999</v>
      </c>
      <c r="T8708" t="s">
        <v>46</v>
      </c>
      <c r="U8708" t="s">
        <v>31756</v>
      </c>
      <c r="V8708" t="s">
        <v>31745</v>
      </c>
      <c r="X8708" t="s">
        <v>31746</v>
      </c>
      <c r="Y8708" t="s">
        <v>19854</v>
      </c>
      <c r="Z8708" t="s">
        <v>19864</v>
      </c>
      <c r="AA8708" t="s">
        <v>31766</v>
      </c>
      <c r="AC8708" t="s">
        <v>31767</v>
      </c>
      <c r="AD8708" t="s">
        <v>52</v>
      </c>
      <c r="AE8708" t="s">
        <v>254</v>
      </c>
      <c r="AF8708" t="s">
        <v>52</v>
      </c>
      <c r="AG8708" t="s">
        <v>31768</v>
      </c>
      <c r="AH8708" s="8" t="s">
        <v>31772</v>
      </c>
      <c r="AI8708" t="s">
        <v>31770</v>
      </c>
      <c r="AJ8708" t="s">
        <v>31773</v>
      </c>
    </row>
    <row r="8709" spans="1:36" ht="17.25" hidden="1" customHeight="1" x14ac:dyDescent="0.2">
      <c r="A8709" s="4" t="s">
        <v>31763</v>
      </c>
      <c r="B8709" t="s">
        <v>31655</v>
      </c>
      <c r="C8709" t="s">
        <v>31764</v>
      </c>
      <c r="D8709" t="s">
        <v>31765</v>
      </c>
      <c r="E8709" t="s">
        <v>58</v>
      </c>
      <c r="F8709" t="s">
        <v>86</v>
      </c>
      <c r="G8709" s="5">
        <v>683</v>
      </c>
      <c r="H8709" t="s">
        <v>42</v>
      </c>
      <c r="I8709" t="s">
        <v>43</v>
      </c>
      <c r="J8709" t="s">
        <v>45</v>
      </c>
      <c r="K8709" t="s">
        <v>45</v>
      </c>
      <c r="L8709" t="s">
        <v>45</v>
      </c>
      <c r="N8709" s="24">
        <v>2011</v>
      </c>
      <c r="R8709" s="7">
        <v>25.936944</v>
      </c>
      <c r="S8709" s="7">
        <v>51.522221999999999</v>
      </c>
      <c r="T8709" t="s">
        <v>46</v>
      </c>
      <c r="U8709" t="s">
        <v>31756</v>
      </c>
      <c r="V8709" t="s">
        <v>31745</v>
      </c>
      <c r="X8709" t="s">
        <v>31746</v>
      </c>
      <c r="Y8709" t="s">
        <v>19854</v>
      </c>
      <c r="Z8709" t="s">
        <v>19864</v>
      </c>
      <c r="AA8709" t="s">
        <v>31766</v>
      </c>
      <c r="AC8709" t="s">
        <v>31767</v>
      </c>
      <c r="AD8709" t="s">
        <v>52</v>
      </c>
      <c r="AE8709" t="s">
        <v>254</v>
      </c>
      <c r="AF8709" t="s">
        <v>52</v>
      </c>
      <c r="AG8709" t="s">
        <v>31768</v>
      </c>
      <c r="AH8709" s="8" t="s">
        <v>31774</v>
      </c>
      <c r="AI8709" t="s">
        <v>31770</v>
      </c>
      <c r="AJ8709" t="s">
        <v>31775</v>
      </c>
    </row>
    <row r="8710" spans="1:36" ht="17.25" hidden="1" customHeight="1" x14ac:dyDescent="0.2">
      <c r="A8710" s="4" t="s">
        <v>31763</v>
      </c>
      <c r="B8710" t="s">
        <v>31655</v>
      </c>
      <c r="C8710" t="s">
        <v>31764</v>
      </c>
      <c r="D8710" t="s">
        <v>31765</v>
      </c>
      <c r="E8710" t="s">
        <v>191</v>
      </c>
      <c r="F8710" t="s">
        <v>86</v>
      </c>
      <c r="G8710" s="5">
        <v>683</v>
      </c>
      <c r="H8710" t="s">
        <v>42</v>
      </c>
      <c r="I8710" t="s">
        <v>43</v>
      </c>
      <c r="J8710" t="s">
        <v>45</v>
      </c>
      <c r="K8710" t="s">
        <v>45</v>
      </c>
      <c r="L8710" t="s">
        <v>45</v>
      </c>
      <c r="N8710" s="24">
        <v>2011</v>
      </c>
      <c r="R8710" s="7">
        <v>25.936944</v>
      </c>
      <c r="S8710" s="7">
        <v>51.522221999999999</v>
      </c>
      <c r="T8710" t="s">
        <v>46</v>
      </c>
      <c r="U8710" t="s">
        <v>31756</v>
      </c>
      <c r="V8710" t="s">
        <v>31745</v>
      </c>
      <c r="X8710" t="s">
        <v>31746</v>
      </c>
      <c r="Y8710" t="s">
        <v>19854</v>
      </c>
      <c r="Z8710" t="s">
        <v>19864</v>
      </c>
      <c r="AA8710" t="s">
        <v>31766</v>
      </c>
      <c r="AC8710" t="s">
        <v>31767</v>
      </c>
      <c r="AD8710" t="s">
        <v>52</v>
      </c>
      <c r="AE8710" t="s">
        <v>254</v>
      </c>
      <c r="AF8710" t="s">
        <v>52</v>
      </c>
      <c r="AG8710" t="s">
        <v>31768</v>
      </c>
      <c r="AH8710" s="8" t="s">
        <v>31776</v>
      </c>
      <c r="AI8710" t="s">
        <v>31770</v>
      </c>
      <c r="AJ8710" t="s">
        <v>31777</v>
      </c>
    </row>
    <row r="8711" spans="1:36" ht="17.25" hidden="1" customHeight="1" x14ac:dyDescent="0.2">
      <c r="A8711" s="4" t="s">
        <v>31808</v>
      </c>
      <c r="B8711" t="s">
        <v>31798</v>
      </c>
      <c r="C8711" t="s">
        <v>31809</v>
      </c>
      <c r="D8711" t="s">
        <v>31810</v>
      </c>
      <c r="E8711" t="s">
        <v>40</v>
      </c>
      <c r="F8711" t="s">
        <v>86</v>
      </c>
      <c r="G8711" s="5">
        <v>70</v>
      </c>
      <c r="H8711" t="s">
        <v>42</v>
      </c>
      <c r="I8711" t="s">
        <v>65</v>
      </c>
      <c r="J8711" t="s">
        <v>45</v>
      </c>
      <c r="K8711" t="s">
        <v>45</v>
      </c>
      <c r="L8711" t="s">
        <v>45</v>
      </c>
      <c r="N8711" s="24">
        <v>2012</v>
      </c>
      <c r="R8711" s="7">
        <v>31.254163999999999</v>
      </c>
      <c r="S8711" s="7">
        <v>37.430210000000002</v>
      </c>
      <c r="T8711" t="s">
        <v>46</v>
      </c>
      <c r="U8711" t="s">
        <v>31811</v>
      </c>
      <c r="X8711" t="s">
        <v>31812</v>
      </c>
      <c r="Y8711" t="s">
        <v>19854</v>
      </c>
      <c r="Z8711" t="s">
        <v>19864</v>
      </c>
      <c r="AC8711" t="s">
        <v>31813</v>
      </c>
      <c r="AD8711" t="s">
        <v>52</v>
      </c>
      <c r="AF8711" t="s">
        <v>52</v>
      </c>
      <c r="AG8711" t="s">
        <v>31814</v>
      </c>
      <c r="AH8711" s="8">
        <v>1227600</v>
      </c>
      <c r="AI8711" t="s">
        <v>31815</v>
      </c>
      <c r="AJ8711" t="s">
        <v>31816</v>
      </c>
    </row>
    <row r="8712" spans="1:36" ht="17.25" hidden="1" customHeight="1" x14ac:dyDescent="0.2">
      <c r="A8712" s="4" t="s">
        <v>31808</v>
      </c>
      <c r="B8712" t="s">
        <v>31798</v>
      </c>
      <c r="C8712" t="s">
        <v>31809</v>
      </c>
      <c r="D8712" t="s">
        <v>31810</v>
      </c>
      <c r="E8712" t="s">
        <v>56</v>
      </c>
      <c r="F8712" t="s">
        <v>86</v>
      </c>
      <c r="G8712" s="5">
        <v>70</v>
      </c>
      <c r="H8712" t="s">
        <v>42</v>
      </c>
      <c r="I8712" t="s">
        <v>65</v>
      </c>
      <c r="J8712" t="s">
        <v>45</v>
      </c>
      <c r="K8712" t="s">
        <v>45</v>
      </c>
      <c r="L8712" t="s">
        <v>45</v>
      </c>
      <c r="N8712" s="24">
        <v>2012</v>
      </c>
      <c r="R8712" s="7">
        <v>31.254163999999999</v>
      </c>
      <c r="S8712" s="7">
        <v>37.430210000000002</v>
      </c>
      <c r="T8712" t="s">
        <v>46</v>
      </c>
      <c r="U8712" t="s">
        <v>31811</v>
      </c>
      <c r="X8712" t="s">
        <v>31812</v>
      </c>
      <c r="Y8712" t="s">
        <v>19854</v>
      </c>
      <c r="Z8712" t="s">
        <v>19864</v>
      </c>
      <c r="AC8712" t="s">
        <v>31813</v>
      </c>
      <c r="AD8712" t="s">
        <v>52</v>
      </c>
      <c r="AF8712" t="s">
        <v>52</v>
      </c>
      <c r="AG8712" t="s">
        <v>31814</v>
      </c>
      <c r="AH8712" s="8">
        <v>1227601</v>
      </c>
      <c r="AI8712" t="s">
        <v>31815</v>
      </c>
      <c r="AJ8712" t="s">
        <v>31817</v>
      </c>
    </row>
    <row r="8713" spans="1:36" ht="17.25" hidden="1" customHeight="1" x14ac:dyDescent="0.2">
      <c r="A8713" s="4" t="s">
        <v>31831</v>
      </c>
      <c r="B8713" t="s">
        <v>31798</v>
      </c>
      <c r="C8713" t="s">
        <v>31832</v>
      </c>
      <c r="D8713" t="s">
        <v>31833</v>
      </c>
      <c r="E8713" t="s">
        <v>40</v>
      </c>
      <c r="F8713" t="s">
        <v>86</v>
      </c>
      <c r="G8713" s="5">
        <v>60</v>
      </c>
      <c r="H8713" t="s">
        <v>42</v>
      </c>
      <c r="I8713" t="s">
        <v>65</v>
      </c>
      <c r="J8713" t="s">
        <v>45</v>
      </c>
      <c r="K8713" t="s">
        <v>45</v>
      </c>
      <c r="L8713" t="s">
        <v>45</v>
      </c>
      <c r="N8713" s="24">
        <v>2008</v>
      </c>
      <c r="R8713" s="7">
        <v>29.775534</v>
      </c>
      <c r="S8713" s="7">
        <v>40.009985</v>
      </c>
      <c r="T8713" t="s">
        <v>46</v>
      </c>
      <c r="U8713" t="s">
        <v>31834</v>
      </c>
      <c r="X8713" t="s">
        <v>31812</v>
      </c>
      <c r="Y8713" t="s">
        <v>19854</v>
      </c>
      <c r="Z8713" t="s">
        <v>19864</v>
      </c>
      <c r="AA8713" t="s">
        <v>31835</v>
      </c>
      <c r="AD8713" t="s">
        <v>52</v>
      </c>
      <c r="AE8713" t="s">
        <v>131</v>
      </c>
      <c r="AF8713" t="s">
        <v>52</v>
      </c>
      <c r="AG8713" t="s">
        <v>31836</v>
      </c>
      <c r="AH8713" s="8">
        <v>1211120</v>
      </c>
      <c r="AI8713" t="s">
        <v>31837</v>
      </c>
      <c r="AJ8713" t="s">
        <v>31838</v>
      </c>
    </row>
    <row r="8714" spans="1:36" ht="17.25" hidden="1" customHeight="1" x14ac:dyDescent="0.2">
      <c r="A8714" s="4" t="s">
        <v>31831</v>
      </c>
      <c r="B8714" t="s">
        <v>31798</v>
      </c>
      <c r="C8714" t="s">
        <v>31832</v>
      </c>
      <c r="D8714" t="s">
        <v>31833</v>
      </c>
      <c r="E8714" t="s">
        <v>56</v>
      </c>
      <c r="F8714" t="s">
        <v>86</v>
      </c>
      <c r="G8714" s="5">
        <v>60</v>
      </c>
      <c r="H8714" t="s">
        <v>42</v>
      </c>
      <c r="I8714" t="s">
        <v>65</v>
      </c>
      <c r="J8714" t="s">
        <v>45</v>
      </c>
      <c r="K8714" t="s">
        <v>45</v>
      </c>
      <c r="L8714" t="s">
        <v>45</v>
      </c>
      <c r="N8714" s="24">
        <v>2008</v>
      </c>
      <c r="R8714" s="7">
        <v>29.775534</v>
      </c>
      <c r="S8714" s="7">
        <v>40.009985</v>
      </c>
      <c r="T8714" t="s">
        <v>46</v>
      </c>
      <c r="U8714" t="s">
        <v>31834</v>
      </c>
      <c r="X8714" t="s">
        <v>31812</v>
      </c>
      <c r="Y8714" t="s">
        <v>19854</v>
      </c>
      <c r="Z8714" t="s">
        <v>19864</v>
      </c>
      <c r="AA8714" t="s">
        <v>31835</v>
      </c>
      <c r="AD8714" t="s">
        <v>52</v>
      </c>
      <c r="AE8714" t="s">
        <v>131</v>
      </c>
      <c r="AF8714" t="s">
        <v>52</v>
      </c>
      <c r="AG8714" t="s">
        <v>31836</v>
      </c>
      <c r="AH8714" s="8">
        <v>1211121</v>
      </c>
      <c r="AI8714" t="s">
        <v>31837</v>
      </c>
      <c r="AJ8714" t="s">
        <v>31839</v>
      </c>
    </row>
    <row r="8715" spans="1:36" ht="17.25" hidden="1" customHeight="1" x14ac:dyDescent="0.2">
      <c r="A8715" s="4" t="s">
        <v>31831</v>
      </c>
      <c r="B8715" t="s">
        <v>31798</v>
      </c>
      <c r="C8715" t="s">
        <v>31832</v>
      </c>
      <c r="D8715" t="s">
        <v>31833</v>
      </c>
      <c r="E8715" t="s">
        <v>58</v>
      </c>
      <c r="F8715" t="s">
        <v>86</v>
      </c>
      <c r="G8715" s="5">
        <v>60</v>
      </c>
      <c r="H8715" t="s">
        <v>42</v>
      </c>
      <c r="I8715" t="s">
        <v>65</v>
      </c>
      <c r="J8715" t="s">
        <v>45</v>
      </c>
      <c r="K8715" t="s">
        <v>45</v>
      </c>
      <c r="L8715" t="s">
        <v>45</v>
      </c>
      <c r="N8715" s="24">
        <v>2012</v>
      </c>
      <c r="R8715" s="7">
        <v>29.775534</v>
      </c>
      <c r="S8715" s="7">
        <v>40.009985</v>
      </c>
      <c r="T8715" t="s">
        <v>46</v>
      </c>
      <c r="U8715" t="s">
        <v>31834</v>
      </c>
      <c r="X8715" t="s">
        <v>31812</v>
      </c>
      <c r="Y8715" t="s">
        <v>19854</v>
      </c>
      <c r="Z8715" t="s">
        <v>19864</v>
      </c>
      <c r="AA8715" t="s">
        <v>31835</v>
      </c>
      <c r="AD8715" t="s">
        <v>52</v>
      </c>
      <c r="AE8715" t="s">
        <v>131</v>
      </c>
      <c r="AF8715" t="s">
        <v>52</v>
      </c>
      <c r="AG8715" t="s">
        <v>31836</v>
      </c>
      <c r="AI8715" t="s">
        <v>31837</v>
      </c>
      <c r="AJ8715" t="s">
        <v>31840</v>
      </c>
    </row>
    <row r="8716" spans="1:36" ht="17.25" hidden="1" customHeight="1" x14ac:dyDescent="0.2">
      <c r="A8716" s="4" t="s">
        <v>31863</v>
      </c>
      <c r="B8716" t="s">
        <v>31798</v>
      </c>
      <c r="C8716" t="s">
        <v>31864</v>
      </c>
      <c r="D8716" t="s">
        <v>31865</v>
      </c>
      <c r="E8716" t="s">
        <v>75</v>
      </c>
      <c r="F8716" t="s">
        <v>64</v>
      </c>
      <c r="G8716" s="5">
        <v>142</v>
      </c>
      <c r="H8716" t="s">
        <v>42</v>
      </c>
      <c r="I8716" t="s">
        <v>240</v>
      </c>
      <c r="J8716" t="s">
        <v>45</v>
      </c>
      <c r="K8716" t="s">
        <v>45</v>
      </c>
      <c r="L8716" t="s">
        <v>45</v>
      </c>
      <c r="N8716" s="24">
        <v>1982</v>
      </c>
      <c r="P8716" s="24">
        <v>2024</v>
      </c>
      <c r="R8716" s="7">
        <v>26.18</v>
      </c>
      <c r="S8716" s="7">
        <v>50.209000000000003</v>
      </c>
      <c r="T8716" t="s">
        <v>46</v>
      </c>
      <c r="U8716" t="s">
        <v>31866</v>
      </c>
      <c r="X8716" t="s">
        <v>31867</v>
      </c>
      <c r="Y8716" t="s">
        <v>19854</v>
      </c>
      <c r="Z8716" t="s">
        <v>19864</v>
      </c>
      <c r="AA8716" t="s">
        <v>31825</v>
      </c>
      <c r="AD8716" t="s">
        <v>52</v>
      </c>
      <c r="AE8716" t="s">
        <v>254</v>
      </c>
      <c r="AG8716" t="s">
        <v>31868</v>
      </c>
      <c r="AH8716" s="24">
        <v>1101121</v>
      </c>
      <c r="AI8716" t="s">
        <v>31869</v>
      </c>
      <c r="AJ8716" t="s">
        <v>31870</v>
      </c>
    </row>
    <row r="8717" spans="1:36" ht="17.25" hidden="1" customHeight="1" x14ac:dyDescent="0.2">
      <c r="A8717" s="4" t="s">
        <v>31863</v>
      </c>
      <c r="B8717" t="s">
        <v>31798</v>
      </c>
      <c r="C8717" t="s">
        <v>31864</v>
      </c>
      <c r="D8717" t="s">
        <v>31865</v>
      </c>
      <c r="E8717" t="s">
        <v>77</v>
      </c>
      <c r="F8717" t="s">
        <v>64</v>
      </c>
      <c r="G8717" s="5">
        <v>142</v>
      </c>
      <c r="H8717" t="s">
        <v>42</v>
      </c>
      <c r="I8717" t="s">
        <v>240</v>
      </c>
      <c r="J8717" t="s">
        <v>45</v>
      </c>
      <c r="K8717" t="s">
        <v>45</v>
      </c>
      <c r="L8717" t="s">
        <v>45</v>
      </c>
      <c r="N8717" s="24">
        <v>1982</v>
      </c>
      <c r="P8717" s="24">
        <v>2024</v>
      </c>
      <c r="R8717" s="7">
        <v>26.18</v>
      </c>
      <c r="S8717" s="7">
        <v>50.209000000000003</v>
      </c>
      <c r="T8717" t="s">
        <v>46</v>
      </c>
      <c r="U8717" t="s">
        <v>31866</v>
      </c>
      <c r="X8717" t="s">
        <v>31867</v>
      </c>
      <c r="Y8717" t="s">
        <v>19854</v>
      </c>
      <c r="Z8717" t="s">
        <v>19864</v>
      </c>
      <c r="AA8717" t="s">
        <v>31825</v>
      </c>
      <c r="AD8717" t="s">
        <v>52</v>
      </c>
      <c r="AE8717" t="s">
        <v>254</v>
      </c>
      <c r="AG8717" t="s">
        <v>31868</v>
      </c>
      <c r="AH8717" s="24">
        <v>1101122</v>
      </c>
      <c r="AI8717" t="s">
        <v>31869</v>
      </c>
      <c r="AJ8717" t="s">
        <v>31871</v>
      </c>
    </row>
    <row r="8718" spans="1:36" ht="17.25" hidden="1" customHeight="1" x14ac:dyDescent="0.2">
      <c r="A8718" s="4" t="s">
        <v>31863</v>
      </c>
      <c r="B8718" t="s">
        <v>31798</v>
      </c>
      <c r="C8718" t="s">
        <v>31864</v>
      </c>
      <c r="D8718" t="s">
        <v>31865</v>
      </c>
      <c r="E8718" t="s">
        <v>318</v>
      </c>
      <c r="F8718" t="s">
        <v>64</v>
      </c>
      <c r="G8718" s="5">
        <v>142</v>
      </c>
      <c r="H8718" t="s">
        <v>42</v>
      </c>
      <c r="I8718" t="s">
        <v>240</v>
      </c>
      <c r="J8718" t="s">
        <v>45</v>
      </c>
      <c r="K8718" t="s">
        <v>45</v>
      </c>
      <c r="L8718" t="s">
        <v>45</v>
      </c>
      <c r="N8718" s="24">
        <v>1982</v>
      </c>
      <c r="P8718" s="24">
        <v>2024</v>
      </c>
      <c r="R8718" s="7">
        <v>26.18</v>
      </c>
      <c r="S8718" s="7">
        <v>50.209000000000003</v>
      </c>
      <c r="T8718" t="s">
        <v>46</v>
      </c>
      <c r="U8718" t="s">
        <v>31866</v>
      </c>
      <c r="X8718" t="s">
        <v>31867</v>
      </c>
      <c r="Y8718" t="s">
        <v>19854</v>
      </c>
      <c r="Z8718" t="s">
        <v>19864</v>
      </c>
      <c r="AA8718" t="s">
        <v>31825</v>
      </c>
      <c r="AD8718" t="s">
        <v>52</v>
      </c>
      <c r="AE8718" t="s">
        <v>254</v>
      </c>
      <c r="AG8718" t="s">
        <v>31868</v>
      </c>
      <c r="AH8718" s="24">
        <v>1101123</v>
      </c>
      <c r="AI8718" t="s">
        <v>31869</v>
      </c>
      <c r="AJ8718" t="s">
        <v>31872</v>
      </c>
    </row>
    <row r="8719" spans="1:36" ht="17.25" hidden="1" customHeight="1" x14ac:dyDescent="0.2">
      <c r="A8719" s="4" t="s">
        <v>31863</v>
      </c>
      <c r="B8719" t="s">
        <v>31798</v>
      </c>
      <c r="C8719" t="s">
        <v>31864</v>
      </c>
      <c r="D8719" t="s">
        <v>31865</v>
      </c>
      <c r="E8719" t="s">
        <v>2385</v>
      </c>
      <c r="F8719" t="s">
        <v>64</v>
      </c>
      <c r="G8719" s="5">
        <v>142</v>
      </c>
      <c r="H8719" t="s">
        <v>42</v>
      </c>
      <c r="I8719" t="s">
        <v>240</v>
      </c>
      <c r="J8719" t="s">
        <v>45</v>
      </c>
      <c r="K8719" t="s">
        <v>45</v>
      </c>
      <c r="L8719" t="s">
        <v>45</v>
      </c>
      <c r="N8719" s="24">
        <v>1982</v>
      </c>
      <c r="P8719" s="24">
        <v>2024</v>
      </c>
      <c r="R8719" s="7">
        <v>26.18</v>
      </c>
      <c r="S8719" s="7">
        <v>50.209000000000003</v>
      </c>
      <c r="T8719" t="s">
        <v>46</v>
      </c>
      <c r="U8719" t="s">
        <v>31866</v>
      </c>
      <c r="X8719" t="s">
        <v>31867</v>
      </c>
      <c r="Y8719" t="s">
        <v>19854</v>
      </c>
      <c r="Z8719" t="s">
        <v>19864</v>
      </c>
      <c r="AA8719" t="s">
        <v>31873</v>
      </c>
      <c r="AD8719" t="s">
        <v>52</v>
      </c>
      <c r="AE8719" t="s">
        <v>254</v>
      </c>
      <c r="AG8719" t="s">
        <v>31868</v>
      </c>
      <c r="AH8719" s="24">
        <v>1101124</v>
      </c>
      <c r="AI8719" t="s">
        <v>31869</v>
      </c>
      <c r="AJ8719" t="s">
        <v>31874</v>
      </c>
    </row>
    <row r="8720" spans="1:36" ht="17.25" hidden="1" customHeight="1" x14ac:dyDescent="0.2">
      <c r="A8720" s="4" t="s">
        <v>31863</v>
      </c>
      <c r="B8720" t="s">
        <v>31798</v>
      </c>
      <c r="C8720" t="s">
        <v>31864</v>
      </c>
      <c r="D8720" t="s">
        <v>31865</v>
      </c>
      <c r="E8720" t="s">
        <v>19881</v>
      </c>
      <c r="F8720" t="s">
        <v>64</v>
      </c>
      <c r="G8720" s="5">
        <v>142</v>
      </c>
      <c r="H8720" t="s">
        <v>42</v>
      </c>
      <c r="I8720" t="s">
        <v>240</v>
      </c>
      <c r="J8720" t="s">
        <v>45</v>
      </c>
      <c r="K8720" t="s">
        <v>45</v>
      </c>
      <c r="L8720" t="s">
        <v>45</v>
      </c>
      <c r="N8720" s="24">
        <v>1982</v>
      </c>
      <c r="P8720" s="24">
        <v>2024</v>
      </c>
      <c r="R8720" s="7">
        <v>26.18</v>
      </c>
      <c r="S8720" s="7">
        <v>50.209000000000003</v>
      </c>
      <c r="T8720" t="s">
        <v>46</v>
      </c>
      <c r="U8720" t="s">
        <v>31866</v>
      </c>
      <c r="X8720" t="s">
        <v>31867</v>
      </c>
      <c r="Y8720" t="s">
        <v>19854</v>
      </c>
      <c r="Z8720" t="s">
        <v>19864</v>
      </c>
      <c r="AA8720" t="s">
        <v>31873</v>
      </c>
      <c r="AD8720" t="s">
        <v>52</v>
      </c>
      <c r="AE8720" t="s">
        <v>254</v>
      </c>
      <c r="AG8720" t="s">
        <v>31868</v>
      </c>
      <c r="AH8720" s="24">
        <v>1101124</v>
      </c>
      <c r="AI8720" t="s">
        <v>31869</v>
      </c>
      <c r="AJ8720" t="s">
        <v>31875</v>
      </c>
    </row>
    <row r="8721" spans="1:36" ht="17.25" hidden="1" customHeight="1" x14ac:dyDescent="0.2">
      <c r="A8721" s="4" t="s">
        <v>31863</v>
      </c>
      <c r="B8721" t="s">
        <v>31798</v>
      </c>
      <c r="C8721" t="s">
        <v>31864</v>
      </c>
      <c r="D8721" t="s">
        <v>31865</v>
      </c>
      <c r="E8721" t="s">
        <v>79</v>
      </c>
      <c r="F8721" t="s">
        <v>64</v>
      </c>
      <c r="G8721" s="5">
        <v>120</v>
      </c>
      <c r="H8721" t="s">
        <v>42</v>
      </c>
      <c r="I8721" t="s">
        <v>240</v>
      </c>
      <c r="J8721" t="s">
        <v>45</v>
      </c>
      <c r="K8721" t="s">
        <v>45</v>
      </c>
      <c r="L8721" t="s">
        <v>45</v>
      </c>
      <c r="N8721" s="24">
        <v>2002</v>
      </c>
      <c r="R8721" s="7">
        <v>26.18</v>
      </c>
      <c r="S8721" s="7">
        <v>50.209000000000003</v>
      </c>
      <c r="T8721" t="s">
        <v>46</v>
      </c>
      <c r="U8721" t="s">
        <v>31866</v>
      </c>
      <c r="X8721" t="s">
        <v>31867</v>
      </c>
      <c r="Y8721" t="s">
        <v>19854</v>
      </c>
      <c r="Z8721" t="s">
        <v>19864</v>
      </c>
      <c r="AA8721" t="s">
        <v>31825</v>
      </c>
      <c r="AD8721" t="s">
        <v>52</v>
      </c>
      <c r="AE8721" t="s">
        <v>254</v>
      </c>
      <c r="AG8721" t="s">
        <v>31868</v>
      </c>
      <c r="AH8721" s="27"/>
      <c r="AI8721" t="s">
        <v>31869</v>
      </c>
      <c r="AJ8721" t="s">
        <v>31876</v>
      </c>
    </row>
    <row r="8722" spans="1:36" ht="17.25" hidden="1" customHeight="1" x14ac:dyDescent="0.2">
      <c r="A8722" s="4" t="s">
        <v>31863</v>
      </c>
      <c r="B8722" t="s">
        <v>31798</v>
      </c>
      <c r="C8722" t="s">
        <v>31864</v>
      </c>
      <c r="D8722" t="s">
        <v>31865</v>
      </c>
      <c r="E8722" t="s">
        <v>81</v>
      </c>
      <c r="F8722" t="s">
        <v>64</v>
      </c>
      <c r="G8722" s="5">
        <v>120</v>
      </c>
      <c r="H8722" t="s">
        <v>42</v>
      </c>
      <c r="I8722" t="s">
        <v>240</v>
      </c>
      <c r="J8722" t="s">
        <v>45</v>
      </c>
      <c r="K8722" t="s">
        <v>45</v>
      </c>
      <c r="L8722" t="s">
        <v>45</v>
      </c>
      <c r="N8722" s="24">
        <v>2002</v>
      </c>
      <c r="R8722" s="7">
        <v>26.18</v>
      </c>
      <c r="S8722" s="7">
        <v>50.209000000000003</v>
      </c>
      <c r="T8722" t="s">
        <v>46</v>
      </c>
      <c r="U8722" t="s">
        <v>31866</v>
      </c>
      <c r="X8722" t="s">
        <v>31867</v>
      </c>
      <c r="Y8722" t="s">
        <v>19854</v>
      </c>
      <c r="Z8722" t="s">
        <v>19864</v>
      </c>
      <c r="AA8722" t="s">
        <v>31825</v>
      </c>
      <c r="AD8722" t="s">
        <v>52</v>
      </c>
      <c r="AE8722" t="s">
        <v>254</v>
      </c>
      <c r="AG8722" t="s">
        <v>31868</v>
      </c>
      <c r="AI8722" t="s">
        <v>31869</v>
      </c>
      <c r="AJ8722" t="s">
        <v>31877</v>
      </c>
    </row>
    <row r="8723" spans="1:36" ht="17.25" hidden="1" customHeight="1" x14ac:dyDescent="0.2">
      <c r="A8723" s="4" t="s">
        <v>31863</v>
      </c>
      <c r="B8723" t="s">
        <v>31798</v>
      </c>
      <c r="C8723" t="s">
        <v>31864</v>
      </c>
      <c r="D8723" t="s">
        <v>31865</v>
      </c>
      <c r="E8723" t="s">
        <v>2018</v>
      </c>
      <c r="F8723" t="s">
        <v>64</v>
      </c>
      <c r="G8723" s="5">
        <v>120</v>
      </c>
      <c r="H8723" t="s">
        <v>42</v>
      </c>
      <c r="I8723" t="s">
        <v>240</v>
      </c>
      <c r="J8723" t="s">
        <v>45</v>
      </c>
      <c r="K8723" t="s">
        <v>45</v>
      </c>
      <c r="L8723" t="s">
        <v>45</v>
      </c>
      <c r="N8723" s="24">
        <v>2002</v>
      </c>
      <c r="R8723" s="7">
        <v>26.18</v>
      </c>
      <c r="S8723" s="7">
        <v>50.209000000000003</v>
      </c>
      <c r="T8723" t="s">
        <v>46</v>
      </c>
      <c r="U8723" t="s">
        <v>31866</v>
      </c>
      <c r="X8723" t="s">
        <v>31867</v>
      </c>
      <c r="Y8723" t="s">
        <v>19854</v>
      </c>
      <c r="Z8723" t="s">
        <v>19864</v>
      </c>
      <c r="AA8723" t="s">
        <v>31825</v>
      </c>
      <c r="AD8723" t="s">
        <v>52</v>
      </c>
      <c r="AE8723" t="s">
        <v>254</v>
      </c>
      <c r="AG8723" t="s">
        <v>31868</v>
      </c>
      <c r="AI8723" t="s">
        <v>31869</v>
      </c>
      <c r="AJ8723" t="s">
        <v>31878</v>
      </c>
    </row>
    <row r="8724" spans="1:36" ht="17.25" hidden="1" customHeight="1" x14ac:dyDescent="0.2">
      <c r="A8724" s="4" t="s">
        <v>31863</v>
      </c>
      <c r="B8724" t="s">
        <v>31798</v>
      </c>
      <c r="C8724" t="s">
        <v>31864</v>
      </c>
      <c r="D8724" t="s">
        <v>31865</v>
      </c>
      <c r="E8724" t="s">
        <v>2096</v>
      </c>
      <c r="F8724" t="s">
        <v>64</v>
      </c>
      <c r="G8724" s="5">
        <v>120</v>
      </c>
      <c r="H8724" t="s">
        <v>42</v>
      </c>
      <c r="I8724" t="s">
        <v>240</v>
      </c>
      <c r="J8724" t="s">
        <v>45</v>
      </c>
      <c r="K8724" t="s">
        <v>45</v>
      </c>
      <c r="L8724" t="s">
        <v>45</v>
      </c>
      <c r="N8724" s="24">
        <v>2002</v>
      </c>
      <c r="R8724" s="7">
        <v>26.18</v>
      </c>
      <c r="S8724" s="7">
        <v>50.209000000000003</v>
      </c>
      <c r="T8724" t="s">
        <v>46</v>
      </c>
      <c r="U8724" t="s">
        <v>31866</v>
      </c>
      <c r="X8724" t="s">
        <v>31867</v>
      </c>
      <c r="Y8724" t="s">
        <v>19854</v>
      </c>
      <c r="Z8724" t="s">
        <v>19864</v>
      </c>
      <c r="AA8724" t="s">
        <v>31825</v>
      </c>
      <c r="AD8724" t="s">
        <v>52</v>
      </c>
      <c r="AE8724" t="s">
        <v>254</v>
      </c>
      <c r="AG8724" t="s">
        <v>31868</v>
      </c>
      <c r="AI8724" t="s">
        <v>31869</v>
      </c>
      <c r="AJ8724" t="s">
        <v>31879</v>
      </c>
    </row>
    <row r="8725" spans="1:36" ht="17.25" hidden="1" customHeight="1" x14ac:dyDescent="0.2">
      <c r="A8725" s="4" t="s">
        <v>31880</v>
      </c>
      <c r="B8725" t="s">
        <v>31798</v>
      </c>
      <c r="C8725" t="s">
        <v>31881</v>
      </c>
      <c r="D8725" t="s">
        <v>31882</v>
      </c>
      <c r="E8725" t="s">
        <v>40</v>
      </c>
      <c r="F8725" t="s">
        <v>86</v>
      </c>
      <c r="G8725" s="5">
        <v>60</v>
      </c>
      <c r="H8725" t="s">
        <v>42</v>
      </c>
      <c r="I8725" t="s">
        <v>65</v>
      </c>
      <c r="J8725" t="s">
        <v>45</v>
      </c>
      <c r="K8725" t="s">
        <v>45</v>
      </c>
      <c r="L8725" t="s">
        <v>45</v>
      </c>
      <c r="N8725" s="24">
        <v>2006</v>
      </c>
      <c r="R8725" s="7">
        <v>30.927980000000002</v>
      </c>
      <c r="S8725" s="7">
        <v>41.059330000000003</v>
      </c>
      <c r="T8725" t="s">
        <v>46</v>
      </c>
      <c r="U8725" t="s">
        <v>31883</v>
      </c>
      <c r="X8725" t="s">
        <v>31884</v>
      </c>
      <c r="Y8725" t="s">
        <v>19854</v>
      </c>
      <c r="Z8725" t="s">
        <v>19864</v>
      </c>
      <c r="AD8725" t="s">
        <v>52</v>
      </c>
      <c r="AF8725" t="s">
        <v>52</v>
      </c>
      <c r="AG8725" t="s">
        <v>31885</v>
      </c>
      <c r="AH8725" s="24">
        <v>1206108</v>
      </c>
      <c r="AI8725" t="s">
        <v>31886</v>
      </c>
      <c r="AJ8725" t="s">
        <v>31887</v>
      </c>
    </row>
    <row r="8726" spans="1:36" ht="17.25" hidden="1" customHeight="1" x14ac:dyDescent="0.2">
      <c r="A8726" s="4" t="s">
        <v>31880</v>
      </c>
      <c r="B8726" t="s">
        <v>31798</v>
      </c>
      <c r="C8726" t="s">
        <v>31881</v>
      </c>
      <c r="D8726" t="s">
        <v>31882</v>
      </c>
      <c r="E8726" t="s">
        <v>56</v>
      </c>
      <c r="F8726" t="s">
        <v>86</v>
      </c>
      <c r="G8726" s="5">
        <v>60</v>
      </c>
      <c r="H8726" t="s">
        <v>42</v>
      </c>
      <c r="I8726" t="s">
        <v>65</v>
      </c>
      <c r="J8726" t="s">
        <v>45</v>
      </c>
      <c r="K8726" t="s">
        <v>45</v>
      </c>
      <c r="L8726" t="s">
        <v>45</v>
      </c>
      <c r="N8726" s="24">
        <v>2006</v>
      </c>
      <c r="R8726" s="7">
        <v>30.927980000000002</v>
      </c>
      <c r="S8726" s="7">
        <v>41.059330000000003</v>
      </c>
      <c r="T8726" t="s">
        <v>46</v>
      </c>
      <c r="U8726" t="s">
        <v>31883</v>
      </c>
      <c r="X8726" t="s">
        <v>31884</v>
      </c>
      <c r="Y8726" t="s">
        <v>19854</v>
      </c>
      <c r="Z8726" t="s">
        <v>19864</v>
      </c>
      <c r="AD8726" t="s">
        <v>52</v>
      </c>
      <c r="AF8726" t="s">
        <v>52</v>
      </c>
      <c r="AG8726" t="s">
        <v>31885</v>
      </c>
      <c r="AH8726" s="24">
        <v>1206109</v>
      </c>
      <c r="AI8726" t="s">
        <v>31886</v>
      </c>
      <c r="AJ8726" t="s">
        <v>31888</v>
      </c>
    </row>
    <row r="8727" spans="1:36" ht="17.25" hidden="1" customHeight="1" x14ac:dyDescent="0.2">
      <c r="A8727" s="4" t="s">
        <v>31891</v>
      </c>
      <c r="B8727" t="s">
        <v>31798</v>
      </c>
      <c r="C8727" t="s">
        <v>31892</v>
      </c>
      <c r="D8727" t="s">
        <v>31893</v>
      </c>
      <c r="E8727" t="s">
        <v>63</v>
      </c>
      <c r="F8727" t="s">
        <v>86</v>
      </c>
      <c r="G8727" s="5">
        <v>55</v>
      </c>
      <c r="H8727" t="s">
        <v>42</v>
      </c>
      <c r="I8727" t="s">
        <v>65</v>
      </c>
      <c r="J8727" t="s">
        <v>45</v>
      </c>
      <c r="K8727" t="s">
        <v>45</v>
      </c>
      <c r="L8727" t="s">
        <v>45</v>
      </c>
      <c r="N8727" s="24">
        <v>2003</v>
      </c>
      <c r="R8727" s="7">
        <v>18.276050000000001</v>
      </c>
      <c r="S8727" s="7">
        <v>42.537954999999997</v>
      </c>
      <c r="T8727" t="s">
        <v>504</v>
      </c>
      <c r="U8727" t="s">
        <v>31894</v>
      </c>
      <c r="X8727" t="s">
        <v>31895</v>
      </c>
      <c r="Y8727" t="s">
        <v>19854</v>
      </c>
      <c r="Z8727" t="s">
        <v>19864</v>
      </c>
      <c r="AG8727" t="s">
        <v>31896</v>
      </c>
      <c r="AH8727" s="24">
        <v>1212394</v>
      </c>
      <c r="AI8727" t="s">
        <v>31897</v>
      </c>
      <c r="AJ8727" t="s">
        <v>31898</v>
      </c>
    </row>
    <row r="8728" spans="1:36" ht="17.25" hidden="1" customHeight="1" x14ac:dyDescent="0.2">
      <c r="A8728" s="4" t="s">
        <v>31891</v>
      </c>
      <c r="B8728" t="s">
        <v>31798</v>
      </c>
      <c r="C8728" t="s">
        <v>31892</v>
      </c>
      <c r="D8728" t="s">
        <v>31893</v>
      </c>
      <c r="E8728" t="s">
        <v>73</v>
      </c>
      <c r="F8728" t="s">
        <v>86</v>
      </c>
      <c r="G8728" s="5">
        <v>50</v>
      </c>
      <c r="H8728" t="s">
        <v>42</v>
      </c>
      <c r="I8728" t="s">
        <v>65</v>
      </c>
      <c r="J8728" t="s">
        <v>45</v>
      </c>
      <c r="K8728" t="s">
        <v>45</v>
      </c>
      <c r="L8728" t="s">
        <v>45</v>
      </c>
      <c r="N8728" s="24">
        <v>2003</v>
      </c>
      <c r="R8728" s="7">
        <v>18.276050000000001</v>
      </c>
      <c r="S8728" s="7">
        <v>42.537954999999997</v>
      </c>
      <c r="T8728" t="s">
        <v>504</v>
      </c>
      <c r="U8728" t="s">
        <v>31894</v>
      </c>
      <c r="X8728" t="s">
        <v>31895</v>
      </c>
      <c r="Y8728" t="s">
        <v>19854</v>
      </c>
      <c r="Z8728" t="s">
        <v>19864</v>
      </c>
      <c r="AG8728" t="s">
        <v>31896</v>
      </c>
      <c r="AH8728" s="24">
        <v>1103039</v>
      </c>
      <c r="AI8728" t="s">
        <v>31897</v>
      </c>
      <c r="AJ8728" t="s">
        <v>31899</v>
      </c>
    </row>
    <row r="8729" spans="1:36" ht="17.25" hidden="1" customHeight="1" x14ac:dyDescent="0.2">
      <c r="A8729" s="4" t="s">
        <v>31891</v>
      </c>
      <c r="B8729" t="s">
        <v>31798</v>
      </c>
      <c r="C8729" t="s">
        <v>31892</v>
      </c>
      <c r="D8729" t="s">
        <v>31893</v>
      </c>
      <c r="E8729" t="s">
        <v>211</v>
      </c>
      <c r="F8729" t="s">
        <v>86</v>
      </c>
      <c r="G8729" s="5">
        <v>55</v>
      </c>
      <c r="H8729" t="s">
        <v>42</v>
      </c>
      <c r="I8729" t="s">
        <v>65</v>
      </c>
      <c r="J8729" t="s">
        <v>45</v>
      </c>
      <c r="K8729" t="s">
        <v>45</v>
      </c>
      <c r="L8729" t="s">
        <v>45</v>
      </c>
      <c r="N8729" s="24">
        <v>2003</v>
      </c>
      <c r="R8729" s="7">
        <v>18.276050000000001</v>
      </c>
      <c r="S8729" s="7">
        <v>42.537954999999997</v>
      </c>
      <c r="T8729" t="s">
        <v>504</v>
      </c>
      <c r="U8729" t="s">
        <v>31894</v>
      </c>
      <c r="X8729" t="s">
        <v>31895</v>
      </c>
      <c r="Y8729" t="s">
        <v>19854</v>
      </c>
      <c r="Z8729" t="s">
        <v>19864</v>
      </c>
      <c r="AG8729" t="s">
        <v>31896</v>
      </c>
      <c r="AH8729" s="24">
        <v>1212395</v>
      </c>
      <c r="AI8729" t="s">
        <v>31897</v>
      </c>
      <c r="AJ8729" t="s">
        <v>31900</v>
      </c>
    </row>
    <row r="8730" spans="1:36" ht="17.25" hidden="1" customHeight="1" x14ac:dyDescent="0.2">
      <c r="A8730" s="4" t="s">
        <v>31891</v>
      </c>
      <c r="B8730" t="s">
        <v>31798</v>
      </c>
      <c r="C8730" t="s">
        <v>31892</v>
      </c>
      <c r="D8730" t="s">
        <v>31893</v>
      </c>
      <c r="E8730" t="s">
        <v>387</v>
      </c>
      <c r="F8730" t="s">
        <v>86</v>
      </c>
      <c r="G8730" s="5">
        <v>66</v>
      </c>
      <c r="H8730" t="s">
        <v>42</v>
      </c>
      <c r="I8730" t="s">
        <v>65</v>
      </c>
      <c r="J8730" t="s">
        <v>45</v>
      </c>
      <c r="K8730" t="s">
        <v>45</v>
      </c>
      <c r="L8730" t="s">
        <v>45</v>
      </c>
      <c r="N8730" s="24">
        <v>2003</v>
      </c>
      <c r="R8730" s="7">
        <v>18.276050000000001</v>
      </c>
      <c r="S8730" s="7">
        <v>42.537954999999997</v>
      </c>
      <c r="T8730" t="s">
        <v>504</v>
      </c>
      <c r="U8730" t="s">
        <v>31894</v>
      </c>
      <c r="X8730" t="s">
        <v>31895</v>
      </c>
      <c r="Y8730" t="s">
        <v>19854</v>
      </c>
      <c r="Z8730" t="s">
        <v>19864</v>
      </c>
      <c r="AG8730" t="s">
        <v>31896</v>
      </c>
      <c r="AH8730" s="24">
        <v>1212393</v>
      </c>
      <c r="AI8730" t="s">
        <v>31897</v>
      </c>
      <c r="AJ8730" t="s">
        <v>31901</v>
      </c>
    </row>
    <row r="8731" spans="1:36" ht="17.25" hidden="1" customHeight="1" x14ac:dyDescent="0.2">
      <c r="A8731" s="4" t="s">
        <v>31891</v>
      </c>
      <c r="B8731" t="s">
        <v>31798</v>
      </c>
      <c r="C8731" t="s">
        <v>31892</v>
      </c>
      <c r="D8731" t="s">
        <v>31893</v>
      </c>
      <c r="E8731" t="s">
        <v>75</v>
      </c>
      <c r="F8731" t="s">
        <v>86</v>
      </c>
      <c r="G8731" s="5">
        <v>66</v>
      </c>
      <c r="H8731" t="s">
        <v>42</v>
      </c>
      <c r="I8731" t="s">
        <v>65</v>
      </c>
      <c r="J8731" t="s">
        <v>45</v>
      </c>
      <c r="K8731" t="s">
        <v>45</v>
      </c>
      <c r="L8731" t="s">
        <v>45</v>
      </c>
      <c r="N8731" s="24">
        <v>2004</v>
      </c>
      <c r="R8731" s="7">
        <v>18.276050000000001</v>
      </c>
      <c r="S8731" s="7">
        <v>42.537954999999997</v>
      </c>
      <c r="T8731" t="s">
        <v>504</v>
      </c>
      <c r="U8731" t="s">
        <v>31894</v>
      </c>
      <c r="X8731" t="s">
        <v>31895</v>
      </c>
      <c r="Y8731" t="s">
        <v>19854</v>
      </c>
      <c r="Z8731" t="s">
        <v>19864</v>
      </c>
      <c r="AG8731" t="s">
        <v>31896</v>
      </c>
      <c r="AH8731" s="24">
        <v>1212394</v>
      </c>
      <c r="AI8731" t="s">
        <v>31897</v>
      </c>
      <c r="AJ8731" t="s">
        <v>31902</v>
      </c>
    </row>
    <row r="8732" spans="1:36" ht="17.25" hidden="1" customHeight="1" x14ac:dyDescent="0.2">
      <c r="A8732" s="4" t="s">
        <v>31891</v>
      </c>
      <c r="B8732" t="s">
        <v>31798</v>
      </c>
      <c r="C8732" t="s">
        <v>31892</v>
      </c>
      <c r="D8732" t="s">
        <v>31893</v>
      </c>
      <c r="E8732" t="s">
        <v>77</v>
      </c>
      <c r="F8732" t="s">
        <v>86</v>
      </c>
      <c r="G8732" s="5">
        <v>70</v>
      </c>
      <c r="H8732" t="s">
        <v>42</v>
      </c>
      <c r="I8732" t="s">
        <v>65</v>
      </c>
      <c r="J8732" t="s">
        <v>45</v>
      </c>
      <c r="K8732" t="s">
        <v>45</v>
      </c>
      <c r="L8732" t="s">
        <v>45</v>
      </c>
      <c r="N8732" s="24">
        <v>2005</v>
      </c>
      <c r="R8732" s="7">
        <v>18.276050000000001</v>
      </c>
      <c r="S8732" s="7">
        <v>42.537954999999997</v>
      </c>
      <c r="T8732" t="s">
        <v>504</v>
      </c>
      <c r="U8732" t="s">
        <v>31894</v>
      </c>
      <c r="X8732" t="s">
        <v>31895</v>
      </c>
      <c r="Y8732" t="s">
        <v>19854</v>
      </c>
      <c r="Z8732" t="s">
        <v>19864</v>
      </c>
      <c r="AG8732" t="s">
        <v>31896</v>
      </c>
      <c r="AH8732" s="24">
        <v>1190104</v>
      </c>
      <c r="AI8732" t="s">
        <v>31897</v>
      </c>
      <c r="AJ8732" t="s">
        <v>31903</v>
      </c>
    </row>
    <row r="8733" spans="1:36" ht="17.25" hidden="1" customHeight="1" x14ac:dyDescent="0.2">
      <c r="A8733" s="4" t="s">
        <v>31891</v>
      </c>
      <c r="B8733" t="s">
        <v>31798</v>
      </c>
      <c r="C8733" t="s">
        <v>31892</v>
      </c>
      <c r="D8733" t="s">
        <v>31893</v>
      </c>
      <c r="E8733" t="s">
        <v>318</v>
      </c>
      <c r="F8733" t="s">
        <v>86</v>
      </c>
      <c r="G8733" s="5">
        <v>70</v>
      </c>
      <c r="H8733" t="s">
        <v>42</v>
      </c>
      <c r="I8733" t="s">
        <v>65</v>
      </c>
      <c r="J8733" t="s">
        <v>45</v>
      </c>
      <c r="K8733" t="s">
        <v>45</v>
      </c>
      <c r="L8733" t="s">
        <v>45</v>
      </c>
      <c r="N8733" s="24">
        <v>2006</v>
      </c>
      <c r="R8733" s="7">
        <v>18.276050000000001</v>
      </c>
      <c r="S8733" s="7">
        <v>42.537954999999997</v>
      </c>
      <c r="T8733" t="s">
        <v>504</v>
      </c>
      <c r="U8733" t="s">
        <v>31894</v>
      </c>
      <c r="X8733" t="s">
        <v>31895</v>
      </c>
      <c r="Y8733" t="s">
        <v>19854</v>
      </c>
      <c r="Z8733" t="s">
        <v>19864</v>
      </c>
      <c r="AG8733" t="s">
        <v>31896</v>
      </c>
      <c r="AH8733" s="24">
        <v>1206114</v>
      </c>
      <c r="AI8733" t="s">
        <v>31897</v>
      </c>
      <c r="AJ8733" t="s">
        <v>31904</v>
      </c>
    </row>
    <row r="8734" spans="1:36" ht="17.25" hidden="1" customHeight="1" x14ac:dyDescent="0.2">
      <c r="A8734" s="4" t="s">
        <v>31905</v>
      </c>
      <c r="B8734" t="s">
        <v>31798</v>
      </c>
      <c r="C8734" t="s">
        <v>31906</v>
      </c>
      <c r="D8734" t="s">
        <v>31907</v>
      </c>
      <c r="E8734" t="s">
        <v>40</v>
      </c>
      <c r="F8734" t="s">
        <v>86</v>
      </c>
      <c r="G8734" s="5">
        <v>65</v>
      </c>
      <c r="H8734" t="s">
        <v>806</v>
      </c>
      <c r="I8734" t="s">
        <v>65</v>
      </c>
      <c r="J8734" t="s">
        <v>45</v>
      </c>
      <c r="K8734" t="s">
        <v>45</v>
      </c>
      <c r="L8734" t="s">
        <v>45</v>
      </c>
      <c r="N8734" s="24">
        <v>1977</v>
      </c>
      <c r="O8734" s="24">
        <v>2014</v>
      </c>
      <c r="R8734" s="7">
        <v>26.957733000000001</v>
      </c>
      <c r="S8734" s="7">
        <v>49.590364999999998</v>
      </c>
      <c r="T8734" t="s">
        <v>46</v>
      </c>
      <c r="U8734" t="s">
        <v>31908</v>
      </c>
      <c r="X8734" t="s">
        <v>31867</v>
      </c>
      <c r="Y8734" t="s">
        <v>19854</v>
      </c>
      <c r="Z8734" t="s">
        <v>19864</v>
      </c>
      <c r="AA8734" t="s">
        <v>31909</v>
      </c>
      <c r="AG8734" t="s">
        <v>31910</v>
      </c>
      <c r="AH8734" s="8">
        <v>1105397</v>
      </c>
      <c r="AI8734" t="s">
        <v>31911</v>
      </c>
      <c r="AJ8734" t="s">
        <v>31912</v>
      </c>
    </row>
    <row r="8735" spans="1:36" ht="17.25" hidden="1" customHeight="1" x14ac:dyDescent="0.2">
      <c r="A8735" s="4" t="s">
        <v>31905</v>
      </c>
      <c r="B8735" t="s">
        <v>31798</v>
      </c>
      <c r="C8735" t="s">
        <v>31906</v>
      </c>
      <c r="D8735" t="s">
        <v>31907</v>
      </c>
      <c r="E8735" t="s">
        <v>56</v>
      </c>
      <c r="F8735" t="s">
        <v>86</v>
      </c>
      <c r="G8735" s="5">
        <v>65</v>
      </c>
      <c r="H8735" t="s">
        <v>806</v>
      </c>
      <c r="I8735" t="s">
        <v>65</v>
      </c>
      <c r="J8735" t="s">
        <v>45</v>
      </c>
      <c r="K8735" t="s">
        <v>45</v>
      </c>
      <c r="L8735" t="s">
        <v>45</v>
      </c>
      <c r="N8735" s="24">
        <v>1977</v>
      </c>
      <c r="O8735" s="24">
        <v>2014</v>
      </c>
      <c r="R8735" s="7">
        <v>26.957733000000001</v>
      </c>
      <c r="S8735" s="7">
        <v>49.590364999999998</v>
      </c>
      <c r="T8735" t="s">
        <v>46</v>
      </c>
      <c r="U8735" t="s">
        <v>31908</v>
      </c>
      <c r="X8735" t="s">
        <v>31867</v>
      </c>
      <c r="Y8735" t="s">
        <v>19854</v>
      </c>
      <c r="Z8735" t="s">
        <v>19864</v>
      </c>
      <c r="AA8735" t="s">
        <v>31909</v>
      </c>
      <c r="AG8735" t="s">
        <v>31910</v>
      </c>
      <c r="AH8735" s="8">
        <v>1105398</v>
      </c>
      <c r="AI8735" t="s">
        <v>31911</v>
      </c>
      <c r="AJ8735" t="s">
        <v>31913</v>
      </c>
    </row>
    <row r="8736" spans="1:36" ht="17.25" hidden="1" customHeight="1" x14ac:dyDescent="0.2">
      <c r="A8736" s="4" t="s">
        <v>31905</v>
      </c>
      <c r="B8736" t="s">
        <v>31798</v>
      </c>
      <c r="C8736" t="s">
        <v>31906</v>
      </c>
      <c r="D8736" t="s">
        <v>31907</v>
      </c>
      <c r="E8736" t="s">
        <v>58</v>
      </c>
      <c r="F8736" t="s">
        <v>86</v>
      </c>
      <c r="G8736" s="5">
        <v>65</v>
      </c>
      <c r="H8736" t="s">
        <v>806</v>
      </c>
      <c r="I8736" t="s">
        <v>65</v>
      </c>
      <c r="J8736" t="s">
        <v>45</v>
      </c>
      <c r="K8736" t="s">
        <v>45</v>
      </c>
      <c r="L8736" t="s">
        <v>45</v>
      </c>
      <c r="N8736" s="24">
        <v>1977</v>
      </c>
      <c r="O8736" s="24">
        <v>2015</v>
      </c>
      <c r="R8736" s="7">
        <v>26.957733000000001</v>
      </c>
      <c r="S8736" s="7">
        <v>49.590364999999998</v>
      </c>
      <c r="T8736" t="s">
        <v>46</v>
      </c>
      <c r="U8736" t="s">
        <v>31908</v>
      </c>
      <c r="X8736" t="s">
        <v>31867</v>
      </c>
      <c r="Y8736" t="s">
        <v>19854</v>
      </c>
      <c r="Z8736" t="s">
        <v>19864</v>
      </c>
      <c r="AA8736" t="s">
        <v>31909</v>
      </c>
      <c r="AG8736" t="s">
        <v>31910</v>
      </c>
      <c r="AH8736" s="8">
        <v>1105399</v>
      </c>
      <c r="AI8736" t="s">
        <v>31911</v>
      </c>
      <c r="AJ8736" t="s">
        <v>31914</v>
      </c>
    </row>
    <row r="8737" spans="1:36" ht="17.25" hidden="1" customHeight="1" x14ac:dyDescent="0.2">
      <c r="A8737" s="4" t="s">
        <v>31915</v>
      </c>
      <c r="B8737" t="s">
        <v>31798</v>
      </c>
      <c r="C8737" t="s">
        <v>31916</v>
      </c>
      <c r="D8737" t="s">
        <v>31907</v>
      </c>
      <c r="E8737" t="s">
        <v>40</v>
      </c>
      <c r="F8737" t="s">
        <v>86</v>
      </c>
      <c r="G8737" s="5">
        <v>149</v>
      </c>
      <c r="H8737" t="s">
        <v>42</v>
      </c>
      <c r="I8737" t="s">
        <v>65</v>
      </c>
      <c r="J8737" t="s">
        <v>45</v>
      </c>
      <c r="K8737" t="s">
        <v>45</v>
      </c>
      <c r="L8737" t="s">
        <v>45</v>
      </c>
      <c r="N8737" s="24">
        <v>2005</v>
      </c>
      <c r="R8737" s="7">
        <v>26.96</v>
      </c>
      <c r="S8737" s="7">
        <v>49.594999999999999</v>
      </c>
      <c r="T8737" t="s">
        <v>46</v>
      </c>
      <c r="U8737" t="s">
        <v>31908</v>
      </c>
      <c r="X8737" t="s">
        <v>31867</v>
      </c>
      <c r="Y8737" t="s">
        <v>19854</v>
      </c>
      <c r="Z8737" t="s">
        <v>19864</v>
      </c>
      <c r="AA8737" t="s">
        <v>31917</v>
      </c>
      <c r="AC8737" t="s">
        <v>31918</v>
      </c>
      <c r="AD8737" t="s">
        <v>880</v>
      </c>
      <c r="AE8737" t="s">
        <v>881</v>
      </c>
      <c r="AF8737" t="s">
        <v>1869</v>
      </c>
      <c r="AG8737" t="s">
        <v>31919</v>
      </c>
      <c r="AH8737" s="8">
        <v>1184793</v>
      </c>
      <c r="AI8737" t="s">
        <v>31920</v>
      </c>
      <c r="AJ8737" t="s">
        <v>31921</v>
      </c>
    </row>
    <row r="8738" spans="1:36" ht="17.25" hidden="1" customHeight="1" x14ac:dyDescent="0.2">
      <c r="A8738" s="4" t="s">
        <v>31915</v>
      </c>
      <c r="B8738" t="s">
        <v>31798</v>
      </c>
      <c r="C8738" t="s">
        <v>31916</v>
      </c>
      <c r="D8738" t="s">
        <v>31907</v>
      </c>
      <c r="E8738" t="s">
        <v>56</v>
      </c>
      <c r="F8738" t="s">
        <v>86</v>
      </c>
      <c r="G8738" s="5">
        <v>149</v>
      </c>
      <c r="H8738" t="s">
        <v>42</v>
      </c>
      <c r="I8738" t="s">
        <v>65</v>
      </c>
      <c r="J8738" t="s">
        <v>45</v>
      </c>
      <c r="K8738" t="s">
        <v>45</v>
      </c>
      <c r="L8738" t="s">
        <v>45</v>
      </c>
      <c r="N8738" s="24">
        <v>2005</v>
      </c>
      <c r="R8738" s="7">
        <v>26.96</v>
      </c>
      <c r="S8738" s="7">
        <v>49.594999999999999</v>
      </c>
      <c r="T8738" t="s">
        <v>46</v>
      </c>
      <c r="U8738" t="s">
        <v>31908</v>
      </c>
      <c r="X8738" t="s">
        <v>31867</v>
      </c>
      <c r="Y8738" t="s">
        <v>19854</v>
      </c>
      <c r="Z8738" t="s">
        <v>19864</v>
      </c>
      <c r="AA8738" t="s">
        <v>31917</v>
      </c>
      <c r="AC8738" t="s">
        <v>31918</v>
      </c>
      <c r="AD8738" t="s">
        <v>880</v>
      </c>
      <c r="AE8738" t="s">
        <v>881</v>
      </c>
      <c r="AF8738" t="s">
        <v>1869</v>
      </c>
      <c r="AG8738" t="s">
        <v>31919</v>
      </c>
      <c r="AH8738" s="8">
        <v>1184794</v>
      </c>
      <c r="AI8738" t="s">
        <v>31920</v>
      </c>
      <c r="AJ8738" t="s">
        <v>31922</v>
      </c>
    </row>
    <row r="8739" spans="1:36" ht="17.25" hidden="1" customHeight="1" x14ac:dyDescent="0.2">
      <c r="A8739" s="4" t="s">
        <v>31923</v>
      </c>
      <c r="B8739" t="s">
        <v>31798</v>
      </c>
      <c r="C8739" t="s">
        <v>31924</v>
      </c>
      <c r="D8739" t="s">
        <v>31925</v>
      </c>
      <c r="E8739" t="s">
        <v>40</v>
      </c>
      <c r="F8739" t="s">
        <v>86</v>
      </c>
      <c r="G8739" s="5">
        <v>73</v>
      </c>
      <c r="H8739" t="s">
        <v>42</v>
      </c>
      <c r="I8739" t="s">
        <v>65</v>
      </c>
      <c r="J8739" t="s">
        <v>45</v>
      </c>
      <c r="K8739" t="s">
        <v>45</v>
      </c>
      <c r="L8739" t="s">
        <v>45</v>
      </c>
      <c r="N8739" s="24">
        <v>2005</v>
      </c>
      <c r="R8739" s="7">
        <v>19.986265</v>
      </c>
      <c r="S8739" s="7">
        <v>42.393766999999997</v>
      </c>
      <c r="T8739" t="s">
        <v>46</v>
      </c>
      <c r="U8739" t="s">
        <v>31926</v>
      </c>
      <c r="X8739" t="s">
        <v>31895</v>
      </c>
      <c r="Y8739" t="s">
        <v>19854</v>
      </c>
      <c r="Z8739" t="s">
        <v>19864</v>
      </c>
      <c r="AG8739" t="s">
        <v>31927</v>
      </c>
      <c r="AH8739" s="24">
        <v>1190102</v>
      </c>
      <c r="AI8739" t="s">
        <v>31928</v>
      </c>
      <c r="AJ8739" t="s">
        <v>31929</v>
      </c>
    </row>
    <row r="8740" spans="1:36" ht="17.25" hidden="1" customHeight="1" x14ac:dyDescent="0.2">
      <c r="A8740" s="4" t="s">
        <v>31923</v>
      </c>
      <c r="B8740" t="s">
        <v>31798</v>
      </c>
      <c r="C8740" t="s">
        <v>31924</v>
      </c>
      <c r="D8740" t="s">
        <v>31925</v>
      </c>
      <c r="E8740" t="s">
        <v>56</v>
      </c>
      <c r="F8740" t="s">
        <v>86</v>
      </c>
      <c r="G8740" s="5">
        <v>73</v>
      </c>
      <c r="H8740" t="s">
        <v>42</v>
      </c>
      <c r="I8740" t="s">
        <v>65</v>
      </c>
      <c r="J8740" t="s">
        <v>45</v>
      </c>
      <c r="K8740" t="s">
        <v>45</v>
      </c>
      <c r="L8740" t="s">
        <v>45</v>
      </c>
      <c r="N8740" s="24">
        <v>2005</v>
      </c>
      <c r="R8740" s="7">
        <v>19.986265</v>
      </c>
      <c r="S8740" s="7">
        <v>42.393766999999997</v>
      </c>
      <c r="T8740" t="s">
        <v>46</v>
      </c>
      <c r="U8740" t="s">
        <v>31926</v>
      </c>
      <c r="X8740" t="s">
        <v>31895</v>
      </c>
      <c r="Y8740" t="s">
        <v>19854</v>
      </c>
      <c r="Z8740" t="s">
        <v>19864</v>
      </c>
      <c r="AG8740" t="s">
        <v>31927</v>
      </c>
      <c r="AH8740" s="24">
        <v>1190103</v>
      </c>
      <c r="AI8740" t="s">
        <v>31928</v>
      </c>
      <c r="AJ8740" t="s">
        <v>31930</v>
      </c>
    </row>
    <row r="8741" spans="1:36" ht="17.25" hidden="1" customHeight="1" x14ac:dyDescent="0.2">
      <c r="A8741" s="4" t="s">
        <v>31923</v>
      </c>
      <c r="B8741" t="s">
        <v>31798</v>
      </c>
      <c r="C8741" t="s">
        <v>31924</v>
      </c>
      <c r="D8741" t="s">
        <v>31925</v>
      </c>
      <c r="E8741" t="s">
        <v>58</v>
      </c>
      <c r="F8741" t="s">
        <v>86</v>
      </c>
      <c r="G8741" s="5">
        <v>73</v>
      </c>
      <c r="H8741" t="s">
        <v>42</v>
      </c>
      <c r="I8741" t="s">
        <v>65</v>
      </c>
      <c r="J8741" t="s">
        <v>45</v>
      </c>
      <c r="K8741" t="s">
        <v>45</v>
      </c>
      <c r="L8741" t="s">
        <v>45</v>
      </c>
      <c r="N8741" s="24">
        <v>2006</v>
      </c>
      <c r="R8741" s="7">
        <v>19.986265</v>
      </c>
      <c r="S8741" s="7">
        <v>42.393766999999997</v>
      </c>
      <c r="T8741" t="s">
        <v>46</v>
      </c>
      <c r="U8741" t="s">
        <v>31926</v>
      </c>
      <c r="X8741" t="s">
        <v>31895</v>
      </c>
      <c r="Y8741" t="s">
        <v>19854</v>
      </c>
      <c r="Z8741" t="s">
        <v>19864</v>
      </c>
      <c r="AG8741" t="s">
        <v>31927</v>
      </c>
      <c r="AH8741" s="24">
        <v>1206112</v>
      </c>
      <c r="AI8741" t="s">
        <v>31928</v>
      </c>
      <c r="AJ8741" t="s">
        <v>31931</v>
      </c>
    </row>
    <row r="8742" spans="1:36" ht="17.25" hidden="1" customHeight="1" x14ac:dyDescent="0.2">
      <c r="A8742" s="4" t="s">
        <v>31940</v>
      </c>
      <c r="B8742" t="s">
        <v>31798</v>
      </c>
      <c r="C8742" t="s">
        <v>31941</v>
      </c>
      <c r="D8742" t="s">
        <v>31942</v>
      </c>
      <c r="E8742" t="s">
        <v>63</v>
      </c>
      <c r="F8742" t="s">
        <v>86</v>
      </c>
      <c r="G8742" s="5">
        <v>75</v>
      </c>
      <c r="H8742" t="s">
        <v>42</v>
      </c>
      <c r="I8742" t="s">
        <v>65</v>
      </c>
      <c r="J8742" t="s">
        <v>45</v>
      </c>
      <c r="K8742" t="s">
        <v>45</v>
      </c>
      <c r="L8742" t="s">
        <v>45</v>
      </c>
      <c r="N8742" s="24">
        <v>2009</v>
      </c>
      <c r="R8742" s="7">
        <v>25.210557999999999</v>
      </c>
      <c r="S8742" s="7">
        <v>49.290263000000003</v>
      </c>
      <c r="T8742" t="s">
        <v>46</v>
      </c>
      <c r="U8742" t="s">
        <v>31943</v>
      </c>
      <c r="X8742" t="s">
        <v>31867</v>
      </c>
      <c r="Y8742" t="s">
        <v>19854</v>
      </c>
      <c r="Z8742" t="s">
        <v>19864</v>
      </c>
      <c r="AG8742" t="s">
        <v>31944</v>
      </c>
      <c r="AH8742" s="8">
        <v>1114656</v>
      </c>
      <c r="AI8742" t="s">
        <v>31945</v>
      </c>
      <c r="AJ8742" t="s">
        <v>31946</v>
      </c>
    </row>
    <row r="8743" spans="1:36" ht="17.25" hidden="1" customHeight="1" x14ac:dyDescent="0.2">
      <c r="A8743" s="4" t="s">
        <v>31940</v>
      </c>
      <c r="B8743" t="s">
        <v>31798</v>
      </c>
      <c r="C8743" t="s">
        <v>31941</v>
      </c>
      <c r="D8743" t="s">
        <v>31942</v>
      </c>
      <c r="E8743" t="s">
        <v>1388</v>
      </c>
      <c r="F8743" t="s">
        <v>86</v>
      </c>
      <c r="G8743" s="5">
        <v>90</v>
      </c>
      <c r="H8743" t="s">
        <v>42</v>
      </c>
      <c r="I8743" t="s">
        <v>65</v>
      </c>
      <c r="J8743" t="s">
        <v>45</v>
      </c>
      <c r="K8743" t="s">
        <v>45</v>
      </c>
      <c r="L8743" t="s">
        <v>45</v>
      </c>
      <c r="N8743" s="24">
        <v>2009</v>
      </c>
      <c r="R8743" s="7">
        <v>25.210557999999999</v>
      </c>
      <c r="S8743" s="7">
        <v>49.290263000000003</v>
      </c>
      <c r="T8743" t="s">
        <v>46</v>
      </c>
      <c r="U8743" t="s">
        <v>31943</v>
      </c>
      <c r="X8743" t="s">
        <v>31867</v>
      </c>
      <c r="Y8743" t="s">
        <v>19854</v>
      </c>
      <c r="Z8743" t="s">
        <v>19864</v>
      </c>
      <c r="AA8743" t="s">
        <v>31947</v>
      </c>
      <c r="AG8743" t="s">
        <v>31944</v>
      </c>
      <c r="AH8743" s="8">
        <v>1114665</v>
      </c>
      <c r="AI8743" t="s">
        <v>31945</v>
      </c>
      <c r="AJ8743" t="s">
        <v>31948</v>
      </c>
    </row>
    <row r="8744" spans="1:36" ht="17.25" hidden="1" customHeight="1" x14ac:dyDescent="0.2">
      <c r="A8744" s="4" t="s">
        <v>31940</v>
      </c>
      <c r="B8744" t="s">
        <v>31798</v>
      </c>
      <c r="C8744" t="s">
        <v>31941</v>
      </c>
      <c r="D8744" t="s">
        <v>31942</v>
      </c>
      <c r="E8744" t="s">
        <v>31164</v>
      </c>
      <c r="F8744" t="s">
        <v>86</v>
      </c>
      <c r="G8744" s="5">
        <v>90</v>
      </c>
      <c r="H8744" t="s">
        <v>42</v>
      </c>
      <c r="I8744" t="s">
        <v>65</v>
      </c>
      <c r="J8744" t="s">
        <v>45</v>
      </c>
      <c r="K8744" t="s">
        <v>45</v>
      </c>
      <c r="L8744" t="s">
        <v>45</v>
      </c>
      <c r="N8744" s="24">
        <v>2009</v>
      </c>
      <c r="R8744" s="7">
        <v>25.210557999999999</v>
      </c>
      <c r="S8744" s="7">
        <v>49.290263000000003</v>
      </c>
      <c r="T8744" t="s">
        <v>46</v>
      </c>
      <c r="U8744" t="s">
        <v>31943</v>
      </c>
      <c r="X8744" t="s">
        <v>31867</v>
      </c>
      <c r="Y8744" t="s">
        <v>19854</v>
      </c>
      <c r="Z8744" t="s">
        <v>19864</v>
      </c>
      <c r="AA8744" t="s">
        <v>31947</v>
      </c>
      <c r="AG8744" t="s">
        <v>31944</v>
      </c>
      <c r="AH8744" s="8">
        <v>1114666</v>
      </c>
      <c r="AI8744" t="s">
        <v>31945</v>
      </c>
      <c r="AJ8744" t="s">
        <v>31949</v>
      </c>
    </row>
    <row r="8745" spans="1:36" ht="17.25" hidden="1" customHeight="1" x14ac:dyDescent="0.2">
      <c r="A8745" s="4" t="s">
        <v>31940</v>
      </c>
      <c r="B8745" t="s">
        <v>31798</v>
      </c>
      <c r="C8745" t="s">
        <v>31941</v>
      </c>
      <c r="D8745" t="s">
        <v>31942</v>
      </c>
      <c r="E8745" t="s">
        <v>31950</v>
      </c>
      <c r="F8745" t="s">
        <v>86</v>
      </c>
      <c r="G8745" s="5">
        <v>90</v>
      </c>
      <c r="H8745" t="s">
        <v>42</v>
      </c>
      <c r="I8745" t="s">
        <v>65</v>
      </c>
      <c r="J8745" t="s">
        <v>45</v>
      </c>
      <c r="K8745" t="s">
        <v>45</v>
      </c>
      <c r="L8745" t="s">
        <v>45</v>
      </c>
      <c r="N8745" s="24">
        <v>2009</v>
      </c>
      <c r="R8745" s="7">
        <v>25.210557999999999</v>
      </c>
      <c r="S8745" s="7">
        <v>49.290263000000003</v>
      </c>
      <c r="T8745" t="s">
        <v>46</v>
      </c>
      <c r="U8745" t="s">
        <v>31943</v>
      </c>
      <c r="X8745" t="s">
        <v>31867</v>
      </c>
      <c r="Y8745" t="s">
        <v>19854</v>
      </c>
      <c r="Z8745" t="s">
        <v>19864</v>
      </c>
      <c r="AA8745" t="s">
        <v>31947</v>
      </c>
      <c r="AG8745" t="s">
        <v>31944</v>
      </c>
      <c r="AH8745" s="8">
        <v>1114667</v>
      </c>
      <c r="AI8745" t="s">
        <v>31945</v>
      </c>
      <c r="AJ8745" t="s">
        <v>31951</v>
      </c>
    </row>
    <row r="8746" spans="1:36" ht="17.25" hidden="1" customHeight="1" x14ac:dyDescent="0.2">
      <c r="A8746" s="4" t="s">
        <v>31940</v>
      </c>
      <c r="B8746" t="s">
        <v>31798</v>
      </c>
      <c r="C8746" t="s">
        <v>31941</v>
      </c>
      <c r="D8746" t="s">
        <v>31942</v>
      </c>
      <c r="E8746" t="s">
        <v>73</v>
      </c>
      <c r="F8746" t="s">
        <v>86</v>
      </c>
      <c r="G8746" s="5">
        <v>75</v>
      </c>
      <c r="H8746" t="s">
        <v>42</v>
      </c>
      <c r="I8746" t="s">
        <v>65</v>
      </c>
      <c r="J8746" t="s">
        <v>45</v>
      </c>
      <c r="K8746" t="s">
        <v>45</v>
      </c>
      <c r="L8746" t="s">
        <v>45</v>
      </c>
      <c r="N8746" s="24">
        <v>2009</v>
      </c>
      <c r="R8746" s="7">
        <v>25.210557999999999</v>
      </c>
      <c r="S8746" s="7">
        <v>49.290263000000003</v>
      </c>
      <c r="T8746" t="s">
        <v>46</v>
      </c>
      <c r="U8746" t="s">
        <v>31943</v>
      </c>
      <c r="X8746" t="s">
        <v>31867</v>
      </c>
      <c r="Y8746" t="s">
        <v>19854</v>
      </c>
      <c r="Z8746" t="s">
        <v>19864</v>
      </c>
      <c r="AG8746" t="s">
        <v>31944</v>
      </c>
      <c r="AH8746" s="8">
        <v>1114657</v>
      </c>
      <c r="AI8746" t="s">
        <v>31945</v>
      </c>
      <c r="AJ8746" t="s">
        <v>31952</v>
      </c>
    </row>
    <row r="8747" spans="1:36" ht="17.25" hidden="1" customHeight="1" x14ac:dyDescent="0.2">
      <c r="A8747" s="4" t="s">
        <v>31940</v>
      </c>
      <c r="B8747" t="s">
        <v>31798</v>
      </c>
      <c r="C8747" t="s">
        <v>31941</v>
      </c>
      <c r="D8747" t="s">
        <v>31942</v>
      </c>
      <c r="E8747" t="s">
        <v>211</v>
      </c>
      <c r="F8747" t="s">
        <v>86</v>
      </c>
      <c r="G8747" s="5">
        <v>75</v>
      </c>
      <c r="H8747" t="s">
        <v>42</v>
      </c>
      <c r="I8747" t="s">
        <v>65</v>
      </c>
      <c r="J8747" t="s">
        <v>45</v>
      </c>
      <c r="K8747" t="s">
        <v>45</v>
      </c>
      <c r="L8747" t="s">
        <v>45</v>
      </c>
      <c r="N8747" s="24">
        <v>2009</v>
      </c>
      <c r="R8747" s="7">
        <v>25.210557999999999</v>
      </c>
      <c r="S8747" s="7">
        <v>49.290263000000003</v>
      </c>
      <c r="T8747" t="s">
        <v>46</v>
      </c>
      <c r="U8747" t="s">
        <v>31943</v>
      </c>
      <c r="X8747" t="s">
        <v>31867</v>
      </c>
      <c r="Y8747" t="s">
        <v>19854</v>
      </c>
      <c r="Z8747" t="s">
        <v>19864</v>
      </c>
      <c r="AG8747" t="s">
        <v>31944</v>
      </c>
      <c r="AH8747" s="8">
        <v>1114658</v>
      </c>
      <c r="AI8747" t="s">
        <v>31945</v>
      </c>
      <c r="AJ8747" t="s">
        <v>31953</v>
      </c>
    </row>
    <row r="8748" spans="1:36" ht="17.25" hidden="1" customHeight="1" x14ac:dyDescent="0.2">
      <c r="A8748" s="4" t="s">
        <v>31940</v>
      </c>
      <c r="B8748" t="s">
        <v>31798</v>
      </c>
      <c r="C8748" t="s">
        <v>31941</v>
      </c>
      <c r="D8748" t="s">
        <v>31942</v>
      </c>
      <c r="E8748" t="s">
        <v>387</v>
      </c>
      <c r="F8748" t="s">
        <v>86</v>
      </c>
      <c r="G8748" s="5">
        <v>75</v>
      </c>
      <c r="H8748" t="s">
        <v>42</v>
      </c>
      <c r="I8748" t="s">
        <v>65</v>
      </c>
      <c r="J8748" t="s">
        <v>45</v>
      </c>
      <c r="K8748" t="s">
        <v>45</v>
      </c>
      <c r="L8748" t="s">
        <v>45</v>
      </c>
      <c r="N8748" s="24">
        <v>2009</v>
      </c>
      <c r="R8748" s="7">
        <v>25.210557999999999</v>
      </c>
      <c r="S8748" s="7">
        <v>49.290263000000003</v>
      </c>
      <c r="T8748" t="s">
        <v>46</v>
      </c>
      <c r="U8748" t="s">
        <v>31943</v>
      </c>
      <c r="X8748" t="s">
        <v>31867</v>
      </c>
      <c r="Y8748" t="s">
        <v>19854</v>
      </c>
      <c r="Z8748" t="s">
        <v>19864</v>
      </c>
      <c r="AA8748" t="s">
        <v>31947</v>
      </c>
      <c r="AG8748" t="s">
        <v>31944</v>
      </c>
      <c r="AH8748" s="8">
        <v>1114659</v>
      </c>
      <c r="AI8748" t="s">
        <v>31945</v>
      </c>
      <c r="AJ8748" t="s">
        <v>31954</v>
      </c>
    </row>
    <row r="8749" spans="1:36" ht="17.25" hidden="1" customHeight="1" x14ac:dyDescent="0.2">
      <c r="A8749" s="4" t="s">
        <v>31940</v>
      </c>
      <c r="B8749" t="s">
        <v>31798</v>
      </c>
      <c r="C8749" t="s">
        <v>31941</v>
      </c>
      <c r="D8749" t="s">
        <v>31942</v>
      </c>
      <c r="E8749" t="s">
        <v>1426</v>
      </c>
      <c r="F8749" t="s">
        <v>86</v>
      </c>
      <c r="G8749" s="5">
        <v>75</v>
      </c>
      <c r="H8749" t="s">
        <v>42</v>
      </c>
      <c r="I8749" t="s">
        <v>65</v>
      </c>
      <c r="J8749" t="s">
        <v>45</v>
      </c>
      <c r="K8749" t="s">
        <v>45</v>
      </c>
      <c r="L8749" t="s">
        <v>45</v>
      </c>
      <c r="N8749" s="24">
        <v>2009</v>
      </c>
      <c r="R8749" s="7">
        <v>25.210557999999999</v>
      </c>
      <c r="S8749" s="7">
        <v>49.290263000000003</v>
      </c>
      <c r="T8749" t="s">
        <v>46</v>
      </c>
      <c r="U8749" t="s">
        <v>31943</v>
      </c>
      <c r="X8749" t="s">
        <v>31867</v>
      </c>
      <c r="Y8749" t="s">
        <v>19854</v>
      </c>
      <c r="Z8749" t="s">
        <v>19864</v>
      </c>
      <c r="AA8749" t="s">
        <v>31947</v>
      </c>
      <c r="AG8749" t="s">
        <v>31944</v>
      </c>
      <c r="AH8749" s="8">
        <v>1114660</v>
      </c>
      <c r="AI8749" t="s">
        <v>31945</v>
      </c>
      <c r="AJ8749" t="s">
        <v>31955</v>
      </c>
    </row>
    <row r="8750" spans="1:36" ht="17.25" hidden="1" customHeight="1" x14ac:dyDescent="0.2">
      <c r="A8750" s="4" t="s">
        <v>31940</v>
      </c>
      <c r="B8750" t="s">
        <v>31798</v>
      </c>
      <c r="C8750" t="s">
        <v>31941</v>
      </c>
      <c r="D8750" t="s">
        <v>31942</v>
      </c>
      <c r="E8750" t="s">
        <v>1452</v>
      </c>
      <c r="F8750" t="s">
        <v>86</v>
      </c>
      <c r="G8750" s="5">
        <v>75</v>
      </c>
      <c r="H8750" t="s">
        <v>42</v>
      </c>
      <c r="I8750" t="s">
        <v>65</v>
      </c>
      <c r="J8750" t="s">
        <v>45</v>
      </c>
      <c r="K8750" t="s">
        <v>45</v>
      </c>
      <c r="L8750" t="s">
        <v>45</v>
      </c>
      <c r="N8750" s="24">
        <v>2009</v>
      </c>
      <c r="R8750" s="7">
        <v>25.210557999999999</v>
      </c>
      <c r="S8750" s="7">
        <v>49.290263000000003</v>
      </c>
      <c r="T8750" t="s">
        <v>46</v>
      </c>
      <c r="U8750" t="s">
        <v>31943</v>
      </c>
      <c r="X8750" t="s">
        <v>31867</v>
      </c>
      <c r="Y8750" t="s">
        <v>19854</v>
      </c>
      <c r="Z8750" t="s">
        <v>19864</v>
      </c>
      <c r="AA8750" t="s">
        <v>31947</v>
      </c>
      <c r="AG8750" t="s">
        <v>31944</v>
      </c>
      <c r="AH8750" s="8">
        <v>1114661</v>
      </c>
      <c r="AI8750" t="s">
        <v>31945</v>
      </c>
      <c r="AJ8750" t="s">
        <v>31956</v>
      </c>
    </row>
    <row r="8751" spans="1:36" ht="17.25" hidden="1" customHeight="1" x14ac:dyDescent="0.2">
      <c r="A8751" s="4" t="s">
        <v>31940</v>
      </c>
      <c r="B8751" t="s">
        <v>31798</v>
      </c>
      <c r="C8751" t="s">
        <v>31941</v>
      </c>
      <c r="D8751" t="s">
        <v>31942</v>
      </c>
      <c r="E8751" t="s">
        <v>1454</v>
      </c>
      <c r="F8751" t="s">
        <v>86</v>
      </c>
      <c r="G8751" s="5">
        <v>75</v>
      </c>
      <c r="H8751" t="s">
        <v>42</v>
      </c>
      <c r="I8751" t="s">
        <v>65</v>
      </c>
      <c r="J8751" t="s">
        <v>45</v>
      </c>
      <c r="K8751" t="s">
        <v>45</v>
      </c>
      <c r="L8751" t="s">
        <v>45</v>
      </c>
      <c r="N8751" s="24">
        <v>2009</v>
      </c>
      <c r="R8751" s="7">
        <v>25.210557999999999</v>
      </c>
      <c r="S8751" s="7">
        <v>49.290263000000003</v>
      </c>
      <c r="T8751" t="s">
        <v>46</v>
      </c>
      <c r="U8751" t="s">
        <v>31943</v>
      </c>
      <c r="X8751" t="s">
        <v>31867</v>
      </c>
      <c r="Y8751" t="s">
        <v>19854</v>
      </c>
      <c r="Z8751" t="s">
        <v>19864</v>
      </c>
      <c r="AA8751" t="s">
        <v>31947</v>
      </c>
      <c r="AG8751" t="s">
        <v>31944</v>
      </c>
      <c r="AH8751" s="8">
        <v>1114662</v>
      </c>
      <c r="AI8751" t="s">
        <v>31945</v>
      </c>
      <c r="AJ8751" t="s">
        <v>31957</v>
      </c>
    </row>
    <row r="8752" spans="1:36" ht="17.25" hidden="1" customHeight="1" x14ac:dyDescent="0.2">
      <c r="A8752" s="4" t="s">
        <v>31940</v>
      </c>
      <c r="B8752" t="s">
        <v>31798</v>
      </c>
      <c r="C8752" t="s">
        <v>31941</v>
      </c>
      <c r="D8752" t="s">
        <v>31942</v>
      </c>
      <c r="E8752" t="s">
        <v>1456</v>
      </c>
      <c r="F8752" t="s">
        <v>86</v>
      </c>
      <c r="G8752" s="5">
        <v>75</v>
      </c>
      <c r="H8752" t="s">
        <v>42</v>
      </c>
      <c r="I8752" t="s">
        <v>65</v>
      </c>
      <c r="J8752" t="s">
        <v>45</v>
      </c>
      <c r="K8752" t="s">
        <v>45</v>
      </c>
      <c r="L8752" t="s">
        <v>45</v>
      </c>
      <c r="N8752" s="24">
        <v>2009</v>
      </c>
      <c r="R8752" s="7">
        <v>25.210557999999999</v>
      </c>
      <c r="S8752" s="7">
        <v>49.290263000000003</v>
      </c>
      <c r="T8752" t="s">
        <v>46</v>
      </c>
      <c r="U8752" t="s">
        <v>31943</v>
      </c>
      <c r="X8752" t="s">
        <v>31867</v>
      </c>
      <c r="Y8752" t="s">
        <v>19854</v>
      </c>
      <c r="Z8752" t="s">
        <v>19864</v>
      </c>
      <c r="AA8752" t="s">
        <v>31947</v>
      </c>
      <c r="AG8752" t="s">
        <v>31944</v>
      </c>
      <c r="AH8752" s="8">
        <v>1114663</v>
      </c>
      <c r="AI8752" t="s">
        <v>31945</v>
      </c>
      <c r="AJ8752" t="s">
        <v>31958</v>
      </c>
    </row>
    <row r="8753" spans="1:36" ht="17.25" hidden="1" customHeight="1" x14ac:dyDescent="0.2">
      <c r="A8753" s="4" t="s">
        <v>31940</v>
      </c>
      <c r="B8753" t="s">
        <v>31798</v>
      </c>
      <c r="C8753" t="s">
        <v>31941</v>
      </c>
      <c r="D8753" t="s">
        <v>31942</v>
      </c>
      <c r="E8753" t="s">
        <v>20232</v>
      </c>
      <c r="F8753" t="s">
        <v>86</v>
      </c>
      <c r="G8753" s="5">
        <v>90</v>
      </c>
      <c r="H8753" t="s">
        <v>42</v>
      </c>
      <c r="I8753" t="s">
        <v>65</v>
      </c>
      <c r="J8753" t="s">
        <v>45</v>
      </c>
      <c r="K8753" t="s">
        <v>45</v>
      </c>
      <c r="L8753" t="s">
        <v>45</v>
      </c>
      <c r="N8753" s="24">
        <v>2009</v>
      </c>
      <c r="R8753" s="7">
        <v>25.210557999999999</v>
      </c>
      <c r="S8753" s="7">
        <v>49.290263000000003</v>
      </c>
      <c r="T8753" t="s">
        <v>46</v>
      </c>
      <c r="U8753" t="s">
        <v>31943</v>
      </c>
      <c r="X8753" t="s">
        <v>31867</v>
      </c>
      <c r="Y8753" t="s">
        <v>19854</v>
      </c>
      <c r="Z8753" t="s">
        <v>19864</v>
      </c>
      <c r="AA8753" t="s">
        <v>31947</v>
      </c>
      <c r="AG8753" t="s">
        <v>31944</v>
      </c>
      <c r="AH8753" s="8">
        <v>1114664</v>
      </c>
      <c r="AI8753" t="s">
        <v>31945</v>
      </c>
      <c r="AJ8753" t="s">
        <v>31959</v>
      </c>
    </row>
    <row r="8754" spans="1:36" ht="17.25" hidden="1" customHeight="1" x14ac:dyDescent="0.2">
      <c r="A8754" s="4" t="s">
        <v>31940</v>
      </c>
      <c r="B8754" t="s">
        <v>31798</v>
      </c>
      <c r="C8754" t="s">
        <v>31941</v>
      </c>
      <c r="D8754" t="s">
        <v>31942</v>
      </c>
      <c r="E8754" t="s">
        <v>4764</v>
      </c>
      <c r="F8754" t="s">
        <v>86</v>
      </c>
      <c r="G8754" s="5">
        <v>90</v>
      </c>
      <c r="H8754" t="s">
        <v>42</v>
      </c>
      <c r="I8754" t="s">
        <v>65</v>
      </c>
      <c r="J8754" t="s">
        <v>45</v>
      </c>
      <c r="K8754" t="s">
        <v>45</v>
      </c>
      <c r="L8754" t="s">
        <v>45</v>
      </c>
      <c r="N8754" s="24">
        <v>2009</v>
      </c>
      <c r="R8754" s="7">
        <v>25.210557999999999</v>
      </c>
      <c r="S8754" s="7">
        <v>49.290263000000003</v>
      </c>
      <c r="T8754" t="s">
        <v>46</v>
      </c>
      <c r="U8754" t="s">
        <v>31943</v>
      </c>
      <c r="X8754" t="s">
        <v>31867</v>
      </c>
      <c r="Y8754" t="s">
        <v>19854</v>
      </c>
      <c r="Z8754" t="s">
        <v>19864</v>
      </c>
      <c r="AA8754" t="s">
        <v>31947</v>
      </c>
      <c r="AG8754" t="s">
        <v>31944</v>
      </c>
      <c r="AH8754" s="8">
        <v>1114668</v>
      </c>
      <c r="AI8754" t="s">
        <v>31945</v>
      </c>
      <c r="AJ8754" t="s">
        <v>31960</v>
      </c>
    </row>
    <row r="8755" spans="1:36" ht="17.25" hidden="1" customHeight="1" x14ac:dyDescent="0.2">
      <c r="A8755" s="4" t="s">
        <v>31940</v>
      </c>
      <c r="B8755" t="s">
        <v>31798</v>
      </c>
      <c r="C8755" t="s">
        <v>31941</v>
      </c>
      <c r="D8755" t="s">
        <v>31942</v>
      </c>
      <c r="E8755" t="s">
        <v>75</v>
      </c>
      <c r="F8755" t="s">
        <v>86</v>
      </c>
      <c r="G8755" s="5">
        <v>120</v>
      </c>
      <c r="H8755" t="s">
        <v>42</v>
      </c>
      <c r="I8755" t="s">
        <v>65</v>
      </c>
      <c r="J8755" t="s">
        <v>45</v>
      </c>
      <c r="K8755" t="s">
        <v>45</v>
      </c>
      <c r="L8755" t="s">
        <v>45</v>
      </c>
      <c r="N8755" s="24">
        <v>2009</v>
      </c>
      <c r="R8755" s="7">
        <v>25.210557999999999</v>
      </c>
      <c r="S8755" s="7">
        <v>49.290263000000003</v>
      </c>
      <c r="T8755" t="s">
        <v>46</v>
      </c>
      <c r="U8755" t="s">
        <v>31943</v>
      </c>
      <c r="X8755" t="s">
        <v>31867</v>
      </c>
      <c r="Y8755" t="s">
        <v>19854</v>
      </c>
      <c r="Z8755" t="s">
        <v>19864</v>
      </c>
      <c r="AA8755" t="s">
        <v>31947</v>
      </c>
      <c r="AG8755" t="s">
        <v>31944</v>
      </c>
      <c r="AH8755" s="8">
        <v>1200727</v>
      </c>
      <c r="AI8755" t="s">
        <v>31945</v>
      </c>
      <c r="AJ8755" t="s">
        <v>31961</v>
      </c>
    </row>
    <row r="8756" spans="1:36" ht="17.25" hidden="1" customHeight="1" x14ac:dyDescent="0.2">
      <c r="A8756" s="4" t="s">
        <v>31940</v>
      </c>
      <c r="B8756" t="s">
        <v>31798</v>
      </c>
      <c r="C8756" t="s">
        <v>31941</v>
      </c>
      <c r="D8756" t="s">
        <v>31942</v>
      </c>
      <c r="E8756" t="s">
        <v>77</v>
      </c>
      <c r="F8756" t="s">
        <v>86</v>
      </c>
      <c r="G8756" s="5">
        <v>120</v>
      </c>
      <c r="H8756" t="s">
        <v>42</v>
      </c>
      <c r="I8756" t="s">
        <v>65</v>
      </c>
      <c r="J8756" t="s">
        <v>45</v>
      </c>
      <c r="K8756" t="s">
        <v>45</v>
      </c>
      <c r="L8756" t="s">
        <v>45</v>
      </c>
      <c r="N8756" s="6">
        <v>2009</v>
      </c>
      <c r="R8756" s="7">
        <v>25.210557999999999</v>
      </c>
      <c r="S8756" s="7">
        <v>49.290263000000003</v>
      </c>
      <c r="T8756" t="s">
        <v>46</v>
      </c>
      <c r="U8756" t="s">
        <v>31943</v>
      </c>
      <c r="X8756" t="s">
        <v>31867</v>
      </c>
      <c r="Y8756" t="s">
        <v>19854</v>
      </c>
      <c r="Z8756" t="s">
        <v>19864</v>
      </c>
      <c r="AA8756" t="s">
        <v>31947</v>
      </c>
      <c r="AG8756" t="s">
        <v>31944</v>
      </c>
      <c r="AH8756" s="8">
        <v>1200728</v>
      </c>
      <c r="AI8756" t="s">
        <v>31945</v>
      </c>
      <c r="AJ8756" t="s">
        <v>31962</v>
      </c>
    </row>
    <row r="8757" spans="1:36" ht="17.25" hidden="1" customHeight="1" x14ac:dyDescent="0.2">
      <c r="A8757" s="4" t="s">
        <v>31940</v>
      </c>
      <c r="B8757" t="s">
        <v>31798</v>
      </c>
      <c r="C8757" t="s">
        <v>31941</v>
      </c>
      <c r="D8757" t="s">
        <v>31942</v>
      </c>
      <c r="E8757" t="s">
        <v>318</v>
      </c>
      <c r="F8757" t="s">
        <v>86</v>
      </c>
      <c r="G8757" s="5">
        <v>120</v>
      </c>
      <c r="H8757" t="s">
        <v>42</v>
      </c>
      <c r="I8757" t="s">
        <v>65</v>
      </c>
      <c r="J8757" t="s">
        <v>45</v>
      </c>
      <c r="K8757" t="s">
        <v>45</v>
      </c>
      <c r="L8757" t="s">
        <v>45</v>
      </c>
      <c r="N8757" s="6">
        <v>2009</v>
      </c>
      <c r="R8757" s="7">
        <v>25.210557999999999</v>
      </c>
      <c r="S8757" s="7">
        <v>49.290263000000003</v>
      </c>
      <c r="T8757" t="s">
        <v>46</v>
      </c>
      <c r="U8757" t="s">
        <v>31943</v>
      </c>
      <c r="X8757" t="s">
        <v>31867</v>
      </c>
      <c r="Y8757" t="s">
        <v>19854</v>
      </c>
      <c r="Z8757" t="s">
        <v>19864</v>
      </c>
      <c r="AA8757" t="s">
        <v>31947</v>
      </c>
      <c r="AG8757" t="s">
        <v>31944</v>
      </c>
      <c r="AH8757" s="8">
        <v>1200729</v>
      </c>
      <c r="AI8757" t="s">
        <v>31945</v>
      </c>
      <c r="AJ8757" t="s">
        <v>31963</v>
      </c>
    </row>
    <row r="8758" spans="1:36" ht="17.25" hidden="1" customHeight="1" x14ac:dyDescent="0.2">
      <c r="A8758" s="4" t="s">
        <v>31940</v>
      </c>
      <c r="B8758" t="s">
        <v>31798</v>
      </c>
      <c r="C8758" t="s">
        <v>31941</v>
      </c>
      <c r="D8758" t="s">
        <v>31942</v>
      </c>
      <c r="E8758" t="s">
        <v>2385</v>
      </c>
      <c r="F8758" t="s">
        <v>86</v>
      </c>
      <c r="G8758" s="5">
        <v>120</v>
      </c>
      <c r="H8758" t="s">
        <v>42</v>
      </c>
      <c r="I8758" t="s">
        <v>65</v>
      </c>
      <c r="J8758" t="s">
        <v>45</v>
      </c>
      <c r="K8758" t="s">
        <v>45</v>
      </c>
      <c r="L8758" t="s">
        <v>45</v>
      </c>
      <c r="N8758" s="6">
        <v>2009</v>
      </c>
      <c r="R8758" s="7">
        <v>25.210557999999999</v>
      </c>
      <c r="S8758" s="7">
        <v>49.290263000000003</v>
      </c>
      <c r="T8758" t="s">
        <v>46</v>
      </c>
      <c r="U8758" t="s">
        <v>31943</v>
      </c>
      <c r="X8758" t="s">
        <v>31867</v>
      </c>
      <c r="Y8758" t="s">
        <v>19854</v>
      </c>
      <c r="Z8758" t="s">
        <v>19864</v>
      </c>
      <c r="AA8758" t="s">
        <v>31947</v>
      </c>
      <c r="AG8758" t="s">
        <v>31944</v>
      </c>
      <c r="AH8758" s="8">
        <v>1200730</v>
      </c>
      <c r="AI8758" t="s">
        <v>31945</v>
      </c>
      <c r="AJ8758" t="s">
        <v>31964</v>
      </c>
    </row>
    <row r="8759" spans="1:36" ht="17.25" hidden="1" customHeight="1" x14ac:dyDescent="0.2">
      <c r="A8759" s="4" t="s">
        <v>31965</v>
      </c>
      <c r="B8759" t="s">
        <v>31798</v>
      </c>
      <c r="C8759" t="s">
        <v>31966</v>
      </c>
      <c r="D8759" t="s">
        <v>31967</v>
      </c>
      <c r="E8759" t="s">
        <v>40</v>
      </c>
      <c r="F8759" t="s">
        <v>86</v>
      </c>
      <c r="G8759" s="5">
        <v>400</v>
      </c>
      <c r="H8759" t="s">
        <v>42</v>
      </c>
      <c r="I8759" t="s">
        <v>240</v>
      </c>
      <c r="J8759" t="s">
        <v>45</v>
      </c>
      <c r="K8759" t="s">
        <v>45</v>
      </c>
      <c r="L8759" t="s">
        <v>45</v>
      </c>
      <c r="N8759" s="6">
        <v>1980</v>
      </c>
      <c r="R8759" s="7">
        <v>26.854149468566</v>
      </c>
      <c r="S8759" s="7">
        <v>49.897649288177007</v>
      </c>
      <c r="T8759" t="s">
        <v>46</v>
      </c>
      <c r="U8759" t="s">
        <v>31968</v>
      </c>
      <c r="X8759" t="s">
        <v>31867</v>
      </c>
      <c r="Y8759" t="s">
        <v>19854</v>
      </c>
      <c r="Z8759" t="s">
        <v>19864</v>
      </c>
      <c r="AA8759" t="s">
        <v>31969</v>
      </c>
      <c r="AD8759" t="s">
        <v>52</v>
      </c>
      <c r="AE8759" t="s">
        <v>881</v>
      </c>
      <c r="AF8759" t="s">
        <v>52</v>
      </c>
      <c r="AG8759" t="s">
        <v>31970</v>
      </c>
      <c r="AH8759" s="8">
        <v>1116721</v>
      </c>
      <c r="AI8759" t="s">
        <v>31971</v>
      </c>
      <c r="AJ8759" t="s">
        <v>31972</v>
      </c>
    </row>
    <row r="8760" spans="1:36" ht="17.25" hidden="1" customHeight="1" x14ac:dyDescent="0.2">
      <c r="A8760" s="4" t="s">
        <v>31965</v>
      </c>
      <c r="B8760" t="s">
        <v>31798</v>
      </c>
      <c r="C8760" t="s">
        <v>31966</v>
      </c>
      <c r="D8760" t="s">
        <v>31967</v>
      </c>
      <c r="E8760" t="s">
        <v>56</v>
      </c>
      <c r="F8760" t="s">
        <v>86</v>
      </c>
      <c r="G8760" s="5">
        <v>400</v>
      </c>
      <c r="H8760" t="s">
        <v>42</v>
      </c>
      <c r="I8760" t="s">
        <v>240</v>
      </c>
      <c r="J8760" t="s">
        <v>45</v>
      </c>
      <c r="K8760" t="s">
        <v>45</v>
      </c>
      <c r="L8760" t="s">
        <v>45</v>
      </c>
      <c r="N8760" s="6">
        <v>1980</v>
      </c>
      <c r="R8760" s="7">
        <v>26.854149468566</v>
      </c>
      <c r="S8760" s="7">
        <v>49.897649288177007</v>
      </c>
      <c r="T8760" t="s">
        <v>46</v>
      </c>
      <c r="U8760" t="s">
        <v>31968</v>
      </c>
      <c r="X8760" t="s">
        <v>31867</v>
      </c>
      <c r="Y8760" t="s">
        <v>19854</v>
      </c>
      <c r="Z8760" t="s">
        <v>19864</v>
      </c>
      <c r="AA8760" t="s">
        <v>31969</v>
      </c>
      <c r="AD8760" t="s">
        <v>52</v>
      </c>
      <c r="AE8760" t="s">
        <v>881</v>
      </c>
      <c r="AF8760" t="s">
        <v>52</v>
      </c>
      <c r="AG8760" t="s">
        <v>31970</v>
      </c>
      <c r="AH8760" s="8">
        <v>1116722</v>
      </c>
      <c r="AI8760" t="s">
        <v>31971</v>
      </c>
      <c r="AJ8760" t="s">
        <v>31973</v>
      </c>
    </row>
    <row r="8761" spans="1:36" ht="17.25" hidden="1" customHeight="1" x14ac:dyDescent="0.2">
      <c r="A8761" s="4" t="s">
        <v>31965</v>
      </c>
      <c r="B8761" t="s">
        <v>31798</v>
      </c>
      <c r="C8761" t="s">
        <v>31966</v>
      </c>
      <c r="D8761" t="s">
        <v>31967</v>
      </c>
      <c r="E8761" t="s">
        <v>58</v>
      </c>
      <c r="F8761" t="s">
        <v>86</v>
      </c>
      <c r="G8761" s="5">
        <v>400</v>
      </c>
      <c r="H8761" t="s">
        <v>42</v>
      </c>
      <c r="I8761" t="s">
        <v>240</v>
      </c>
      <c r="J8761" t="s">
        <v>45</v>
      </c>
      <c r="K8761" t="s">
        <v>45</v>
      </c>
      <c r="L8761" t="s">
        <v>45</v>
      </c>
      <c r="N8761" s="6">
        <v>1981</v>
      </c>
      <c r="R8761" s="7">
        <v>26.854149468566</v>
      </c>
      <c r="S8761" s="7">
        <v>49.897649288177007</v>
      </c>
      <c r="T8761" t="s">
        <v>46</v>
      </c>
      <c r="U8761" t="s">
        <v>31968</v>
      </c>
      <c r="X8761" t="s">
        <v>31867</v>
      </c>
      <c r="Y8761" t="s">
        <v>19854</v>
      </c>
      <c r="Z8761" t="s">
        <v>19864</v>
      </c>
      <c r="AA8761" t="s">
        <v>31969</v>
      </c>
      <c r="AD8761" t="s">
        <v>52</v>
      </c>
      <c r="AE8761" t="s">
        <v>881</v>
      </c>
      <c r="AF8761" t="s">
        <v>52</v>
      </c>
      <c r="AG8761" t="s">
        <v>31970</v>
      </c>
      <c r="AH8761" s="8">
        <v>1116723</v>
      </c>
      <c r="AI8761" t="s">
        <v>31971</v>
      </c>
      <c r="AJ8761" t="s">
        <v>31974</v>
      </c>
    </row>
    <row r="8762" spans="1:36" ht="17.25" hidden="1" customHeight="1" x14ac:dyDescent="0.2">
      <c r="A8762" s="4" t="s">
        <v>31965</v>
      </c>
      <c r="B8762" t="s">
        <v>31798</v>
      </c>
      <c r="C8762" t="s">
        <v>31966</v>
      </c>
      <c r="D8762" t="s">
        <v>31967</v>
      </c>
      <c r="E8762" t="s">
        <v>191</v>
      </c>
      <c r="F8762" t="s">
        <v>86</v>
      </c>
      <c r="G8762" s="5">
        <v>400</v>
      </c>
      <c r="H8762" t="s">
        <v>42</v>
      </c>
      <c r="I8762" t="s">
        <v>240</v>
      </c>
      <c r="J8762" t="s">
        <v>45</v>
      </c>
      <c r="K8762" t="s">
        <v>45</v>
      </c>
      <c r="L8762" t="s">
        <v>45</v>
      </c>
      <c r="N8762" s="6">
        <v>1982</v>
      </c>
      <c r="R8762" s="7">
        <v>26.854149468566</v>
      </c>
      <c r="S8762" s="7">
        <v>49.897649288177007</v>
      </c>
      <c r="T8762" t="s">
        <v>46</v>
      </c>
      <c r="U8762" t="s">
        <v>31968</v>
      </c>
      <c r="X8762" t="s">
        <v>31867</v>
      </c>
      <c r="Y8762" t="s">
        <v>19854</v>
      </c>
      <c r="Z8762" t="s">
        <v>19864</v>
      </c>
      <c r="AA8762" t="s">
        <v>31969</v>
      </c>
      <c r="AD8762" t="s">
        <v>52</v>
      </c>
      <c r="AE8762" t="s">
        <v>881</v>
      </c>
      <c r="AF8762" t="s">
        <v>52</v>
      </c>
      <c r="AG8762" t="s">
        <v>31970</v>
      </c>
      <c r="AH8762" s="8">
        <v>1116724</v>
      </c>
      <c r="AI8762" t="s">
        <v>31971</v>
      </c>
      <c r="AJ8762" t="s">
        <v>31975</v>
      </c>
    </row>
    <row r="8763" spans="1:36" ht="17.25" hidden="1" customHeight="1" x14ac:dyDescent="0.2">
      <c r="A8763" s="4" t="s">
        <v>31965</v>
      </c>
      <c r="B8763" t="s">
        <v>31798</v>
      </c>
      <c r="C8763" t="s">
        <v>31966</v>
      </c>
      <c r="D8763" t="s">
        <v>31967</v>
      </c>
      <c r="E8763" t="s">
        <v>335</v>
      </c>
      <c r="F8763" t="s">
        <v>86</v>
      </c>
      <c r="G8763" s="5">
        <v>664</v>
      </c>
      <c r="H8763" t="s">
        <v>42</v>
      </c>
      <c r="I8763" t="s">
        <v>240</v>
      </c>
      <c r="J8763" t="s">
        <v>45</v>
      </c>
      <c r="K8763" t="s">
        <v>45</v>
      </c>
      <c r="L8763" t="s">
        <v>45</v>
      </c>
      <c r="N8763" s="6">
        <v>2001</v>
      </c>
      <c r="R8763" s="7">
        <v>26.854149468566</v>
      </c>
      <c r="S8763" s="7">
        <v>49.897649288177007</v>
      </c>
      <c r="T8763" t="s">
        <v>46</v>
      </c>
      <c r="U8763" t="s">
        <v>31968</v>
      </c>
      <c r="X8763" t="s">
        <v>31867</v>
      </c>
      <c r="Y8763" t="s">
        <v>19854</v>
      </c>
      <c r="Z8763" t="s">
        <v>19864</v>
      </c>
      <c r="AA8763" t="s">
        <v>31969</v>
      </c>
      <c r="AD8763" t="s">
        <v>52</v>
      </c>
      <c r="AE8763" t="s">
        <v>881</v>
      </c>
      <c r="AF8763" t="s">
        <v>52</v>
      </c>
      <c r="AG8763" t="s">
        <v>31970</v>
      </c>
      <c r="AH8763" s="8">
        <v>1116725</v>
      </c>
      <c r="AI8763" t="s">
        <v>31971</v>
      </c>
      <c r="AJ8763" t="s">
        <v>31976</v>
      </c>
    </row>
    <row r="8764" spans="1:36" ht="17.25" hidden="1" customHeight="1" x14ac:dyDescent="0.2">
      <c r="A8764" s="4" t="s">
        <v>31965</v>
      </c>
      <c r="B8764" t="s">
        <v>31798</v>
      </c>
      <c r="C8764" t="s">
        <v>31966</v>
      </c>
      <c r="D8764" t="s">
        <v>31967</v>
      </c>
      <c r="E8764" t="s">
        <v>1157</v>
      </c>
      <c r="F8764" t="s">
        <v>86</v>
      </c>
      <c r="G8764" s="5">
        <v>664</v>
      </c>
      <c r="H8764" t="s">
        <v>42</v>
      </c>
      <c r="I8764" t="s">
        <v>240</v>
      </c>
      <c r="J8764" t="s">
        <v>45</v>
      </c>
      <c r="K8764" t="s">
        <v>45</v>
      </c>
      <c r="L8764" t="s">
        <v>45</v>
      </c>
      <c r="N8764" s="6">
        <v>2002</v>
      </c>
      <c r="R8764" s="7">
        <v>26.854149468566</v>
      </c>
      <c r="S8764" s="7">
        <v>49.897649288177007</v>
      </c>
      <c r="T8764" t="s">
        <v>46</v>
      </c>
      <c r="U8764" t="s">
        <v>31968</v>
      </c>
      <c r="X8764" t="s">
        <v>31867</v>
      </c>
      <c r="Y8764" t="s">
        <v>19854</v>
      </c>
      <c r="Z8764" t="s">
        <v>19864</v>
      </c>
      <c r="AA8764" t="s">
        <v>31969</v>
      </c>
      <c r="AD8764" t="s">
        <v>52</v>
      </c>
      <c r="AE8764" t="s">
        <v>881</v>
      </c>
      <c r="AF8764" t="s">
        <v>52</v>
      </c>
      <c r="AG8764" t="s">
        <v>31970</v>
      </c>
      <c r="AH8764" s="8">
        <v>1116726</v>
      </c>
      <c r="AI8764" t="s">
        <v>31971</v>
      </c>
      <c r="AJ8764" t="s">
        <v>31977</v>
      </c>
    </row>
    <row r="8765" spans="1:36" ht="17.25" hidden="1" customHeight="1" x14ac:dyDescent="0.2">
      <c r="A8765" s="4" t="s">
        <v>31965</v>
      </c>
      <c r="B8765" t="s">
        <v>31798</v>
      </c>
      <c r="C8765" t="s">
        <v>31966</v>
      </c>
      <c r="D8765" t="s">
        <v>31967</v>
      </c>
      <c r="E8765" t="s">
        <v>2297</v>
      </c>
      <c r="F8765" t="s">
        <v>86</v>
      </c>
      <c r="G8765" s="5">
        <v>664</v>
      </c>
      <c r="H8765" t="s">
        <v>42</v>
      </c>
      <c r="I8765" t="s">
        <v>240</v>
      </c>
      <c r="J8765" t="s">
        <v>45</v>
      </c>
      <c r="K8765" t="s">
        <v>45</v>
      </c>
      <c r="L8765" t="s">
        <v>45</v>
      </c>
      <c r="N8765" s="6">
        <v>2002</v>
      </c>
      <c r="R8765" s="7">
        <v>26.854149468566</v>
      </c>
      <c r="S8765" s="7">
        <v>49.897649288177007</v>
      </c>
      <c r="T8765" t="s">
        <v>46</v>
      </c>
      <c r="U8765" t="s">
        <v>31968</v>
      </c>
      <c r="X8765" t="s">
        <v>31867</v>
      </c>
      <c r="Y8765" t="s">
        <v>19854</v>
      </c>
      <c r="Z8765" t="s">
        <v>19864</v>
      </c>
      <c r="AA8765" t="s">
        <v>31969</v>
      </c>
      <c r="AD8765" t="s">
        <v>52</v>
      </c>
      <c r="AE8765" t="s">
        <v>881</v>
      </c>
      <c r="AF8765" t="s">
        <v>52</v>
      </c>
      <c r="AG8765" t="s">
        <v>31970</v>
      </c>
      <c r="AH8765" s="8">
        <v>1116727</v>
      </c>
      <c r="AI8765" t="s">
        <v>31971</v>
      </c>
      <c r="AJ8765" t="s">
        <v>31978</v>
      </c>
    </row>
    <row r="8766" spans="1:36" ht="17.25" hidden="1" customHeight="1" x14ac:dyDescent="0.2">
      <c r="A8766" s="4" t="s">
        <v>31965</v>
      </c>
      <c r="B8766" t="s">
        <v>31798</v>
      </c>
      <c r="C8766" t="s">
        <v>31966</v>
      </c>
      <c r="D8766" t="s">
        <v>31967</v>
      </c>
      <c r="E8766" t="s">
        <v>3929</v>
      </c>
      <c r="F8766" t="s">
        <v>86</v>
      </c>
      <c r="G8766" s="5">
        <v>664</v>
      </c>
      <c r="H8766" t="s">
        <v>42</v>
      </c>
      <c r="I8766" t="s">
        <v>240</v>
      </c>
      <c r="J8766" t="s">
        <v>45</v>
      </c>
      <c r="K8766" t="s">
        <v>45</v>
      </c>
      <c r="L8766" t="s">
        <v>45</v>
      </c>
      <c r="N8766" s="6">
        <v>2003</v>
      </c>
      <c r="R8766" s="7">
        <v>26.854149468566</v>
      </c>
      <c r="S8766" s="7">
        <v>49.897649288177007</v>
      </c>
      <c r="T8766" t="s">
        <v>46</v>
      </c>
      <c r="U8766" t="s">
        <v>31968</v>
      </c>
      <c r="X8766" t="s">
        <v>31867</v>
      </c>
      <c r="Y8766" t="s">
        <v>19854</v>
      </c>
      <c r="Z8766" t="s">
        <v>19864</v>
      </c>
      <c r="AA8766" t="s">
        <v>31969</v>
      </c>
      <c r="AD8766" t="s">
        <v>52</v>
      </c>
      <c r="AE8766" t="s">
        <v>881</v>
      </c>
      <c r="AF8766" t="s">
        <v>52</v>
      </c>
      <c r="AG8766" t="s">
        <v>31970</v>
      </c>
      <c r="AH8766" s="8">
        <v>1116728</v>
      </c>
      <c r="AI8766" t="s">
        <v>31971</v>
      </c>
      <c r="AJ8766" t="s">
        <v>31979</v>
      </c>
    </row>
    <row r="8767" spans="1:36" ht="17.25" hidden="1" customHeight="1" x14ac:dyDescent="0.2">
      <c r="A8767" s="4" t="s">
        <v>31997</v>
      </c>
      <c r="B8767" t="s">
        <v>31798</v>
      </c>
      <c r="C8767" t="s">
        <v>31998</v>
      </c>
      <c r="D8767" t="s">
        <v>31999</v>
      </c>
      <c r="E8767" t="s">
        <v>75</v>
      </c>
      <c r="F8767" t="s">
        <v>64</v>
      </c>
      <c r="G8767" s="5">
        <v>64</v>
      </c>
      <c r="H8767" t="s">
        <v>42</v>
      </c>
      <c r="I8767" t="s">
        <v>65</v>
      </c>
      <c r="J8767" t="s">
        <v>45</v>
      </c>
      <c r="K8767" t="s">
        <v>45</v>
      </c>
      <c r="L8767" t="s">
        <v>45</v>
      </c>
      <c r="N8767" s="6">
        <v>2011</v>
      </c>
      <c r="R8767" s="7">
        <v>27.470486999999999</v>
      </c>
      <c r="S8767" s="7">
        <v>41.741056999999998</v>
      </c>
      <c r="T8767" t="s">
        <v>46</v>
      </c>
      <c r="U8767" t="s">
        <v>31993</v>
      </c>
      <c r="X8767" t="s">
        <v>31993</v>
      </c>
      <c r="Y8767" t="s">
        <v>19854</v>
      </c>
      <c r="Z8767" t="s">
        <v>19864</v>
      </c>
      <c r="AD8767" t="s">
        <v>52</v>
      </c>
      <c r="AE8767" t="s">
        <v>131</v>
      </c>
      <c r="AF8767" t="s">
        <v>52</v>
      </c>
      <c r="AG8767" t="s">
        <v>32000</v>
      </c>
      <c r="AH8767" s="24">
        <v>1118077</v>
      </c>
      <c r="AI8767" t="s">
        <v>32001</v>
      </c>
      <c r="AJ8767" t="s">
        <v>32002</v>
      </c>
    </row>
    <row r="8768" spans="1:36" ht="17.25" hidden="1" customHeight="1" x14ac:dyDescent="0.2">
      <c r="A8768" s="4" t="s">
        <v>31997</v>
      </c>
      <c r="B8768" t="s">
        <v>31798</v>
      </c>
      <c r="C8768" t="s">
        <v>31998</v>
      </c>
      <c r="D8768" t="s">
        <v>31999</v>
      </c>
      <c r="E8768" t="s">
        <v>77</v>
      </c>
      <c r="F8768" t="s">
        <v>64</v>
      </c>
      <c r="G8768" s="5">
        <v>64</v>
      </c>
      <c r="H8768" t="s">
        <v>42</v>
      </c>
      <c r="I8768" t="s">
        <v>65</v>
      </c>
      <c r="J8768" t="s">
        <v>45</v>
      </c>
      <c r="K8768" t="s">
        <v>45</v>
      </c>
      <c r="L8768" t="s">
        <v>45</v>
      </c>
      <c r="N8768" s="6">
        <v>2011</v>
      </c>
      <c r="R8768" s="7">
        <v>27.470486999999999</v>
      </c>
      <c r="S8768" s="7">
        <v>41.741056999999998</v>
      </c>
      <c r="T8768" t="s">
        <v>46</v>
      </c>
      <c r="U8768" t="s">
        <v>31993</v>
      </c>
      <c r="X8768" t="s">
        <v>31993</v>
      </c>
      <c r="Y8768" t="s">
        <v>19854</v>
      </c>
      <c r="Z8768" t="s">
        <v>19864</v>
      </c>
      <c r="AD8768" t="s">
        <v>52</v>
      </c>
      <c r="AE8768" t="s">
        <v>131</v>
      </c>
      <c r="AF8768" t="s">
        <v>52</v>
      </c>
      <c r="AG8768" t="s">
        <v>32000</v>
      </c>
      <c r="AH8768" s="24">
        <v>1118078</v>
      </c>
      <c r="AI8768" t="s">
        <v>32001</v>
      </c>
      <c r="AJ8768" t="s">
        <v>32003</v>
      </c>
    </row>
    <row r="8769" spans="1:36" ht="17.25" hidden="1" customHeight="1" x14ac:dyDescent="0.2">
      <c r="A8769" s="4" t="s">
        <v>31997</v>
      </c>
      <c r="B8769" t="s">
        <v>31798</v>
      </c>
      <c r="C8769" t="s">
        <v>31998</v>
      </c>
      <c r="D8769" t="s">
        <v>31999</v>
      </c>
      <c r="E8769" t="s">
        <v>79</v>
      </c>
      <c r="F8769" t="s">
        <v>64</v>
      </c>
      <c r="G8769" s="5">
        <v>60</v>
      </c>
      <c r="H8769" t="s">
        <v>42</v>
      </c>
      <c r="I8769" t="s">
        <v>65</v>
      </c>
      <c r="J8769" t="s">
        <v>45</v>
      </c>
      <c r="K8769" t="s">
        <v>45</v>
      </c>
      <c r="L8769" t="s">
        <v>45</v>
      </c>
      <c r="N8769" s="6">
        <v>2012</v>
      </c>
      <c r="R8769" s="7">
        <v>27.470486999999999</v>
      </c>
      <c r="S8769" s="7">
        <v>41.741056999999998</v>
      </c>
      <c r="T8769" t="s">
        <v>46</v>
      </c>
      <c r="U8769" t="s">
        <v>31993</v>
      </c>
      <c r="X8769" t="s">
        <v>31993</v>
      </c>
      <c r="Y8769" t="s">
        <v>19854</v>
      </c>
      <c r="Z8769" t="s">
        <v>19864</v>
      </c>
      <c r="AD8769" t="s">
        <v>52</v>
      </c>
      <c r="AE8769" t="s">
        <v>131</v>
      </c>
      <c r="AF8769" t="s">
        <v>52</v>
      </c>
      <c r="AG8769" t="s">
        <v>32000</v>
      </c>
      <c r="AH8769" s="24">
        <v>1118079</v>
      </c>
      <c r="AI8769" t="s">
        <v>32001</v>
      </c>
      <c r="AJ8769" t="s">
        <v>32004</v>
      </c>
    </row>
    <row r="8770" spans="1:36" ht="17.25" hidden="1" customHeight="1" x14ac:dyDescent="0.2">
      <c r="A8770" s="4" t="s">
        <v>31997</v>
      </c>
      <c r="B8770" t="s">
        <v>31798</v>
      </c>
      <c r="C8770" t="s">
        <v>31998</v>
      </c>
      <c r="D8770" t="s">
        <v>31999</v>
      </c>
      <c r="E8770" t="s">
        <v>81</v>
      </c>
      <c r="F8770" t="s">
        <v>64</v>
      </c>
      <c r="G8770" s="5">
        <v>60</v>
      </c>
      <c r="H8770" t="s">
        <v>42</v>
      </c>
      <c r="I8770" t="s">
        <v>65</v>
      </c>
      <c r="J8770" t="s">
        <v>45</v>
      </c>
      <c r="K8770" t="s">
        <v>45</v>
      </c>
      <c r="L8770" t="s">
        <v>45</v>
      </c>
      <c r="N8770" s="6">
        <v>2012</v>
      </c>
      <c r="R8770" s="7">
        <v>27.470486999999999</v>
      </c>
      <c r="S8770" s="7">
        <v>41.741056999999998</v>
      </c>
      <c r="T8770" t="s">
        <v>46</v>
      </c>
      <c r="U8770" t="s">
        <v>31993</v>
      </c>
      <c r="X8770" t="s">
        <v>31993</v>
      </c>
      <c r="Y8770" t="s">
        <v>19854</v>
      </c>
      <c r="Z8770" t="s">
        <v>19864</v>
      </c>
      <c r="AD8770" t="s">
        <v>52</v>
      </c>
      <c r="AE8770" t="s">
        <v>131</v>
      </c>
      <c r="AF8770" t="s">
        <v>52</v>
      </c>
      <c r="AG8770" t="s">
        <v>32000</v>
      </c>
      <c r="AH8770" s="24">
        <v>1118080</v>
      </c>
      <c r="AI8770" t="s">
        <v>32001</v>
      </c>
      <c r="AJ8770" t="s">
        <v>32005</v>
      </c>
    </row>
    <row r="8771" spans="1:36" ht="17.25" hidden="1" customHeight="1" x14ac:dyDescent="0.2">
      <c r="A8771" s="4" t="s">
        <v>31997</v>
      </c>
      <c r="B8771" t="s">
        <v>31798</v>
      </c>
      <c r="C8771" t="s">
        <v>31998</v>
      </c>
      <c r="D8771" t="s">
        <v>31999</v>
      </c>
      <c r="E8771" t="s">
        <v>2018</v>
      </c>
      <c r="F8771" t="s">
        <v>64</v>
      </c>
      <c r="G8771" s="5">
        <v>60</v>
      </c>
      <c r="H8771" t="s">
        <v>42</v>
      </c>
      <c r="I8771" t="s">
        <v>65</v>
      </c>
      <c r="J8771" t="s">
        <v>45</v>
      </c>
      <c r="K8771" t="s">
        <v>45</v>
      </c>
      <c r="L8771" t="s">
        <v>45</v>
      </c>
      <c r="N8771" s="6">
        <v>2012</v>
      </c>
      <c r="R8771" s="7">
        <v>27.470486999999999</v>
      </c>
      <c r="S8771" s="7">
        <v>41.741056999999998</v>
      </c>
      <c r="T8771" t="s">
        <v>46</v>
      </c>
      <c r="U8771" t="s">
        <v>31993</v>
      </c>
      <c r="X8771" t="s">
        <v>31993</v>
      </c>
      <c r="Y8771" t="s">
        <v>19854</v>
      </c>
      <c r="Z8771" t="s">
        <v>19864</v>
      </c>
      <c r="AD8771" t="s">
        <v>52</v>
      </c>
      <c r="AE8771" t="s">
        <v>131</v>
      </c>
      <c r="AF8771" t="s">
        <v>52</v>
      </c>
      <c r="AG8771" t="s">
        <v>32000</v>
      </c>
      <c r="AI8771" t="s">
        <v>32001</v>
      </c>
      <c r="AJ8771" t="s">
        <v>32006</v>
      </c>
    </row>
    <row r="8772" spans="1:36" ht="17.25" hidden="1" customHeight="1" x14ac:dyDescent="0.2">
      <c r="A8772" s="4" t="s">
        <v>31997</v>
      </c>
      <c r="B8772" t="s">
        <v>31798</v>
      </c>
      <c r="C8772" t="s">
        <v>31998</v>
      </c>
      <c r="D8772" t="s">
        <v>31999</v>
      </c>
      <c r="E8772" t="s">
        <v>2096</v>
      </c>
      <c r="F8772" t="s">
        <v>64</v>
      </c>
      <c r="G8772" s="5">
        <v>60</v>
      </c>
      <c r="H8772" t="s">
        <v>42</v>
      </c>
      <c r="I8772" t="s">
        <v>65</v>
      </c>
      <c r="J8772" t="s">
        <v>45</v>
      </c>
      <c r="K8772" t="s">
        <v>45</v>
      </c>
      <c r="L8772" t="s">
        <v>45</v>
      </c>
      <c r="N8772" s="6">
        <v>2012</v>
      </c>
      <c r="R8772" s="7">
        <v>27.470486999999999</v>
      </c>
      <c r="S8772" s="7">
        <v>41.741056999999998</v>
      </c>
      <c r="T8772" t="s">
        <v>46</v>
      </c>
      <c r="U8772" t="s">
        <v>31993</v>
      </c>
      <c r="X8772" t="s">
        <v>31993</v>
      </c>
      <c r="Y8772" t="s">
        <v>19854</v>
      </c>
      <c r="Z8772" t="s">
        <v>19864</v>
      </c>
      <c r="AD8772" t="s">
        <v>52</v>
      </c>
      <c r="AE8772" t="s">
        <v>131</v>
      </c>
      <c r="AF8772" t="s">
        <v>52</v>
      </c>
      <c r="AG8772" t="s">
        <v>32000</v>
      </c>
      <c r="AI8772" t="s">
        <v>32001</v>
      </c>
      <c r="AJ8772" t="s">
        <v>32007</v>
      </c>
    </row>
    <row r="8773" spans="1:36" ht="17.25" hidden="1" customHeight="1" x14ac:dyDescent="0.2">
      <c r="A8773" s="4" t="s">
        <v>31997</v>
      </c>
      <c r="B8773" t="s">
        <v>31798</v>
      </c>
      <c r="C8773" t="s">
        <v>31998</v>
      </c>
      <c r="D8773" t="s">
        <v>31999</v>
      </c>
      <c r="E8773" t="s">
        <v>29013</v>
      </c>
      <c r="F8773" t="s">
        <v>64</v>
      </c>
      <c r="G8773" s="5">
        <v>55.5</v>
      </c>
      <c r="H8773" t="s">
        <v>42</v>
      </c>
      <c r="I8773" t="s">
        <v>65</v>
      </c>
      <c r="J8773" t="s">
        <v>45</v>
      </c>
      <c r="K8773" t="s">
        <v>45</v>
      </c>
      <c r="L8773" t="s">
        <v>45</v>
      </c>
      <c r="N8773" s="6">
        <v>2007</v>
      </c>
      <c r="R8773" s="7">
        <v>27.470486999999999</v>
      </c>
      <c r="S8773" s="7">
        <v>41.741056999999998</v>
      </c>
      <c r="T8773" t="s">
        <v>46</v>
      </c>
      <c r="U8773" t="s">
        <v>31993</v>
      </c>
      <c r="X8773" t="s">
        <v>31993</v>
      </c>
      <c r="Y8773" t="s">
        <v>19854</v>
      </c>
      <c r="Z8773" t="s">
        <v>19864</v>
      </c>
      <c r="AD8773" t="s">
        <v>52</v>
      </c>
      <c r="AE8773" t="s">
        <v>131</v>
      </c>
      <c r="AF8773" t="s">
        <v>52</v>
      </c>
      <c r="AG8773" t="s">
        <v>32000</v>
      </c>
      <c r="AI8773" t="s">
        <v>32001</v>
      </c>
      <c r="AJ8773" t="s">
        <v>32008</v>
      </c>
    </row>
    <row r="8774" spans="1:36" ht="17.25" hidden="1" customHeight="1" x14ac:dyDescent="0.2">
      <c r="A8774" s="4" t="s">
        <v>32020</v>
      </c>
      <c r="B8774" t="s">
        <v>31798</v>
      </c>
      <c r="C8774" t="s">
        <v>32021</v>
      </c>
      <c r="E8774" t="s">
        <v>40</v>
      </c>
      <c r="F8774" t="s">
        <v>19996</v>
      </c>
      <c r="G8774" s="5">
        <v>36</v>
      </c>
      <c r="H8774" t="s">
        <v>42</v>
      </c>
      <c r="I8774" t="s">
        <v>65</v>
      </c>
      <c r="J8774" t="s">
        <v>45</v>
      </c>
      <c r="K8774" t="s">
        <v>45</v>
      </c>
      <c r="L8774" t="s">
        <v>45</v>
      </c>
      <c r="N8774" s="6">
        <v>2008</v>
      </c>
      <c r="R8774" s="7">
        <v>25.684274897440702</v>
      </c>
      <c r="S8774" s="7">
        <v>49.5135194053749</v>
      </c>
      <c r="T8774" t="s">
        <v>46</v>
      </c>
      <c r="U8774" t="s">
        <v>32022</v>
      </c>
      <c r="Y8774" t="s">
        <v>19854</v>
      </c>
      <c r="Z8774" t="s">
        <v>19864</v>
      </c>
      <c r="AG8774" t="s">
        <v>32023</v>
      </c>
      <c r="AH8774" s="24">
        <v>1271422</v>
      </c>
      <c r="AI8774" t="s">
        <v>32024</v>
      </c>
      <c r="AJ8774" t="s">
        <v>32025</v>
      </c>
    </row>
    <row r="8775" spans="1:36" ht="17.25" hidden="1" customHeight="1" x14ac:dyDescent="0.2">
      <c r="A8775" s="4" t="s">
        <v>32020</v>
      </c>
      <c r="B8775" t="s">
        <v>31798</v>
      </c>
      <c r="C8775" t="s">
        <v>32021</v>
      </c>
      <c r="E8775" t="s">
        <v>56</v>
      </c>
      <c r="F8775" t="s">
        <v>19996</v>
      </c>
      <c r="G8775" s="5">
        <v>36</v>
      </c>
      <c r="H8775" t="s">
        <v>42</v>
      </c>
      <c r="I8775" t="s">
        <v>65</v>
      </c>
      <c r="J8775" t="s">
        <v>45</v>
      </c>
      <c r="K8775" t="s">
        <v>45</v>
      </c>
      <c r="L8775" t="s">
        <v>45</v>
      </c>
      <c r="N8775" s="6">
        <v>2008</v>
      </c>
      <c r="R8775" s="7">
        <v>25.684274897440702</v>
      </c>
      <c r="S8775" s="7">
        <v>49.5135194053749</v>
      </c>
      <c r="T8775" t="s">
        <v>46</v>
      </c>
      <c r="U8775" t="s">
        <v>32022</v>
      </c>
      <c r="Y8775" t="s">
        <v>19854</v>
      </c>
      <c r="Z8775" t="s">
        <v>19864</v>
      </c>
      <c r="AG8775" t="s">
        <v>32023</v>
      </c>
      <c r="AH8775" s="24">
        <v>1271423</v>
      </c>
      <c r="AI8775" t="s">
        <v>32024</v>
      </c>
      <c r="AJ8775" t="s">
        <v>32026</v>
      </c>
    </row>
    <row r="8776" spans="1:36" ht="17.25" hidden="1" customHeight="1" x14ac:dyDescent="0.2">
      <c r="A8776" s="4" t="s">
        <v>32020</v>
      </c>
      <c r="B8776" t="s">
        <v>31798</v>
      </c>
      <c r="C8776" t="s">
        <v>32021</v>
      </c>
      <c r="E8776" t="s">
        <v>58</v>
      </c>
      <c r="F8776" t="s">
        <v>19996</v>
      </c>
      <c r="G8776" s="5">
        <v>36</v>
      </c>
      <c r="H8776" t="s">
        <v>42</v>
      </c>
      <c r="I8776" t="s">
        <v>65</v>
      </c>
      <c r="J8776" t="s">
        <v>45</v>
      </c>
      <c r="K8776" t="s">
        <v>45</v>
      </c>
      <c r="L8776" t="s">
        <v>45</v>
      </c>
      <c r="N8776" s="6">
        <v>2008</v>
      </c>
      <c r="R8776" s="7">
        <v>25.684274897440702</v>
      </c>
      <c r="S8776" s="7">
        <v>49.5135194053749</v>
      </c>
      <c r="T8776" t="s">
        <v>46</v>
      </c>
      <c r="U8776" t="s">
        <v>32022</v>
      </c>
      <c r="Y8776" t="s">
        <v>19854</v>
      </c>
      <c r="Z8776" t="s">
        <v>19864</v>
      </c>
      <c r="AG8776" t="s">
        <v>32023</v>
      </c>
      <c r="AH8776" s="24">
        <v>1271424</v>
      </c>
      <c r="AI8776" t="s">
        <v>32024</v>
      </c>
      <c r="AJ8776" t="s">
        <v>32027</v>
      </c>
    </row>
    <row r="8777" spans="1:36" ht="17.25" hidden="1" customHeight="1" x14ac:dyDescent="0.2">
      <c r="A8777" s="4" t="s">
        <v>32035</v>
      </c>
      <c r="B8777" t="s">
        <v>31798</v>
      </c>
      <c r="C8777" t="s">
        <v>32036</v>
      </c>
      <c r="D8777" t="s">
        <v>32037</v>
      </c>
      <c r="E8777" t="s">
        <v>40</v>
      </c>
      <c r="F8777" t="s">
        <v>86</v>
      </c>
      <c r="G8777" s="5">
        <v>60</v>
      </c>
      <c r="H8777" t="s">
        <v>42</v>
      </c>
      <c r="I8777" t="s">
        <v>65</v>
      </c>
      <c r="J8777" t="s">
        <v>45</v>
      </c>
      <c r="K8777" t="s">
        <v>45</v>
      </c>
      <c r="L8777" t="s">
        <v>45</v>
      </c>
      <c r="N8777" s="6">
        <v>2005</v>
      </c>
      <c r="R8777" s="7">
        <v>21.433094000000001</v>
      </c>
      <c r="S8777" s="7">
        <v>39.203892000000003</v>
      </c>
      <c r="T8777" t="s">
        <v>46</v>
      </c>
      <c r="U8777" t="s">
        <v>32038</v>
      </c>
      <c r="X8777" t="s">
        <v>32038</v>
      </c>
      <c r="Y8777" t="s">
        <v>19854</v>
      </c>
      <c r="Z8777" t="s">
        <v>19864</v>
      </c>
      <c r="AF8777" t="s">
        <v>52</v>
      </c>
      <c r="AG8777" t="s">
        <v>32039</v>
      </c>
      <c r="AH8777" s="24">
        <v>1187152</v>
      </c>
      <c r="AI8777" t="s">
        <v>32040</v>
      </c>
      <c r="AJ8777" t="s">
        <v>32041</v>
      </c>
    </row>
    <row r="8778" spans="1:36" ht="17.25" hidden="1" customHeight="1" x14ac:dyDescent="0.2">
      <c r="A8778" s="4" t="s">
        <v>32035</v>
      </c>
      <c r="B8778" t="s">
        <v>31798</v>
      </c>
      <c r="C8778" t="s">
        <v>32036</v>
      </c>
      <c r="D8778" t="s">
        <v>32037</v>
      </c>
      <c r="E8778" t="s">
        <v>56</v>
      </c>
      <c r="F8778" t="s">
        <v>86</v>
      </c>
      <c r="G8778" s="5">
        <v>60</v>
      </c>
      <c r="H8778" t="s">
        <v>42</v>
      </c>
      <c r="I8778" t="s">
        <v>65</v>
      </c>
      <c r="J8778" t="s">
        <v>45</v>
      </c>
      <c r="K8778" t="s">
        <v>45</v>
      </c>
      <c r="L8778" t="s">
        <v>45</v>
      </c>
      <c r="N8778" s="6">
        <v>2005</v>
      </c>
      <c r="R8778" s="7">
        <v>21.433094000000001</v>
      </c>
      <c r="S8778" s="7">
        <v>39.203892000000003</v>
      </c>
      <c r="T8778" t="s">
        <v>46</v>
      </c>
      <c r="U8778" t="s">
        <v>32038</v>
      </c>
      <c r="X8778" t="s">
        <v>32038</v>
      </c>
      <c r="Y8778" t="s">
        <v>19854</v>
      </c>
      <c r="Z8778" t="s">
        <v>19864</v>
      </c>
      <c r="AF8778" t="s">
        <v>52</v>
      </c>
      <c r="AG8778" t="s">
        <v>32039</v>
      </c>
      <c r="AH8778" s="24">
        <v>1187153</v>
      </c>
      <c r="AI8778" t="s">
        <v>32040</v>
      </c>
      <c r="AJ8778" t="s">
        <v>32042</v>
      </c>
    </row>
    <row r="8779" spans="1:36" ht="17.25" hidden="1" customHeight="1" x14ac:dyDescent="0.2">
      <c r="A8779" s="4" t="s">
        <v>32035</v>
      </c>
      <c r="B8779" t="s">
        <v>31798</v>
      </c>
      <c r="C8779" t="s">
        <v>32036</v>
      </c>
      <c r="D8779" t="s">
        <v>32037</v>
      </c>
      <c r="E8779" t="s">
        <v>58</v>
      </c>
      <c r="F8779" t="s">
        <v>86</v>
      </c>
      <c r="G8779" s="5">
        <v>60</v>
      </c>
      <c r="H8779" t="s">
        <v>42</v>
      </c>
      <c r="I8779" t="s">
        <v>65</v>
      </c>
      <c r="J8779" t="s">
        <v>45</v>
      </c>
      <c r="K8779" t="s">
        <v>45</v>
      </c>
      <c r="L8779" t="s">
        <v>45</v>
      </c>
      <c r="N8779" s="6">
        <v>2005</v>
      </c>
      <c r="R8779" s="7">
        <v>21.433094000000001</v>
      </c>
      <c r="S8779" s="7">
        <v>39.203892000000003</v>
      </c>
      <c r="T8779" t="s">
        <v>46</v>
      </c>
      <c r="U8779" t="s">
        <v>32038</v>
      </c>
      <c r="X8779" t="s">
        <v>32038</v>
      </c>
      <c r="Y8779" t="s">
        <v>19854</v>
      </c>
      <c r="Z8779" t="s">
        <v>19864</v>
      </c>
      <c r="AF8779" t="s">
        <v>52</v>
      </c>
      <c r="AG8779" t="s">
        <v>32039</v>
      </c>
      <c r="AH8779" s="24">
        <v>1187154</v>
      </c>
      <c r="AI8779" t="s">
        <v>32040</v>
      </c>
      <c r="AJ8779" t="s">
        <v>32043</v>
      </c>
    </row>
    <row r="8780" spans="1:36" ht="17.25" hidden="1" customHeight="1" x14ac:dyDescent="0.2">
      <c r="A8780" s="4" t="s">
        <v>32035</v>
      </c>
      <c r="B8780" t="s">
        <v>31798</v>
      </c>
      <c r="C8780" t="s">
        <v>32036</v>
      </c>
      <c r="D8780" t="s">
        <v>32037</v>
      </c>
      <c r="E8780" t="s">
        <v>191</v>
      </c>
      <c r="F8780" t="s">
        <v>86</v>
      </c>
      <c r="G8780" s="5">
        <v>60</v>
      </c>
      <c r="H8780" t="s">
        <v>42</v>
      </c>
      <c r="I8780" t="s">
        <v>65</v>
      </c>
      <c r="J8780" t="s">
        <v>45</v>
      </c>
      <c r="K8780" t="s">
        <v>45</v>
      </c>
      <c r="L8780" t="s">
        <v>45</v>
      </c>
      <c r="N8780" s="6">
        <v>2005</v>
      </c>
      <c r="R8780" s="7">
        <v>21.433094000000001</v>
      </c>
      <c r="S8780" s="7">
        <v>39.203892000000003</v>
      </c>
      <c r="T8780" t="s">
        <v>46</v>
      </c>
      <c r="U8780" t="s">
        <v>32038</v>
      </c>
      <c r="X8780" t="s">
        <v>32038</v>
      </c>
      <c r="Y8780" t="s">
        <v>19854</v>
      </c>
      <c r="Z8780" t="s">
        <v>19864</v>
      </c>
      <c r="AF8780" t="s">
        <v>52</v>
      </c>
      <c r="AG8780" t="s">
        <v>32039</v>
      </c>
      <c r="AH8780" s="24">
        <v>1187155</v>
      </c>
      <c r="AI8780" t="s">
        <v>32040</v>
      </c>
      <c r="AJ8780" t="s">
        <v>32044</v>
      </c>
    </row>
    <row r="8781" spans="1:36" ht="17.25" hidden="1" customHeight="1" x14ac:dyDescent="0.2">
      <c r="A8781" s="4" t="s">
        <v>32035</v>
      </c>
      <c r="B8781" t="s">
        <v>31798</v>
      </c>
      <c r="C8781" t="s">
        <v>32036</v>
      </c>
      <c r="D8781" t="s">
        <v>32037</v>
      </c>
      <c r="E8781" t="s">
        <v>335</v>
      </c>
      <c r="F8781" t="s">
        <v>86</v>
      </c>
      <c r="G8781" s="5">
        <v>60</v>
      </c>
      <c r="H8781" t="s">
        <v>42</v>
      </c>
      <c r="I8781" t="s">
        <v>65</v>
      </c>
      <c r="J8781" t="s">
        <v>45</v>
      </c>
      <c r="K8781" t="s">
        <v>45</v>
      </c>
      <c r="L8781" t="s">
        <v>45</v>
      </c>
      <c r="N8781" s="6">
        <v>2005</v>
      </c>
      <c r="R8781" s="7">
        <v>21.433094000000001</v>
      </c>
      <c r="S8781" s="7">
        <v>39.203892000000003</v>
      </c>
      <c r="T8781" t="s">
        <v>46</v>
      </c>
      <c r="U8781" t="s">
        <v>32038</v>
      </c>
      <c r="X8781" t="s">
        <v>32038</v>
      </c>
      <c r="Y8781" t="s">
        <v>19854</v>
      </c>
      <c r="Z8781" t="s">
        <v>19864</v>
      </c>
      <c r="AF8781" t="s">
        <v>52</v>
      </c>
      <c r="AG8781" t="s">
        <v>32039</v>
      </c>
      <c r="AH8781" s="24">
        <v>1187156</v>
      </c>
      <c r="AI8781" t="s">
        <v>32040</v>
      </c>
      <c r="AJ8781" t="s">
        <v>32045</v>
      </c>
    </row>
    <row r="8782" spans="1:36" ht="17.25" hidden="1" customHeight="1" x14ac:dyDescent="0.2">
      <c r="A8782" s="4" t="s">
        <v>32035</v>
      </c>
      <c r="B8782" t="s">
        <v>31798</v>
      </c>
      <c r="C8782" t="s">
        <v>32036</v>
      </c>
      <c r="D8782" t="s">
        <v>32037</v>
      </c>
      <c r="E8782" t="s">
        <v>1157</v>
      </c>
      <c r="F8782" t="s">
        <v>86</v>
      </c>
      <c r="G8782" s="5">
        <v>60</v>
      </c>
      <c r="H8782" t="s">
        <v>42</v>
      </c>
      <c r="I8782" t="s">
        <v>65</v>
      </c>
      <c r="J8782" t="s">
        <v>45</v>
      </c>
      <c r="K8782" t="s">
        <v>45</v>
      </c>
      <c r="L8782" t="s">
        <v>45</v>
      </c>
      <c r="N8782" s="6">
        <v>2005</v>
      </c>
      <c r="R8782" s="7">
        <v>21.433094000000001</v>
      </c>
      <c r="S8782" s="7">
        <v>39.203892000000003</v>
      </c>
      <c r="T8782" t="s">
        <v>46</v>
      </c>
      <c r="U8782" t="s">
        <v>32038</v>
      </c>
      <c r="X8782" t="s">
        <v>32038</v>
      </c>
      <c r="Y8782" t="s">
        <v>19854</v>
      </c>
      <c r="Z8782" t="s">
        <v>19864</v>
      </c>
      <c r="AF8782" t="s">
        <v>52</v>
      </c>
      <c r="AG8782" t="s">
        <v>32039</v>
      </c>
      <c r="AH8782" s="24">
        <v>1187157</v>
      </c>
      <c r="AI8782" t="s">
        <v>32040</v>
      </c>
      <c r="AJ8782" t="s">
        <v>32046</v>
      </c>
    </row>
    <row r="8783" spans="1:36" ht="17.25" hidden="1" customHeight="1" x14ac:dyDescent="0.2">
      <c r="A8783" s="4" t="s">
        <v>32035</v>
      </c>
      <c r="B8783" t="s">
        <v>31798</v>
      </c>
      <c r="C8783" t="s">
        <v>32036</v>
      </c>
      <c r="D8783" t="s">
        <v>32037</v>
      </c>
      <c r="E8783" t="s">
        <v>2297</v>
      </c>
      <c r="F8783" t="s">
        <v>86</v>
      </c>
      <c r="G8783" s="5">
        <v>60</v>
      </c>
      <c r="H8783" t="s">
        <v>42</v>
      </c>
      <c r="I8783" t="s">
        <v>65</v>
      </c>
      <c r="J8783" t="s">
        <v>45</v>
      </c>
      <c r="K8783" t="s">
        <v>45</v>
      </c>
      <c r="L8783" t="s">
        <v>45</v>
      </c>
      <c r="N8783" s="6">
        <v>2005</v>
      </c>
      <c r="R8783" s="7">
        <v>21.433094000000001</v>
      </c>
      <c r="S8783" s="7">
        <v>39.203892000000003</v>
      </c>
      <c r="T8783" t="s">
        <v>46</v>
      </c>
      <c r="U8783" t="s">
        <v>32038</v>
      </c>
      <c r="X8783" t="s">
        <v>32038</v>
      </c>
      <c r="Y8783" t="s">
        <v>19854</v>
      </c>
      <c r="Z8783" t="s">
        <v>19864</v>
      </c>
      <c r="AF8783" t="s">
        <v>52</v>
      </c>
      <c r="AG8783" t="s">
        <v>32039</v>
      </c>
      <c r="AH8783" s="24">
        <v>1187158</v>
      </c>
      <c r="AI8783" t="s">
        <v>32040</v>
      </c>
      <c r="AJ8783" t="s">
        <v>32047</v>
      </c>
    </row>
    <row r="8784" spans="1:36" ht="17.25" hidden="1" customHeight="1" x14ac:dyDescent="0.2">
      <c r="A8784" s="4" t="s">
        <v>32035</v>
      </c>
      <c r="B8784" t="s">
        <v>31798</v>
      </c>
      <c r="C8784" t="s">
        <v>32036</v>
      </c>
      <c r="D8784" t="s">
        <v>32037</v>
      </c>
      <c r="E8784" t="s">
        <v>3929</v>
      </c>
      <c r="F8784" t="s">
        <v>86</v>
      </c>
      <c r="G8784" s="5">
        <v>60</v>
      </c>
      <c r="H8784" t="s">
        <v>42</v>
      </c>
      <c r="I8784" t="s">
        <v>65</v>
      </c>
      <c r="J8784" t="s">
        <v>45</v>
      </c>
      <c r="K8784" t="s">
        <v>45</v>
      </c>
      <c r="L8784" t="s">
        <v>45</v>
      </c>
      <c r="N8784" s="6">
        <v>2005</v>
      </c>
      <c r="R8784" s="7">
        <v>21.433094000000001</v>
      </c>
      <c r="S8784" s="7">
        <v>39.203892000000003</v>
      </c>
      <c r="T8784" t="s">
        <v>46</v>
      </c>
      <c r="U8784" t="s">
        <v>32038</v>
      </c>
      <c r="X8784" t="s">
        <v>32038</v>
      </c>
      <c r="Y8784" t="s">
        <v>19854</v>
      </c>
      <c r="Z8784" t="s">
        <v>19864</v>
      </c>
      <c r="AF8784" t="s">
        <v>52</v>
      </c>
      <c r="AG8784" t="s">
        <v>32039</v>
      </c>
      <c r="AH8784" s="24">
        <v>1187159</v>
      </c>
      <c r="AI8784" t="s">
        <v>32040</v>
      </c>
      <c r="AJ8784" t="s">
        <v>32048</v>
      </c>
    </row>
    <row r="8785" spans="1:36" ht="17.25" hidden="1" customHeight="1" x14ac:dyDescent="0.2">
      <c r="A8785" s="4" t="s">
        <v>32060</v>
      </c>
      <c r="B8785" t="s">
        <v>31798</v>
      </c>
      <c r="C8785" t="s">
        <v>32061</v>
      </c>
      <c r="D8785" t="s">
        <v>32062</v>
      </c>
      <c r="E8785" t="s">
        <v>40</v>
      </c>
      <c r="F8785" t="s">
        <v>570</v>
      </c>
      <c r="G8785" s="5">
        <v>58</v>
      </c>
      <c r="H8785" t="s">
        <v>42</v>
      </c>
      <c r="I8785" t="s">
        <v>528</v>
      </c>
      <c r="J8785" t="s">
        <v>559</v>
      </c>
      <c r="K8785" t="s">
        <v>45</v>
      </c>
      <c r="N8785" s="6">
        <v>1980</v>
      </c>
      <c r="R8785" s="7">
        <v>16.75497</v>
      </c>
      <c r="S8785" s="7">
        <v>43.04627</v>
      </c>
      <c r="T8785" t="s">
        <v>46</v>
      </c>
      <c r="U8785" t="s">
        <v>32063</v>
      </c>
      <c r="X8785" t="s">
        <v>32063</v>
      </c>
      <c r="Y8785" t="s">
        <v>19854</v>
      </c>
      <c r="Z8785" t="s">
        <v>19864</v>
      </c>
      <c r="AD8785" t="s">
        <v>880</v>
      </c>
      <c r="AE8785" t="s">
        <v>25478</v>
      </c>
      <c r="AG8785" t="s">
        <v>32064</v>
      </c>
      <c r="AH8785" s="24">
        <v>1116897</v>
      </c>
      <c r="AI8785" t="s">
        <v>32065</v>
      </c>
      <c r="AJ8785" t="s">
        <v>32066</v>
      </c>
    </row>
    <row r="8786" spans="1:36" ht="17.25" hidden="1" customHeight="1" x14ac:dyDescent="0.2">
      <c r="A8786" s="4" t="s">
        <v>32067</v>
      </c>
      <c r="B8786" t="s">
        <v>31798</v>
      </c>
      <c r="C8786" t="s">
        <v>32068</v>
      </c>
      <c r="D8786" t="s">
        <v>32069</v>
      </c>
      <c r="E8786" t="s">
        <v>40</v>
      </c>
      <c r="F8786" t="s">
        <v>86</v>
      </c>
      <c r="G8786" s="5">
        <v>60</v>
      </c>
      <c r="H8786" t="s">
        <v>42</v>
      </c>
      <c r="I8786" t="s">
        <v>65</v>
      </c>
      <c r="J8786" t="s">
        <v>45</v>
      </c>
      <c r="K8786" t="s">
        <v>45</v>
      </c>
      <c r="L8786" t="s">
        <v>45</v>
      </c>
      <c r="N8786" s="6">
        <v>2003</v>
      </c>
      <c r="R8786" s="7">
        <v>16.963186</v>
      </c>
      <c r="S8786" s="7">
        <v>42.546475999999998</v>
      </c>
      <c r="T8786" t="s">
        <v>46</v>
      </c>
      <c r="U8786" t="s">
        <v>32063</v>
      </c>
      <c r="X8786" t="s">
        <v>32063</v>
      </c>
      <c r="Y8786" t="s">
        <v>19854</v>
      </c>
      <c r="Z8786" t="s">
        <v>19864</v>
      </c>
      <c r="AG8786" t="s">
        <v>32070</v>
      </c>
      <c r="AH8786" s="24">
        <v>1202481</v>
      </c>
      <c r="AI8786" t="s">
        <v>32071</v>
      </c>
      <c r="AJ8786" t="s">
        <v>32072</v>
      </c>
    </row>
    <row r="8787" spans="1:36" ht="17.25" hidden="1" customHeight="1" x14ac:dyDescent="0.2">
      <c r="A8787" s="4" t="s">
        <v>32067</v>
      </c>
      <c r="B8787" t="s">
        <v>31798</v>
      </c>
      <c r="C8787" t="s">
        <v>32068</v>
      </c>
      <c r="D8787" t="s">
        <v>32069</v>
      </c>
      <c r="E8787" t="s">
        <v>4758</v>
      </c>
      <c r="F8787" t="s">
        <v>86</v>
      </c>
      <c r="G8787" s="5">
        <v>66</v>
      </c>
      <c r="H8787" t="s">
        <v>42</v>
      </c>
      <c r="I8787" t="s">
        <v>65</v>
      </c>
      <c r="J8787" t="s">
        <v>45</v>
      </c>
      <c r="K8787" t="s">
        <v>45</v>
      </c>
      <c r="L8787" t="s">
        <v>45</v>
      </c>
      <c r="N8787" s="6">
        <v>2009</v>
      </c>
      <c r="R8787" s="7">
        <v>16.963186</v>
      </c>
      <c r="S8787" s="7">
        <v>42.546475999999998</v>
      </c>
      <c r="T8787" t="s">
        <v>46</v>
      </c>
      <c r="U8787" t="s">
        <v>32063</v>
      </c>
      <c r="X8787" t="s">
        <v>32063</v>
      </c>
      <c r="Y8787" t="s">
        <v>19854</v>
      </c>
      <c r="Z8787" t="s">
        <v>19864</v>
      </c>
      <c r="AG8787" t="s">
        <v>32070</v>
      </c>
      <c r="AH8787" s="24">
        <v>1211114</v>
      </c>
      <c r="AI8787" t="s">
        <v>32071</v>
      </c>
      <c r="AJ8787" t="s">
        <v>32073</v>
      </c>
    </row>
    <row r="8788" spans="1:36" ht="17.25" hidden="1" customHeight="1" x14ac:dyDescent="0.2">
      <c r="A8788" s="4" t="s">
        <v>32067</v>
      </c>
      <c r="B8788" t="s">
        <v>31798</v>
      </c>
      <c r="C8788" t="s">
        <v>32068</v>
      </c>
      <c r="D8788" t="s">
        <v>32069</v>
      </c>
      <c r="E8788" t="s">
        <v>4760</v>
      </c>
      <c r="F8788" t="s">
        <v>86</v>
      </c>
      <c r="G8788" s="5">
        <v>66</v>
      </c>
      <c r="H8788" t="s">
        <v>42</v>
      </c>
      <c r="I8788" t="s">
        <v>65</v>
      </c>
      <c r="J8788" t="s">
        <v>45</v>
      </c>
      <c r="K8788" t="s">
        <v>45</v>
      </c>
      <c r="L8788" t="s">
        <v>45</v>
      </c>
      <c r="N8788" s="6">
        <v>2009</v>
      </c>
      <c r="P8788" s="25"/>
      <c r="R8788" s="7">
        <v>16.963186</v>
      </c>
      <c r="S8788" s="7">
        <v>42.546475999999998</v>
      </c>
      <c r="T8788" t="s">
        <v>46</v>
      </c>
      <c r="U8788" t="s">
        <v>32063</v>
      </c>
      <c r="X8788" t="s">
        <v>32063</v>
      </c>
      <c r="Y8788" t="s">
        <v>19854</v>
      </c>
      <c r="Z8788" t="s">
        <v>19864</v>
      </c>
      <c r="AG8788" t="s">
        <v>32070</v>
      </c>
      <c r="AH8788" s="24">
        <v>1211115</v>
      </c>
      <c r="AI8788" t="s">
        <v>32071</v>
      </c>
      <c r="AJ8788" t="s">
        <v>32074</v>
      </c>
    </row>
    <row r="8789" spans="1:36" ht="17.25" hidden="1" customHeight="1" x14ac:dyDescent="0.2">
      <c r="A8789" s="4" t="s">
        <v>32067</v>
      </c>
      <c r="B8789" t="s">
        <v>31798</v>
      </c>
      <c r="C8789" t="s">
        <v>32068</v>
      </c>
      <c r="D8789" t="s">
        <v>32069</v>
      </c>
      <c r="E8789" t="s">
        <v>4762</v>
      </c>
      <c r="F8789" t="s">
        <v>86</v>
      </c>
      <c r="G8789" s="5">
        <v>66</v>
      </c>
      <c r="H8789" t="s">
        <v>42</v>
      </c>
      <c r="I8789" t="s">
        <v>65</v>
      </c>
      <c r="J8789" t="s">
        <v>45</v>
      </c>
      <c r="K8789" t="s">
        <v>45</v>
      </c>
      <c r="L8789" t="s">
        <v>45</v>
      </c>
      <c r="N8789" s="6">
        <v>2009</v>
      </c>
      <c r="P8789" s="25"/>
      <c r="R8789" s="7">
        <v>16.963186</v>
      </c>
      <c r="S8789" s="7">
        <v>42.546475999999998</v>
      </c>
      <c r="T8789" t="s">
        <v>46</v>
      </c>
      <c r="U8789" t="s">
        <v>32063</v>
      </c>
      <c r="X8789" t="s">
        <v>32063</v>
      </c>
      <c r="Y8789" t="s">
        <v>19854</v>
      </c>
      <c r="Z8789" t="s">
        <v>19864</v>
      </c>
      <c r="AG8789" t="s">
        <v>32070</v>
      </c>
      <c r="AH8789" s="24">
        <v>1211116</v>
      </c>
      <c r="AI8789" t="s">
        <v>32071</v>
      </c>
      <c r="AJ8789" t="s">
        <v>32075</v>
      </c>
    </row>
    <row r="8790" spans="1:36" ht="17.25" hidden="1" customHeight="1" x14ac:dyDescent="0.2">
      <c r="A8790" s="4" t="s">
        <v>32067</v>
      </c>
      <c r="B8790" t="s">
        <v>31798</v>
      </c>
      <c r="C8790" t="s">
        <v>32068</v>
      </c>
      <c r="D8790" t="s">
        <v>32069</v>
      </c>
      <c r="E8790" t="s">
        <v>56</v>
      </c>
      <c r="F8790" t="s">
        <v>86</v>
      </c>
      <c r="G8790" s="5">
        <v>66</v>
      </c>
      <c r="H8790" t="s">
        <v>42</v>
      </c>
      <c r="I8790" t="s">
        <v>65</v>
      </c>
      <c r="J8790" t="s">
        <v>45</v>
      </c>
      <c r="K8790" t="s">
        <v>45</v>
      </c>
      <c r="L8790" t="s">
        <v>45</v>
      </c>
      <c r="N8790" s="6">
        <v>2005</v>
      </c>
      <c r="P8790" s="25"/>
      <c r="R8790" s="7">
        <v>16.963186</v>
      </c>
      <c r="S8790" s="7">
        <v>42.546475999999998</v>
      </c>
      <c r="T8790" t="s">
        <v>46</v>
      </c>
      <c r="U8790" t="s">
        <v>32063</v>
      </c>
      <c r="X8790" t="s">
        <v>32063</v>
      </c>
      <c r="Y8790" t="s">
        <v>19854</v>
      </c>
      <c r="Z8790" t="s">
        <v>19864</v>
      </c>
      <c r="AG8790" t="s">
        <v>32070</v>
      </c>
      <c r="AH8790" s="24">
        <v>1212410</v>
      </c>
      <c r="AI8790" t="s">
        <v>32071</v>
      </c>
      <c r="AJ8790" t="s">
        <v>32076</v>
      </c>
    </row>
    <row r="8791" spans="1:36" ht="17.25" hidden="1" customHeight="1" x14ac:dyDescent="0.2">
      <c r="A8791" s="4" t="s">
        <v>32067</v>
      </c>
      <c r="B8791" t="s">
        <v>31798</v>
      </c>
      <c r="C8791" t="s">
        <v>32068</v>
      </c>
      <c r="D8791" t="s">
        <v>32069</v>
      </c>
      <c r="E8791" t="s">
        <v>58</v>
      </c>
      <c r="F8791" t="s">
        <v>86</v>
      </c>
      <c r="G8791" s="5">
        <v>66</v>
      </c>
      <c r="H8791" t="s">
        <v>42</v>
      </c>
      <c r="I8791" t="s">
        <v>65</v>
      </c>
      <c r="J8791" t="s">
        <v>45</v>
      </c>
      <c r="K8791" t="s">
        <v>45</v>
      </c>
      <c r="L8791" t="s">
        <v>45</v>
      </c>
      <c r="N8791" s="6">
        <v>2005</v>
      </c>
      <c r="P8791" s="25"/>
      <c r="R8791" s="7">
        <v>16.963186</v>
      </c>
      <c r="S8791" s="7">
        <v>42.546475999999998</v>
      </c>
      <c r="T8791" t="s">
        <v>46</v>
      </c>
      <c r="U8791" t="s">
        <v>32063</v>
      </c>
      <c r="X8791" t="s">
        <v>32063</v>
      </c>
      <c r="Y8791" t="s">
        <v>19854</v>
      </c>
      <c r="Z8791" t="s">
        <v>19864</v>
      </c>
      <c r="AG8791" t="s">
        <v>32070</v>
      </c>
      <c r="AH8791" s="24">
        <v>1212411</v>
      </c>
      <c r="AI8791" t="s">
        <v>32071</v>
      </c>
      <c r="AJ8791" t="s">
        <v>32077</v>
      </c>
    </row>
    <row r="8792" spans="1:36" ht="17.25" hidden="1" customHeight="1" x14ac:dyDescent="0.2">
      <c r="A8792" s="4" t="s">
        <v>32067</v>
      </c>
      <c r="B8792" t="s">
        <v>31798</v>
      </c>
      <c r="C8792" t="s">
        <v>32068</v>
      </c>
      <c r="D8792" t="s">
        <v>32069</v>
      </c>
      <c r="E8792" t="s">
        <v>191</v>
      </c>
      <c r="F8792" t="s">
        <v>86</v>
      </c>
      <c r="G8792" s="5">
        <v>66</v>
      </c>
      <c r="H8792" t="s">
        <v>42</v>
      </c>
      <c r="I8792" t="s">
        <v>65</v>
      </c>
      <c r="J8792" t="s">
        <v>45</v>
      </c>
      <c r="K8792" t="s">
        <v>45</v>
      </c>
      <c r="L8792" t="s">
        <v>45</v>
      </c>
      <c r="N8792" s="6">
        <v>2006</v>
      </c>
      <c r="R8792" s="7">
        <v>16.963186</v>
      </c>
      <c r="S8792" s="7">
        <v>42.546475999999998</v>
      </c>
      <c r="T8792" t="s">
        <v>46</v>
      </c>
      <c r="U8792" t="s">
        <v>32063</v>
      </c>
      <c r="X8792" t="s">
        <v>32063</v>
      </c>
      <c r="Y8792" t="s">
        <v>19854</v>
      </c>
      <c r="Z8792" t="s">
        <v>19864</v>
      </c>
      <c r="AG8792" t="s">
        <v>32070</v>
      </c>
      <c r="AH8792" s="24">
        <v>1200047</v>
      </c>
      <c r="AI8792" t="s">
        <v>32071</v>
      </c>
      <c r="AJ8792" t="s">
        <v>32078</v>
      </c>
    </row>
    <row r="8793" spans="1:36" ht="17.25" hidden="1" customHeight="1" x14ac:dyDescent="0.2">
      <c r="A8793" s="4" t="s">
        <v>32067</v>
      </c>
      <c r="B8793" t="s">
        <v>31798</v>
      </c>
      <c r="C8793" t="s">
        <v>32068</v>
      </c>
      <c r="D8793" t="s">
        <v>32069</v>
      </c>
      <c r="E8793" t="s">
        <v>335</v>
      </c>
      <c r="F8793" t="s">
        <v>86</v>
      </c>
      <c r="G8793" s="5">
        <v>66</v>
      </c>
      <c r="H8793" t="s">
        <v>42</v>
      </c>
      <c r="I8793" t="s">
        <v>65</v>
      </c>
      <c r="J8793" t="s">
        <v>45</v>
      </c>
      <c r="K8793" t="s">
        <v>45</v>
      </c>
      <c r="L8793" t="s">
        <v>45</v>
      </c>
      <c r="N8793" s="6">
        <v>2006</v>
      </c>
      <c r="R8793" s="7">
        <v>16.963186</v>
      </c>
      <c r="S8793" s="7">
        <v>42.546475999999998</v>
      </c>
      <c r="T8793" t="s">
        <v>46</v>
      </c>
      <c r="U8793" t="s">
        <v>32063</v>
      </c>
      <c r="X8793" t="s">
        <v>32063</v>
      </c>
      <c r="Y8793" t="s">
        <v>19854</v>
      </c>
      <c r="Z8793" t="s">
        <v>19864</v>
      </c>
      <c r="AG8793" t="s">
        <v>32070</v>
      </c>
      <c r="AH8793" s="24">
        <v>1200048</v>
      </c>
      <c r="AI8793" t="s">
        <v>32071</v>
      </c>
      <c r="AJ8793" t="s">
        <v>32079</v>
      </c>
    </row>
    <row r="8794" spans="1:36" ht="17.25" hidden="1" customHeight="1" x14ac:dyDescent="0.2">
      <c r="A8794" s="4" t="s">
        <v>32067</v>
      </c>
      <c r="B8794" t="s">
        <v>31798</v>
      </c>
      <c r="C8794" t="s">
        <v>32068</v>
      </c>
      <c r="D8794" t="s">
        <v>32069</v>
      </c>
      <c r="E8794" t="s">
        <v>1157</v>
      </c>
      <c r="F8794" t="s">
        <v>86</v>
      </c>
      <c r="G8794" s="5">
        <v>60</v>
      </c>
      <c r="H8794" t="s">
        <v>42</v>
      </c>
      <c r="I8794" t="s">
        <v>65</v>
      </c>
      <c r="J8794" t="s">
        <v>45</v>
      </c>
      <c r="K8794" t="s">
        <v>45</v>
      </c>
      <c r="L8794" t="s">
        <v>45</v>
      </c>
      <c r="N8794" s="6">
        <v>2007</v>
      </c>
      <c r="R8794" s="7">
        <v>16.963186</v>
      </c>
      <c r="S8794" s="7">
        <v>42.546475999999998</v>
      </c>
      <c r="T8794" t="s">
        <v>46</v>
      </c>
      <c r="U8794" t="s">
        <v>32063</v>
      </c>
      <c r="X8794" t="s">
        <v>32063</v>
      </c>
      <c r="Y8794" t="s">
        <v>19854</v>
      </c>
      <c r="Z8794" t="s">
        <v>19864</v>
      </c>
      <c r="AG8794" t="s">
        <v>32070</v>
      </c>
      <c r="AH8794" s="24">
        <v>1212413</v>
      </c>
      <c r="AI8794" t="s">
        <v>32071</v>
      </c>
      <c r="AJ8794" t="s">
        <v>32080</v>
      </c>
    </row>
    <row r="8795" spans="1:36" ht="17.25" hidden="1" customHeight="1" x14ac:dyDescent="0.2">
      <c r="A8795" s="4" t="s">
        <v>32067</v>
      </c>
      <c r="B8795" t="s">
        <v>31798</v>
      </c>
      <c r="C8795" t="s">
        <v>32068</v>
      </c>
      <c r="D8795" t="s">
        <v>32069</v>
      </c>
      <c r="E8795" t="s">
        <v>2297</v>
      </c>
      <c r="F8795" t="s">
        <v>86</v>
      </c>
      <c r="G8795" s="5">
        <v>60</v>
      </c>
      <c r="H8795" t="s">
        <v>42</v>
      </c>
      <c r="I8795" t="s">
        <v>65</v>
      </c>
      <c r="J8795" t="s">
        <v>45</v>
      </c>
      <c r="K8795" t="s">
        <v>45</v>
      </c>
      <c r="L8795" t="s">
        <v>45</v>
      </c>
      <c r="N8795" s="6">
        <v>2007</v>
      </c>
      <c r="R8795" s="7">
        <v>16.963186</v>
      </c>
      <c r="S8795" s="7">
        <v>42.546475999999998</v>
      </c>
      <c r="T8795" t="s">
        <v>46</v>
      </c>
      <c r="U8795" t="s">
        <v>32063</v>
      </c>
      <c r="X8795" t="s">
        <v>32063</v>
      </c>
      <c r="Y8795" t="s">
        <v>19854</v>
      </c>
      <c r="Z8795" t="s">
        <v>19864</v>
      </c>
      <c r="AG8795" t="s">
        <v>32070</v>
      </c>
      <c r="AH8795" s="24">
        <v>1212414</v>
      </c>
      <c r="AI8795" t="s">
        <v>32071</v>
      </c>
      <c r="AJ8795" t="s">
        <v>32081</v>
      </c>
    </row>
    <row r="8796" spans="1:36" ht="17.25" hidden="1" customHeight="1" x14ac:dyDescent="0.2">
      <c r="A8796" s="4" t="s">
        <v>32067</v>
      </c>
      <c r="B8796" t="s">
        <v>31798</v>
      </c>
      <c r="C8796" t="s">
        <v>32068</v>
      </c>
      <c r="D8796" t="s">
        <v>32069</v>
      </c>
      <c r="E8796" t="s">
        <v>3929</v>
      </c>
      <c r="F8796" t="s">
        <v>86</v>
      </c>
      <c r="G8796" s="5">
        <v>66</v>
      </c>
      <c r="H8796" t="s">
        <v>42</v>
      </c>
      <c r="I8796" t="s">
        <v>65</v>
      </c>
      <c r="J8796" t="s">
        <v>45</v>
      </c>
      <c r="K8796" t="s">
        <v>45</v>
      </c>
      <c r="L8796" t="s">
        <v>45</v>
      </c>
      <c r="N8796" s="6">
        <v>2008</v>
      </c>
      <c r="R8796" s="7">
        <v>16.963186</v>
      </c>
      <c r="S8796" s="7">
        <v>42.546475999999998</v>
      </c>
      <c r="T8796" t="s">
        <v>46</v>
      </c>
      <c r="U8796" t="s">
        <v>32063</v>
      </c>
      <c r="X8796" t="s">
        <v>32063</v>
      </c>
      <c r="Y8796" t="s">
        <v>19854</v>
      </c>
      <c r="Z8796" t="s">
        <v>19864</v>
      </c>
      <c r="AG8796" t="s">
        <v>32070</v>
      </c>
      <c r="AH8796" s="24">
        <v>1212412</v>
      </c>
      <c r="AI8796" t="s">
        <v>32071</v>
      </c>
      <c r="AJ8796" t="s">
        <v>32082</v>
      </c>
    </row>
    <row r="8797" spans="1:36" ht="17.25" hidden="1" customHeight="1" x14ac:dyDescent="0.2">
      <c r="A8797" s="4" t="s">
        <v>32067</v>
      </c>
      <c r="B8797" t="s">
        <v>31798</v>
      </c>
      <c r="C8797" t="s">
        <v>32068</v>
      </c>
      <c r="D8797" t="s">
        <v>32069</v>
      </c>
      <c r="E8797" t="s">
        <v>4787</v>
      </c>
      <c r="F8797" t="s">
        <v>86</v>
      </c>
      <c r="G8797" s="5">
        <v>66</v>
      </c>
      <c r="H8797" t="s">
        <v>42</v>
      </c>
      <c r="I8797" t="s">
        <v>65</v>
      </c>
      <c r="J8797" t="s">
        <v>45</v>
      </c>
      <c r="K8797" t="s">
        <v>45</v>
      </c>
      <c r="L8797" t="s">
        <v>45</v>
      </c>
      <c r="N8797" s="6">
        <v>2008</v>
      </c>
      <c r="R8797" s="7">
        <v>16.963186</v>
      </c>
      <c r="S8797" s="7">
        <v>42.546475999999998</v>
      </c>
      <c r="T8797" t="s">
        <v>46</v>
      </c>
      <c r="U8797" t="s">
        <v>32063</v>
      </c>
      <c r="X8797" t="s">
        <v>32063</v>
      </c>
      <c r="Y8797" t="s">
        <v>19854</v>
      </c>
      <c r="Z8797" t="s">
        <v>19864</v>
      </c>
      <c r="AG8797" t="s">
        <v>32070</v>
      </c>
      <c r="AH8797" s="24">
        <v>1212415</v>
      </c>
      <c r="AI8797" t="s">
        <v>32071</v>
      </c>
      <c r="AJ8797" t="s">
        <v>32083</v>
      </c>
    </row>
    <row r="8798" spans="1:36" ht="17.25" hidden="1" customHeight="1" x14ac:dyDescent="0.2">
      <c r="A8798" s="4" t="s">
        <v>32101</v>
      </c>
      <c r="B8798" t="s">
        <v>31798</v>
      </c>
      <c r="C8798" t="s">
        <v>32102</v>
      </c>
      <c r="D8798" t="s">
        <v>32103</v>
      </c>
      <c r="E8798" t="s">
        <v>696</v>
      </c>
      <c r="F8798" t="s">
        <v>86</v>
      </c>
      <c r="G8798" s="5">
        <v>155</v>
      </c>
      <c r="H8798" t="s">
        <v>42</v>
      </c>
      <c r="I8798" t="s">
        <v>65</v>
      </c>
      <c r="J8798" t="s">
        <v>44</v>
      </c>
      <c r="L8798" t="s">
        <v>45</v>
      </c>
      <c r="N8798" s="6">
        <v>2006</v>
      </c>
      <c r="R8798" s="7">
        <v>27.019634</v>
      </c>
      <c r="S8798" s="7">
        <v>49.578392000000001</v>
      </c>
      <c r="T8798" t="s">
        <v>504</v>
      </c>
      <c r="U8798" t="s">
        <v>32104</v>
      </c>
      <c r="X8798" t="s">
        <v>31867</v>
      </c>
      <c r="Y8798" t="s">
        <v>19854</v>
      </c>
      <c r="Z8798" t="s">
        <v>19864</v>
      </c>
      <c r="AA8798" t="s">
        <v>32105</v>
      </c>
      <c r="AC8798" t="s">
        <v>32106</v>
      </c>
      <c r="AD8798" t="s">
        <v>880</v>
      </c>
      <c r="AE8798" t="s">
        <v>881</v>
      </c>
      <c r="AF8798" t="s">
        <v>1869</v>
      </c>
      <c r="AG8798" t="s">
        <v>32107</v>
      </c>
      <c r="AH8798" s="8">
        <v>1189840</v>
      </c>
      <c r="AI8798" t="s">
        <v>32108</v>
      </c>
      <c r="AJ8798" t="s">
        <v>32109</v>
      </c>
    </row>
    <row r="8799" spans="1:36" ht="17.25" hidden="1" customHeight="1" x14ac:dyDescent="0.2">
      <c r="A8799" s="4" t="s">
        <v>32101</v>
      </c>
      <c r="B8799" t="s">
        <v>31798</v>
      </c>
      <c r="C8799" t="s">
        <v>32102</v>
      </c>
      <c r="D8799" t="s">
        <v>32103</v>
      </c>
      <c r="E8799" t="s">
        <v>703</v>
      </c>
      <c r="F8799" t="s">
        <v>86</v>
      </c>
      <c r="G8799" s="5">
        <v>155</v>
      </c>
      <c r="H8799" t="s">
        <v>42</v>
      </c>
      <c r="I8799" t="s">
        <v>65</v>
      </c>
      <c r="J8799" t="s">
        <v>44</v>
      </c>
      <c r="L8799" t="s">
        <v>45</v>
      </c>
      <c r="N8799" s="6">
        <v>2006</v>
      </c>
      <c r="R8799" s="7">
        <v>27.019634</v>
      </c>
      <c r="S8799" s="7">
        <v>49.578392000000001</v>
      </c>
      <c r="T8799" t="s">
        <v>504</v>
      </c>
      <c r="U8799" t="s">
        <v>32104</v>
      </c>
      <c r="X8799" t="s">
        <v>31867</v>
      </c>
      <c r="Y8799" t="s">
        <v>19854</v>
      </c>
      <c r="Z8799" t="s">
        <v>19864</v>
      </c>
      <c r="AA8799" t="s">
        <v>32105</v>
      </c>
      <c r="AC8799" t="s">
        <v>32106</v>
      </c>
      <c r="AD8799" t="s">
        <v>880</v>
      </c>
      <c r="AE8799" t="s">
        <v>881</v>
      </c>
      <c r="AF8799" t="s">
        <v>1869</v>
      </c>
      <c r="AG8799" t="s">
        <v>32107</v>
      </c>
      <c r="AH8799" s="8">
        <v>1183611</v>
      </c>
      <c r="AI8799" t="s">
        <v>32108</v>
      </c>
      <c r="AJ8799" t="s">
        <v>32110</v>
      </c>
    </row>
    <row r="8800" spans="1:36" ht="17.25" hidden="1" customHeight="1" x14ac:dyDescent="0.2">
      <c r="A8800" s="4" t="s">
        <v>32112</v>
      </c>
      <c r="B8800" t="s">
        <v>31798</v>
      </c>
      <c r="C8800" t="s">
        <v>32113</v>
      </c>
      <c r="D8800" t="s">
        <v>32114</v>
      </c>
      <c r="E8800" t="s">
        <v>40</v>
      </c>
      <c r="F8800" t="s">
        <v>86</v>
      </c>
      <c r="G8800" s="5">
        <v>55</v>
      </c>
      <c r="H8800" t="s">
        <v>42</v>
      </c>
      <c r="I8800" t="s">
        <v>65</v>
      </c>
      <c r="J8800" t="s">
        <v>45</v>
      </c>
      <c r="K8800" t="s">
        <v>45</v>
      </c>
      <c r="L8800" t="s">
        <v>45</v>
      </c>
      <c r="N8800" s="6">
        <v>2010</v>
      </c>
      <c r="R8800" s="7">
        <v>20.231672</v>
      </c>
      <c r="S8800" s="7">
        <v>44.911517000000003</v>
      </c>
      <c r="T8800" t="s">
        <v>504</v>
      </c>
      <c r="U8800" t="s">
        <v>32115</v>
      </c>
      <c r="X8800" t="s">
        <v>32116</v>
      </c>
      <c r="Y8800" t="s">
        <v>19854</v>
      </c>
      <c r="Z8800" t="s">
        <v>19864</v>
      </c>
      <c r="AC8800" t="s">
        <v>32117</v>
      </c>
      <c r="AF8800" t="s">
        <v>52</v>
      </c>
      <c r="AG8800" t="s">
        <v>32118</v>
      </c>
      <c r="AH8800" s="24">
        <v>1189137</v>
      </c>
      <c r="AI8800" t="s">
        <v>32119</v>
      </c>
      <c r="AJ8800" t="s">
        <v>32120</v>
      </c>
    </row>
    <row r="8801" spans="1:36" ht="17.25" hidden="1" customHeight="1" x14ac:dyDescent="0.2">
      <c r="A8801" s="4" t="s">
        <v>32112</v>
      </c>
      <c r="B8801" t="s">
        <v>31798</v>
      </c>
      <c r="C8801" t="s">
        <v>32113</v>
      </c>
      <c r="D8801" t="s">
        <v>32114</v>
      </c>
      <c r="E8801" t="s">
        <v>56</v>
      </c>
      <c r="F8801" t="s">
        <v>86</v>
      </c>
      <c r="G8801" s="5">
        <v>55</v>
      </c>
      <c r="H8801" t="s">
        <v>42</v>
      </c>
      <c r="I8801" t="s">
        <v>65</v>
      </c>
      <c r="J8801" t="s">
        <v>45</v>
      </c>
      <c r="K8801" t="s">
        <v>45</v>
      </c>
      <c r="L8801" t="s">
        <v>45</v>
      </c>
      <c r="N8801" s="6">
        <v>2009</v>
      </c>
      <c r="R8801" s="7">
        <v>20.231672</v>
      </c>
      <c r="S8801" s="7">
        <v>44.911517000000003</v>
      </c>
      <c r="T8801" t="s">
        <v>504</v>
      </c>
      <c r="U8801" t="s">
        <v>32115</v>
      </c>
      <c r="X8801" t="s">
        <v>32116</v>
      </c>
      <c r="Y8801" t="s">
        <v>19854</v>
      </c>
      <c r="Z8801" t="s">
        <v>19864</v>
      </c>
      <c r="AC8801" t="s">
        <v>32117</v>
      </c>
      <c r="AF8801" t="s">
        <v>52</v>
      </c>
      <c r="AG8801" t="s">
        <v>32118</v>
      </c>
      <c r="AH8801" s="24">
        <v>1228939</v>
      </c>
      <c r="AI8801" t="s">
        <v>32119</v>
      </c>
      <c r="AJ8801" t="s">
        <v>32121</v>
      </c>
    </row>
    <row r="8802" spans="1:36" ht="17.25" hidden="1" customHeight="1" x14ac:dyDescent="0.2">
      <c r="A8802" s="4" t="s">
        <v>32124</v>
      </c>
      <c r="B8802" t="s">
        <v>31798</v>
      </c>
      <c r="C8802" t="s">
        <v>32125</v>
      </c>
      <c r="D8802" t="s">
        <v>32126</v>
      </c>
      <c r="E8802" t="s">
        <v>63</v>
      </c>
      <c r="F8802" t="s">
        <v>86</v>
      </c>
      <c r="G8802" s="5">
        <v>60</v>
      </c>
      <c r="H8802" t="s">
        <v>42</v>
      </c>
      <c r="I8802" t="s">
        <v>240</v>
      </c>
      <c r="J8802" t="s">
        <v>45</v>
      </c>
      <c r="N8802" s="6">
        <v>1980</v>
      </c>
      <c r="P8802" s="24">
        <v>2024</v>
      </c>
      <c r="R8802" s="7">
        <v>26.896567000000001</v>
      </c>
      <c r="S8802" s="7">
        <v>49.776873999999999</v>
      </c>
      <c r="T8802" t="s">
        <v>46</v>
      </c>
      <c r="U8802" t="s">
        <v>31908</v>
      </c>
      <c r="X8802" t="s">
        <v>31802</v>
      </c>
      <c r="Y8802" t="s">
        <v>19854</v>
      </c>
      <c r="Z8802" t="s">
        <v>19864</v>
      </c>
      <c r="AA8802" t="s">
        <v>32127</v>
      </c>
      <c r="AC8802" t="s">
        <v>32128</v>
      </c>
      <c r="AD8802" t="s">
        <v>880</v>
      </c>
      <c r="AE8802" t="s">
        <v>254</v>
      </c>
      <c r="AF8802" t="s">
        <v>1869</v>
      </c>
      <c r="AG8802" t="s">
        <v>32129</v>
      </c>
      <c r="AH8802" s="8">
        <v>1101090</v>
      </c>
      <c r="AI8802" t="s">
        <v>32130</v>
      </c>
      <c r="AJ8802" t="s">
        <v>32131</v>
      </c>
    </row>
    <row r="8803" spans="1:36" ht="17.25" hidden="1" customHeight="1" x14ac:dyDescent="0.2">
      <c r="A8803" s="4" t="s">
        <v>32124</v>
      </c>
      <c r="B8803" t="s">
        <v>31798</v>
      </c>
      <c r="C8803" t="s">
        <v>32125</v>
      </c>
      <c r="D8803" t="s">
        <v>32126</v>
      </c>
      <c r="E8803" t="s">
        <v>73</v>
      </c>
      <c r="F8803" t="s">
        <v>86</v>
      </c>
      <c r="G8803" s="5">
        <v>60</v>
      </c>
      <c r="H8803" t="s">
        <v>42</v>
      </c>
      <c r="I8803" t="s">
        <v>240</v>
      </c>
      <c r="J8803" t="s">
        <v>45</v>
      </c>
      <c r="N8803" s="6">
        <v>1980</v>
      </c>
      <c r="P8803" s="24">
        <v>2024</v>
      </c>
      <c r="R8803" s="7">
        <v>26.896567000000001</v>
      </c>
      <c r="S8803" s="7">
        <v>49.776873999999999</v>
      </c>
      <c r="T8803" t="s">
        <v>46</v>
      </c>
      <c r="U8803" t="s">
        <v>31908</v>
      </c>
      <c r="X8803" t="s">
        <v>31802</v>
      </c>
      <c r="Y8803" t="s">
        <v>19854</v>
      </c>
      <c r="Z8803" t="s">
        <v>19864</v>
      </c>
      <c r="AA8803" t="s">
        <v>32127</v>
      </c>
      <c r="AC8803" t="s">
        <v>32128</v>
      </c>
      <c r="AD8803" t="s">
        <v>880</v>
      </c>
      <c r="AE8803" t="s">
        <v>254</v>
      </c>
      <c r="AF8803" t="s">
        <v>1869</v>
      </c>
      <c r="AG8803" t="s">
        <v>32129</v>
      </c>
      <c r="AH8803" s="8">
        <v>1101091</v>
      </c>
      <c r="AI8803" t="s">
        <v>32130</v>
      </c>
      <c r="AJ8803" t="s">
        <v>32132</v>
      </c>
    </row>
    <row r="8804" spans="1:36" ht="17.25" hidden="1" customHeight="1" x14ac:dyDescent="0.2">
      <c r="A8804" s="4" t="s">
        <v>32124</v>
      </c>
      <c r="B8804" t="s">
        <v>31798</v>
      </c>
      <c r="C8804" t="s">
        <v>32125</v>
      </c>
      <c r="D8804" t="s">
        <v>32126</v>
      </c>
      <c r="E8804" t="s">
        <v>211</v>
      </c>
      <c r="F8804" t="s">
        <v>86</v>
      </c>
      <c r="G8804" s="5">
        <v>60</v>
      </c>
      <c r="H8804" t="s">
        <v>42</v>
      </c>
      <c r="I8804" t="s">
        <v>240</v>
      </c>
      <c r="J8804" t="s">
        <v>45</v>
      </c>
      <c r="N8804" s="6">
        <v>1980</v>
      </c>
      <c r="P8804" s="24">
        <v>2024</v>
      </c>
      <c r="R8804" s="7">
        <v>26.896567000000001</v>
      </c>
      <c r="S8804" s="7">
        <v>49.776873999999999</v>
      </c>
      <c r="T8804" t="s">
        <v>46</v>
      </c>
      <c r="U8804" t="s">
        <v>31908</v>
      </c>
      <c r="X8804" t="s">
        <v>31802</v>
      </c>
      <c r="Y8804" t="s">
        <v>19854</v>
      </c>
      <c r="Z8804" t="s">
        <v>19864</v>
      </c>
      <c r="AA8804" t="s">
        <v>32127</v>
      </c>
      <c r="AC8804" t="s">
        <v>32128</v>
      </c>
      <c r="AD8804" t="s">
        <v>880</v>
      </c>
      <c r="AE8804" t="s">
        <v>254</v>
      </c>
      <c r="AF8804" t="s">
        <v>1869</v>
      </c>
      <c r="AG8804" t="s">
        <v>32129</v>
      </c>
      <c r="AH8804" s="8">
        <v>1101092</v>
      </c>
      <c r="AI8804" t="s">
        <v>32130</v>
      </c>
      <c r="AJ8804" t="s">
        <v>32133</v>
      </c>
    </row>
    <row r="8805" spans="1:36" ht="17.25" hidden="1" customHeight="1" x14ac:dyDescent="0.2">
      <c r="A8805" s="4" t="s">
        <v>32124</v>
      </c>
      <c r="B8805" t="s">
        <v>31798</v>
      </c>
      <c r="C8805" t="s">
        <v>32125</v>
      </c>
      <c r="D8805" t="s">
        <v>32126</v>
      </c>
      <c r="E8805" t="s">
        <v>387</v>
      </c>
      <c r="F8805" t="s">
        <v>86</v>
      </c>
      <c r="G8805" s="5">
        <v>60</v>
      </c>
      <c r="H8805" t="s">
        <v>42</v>
      </c>
      <c r="I8805" t="s">
        <v>240</v>
      </c>
      <c r="J8805" t="s">
        <v>45</v>
      </c>
      <c r="N8805" s="6">
        <v>1980</v>
      </c>
      <c r="P8805" s="24">
        <v>2024</v>
      </c>
      <c r="R8805" s="7">
        <v>26.896567000000001</v>
      </c>
      <c r="S8805" s="7">
        <v>49.776873999999999</v>
      </c>
      <c r="T8805" t="s">
        <v>46</v>
      </c>
      <c r="U8805" t="s">
        <v>31908</v>
      </c>
      <c r="X8805" t="s">
        <v>31802</v>
      </c>
      <c r="Y8805" t="s">
        <v>19854</v>
      </c>
      <c r="Z8805" t="s">
        <v>19864</v>
      </c>
      <c r="AA8805" t="s">
        <v>32127</v>
      </c>
      <c r="AC8805" t="s">
        <v>32128</v>
      </c>
      <c r="AD8805" t="s">
        <v>880</v>
      </c>
      <c r="AE8805" t="s">
        <v>254</v>
      </c>
      <c r="AF8805" t="s">
        <v>1869</v>
      </c>
      <c r="AG8805" t="s">
        <v>32129</v>
      </c>
      <c r="AH8805" s="8">
        <v>1101093</v>
      </c>
      <c r="AI8805" t="s">
        <v>32130</v>
      </c>
      <c r="AJ8805" t="s">
        <v>32134</v>
      </c>
    </row>
    <row r="8806" spans="1:36" ht="17.25" hidden="1" customHeight="1" x14ac:dyDescent="0.2">
      <c r="A8806" s="4" t="s">
        <v>32124</v>
      </c>
      <c r="B8806" t="s">
        <v>31798</v>
      </c>
      <c r="C8806" t="s">
        <v>32125</v>
      </c>
      <c r="D8806" t="s">
        <v>32126</v>
      </c>
      <c r="E8806" t="s">
        <v>1426</v>
      </c>
      <c r="F8806" t="s">
        <v>86</v>
      </c>
      <c r="G8806" s="5">
        <v>60</v>
      </c>
      <c r="H8806" t="s">
        <v>42</v>
      </c>
      <c r="I8806" t="s">
        <v>240</v>
      </c>
      <c r="J8806" t="s">
        <v>45</v>
      </c>
      <c r="N8806" s="24">
        <v>1980</v>
      </c>
      <c r="P8806" s="24">
        <v>2024</v>
      </c>
      <c r="R8806" s="7">
        <v>26.896567000000001</v>
      </c>
      <c r="S8806" s="7">
        <v>49.776873999999999</v>
      </c>
      <c r="T8806" t="s">
        <v>46</v>
      </c>
      <c r="U8806" t="s">
        <v>31908</v>
      </c>
      <c r="X8806" t="s">
        <v>31802</v>
      </c>
      <c r="Y8806" t="s">
        <v>19854</v>
      </c>
      <c r="Z8806" t="s">
        <v>19864</v>
      </c>
      <c r="AA8806" t="s">
        <v>32127</v>
      </c>
      <c r="AC8806" t="s">
        <v>32128</v>
      </c>
      <c r="AD8806" t="s">
        <v>880</v>
      </c>
      <c r="AE8806" t="s">
        <v>254</v>
      </c>
      <c r="AF8806" t="s">
        <v>1869</v>
      </c>
      <c r="AG8806" t="s">
        <v>32129</v>
      </c>
      <c r="AH8806" s="8">
        <v>1101094</v>
      </c>
      <c r="AI8806" t="s">
        <v>32130</v>
      </c>
      <c r="AJ8806" t="s">
        <v>32135</v>
      </c>
    </row>
    <row r="8807" spans="1:36" ht="17.25" hidden="1" customHeight="1" x14ac:dyDescent="0.2">
      <c r="A8807" s="4" t="s">
        <v>32124</v>
      </c>
      <c r="B8807" t="s">
        <v>31798</v>
      </c>
      <c r="C8807" t="s">
        <v>32125</v>
      </c>
      <c r="D8807" t="s">
        <v>32126</v>
      </c>
      <c r="E8807" t="s">
        <v>1452</v>
      </c>
      <c r="F8807" t="s">
        <v>86</v>
      </c>
      <c r="G8807" s="5">
        <v>60</v>
      </c>
      <c r="H8807" t="s">
        <v>42</v>
      </c>
      <c r="I8807" t="s">
        <v>240</v>
      </c>
      <c r="J8807" t="s">
        <v>45</v>
      </c>
      <c r="N8807" s="24">
        <v>1980</v>
      </c>
      <c r="P8807" s="24">
        <v>2024</v>
      </c>
      <c r="R8807" s="7">
        <v>26.896567000000001</v>
      </c>
      <c r="S8807" s="7">
        <v>49.776873999999999</v>
      </c>
      <c r="T8807" t="s">
        <v>46</v>
      </c>
      <c r="U8807" t="s">
        <v>31908</v>
      </c>
      <c r="X8807" t="s">
        <v>31802</v>
      </c>
      <c r="Y8807" t="s">
        <v>19854</v>
      </c>
      <c r="Z8807" t="s">
        <v>19864</v>
      </c>
      <c r="AA8807" t="s">
        <v>32127</v>
      </c>
      <c r="AC8807" t="s">
        <v>32128</v>
      </c>
      <c r="AD8807" t="s">
        <v>880</v>
      </c>
      <c r="AE8807" t="s">
        <v>254</v>
      </c>
      <c r="AF8807" t="s">
        <v>1869</v>
      </c>
      <c r="AG8807" t="s">
        <v>32129</v>
      </c>
      <c r="AH8807" s="8">
        <v>1101095</v>
      </c>
      <c r="AI8807" t="s">
        <v>32130</v>
      </c>
      <c r="AJ8807" t="s">
        <v>32136</v>
      </c>
    </row>
    <row r="8808" spans="1:36" ht="17.25" hidden="1" customHeight="1" x14ac:dyDescent="0.2">
      <c r="A8808" s="4" t="s">
        <v>32124</v>
      </c>
      <c r="B8808" t="s">
        <v>31798</v>
      </c>
      <c r="C8808" t="s">
        <v>32125</v>
      </c>
      <c r="D8808" t="s">
        <v>32126</v>
      </c>
      <c r="E8808" t="s">
        <v>75</v>
      </c>
      <c r="F8808" t="s">
        <v>86</v>
      </c>
      <c r="G8808" s="5">
        <v>121</v>
      </c>
      <c r="H8808" t="s">
        <v>42</v>
      </c>
      <c r="I8808" t="s">
        <v>240</v>
      </c>
      <c r="J8808" t="s">
        <v>45</v>
      </c>
      <c r="N8808" s="6">
        <v>1982</v>
      </c>
      <c r="P8808" s="24">
        <v>2024</v>
      </c>
      <c r="R8808" s="7">
        <v>26.896567000000001</v>
      </c>
      <c r="S8808" s="7">
        <v>49.776873999999999</v>
      </c>
      <c r="T8808" t="s">
        <v>46</v>
      </c>
      <c r="U8808" t="s">
        <v>31908</v>
      </c>
      <c r="X8808" t="s">
        <v>31802</v>
      </c>
      <c r="Y8808" t="s">
        <v>19854</v>
      </c>
      <c r="Z8808" t="s">
        <v>19864</v>
      </c>
      <c r="AA8808" t="s">
        <v>32127</v>
      </c>
      <c r="AC8808" t="s">
        <v>32128</v>
      </c>
      <c r="AD8808" t="s">
        <v>880</v>
      </c>
      <c r="AE8808" t="s">
        <v>254</v>
      </c>
      <c r="AF8808" t="s">
        <v>1869</v>
      </c>
      <c r="AG8808" t="s">
        <v>32129</v>
      </c>
      <c r="AH8808" s="8">
        <v>1101096</v>
      </c>
      <c r="AI8808" t="s">
        <v>32130</v>
      </c>
      <c r="AJ8808" t="s">
        <v>32137</v>
      </c>
    </row>
    <row r="8809" spans="1:36" ht="17.25" hidden="1" customHeight="1" x14ac:dyDescent="0.2">
      <c r="A8809" s="4" t="s">
        <v>32124</v>
      </c>
      <c r="B8809" t="s">
        <v>31798</v>
      </c>
      <c r="C8809" t="s">
        <v>32125</v>
      </c>
      <c r="D8809" t="s">
        <v>32126</v>
      </c>
      <c r="E8809" t="s">
        <v>32138</v>
      </c>
      <c r="F8809" t="s">
        <v>86</v>
      </c>
      <c r="G8809" s="5">
        <v>121</v>
      </c>
      <c r="H8809" t="s">
        <v>42</v>
      </c>
      <c r="I8809" t="s">
        <v>240</v>
      </c>
      <c r="J8809" t="s">
        <v>45</v>
      </c>
      <c r="N8809" s="6">
        <v>1982</v>
      </c>
      <c r="P8809" s="24">
        <v>2024</v>
      </c>
      <c r="R8809" s="7">
        <v>26.896567000000001</v>
      </c>
      <c r="S8809" s="7">
        <v>49.776873999999999</v>
      </c>
      <c r="T8809" t="s">
        <v>46</v>
      </c>
      <c r="U8809" t="s">
        <v>31908</v>
      </c>
      <c r="X8809" t="s">
        <v>31802</v>
      </c>
      <c r="Y8809" t="s">
        <v>19854</v>
      </c>
      <c r="Z8809" t="s">
        <v>19864</v>
      </c>
      <c r="AA8809" t="s">
        <v>32127</v>
      </c>
      <c r="AC8809" t="s">
        <v>32128</v>
      </c>
      <c r="AD8809" t="s">
        <v>880</v>
      </c>
      <c r="AE8809" t="s">
        <v>254</v>
      </c>
      <c r="AF8809" t="s">
        <v>1869</v>
      </c>
      <c r="AG8809" t="s">
        <v>32129</v>
      </c>
      <c r="AH8809" s="8">
        <v>1101106</v>
      </c>
      <c r="AI8809" t="s">
        <v>32130</v>
      </c>
      <c r="AJ8809" t="s">
        <v>32139</v>
      </c>
    </row>
    <row r="8810" spans="1:36" ht="17.25" hidden="1" customHeight="1" x14ac:dyDescent="0.2">
      <c r="A8810" s="4" t="s">
        <v>32124</v>
      </c>
      <c r="B8810" t="s">
        <v>31798</v>
      </c>
      <c r="C8810" t="s">
        <v>32125</v>
      </c>
      <c r="D8810" t="s">
        <v>32126</v>
      </c>
      <c r="E8810" t="s">
        <v>77</v>
      </c>
      <c r="F8810" t="s">
        <v>86</v>
      </c>
      <c r="G8810" s="5">
        <v>121</v>
      </c>
      <c r="H8810" t="s">
        <v>42</v>
      </c>
      <c r="I8810" t="s">
        <v>240</v>
      </c>
      <c r="J8810" t="s">
        <v>45</v>
      </c>
      <c r="N8810" s="6">
        <v>1982</v>
      </c>
      <c r="P8810" s="24">
        <v>2024</v>
      </c>
      <c r="R8810" s="7">
        <v>26.896567000000001</v>
      </c>
      <c r="S8810" s="7">
        <v>49.776873999999999</v>
      </c>
      <c r="T8810" t="s">
        <v>46</v>
      </c>
      <c r="U8810" t="s">
        <v>31908</v>
      </c>
      <c r="X8810" t="s">
        <v>31802</v>
      </c>
      <c r="Y8810" t="s">
        <v>19854</v>
      </c>
      <c r="Z8810" t="s">
        <v>19864</v>
      </c>
      <c r="AA8810" t="s">
        <v>32127</v>
      </c>
      <c r="AC8810" t="s">
        <v>32128</v>
      </c>
      <c r="AD8810" t="s">
        <v>880</v>
      </c>
      <c r="AE8810" t="s">
        <v>254</v>
      </c>
      <c r="AF8810" t="s">
        <v>1869</v>
      </c>
      <c r="AG8810" t="s">
        <v>32129</v>
      </c>
      <c r="AH8810" s="8">
        <v>1101107</v>
      </c>
      <c r="AI8810" t="s">
        <v>32130</v>
      </c>
      <c r="AJ8810" t="s">
        <v>32140</v>
      </c>
    </row>
    <row r="8811" spans="1:36" ht="17.25" hidden="1" customHeight="1" x14ac:dyDescent="0.2">
      <c r="A8811" s="4" t="s">
        <v>32124</v>
      </c>
      <c r="B8811" t="s">
        <v>31798</v>
      </c>
      <c r="C8811" t="s">
        <v>32125</v>
      </c>
      <c r="D8811" t="s">
        <v>32126</v>
      </c>
      <c r="E8811" t="s">
        <v>318</v>
      </c>
      <c r="F8811" t="s">
        <v>86</v>
      </c>
      <c r="G8811" s="5">
        <v>121</v>
      </c>
      <c r="H8811" t="s">
        <v>42</v>
      </c>
      <c r="I8811" t="s">
        <v>240</v>
      </c>
      <c r="J8811" t="s">
        <v>45</v>
      </c>
      <c r="N8811" s="6">
        <v>1982</v>
      </c>
      <c r="P8811" s="24">
        <v>2024</v>
      </c>
      <c r="R8811" s="7">
        <v>26.896567000000001</v>
      </c>
      <c r="S8811" s="7">
        <v>49.776873999999999</v>
      </c>
      <c r="T8811" t="s">
        <v>46</v>
      </c>
      <c r="U8811" t="s">
        <v>31908</v>
      </c>
      <c r="X8811" t="s">
        <v>31802</v>
      </c>
      <c r="Y8811" t="s">
        <v>19854</v>
      </c>
      <c r="Z8811" t="s">
        <v>19864</v>
      </c>
      <c r="AA8811" t="s">
        <v>32127</v>
      </c>
      <c r="AC8811" t="s">
        <v>32128</v>
      </c>
      <c r="AD8811" t="s">
        <v>880</v>
      </c>
      <c r="AE8811" t="s">
        <v>254</v>
      </c>
      <c r="AF8811" t="s">
        <v>1869</v>
      </c>
      <c r="AG8811" t="s">
        <v>32129</v>
      </c>
      <c r="AH8811" s="8">
        <v>1101097</v>
      </c>
      <c r="AI8811" t="s">
        <v>32130</v>
      </c>
      <c r="AJ8811" t="s">
        <v>32141</v>
      </c>
    </row>
    <row r="8812" spans="1:36" ht="17.25" hidden="1" customHeight="1" x14ac:dyDescent="0.2">
      <c r="A8812" s="4" t="s">
        <v>32124</v>
      </c>
      <c r="B8812" t="s">
        <v>31798</v>
      </c>
      <c r="C8812" t="s">
        <v>32125</v>
      </c>
      <c r="D8812" t="s">
        <v>32126</v>
      </c>
      <c r="E8812" t="s">
        <v>2385</v>
      </c>
      <c r="F8812" t="s">
        <v>86</v>
      </c>
      <c r="G8812" s="5">
        <v>121</v>
      </c>
      <c r="H8812" t="s">
        <v>42</v>
      </c>
      <c r="I8812" t="s">
        <v>240</v>
      </c>
      <c r="J8812" t="s">
        <v>45</v>
      </c>
      <c r="N8812" s="6">
        <v>1982</v>
      </c>
      <c r="P8812" s="24">
        <v>2024</v>
      </c>
      <c r="R8812" s="7">
        <v>26.896567000000001</v>
      </c>
      <c r="S8812" s="7">
        <v>49.776873999999999</v>
      </c>
      <c r="T8812" t="s">
        <v>46</v>
      </c>
      <c r="U8812" t="s">
        <v>31908</v>
      </c>
      <c r="X8812" t="s">
        <v>31802</v>
      </c>
      <c r="Y8812" t="s">
        <v>19854</v>
      </c>
      <c r="Z8812" t="s">
        <v>19864</v>
      </c>
      <c r="AA8812" t="s">
        <v>32127</v>
      </c>
      <c r="AC8812" t="s">
        <v>32128</v>
      </c>
      <c r="AD8812" t="s">
        <v>880</v>
      </c>
      <c r="AE8812" t="s">
        <v>254</v>
      </c>
      <c r="AF8812" t="s">
        <v>1869</v>
      </c>
      <c r="AG8812" t="s">
        <v>32129</v>
      </c>
      <c r="AH8812" s="8">
        <v>1101098</v>
      </c>
      <c r="AI8812" t="s">
        <v>32130</v>
      </c>
      <c r="AJ8812" t="s">
        <v>32142</v>
      </c>
    </row>
    <row r="8813" spans="1:36" ht="17.25" hidden="1" customHeight="1" x14ac:dyDescent="0.2">
      <c r="A8813" s="4" t="s">
        <v>32124</v>
      </c>
      <c r="B8813" t="s">
        <v>31798</v>
      </c>
      <c r="C8813" t="s">
        <v>32125</v>
      </c>
      <c r="D8813" t="s">
        <v>32126</v>
      </c>
      <c r="E8813" t="s">
        <v>19881</v>
      </c>
      <c r="F8813" t="s">
        <v>86</v>
      </c>
      <c r="G8813" s="5">
        <v>121</v>
      </c>
      <c r="H8813" t="s">
        <v>42</v>
      </c>
      <c r="I8813" t="s">
        <v>240</v>
      </c>
      <c r="J8813" t="s">
        <v>45</v>
      </c>
      <c r="N8813" s="6">
        <v>1982</v>
      </c>
      <c r="P8813" s="24">
        <v>2024</v>
      </c>
      <c r="R8813" s="7">
        <v>26.896567000000001</v>
      </c>
      <c r="S8813" s="7">
        <v>49.776873999999999</v>
      </c>
      <c r="T8813" t="s">
        <v>46</v>
      </c>
      <c r="U8813" t="s">
        <v>31908</v>
      </c>
      <c r="X8813" t="s">
        <v>31802</v>
      </c>
      <c r="Y8813" t="s">
        <v>19854</v>
      </c>
      <c r="Z8813" t="s">
        <v>19864</v>
      </c>
      <c r="AA8813" t="s">
        <v>32127</v>
      </c>
      <c r="AC8813" t="s">
        <v>32128</v>
      </c>
      <c r="AD8813" t="s">
        <v>880</v>
      </c>
      <c r="AE8813" t="s">
        <v>254</v>
      </c>
      <c r="AF8813" t="s">
        <v>1869</v>
      </c>
      <c r="AG8813" t="s">
        <v>32129</v>
      </c>
      <c r="AH8813" s="8">
        <v>1101099</v>
      </c>
      <c r="AI8813" t="s">
        <v>32130</v>
      </c>
      <c r="AJ8813" t="s">
        <v>32143</v>
      </c>
    </row>
    <row r="8814" spans="1:36" ht="17.25" hidden="1" customHeight="1" x14ac:dyDescent="0.2">
      <c r="A8814" s="4" t="s">
        <v>32124</v>
      </c>
      <c r="B8814" t="s">
        <v>31798</v>
      </c>
      <c r="C8814" t="s">
        <v>32125</v>
      </c>
      <c r="D8814" t="s">
        <v>32126</v>
      </c>
      <c r="E8814" t="s">
        <v>27646</v>
      </c>
      <c r="F8814" t="s">
        <v>86</v>
      </c>
      <c r="G8814" s="5">
        <v>121</v>
      </c>
      <c r="H8814" t="s">
        <v>42</v>
      </c>
      <c r="I8814" t="s">
        <v>240</v>
      </c>
      <c r="J8814" t="s">
        <v>45</v>
      </c>
      <c r="N8814" s="6">
        <v>1982</v>
      </c>
      <c r="P8814" s="24">
        <v>2024</v>
      </c>
      <c r="R8814" s="7">
        <v>26.896567000000001</v>
      </c>
      <c r="S8814" s="7">
        <v>49.776873999999999</v>
      </c>
      <c r="T8814" t="s">
        <v>46</v>
      </c>
      <c r="U8814" t="s">
        <v>31908</v>
      </c>
      <c r="X8814" t="s">
        <v>31802</v>
      </c>
      <c r="Y8814" t="s">
        <v>19854</v>
      </c>
      <c r="Z8814" t="s">
        <v>19864</v>
      </c>
      <c r="AA8814" t="s">
        <v>32127</v>
      </c>
      <c r="AC8814" t="s">
        <v>32128</v>
      </c>
      <c r="AD8814" t="s">
        <v>880</v>
      </c>
      <c r="AE8814" t="s">
        <v>254</v>
      </c>
      <c r="AF8814" t="s">
        <v>1869</v>
      </c>
      <c r="AG8814" t="s">
        <v>32129</v>
      </c>
      <c r="AH8814" s="8">
        <v>1101102</v>
      </c>
      <c r="AI8814" t="s">
        <v>32130</v>
      </c>
      <c r="AJ8814" t="s">
        <v>32144</v>
      </c>
    </row>
    <row r="8815" spans="1:36" ht="17.25" hidden="1" customHeight="1" x14ac:dyDescent="0.2">
      <c r="A8815" s="4" t="s">
        <v>32124</v>
      </c>
      <c r="B8815" t="s">
        <v>31798</v>
      </c>
      <c r="C8815" t="s">
        <v>32125</v>
      </c>
      <c r="D8815" t="s">
        <v>32126</v>
      </c>
      <c r="E8815" t="s">
        <v>28732</v>
      </c>
      <c r="F8815" t="s">
        <v>86</v>
      </c>
      <c r="G8815" s="5">
        <v>121</v>
      </c>
      <c r="H8815" t="s">
        <v>42</v>
      </c>
      <c r="I8815" t="s">
        <v>240</v>
      </c>
      <c r="J8815" t="s">
        <v>45</v>
      </c>
      <c r="N8815" s="6">
        <v>1982</v>
      </c>
      <c r="P8815" s="24">
        <v>2024</v>
      </c>
      <c r="R8815" s="7">
        <v>26.896567000000001</v>
      </c>
      <c r="S8815" s="7">
        <v>49.776873999999999</v>
      </c>
      <c r="T8815" t="s">
        <v>46</v>
      </c>
      <c r="U8815" t="s">
        <v>31908</v>
      </c>
      <c r="X8815" t="s">
        <v>31802</v>
      </c>
      <c r="Y8815" t="s">
        <v>19854</v>
      </c>
      <c r="Z8815" t="s">
        <v>19864</v>
      </c>
      <c r="AA8815" t="s">
        <v>32127</v>
      </c>
      <c r="AC8815" t="s">
        <v>32128</v>
      </c>
      <c r="AD8815" t="s">
        <v>880</v>
      </c>
      <c r="AE8815" t="s">
        <v>254</v>
      </c>
      <c r="AF8815" t="s">
        <v>1869</v>
      </c>
      <c r="AG8815" t="s">
        <v>32129</v>
      </c>
      <c r="AH8815" s="8">
        <v>1101103</v>
      </c>
      <c r="AI8815" t="s">
        <v>32130</v>
      </c>
      <c r="AJ8815" t="s">
        <v>32145</v>
      </c>
    </row>
    <row r="8816" spans="1:36" ht="17.25" hidden="1" customHeight="1" x14ac:dyDescent="0.2">
      <c r="A8816" s="4" t="s">
        <v>32124</v>
      </c>
      <c r="B8816" t="s">
        <v>31798</v>
      </c>
      <c r="C8816" t="s">
        <v>32125</v>
      </c>
      <c r="D8816" t="s">
        <v>32126</v>
      </c>
      <c r="E8816" t="s">
        <v>32146</v>
      </c>
      <c r="F8816" t="s">
        <v>86</v>
      </c>
      <c r="G8816" s="5">
        <v>121</v>
      </c>
      <c r="H8816" t="s">
        <v>42</v>
      </c>
      <c r="I8816" t="s">
        <v>240</v>
      </c>
      <c r="J8816" t="s">
        <v>45</v>
      </c>
      <c r="N8816" s="24">
        <v>1982</v>
      </c>
      <c r="P8816" s="24">
        <v>2024</v>
      </c>
      <c r="R8816" s="7">
        <v>26.896567000000001</v>
      </c>
      <c r="S8816" s="7">
        <v>49.776873999999999</v>
      </c>
      <c r="T8816" t="s">
        <v>46</v>
      </c>
      <c r="U8816" t="s">
        <v>31908</v>
      </c>
      <c r="X8816" t="s">
        <v>31802</v>
      </c>
      <c r="Y8816" t="s">
        <v>19854</v>
      </c>
      <c r="Z8816" t="s">
        <v>19864</v>
      </c>
      <c r="AA8816" t="s">
        <v>32127</v>
      </c>
      <c r="AC8816" t="s">
        <v>32128</v>
      </c>
      <c r="AD8816" t="s">
        <v>880</v>
      </c>
      <c r="AE8816" t="s">
        <v>254</v>
      </c>
      <c r="AF8816" t="s">
        <v>1869</v>
      </c>
      <c r="AG8816" t="s">
        <v>32129</v>
      </c>
      <c r="AH8816" s="8">
        <v>1101104</v>
      </c>
      <c r="AI8816" t="s">
        <v>32130</v>
      </c>
      <c r="AJ8816" t="s">
        <v>32147</v>
      </c>
    </row>
    <row r="8817" spans="1:36" ht="17.25" hidden="1" customHeight="1" x14ac:dyDescent="0.2">
      <c r="A8817" s="4" t="s">
        <v>32124</v>
      </c>
      <c r="B8817" t="s">
        <v>31798</v>
      </c>
      <c r="C8817" t="s">
        <v>32125</v>
      </c>
      <c r="D8817" t="s">
        <v>32126</v>
      </c>
      <c r="E8817" t="s">
        <v>32148</v>
      </c>
      <c r="F8817" t="s">
        <v>86</v>
      </c>
      <c r="G8817" s="5">
        <v>121</v>
      </c>
      <c r="H8817" t="s">
        <v>42</v>
      </c>
      <c r="I8817" t="s">
        <v>240</v>
      </c>
      <c r="J8817" t="s">
        <v>45</v>
      </c>
      <c r="N8817" s="6">
        <v>1982</v>
      </c>
      <c r="P8817" s="24">
        <v>2024</v>
      </c>
      <c r="R8817" s="7">
        <v>26.896567000000001</v>
      </c>
      <c r="S8817" s="7">
        <v>49.776873999999999</v>
      </c>
      <c r="T8817" t="s">
        <v>46</v>
      </c>
      <c r="U8817" t="s">
        <v>31908</v>
      </c>
      <c r="X8817" t="s">
        <v>31802</v>
      </c>
      <c r="Y8817" t="s">
        <v>19854</v>
      </c>
      <c r="Z8817" t="s">
        <v>19864</v>
      </c>
      <c r="AA8817" t="s">
        <v>32127</v>
      </c>
      <c r="AC8817" t="s">
        <v>32128</v>
      </c>
      <c r="AD8817" t="s">
        <v>880</v>
      </c>
      <c r="AE8817" t="s">
        <v>254</v>
      </c>
      <c r="AF8817" t="s">
        <v>1869</v>
      </c>
      <c r="AG8817" t="s">
        <v>32129</v>
      </c>
      <c r="AH8817" s="8">
        <v>1101105</v>
      </c>
      <c r="AI8817" t="s">
        <v>32130</v>
      </c>
      <c r="AJ8817" t="s">
        <v>32149</v>
      </c>
    </row>
    <row r="8818" spans="1:36" ht="17.25" hidden="1" customHeight="1" x14ac:dyDescent="0.2">
      <c r="A8818" s="4" t="s">
        <v>32124</v>
      </c>
      <c r="B8818" t="s">
        <v>31798</v>
      </c>
      <c r="C8818" t="s">
        <v>32125</v>
      </c>
      <c r="D8818" t="s">
        <v>32126</v>
      </c>
      <c r="E8818" t="s">
        <v>565</v>
      </c>
      <c r="F8818" t="s">
        <v>86</v>
      </c>
      <c r="G8818" s="5">
        <v>3000</v>
      </c>
      <c r="H8818" t="s">
        <v>677</v>
      </c>
      <c r="I8818" t="s">
        <v>43</v>
      </c>
      <c r="J8818" t="s">
        <v>45</v>
      </c>
      <c r="K8818" t="s">
        <v>45</v>
      </c>
      <c r="N8818" s="27"/>
      <c r="R8818" s="7">
        <v>26.896567000000001</v>
      </c>
      <c r="S8818" s="7">
        <v>49.776873999999999</v>
      </c>
      <c r="T8818" t="s">
        <v>46</v>
      </c>
      <c r="U8818" t="s">
        <v>31908</v>
      </c>
      <c r="X8818" t="s">
        <v>31802</v>
      </c>
      <c r="Y8818" t="s">
        <v>19854</v>
      </c>
      <c r="Z8818" t="s">
        <v>19864</v>
      </c>
      <c r="AA8818" t="s">
        <v>32127</v>
      </c>
      <c r="AC8818" t="s">
        <v>32128</v>
      </c>
      <c r="AD8818" t="s">
        <v>880</v>
      </c>
      <c r="AE8818" t="s">
        <v>254</v>
      </c>
      <c r="AF8818" t="s">
        <v>1869</v>
      </c>
      <c r="AG8818" t="s">
        <v>32150</v>
      </c>
      <c r="AH8818" s="8">
        <v>1190305</v>
      </c>
      <c r="AI8818" t="s">
        <v>32130</v>
      </c>
      <c r="AJ8818" t="s">
        <v>32151</v>
      </c>
    </row>
    <row r="8819" spans="1:36" ht="17.25" hidden="1" customHeight="1" x14ac:dyDescent="0.2">
      <c r="A8819" s="4" t="s">
        <v>32152</v>
      </c>
      <c r="B8819" t="s">
        <v>31798</v>
      </c>
      <c r="C8819" t="s">
        <v>32153</v>
      </c>
      <c r="D8819" t="s">
        <v>32154</v>
      </c>
      <c r="E8819" t="s">
        <v>40</v>
      </c>
      <c r="F8819" t="s">
        <v>86</v>
      </c>
      <c r="G8819" s="5">
        <v>125</v>
      </c>
      <c r="H8819" t="s">
        <v>42</v>
      </c>
      <c r="I8819" t="s">
        <v>65</v>
      </c>
      <c r="J8819" t="s">
        <v>44</v>
      </c>
      <c r="N8819" s="6">
        <v>2005</v>
      </c>
      <c r="R8819" s="7">
        <v>27.025656000000001</v>
      </c>
      <c r="S8819" s="7">
        <v>49.520108</v>
      </c>
      <c r="T8819" t="s">
        <v>46</v>
      </c>
      <c r="U8819" t="s">
        <v>32104</v>
      </c>
      <c r="X8819" t="s">
        <v>31802</v>
      </c>
      <c r="Y8819" t="s">
        <v>19854</v>
      </c>
      <c r="Z8819" t="s">
        <v>19864</v>
      </c>
      <c r="AA8819" t="s">
        <v>32155</v>
      </c>
      <c r="AC8819" t="s">
        <v>32156</v>
      </c>
      <c r="AD8819" t="s">
        <v>52</v>
      </c>
      <c r="AE8819" t="s">
        <v>254</v>
      </c>
      <c r="AF8819" t="s">
        <v>1869</v>
      </c>
      <c r="AG8819" t="s">
        <v>32157</v>
      </c>
      <c r="AH8819" s="8">
        <v>1175260</v>
      </c>
      <c r="AI8819" t="s">
        <v>32158</v>
      </c>
      <c r="AJ8819" t="s">
        <v>32159</v>
      </c>
    </row>
    <row r="8820" spans="1:36" ht="17.25" hidden="1" customHeight="1" x14ac:dyDescent="0.2">
      <c r="A8820" s="4" t="s">
        <v>32152</v>
      </c>
      <c r="B8820" t="s">
        <v>31798</v>
      </c>
      <c r="C8820" t="s">
        <v>32153</v>
      </c>
      <c r="D8820" t="s">
        <v>32154</v>
      </c>
      <c r="E8820" t="s">
        <v>56</v>
      </c>
      <c r="F8820" t="s">
        <v>86</v>
      </c>
      <c r="G8820" s="5">
        <v>125</v>
      </c>
      <c r="H8820" t="s">
        <v>42</v>
      </c>
      <c r="I8820" t="s">
        <v>65</v>
      </c>
      <c r="J8820" t="s">
        <v>44</v>
      </c>
      <c r="N8820" s="6">
        <v>2005</v>
      </c>
      <c r="R8820" s="7">
        <v>27.025656000000001</v>
      </c>
      <c r="S8820" s="7">
        <v>49.520108</v>
      </c>
      <c r="T8820" t="s">
        <v>46</v>
      </c>
      <c r="U8820" t="s">
        <v>32104</v>
      </c>
      <c r="X8820" t="s">
        <v>31802</v>
      </c>
      <c r="Y8820" t="s">
        <v>19854</v>
      </c>
      <c r="Z8820" t="s">
        <v>19864</v>
      </c>
      <c r="AA8820" t="s">
        <v>32155</v>
      </c>
      <c r="AC8820" t="s">
        <v>32156</v>
      </c>
      <c r="AD8820" t="s">
        <v>52</v>
      </c>
      <c r="AE8820" t="s">
        <v>254</v>
      </c>
      <c r="AF8820" t="s">
        <v>1869</v>
      </c>
      <c r="AG8820" t="s">
        <v>32157</v>
      </c>
      <c r="AH8820" s="8">
        <v>1185186</v>
      </c>
      <c r="AI8820" t="s">
        <v>32158</v>
      </c>
      <c r="AJ8820" t="s">
        <v>32160</v>
      </c>
    </row>
    <row r="8821" spans="1:36" ht="17.25" hidden="1" customHeight="1" x14ac:dyDescent="0.2">
      <c r="A8821" s="4" t="s">
        <v>32161</v>
      </c>
      <c r="B8821" t="s">
        <v>31798</v>
      </c>
      <c r="C8821" t="s">
        <v>32162</v>
      </c>
      <c r="D8821" t="s">
        <v>32163</v>
      </c>
      <c r="E8821" t="s">
        <v>40</v>
      </c>
      <c r="F8821" t="s">
        <v>86</v>
      </c>
      <c r="G8821" s="5">
        <v>150</v>
      </c>
      <c r="H8821" t="s">
        <v>42</v>
      </c>
      <c r="I8821" t="s">
        <v>65</v>
      </c>
      <c r="J8821" t="s">
        <v>44</v>
      </c>
      <c r="N8821" s="6">
        <v>2012</v>
      </c>
      <c r="R8821" s="7">
        <v>27.15</v>
      </c>
      <c r="S8821" s="7">
        <v>49.207000000000001</v>
      </c>
      <c r="T8821" t="s">
        <v>504</v>
      </c>
      <c r="U8821" t="s">
        <v>32104</v>
      </c>
      <c r="X8821" t="s">
        <v>31802</v>
      </c>
      <c r="Y8821" t="s">
        <v>19854</v>
      </c>
      <c r="Z8821" t="s">
        <v>19864</v>
      </c>
      <c r="AD8821" t="s">
        <v>52</v>
      </c>
      <c r="AE8821" t="s">
        <v>881</v>
      </c>
      <c r="AF8821" t="s">
        <v>1869</v>
      </c>
      <c r="AG8821" t="s">
        <v>32164</v>
      </c>
      <c r="AH8821" s="8">
        <v>1215373</v>
      </c>
      <c r="AI8821" t="s">
        <v>32165</v>
      </c>
      <c r="AJ8821" t="s">
        <v>32166</v>
      </c>
    </row>
    <row r="8822" spans="1:36" ht="17.25" hidden="1" customHeight="1" x14ac:dyDescent="0.2">
      <c r="A8822" s="4" t="s">
        <v>32167</v>
      </c>
      <c r="B8822" t="s">
        <v>31798</v>
      </c>
      <c r="C8822" t="s">
        <v>32168</v>
      </c>
      <c r="D8822" t="s">
        <v>32169</v>
      </c>
      <c r="E8822" t="s">
        <v>40</v>
      </c>
      <c r="F8822" t="s">
        <v>86</v>
      </c>
      <c r="G8822" s="5">
        <v>185</v>
      </c>
      <c r="H8822" t="s">
        <v>42</v>
      </c>
      <c r="I8822" t="s">
        <v>65</v>
      </c>
      <c r="J8822" t="s">
        <v>44</v>
      </c>
      <c r="N8822" s="6">
        <v>2008</v>
      </c>
      <c r="R8822" s="7">
        <v>27.15</v>
      </c>
      <c r="S8822" s="7">
        <v>49.207000000000001</v>
      </c>
      <c r="T8822" t="s">
        <v>46</v>
      </c>
      <c r="U8822" t="s">
        <v>32104</v>
      </c>
      <c r="X8822" t="s">
        <v>31802</v>
      </c>
      <c r="Y8822" t="s">
        <v>19854</v>
      </c>
      <c r="Z8822" t="s">
        <v>19864</v>
      </c>
      <c r="AA8822" t="s">
        <v>32170</v>
      </c>
      <c r="AC8822" t="s">
        <v>32171</v>
      </c>
      <c r="AD8822" t="s">
        <v>52</v>
      </c>
      <c r="AE8822" t="s">
        <v>881</v>
      </c>
      <c r="AF8822" t="s">
        <v>1869</v>
      </c>
      <c r="AG8822" t="s">
        <v>32172</v>
      </c>
      <c r="AH8822" s="8">
        <v>1215371</v>
      </c>
      <c r="AI8822" t="s">
        <v>32173</v>
      </c>
      <c r="AJ8822" t="s">
        <v>32174</v>
      </c>
    </row>
    <row r="8823" spans="1:36" ht="17.25" hidden="1" customHeight="1" x14ac:dyDescent="0.2">
      <c r="A8823" s="4" t="s">
        <v>32167</v>
      </c>
      <c r="B8823" t="s">
        <v>31798</v>
      </c>
      <c r="C8823" t="s">
        <v>32168</v>
      </c>
      <c r="D8823" t="s">
        <v>32169</v>
      </c>
      <c r="E8823" t="s">
        <v>56</v>
      </c>
      <c r="F8823" t="s">
        <v>86</v>
      </c>
      <c r="G8823" s="5">
        <v>185</v>
      </c>
      <c r="H8823" t="s">
        <v>42</v>
      </c>
      <c r="I8823" t="s">
        <v>65</v>
      </c>
      <c r="J8823" t="s">
        <v>44</v>
      </c>
      <c r="N8823" s="6">
        <v>2008</v>
      </c>
      <c r="P8823" s="25"/>
      <c r="R8823" s="7">
        <v>27.15</v>
      </c>
      <c r="S8823" s="7">
        <v>49.207000000000001</v>
      </c>
      <c r="T8823" t="s">
        <v>46</v>
      </c>
      <c r="U8823" t="s">
        <v>32104</v>
      </c>
      <c r="X8823" t="s">
        <v>31802</v>
      </c>
      <c r="Y8823" t="s">
        <v>19854</v>
      </c>
      <c r="Z8823" t="s">
        <v>19864</v>
      </c>
      <c r="AA8823" t="s">
        <v>32170</v>
      </c>
      <c r="AC8823" t="s">
        <v>32171</v>
      </c>
      <c r="AD8823" t="s">
        <v>52</v>
      </c>
      <c r="AE8823" t="s">
        <v>881</v>
      </c>
      <c r="AF8823" t="s">
        <v>1869</v>
      </c>
      <c r="AG8823" t="s">
        <v>32172</v>
      </c>
      <c r="AH8823" s="8">
        <v>1215372</v>
      </c>
      <c r="AI8823" t="s">
        <v>32173</v>
      </c>
      <c r="AJ8823" t="s">
        <v>32175</v>
      </c>
    </row>
    <row r="8824" spans="1:36" ht="17.25" hidden="1" customHeight="1" x14ac:dyDescent="0.2">
      <c r="A8824" s="4" t="s">
        <v>32176</v>
      </c>
      <c r="B8824" t="s">
        <v>31798</v>
      </c>
      <c r="C8824" t="s">
        <v>32177</v>
      </c>
      <c r="D8824" t="s">
        <v>32178</v>
      </c>
      <c r="E8824" t="s">
        <v>40</v>
      </c>
      <c r="F8824" t="s">
        <v>86</v>
      </c>
      <c r="G8824" s="5">
        <v>686</v>
      </c>
      <c r="H8824" t="s">
        <v>42</v>
      </c>
      <c r="I8824" t="s">
        <v>43</v>
      </c>
      <c r="J8824" t="s">
        <v>45</v>
      </c>
      <c r="K8824" t="s">
        <v>45</v>
      </c>
      <c r="L8824" t="s">
        <v>45</v>
      </c>
      <c r="N8824" s="6">
        <v>2010</v>
      </c>
      <c r="P8824" s="25"/>
      <c r="R8824" s="7">
        <v>26.896567000000001</v>
      </c>
      <c r="S8824" s="7">
        <v>49.776873999999999</v>
      </c>
      <c r="T8824" t="s">
        <v>46</v>
      </c>
      <c r="U8824" t="s">
        <v>31908</v>
      </c>
      <c r="X8824" t="s">
        <v>31802</v>
      </c>
      <c r="Y8824" t="s">
        <v>19854</v>
      </c>
      <c r="Z8824" t="s">
        <v>19864</v>
      </c>
      <c r="AA8824" t="s">
        <v>32179</v>
      </c>
      <c r="AC8824" t="s">
        <v>32180</v>
      </c>
      <c r="AD8824" t="s">
        <v>880</v>
      </c>
      <c r="AE8824" t="s">
        <v>254</v>
      </c>
      <c r="AF8824" t="s">
        <v>52</v>
      </c>
      <c r="AG8824" t="s">
        <v>32181</v>
      </c>
      <c r="AH8824" s="8" t="s">
        <v>32182</v>
      </c>
      <c r="AI8824" t="s">
        <v>32183</v>
      </c>
      <c r="AJ8824" t="s">
        <v>32184</v>
      </c>
    </row>
    <row r="8825" spans="1:36" ht="17.25" hidden="1" customHeight="1" x14ac:dyDescent="0.2">
      <c r="A8825" s="4" t="s">
        <v>32176</v>
      </c>
      <c r="B8825" t="s">
        <v>31798</v>
      </c>
      <c r="C8825" t="s">
        <v>32177</v>
      </c>
      <c r="D8825" t="s">
        <v>32178</v>
      </c>
      <c r="E8825" t="s">
        <v>56</v>
      </c>
      <c r="F8825" t="s">
        <v>86</v>
      </c>
      <c r="G8825" s="5">
        <v>686</v>
      </c>
      <c r="H8825" t="s">
        <v>42</v>
      </c>
      <c r="I8825" t="s">
        <v>43</v>
      </c>
      <c r="J8825" t="s">
        <v>45</v>
      </c>
      <c r="K8825" t="s">
        <v>45</v>
      </c>
      <c r="L8825" t="s">
        <v>45</v>
      </c>
      <c r="N8825" s="6">
        <v>2010</v>
      </c>
      <c r="P8825" s="25"/>
      <c r="R8825" s="7">
        <v>26.896567000000001</v>
      </c>
      <c r="S8825" s="7">
        <v>49.776873999999999</v>
      </c>
      <c r="T8825" t="s">
        <v>46</v>
      </c>
      <c r="U8825" t="s">
        <v>31908</v>
      </c>
      <c r="X8825" t="s">
        <v>31802</v>
      </c>
      <c r="Y8825" t="s">
        <v>19854</v>
      </c>
      <c r="Z8825" t="s">
        <v>19864</v>
      </c>
      <c r="AA8825" t="s">
        <v>32179</v>
      </c>
      <c r="AC8825" t="s">
        <v>32180</v>
      </c>
      <c r="AD8825" t="s">
        <v>880</v>
      </c>
      <c r="AE8825" t="s">
        <v>254</v>
      </c>
      <c r="AF8825" t="s">
        <v>52</v>
      </c>
      <c r="AG8825" t="s">
        <v>32181</v>
      </c>
      <c r="AH8825" s="8" t="s">
        <v>32185</v>
      </c>
      <c r="AI8825" t="s">
        <v>32183</v>
      </c>
      <c r="AJ8825" t="s">
        <v>32186</v>
      </c>
    </row>
    <row r="8826" spans="1:36" ht="17.25" hidden="1" customHeight="1" x14ac:dyDescent="0.2">
      <c r="A8826" s="4" t="s">
        <v>32176</v>
      </c>
      <c r="B8826" t="s">
        <v>31798</v>
      </c>
      <c r="C8826" t="s">
        <v>32177</v>
      </c>
      <c r="D8826" t="s">
        <v>32178</v>
      </c>
      <c r="E8826" t="s">
        <v>58</v>
      </c>
      <c r="F8826" t="s">
        <v>86</v>
      </c>
      <c r="G8826" s="5">
        <v>686</v>
      </c>
      <c r="H8826" t="s">
        <v>42</v>
      </c>
      <c r="I8826" t="s">
        <v>43</v>
      </c>
      <c r="J8826" t="s">
        <v>45</v>
      </c>
      <c r="K8826" t="s">
        <v>45</v>
      </c>
      <c r="L8826" t="s">
        <v>45</v>
      </c>
      <c r="N8826" s="6">
        <v>2010</v>
      </c>
      <c r="P8826" s="25"/>
      <c r="R8826" s="7">
        <v>26.896567000000001</v>
      </c>
      <c r="S8826" s="7">
        <v>49.776873999999999</v>
      </c>
      <c r="T8826" t="s">
        <v>46</v>
      </c>
      <c r="U8826" t="s">
        <v>31908</v>
      </c>
      <c r="X8826" t="s">
        <v>31802</v>
      </c>
      <c r="Y8826" t="s">
        <v>19854</v>
      </c>
      <c r="Z8826" t="s">
        <v>19864</v>
      </c>
      <c r="AA8826" t="s">
        <v>32179</v>
      </c>
      <c r="AC8826" t="s">
        <v>32180</v>
      </c>
      <c r="AD8826" t="s">
        <v>880</v>
      </c>
      <c r="AE8826" t="s">
        <v>254</v>
      </c>
      <c r="AF8826" t="s">
        <v>52</v>
      </c>
      <c r="AG8826" t="s">
        <v>32181</v>
      </c>
      <c r="AH8826" s="8" t="s">
        <v>32187</v>
      </c>
      <c r="AI8826" t="s">
        <v>32183</v>
      </c>
      <c r="AJ8826" t="s">
        <v>32188</v>
      </c>
    </row>
    <row r="8827" spans="1:36" ht="17.25" hidden="1" customHeight="1" x14ac:dyDescent="0.2">
      <c r="A8827" s="4" t="s">
        <v>32176</v>
      </c>
      <c r="B8827" t="s">
        <v>31798</v>
      </c>
      <c r="C8827" t="s">
        <v>32177</v>
      </c>
      <c r="D8827" t="s">
        <v>32178</v>
      </c>
      <c r="E8827" t="s">
        <v>191</v>
      </c>
      <c r="F8827" t="s">
        <v>86</v>
      </c>
      <c r="G8827" s="5">
        <v>686</v>
      </c>
      <c r="H8827" t="s">
        <v>42</v>
      </c>
      <c r="I8827" t="s">
        <v>43</v>
      </c>
      <c r="J8827" t="s">
        <v>45</v>
      </c>
      <c r="K8827" t="s">
        <v>45</v>
      </c>
      <c r="L8827" t="s">
        <v>45</v>
      </c>
      <c r="N8827" s="6">
        <v>2010</v>
      </c>
      <c r="P8827" s="25"/>
      <c r="R8827" s="7">
        <v>26.896567000000001</v>
      </c>
      <c r="S8827" s="7">
        <v>49.776873999999999</v>
      </c>
      <c r="T8827" t="s">
        <v>46</v>
      </c>
      <c r="U8827" t="s">
        <v>31908</v>
      </c>
      <c r="X8827" t="s">
        <v>31802</v>
      </c>
      <c r="Y8827" t="s">
        <v>19854</v>
      </c>
      <c r="Z8827" t="s">
        <v>19864</v>
      </c>
      <c r="AA8827" t="s">
        <v>32179</v>
      </c>
      <c r="AC8827" t="s">
        <v>32180</v>
      </c>
      <c r="AD8827" t="s">
        <v>880</v>
      </c>
      <c r="AE8827" t="s">
        <v>254</v>
      </c>
      <c r="AF8827" t="s">
        <v>52</v>
      </c>
      <c r="AG8827" t="s">
        <v>32181</v>
      </c>
      <c r="AH8827" s="8" t="s">
        <v>32189</v>
      </c>
      <c r="AI8827" t="s">
        <v>32183</v>
      </c>
      <c r="AJ8827" t="s">
        <v>32190</v>
      </c>
    </row>
    <row r="8828" spans="1:36" ht="17.25" hidden="1" customHeight="1" x14ac:dyDescent="0.2">
      <c r="A8828" s="4" t="s">
        <v>32207</v>
      </c>
      <c r="B8828" t="s">
        <v>31798</v>
      </c>
      <c r="C8828" t="s">
        <v>32208</v>
      </c>
      <c r="D8828" t="s">
        <v>32209</v>
      </c>
      <c r="E8828" t="s">
        <v>40</v>
      </c>
      <c r="F8828" t="s">
        <v>86</v>
      </c>
      <c r="G8828" s="5">
        <v>52</v>
      </c>
      <c r="H8828" t="s">
        <v>42</v>
      </c>
      <c r="I8828" t="s">
        <v>65</v>
      </c>
      <c r="J8828" t="s">
        <v>45</v>
      </c>
      <c r="K8828" t="s">
        <v>45</v>
      </c>
      <c r="L8828" t="s">
        <v>45</v>
      </c>
      <c r="N8828" s="6">
        <v>2006</v>
      </c>
      <c r="R8828" s="7">
        <v>17.537863000000002</v>
      </c>
      <c r="S8828" s="7">
        <v>44.199728</v>
      </c>
      <c r="T8828" t="s">
        <v>504</v>
      </c>
      <c r="U8828" t="s">
        <v>32210</v>
      </c>
      <c r="X8828" t="s">
        <v>32210</v>
      </c>
      <c r="Y8828" t="s">
        <v>19854</v>
      </c>
      <c r="Z8828" t="s">
        <v>19864</v>
      </c>
      <c r="AG8828" t="s">
        <v>32211</v>
      </c>
      <c r="AH8828" s="8">
        <v>1212405</v>
      </c>
      <c r="AI8828" t="s">
        <v>32212</v>
      </c>
      <c r="AJ8828" t="s">
        <v>32213</v>
      </c>
    </row>
    <row r="8829" spans="1:36" ht="17.25" hidden="1" customHeight="1" x14ac:dyDescent="0.2">
      <c r="A8829" s="4" t="s">
        <v>32207</v>
      </c>
      <c r="B8829" t="s">
        <v>31798</v>
      </c>
      <c r="C8829" t="s">
        <v>32208</v>
      </c>
      <c r="D8829" t="s">
        <v>32209</v>
      </c>
      <c r="E8829" t="s">
        <v>56</v>
      </c>
      <c r="F8829" t="s">
        <v>86</v>
      </c>
      <c r="G8829" s="5">
        <v>51.5</v>
      </c>
      <c r="H8829" t="s">
        <v>42</v>
      </c>
      <c r="I8829" t="s">
        <v>65</v>
      </c>
      <c r="J8829" t="s">
        <v>45</v>
      </c>
      <c r="K8829" t="s">
        <v>45</v>
      </c>
      <c r="L8829" t="s">
        <v>45</v>
      </c>
      <c r="N8829" s="6">
        <v>2008</v>
      </c>
      <c r="R8829" s="7">
        <v>17.537863000000002</v>
      </c>
      <c r="S8829" s="7">
        <v>44.199728</v>
      </c>
      <c r="T8829" t="s">
        <v>504</v>
      </c>
      <c r="U8829" t="s">
        <v>32210</v>
      </c>
      <c r="X8829" t="s">
        <v>32210</v>
      </c>
      <c r="Y8829" t="s">
        <v>19854</v>
      </c>
      <c r="Z8829" t="s">
        <v>19864</v>
      </c>
      <c r="AG8829" t="s">
        <v>32211</v>
      </c>
      <c r="AH8829" s="24">
        <v>1212406</v>
      </c>
      <c r="AI8829" t="s">
        <v>32212</v>
      </c>
      <c r="AJ8829" t="s">
        <v>32214</v>
      </c>
    </row>
    <row r="8830" spans="1:36" ht="17.25" hidden="1" customHeight="1" x14ac:dyDescent="0.2">
      <c r="A8830" s="4" t="s">
        <v>32217</v>
      </c>
      <c r="B8830" t="s">
        <v>31798</v>
      </c>
      <c r="C8830" t="s">
        <v>32218</v>
      </c>
      <c r="D8830" t="s">
        <v>32219</v>
      </c>
      <c r="E8830" t="s">
        <v>63</v>
      </c>
      <c r="F8830" t="s">
        <v>570</v>
      </c>
      <c r="G8830" s="5">
        <v>118</v>
      </c>
      <c r="H8830" t="s">
        <v>42</v>
      </c>
      <c r="I8830" t="s">
        <v>240</v>
      </c>
      <c r="J8830" t="s">
        <v>44</v>
      </c>
      <c r="K8830" t="s">
        <v>45</v>
      </c>
      <c r="L8830" t="s">
        <v>45</v>
      </c>
      <c r="N8830" s="6">
        <v>2008</v>
      </c>
      <c r="R8830" s="7">
        <v>22.705291984915</v>
      </c>
      <c r="S8830" s="7">
        <v>39.019974115826201</v>
      </c>
      <c r="T8830" t="s">
        <v>46</v>
      </c>
      <c r="U8830" t="s">
        <v>32220</v>
      </c>
      <c r="X8830" t="s">
        <v>32015</v>
      </c>
      <c r="Y8830" t="s">
        <v>19854</v>
      </c>
      <c r="Z8830" t="s">
        <v>19864</v>
      </c>
      <c r="AC8830" t="s">
        <v>32221</v>
      </c>
      <c r="AD8830" t="s">
        <v>880</v>
      </c>
      <c r="AE8830" t="s">
        <v>254</v>
      </c>
      <c r="AF8830" t="s">
        <v>52</v>
      </c>
      <c r="AG8830" t="s">
        <v>32222</v>
      </c>
      <c r="AH8830" s="24">
        <v>1194402</v>
      </c>
      <c r="AI8830" t="s">
        <v>32223</v>
      </c>
      <c r="AJ8830" t="s">
        <v>32224</v>
      </c>
    </row>
    <row r="8831" spans="1:36" ht="17.25" hidden="1" customHeight="1" x14ac:dyDescent="0.2">
      <c r="A8831" s="4" t="s">
        <v>32217</v>
      </c>
      <c r="B8831" t="s">
        <v>31798</v>
      </c>
      <c r="C8831" t="s">
        <v>32218</v>
      </c>
      <c r="D8831" t="s">
        <v>32219</v>
      </c>
      <c r="E8831" t="s">
        <v>73</v>
      </c>
      <c r="F8831" t="s">
        <v>570</v>
      </c>
      <c r="G8831" s="5">
        <v>118</v>
      </c>
      <c r="H8831" t="s">
        <v>42</v>
      </c>
      <c r="I8831" t="s">
        <v>240</v>
      </c>
      <c r="J8831" t="s">
        <v>44</v>
      </c>
      <c r="K8831" t="s">
        <v>45</v>
      </c>
      <c r="L8831" t="s">
        <v>45</v>
      </c>
      <c r="N8831" s="6">
        <v>2008</v>
      </c>
      <c r="R8831" s="7">
        <v>22.705291984915</v>
      </c>
      <c r="S8831" s="7">
        <v>39.019974115826201</v>
      </c>
      <c r="T8831" t="s">
        <v>46</v>
      </c>
      <c r="U8831" t="s">
        <v>32220</v>
      </c>
      <c r="X8831" t="s">
        <v>32015</v>
      </c>
      <c r="Y8831" t="s">
        <v>19854</v>
      </c>
      <c r="Z8831" t="s">
        <v>19864</v>
      </c>
      <c r="AC8831" t="s">
        <v>32221</v>
      </c>
      <c r="AD8831" t="s">
        <v>880</v>
      </c>
      <c r="AE8831" t="s">
        <v>254</v>
      </c>
      <c r="AF8831" t="s">
        <v>52</v>
      </c>
      <c r="AG8831" t="s">
        <v>32222</v>
      </c>
      <c r="AH8831" s="24">
        <v>1194729</v>
      </c>
      <c r="AI8831" t="s">
        <v>32223</v>
      </c>
      <c r="AJ8831" t="s">
        <v>32225</v>
      </c>
    </row>
    <row r="8832" spans="1:36" ht="17.25" hidden="1" customHeight="1" x14ac:dyDescent="0.2">
      <c r="A8832" s="4" t="s">
        <v>32217</v>
      </c>
      <c r="B8832" t="s">
        <v>31798</v>
      </c>
      <c r="C8832" t="s">
        <v>32218</v>
      </c>
      <c r="D8832" t="s">
        <v>32219</v>
      </c>
      <c r="E8832" t="s">
        <v>211</v>
      </c>
      <c r="F8832" t="s">
        <v>570</v>
      </c>
      <c r="G8832" s="5">
        <v>118</v>
      </c>
      <c r="H8832" t="s">
        <v>42</v>
      </c>
      <c r="I8832" t="s">
        <v>240</v>
      </c>
      <c r="J8832" t="s">
        <v>44</v>
      </c>
      <c r="K8832" t="s">
        <v>45</v>
      </c>
      <c r="L8832" t="s">
        <v>45</v>
      </c>
      <c r="N8832" s="6">
        <v>2008</v>
      </c>
      <c r="R8832" s="7">
        <v>22.705291984915</v>
      </c>
      <c r="S8832" s="7">
        <v>39.019974115826201</v>
      </c>
      <c r="T8832" t="s">
        <v>46</v>
      </c>
      <c r="U8832" t="s">
        <v>32220</v>
      </c>
      <c r="X8832" t="s">
        <v>32015</v>
      </c>
      <c r="Y8832" t="s">
        <v>19854</v>
      </c>
      <c r="Z8832" t="s">
        <v>19864</v>
      </c>
      <c r="AC8832" t="s">
        <v>32221</v>
      </c>
      <c r="AD8832" t="s">
        <v>880</v>
      </c>
      <c r="AE8832" t="s">
        <v>254</v>
      </c>
      <c r="AF8832" t="s">
        <v>52</v>
      </c>
      <c r="AG8832" t="s">
        <v>32222</v>
      </c>
      <c r="AH8832" s="24">
        <v>1194730</v>
      </c>
      <c r="AI8832" t="s">
        <v>32223</v>
      </c>
      <c r="AJ8832" t="s">
        <v>32226</v>
      </c>
    </row>
    <row r="8833" spans="1:36" ht="17.25" hidden="1" customHeight="1" x14ac:dyDescent="0.2">
      <c r="A8833" s="4" t="s">
        <v>32217</v>
      </c>
      <c r="B8833" t="s">
        <v>31798</v>
      </c>
      <c r="C8833" t="s">
        <v>32218</v>
      </c>
      <c r="D8833" t="s">
        <v>32219</v>
      </c>
      <c r="E8833" t="s">
        <v>387</v>
      </c>
      <c r="F8833" t="s">
        <v>570</v>
      </c>
      <c r="G8833" s="5">
        <v>118</v>
      </c>
      <c r="H8833" t="s">
        <v>42</v>
      </c>
      <c r="I8833" t="s">
        <v>240</v>
      </c>
      <c r="J8833" t="s">
        <v>44</v>
      </c>
      <c r="K8833" t="s">
        <v>45</v>
      </c>
      <c r="L8833" t="s">
        <v>45</v>
      </c>
      <c r="N8833" s="6">
        <v>2008</v>
      </c>
      <c r="P8833" s="25"/>
      <c r="R8833" s="7">
        <v>22.705291984915</v>
      </c>
      <c r="S8833" s="7">
        <v>39.019974115826201</v>
      </c>
      <c r="T8833" t="s">
        <v>46</v>
      </c>
      <c r="U8833" t="s">
        <v>32220</v>
      </c>
      <c r="X8833" t="s">
        <v>32015</v>
      </c>
      <c r="Y8833" t="s">
        <v>19854</v>
      </c>
      <c r="Z8833" t="s">
        <v>19864</v>
      </c>
      <c r="AC8833" t="s">
        <v>32221</v>
      </c>
      <c r="AD8833" t="s">
        <v>880</v>
      </c>
      <c r="AE8833" t="s">
        <v>254</v>
      </c>
      <c r="AF8833" t="s">
        <v>52</v>
      </c>
      <c r="AG8833" t="s">
        <v>32222</v>
      </c>
      <c r="AH8833" s="24">
        <v>1194731</v>
      </c>
      <c r="AI8833" t="s">
        <v>32223</v>
      </c>
      <c r="AJ8833" t="s">
        <v>32227</v>
      </c>
    </row>
    <row r="8834" spans="1:36" ht="17.25" hidden="1" customHeight="1" x14ac:dyDescent="0.2">
      <c r="A8834" s="4" t="s">
        <v>32217</v>
      </c>
      <c r="B8834" t="s">
        <v>31798</v>
      </c>
      <c r="C8834" t="s">
        <v>32218</v>
      </c>
      <c r="D8834" t="s">
        <v>32219</v>
      </c>
      <c r="E8834" t="s">
        <v>1426</v>
      </c>
      <c r="F8834" t="s">
        <v>570</v>
      </c>
      <c r="G8834" s="5">
        <v>118</v>
      </c>
      <c r="H8834" t="s">
        <v>42</v>
      </c>
      <c r="I8834" t="s">
        <v>240</v>
      </c>
      <c r="J8834" t="s">
        <v>44</v>
      </c>
      <c r="K8834" t="s">
        <v>45</v>
      </c>
      <c r="L8834" t="s">
        <v>45</v>
      </c>
      <c r="N8834" s="6">
        <v>2008</v>
      </c>
      <c r="P8834" s="25"/>
      <c r="R8834" s="7">
        <v>22.705291984915</v>
      </c>
      <c r="S8834" s="7">
        <v>39.019974115826201</v>
      </c>
      <c r="T8834" t="s">
        <v>46</v>
      </c>
      <c r="U8834" t="s">
        <v>32220</v>
      </c>
      <c r="X8834" t="s">
        <v>32015</v>
      </c>
      <c r="Y8834" t="s">
        <v>19854</v>
      </c>
      <c r="Z8834" t="s">
        <v>19864</v>
      </c>
      <c r="AC8834" t="s">
        <v>32221</v>
      </c>
      <c r="AD8834" t="s">
        <v>880</v>
      </c>
      <c r="AE8834" t="s">
        <v>254</v>
      </c>
      <c r="AF8834" t="s">
        <v>52</v>
      </c>
      <c r="AG8834" t="s">
        <v>32222</v>
      </c>
      <c r="AH8834" s="24">
        <v>1194732</v>
      </c>
      <c r="AI8834" t="s">
        <v>32223</v>
      </c>
      <c r="AJ8834" t="s">
        <v>32228</v>
      </c>
    </row>
    <row r="8835" spans="1:36" ht="17.25" hidden="1" customHeight="1" x14ac:dyDescent="0.2">
      <c r="A8835" s="4" t="s">
        <v>32232</v>
      </c>
      <c r="B8835" t="s">
        <v>31798</v>
      </c>
      <c r="C8835" t="s">
        <v>32233</v>
      </c>
      <c r="D8835" t="s">
        <v>32234</v>
      </c>
      <c r="E8835" t="s">
        <v>40</v>
      </c>
      <c r="F8835" t="s">
        <v>86</v>
      </c>
      <c r="G8835" s="5">
        <v>72</v>
      </c>
      <c r="H8835" t="s">
        <v>42</v>
      </c>
      <c r="I8835" t="s">
        <v>65</v>
      </c>
      <c r="J8835" t="s">
        <v>45</v>
      </c>
      <c r="L8835" t="s">
        <v>45</v>
      </c>
      <c r="N8835" s="6">
        <v>2004</v>
      </c>
      <c r="P8835" s="25"/>
      <c r="R8835" s="7">
        <v>26.55</v>
      </c>
      <c r="S8835" s="7">
        <v>49.932000000000002</v>
      </c>
      <c r="T8835" t="s">
        <v>504</v>
      </c>
      <c r="U8835" t="s">
        <v>32235</v>
      </c>
      <c r="X8835" t="s">
        <v>32236</v>
      </c>
      <c r="Y8835" t="s">
        <v>19854</v>
      </c>
      <c r="Z8835" t="s">
        <v>19864</v>
      </c>
      <c r="AA8835" t="s">
        <v>32237</v>
      </c>
      <c r="AD8835" t="s">
        <v>52</v>
      </c>
      <c r="AE8835" t="s">
        <v>881</v>
      </c>
      <c r="AI8835" t="s">
        <v>32238</v>
      </c>
      <c r="AJ8835" t="s">
        <v>32239</v>
      </c>
    </row>
    <row r="8836" spans="1:36" ht="17.25" hidden="1" customHeight="1" x14ac:dyDescent="0.2">
      <c r="A8836" s="4" t="s">
        <v>32232</v>
      </c>
      <c r="B8836" t="s">
        <v>31798</v>
      </c>
      <c r="C8836" t="s">
        <v>32233</v>
      </c>
      <c r="D8836" t="s">
        <v>32234</v>
      </c>
      <c r="E8836" t="s">
        <v>56</v>
      </c>
      <c r="F8836" t="s">
        <v>86</v>
      </c>
      <c r="G8836" s="5">
        <v>72</v>
      </c>
      <c r="H8836" t="s">
        <v>42</v>
      </c>
      <c r="I8836" t="s">
        <v>65</v>
      </c>
      <c r="J8836" t="s">
        <v>45</v>
      </c>
      <c r="L8836" t="s">
        <v>45</v>
      </c>
      <c r="N8836" s="6">
        <v>2004</v>
      </c>
      <c r="P8836" s="25"/>
      <c r="R8836" s="7">
        <v>26.55</v>
      </c>
      <c r="S8836" s="7">
        <v>49.932000000000002</v>
      </c>
      <c r="T8836" t="s">
        <v>504</v>
      </c>
      <c r="U8836" t="s">
        <v>32235</v>
      </c>
      <c r="X8836" t="s">
        <v>32236</v>
      </c>
      <c r="Y8836" t="s">
        <v>19854</v>
      </c>
      <c r="Z8836" t="s">
        <v>19864</v>
      </c>
      <c r="AA8836" t="s">
        <v>32237</v>
      </c>
      <c r="AD8836" t="s">
        <v>52</v>
      </c>
      <c r="AE8836" t="s">
        <v>881</v>
      </c>
      <c r="AI8836" t="s">
        <v>32238</v>
      </c>
      <c r="AJ8836" t="s">
        <v>32240</v>
      </c>
    </row>
    <row r="8837" spans="1:36" ht="17.25" hidden="1" customHeight="1" x14ac:dyDescent="0.2">
      <c r="A8837" s="4" t="s">
        <v>32261</v>
      </c>
      <c r="B8837" t="s">
        <v>31798</v>
      </c>
      <c r="C8837" t="s">
        <v>32262</v>
      </c>
      <c r="D8837" t="s">
        <v>32263</v>
      </c>
      <c r="E8837" t="s">
        <v>40</v>
      </c>
      <c r="F8837" t="s">
        <v>1653</v>
      </c>
      <c r="G8837" s="5">
        <v>625</v>
      </c>
      <c r="H8837" t="s">
        <v>42</v>
      </c>
      <c r="I8837" t="s">
        <v>240</v>
      </c>
      <c r="J8837" t="s">
        <v>45</v>
      </c>
      <c r="K8837" t="s">
        <v>45</v>
      </c>
      <c r="L8837" t="s">
        <v>45</v>
      </c>
      <c r="N8837" s="6">
        <v>1988</v>
      </c>
      <c r="P8837" s="25"/>
      <c r="R8837" s="7">
        <v>25.859179999999999</v>
      </c>
      <c r="S8837" s="7">
        <v>50.117829999999998</v>
      </c>
      <c r="T8837" t="s">
        <v>46</v>
      </c>
      <c r="U8837" t="s">
        <v>32264</v>
      </c>
      <c r="X8837" t="s">
        <v>31867</v>
      </c>
      <c r="Y8837" t="s">
        <v>19854</v>
      </c>
      <c r="Z8837" t="s">
        <v>19864</v>
      </c>
      <c r="AA8837" t="s">
        <v>32265</v>
      </c>
      <c r="AD8837" t="s">
        <v>52</v>
      </c>
      <c r="AE8837" t="s">
        <v>254</v>
      </c>
      <c r="AF8837" t="s">
        <v>52</v>
      </c>
      <c r="AG8837" t="s">
        <v>32266</v>
      </c>
      <c r="AH8837" s="8">
        <v>1101203</v>
      </c>
      <c r="AI8837" t="s">
        <v>32267</v>
      </c>
      <c r="AJ8837" t="s">
        <v>32268</v>
      </c>
    </row>
    <row r="8838" spans="1:36" ht="17.25" hidden="1" customHeight="1" x14ac:dyDescent="0.2">
      <c r="A8838" s="4" t="s">
        <v>32261</v>
      </c>
      <c r="B8838" t="s">
        <v>31798</v>
      </c>
      <c r="C8838" t="s">
        <v>32262</v>
      </c>
      <c r="D8838" t="s">
        <v>32263</v>
      </c>
      <c r="E8838" t="s">
        <v>56</v>
      </c>
      <c r="F8838" t="s">
        <v>1653</v>
      </c>
      <c r="G8838" s="5">
        <v>625</v>
      </c>
      <c r="H8838" t="s">
        <v>42</v>
      </c>
      <c r="I8838" t="s">
        <v>240</v>
      </c>
      <c r="J8838" t="s">
        <v>45</v>
      </c>
      <c r="K8838" t="s">
        <v>45</v>
      </c>
      <c r="L8838" t="s">
        <v>45</v>
      </c>
      <c r="N8838" s="6">
        <v>1989</v>
      </c>
      <c r="P8838" s="25"/>
      <c r="R8838" s="7">
        <v>25.859179999999999</v>
      </c>
      <c r="S8838" s="7">
        <v>50.117829999999998</v>
      </c>
      <c r="T8838" t="s">
        <v>46</v>
      </c>
      <c r="U8838" t="s">
        <v>32264</v>
      </c>
      <c r="X8838" t="s">
        <v>31867</v>
      </c>
      <c r="Y8838" t="s">
        <v>19854</v>
      </c>
      <c r="Z8838" t="s">
        <v>19864</v>
      </c>
      <c r="AA8838" t="s">
        <v>32265</v>
      </c>
      <c r="AD8838" t="s">
        <v>52</v>
      </c>
      <c r="AE8838" t="s">
        <v>254</v>
      </c>
      <c r="AF8838" t="s">
        <v>52</v>
      </c>
      <c r="AG8838" t="s">
        <v>32266</v>
      </c>
      <c r="AH8838" s="8">
        <v>1101204</v>
      </c>
      <c r="AI8838" t="s">
        <v>32267</v>
      </c>
      <c r="AJ8838" t="s">
        <v>32269</v>
      </c>
    </row>
    <row r="8839" spans="1:36" ht="17.25" hidden="1" customHeight="1" x14ac:dyDescent="0.2">
      <c r="A8839" s="4" t="s">
        <v>32261</v>
      </c>
      <c r="B8839" t="s">
        <v>31798</v>
      </c>
      <c r="C8839" t="s">
        <v>32262</v>
      </c>
      <c r="D8839" t="s">
        <v>32263</v>
      </c>
      <c r="E8839" t="s">
        <v>58</v>
      </c>
      <c r="F8839" t="s">
        <v>1653</v>
      </c>
      <c r="G8839" s="5">
        <v>625</v>
      </c>
      <c r="H8839" t="s">
        <v>42</v>
      </c>
      <c r="I8839" t="s">
        <v>240</v>
      </c>
      <c r="J8839" t="s">
        <v>45</v>
      </c>
      <c r="K8839" t="s">
        <v>45</v>
      </c>
      <c r="L8839" t="s">
        <v>45</v>
      </c>
      <c r="N8839" s="6">
        <v>1992</v>
      </c>
      <c r="R8839" s="7">
        <v>25.859179999999999</v>
      </c>
      <c r="S8839" s="7">
        <v>50.117829999999998</v>
      </c>
      <c r="T8839" t="s">
        <v>46</v>
      </c>
      <c r="U8839" t="s">
        <v>32264</v>
      </c>
      <c r="X8839" t="s">
        <v>31867</v>
      </c>
      <c r="Y8839" t="s">
        <v>19854</v>
      </c>
      <c r="Z8839" t="s">
        <v>19864</v>
      </c>
      <c r="AA8839" t="s">
        <v>32265</v>
      </c>
      <c r="AD8839" t="s">
        <v>52</v>
      </c>
      <c r="AE8839" t="s">
        <v>254</v>
      </c>
      <c r="AF8839" t="s">
        <v>52</v>
      </c>
      <c r="AG8839" t="s">
        <v>32266</v>
      </c>
      <c r="AH8839" s="8">
        <v>1101205</v>
      </c>
      <c r="AI8839" t="s">
        <v>32267</v>
      </c>
      <c r="AJ8839" t="s">
        <v>32270</v>
      </c>
    </row>
    <row r="8840" spans="1:36" ht="17.25" hidden="1" customHeight="1" x14ac:dyDescent="0.2">
      <c r="A8840" s="4" t="s">
        <v>32261</v>
      </c>
      <c r="B8840" t="s">
        <v>31798</v>
      </c>
      <c r="C8840" t="s">
        <v>32262</v>
      </c>
      <c r="D8840" t="s">
        <v>32263</v>
      </c>
      <c r="E8840" t="s">
        <v>191</v>
      </c>
      <c r="F8840" t="s">
        <v>1653</v>
      </c>
      <c r="G8840" s="5">
        <v>625</v>
      </c>
      <c r="H8840" t="s">
        <v>42</v>
      </c>
      <c r="I8840" t="s">
        <v>240</v>
      </c>
      <c r="J8840" t="s">
        <v>45</v>
      </c>
      <c r="K8840" t="s">
        <v>45</v>
      </c>
      <c r="L8840" t="s">
        <v>45</v>
      </c>
      <c r="N8840" s="6">
        <v>1992</v>
      </c>
      <c r="R8840" s="7">
        <v>25.859179999999999</v>
      </c>
      <c r="S8840" s="7">
        <v>50.117829999999998</v>
      </c>
      <c r="T8840" t="s">
        <v>46</v>
      </c>
      <c r="U8840" t="s">
        <v>32264</v>
      </c>
      <c r="X8840" t="s">
        <v>31867</v>
      </c>
      <c r="Y8840" t="s">
        <v>19854</v>
      </c>
      <c r="Z8840" t="s">
        <v>19864</v>
      </c>
      <c r="AA8840" t="s">
        <v>32265</v>
      </c>
      <c r="AD8840" t="s">
        <v>52</v>
      </c>
      <c r="AE8840" t="s">
        <v>254</v>
      </c>
      <c r="AF8840" t="s">
        <v>52</v>
      </c>
      <c r="AG8840" t="s">
        <v>32266</v>
      </c>
      <c r="AH8840" s="8">
        <v>1101206</v>
      </c>
      <c r="AI8840" t="s">
        <v>32267</v>
      </c>
      <c r="AJ8840" t="s">
        <v>32271</v>
      </c>
    </row>
    <row r="8841" spans="1:36" ht="17.25" hidden="1" customHeight="1" x14ac:dyDescent="0.2">
      <c r="A8841" s="4" t="s">
        <v>32272</v>
      </c>
      <c r="B8841" t="s">
        <v>31798</v>
      </c>
      <c r="C8841" t="s">
        <v>32273</v>
      </c>
      <c r="D8841" t="s">
        <v>32274</v>
      </c>
      <c r="E8841" t="s">
        <v>565</v>
      </c>
      <c r="F8841" t="s">
        <v>86</v>
      </c>
      <c r="G8841" s="5">
        <v>629</v>
      </c>
      <c r="H8841" t="s">
        <v>42</v>
      </c>
      <c r="I8841" t="s">
        <v>43</v>
      </c>
      <c r="J8841" t="s">
        <v>45</v>
      </c>
      <c r="K8841" t="s">
        <v>45</v>
      </c>
      <c r="L8841" t="s">
        <v>45</v>
      </c>
      <c r="N8841" s="6">
        <v>2012</v>
      </c>
      <c r="R8841" s="7">
        <v>25.825500000000002</v>
      </c>
      <c r="S8841" s="7">
        <v>50.133699999999997</v>
      </c>
      <c r="T8841" t="s">
        <v>46</v>
      </c>
      <c r="U8841" t="s">
        <v>32264</v>
      </c>
      <c r="V8841" t="s">
        <v>32275</v>
      </c>
      <c r="X8841" t="s">
        <v>31867</v>
      </c>
      <c r="Y8841" t="s">
        <v>19854</v>
      </c>
      <c r="Z8841" t="s">
        <v>19864</v>
      </c>
      <c r="AD8841" t="s">
        <v>52</v>
      </c>
      <c r="AE8841" t="s">
        <v>254</v>
      </c>
      <c r="AF8841" t="s">
        <v>52</v>
      </c>
      <c r="AG8841" t="s">
        <v>32266</v>
      </c>
      <c r="AH8841" s="8" t="s">
        <v>32276</v>
      </c>
      <c r="AI8841" t="s">
        <v>32277</v>
      </c>
      <c r="AJ8841" t="s">
        <v>32278</v>
      </c>
    </row>
    <row r="8842" spans="1:36" ht="17.25" hidden="1" customHeight="1" x14ac:dyDescent="0.2">
      <c r="A8842" s="4" t="s">
        <v>32272</v>
      </c>
      <c r="B8842" t="s">
        <v>31798</v>
      </c>
      <c r="C8842" t="s">
        <v>32273</v>
      </c>
      <c r="D8842" t="s">
        <v>32274</v>
      </c>
      <c r="E8842" t="s">
        <v>870</v>
      </c>
      <c r="F8842" t="s">
        <v>86</v>
      </c>
      <c r="G8842" s="5">
        <v>629</v>
      </c>
      <c r="H8842" t="s">
        <v>42</v>
      </c>
      <c r="I8842" t="s">
        <v>43</v>
      </c>
      <c r="J8842" t="s">
        <v>45</v>
      </c>
      <c r="K8842" t="s">
        <v>45</v>
      </c>
      <c r="L8842" t="s">
        <v>45</v>
      </c>
      <c r="N8842" s="6">
        <v>2012</v>
      </c>
      <c r="R8842" s="7">
        <v>25.825500000000002</v>
      </c>
      <c r="S8842" s="7">
        <v>50.133699999999997</v>
      </c>
      <c r="T8842" t="s">
        <v>46</v>
      </c>
      <c r="U8842" t="s">
        <v>32264</v>
      </c>
      <c r="V8842" t="s">
        <v>32275</v>
      </c>
      <c r="X8842" t="s">
        <v>31867</v>
      </c>
      <c r="Y8842" t="s">
        <v>19854</v>
      </c>
      <c r="Z8842" t="s">
        <v>19864</v>
      </c>
      <c r="AD8842" t="s">
        <v>52</v>
      </c>
      <c r="AE8842" t="s">
        <v>254</v>
      </c>
      <c r="AF8842" t="s">
        <v>52</v>
      </c>
      <c r="AG8842" t="s">
        <v>32266</v>
      </c>
      <c r="AH8842" s="8" t="s">
        <v>32279</v>
      </c>
      <c r="AI8842" t="s">
        <v>32277</v>
      </c>
      <c r="AJ8842" t="s">
        <v>32280</v>
      </c>
    </row>
    <row r="8843" spans="1:36" ht="17.25" hidden="1" customHeight="1" x14ac:dyDescent="0.2">
      <c r="A8843" s="4" t="s">
        <v>32310</v>
      </c>
      <c r="B8843" t="s">
        <v>31798</v>
      </c>
      <c r="C8843" t="s">
        <v>32311</v>
      </c>
      <c r="D8843" t="s">
        <v>32312</v>
      </c>
      <c r="E8843" t="s">
        <v>63</v>
      </c>
      <c r="F8843" t="s">
        <v>86</v>
      </c>
      <c r="G8843" s="5">
        <v>60</v>
      </c>
      <c r="H8843" t="s">
        <v>42</v>
      </c>
      <c r="I8843" t="s">
        <v>65</v>
      </c>
      <c r="J8843" t="s">
        <v>45</v>
      </c>
      <c r="K8843" t="s">
        <v>45</v>
      </c>
      <c r="L8843" t="s">
        <v>45</v>
      </c>
      <c r="N8843" s="6">
        <v>2009</v>
      </c>
      <c r="R8843" s="7">
        <v>22.67022</v>
      </c>
      <c r="S8843" s="7">
        <v>39.058489999999999</v>
      </c>
      <c r="T8843" t="s">
        <v>46</v>
      </c>
      <c r="U8843" t="s">
        <v>32220</v>
      </c>
      <c r="X8843" t="s">
        <v>32015</v>
      </c>
      <c r="Y8843" t="s">
        <v>19854</v>
      </c>
      <c r="Z8843" t="s">
        <v>19864</v>
      </c>
      <c r="AG8843" t="s">
        <v>32313</v>
      </c>
      <c r="AH8843" s="24">
        <v>1208026</v>
      </c>
      <c r="AI8843" t="s">
        <v>32314</v>
      </c>
      <c r="AJ8843" t="s">
        <v>32315</v>
      </c>
    </row>
    <row r="8844" spans="1:36" ht="17.25" hidden="1" customHeight="1" x14ac:dyDescent="0.2">
      <c r="A8844" s="4" t="s">
        <v>32310</v>
      </c>
      <c r="B8844" t="s">
        <v>31798</v>
      </c>
      <c r="C8844" t="s">
        <v>32311</v>
      </c>
      <c r="D8844" t="s">
        <v>32312</v>
      </c>
      <c r="E8844" t="s">
        <v>1388</v>
      </c>
      <c r="F8844" t="s">
        <v>86</v>
      </c>
      <c r="G8844" s="5">
        <v>60</v>
      </c>
      <c r="H8844" t="s">
        <v>42</v>
      </c>
      <c r="I8844" t="s">
        <v>65</v>
      </c>
      <c r="J8844" t="s">
        <v>45</v>
      </c>
      <c r="K8844" t="s">
        <v>45</v>
      </c>
      <c r="L8844" t="s">
        <v>45</v>
      </c>
      <c r="N8844" s="6">
        <v>2009</v>
      </c>
      <c r="R8844" s="7">
        <v>22.67022</v>
      </c>
      <c r="S8844" s="7">
        <v>39.058489999999999</v>
      </c>
      <c r="T8844" t="s">
        <v>46</v>
      </c>
      <c r="U8844" t="s">
        <v>32220</v>
      </c>
      <c r="X8844" t="s">
        <v>32015</v>
      </c>
      <c r="Y8844" t="s">
        <v>19854</v>
      </c>
      <c r="Z8844" t="s">
        <v>19864</v>
      </c>
      <c r="AG8844" t="s">
        <v>32313</v>
      </c>
      <c r="AH8844" s="24">
        <v>1208035</v>
      </c>
      <c r="AI8844" t="s">
        <v>32314</v>
      </c>
      <c r="AJ8844" t="s">
        <v>32316</v>
      </c>
    </row>
    <row r="8845" spans="1:36" ht="17.25" hidden="1" customHeight="1" x14ac:dyDescent="0.2">
      <c r="A8845" s="4" t="s">
        <v>32310</v>
      </c>
      <c r="B8845" t="s">
        <v>31798</v>
      </c>
      <c r="C8845" t="s">
        <v>32311</v>
      </c>
      <c r="D8845" t="s">
        <v>32312</v>
      </c>
      <c r="E8845" t="s">
        <v>31164</v>
      </c>
      <c r="F8845" t="s">
        <v>86</v>
      </c>
      <c r="G8845" s="5">
        <v>60</v>
      </c>
      <c r="H8845" t="s">
        <v>42</v>
      </c>
      <c r="I8845" t="s">
        <v>65</v>
      </c>
      <c r="J8845" t="s">
        <v>45</v>
      </c>
      <c r="K8845" t="s">
        <v>45</v>
      </c>
      <c r="L8845" t="s">
        <v>45</v>
      </c>
      <c r="N8845" s="6">
        <v>2009</v>
      </c>
      <c r="R8845" s="7">
        <v>22.67022</v>
      </c>
      <c r="S8845" s="7">
        <v>39.058489999999999</v>
      </c>
      <c r="T8845" t="s">
        <v>46</v>
      </c>
      <c r="U8845" t="s">
        <v>32220</v>
      </c>
      <c r="X8845" t="s">
        <v>32015</v>
      </c>
      <c r="Y8845" t="s">
        <v>19854</v>
      </c>
      <c r="Z8845" t="s">
        <v>19864</v>
      </c>
      <c r="AG8845" t="s">
        <v>32313</v>
      </c>
      <c r="AH8845" s="24">
        <v>1208036</v>
      </c>
      <c r="AI8845" t="s">
        <v>32314</v>
      </c>
      <c r="AJ8845" t="s">
        <v>32317</v>
      </c>
    </row>
    <row r="8846" spans="1:36" ht="17.25" hidden="1" customHeight="1" x14ac:dyDescent="0.2">
      <c r="A8846" s="4" t="s">
        <v>32310</v>
      </c>
      <c r="B8846" t="s">
        <v>31798</v>
      </c>
      <c r="C8846" t="s">
        <v>32311</v>
      </c>
      <c r="D8846" t="s">
        <v>32312</v>
      </c>
      <c r="E8846" t="s">
        <v>31950</v>
      </c>
      <c r="F8846" t="s">
        <v>86</v>
      </c>
      <c r="G8846" s="5">
        <v>60</v>
      </c>
      <c r="H8846" t="s">
        <v>42</v>
      </c>
      <c r="I8846" t="s">
        <v>65</v>
      </c>
      <c r="J8846" t="s">
        <v>45</v>
      </c>
      <c r="K8846" t="s">
        <v>45</v>
      </c>
      <c r="L8846" t="s">
        <v>45</v>
      </c>
      <c r="N8846" s="6">
        <v>2009</v>
      </c>
      <c r="R8846" s="7">
        <v>22.67022</v>
      </c>
      <c r="S8846" s="7">
        <v>39.058489999999999</v>
      </c>
      <c r="T8846" t="s">
        <v>46</v>
      </c>
      <c r="U8846" t="s">
        <v>32220</v>
      </c>
      <c r="X8846" t="s">
        <v>32015</v>
      </c>
      <c r="Y8846" t="s">
        <v>19854</v>
      </c>
      <c r="Z8846" t="s">
        <v>19864</v>
      </c>
      <c r="AG8846" t="s">
        <v>32313</v>
      </c>
      <c r="AH8846" s="24">
        <v>1208037</v>
      </c>
      <c r="AI8846" t="s">
        <v>32314</v>
      </c>
      <c r="AJ8846" t="s">
        <v>32318</v>
      </c>
    </row>
    <row r="8847" spans="1:36" ht="17.25" hidden="1" customHeight="1" x14ac:dyDescent="0.2">
      <c r="A8847" s="4" t="s">
        <v>32310</v>
      </c>
      <c r="B8847" t="s">
        <v>31798</v>
      </c>
      <c r="C8847" t="s">
        <v>32311</v>
      </c>
      <c r="D8847" t="s">
        <v>32312</v>
      </c>
      <c r="E8847" t="s">
        <v>73</v>
      </c>
      <c r="F8847" t="s">
        <v>86</v>
      </c>
      <c r="G8847" s="5">
        <v>60</v>
      </c>
      <c r="H8847" t="s">
        <v>42</v>
      </c>
      <c r="I8847" t="s">
        <v>65</v>
      </c>
      <c r="J8847" t="s">
        <v>45</v>
      </c>
      <c r="K8847" t="s">
        <v>45</v>
      </c>
      <c r="L8847" t="s">
        <v>45</v>
      </c>
      <c r="N8847" s="6">
        <v>2009</v>
      </c>
      <c r="R8847" s="7">
        <v>22.67022</v>
      </c>
      <c r="S8847" s="7">
        <v>39.058489999999999</v>
      </c>
      <c r="T8847" t="s">
        <v>46</v>
      </c>
      <c r="U8847" t="s">
        <v>32220</v>
      </c>
      <c r="X8847" t="s">
        <v>32015</v>
      </c>
      <c r="Y8847" t="s">
        <v>19854</v>
      </c>
      <c r="Z8847" t="s">
        <v>19864</v>
      </c>
      <c r="AG8847" t="s">
        <v>32313</v>
      </c>
      <c r="AH8847" s="24">
        <v>1208027</v>
      </c>
      <c r="AI8847" t="s">
        <v>32314</v>
      </c>
      <c r="AJ8847" t="s">
        <v>32319</v>
      </c>
    </row>
    <row r="8848" spans="1:36" ht="17.25" hidden="1" customHeight="1" x14ac:dyDescent="0.2">
      <c r="A8848" s="4" t="s">
        <v>32310</v>
      </c>
      <c r="B8848" t="s">
        <v>31798</v>
      </c>
      <c r="C8848" t="s">
        <v>32311</v>
      </c>
      <c r="D8848" t="s">
        <v>32312</v>
      </c>
      <c r="E8848" t="s">
        <v>211</v>
      </c>
      <c r="F8848" t="s">
        <v>86</v>
      </c>
      <c r="G8848" s="5">
        <v>60</v>
      </c>
      <c r="H8848" t="s">
        <v>42</v>
      </c>
      <c r="I8848" t="s">
        <v>65</v>
      </c>
      <c r="J8848" t="s">
        <v>45</v>
      </c>
      <c r="K8848" t="s">
        <v>45</v>
      </c>
      <c r="L8848" t="s">
        <v>45</v>
      </c>
      <c r="N8848" s="6">
        <v>2009</v>
      </c>
      <c r="P8848" s="25"/>
      <c r="R8848" s="7">
        <v>22.67022</v>
      </c>
      <c r="S8848" s="7">
        <v>39.058489999999999</v>
      </c>
      <c r="T8848" t="s">
        <v>46</v>
      </c>
      <c r="U8848" t="s">
        <v>32220</v>
      </c>
      <c r="X8848" t="s">
        <v>32015</v>
      </c>
      <c r="Y8848" t="s">
        <v>19854</v>
      </c>
      <c r="Z8848" t="s">
        <v>19864</v>
      </c>
      <c r="AG8848" t="s">
        <v>32313</v>
      </c>
      <c r="AH8848" s="24">
        <v>1208028</v>
      </c>
      <c r="AI8848" t="s">
        <v>32314</v>
      </c>
      <c r="AJ8848" t="s">
        <v>32320</v>
      </c>
    </row>
    <row r="8849" spans="1:36" ht="17.25" hidden="1" customHeight="1" x14ac:dyDescent="0.2">
      <c r="A8849" s="4" t="s">
        <v>32310</v>
      </c>
      <c r="B8849" t="s">
        <v>31798</v>
      </c>
      <c r="C8849" t="s">
        <v>32311</v>
      </c>
      <c r="D8849" t="s">
        <v>32312</v>
      </c>
      <c r="E8849" t="s">
        <v>387</v>
      </c>
      <c r="F8849" t="s">
        <v>86</v>
      </c>
      <c r="G8849" s="5">
        <v>60</v>
      </c>
      <c r="H8849" t="s">
        <v>42</v>
      </c>
      <c r="I8849" t="s">
        <v>65</v>
      </c>
      <c r="J8849" t="s">
        <v>45</v>
      </c>
      <c r="K8849" t="s">
        <v>45</v>
      </c>
      <c r="L8849" t="s">
        <v>45</v>
      </c>
      <c r="N8849" s="6">
        <v>2009</v>
      </c>
      <c r="R8849" s="7">
        <v>22.67022</v>
      </c>
      <c r="S8849" s="7">
        <v>39.058489999999999</v>
      </c>
      <c r="T8849" t="s">
        <v>46</v>
      </c>
      <c r="U8849" t="s">
        <v>32220</v>
      </c>
      <c r="X8849" t="s">
        <v>32015</v>
      </c>
      <c r="Y8849" t="s">
        <v>19854</v>
      </c>
      <c r="Z8849" t="s">
        <v>19864</v>
      </c>
      <c r="AG8849" t="s">
        <v>32313</v>
      </c>
      <c r="AH8849" s="24">
        <v>1208029</v>
      </c>
      <c r="AI8849" t="s">
        <v>32314</v>
      </c>
      <c r="AJ8849" t="s">
        <v>32321</v>
      </c>
    </row>
    <row r="8850" spans="1:36" ht="17.25" hidden="1" customHeight="1" x14ac:dyDescent="0.2">
      <c r="A8850" s="4" t="s">
        <v>32310</v>
      </c>
      <c r="B8850" t="s">
        <v>31798</v>
      </c>
      <c r="C8850" t="s">
        <v>32311</v>
      </c>
      <c r="D8850" t="s">
        <v>32312</v>
      </c>
      <c r="E8850" t="s">
        <v>1426</v>
      </c>
      <c r="F8850" t="s">
        <v>86</v>
      </c>
      <c r="G8850" s="5">
        <v>60</v>
      </c>
      <c r="H8850" t="s">
        <v>42</v>
      </c>
      <c r="I8850" t="s">
        <v>65</v>
      </c>
      <c r="J8850" t="s">
        <v>45</v>
      </c>
      <c r="K8850" t="s">
        <v>45</v>
      </c>
      <c r="L8850" t="s">
        <v>45</v>
      </c>
      <c r="N8850" s="6">
        <v>2009</v>
      </c>
      <c r="R8850" s="7">
        <v>22.67022</v>
      </c>
      <c r="S8850" s="7">
        <v>39.058489999999999</v>
      </c>
      <c r="T8850" t="s">
        <v>46</v>
      </c>
      <c r="U8850" t="s">
        <v>32220</v>
      </c>
      <c r="X8850" t="s">
        <v>32015</v>
      </c>
      <c r="Y8850" t="s">
        <v>19854</v>
      </c>
      <c r="Z8850" t="s">
        <v>19864</v>
      </c>
      <c r="AG8850" t="s">
        <v>32313</v>
      </c>
      <c r="AH8850" s="24">
        <v>1208030</v>
      </c>
      <c r="AI8850" t="s">
        <v>32314</v>
      </c>
      <c r="AJ8850" t="s">
        <v>32322</v>
      </c>
    </row>
    <row r="8851" spans="1:36" ht="17.25" hidden="1" customHeight="1" x14ac:dyDescent="0.2">
      <c r="A8851" s="4" t="s">
        <v>32310</v>
      </c>
      <c r="B8851" t="s">
        <v>31798</v>
      </c>
      <c r="C8851" t="s">
        <v>32311</v>
      </c>
      <c r="D8851" t="s">
        <v>32312</v>
      </c>
      <c r="E8851" t="s">
        <v>1452</v>
      </c>
      <c r="F8851" t="s">
        <v>86</v>
      </c>
      <c r="G8851" s="5">
        <v>60</v>
      </c>
      <c r="H8851" t="s">
        <v>42</v>
      </c>
      <c r="I8851" t="s">
        <v>65</v>
      </c>
      <c r="J8851" t="s">
        <v>45</v>
      </c>
      <c r="K8851" t="s">
        <v>45</v>
      </c>
      <c r="L8851" t="s">
        <v>45</v>
      </c>
      <c r="N8851" s="6">
        <v>2009</v>
      </c>
      <c r="R8851" s="7">
        <v>22.67022</v>
      </c>
      <c r="S8851" s="7">
        <v>39.058489999999999</v>
      </c>
      <c r="T8851" t="s">
        <v>46</v>
      </c>
      <c r="U8851" t="s">
        <v>32220</v>
      </c>
      <c r="X8851" t="s">
        <v>32015</v>
      </c>
      <c r="Y8851" t="s">
        <v>19854</v>
      </c>
      <c r="Z8851" t="s">
        <v>19864</v>
      </c>
      <c r="AG8851" t="s">
        <v>32313</v>
      </c>
      <c r="AH8851" s="24">
        <v>1208031</v>
      </c>
      <c r="AI8851" t="s">
        <v>32314</v>
      </c>
      <c r="AJ8851" t="s">
        <v>32323</v>
      </c>
    </row>
    <row r="8852" spans="1:36" ht="17.25" hidden="1" customHeight="1" x14ac:dyDescent="0.2">
      <c r="A8852" s="4" t="s">
        <v>32310</v>
      </c>
      <c r="B8852" t="s">
        <v>31798</v>
      </c>
      <c r="C8852" t="s">
        <v>32311</v>
      </c>
      <c r="D8852" t="s">
        <v>32312</v>
      </c>
      <c r="E8852" t="s">
        <v>1454</v>
      </c>
      <c r="F8852" t="s">
        <v>86</v>
      </c>
      <c r="G8852" s="5">
        <v>60</v>
      </c>
      <c r="H8852" t="s">
        <v>42</v>
      </c>
      <c r="I8852" t="s">
        <v>65</v>
      </c>
      <c r="J8852" t="s">
        <v>45</v>
      </c>
      <c r="K8852" t="s">
        <v>45</v>
      </c>
      <c r="L8852" t="s">
        <v>45</v>
      </c>
      <c r="N8852" s="6">
        <v>2009</v>
      </c>
      <c r="R8852" s="7">
        <v>22.67022</v>
      </c>
      <c r="S8852" s="7">
        <v>39.058489999999999</v>
      </c>
      <c r="T8852" t="s">
        <v>46</v>
      </c>
      <c r="U8852" t="s">
        <v>32220</v>
      </c>
      <c r="X8852" t="s">
        <v>32015</v>
      </c>
      <c r="Y8852" t="s">
        <v>19854</v>
      </c>
      <c r="Z8852" t="s">
        <v>19864</v>
      </c>
      <c r="AG8852" t="s">
        <v>32313</v>
      </c>
      <c r="AH8852" s="24">
        <v>1208032</v>
      </c>
      <c r="AI8852" t="s">
        <v>32314</v>
      </c>
      <c r="AJ8852" t="s">
        <v>32324</v>
      </c>
    </row>
    <row r="8853" spans="1:36" ht="17.25" hidden="1" customHeight="1" x14ac:dyDescent="0.2">
      <c r="A8853" s="4" t="s">
        <v>32310</v>
      </c>
      <c r="B8853" t="s">
        <v>31798</v>
      </c>
      <c r="C8853" t="s">
        <v>32311</v>
      </c>
      <c r="D8853" t="s">
        <v>32312</v>
      </c>
      <c r="E8853" t="s">
        <v>1456</v>
      </c>
      <c r="F8853" t="s">
        <v>86</v>
      </c>
      <c r="G8853" s="5">
        <v>60</v>
      </c>
      <c r="H8853" t="s">
        <v>42</v>
      </c>
      <c r="I8853" t="s">
        <v>65</v>
      </c>
      <c r="J8853" t="s">
        <v>45</v>
      </c>
      <c r="K8853" t="s">
        <v>45</v>
      </c>
      <c r="L8853" t="s">
        <v>45</v>
      </c>
      <c r="N8853" s="6">
        <v>2009</v>
      </c>
      <c r="R8853" s="7">
        <v>22.67022</v>
      </c>
      <c r="S8853" s="7">
        <v>39.058489999999999</v>
      </c>
      <c r="T8853" t="s">
        <v>46</v>
      </c>
      <c r="U8853" t="s">
        <v>32220</v>
      </c>
      <c r="X8853" t="s">
        <v>32015</v>
      </c>
      <c r="Y8853" t="s">
        <v>19854</v>
      </c>
      <c r="Z8853" t="s">
        <v>19864</v>
      </c>
      <c r="AG8853" t="s">
        <v>32313</v>
      </c>
      <c r="AH8853" s="24">
        <v>1208033</v>
      </c>
      <c r="AI8853" t="s">
        <v>32314</v>
      </c>
      <c r="AJ8853" t="s">
        <v>32325</v>
      </c>
    </row>
    <row r="8854" spans="1:36" ht="17.25" hidden="1" customHeight="1" x14ac:dyDescent="0.2">
      <c r="A8854" s="4" t="s">
        <v>32310</v>
      </c>
      <c r="B8854" t="s">
        <v>31798</v>
      </c>
      <c r="C8854" t="s">
        <v>32311</v>
      </c>
      <c r="D8854" t="s">
        <v>32312</v>
      </c>
      <c r="E8854" t="s">
        <v>20232</v>
      </c>
      <c r="F8854" t="s">
        <v>86</v>
      </c>
      <c r="G8854" s="5">
        <v>60</v>
      </c>
      <c r="H8854" t="s">
        <v>42</v>
      </c>
      <c r="I8854" t="s">
        <v>65</v>
      </c>
      <c r="J8854" t="s">
        <v>45</v>
      </c>
      <c r="K8854" t="s">
        <v>45</v>
      </c>
      <c r="L8854" t="s">
        <v>45</v>
      </c>
      <c r="N8854" s="6">
        <v>2009</v>
      </c>
      <c r="R8854" s="7">
        <v>22.67022</v>
      </c>
      <c r="S8854" s="7">
        <v>39.058489999999999</v>
      </c>
      <c r="T8854" t="s">
        <v>46</v>
      </c>
      <c r="U8854" t="s">
        <v>32220</v>
      </c>
      <c r="X8854" t="s">
        <v>32015</v>
      </c>
      <c r="Y8854" t="s">
        <v>19854</v>
      </c>
      <c r="Z8854" t="s">
        <v>19864</v>
      </c>
      <c r="AG8854" t="s">
        <v>32313</v>
      </c>
      <c r="AH8854" s="24">
        <v>1208034</v>
      </c>
      <c r="AI8854" t="s">
        <v>32314</v>
      </c>
      <c r="AJ8854" t="s">
        <v>32326</v>
      </c>
    </row>
    <row r="8855" spans="1:36" ht="17.25" hidden="1" customHeight="1" x14ac:dyDescent="0.2">
      <c r="A8855" s="4" t="s">
        <v>32310</v>
      </c>
      <c r="B8855" t="s">
        <v>31798</v>
      </c>
      <c r="C8855" t="s">
        <v>32311</v>
      </c>
      <c r="D8855" t="s">
        <v>32312</v>
      </c>
      <c r="E8855" t="s">
        <v>75</v>
      </c>
      <c r="F8855" t="s">
        <v>86</v>
      </c>
      <c r="G8855" s="5">
        <v>60</v>
      </c>
      <c r="H8855" t="s">
        <v>42</v>
      </c>
      <c r="I8855" t="s">
        <v>65</v>
      </c>
      <c r="J8855" t="s">
        <v>45</v>
      </c>
      <c r="K8855" t="s">
        <v>45</v>
      </c>
      <c r="L8855" t="s">
        <v>45</v>
      </c>
      <c r="N8855" s="6">
        <v>2010</v>
      </c>
      <c r="R8855" s="7">
        <v>22.67022</v>
      </c>
      <c r="S8855" s="7">
        <v>39.058489999999999</v>
      </c>
      <c r="T8855" t="s">
        <v>46</v>
      </c>
      <c r="U8855" t="s">
        <v>32220</v>
      </c>
      <c r="X8855" t="s">
        <v>32015</v>
      </c>
      <c r="Y8855" t="s">
        <v>19854</v>
      </c>
      <c r="Z8855" t="s">
        <v>19864</v>
      </c>
      <c r="AG8855" t="s">
        <v>32313</v>
      </c>
      <c r="AH8855" s="24">
        <v>1208039</v>
      </c>
      <c r="AI8855" t="s">
        <v>32314</v>
      </c>
      <c r="AJ8855" t="s">
        <v>32327</v>
      </c>
    </row>
    <row r="8856" spans="1:36" ht="17.25" hidden="1" customHeight="1" x14ac:dyDescent="0.2">
      <c r="A8856" s="4" t="s">
        <v>32310</v>
      </c>
      <c r="B8856" t="s">
        <v>31798</v>
      </c>
      <c r="C8856" t="s">
        <v>32311</v>
      </c>
      <c r="D8856" t="s">
        <v>32312</v>
      </c>
      <c r="E8856" t="s">
        <v>32138</v>
      </c>
      <c r="F8856" t="s">
        <v>86</v>
      </c>
      <c r="G8856" s="5">
        <v>60</v>
      </c>
      <c r="H8856" t="s">
        <v>42</v>
      </c>
      <c r="I8856" t="s">
        <v>65</v>
      </c>
      <c r="J8856" t="s">
        <v>45</v>
      </c>
      <c r="K8856" t="s">
        <v>45</v>
      </c>
      <c r="L8856" t="s">
        <v>45</v>
      </c>
      <c r="N8856" s="6">
        <v>2010</v>
      </c>
      <c r="R8856" s="7">
        <v>22.67022</v>
      </c>
      <c r="S8856" s="7">
        <v>39.058489999999999</v>
      </c>
      <c r="T8856" t="s">
        <v>46</v>
      </c>
      <c r="U8856" t="s">
        <v>32220</v>
      </c>
      <c r="X8856" t="s">
        <v>32015</v>
      </c>
      <c r="Y8856" t="s">
        <v>19854</v>
      </c>
      <c r="Z8856" t="s">
        <v>19864</v>
      </c>
      <c r="AG8856" t="s">
        <v>32313</v>
      </c>
      <c r="AH8856" s="24">
        <v>1225105</v>
      </c>
      <c r="AI8856" t="s">
        <v>32314</v>
      </c>
      <c r="AJ8856" t="s">
        <v>32328</v>
      </c>
    </row>
    <row r="8857" spans="1:36" ht="17.25" hidden="1" customHeight="1" x14ac:dyDescent="0.2">
      <c r="A8857" s="4" t="s">
        <v>32310</v>
      </c>
      <c r="B8857" t="s">
        <v>31798</v>
      </c>
      <c r="C8857" t="s">
        <v>32311</v>
      </c>
      <c r="D8857" t="s">
        <v>32312</v>
      </c>
      <c r="E8857" t="s">
        <v>32329</v>
      </c>
      <c r="F8857" t="s">
        <v>86</v>
      </c>
      <c r="G8857" s="5">
        <v>60</v>
      </c>
      <c r="H8857" t="s">
        <v>42</v>
      </c>
      <c r="I8857" t="s">
        <v>65</v>
      </c>
      <c r="J8857" t="s">
        <v>45</v>
      </c>
      <c r="K8857" t="s">
        <v>45</v>
      </c>
      <c r="L8857" t="s">
        <v>45</v>
      </c>
      <c r="N8857" s="6">
        <v>2010</v>
      </c>
      <c r="R8857" s="7">
        <v>22.67022</v>
      </c>
      <c r="S8857" s="7">
        <v>39.058489999999999</v>
      </c>
      <c r="T8857" t="s">
        <v>46</v>
      </c>
      <c r="U8857" t="s">
        <v>32220</v>
      </c>
      <c r="X8857" t="s">
        <v>32015</v>
      </c>
      <c r="Y8857" t="s">
        <v>19854</v>
      </c>
      <c r="Z8857" t="s">
        <v>19864</v>
      </c>
      <c r="AG8857" t="s">
        <v>32313</v>
      </c>
      <c r="AH8857" s="24">
        <v>1225106</v>
      </c>
      <c r="AI8857" t="s">
        <v>32314</v>
      </c>
      <c r="AJ8857" t="s">
        <v>32330</v>
      </c>
    </row>
    <row r="8858" spans="1:36" ht="17.25" hidden="1" customHeight="1" x14ac:dyDescent="0.2">
      <c r="A8858" s="4" t="s">
        <v>32310</v>
      </c>
      <c r="B8858" t="s">
        <v>31798</v>
      </c>
      <c r="C8858" t="s">
        <v>32311</v>
      </c>
      <c r="D8858" t="s">
        <v>32312</v>
      </c>
      <c r="E8858" t="s">
        <v>32331</v>
      </c>
      <c r="F8858" t="s">
        <v>86</v>
      </c>
      <c r="G8858" s="5">
        <v>60</v>
      </c>
      <c r="H8858" t="s">
        <v>42</v>
      </c>
      <c r="I8858" t="s">
        <v>65</v>
      </c>
      <c r="J8858" t="s">
        <v>45</v>
      </c>
      <c r="K8858" t="s">
        <v>45</v>
      </c>
      <c r="L8858" t="s">
        <v>45</v>
      </c>
      <c r="N8858" s="6">
        <v>2010</v>
      </c>
      <c r="R8858" s="7">
        <v>22.67022</v>
      </c>
      <c r="S8858" s="7">
        <v>39.058489999999999</v>
      </c>
      <c r="T8858" t="s">
        <v>46</v>
      </c>
      <c r="U8858" t="s">
        <v>32220</v>
      </c>
      <c r="X8858" t="s">
        <v>32015</v>
      </c>
      <c r="Y8858" t="s">
        <v>19854</v>
      </c>
      <c r="Z8858" t="s">
        <v>19864</v>
      </c>
      <c r="AG8858" t="s">
        <v>32313</v>
      </c>
      <c r="AH8858" s="24">
        <v>1225107</v>
      </c>
      <c r="AI8858" t="s">
        <v>32314</v>
      </c>
      <c r="AJ8858" t="s">
        <v>32332</v>
      </c>
    </row>
    <row r="8859" spans="1:36" ht="17.25" hidden="1" customHeight="1" x14ac:dyDescent="0.2">
      <c r="A8859" s="4" t="s">
        <v>32310</v>
      </c>
      <c r="B8859" t="s">
        <v>31798</v>
      </c>
      <c r="C8859" t="s">
        <v>32311</v>
      </c>
      <c r="D8859" t="s">
        <v>32312</v>
      </c>
      <c r="E8859" t="s">
        <v>32333</v>
      </c>
      <c r="F8859" t="s">
        <v>86</v>
      </c>
      <c r="G8859" s="5">
        <v>60</v>
      </c>
      <c r="H8859" t="s">
        <v>42</v>
      </c>
      <c r="I8859" t="s">
        <v>65</v>
      </c>
      <c r="J8859" t="s">
        <v>45</v>
      </c>
      <c r="K8859" t="s">
        <v>45</v>
      </c>
      <c r="L8859" t="s">
        <v>45</v>
      </c>
      <c r="N8859" s="6">
        <v>2010</v>
      </c>
      <c r="R8859" s="7">
        <v>22.67022</v>
      </c>
      <c r="S8859" s="7">
        <v>39.058489999999999</v>
      </c>
      <c r="T8859" t="s">
        <v>46</v>
      </c>
      <c r="U8859" t="s">
        <v>32220</v>
      </c>
      <c r="X8859" t="s">
        <v>32015</v>
      </c>
      <c r="Y8859" t="s">
        <v>19854</v>
      </c>
      <c r="Z8859" t="s">
        <v>19864</v>
      </c>
      <c r="AG8859" t="s">
        <v>32313</v>
      </c>
      <c r="AH8859" s="24">
        <v>1225108</v>
      </c>
      <c r="AI8859" t="s">
        <v>32314</v>
      </c>
      <c r="AJ8859" t="s">
        <v>32334</v>
      </c>
    </row>
    <row r="8860" spans="1:36" ht="17.25" hidden="1" customHeight="1" x14ac:dyDescent="0.2">
      <c r="A8860" s="4" t="s">
        <v>32310</v>
      </c>
      <c r="B8860" t="s">
        <v>31798</v>
      </c>
      <c r="C8860" t="s">
        <v>32311</v>
      </c>
      <c r="D8860" t="s">
        <v>32312</v>
      </c>
      <c r="E8860" t="s">
        <v>32335</v>
      </c>
      <c r="F8860" t="s">
        <v>86</v>
      </c>
      <c r="G8860" s="5">
        <v>60</v>
      </c>
      <c r="H8860" t="s">
        <v>42</v>
      </c>
      <c r="I8860" t="s">
        <v>65</v>
      </c>
      <c r="J8860" t="s">
        <v>45</v>
      </c>
      <c r="K8860" t="s">
        <v>45</v>
      </c>
      <c r="L8860" t="s">
        <v>45</v>
      </c>
      <c r="N8860" s="6">
        <v>2010</v>
      </c>
      <c r="R8860" s="7">
        <v>22.67022</v>
      </c>
      <c r="S8860" s="7">
        <v>39.058489999999999</v>
      </c>
      <c r="T8860" t="s">
        <v>46</v>
      </c>
      <c r="U8860" t="s">
        <v>32220</v>
      </c>
      <c r="X8860" t="s">
        <v>32015</v>
      </c>
      <c r="Y8860" t="s">
        <v>19854</v>
      </c>
      <c r="Z8860" t="s">
        <v>19864</v>
      </c>
      <c r="AG8860" t="s">
        <v>32313</v>
      </c>
      <c r="AH8860" s="24">
        <v>1225109</v>
      </c>
      <c r="AI8860" t="s">
        <v>32314</v>
      </c>
      <c r="AJ8860" t="s">
        <v>32336</v>
      </c>
    </row>
    <row r="8861" spans="1:36" ht="17.25" hidden="1" customHeight="1" x14ac:dyDescent="0.2">
      <c r="A8861" s="4" t="s">
        <v>32310</v>
      </c>
      <c r="B8861" t="s">
        <v>31798</v>
      </c>
      <c r="C8861" t="s">
        <v>32311</v>
      </c>
      <c r="D8861" t="s">
        <v>32312</v>
      </c>
      <c r="E8861" t="s">
        <v>32337</v>
      </c>
      <c r="F8861" t="s">
        <v>86</v>
      </c>
      <c r="G8861" s="5">
        <v>60</v>
      </c>
      <c r="H8861" t="s">
        <v>42</v>
      </c>
      <c r="I8861" t="s">
        <v>65</v>
      </c>
      <c r="J8861" t="s">
        <v>45</v>
      </c>
      <c r="K8861" t="s">
        <v>45</v>
      </c>
      <c r="L8861" t="s">
        <v>45</v>
      </c>
      <c r="N8861" s="6">
        <v>2010</v>
      </c>
      <c r="R8861" s="7">
        <v>22.67022</v>
      </c>
      <c r="S8861" s="7">
        <v>39.058489999999999</v>
      </c>
      <c r="T8861" t="s">
        <v>46</v>
      </c>
      <c r="U8861" t="s">
        <v>32220</v>
      </c>
      <c r="X8861" t="s">
        <v>32015</v>
      </c>
      <c r="Y8861" t="s">
        <v>19854</v>
      </c>
      <c r="Z8861" t="s">
        <v>19864</v>
      </c>
      <c r="AG8861" t="s">
        <v>32313</v>
      </c>
      <c r="AI8861" t="s">
        <v>32314</v>
      </c>
      <c r="AJ8861" t="s">
        <v>32338</v>
      </c>
    </row>
    <row r="8862" spans="1:36" ht="17.25" hidden="1" customHeight="1" x14ac:dyDescent="0.2">
      <c r="A8862" s="4" t="s">
        <v>32310</v>
      </c>
      <c r="B8862" t="s">
        <v>31798</v>
      </c>
      <c r="C8862" t="s">
        <v>32311</v>
      </c>
      <c r="D8862" t="s">
        <v>32312</v>
      </c>
      <c r="E8862" t="s">
        <v>32339</v>
      </c>
      <c r="F8862" t="s">
        <v>86</v>
      </c>
      <c r="G8862" s="5">
        <v>60</v>
      </c>
      <c r="H8862" t="s">
        <v>42</v>
      </c>
      <c r="I8862" t="s">
        <v>65</v>
      </c>
      <c r="J8862" t="s">
        <v>45</v>
      </c>
      <c r="K8862" t="s">
        <v>45</v>
      </c>
      <c r="L8862" t="s">
        <v>45</v>
      </c>
      <c r="N8862" s="6">
        <v>2010</v>
      </c>
      <c r="R8862" s="7">
        <v>22.67022</v>
      </c>
      <c r="S8862" s="7">
        <v>39.058489999999999</v>
      </c>
      <c r="T8862" t="s">
        <v>46</v>
      </c>
      <c r="U8862" t="s">
        <v>32220</v>
      </c>
      <c r="X8862" t="s">
        <v>32015</v>
      </c>
      <c r="Y8862" t="s">
        <v>19854</v>
      </c>
      <c r="Z8862" t="s">
        <v>19864</v>
      </c>
      <c r="AG8862" t="s">
        <v>32313</v>
      </c>
      <c r="AI8862" t="s">
        <v>32314</v>
      </c>
      <c r="AJ8862" t="s">
        <v>32340</v>
      </c>
    </row>
    <row r="8863" spans="1:36" ht="17.25" hidden="1" customHeight="1" x14ac:dyDescent="0.2">
      <c r="A8863" s="4" t="s">
        <v>32310</v>
      </c>
      <c r="B8863" t="s">
        <v>31798</v>
      </c>
      <c r="C8863" t="s">
        <v>32311</v>
      </c>
      <c r="D8863" t="s">
        <v>32312</v>
      </c>
      <c r="E8863" t="s">
        <v>77</v>
      </c>
      <c r="F8863" t="s">
        <v>86</v>
      </c>
      <c r="G8863" s="5">
        <v>60</v>
      </c>
      <c r="H8863" t="s">
        <v>42</v>
      </c>
      <c r="I8863" t="s">
        <v>65</v>
      </c>
      <c r="J8863" t="s">
        <v>45</v>
      </c>
      <c r="K8863" t="s">
        <v>45</v>
      </c>
      <c r="L8863" t="s">
        <v>45</v>
      </c>
      <c r="N8863" s="6">
        <v>2010</v>
      </c>
      <c r="R8863" s="7">
        <v>22.67022</v>
      </c>
      <c r="S8863" s="7">
        <v>39.058489999999999</v>
      </c>
      <c r="T8863" t="s">
        <v>46</v>
      </c>
      <c r="U8863" t="s">
        <v>32220</v>
      </c>
      <c r="X8863" t="s">
        <v>32015</v>
      </c>
      <c r="Y8863" t="s">
        <v>19854</v>
      </c>
      <c r="Z8863" t="s">
        <v>19864</v>
      </c>
      <c r="AG8863" t="s">
        <v>32313</v>
      </c>
      <c r="AH8863" s="24">
        <v>1208040</v>
      </c>
      <c r="AI8863" t="s">
        <v>32314</v>
      </c>
      <c r="AJ8863" t="s">
        <v>32341</v>
      </c>
    </row>
    <row r="8864" spans="1:36" ht="17.25" hidden="1" customHeight="1" x14ac:dyDescent="0.2">
      <c r="A8864" s="4" t="s">
        <v>32310</v>
      </c>
      <c r="B8864" t="s">
        <v>31798</v>
      </c>
      <c r="C8864" t="s">
        <v>32311</v>
      </c>
      <c r="D8864" t="s">
        <v>32312</v>
      </c>
      <c r="E8864" t="s">
        <v>318</v>
      </c>
      <c r="F8864" t="s">
        <v>86</v>
      </c>
      <c r="G8864" s="5">
        <v>60</v>
      </c>
      <c r="H8864" t="s">
        <v>42</v>
      </c>
      <c r="I8864" t="s">
        <v>65</v>
      </c>
      <c r="J8864" t="s">
        <v>45</v>
      </c>
      <c r="K8864" t="s">
        <v>45</v>
      </c>
      <c r="L8864" t="s">
        <v>45</v>
      </c>
      <c r="N8864" s="6">
        <v>2010</v>
      </c>
      <c r="R8864" s="7">
        <v>22.67022</v>
      </c>
      <c r="S8864" s="7">
        <v>39.058489999999999</v>
      </c>
      <c r="T8864" t="s">
        <v>46</v>
      </c>
      <c r="U8864" t="s">
        <v>32220</v>
      </c>
      <c r="X8864" t="s">
        <v>32015</v>
      </c>
      <c r="Y8864" t="s">
        <v>19854</v>
      </c>
      <c r="Z8864" t="s">
        <v>19864</v>
      </c>
      <c r="AG8864" t="s">
        <v>32313</v>
      </c>
      <c r="AH8864" s="24">
        <v>1208041</v>
      </c>
      <c r="AI8864" t="s">
        <v>32314</v>
      </c>
      <c r="AJ8864" t="s">
        <v>32342</v>
      </c>
    </row>
    <row r="8865" spans="1:36" ht="17.25" hidden="1" customHeight="1" x14ac:dyDescent="0.2">
      <c r="A8865" s="4" t="s">
        <v>32310</v>
      </c>
      <c r="B8865" t="s">
        <v>31798</v>
      </c>
      <c r="C8865" t="s">
        <v>32311</v>
      </c>
      <c r="D8865" t="s">
        <v>32312</v>
      </c>
      <c r="E8865" t="s">
        <v>2385</v>
      </c>
      <c r="F8865" t="s">
        <v>86</v>
      </c>
      <c r="G8865" s="5">
        <v>60</v>
      </c>
      <c r="H8865" t="s">
        <v>42</v>
      </c>
      <c r="I8865" t="s">
        <v>65</v>
      </c>
      <c r="J8865" t="s">
        <v>45</v>
      </c>
      <c r="K8865" t="s">
        <v>45</v>
      </c>
      <c r="L8865" t="s">
        <v>45</v>
      </c>
      <c r="N8865" s="6">
        <v>2010</v>
      </c>
      <c r="R8865" s="7">
        <v>22.67022</v>
      </c>
      <c r="S8865" s="7">
        <v>39.058489999999999</v>
      </c>
      <c r="T8865" t="s">
        <v>46</v>
      </c>
      <c r="U8865" t="s">
        <v>32220</v>
      </c>
      <c r="X8865" t="s">
        <v>32015</v>
      </c>
      <c r="Y8865" t="s">
        <v>19854</v>
      </c>
      <c r="Z8865" t="s">
        <v>19864</v>
      </c>
      <c r="AG8865" t="s">
        <v>32313</v>
      </c>
      <c r="AH8865" s="24">
        <v>1225099</v>
      </c>
      <c r="AI8865" t="s">
        <v>32314</v>
      </c>
      <c r="AJ8865" t="s">
        <v>32343</v>
      </c>
    </row>
    <row r="8866" spans="1:36" ht="17.25" hidden="1" customHeight="1" x14ac:dyDescent="0.2">
      <c r="A8866" s="4" t="s">
        <v>32310</v>
      </c>
      <c r="B8866" t="s">
        <v>31798</v>
      </c>
      <c r="C8866" t="s">
        <v>32311</v>
      </c>
      <c r="D8866" t="s">
        <v>32312</v>
      </c>
      <c r="E8866" t="s">
        <v>19881</v>
      </c>
      <c r="F8866" t="s">
        <v>86</v>
      </c>
      <c r="G8866" s="5">
        <v>60</v>
      </c>
      <c r="H8866" t="s">
        <v>42</v>
      </c>
      <c r="I8866" t="s">
        <v>65</v>
      </c>
      <c r="J8866" t="s">
        <v>45</v>
      </c>
      <c r="K8866" t="s">
        <v>45</v>
      </c>
      <c r="L8866" t="s">
        <v>45</v>
      </c>
      <c r="N8866" s="6">
        <v>2010</v>
      </c>
      <c r="R8866" s="7">
        <v>22.67022</v>
      </c>
      <c r="S8866" s="7">
        <v>39.058489999999999</v>
      </c>
      <c r="T8866" t="s">
        <v>46</v>
      </c>
      <c r="U8866" t="s">
        <v>32220</v>
      </c>
      <c r="X8866" t="s">
        <v>32015</v>
      </c>
      <c r="Y8866" t="s">
        <v>19854</v>
      </c>
      <c r="Z8866" t="s">
        <v>19864</v>
      </c>
      <c r="AG8866" t="s">
        <v>32313</v>
      </c>
      <c r="AH8866" s="24">
        <v>1225100</v>
      </c>
      <c r="AI8866" t="s">
        <v>32314</v>
      </c>
      <c r="AJ8866" t="s">
        <v>32344</v>
      </c>
    </row>
    <row r="8867" spans="1:36" ht="17.25" hidden="1" customHeight="1" x14ac:dyDescent="0.2">
      <c r="A8867" s="4" t="s">
        <v>32310</v>
      </c>
      <c r="B8867" t="s">
        <v>31798</v>
      </c>
      <c r="C8867" t="s">
        <v>32311</v>
      </c>
      <c r="D8867" t="s">
        <v>32312</v>
      </c>
      <c r="E8867" t="s">
        <v>27646</v>
      </c>
      <c r="F8867" t="s">
        <v>86</v>
      </c>
      <c r="G8867" s="5">
        <v>60</v>
      </c>
      <c r="H8867" t="s">
        <v>42</v>
      </c>
      <c r="I8867" t="s">
        <v>65</v>
      </c>
      <c r="J8867" t="s">
        <v>45</v>
      </c>
      <c r="K8867" t="s">
        <v>45</v>
      </c>
      <c r="L8867" t="s">
        <v>45</v>
      </c>
      <c r="N8867" s="6">
        <v>2010</v>
      </c>
      <c r="R8867" s="7">
        <v>22.67022</v>
      </c>
      <c r="S8867" s="7">
        <v>39.058489999999999</v>
      </c>
      <c r="T8867" t="s">
        <v>46</v>
      </c>
      <c r="U8867" t="s">
        <v>32220</v>
      </c>
      <c r="X8867" t="s">
        <v>32015</v>
      </c>
      <c r="Y8867" t="s">
        <v>19854</v>
      </c>
      <c r="Z8867" t="s">
        <v>19864</v>
      </c>
      <c r="AG8867" t="s">
        <v>32313</v>
      </c>
      <c r="AH8867" s="24">
        <v>1225101</v>
      </c>
      <c r="AI8867" t="s">
        <v>32314</v>
      </c>
      <c r="AJ8867" t="s">
        <v>32345</v>
      </c>
    </row>
    <row r="8868" spans="1:36" ht="17.25" hidden="1" customHeight="1" x14ac:dyDescent="0.2">
      <c r="A8868" s="4" t="s">
        <v>32310</v>
      </c>
      <c r="B8868" t="s">
        <v>31798</v>
      </c>
      <c r="C8868" t="s">
        <v>32311</v>
      </c>
      <c r="D8868" t="s">
        <v>32312</v>
      </c>
      <c r="E8868" t="s">
        <v>28732</v>
      </c>
      <c r="F8868" t="s">
        <v>86</v>
      </c>
      <c r="G8868" s="5">
        <v>60</v>
      </c>
      <c r="H8868" t="s">
        <v>42</v>
      </c>
      <c r="I8868" t="s">
        <v>65</v>
      </c>
      <c r="J8868" t="s">
        <v>45</v>
      </c>
      <c r="K8868" t="s">
        <v>45</v>
      </c>
      <c r="L8868" t="s">
        <v>45</v>
      </c>
      <c r="N8868" s="6">
        <v>2010</v>
      </c>
      <c r="R8868" s="7">
        <v>22.67022</v>
      </c>
      <c r="S8868" s="7">
        <v>39.058489999999999</v>
      </c>
      <c r="T8868" t="s">
        <v>46</v>
      </c>
      <c r="U8868" t="s">
        <v>32220</v>
      </c>
      <c r="X8868" t="s">
        <v>32015</v>
      </c>
      <c r="Y8868" t="s">
        <v>19854</v>
      </c>
      <c r="Z8868" t="s">
        <v>19864</v>
      </c>
      <c r="AG8868" t="s">
        <v>32313</v>
      </c>
      <c r="AH8868" s="24">
        <v>1225102</v>
      </c>
      <c r="AI8868" t="s">
        <v>32314</v>
      </c>
      <c r="AJ8868" t="s">
        <v>32346</v>
      </c>
    </row>
    <row r="8869" spans="1:36" ht="17.25" hidden="1" customHeight="1" x14ac:dyDescent="0.2">
      <c r="A8869" s="4" t="s">
        <v>32310</v>
      </c>
      <c r="B8869" t="s">
        <v>31798</v>
      </c>
      <c r="C8869" t="s">
        <v>32311</v>
      </c>
      <c r="D8869" t="s">
        <v>32312</v>
      </c>
      <c r="E8869" t="s">
        <v>32146</v>
      </c>
      <c r="F8869" t="s">
        <v>86</v>
      </c>
      <c r="G8869" s="5">
        <v>60</v>
      </c>
      <c r="H8869" t="s">
        <v>42</v>
      </c>
      <c r="I8869" t="s">
        <v>65</v>
      </c>
      <c r="J8869" t="s">
        <v>45</v>
      </c>
      <c r="K8869" t="s">
        <v>45</v>
      </c>
      <c r="L8869" t="s">
        <v>45</v>
      </c>
      <c r="N8869" s="6">
        <v>2010</v>
      </c>
      <c r="R8869" s="7">
        <v>22.67022</v>
      </c>
      <c r="S8869" s="7">
        <v>39.058489999999999</v>
      </c>
      <c r="T8869" t="s">
        <v>46</v>
      </c>
      <c r="U8869" t="s">
        <v>32220</v>
      </c>
      <c r="X8869" t="s">
        <v>32015</v>
      </c>
      <c r="Y8869" t="s">
        <v>19854</v>
      </c>
      <c r="Z8869" t="s">
        <v>19864</v>
      </c>
      <c r="AG8869" t="s">
        <v>32313</v>
      </c>
      <c r="AH8869" s="24">
        <v>1225103</v>
      </c>
      <c r="AI8869" t="s">
        <v>32314</v>
      </c>
      <c r="AJ8869" t="s">
        <v>32347</v>
      </c>
    </row>
    <row r="8870" spans="1:36" ht="17.25" hidden="1" customHeight="1" x14ac:dyDescent="0.2">
      <c r="A8870" s="4" t="s">
        <v>32310</v>
      </c>
      <c r="B8870" t="s">
        <v>31798</v>
      </c>
      <c r="C8870" t="s">
        <v>32311</v>
      </c>
      <c r="D8870" t="s">
        <v>32312</v>
      </c>
      <c r="E8870" t="s">
        <v>32148</v>
      </c>
      <c r="F8870" t="s">
        <v>86</v>
      </c>
      <c r="G8870" s="5">
        <v>60</v>
      </c>
      <c r="H8870" t="s">
        <v>42</v>
      </c>
      <c r="I8870" t="s">
        <v>65</v>
      </c>
      <c r="J8870" t="s">
        <v>45</v>
      </c>
      <c r="K8870" t="s">
        <v>45</v>
      </c>
      <c r="L8870" t="s">
        <v>45</v>
      </c>
      <c r="N8870" s="6">
        <v>2010</v>
      </c>
      <c r="R8870" s="7">
        <v>22.67022</v>
      </c>
      <c r="S8870" s="7">
        <v>39.058489999999999</v>
      </c>
      <c r="T8870" t="s">
        <v>46</v>
      </c>
      <c r="U8870" t="s">
        <v>32220</v>
      </c>
      <c r="X8870" t="s">
        <v>32015</v>
      </c>
      <c r="Y8870" t="s">
        <v>19854</v>
      </c>
      <c r="Z8870" t="s">
        <v>19864</v>
      </c>
      <c r="AG8870" t="s">
        <v>32313</v>
      </c>
      <c r="AH8870" s="24">
        <v>1225104</v>
      </c>
      <c r="AI8870" t="s">
        <v>32314</v>
      </c>
      <c r="AJ8870" t="s">
        <v>32348</v>
      </c>
    </row>
    <row r="8871" spans="1:36" ht="17.25" hidden="1" customHeight="1" x14ac:dyDescent="0.2">
      <c r="A8871" s="4" t="s">
        <v>32354</v>
      </c>
      <c r="B8871" t="s">
        <v>31798</v>
      </c>
      <c r="C8871" t="s">
        <v>32355</v>
      </c>
      <c r="D8871" t="s">
        <v>32356</v>
      </c>
      <c r="E8871" t="s">
        <v>75</v>
      </c>
      <c r="F8871" t="s">
        <v>86</v>
      </c>
      <c r="G8871" s="5">
        <v>69</v>
      </c>
      <c r="H8871" t="s">
        <v>42</v>
      </c>
      <c r="I8871" t="s">
        <v>65</v>
      </c>
      <c r="J8871" t="s">
        <v>45</v>
      </c>
      <c r="K8871" t="s">
        <v>45</v>
      </c>
      <c r="L8871" t="s">
        <v>45</v>
      </c>
      <c r="N8871" s="6">
        <v>2012</v>
      </c>
      <c r="R8871" s="7">
        <v>29.484076999999999</v>
      </c>
      <c r="S8871" s="7">
        <v>43.540078000000001</v>
      </c>
      <c r="T8871" t="s">
        <v>504</v>
      </c>
      <c r="U8871" t="s">
        <v>32357</v>
      </c>
      <c r="X8871" t="s">
        <v>32358</v>
      </c>
      <c r="Y8871" t="s">
        <v>19854</v>
      </c>
      <c r="Z8871" t="s">
        <v>19864</v>
      </c>
      <c r="AD8871" t="s">
        <v>52</v>
      </c>
      <c r="AF8871" t="s">
        <v>52</v>
      </c>
      <c r="AI8871" t="s">
        <v>32359</v>
      </c>
      <c r="AJ8871" t="s">
        <v>32360</v>
      </c>
    </row>
    <row r="8872" spans="1:36" ht="17.25" hidden="1" customHeight="1" x14ac:dyDescent="0.2">
      <c r="A8872" s="4" t="s">
        <v>32354</v>
      </c>
      <c r="B8872" t="s">
        <v>31798</v>
      </c>
      <c r="C8872" t="s">
        <v>32355</v>
      </c>
      <c r="D8872" t="s">
        <v>32356</v>
      </c>
      <c r="E8872" t="s">
        <v>77</v>
      </c>
      <c r="F8872" t="s">
        <v>86</v>
      </c>
      <c r="G8872" s="5">
        <v>69</v>
      </c>
      <c r="H8872" t="s">
        <v>42</v>
      </c>
      <c r="I8872" t="s">
        <v>65</v>
      </c>
      <c r="J8872" t="s">
        <v>45</v>
      </c>
      <c r="K8872" t="s">
        <v>45</v>
      </c>
      <c r="L8872" t="s">
        <v>45</v>
      </c>
      <c r="N8872" s="6">
        <v>2012</v>
      </c>
      <c r="R8872" s="7">
        <v>29.484076999999999</v>
      </c>
      <c r="S8872" s="7">
        <v>43.540078000000001</v>
      </c>
      <c r="T8872" t="s">
        <v>504</v>
      </c>
      <c r="U8872" t="s">
        <v>32357</v>
      </c>
      <c r="X8872" t="s">
        <v>32358</v>
      </c>
      <c r="Y8872" t="s">
        <v>19854</v>
      </c>
      <c r="Z8872" t="s">
        <v>19864</v>
      </c>
      <c r="AD8872" t="s">
        <v>52</v>
      </c>
      <c r="AF8872" t="s">
        <v>52</v>
      </c>
      <c r="AI8872" t="s">
        <v>32359</v>
      </c>
      <c r="AJ8872" t="s">
        <v>32361</v>
      </c>
    </row>
    <row r="8873" spans="1:36" ht="17.25" hidden="1" customHeight="1" x14ac:dyDescent="0.2">
      <c r="A8873" s="4" t="s">
        <v>32386</v>
      </c>
      <c r="B8873" t="s">
        <v>31798</v>
      </c>
      <c r="C8873" t="s">
        <v>32387</v>
      </c>
      <c r="D8873" t="s">
        <v>32388</v>
      </c>
      <c r="E8873" t="s">
        <v>40</v>
      </c>
      <c r="F8873" t="s">
        <v>86</v>
      </c>
      <c r="G8873" s="5">
        <v>75</v>
      </c>
      <c r="H8873" t="s">
        <v>42</v>
      </c>
      <c r="I8873" t="s">
        <v>65</v>
      </c>
      <c r="J8873" t="s">
        <v>44</v>
      </c>
      <c r="K8873" t="s">
        <v>45</v>
      </c>
      <c r="L8873" t="s">
        <v>45</v>
      </c>
      <c r="N8873" s="6">
        <v>2006</v>
      </c>
      <c r="R8873" s="7">
        <v>26.8003</v>
      </c>
      <c r="S8873" s="7">
        <v>50.003900000000002</v>
      </c>
      <c r="T8873" t="s">
        <v>46</v>
      </c>
      <c r="U8873" t="s">
        <v>32389</v>
      </c>
      <c r="X8873" t="s">
        <v>31802</v>
      </c>
      <c r="Y8873" t="s">
        <v>19854</v>
      </c>
      <c r="Z8873" t="s">
        <v>19864</v>
      </c>
      <c r="AD8873" t="s">
        <v>880</v>
      </c>
      <c r="AE8873" t="s">
        <v>881</v>
      </c>
      <c r="AF8873" t="s">
        <v>1869</v>
      </c>
      <c r="AG8873" t="s">
        <v>32390</v>
      </c>
      <c r="AH8873" s="8">
        <v>1183608</v>
      </c>
      <c r="AI8873" t="s">
        <v>32391</v>
      </c>
      <c r="AJ8873" t="s">
        <v>32392</v>
      </c>
    </row>
    <row r="8874" spans="1:36" ht="17.25" hidden="1" customHeight="1" x14ac:dyDescent="0.2">
      <c r="A8874" s="4" t="s">
        <v>32386</v>
      </c>
      <c r="B8874" t="s">
        <v>31798</v>
      </c>
      <c r="C8874" t="s">
        <v>32387</v>
      </c>
      <c r="D8874" t="s">
        <v>32388</v>
      </c>
      <c r="E8874" t="s">
        <v>56</v>
      </c>
      <c r="F8874" t="s">
        <v>86</v>
      </c>
      <c r="G8874" s="5">
        <v>75</v>
      </c>
      <c r="H8874" t="s">
        <v>42</v>
      </c>
      <c r="I8874" t="s">
        <v>65</v>
      </c>
      <c r="J8874" t="s">
        <v>44</v>
      </c>
      <c r="K8874" t="s">
        <v>45</v>
      </c>
      <c r="L8874" t="s">
        <v>45</v>
      </c>
      <c r="N8874" s="24">
        <v>2006</v>
      </c>
      <c r="R8874" s="7">
        <v>26.8003</v>
      </c>
      <c r="S8874" s="7">
        <v>50.003900000000002</v>
      </c>
      <c r="T8874" t="s">
        <v>46</v>
      </c>
      <c r="U8874" t="s">
        <v>32389</v>
      </c>
      <c r="X8874" t="s">
        <v>31802</v>
      </c>
      <c r="Y8874" t="s">
        <v>19854</v>
      </c>
      <c r="Z8874" t="s">
        <v>19864</v>
      </c>
      <c r="AD8874" t="s">
        <v>880</v>
      </c>
      <c r="AE8874" t="s">
        <v>881</v>
      </c>
      <c r="AF8874" t="s">
        <v>1869</v>
      </c>
      <c r="AG8874" t="s">
        <v>32390</v>
      </c>
      <c r="AH8874" s="8">
        <v>1189841</v>
      </c>
      <c r="AI8874" t="s">
        <v>32391</v>
      </c>
      <c r="AJ8874" t="s">
        <v>32393</v>
      </c>
    </row>
    <row r="8875" spans="1:36" ht="17.25" hidden="1" customHeight="1" x14ac:dyDescent="0.2">
      <c r="A8875" s="4" t="s">
        <v>32443</v>
      </c>
      <c r="B8875" t="s">
        <v>31798</v>
      </c>
      <c r="C8875" t="s">
        <v>32444</v>
      </c>
      <c r="D8875" t="s">
        <v>32445</v>
      </c>
      <c r="E8875" t="s">
        <v>12813</v>
      </c>
      <c r="F8875" t="s">
        <v>86</v>
      </c>
      <c r="G8875" s="5">
        <v>50</v>
      </c>
      <c r="H8875" t="s">
        <v>42</v>
      </c>
      <c r="I8875" t="s">
        <v>65</v>
      </c>
      <c r="J8875" t="s">
        <v>45</v>
      </c>
      <c r="N8875" s="24">
        <v>1980</v>
      </c>
      <c r="R8875" s="7">
        <v>24.57</v>
      </c>
      <c r="S8875" s="7">
        <v>46.883000000000003</v>
      </c>
      <c r="T8875" t="s">
        <v>46</v>
      </c>
      <c r="U8875" t="s">
        <v>32405</v>
      </c>
      <c r="X8875" t="s">
        <v>32405</v>
      </c>
      <c r="Y8875" t="s">
        <v>19854</v>
      </c>
      <c r="Z8875" t="s">
        <v>19864</v>
      </c>
      <c r="AA8875" t="s">
        <v>32446</v>
      </c>
      <c r="AC8875" t="s">
        <v>32447</v>
      </c>
      <c r="AD8875" t="s">
        <v>52</v>
      </c>
      <c r="AF8875" t="s">
        <v>52</v>
      </c>
      <c r="AG8875" t="s">
        <v>32448</v>
      </c>
      <c r="AH8875" s="8">
        <v>1143625</v>
      </c>
      <c r="AI8875" t="s">
        <v>32449</v>
      </c>
      <c r="AJ8875" t="s">
        <v>32450</v>
      </c>
    </row>
    <row r="8876" spans="1:36" ht="17.25" hidden="1" customHeight="1" x14ac:dyDescent="0.2">
      <c r="A8876" s="4" t="s">
        <v>32443</v>
      </c>
      <c r="B8876" t="s">
        <v>31798</v>
      </c>
      <c r="C8876" t="s">
        <v>32444</v>
      </c>
      <c r="D8876" t="s">
        <v>32445</v>
      </c>
      <c r="E8876" t="s">
        <v>12819</v>
      </c>
      <c r="F8876" t="s">
        <v>86</v>
      </c>
      <c r="G8876" s="5">
        <v>50</v>
      </c>
      <c r="H8876" t="s">
        <v>42</v>
      </c>
      <c r="I8876" t="s">
        <v>65</v>
      </c>
      <c r="J8876" t="s">
        <v>45</v>
      </c>
      <c r="N8876" s="6">
        <v>1980</v>
      </c>
      <c r="R8876" s="7">
        <v>24.57</v>
      </c>
      <c r="S8876" s="7">
        <v>46.883000000000003</v>
      </c>
      <c r="T8876" t="s">
        <v>46</v>
      </c>
      <c r="U8876" t="s">
        <v>32405</v>
      </c>
      <c r="X8876" t="s">
        <v>32405</v>
      </c>
      <c r="Y8876" t="s">
        <v>19854</v>
      </c>
      <c r="Z8876" t="s">
        <v>19864</v>
      </c>
      <c r="AA8876" t="s">
        <v>32446</v>
      </c>
      <c r="AC8876" t="s">
        <v>32447</v>
      </c>
      <c r="AD8876" t="s">
        <v>52</v>
      </c>
      <c r="AF8876" t="s">
        <v>52</v>
      </c>
      <c r="AG8876" t="s">
        <v>32448</v>
      </c>
      <c r="AH8876" s="8">
        <v>1143626</v>
      </c>
      <c r="AI8876" t="s">
        <v>32449</v>
      </c>
      <c r="AJ8876" t="s">
        <v>32451</v>
      </c>
    </row>
    <row r="8877" spans="1:36" ht="17.25" hidden="1" customHeight="1" x14ac:dyDescent="0.2">
      <c r="A8877" s="4" t="s">
        <v>32443</v>
      </c>
      <c r="B8877" t="s">
        <v>31798</v>
      </c>
      <c r="C8877" t="s">
        <v>32444</v>
      </c>
      <c r="D8877" t="s">
        <v>32445</v>
      </c>
      <c r="E8877" t="s">
        <v>6044</v>
      </c>
      <c r="F8877" t="s">
        <v>86</v>
      </c>
      <c r="G8877" s="5">
        <v>50</v>
      </c>
      <c r="H8877" t="s">
        <v>42</v>
      </c>
      <c r="I8877" t="s">
        <v>65</v>
      </c>
      <c r="J8877" t="s">
        <v>45</v>
      </c>
      <c r="N8877" s="6">
        <v>1980</v>
      </c>
      <c r="R8877" s="7">
        <v>24.57</v>
      </c>
      <c r="S8877" s="7">
        <v>46.883000000000003</v>
      </c>
      <c r="T8877" t="s">
        <v>46</v>
      </c>
      <c r="U8877" t="s">
        <v>32405</v>
      </c>
      <c r="X8877" t="s">
        <v>32405</v>
      </c>
      <c r="Y8877" t="s">
        <v>19854</v>
      </c>
      <c r="Z8877" t="s">
        <v>19864</v>
      </c>
      <c r="AA8877" t="s">
        <v>32446</v>
      </c>
      <c r="AC8877" t="s">
        <v>32447</v>
      </c>
      <c r="AD8877" t="s">
        <v>52</v>
      </c>
      <c r="AF8877" t="s">
        <v>52</v>
      </c>
      <c r="AG8877" t="s">
        <v>32448</v>
      </c>
      <c r="AH8877" s="8">
        <v>1143627</v>
      </c>
      <c r="AI8877" t="s">
        <v>32449</v>
      </c>
      <c r="AJ8877" t="s">
        <v>32452</v>
      </c>
    </row>
    <row r="8878" spans="1:36" ht="17.25" hidden="1" customHeight="1" x14ac:dyDescent="0.2">
      <c r="A8878" s="4" t="s">
        <v>32443</v>
      </c>
      <c r="B8878" t="s">
        <v>31798</v>
      </c>
      <c r="C8878" t="s">
        <v>32444</v>
      </c>
      <c r="D8878" t="s">
        <v>32445</v>
      </c>
      <c r="E8878" t="s">
        <v>6046</v>
      </c>
      <c r="F8878" t="s">
        <v>86</v>
      </c>
      <c r="G8878" s="5">
        <v>50</v>
      </c>
      <c r="H8878" t="s">
        <v>42</v>
      </c>
      <c r="I8878" t="s">
        <v>65</v>
      </c>
      <c r="J8878" t="s">
        <v>45</v>
      </c>
      <c r="N8878" s="6">
        <v>1980</v>
      </c>
      <c r="R8878" s="7">
        <v>24.57</v>
      </c>
      <c r="S8878" s="7">
        <v>46.883000000000003</v>
      </c>
      <c r="T8878" t="s">
        <v>46</v>
      </c>
      <c r="U8878" t="s">
        <v>32405</v>
      </c>
      <c r="X8878" t="s">
        <v>32405</v>
      </c>
      <c r="Y8878" t="s">
        <v>19854</v>
      </c>
      <c r="Z8878" t="s">
        <v>19864</v>
      </c>
      <c r="AA8878" t="s">
        <v>32446</v>
      </c>
      <c r="AC8878" t="s">
        <v>32447</v>
      </c>
      <c r="AD8878" t="s">
        <v>52</v>
      </c>
      <c r="AF8878" t="s">
        <v>52</v>
      </c>
      <c r="AG8878" t="s">
        <v>32448</v>
      </c>
      <c r="AH8878" s="8">
        <v>1143628</v>
      </c>
      <c r="AI8878" t="s">
        <v>32449</v>
      </c>
      <c r="AJ8878" t="s">
        <v>32453</v>
      </c>
    </row>
    <row r="8879" spans="1:36" ht="17.25" hidden="1" customHeight="1" x14ac:dyDescent="0.2">
      <c r="A8879" s="4" t="s">
        <v>32443</v>
      </c>
      <c r="B8879" t="s">
        <v>31798</v>
      </c>
      <c r="C8879" t="s">
        <v>32444</v>
      </c>
      <c r="D8879" t="s">
        <v>32445</v>
      </c>
      <c r="E8879" t="s">
        <v>13033</v>
      </c>
      <c r="F8879" t="s">
        <v>86</v>
      </c>
      <c r="G8879" s="5">
        <v>50</v>
      </c>
      <c r="H8879" t="s">
        <v>42</v>
      </c>
      <c r="I8879" t="s">
        <v>65</v>
      </c>
      <c r="J8879" t="s">
        <v>45</v>
      </c>
      <c r="N8879" s="6">
        <v>1980</v>
      </c>
      <c r="R8879" s="7">
        <v>24.57</v>
      </c>
      <c r="S8879" s="7">
        <v>46.883000000000003</v>
      </c>
      <c r="T8879" t="s">
        <v>46</v>
      </c>
      <c r="U8879" t="s">
        <v>32405</v>
      </c>
      <c r="X8879" t="s">
        <v>32405</v>
      </c>
      <c r="Y8879" t="s">
        <v>19854</v>
      </c>
      <c r="Z8879" t="s">
        <v>19864</v>
      </c>
      <c r="AA8879" t="s">
        <v>32446</v>
      </c>
      <c r="AC8879" t="s">
        <v>32447</v>
      </c>
      <c r="AD8879" t="s">
        <v>52</v>
      </c>
      <c r="AF8879" t="s">
        <v>52</v>
      </c>
      <c r="AG8879" t="s">
        <v>32448</v>
      </c>
      <c r="AH8879" s="8">
        <v>1143629</v>
      </c>
      <c r="AI8879" t="s">
        <v>32449</v>
      </c>
      <c r="AJ8879" t="s">
        <v>32454</v>
      </c>
    </row>
    <row r="8880" spans="1:36" ht="17.25" hidden="1" customHeight="1" x14ac:dyDescent="0.2">
      <c r="A8880" s="4" t="s">
        <v>32443</v>
      </c>
      <c r="B8880" t="s">
        <v>31798</v>
      </c>
      <c r="C8880" t="s">
        <v>32444</v>
      </c>
      <c r="D8880" t="s">
        <v>32445</v>
      </c>
      <c r="E8880" t="s">
        <v>17923</v>
      </c>
      <c r="F8880" t="s">
        <v>86</v>
      </c>
      <c r="G8880" s="5">
        <v>50</v>
      </c>
      <c r="H8880" t="s">
        <v>42</v>
      </c>
      <c r="I8880" t="s">
        <v>65</v>
      </c>
      <c r="J8880" t="s">
        <v>45</v>
      </c>
      <c r="N8880" s="6">
        <v>1980</v>
      </c>
      <c r="R8880" s="7">
        <v>24.57</v>
      </c>
      <c r="S8880" s="7">
        <v>46.883000000000003</v>
      </c>
      <c r="T8880" t="s">
        <v>46</v>
      </c>
      <c r="U8880" t="s">
        <v>32405</v>
      </c>
      <c r="X8880" t="s">
        <v>32405</v>
      </c>
      <c r="Y8880" t="s">
        <v>19854</v>
      </c>
      <c r="Z8880" t="s">
        <v>19864</v>
      </c>
      <c r="AA8880" t="s">
        <v>32446</v>
      </c>
      <c r="AC8880" t="s">
        <v>32447</v>
      </c>
      <c r="AD8880" t="s">
        <v>52</v>
      </c>
      <c r="AF8880" t="s">
        <v>52</v>
      </c>
      <c r="AG8880" t="s">
        <v>32448</v>
      </c>
      <c r="AH8880" s="8">
        <v>1143630</v>
      </c>
      <c r="AI8880" t="s">
        <v>32449</v>
      </c>
      <c r="AJ8880" t="s">
        <v>32455</v>
      </c>
    </row>
    <row r="8881" spans="1:36" ht="17.25" hidden="1" customHeight="1" x14ac:dyDescent="0.2">
      <c r="A8881" s="4" t="s">
        <v>32443</v>
      </c>
      <c r="B8881" t="s">
        <v>31798</v>
      </c>
      <c r="C8881" t="s">
        <v>32444</v>
      </c>
      <c r="D8881" t="s">
        <v>32445</v>
      </c>
      <c r="E8881" t="s">
        <v>17926</v>
      </c>
      <c r="F8881" t="s">
        <v>86</v>
      </c>
      <c r="G8881" s="5">
        <v>50</v>
      </c>
      <c r="H8881" t="s">
        <v>42</v>
      </c>
      <c r="I8881" t="s">
        <v>65</v>
      </c>
      <c r="J8881" t="s">
        <v>45</v>
      </c>
      <c r="N8881" s="6">
        <v>1980</v>
      </c>
      <c r="R8881" s="7">
        <v>24.57</v>
      </c>
      <c r="S8881" s="7">
        <v>46.883000000000003</v>
      </c>
      <c r="T8881" t="s">
        <v>46</v>
      </c>
      <c r="U8881" t="s">
        <v>32405</v>
      </c>
      <c r="X8881" t="s">
        <v>32405</v>
      </c>
      <c r="Y8881" t="s">
        <v>19854</v>
      </c>
      <c r="Z8881" t="s">
        <v>19864</v>
      </c>
      <c r="AA8881" t="s">
        <v>32446</v>
      </c>
      <c r="AC8881" t="s">
        <v>32447</v>
      </c>
      <c r="AD8881" t="s">
        <v>52</v>
      </c>
      <c r="AF8881" t="s">
        <v>52</v>
      </c>
      <c r="AG8881" t="s">
        <v>32448</v>
      </c>
      <c r="AH8881" s="8">
        <v>1143631</v>
      </c>
      <c r="AI8881" t="s">
        <v>32449</v>
      </c>
      <c r="AJ8881" t="s">
        <v>32456</v>
      </c>
    </row>
    <row r="8882" spans="1:36" ht="17.25" hidden="1" customHeight="1" x14ac:dyDescent="0.2">
      <c r="A8882" s="4" t="s">
        <v>32443</v>
      </c>
      <c r="B8882" t="s">
        <v>31798</v>
      </c>
      <c r="C8882" t="s">
        <v>32444</v>
      </c>
      <c r="D8882" t="s">
        <v>32445</v>
      </c>
      <c r="E8882" t="s">
        <v>17929</v>
      </c>
      <c r="F8882" t="s">
        <v>86</v>
      </c>
      <c r="G8882" s="5">
        <v>50</v>
      </c>
      <c r="H8882" t="s">
        <v>42</v>
      </c>
      <c r="I8882" t="s">
        <v>65</v>
      </c>
      <c r="J8882" t="s">
        <v>45</v>
      </c>
      <c r="N8882" s="6">
        <v>1980</v>
      </c>
      <c r="R8882" s="7">
        <v>24.57</v>
      </c>
      <c r="S8882" s="7">
        <v>46.883000000000003</v>
      </c>
      <c r="T8882" t="s">
        <v>46</v>
      </c>
      <c r="U8882" t="s">
        <v>32405</v>
      </c>
      <c r="X8882" t="s">
        <v>32405</v>
      </c>
      <c r="Y8882" t="s">
        <v>19854</v>
      </c>
      <c r="Z8882" t="s">
        <v>19864</v>
      </c>
      <c r="AA8882" t="s">
        <v>32446</v>
      </c>
      <c r="AC8882" t="s">
        <v>32447</v>
      </c>
      <c r="AD8882" t="s">
        <v>52</v>
      </c>
      <c r="AF8882" t="s">
        <v>52</v>
      </c>
      <c r="AG8882" t="s">
        <v>32448</v>
      </c>
      <c r="AH8882" s="8">
        <v>1143632</v>
      </c>
      <c r="AI8882" t="s">
        <v>32449</v>
      </c>
      <c r="AJ8882" t="s">
        <v>32457</v>
      </c>
    </row>
    <row r="8883" spans="1:36" ht="17.25" hidden="1" customHeight="1" x14ac:dyDescent="0.2">
      <c r="A8883" s="4" t="s">
        <v>32443</v>
      </c>
      <c r="B8883" t="s">
        <v>31798</v>
      </c>
      <c r="C8883" t="s">
        <v>32444</v>
      </c>
      <c r="D8883" t="s">
        <v>32445</v>
      </c>
      <c r="E8883" t="s">
        <v>17932</v>
      </c>
      <c r="F8883" t="s">
        <v>86</v>
      </c>
      <c r="G8883" s="5">
        <v>50</v>
      </c>
      <c r="H8883" t="s">
        <v>42</v>
      </c>
      <c r="I8883" t="s">
        <v>65</v>
      </c>
      <c r="J8883" t="s">
        <v>45</v>
      </c>
      <c r="N8883" s="24">
        <v>1981</v>
      </c>
      <c r="R8883" s="7">
        <v>24.57</v>
      </c>
      <c r="S8883" s="7">
        <v>46.883000000000003</v>
      </c>
      <c r="T8883" t="s">
        <v>46</v>
      </c>
      <c r="U8883" t="s">
        <v>32405</v>
      </c>
      <c r="X8883" t="s">
        <v>32405</v>
      </c>
      <c r="Y8883" t="s">
        <v>19854</v>
      </c>
      <c r="Z8883" t="s">
        <v>19864</v>
      </c>
      <c r="AA8883" t="s">
        <v>32446</v>
      </c>
      <c r="AC8883" t="s">
        <v>32447</v>
      </c>
      <c r="AD8883" t="s">
        <v>52</v>
      </c>
      <c r="AF8883" t="s">
        <v>52</v>
      </c>
      <c r="AG8883" t="s">
        <v>32448</v>
      </c>
      <c r="AH8883" s="27">
        <v>1143633</v>
      </c>
      <c r="AI8883" t="s">
        <v>32449</v>
      </c>
      <c r="AJ8883" t="s">
        <v>32458</v>
      </c>
    </row>
    <row r="8884" spans="1:36" ht="17.25" hidden="1" customHeight="1" x14ac:dyDescent="0.2">
      <c r="A8884" s="4" t="s">
        <v>32443</v>
      </c>
      <c r="B8884" t="s">
        <v>31798</v>
      </c>
      <c r="C8884" t="s">
        <v>32444</v>
      </c>
      <c r="D8884" t="s">
        <v>32445</v>
      </c>
      <c r="E8884" t="s">
        <v>9207</v>
      </c>
      <c r="F8884" t="s">
        <v>86</v>
      </c>
      <c r="G8884" s="5">
        <v>50</v>
      </c>
      <c r="H8884" t="s">
        <v>42</v>
      </c>
      <c r="I8884" t="s">
        <v>65</v>
      </c>
      <c r="J8884" t="s">
        <v>45</v>
      </c>
      <c r="N8884" s="6">
        <v>1981</v>
      </c>
      <c r="R8884" s="7">
        <v>24.57</v>
      </c>
      <c r="S8884" s="7">
        <v>46.883000000000003</v>
      </c>
      <c r="T8884" t="s">
        <v>46</v>
      </c>
      <c r="U8884" t="s">
        <v>32405</v>
      </c>
      <c r="X8884" t="s">
        <v>32405</v>
      </c>
      <c r="Y8884" t="s">
        <v>19854</v>
      </c>
      <c r="Z8884" t="s">
        <v>19864</v>
      </c>
      <c r="AA8884" t="s">
        <v>32446</v>
      </c>
      <c r="AC8884" t="s">
        <v>32447</v>
      </c>
      <c r="AD8884" t="s">
        <v>52</v>
      </c>
      <c r="AF8884" t="s">
        <v>52</v>
      </c>
      <c r="AG8884" t="s">
        <v>32448</v>
      </c>
      <c r="AH8884" s="8">
        <v>1143634</v>
      </c>
      <c r="AI8884" t="s">
        <v>32449</v>
      </c>
      <c r="AJ8884" t="s">
        <v>32459</v>
      </c>
    </row>
    <row r="8885" spans="1:36" ht="17.25" hidden="1" customHeight="1" x14ac:dyDescent="0.2">
      <c r="A8885" s="4" t="s">
        <v>32443</v>
      </c>
      <c r="B8885" t="s">
        <v>31798</v>
      </c>
      <c r="C8885" t="s">
        <v>32444</v>
      </c>
      <c r="D8885" t="s">
        <v>32445</v>
      </c>
      <c r="E8885" t="s">
        <v>1693</v>
      </c>
      <c r="F8885" t="s">
        <v>86</v>
      </c>
      <c r="G8885" s="5">
        <v>50</v>
      </c>
      <c r="H8885" t="s">
        <v>42</v>
      </c>
      <c r="I8885" t="s">
        <v>65</v>
      </c>
      <c r="J8885" t="s">
        <v>45</v>
      </c>
      <c r="N8885" s="6">
        <v>1981</v>
      </c>
      <c r="R8885" s="7">
        <v>24.57</v>
      </c>
      <c r="S8885" s="7">
        <v>46.883000000000003</v>
      </c>
      <c r="T8885" t="s">
        <v>46</v>
      </c>
      <c r="U8885" t="s">
        <v>32405</v>
      </c>
      <c r="X8885" t="s">
        <v>32405</v>
      </c>
      <c r="Y8885" t="s">
        <v>19854</v>
      </c>
      <c r="Z8885" t="s">
        <v>19864</v>
      </c>
      <c r="AA8885" t="s">
        <v>32446</v>
      </c>
      <c r="AC8885" t="s">
        <v>32447</v>
      </c>
      <c r="AD8885" t="s">
        <v>52</v>
      </c>
      <c r="AF8885" t="s">
        <v>52</v>
      </c>
      <c r="AG8885" t="s">
        <v>32448</v>
      </c>
      <c r="AH8885" s="8">
        <v>1143635</v>
      </c>
      <c r="AI8885" t="s">
        <v>32449</v>
      </c>
      <c r="AJ8885" t="s">
        <v>32460</v>
      </c>
    </row>
    <row r="8886" spans="1:36" ht="17.25" hidden="1" customHeight="1" x14ac:dyDescent="0.2">
      <c r="A8886" s="4" t="s">
        <v>32443</v>
      </c>
      <c r="B8886" t="s">
        <v>31798</v>
      </c>
      <c r="C8886" t="s">
        <v>32444</v>
      </c>
      <c r="D8886" t="s">
        <v>32445</v>
      </c>
      <c r="E8886" t="s">
        <v>1701</v>
      </c>
      <c r="F8886" t="s">
        <v>86</v>
      </c>
      <c r="G8886" s="5">
        <v>50</v>
      </c>
      <c r="H8886" t="s">
        <v>42</v>
      </c>
      <c r="I8886" t="s">
        <v>65</v>
      </c>
      <c r="J8886" t="s">
        <v>45</v>
      </c>
      <c r="N8886" s="6">
        <v>1981</v>
      </c>
      <c r="R8886" s="7">
        <v>24.57</v>
      </c>
      <c r="S8886" s="7">
        <v>46.883000000000003</v>
      </c>
      <c r="T8886" t="s">
        <v>46</v>
      </c>
      <c r="U8886" t="s">
        <v>32405</v>
      </c>
      <c r="X8886" t="s">
        <v>32405</v>
      </c>
      <c r="Y8886" t="s">
        <v>19854</v>
      </c>
      <c r="Z8886" t="s">
        <v>19864</v>
      </c>
      <c r="AA8886" t="s">
        <v>32446</v>
      </c>
      <c r="AC8886" t="s">
        <v>32447</v>
      </c>
      <c r="AD8886" t="s">
        <v>52</v>
      </c>
      <c r="AF8886" t="s">
        <v>52</v>
      </c>
      <c r="AG8886" t="s">
        <v>32448</v>
      </c>
      <c r="AH8886" s="27">
        <v>1143636</v>
      </c>
      <c r="AI8886" t="s">
        <v>32449</v>
      </c>
      <c r="AJ8886" t="s">
        <v>32461</v>
      </c>
    </row>
    <row r="8887" spans="1:36" ht="17.25" hidden="1" customHeight="1" x14ac:dyDescent="0.2">
      <c r="A8887" s="4" t="s">
        <v>32443</v>
      </c>
      <c r="B8887" t="s">
        <v>31798</v>
      </c>
      <c r="C8887" t="s">
        <v>32444</v>
      </c>
      <c r="D8887" t="s">
        <v>32445</v>
      </c>
      <c r="E8887" t="s">
        <v>1703</v>
      </c>
      <c r="F8887" t="s">
        <v>86</v>
      </c>
      <c r="G8887" s="5">
        <v>50</v>
      </c>
      <c r="H8887" t="s">
        <v>42</v>
      </c>
      <c r="I8887" t="s">
        <v>65</v>
      </c>
      <c r="J8887" t="s">
        <v>45</v>
      </c>
      <c r="N8887" s="24">
        <v>1981</v>
      </c>
      <c r="R8887" s="7">
        <v>24.57</v>
      </c>
      <c r="S8887" s="7">
        <v>46.883000000000003</v>
      </c>
      <c r="T8887" t="s">
        <v>46</v>
      </c>
      <c r="U8887" t="s">
        <v>32405</v>
      </c>
      <c r="X8887" t="s">
        <v>32405</v>
      </c>
      <c r="Y8887" t="s">
        <v>19854</v>
      </c>
      <c r="Z8887" t="s">
        <v>19864</v>
      </c>
      <c r="AA8887" t="s">
        <v>32446</v>
      </c>
      <c r="AC8887" t="s">
        <v>32447</v>
      </c>
      <c r="AD8887" t="s">
        <v>52</v>
      </c>
      <c r="AF8887" t="s">
        <v>52</v>
      </c>
      <c r="AG8887" t="s">
        <v>32448</v>
      </c>
      <c r="AH8887" s="8">
        <v>1143637</v>
      </c>
      <c r="AI8887" t="s">
        <v>32449</v>
      </c>
      <c r="AJ8887" t="s">
        <v>32462</v>
      </c>
    </row>
    <row r="8888" spans="1:36" ht="17.25" hidden="1" customHeight="1" x14ac:dyDescent="0.2">
      <c r="A8888" s="4" t="s">
        <v>32443</v>
      </c>
      <c r="B8888" t="s">
        <v>31798</v>
      </c>
      <c r="C8888" t="s">
        <v>32444</v>
      </c>
      <c r="D8888" t="s">
        <v>32445</v>
      </c>
      <c r="E8888" t="s">
        <v>1705</v>
      </c>
      <c r="F8888" t="s">
        <v>86</v>
      </c>
      <c r="G8888" s="5">
        <v>50</v>
      </c>
      <c r="H8888" t="s">
        <v>42</v>
      </c>
      <c r="I8888" t="s">
        <v>65</v>
      </c>
      <c r="J8888" t="s">
        <v>45</v>
      </c>
      <c r="N8888" s="6">
        <v>1981</v>
      </c>
      <c r="R8888" s="7">
        <v>24.57</v>
      </c>
      <c r="S8888" s="7">
        <v>46.883000000000003</v>
      </c>
      <c r="T8888" t="s">
        <v>46</v>
      </c>
      <c r="U8888" t="s">
        <v>32405</v>
      </c>
      <c r="X8888" t="s">
        <v>32405</v>
      </c>
      <c r="Y8888" t="s">
        <v>19854</v>
      </c>
      <c r="Z8888" t="s">
        <v>19864</v>
      </c>
      <c r="AA8888" t="s">
        <v>32446</v>
      </c>
      <c r="AC8888" t="s">
        <v>32447</v>
      </c>
      <c r="AD8888" t="s">
        <v>52</v>
      </c>
      <c r="AF8888" t="s">
        <v>52</v>
      </c>
      <c r="AG8888" t="s">
        <v>32448</v>
      </c>
      <c r="AH8888" s="27">
        <v>1143638</v>
      </c>
      <c r="AI8888" t="s">
        <v>32449</v>
      </c>
      <c r="AJ8888" t="s">
        <v>32463</v>
      </c>
    </row>
    <row r="8889" spans="1:36" ht="17.25" hidden="1" customHeight="1" x14ac:dyDescent="0.2">
      <c r="A8889" s="4" t="s">
        <v>32443</v>
      </c>
      <c r="B8889" t="s">
        <v>31798</v>
      </c>
      <c r="C8889" t="s">
        <v>32444</v>
      </c>
      <c r="D8889" t="s">
        <v>32445</v>
      </c>
      <c r="E8889" t="s">
        <v>1707</v>
      </c>
      <c r="F8889" t="s">
        <v>86</v>
      </c>
      <c r="G8889" s="5">
        <v>50</v>
      </c>
      <c r="H8889" t="s">
        <v>42</v>
      </c>
      <c r="I8889" t="s">
        <v>65</v>
      </c>
      <c r="J8889" t="s">
        <v>45</v>
      </c>
      <c r="N8889" s="6">
        <v>1981</v>
      </c>
      <c r="R8889" s="7">
        <v>24.57</v>
      </c>
      <c r="S8889" s="7">
        <v>46.883000000000003</v>
      </c>
      <c r="T8889" t="s">
        <v>46</v>
      </c>
      <c r="U8889" t="s">
        <v>32405</v>
      </c>
      <c r="X8889" t="s">
        <v>32405</v>
      </c>
      <c r="Y8889" t="s">
        <v>19854</v>
      </c>
      <c r="Z8889" t="s">
        <v>19864</v>
      </c>
      <c r="AA8889" t="s">
        <v>32446</v>
      </c>
      <c r="AC8889" t="s">
        <v>32447</v>
      </c>
      <c r="AD8889" t="s">
        <v>52</v>
      </c>
      <c r="AF8889" t="s">
        <v>52</v>
      </c>
      <c r="AG8889" t="s">
        <v>32448</v>
      </c>
      <c r="AH8889" s="27">
        <v>1143639</v>
      </c>
      <c r="AI8889" t="s">
        <v>32449</v>
      </c>
      <c r="AJ8889" t="s">
        <v>32464</v>
      </c>
    </row>
    <row r="8890" spans="1:36" ht="17.25" hidden="1" customHeight="1" x14ac:dyDescent="0.2">
      <c r="A8890" s="4" t="s">
        <v>32443</v>
      </c>
      <c r="B8890" t="s">
        <v>31798</v>
      </c>
      <c r="C8890" t="s">
        <v>32444</v>
      </c>
      <c r="D8890" t="s">
        <v>32445</v>
      </c>
      <c r="E8890" t="s">
        <v>1709</v>
      </c>
      <c r="F8890" t="s">
        <v>86</v>
      </c>
      <c r="G8890" s="5">
        <v>50</v>
      </c>
      <c r="H8890" t="s">
        <v>42</v>
      </c>
      <c r="I8890" t="s">
        <v>65</v>
      </c>
      <c r="J8890" t="s">
        <v>45</v>
      </c>
      <c r="N8890" s="6">
        <v>1981</v>
      </c>
      <c r="R8890" s="7">
        <v>24.57</v>
      </c>
      <c r="S8890" s="7">
        <v>46.883000000000003</v>
      </c>
      <c r="T8890" t="s">
        <v>46</v>
      </c>
      <c r="U8890" t="s">
        <v>32405</v>
      </c>
      <c r="X8890" t="s">
        <v>32405</v>
      </c>
      <c r="Y8890" t="s">
        <v>19854</v>
      </c>
      <c r="Z8890" t="s">
        <v>19864</v>
      </c>
      <c r="AA8890" t="s">
        <v>32446</v>
      </c>
      <c r="AC8890" t="s">
        <v>32447</v>
      </c>
      <c r="AD8890" t="s">
        <v>52</v>
      </c>
      <c r="AF8890" t="s">
        <v>52</v>
      </c>
      <c r="AG8890" t="s">
        <v>32448</v>
      </c>
      <c r="AH8890" s="27">
        <v>1143640</v>
      </c>
      <c r="AI8890" t="s">
        <v>32449</v>
      </c>
      <c r="AJ8890" t="s">
        <v>32465</v>
      </c>
    </row>
    <row r="8891" spans="1:36" ht="17.25" hidden="1" customHeight="1" x14ac:dyDescent="0.2">
      <c r="A8891" s="4" t="s">
        <v>32443</v>
      </c>
      <c r="B8891" t="s">
        <v>31798</v>
      </c>
      <c r="C8891" t="s">
        <v>32444</v>
      </c>
      <c r="D8891" t="s">
        <v>32445</v>
      </c>
      <c r="E8891" t="s">
        <v>32466</v>
      </c>
      <c r="F8891" t="s">
        <v>86</v>
      </c>
      <c r="G8891" s="5">
        <v>57.6</v>
      </c>
      <c r="H8891" t="s">
        <v>42</v>
      </c>
      <c r="I8891" t="s">
        <v>65</v>
      </c>
      <c r="J8891" t="s">
        <v>45</v>
      </c>
      <c r="N8891" s="6">
        <v>1994</v>
      </c>
      <c r="R8891" s="7">
        <v>24.57</v>
      </c>
      <c r="S8891" s="7">
        <v>46.883000000000003</v>
      </c>
      <c r="T8891" t="s">
        <v>46</v>
      </c>
      <c r="U8891" t="s">
        <v>32405</v>
      </c>
      <c r="X8891" t="s">
        <v>32405</v>
      </c>
      <c r="Y8891" t="s">
        <v>19854</v>
      </c>
      <c r="Z8891" t="s">
        <v>19864</v>
      </c>
      <c r="AA8891" t="s">
        <v>32446</v>
      </c>
      <c r="AC8891" t="s">
        <v>32447</v>
      </c>
      <c r="AD8891" t="s">
        <v>52</v>
      </c>
      <c r="AF8891" t="s">
        <v>52</v>
      </c>
      <c r="AG8891" t="s">
        <v>32448</v>
      </c>
      <c r="AH8891" s="27">
        <v>1143641</v>
      </c>
      <c r="AI8891" t="s">
        <v>32449</v>
      </c>
      <c r="AJ8891" t="s">
        <v>32467</v>
      </c>
    </row>
    <row r="8892" spans="1:36" ht="17.25" hidden="1" customHeight="1" x14ac:dyDescent="0.2">
      <c r="A8892" s="4" t="s">
        <v>32443</v>
      </c>
      <c r="B8892" t="s">
        <v>31798</v>
      </c>
      <c r="C8892" t="s">
        <v>32444</v>
      </c>
      <c r="D8892" t="s">
        <v>32445</v>
      </c>
      <c r="E8892" t="s">
        <v>32468</v>
      </c>
      <c r="F8892" t="s">
        <v>86</v>
      </c>
      <c r="G8892" s="5">
        <v>57.6</v>
      </c>
      <c r="H8892" t="s">
        <v>42</v>
      </c>
      <c r="I8892" t="s">
        <v>65</v>
      </c>
      <c r="J8892" t="s">
        <v>45</v>
      </c>
      <c r="N8892" s="6">
        <v>1994</v>
      </c>
      <c r="R8892" s="7">
        <v>24.57</v>
      </c>
      <c r="S8892" s="7">
        <v>46.883000000000003</v>
      </c>
      <c r="T8892" t="s">
        <v>46</v>
      </c>
      <c r="U8892" t="s">
        <v>32405</v>
      </c>
      <c r="X8892" t="s">
        <v>32405</v>
      </c>
      <c r="Y8892" t="s">
        <v>19854</v>
      </c>
      <c r="Z8892" t="s">
        <v>19864</v>
      </c>
      <c r="AA8892" t="s">
        <v>32446</v>
      </c>
      <c r="AC8892" t="s">
        <v>32447</v>
      </c>
      <c r="AD8892" t="s">
        <v>52</v>
      </c>
      <c r="AF8892" t="s">
        <v>52</v>
      </c>
      <c r="AG8892" t="s">
        <v>32448</v>
      </c>
      <c r="AH8892" s="27">
        <v>1143642</v>
      </c>
      <c r="AI8892" t="s">
        <v>32449</v>
      </c>
      <c r="AJ8892" t="s">
        <v>32469</v>
      </c>
    </row>
    <row r="8893" spans="1:36" ht="17.25" hidden="1" customHeight="1" x14ac:dyDescent="0.2">
      <c r="A8893" s="4" t="s">
        <v>32443</v>
      </c>
      <c r="B8893" t="s">
        <v>31798</v>
      </c>
      <c r="C8893" t="s">
        <v>32444</v>
      </c>
      <c r="D8893" t="s">
        <v>32445</v>
      </c>
      <c r="E8893" t="s">
        <v>32470</v>
      </c>
      <c r="F8893" t="s">
        <v>86</v>
      </c>
      <c r="G8893" s="5">
        <v>57.6</v>
      </c>
      <c r="H8893" t="s">
        <v>42</v>
      </c>
      <c r="I8893" t="s">
        <v>65</v>
      </c>
      <c r="J8893" t="s">
        <v>45</v>
      </c>
      <c r="N8893" s="6">
        <v>1994</v>
      </c>
      <c r="R8893" s="7">
        <v>24.57</v>
      </c>
      <c r="S8893" s="7">
        <v>46.883000000000003</v>
      </c>
      <c r="T8893" t="s">
        <v>46</v>
      </c>
      <c r="U8893" t="s">
        <v>32405</v>
      </c>
      <c r="X8893" t="s">
        <v>32405</v>
      </c>
      <c r="Y8893" t="s">
        <v>19854</v>
      </c>
      <c r="Z8893" t="s">
        <v>19864</v>
      </c>
      <c r="AA8893" t="s">
        <v>32446</v>
      </c>
      <c r="AC8893" t="s">
        <v>32447</v>
      </c>
      <c r="AD8893" t="s">
        <v>52</v>
      </c>
      <c r="AF8893" t="s">
        <v>52</v>
      </c>
      <c r="AG8893" t="s">
        <v>32448</v>
      </c>
      <c r="AH8893" s="27">
        <v>1143643</v>
      </c>
      <c r="AI8893" t="s">
        <v>32449</v>
      </c>
      <c r="AJ8893" t="s">
        <v>32471</v>
      </c>
    </row>
    <row r="8894" spans="1:36" ht="17.25" hidden="1" customHeight="1" x14ac:dyDescent="0.2">
      <c r="A8894" s="4" t="s">
        <v>32443</v>
      </c>
      <c r="B8894" t="s">
        <v>31798</v>
      </c>
      <c r="C8894" t="s">
        <v>32444</v>
      </c>
      <c r="D8894" t="s">
        <v>32445</v>
      </c>
      <c r="E8894" t="s">
        <v>32472</v>
      </c>
      <c r="F8894" t="s">
        <v>86</v>
      </c>
      <c r="G8894" s="5">
        <v>57.6</v>
      </c>
      <c r="H8894" t="s">
        <v>42</v>
      </c>
      <c r="I8894" t="s">
        <v>65</v>
      </c>
      <c r="J8894" t="s">
        <v>45</v>
      </c>
      <c r="N8894" s="6">
        <v>1994</v>
      </c>
      <c r="R8894" s="7">
        <v>24.57</v>
      </c>
      <c r="S8894" s="7">
        <v>46.883000000000003</v>
      </c>
      <c r="T8894" t="s">
        <v>46</v>
      </c>
      <c r="U8894" t="s">
        <v>32405</v>
      </c>
      <c r="X8894" t="s">
        <v>32405</v>
      </c>
      <c r="Y8894" t="s">
        <v>19854</v>
      </c>
      <c r="Z8894" t="s">
        <v>19864</v>
      </c>
      <c r="AA8894" t="s">
        <v>32446</v>
      </c>
      <c r="AC8894" t="s">
        <v>32447</v>
      </c>
      <c r="AD8894" t="s">
        <v>52</v>
      </c>
      <c r="AF8894" t="s">
        <v>52</v>
      </c>
      <c r="AG8894" t="s">
        <v>32448</v>
      </c>
      <c r="AH8894" s="27">
        <v>1143644</v>
      </c>
      <c r="AI8894" t="s">
        <v>32449</v>
      </c>
      <c r="AJ8894" t="s">
        <v>32473</v>
      </c>
    </row>
    <row r="8895" spans="1:36" ht="17.25" hidden="1" customHeight="1" x14ac:dyDescent="0.2">
      <c r="A8895" s="4" t="s">
        <v>32443</v>
      </c>
      <c r="B8895" t="s">
        <v>31798</v>
      </c>
      <c r="C8895" t="s">
        <v>32444</v>
      </c>
      <c r="D8895" t="s">
        <v>32445</v>
      </c>
      <c r="E8895" t="s">
        <v>28346</v>
      </c>
      <c r="F8895" t="s">
        <v>86</v>
      </c>
      <c r="G8895" s="5">
        <v>57.6</v>
      </c>
      <c r="H8895" t="s">
        <v>42</v>
      </c>
      <c r="I8895" t="s">
        <v>65</v>
      </c>
      <c r="J8895" t="s">
        <v>45</v>
      </c>
      <c r="N8895" s="6">
        <v>1994</v>
      </c>
      <c r="R8895" s="7">
        <v>24.57</v>
      </c>
      <c r="S8895" s="7">
        <v>46.883000000000003</v>
      </c>
      <c r="T8895" t="s">
        <v>46</v>
      </c>
      <c r="U8895" t="s">
        <v>32405</v>
      </c>
      <c r="X8895" t="s">
        <v>32405</v>
      </c>
      <c r="Y8895" t="s">
        <v>19854</v>
      </c>
      <c r="Z8895" t="s">
        <v>19864</v>
      </c>
      <c r="AA8895" t="s">
        <v>32446</v>
      </c>
      <c r="AC8895" t="s">
        <v>32447</v>
      </c>
      <c r="AD8895" t="s">
        <v>52</v>
      </c>
      <c r="AF8895" t="s">
        <v>52</v>
      </c>
      <c r="AG8895" t="s">
        <v>32448</v>
      </c>
      <c r="AH8895" s="27">
        <v>1143645</v>
      </c>
      <c r="AI8895" t="s">
        <v>32449</v>
      </c>
      <c r="AJ8895" t="s">
        <v>32474</v>
      </c>
    </row>
    <row r="8896" spans="1:36" ht="17.25" hidden="1" customHeight="1" x14ac:dyDescent="0.2">
      <c r="A8896" s="4" t="s">
        <v>32443</v>
      </c>
      <c r="B8896" t="s">
        <v>31798</v>
      </c>
      <c r="C8896" t="s">
        <v>32444</v>
      </c>
      <c r="D8896" t="s">
        <v>32445</v>
      </c>
      <c r="E8896" t="s">
        <v>28348</v>
      </c>
      <c r="F8896" t="s">
        <v>86</v>
      </c>
      <c r="G8896" s="5">
        <v>57.6</v>
      </c>
      <c r="H8896" t="s">
        <v>42</v>
      </c>
      <c r="I8896" t="s">
        <v>65</v>
      </c>
      <c r="J8896" t="s">
        <v>45</v>
      </c>
      <c r="N8896" s="6">
        <v>1994</v>
      </c>
      <c r="R8896" s="7">
        <v>24.57</v>
      </c>
      <c r="S8896" s="7">
        <v>46.883000000000003</v>
      </c>
      <c r="T8896" t="s">
        <v>46</v>
      </c>
      <c r="U8896" t="s">
        <v>32405</v>
      </c>
      <c r="X8896" t="s">
        <v>32405</v>
      </c>
      <c r="Y8896" t="s">
        <v>19854</v>
      </c>
      <c r="Z8896" t="s">
        <v>19864</v>
      </c>
      <c r="AA8896" t="s">
        <v>32446</v>
      </c>
      <c r="AC8896" t="s">
        <v>32447</v>
      </c>
      <c r="AD8896" t="s">
        <v>52</v>
      </c>
      <c r="AF8896" t="s">
        <v>52</v>
      </c>
      <c r="AG8896" t="s">
        <v>32448</v>
      </c>
      <c r="AH8896" s="27">
        <v>1143646</v>
      </c>
      <c r="AI8896" t="s">
        <v>32449</v>
      </c>
      <c r="AJ8896" t="s">
        <v>32475</v>
      </c>
    </row>
    <row r="8897" spans="1:36" ht="17.25" hidden="1" customHeight="1" x14ac:dyDescent="0.2">
      <c r="A8897" s="4" t="s">
        <v>32443</v>
      </c>
      <c r="B8897" t="s">
        <v>31798</v>
      </c>
      <c r="C8897" t="s">
        <v>32444</v>
      </c>
      <c r="D8897" t="s">
        <v>32445</v>
      </c>
      <c r="E8897" t="s">
        <v>32476</v>
      </c>
      <c r="F8897" t="s">
        <v>86</v>
      </c>
      <c r="G8897" s="5">
        <v>85</v>
      </c>
      <c r="H8897" t="s">
        <v>42</v>
      </c>
      <c r="I8897" t="s">
        <v>65</v>
      </c>
      <c r="J8897" t="s">
        <v>45</v>
      </c>
      <c r="N8897" s="6">
        <v>2005</v>
      </c>
      <c r="R8897" s="7">
        <v>24.57</v>
      </c>
      <c r="S8897" s="7">
        <v>46.883000000000003</v>
      </c>
      <c r="T8897" t="s">
        <v>46</v>
      </c>
      <c r="U8897" t="s">
        <v>32405</v>
      </c>
      <c r="X8897" t="s">
        <v>32405</v>
      </c>
      <c r="Y8897" t="s">
        <v>19854</v>
      </c>
      <c r="Z8897" t="s">
        <v>19864</v>
      </c>
      <c r="AA8897" t="s">
        <v>32446</v>
      </c>
      <c r="AC8897" t="s">
        <v>32447</v>
      </c>
      <c r="AD8897" t="s">
        <v>52</v>
      </c>
      <c r="AF8897" t="s">
        <v>52</v>
      </c>
      <c r="AG8897" t="s">
        <v>32448</v>
      </c>
      <c r="AH8897" s="8">
        <v>1171293</v>
      </c>
      <c r="AI8897" t="s">
        <v>32449</v>
      </c>
      <c r="AJ8897" t="s">
        <v>32477</v>
      </c>
    </row>
    <row r="8898" spans="1:36" ht="17.25" hidden="1" customHeight="1" x14ac:dyDescent="0.2">
      <c r="A8898" s="4" t="s">
        <v>32443</v>
      </c>
      <c r="B8898" t="s">
        <v>31798</v>
      </c>
      <c r="C8898" t="s">
        <v>32444</v>
      </c>
      <c r="D8898" t="s">
        <v>32445</v>
      </c>
      <c r="E8898" t="s">
        <v>32478</v>
      </c>
      <c r="F8898" t="s">
        <v>86</v>
      </c>
      <c r="G8898" s="5">
        <v>85</v>
      </c>
      <c r="H8898" t="s">
        <v>42</v>
      </c>
      <c r="I8898" t="s">
        <v>65</v>
      </c>
      <c r="J8898" t="s">
        <v>45</v>
      </c>
      <c r="N8898" s="6">
        <v>2005</v>
      </c>
      <c r="R8898" s="7">
        <v>24.57</v>
      </c>
      <c r="S8898" s="7">
        <v>46.883000000000003</v>
      </c>
      <c r="T8898" t="s">
        <v>46</v>
      </c>
      <c r="U8898" t="s">
        <v>32405</v>
      </c>
      <c r="X8898" t="s">
        <v>32405</v>
      </c>
      <c r="Y8898" t="s">
        <v>19854</v>
      </c>
      <c r="Z8898" t="s">
        <v>19864</v>
      </c>
      <c r="AA8898" t="s">
        <v>32446</v>
      </c>
      <c r="AC8898" t="s">
        <v>32447</v>
      </c>
      <c r="AD8898" t="s">
        <v>52</v>
      </c>
      <c r="AF8898" t="s">
        <v>52</v>
      </c>
      <c r="AG8898" t="s">
        <v>32448</v>
      </c>
      <c r="AH8898" s="8">
        <v>1190101</v>
      </c>
      <c r="AI8898" t="s">
        <v>32449</v>
      </c>
      <c r="AJ8898" t="s">
        <v>32479</v>
      </c>
    </row>
    <row r="8899" spans="1:36" ht="17.25" hidden="1" customHeight="1" x14ac:dyDescent="0.2">
      <c r="A8899" s="4" t="s">
        <v>32480</v>
      </c>
      <c r="B8899" t="s">
        <v>31798</v>
      </c>
      <c r="C8899" t="s">
        <v>32481</v>
      </c>
      <c r="D8899" t="s">
        <v>32482</v>
      </c>
      <c r="E8899" t="s">
        <v>40</v>
      </c>
      <c r="F8899" t="s">
        <v>86</v>
      </c>
      <c r="G8899" s="5">
        <v>50</v>
      </c>
      <c r="H8899" t="s">
        <v>42</v>
      </c>
      <c r="I8899" t="s">
        <v>65</v>
      </c>
      <c r="J8899" t="s">
        <v>45</v>
      </c>
      <c r="N8899" s="6">
        <v>1983</v>
      </c>
      <c r="R8899" s="7">
        <v>24.594560000000001</v>
      </c>
      <c r="S8899" s="7">
        <v>46.571840000000002</v>
      </c>
      <c r="T8899" t="s">
        <v>46</v>
      </c>
      <c r="U8899" t="s">
        <v>32405</v>
      </c>
      <c r="X8899" t="s">
        <v>32405</v>
      </c>
      <c r="Y8899" t="s">
        <v>19854</v>
      </c>
      <c r="Z8899" t="s">
        <v>19864</v>
      </c>
      <c r="AA8899" t="s">
        <v>32483</v>
      </c>
      <c r="AC8899" t="s">
        <v>32484</v>
      </c>
      <c r="AG8899" t="s">
        <v>32485</v>
      </c>
      <c r="AH8899" s="8">
        <v>1143667</v>
      </c>
      <c r="AI8899" t="s">
        <v>32486</v>
      </c>
      <c r="AJ8899" t="s">
        <v>32487</v>
      </c>
    </row>
    <row r="8900" spans="1:36" ht="17.25" hidden="1" customHeight="1" x14ac:dyDescent="0.2">
      <c r="A8900" s="4" t="s">
        <v>32480</v>
      </c>
      <c r="B8900" t="s">
        <v>31798</v>
      </c>
      <c r="C8900" t="s">
        <v>32481</v>
      </c>
      <c r="D8900" t="s">
        <v>32482</v>
      </c>
      <c r="E8900" t="s">
        <v>4758</v>
      </c>
      <c r="F8900" t="s">
        <v>86</v>
      </c>
      <c r="G8900" s="5">
        <v>50</v>
      </c>
      <c r="H8900" t="s">
        <v>42</v>
      </c>
      <c r="I8900" t="s">
        <v>65</v>
      </c>
      <c r="J8900" t="s">
        <v>45</v>
      </c>
      <c r="N8900" s="6">
        <v>1983</v>
      </c>
      <c r="R8900" s="7">
        <v>24.594560000000001</v>
      </c>
      <c r="S8900" s="7">
        <v>46.571840000000002</v>
      </c>
      <c r="T8900" t="s">
        <v>46</v>
      </c>
      <c r="U8900" t="s">
        <v>32405</v>
      </c>
      <c r="X8900" t="s">
        <v>32405</v>
      </c>
      <c r="Y8900" t="s">
        <v>19854</v>
      </c>
      <c r="Z8900" t="s">
        <v>19864</v>
      </c>
      <c r="AA8900" t="s">
        <v>32483</v>
      </c>
      <c r="AC8900" t="s">
        <v>32484</v>
      </c>
      <c r="AG8900" t="s">
        <v>32485</v>
      </c>
      <c r="AH8900" s="8">
        <v>1143676</v>
      </c>
      <c r="AI8900" t="s">
        <v>32486</v>
      </c>
      <c r="AJ8900" t="s">
        <v>32488</v>
      </c>
    </row>
    <row r="8901" spans="1:36" ht="17.25" hidden="1" customHeight="1" x14ac:dyDescent="0.2">
      <c r="A8901" s="4" t="s">
        <v>32480</v>
      </c>
      <c r="B8901" t="s">
        <v>31798</v>
      </c>
      <c r="C8901" t="s">
        <v>32481</v>
      </c>
      <c r="D8901" t="s">
        <v>32482</v>
      </c>
      <c r="E8901" t="s">
        <v>4760</v>
      </c>
      <c r="F8901" t="s">
        <v>86</v>
      </c>
      <c r="G8901" s="5">
        <v>50</v>
      </c>
      <c r="H8901" t="s">
        <v>42</v>
      </c>
      <c r="I8901" t="s">
        <v>65</v>
      </c>
      <c r="J8901" t="s">
        <v>45</v>
      </c>
      <c r="N8901" s="6">
        <v>1983</v>
      </c>
      <c r="R8901" s="7">
        <v>24.594560000000001</v>
      </c>
      <c r="S8901" s="7">
        <v>46.571840000000002</v>
      </c>
      <c r="T8901" t="s">
        <v>46</v>
      </c>
      <c r="U8901" t="s">
        <v>32405</v>
      </c>
      <c r="X8901" t="s">
        <v>32405</v>
      </c>
      <c r="Y8901" t="s">
        <v>19854</v>
      </c>
      <c r="Z8901" t="s">
        <v>19864</v>
      </c>
      <c r="AA8901" t="s">
        <v>32483</v>
      </c>
      <c r="AC8901" t="s">
        <v>32484</v>
      </c>
      <c r="AG8901" t="s">
        <v>32485</v>
      </c>
      <c r="AH8901" s="27">
        <v>1143647</v>
      </c>
      <c r="AI8901" t="s">
        <v>32486</v>
      </c>
      <c r="AJ8901" t="s">
        <v>32489</v>
      </c>
    </row>
    <row r="8902" spans="1:36" ht="17.25" hidden="1" customHeight="1" x14ac:dyDescent="0.2">
      <c r="A8902" s="4" t="s">
        <v>32480</v>
      </c>
      <c r="B8902" t="s">
        <v>31798</v>
      </c>
      <c r="C8902" t="s">
        <v>32481</v>
      </c>
      <c r="D8902" t="s">
        <v>32482</v>
      </c>
      <c r="E8902" t="s">
        <v>4762</v>
      </c>
      <c r="F8902" t="s">
        <v>86</v>
      </c>
      <c r="G8902" s="5">
        <v>50</v>
      </c>
      <c r="H8902" t="s">
        <v>42</v>
      </c>
      <c r="I8902" t="s">
        <v>65</v>
      </c>
      <c r="J8902" t="s">
        <v>45</v>
      </c>
      <c r="N8902" s="6">
        <v>1983</v>
      </c>
      <c r="R8902" s="7">
        <v>24.594560000000001</v>
      </c>
      <c r="S8902" s="7">
        <v>46.571840000000002</v>
      </c>
      <c r="T8902" t="s">
        <v>46</v>
      </c>
      <c r="U8902" t="s">
        <v>32405</v>
      </c>
      <c r="X8902" t="s">
        <v>32405</v>
      </c>
      <c r="Y8902" t="s">
        <v>19854</v>
      </c>
      <c r="Z8902" t="s">
        <v>19864</v>
      </c>
      <c r="AA8902" t="s">
        <v>32483</v>
      </c>
      <c r="AC8902" t="s">
        <v>32484</v>
      </c>
      <c r="AG8902" t="s">
        <v>32485</v>
      </c>
      <c r="AH8902" s="27">
        <v>1143648</v>
      </c>
      <c r="AI8902" t="s">
        <v>32486</v>
      </c>
      <c r="AJ8902" t="s">
        <v>32490</v>
      </c>
    </row>
    <row r="8903" spans="1:36" ht="17.25" hidden="1" customHeight="1" x14ac:dyDescent="0.2">
      <c r="A8903" s="4" t="s">
        <v>32480</v>
      </c>
      <c r="B8903" t="s">
        <v>31798</v>
      </c>
      <c r="C8903" t="s">
        <v>32481</v>
      </c>
      <c r="D8903" t="s">
        <v>32482</v>
      </c>
      <c r="E8903" t="s">
        <v>4764</v>
      </c>
      <c r="F8903" t="s">
        <v>86</v>
      </c>
      <c r="G8903" s="5">
        <v>50</v>
      </c>
      <c r="H8903" t="s">
        <v>42</v>
      </c>
      <c r="I8903" t="s">
        <v>65</v>
      </c>
      <c r="J8903" t="s">
        <v>45</v>
      </c>
      <c r="N8903" s="6">
        <v>1983</v>
      </c>
      <c r="R8903" s="7">
        <v>24.594560000000001</v>
      </c>
      <c r="S8903" s="7">
        <v>46.571840000000002</v>
      </c>
      <c r="T8903" t="s">
        <v>46</v>
      </c>
      <c r="U8903" t="s">
        <v>32405</v>
      </c>
      <c r="X8903" t="s">
        <v>32405</v>
      </c>
      <c r="Y8903" t="s">
        <v>19854</v>
      </c>
      <c r="Z8903" t="s">
        <v>19864</v>
      </c>
      <c r="AA8903" t="s">
        <v>32483</v>
      </c>
      <c r="AC8903" t="s">
        <v>32484</v>
      </c>
      <c r="AG8903" t="s">
        <v>32485</v>
      </c>
      <c r="AH8903" s="27">
        <v>1143649</v>
      </c>
      <c r="AI8903" t="s">
        <v>32486</v>
      </c>
      <c r="AJ8903" t="s">
        <v>32491</v>
      </c>
    </row>
    <row r="8904" spans="1:36" ht="17.25" hidden="1" customHeight="1" x14ac:dyDescent="0.2">
      <c r="A8904" s="4" t="s">
        <v>32480</v>
      </c>
      <c r="B8904" t="s">
        <v>31798</v>
      </c>
      <c r="C8904" t="s">
        <v>32481</v>
      </c>
      <c r="D8904" t="s">
        <v>32482</v>
      </c>
      <c r="E8904" t="s">
        <v>4766</v>
      </c>
      <c r="F8904" t="s">
        <v>86</v>
      </c>
      <c r="G8904" s="5">
        <v>50</v>
      </c>
      <c r="H8904" t="s">
        <v>42</v>
      </c>
      <c r="I8904" t="s">
        <v>65</v>
      </c>
      <c r="J8904" t="s">
        <v>45</v>
      </c>
      <c r="N8904" s="6">
        <v>1983</v>
      </c>
      <c r="R8904" s="7">
        <v>24.594560000000001</v>
      </c>
      <c r="S8904" s="7">
        <v>46.571840000000002</v>
      </c>
      <c r="T8904" t="s">
        <v>46</v>
      </c>
      <c r="U8904" t="s">
        <v>32405</v>
      </c>
      <c r="X8904" t="s">
        <v>32405</v>
      </c>
      <c r="Y8904" t="s">
        <v>19854</v>
      </c>
      <c r="Z8904" t="s">
        <v>19864</v>
      </c>
      <c r="AA8904" t="s">
        <v>32483</v>
      </c>
      <c r="AC8904" t="s">
        <v>32484</v>
      </c>
      <c r="AG8904" t="s">
        <v>32485</v>
      </c>
      <c r="AH8904" s="27">
        <v>1143650</v>
      </c>
      <c r="AI8904" t="s">
        <v>32486</v>
      </c>
      <c r="AJ8904" t="s">
        <v>32492</v>
      </c>
    </row>
    <row r="8905" spans="1:36" ht="17.25" hidden="1" customHeight="1" x14ac:dyDescent="0.2">
      <c r="A8905" s="4" t="s">
        <v>32480</v>
      </c>
      <c r="B8905" t="s">
        <v>31798</v>
      </c>
      <c r="C8905" t="s">
        <v>32481</v>
      </c>
      <c r="D8905" t="s">
        <v>32482</v>
      </c>
      <c r="E8905" t="s">
        <v>4768</v>
      </c>
      <c r="F8905" t="s">
        <v>86</v>
      </c>
      <c r="G8905" s="5">
        <v>50</v>
      </c>
      <c r="H8905" t="s">
        <v>42</v>
      </c>
      <c r="I8905" t="s">
        <v>65</v>
      </c>
      <c r="J8905" t="s">
        <v>45</v>
      </c>
      <c r="N8905" s="6">
        <v>1983</v>
      </c>
      <c r="R8905" s="7">
        <v>24.594560000000001</v>
      </c>
      <c r="S8905" s="7">
        <v>46.571840000000002</v>
      </c>
      <c r="T8905" t="s">
        <v>46</v>
      </c>
      <c r="U8905" t="s">
        <v>32405</v>
      </c>
      <c r="X8905" t="s">
        <v>32405</v>
      </c>
      <c r="Y8905" t="s">
        <v>19854</v>
      </c>
      <c r="Z8905" t="s">
        <v>19864</v>
      </c>
      <c r="AA8905" t="s">
        <v>32483</v>
      </c>
      <c r="AC8905" t="s">
        <v>32484</v>
      </c>
      <c r="AG8905" t="s">
        <v>32485</v>
      </c>
      <c r="AH8905" s="27">
        <v>1143651</v>
      </c>
      <c r="AI8905" t="s">
        <v>32486</v>
      </c>
      <c r="AJ8905" t="s">
        <v>32493</v>
      </c>
    </row>
    <row r="8906" spans="1:36" ht="17.25" hidden="1" customHeight="1" x14ac:dyDescent="0.2">
      <c r="A8906" s="4" t="s">
        <v>32480</v>
      </c>
      <c r="B8906" t="s">
        <v>31798</v>
      </c>
      <c r="C8906" t="s">
        <v>32481</v>
      </c>
      <c r="D8906" t="s">
        <v>32482</v>
      </c>
      <c r="E8906" t="s">
        <v>4770</v>
      </c>
      <c r="F8906" t="s">
        <v>86</v>
      </c>
      <c r="G8906" s="5">
        <v>50</v>
      </c>
      <c r="H8906" t="s">
        <v>42</v>
      </c>
      <c r="I8906" t="s">
        <v>65</v>
      </c>
      <c r="J8906" t="s">
        <v>45</v>
      </c>
      <c r="N8906" s="6">
        <v>1983</v>
      </c>
      <c r="R8906" s="7">
        <v>24.594560000000001</v>
      </c>
      <c r="S8906" s="7">
        <v>46.571840000000002</v>
      </c>
      <c r="T8906" t="s">
        <v>46</v>
      </c>
      <c r="U8906" t="s">
        <v>32405</v>
      </c>
      <c r="X8906" t="s">
        <v>32405</v>
      </c>
      <c r="Y8906" t="s">
        <v>19854</v>
      </c>
      <c r="Z8906" t="s">
        <v>19864</v>
      </c>
      <c r="AA8906" t="s">
        <v>32483</v>
      </c>
      <c r="AC8906" t="s">
        <v>32484</v>
      </c>
      <c r="AG8906" t="s">
        <v>32485</v>
      </c>
      <c r="AH8906" s="27">
        <v>1143652</v>
      </c>
      <c r="AI8906" t="s">
        <v>32486</v>
      </c>
      <c r="AJ8906" t="s">
        <v>32494</v>
      </c>
    </row>
    <row r="8907" spans="1:36" ht="17.25" hidden="1" customHeight="1" x14ac:dyDescent="0.2">
      <c r="A8907" s="4" t="s">
        <v>32480</v>
      </c>
      <c r="B8907" t="s">
        <v>31798</v>
      </c>
      <c r="C8907" t="s">
        <v>32481</v>
      </c>
      <c r="D8907" t="s">
        <v>32482</v>
      </c>
      <c r="E8907" t="s">
        <v>4772</v>
      </c>
      <c r="F8907" t="s">
        <v>86</v>
      </c>
      <c r="G8907" s="5">
        <v>50</v>
      </c>
      <c r="H8907" t="s">
        <v>42</v>
      </c>
      <c r="I8907" t="s">
        <v>65</v>
      </c>
      <c r="J8907" t="s">
        <v>45</v>
      </c>
      <c r="N8907" s="6">
        <v>1983</v>
      </c>
      <c r="R8907" s="7">
        <v>24.594560000000001</v>
      </c>
      <c r="S8907" s="7">
        <v>46.571840000000002</v>
      </c>
      <c r="T8907" t="s">
        <v>46</v>
      </c>
      <c r="U8907" t="s">
        <v>32405</v>
      </c>
      <c r="X8907" t="s">
        <v>32405</v>
      </c>
      <c r="Y8907" t="s">
        <v>19854</v>
      </c>
      <c r="Z8907" t="s">
        <v>19864</v>
      </c>
      <c r="AA8907" t="s">
        <v>32483</v>
      </c>
      <c r="AC8907" t="s">
        <v>32484</v>
      </c>
      <c r="AG8907" t="s">
        <v>32485</v>
      </c>
      <c r="AH8907" s="27">
        <v>1143653</v>
      </c>
      <c r="AI8907" t="s">
        <v>32486</v>
      </c>
      <c r="AJ8907" t="s">
        <v>32495</v>
      </c>
    </row>
    <row r="8908" spans="1:36" ht="17.25" hidden="1" customHeight="1" x14ac:dyDescent="0.2">
      <c r="A8908" s="4" t="s">
        <v>32480</v>
      </c>
      <c r="B8908" t="s">
        <v>31798</v>
      </c>
      <c r="C8908" t="s">
        <v>32481</v>
      </c>
      <c r="D8908" t="s">
        <v>32482</v>
      </c>
      <c r="E8908" t="s">
        <v>4774</v>
      </c>
      <c r="F8908" t="s">
        <v>86</v>
      </c>
      <c r="G8908" s="5">
        <v>50</v>
      </c>
      <c r="H8908" t="s">
        <v>42</v>
      </c>
      <c r="I8908" t="s">
        <v>65</v>
      </c>
      <c r="J8908" t="s">
        <v>45</v>
      </c>
      <c r="N8908" s="6">
        <v>1983</v>
      </c>
      <c r="P8908" s="25"/>
      <c r="R8908" s="7">
        <v>24.594560000000001</v>
      </c>
      <c r="S8908" s="7">
        <v>46.571840000000002</v>
      </c>
      <c r="T8908" t="s">
        <v>46</v>
      </c>
      <c r="U8908" t="s">
        <v>32405</v>
      </c>
      <c r="X8908" t="s">
        <v>32405</v>
      </c>
      <c r="Y8908" t="s">
        <v>19854</v>
      </c>
      <c r="Z8908" t="s">
        <v>19864</v>
      </c>
      <c r="AA8908" t="s">
        <v>32483</v>
      </c>
      <c r="AC8908" t="s">
        <v>32484</v>
      </c>
      <c r="AG8908" t="s">
        <v>32485</v>
      </c>
      <c r="AH8908" s="27">
        <v>1143654</v>
      </c>
      <c r="AI8908" t="s">
        <v>32486</v>
      </c>
      <c r="AJ8908" t="s">
        <v>32496</v>
      </c>
    </row>
    <row r="8909" spans="1:36" ht="17.25" hidden="1" customHeight="1" x14ac:dyDescent="0.2">
      <c r="A8909" s="4" t="s">
        <v>32480</v>
      </c>
      <c r="B8909" t="s">
        <v>31798</v>
      </c>
      <c r="C8909" t="s">
        <v>32481</v>
      </c>
      <c r="D8909" t="s">
        <v>32482</v>
      </c>
      <c r="E8909" t="s">
        <v>4776</v>
      </c>
      <c r="F8909" t="s">
        <v>86</v>
      </c>
      <c r="G8909" s="5">
        <v>50</v>
      </c>
      <c r="H8909" t="s">
        <v>42</v>
      </c>
      <c r="I8909" t="s">
        <v>65</v>
      </c>
      <c r="J8909" t="s">
        <v>45</v>
      </c>
      <c r="N8909" s="6">
        <v>1983</v>
      </c>
      <c r="P8909" s="25"/>
      <c r="R8909" s="7">
        <v>24.594560000000001</v>
      </c>
      <c r="S8909" s="7">
        <v>46.571840000000002</v>
      </c>
      <c r="T8909" t="s">
        <v>46</v>
      </c>
      <c r="U8909" t="s">
        <v>32405</v>
      </c>
      <c r="X8909" t="s">
        <v>32405</v>
      </c>
      <c r="Y8909" t="s">
        <v>19854</v>
      </c>
      <c r="Z8909" t="s">
        <v>19864</v>
      </c>
      <c r="AA8909" t="s">
        <v>32483</v>
      </c>
      <c r="AC8909" t="s">
        <v>32484</v>
      </c>
      <c r="AG8909" t="s">
        <v>32485</v>
      </c>
      <c r="AH8909" s="27">
        <v>1143655</v>
      </c>
      <c r="AI8909" t="s">
        <v>32486</v>
      </c>
      <c r="AJ8909" t="s">
        <v>32497</v>
      </c>
    </row>
    <row r="8910" spans="1:36" ht="17.25" hidden="1" customHeight="1" x14ac:dyDescent="0.2">
      <c r="A8910" s="4" t="s">
        <v>32480</v>
      </c>
      <c r="B8910" t="s">
        <v>31798</v>
      </c>
      <c r="C8910" t="s">
        <v>32481</v>
      </c>
      <c r="D8910" t="s">
        <v>32482</v>
      </c>
      <c r="E8910" t="s">
        <v>56</v>
      </c>
      <c r="F8910" t="s">
        <v>86</v>
      </c>
      <c r="G8910" s="5">
        <v>50</v>
      </c>
      <c r="H8910" t="s">
        <v>42</v>
      </c>
      <c r="I8910" t="s">
        <v>65</v>
      </c>
      <c r="J8910" t="s">
        <v>45</v>
      </c>
      <c r="N8910" s="6">
        <v>1983</v>
      </c>
      <c r="R8910" s="7">
        <v>24.594560000000001</v>
      </c>
      <c r="S8910" s="7">
        <v>46.571840000000002</v>
      </c>
      <c r="T8910" t="s">
        <v>46</v>
      </c>
      <c r="U8910" t="s">
        <v>32405</v>
      </c>
      <c r="X8910" t="s">
        <v>32405</v>
      </c>
      <c r="Y8910" t="s">
        <v>19854</v>
      </c>
      <c r="Z8910" t="s">
        <v>19864</v>
      </c>
      <c r="AA8910" t="s">
        <v>32483</v>
      </c>
      <c r="AC8910" t="s">
        <v>32484</v>
      </c>
      <c r="AG8910" t="s">
        <v>32485</v>
      </c>
      <c r="AH8910" s="27">
        <v>1143668</v>
      </c>
      <c r="AI8910" t="s">
        <v>32486</v>
      </c>
      <c r="AJ8910" t="s">
        <v>32498</v>
      </c>
    </row>
    <row r="8911" spans="1:36" ht="17.25" hidden="1" customHeight="1" x14ac:dyDescent="0.2">
      <c r="A8911" s="4" t="s">
        <v>32480</v>
      </c>
      <c r="B8911" t="s">
        <v>31798</v>
      </c>
      <c r="C8911" t="s">
        <v>32481</v>
      </c>
      <c r="D8911" t="s">
        <v>32482</v>
      </c>
      <c r="E8911" t="s">
        <v>4779</v>
      </c>
      <c r="F8911" t="s">
        <v>86</v>
      </c>
      <c r="G8911" s="5">
        <v>59</v>
      </c>
      <c r="H8911" t="s">
        <v>42</v>
      </c>
      <c r="I8911" t="s">
        <v>65</v>
      </c>
      <c r="J8911" t="s">
        <v>45</v>
      </c>
      <c r="N8911" s="6">
        <v>1983</v>
      </c>
      <c r="R8911" s="7">
        <v>24.594560000000001</v>
      </c>
      <c r="S8911" s="7">
        <v>46.571840000000002</v>
      </c>
      <c r="T8911" t="s">
        <v>46</v>
      </c>
      <c r="U8911" t="s">
        <v>32405</v>
      </c>
      <c r="X8911" t="s">
        <v>32405</v>
      </c>
      <c r="Y8911" t="s">
        <v>19854</v>
      </c>
      <c r="Z8911" t="s">
        <v>19864</v>
      </c>
      <c r="AA8911" t="s">
        <v>32483</v>
      </c>
      <c r="AC8911" t="s">
        <v>32484</v>
      </c>
      <c r="AG8911" t="s">
        <v>32485</v>
      </c>
      <c r="AH8911" s="27">
        <v>1143656</v>
      </c>
      <c r="AI8911" t="s">
        <v>32486</v>
      </c>
      <c r="AJ8911" t="s">
        <v>32499</v>
      </c>
    </row>
    <row r="8912" spans="1:36" ht="17.25" hidden="1" customHeight="1" x14ac:dyDescent="0.2">
      <c r="A8912" s="4" t="s">
        <v>32480</v>
      </c>
      <c r="B8912" t="s">
        <v>31798</v>
      </c>
      <c r="C8912" t="s">
        <v>32481</v>
      </c>
      <c r="D8912" t="s">
        <v>32482</v>
      </c>
      <c r="E8912" t="s">
        <v>10555</v>
      </c>
      <c r="F8912" t="s">
        <v>86</v>
      </c>
      <c r="G8912" s="5">
        <v>59</v>
      </c>
      <c r="H8912" t="s">
        <v>42</v>
      </c>
      <c r="I8912" t="s">
        <v>65</v>
      </c>
      <c r="J8912" t="s">
        <v>45</v>
      </c>
      <c r="N8912" s="6">
        <v>1994</v>
      </c>
      <c r="R8912" s="7">
        <v>24.594560000000001</v>
      </c>
      <c r="S8912" s="7">
        <v>46.571840000000002</v>
      </c>
      <c r="T8912" t="s">
        <v>46</v>
      </c>
      <c r="U8912" t="s">
        <v>32405</v>
      </c>
      <c r="X8912" t="s">
        <v>32405</v>
      </c>
      <c r="Y8912" t="s">
        <v>19854</v>
      </c>
      <c r="Z8912" t="s">
        <v>19864</v>
      </c>
      <c r="AA8912" t="s">
        <v>32483</v>
      </c>
      <c r="AC8912" t="s">
        <v>32484</v>
      </c>
      <c r="AG8912" t="s">
        <v>32485</v>
      </c>
      <c r="AH8912" s="27">
        <v>1143657</v>
      </c>
      <c r="AI8912" t="s">
        <v>32486</v>
      </c>
      <c r="AJ8912" t="s">
        <v>32500</v>
      </c>
    </row>
    <row r="8913" spans="1:36" ht="17.25" hidden="1" customHeight="1" x14ac:dyDescent="0.2">
      <c r="A8913" s="4" t="s">
        <v>32480</v>
      </c>
      <c r="B8913" t="s">
        <v>31798</v>
      </c>
      <c r="C8913" t="s">
        <v>32481</v>
      </c>
      <c r="D8913" t="s">
        <v>32482</v>
      </c>
      <c r="E8913" t="s">
        <v>10558</v>
      </c>
      <c r="F8913" t="s">
        <v>86</v>
      </c>
      <c r="G8913" s="5">
        <v>59</v>
      </c>
      <c r="H8913" t="s">
        <v>42</v>
      </c>
      <c r="I8913" t="s">
        <v>65</v>
      </c>
      <c r="J8913" t="s">
        <v>45</v>
      </c>
      <c r="N8913" s="6">
        <v>1994</v>
      </c>
      <c r="R8913" s="7">
        <v>24.594560000000001</v>
      </c>
      <c r="S8913" s="7">
        <v>46.571840000000002</v>
      </c>
      <c r="T8913" t="s">
        <v>46</v>
      </c>
      <c r="U8913" t="s">
        <v>32405</v>
      </c>
      <c r="X8913" t="s">
        <v>32405</v>
      </c>
      <c r="Y8913" t="s">
        <v>19854</v>
      </c>
      <c r="Z8913" t="s">
        <v>19864</v>
      </c>
      <c r="AA8913" t="s">
        <v>32483</v>
      </c>
      <c r="AC8913" t="s">
        <v>32484</v>
      </c>
      <c r="AG8913" t="s">
        <v>32485</v>
      </c>
      <c r="AH8913" s="27">
        <v>1143658</v>
      </c>
      <c r="AI8913" t="s">
        <v>32486</v>
      </c>
      <c r="AJ8913" t="s">
        <v>32501</v>
      </c>
    </row>
    <row r="8914" spans="1:36" ht="17.25" hidden="1" customHeight="1" x14ac:dyDescent="0.2">
      <c r="A8914" s="4" t="s">
        <v>32480</v>
      </c>
      <c r="B8914" t="s">
        <v>31798</v>
      </c>
      <c r="C8914" t="s">
        <v>32481</v>
      </c>
      <c r="D8914" t="s">
        <v>32482</v>
      </c>
      <c r="E8914" t="s">
        <v>3020</v>
      </c>
      <c r="F8914" t="s">
        <v>86</v>
      </c>
      <c r="G8914" s="5">
        <v>59</v>
      </c>
      <c r="H8914" t="s">
        <v>42</v>
      </c>
      <c r="I8914" t="s">
        <v>65</v>
      </c>
      <c r="J8914" t="s">
        <v>45</v>
      </c>
      <c r="N8914" s="6">
        <v>1994</v>
      </c>
      <c r="R8914" s="7">
        <v>24.594560000000001</v>
      </c>
      <c r="S8914" s="7">
        <v>46.571840000000002</v>
      </c>
      <c r="T8914" t="s">
        <v>46</v>
      </c>
      <c r="U8914" t="s">
        <v>32405</v>
      </c>
      <c r="X8914" t="s">
        <v>32405</v>
      </c>
      <c r="Y8914" t="s">
        <v>19854</v>
      </c>
      <c r="Z8914" t="s">
        <v>19864</v>
      </c>
      <c r="AA8914" t="s">
        <v>32483</v>
      </c>
      <c r="AC8914" t="s">
        <v>32484</v>
      </c>
      <c r="AG8914" t="s">
        <v>32485</v>
      </c>
      <c r="AH8914" s="27">
        <v>1143659</v>
      </c>
      <c r="AI8914" t="s">
        <v>32486</v>
      </c>
      <c r="AJ8914" t="s">
        <v>32502</v>
      </c>
    </row>
    <row r="8915" spans="1:36" ht="17.25" hidden="1" customHeight="1" x14ac:dyDescent="0.2">
      <c r="A8915" s="4" t="s">
        <v>32480</v>
      </c>
      <c r="B8915" t="s">
        <v>31798</v>
      </c>
      <c r="C8915" t="s">
        <v>32481</v>
      </c>
      <c r="D8915" t="s">
        <v>32482</v>
      </c>
      <c r="E8915" t="s">
        <v>3027</v>
      </c>
      <c r="F8915" t="s">
        <v>86</v>
      </c>
      <c r="G8915" s="5">
        <v>59</v>
      </c>
      <c r="H8915" t="s">
        <v>42</v>
      </c>
      <c r="I8915" t="s">
        <v>65</v>
      </c>
      <c r="J8915" t="s">
        <v>45</v>
      </c>
      <c r="N8915" s="6">
        <v>1994</v>
      </c>
      <c r="R8915" s="7">
        <v>24.594560000000001</v>
      </c>
      <c r="S8915" s="7">
        <v>46.571840000000002</v>
      </c>
      <c r="T8915" t="s">
        <v>46</v>
      </c>
      <c r="U8915" t="s">
        <v>32405</v>
      </c>
      <c r="X8915" t="s">
        <v>32405</v>
      </c>
      <c r="Y8915" t="s">
        <v>19854</v>
      </c>
      <c r="Z8915" t="s">
        <v>19864</v>
      </c>
      <c r="AA8915" t="s">
        <v>32483</v>
      </c>
      <c r="AC8915" t="s">
        <v>32484</v>
      </c>
      <c r="AG8915" t="s">
        <v>32485</v>
      </c>
      <c r="AH8915" s="27">
        <v>1143660</v>
      </c>
      <c r="AI8915" t="s">
        <v>32486</v>
      </c>
      <c r="AJ8915" t="s">
        <v>32503</v>
      </c>
    </row>
    <row r="8916" spans="1:36" ht="17.25" hidden="1" customHeight="1" x14ac:dyDescent="0.2">
      <c r="A8916" s="4" t="s">
        <v>32480</v>
      </c>
      <c r="B8916" t="s">
        <v>31798</v>
      </c>
      <c r="C8916" t="s">
        <v>32481</v>
      </c>
      <c r="D8916" t="s">
        <v>32482</v>
      </c>
      <c r="E8916" t="s">
        <v>10746</v>
      </c>
      <c r="F8916" t="s">
        <v>86</v>
      </c>
      <c r="G8916" s="5">
        <v>59</v>
      </c>
      <c r="H8916" t="s">
        <v>42</v>
      </c>
      <c r="I8916" t="s">
        <v>65</v>
      </c>
      <c r="J8916" t="s">
        <v>45</v>
      </c>
      <c r="N8916" s="6">
        <v>1994</v>
      </c>
      <c r="R8916" s="7">
        <v>24.594560000000001</v>
      </c>
      <c r="S8916" s="7">
        <v>46.571840000000002</v>
      </c>
      <c r="T8916" t="s">
        <v>46</v>
      </c>
      <c r="U8916" t="s">
        <v>32405</v>
      </c>
      <c r="X8916" t="s">
        <v>32405</v>
      </c>
      <c r="Y8916" t="s">
        <v>19854</v>
      </c>
      <c r="Z8916" t="s">
        <v>19864</v>
      </c>
      <c r="AA8916" t="s">
        <v>32483</v>
      </c>
      <c r="AC8916" t="s">
        <v>32484</v>
      </c>
      <c r="AG8916" t="s">
        <v>32485</v>
      </c>
      <c r="AH8916" s="27">
        <v>1143661</v>
      </c>
      <c r="AI8916" t="s">
        <v>32486</v>
      </c>
      <c r="AJ8916" t="s">
        <v>32504</v>
      </c>
    </row>
    <row r="8917" spans="1:36" ht="17.25" hidden="1" customHeight="1" x14ac:dyDescent="0.2">
      <c r="A8917" s="4" t="s">
        <v>32480</v>
      </c>
      <c r="B8917" t="s">
        <v>31798</v>
      </c>
      <c r="C8917" t="s">
        <v>32481</v>
      </c>
      <c r="D8917" t="s">
        <v>32482</v>
      </c>
      <c r="E8917" t="s">
        <v>10748</v>
      </c>
      <c r="F8917" t="s">
        <v>86</v>
      </c>
      <c r="G8917" s="5">
        <v>59</v>
      </c>
      <c r="H8917" t="s">
        <v>42</v>
      </c>
      <c r="I8917" t="s">
        <v>65</v>
      </c>
      <c r="J8917" t="s">
        <v>45</v>
      </c>
      <c r="N8917" s="6">
        <v>1994</v>
      </c>
      <c r="R8917" s="7">
        <v>24.594560000000001</v>
      </c>
      <c r="S8917" s="7">
        <v>46.571840000000002</v>
      </c>
      <c r="T8917" t="s">
        <v>46</v>
      </c>
      <c r="U8917" t="s">
        <v>32405</v>
      </c>
      <c r="X8917" t="s">
        <v>32405</v>
      </c>
      <c r="Y8917" t="s">
        <v>19854</v>
      </c>
      <c r="Z8917" t="s">
        <v>19864</v>
      </c>
      <c r="AA8917" t="s">
        <v>32483</v>
      </c>
      <c r="AC8917" t="s">
        <v>32484</v>
      </c>
      <c r="AG8917" t="s">
        <v>32485</v>
      </c>
      <c r="AH8917" s="8">
        <v>1143662</v>
      </c>
      <c r="AI8917" t="s">
        <v>32486</v>
      </c>
      <c r="AJ8917" t="s">
        <v>32505</v>
      </c>
    </row>
    <row r="8918" spans="1:36" ht="17.25" hidden="1" customHeight="1" x14ac:dyDescent="0.2">
      <c r="A8918" s="4" t="s">
        <v>32480</v>
      </c>
      <c r="B8918" t="s">
        <v>31798</v>
      </c>
      <c r="C8918" t="s">
        <v>32481</v>
      </c>
      <c r="D8918" t="s">
        <v>32482</v>
      </c>
      <c r="E8918" t="s">
        <v>10750</v>
      </c>
      <c r="F8918" t="s">
        <v>86</v>
      </c>
      <c r="G8918" s="5">
        <v>59</v>
      </c>
      <c r="H8918" t="s">
        <v>42</v>
      </c>
      <c r="I8918" t="s">
        <v>65</v>
      </c>
      <c r="J8918" t="s">
        <v>45</v>
      </c>
      <c r="N8918" s="6">
        <v>1995</v>
      </c>
      <c r="R8918" s="7">
        <v>24.594560000000001</v>
      </c>
      <c r="S8918" s="7">
        <v>46.571840000000002</v>
      </c>
      <c r="T8918" t="s">
        <v>46</v>
      </c>
      <c r="U8918" t="s">
        <v>32405</v>
      </c>
      <c r="X8918" t="s">
        <v>32405</v>
      </c>
      <c r="Y8918" t="s">
        <v>19854</v>
      </c>
      <c r="Z8918" t="s">
        <v>19864</v>
      </c>
      <c r="AA8918" t="s">
        <v>32483</v>
      </c>
      <c r="AC8918" t="s">
        <v>32484</v>
      </c>
      <c r="AG8918" t="s">
        <v>32485</v>
      </c>
      <c r="AH8918" s="8">
        <v>1143663</v>
      </c>
      <c r="AI8918" t="s">
        <v>32486</v>
      </c>
      <c r="AJ8918" t="s">
        <v>32506</v>
      </c>
    </row>
    <row r="8919" spans="1:36" ht="17.25" hidden="1" customHeight="1" x14ac:dyDescent="0.2">
      <c r="A8919" s="4" t="s">
        <v>32480</v>
      </c>
      <c r="B8919" t="s">
        <v>31798</v>
      </c>
      <c r="C8919" t="s">
        <v>32481</v>
      </c>
      <c r="D8919" t="s">
        <v>32482</v>
      </c>
      <c r="E8919" t="s">
        <v>10752</v>
      </c>
      <c r="F8919" t="s">
        <v>86</v>
      </c>
      <c r="G8919" s="5">
        <v>59</v>
      </c>
      <c r="H8919" t="s">
        <v>42</v>
      </c>
      <c r="I8919" t="s">
        <v>65</v>
      </c>
      <c r="J8919" t="s">
        <v>45</v>
      </c>
      <c r="N8919" s="6">
        <v>1995</v>
      </c>
      <c r="R8919" s="7">
        <v>24.594560000000001</v>
      </c>
      <c r="S8919" s="7">
        <v>46.571840000000002</v>
      </c>
      <c r="T8919" t="s">
        <v>46</v>
      </c>
      <c r="U8919" t="s">
        <v>32405</v>
      </c>
      <c r="X8919" t="s">
        <v>32405</v>
      </c>
      <c r="Y8919" t="s">
        <v>19854</v>
      </c>
      <c r="Z8919" t="s">
        <v>19864</v>
      </c>
      <c r="AA8919" t="s">
        <v>32483</v>
      </c>
      <c r="AC8919" t="s">
        <v>32484</v>
      </c>
      <c r="AG8919" t="s">
        <v>32485</v>
      </c>
      <c r="AH8919" s="27">
        <v>1143664</v>
      </c>
      <c r="AI8919" t="s">
        <v>32486</v>
      </c>
      <c r="AJ8919" t="s">
        <v>32507</v>
      </c>
    </row>
    <row r="8920" spans="1:36" ht="17.25" hidden="1" customHeight="1" x14ac:dyDescent="0.2">
      <c r="A8920" s="4" t="s">
        <v>32480</v>
      </c>
      <c r="B8920" t="s">
        <v>31798</v>
      </c>
      <c r="C8920" t="s">
        <v>32481</v>
      </c>
      <c r="D8920" t="s">
        <v>32482</v>
      </c>
      <c r="E8920" t="s">
        <v>32508</v>
      </c>
      <c r="F8920" t="s">
        <v>86</v>
      </c>
      <c r="G8920" s="5">
        <v>59</v>
      </c>
      <c r="H8920" t="s">
        <v>42</v>
      </c>
      <c r="I8920" t="s">
        <v>65</v>
      </c>
      <c r="J8920" t="s">
        <v>45</v>
      </c>
      <c r="N8920" s="6">
        <v>1995</v>
      </c>
      <c r="R8920" s="7">
        <v>24.594560000000001</v>
      </c>
      <c r="S8920" s="7">
        <v>46.571840000000002</v>
      </c>
      <c r="T8920" t="s">
        <v>46</v>
      </c>
      <c r="U8920" t="s">
        <v>32405</v>
      </c>
      <c r="X8920" t="s">
        <v>32405</v>
      </c>
      <c r="Y8920" t="s">
        <v>19854</v>
      </c>
      <c r="Z8920" t="s">
        <v>19864</v>
      </c>
      <c r="AA8920" t="s">
        <v>32483</v>
      </c>
      <c r="AC8920" t="s">
        <v>32484</v>
      </c>
      <c r="AG8920" t="s">
        <v>32485</v>
      </c>
      <c r="AH8920" s="27">
        <v>1143665</v>
      </c>
      <c r="AI8920" t="s">
        <v>32486</v>
      </c>
      <c r="AJ8920" t="s">
        <v>32509</v>
      </c>
    </row>
    <row r="8921" spans="1:36" ht="17.25" hidden="1" customHeight="1" x14ac:dyDescent="0.2">
      <c r="A8921" s="4" t="s">
        <v>32480</v>
      </c>
      <c r="B8921" t="s">
        <v>31798</v>
      </c>
      <c r="C8921" t="s">
        <v>32481</v>
      </c>
      <c r="D8921" t="s">
        <v>32482</v>
      </c>
      <c r="E8921" t="s">
        <v>58</v>
      </c>
      <c r="F8921" t="s">
        <v>86</v>
      </c>
      <c r="G8921" s="5">
        <v>50</v>
      </c>
      <c r="H8921" t="s">
        <v>42</v>
      </c>
      <c r="I8921" t="s">
        <v>65</v>
      </c>
      <c r="J8921" t="s">
        <v>45</v>
      </c>
      <c r="N8921" s="6">
        <v>1983</v>
      </c>
      <c r="R8921" s="7">
        <v>24.594560000000001</v>
      </c>
      <c r="S8921" s="7">
        <v>46.571840000000002</v>
      </c>
      <c r="T8921" t="s">
        <v>46</v>
      </c>
      <c r="U8921" t="s">
        <v>32405</v>
      </c>
      <c r="X8921" t="s">
        <v>32405</v>
      </c>
      <c r="Y8921" t="s">
        <v>19854</v>
      </c>
      <c r="Z8921" t="s">
        <v>19864</v>
      </c>
      <c r="AA8921" t="s">
        <v>32483</v>
      </c>
      <c r="AC8921" t="s">
        <v>32484</v>
      </c>
      <c r="AG8921" t="s">
        <v>32485</v>
      </c>
      <c r="AH8921" s="27">
        <v>1143669</v>
      </c>
      <c r="AI8921" t="s">
        <v>32486</v>
      </c>
      <c r="AJ8921" t="s">
        <v>32510</v>
      </c>
    </row>
    <row r="8922" spans="1:36" ht="17.25" hidden="1" customHeight="1" x14ac:dyDescent="0.2">
      <c r="A8922" s="4" t="s">
        <v>32480</v>
      </c>
      <c r="B8922" t="s">
        <v>31798</v>
      </c>
      <c r="C8922" t="s">
        <v>32481</v>
      </c>
      <c r="D8922" t="s">
        <v>32482</v>
      </c>
      <c r="E8922" t="s">
        <v>26945</v>
      </c>
      <c r="F8922" t="s">
        <v>86</v>
      </c>
      <c r="G8922" s="5">
        <v>59</v>
      </c>
      <c r="H8922" t="s">
        <v>42</v>
      </c>
      <c r="I8922" t="s">
        <v>65</v>
      </c>
      <c r="J8922" t="s">
        <v>45</v>
      </c>
      <c r="N8922" s="6">
        <v>1995</v>
      </c>
      <c r="R8922" s="7">
        <v>24.594560000000001</v>
      </c>
      <c r="S8922" s="7">
        <v>46.571840000000002</v>
      </c>
      <c r="T8922" t="s">
        <v>46</v>
      </c>
      <c r="U8922" t="s">
        <v>32405</v>
      </c>
      <c r="X8922" t="s">
        <v>32405</v>
      </c>
      <c r="Y8922" t="s">
        <v>19854</v>
      </c>
      <c r="Z8922" t="s">
        <v>19864</v>
      </c>
      <c r="AA8922" t="s">
        <v>32483</v>
      </c>
      <c r="AC8922" t="s">
        <v>32484</v>
      </c>
      <c r="AG8922" t="s">
        <v>32485</v>
      </c>
      <c r="AH8922" s="8">
        <v>1143666</v>
      </c>
      <c r="AI8922" t="s">
        <v>32486</v>
      </c>
      <c r="AJ8922" t="s">
        <v>32511</v>
      </c>
    </row>
    <row r="8923" spans="1:36" ht="17.25" hidden="1" customHeight="1" x14ac:dyDescent="0.2">
      <c r="A8923" s="4" t="s">
        <v>32480</v>
      </c>
      <c r="B8923" t="s">
        <v>31798</v>
      </c>
      <c r="C8923" t="s">
        <v>32481</v>
      </c>
      <c r="D8923" t="s">
        <v>32482</v>
      </c>
      <c r="E8923" t="s">
        <v>191</v>
      </c>
      <c r="F8923" t="s">
        <v>86</v>
      </c>
      <c r="G8923" s="5">
        <v>50</v>
      </c>
      <c r="H8923" t="s">
        <v>42</v>
      </c>
      <c r="I8923" t="s">
        <v>65</v>
      </c>
      <c r="J8923" t="s">
        <v>45</v>
      </c>
      <c r="N8923" s="6">
        <v>1983</v>
      </c>
      <c r="R8923" s="7">
        <v>24.594560000000001</v>
      </c>
      <c r="S8923" s="7">
        <v>46.571840000000002</v>
      </c>
      <c r="T8923" t="s">
        <v>46</v>
      </c>
      <c r="U8923" t="s">
        <v>32405</v>
      </c>
      <c r="X8923" t="s">
        <v>32405</v>
      </c>
      <c r="Y8923" t="s">
        <v>19854</v>
      </c>
      <c r="Z8923" t="s">
        <v>19864</v>
      </c>
      <c r="AA8923" t="s">
        <v>32483</v>
      </c>
      <c r="AC8923" t="s">
        <v>32484</v>
      </c>
      <c r="AG8923" t="s">
        <v>32485</v>
      </c>
      <c r="AH8923" s="8">
        <v>1143670</v>
      </c>
      <c r="AI8923" t="s">
        <v>32486</v>
      </c>
      <c r="AJ8923" t="s">
        <v>32512</v>
      </c>
    </row>
    <row r="8924" spans="1:36" ht="17.25" hidden="1" customHeight="1" x14ac:dyDescent="0.2">
      <c r="A8924" s="4" t="s">
        <v>32480</v>
      </c>
      <c r="B8924" t="s">
        <v>31798</v>
      </c>
      <c r="C8924" t="s">
        <v>32481</v>
      </c>
      <c r="D8924" t="s">
        <v>32482</v>
      </c>
      <c r="E8924" t="s">
        <v>335</v>
      </c>
      <c r="F8924" t="s">
        <v>86</v>
      </c>
      <c r="G8924" s="5">
        <v>50</v>
      </c>
      <c r="H8924" t="s">
        <v>42</v>
      </c>
      <c r="I8924" t="s">
        <v>65</v>
      </c>
      <c r="J8924" t="s">
        <v>45</v>
      </c>
      <c r="N8924" s="6">
        <v>1983</v>
      </c>
      <c r="R8924" s="7">
        <v>24.594560000000001</v>
      </c>
      <c r="S8924" s="7">
        <v>46.571840000000002</v>
      </c>
      <c r="T8924" t="s">
        <v>46</v>
      </c>
      <c r="U8924" t="s">
        <v>32405</v>
      </c>
      <c r="X8924" t="s">
        <v>32405</v>
      </c>
      <c r="Y8924" t="s">
        <v>19854</v>
      </c>
      <c r="Z8924" t="s">
        <v>19864</v>
      </c>
      <c r="AA8924" t="s">
        <v>32483</v>
      </c>
      <c r="AC8924" t="s">
        <v>32484</v>
      </c>
      <c r="AG8924" t="s">
        <v>32485</v>
      </c>
      <c r="AH8924" s="8">
        <v>1143671</v>
      </c>
      <c r="AI8924" t="s">
        <v>32486</v>
      </c>
      <c r="AJ8924" t="s">
        <v>32513</v>
      </c>
    </row>
    <row r="8925" spans="1:36" ht="17.25" hidden="1" customHeight="1" x14ac:dyDescent="0.2">
      <c r="A8925" s="4" t="s">
        <v>32480</v>
      </c>
      <c r="B8925" t="s">
        <v>31798</v>
      </c>
      <c r="C8925" t="s">
        <v>32481</v>
      </c>
      <c r="D8925" t="s">
        <v>32482</v>
      </c>
      <c r="E8925" t="s">
        <v>1157</v>
      </c>
      <c r="F8925" t="s">
        <v>86</v>
      </c>
      <c r="G8925" s="5">
        <v>50</v>
      </c>
      <c r="H8925" t="s">
        <v>42</v>
      </c>
      <c r="I8925" t="s">
        <v>65</v>
      </c>
      <c r="J8925" t="s">
        <v>45</v>
      </c>
      <c r="N8925" s="6">
        <v>1983</v>
      </c>
      <c r="R8925" s="7">
        <v>24.594560000000001</v>
      </c>
      <c r="S8925" s="7">
        <v>46.571840000000002</v>
      </c>
      <c r="T8925" t="s">
        <v>46</v>
      </c>
      <c r="U8925" t="s">
        <v>32405</v>
      </c>
      <c r="X8925" t="s">
        <v>32405</v>
      </c>
      <c r="Y8925" t="s">
        <v>19854</v>
      </c>
      <c r="Z8925" t="s">
        <v>19864</v>
      </c>
      <c r="AA8925" t="s">
        <v>32483</v>
      </c>
      <c r="AC8925" t="s">
        <v>32484</v>
      </c>
      <c r="AG8925" t="s">
        <v>32485</v>
      </c>
      <c r="AH8925" s="27">
        <v>1143672</v>
      </c>
      <c r="AI8925" t="s">
        <v>32486</v>
      </c>
      <c r="AJ8925" t="s">
        <v>32514</v>
      </c>
    </row>
    <row r="8926" spans="1:36" ht="17.25" hidden="1" customHeight="1" x14ac:dyDescent="0.2">
      <c r="A8926" s="4" t="s">
        <v>32480</v>
      </c>
      <c r="B8926" t="s">
        <v>31798</v>
      </c>
      <c r="C8926" t="s">
        <v>32481</v>
      </c>
      <c r="D8926" t="s">
        <v>32482</v>
      </c>
      <c r="E8926" t="s">
        <v>2297</v>
      </c>
      <c r="F8926" t="s">
        <v>86</v>
      </c>
      <c r="G8926" s="5">
        <v>50</v>
      </c>
      <c r="H8926" t="s">
        <v>42</v>
      </c>
      <c r="I8926" t="s">
        <v>65</v>
      </c>
      <c r="J8926" t="s">
        <v>45</v>
      </c>
      <c r="N8926" s="6">
        <v>1983</v>
      </c>
      <c r="R8926" s="7">
        <v>24.594560000000001</v>
      </c>
      <c r="S8926" s="7">
        <v>46.571840000000002</v>
      </c>
      <c r="T8926" t="s">
        <v>46</v>
      </c>
      <c r="U8926" t="s">
        <v>32405</v>
      </c>
      <c r="X8926" t="s">
        <v>32405</v>
      </c>
      <c r="Y8926" t="s">
        <v>19854</v>
      </c>
      <c r="Z8926" t="s">
        <v>19864</v>
      </c>
      <c r="AA8926" t="s">
        <v>32483</v>
      </c>
      <c r="AC8926" t="s">
        <v>32484</v>
      </c>
      <c r="AG8926" t="s">
        <v>32485</v>
      </c>
      <c r="AH8926" s="27">
        <v>1143673</v>
      </c>
      <c r="AI8926" t="s">
        <v>32486</v>
      </c>
      <c r="AJ8926" t="s">
        <v>32515</v>
      </c>
    </row>
    <row r="8927" spans="1:36" ht="17.25" hidden="1" customHeight="1" x14ac:dyDescent="0.2">
      <c r="A8927" s="4" t="s">
        <v>32480</v>
      </c>
      <c r="B8927" t="s">
        <v>31798</v>
      </c>
      <c r="C8927" t="s">
        <v>32481</v>
      </c>
      <c r="D8927" t="s">
        <v>32482</v>
      </c>
      <c r="E8927" t="s">
        <v>3929</v>
      </c>
      <c r="F8927" t="s">
        <v>86</v>
      </c>
      <c r="G8927" s="5">
        <v>50</v>
      </c>
      <c r="H8927" t="s">
        <v>42</v>
      </c>
      <c r="I8927" t="s">
        <v>65</v>
      </c>
      <c r="J8927" t="s">
        <v>45</v>
      </c>
      <c r="N8927" s="6">
        <v>1983</v>
      </c>
      <c r="R8927" s="7">
        <v>24.594560000000001</v>
      </c>
      <c r="S8927" s="7">
        <v>46.571840000000002</v>
      </c>
      <c r="T8927" t="s">
        <v>46</v>
      </c>
      <c r="U8927" t="s">
        <v>32405</v>
      </c>
      <c r="X8927" t="s">
        <v>32405</v>
      </c>
      <c r="Y8927" t="s">
        <v>19854</v>
      </c>
      <c r="Z8927" t="s">
        <v>19864</v>
      </c>
      <c r="AA8927" t="s">
        <v>32483</v>
      </c>
      <c r="AC8927" t="s">
        <v>32484</v>
      </c>
      <c r="AG8927" t="s">
        <v>32485</v>
      </c>
      <c r="AH8927" s="27">
        <v>1143674</v>
      </c>
      <c r="AI8927" t="s">
        <v>32486</v>
      </c>
      <c r="AJ8927" t="s">
        <v>32516</v>
      </c>
    </row>
    <row r="8928" spans="1:36" ht="17.25" hidden="1" customHeight="1" x14ac:dyDescent="0.2">
      <c r="A8928" s="4" t="s">
        <v>32480</v>
      </c>
      <c r="B8928" t="s">
        <v>31798</v>
      </c>
      <c r="C8928" t="s">
        <v>32481</v>
      </c>
      <c r="D8928" t="s">
        <v>32482</v>
      </c>
      <c r="E8928" t="s">
        <v>4787</v>
      </c>
      <c r="F8928" t="s">
        <v>86</v>
      </c>
      <c r="G8928" s="5">
        <v>50</v>
      </c>
      <c r="H8928" t="s">
        <v>42</v>
      </c>
      <c r="I8928" t="s">
        <v>65</v>
      </c>
      <c r="J8928" t="s">
        <v>45</v>
      </c>
      <c r="N8928" s="6">
        <v>1983</v>
      </c>
      <c r="R8928" s="7">
        <v>24.594560000000001</v>
      </c>
      <c r="S8928" s="7">
        <v>46.571840000000002</v>
      </c>
      <c r="T8928" t="s">
        <v>46</v>
      </c>
      <c r="U8928" t="s">
        <v>32405</v>
      </c>
      <c r="X8928" t="s">
        <v>32405</v>
      </c>
      <c r="Y8928" t="s">
        <v>19854</v>
      </c>
      <c r="Z8928" t="s">
        <v>19864</v>
      </c>
      <c r="AA8928" t="s">
        <v>32483</v>
      </c>
      <c r="AC8928" t="s">
        <v>32484</v>
      </c>
      <c r="AG8928" t="s">
        <v>32485</v>
      </c>
      <c r="AH8928" s="27">
        <v>1143675</v>
      </c>
      <c r="AI8928" t="s">
        <v>32486</v>
      </c>
      <c r="AJ8928" t="s">
        <v>32517</v>
      </c>
    </row>
    <row r="8929" spans="1:36" ht="17.25" hidden="1" customHeight="1" x14ac:dyDescent="0.2">
      <c r="A8929" s="4" t="s">
        <v>32480</v>
      </c>
      <c r="B8929" t="s">
        <v>31798</v>
      </c>
      <c r="C8929" t="s">
        <v>32481</v>
      </c>
      <c r="D8929" t="s">
        <v>32482</v>
      </c>
      <c r="E8929" t="s">
        <v>14504</v>
      </c>
      <c r="F8929" t="s">
        <v>86</v>
      </c>
      <c r="G8929" s="5">
        <v>122.73</v>
      </c>
      <c r="H8929" t="s">
        <v>42</v>
      </c>
      <c r="I8929" t="s">
        <v>65</v>
      </c>
      <c r="J8929" t="s">
        <v>45</v>
      </c>
      <c r="K8929" t="s">
        <v>45</v>
      </c>
      <c r="L8929" t="s">
        <v>45</v>
      </c>
      <c r="N8929" s="6">
        <v>2008</v>
      </c>
      <c r="R8929" s="7">
        <v>24.594560000000001</v>
      </c>
      <c r="S8929" s="7">
        <v>46.571840000000002</v>
      </c>
      <c r="T8929" t="s">
        <v>46</v>
      </c>
      <c r="U8929" t="s">
        <v>32405</v>
      </c>
      <c r="X8929" t="s">
        <v>32405</v>
      </c>
      <c r="Y8929" t="s">
        <v>19854</v>
      </c>
      <c r="Z8929" t="s">
        <v>19864</v>
      </c>
      <c r="AA8929" t="s">
        <v>32518</v>
      </c>
      <c r="AC8929" t="s">
        <v>32484</v>
      </c>
      <c r="AG8929" t="s">
        <v>32485</v>
      </c>
      <c r="AH8929" s="8">
        <v>1200723</v>
      </c>
      <c r="AI8929" t="s">
        <v>32486</v>
      </c>
      <c r="AJ8929" t="s">
        <v>32519</v>
      </c>
    </row>
    <row r="8930" spans="1:36" ht="17.25" hidden="1" customHeight="1" x14ac:dyDescent="0.2">
      <c r="A8930" s="4" t="s">
        <v>32480</v>
      </c>
      <c r="B8930" t="s">
        <v>31798</v>
      </c>
      <c r="C8930" t="s">
        <v>32481</v>
      </c>
      <c r="D8930" t="s">
        <v>32482</v>
      </c>
      <c r="E8930" t="s">
        <v>14510</v>
      </c>
      <c r="F8930" t="s">
        <v>86</v>
      </c>
      <c r="G8930" s="5">
        <v>122.73</v>
      </c>
      <c r="H8930" t="s">
        <v>42</v>
      </c>
      <c r="I8930" t="s">
        <v>65</v>
      </c>
      <c r="J8930" t="s">
        <v>45</v>
      </c>
      <c r="K8930" t="s">
        <v>45</v>
      </c>
      <c r="L8930" t="s">
        <v>45</v>
      </c>
      <c r="N8930" s="6">
        <v>2008</v>
      </c>
      <c r="R8930" s="7">
        <v>24.594560000000001</v>
      </c>
      <c r="S8930" s="7">
        <v>46.571840000000002</v>
      </c>
      <c r="T8930" t="s">
        <v>46</v>
      </c>
      <c r="U8930" t="s">
        <v>32405</v>
      </c>
      <c r="X8930" t="s">
        <v>32405</v>
      </c>
      <c r="Y8930" t="s">
        <v>19854</v>
      </c>
      <c r="Z8930" t="s">
        <v>19864</v>
      </c>
      <c r="AA8930" t="s">
        <v>32518</v>
      </c>
      <c r="AC8930" t="s">
        <v>32484</v>
      </c>
      <c r="AG8930" t="s">
        <v>32485</v>
      </c>
      <c r="AH8930" s="27">
        <v>1200724</v>
      </c>
      <c r="AI8930" t="s">
        <v>32486</v>
      </c>
      <c r="AJ8930" t="s">
        <v>32520</v>
      </c>
    </row>
    <row r="8931" spans="1:36" ht="17.25" hidden="1" customHeight="1" x14ac:dyDescent="0.2">
      <c r="A8931" s="4" t="s">
        <v>32480</v>
      </c>
      <c r="B8931" t="s">
        <v>31798</v>
      </c>
      <c r="C8931" t="s">
        <v>32481</v>
      </c>
      <c r="D8931" t="s">
        <v>32482</v>
      </c>
      <c r="E8931" t="s">
        <v>14513</v>
      </c>
      <c r="F8931" t="s">
        <v>86</v>
      </c>
      <c r="G8931" s="5">
        <v>122.73</v>
      </c>
      <c r="H8931" t="s">
        <v>42</v>
      </c>
      <c r="I8931" t="s">
        <v>65</v>
      </c>
      <c r="J8931" t="s">
        <v>45</v>
      </c>
      <c r="K8931" t="s">
        <v>45</v>
      </c>
      <c r="L8931" t="s">
        <v>45</v>
      </c>
      <c r="N8931" s="6">
        <v>2008</v>
      </c>
      <c r="R8931" s="7">
        <v>24.594560000000001</v>
      </c>
      <c r="S8931" s="7">
        <v>46.571840000000002</v>
      </c>
      <c r="T8931" t="s">
        <v>46</v>
      </c>
      <c r="U8931" t="s">
        <v>32405</v>
      </c>
      <c r="X8931" t="s">
        <v>32405</v>
      </c>
      <c r="Y8931" t="s">
        <v>19854</v>
      </c>
      <c r="Z8931" t="s">
        <v>19864</v>
      </c>
      <c r="AA8931" t="s">
        <v>32518</v>
      </c>
      <c r="AC8931" t="s">
        <v>32484</v>
      </c>
      <c r="AG8931" t="s">
        <v>32485</v>
      </c>
      <c r="AH8931" s="27">
        <v>1200725</v>
      </c>
      <c r="AI8931" t="s">
        <v>32486</v>
      </c>
      <c r="AJ8931" t="s">
        <v>32521</v>
      </c>
    </row>
    <row r="8932" spans="1:36" ht="17.25" hidden="1" customHeight="1" x14ac:dyDescent="0.2">
      <c r="A8932" s="4" t="s">
        <v>32480</v>
      </c>
      <c r="B8932" t="s">
        <v>31798</v>
      </c>
      <c r="C8932" t="s">
        <v>32481</v>
      </c>
      <c r="D8932" t="s">
        <v>32482</v>
      </c>
      <c r="E8932" t="s">
        <v>14516</v>
      </c>
      <c r="F8932" t="s">
        <v>86</v>
      </c>
      <c r="G8932" s="5">
        <v>122.73</v>
      </c>
      <c r="H8932" t="s">
        <v>42</v>
      </c>
      <c r="I8932" t="s">
        <v>65</v>
      </c>
      <c r="J8932" t="s">
        <v>45</v>
      </c>
      <c r="K8932" t="s">
        <v>45</v>
      </c>
      <c r="L8932" t="s">
        <v>45</v>
      </c>
      <c r="N8932" s="6">
        <v>2008</v>
      </c>
      <c r="R8932" s="7">
        <v>24.594560000000001</v>
      </c>
      <c r="S8932" s="7">
        <v>46.571840000000002</v>
      </c>
      <c r="T8932" t="s">
        <v>46</v>
      </c>
      <c r="U8932" t="s">
        <v>32405</v>
      </c>
      <c r="X8932" t="s">
        <v>32405</v>
      </c>
      <c r="Y8932" t="s">
        <v>19854</v>
      </c>
      <c r="Z8932" t="s">
        <v>19864</v>
      </c>
      <c r="AA8932" t="s">
        <v>32518</v>
      </c>
      <c r="AC8932" t="s">
        <v>32484</v>
      </c>
      <c r="AG8932" t="s">
        <v>32485</v>
      </c>
      <c r="AH8932" s="27">
        <v>1200726</v>
      </c>
      <c r="AI8932" t="s">
        <v>32486</v>
      </c>
      <c r="AJ8932" t="s">
        <v>32522</v>
      </c>
    </row>
    <row r="8933" spans="1:36" ht="17.25" hidden="1" customHeight="1" x14ac:dyDescent="0.2">
      <c r="A8933" s="4" t="s">
        <v>32523</v>
      </c>
      <c r="B8933" t="s">
        <v>31798</v>
      </c>
      <c r="C8933" t="s">
        <v>32524</v>
      </c>
      <c r="D8933" t="s">
        <v>32525</v>
      </c>
      <c r="E8933" t="s">
        <v>32526</v>
      </c>
      <c r="F8933" t="s">
        <v>86</v>
      </c>
      <c r="G8933" s="5">
        <v>340</v>
      </c>
      <c r="H8933" t="s">
        <v>42</v>
      </c>
      <c r="I8933" t="s">
        <v>43</v>
      </c>
      <c r="J8933" t="s">
        <v>45</v>
      </c>
      <c r="K8933" t="s">
        <v>45</v>
      </c>
      <c r="L8933" t="s">
        <v>45</v>
      </c>
      <c r="N8933" s="6">
        <v>1997</v>
      </c>
      <c r="R8933" s="7">
        <v>24.95</v>
      </c>
      <c r="S8933" s="7">
        <v>47.064999999999998</v>
      </c>
      <c r="T8933" t="s">
        <v>46</v>
      </c>
      <c r="U8933" t="s">
        <v>32405</v>
      </c>
      <c r="X8933" t="s">
        <v>32405</v>
      </c>
      <c r="Y8933" t="s">
        <v>19854</v>
      </c>
      <c r="Z8933" t="s">
        <v>19864</v>
      </c>
      <c r="AA8933" t="s">
        <v>32527</v>
      </c>
      <c r="AC8933" t="s">
        <v>32528</v>
      </c>
      <c r="AG8933" t="s">
        <v>32529</v>
      </c>
      <c r="AH8933" s="27" t="s">
        <v>32530</v>
      </c>
      <c r="AI8933" t="s">
        <v>32531</v>
      </c>
      <c r="AJ8933" t="s">
        <v>32532</v>
      </c>
    </row>
    <row r="8934" spans="1:36" ht="17.25" hidden="1" customHeight="1" x14ac:dyDescent="0.2">
      <c r="A8934" s="4" t="s">
        <v>32523</v>
      </c>
      <c r="B8934" t="s">
        <v>31798</v>
      </c>
      <c r="C8934" t="s">
        <v>32524</v>
      </c>
      <c r="D8934" t="s">
        <v>32525</v>
      </c>
      <c r="E8934" t="s">
        <v>32533</v>
      </c>
      <c r="F8934" t="s">
        <v>86</v>
      </c>
      <c r="G8934" s="5">
        <v>340</v>
      </c>
      <c r="H8934" t="s">
        <v>42</v>
      </c>
      <c r="I8934" t="s">
        <v>43</v>
      </c>
      <c r="J8934" t="s">
        <v>45</v>
      </c>
      <c r="K8934" t="s">
        <v>45</v>
      </c>
      <c r="L8934" t="s">
        <v>45</v>
      </c>
      <c r="N8934" s="6">
        <v>1998</v>
      </c>
      <c r="R8934" s="7">
        <v>24.95</v>
      </c>
      <c r="S8934" s="7">
        <v>47.064999999999998</v>
      </c>
      <c r="T8934" t="s">
        <v>46</v>
      </c>
      <c r="U8934" t="s">
        <v>32405</v>
      </c>
      <c r="X8934" t="s">
        <v>32405</v>
      </c>
      <c r="Y8934" t="s">
        <v>19854</v>
      </c>
      <c r="Z8934" t="s">
        <v>19864</v>
      </c>
      <c r="AA8934" t="s">
        <v>32527</v>
      </c>
      <c r="AC8934" t="s">
        <v>32528</v>
      </c>
      <c r="AG8934" t="s">
        <v>32529</v>
      </c>
      <c r="AH8934" s="27" t="s">
        <v>32534</v>
      </c>
      <c r="AI8934" t="s">
        <v>32531</v>
      </c>
      <c r="AJ8934" t="s">
        <v>32535</v>
      </c>
    </row>
    <row r="8935" spans="1:36" ht="17.25" hidden="1" customHeight="1" x14ac:dyDescent="0.2">
      <c r="A8935" s="4" t="s">
        <v>32523</v>
      </c>
      <c r="B8935" t="s">
        <v>31798</v>
      </c>
      <c r="C8935" t="s">
        <v>32524</v>
      </c>
      <c r="D8935" t="s">
        <v>32525</v>
      </c>
      <c r="E8935" t="s">
        <v>24794</v>
      </c>
      <c r="F8935" t="s">
        <v>86</v>
      </c>
      <c r="G8935" s="5">
        <v>340</v>
      </c>
      <c r="H8935" t="s">
        <v>42</v>
      </c>
      <c r="I8935" t="s">
        <v>43</v>
      </c>
      <c r="J8935" t="s">
        <v>45</v>
      </c>
      <c r="K8935" t="s">
        <v>45</v>
      </c>
      <c r="L8935" t="s">
        <v>45</v>
      </c>
      <c r="N8935" s="6">
        <v>1999</v>
      </c>
      <c r="R8935" s="7">
        <v>24.95</v>
      </c>
      <c r="S8935" s="7">
        <v>47.064999999999998</v>
      </c>
      <c r="T8935" t="s">
        <v>46</v>
      </c>
      <c r="U8935" t="s">
        <v>32405</v>
      </c>
      <c r="X8935" t="s">
        <v>32405</v>
      </c>
      <c r="Y8935" t="s">
        <v>19854</v>
      </c>
      <c r="Z8935" t="s">
        <v>19864</v>
      </c>
      <c r="AA8935" t="s">
        <v>32527</v>
      </c>
      <c r="AC8935" t="s">
        <v>32528</v>
      </c>
      <c r="AG8935" t="s">
        <v>32529</v>
      </c>
      <c r="AH8935" s="27" t="s">
        <v>32536</v>
      </c>
      <c r="AI8935" t="s">
        <v>32531</v>
      </c>
      <c r="AJ8935" t="s">
        <v>32537</v>
      </c>
    </row>
    <row r="8936" spans="1:36" ht="17.25" hidden="1" customHeight="1" x14ac:dyDescent="0.2">
      <c r="A8936" s="4" t="s">
        <v>32523</v>
      </c>
      <c r="B8936" t="s">
        <v>31798</v>
      </c>
      <c r="C8936" t="s">
        <v>32524</v>
      </c>
      <c r="D8936" t="s">
        <v>32525</v>
      </c>
      <c r="E8936" t="s">
        <v>24798</v>
      </c>
      <c r="F8936" t="s">
        <v>86</v>
      </c>
      <c r="G8936" s="5">
        <v>340</v>
      </c>
      <c r="H8936" t="s">
        <v>42</v>
      </c>
      <c r="I8936" t="s">
        <v>43</v>
      </c>
      <c r="J8936" t="s">
        <v>45</v>
      </c>
      <c r="K8936" t="s">
        <v>45</v>
      </c>
      <c r="L8936" t="s">
        <v>45</v>
      </c>
      <c r="N8936" s="6">
        <v>2000</v>
      </c>
      <c r="R8936" s="7">
        <v>24.95</v>
      </c>
      <c r="S8936" s="7">
        <v>47.064999999999998</v>
      </c>
      <c r="T8936" t="s">
        <v>46</v>
      </c>
      <c r="U8936" t="s">
        <v>32405</v>
      </c>
      <c r="X8936" t="s">
        <v>32405</v>
      </c>
      <c r="Y8936" t="s">
        <v>19854</v>
      </c>
      <c r="Z8936" t="s">
        <v>19864</v>
      </c>
      <c r="AA8936" t="s">
        <v>32527</v>
      </c>
      <c r="AC8936" t="s">
        <v>32528</v>
      </c>
      <c r="AG8936" t="s">
        <v>32529</v>
      </c>
      <c r="AH8936" s="27" t="s">
        <v>32538</v>
      </c>
      <c r="AI8936" t="s">
        <v>32531</v>
      </c>
      <c r="AJ8936" t="s">
        <v>32539</v>
      </c>
    </row>
    <row r="8937" spans="1:36" ht="17.25" hidden="1" customHeight="1" x14ac:dyDescent="0.2">
      <c r="A8937" s="4" t="s">
        <v>32523</v>
      </c>
      <c r="B8937" t="s">
        <v>31798</v>
      </c>
      <c r="C8937" t="s">
        <v>32524</v>
      </c>
      <c r="D8937" t="s">
        <v>32525</v>
      </c>
      <c r="E8937" t="s">
        <v>32540</v>
      </c>
      <c r="F8937" t="s">
        <v>86</v>
      </c>
      <c r="G8937" s="5">
        <v>60</v>
      </c>
      <c r="H8937" t="s">
        <v>42</v>
      </c>
      <c r="I8937" t="s">
        <v>65</v>
      </c>
      <c r="J8937" t="s">
        <v>45</v>
      </c>
      <c r="N8937" s="6">
        <v>2007</v>
      </c>
      <c r="R8937" s="7">
        <v>24.95</v>
      </c>
      <c r="S8937" s="7">
        <v>47.064999999999998</v>
      </c>
      <c r="T8937" t="s">
        <v>46</v>
      </c>
      <c r="U8937" t="s">
        <v>32405</v>
      </c>
      <c r="X8937" t="s">
        <v>32405</v>
      </c>
      <c r="Y8937" t="s">
        <v>19854</v>
      </c>
      <c r="Z8937" t="s">
        <v>19864</v>
      </c>
      <c r="AA8937" t="s">
        <v>32527</v>
      </c>
      <c r="AC8937" t="s">
        <v>32528</v>
      </c>
      <c r="AG8937" t="s">
        <v>32541</v>
      </c>
      <c r="AH8937" s="27">
        <v>1220928</v>
      </c>
      <c r="AI8937" t="s">
        <v>32531</v>
      </c>
      <c r="AJ8937" t="s">
        <v>32542</v>
      </c>
    </row>
    <row r="8938" spans="1:36" ht="17.25" hidden="1" customHeight="1" x14ac:dyDescent="0.2">
      <c r="A8938" s="4" t="s">
        <v>32523</v>
      </c>
      <c r="B8938" t="s">
        <v>31798</v>
      </c>
      <c r="C8938" t="s">
        <v>32524</v>
      </c>
      <c r="D8938" t="s">
        <v>32525</v>
      </c>
      <c r="E8938" t="s">
        <v>32543</v>
      </c>
      <c r="F8938" t="s">
        <v>86</v>
      </c>
      <c r="G8938" s="5">
        <v>60</v>
      </c>
      <c r="H8938" t="s">
        <v>42</v>
      </c>
      <c r="I8938" t="s">
        <v>65</v>
      </c>
      <c r="J8938" t="s">
        <v>45</v>
      </c>
      <c r="N8938" s="6">
        <v>2007</v>
      </c>
      <c r="R8938" s="7">
        <v>24.95</v>
      </c>
      <c r="S8938" s="7">
        <v>47.064999999999998</v>
      </c>
      <c r="T8938" t="s">
        <v>46</v>
      </c>
      <c r="U8938" t="s">
        <v>32405</v>
      </c>
      <c r="X8938" t="s">
        <v>32405</v>
      </c>
      <c r="Y8938" t="s">
        <v>19854</v>
      </c>
      <c r="Z8938" t="s">
        <v>19864</v>
      </c>
      <c r="AA8938" t="s">
        <v>32527</v>
      </c>
      <c r="AC8938" t="s">
        <v>32528</v>
      </c>
      <c r="AG8938" t="s">
        <v>32541</v>
      </c>
      <c r="AH8938" s="27">
        <v>1220937</v>
      </c>
      <c r="AI8938" t="s">
        <v>32531</v>
      </c>
      <c r="AJ8938" t="s">
        <v>32544</v>
      </c>
    </row>
    <row r="8939" spans="1:36" ht="17.25" hidden="1" customHeight="1" x14ac:dyDescent="0.2">
      <c r="A8939" s="4" t="s">
        <v>32523</v>
      </c>
      <c r="B8939" t="s">
        <v>31798</v>
      </c>
      <c r="C8939" t="s">
        <v>32524</v>
      </c>
      <c r="D8939" t="s">
        <v>32525</v>
      </c>
      <c r="E8939" t="s">
        <v>32545</v>
      </c>
      <c r="F8939" t="s">
        <v>86</v>
      </c>
      <c r="G8939" s="5">
        <v>60</v>
      </c>
      <c r="H8939" t="s">
        <v>42</v>
      </c>
      <c r="I8939" t="s">
        <v>65</v>
      </c>
      <c r="J8939" t="s">
        <v>45</v>
      </c>
      <c r="N8939" s="6">
        <v>2007</v>
      </c>
      <c r="R8939" s="7">
        <v>24.95</v>
      </c>
      <c r="S8939" s="7">
        <v>47.064999999999998</v>
      </c>
      <c r="T8939" t="s">
        <v>46</v>
      </c>
      <c r="U8939" t="s">
        <v>32405</v>
      </c>
      <c r="X8939" t="s">
        <v>32405</v>
      </c>
      <c r="Y8939" t="s">
        <v>19854</v>
      </c>
      <c r="Z8939" t="s">
        <v>19864</v>
      </c>
      <c r="AA8939" t="s">
        <v>32527</v>
      </c>
      <c r="AC8939" t="s">
        <v>32528</v>
      </c>
      <c r="AG8939" t="s">
        <v>32541</v>
      </c>
      <c r="AH8939" s="27">
        <v>1220929</v>
      </c>
      <c r="AI8939" t="s">
        <v>32531</v>
      </c>
      <c r="AJ8939" t="s">
        <v>32546</v>
      </c>
    </row>
    <row r="8940" spans="1:36" ht="17.25" hidden="1" customHeight="1" x14ac:dyDescent="0.2">
      <c r="A8940" s="4" t="s">
        <v>32523</v>
      </c>
      <c r="B8940" t="s">
        <v>31798</v>
      </c>
      <c r="C8940" t="s">
        <v>32524</v>
      </c>
      <c r="D8940" t="s">
        <v>32525</v>
      </c>
      <c r="E8940" t="s">
        <v>32547</v>
      </c>
      <c r="F8940" t="s">
        <v>86</v>
      </c>
      <c r="G8940" s="5">
        <v>60</v>
      </c>
      <c r="H8940" t="s">
        <v>42</v>
      </c>
      <c r="I8940" t="s">
        <v>65</v>
      </c>
      <c r="J8940" t="s">
        <v>45</v>
      </c>
      <c r="N8940" s="6">
        <v>2007</v>
      </c>
      <c r="R8940" s="7">
        <v>24.95</v>
      </c>
      <c r="S8940" s="7">
        <v>47.064999999999998</v>
      </c>
      <c r="T8940" t="s">
        <v>46</v>
      </c>
      <c r="U8940" t="s">
        <v>32405</v>
      </c>
      <c r="X8940" t="s">
        <v>32405</v>
      </c>
      <c r="Y8940" t="s">
        <v>19854</v>
      </c>
      <c r="Z8940" t="s">
        <v>19864</v>
      </c>
      <c r="AA8940" t="s">
        <v>32527</v>
      </c>
      <c r="AC8940" t="s">
        <v>32528</v>
      </c>
      <c r="AG8940" t="s">
        <v>32541</v>
      </c>
      <c r="AH8940" s="27">
        <v>1220930</v>
      </c>
      <c r="AI8940" t="s">
        <v>32531</v>
      </c>
      <c r="AJ8940" t="s">
        <v>32548</v>
      </c>
    </row>
    <row r="8941" spans="1:36" ht="17.25" hidden="1" customHeight="1" x14ac:dyDescent="0.2">
      <c r="A8941" s="4" t="s">
        <v>32523</v>
      </c>
      <c r="B8941" t="s">
        <v>31798</v>
      </c>
      <c r="C8941" t="s">
        <v>32524</v>
      </c>
      <c r="D8941" t="s">
        <v>32525</v>
      </c>
      <c r="E8941" t="s">
        <v>32549</v>
      </c>
      <c r="F8941" t="s">
        <v>86</v>
      </c>
      <c r="G8941" s="5">
        <v>60</v>
      </c>
      <c r="H8941" t="s">
        <v>42</v>
      </c>
      <c r="I8941" t="s">
        <v>65</v>
      </c>
      <c r="J8941" t="s">
        <v>45</v>
      </c>
      <c r="N8941" s="6">
        <v>2007</v>
      </c>
      <c r="R8941" s="7">
        <v>24.95</v>
      </c>
      <c r="S8941" s="7">
        <v>47.064999999999998</v>
      </c>
      <c r="T8941" t="s">
        <v>46</v>
      </c>
      <c r="U8941" t="s">
        <v>32405</v>
      </c>
      <c r="X8941" t="s">
        <v>32405</v>
      </c>
      <c r="Y8941" t="s">
        <v>19854</v>
      </c>
      <c r="Z8941" t="s">
        <v>19864</v>
      </c>
      <c r="AA8941" t="s">
        <v>32527</v>
      </c>
      <c r="AC8941" t="s">
        <v>32528</v>
      </c>
      <c r="AG8941" t="s">
        <v>32541</v>
      </c>
      <c r="AH8941" s="27">
        <v>1220931</v>
      </c>
      <c r="AI8941" t="s">
        <v>32531</v>
      </c>
      <c r="AJ8941" t="s">
        <v>32550</v>
      </c>
    </row>
    <row r="8942" spans="1:36" ht="17.25" hidden="1" customHeight="1" x14ac:dyDescent="0.2">
      <c r="A8942" s="4" t="s">
        <v>32523</v>
      </c>
      <c r="B8942" t="s">
        <v>31798</v>
      </c>
      <c r="C8942" t="s">
        <v>32524</v>
      </c>
      <c r="D8942" t="s">
        <v>32525</v>
      </c>
      <c r="E8942" t="s">
        <v>32551</v>
      </c>
      <c r="F8942" t="s">
        <v>86</v>
      </c>
      <c r="G8942" s="5">
        <v>60</v>
      </c>
      <c r="H8942" t="s">
        <v>42</v>
      </c>
      <c r="I8942" t="s">
        <v>65</v>
      </c>
      <c r="J8942" t="s">
        <v>45</v>
      </c>
      <c r="N8942" s="24">
        <v>2007</v>
      </c>
      <c r="R8942" s="7">
        <v>24.95</v>
      </c>
      <c r="S8942" s="7">
        <v>47.064999999999998</v>
      </c>
      <c r="T8942" t="s">
        <v>46</v>
      </c>
      <c r="U8942" t="s">
        <v>32405</v>
      </c>
      <c r="X8942" t="s">
        <v>32405</v>
      </c>
      <c r="Y8942" t="s">
        <v>19854</v>
      </c>
      <c r="Z8942" t="s">
        <v>19864</v>
      </c>
      <c r="AA8942" t="s">
        <v>32527</v>
      </c>
      <c r="AC8942" t="s">
        <v>32528</v>
      </c>
      <c r="AG8942" t="s">
        <v>32541</v>
      </c>
      <c r="AH8942" s="8">
        <v>1220932</v>
      </c>
      <c r="AI8942" t="s">
        <v>32531</v>
      </c>
      <c r="AJ8942" t="s">
        <v>32552</v>
      </c>
    </row>
    <row r="8943" spans="1:36" ht="17.25" hidden="1" customHeight="1" x14ac:dyDescent="0.2">
      <c r="A8943" s="4" t="s">
        <v>32523</v>
      </c>
      <c r="B8943" t="s">
        <v>31798</v>
      </c>
      <c r="C8943" t="s">
        <v>32524</v>
      </c>
      <c r="D8943" t="s">
        <v>32525</v>
      </c>
      <c r="E8943" t="s">
        <v>32553</v>
      </c>
      <c r="F8943" t="s">
        <v>86</v>
      </c>
      <c r="G8943" s="5">
        <v>60</v>
      </c>
      <c r="H8943" t="s">
        <v>42</v>
      </c>
      <c r="I8943" t="s">
        <v>65</v>
      </c>
      <c r="J8943" t="s">
        <v>45</v>
      </c>
      <c r="N8943" s="24">
        <v>2007</v>
      </c>
      <c r="R8943" s="7">
        <v>24.95</v>
      </c>
      <c r="S8943" s="7">
        <v>47.064999999999998</v>
      </c>
      <c r="T8943" t="s">
        <v>46</v>
      </c>
      <c r="U8943" t="s">
        <v>32405</v>
      </c>
      <c r="X8943" t="s">
        <v>32405</v>
      </c>
      <c r="Y8943" t="s">
        <v>19854</v>
      </c>
      <c r="Z8943" t="s">
        <v>19864</v>
      </c>
      <c r="AA8943" t="s">
        <v>32527</v>
      </c>
      <c r="AC8943" t="s">
        <v>32528</v>
      </c>
      <c r="AG8943" t="s">
        <v>32541</v>
      </c>
      <c r="AH8943" s="8">
        <v>1220933</v>
      </c>
      <c r="AI8943" t="s">
        <v>32531</v>
      </c>
      <c r="AJ8943" t="s">
        <v>32554</v>
      </c>
    </row>
    <row r="8944" spans="1:36" ht="17.25" hidden="1" customHeight="1" x14ac:dyDescent="0.2">
      <c r="A8944" s="4" t="s">
        <v>32523</v>
      </c>
      <c r="B8944" t="s">
        <v>31798</v>
      </c>
      <c r="C8944" t="s">
        <v>32524</v>
      </c>
      <c r="D8944" t="s">
        <v>32525</v>
      </c>
      <c r="E8944" t="s">
        <v>32555</v>
      </c>
      <c r="F8944" t="s">
        <v>86</v>
      </c>
      <c r="G8944" s="5">
        <v>60</v>
      </c>
      <c r="H8944" t="s">
        <v>42</v>
      </c>
      <c r="I8944" t="s">
        <v>65</v>
      </c>
      <c r="J8944" t="s">
        <v>45</v>
      </c>
      <c r="N8944" s="24">
        <v>2007</v>
      </c>
      <c r="R8944" s="7">
        <v>24.95</v>
      </c>
      <c r="S8944" s="7">
        <v>47.064999999999998</v>
      </c>
      <c r="T8944" t="s">
        <v>46</v>
      </c>
      <c r="U8944" t="s">
        <v>32405</v>
      </c>
      <c r="X8944" t="s">
        <v>32405</v>
      </c>
      <c r="Y8944" t="s">
        <v>19854</v>
      </c>
      <c r="Z8944" t="s">
        <v>19864</v>
      </c>
      <c r="AA8944" t="s">
        <v>32527</v>
      </c>
      <c r="AC8944" t="s">
        <v>32528</v>
      </c>
      <c r="AG8944" t="s">
        <v>32541</v>
      </c>
      <c r="AH8944" s="8">
        <v>1220934</v>
      </c>
      <c r="AI8944" t="s">
        <v>32531</v>
      </c>
      <c r="AJ8944" t="s">
        <v>32556</v>
      </c>
    </row>
    <row r="8945" spans="1:36" ht="17.25" hidden="1" customHeight="1" x14ac:dyDescent="0.2">
      <c r="A8945" s="4" t="s">
        <v>32523</v>
      </c>
      <c r="B8945" t="s">
        <v>31798</v>
      </c>
      <c r="C8945" t="s">
        <v>32524</v>
      </c>
      <c r="D8945" t="s">
        <v>32525</v>
      </c>
      <c r="E8945" t="s">
        <v>32557</v>
      </c>
      <c r="F8945" t="s">
        <v>86</v>
      </c>
      <c r="G8945" s="5">
        <v>60</v>
      </c>
      <c r="H8945" t="s">
        <v>42</v>
      </c>
      <c r="I8945" t="s">
        <v>65</v>
      </c>
      <c r="J8945" t="s">
        <v>45</v>
      </c>
      <c r="N8945" s="24">
        <v>2007</v>
      </c>
      <c r="R8945" s="7">
        <v>24.95</v>
      </c>
      <c r="S8945" s="7">
        <v>47.064999999999998</v>
      </c>
      <c r="T8945" t="s">
        <v>46</v>
      </c>
      <c r="U8945" t="s">
        <v>32405</v>
      </c>
      <c r="X8945" t="s">
        <v>32405</v>
      </c>
      <c r="Y8945" t="s">
        <v>19854</v>
      </c>
      <c r="Z8945" t="s">
        <v>19864</v>
      </c>
      <c r="AA8945" t="s">
        <v>32527</v>
      </c>
      <c r="AC8945" t="s">
        <v>32528</v>
      </c>
      <c r="AG8945" t="s">
        <v>32541</v>
      </c>
      <c r="AH8945" s="8">
        <v>1220935</v>
      </c>
      <c r="AI8945" t="s">
        <v>32531</v>
      </c>
      <c r="AJ8945" t="s">
        <v>32558</v>
      </c>
    </row>
    <row r="8946" spans="1:36" ht="17.25" hidden="1" customHeight="1" x14ac:dyDescent="0.2">
      <c r="A8946" s="4" t="s">
        <v>32523</v>
      </c>
      <c r="B8946" t="s">
        <v>31798</v>
      </c>
      <c r="C8946" t="s">
        <v>32524</v>
      </c>
      <c r="D8946" t="s">
        <v>32525</v>
      </c>
      <c r="E8946" t="s">
        <v>32559</v>
      </c>
      <c r="F8946" t="s">
        <v>86</v>
      </c>
      <c r="G8946" s="5">
        <v>60</v>
      </c>
      <c r="H8946" t="s">
        <v>42</v>
      </c>
      <c r="I8946" t="s">
        <v>65</v>
      </c>
      <c r="J8946" t="s">
        <v>45</v>
      </c>
      <c r="N8946" s="24">
        <v>2007</v>
      </c>
      <c r="R8946" s="7">
        <v>24.95</v>
      </c>
      <c r="S8946" s="7">
        <v>47.064999999999998</v>
      </c>
      <c r="T8946" t="s">
        <v>46</v>
      </c>
      <c r="U8946" t="s">
        <v>32405</v>
      </c>
      <c r="X8946" t="s">
        <v>32405</v>
      </c>
      <c r="Y8946" t="s">
        <v>19854</v>
      </c>
      <c r="Z8946" t="s">
        <v>19864</v>
      </c>
      <c r="AA8946" t="s">
        <v>32527</v>
      </c>
      <c r="AC8946" t="s">
        <v>32528</v>
      </c>
      <c r="AG8946" t="s">
        <v>32541</v>
      </c>
      <c r="AH8946" s="8">
        <v>1220936</v>
      </c>
      <c r="AI8946" t="s">
        <v>32531</v>
      </c>
      <c r="AJ8946" t="s">
        <v>32560</v>
      </c>
    </row>
    <row r="8947" spans="1:36" ht="17.25" hidden="1" customHeight="1" x14ac:dyDescent="0.2">
      <c r="A8947" s="4" t="s">
        <v>32523</v>
      </c>
      <c r="B8947" t="s">
        <v>31798</v>
      </c>
      <c r="C8947" t="s">
        <v>32524</v>
      </c>
      <c r="D8947" t="s">
        <v>32525</v>
      </c>
      <c r="E8947" t="s">
        <v>32561</v>
      </c>
      <c r="F8947" t="s">
        <v>86</v>
      </c>
      <c r="G8947" s="5">
        <v>60</v>
      </c>
      <c r="H8947" t="s">
        <v>42</v>
      </c>
      <c r="I8947" t="s">
        <v>65</v>
      </c>
      <c r="J8947" t="s">
        <v>45</v>
      </c>
      <c r="N8947" s="24">
        <v>2007</v>
      </c>
      <c r="R8947" s="7">
        <v>24.95</v>
      </c>
      <c r="S8947" s="7">
        <v>47.064999999999998</v>
      </c>
      <c r="T8947" t="s">
        <v>46</v>
      </c>
      <c r="U8947" t="s">
        <v>32405</v>
      </c>
      <c r="X8947" t="s">
        <v>32405</v>
      </c>
      <c r="Y8947" t="s">
        <v>19854</v>
      </c>
      <c r="Z8947" t="s">
        <v>19864</v>
      </c>
      <c r="AA8947" t="s">
        <v>32527</v>
      </c>
      <c r="AC8947" t="s">
        <v>32528</v>
      </c>
      <c r="AG8947" t="s">
        <v>32562</v>
      </c>
      <c r="AH8947" s="8">
        <v>1220910</v>
      </c>
      <c r="AI8947" t="s">
        <v>32531</v>
      </c>
      <c r="AJ8947" t="s">
        <v>32563</v>
      </c>
    </row>
    <row r="8948" spans="1:36" ht="17.25" hidden="1" customHeight="1" x14ac:dyDescent="0.2">
      <c r="A8948" s="4" t="s">
        <v>32523</v>
      </c>
      <c r="B8948" t="s">
        <v>31798</v>
      </c>
      <c r="C8948" t="s">
        <v>32524</v>
      </c>
      <c r="D8948" t="s">
        <v>32525</v>
      </c>
      <c r="E8948" t="s">
        <v>32564</v>
      </c>
      <c r="F8948" t="s">
        <v>86</v>
      </c>
      <c r="G8948" s="5">
        <v>60</v>
      </c>
      <c r="H8948" t="s">
        <v>42</v>
      </c>
      <c r="I8948" t="s">
        <v>65</v>
      </c>
      <c r="J8948" t="s">
        <v>45</v>
      </c>
      <c r="N8948" s="24">
        <v>2007</v>
      </c>
      <c r="R8948" s="7">
        <v>24.95</v>
      </c>
      <c r="S8948" s="7">
        <v>47.064999999999998</v>
      </c>
      <c r="T8948" t="s">
        <v>46</v>
      </c>
      <c r="U8948" t="s">
        <v>32405</v>
      </c>
      <c r="X8948" t="s">
        <v>32405</v>
      </c>
      <c r="Y8948" t="s">
        <v>19854</v>
      </c>
      <c r="Z8948" t="s">
        <v>19864</v>
      </c>
      <c r="AA8948" t="s">
        <v>32527</v>
      </c>
      <c r="AC8948" t="s">
        <v>32528</v>
      </c>
      <c r="AG8948" t="s">
        <v>32562</v>
      </c>
      <c r="AH8948" s="8">
        <v>1220919</v>
      </c>
      <c r="AI8948" t="s">
        <v>32531</v>
      </c>
      <c r="AJ8948" t="s">
        <v>32565</v>
      </c>
    </row>
    <row r="8949" spans="1:36" ht="17.25" hidden="1" customHeight="1" x14ac:dyDescent="0.2">
      <c r="A8949" s="4" t="s">
        <v>32523</v>
      </c>
      <c r="B8949" t="s">
        <v>31798</v>
      </c>
      <c r="C8949" t="s">
        <v>32524</v>
      </c>
      <c r="D8949" t="s">
        <v>32525</v>
      </c>
      <c r="E8949" t="s">
        <v>32566</v>
      </c>
      <c r="F8949" t="s">
        <v>86</v>
      </c>
      <c r="G8949" s="5">
        <v>60</v>
      </c>
      <c r="H8949" t="s">
        <v>42</v>
      </c>
      <c r="I8949" t="s">
        <v>65</v>
      </c>
      <c r="J8949" t="s">
        <v>45</v>
      </c>
      <c r="N8949" s="24">
        <v>2007</v>
      </c>
      <c r="R8949" s="7">
        <v>24.95</v>
      </c>
      <c r="S8949" s="7">
        <v>47.064999999999998</v>
      </c>
      <c r="T8949" t="s">
        <v>46</v>
      </c>
      <c r="U8949" t="s">
        <v>32405</v>
      </c>
      <c r="X8949" t="s">
        <v>32405</v>
      </c>
      <c r="Y8949" t="s">
        <v>19854</v>
      </c>
      <c r="Z8949" t="s">
        <v>19864</v>
      </c>
      <c r="AA8949" t="s">
        <v>32527</v>
      </c>
      <c r="AC8949" t="s">
        <v>32528</v>
      </c>
      <c r="AG8949" t="s">
        <v>32562</v>
      </c>
      <c r="AH8949" s="8">
        <v>1220911</v>
      </c>
      <c r="AI8949" t="s">
        <v>32531</v>
      </c>
      <c r="AJ8949" t="s">
        <v>32567</v>
      </c>
    </row>
    <row r="8950" spans="1:36" ht="17.25" hidden="1" customHeight="1" x14ac:dyDescent="0.2">
      <c r="A8950" s="4" t="s">
        <v>32523</v>
      </c>
      <c r="B8950" t="s">
        <v>31798</v>
      </c>
      <c r="C8950" t="s">
        <v>32524</v>
      </c>
      <c r="D8950" t="s">
        <v>32525</v>
      </c>
      <c r="E8950" t="s">
        <v>32568</v>
      </c>
      <c r="F8950" t="s">
        <v>86</v>
      </c>
      <c r="G8950" s="5">
        <v>60</v>
      </c>
      <c r="H8950" t="s">
        <v>42</v>
      </c>
      <c r="I8950" t="s">
        <v>65</v>
      </c>
      <c r="J8950" t="s">
        <v>45</v>
      </c>
      <c r="N8950" s="24">
        <v>2007</v>
      </c>
      <c r="R8950" s="7">
        <v>24.95</v>
      </c>
      <c r="S8950" s="7">
        <v>47.064999999999998</v>
      </c>
      <c r="T8950" t="s">
        <v>46</v>
      </c>
      <c r="U8950" t="s">
        <v>32405</v>
      </c>
      <c r="X8950" t="s">
        <v>32405</v>
      </c>
      <c r="Y8950" t="s">
        <v>19854</v>
      </c>
      <c r="Z8950" t="s">
        <v>19864</v>
      </c>
      <c r="AA8950" t="s">
        <v>32527</v>
      </c>
      <c r="AC8950" t="s">
        <v>32528</v>
      </c>
      <c r="AG8950" t="s">
        <v>32562</v>
      </c>
      <c r="AH8950" s="8">
        <v>1220912</v>
      </c>
      <c r="AI8950" t="s">
        <v>32531</v>
      </c>
      <c r="AJ8950" t="s">
        <v>32569</v>
      </c>
    </row>
    <row r="8951" spans="1:36" ht="17.25" hidden="1" customHeight="1" x14ac:dyDescent="0.2">
      <c r="A8951" s="4" t="s">
        <v>32523</v>
      </c>
      <c r="B8951" t="s">
        <v>31798</v>
      </c>
      <c r="C8951" t="s">
        <v>32524</v>
      </c>
      <c r="D8951" t="s">
        <v>32525</v>
      </c>
      <c r="E8951" t="s">
        <v>32570</v>
      </c>
      <c r="F8951" t="s">
        <v>86</v>
      </c>
      <c r="G8951" s="5">
        <v>60</v>
      </c>
      <c r="H8951" t="s">
        <v>42</v>
      </c>
      <c r="I8951" t="s">
        <v>65</v>
      </c>
      <c r="J8951" t="s">
        <v>45</v>
      </c>
      <c r="N8951" s="24">
        <v>2007</v>
      </c>
      <c r="R8951" s="7">
        <v>24.95</v>
      </c>
      <c r="S8951" s="7">
        <v>47.064999999999998</v>
      </c>
      <c r="T8951" t="s">
        <v>46</v>
      </c>
      <c r="U8951" t="s">
        <v>32405</v>
      </c>
      <c r="X8951" t="s">
        <v>32405</v>
      </c>
      <c r="Y8951" t="s">
        <v>19854</v>
      </c>
      <c r="Z8951" t="s">
        <v>19864</v>
      </c>
      <c r="AA8951" t="s">
        <v>32527</v>
      </c>
      <c r="AC8951" t="s">
        <v>32528</v>
      </c>
      <c r="AG8951" t="s">
        <v>32562</v>
      </c>
      <c r="AH8951" s="8">
        <v>1220913</v>
      </c>
      <c r="AI8951" t="s">
        <v>32531</v>
      </c>
      <c r="AJ8951" t="s">
        <v>32571</v>
      </c>
    </row>
    <row r="8952" spans="1:36" ht="17.25" hidden="1" customHeight="1" x14ac:dyDescent="0.2">
      <c r="A8952" s="4" t="s">
        <v>32523</v>
      </c>
      <c r="B8952" t="s">
        <v>31798</v>
      </c>
      <c r="C8952" t="s">
        <v>32524</v>
      </c>
      <c r="D8952" t="s">
        <v>32525</v>
      </c>
      <c r="E8952" t="s">
        <v>32572</v>
      </c>
      <c r="F8952" t="s">
        <v>86</v>
      </c>
      <c r="G8952" s="5">
        <v>60</v>
      </c>
      <c r="H8952" t="s">
        <v>42</v>
      </c>
      <c r="I8952" t="s">
        <v>65</v>
      </c>
      <c r="J8952" t="s">
        <v>45</v>
      </c>
      <c r="N8952" s="24">
        <v>2007</v>
      </c>
      <c r="R8952" s="7">
        <v>24.95</v>
      </c>
      <c r="S8952" s="7">
        <v>47.064999999999998</v>
      </c>
      <c r="T8952" t="s">
        <v>46</v>
      </c>
      <c r="U8952" t="s">
        <v>32405</v>
      </c>
      <c r="X8952" t="s">
        <v>32405</v>
      </c>
      <c r="Y8952" t="s">
        <v>19854</v>
      </c>
      <c r="Z8952" t="s">
        <v>19864</v>
      </c>
      <c r="AA8952" t="s">
        <v>32527</v>
      </c>
      <c r="AC8952" t="s">
        <v>32528</v>
      </c>
      <c r="AG8952" t="s">
        <v>32562</v>
      </c>
      <c r="AH8952" s="8">
        <v>1220914</v>
      </c>
      <c r="AI8952" t="s">
        <v>32531</v>
      </c>
      <c r="AJ8952" t="s">
        <v>32573</v>
      </c>
    </row>
    <row r="8953" spans="1:36" ht="17.25" hidden="1" customHeight="1" x14ac:dyDescent="0.2">
      <c r="A8953" s="4" t="s">
        <v>32523</v>
      </c>
      <c r="B8953" t="s">
        <v>31798</v>
      </c>
      <c r="C8953" t="s">
        <v>32524</v>
      </c>
      <c r="D8953" t="s">
        <v>32525</v>
      </c>
      <c r="E8953" t="s">
        <v>32574</v>
      </c>
      <c r="F8953" t="s">
        <v>86</v>
      </c>
      <c r="G8953" s="5">
        <v>60</v>
      </c>
      <c r="H8953" t="s">
        <v>42</v>
      </c>
      <c r="I8953" t="s">
        <v>65</v>
      </c>
      <c r="J8953" t="s">
        <v>45</v>
      </c>
      <c r="N8953" s="24">
        <v>2007</v>
      </c>
      <c r="R8953" s="7">
        <v>24.95</v>
      </c>
      <c r="S8953" s="7">
        <v>47.064999999999998</v>
      </c>
      <c r="T8953" t="s">
        <v>46</v>
      </c>
      <c r="U8953" t="s">
        <v>32405</v>
      </c>
      <c r="X8953" t="s">
        <v>32405</v>
      </c>
      <c r="Y8953" t="s">
        <v>19854</v>
      </c>
      <c r="Z8953" t="s">
        <v>19864</v>
      </c>
      <c r="AA8953" t="s">
        <v>32527</v>
      </c>
      <c r="AC8953" t="s">
        <v>32528</v>
      </c>
      <c r="AG8953" t="s">
        <v>32562</v>
      </c>
      <c r="AH8953" s="8">
        <v>1220915</v>
      </c>
      <c r="AI8953" t="s">
        <v>32531</v>
      </c>
      <c r="AJ8953" t="s">
        <v>32575</v>
      </c>
    </row>
    <row r="8954" spans="1:36" ht="17.25" hidden="1" customHeight="1" x14ac:dyDescent="0.2">
      <c r="A8954" s="4" t="s">
        <v>32523</v>
      </c>
      <c r="B8954" t="s">
        <v>31798</v>
      </c>
      <c r="C8954" t="s">
        <v>32524</v>
      </c>
      <c r="D8954" t="s">
        <v>32525</v>
      </c>
      <c r="E8954" t="s">
        <v>32576</v>
      </c>
      <c r="F8954" t="s">
        <v>86</v>
      </c>
      <c r="G8954" s="5">
        <v>60</v>
      </c>
      <c r="H8954" t="s">
        <v>42</v>
      </c>
      <c r="I8954" t="s">
        <v>65</v>
      </c>
      <c r="J8954" t="s">
        <v>45</v>
      </c>
      <c r="N8954" s="24">
        <v>2007</v>
      </c>
      <c r="R8954" s="7">
        <v>24.95</v>
      </c>
      <c r="S8954" s="7">
        <v>47.064999999999998</v>
      </c>
      <c r="T8954" t="s">
        <v>46</v>
      </c>
      <c r="U8954" t="s">
        <v>32405</v>
      </c>
      <c r="X8954" t="s">
        <v>32405</v>
      </c>
      <c r="Y8954" t="s">
        <v>19854</v>
      </c>
      <c r="Z8954" t="s">
        <v>19864</v>
      </c>
      <c r="AA8954" t="s">
        <v>32527</v>
      </c>
      <c r="AC8954" t="s">
        <v>32528</v>
      </c>
      <c r="AG8954" t="s">
        <v>32562</v>
      </c>
      <c r="AH8954" s="8">
        <v>1220916</v>
      </c>
      <c r="AI8954" t="s">
        <v>32531</v>
      </c>
      <c r="AJ8954" t="s">
        <v>32577</v>
      </c>
    </row>
    <row r="8955" spans="1:36" ht="17.25" hidden="1" customHeight="1" x14ac:dyDescent="0.2">
      <c r="A8955" s="4" t="s">
        <v>32523</v>
      </c>
      <c r="B8955" t="s">
        <v>31798</v>
      </c>
      <c r="C8955" t="s">
        <v>32524</v>
      </c>
      <c r="D8955" t="s">
        <v>32525</v>
      </c>
      <c r="E8955" t="s">
        <v>32578</v>
      </c>
      <c r="F8955" t="s">
        <v>86</v>
      </c>
      <c r="G8955" s="5">
        <v>60</v>
      </c>
      <c r="H8955" t="s">
        <v>42</v>
      </c>
      <c r="I8955" t="s">
        <v>65</v>
      </c>
      <c r="J8955" t="s">
        <v>45</v>
      </c>
      <c r="N8955" s="24">
        <v>2007</v>
      </c>
      <c r="R8955" s="7">
        <v>24.95</v>
      </c>
      <c r="S8955" s="7">
        <v>47.064999999999998</v>
      </c>
      <c r="T8955" t="s">
        <v>46</v>
      </c>
      <c r="U8955" t="s">
        <v>32405</v>
      </c>
      <c r="X8955" t="s">
        <v>32405</v>
      </c>
      <c r="Y8955" t="s">
        <v>19854</v>
      </c>
      <c r="Z8955" t="s">
        <v>19864</v>
      </c>
      <c r="AA8955" t="s">
        <v>32527</v>
      </c>
      <c r="AC8955" t="s">
        <v>32528</v>
      </c>
      <c r="AG8955" t="s">
        <v>32562</v>
      </c>
      <c r="AH8955" s="8">
        <v>1220917</v>
      </c>
      <c r="AI8955" t="s">
        <v>32531</v>
      </c>
      <c r="AJ8955" t="s">
        <v>32579</v>
      </c>
    </row>
    <row r="8956" spans="1:36" ht="17.25" hidden="1" customHeight="1" x14ac:dyDescent="0.2">
      <c r="A8956" s="4" t="s">
        <v>32523</v>
      </c>
      <c r="B8956" t="s">
        <v>31798</v>
      </c>
      <c r="C8956" t="s">
        <v>32524</v>
      </c>
      <c r="D8956" t="s">
        <v>32525</v>
      </c>
      <c r="E8956" t="s">
        <v>32580</v>
      </c>
      <c r="F8956" t="s">
        <v>86</v>
      </c>
      <c r="G8956" s="5">
        <v>60</v>
      </c>
      <c r="H8956" t="s">
        <v>42</v>
      </c>
      <c r="I8956" t="s">
        <v>65</v>
      </c>
      <c r="J8956" t="s">
        <v>45</v>
      </c>
      <c r="N8956" s="24">
        <v>2007</v>
      </c>
      <c r="R8956" s="7">
        <v>24.95</v>
      </c>
      <c r="S8956" s="7">
        <v>47.064999999999998</v>
      </c>
      <c r="T8956" t="s">
        <v>46</v>
      </c>
      <c r="U8956" t="s">
        <v>32405</v>
      </c>
      <c r="X8956" t="s">
        <v>32405</v>
      </c>
      <c r="Y8956" t="s">
        <v>19854</v>
      </c>
      <c r="Z8956" t="s">
        <v>19864</v>
      </c>
      <c r="AA8956" t="s">
        <v>32527</v>
      </c>
      <c r="AC8956" t="s">
        <v>32528</v>
      </c>
      <c r="AG8956" t="s">
        <v>32562</v>
      </c>
      <c r="AH8956" s="8">
        <v>1220918</v>
      </c>
      <c r="AI8956" t="s">
        <v>32531</v>
      </c>
      <c r="AJ8956" t="s">
        <v>32581</v>
      </c>
    </row>
    <row r="8957" spans="1:36" ht="17.25" hidden="1" customHeight="1" x14ac:dyDescent="0.2">
      <c r="A8957" s="4" t="s">
        <v>32523</v>
      </c>
      <c r="B8957" t="s">
        <v>31798</v>
      </c>
      <c r="C8957" t="s">
        <v>32524</v>
      </c>
      <c r="D8957" t="s">
        <v>32525</v>
      </c>
      <c r="E8957" t="s">
        <v>32582</v>
      </c>
      <c r="F8957" t="s">
        <v>86</v>
      </c>
      <c r="G8957" s="5">
        <v>60</v>
      </c>
      <c r="H8957" t="s">
        <v>42</v>
      </c>
      <c r="I8957" t="s">
        <v>65</v>
      </c>
      <c r="J8957" t="s">
        <v>45</v>
      </c>
      <c r="N8957" s="24">
        <v>2004</v>
      </c>
      <c r="R8957" s="7">
        <v>24.95</v>
      </c>
      <c r="S8957" s="7">
        <v>47.064999999999998</v>
      </c>
      <c r="T8957" t="s">
        <v>46</v>
      </c>
      <c r="U8957" t="s">
        <v>32405</v>
      </c>
      <c r="X8957" t="s">
        <v>32405</v>
      </c>
      <c r="Y8957" t="s">
        <v>19854</v>
      </c>
      <c r="Z8957" t="s">
        <v>19864</v>
      </c>
      <c r="AA8957" t="s">
        <v>32527</v>
      </c>
      <c r="AC8957" t="s">
        <v>32528</v>
      </c>
      <c r="AG8957" t="s">
        <v>32583</v>
      </c>
      <c r="AH8957" s="8">
        <v>1220920</v>
      </c>
      <c r="AI8957" t="s">
        <v>32531</v>
      </c>
      <c r="AJ8957" t="s">
        <v>32584</v>
      </c>
    </row>
    <row r="8958" spans="1:36" ht="17.25" hidden="1" customHeight="1" x14ac:dyDescent="0.2">
      <c r="A8958" s="4" t="s">
        <v>32523</v>
      </c>
      <c r="B8958" t="s">
        <v>31798</v>
      </c>
      <c r="C8958" t="s">
        <v>32524</v>
      </c>
      <c r="D8958" t="s">
        <v>32525</v>
      </c>
      <c r="E8958" t="s">
        <v>32585</v>
      </c>
      <c r="F8958" t="s">
        <v>86</v>
      </c>
      <c r="G8958" s="5">
        <v>60</v>
      </c>
      <c r="H8958" t="s">
        <v>42</v>
      </c>
      <c r="I8958" t="s">
        <v>65</v>
      </c>
      <c r="J8958" t="s">
        <v>45</v>
      </c>
      <c r="N8958" s="24">
        <v>2004</v>
      </c>
      <c r="R8958" s="7">
        <v>24.95</v>
      </c>
      <c r="S8958" s="7">
        <v>47.064999999999998</v>
      </c>
      <c r="T8958" t="s">
        <v>46</v>
      </c>
      <c r="U8958" t="s">
        <v>32405</v>
      </c>
      <c r="X8958" t="s">
        <v>32405</v>
      </c>
      <c r="Y8958" t="s">
        <v>19854</v>
      </c>
      <c r="Z8958" t="s">
        <v>19864</v>
      </c>
      <c r="AA8958" t="s">
        <v>32527</v>
      </c>
      <c r="AC8958" t="s">
        <v>32528</v>
      </c>
      <c r="AG8958" t="s">
        <v>32583</v>
      </c>
      <c r="AH8958" s="8">
        <v>1220921</v>
      </c>
      <c r="AI8958" t="s">
        <v>32531</v>
      </c>
      <c r="AJ8958" t="s">
        <v>32586</v>
      </c>
    </row>
    <row r="8959" spans="1:36" ht="17.25" hidden="1" customHeight="1" x14ac:dyDescent="0.2">
      <c r="A8959" s="4" t="s">
        <v>32523</v>
      </c>
      <c r="B8959" t="s">
        <v>31798</v>
      </c>
      <c r="C8959" t="s">
        <v>32524</v>
      </c>
      <c r="D8959" t="s">
        <v>32525</v>
      </c>
      <c r="E8959" t="s">
        <v>32587</v>
      </c>
      <c r="F8959" t="s">
        <v>86</v>
      </c>
      <c r="G8959" s="5">
        <v>60</v>
      </c>
      <c r="H8959" t="s">
        <v>42</v>
      </c>
      <c r="I8959" t="s">
        <v>65</v>
      </c>
      <c r="J8959" t="s">
        <v>45</v>
      </c>
      <c r="N8959" s="24">
        <v>2004</v>
      </c>
      <c r="R8959" s="7">
        <v>24.95</v>
      </c>
      <c r="S8959" s="7">
        <v>47.064999999999998</v>
      </c>
      <c r="T8959" t="s">
        <v>46</v>
      </c>
      <c r="U8959" t="s">
        <v>32405</v>
      </c>
      <c r="X8959" t="s">
        <v>32405</v>
      </c>
      <c r="Y8959" t="s">
        <v>19854</v>
      </c>
      <c r="Z8959" t="s">
        <v>19864</v>
      </c>
      <c r="AA8959" t="s">
        <v>32527</v>
      </c>
      <c r="AC8959" t="s">
        <v>32528</v>
      </c>
      <c r="AG8959" t="s">
        <v>32583</v>
      </c>
      <c r="AH8959" s="8">
        <v>1220922</v>
      </c>
      <c r="AI8959" t="s">
        <v>32531</v>
      </c>
      <c r="AJ8959" t="s">
        <v>32588</v>
      </c>
    </row>
    <row r="8960" spans="1:36" ht="17.25" hidden="1" customHeight="1" x14ac:dyDescent="0.2">
      <c r="A8960" s="4" t="s">
        <v>32523</v>
      </c>
      <c r="B8960" t="s">
        <v>31798</v>
      </c>
      <c r="C8960" t="s">
        <v>32524</v>
      </c>
      <c r="D8960" t="s">
        <v>32525</v>
      </c>
      <c r="E8960" t="s">
        <v>32589</v>
      </c>
      <c r="F8960" t="s">
        <v>86</v>
      </c>
      <c r="G8960" s="5">
        <v>60</v>
      </c>
      <c r="H8960" t="s">
        <v>42</v>
      </c>
      <c r="I8960" t="s">
        <v>65</v>
      </c>
      <c r="J8960" t="s">
        <v>45</v>
      </c>
      <c r="N8960" s="24">
        <v>2004</v>
      </c>
      <c r="R8960" s="7">
        <v>24.95</v>
      </c>
      <c r="S8960" s="7">
        <v>47.064999999999998</v>
      </c>
      <c r="T8960" t="s">
        <v>46</v>
      </c>
      <c r="U8960" t="s">
        <v>32405</v>
      </c>
      <c r="X8960" t="s">
        <v>32405</v>
      </c>
      <c r="Y8960" t="s">
        <v>19854</v>
      </c>
      <c r="Z8960" t="s">
        <v>19864</v>
      </c>
      <c r="AA8960" t="s">
        <v>32527</v>
      </c>
      <c r="AC8960" t="s">
        <v>32528</v>
      </c>
      <c r="AG8960" t="s">
        <v>32583</v>
      </c>
      <c r="AH8960" s="8">
        <v>1220923</v>
      </c>
      <c r="AI8960" t="s">
        <v>32531</v>
      </c>
      <c r="AJ8960" t="s">
        <v>32590</v>
      </c>
    </row>
    <row r="8961" spans="1:36" ht="17.25" hidden="1" customHeight="1" x14ac:dyDescent="0.2">
      <c r="A8961" s="4" t="s">
        <v>32523</v>
      </c>
      <c r="B8961" t="s">
        <v>31798</v>
      </c>
      <c r="C8961" t="s">
        <v>32524</v>
      </c>
      <c r="D8961" t="s">
        <v>32525</v>
      </c>
      <c r="E8961" t="s">
        <v>32591</v>
      </c>
      <c r="F8961" t="s">
        <v>86</v>
      </c>
      <c r="G8961" s="5">
        <v>60</v>
      </c>
      <c r="H8961" t="s">
        <v>42</v>
      </c>
      <c r="I8961" t="s">
        <v>65</v>
      </c>
      <c r="J8961" t="s">
        <v>45</v>
      </c>
      <c r="N8961" s="24">
        <v>2004</v>
      </c>
      <c r="R8961" s="7">
        <v>24.95</v>
      </c>
      <c r="S8961" s="7">
        <v>47.064999999999998</v>
      </c>
      <c r="T8961" t="s">
        <v>46</v>
      </c>
      <c r="U8961" t="s">
        <v>32405</v>
      </c>
      <c r="X8961" t="s">
        <v>32405</v>
      </c>
      <c r="Y8961" t="s">
        <v>19854</v>
      </c>
      <c r="Z8961" t="s">
        <v>19864</v>
      </c>
      <c r="AA8961" t="s">
        <v>32527</v>
      </c>
      <c r="AC8961" t="s">
        <v>32528</v>
      </c>
      <c r="AG8961" t="s">
        <v>32583</v>
      </c>
      <c r="AH8961" s="8">
        <v>1220924</v>
      </c>
      <c r="AI8961" t="s">
        <v>32531</v>
      </c>
      <c r="AJ8961" t="s">
        <v>32592</v>
      </c>
    </row>
    <row r="8962" spans="1:36" ht="17.25" hidden="1" customHeight="1" x14ac:dyDescent="0.2">
      <c r="A8962" s="4" t="s">
        <v>32523</v>
      </c>
      <c r="B8962" t="s">
        <v>31798</v>
      </c>
      <c r="C8962" t="s">
        <v>32524</v>
      </c>
      <c r="D8962" t="s">
        <v>32525</v>
      </c>
      <c r="E8962" t="s">
        <v>32593</v>
      </c>
      <c r="F8962" t="s">
        <v>86</v>
      </c>
      <c r="G8962" s="5">
        <v>60</v>
      </c>
      <c r="H8962" t="s">
        <v>42</v>
      </c>
      <c r="I8962" t="s">
        <v>65</v>
      </c>
      <c r="J8962" t="s">
        <v>45</v>
      </c>
      <c r="N8962" s="24">
        <v>2004</v>
      </c>
      <c r="R8962" s="7">
        <v>24.95</v>
      </c>
      <c r="S8962" s="7">
        <v>47.064999999999998</v>
      </c>
      <c r="T8962" t="s">
        <v>46</v>
      </c>
      <c r="U8962" t="s">
        <v>32405</v>
      </c>
      <c r="X8962" t="s">
        <v>32405</v>
      </c>
      <c r="Y8962" t="s">
        <v>19854</v>
      </c>
      <c r="Z8962" t="s">
        <v>19864</v>
      </c>
      <c r="AA8962" t="s">
        <v>32527</v>
      </c>
      <c r="AC8962" t="s">
        <v>32528</v>
      </c>
      <c r="AG8962" t="s">
        <v>32583</v>
      </c>
      <c r="AH8962" s="8">
        <v>1220925</v>
      </c>
      <c r="AI8962" t="s">
        <v>32531</v>
      </c>
      <c r="AJ8962" t="s">
        <v>32594</v>
      </c>
    </row>
    <row r="8963" spans="1:36" ht="17.25" hidden="1" customHeight="1" x14ac:dyDescent="0.2">
      <c r="A8963" s="4" t="s">
        <v>32523</v>
      </c>
      <c r="B8963" t="s">
        <v>31798</v>
      </c>
      <c r="C8963" t="s">
        <v>32524</v>
      </c>
      <c r="D8963" t="s">
        <v>32525</v>
      </c>
      <c r="E8963" t="s">
        <v>32595</v>
      </c>
      <c r="F8963" t="s">
        <v>86</v>
      </c>
      <c r="G8963" s="5">
        <v>60</v>
      </c>
      <c r="H8963" t="s">
        <v>42</v>
      </c>
      <c r="I8963" t="s">
        <v>65</v>
      </c>
      <c r="J8963" t="s">
        <v>45</v>
      </c>
      <c r="N8963" s="24">
        <v>2004</v>
      </c>
      <c r="R8963" s="7">
        <v>24.95</v>
      </c>
      <c r="S8963" s="7">
        <v>47.064999999999998</v>
      </c>
      <c r="T8963" t="s">
        <v>46</v>
      </c>
      <c r="U8963" t="s">
        <v>32405</v>
      </c>
      <c r="X8963" t="s">
        <v>32405</v>
      </c>
      <c r="Y8963" t="s">
        <v>19854</v>
      </c>
      <c r="Z8963" t="s">
        <v>19864</v>
      </c>
      <c r="AA8963" t="s">
        <v>32527</v>
      </c>
      <c r="AC8963" t="s">
        <v>32528</v>
      </c>
      <c r="AG8963" t="s">
        <v>32583</v>
      </c>
      <c r="AH8963" s="8">
        <v>1220926</v>
      </c>
      <c r="AI8963" t="s">
        <v>32531</v>
      </c>
      <c r="AJ8963" t="s">
        <v>32596</v>
      </c>
    </row>
    <row r="8964" spans="1:36" ht="17.25" hidden="1" customHeight="1" x14ac:dyDescent="0.2">
      <c r="A8964" s="4" t="s">
        <v>32523</v>
      </c>
      <c r="B8964" t="s">
        <v>31798</v>
      </c>
      <c r="C8964" t="s">
        <v>32524</v>
      </c>
      <c r="D8964" t="s">
        <v>32525</v>
      </c>
      <c r="E8964" t="s">
        <v>32597</v>
      </c>
      <c r="F8964" t="s">
        <v>86</v>
      </c>
      <c r="G8964" s="5">
        <v>60</v>
      </c>
      <c r="H8964" t="s">
        <v>42</v>
      </c>
      <c r="I8964" t="s">
        <v>65</v>
      </c>
      <c r="J8964" t="s">
        <v>45</v>
      </c>
      <c r="N8964" s="24">
        <v>2004</v>
      </c>
      <c r="R8964" s="7">
        <v>24.95</v>
      </c>
      <c r="S8964" s="7">
        <v>47.064999999999998</v>
      </c>
      <c r="T8964" t="s">
        <v>46</v>
      </c>
      <c r="U8964" t="s">
        <v>32405</v>
      </c>
      <c r="X8964" t="s">
        <v>32405</v>
      </c>
      <c r="Y8964" t="s">
        <v>19854</v>
      </c>
      <c r="Z8964" t="s">
        <v>19864</v>
      </c>
      <c r="AA8964" t="s">
        <v>32527</v>
      </c>
      <c r="AC8964" t="s">
        <v>32528</v>
      </c>
      <c r="AG8964" t="s">
        <v>32583</v>
      </c>
      <c r="AH8964" s="8">
        <v>1220927</v>
      </c>
      <c r="AI8964" t="s">
        <v>32531</v>
      </c>
      <c r="AJ8964" t="s">
        <v>32598</v>
      </c>
    </row>
    <row r="8965" spans="1:36" ht="17.25" hidden="1" customHeight="1" x14ac:dyDescent="0.2">
      <c r="A8965" s="4" t="s">
        <v>32523</v>
      </c>
      <c r="B8965" t="s">
        <v>31798</v>
      </c>
      <c r="C8965" t="s">
        <v>32524</v>
      </c>
      <c r="D8965" t="s">
        <v>32525</v>
      </c>
      <c r="E8965" t="s">
        <v>32599</v>
      </c>
      <c r="F8965" t="s">
        <v>86</v>
      </c>
      <c r="G8965" s="5">
        <v>60</v>
      </c>
      <c r="H8965" t="s">
        <v>42</v>
      </c>
      <c r="I8965" t="s">
        <v>65</v>
      </c>
      <c r="J8965" t="s">
        <v>45</v>
      </c>
      <c r="N8965" s="6">
        <v>2009</v>
      </c>
      <c r="R8965" s="7">
        <v>24.95</v>
      </c>
      <c r="S8965" s="7">
        <v>47.064999999999998</v>
      </c>
      <c r="T8965" t="s">
        <v>46</v>
      </c>
      <c r="U8965" t="s">
        <v>32405</v>
      </c>
      <c r="X8965" t="s">
        <v>32405</v>
      </c>
      <c r="Y8965" t="s">
        <v>19854</v>
      </c>
      <c r="Z8965" t="s">
        <v>19864</v>
      </c>
      <c r="AA8965" t="s">
        <v>32527</v>
      </c>
      <c r="AC8965" t="s">
        <v>32528</v>
      </c>
      <c r="AG8965" t="s">
        <v>32600</v>
      </c>
      <c r="AH8965" s="8">
        <v>1201339</v>
      </c>
      <c r="AI8965" t="s">
        <v>32531</v>
      </c>
      <c r="AJ8965" t="s">
        <v>32601</v>
      </c>
    </row>
    <row r="8966" spans="1:36" ht="17.25" hidden="1" customHeight="1" x14ac:dyDescent="0.2">
      <c r="A8966" s="4" t="s">
        <v>32523</v>
      </c>
      <c r="B8966" t="s">
        <v>31798</v>
      </c>
      <c r="C8966" t="s">
        <v>32524</v>
      </c>
      <c r="D8966" t="s">
        <v>32525</v>
      </c>
      <c r="E8966" t="s">
        <v>32602</v>
      </c>
      <c r="F8966" t="s">
        <v>86</v>
      </c>
      <c r="G8966" s="5">
        <v>60</v>
      </c>
      <c r="H8966" t="s">
        <v>42</v>
      </c>
      <c r="I8966" t="s">
        <v>65</v>
      </c>
      <c r="J8966" t="s">
        <v>45</v>
      </c>
      <c r="N8966" s="24">
        <v>2009</v>
      </c>
      <c r="R8966" s="7">
        <v>24.95</v>
      </c>
      <c r="S8966" s="7">
        <v>47.064999999999998</v>
      </c>
      <c r="T8966" t="s">
        <v>46</v>
      </c>
      <c r="U8966" t="s">
        <v>32405</v>
      </c>
      <c r="X8966" t="s">
        <v>32405</v>
      </c>
      <c r="Y8966" t="s">
        <v>19854</v>
      </c>
      <c r="Z8966" t="s">
        <v>19864</v>
      </c>
      <c r="AA8966" t="s">
        <v>32527</v>
      </c>
      <c r="AC8966" t="s">
        <v>32528</v>
      </c>
      <c r="AG8966" t="s">
        <v>32600</v>
      </c>
      <c r="AH8966" s="8">
        <v>1220905</v>
      </c>
      <c r="AI8966" t="s">
        <v>32531</v>
      </c>
      <c r="AJ8966" t="s">
        <v>32603</v>
      </c>
    </row>
    <row r="8967" spans="1:36" ht="17.25" hidden="1" customHeight="1" x14ac:dyDescent="0.2">
      <c r="A8967" s="4" t="s">
        <v>32523</v>
      </c>
      <c r="B8967" t="s">
        <v>31798</v>
      </c>
      <c r="C8967" t="s">
        <v>32524</v>
      </c>
      <c r="D8967" t="s">
        <v>32525</v>
      </c>
      <c r="E8967" t="s">
        <v>32604</v>
      </c>
      <c r="F8967" t="s">
        <v>86</v>
      </c>
      <c r="G8967" s="5">
        <v>60</v>
      </c>
      <c r="H8967" t="s">
        <v>42</v>
      </c>
      <c r="I8967" t="s">
        <v>65</v>
      </c>
      <c r="J8967" t="s">
        <v>45</v>
      </c>
      <c r="N8967" s="24">
        <v>2009</v>
      </c>
      <c r="R8967" s="7">
        <v>24.95</v>
      </c>
      <c r="S8967" s="7">
        <v>47.064999999999998</v>
      </c>
      <c r="T8967" t="s">
        <v>46</v>
      </c>
      <c r="U8967" t="s">
        <v>32405</v>
      </c>
      <c r="X8967" t="s">
        <v>32405</v>
      </c>
      <c r="Y8967" t="s">
        <v>19854</v>
      </c>
      <c r="Z8967" t="s">
        <v>19864</v>
      </c>
      <c r="AA8967" t="s">
        <v>32527</v>
      </c>
      <c r="AC8967" t="s">
        <v>32528</v>
      </c>
      <c r="AG8967" t="s">
        <v>32600</v>
      </c>
      <c r="AH8967" s="8">
        <v>1220906</v>
      </c>
      <c r="AI8967" t="s">
        <v>32531</v>
      </c>
      <c r="AJ8967" t="s">
        <v>32605</v>
      </c>
    </row>
    <row r="8968" spans="1:36" ht="17.25" hidden="1" customHeight="1" x14ac:dyDescent="0.2">
      <c r="A8968" s="4" t="s">
        <v>32523</v>
      </c>
      <c r="B8968" t="s">
        <v>31798</v>
      </c>
      <c r="C8968" t="s">
        <v>32524</v>
      </c>
      <c r="D8968" t="s">
        <v>32525</v>
      </c>
      <c r="E8968" t="s">
        <v>32606</v>
      </c>
      <c r="F8968" t="s">
        <v>86</v>
      </c>
      <c r="G8968" s="5">
        <v>60</v>
      </c>
      <c r="H8968" t="s">
        <v>42</v>
      </c>
      <c r="I8968" t="s">
        <v>65</v>
      </c>
      <c r="J8968" t="s">
        <v>45</v>
      </c>
      <c r="N8968" s="24">
        <v>2009</v>
      </c>
      <c r="R8968" s="7">
        <v>24.95</v>
      </c>
      <c r="S8968" s="7">
        <v>47.064999999999998</v>
      </c>
      <c r="T8968" t="s">
        <v>46</v>
      </c>
      <c r="U8968" t="s">
        <v>32405</v>
      </c>
      <c r="X8968" t="s">
        <v>32405</v>
      </c>
      <c r="Y8968" t="s">
        <v>19854</v>
      </c>
      <c r="Z8968" t="s">
        <v>19864</v>
      </c>
      <c r="AA8968" t="s">
        <v>32527</v>
      </c>
      <c r="AC8968" t="s">
        <v>32528</v>
      </c>
      <c r="AG8968" t="s">
        <v>32600</v>
      </c>
      <c r="AH8968" s="8">
        <v>1220907</v>
      </c>
      <c r="AI8968" t="s">
        <v>32531</v>
      </c>
      <c r="AJ8968" t="s">
        <v>32607</v>
      </c>
    </row>
    <row r="8969" spans="1:36" ht="17.25" hidden="1" customHeight="1" x14ac:dyDescent="0.2">
      <c r="A8969" s="4" t="s">
        <v>32523</v>
      </c>
      <c r="B8969" t="s">
        <v>31798</v>
      </c>
      <c r="C8969" t="s">
        <v>32524</v>
      </c>
      <c r="D8969" t="s">
        <v>32525</v>
      </c>
      <c r="E8969" t="s">
        <v>32608</v>
      </c>
      <c r="F8969" t="s">
        <v>86</v>
      </c>
      <c r="G8969" s="5">
        <v>60</v>
      </c>
      <c r="H8969" t="s">
        <v>42</v>
      </c>
      <c r="I8969" t="s">
        <v>65</v>
      </c>
      <c r="J8969" t="s">
        <v>45</v>
      </c>
      <c r="N8969" s="24">
        <v>2009</v>
      </c>
      <c r="R8969" s="7">
        <v>24.95</v>
      </c>
      <c r="S8969" s="7">
        <v>47.064999999999998</v>
      </c>
      <c r="T8969" t="s">
        <v>46</v>
      </c>
      <c r="U8969" t="s">
        <v>32405</v>
      </c>
      <c r="X8969" t="s">
        <v>32405</v>
      </c>
      <c r="Y8969" t="s">
        <v>19854</v>
      </c>
      <c r="Z8969" t="s">
        <v>19864</v>
      </c>
      <c r="AA8969" t="s">
        <v>32527</v>
      </c>
      <c r="AC8969" t="s">
        <v>32528</v>
      </c>
      <c r="AG8969" t="s">
        <v>32600</v>
      </c>
      <c r="AH8969" s="8">
        <v>1201340</v>
      </c>
      <c r="AI8969" t="s">
        <v>32531</v>
      </c>
      <c r="AJ8969" t="s">
        <v>32609</v>
      </c>
    </row>
    <row r="8970" spans="1:36" ht="17.25" hidden="1" customHeight="1" x14ac:dyDescent="0.2">
      <c r="A8970" s="4" t="s">
        <v>32523</v>
      </c>
      <c r="B8970" t="s">
        <v>31798</v>
      </c>
      <c r="C8970" t="s">
        <v>32524</v>
      </c>
      <c r="D8970" t="s">
        <v>32525</v>
      </c>
      <c r="E8970" t="s">
        <v>32610</v>
      </c>
      <c r="F8970" t="s">
        <v>86</v>
      </c>
      <c r="G8970" s="5">
        <v>60</v>
      </c>
      <c r="H8970" t="s">
        <v>42</v>
      </c>
      <c r="I8970" t="s">
        <v>65</v>
      </c>
      <c r="J8970" t="s">
        <v>45</v>
      </c>
      <c r="N8970" s="24">
        <v>2009</v>
      </c>
      <c r="R8970" s="7">
        <v>24.95</v>
      </c>
      <c r="S8970" s="7">
        <v>47.064999999999998</v>
      </c>
      <c r="T8970" t="s">
        <v>46</v>
      </c>
      <c r="U8970" t="s">
        <v>32405</v>
      </c>
      <c r="X8970" t="s">
        <v>32405</v>
      </c>
      <c r="Y8970" t="s">
        <v>19854</v>
      </c>
      <c r="Z8970" t="s">
        <v>19864</v>
      </c>
      <c r="AA8970" t="s">
        <v>32527</v>
      </c>
      <c r="AC8970" t="s">
        <v>32528</v>
      </c>
      <c r="AG8970" t="s">
        <v>32600</v>
      </c>
      <c r="AH8970" s="8">
        <v>1201341</v>
      </c>
      <c r="AI8970" t="s">
        <v>32531</v>
      </c>
      <c r="AJ8970" t="s">
        <v>32611</v>
      </c>
    </row>
    <row r="8971" spans="1:36" ht="17.25" hidden="1" customHeight="1" x14ac:dyDescent="0.2">
      <c r="A8971" s="4" t="s">
        <v>32523</v>
      </c>
      <c r="B8971" t="s">
        <v>31798</v>
      </c>
      <c r="C8971" t="s">
        <v>32524</v>
      </c>
      <c r="D8971" t="s">
        <v>32525</v>
      </c>
      <c r="E8971" t="s">
        <v>32612</v>
      </c>
      <c r="F8971" t="s">
        <v>86</v>
      </c>
      <c r="G8971" s="5">
        <v>60</v>
      </c>
      <c r="H8971" t="s">
        <v>42</v>
      </c>
      <c r="I8971" t="s">
        <v>65</v>
      </c>
      <c r="J8971" t="s">
        <v>45</v>
      </c>
      <c r="N8971" s="24">
        <v>2009</v>
      </c>
      <c r="R8971" s="7">
        <v>24.95</v>
      </c>
      <c r="S8971" s="7">
        <v>47.064999999999998</v>
      </c>
      <c r="T8971" t="s">
        <v>46</v>
      </c>
      <c r="U8971" t="s">
        <v>32405</v>
      </c>
      <c r="X8971" t="s">
        <v>32405</v>
      </c>
      <c r="Y8971" t="s">
        <v>19854</v>
      </c>
      <c r="Z8971" t="s">
        <v>19864</v>
      </c>
      <c r="AA8971" t="s">
        <v>32527</v>
      </c>
      <c r="AC8971" t="s">
        <v>32528</v>
      </c>
      <c r="AG8971" t="s">
        <v>32600</v>
      </c>
      <c r="AH8971" s="8">
        <v>1201342</v>
      </c>
      <c r="AI8971" t="s">
        <v>32531</v>
      </c>
      <c r="AJ8971" t="s">
        <v>32613</v>
      </c>
    </row>
    <row r="8972" spans="1:36" ht="17.25" hidden="1" customHeight="1" x14ac:dyDescent="0.2">
      <c r="A8972" s="4" t="s">
        <v>32523</v>
      </c>
      <c r="B8972" t="s">
        <v>31798</v>
      </c>
      <c r="C8972" t="s">
        <v>32524</v>
      </c>
      <c r="D8972" t="s">
        <v>32525</v>
      </c>
      <c r="E8972" t="s">
        <v>32614</v>
      </c>
      <c r="F8972" t="s">
        <v>86</v>
      </c>
      <c r="G8972" s="5">
        <v>60</v>
      </c>
      <c r="H8972" t="s">
        <v>42</v>
      </c>
      <c r="I8972" t="s">
        <v>65</v>
      </c>
      <c r="J8972" t="s">
        <v>45</v>
      </c>
      <c r="N8972" s="24">
        <v>2009</v>
      </c>
      <c r="R8972" s="7">
        <v>24.95</v>
      </c>
      <c r="S8972" s="7">
        <v>47.064999999999998</v>
      </c>
      <c r="T8972" t="s">
        <v>46</v>
      </c>
      <c r="U8972" t="s">
        <v>32405</v>
      </c>
      <c r="X8972" t="s">
        <v>32405</v>
      </c>
      <c r="Y8972" t="s">
        <v>19854</v>
      </c>
      <c r="Z8972" t="s">
        <v>19864</v>
      </c>
      <c r="AA8972" t="s">
        <v>32527</v>
      </c>
      <c r="AC8972" t="s">
        <v>32528</v>
      </c>
      <c r="AG8972" t="s">
        <v>32600</v>
      </c>
      <c r="AH8972" s="8">
        <v>1201343</v>
      </c>
      <c r="AI8972" t="s">
        <v>32531</v>
      </c>
      <c r="AJ8972" t="s">
        <v>32615</v>
      </c>
    </row>
    <row r="8973" spans="1:36" ht="17.25" hidden="1" customHeight="1" x14ac:dyDescent="0.2">
      <c r="A8973" s="4" t="s">
        <v>32523</v>
      </c>
      <c r="B8973" t="s">
        <v>31798</v>
      </c>
      <c r="C8973" t="s">
        <v>32524</v>
      </c>
      <c r="D8973" t="s">
        <v>32525</v>
      </c>
      <c r="E8973" t="s">
        <v>32616</v>
      </c>
      <c r="F8973" t="s">
        <v>86</v>
      </c>
      <c r="G8973" s="5">
        <v>60</v>
      </c>
      <c r="H8973" t="s">
        <v>42</v>
      </c>
      <c r="I8973" t="s">
        <v>65</v>
      </c>
      <c r="J8973" t="s">
        <v>45</v>
      </c>
      <c r="N8973" s="24">
        <v>2009</v>
      </c>
      <c r="R8973" s="7">
        <v>24.95</v>
      </c>
      <c r="S8973" s="7">
        <v>47.064999999999998</v>
      </c>
      <c r="T8973" t="s">
        <v>46</v>
      </c>
      <c r="U8973" t="s">
        <v>32405</v>
      </c>
      <c r="X8973" t="s">
        <v>32405</v>
      </c>
      <c r="Y8973" t="s">
        <v>19854</v>
      </c>
      <c r="Z8973" t="s">
        <v>19864</v>
      </c>
      <c r="AA8973" t="s">
        <v>32527</v>
      </c>
      <c r="AC8973" t="s">
        <v>32528</v>
      </c>
      <c r="AG8973" t="s">
        <v>32600</v>
      </c>
      <c r="AH8973" s="8">
        <v>1201344</v>
      </c>
      <c r="AI8973" t="s">
        <v>32531</v>
      </c>
      <c r="AJ8973" t="s">
        <v>32617</v>
      </c>
    </row>
    <row r="8974" spans="1:36" ht="17.25" hidden="1" customHeight="1" x14ac:dyDescent="0.2">
      <c r="A8974" s="4" t="s">
        <v>32523</v>
      </c>
      <c r="B8974" t="s">
        <v>31798</v>
      </c>
      <c r="C8974" t="s">
        <v>32524</v>
      </c>
      <c r="D8974" t="s">
        <v>32525</v>
      </c>
      <c r="E8974" t="s">
        <v>32618</v>
      </c>
      <c r="F8974" t="s">
        <v>86</v>
      </c>
      <c r="G8974" s="5">
        <v>60</v>
      </c>
      <c r="H8974" t="s">
        <v>42</v>
      </c>
      <c r="I8974" t="s">
        <v>65</v>
      </c>
      <c r="J8974" t="s">
        <v>45</v>
      </c>
      <c r="N8974" s="24">
        <v>2009</v>
      </c>
      <c r="R8974" s="7">
        <v>24.95</v>
      </c>
      <c r="S8974" s="7">
        <v>47.064999999999998</v>
      </c>
      <c r="T8974" t="s">
        <v>46</v>
      </c>
      <c r="U8974" t="s">
        <v>32405</v>
      </c>
      <c r="X8974" t="s">
        <v>32405</v>
      </c>
      <c r="Y8974" t="s">
        <v>19854</v>
      </c>
      <c r="Z8974" t="s">
        <v>19864</v>
      </c>
      <c r="AA8974" t="s">
        <v>32527</v>
      </c>
      <c r="AC8974" t="s">
        <v>32528</v>
      </c>
      <c r="AG8974" t="s">
        <v>32600</v>
      </c>
      <c r="AH8974" s="8">
        <v>1201345</v>
      </c>
      <c r="AI8974" t="s">
        <v>32531</v>
      </c>
      <c r="AJ8974" t="s">
        <v>32619</v>
      </c>
    </row>
    <row r="8975" spans="1:36" ht="17.25" hidden="1" customHeight="1" x14ac:dyDescent="0.2">
      <c r="A8975" s="4" t="s">
        <v>32523</v>
      </c>
      <c r="B8975" t="s">
        <v>31798</v>
      </c>
      <c r="C8975" t="s">
        <v>32524</v>
      </c>
      <c r="D8975" t="s">
        <v>32525</v>
      </c>
      <c r="E8975" t="s">
        <v>32620</v>
      </c>
      <c r="F8975" t="s">
        <v>86</v>
      </c>
      <c r="G8975" s="5">
        <v>60</v>
      </c>
      <c r="H8975" t="s">
        <v>42</v>
      </c>
      <c r="I8975" t="s">
        <v>65</v>
      </c>
      <c r="J8975" t="s">
        <v>45</v>
      </c>
      <c r="N8975" s="24">
        <v>2009</v>
      </c>
      <c r="R8975" s="7">
        <v>24.95</v>
      </c>
      <c r="S8975" s="7">
        <v>47.064999999999998</v>
      </c>
      <c r="T8975" t="s">
        <v>46</v>
      </c>
      <c r="U8975" t="s">
        <v>32405</v>
      </c>
      <c r="X8975" t="s">
        <v>32405</v>
      </c>
      <c r="Y8975" t="s">
        <v>19854</v>
      </c>
      <c r="Z8975" t="s">
        <v>19864</v>
      </c>
      <c r="AA8975" t="s">
        <v>32527</v>
      </c>
      <c r="AC8975" t="s">
        <v>32528</v>
      </c>
      <c r="AG8975" t="s">
        <v>32600</v>
      </c>
      <c r="AH8975" s="8">
        <v>1201346</v>
      </c>
      <c r="AI8975" t="s">
        <v>32531</v>
      </c>
      <c r="AJ8975" t="s">
        <v>32621</v>
      </c>
    </row>
    <row r="8976" spans="1:36" ht="17.25" hidden="1" customHeight="1" x14ac:dyDescent="0.2">
      <c r="A8976" s="4" t="s">
        <v>32523</v>
      </c>
      <c r="B8976" t="s">
        <v>31798</v>
      </c>
      <c r="C8976" t="s">
        <v>32524</v>
      </c>
      <c r="D8976" t="s">
        <v>32525</v>
      </c>
      <c r="E8976" t="s">
        <v>32622</v>
      </c>
      <c r="F8976" t="s">
        <v>86</v>
      </c>
      <c r="G8976" s="5">
        <v>60</v>
      </c>
      <c r="H8976" t="s">
        <v>42</v>
      </c>
      <c r="I8976" t="s">
        <v>65</v>
      </c>
      <c r="J8976" t="s">
        <v>45</v>
      </c>
      <c r="N8976" s="24">
        <v>2009</v>
      </c>
      <c r="R8976" s="7">
        <v>24.95</v>
      </c>
      <c r="S8976" s="7">
        <v>47.064999999999998</v>
      </c>
      <c r="T8976" t="s">
        <v>46</v>
      </c>
      <c r="U8976" t="s">
        <v>32405</v>
      </c>
      <c r="X8976" t="s">
        <v>32405</v>
      </c>
      <c r="Y8976" t="s">
        <v>19854</v>
      </c>
      <c r="Z8976" t="s">
        <v>19864</v>
      </c>
      <c r="AA8976" t="s">
        <v>32527</v>
      </c>
      <c r="AC8976" t="s">
        <v>32528</v>
      </c>
      <c r="AG8976" t="s">
        <v>32600</v>
      </c>
      <c r="AH8976" s="8">
        <v>1220904</v>
      </c>
      <c r="AI8976" t="s">
        <v>32531</v>
      </c>
      <c r="AJ8976" t="s">
        <v>32623</v>
      </c>
    </row>
    <row r="8977" spans="1:36" ht="17.25" hidden="1" customHeight="1" x14ac:dyDescent="0.2">
      <c r="A8977" s="4" t="s">
        <v>32624</v>
      </c>
      <c r="B8977" t="s">
        <v>31798</v>
      </c>
      <c r="C8977" t="s">
        <v>32625</v>
      </c>
      <c r="D8977" t="s">
        <v>32626</v>
      </c>
      <c r="E8977" t="s">
        <v>40</v>
      </c>
      <c r="F8977" t="s">
        <v>570</v>
      </c>
      <c r="G8977" s="5">
        <v>96.96</v>
      </c>
      <c r="H8977" t="s">
        <v>42</v>
      </c>
      <c r="I8977" t="s">
        <v>528</v>
      </c>
      <c r="J8977" t="s">
        <v>45</v>
      </c>
      <c r="K8977" t="s">
        <v>45</v>
      </c>
      <c r="N8977" s="24">
        <v>2005</v>
      </c>
      <c r="R8977" s="7">
        <v>24.31129</v>
      </c>
      <c r="S8977" s="7">
        <v>46.296210000000002</v>
      </c>
      <c r="T8977" t="s">
        <v>46</v>
      </c>
      <c r="U8977" t="s">
        <v>32405</v>
      </c>
      <c r="X8977" t="s">
        <v>32405</v>
      </c>
      <c r="Y8977" t="s">
        <v>19854</v>
      </c>
      <c r="Z8977" t="s">
        <v>19864</v>
      </c>
      <c r="AD8977" t="s">
        <v>52</v>
      </c>
      <c r="AE8977" t="s">
        <v>25478</v>
      </c>
      <c r="AG8977" t="s">
        <v>32627</v>
      </c>
      <c r="AH8977" s="24">
        <v>1194115</v>
      </c>
      <c r="AI8977" t="s">
        <v>32628</v>
      </c>
      <c r="AJ8977" t="s">
        <v>32629</v>
      </c>
    </row>
    <row r="8978" spans="1:36" ht="17.25" hidden="1" customHeight="1" x14ac:dyDescent="0.2">
      <c r="A8978" s="4" t="s">
        <v>32669</v>
      </c>
      <c r="B8978" t="s">
        <v>31798</v>
      </c>
      <c r="C8978" t="s">
        <v>32670</v>
      </c>
      <c r="E8978" t="s">
        <v>696</v>
      </c>
      <c r="F8978" t="s">
        <v>86</v>
      </c>
      <c r="G8978" s="5">
        <v>155</v>
      </c>
      <c r="H8978" t="s">
        <v>42</v>
      </c>
      <c r="I8978" t="s">
        <v>65</v>
      </c>
      <c r="J8978" t="s">
        <v>44</v>
      </c>
      <c r="N8978" s="24">
        <v>2006</v>
      </c>
      <c r="R8978" s="7">
        <v>25.6515606</v>
      </c>
      <c r="S8978" s="7">
        <v>49.385487500000004</v>
      </c>
      <c r="T8978" t="s">
        <v>46</v>
      </c>
      <c r="U8978" t="s">
        <v>32671</v>
      </c>
      <c r="X8978" t="s">
        <v>31867</v>
      </c>
      <c r="Y8978" t="s">
        <v>19854</v>
      </c>
      <c r="Z8978" t="s">
        <v>19864</v>
      </c>
      <c r="AA8978" t="s">
        <v>32672</v>
      </c>
      <c r="AC8978" t="s">
        <v>32673</v>
      </c>
      <c r="AD8978" t="s">
        <v>880</v>
      </c>
      <c r="AE8978" t="s">
        <v>881</v>
      </c>
      <c r="AF8978" t="s">
        <v>1869</v>
      </c>
      <c r="AG8978" t="s">
        <v>32674</v>
      </c>
      <c r="AH8978" s="8">
        <v>1183609</v>
      </c>
      <c r="AI8978" t="s">
        <v>32675</v>
      </c>
      <c r="AJ8978" t="s">
        <v>32676</v>
      </c>
    </row>
    <row r="8979" spans="1:36" ht="17.25" hidden="1" customHeight="1" x14ac:dyDescent="0.2">
      <c r="A8979" s="4" t="s">
        <v>32669</v>
      </c>
      <c r="B8979" t="s">
        <v>31798</v>
      </c>
      <c r="C8979" t="s">
        <v>32670</v>
      </c>
      <c r="E8979" t="s">
        <v>703</v>
      </c>
      <c r="F8979" t="s">
        <v>86</v>
      </c>
      <c r="G8979" s="5">
        <v>155</v>
      </c>
      <c r="H8979" t="s">
        <v>42</v>
      </c>
      <c r="I8979" t="s">
        <v>65</v>
      </c>
      <c r="J8979" t="s">
        <v>44</v>
      </c>
      <c r="N8979" s="24">
        <v>2006</v>
      </c>
      <c r="R8979" s="7">
        <v>25.6515606</v>
      </c>
      <c r="S8979" s="7">
        <v>49.385487500000004</v>
      </c>
      <c r="T8979" t="s">
        <v>46</v>
      </c>
      <c r="U8979" t="s">
        <v>32671</v>
      </c>
      <c r="X8979" t="s">
        <v>31867</v>
      </c>
      <c r="Y8979" t="s">
        <v>19854</v>
      </c>
      <c r="Z8979" t="s">
        <v>19864</v>
      </c>
      <c r="AA8979" t="s">
        <v>32672</v>
      </c>
      <c r="AC8979" t="s">
        <v>32673</v>
      </c>
      <c r="AD8979" t="s">
        <v>880</v>
      </c>
      <c r="AE8979" t="s">
        <v>881</v>
      </c>
      <c r="AF8979" t="s">
        <v>1869</v>
      </c>
      <c r="AG8979" t="s">
        <v>32674</v>
      </c>
      <c r="AH8979" s="8">
        <v>1189842</v>
      </c>
      <c r="AI8979" t="s">
        <v>32675</v>
      </c>
      <c r="AJ8979" t="s">
        <v>32677</v>
      </c>
    </row>
    <row r="8980" spans="1:36" ht="17.25" hidden="1" customHeight="1" x14ac:dyDescent="0.2">
      <c r="A8980" s="4" t="s">
        <v>32679</v>
      </c>
      <c r="B8980" t="s">
        <v>31798</v>
      </c>
      <c r="C8980" t="s">
        <v>32680</v>
      </c>
      <c r="D8980" t="s">
        <v>32681</v>
      </c>
      <c r="E8980" t="s">
        <v>696</v>
      </c>
      <c r="F8980" t="s">
        <v>86</v>
      </c>
      <c r="G8980" s="5">
        <v>68.5</v>
      </c>
      <c r="H8980" t="s">
        <v>42</v>
      </c>
      <c r="I8980" t="s">
        <v>65</v>
      </c>
      <c r="J8980" t="s">
        <v>45</v>
      </c>
      <c r="N8980" s="24">
        <v>1983</v>
      </c>
      <c r="R8980" s="7">
        <v>25.652145000000001</v>
      </c>
      <c r="S8980" s="7">
        <v>49.391452999999998</v>
      </c>
      <c r="T8980" t="s">
        <v>504</v>
      </c>
      <c r="U8980" t="s">
        <v>32682</v>
      </c>
      <c r="X8980" t="s">
        <v>31802</v>
      </c>
      <c r="Y8980" t="s">
        <v>19854</v>
      </c>
      <c r="Z8980" t="s">
        <v>19864</v>
      </c>
      <c r="AA8980" t="s">
        <v>32683</v>
      </c>
      <c r="AG8980" t="s">
        <v>32684</v>
      </c>
      <c r="AH8980" s="8">
        <v>1147370</v>
      </c>
      <c r="AI8980" t="s">
        <v>32685</v>
      </c>
      <c r="AJ8980" t="s">
        <v>32686</v>
      </c>
    </row>
    <row r="8981" spans="1:36" ht="17.25" hidden="1" customHeight="1" x14ac:dyDescent="0.2">
      <c r="A8981" s="4" t="s">
        <v>32679</v>
      </c>
      <c r="B8981" t="s">
        <v>31798</v>
      </c>
      <c r="C8981" t="s">
        <v>32680</v>
      </c>
      <c r="D8981" t="s">
        <v>32681</v>
      </c>
      <c r="E8981" t="s">
        <v>9207</v>
      </c>
      <c r="F8981" t="s">
        <v>86</v>
      </c>
      <c r="G8981" s="5">
        <v>60.5</v>
      </c>
      <c r="H8981" t="s">
        <v>42</v>
      </c>
      <c r="I8981" t="s">
        <v>65</v>
      </c>
      <c r="J8981" t="s">
        <v>45</v>
      </c>
      <c r="N8981" s="24">
        <v>1980</v>
      </c>
      <c r="R8981" s="7">
        <v>25.652145000000001</v>
      </c>
      <c r="S8981" s="7">
        <v>49.391452999999998</v>
      </c>
      <c r="T8981" t="s">
        <v>504</v>
      </c>
      <c r="U8981" t="s">
        <v>32682</v>
      </c>
      <c r="X8981" t="s">
        <v>31802</v>
      </c>
      <c r="Y8981" t="s">
        <v>19854</v>
      </c>
      <c r="Z8981" t="s">
        <v>19864</v>
      </c>
      <c r="AA8981" t="s">
        <v>32683</v>
      </c>
      <c r="AG8981" t="s">
        <v>32684</v>
      </c>
      <c r="AH8981" s="8">
        <v>1147371</v>
      </c>
      <c r="AI8981" t="s">
        <v>32685</v>
      </c>
      <c r="AJ8981" t="s">
        <v>32687</v>
      </c>
    </row>
    <row r="8982" spans="1:36" ht="17.25" hidden="1" customHeight="1" x14ac:dyDescent="0.2">
      <c r="A8982" s="4" t="s">
        <v>32679</v>
      </c>
      <c r="B8982" t="s">
        <v>31798</v>
      </c>
      <c r="C8982" t="s">
        <v>32680</v>
      </c>
      <c r="D8982" t="s">
        <v>32681</v>
      </c>
      <c r="E8982" t="s">
        <v>1693</v>
      </c>
      <c r="F8982" t="s">
        <v>86</v>
      </c>
      <c r="G8982" s="5">
        <v>60.5</v>
      </c>
      <c r="H8982" t="s">
        <v>42</v>
      </c>
      <c r="I8982" t="s">
        <v>65</v>
      </c>
      <c r="J8982" t="s">
        <v>45</v>
      </c>
      <c r="N8982" s="24">
        <v>1980</v>
      </c>
      <c r="R8982" s="7">
        <v>25.652145000000001</v>
      </c>
      <c r="S8982" s="7">
        <v>49.391452999999998</v>
      </c>
      <c r="T8982" t="s">
        <v>504</v>
      </c>
      <c r="U8982" t="s">
        <v>32682</v>
      </c>
      <c r="X8982" t="s">
        <v>31802</v>
      </c>
      <c r="Y8982" t="s">
        <v>19854</v>
      </c>
      <c r="Z8982" t="s">
        <v>19864</v>
      </c>
      <c r="AA8982" t="s">
        <v>32683</v>
      </c>
      <c r="AG8982" t="s">
        <v>32684</v>
      </c>
      <c r="AH8982" s="8">
        <v>1147372</v>
      </c>
      <c r="AI8982" t="s">
        <v>32685</v>
      </c>
      <c r="AJ8982" t="s">
        <v>32688</v>
      </c>
    </row>
    <row r="8983" spans="1:36" ht="17.25" hidden="1" customHeight="1" x14ac:dyDescent="0.2">
      <c r="A8983" s="4" t="s">
        <v>32679</v>
      </c>
      <c r="B8983" t="s">
        <v>31798</v>
      </c>
      <c r="C8983" t="s">
        <v>32680</v>
      </c>
      <c r="D8983" t="s">
        <v>32681</v>
      </c>
      <c r="E8983" t="s">
        <v>1701</v>
      </c>
      <c r="F8983" t="s">
        <v>86</v>
      </c>
      <c r="G8983" s="5">
        <v>60.5</v>
      </c>
      <c r="H8983" t="s">
        <v>42</v>
      </c>
      <c r="I8983" t="s">
        <v>65</v>
      </c>
      <c r="J8983" t="s">
        <v>45</v>
      </c>
      <c r="N8983" s="24">
        <v>1980</v>
      </c>
      <c r="R8983" s="7">
        <v>25.652145000000001</v>
      </c>
      <c r="S8983" s="7">
        <v>49.391452999999998</v>
      </c>
      <c r="T8983" t="s">
        <v>504</v>
      </c>
      <c r="U8983" t="s">
        <v>32682</v>
      </c>
      <c r="X8983" t="s">
        <v>31802</v>
      </c>
      <c r="Y8983" t="s">
        <v>19854</v>
      </c>
      <c r="Z8983" t="s">
        <v>19864</v>
      </c>
      <c r="AA8983" t="s">
        <v>32683</v>
      </c>
      <c r="AG8983" t="s">
        <v>32684</v>
      </c>
      <c r="AH8983" s="8">
        <v>1147373</v>
      </c>
      <c r="AI8983" t="s">
        <v>32685</v>
      </c>
      <c r="AJ8983" t="s">
        <v>32689</v>
      </c>
    </row>
    <row r="8984" spans="1:36" ht="17.25" hidden="1" customHeight="1" x14ac:dyDescent="0.2">
      <c r="A8984" s="4" t="s">
        <v>32679</v>
      </c>
      <c r="B8984" t="s">
        <v>31798</v>
      </c>
      <c r="C8984" t="s">
        <v>32680</v>
      </c>
      <c r="D8984" t="s">
        <v>32681</v>
      </c>
      <c r="E8984" t="s">
        <v>1703</v>
      </c>
      <c r="F8984" t="s">
        <v>86</v>
      </c>
      <c r="G8984" s="5">
        <v>68.5</v>
      </c>
      <c r="H8984" t="s">
        <v>42</v>
      </c>
      <c r="I8984" t="s">
        <v>65</v>
      </c>
      <c r="J8984" t="s">
        <v>45</v>
      </c>
      <c r="N8984" s="24">
        <v>1979</v>
      </c>
      <c r="R8984" s="7">
        <v>25.652145000000001</v>
      </c>
      <c r="S8984" s="7">
        <v>49.391452999999998</v>
      </c>
      <c r="T8984" t="s">
        <v>504</v>
      </c>
      <c r="U8984" t="s">
        <v>32682</v>
      </c>
      <c r="X8984" t="s">
        <v>31802</v>
      </c>
      <c r="Y8984" t="s">
        <v>19854</v>
      </c>
      <c r="Z8984" t="s">
        <v>19864</v>
      </c>
      <c r="AA8984" t="s">
        <v>32683</v>
      </c>
      <c r="AG8984" t="s">
        <v>32684</v>
      </c>
      <c r="AH8984" s="8">
        <v>1147374</v>
      </c>
      <c r="AI8984" t="s">
        <v>32685</v>
      </c>
      <c r="AJ8984" t="s">
        <v>32690</v>
      </c>
    </row>
    <row r="8985" spans="1:36" ht="17.25" hidden="1" customHeight="1" x14ac:dyDescent="0.2">
      <c r="A8985" s="4" t="s">
        <v>32679</v>
      </c>
      <c r="B8985" t="s">
        <v>31798</v>
      </c>
      <c r="C8985" t="s">
        <v>32680</v>
      </c>
      <c r="D8985" t="s">
        <v>32681</v>
      </c>
      <c r="E8985" t="s">
        <v>1705</v>
      </c>
      <c r="F8985" t="s">
        <v>86</v>
      </c>
      <c r="G8985" s="5">
        <v>60.5</v>
      </c>
      <c r="H8985" t="s">
        <v>42</v>
      </c>
      <c r="I8985" t="s">
        <v>65</v>
      </c>
      <c r="J8985" t="s">
        <v>45</v>
      </c>
      <c r="N8985" s="24">
        <v>1978</v>
      </c>
      <c r="R8985" s="7">
        <v>25.652145000000001</v>
      </c>
      <c r="S8985" s="7">
        <v>49.391452999999998</v>
      </c>
      <c r="T8985" t="s">
        <v>504</v>
      </c>
      <c r="U8985" t="s">
        <v>32682</v>
      </c>
      <c r="X8985" t="s">
        <v>31802</v>
      </c>
      <c r="Y8985" t="s">
        <v>19854</v>
      </c>
      <c r="Z8985" t="s">
        <v>19864</v>
      </c>
      <c r="AA8985" t="s">
        <v>32683</v>
      </c>
      <c r="AG8985" t="s">
        <v>32684</v>
      </c>
      <c r="AH8985" s="8">
        <v>1147375</v>
      </c>
      <c r="AI8985" t="s">
        <v>32685</v>
      </c>
      <c r="AJ8985" t="s">
        <v>32691</v>
      </c>
    </row>
    <row r="8986" spans="1:36" ht="17.25" hidden="1" customHeight="1" x14ac:dyDescent="0.2">
      <c r="A8986" s="4" t="s">
        <v>32679</v>
      </c>
      <c r="B8986" t="s">
        <v>31798</v>
      </c>
      <c r="C8986" t="s">
        <v>32680</v>
      </c>
      <c r="D8986" t="s">
        <v>32681</v>
      </c>
      <c r="E8986" t="s">
        <v>1707</v>
      </c>
      <c r="F8986" t="s">
        <v>86</v>
      </c>
      <c r="G8986" s="5">
        <v>60.5</v>
      </c>
      <c r="H8986" t="s">
        <v>42</v>
      </c>
      <c r="I8986" t="s">
        <v>65</v>
      </c>
      <c r="J8986" t="s">
        <v>45</v>
      </c>
      <c r="N8986" s="24">
        <v>1978</v>
      </c>
      <c r="R8986" s="7">
        <v>25.652145000000001</v>
      </c>
      <c r="S8986" s="7">
        <v>49.391452999999998</v>
      </c>
      <c r="T8986" t="s">
        <v>504</v>
      </c>
      <c r="U8986" t="s">
        <v>32682</v>
      </c>
      <c r="X8986" t="s">
        <v>31802</v>
      </c>
      <c r="Y8986" t="s">
        <v>19854</v>
      </c>
      <c r="Z8986" t="s">
        <v>19864</v>
      </c>
      <c r="AA8986" t="s">
        <v>32683</v>
      </c>
      <c r="AG8986" t="s">
        <v>32684</v>
      </c>
      <c r="AH8986" s="8">
        <v>1147376</v>
      </c>
      <c r="AI8986" t="s">
        <v>32685</v>
      </c>
      <c r="AJ8986" t="s">
        <v>32692</v>
      </c>
    </row>
    <row r="8987" spans="1:36" ht="17.25" hidden="1" customHeight="1" x14ac:dyDescent="0.2">
      <c r="A8987" s="4" t="s">
        <v>32679</v>
      </c>
      <c r="B8987" t="s">
        <v>31798</v>
      </c>
      <c r="C8987" t="s">
        <v>32680</v>
      </c>
      <c r="D8987" t="s">
        <v>32681</v>
      </c>
      <c r="E8987" t="s">
        <v>1709</v>
      </c>
      <c r="F8987" t="s">
        <v>86</v>
      </c>
      <c r="G8987" s="5">
        <v>60.5</v>
      </c>
      <c r="H8987" t="s">
        <v>42</v>
      </c>
      <c r="I8987" t="s">
        <v>65</v>
      </c>
      <c r="J8987" t="s">
        <v>45</v>
      </c>
      <c r="N8987" s="24">
        <v>1978</v>
      </c>
      <c r="R8987" s="7">
        <v>25.652145000000001</v>
      </c>
      <c r="S8987" s="7">
        <v>49.391452999999998</v>
      </c>
      <c r="T8987" t="s">
        <v>504</v>
      </c>
      <c r="U8987" t="s">
        <v>32682</v>
      </c>
      <c r="X8987" t="s">
        <v>31802</v>
      </c>
      <c r="Y8987" t="s">
        <v>19854</v>
      </c>
      <c r="Z8987" t="s">
        <v>19864</v>
      </c>
      <c r="AA8987" t="s">
        <v>32683</v>
      </c>
      <c r="AG8987" t="s">
        <v>32684</v>
      </c>
      <c r="AH8987" s="8">
        <v>1147377</v>
      </c>
      <c r="AI8987" t="s">
        <v>32685</v>
      </c>
      <c r="AJ8987" t="s">
        <v>32693</v>
      </c>
    </row>
    <row r="8988" spans="1:36" ht="17.25" hidden="1" customHeight="1" x14ac:dyDescent="0.2">
      <c r="A8988" s="4" t="s">
        <v>32679</v>
      </c>
      <c r="B8988" t="s">
        <v>31798</v>
      </c>
      <c r="C8988" t="s">
        <v>32680</v>
      </c>
      <c r="D8988" t="s">
        <v>32681</v>
      </c>
      <c r="E8988" t="s">
        <v>32466</v>
      </c>
      <c r="F8988" t="s">
        <v>86</v>
      </c>
      <c r="G8988" s="5">
        <v>60.5</v>
      </c>
      <c r="H8988" t="s">
        <v>42</v>
      </c>
      <c r="I8988" t="s">
        <v>65</v>
      </c>
      <c r="J8988" t="s">
        <v>45</v>
      </c>
      <c r="N8988" s="24">
        <v>1978</v>
      </c>
      <c r="R8988" s="7">
        <v>25.652145000000001</v>
      </c>
      <c r="S8988" s="7">
        <v>49.391452999999998</v>
      </c>
      <c r="T8988" t="s">
        <v>504</v>
      </c>
      <c r="U8988" t="s">
        <v>32682</v>
      </c>
      <c r="X8988" t="s">
        <v>31802</v>
      </c>
      <c r="Y8988" t="s">
        <v>19854</v>
      </c>
      <c r="Z8988" t="s">
        <v>19864</v>
      </c>
      <c r="AA8988" t="s">
        <v>32683</v>
      </c>
      <c r="AG8988" t="s">
        <v>32684</v>
      </c>
      <c r="AH8988" s="8">
        <v>1147378</v>
      </c>
      <c r="AI8988" t="s">
        <v>32685</v>
      </c>
      <c r="AJ8988" t="s">
        <v>32694</v>
      </c>
    </row>
    <row r="8989" spans="1:36" ht="17.25" hidden="1" customHeight="1" x14ac:dyDescent="0.2">
      <c r="A8989" s="4" t="s">
        <v>32679</v>
      </c>
      <c r="B8989" t="s">
        <v>31798</v>
      </c>
      <c r="C8989" t="s">
        <v>32680</v>
      </c>
      <c r="D8989" t="s">
        <v>32681</v>
      </c>
      <c r="E8989" t="s">
        <v>703</v>
      </c>
      <c r="F8989" t="s">
        <v>86</v>
      </c>
      <c r="G8989" s="5">
        <v>68.5</v>
      </c>
      <c r="H8989" t="s">
        <v>42</v>
      </c>
      <c r="I8989" t="s">
        <v>65</v>
      </c>
      <c r="J8989" t="s">
        <v>45</v>
      </c>
      <c r="N8989" s="24">
        <v>1982</v>
      </c>
      <c r="R8989" s="7">
        <v>25.652145000000001</v>
      </c>
      <c r="S8989" s="7">
        <v>49.391452999999998</v>
      </c>
      <c r="T8989" t="s">
        <v>504</v>
      </c>
      <c r="U8989" t="s">
        <v>32682</v>
      </c>
      <c r="X8989" t="s">
        <v>31802</v>
      </c>
      <c r="Y8989" t="s">
        <v>19854</v>
      </c>
      <c r="Z8989" t="s">
        <v>19864</v>
      </c>
      <c r="AA8989" t="s">
        <v>32683</v>
      </c>
      <c r="AG8989" t="s">
        <v>32684</v>
      </c>
      <c r="AH8989" s="8">
        <v>1147379</v>
      </c>
      <c r="AI8989" t="s">
        <v>32685</v>
      </c>
      <c r="AJ8989" t="s">
        <v>32695</v>
      </c>
    </row>
    <row r="8990" spans="1:36" ht="17.25" hidden="1" customHeight="1" x14ac:dyDescent="0.2">
      <c r="A8990" s="4" t="s">
        <v>32679</v>
      </c>
      <c r="B8990" t="s">
        <v>31798</v>
      </c>
      <c r="C8990" t="s">
        <v>32680</v>
      </c>
      <c r="D8990" t="s">
        <v>32681</v>
      </c>
      <c r="E8990" t="s">
        <v>738</v>
      </c>
      <c r="F8990" t="s">
        <v>86</v>
      </c>
      <c r="G8990" s="5">
        <v>68.5</v>
      </c>
      <c r="H8990" t="s">
        <v>42</v>
      </c>
      <c r="I8990" t="s">
        <v>65</v>
      </c>
      <c r="J8990" t="s">
        <v>45</v>
      </c>
      <c r="N8990" s="6">
        <v>1982</v>
      </c>
      <c r="R8990" s="7">
        <v>25.652145000000001</v>
      </c>
      <c r="S8990" s="7">
        <v>49.391452999999998</v>
      </c>
      <c r="T8990" t="s">
        <v>504</v>
      </c>
      <c r="U8990" t="s">
        <v>32682</v>
      </c>
      <c r="X8990" t="s">
        <v>31802</v>
      </c>
      <c r="Y8990" t="s">
        <v>19854</v>
      </c>
      <c r="Z8990" t="s">
        <v>19864</v>
      </c>
      <c r="AA8990" t="s">
        <v>32683</v>
      </c>
      <c r="AG8990" t="s">
        <v>32684</v>
      </c>
      <c r="AH8990" s="8">
        <v>1147380</v>
      </c>
      <c r="AI8990" t="s">
        <v>32685</v>
      </c>
      <c r="AJ8990" t="s">
        <v>32696</v>
      </c>
    </row>
    <row r="8991" spans="1:36" ht="17.25" hidden="1" customHeight="1" x14ac:dyDescent="0.2">
      <c r="A8991" s="4" t="s">
        <v>32679</v>
      </c>
      <c r="B8991" t="s">
        <v>31798</v>
      </c>
      <c r="C8991" t="s">
        <v>32680</v>
      </c>
      <c r="D8991" t="s">
        <v>32681</v>
      </c>
      <c r="E8991" t="s">
        <v>740</v>
      </c>
      <c r="F8991" t="s">
        <v>86</v>
      </c>
      <c r="G8991" s="5">
        <v>68.5</v>
      </c>
      <c r="H8991" t="s">
        <v>42</v>
      </c>
      <c r="I8991" t="s">
        <v>65</v>
      </c>
      <c r="J8991" t="s">
        <v>45</v>
      </c>
      <c r="N8991" s="6">
        <v>1982</v>
      </c>
      <c r="R8991" s="7">
        <v>25.652145000000001</v>
      </c>
      <c r="S8991" s="7">
        <v>49.391452999999998</v>
      </c>
      <c r="T8991" t="s">
        <v>504</v>
      </c>
      <c r="U8991" t="s">
        <v>32682</v>
      </c>
      <c r="X8991" t="s">
        <v>31802</v>
      </c>
      <c r="Y8991" t="s">
        <v>19854</v>
      </c>
      <c r="Z8991" t="s">
        <v>19864</v>
      </c>
      <c r="AA8991" t="s">
        <v>32683</v>
      </c>
      <c r="AG8991" t="s">
        <v>32684</v>
      </c>
      <c r="AH8991" s="8">
        <v>1147381</v>
      </c>
      <c r="AI8991" t="s">
        <v>32685</v>
      </c>
      <c r="AJ8991" t="s">
        <v>32697</v>
      </c>
    </row>
    <row r="8992" spans="1:36" ht="17.25" hidden="1" customHeight="1" x14ac:dyDescent="0.2">
      <c r="A8992" s="4" t="s">
        <v>32679</v>
      </c>
      <c r="B8992" t="s">
        <v>31798</v>
      </c>
      <c r="C8992" t="s">
        <v>32680</v>
      </c>
      <c r="D8992" t="s">
        <v>32681</v>
      </c>
      <c r="E8992" t="s">
        <v>1492</v>
      </c>
      <c r="F8992" t="s">
        <v>86</v>
      </c>
      <c r="G8992" s="5">
        <v>68.5</v>
      </c>
      <c r="H8992" t="s">
        <v>42</v>
      </c>
      <c r="I8992" t="s">
        <v>65</v>
      </c>
      <c r="J8992" t="s">
        <v>45</v>
      </c>
      <c r="N8992" s="24">
        <v>1982</v>
      </c>
      <c r="R8992" s="7">
        <v>25.652145000000001</v>
      </c>
      <c r="S8992" s="7">
        <v>49.391452999999998</v>
      </c>
      <c r="T8992" t="s">
        <v>504</v>
      </c>
      <c r="U8992" t="s">
        <v>32682</v>
      </c>
      <c r="X8992" t="s">
        <v>31802</v>
      </c>
      <c r="Y8992" t="s">
        <v>19854</v>
      </c>
      <c r="Z8992" t="s">
        <v>19864</v>
      </c>
      <c r="AA8992" t="s">
        <v>32683</v>
      </c>
      <c r="AG8992" t="s">
        <v>32684</v>
      </c>
      <c r="AH8992" s="8">
        <v>1147382</v>
      </c>
      <c r="AI8992" t="s">
        <v>32685</v>
      </c>
      <c r="AJ8992" t="s">
        <v>32698</v>
      </c>
    </row>
    <row r="8993" spans="1:36" ht="17.25" hidden="1" customHeight="1" x14ac:dyDescent="0.2">
      <c r="A8993" s="4" t="s">
        <v>32679</v>
      </c>
      <c r="B8993" t="s">
        <v>31798</v>
      </c>
      <c r="C8993" t="s">
        <v>32680</v>
      </c>
      <c r="D8993" t="s">
        <v>32681</v>
      </c>
      <c r="E8993" t="s">
        <v>1494</v>
      </c>
      <c r="F8993" t="s">
        <v>86</v>
      </c>
      <c r="G8993" s="5">
        <v>68.5</v>
      </c>
      <c r="H8993" t="s">
        <v>42</v>
      </c>
      <c r="I8993" t="s">
        <v>65</v>
      </c>
      <c r="J8993" t="s">
        <v>45</v>
      </c>
      <c r="N8993" s="24">
        <v>1982</v>
      </c>
      <c r="R8993" s="7">
        <v>25.652145000000001</v>
      </c>
      <c r="S8993" s="7">
        <v>49.391452999999998</v>
      </c>
      <c r="T8993" t="s">
        <v>504</v>
      </c>
      <c r="U8993" t="s">
        <v>32682</v>
      </c>
      <c r="X8993" t="s">
        <v>31802</v>
      </c>
      <c r="Y8993" t="s">
        <v>19854</v>
      </c>
      <c r="Z8993" t="s">
        <v>19864</v>
      </c>
      <c r="AA8993" t="s">
        <v>32683</v>
      </c>
      <c r="AG8993" t="s">
        <v>32684</v>
      </c>
      <c r="AH8993" s="8">
        <v>1147383</v>
      </c>
      <c r="AI8993" t="s">
        <v>32685</v>
      </c>
      <c r="AJ8993" t="s">
        <v>32699</v>
      </c>
    </row>
    <row r="8994" spans="1:36" ht="17.25" hidden="1" customHeight="1" x14ac:dyDescent="0.2">
      <c r="A8994" s="4" t="s">
        <v>32679</v>
      </c>
      <c r="B8994" t="s">
        <v>31798</v>
      </c>
      <c r="C8994" t="s">
        <v>32680</v>
      </c>
      <c r="D8994" t="s">
        <v>32681</v>
      </c>
      <c r="E8994" t="s">
        <v>9006</v>
      </c>
      <c r="F8994" t="s">
        <v>86</v>
      </c>
      <c r="G8994" s="5">
        <v>68.5</v>
      </c>
      <c r="H8994" t="s">
        <v>42</v>
      </c>
      <c r="I8994" t="s">
        <v>65</v>
      </c>
      <c r="J8994" t="s">
        <v>45</v>
      </c>
      <c r="N8994" s="24">
        <v>1982</v>
      </c>
      <c r="R8994" s="7">
        <v>25.652145000000001</v>
      </c>
      <c r="S8994" s="7">
        <v>49.391452999999998</v>
      </c>
      <c r="T8994" t="s">
        <v>504</v>
      </c>
      <c r="U8994" t="s">
        <v>32682</v>
      </c>
      <c r="X8994" t="s">
        <v>31802</v>
      </c>
      <c r="Y8994" t="s">
        <v>19854</v>
      </c>
      <c r="Z8994" t="s">
        <v>19864</v>
      </c>
      <c r="AA8994" t="s">
        <v>32683</v>
      </c>
      <c r="AG8994" t="s">
        <v>32684</v>
      </c>
      <c r="AH8994" s="8">
        <v>1147384</v>
      </c>
      <c r="AI8994" t="s">
        <v>32685</v>
      </c>
      <c r="AJ8994" t="s">
        <v>32700</v>
      </c>
    </row>
    <row r="8995" spans="1:36" ht="17.25" hidden="1" customHeight="1" x14ac:dyDescent="0.2">
      <c r="A8995" s="4" t="s">
        <v>32679</v>
      </c>
      <c r="B8995" t="s">
        <v>31798</v>
      </c>
      <c r="C8995" t="s">
        <v>32680</v>
      </c>
      <c r="D8995" t="s">
        <v>32681</v>
      </c>
      <c r="E8995" t="s">
        <v>601</v>
      </c>
      <c r="F8995" t="s">
        <v>86</v>
      </c>
      <c r="G8995" s="5">
        <v>68.5</v>
      </c>
      <c r="H8995" t="s">
        <v>42</v>
      </c>
      <c r="I8995" t="s">
        <v>65</v>
      </c>
      <c r="J8995" t="s">
        <v>45</v>
      </c>
      <c r="N8995" s="24">
        <v>1982</v>
      </c>
      <c r="R8995" s="7">
        <v>25.652145000000001</v>
      </c>
      <c r="S8995" s="7">
        <v>49.391452999999998</v>
      </c>
      <c r="T8995" t="s">
        <v>504</v>
      </c>
      <c r="U8995" t="s">
        <v>32682</v>
      </c>
      <c r="X8995" t="s">
        <v>31802</v>
      </c>
      <c r="Y8995" t="s">
        <v>19854</v>
      </c>
      <c r="Z8995" t="s">
        <v>19864</v>
      </c>
      <c r="AA8995" t="s">
        <v>32683</v>
      </c>
      <c r="AG8995" t="s">
        <v>32684</v>
      </c>
      <c r="AH8995" s="8">
        <v>1147385</v>
      </c>
      <c r="AI8995" t="s">
        <v>32685</v>
      </c>
      <c r="AJ8995" t="s">
        <v>32701</v>
      </c>
    </row>
    <row r="8996" spans="1:36" ht="17.25" hidden="1" customHeight="1" x14ac:dyDescent="0.2">
      <c r="A8996" s="4" t="s">
        <v>32679</v>
      </c>
      <c r="B8996" t="s">
        <v>31798</v>
      </c>
      <c r="C8996" t="s">
        <v>32680</v>
      </c>
      <c r="D8996" t="s">
        <v>32681</v>
      </c>
      <c r="E8996" t="s">
        <v>9217</v>
      </c>
      <c r="F8996" t="s">
        <v>86</v>
      </c>
      <c r="G8996" s="5">
        <v>60.5</v>
      </c>
      <c r="H8996" t="s">
        <v>42</v>
      </c>
      <c r="I8996" t="s">
        <v>65</v>
      </c>
      <c r="J8996" t="s">
        <v>45</v>
      </c>
      <c r="N8996" s="24">
        <v>1981</v>
      </c>
      <c r="R8996" s="7">
        <v>25.652145000000001</v>
      </c>
      <c r="S8996" s="7">
        <v>49.391452999999998</v>
      </c>
      <c r="T8996" t="s">
        <v>504</v>
      </c>
      <c r="U8996" t="s">
        <v>32682</v>
      </c>
      <c r="X8996" t="s">
        <v>31802</v>
      </c>
      <c r="Y8996" t="s">
        <v>19854</v>
      </c>
      <c r="Z8996" t="s">
        <v>19864</v>
      </c>
      <c r="AA8996" t="s">
        <v>32683</v>
      </c>
      <c r="AG8996" t="s">
        <v>32684</v>
      </c>
      <c r="AH8996" s="8">
        <v>1147386</v>
      </c>
      <c r="AI8996" t="s">
        <v>32685</v>
      </c>
      <c r="AJ8996" t="s">
        <v>32702</v>
      </c>
    </row>
    <row r="8997" spans="1:36" ht="17.25" hidden="1" customHeight="1" x14ac:dyDescent="0.2">
      <c r="A8997" s="4" t="s">
        <v>32715</v>
      </c>
      <c r="B8997" t="s">
        <v>31798</v>
      </c>
      <c r="C8997" t="s">
        <v>32716</v>
      </c>
      <c r="D8997" t="s">
        <v>32717</v>
      </c>
      <c r="E8997" t="s">
        <v>40</v>
      </c>
      <c r="F8997" t="s">
        <v>1763</v>
      </c>
      <c r="G8997" s="5">
        <v>1440</v>
      </c>
      <c r="H8997" t="s">
        <v>42</v>
      </c>
      <c r="I8997" t="s">
        <v>43</v>
      </c>
      <c r="J8997" t="s">
        <v>45</v>
      </c>
      <c r="N8997" s="24">
        <v>2007</v>
      </c>
      <c r="R8997" s="7">
        <v>20.680084000000001</v>
      </c>
      <c r="S8997" s="7">
        <v>39.523232999999998</v>
      </c>
      <c r="T8997" t="s">
        <v>504</v>
      </c>
      <c r="U8997" t="s">
        <v>32038</v>
      </c>
      <c r="X8997" t="s">
        <v>31867</v>
      </c>
      <c r="Y8997" t="s">
        <v>19854</v>
      </c>
      <c r="Z8997" t="s">
        <v>19864</v>
      </c>
      <c r="AD8997" t="s">
        <v>52</v>
      </c>
      <c r="AE8997" t="s">
        <v>254</v>
      </c>
      <c r="AF8997" t="s">
        <v>1869</v>
      </c>
      <c r="AG8997" t="s">
        <v>32718</v>
      </c>
      <c r="AH8997" s="24">
        <v>1188233</v>
      </c>
      <c r="AI8997" t="s">
        <v>32719</v>
      </c>
      <c r="AJ8997" t="s">
        <v>32720</v>
      </c>
    </row>
    <row r="8998" spans="1:36" ht="17.25" hidden="1" customHeight="1" x14ac:dyDescent="0.2">
      <c r="A8998" s="4" t="s">
        <v>32715</v>
      </c>
      <c r="B8998" t="s">
        <v>31798</v>
      </c>
      <c r="C8998" t="s">
        <v>32716</v>
      </c>
      <c r="D8998" t="s">
        <v>32717</v>
      </c>
      <c r="E8998" t="s">
        <v>56</v>
      </c>
      <c r="F8998" t="s">
        <v>1763</v>
      </c>
      <c r="G8998" s="5">
        <v>1200</v>
      </c>
      <c r="H8998" t="s">
        <v>42</v>
      </c>
      <c r="I8998" t="s">
        <v>43</v>
      </c>
      <c r="J8998" t="s">
        <v>45</v>
      </c>
      <c r="N8998" s="24">
        <v>2003</v>
      </c>
      <c r="R8998" s="7">
        <v>20.680084000000001</v>
      </c>
      <c r="S8998" s="7">
        <v>39.523232999999998</v>
      </c>
      <c r="T8998" t="s">
        <v>504</v>
      </c>
      <c r="U8998" t="s">
        <v>32038</v>
      </c>
      <c r="X8998" t="s">
        <v>31867</v>
      </c>
      <c r="Y8998" t="s">
        <v>19854</v>
      </c>
      <c r="Z8998" t="s">
        <v>19864</v>
      </c>
      <c r="AD8998" t="s">
        <v>52</v>
      </c>
      <c r="AE8998" t="s">
        <v>254</v>
      </c>
      <c r="AF8998" t="s">
        <v>1869</v>
      </c>
      <c r="AG8998" t="s">
        <v>32718</v>
      </c>
      <c r="AH8998" s="24">
        <v>1162147</v>
      </c>
      <c r="AI8998" t="s">
        <v>32719</v>
      </c>
      <c r="AJ8998" t="s">
        <v>32721</v>
      </c>
    </row>
    <row r="8999" spans="1:36" ht="17.25" hidden="1" customHeight="1" x14ac:dyDescent="0.2">
      <c r="A8999" s="4" t="s">
        <v>32715</v>
      </c>
      <c r="B8999" t="s">
        <v>31798</v>
      </c>
      <c r="C8999" t="s">
        <v>32716</v>
      </c>
      <c r="D8999" t="s">
        <v>32717</v>
      </c>
      <c r="E8999" t="s">
        <v>58</v>
      </c>
      <c r="F8999" t="s">
        <v>1763</v>
      </c>
      <c r="G8999" s="5">
        <v>1200</v>
      </c>
      <c r="H8999" t="s">
        <v>42</v>
      </c>
      <c r="I8999" t="s">
        <v>43</v>
      </c>
      <c r="J8999" t="s">
        <v>45</v>
      </c>
      <c r="N8999" s="24">
        <v>2012</v>
      </c>
      <c r="R8999" s="7">
        <v>20.680084000000001</v>
      </c>
      <c r="S8999" s="7">
        <v>39.523232999999998</v>
      </c>
      <c r="T8999" t="s">
        <v>504</v>
      </c>
      <c r="U8999" t="s">
        <v>32038</v>
      </c>
      <c r="X8999" t="s">
        <v>31867</v>
      </c>
      <c r="Y8999" t="s">
        <v>19854</v>
      </c>
      <c r="Z8999" t="s">
        <v>19864</v>
      </c>
      <c r="AD8999" t="s">
        <v>52</v>
      </c>
      <c r="AE8999" t="s">
        <v>254</v>
      </c>
      <c r="AF8999" t="s">
        <v>1869</v>
      </c>
      <c r="AG8999" t="s">
        <v>32718</v>
      </c>
      <c r="AH8999" s="24">
        <v>1212013</v>
      </c>
      <c r="AI8999" t="s">
        <v>32719</v>
      </c>
      <c r="AJ8999" t="s">
        <v>32722</v>
      </c>
    </row>
    <row r="9000" spans="1:36" ht="17.25" hidden="1" customHeight="1" x14ac:dyDescent="0.2">
      <c r="A9000" s="4" t="s">
        <v>32723</v>
      </c>
      <c r="B9000" t="s">
        <v>31798</v>
      </c>
      <c r="C9000" t="s">
        <v>32724</v>
      </c>
      <c r="D9000" t="s">
        <v>32725</v>
      </c>
      <c r="E9000" t="s">
        <v>63</v>
      </c>
      <c r="F9000" t="s">
        <v>1763</v>
      </c>
      <c r="G9000" s="5">
        <v>62</v>
      </c>
      <c r="H9000" t="s">
        <v>42</v>
      </c>
      <c r="I9000" t="s">
        <v>240</v>
      </c>
      <c r="J9000" t="s">
        <v>45</v>
      </c>
      <c r="K9000" t="s">
        <v>45</v>
      </c>
      <c r="N9000" s="24">
        <v>1988</v>
      </c>
      <c r="R9000" s="7">
        <v>20.67998</v>
      </c>
      <c r="S9000" s="7">
        <v>39.52478</v>
      </c>
      <c r="T9000" t="s">
        <v>46</v>
      </c>
      <c r="U9000" t="s">
        <v>32726</v>
      </c>
      <c r="X9000" t="s">
        <v>32015</v>
      </c>
      <c r="Y9000" t="s">
        <v>19854</v>
      </c>
      <c r="Z9000" t="s">
        <v>19864</v>
      </c>
      <c r="AD9000" t="s">
        <v>52</v>
      </c>
      <c r="AE9000" t="s">
        <v>254</v>
      </c>
      <c r="AF9000" t="s">
        <v>1869</v>
      </c>
      <c r="AG9000" t="s">
        <v>32727</v>
      </c>
      <c r="AH9000" s="24">
        <v>1130847</v>
      </c>
      <c r="AI9000" t="s">
        <v>32728</v>
      </c>
      <c r="AJ9000" t="s">
        <v>32729</v>
      </c>
    </row>
    <row r="9001" spans="1:36" ht="17.25" hidden="1" customHeight="1" x14ac:dyDescent="0.2">
      <c r="A9001" s="4" t="s">
        <v>32723</v>
      </c>
      <c r="B9001" t="s">
        <v>31798</v>
      </c>
      <c r="C9001" t="s">
        <v>32724</v>
      </c>
      <c r="D9001" t="s">
        <v>32725</v>
      </c>
      <c r="E9001" t="s">
        <v>73</v>
      </c>
      <c r="F9001" t="s">
        <v>1763</v>
      </c>
      <c r="G9001" s="5">
        <v>62</v>
      </c>
      <c r="H9001" t="s">
        <v>42</v>
      </c>
      <c r="I9001" t="s">
        <v>240</v>
      </c>
      <c r="J9001" t="s">
        <v>45</v>
      </c>
      <c r="K9001" t="s">
        <v>45</v>
      </c>
      <c r="N9001" s="24">
        <v>1988</v>
      </c>
      <c r="R9001" s="7">
        <v>20.67998</v>
      </c>
      <c r="S9001" s="7">
        <v>39.52478</v>
      </c>
      <c r="T9001" t="s">
        <v>46</v>
      </c>
      <c r="U9001" t="s">
        <v>32726</v>
      </c>
      <c r="X9001" t="s">
        <v>32015</v>
      </c>
      <c r="Y9001" t="s">
        <v>19854</v>
      </c>
      <c r="Z9001" t="s">
        <v>19864</v>
      </c>
      <c r="AD9001" t="s">
        <v>52</v>
      </c>
      <c r="AE9001" t="s">
        <v>254</v>
      </c>
      <c r="AF9001" t="s">
        <v>1869</v>
      </c>
      <c r="AG9001" t="s">
        <v>32727</v>
      </c>
      <c r="AH9001" s="24">
        <v>1130847</v>
      </c>
      <c r="AI9001" t="s">
        <v>32728</v>
      </c>
      <c r="AJ9001" t="s">
        <v>32730</v>
      </c>
    </row>
    <row r="9002" spans="1:36" ht="17.25" hidden="1" customHeight="1" x14ac:dyDescent="0.2">
      <c r="A9002" s="4" t="s">
        <v>32723</v>
      </c>
      <c r="B9002" t="s">
        <v>31798</v>
      </c>
      <c r="C9002" t="s">
        <v>32724</v>
      </c>
      <c r="D9002" t="s">
        <v>32725</v>
      </c>
      <c r="E9002" t="s">
        <v>211</v>
      </c>
      <c r="F9002" t="s">
        <v>1763</v>
      </c>
      <c r="G9002" s="5">
        <v>62</v>
      </c>
      <c r="H9002" t="s">
        <v>42</v>
      </c>
      <c r="I9002" t="s">
        <v>240</v>
      </c>
      <c r="J9002" t="s">
        <v>45</v>
      </c>
      <c r="K9002" t="s">
        <v>45</v>
      </c>
      <c r="N9002" s="24">
        <v>1988</v>
      </c>
      <c r="R9002" s="7">
        <v>20.67998</v>
      </c>
      <c r="S9002" s="7">
        <v>39.52478</v>
      </c>
      <c r="T9002" t="s">
        <v>46</v>
      </c>
      <c r="U9002" t="s">
        <v>32726</v>
      </c>
      <c r="X9002" t="s">
        <v>32015</v>
      </c>
      <c r="Y9002" t="s">
        <v>19854</v>
      </c>
      <c r="Z9002" t="s">
        <v>19864</v>
      </c>
      <c r="AD9002" t="s">
        <v>52</v>
      </c>
      <c r="AE9002" t="s">
        <v>254</v>
      </c>
      <c r="AF9002" t="s">
        <v>1869</v>
      </c>
      <c r="AG9002" t="s">
        <v>32727</v>
      </c>
      <c r="AH9002" s="24">
        <v>1130847</v>
      </c>
      <c r="AI9002" t="s">
        <v>32728</v>
      </c>
      <c r="AJ9002" t="s">
        <v>32731</v>
      </c>
    </row>
    <row r="9003" spans="1:36" ht="17.25" hidden="1" customHeight="1" x14ac:dyDescent="0.2">
      <c r="A9003" s="4" t="s">
        <v>32723</v>
      </c>
      <c r="B9003" t="s">
        <v>31798</v>
      </c>
      <c r="C9003" t="s">
        <v>32724</v>
      </c>
      <c r="D9003" t="s">
        <v>32725</v>
      </c>
      <c r="E9003" t="s">
        <v>387</v>
      </c>
      <c r="F9003" t="s">
        <v>1763</v>
      </c>
      <c r="G9003" s="5">
        <v>62</v>
      </c>
      <c r="H9003" t="s">
        <v>42</v>
      </c>
      <c r="I9003" t="s">
        <v>240</v>
      </c>
      <c r="J9003" t="s">
        <v>45</v>
      </c>
      <c r="K9003" t="s">
        <v>45</v>
      </c>
      <c r="N9003" s="24">
        <v>1988</v>
      </c>
      <c r="R9003" s="7">
        <v>20.67998</v>
      </c>
      <c r="S9003" s="7">
        <v>39.52478</v>
      </c>
      <c r="T9003" t="s">
        <v>46</v>
      </c>
      <c r="U9003" t="s">
        <v>32726</v>
      </c>
      <c r="X9003" t="s">
        <v>32015</v>
      </c>
      <c r="Y9003" t="s">
        <v>19854</v>
      </c>
      <c r="Z9003" t="s">
        <v>19864</v>
      </c>
      <c r="AD9003" t="s">
        <v>52</v>
      </c>
      <c r="AE9003" t="s">
        <v>254</v>
      </c>
      <c r="AF9003" t="s">
        <v>1869</v>
      </c>
      <c r="AG9003" t="s">
        <v>32727</v>
      </c>
      <c r="AH9003" s="24">
        <v>1130847</v>
      </c>
      <c r="AI9003" t="s">
        <v>32728</v>
      </c>
      <c r="AJ9003" t="s">
        <v>32732</v>
      </c>
    </row>
    <row r="9004" spans="1:36" ht="17.25" hidden="1" customHeight="1" x14ac:dyDescent="0.2">
      <c r="A9004" s="4" t="s">
        <v>32723</v>
      </c>
      <c r="B9004" t="s">
        <v>31798</v>
      </c>
      <c r="C9004" t="s">
        <v>32724</v>
      </c>
      <c r="D9004" t="s">
        <v>32725</v>
      </c>
      <c r="E9004" t="s">
        <v>1426</v>
      </c>
      <c r="F9004" t="s">
        <v>1763</v>
      </c>
      <c r="G9004" s="5">
        <v>62</v>
      </c>
      <c r="H9004" t="s">
        <v>42</v>
      </c>
      <c r="I9004" t="s">
        <v>240</v>
      </c>
      <c r="J9004" t="s">
        <v>45</v>
      </c>
      <c r="K9004" t="s">
        <v>45</v>
      </c>
      <c r="N9004" s="24">
        <v>1988</v>
      </c>
      <c r="R9004" s="7">
        <v>20.67998</v>
      </c>
      <c r="S9004" s="7">
        <v>39.52478</v>
      </c>
      <c r="T9004" t="s">
        <v>46</v>
      </c>
      <c r="U9004" t="s">
        <v>32726</v>
      </c>
      <c r="X9004" t="s">
        <v>32015</v>
      </c>
      <c r="Y9004" t="s">
        <v>19854</v>
      </c>
      <c r="Z9004" t="s">
        <v>19864</v>
      </c>
      <c r="AD9004" t="s">
        <v>52</v>
      </c>
      <c r="AE9004" t="s">
        <v>254</v>
      </c>
      <c r="AF9004" t="s">
        <v>1869</v>
      </c>
      <c r="AG9004" t="s">
        <v>32727</v>
      </c>
      <c r="AH9004" s="24">
        <v>1130847</v>
      </c>
      <c r="AI9004" t="s">
        <v>32728</v>
      </c>
      <c r="AJ9004" t="s">
        <v>32733</v>
      </c>
    </row>
    <row r="9005" spans="1:36" ht="17.25" hidden="1" customHeight="1" x14ac:dyDescent="0.2">
      <c r="A9005" s="4" t="s">
        <v>32723</v>
      </c>
      <c r="B9005" t="s">
        <v>31798</v>
      </c>
      <c r="C9005" t="s">
        <v>32724</v>
      </c>
      <c r="D9005" t="s">
        <v>32734</v>
      </c>
      <c r="E9005" t="s">
        <v>75</v>
      </c>
      <c r="F9005" t="s">
        <v>1763</v>
      </c>
      <c r="G9005" s="5">
        <v>100</v>
      </c>
      <c r="H9005" t="s">
        <v>42</v>
      </c>
      <c r="I9005" t="s">
        <v>240</v>
      </c>
      <c r="J9005" t="s">
        <v>45</v>
      </c>
      <c r="K9005" t="s">
        <v>45</v>
      </c>
      <c r="N9005" s="24">
        <v>2003</v>
      </c>
      <c r="R9005" s="7">
        <v>20.67998</v>
      </c>
      <c r="S9005" s="7">
        <v>39.52478</v>
      </c>
      <c r="T9005" t="s">
        <v>46</v>
      </c>
      <c r="U9005" t="s">
        <v>32726</v>
      </c>
      <c r="X9005" t="s">
        <v>32015</v>
      </c>
      <c r="Y9005" t="s">
        <v>19854</v>
      </c>
      <c r="Z9005" t="s">
        <v>19864</v>
      </c>
      <c r="AD9005" t="s">
        <v>52</v>
      </c>
      <c r="AE9005" t="s">
        <v>254</v>
      </c>
      <c r="AF9005" t="s">
        <v>1869</v>
      </c>
      <c r="AG9005" t="s">
        <v>32727</v>
      </c>
      <c r="AH9005" s="24">
        <v>1164515</v>
      </c>
      <c r="AI9005" t="s">
        <v>32728</v>
      </c>
      <c r="AJ9005" t="s">
        <v>32735</v>
      </c>
    </row>
    <row r="9006" spans="1:36" ht="17.25" hidden="1" customHeight="1" x14ac:dyDescent="0.2">
      <c r="A9006" s="4" t="s">
        <v>32723</v>
      </c>
      <c r="B9006" t="s">
        <v>31798</v>
      </c>
      <c r="C9006" t="s">
        <v>32724</v>
      </c>
      <c r="D9006" t="s">
        <v>32734</v>
      </c>
      <c r="E9006" t="s">
        <v>77</v>
      </c>
      <c r="F9006" t="s">
        <v>1763</v>
      </c>
      <c r="G9006" s="5">
        <v>100</v>
      </c>
      <c r="H9006" t="s">
        <v>42</v>
      </c>
      <c r="I9006" t="s">
        <v>240</v>
      </c>
      <c r="J9006" t="s">
        <v>45</v>
      </c>
      <c r="K9006" t="s">
        <v>45</v>
      </c>
      <c r="N9006" s="24">
        <v>2003</v>
      </c>
      <c r="R9006" s="7">
        <v>20.67998</v>
      </c>
      <c r="S9006" s="7">
        <v>39.52478</v>
      </c>
      <c r="T9006" t="s">
        <v>46</v>
      </c>
      <c r="U9006" t="s">
        <v>32726</v>
      </c>
      <c r="X9006" t="s">
        <v>32015</v>
      </c>
      <c r="Y9006" t="s">
        <v>19854</v>
      </c>
      <c r="Z9006" t="s">
        <v>19864</v>
      </c>
      <c r="AD9006" t="s">
        <v>52</v>
      </c>
      <c r="AE9006" t="s">
        <v>254</v>
      </c>
      <c r="AF9006" t="s">
        <v>1869</v>
      </c>
      <c r="AG9006" t="s">
        <v>32727</v>
      </c>
      <c r="AH9006" s="6">
        <v>1164515</v>
      </c>
      <c r="AI9006" t="s">
        <v>32728</v>
      </c>
      <c r="AJ9006" t="s">
        <v>32736</v>
      </c>
    </row>
    <row r="9007" spans="1:36" ht="17.25" hidden="1" customHeight="1" x14ac:dyDescent="0.2">
      <c r="A9007" s="4" t="s">
        <v>32723</v>
      </c>
      <c r="B9007" t="s">
        <v>31798</v>
      </c>
      <c r="C9007" t="s">
        <v>32724</v>
      </c>
      <c r="D9007" t="s">
        <v>32734</v>
      </c>
      <c r="E9007" t="s">
        <v>318</v>
      </c>
      <c r="F9007" t="s">
        <v>1763</v>
      </c>
      <c r="G9007" s="5">
        <v>100</v>
      </c>
      <c r="H9007" t="s">
        <v>42</v>
      </c>
      <c r="I9007" t="s">
        <v>240</v>
      </c>
      <c r="J9007" t="s">
        <v>45</v>
      </c>
      <c r="K9007" t="s">
        <v>45</v>
      </c>
      <c r="N9007" s="24">
        <v>2003</v>
      </c>
      <c r="R9007" s="7">
        <v>20.67998</v>
      </c>
      <c r="S9007" s="7">
        <v>39.52478</v>
      </c>
      <c r="T9007" t="s">
        <v>46</v>
      </c>
      <c r="U9007" t="s">
        <v>32726</v>
      </c>
      <c r="X9007" t="s">
        <v>32015</v>
      </c>
      <c r="Y9007" t="s">
        <v>19854</v>
      </c>
      <c r="Z9007" t="s">
        <v>19864</v>
      </c>
      <c r="AD9007" t="s">
        <v>52</v>
      </c>
      <c r="AE9007" t="s">
        <v>254</v>
      </c>
      <c r="AF9007" t="s">
        <v>1869</v>
      </c>
      <c r="AG9007" t="s">
        <v>32727</v>
      </c>
      <c r="AH9007" s="24">
        <v>1164515</v>
      </c>
      <c r="AI9007" t="s">
        <v>32728</v>
      </c>
      <c r="AJ9007" t="s">
        <v>32737</v>
      </c>
    </row>
    <row r="9008" spans="1:36" ht="17.25" hidden="1" customHeight="1" x14ac:dyDescent="0.2">
      <c r="A9008" s="4" t="s">
        <v>32723</v>
      </c>
      <c r="B9008" t="s">
        <v>31798</v>
      </c>
      <c r="C9008" t="s">
        <v>32724</v>
      </c>
      <c r="D9008" t="s">
        <v>32734</v>
      </c>
      <c r="E9008" t="s">
        <v>2385</v>
      </c>
      <c r="F9008" t="s">
        <v>1763</v>
      </c>
      <c r="G9008" s="5">
        <v>100</v>
      </c>
      <c r="H9008" t="s">
        <v>42</v>
      </c>
      <c r="I9008" t="s">
        <v>240</v>
      </c>
      <c r="J9008" t="s">
        <v>45</v>
      </c>
      <c r="K9008" t="s">
        <v>45</v>
      </c>
      <c r="N9008" s="24">
        <v>2003</v>
      </c>
      <c r="R9008" s="7">
        <v>20.67998</v>
      </c>
      <c r="S9008" s="7">
        <v>39.52478</v>
      </c>
      <c r="T9008" t="s">
        <v>46</v>
      </c>
      <c r="U9008" t="s">
        <v>32726</v>
      </c>
      <c r="X9008" t="s">
        <v>32015</v>
      </c>
      <c r="Y9008" t="s">
        <v>19854</v>
      </c>
      <c r="Z9008" t="s">
        <v>19864</v>
      </c>
      <c r="AD9008" t="s">
        <v>52</v>
      </c>
      <c r="AE9008" t="s">
        <v>254</v>
      </c>
      <c r="AF9008" t="s">
        <v>1869</v>
      </c>
      <c r="AG9008" t="s">
        <v>32727</v>
      </c>
      <c r="AH9008" s="24">
        <v>1164515</v>
      </c>
      <c r="AI9008" t="s">
        <v>32728</v>
      </c>
      <c r="AJ9008" t="s">
        <v>32738</v>
      </c>
    </row>
    <row r="9009" spans="1:36" ht="17.25" hidden="1" customHeight="1" x14ac:dyDescent="0.2">
      <c r="A9009" s="4" t="s">
        <v>32723</v>
      </c>
      <c r="B9009" t="s">
        <v>31798</v>
      </c>
      <c r="C9009" t="s">
        <v>32724</v>
      </c>
      <c r="D9009" t="s">
        <v>32734</v>
      </c>
      <c r="E9009" t="s">
        <v>19881</v>
      </c>
      <c r="F9009" t="s">
        <v>1763</v>
      </c>
      <c r="G9009" s="5">
        <v>100</v>
      </c>
      <c r="H9009" t="s">
        <v>42</v>
      </c>
      <c r="I9009" t="s">
        <v>240</v>
      </c>
      <c r="J9009" t="s">
        <v>45</v>
      </c>
      <c r="K9009" t="s">
        <v>45</v>
      </c>
      <c r="N9009" s="24">
        <v>2003</v>
      </c>
      <c r="R9009" s="7">
        <v>20.67998</v>
      </c>
      <c r="S9009" s="7">
        <v>39.52478</v>
      </c>
      <c r="T9009" t="s">
        <v>46</v>
      </c>
      <c r="U9009" t="s">
        <v>32726</v>
      </c>
      <c r="X9009" t="s">
        <v>32015</v>
      </c>
      <c r="Y9009" t="s">
        <v>19854</v>
      </c>
      <c r="Z9009" t="s">
        <v>19864</v>
      </c>
      <c r="AD9009" t="s">
        <v>52</v>
      </c>
      <c r="AE9009" t="s">
        <v>254</v>
      </c>
      <c r="AF9009" t="s">
        <v>1869</v>
      </c>
      <c r="AG9009" t="s">
        <v>32727</v>
      </c>
      <c r="AH9009" s="24">
        <v>1164515</v>
      </c>
      <c r="AI9009" t="s">
        <v>32728</v>
      </c>
      <c r="AJ9009" t="s">
        <v>32739</v>
      </c>
    </row>
    <row r="9010" spans="1:36" ht="17.25" hidden="1" customHeight="1" x14ac:dyDescent="0.2">
      <c r="A9010" s="4" t="s">
        <v>32740</v>
      </c>
      <c r="B9010" t="s">
        <v>31798</v>
      </c>
      <c r="C9010" t="s">
        <v>32741</v>
      </c>
      <c r="D9010" t="s">
        <v>32742</v>
      </c>
      <c r="E9010" t="s">
        <v>40</v>
      </c>
      <c r="F9010" t="s">
        <v>1763</v>
      </c>
      <c r="G9010" s="5">
        <v>400</v>
      </c>
      <c r="H9010" t="s">
        <v>42</v>
      </c>
      <c r="I9010" t="s">
        <v>240</v>
      </c>
      <c r="J9010" t="s">
        <v>45</v>
      </c>
      <c r="N9010" s="24">
        <v>2010</v>
      </c>
      <c r="P9010" s="24">
        <v>2025</v>
      </c>
      <c r="R9010" s="7">
        <v>20.6842888141706</v>
      </c>
      <c r="S9010" s="7">
        <v>39.521389581617797</v>
      </c>
      <c r="T9010" t="s">
        <v>46</v>
      </c>
      <c r="U9010" t="s">
        <v>32726</v>
      </c>
      <c r="X9010" t="s">
        <v>32015</v>
      </c>
      <c r="Y9010" t="s">
        <v>19854</v>
      </c>
      <c r="Z9010" t="s">
        <v>19864</v>
      </c>
      <c r="AC9010" t="s">
        <v>32743</v>
      </c>
      <c r="AD9010" t="s">
        <v>52</v>
      </c>
      <c r="AE9010" t="s">
        <v>254</v>
      </c>
      <c r="AF9010" t="s">
        <v>1869</v>
      </c>
      <c r="AG9010" t="s">
        <v>32744</v>
      </c>
      <c r="AH9010" s="24">
        <v>1194163</v>
      </c>
      <c r="AI9010" t="s">
        <v>32745</v>
      </c>
      <c r="AJ9010" t="s">
        <v>32746</v>
      </c>
    </row>
    <row r="9011" spans="1:36" ht="17.25" hidden="1" customHeight="1" x14ac:dyDescent="0.2">
      <c r="A9011" s="4" t="s">
        <v>32740</v>
      </c>
      <c r="B9011" t="s">
        <v>31798</v>
      </c>
      <c r="C9011" t="s">
        <v>32741</v>
      </c>
      <c r="D9011" t="s">
        <v>32742</v>
      </c>
      <c r="E9011" t="s">
        <v>56</v>
      </c>
      <c r="F9011" t="s">
        <v>1763</v>
      </c>
      <c r="G9011" s="5">
        <v>400</v>
      </c>
      <c r="H9011" t="s">
        <v>42</v>
      </c>
      <c r="I9011" t="s">
        <v>240</v>
      </c>
      <c r="J9011" t="s">
        <v>45</v>
      </c>
      <c r="N9011" s="24">
        <v>2010</v>
      </c>
      <c r="P9011" s="24">
        <v>2025</v>
      </c>
      <c r="R9011" s="7">
        <v>20.6842888141706</v>
      </c>
      <c r="S9011" s="7">
        <v>39.521389581617797</v>
      </c>
      <c r="T9011" t="s">
        <v>46</v>
      </c>
      <c r="U9011" t="s">
        <v>32726</v>
      </c>
      <c r="X9011" t="s">
        <v>32015</v>
      </c>
      <c r="Y9011" t="s">
        <v>19854</v>
      </c>
      <c r="Z9011" t="s">
        <v>19864</v>
      </c>
      <c r="AC9011" t="s">
        <v>32743</v>
      </c>
      <c r="AD9011" t="s">
        <v>52</v>
      </c>
      <c r="AE9011" t="s">
        <v>254</v>
      </c>
      <c r="AF9011" t="s">
        <v>1869</v>
      </c>
      <c r="AG9011" t="s">
        <v>32744</v>
      </c>
      <c r="AH9011" s="24">
        <v>1195777</v>
      </c>
      <c r="AI9011" t="s">
        <v>32745</v>
      </c>
      <c r="AJ9011" t="s">
        <v>32747</v>
      </c>
    </row>
    <row r="9012" spans="1:36" ht="17.25" hidden="1" customHeight="1" x14ac:dyDescent="0.2">
      <c r="A9012" s="4" t="s">
        <v>32740</v>
      </c>
      <c r="B9012" t="s">
        <v>31798</v>
      </c>
      <c r="C9012" t="s">
        <v>32741</v>
      </c>
      <c r="D9012" t="s">
        <v>32742</v>
      </c>
      <c r="E9012" t="s">
        <v>58</v>
      </c>
      <c r="F9012" t="s">
        <v>1763</v>
      </c>
      <c r="G9012" s="5">
        <v>400</v>
      </c>
      <c r="H9012" t="s">
        <v>42</v>
      </c>
      <c r="I9012" t="s">
        <v>240</v>
      </c>
      <c r="J9012" t="s">
        <v>45</v>
      </c>
      <c r="N9012" s="24">
        <v>2010</v>
      </c>
      <c r="P9012" s="24">
        <v>2025</v>
      </c>
      <c r="R9012" s="7">
        <v>20.6842888141706</v>
      </c>
      <c r="S9012" s="7">
        <v>39.521389581617797</v>
      </c>
      <c r="T9012" t="s">
        <v>46</v>
      </c>
      <c r="U9012" t="s">
        <v>32726</v>
      </c>
      <c r="X9012" t="s">
        <v>32015</v>
      </c>
      <c r="Y9012" t="s">
        <v>19854</v>
      </c>
      <c r="Z9012" t="s">
        <v>19864</v>
      </c>
      <c r="AC9012" t="s">
        <v>32743</v>
      </c>
      <c r="AD9012" t="s">
        <v>52</v>
      </c>
      <c r="AE9012" t="s">
        <v>254</v>
      </c>
      <c r="AF9012" t="s">
        <v>1869</v>
      </c>
      <c r="AG9012" t="s">
        <v>32744</v>
      </c>
      <c r="AH9012" s="24">
        <v>1195778</v>
      </c>
      <c r="AI9012" t="s">
        <v>32745</v>
      </c>
      <c r="AJ9012" t="s">
        <v>32748</v>
      </c>
    </row>
    <row r="9013" spans="1:36" ht="17.25" hidden="1" customHeight="1" x14ac:dyDescent="0.2">
      <c r="A9013" s="4" t="s">
        <v>32749</v>
      </c>
      <c r="B9013" t="s">
        <v>31798</v>
      </c>
      <c r="C9013" t="s">
        <v>32750</v>
      </c>
      <c r="D9013" t="s">
        <v>32751</v>
      </c>
      <c r="E9013" t="s">
        <v>40</v>
      </c>
      <c r="F9013" t="s">
        <v>570</v>
      </c>
      <c r="G9013" s="5">
        <v>340</v>
      </c>
      <c r="H9013" t="s">
        <v>42</v>
      </c>
      <c r="I9013" t="s">
        <v>240</v>
      </c>
      <c r="J9013" t="s">
        <v>45</v>
      </c>
      <c r="K9013" t="s">
        <v>45</v>
      </c>
      <c r="N9013" s="24">
        <v>2010</v>
      </c>
      <c r="R9013" s="7">
        <v>17.6596010175072</v>
      </c>
      <c r="S9013" s="7">
        <v>42.076080059672101</v>
      </c>
      <c r="T9013" t="s">
        <v>46</v>
      </c>
      <c r="U9013" t="s">
        <v>32752</v>
      </c>
      <c r="X9013" t="s">
        <v>32063</v>
      </c>
      <c r="Y9013" t="s">
        <v>19854</v>
      </c>
      <c r="Z9013" t="s">
        <v>19864</v>
      </c>
      <c r="AC9013" t="s">
        <v>32753</v>
      </c>
      <c r="AD9013" t="s">
        <v>880</v>
      </c>
      <c r="AE9013" t="s">
        <v>254</v>
      </c>
      <c r="AF9013" t="s">
        <v>52</v>
      </c>
      <c r="AG9013" t="s">
        <v>32754</v>
      </c>
      <c r="AH9013" s="24">
        <v>1190303</v>
      </c>
      <c r="AI9013" t="s">
        <v>32755</v>
      </c>
      <c r="AJ9013" t="s">
        <v>32756</v>
      </c>
    </row>
    <row r="9014" spans="1:36" ht="17.25" hidden="1" customHeight="1" x14ac:dyDescent="0.2">
      <c r="A9014" s="4" t="s">
        <v>32749</v>
      </c>
      <c r="B9014" t="s">
        <v>31798</v>
      </c>
      <c r="C9014" t="s">
        <v>32750</v>
      </c>
      <c r="D9014" t="s">
        <v>32751</v>
      </c>
      <c r="E9014" t="s">
        <v>56</v>
      </c>
      <c r="F9014" t="s">
        <v>570</v>
      </c>
      <c r="G9014" s="5">
        <v>340</v>
      </c>
      <c r="H9014" t="s">
        <v>42</v>
      </c>
      <c r="I9014" t="s">
        <v>240</v>
      </c>
      <c r="J9014" t="s">
        <v>45</v>
      </c>
      <c r="K9014" t="s">
        <v>45</v>
      </c>
      <c r="N9014" s="24">
        <v>2010</v>
      </c>
      <c r="R9014" s="7">
        <v>17.6596010175072</v>
      </c>
      <c r="S9014" s="7">
        <v>42.076080059672101</v>
      </c>
      <c r="T9014" t="s">
        <v>46</v>
      </c>
      <c r="U9014" t="s">
        <v>32752</v>
      </c>
      <c r="X9014" t="s">
        <v>32063</v>
      </c>
      <c r="Y9014" t="s">
        <v>19854</v>
      </c>
      <c r="Z9014" t="s">
        <v>19864</v>
      </c>
      <c r="AC9014" t="s">
        <v>32753</v>
      </c>
      <c r="AD9014" t="s">
        <v>880</v>
      </c>
      <c r="AE9014" t="s">
        <v>254</v>
      </c>
      <c r="AF9014" t="s">
        <v>52</v>
      </c>
      <c r="AG9014" t="s">
        <v>32754</v>
      </c>
      <c r="AH9014" s="24">
        <v>1202061</v>
      </c>
      <c r="AI9014" t="s">
        <v>32755</v>
      </c>
      <c r="AJ9014" t="s">
        <v>32757</v>
      </c>
    </row>
    <row r="9015" spans="1:36" ht="17.25" hidden="1" customHeight="1" x14ac:dyDescent="0.2">
      <c r="A9015" s="4" t="s">
        <v>32749</v>
      </c>
      <c r="B9015" t="s">
        <v>31798</v>
      </c>
      <c r="C9015" t="s">
        <v>32750</v>
      </c>
      <c r="D9015" t="s">
        <v>32751</v>
      </c>
      <c r="E9015" t="s">
        <v>58</v>
      </c>
      <c r="F9015" t="s">
        <v>570</v>
      </c>
      <c r="G9015" s="5">
        <v>340</v>
      </c>
      <c r="H9015" t="s">
        <v>42</v>
      </c>
      <c r="I9015" t="s">
        <v>240</v>
      </c>
      <c r="J9015" t="s">
        <v>45</v>
      </c>
      <c r="K9015" t="s">
        <v>45</v>
      </c>
      <c r="N9015" s="24">
        <v>2010</v>
      </c>
      <c r="R9015" s="7">
        <v>17.6596010175072</v>
      </c>
      <c r="S9015" s="7">
        <v>42.076080059672101</v>
      </c>
      <c r="T9015" t="s">
        <v>46</v>
      </c>
      <c r="U9015" t="s">
        <v>32752</v>
      </c>
      <c r="X9015" t="s">
        <v>32063</v>
      </c>
      <c r="Y9015" t="s">
        <v>19854</v>
      </c>
      <c r="Z9015" t="s">
        <v>19864</v>
      </c>
      <c r="AC9015" t="s">
        <v>32753</v>
      </c>
      <c r="AD9015" t="s">
        <v>880</v>
      </c>
      <c r="AE9015" t="s">
        <v>254</v>
      </c>
      <c r="AF9015" t="s">
        <v>52</v>
      </c>
      <c r="AG9015" t="s">
        <v>32754</v>
      </c>
      <c r="AH9015" s="24">
        <v>1202062</v>
      </c>
      <c r="AI9015" t="s">
        <v>32755</v>
      </c>
      <c r="AJ9015" t="s">
        <v>32758</v>
      </c>
    </row>
    <row r="9016" spans="1:36" ht="17.25" hidden="1" customHeight="1" x14ac:dyDescent="0.2">
      <c r="A9016" s="4" t="s">
        <v>32759</v>
      </c>
      <c r="B9016" t="s">
        <v>31798</v>
      </c>
      <c r="C9016" t="s">
        <v>32760</v>
      </c>
      <c r="D9016" t="s">
        <v>32761</v>
      </c>
      <c r="E9016" t="s">
        <v>40</v>
      </c>
      <c r="F9016" t="s">
        <v>1763</v>
      </c>
      <c r="G9016" s="5">
        <v>54</v>
      </c>
      <c r="H9016" t="s">
        <v>42</v>
      </c>
      <c r="I9016" t="s">
        <v>240</v>
      </c>
      <c r="J9016" t="s">
        <v>45</v>
      </c>
      <c r="K9016" t="s">
        <v>45</v>
      </c>
      <c r="N9016" s="24">
        <v>1989</v>
      </c>
      <c r="R9016" s="7">
        <v>17.720649999999999</v>
      </c>
      <c r="S9016" s="7">
        <v>42.029519999999998</v>
      </c>
      <c r="T9016" t="s">
        <v>504</v>
      </c>
      <c r="U9016" t="s">
        <v>32752</v>
      </c>
      <c r="X9016" t="s">
        <v>32063</v>
      </c>
      <c r="Y9016" t="s">
        <v>19854</v>
      </c>
      <c r="Z9016" t="s">
        <v>19864</v>
      </c>
      <c r="AD9016" t="s">
        <v>52</v>
      </c>
      <c r="AE9016" t="s">
        <v>254</v>
      </c>
      <c r="AF9016" t="s">
        <v>1869</v>
      </c>
      <c r="AG9016" t="s">
        <v>32762</v>
      </c>
      <c r="AH9016" s="24">
        <v>1164983</v>
      </c>
      <c r="AI9016" t="s">
        <v>32763</v>
      </c>
      <c r="AJ9016" t="s">
        <v>32764</v>
      </c>
    </row>
    <row r="9017" spans="1:36" ht="17.25" hidden="1" customHeight="1" x14ac:dyDescent="0.2">
      <c r="A9017" s="4" t="s">
        <v>32759</v>
      </c>
      <c r="B9017" t="s">
        <v>31798</v>
      </c>
      <c r="C9017" t="s">
        <v>32760</v>
      </c>
      <c r="D9017" t="s">
        <v>32761</v>
      </c>
      <c r="E9017" t="s">
        <v>56</v>
      </c>
      <c r="F9017" t="s">
        <v>1763</v>
      </c>
      <c r="G9017" s="5">
        <v>54</v>
      </c>
      <c r="H9017" t="s">
        <v>42</v>
      </c>
      <c r="I9017" t="s">
        <v>240</v>
      </c>
      <c r="J9017" t="s">
        <v>45</v>
      </c>
      <c r="K9017" t="s">
        <v>45</v>
      </c>
      <c r="N9017" s="24">
        <v>1989</v>
      </c>
      <c r="R9017" s="7">
        <v>17.720649999999999</v>
      </c>
      <c r="S9017" s="7">
        <v>42.029519999999998</v>
      </c>
      <c r="T9017" t="s">
        <v>504</v>
      </c>
      <c r="U9017" t="s">
        <v>32752</v>
      </c>
      <c r="X9017" t="s">
        <v>32063</v>
      </c>
      <c r="Y9017" t="s">
        <v>19854</v>
      </c>
      <c r="Z9017" t="s">
        <v>19864</v>
      </c>
      <c r="AD9017" t="s">
        <v>52</v>
      </c>
      <c r="AE9017" t="s">
        <v>254</v>
      </c>
      <c r="AF9017" t="s">
        <v>1869</v>
      </c>
      <c r="AG9017" t="s">
        <v>32762</v>
      </c>
      <c r="AH9017" s="24">
        <v>1164984</v>
      </c>
      <c r="AI9017" t="s">
        <v>32763</v>
      </c>
      <c r="AJ9017" t="s">
        <v>32765</v>
      </c>
    </row>
    <row r="9018" spans="1:36" ht="17.25" hidden="1" customHeight="1" x14ac:dyDescent="0.2">
      <c r="A9018" s="4" t="s">
        <v>32775</v>
      </c>
      <c r="B9018" t="s">
        <v>31798</v>
      </c>
      <c r="C9018" t="s">
        <v>32776</v>
      </c>
      <c r="D9018" t="s">
        <v>32777</v>
      </c>
      <c r="E9018" t="s">
        <v>40</v>
      </c>
      <c r="F9018" t="s">
        <v>86</v>
      </c>
      <c r="G9018" s="5">
        <v>60</v>
      </c>
      <c r="H9018" t="s">
        <v>42</v>
      </c>
      <c r="I9018" t="s">
        <v>65</v>
      </c>
      <c r="J9018" t="s">
        <v>45</v>
      </c>
      <c r="K9018" t="s">
        <v>45</v>
      </c>
      <c r="L9018" t="s">
        <v>45</v>
      </c>
      <c r="N9018" s="24">
        <v>2005</v>
      </c>
      <c r="R9018" s="7">
        <v>28.470690773670601</v>
      </c>
      <c r="S9018" s="7">
        <v>36.519112999999997</v>
      </c>
      <c r="T9018" t="s">
        <v>46</v>
      </c>
      <c r="U9018" t="s">
        <v>31983</v>
      </c>
      <c r="X9018" t="s">
        <v>31983</v>
      </c>
      <c r="Y9018" t="s">
        <v>19854</v>
      </c>
      <c r="Z9018" t="s">
        <v>19864</v>
      </c>
      <c r="AF9018" t="s">
        <v>52</v>
      </c>
      <c r="AG9018" t="s">
        <v>32778</v>
      </c>
      <c r="AI9018" t="s">
        <v>32779</v>
      </c>
      <c r="AJ9018" t="s">
        <v>32780</v>
      </c>
    </row>
    <row r="9019" spans="1:36" ht="17.25" hidden="1" customHeight="1" x14ac:dyDescent="0.2">
      <c r="A9019" s="4" t="s">
        <v>32775</v>
      </c>
      <c r="B9019" t="s">
        <v>31798</v>
      </c>
      <c r="C9019" t="s">
        <v>32776</v>
      </c>
      <c r="D9019" t="s">
        <v>32777</v>
      </c>
      <c r="E9019" t="s">
        <v>56</v>
      </c>
      <c r="F9019" t="s">
        <v>86</v>
      </c>
      <c r="G9019" s="5">
        <v>60</v>
      </c>
      <c r="H9019" t="s">
        <v>42</v>
      </c>
      <c r="I9019" t="s">
        <v>65</v>
      </c>
      <c r="J9019" t="s">
        <v>45</v>
      </c>
      <c r="K9019" t="s">
        <v>45</v>
      </c>
      <c r="L9019" t="s">
        <v>45</v>
      </c>
      <c r="N9019" s="24">
        <v>2005</v>
      </c>
      <c r="R9019" s="7">
        <v>28.470690773670601</v>
      </c>
      <c r="S9019" s="7">
        <v>36.519112999999997</v>
      </c>
      <c r="T9019" t="s">
        <v>46</v>
      </c>
      <c r="U9019" t="s">
        <v>31983</v>
      </c>
      <c r="X9019" t="s">
        <v>31983</v>
      </c>
      <c r="Y9019" t="s">
        <v>19854</v>
      </c>
      <c r="Z9019" t="s">
        <v>19864</v>
      </c>
      <c r="AF9019" t="s">
        <v>52</v>
      </c>
      <c r="AG9019" t="s">
        <v>32778</v>
      </c>
      <c r="AI9019" t="s">
        <v>32779</v>
      </c>
      <c r="AJ9019" t="s">
        <v>32783</v>
      </c>
    </row>
    <row r="9020" spans="1:36" ht="17.25" hidden="1" customHeight="1" x14ac:dyDescent="0.2">
      <c r="A9020" s="4" t="s">
        <v>32775</v>
      </c>
      <c r="B9020" t="s">
        <v>31798</v>
      </c>
      <c r="C9020" t="s">
        <v>32776</v>
      </c>
      <c r="D9020" t="s">
        <v>32777</v>
      </c>
      <c r="E9020" t="s">
        <v>58</v>
      </c>
      <c r="F9020" t="s">
        <v>86</v>
      </c>
      <c r="G9020" s="5">
        <v>60</v>
      </c>
      <c r="H9020" t="s">
        <v>42</v>
      </c>
      <c r="I9020" t="s">
        <v>65</v>
      </c>
      <c r="J9020" t="s">
        <v>45</v>
      </c>
      <c r="K9020" t="s">
        <v>45</v>
      </c>
      <c r="L9020" t="s">
        <v>45</v>
      </c>
      <c r="N9020" s="24">
        <v>2008</v>
      </c>
      <c r="R9020" s="7">
        <v>28.470690773670601</v>
      </c>
      <c r="S9020" s="7">
        <v>36.519112999999997</v>
      </c>
      <c r="T9020" t="s">
        <v>46</v>
      </c>
      <c r="U9020" t="s">
        <v>31983</v>
      </c>
      <c r="X9020" t="s">
        <v>31983</v>
      </c>
      <c r="Y9020" t="s">
        <v>19854</v>
      </c>
      <c r="Z9020" t="s">
        <v>19864</v>
      </c>
      <c r="AG9020" t="s">
        <v>32778</v>
      </c>
      <c r="AH9020" s="24">
        <v>1211122</v>
      </c>
      <c r="AI9020" t="s">
        <v>32779</v>
      </c>
      <c r="AJ9020" t="s">
        <v>32784</v>
      </c>
    </row>
    <row r="9021" spans="1:36" ht="17.25" hidden="1" customHeight="1" x14ac:dyDescent="0.2">
      <c r="A9021" s="4" t="s">
        <v>32775</v>
      </c>
      <c r="B9021" t="s">
        <v>31798</v>
      </c>
      <c r="C9021" t="s">
        <v>32776</v>
      </c>
      <c r="D9021" t="s">
        <v>32777</v>
      </c>
      <c r="E9021" t="s">
        <v>191</v>
      </c>
      <c r="F9021" t="s">
        <v>86</v>
      </c>
      <c r="G9021" s="5">
        <v>60</v>
      </c>
      <c r="H9021" t="s">
        <v>42</v>
      </c>
      <c r="I9021" t="s">
        <v>65</v>
      </c>
      <c r="J9021" t="s">
        <v>45</v>
      </c>
      <c r="K9021" t="s">
        <v>45</v>
      </c>
      <c r="L9021" t="s">
        <v>45</v>
      </c>
      <c r="N9021" s="24">
        <v>2008</v>
      </c>
      <c r="R9021" s="7">
        <v>28.470690773670601</v>
      </c>
      <c r="S9021" s="7">
        <v>36.519112999999997</v>
      </c>
      <c r="T9021" t="s">
        <v>46</v>
      </c>
      <c r="U9021" t="s">
        <v>31983</v>
      </c>
      <c r="X9021" t="s">
        <v>31983</v>
      </c>
      <c r="Y9021" t="s">
        <v>19854</v>
      </c>
      <c r="Z9021" t="s">
        <v>19864</v>
      </c>
      <c r="AG9021" t="s">
        <v>32778</v>
      </c>
      <c r="AH9021" s="24">
        <v>1211123</v>
      </c>
      <c r="AI9021" t="s">
        <v>32779</v>
      </c>
      <c r="AJ9021" t="s">
        <v>32785</v>
      </c>
    </row>
    <row r="9022" spans="1:36" ht="17.25" hidden="1" customHeight="1" x14ac:dyDescent="0.2">
      <c r="A9022" s="4" t="s">
        <v>32775</v>
      </c>
      <c r="B9022" t="s">
        <v>31798</v>
      </c>
      <c r="C9022" t="s">
        <v>32776</v>
      </c>
      <c r="D9022" t="s">
        <v>32777</v>
      </c>
      <c r="E9022" t="s">
        <v>335</v>
      </c>
      <c r="F9022" t="s">
        <v>86</v>
      </c>
      <c r="G9022" s="5">
        <v>60</v>
      </c>
      <c r="H9022" t="s">
        <v>42</v>
      </c>
      <c r="I9022" t="s">
        <v>65</v>
      </c>
      <c r="J9022" t="s">
        <v>45</v>
      </c>
      <c r="K9022" t="s">
        <v>45</v>
      </c>
      <c r="L9022" t="s">
        <v>45</v>
      </c>
      <c r="N9022" s="24">
        <v>2008</v>
      </c>
      <c r="R9022" s="7">
        <v>28.470690773670601</v>
      </c>
      <c r="S9022" s="7">
        <v>36.519112999999997</v>
      </c>
      <c r="T9022" t="s">
        <v>46</v>
      </c>
      <c r="U9022" t="s">
        <v>31983</v>
      </c>
      <c r="X9022" t="s">
        <v>31983</v>
      </c>
      <c r="Y9022" t="s">
        <v>19854</v>
      </c>
      <c r="Z9022" t="s">
        <v>19864</v>
      </c>
      <c r="AG9022" t="s">
        <v>32778</v>
      </c>
      <c r="AH9022" s="24">
        <v>1211124</v>
      </c>
      <c r="AI9022" t="s">
        <v>32779</v>
      </c>
      <c r="AJ9022" t="s">
        <v>32786</v>
      </c>
    </row>
    <row r="9023" spans="1:36" ht="17.25" hidden="1" customHeight="1" x14ac:dyDescent="0.2">
      <c r="A9023" s="4" t="s">
        <v>32775</v>
      </c>
      <c r="B9023" t="s">
        <v>31798</v>
      </c>
      <c r="C9023" t="s">
        <v>32776</v>
      </c>
      <c r="D9023" t="s">
        <v>32777</v>
      </c>
      <c r="E9023" t="s">
        <v>1157</v>
      </c>
      <c r="F9023" t="s">
        <v>86</v>
      </c>
      <c r="G9023" s="5">
        <v>78</v>
      </c>
      <c r="H9023" t="s">
        <v>42</v>
      </c>
      <c r="I9023" t="s">
        <v>65</v>
      </c>
      <c r="J9023" t="s">
        <v>45</v>
      </c>
      <c r="K9023" t="s">
        <v>45</v>
      </c>
      <c r="L9023" t="s">
        <v>45</v>
      </c>
      <c r="N9023" s="24">
        <v>2011</v>
      </c>
      <c r="R9023" s="7">
        <v>28.470690773670601</v>
      </c>
      <c r="S9023" s="7">
        <v>36.519112999999997</v>
      </c>
      <c r="T9023" t="s">
        <v>46</v>
      </c>
      <c r="U9023" t="s">
        <v>31983</v>
      </c>
      <c r="X9023" t="s">
        <v>31983</v>
      </c>
      <c r="Y9023" t="s">
        <v>19854</v>
      </c>
      <c r="Z9023" t="s">
        <v>19864</v>
      </c>
      <c r="AF9023" t="s">
        <v>52</v>
      </c>
      <c r="AG9023" t="s">
        <v>32778</v>
      </c>
      <c r="AI9023" t="s">
        <v>32779</v>
      </c>
      <c r="AJ9023" t="s">
        <v>32787</v>
      </c>
    </row>
    <row r="9024" spans="1:36" ht="17.25" hidden="1" customHeight="1" x14ac:dyDescent="0.2">
      <c r="A9024" s="4" t="s">
        <v>32775</v>
      </c>
      <c r="B9024" t="s">
        <v>31798</v>
      </c>
      <c r="C9024" t="s">
        <v>32776</v>
      </c>
      <c r="D9024" t="s">
        <v>32777</v>
      </c>
      <c r="E9024" t="s">
        <v>2297</v>
      </c>
      <c r="F9024" t="s">
        <v>86</v>
      </c>
      <c r="G9024" s="5">
        <v>78</v>
      </c>
      <c r="H9024" t="s">
        <v>42</v>
      </c>
      <c r="I9024" t="s">
        <v>65</v>
      </c>
      <c r="J9024" t="s">
        <v>45</v>
      </c>
      <c r="K9024" t="s">
        <v>45</v>
      </c>
      <c r="L9024" t="s">
        <v>45</v>
      </c>
      <c r="N9024" s="24">
        <v>2011</v>
      </c>
      <c r="R9024" s="7">
        <v>28.470690773670601</v>
      </c>
      <c r="S9024" s="7">
        <v>36.519112999999997</v>
      </c>
      <c r="T9024" t="s">
        <v>46</v>
      </c>
      <c r="U9024" t="s">
        <v>31983</v>
      </c>
      <c r="X9024" t="s">
        <v>31983</v>
      </c>
      <c r="Y9024" t="s">
        <v>19854</v>
      </c>
      <c r="Z9024" t="s">
        <v>19864</v>
      </c>
      <c r="AF9024" t="s">
        <v>52</v>
      </c>
      <c r="AG9024" t="s">
        <v>32778</v>
      </c>
      <c r="AI9024" t="s">
        <v>32779</v>
      </c>
      <c r="AJ9024" t="s">
        <v>32788</v>
      </c>
    </row>
    <row r="9025" spans="1:36" ht="17.25" hidden="1" customHeight="1" x14ac:dyDescent="0.2">
      <c r="A9025" s="4" t="s">
        <v>32775</v>
      </c>
      <c r="B9025" t="s">
        <v>31798</v>
      </c>
      <c r="C9025" t="s">
        <v>32776</v>
      </c>
      <c r="D9025" t="s">
        <v>32777</v>
      </c>
      <c r="E9025" t="s">
        <v>3929</v>
      </c>
      <c r="F9025" t="s">
        <v>86</v>
      </c>
      <c r="G9025" s="5">
        <v>62</v>
      </c>
      <c r="H9025" t="s">
        <v>42</v>
      </c>
      <c r="I9025" t="s">
        <v>65</v>
      </c>
      <c r="J9025" t="s">
        <v>45</v>
      </c>
      <c r="K9025" t="s">
        <v>45</v>
      </c>
      <c r="L9025" t="s">
        <v>45</v>
      </c>
      <c r="N9025" s="24">
        <v>2012</v>
      </c>
      <c r="R9025" s="7">
        <v>28.470690773670601</v>
      </c>
      <c r="S9025" s="7">
        <v>36.519112999999997</v>
      </c>
      <c r="T9025" t="s">
        <v>46</v>
      </c>
      <c r="U9025" t="s">
        <v>31983</v>
      </c>
      <c r="X9025" t="s">
        <v>31983</v>
      </c>
      <c r="Y9025" t="s">
        <v>19854</v>
      </c>
      <c r="Z9025" t="s">
        <v>19864</v>
      </c>
      <c r="AF9025" t="s">
        <v>52</v>
      </c>
      <c r="AG9025" t="s">
        <v>32778</v>
      </c>
      <c r="AH9025" s="24">
        <v>1233783</v>
      </c>
      <c r="AI9025" t="s">
        <v>32779</v>
      </c>
      <c r="AJ9025" t="s">
        <v>32789</v>
      </c>
    </row>
    <row r="9026" spans="1:36" ht="17.25" hidden="1" customHeight="1" x14ac:dyDescent="0.2">
      <c r="A9026" s="4" t="s">
        <v>32775</v>
      </c>
      <c r="B9026" t="s">
        <v>31798</v>
      </c>
      <c r="C9026" t="s">
        <v>32776</v>
      </c>
      <c r="D9026" t="s">
        <v>32777</v>
      </c>
      <c r="E9026" t="s">
        <v>4787</v>
      </c>
      <c r="F9026" t="s">
        <v>86</v>
      </c>
      <c r="G9026" s="5">
        <v>62</v>
      </c>
      <c r="H9026" t="s">
        <v>42</v>
      </c>
      <c r="I9026" t="s">
        <v>65</v>
      </c>
      <c r="J9026" t="s">
        <v>45</v>
      </c>
      <c r="K9026" t="s">
        <v>45</v>
      </c>
      <c r="L9026" t="s">
        <v>45</v>
      </c>
      <c r="N9026" s="6">
        <v>2012</v>
      </c>
      <c r="R9026" s="7">
        <v>28.470690773670601</v>
      </c>
      <c r="S9026" s="7">
        <v>36.519112999999997</v>
      </c>
      <c r="T9026" t="s">
        <v>46</v>
      </c>
      <c r="U9026" t="s">
        <v>31983</v>
      </c>
      <c r="X9026" t="s">
        <v>31983</v>
      </c>
      <c r="Y9026" t="s">
        <v>19854</v>
      </c>
      <c r="Z9026" t="s">
        <v>19864</v>
      </c>
      <c r="AF9026" t="s">
        <v>52</v>
      </c>
      <c r="AG9026" t="s">
        <v>32778</v>
      </c>
      <c r="AH9026" s="24">
        <v>1233784</v>
      </c>
      <c r="AI9026" t="s">
        <v>32779</v>
      </c>
      <c r="AJ9026" t="s">
        <v>32790</v>
      </c>
    </row>
    <row r="9027" spans="1:36" ht="17.25" hidden="1" customHeight="1" x14ac:dyDescent="0.2">
      <c r="A9027" s="4" t="s">
        <v>32808</v>
      </c>
      <c r="B9027" t="s">
        <v>31798</v>
      </c>
      <c r="C9027" t="s">
        <v>32809</v>
      </c>
      <c r="D9027" t="s">
        <v>32810</v>
      </c>
      <c r="E9027" t="s">
        <v>40</v>
      </c>
      <c r="F9027" t="s">
        <v>543</v>
      </c>
      <c r="G9027" s="5">
        <v>65.97</v>
      </c>
      <c r="H9027" t="s">
        <v>42</v>
      </c>
      <c r="I9027" t="s">
        <v>528</v>
      </c>
      <c r="J9027" t="s">
        <v>45</v>
      </c>
      <c r="K9027" t="s">
        <v>45</v>
      </c>
      <c r="L9027" t="s">
        <v>45</v>
      </c>
      <c r="N9027" s="6">
        <v>1980</v>
      </c>
      <c r="R9027" s="7">
        <v>19.284300000000002</v>
      </c>
      <c r="S9027" s="7">
        <v>41.747280000000003</v>
      </c>
      <c r="T9027" t="s">
        <v>46</v>
      </c>
      <c r="U9027" t="s">
        <v>32811</v>
      </c>
      <c r="X9027" t="s">
        <v>32812</v>
      </c>
      <c r="Y9027" t="s">
        <v>19854</v>
      </c>
      <c r="Z9027" t="s">
        <v>19864</v>
      </c>
      <c r="AD9027" t="s">
        <v>52</v>
      </c>
      <c r="AE9027" t="s">
        <v>25478</v>
      </c>
      <c r="AG9027" t="s">
        <v>32813</v>
      </c>
      <c r="AH9027" s="24">
        <v>1263545</v>
      </c>
      <c r="AI9027" t="s">
        <v>32814</v>
      </c>
      <c r="AJ9027" t="s">
        <v>32815</v>
      </c>
    </row>
    <row r="9028" spans="1:36" ht="17.25" hidden="1" customHeight="1" x14ac:dyDescent="0.2">
      <c r="A9028" s="4" t="s">
        <v>32817</v>
      </c>
      <c r="B9028" t="s">
        <v>31798</v>
      </c>
      <c r="C9028" t="s">
        <v>32818</v>
      </c>
      <c r="D9028" t="s">
        <v>32819</v>
      </c>
      <c r="E9028" t="s">
        <v>696</v>
      </c>
      <c r="F9028" t="s">
        <v>32820</v>
      </c>
      <c r="G9028" s="5">
        <v>60</v>
      </c>
      <c r="H9028" t="s">
        <v>42</v>
      </c>
      <c r="I9028" t="s">
        <v>65</v>
      </c>
      <c r="J9028" t="s">
        <v>45</v>
      </c>
      <c r="K9028" t="s">
        <v>45</v>
      </c>
      <c r="L9028" t="s">
        <v>45</v>
      </c>
      <c r="N9028" s="24">
        <v>2007</v>
      </c>
      <c r="R9028" s="7">
        <v>19.099353000000001</v>
      </c>
      <c r="S9028" s="7">
        <v>41.158411000000001</v>
      </c>
      <c r="T9028" t="s">
        <v>46</v>
      </c>
      <c r="U9028" t="s">
        <v>32821</v>
      </c>
      <c r="X9028" t="s">
        <v>32812</v>
      </c>
      <c r="Y9028" t="s">
        <v>19854</v>
      </c>
      <c r="Z9028" t="s">
        <v>19864</v>
      </c>
      <c r="AG9028" t="s">
        <v>32822</v>
      </c>
      <c r="AI9028" t="s">
        <v>32823</v>
      </c>
      <c r="AJ9028" t="s">
        <v>32824</v>
      </c>
    </row>
    <row r="9029" spans="1:36" ht="17.25" hidden="1" customHeight="1" x14ac:dyDescent="0.2">
      <c r="A9029" s="4" t="s">
        <v>32817</v>
      </c>
      <c r="B9029" t="s">
        <v>31798</v>
      </c>
      <c r="C9029" t="s">
        <v>32818</v>
      </c>
      <c r="D9029" t="s">
        <v>32819</v>
      </c>
      <c r="E9029" t="s">
        <v>703</v>
      </c>
      <c r="F9029" t="s">
        <v>32820</v>
      </c>
      <c r="G9029" s="5">
        <v>60</v>
      </c>
      <c r="H9029" t="s">
        <v>42</v>
      </c>
      <c r="I9029" t="s">
        <v>65</v>
      </c>
      <c r="J9029" t="s">
        <v>45</v>
      </c>
      <c r="K9029" t="s">
        <v>45</v>
      </c>
      <c r="L9029" t="s">
        <v>45</v>
      </c>
      <c r="N9029" s="24">
        <v>2007</v>
      </c>
      <c r="R9029" s="7">
        <v>19.099353000000001</v>
      </c>
      <c r="S9029" s="7">
        <v>41.158411000000001</v>
      </c>
      <c r="T9029" t="s">
        <v>46</v>
      </c>
      <c r="U9029" t="s">
        <v>32821</v>
      </c>
      <c r="X9029" t="s">
        <v>32812</v>
      </c>
      <c r="Y9029" t="s">
        <v>19854</v>
      </c>
      <c r="Z9029" t="s">
        <v>19864</v>
      </c>
      <c r="AG9029" t="s">
        <v>32822</v>
      </c>
      <c r="AI9029" t="s">
        <v>32823</v>
      </c>
      <c r="AJ9029" t="s">
        <v>32825</v>
      </c>
    </row>
    <row r="9030" spans="1:36" ht="17.25" hidden="1" customHeight="1" x14ac:dyDescent="0.2">
      <c r="A9030" s="4" t="s">
        <v>32817</v>
      </c>
      <c r="B9030" t="s">
        <v>31798</v>
      </c>
      <c r="C9030" t="s">
        <v>32818</v>
      </c>
      <c r="D9030" t="s">
        <v>32819</v>
      </c>
      <c r="E9030" t="s">
        <v>738</v>
      </c>
      <c r="F9030" t="s">
        <v>32820</v>
      </c>
      <c r="G9030" s="5">
        <v>60</v>
      </c>
      <c r="H9030" t="s">
        <v>42</v>
      </c>
      <c r="I9030" t="s">
        <v>65</v>
      </c>
      <c r="J9030" t="s">
        <v>45</v>
      </c>
      <c r="K9030" t="s">
        <v>45</v>
      </c>
      <c r="L9030" t="s">
        <v>45</v>
      </c>
      <c r="N9030" s="24">
        <v>2009</v>
      </c>
      <c r="R9030" s="7">
        <v>19.099353000000001</v>
      </c>
      <c r="S9030" s="7">
        <v>41.158411000000001</v>
      </c>
      <c r="T9030" t="s">
        <v>46</v>
      </c>
      <c r="U9030" t="s">
        <v>32821</v>
      </c>
      <c r="X9030" t="s">
        <v>32812</v>
      </c>
      <c r="Y9030" t="s">
        <v>19854</v>
      </c>
      <c r="Z9030" t="s">
        <v>19864</v>
      </c>
      <c r="AG9030" t="s">
        <v>32822</v>
      </c>
      <c r="AH9030" s="24">
        <v>1228940</v>
      </c>
      <c r="AI9030" t="s">
        <v>32823</v>
      </c>
      <c r="AJ9030" t="s">
        <v>32826</v>
      </c>
    </row>
    <row r="9031" spans="1:36" ht="17.25" hidden="1" customHeight="1" x14ac:dyDescent="0.2">
      <c r="A9031" s="4" t="s">
        <v>32817</v>
      </c>
      <c r="B9031" t="s">
        <v>31798</v>
      </c>
      <c r="C9031" t="s">
        <v>32818</v>
      </c>
      <c r="D9031" t="s">
        <v>32819</v>
      </c>
      <c r="E9031" t="s">
        <v>740</v>
      </c>
      <c r="F9031" t="s">
        <v>32820</v>
      </c>
      <c r="G9031" s="5">
        <v>60</v>
      </c>
      <c r="H9031" t="s">
        <v>42</v>
      </c>
      <c r="I9031" t="s">
        <v>65</v>
      </c>
      <c r="J9031" t="s">
        <v>45</v>
      </c>
      <c r="K9031" t="s">
        <v>45</v>
      </c>
      <c r="L9031" t="s">
        <v>45</v>
      </c>
      <c r="N9031" s="24">
        <v>2009</v>
      </c>
      <c r="R9031" s="7">
        <v>19.099353000000001</v>
      </c>
      <c r="S9031" s="7">
        <v>41.158411000000001</v>
      </c>
      <c r="T9031" t="s">
        <v>46</v>
      </c>
      <c r="U9031" t="s">
        <v>32821</v>
      </c>
      <c r="X9031" t="s">
        <v>32812</v>
      </c>
      <c r="Y9031" t="s">
        <v>19854</v>
      </c>
      <c r="Z9031" t="s">
        <v>19864</v>
      </c>
      <c r="AG9031" t="s">
        <v>32822</v>
      </c>
      <c r="AI9031" t="s">
        <v>32823</v>
      </c>
      <c r="AJ9031" t="s">
        <v>32827</v>
      </c>
    </row>
    <row r="9032" spans="1:36" ht="17.25" hidden="1" customHeight="1" x14ac:dyDescent="0.2">
      <c r="A9032" s="4" t="s">
        <v>32837</v>
      </c>
      <c r="B9032" t="s">
        <v>31798</v>
      </c>
      <c r="C9032" t="s">
        <v>32838</v>
      </c>
      <c r="D9032" t="s">
        <v>32839</v>
      </c>
      <c r="E9032" t="s">
        <v>696</v>
      </c>
      <c r="F9032" t="s">
        <v>86</v>
      </c>
      <c r="G9032" s="5">
        <v>155</v>
      </c>
      <c r="H9032" t="s">
        <v>42</v>
      </c>
      <c r="I9032" t="s">
        <v>65</v>
      </c>
      <c r="J9032" t="s">
        <v>44</v>
      </c>
      <c r="K9032" t="s">
        <v>45</v>
      </c>
      <c r="L9032" t="s">
        <v>45</v>
      </c>
      <c r="N9032" s="24">
        <v>2006</v>
      </c>
      <c r="R9032" s="7">
        <v>25.19</v>
      </c>
      <c r="S9032" s="7">
        <v>49.307000000000002</v>
      </c>
      <c r="T9032" t="s">
        <v>46</v>
      </c>
      <c r="U9032" t="s">
        <v>32840</v>
      </c>
      <c r="X9032" t="s">
        <v>31867</v>
      </c>
      <c r="Y9032" t="s">
        <v>19854</v>
      </c>
      <c r="Z9032" t="s">
        <v>19864</v>
      </c>
      <c r="AA9032" t="s">
        <v>32841</v>
      </c>
      <c r="AD9032" t="s">
        <v>880</v>
      </c>
      <c r="AE9032" t="s">
        <v>881</v>
      </c>
      <c r="AF9032" t="s">
        <v>1869</v>
      </c>
      <c r="AG9032" t="s">
        <v>32842</v>
      </c>
      <c r="AH9032" s="8">
        <v>1183610</v>
      </c>
      <c r="AI9032" t="s">
        <v>32843</v>
      </c>
      <c r="AJ9032" t="s">
        <v>32844</v>
      </c>
    </row>
    <row r="9033" spans="1:36" ht="17.25" hidden="1" customHeight="1" x14ac:dyDescent="0.2">
      <c r="A9033" s="4" t="s">
        <v>32837</v>
      </c>
      <c r="B9033" t="s">
        <v>31798</v>
      </c>
      <c r="C9033" t="s">
        <v>32838</v>
      </c>
      <c r="D9033" t="s">
        <v>32839</v>
      </c>
      <c r="E9033" t="s">
        <v>703</v>
      </c>
      <c r="F9033" t="s">
        <v>86</v>
      </c>
      <c r="G9033" s="5">
        <v>155</v>
      </c>
      <c r="H9033" t="s">
        <v>42</v>
      </c>
      <c r="I9033" t="s">
        <v>65</v>
      </c>
      <c r="J9033" t="s">
        <v>44</v>
      </c>
      <c r="K9033" t="s">
        <v>45</v>
      </c>
      <c r="L9033" t="s">
        <v>45</v>
      </c>
      <c r="N9033" s="24">
        <v>2006</v>
      </c>
      <c r="R9033" s="7">
        <v>25.19</v>
      </c>
      <c r="S9033" s="7">
        <v>49.307000000000002</v>
      </c>
      <c r="T9033" t="s">
        <v>46</v>
      </c>
      <c r="U9033" t="s">
        <v>32840</v>
      </c>
      <c r="X9033" t="s">
        <v>31867</v>
      </c>
      <c r="Y9033" t="s">
        <v>19854</v>
      </c>
      <c r="Z9033" t="s">
        <v>19864</v>
      </c>
      <c r="AA9033" t="s">
        <v>32841</v>
      </c>
      <c r="AD9033" t="s">
        <v>880</v>
      </c>
      <c r="AE9033" t="s">
        <v>881</v>
      </c>
      <c r="AF9033" t="s">
        <v>1869</v>
      </c>
      <c r="AG9033" t="s">
        <v>32842</v>
      </c>
      <c r="AH9033" s="8">
        <v>1184226</v>
      </c>
      <c r="AI9033" t="s">
        <v>32843</v>
      </c>
      <c r="AJ9033" t="s">
        <v>32845</v>
      </c>
    </row>
    <row r="9034" spans="1:36" ht="17.25" hidden="1" customHeight="1" x14ac:dyDescent="0.2">
      <c r="A9034" s="4" t="s">
        <v>32847</v>
      </c>
      <c r="B9034" t="s">
        <v>31798</v>
      </c>
      <c r="C9034" t="s">
        <v>32848</v>
      </c>
      <c r="D9034" t="s">
        <v>32839</v>
      </c>
      <c r="E9034" t="s">
        <v>696</v>
      </c>
      <c r="F9034" t="s">
        <v>86</v>
      </c>
      <c r="G9034" s="5">
        <v>51.1</v>
      </c>
      <c r="H9034" t="s">
        <v>42</v>
      </c>
      <c r="I9034" t="s">
        <v>65</v>
      </c>
      <c r="J9034" t="s">
        <v>45</v>
      </c>
      <c r="K9034" t="s">
        <v>45</v>
      </c>
      <c r="L9034" t="s">
        <v>45</v>
      </c>
      <c r="N9034" s="24">
        <v>1975</v>
      </c>
      <c r="R9034" s="7">
        <v>25.19</v>
      </c>
      <c r="S9034" s="7">
        <v>49.311999999999998</v>
      </c>
      <c r="T9034" t="s">
        <v>46</v>
      </c>
      <c r="U9034" t="s">
        <v>32840</v>
      </c>
      <c r="X9034" t="s">
        <v>31867</v>
      </c>
      <c r="Y9034" t="s">
        <v>19854</v>
      </c>
      <c r="Z9034" t="s">
        <v>19864</v>
      </c>
      <c r="AA9034" t="s">
        <v>32849</v>
      </c>
      <c r="AD9034" t="s">
        <v>52</v>
      </c>
      <c r="AF9034" t="s">
        <v>52</v>
      </c>
      <c r="AG9034" t="s">
        <v>32850</v>
      </c>
      <c r="AH9034" s="24">
        <v>1212420</v>
      </c>
      <c r="AI9034" t="s">
        <v>32851</v>
      </c>
      <c r="AJ9034" t="s">
        <v>32852</v>
      </c>
    </row>
    <row r="9035" spans="1:36" ht="17.25" hidden="1" customHeight="1" x14ac:dyDescent="0.2">
      <c r="A9035" s="4" t="s">
        <v>32847</v>
      </c>
      <c r="B9035" t="s">
        <v>31798</v>
      </c>
      <c r="C9035" t="s">
        <v>32848</v>
      </c>
      <c r="D9035" t="s">
        <v>32839</v>
      </c>
      <c r="E9035" t="s">
        <v>703</v>
      </c>
      <c r="F9035" t="s">
        <v>86</v>
      </c>
      <c r="G9035" s="5">
        <v>51.1</v>
      </c>
      <c r="H9035" t="s">
        <v>42</v>
      </c>
      <c r="I9035" t="s">
        <v>65</v>
      </c>
      <c r="J9035" t="s">
        <v>45</v>
      </c>
      <c r="K9035" t="s">
        <v>45</v>
      </c>
      <c r="L9035" t="s">
        <v>45</v>
      </c>
      <c r="N9035" s="24">
        <v>1975</v>
      </c>
      <c r="R9035" s="7">
        <v>25.19</v>
      </c>
      <c r="S9035" s="7">
        <v>49.311999999999998</v>
      </c>
      <c r="T9035" t="s">
        <v>46</v>
      </c>
      <c r="U9035" t="s">
        <v>32840</v>
      </c>
      <c r="X9035" t="s">
        <v>31867</v>
      </c>
      <c r="Y9035" t="s">
        <v>19854</v>
      </c>
      <c r="Z9035" t="s">
        <v>19864</v>
      </c>
      <c r="AA9035" t="s">
        <v>32849</v>
      </c>
      <c r="AD9035" t="s">
        <v>52</v>
      </c>
      <c r="AF9035" t="s">
        <v>52</v>
      </c>
      <c r="AG9035" t="s">
        <v>32850</v>
      </c>
      <c r="AH9035" s="24">
        <v>1212421</v>
      </c>
      <c r="AI9035" t="s">
        <v>32851</v>
      </c>
      <c r="AJ9035" t="s">
        <v>32853</v>
      </c>
    </row>
    <row r="9036" spans="1:36" ht="17.25" hidden="1" customHeight="1" x14ac:dyDescent="0.2">
      <c r="A9036" s="4" t="s">
        <v>32847</v>
      </c>
      <c r="B9036" t="s">
        <v>31798</v>
      </c>
      <c r="C9036" t="s">
        <v>32848</v>
      </c>
      <c r="D9036" t="s">
        <v>32839</v>
      </c>
      <c r="E9036" t="s">
        <v>738</v>
      </c>
      <c r="F9036" t="s">
        <v>86</v>
      </c>
      <c r="G9036" s="5">
        <v>51.1</v>
      </c>
      <c r="H9036" t="s">
        <v>42</v>
      </c>
      <c r="I9036" t="s">
        <v>65</v>
      </c>
      <c r="J9036" t="s">
        <v>45</v>
      </c>
      <c r="K9036" t="s">
        <v>45</v>
      </c>
      <c r="L9036" t="s">
        <v>45</v>
      </c>
      <c r="N9036" s="24">
        <v>1975</v>
      </c>
      <c r="R9036" s="7">
        <v>25.19</v>
      </c>
      <c r="S9036" s="7">
        <v>49.311999999999998</v>
      </c>
      <c r="T9036" t="s">
        <v>46</v>
      </c>
      <c r="U9036" t="s">
        <v>32840</v>
      </c>
      <c r="X9036" t="s">
        <v>31867</v>
      </c>
      <c r="Y9036" t="s">
        <v>19854</v>
      </c>
      <c r="Z9036" t="s">
        <v>19864</v>
      </c>
      <c r="AA9036" t="s">
        <v>32849</v>
      </c>
      <c r="AD9036" t="s">
        <v>52</v>
      </c>
      <c r="AF9036" t="s">
        <v>52</v>
      </c>
      <c r="AG9036" t="s">
        <v>32850</v>
      </c>
      <c r="AH9036" s="24">
        <v>1212422</v>
      </c>
      <c r="AI9036" t="s">
        <v>32851</v>
      </c>
      <c r="AJ9036" t="s">
        <v>32854</v>
      </c>
    </row>
    <row r="9037" spans="1:36" ht="17.25" hidden="1" customHeight="1" x14ac:dyDescent="0.2">
      <c r="A9037" s="4" t="s">
        <v>32847</v>
      </c>
      <c r="B9037" t="s">
        <v>31798</v>
      </c>
      <c r="C9037" t="s">
        <v>32848</v>
      </c>
      <c r="D9037" t="s">
        <v>32839</v>
      </c>
      <c r="E9037" t="s">
        <v>740</v>
      </c>
      <c r="F9037" t="s">
        <v>86</v>
      </c>
      <c r="G9037" s="5">
        <v>51.1</v>
      </c>
      <c r="H9037" t="s">
        <v>42</v>
      </c>
      <c r="I9037" t="s">
        <v>65</v>
      </c>
      <c r="J9037" t="s">
        <v>45</v>
      </c>
      <c r="K9037" t="s">
        <v>45</v>
      </c>
      <c r="L9037" t="s">
        <v>45</v>
      </c>
      <c r="N9037" s="24">
        <v>1975</v>
      </c>
      <c r="R9037" s="7">
        <v>25.19</v>
      </c>
      <c r="S9037" s="7">
        <v>49.311999999999998</v>
      </c>
      <c r="T9037" t="s">
        <v>46</v>
      </c>
      <c r="U9037" t="s">
        <v>32840</v>
      </c>
      <c r="X9037" t="s">
        <v>31867</v>
      </c>
      <c r="Y9037" t="s">
        <v>19854</v>
      </c>
      <c r="Z9037" t="s">
        <v>19864</v>
      </c>
      <c r="AA9037" t="s">
        <v>32849</v>
      </c>
      <c r="AD9037" t="s">
        <v>52</v>
      </c>
      <c r="AF9037" t="s">
        <v>52</v>
      </c>
      <c r="AG9037" t="s">
        <v>32850</v>
      </c>
      <c r="AH9037" s="24">
        <v>1212423</v>
      </c>
      <c r="AI9037" t="s">
        <v>32851</v>
      </c>
      <c r="AJ9037" t="s">
        <v>32855</v>
      </c>
    </row>
    <row r="9038" spans="1:36" ht="17.25" hidden="1" customHeight="1" x14ac:dyDescent="0.2">
      <c r="A9038" s="4" t="s">
        <v>32847</v>
      </c>
      <c r="B9038" t="s">
        <v>31798</v>
      </c>
      <c r="C9038" t="s">
        <v>32848</v>
      </c>
      <c r="D9038" t="s">
        <v>32839</v>
      </c>
      <c r="E9038" t="s">
        <v>1492</v>
      </c>
      <c r="F9038" t="s">
        <v>86</v>
      </c>
      <c r="G9038" s="5">
        <v>51.1</v>
      </c>
      <c r="H9038" t="s">
        <v>42</v>
      </c>
      <c r="I9038" t="s">
        <v>65</v>
      </c>
      <c r="J9038" t="s">
        <v>45</v>
      </c>
      <c r="K9038" t="s">
        <v>45</v>
      </c>
      <c r="L9038" t="s">
        <v>45</v>
      </c>
      <c r="N9038" s="24">
        <v>1974</v>
      </c>
      <c r="R9038" s="7">
        <v>25.19</v>
      </c>
      <c r="S9038" s="7">
        <v>49.311999999999998</v>
      </c>
      <c r="T9038" t="s">
        <v>46</v>
      </c>
      <c r="U9038" t="s">
        <v>32840</v>
      </c>
      <c r="X9038" t="s">
        <v>31867</v>
      </c>
      <c r="Y9038" t="s">
        <v>19854</v>
      </c>
      <c r="Z9038" t="s">
        <v>19864</v>
      </c>
      <c r="AA9038" t="s">
        <v>32849</v>
      </c>
      <c r="AD9038" t="s">
        <v>52</v>
      </c>
      <c r="AF9038" t="s">
        <v>52</v>
      </c>
      <c r="AG9038" t="s">
        <v>32850</v>
      </c>
      <c r="AH9038" s="24">
        <v>1212424</v>
      </c>
      <c r="AI9038" t="s">
        <v>32851</v>
      </c>
      <c r="AJ9038" t="s">
        <v>32856</v>
      </c>
    </row>
    <row r="9039" spans="1:36" ht="17.25" hidden="1" customHeight="1" x14ac:dyDescent="0.2">
      <c r="A9039" s="4" t="s">
        <v>32884</v>
      </c>
      <c r="B9039" t="s">
        <v>31798</v>
      </c>
      <c r="C9039" t="s">
        <v>32885</v>
      </c>
      <c r="D9039" t="s">
        <v>32886</v>
      </c>
      <c r="E9039" t="s">
        <v>40</v>
      </c>
      <c r="F9039" t="s">
        <v>64</v>
      </c>
      <c r="G9039" s="5">
        <v>301</v>
      </c>
      <c r="H9039" t="s">
        <v>42</v>
      </c>
      <c r="I9039" t="s">
        <v>43</v>
      </c>
      <c r="J9039" t="s">
        <v>45</v>
      </c>
      <c r="K9039" t="s">
        <v>45</v>
      </c>
      <c r="L9039" t="s">
        <v>45</v>
      </c>
      <c r="N9039" s="24">
        <v>1982</v>
      </c>
      <c r="R9039" s="7">
        <v>23.910399999999999</v>
      </c>
      <c r="S9039" s="7">
        <v>38.321550000000002</v>
      </c>
      <c r="T9039" t="s">
        <v>46</v>
      </c>
      <c r="U9039" t="s">
        <v>32887</v>
      </c>
      <c r="W9039" t="s">
        <v>32888</v>
      </c>
      <c r="X9039" t="s">
        <v>32889</v>
      </c>
      <c r="Y9039" t="s">
        <v>19854</v>
      </c>
      <c r="Z9039" t="s">
        <v>19864</v>
      </c>
      <c r="AC9039" t="s">
        <v>32890</v>
      </c>
      <c r="AD9039" t="s">
        <v>52</v>
      </c>
      <c r="AE9039" t="s">
        <v>254</v>
      </c>
      <c r="AF9039" t="s">
        <v>52</v>
      </c>
      <c r="AG9039" t="s">
        <v>32891</v>
      </c>
      <c r="AI9039" t="s">
        <v>32892</v>
      </c>
      <c r="AJ9039" t="s">
        <v>32893</v>
      </c>
    </row>
    <row r="9040" spans="1:36" ht="17.25" hidden="1" customHeight="1" x14ac:dyDescent="0.2">
      <c r="A9040" s="4" t="s">
        <v>32884</v>
      </c>
      <c r="B9040" t="s">
        <v>31798</v>
      </c>
      <c r="C9040" t="s">
        <v>32885</v>
      </c>
      <c r="D9040" t="s">
        <v>32886</v>
      </c>
      <c r="E9040" t="s">
        <v>56</v>
      </c>
      <c r="F9040" t="s">
        <v>64</v>
      </c>
      <c r="G9040" s="5">
        <v>424</v>
      </c>
      <c r="H9040" t="s">
        <v>42</v>
      </c>
      <c r="I9040" t="s">
        <v>43</v>
      </c>
      <c r="J9040" t="s">
        <v>45</v>
      </c>
      <c r="K9040" t="s">
        <v>45</v>
      </c>
      <c r="L9040" t="s">
        <v>45</v>
      </c>
      <c r="N9040" s="24">
        <v>1982</v>
      </c>
      <c r="R9040" s="7">
        <v>23.910399999999999</v>
      </c>
      <c r="S9040" s="7">
        <v>38.321550000000002</v>
      </c>
      <c r="T9040" t="s">
        <v>46</v>
      </c>
      <c r="U9040" t="s">
        <v>32887</v>
      </c>
      <c r="W9040" t="s">
        <v>32888</v>
      </c>
      <c r="X9040" t="s">
        <v>32889</v>
      </c>
      <c r="Y9040" t="s">
        <v>19854</v>
      </c>
      <c r="Z9040" t="s">
        <v>19864</v>
      </c>
      <c r="AC9040" t="s">
        <v>32890</v>
      </c>
      <c r="AD9040" t="s">
        <v>52</v>
      </c>
      <c r="AE9040" t="s">
        <v>254</v>
      </c>
      <c r="AF9040" t="s">
        <v>52</v>
      </c>
      <c r="AG9040" t="s">
        <v>32891</v>
      </c>
      <c r="AI9040" t="s">
        <v>32892</v>
      </c>
      <c r="AJ9040" t="s">
        <v>32894</v>
      </c>
    </row>
    <row r="9041" spans="1:36" ht="17.25" hidden="1" customHeight="1" x14ac:dyDescent="0.2">
      <c r="A9041" s="4" t="s">
        <v>32884</v>
      </c>
      <c r="B9041" t="s">
        <v>31798</v>
      </c>
      <c r="C9041" t="s">
        <v>32885</v>
      </c>
      <c r="D9041" t="s">
        <v>32886</v>
      </c>
      <c r="E9041" t="s">
        <v>58</v>
      </c>
      <c r="F9041" t="s">
        <v>64</v>
      </c>
      <c r="G9041" s="5">
        <v>424</v>
      </c>
      <c r="H9041" t="s">
        <v>42</v>
      </c>
      <c r="I9041" t="s">
        <v>43</v>
      </c>
      <c r="J9041" t="s">
        <v>45</v>
      </c>
      <c r="K9041" t="s">
        <v>45</v>
      </c>
      <c r="L9041" t="s">
        <v>45</v>
      </c>
      <c r="N9041" s="24">
        <v>1982</v>
      </c>
      <c r="R9041" s="7">
        <v>23.910399999999999</v>
      </c>
      <c r="S9041" s="7">
        <v>38.321550000000002</v>
      </c>
      <c r="T9041" t="s">
        <v>46</v>
      </c>
      <c r="U9041" t="s">
        <v>32887</v>
      </c>
      <c r="W9041" t="s">
        <v>32888</v>
      </c>
      <c r="X9041" t="s">
        <v>32889</v>
      </c>
      <c r="Y9041" t="s">
        <v>19854</v>
      </c>
      <c r="Z9041" t="s">
        <v>19864</v>
      </c>
      <c r="AC9041" t="s">
        <v>32890</v>
      </c>
      <c r="AD9041" t="s">
        <v>52</v>
      </c>
      <c r="AE9041" t="s">
        <v>254</v>
      </c>
      <c r="AF9041" t="s">
        <v>52</v>
      </c>
      <c r="AG9041" t="s">
        <v>32891</v>
      </c>
      <c r="AI9041" t="s">
        <v>32892</v>
      </c>
      <c r="AJ9041" t="s">
        <v>32895</v>
      </c>
    </row>
    <row r="9042" spans="1:36" ht="17.25" hidden="1" customHeight="1" x14ac:dyDescent="0.2">
      <c r="A9042" s="4" t="s">
        <v>32896</v>
      </c>
      <c r="B9042" t="s">
        <v>31798</v>
      </c>
      <c r="C9042" t="s">
        <v>32897</v>
      </c>
      <c r="D9042" t="s">
        <v>32898</v>
      </c>
      <c r="E9042" t="s">
        <v>719</v>
      </c>
      <c r="F9042" t="s">
        <v>86</v>
      </c>
      <c r="G9042" s="5">
        <v>75</v>
      </c>
      <c r="H9042" t="s">
        <v>42</v>
      </c>
      <c r="I9042" t="s">
        <v>240</v>
      </c>
      <c r="J9042" t="s">
        <v>45</v>
      </c>
      <c r="K9042" t="s">
        <v>45</v>
      </c>
      <c r="L9042" t="s">
        <v>45</v>
      </c>
      <c r="N9042" s="24">
        <v>2000</v>
      </c>
      <c r="R9042" s="7">
        <v>23.865500000000001</v>
      </c>
      <c r="S9042" s="7">
        <v>38.379820000000002</v>
      </c>
      <c r="T9042" t="s">
        <v>46</v>
      </c>
      <c r="U9042" t="s">
        <v>32887</v>
      </c>
      <c r="W9042" t="s">
        <v>32888</v>
      </c>
      <c r="X9042" t="s">
        <v>32899</v>
      </c>
      <c r="Y9042" t="s">
        <v>19854</v>
      </c>
      <c r="Z9042" t="s">
        <v>19864</v>
      </c>
      <c r="AD9042" t="s">
        <v>52</v>
      </c>
      <c r="AE9042" t="s">
        <v>254</v>
      </c>
      <c r="AF9042" t="s">
        <v>52</v>
      </c>
      <c r="AG9042" t="s">
        <v>32900</v>
      </c>
      <c r="AH9042" s="24">
        <v>1132178</v>
      </c>
      <c r="AI9042" t="s">
        <v>32901</v>
      </c>
      <c r="AJ9042" t="s">
        <v>32902</v>
      </c>
    </row>
    <row r="9043" spans="1:36" ht="17.25" hidden="1" customHeight="1" x14ac:dyDescent="0.2">
      <c r="A9043" s="4" t="s">
        <v>32896</v>
      </c>
      <c r="B9043" t="s">
        <v>31798</v>
      </c>
      <c r="C9043" t="s">
        <v>32897</v>
      </c>
      <c r="D9043" t="s">
        <v>32898</v>
      </c>
      <c r="E9043" t="s">
        <v>726</v>
      </c>
      <c r="F9043" t="s">
        <v>86</v>
      </c>
      <c r="G9043" s="5">
        <v>75</v>
      </c>
      <c r="H9043" t="s">
        <v>42</v>
      </c>
      <c r="I9043" t="s">
        <v>240</v>
      </c>
      <c r="J9043" t="s">
        <v>45</v>
      </c>
      <c r="K9043" t="s">
        <v>45</v>
      </c>
      <c r="L9043" t="s">
        <v>45</v>
      </c>
      <c r="N9043" s="24">
        <v>2000</v>
      </c>
      <c r="R9043" s="7">
        <v>23.865500000000001</v>
      </c>
      <c r="S9043" s="7">
        <v>38.379820000000002</v>
      </c>
      <c r="T9043" t="s">
        <v>46</v>
      </c>
      <c r="U9043" t="s">
        <v>32887</v>
      </c>
      <c r="W9043" t="s">
        <v>32888</v>
      </c>
      <c r="X9043" t="s">
        <v>32899</v>
      </c>
      <c r="Y9043" t="s">
        <v>19854</v>
      </c>
      <c r="Z9043" t="s">
        <v>19864</v>
      </c>
      <c r="AD9043" t="s">
        <v>52</v>
      </c>
      <c r="AE9043" t="s">
        <v>254</v>
      </c>
      <c r="AF9043" t="s">
        <v>52</v>
      </c>
      <c r="AG9043" t="s">
        <v>32900</v>
      </c>
      <c r="AH9043" s="24">
        <v>1132178</v>
      </c>
      <c r="AI9043" t="s">
        <v>32901</v>
      </c>
      <c r="AJ9043" t="s">
        <v>32903</v>
      </c>
    </row>
    <row r="9044" spans="1:36" ht="17.25" hidden="1" customHeight="1" x14ac:dyDescent="0.2">
      <c r="A9044" s="4" t="s">
        <v>32904</v>
      </c>
      <c r="B9044" t="s">
        <v>31798</v>
      </c>
      <c r="C9044" t="s">
        <v>32905</v>
      </c>
      <c r="D9044" t="s">
        <v>32906</v>
      </c>
      <c r="E9044" t="s">
        <v>40</v>
      </c>
      <c r="F9044" t="s">
        <v>86</v>
      </c>
      <c r="G9044" s="5">
        <v>275</v>
      </c>
      <c r="H9044" t="s">
        <v>42</v>
      </c>
      <c r="I9044" t="s">
        <v>240</v>
      </c>
      <c r="J9044" t="s">
        <v>45</v>
      </c>
      <c r="K9044" t="s">
        <v>45</v>
      </c>
      <c r="L9044" t="s">
        <v>45</v>
      </c>
      <c r="N9044" s="24">
        <v>2012</v>
      </c>
      <c r="R9044" s="7">
        <v>23.910399999999999</v>
      </c>
      <c r="S9044" s="7">
        <v>38.381448632727697</v>
      </c>
      <c r="T9044" t="s">
        <v>46</v>
      </c>
      <c r="U9044" t="s">
        <v>32887</v>
      </c>
      <c r="W9044" t="s">
        <v>32888</v>
      </c>
      <c r="X9044" t="s">
        <v>32899</v>
      </c>
      <c r="Y9044" t="s">
        <v>19854</v>
      </c>
      <c r="Z9044" t="s">
        <v>19864</v>
      </c>
      <c r="AC9044" t="s">
        <v>32907</v>
      </c>
      <c r="AD9044" t="s">
        <v>52</v>
      </c>
      <c r="AE9044" t="s">
        <v>254</v>
      </c>
      <c r="AF9044" t="s">
        <v>52</v>
      </c>
      <c r="AG9044" t="s">
        <v>32908</v>
      </c>
      <c r="AH9044" s="24">
        <v>1206079</v>
      </c>
      <c r="AI9044" t="s">
        <v>32909</v>
      </c>
      <c r="AJ9044" t="s">
        <v>32910</v>
      </c>
    </row>
    <row r="9045" spans="1:36" ht="17.25" hidden="1" customHeight="1" x14ac:dyDescent="0.2">
      <c r="A9045" s="4" t="s">
        <v>32904</v>
      </c>
      <c r="B9045" t="s">
        <v>31798</v>
      </c>
      <c r="C9045" t="s">
        <v>32905</v>
      </c>
      <c r="D9045" t="s">
        <v>32906</v>
      </c>
      <c r="E9045" t="s">
        <v>56</v>
      </c>
      <c r="F9045" t="s">
        <v>86</v>
      </c>
      <c r="G9045" s="5">
        <v>275</v>
      </c>
      <c r="H9045" t="s">
        <v>42</v>
      </c>
      <c r="I9045" t="s">
        <v>240</v>
      </c>
      <c r="J9045" t="s">
        <v>45</v>
      </c>
      <c r="K9045" t="s">
        <v>45</v>
      </c>
      <c r="L9045" t="s">
        <v>45</v>
      </c>
      <c r="N9045" s="24">
        <v>2012</v>
      </c>
      <c r="R9045" s="7">
        <v>23.910399999999999</v>
      </c>
      <c r="S9045" s="7">
        <v>38.381448632727697</v>
      </c>
      <c r="T9045" t="s">
        <v>46</v>
      </c>
      <c r="U9045" t="s">
        <v>32887</v>
      </c>
      <c r="W9045" t="s">
        <v>32888</v>
      </c>
      <c r="X9045" t="s">
        <v>32899</v>
      </c>
      <c r="Y9045" t="s">
        <v>19854</v>
      </c>
      <c r="Z9045" t="s">
        <v>19864</v>
      </c>
      <c r="AC9045" t="s">
        <v>32907</v>
      </c>
      <c r="AD9045" t="s">
        <v>52</v>
      </c>
      <c r="AE9045" t="s">
        <v>254</v>
      </c>
      <c r="AF9045" t="s">
        <v>52</v>
      </c>
      <c r="AG9045" t="s">
        <v>32908</v>
      </c>
      <c r="AH9045" s="24">
        <v>1233701</v>
      </c>
      <c r="AI9045" t="s">
        <v>32909</v>
      </c>
      <c r="AJ9045" t="s">
        <v>32911</v>
      </c>
    </row>
    <row r="9046" spans="1:36" ht="17.25" hidden="1" customHeight="1" x14ac:dyDescent="0.2">
      <c r="A9046" s="4" t="s">
        <v>32904</v>
      </c>
      <c r="B9046" t="s">
        <v>31798</v>
      </c>
      <c r="C9046" t="s">
        <v>32905</v>
      </c>
      <c r="D9046" t="s">
        <v>32906</v>
      </c>
      <c r="E9046" t="s">
        <v>58</v>
      </c>
      <c r="F9046" t="s">
        <v>86</v>
      </c>
      <c r="G9046" s="5">
        <v>275</v>
      </c>
      <c r="H9046" t="s">
        <v>42</v>
      </c>
      <c r="I9046" t="s">
        <v>240</v>
      </c>
      <c r="J9046" t="s">
        <v>45</v>
      </c>
      <c r="K9046" t="s">
        <v>45</v>
      </c>
      <c r="L9046" t="s">
        <v>45</v>
      </c>
      <c r="N9046" s="24">
        <v>2012</v>
      </c>
      <c r="R9046" s="7">
        <v>23.910399999999999</v>
      </c>
      <c r="S9046" s="7">
        <v>38.381448632727697</v>
      </c>
      <c r="T9046" t="s">
        <v>46</v>
      </c>
      <c r="U9046" t="s">
        <v>32887</v>
      </c>
      <c r="W9046" t="s">
        <v>32888</v>
      </c>
      <c r="X9046" t="s">
        <v>32899</v>
      </c>
      <c r="Y9046" t="s">
        <v>19854</v>
      </c>
      <c r="Z9046" t="s">
        <v>19864</v>
      </c>
      <c r="AC9046" t="s">
        <v>32907</v>
      </c>
      <c r="AD9046" t="s">
        <v>52</v>
      </c>
      <c r="AE9046" t="s">
        <v>254</v>
      </c>
      <c r="AF9046" t="s">
        <v>52</v>
      </c>
      <c r="AG9046" t="s">
        <v>32908</v>
      </c>
      <c r="AH9046" s="24">
        <v>1233702</v>
      </c>
      <c r="AI9046" t="s">
        <v>32909</v>
      </c>
      <c r="AJ9046" t="s">
        <v>32912</v>
      </c>
    </row>
    <row r="9047" spans="1:36" ht="17.25" hidden="1" customHeight="1" x14ac:dyDescent="0.2">
      <c r="A9047" s="4" t="s">
        <v>32924</v>
      </c>
      <c r="B9047" t="s">
        <v>31798</v>
      </c>
      <c r="C9047" t="s">
        <v>32925</v>
      </c>
      <c r="D9047" t="s">
        <v>32926</v>
      </c>
      <c r="E9047" t="s">
        <v>40</v>
      </c>
      <c r="F9047" t="s">
        <v>543</v>
      </c>
      <c r="G9047" s="5">
        <v>93.6</v>
      </c>
      <c r="H9047" t="s">
        <v>42</v>
      </c>
      <c r="I9047" t="s">
        <v>528</v>
      </c>
      <c r="J9047" t="s">
        <v>45</v>
      </c>
      <c r="K9047" t="s">
        <v>45</v>
      </c>
      <c r="L9047" t="s">
        <v>45</v>
      </c>
      <c r="N9047" s="6">
        <v>1995</v>
      </c>
      <c r="R9047" s="7">
        <v>24.282579999999999</v>
      </c>
      <c r="S9047" s="7">
        <v>37.563769999999998</v>
      </c>
      <c r="T9047" t="s">
        <v>46</v>
      </c>
      <c r="U9047" t="s">
        <v>32887</v>
      </c>
      <c r="W9047" t="s">
        <v>32888</v>
      </c>
      <c r="X9047" t="s">
        <v>32889</v>
      </c>
      <c r="Y9047" t="s">
        <v>19854</v>
      </c>
      <c r="Z9047" t="s">
        <v>19864</v>
      </c>
      <c r="AD9047" t="s">
        <v>52</v>
      </c>
      <c r="AE9047" t="s">
        <v>25478</v>
      </c>
      <c r="AG9047" t="s">
        <v>32927</v>
      </c>
      <c r="AH9047" s="24">
        <v>1158294</v>
      </c>
      <c r="AI9047" t="s">
        <v>32928</v>
      </c>
      <c r="AJ9047" t="s">
        <v>32929</v>
      </c>
    </row>
    <row r="9048" spans="1:36" ht="17.25" hidden="1" customHeight="1" x14ac:dyDescent="0.2">
      <c r="A9048" s="4" t="s">
        <v>32940</v>
      </c>
      <c r="B9048" t="s">
        <v>32931</v>
      </c>
      <c r="C9048" t="s">
        <v>32941</v>
      </c>
      <c r="E9048" t="s">
        <v>40</v>
      </c>
      <c r="F9048" t="s">
        <v>86</v>
      </c>
      <c r="G9048" s="5">
        <v>500</v>
      </c>
      <c r="H9048" t="s">
        <v>42</v>
      </c>
      <c r="I9048" t="s">
        <v>43</v>
      </c>
      <c r="J9048" t="s">
        <v>44</v>
      </c>
      <c r="K9048" t="s">
        <v>97</v>
      </c>
      <c r="N9048" s="27">
        <v>2007</v>
      </c>
      <c r="R9048" s="7">
        <v>1.2824</v>
      </c>
      <c r="S9048" s="7">
        <v>103.675</v>
      </c>
      <c r="T9048" t="s">
        <v>46</v>
      </c>
      <c r="U9048" t="s">
        <v>32942</v>
      </c>
      <c r="X9048" t="s">
        <v>32934</v>
      </c>
      <c r="Y9048" t="s">
        <v>19854</v>
      </c>
      <c r="Z9048" t="s">
        <v>21007</v>
      </c>
      <c r="AC9048" t="s">
        <v>32943</v>
      </c>
      <c r="AD9048" t="s">
        <v>880</v>
      </c>
      <c r="AE9048" t="s">
        <v>131</v>
      </c>
      <c r="AF9048" t="s">
        <v>52</v>
      </c>
      <c r="AG9048" t="s">
        <v>32944</v>
      </c>
      <c r="AH9048" s="8" t="s">
        <v>32945</v>
      </c>
      <c r="AI9048" t="s">
        <v>32946</v>
      </c>
      <c r="AJ9048" t="s">
        <v>32947</v>
      </c>
    </row>
    <row r="9049" spans="1:36" ht="17.25" hidden="1" customHeight="1" x14ac:dyDescent="0.2">
      <c r="A9049" s="4" t="s">
        <v>32956</v>
      </c>
      <c r="B9049" t="s">
        <v>32931</v>
      </c>
      <c r="C9049" t="s">
        <v>32957</v>
      </c>
      <c r="E9049" t="s">
        <v>40</v>
      </c>
      <c r="F9049" t="s">
        <v>86</v>
      </c>
      <c r="G9049" s="5">
        <v>785</v>
      </c>
      <c r="H9049" t="s">
        <v>42</v>
      </c>
      <c r="I9049" t="s">
        <v>43</v>
      </c>
      <c r="J9049" t="s">
        <v>44</v>
      </c>
      <c r="N9049" s="27">
        <v>2001</v>
      </c>
      <c r="R9049" s="7">
        <v>1.2540054</v>
      </c>
      <c r="S9049" s="7">
        <v>103.7004113</v>
      </c>
      <c r="T9049" t="s">
        <v>46</v>
      </c>
      <c r="U9049" t="s">
        <v>32952</v>
      </c>
      <c r="X9049" t="s">
        <v>32934</v>
      </c>
      <c r="Y9049" t="s">
        <v>19854</v>
      </c>
      <c r="Z9049" t="s">
        <v>21007</v>
      </c>
      <c r="AC9049" t="s">
        <v>32958</v>
      </c>
      <c r="AD9049" t="s">
        <v>5000</v>
      </c>
      <c r="AF9049" t="s">
        <v>52</v>
      </c>
      <c r="AG9049" t="s">
        <v>32959</v>
      </c>
      <c r="AH9049" s="8" t="s">
        <v>32960</v>
      </c>
      <c r="AI9049" t="s">
        <v>32961</v>
      </c>
      <c r="AJ9049" t="s">
        <v>32962</v>
      </c>
    </row>
    <row r="9050" spans="1:36" ht="17.25" hidden="1" customHeight="1" x14ac:dyDescent="0.2">
      <c r="A9050" s="4" t="s">
        <v>32956</v>
      </c>
      <c r="B9050" t="s">
        <v>32931</v>
      </c>
      <c r="C9050" t="s">
        <v>32957</v>
      </c>
      <c r="E9050" t="s">
        <v>77</v>
      </c>
      <c r="F9050" t="s">
        <v>86</v>
      </c>
      <c r="G9050" s="5">
        <v>400</v>
      </c>
      <c r="H9050" t="s">
        <v>677</v>
      </c>
      <c r="I9050" t="s">
        <v>43</v>
      </c>
      <c r="J9050" t="s">
        <v>44</v>
      </c>
      <c r="K9050" t="s">
        <v>45</v>
      </c>
      <c r="L9050" t="s">
        <v>45</v>
      </c>
      <c r="N9050" s="27"/>
      <c r="R9050" s="7">
        <v>1.2540054</v>
      </c>
      <c r="S9050" s="7">
        <v>103.7004113</v>
      </c>
      <c r="T9050" t="s">
        <v>46</v>
      </c>
      <c r="U9050" t="s">
        <v>32952</v>
      </c>
      <c r="X9050" t="s">
        <v>32934</v>
      </c>
      <c r="Y9050" t="s">
        <v>19854</v>
      </c>
      <c r="Z9050" t="s">
        <v>21007</v>
      </c>
      <c r="AC9050" t="s">
        <v>32958</v>
      </c>
      <c r="AD9050" t="s">
        <v>5000</v>
      </c>
      <c r="AF9050" t="s">
        <v>52</v>
      </c>
      <c r="AG9050" t="s">
        <v>32959</v>
      </c>
      <c r="AH9050" s="8">
        <v>1225215</v>
      </c>
      <c r="AI9050" t="s">
        <v>32961</v>
      </c>
      <c r="AJ9050" t="s">
        <v>32964</v>
      </c>
    </row>
    <row r="9051" spans="1:36" ht="17.25" hidden="1" customHeight="1" x14ac:dyDescent="0.2">
      <c r="A9051" s="4" t="s">
        <v>32965</v>
      </c>
      <c r="B9051" t="s">
        <v>32931</v>
      </c>
      <c r="C9051" t="s">
        <v>32966</v>
      </c>
      <c r="E9051" t="s">
        <v>565</v>
      </c>
      <c r="F9051" t="s">
        <v>86</v>
      </c>
      <c r="G9051" s="5">
        <v>370</v>
      </c>
      <c r="H9051" t="s">
        <v>42</v>
      </c>
      <c r="I9051" t="s">
        <v>43</v>
      </c>
      <c r="J9051" t="s">
        <v>45</v>
      </c>
      <c r="N9051" s="27">
        <v>2002</v>
      </c>
      <c r="R9051" s="7">
        <v>1.279379</v>
      </c>
      <c r="S9051" s="7">
        <v>103.727125</v>
      </c>
      <c r="T9051" t="s">
        <v>46</v>
      </c>
      <c r="U9051" t="s">
        <v>32967</v>
      </c>
      <c r="X9051" t="s">
        <v>32934</v>
      </c>
      <c r="Y9051" t="s">
        <v>19854</v>
      </c>
      <c r="Z9051" t="s">
        <v>21007</v>
      </c>
      <c r="AC9051" t="s">
        <v>32968</v>
      </c>
      <c r="AD9051" t="s">
        <v>5000</v>
      </c>
      <c r="AE9051" t="s">
        <v>254</v>
      </c>
      <c r="AF9051" t="s">
        <v>52</v>
      </c>
      <c r="AG9051" t="s">
        <v>32969</v>
      </c>
      <c r="AH9051" s="8">
        <v>1173766</v>
      </c>
      <c r="AI9051" t="s">
        <v>32970</v>
      </c>
      <c r="AJ9051" t="s">
        <v>32971</v>
      </c>
    </row>
    <row r="9052" spans="1:36" ht="17.25" hidden="1" customHeight="1" x14ac:dyDescent="0.2">
      <c r="A9052" s="4" t="s">
        <v>32965</v>
      </c>
      <c r="B9052" t="s">
        <v>32931</v>
      </c>
      <c r="C9052" t="s">
        <v>32966</v>
      </c>
      <c r="E9052" t="s">
        <v>870</v>
      </c>
      <c r="F9052" t="s">
        <v>86</v>
      </c>
      <c r="G9052" s="5">
        <v>370</v>
      </c>
      <c r="H9052" t="s">
        <v>42</v>
      </c>
      <c r="I9052" t="s">
        <v>43</v>
      </c>
      <c r="J9052" t="s">
        <v>45</v>
      </c>
      <c r="N9052" s="27">
        <v>2002</v>
      </c>
      <c r="R9052" s="7">
        <v>1.279379</v>
      </c>
      <c r="S9052" s="7">
        <v>103.727125</v>
      </c>
      <c r="T9052" t="s">
        <v>46</v>
      </c>
      <c r="U9052" t="s">
        <v>32967</v>
      </c>
      <c r="X9052" t="s">
        <v>32934</v>
      </c>
      <c r="Y9052" t="s">
        <v>19854</v>
      </c>
      <c r="Z9052" t="s">
        <v>21007</v>
      </c>
      <c r="AC9052" t="s">
        <v>32968</v>
      </c>
      <c r="AD9052" t="s">
        <v>5000</v>
      </c>
      <c r="AE9052" t="s">
        <v>254</v>
      </c>
      <c r="AF9052" t="s">
        <v>52</v>
      </c>
      <c r="AG9052" t="s">
        <v>32969</v>
      </c>
      <c r="AH9052" s="8">
        <v>1173767</v>
      </c>
      <c r="AI9052" t="s">
        <v>32970</v>
      </c>
      <c r="AJ9052" t="s">
        <v>32972</v>
      </c>
    </row>
    <row r="9053" spans="1:36" ht="17.25" hidden="1" customHeight="1" x14ac:dyDescent="0.2">
      <c r="A9053" s="4" t="s">
        <v>32965</v>
      </c>
      <c r="B9053" t="s">
        <v>32931</v>
      </c>
      <c r="C9053" t="s">
        <v>32966</v>
      </c>
      <c r="E9053" t="s">
        <v>873</v>
      </c>
      <c r="F9053" t="s">
        <v>86</v>
      </c>
      <c r="G9053" s="5">
        <v>400</v>
      </c>
      <c r="H9053" t="s">
        <v>42</v>
      </c>
      <c r="I9053" t="s">
        <v>43</v>
      </c>
      <c r="J9053" t="s">
        <v>44</v>
      </c>
      <c r="N9053" s="27">
        <v>2010</v>
      </c>
      <c r="R9053" s="7">
        <v>1.279379</v>
      </c>
      <c r="S9053" s="7">
        <v>103.727125</v>
      </c>
      <c r="T9053" t="s">
        <v>46</v>
      </c>
      <c r="U9053" t="s">
        <v>32967</v>
      </c>
      <c r="X9053" t="s">
        <v>32934</v>
      </c>
      <c r="Y9053" t="s">
        <v>19854</v>
      </c>
      <c r="Z9053" t="s">
        <v>21007</v>
      </c>
      <c r="AC9053" t="s">
        <v>32968</v>
      </c>
      <c r="AD9053" t="s">
        <v>5000</v>
      </c>
      <c r="AE9053" t="s">
        <v>254</v>
      </c>
      <c r="AF9053" t="s">
        <v>52</v>
      </c>
      <c r="AG9053" t="s">
        <v>32969</v>
      </c>
      <c r="AH9053" s="8">
        <v>1204669</v>
      </c>
      <c r="AI9053" t="s">
        <v>32970</v>
      </c>
      <c r="AJ9053" t="s">
        <v>32973</v>
      </c>
    </row>
    <row r="9054" spans="1:36" ht="17.25" hidden="1" customHeight="1" x14ac:dyDescent="0.2">
      <c r="A9054" s="4" t="s">
        <v>32965</v>
      </c>
      <c r="B9054" t="s">
        <v>32931</v>
      </c>
      <c r="C9054" t="s">
        <v>32966</v>
      </c>
      <c r="E9054" t="s">
        <v>590</v>
      </c>
      <c r="F9054" t="s">
        <v>86</v>
      </c>
      <c r="G9054" s="5">
        <v>400</v>
      </c>
      <c r="H9054" t="s">
        <v>42</v>
      </c>
      <c r="I9054" t="s">
        <v>43</v>
      </c>
      <c r="J9054" t="s">
        <v>44</v>
      </c>
      <c r="N9054" s="27">
        <v>2010</v>
      </c>
      <c r="R9054" s="7">
        <v>1.279379</v>
      </c>
      <c r="S9054" s="7">
        <v>103.727125</v>
      </c>
      <c r="T9054" t="s">
        <v>46</v>
      </c>
      <c r="U9054" t="s">
        <v>32967</v>
      </c>
      <c r="X9054" t="s">
        <v>32934</v>
      </c>
      <c r="Y9054" t="s">
        <v>19854</v>
      </c>
      <c r="Z9054" t="s">
        <v>21007</v>
      </c>
      <c r="AC9054" t="s">
        <v>32968</v>
      </c>
      <c r="AD9054" t="s">
        <v>5000</v>
      </c>
      <c r="AE9054" t="s">
        <v>254</v>
      </c>
      <c r="AF9054" t="s">
        <v>52</v>
      </c>
      <c r="AG9054" t="s">
        <v>32969</v>
      </c>
      <c r="AH9054" s="8">
        <v>1204670</v>
      </c>
      <c r="AI9054" t="s">
        <v>32970</v>
      </c>
      <c r="AJ9054" t="s">
        <v>32974</v>
      </c>
    </row>
    <row r="9055" spans="1:36" ht="17.25" hidden="1" customHeight="1" x14ac:dyDescent="0.2">
      <c r="A9055" s="4" t="s">
        <v>32975</v>
      </c>
      <c r="B9055" t="s">
        <v>32931</v>
      </c>
      <c r="C9055" t="s">
        <v>32976</v>
      </c>
      <c r="E9055" t="s">
        <v>40</v>
      </c>
      <c r="F9055" t="s">
        <v>86</v>
      </c>
      <c r="G9055" s="5">
        <v>425</v>
      </c>
      <c r="H9055" t="s">
        <v>42</v>
      </c>
      <c r="I9055" t="s">
        <v>43</v>
      </c>
      <c r="J9055" t="s">
        <v>45</v>
      </c>
      <c r="N9055" s="8">
        <v>1996</v>
      </c>
      <c r="R9055" s="7">
        <v>1.4655</v>
      </c>
      <c r="S9055" s="7">
        <v>103.7996</v>
      </c>
      <c r="T9055" t="s">
        <v>46</v>
      </c>
      <c r="U9055" t="s">
        <v>32977</v>
      </c>
      <c r="X9055" t="s">
        <v>32978</v>
      </c>
      <c r="Y9055" t="s">
        <v>19854</v>
      </c>
      <c r="Z9055" t="s">
        <v>21007</v>
      </c>
      <c r="AG9055" t="s">
        <v>32979</v>
      </c>
      <c r="AH9055" s="8">
        <v>1146856</v>
      </c>
      <c r="AI9055" t="s">
        <v>32980</v>
      </c>
      <c r="AJ9055" t="s">
        <v>32981</v>
      </c>
    </row>
    <row r="9056" spans="1:36" ht="17.25" hidden="1" customHeight="1" x14ac:dyDescent="0.2">
      <c r="A9056" s="4" t="s">
        <v>32975</v>
      </c>
      <c r="B9056" t="s">
        <v>32931</v>
      </c>
      <c r="C9056" t="s">
        <v>32976</v>
      </c>
      <c r="E9056" t="s">
        <v>56</v>
      </c>
      <c r="F9056" t="s">
        <v>86</v>
      </c>
      <c r="G9056" s="5">
        <v>425</v>
      </c>
      <c r="H9056" t="s">
        <v>42</v>
      </c>
      <c r="I9056" t="s">
        <v>43</v>
      </c>
      <c r="J9056" t="s">
        <v>45</v>
      </c>
      <c r="N9056" s="8">
        <v>1996</v>
      </c>
      <c r="R9056" s="7">
        <v>1.4655</v>
      </c>
      <c r="S9056" s="7">
        <v>103.7996</v>
      </c>
      <c r="T9056" t="s">
        <v>46</v>
      </c>
      <c r="U9056" t="s">
        <v>32977</v>
      </c>
      <c r="X9056" t="s">
        <v>32978</v>
      </c>
      <c r="Y9056" t="s">
        <v>19854</v>
      </c>
      <c r="Z9056" t="s">
        <v>21007</v>
      </c>
      <c r="AG9056" t="s">
        <v>32979</v>
      </c>
      <c r="AH9056" s="8">
        <v>1146857</v>
      </c>
      <c r="AI9056" t="s">
        <v>32980</v>
      </c>
      <c r="AJ9056" t="s">
        <v>32982</v>
      </c>
    </row>
    <row r="9057" spans="1:36" ht="17.25" hidden="1" customHeight="1" x14ac:dyDescent="0.2">
      <c r="A9057" s="4" t="s">
        <v>32975</v>
      </c>
      <c r="B9057" t="s">
        <v>32931</v>
      </c>
      <c r="C9057" t="s">
        <v>32976</v>
      </c>
      <c r="E9057" t="s">
        <v>58</v>
      </c>
      <c r="F9057" t="s">
        <v>86</v>
      </c>
      <c r="G9057" s="5">
        <v>360</v>
      </c>
      <c r="H9057" t="s">
        <v>42</v>
      </c>
      <c r="I9057" t="s">
        <v>43</v>
      </c>
      <c r="J9057" t="s">
        <v>45</v>
      </c>
      <c r="N9057" s="8">
        <v>2002</v>
      </c>
      <c r="R9057" s="7">
        <v>1.4655</v>
      </c>
      <c r="S9057" s="7">
        <v>103.7996</v>
      </c>
      <c r="T9057" t="s">
        <v>46</v>
      </c>
      <c r="U9057" t="s">
        <v>32977</v>
      </c>
      <c r="X9057" t="s">
        <v>32978</v>
      </c>
      <c r="Y9057" t="s">
        <v>19854</v>
      </c>
      <c r="Z9057" t="s">
        <v>21007</v>
      </c>
      <c r="AG9057" t="s">
        <v>32979</v>
      </c>
      <c r="AH9057" s="8" t="s">
        <v>32983</v>
      </c>
      <c r="AI9057" t="s">
        <v>32980</v>
      </c>
      <c r="AJ9057" t="s">
        <v>32984</v>
      </c>
    </row>
    <row r="9058" spans="1:36" ht="17.25" hidden="1" customHeight="1" x14ac:dyDescent="0.2">
      <c r="A9058" s="4" t="s">
        <v>32975</v>
      </c>
      <c r="B9058" t="s">
        <v>32931</v>
      </c>
      <c r="C9058" t="s">
        <v>32976</v>
      </c>
      <c r="E9058" t="s">
        <v>191</v>
      </c>
      <c r="F9058" t="s">
        <v>86</v>
      </c>
      <c r="G9058" s="5">
        <v>360</v>
      </c>
      <c r="H9058" t="s">
        <v>42</v>
      </c>
      <c r="I9058" t="s">
        <v>43</v>
      </c>
      <c r="J9058" t="s">
        <v>45</v>
      </c>
      <c r="N9058" s="8">
        <v>2004</v>
      </c>
      <c r="R9058" s="7">
        <v>1.4655</v>
      </c>
      <c r="S9058" s="7">
        <v>103.7996</v>
      </c>
      <c r="T9058" t="s">
        <v>46</v>
      </c>
      <c r="U9058" t="s">
        <v>32977</v>
      </c>
      <c r="X9058" t="s">
        <v>32978</v>
      </c>
      <c r="Y9058" t="s">
        <v>19854</v>
      </c>
      <c r="Z9058" t="s">
        <v>21007</v>
      </c>
      <c r="AG9058" t="s">
        <v>32979</v>
      </c>
      <c r="AH9058" s="8" t="s">
        <v>32985</v>
      </c>
      <c r="AI9058" t="s">
        <v>32980</v>
      </c>
      <c r="AJ9058" t="s">
        <v>32986</v>
      </c>
    </row>
    <row r="9059" spans="1:36" ht="17.25" hidden="1" customHeight="1" x14ac:dyDescent="0.2">
      <c r="A9059" s="4" t="s">
        <v>32975</v>
      </c>
      <c r="B9059" t="s">
        <v>32931</v>
      </c>
      <c r="C9059" t="s">
        <v>32976</v>
      </c>
      <c r="E9059" t="s">
        <v>335</v>
      </c>
      <c r="F9059" t="s">
        <v>86</v>
      </c>
      <c r="G9059" s="5">
        <v>360</v>
      </c>
      <c r="H9059" t="s">
        <v>42</v>
      </c>
      <c r="I9059" t="s">
        <v>43</v>
      </c>
      <c r="J9059" t="s">
        <v>45</v>
      </c>
      <c r="N9059" s="8">
        <v>2004</v>
      </c>
      <c r="R9059" s="7">
        <v>1.4655</v>
      </c>
      <c r="S9059" s="7">
        <v>103.7996</v>
      </c>
      <c r="T9059" t="s">
        <v>46</v>
      </c>
      <c r="U9059" t="s">
        <v>32977</v>
      </c>
      <c r="X9059" t="s">
        <v>32978</v>
      </c>
      <c r="Y9059" t="s">
        <v>19854</v>
      </c>
      <c r="Z9059" t="s">
        <v>21007</v>
      </c>
      <c r="AG9059" t="s">
        <v>32979</v>
      </c>
      <c r="AH9059" s="8" t="s">
        <v>32987</v>
      </c>
      <c r="AI9059" t="s">
        <v>32980</v>
      </c>
      <c r="AJ9059" t="s">
        <v>32988</v>
      </c>
    </row>
    <row r="9060" spans="1:36" ht="17.25" hidden="1" customHeight="1" x14ac:dyDescent="0.2">
      <c r="A9060" s="4" t="s">
        <v>32993</v>
      </c>
      <c r="B9060" t="s">
        <v>32931</v>
      </c>
      <c r="C9060" t="s">
        <v>32994</v>
      </c>
      <c r="E9060" t="s">
        <v>40</v>
      </c>
      <c r="F9060" t="s">
        <v>86</v>
      </c>
      <c r="G9060" s="5">
        <v>360</v>
      </c>
      <c r="H9060" t="s">
        <v>42</v>
      </c>
      <c r="I9060" t="s">
        <v>45</v>
      </c>
      <c r="J9060" t="s">
        <v>44</v>
      </c>
      <c r="N9060" s="8" t="s">
        <v>45</v>
      </c>
      <c r="R9060" s="7">
        <v>1.2680013999999999</v>
      </c>
      <c r="S9060" s="7">
        <v>103.68898009999999</v>
      </c>
      <c r="T9060" t="s">
        <v>46</v>
      </c>
      <c r="U9060" t="s">
        <v>32995</v>
      </c>
      <c r="X9060" t="s">
        <v>32934</v>
      </c>
      <c r="Y9060" t="s">
        <v>19854</v>
      </c>
      <c r="Z9060" t="s">
        <v>21007</v>
      </c>
      <c r="AD9060" t="s">
        <v>880</v>
      </c>
      <c r="AE9060" t="s">
        <v>254</v>
      </c>
      <c r="AF9060" t="s">
        <v>1869</v>
      </c>
      <c r="AG9060" t="s">
        <v>32996</v>
      </c>
      <c r="AH9060" s="8" t="s">
        <v>32997</v>
      </c>
      <c r="AI9060" t="s">
        <v>32998</v>
      </c>
      <c r="AJ9060" t="s">
        <v>32999</v>
      </c>
    </row>
    <row r="9061" spans="1:36" ht="17.25" hidden="1" customHeight="1" x14ac:dyDescent="0.2">
      <c r="A9061" s="4" t="s">
        <v>33002</v>
      </c>
      <c r="B9061" t="s">
        <v>32931</v>
      </c>
      <c r="C9061" t="s">
        <v>33003</v>
      </c>
      <c r="E9061" t="s">
        <v>565</v>
      </c>
      <c r="F9061" t="s">
        <v>86</v>
      </c>
      <c r="G9061" s="5">
        <v>368</v>
      </c>
      <c r="H9061" t="s">
        <v>42</v>
      </c>
      <c r="I9061" t="s">
        <v>43</v>
      </c>
      <c r="J9061" t="s">
        <v>45</v>
      </c>
      <c r="N9061" s="8">
        <v>2001</v>
      </c>
      <c r="R9061" s="7">
        <v>1.288767845283</v>
      </c>
      <c r="S9061" s="7">
        <v>103.64141464233001</v>
      </c>
      <c r="T9061" t="s">
        <v>46</v>
      </c>
      <c r="U9061" t="s">
        <v>33004</v>
      </c>
      <c r="X9061" t="s">
        <v>33005</v>
      </c>
      <c r="Y9061" t="s">
        <v>19854</v>
      </c>
      <c r="Z9061" t="s">
        <v>21007</v>
      </c>
      <c r="AG9061" t="s">
        <v>33006</v>
      </c>
      <c r="AH9061" s="8">
        <v>1154090</v>
      </c>
      <c r="AI9061" t="s">
        <v>33007</v>
      </c>
      <c r="AJ9061" t="s">
        <v>33008</v>
      </c>
    </row>
    <row r="9062" spans="1:36" ht="17.25" hidden="1" customHeight="1" x14ac:dyDescent="0.2">
      <c r="A9062" s="4" t="s">
        <v>33002</v>
      </c>
      <c r="B9062" t="s">
        <v>32931</v>
      </c>
      <c r="C9062" t="s">
        <v>33003</v>
      </c>
      <c r="E9062" t="s">
        <v>870</v>
      </c>
      <c r="F9062" t="s">
        <v>86</v>
      </c>
      <c r="G9062" s="5">
        <v>368</v>
      </c>
      <c r="H9062" t="s">
        <v>42</v>
      </c>
      <c r="I9062" t="s">
        <v>43</v>
      </c>
      <c r="J9062" t="s">
        <v>45</v>
      </c>
      <c r="N9062" s="8">
        <v>2002</v>
      </c>
      <c r="R9062" s="7">
        <v>1.288767845283</v>
      </c>
      <c r="S9062" s="7">
        <v>103.64141464233001</v>
      </c>
      <c r="T9062" t="s">
        <v>46</v>
      </c>
      <c r="U9062" t="s">
        <v>33004</v>
      </c>
      <c r="X9062" t="s">
        <v>33005</v>
      </c>
      <c r="Y9062" t="s">
        <v>19854</v>
      </c>
      <c r="Z9062" t="s">
        <v>21007</v>
      </c>
      <c r="AG9062" t="s">
        <v>33006</v>
      </c>
      <c r="AH9062" s="8">
        <v>1170196</v>
      </c>
      <c r="AI9062" t="s">
        <v>33007</v>
      </c>
      <c r="AJ9062" t="s">
        <v>33009</v>
      </c>
    </row>
    <row r="9063" spans="1:36" ht="17.25" hidden="1" customHeight="1" x14ac:dyDescent="0.2">
      <c r="A9063" s="4" t="s">
        <v>33002</v>
      </c>
      <c r="B9063" t="s">
        <v>32931</v>
      </c>
      <c r="C9063" t="s">
        <v>33003</v>
      </c>
      <c r="E9063" t="s">
        <v>873</v>
      </c>
      <c r="F9063" t="s">
        <v>86</v>
      </c>
      <c r="G9063" s="5">
        <v>368</v>
      </c>
      <c r="H9063" t="s">
        <v>42</v>
      </c>
      <c r="I9063" t="s">
        <v>43</v>
      </c>
      <c r="J9063" t="s">
        <v>45</v>
      </c>
      <c r="N9063" s="8">
        <v>2005</v>
      </c>
      <c r="R9063" s="7">
        <v>1.288767845283</v>
      </c>
      <c r="S9063" s="7">
        <v>103.64141464233001</v>
      </c>
      <c r="T9063" t="s">
        <v>46</v>
      </c>
      <c r="U9063" t="s">
        <v>33004</v>
      </c>
      <c r="X9063" t="s">
        <v>33005</v>
      </c>
      <c r="Y9063" t="s">
        <v>19854</v>
      </c>
      <c r="Z9063" t="s">
        <v>21007</v>
      </c>
      <c r="AG9063" t="s">
        <v>33006</v>
      </c>
      <c r="AH9063" s="8">
        <v>1173260</v>
      </c>
      <c r="AI9063" t="s">
        <v>33007</v>
      </c>
      <c r="AJ9063" t="s">
        <v>33010</v>
      </c>
    </row>
    <row r="9064" spans="1:36" ht="17.25" hidden="1" customHeight="1" x14ac:dyDescent="0.2">
      <c r="A9064" s="4" t="s">
        <v>33002</v>
      </c>
      <c r="B9064" t="s">
        <v>32931</v>
      </c>
      <c r="C9064" t="s">
        <v>33003</v>
      </c>
      <c r="E9064" t="s">
        <v>590</v>
      </c>
      <c r="F9064" t="s">
        <v>86</v>
      </c>
      <c r="G9064" s="5">
        <v>368</v>
      </c>
      <c r="H9064" t="s">
        <v>42</v>
      </c>
      <c r="I9064" t="s">
        <v>43</v>
      </c>
      <c r="J9064" t="s">
        <v>45</v>
      </c>
      <c r="N9064" s="27">
        <v>2005</v>
      </c>
      <c r="R9064" s="7">
        <v>1.288767845283</v>
      </c>
      <c r="S9064" s="7">
        <v>103.64141464233001</v>
      </c>
      <c r="T9064" t="s">
        <v>46</v>
      </c>
      <c r="U9064" t="s">
        <v>33004</v>
      </c>
      <c r="X9064" t="s">
        <v>33005</v>
      </c>
      <c r="Y9064" t="s">
        <v>19854</v>
      </c>
      <c r="Z9064" t="s">
        <v>21007</v>
      </c>
      <c r="AG9064" t="s">
        <v>33006</v>
      </c>
      <c r="AH9064" s="8">
        <v>1173261</v>
      </c>
      <c r="AI9064" t="s">
        <v>33007</v>
      </c>
      <c r="AJ9064" t="s">
        <v>33011</v>
      </c>
    </row>
    <row r="9065" spans="1:36" ht="17.25" hidden="1" customHeight="1" x14ac:dyDescent="0.2">
      <c r="A9065" s="4" t="s">
        <v>33027</v>
      </c>
      <c r="B9065" t="s">
        <v>33019</v>
      </c>
      <c r="C9065" t="s">
        <v>33028</v>
      </c>
      <c r="D9065" t="s">
        <v>33029</v>
      </c>
      <c r="E9065" t="s">
        <v>40</v>
      </c>
      <c r="F9065" t="s">
        <v>617</v>
      </c>
      <c r="G9065" s="5">
        <v>62.6</v>
      </c>
      <c r="H9065" t="s">
        <v>42</v>
      </c>
      <c r="I9065" t="s">
        <v>240</v>
      </c>
      <c r="J9065" t="s">
        <v>44</v>
      </c>
      <c r="N9065" s="27" t="s">
        <v>45</v>
      </c>
      <c r="R9065" s="7">
        <v>37.295452674640302</v>
      </c>
      <c r="S9065" s="7">
        <v>126.79475335319999</v>
      </c>
      <c r="T9065" t="s">
        <v>46</v>
      </c>
      <c r="U9065" t="s">
        <v>33030</v>
      </c>
      <c r="X9065" t="s">
        <v>33031</v>
      </c>
      <c r="Y9065" t="s">
        <v>19854</v>
      </c>
      <c r="Z9065" t="s">
        <v>21048</v>
      </c>
      <c r="AI9065" t="s">
        <v>33032</v>
      </c>
      <c r="AJ9065" t="s">
        <v>33033</v>
      </c>
    </row>
    <row r="9066" spans="1:36" ht="17.25" hidden="1" customHeight="1" x14ac:dyDescent="0.2">
      <c r="A9066" s="4" t="s">
        <v>33048</v>
      </c>
      <c r="B9066" t="s">
        <v>33019</v>
      </c>
      <c r="C9066" t="s">
        <v>33049</v>
      </c>
      <c r="E9066" t="s">
        <v>40</v>
      </c>
      <c r="F9066" t="s">
        <v>86</v>
      </c>
      <c r="G9066" s="5">
        <v>114</v>
      </c>
      <c r="H9066" t="s">
        <v>42</v>
      </c>
      <c r="I9066" t="s">
        <v>43</v>
      </c>
      <c r="J9066" t="s">
        <v>44</v>
      </c>
      <c r="N9066" s="6">
        <v>2007</v>
      </c>
      <c r="R9066" s="7">
        <v>36.791522155695802</v>
      </c>
      <c r="S9066" s="7">
        <v>127.00167329671901</v>
      </c>
      <c r="T9066" t="s">
        <v>504</v>
      </c>
      <c r="U9066" t="s">
        <v>33050</v>
      </c>
      <c r="X9066" t="s">
        <v>33051</v>
      </c>
      <c r="Y9066" t="s">
        <v>19854</v>
      </c>
      <c r="Z9066" t="s">
        <v>21048</v>
      </c>
      <c r="AG9066" t="s">
        <v>33052</v>
      </c>
      <c r="AH9066" s="6">
        <v>1206902</v>
      </c>
      <c r="AI9066" t="s">
        <v>33053</v>
      </c>
      <c r="AJ9066" t="s">
        <v>33054</v>
      </c>
    </row>
    <row r="9067" spans="1:36" ht="17.25" hidden="1" customHeight="1" x14ac:dyDescent="0.2">
      <c r="A9067" s="4" t="s">
        <v>33055</v>
      </c>
      <c r="B9067" t="s">
        <v>33019</v>
      </c>
      <c r="C9067" t="s">
        <v>33056</v>
      </c>
      <c r="D9067" t="s">
        <v>33057</v>
      </c>
      <c r="E9067" t="s">
        <v>565</v>
      </c>
      <c r="F9067" t="s">
        <v>617</v>
      </c>
      <c r="G9067" s="25">
        <v>450</v>
      </c>
      <c r="H9067" t="s">
        <v>42</v>
      </c>
      <c r="I9067" t="s">
        <v>43</v>
      </c>
      <c r="J9067" t="s">
        <v>559</v>
      </c>
      <c r="M9067" t="s">
        <v>559</v>
      </c>
      <c r="N9067" s="24">
        <v>2002</v>
      </c>
      <c r="R9067" s="7">
        <v>36.400853099999999</v>
      </c>
      <c r="S9067" s="7">
        <v>126.4908314</v>
      </c>
      <c r="T9067" t="s">
        <v>46</v>
      </c>
      <c r="U9067" t="s">
        <v>33058</v>
      </c>
      <c r="X9067" t="s">
        <v>33051</v>
      </c>
      <c r="Y9067" t="s">
        <v>19854</v>
      </c>
      <c r="Z9067" t="s">
        <v>21048</v>
      </c>
      <c r="AC9067" t="s">
        <v>33059</v>
      </c>
      <c r="AG9067" t="s">
        <v>33060</v>
      </c>
      <c r="AH9067" s="8" t="s">
        <v>33061</v>
      </c>
      <c r="AI9067" t="s">
        <v>33062</v>
      </c>
      <c r="AJ9067" t="s">
        <v>33063</v>
      </c>
    </row>
    <row r="9068" spans="1:36" ht="17.25" hidden="1" customHeight="1" x14ac:dyDescent="0.2">
      <c r="A9068" s="4" t="s">
        <v>33055</v>
      </c>
      <c r="B9068" t="s">
        <v>33019</v>
      </c>
      <c r="C9068" t="s">
        <v>33056</v>
      </c>
      <c r="D9068" t="s">
        <v>33057</v>
      </c>
      <c r="E9068" t="s">
        <v>870</v>
      </c>
      <c r="F9068" t="s">
        <v>617</v>
      </c>
      <c r="G9068" s="25">
        <v>450</v>
      </c>
      <c r="H9068" t="s">
        <v>42</v>
      </c>
      <c r="I9068" t="s">
        <v>43</v>
      </c>
      <c r="J9068" t="s">
        <v>559</v>
      </c>
      <c r="M9068" t="s">
        <v>559</v>
      </c>
      <c r="N9068" s="24">
        <v>2002</v>
      </c>
      <c r="R9068" s="7">
        <v>36.400853099999999</v>
      </c>
      <c r="S9068" s="7">
        <v>126.4908314</v>
      </c>
      <c r="T9068" t="s">
        <v>46</v>
      </c>
      <c r="U9068" t="s">
        <v>33058</v>
      </c>
      <c r="X9068" t="s">
        <v>33051</v>
      </c>
      <c r="Y9068" t="s">
        <v>19854</v>
      </c>
      <c r="Z9068" t="s">
        <v>21048</v>
      </c>
      <c r="AC9068" t="s">
        <v>33059</v>
      </c>
      <c r="AG9068" t="s">
        <v>33060</v>
      </c>
      <c r="AH9068" s="8" t="s">
        <v>33064</v>
      </c>
      <c r="AI9068" t="s">
        <v>33062</v>
      </c>
      <c r="AJ9068" t="s">
        <v>33065</v>
      </c>
    </row>
    <row r="9069" spans="1:36" ht="17.25" hidden="1" customHeight="1" x14ac:dyDescent="0.2">
      <c r="A9069" s="4" t="s">
        <v>33055</v>
      </c>
      <c r="B9069" t="s">
        <v>33019</v>
      </c>
      <c r="C9069" t="s">
        <v>33056</v>
      </c>
      <c r="D9069" t="s">
        <v>33057</v>
      </c>
      <c r="E9069" t="s">
        <v>873</v>
      </c>
      <c r="F9069" t="s">
        <v>617</v>
      </c>
      <c r="G9069" s="25">
        <v>450</v>
      </c>
      <c r="H9069" t="s">
        <v>42</v>
      </c>
      <c r="I9069" t="s">
        <v>43</v>
      </c>
      <c r="J9069" t="s">
        <v>559</v>
      </c>
      <c r="M9069" t="s">
        <v>559</v>
      </c>
      <c r="N9069" s="24">
        <v>2002</v>
      </c>
      <c r="R9069" s="7">
        <v>36.400853099999999</v>
      </c>
      <c r="S9069" s="7">
        <v>126.4908314</v>
      </c>
      <c r="T9069" t="s">
        <v>46</v>
      </c>
      <c r="U9069" t="s">
        <v>33058</v>
      </c>
      <c r="X9069" t="s">
        <v>33051</v>
      </c>
      <c r="Y9069" t="s">
        <v>19854</v>
      </c>
      <c r="Z9069" t="s">
        <v>21048</v>
      </c>
      <c r="AC9069" t="s">
        <v>33059</v>
      </c>
      <c r="AG9069" t="s">
        <v>33060</v>
      </c>
      <c r="AH9069" s="8" t="s">
        <v>33066</v>
      </c>
      <c r="AI9069" t="s">
        <v>33062</v>
      </c>
      <c r="AJ9069" t="s">
        <v>33067</v>
      </c>
    </row>
    <row r="9070" spans="1:36" ht="17.25" hidden="1" customHeight="1" x14ac:dyDescent="0.2">
      <c r="A9070" s="4" t="s">
        <v>33070</v>
      </c>
      <c r="B9070" t="s">
        <v>33019</v>
      </c>
      <c r="C9070" t="s">
        <v>33071</v>
      </c>
      <c r="E9070" t="s">
        <v>40</v>
      </c>
      <c r="F9070" t="s">
        <v>617</v>
      </c>
      <c r="G9070" s="25">
        <v>450</v>
      </c>
      <c r="H9070" t="s">
        <v>42</v>
      </c>
      <c r="I9070" t="s">
        <v>43</v>
      </c>
      <c r="J9070" t="s">
        <v>44</v>
      </c>
      <c r="N9070" s="24">
        <v>1993</v>
      </c>
      <c r="R9070" s="7">
        <v>37.522500000000001</v>
      </c>
      <c r="S9070" s="7">
        <v>126.764</v>
      </c>
      <c r="T9070" t="s">
        <v>46</v>
      </c>
      <c r="U9070" t="s">
        <v>33072</v>
      </c>
      <c r="X9070" t="s">
        <v>33031</v>
      </c>
      <c r="Y9070" t="s">
        <v>19854</v>
      </c>
      <c r="Z9070" t="s">
        <v>21048</v>
      </c>
      <c r="AG9070" t="s">
        <v>33073</v>
      </c>
      <c r="AH9070" s="8" t="s">
        <v>33074</v>
      </c>
      <c r="AI9070" t="s">
        <v>33075</v>
      </c>
      <c r="AJ9070" t="s">
        <v>33076</v>
      </c>
    </row>
    <row r="9071" spans="1:36" ht="17.25" hidden="1" customHeight="1" x14ac:dyDescent="0.2">
      <c r="A9071" s="4" t="s">
        <v>33079</v>
      </c>
      <c r="B9071" t="s">
        <v>33019</v>
      </c>
      <c r="C9071" t="s">
        <v>33080</v>
      </c>
      <c r="D9071" t="s">
        <v>33081</v>
      </c>
      <c r="E9071" t="s">
        <v>40</v>
      </c>
      <c r="F9071" t="s">
        <v>617</v>
      </c>
      <c r="G9071" s="25">
        <v>574</v>
      </c>
      <c r="H9071" t="s">
        <v>42</v>
      </c>
      <c r="I9071" t="s">
        <v>43</v>
      </c>
      <c r="J9071" t="s">
        <v>44</v>
      </c>
      <c r="N9071" s="24">
        <v>1993</v>
      </c>
      <c r="R9071" s="7">
        <v>37.364199999999997</v>
      </c>
      <c r="S9071" s="7">
        <v>127.1482</v>
      </c>
      <c r="T9071" t="s">
        <v>46</v>
      </c>
      <c r="U9071" t="s">
        <v>33082</v>
      </c>
      <c r="X9071" t="s">
        <v>33031</v>
      </c>
      <c r="Y9071" t="s">
        <v>19854</v>
      </c>
      <c r="Z9071" t="s">
        <v>21048</v>
      </c>
      <c r="AG9071" t="s">
        <v>33083</v>
      </c>
      <c r="AH9071" s="8" t="s">
        <v>33084</v>
      </c>
      <c r="AI9071" t="s">
        <v>33085</v>
      </c>
      <c r="AJ9071" t="s">
        <v>33086</v>
      </c>
    </row>
    <row r="9072" spans="1:36" ht="17.25" hidden="1" customHeight="1" x14ac:dyDescent="0.2">
      <c r="A9072" s="4" t="s">
        <v>33079</v>
      </c>
      <c r="B9072" t="s">
        <v>33019</v>
      </c>
      <c r="C9072" t="s">
        <v>33080</v>
      </c>
      <c r="D9072" t="s">
        <v>33081</v>
      </c>
      <c r="E9072" t="s">
        <v>56</v>
      </c>
      <c r="F9072" t="s">
        <v>617</v>
      </c>
      <c r="G9072" s="25">
        <v>348</v>
      </c>
      <c r="H9072" t="s">
        <v>42</v>
      </c>
      <c r="I9072" t="s">
        <v>43</v>
      </c>
      <c r="J9072" t="s">
        <v>44</v>
      </c>
      <c r="N9072" s="24">
        <v>1997</v>
      </c>
      <c r="R9072" s="7">
        <v>37.364199999999997</v>
      </c>
      <c r="S9072" s="7">
        <v>127.1482</v>
      </c>
      <c r="T9072" t="s">
        <v>46</v>
      </c>
      <c r="U9072" t="s">
        <v>33082</v>
      </c>
      <c r="X9072" t="s">
        <v>33031</v>
      </c>
      <c r="Y9072" t="s">
        <v>19854</v>
      </c>
      <c r="Z9072" t="s">
        <v>21048</v>
      </c>
      <c r="AG9072" t="s">
        <v>33083</v>
      </c>
      <c r="AH9072" s="8" t="s">
        <v>33087</v>
      </c>
      <c r="AI9072" t="s">
        <v>33085</v>
      </c>
      <c r="AJ9072" t="s">
        <v>33088</v>
      </c>
    </row>
    <row r="9073" spans="1:36" ht="17.25" hidden="1" customHeight="1" x14ac:dyDescent="0.2">
      <c r="A9073" s="4" t="s">
        <v>33089</v>
      </c>
      <c r="B9073" t="s">
        <v>33019</v>
      </c>
      <c r="C9073" t="s">
        <v>33090</v>
      </c>
      <c r="D9073" t="s">
        <v>33091</v>
      </c>
      <c r="E9073" t="s">
        <v>40</v>
      </c>
      <c r="F9073" t="s">
        <v>617</v>
      </c>
      <c r="G9073" s="25">
        <v>450</v>
      </c>
      <c r="H9073" t="s">
        <v>42</v>
      </c>
      <c r="I9073" t="s">
        <v>43</v>
      </c>
      <c r="J9073" t="s">
        <v>559</v>
      </c>
      <c r="N9073" s="24">
        <v>2001</v>
      </c>
      <c r="R9073" s="7">
        <v>35.085099999999997</v>
      </c>
      <c r="S9073" s="7">
        <v>129.00030000000001</v>
      </c>
      <c r="T9073" t="s">
        <v>46</v>
      </c>
      <c r="U9073" t="s">
        <v>33092</v>
      </c>
      <c r="X9073" t="s">
        <v>33093</v>
      </c>
      <c r="Y9073" t="s">
        <v>19854</v>
      </c>
      <c r="Z9073" t="s">
        <v>21048</v>
      </c>
      <c r="AC9073" t="s">
        <v>33094</v>
      </c>
      <c r="AG9073" t="s">
        <v>33095</v>
      </c>
      <c r="AH9073" s="8" t="s">
        <v>33096</v>
      </c>
      <c r="AI9073" t="s">
        <v>33097</v>
      </c>
      <c r="AJ9073" t="s">
        <v>33098</v>
      </c>
    </row>
    <row r="9074" spans="1:36" ht="17.25" hidden="1" customHeight="1" x14ac:dyDescent="0.2">
      <c r="A9074" s="4" t="s">
        <v>33089</v>
      </c>
      <c r="B9074" t="s">
        <v>33019</v>
      </c>
      <c r="C9074" t="s">
        <v>33090</v>
      </c>
      <c r="D9074" t="s">
        <v>33091</v>
      </c>
      <c r="E9074" t="s">
        <v>56</v>
      </c>
      <c r="F9074" t="s">
        <v>617</v>
      </c>
      <c r="G9074" s="25">
        <v>450</v>
      </c>
      <c r="H9074" t="s">
        <v>42</v>
      </c>
      <c r="I9074" t="s">
        <v>43</v>
      </c>
      <c r="J9074" t="s">
        <v>559</v>
      </c>
      <c r="N9074" s="24">
        <v>2002</v>
      </c>
      <c r="R9074" s="7">
        <v>35.085099999999997</v>
      </c>
      <c r="S9074" s="7">
        <v>129.00030000000001</v>
      </c>
      <c r="T9074" t="s">
        <v>46</v>
      </c>
      <c r="U9074" t="s">
        <v>33092</v>
      </c>
      <c r="X9074" t="s">
        <v>33093</v>
      </c>
      <c r="Y9074" t="s">
        <v>19854</v>
      </c>
      <c r="Z9074" t="s">
        <v>21048</v>
      </c>
      <c r="AC9074" t="s">
        <v>33094</v>
      </c>
      <c r="AG9074" t="s">
        <v>33095</v>
      </c>
      <c r="AH9074" s="8" t="s">
        <v>33099</v>
      </c>
      <c r="AI9074" t="s">
        <v>33097</v>
      </c>
      <c r="AJ9074" t="s">
        <v>33100</v>
      </c>
    </row>
    <row r="9075" spans="1:36" ht="17.25" hidden="1" customHeight="1" x14ac:dyDescent="0.2">
      <c r="A9075" s="4" t="s">
        <v>33089</v>
      </c>
      <c r="B9075" t="s">
        <v>33019</v>
      </c>
      <c r="C9075" t="s">
        <v>33090</v>
      </c>
      <c r="D9075" t="s">
        <v>33091</v>
      </c>
      <c r="E9075" t="s">
        <v>58</v>
      </c>
      <c r="F9075" t="s">
        <v>617</v>
      </c>
      <c r="G9075" s="25">
        <v>450</v>
      </c>
      <c r="H9075" t="s">
        <v>42</v>
      </c>
      <c r="I9075" t="s">
        <v>43</v>
      </c>
      <c r="J9075" t="s">
        <v>559</v>
      </c>
      <c r="N9075" s="24">
        <v>2003</v>
      </c>
      <c r="R9075" s="7">
        <v>35.085099999999997</v>
      </c>
      <c r="S9075" s="7">
        <v>129.00030000000001</v>
      </c>
      <c r="T9075" t="s">
        <v>46</v>
      </c>
      <c r="U9075" t="s">
        <v>33092</v>
      </c>
      <c r="X9075" t="s">
        <v>33093</v>
      </c>
      <c r="Y9075" t="s">
        <v>19854</v>
      </c>
      <c r="Z9075" t="s">
        <v>21048</v>
      </c>
      <c r="AC9075" t="s">
        <v>33094</v>
      </c>
      <c r="AG9075" t="s">
        <v>33095</v>
      </c>
      <c r="AH9075" s="8" t="s">
        <v>33101</v>
      </c>
      <c r="AI9075" t="s">
        <v>33097</v>
      </c>
      <c r="AJ9075" t="s">
        <v>33102</v>
      </c>
    </row>
    <row r="9076" spans="1:36" ht="17.25" hidden="1" customHeight="1" x14ac:dyDescent="0.2">
      <c r="A9076" s="4" t="s">
        <v>33089</v>
      </c>
      <c r="B9076" t="s">
        <v>33019</v>
      </c>
      <c r="C9076" t="s">
        <v>33090</v>
      </c>
      <c r="D9076" t="s">
        <v>33091</v>
      </c>
      <c r="E9076" t="s">
        <v>191</v>
      </c>
      <c r="F9076" t="s">
        <v>617</v>
      </c>
      <c r="G9076" s="25">
        <v>450</v>
      </c>
      <c r="H9076" t="s">
        <v>42</v>
      </c>
      <c r="I9076" t="s">
        <v>43</v>
      </c>
      <c r="J9076" t="s">
        <v>559</v>
      </c>
      <c r="N9076" s="24">
        <v>2004</v>
      </c>
      <c r="R9076" s="7">
        <v>35.085099999999997</v>
      </c>
      <c r="S9076" s="7">
        <v>129.00030000000001</v>
      </c>
      <c r="T9076" t="s">
        <v>46</v>
      </c>
      <c r="U9076" t="s">
        <v>33092</v>
      </c>
      <c r="X9076" t="s">
        <v>33093</v>
      </c>
      <c r="Y9076" t="s">
        <v>19854</v>
      </c>
      <c r="Z9076" t="s">
        <v>21048</v>
      </c>
      <c r="AC9076" t="s">
        <v>33094</v>
      </c>
      <c r="AG9076" t="s">
        <v>33095</v>
      </c>
      <c r="AH9076" s="8" t="s">
        <v>33103</v>
      </c>
      <c r="AI9076" t="s">
        <v>33097</v>
      </c>
      <c r="AJ9076" t="s">
        <v>33104</v>
      </c>
    </row>
    <row r="9077" spans="1:36" ht="17.25" hidden="1" customHeight="1" x14ac:dyDescent="0.2">
      <c r="A9077" s="4" t="s">
        <v>33105</v>
      </c>
      <c r="B9077" t="s">
        <v>33019</v>
      </c>
      <c r="C9077" t="s">
        <v>33106</v>
      </c>
      <c r="E9077" t="s">
        <v>40</v>
      </c>
      <c r="F9077" t="s">
        <v>617</v>
      </c>
      <c r="G9077" s="25">
        <v>115</v>
      </c>
      <c r="H9077" t="s">
        <v>42</v>
      </c>
      <c r="I9077" t="s">
        <v>43</v>
      </c>
      <c r="J9077" t="s">
        <v>44</v>
      </c>
      <c r="N9077" s="24">
        <v>2012</v>
      </c>
      <c r="R9077" s="7">
        <v>37.654336999999998</v>
      </c>
      <c r="S9077" s="7">
        <v>127.113123</v>
      </c>
      <c r="T9077" t="s">
        <v>504</v>
      </c>
      <c r="U9077" t="s">
        <v>33107</v>
      </c>
      <c r="V9077" t="s">
        <v>33108</v>
      </c>
      <c r="X9077" t="s">
        <v>33031</v>
      </c>
      <c r="Y9077" t="s">
        <v>19854</v>
      </c>
      <c r="Z9077" t="s">
        <v>21048</v>
      </c>
      <c r="AC9077" t="s">
        <v>33109</v>
      </c>
      <c r="AG9077" t="s">
        <v>33110</v>
      </c>
      <c r="AI9077" t="s">
        <v>33111</v>
      </c>
      <c r="AJ9077" t="s">
        <v>33112</v>
      </c>
    </row>
    <row r="9078" spans="1:36" ht="17.25" hidden="1" customHeight="1" x14ac:dyDescent="0.2">
      <c r="A9078" s="4" t="s">
        <v>33113</v>
      </c>
      <c r="B9078" t="s">
        <v>33019</v>
      </c>
      <c r="C9078" t="s">
        <v>33114</v>
      </c>
      <c r="D9078" t="s">
        <v>33115</v>
      </c>
      <c r="E9078" t="s">
        <v>40</v>
      </c>
      <c r="F9078" t="s">
        <v>570</v>
      </c>
      <c r="G9078" s="25">
        <v>58.3</v>
      </c>
      <c r="H9078" t="s">
        <v>42</v>
      </c>
      <c r="I9078" t="s">
        <v>45</v>
      </c>
      <c r="J9078" t="s">
        <v>44</v>
      </c>
      <c r="N9078" s="8" t="s">
        <v>45</v>
      </c>
      <c r="R9078" s="7">
        <v>36.604953934527799</v>
      </c>
      <c r="S9078" s="7">
        <v>127.443222575004</v>
      </c>
      <c r="T9078" t="s">
        <v>46</v>
      </c>
      <c r="U9078" t="s">
        <v>33116</v>
      </c>
      <c r="X9078" t="s">
        <v>33117</v>
      </c>
      <c r="Y9078" t="s">
        <v>19854</v>
      </c>
      <c r="Z9078" t="s">
        <v>21048</v>
      </c>
      <c r="AI9078" t="s">
        <v>33118</v>
      </c>
      <c r="AJ9078" t="s">
        <v>33119</v>
      </c>
    </row>
    <row r="9079" spans="1:36" ht="17.25" hidden="1" customHeight="1" x14ac:dyDescent="0.2">
      <c r="A9079" s="4" t="s">
        <v>33136</v>
      </c>
      <c r="B9079" t="s">
        <v>33019</v>
      </c>
      <c r="C9079" t="s">
        <v>33137</v>
      </c>
      <c r="D9079" t="s">
        <v>33138</v>
      </c>
      <c r="E9079" t="s">
        <v>565</v>
      </c>
      <c r="F9079" t="s">
        <v>570</v>
      </c>
      <c r="G9079" s="25">
        <v>465</v>
      </c>
      <c r="H9079" t="s">
        <v>42</v>
      </c>
      <c r="I9079" t="s">
        <v>43</v>
      </c>
      <c r="J9079" t="s">
        <v>559</v>
      </c>
      <c r="N9079" s="24">
        <v>1997</v>
      </c>
      <c r="R9079" s="7">
        <v>36.997163220700401</v>
      </c>
      <c r="S9079" s="7">
        <v>126.365229597712</v>
      </c>
      <c r="T9079" t="s">
        <v>46</v>
      </c>
      <c r="U9079" t="s">
        <v>33139</v>
      </c>
      <c r="X9079" t="s">
        <v>33051</v>
      </c>
      <c r="Y9079" t="s">
        <v>19854</v>
      </c>
      <c r="Z9079" t="s">
        <v>21048</v>
      </c>
      <c r="AG9079" t="s">
        <v>33140</v>
      </c>
      <c r="AH9079" s="24">
        <v>1111222</v>
      </c>
      <c r="AI9079" t="s">
        <v>33141</v>
      </c>
      <c r="AJ9079" t="s">
        <v>33142</v>
      </c>
    </row>
    <row r="9080" spans="1:36" ht="17.25" hidden="1" customHeight="1" x14ac:dyDescent="0.2">
      <c r="A9080" s="4" t="s">
        <v>33144</v>
      </c>
      <c r="B9080" t="s">
        <v>33019</v>
      </c>
      <c r="C9080" t="s">
        <v>33145</v>
      </c>
      <c r="E9080" t="s">
        <v>40</v>
      </c>
      <c r="F9080" t="s">
        <v>617</v>
      </c>
      <c r="G9080" s="25">
        <v>290</v>
      </c>
      <c r="H9080" t="s">
        <v>558</v>
      </c>
      <c r="I9080" t="s">
        <v>43</v>
      </c>
      <c r="J9080" t="s">
        <v>44</v>
      </c>
      <c r="K9080" t="s">
        <v>87</v>
      </c>
      <c r="N9080" s="8" t="s">
        <v>45</v>
      </c>
      <c r="R9080" s="7">
        <v>37.004491312610497</v>
      </c>
      <c r="S9080" s="7">
        <v>126.414957843634</v>
      </c>
      <c r="T9080" t="s">
        <v>46</v>
      </c>
      <c r="U9080" t="s">
        <v>33146</v>
      </c>
      <c r="X9080" t="s">
        <v>33117</v>
      </c>
      <c r="Y9080" t="s">
        <v>19854</v>
      </c>
      <c r="Z9080" t="s">
        <v>21048</v>
      </c>
      <c r="AG9080" t="s">
        <v>33147</v>
      </c>
      <c r="AH9080" s="24">
        <v>1313364</v>
      </c>
      <c r="AI9080" t="s">
        <v>33148</v>
      </c>
      <c r="AJ9080" t="s">
        <v>33149</v>
      </c>
    </row>
    <row r="9081" spans="1:36" ht="17.25" hidden="1" customHeight="1" x14ac:dyDescent="0.2">
      <c r="A9081" s="4" t="s">
        <v>33150</v>
      </c>
      <c r="B9081" t="s">
        <v>33019</v>
      </c>
      <c r="C9081" t="s">
        <v>33151</v>
      </c>
      <c r="D9081" t="s">
        <v>33152</v>
      </c>
      <c r="E9081" t="s">
        <v>40</v>
      </c>
      <c r="F9081" t="s">
        <v>617</v>
      </c>
      <c r="G9081" s="25">
        <v>538</v>
      </c>
      <c r="H9081" t="s">
        <v>42</v>
      </c>
      <c r="I9081" t="s">
        <v>43</v>
      </c>
      <c r="J9081" t="s">
        <v>559</v>
      </c>
      <c r="N9081" s="24">
        <v>2001</v>
      </c>
      <c r="R9081" s="7">
        <v>36.959000000000003</v>
      </c>
      <c r="S9081" s="7">
        <v>126.7825</v>
      </c>
      <c r="T9081" t="s">
        <v>46</v>
      </c>
      <c r="U9081" t="s">
        <v>33153</v>
      </c>
      <c r="X9081" t="s">
        <v>33117</v>
      </c>
      <c r="Y9081" t="s">
        <v>19854</v>
      </c>
      <c r="Z9081" t="s">
        <v>21048</v>
      </c>
      <c r="AC9081" t="s">
        <v>33154</v>
      </c>
      <c r="AG9081" t="s">
        <v>33155</v>
      </c>
      <c r="AH9081" s="8" t="s">
        <v>33156</v>
      </c>
      <c r="AI9081" t="s">
        <v>33157</v>
      </c>
      <c r="AJ9081" t="s">
        <v>33158</v>
      </c>
    </row>
    <row r="9082" spans="1:36" ht="17.25" hidden="1" customHeight="1" x14ac:dyDescent="0.2">
      <c r="A9082" s="4" t="s">
        <v>33150</v>
      </c>
      <c r="B9082" t="s">
        <v>33019</v>
      </c>
      <c r="C9082" t="s">
        <v>33151</v>
      </c>
      <c r="D9082" t="s">
        <v>33152</v>
      </c>
      <c r="E9082" t="s">
        <v>56</v>
      </c>
      <c r="F9082" t="s">
        <v>617</v>
      </c>
      <c r="G9082" s="25">
        <v>550</v>
      </c>
      <c r="H9082" t="s">
        <v>42</v>
      </c>
      <c r="I9082" t="s">
        <v>43</v>
      </c>
      <c r="J9082" t="s">
        <v>559</v>
      </c>
      <c r="N9082" s="24">
        <v>2008</v>
      </c>
      <c r="R9082" s="7">
        <v>36.959000000000003</v>
      </c>
      <c r="S9082" s="7">
        <v>126.7825</v>
      </c>
      <c r="T9082" t="s">
        <v>46</v>
      </c>
      <c r="U9082" t="s">
        <v>33153</v>
      </c>
      <c r="X9082" t="s">
        <v>33117</v>
      </c>
      <c r="Y9082" t="s">
        <v>19854</v>
      </c>
      <c r="Z9082" t="s">
        <v>21048</v>
      </c>
      <c r="AC9082" t="s">
        <v>33154</v>
      </c>
      <c r="AG9082" t="s">
        <v>33155</v>
      </c>
      <c r="AH9082" s="8" t="s">
        <v>33159</v>
      </c>
      <c r="AI9082" t="s">
        <v>33157</v>
      </c>
      <c r="AJ9082" t="s">
        <v>33160</v>
      </c>
    </row>
    <row r="9083" spans="1:36" ht="17.25" hidden="1" customHeight="1" x14ac:dyDescent="0.2">
      <c r="A9083" s="4" t="s">
        <v>33209</v>
      </c>
      <c r="B9083" t="s">
        <v>33019</v>
      </c>
      <c r="C9083" t="s">
        <v>33210</v>
      </c>
      <c r="D9083" t="s">
        <v>33211</v>
      </c>
      <c r="E9083" t="s">
        <v>40</v>
      </c>
      <c r="F9083" t="s">
        <v>617</v>
      </c>
      <c r="G9083" s="25">
        <v>718</v>
      </c>
      <c r="H9083" t="s">
        <v>42</v>
      </c>
      <c r="I9083" t="s">
        <v>43</v>
      </c>
      <c r="J9083" t="s">
        <v>559</v>
      </c>
      <c r="N9083" s="24">
        <v>2010</v>
      </c>
      <c r="R9083" s="7">
        <v>35.983600000000003</v>
      </c>
      <c r="S9083" s="7">
        <v>126.7307</v>
      </c>
      <c r="T9083" t="s">
        <v>46</v>
      </c>
      <c r="U9083" t="s">
        <v>33212</v>
      </c>
      <c r="X9083" t="s">
        <v>33213</v>
      </c>
      <c r="Y9083" t="s">
        <v>19854</v>
      </c>
      <c r="Z9083" t="s">
        <v>21048</v>
      </c>
      <c r="AG9083" t="s">
        <v>33214</v>
      </c>
      <c r="AH9083" s="8" t="s">
        <v>33215</v>
      </c>
      <c r="AI9083" t="s">
        <v>33216</v>
      </c>
      <c r="AJ9083" t="s">
        <v>33217</v>
      </c>
    </row>
    <row r="9084" spans="1:36" ht="17.25" hidden="1" customHeight="1" x14ac:dyDescent="0.2">
      <c r="A9084" s="4" t="s">
        <v>33218</v>
      </c>
      <c r="B9084" t="s">
        <v>33019</v>
      </c>
      <c r="C9084" t="s">
        <v>33219</v>
      </c>
      <c r="D9084" t="s">
        <v>33220</v>
      </c>
      <c r="E9084" t="s">
        <v>40</v>
      </c>
      <c r="F9084" t="s">
        <v>617</v>
      </c>
      <c r="G9084" s="25">
        <v>145</v>
      </c>
      <c r="H9084" t="s">
        <v>42</v>
      </c>
      <c r="I9084" t="s">
        <v>45</v>
      </c>
      <c r="J9084" t="s">
        <v>44</v>
      </c>
      <c r="N9084" s="24">
        <v>2011</v>
      </c>
      <c r="R9084" s="7">
        <v>37.299683000000002</v>
      </c>
      <c r="S9084" s="7">
        <v>127.057892</v>
      </c>
      <c r="T9084" t="s">
        <v>46</v>
      </c>
      <c r="U9084" t="s">
        <v>33221</v>
      </c>
      <c r="X9084" t="s">
        <v>33031</v>
      </c>
      <c r="Y9084" t="s">
        <v>19854</v>
      </c>
      <c r="Z9084" t="s">
        <v>21048</v>
      </c>
      <c r="AC9084" t="s">
        <v>33222</v>
      </c>
      <c r="AG9084" t="s">
        <v>33223</v>
      </c>
      <c r="AI9084" t="s">
        <v>33224</v>
      </c>
      <c r="AJ9084" t="s">
        <v>33225</v>
      </c>
    </row>
    <row r="9085" spans="1:36" ht="17.25" hidden="1" customHeight="1" x14ac:dyDescent="0.2">
      <c r="A9085" s="4" t="s">
        <v>33226</v>
      </c>
      <c r="B9085" t="s">
        <v>33019</v>
      </c>
      <c r="C9085" t="s">
        <v>33227</v>
      </c>
      <c r="D9085" t="s">
        <v>33228</v>
      </c>
      <c r="E9085" t="s">
        <v>40</v>
      </c>
      <c r="F9085" t="s">
        <v>617</v>
      </c>
      <c r="G9085" s="25">
        <v>563</v>
      </c>
      <c r="H9085" t="s">
        <v>42</v>
      </c>
      <c r="I9085" t="s">
        <v>43</v>
      </c>
      <c r="J9085" t="s">
        <v>559</v>
      </c>
      <c r="N9085" s="24">
        <v>2006</v>
      </c>
      <c r="P9085" s="25"/>
      <c r="R9085" s="7">
        <v>34.889499999999998</v>
      </c>
      <c r="S9085" s="7">
        <v>127.7747</v>
      </c>
      <c r="T9085" t="s">
        <v>46</v>
      </c>
      <c r="U9085" t="s">
        <v>33229</v>
      </c>
      <c r="X9085" t="s">
        <v>33230</v>
      </c>
      <c r="Y9085" t="s">
        <v>19854</v>
      </c>
      <c r="Z9085" t="s">
        <v>21048</v>
      </c>
      <c r="AC9085" t="s">
        <v>33231</v>
      </c>
      <c r="AG9085" t="s">
        <v>33232</v>
      </c>
      <c r="AH9085" s="8" t="s">
        <v>33233</v>
      </c>
      <c r="AI9085" t="s">
        <v>33234</v>
      </c>
      <c r="AJ9085" t="s">
        <v>33235</v>
      </c>
    </row>
    <row r="9086" spans="1:36" ht="17.25" hidden="1" customHeight="1" x14ac:dyDescent="0.2">
      <c r="A9086" s="4" t="s">
        <v>33226</v>
      </c>
      <c r="B9086" t="s">
        <v>33019</v>
      </c>
      <c r="C9086" t="s">
        <v>33227</v>
      </c>
      <c r="D9086" t="s">
        <v>33228</v>
      </c>
      <c r="E9086" t="s">
        <v>56</v>
      </c>
      <c r="F9086" t="s">
        <v>617</v>
      </c>
      <c r="G9086" s="25">
        <v>563</v>
      </c>
      <c r="H9086" t="s">
        <v>42</v>
      </c>
      <c r="I9086" t="s">
        <v>43</v>
      </c>
      <c r="J9086" t="s">
        <v>559</v>
      </c>
      <c r="N9086" s="24">
        <v>2006</v>
      </c>
      <c r="R9086" s="7">
        <v>34.889499999999998</v>
      </c>
      <c r="S9086" s="7">
        <v>127.7747</v>
      </c>
      <c r="T9086" t="s">
        <v>46</v>
      </c>
      <c r="U9086" t="s">
        <v>33229</v>
      </c>
      <c r="X9086" t="s">
        <v>33230</v>
      </c>
      <c r="Y9086" t="s">
        <v>19854</v>
      </c>
      <c r="Z9086" t="s">
        <v>21048</v>
      </c>
      <c r="AC9086" t="s">
        <v>33231</v>
      </c>
      <c r="AG9086" t="s">
        <v>33232</v>
      </c>
      <c r="AH9086" s="8" t="s">
        <v>33236</v>
      </c>
      <c r="AI9086" t="s">
        <v>33234</v>
      </c>
      <c r="AJ9086" t="s">
        <v>33237</v>
      </c>
    </row>
    <row r="9087" spans="1:36" ht="17.25" hidden="1" customHeight="1" x14ac:dyDescent="0.2">
      <c r="A9087" s="4" t="s">
        <v>33238</v>
      </c>
      <c r="B9087" t="s">
        <v>33019</v>
      </c>
      <c r="C9087" t="s">
        <v>33239</v>
      </c>
      <c r="E9087" t="s">
        <v>40</v>
      </c>
      <c r="F9087" t="s">
        <v>21045</v>
      </c>
      <c r="G9087" s="25">
        <v>500</v>
      </c>
      <c r="H9087" t="s">
        <v>42</v>
      </c>
      <c r="I9087" t="s">
        <v>43</v>
      </c>
      <c r="J9087" t="s">
        <v>45</v>
      </c>
      <c r="N9087" s="24">
        <v>1999</v>
      </c>
      <c r="R9087" s="7">
        <v>34.931800000000003</v>
      </c>
      <c r="S9087" s="7">
        <v>127.726052</v>
      </c>
      <c r="T9087" t="s">
        <v>504</v>
      </c>
      <c r="U9087" t="s">
        <v>33229</v>
      </c>
      <c r="X9087" t="s">
        <v>33230</v>
      </c>
      <c r="Y9087" t="s">
        <v>19854</v>
      </c>
      <c r="Z9087" t="s">
        <v>21048</v>
      </c>
      <c r="AG9087" t="s">
        <v>33240</v>
      </c>
      <c r="AI9087" t="s">
        <v>33241</v>
      </c>
      <c r="AJ9087" t="s">
        <v>33242</v>
      </c>
    </row>
    <row r="9088" spans="1:36" ht="17.25" hidden="1" customHeight="1" x14ac:dyDescent="0.2">
      <c r="A9088" s="4" t="s">
        <v>33257</v>
      </c>
      <c r="B9088" t="s">
        <v>33019</v>
      </c>
      <c r="C9088" t="s">
        <v>33258</v>
      </c>
      <c r="D9088" t="s">
        <v>33259</v>
      </c>
      <c r="E9088" t="s">
        <v>40</v>
      </c>
      <c r="F9088" t="s">
        <v>617</v>
      </c>
      <c r="G9088" s="25">
        <v>105</v>
      </c>
      <c r="H9088" t="s">
        <v>42</v>
      </c>
      <c r="I9088" t="s">
        <v>43</v>
      </c>
      <c r="J9088" t="s">
        <v>45</v>
      </c>
      <c r="N9088" s="24">
        <v>1997</v>
      </c>
      <c r="R9088" s="7">
        <v>33.402795936718803</v>
      </c>
      <c r="S9088" s="7">
        <v>126.27209598418099</v>
      </c>
      <c r="T9088" t="s">
        <v>46</v>
      </c>
      <c r="U9088" t="s">
        <v>33260</v>
      </c>
      <c r="W9088" t="s">
        <v>33261</v>
      </c>
      <c r="X9088" t="s">
        <v>33262</v>
      </c>
      <c r="Y9088" t="s">
        <v>19854</v>
      </c>
      <c r="Z9088" t="s">
        <v>21048</v>
      </c>
      <c r="AC9088" t="s">
        <v>33263</v>
      </c>
      <c r="AI9088" t="s">
        <v>33264</v>
      </c>
      <c r="AJ9088" t="s">
        <v>33265</v>
      </c>
    </row>
    <row r="9089" spans="1:36" ht="17.25" hidden="1" customHeight="1" x14ac:dyDescent="0.2">
      <c r="A9089" s="4" t="s">
        <v>33273</v>
      </c>
      <c r="B9089" t="s">
        <v>33019</v>
      </c>
      <c r="C9089" t="s">
        <v>33274</v>
      </c>
      <c r="D9089" t="s">
        <v>33275</v>
      </c>
      <c r="E9089" t="s">
        <v>40</v>
      </c>
      <c r="F9089" t="s">
        <v>617</v>
      </c>
      <c r="G9089" s="25">
        <v>512.29999999999995</v>
      </c>
      <c r="H9089" t="s">
        <v>42</v>
      </c>
      <c r="I9089" t="s">
        <v>43</v>
      </c>
      <c r="J9089" t="s">
        <v>44</v>
      </c>
      <c r="N9089" s="24">
        <v>2008</v>
      </c>
      <c r="R9089" s="7">
        <v>37.215499999999999</v>
      </c>
      <c r="S9089" s="7">
        <v>127.0778</v>
      </c>
      <c r="T9089" t="s">
        <v>504</v>
      </c>
      <c r="U9089" t="s">
        <v>33183</v>
      </c>
      <c r="X9089" t="s">
        <v>33031</v>
      </c>
      <c r="Y9089" t="s">
        <v>19854</v>
      </c>
      <c r="Z9089" t="s">
        <v>21048</v>
      </c>
      <c r="AC9089" t="s">
        <v>33183</v>
      </c>
      <c r="AG9089" t="s">
        <v>33276</v>
      </c>
      <c r="AI9089" t="s">
        <v>33277</v>
      </c>
      <c r="AJ9089" t="s">
        <v>33278</v>
      </c>
    </row>
    <row r="9090" spans="1:36" ht="17.25" hidden="1" customHeight="1" x14ac:dyDescent="0.2">
      <c r="A9090" s="4" t="s">
        <v>33285</v>
      </c>
      <c r="B9090" t="s">
        <v>33019</v>
      </c>
      <c r="C9090" t="s">
        <v>33286</v>
      </c>
      <c r="E9090" t="s">
        <v>40</v>
      </c>
      <c r="F9090" t="s">
        <v>617</v>
      </c>
      <c r="G9090" s="25">
        <v>630</v>
      </c>
      <c r="H9090" t="s">
        <v>42</v>
      </c>
      <c r="I9090" t="s">
        <v>43</v>
      </c>
      <c r="J9090" t="s">
        <v>44</v>
      </c>
      <c r="N9090" s="24">
        <v>1993</v>
      </c>
      <c r="R9090" s="7">
        <v>37.647871000000002</v>
      </c>
      <c r="S9090" s="7">
        <v>126.797366</v>
      </c>
      <c r="T9090" t="s">
        <v>46</v>
      </c>
      <c r="U9090" t="s">
        <v>33287</v>
      </c>
      <c r="X9090" t="s">
        <v>33031</v>
      </c>
      <c r="Y9090" t="s">
        <v>19854</v>
      </c>
      <c r="Z9090" t="s">
        <v>21048</v>
      </c>
      <c r="AG9090" t="s">
        <v>33288</v>
      </c>
      <c r="AI9090" t="s">
        <v>33289</v>
      </c>
      <c r="AJ9090" t="s">
        <v>33290</v>
      </c>
    </row>
    <row r="9091" spans="1:36" ht="17.25" hidden="1" customHeight="1" x14ac:dyDescent="0.2">
      <c r="A9091" s="4" t="s">
        <v>33285</v>
      </c>
      <c r="B9091" t="s">
        <v>33019</v>
      </c>
      <c r="C9091" t="s">
        <v>33286</v>
      </c>
      <c r="E9091" t="s">
        <v>56</v>
      </c>
      <c r="F9091" t="s">
        <v>617</v>
      </c>
      <c r="G9091" s="25">
        <v>300</v>
      </c>
      <c r="H9091" t="s">
        <v>42</v>
      </c>
      <c r="I9091" t="s">
        <v>43</v>
      </c>
      <c r="J9091" t="s">
        <v>44</v>
      </c>
      <c r="N9091" s="24">
        <v>1996</v>
      </c>
      <c r="R9091" s="7">
        <v>37.647871000000002</v>
      </c>
      <c r="S9091" s="7">
        <v>126.797366</v>
      </c>
      <c r="T9091" t="s">
        <v>46</v>
      </c>
      <c r="U9091" t="s">
        <v>33287</v>
      </c>
      <c r="X9091" t="s">
        <v>33031</v>
      </c>
      <c r="Y9091" t="s">
        <v>19854</v>
      </c>
      <c r="Z9091" t="s">
        <v>21048</v>
      </c>
      <c r="AG9091" t="s">
        <v>33288</v>
      </c>
      <c r="AI9091" t="s">
        <v>33289</v>
      </c>
      <c r="AJ9091" t="s">
        <v>33291</v>
      </c>
    </row>
    <row r="9092" spans="1:36" ht="17.25" hidden="1" customHeight="1" x14ac:dyDescent="0.2">
      <c r="A9092" s="4" t="s">
        <v>33292</v>
      </c>
      <c r="B9092" t="s">
        <v>33019</v>
      </c>
      <c r="C9092" t="s">
        <v>33293</v>
      </c>
      <c r="D9092" t="s">
        <v>33294</v>
      </c>
      <c r="E9092" t="s">
        <v>40</v>
      </c>
      <c r="F9092" t="s">
        <v>617</v>
      </c>
      <c r="G9092" s="25">
        <v>127</v>
      </c>
      <c r="H9092" t="s">
        <v>42</v>
      </c>
      <c r="I9092" t="s">
        <v>43</v>
      </c>
      <c r="J9092" t="s">
        <v>44</v>
      </c>
      <c r="N9092" s="24">
        <v>2001</v>
      </c>
      <c r="O9092" s="25"/>
      <c r="R9092" s="7">
        <v>37.494413615868503</v>
      </c>
      <c r="S9092" s="7">
        <v>126.475520074172</v>
      </c>
      <c r="T9092" t="s">
        <v>46</v>
      </c>
      <c r="U9092" t="s">
        <v>33295</v>
      </c>
      <c r="X9092" t="s">
        <v>33031</v>
      </c>
      <c r="Y9092" t="s">
        <v>19854</v>
      </c>
      <c r="Z9092" t="s">
        <v>21048</v>
      </c>
      <c r="AI9092" t="s">
        <v>33296</v>
      </c>
      <c r="AJ9092" t="s">
        <v>33297</v>
      </c>
    </row>
    <row r="9093" spans="1:36" ht="17.25" hidden="1" customHeight="1" x14ac:dyDescent="0.2">
      <c r="A9093" s="4" t="s">
        <v>33298</v>
      </c>
      <c r="B9093" t="s">
        <v>33019</v>
      </c>
      <c r="C9093" t="s">
        <v>33299</v>
      </c>
      <c r="E9093" t="s">
        <v>40</v>
      </c>
      <c r="F9093" t="s">
        <v>570</v>
      </c>
      <c r="G9093" s="25">
        <v>40</v>
      </c>
      <c r="H9093" t="s">
        <v>806</v>
      </c>
      <c r="I9093" t="s">
        <v>528</v>
      </c>
      <c r="J9093" t="s">
        <v>559</v>
      </c>
      <c r="N9093" s="24">
        <v>2005</v>
      </c>
      <c r="O9093" s="24">
        <v>2022</v>
      </c>
      <c r="R9093" s="7">
        <v>33.534542299999998</v>
      </c>
      <c r="S9093" s="7">
        <v>126.59330199999999</v>
      </c>
      <c r="T9093" t="s">
        <v>46</v>
      </c>
      <c r="U9093" t="s">
        <v>33261</v>
      </c>
      <c r="X9093" t="s">
        <v>33262</v>
      </c>
      <c r="Y9093" t="s">
        <v>19854</v>
      </c>
      <c r="Z9093" t="s">
        <v>21048</v>
      </c>
      <c r="AC9093" t="s">
        <v>33300</v>
      </c>
      <c r="AG9093" t="s">
        <v>33301</v>
      </c>
      <c r="AI9093" t="s">
        <v>33302</v>
      </c>
      <c r="AJ9093" t="s">
        <v>33303</v>
      </c>
    </row>
    <row r="9094" spans="1:36" ht="17.25" hidden="1" customHeight="1" x14ac:dyDescent="0.2">
      <c r="A9094" s="4" t="s">
        <v>33298</v>
      </c>
      <c r="B9094" t="s">
        <v>33019</v>
      </c>
      <c r="C9094" t="s">
        <v>33299</v>
      </c>
      <c r="E9094" t="s">
        <v>56</v>
      </c>
      <c r="F9094" t="s">
        <v>570</v>
      </c>
      <c r="G9094" s="5">
        <v>40</v>
      </c>
      <c r="H9094" t="s">
        <v>42</v>
      </c>
      <c r="I9094" t="s">
        <v>528</v>
      </c>
      <c r="J9094" t="s">
        <v>559</v>
      </c>
      <c r="N9094" s="6">
        <v>2009</v>
      </c>
      <c r="O9094" s="24">
        <v>2023</v>
      </c>
      <c r="P9094" s="25"/>
      <c r="R9094" s="7">
        <v>33.534542299999998</v>
      </c>
      <c r="S9094" s="7">
        <v>126.59330199999999</v>
      </c>
      <c r="T9094" t="s">
        <v>46</v>
      </c>
      <c r="U9094" t="s">
        <v>33261</v>
      </c>
      <c r="X9094" t="s">
        <v>33262</v>
      </c>
      <c r="Y9094" t="s">
        <v>19854</v>
      </c>
      <c r="Z9094" t="s">
        <v>21048</v>
      </c>
      <c r="AC9094" t="s">
        <v>33300</v>
      </c>
      <c r="AI9094" t="s">
        <v>33302</v>
      </c>
      <c r="AJ9094" t="s">
        <v>33304</v>
      </c>
    </row>
    <row r="9095" spans="1:36" ht="17.25" hidden="1" customHeight="1" x14ac:dyDescent="0.2">
      <c r="A9095" s="4" t="s">
        <v>33307</v>
      </c>
      <c r="B9095" t="s">
        <v>33019</v>
      </c>
      <c r="C9095" t="s">
        <v>33308</v>
      </c>
      <c r="D9095" t="s">
        <v>33309</v>
      </c>
      <c r="E9095" t="s">
        <v>40</v>
      </c>
      <c r="F9095" t="s">
        <v>617</v>
      </c>
      <c r="G9095" s="5">
        <v>504</v>
      </c>
      <c r="H9095" t="s">
        <v>42</v>
      </c>
      <c r="I9095" t="s">
        <v>43</v>
      </c>
      <c r="J9095" t="s">
        <v>44</v>
      </c>
      <c r="N9095" s="6">
        <v>2005</v>
      </c>
      <c r="P9095" s="25"/>
      <c r="R9095" s="7">
        <v>37.510899999999999</v>
      </c>
      <c r="S9095" s="7">
        <v>126.60899999999999</v>
      </c>
      <c r="T9095" t="s">
        <v>46</v>
      </c>
      <c r="U9095" t="s">
        <v>33295</v>
      </c>
      <c r="X9095" t="s">
        <v>33310</v>
      </c>
      <c r="Y9095" t="s">
        <v>19854</v>
      </c>
      <c r="Z9095" t="s">
        <v>21048</v>
      </c>
      <c r="AG9095" t="s">
        <v>33311</v>
      </c>
      <c r="AH9095" s="8" t="s">
        <v>33312</v>
      </c>
      <c r="AI9095" t="s">
        <v>33313</v>
      </c>
      <c r="AJ9095" t="s">
        <v>33314</v>
      </c>
    </row>
    <row r="9096" spans="1:36" ht="17.25" hidden="1" customHeight="1" x14ac:dyDescent="0.2">
      <c r="A9096" s="4" t="s">
        <v>33307</v>
      </c>
      <c r="B9096" t="s">
        <v>33019</v>
      </c>
      <c r="C9096" t="s">
        <v>33308</v>
      </c>
      <c r="D9096" t="s">
        <v>33309</v>
      </c>
      <c r="E9096" t="s">
        <v>56</v>
      </c>
      <c r="F9096" t="s">
        <v>617</v>
      </c>
      <c r="G9096" s="5">
        <v>509</v>
      </c>
      <c r="H9096" t="s">
        <v>42</v>
      </c>
      <c r="I9096" t="s">
        <v>43</v>
      </c>
      <c r="J9096" t="s">
        <v>44</v>
      </c>
      <c r="N9096" s="6">
        <v>2009</v>
      </c>
      <c r="R9096" s="7">
        <v>37.510899999999999</v>
      </c>
      <c r="S9096" s="7">
        <v>126.60899999999999</v>
      </c>
      <c r="T9096" t="s">
        <v>46</v>
      </c>
      <c r="U9096" t="s">
        <v>33295</v>
      </c>
      <c r="X9096" t="s">
        <v>33310</v>
      </c>
      <c r="Y9096" t="s">
        <v>19854</v>
      </c>
      <c r="Z9096" t="s">
        <v>21048</v>
      </c>
      <c r="AG9096" t="s">
        <v>33311</v>
      </c>
      <c r="AH9096" s="8" t="s">
        <v>33315</v>
      </c>
      <c r="AI9096" t="s">
        <v>33313</v>
      </c>
      <c r="AJ9096" t="s">
        <v>33316</v>
      </c>
    </row>
    <row r="9097" spans="1:36" ht="17.25" hidden="1" customHeight="1" x14ac:dyDescent="0.2">
      <c r="A9097" s="4" t="s">
        <v>33307</v>
      </c>
      <c r="B9097" t="s">
        <v>33019</v>
      </c>
      <c r="C9097" t="s">
        <v>33308</v>
      </c>
      <c r="D9097" t="s">
        <v>33309</v>
      </c>
      <c r="E9097" t="s">
        <v>58</v>
      </c>
      <c r="F9097" t="s">
        <v>617</v>
      </c>
      <c r="G9097" s="5">
        <v>450</v>
      </c>
      <c r="H9097" t="s">
        <v>42</v>
      </c>
      <c r="I9097" t="s">
        <v>43</v>
      </c>
      <c r="J9097" t="s">
        <v>44</v>
      </c>
      <c r="N9097" s="6">
        <v>2012</v>
      </c>
      <c r="R9097" s="7">
        <v>37.510899999999999</v>
      </c>
      <c r="S9097" s="7">
        <v>126.60899999999999</v>
      </c>
      <c r="T9097" t="s">
        <v>46</v>
      </c>
      <c r="U9097" t="s">
        <v>33295</v>
      </c>
      <c r="X9097" t="s">
        <v>33310</v>
      </c>
      <c r="Y9097" t="s">
        <v>19854</v>
      </c>
      <c r="Z9097" t="s">
        <v>21048</v>
      </c>
      <c r="AG9097" t="s">
        <v>33311</v>
      </c>
      <c r="AH9097" s="8" t="s">
        <v>33317</v>
      </c>
      <c r="AI9097" t="s">
        <v>33313</v>
      </c>
      <c r="AJ9097" t="s">
        <v>33318</v>
      </c>
    </row>
    <row r="9098" spans="1:36" ht="17.25" hidden="1" customHeight="1" x14ac:dyDescent="0.2">
      <c r="A9098" s="4" t="s">
        <v>33333</v>
      </c>
      <c r="B9098" t="s">
        <v>33019</v>
      </c>
      <c r="C9098" t="s">
        <v>33334</v>
      </c>
      <c r="E9098" t="s">
        <v>40</v>
      </c>
      <c r="F9098" t="s">
        <v>617</v>
      </c>
      <c r="G9098" s="5">
        <v>270</v>
      </c>
      <c r="H9098" t="s">
        <v>139</v>
      </c>
      <c r="I9098" t="s">
        <v>43</v>
      </c>
      <c r="J9098" t="s">
        <v>559</v>
      </c>
      <c r="N9098" s="27" t="s">
        <v>45</v>
      </c>
      <c r="R9098" s="7">
        <v>35.432712600000002</v>
      </c>
      <c r="S9098" s="7">
        <v>129.26542620000001</v>
      </c>
      <c r="T9098" t="s">
        <v>504</v>
      </c>
      <c r="U9098" t="s">
        <v>33335</v>
      </c>
      <c r="X9098" t="s">
        <v>33166</v>
      </c>
      <c r="Y9098" t="s">
        <v>19854</v>
      </c>
      <c r="Z9098" t="s">
        <v>21048</v>
      </c>
      <c r="AC9098" t="s">
        <v>33336</v>
      </c>
      <c r="AG9098" t="s">
        <v>33337</v>
      </c>
      <c r="AH9098" s="27" t="s">
        <v>33338</v>
      </c>
      <c r="AI9098" t="s">
        <v>33339</v>
      </c>
      <c r="AJ9098" t="s">
        <v>33340</v>
      </c>
    </row>
    <row r="9099" spans="1:36" ht="17.25" hidden="1" customHeight="1" x14ac:dyDescent="0.2">
      <c r="A9099" s="4" t="s">
        <v>33358</v>
      </c>
      <c r="B9099" t="s">
        <v>33019</v>
      </c>
      <c r="C9099" t="s">
        <v>33359</v>
      </c>
      <c r="D9099" t="s">
        <v>33360</v>
      </c>
      <c r="E9099" t="s">
        <v>58</v>
      </c>
      <c r="F9099" t="s">
        <v>617</v>
      </c>
      <c r="G9099" s="5">
        <v>450</v>
      </c>
      <c r="H9099" t="s">
        <v>42</v>
      </c>
      <c r="I9099" t="s">
        <v>43</v>
      </c>
      <c r="J9099" t="s">
        <v>559</v>
      </c>
      <c r="N9099" s="6">
        <v>1999</v>
      </c>
      <c r="R9099" s="7">
        <v>37.5089471</v>
      </c>
      <c r="S9099" s="7">
        <v>126.61674499999999</v>
      </c>
      <c r="T9099" t="s">
        <v>46</v>
      </c>
      <c r="U9099" t="s">
        <v>33361</v>
      </c>
      <c r="X9099" t="s">
        <v>33310</v>
      </c>
      <c r="Y9099" t="s">
        <v>19854</v>
      </c>
      <c r="Z9099" t="s">
        <v>21048</v>
      </c>
      <c r="AG9099" t="s">
        <v>33362</v>
      </c>
      <c r="AH9099" s="27" t="s">
        <v>33363</v>
      </c>
      <c r="AI9099" t="s">
        <v>33364</v>
      </c>
      <c r="AJ9099" t="s">
        <v>33365</v>
      </c>
    </row>
    <row r="9100" spans="1:36" ht="17.25" hidden="1" customHeight="1" x14ac:dyDescent="0.2">
      <c r="A9100" s="4" t="s">
        <v>33358</v>
      </c>
      <c r="B9100" t="s">
        <v>33019</v>
      </c>
      <c r="C9100" t="s">
        <v>33359</v>
      </c>
      <c r="D9100" t="s">
        <v>33360</v>
      </c>
      <c r="E9100" t="s">
        <v>191</v>
      </c>
      <c r="F9100" t="s">
        <v>617</v>
      </c>
      <c r="G9100" s="5">
        <v>450</v>
      </c>
      <c r="H9100" t="s">
        <v>42</v>
      </c>
      <c r="I9100" t="s">
        <v>43</v>
      </c>
      <c r="J9100" t="s">
        <v>559</v>
      </c>
      <c r="N9100" s="6">
        <v>2001</v>
      </c>
      <c r="R9100" s="7">
        <v>37.5089471</v>
      </c>
      <c r="S9100" s="7">
        <v>126.61674499999999</v>
      </c>
      <c r="T9100" t="s">
        <v>46</v>
      </c>
      <c r="U9100" t="s">
        <v>33361</v>
      </c>
      <c r="X9100" t="s">
        <v>33310</v>
      </c>
      <c r="Y9100" t="s">
        <v>19854</v>
      </c>
      <c r="Z9100" t="s">
        <v>21048</v>
      </c>
      <c r="AG9100" t="s">
        <v>33362</v>
      </c>
      <c r="AH9100" s="27" t="s">
        <v>33366</v>
      </c>
      <c r="AI9100" t="s">
        <v>33364</v>
      </c>
      <c r="AJ9100" t="s">
        <v>33367</v>
      </c>
    </row>
    <row r="9101" spans="1:36" ht="17.25" hidden="1" customHeight="1" x14ac:dyDescent="0.2">
      <c r="A9101" s="4" t="s">
        <v>33358</v>
      </c>
      <c r="B9101" t="s">
        <v>33019</v>
      </c>
      <c r="C9101" t="s">
        <v>33359</v>
      </c>
      <c r="D9101" t="s">
        <v>33360</v>
      </c>
      <c r="E9101" t="s">
        <v>335</v>
      </c>
      <c r="F9101" t="s">
        <v>617</v>
      </c>
      <c r="G9101" s="5">
        <v>626</v>
      </c>
      <c r="H9101" t="s">
        <v>42</v>
      </c>
      <c r="I9101" t="s">
        <v>43</v>
      </c>
      <c r="J9101" t="s">
        <v>559</v>
      </c>
      <c r="N9101" s="6">
        <v>2011</v>
      </c>
      <c r="R9101" s="7">
        <v>37.5089471</v>
      </c>
      <c r="S9101" s="7">
        <v>126.61674499999999</v>
      </c>
      <c r="T9101" t="s">
        <v>46</v>
      </c>
      <c r="U9101" t="s">
        <v>33361</v>
      </c>
      <c r="X9101" t="s">
        <v>33310</v>
      </c>
      <c r="Y9101" t="s">
        <v>19854</v>
      </c>
      <c r="Z9101" t="s">
        <v>21048</v>
      </c>
      <c r="AG9101" t="s">
        <v>33362</v>
      </c>
      <c r="AH9101" s="27" t="s">
        <v>33368</v>
      </c>
      <c r="AI9101" t="s">
        <v>33364</v>
      </c>
      <c r="AJ9101" t="s">
        <v>33369</v>
      </c>
    </row>
    <row r="9102" spans="1:36" ht="17.25" hidden="1" customHeight="1" x14ac:dyDescent="0.2">
      <c r="A9102" s="4" t="s">
        <v>33358</v>
      </c>
      <c r="B9102" t="s">
        <v>33019</v>
      </c>
      <c r="C9102" t="s">
        <v>33359</v>
      </c>
      <c r="D9102" t="s">
        <v>33360</v>
      </c>
      <c r="E9102" t="s">
        <v>1157</v>
      </c>
      <c r="F9102" t="s">
        <v>617</v>
      </c>
      <c r="G9102" s="5">
        <v>626</v>
      </c>
      <c r="H9102" t="s">
        <v>42</v>
      </c>
      <c r="I9102" t="s">
        <v>43</v>
      </c>
      <c r="J9102" t="s">
        <v>559</v>
      </c>
      <c r="N9102" s="6">
        <v>2011</v>
      </c>
      <c r="R9102" s="7">
        <v>37.5089471</v>
      </c>
      <c r="S9102" s="7">
        <v>126.61674499999999</v>
      </c>
      <c r="T9102" t="s">
        <v>46</v>
      </c>
      <c r="U9102" t="s">
        <v>33361</v>
      </c>
      <c r="X9102" t="s">
        <v>33310</v>
      </c>
      <c r="Y9102" t="s">
        <v>19854</v>
      </c>
      <c r="Z9102" t="s">
        <v>21048</v>
      </c>
      <c r="AG9102" t="s">
        <v>33362</v>
      </c>
      <c r="AH9102" s="27" t="s">
        <v>33370</v>
      </c>
      <c r="AI9102" t="s">
        <v>33364</v>
      </c>
      <c r="AJ9102" t="s">
        <v>33371</v>
      </c>
    </row>
    <row r="9103" spans="1:36" ht="17.25" hidden="1" customHeight="1" x14ac:dyDescent="0.2">
      <c r="A9103" s="4" t="s">
        <v>33375</v>
      </c>
      <c r="B9103" t="s">
        <v>33019</v>
      </c>
      <c r="C9103" t="s">
        <v>33376</v>
      </c>
      <c r="E9103" t="s">
        <v>40</v>
      </c>
      <c r="F9103" t="s">
        <v>617</v>
      </c>
      <c r="G9103" s="5">
        <v>515</v>
      </c>
      <c r="H9103" t="s">
        <v>42</v>
      </c>
      <c r="I9103" t="s">
        <v>43</v>
      </c>
      <c r="J9103" t="s">
        <v>44</v>
      </c>
      <c r="N9103" s="6">
        <v>2010</v>
      </c>
      <c r="R9103" s="7">
        <v>37.758291</v>
      </c>
      <c r="S9103" s="7">
        <v>126.781498</v>
      </c>
      <c r="T9103" t="s">
        <v>504</v>
      </c>
      <c r="U9103" t="s">
        <v>33377</v>
      </c>
      <c r="X9103" t="s">
        <v>33031</v>
      </c>
      <c r="Y9103" t="s">
        <v>19854</v>
      </c>
      <c r="Z9103" t="s">
        <v>21048</v>
      </c>
      <c r="AG9103" t="s">
        <v>33378</v>
      </c>
      <c r="AH9103" s="27"/>
      <c r="AI9103" t="s">
        <v>33379</v>
      </c>
      <c r="AJ9103" t="s">
        <v>33380</v>
      </c>
    </row>
    <row r="9104" spans="1:36" ht="17.25" hidden="1" customHeight="1" x14ac:dyDescent="0.2">
      <c r="A9104" s="4" t="s">
        <v>33392</v>
      </c>
      <c r="B9104" t="s">
        <v>33019</v>
      </c>
      <c r="C9104" t="s">
        <v>33393</v>
      </c>
      <c r="D9104" t="s">
        <v>33394</v>
      </c>
      <c r="E9104" t="s">
        <v>40</v>
      </c>
      <c r="F9104" t="s">
        <v>617</v>
      </c>
      <c r="G9104" s="5">
        <v>145</v>
      </c>
      <c r="H9104" t="s">
        <v>42</v>
      </c>
      <c r="I9104" t="s">
        <v>43</v>
      </c>
      <c r="J9104" t="s">
        <v>44</v>
      </c>
      <c r="N9104" s="6">
        <v>2010</v>
      </c>
      <c r="R9104" s="7">
        <v>37.3918058</v>
      </c>
      <c r="S9104" s="7">
        <v>127.1033508</v>
      </c>
      <c r="T9104" t="s">
        <v>504</v>
      </c>
      <c r="U9104" t="s">
        <v>33395</v>
      </c>
      <c r="V9104" t="s">
        <v>33396</v>
      </c>
      <c r="W9104" t="s">
        <v>33397</v>
      </c>
      <c r="X9104" t="s">
        <v>33031</v>
      </c>
      <c r="Y9104" t="s">
        <v>19854</v>
      </c>
      <c r="Z9104" t="s">
        <v>21048</v>
      </c>
      <c r="AG9104" t="s">
        <v>33398</v>
      </c>
      <c r="AH9104" s="27"/>
      <c r="AI9104" t="s">
        <v>33399</v>
      </c>
      <c r="AJ9104" t="s">
        <v>33400</v>
      </c>
    </row>
    <row r="9105" spans="1:36" ht="17.25" hidden="1" customHeight="1" x14ac:dyDescent="0.2">
      <c r="A9105" s="4" t="s">
        <v>33417</v>
      </c>
      <c r="B9105" t="s">
        <v>33019</v>
      </c>
      <c r="C9105" t="s">
        <v>33418</v>
      </c>
      <c r="E9105" t="s">
        <v>40</v>
      </c>
      <c r="F9105" t="s">
        <v>33419</v>
      </c>
      <c r="G9105" s="5">
        <v>145</v>
      </c>
      <c r="H9105" t="s">
        <v>42</v>
      </c>
      <c r="I9105" t="s">
        <v>43</v>
      </c>
      <c r="J9105" t="s">
        <v>45</v>
      </c>
      <c r="N9105" s="6">
        <v>2007</v>
      </c>
      <c r="R9105" s="7">
        <v>36.035200000000003</v>
      </c>
      <c r="S9105" s="7">
        <v>129.40110000000001</v>
      </c>
      <c r="T9105" t="s">
        <v>504</v>
      </c>
      <c r="U9105" t="s">
        <v>33420</v>
      </c>
      <c r="X9105" t="s">
        <v>33023</v>
      </c>
      <c r="Y9105" t="s">
        <v>19854</v>
      </c>
      <c r="Z9105" t="s">
        <v>21048</v>
      </c>
      <c r="AH9105" s="27"/>
      <c r="AI9105" t="s">
        <v>33421</v>
      </c>
      <c r="AJ9105" t="s">
        <v>33422</v>
      </c>
    </row>
    <row r="9106" spans="1:36" ht="17.25" hidden="1" customHeight="1" x14ac:dyDescent="0.2">
      <c r="A9106" s="4" t="s">
        <v>33417</v>
      </c>
      <c r="B9106" t="s">
        <v>33019</v>
      </c>
      <c r="C9106" t="s">
        <v>33418</v>
      </c>
      <c r="E9106" t="s">
        <v>56</v>
      </c>
      <c r="F9106" t="s">
        <v>33419</v>
      </c>
      <c r="G9106" s="5">
        <v>145</v>
      </c>
      <c r="H9106" t="s">
        <v>42</v>
      </c>
      <c r="I9106" t="s">
        <v>43</v>
      </c>
      <c r="J9106" t="s">
        <v>45</v>
      </c>
      <c r="N9106" s="6">
        <v>2007</v>
      </c>
      <c r="R9106" s="7">
        <v>36.035200000000003</v>
      </c>
      <c r="S9106" s="7">
        <v>129.40110000000001</v>
      </c>
      <c r="T9106" t="s">
        <v>504</v>
      </c>
      <c r="U9106" t="s">
        <v>33420</v>
      </c>
      <c r="X9106" t="s">
        <v>33023</v>
      </c>
      <c r="Y9106" t="s">
        <v>19854</v>
      </c>
      <c r="Z9106" t="s">
        <v>21048</v>
      </c>
      <c r="AG9106" t="s">
        <v>33423</v>
      </c>
      <c r="AH9106" s="27"/>
      <c r="AI9106" t="s">
        <v>33421</v>
      </c>
      <c r="AJ9106" t="s">
        <v>33424</v>
      </c>
    </row>
    <row r="9107" spans="1:36" ht="17.25" hidden="1" customHeight="1" x14ac:dyDescent="0.2">
      <c r="A9107" s="4" t="s">
        <v>33425</v>
      </c>
      <c r="B9107" t="s">
        <v>33019</v>
      </c>
      <c r="C9107" t="s">
        <v>33426</v>
      </c>
      <c r="E9107" t="s">
        <v>40</v>
      </c>
      <c r="F9107" t="s">
        <v>617</v>
      </c>
      <c r="G9107" s="5">
        <v>350</v>
      </c>
      <c r="H9107" t="s">
        <v>42</v>
      </c>
      <c r="I9107" t="s">
        <v>240</v>
      </c>
      <c r="J9107" t="s">
        <v>559</v>
      </c>
      <c r="N9107" s="6">
        <v>1980</v>
      </c>
      <c r="R9107" s="7">
        <v>37.005802444282502</v>
      </c>
      <c r="S9107" s="7">
        <v>126.79841032338901</v>
      </c>
      <c r="T9107" t="s">
        <v>46</v>
      </c>
      <c r="U9107" t="s">
        <v>33352</v>
      </c>
      <c r="X9107" t="s">
        <v>33031</v>
      </c>
      <c r="Y9107" t="s">
        <v>19854</v>
      </c>
      <c r="Z9107" t="s">
        <v>21048</v>
      </c>
      <c r="AG9107" t="s">
        <v>33427</v>
      </c>
      <c r="AH9107" s="27"/>
      <c r="AI9107" t="s">
        <v>33428</v>
      </c>
      <c r="AJ9107" t="s">
        <v>33429</v>
      </c>
    </row>
    <row r="9108" spans="1:36" ht="17.25" hidden="1" customHeight="1" x14ac:dyDescent="0.2">
      <c r="A9108" s="4" t="s">
        <v>33425</v>
      </c>
      <c r="B9108" t="s">
        <v>33019</v>
      </c>
      <c r="C9108" t="s">
        <v>33426</v>
      </c>
      <c r="E9108" t="s">
        <v>56</v>
      </c>
      <c r="F9108" t="s">
        <v>617</v>
      </c>
      <c r="G9108" s="5">
        <v>350</v>
      </c>
      <c r="H9108" t="s">
        <v>42</v>
      </c>
      <c r="I9108" t="s">
        <v>240</v>
      </c>
      <c r="J9108" t="s">
        <v>559</v>
      </c>
      <c r="N9108" s="6">
        <v>1980</v>
      </c>
      <c r="R9108" s="7">
        <v>37.005802444282502</v>
      </c>
      <c r="S9108" s="7">
        <v>126.79841032338901</v>
      </c>
      <c r="T9108" t="s">
        <v>46</v>
      </c>
      <c r="U9108" t="s">
        <v>33352</v>
      </c>
      <c r="X9108" t="s">
        <v>33031</v>
      </c>
      <c r="Y9108" t="s">
        <v>19854</v>
      </c>
      <c r="Z9108" t="s">
        <v>21048</v>
      </c>
      <c r="AG9108" t="s">
        <v>33427</v>
      </c>
      <c r="AH9108" s="27"/>
      <c r="AI9108" t="s">
        <v>33428</v>
      </c>
      <c r="AJ9108" t="s">
        <v>33430</v>
      </c>
    </row>
    <row r="9109" spans="1:36" ht="17.25" hidden="1" customHeight="1" x14ac:dyDescent="0.2">
      <c r="A9109" s="4" t="s">
        <v>33425</v>
      </c>
      <c r="B9109" t="s">
        <v>33019</v>
      </c>
      <c r="C9109" t="s">
        <v>33426</v>
      </c>
      <c r="E9109" t="s">
        <v>58</v>
      </c>
      <c r="F9109" t="s">
        <v>617</v>
      </c>
      <c r="G9109" s="5">
        <v>350</v>
      </c>
      <c r="H9109" t="s">
        <v>42</v>
      </c>
      <c r="I9109" t="s">
        <v>240</v>
      </c>
      <c r="J9109" t="s">
        <v>559</v>
      </c>
      <c r="N9109" s="6">
        <v>1983</v>
      </c>
      <c r="R9109" s="7">
        <v>37.005802444282502</v>
      </c>
      <c r="S9109" s="7">
        <v>126.79841032338901</v>
      </c>
      <c r="T9109" t="s">
        <v>46</v>
      </c>
      <c r="U9109" t="s">
        <v>33352</v>
      </c>
      <c r="X9109" t="s">
        <v>33031</v>
      </c>
      <c r="Y9109" t="s">
        <v>19854</v>
      </c>
      <c r="Z9109" t="s">
        <v>21048</v>
      </c>
      <c r="AG9109" t="s">
        <v>33427</v>
      </c>
      <c r="AH9109" s="27"/>
      <c r="AI9109" t="s">
        <v>33428</v>
      </c>
      <c r="AJ9109" t="s">
        <v>33431</v>
      </c>
    </row>
    <row r="9110" spans="1:36" ht="17.25" hidden="1" customHeight="1" x14ac:dyDescent="0.2">
      <c r="A9110" s="4" t="s">
        <v>33425</v>
      </c>
      <c r="B9110" t="s">
        <v>33019</v>
      </c>
      <c r="C9110" t="s">
        <v>33426</v>
      </c>
      <c r="E9110" t="s">
        <v>191</v>
      </c>
      <c r="F9110" t="s">
        <v>617</v>
      </c>
      <c r="G9110" s="5">
        <v>350</v>
      </c>
      <c r="H9110" t="s">
        <v>42</v>
      </c>
      <c r="I9110" t="s">
        <v>240</v>
      </c>
      <c r="J9110" t="s">
        <v>559</v>
      </c>
      <c r="N9110" s="6">
        <v>1983</v>
      </c>
      <c r="R9110" s="7">
        <v>37.005802444282502</v>
      </c>
      <c r="S9110" s="7">
        <v>126.79841032338901</v>
      </c>
      <c r="T9110" t="s">
        <v>46</v>
      </c>
      <c r="U9110" t="s">
        <v>33352</v>
      </c>
      <c r="X9110" t="s">
        <v>33031</v>
      </c>
      <c r="Y9110" t="s">
        <v>19854</v>
      </c>
      <c r="Z9110" t="s">
        <v>21048</v>
      </c>
      <c r="AG9110" t="s">
        <v>33427</v>
      </c>
      <c r="AH9110" s="27"/>
      <c r="AI9110" t="s">
        <v>33428</v>
      </c>
      <c r="AJ9110" t="s">
        <v>33432</v>
      </c>
    </row>
    <row r="9111" spans="1:36" ht="17.25" hidden="1" customHeight="1" x14ac:dyDescent="0.2">
      <c r="A9111" s="4" t="s">
        <v>33447</v>
      </c>
      <c r="B9111" t="s">
        <v>33019</v>
      </c>
      <c r="C9111" t="s">
        <v>33448</v>
      </c>
      <c r="E9111" t="s">
        <v>40</v>
      </c>
      <c r="F9111" t="s">
        <v>617</v>
      </c>
      <c r="G9111" s="5">
        <v>99</v>
      </c>
      <c r="H9111" t="s">
        <v>42</v>
      </c>
      <c r="I9111" t="s">
        <v>43</v>
      </c>
      <c r="J9111" t="s">
        <v>44</v>
      </c>
      <c r="N9111" s="24">
        <v>2011</v>
      </c>
      <c r="R9111" s="7">
        <v>37.658391015641001</v>
      </c>
      <c r="S9111" s="7">
        <v>126.831616685789</v>
      </c>
      <c r="T9111" t="s">
        <v>504</v>
      </c>
      <c r="U9111" t="s">
        <v>33449</v>
      </c>
      <c r="X9111" t="s">
        <v>33031</v>
      </c>
      <c r="Y9111" t="s">
        <v>19854</v>
      </c>
      <c r="Z9111" t="s">
        <v>21048</v>
      </c>
      <c r="AG9111" t="s">
        <v>33450</v>
      </c>
      <c r="AH9111" s="6">
        <v>1222684</v>
      </c>
      <c r="AI9111" t="s">
        <v>33451</v>
      </c>
      <c r="AJ9111" t="s">
        <v>33452</v>
      </c>
    </row>
    <row r="9112" spans="1:36" ht="17.25" hidden="1" customHeight="1" x14ac:dyDescent="0.2">
      <c r="A9112" s="4" t="s">
        <v>33460</v>
      </c>
      <c r="B9112" t="s">
        <v>33019</v>
      </c>
      <c r="C9112" t="s">
        <v>33461</v>
      </c>
      <c r="D9112" t="s">
        <v>33462</v>
      </c>
      <c r="E9112" t="s">
        <v>40</v>
      </c>
      <c r="F9112" t="s">
        <v>617</v>
      </c>
      <c r="G9112" s="5">
        <v>225</v>
      </c>
      <c r="H9112" t="s">
        <v>42</v>
      </c>
      <c r="I9112" t="s">
        <v>43</v>
      </c>
      <c r="J9112" t="s">
        <v>559</v>
      </c>
      <c r="N9112" s="24">
        <v>1992</v>
      </c>
      <c r="R9112" s="7">
        <v>37.536299999999997</v>
      </c>
      <c r="S9112" s="7">
        <v>126.6027</v>
      </c>
      <c r="T9112" t="s">
        <v>46</v>
      </c>
      <c r="U9112" t="s">
        <v>33361</v>
      </c>
      <c r="X9112" t="s">
        <v>33310</v>
      </c>
      <c r="Y9112" t="s">
        <v>19854</v>
      </c>
      <c r="Z9112" t="s">
        <v>21048</v>
      </c>
      <c r="AG9112" t="s">
        <v>33463</v>
      </c>
      <c r="AH9112" s="6">
        <v>1146871</v>
      </c>
      <c r="AI9112" t="s">
        <v>33464</v>
      </c>
      <c r="AJ9112" t="s">
        <v>33465</v>
      </c>
    </row>
    <row r="9113" spans="1:36" ht="17.25" hidden="1" customHeight="1" x14ac:dyDescent="0.2">
      <c r="A9113" s="4" t="s">
        <v>33460</v>
      </c>
      <c r="B9113" t="s">
        <v>33019</v>
      </c>
      <c r="C9113" t="s">
        <v>33461</v>
      </c>
      <c r="D9113" t="s">
        <v>33462</v>
      </c>
      <c r="E9113" t="s">
        <v>56</v>
      </c>
      <c r="F9113" t="s">
        <v>617</v>
      </c>
      <c r="G9113" s="5">
        <v>225</v>
      </c>
      <c r="H9113" t="s">
        <v>42</v>
      </c>
      <c r="I9113" t="s">
        <v>43</v>
      </c>
      <c r="J9113" t="s">
        <v>559</v>
      </c>
      <c r="N9113" s="6">
        <v>1992</v>
      </c>
      <c r="R9113" s="7">
        <v>37.536299999999997</v>
      </c>
      <c r="S9113" s="7">
        <v>126.6027</v>
      </c>
      <c r="T9113" t="s">
        <v>46</v>
      </c>
      <c r="U9113" t="s">
        <v>33361</v>
      </c>
      <c r="X9113" t="s">
        <v>33310</v>
      </c>
      <c r="Y9113" t="s">
        <v>19854</v>
      </c>
      <c r="Z9113" t="s">
        <v>21048</v>
      </c>
      <c r="AG9113" t="s">
        <v>33463</v>
      </c>
      <c r="AH9113" s="6">
        <v>1146872</v>
      </c>
      <c r="AI9113" t="s">
        <v>33464</v>
      </c>
      <c r="AJ9113" t="s">
        <v>33466</v>
      </c>
    </row>
    <row r="9114" spans="1:36" ht="17.25" hidden="1" customHeight="1" x14ac:dyDescent="0.2">
      <c r="A9114" s="4" t="s">
        <v>33460</v>
      </c>
      <c r="B9114" t="s">
        <v>33019</v>
      </c>
      <c r="C9114" t="s">
        <v>33461</v>
      </c>
      <c r="D9114" t="s">
        <v>33462</v>
      </c>
      <c r="E9114" t="s">
        <v>58</v>
      </c>
      <c r="F9114" t="s">
        <v>617</v>
      </c>
      <c r="G9114" s="5">
        <v>225</v>
      </c>
      <c r="H9114" t="s">
        <v>42</v>
      </c>
      <c r="I9114" t="s">
        <v>43</v>
      </c>
      <c r="J9114" t="s">
        <v>559</v>
      </c>
      <c r="N9114" s="6">
        <v>1992</v>
      </c>
      <c r="R9114" s="7">
        <v>37.536299999999997</v>
      </c>
      <c r="S9114" s="7">
        <v>126.6027</v>
      </c>
      <c r="T9114" t="s">
        <v>46</v>
      </c>
      <c r="U9114" t="s">
        <v>33361</v>
      </c>
      <c r="X9114" t="s">
        <v>33310</v>
      </c>
      <c r="Y9114" t="s">
        <v>19854</v>
      </c>
      <c r="Z9114" t="s">
        <v>21048</v>
      </c>
      <c r="AG9114" t="s">
        <v>33463</v>
      </c>
      <c r="AH9114" s="6">
        <v>1146873</v>
      </c>
      <c r="AI9114" t="s">
        <v>33464</v>
      </c>
      <c r="AJ9114" t="s">
        <v>33467</v>
      </c>
    </row>
    <row r="9115" spans="1:36" ht="17.25" hidden="1" customHeight="1" x14ac:dyDescent="0.2">
      <c r="A9115" s="4" t="s">
        <v>33460</v>
      </c>
      <c r="B9115" t="s">
        <v>33019</v>
      </c>
      <c r="C9115" t="s">
        <v>33461</v>
      </c>
      <c r="D9115" t="s">
        <v>33462</v>
      </c>
      <c r="E9115" t="s">
        <v>191</v>
      </c>
      <c r="F9115" t="s">
        <v>617</v>
      </c>
      <c r="G9115" s="5">
        <v>225</v>
      </c>
      <c r="H9115" t="s">
        <v>42</v>
      </c>
      <c r="I9115" t="s">
        <v>43</v>
      </c>
      <c r="J9115" t="s">
        <v>559</v>
      </c>
      <c r="N9115" s="6">
        <v>1992</v>
      </c>
      <c r="R9115" s="7">
        <v>37.536299999999997</v>
      </c>
      <c r="S9115" s="7">
        <v>126.6027</v>
      </c>
      <c r="T9115" t="s">
        <v>46</v>
      </c>
      <c r="U9115" t="s">
        <v>33361</v>
      </c>
      <c r="X9115" t="s">
        <v>33310</v>
      </c>
      <c r="Y9115" t="s">
        <v>19854</v>
      </c>
      <c r="Z9115" t="s">
        <v>21048</v>
      </c>
      <c r="AG9115" t="s">
        <v>33463</v>
      </c>
      <c r="AH9115" s="24">
        <v>1146874</v>
      </c>
      <c r="AI9115" t="s">
        <v>33464</v>
      </c>
      <c r="AJ9115" t="s">
        <v>33468</v>
      </c>
    </row>
    <row r="9116" spans="1:36" ht="17.25" hidden="1" customHeight="1" x14ac:dyDescent="0.2">
      <c r="A9116" s="4" t="s">
        <v>33460</v>
      </c>
      <c r="B9116" t="s">
        <v>33019</v>
      </c>
      <c r="C9116" t="s">
        <v>33461</v>
      </c>
      <c r="D9116" t="s">
        <v>33462</v>
      </c>
      <c r="E9116" t="s">
        <v>335</v>
      </c>
      <c r="F9116" t="s">
        <v>617</v>
      </c>
      <c r="G9116" s="5">
        <v>225</v>
      </c>
      <c r="H9116" t="s">
        <v>42</v>
      </c>
      <c r="I9116" t="s">
        <v>43</v>
      </c>
      <c r="J9116" t="s">
        <v>559</v>
      </c>
      <c r="N9116" s="6">
        <v>1992</v>
      </c>
      <c r="R9116" s="7">
        <v>37.536299999999997</v>
      </c>
      <c r="S9116" s="7">
        <v>126.6027</v>
      </c>
      <c r="T9116" t="s">
        <v>46</v>
      </c>
      <c r="U9116" t="s">
        <v>33361</v>
      </c>
      <c r="X9116" t="s">
        <v>33310</v>
      </c>
      <c r="Y9116" t="s">
        <v>19854</v>
      </c>
      <c r="Z9116" t="s">
        <v>21048</v>
      </c>
      <c r="AG9116" t="s">
        <v>33463</v>
      </c>
      <c r="AH9116" s="24">
        <v>1146875</v>
      </c>
      <c r="AI9116" t="s">
        <v>33464</v>
      </c>
      <c r="AJ9116" t="s">
        <v>33469</v>
      </c>
    </row>
    <row r="9117" spans="1:36" ht="17.25" hidden="1" customHeight="1" x14ac:dyDescent="0.2">
      <c r="A9117" s="4" t="s">
        <v>33460</v>
      </c>
      <c r="B9117" t="s">
        <v>33019</v>
      </c>
      <c r="C9117" t="s">
        <v>33461</v>
      </c>
      <c r="D9117" t="s">
        <v>33462</v>
      </c>
      <c r="E9117" t="s">
        <v>1157</v>
      </c>
      <c r="F9117" t="s">
        <v>617</v>
      </c>
      <c r="G9117" s="5">
        <v>225</v>
      </c>
      <c r="H9117" t="s">
        <v>42</v>
      </c>
      <c r="I9117" t="s">
        <v>43</v>
      </c>
      <c r="J9117" t="s">
        <v>559</v>
      </c>
      <c r="N9117" s="6">
        <v>1992</v>
      </c>
      <c r="R9117" s="7">
        <v>37.536299999999997</v>
      </c>
      <c r="S9117" s="7">
        <v>126.6027</v>
      </c>
      <c r="T9117" t="s">
        <v>46</v>
      </c>
      <c r="U9117" t="s">
        <v>33361</v>
      </c>
      <c r="X9117" t="s">
        <v>33310</v>
      </c>
      <c r="Y9117" t="s">
        <v>19854</v>
      </c>
      <c r="Z9117" t="s">
        <v>21048</v>
      </c>
      <c r="AG9117" t="s">
        <v>33463</v>
      </c>
      <c r="AH9117" s="24">
        <v>1146876</v>
      </c>
      <c r="AI9117" t="s">
        <v>33464</v>
      </c>
      <c r="AJ9117" t="s">
        <v>33470</v>
      </c>
    </row>
    <row r="9118" spans="1:36" ht="17.25" hidden="1" customHeight="1" x14ac:dyDescent="0.2">
      <c r="A9118" s="4" t="s">
        <v>33460</v>
      </c>
      <c r="B9118" t="s">
        <v>33019</v>
      </c>
      <c r="C9118" t="s">
        <v>33461</v>
      </c>
      <c r="D9118" t="s">
        <v>33462</v>
      </c>
      <c r="E9118" t="s">
        <v>2297</v>
      </c>
      <c r="F9118" t="s">
        <v>617</v>
      </c>
      <c r="G9118" s="5">
        <v>225</v>
      </c>
      <c r="H9118" t="s">
        <v>42</v>
      </c>
      <c r="I9118" t="s">
        <v>43</v>
      </c>
      <c r="J9118" t="s">
        <v>559</v>
      </c>
      <c r="N9118" s="6">
        <v>1992</v>
      </c>
      <c r="R9118" s="7">
        <v>37.536299999999997</v>
      </c>
      <c r="S9118" s="7">
        <v>126.6027</v>
      </c>
      <c r="T9118" t="s">
        <v>46</v>
      </c>
      <c r="U9118" t="s">
        <v>33361</v>
      </c>
      <c r="X9118" t="s">
        <v>33310</v>
      </c>
      <c r="Y9118" t="s">
        <v>19854</v>
      </c>
      <c r="Z9118" t="s">
        <v>21048</v>
      </c>
      <c r="AG9118" t="s">
        <v>33463</v>
      </c>
      <c r="AH9118" s="6">
        <v>1146877</v>
      </c>
      <c r="AI9118" t="s">
        <v>33464</v>
      </c>
      <c r="AJ9118" t="s">
        <v>33471</v>
      </c>
    </row>
    <row r="9119" spans="1:36" ht="17.25" hidden="1" customHeight="1" x14ac:dyDescent="0.2">
      <c r="A9119" s="4" t="s">
        <v>33460</v>
      </c>
      <c r="B9119" t="s">
        <v>33019</v>
      </c>
      <c r="C9119" t="s">
        <v>33461</v>
      </c>
      <c r="D9119" t="s">
        <v>33462</v>
      </c>
      <c r="E9119" t="s">
        <v>3929</v>
      </c>
      <c r="F9119" t="s">
        <v>617</v>
      </c>
      <c r="G9119" s="5">
        <v>225</v>
      </c>
      <c r="H9119" t="s">
        <v>42</v>
      </c>
      <c r="I9119" t="s">
        <v>43</v>
      </c>
      <c r="J9119" t="s">
        <v>559</v>
      </c>
      <c r="N9119" s="6">
        <v>1992</v>
      </c>
      <c r="R9119" s="7">
        <v>37.536299999999997</v>
      </c>
      <c r="S9119" s="7">
        <v>126.6027</v>
      </c>
      <c r="T9119" t="s">
        <v>46</v>
      </c>
      <c r="U9119" t="s">
        <v>33361</v>
      </c>
      <c r="X9119" t="s">
        <v>33310</v>
      </c>
      <c r="Y9119" t="s">
        <v>19854</v>
      </c>
      <c r="Z9119" t="s">
        <v>21048</v>
      </c>
      <c r="AG9119" t="s">
        <v>33463</v>
      </c>
      <c r="AH9119" s="6">
        <v>1146878</v>
      </c>
      <c r="AI9119" t="s">
        <v>33464</v>
      </c>
      <c r="AJ9119" t="s">
        <v>33472</v>
      </c>
    </row>
    <row r="9120" spans="1:36" ht="17.25" hidden="1" customHeight="1" x14ac:dyDescent="0.2">
      <c r="A9120" s="4" t="s">
        <v>33488</v>
      </c>
      <c r="B9120" t="s">
        <v>33019</v>
      </c>
      <c r="C9120" t="s">
        <v>33489</v>
      </c>
      <c r="D9120" t="s">
        <v>33490</v>
      </c>
      <c r="E9120" t="s">
        <v>40</v>
      </c>
      <c r="F9120" t="s">
        <v>617</v>
      </c>
      <c r="G9120" s="5">
        <v>450</v>
      </c>
      <c r="H9120" t="s">
        <v>42</v>
      </c>
      <c r="I9120" t="s">
        <v>43</v>
      </c>
      <c r="J9120" t="s">
        <v>559</v>
      </c>
      <c r="N9120" s="6">
        <v>1997</v>
      </c>
      <c r="R9120" s="7">
        <v>37.508000000000003</v>
      </c>
      <c r="S9120" s="7">
        <v>126.6159</v>
      </c>
      <c r="T9120" t="s">
        <v>46</v>
      </c>
      <c r="U9120" t="s">
        <v>33361</v>
      </c>
      <c r="X9120" t="s">
        <v>33310</v>
      </c>
      <c r="Y9120" t="s">
        <v>19854</v>
      </c>
      <c r="Z9120" t="s">
        <v>21048</v>
      </c>
      <c r="AC9120" t="s">
        <v>33491</v>
      </c>
      <c r="AG9120" t="s">
        <v>33492</v>
      </c>
      <c r="AH9120" s="27"/>
      <c r="AI9120" t="s">
        <v>33493</v>
      </c>
      <c r="AJ9120" t="s">
        <v>33494</v>
      </c>
    </row>
    <row r="9121" spans="1:36" ht="17.25" hidden="1" customHeight="1" x14ac:dyDescent="0.2">
      <c r="A9121" s="4" t="s">
        <v>33488</v>
      </c>
      <c r="B9121" t="s">
        <v>33019</v>
      </c>
      <c r="C9121" t="s">
        <v>33489</v>
      </c>
      <c r="D9121" t="s">
        <v>33490</v>
      </c>
      <c r="E9121" t="s">
        <v>56</v>
      </c>
      <c r="F9121" t="s">
        <v>617</v>
      </c>
      <c r="G9121" s="5">
        <v>450</v>
      </c>
      <c r="H9121" t="s">
        <v>42</v>
      </c>
      <c r="I9121" t="s">
        <v>43</v>
      </c>
      <c r="J9121" t="s">
        <v>559</v>
      </c>
      <c r="N9121" s="6">
        <v>1997</v>
      </c>
      <c r="P9121" s="25"/>
      <c r="R9121" s="7">
        <v>37.508000000000003</v>
      </c>
      <c r="S9121" s="7">
        <v>126.6159</v>
      </c>
      <c r="T9121" t="s">
        <v>46</v>
      </c>
      <c r="U9121" t="s">
        <v>33361</v>
      </c>
      <c r="X9121" t="s">
        <v>33310</v>
      </c>
      <c r="Y9121" t="s">
        <v>19854</v>
      </c>
      <c r="Z9121" t="s">
        <v>21048</v>
      </c>
      <c r="AC9121" t="s">
        <v>33491</v>
      </c>
      <c r="AG9121" t="s">
        <v>33492</v>
      </c>
      <c r="AH9121" s="27"/>
      <c r="AI9121" t="s">
        <v>33493</v>
      </c>
      <c r="AJ9121" t="s">
        <v>33495</v>
      </c>
    </row>
    <row r="9122" spans="1:36" ht="17.25" hidden="1" customHeight="1" x14ac:dyDescent="0.2">
      <c r="A9122" s="4" t="s">
        <v>33488</v>
      </c>
      <c r="B9122" t="s">
        <v>33019</v>
      </c>
      <c r="C9122" t="s">
        <v>33489</v>
      </c>
      <c r="D9122" t="s">
        <v>33490</v>
      </c>
      <c r="E9122" t="s">
        <v>58</v>
      </c>
      <c r="F9122" t="s">
        <v>617</v>
      </c>
      <c r="G9122" s="5">
        <v>450</v>
      </c>
      <c r="H9122" t="s">
        <v>42</v>
      </c>
      <c r="I9122" t="s">
        <v>43</v>
      </c>
      <c r="J9122" t="s">
        <v>559</v>
      </c>
      <c r="N9122" s="6">
        <v>1997</v>
      </c>
      <c r="R9122" s="7">
        <v>37.508000000000003</v>
      </c>
      <c r="S9122" s="7">
        <v>126.6159</v>
      </c>
      <c r="T9122" t="s">
        <v>46</v>
      </c>
      <c r="U9122" t="s">
        <v>33361</v>
      </c>
      <c r="X9122" t="s">
        <v>33310</v>
      </c>
      <c r="Y9122" t="s">
        <v>19854</v>
      </c>
      <c r="Z9122" t="s">
        <v>21048</v>
      </c>
      <c r="AC9122" t="s">
        <v>33491</v>
      </c>
      <c r="AG9122" t="s">
        <v>33492</v>
      </c>
      <c r="AH9122" s="27"/>
      <c r="AI9122" t="s">
        <v>33493</v>
      </c>
      <c r="AJ9122" t="s">
        <v>33496</v>
      </c>
    </row>
    <row r="9123" spans="1:36" ht="17.25" hidden="1" customHeight="1" x14ac:dyDescent="0.2">
      <c r="A9123" s="4" t="s">
        <v>33488</v>
      </c>
      <c r="B9123" t="s">
        <v>33019</v>
      </c>
      <c r="C9123" t="s">
        <v>33489</v>
      </c>
      <c r="D9123" t="s">
        <v>33490</v>
      </c>
      <c r="E9123" t="s">
        <v>191</v>
      </c>
      <c r="F9123" t="s">
        <v>617</v>
      </c>
      <c r="G9123" s="5">
        <v>450</v>
      </c>
      <c r="H9123" t="s">
        <v>42</v>
      </c>
      <c r="I9123" t="s">
        <v>43</v>
      </c>
      <c r="J9123" t="s">
        <v>559</v>
      </c>
      <c r="N9123" s="6">
        <v>1997</v>
      </c>
      <c r="R9123" s="7">
        <v>37.508000000000003</v>
      </c>
      <c r="S9123" s="7">
        <v>126.6159</v>
      </c>
      <c r="T9123" t="s">
        <v>46</v>
      </c>
      <c r="U9123" t="s">
        <v>33361</v>
      </c>
      <c r="X9123" t="s">
        <v>33310</v>
      </c>
      <c r="Y9123" t="s">
        <v>19854</v>
      </c>
      <c r="Z9123" t="s">
        <v>21048</v>
      </c>
      <c r="AC9123" t="s">
        <v>33491</v>
      </c>
      <c r="AG9123" t="s">
        <v>33492</v>
      </c>
      <c r="AH9123" s="27"/>
      <c r="AI9123" t="s">
        <v>33493</v>
      </c>
      <c r="AJ9123" t="s">
        <v>33497</v>
      </c>
    </row>
    <row r="9124" spans="1:36" ht="17.25" hidden="1" customHeight="1" x14ac:dyDescent="0.2">
      <c r="A9124" s="4" t="s">
        <v>33519</v>
      </c>
      <c r="B9124" t="s">
        <v>33019</v>
      </c>
      <c r="C9124" t="s">
        <v>33520</v>
      </c>
      <c r="E9124" t="s">
        <v>40</v>
      </c>
      <c r="F9124" t="s">
        <v>617</v>
      </c>
      <c r="G9124" s="5">
        <v>207</v>
      </c>
      <c r="H9124" t="s">
        <v>42</v>
      </c>
      <c r="I9124" t="s">
        <v>45</v>
      </c>
      <c r="J9124" t="s">
        <v>44</v>
      </c>
      <c r="N9124" s="6">
        <v>2007</v>
      </c>
      <c r="P9124" s="25"/>
      <c r="R9124" s="7">
        <v>37.369922000000003</v>
      </c>
      <c r="S9124" s="7">
        <v>126.640165</v>
      </c>
      <c r="T9124" t="s">
        <v>46</v>
      </c>
      <c r="U9124" t="s">
        <v>33521</v>
      </c>
      <c r="V9124" t="s">
        <v>33522</v>
      </c>
      <c r="X9124" t="s">
        <v>33310</v>
      </c>
      <c r="Y9124" t="s">
        <v>19854</v>
      </c>
      <c r="Z9124" t="s">
        <v>21048</v>
      </c>
      <c r="AC9124" t="s">
        <v>33523</v>
      </c>
      <c r="AG9124" t="s">
        <v>33524</v>
      </c>
      <c r="AH9124" s="27"/>
      <c r="AI9124" t="s">
        <v>33525</v>
      </c>
      <c r="AJ9124" t="s">
        <v>33526</v>
      </c>
    </row>
    <row r="9125" spans="1:36" ht="17.25" hidden="1" customHeight="1" x14ac:dyDescent="0.2">
      <c r="A9125" s="4" t="s">
        <v>33527</v>
      </c>
      <c r="B9125" t="s">
        <v>33019</v>
      </c>
      <c r="C9125" t="s">
        <v>33528</v>
      </c>
      <c r="D9125" t="s">
        <v>33529</v>
      </c>
      <c r="E9125" t="s">
        <v>40</v>
      </c>
      <c r="F9125" t="s">
        <v>617</v>
      </c>
      <c r="G9125" s="5">
        <v>118</v>
      </c>
      <c r="H9125" t="s">
        <v>42</v>
      </c>
      <c r="I9125" t="s">
        <v>43</v>
      </c>
      <c r="J9125" t="s">
        <v>44</v>
      </c>
      <c r="N9125" s="6">
        <v>2008</v>
      </c>
      <c r="R9125" s="7">
        <v>35.196120080908301</v>
      </c>
      <c r="S9125" s="7">
        <v>126.83009824898799</v>
      </c>
      <c r="T9125" t="s">
        <v>46</v>
      </c>
      <c r="U9125" t="s">
        <v>33530</v>
      </c>
      <c r="X9125" t="s">
        <v>33530</v>
      </c>
      <c r="Y9125" t="s">
        <v>19854</v>
      </c>
      <c r="Z9125" t="s">
        <v>21048</v>
      </c>
      <c r="AH9125" s="27"/>
      <c r="AI9125" t="s">
        <v>33531</v>
      </c>
      <c r="AJ9125" t="s">
        <v>33532</v>
      </c>
    </row>
    <row r="9126" spans="1:36" ht="17.25" hidden="1" customHeight="1" x14ac:dyDescent="0.2">
      <c r="A9126" s="4" t="s">
        <v>33558</v>
      </c>
      <c r="B9126" t="s">
        <v>33019</v>
      </c>
      <c r="C9126" t="s">
        <v>33559</v>
      </c>
      <c r="E9126" t="s">
        <v>40</v>
      </c>
      <c r="F9126" t="s">
        <v>617</v>
      </c>
      <c r="G9126" s="5">
        <v>144</v>
      </c>
      <c r="H9126" t="s">
        <v>611</v>
      </c>
      <c r="I9126" t="s">
        <v>43</v>
      </c>
      <c r="J9126" t="s">
        <v>44</v>
      </c>
      <c r="K9126" t="s">
        <v>45</v>
      </c>
      <c r="L9126" t="s">
        <v>45</v>
      </c>
      <c r="M9126" t="s">
        <v>2514</v>
      </c>
      <c r="N9126" s="27"/>
      <c r="R9126" s="7">
        <v>35.492127000000004</v>
      </c>
      <c r="S9126" s="7">
        <v>129.329544</v>
      </c>
      <c r="T9126" t="s">
        <v>504</v>
      </c>
      <c r="U9126" t="s">
        <v>33560</v>
      </c>
      <c r="X9126" t="s">
        <v>33166</v>
      </c>
      <c r="Y9126" t="s">
        <v>19854</v>
      </c>
      <c r="Z9126" t="s">
        <v>21048</v>
      </c>
      <c r="AG9126" t="s">
        <v>33561</v>
      </c>
      <c r="AH9126" s="24">
        <v>1314650</v>
      </c>
      <c r="AI9126" t="s">
        <v>33562</v>
      </c>
      <c r="AJ9126" t="s">
        <v>33563</v>
      </c>
    </row>
    <row r="9127" spans="1:36" ht="17.25" hidden="1" customHeight="1" x14ac:dyDescent="0.2">
      <c r="A9127" s="4" t="s">
        <v>33564</v>
      </c>
      <c r="B9127" t="s">
        <v>33019</v>
      </c>
      <c r="C9127" t="s">
        <v>33565</v>
      </c>
      <c r="E9127" t="s">
        <v>40</v>
      </c>
      <c r="F9127" t="s">
        <v>617</v>
      </c>
      <c r="G9127" s="5">
        <v>300</v>
      </c>
      <c r="H9127" t="s">
        <v>42</v>
      </c>
      <c r="I9127" t="s">
        <v>43</v>
      </c>
      <c r="J9127" t="s">
        <v>559</v>
      </c>
      <c r="N9127" s="6">
        <v>1995</v>
      </c>
      <c r="R9127" s="7">
        <v>35.476990000000001</v>
      </c>
      <c r="S9127" s="7">
        <v>129.3826</v>
      </c>
      <c r="T9127" t="s">
        <v>46</v>
      </c>
      <c r="U9127" t="s">
        <v>33166</v>
      </c>
      <c r="X9127" t="s">
        <v>33166</v>
      </c>
      <c r="Y9127" t="s">
        <v>19854</v>
      </c>
      <c r="Z9127" t="s">
        <v>21048</v>
      </c>
      <c r="AG9127" t="s">
        <v>33566</v>
      </c>
      <c r="AH9127" s="8" t="s">
        <v>33567</v>
      </c>
      <c r="AI9127" t="s">
        <v>33568</v>
      </c>
      <c r="AJ9127" t="s">
        <v>33569</v>
      </c>
    </row>
    <row r="9128" spans="1:36" ht="17.25" hidden="1" customHeight="1" x14ac:dyDescent="0.2">
      <c r="A9128" s="4" t="s">
        <v>33564</v>
      </c>
      <c r="B9128" t="s">
        <v>33019</v>
      </c>
      <c r="C9128" t="s">
        <v>33565</v>
      </c>
      <c r="E9128" t="s">
        <v>56</v>
      </c>
      <c r="F9128" t="s">
        <v>617</v>
      </c>
      <c r="G9128" s="5">
        <v>450</v>
      </c>
      <c r="H9128" t="s">
        <v>42</v>
      </c>
      <c r="I9128" t="s">
        <v>43</v>
      </c>
      <c r="J9128" t="s">
        <v>559</v>
      </c>
      <c r="N9128" s="6">
        <v>1997</v>
      </c>
      <c r="P9128" s="25"/>
      <c r="R9128" s="7">
        <v>35.476990000000001</v>
      </c>
      <c r="S9128" s="7">
        <v>129.3826</v>
      </c>
      <c r="T9128" t="s">
        <v>46</v>
      </c>
      <c r="U9128" t="s">
        <v>33166</v>
      </c>
      <c r="X9128" t="s">
        <v>33166</v>
      </c>
      <c r="Y9128" t="s">
        <v>19854</v>
      </c>
      <c r="Z9128" t="s">
        <v>21048</v>
      </c>
      <c r="AG9128" t="s">
        <v>33566</v>
      </c>
      <c r="AH9128" s="8" t="s">
        <v>33570</v>
      </c>
      <c r="AI9128" t="s">
        <v>33568</v>
      </c>
      <c r="AJ9128" t="s">
        <v>33571</v>
      </c>
    </row>
    <row r="9129" spans="1:36" ht="17.25" hidden="1" customHeight="1" x14ac:dyDescent="0.2">
      <c r="A9129" s="4" t="s">
        <v>33564</v>
      </c>
      <c r="B9129" t="s">
        <v>33019</v>
      </c>
      <c r="C9129" t="s">
        <v>33565</v>
      </c>
      <c r="E9129" t="s">
        <v>58</v>
      </c>
      <c r="F9129" t="s">
        <v>617</v>
      </c>
      <c r="G9129" s="5">
        <v>300</v>
      </c>
      <c r="H9129" t="s">
        <v>42</v>
      </c>
      <c r="I9129" t="s">
        <v>43</v>
      </c>
      <c r="J9129" t="s">
        <v>559</v>
      </c>
      <c r="N9129" s="6">
        <v>1997</v>
      </c>
      <c r="R9129" s="7">
        <v>35.476990000000001</v>
      </c>
      <c r="S9129" s="7">
        <v>129.3826</v>
      </c>
      <c r="T9129" t="s">
        <v>46</v>
      </c>
      <c r="U9129" t="s">
        <v>33166</v>
      </c>
      <c r="X9129" t="s">
        <v>33166</v>
      </c>
      <c r="Y9129" t="s">
        <v>19854</v>
      </c>
      <c r="Z9129" t="s">
        <v>21048</v>
      </c>
      <c r="AI9129" t="s">
        <v>33568</v>
      </c>
      <c r="AJ9129" t="s">
        <v>33572</v>
      </c>
    </row>
    <row r="9130" spans="1:36" ht="17.25" hidden="1" customHeight="1" x14ac:dyDescent="0.2">
      <c r="A9130" s="4" t="s">
        <v>33612</v>
      </c>
      <c r="B9130" t="s">
        <v>33019</v>
      </c>
      <c r="C9130" t="s">
        <v>33613</v>
      </c>
      <c r="E9130" t="s">
        <v>40</v>
      </c>
      <c r="F9130" t="s">
        <v>617</v>
      </c>
      <c r="G9130" s="5">
        <v>848</v>
      </c>
      <c r="H9130" t="s">
        <v>42</v>
      </c>
      <c r="I9130" t="s">
        <v>43</v>
      </c>
      <c r="J9130" t="s">
        <v>559</v>
      </c>
      <c r="N9130" s="6">
        <v>2010</v>
      </c>
      <c r="R9130" s="7">
        <v>37.162939000000001</v>
      </c>
      <c r="S9130" s="7">
        <v>128.49227500000001</v>
      </c>
      <c r="T9130" t="s">
        <v>46</v>
      </c>
      <c r="U9130" t="s">
        <v>33614</v>
      </c>
      <c r="X9130" t="s">
        <v>33023</v>
      </c>
      <c r="Y9130" t="s">
        <v>19854</v>
      </c>
      <c r="Z9130" t="s">
        <v>21048</v>
      </c>
      <c r="AC9130" t="s">
        <v>33615</v>
      </c>
      <c r="AG9130" t="s">
        <v>33616</v>
      </c>
      <c r="AH9130" s="8" t="s">
        <v>33617</v>
      </c>
      <c r="AI9130" t="s">
        <v>33618</v>
      </c>
      <c r="AJ9130" t="s">
        <v>33619</v>
      </c>
    </row>
    <row r="9131" spans="1:36" ht="17.25" hidden="1" customHeight="1" x14ac:dyDescent="0.2">
      <c r="A9131" s="4" t="s">
        <v>33620</v>
      </c>
      <c r="B9131" t="s">
        <v>33019</v>
      </c>
      <c r="C9131" t="s">
        <v>33621</v>
      </c>
      <c r="E9131" t="s">
        <v>40</v>
      </c>
      <c r="F9131" t="s">
        <v>617</v>
      </c>
      <c r="G9131" s="5">
        <v>577</v>
      </c>
      <c r="H9131" t="s">
        <v>42</v>
      </c>
      <c r="I9131" t="s">
        <v>43</v>
      </c>
      <c r="J9131" t="s">
        <v>559</v>
      </c>
      <c r="N9131" s="6">
        <v>2005</v>
      </c>
      <c r="R9131" s="7">
        <v>34.912999999999997</v>
      </c>
      <c r="S9131" s="7">
        <v>127.593</v>
      </c>
      <c r="T9131" t="s">
        <v>46</v>
      </c>
      <c r="U9131" t="s">
        <v>33622</v>
      </c>
      <c r="X9131" t="s">
        <v>33230</v>
      </c>
      <c r="Y9131" t="s">
        <v>19854</v>
      </c>
      <c r="Z9131" t="s">
        <v>21048</v>
      </c>
      <c r="AG9131" t="s">
        <v>33623</v>
      </c>
      <c r="AH9131" s="8" t="s">
        <v>33624</v>
      </c>
      <c r="AI9131" t="s">
        <v>33625</v>
      </c>
      <c r="AJ9131" t="s">
        <v>33626</v>
      </c>
    </row>
    <row r="9132" spans="1:36" ht="17.25" hidden="1" customHeight="1" x14ac:dyDescent="0.2">
      <c r="A9132" s="4" t="s">
        <v>33629</v>
      </c>
      <c r="B9132" t="s">
        <v>33630</v>
      </c>
      <c r="C9132" t="s">
        <v>33631</v>
      </c>
      <c r="E9132" t="s">
        <v>33632</v>
      </c>
      <c r="F9132" t="s">
        <v>570</v>
      </c>
      <c r="G9132" s="5">
        <v>105</v>
      </c>
      <c r="H9132" t="s">
        <v>42</v>
      </c>
      <c r="I9132" t="s">
        <v>528</v>
      </c>
      <c r="J9132" t="s">
        <v>45</v>
      </c>
      <c r="N9132" s="6">
        <v>2005</v>
      </c>
      <c r="P9132" s="25"/>
      <c r="R9132" s="7">
        <v>6.28502864688007</v>
      </c>
      <c r="S9132" s="7">
        <v>80.849307978174906</v>
      </c>
      <c r="T9132" t="s">
        <v>46</v>
      </c>
      <c r="U9132" t="s">
        <v>33633</v>
      </c>
      <c r="Y9132" t="s">
        <v>19854</v>
      </c>
      <c r="Z9132" t="s">
        <v>19855</v>
      </c>
      <c r="AG9132" t="s">
        <v>33634</v>
      </c>
      <c r="AH9132" s="6">
        <v>1185100</v>
      </c>
      <c r="AI9132" t="s">
        <v>33635</v>
      </c>
      <c r="AJ9132" t="s">
        <v>33636</v>
      </c>
    </row>
    <row r="9133" spans="1:36" ht="17.25" hidden="1" customHeight="1" x14ac:dyDescent="0.2">
      <c r="A9133" s="4" t="s">
        <v>33647</v>
      </c>
      <c r="B9133" t="s">
        <v>33630</v>
      </c>
      <c r="C9133" t="s">
        <v>33648</v>
      </c>
      <c r="E9133" t="s">
        <v>40</v>
      </c>
      <c r="F9133" t="s">
        <v>617</v>
      </c>
      <c r="G9133" s="5">
        <v>400</v>
      </c>
      <c r="H9133" t="s">
        <v>558</v>
      </c>
      <c r="I9133" t="s">
        <v>45</v>
      </c>
      <c r="J9133" t="s">
        <v>45</v>
      </c>
      <c r="K9133" t="s">
        <v>45</v>
      </c>
      <c r="L9133" t="s">
        <v>45</v>
      </c>
      <c r="N9133" s="8" t="s">
        <v>45</v>
      </c>
      <c r="R9133" s="7">
        <v>6.1236819999999996</v>
      </c>
      <c r="S9133" s="7">
        <v>81.089302000000004</v>
      </c>
      <c r="T9133" t="s">
        <v>504</v>
      </c>
      <c r="U9133" t="s">
        <v>33649</v>
      </c>
      <c r="W9133" t="s">
        <v>33649</v>
      </c>
      <c r="X9133" t="s">
        <v>20068</v>
      </c>
      <c r="Y9133" t="s">
        <v>19854</v>
      </c>
      <c r="Z9133" t="s">
        <v>19855</v>
      </c>
      <c r="AG9133" t="s">
        <v>33650</v>
      </c>
      <c r="AH9133" s="24">
        <v>1288880</v>
      </c>
      <c r="AI9133" t="s">
        <v>33651</v>
      </c>
      <c r="AJ9133" t="s">
        <v>33652</v>
      </c>
    </row>
    <row r="9134" spans="1:36" ht="17.25" hidden="1" customHeight="1" x14ac:dyDescent="0.2">
      <c r="A9134" s="4" t="s">
        <v>33653</v>
      </c>
      <c r="B9134" t="s">
        <v>33630</v>
      </c>
      <c r="C9134" t="s">
        <v>33654</v>
      </c>
      <c r="E9134" t="s">
        <v>40</v>
      </c>
      <c r="F9134" t="s">
        <v>2972</v>
      </c>
      <c r="G9134" s="5">
        <v>100</v>
      </c>
      <c r="H9134" t="s">
        <v>42</v>
      </c>
      <c r="I9134" t="s">
        <v>240</v>
      </c>
      <c r="J9134" t="s">
        <v>44</v>
      </c>
      <c r="N9134" s="6">
        <v>2002</v>
      </c>
      <c r="R9134" s="7">
        <v>6.9527693994014896</v>
      </c>
      <c r="S9134" s="7">
        <v>79.879101339800002</v>
      </c>
      <c r="T9134" t="s">
        <v>46</v>
      </c>
      <c r="U9134" t="s">
        <v>33655</v>
      </c>
      <c r="Y9134" t="s">
        <v>19854</v>
      </c>
      <c r="Z9134" t="s">
        <v>19855</v>
      </c>
      <c r="AG9134" t="s">
        <v>33656</v>
      </c>
      <c r="AH9134" s="6">
        <v>1124625</v>
      </c>
      <c r="AI9134" t="s">
        <v>33657</v>
      </c>
      <c r="AJ9134" t="s">
        <v>33658</v>
      </c>
    </row>
    <row r="9135" spans="1:36" ht="17.25" hidden="1" customHeight="1" x14ac:dyDescent="0.2">
      <c r="A9135" s="4" t="s">
        <v>33653</v>
      </c>
      <c r="B9135" t="s">
        <v>33630</v>
      </c>
      <c r="C9135" t="s">
        <v>33654</v>
      </c>
      <c r="E9135" t="s">
        <v>56</v>
      </c>
      <c r="F9135" t="s">
        <v>2972</v>
      </c>
      <c r="G9135" s="5">
        <v>65</v>
      </c>
      <c r="H9135" t="s">
        <v>42</v>
      </c>
      <c r="I9135" t="s">
        <v>240</v>
      </c>
      <c r="J9135" t="s">
        <v>44</v>
      </c>
      <c r="N9135" s="6">
        <v>2003</v>
      </c>
      <c r="R9135" s="7">
        <v>6.9527693994014896</v>
      </c>
      <c r="S9135" s="7">
        <v>79.879101339800002</v>
      </c>
      <c r="T9135" t="s">
        <v>46</v>
      </c>
      <c r="U9135" t="s">
        <v>33655</v>
      </c>
      <c r="Y9135" t="s">
        <v>19854</v>
      </c>
      <c r="Z9135" t="s">
        <v>19855</v>
      </c>
      <c r="AG9135" t="s">
        <v>33656</v>
      </c>
      <c r="AH9135" s="6">
        <v>1124626</v>
      </c>
      <c r="AI9135" t="s">
        <v>33657</v>
      </c>
      <c r="AJ9135" t="s">
        <v>33659</v>
      </c>
    </row>
    <row r="9136" spans="1:36" ht="17.25" hidden="1" customHeight="1" x14ac:dyDescent="0.2">
      <c r="A9136" s="4" t="s">
        <v>33665</v>
      </c>
      <c r="B9136" t="s">
        <v>33630</v>
      </c>
      <c r="C9136" t="s">
        <v>33666</v>
      </c>
      <c r="E9136" t="s">
        <v>63</v>
      </c>
      <c r="F9136" t="s">
        <v>2972</v>
      </c>
      <c r="G9136" s="5">
        <v>20</v>
      </c>
      <c r="H9136" t="s">
        <v>42</v>
      </c>
      <c r="I9136" t="s">
        <v>65</v>
      </c>
      <c r="J9136" t="s">
        <v>44</v>
      </c>
      <c r="N9136" s="6">
        <v>2003</v>
      </c>
      <c r="R9136" s="7">
        <v>6.9527693994014896</v>
      </c>
      <c r="S9136" s="7">
        <v>79.879101339800002</v>
      </c>
      <c r="T9136" t="s">
        <v>46</v>
      </c>
      <c r="U9136" t="s">
        <v>33655</v>
      </c>
      <c r="Y9136" t="s">
        <v>19854</v>
      </c>
      <c r="Z9136" t="s">
        <v>19855</v>
      </c>
      <c r="AG9136" t="s">
        <v>33656</v>
      </c>
      <c r="AH9136" s="6">
        <v>1124628</v>
      </c>
      <c r="AI9136" t="s">
        <v>33667</v>
      </c>
      <c r="AJ9136" t="s">
        <v>33668</v>
      </c>
    </row>
    <row r="9137" spans="1:36" ht="17.25" hidden="1" customHeight="1" x14ac:dyDescent="0.2">
      <c r="A9137" s="4" t="s">
        <v>33665</v>
      </c>
      <c r="B9137" t="s">
        <v>33630</v>
      </c>
      <c r="C9137" t="s">
        <v>33666</v>
      </c>
      <c r="E9137" t="s">
        <v>73</v>
      </c>
      <c r="F9137" t="s">
        <v>2972</v>
      </c>
      <c r="G9137" s="5">
        <v>20</v>
      </c>
      <c r="H9137" t="s">
        <v>42</v>
      </c>
      <c r="I9137" t="s">
        <v>65</v>
      </c>
      <c r="J9137" t="s">
        <v>44</v>
      </c>
      <c r="N9137" s="6">
        <v>2003</v>
      </c>
      <c r="R9137" s="7">
        <v>6.9527693994014896</v>
      </c>
      <c r="S9137" s="7">
        <v>79.879101339800002</v>
      </c>
      <c r="T9137" t="s">
        <v>46</v>
      </c>
      <c r="U9137" t="s">
        <v>33655</v>
      </c>
      <c r="Y9137" t="s">
        <v>19854</v>
      </c>
      <c r="Z9137" t="s">
        <v>19855</v>
      </c>
      <c r="AG9137" t="s">
        <v>33656</v>
      </c>
      <c r="AH9137" s="6">
        <v>1124629</v>
      </c>
      <c r="AI9137" t="s">
        <v>33667</v>
      </c>
      <c r="AJ9137" t="s">
        <v>33669</v>
      </c>
    </row>
    <row r="9138" spans="1:36" ht="17.25" hidden="1" customHeight="1" x14ac:dyDescent="0.2">
      <c r="A9138" s="4" t="s">
        <v>33665</v>
      </c>
      <c r="B9138" t="s">
        <v>33630</v>
      </c>
      <c r="C9138" t="s">
        <v>33666</v>
      </c>
      <c r="E9138" t="s">
        <v>211</v>
      </c>
      <c r="F9138" t="s">
        <v>2972</v>
      </c>
      <c r="G9138" s="5">
        <v>20</v>
      </c>
      <c r="H9138" t="s">
        <v>42</v>
      </c>
      <c r="I9138" t="s">
        <v>65</v>
      </c>
      <c r="J9138" t="s">
        <v>44</v>
      </c>
      <c r="N9138" s="6">
        <v>2003</v>
      </c>
      <c r="R9138" s="7">
        <v>6.9527693994014896</v>
      </c>
      <c r="S9138" s="7">
        <v>79.879101339800002</v>
      </c>
      <c r="T9138" t="s">
        <v>46</v>
      </c>
      <c r="U9138" t="s">
        <v>33655</v>
      </c>
      <c r="Y9138" t="s">
        <v>19854</v>
      </c>
      <c r="Z9138" t="s">
        <v>19855</v>
      </c>
      <c r="AG9138" t="s">
        <v>33656</v>
      </c>
      <c r="AH9138" s="6">
        <v>1124630</v>
      </c>
      <c r="AI9138" t="s">
        <v>33667</v>
      </c>
      <c r="AJ9138" t="s">
        <v>33670</v>
      </c>
    </row>
    <row r="9139" spans="1:36" ht="17.25" hidden="1" customHeight="1" x14ac:dyDescent="0.2">
      <c r="A9139" s="4" t="s">
        <v>33665</v>
      </c>
      <c r="B9139" t="s">
        <v>33630</v>
      </c>
      <c r="C9139" t="s">
        <v>33666</v>
      </c>
      <c r="E9139" t="s">
        <v>75</v>
      </c>
      <c r="F9139" t="s">
        <v>2972</v>
      </c>
      <c r="G9139" s="5">
        <v>20</v>
      </c>
      <c r="H9139" t="s">
        <v>42</v>
      </c>
      <c r="I9139" t="s">
        <v>65</v>
      </c>
      <c r="J9139" t="s">
        <v>44</v>
      </c>
      <c r="N9139" s="6">
        <v>2003</v>
      </c>
      <c r="R9139" s="7">
        <v>6.9527693994014896</v>
      </c>
      <c r="S9139" s="7">
        <v>79.879101339800002</v>
      </c>
      <c r="T9139" t="s">
        <v>46</v>
      </c>
      <c r="U9139" t="s">
        <v>33655</v>
      </c>
      <c r="Y9139" t="s">
        <v>19854</v>
      </c>
      <c r="Z9139" t="s">
        <v>19855</v>
      </c>
      <c r="AG9139" t="s">
        <v>33656</v>
      </c>
      <c r="AH9139" s="6">
        <v>1124631</v>
      </c>
      <c r="AI9139" t="s">
        <v>33667</v>
      </c>
      <c r="AJ9139" t="s">
        <v>33671</v>
      </c>
    </row>
    <row r="9140" spans="1:36" ht="17.25" hidden="1" customHeight="1" x14ac:dyDescent="0.2">
      <c r="A9140" s="4" t="s">
        <v>33665</v>
      </c>
      <c r="B9140" t="s">
        <v>33630</v>
      </c>
      <c r="C9140" t="s">
        <v>33666</v>
      </c>
      <c r="E9140" t="s">
        <v>77</v>
      </c>
      <c r="F9140" t="s">
        <v>2972</v>
      </c>
      <c r="G9140" s="5">
        <v>20</v>
      </c>
      <c r="H9140" t="s">
        <v>42</v>
      </c>
      <c r="I9140" t="s">
        <v>65</v>
      </c>
      <c r="J9140" t="s">
        <v>44</v>
      </c>
      <c r="N9140" s="6">
        <v>2003</v>
      </c>
      <c r="R9140" s="7">
        <v>6.9527693994014896</v>
      </c>
      <c r="S9140" s="7">
        <v>79.879101339800002</v>
      </c>
      <c r="T9140" t="s">
        <v>46</v>
      </c>
      <c r="U9140" t="s">
        <v>33655</v>
      </c>
      <c r="Y9140" t="s">
        <v>19854</v>
      </c>
      <c r="Z9140" t="s">
        <v>19855</v>
      </c>
      <c r="AG9140" t="s">
        <v>33656</v>
      </c>
      <c r="AH9140" s="6">
        <v>1124632</v>
      </c>
      <c r="AI9140" t="s">
        <v>33667</v>
      </c>
      <c r="AJ9140" t="s">
        <v>33672</v>
      </c>
    </row>
    <row r="9141" spans="1:36" ht="17.25" hidden="1" customHeight="1" x14ac:dyDescent="0.2">
      <c r="A9141" s="4" t="s">
        <v>33665</v>
      </c>
      <c r="B9141" t="s">
        <v>33630</v>
      </c>
      <c r="C9141" t="s">
        <v>33666</v>
      </c>
      <c r="E9141" t="s">
        <v>318</v>
      </c>
      <c r="F9141" t="s">
        <v>2972</v>
      </c>
      <c r="G9141" s="5">
        <v>20</v>
      </c>
      <c r="H9141" t="s">
        <v>42</v>
      </c>
      <c r="I9141" t="s">
        <v>65</v>
      </c>
      <c r="J9141" t="s">
        <v>44</v>
      </c>
      <c r="N9141" s="6">
        <v>2003</v>
      </c>
      <c r="R9141" s="7">
        <v>6.9527693994014896</v>
      </c>
      <c r="S9141" s="7">
        <v>79.879101339800002</v>
      </c>
      <c r="T9141" t="s">
        <v>46</v>
      </c>
      <c r="U9141" t="s">
        <v>33655</v>
      </c>
      <c r="Y9141" t="s">
        <v>19854</v>
      </c>
      <c r="Z9141" t="s">
        <v>19855</v>
      </c>
      <c r="AG9141" t="s">
        <v>33656</v>
      </c>
      <c r="AH9141" s="6">
        <v>1124633</v>
      </c>
      <c r="AI9141" t="s">
        <v>33667</v>
      </c>
      <c r="AJ9141" t="s">
        <v>33673</v>
      </c>
    </row>
    <row r="9142" spans="1:36" ht="17.25" hidden="1" customHeight="1" x14ac:dyDescent="0.2">
      <c r="A9142" s="4" t="s">
        <v>10986</v>
      </c>
      <c r="B9142" t="s">
        <v>8398</v>
      </c>
      <c r="C9142" t="s">
        <v>10987</v>
      </c>
      <c r="E9142" t="s">
        <v>56</v>
      </c>
      <c r="F9142" t="s">
        <v>86</v>
      </c>
      <c r="G9142" s="5">
        <v>190</v>
      </c>
      <c r="H9142" t="s">
        <v>42</v>
      </c>
      <c r="I9142" t="s">
        <v>240</v>
      </c>
      <c r="J9142" t="s">
        <v>559</v>
      </c>
      <c r="N9142" s="6">
        <v>1965</v>
      </c>
      <c r="P9142" s="24">
        <v>2025</v>
      </c>
      <c r="R9142" s="7">
        <v>32.713099999999997</v>
      </c>
      <c r="S9142" s="7">
        <v>-103.3533</v>
      </c>
      <c r="T9142" t="s">
        <v>46</v>
      </c>
      <c r="U9142" t="s">
        <v>10988</v>
      </c>
      <c r="V9142" t="s">
        <v>10989</v>
      </c>
      <c r="X9142" t="s">
        <v>8528</v>
      </c>
      <c r="Y9142" t="s">
        <v>3012</v>
      </c>
      <c r="Z9142" t="s">
        <v>3691</v>
      </c>
      <c r="AA9142" t="s">
        <v>10990</v>
      </c>
      <c r="AB9142" t="s">
        <v>8503</v>
      </c>
      <c r="AG9142" t="s">
        <v>10991</v>
      </c>
      <c r="AH9142" s="6">
        <v>4843</v>
      </c>
      <c r="AI9142" t="s">
        <v>10992</v>
      </c>
      <c r="AJ9142" t="s">
        <v>10994</v>
      </c>
    </row>
    <row r="9143" spans="1:36" ht="17.25" hidden="1" customHeight="1" x14ac:dyDescent="0.2">
      <c r="A9143" s="4" t="s">
        <v>11320</v>
      </c>
      <c r="B9143" t="s">
        <v>8398</v>
      </c>
      <c r="C9143" t="s">
        <v>11321</v>
      </c>
      <c r="E9143" t="s">
        <v>40</v>
      </c>
      <c r="F9143" t="s">
        <v>86</v>
      </c>
      <c r="G9143" s="5">
        <v>100</v>
      </c>
      <c r="H9143" t="s">
        <v>42</v>
      </c>
      <c r="I9143" t="s">
        <v>65</v>
      </c>
      <c r="J9143" t="s">
        <v>559</v>
      </c>
      <c r="N9143" s="6">
        <v>1965</v>
      </c>
      <c r="R9143" s="7">
        <v>39.465000000000003</v>
      </c>
      <c r="S9143" s="7">
        <v>-84.377799999999993</v>
      </c>
      <c r="T9143" t="s">
        <v>46</v>
      </c>
      <c r="U9143" t="s">
        <v>11322</v>
      </c>
      <c r="V9143" t="s">
        <v>11323</v>
      </c>
      <c r="X9143" t="s">
        <v>9940</v>
      </c>
      <c r="Y9143" t="s">
        <v>3012</v>
      </c>
      <c r="Z9143" t="s">
        <v>3691</v>
      </c>
      <c r="AA9143" t="s">
        <v>11324</v>
      </c>
      <c r="AB9143" t="s">
        <v>8690</v>
      </c>
      <c r="AG9143" t="s">
        <v>11325</v>
      </c>
      <c r="AH9143" s="6">
        <v>5455</v>
      </c>
      <c r="AI9143" t="s">
        <v>11326</v>
      </c>
      <c r="AJ9143" t="s">
        <v>11327</v>
      </c>
    </row>
    <row r="9144" spans="1:36" ht="17.25" hidden="1" customHeight="1" x14ac:dyDescent="0.2">
      <c r="A9144" s="4" t="s">
        <v>33683</v>
      </c>
      <c r="B9144" t="s">
        <v>33630</v>
      </c>
      <c r="C9144" t="s">
        <v>33684</v>
      </c>
      <c r="E9144" t="s">
        <v>33685</v>
      </c>
      <c r="F9144" t="s">
        <v>543</v>
      </c>
      <c r="G9144" s="5">
        <v>80</v>
      </c>
      <c r="H9144" t="s">
        <v>42</v>
      </c>
      <c r="I9144" t="s">
        <v>528</v>
      </c>
      <c r="J9144" t="s">
        <v>45</v>
      </c>
      <c r="N9144" s="6">
        <v>1984</v>
      </c>
      <c r="R9144" s="7">
        <v>6.9612864549242399</v>
      </c>
      <c r="S9144" s="7">
        <v>79.961319499736803</v>
      </c>
      <c r="T9144" t="s">
        <v>46</v>
      </c>
      <c r="U9144" t="s">
        <v>33686</v>
      </c>
      <c r="Y9144" t="s">
        <v>19854</v>
      </c>
      <c r="Z9144" t="s">
        <v>19855</v>
      </c>
      <c r="AG9144" t="s">
        <v>33687</v>
      </c>
      <c r="AH9144" s="6">
        <v>1145949</v>
      </c>
      <c r="AI9144" t="s">
        <v>33688</v>
      </c>
      <c r="AJ9144" t="s">
        <v>33689</v>
      </c>
    </row>
    <row r="9145" spans="1:36" ht="17.25" hidden="1" customHeight="1" x14ac:dyDescent="0.2">
      <c r="A9145" s="4" t="s">
        <v>33683</v>
      </c>
      <c r="B9145" t="s">
        <v>33630</v>
      </c>
      <c r="C9145" t="s">
        <v>33684</v>
      </c>
      <c r="E9145" t="s">
        <v>33690</v>
      </c>
      <c r="F9145" t="s">
        <v>543</v>
      </c>
      <c r="G9145" s="5">
        <v>80</v>
      </c>
      <c r="H9145" t="s">
        <v>42</v>
      </c>
      <c r="I9145" t="s">
        <v>528</v>
      </c>
      <c r="J9145" t="s">
        <v>45</v>
      </c>
      <c r="N9145" s="6">
        <v>1997</v>
      </c>
      <c r="R9145" s="7">
        <v>6.9612864549242399</v>
      </c>
      <c r="S9145" s="7">
        <v>79.961319499736803</v>
      </c>
      <c r="T9145" t="s">
        <v>46</v>
      </c>
      <c r="U9145" t="s">
        <v>33686</v>
      </c>
      <c r="Y9145" t="s">
        <v>19854</v>
      </c>
      <c r="Z9145" t="s">
        <v>19855</v>
      </c>
      <c r="AG9145" t="s">
        <v>33687</v>
      </c>
      <c r="AH9145" s="24">
        <v>1145953</v>
      </c>
      <c r="AI9145" t="s">
        <v>33688</v>
      </c>
      <c r="AJ9145" t="s">
        <v>33691</v>
      </c>
    </row>
    <row r="9146" spans="1:36" ht="17.25" hidden="1" customHeight="1" x14ac:dyDescent="0.2">
      <c r="A9146" s="4" t="s">
        <v>33692</v>
      </c>
      <c r="B9146" t="s">
        <v>33630</v>
      </c>
      <c r="C9146" t="s">
        <v>33693</v>
      </c>
      <c r="E9146" t="s">
        <v>33697</v>
      </c>
      <c r="F9146" t="s">
        <v>2972</v>
      </c>
      <c r="G9146" s="5">
        <v>60</v>
      </c>
      <c r="H9146" t="s">
        <v>42</v>
      </c>
      <c r="I9146" t="s">
        <v>528</v>
      </c>
      <c r="J9146" t="s">
        <v>45</v>
      </c>
      <c r="N9146" s="6">
        <v>1980</v>
      </c>
      <c r="P9146" s="24">
        <v>2023</v>
      </c>
      <c r="R9146" s="7">
        <v>6.9528652438245002</v>
      </c>
      <c r="S9146" s="7">
        <v>79.878580999607905</v>
      </c>
      <c r="T9146" t="s">
        <v>46</v>
      </c>
      <c r="U9146" t="s">
        <v>33655</v>
      </c>
      <c r="W9146" t="s">
        <v>33639</v>
      </c>
      <c r="X9146" t="s">
        <v>33694</v>
      </c>
      <c r="Y9146" t="s">
        <v>19854</v>
      </c>
      <c r="Z9146" t="s">
        <v>19855</v>
      </c>
      <c r="AG9146" t="s">
        <v>33656</v>
      </c>
      <c r="AH9146" s="6">
        <v>1124628</v>
      </c>
      <c r="AI9146" t="s">
        <v>33695</v>
      </c>
      <c r="AJ9146" t="s">
        <v>33698</v>
      </c>
    </row>
    <row r="9147" spans="1:36" ht="17.25" hidden="1" customHeight="1" x14ac:dyDescent="0.2">
      <c r="A9147" s="4" t="s">
        <v>33692</v>
      </c>
      <c r="B9147" t="s">
        <v>33630</v>
      </c>
      <c r="C9147" t="s">
        <v>33693</v>
      </c>
      <c r="E9147" t="s">
        <v>33699</v>
      </c>
      <c r="F9147" t="s">
        <v>2972</v>
      </c>
      <c r="G9147" s="5">
        <v>60</v>
      </c>
      <c r="H9147" t="s">
        <v>42</v>
      </c>
      <c r="I9147" t="s">
        <v>528</v>
      </c>
      <c r="J9147" t="s">
        <v>45</v>
      </c>
      <c r="N9147" s="6">
        <v>1981</v>
      </c>
      <c r="P9147" s="24">
        <v>2023</v>
      </c>
      <c r="R9147" s="7">
        <v>6.9528652438245002</v>
      </c>
      <c r="S9147" s="7">
        <v>79.878580999607905</v>
      </c>
      <c r="T9147" t="s">
        <v>46</v>
      </c>
      <c r="U9147" t="s">
        <v>33655</v>
      </c>
      <c r="W9147" t="s">
        <v>33639</v>
      </c>
      <c r="X9147" t="s">
        <v>33694</v>
      </c>
      <c r="Y9147" t="s">
        <v>19854</v>
      </c>
      <c r="Z9147" t="s">
        <v>19855</v>
      </c>
      <c r="AG9147" t="s">
        <v>33656</v>
      </c>
      <c r="AH9147" s="6">
        <v>1124631</v>
      </c>
      <c r="AI9147" t="s">
        <v>33695</v>
      </c>
      <c r="AJ9147" t="s">
        <v>33700</v>
      </c>
    </row>
    <row r="9148" spans="1:36" ht="17.25" hidden="1" customHeight="1" x14ac:dyDescent="0.2">
      <c r="A9148" s="4" t="s">
        <v>33692</v>
      </c>
      <c r="B9148" t="s">
        <v>33630</v>
      </c>
      <c r="C9148" t="s">
        <v>33693</v>
      </c>
      <c r="E9148" t="s">
        <v>191</v>
      </c>
      <c r="F9148" t="s">
        <v>2972</v>
      </c>
      <c r="G9148" s="5">
        <v>115</v>
      </c>
      <c r="H9148" t="s">
        <v>42</v>
      </c>
      <c r="I9148" t="s">
        <v>65</v>
      </c>
      <c r="J9148" t="s">
        <v>45</v>
      </c>
      <c r="N9148" s="6">
        <v>1997</v>
      </c>
      <c r="R9148" s="7">
        <v>6.9528652438245002</v>
      </c>
      <c r="S9148" s="7">
        <v>79.878580999607905</v>
      </c>
      <c r="T9148" t="s">
        <v>46</v>
      </c>
      <c r="U9148" t="s">
        <v>33655</v>
      </c>
      <c r="W9148" t="s">
        <v>33639</v>
      </c>
      <c r="X9148" t="s">
        <v>33694</v>
      </c>
      <c r="Y9148" t="s">
        <v>19854</v>
      </c>
      <c r="Z9148" t="s">
        <v>19855</v>
      </c>
      <c r="AG9148" t="s">
        <v>33656</v>
      </c>
      <c r="AH9148" s="6">
        <v>1124627</v>
      </c>
      <c r="AI9148" t="s">
        <v>33695</v>
      </c>
      <c r="AJ9148" t="s">
        <v>33701</v>
      </c>
    </row>
    <row r="9149" spans="1:36" ht="17.25" hidden="1" customHeight="1" x14ac:dyDescent="0.2">
      <c r="A9149" s="4" t="s">
        <v>33708</v>
      </c>
      <c r="B9149" t="s">
        <v>33709</v>
      </c>
      <c r="C9149" t="s">
        <v>33710</v>
      </c>
      <c r="D9149" t="s">
        <v>33711</v>
      </c>
      <c r="E9149" t="s">
        <v>43</v>
      </c>
      <c r="F9149" t="s">
        <v>45</v>
      </c>
      <c r="G9149" s="5">
        <v>450</v>
      </c>
      <c r="H9149" t="s">
        <v>558</v>
      </c>
      <c r="I9149" t="s">
        <v>43</v>
      </c>
      <c r="J9149" t="s">
        <v>45</v>
      </c>
      <c r="K9149" t="s">
        <v>45</v>
      </c>
      <c r="L9149" t="s">
        <v>45</v>
      </c>
      <c r="N9149" s="27" t="s">
        <v>45</v>
      </c>
      <c r="O9149" s="25"/>
      <c r="R9149" s="7">
        <v>36.954183999999998</v>
      </c>
      <c r="S9149" s="7">
        <v>42.160738000000002</v>
      </c>
      <c r="T9149" t="s">
        <v>504</v>
      </c>
      <c r="U9149" t="s">
        <v>33712</v>
      </c>
      <c r="X9149" t="s">
        <v>33713</v>
      </c>
      <c r="Y9149" t="s">
        <v>19854</v>
      </c>
      <c r="Z9149" t="s">
        <v>19864</v>
      </c>
      <c r="AG9149" t="s">
        <v>33714</v>
      </c>
      <c r="AH9149" s="27">
        <v>1223569</v>
      </c>
      <c r="AI9149" t="s">
        <v>33715</v>
      </c>
      <c r="AJ9149" t="s">
        <v>33716</v>
      </c>
    </row>
    <row r="9150" spans="1:36" ht="17.25" hidden="1" customHeight="1" x14ac:dyDescent="0.2">
      <c r="A9150" s="4" t="s">
        <v>33717</v>
      </c>
      <c r="B9150" t="s">
        <v>33709</v>
      </c>
      <c r="C9150" t="s">
        <v>33718</v>
      </c>
      <c r="D9150" t="s">
        <v>33719</v>
      </c>
      <c r="E9150" t="s">
        <v>40</v>
      </c>
      <c r="F9150" t="s">
        <v>1653</v>
      </c>
      <c r="G9150" s="5">
        <v>220</v>
      </c>
      <c r="H9150" t="s">
        <v>42</v>
      </c>
      <c r="I9150" t="s">
        <v>240</v>
      </c>
      <c r="J9150" t="s">
        <v>45</v>
      </c>
      <c r="K9150" t="s">
        <v>45</v>
      </c>
      <c r="L9150" t="s">
        <v>45</v>
      </c>
      <c r="N9150" s="6">
        <v>2000</v>
      </c>
      <c r="R9150" s="7">
        <v>34.959189000000002</v>
      </c>
      <c r="S9150" s="7">
        <v>36.661889000000002</v>
      </c>
      <c r="T9150" t="s">
        <v>46</v>
      </c>
      <c r="U9150" t="s">
        <v>33720</v>
      </c>
      <c r="X9150" t="s">
        <v>33721</v>
      </c>
      <c r="Y9150" t="s">
        <v>19854</v>
      </c>
      <c r="Z9150" t="s">
        <v>19864</v>
      </c>
      <c r="AA9150" t="s">
        <v>33722</v>
      </c>
      <c r="AC9150" t="s">
        <v>33723</v>
      </c>
      <c r="AD9150" t="s">
        <v>52</v>
      </c>
      <c r="AF9150" t="s">
        <v>52</v>
      </c>
      <c r="AG9150" t="s">
        <v>33724</v>
      </c>
      <c r="AH9150" s="27">
        <v>1101275</v>
      </c>
      <c r="AI9150" t="s">
        <v>33725</v>
      </c>
      <c r="AJ9150" t="s">
        <v>33726</v>
      </c>
    </row>
    <row r="9151" spans="1:36" ht="17.25" hidden="1" customHeight="1" x14ac:dyDescent="0.2">
      <c r="A9151" s="4" t="s">
        <v>33717</v>
      </c>
      <c r="B9151" t="s">
        <v>33709</v>
      </c>
      <c r="C9151" t="s">
        <v>33718</v>
      </c>
      <c r="D9151" t="s">
        <v>33719</v>
      </c>
      <c r="E9151" t="s">
        <v>56</v>
      </c>
      <c r="F9151" t="s">
        <v>1653</v>
      </c>
      <c r="G9151" s="5">
        <v>220</v>
      </c>
      <c r="H9151" t="s">
        <v>42</v>
      </c>
      <c r="I9151" t="s">
        <v>240</v>
      </c>
      <c r="J9151" t="s">
        <v>45</v>
      </c>
      <c r="K9151" t="s">
        <v>45</v>
      </c>
      <c r="L9151" t="s">
        <v>45</v>
      </c>
      <c r="N9151" s="6">
        <v>2000</v>
      </c>
      <c r="R9151" s="7">
        <v>34.959189000000002</v>
      </c>
      <c r="S9151" s="7">
        <v>36.661889000000002</v>
      </c>
      <c r="T9151" t="s">
        <v>46</v>
      </c>
      <c r="U9151" t="s">
        <v>33720</v>
      </c>
      <c r="X9151" t="s">
        <v>33721</v>
      </c>
      <c r="Y9151" t="s">
        <v>19854</v>
      </c>
      <c r="Z9151" t="s">
        <v>19864</v>
      </c>
      <c r="AA9151" t="s">
        <v>33722</v>
      </c>
      <c r="AC9151" t="s">
        <v>33723</v>
      </c>
      <c r="AD9151" t="s">
        <v>52</v>
      </c>
      <c r="AF9151" t="s">
        <v>52</v>
      </c>
      <c r="AG9151" t="s">
        <v>33724</v>
      </c>
      <c r="AH9151" s="27">
        <v>1101276</v>
      </c>
      <c r="AI9151" t="s">
        <v>33725</v>
      </c>
      <c r="AJ9151" t="s">
        <v>33727</v>
      </c>
    </row>
    <row r="9152" spans="1:36" ht="17.25" hidden="1" customHeight="1" x14ac:dyDescent="0.2">
      <c r="A9152" s="4" t="s">
        <v>33717</v>
      </c>
      <c r="B9152" t="s">
        <v>33709</v>
      </c>
      <c r="C9152" t="s">
        <v>33718</v>
      </c>
      <c r="D9152" t="s">
        <v>33719</v>
      </c>
      <c r="E9152" t="s">
        <v>58</v>
      </c>
      <c r="F9152" t="s">
        <v>1653</v>
      </c>
      <c r="G9152" s="5">
        <v>220</v>
      </c>
      <c r="H9152" t="s">
        <v>42</v>
      </c>
      <c r="I9152" t="s">
        <v>240</v>
      </c>
      <c r="J9152" t="s">
        <v>45</v>
      </c>
      <c r="K9152" t="s">
        <v>45</v>
      </c>
      <c r="L9152" t="s">
        <v>45</v>
      </c>
      <c r="N9152" s="6">
        <v>2000</v>
      </c>
      <c r="R9152" s="7">
        <v>34.959189000000002</v>
      </c>
      <c r="S9152" s="7">
        <v>36.661889000000002</v>
      </c>
      <c r="T9152" t="s">
        <v>46</v>
      </c>
      <c r="U9152" t="s">
        <v>33720</v>
      </c>
      <c r="X9152" t="s">
        <v>33721</v>
      </c>
      <c r="Y9152" t="s">
        <v>19854</v>
      </c>
      <c r="Z9152" t="s">
        <v>19864</v>
      </c>
      <c r="AA9152" t="s">
        <v>33722</v>
      </c>
      <c r="AC9152" t="s">
        <v>33723</v>
      </c>
      <c r="AD9152" t="s">
        <v>52</v>
      </c>
      <c r="AF9152" t="s">
        <v>52</v>
      </c>
      <c r="AG9152" t="s">
        <v>33724</v>
      </c>
      <c r="AH9152" s="8">
        <v>1101277</v>
      </c>
      <c r="AI9152" t="s">
        <v>33725</v>
      </c>
      <c r="AJ9152" t="s">
        <v>33728</v>
      </c>
    </row>
    <row r="9153" spans="1:36" ht="17.25" hidden="1" customHeight="1" x14ac:dyDescent="0.2">
      <c r="A9153" s="4" t="s">
        <v>33717</v>
      </c>
      <c r="B9153" t="s">
        <v>33709</v>
      </c>
      <c r="C9153" t="s">
        <v>33718</v>
      </c>
      <c r="D9153" t="s">
        <v>33719</v>
      </c>
      <c r="E9153" t="s">
        <v>33729</v>
      </c>
      <c r="F9153" t="s">
        <v>1653</v>
      </c>
      <c r="G9153" s="5">
        <v>250</v>
      </c>
      <c r="H9153" t="s">
        <v>558</v>
      </c>
      <c r="I9153" t="s">
        <v>240</v>
      </c>
      <c r="J9153" t="s">
        <v>45</v>
      </c>
      <c r="K9153" t="s">
        <v>45</v>
      </c>
      <c r="L9153" t="s">
        <v>45</v>
      </c>
      <c r="N9153" s="27" t="s">
        <v>45</v>
      </c>
      <c r="R9153" s="7">
        <v>34.959189000000002</v>
      </c>
      <c r="S9153" s="7">
        <v>36.661889000000002</v>
      </c>
      <c r="T9153" t="s">
        <v>46</v>
      </c>
      <c r="U9153" t="s">
        <v>33720</v>
      </c>
      <c r="X9153" t="s">
        <v>33721</v>
      </c>
      <c r="Y9153" t="s">
        <v>19854</v>
      </c>
      <c r="Z9153" t="s">
        <v>19864</v>
      </c>
      <c r="AC9153" t="s">
        <v>33723</v>
      </c>
      <c r="AD9153" t="s">
        <v>52</v>
      </c>
      <c r="AF9153" t="s">
        <v>52</v>
      </c>
      <c r="AG9153" t="s">
        <v>33724</v>
      </c>
      <c r="AH9153" s="27"/>
      <c r="AI9153" t="s">
        <v>33725</v>
      </c>
      <c r="AJ9153" t="s">
        <v>33730</v>
      </c>
    </row>
    <row r="9154" spans="1:36" ht="17.25" hidden="1" customHeight="1" x14ac:dyDescent="0.2">
      <c r="A9154" s="4" t="s">
        <v>33731</v>
      </c>
      <c r="B9154" t="s">
        <v>33709</v>
      </c>
      <c r="C9154" t="s">
        <v>33732</v>
      </c>
      <c r="D9154" t="s">
        <v>33733</v>
      </c>
      <c r="E9154" t="s">
        <v>240</v>
      </c>
      <c r="F9154" t="s">
        <v>45</v>
      </c>
      <c r="G9154" s="5">
        <v>300</v>
      </c>
      <c r="H9154" t="s">
        <v>486</v>
      </c>
      <c r="I9154" t="s">
        <v>240</v>
      </c>
      <c r="J9154" t="s">
        <v>45</v>
      </c>
      <c r="K9154" t="s">
        <v>45</v>
      </c>
      <c r="L9154" t="s">
        <v>45</v>
      </c>
      <c r="N9154" s="27" t="s">
        <v>45</v>
      </c>
      <c r="P9154" s="25"/>
      <c r="R9154" s="7">
        <v>36.200893999999998</v>
      </c>
      <c r="S9154" s="7">
        <v>37.148927999999998</v>
      </c>
      <c r="T9154" t="s">
        <v>504</v>
      </c>
      <c r="U9154" t="s">
        <v>33734</v>
      </c>
      <c r="X9154" t="s">
        <v>33734</v>
      </c>
      <c r="Y9154" t="s">
        <v>19854</v>
      </c>
      <c r="Z9154" t="s">
        <v>19864</v>
      </c>
      <c r="AH9154" s="27"/>
      <c r="AI9154" t="s">
        <v>33735</v>
      </c>
      <c r="AJ9154" t="s">
        <v>33736</v>
      </c>
    </row>
    <row r="9155" spans="1:36" ht="17.25" hidden="1" customHeight="1" x14ac:dyDescent="0.2">
      <c r="A9155" s="4" t="s">
        <v>33737</v>
      </c>
      <c r="B9155" t="s">
        <v>33709</v>
      </c>
      <c r="C9155" t="s">
        <v>33738</v>
      </c>
      <c r="D9155" t="s">
        <v>33739</v>
      </c>
      <c r="E9155" t="s">
        <v>719</v>
      </c>
      <c r="F9155" t="s">
        <v>64</v>
      </c>
      <c r="G9155" s="5">
        <v>213</v>
      </c>
      <c r="H9155" t="s">
        <v>42</v>
      </c>
      <c r="I9155" t="s">
        <v>240</v>
      </c>
      <c r="J9155" t="s">
        <v>45</v>
      </c>
      <c r="K9155" t="s">
        <v>45</v>
      </c>
      <c r="L9155" t="s">
        <v>45</v>
      </c>
      <c r="N9155" s="6">
        <v>1997</v>
      </c>
      <c r="R9155" s="7">
        <v>36.175527000000002</v>
      </c>
      <c r="S9155" s="7">
        <v>37.437828000000003</v>
      </c>
      <c r="T9155" t="s">
        <v>46</v>
      </c>
      <c r="U9155" t="s">
        <v>33740</v>
      </c>
      <c r="X9155" t="s">
        <v>33734</v>
      </c>
      <c r="Y9155" t="s">
        <v>19854</v>
      </c>
      <c r="Z9155" t="s">
        <v>19864</v>
      </c>
      <c r="AA9155" t="s">
        <v>33741</v>
      </c>
      <c r="AD9155" t="s">
        <v>52</v>
      </c>
      <c r="AF9155" t="s">
        <v>52</v>
      </c>
      <c r="AG9155" t="s">
        <v>33742</v>
      </c>
      <c r="AH9155" s="8">
        <v>1101444</v>
      </c>
      <c r="AI9155" t="s">
        <v>33743</v>
      </c>
      <c r="AJ9155" t="s">
        <v>33744</v>
      </c>
    </row>
    <row r="9156" spans="1:36" ht="17.25" hidden="1" customHeight="1" x14ac:dyDescent="0.2">
      <c r="A9156" s="4" t="s">
        <v>33737</v>
      </c>
      <c r="B9156" t="s">
        <v>33709</v>
      </c>
      <c r="C9156" t="s">
        <v>33738</v>
      </c>
      <c r="D9156" t="s">
        <v>33739</v>
      </c>
      <c r="E9156" t="s">
        <v>726</v>
      </c>
      <c r="F9156" t="s">
        <v>64</v>
      </c>
      <c r="G9156" s="5">
        <v>213</v>
      </c>
      <c r="H9156" t="s">
        <v>139</v>
      </c>
      <c r="I9156" t="s">
        <v>240</v>
      </c>
      <c r="J9156" t="s">
        <v>45</v>
      </c>
      <c r="K9156" t="s">
        <v>45</v>
      </c>
      <c r="L9156" t="s">
        <v>45</v>
      </c>
      <c r="N9156" s="6">
        <v>1997</v>
      </c>
      <c r="R9156" s="7">
        <v>36.175527000000002</v>
      </c>
      <c r="S9156" s="7">
        <v>37.437828000000003</v>
      </c>
      <c r="T9156" t="s">
        <v>46</v>
      </c>
      <c r="U9156" t="s">
        <v>33740</v>
      </c>
      <c r="X9156" t="s">
        <v>33734</v>
      </c>
      <c r="Y9156" t="s">
        <v>19854</v>
      </c>
      <c r="Z9156" t="s">
        <v>19864</v>
      </c>
      <c r="AA9156" t="s">
        <v>33741</v>
      </c>
      <c r="AD9156" t="s">
        <v>52</v>
      </c>
      <c r="AF9156" t="s">
        <v>52</v>
      </c>
      <c r="AG9156" t="s">
        <v>33742</v>
      </c>
      <c r="AH9156" s="8">
        <v>1101445</v>
      </c>
      <c r="AI9156" t="s">
        <v>33743</v>
      </c>
      <c r="AJ9156" t="s">
        <v>33745</v>
      </c>
    </row>
    <row r="9157" spans="1:36" ht="17.25" hidden="1" customHeight="1" x14ac:dyDescent="0.2">
      <c r="A9157" s="4" t="s">
        <v>33737</v>
      </c>
      <c r="B9157" t="s">
        <v>33709</v>
      </c>
      <c r="C9157" t="s">
        <v>33738</v>
      </c>
      <c r="D9157" t="s">
        <v>33739</v>
      </c>
      <c r="E9157" t="s">
        <v>728</v>
      </c>
      <c r="F9157" t="s">
        <v>64</v>
      </c>
      <c r="G9157" s="5">
        <v>213</v>
      </c>
      <c r="H9157" t="s">
        <v>139</v>
      </c>
      <c r="I9157" t="s">
        <v>240</v>
      </c>
      <c r="J9157" t="s">
        <v>45</v>
      </c>
      <c r="K9157" t="s">
        <v>45</v>
      </c>
      <c r="L9157" t="s">
        <v>45</v>
      </c>
      <c r="N9157" s="6">
        <v>1997</v>
      </c>
      <c r="R9157" s="7">
        <v>36.175527000000002</v>
      </c>
      <c r="S9157" s="7">
        <v>37.437828000000003</v>
      </c>
      <c r="T9157" t="s">
        <v>46</v>
      </c>
      <c r="U9157" t="s">
        <v>33740</v>
      </c>
      <c r="X9157" t="s">
        <v>33734</v>
      </c>
      <c r="Y9157" t="s">
        <v>19854</v>
      </c>
      <c r="Z9157" t="s">
        <v>19864</v>
      </c>
      <c r="AA9157" t="s">
        <v>33741</v>
      </c>
      <c r="AD9157" t="s">
        <v>52</v>
      </c>
      <c r="AF9157" t="s">
        <v>52</v>
      </c>
      <c r="AG9157" t="s">
        <v>33742</v>
      </c>
      <c r="AH9157" s="27">
        <v>1101446</v>
      </c>
      <c r="AI9157" t="s">
        <v>33743</v>
      </c>
      <c r="AJ9157" t="s">
        <v>33746</v>
      </c>
    </row>
    <row r="9158" spans="1:36" ht="17.25" hidden="1" customHeight="1" x14ac:dyDescent="0.2">
      <c r="A9158" s="4" t="s">
        <v>33737</v>
      </c>
      <c r="B9158" t="s">
        <v>33709</v>
      </c>
      <c r="C9158" t="s">
        <v>33738</v>
      </c>
      <c r="D9158" t="s">
        <v>33739</v>
      </c>
      <c r="E9158" t="s">
        <v>730</v>
      </c>
      <c r="F9158" t="s">
        <v>64</v>
      </c>
      <c r="G9158" s="5">
        <v>213</v>
      </c>
      <c r="H9158" t="s">
        <v>139</v>
      </c>
      <c r="I9158" t="s">
        <v>240</v>
      </c>
      <c r="J9158" t="s">
        <v>45</v>
      </c>
      <c r="K9158" t="s">
        <v>45</v>
      </c>
      <c r="L9158" t="s">
        <v>45</v>
      </c>
      <c r="N9158" s="6">
        <v>1997</v>
      </c>
      <c r="R9158" s="7">
        <v>36.175527000000002</v>
      </c>
      <c r="S9158" s="7">
        <v>37.437828000000003</v>
      </c>
      <c r="T9158" t="s">
        <v>46</v>
      </c>
      <c r="U9158" t="s">
        <v>33740</v>
      </c>
      <c r="X9158" t="s">
        <v>33734</v>
      </c>
      <c r="Y9158" t="s">
        <v>19854</v>
      </c>
      <c r="Z9158" t="s">
        <v>19864</v>
      </c>
      <c r="AA9158" t="s">
        <v>33741</v>
      </c>
      <c r="AD9158" t="s">
        <v>52</v>
      </c>
      <c r="AF9158" t="s">
        <v>52</v>
      </c>
      <c r="AG9158" t="s">
        <v>33742</v>
      </c>
      <c r="AH9158" s="27">
        <v>1101447</v>
      </c>
      <c r="AI9158" t="s">
        <v>33743</v>
      </c>
      <c r="AJ9158" t="s">
        <v>33747</v>
      </c>
    </row>
    <row r="9159" spans="1:36" ht="17.25" hidden="1" customHeight="1" x14ac:dyDescent="0.2">
      <c r="A9159" s="4" t="s">
        <v>33737</v>
      </c>
      <c r="B9159" t="s">
        <v>33709</v>
      </c>
      <c r="C9159" t="s">
        <v>33738</v>
      </c>
      <c r="D9159" t="s">
        <v>33739</v>
      </c>
      <c r="E9159" t="s">
        <v>1673</v>
      </c>
      <c r="F9159" t="s">
        <v>64</v>
      </c>
      <c r="G9159" s="5">
        <v>213</v>
      </c>
      <c r="H9159" t="s">
        <v>42</v>
      </c>
      <c r="I9159" t="s">
        <v>240</v>
      </c>
      <c r="J9159" t="s">
        <v>45</v>
      </c>
      <c r="K9159" t="s">
        <v>45</v>
      </c>
      <c r="L9159" t="s">
        <v>45</v>
      </c>
      <c r="N9159" s="6">
        <v>1997</v>
      </c>
      <c r="P9159" s="25"/>
      <c r="R9159" s="7">
        <v>36.175527000000002</v>
      </c>
      <c r="S9159" s="7">
        <v>37.437828000000003</v>
      </c>
      <c r="T9159" t="s">
        <v>46</v>
      </c>
      <c r="U9159" t="s">
        <v>33740</v>
      </c>
      <c r="X9159" t="s">
        <v>33734</v>
      </c>
      <c r="Y9159" t="s">
        <v>19854</v>
      </c>
      <c r="Z9159" t="s">
        <v>19864</v>
      </c>
      <c r="AA9159" t="s">
        <v>33741</v>
      </c>
      <c r="AD9159" t="s">
        <v>52</v>
      </c>
      <c r="AF9159" t="s">
        <v>52</v>
      </c>
      <c r="AG9159" t="s">
        <v>33742</v>
      </c>
      <c r="AH9159" s="27">
        <v>1101448</v>
      </c>
      <c r="AI9159" t="s">
        <v>33743</v>
      </c>
      <c r="AJ9159" t="s">
        <v>33748</v>
      </c>
    </row>
    <row r="9160" spans="1:36" ht="17.25" hidden="1" customHeight="1" x14ac:dyDescent="0.2">
      <c r="A9160" s="4" t="s">
        <v>33749</v>
      </c>
      <c r="B9160" t="s">
        <v>33709</v>
      </c>
      <c r="C9160" t="s">
        <v>33750</v>
      </c>
      <c r="D9160" t="s">
        <v>33751</v>
      </c>
      <c r="E9160" t="s">
        <v>719</v>
      </c>
      <c r="F9160" t="s">
        <v>1618</v>
      </c>
      <c r="G9160" s="5">
        <v>170</v>
      </c>
      <c r="H9160" t="s">
        <v>42</v>
      </c>
      <c r="I9160" t="s">
        <v>240</v>
      </c>
      <c r="J9160" t="s">
        <v>45</v>
      </c>
      <c r="K9160" t="s">
        <v>45</v>
      </c>
      <c r="L9160" t="s">
        <v>45</v>
      </c>
      <c r="N9160" s="6">
        <v>1987</v>
      </c>
      <c r="R9160" s="7">
        <v>35.171222999999998</v>
      </c>
      <c r="S9160" s="7">
        <v>35.928151</v>
      </c>
      <c r="T9160" t="s">
        <v>46</v>
      </c>
      <c r="U9160" t="s">
        <v>33752</v>
      </c>
      <c r="X9160" t="s">
        <v>33753</v>
      </c>
      <c r="Y9160" t="s">
        <v>19854</v>
      </c>
      <c r="Z9160" t="s">
        <v>19864</v>
      </c>
      <c r="AA9160" t="s">
        <v>33754</v>
      </c>
      <c r="AF9160" t="s">
        <v>52</v>
      </c>
      <c r="AG9160" t="s">
        <v>33755</v>
      </c>
      <c r="AH9160" s="27">
        <v>1104267</v>
      </c>
      <c r="AI9160" t="s">
        <v>33756</v>
      </c>
      <c r="AJ9160" t="s">
        <v>33757</v>
      </c>
    </row>
    <row r="9161" spans="1:36" ht="17.25" hidden="1" customHeight="1" x14ac:dyDescent="0.2">
      <c r="A9161" s="4" t="s">
        <v>33749</v>
      </c>
      <c r="B9161" t="s">
        <v>33709</v>
      </c>
      <c r="C9161" t="s">
        <v>33750</v>
      </c>
      <c r="D9161" t="s">
        <v>33751</v>
      </c>
      <c r="E9161" t="s">
        <v>33758</v>
      </c>
      <c r="F9161" t="s">
        <v>1618</v>
      </c>
      <c r="G9161" s="5">
        <v>300</v>
      </c>
      <c r="H9161" t="s">
        <v>558</v>
      </c>
      <c r="I9161" t="s">
        <v>240</v>
      </c>
      <c r="J9161" t="s">
        <v>45</v>
      </c>
      <c r="K9161" t="s">
        <v>45</v>
      </c>
      <c r="L9161" t="s">
        <v>45</v>
      </c>
      <c r="N9161" s="27" t="s">
        <v>45</v>
      </c>
      <c r="R9161" s="7">
        <v>35.171222999999998</v>
      </c>
      <c r="S9161" s="7">
        <v>35.928151</v>
      </c>
      <c r="T9161" t="s">
        <v>46</v>
      </c>
      <c r="U9161" t="s">
        <v>33752</v>
      </c>
      <c r="X9161" t="s">
        <v>33753</v>
      </c>
      <c r="Y9161" t="s">
        <v>19854</v>
      </c>
      <c r="Z9161" t="s">
        <v>19864</v>
      </c>
      <c r="AF9161" t="s">
        <v>52</v>
      </c>
      <c r="AH9161" s="27"/>
      <c r="AI9161" t="s">
        <v>33756</v>
      </c>
      <c r="AJ9161" t="s">
        <v>33759</v>
      </c>
    </row>
    <row r="9162" spans="1:36" ht="17.25" hidden="1" customHeight="1" x14ac:dyDescent="0.2">
      <c r="A9162" s="4" t="s">
        <v>33749</v>
      </c>
      <c r="B9162" t="s">
        <v>33709</v>
      </c>
      <c r="C9162" t="s">
        <v>33750</v>
      </c>
      <c r="D9162" t="s">
        <v>33751</v>
      </c>
      <c r="E9162" t="s">
        <v>726</v>
      </c>
      <c r="F9162" t="s">
        <v>1618</v>
      </c>
      <c r="G9162" s="5">
        <v>170</v>
      </c>
      <c r="H9162" t="s">
        <v>42</v>
      </c>
      <c r="I9162" t="s">
        <v>240</v>
      </c>
      <c r="J9162" t="s">
        <v>45</v>
      </c>
      <c r="K9162" t="s">
        <v>45</v>
      </c>
      <c r="L9162" t="s">
        <v>45</v>
      </c>
      <c r="N9162" s="6">
        <v>1987</v>
      </c>
      <c r="R9162" s="7">
        <v>35.171222999999998</v>
      </c>
      <c r="S9162" s="7">
        <v>35.928151</v>
      </c>
      <c r="T9162" t="s">
        <v>46</v>
      </c>
      <c r="U9162" t="s">
        <v>33752</v>
      </c>
      <c r="X9162" t="s">
        <v>33753</v>
      </c>
      <c r="Y9162" t="s">
        <v>19854</v>
      </c>
      <c r="Z9162" t="s">
        <v>19864</v>
      </c>
      <c r="AA9162" t="s">
        <v>33754</v>
      </c>
      <c r="AF9162" t="s">
        <v>52</v>
      </c>
      <c r="AG9162" t="s">
        <v>33755</v>
      </c>
      <c r="AH9162" s="8">
        <v>1104268</v>
      </c>
      <c r="AI9162" t="s">
        <v>33756</v>
      </c>
      <c r="AJ9162" t="s">
        <v>33760</v>
      </c>
    </row>
    <row r="9163" spans="1:36" ht="17.25" hidden="1" customHeight="1" x14ac:dyDescent="0.2">
      <c r="A9163" s="4" t="s">
        <v>33749</v>
      </c>
      <c r="B9163" t="s">
        <v>33709</v>
      </c>
      <c r="C9163" t="s">
        <v>33750</v>
      </c>
      <c r="D9163" t="s">
        <v>33751</v>
      </c>
      <c r="E9163" t="s">
        <v>33761</v>
      </c>
      <c r="F9163" t="s">
        <v>1618</v>
      </c>
      <c r="G9163" s="5">
        <v>300</v>
      </c>
      <c r="H9163" t="s">
        <v>558</v>
      </c>
      <c r="I9163" t="s">
        <v>240</v>
      </c>
      <c r="J9163" t="s">
        <v>45</v>
      </c>
      <c r="K9163" t="s">
        <v>45</v>
      </c>
      <c r="L9163" t="s">
        <v>45</v>
      </c>
      <c r="N9163" s="27" t="s">
        <v>45</v>
      </c>
      <c r="R9163" s="7">
        <v>35.171222999999998</v>
      </c>
      <c r="S9163" s="7">
        <v>35.928151</v>
      </c>
      <c r="T9163" t="s">
        <v>46</v>
      </c>
      <c r="U9163" t="s">
        <v>33752</v>
      </c>
      <c r="X9163" t="s">
        <v>33753</v>
      </c>
      <c r="Y9163" t="s">
        <v>19854</v>
      </c>
      <c r="Z9163" t="s">
        <v>19864</v>
      </c>
      <c r="AF9163" t="s">
        <v>52</v>
      </c>
      <c r="AI9163" t="s">
        <v>33756</v>
      </c>
      <c r="AJ9163" t="s">
        <v>33762</v>
      </c>
    </row>
    <row r="9164" spans="1:36" ht="17.25" hidden="1" customHeight="1" x14ac:dyDescent="0.2">
      <c r="A9164" s="4" t="s">
        <v>33749</v>
      </c>
      <c r="B9164" t="s">
        <v>33709</v>
      </c>
      <c r="C9164" t="s">
        <v>33750</v>
      </c>
      <c r="D9164" t="s">
        <v>33751</v>
      </c>
      <c r="E9164" t="s">
        <v>728</v>
      </c>
      <c r="F9164" t="s">
        <v>1618</v>
      </c>
      <c r="G9164" s="5">
        <v>170</v>
      </c>
      <c r="H9164" t="s">
        <v>42</v>
      </c>
      <c r="I9164" t="s">
        <v>240</v>
      </c>
      <c r="J9164" t="s">
        <v>45</v>
      </c>
      <c r="K9164" t="s">
        <v>45</v>
      </c>
      <c r="L9164" t="s">
        <v>45</v>
      </c>
      <c r="N9164" s="6">
        <v>1987</v>
      </c>
      <c r="R9164" s="7">
        <v>35.171222999999998</v>
      </c>
      <c r="S9164" s="7">
        <v>35.928151</v>
      </c>
      <c r="T9164" t="s">
        <v>46</v>
      </c>
      <c r="U9164" t="s">
        <v>33752</v>
      </c>
      <c r="X9164" t="s">
        <v>33753</v>
      </c>
      <c r="Y9164" t="s">
        <v>19854</v>
      </c>
      <c r="Z9164" t="s">
        <v>19864</v>
      </c>
      <c r="AA9164" t="s">
        <v>33754</v>
      </c>
      <c r="AF9164" t="s">
        <v>52</v>
      </c>
      <c r="AG9164" t="s">
        <v>33755</v>
      </c>
      <c r="AH9164" s="27">
        <v>1104269</v>
      </c>
      <c r="AI9164" t="s">
        <v>33756</v>
      </c>
      <c r="AJ9164" t="s">
        <v>33763</v>
      </c>
    </row>
    <row r="9165" spans="1:36" ht="17.25" hidden="1" customHeight="1" x14ac:dyDescent="0.2">
      <c r="A9165" s="4" t="s">
        <v>33749</v>
      </c>
      <c r="B9165" t="s">
        <v>33709</v>
      </c>
      <c r="C9165" t="s">
        <v>33750</v>
      </c>
      <c r="D9165" t="s">
        <v>33751</v>
      </c>
      <c r="E9165" t="s">
        <v>730</v>
      </c>
      <c r="F9165" t="s">
        <v>1618</v>
      </c>
      <c r="G9165" s="5">
        <v>170</v>
      </c>
      <c r="H9165" t="s">
        <v>42</v>
      </c>
      <c r="I9165" t="s">
        <v>240</v>
      </c>
      <c r="J9165" t="s">
        <v>45</v>
      </c>
      <c r="K9165" t="s">
        <v>45</v>
      </c>
      <c r="L9165" t="s">
        <v>45</v>
      </c>
      <c r="N9165" s="6">
        <v>1987</v>
      </c>
      <c r="R9165" s="7">
        <v>35.171222999999998</v>
      </c>
      <c r="S9165" s="7">
        <v>35.928151</v>
      </c>
      <c r="T9165" t="s">
        <v>46</v>
      </c>
      <c r="U9165" t="s">
        <v>33752</v>
      </c>
      <c r="X9165" t="s">
        <v>33753</v>
      </c>
      <c r="Y9165" t="s">
        <v>19854</v>
      </c>
      <c r="Z9165" t="s">
        <v>19864</v>
      </c>
      <c r="AA9165" t="s">
        <v>33754</v>
      </c>
      <c r="AF9165" t="s">
        <v>52</v>
      </c>
      <c r="AG9165" t="s">
        <v>33755</v>
      </c>
      <c r="AH9165" s="27">
        <v>1104270</v>
      </c>
      <c r="AI9165" t="s">
        <v>33756</v>
      </c>
      <c r="AJ9165" t="s">
        <v>33764</v>
      </c>
    </row>
    <row r="9166" spans="1:36" ht="17.25" hidden="1" customHeight="1" x14ac:dyDescent="0.2">
      <c r="A9166" s="4" t="s">
        <v>33765</v>
      </c>
      <c r="B9166" t="s">
        <v>33709</v>
      </c>
      <c r="C9166" t="s">
        <v>33766</v>
      </c>
      <c r="D9166" t="s">
        <v>33767</v>
      </c>
      <c r="E9166" t="s">
        <v>33768</v>
      </c>
      <c r="F9166" t="s">
        <v>86</v>
      </c>
      <c r="G9166" s="25">
        <v>138</v>
      </c>
      <c r="H9166" t="s">
        <v>42</v>
      </c>
      <c r="I9166" t="s">
        <v>65</v>
      </c>
      <c r="J9166" t="s">
        <v>45</v>
      </c>
      <c r="K9166" t="s">
        <v>45</v>
      </c>
      <c r="L9166" t="s">
        <v>45</v>
      </c>
      <c r="N9166" s="24">
        <v>2010</v>
      </c>
      <c r="R9166" s="7">
        <v>35.171559000000002</v>
      </c>
      <c r="S9166" s="7">
        <v>35.927567000000003</v>
      </c>
      <c r="T9166" t="s">
        <v>46</v>
      </c>
      <c r="U9166" t="s">
        <v>33752</v>
      </c>
      <c r="X9166" t="s">
        <v>33753</v>
      </c>
      <c r="Y9166" t="s">
        <v>19854</v>
      </c>
      <c r="Z9166" t="s">
        <v>19864</v>
      </c>
      <c r="AF9166" t="s">
        <v>52</v>
      </c>
      <c r="AG9166" t="s">
        <v>33755</v>
      </c>
      <c r="AH9166" s="8">
        <v>1286745</v>
      </c>
      <c r="AI9166" t="s">
        <v>33769</v>
      </c>
      <c r="AJ9166" t="s">
        <v>33770</v>
      </c>
    </row>
    <row r="9167" spans="1:36" ht="17.25" hidden="1" customHeight="1" x14ac:dyDescent="0.2">
      <c r="A9167" s="4" t="s">
        <v>33765</v>
      </c>
      <c r="B9167" t="s">
        <v>33709</v>
      </c>
      <c r="C9167" t="s">
        <v>33766</v>
      </c>
      <c r="D9167" t="s">
        <v>33767</v>
      </c>
      <c r="E9167" t="s">
        <v>33771</v>
      </c>
      <c r="F9167" t="s">
        <v>86</v>
      </c>
      <c r="G9167" s="25">
        <v>138</v>
      </c>
      <c r="H9167" t="s">
        <v>42</v>
      </c>
      <c r="I9167" t="s">
        <v>65</v>
      </c>
      <c r="J9167" t="s">
        <v>45</v>
      </c>
      <c r="K9167" t="s">
        <v>45</v>
      </c>
      <c r="L9167" t="s">
        <v>45</v>
      </c>
      <c r="N9167" s="24">
        <v>2010</v>
      </c>
      <c r="R9167" s="7">
        <v>35.171559000000002</v>
      </c>
      <c r="S9167" s="7">
        <v>35.927567000000003</v>
      </c>
      <c r="T9167" t="s">
        <v>46</v>
      </c>
      <c r="U9167" t="s">
        <v>33752</v>
      </c>
      <c r="X9167" t="s">
        <v>33753</v>
      </c>
      <c r="Y9167" t="s">
        <v>19854</v>
      </c>
      <c r="Z9167" t="s">
        <v>19864</v>
      </c>
      <c r="AF9167" t="s">
        <v>52</v>
      </c>
      <c r="AG9167" t="s">
        <v>33755</v>
      </c>
      <c r="AH9167" s="8">
        <v>1286746</v>
      </c>
      <c r="AI9167" t="s">
        <v>33769</v>
      </c>
      <c r="AJ9167" t="s">
        <v>33772</v>
      </c>
    </row>
    <row r="9168" spans="1:36" ht="17.25" hidden="1" customHeight="1" x14ac:dyDescent="0.2">
      <c r="A9168" s="4" t="s">
        <v>33773</v>
      </c>
      <c r="B9168" t="s">
        <v>33709</v>
      </c>
      <c r="C9168" t="s">
        <v>33774</v>
      </c>
      <c r="E9168" t="s">
        <v>43</v>
      </c>
      <c r="F9168" t="s">
        <v>45</v>
      </c>
      <c r="G9168" s="25">
        <v>350</v>
      </c>
      <c r="H9168" t="s">
        <v>558</v>
      </c>
      <c r="I9168" t="s">
        <v>43</v>
      </c>
      <c r="J9168" t="s">
        <v>45</v>
      </c>
      <c r="K9168" t="s">
        <v>45</v>
      </c>
      <c r="L9168" t="s">
        <v>45</v>
      </c>
      <c r="N9168" s="8" t="s">
        <v>45</v>
      </c>
      <c r="R9168" s="7">
        <v>35.24718</v>
      </c>
      <c r="S9168" s="7">
        <v>36.011713</v>
      </c>
      <c r="T9168" t="s">
        <v>504</v>
      </c>
      <c r="V9168" t="s">
        <v>33775</v>
      </c>
      <c r="X9168" t="s">
        <v>33776</v>
      </c>
      <c r="Y9168" t="s">
        <v>19854</v>
      </c>
      <c r="Z9168" t="s">
        <v>19864</v>
      </c>
      <c r="AI9168" t="s">
        <v>33777</v>
      </c>
      <c r="AJ9168" t="s">
        <v>33778</v>
      </c>
    </row>
    <row r="9169" spans="1:36" ht="17.25" hidden="1" customHeight="1" x14ac:dyDescent="0.2">
      <c r="A9169" s="4" t="s">
        <v>33779</v>
      </c>
      <c r="B9169" t="s">
        <v>33709</v>
      </c>
      <c r="C9169" t="s">
        <v>33780</v>
      </c>
      <c r="D9169" t="s">
        <v>33781</v>
      </c>
      <c r="E9169" t="s">
        <v>565</v>
      </c>
      <c r="F9169" t="s">
        <v>86</v>
      </c>
      <c r="G9169" s="25">
        <v>750</v>
      </c>
      <c r="H9169" t="s">
        <v>42</v>
      </c>
      <c r="I9169" t="s">
        <v>43</v>
      </c>
      <c r="J9169" t="s">
        <v>45</v>
      </c>
      <c r="K9169" t="s">
        <v>45</v>
      </c>
      <c r="L9169" t="s">
        <v>45</v>
      </c>
      <c r="N9169" s="24">
        <v>2009</v>
      </c>
      <c r="R9169" s="7">
        <v>33.268416000000002</v>
      </c>
      <c r="S9169" s="7">
        <v>36.328777000000002</v>
      </c>
      <c r="T9169" t="s">
        <v>46</v>
      </c>
      <c r="U9169" t="s">
        <v>33782</v>
      </c>
      <c r="X9169" t="s">
        <v>33783</v>
      </c>
      <c r="Y9169" t="s">
        <v>19854</v>
      </c>
      <c r="Z9169" t="s">
        <v>19864</v>
      </c>
      <c r="AD9169" t="s">
        <v>52</v>
      </c>
      <c r="AF9169" t="s">
        <v>52</v>
      </c>
      <c r="AG9169" t="s">
        <v>33784</v>
      </c>
      <c r="AH9169" s="8" t="s">
        <v>33785</v>
      </c>
      <c r="AI9169" t="s">
        <v>33786</v>
      </c>
      <c r="AJ9169" t="s">
        <v>33787</v>
      </c>
    </row>
    <row r="9170" spans="1:36" ht="17.25" hidden="1" customHeight="1" x14ac:dyDescent="0.2">
      <c r="A9170" s="4" t="s">
        <v>33792</v>
      </c>
      <c r="B9170" t="s">
        <v>33709</v>
      </c>
      <c r="C9170" t="s">
        <v>33793</v>
      </c>
      <c r="D9170" t="s">
        <v>33794</v>
      </c>
      <c r="E9170" t="s">
        <v>40</v>
      </c>
      <c r="F9170" t="s">
        <v>64</v>
      </c>
      <c r="G9170" s="25">
        <v>300</v>
      </c>
      <c r="H9170" t="s">
        <v>486</v>
      </c>
      <c r="I9170" t="s">
        <v>240</v>
      </c>
      <c r="J9170" t="s">
        <v>45</v>
      </c>
      <c r="K9170" t="s">
        <v>45</v>
      </c>
      <c r="L9170" t="s">
        <v>45</v>
      </c>
      <c r="N9170" s="8" t="s">
        <v>45</v>
      </c>
      <c r="R9170" s="7">
        <v>35.338836000000001</v>
      </c>
      <c r="S9170" s="7">
        <v>40.131667</v>
      </c>
      <c r="T9170" t="s">
        <v>504</v>
      </c>
      <c r="U9170" t="s">
        <v>33795</v>
      </c>
      <c r="X9170" t="s">
        <v>33795</v>
      </c>
      <c r="Y9170" t="s">
        <v>19854</v>
      </c>
      <c r="Z9170" t="s">
        <v>19864</v>
      </c>
      <c r="AF9170" t="s">
        <v>52</v>
      </c>
      <c r="AG9170" t="s">
        <v>33796</v>
      </c>
      <c r="AI9170" t="s">
        <v>33797</v>
      </c>
      <c r="AJ9170" t="s">
        <v>33798</v>
      </c>
    </row>
    <row r="9171" spans="1:36" ht="17.25" hidden="1" customHeight="1" x14ac:dyDescent="0.2">
      <c r="A9171" s="4" t="s">
        <v>33792</v>
      </c>
      <c r="B9171" t="s">
        <v>33709</v>
      </c>
      <c r="C9171" t="s">
        <v>33793</v>
      </c>
      <c r="D9171" t="s">
        <v>33799</v>
      </c>
      <c r="E9171" t="s">
        <v>33800</v>
      </c>
      <c r="F9171" t="s">
        <v>86</v>
      </c>
      <c r="G9171" s="25">
        <v>750</v>
      </c>
      <c r="H9171" t="s">
        <v>139</v>
      </c>
      <c r="I9171" t="s">
        <v>43</v>
      </c>
      <c r="J9171" t="s">
        <v>45</v>
      </c>
      <c r="K9171" t="s">
        <v>45</v>
      </c>
      <c r="L9171" t="s">
        <v>45</v>
      </c>
      <c r="N9171" s="8" t="s">
        <v>45</v>
      </c>
      <c r="R9171" s="7">
        <v>35.338836000000001</v>
      </c>
      <c r="S9171" s="7">
        <v>40.131667</v>
      </c>
      <c r="T9171" t="s">
        <v>504</v>
      </c>
      <c r="U9171" t="s">
        <v>33795</v>
      </c>
      <c r="X9171" t="s">
        <v>33795</v>
      </c>
      <c r="Y9171" t="s">
        <v>19854</v>
      </c>
      <c r="Z9171" t="s">
        <v>19864</v>
      </c>
      <c r="AF9171" t="s">
        <v>52</v>
      </c>
      <c r="AG9171" t="s">
        <v>33796</v>
      </c>
      <c r="AH9171" s="8" t="s">
        <v>33801</v>
      </c>
      <c r="AI9171" t="s">
        <v>33797</v>
      </c>
      <c r="AJ9171" t="s">
        <v>33802</v>
      </c>
    </row>
    <row r="9172" spans="1:36" ht="17.25" hidden="1" customHeight="1" x14ac:dyDescent="0.2">
      <c r="A9172" s="4" t="s">
        <v>33803</v>
      </c>
      <c r="B9172" t="s">
        <v>33709</v>
      </c>
      <c r="C9172" t="s">
        <v>33804</v>
      </c>
      <c r="D9172" t="s">
        <v>33805</v>
      </c>
      <c r="E9172" t="s">
        <v>40</v>
      </c>
      <c r="F9172" t="s">
        <v>64</v>
      </c>
      <c r="G9172" s="25">
        <v>300</v>
      </c>
      <c r="H9172" t="s">
        <v>486</v>
      </c>
      <c r="I9172" t="s">
        <v>240</v>
      </c>
      <c r="J9172" t="s">
        <v>45</v>
      </c>
      <c r="K9172" t="s">
        <v>45</v>
      </c>
      <c r="L9172" t="s">
        <v>45</v>
      </c>
      <c r="N9172" s="8" t="s">
        <v>45</v>
      </c>
      <c r="R9172" s="7">
        <v>36.178911999999997</v>
      </c>
      <c r="S9172" s="7">
        <v>37.155422000000002</v>
      </c>
      <c r="T9172" t="s">
        <v>504</v>
      </c>
      <c r="U9172" t="s">
        <v>33734</v>
      </c>
      <c r="X9172" t="s">
        <v>33734</v>
      </c>
      <c r="Y9172" t="s">
        <v>19854</v>
      </c>
      <c r="Z9172" t="s">
        <v>19864</v>
      </c>
      <c r="AD9172" t="s">
        <v>52</v>
      </c>
      <c r="AE9172" t="s">
        <v>131</v>
      </c>
      <c r="AF9172" t="s">
        <v>52</v>
      </c>
      <c r="AI9172" t="s">
        <v>33806</v>
      </c>
      <c r="AJ9172" t="s">
        <v>33807</v>
      </c>
    </row>
    <row r="9173" spans="1:36" ht="17.25" hidden="1" customHeight="1" x14ac:dyDescent="0.2">
      <c r="A9173" s="4" t="s">
        <v>33803</v>
      </c>
      <c r="B9173" t="s">
        <v>33709</v>
      </c>
      <c r="C9173" t="s">
        <v>33804</v>
      </c>
      <c r="D9173" t="s">
        <v>33805</v>
      </c>
      <c r="E9173" t="s">
        <v>56</v>
      </c>
      <c r="F9173" t="s">
        <v>64</v>
      </c>
      <c r="G9173" s="25">
        <v>300</v>
      </c>
      <c r="H9173" t="s">
        <v>486</v>
      </c>
      <c r="I9173" t="s">
        <v>240</v>
      </c>
      <c r="J9173" t="s">
        <v>45</v>
      </c>
      <c r="K9173" t="s">
        <v>45</v>
      </c>
      <c r="L9173" t="s">
        <v>45</v>
      </c>
      <c r="N9173" s="8" t="s">
        <v>45</v>
      </c>
      <c r="R9173" s="7">
        <v>36.178911999999997</v>
      </c>
      <c r="S9173" s="7">
        <v>37.155422000000002</v>
      </c>
      <c r="T9173" t="s">
        <v>504</v>
      </c>
      <c r="U9173" t="s">
        <v>33734</v>
      </c>
      <c r="X9173" t="s">
        <v>33734</v>
      </c>
      <c r="Y9173" t="s">
        <v>19854</v>
      </c>
      <c r="Z9173" t="s">
        <v>19864</v>
      </c>
      <c r="AD9173" t="s">
        <v>52</v>
      </c>
      <c r="AE9173" t="s">
        <v>131</v>
      </c>
      <c r="AF9173" t="s">
        <v>52</v>
      </c>
      <c r="AI9173" t="s">
        <v>33806</v>
      </c>
      <c r="AJ9173" t="s">
        <v>33808</v>
      </c>
    </row>
    <row r="9174" spans="1:36" ht="17.25" hidden="1" customHeight="1" x14ac:dyDescent="0.2">
      <c r="A9174" s="4" t="s">
        <v>33809</v>
      </c>
      <c r="B9174" t="s">
        <v>33709</v>
      </c>
      <c r="C9174" t="s">
        <v>33810</v>
      </c>
      <c r="D9174" t="s">
        <v>33811</v>
      </c>
      <c r="E9174" t="s">
        <v>40</v>
      </c>
      <c r="F9174" t="s">
        <v>64</v>
      </c>
      <c r="G9174" s="25">
        <v>703</v>
      </c>
      <c r="H9174" t="s">
        <v>42</v>
      </c>
      <c r="I9174" t="s">
        <v>43</v>
      </c>
      <c r="J9174" t="s">
        <v>45</v>
      </c>
      <c r="K9174" t="s">
        <v>45</v>
      </c>
      <c r="L9174" t="s">
        <v>45</v>
      </c>
      <c r="N9174" s="24">
        <v>1995</v>
      </c>
      <c r="R9174" s="7">
        <v>34.465977000000002</v>
      </c>
      <c r="S9174" s="7">
        <v>36.783315999999999</v>
      </c>
      <c r="T9174" t="s">
        <v>46</v>
      </c>
      <c r="U9174" t="s">
        <v>33812</v>
      </c>
      <c r="X9174" t="s">
        <v>33721</v>
      </c>
      <c r="Y9174" t="s">
        <v>19854</v>
      </c>
      <c r="Z9174" t="s">
        <v>19864</v>
      </c>
      <c r="AA9174" t="s">
        <v>33813</v>
      </c>
      <c r="AD9174" t="s">
        <v>52</v>
      </c>
      <c r="AE9174" t="s">
        <v>131</v>
      </c>
      <c r="AF9174" t="s">
        <v>52</v>
      </c>
      <c r="AG9174" t="s">
        <v>33814</v>
      </c>
      <c r="AH9174" s="8" t="s">
        <v>33815</v>
      </c>
      <c r="AI9174" t="s">
        <v>33816</v>
      </c>
      <c r="AJ9174" t="s">
        <v>33817</v>
      </c>
    </row>
    <row r="9175" spans="1:36" ht="17.25" hidden="1" customHeight="1" x14ac:dyDescent="0.2">
      <c r="A9175" s="4" t="s">
        <v>33809</v>
      </c>
      <c r="B9175" t="s">
        <v>33709</v>
      </c>
      <c r="C9175" t="s">
        <v>33810</v>
      </c>
      <c r="D9175" t="s">
        <v>33811</v>
      </c>
      <c r="E9175" t="s">
        <v>33768</v>
      </c>
      <c r="F9175" t="s">
        <v>86</v>
      </c>
      <c r="G9175" s="25">
        <v>480</v>
      </c>
      <c r="H9175" t="s">
        <v>42</v>
      </c>
      <c r="I9175" t="s">
        <v>43</v>
      </c>
      <c r="J9175" t="s">
        <v>45</v>
      </c>
      <c r="K9175" t="s">
        <v>45</v>
      </c>
      <c r="L9175" t="s">
        <v>45</v>
      </c>
      <c r="N9175" s="24">
        <v>2011</v>
      </c>
      <c r="R9175" s="7">
        <v>34.465977000000002</v>
      </c>
      <c r="S9175" s="7">
        <v>36.783315999999999</v>
      </c>
      <c r="T9175" t="s">
        <v>46</v>
      </c>
      <c r="U9175" t="s">
        <v>33812</v>
      </c>
      <c r="X9175" t="s">
        <v>33721</v>
      </c>
      <c r="Y9175" t="s">
        <v>19854</v>
      </c>
      <c r="Z9175" t="s">
        <v>19864</v>
      </c>
      <c r="AD9175" t="s">
        <v>52</v>
      </c>
      <c r="AE9175" t="s">
        <v>131</v>
      </c>
      <c r="AF9175" t="s">
        <v>52</v>
      </c>
      <c r="AG9175" t="s">
        <v>33814</v>
      </c>
      <c r="AH9175" s="8" t="s">
        <v>33818</v>
      </c>
      <c r="AI9175" t="s">
        <v>33816</v>
      </c>
      <c r="AJ9175" t="s">
        <v>33819</v>
      </c>
    </row>
    <row r="9176" spans="1:36" ht="17.25" hidden="1" customHeight="1" x14ac:dyDescent="0.2">
      <c r="A9176" s="4" t="s">
        <v>33809</v>
      </c>
      <c r="B9176" t="s">
        <v>33709</v>
      </c>
      <c r="C9176" t="s">
        <v>33810</v>
      </c>
      <c r="D9176" t="s">
        <v>33811</v>
      </c>
      <c r="E9176" t="s">
        <v>33821</v>
      </c>
      <c r="F9176" t="s">
        <v>86</v>
      </c>
      <c r="G9176" s="25">
        <v>350</v>
      </c>
      <c r="H9176" t="s">
        <v>558</v>
      </c>
      <c r="I9176" t="s">
        <v>43</v>
      </c>
      <c r="J9176" t="s">
        <v>45</v>
      </c>
      <c r="K9176" t="s">
        <v>45</v>
      </c>
      <c r="L9176" t="s">
        <v>45</v>
      </c>
      <c r="N9176" s="8" t="s">
        <v>45</v>
      </c>
      <c r="R9176" s="7">
        <v>34.465977000000002</v>
      </c>
      <c r="S9176" s="7">
        <v>36.783315999999999</v>
      </c>
      <c r="T9176" t="s">
        <v>46</v>
      </c>
      <c r="U9176" t="s">
        <v>33812</v>
      </c>
      <c r="X9176" t="s">
        <v>33721</v>
      </c>
      <c r="Y9176" t="s">
        <v>19854</v>
      </c>
      <c r="Z9176" t="s">
        <v>19864</v>
      </c>
      <c r="AD9176" t="s">
        <v>52</v>
      </c>
      <c r="AE9176" t="s">
        <v>131</v>
      </c>
      <c r="AF9176" t="s">
        <v>52</v>
      </c>
      <c r="AG9176" t="s">
        <v>33814</v>
      </c>
      <c r="AI9176" t="s">
        <v>33816</v>
      </c>
      <c r="AJ9176" t="s">
        <v>33822</v>
      </c>
    </row>
    <row r="9177" spans="1:36" ht="17.25" hidden="1" customHeight="1" x14ac:dyDescent="0.2">
      <c r="A9177" s="4" t="s">
        <v>33823</v>
      </c>
      <c r="B9177" t="s">
        <v>33709</v>
      </c>
      <c r="C9177" t="s">
        <v>33824</v>
      </c>
      <c r="E9177" t="s">
        <v>719</v>
      </c>
      <c r="F9177" t="s">
        <v>45</v>
      </c>
      <c r="G9177" s="25">
        <v>150</v>
      </c>
      <c r="H9177" t="s">
        <v>558</v>
      </c>
      <c r="I9177" t="s">
        <v>240</v>
      </c>
      <c r="J9177" t="s">
        <v>45</v>
      </c>
      <c r="K9177" t="s">
        <v>45</v>
      </c>
      <c r="L9177" t="s">
        <v>45</v>
      </c>
      <c r="N9177" s="8" t="s">
        <v>45</v>
      </c>
      <c r="R9177" s="7">
        <v>35.540751999999998</v>
      </c>
      <c r="S9177" s="7">
        <v>35.795411000000001</v>
      </c>
      <c r="T9177" t="s">
        <v>504</v>
      </c>
      <c r="U9177" t="s">
        <v>33825</v>
      </c>
      <c r="X9177" t="s">
        <v>33825</v>
      </c>
      <c r="Y9177" t="s">
        <v>19854</v>
      </c>
      <c r="Z9177" t="s">
        <v>19864</v>
      </c>
      <c r="AI9177" t="s">
        <v>33826</v>
      </c>
      <c r="AJ9177" t="s">
        <v>33827</v>
      </c>
    </row>
    <row r="9178" spans="1:36" ht="17.25" hidden="1" customHeight="1" x14ac:dyDescent="0.2">
      <c r="A9178" s="4" t="s">
        <v>33823</v>
      </c>
      <c r="B9178" t="s">
        <v>33709</v>
      </c>
      <c r="C9178" t="s">
        <v>33824</v>
      </c>
      <c r="E9178" t="s">
        <v>726</v>
      </c>
      <c r="F9178" t="s">
        <v>45</v>
      </c>
      <c r="G9178" s="25">
        <v>150</v>
      </c>
      <c r="H9178" t="s">
        <v>558</v>
      </c>
      <c r="I9178" t="s">
        <v>240</v>
      </c>
      <c r="J9178" t="s">
        <v>45</v>
      </c>
      <c r="K9178" t="s">
        <v>45</v>
      </c>
      <c r="L9178" t="s">
        <v>45</v>
      </c>
      <c r="N9178" s="8" t="s">
        <v>45</v>
      </c>
      <c r="R9178" s="7">
        <v>35.540751999999998</v>
      </c>
      <c r="S9178" s="7">
        <v>35.795411000000001</v>
      </c>
      <c r="T9178" t="s">
        <v>504</v>
      </c>
      <c r="U9178" t="s">
        <v>33825</v>
      </c>
      <c r="X9178" t="s">
        <v>33825</v>
      </c>
      <c r="Y9178" t="s">
        <v>19854</v>
      </c>
      <c r="Z9178" t="s">
        <v>19864</v>
      </c>
      <c r="AI9178" t="s">
        <v>33826</v>
      </c>
      <c r="AJ9178" t="s">
        <v>33828</v>
      </c>
    </row>
    <row r="9179" spans="1:36" ht="17.25" hidden="1" customHeight="1" x14ac:dyDescent="0.2">
      <c r="A9179" s="4" t="s">
        <v>33829</v>
      </c>
      <c r="B9179" t="s">
        <v>33709</v>
      </c>
      <c r="C9179" t="s">
        <v>33830</v>
      </c>
      <c r="D9179" t="s">
        <v>33831</v>
      </c>
      <c r="E9179" t="s">
        <v>43</v>
      </c>
      <c r="F9179" t="s">
        <v>86</v>
      </c>
      <c r="G9179" s="25">
        <v>526</v>
      </c>
      <c r="H9179" t="s">
        <v>558</v>
      </c>
      <c r="I9179" t="s">
        <v>43</v>
      </c>
      <c r="J9179" t="s">
        <v>45</v>
      </c>
      <c r="K9179" t="s">
        <v>45</v>
      </c>
      <c r="L9179" t="s">
        <v>45</v>
      </c>
      <c r="N9179" s="8" t="s">
        <v>45</v>
      </c>
      <c r="R9179" s="7">
        <v>35.532671999999998</v>
      </c>
      <c r="S9179" s="7">
        <v>35.799197999999997</v>
      </c>
      <c r="T9179" t="s">
        <v>504</v>
      </c>
      <c r="U9179" t="s">
        <v>33832</v>
      </c>
      <c r="X9179" t="s">
        <v>33825</v>
      </c>
      <c r="Y9179" t="s">
        <v>19854</v>
      </c>
      <c r="Z9179" t="s">
        <v>19864</v>
      </c>
      <c r="AD9179" t="s">
        <v>52</v>
      </c>
      <c r="AE9179" t="s">
        <v>131</v>
      </c>
      <c r="AF9179" t="s">
        <v>52</v>
      </c>
      <c r="AG9179" t="s">
        <v>33833</v>
      </c>
      <c r="AI9179" t="s">
        <v>33834</v>
      </c>
      <c r="AJ9179" t="s">
        <v>33835</v>
      </c>
    </row>
    <row r="9180" spans="1:36" ht="17.25" hidden="1" customHeight="1" x14ac:dyDescent="0.2">
      <c r="A9180" s="4" t="s">
        <v>33839</v>
      </c>
      <c r="B9180" t="s">
        <v>33709</v>
      </c>
      <c r="C9180" t="s">
        <v>33840</v>
      </c>
      <c r="D9180" t="s">
        <v>33841</v>
      </c>
      <c r="E9180" t="s">
        <v>719</v>
      </c>
      <c r="F9180" t="s">
        <v>64</v>
      </c>
      <c r="G9180" s="25">
        <v>165</v>
      </c>
      <c r="H9180" t="s">
        <v>42</v>
      </c>
      <c r="I9180" t="s">
        <v>240</v>
      </c>
      <c r="J9180" t="s">
        <v>45</v>
      </c>
      <c r="K9180" t="s">
        <v>45</v>
      </c>
      <c r="L9180" t="s">
        <v>45</v>
      </c>
      <c r="N9180" s="24">
        <v>1988</v>
      </c>
      <c r="R9180" s="7">
        <v>35.263249000000002</v>
      </c>
      <c r="S9180" s="7">
        <v>36.584817000000001</v>
      </c>
      <c r="T9180" t="s">
        <v>46</v>
      </c>
      <c r="U9180" t="s">
        <v>33842</v>
      </c>
      <c r="X9180" t="s">
        <v>33843</v>
      </c>
      <c r="Y9180" t="s">
        <v>19854</v>
      </c>
      <c r="Z9180" t="s">
        <v>19864</v>
      </c>
      <c r="AA9180" t="s">
        <v>33844</v>
      </c>
      <c r="AF9180" t="s">
        <v>52</v>
      </c>
      <c r="AG9180" t="s">
        <v>33845</v>
      </c>
      <c r="AH9180" s="8">
        <v>1132231</v>
      </c>
      <c r="AI9180" t="s">
        <v>33846</v>
      </c>
      <c r="AJ9180" t="s">
        <v>33847</v>
      </c>
    </row>
    <row r="9181" spans="1:36" ht="17.25" hidden="1" customHeight="1" x14ac:dyDescent="0.2">
      <c r="A9181" s="4" t="s">
        <v>33839</v>
      </c>
      <c r="B9181" t="s">
        <v>33709</v>
      </c>
      <c r="C9181" t="s">
        <v>33840</v>
      </c>
      <c r="D9181" t="s">
        <v>33841</v>
      </c>
      <c r="E9181" t="s">
        <v>726</v>
      </c>
      <c r="F9181" t="s">
        <v>64</v>
      </c>
      <c r="G9181" s="25">
        <v>165</v>
      </c>
      <c r="H9181" t="s">
        <v>42</v>
      </c>
      <c r="I9181" t="s">
        <v>240</v>
      </c>
      <c r="J9181" t="s">
        <v>45</v>
      </c>
      <c r="K9181" t="s">
        <v>45</v>
      </c>
      <c r="L9181" t="s">
        <v>45</v>
      </c>
      <c r="N9181" s="24">
        <v>1988</v>
      </c>
      <c r="R9181" s="7">
        <v>35.263249000000002</v>
      </c>
      <c r="S9181" s="7">
        <v>36.584817000000001</v>
      </c>
      <c r="T9181" t="s">
        <v>46</v>
      </c>
      <c r="U9181" t="s">
        <v>33842</v>
      </c>
      <c r="X9181" t="s">
        <v>33843</v>
      </c>
      <c r="Y9181" t="s">
        <v>19854</v>
      </c>
      <c r="Z9181" t="s">
        <v>19864</v>
      </c>
      <c r="AA9181" t="s">
        <v>33844</v>
      </c>
      <c r="AF9181" t="s">
        <v>52</v>
      </c>
      <c r="AG9181" t="s">
        <v>33845</v>
      </c>
      <c r="AH9181" s="8">
        <v>1132232</v>
      </c>
      <c r="AI9181" t="s">
        <v>33846</v>
      </c>
      <c r="AJ9181" t="s">
        <v>33848</v>
      </c>
    </row>
    <row r="9182" spans="1:36" ht="17.25" hidden="1" customHeight="1" x14ac:dyDescent="0.2">
      <c r="A9182" s="4" t="s">
        <v>33839</v>
      </c>
      <c r="B9182" t="s">
        <v>33709</v>
      </c>
      <c r="C9182" t="s">
        <v>33840</v>
      </c>
      <c r="D9182" t="s">
        <v>33841</v>
      </c>
      <c r="E9182" t="s">
        <v>728</v>
      </c>
      <c r="F9182" t="s">
        <v>64</v>
      </c>
      <c r="G9182" s="25">
        <v>150</v>
      </c>
      <c r="H9182" t="s">
        <v>42</v>
      </c>
      <c r="I9182" t="s">
        <v>240</v>
      </c>
      <c r="J9182" t="s">
        <v>45</v>
      </c>
      <c r="K9182" t="s">
        <v>45</v>
      </c>
      <c r="L9182" t="s">
        <v>45</v>
      </c>
      <c r="N9182" s="24">
        <v>1988</v>
      </c>
      <c r="R9182" s="7">
        <v>35.263249000000002</v>
      </c>
      <c r="S9182" s="7">
        <v>36.584817000000001</v>
      </c>
      <c r="T9182" t="s">
        <v>46</v>
      </c>
      <c r="U9182" t="s">
        <v>33842</v>
      </c>
      <c r="X9182" t="s">
        <v>33843</v>
      </c>
      <c r="Y9182" t="s">
        <v>19854</v>
      </c>
      <c r="Z9182" t="s">
        <v>19864</v>
      </c>
      <c r="AA9182" t="s">
        <v>33844</v>
      </c>
      <c r="AF9182" t="s">
        <v>52</v>
      </c>
      <c r="AG9182" t="s">
        <v>33845</v>
      </c>
      <c r="AH9182" s="8">
        <v>1132233</v>
      </c>
      <c r="AI9182" t="s">
        <v>33846</v>
      </c>
      <c r="AJ9182" t="s">
        <v>33849</v>
      </c>
    </row>
    <row r="9183" spans="1:36" ht="17.25" hidden="1" customHeight="1" x14ac:dyDescent="0.2">
      <c r="A9183" s="4" t="s">
        <v>33839</v>
      </c>
      <c r="B9183" t="s">
        <v>33709</v>
      </c>
      <c r="C9183" t="s">
        <v>33840</v>
      </c>
      <c r="D9183" t="s">
        <v>33841</v>
      </c>
      <c r="E9183" t="s">
        <v>730</v>
      </c>
      <c r="F9183" t="s">
        <v>64</v>
      </c>
      <c r="G9183" s="25">
        <v>150</v>
      </c>
      <c r="H9183" t="s">
        <v>42</v>
      </c>
      <c r="I9183" t="s">
        <v>240</v>
      </c>
      <c r="J9183" t="s">
        <v>45</v>
      </c>
      <c r="K9183" t="s">
        <v>45</v>
      </c>
      <c r="L9183" t="s">
        <v>45</v>
      </c>
      <c r="N9183" s="24">
        <v>1988</v>
      </c>
      <c r="R9183" s="7">
        <v>35.263249000000002</v>
      </c>
      <c r="S9183" s="7">
        <v>36.584817000000001</v>
      </c>
      <c r="T9183" t="s">
        <v>46</v>
      </c>
      <c r="U9183" t="s">
        <v>33842</v>
      </c>
      <c r="X9183" t="s">
        <v>33843</v>
      </c>
      <c r="Y9183" t="s">
        <v>19854</v>
      </c>
      <c r="Z9183" t="s">
        <v>19864</v>
      </c>
      <c r="AA9183" t="s">
        <v>33844</v>
      </c>
      <c r="AF9183" t="s">
        <v>52</v>
      </c>
      <c r="AG9183" t="s">
        <v>33845</v>
      </c>
      <c r="AH9183" s="8">
        <v>1132234</v>
      </c>
      <c r="AI9183" t="s">
        <v>33846</v>
      </c>
      <c r="AJ9183" t="s">
        <v>33850</v>
      </c>
    </row>
    <row r="9184" spans="1:36" ht="17.25" hidden="1" customHeight="1" x14ac:dyDescent="0.2">
      <c r="A9184" s="4" t="s">
        <v>33851</v>
      </c>
      <c r="B9184" t="s">
        <v>33709</v>
      </c>
      <c r="C9184" t="s">
        <v>33852</v>
      </c>
      <c r="D9184" t="s">
        <v>33853</v>
      </c>
      <c r="E9184" t="s">
        <v>40</v>
      </c>
      <c r="F9184" t="s">
        <v>86</v>
      </c>
      <c r="G9184" s="25">
        <v>487.5</v>
      </c>
      <c r="H9184" t="s">
        <v>42</v>
      </c>
      <c r="I9184" t="s">
        <v>43</v>
      </c>
      <c r="J9184" t="s">
        <v>45</v>
      </c>
      <c r="K9184" t="s">
        <v>45</v>
      </c>
      <c r="L9184" t="s">
        <v>45</v>
      </c>
      <c r="N9184" s="24">
        <v>2007</v>
      </c>
      <c r="R9184" s="7">
        <v>33.801408000000002</v>
      </c>
      <c r="S9184" s="7">
        <v>36.682850999999999</v>
      </c>
      <c r="T9184" t="s">
        <v>46</v>
      </c>
      <c r="U9184" t="s">
        <v>33854</v>
      </c>
      <c r="X9184" t="s">
        <v>33783</v>
      </c>
      <c r="Y9184" t="s">
        <v>19854</v>
      </c>
      <c r="Z9184" t="s">
        <v>19864</v>
      </c>
      <c r="AA9184" t="s">
        <v>33855</v>
      </c>
      <c r="AC9184" t="s">
        <v>33856</v>
      </c>
      <c r="AD9184" t="s">
        <v>52</v>
      </c>
      <c r="AE9184" t="s">
        <v>131</v>
      </c>
      <c r="AF9184" t="s">
        <v>52</v>
      </c>
      <c r="AG9184" t="s">
        <v>33857</v>
      </c>
      <c r="AH9184" s="8" t="s">
        <v>33858</v>
      </c>
      <c r="AI9184" t="s">
        <v>33859</v>
      </c>
      <c r="AJ9184" t="s">
        <v>33860</v>
      </c>
    </row>
    <row r="9185" spans="1:36" ht="17.25" hidden="1" customHeight="1" x14ac:dyDescent="0.2">
      <c r="A9185" s="4" t="s">
        <v>33851</v>
      </c>
      <c r="B9185" t="s">
        <v>33709</v>
      </c>
      <c r="C9185" t="s">
        <v>33852</v>
      </c>
      <c r="D9185" t="s">
        <v>33853</v>
      </c>
      <c r="E9185" t="s">
        <v>56</v>
      </c>
      <c r="F9185" t="s">
        <v>86</v>
      </c>
      <c r="G9185" s="25">
        <v>350</v>
      </c>
      <c r="H9185" t="s">
        <v>486</v>
      </c>
      <c r="I9185" t="s">
        <v>43</v>
      </c>
      <c r="J9185" t="s">
        <v>45</v>
      </c>
      <c r="K9185" t="s">
        <v>45</v>
      </c>
      <c r="L9185" t="s">
        <v>45</v>
      </c>
      <c r="N9185" s="8" t="s">
        <v>45</v>
      </c>
      <c r="R9185" s="7">
        <v>33.801408000000002</v>
      </c>
      <c r="S9185" s="7">
        <v>36.682850999999999</v>
      </c>
      <c r="T9185" t="s">
        <v>46</v>
      </c>
      <c r="U9185" t="s">
        <v>33854</v>
      </c>
      <c r="X9185" t="s">
        <v>33783</v>
      </c>
      <c r="Y9185" t="s">
        <v>19854</v>
      </c>
      <c r="Z9185" t="s">
        <v>19864</v>
      </c>
      <c r="AC9185" t="s">
        <v>33856</v>
      </c>
      <c r="AD9185" t="s">
        <v>52</v>
      </c>
      <c r="AE9185" t="s">
        <v>131</v>
      </c>
      <c r="AF9185" t="s">
        <v>52</v>
      </c>
      <c r="AG9185" t="s">
        <v>33857</v>
      </c>
      <c r="AI9185" t="s">
        <v>33859</v>
      </c>
      <c r="AJ9185" t="s">
        <v>33861</v>
      </c>
    </row>
    <row r="9186" spans="1:36" ht="17.25" hidden="1" customHeight="1" x14ac:dyDescent="0.2">
      <c r="A9186" s="4" t="s">
        <v>33862</v>
      </c>
      <c r="B9186" t="s">
        <v>33709</v>
      </c>
      <c r="C9186" t="s">
        <v>33863</v>
      </c>
      <c r="D9186" t="s">
        <v>33864</v>
      </c>
      <c r="E9186" t="s">
        <v>565</v>
      </c>
      <c r="F9186" t="s">
        <v>86</v>
      </c>
      <c r="G9186" s="25">
        <v>450</v>
      </c>
      <c r="H9186" t="s">
        <v>42</v>
      </c>
      <c r="I9186" t="s">
        <v>43</v>
      </c>
      <c r="J9186" t="s">
        <v>45</v>
      </c>
      <c r="K9186" t="s">
        <v>45</v>
      </c>
      <c r="L9186" t="s">
        <v>45</v>
      </c>
      <c r="N9186" s="24">
        <v>2009</v>
      </c>
      <c r="R9186" s="7">
        <v>33.419449999999998</v>
      </c>
      <c r="S9186" s="7">
        <v>36.688721999999999</v>
      </c>
      <c r="T9186" t="s">
        <v>46</v>
      </c>
      <c r="U9186" t="s">
        <v>33865</v>
      </c>
      <c r="X9186" t="s">
        <v>33783</v>
      </c>
      <c r="Y9186" t="s">
        <v>19854</v>
      </c>
      <c r="Z9186" t="s">
        <v>19864</v>
      </c>
      <c r="AD9186" t="s">
        <v>52</v>
      </c>
      <c r="AE9186" t="s">
        <v>131</v>
      </c>
      <c r="AF9186" t="s">
        <v>52</v>
      </c>
      <c r="AG9186" t="s">
        <v>33866</v>
      </c>
      <c r="AH9186" s="8" t="s">
        <v>33867</v>
      </c>
      <c r="AI9186" t="s">
        <v>33868</v>
      </c>
      <c r="AJ9186" t="s">
        <v>33869</v>
      </c>
    </row>
    <row r="9187" spans="1:36" ht="17.25" hidden="1" customHeight="1" x14ac:dyDescent="0.2">
      <c r="A9187" s="4" t="s">
        <v>33862</v>
      </c>
      <c r="B9187" t="s">
        <v>33709</v>
      </c>
      <c r="C9187" t="s">
        <v>33863</v>
      </c>
      <c r="D9187" t="s">
        <v>33864</v>
      </c>
      <c r="E9187" t="s">
        <v>696</v>
      </c>
      <c r="F9187" t="s">
        <v>64</v>
      </c>
      <c r="G9187" s="25">
        <v>113</v>
      </c>
      <c r="H9187" t="s">
        <v>42</v>
      </c>
      <c r="I9187" t="s">
        <v>65</v>
      </c>
      <c r="J9187" t="s">
        <v>45</v>
      </c>
      <c r="K9187" t="s">
        <v>45</v>
      </c>
      <c r="L9187" t="s">
        <v>45</v>
      </c>
      <c r="N9187" s="24">
        <v>1995</v>
      </c>
      <c r="R9187" s="7">
        <v>33.419449999999998</v>
      </c>
      <c r="S9187" s="7">
        <v>36.688721999999999</v>
      </c>
      <c r="T9187" t="s">
        <v>46</v>
      </c>
      <c r="U9187" t="s">
        <v>33865</v>
      </c>
      <c r="X9187" t="s">
        <v>33783</v>
      </c>
      <c r="Y9187" t="s">
        <v>19854</v>
      </c>
      <c r="Z9187" t="s">
        <v>19864</v>
      </c>
      <c r="AA9187" t="s">
        <v>33870</v>
      </c>
      <c r="AD9187" t="s">
        <v>52</v>
      </c>
      <c r="AE9187" t="s">
        <v>131</v>
      </c>
      <c r="AF9187" t="s">
        <v>52</v>
      </c>
      <c r="AG9187" t="s">
        <v>33866</v>
      </c>
      <c r="AH9187" s="8">
        <v>1152834</v>
      </c>
      <c r="AI9187" t="s">
        <v>33868</v>
      </c>
      <c r="AJ9187" t="s">
        <v>33871</v>
      </c>
    </row>
    <row r="9188" spans="1:36" ht="17.25" hidden="1" customHeight="1" x14ac:dyDescent="0.2">
      <c r="A9188" s="4" t="s">
        <v>33862</v>
      </c>
      <c r="B9188" t="s">
        <v>33709</v>
      </c>
      <c r="C9188" t="s">
        <v>33863</v>
      </c>
      <c r="D9188" t="s">
        <v>33864</v>
      </c>
      <c r="E9188" t="s">
        <v>703</v>
      </c>
      <c r="F9188" t="s">
        <v>64</v>
      </c>
      <c r="G9188" s="25">
        <v>113</v>
      </c>
      <c r="H9188" t="s">
        <v>42</v>
      </c>
      <c r="I9188" t="s">
        <v>65</v>
      </c>
      <c r="J9188" t="s">
        <v>45</v>
      </c>
      <c r="K9188" t="s">
        <v>45</v>
      </c>
      <c r="L9188" t="s">
        <v>45</v>
      </c>
      <c r="N9188" s="24">
        <v>1995</v>
      </c>
      <c r="R9188" s="7">
        <v>33.419449999999998</v>
      </c>
      <c r="S9188" s="7">
        <v>36.688721999999999</v>
      </c>
      <c r="T9188" t="s">
        <v>46</v>
      </c>
      <c r="U9188" t="s">
        <v>33865</v>
      </c>
      <c r="X9188" t="s">
        <v>33783</v>
      </c>
      <c r="Y9188" t="s">
        <v>19854</v>
      </c>
      <c r="Z9188" t="s">
        <v>19864</v>
      </c>
      <c r="AA9188" t="s">
        <v>33870</v>
      </c>
      <c r="AD9188" t="s">
        <v>52</v>
      </c>
      <c r="AE9188" t="s">
        <v>131</v>
      </c>
      <c r="AF9188" t="s">
        <v>52</v>
      </c>
      <c r="AG9188" t="s">
        <v>33866</v>
      </c>
      <c r="AH9188" s="8">
        <v>1152835</v>
      </c>
      <c r="AI9188" t="s">
        <v>33868</v>
      </c>
      <c r="AJ9188" t="s">
        <v>33872</v>
      </c>
    </row>
    <row r="9189" spans="1:36" ht="17.25" hidden="1" customHeight="1" x14ac:dyDescent="0.2">
      <c r="A9189" s="4" t="s">
        <v>33862</v>
      </c>
      <c r="B9189" t="s">
        <v>33709</v>
      </c>
      <c r="C9189" t="s">
        <v>33863</v>
      </c>
      <c r="D9189" t="s">
        <v>33864</v>
      </c>
      <c r="E9189" t="s">
        <v>719</v>
      </c>
      <c r="F9189" t="s">
        <v>64</v>
      </c>
      <c r="G9189" s="25">
        <v>200</v>
      </c>
      <c r="H9189" t="s">
        <v>42</v>
      </c>
      <c r="I9189" t="s">
        <v>240</v>
      </c>
      <c r="J9189" t="s">
        <v>45</v>
      </c>
      <c r="K9189" t="s">
        <v>45</v>
      </c>
      <c r="L9189" t="s">
        <v>45</v>
      </c>
      <c r="N9189" s="24">
        <v>1994</v>
      </c>
      <c r="R9189" s="7">
        <v>33.419449999999998</v>
      </c>
      <c r="S9189" s="7">
        <v>36.688721999999999</v>
      </c>
      <c r="T9189" t="s">
        <v>46</v>
      </c>
      <c r="U9189" t="s">
        <v>33865</v>
      </c>
      <c r="X9189" t="s">
        <v>33783</v>
      </c>
      <c r="Y9189" t="s">
        <v>19854</v>
      </c>
      <c r="Z9189" t="s">
        <v>19864</v>
      </c>
      <c r="AA9189" t="s">
        <v>33873</v>
      </c>
      <c r="AD9189" t="s">
        <v>52</v>
      </c>
      <c r="AE9189" t="s">
        <v>131</v>
      </c>
      <c r="AF9189" t="s">
        <v>52</v>
      </c>
      <c r="AG9189" t="s">
        <v>33866</v>
      </c>
      <c r="AH9189" s="8">
        <v>1152832</v>
      </c>
      <c r="AI9189" t="s">
        <v>33868</v>
      </c>
      <c r="AJ9189" t="s">
        <v>33874</v>
      </c>
    </row>
    <row r="9190" spans="1:36" ht="17.25" hidden="1" customHeight="1" x14ac:dyDescent="0.2">
      <c r="A9190" s="4" t="s">
        <v>33862</v>
      </c>
      <c r="B9190" t="s">
        <v>33709</v>
      </c>
      <c r="C9190" t="s">
        <v>33863</v>
      </c>
      <c r="D9190" t="s">
        <v>33864</v>
      </c>
      <c r="E9190" t="s">
        <v>726</v>
      </c>
      <c r="F9190" t="s">
        <v>64</v>
      </c>
      <c r="G9190" s="25">
        <v>200</v>
      </c>
      <c r="H9190" t="s">
        <v>42</v>
      </c>
      <c r="I9190" t="s">
        <v>240</v>
      </c>
      <c r="J9190" t="s">
        <v>45</v>
      </c>
      <c r="K9190" t="s">
        <v>45</v>
      </c>
      <c r="L9190" t="s">
        <v>45</v>
      </c>
      <c r="N9190" s="24">
        <v>1994</v>
      </c>
      <c r="R9190" s="7">
        <v>33.419449999999998</v>
      </c>
      <c r="S9190" s="7">
        <v>36.688721999999999</v>
      </c>
      <c r="T9190" t="s">
        <v>46</v>
      </c>
      <c r="U9190" t="s">
        <v>33865</v>
      </c>
      <c r="X9190" t="s">
        <v>33783</v>
      </c>
      <c r="Y9190" t="s">
        <v>19854</v>
      </c>
      <c r="Z9190" t="s">
        <v>19864</v>
      </c>
      <c r="AA9190" t="s">
        <v>33873</v>
      </c>
      <c r="AD9190" t="s">
        <v>52</v>
      </c>
      <c r="AE9190" t="s">
        <v>131</v>
      </c>
      <c r="AF9190" t="s">
        <v>52</v>
      </c>
      <c r="AG9190" t="s">
        <v>33866</v>
      </c>
      <c r="AH9190" s="8">
        <v>1152833</v>
      </c>
      <c r="AI9190" t="s">
        <v>33868</v>
      </c>
      <c r="AJ9190" t="s">
        <v>33875</v>
      </c>
    </row>
    <row r="9191" spans="1:36" ht="17.25" hidden="1" customHeight="1" x14ac:dyDescent="0.2">
      <c r="A9191" s="4" t="s">
        <v>33862</v>
      </c>
      <c r="B9191" t="s">
        <v>33709</v>
      </c>
      <c r="C9191" t="s">
        <v>33863</v>
      </c>
      <c r="D9191" t="s">
        <v>33864</v>
      </c>
      <c r="E9191" t="s">
        <v>728</v>
      </c>
      <c r="F9191" t="s">
        <v>86</v>
      </c>
      <c r="G9191" s="25">
        <v>200</v>
      </c>
      <c r="H9191" t="s">
        <v>139</v>
      </c>
      <c r="I9191" t="s">
        <v>240</v>
      </c>
      <c r="J9191" t="s">
        <v>45</v>
      </c>
      <c r="K9191" t="s">
        <v>45</v>
      </c>
      <c r="L9191" t="s">
        <v>45</v>
      </c>
      <c r="N9191" s="8" t="s">
        <v>45</v>
      </c>
      <c r="R9191" s="7">
        <v>33.419449999999998</v>
      </c>
      <c r="S9191" s="7">
        <v>36.688721999999999</v>
      </c>
      <c r="T9191" t="s">
        <v>46</v>
      </c>
      <c r="U9191" t="s">
        <v>33865</v>
      </c>
      <c r="X9191" t="s">
        <v>33783</v>
      </c>
      <c r="Y9191" t="s">
        <v>19854</v>
      </c>
      <c r="Z9191" t="s">
        <v>19864</v>
      </c>
      <c r="AD9191" t="s">
        <v>52</v>
      </c>
      <c r="AE9191" t="s">
        <v>131</v>
      </c>
      <c r="AF9191" t="s">
        <v>52</v>
      </c>
      <c r="AG9191" t="s">
        <v>33866</v>
      </c>
      <c r="AH9191" s="8">
        <v>1198881</v>
      </c>
      <c r="AI9191" t="s">
        <v>33868</v>
      </c>
      <c r="AJ9191" t="s">
        <v>33876</v>
      </c>
    </row>
    <row r="9192" spans="1:36" ht="17.25" hidden="1" customHeight="1" x14ac:dyDescent="0.2">
      <c r="A9192" s="4" t="s">
        <v>33862</v>
      </c>
      <c r="B9192" t="s">
        <v>33709</v>
      </c>
      <c r="C9192" t="s">
        <v>33863</v>
      </c>
      <c r="D9192" t="s">
        <v>33864</v>
      </c>
      <c r="E9192" t="s">
        <v>730</v>
      </c>
      <c r="F9192" t="s">
        <v>86</v>
      </c>
      <c r="G9192" s="25">
        <v>200</v>
      </c>
      <c r="H9192" t="s">
        <v>139</v>
      </c>
      <c r="I9192" t="s">
        <v>240</v>
      </c>
      <c r="J9192" t="s">
        <v>45</v>
      </c>
      <c r="K9192" t="s">
        <v>45</v>
      </c>
      <c r="L9192" t="s">
        <v>45</v>
      </c>
      <c r="N9192" s="8" t="s">
        <v>45</v>
      </c>
      <c r="R9192" s="7">
        <v>33.419449999999998</v>
      </c>
      <c r="S9192" s="7">
        <v>36.688721999999999</v>
      </c>
      <c r="T9192" t="s">
        <v>46</v>
      </c>
      <c r="U9192" t="s">
        <v>33865</v>
      </c>
      <c r="X9192" t="s">
        <v>33783</v>
      </c>
      <c r="Y9192" t="s">
        <v>19854</v>
      </c>
      <c r="Z9192" t="s">
        <v>19864</v>
      </c>
      <c r="AD9192" t="s">
        <v>52</v>
      </c>
      <c r="AE9192" t="s">
        <v>131</v>
      </c>
      <c r="AF9192" t="s">
        <v>52</v>
      </c>
      <c r="AG9192" t="s">
        <v>33866</v>
      </c>
      <c r="AH9192" s="8">
        <v>1198882</v>
      </c>
      <c r="AI9192" t="s">
        <v>33868</v>
      </c>
      <c r="AJ9192" t="s">
        <v>33877</v>
      </c>
    </row>
    <row r="9193" spans="1:36" ht="17.25" hidden="1" customHeight="1" x14ac:dyDescent="0.2">
      <c r="A9193" s="4" t="s">
        <v>33878</v>
      </c>
      <c r="B9193" t="s">
        <v>33709</v>
      </c>
      <c r="C9193" t="s">
        <v>33879</v>
      </c>
      <c r="D9193" t="s">
        <v>33880</v>
      </c>
      <c r="E9193" t="s">
        <v>43</v>
      </c>
      <c r="F9193" t="s">
        <v>86</v>
      </c>
      <c r="G9193" s="25">
        <v>488</v>
      </c>
      <c r="H9193" t="s">
        <v>857</v>
      </c>
      <c r="I9193" t="s">
        <v>43</v>
      </c>
      <c r="J9193" t="s">
        <v>45</v>
      </c>
      <c r="K9193" t="s">
        <v>45</v>
      </c>
      <c r="L9193" t="s">
        <v>45</v>
      </c>
      <c r="N9193" s="24">
        <v>2007</v>
      </c>
      <c r="R9193" s="7">
        <v>35.932215999999997</v>
      </c>
      <c r="S9193" s="7">
        <v>36.633550999999997</v>
      </c>
      <c r="T9193" t="s">
        <v>504</v>
      </c>
      <c r="U9193" t="s">
        <v>33881</v>
      </c>
      <c r="X9193" t="s">
        <v>33881</v>
      </c>
      <c r="Y9193" t="s">
        <v>19854</v>
      </c>
      <c r="Z9193" t="s">
        <v>19864</v>
      </c>
      <c r="AA9193" t="s">
        <v>33882</v>
      </c>
      <c r="AF9193" t="s">
        <v>52</v>
      </c>
      <c r="AG9193" t="s">
        <v>33883</v>
      </c>
      <c r="AH9193" s="8" t="s">
        <v>33884</v>
      </c>
      <c r="AI9193" t="s">
        <v>33885</v>
      </c>
      <c r="AJ9193" t="s">
        <v>33886</v>
      </c>
    </row>
    <row r="9194" spans="1:36" ht="17.25" hidden="1" customHeight="1" x14ac:dyDescent="0.2">
      <c r="A9194" s="4" t="s">
        <v>33887</v>
      </c>
      <c r="B9194" t="s">
        <v>33888</v>
      </c>
      <c r="C9194" t="s">
        <v>33889</v>
      </c>
      <c r="D9194" t="s">
        <v>33890</v>
      </c>
      <c r="E9194" t="s">
        <v>40</v>
      </c>
      <c r="F9194" t="s">
        <v>617</v>
      </c>
      <c r="G9194" s="25">
        <v>490</v>
      </c>
      <c r="H9194" t="s">
        <v>42</v>
      </c>
      <c r="I9194" t="s">
        <v>43</v>
      </c>
      <c r="J9194" t="s">
        <v>45</v>
      </c>
      <c r="N9194" s="24">
        <v>2004</v>
      </c>
      <c r="R9194" s="7">
        <v>24.126382599999999</v>
      </c>
      <c r="S9194" s="7">
        <v>120.43104750000001</v>
      </c>
      <c r="T9194" t="s">
        <v>46</v>
      </c>
      <c r="U9194" t="s">
        <v>33891</v>
      </c>
      <c r="W9194" t="s">
        <v>33892</v>
      </c>
      <c r="Y9194" t="s">
        <v>19854</v>
      </c>
      <c r="Z9194" t="s">
        <v>21048</v>
      </c>
      <c r="AC9194" t="s">
        <v>33893</v>
      </c>
      <c r="AG9194" t="s">
        <v>33894</v>
      </c>
      <c r="AH9194" s="8" t="s">
        <v>33895</v>
      </c>
      <c r="AI9194" t="s">
        <v>33896</v>
      </c>
      <c r="AJ9194" t="s">
        <v>33897</v>
      </c>
    </row>
    <row r="9195" spans="1:36" ht="17.25" hidden="1" customHeight="1" x14ac:dyDescent="0.2">
      <c r="A9195" s="4" t="s">
        <v>33907</v>
      </c>
      <c r="B9195" t="s">
        <v>33888</v>
      </c>
      <c r="C9195" t="s">
        <v>33908</v>
      </c>
      <c r="D9195" t="s">
        <v>33909</v>
      </c>
      <c r="E9195" t="s">
        <v>40</v>
      </c>
      <c r="F9195" t="s">
        <v>617</v>
      </c>
      <c r="G9195" s="25">
        <v>700</v>
      </c>
      <c r="H9195" t="s">
        <v>42</v>
      </c>
      <c r="I9195" t="s">
        <v>43</v>
      </c>
      <c r="J9195" t="s">
        <v>45</v>
      </c>
      <c r="N9195" s="24">
        <v>2003</v>
      </c>
      <c r="P9195" s="24">
        <v>2027</v>
      </c>
      <c r="R9195" s="7">
        <v>23.531780900000001</v>
      </c>
      <c r="S9195" s="7">
        <v>120.4727159</v>
      </c>
      <c r="T9195" t="s">
        <v>46</v>
      </c>
      <c r="U9195" t="s">
        <v>33901</v>
      </c>
      <c r="W9195" t="s">
        <v>33902</v>
      </c>
      <c r="Y9195" t="s">
        <v>19854</v>
      </c>
      <c r="Z9195" t="s">
        <v>21048</v>
      </c>
      <c r="AC9195" t="s">
        <v>33903</v>
      </c>
      <c r="AG9195" t="s">
        <v>33904</v>
      </c>
      <c r="AH9195" s="8" t="s">
        <v>33910</v>
      </c>
      <c r="AI9195" t="s">
        <v>33911</v>
      </c>
      <c r="AJ9195" t="s">
        <v>33912</v>
      </c>
    </row>
    <row r="9196" spans="1:36" ht="17.25" hidden="1" customHeight="1" x14ac:dyDescent="0.2">
      <c r="A9196" s="4" t="s">
        <v>33915</v>
      </c>
      <c r="B9196" t="s">
        <v>33888</v>
      </c>
      <c r="C9196" t="s">
        <v>33916</v>
      </c>
      <c r="D9196" t="s">
        <v>33917</v>
      </c>
      <c r="E9196" t="s">
        <v>40</v>
      </c>
      <c r="F9196" t="s">
        <v>570</v>
      </c>
      <c r="G9196" s="25">
        <v>88</v>
      </c>
      <c r="H9196" t="s">
        <v>42</v>
      </c>
      <c r="I9196" t="s">
        <v>528</v>
      </c>
      <c r="J9196" t="s">
        <v>45</v>
      </c>
      <c r="N9196" s="24">
        <v>2002</v>
      </c>
      <c r="R9196" s="7">
        <v>23.563779705534198</v>
      </c>
      <c r="S9196" s="7">
        <v>119.658660699476</v>
      </c>
      <c r="T9196" t="s">
        <v>46</v>
      </c>
      <c r="U9196" t="s">
        <v>33918</v>
      </c>
      <c r="Y9196" t="s">
        <v>19854</v>
      </c>
      <c r="Z9196" t="s">
        <v>21048</v>
      </c>
      <c r="AG9196" t="s">
        <v>33919</v>
      </c>
      <c r="AH9196" s="24">
        <v>1179165</v>
      </c>
      <c r="AI9196" t="s">
        <v>33920</v>
      </c>
      <c r="AJ9196" t="s">
        <v>33921</v>
      </c>
    </row>
    <row r="9197" spans="1:36" ht="17.25" hidden="1" customHeight="1" x14ac:dyDescent="0.2">
      <c r="A9197" s="4" t="s">
        <v>33915</v>
      </c>
      <c r="B9197" t="s">
        <v>33888</v>
      </c>
      <c r="C9197" t="s">
        <v>33916</v>
      </c>
      <c r="D9197" t="s">
        <v>33917</v>
      </c>
      <c r="E9197" t="s">
        <v>56</v>
      </c>
      <c r="F9197" t="s">
        <v>570</v>
      </c>
      <c r="G9197" s="25">
        <v>41.6</v>
      </c>
      <c r="H9197" t="s">
        <v>42</v>
      </c>
      <c r="I9197" t="s">
        <v>528</v>
      </c>
      <c r="J9197" t="s">
        <v>45</v>
      </c>
      <c r="N9197" s="24">
        <v>2000</v>
      </c>
      <c r="R9197" s="7">
        <v>23.563779705534198</v>
      </c>
      <c r="S9197" s="7">
        <v>119.658660699476</v>
      </c>
      <c r="T9197" t="s">
        <v>46</v>
      </c>
      <c r="U9197" t="s">
        <v>33918</v>
      </c>
      <c r="Y9197" t="s">
        <v>19854</v>
      </c>
      <c r="Z9197" t="s">
        <v>21048</v>
      </c>
      <c r="AG9197" t="s">
        <v>33919</v>
      </c>
      <c r="AH9197" s="24">
        <v>1179161</v>
      </c>
      <c r="AI9197" t="s">
        <v>33920</v>
      </c>
      <c r="AJ9197" t="s">
        <v>33922</v>
      </c>
    </row>
    <row r="9198" spans="1:36" ht="17.25" hidden="1" customHeight="1" x14ac:dyDescent="0.2">
      <c r="A9198" s="4" t="s">
        <v>33930</v>
      </c>
      <c r="B9198" t="s">
        <v>33888</v>
      </c>
      <c r="C9198" t="s">
        <v>33931</v>
      </c>
      <c r="D9198" t="s">
        <v>33932</v>
      </c>
      <c r="E9198" t="s">
        <v>40</v>
      </c>
      <c r="F9198" t="s">
        <v>1875</v>
      </c>
      <c r="G9198" s="25">
        <v>743</v>
      </c>
      <c r="H9198" t="s">
        <v>42</v>
      </c>
      <c r="I9198" t="s">
        <v>43</v>
      </c>
      <c r="J9198" t="s">
        <v>45</v>
      </c>
      <c r="M9198" t="s">
        <v>559</v>
      </c>
      <c r="N9198" s="24">
        <v>2006</v>
      </c>
      <c r="R9198" s="7">
        <v>25.029685499999999</v>
      </c>
      <c r="S9198" s="7">
        <v>121.0482196</v>
      </c>
      <c r="T9198" t="s">
        <v>46</v>
      </c>
      <c r="U9198" t="s">
        <v>33933</v>
      </c>
      <c r="V9198" t="s">
        <v>33934</v>
      </c>
      <c r="W9198" t="s">
        <v>33933</v>
      </c>
      <c r="Y9198" t="s">
        <v>19854</v>
      </c>
      <c r="Z9198" t="s">
        <v>21048</v>
      </c>
      <c r="AC9198" t="s">
        <v>33935</v>
      </c>
      <c r="AG9198" t="s">
        <v>33936</v>
      </c>
      <c r="AH9198" s="8" t="s">
        <v>33937</v>
      </c>
      <c r="AI9198" t="s">
        <v>33938</v>
      </c>
      <c r="AJ9198" t="s">
        <v>33939</v>
      </c>
    </row>
    <row r="9199" spans="1:36" ht="17.25" hidden="1" customHeight="1" x14ac:dyDescent="0.2">
      <c r="A9199" s="4" t="s">
        <v>33930</v>
      </c>
      <c r="B9199" t="s">
        <v>33888</v>
      </c>
      <c r="C9199" t="s">
        <v>33931</v>
      </c>
      <c r="D9199" t="s">
        <v>33932</v>
      </c>
      <c r="E9199" t="s">
        <v>56</v>
      </c>
      <c r="F9199" t="s">
        <v>1875</v>
      </c>
      <c r="G9199" s="25">
        <v>743</v>
      </c>
      <c r="H9199" t="s">
        <v>42</v>
      </c>
      <c r="I9199" t="s">
        <v>43</v>
      </c>
      <c r="J9199" t="s">
        <v>45</v>
      </c>
      <c r="M9199" t="s">
        <v>559</v>
      </c>
      <c r="N9199" s="24">
        <v>2006</v>
      </c>
      <c r="R9199" s="7">
        <v>25.029685499999999</v>
      </c>
      <c r="S9199" s="7">
        <v>121.0482196</v>
      </c>
      <c r="T9199" t="s">
        <v>46</v>
      </c>
      <c r="U9199" t="s">
        <v>33933</v>
      </c>
      <c r="V9199" t="s">
        <v>33934</v>
      </c>
      <c r="W9199" t="s">
        <v>33933</v>
      </c>
      <c r="Y9199" t="s">
        <v>19854</v>
      </c>
      <c r="Z9199" t="s">
        <v>21048</v>
      </c>
      <c r="AC9199" t="s">
        <v>33935</v>
      </c>
      <c r="AG9199" t="s">
        <v>33936</v>
      </c>
      <c r="AH9199" s="8" t="s">
        <v>33940</v>
      </c>
      <c r="AI9199" t="s">
        <v>33938</v>
      </c>
      <c r="AJ9199" t="s">
        <v>33941</v>
      </c>
    </row>
    <row r="9200" spans="1:36" ht="17.25" hidden="1" customHeight="1" x14ac:dyDescent="0.2">
      <c r="A9200" s="4" t="s">
        <v>33930</v>
      </c>
      <c r="B9200" t="s">
        <v>33888</v>
      </c>
      <c r="C9200" t="s">
        <v>33931</v>
      </c>
      <c r="D9200" t="s">
        <v>33932</v>
      </c>
      <c r="E9200" t="s">
        <v>58</v>
      </c>
      <c r="F9200" t="s">
        <v>617</v>
      </c>
      <c r="G9200" s="25">
        <v>723</v>
      </c>
      <c r="H9200" t="s">
        <v>42</v>
      </c>
      <c r="I9200" t="s">
        <v>43</v>
      </c>
      <c r="J9200" t="s">
        <v>45</v>
      </c>
      <c r="M9200" t="s">
        <v>559</v>
      </c>
      <c r="N9200" s="24">
        <v>2007</v>
      </c>
      <c r="R9200" s="7">
        <v>25.029685499999999</v>
      </c>
      <c r="S9200" s="7">
        <v>121.0482196</v>
      </c>
      <c r="T9200" t="s">
        <v>46</v>
      </c>
      <c r="U9200" t="s">
        <v>33933</v>
      </c>
      <c r="V9200" t="s">
        <v>33934</v>
      </c>
      <c r="W9200" t="s">
        <v>33933</v>
      </c>
      <c r="Y9200" t="s">
        <v>19854</v>
      </c>
      <c r="Z9200" t="s">
        <v>21048</v>
      </c>
      <c r="AC9200" t="s">
        <v>33935</v>
      </c>
      <c r="AG9200" t="s">
        <v>33936</v>
      </c>
      <c r="AH9200" s="8" t="s">
        <v>33942</v>
      </c>
      <c r="AI9200" t="s">
        <v>33938</v>
      </c>
      <c r="AJ9200" t="s">
        <v>33943</v>
      </c>
    </row>
    <row r="9201" spans="1:36" ht="17.25" hidden="1" customHeight="1" x14ac:dyDescent="0.2">
      <c r="A9201" s="4" t="s">
        <v>33930</v>
      </c>
      <c r="B9201" t="s">
        <v>33888</v>
      </c>
      <c r="C9201" t="s">
        <v>33931</v>
      </c>
      <c r="D9201" t="s">
        <v>33932</v>
      </c>
      <c r="E9201" t="s">
        <v>191</v>
      </c>
      <c r="F9201" t="s">
        <v>617</v>
      </c>
      <c r="G9201" s="25">
        <v>723</v>
      </c>
      <c r="H9201" t="s">
        <v>42</v>
      </c>
      <c r="I9201" t="s">
        <v>43</v>
      </c>
      <c r="J9201" t="s">
        <v>45</v>
      </c>
      <c r="M9201" t="s">
        <v>559</v>
      </c>
      <c r="N9201" s="24">
        <v>2007</v>
      </c>
      <c r="R9201" s="7">
        <v>25.029685499999999</v>
      </c>
      <c r="S9201" s="7">
        <v>121.0482196</v>
      </c>
      <c r="T9201" t="s">
        <v>46</v>
      </c>
      <c r="U9201" t="s">
        <v>33933</v>
      </c>
      <c r="V9201" t="s">
        <v>33934</v>
      </c>
      <c r="W9201" t="s">
        <v>33933</v>
      </c>
      <c r="Y9201" t="s">
        <v>19854</v>
      </c>
      <c r="Z9201" t="s">
        <v>21048</v>
      </c>
      <c r="AC9201" t="s">
        <v>33935</v>
      </c>
      <c r="AG9201" t="s">
        <v>33936</v>
      </c>
      <c r="AH9201" s="8" t="s">
        <v>33944</v>
      </c>
      <c r="AI9201" t="s">
        <v>33938</v>
      </c>
      <c r="AJ9201" t="s">
        <v>33945</v>
      </c>
    </row>
    <row r="9202" spans="1:36" ht="17.25" hidden="1" customHeight="1" x14ac:dyDescent="0.2">
      <c r="A9202" s="4" t="s">
        <v>33930</v>
      </c>
      <c r="B9202" t="s">
        <v>33888</v>
      </c>
      <c r="C9202" t="s">
        <v>33931</v>
      </c>
      <c r="D9202" t="s">
        <v>33932</v>
      </c>
      <c r="E9202" t="s">
        <v>335</v>
      </c>
      <c r="F9202" t="s">
        <v>617</v>
      </c>
      <c r="G9202" s="25">
        <v>723</v>
      </c>
      <c r="H9202" t="s">
        <v>42</v>
      </c>
      <c r="I9202" t="s">
        <v>43</v>
      </c>
      <c r="J9202" t="s">
        <v>45</v>
      </c>
      <c r="M9202" t="s">
        <v>559</v>
      </c>
      <c r="N9202" s="24">
        <v>2008</v>
      </c>
      <c r="R9202" s="7">
        <v>25.029685499999999</v>
      </c>
      <c r="S9202" s="7">
        <v>121.0482196</v>
      </c>
      <c r="T9202" t="s">
        <v>46</v>
      </c>
      <c r="U9202" t="s">
        <v>33933</v>
      </c>
      <c r="V9202" t="s">
        <v>33934</v>
      </c>
      <c r="W9202" t="s">
        <v>33933</v>
      </c>
      <c r="Y9202" t="s">
        <v>19854</v>
      </c>
      <c r="Z9202" t="s">
        <v>21048</v>
      </c>
      <c r="AC9202" t="s">
        <v>33935</v>
      </c>
      <c r="AG9202" t="s">
        <v>33936</v>
      </c>
      <c r="AH9202" s="8" t="s">
        <v>33946</v>
      </c>
      <c r="AI9202" t="s">
        <v>33938</v>
      </c>
      <c r="AJ9202" t="s">
        <v>33947</v>
      </c>
    </row>
    <row r="9203" spans="1:36" ht="17.25" hidden="1" customHeight="1" x14ac:dyDescent="0.2">
      <c r="A9203" s="4" t="s">
        <v>33930</v>
      </c>
      <c r="B9203" t="s">
        <v>33888</v>
      </c>
      <c r="C9203" t="s">
        <v>33931</v>
      </c>
      <c r="D9203" t="s">
        <v>33932</v>
      </c>
      <c r="E9203" t="s">
        <v>1157</v>
      </c>
      <c r="F9203" t="s">
        <v>617</v>
      </c>
      <c r="G9203" s="25">
        <v>723</v>
      </c>
      <c r="H9203" t="s">
        <v>42</v>
      </c>
      <c r="I9203" t="s">
        <v>43</v>
      </c>
      <c r="J9203" t="s">
        <v>45</v>
      </c>
      <c r="M9203" t="s">
        <v>559</v>
      </c>
      <c r="N9203" s="24">
        <v>2009</v>
      </c>
      <c r="R9203" s="7">
        <v>25.029685499999999</v>
      </c>
      <c r="S9203" s="7">
        <v>121.0482196</v>
      </c>
      <c r="T9203" t="s">
        <v>46</v>
      </c>
      <c r="U9203" t="s">
        <v>33933</v>
      </c>
      <c r="V9203" t="s">
        <v>33934</v>
      </c>
      <c r="W9203" t="s">
        <v>33933</v>
      </c>
      <c r="Y9203" t="s">
        <v>19854</v>
      </c>
      <c r="Z9203" t="s">
        <v>21048</v>
      </c>
      <c r="AC9203" t="s">
        <v>33935</v>
      </c>
      <c r="AG9203" t="s">
        <v>33936</v>
      </c>
      <c r="AH9203" s="8" t="s">
        <v>33948</v>
      </c>
      <c r="AI9203" t="s">
        <v>33938</v>
      </c>
      <c r="AJ9203" t="s">
        <v>33949</v>
      </c>
    </row>
    <row r="9204" spans="1:36" ht="17.25" hidden="1" customHeight="1" x14ac:dyDescent="0.2">
      <c r="A9204" s="4" t="s">
        <v>33957</v>
      </c>
      <c r="B9204" t="s">
        <v>33888</v>
      </c>
      <c r="C9204" t="s">
        <v>33958</v>
      </c>
      <c r="D9204" t="s">
        <v>33959</v>
      </c>
      <c r="E9204" t="s">
        <v>63</v>
      </c>
      <c r="F9204" t="s">
        <v>617</v>
      </c>
      <c r="G9204" s="25">
        <v>490</v>
      </c>
      <c r="H9204" t="s">
        <v>42</v>
      </c>
      <c r="I9204" t="s">
        <v>43</v>
      </c>
      <c r="J9204" t="s">
        <v>45</v>
      </c>
      <c r="N9204" s="24">
        <v>2004</v>
      </c>
      <c r="R9204" s="7">
        <v>23.661411699999999</v>
      </c>
      <c r="S9204" s="7">
        <v>120.5304967</v>
      </c>
      <c r="T9204" t="s">
        <v>46</v>
      </c>
      <c r="U9204" t="s">
        <v>33960</v>
      </c>
      <c r="V9204" t="s">
        <v>33961</v>
      </c>
      <c r="W9204" t="s">
        <v>33960</v>
      </c>
      <c r="Y9204" t="s">
        <v>19854</v>
      </c>
      <c r="Z9204" t="s">
        <v>21048</v>
      </c>
      <c r="AC9204" t="s">
        <v>33962</v>
      </c>
      <c r="AG9204" t="s">
        <v>33963</v>
      </c>
      <c r="AH9204" s="8" t="s">
        <v>33964</v>
      </c>
      <c r="AI9204" t="s">
        <v>33965</v>
      </c>
      <c r="AJ9204" t="s">
        <v>33966</v>
      </c>
    </row>
    <row r="9205" spans="1:36" ht="17.25" hidden="1" customHeight="1" x14ac:dyDescent="0.2">
      <c r="A9205" s="4" t="s">
        <v>33957</v>
      </c>
      <c r="B9205" t="s">
        <v>33888</v>
      </c>
      <c r="C9205" t="s">
        <v>33958</v>
      </c>
      <c r="D9205" t="s">
        <v>33959</v>
      </c>
      <c r="E9205" t="s">
        <v>73</v>
      </c>
      <c r="F9205" t="s">
        <v>617</v>
      </c>
      <c r="G9205" s="25">
        <v>490</v>
      </c>
      <c r="H9205" t="s">
        <v>42</v>
      </c>
      <c r="I9205" t="s">
        <v>43</v>
      </c>
      <c r="J9205" t="s">
        <v>45</v>
      </c>
      <c r="N9205" s="24">
        <v>2004</v>
      </c>
      <c r="R9205" s="7">
        <v>23.661411699999999</v>
      </c>
      <c r="S9205" s="7">
        <v>120.5304967</v>
      </c>
      <c r="T9205" t="s">
        <v>46</v>
      </c>
      <c r="U9205" t="s">
        <v>33960</v>
      </c>
      <c r="V9205" t="s">
        <v>33961</v>
      </c>
      <c r="W9205" t="s">
        <v>33960</v>
      </c>
      <c r="Y9205" t="s">
        <v>19854</v>
      </c>
      <c r="Z9205" t="s">
        <v>21048</v>
      </c>
      <c r="AC9205" t="s">
        <v>33962</v>
      </c>
      <c r="AG9205" t="s">
        <v>33963</v>
      </c>
      <c r="AH9205" s="8" t="s">
        <v>33967</v>
      </c>
      <c r="AI9205" t="s">
        <v>33965</v>
      </c>
      <c r="AJ9205" t="s">
        <v>33968</v>
      </c>
    </row>
    <row r="9206" spans="1:36" ht="17.25" hidden="1" customHeight="1" x14ac:dyDescent="0.2">
      <c r="A9206" s="4" t="s">
        <v>33971</v>
      </c>
      <c r="B9206" t="s">
        <v>33888</v>
      </c>
      <c r="C9206" t="s">
        <v>33972</v>
      </c>
      <c r="D9206" t="s">
        <v>33973</v>
      </c>
      <c r="E9206" t="s">
        <v>40</v>
      </c>
      <c r="F9206" t="s">
        <v>617</v>
      </c>
      <c r="G9206" s="25">
        <v>536</v>
      </c>
      <c r="H9206" t="s">
        <v>42</v>
      </c>
      <c r="I9206" t="s">
        <v>43</v>
      </c>
      <c r="J9206" t="s">
        <v>45</v>
      </c>
      <c r="N9206" s="24">
        <v>1999</v>
      </c>
      <c r="P9206" s="24">
        <v>2025</v>
      </c>
      <c r="R9206" s="7">
        <v>25.116522700000001</v>
      </c>
      <c r="S9206" s="7">
        <v>121.2562928</v>
      </c>
      <c r="T9206" t="s">
        <v>46</v>
      </c>
      <c r="U9206" t="s">
        <v>33933</v>
      </c>
      <c r="V9206" t="s">
        <v>33974</v>
      </c>
      <c r="W9206" t="s">
        <v>33933</v>
      </c>
      <c r="Y9206" t="s">
        <v>19854</v>
      </c>
      <c r="Z9206" t="s">
        <v>21048</v>
      </c>
      <c r="AC9206" t="s">
        <v>33975</v>
      </c>
      <c r="AG9206" t="s">
        <v>33976</v>
      </c>
      <c r="AH9206" s="8" t="s">
        <v>33977</v>
      </c>
      <c r="AI9206" t="s">
        <v>33978</v>
      </c>
      <c r="AJ9206" t="s">
        <v>33979</v>
      </c>
    </row>
    <row r="9207" spans="1:36" ht="17.25" hidden="1" customHeight="1" x14ac:dyDescent="0.2">
      <c r="A9207" s="4" t="s">
        <v>33971</v>
      </c>
      <c r="B9207" t="s">
        <v>33888</v>
      </c>
      <c r="C9207" t="s">
        <v>33972</v>
      </c>
      <c r="D9207" t="s">
        <v>33973</v>
      </c>
      <c r="E9207" t="s">
        <v>56</v>
      </c>
      <c r="F9207" t="s">
        <v>617</v>
      </c>
      <c r="G9207" s="25">
        <v>536</v>
      </c>
      <c r="H9207" t="s">
        <v>42</v>
      </c>
      <c r="I9207" t="s">
        <v>43</v>
      </c>
      <c r="J9207" t="s">
        <v>45</v>
      </c>
      <c r="N9207" s="24">
        <v>1999</v>
      </c>
      <c r="P9207" s="24">
        <v>2026</v>
      </c>
      <c r="R9207" s="7">
        <v>25.116522700000001</v>
      </c>
      <c r="S9207" s="7">
        <v>121.2562928</v>
      </c>
      <c r="T9207" t="s">
        <v>46</v>
      </c>
      <c r="U9207" t="s">
        <v>33933</v>
      </c>
      <c r="V9207" t="s">
        <v>33974</v>
      </c>
      <c r="W9207" t="s">
        <v>33933</v>
      </c>
      <c r="Y9207" t="s">
        <v>19854</v>
      </c>
      <c r="Z9207" t="s">
        <v>21048</v>
      </c>
      <c r="AC9207" t="s">
        <v>33975</v>
      </c>
      <c r="AG9207" t="s">
        <v>33976</v>
      </c>
      <c r="AH9207" s="8" t="s">
        <v>33980</v>
      </c>
      <c r="AI9207" t="s">
        <v>33978</v>
      </c>
      <c r="AJ9207" t="s">
        <v>33981</v>
      </c>
    </row>
    <row r="9208" spans="1:36" ht="17.25" hidden="1" customHeight="1" x14ac:dyDescent="0.2">
      <c r="A9208" s="4" t="s">
        <v>13833</v>
      </c>
      <c r="B9208" t="s">
        <v>8398</v>
      </c>
      <c r="C9208" t="s">
        <v>13834</v>
      </c>
      <c r="E9208" t="s">
        <v>13842</v>
      </c>
      <c r="F9208" t="s">
        <v>64</v>
      </c>
      <c r="G9208" s="25">
        <v>50</v>
      </c>
      <c r="H9208" t="s">
        <v>806</v>
      </c>
      <c r="I9208" t="s">
        <v>43</v>
      </c>
      <c r="J9208" t="s">
        <v>559</v>
      </c>
      <c r="N9208" s="24">
        <v>1965</v>
      </c>
      <c r="O9208" s="24">
        <v>2021</v>
      </c>
      <c r="R9208" s="7">
        <v>29.646100000000001</v>
      </c>
      <c r="S9208" s="7">
        <v>-82.320800000000006</v>
      </c>
      <c r="T9208" t="s">
        <v>46</v>
      </c>
      <c r="U9208" t="s">
        <v>11209</v>
      </c>
      <c r="V9208" t="s">
        <v>11210</v>
      </c>
      <c r="X9208" t="s">
        <v>8746</v>
      </c>
      <c r="Y9208" t="s">
        <v>3012</v>
      </c>
      <c r="Z9208" t="s">
        <v>3691</v>
      </c>
      <c r="AA9208" t="s">
        <v>13836</v>
      </c>
      <c r="AB9208" t="s">
        <v>8726</v>
      </c>
      <c r="AG9208" t="s">
        <v>13838</v>
      </c>
      <c r="AH9208" s="24">
        <v>44971</v>
      </c>
      <c r="AI9208" t="s">
        <v>13840</v>
      </c>
      <c r="AJ9208" t="s">
        <v>13843</v>
      </c>
    </row>
    <row r="9209" spans="1:36" ht="17.25" hidden="1" customHeight="1" x14ac:dyDescent="0.2">
      <c r="A9209" s="4" t="s">
        <v>16907</v>
      </c>
      <c r="B9209" t="s">
        <v>8398</v>
      </c>
      <c r="C9209" t="s">
        <v>16908</v>
      </c>
      <c r="E9209" t="s">
        <v>58</v>
      </c>
      <c r="F9209" t="s">
        <v>64</v>
      </c>
      <c r="G9209" s="25">
        <v>1027</v>
      </c>
      <c r="H9209" t="s">
        <v>42</v>
      </c>
      <c r="I9209" t="s">
        <v>240</v>
      </c>
      <c r="J9209" t="s">
        <v>559</v>
      </c>
      <c r="N9209" s="24">
        <v>1965</v>
      </c>
      <c r="R9209" s="7">
        <v>40.759166999999998</v>
      </c>
      <c r="S9209" s="7">
        <v>-73.946110000000004</v>
      </c>
      <c r="T9209" t="s">
        <v>46</v>
      </c>
      <c r="U9209" t="s">
        <v>16909</v>
      </c>
      <c r="V9209" t="s">
        <v>8922</v>
      </c>
      <c r="X9209" t="s">
        <v>8437</v>
      </c>
      <c r="Y9209" t="s">
        <v>3012</v>
      </c>
      <c r="Z9209" t="s">
        <v>3691</v>
      </c>
      <c r="AA9209" t="s">
        <v>16910</v>
      </c>
      <c r="AB9209" t="s">
        <v>8595</v>
      </c>
      <c r="AH9209" s="30"/>
      <c r="AI9209" t="s">
        <v>16911</v>
      </c>
      <c r="AJ9209" t="s">
        <v>16914</v>
      </c>
    </row>
    <row r="9210" spans="1:36" ht="17.25" hidden="1" customHeight="1" x14ac:dyDescent="0.2">
      <c r="A9210" s="4" t="s">
        <v>33996</v>
      </c>
      <c r="B9210" t="s">
        <v>33888</v>
      </c>
      <c r="C9210" t="s">
        <v>33997</v>
      </c>
      <c r="D9210" t="s">
        <v>33998</v>
      </c>
      <c r="E9210" t="s">
        <v>40</v>
      </c>
      <c r="F9210" t="s">
        <v>617</v>
      </c>
      <c r="G9210" s="25">
        <v>600</v>
      </c>
      <c r="H9210" t="s">
        <v>42</v>
      </c>
      <c r="I9210" t="s">
        <v>43</v>
      </c>
      <c r="J9210" t="s">
        <v>45</v>
      </c>
      <c r="K9210" t="s">
        <v>97</v>
      </c>
      <c r="N9210" s="24">
        <v>2002</v>
      </c>
      <c r="R9210" s="7">
        <v>24.814156000000001</v>
      </c>
      <c r="S9210" s="7">
        <v>121.1978</v>
      </c>
      <c r="T9210" t="s">
        <v>46</v>
      </c>
      <c r="U9210" t="s">
        <v>33999</v>
      </c>
      <c r="V9210" t="s">
        <v>34000</v>
      </c>
      <c r="W9210" t="s">
        <v>34001</v>
      </c>
      <c r="Y9210" t="s">
        <v>19854</v>
      </c>
      <c r="Z9210" t="s">
        <v>21048</v>
      </c>
      <c r="AC9210" t="s">
        <v>34002</v>
      </c>
      <c r="AG9210" t="s">
        <v>34003</v>
      </c>
      <c r="AH9210" s="8" t="s">
        <v>34004</v>
      </c>
      <c r="AI9210" t="s">
        <v>34005</v>
      </c>
      <c r="AJ9210" t="s">
        <v>34006</v>
      </c>
    </row>
    <row r="9211" spans="1:36" ht="17.25" hidden="1" customHeight="1" x14ac:dyDescent="0.2">
      <c r="A9211" s="4" t="s">
        <v>34007</v>
      </c>
      <c r="B9211" t="s">
        <v>33888</v>
      </c>
      <c r="C9211" t="s">
        <v>34008</v>
      </c>
      <c r="D9211" t="s">
        <v>34009</v>
      </c>
      <c r="E9211" t="s">
        <v>40</v>
      </c>
      <c r="F9211" t="s">
        <v>617</v>
      </c>
      <c r="G9211" s="25">
        <v>155</v>
      </c>
      <c r="H9211" t="s">
        <v>42</v>
      </c>
      <c r="I9211" t="s">
        <v>43</v>
      </c>
      <c r="J9211" t="s">
        <v>45</v>
      </c>
      <c r="N9211" s="24">
        <v>1999</v>
      </c>
      <c r="R9211" s="7">
        <v>24.782386800000001</v>
      </c>
      <c r="S9211" s="7">
        <v>121.00587729999999</v>
      </c>
      <c r="T9211" t="s">
        <v>504</v>
      </c>
      <c r="U9211" t="s">
        <v>34001</v>
      </c>
      <c r="Y9211" t="s">
        <v>19854</v>
      </c>
      <c r="Z9211" t="s">
        <v>21048</v>
      </c>
      <c r="AC9211" t="s">
        <v>34010</v>
      </c>
      <c r="AG9211" t="s">
        <v>34011</v>
      </c>
      <c r="AH9211" s="8" t="s">
        <v>34012</v>
      </c>
      <c r="AI9211" t="s">
        <v>34013</v>
      </c>
      <c r="AJ9211" t="s">
        <v>34014</v>
      </c>
    </row>
    <row r="9212" spans="1:36" ht="17.25" hidden="1" customHeight="1" x14ac:dyDescent="0.2">
      <c r="A9212" s="4" t="s">
        <v>34015</v>
      </c>
      <c r="B9212" t="s">
        <v>33888</v>
      </c>
      <c r="C9212" t="s">
        <v>34016</v>
      </c>
      <c r="D9212" t="s">
        <v>34017</v>
      </c>
      <c r="E9212" t="s">
        <v>565</v>
      </c>
      <c r="F9212" t="s">
        <v>617</v>
      </c>
      <c r="G9212" s="25">
        <v>442</v>
      </c>
      <c r="H9212" t="s">
        <v>42</v>
      </c>
      <c r="I9212" t="s">
        <v>43</v>
      </c>
      <c r="J9212" t="s">
        <v>45</v>
      </c>
      <c r="K9212" t="s">
        <v>45</v>
      </c>
      <c r="L9212" t="s">
        <v>45</v>
      </c>
      <c r="M9212" t="s">
        <v>559</v>
      </c>
      <c r="N9212" s="24">
        <v>1998</v>
      </c>
      <c r="P9212" s="24">
        <v>2027</v>
      </c>
      <c r="R9212" s="7">
        <v>22.856179000000001</v>
      </c>
      <c r="S9212" s="7">
        <v>120.19743800000001</v>
      </c>
      <c r="T9212" t="s">
        <v>46</v>
      </c>
      <c r="U9212" t="s">
        <v>34018</v>
      </c>
      <c r="V9212" t="s">
        <v>34019</v>
      </c>
      <c r="W9212" t="s">
        <v>34018</v>
      </c>
      <c r="Y9212" t="s">
        <v>19854</v>
      </c>
      <c r="Z9212" t="s">
        <v>21048</v>
      </c>
      <c r="AC9212" t="s">
        <v>34020</v>
      </c>
      <c r="AG9212" t="s">
        <v>34021</v>
      </c>
      <c r="AH9212" s="8" t="s">
        <v>34022</v>
      </c>
      <c r="AI9212" t="s">
        <v>34023</v>
      </c>
      <c r="AJ9212" t="s">
        <v>34024</v>
      </c>
    </row>
    <row r="9213" spans="1:36" ht="17.25" hidden="1" customHeight="1" x14ac:dyDescent="0.2">
      <c r="A9213" s="4" t="s">
        <v>34015</v>
      </c>
      <c r="B9213" t="s">
        <v>33888</v>
      </c>
      <c r="C9213" t="s">
        <v>34016</v>
      </c>
      <c r="D9213" t="s">
        <v>34017</v>
      </c>
      <c r="E9213" t="s">
        <v>870</v>
      </c>
      <c r="F9213" t="s">
        <v>617</v>
      </c>
      <c r="G9213" s="5">
        <v>442</v>
      </c>
      <c r="H9213" t="s">
        <v>42</v>
      </c>
      <c r="I9213" t="s">
        <v>43</v>
      </c>
      <c r="J9213" t="s">
        <v>45</v>
      </c>
      <c r="K9213" t="s">
        <v>45</v>
      </c>
      <c r="L9213" t="s">
        <v>45</v>
      </c>
      <c r="M9213" t="s">
        <v>559</v>
      </c>
      <c r="N9213" s="24">
        <v>1998</v>
      </c>
      <c r="P9213" s="24">
        <v>2027</v>
      </c>
      <c r="R9213" s="7">
        <v>22.856179000000001</v>
      </c>
      <c r="S9213" s="7">
        <v>120.19743800000001</v>
      </c>
      <c r="T9213" t="s">
        <v>46</v>
      </c>
      <c r="U9213" t="s">
        <v>34018</v>
      </c>
      <c r="V9213" t="s">
        <v>34019</v>
      </c>
      <c r="W9213" t="s">
        <v>34018</v>
      </c>
      <c r="Y9213" t="s">
        <v>19854</v>
      </c>
      <c r="Z9213" t="s">
        <v>21048</v>
      </c>
      <c r="AC9213" t="s">
        <v>34020</v>
      </c>
      <c r="AG9213" t="s">
        <v>34021</v>
      </c>
      <c r="AH9213" s="27" t="s">
        <v>34025</v>
      </c>
      <c r="AI9213" t="s">
        <v>34023</v>
      </c>
      <c r="AJ9213" t="s">
        <v>34026</v>
      </c>
    </row>
    <row r="9214" spans="1:36" ht="17.25" hidden="1" customHeight="1" x14ac:dyDescent="0.2">
      <c r="A9214" s="4" t="s">
        <v>34015</v>
      </c>
      <c r="B9214" t="s">
        <v>33888</v>
      </c>
      <c r="C9214" t="s">
        <v>34016</v>
      </c>
      <c r="D9214" t="s">
        <v>34017</v>
      </c>
      <c r="E9214" t="s">
        <v>873</v>
      </c>
      <c r="F9214" t="s">
        <v>617</v>
      </c>
      <c r="G9214" s="5">
        <v>442</v>
      </c>
      <c r="H9214" t="s">
        <v>42</v>
      </c>
      <c r="I9214" t="s">
        <v>43</v>
      </c>
      <c r="J9214" t="s">
        <v>45</v>
      </c>
      <c r="K9214" t="s">
        <v>45</v>
      </c>
      <c r="L9214" t="s">
        <v>45</v>
      </c>
      <c r="M9214" t="s">
        <v>559</v>
      </c>
      <c r="N9214" s="24">
        <v>1998</v>
      </c>
      <c r="P9214" s="24">
        <v>2027</v>
      </c>
      <c r="R9214" s="7">
        <v>22.856179000000001</v>
      </c>
      <c r="S9214" s="7">
        <v>120.19743800000001</v>
      </c>
      <c r="T9214" t="s">
        <v>46</v>
      </c>
      <c r="U9214" t="s">
        <v>34018</v>
      </c>
      <c r="V9214" t="s">
        <v>34019</v>
      </c>
      <c r="W9214" t="s">
        <v>34018</v>
      </c>
      <c r="Y9214" t="s">
        <v>19854</v>
      </c>
      <c r="Z9214" t="s">
        <v>21048</v>
      </c>
      <c r="AC9214" t="s">
        <v>34020</v>
      </c>
      <c r="AG9214" t="s">
        <v>34021</v>
      </c>
      <c r="AH9214" s="27" t="s">
        <v>34027</v>
      </c>
      <c r="AI9214" t="s">
        <v>34023</v>
      </c>
      <c r="AJ9214" t="s">
        <v>34028</v>
      </c>
    </row>
    <row r="9215" spans="1:36" ht="17.25" hidden="1" customHeight="1" x14ac:dyDescent="0.2">
      <c r="A9215" s="4" t="s">
        <v>34015</v>
      </c>
      <c r="B9215" t="s">
        <v>33888</v>
      </c>
      <c r="C9215" t="s">
        <v>34016</v>
      </c>
      <c r="D9215" t="s">
        <v>34017</v>
      </c>
      <c r="E9215" t="s">
        <v>590</v>
      </c>
      <c r="F9215" t="s">
        <v>617</v>
      </c>
      <c r="G9215" s="5">
        <v>442</v>
      </c>
      <c r="H9215" t="s">
        <v>42</v>
      </c>
      <c r="I9215" t="s">
        <v>43</v>
      </c>
      <c r="J9215" t="s">
        <v>45</v>
      </c>
      <c r="K9215" t="s">
        <v>45</v>
      </c>
      <c r="L9215" t="s">
        <v>45</v>
      </c>
      <c r="M9215" t="s">
        <v>559</v>
      </c>
      <c r="N9215" s="24">
        <v>1998</v>
      </c>
      <c r="P9215" s="24">
        <v>2027</v>
      </c>
      <c r="R9215" s="7">
        <v>22.856179000000001</v>
      </c>
      <c r="S9215" s="7">
        <v>120.19743800000001</v>
      </c>
      <c r="T9215" t="s">
        <v>46</v>
      </c>
      <c r="U9215" t="s">
        <v>34018</v>
      </c>
      <c r="V9215" t="s">
        <v>34019</v>
      </c>
      <c r="W9215" t="s">
        <v>34018</v>
      </c>
      <c r="Y9215" t="s">
        <v>19854</v>
      </c>
      <c r="Z9215" t="s">
        <v>21048</v>
      </c>
      <c r="AC9215" t="s">
        <v>34020</v>
      </c>
      <c r="AG9215" t="s">
        <v>34021</v>
      </c>
      <c r="AH9215" s="8" t="s">
        <v>34029</v>
      </c>
      <c r="AI9215" t="s">
        <v>34023</v>
      </c>
      <c r="AJ9215" t="s">
        <v>34030</v>
      </c>
    </row>
    <row r="9216" spans="1:36" ht="17.25" hidden="1" customHeight="1" x14ac:dyDescent="0.2">
      <c r="A9216" s="4" t="s">
        <v>34015</v>
      </c>
      <c r="B9216" t="s">
        <v>33888</v>
      </c>
      <c r="C9216" t="s">
        <v>34016</v>
      </c>
      <c r="D9216" t="s">
        <v>34017</v>
      </c>
      <c r="E9216" t="s">
        <v>28151</v>
      </c>
      <c r="F9216" t="s">
        <v>617</v>
      </c>
      <c r="G9216" s="5">
        <v>442</v>
      </c>
      <c r="H9216" t="s">
        <v>42</v>
      </c>
      <c r="I9216" t="s">
        <v>43</v>
      </c>
      <c r="J9216" t="s">
        <v>45</v>
      </c>
      <c r="K9216" t="s">
        <v>45</v>
      </c>
      <c r="L9216" t="s">
        <v>45</v>
      </c>
      <c r="M9216" t="s">
        <v>559</v>
      </c>
      <c r="N9216" s="24">
        <v>1999</v>
      </c>
      <c r="P9216" s="24">
        <v>2027</v>
      </c>
      <c r="R9216" s="7">
        <v>22.856179000000001</v>
      </c>
      <c r="S9216" s="7">
        <v>120.19743800000001</v>
      </c>
      <c r="T9216" t="s">
        <v>46</v>
      </c>
      <c r="U9216" t="s">
        <v>34018</v>
      </c>
      <c r="V9216" t="s">
        <v>34019</v>
      </c>
      <c r="W9216" t="s">
        <v>34018</v>
      </c>
      <c r="Y9216" t="s">
        <v>19854</v>
      </c>
      <c r="Z9216" t="s">
        <v>21048</v>
      </c>
      <c r="AC9216" t="s">
        <v>34020</v>
      </c>
      <c r="AG9216" t="s">
        <v>34021</v>
      </c>
      <c r="AH9216" s="8" t="s">
        <v>34031</v>
      </c>
      <c r="AI9216" t="s">
        <v>34023</v>
      </c>
      <c r="AJ9216" t="s">
        <v>34032</v>
      </c>
    </row>
    <row r="9217" spans="1:36" ht="17.25" hidden="1" customHeight="1" x14ac:dyDescent="0.2">
      <c r="A9217" s="4" t="s">
        <v>34040</v>
      </c>
      <c r="B9217" t="s">
        <v>33888</v>
      </c>
      <c r="C9217" t="s">
        <v>34041</v>
      </c>
      <c r="D9217" t="s">
        <v>34042</v>
      </c>
      <c r="E9217" t="s">
        <v>40</v>
      </c>
      <c r="F9217" t="s">
        <v>617</v>
      </c>
      <c r="G9217" s="5">
        <v>480</v>
      </c>
      <c r="H9217" t="s">
        <v>42</v>
      </c>
      <c r="I9217" t="s">
        <v>43</v>
      </c>
      <c r="J9217" t="s">
        <v>45</v>
      </c>
      <c r="N9217" s="24">
        <v>2003</v>
      </c>
      <c r="R9217" s="7">
        <v>25.042751800000001</v>
      </c>
      <c r="S9217" s="7">
        <v>121.3421355</v>
      </c>
      <c r="T9217" t="s">
        <v>46</v>
      </c>
      <c r="U9217" t="s">
        <v>33933</v>
      </c>
      <c r="V9217" t="s">
        <v>34043</v>
      </c>
      <c r="W9217" t="s">
        <v>33933</v>
      </c>
      <c r="Y9217" t="s">
        <v>19854</v>
      </c>
      <c r="Z9217" t="s">
        <v>21048</v>
      </c>
      <c r="AG9217" t="s">
        <v>34044</v>
      </c>
      <c r="AH9217" s="27" t="s">
        <v>34045</v>
      </c>
      <c r="AI9217" t="s">
        <v>34046</v>
      </c>
      <c r="AJ9217" t="s">
        <v>34047</v>
      </c>
    </row>
    <row r="9218" spans="1:36" ht="17.25" hidden="1" customHeight="1" x14ac:dyDescent="0.2">
      <c r="A9218" s="4" t="s">
        <v>34056</v>
      </c>
      <c r="B9218" t="s">
        <v>33888</v>
      </c>
      <c r="C9218" t="s">
        <v>34057</v>
      </c>
      <c r="D9218" t="s">
        <v>34058</v>
      </c>
      <c r="E9218" t="s">
        <v>40</v>
      </c>
      <c r="F9218" t="s">
        <v>617</v>
      </c>
      <c r="G9218" s="5">
        <v>289</v>
      </c>
      <c r="H9218" t="s">
        <v>42</v>
      </c>
      <c r="I9218" t="s">
        <v>43</v>
      </c>
      <c r="J9218" t="s">
        <v>45</v>
      </c>
      <c r="N9218" s="6">
        <v>1995</v>
      </c>
      <c r="R9218" s="7">
        <v>22.600760999999999</v>
      </c>
      <c r="S9218" s="7">
        <v>120.299218</v>
      </c>
      <c r="T9218" t="s">
        <v>46</v>
      </c>
      <c r="U9218" t="s">
        <v>34018</v>
      </c>
      <c r="V9218" t="s">
        <v>34059</v>
      </c>
      <c r="W9218" t="s">
        <v>34018</v>
      </c>
      <c r="Y9218" t="s">
        <v>19854</v>
      </c>
      <c r="Z9218" t="s">
        <v>21048</v>
      </c>
      <c r="AC9218" t="s">
        <v>34060</v>
      </c>
      <c r="AG9218" t="s">
        <v>34061</v>
      </c>
      <c r="AH9218" s="8">
        <v>1135085</v>
      </c>
      <c r="AI9218" t="s">
        <v>34062</v>
      </c>
      <c r="AJ9218" t="s">
        <v>34063</v>
      </c>
    </row>
    <row r="9219" spans="1:36" ht="17.25" hidden="1" customHeight="1" x14ac:dyDescent="0.2">
      <c r="A9219" s="4" t="s">
        <v>34056</v>
      </c>
      <c r="B9219" t="s">
        <v>33888</v>
      </c>
      <c r="C9219" t="s">
        <v>34057</v>
      </c>
      <c r="D9219" t="s">
        <v>34058</v>
      </c>
      <c r="E9219" t="s">
        <v>56</v>
      </c>
      <c r="F9219" t="s">
        <v>617</v>
      </c>
      <c r="G9219" s="5">
        <v>289</v>
      </c>
      <c r="H9219" t="s">
        <v>42</v>
      </c>
      <c r="I9219" t="s">
        <v>43</v>
      </c>
      <c r="J9219" t="s">
        <v>45</v>
      </c>
      <c r="N9219" s="24">
        <v>1995</v>
      </c>
      <c r="R9219" s="7">
        <v>22.600760999999999</v>
      </c>
      <c r="S9219" s="7">
        <v>120.299218</v>
      </c>
      <c r="T9219" t="s">
        <v>46</v>
      </c>
      <c r="U9219" t="s">
        <v>34018</v>
      </c>
      <c r="V9219" t="s">
        <v>34059</v>
      </c>
      <c r="W9219" t="s">
        <v>34018</v>
      </c>
      <c r="Y9219" t="s">
        <v>19854</v>
      </c>
      <c r="Z9219" t="s">
        <v>21048</v>
      </c>
      <c r="AC9219" t="s">
        <v>34060</v>
      </c>
      <c r="AG9219" t="s">
        <v>34061</v>
      </c>
      <c r="AH9219" s="8">
        <v>1135088</v>
      </c>
      <c r="AI9219" t="s">
        <v>34062</v>
      </c>
      <c r="AJ9219" t="s">
        <v>34064</v>
      </c>
    </row>
    <row r="9220" spans="1:36" ht="17.25" hidden="1" customHeight="1" x14ac:dyDescent="0.2">
      <c r="A9220" s="4" t="s">
        <v>34056</v>
      </c>
      <c r="B9220" t="s">
        <v>33888</v>
      </c>
      <c r="C9220" t="s">
        <v>34057</v>
      </c>
      <c r="D9220" t="s">
        <v>34058</v>
      </c>
      <c r="E9220" t="s">
        <v>58</v>
      </c>
      <c r="F9220" t="s">
        <v>617</v>
      </c>
      <c r="G9220" s="5">
        <v>289</v>
      </c>
      <c r="H9220" t="s">
        <v>42</v>
      </c>
      <c r="I9220" t="s">
        <v>43</v>
      </c>
      <c r="J9220" t="s">
        <v>45</v>
      </c>
      <c r="N9220" s="6">
        <v>1996</v>
      </c>
      <c r="R9220" s="7">
        <v>22.600760999999999</v>
      </c>
      <c r="S9220" s="7">
        <v>120.299218</v>
      </c>
      <c r="T9220" t="s">
        <v>46</v>
      </c>
      <c r="U9220" t="s">
        <v>34018</v>
      </c>
      <c r="V9220" t="s">
        <v>34059</v>
      </c>
      <c r="W9220" t="s">
        <v>34018</v>
      </c>
      <c r="Y9220" t="s">
        <v>19854</v>
      </c>
      <c r="Z9220" t="s">
        <v>21048</v>
      </c>
      <c r="AC9220" t="s">
        <v>34060</v>
      </c>
      <c r="AG9220" t="s">
        <v>34061</v>
      </c>
      <c r="AH9220" s="8">
        <v>1135091</v>
      </c>
      <c r="AI9220" t="s">
        <v>34062</v>
      </c>
      <c r="AJ9220" t="s">
        <v>34065</v>
      </c>
    </row>
    <row r="9221" spans="1:36" ht="17.25" hidden="1" customHeight="1" x14ac:dyDescent="0.2">
      <c r="A9221" s="4" t="s">
        <v>34056</v>
      </c>
      <c r="B9221" t="s">
        <v>33888</v>
      </c>
      <c r="C9221" t="s">
        <v>34057</v>
      </c>
      <c r="D9221" t="s">
        <v>34058</v>
      </c>
      <c r="E9221" t="s">
        <v>191</v>
      </c>
      <c r="F9221" t="s">
        <v>617</v>
      </c>
      <c r="G9221" s="5">
        <v>251</v>
      </c>
      <c r="H9221" t="s">
        <v>42</v>
      </c>
      <c r="I9221" t="s">
        <v>43</v>
      </c>
      <c r="J9221" t="s">
        <v>45</v>
      </c>
      <c r="N9221" s="6">
        <v>2003</v>
      </c>
      <c r="R9221" s="7">
        <v>22.600760999999999</v>
      </c>
      <c r="S9221" s="7">
        <v>120.299218</v>
      </c>
      <c r="T9221" t="s">
        <v>46</v>
      </c>
      <c r="U9221" t="s">
        <v>34018</v>
      </c>
      <c r="V9221" t="s">
        <v>34059</v>
      </c>
      <c r="W9221" t="s">
        <v>34018</v>
      </c>
      <c r="Y9221" t="s">
        <v>19854</v>
      </c>
      <c r="Z9221" t="s">
        <v>21048</v>
      </c>
      <c r="AC9221" t="s">
        <v>34060</v>
      </c>
      <c r="AG9221" t="s">
        <v>34061</v>
      </c>
      <c r="AH9221" s="8">
        <v>1135092</v>
      </c>
      <c r="AI9221" t="s">
        <v>34062</v>
      </c>
      <c r="AJ9221" t="s">
        <v>34066</v>
      </c>
    </row>
    <row r="9222" spans="1:36" ht="17.25" hidden="1" customHeight="1" x14ac:dyDescent="0.2">
      <c r="A9222" s="4" t="s">
        <v>34067</v>
      </c>
      <c r="B9222" t="s">
        <v>33888</v>
      </c>
      <c r="C9222" t="s">
        <v>34068</v>
      </c>
      <c r="D9222" t="s">
        <v>34069</v>
      </c>
      <c r="E9222" t="s">
        <v>40</v>
      </c>
      <c r="F9222" t="s">
        <v>617</v>
      </c>
      <c r="G9222" s="5">
        <v>490</v>
      </c>
      <c r="H9222" t="s">
        <v>42</v>
      </c>
      <c r="I9222" t="s">
        <v>43</v>
      </c>
      <c r="J9222" t="s">
        <v>45</v>
      </c>
      <c r="N9222" s="6">
        <v>2009</v>
      </c>
      <c r="R9222" s="7">
        <v>24.129191599999999</v>
      </c>
      <c r="S9222" s="7">
        <v>120.4221419</v>
      </c>
      <c r="T9222" t="s">
        <v>46</v>
      </c>
      <c r="U9222" t="s">
        <v>33891</v>
      </c>
      <c r="V9222" t="s">
        <v>34070</v>
      </c>
      <c r="W9222" t="s">
        <v>33892</v>
      </c>
      <c r="Y9222" t="s">
        <v>19854</v>
      </c>
      <c r="Z9222" t="s">
        <v>21048</v>
      </c>
      <c r="AC9222" t="s">
        <v>34071</v>
      </c>
      <c r="AG9222" t="s">
        <v>34072</v>
      </c>
      <c r="AH9222" s="8" t="s">
        <v>34073</v>
      </c>
      <c r="AI9222" t="s">
        <v>34074</v>
      </c>
      <c r="AJ9222" t="s">
        <v>34075</v>
      </c>
    </row>
    <row r="9223" spans="1:36" ht="17.25" hidden="1" customHeight="1" x14ac:dyDescent="0.2">
      <c r="A9223" s="4" t="s">
        <v>34076</v>
      </c>
      <c r="B9223" t="s">
        <v>33888</v>
      </c>
      <c r="C9223" t="s">
        <v>34077</v>
      </c>
      <c r="D9223" t="s">
        <v>34078</v>
      </c>
      <c r="E9223" t="s">
        <v>40</v>
      </c>
      <c r="F9223" t="s">
        <v>4986</v>
      </c>
      <c r="G9223" s="5">
        <v>70</v>
      </c>
      <c r="H9223" t="s">
        <v>42</v>
      </c>
      <c r="I9223" t="s">
        <v>65</v>
      </c>
      <c r="J9223" t="s">
        <v>45</v>
      </c>
      <c r="N9223" s="6">
        <v>1980</v>
      </c>
      <c r="P9223" s="24">
        <v>2028</v>
      </c>
      <c r="R9223" s="7">
        <v>24.212264999999999</v>
      </c>
      <c r="S9223" s="7">
        <v>120.48545900000001</v>
      </c>
      <c r="T9223" t="s">
        <v>46</v>
      </c>
      <c r="U9223" t="s">
        <v>33927</v>
      </c>
      <c r="V9223" t="s">
        <v>33926</v>
      </c>
      <c r="W9223" t="s">
        <v>33927</v>
      </c>
      <c r="X9223" t="s">
        <v>33927</v>
      </c>
      <c r="Y9223" t="s">
        <v>19854</v>
      </c>
      <c r="Z9223" t="s">
        <v>21048</v>
      </c>
      <c r="AG9223" t="s">
        <v>34079</v>
      </c>
      <c r="AH9223" s="24">
        <v>1151049</v>
      </c>
      <c r="AI9223" t="s">
        <v>34080</v>
      </c>
      <c r="AJ9223" t="s">
        <v>34081</v>
      </c>
    </row>
    <row r="9224" spans="1:36" ht="17.25" hidden="1" customHeight="1" x14ac:dyDescent="0.2">
      <c r="A9224" s="4" t="s">
        <v>34076</v>
      </c>
      <c r="B9224" t="s">
        <v>33888</v>
      </c>
      <c r="C9224" t="s">
        <v>34077</v>
      </c>
      <c r="D9224" t="s">
        <v>34078</v>
      </c>
      <c r="E9224" t="s">
        <v>56</v>
      </c>
      <c r="F9224" t="s">
        <v>4986</v>
      </c>
      <c r="G9224" s="5">
        <v>70</v>
      </c>
      <c r="H9224" t="s">
        <v>42</v>
      </c>
      <c r="I9224" t="s">
        <v>65</v>
      </c>
      <c r="J9224" t="s">
        <v>45</v>
      </c>
      <c r="N9224" s="6">
        <v>1980</v>
      </c>
      <c r="P9224" s="24">
        <v>2028</v>
      </c>
      <c r="R9224" s="7">
        <v>24.212264999999999</v>
      </c>
      <c r="S9224" s="7">
        <v>120.48545900000001</v>
      </c>
      <c r="T9224" t="s">
        <v>46</v>
      </c>
      <c r="U9224" t="s">
        <v>33927</v>
      </c>
      <c r="V9224" t="s">
        <v>33926</v>
      </c>
      <c r="W9224" t="s">
        <v>33927</v>
      </c>
      <c r="X9224" t="s">
        <v>33927</v>
      </c>
      <c r="Y9224" t="s">
        <v>19854</v>
      </c>
      <c r="Z9224" t="s">
        <v>21048</v>
      </c>
      <c r="AG9224" t="s">
        <v>34079</v>
      </c>
      <c r="AH9224" s="24">
        <v>1151050</v>
      </c>
      <c r="AI9224" t="s">
        <v>34080</v>
      </c>
      <c r="AJ9224" t="s">
        <v>34082</v>
      </c>
    </row>
    <row r="9225" spans="1:36" ht="17.25" hidden="1" customHeight="1" x14ac:dyDescent="0.2">
      <c r="A9225" s="4" t="s">
        <v>34076</v>
      </c>
      <c r="B9225" t="s">
        <v>33888</v>
      </c>
      <c r="C9225" t="s">
        <v>34077</v>
      </c>
      <c r="D9225" t="s">
        <v>34078</v>
      </c>
      <c r="E9225" t="s">
        <v>58</v>
      </c>
      <c r="F9225" t="s">
        <v>4986</v>
      </c>
      <c r="G9225" s="5">
        <v>70</v>
      </c>
      <c r="H9225" t="s">
        <v>42</v>
      </c>
      <c r="I9225" t="s">
        <v>65</v>
      </c>
      <c r="J9225" t="s">
        <v>45</v>
      </c>
      <c r="N9225" s="24">
        <v>1980</v>
      </c>
      <c r="P9225" s="24">
        <v>2028</v>
      </c>
      <c r="R9225" s="7">
        <v>24.212264999999999</v>
      </c>
      <c r="S9225" s="7">
        <v>120.48545900000001</v>
      </c>
      <c r="T9225" t="s">
        <v>46</v>
      </c>
      <c r="U9225" t="s">
        <v>33927</v>
      </c>
      <c r="V9225" t="s">
        <v>33926</v>
      </c>
      <c r="W9225" t="s">
        <v>33927</v>
      </c>
      <c r="X9225" t="s">
        <v>33927</v>
      </c>
      <c r="Y9225" t="s">
        <v>19854</v>
      </c>
      <c r="Z9225" t="s">
        <v>21048</v>
      </c>
      <c r="AG9225" t="s">
        <v>34079</v>
      </c>
      <c r="AH9225" s="24">
        <v>1151051</v>
      </c>
      <c r="AI9225" t="s">
        <v>34080</v>
      </c>
      <c r="AJ9225" t="s">
        <v>34083</v>
      </c>
    </row>
    <row r="9226" spans="1:36" ht="17.25" hidden="1" customHeight="1" x14ac:dyDescent="0.2">
      <c r="A9226" s="4" t="s">
        <v>34076</v>
      </c>
      <c r="B9226" t="s">
        <v>33888</v>
      </c>
      <c r="C9226" t="s">
        <v>34077</v>
      </c>
      <c r="D9226" t="s">
        <v>34078</v>
      </c>
      <c r="E9226" t="s">
        <v>191</v>
      </c>
      <c r="F9226" t="s">
        <v>4986</v>
      </c>
      <c r="G9226" s="5">
        <v>70</v>
      </c>
      <c r="H9226" t="s">
        <v>42</v>
      </c>
      <c r="I9226" t="s">
        <v>65</v>
      </c>
      <c r="J9226" t="s">
        <v>45</v>
      </c>
      <c r="N9226" s="6">
        <v>1980</v>
      </c>
      <c r="P9226" s="24">
        <v>2028</v>
      </c>
      <c r="R9226" s="7">
        <v>24.212264999999999</v>
      </c>
      <c r="S9226" s="7">
        <v>120.48545900000001</v>
      </c>
      <c r="T9226" t="s">
        <v>46</v>
      </c>
      <c r="U9226" t="s">
        <v>33927</v>
      </c>
      <c r="V9226" t="s">
        <v>33926</v>
      </c>
      <c r="W9226" t="s">
        <v>33927</v>
      </c>
      <c r="X9226" t="s">
        <v>33927</v>
      </c>
      <c r="Y9226" t="s">
        <v>19854</v>
      </c>
      <c r="Z9226" t="s">
        <v>21048</v>
      </c>
      <c r="AG9226" t="s">
        <v>34079</v>
      </c>
      <c r="AH9226" s="24">
        <v>1151052</v>
      </c>
      <c r="AI9226" t="s">
        <v>34080</v>
      </c>
      <c r="AJ9226" t="s">
        <v>34084</v>
      </c>
    </row>
    <row r="9227" spans="1:36" ht="17.25" hidden="1" customHeight="1" x14ac:dyDescent="0.2">
      <c r="A9227" s="4" t="s">
        <v>34089</v>
      </c>
      <c r="B9227" t="s">
        <v>33888</v>
      </c>
      <c r="C9227" t="s">
        <v>34090</v>
      </c>
      <c r="D9227" t="s">
        <v>34091</v>
      </c>
      <c r="E9227" t="s">
        <v>335</v>
      </c>
      <c r="F9227" t="s">
        <v>617</v>
      </c>
      <c r="G9227" s="5">
        <v>500</v>
      </c>
      <c r="H9227" t="s">
        <v>806</v>
      </c>
      <c r="I9227" t="s">
        <v>43</v>
      </c>
      <c r="J9227" t="s">
        <v>45</v>
      </c>
      <c r="N9227" s="6">
        <v>1975</v>
      </c>
      <c r="O9227" s="24">
        <v>2022</v>
      </c>
      <c r="P9227" s="24">
        <v>2022</v>
      </c>
      <c r="R9227" s="7">
        <v>22.5370831</v>
      </c>
      <c r="S9227" s="7">
        <v>120.3287967</v>
      </c>
      <c r="T9227" t="s">
        <v>46</v>
      </c>
      <c r="U9227" t="s">
        <v>34018</v>
      </c>
      <c r="V9227" t="s">
        <v>34092</v>
      </c>
      <c r="W9227" t="s">
        <v>34018</v>
      </c>
      <c r="Y9227" t="s">
        <v>19854</v>
      </c>
      <c r="Z9227" t="s">
        <v>21048</v>
      </c>
      <c r="AC9227" t="s">
        <v>34093</v>
      </c>
      <c r="AG9227" t="s">
        <v>34094</v>
      </c>
      <c r="AH9227" s="24">
        <v>1151348</v>
      </c>
      <c r="AI9227" t="s">
        <v>34095</v>
      </c>
      <c r="AJ9227" t="s">
        <v>34096</v>
      </c>
    </row>
    <row r="9228" spans="1:36" ht="17.25" hidden="1" customHeight="1" x14ac:dyDescent="0.2">
      <c r="A9228" s="4" t="s">
        <v>34089</v>
      </c>
      <c r="B9228" t="s">
        <v>33888</v>
      </c>
      <c r="C9228" t="s">
        <v>34090</v>
      </c>
      <c r="D9228" t="s">
        <v>34091</v>
      </c>
      <c r="E9228" t="s">
        <v>1157</v>
      </c>
      <c r="F9228" t="s">
        <v>617</v>
      </c>
      <c r="G9228" s="5">
        <v>500</v>
      </c>
      <c r="H9228" t="s">
        <v>42</v>
      </c>
      <c r="I9228" t="s">
        <v>43</v>
      </c>
      <c r="J9228" t="s">
        <v>45</v>
      </c>
      <c r="N9228" s="6">
        <v>1996</v>
      </c>
      <c r="R9228" s="7">
        <v>22.5370831</v>
      </c>
      <c r="S9228" s="7">
        <v>120.3287967</v>
      </c>
      <c r="T9228" t="s">
        <v>46</v>
      </c>
      <c r="U9228" t="s">
        <v>34018</v>
      </c>
      <c r="V9228" t="s">
        <v>34092</v>
      </c>
      <c r="W9228" t="s">
        <v>34018</v>
      </c>
      <c r="Y9228" t="s">
        <v>19854</v>
      </c>
      <c r="Z9228" t="s">
        <v>21048</v>
      </c>
      <c r="AC9228" t="s">
        <v>34093</v>
      </c>
      <c r="AG9228" t="s">
        <v>34094</v>
      </c>
      <c r="AH9228" s="24">
        <v>1151349</v>
      </c>
      <c r="AI9228" t="s">
        <v>34095</v>
      </c>
      <c r="AJ9228" t="s">
        <v>34097</v>
      </c>
    </row>
    <row r="9229" spans="1:36" ht="17.25" hidden="1" customHeight="1" x14ac:dyDescent="0.2">
      <c r="A9229" s="4" t="s">
        <v>34100</v>
      </c>
      <c r="B9229" t="s">
        <v>33888</v>
      </c>
      <c r="C9229" t="s">
        <v>34101</v>
      </c>
      <c r="D9229" t="s">
        <v>34102</v>
      </c>
      <c r="E9229" t="s">
        <v>34103</v>
      </c>
      <c r="F9229" t="s">
        <v>570</v>
      </c>
      <c r="G9229" s="5">
        <v>1</v>
      </c>
      <c r="H9229" t="s">
        <v>42</v>
      </c>
      <c r="I9229" t="s">
        <v>528</v>
      </c>
      <c r="J9229" t="s">
        <v>45</v>
      </c>
      <c r="N9229" s="6">
        <v>2002</v>
      </c>
      <c r="R9229" s="7">
        <v>24.413730230573599</v>
      </c>
      <c r="S9229" s="7">
        <v>118.281358408112</v>
      </c>
      <c r="T9229" t="s">
        <v>46</v>
      </c>
      <c r="U9229" t="s">
        <v>34104</v>
      </c>
      <c r="Y9229" t="s">
        <v>19854</v>
      </c>
      <c r="Z9229" t="s">
        <v>21048</v>
      </c>
      <c r="AG9229" t="s">
        <v>34105</v>
      </c>
      <c r="AI9229" t="s">
        <v>34106</v>
      </c>
      <c r="AJ9229" t="s">
        <v>34107</v>
      </c>
    </row>
    <row r="9230" spans="1:36" ht="17.25" hidden="1" customHeight="1" x14ac:dyDescent="0.2">
      <c r="A9230" s="4" t="s">
        <v>34100</v>
      </c>
      <c r="B9230" t="s">
        <v>33888</v>
      </c>
      <c r="C9230" t="s">
        <v>34101</v>
      </c>
      <c r="D9230" t="s">
        <v>34102</v>
      </c>
      <c r="E9230" t="s">
        <v>34108</v>
      </c>
      <c r="F9230" t="s">
        <v>570</v>
      </c>
      <c r="G9230" s="5">
        <v>1</v>
      </c>
      <c r="H9230" t="s">
        <v>42</v>
      </c>
      <c r="I9230" t="s">
        <v>528</v>
      </c>
      <c r="J9230" t="s">
        <v>45</v>
      </c>
      <c r="N9230" s="6">
        <v>2002</v>
      </c>
      <c r="R9230" s="7">
        <v>24.413730230573599</v>
      </c>
      <c r="S9230" s="7">
        <v>118.281358408112</v>
      </c>
      <c r="T9230" t="s">
        <v>46</v>
      </c>
      <c r="U9230" t="s">
        <v>34104</v>
      </c>
      <c r="Y9230" t="s">
        <v>19854</v>
      </c>
      <c r="Z9230" t="s">
        <v>21048</v>
      </c>
      <c r="AG9230" t="s">
        <v>34105</v>
      </c>
      <c r="AI9230" t="s">
        <v>34106</v>
      </c>
      <c r="AJ9230" t="s">
        <v>34109</v>
      </c>
    </row>
    <row r="9231" spans="1:36" ht="17.25" hidden="1" customHeight="1" x14ac:dyDescent="0.2">
      <c r="A9231" s="4" t="s">
        <v>34100</v>
      </c>
      <c r="B9231" t="s">
        <v>33888</v>
      </c>
      <c r="C9231" t="s">
        <v>34101</v>
      </c>
      <c r="D9231" t="s">
        <v>34102</v>
      </c>
      <c r="E9231" t="s">
        <v>34110</v>
      </c>
      <c r="F9231" t="s">
        <v>570</v>
      </c>
      <c r="G9231" s="5">
        <v>1</v>
      </c>
      <c r="H9231" t="s">
        <v>42</v>
      </c>
      <c r="I9231" t="s">
        <v>528</v>
      </c>
      <c r="J9231" t="s">
        <v>45</v>
      </c>
      <c r="N9231" s="6">
        <v>2006</v>
      </c>
      <c r="R9231" s="7">
        <v>24.413730230573599</v>
      </c>
      <c r="S9231" s="7">
        <v>118.281358408112</v>
      </c>
      <c r="T9231" t="s">
        <v>46</v>
      </c>
      <c r="U9231" t="s">
        <v>34104</v>
      </c>
      <c r="Y9231" t="s">
        <v>19854</v>
      </c>
      <c r="Z9231" t="s">
        <v>21048</v>
      </c>
      <c r="AG9231" t="s">
        <v>34105</v>
      </c>
      <c r="AI9231" t="s">
        <v>34106</v>
      </c>
      <c r="AJ9231" t="s">
        <v>34111</v>
      </c>
    </row>
    <row r="9232" spans="1:36" ht="17.25" hidden="1" customHeight="1" x14ac:dyDescent="0.2">
      <c r="A9232" s="4" t="s">
        <v>34100</v>
      </c>
      <c r="B9232" t="s">
        <v>33888</v>
      </c>
      <c r="C9232" t="s">
        <v>34101</v>
      </c>
      <c r="D9232" t="s">
        <v>34102</v>
      </c>
      <c r="E9232" t="s">
        <v>34112</v>
      </c>
      <c r="F9232" t="s">
        <v>570</v>
      </c>
      <c r="G9232" s="5">
        <v>3.08</v>
      </c>
      <c r="H9232" t="s">
        <v>42</v>
      </c>
      <c r="I9232" t="s">
        <v>528</v>
      </c>
      <c r="J9232" t="s">
        <v>45</v>
      </c>
      <c r="N9232" s="6">
        <v>1991</v>
      </c>
      <c r="R9232" s="7">
        <v>24.413730230573599</v>
      </c>
      <c r="S9232" s="7">
        <v>118.281358408112</v>
      </c>
      <c r="T9232" t="s">
        <v>46</v>
      </c>
      <c r="U9232" t="s">
        <v>34104</v>
      </c>
      <c r="Y9232" t="s">
        <v>19854</v>
      </c>
      <c r="Z9232" t="s">
        <v>21048</v>
      </c>
      <c r="AG9232" t="s">
        <v>34105</v>
      </c>
      <c r="AH9232" s="27"/>
      <c r="AI9232" t="s">
        <v>34106</v>
      </c>
      <c r="AJ9232" t="s">
        <v>34113</v>
      </c>
    </row>
    <row r="9233" spans="1:36" ht="17.25" hidden="1" customHeight="1" x14ac:dyDescent="0.2">
      <c r="A9233" s="4" t="s">
        <v>34100</v>
      </c>
      <c r="B9233" t="s">
        <v>33888</v>
      </c>
      <c r="C9233" t="s">
        <v>34101</v>
      </c>
      <c r="D9233" t="s">
        <v>34102</v>
      </c>
      <c r="E9233" t="s">
        <v>34114</v>
      </c>
      <c r="F9233" t="s">
        <v>570</v>
      </c>
      <c r="G9233" s="5">
        <v>6.4</v>
      </c>
      <c r="H9233" t="s">
        <v>42</v>
      </c>
      <c r="I9233" t="s">
        <v>528</v>
      </c>
      <c r="J9233" t="s">
        <v>45</v>
      </c>
      <c r="N9233" s="6">
        <v>1982</v>
      </c>
      <c r="R9233" s="7">
        <v>24.413730230573599</v>
      </c>
      <c r="S9233" s="7">
        <v>118.281358408112</v>
      </c>
      <c r="T9233" t="s">
        <v>46</v>
      </c>
      <c r="U9233" t="s">
        <v>34104</v>
      </c>
      <c r="Y9233" t="s">
        <v>19854</v>
      </c>
      <c r="Z9233" t="s">
        <v>21048</v>
      </c>
      <c r="AG9233" t="s">
        <v>34105</v>
      </c>
      <c r="AH9233" s="27"/>
      <c r="AI9233" t="s">
        <v>34106</v>
      </c>
      <c r="AJ9233" t="s">
        <v>34115</v>
      </c>
    </row>
    <row r="9234" spans="1:36" ht="17.25" hidden="1" customHeight="1" x14ac:dyDescent="0.2">
      <c r="A9234" s="4" t="s">
        <v>34100</v>
      </c>
      <c r="B9234" t="s">
        <v>33888</v>
      </c>
      <c r="C9234" t="s">
        <v>34101</v>
      </c>
      <c r="D9234" t="s">
        <v>34102</v>
      </c>
      <c r="E9234" t="s">
        <v>34116</v>
      </c>
      <c r="F9234" t="s">
        <v>570</v>
      </c>
      <c r="G9234" s="5">
        <v>14</v>
      </c>
      <c r="H9234" t="s">
        <v>42</v>
      </c>
      <c r="I9234" t="s">
        <v>528</v>
      </c>
      <c r="J9234" t="s">
        <v>45</v>
      </c>
      <c r="N9234" s="6">
        <v>1989</v>
      </c>
      <c r="R9234" s="7">
        <v>24.413730230573599</v>
      </c>
      <c r="S9234" s="7">
        <v>118.281358408112</v>
      </c>
      <c r="T9234" t="s">
        <v>46</v>
      </c>
      <c r="U9234" t="s">
        <v>34104</v>
      </c>
      <c r="Y9234" t="s">
        <v>19854</v>
      </c>
      <c r="Z9234" t="s">
        <v>21048</v>
      </c>
      <c r="AG9234" t="s">
        <v>34105</v>
      </c>
      <c r="AH9234" s="27"/>
      <c r="AI9234" t="s">
        <v>34106</v>
      </c>
      <c r="AJ9234" t="s">
        <v>34117</v>
      </c>
    </row>
    <row r="9235" spans="1:36" ht="17.25" hidden="1" customHeight="1" x14ac:dyDescent="0.2">
      <c r="A9235" s="4" t="s">
        <v>34100</v>
      </c>
      <c r="B9235" t="s">
        <v>33888</v>
      </c>
      <c r="C9235" t="s">
        <v>34101</v>
      </c>
      <c r="D9235" t="s">
        <v>34102</v>
      </c>
      <c r="E9235" t="s">
        <v>34118</v>
      </c>
      <c r="F9235" t="s">
        <v>570</v>
      </c>
      <c r="G9235" s="5">
        <v>31.6</v>
      </c>
      <c r="H9235" t="s">
        <v>42</v>
      </c>
      <c r="I9235" t="s">
        <v>528</v>
      </c>
      <c r="J9235" t="s">
        <v>45</v>
      </c>
      <c r="N9235" s="6">
        <v>2000</v>
      </c>
      <c r="R9235" s="7">
        <v>24.413730230573599</v>
      </c>
      <c r="S9235" s="7">
        <v>118.281358408112</v>
      </c>
      <c r="T9235" t="s">
        <v>46</v>
      </c>
      <c r="U9235" t="s">
        <v>34104</v>
      </c>
      <c r="Y9235" t="s">
        <v>19854</v>
      </c>
      <c r="Z9235" t="s">
        <v>21048</v>
      </c>
      <c r="AG9235" t="s">
        <v>34105</v>
      </c>
      <c r="AH9235" s="24">
        <v>1168483</v>
      </c>
      <c r="AI9235" t="s">
        <v>34106</v>
      </c>
      <c r="AJ9235" t="s">
        <v>34119</v>
      </c>
    </row>
    <row r="9236" spans="1:36" ht="17.25" hidden="1" customHeight="1" x14ac:dyDescent="0.2">
      <c r="A9236" s="4" t="s">
        <v>34100</v>
      </c>
      <c r="B9236" t="s">
        <v>33888</v>
      </c>
      <c r="C9236" t="s">
        <v>34101</v>
      </c>
      <c r="D9236" t="s">
        <v>34102</v>
      </c>
      <c r="E9236" t="s">
        <v>34120</v>
      </c>
      <c r="F9236" t="s">
        <v>570</v>
      </c>
      <c r="G9236" s="5">
        <v>33</v>
      </c>
      <c r="H9236" t="s">
        <v>42</v>
      </c>
      <c r="I9236" t="s">
        <v>528</v>
      </c>
      <c r="J9236" t="s">
        <v>45</v>
      </c>
      <c r="N9236" s="6">
        <v>2003</v>
      </c>
      <c r="R9236" s="7">
        <v>24.413730230573599</v>
      </c>
      <c r="S9236" s="7">
        <v>118.281358408112</v>
      </c>
      <c r="T9236" t="s">
        <v>46</v>
      </c>
      <c r="U9236" t="s">
        <v>34104</v>
      </c>
      <c r="Y9236" t="s">
        <v>19854</v>
      </c>
      <c r="Z9236" t="s">
        <v>21048</v>
      </c>
      <c r="AG9236" t="s">
        <v>34105</v>
      </c>
      <c r="AI9236" t="s">
        <v>34106</v>
      </c>
      <c r="AJ9236" t="s">
        <v>34121</v>
      </c>
    </row>
    <row r="9237" spans="1:36" ht="17.25" hidden="1" customHeight="1" x14ac:dyDescent="0.2">
      <c r="A9237" s="4" t="s">
        <v>34124</v>
      </c>
      <c r="B9237" t="s">
        <v>33888</v>
      </c>
      <c r="C9237" t="s">
        <v>34125</v>
      </c>
      <c r="D9237" t="s">
        <v>34126</v>
      </c>
      <c r="E9237" t="s">
        <v>191</v>
      </c>
      <c r="F9237" t="s">
        <v>617</v>
      </c>
      <c r="G9237" s="5">
        <v>386</v>
      </c>
      <c r="H9237" t="s">
        <v>42</v>
      </c>
      <c r="I9237" t="s">
        <v>43</v>
      </c>
      <c r="J9237" t="s">
        <v>45</v>
      </c>
      <c r="N9237" s="6">
        <v>1997</v>
      </c>
      <c r="P9237" s="24">
        <v>2024</v>
      </c>
      <c r="R9237" s="7">
        <v>24.490013000000001</v>
      </c>
      <c r="S9237" s="7">
        <v>120.67350500000001</v>
      </c>
      <c r="T9237" t="s">
        <v>46</v>
      </c>
      <c r="U9237" t="s">
        <v>34127</v>
      </c>
      <c r="W9237" t="s">
        <v>34128</v>
      </c>
      <c r="Y9237" t="s">
        <v>19854</v>
      </c>
      <c r="Z9237" t="s">
        <v>21048</v>
      </c>
      <c r="AC9237" t="s">
        <v>34127</v>
      </c>
      <c r="AG9237" t="s">
        <v>34129</v>
      </c>
      <c r="AH9237" s="8" t="s">
        <v>34130</v>
      </c>
      <c r="AI9237" t="s">
        <v>34131</v>
      </c>
      <c r="AJ9237" t="s">
        <v>34132</v>
      </c>
    </row>
    <row r="9238" spans="1:36" ht="17.25" hidden="1" customHeight="1" x14ac:dyDescent="0.2">
      <c r="A9238" s="4" t="s">
        <v>34124</v>
      </c>
      <c r="B9238" t="s">
        <v>33888</v>
      </c>
      <c r="C9238" t="s">
        <v>34125</v>
      </c>
      <c r="D9238" t="s">
        <v>34126</v>
      </c>
      <c r="E9238" t="s">
        <v>335</v>
      </c>
      <c r="F9238" t="s">
        <v>617</v>
      </c>
      <c r="G9238" s="5">
        <v>386</v>
      </c>
      <c r="H9238" t="s">
        <v>42</v>
      </c>
      <c r="I9238" t="s">
        <v>43</v>
      </c>
      <c r="J9238" t="s">
        <v>45</v>
      </c>
      <c r="N9238" s="6">
        <v>1997</v>
      </c>
      <c r="P9238" s="24">
        <v>2024</v>
      </c>
      <c r="R9238" s="7">
        <v>24.490013000000001</v>
      </c>
      <c r="S9238" s="7">
        <v>120.67350500000001</v>
      </c>
      <c r="T9238" t="s">
        <v>46</v>
      </c>
      <c r="U9238" t="s">
        <v>34127</v>
      </c>
      <c r="W9238" t="s">
        <v>34128</v>
      </c>
      <c r="Y9238" t="s">
        <v>19854</v>
      </c>
      <c r="Z9238" t="s">
        <v>21048</v>
      </c>
      <c r="AC9238" t="s">
        <v>34127</v>
      </c>
      <c r="AG9238" t="s">
        <v>34129</v>
      </c>
      <c r="AH9238" s="8" t="s">
        <v>34133</v>
      </c>
      <c r="AI9238" t="s">
        <v>34131</v>
      </c>
      <c r="AJ9238" t="s">
        <v>34134</v>
      </c>
    </row>
    <row r="9239" spans="1:36" ht="17.25" hidden="1" customHeight="1" x14ac:dyDescent="0.2">
      <c r="A9239" s="4" t="s">
        <v>34124</v>
      </c>
      <c r="B9239" t="s">
        <v>33888</v>
      </c>
      <c r="C9239" t="s">
        <v>34125</v>
      </c>
      <c r="D9239" t="s">
        <v>34126</v>
      </c>
      <c r="E9239" t="s">
        <v>1157</v>
      </c>
      <c r="F9239" t="s">
        <v>617</v>
      </c>
      <c r="G9239" s="5">
        <v>320</v>
      </c>
      <c r="H9239" t="s">
        <v>42</v>
      </c>
      <c r="I9239" t="s">
        <v>43</v>
      </c>
      <c r="J9239" t="s">
        <v>45</v>
      </c>
      <c r="N9239" s="6">
        <v>2000</v>
      </c>
      <c r="P9239" s="24">
        <v>2029</v>
      </c>
      <c r="R9239" s="7">
        <v>24.490013000000001</v>
      </c>
      <c r="S9239" s="7">
        <v>120.67350500000001</v>
      </c>
      <c r="T9239" t="s">
        <v>46</v>
      </c>
      <c r="U9239" t="s">
        <v>34127</v>
      </c>
      <c r="W9239" t="s">
        <v>34128</v>
      </c>
      <c r="Y9239" t="s">
        <v>19854</v>
      </c>
      <c r="Z9239" t="s">
        <v>21048</v>
      </c>
      <c r="AC9239" t="s">
        <v>34127</v>
      </c>
      <c r="AG9239" t="s">
        <v>34129</v>
      </c>
      <c r="AH9239" s="8" t="s">
        <v>34135</v>
      </c>
      <c r="AI9239" t="s">
        <v>34131</v>
      </c>
      <c r="AJ9239" t="s">
        <v>34136</v>
      </c>
    </row>
    <row r="9240" spans="1:36" ht="17.25" hidden="1" customHeight="1" x14ac:dyDescent="0.2">
      <c r="A9240" s="4" t="s">
        <v>17818</v>
      </c>
      <c r="B9240" t="s">
        <v>8398</v>
      </c>
      <c r="C9240" t="s">
        <v>17819</v>
      </c>
      <c r="E9240" t="s">
        <v>40</v>
      </c>
      <c r="F9240" t="s">
        <v>86</v>
      </c>
      <c r="G9240" s="5">
        <v>136</v>
      </c>
      <c r="H9240" t="s">
        <v>42</v>
      </c>
      <c r="I9240" t="s">
        <v>240</v>
      </c>
      <c r="J9240" t="s">
        <v>559</v>
      </c>
      <c r="N9240" s="6">
        <v>1965</v>
      </c>
      <c r="R9240" s="7">
        <v>30.145600000000002</v>
      </c>
      <c r="S9240" s="7">
        <v>-97.270799999999994</v>
      </c>
      <c r="T9240" t="s">
        <v>46</v>
      </c>
      <c r="U9240" t="s">
        <v>9164</v>
      </c>
      <c r="V9240" t="s">
        <v>9164</v>
      </c>
      <c r="X9240" t="s">
        <v>8584</v>
      </c>
      <c r="Y9240" t="s">
        <v>3012</v>
      </c>
      <c r="Z9240" t="s">
        <v>3691</v>
      </c>
      <c r="AA9240" t="s">
        <v>17820</v>
      </c>
      <c r="AB9240" t="s">
        <v>8690</v>
      </c>
      <c r="AG9240" t="s">
        <v>17821</v>
      </c>
      <c r="AH9240" s="24">
        <v>19587</v>
      </c>
      <c r="AI9240" t="s">
        <v>17822</v>
      </c>
      <c r="AJ9240" t="s">
        <v>17823</v>
      </c>
    </row>
    <row r="9241" spans="1:36" ht="17.25" hidden="1" customHeight="1" x14ac:dyDescent="0.2">
      <c r="A9241" s="4" t="s">
        <v>18110</v>
      </c>
      <c r="B9241" t="s">
        <v>8398</v>
      </c>
      <c r="C9241" t="s">
        <v>18111</v>
      </c>
      <c r="E9241" t="s">
        <v>726</v>
      </c>
      <c r="F9241" t="s">
        <v>64</v>
      </c>
      <c r="G9241" s="5">
        <v>527</v>
      </c>
      <c r="H9241" t="s">
        <v>42</v>
      </c>
      <c r="I9241" t="s">
        <v>240</v>
      </c>
      <c r="J9241" t="s">
        <v>559</v>
      </c>
      <c r="N9241" s="6">
        <v>1965</v>
      </c>
      <c r="R9241" s="7">
        <v>31.93985</v>
      </c>
      <c r="S9241" s="7">
        <v>-94.989829999999998</v>
      </c>
      <c r="T9241" t="s">
        <v>46</v>
      </c>
      <c r="U9241" t="s">
        <v>12715</v>
      </c>
      <c r="V9241" t="s">
        <v>9661</v>
      </c>
      <c r="X9241" t="s">
        <v>8584</v>
      </c>
      <c r="Y9241" t="s">
        <v>3012</v>
      </c>
      <c r="Z9241" t="s">
        <v>3691</v>
      </c>
      <c r="AA9241" t="s">
        <v>18112</v>
      </c>
      <c r="AB9241" t="s">
        <v>8811</v>
      </c>
      <c r="AH9241" s="30"/>
      <c r="AI9241" t="s">
        <v>18113</v>
      </c>
      <c r="AJ9241" t="s">
        <v>18115</v>
      </c>
    </row>
    <row r="9242" spans="1:36" ht="17.25" hidden="1" customHeight="1" x14ac:dyDescent="0.2">
      <c r="A9242" s="4" t="s">
        <v>18574</v>
      </c>
      <c r="B9242" t="s">
        <v>8398</v>
      </c>
      <c r="C9242" t="s">
        <v>18575</v>
      </c>
      <c r="E9242" t="s">
        <v>1157</v>
      </c>
      <c r="F9242" t="s">
        <v>86</v>
      </c>
      <c r="G9242" s="5">
        <v>239</v>
      </c>
      <c r="H9242" t="s">
        <v>806</v>
      </c>
      <c r="I9242" t="s">
        <v>240</v>
      </c>
      <c r="J9242" t="s">
        <v>559</v>
      </c>
      <c r="N9242" s="24">
        <v>1965</v>
      </c>
      <c r="O9242" s="24">
        <v>2021</v>
      </c>
      <c r="R9242" s="7">
        <v>32.124518999999999</v>
      </c>
      <c r="S9242" s="7">
        <v>-96.101280000000003</v>
      </c>
      <c r="T9242" t="s">
        <v>46</v>
      </c>
      <c r="U9242" t="s">
        <v>18576</v>
      </c>
      <c r="V9242" t="s">
        <v>12962</v>
      </c>
      <c r="X9242" t="s">
        <v>8584</v>
      </c>
      <c r="Y9242" t="s">
        <v>3012</v>
      </c>
      <c r="Z9242" t="s">
        <v>3691</v>
      </c>
      <c r="AA9242" t="s">
        <v>18577</v>
      </c>
      <c r="AB9242" t="s">
        <v>8429</v>
      </c>
      <c r="AI9242" t="s">
        <v>18578</v>
      </c>
      <c r="AJ9242" t="s">
        <v>18579</v>
      </c>
    </row>
    <row r="9243" spans="1:36" ht="17.25" hidden="1" customHeight="1" x14ac:dyDescent="0.2">
      <c r="A9243" s="4" t="s">
        <v>34178</v>
      </c>
      <c r="B9243" t="s">
        <v>34179</v>
      </c>
      <c r="C9243" t="s">
        <v>34180</v>
      </c>
      <c r="E9243" t="s">
        <v>40</v>
      </c>
      <c r="F9243" t="s">
        <v>86</v>
      </c>
      <c r="G9243" s="5">
        <v>166</v>
      </c>
      <c r="H9243" t="s">
        <v>42</v>
      </c>
      <c r="I9243" t="s">
        <v>43</v>
      </c>
      <c r="J9243" t="s">
        <v>44</v>
      </c>
      <c r="N9243" s="27">
        <v>1998</v>
      </c>
      <c r="R9243" s="7">
        <v>13.4191</v>
      </c>
      <c r="S9243" s="7">
        <v>101.02719999999999</v>
      </c>
      <c r="T9243" t="s">
        <v>46</v>
      </c>
      <c r="U9243" t="s">
        <v>34181</v>
      </c>
      <c r="X9243" t="s">
        <v>34181</v>
      </c>
      <c r="Y9243" t="s">
        <v>19854</v>
      </c>
      <c r="Z9243" t="s">
        <v>21007</v>
      </c>
      <c r="AA9243" t="s">
        <v>34182</v>
      </c>
      <c r="AC9243" t="s">
        <v>34183</v>
      </c>
      <c r="AG9243" t="s">
        <v>34184</v>
      </c>
      <c r="AH9243" s="8" t="s">
        <v>34185</v>
      </c>
      <c r="AI9243" t="s">
        <v>34186</v>
      </c>
      <c r="AJ9243" t="s">
        <v>34187</v>
      </c>
    </row>
    <row r="9244" spans="1:36" ht="17.25" hidden="1" customHeight="1" x14ac:dyDescent="0.2">
      <c r="A9244" s="4" t="s">
        <v>34178</v>
      </c>
      <c r="B9244" t="s">
        <v>34179</v>
      </c>
      <c r="C9244" t="s">
        <v>34180</v>
      </c>
      <c r="E9244" t="s">
        <v>56</v>
      </c>
      <c r="F9244" t="s">
        <v>86</v>
      </c>
      <c r="G9244" s="5">
        <v>171</v>
      </c>
      <c r="H9244" t="s">
        <v>42</v>
      </c>
      <c r="I9244" t="s">
        <v>43</v>
      </c>
      <c r="J9244" t="s">
        <v>44</v>
      </c>
      <c r="N9244" s="27">
        <v>2001</v>
      </c>
      <c r="R9244" s="7">
        <v>13.4191</v>
      </c>
      <c r="S9244" s="7">
        <v>101.02719999999999</v>
      </c>
      <c r="T9244" t="s">
        <v>46</v>
      </c>
      <c r="U9244" t="s">
        <v>34181</v>
      </c>
      <c r="X9244" t="s">
        <v>34181</v>
      </c>
      <c r="Y9244" t="s">
        <v>19854</v>
      </c>
      <c r="Z9244" t="s">
        <v>21007</v>
      </c>
      <c r="AC9244" t="s">
        <v>34183</v>
      </c>
      <c r="AG9244" t="s">
        <v>34184</v>
      </c>
      <c r="AH9244" s="8" t="s">
        <v>34188</v>
      </c>
      <c r="AI9244" t="s">
        <v>34186</v>
      </c>
      <c r="AJ9244" t="s">
        <v>34189</v>
      </c>
    </row>
    <row r="9245" spans="1:36" ht="17.25" hidden="1" customHeight="1" x14ac:dyDescent="0.2">
      <c r="A9245" s="4" t="s">
        <v>34178</v>
      </c>
      <c r="B9245" t="s">
        <v>34179</v>
      </c>
      <c r="C9245" t="s">
        <v>34180</v>
      </c>
      <c r="E9245" t="s">
        <v>58</v>
      </c>
      <c r="F9245" t="s">
        <v>86</v>
      </c>
      <c r="G9245" s="5">
        <v>133</v>
      </c>
      <c r="H9245" t="s">
        <v>42</v>
      </c>
      <c r="I9245" t="s">
        <v>43</v>
      </c>
      <c r="J9245" t="s">
        <v>44</v>
      </c>
      <c r="N9245" s="27">
        <v>2012</v>
      </c>
      <c r="R9245" s="7">
        <v>13.4191</v>
      </c>
      <c r="S9245" s="7">
        <v>101.02719999999999</v>
      </c>
      <c r="T9245" t="s">
        <v>46</v>
      </c>
      <c r="U9245" t="s">
        <v>34181</v>
      </c>
      <c r="X9245" t="s">
        <v>34181</v>
      </c>
      <c r="Y9245" t="s">
        <v>19854</v>
      </c>
      <c r="Z9245" t="s">
        <v>21007</v>
      </c>
      <c r="AC9245" t="s">
        <v>34183</v>
      </c>
      <c r="AG9245" t="s">
        <v>34184</v>
      </c>
      <c r="AH9245" s="27" t="s">
        <v>34190</v>
      </c>
      <c r="AI9245" t="s">
        <v>34186</v>
      </c>
      <c r="AJ9245" t="s">
        <v>34191</v>
      </c>
    </row>
    <row r="9246" spans="1:36" ht="17.25" hidden="1" customHeight="1" x14ac:dyDescent="0.2">
      <c r="A9246" s="4" t="s">
        <v>34213</v>
      </c>
      <c r="B9246" t="s">
        <v>34179</v>
      </c>
      <c r="C9246" t="s">
        <v>34214</v>
      </c>
      <c r="E9246" t="s">
        <v>40</v>
      </c>
      <c r="F9246" t="s">
        <v>86</v>
      </c>
      <c r="G9246" s="5">
        <v>240</v>
      </c>
      <c r="H9246" t="s">
        <v>42</v>
      </c>
      <c r="I9246" t="s">
        <v>43</v>
      </c>
      <c r="J9246" t="s">
        <v>45</v>
      </c>
      <c r="N9246" s="8">
        <v>2003</v>
      </c>
      <c r="R9246" s="7">
        <v>13.492000000000001</v>
      </c>
      <c r="S9246" s="7">
        <v>100.8416</v>
      </c>
      <c r="T9246" t="s">
        <v>46</v>
      </c>
      <c r="U9246" t="s">
        <v>34215</v>
      </c>
      <c r="X9246" t="s">
        <v>34216</v>
      </c>
      <c r="Y9246" t="s">
        <v>19854</v>
      </c>
      <c r="Z9246" t="s">
        <v>21007</v>
      </c>
      <c r="AA9246" t="s">
        <v>34217</v>
      </c>
      <c r="AG9246" t="s">
        <v>34218</v>
      </c>
      <c r="AH9246" s="27">
        <v>1163952</v>
      </c>
      <c r="AI9246" t="s">
        <v>34219</v>
      </c>
      <c r="AJ9246" t="s">
        <v>34220</v>
      </c>
    </row>
    <row r="9247" spans="1:36" ht="17.25" hidden="1" customHeight="1" x14ac:dyDescent="0.2">
      <c r="A9247" s="4" t="s">
        <v>34221</v>
      </c>
      <c r="B9247" t="s">
        <v>34179</v>
      </c>
      <c r="C9247" t="s">
        <v>34222</v>
      </c>
      <c r="D9247" t="s">
        <v>34223</v>
      </c>
      <c r="E9247" t="s">
        <v>873</v>
      </c>
      <c r="F9247" t="s">
        <v>41</v>
      </c>
      <c r="G9247" s="5">
        <v>314</v>
      </c>
      <c r="H9247" t="s">
        <v>857</v>
      </c>
      <c r="I9247" t="s">
        <v>43</v>
      </c>
      <c r="J9247" t="s">
        <v>45</v>
      </c>
      <c r="N9247" s="27">
        <v>1991</v>
      </c>
      <c r="R9247" s="7">
        <v>13.500999999999999</v>
      </c>
      <c r="S9247" s="7">
        <v>101.0253</v>
      </c>
      <c r="T9247" t="s">
        <v>46</v>
      </c>
      <c r="U9247" t="s">
        <v>34224</v>
      </c>
      <c r="X9247" t="s">
        <v>34225</v>
      </c>
      <c r="Y9247" t="s">
        <v>19854</v>
      </c>
      <c r="Z9247" t="s">
        <v>21007</v>
      </c>
      <c r="AG9247" t="s">
        <v>34226</v>
      </c>
      <c r="AH9247" s="27" t="s">
        <v>34230</v>
      </c>
      <c r="AI9247" t="s">
        <v>34227</v>
      </c>
      <c r="AJ9247" t="s">
        <v>34231</v>
      </c>
    </row>
    <row r="9248" spans="1:36" ht="17.25" hidden="1" customHeight="1" x14ac:dyDescent="0.2">
      <c r="A9248" s="4" t="s">
        <v>34221</v>
      </c>
      <c r="B9248" t="s">
        <v>34179</v>
      </c>
      <c r="C9248" t="s">
        <v>34222</v>
      </c>
      <c r="D9248" t="s">
        <v>34223</v>
      </c>
      <c r="E9248" t="s">
        <v>590</v>
      </c>
      <c r="F9248" t="s">
        <v>41</v>
      </c>
      <c r="G9248" s="5">
        <v>314</v>
      </c>
      <c r="H9248" t="s">
        <v>857</v>
      </c>
      <c r="I9248" t="s">
        <v>43</v>
      </c>
      <c r="J9248" t="s">
        <v>45</v>
      </c>
      <c r="N9248" s="27">
        <v>1991</v>
      </c>
      <c r="R9248" s="7">
        <v>13.500999999999999</v>
      </c>
      <c r="S9248" s="7">
        <v>101.0253</v>
      </c>
      <c r="T9248" t="s">
        <v>46</v>
      </c>
      <c r="U9248" t="s">
        <v>34224</v>
      </c>
      <c r="X9248" t="s">
        <v>34225</v>
      </c>
      <c r="Y9248" t="s">
        <v>19854</v>
      </c>
      <c r="Z9248" t="s">
        <v>21007</v>
      </c>
      <c r="AG9248" t="s">
        <v>34226</v>
      </c>
      <c r="AH9248" s="8" t="s">
        <v>34232</v>
      </c>
      <c r="AI9248" t="s">
        <v>34227</v>
      </c>
      <c r="AJ9248" t="s">
        <v>34233</v>
      </c>
    </row>
    <row r="9249" spans="1:36" ht="17.25" hidden="1" customHeight="1" x14ac:dyDescent="0.2">
      <c r="A9249" s="4" t="s">
        <v>34221</v>
      </c>
      <c r="B9249" t="s">
        <v>34179</v>
      </c>
      <c r="C9249" t="s">
        <v>34222</v>
      </c>
      <c r="D9249" t="s">
        <v>34223</v>
      </c>
      <c r="E9249" t="s">
        <v>28151</v>
      </c>
      <c r="F9249" t="s">
        <v>41</v>
      </c>
      <c r="G9249" s="5">
        <v>710</v>
      </c>
      <c r="H9249" t="s">
        <v>42</v>
      </c>
      <c r="I9249" t="s">
        <v>43</v>
      </c>
      <c r="J9249" t="s">
        <v>45</v>
      </c>
      <c r="N9249" s="27">
        <v>2009</v>
      </c>
      <c r="O9249" s="25"/>
      <c r="P9249" s="24">
        <v>2035</v>
      </c>
      <c r="R9249" s="7">
        <v>13.500999999999999</v>
      </c>
      <c r="S9249" s="7">
        <v>101.0253</v>
      </c>
      <c r="T9249" t="s">
        <v>46</v>
      </c>
      <c r="U9249" t="s">
        <v>34224</v>
      </c>
      <c r="X9249" t="s">
        <v>34225</v>
      </c>
      <c r="Y9249" t="s">
        <v>19854</v>
      </c>
      <c r="Z9249" t="s">
        <v>21007</v>
      </c>
      <c r="AG9249" t="s">
        <v>34226</v>
      </c>
      <c r="AH9249" s="8" t="s">
        <v>34234</v>
      </c>
      <c r="AI9249" t="s">
        <v>34227</v>
      </c>
      <c r="AJ9249" t="s">
        <v>34235</v>
      </c>
    </row>
    <row r="9250" spans="1:36" ht="17.25" hidden="1" customHeight="1" x14ac:dyDescent="0.2">
      <c r="A9250" s="4" t="s">
        <v>34221</v>
      </c>
      <c r="B9250" t="s">
        <v>34179</v>
      </c>
      <c r="C9250" t="s">
        <v>34222</v>
      </c>
      <c r="D9250" t="s">
        <v>34223</v>
      </c>
      <c r="E9250" t="s">
        <v>728</v>
      </c>
      <c r="F9250" t="s">
        <v>64</v>
      </c>
      <c r="G9250" s="5">
        <v>576</v>
      </c>
      <c r="H9250" t="s">
        <v>42</v>
      </c>
      <c r="I9250" t="s">
        <v>240</v>
      </c>
      <c r="J9250" t="s">
        <v>45</v>
      </c>
      <c r="N9250" s="27">
        <v>1992</v>
      </c>
      <c r="P9250" s="24">
        <v>2027</v>
      </c>
      <c r="R9250" s="7">
        <v>13.500999999999999</v>
      </c>
      <c r="S9250" s="7">
        <v>101.0253</v>
      </c>
      <c r="T9250" t="s">
        <v>46</v>
      </c>
      <c r="U9250" t="s">
        <v>34224</v>
      </c>
      <c r="X9250" t="s">
        <v>34225</v>
      </c>
      <c r="Y9250" t="s">
        <v>19854</v>
      </c>
      <c r="Z9250" t="s">
        <v>21007</v>
      </c>
      <c r="AA9250" t="s">
        <v>34236</v>
      </c>
      <c r="AG9250" t="s">
        <v>34226</v>
      </c>
      <c r="AH9250" s="8">
        <v>1104188</v>
      </c>
      <c r="AI9250" t="s">
        <v>34227</v>
      </c>
      <c r="AJ9250" t="s">
        <v>34237</v>
      </c>
    </row>
    <row r="9251" spans="1:36" ht="17.25" hidden="1" customHeight="1" x14ac:dyDescent="0.2">
      <c r="A9251" s="4" t="s">
        <v>34221</v>
      </c>
      <c r="B9251" t="s">
        <v>34179</v>
      </c>
      <c r="C9251" t="s">
        <v>34222</v>
      </c>
      <c r="D9251" t="s">
        <v>34223</v>
      </c>
      <c r="E9251" t="s">
        <v>730</v>
      </c>
      <c r="F9251" t="s">
        <v>64</v>
      </c>
      <c r="G9251" s="5">
        <v>576</v>
      </c>
      <c r="H9251" t="s">
        <v>42</v>
      </c>
      <c r="I9251" t="s">
        <v>240</v>
      </c>
      <c r="J9251" t="s">
        <v>45</v>
      </c>
      <c r="N9251" s="27">
        <v>1992</v>
      </c>
      <c r="P9251" s="24">
        <v>2028</v>
      </c>
      <c r="R9251" s="7">
        <v>13.500999999999999</v>
      </c>
      <c r="S9251" s="7">
        <v>101.0253</v>
      </c>
      <c r="T9251" t="s">
        <v>46</v>
      </c>
      <c r="U9251" t="s">
        <v>34224</v>
      </c>
      <c r="X9251" t="s">
        <v>34225</v>
      </c>
      <c r="Y9251" t="s">
        <v>19854</v>
      </c>
      <c r="Z9251" t="s">
        <v>21007</v>
      </c>
      <c r="AG9251" t="s">
        <v>34226</v>
      </c>
      <c r="AH9251" s="8">
        <v>1104189</v>
      </c>
      <c r="AI9251" t="s">
        <v>34227</v>
      </c>
      <c r="AJ9251" t="s">
        <v>34238</v>
      </c>
    </row>
    <row r="9252" spans="1:36" ht="17.25" hidden="1" customHeight="1" x14ac:dyDescent="0.2">
      <c r="A9252" s="4" t="s">
        <v>34310</v>
      </c>
      <c r="B9252" t="s">
        <v>34179</v>
      </c>
      <c r="C9252" t="s">
        <v>34311</v>
      </c>
      <c r="D9252" t="s">
        <v>34312</v>
      </c>
      <c r="E9252" t="s">
        <v>40</v>
      </c>
      <c r="F9252" t="s">
        <v>41</v>
      </c>
      <c r="G9252" s="5">
        <v>710</v>
      </c>
      <c r="H9252" t="s">
        <v>42</v>
      </c>
      <c r="I9252" t="s">
        <v>43</v>
      </c>
      <c r="J9252" t="s">
        <v>45</v>
      </c>
      <c r="N9252" s="27">
        <v>2008</v>
      </c>
      <c r="P9252" s="24">
        <v>2034</v>
      </c>
      <c r="R9252" s="7">
        <v>6.9553000000000003</v>
      </c>
      <c r="S9252" s="7">
        <v>100.7076</v>
      </c>
      <c r="T9252" t="s">
        <v>46</v>
      </c>
      <c r="U9252" t="s">
        <v>34313</v>
      </c>
      <c r="X9252" t="s">
        <v>34314</v>
      </c>
      <c r="Y9252" t="s">
        <v>19854</v>
      </c>
      <c r="Z9252" t="s">
        <v>21007</v>
      </c>
      <c r="AA9252" t="s">
        <v>34315</v>
      </c>
      <c r="AG9252" t="s">
        <v>34316</v>
      </c>
      <c r="AH9252" s="8" t="s">
        <v>34317</v>
      </c>
      <c r="AI9252" t="s">
        <v>34318</v>
      </c>
      <c r="AJ9252" t="s">
        <v>34319</v>
      </c>
    </row>
    <row r="9253" spans="1:36" ht="17.25" hidden="1" customHeight="1" x14ac:dyDescent="0.2">
      <c r="A9253" s="4" t="s">
        <v>34334</v>
      </c>
      <c r="B9253" t="s">
        <v>34179</v>
      </c>
      <c r="C9253" t="s">
        <v>34335</v>
      </c>
      <c r="E9253" t="s">
        <v>40</v>
      </c>
      <c r="F9253" t="s">
        <v>86</v>
      </c>
      <c r="G9253" s="5">
        <v>117</v>
      </c>
      <c r="H9253" t="s">
        <v>42</v>
      </c>
      <c r="I9253" t="s">
        <v>43</v>
      </c>
      <c r="J9253" t="s">
        <v>44</v>
      </c>
      <c r="N9253" s="8">
        <v>2003</v>
      </c>
      <c r="R9253" s="7">
        <v>12.794063</v>
      </c>
      <c r="S9253" s="7">
        <v>101.199347</v>
      </c>
      <c r="T9253" t="s">
        <v>46</v>
      </c>
      <c r="U9253" t="s">
        <v>34336</v>
      </c>
      <c r="X9253" t="s">
        <v>34199</v>
      </c>
      <c r="Y9253" t="s">
        <v>19854</v>
      </c>
      <c r="Z9253" t="s">
        <v>21007</v>
      </c>
      <c r="AA9253" t="s">
        <v>34337</v>
      </c>
      <c r="AC9253" t="s">
        <v>34338</v>
      </c>
      <c r="AG9253" t="s">
        <v>34339</v>
      </c>
      <c r="AH9253" s="8" t="s">
        <v>34340</v>
      </c>
      <c r="AI9253" t="s">
        <v>34341</v>
      </c>
      <c r="AJ9253" t="s">
        <v>34342</v>
      </c>
    </row>
    <row r="9254" spans="1:36" ht="17.25" hidden="1" customHeight="1" x14ac:dyDescent="0.2">
      <c r="A9254" s="4" t="s">
        <v>34343</v>
      </c>
      <c r="B9254" t="s">
        <v>34179</v>
      </c>
      <c r="C9254" t="s">
        <v>34344</v>
      </c>
      <c r="E9254" t="s">
        <v>40</v>
      </c>
      <c r="F9254" t="s">
        <v>86</v>
      </c>
      <c r="G9254" s="5">
        <v>226</v>
      </c>
      <c r="H9254" t="s">
        <v>42</v>
      </c>
      <c r="I9254" t="s">
        <v>43</v>
      </c>
      <c r="J9254" t="s">
        <v>44</v>
      </c>
      <c r="N9254" s="8">
        <v>2006</v>
      </c>
      <c r="R9254" s="7">
        <v>12.7014</v>
      </c>
      <c r="S9254" s="7">
        <v>101.1258</v>
      </c>
      <c r="T9254" t="s">
        <v>46</v>
      </c>
      <c r="U9254" t="s">
        <v>34345</v>
      </c>
      <c r="X9254" t="s">
        <v>34199</v>
      </c>
      <c r="Y9254" t="s">
        <v>19854</v>
      </c>
      <c r="Z9254" t="s">
        <v>21007</v>
      </c>
      <c r="AA9254" t="s">
        <v>34346</v>
      </c>
      <c r="AC9254" t="s">
        <v>34347</v>
      </c>
      <c r="AG9254" t="s">
        <v>34348</v>
      </c>
      <c r="AI9254" t="s">
        <v>34349</v>
      </c>
      <c r="AJ9254" t="s">
        <v>34350</v>
      </c>
    </row>
    <row r="9255" spans="1:36" ht="17.25" hidden="1" customHeight="1" x14ac:dyDescent="0.2">
      <c r="A9255" s="4" t="s">
        <v>34351</v>
      </c>
      <c r="B9255" t="s">
        <v>34179</v>
      </c>
      <c r="C9255" t="s">
        <v>34352</v>
      </c>
      <c r="E9255" t="s">
        <v>56</v>
      </c>
      <c r="F9255" t="s">
        <v>86</v>
      </c>
      <c r="G9255" s="5">
        <v>113</v>
      </c>
      <c r="H9255" t="s">
        <v>42</v>
      </c>
      <c r="I9255" t="s">
        <v>43</v>
      </c>
      <c r="J9255" t="s">
        <v>44</v>
      </c>
      <c r="N9255" s="8">
        <v>2008</v>
      </c>
      <c r="R9255" s="7">
        <v>12.7547</v>
      </c>
      <c r="S9255" s="7">
        <v>101.16370000000001</v>
      </c>
      <c r="T9255" t="s">
        <v>46</v>
      </c>
      <c r="U9255" t="s">
        <v>34353</v>
      </c>
      <c r="X9255" t="s">
        <v>34199</v>
      </c>
      <c r="Y9255" t="s">
        <v>19854</v>
      </c>
      <c r="Z9255" t="s">
        <v>21007</v>
      </c>
      <c r="AA9255" t="s">
        <v>34354</v>
      </c>
      <c r="AC9255" t="s">
        <v>34355</v>
      </c>
      <c r="AG9255" t="s">
        <v>34356</v>
      </c>
      <c r="AH9255" s="8" t="s">
        <v>34357</v>
      </c>
      <c r="AI9255" t="s">
        <v>34358</v>
      </c>
      <c r="AJ9255" t="s">
        <v>34359</v>
      </c>
    </row>
    <row r="9256" spans="1:36" ht="17.25" hidden="1" customHeight="1" x14ac:dyDescent="0.2">
      <c r="A9256" s="4" t="s">
        <v>34360</v>
      </c>
      <c r="B9256" t="s">
        <v>34179</v>
      </c>
      <c r="C9256" t="s">
        <v>34361</v>
      </c>
      <c r="E9256" t="s">
        <v>40</v>
      </c>
      <c r="F9256" t="s">
        <v>86</v>
      </c>
      <c r="G9256" s="5">
        <v>281</v>
      </c>
      <c r="H9256" t="s">
        <v>42</v>
      </c>
      <c r="I9256" t="s">
        <v>43</v>
      </c>
      <c r="J9256" t="s">
        <v>44</v>
      </c>
      <c r="N9256" s="24">
        <v>1996</v>
      </c>
      <c r="R9256" s="7">
        <v>12.694000000000001</v>
      </c>
      <c r="S9256" s="7">
        <v>101.1452</v>
      </c>
      <c r="T9256" t="s">
        <v>46</v>
      </c>
      <c r="U9256" t="s">
        <v>34353</v>
      </c>
      <c r="X9256" t="s">
        <v>34199</v>
      </c>
      <c r="Y9256" t="s">
        <v>19854</v>
      </c>
      <c r="Z9256" t="s">
        <v>21007</v>
      </c>
      <c r="AA9256" t="s">
        <v>34362</v>
      </c>
      <c r="AG9256" t="s">
        <v>34363</v>
      </c>
      <c r="AI9256" t="s">
        <v>34364</v>
      </c>
      <c r="AJ9256" t="s">
        <v>34365</v>
      </c>
    </row>
    <row r="9257" spans="1:36" ht="17.25" hidden="1" customHeight="1" x14ac:dyDescent="0.2">
      <c r="A9257" s="4" t="s">
        <v>34366</v>
      </c>
      <c r="B9257" t="s">
        <v>34179</v>
      </c>
      <c r="C9257" t="s">
        <v>34367</v>
      </c>
      <c r="E9257" t="s">
        <v>40</v>
      </c>
      <c r="F9257" t="s">
        <v>86</v>
      </c>
      <c r="G9257" s="5">
        <v>77</v>
      </c>
      <c r="H9257" t="s">
        <v>42</v>
      </c>
      <c r="I9257" t="s">
        <v>65</v>
      </c>
      <c r="J9257" t="s">
        <v>44</v>
      </c>
      <c r="N9257" s="6">
        <v>2005</v>
      </c>
      <c r="R9257" s="7">
        <v>12.693315401061801</v>
      </c>
      <c r="S9257" s="7">
        <v>101.144813579981</v>
      </c>
      <c r="T9257" t="s">
        <v>504</v>
      </c>
      <c r="U9257" t="s">
        <v>34353</v>
      </c>
      <c r="X9257" t="s">
        <v>34199</v>
      </c>
      <c r="Y9257" t="s">
        <v>19854</v>
      </c>
      <c r="Z9257" t="s">
        <v>21007</v>
      </c>
      <c r="AI9257" t="s">
        <v>34368</v>
      </c>
      <c r="AJ9257" t="s">
        <v>34369</v>
      </c>
    </row>
    <row r="9258" spans="1:36" ht="17.25" hidden="1" customHeight="1" x14ac:dyDescent="0.2">
      <c r="A9258" s="4" t="s">
        <v>34370</v>
      </c>
      <c r="B9258" t="s">
        <v>34179</v>
      </c>
      <c r="C9258" t="s">
        <v>34371</v>
      </c>
      <c r="E9258" t="s">
        <v>40</v>
      </c>
      <c r="F9258" t="s">
        <v>86</v>
      </c>
      <c r="G9258" s="5">
        <v>328</v>
      </c>
      <c r="H9258" t="s">
        <v>42</v>
      </c>
      <c r="I9258" t="s">
        <v>43</v>
      </c>
      <c r="J9258" t="s">
        <v>44</v>
      </c>
      <c r="N9258" s="27">
        <v>2011</v>
      </c>
      <c r="R9258" s="7">
        <v>12.677899999999999</v>
      </c>
      <c r="S9258" s="7">
        <v>101.1356</v>
      </c>
      <c r="T9258" t="s">
        <v>46</v>
      </c>
      <c r="U9258" t="s">
        <v>34353</v>
      </c>
      <c r="X9258" t="s">
        <v>34199</v>
      </c>
      <c r="Y9258" t="s">
        <v>19854</v>
      </c>
      <c r="Z9258" t="s">
        <v>21007</v>
      </c>
      <c r="AA9258" t="s">
        <v>34372</v>
      </c>
      <c r="AG9258" t="s">
        <v>34373</v>
      </c>
      <c r="AI9258" t="s">
        <v>34374</v>
      </c>
      <c r="AJ9258" t="s">
        <v>34375</v>
      </c>
    </row>
    <row r="9259" spans="1:36" ht="17.25" hidden="1" customHeight="1" x14ac:dyDescent="0.2">
      <c r="A9259" s="4" t="s">
        <v>34376</v>
      </c>
      <c r="B9259" t="s">
        <v>34179</v>
      </c>
      <c r="C9259" t="s">
        <v>34377</v>
      </c>
      <c r="E9259" t="s">
        <v>40</v>
      </c>
      <c r="F9259" t="s">
        <v>4924</v>
      </c>
      <c r="G9259" s="5">
        <v>222</v>
      </c>
      <c r="H9259" t="s">
        <v>42</v>
      </c>
      <c r="I9259" t="s">
        <v>43</v>
      </c>
      <c r="J9259" t="s">
        <v>44</v>
      </c>
      <c r="M9259" t="s">
        <v>559</v>
      </c>
      <c r="N9259" s="27">
        <v>1999</v>
      </c>
      <c r="R9259" s="7">
        <v>12.675773</v>
      </c>
      <c r="S9259" s="7">
        <v>101.135243</v>
      </c>
      <c r="T9259" t="s">
        <v>46</v>
      </c>
      <c r="U9259" t="s">
        <v>34353</v>
      </c>
      <c r="X9259" t="s">
        <v>34199</v>
      </c>
      <c r="Y9259" t="s">
        <v>19854</v>
      </c>
      <c r="Z9259" t="s">
        <v>21007</v>
      </c>
      <c r="AC9259" t="s">
        <v>34378</v>
      </c>
      <c r="AG9259" t="s">
        <v>34373</v>
      </c>
      <c r="AI9259" t="s">
        <v>34379</v>
      </c>
      <c r="AJ9259" t="s">
        <v>34380</v>
      </c>
    </row>
    <row r="9260" spans="1:36" ht="17.25" hidden="1" customHeight="1" x14ac:dyDescent="0.2">
      <c r="A9260" s="4" t="s">
        <v>34376</v>
      </c>
      <c r="B9260" t="s">
        <v>34179</v>
      </c>
      <c r="C9260" t="s">
        <v>34377</v>
      </c>
      <c r="E9260" t="s">
        <v>56</v>
      </c>
      <c r="F9260" t="s">
        <v>4924</v>
      </c>
      <c r="G9260" s="5">
        <v>222</v>
      </c>
      <c r="H9260" t="s">
        <v>42</v>
      </c>
      <c r="I9260" t="s">
        <v>43</v>
      </c>
      <c r="J9260" t="s">
        <v>44</v>
      </c>
      <c r="M9260" t="s">
        <v>559</v>
      </c>
      <c r="N9260" s="27">
        <v>1999</v>
      </c>
      <c r="R9260" s="7">
        <v>12.675773</v>
      </c>
      <c r="S9260" s="7">
        <v>101.135243</v>
      </c>
      <c r="T9260" t="s">
        <v>46</v>
      </c>
      <c r="U9260" t="s">
        <v>34353</v>
      </c>
      <c r="X9260" t="s">
        <v>34199</v>
      </c>
      <c r="Y9260" t="s">
        <v>19854</v>
      </c>
      <c r="Z9260" t="s">
        <v>21007</v>
      </c>
      <c r="AC9260" t="s">
        <v>34378</v>
      </c>
      <c r="AG9260" t="s">
        <v>34373</v>
      </c>
      <c r="AI9260" t="s">
        <v>34379</v>
      </c>
      <c r="AJ9260" t="s">
        <v>34381</v>
      </c>
    </row>
    <row r="9261" spans="1:36" ht="17.25" hidden="1" customHeight="1" x14ac:dyDescent="0.2">
      <c r="A9261" s="4" t="s">
        <v>34382</v>
      </c>
      <c r="B9261" t="s">
        <v>34179</v>
      </c>
      <c r="C9261" t="s">
        <v>34383</v>
      </c>
      <c r="E9261" t="s">
        <v>40</v>
      </c>
      <c r="F9261" t="s">
        <v>41</v>
      </c>
      <c r="G9261" s="5">
        <v>357</v>
      </c>
      <c r="H9261" t="s">
        <v>42</v>
      </c>
      <c r="I9261" t="s">
        <v>43</v>
      </c>
      <c r="J9261" t="s">
        <v>44</v>
      </c>
      <c r="N9261" s="27">
        <v>2003</v>
      </c>
      <c r="P9261" s="24">
        <v>2028</v>
      </c>
      <c r="R9261" s="7">
        <v>13.053599999999999</v>
      </c>
      <c r="S9261" s="7">
        <v>101.0857</v>
      </c>
      <c r="T9261" t="s">
        <v>46</v>
      </c>
      <c r="U9261" t="s">
        <v>34384</v>
      </c>
      <c r="X9261" t="s">
        <v>34181</v>
      </c>
      <c r="Y9261" t="s">
        <v>19854</v>
      </c>
      <c r="Z9261" t="s">
        <v>21007</v>
      </c>
      <c r="AA9261" t="s">
        <v>34385</v>
      </c>
      <c r="AC9261" t="s">
        <v>34386</v>
      </c>
      <c r="AG9261" t="s">
        <v>34387</v>
      </c>
      <c r="AH9261" s="8">
        <v>1106813</v>
      </c>
      <c r="AI9261" t="s">
        <v>34388</v>
      </c>
      <c r="AJ9261" t="s">
        <v>34389</v>
      </c>
    </row>
    <row r="9262" spans="1:36" ht="17.25" hidden="1" customHeight="1" x14ac:dyDescent="0.2">
      <c r="A9262" s="4" t="s">
        <v>34382</v>
      </c>
      <c r="B9262" t="s">
        <v>34179</v>
      </c>
      <c r="C9262" t="s">
        <v>34383</v>
      </c>
      <c r="E9262" t="s">
        <v>56</v>
      </c>
      <c r="F9262" t="s">
        <v>41</v>
      </c>
      <c r="G9262" s="5">
        <v>357</v>
      </c>
      <c r="H9262" t="s">
        <v>42</v>
      </c>
      <c r="I9262" t="s">
        <v>43</v>
      </c>
      <c r="J9262" t="s">
        <v>44</v>
      </c>
      <c r="N9262" s="27">
        <v>2003</v>
      </c>
      <c r="P9262" s="24">
        <v>2028</v>
      </c>
      <c r="R9262" s="7">
        <v>13.053599999999999</v>
      </c>
      <c r="S9262" s="7">
        <v>101.0857</v>
      </c>
      <c r="T9262" t="s">
        <v>46</v>
      </c>
      <c r="U9262" t="s">
        <v>34384</v>
      </c>
      <c r="X9262" t="s">
        <v>34181</v>
      </c>
      <c r="Y9262" t="s">
        <v>19854</v>
      </c>
      <c r="Z9262" t="s">
        <v>21007</v>
      </c>
      <c r="AA9262" t="s">
        <v>34385</v>
      </c>
      <c r="AC9262" t="s">
        <v>34386</v>
      </c>
      <c r="AG9262" t="s">
        <v>34387</v>
      </c>
      <c r="AH9262" s="8">
        <v>1171709</v>
      </c>
      <c r="AI9262" t="s">
        <v>34388</v>
      </c>
      <c r="AJ9262" t="s">
        <v>34390</v>
      </c>
    </row>
    <row r="9263" spans="1:36" ht="17.25" hidden="1" customHeight="1" x14ac:dyDescent="0.2">
      <c r="A9263" s="4" t="s">
        <v>34391</v>
      </c>
      <c r="B9263" t="s">
        <v>34179</v>
      </c>
      <c r="C9263" t="s">
        <v>34392</v>
      </c>
      <c r="D9263" t="s">
        <v>34393</v>
      </c>
      <c r="E9263" t="s">
        <v>40</v>
      </c>
      <c r="F9263" t="s">
        <v>86</v>
      </c>
      <c r="G9263" s="5">
        <v>124</v>
      </c>
      <c r="H9263" t="s">
        <v>42</v>
      </c>
      <c r="I9263" t="s">
        <v>43</v>
      </c>
      <c r="J9263" t="s">
        <v>44</v>
      </c>
      <c r="N9263" s="27">
        <v>1998</v>
      </c>
      <c r="R9263" s="7">
        <v>12.695363</v>
      </c>
      <c r="S9263" s="7">
        <v>101.1288449</v>
      </c>
      <c r="T9263" t="s">
        <v>504</v>
      </c>
      <c r="U9263" t="s">
        <v>34353</v>
      </c>
      <c r="X9263" t="s">
        <v>34199</v>
      </c>
      <c r="Y9263" t="s">
        <v>19854</v>
      </c>
      <c r="Z9263" t="s">
        <v>21007</v>
      </c>
      <c r="AC9263" t="s">
        <v>34394</v>
      </c>
      <c r="AI9263" t="s">
        <v>34395</v>
      </c>
      <c r="AJ9263" t="s">
        <v>34396</v>
      </c>
    </row>
    <row r="9264" spans="1:36" ht="17.25" hidden="1" customHeight="1" x14ac:dyDescent="0.2">
      <c r="A9264" s="4" t="s">
        <v>34391</v>
      </c>
      <c r="B9264" t="s">
        <v>34179</v>
      </c>
      <c r="C9264" t="s">
        <v>34392</v>
      </c>
      <c r="D9264" t="s">
        <v>34393</v>
      </c>
      <c r="E9264" t="s">
        <v>56</v>
      </c>
      <c r="F9264" t="s">
        <v>86</v>
      </c>
      <c r="G9264" s="5">
        <v>124</v>
      </c>
      <c r="H9264" t="s">
        <v>42</v>
      </c>
      <c r="I9264" t="s">
        <v>43</v>
      </c>
      <c r="J9264" t="s">
        <v>44</v>
      </c>
      <c r="N9264" s="27" t="s">
        <v>45</v>
      </c>
      <c r="R9264" s="7">
        <v>12.695363</v>
      </c>
      <c r="S9264" s="7">
        <v>101.1288449</v>
      </c>
      <c r="T9264" t="s">
        <v>504</v>
      </c>
      <c r="U9264" t="s">
        <v>34353</v>
      </c>
      <c r="X9264" t="s">
        <v>34199</v>
      </c>
      <c r="Y9264" t="s">
        <v>19854</v>
      </c>
      <c r="Z9264" t="s">
        <v>21007</v>
      </c>
      <c r="AC9264" t="s">
        <v>34394</v>
      </c>
      <c r="AI9264" t="s">
        <v>34395</v>
      </c>
      <c r="AJ9264" t="s">
        <v>34397</v>
      </c>
    </row>
    <row r="9265" spans="1:36" ht="17.25" hidden="1" customHeight="1" x14ac:dyDescent="0.2">
      <c r="A9265" s="4" t="s">
        <v>34398</v>
      </c>
      <c r="B9265" t="s">
        <v>34179</v>
      </c>
      <c r="C9265" t="s">
        <v>34399</v>
      </c>
      <c r="E9265" t="s">
        <v>63</v>
      </c>
      <c r="F9265" t="s">
        <v>86</v>
      </c>
      <c r="G9265" s="5">
        <v>120</v>
      </c>
      <c r="H9265" t="s">
        <v>42</v>
      </c>
      <c r="I9265" t="s">
        <v>43</v>
      </c>
      <c r="J9265" t="s">
        <v>44</v>
      </c>
      <c r="N9265" s="27">
        <v>2000</v>
      </c>
      <c r="R9265" s="7">
        <v>13.007400000000001</v>
      </c>
      <c r="S9265" s="7">
        <v>101.137</v>
      </c>
      <c r="T9265" t="s">
        <v>46</v>
      </c>
      <c r="U9265" t="s">
        <v>34198</v>
      </c>
      <c r="X9265" t="s">
        <v>34199</v>
      </c>
      <c r="Y9265" t="s">
        <v>19854</v>
      </c>
      <c r="Z9265" t="s">
        <v>21007</v>
      </c>
      <c r="AA9265" t="s">
        <v>34400</v>
      </c>
      <c r="AC9265" t="s">
        <v>34401</v>
      </c>
      <c r="AG9265" t="s">
        <v>34402</v>
      </c>
      <c r="AH9265" s="8" t="s">
        <v>34403</v>
      </c>
      <c r="AI9265" t="s">
        <v>34404</v>
      </c>
      <c r="AJ9265" t="s">
        <v>34405</v>
      </c>
    </row>
    <row r="9266" spans="1:36" ht="17.25" hidden="1" customHeight="1" x14ac:dyDescent="0.2">
      <c r="A9266" s="4" t="s">
        <v>34398</v>
      </c>
      <c r="B9266" t="s">
        <v>34179</v>
      </c>
      <c r="C9266" t="s">
        <v>34399</v>
      </c>
      <c r="E9266" t="s">
        <v>75</v>
      </c>
      <c r="F9266" t="s">
        <v>86</v>
      </c>
      <c r="G9266" s="5">
        <v>110</v>
      </c>
      <c r="H9266" t="s">
        <v>42</v>
      </c>
      <c r="I9266" t="s">
        <v>43</v>
      </c>
      <c r="J9266" t="s">
        <v>44</v>
      </c>
      <c r="N9266" s="27">
        <v>2012</v>
      </c>
      <c r="R9266" s="7">
        <v>13.007400000000001</v>
      </c>
      <c r="S9266" s="7">
        <v>101.137</v>
      </c>
      <c r="T9266" t="s">
        <v>46</v>
      </c>
      <c r="U9266" t="s">
        <v>34198</v>
      </c>
      <c r="X9266" t="s">
        <v>34199</v>
      </c>
      <c r="Y9266" t="s">
        <v>19854</v>
      </c>
      <c r="Z9266" t="s">
        <v>21007</v>
      </c>
      <c r="AC9266" t="s">
        <v>34401</v>
      </c>
      <c r="AG9266" t="s">
        <v>34402</v>
      </c>
      <c r="AH9266" s="27" t="s">
        <v>34406</v>
      </c>
      <c r="AI9266" t="s">
        <v>34404</v>
      </c>
      <c r="AJ9266" t="s">
        <v>34407</v>
      </c>
    </row>
    <row r="9267" spans="1:36" ht="17.25" hidden="1" customHeight="1" x14ac:dyDescent="0.2">
      <c r="A9267" s="4" t="s">
        <v>34551</v>
      </c>
      <c r="B9267" t="s">
        <v>34179</v>
      </c>
      <c r="C9267" t="s">
        <v>34552</v>
      </c>
      <c r="D9267" t="s">
        <v>34553</v>
      </c>
      <c r="E9267" t="s">
        <v>40</v>
      </c>
      <c r="F9267" t="s">
        <v>86</v>
      </c>
      <c r="G9267" s="5">
        <v>734</v>
      </c>
      <c r="H9267" t="s">
        <v>42</v>
      </c>
      <c r="I9267" t="s">
        <v>43</v>
      </c>
      <c r="J9267" t="s">
        <v>45</v>
      </c>
      <c r="N9267" s="27">
        <v>2007</v>
      </c>
      <c r="R9267" s="7">
        <v>14.605</v>
      </c>
      <c r="S9267" s="7">
        <v>101.02589999999999</v>
      </c>
      <c r="T9267" t="s">
        <v>46</v>
      </c>
      <c r="U9267" t="s">
        <v>34554</v>
      </c>
      <c r="X9267" t="s">
        <v>34436</v>
      </c>
      <c r="Y9267" t="s">
        <v>19854</v>
      </c>
      <c r="Z9267" t="s">
        <v>21007</v>
      </c>
      <c r="AA9267" t="s">
        <v>34555</v>
      </c>
      <c r="AG9267" t="s">
        <v>34556</v>
      </c>
      <c r="AH9267" s="8" t="s">
        <v>34557</v>
      </c>
      <c r="AI9267" t="s">
        <v>34558</v>
      </c>
      <c r="AJ9267" t="s">
        <v>34559</v>
      </c>
    </row>
    <row r="9268" spans="1:36" ht="17.25" hidden="1" customHeight="1" x14ac:dyDescent="0.2">
      <c r="A9268" s="4" t="s">
        <v>34551</v>
      </c>
      <c r="B9268" t="s">
        <v>34179</v>
      </c>
      <c r="C9268" t="s">
        <v>34552</v>
      </c>
      <c r="D9268" t="s">
        <v>34553</v>
      </c>
      <c r="E9268" t="s">
        <v>56</v>
      </c>
      <c r="F9268" t="s">
        <v>86</v>
      </c>
      <c r="G9268" s="5">
        <v>734</v>
      </c>
      <c r="H9268" t="s">
        <v>42</v>
      </c>
      <c r="I9268" t="s">
        <v>43</v>
      </c>
      <c r="J9268" t="s">
        <v>45</v>
      </c>
      <c r="N9268" s="27">
        <v>2008</v>
      </c>
      <c r="R9268" s="7">
        <v>14.605</v>
      </c>
      <c r="S9268" s="7">
        <v>101.02589999999999</v>
      </c>
      <c r="T9268" t="s">
        <v>46</v>
      </c>
      <c r="U9268" t="s">
        <v>34554</v>
      </c>
      <c r="X9268" t="s">
        <v>34436</v>
      </c>
      <c r="Y9268" t="s">
        <v>19854</v>
      </c>
      <c r="Z9268" t="s">
        <v>21007</v>
      </c>
      <c r="AG9268" t="s">
        <v>34556</v>
      </c>
      <c r="AH9268" s="8" t="s">
        <v>34560</v>
      </c>
      <c r="AI9268" t="s">
        <v>34558</v>
      </c>
      <c r="AJ9268" t="s">
        <v>34561</v>
      </c>
    </row>
    <row r="9269" spans="1:36" ht="17.25" hidden="1" customHeight="1" x14ac:dyDescent="0.2">
      <c r="A9269" s="4" t="s">
        <v>34586</v>
      </c>
      <c r="B9269" t="s">
        <v>34179</v>
      </c>
      <c r="C9269" t="s">
        <v>34587</v>
      </c>
      <c r="D9269" t="s">
        <v>34588</v>
      </c>
      <c r="E9269" t="s">
        <v>40</v>
      </c>
      <c r="F9269" t="s">
        <v>64</v>
      </c>
      <c r="G9269" s="5">
        <v>315</v>
      </c>
      <c r="H9269" t="s">
        <v>42</v>
      </c>
      <c r="I9269" t="s">
        <v>240</v>
      </c>
      <c r="J9269" t="s">
        <v>45</v>
      </c>
      <c r="M9269" t="s">
        <v>559</v>
      </c>
      <c r="N9269" s="27">
        <v>2004</v>
      </c>
      <c r="R9269" s="7">
        <v>7.9934000000000003</v>
      </c>
      <c r="S9269" s="7">
        <v>99.048199999999994</v>
      </c>
      <c r="T9269" t="s">
        <v>46</v>
      </c>
      <c r="U9269" t="s">
        <v>34589</v>
      </c>
      <c r="X9269" t="s">
        <v>34590</v>
      </c>
      <c r="Y9269" t="s">
        <v>19854</v>
      </c>
      <c r="Z9269" t="s">
        <v>21007</v>
      </c>
      <c r="AA9269" t="s">
        <v>34591</v>
      </c>
      <c r="AG9269" t="s">
        <v>34592</v>
      </c>
      <c r="AH9269" s="8">
        <v>1126384</v>
      </c>
      <c r="AI9269" t="s">
        <v>34593</v>
      </c>
      <c r="AJ9269" t="s">
        <v>34594</v>
      </c>
    </row>
    <row r="9270" spans="1:36" ht="17.25" hidden="1" customHeight="1" x14ac:dyDescent="0.2">
      <c r="A9270" s="4" t="s">
        <v>34595</v>
      </c>
      <c r="B9270" t="s">
        <v>34179</v>
      </c>
      <c r="C9270" t="s">
        <v>34596</v>
      </c>
      <c r="E9270" t="s">
        <v>56</v>
      </c>
      <c r="F9270" t="s">
        <v>86</v>
      </c>
      <c r="G9270" s="5">
        <v>56</v>
      </c>
      <c r="H9270" t="s">
        <v>42</v>
      </c>
      <c r="I9270" t="s">
        <v>43</v>
      </c>
      <c r="J9270" t="s">
        <v>44</v>
      </c>
      <c r="N9270" s="27">
        <v>2009</v>
      </c>
      <c r="R9270" s="7">
        <v>13.0913</v>
      </c>
      <c r="S9270" s="7">
        <v>100.8943</v>
      </c>
      <c r="T9270" t="s">
        <v>46</v>
      </c>
      <c r="U9270" t="s">
        <v>34597</v>
      </c>
      <c r="X9270" t="s">
        <v>34181</v>
      </c>
      <c r="Y9270" t="s">
        <v>19854</v>
      </c>
      <c r="Z9270" t="s">
        <v>21007</v>
      </c>
      <c r="AG9270" t="s">
        <v>34603</v>
      </c>
      <c r="AH9270" s="8" t="s">
        <v>34604</v>
      </c>
      <c r="AI9270" t="s">
        <v>34601</v>
      </c>
      <c r="AJ9270" t="s">
        <v>34605</v>
      </c>
    </row>
    <row r="9271" spans="1:36" ht="17.25" hidden="1" customHeight="1" x14ac:dyDescent="0.2">
      <c r="A9271" s="4" t="s">
        <v>34614</v>
      </c>
      <c r="B9271" t="s">
        <v>34179</v>
      </c>
      <c r="C9271" t="s">
        <v>34615</v>
      </c>
      <c r="E9271" t="s">
        <v>40</v>
      </c>
      <c r="F9271" t="s">
        <v>86</v>
      </c>
      <c r="G9271" s="5">
        <v>112</v>
      </c>
      <c r="H9271" t="s">
        <v>42</v>
      </c>
      <c r="I9271" t="s">
        <v>43</v>
      </c>
      <c r="J9271" t="s">
        <v>44</v>
      </c>
      <c r="N9271" s="27">
        <v>1998</v>
      </c>
      <c r="R9271" s="7">
        <v>12.706284999999999</v>
      </c>
      <c r="S9271" s="7">
        <v>101.151363</v>
      </c>
      <c r="T9271" t="s">
        <v>46</v>
      </c>
      <c r="U9271" t="s">
        <v>34353</v>
      </c>
      <c r="X9271" t="s">
        <v>34199</v>
      </c>
      <c r="Y9271" t="s">
        <v>19854</v>
      </c>
      <c r="Z9271" t="s">
        <v>21007</v>
      </c>
      <c r="AC9271" t="s">
        <v>34616</v>
      </c>
      <c r="AG9271" t="s">
        <v>34617</v>
      </c>
      <c r="AH9271" s="8" t="s">
        <v>34618</v>
      </c>
      <c r="AI9271" t="s">
        <v>34619</v>
      </c>
      <c r="AJ9271" t="s">
        <v>34620</v>
      </c>
    </row>
    <row r="9272" spans="1:36" ht="17.25" hidden="1" customHeight="1" x14ac:dyDescent="0.2">
      <c r="A9272" s="4" t="s">
        <v>34621</v>
      </c>
      <c r="B9272" t="s">
        <v>34179</v>
      </c>
      <c r="C9272" t="s">
        <v>34622</v>
      </c>
      <c r="D9272" t="s">
        <v>34623</v>
      </c>
      <c r="E9272" t="s">
        <v>40</v>
      </c>
      <c r="F9272" t="s">
        <v>41</v>
      </c>
      <c r="G9272" s="25">
        <v>355</v>
      </c>
      <c r="H9272" t="s">
        <v>42</v>
      </c>
      <c r="I9272" t="s">
        <v>43</v>
      </c>
      <c r="J9272" t="s">
        <v>45</v>
      </c>
      <c r="N9272" s="8">
        <v>1992</v>
      </c>
      <c r="P9272" s="24">
        <v>2025</v>
      </c>
      <c r="R9272" s="7">
        <v>16.681999999999999</v>
      </c>
      <c r="S9272" s="7">
        <v>102.7422</v>
      </c>
      <c r="T9272" t="s">
        <v>46</v>
      </c>
      <c r="U9272" t="s">
        <v>34624</v>
      </c>
      <c r="X9272" t="s">
        <v>34625</v>
      </c>
      <c r="Y9272" t="s">
        <v>19854</v>
      </c>
      <c r="Z9272" t="s">
        <v>21007</v>
      </c>
      <c r="AA9272" t="s">
        <v>34626</v>
      </c>
      <c r="AG9272" t="s">
        <v>34627</v>
      </c>
      <c r="AH9272" s="8" t="s">
        <v>34628</v>
      </c>
      <c r="AI9272" t="s">
        <v>34629</v>
      </c>
      <c r="AJ9272" t="s">
        <v>34630</v>
      </c>
    </row>
    <row r="9273" spans="1:36" ht="17.25" hidden="1" customHeight="1" x14ac:dyDescent="0.2">
      <c r="A9273" s="4" t="s">
        <v>34621</v>
      </c>
      <c r="B9273" t="s">
        <v>34179</v>
      </c>
      <c r="C9273" t="s">
        <v>34622</v>
      </c>
      <c r="D9273" t="s">
        <v>34623</v>
      </c>
      <c r="E9273" t="s">
        <v>56</v>
      </c>
      <c r="F9273" t="s">
        <v>41</v>
      </c>
      <c r="G9273" s="25">
        <v>355</v>
      </c>
      <c r="H9273" t="s">
        <v>42</v>
      </c>
      <c r="I9273" t="s">
        <v>43</v>
      </c>
      <c r="J9273" t="s">
        <v>45</v>
      </c>
      <c r="N9273" s="8">
        <v>1994</v>
      </c>
      <c r="P9273" s="24">
        <v>2025</v>
      </c>
      <c r="R9273" s="7">
        <v>16.681999999999999</v>
      </c>
      <c r="S9273" s="7">
        <v>102.7422</v>
      </c>
      <c r="T9273" t="s">
        <v>46</v>
      </c>
      <c r="U9273" t="s">
        <v>34624</v>
      </c>
      <c r="X9273" t="s">
        <v>34625</v>
      </c>
      <c r="Y9273" t="s">
        <v>19854</v>
      </c>
      <c r="Z9273" t="s">
        <v>21007</v>
      </c>
      <c r="AA9273" t="s">
        <v>34626</v>
      </c>
      <c r="AG9273" t="s">
        <v>34627</v>
      </c>
      <c r="AH9273" s="8" t="s">
        <v>34631</v>
      </c>
      <c r="AI9273" t="s">
        <v>34629</v>
      </c>
      <c r="AJ9273" t="s">
        <v>34632</v>
      </c>
    </row>
    <row r="9274" spans="1:36" ht="17.25" hidden="1" customHeight="1" x14ac:dyDescent="0.2">
      <c r="A9274" s="4" t="s">
        <v>34649</v>
      </c>
      <c r="B9274" t="s">
        <v>34179</v>
      </c>
      <c r="C9274" t="s">
        <v>34650</v>
      </c>
      <c r="D9274" t="s">
        <v>34651</v>
      </c>
      <c r="E9274" t="s">
        <v>40</v>
      </c>
      <c r="F9274" t="s">
        <v>86</v>
      </c>
      <c r="G9274" s="25">
        <v>113</v>
      </c>
      <c r="H9274" t="s">
        <v>42</v>
      </c>
      <c r="I9274" t="s">
        <v>43</v>
      </c>
      <c r="J9274" t="s">
        <v>44</v>
      </c>
      <c r="N9274" s="8">
        <v>2000</v>
      </c>
      <c r="R9274" s="7">
        <v>14.378885</v>
      </c>
      <c r="S9274" s="7">
        <v>100.837149</v>
      </c>
      <c r="T9274" t="s">
        <v>46</v>
      </c>
      <c r="U9274" t="s">
        <v>34456</v>
      </c>
      <c r="X9274" t="s">
        <v>34436</v>
      </c>
      <c r="Y9274" t="s">
        <v>19854</v>
      </c>
      <c r="Z9274" t="s">
        <v>21007</v>
      </c>
      <c r="AA9274" t="s">
        <v>34652</v>
      </c>
      <c r="AG9274" t="s">
        <v>34653</v>
      </c>
      <c r="AH9274" s="8" t="s">
        <v>34654</v>
      </c>
      <c r="AI9274" t="s">
        <v>34655</v>
      </c>
      <c r="AJ9274" t="s">
        <v>34656</v>
      </c>
    </row>
    <row r="9275" spans="1:36" ht="17.25" hidden="1" customHeight="1" x14ac:dyDescent="0.2">
      <c r="A9275" s="4" t="s">
        <v>34667</v>
      </c>
      <c r="B9275" t="s">
        <v>34179</v>
      </c>
      <c r="C9275" t="s">
        <v>34668</v>
      </c>
      <c r="D9275" t="s">
        <v>34669</v>
      </c>
      <c r="E9275" t="s">
        <v>40</v>
      </c>
      <c r="F9275" t="s">
        <v>86</v>
      </c>
      <c r="G9275" s="25">
        <v>670</v>
      </c>
      <c r="H9275" t="s">
        <v>42</v>
      </c>
      <c r="I9275" t="s">
        <v>43</v>
      </c>
      <c r="J9275" t="s">
        <v>45</v>
      </c>
      <c r="N9275" s="8">
        <v>2010</v>
      </c>
      <c r="R9275" s="7">
        <v>13.812900000000001</v>
      </c>
      <c r="S9275" s="7">
        <v>100.50920000000001</v>
      </c>
      <c r="T9275" t="s">
        <v>46</v>
      </c>
      <c r="U9275" t="s">
        <v>34670</v>
      </c>
      <c r="X9275" t="s">
        <v>34671</v>
      </c>
      <c r="Y9275" t="s">
        <v>19854</v>
      </c>
      <c r="Z9275" t="s">
        <v>21007</v>
      </c>
      <c r="AA9275" t="s">
        <v>34672</v>
      </c>
      <c r="AG9275" t="s">
        <v>34673</v>
      </c>
      <c r="AH9275" s="8" t="s">
        <v>34674</v>
      </c>
      <c r="AI9275" t="s">
        <v>34675</v>
      </c>
      <c r="AJ9275" t="s">
        <v>34676</v>
      </c>
    </row>
    <row r="9276" spans="1:36" ht="17.25" hidden="1" customHeight="1" x14ac:dyDescent="0.2">
      <c r="A9276" s="4" t="s">
        <v>34690</v>
      </c>
      <c r="B9276" t="s">
        <v>34179</v>
      </c>
      <c r="C9276" t="s">
        <v>34691</v>
      </c>
      <c r="E9276" t="s">
        <v>40</v>
      </c>
      <c r="F9276" t="s">
        <v>41</v>
      </c>
      <c r="G9276" s="25">
        <v>725</v>
      </c>
      <c r="H9276" t="s">
        <v>42</v>
      </c>
      <c r="I9276" t="s">
        <v>43</v>
      </c>
      <c r="J9276" t="s">
        <v>45</v>
      </c>
      <c r="N9276" s="8">
        <v>2002</v>
      </c>
      <c r="R9276" s="7">
        <v>13.597899999999999</v>
      </c>
      <c r="S9276" s="7">
        <v>99.884100000000004</v>
      </c>
      <c r="T9276" t="s">
        <v>46</v>
      </c>
      <c r="U9276" t="s">
        <v>34692</v>
      </c>
      <c r="X9276" t="s">
        <v>34276</v>
      </c>
      <c r="Y9276" t="s">
        <v>19854</v>
      </c>
      <c r="Z9276" t="s">
        <v>21007</v>
      </c>
      <c r="AA9276" t="s">
        <v>34693</v>
      </c>
      <c r="AG9276" t="s">
        <v>34694</v>
      </c>
      <c r="AH9276" s="8" t="s">
        <v>34695</v>
      </c>
      <c r="AI9276" t="s">
        <v>34696</v>
      </c>
      <c r="AJ9276" t="s">
        <v>34697</v>
      </c>
    </row>
    <row r="9277" spans="1:36" ht="17.25" hidden="1" customHeight="1" x14ac:dyDescent="0.2">
      <c r="A9277" s="4" t="s">
        <v>34690</v>
      </c>
      <c r="B9277" t="s">
        <v>34179</v>
      </c>
      <c r="C9277" t="s">
        <v>34691</v>
      </c>
      <c r="E9277" t="s">
        <v>56</v>
      </c>
      <c r="F9277" t="s">
        <v>41</v>
      </c>
      <c r="G9277" s="25">
        <v>725</v>
      </c>
      <c r="H9277" t="s">
        <v>42</v>
      </c>
      <c r="I9277" t="s">
        <v>43</v>
      </c>
      <c r="J9277" t="s">
        <v>45</v>
      </c>
      <c r="N9277" s="8">
        <v>2002</v>
      </c>
      <c r="R9277" s="7">
        <v>13.597899999999999</v>
      </c>
      <c r="S9277" s="7">
        <v>99.884100000000004</v>
      </c>
      <c r="T9277" t="s">
        <v>46</v>
      </c>
      <c r="U9277" t="s">
        <v>34692</v>
      </c>
      <c r="X9277" t="s">
        <v>34276</v>
      </c>
      <c r="Y9277" t="s">
        <v>19854</v>
      </c>
      <c r="Z9277" t="s">
        <v>21007</v>
      </c>
      <c r="AG9277" t="s">
        <v>34694</v>
      </c>
      <c r="AH9277" s="8" t="s">
        <v>34698</v>
      </c>
      <c r="AI9277" t="s">
        <v>34696</v>
      </c>
      <c r="AJ9277" t="s">
        <v>34699</v>
      </c>
    </row>
    <row r="9278" spans="1:36" ht="17.25" hidden="1" customHeight="1" x14ac:dyDescent="0.2">
      <c r="A9278" s="4" t="s">
        <v>34690</v>
      </c>
      <c r="B9278" t="s">
        <v>34179</v>
      </c>
      <c r="C9278" t="s">
        <v>34691</v>
      </c>
      <c r="E9278" t="s">
        <v>58</v>
      </c>
      <c r="F9278" t="s">
        <v>41</v>
      </c>
      <c r="G9278" s="25">
        <v>725</v>
      </c>
      <c r="H9278" t="s">
        <v>42</v>
      </c>
      <c r="I9278" t="s">
        <v>43</v>
      </c>
      <c r="J9278" t="s">
        <v>45</v>
      </c>
      <c r="N9278" s="8">
        <v>2002</v>
      </c>
      <c r="R9278" s="7">
        <v>13.597899999999999</v>
      </c>
      <c r="S9278" s="7">
        <v>99.884100000000004</v>
      </c>
      <c r="T9278" t="s">
        <v>46</v>
      </c>
      <c r="U9278" t="s">
        <v>34692</v>
      </c>
      <c r="X9278" t="s">
        <v>34276</v>
      </c>
      <c r="Y9278" t="s">
        <v>19854</v>
      </c>
      <c r="Z9278" t="s">
        <v>21007</v>
      </c>
      <c r="AG9278" t="s">
        <v>34694</v>
      </c>
      <c r="AH9278" s="8" t="s">
        <v>34700</v>
      </c>
      <c r="AI9278" t="s">
        <v>34696</v>
      </c>
      <c r="AJ9278" t="s">
        <v>34701</v>
      </c>
    </row>
    <row r="9279" spans="1:36" ht="17.25" hidden="1" customHeight="1" x14ac:dyDescent="0.2">
      <c r="A9279" s="4" t="s">
        <v>34690</v>
      </c>
      <c r="B9279" t="s">
        <v>34179</v>
      </c>
      <c r="C9279" t="s">
        <v>34691</v>
      </c>
      <c r="E9279" t="s">
        <v>191</v>
      </c>
      <c r="F9279" t="s">
        <v>64</v>
      </c>
      <c r="G9279" s="25">
        <v>735</v>
      </c>
      <c r="H9279" t="s">
        <v>42</v>
      </c>
      <c r="I9279" t="s">
        <v>65</v>
      </c>
      <c r="J9279" t="s">
        <v>45</v>
      </c>
      <c r="N9279" s="8">
        <v>2008</v>
      </c>
      <c r="R9279" s="7">
        <v>13.597899999999999</v>
      </c>
      <c r="S9279" s="7">
        <v>99.884100000000004</v>
      </c>
      <c r="T9279" t="s">
        <v>46</v>
      </c>
      <c r="U9279" t="s">
        <v>34692</v>
      </c>
      <c r="X9279" t="s">
        <v>34276</v>
      </c>
      <c r="Y9279" t="s">
        <v>19854</v>
      </c>
      <c r="Z9279" t="s">
        <v>21007</v>
      </c>
      <c r="AG9279" t="s">
        <v>34694</v>
      </c>
      <c r="AH9279" s="24">
        <v>1142596</v>
      </c>
      <c r="AI9279" t="s">
        <v>34696</v>
      </c>
      <c r="AJ9279" t="s">
        <v>34702</v>
      </c>
    </row>
    <row r="9280" spans="1:36" ht="17.25" hidden="1" customHeight="1" x14ac:dyDescent="0.2">
      <c r="A9280" s="4" t="s">
        <v>34690</v>
      </c>
      <c r="B9280" t="s">
        <v>34179</v>
      </c>
      <c r="C9280" t="s">
        <v>34691</v>
      </c>
      <c r="E9280" t="s">
        <v>335</v>
      </c>
      <c r="F9280" t="s">
        <v>64</v>
      </c>
      <c r="G9280" s="25">
        <v>735</v>
      </c>
      <c r="H9280" t="s">
        <v>42</v>
      </c>
      <c r="I9280" t="s">
        <v>65</v>
      </c>
      <c r="J9280" t="s">
        <v>45</v>
      </c>
      <c r="N9280" s="8">
        <v>2008</v>
      </c>
      <c r="R9280" s="7">
        <v>13.597899999999999</v>
      </c>
      <c r="S9280" s="7">
        <v>99.884100000000004</v>
      </c>
      <c r="T9280" t="s">
        <v>46</v>
      </c>
      <c r="U9280" t="s">
        <v>34692</v>
      </c>
      <c r="X9280" t="s">
        <v>34276</v>
      </c>
      <c r="Y9280" t="s">
        <v>19854</v>
      </c>
      <c r="Z9280" t="s">
        <v>21007</v>
      </c>
      <c r="AG9280" t="s">
        <v>34694</v>
      </c>
      <c r="AH9280" s="24">
        <v>1142597</v>
      </c>
      <c r="AI9280" t="s">
        <v>34696</v>
      </c>
      <c r="AJ9280" t="s">
        <v>34703</v>
      </c>
    </row>
    <row r="9281" spans="1:36" ht="17.25" hidden="1" customHeight="1" x14ac:dyDescent="0.2">
      <c r="A9281" s="4" t="s">
        <v>34704</v>
      </c>
      <c r="B9281" t="s">
        <v>34179</v>
      </c>
      <c r="C9281" t="s">
        <v>34705</v>
      </c>
      <c r="D9281" t="s">
        <v>34706</v>
      </c>
      <c r="E9281" t="s">
        <v>40</v>
      </c>
      <c r="F9281" t="s">
        <v>86</v>
      </c>
      <c r="G9281" s="25">
        <v>700</v>
      </c>
      <c r="H9281" t="s">
        <v>42</v>
      </c>
      <c r="I9281" t="s">
        <v>43</v>
      </c>
      <c r="J9281" t="s">
        <v>44</v>
      </c>
      <c r="N9281" s="8">
        <v>2008</v>
      </c>
      <c r="R9281" s="7">
        <v>13.6068</v>
      </c>
      <c r="S9281" s="7">
        <v>99.890199999999993</v>
      </c>
      <c r="T9281" t="s">
        <v>46</v>
      </c>
      <c r="U9281" t="s">
        <v>34692</v>
      </c>
      <c r="X9281" t="s">
        <v>34276</v>
      </c>
      <c r="Y9281" t="s">
        <v>19854</v>
      </c>
      <c r="Z9281" t="s">
        <v>21007</v>
      </c>
      <c r="AA9281" t="s">
        <v>34707</v>
      </c>
      <c r="AG9281" t="s">
        <v>34708</v>
      </c>
      <c r="AH9281" s="8" t="s">
        <v>34709</v>
      </c>
      <c r="AI9281" t="s">
        <v>34710</v>
      </c>
      <c r="AJ9281" t="s">
        <v>34711</v>
      </c>
    </row>
    <row r="9282" spans="1:36" ht="17.25" hidden="1" customHeight="1" x14ac:dyDescent="0.2">
      <c r="A9282" s="4" t="s">
        <v>34704</v>
      </c>
      <c r="B9282" t="s">
        <v>34179</v>
      </c>
      <c r="C9282" t="s">
        <v>34705</v>
      </c>
      <c r="D9282" t="s">
        <v>34706</v>
      </c>
      <c r="E9282" t="s">
        <v>56</v>
      </c>
      <c r="F9282" t="s">
        <v>86</v>
      </c>
      <c r="G9282" s="25">
        <v>700</v>
      </c>
      <c r="H9282" t="s">
        <v>42</v>
      </c>
      <c r="I9282" t="s">
        <v>43</v>
      </c>
      <c r="J9282" t="s">
        <v>44</v>
      </c>
      <c r="N9282" s="8">
        <v>2008</v>
      </c>
      <c r="R9282" s="7">
        <v>13.6068</v>
      </c>
      <c r="S9282" s="7">
        <v>99.890199999999993</v>
      </c>
      <c r="T9282" t="s">
        <v>46</v>
      </c>
      <c r="U9282" t="s">
        <v>34692</v>
      </c>
      <c r="X9282" t="s">
        <v>34276</v>
      </c>
      <c r="Y9282" t="s">
        <v>19854</v>
      </c>
      <c r="Z9282" t="s">
        <v>21007</v>
      </c>
      <c r="AG9282" t="s">
        <v>34708</v>
      </c>
      <c r="AH9282" s="8" t="s">
        <v>34712</v>
      </c>
      <c r="AI9282" t="s">
        <v>34710</v>
      </c>
      <c r="AJ9282" t="s">
        <v>34713</v>
      </c>
    </row>
    <row r="9283" spans="1:36" ht="17.25" hidden="1" customHeight="1" x14ac:dyDescent="0.2">
      <c r="A9283" s="4" t="s">
        <v>34731</v>
      </c>
      <c r="B9283" t="s">
        <v>34179</v>
      </c>
      <c r="C9283" t="s">
        <v>34732</v>
      </c>
      <c r="E9283" t="s">
        <v>40</v>
      </c>
      <c r="F9283" t="s">
        <v>86</v>
      </c>
      <c r="G9283" s="25">
        <v>160</v>
      </c>
      <c r="H9283" t="s">
        <v>42</v>
      </c>
      <c r="I9283" t="s">
        <v>43</v>
      </c>
      <c r="J9283" t="s">
        <v>45</v>
      </c>
      <c r="N9283" s="8">
        <v>2007</v>
      </c>
      <c r="P9283" s="25"/>
      <c r="R9283" s="7">
        <v>12.790557</v>
      </c>
      <c r="S9283" s="7">
        <v>101.24585999999999</v>
      </c>
      <c r="T9283" t="s">
        <v>46</v>
      </c>
      <c r="U9283" t="s">
        <v>34464</v>
      </c>
      <c r="X9283" t="s">
        <v>34199</v>
      </c>
      <c r="Y9283" t="s">
        <v>19854</v>
      </c>
      <c r="Z9283" t="s">
        <v>21007</v>
      </c>
      <c r="AG9283" t="s">
        <v>34733</v>
      </c>
      <c r="AH9283" s="8" t="s">
        <v>34734</v>
      </c>
      <c r="AI9283" t="s">
        <v>34735</v>
      </c>
      <c r="AJ9283" t="s">
        <v>34736</v>
      </c>
    </row>
    <row r="9284" spans="1:36" ht="17.25" hidden="1" customHeight="1" x14ac:dyDescent="0.2">
      <c r="A9284" s="4" t="s">
        <v>34744</v>
      </c>
      <c r="B9284" t="s">
        <v>34179</v>
      </c>
      <c r="C9284" t="s">
        <v>34745</v>
      </c>
      <c r="E9284" t="s">
        <v>40</v>
      </c>
      <c r="F9284" t="s">
        <v>86</v>
      </c>
      <c r="G9284" s="25">
        <v>174</v>
      </c>
      <c r="H9284" t="s">
        <v>42</v>
      </c>
      <c r="I9284" t="s">
        <v>43</v>
      </c>
      <c r="J9284" t="s">
        <v>44</v>
      </c>
      <c r="N9284" s="8">
        <v>1999</v>
      </c>
      <c r="P9284" s="25"/>
      <c r="R9284" s="7">
        <v>13.098800000000001</v>
      </c>
      <c r="S9284" s="7">
        <v>100.9606</v>
      </c>
      <c r="T9284" t="s">
        <v>46</v>
      </c>
      <c r="U9284" t="s">
        <v>34746</v>
      </c>
      <c r="X9284" t="s">
        <v>34181</v>
      </c>
      <c r="Y9284" t="s">
        <v>19854</v>
      </c>
      <c r="Z9284" t="s">
        <v>21007</v>
      </c>
      <c r="AA9284" t="s">
        <v>34747</v>
      </c>
      <c r="AG9284" t="s">
        <v>34748</v>
      </c>
      <c r="AH9284" s="8" t="s">
        <v>34749</v>
      </c>
      <c r="AI9284" t="s">
        <v>34750</v>
      </c>
      <c r="AJ9284" t="s">
        <v>34751</v>
      </c>
    </row>
    <row r="9285" spans="1:36" ht="17.25" hidden="1" customHeight="1" x14ac:dyDescent="0.2">
      <c r="A9285" s="4" t="s">
        <v>34767</v>
      </c>
      <c r="B9285" t="s">
        <v>34179</v>
      </c>
      <c r="C9285" t="s">
        <v>34768</v>
      </c>
      <c r="E9285" t="s">
        <v>40</v>
      </c>
      <c r="F9285" t="s">
        <v>617</v>
      </c>
      <c r="G9285" s="25">
        <v>1700</v>
      </c>
      <c r="H9285" t="s">
        <v>558</v>
      </c>
      <c r="I9285" t="s">
        <v>43</v>
      </c>
      <c r="J9285" t="s">
        <v>45</v>
      </c>
      <c r="K9285" t="s">
        <v>45</v>
      </c>
      <c r="L9285" t="s">
        <v>45</v>
      </c>
      <c r="N9285" s="8" t="s">
        <v>45</v>
      </c>
      <c r="R9285" s="7">
        <v>7.3123675221824103</v>
      </c>
      <c r="S9285" s="7">
        <v>100.674046269261</v>
      </c>
      <c r="T9285" t="s">
        <v>504</v>
      </c>
      <c r="U9285" t="s">
        <v>34769</v>
      </c>
      <c r="X9285" t="s">
        <v>34314</v>
      </c>
      <c r="Y9285" t="s">
        <v>19854</v>
      </c>
      <c r="Z9285" t="s">
        <v>21007</v>
      </c>
      <c r="AG9285" t="s">
        <v>34770</v>
      </c>
      <c r="AH9285" s="8">
        <v>1309675</v>
      </c>
      <c r="AI9285" t="s">
        <v>34771</v>
      </c>
      <c r="AJ9285" t="s">
        <v>34772</v>
      </c>
    </row>
    <row r="9286" spans="1:36" ht="17.25" hidden="1" customHeight="1" x14ac:dyDescent="0.2">
      <c r="A9286" s="4" t="s">
        <v>34773</v>
      </c>
      <c r="B9286" t="s">
        <v>34179</v>
      </c>
      <c r="C9286" t="s">
        <v>34774</v>
      </c>
      <c r="E9286" t="s">
        <v>40</v>
      </c>
      <c r="F9286" t="s">
        <v>86</v>
      </c>
      <c r="G9286" s="25">
        <v>55</v>
      </c>
      <c r="H9286" t="s">
        <v>42</v>
      </c>
      <c r="I9286" t="s">
        <v>43</v>
      </c>
      <c r="J9286" t="s">
        <v>44</v>
      </c>
      <c r="N9286" s="8">
        <v>2006</v>
      </c>
      <c r="R9286" s="7">
        <v>13.6940905</v>
      </c>
      <c r="S9286" s="7">
        <v>100.7327317</v>
      </c>
      <c r="T9286" t="s">
        <v>504</v>
      </c>
      <c r="U9286" t="s">
        <v>34775</v>
      </c>
      <c r="X9286" t="s">
        <v>34216</v>
      </c>
      <c r="Y9286" t="s">
        <v>19854</v>
      </c>
      <c r="Z9286" t="s">
        <v>21007</v>
      </c>
      <c r="AG9286" t="s">
        <v>34776</v>
      </c>
      <c r="AH9286" s="8" t="s">
        <v>34777</v>
      </c>
      <c r="AI9286" t="s">
        <v>34778</v>
      </c>
      <c r="AJ9286" t="s">
        <v>34779</v>
      </c>
    </row>
    <row r="9287" spans="1:36" ht="17.25" hidden="1" customHeight="1" x14ac:dyDescent="0.2">
      <c r="A9287" s="4" t="s">
        <v>34780</v>
      </c>
      <c r="B9287" t="s">
        <v>34179</v>
      </c>
      <c r="C9287" t="s">
        <v>34781</v>
      </c>
      <c r="D9287" t="s">
        <v>34782</v>
      </c>
      <c r="E9287" t="s">
        <v>565</v>
      </c>
      <c r="F9287" t="s">
        <v>41</v>
      </c>
      <c r="G9287" s="25">
        <v>300</v>
      </c>
      <c r="H9287" t="s">
        <v>806</v>
      </c>
      <c r="I9287" t="s">
        <v>43</v>
      </c>
      <c r="J9287" t="s">
        <v>45</v>
      </c>
      <c r="N9287" s="8">
        <v>1994</v>
      </c>
      <c r="O9287" s="24">
        <v>2020</v>
      </c>
      <c r="P9287" s="24">
        <v>2020</v>
      </c>
      <c r="R9287" s="7">
        <v>13.617000000000001</v>
      </c>
      <c r="S9287" s="7">
        <v>100.559</v>
      </c>
      <c r="T9287" t="s">
        <v>46</v>
      </c>
      <c r="U9287" t="s">
        <v>34783</v>
      </c>
      <c r="X9287" t="s">
        <v>34216</v>
      </c>
      <c r="Y9287" t="s">
        <v>19854</v>
      </c>
      <c r="Z9287" t="s">
        <v>21007</v>
      </c>
      <c r="AA9287" t="s">
        <v>34784</v>
      </c>
      <c r="AG9287" t="s">
        <v>34785</v>
      </c>
      <c r="AH9287" s="8" t="s">
        <v>34786</v>
      </c>
      <c r="AI9287" t="s">
        <v>34787</v>
      </c>
      <c r="AJ9287" t="s">
        <v>34788</v>
      </c>
    </row>
    <row r="9288" spans="1:36" ht="17.25" hidden="1" customHeight="1" x14ac:dyDescent="0.2">
      <c r="A9288" s="4" t="s">
        <v>34780</v>
      </c>
      <c r="B9288" t="s">
        <v>34179</v>
      </c>
      <c r="C9288" t="s">
        <v>34781</v>
      </c>
      <c r="D9288" t="s">
        <v>34782</v>
      </c>
      <c r="E9288" t="s">
        <v>870</v>
      </c>
      <c r="F9288" t="s">
        <v>86</v>
      </c>
      <c r="G9288" s="25">
        <v>562</v>
      </c>
      <c r="H9288" t="s">
        <v>42</v>
      </c>
      <c r="I9288" t="s">
        <v>43</v>
      </c>
      <c r="J9288" t="s">
        <v>45</v>
      </c>
      <c r="N9288" s="8">
        <v>1998</v>
      </c>
      <c r="R9288" s="7">
        <v>13.617000000000001</v>
      </c>
      <c r="S9288" s="7">
        <v>100.559</v>
      </c>
      <c r="T9288" t="s">
        <v>46</v>
      </c>
      <c r="U9288" t="s">
        <v>34783</v>
      </c>
      <c r="X9288" t="s">
        <v>34216</v>
      </c>
      <c r="Y9288" t="s">
        <v>19854</v>
      </c>
      <c r="Z9288" t="s">
        <v>21007</v>
      </c>
      <c r="AG9288" t="s">
        <v>34785</v>
      </c>
      <c r="AH9288" s="8" t="s">
        <v>34789</v>
      </c>
      <c r="AI9288" t="s">
        <v>34787</v>
      </c>
      <c r="AJ9288" t="s">
        <v>34790</v>
      </c>
    </row>
    <row r="9289" spans="1:36" ht="17.25" hidden="1" customHeight="1" x14ac:dyDescent="0.2">
      <c r="A9289" s="4" t="s">
        <v>34780</v>
      </c>
      <c r="B9289" t="s">
        <v>34179</v>
      </c>
      <c r="C9289" t="s">
        <v>34781</v>
      </c>
      <c r="D9289" t="s">
        <v>34782</v>
      </c>
      <c r="E9289" t="s">
        <v>873</v>
      </c>
      <c r="F9289" t="s">
        <v>86</v>
      </c>
      <c r="G9289" s="25">
        <v>710</v>
      </c>
      <c r="H9289" t="s">
        <v>42</v>
      </c>
      <c r="I9289" t="s">
        <v>43</v>
      </c>
      <c r="J9289" t="s">
        <v>45</v>
      </c>
      <c r="N9289" s="8">
        <v>2009</v>
      </c>
      <c r="P9289" s="24">
        <v>2035</v>
      </c>
      <c r="R9289" s="7">
        <v>13.617000000000001</v>
      </c>
      <c r="S9289" s="7">
        <v>100.559</v>
      </c>
      <c r="T9289" t="s">
        <v>46</v>
      </c>
      <c r="U9289" t="s">
        <v>34783</v>
      </c>
      <c r="X9289" t="s">
        <v>34216</v>
      </c>
      <c r="Y9289" t="s">
        <v>19854</v>
      </c>
      <c r="Z9289" t="s">
        <v>21007</v>
      </c>
      <c r="AG9289" t="s">
        <v>34785</v>
      </c>
      <c r="AH9289" s="8" t="s">
        <v>34791</v>
      </c>
      <c r="AI9289" t="s">
        <v>34787</v>
      </c>
      <c r="AJ9289" t="s">
        <v>34792</v>
      </c>
    </row>
    <row r="9290" spans="1:36" ht="17.25" hidden="1" customHeight="1" x14ac:dyDescent="0.2">
      <c r="A9290" s="4" t="s">
        <v>34806</v>
      </c>
      <c r="B9290" t="s">
        <v>34179</v>
      </c>
      <c r="C9290" t="s">
        <v>34807</v>
      </c>
      <c r="E9290" t="s">
        <v>40</v>
      </c>
      <c r="F9290" t="s">
        <v>41</v>
      </c>
      <c r="G9290" s="5">
        <v>700</v>
      </c>
      <c r="H9290" t="s">
        <v>42</v>
      </c>
      <c r="I9290" t="s">
        <v>43</v>
      </c>
      <c r="J9290" t="s">
        <v>44</v>
      </c>
      <c r="N9290" s="27">
        <v>2000</v>
      </c>
      <c r="R9290" s="7">
        <v>13.1128</v>
      </c>
      <c r="S9290" s="7">
        <v>100.9085</v>
      </c>
      <c r="T9290" t="s">
        <v>46</v>
      </c>
      <c r="U9290" t="s">
        <v>34597</v>
      </c>
      <c r="X9290" t="s">
        <v>34181</v>
      </c>
      <c r="Y9290" t="s">
        <v>19854</v>
      </c>
      <c r="Z9290" t="s">
        <v>21007</v>
      </c>
      <c r="AA9290" t="s">
        <v>34808</v>
      </c>
      <c r="AG9290" t="s">
        <v>34809</v>
      </c>
      <c r="AH9290" s="8" t="s">
        <v>34810</v>
      </c>
      <c r="AI9290" t="s">
        <v>34811</v>
      </c>
      <c r="AJ9290" t="s">
        <v>34812</v>
      </c>
    </row>
    <row r="9291" spans="1:36" ht="17.25" hidden="1" customHeight="1" x14ac:dyDescent="0.2">
      <c r="A9291" s="4" t="s">
        <v>34813</v>
      </c>
      <c r="B9291" t="s">
        <v>34179</v>
      </c>
      <c r="C9291" t="s">
        <v>34814</v>
      </c>
      <c r="D9291" t="s">
        <v>34815</v>
      </c>
      <c r="E9291" t="s">
        <v>696</v>
      </c>
      <c r="F9291" t="s">
        <v>41</v>
      </c>
      <c r="G9291" s="5">
        <v>122</v>
      </c>
      <c r="H9291" t="s">
        <v>42</v>
      </c>
      <c r="I9291" t="s">
        <v>65</v>
      </c>
      <c r="J9291" t="s">
        <v>45</v>
      </c>
      <c r="N9291" s="27">
        <v>2001</v>
      </c>
      <c r="R9291" s="7">
        <v>9.0714419999999993</v>
      </c>
      <c r="S9291" s="7">
        <v>99.225492000000003</v>
      </c>
      <c r="T9291" t="s">
        <v>46</v>
      </c>
      <c r="U9291" t="s">
        <v>34816</v>
      </c>
      <c r="W9291" t="s">
        <v>34817</v>
      </c>
      <c r="X9291" t="s">
        <v>34818</v>
      </c>
      <c r="Y9291" t="s">
        <v>19854</v>
      </c>
      <c r="Z9291" t="s">
        <v>21007</v>
      </c>
      <c r="AA9291" t="s">
        <v>34823</v>
      </c>
      <c r="AG9291" t="s">
        <v>34819</v>
      </c>
      <c r="AH9291" s="27">
        <v>1144730</v>
      </c>
      <c r="AI9291" t="s">
        <v>34820</v>
      </c>
      <c r="AJ9291" t="s">
        <v>34824</v>
      </c>
    </row>
    <row r="9292" spans="1:36" ht="17.25" hidden="1" customHeight="1" x14ac:dyDescent="0.2">
      <c r="A9292" s="4" t="s">
        <v>34813</v>
      </c>
      <c r="B9292" t="s">
        <v>34179</v>
      </c>
      <c r="C9292" t="s">
        <v>34814</v>
      </c>
      <c r="D9292" t="s">
        <v>34815</v>
      </c>
      <c r="E9292" t="s">
        <v>703</v>
      </c>
      <c r="F9292" t="s">
        <v>41</v>
      </c>
      <c r="G9292" s="25">
        <v>122</v>
      </c>
      <c r="H9292" t="s">
        <v>42</v>
      </c>
      <c r="I9292" t="s">
        <v>65</v>
      </c>
      <c r="J9292" t="s">
        <v>45</v>
      </c>
      <c r="N9292" s="8">
        <v>2001</v>
      </c>
      <c r="R9292" s="7">
        <v>9.0714419999999993</v>
      </c>
      <c r="S9292" s="7">
        <v>99.225492000000003</v>
      </c>
      <c r="T9292" t="s">
        <v>46</v>
      </c>
      <c r="U9292" t="s">
        <v>34816</v>
      </c>
      <c r="W9292" t="s">
        <v>34817</v>
      </c>
      <c r="X9292" t="s">
        <v>34818</v>
      </c>
      <c r="Y9292" t="s">
        <v>19854</v>
      </c>
      <c r="Z9292" t="s">
        <v>21007</v>
      </c>
      <c r="AA9292" t="s">
        <v>34823</v>
      </c>
      <c r="AG9292" t="s">
        <v>34819</v>
      </c>
      <c r="AH9292" s="8">
        <v>1144731</v>
      </c>
      <c r="AI9292" t="s">
        <v>34820</v>
      </c>
      <c r="AJ9292" t="s">
        <v>34825</v>
      </c>
    </row>
    <row r="9293" spans="1:36" ht="17.25" hidden="1" customHeight="1" x14ac:dyDescent="0.2">
      <c r="A9293" s="4" t="s">
        <v>34826</v>
      </c>
      <c r="B9293" t="s">
        <v>34179</v>
      </c>
      <c r="C9293" t="s">
        <v>34827</v>
      </c>
      <c r="E9293" t="s">
        <v>40</v>
      </c>
      <c r="F9293" t="s">
        <v>86</v>
      </c>
      <c r="G9293" s="25">
        <v>118</v>
      </c>
      <c r="H9293" t="s">
        <v>42</v>
      </c>
      <c r="I9293" t="s">
        <v>43</v>
      </c>
      <c r="J9293" t="s">
        <v>44</v>
      </c>
      <c r="N9293" s="8">
        <v>1997</v>
      </c>
      <c r="R9293" s="7">
        <v>13.1103842</v>
      </c>
      <c r="S9293" s="7">
        <v>100.9049167</v>
      </c>
      <c r="T9293" t="s">
        <v>46</v>
      </c>
      <c r="U9293" t="s">
        <v>34597</v>
      </c>
      <c r="X9293" t="s">
        <v>34181</v>
      </c>
      <c r="Y9293" t="s">
        <v>19854</v>
      </c>
      <c r="Z9293" t="s">
        <v>21007</v>
      </c>
      <c r="AD9293" t="s">
        <v>880</v>
      </c>
      <c r="AE9293" t="s">
        <v>881</v>
      </c>
      <c r="AF9293" t="s">
        <v>52</v>
      </c>
      <c r="AG9293" t="s">
        <v>34828</v>
      </c>
      <c r="AH9293" s="8" t="s">
        <v>34829</v>
      </c>
      <c r="AI9293" t="s">
        <v>34830</v>
      </c>
      <c r="AJ9293" t="s">
        <v>34831</v>
      </c>
    </row>
    <row r="9294" spans="1:36" ht="17.25" hidden="1" customHeight="1" x14ac:dyDescent="0.2">
      <c r="A9294" s="4" t="s">
        <v>34832</v>
      </c>
      <c r="B9294" t="s">
        <v>34179</v>
      </c>
      <c r="C9294" t="s">
        <v>34833</v>
      </c>
      <c r="E9294" t="s">
        <v>40</v>
      </c>
      <c r="F9294" t="s">
        <v>86</v>
      </c>
      <c r="G9294" s="25">
        <v>720</v>
      </c>
      <c r="H9294" t="s">
        <v>806</v>
      </c>
      <c r="I9294" t="s">
        <v>43</v>
      </c>
      <c r="J9294" t="s">
        <v>45</v>
      </c>
      <c r="N9294" s="8">
        <v>2000</v>
      </c>
      <c r="O9294" s="24">
        <v>2020</v>
      </c>
      <c r="R9294" s="7">
        <v>13.536</v>
      </c>
      <c r="S9294" s="7">
        <v>99.742999999999995</v>
      </c>
      <c r="T9294" t="s">
        <v>46</v>
      </c>
      <c r="U9294" t="s">
        <v>34535</v>
      </c>
      <c r="X9294" t="s">
        <v>34276</v>
      </c>
      <c r="Y9294" t="s">
        <v>19854</v>
      </c>
      <c r="Z9294" t="s">
        <v>21007</v>
      </c>
      <c r="AA9294" t="s">
        <v>34834</v>
      </c>
      <c r="AC9294" t="s">
        <v>34535</v>
      </c>
      <c r="AG9294" t="s">
        <v>34835</v>
      </c>
      <c r="AI9294" t="s">
        <v>34836</v>
      </c>
      <c r="AJ9294" t="s">
        <v>34837</v>
      </c>
    </row>
    <row r="9295" spans="1:36" ht="17.25" hidden="1" customHeight="1" x14ac:dyDescent="0.2">
      <c r="A9295" s="4" t="s">
        <v>34854</v>
      </c>
      <c r="B9295" t="s">
        <v>34179</v>
      </c>
      <c r="C9295" t="s">
        <v>34855</v>
      </c>
      <c r="D9295" t="s">
        <v>34856</v>
      </c>
      <c r="E9295" t="s">
        <v>40</v>
      </c>
      <c r="F9295" t="s">
        <v>41</v>
      </c>
      <c r="G9295" s="25">
        <v>612</v>
      </c>
      <c r="H9295" t="s">
        <v>857</v>
      </c>
      <c r="I9295" t="s">
        <v>43</v>
      </c>
      <c r="J9295" t="s">
        <v>45</v>
      </c>
      <c r="N9295" s="8">
        <v>1997</v>
      </c>
      <c r="P9295" s="24">
        <v>2019</v>
      </c>
      <c r="R9295" s="7">
        <v>14.2324</v>
      </c>
      <c r="S9295" s="7">
        <v>100.7805</v>
      </c>
      <c r="T9295" t="s">
        <v>46</v>
      </c>
      <c r="U9295" t="s">
        <v>34857</v>
      </c>
      <c r="X9295" t="s">
        <v>34255</v>
      </c>
      <c r="Y9295" t="s">
        <v>19854</v>
      </c>
      <c r="Z9295" t="s">
        <v>21007</v>
      </c>
      <c r="AA9295" t="s">
        <v>34858</v>
      </c>
      <c r="AG9295" t="s">
        <v>34859</v>
      </c>
      <c r="AH9295" s="8" t="s">
        <v>34860</v>
      </c>
      <c r="AI9295" t="s">
        <v>34861</v>
      </c>
      <c r="AJ9295" t="s">
        <v>34862</v>
      </c>
    </row>
    <row r="9296" spans="1:36" ht="17.25" hidden="1" customHeight="1" x14ac:dyDescent="0.2">
      <c r="A9296" s="4" t="s">
        <v>34854</v>
      </c>
      <c r="B9296" t="s">
        <v>34179</v>
      </c>
      <c r="C9296" t="s">
        <v>34855</v>
      </c>
      <c r="D9296" t="s">
        <v>34856</v>
      </c>
      <c r="E9296" t="s">
        <v>56</v>
      </c>
      <c r="F9296" t="s">
        <v>41</v>
      </c>
      <c r="G9296" s="25">
        <v>612</v>
      </c>
      <c r="H9296" t="s">
        <v>857</v>
      </c>
      <c r="I9296" t="s">
        <v>43</v>
      </c>
      <c r="J9296" t="s">
        <v>45</v>
      </c>
      <c r="N9296" s="8">
        <v>1997</v>
      </c>
      <c r="P9296" s="24">
        <v>2019</v>
      </c>
      <c r="R9296" s="7">
        <v>14.2324</v>
      </c>
      <c r="S9296" s="7">
        <v>100.7805</v>
      </c>
      <c r="T9296" t="s">
        <v>46</v>
      </c>
      <c r="U9296" t="s">
        <v>34857</v>
      </c>
      <c r="X9296" t="s">
        <v>34255</v>
      </c>
      <c r="Y9296" t="s">
        <v>19854</v>
      </c>
      <c r="Z9296" t="s">
        <v>21007</v>
      </c>
      <c r="AG9296" t="s">
        <v>34859</v>
      </c>
      <c r="AH9296" s="8" t="s">
        <v>34863</v>
      </c>
      <c r="AI9296" t="s">
        <v>34861</v>
      </c>
      <c r="AJ9296" t="s">
        <v>34864</v>
      </c>
    </row>
    <row r="9297" spans="1:36" ht="17.25" hidden="1" customHeight="1" x14ac:dyDescent="0.2">
      <c r="A9297" s="4" t="s">
        <v>34854</v>
      </c>
      <c r="B9297" t="s">
        <v>34179</v>
      </c>
      <c r="C9297" t="s">
        <v>34855</v>
      </c>
      <c r="D9297" t="s">
        <v>34856</v>
      </c>
      <c r="E9297" t="s">
        <v>58</v>
      </c>
      <c r="F9297" t="s">
        <v>41</v>
      </c>
      <c r="G9297" s="25">
        <v>686</v>
      </c>
      <c r="H9297" t="s">
        <v>42</v>
      </c>
      <c r="I9297" t="s">
        <v>43</v>
      </c>
      <c r="J9297" t="s">
        <v>45</v>
      </c>
      <c r="N9297" s="8">
        <v>1998</v>
      </c>
      <c r="P9297" s="24">
        <v>2023</v>
      </c>
      <c r="R9297" s="7">
        <v>14.2324</v>
      </c>
      <c r="S9297" s="7">
        <v>100.7805</v>
      </c>
      <c r="T9297" t="s">
        <v>46</v>
      </c>
      <c r="U9297" t="s">
        <v>34857</v>
      </c>
      <c r="X9297" t="s">
        <v>34255</v>
      </c>
      <c r="Y9297" t="s">
        <v>19854</v>
      </c>
      <c r="Z9297" t="s">
        <v>21007</v>
      </c>
      <c r="AG9297" t="s">
        <v>34859</v>
      </c>
      <c r="AH9297" s="8" t="s">
        <v>34865</v>
      </c>
      <c r="AI9297" t="s">
        <v>34861</v>
      </c>
      <c r="AJ9297" t="s">
        <v>34866</v>
      </c>
    </row>
    <row r="9298" spans="1:36" ht="17.25" hidden="1" customHeight="1" x14ac:dyDescent="0.2">
      <c r="A9298" s="4" t="s">
        <v>34877</v>
      </c>
      <c r="B9298" t="s">
        <v>34871</v>
      </c>
      <c r="C9298" t="s">
        <v>34878</v>
      </c>
      <c r="E9298" t="s">
        <v>40</v>
      </c>
      <c r="F9298" t="s">
        <v>543</v>
      </c>
      <c r="G9298" s="25">
        <v>119</v>
      </c>
      <c r="H9298" t="s">
        <v>42</v>
      </c>
      <c r="I9298" t="s">
        <v>528</v>
      </c>
      <c r="J9298" t="s">
        <v>45</v>
      </c>
      <c r="K9298" t="s">
        <v>45</v>
      </c>
      <c r="N9298" s="8">
        <v>2012</v>
      </c>
      <c r="R9298" s="7">
        <v>-8.5403882744299402</v>
      </c>
      <c r="S9298" s="7">
        <v>125.69074051312001</v>
      </c>
      <c r="T9298" t="s">
        <v>46</v>
      </c>
      <c r="U9298" t="s">
        <v>34879</v>
      </c>
      <c r="Y9298" t="s">
        <v>19854</v>
      </c>
      <c r="Z9298" t="s">
        <v>21007</v>
      </c>
      <c r="AG9298" t="s">
        <v>34880</v>
      </c>
      <c r="AH9298" s="24">
        <v>1231315</v>
      </c>
      <c r="AI9298" t="s">
        <v>34881</v>
      </c>
      <c r="AJ9298" t="s">
        <v>34882</v>
      </c>
    </row>
    <row r="9299" spans="1:36" ht="17.25" hidden="1" customHeight="1" x14ac:dyDescent="0.2">
      <c r="A9299" s="4" t="s">
        <v>34883</v>
      </c>
      <c r="B9299" t="s">
        <v>34884</v>
      </c>
      <c r="C9299" t="s">
        <v>34885</v>
      </c>
      <c r="D9299" t="s">
        <v>34886</v>
      </c>
      <c r="E9299" t="s">
        <v>75</v>
      </c>
      <c r="F9299" t="s">
        <v>86</v>
      </c>
      <c r="G9299" s="25">
        <v>123</v>
      </c>
      <c r="H9299" t="s">
        <v>42</v>
      </c>
      <c r="I9299" t="s">
        <v>65</v>
      </c>
      <c r="J9299" t="s">
        <v>559</v>
      </c>
      <c r="N9299" s="24">
        <v>1998</v>
      </c>
      <c r="R9299" s="7">
        <v>38.059377380000001</v>
      </c>
      <c r="S9299" s="7">
        <v>58.165242620000001</v>
      </c>
      <c r="T9299" t="s">
        <v>46</v>
      </c>
      <c r="U9299" t="s">
        <v>26165</v>
      </c>
      <c r="X9299" t="s">
        <v>34887</v>
      </c>
      <c r="Y9299" t="s">
        <v>19854</v>
      </c>
      <c r="Z9299" t="s">
        <v>29693</v>
      </c>
      <c r="AC9299" t="s">
        <v>34888</v>
      </c>
      <c r="AG9299" t="s">
        <v>34889</v>
      </c>
      <c r="AH9299" s="24">
        <v>1107845</v>
      </c>
      <c r="AI9299" t="s">
        <v>34890</v>
      </c>
      <c r="AJ9299" t="s">
        <v>34891</v>
      </c>
    </row>
    <row r="9300" spans="1:36" ht="17.25" hidden="1" customHeight="1" x14ac:dyDescent="0.2">
      <c r="A9300" s="4" t="s">
        <v>34883</v>
      </c>
      <c r="B9300" t="s">
        <v>34884</v>
      </c>
      <c r="C9300" t="s">
        <v>34885</v>
      </c>
      <c r="D9300" t="s">
        <v>34886</v>
      </c>
      <c r="E9300" t="s">
        <v>77</v>
      </c>
      <c r="F9300" t="s">
        <v>86</v>
      </c>
      <c r="G9300" s="25">
        <v>123</v>
      </c>
      <c r="H9300" t="s">
        <v>42</v>
      </c>
      <c r="I9300" t="s">
        <v>65</v>
      </c>
      <c r="J9300" t="s">
        <v>559</v>
      </c>
      <c r="N9300" s="24">
        <v>2003</v>
      </c>
      <c r="R9300" s="7">
        <v>38.059377380000001</v>
      </c>
      <c r="S9300" s="7">
        <v>58.165242620000001</v>
      </c>
      <c r="T9300" t="s">
        <v>46</v>
      </c>
      <c r="U9300" t="s">
        <v>26165</v>
      </c>
      <c r="X9300" t="s">
        <v>34887</v>
      </c>
      <c r="Y9300" t="s">
        <v>19854</v>
      </c>
      <c r="Z9300" t="s">
        <v>29693</v>
      </c>
      <c r="AC9300" t="s">
        <v>34888</v>
      </c>
      <c r="AG9300" t="s">
        <v>34889</v>
      </c>
      <c r="AH9300" s="24">
        <v>1168395</v>
      </c>
      <c r="AI9300" t="s">
        <v>34890</v>
      </c>
      <c r="AJ9300" t="s">
        <v>34892</v>
      </c>
    </row>
    <row r="9301" spans="1:36" ht="17.25" hidden="1" customHeight="1" x14ac:dyDescent="0.2">
      <c r="A9301" s="4" t="s">
        <v>34893</v>
      </c>
      <c r="B9301" t="s">
        <v>34884</v>
      </c>
      <c r="C9301" t="s">
        <v>34894</v>
      </c>
      <c r="D9301" t="s">
        <v>34895</v>
      </c>
      <c r="E9301" t="s">
        <v>63</v>
      </c>
      <c r="F9301" t="s">
        <v>41</v>
      </c>
      <c r="G9301" s="25">
        <v>127</v>
      </c>
      <c r="H9301" t="s">
        <v>42</v>
      </c>
      <c r="I9301" t="s">
        <v>65</v>
      </c>
      <c r="J9301" t="s">
        <v>45</v>
      </c>
      <c r="N9301" s="24">
        <v>2010</v>
      </c>
      <c r="R9301" s="7">
        <v>37.941980000000001</v>
      </c>
      <c r="S9301" s="7">
        <v>58.562429999999999</v>
      </c>
      <c r="T9301" t="s">
        <v>46</v>
      </c>
      <c r="U9301" t="s">
        <v>34896</v>
      </c>
      <c r="X9301" t="s">
        <v>34887</v>
      </c>
      <c r="Y9301" t="s">
        <v>19854</v>
      </c>
      <c r="Z9301" t="s">
        <v>29693</v>
      </c>
      <c r="AC9301" t="s">
        <v>34887</v>
      </c>
      <c r="AG9301" t="s">
        <v>34897</v>
      </c>
      <c r="AH9301" s="24">
        <v>1238581</v>
      </c>
      <c r="AI9301" t="s">
        <v>34898</v>
      </c>
      <c r="AJ9301" t="s">
        <v>34899</v>
      </c>
    </row>
    <row r="9302" spans="1:36" ht="17.25" hidden="1" customHeight="1" x14ac:dyDescent="0.2">
      <c r="A9302" s="4" t="s">
        <v>34893</v>
      </c>
      <c r="B9302" t="s">
        <v>34884</v>
      </c>
      <c r="C9302" t="s">
        <v>34894</v>
      </c>
      <c r="D9302" t="s">
        <v>34895</v>
      </c>
      <c r="E9302" t="s">
        <v>73</v>
      </c>
      <c r="F9302" t="s">
        <v>41</v>
      </c>
      <c r="G9302" s="25">
        <v>127</v>
      </c>
      <c r="H9302" t="s">
        <v>42</v>
      </c>
      <c r="I9302" t="s">
        <v>65</v>
      </c>
      <c r="J9302" t="s">
        <v>45</v>
      </c>
      <c r="N9302" s="24">
        <v>2010</v>
      </c>
      <c r="R9302" s="7">
        <v>37.941980000000001</v>
      </c>
      <c r="S9302" s="7">
        <v>58.562429999999999</v>
      </c>
      <c r="T9302" t="s">
        <v>46</v>
      </c>
      <c r="U9302" t="s">
        <v>34896</v>
      </c>
      <c r="X9302" t="s">
        <v>34887</v>
      </c>
      <c r="Y9302" t="s">
        <v>19854</v>
      </c>
      <c r="Z9302" t="s">
        <v>29693</v>
      </c>
      <c r="AC9302" t="s">
        <v>34887</v>
      </c>
      <c r="AG9302" t="s">
        <v>34897</v>
      </c>
      <c r="AH9302" s="24">
        <v>1238582</v>
      </c>
      <c r="AI9302" t="s">
        <v>34898</v>
      </c>
      <c r="AJ9302" t="s">
        <v>34900</v>
      </c>
    </row>
    <row r="9303" spans="1:36" ht="17.25" hidden="1" customHeight="1" x14ac:dyDescent="0.2">
      <c r="A9303" s="4" t="s">
        <v>34903</v>
      </c>
      <c r="B9303" t="s">
        <v>34884</v>
      </c>
      <c r="C9303" t="s">
        <v>34904</v>
      </c>
      <c r="D9303" t="s">
        <v>34905</v>
      </c>
      <c r="E9303" t="s">
        <v>40</v>
      </c>
      <c r="F9303" t="s">
        <v>86</v>
      </c>
      <c r="G9303" s="25">
        <v>127</v>
      </c>
      <c r="H9303" t="s">
        <v>42</v>
      </c>
      <c r="I9303" t="s">
        <v>65</v>
      </c>
      <c r="J9303" t="s">
        <v>559</v>
      </c>
      <c r="N9303" s="24">
        <v>2006</v>
      </c>
      <c r="R9303" s="7">
        <v>37.828679960000002</v>
      </c>
      <c r="S9303" s="7">
        <v>58.383855910000001</v>
      </c>
      <c r="T9303" t="s">
        <v>46</v>
      </c>
      <c r="U9303" t="s">
        <v>34906</v>
      </c>
      <c r="X9303" t="s">
        <v>34887</v>
      </c>
      <c r="Y9303" t="s">
        <v>19854</v>
      </c>
      <c r="Z9303" t="s">
        <v>29693</v>
      </c>
      <c r="AG9303" t="s">
        <v>34907</v>
      </c>
      <c r="AH9303" s="24">
        <v>1167043</v>
      </c>
      <c r="AI9303" t="s">
        <v>34908</v>
      </c>
      <c r="AJ9303" t="s">
        <v>34909</v>
      </c>
    </row>
    <row r="9304" spans="1:36" ht="17.25" hidden="1" customHeight="1" x14ac:dyDescent="0.2">
      <c r="A9304" s="4" t="s">
        <v>34903</v>
      </c>
      <c r="B9304" t="s">
        <v>34884</v>
      </c>
      <c r="C9304" t="s">
        <v>34904</v>
      </c>
      <c r="D9304" t="s">
        <v>34905</v>
      </c>
      <c r="E9304" t="s">
        <v>56</v>
      </c>
      <c r="F9304" t="s">
        <v>86</v>
      </c>
      <c r="G9304" s="25">
        <v>127</v>
      </c>
      <c r="H9304" t="s">
        <v>42</v>
      </c>
      <c r="I9304" t="s">
        <v>65</v>
      </c>
      <c r="J9304" t="s">
        <v>559</v>
      </c>
      <c r="N9304" s="24">
        <v>2006</v>
      </c>
      <c r="R9304" s="7">
        <v>37.828679960000002</v>
      </c>
      <c r="S9304" s="7">
        <v>58.383855910000001</v>
      </c>
      <c r="T9304" t="s">
        <v>46</v>
      </c>
      <c r="U9304" t="s">
        <v>34906</v>
      </c>
      <c r="X9304" t="s">
        <v>34887</v>
      </c>
      <c r="Y9304" t="s">
        <v>19854</v>
      </c>
      <c r="Z9304" t="s">
        <v>29693</v>
      </c>
      <c r="AG9304" t="s">
        <v>34907</v>
      </c>
      <c r="AH9304" s="24">
        <v>1168392</v>
      </c>
      <c r="AI9304" t="s">
        <v>34908</v>
      </c>
      <c r="AJ9304" t="s">
        <v>34910</v>
      </c>
    </row>
    <row r="9305" spans="1:36" ht="17.25" hidden="1" customHeight="1" x14ac:dyDescent="0.2">
      <c r="A9305" s="4" t="s">
        <v>34911</v>
      </c>
      <c r="B9305" t="s">
        <v>34884</v>
      </c>
      <c r="C9305" t="s">
        <v>34912</v>
      </c>
      <c r="D9305" t="s">
        <v>34913</v>
      </c>
      <c r="E9305" t="s">
        <v>40</v>
      </c>
      <c r="F9305" t="s">
        <v>41</v>
      </c>
      <c r="G9305" s="25">
        <v>127</v>
      </c>
      <c r="H9305" t="s">
        <v>42</v>
      </c>
      <c r="I9305" t="s">
        <v>65</v>
      </c>
      <c r="J9305" t="s">
        <v>559</v>
      </c>
      <c r="N9305" s="24">
        <v>2010</v>
      </c>
      <c r="R9305" s="7">
        <v>40.011027660000003</v>
      </c>
      <c r="S9305" s="7">
        <v>52.845721230000002</v>
      </c>
      <c r="T9305" t="s">
        <v>46</v>
      </c>
      <c r="U9305" t="s">
        <v>34914</v>
      </c>
      <c r="X9305" t="s">
        <v>34915</v>
      </c>
      <c r="Y9305" t="s">
        <v>19854</v>
      </c>
      <c r="Z9305" t="s">
        <v>29693</v>
      </c>
      <c r="AC9305" t="s">
        <v>34916</v>
      </c>
      <c r="AG9305" t="s">
        <v>34917</v>
      </c>
      <c r="AH9305" s="24">
        <v>1238595</v>
      </c>
      <c r="AI9305" t="s">
        <v>34918</v>
      </c>
      <c r="AJ9305" t="s">
        <v>34919</v>
      </c>
    </row>
    <row r="9306" spans="1:36" ht="17.25" hidden="1" customHeight="1" x14ac:dyDescent="0.2">
      <c r="A9306" s="4" t="s">
        <v>34911</v>
      </c>
      <c r="B9306" t="s">
        <v>34884</v>
      </c>
      <c r="C9306" t="s">
        <v>34912</v>
      </c>
      <c r="D9306" t="s">
        <v>34913</v>
      </c>
      <c r="E9306" t="s">
        <v>56</v>
      </c>
      <c r="F9306" t="s">
        <v>41</v>
      </c>
      <c r="G9306" s="25">
        <v>127</v>
      </c>
      <c r="H9306" t="s">
        <v>42</v>
      </c>
      <c r="I9306" t="s">
        <v>65</v>
      </c>
      <c r="J9306" t="s">
        <v>559</v>
      </c>
      <c r="N9306" s="24">
        <v>2010</v>
      </c>
      <c r="R9306" s="7">
        <v>40.011027660000003</v>
      </c>
      <c r="S9306" s="7">
        <v>52.845721230000002</v>
      </c>
      <c r="T9306" t="s">
        <v>46</v>
      </c>
      <c r="U9306" t="s">
        <v>34914</v>
      </c>
      <c r="X9306" t="s">
        <v>34915</v>
      </c>
      <c r="Y9306" t="s">
        <v>19854</v>
      </c>
      <c r="Z9306" t="s">
        <v>29693</v>
      </c>
      <c r="AC9306" t="s">
        <v>34916</v>
      </c>
      <c r="AG9306" t="s">
        <v>34917</v>
      </c>
      <c r="AH9306" s="24">
        <v>1238596</v>
      </c>
      <c r="AI9306" t="s">
        <v>34918</v>
      </c>
      <c r="AJ9306" t="s">
        <v>34920</v>
      </c>
    </row>
    <row r="9307" spans="1:36" ht="17.25" hidden="1" customHeight="1" x14ac:dyDescent="0.2">
      <c r="A9307" s="4" t="s">
        <v>34921</v>
      </c>
      <c r="B9307" t="s">
        <v>34884</v>
      </c>
      <c r="C9307" t="s">
        <v>34922</v>
      </c>
      <c r="E9307" t="s">
        <v>565</v>
      </c>
      <c r="F9307" t="s">
        <v>86</v>
      </c>
      <c r="G9307" s="25">
        <v>1574</v>
      </c>
      <c r="H9307" t="s">
        <v>558</v>
      </c>
      <c r="I9307" t="s">
        <v>43</v>
      </c>
      <c r="J9307" t="s">
        <v>45</v>
      </c>
      <c r="M9307" t="s">
        <v>559</v>
      </c>
      <c r="N9307" s="8" t="s">
        <v>45</v>
      </c>
      <c r="R9307" s="7">
        <v>39.835549999999998</v>
      </c>
      <c r="S9307" s="7">
        <v>54.852269999999997</v>
      </c>
      <c r="T9307" t="s">
        <v>504</v>
      </c>
      <c r="X9307" t="s">
        <v>34915</v>
      </c>
      <c r="Y9307" t="s">
        <v>19854</v>
      </c>
      <c r="Z9307" t="s">
        <v>29693</v>
      </c>
      <c r="AG9307" t="s">
        <v>45</v>
      </c>
      <c r="AI9307" t="s">
        <v>34923</v>
      </c>
      <c r="AJ9307" t="s">
        <v>34924</v>
      </c>
    </row>
    <row r="9308" spans="1:36" ht="17.25" hidden="1" customHeight="1" x14ac:dyDescent="0.2">
      <c r="A9308" s="4" t="s">
        <v>34925</v>
      </c>
      <c r="B9308" t="s">
        <v>34884</v>
      </c>
      <c r="C9308" t="s">
        <v>34926</v>
      </c>
      <c r="D9308" t="s">
        <v>34927</v>
      </c>
      <c r="E9308" t="s">
        <v>79</v>
      </c>
      <c r="F9308" t="s">
        <v>86</v>
      </c>
      <c r="G9308" s="25">
        <v>127</v>
      </c>
      <c r="H9308" t="s">
        <v>42</v>
      </c>
      <c r="I9308" t="s">
        <v>65</v>
      </c>
      <c r="J9308" t="s">
        <v>559</v>
      </c>
      <c r="N9308" s="24">
        <v>2010</v>
      </c>
      <c r="R9308" s="7">
        <v>39.5105</v>
      </c>
      <c r="S9308" s="7">
        <v>54.327300000000001</v>
      </c>
      <c r="T9308" t="s">
        <v>46</v>
      </c>
      <c r="U9308" t="s">
        <v>34928</v>
      </c>
      <c r="X9308" t="s">
        <v>34915</v>
      </c>
      <c r="Y9308" t="s">
        <v>19854</v>
      </c>
      <c r="Z9308" t="s">
        <v>29693</v>
      </c>
      <c r="AC9308" t="s">
        <v>34929</v>
      </c>
      <c r="AG9308" t="s">
        <v>34930</v>
      </c>
      <c r="AH9308" s="24">
        <v>1215408</v>
      </c>
      <c r="AI9308" t="s">
        <v>34931</v>
      </c>
      <c r="AJ9308" t="s">
        <v>34932</v>
      </c>
    </row>
    <row r="9309" spans="1:36" ht="17.25" hidden="1" customHeight="1" x14ac:dyDescent="0.2">
      <c r="A9309" s="4" t="s">
        <v>34925</v>
      </c>
      <c r="B9309" t="s">
        <v>34884</v>
      </c>
      <c r="C9309" t="s">
        <v>34926</v>
      </c>
      <c r="D9309" t="s">
        <v>34927</v>
      </c>
      <c r="E9309" t="s">
        <v>81</v>
      </c>
      <c r="F9309" t="s">
        <v>86</v>
      </c>
      <c r="G9309" s="25">
        <v>127</v>
      </c>
      <c r="H9309" t="s">
        <v>42</v>
      </c>
      <c r="I9309" t="s">
        <v>65</v>
      </c>
      <c r="J9309" t="s">
        <v>559</v>
      </c>
      <c r="N9309" s="24">
        <v>2010</v>
      </c>
      <c r="R9309" s="7">
        <v>39.5105</v>
      </c>
      <c r="S9309" s="7">
        <v>54.327300000000001</v>
      </c>
      <c r="T9309" t="s">
        <v>46</v>
      </c>
      <c r="U9309" t="s">
        <v>34928</v>
      </c>
      <c r="X9309" t="s">
        <v>34915</v>
      </c>
      <c r="Y9309" t="s">
        <v>19854</v>
      </c>
      <c r="Z9309" t="s">
        <v>29693</v>
      </c>
      <c r="AC9309" t="s">
        <v>34929</v>
      </c>
      <c r="AG9309" t="s">
        <v>34930</v>
      </c>
      <c r="AH9309" s="24">
        <v>1215409</v>
      </c>
      <c r="AI9309" t="s">
        <v>34931</v>
      </c>
      <c r="AJ9309" t="s">
        <v>34933</v>
      </c>
    </row>
    <row r="9310" spans="1:36" ht="17.25" hidden="1" customHeight="1" x14ac:dyDescent="0.2">
      <c r="A9310" s="4" t="s">
        <v>34934</v>
      </c>
      <c r="B9310" t="s">
        <v>34884</v>
      </c>
      <c r="C9310" t="s">
        <v>34935</v>
      </c>
      <c r="D9310" t="s">
        <v>34936</v>
      </c>
      <c r="E9310" t="s">
        <v>40</v>
      </c>
      <c r="F9310" t="s">
        <v>86</v>
      </c>
      <c r="G9310" s="25">
        <v>127</v>
      </c>
      <c r="H9310" t="s">
        <v>42</v>
      </c>
      <c r="I9310" t="s">
        <v>65</v>
      </c>
      <c r="J9310" t="s">
        <v>559</v>
      </c>
      <c r="N9310" s="24">
        <v>2007</v>
      </c>
      <c r="R9310" s="7">
        <v>41.858483999999997</v>
      </c>
      <c r="S9310" s="7">
        <v>59.912416999999998</v>
      </c>
      <c r="T9310" t="s">
        <v>46</v>
      </c>
      <c r="U9310" t="s">
        <v>34937</v>
      </c>
      <c r="X9310" t="s">
        <v>34938</v>
      </c>
      <c r="Y9310" t="s">
        <v>19854</v>
      </c>
      <c r="Z9310" t="s">
        <v>29693</v>
      </c>
      <c r="AG9310" t="s">
        <v>34939</v>
      </c>
      <c r="AH9310" s="24">
        <v>1197868</v>
      </c>
      <c r="AI9310" t="s">
        <v>34940</v>
      </c>
      <c r="AJ9310" t="s">
        <v>34941</v>
      </c>
    </row>
    <row r="9311" spans="1:36" ht="17.25" hidden="1" customHeight="1" x14ac:dyDescent="0.2">
      <c r="A9311" s="4" t="s">
        <v>34934</v>
      </c>
      <c r="B9311" t="s">
        <v>34884</v>
      </c>
      <c r="C9311" t="s">
        <v>34935</v>
      </c>
      <c r="D9311" t="s">
        <v>34936</v>
      </c>
      <c r="E9311" t="s">
        <v>56</v>
      </c>
      <c r="F9311" t="s">
        <v>86</v>
      </c>
      <c r="G9311" s="25">
        <v>127</v>
      </c>
      <c r="H9311" t="s">
        <v>42</v>
      </c>
      <c r="I9311" t="s">
        <v>65</v>
      </c>
      <c r="J9311" t="s">
        <v>559</v>
      </c>
      <c r="N9311" s="24">
        <v>2007</v>
      </c>
      <c r="R9311" s="7">
        <v>41.858483999999997</v>
      </c>
      <c r="S9311" s="7">
        <v>59.912416999999998</v>
      </c>
      <c r="T9311" t="s">
        <v>46</v>
      </c>
      <c r="U9311" t="s">
        <v>34937</v>
      </c>
      <c r="X9311" t="s">
        <v>34938</v>
      </c>
      <c r="Y9311" t="s">
        <v>19854</v>
      </c>
      <c r="Z9311" t="s">
        <v>29693</v>
      </c>
      <c r="AG9311" t="s">
        <v>34939</v>
      </c>
      <c r="AH9311" s="24">
        <v>1197869</v>
      </c>
      <c r="AI9311" t="s">
        <v>34940</v>
      </c>
      <c r="AJ9311" t="s">
        <v>34942</v>
      </c>
    </row>
    <row r="9312" spans="1:36" ht="17.25" hidden="1" customHeight="1" x14ac:dyDescent="0.2">
      <c r="A9312" s="4" t="s">
        <v>34934</v>
      </c>
      <c r="B9312" t="s">
        <v>34884</v>
      </c>
      <c r="C9312" t="s">
        <v>34935</v>
      </c>
      <c r="D9312" t="s">
        <v>34936</v>
      </c>
      <c r="E9312" t="s">
        <v>58</v>
      </c>
      <c r="F9312" t="s">
        <v>1711</v>
      </c>
      <c r="G9312" s="25">
        <v>127</v>
      </c>
      <c r="H9312" t="s">
        <v>677</v>
      </c>
      <c r="I9312" t="s">
        <v>240</v>
      </c>
      <c r="J9312" t="s">
        <v>559</v>
      </c>
      <c r="R9312" s="7">
        <v>41.858483999999997</v>
      </c>
      <c r="S9312" s="7">
        <v>59.912416999999998</v>
      </c>
      <c r="T9312" t="s">
        <v>46</v>
      </c>
      <c r="U9312" t="s">
        <v>34937</v>
      </c>
      <c r="X9312" t="s">
        <v>34938</v>
      </c>
      <c r="Y9312" t="s">
        <v>19854</v>
      </c>
      <c r="Z9312" t="s">
        <v>29693</v>
      </c>
      <c r="AG9312" t="s">
        <v>34939</v>
      </c>
      <c r="AH9312" s="8" t="s">
        <v>45</v>
      </c>
      <c r="AI9312" t="s">
        <v>34940</v>
      </c>
      <c r="AJ9312" t="s">
        <v>34943</v>
      </c>
    </row>
    <row r="9313" spans="1:36" ht="17.25" hidden="1" customHeight="1" x14ac:dyDescent="0.2">
      <c r="A9313" s="4" t="s">
        <v>34965</v>
      </c>
      <c r="B9313" t="s">
        <v>34884</v>
      </c>
      <c r="C9313" t="s">
        <v>34966</v>
      </c>
      <c r="D9313" t="s">
        <v>34967</v>
      </c>
      <c r="E9313" t="s">
        <v>63</v>
      </c>
      <c r="F9313" t="s">
        <v>86</v>
      </c>
      <c r="G9313" s="25">
        <v>210</v>
      </c>
      <c r="H9313" t="s">
        <v>42</v>
      </c>
      <c r="I9313" t="s">
        <v>240</v>
      </c>
      <c r="J9313" t="s">
        <v>559</v>
      </c>
      <c r="N9313" s="24">
        <v>1973</v>
      </c>
      <c r="R9313" s="7">
        <v>37.550344420000002</v>
      </c>
      <c r="S9313" s="7">
        <v>61.841214909999998</v>
      </c>
      <c r="T9313" t="s">
        <v>46</v>
      </c>
      <c r="U9313" t="s">
        <v>34968</v>
      </c>
      <c r="X9313" t="s">
        <v>34969</v>
      </c>
      <c r="Y9313" t="s">
        <v>19854</v>
      </c>
      <c r="Z9313" t="s">
        <v>29693</v>
      </c>
      <c r="AG9313" t="s">
        <v>34970</v>
      </c>
      <c r="AH9313" s="24">
        <v>1131755</v>
      </c>
      <c r="AI9313" t="s">
        <v>34971</v>
      </c>
      <c r="AJ9313" t="s">
        <v>34972</v>
      </c>
    </row>
    <row r="9314" spans="1:36" ht="17.25" hidden="1" customHeight="1" x14ac:dyDescent="0.2">
      <c r="A9314" s="4" t="s">
        <v>34965</v>
      </c>
      <c r="B9314" t="s">
        <v>34884</v>
      </c>
      <c r="C9314" t="s">
        <v>34966</v>
      </c>
      <c r="D9314" t="s">
        <v>34967</v>
      </c>
      <c r="E9314" t="s">
        <v>73</v>
      </c>
      <c r="F9314" t="s">
        <v>86</v>
      </c>
      <c r="G9314" s="25">
        <v>210</v>
      </c>
      <c r="H9314" t="s">
        <v>42</v>
      </c>
      <c r="I9314" t="s">
        <v>240</v>
      </c>
      <c r="J9314" t="s">
        <v>559</v>
      </c>
      <c r="N9314" s="24">
        <v>1987</v>
      </c>
      <c r="R9314" s="7">
        <v>37.550344420000002</v>
      </c>
      <c r="S9314" s="7">
        <v>61.841214909999998</v>
      </c>
      <c r="T9314" t="s">
        <v>46</v>
      </c>
      <c r="U9314" t="s">
        <v>34968</v>
      </c>
      <c r="X9314" t="s">
        <v>34969</v>
      </c>
      <c r="Y9314" t="s">
        <v>19854</v>
      </c>
      <c r="Z9314" t="s">
        <v>29693</v>
      </c>
      <c r="AG9314" t="s">
        <v>34970</v>
      </c>
      <c r="AH9314" s="24">
        <v>1131756</v>
      </c>
      <c r="AI9314" t="s">
        <v>34971</v>
      </c>
      <c r="AJ9314" t="s">
        <v>34973</v>
      </c>
    </row>
    <row r="9315" spans="1:36" ht="17.25" hidden="1" customHeight="1" x14ac:dyDescent="0.2">
      <c r="A9315" s="4" t="s">
        <v>34965</v>
      </c>
      <c r="B9315" t="s">
        <v>34884</v>
      </c>
      <c r="C9315" t="s">
        <v>34966</v>
      </c>
      <c r="D9315" t="s">
        <v>34967</v>
      </c>
      <c r="E9315" t="s">
        <v>211</v>
      </c>
      <c r="F9315" t="s">
        <v>86</v>
      </c>
      <c r="G9315" s="25">
        <v>210</v>
      </c>
      <c r="H9315" t="s">
        <v>42</v>
      </c>
      <c r="I9315" t="s">
        <v>240</v>
      </c>
      <c r="J9315" t="s">
        <v>559</v>
      </c>
      <c r="N9315" s="24">
        <v>1987</v>
      </c>
      <c r="R9315" s="7">
        <v>37.550344420000002</v>
      </c>
      <c r="S9315" s="7">
        <v>61.841214909999998</v>
      </c>
      <c r="T9315" t="s">
        <v>46</v>
      </c>
      <c r="U9315" t="s">
        <v>34968</v>
      </c>
      <c r="X9315" t="s">
        <v>34969</v>
      </c>
      <c r="Y9315" t="s">
        <v>19854</v>
      </c>
      <c r="Z9315" t="s">
        <v>29693</v>
      </c>
      <c r="AG9315" t="s">
        <v>34970</v>
      </c>
      <c r="AH9315" s="24">
        <v>1131757</v>
      </c>
      <c r="AI9315" t="s">
        <v>34971</v>
      </c>
      <c r="AJ9315" t="s">
        <v>34974</v>
      </c>
    </row>
    <row r="9316" spans="1:36" ht="17.25" hidden="1" customHeight="1" x14ac:dyDescent="0.2">
      <c r="A9316" s="4" t="s">
        <v>34965</v>
      </c>
      <c r="B9316" t="s">
        <v>34884</v>
      </c>
      <c r="C9316" t="s">
        <v>34966</v>
      </c>
      <c r="D9316" t="s">
        <v>34967</v>
      </c>
      <c r="E9316" t="s">
        <v>387</v>
      </c>
      <c r="F9316" t="s">
        <v>86</v>
      </c>
      <c r="G9316" s="25">
        <v>210</v>
      </c>
      <c r="H9316" t="s">
        <v>42</v>
      </c>
      <c r="I9316" t="s">
        <v>240</v>
      </c>
      <c r="J9316" t="s">
        <v>559</v>
      </c>
      <c r="N9316" s="24">
        <v>1987</v>
      </c>
      <c r="O9316" s="25"/>
      <c r="R9316" s="7">
        <v>37.550344420000002</v>
      </c>
      <c r="S9316" s="7">
        <v>61.841214909999998</v>
      </c>
      <c r="T9316" t="s">
        <v>46</v>
      </c>
      <c r="U9316" t="s">
        <v>34968</v>
      </c>
      <c r="X9316" t="s">
        <v>34969</v>
      </c>
      <c r="Y9316" t="s">
        <v>19854</v>
      </c>
      <c r="Z9316" t="s">
        <v>29693</v>
      </c>
      <c r="AG9316" t="s">
        <v>34970</v>
      </c>
      <c r="AH9316" s="24">
        <v>1131758</v>
      </c>
      <c r="AI9316" t="s">
        <v>34971</v>
      </c>
      <c r="AJ9316" t="s">
        <v>34975</v>
      </c>
    </row>
    <row r="9317" spans="1:36" ht="17.25" hidden="1" customHeight="1" x14ac:dyDescent="0.2">
      <c r="A9317" s="4" t="s">
        <v>34965</v>
      </c>
      <c r="B9317" t="s">
        <v>34884</v>
      </c>
      <c r="C9317" t="s">
        <v>34966</v>
      </c>
      <c r="D9317" t="s">
        <v>34967</v>
      </c>
      <c r="E9317" t="s">
        <v>1426</v>
      </c>
      <c r="F9317" t="s">
        <v>86</v>
      </c>
      <c r="G9317" s="25">
        <v>210</v>
      </c>
      <c r="H9317" t="s">
        <v>42</v>
      </c>
      <c r="I9317" t="s">
        <v>240</v>
      </c>
      <c r="J9317" t="s">
        <v>559</v>
      </c>
      <c r="N9317" s="24">
        <v>1987</v>
      </c>
      <c r="R9317" s="7">
        <v>37.550344420000002</v>
      </c>
      <c r="S9317" s="7">
        <v>61.841214909999998</v>
      </c>
      <c r="T9317" t="s">
        <v>46</v>
      </c>
      <c r="U9317" t="s">
        <v>34968</v>
      </c>
      <c r="X9317" t="s">
        <v>34969</v>
      </c>
      <c r="Y9317" t="s">
        <v>19854</v>
      </c>
      <c r="Z9317" t="s">
        <v>29693</v>
      </c>
      <c r="AG9317" t="s">
        <v>34970</v>
      </c>
      <c r="AH9317" s="24">
        <v>1131759</v>
      </c>
      <c r="AI9317" t="s">
        <v>34971</v>
      </c>
      <c r="AJ9317" t="s">
        <v>34976</v>
      </c>
    </row>
    <row r="9318" spans="1:36" ht="17.25" hidden="1" customHeight="1" x14ac:dyDescent="0.2">
      <c r="A9318" s="4" t="s">
        <v>34965</v>
      </c>
      <c r="B9318" t="s">
        <v>34884</v>
      </c>
      <c r="C9318" t="s">
        <v>34966</v>
      </c>
      <c r="D9318" t="s">
        <v>34967</v>
      </c>
      <c r="E9318" t="s">
        <v>1452</v>
      </c>
      <c r="F9318" t="s">
        <v>86</v>
      </c>
      <c r="G9318" s="25">
        <v>210</v>
      </c>
      <c r="H9318" t="s">
        <v>42</v>
      </c>
      <c r="I9318" t="s">
        <v>240</v>
      </c>
      <c r="J9318" t="s">
        <v>559</v>
      </c>
      <c r="N9318" s="24">
        <v>1987</v>
      </c>
      <c r="R9318" s="7">
        <v>37.550344420000002</v>
      </c>
      <c r="S9318" s="7">
        <v>61.841214909999998</v>
      </c>
      <c r="T9318" t="s">
        <v>46</v>
      </c>
      <c r="U9318" t="s">
        <v>34968</v>
      </c>
      <c r="X9318" t="s">
        <v>34969</v>
      </c>
      <c r="Y9318" t="s">
        <v>19854</v>
      </c>
      <c r="Z9318" t="s">
        <v>29693</v>
      </c>
      <c r="AG9318" t="s">
        <v>34970</v>
      </c>
      <c r="AH9318" s="24">
        <v>1131760</v>
      </c>
      <c r="AI9318" t="s">
        <v>34971</v>
      </c>
      <c r="AJ9318" t="s">
        <v>34977</v>
      </c>
    </row>
    <row r="9319" spans="1:36" ht="17.25" hidden="1" customHeight="1" x14ac:dyDescent="0.2">
      <c r="A9319" s="4" t="s">
        <v>34965</v>
      </c>
      <c r="B9319" t="s">
        <v>34884</v>
      </c>
      <c r="C9319" t="s">
        <v>34966</v>
      </c>
      <c r="D9319" t="s">
        <v>34967</v>
      </c>
      <c r="E9319" t="s">
        <v>1454</v>
      </c>
      <c r="F9319" t="s">
        <v>86</v>
      </c>
      <c r="G9319" s="25">
        <v>210</v>
      </c>
      <c r="H9319" t="s">
        <v>42</v>
      </c>
      <c r="I9319" t="s">
        <v>240</v>
      </c>
      <c r="J9319" t="s">
        <v>559</v>
      </c>
      <c r="N9319" s="24">
        <v>1987</v>
      </c>
      <c r="R9319" s="7">
        <v>37.550344420000002</v>
      </c>
      <c r="S9319" s="7">
        <v>61.841214909999998</v>
      </c>
      <c r="T9319" t="s">
        <v>46</v>
      </c>
      <c r="U9319" t="s">
        <v>34968</v>
      </c>
      <c r="X9319" t="s">
        <v>34969</v>
      </c>
      <c r="Y9319" t="s">
        <v>19854</v>
      </c>
      <c r="Z9319" t="s">
        <v>29693</v>
      </c>
      <c r="AG9319" t="s">
        <v>34970</v>
      </c>
      <c r="AH9319" s="24">
        <v>1182780</v>
      </c>
      <c r="AI9319" t="s">
        <v>34971</v>
      </c>
      <c r="AJ9319" t="s">
        <v>34978</v>
      </c>
    </row>
    <row r="9320" spans="1:36" ht="17.25" hidden="1" customHeight="1" x14ac:dyDescent="0.2">
      <c r="A9320" s="4" t="s">
        <v>34965</v>
      </c>
      <c r="B9320" t="s">
        <v>34884</v>
      </c>
      <c r="C9320" t="s">
        <v>34966</v>
      </c>
      <c r="D9320" t="s">
        <v>34967</v>
      </c>
      <c r="E9320" t="s">
        <v>1456</v>
      </c>
      <c r="F9320" t="s">
        <v>86</v>
      </c>
      <c r="G9320" s="25">
        <v>215</v>
      </c>
      <c r="H9320" t="s">
        <v>42</v>
      </c>
      <c r="I9320" t="s">
        <v>240</v>
      </c>
      <c r="J9320" t="s">
        <v>559</v>
      </c>
      <c r="N9320" s="24">
        <v>1987</v>
      </c>
      <c r="R9320" s="7">
        <v>37.550344420000002</v>
      </c>
      <c r="S9320" s="7">
        <v>61.841214909999998</v>
      </c>
      <c r="T9320" t="s">
        <v>46</v>
      </c>
      <c r="U9320" t="s">
        <v>34968</v>
      </c>
      <c r="X9320" t="s">
        <v>34969</v>
      </c>
      <c r="Y9320" t="s">
        <v>19854</v>
      </c>
      <c r="Z9320" t="s">
        <v>29693</v>
      </c>
      <c r="AG9320" t="s">
        <v>34970</v>
      </c>
      <c r="AH9320" s="24">
        <v>1182781</v>
      </c>
      <c r="AI9320" t="s">
        <v>34971</v>
      </c>
      <c r="AJ9320" t="s">
        <v>34979</v>
      </c>
    </row>
    <row r="9321" spans="1:36" ht="17.25" hidden="1" customHeight="1" x14ac:dyDescent="0.2">
      <c r="A9321" s="4" t="s">
        <v>34985</v>
      </c>
      <c r="B9321" t="s">
        <v>34884</v>
      </c>
      <c r="C9321" t="s">
        <v>34986</v>
      </c>
      <c r="D9321" t="s">
        <v>34987</v>
      </c>
      <c r="E9321" t="s">
        <v>40</v>
      </c>
      <c r="F9321" t="s">
        <v>86</v>
      </c>
      <c r="G9321" s="25">
        <v>80</v>
      </c>
      <c r="H9321" t="s">
        <v>42</v>
      </c>
      <c r="I9321" t="s">
        <v>240</v>
      </c>
      <c r="J9321" t="s">
        <v>44</v>
      </c>
      <c r="N9321" s="24">
        <v>1992</v>
      </c>
      <c r="R9321" s="7">
        <v>39.429400000000001</v>
      </c>
      <c r="S9321" s="7">
        <v>62.854999999999997</v>
      </c>
      <c r="T9321" t="s">
        <v>46</v>
      </c>
      <c r="U9321" t="s">
        <v>34988</v>
      </c>
      <c r="X9321" t="s">
        <v>34959</v>
      </c>
      <c r="Y9321" t="s">
        <v>19854</v>
      </c>
      <c r="Z9321" t="s">
        <v>29693</v>
      </c>
      <c r="AC9321" t="s">
        <v>34989</v>
      </c>
      <c r="AD9321" t="s">
        <v>52</v>
      </c>
      <c r="AE9321" t="s">
        <v>881</v>
      </c>
      <c r="AG9321" t="s">
        <v>34990</v>
      </c>
      <c r="AH9321" s="24">
        <v>1182809</v>
      </c>
      <c r="AI9321" t="s">
        <v>34991</v>
      </c>
      <c r="AJ9321" t="s">
        <v>34992</v>
      </c>
    </row>
    <row r="9322" spans="1:36" ht="17.25" hidden="1" customHeight="1" x14ac:dyDescent="0.2">
      <c r="A9322" s="4" t="s">
        <v>34985</v>
      </c>
      <c r="B9322" t="s">
        <v>34884</v>
      </c>
      <c r="C9322" t="s">
        <v>34986</v>
      </c>
      <c r="D9322" t="s">
        <v>34987</v>
      </c>
      <c r="E9322" t="s">
        <v>56</v>
      </c>
      <c r="F9322" t="s">
        <v>86</v>
      </c>
      <c r="G9322" s="25">
        <v>80</v>
      </c>
      <c r="H9322" t="s">
        <v>42</v>
      </c>
      <c r="I9322" t="s">
        <v>240</v>
      </c>
      <c r="J9322" t="s">
        <v>44</v>
      </c>
      <c r="N9322" s="24">
        <v>2004</v>
      </c>
      <c r="R9322" s="7">
        <v>39.429400000000001</v>
      </c>
      <c r="S9322" s="7">
        <v>62.854999999999997</v>
      </c>
      <c r="T9322" t="s">
        <v>46</v>
      </c>
      <c r="U9322" t="s">
        <v>34988</v>
      </c>
      <c r="X9322" t="s">
        <v>34959</v>
      </c>
      <c r="Y9322" t="s">
        <v>19854</v>
      </c>
      <c r="Z9322" t="s">
        <v>29693</v>
      </c>
      <c r="AC9322" t="s">
        <v>34989</v>
      </c>
      <c r="AD9322" t="s">
        <v>52</v>
      </c>
      <c r="AE9322" t="s">
        <v>881</v>
      </c>
      <c r="AG9322" t="s">
        <v>34990</v>
      </c>
      <c r="AH9322" s="24">
        <v>1182810</v>
      </c>
      <c r="AI9322" t="s">
        <v>34991</v>
      </c>
      <c r="AJ9322" t="s">
        <v>34993</v>
      </c>
    </row>
    <row r="9323" spans="1:36" ht="17.25" hidden="1" customHeight="1" x14ac:dyDescent="0.2">
      <c r="A9323" s="4" t="s">
        <v>34994</v>
      </c>
      <c r="B9323" t="s">
        <v>34884</v>
      </c>
      <c r="C9323" t="s">
        <v>34995</v>
      </c>
      <c r="D9323" t="s">
        <v>34996</v>
      </c>
      <c r="E9323" t="s">
        <v>191</v>
      </c>
      <c r="F9323" t="s">
        <v>617</v>
      </c>
      <c r="G9323" s="25">
        <v>210</v>
      </c>
      <c r="H9323" t="s">
        <v>42</v>
      </c>
      <c r="I9323" t="s">
        <v>240</v>
      </c>
      <c r="J9323" t="s">
        <v>44</v>
      </c>
      <c r="N9323" s="24">
        <v>1984</v>
      </c>
      <c r="R9323" s="7">
        <v>40.009874000000003</v>
      </c>
      <c r="S9323" s="7">
        <v>52.927034999999997</v>
      </c>
      <c r="T9323" t="s">
        <v>46</v>
      </c>
      <c r="U9323" t="s">
        <v>34997</v>
      </c>
      <c r="X9323" t="s">
        <v>34915</v>
      </c>
      <c r="Y9323" t="s">
        <v>19854</v>
      </c>
      <c r="Z9323" t="s">
        <v>29693</v>
      </c>
      <c r="AC9323" t="s">
        <v>34998</v>
      </c>
      <c r="AG9323" t="s">
        <v>34999</v>
      </c>
      <c r="AH9323" s="24">
        <v>1126461</v>
      </c>
      <c r="AI9323" t="s">
        <v>35000</v>
      </c>
      <c r="AJ9323" t="s">
        <v>35001</v>
      </c>
    </row>
    <row r="9324" spans="1:36" ht="17.25" hidden="1" customHeight="1" x14ac:dyDescent="0.2">
      <c r="A9324" s="4" t="s">
        <v>34994</v>
      </c>
      <c r="B9324" t="s">
        <v>34884</v>
      </c>
      <c r="C9324" t="s">
        <v>34995</v>
      </c>
      <c r="D9324" t="s">
        <v>34996</v>
      </c>
      <c r="E9324" t="s">
        <v>335</v>
      </c>
      <c r="F9324" t="s">
        <v>617</v>
      </c>
      <c r="G9324" s="25">
        <v>210</v>
      </c>
      <c r="H9324" t="s">
        <v>42</v>
      </c>
      <c r="I9324" t="s">
        <v>240</v>
      </c>
      <c r="J9324" t="s">
        <v>44</v>
      </c>
      <c r="N9324" s="24">
        <v>1986</v>
      </c>
      <c r="R9324" s="7">
        <v>40.009874000000003</v>
      </c>
      <c r="S9324" s="7">
        <v>52.927034999999997</v>
      </c>
      <c r="T9324" t="s">
        <v>46</v>
      </c>
      <c r="U9324" t="s">
        <v>34997</v>
      </c>
      <c r="X9324" t="s">
        <v>34915</v>
      </c>
      <c r="Y9324" t="s">
        <v>19854</v>
      </c>
      <c r="Z9324" t="s">
        <v>29693</v>
      </c>
      <c r="AC9324" t="s">
        <v>34998</v>
      </c>
      <c r="AG9324" t="s">
        <v>34999</v>
      </c>
      <c r="AH9324" s="24">
        <v>1126462</v>
      </c>
      <c r="AI9324" t="s">
        <v>35000</v>
      </c>
      <c r="AJ9324" t="s">
        <v>35002</v>
      </c>
    </row>
    <row r="9325" spans="1:36" ht="17.25" hidden="1" customHeight="1" x14ac:dyDescent="0.2">
      <c r="A9325" s="4" t="s">
        <v>35028</v>
      </c>
      <c r="B9325" t="s">
        <v>35029</v>
      </c>
      <c r="C9325" t="s">
        <v>35030</v>
      </c>
      <c r="E9325" t="s">
        <v>40</v>
      </c>
      <c r="F9325" t="s">
        <v>86</v>
      </c>
      <c r="G9325" s="25">
        <v>131</v>
      </c>
      <c r="H9325" t="s">
        <v>42</v>
      </c>
      <c r="I9325" t="s">
        <v>43</v>
      </c>
      <c r="J9325" t="s">
        <v>44</v>
      </c>
      <c r="N9325" s="8">
        <v>2001</v>
      </c>
      <c r="R9325" s="7">
        <v>36.988152999999997</v>
      </c>
      <c r="S9325" s="7">
        <v>35.204129000000002</v>
      </c>
      <c r="T9325" t="s">
        <v>46</v>
      </c>
      <c r="U9325" t="s">
        <v>35031</v>
      </c>
      <c r="X9325" t="s">
        <v>35032</v>
      </c>
      <c r="Y9325" t="s">
        <v>19854</v>
      </c>
      <c r="Z9325" t="s">
        <v>19864</v>
      </c>
      <c r="AA9325" t="s">
        <v>35033</v>
      </c>
      <c r="AD9325" t="s">
        <v>880</v>
      </c>
      <c r="AE9325" t="s">
        <v>35034</v>
      </c>
      <c r="AG9325" t="s">
        <v>35035</v>
      </c>
      <c r="AH9325" s="8" t="s">
        <v>35036</v>
      </c>
      <c r="AI9325" t="s">
        <v>35037</v>
      </c>
      <c r="AJ9325" t="s">
        <v>35038</v>
      </c>
    </row>
    <row r="9326" spans="1:36" ht="17.25" hidden="1" customHeight="1" x14ac:dyDescent="0.2">
      <c r="A9326" s="4" t="s">
        <v>35039</v>
      </c>
      <c r="B9326" t="s">
        <v>35029</v>
      </c>
      <c r="C9326" t="s">
        <v>35040</v>
      </c>
      <c r="E9326" t="s">
        <v>40</v>
      </c>
      <c r="F9326" t="s">
        <v>527</v>
      </c>
      <c r="G9326" s="25">
        <v>45</v>
      </c>
      <c r="H9326" t="s">
        <v>42</v>
      </c>
      <c r="I9326" t="s">
        <v>43</v>
      </c>
      <c r="J9326" t="s">
        <v>44</v>
      </c>
      <c r="R9326" s="7">
        <v>40.68927</v>
      </c>
      <c r="S9326" s="7">
        <v>29.404949999999999</v>
      </c>
      <c r="T9326" t="s">
        <v>504</v>
      </c>
      <c r="U9326" t="s">
        <v>35041</v>
      </c>
      <c r="X9326" t="s">
        <v>35042</v>
      </c>
      <c r="Y9326" t="s">
        <v>19854</v>
      </c>
      <c r="Z9326" t="s">
        <v>19864</v>
      </c>
      <c r="AG9326" t="s">
        <v>35043</v>
      </c>
      <c r="AH9326" s="8" t="s">
        <v>35044</v>
      </c>
      <c r="AI9326" t="s">
        <v>35045</v>
      </c>
      <c r="AJ9326" t="s">
        <v>35046</v>
      </c>
    </row>
    <row r="9327" spans="1:36" ht="17.25" hidden="1" customHeight="1" x14ac:dyDescent="0.2">
      <c r="A9327" s="4" t="s">
        <v>35047</v>
      </c>
      <c r="B9327" t="s">
        <v>35029</v>
      </c>
      <c r="C9327" t="s">
        <v>35048</v>
      </c>
      <c r="D9327" t="s">
        <v>35049</v>
      </c>
      <c r="E9327" t="s">
        <v>40</v>
      </c>
      <c r="F9327" t="s">
        <v>86</v>
      </c>
      <c r="G9327" s="25">
        <v>250</v>
      </c>
      <c r="H9327" t="s">
        <v>857</v>
      </c>
      <c r="I9327" t="s">
        <v>43</v>
      </c>
      <c r="J9327" t="s">
        <v>559</v>
      </c>
      <c r="K9327" t="s">
        <v>97</v>
      </c>
      <c r="L9327" t="s">
        <v>45</v>
      </c>
      <c r="N9327" s="8">
        <v>2009</v>
      </c>
      <c r="R9327" s="7">
        <v>37.1203</v>
      </c>
      <c r="S9327" s="7">
        <v>30.601600000000001</v>
      </c>
      <c r="T9327" t="s">
        <v>46</v>
      </c>
      <c r="U9327" t="s">
        <v>35050</v>
      </c>
      <c r="X9327" t="s">
        <v>35051</v>
      </c>
      <c r="Y9327" t="s">
        <v>19854</v>
      </c>
      <c r="Z9327" t="s">
        <v>19864</v>
      </c>
      <c r="AA9327" t="s">
        <v>35052</v>
      </c>
      <c r="AC9327" t="s">
        <v>35053</v>
      </c>
      <c r="AG9327" t="s">
        <v>35054</v>
      </c>
      <c r="AH9327" s="8" t="s">
        <v>35055</v>
      </c>
      <c r="AI9327" t="s">
        <v>35056</v>
      </c>
      <c r="AJ9327" t="s">
        <v>35057</v>
      </c>
    </row>
    <row r="9328" spans="1:36" ht="17.25" hidden="1" customHeight="1" x14ac:dyDescent="0.2">
      <c r="A9328" s="4" t="s">
        <v>35047</v>
      </c>
      <c r="B9328" t="s">
        <v>35029</v>
      </c>
      <c r="C9328" t="s">
        <v>35048</v>
      </c>
      <c r="D9328" t="s">
        <v>35049</v>
      </c>
      <c r="E9328" t="s">
        <v>56</v>
      </c>
      <c r="F9328" t="s">
        <v>86</v>
      </c>
      <c r="G9328" s="25">
        <v>900</v>
      </c>
      <c r="H9328" t="s">
        <v>42</v>
      </c>
      <c r="I9328" t="s">
        <v>43</v>
      </c>
      <c r="J9328" t="s">
        <v>559</v>
      </c>
      <c r="K9328" t="s">
        <v>97</v>
      </c>
      <c r="L9328" t="s">
        <v>45</v>
      </c>
      <c r="N9328" s="8">
        <v>2011</v>
      </c>
      <c r="R9328" s="7">
        <v>37.1203</v>
      </c>
      <c r="S9328" s="7">
        <v>30.601600000000001</v>
      </c>
      <c r="T9328" t="s">
        <v>46</v>
      </c>
      <c r="U9328" t="s">
        <v>35050</v>
      </c>
      <c r="X9328" t="s">
        <v>35051</v>
      </c>
      <c r="Y9328" t="s">
        <v>19854</v>
      </c>
      <c r="Z9328" t="s">
        <v>19864</v>
      </c>
      <c r="AA9328" t="s">
        <v>35052</v>
      </c>
      <c r="AC9328" t="s">
        <v>35053</v>
      </c>
      <c r="AG9328" t="s">
        <v>35054</v>
      </c>
      <c r="AH9328" s="8" t="s">
        <v>35058</v>
      </c>
      <c r="AI9328" t="s">
        <v>35056</v>
      </c>
      <c r="AJ9328" t="s">
        <v>35059</v>
      </c>
    </row>
    <row r="9329" spans="1:36" ht="17.25" hidden="1" customHeight="1" x14ac:dyDescent="0.2">
      <c r="A9329" s="4" t="s">
        <v>35060</v>
      </c>
      <c r="B9329" t="s">
        <v>35029</v>
      </c>
      <c r="C9329" t="s">
        <v>35061</v>
      </c>
      <c r="E9329" t="s">
        <v>565</v>
      </c>
      <c r="F9329" t="s">
        <v>86</v>
      </c>
      <c r="G9329" s="25">
        <v>68</v>
      </c>
      <c r="H9329" t="s">
        <v>42</v>
      </c>
      <c r="I9329" t="s">
        <v>1323</v>
      </c>
      <c r="J9329" t="s">
        <v>44</v>
      </c>
      <c r="N9329" s="8">
        <v>2007</v>
      </c>
      <c r="R9329" s="7">
        <v>38.814700000000002</v>
      </c>
      <c r="S9329" s="7">
        <v>27.064399999999999</v>
      </c>
      <c r="T9329" t="s">
        <v>46</v>
      </c>
      <c r="U9329" t="s">
        <v>35062</v>
      </c>
      <c r="X9329" t="s">
        <v>35063</v>
      </c>
      <c r="Y9329" t="s">
        <v>19854</v>
      </c>
      <c r="Z9329" t="s">
        <v>19864</v>
      </c>
      <c r="AG9329" t="s">
        <v>35064</v>
      </c>
      <c r="AH9329" s="8">
        <v>1220256</v>
      </c>
      <c r="AI9329" t="s">
        <v>35065</v>
      </c>
      <c r="AJ9329" t="s">
        <v>35066</v>
      </c>
    </row>
    <row r="9330" spans="1:36" ht="17.25" hidden="1" customHeight="1" x14ac:dyDescent="0.2">
      <c r="A9330" s="4" t="s">
        <v>35060</v>
      </c>
      <c r="B9330" t="s">
        <v>35029</v>
      </c>
      <c r="C9330" t="s">
        <v>35061</v>
      </c>
      <c r="E9330" t="s">
        <v>870</v>
      </c>
      <c r="F9330" t="s">
        <v>86</v>
      </c>
      <c r="G9330" s="25">
        <v>270</v>
      </c>
      <c r="H9330" t="s">
        <v>42</v>
      </c>
      <c r="I9330" t="s">
        <v>1323</v>
      </c>
      <c r="J9330" t="s">
        <v>44</v>
      </c>
      <c r="N9330" s="8">
        <v>2010</v>
      </c>
      <c r="R9330" s="7">
        <v>38.814700000000002</v>
      </c>
      <c r="S9330" s="7">
        <v>27.064399999999999</v>
      </c>
      <c r="T9330" t="s">
        <v>46</v>
      </c>
      <c r="U9330" t="s">
        <v>35062</v>
      </c>
      <c r="X9330" t="s">
        <v>35063</v>
      </c>
      <c r="Y9330" t="s">
        <v>19854</v>
      </c>
      <c r="Z9330" t="s">
        <v>19864</v>
      </c>
      <c r="AG9330" t="s">
        <v>35067</v>
      </c>
      <c r="AH9330" s="8" t="s">
        <v>35068</v>
      </c>
      <c r="AI9330" t="s">
        <v>35065</v>
      </c>
      <c r="AJ9330" t="s">
        <v>35069</v>
      </c>
    </row>
    <row r="9331" spans="1:36" ht="17.25" hidden="1" customHeight="1" x14ac:dyDescent="0.2">
      <c r="A9331" s="4" t="s">
        <v>35070</v>
      </c>
      <c r="B9331" t="s">
        <v>35029</v>
      </c>
      <c r="C9331" t="s">
        <v>35071</v>
      </c>
      <c r="E9331" t="s">
        <v>43</v>
      </c>
      <c r="F9331" t="s">
        <v>86</v>
      </c>
      <c r="G9331" s="25">
        <v>180</v>
      </c>
      <c r="H9331" t="s">
        <v>42</v>
      </c>
      <c r="I9331" t="s">
        <v>43</v>
      </c>
      <c r="J9331" t="s">
        <v>44</v>
      </c>
      <c r="N9331" s="8">
        <v>2009</v>
      </c>
      <c r="R9331" s="7">
        <v>38.798699999999997</v>
      </c>
      <c r="S9331" s="7">
        <v>26.945</v>
      </c>
      <c r="T9331" t="s">
        <v>504</v>
      </c>
      <c r="U9331" t="s">
        <v>35062</v>
      </c>
      <c r="X9331" t="s">
        <v>35063</v>
      </c>
      <c r="Y9331" t="s">
        <v>19854</v>
      </c>
      <c r="Z9331" t="s">
        <v>19864</v>
      </c>
      <c r="AG9331" t="s">
        <v>35072</v>
      </c>
      <c r="AH9331" s="8" t="s">
        <v>35073</v>
      </c>
      <c r="AI9331" t="s">
        <v>35074</v>
      </c>
      <c r="AJ9331" t="s">
        <v>35075</v>
      </c>
    </row>
    <row r="9332" spans="1:36" ht="17.25" hidden="1" customHeight="1" x14ac:dyDescent="0.2">
      <c r="A9332" s="4" t="s">
        <v>35083</v>
      </c>
      <c r="B9332" t="s">
        <v>35029</v>
      </c>
      <c r="C9332" t="s">
        <v>35084</v>
      </c>
      <c r="E9332" t="s">
        <v>40</v>
      </c>
      <c r="F9332" t="s">
        <v>86</v>
      </c>
      <c r="G9332" s="25">
        <v>240</v>
      </c>
      <c r="H9332" t="s">
        <v>42</v>
      </c>
      <c r="I9332" t="s">
        <v>43</v>
      </c>
      <c r="J9332" t="s">
        <v>44</v>
      </c>
      <c r="N9332" s="8">
        <v>2004</v>
      </c>
      <c r="R9332" s="7">
        <v>38.742202300000002</v>
      </c>
      <c r="S9332" s="7">
        <v>26.9430865</v>
      </c>
      <c r="T9332" t="s">
        <v>46</v>
      </c>
      <c r="U9332" t="s">
        <v>35078</v>
      </c>
      <c r="X9332" t="s">
        <v>35063</v>
      </c>
      <c r="Y9332" t="s">
        <v>19854</v>
      </c>
      <c r="Z9332" t="s">
        <v>19864</v>
      </c>
      <c r="AG9332" t="s">
        <v>35085</v>
      </c>
      <c r="AH9332" s="8" t="s">
        <v>35086</v>
      </c>
      <c r="AI9332" t="s">
        <v>35087</v>
      </c>
      <c r="AJ9332" t="s">
        <v>35088</v>
      </c>
    </row>
    <row r="9333" spans="1:36" ht="17.25" hidden="1" customHeight="1" x14ac:dyDescent="0.2">
      <c r="A9333" s="4" t="s">
        <v>35083</v>
      </c>
      <c r="B9333" t="s">
        <v>35029</v>
      </c>
      <c r="C9333" t="s">
        <v>35084</v>
      </c>
      <c r="E9333" t="s">
        <v>9</v>
      </c>
      <c r="F9333" t="s">
        <v>527</v>
      </c>
      <c r="G9333" s="25">
        <v>54</v>
      </c>
      <c r="H9333" t="s">
        <v>42</v>
      </c>
      <c r="I9333" t="s">
        <v>65</v>
      </c>
      <c r="J9333" t="s">
        <v>44</v>
      </c>
      <c r="N9333" s="8">
        <v>2002</v>
      </c>
      <c r="P9333" s="25"/>
      <c r="R9333" s="7">
        <v>38.742202300000002</v>
      </c>
      <c r="S9333" s="7">
        <v>26.9430865</v>
      </c>
      <c r="T9333" t="s">
        <v>46</v>
      </c>
      <c r="U9333" t="s">
        <v>35078</v>
      </c>
      <c r="X9333" t="s">
        <v>35063</v>
      </c>
      <c r="Y9333" t="s">
        <v>19854</v>
      </c>
      <c r="Z9333" t="s">
        <v>19864</v>
      </c>
      <c r="AG9333" t="s">
        <v>35089</v>
      </c>
      <c r="AH9333" s="8">
        <v>1178895</v>
      </c>
      <c r="AI9333" t="s">
        <v>35087</v>
      </c>
      <c r="AJ9333" t="s">
        <v>35090</v>
      </c>
    </row>
    <row r="9334" spans="1:36" ht="17.25" hidden="1" customHeight="1" x14ac:dyDescent="0.2">
      <c r="A9334" s="4" t="s">
        <v>35091</v>
      </c>
      <c r="B9334" t="s">
        <v>35029</v>
      </c>
      <c r="C9334" t="s">
        <v>35092</v>
      </c>
      <c r="D9334" t="s">
        <v>35093</v>
      </c>
      <c r="E9334" t="s">
        <v>40</v>
      </c>
      <c r="F9334" t="s">
        <v>64</v>
      </c>
      <c r="G9334" s="25">
        <v>451</v>
      </c>
      <c r="H9334" t="s">
        <v>42</v>
      </c>
      <c r="I9334" t="s">
        <v>43</v>
      </c>
      <c r="J9334" t="s">
        <v>45</v>
      </c>
      <c r="N9334" s="8">
        <v>1988</v>
      </c>
      <c r="R9334" s="7">
        <v>40.983400000000003</v>
      </c>
      <c r="S9334" s="7">
        <v>28.6921</v>
      </c>
      <c r="T9334" t="s">
        <v>46</v>
      </c>
      <c r="U9334" t="s">
        <v>35094</v>
      </c>
      <c r="X9334" t="s">
        <v>35095</v>
      </c>
      <c r="Y9334" t="s">
        <v>19854</v>
      </c>
      <c r="Z9334" t="s">
        <v>19864</v>
      </c>
      <c r="AA9334" t="s">
        <v>35096</v>
      </c>
      <c r="AC9334" t="s">
        <v>35097</v>
      </c>
      <c r="AG9334" t="s">
        <v>35098</v>
      </c>
      <c r="AH9334" s="8" t="s">
        <v>35099</v>
      </c>
      <c r="AI9334" t="s">
        <v>35100</v>
      </c>
      <c r="AJ9334" t="s">
        <v>35101</v>
      </c>
    </row>
    <row r="9335" spans="1:36" ht="17.25" hidden="1" customHeight="1" x14ac:dyDescent="0.2">
      <c r="A9335" s="4" t="s">
        <v>35091</v>
      </c>
      <c r="B9335" t="s">
        <v>35029</v>
      </c>
      <c r="C9335" t="s">
        <v>35092</v>
      </c>
      <c r="D9335" t="s">
        <v>35093</v>
      </c>
      <c r="E9335" t="s">
        <v>56</v>
      </c>
      <c r="F9335" t="s">
        <v>64</v>
      </c>
      <c r="G9335" s="25">
        <v>451</v>
      </c>
      <c r="H9335" t="s">
        <v>42</v>
      </c>
      <c r="I9335" t="s">
        <v>43</v>
      </c>
      <c r="J9335" t="s">
        <v>45</v>
      </c>
      <c r="N9335" s="8">
        <v>1988</v>
      </c>
      <c r="R9335" s="7">
        <v>40.983400000000003</v>
      </c>
      <c r="S9335" s="7">
        <v>28.6921</v>
      </c>
      <c r="T9335" t="s">
        <v>46</v>
      </c>
      <c r="U9335" t="s">
        <v>35094</v>
      </c>
      <c r="X9335" t="s">
        <v>35095</v>
      </c>
      <c r="Y9335" t="s">
        <v>19854</v>
      </c>
      <c r="Z9335" t="s">
        <v>19864</v>
      </c>
      <c r="AA9335" t="s">
        <v>35096</v>
      </c>
      <c r="AC9335" t="s">
        <v>35097</v>
      </c>
      <c r="AG9335" t="s">
        <v>35098</v>
      </c>
      <c r="AH9335" s="8" t="s">
        <v>35102</v>
      </c>
      <c r="AI9335" t="s">
        <v>35100</v>
      </c>
      <c r="AJ9335" t="s">
        <v>35103</v>
      </c>
    </row>
    <row r="9336" spans="1:36" ht="17.25" hidden="1" customHeight="1" x14ac:dyDescent="0.2">
      <c r="A9336" s="4" t="s">
        <v>35091</v>
      </c>
      <c r="B9336" t="s">
        <v>35029</v>
      </c>
      <c r="C9336" t="s">
        <v>35092</v>
      </c>
      <c r="D9336" t="s">
        <v>35093</v>
      </c>
      <c r="E9336" t="s">
        <v>58</v>
      </c>
      <c r="F9336" t="s">
        <v>64</v>
      </c>
      <c r="G9336" s="5">
        <v>451</v>
      </c>
      <c r="H9336" t="s">
        <v>42</v>
      </c>
      <c r="I9336" t="s">
        <v>43</v>
      </c>
      <c r="J9336" t="s">
        <v>45</v>
      </c>
      <c r="N9336" s="27">
        <v>1988</v>
      </c>
      <c r="R9336" s="7">
        <v>40.983400000000003</v>
      </c>
      <c r="S9336" s="7">
        <v>28.6921</v>
      </c>
      <c r="T9336" t="s">
        <v>46</v>
      </c>
      <c r="U9336" t="s">
        <v>35094</v>
      </c>
      <c r="X9336" t="s">
        <v>35095</v>
      </c>
      <c r="Y9336" t="s">
        <v>19854</v>
      </c>
      <c r="Z9336" t="s">
        <v>19864</v>
      </c>
      <c r="AA9336" t="s">
        <v>35096</v>
      </c>
      <c r="AC9336" t="s">
        <v>35097</v>
      </c>
      <c r="AG9336" t="s">
        <v>35098</v>
      </c>
      <c r="AH9336" s="8" t="s">
        <v>35104</v>
      </c>
      <c r="AI9336" t="s">
        <v>35100</v>
      </c>
      <c r="AJ9336" t="s">
        <v>35105</v>
      </c>
    </row>
    <row r="9337" spans="1:36" ht="17.25" hidden="1" customHeight="1" x14ac:dyDescent="0.2">
      <c r="A9337" s="4" t="s">
        <v>35115</v>
      </c>
      <c r="B9337" t="s">
        <v>35029</v>
      </c>
      <c r="C9337" t="s">
        <v>35116</v>
      </c>
      <c r="D9337" t="s">
        <v>35117</v>
      </c>
      <c r="E9337" t="s">
        <v>40</v>
      </c>
      <c r="F9337" t="s">
        <v>86</v>
      </c>
      <c r="G9337" s="5">
        <v>936.18</v>
      </c>
      <c r="H9337" t="s">
        <v>42</v>
      </c>
      <c r="I9337" t="s">
        <v>43</v>
      </c>
      <c r="J9337" t="s">
        <v>45</v>
      </c>
      <c r="K9337" t="s">
        <v>45</v>
      </c>
      <c r="N9337" s="27">
        <v>2010</v>
      </c>
      <c r="R9337" s="7">
        <v>40.308349999999997</v>
      </c>
      <c r="S9337" s="7">
        <v>27.768630000000002</v>
      </c>
      <c r="T9337" t="s">
        <v>46</v>
      </c>
      <c r="U9337" t="s">
        <v>35118</v>
      </c>
      <c r="X9337" t="s">
        <v>35119</v>
      </c>
      <c r="Y9337" t="s">
        <v>19854</v>
      </c>
      <c r="Z9337" t="s">
        <v>19864</v>
      </c>
      <c r="AA9337" t="s">
        <v>35120</v>
      </c>
      <c r="AC9337" t="s">
        <v>35121</v>
      </c>
      <c r="AG9337" t="s">
        <v>35122</v>
      </c>
      <c r="AH9337" s="8" t="s">
        <v>35123</v>
      </c>
      <c r="AI9337" t="s">
        <v>35124</v>
      </c>
      <c r="AJ9337" t="s">
        <v>35125</v>
      </c>
    </row>
    <row r="9338" spans="1:36" ht="17.25" hidden="1" customHeight="1" x14ac:dyDescent="0.2">
      <c r="A9338" s="4" t="s">
        <v>35128</v>
      </c>
      <c r="B9338" t="s">
        <v>35029</v>
      </c>
      <c r="C9338" t="s">
        <v>35129</v>
      </c>
      <c r="D9338" t="s">
        <v>35130</v>
      </c>
      <c r="E9338" t="s">
        <v>40</v>
      </c>
      <c r="F9338" t="s">
        <v>86</v>
      </c>
      <c r="G9338" s="5">
        <v>770</v>
      </c>
      <c r="H9338" t="s">
        <v>42</v>
      </c>
      <c r="I9338" t="s">
        <v>43</v>
      </c>
      <c r="J9338" t="s">
        <v>45</v>
      </c>
      <c r="N9338" s="27">
        <v>2004</v>
      </c>
      <c r="R9338" s="7">
        <v>39.777299999999997</v>
      </c>
      <c r="S9338" s="7">
        <v>32.402200000000001</v>
      </c>
      <c r="T9338" t="s">
        <v>46</v>
      </c>
      <c r="U9338" t="s">
        <v>35131</v>
      </c>
      <c r="X9338" t="s">
        <v>35132</v>
      </c>
      <c r="Y9338" t="s">
        <v>19854</v>
      </c>
      <c r="Z9338" t="s">
        <v>19864</v>
      </c>
      <c r="AA9338" t="s">
        <v>35133</v>
      </c>
      <c r="AG9338" t="s">
        <v>35134</v>
      </c>
      <c r="AH9338" s="8" t="s">
        <v>35135</v>
      </c>
      <c r="AI9338" t="s">
        <v>35136</v>
      </c>
      <c r="AJ9338" t="s">
        <v>35137</v>
      </c>
    </row>
    <row r="9339" spans="1:36" ht="17.25" hidden="1" customHeight="1" x14ac:dyDescent="0.2">
      <c r="A9339" s="4" t="s">
        <v>35138</v>
      </c>
      <c r="B9339" t="s">
        <v>35029</v>
      </c>
      <c r="C9339" t="s">
        <v>35139</v>
      </c>
      <c r="E9339" t="s">
        <v>565</v>
      </c>
      <c r="F9339" t="s">
        <v>86</v>
      </c>
      <c r="G9339" s="5">
        <v>143</v>
      </c>
      <c r="H9339" t="s">
        <v>42</v>
      </c>
      <c r="I9339" t="s">
        <v>43</v>
      </c>
      <c r="J9339" t="s">
        <v>44</v>
      </c>
      <c r="N9339" s="27"/>
      <c r="R9339" s="7">
        <v>40.004289999999997</v>
      </c>
      <c r="S9339" s="7">
        <v>29.922270000000001</v>
      </c>
      <c r="T9339" t="s">
        <v>46</v>
      </c>
      <c r="U9339" t="s">
        <v>35140</v>
      </c>
      <c r="X9339" t="s">
        <v>35141</v>
      </c>
      <c r="Y9339" t="s">
        <v>19854</v>
      </c>
      <c r="Z9339" t="s">
        <v>19864</v>
      </c>
      <c r="AG9339" t="s">
        <v>35142</v>
      </c>
      <c r="AH9339" s="8">
        <v>1257785</v>
      </c>
      <c r="AI9339" t="s">
        <v>35143</v>
      </c>
      <c r="AJ9339" t="s">
        <v>35144</v>
      </c>
    </row>
    <row r="9340" spans="1:36" ht="17.25" hidden="1" customHeight="1" x14ac:dyDescent="0.2">
      <c r="A9340" s="4" t="s">
        <v>35156</v>
      </c>
      <c r="B9340" t="s">
        <v>35029</v>
      </c>
      <c r="C9340" t="s">
        <v>35157</v>
      </c>
      <c r="E9340" t="s">
        <v>43</v>
      </c>
      <c r="F9340" t="s">
        <v>86</v>
      </c>
      <c r="G9340" s="5">
        <v>36.5</v>
      </c>
      <c r="H9340" t="s">
        <v>42</v>
      </c>
      <c r="I9340" t="s">
        <v>43</v>
      </c>
      <c r="J9340" t="s">
        <v>44</v>
      </c>
      <c r="N9340" s="27">
        <v>1993</v>
      </c>
      <c r="R9340" s="7">
        <v>39.866599999999998</v>
      </c>
      <c r="S9340" s="7">
        <v>32.756300000000003</v>
      </c>
      <c r="T9340" t="s">
        <v>504</v>
      </c>
      <c r="U9340" t="s">
        <v>35158</v>
      </c>
      <c r="X9340" t="s">
        <v>35159</v>
      </c>
      <c r="Y9340" t="s">
        <v>19854</v>
      </c>
      <c r="Z9340" t="s">
        <v>19864</v>
      </c>
      <c r="AG9340" t="s">
        <v>35160</v>
      </c>
      <c r="AH9340" s="8" t="s">
        <v>35161</v>
      </c>
      <c r="AI9340" t="s">
        <v>35162</v>
      </c>
      <c r="AJ9340" t="s">
        <v>35163</v>
      </c>
    </row>
    <row r="9341" spans="1:36" ht="17.25" hidden="1" customHeight="1" x14ac:dyDescent="0.2">
      <c r="A9341" s="4" t="s">
        <v>35164</v>
      </c>
      <c r="B9341" t="s">
        <v>35029</v>
      </c>
      <c r="C9341" t="s">
        <v>35165</v>
      </c>
      <c r="E9341" t="s">
        <v>40</v>
      </c>
      <c r="F9341" t="s">
        <v>86</v>
      </c>
      <c r="G9341" s="5">
        <v>79</v>
      </c>
      <c r="H9341" t="s">
        <v>42</v>
      </c>
      <c r="I9341" t="s">
        <v>43</v>
      </c>
      <c r="J9341" t="s">
        <v>45</v>
      </c>
      <c r="N9341" s="27">
        <v>2000</v>
      </c>
      <c r="R9341" s="7">
        <v>40.237699999999997</v>
      </c>
      <c r="S9341" s="7">
        <v>28.953399999999998</v>
      </c>
      <c r="T9341" t="s">
        <v>46</v>
      </c>
      <c r="U9341" t="s">
        <v>35166</v>
      </c>
      <c r="X9341" t="s">
        <v>35167</v>
      </c>
      <c r="Y9341" t="s">
        <v>19854</v>
      </c>
      <c r="Z9341" t="s">
        <v>19864</v>
      </c>
      <c r="AA9341" t="s">
        <v>35168</v>
      </c>
      <c r="AG9341" t="s">
        <v>35169</v>
      </c>
      <c r="AH9341" s="8" t="s">
        <v>35170</v>
      </c>
      <c r="AI9341" t="s">
        <v>35171</v>
      </c>
      <c r="AJ9341" t="s">
        <v>35172</v>
      </c>
    </row>
    <row r="9342" spans="1:36" ht="17.25" hidden="1" customHeight="1" x14ac:dyDescent="0.2">
      <c r="A9342" s="4" t="s">
        <v>35164</v>
      </c>
      <c r="B9342" t="s">
        <v>35029</v>
      </c>
      <c r="C9342" t="s">
        <v>35165</v>
      </c>
      <c r="E9342" t="s">
        <v>56</v>
      </c>
      <c r="F9342" t="s">
        <v>86</v>
      </c>
      <c r="G9342" s="5">
        <v>64</v>
      </c>
      <c r="H9342" t="s">
        <v>42</v>
      </c>
      <c r="I9342" t="s">
        <v>43</v>
      </c>
      <c r="J9342" t="s">
        <v>45</v>
      </c>
      <c r="N9342" s="27">
        <v>2006</v>
      </c>
      <c r="R9342" s="7">
        <v>40.237699999999997</v>
      </c>
      <c r="S9342" s="7">
        <v>28.953399999999998</v>
      </c>
      <c r="T9342" t="s">
        <v>46</v>
      </c>
      <c r="U9342" t="s">
        <v>35166</v>
      </c>
      <c r="X9342" t="s">
        <v>35167</v>
      </c>
      <c r="Y9342" t="s">
        <v>19854</v>
      </c>
      <c r="Z9342" t="s">
        <v>19864</v>
      </c>
      <c r="AA9342" t="s">
        <v>35168</v>
      </c>
      <c r="AG9342" t="s">
        <v>35169</v>
      </c>
      <c r="AH9342" s="8" t="s">
        <v>35173</v>
      </c>
      <c r="AI9342" t="s">
        <v>35171</v>
      </c>
      <c r="AJ9342" t="s">
        <v>35174</v>
      </c>
    </row>
    <row r="9343" spans="1:36" ht="17.25" hidden="1" customHeight="1" x14ac:dyDescent="0.2">
      <c r="A9343" s="4" t="s">
        <v>35164</v>
      </c>
      <c r="B9343" t="s">
        <v>35029</v>
      </c>
      <c r="C9343" t="s">
        <v>35165</v>
      </c>
      <c r="E9343" t="s">
        <v>58</v>
      </c>
      <c r="F9343" t="s">
        <v>86</v>
      </c>
      <c r="G9343" s="5">
        <v>120</v>
      </c>
      <c r="H9343" t="s">
        <v>42</v>
      </c>
      <c r="I9343" t="s">
        <v>43</v>
      </c>
      <c r="J9343" t="s">
        <v>45</v>
      </c>
      <c r="N9343" s="27">
        <v>2011</v>
      </c>
      <c r="R9343" s="7">
        <v>40.237699999999997</v>
      </c>
      <c r="S9343" s="7">
        <v>28.953399999999998</v>
      </c>
      <c r="T9343" t="s">
        <v>46</v>
      </c>
      <c r="U9343" t="s">
        <v>35166</v>
      </c>
      <c r="X9343" t="s">
        <v>35167</v>
      </c>
      <c r="Y9343" t="s">
        <v>19854</v>
      </c>
      <c r="Z9343" t="s">
        <v>19864</v>
      </c>
      <c r="AA9343" t="s">
        <v>35168</v>
      </c>
      <c r="AG9343" t="s">
        <v>35169</v>
      </c>
      <c r="AH9343" s="27" t="s">
        <v>35175</v>
      </c>
      <c r="AI9343" t="s">
        <v>35171</v>
      </c>
      <c r="AJ9343" t="s">
        <v>35176</v>
      </c>
    </row>
    <row r="9344" spans="1:36" ht="17.25" hidden="1" customHeight="1" x14ac:dyDescent="0.2">
      <c r="A9344" s="4" t="s">
        <v>35177</v>
      </c>
      <c r="B9344" t="s">
        <v>35029</v>
      </c>
      <c r="C9344" t="s">
        <v>35178</v>
      </c>
      <c r="E9344" t="s">
        <v>40</v>
      </c>
      <c r="F9344" t="s">
        <v>86</v>
      </c>
      <c r="G9344" s="5">
        <v>132</v>
      </c>
      <c r="H9344" t="s">
        <v>857</v>
      </c>
      <c r="I9344" t="s">
        <v>45</v>
      </c>
      <c r="J9344" t="s">
        <v>45</v>
      </c>
      <c r="N9344" s="27">
        <v>1997</v>
      </c>
      <c r="R9344" s="7">
        <v>40.1515222952073</v>
      </c>
      <c r="S9344" s="7">
        <v>29.981798422066699</v>
      </c>
      <c r="T9344" t="s">
        <v>504</v>
      </c>
      <c r="U9344" t="s">
        <v>35179</v>
      </c>
      <c r="X9344" t="s">
        <v>35179</v>
      </c>
      <c r="Y9344" t="s">
        <v>19854</v>
      </c>
      <c r="Z9344" t="s">
        <v>19864</v>
      </c>
      <c r="AA9344" t="s">
        <v>35180</v>
      </c>
      <c r="AG9344" t="s">
        <v>35181</v>
      </c>
      <c r="AH9344" s="27" t="s">
        <v>35182</v>
      </c>
      <c r="AI9344" t="s">
        <v>35183</v>
      </c>
      <c r="AJ9344" t="s">
        <v>35184</v>
      </c>
    </row>
    <row r="9345" spans="1:36" ht="17.25" hidden="1" customHeight="1" x14ac:dyDescent="0.2">
      <c r="A9345" s="4" t="s">
        <v>35185</v>
      </c>
      <c r="B9345" t="s">
        <v>35029</v>
      </c>
      <c r="C9345" t="s">
        <v>35186</v>
      </c>
      <c r="E9345" t="s">
        <v>40</v>
      </c>
      <c r="F9345" t="s">
        <v>86</v>
      </c>
      <c r="G9345" s="5">
        <v>180</v>
      </c>
      <c r="H9345" t="s">
        <v>857</v>
      </c>
      <c r="I9345" t="s">
        <v>43</v>
      </c>
      <c r="J9345" t="s">
        <v>44</v>
      </c>
      <c r="N9345" s="27">
        <v>1999</v>
      </c>
      <c r="R9345" s="7">
        <v>40.239400000000003</v>
      </c>
      <c r="S9345" s="7">
        <v>28.951799999999999</v>
      </c>
      <c r="T9345" t="s">
        <v>46</v>
      </c>
      <c r="U9345" t="s">
        <v>35166</v>
      </c>
      <c r="X9345" t="s">
        <v>35167</v>
      </c>
      <c r="Y9345" t="s">
        <v>19854</v>
      </c>
      <c r="Z9345" t="s">
        <v>19864</v>
      </c>
      <c r="AA9345" t="s">
        <v>35187</v>
      </c>
      <c r="AD9345" t="s">
        <v>880</v>
      </c>
      <c r="AE9345" t="s">
        <v>5120</v>
      </c>
      <c r="AF9345" t="s">
        <v>52</v>
      </c>
      <c r="AG9345" t="s">
        <v>35188</v>
      </c>
      <c r="AH9345" s="27" t="s">
        <v>35189</v>
      </c>
      <c r="AI9345" t="s">
        <v>35190</v>
      </c>
      <c r="AJ9345" t="s">
        <v>35191</v>
      </c>
    </row>
    <row r="9346" spans="1:36" ht="17.25" hidden="1" customHeight="1" x14ac:dyDescent="0.2">
      <c r="A9346" s="4" t="s">
        <v>35185</v>
      </c>
      <c r="B9346" t="s">
        <v>35029</v>
      </c>
      <c r="C9346" t="s">
        <v>35186</v>
      </c>
      <c r="E9346" t="s">
        <v>56</v>
      </c>
      <c r="F9346" t="s">
        <v>86</v>
      </c>
      <c r="G9346" s="5">
        <v>183</v>
      </c>
      <c r="H9346" t="s">
        <v>857</v>
      </c>
      <c r="I9346" t="s">
        <v>43</v>
      </c>
      <c r="J9346" t="s">
        <v>44</v>
      </c>
      <c r="N9346" s="27">
        <v>2008</v>
      </c>
      <c r="R9346" s="7">
        <v>40.239400000000003</v>
      </c>
      <c r="S9346" s="7">
        <v>28.951799999999999</v>
      </c>
      <c r="T9346" t="s">
        <v>46</v>
      </c>
      <c r="U9346" t="s">
        <v>35166</v>
      </c>
      <c r="X9346" t="s">
        <v>35167</v>
      </c>
      <c r="Y9346" t="s">
        <v>19854</v>
      </c>
      <c r="Z9346" t="s">
        <v>19864</v>
      </c>
      <c r="AA9346" t="s">
        <v>35187</v>
      </c>
      <c r="AD9346" t="s">
        <v>880</v>
      </c>
      <c r="AE9346" t="s">
        <v>5120</v>
      </c>
      <c r="AF9346" t="s">
        <v>52</v>
      </c>
      <c r="AG9346" t="s">
        <v>35188</v>
      </c>
      <c r="AH9346" s="8" t="s">
        <v>35192</v>
      </c>
      <c r="AI9346" t="s">
        <v>35190</v>
      </c>
      <c r="AJ9346" t="s">
        <v>35193</v>
      </c>
    </row>
    <row r="9347" spans="1:36" ht="17.25" hidden="1" customHeight="1" x14ac:dyDescent="0.2">
      <c r="A9347" s="4" t="s">
        <v>35196</v>
      </c>
      <c r="B9347" t="s">
        <v>35029</v>
      </c>
      <c r="C9347" t="s">
        <v>35197</v>
      </c>
      <c r="E9347" t="s">
        <v>40</v>
      </c>
      <c r="F9347" t="s">
        <v>86</v>
      </c>
      <c r="G9347" s="5">
        <v>716</v>
      </c>
      <c r="H9347" t="s">
        <v>42</v>
      </c>
      <c r="I9347" t="s">
        <v>43</v>
      </c>
      <c r="J9347" t="s">
        <v>45</v>
      </c>
      <c r="N9347" s="27">
        <v>1998</v>
      </c>
      <c r="R9347" s="7">
        <v>40.295200000000001</v>
      </c>
      <c r="S9347" s="7">
        <v>29.073599999999999</v>
      </c>
      <c r="T9347" t="s">
        <v>46</v>
      </c>
      <c r="U9347" t="s">
        <v>35198</v>
      </c>
      <c r="X9347" t="s">
        <v>35199</v>
      </c>
      <c r="Y9347" t="s">
        <v>19854</v>
      </c>
      <c r="Z9347" t="s">
        <v>19864</v>
      </c>
      <c r="AA9347" t="s">
        <v>35200</v>
      </c>
      <c r="AG9347" t="s">
        <v>35201</v>
      </c>
      <c r="AH9347" s="8" t="s">
        <v>35202</v>
      </c>
      <c r="AI9347" t="s">
        <v>35203</v>
      </c>
      <c r="AJ9347" t="s">
        <v>35204</v>
      </c>
    </row>
    <row r="9348" spans="1:36" ht="17.25" hidden="1" customHeight="1" x14ac:dyDescent="0.2">
      <c r="A9348" s="4" t="s">
        <v>35196</v>
      </c>
      <c r="B9348" t="s">
        <v>35029</v>
      </c>
      <c r="C9348" t="s">
        <v>35197</v>
      </c>
      <c r="E9348" t="s">
        <v>56</v>
      </c>
      <c r="F9348" t="s">
        <v>86</v>
      </c>
      <c r="G9348" s="5">
        <v>716</v>
      </c>
      <c r="H9348" t="s">
        <v>42</v>
      </c>
      <c r="I9348" t="s">
        <v>43</v>
      </c>
      <c r="J9348" t="s">
        <v>45</v>
      </c>
      <c r="N9348" s="27">
        <v>1999</v>
      </c>
      <c r="R9348" s="7">
        <v>40.295200000000001</v>
      </c>
      <c r="S9348" s="7">
        <v>29.073599999999999</v>
      </c>
      <c r="T9348" t="s">
        <v>46</v>
      </c>
      <c r="U9348" t="s">
        <v>35198</v>
      </c>
      <c r="X9348" t="s">
        <v>35199</v>
      </c>
      <c r="Y9348" t="s">
        <v>19854</v>
      </c>
      <c r="Z9348" t="s">
        <v>19864</v>
      </c>
      <c r="AA9348" t="s">
        <v>35200</v>
      </c>
      <c r="AG9348" t="s">
        <v>35201</v>
      </c>
      <c r="AH9348" s="8" t="s">
        <v>35205</v>
      </c>
      <c r="AI9348" t="s">
        <v>35203</v>
      </c>
      <c r="AJ9348" t="s">
        <v>35206</v>
      </c>
    </row>
    <row r="9349" spans="1:36" ht="17.25" hidden="1" customHeight="1" x14ac:dyDescent="0.2">
      <c r="A9349" s="4" t="s">
        <v>35207</v>
      </c>
      <c r="B9349" t="s">
        <v>35029</v>
      </c>
      <c r="C9349" t="s">
        <v>35208</v>
      </c>
      <c r="E9349" t="s">
        <v>43</v>
      </c>
      <c r="F9349" t="s">
        <v>570</v>
      </c>
      <c r="G9349" s="5">
        <v>90</v>
      </c>
      <c r="H9349" t="s">
        <v>42</v>
      </c>
      <c r="I9349" t="s">
        <v>43</v>
      </c>
      <c r="J9349" t="s">
        <v>44</v>
      </c>
      <c r="N9349" s="27">
        <v>1995</v>
      </c>
      <c r="R9349" s="7">
        <v>40.270499999999998</v>
      </c>
      <c r="S9349" s="7">
        <v>29.073899999999998</v>
      </c>
      <c r="T9349" t="s">
        <v>504</v>
      </c>
      <c r="U9349" t="s">
        <v>35167</v>
      </c>
      <c r="X9349" t="s">
        <v>35141</v>
      </c>
      <c r="Y9349" t="s">
        <v>19854</v>
      </c>
      <c r="Z9349" t="s">
        <v>19864</v>
      </c>
      <c r="AD9349" t="s">
        <v>880</v>
      </c>
      <c r="AE9349" t="s">
        <v>35034</v>
      </c>
      <c r="AG9349" t="s">
        <v>35209</v>
      </c>
      <c r="AH9349" s="8" t="s">
        <v>35210</v>
      </c>
      <c r="AI9349" t="s">
        <v>35211</v>
      </c>
      <c r="AJ9349" t="s">
        <v>35212</v>
      </c>
    </row>
    <row r="9350" spans="1:36" ht="17.25" hidden="1" customHeight="1" x14ac:dyDescent="0.2">
      <c r="A9350" s="4" t="s">
        <v>35213</v>
      </c>
      <c r="B9350" t="s">
        <v>35029</v>
      </c>
      <c r="C9350" t="s">
        <v>35214</v>
      </c>
      <c r="E9350" t="s">
        <v>870</v>
      </c>
      <c r="F9350" t="s">
        <v>86</v>
      </c>
      <c r="G9350" s="5">
        <v>143</v>
      </c>
      <c r="H9350" t="s">
        <v>42</v>
      </c>
      <c r="I9350" t="s">
        <v>43</v>
      </c>
      <c r="J9350" t="s">
        <v>44</v>
      </c>
      <c r="N9350" s="27"/>
      <c r="R9350" s="7">
        <v>38.593910000000001</v>
      </c>
      <c r="S9350" s="7">
        <v>31.04345</v>
      </c>
      <c r="T9350" t="s">
        <v>504</v>
      </c>
      <c r="U9350" t="s">
        <v>35215</v>
      </c>
      <c r="X9350" t="s">
        <v>35216</v>
      </c>
      <c r="Y9350" t="s">
        <v>19854</v>
      </c>
      <c r="Z9350" t="s">
        <v>19864</v>
      </c>
      <c r="AG9350" t="s">
        <v>35217</v>
      </c>
      <c r="AH9350" s="8">
        <v>1257797</v>
      </c>
      <c r="AI9350" t="s">
        <v>35218</v>
      </c>
      <c r="AJ9350" t="s">
        <v>35219</v>
      </c>
    </row>
    <row r="9351" spans="1:36" ht="17.25" hidden="1" customHeight="1" x14ac:dyDescent="0.2">
      <c r="A9351" s="4" t="s">
        <v>35220</v>
      </c>
      <c r="B9351" t="s">
        <v>35029</v>
      </c>
      <c r="C9351" t="s">
        <v>35221</v>
      </c>
      <c r="E9351" t="s">
        <v>40</v>
      </c>
      <c r="F9351" t="s">
        <v>570</v>
      </c>
      <c r="G9351" s="5">
        <v>132</v>
      </c>
      <c r="H9351" t="s">
        <v>42</v>
      </c>
      <c r="I9351" t="s">
        <v>1323</v>
      </c>
      <c r="J9351" t="s">
        <v>44</v>
      </c>
      <c r="N9351" s="27"/>
      <c r="R9351" s="7">
        <v>41.2393</v>
      </c>
      <c r="S9351" s="7">
        <v>36.479900000000001</v>
      </c>
      <c r="T9351" t="s">
        <v>46</v>
      </c>
      <c r="U9351" t="s">
        <v>35148</v>
      </c>
      <c r="X9351" t="s">
        <v>35149</v>
      </c>
      <c r="Y9351" t="s">
        <v>19854</v>
      </c>
      <c r="Z9351" t="s">
        <v>19864</v>
      </c>
      <c r="AG9351" t="s">
        <v>35222</v>
      </c>
      <c r="AH9351" s="8" t="s">
        <v>35223</v>
      </c>
      <c r="AI9351" t="s">
        <v>35224</v>
      </c>
      <c r="AJ9351" t="s">
        <v>35225</v>
      </c>
    </row>
    <row r="9352" spans="1:36" ht="17.25" hidden="1" customHeight="1" x14ac:dyDescent="0.2">
      <c r="A9352" s="4" t="s">
        <v>35220</v>
      </c>
      <c r="B9352" t="s">
        <v>35029</v>
      </c>
      <c r="C9352" t="s">
        <v>35221</v>
      </c>
      <c r="E9352" t="s">
        <v>14710</v>
      </c>
      <c r="F9352" t="s">
        <v>570</v>
      </c>
      <c r="G9352" s="5">
        <v>132</v>
      </c>
      <c r="H9352" t="s">
        <v>42</v>
      </c>
      <c r="I9352" t="s">
        <v>1323</v>
      </c>
      <c r="J9352" t="s">
        <v>44</v>
      </c>
      <c r="N9352" s="27" t="s">
        <v>45</v>
      </c>
      <c r="R9352" s="7">
        <v>41.2393</v>
      </c>
      <c r="S9352" s="7">
        <v>36.479900000000001</v>
      </c>
      <c r="T9352" t="s">
        <v>46</v>
      </c>
      <c r="U9352" t="s">
        <v>35148</v>
      </c>
      <c r="X9352" t="s">
        <v>35149</v>
      </c>
      <c r="Y9352" t="s">
        <v>19854</v>
      </c>
      <c r="Z9352" t="s">
        <v>19864</v>
      </c>
      <c r="AG9352" t="s">
        <v>35226</v>
      </c>
      <c r="AH9352" s="8" t="s">
        <v>35227</v>
      </c>
      <c r="AI9352" t="s">
        <v>35224</v>
      </c>
      <c r="AJ9352" t="s">
        <v>35228</v>
      </c>
    </row>
    <row r="9353" spans="1:36" ht="17.25" hidden="1" customHeight="1" x14ac:dyDescent="0.2">
      <c r="A9353" s="4" t="s">
        <v>35220</v>
      </c>
      <c r="B9353" t="s">
        <v>35029</v>
      </c>
      <c r="C9353" t="s">
        <v>35221</v>
      </c>
      <c r="E9353" t="s">
        <v>19157</v>
      </c>
      <c r="F9353" t="s">
        <v>86</v>
      </c>
      <c r="G9353" s="5">
        <v>238.9</v>
      </c>
      <c r="H9353" t="s">
        <v>42</v>
      </c>
      <c r="I9353" t="s">
        <v>43</v>
      </c>
      <c r="J9353" t="s">
        <v>45</v>
      </c>
      <c r="N9353" s="27">
        <v>2010</v>
      </c>
      <c r="R9353" s="7">
        <v>41.2393</v>
      </c>
      <c r="S9353" s="7">
        <v>36.479900000000001</v>
      </c>
      <c r="T9353" t="s">
        <v>46</v>
      </c>
      <c r="U9353" t="s">
        <v>35148</v>
      </c>
      <c r="X9353" t="s">
        <v>35149</v>
      </c>
      <c r="Y9353" t="s">
        <v>19854</v>
      </c>
      <c r="Z9353" t="s">
        <v>19864</v>
      </c>
      <c r="AA9353" t="s">
        <v>35229</v>
      </c>
      <c r="AC9353" t="s">
        <v>35230</v>
      </c>
      <c r="AG9353" t="s">
        <v>35231</v>
      </c>
      <c r="AH9353" s="8" t="s">
        <v>35232</v>
      </c>
      <c r="AI9353" t="s">
        <v>35224</v>
      </c>
      <c r="AJ9353" t="s">
        <v>35233</v>
      </c>
    </row>
    <row r="9354" spans="1:36" ht="17.25" hidden="1" customHeight="1" x14ac:dyDescent="0.2">
      <c r="A9354" s="4" t="s">
        <v>35236</v>
      </c>
      <c r="B9354" t="s">
        <v>35029</v>
      </c>
      <c r="C9354" t="s">
        <v>35237</v>
      </c>
      <c r="E9354" t="s">
        <v>40</v>
      </c>
      <c r="F9354" t="s">
        <v>86</v>
      </c>
      <c r="G9354" s="5">
        <v>60.2</v>
      </c>
      <c r="H9354" t="s">
        <v>42</v>
      </c>
      <c r="I9354" t="s">
        <v>43</v>
      </c>
      <c r="J9354" t="s">
        <v>45</v>
      </c>
      <c r="N9354" s="27">
        <v>2010</v>
      </c>
      <c r="R9354" s="7">
        <v>41.292718999999998</v>
      </c>
      <c r="S9354" s="7">
        <v>27.956254999999999</v>
      </c>
      <c r="T9354" t="s">
        <v>46</v>
      </c>
      <c r="U9354" t="s">
        <v>35238</v>
      </c>
      <c r="X9354" t="s">
        <v>35239</v>
      </c>
      <c r="Y9354" t="s">
        <v>19854</v>
      </c>
      <c r="Z9354" t="s">
        <v>19864</v>
      </c>
      <c r="AC9354" t="s">
        <v>35240</v>
      </c>
      <c r="AG9354" t="s">
        <v>35241</v>
      </c>
      <c r="AH9354" s="27" t="s">
        <v>35242</v>
      </c>
      <c r="AI9354" t="s">
        <v>35243</v>
      </c>
      <c r="AJ9354" t="s">
        <v>35244</v>
      </c>
    </row>
    <row r="9355" spans="1:36" ht="17.25" hidden="1" customHeight="1" x14ac:dyDescent="0.2">
      <c r="A9355" s="4" t="s">
        <v>35245</v>
      </c>
      <c r="B9355" t="s">
        <v>35029</v>
      </c>
      <c r="C9355" t="s">
        <v>35246</v>
      </c>
      <c r="E9355" t="s">
        <v>40</v>
      </c>
      <c r="F9355" t="s">
        <v>86</v>
      </c>
      <c r="G9355" s="5">
        <v>125</v>
      </c>
      <c r="H9355" t="s">
        <v>42</v>
      </c>
      <c r="I9355" t="s">
        <v>43</v>
      </c>
      <c r="J9355" t="s">
        <v>45</v>
      </c>
      <c r="N9355" s="27">
        <v>2010</v>
      </c>
      <c r="R9355" s="7">
        <v>38.476301499999998</v>
      </c>
      <c r="S9355" s="7">
        <v>27.028606199999999</v>
      </c>
      <c r="T9355" t="s">
        <v>46</v>
      </c>
      <c r="U9355" t="s">
        <v>35247</v>
      </c>
      <c r="X9355" t="s">
        <v>35248</v>
      </c>
      <c r="Y9355" t="s">
        <v>19854</v>
      </c>
      <c r="Z9355" t="s">
        <v>19864</v>
      </c>
      <c r="AG9355" t="s">
        <v>35249</v>
      </c>
      <c r="AH9355" s="27" t="s">
        <v>35250</v>
      </c>
      <c r="AI9355" t="s">
        <v>35251</v>
      </c>
      <c r="AJ9355" t="s">
        <v>35252</v>
      </c>
    </row>
    <row r="9356" spans="1:36" ht="17.25" hidden="1" customHeight="1" x14ac:dyDescent="0.2">
      <c r="A9356" s="4" t="s">
        <v>35253</v>
      </c>
      <c r="B9356" t="s">
        <v>35029</v>
      </c>
      <c r="C9356" t="s">
        <v>35254</v>
      </c>
      <c r="D9356" t="s">
        <v>35255</v>
      </c>
      <c r="E9356" t="s">
        <v>40</v>
      </c>
      <c r="F9356" t="s">
        <v>86</v>
      </c>
      <c r="G9356" s="5">
        <v>63</v>
      </c>
      <c r="H9356" t="s">
        <v>42</v>
      </c>
      <c r="I9356" t="s">
        <v>43</v>
      </c>
      <c r="J9356" t="s">
        <v>44</v>
      </c>
      <c r="K9356" t="s">
        <v>97</v>
      </c>
      <c r="N9356" s="8">
        <v>2012</v>
      </c>
      <c r="R9356" s="7">
        <v>37.636975999999997</v>
      </c>
      <c r="S9356" s="7">
        <v>27.974789000000001</v>
      </c>
      <c r="T9356" t="s">
        <v>46</v>
      </c>
      <c r="U9356" t="s">
        <v>35256</v>
      </c>
      <c r="X9356" t="s">
        <v>35257</v>
      </c>
      <c r="Y9356" t="s">
        <v>19854</v>
      </c>
      <c r="Z9356" t="s">
        <v>19864</v>
      </c>
      <c r="AG9356" t="s">
        <v>35258</v>
      </c>
      <c r="AH9356" s="27" t="s">
        <v>35259</v>
      </c>
      <c r="AI9356" t="s">
        <v>35260</v>
      </c>
      <c r="AJ9356" t="s">
        <v>35261</v>
      </c>
    </row>
    <row r="9357" spans="1:36" ht="17.25" hidden="1" customHeight="1" x14ac:dyDescent="0.2">
      <c r="A9357" s="4" t="s">
        <v>35262</v>
      </c>
      <c r="B9357" t="s">
        <v>35029</v>
      </c>
      <c r="C9357" t="s">
        <v>35263</v>
      </c>
      <c r="E9357" t="s">
        <v>43</v>
      </c>
      <c r="F9357" t="s">
        <v>86</v>
      </c>
      <c r="G9357" s="5">
        <v>56</v>
      </c>
      <c r="H9357" t="s">
        <v>857</v>
      </c>
      <c r="I9357" t="s">
        <v>43</v>
      </c>
      <c r="J9357" t="s">
        <v>44</v>
      </c>
      <c r="N9357" s="27">
        <v>2007</v>
      </c>
      <c r="R9357" s="7">
        <v>41.137999999999998</v>
      </c>
      <c r="S9357" s="7">
        <v>27.865300000000001</v>
      </c>
      <c r="T9357" t="s">
        <v>504</v>
      </c>
      <c r="U9357" t="s">
        <v>35264</v>
      </c>
      <c r="X9357" t="s">
        <v>35141</v>
      </c>
      <c r="Y9357" t="s">
        <v>19854</v>
      </c>
      <c r="Z9357" t="s">
        <v>19864</v>
      </c>
      <c r="AG9357" t="s">
        <v>35265</v>
      </c>
      <c r="AH9357" s="8" t="s">
        <v>35266</v>
      </c>
      <c r="AI9357" t="s">
        <v>35267</v>
      </c>
      <c r="AJ9357" t="s">
        <v>35268</v>
      </c>
    </row>
    <row r="9358" spans="1:36" ht="17.25" hidden="1" customHeight="1" x14ac:dyDescent="0.2">
      <c r="A9358" s="4" t="s">
        <v>35269</v>
      </c>
      <c r="B9358" t="s">
        <v>35029</v>
      </c>
      <c r="C9358" t="s">
        <v>35270</v>
      </c>
      <c r="E9358" t="s">
        <v>40</v>
      </c>
      <c r="F9358" t="s">
        <v>86</v>
      </c>
      <c r="G9358" s="5">
        <v>61</v>
      </c>
      <c r="H9358" t="s">
        <v>42</v>
      </c>
      <c r="I9358" t="s">
        <v>43</v>
      </c>
      <c r="J9358" t="s">
        <v>45</v>
      </c>
      <c r="K9358" t="s">
        <v>97</v>
      </c>
      <c r="N9358" s="27">
        <v>2009</v>
      </c>
      <c r="R9358" s="7">
        <v>41.291516999999999</v>
      </c>
      <c r="S9358" s="7">
        <v>27.561278999999999</v>
      </c>
      <c r="T9358" t="s">
        <v>46</v>
      </c>
      <c r="U9358" t="s">
        <v>35271</v>
      </c>
      <c r="X9358" t="s">
        <v>35272</v>
      </c>
      <c r="Y9358" t="s">
        <v>19854</v>
      </c>
      <c r="Z9358" t="s">
        <v>19864</v>
      </c>
      <c r="AC9358" t="s">
        <v>35273</v>
      </c>
      <c r="AG9358" t="s">
        <v>35274</v>
      </c>
      <c r="AH9358" s="8" t="s">
        <v>35275</v>
      </c>
      <c r="AI9358" t="s">
        <v>35276</v>
      </c>
      <c r="AJ9358" t="s">
        <v>35277</v>
      </c>
    </row>
    <row r="9359" spans="1:36" ht="17.25" hidden="1" customHeight="1" x14ac:dyDescent="0.2">
      <c r="A9359" s="4" t="s">
        <v>35295</v>
      </c>
      <c r="B9359" t="s">
        <v>35029</v>
      </c>
      <c r="C9359" t="s">
        <v>35296</v>
      </c>
      <c r="D9359" t="s">
        <v>35297</v>
      </c>
      <c r="E9359" t="s">
        <v>40</v>
      </c>
      <c r="F9359" t="s">
        <v>86</v>
      </c>
      <c r="G9359" s="5">
        <v>820</v>
      </c>
      <c r="H9359" t="s">
        <v>42</v>
      </c>
      <c r="I9359" t="s">
        <v>43</v>
      </c>
      <c r="J9359" t="s">
        <v>45</v>
      </c>
      <c r="N9359" s="27">
        <v>2002</v>
      </c>
      <c r="R9359" s="7">
        <v>40.866</v>
      </c>
      <c r="S9359" s="7">
        <v>30.3873</v>
      </c>
      <c r="T9359" t="s">
        <v>46</v>
      </c>
      <c r="U9359" t="s">
        <v>35298</v>
      </c>
      <c r="X9359" t="s">
        <v>35299</v>
      </c>
      <c r="Y9359" t="s">
        <v>19854</v>
      </c>
      <c r="Z9359" t="s">
        <v>19864</v>
      </c>
      <c r="AA9359" t="s">
        <v>35300</v>
      </c>
      <c r="AG9359" t="s">
        <v>35301</v>
      </c>
      <c r="AH9359" s="8" t="s">
        <v>35302</v>
      </c>
      <c r="AI9359" t="s">
        <v>35303</v>
      </c>
      <c r="AJ9359" t="s">
        <v>35304</v>
      </c>
    </row>
    <row r="9360" spans="1:36" ht="17.25" hidden="1" customHeight="1" x14ac:dyDescent="0.2">
      <c r="A9360" s="4" t="s">
        <v>35305</v>
      </c>
      <c r="B9360" t="s">
        <v>35029</v>
      </c>
      <c r="C9360" t="s">
        <v>35306</v>
      </c>
      <c r="D9360" t="s">
        <v>35307</v>
      </c>
      <c r="E9360" t="s">
        <v>40</v>
      </c>
      <c r="F9360" t="s">
        <v>86</v>
      </c>
      <c r="G9360" s="5">
        <v>770</v>
      </c>
      <c r="H9360" t="s">
        <v>42</v>
      </c>
      <c r="I9360" t="s">
        <v>43</v>
      </c>
      <c r="J9360" t="s">
        <v>45</v>
      </c>
      <c r="N9360" s="8">
        <v>2002</v>
      </c>
      <c r="R9360" s="7">
        <v>40.867057000000003</v>
      </c>
      <c r="S9360" s="7">
        <v>30.38757</v>
      </c>
      <c r="T9360" t="s">
        <v>46</v>
      </c>
      <c r="U9360" t="s">
        <v>35298</v>
      </c>
      <c r="X9360" t="s">
        <v>35299</v>
      </c>
      <c r="Y9360" t="s">
        <v>19854</v>
      </c>
      <c r="Z9360" t="s">
        <v>19864</v>
      </c>
      <c r="AA9360" t="s">
        <v>35308</v>
      </c>
      <c r="AG9360" t="s">
        <v>35309</v>
      </c>
      <c r="AH9360" s="8" t="s">
        <v>35310</v>
      </c>
      <c r="AI9360" t="s">
        <v>35311</v>
      </c>
      <c r="AJ9360" t="s">
        <v>35312</v>
      </c>
    </row>
    <row r="9361" spans="1:36" ht="17.25" hidden="1" customHeight="1" x14ac:dyDescent="0.2">
      <c r="A9361" s="4" t="s">
        <v>35305</v>
      </c>
      <c r="B9361" t="s">
        <v>35029</v>
      </c>
      <c r="C9361" t="s">
        <v>35306</v>
      </c>
      <c r="D9361" t="s">
        <v>35307</v>
      </c>
      <c r="E9361" t="s">
        <v>56</v>
      </c>
      <c r="F9361" t="s">
        <v>86</v>
      </c>
      <c r="G9361" s="5">
        <v>770</v>
      </c>
      <c r="H9361" t="s">
        <v>42</v>
      </c>
      <c r="I9361" t="s">
        <v>43</v>
      </c>
      <c r="J9361" t="s">
        <v>45</v>
      </c>
      <c r="N9361" s="8">
        <v>2002</v>
      </c>
      <c r="R9361" s="7">
        <v>40.867057000000003</v>
      </c>
      <c r="S9361" s="7">
        <v>30.38757</v>
      </c>
      <c r="T9361" t="s">
        <v>46</v>
      </c>
      <c r="U9361" t="s">
        <v>35298</v>
      </c>
      <c r="X9361" t="s">
        <v>35299</v>
      </c>
      <c r="Y9361" t="s">
        <v>19854</v>
      </c>
      <c r="Z9361" t="s">
        <v>19864</v>
      </c>
      <c r="AA9361" t="s">
        <v>35308</v>
      </c>
      <c r="AG9361" t="s">
        <v>35309</v>
      </c>
      <c r="AH9361" s="8" t="s">
        <v>35313</v>
      </c>
      <c r="AI9361" t="s">
        <v>35311</v>
      </c>
      <c r="AJ9361" t="s">
        <v>35314</v>
      </c>
    </row>
    <row r="9362" spans="1:36" ht="17.25" hidden="1" customHeight="1" x14ac:dyDescent="0.2">
      <c r="A9362" s="4" t="s">
        <v>35315</v>
      </c>
      <c r="B9362" t="s">
        <v>35029</v>
      </c>
      <c r="C9362" t="s">
        <v>35316</v>
      </c>
      <c r="D9362" t="s">
        <v>35317</v>
      </c>
      <c r="E9362" t="s">
        <v>40</v>
      </c>
      <c r="F9362" t="s">
        <v>86</v>
      </c>
      <c r="G9362" s="5">
        <v>760</v>
      </c>
      <c r="H9362" t="s">
        <v>42</v>
      </c>
      <c r="I9362" t="s">
        <v>43</v>
      </c>
      <c r="J9362" t="s">
        <v>45</v>
      </c>
      <c r="N9362" s="27">
        <v>2003</v>
      </c>
      <c r="R9362" s="7">
        <v>38.746699999999997</v>
      </c>
      <c r="S9362" s="7">
        <v>26.956299999999999</v>
      </c>
      <c r="T9362" t="s">
        <v>46</v>
      </c>
      <c r="U9362" t="s">
        <v>35318</v>
      </c>
      <c r="X9362" t="s">
        <v>35248</v>
      </c>
      <c r="Y9362" t="s">
        <v>19854</v>
      </c>
      <c r="Z9362" t="s">
        <v>19864</v>
      </c>
      <c r="AA9362" t="s">
        <v>35319</v>
      </c>
      <c r="AG9362" t="s">
        <v>35320</v>
      </c>
      <c r="AH9362" s="27" t="s">
        <v>35321</v>
      </c>
      <c r="AI9362" t="s">
        <v>35322</v>
      </c>
      <c r="AJ9362" t="s">
        <v>35323</v>
      </c>
    </row>
    <row r="9363" spans="1:36" ht="17.25" hidden="1" customHeight="1" x14ac:dyDescent="0.2">
      <c r="A9363" s="4" t="s">
        <v>35315</v>
      </c>
      <c r="B9363" t="s">
        <v>35029</v>
      </c>
      <c r="C9363" t="s">
        <v>35316</v>
      </c>
      <c r="D9363" t="s">
        <v>35317</v>
      </c>
      <c r="E9363" t="s">
        <v>56</v>
      </c>
      <c r="F9363" t="s">
        <v>86</v>
      </c>
      <c r="G9363" s="5">
        <v>760</v>
      </c>
      <c r="H9363" t="s">
        <v>42</v>
      </c>
      <c r="I9363" t="s">
        <v>43</v>
      </c>
      <c r="J9363" t="s">
        <v>45</v>
      </c>
      <c r="N9363" s="27">
        <v>2003</v>
      </c>
      <c r="R9363" s="7">
        <v>38.746699999999997</v>
      </c>
      <c r="S9363" s="7">
        <v>26.956299999999999</v>
      </c>
      <c r="T9363" t="s">
        <v>46</v>
      </c>
      <c r="U9363" t="s">
        <v>35318</v>
      </c>
      <c r="X9363" t="s">
        <v>35248</v>
      </c>
      <c r="Y9363" t="s">
        <v>19854</v>
      </c>
      <c r="Z9363" t="s">
        <v>19864</v>
      </c>
      <c r="AA9363" t="s">
        <v>35319</v>
      </c>
      <c r="AG9363" t="s">
        <v>35320</v>
      </c>
      <c r="AH9363" s="27" t="s">
        <v>35324</v>
      </c>
      <c r="AI9363" t="s">
        <v>35322</v>
      </c>
      <c r="AJ9363" t="s">
        <v>35325</v>
      </c>
    </row>
    <row r="9364" spans="1:36" ht="17.25" hidden="1" customHeight="1" x14ac:dyDescent="0.2">
      <c r="A9364" s="4" t="s">
        <v>35337</v>
      </c>
      <c r="B9364" t="s">
        <v>35029</v>
      </c>
      <c r="C9364" t="s">
        <v>35338</v>
      </c>
      <c r="E9364" t="s">
        <v>40</v>
      </c>
      <c r="F9364" t="s">
        <v>86</v>
      </c>
      <c r="G9364" s="5">
        <v>200</v>
      </c>
      <c r="H9364" t="s">
        <v>42</v>
      </c>
      <c r="I9364" t="s">
        <v>43</v>
      </c>
      <c r="J9364" t="s">
        <v>44</v>
      </c>
      <c r="N9364" s="27">
        <v>1999</v>
      </c>
      <c r="R9364" s="7">
        <v>41.065154</v>
      </c>
      <c r="S9364" s="7">
        <v>28.668154000000001</v>
      </c>
      <c r="T9364" t="s">
        <v>46</v>
      </c>
      <c r="U9364" t="s">
        <v>35339</v>
      </c>
      <c r="X9364" t="s">
        <v>35095</v>
      </c>
      <c r="Y9364" t="s">
        <v>19854</v>
      </c>
      <c r="Z9364" t="s">
        <v>19864</v>
      </c>
      <c r="AA9364" t="s">
        <v>35340</v>
      </c>
      <c r="AG9364" t="s">
        <v>35341</v>
      </c>
      <c r="AH9364" s="8" t="s">
        <v>35342</v>
      </c>
      <c r="AI9364" t="s">
        <v>35343</v>
      </c>
      <c r="AJ9364" t="s">
        <v>35344</v>
      </c>
    </row>
    <row r="9365" spans="1:36" ht="17.25" hidden="1" customHeight="1" x14ac:dyDescent="0.2">
      <c r="A9365" s="4" t="s">
        <v>35345</v>
      </c>
      <c r="B9365" t="s">
        <v>35029</v>
      </c>
      <c r="C9365" t="s">
        <v>35346</v>
      </c>
      <c r="E9365" t="s">
        <v>40</v>
      </c>
      <c r="F9365" t="s">
        <v>86</v>
      </c>
      <c r="G9365" s="5">
        <v>55.5</v>
      </c>
      <c r="H9365" t="s">
        <v>42</v>
      </c>
      <c r="I9365" t="s">
        <v>43</v>
      </c>
      <c r="J9365" t="s">
        <v>45</v>
      </c>
      <c r="N9365" s="27">
        <v>2001</v>
      </c>
      <c r="R9365" s="7">
        <v>39.7566025</v>
      </c>
      <c r="S9365" s="7">
        <v>30.622158800000001</v>
      </c>
      <c r="T9365" t="s">
        <v>46</v>
      </c>
      <c r="U9365" t="s">
        <v>35347</v>
      </c>
      <c r="X9365" t="s">
        <v>35348</v>
      </c>
      <c r="Y9365" t="s">
        <v>19854</v>
      </c>
      <c r="Z9365" t="s">
        <v>19864</v>
      </c>
      <c r="AD9365" t="s">
        <v>880</v>
      </c>
      <c r="AE9365" t="s">
        <v>131</v>
      </c>
      <c r="AG9365" t="s">
        <v>35349</v>
      </c>
      <c r="AH9365" s="8" t="s">
        <v>45</v>
      </c>
      <c r="AI9365" t="s">
        <v>35350</v>
      </c>
      <c r="AJ9365" t="s">
        <v>35351</v>
      </c>
    </row>
    <row r="9366" spans="1:36" ht="17.25" hidden="1" customHeight="1" x14ac:dyDescent="0.2">
      <c r="A9366" s="4" t="s">
        <v>35352</v>
      </c>
      <c r="B9366" t="s">
        <v>35029</v>
      </c>
      <c r="C9366" t="s">
        <v>35353</v>
      </c>
      <c r="E9366" t="s">
        <v>696</v>
      </c>
      <c r="F9366" t="s">
        <v>86</v>
      </c>
      <c r="G9366" s="5">
        <v>112</v>
      </c>
      <c r="H9366" t="s">
        <v>42</v>
      </c>
      <c r="I9366" t="s">
        <v>43</v>
      </c>
      <c r="J9366" t="s">
        <v>45</v>
      </c>
      <c r="N9366" s="8">
        <v>2010</v>
      </c>
      <c r="R9366" s="7">
        <v>36.995699999999999</v>
      </c>
      <c r="S9366" s="7">
        <v>37.384099999999997</v>
      </c>
      <c r="T9366" t="s">
        <v>46</v>
      </c>
      <c r="U9366" t="s">
        <v>35354</v>
      </c>
      <c r="X9366" t="s">
        <v>35355</v>
      </c>
      <c r="Y9366" t="s">
        <v>19854</v>
      </c>
      <c r="Z9366" t="s">
        <v>19864</v>
      </c>
      <c r="AD9366" t="s">
        <v>880</v>
      </c>
      <c r="AE9366" t="s">
        <v>35034</v>
      </c>
      <c r="AG9366" t="s">
        <v>45</v>
      </c>
      <c r="AH9366" s="27" t="s">
        <v>45</v>
      </c>
      <c r="AI9366" t="s">
        <v>35356</v>
      </c>
      <c r="AJ9366" t="s">
        <v>35357</v>
      </c>
    </row>
    <row r="9367" spans="1:36" ht="17.25" hidden="1" customHeight="1" x14ac:dyDescent="0.2">
      <c r="A9367" s="4" t="s">
        <v>35390</v>
      </c>
      <c r="B9367" t="s">
        <v>35029</v>
      </c>
      <c r="C9367" t="s">
        <v>35391</v>
      </c>
      <c r="E9367" t="s">
        <v>40</v>
      </c>
      <c r="F9367" t="s">
        <v>86</v>
      </c>
      <c r="G9367" s="5">
        <v>38</v>
      </c>
      <c r="H9367" t="s">
        <v>42</v>
      </c>
      <c r="I9367" t="s">
        <v>43</v>
      </c>
      <c r="J9367" t="s">
        <v>44</v>
      </c>
      <c r="N9367" s="8">
        <v>2000</v>
      </c>
      <c r="R9367" s="7">
        <v>40.781999999999996</v>
      </c>
      <c r="S9367" s="7">
        <v>29.602499999999999</v>
      </c>
      <c r="T9367" t="s">
        <v>46</v>
      </c>
      <c r="U9367" t="s">
        <v>35392</v>
      </c>
      <c r="X9367" t="s">
        <v>35362</v>
      </c>
      <c r="Y9367" t="s">
        <v>19854</v>
      </c>
      <c r="Z9367" t="s">
        <v>19864</v>
      </c>
      <c r="AD9367" t="s">
        <v>880</v>
      </c>
      <c r="AE9367" t="s">
        <v>25478</v>
      </c>
      <c r="AF9367" t="s">
        <v>52</v>
      </c>
      <c r="AG9367" t="s">
        <v>35393</v>
      </c>
      <c r="AH9367" s="27">
        <v>1160238</v>
      </c>
      <c r="AI9367" t="s">
        <v>35394</v>
      </c>
      <c r="AJ9367" t="s">
        <v>35395</v>
      </c>
    </row>
    <row r="9368" spans="1:36" ht="17.25" hidden="1" customHeight="1" x14ac:dyDescent="0.2">
      <c r="A9368" s="4" t="s">
        <v>35390</v>
      </c>
      <c r="B9368" t="s">
        <v>35029</v>
      </c>
      <c r="C9368" t="s">
        <v>35391</v>
      </c>
      <c r="E9368" t="s">
        <v>75</v>
      </c>
      <c r="F9368" t="s">
        <v>86</v>
      </c>
      <c r="G9368" s="5">
        <v>60</v>
      </c>
      <c r="H9368" t="s">
        <v>42</v>
      </c>
      <c r="I9368" t="s">
        <v>43</v>
      </c>
      <c r="J9368" t="s">
        <v>44</v>
      </c>
      <c r="N9368" s="27">
        <v>2004</v>
      </c>
      <c r="R9368" s="7">
        <v>40.781999999999996</v>
      </c>
      <c r="S9368" s="7">
        <v>29.602499999999999</v>
      </c>
      <c r="T9368" t="s">
        <v>46</v>
      </c>
      <c r="U9368" t="s">
        <v>35392</v>
      </c>
      <c r="X9368" t="s">
        <v>35362</v>
      </c>
      <c r="Y9368" t="s">
        <v>19854</v>
      </c>
      <c r="Z9368" t="s">
        <v>19864</v>
      </c>
      <c r="AD9368" t="s">
        <v>880</v>
      </c>
      <c r="AE9368" t="s">
        <v>25478</v>
      </c>
      <c r="AF9368" t="s">
        <v>52</v>
      </c>
      <c r="AG9368" t="s">
        <v>35393</v>
      </c>
      <c r="AH9368" s="8">
        <v>1200268</v>
      </c>
      <c r="AI9368" t="s">
        <v>35394</v>
      </c>
      <c r="AJ9368" t="s">
        <v>35396</v>
      </c>
    </row>
    <row r="9369" spans="1:36" ht="17.25" hidden="1" customHeight="1" x14ac:dyDescent="0.2">
      <c r="A9369" s="4" t="s">
        <v>35390</v>
      </c>
      <c r="B9369" t="s">
        <v>35029</v>
      </c>
      <c r="C9369" t="s">
        <v>35391</v>
      </c>
      <c r="E9369" t="s">
        <v>77</v>
      </c>
      <c r="F9369" t="s">
        <v>86</v>
      </c>
      <c r="G9369" s="5">
        <v>60</v>
      </c>
      <c r="H9369" t="s">
        <v>42</v>
      </c>
      <c r="I9369" t="s">
        <v>43</v>
      </c>
      <c r="J9369" t="s">
        <v>44</v>
      </c>
      <c r="N9369" s="27">
        <v>2008</v>
      </c>
      <c r="R9369" s="7">
        <v>40.781999999999996</v>
      </c>
      <c r="S9369" s="7">
        <v>29.602499999999999</v>
      </c>
      <c r="T9369" t="s">
        <v>46</v>
      </c>
      <c r="U9369" t="s">
        <v>35392</v>
      </c>
      <c r="X9369" t="s">
        <v>35362</v>
      </c>
      <c r="Y9369" t="s">
        <v>19854</v>
      </c>
      <c r="Z9369" t="s">
        <v>19864</v>
      </c>
      <c r="AD9369" t="s">
        <v>880</v>
      </c>
      <c r="AE9369" t="s">
        <v>25478</v>
      </c>
      <c r="AF9369" t="s">
        <v>52</v>
      </c>
      <c r="AG9369" t="s">
        <v>35393</v>
      </c>
      <c r="AH9369" s="8">
        <v>1200269</v>
      </c>
      <c r="AI9369" t="s">
        <v>35394</v>
      </c>
      <c r="AJ9369" t="s">
        <v>35397</v>
      </c>
    </row>
    <row r="9370" spans="1:36" ht="17.25" hidden="1" customHeight="1" x14ac:dyDescent="0.2">
      <c r="A9370" s="4" t="s">
        <v>35390</v>
      </c>
      <c r="B9370" t="s">
        <v>35029</v>
      </c>
      <c r="C9370" t="s">
        <v>35391</v>
      </c>
      <c r="E9370" t="s">
        <v>58</v>
      </c>
      <c r="F9370" t="s">
        <v>86</v>
      </c>
      <c r="G9370" s="5">
        <v>40</v>
      </c>
      <c r="H9370" t="s">
        <v>42</v>
      </c>
      <c r="I9370" t="s">
        <v>65</v>
      </c>
      <c r="J9370" t="s">
        <v>45</v>
      </c>
      <c r="N9370" s="27">
        <v>2005</v>
      </c>
      <c r="R9370" s="7">
        <v>40.781999999999996</v>
      </c>
      <c r="S9370" s="7">
        <v>29.602499999999999</v>
      </c>
      <c r="T9370" t="s">
        <v>46</v>
      </c>
      <c r="U9370" t="s">
        <v>35392</v>
      </c>
      <c r="X9370" t="s">
        <v>35362</v>
      </c>
      <c r="Y9370" t="s">
        <v>19854</v>
      </c>
      <c r="Z9370" t="s">
        <v>19864</v>
      </c>
      <c r="AD9370" t="s">
        <v>880</v>
      </c>
      <c r="AE9370" t="s">
        <v>25478</v>
      </c>
      <c r="AF9370" t="s">
        <v>52</v>
      </c>
      <c r="AG9370" t="s">
        <v>35393</v>
      </c>
      <c r="AH9370" s="27"/>
      <c r="AI9370" t="s">
        <v>35394</v>
      </c>
      <c r="AJ9370" t="s">
        <v>35398</v>
      </c>
    </row>
    <row r="9371" spans="1:36" ht="17.25" hidden="1" customHeight="1" x14ac:dyDescent="0.2">
      <c r="A9371" s="4" t="s">
        <v>35400</v>
      </c>
      <c r="B9371" t="s">
        <v>35029</v>
      </c>
      <c r="C9371" t="s">
        <v>35401</v>
      </c>
      <c r="E9371" t="s">
        <v>43</v>
      </c>
      <c r="F9371" t="s">
        <v>8581</v>
      </c>
      <c r="G9371" s="5">
        <v>45</v>
      </c>
      <c r="H9371" t="s">
        <v>42</v>
      </c>
      <c r="I9371" t="s">
        <v>43</v>
      </c>
      <c r="J9371" t="s">
        <v>44</v>
      </c>
      <c r="N9371" s="27">
        <v>2011</v>
      </c>
      <c r="R9371" s="7">
        <v>38.426699999999997</v>
      </c>
      <c r="S9371" s="7">
        <v>27.216899999999999</v>
      </c>
      <c r="T9371" t="s">
        <v>46</v>
      </c>
      <c r="U9371" t="s">
        <v>35248</v>
      </c>
      <c r="X9371" t="s">
        <v>35216</v>
      </c>
      <c r="Y9371" t="s">
        <v>19854</v>
      </c>
      <c r="Z9371" t="s">
        <v>19864</v>
      </c>
      <c r="AD9371" t="s">
        <v>880</v>
      </c>
      <c r="AE9371" t="s">
        <v>25478</v>
      </c>
      <c r="AG9371" t="s">
        <v>35402</v>
      </c>
      <c r="AH9371" s="8" t="s">
        <v>35403</v>
      </c>
      <c r="AI9371" t="s">
        <v>35404</v>
      </c>
      <c r="AJ9371" t="s">
        <v>35405</v>
      </c>
    </row>
    <row r="9372" spans="1:36" ht="17.25" hidden="1" customHeight="1" x14ac:dyDescent="0.2">
      <c r="A9372" s="4" t="s">
        <v>35406</v>
      </c>
      <c r="B9372" t="s">
        <v>35029</v>
      </c>
      <c r="C9372" t="s">
        <v>35407</v>
      </c>
      <c r="E9372" t="s">
        <v>696</v>
      </c>
      <c r="F9372" t="s">
        <v>19996</v>
      </c>
      <c r="G9372" s="5">
        <v>56</v>
      </c>
      <c r="H9372" t="s">
        <v>42</v>
      </c>
      <c r="I9372" t="s">
        <v>65</v>
      </c>
      <c r="J9372" t="s">
        <v>44</v>
      </c>
      <c r="N9372" s="27">
        <v>2007</v>
      </c>
      <c r="R9372" s="7">
        <v>40.763300000000001</v>
      </c>
      <c r="S9372" s="7">
        <v>29.7624</v>
      </c>
      <c r="T9372" t="s">
        <v>46</v>
      </c>
      <c r="U9372" t="s">
        <v>35362</v>
      </c>
      <c r="X9372" t="s">
        <v>35141</v>
      </c>
      <c r="Y9372" t="s">
        <v>19854</v>
      </c>
      <c r="Z9372" t="s">
        <v>19864</v>
      </c>
      <c r="AD9372" t="s">
        <v>880</v>
      </c>
      <c r="AE9372" t="s">
        <v>881</v>
      </c>
      <c r="AG9372" t="s">
        <v>35408</v>
      </c>
      <c r="AH9372" s="8">
        <v>1232401</v>
      </c>
      <c r="AI9372" t="s">
        <v>35409</v>
      </c>
      <c r="AJ9372" t="s">
        <v>35410</v>
      </c>
    </row>
    <row r="9373" spans="1:36" ht="17.25" hidden="1" customHeight="1" x14ac:dyDescent="0.2">
      <c r="A9373" s="4" t="s">
        <v>35406</v>
      </c>
      <c r="B9373" t="s">
        <v>35029</v>
      </c>
      <c r="C9373" t="s">
        <v>35407</v>
      </c>
      <c r="E9373" t="s">
        <v>703</v>
      </c>
      <c r="F9373" t="s">
        <v>41</v>
      </c>
      <c r="G9373" s="5">
        <v>26</v>
      </c>
      <c r="H9373" t="s">
        <v>42</v>
      </c>
      <c r="I9373" t="s">
        <v>65</v>
      </c>
      <c r="J9373" t="s">
        <v>44</v>
      </c>
      <c r="N9373" s="27">
        <v>2011</v>
      </c>
      <c r="R9373" s="7">
        <v>40.763300000000001</v>
      </c>
      <c r="S9373" s="7">
        <v>29.7624</v>
      </c>
      <c r="T9373" t="s">
        <v>46</v>
      </c>
      <c r="U9373" t="s">
        <v>35362</v>
      </c>
      <c r="X9373" t="s">
        <v>35141</v>
      </c>
      <c r="Y9373" t="s">
        <v>19854</v>
      </c>
      <c r="Z9373" t="s">
        <v>19864</v>
      </c>
      <c r="AD9373" t="s">
        <v>880</v>
      </c>
      <c r="AE9373" t="s">
        <v>881</v>
      </c>
      <c r="AG9373" t="s">
        <v>35408</v>
      </c>
      <c r="AH9373" s="8">
        <v>1242902</v>
      </c>
      <c r="AI9373" t="s">
        <v>35409</v>
      </c>
      <c r="AJ9373" t="s">
        <v>35411</v>
      </c>
    </row>
    <row r="9374" spans="1:36" ht="17.25" hidden="1" customHeight="1" x14ac:dyDescent="0.2">
      <c r="A9374" s="4" t="s">
        <v>35419</v>
      </c>
      <c r="B9374" t="s">
        <v>35029</v>
      </c>
      <c r="C9374" t="s">
        <v>35420</v>
      </c>
      <c r="D9374" t="s">
        <v>35421</v>
      </c>
      <c r="E9374" t="s">
        <v>40</v>
      </c>
      <c r="F9374" t="s">
        <v>11145</v>
      </c>
      <c r="G9374" s="5">
        <v>191.1</v>
      </c>
      <c r="H9374" t="s">
        <v>42</v>
      </c>
      <c r="I9374" t="s">
        <v>43</v>
      </c>
      <c r="J9374" t="s">
        <v>44</v>
      </c>
      <c r="N9374" s="27">
        <v>1996</v>
      </c>
      <c r="R9374" s="7">
        <v>41.261468999999998</v>
      </c>
      <c r="S9374" s="7">
        <v>31.420106000000001</v>
      </c>
      <c r="T9374" t="s">
        <v>46</v>
      </c>
      <c r="U9374" t="s">
        <v>35422</v>
      </c>
      <c r="X9374" t="s">
        <v>35423</v>
      </c>
      <c r="Y9374" t="s">
        <v>19854</v>
      </c>
      <c r="Z9374" t="s">
        <v>19864</v>
      </c>
      <c r="AD9374" t="s">
        <v>880</v>
      </c>
      <c r="AE9374" t="s">
        <v>92</v>
      </c>
      <c r="AG9374" t="s">
        <v>35424</v>
      </c>
      <c r="AH9374" s="8" t="s">
        <v>35425</v>
      </c>
      <c r="AI9374" t="s">
        <v>35426</v>
      </c>
      <c r="AJ9374" t="s">
        <v>35427</v>
      </c>
    </row>
    <row r="9375" spans="1:36" ht="17.25" hidden="1" customHeight="1" x14ac:dyDescent="0.2">
      <c r="A9375" s="4" t="s">
        <v>35428</v>
      </c>
      <c r="B9375" t="s">
        <v>35029</v>
      </c>
      <c r="C9375" t="s">
        <v>35429</v>
      </c>
      <c r="E9375" t="s">
        <v>40</v>
      </c>
      <c r="F9375" t="s">
        <v>570</v>
      </c>
      <c r="G9375" s="5">
        <v>30</v>
      </c>
      <c r="H9375" t="s">
        <v>42</v>
      </c>
      <c r="I9375" t="s">
        <v>528</v>
      </c>
      <c r="J9375" t="s">
        <v>44</v>
      </c>
      <c r="N9375" s="27" t="s">
        <v>45</v>
      </c>
      <c r="R9375" s="7">
        <v>38.710700000000003</v>
      </c>
      <c r="S9375" s="7">
        <v>35.332799999999999</v>
      </c>
      <c r="T9375" t="s">
        <v>504</v>
      </c>
      <c r="U9375" t="s">
        <v>35430</v>
      </c>
      <c r="X9375" t="s">
        <v>35431</v>
      </c>
      <c r="Y9375" t="s">
        <v>19854</v>
      </c>
      <c r="Z9375" t="s">
        <v>19864</v>
      </c>
      <c r="AD9375" t="s">
        <v>880</v>
      </c>
      <c r="AE9375" t="s">
        <v>92</v>
      </c>
      <c r="AG9375" t="s">
        <v>35432</v>
      </c>
      <c r="AH9375" s="8">
        <v>1178859</v>
      </c>
      <c r="AI9375" t="s">
        <v>35433</v>
      </c>
      <c r="AJ9375" t="s">
        <v>35434</v>
      </c>
    </row>
    <row r="9376" spans="1:36" ht="17.25" hidden="1" customHeight="1" x14ac:dyDescent="0.2">
      <c r="A9376" s="4" t="s">
        <v>35442</v>
      </c>
      <c r="B9376" t="s">
        <v>35029</v>
      </c>
      <c r="C9376" t="s">
        <v>35443</v>
      </c>
      <c r="E9376" t="s">
        <v>43</v>
      </c>
      <c r="F9376" t="s">
        <v>86</v>
      </c>
      <c r="G9376" s="5">
        <v>40</v>
      </c>
      <c r="H9376" t="s">
        <v>42</v>
      </c>
      <c r="I9376" t="s">
        <v>43</v>
      </c>
      <c r="J9376" t="s">
        <v>44</v>
      </c>
      <c r="N9376" s="27">
        <v>1997</v>
      </c>
      <c r="R9376" s="7">
        <v>40.764000000000003</v>
      </c>
      <c r="S9376" s="7">
        <v>29.990100000000002</v>
      </c>
      <c r="T9376" t="s">
        <v>46</v>
      </c>
      <c r="U9376" t="s">
        <v>35414</v>
      </c>
      <c r="X9376" t="s">
        <v>35362</v>
      </c>
      <c r="Y9376" t="s">
        <v>19854</v>
      </c>
      <c r="Z9376" t="s">
        <v>19864</v>
      </c>
      <c r="AG9376" t="s">
        <v>35444</v>
      </c>
      <c r="AH9376" s="8" t="s">
        <v>35445</v>
      </c>
      <c r="AI9376" t="s">
        <v>35446</v>
      </c>
      <c r="AJ9376" t="s">
        <v>35447</v>
      </c>
    </row>
    <row r="9377" spans="1:36" ht="17.25" hidden="1" customHeight="1" x14ac:dyDescent="0.2">
      <c r="A9377" s="4" t="s">
        <v>35448</v>
      </c>
      <c r="B9377" t="s">
        <v>35029</v>
      </c>
      <c r="C9377" t="s">
        <v>35449</v>
      </c>
      <c r="E9377" t="s">
        <v>43</v>
      </c>
      <c r="F9377" t="s">
        <v>86</v>
      </c>
      <c r="G9377" s="5">
        <v>890</v>
      </c>
      <c r="H9377" t="s">
        <v>486</v>
      </c>
      <c r="I9377" t="s">
        <v>43</v>
      </c>
      <c r="J9377" t="s">
        <v>45</v>
      </c>
      <c r="N9377" s="27" t="s">
        <v>45</v>
      </c>
      <c r="R9377" s="7">
        <v>41.756500000000003</v>
      </c>
      <c r="S9377" s="7">
        <v>27.213999999999999</v>
      </c>
      <c r="T9377" t="s">
        <v>504</v>
      </c>
      <c r="U9377" t="s">
        <v>35272</v>
      </c>
      <c r="X9377" t="s">
        <v>35141</v>
      </c>
      <c r="Y9377" t="s">
        <v>19854</v>
      </c>
      <c r="Z9377" t="s">
        <v>19864</v>
      </c>
      <c r="AG9377" t="s">
        <v>35450</v>
      </c>
      <c r="AH9377" s="8">
        <v>1318016</v>
      </c>
      <c r="AI9377" t="s">
        <v>35451</v>
      </c>
      <c r="AJ9377" t="s">
        <v>35452</v>
      </c>
    </row>
    <row r="9378" spans="1:36" ht="17.25" hidden="1" customHeight="1" x14ac:dyDescent="0.2">
      <c r="A9378" s="4" t="s">
        <v>35453</v>
      </c>
      <c r="B9378" t="s">
        <v>35029</v>
      </c>
      <c r="C9378" t="s">
        <v>35454</v>
      </c>
      <c r="E9378" t="s">
        <v>40</v>
      </c>
      <c r="F9378" t="s">
        <v>86</v>
      </c>
      <c r="G9378" s="5">
        <v>600</v>
      </c>
      <c r="H9378" t="s">
        <v>677</v>
      </c>
      <c r="I9378" t="s">
        <v>43</v>
      </c>
      <c r="J9378" t="s">
        <v>45</v>
      </c>
      <c r="K9378" t="s">
        <v>45</v>
      </c>
      <c r="L9378" t="s">
        <v>45</v>
      </c>
      <c r="N9378" s="27"/>
      <c r="R9378" s="7">
        <v>39.133699999999997</v>
      </c>
      <c r="S9378" s="7">
        <v>34.150500000000001</v>
      </c>
      <c r="T9378" t="s">
        <v>504</v>
      </c>
      <c r="U9378" t="s">
        <v>35455</v>
      </c>
      <c r="X9378" t="s">
        <v>35455</v>
      </c>
      <c r="Y9378" t="s">
        <v>19854</v>
      </c>
      <c r="Z9378" t="s">
        <v>19864</v>
      </c>
      <c r="AG9378" t="s">
        <v>35456</v>
      </c>
      <c r="AH9378" s="24">
        <v>1240415</v>
      </c>
      <c r="AI9378" t="s">
        <v>35457</v>
      </c>
      <c r="AJ9378" t="s">
        <v>35458</v>
      </c>
    </row>
    <row r="9379" spans="1:36" ht="17.25" hidden="1" customHeight="1" x14ac:dyDescent="0.2">
      <c r="A9379" s="4" t="s">
        <v>35459</v>
      </c>
      <c r="B9379" t="s">
        <v>35029</v>
      </c>
      <c r="C9379" t="s">
        <v>35460</v>
      </c>
      <c r="E9379" t="s">
        <v>40</v>
      </c>
      <c r="F9379" t="s">
        <v>86</v>
      </c>
      <c r="G9379" s="5">
        <v>1176</v>
      </c>
      <c r="H9379" t="s">
        <v>677</v>
      </c>
      <c r="I9379" t="s">
        <v>43</v>
      </c>
      <c r="J9379" t="s">
        <v>45</v>
      </c>
      <c r="K9379" t="s">
        <v>45</v>
      </c>
      <c r="L9379" t="s">
        <v>45</v>
      </c>
      <c r="N9379" s="27"/>
      <c r="R9379" s="7">
        <v>41.638615565545699</v>
      </c>
      <c r="S9379" s="7">
        <v>28.090531151079801</v>
      </c>
      <c r="T9379" t="s">
        <v>504</v>
      </c>
      <c r="U9379" t="s">
        <v>35461</v>
      </c>
      <c r="X9379" t="s">
        <v>35384</v>
      </c>
      <c r="Y9379" t="s">
        <v>19854</v>
      </c>
      <c r="Z9379" t="s">
        <v>19864</v>
      </c>
      <c r="AG9379" t="s">
        <v>35462</v>
      </c>
      <c r="AH9379" s="8">
        <v>1271153</v>
      </c>
      <c r="AI9379" t="s">
        <v>35463</v>
      </c>
      <c r="AJ9379" t="s">
        <v>35464</v>
      </c>
    </row>
    <row r="9380" spans="1:36" ht="17.25" hidden="1" customHeight="1" x14ac:dyDescent="0.2">
      <c r="A9380" s="4" t="s">
        <v>35478</v>
      </c>
      <c r="B9380" t="s">
        <v>35029</v>
      </c>
      <c r="C9380" t="s">
        <v>35479</v>
      </c>
      <c r="D9380" t="s">
        <v>35480</v>
      </c>
      <c r="E9380" t="s">
        <v>40</v>
      </c>
      <c r="F9380" t="s">
        <v>86</v>
      </c>
      <c r="G9380" s="5">
        <v>82</v>
      </c>
      <c r="H9380" t="s">
        <v>42</v>
      </c>
      <c r="I9380" t="s">
        <v>43</v>
      </c>
      <c r="J9380" t="s">
        <v>45</v>
      </c>
      <c r="N9380" s="27">
        <v>2010</v>
      </c>
      <c r="R9380" s="7">
        <v>41.778100000000002</v>
      </c>
      <c r="S9380" s="7">
        <v>27.1921</v>
      </c>
      <c r="T9380" t="s">
        <v>46</v>
      </c>
      <c r="U9380" t="s">
        <v>35481</v>
      </c>
      <c r="X9380" t="s">
        <v>35384</v>
      </c>
      <c r="Y9380" t="s">
        <v>19854</v>
      </c>
      <c r="Z9380" t="s">
        <v>19864</v>
      </c>
      <c r="AA9380" t="s">
        <v>35482</v>
      </c>
      <c r="AG9380" t="s">
        <v>35483</v>
      </c>
      <c r="AH9380" s="8" t="s">
        <v>45</v>
      </c>
      <c r="AI9380" t="s">
        <v>35484</v>
      </c>
      <c r="AJ9380" t="s">
        <v>35485</v>
      </c>
    </row>
    <row r="9381" spans="1:36" ht="17.25" hidden="1" customHeight="1" x14ac:dyDescent="0.2">
      <c r="A9381" s="4" t="s">
        <v>35486</v>
      </c>
      <c r="B9381" t="s">
        <v>35029</v>
      </c>
      <c r="C9381" t="s">
        <v>35487</v>
      </c>
      <c r="E9381" t="s">
        <v>40</v>
      </c>
      <c r="F9381" t="s">
        <v>86</v>
      </c>
      <c r="G9381" s="5">
        <v>133.19</v>
      </c>
      <c r="H9381" t="s">
        <v>42</v>
      </c>
      <c r="I9381" t="s">
        <v>43</v>
      </c>
      <c r="J9381" t="s">
        <v>44</v>
      </c>
      <c r="N9381" s="27">
        <v>2010</v>
      </c>
      <c r="R9381" s="7">
        <v>41.277524</v>
      </c>
      <c r="S9381" s="7">
        <v>27.588235999999998</v>
      </c>
      <c r="T9381" t="s">
        <v>46</v>
      </c>
      <c r="U9381" t="s">
        <v>35271</v>
      </c>
      <c r="X9381" t="s">
        <v>35384</v>
      </c>
      <c r="Y9381" t="s">
        <v>19854</v>
      </c>
      <c r="Z9381" t="s">
        <v>19864</v>
      </c>
      <c r="AD9381" t="s">
        <v>880</v>
      </c>
      <c r="AE9381" t="s">
        <v>35034</v>
      </c>
      <c r="AF9381" t="s">
        <v>52</v>
      </c>
      <c r="AG9381" t="s">
        <v>35488</v>
      </c>
      <c r="AH9381" s="8" t="s">
        <v>35489</v>
      </c>
      <c r="AI9381" t="s">
        <v>35490</v>
      </c>
      <c r="AJ9381" t="s">
        <v>35491</v>
      </c>
    </row>
    <row r="9382" spans="1:36" ht="17.25" hidden="1" customHeight="1" x14ac:dyDescent="0.2">
      <c r="A9382" s="4" t="s">
        <v>35492</v>
      </c>
      <c r="B9382" t="s">
        <v>35029</v>
      </c>
      <c r="C9382" t="s">
        <v>35493</v>
      </c>
      <c r="E9382" t="s">
        <v>40</v>
      </c>
      <c r="F9382" t="s">
        <v>527</v>
      </c>
      <c r="G9382" s="5">
        <v>140</v>
      </c>
      <c r="H9382" t="s">
        <v>42</v>
      </c>
      <c r="I9382" t="s">
        <v>65</v>
      </c>
      <c r="J9382" t="s">
        <v>44</v>
      </c>
      <c r="N9382" s="27">
        <v>2005</v>
      </c>
      <c r="R9382" s="7">
        <v>38.616891000000003</v>
      </c>
      <c r="S9382" s="7">
        <v>27.344618000000001</v>
      </c>
      <c r="T9382" t="s">
        <v>46</v>
      </c>
      <c r="U9382" t="s">
        <v>35494</v>
      </c>
      <c r="X9382" t="s">
        <v>35495</v>
      </c>
      <c r="Y9382" t="s">
        <v>19854</v>
      </c>
      <c r="Z9382" t="s">
        <v>19864</v>
      </c>
      <c r="AA9382" t="s">
        <v>35496</v>
      </c>
      <c r="AD9382" t="s">
        <v>880</v>
      </c>
      <c r="AE9382" t="s">
        <v>131</v>
      </c>
      <c r="AF9382" t="s">
        <v>1869</v>
      </c>
      <c r="AG9382" t="s">
        <v>35497</v>
      </c>
      <c r="AH9382" s="27" t="s">
        <v>45</v>
      </c>
      <c r="AI9382" t="s">
        <v>35498</v>
      </c>
      <c r="AJ9382" t="s">
        <v>35499</v>
      </c>
    </row>
    <row r="9383" spans="1:36" ht="17.25" hidden="1" customHeight="1" x14ac:dyDescent="0.2">
      <c r="A9383" s="4" t="s">
        <v>35500</v>
      </c>
      <c r="B9383" t="s">
        <v>35029</v>
      </c>
      <c r="C9383" t="s">
        <v>35501</v>
      </c>
      <c r="E9383" t="s">
        <v>30157</v>
      </c>
      <c r="F9383" t="s">
        <v>86</v>
      </c>
      <c r="G9383" s="5">
        <v>44</v>
      </c>
      <c r="H9383" t="s">
        <v>42</v>
      </c>
      <c r="I9383" t="s">
        <v>1323</v>
      </c>
      <c r="J9383" t="s">
        <v>44</v>
      </c>
      <c r="N9383" s="27" t="s">
        <v>45</v>
      </c>
      <c r="R9383" s="7">
        <v>39.616709999999998</v>
      </c>
      <c r="S9383" s="7">
        <v>27.882200000000001</v>
      </c>
      <c r="T9383" t="s">
        <v>46</v>
      </c>
      <c r="U9383" t="s">
        <v>35119</v>
      </c>
      <c r="X9383" t="s">
        <v>35141</v>
      </c>
      <c r="Y9383" t="s">
        <v>19854</v>
      </c>
      <c r="Z9383" t="s">
        <v>19864</v>
      </c>
      <c r="AD9383" t="s">
        <v>880</v>
      </c>
      <c r="AE9383" t="s">
        <v>4970</v>
      </c>
      <c r="AF9383" t="s">
        <v>52</v>
      </c>
      <c r="AG9383" t="s">
        <v>35502</v>
      </c>
      <c r="AH9383" s="27">
        <v>1220416</v>
      </c>
      <c r="AI9383" t="s">
        <v>35503</v>
      </c>
      <c r="AJ9383" t="s">
        <v>35504</v>
      </c>
    </row>
    <row r="9384" spans="1:36" ht="17.25" hidden="1" customHeight="1" x14ac:dyDescent="0.2">
      <c r="A9384" s="4" t="s">
        <v>35500</v>
      </c>
      <c r="B9384" t="s">
        <v>35029</v>
      </c>
      <c r="C9384" t="s">
        <v>35501</v>
      </c>
      <c r="E9384" t="s">
        <v>35505</v>
      </c>
      <c r="F9384" t="s">
        <v>86</v>
      </c>
      <c r="G9384" s="5">
        <v>26</v>
      </c>
      <c r="H9384" t="s">
        <v>42</v>
      </c>
      <c r="I9384" t="s">
        <v>1323</v>
      </c>
      <c r="J9384" t="s">
        <v>44</v>
      </c>
      <c r="N9384" s="27">
        <v>2010</v>
      </c>
      <c r="R9384" s="7">
        <v>39.616709999999998</v>
      </c>
      <c r="S9384" s="7">
        <v>27.882200000000001</v>
      </c>
      <c r="T9384" t="s">
        <v>46</v>
      </c>
      <c r="U9384" t="s">
        <v>35119</v>
      </c>
      <c r="X9384" t="s">
        <v>35141</v>
      </c>
      <c r="Y9384" t="s">
        <v>19854</v>
      </c>
      <c r="Z9384" t="s">
        <v>19864</v>
      </c>
      <c r="AD9384" t="s">
        <v>880</v>
      </c>
      <c r="AE9384" t="s">
        <v>4970</v>
      </c>
      <c r="AF9384" t="s">
        <v>52</v>
      </c>
      <c r="AG9384" t="s">
        <v>35502</v>
      </c>
      <c r="AH9384" s="8">
        <v>1222826</v>
      </c>
      <c r="AI9384" t="s">
        <v>35503</v>
      </c>
      <c r="AJ9384" t="s">
        <v>35506</v>
      </c>
    </row>
    <row r="9385" spans="1:36" ht="17.25" hidden="1" customHeight="1" x14ac:dyDescent="0.2">
      <c r="A9385" s="4" t="s">
        <v>35507</v>
      </c>
      <c r="B9385" t="s">
        <v>35029</v>
      </c>
      <c r="C9385" t="s">
        <v>35508</v>
      </c>
      <c r="E9385" t="s">
        <v>40</v>
      </c>
      <c r="F9385" t="s">
        <v>86</v>
      </c>
      <c r="G9385" s="5">
        <v>65</v>
      </c>
      <c r="H9385" t="s">
        <v>42</v>
      </c>
      <c r="I9385" t="s">
        <v>43</v>
      </c>
      <c r="J9385" t="s">
        <v>45</v>
      </c>
      <c r="N9385" s="27">
        <v>2003</v>
      </c>
      <c r="R9385" s="7">
        <v>41.020090799999998</v>
      </c>
      <c r="S9385" s="7">
        <v>29.0460478</v>
      </c>
      <c r="T9385" t="s">
        <v>46</v>
      </c>
      <c r="U9385" t="s">
        <v>35509</v>
      </c>
      <c r="X9385" t="s">
        <v>35095</v>
      </c>
      <c r="Y9385" t="s">
        <v>19854</v>
      </c>
      <c r="Z9385" t="s">
        <v>19864</v>
      </c>
      <c r="AA9385" t="s">
        <v>35510</v>
      </c>
      <c r="AG9385" t="s">
        <v>35511</v>
      </c>
      <c r="AH9385" s="8" t="s">
        <v>35512</v>
      </c>
      <c r="AI9385" t="s">
        <v>35513</v>
      </c>
      <c r="AJ9385" t="s">
        <v>35514</v>
      </c>
    </row>
    <row r="9386" spans="1:36" ht="17.25" hidden="1" customHeight="1" x14ac:dyDescent="0.2">
      <c r="A9386" s="4" t="s">
        <v>35515</v>
      </c>
      <c r="B9386" t="s">
        <v>35029</v>
      </c>
      <c r="C9386" t="s">
        <v>35516</v>
      </c>
      <c r="D9386" t="s">
        <v>35517</v>
      </c>
      <c r="E9386" t="s">
        <v>40</v>
      </c>
      <c r="F9386" t="s">
        <v>86</v>
      </c>
      <c r="G9386" s="5">
        <v>125</v>
      </c>
      <c r="H9386" t="s">
        <v>42</v>
      </c>
      <c r="I9386" t="s">
        <v>65</v>
      </c>
      <c r="J9386" t="s">
        <v>44</v>
      </c>
      <c r="N9386" s="27">
        <v>2006</v>
      </c>
      <c r="R9386" s="7">
        <v>36.814450999999998</v>
      </c>
      <c r="S9386" s="7">
        <v>34.734962000000003</v>
      </c>
      <c r="T9386" t="s">
        <v>46</v>
      </c>
      <c r="U9386" t="s">
        <v>35518</v>
      </c>
      <c r="X9386" t="s">
        <v>35517</v>
      </c>
      <c r="Y9386" t="s">
        <v>19854</v>
      </c>
      <c r="Z9386" t="s">
        <v>19864</v>
      </c>
      <c r="AD9386" t="s">
        <v>880</v>
      </c>
      <c r="AE9386" t="s">
        <v>254</v>
      </c>
      <c r="AF9386" t="s">
        <v>1869</v>
      </c>
      <c r="AG9386" t="s">
        <v>35519</v>
      </c>
      <c r="AH9386" s="8">
        <v>1195500</v>
      </c>
      <c r="AI9386" t="s">
        <v>35520</v>
      </c>
      <c r="AJ9386" t="s">
        <v>35521</v>
      </c>
    </row>
    <row r="9387" spans="1:36" ht="17.25" hidden="1" customHeight="1" x14ac:dyDescent="0.2">
      <c r="A9387" s="4" t="s">
        <v>35515</v>
      </c>
      <c r="B9387" t="s">
        <v>35029</v>
      </c>
      <c r="C9387" t="s">
        <v>35516</v>
      </c>
      <c r="D9387" t="s">
        <v>35517</v>
      </c>
      <c r="E9387" t="s">
        <v>56</v>
      </c>
      <c r="F9387" t="s">
        <v>86</v>
      </c>
      <c r="G9387" s="5">
        <v>125</v>
      </c>
      <c r="H9387" t="s">
        <v>42</v>
      </c>
      <c r="I9387" t="s">
        <v>65</v>
      </c>
      <c r="J9387" t="s">
        <v>44</v>
      </c>
      <c r="N9387" s="27">
        <v>2009</v>
      </c>
      <c r="R9387" s="7">
        <v>36.814450999999998</v>
      </c>
      <c r="S9387" s="7">
        <v>34.734962000000003</v>
      </c>
      <c r="T9387" t="s">
        <v>46</v>
      </c>
      <c r="U9387" t="s">
        <v>35518</v>
      </c>
      <c r="X9387" t="s">
        <v>35517</v>
      </c>
      <c r="Y9387" t="s">
        <v>19854</v>
      </c>
      <c r="Z9387" t="s">
        <v>19864</v>
      </c>
      <c r="AD9387" t="s">
        <v>880</v>
      </c>
      <c r="AE9387" t="s">
        <v>254</v>
      </c>
      <c r="AF9387" t="s">
        <v>1869</v>
      </c>
      <c r="AG9387" t="s">
        <v>35519</v>
      </c>
      <c r="AH9387" s="8">
        <v>1229586</v>
      </c>
      <c r="AI9387" t="s">
        <v>35520</v>
      </c>
      <c r="AJ9387" t="s">
        <v>35522</v>
      </c>
    </row>
    <row r="9388" spans="1:36" ht="17.25" hidden="1" customHeight="1" x14ac:dyDescent="0.2">
      <c r="A9388" s="4" t="s">
        <v>35528</v>
      </c>
      <c r="B9388" t="s">
        <v>35029</v>
      </c>
      <c r="C9388" t="s">
        <v>35529</v>
      </c>
      <c r="E9388" t="s">
        <v>43</v>
      </c>
      <c r="F9388" t="s">
        <v>86</v>
      </c>
      <c r="G9388" s="5">
        <v>65</v>
      </c>
      <c r="H9388" t="s">
        <v>42</v>
      </c>
      <c r="I9388" t="s">
        <v>43</v>
      </c>
      <c r="J9388" t="s">
        <v>44</v>
      </c>
      <c r="N9388" s="27">
        <v>2011</v>
      </c>
      <c r="R9388" s="7">
        <v>36.868099999999998</v>
      </c>
      <c r="S9388" s="7">
        <v>34.754899999999999</v>
      </c>
      <c r="T9388" t="s">
        <v>46</v>
      </c>
      <c r="U9388" t="s">
        <v>35518</v>
      </c>
      <c r="X9388" t="s">
        <v>35517</v>
      </c>
      <c r="Y9388" t="s">
        <v>19854</v>
      </c>
      <c r="Z9388" t="s">
        <v>19864</v>
      </c>
      <c r="AD9388" t="s">
        <v>880</v>
      </c>
      <c r="AE9388" t="s">
        <v>25478</v>
      </c>
      <c r="AG9388" t="s">
        <v>35530</v>
      </c>
      <c r="AH9388" s="8" t="s">
        <v>35531</v>
      </c>
      <c r="AI9388" t="s">
        <v>35532</v>
      </c>
      <c r="AJ9388" t="s">
        <v>35533</v>
      </c>
    </row>
    <row r="9389" spans="1:36" ht="17.25" hidden="1" customHeight="1" x14ac:dyDescent="0.2">
      <c r="A9389" s="4" t="s">
        <v>35534</v>
      </c>
      <c r="B9389" t="s">
        <v>35029</v>
      </c>
      <c r="C9389" t="s">
        <v>35535</v>
      </c>
      <c r="E9389" t="s">
        <v>40</v>
      </c>
      <c r="F9389" t="s">
        <v>86</v>
      </c>
      <c r="G9389" s="5">
        <v>54</v>
      </c>
      <c r="H9389" t="s">
        <v>42</v>
      </c>
      <c r="I9389" t="s">
        <v>43</v>
      </c>
      <c r="J9389" t="s">
        <v>44</v>
      </c>
      <c r="N9389" s="27">
        <v>2004</v>
      </c>
      <c r="R9389" s="7">
        <v>39.969099999999997</v>
      </c>
      <c r="S9389" s="7">
        <v>32.748800000000003</v>
      </c>
      <c r="T9389" t="s">
        <v>46</v>
      </c>
      <c r="U9389" t="s">
        <v>35536</v>
      </c>
      <c r="X9389" t="s">
        <v>35132</v>
      </c>
      <c r="Y9389" t="s">
        <v>19854</v>
      </c>
      <c r="Z9389" t="s">
        <v>19864</v>
      </c>
      <c r="AD9389" t="s">
        <v>880</v>
      </c>
      <c r="AE9389" t="s">
        <v>131</v>
      </c>
      <c r="AG9389" t="s">
        <v>35537</v>
      </c>
      <c r="AH9389" s="8" t="s">
        <v>35538</v>
      </c>
      <c r="AI9389" t="s">
        <v>35539</v>
      </c>
      <c r="AJ9389" t="s">
        <v>35540</v>
      </c>
    </row>
    <row r="9390" spans="1:36" ht="17.25" hidden="1" customHeight="1" x14ac:dyDescent="0.2">
      <c r="A9390" s="4" t="s">
        <v>35541</v>
      </c>
      <c r="B9390" t="s">
        <v>35029</v>
      </c>
      <c r="C9390" t="s">
        <v>35542</v>
      </c>
      <c r="E9390" t="s">
        <v>43</v>
      </c>
      <c r="F9390" t="s">
        <v>86</v>
      </c>
      <c r="G9390" s="5">
        <v>140</v>
      </c>
      <c r="H9390" t="s">
        <v>42</v>
      </c>
      <c r="I9390" t="s">
        <v>43</v>
      </c>
      <c r="J9390" t="s">
        <v>45</v>
      </c>
      <c r="N9390" s="27">
        <v>2011</v>
      </c>
      <c r="R9390" s="7">
        <v>37.19509</v>
      </c>
      <c r="S9390" s="7">
        <v>38.888489999999997</v>
      </c>
      <c r="T9390" t="s">
        <v>46</v>
      </c>
      <c r="U9390" t="s">
        <v>35543</v>
      </c>
      <c r="X9390" t="s">
        <v>35159</v>
      </c>
      <c r="Y9390" t="s">
        <v>19854</v>
      </c>
      <c r="Z9390" t="s">
        <v>19864</v>
      </c>
      <c r="AG9390" t="s">
        <v>35544</v>
      </c>
      <c r="AH9390" s="8" t="s">
        <v>35545</v>
      </c>
      <c r="AI9390" t="s">
        <v>35546</v>
      </c>
      <c r="AJ9390" t="s">
        <v>35547</v>
      </c>
    </row>
    <row r="9391" spans="1:36" ht="17.25" hidden="1" customHeight="1" x14ac:dyDescent="0.2">
      <c r="A9391" s="4" t="s">
        <v>35556</v>
      </c>
      <c r="B9391" t="s">
        <v>35029</v>
      </c>
      <c r="C9391" t="s">
        <v>35557</v>
      </c>
      <c r="E9391" t="s">
        <v>40</v>
      </c>
      <c r="F9391" t="s">
        <v>86</v>
      </c>
      <c r="G9391" s="5">
        <v>226</v>
      </c>
      <c r="H9391" t="s">
        <v>42</v>
      </c>
      <c r="I9391" t="s">
        <v>65</v>
      </c>
      <c r="J9391" t="s">
        <v>44</v>
      </c>
      <c r="M9391" t="s">
        <v>559</v>
      </c>
      <c r="N9391" s="27">
        <v>2003</v>
      </c>
      <c r="R9391" s="7">
        <v>38.8044662</v>
      </c>
      <c r="S9391" s="7">
        <v>26.926306400000001</v>
      </c>
      <c r="T9391" t="s">
        <v>504</v>
      </c>
      <c r="U9391" t="s">
        <v>35062</v>
      </c>
      <c r="X9391" t="s">
        <v>35248</v>
      </c>
      <c r="Y9391" t="s">
        <v>19854</v>
      </c>
      <c r="Z9391" t="s">
        <v>19864</v>
      </c>
      <c r="AD9391" t="s">
        <v>880</v>
      </c>
      <c r="AE9391" t="s">
        <v>881</v>
      </c>
      <c r="AF9391" t="s">
        <v>1869</v>
      </c>
      <c r="AG9391" t="s">
        <v>35558</v>
      </c>
      <c r="AH9391" s="27">
        <v>1237512</v>
      </c>
      <c r="AI9391" t="s">
        <v>35559</v>
      </c>
      <c r="AJ9391" t="s">
        <v>35560</v>
      </c>
    </row>
    <row r="9392" spans="1:36" ht="17.25" hidden="1" customHeight="1" x14ac:dyDescent="0.2">
      <c r="A9392" s="4" t="s">
        <v>35561</v>
      </c>
      <c r="B9392" t="s">
        <v>35029</v>
      </c>
      <c r="C9392" t="s">
        <v>35562</v>
      </c>
      <c r="E9392" t="s">
        <v>43</v>
      </c>
      <c r="F9392" t="s">
        <v>35563</v>
      </c>
      <c r="G9392" s="5">
        <v>182</v>
      </c>
      <c r="H9392" t="s">
        <v>42</v>
      </c>
      <c r="I9392" t="s">
        <v>1323</v>
      </c>
      <c r="J9392" t="s">
        <v>44</v>
      </c>
      <c r="N9392" s="27">
        <v>2007</v>
      </c>
      <c r="R9392" s="7">
        <v>37.241549999999997</v>
      </c>
      <c r="S9392" s="7">
        <v>42.414900000000003</v>
      </c>
      <c r="T9392" t="s">
        <v>504</v>
      </c>
      <c r="U9392" t="s">
        <v>35564</v>
      </c>
      <c r="X9392" t="s">
        <v>35565</v>
      </c>
      <c r="Y9392" t="s">
        <v>19854</v>
      </c>
      <c r="Z9392" t="s">
        <v>19864</v>
      </c>
      <c r="AG9392" t="s">
        <v>35566</v>
      </c>
      <c r="AH9392" s="8" t="s">
        <v>35567</v>
      </c>
      <c r="AI9392" t="s">
        <v>35568</v>
      </c>
      <c r="AJ9392" t="s">
        <v>35569</v>
      </c>
    </row>
    <row r="9393" spans="1:36" ht="17.25" hidden="1" customHeight="1" x14ac:dyDescent="0.2">
      <c r="A9393" s="4" t="s">
        <v>35575</v>
      </c>
      <c r="B9393" t="s">
        <v>35029</v>
      </c>
      <c r="C9393" t="s">
        <v>35576</v>
      </c>
      <c r="E9393" t="s">
        <v>43</v>
      </c>
      <c r="F9393" t="s">
        <v>86</v>
      </c>
      <c r="G9393" s="5">
        <v>48</v>
      </c>
      <c r="H9393" t="s">
        <v>42</v>
      </c>
      <c r="I9393" t="s">
        <v>1323</v>
      </c>
      <c r="J9393" t="s">
        <v>44</v>
      </c>
      <c r="N9393" s="27">
        <v>2010</v>
      </c>
      <c r="R9393" s="7">
        <v>41.000619999999998</v>
      </c>
      <c r="S9393" s="7">
        <v>27.505420000000001</v>
      </c>
      <c r="T9393" t="s">
        <v>46</v>
      </c>
      <c r="U9393" t="s">
        <v>35468</v>
      </c>
      <c r="X9393" t="s">
        <v>35577</v>
      </c>
      <c r="Y9393" t="s">
        <v>19854</v>
      </c>
      <c r="Z9393" t="s">
        <v>19864</v>
      </c>
      <c r="AG9393" t="s">
        <v>35578</v>
      </c>
      <c r="AH9393" s="8" t="s">
        <v>35579</v>
      </c>
      <c r="AI9393" t="s">
        <v>35580</v>
      </c>
      <c r="AJ9393" t="s">
        <v>35581</v>
      </c>
    </row>
    <row r="9394" spans="1:36" ht="17.25" hidden="1" customHeight="1" x14ac:dyDescent="0.2">
      <c r="A9394" s="4" t="s">
        <v>35582</v>
      </c>
      <c r="B9394" t="s">
        <v>35029</v>
      </c>
      <c r="C9394" t="s">
        <v>35583</v>
      </c>
      <c r="E9394" t="s">
        <v>4157</v>
      </c>
      <c r="F9394" t="s">
        <v>86</v>
      </c>
      <c r="G9394" s="5">
        <v>478</v>
      </c>
      <c r="H9394" t="s">
        <v>42</v>
      </c>
      <c r="I9394" t="s">
        <v>43</v>
      </c>
      <c r="J9394" t="s">
        <v>45</v>
      </c>
      <c r="N9394" s="27">
        <v>1999</v>
      </c>
      <c r="R9394" s="7">
        <v>41.007199999999997</v>
      </c>
      <c r="S9394" s="7">
        <v>27.973600000000001</v>
      </c>
      <c r="T9394" t="s">
        <v>46</v>
      </c>
      <c r="U9394" t="s">
        <v>35468</v>
      </c>
      <c r="X9394" t="s">
        <v>35577</v>
      </c>
      <c r="Y9394" t="s">
        <v>19854</v>
      </c>
      <c r="Z9394" t="s">
        <v>19864</v>
      </c>
      <c r="AC9394" t="s">
        <v>35584</v>
      </c>
      <c r="AG9394" t="s">
        <v>35585</v>
      </c>
      <c r="AH9394" s="8" t="s">
        <v>35586</v>
      </c>
      <c r="AI9394" t="s">
        <v>35587</v>
      </c>
      <c r="AJ9394" t="s">
        <v>35588</v>
      </c>
    </row>
    <row r="9395" spans="1:36" ht="17.25" hidden="1" customHeight="1" x14ac:dyDescent="0.2">
      <c r="A9395" s="4" t="s">
        <v>35582</v>
      </c>
      <c r="B9395" t="s">
        <v>35029</v>
      </c>
      <c r="C9395" t="s">
        <v>35583</v>
      </c>
      <c r="E9395" t="s">
        <v>2134</v>
      </c>
      <c r="F9395" t="s">
        <v>86</v>
      </c>
      <c r="G9395" s="5">
        <v>478</v>
      </c>
      <c r="H9395" t="s">
        <v>42</v>
      </c>
      <c r="I9395" t="s">
        <v>43</v>
      </c>
      <c r="J9395" t="s">
        <v>45</v>
      </c>
      <c r="N9395" s="27">
        <v>2000</v>
      </c>
      <c r="R9395" s="7">
        <v>41.007199999999997</v>
      </c>
      <c r="S9395" s="7">
        <v>27.973600000000001</v>
      </c>
      <c r="T9395" t="s">
        <v>46</v>
      </c>
      <c r="U9395" t="s">
        <v>35468</v>
      </c>
      <c r="X9395" t="s">
        <v>35577</v>
      </c>
      <c r="Y9395" t="s">
        <v>19854</v>
      </c>
      <c r="Z9395" t="s">
        <v>19864</v>
      </c>
      <c r="AC9395" t="s">
        <v>35584</v>
      </c>
      <c r="AG9395" t="s">
        <v>35585</v>
      </c>
      <c r="AI9395" t="s">
        <v>35587</v>
      </c>
      <c r="AJ9395" t="s">
        <v>35589</v>
      </c>
    </row>
    <row r="9396" spans="1:36" ht="17.25" hidden="1" customHeight="1" x14ac:dyDescent="0.2">
      <c r="A9396" s="4" t="s">
        <v>35590</v>
      </c>
      <c r="B9396" t="s">
        <v>35029</v>
      </c>
      <c r="C9396" t="s">
        <v>35591</v>
      </c>
      <c r="E9396" t="s">
        <v>43</v>
      </c>
      <c r="F9396" t="s">
        <v>86</v>
      </c>
      <c r="G9396" s="5">
        <v>58</v>
      </c>
      <c r="H9396" t="s">
        <v>857</v>
      </c>
      <c r="I9396" t="s">
        <v>1323</v>
      </c>
      <c r="J9396" t="s">
        <v>44</v>
      </c>
      <c r="N9396" s="27">
        <v>2004</v>
      </c>
      <c r="R9396" s="7">
        <v>38.1248</v>
      </c>
      <c r="S9396" s="7">
        <v>27.708500000000001</v>
      </c>
      <c r="T9396" t="s">
        <v>46</v>
      </c>
      <c r="U9396" t="s">
        <v>35592</v>
      </c>
      <c r="X9396" t="s">
        <v>35248</v>
      </c>
      <c r="Y9396" t="s">
        <v>19854</v>
      </c>
      <c r="Z9396" t="s">
        <v>19864</v>
      </c>
      <c r="AD9396" t="s">
        <v>880</v>
      </c>
      <c r="AE9396" t="s">
        <v>5120</v>
      </c>
      <c r="AG9396" t="s">
        <v>35593</v>
      </c>
      <c r="AH9396" s="27">
        <v>1243542</v>
      </c>
      <c r="AI9396" t="s">
        <v>35594</v>
      </c>
      <c r="AJ9396" t="s">
        <v>35595</v>
      </c>
    </row>
    <row r="9397" spans="1:36" ht="17.25" hidden="1" customHeight="1" x14ac:dyDescent="0.2">
      <c r="A9397" s="4" t="s">
        <v>35596</v>
      </c>
      <c r="B9397" t="s">
        <v>35029</v>
      </c>
      <c r="C9397" t="s">
        <v>35597</v>
      </c>
      <c r="E9397" t="s">
        <v>40</v>
      </c>
      <c r="F9397" t="s">
        <v>86</v>
      </c>
      <c r="G9397" s="5">
        <v>1200</v>
      </c>
      <c r="H9397" t="s">
        <v>42</v>
      </c>
      <c r="I9397" t="s">
        <v>43</v>
      </c>
      <c r="J9397" t="s">
        <v>45</v>
      </c>
      <c r="N9397" s="8">
        <v>1999</v>
      </c>
      <c r="R9397" s="7">
        <v>40.997500000000002</v>
      </c>
      <c r="S9397" s="7">
        <v>27.979600000000001</v>
      </c>
      <c r="T9397" t="s">
        <v>46</v>
      </c>
      <c r="U9397" t="s">
        <v>35577</v>
      </c>
      <c r="X9397" t="s">
        <v>35468</v>
      </c>
      <c r="Y9397" t="s">
        <v>19854</v>
      </c>
      <c r="Z9397" t="s">
        <v>19864</v>
      </c>
      <c r="AA9397" t="s">
        <v>35598</v>
      </c>
      <c r="AG9397" t="s">
        <v>35599</v>
      </c>
      <c r="AH9397" s="27" t="s">
        <v>35600</v>
      </c>
      <c r="AI9397" t="s">
        <v>35601</v>
      </c>
      <c r="AJ9397" t="s">
        <v>35602</v>
      </c>
    </row>
    <row r="9398" spans="1:36" ht="17.25" hidden="1" customHeight="1" x14ac:dyDescent="0.2">
      <c r="A9398" s="4" t="s">
        <v>35611</v>
      </c>
      <c r="B9398" t="s">
        <v>35029</v>
      </c>
      <c r="C9398" t="s">
        <v>35612</v>
      </c>
      <c r="E9398" t="s">
        <v>35550</v>
      </c>
      <c r="F9398" t="s">
        <v>86</v>
      </c>
      <c r="G9398" s="5">
        <v>35</v>
      </c>
      <c r="H9398" t="s">
        <v>42</v>
      </c>
      <c r="I9398" t="s">
        <v>1323</v>
      </c>
      <c r="J9398" t="s">
        <v>44</v>
      </c>
      <c r="N9398" s="27">
        <v>1995</v>
      </c>
      <c r="R9398" s="7">
        <v>38.6267</v>
      </c>
      <c r="S9398" s="7">
        <v>29.475100000000001</v>
      </c>
      <c r="T9398" t="s">
        <v>504</v>
      </c>
      <c r="U9398" t="s">
        <v>35613</v>
      </c>
      <c r="X9398" t="s">
        <v>35216</v>
      </c>
      <c r="Y9398" t="s">
        <v>19854</v>
      </c>
      <c r="Z9398" t="s">
        <v>19864</v>
      </c>
      <c r="AG9398" t="s">
        <v>35614</v>
      </c>
      <c r="AH9398" s="27">
        <v>1215777</v>
      </c>
      <c r="AI9398" t="s">
        <v>35615</v>
      </c>
      <c r="AJ9398" t="s">
        <v>35616</v>
      </c>
    </row>
    <row r="9399" spans="1:36" ht="17.25" hidden="1" customHeight="1" x14ac:dyDescent="0.2">
      <c r="A9399" s="4" t="s">
        <v>35617</v>
      </c>
      <c r="B9399" t="s">
        <v>35029</v>
      </c>
      <c r="C9399" t="s">
        <v>35618</v>
      </c>
      <c r="E9399" t="s">
        <v>40</v>
      </c>
      <c r="F9399" t="s">
        <v>86</v>
      </c>
      <c r="G9399" s="5">
        <v>115</v>
      </c>
      <c r="H9399" t="s">
        <v>42</v>
      </c>
      <c r="I9399" t="s">
        <v>1323</v>
      </c>
      <c r="J9399" t="s">
        <v>45</v>
      </c>
      <c r="N9399" s="27">
        <v>2010</v>
      </c>
      <c r="R9399" s="7">
        <v>38.573745000000002</v>
      </c>
      <c r="S9399" s="7">
        <v>43.311897999999999</v>
      </c>
      <c r="T9399" t="s">
        <v>46</v>
      </c>
      <c r="U9399" t="s">
        <v>35619</v>
      </c>
      <c r="V9399" t="s">
        <v>35620</v>
      </c>
      <c r="X9399" t="s">
        <v>35619</v>
      </c>
      <c r="Y9399" t="s">
        <v>19854</v>
      </c>
      <c r="Z9399" t="s">
        <v>19864</v>
      </c>
      <c r="AG9399" t="s">
        <v>35621</v>
      </c>
      <c r="AH9399" s="8" t="s">
        <v>35622</v>
      </c>
      <c r="AI9399" t="s">
        <v>35623</v>
      </c>
      <c r="AJ9399" t="s">
        <v>35624</v>
      </c>
    </row>
    <row r="9400" spans="1:36" ht="17.25" hidden="1" customHeight="1" x14ac:dyDescent="0.2">
      <c r="A9400" s="4" t="s">
        <v>35644</v>
      </c>
      <c r="B9400" t="s">
        <v>35029</v>
      </c>
      <c r="C9400" t="s">
        <v>35645</v>
      </c>
      <c r="D9400" t="s">
        <v>35646</v>
      </c>
      <c r="E9400" t="s">
        <v>40</v>
      </c>
      <c r="F9400" t="s">
        <v>86</v>
      </c>
      <c r="G9400" s="5">
        <v>157</v>
      </c>
      <c r="H9400" t="s">
        <v>42</v>
      </c>
      <c r="I9400" t="s">
        <v>43</v>
      </c>
      <c r="J9400" t="s">
        <v>44</v>
      </c>
      <c r="K9400" t="s">
        <v>97</v>
      </c>
      <c r="N9400" s="27">
        <v>2009</v>
      </c>
      <c r="R9400" s="7">
        <v>40.773054972879599</v>
      </c>
      <c r="S9400" s="7">
        <v>29.9469596306059</v>
      </c>
      <c r="T9400" t="s">
        <v>46</v>
      </c>
      <c r="U9400" t="s">
        <v>35647</v>
      </c>
      <c r="X9400" t="s">
        <v>35362</v>
      </c>
      <c r="Y9400" t="s">
        <v>19854</v>
      </c>
      <c r="Z9400" t="s">
        <v>19864</v>
      </c>
      <c r="AC9400" t="s">
        <v>35648</v>
      </c>
      <c r="AG9400" t="s">
        <v>35649</v>
      </c>
      <c r="AH9400" s="8" t="s">
        <v>35650</v>
      </c>
      <c r="AI9400" t="s">
        <v>35651</v>
      </c>
      <c r="AJ9400" t="s">
        <v>35652</v>
      </c>
    </row>
    <row r="9401" spans="1:36" ht="17.25" hidden="1" customHeight="1" x14ac:dyDescent="0.2">
      <c r="A9401" s="4" t="s">
        <v>35662</v>
      </c>
      <c r="B9401" t="s">
        <v>35029</v>
      </c>
      <c r="C9401" t="s">
        <v>35663</v>
      </c>
      <c r="D9401" t="s">
        <v>35664</v>
      </c>
      <c r="E9401" t="s">
        <v>40</v>
      </c>
      <c r="F9401" t="s">
        <v>86</v>
      </c>
      <c r="G9401" s="5">
        <v>147.07</v>
      </c>
      <c r="H9401" t="s">
        <v>42</v>
      </c>
      <c r="I9401" t="s">
        <v>43</v>
      </c>
      <c r="J9401" t="s">
        <v>44</v>
      </c>
      <c r="N9401" s="27">
        <v>2011</v>
      </c>
      <c r="R9401" s="7">
        <v>37.110300000000002</v>
      </c>
      <c r="S9401" s="7">
        <v>38.652000000000001</v>
      </c>
      <c r="T9401" t="s">
        <v>46</v>
      </c>
      <c r="U9401" t="s">
        <v>35543</v>
      </c>
      <c r="X9401" t="s">
        <v>35665</v>
      </c>
      <c r="Y9401" t="s">
        <v>19854</v>
      </c>
      <c r="Z9401" t="s">
        <v>19864</v>
      </c>
      <c r="AA9401" t="s">
        <v>35666</v>
      </c>
      <c r="AC9401" t="s">
        <v>35667</v>
      </c>
      <c r="AD9401" t="s">
        <v>880</v>
      </c>
      <c r="AE9401" t="s">
        <v>35034</v>
      </c>
      <c r="AG9401" t="s">
        <v>35668</v>
      </c>
      <c r="AH9401" s="8" t="s">
        <v>35669</v>
      </c>
      <c r="AI9401" t="s">
        <v>35670</v>
      </c>
      <c r="AJ9401" t="s">
        <v>35671</v>
      </c>
    </row>
    <row r="9402" spans="1:36" ht="17.25" hidden="1" customHeight="1" x14ac:dyDescent="0.2">
      <c r="A9402" s="4" t="s">
        <v>35672</v>
      </c>
      <c r="B9402" t="s">
        <v>35673</v>
      </c>
      <c r="C9402" t="s">
        <v>35674</v>
      </c>
      <c r="D9402" t="s">
        <v>35675</v>
      </c>
      <c r="E9402" t="s">
        <v>35676</v>
      </c>
      <c r="F9402" t="s">
        <v>41</v>
      </c>
      <c r="G9402" s="5">
        <v>101.16</v>
      </c>
      <c r="H9402" t="s">
        <v>42</v>
      </c>
      <c r="I9402" t="s">
        <v>65</v>
      </c>
      <c r="J9402" t="s">
        <v>44</v>
      </c>
      <c r="K9402" t="s">
        <v>45</v>
      </c>
      <c r="L9402" t="s">
        <v>45</v>
      </c>
      <c r="N9402" s="6">
        <v>1998</v>
      </c>
      <c r="R9402" s="7">
        <v>25.1493</v>
      </c>
      <c r="S9402" s="7">
        <v>55.4268</v>
      </c>
      <c r="T9402" t="s">
        <v>46</v>
      </c>
      <c r="U9402" t="s">
        <v>35677</v>
      </c>
      <c r="X9402" t="s">
        <v>35677</v>
      </c>
      <c r="Y9402" t="s">
        <v>19854</v>
      </c>
      <c r="Z9402" t="s">
        <v>19864</v>
      </c>
      <c r="AA9402" t="s">
        <v>35678</v>
      </c>
      <c r="AC9402" t="s">
        <v>35679</v>
      </c>
      <c r="AD9402" t="s">
        <v>52</v>
      </c>
      <c r="AE9402" t="s">
        <v>254</v>
      </c>
      <c r="AF9402" t="s">
        <v>52</v>
      </c>
      <c r="AG9402" t="s">
        <v>35680</v>
      </c>
      <c r="AH9402" s="8">
        <v>1122391</v>
      </c>
      <c r="AI9402" t="s">
        <v>35681</v>
      </c>
      <c r="AJ9402" t="s">
        <v>35682</v>
      </c>
    </row>
    <row r="9403" spans="1:36" ht="17.25" hidden="1" customHeight="1" x14ac:dyDescent="0.2">
      <c r="A9403" s="4" t="s">
        <v>35672</v>
      </c>
      <c r="B9403" t="s">
        <v>35673</v>
      </c>
      <c r="C9403" t="s">
        <v>35674</v>
      </c>
      <c r="D9403" t="s">
        <v>35675</v>
      </c>
      <c r="E9403" t="s">
        <v>35683</v>
      </c>
      <c r="F9403" t="s">
        <v>41</v>
      </c>
      <c r="G9403" s="5">
        <v>101.16</v>
      </c>
      <c r="H9403" t="s">
        <v>42</v>
      </c>
      <c r="I9403" t="s">
        <v>65</v>
      </c>
      <c r="J9403" t="s">
        <v>44</v>
      </c>
      <c r="K9403" t="s">
        <v>45</v>
      </c>
      <c r="L9403" t="s">
        <v>45</v>
      </c>
      <c r="N9403" s="6">
        <v>1998</v>
      </c>
      <c r="R9403" s="7">
        <v>25.1493</v>
      </c>
      <c r="S9403" s="7">
        <v>55.4268</v>
      </c>
      <c r="T9403" t="s">
        <v>46</v>
      </c>
      <c r="U9403" t="s">
        <v>35677</v>
      </c>
      <c r="X9403" t="s">
        <v>35677</v>
      </c>
      <c r="Y9403" t="s">
        <v>19854</v>
      </c>
      <c r="Z9403" t="s">
        <v>19864</v>
      </c>
      <c r="AA9403" t="s">
        <v>35678</v>
      </c>
      <c r="AC9403" t="s">
        <v>35679</v>
      </c>
      <c r="AD9403" t="s">
        <v>52</v>
      </c>
      <c r="AE9403" t="s">
        <v>254</v>
      </c>
      <c r="AF9403" t="s">
        <v>52</v>
      </c>
      <c r="AG9403" t="s">
        <v>35680</v>
      </c>
      <c r="AH9403" s="8">
        <v>1122392</v>
      </c>
      <c r="AI9403" t="s">
        <v>35681</v>
      </c>
      <c r="AJ9403" t="s">
        <v>35684</v>
      </c>
    </row>
    <row r="9404" spans="1:36" ht="17.25" hidden="1" customHeight="1" x14ac:dyDescent="0.2">
      <c r="A9404" s="4" t="s">
        <v>35672</v>
      </c>
      <c r="B9404" t="s">
        <v>35673</v>
      </c>
      <c r="C9404" t="s">
        <v>35674</v>
      </c>
      <c r="D9404" t="s">
        <v>35675</v>
      </c>
      <c r="E9404" t="s">
        <v>35685</v>
      </c>
      <c r="F9404" t="s">
        <v>41</v>
      </c>
      <c r="G9404" s="5">
        <v>101.16</v>
      </c>
      <c r="H9404" t="s">
        <v>42</v>
      </c>
      <c r="I9404" t="s">
        <v>65</v>
      </c>
      <c r="J9404" t="s">
        <v>44</v>
      </c>
      <c r="K9404" t="s">
        <v>45</v>
      </c>
      <c r="L9404" t="s">
        <v>45</v>
      </c>
      <c r="N9404" s="6">
        <v>1998</v>
      </c>
      <c r="R9404" s="7">
        <v>25.1493</v>
      </c>
      <c r="S9404" s="7">
        <v>55.4268</v>
      </c>
      <c r="T9404" t="s">
        <v>46</v>
      </c>
      <c r="U9404" t="s">
        <v>35677</v>
      </c>
      <c r="X9404" t="s">
        <v>35677</v>
      </c>
      <c r="Y9404" t="s">
        <v>19854</v>
      </c>
      <c r="Z9404" t="s">
        <v>19864</v>
      </c>
      <c r="AA9404" t="s">
        <v>35678</v>
      </c>
      <c r="AC9404" t="s">
        <v>35679</v>
      </c>
      <c r="AD9404" t="s">
        <v>52</v>
      </c>
      <c r="AE9404" t="s">
        <v>254</v>
      </c>
      <c r="AF9404" t="s">
        <v>52</v>
      </c>
      <c r="AG9404" t="s">
        <v>35680</v>
      </c>
      <c r="AH9404" s="8">
        <v>1122393</v>
      </c>
      <c r="AI9404" t="s">
        <v>35681</v>
      </c>
      <c r="AJ9404" t="s">
        <v>35686</v>
      </c>
    </row>
    <row r="9405" spans="1:36" ht="17.25" hidden="1" customHeight="1" x14ac:dyDescent="0.2">
      <c r="A9405" s="4" t="s">
        <v>35672</v>
      </c>
      <c r="B9405" t="s">
        <v>35673</v>
      </c>
      <c r="C9405" t="s">
        <v>35674</v>
      </c>
      <c r="D9405" t="s">
        <v>35675</v>
      </c>
      <c r="E9405" t="s">
        <v>35687</v>
      </c>
      <c r="F9405" t="s">
        <v>41</v>
      </c>
      <c r="G9405" s="5">
        <v>101.16</v>
      </c>
      <c r="H9405" t="s">
        <v>42</v>
      </c>
      <c r="I9405" t="s">
        <v>65</v>
      </c>
      <c r="J9405" t="s">
        <v>44</v>
      </c>
      <c r="K9405" t="s">
        <v>45</v>
      </c>
      <c r="L9405" t="s">
        <v>45</v>
      </c>
      <c r="N9405" s="6">
        <v>1998</v>
      </c>
      <c r="R9405" s="7">
        <v>25.1493</v>
      </c>
      <c r="S9405" s="7">
        <v>55.4268</v>
      </c>
      <c r="T9405" t="s">
        <v>46</v>
      </c>
      <c r="U9405" t="s">
        <v>35677</v>
      </c>
      <c r="X9405" t="s">
        <v>35677</v>
      </c>
      <c r="Y9405" t="s">
        <v>19854</v>
      </c>
      <c r="Z9405" t="s">
        <v>19864</v>
      </c>
      <c r="AA9405" t="s">
        <v>35678</v>
      </c>
      <c r="AC9405" t="s">
        <v>35679</v>
      </c>
      <c r="AD9405" t="s">
        <v>52</v>
      </c>
      <c r="AE9405" t="s">
        <v>254</v>
      </c>
      <c r="AF9405" t="s">
        <v>52</v>
      </c>
      <c r="AG9405" t="s">
        <v>35680</v>
      </c>
      <c r="AH9405" s="8">
        <v>1179284</v>
      </c>
      <c r="AI9405" t="s">
        <v>35681</v>
      </c>
      <c r="AJ9405" t="s">
        <v>35688</v>
      </c>
    </row>
    <row r="9406" spans="1:36" ht="17.25" hidden="1" customHeight="1" x14ac:dyDescent="0.2">
      <c r="A9406" s="4" t="s">
        <v>35672</v>
      </c>
      <c r="B9406" t="s">
        <v>35673</v>
      </c>
      <c r="C9406" t="s">
        <v>35674</v>
      </c>
      <c r="D9406" t="s">
        <v>35675</v>
      </c>
      <c r="E9406" t="s">
        <v>35689</v>
      </c>
      <c r="F9406" t="s">
        <v>41</v>
      </c>
      <c r="G9406" s="5">
        <v>101.16</v>
      </c>
      <c r="H9406" t="s">
        <v>42</v>
      </c>
      <c r="I9406" t="s">
        <v>65</v>
      </c>
      <c r="J9406" t="s">
        <v>44</v>
      </c>
      <c r="K9406" t="s">
        <v>45</v>
      </c>
      <c r="L9406" t="s">
        <v>45</v>
      </c>
      <c r="N9406" s="6">
        <v>1998</v>
      </c>
      <c r="R9406" s="7">
        <v>25.1493</v>
      </c>
      <c r="S9406" s="7">
        <v>55.4268</v>
      </c>
      <c r="T9406" t="s">
        <v>46</v>
      </c>
      <c r="U9406" t="s">
        <v>35677</v>
      </c>
      <c r="X9406" t="s">
        <v>35677</v>
      </c>
      <c r="Y9406" t="s">
        <v>19854</v>
      </c>
      <c r="Z9406" t="s">
        <v>19864</v>
      </c>
      <c r="AA9406" t="s">
        <v>35678</v>
      </c>
      <c r="AC9406" t="s">
        <v>35679</v>
      </c>
      <c r="AD9406" t="s">
        <v>52</v>
      </c>
      <c r="AE9406" t="s">
        <v>254</v>
      </c>
      <c r="AF9406" t="s">
        <v>52</v>
      </c>
      <c r="AG9406" t="s">
        <v>35680</v>
      </c>
      <c r="AH9406" s="27">
        <v>1179285</v>
      </c>
      <c r="AI9406" t="s">
        <v>35681</v>
      </c>
      <c r="AJ9406" t="s">
        <v>35690</v>
      </c>
    </row>
    <row r="9407" spans="1:36" ht="17.25" hidden="1" customHeight="1" x14ac:dyDescent="0.2">
      <c r="A9407" s="4" t="s">
        <v>35672</v>
      </c>
      <c r="B9407" t="s">
        <v>35673</v>
      </c>
      <c r="C9407" t="s">
        <v>35674</v>
      </c>
      <c r="D9407" t="s">
        <v>35675</v>
      </c>
      <c r="E9407" t="s">
        <v>35691</v>
      </c>
      <c r="F9407" t="s">
        <v>41</v>
      </c>
      <c r="G9407" s="5">
        <v>101.16</v>
      </c>
      <c r="H9407" t="s">
        <v>42</v>
      </c>
      <c r="I9407" t="s">
        <v>65</v>
      </c>
      <c r="J9407" t="s">
        <v>44</v>
      </c>
      <c r="K9407" t="s">
        <v>45</v>
      </c>
      <c r="L9407" t="s">
        <v>45</v>
      </c>
      <c r="N9407" s="6">
        <v>1998</v>
      </c>
      <c r="R9407" s="7">
        <v>25.1493</v>
      </c>
      <c r="S9407" s="7">
        <v>55.4268</v>
      </c>
      <c r="T9407" t="s">
        <v>46</v>
      </c>
      <c r="U9407" t="s">
        <v>35677</v>
      </c>
      <c r="X9407" t="s">
        <v>35677</v>
      </c>
      <c r="Y9407" t="s">
        <v>19854</v>
      </c>
      <c r="Z9407" t="s">
        <v>19864</v>
      </c>
      <c r="AA9407" t="s">
        <v>35678</v>
      </c>
      <c r="AC9407" t="s">
        <v>35679</v>
      </c>
      <c r="AD9407" t="s">
        <v>52</v>
      </c>
      <c r="AE9407" t="s">
        <v>254</v>
      </c>
      <c r="AF9407" t="s">
        <v>52</v>
      </c>
      <c r="AG9407" t="s">
        <v>35680</v>
      </c>
      <c r="AH9407" s="8">
        <v>1179286</v>
      </c>
      <c r="AI9407" t="s">
        <v>35681</v>
      </c>
      <c r="AJ9407" t="s">
        <v>35692</v>
      </c>
    </row>
    <row r="9408" spans="1:36" ht="17.25" hidden="1" customHeight="1" x14ac:dyDescent="0.2">
      <c r="A9408" s="4" t="s">
        <v>35672</v>
      </c>
      <c r="B9408" t="s">
        <v>35673</v>
      </c>
      <c r="C9408" t="s">
        <v>35674</v>
      </c>
      <c r="D9408" t="s">
        <v>35675</v>
      </c>
      <c r="E9408" t="s">
        <v>30028</v>
      </c>
      <c r="F9408" t="s">
        <v>41</v>
      </c>
      <c r="G9408" s="5">
        <v>140.30000000000001</v>
      </c>
      <c r="H9408" t="s">
        <v>42</v>
      </c>
      <c r="I9408" t="s">
        <v>65</v>
      </c>
      <c r="J9408" t="s">
        <v>44</v>
      </c>
      <c r="K9408" t="s">
        <v>45</v>
      </c>
      <c r="L9408" t="s">
        <v>45</v>
      </c>
      <c r="N9408" s="6">
        <v>2006</v>
      </c>
      <c r="R9408" s="7">
        <v>25.1493</v>
      </c>
      <c r="S9408" s="7">
        <v>55.4268</v>
      </c>
      <c r="T9408" t="s">
        <v>46</v>
      </c>
      <c r="U9408" t="s">
        <v>35677</v>
      </c>
      <c r="X9408" t="s">
        <v>35677</v>
      </c>
      <c r="Y9408" t="s">
        <v>19854</v>
      </c>
      <c r="Z9408" t="s">
        <v>19864</v>
      </c>
      <c r="AA9408" t="s">
        <v>35678</v>
      </c>
      <c r="AC9408" t="s">
        <v>35679</v>
      </c>
      <c r="AD9408" t="s">
        <v>52</v>
      </c>
      <c r="AE9408" t="s">
        <v>254</v>
      </c>
      <c r="AF9408" t="s">
        <v>52</v>
      </c>
      <c r="AG9408" t="s">
        <v>35680</v>
      </c>
      <c r="AH9408" s="8">
        <v>1193560</v>
      </c>
      <c r="AI9408" t="s">
        <v>35681</v>
      </c>
      <c r="AJ9408" t="s">
        <v>35693</v>
      </c>
    </row>
    <row r="9409" spans="1:36" ht="17.25" hidden="1" customHeight="1" x14ac:dyDescent="0.2">
      <c r="A9409" s="4" t="s">
        <v>35672</v>
      </c>
      <c r="B9409" t="s">
        <v>35673</v>
      </c>
      <c r="C9409" t="s">
        <v>35674</v>
      </c>
      <c r="D9409" t="s">
        <v>35675</v>
      </c>
      <c r="E9409" t="s">
        <v>30034</v>
      </c>
      <c r="F9409" t="s">
        <v>41</v>
      </c>
      <c r="G9409" s="5">
        <v>140.30000000000001</v>
      </c>
      <c r="H9409" t="s">
        <v>42</v>
      </c>
      <c r="I9409" t="s">
        <v>65</v>
      </c>
      <c r="J9409" t="s">
        <v>44</v>
      </c>
      <c r="K9409" t="s">
        <v>45</v>
      </c>
      <c r="L9409" t="s">
        <v>45</v>
      </c>
      <c r="N9409" s="6">
        <v>2006</v>
      </c>
      <c r="R9409" s="7">
        <v>25.1493</v>
      </c>
      <c r="S9409" s="7">
        <v>55.4268</v>
      </c>
      <c r="T9409" t="s">
        <v>46</v>
      </c>
      <c r="U9409" t="s">
        <v>35677</v>
      </c>
      <c r="X9409" t="s">
        <v>35677</v>
      </c>
      <c r="Y9409" t="s">
        <v>19854</v>
      </c>
      <c r="Z9409" t="s">
        <v>19864</v>
      </c>
      <c r="AA9409" t="s">
        <v>35678</v>
      </c>
      <c r="AC9409" t="s">
        <v>35679</v>
      </c>
      <c r="AD9409" t="s">
        <v>52</v>
      </c>
      <c r="AE9409" t="s">
        <v>254</v>
      </c>
      <c r="AF9409" t="s">
        <v>52</v>
      </c>
      <c r="AG9409" t="s">
        <v>35680</v>
      </c>
      <c r="AH9409" s="8">
        <v>1193561</v>
      </c>
      <c r="AI9409" t="s">
        <v>35681</v>
      </c>
      <c r="AJ9409" t="s">
        <v>35694</v>
      </c>
    </row>
    <row r="9410" spans="1:36" ht="17.25" hidden="1" customHeight="1" x14ac:dyDescent="0.2">
      <c r="A9410" s="4" t="s">
        <v>35672</v>
      </c>
      <c r="B9410" t="s">
        <v>35673</v>
      </c>
      <c r="C9410" t="s">
        <v>35674</v>
      </c>
      <c r="D9410" t="s">
        <v>35675</v>
      </c>
      <c r="E9410" t="s">
        <v>30036</v>
      </c>
      <c r="F9410" t="s">
        <v>41</v>
      </c>
      <c r="G9410" s="5">
        <v>140.30000000000001</v>
      </c>
      <c r="H9410" t="s">
        <v>42</v>
      </c>
      <c r="I9410" t="s">
        <v>65</v>
      </c>
      <c r="J9410" t="s">
        <v>44</v>
      </c>
      <c r="K9410" t="s">
        <v>45</v>
      </c>
      <c r="L9410" t="s">
        <v>45</v>
      </c>
      <c r="N9410" s="6">
        <v>2006</v>
      </c>
      <c r="R9410" s="7">
        <v>25.1493</v>
      </c>
      <c r="S9410" s="7">
        <v>55.4268</v>
      </c>
      <c r="T9410" t="s">
        <v>46</v>
      </c>
      <c r="U9410" t="s">
        <v>35677</v>
      </c>
      <c r="X9410" t="s">
        <v>35677</v>
      </c>
      <c r="Y9410" t="s">
        <v>19854</v>
      </c>
      <c r="Z9410" t="s">
        <v>19864</v>
      </c>
      <c r="AA9410" t="s">
        <v>35678</v>
      </c>
      <c r="AC9410" t="s">
        <v>35679</v>
      </c>
      <c r="AD9410" t="s">
        <v>52</v>
      </c>
      <c r="AE9410" t="s">
        <v>254</v>
      </c>
      <c r="AF9410" t="s">
        <v>52</v>
      </c>
      <c r="AG9410" t="s">
        <v>35680</v>
      </c>
      <c r="AH9410" s="27">
        <v>1193562</v>
      </c>
      <c r="AI9410" t="s">
        <v>35681</v>
      </c>
      <c r="AJ9410" t="s">
        <v>35695</v>
      </c>
    </row>
    <row r="9411" spans="1:36" ht="17.25" hidden="1" customHeight="1" x14ac:dyDescent="0.2">
      <c r="A9411" s="4" t="s">
        <v>35672</v>
      </c>
      <c r="B9411" t="s">
        <v>35673</v>
      </c>
      <c r="C9411" t="s">
        <v>35674</v>
      </c>
      <c r="D9411" t="s">
        <v>35675</v>
      </c>
      <c r="E9411" t="s">
        <v>35696</v>
      </c>
      <c r="F9411" t="s">
        <v>41</v>
      </c>
      <c r="G9411" s="5">
        <v>242</v>
      </c>
      <c r="H9411" t="s">
        <v>42</v>
      </c>
      <c r="I9411" t="s">
        <v>65</v>
      </c>
      <c r="J9411" t="s">
        <v>44</v>
      </c>
      <c r="K9411" t="s">
        <v>45</v>
      </c>
      <c r="L9411" t="s">
        <v>45</v>
      </c>
      <c r="N9411" s="6">
        <v>2008</v>
      </c>
      <c r="R9411" s="7">
        <v>25.1493</v>
      </c>
      <c r="S9411" s="7">
        <v>55.4268</v>
      </c>
      <c r="T9411" t="s">
        <v>46</v>
      </c>
      <c r="U9411" t="s">
        <v>35677</v>
      </c>
      <c r="X9411" t="s">
        <v>35677</v>
      </c>
      <c r="Y9411" t="s">
        <v>19854</v>
      </c>
      <c r="Z9411" t="s">
        <v>19864</v>
      </c>
      <c r="AA9411" t="s">
        <v>35697</v>
      </c>
      <c r="AC9411" t="s">
        <v>35679</v>
      </c>
      <c r="AD9411" t="s">
        <v>52</v>
      </c>
      <c r="AE9411" t="s">
        <v>254</v>
      </c>
      <c r="AF9411" t="s">
        <v>52</v>
      </c>
      <c r="AG9411" t="s">
        <v>35680</v>
      </c>
      <c r="AH9411" s="27">
        <v>1101034</v>
      </c>
      <c r="AI9411" t="s">
        <v>35681</v>
      </c>
      <c r="AJ9411" t="s">
        <v>35698</v>
      </c>
    </row>
    <row r="9412" spans="1:36" ht="17.25" hidden="1" customHeight="1" x14ac:dyDescent="0.2">
      <c r="A9412" s="4" t="s">
        <v>35672</v>
      </c>
      <c r="B9412" t="s">
        <v>35673</v>
      </c>
      <c r="C9412" t="s">
        <v>35674</v>
      </c>
      <c r="D9412" t="s">
        <v>35675</v>
      </c>
      <c r="E9412" t="s">
        <v>35699</v>
      </c>
      <c r="F9412" t="s">
        <v>41</v>
      </c>
      <c r="G9412" s="5">
        <v>242</v>
      </c>
      <c r="H9412" t="s">
        <v>42</v>
      </c>
      <c r="I9412" t="s">
        <v>65</v>
      </c>
      <c r="J9412" t="s">
        <v>44</v>
      </c>
      <c r="K9412" t="s">
        <v>45</v>
      </c>
      <c r="L9412" t="s">
        <v>45</v>
      </c>
      <c r="N9412" s="6">
        <v>2008</v>
      </c>
      <c r="R9412" s="7">
        <v>25.1493</v>
      </c>
      <c r="S9412" s="7">
        <v>55.4268</v>
      </c>
      <c r="T9412" t="s">
        <v>46</v>
      </c>
      <c r="U9412" t="s">
        <v>35677</v>
      </c>
      <c r="X9412" t="s">
        <v>35677</v>
      </c>
      <c r="Y9412" t="s">
        <v>19854</v>
      </c>
      <c r="Z9412" t="s">
        <v>19864</v>
      </c>
      <c r="AA9412" t="s">
        <v>35697</v>
      </c>
      <c r="AC9412" t="s">
        <v>35679</v>
      </c>
      <c r="AD9412" t="s">
        <v>52</v>
      </c>
      <c r="AE9412" t="s">
        <v>254</v>
      </c>
      <c r="AF9412" t="s">
        <v>52</v>
      </c>
      <c r="AG9412" t="s">
        <v>35680</v>
      </c>
      <c r="AH9412" s="27">
        <v>1101035</v>
      </c>
      <c r="AI9412" t="s">
        <v>35681</v>
      </c>
      <c r="AJ9412" t="s">
        <v>35700</v>
      </c>
    </row>
    <row r="9413" spans="1:36" ht="17.25" hidden="1" customHeight="1" x14ac:dyDescent="0.2">
      <c r="A9413" s="4" t="s">
        <v>35672</v>
      </c>
      <c r="B9413" t="s">
        <v>35673</v>
      </c>
      <c r="C9413" t="s">
        <v>35674</v>
      </c>
      <c r="D9413" t="s">
        <v>35675</v>
      </c>
      <c r="E9413" t="s">
        <v>35701</v>
      </c>
      <c r="F9413" t="s">
        <v>41</v>
      </c>
      <c r="G9413" s="5">
        <v>242</v>
      </c>
      <c r="H9413" t="s">
        <v>42</v>
      </c>
      <c r="I9413" t="s">
        <v>65</v>
      </c>
      <c r="J9413" t="s">
        <v>44</v>
      </c>
      <c r="K9413" t="s">
        <v>45</v>
      </c>
      <c r="L9413" t="s">
        <v>45</v>
      </c>
      <c r="N9413" s="6">
        <v>2008</v>
      </c>
      <c r="R9413" s="7">
        <v>25.1493</v>
      </c>
      <c r="S9413" s="7">
        <v>55.4268</v>
      </c>
      <c r="T9413" t="s">
        <v>46</v>
      </c>
      <c r="U9413" t="s">
        <v>35677</v>
      </c>
      <c r="X9413" t="s">
        <v>35677</v>
      </c>
      <c r="Y9413" t="s">
        <v>19854</v>
      </c>
      <c r="Z9413" t="s">
        <v>19864</v>
      </c>
      <c r="AA9413" t="s">
        <v>35697</v>
      </c>
      <c r="AC9413" t="s">
        <v>35679</v>
      </c>
      <c r="AD9413" t="s">
        <v>52</v>
      </c>
      <c r="AE9413" t="s">
        <v>254</v>
      </c>
      <c r="AF9413" t="s">
        <v>52</v>
      </c>
      <c r="AG9413" t="s">
        <v>35680</v>
      </c>
      <c r="AH9413" s="8">
        <v>1101036</v>
      </c>
      <c r="AI9413" t="s">
        <v>35681</v>
      </c>
      <c r="AJ9413" t="s">
        <v>35702</v>
      </c>
    </row>
    <row r="9414" spans="1:36" ht="17.25" hidden="1" customHeight="1" x14ac:dyDescent="0.2">
      <c r="A9414" s="4" t="s">
        <v>35672</v>
      </c>
      <c r="B9414" t="s">
        <v>35673</v>
      </c>
      <c r="C9414" t="s">
        <v>35674</v>
      </c>
      <c r="D9414" t="s">
        <v>35675</v>
      </c>
      <c r="E9414" t="s">
        <v>35703</v>
      </c>
      <c r="F9414" t="s">
        <v>41</v>
      </c>
      <c r="G9414" s="5">
        <v>242</v>
      </c>
      <c r="H9414" t="s">
        <v>42</v>
      </c>
      <c r="I9414" t="s">
        <v>65</v>
      </c>
      <c r="J9414" t="s">
        <v>44</v>
      </c>
      <c r="K9414" t="s">
        <v>45</v>
      </c>
      <c r="L9414" t="s">
        <v>45</v>
      </c>
      <c r="N9414" s="6">
        <v>2008</v>
      </c>
      <c r="R9414" s="7">
        <v>25.1493</v>
      </c>
      <c r="S9414" s="7">
        <v>55.4268</v>
      </c>
      <c r="T9414" t="s">
        <v>46</v>
      </c>
      <c r="U9414" t="s">
        <v>35677</v>
      </c>
      <c r="X9414" t="s">
        <v>35677</v>
      </c>
      <c r="Y9414" t="s">
        <v>19854</v>
      </c>
      <c r="Z9414" t="s">
        <v>19864</v>
      </c>
      <c r="AA9414" t="s">
        <v>35697</v>
      </c>
      <c r="AC9414" t="s">
        <v>35679</v>
      </c>
      <c r="AD9414" t="s">
        <v>52</v>
      </c>
      <c r="AE9414" t="s">
        <v>254</v>
      </c>
      <c r="AF9414" t="s">
        <v>52</v>
      </c>
      <c r="AG9414" t="s">
        <v>35680</v>
      </c>
      <c r="AH9414" s="8" t="s">
        <v>35704</v>
      </c>
      <c r="AI9414" t="s">
        <v>35681</v>
      </c>
      <c r="AJ9414" t="s">
        <v>35705</v>
      </c>
    </row>
    <row r="9415" spans="1:36" ht="17.25" hidden="1" customHeight="1" x14ac:dyDescent="0.2">
      <c r="A9415" s="4" t="s">
        <v>35713</v>
      </c>
      <c r="B9415" t="s">
        <v>35673</v>
      </c>
      <c r="C9415" t="s">
        <v>35714</v>
      </c>
      <c r="D9415" t="s">
        <v>35715</v>
      </c>
      <c r="E9415" t="s">
        <v>35689</v>
      </c>
      <c r="F9415" t="s">
        <v>64</v>
      </c>
      <c r="G9415" s="5">
        <v>100</v>
      </c>
      <c r="H9415" t="s">
        <v>42</v>
      </c>
      <c r="I9415" t="s">
        <v>65</v>
      </c>
      <c r="J9415" t="s">
        <v>44</v>
      </c>
      <c r="K9415" t="s">
        <v>45</v>
      </c>
      <c r="L9415" t="s">
        <v>45</v>
      </c>
      <c r="N9415" s="6">
        <v>1998</v>
      </c>
      <c r="R9415" s="7">
        <v>24.120999999999999</v>
      </c>
      <c r="S9415" s="7">
        <v>53.447000000000003</v>
      </c>
      <c r="T9415" t="s">
        <v>46</v>
      </c>
      <c r="U9415" t="s">
        <v>35716</v>
      </c>
      <c r="X9415" t="s">
        <v>35717</v>
      </c>
      <c r="Y9415" t="s">
        <v>19854</v>
      </c>
      <c r="Z9415" t="s">
        <v>19864</v>
      </c>
      <c r="AA9415" t="s">
        <v>35718</v>
      </c>
      <c r="AD9415" t="s">
        <v>52</v>
      </c>
      <c r="AE9415" t="s">
        <v>254</v>
      </c>
      <c r="AF9415" t="s">
        <v>52</v>
      </c>
      <c r="AG9415" t="s">
        <v>35719</v>
      </c>
      <c r="AH9415" s="8">
        <v>1250832</v>
      </c>
      <c r="AI9415" t="s">
        <v>35720</v>
      </c>
      <c r="AJ9415" t="s">
        <v>35721</v>
      </c>
    </row>
    <row r="9416" spans="1:36" ht="17.25" hidden="1" customHeight="1" x14ac:dyDescent="0.2">
      <c r="A9416" s="4" t="s">
        <v>35713</v>
      </c>
      <c r="B9416" t="s">
        <v>35673</v>
      </c>
      <c r="C9416" t="s">
        <v>35714</v>
      </c>
      <c r="D9416" t="s">
        <v>35715</v>
      </c>
      <c r="E9416" t="s">
        <v>35691</v>
      </c>
      <c r="F9416" t="s">
        <v>64</v>
      </c>
      <c r="G9416" s="5">
        <v>100</v>
      </c>
      <c r="H9416" t="s">
        <v>42</v>
      </c>
      <c r="I9416" t="s">
        <v>65</v>
      </c>
      <c r="J9416" t="s">
        <v>44</v>
      </c>
      <c r="K9416" t="s">
        <v>45</v>
      </c>
      <c r="L9416" t="s">
        <v>45</v>
      </c>
      <c r="N9416" s="6">
        <v>1998</v>
      </c>
      <c r="R9416" s="7">
        <v>24.120999999999999</v>
      </c>
      <c r="S9416" s="7">
        <v>53.447000000000003</v>
      </c>
      <c r="T9416" t="s">
        <v>46</v>
      </c>
      <c r="U9416" t="s">
        <v>35716</v>
      </c>
      <c r="X9416" t="s">
        <v>35717</v>
      </c>
      <c r="Y9416" t="s">
        <v>19854</v>
      </c>
      <c r="Z9416" t="s">
        <v>19864</v>
      </c>
      <c r="AA9416" t="s">
        <v>35718</v>
      </c>
      <c r="AD9416" t="s">
        <v>52</v>
      </c>
      <c r="AE9416" t="s">
        <v>254</v>
      </c>
      <c r="AF9416" t="s">
        <v>52</v>
      </c>
      <c r="AG9416" t="s">
        <v>35719</v>
      </c>
      <c r="AH9416" s="8">
        <v>1250833</v>
      </c>
      <c r="AI9416" t="s">
        <v>35720</v>
      </c>
      <c r="AJ9416" t="s">
        <v>35722</v>
      </c>
    </row>
    <row r="9417" spans="1:36" ht="17.25" hidden="1" customHeight="1" x14ac:dyDescent="0.2">
      <c r="A9417" s="4" t="s">
        <v>35713</v>
      </c>
      <c r="B9417" t="s">
        <v>35673</v>
      </c>
      <c r="C9417" t="s">
        <v>35714</v>
      </c>
      <c r="D9417" t="s">
        <v>35715</v>
      </c>
      <c r="E9417" t="s">
        <v>35723</v>
      </c>
      <c r="F9417" t="s">
        <v>64</v>
      </c>
      <c r="G9417" s="5">
        <v>100</v>
      </c>
      <c r="H9417" t="s">
        <v>42</v>
      </c>
      <c r="I9417" t="s">
        <v>65</v>
      </c>
      <c r="J9417" t="s">
        <v>44</v>
      </c>
      <c r="K9417" t="s">
        <v>45</v>
      </c>
      <c r="L9417" t="s">
        <v>45</v>
      </c>
      <c r="N9417" s="6">
        <v>1998</v>
      </c>
      <c r="R9417" s="7">
        <v>24.120999999999999</v>
      </c>
      <c r="S9417" s="7">
        <v>53.447000000000003</v>
      </c>
      <c r="T9417" t="s">
        <v>46</v>
      </c>
      <c r="U9417" t="s">
        <v>35716</v>
      </c>
      <c r="X9417" t="s">
        <v>35717</v>
      </c>
      <c r="Y9417" t="s">
        <v>19854</v>
      </c>
      <c r="Z9417" t="s">
        <v>19864</v>
      </c>
      <c r="AA9417" t="s">
        <v>35718</v>
      </c>
      <c r="AD9417" t="s">
        <v>52</v>
      </c>
      <c r="AE9417" t="s">
        <v>254</v>
      </c>
      <c r="AF9417" t="s">
        <v>52</v>
      </c>
      <c r="AG9417" t="s">
        <v>35719</v>
      </c>
      <c r="AH9417" s="8">
        <v>1250834</v>
      </c>
      <c r="AI9417" t="s">
        <v>35720</v>
      </c>
      <c r="AJ9417" t="s">
        <v>35724</v>
      </c>
    </row>
    <row r="9418" spans="1:36" ht="17.25" hidden="1" customHeight="1" x14ac:dyDescent="0.2">
      <c r="A9418" s="4" t="s">
        <v>35713</v>
      </c>
      <c r="B9418" t="s">
        <v>35673</v>
      </c>
      <c r="C9418" t="s">
        <v>35714</v>
      </c>
      <c r="D9418" t="s">
        <v>35715</v>
      </c>
      <c r="E9418" t="s">
        <v>35725</v>
      </c>
      <c r="F9418" t="s">
        <v>64</v>
      </c>
      <c r="G9418" s="5">
        <v>100</v>
      </c>
      <c r="H9418" t="s">
        <v>42</v>
      </c>
      <c r="I9418" t="s">
        <v>65</v>
      </c>
      <c r="J9418" t="s">
        <v>44</v>
      </c>
      <c r="K9418" t="s">
        <v>45</v>
      </c>
      <c r="L9418" t="s">
        <v>45</v>
      </c>
      <c r="N9418" s="6">
        <v>1998</v>
      </c>
      <c r="R9418" s="7">
        <v>24.120999999999999</v>
      </c>
      <c r="S9418" s="7">
        <v>53.447000000000003</v>
      </c>
      <c r="T9418" t="s">
        <v>46</v>
      </c>
      <c r="U9418" t="s">
        <v>35716</v>
      </c>
      <c r="X9418" t="s">
        <v>35717</v>
      </c>
      <c r="Y9418" t="s">
        <v>19854</v>
      </c>
      <c r="Z9418" t="s">
        <v>19864</v>
      </c>
      <c r="AA9418" t="s">
        <v>35718</v>
      </c>
      <c r="AD9418" t="s">
        <v>52</v>
      </c>
      <c r="AE9418" t="s">
        <v>254</v>
      </c>
      <c r="AF9418" t="s">
        <v>52</v>
      </c>
      <c r="AG9418" t="s">
        <v>35719</v>
      </c>
      <c r="AH9418" s="8">
        <v>1250835</v>
      </c>
      <c r="AI9418" t="s">
        <v>35720</v>
      </c>
      <c r="AJ9418" t="s">
        <v>35726</v>
      </c>
    </row>
    <row r="9419" spans="1:36" ht="17.25" hidden="1" customHeight="1" x14ac:dyDescent="0.2">
      <c r="A9419" s="4" t="s">
        <v>35727</v>
      </c>
      <c r="B9419" t="s">
        <v>35673</v>
      </c>
      <c r="C9419" t="s">
        <v>35728</v>
      </c>
      <c r="E9419" t="s">
        <v>40</v>
      </c>
      <c r="F9419" t="s">
        <v>86</v>
      </c>
      <c r="G9419" s="5">
        <v>187</v>
      </c>
      <c r="H9419" t="s">
        <v>42</v>
      </c>
      <c r="I9419" t="s">
        <v>65</v>
      </c>
      <c r="J9419" t="s">
        <v>45</v>
      </c>
      <c r="K9419" t="s">
        <v>45</v>
      </c>
      <c r="L9419" t="s">
        <v>45</v>
      </c>
      <c r="N9419" s="6">
        <v>2003</v>
      </c>
      <c r="R9419" s="7">
        <v>25.796913</v>
      </c>
      <c r="S9419" s="7">
        <v>55.956614999999999</v>
      </c>
      <c r="T9419" t="s">
        <v>46</v>
      </c>
      <c r="U9419" t="s">
        <v>35729</v>
      </c>
      <c r="X9419" t="s">
        <v>35730</v>
      </c>
      <c r="Y9419" t="s">
        <v>19854</v>
      </c>
      <c r="Z9419" t="s">
        <v>19864</v>
      </c>
      <c r="AD9419" t="s">
        <v>52</v>
      </c>
      <c r="AE9419" t="s">
        <v>254</v>
      </c>
      <c r="AF9419" t="s">
        <v>52</v>
      </c>
      <c r="AG9419" t="s">
        <v>35731</v>
      </c>
      <c r="AH9419" s="8" t="s">
        <v>35732</v>
      </c>
      <c r="AI9419" t="s">
        <v>35733</v>
      </c>
      <c r="AJ9419" t="s">
        <v>35734</v>
      </c>
    </row>
    <row r="9420" spans="1:36" ht="17.25" hidden="1" customHeight="1" x14ac:dyDescent="0.2">
      <c r="A9420" s="4" t="s">
        <v>35727</v>
      </c>
      <c r="B9420" t="s">
        <v>35673</v>
      </c>
      <c r="C9420" t="s">
        <v>35728</v>
      </c>
      <c r="E9420" t="s">
        <v>56</v>
      </c>
      <c r="F9420" t="s">
        <v>86</v>
      </c>
      <c r="G9420" s="5">
        <v>100</v>
      </c>
      <c r="H9420" t="s">
        <v>42</v>
      </c>
      <c r="I9420" t="s">
        <v>65</v>
      </c>
      <c r="J9420" t="s">
        <v>45</v>
      </c>
      <c r="K9420" t="s">
        <v>45</v>
      </c>
      <c r="L9420" t="s">
        <v>45</v>
      </c>
      <c r="N9420" s="6">
        <v>2003</v>
      </c>
      <c r="R9420" s="7">
        <v>25.796913</v>
      </c>
      <c r="S9420" s="7">
        <v>55.956614999999999</v>
      </c>
      <c r="T9420" t="s">
        <v>46</v>
      </c>
      <c r="U9420" t="s">
        <v>35729</v>
      </c>
      <c r="X9420" t="s">
        <v>35730</v>
      </c>
      <c r="Y9420" t="s">
        <v>19854</v>
      </c>
      <c r="Z9420" t="s">
        <v>19864</v>
      </c>
      <c r="AD9420" t="s">
        <v>52</v>
      </c>
      <c r="AE9420" t="s">
        <v>254</v>
      </c>
      <c r="AF9420" t="s">
        <v>52</v>
      </c>
      <c r="AG9420" t="s">
        <v>35731</v>
      </c>
      <c r="AH9420" s="27">
        <v>1182081</v>
      </c>
      <c r="AI9420" t="s">
        <v>35733</v>
      </c>
      <c r="AJ9420" t="s">
        <v>35735</v>
      </c>
    </row>
    <row r="9421" spans="1:36" ht="17.25" hidden="1" customHeight="1" x14ac:dyDescent="0.2">
      <c r="A9421" s="4" t="s">
        <v>35727</v>
      </c>
      <c r="B9421" t="s">
        <v>35673</v>
      </c>
      <c r="C9421" t="s">
        <v>35728</v>
      </c>
      <c r="E9421" t="s">
        <v>58</v>
      </c>
      <c r="F9421" t="s">
        <v>86</v>
      </c>
      <c r="G9421" s="5">
        <v>100</v>
      </c>
      <c r="H9421" t="s">
        <v>42</v>
      </c>
      <c r="I9421" t="s">
        <v>65</v>
      </c>
      <c r="J9421" t="s">
        <v>45</v>
      </c>
      <c r="K9421" t="s">
        <v>45</v>
      </c>
      <c r="L9421" t="s">
        <v>45</v>
      </c>
      <c r="N9421" s="6">
        <v>2007</v>
      </c>
      <c r="R9421" s="7">
        <v>25.796913</v>
      </c>
      <c r="S9421" s="7">
        <v>55.956614999999999</v>
      </c>
      <c r="T9421" t="s">
        <v>46</v>
      </c>
      <c r="U9421" t="s">
        <v>35729</v>
      </c>
      <c r="X9421" t="s">
        <v>35730</v>
      </c>
      <c r="Y9421" t="s">
        <v>19854</v>
      </c>
      <c r="Z9421" t="s">
        <v>19864</v>
      </c>
      <c r="AD9421" t="s">
        <v>52</v>
      </c>
      <c r="AE9421" t="s">
        <v>254</v>
      </c>
      <c r="AF9421" t="s">
        <v>52</v>
      </c>
      <c r="AG9421" t="s">
        <v>35731</v>
      </c>
      <c r="AH9421" s="27">
        <v>1286315</v>
      </c>
      <c r="AI9421" t="s">
        <v>35733</v>
      </c>
      <c r="AJ9421" t="s">
        <v>35736</v>
      </c>
    </row>
    <row r="9422" spans="1:36" ht="17.25" hidden="1" customHeight="1" x14ac:dyDescent="0.2">
      <c r="A9422" s="4" t="s">
        <v>35737</v>
      </c>
      <c r="B9422" t="s">
        <v>35673</v>
      </c>
      <c r="C9422" t="s">
        <v>35738</v>
      </c>
      <c r="D9422" t="s">
        <v>35739</v>
      </c>
      <c r="E9422" t="s">
        <v>30028</v>
      </c>
      <c r="F9422" t="s">
        <v>86</v>
      </c>
      <c r="G9422" s="5">
        <v>100</v>
      </c>
      <c r="H9422" t="s">
        <v>42</v>
      </c>
      <c r="I9422" t="s">
        <v>65</v>
      </c>
      <c r="J9422" t="s">
        <v>44</v>
      </c>
      <c r="K9422" t="s">
        <v>45</v>
      </c>
      <c r="L9422" t="s">
        <v>45</v>
      </c>
      <c r="N9422" s="6">
        <v>1980</v>
      </c>
      <c r="R9422" s="7">
        <v>25.447778</v>
      </c>
      <c r="S9422" s="7">
        <v>55.474722</v>
      </c>
      <c r="T9422" t="s">
        <v>46</v>
      </c>
      <c r="U9422" t="s">
        <v>35740</v>
      </c>
      <c r="X9422" t="s">
        <v>35740</v>
      </c>
      <c r="Y9422" t="s">
        <v>19854</v>
      </c>
      <c r="Z9422" t="s">
        <v>19864</v>
      </c>
      <c r="AA9422" t="s">
        <v>35741</v>
      </c>
      <c r="AD9422" t="s">
        <v>52</v>
      </c>
      <c r="AE9422" t="s">
        <v>254</v>
      </c>
      <c r="AF9422" t="s">
        <v>52</v>
      </c>
      <c r="AG9422" t="s">
        <v>35742</v>
      </c>
      <c r="AH9422" s="27">
        <v>1190172</v>
      </c>
      <c r="AI9422" t="s">
        <v>35743</v>
      </c>
      <c r="AJ9422" t="s">
        <v>35744</v>
      </c>
    </row>
    <row r="9423" spans="1:36" ht="17.25" hidden="1" customHeight="1" x14ac:dyDescent="0.2">
      <c r="A9423" s="4" t="s">
        <v>35737</v>
      </c>
      <c r="B9423" t="s">
        <v>35673</v>
      </c>
      <c r="C9423" t="s">
        <v>35738</v>
      </c>
      <c r="D9423" t="s">
        <v>35739</v>
      </c>
      <c r="E9423" t="s">
        <v>30034</v>
      </c>
      <c r="F9423" t="s">
        <v>86</v>
      </c>
      <c r="G9423" s="5">
        <v>100</v>
      </c>
      <c r="H9423" t="s">
        <v>42</v>
      </c>
      <c r="I9423" t="s">
        <v>65</v>
      </c>
      <c r="J9423" t="s">
        <v>44</v>
      </c>
      <c r="K9423" t="s">
        <v>45</v>
      </c>
      <c r="L9423" t="s">
        <v>45</v>
      </c>
      <c r="N9423" s="6">
        <v>1980</v>
      </c>
      <c r="R9423" s="7">
        <v>25.447778</v>
      </c>
      <c r="S9423" s="7">
        <v>55.474722</v>
      </c>
      <c r="T9423" t="s">
        <v>46</v>
      </c>
      <c r="U9423" t="s">
        <v>35740</v>
      </c>
      <c r="X9423" t="s">
        <v>35740</v>
      </c>
      <c r="Y9423" t="s">
        <v>19854</v>
      </c>
      <c r="Z9423" t="s">
        <v>19864</v>
      </c>
      <c r="AA9423" t="s">
        <v>35741</v>
      </c>
      <c r="AD9423" t="s">
        <v>52</v>
      </c>
      <c r="AE9423" t="s">
        <v>254</v>
      </c>
      <c r="AF9423" t="s">
        <v>52</v>
      </c>
      <c r="AG9423" t="s">
        <v>35742</v>
      </c>
      <c r="AH9423" s="8">
        <v>1211436</v>
      </c>
      <c r="AI9423" t="s">
        <v>35743</v>
      </c>
      <c r="AJ9423" t="s">
        <v>35745</v>
      </c>
    </row>
    <row r="9424" spans="1:36" ht="17.25" hidden="1" customHeight="1" x14ac:dyDescent="0.2">
      <c r="A9424" s="4" t="s">
        <v>35746</v>
      </c>
      <c r="B9424" t="s">
        <v>35673</v>
      </c>
      <c r="C9424" t="s">
        <v>35747</v>
      </c>
      <c r="E9424" t="s">
        <v>63</v>
      </c>
      <c r="F9424" t="s">
        <v>64</v>
      </c>
      <c r="G9424" s="5">
        <v>265</v>
      </c>
      <c r="H9424" t="s">
        <v>42</v>
      </c>
      <c r="I9424" t="s">
        <v>65</v>
      </c>
      <c r="J9424" t="s">
        <v>45</v>
      </c>
      <c r="K9424" t="s">
        <v>97</v>
      </c>
      <c r="N9424" s="6">
        <v>2009</v>
      </c>
      <c r="R9424" s="7">
        <v>24.726727</v>
      </c>
      <c r="S9424" s="7">
        <v>54.680249000000003</v>
      </c>
      <c r="T9424" t="s">
        <v>504</v>
      </c>
      <c r="U9424" t="s">
        <v>35748</v>
      </c>
      <c r="X9424" t="s">
        <v>35717</v>
      </c>
      <c r="Y9424" t="s">
        <v>19854</v>
      </c>
      <c r="Z9424" t="s">
        <v>19864</v>
      </c>
      <c r="AC9424" t="s">
        <v>35749</v>
      </c>
      <c r="AD9424" t="s">
        <v>52</v>
      </c>
      <c r="AE9424" t="s">
        <v>1954</v>
      </c>
      <c r="AF9424" t="s">
        <v>1869</v>
      </c>
      <c r="AG9424" t="s">
        <v>35750</v>
      </c>
      <c r="AH9424" s="27">
        <v>1208306</v>
      </c>
      <c r="AI9424" t="s">
        <v>35751</v>
      </c>
      <c r="AJ9424" t="s">
        <v>35752</v>
      </c>
    </row>
    <row r="9425" spans="1:36" ht="17.25" hidden="1" customHeight="1" x14ac:dyDescent="0.2">
      <c r="A9425" s="4" t="s">
        <v>35746</v>
      </c>
      <c r="B9425" t="s">
        <v>35673</v>
      </c>
      <c r="C9425" t="s">
        <v>35747</v>
      </c>
      <c r="E9425" t="s">
        <v>73</v>
      </c>
      <c r="F9425" t="s">
        <v>64</v>
      </c>
      <c r="G9425" s="5">
        <v>265</v>
      </c>
      <c r="H9425" t="s">
        <v>42</v>
      </c>
      <c r="I9425" t="s">
        <v>65</v>
      </c>
      <c r="J9425" t="s">
        <v>45</v>
      </c>
      <c r="K9425" t="s">
        <v>97</v>
      </c>
      <c r="N9425" s="6">
        <v>2009</v>
      </c>
      <c r="R9425" s="7">
        <v>24.726727</v>
      </c>
      <c r="S9425" s="7">
        <v>54.680249000000003</v>
      </c>
      <c r="T9425" t="s">
        <v>504</v>
      </c>
      <c r="U9425" t="s">
        <v>35748</v>
      </c>
      <c r="X9425" t="s">
        <v>35717</v>
      </c>
      <c r="Y9425" t="s">
        <v>19854</v>
      </c>
      <c r="Z9425" t="s">
        <v>19864</v>
      </c>
      <c r="AC9425" t="s">
        <v>35749</v>
      </c>
      <c r="AD9425" t="s">
        <v>52</v>
      </c>
      <c r="AE9425" t="s">
        <v>1954</v>
      </c>
      <c r="AF9425" t="s">
        <v>1869</v>
      </c>
      <c r="AG9425" t="s">
        <v>35750</v>
      </c>
      <c r="AH9425" s="8">
        <v>1208308</v>
      </c>
      <c r="AI9425" t="s">
        <v>35751</v>
      </c>
      <c r="AJ9425" t="s">
        <v>35753</v>
      </c>
    </row>
    <row r="9426" spans="1:36" ht="17.25" hidden="1" customHeight="1" x14ac:dyDescent="0.2">
      <c r="A9426" s="4" t="s">
        <v>35746</v>
      </c>
      <c r="B9426" t="s">
        <v>35673</v>
      </c>
      <c r="C9426" t="s">
        <v>35747</v>
      </c>
      <c r="E9426" t="s">
        <v>565</v>
      </c>
      <c r="F9426" t="s">
        <v>64</v>
      </c>
      <c r="G9426" s="5">
        <v>825</v>
      </c>
      <c r="H9426" t="s">
        <v>42</v>
      </c>
      <c r="I9426" t="s">
        <v>43</v>
      </c>
      <c r="J9426" t="s">
        <v>45</v>
      </c>
      <c r="K9426" t="s">
        <v>97</v>
      </c>
      <c r="N9426" s="6">
        <v>2009</v>
      </c>
      <c r="R9426" s="7">
        <v>24.726727</v>
      </c>
      <c r="S9426" s="7">
        <v>54.680249000000003</v>
      </c>
      <c r="T9426" t="s">
        <v>504</v>
      </c>
      <c r="U9426" t="s">
        <v>35748</v>
      </c>
      <c r="X9426" t="s">
        <v>35717</v>
      </c>
      <c r="Y9426" t="s">
        <v>19854</v>
      </c>
      <c r="Z9426" t="s">
        <v>19864</v>
      </c>
      <c r="AC9426" t="s">
        <v>35749</v>
      </c>
      <c r="AD9426" t="s">
        <v>52</v>
      </c>
      <c r="AE9426" t="s">
        <v>1954</v>
      </c>
      <c r="AF9426" t="s">
        <v>1869</v>
      </c>
      <c r="AG9426" t="s">
        <v>35750</v>
      </c>
      <c r="AH9426" s="8" t="s">
        <v>35756</v>
      </c>
      <c r="AI9426" t="s">
        <v>35751</v>
      </c>
      <c r="AJ9426" t="s">
        <v>35757</v>
      </c>
    </row>
    <row r="9427" spans="1:36" ht="17.25" hidden="1" customHeight="1" x14ac:dyDescent="0.2">
      <c r="A9427" s="4" t="s">
        <v>35746</v>
      </c>
      <c r="B9427" t="s">
        <v>35673</v>
      </c>
      <c r="C9427" t="s">
        <v>35747</v>
      </c>
      <c r="E9427" t="s">
        <v>870</v>
      </c>
      <c r="F9427" t="s">
        <v>64</v>
      </c>
      <c r="G9427" s="5">
        <v>825</v>
      </c>
      <c r="H9427" t="s">
        <v>42</v>
      </c>
      <c r="I9427" t="s">
        <v>43</v>
      </c>
      <c r="J9427" t="s">
        <v>45</v>
      </c>
      <c r="K9427" t="s">
        <v>97</v>
      </c>
      <c r="N9427" s="6">
        <v>2009</v>
      </c>
      <c r="R9427" s="7">
        <v>24.726727</v>
      </c>
      <c r="S9427" s="7">
        <v>54.680249000000003</v>
      </c>
      <c r="T9427" t="s">
        <v>504</v>
      </c>
      <c r="U9427" t="s">
        <v>35748</v>
      </c>
      <c r="X9427" t="s">
        <v>35717</v>
      </c>
      <c r="Y9427" t="s">
        <v>19854</v>
      </c>
      <c r="Z9427" t="s">
        <v>19864</v>
      </c>
      <c r="AC9427" t="s">
        <v>35749</v>
      </c>
      <c r="AD9427" t="s">
        <v>52</v>
      </c>
      <c r="AE9427" t="s">
        <v>1954</v>
      </c>
      <c r="AF9427" t="s">
        <v>1869</v>
      </c>
      <c r="AG9427" t="s">
        <v>35750</v>
      </c>
      <c r="AH9427" s="8" t="s">
        <v>35758</v>
      </c>
      <c r="AI9427" t="s">
        <v>35751</v>
      </c>
      <c r="AJ9427" t="s">
        <v>35759</v>
      </c>
    </row>
    <row r="9428" spans="1:36" ht="17.25" hidden="1" customHeight="1" x14ac:dyDescent="0.2">
      <c r="A9428" s="4" t="s">
        <v>35760</v>
      </c>
      <c r="B9428" t="s">
        <v>35673</v>
      </c>
      <c r="C9428" t="s">
        <v>35761</v>
      </c>
      <c r="D9428" t="s">
        <v>35762</v>
      </c>
      <c r="E9428" t="s">
        <v>40</v>
      </c>
      <c r="F9428" t="s">
        <v>64</v>
      </c>
      <c r="G9428" s="5">
        <v>2350</v>
      </c>
      <c r="H9428" t="s">
        <v>42</v>
      </c>
      <c r="I9428" t="s">
        <v>43</v>
      </c>
      <c r="J9428" t="s">
        <v>45</v>
      </c>
      <c r="K9428" t="s">
        <v>97</v>
      </c>
      <c r="N9428" s="6">
        <v>1979</v>
      </c>
      <c r="R9428" s="7">
        <v>25.044801036625199</v>
      </c>
      <c r="S9428" s="7">
        <v>55.155846344724999</v>
      </c>
      <c r="T9428" t="s">
        <v>46</v>
      </c>
      <c r="U9428" t="s">
        <v>35763</v>
      </c>
      <c r="X9428" t="s">
        <v>35677</v>
      </c>
      <c r="Y9428" t="s">
        <v>19854</v>
      </c>
      <c r="Z9428" t="s">
        <v>19864</v>
      </c>
      <c r="AC9428" t="s">
        <v>35764</v>
      </c>
      <c r="AD9428" t="s">
        <v>52</v>
      </c>
      <c r="AE9428" t="s">
        <v>1954</v>
      </c>
      <c r="AF9428" t="s">
        <v>1869</v>
      </c>
      <c r="AG9428" t="s">
        <v>35765</v>
      </c>
      <c r="AH9428" s="8" t="s">
        <v>35766</v>
      </c>
      <c r="AI9428" t="s">
        <v>35767</v>
      </c>
      <c r="AJ9428" t="s">
        <v>35768</v>
      </c>
    </row>
    <row r="9429" spans="1:36" ht="17.25" hidden="1" customHeight="1" x14ac:dyDescent="0.2">
      <c r="A9429" s="4" t="s">
        <v>35772</v>
      </c>
      <c r="B9429" t="s">
        <v>35673</v>
      </c>
      <c r="C9429" t="s">
        <v>35773</v>
      </c>
      <c r="D9429" t="s">
        <v>35774</v>
      </c>
      <c r="E9429" t="s">
        <v>40</v>
      </c>
      <c r="F9429" t="s">
        <v>86</v>
      </c>
      <c r="G9429" s="5">
        <v>882</v>
      </c>
      <c r="H9429" t="s">
        <v>42</v>
      </c>
      <c r="I9429" t="s">
        <v>43</v>
      </c>
      <c r="J9429" t="s">
        <v>44</v>
      </c>
      <c r="K9429" t="s">
        <v>45</v>
      </c>
      <c r="L9429" t="s">
        <v>45</v>
      </c>
      <c r="N9429" s="6">
        <v>2004</v>
      </c>
      <c r="P9429" s="24">
        <v>2029</v>
      </c>
      <c r="R9429" s="7">
        <v>25.314160000000001</v>
      </c>
      <c r="S9429" s="7">
        <v>56.372799999999998</v>
      </c>
      <c r="T9429" t="s">
        <v>46</v>
      </c>
      <c r="U9429" t="s">
        <v>35775</v>
      </c>
      <c r="X9429" t="s">
        <v>35776</v>
      </c>
      <c r="Y9429" t="s">
        <v>19854</v>
      </c>
      <c r="Z9429" t="s">
        <v>19864</v>
      </c>
      <c r="AA9429" t="s">
        <v>35777</v>
      </c>
      <c r="AC9429" t="s">
        <v>35778</v>
      </c>
      <c r="AD9429" t="s">
        <v>52</v>
      </c>
      <c r="AE9429" t="s">
        <v>254</v>
      </c>
      <c r="AF9429" t="s">
        <v>52</v>
      </c>
      <c r="AG9429" t="s">
        <v>35779</v>
      </c>
      <c r="AH9429" s="8" t="s">
        <v>35780</v>
      </c>
      <c r="AI9429" t="s">
        <v>35781</v>
      </c>
      <c r="AJ9429" t="s">
        <v>35782</v>
      </c>
    </row>
    <row r="9430" spans="1:36" ht="17.25" hidden="1" customHeight="1" x14ac:dyDescent="0.2">
      <c r="A9430" s="4" t="s">
        <v>35783</v>
      </c>
      <c r="B9430" t="s">
        <v>35673</v>
      </c>
      <c r="C9430" t="s">
        <v>35784</v>
      </c>
      <c r="D9430" t="s">
        <v>35785</v>
      </c>
      <c r="E9430" t="s">
        <v>40</v>
      </c>
      <c r="F9430" t="s">
        <v>86</v>
      </c>
      <c r="G9430" s="5">
        <v>867</v>
      </c>
      <c r="H9430" t="s">
        <v>42</v>
      </c>
      <c r="I9430" t="s">
        <v>43</v>
      </c>
      <c r="J9430" t="s">
        <v>44</v>
      </c>
      <c r="K9430" t="s">
        <v>45</v>
      </c>
      <c r="L9430" t="s">
        <v>45</v>
      </c>
      <c r="N9430" s="6">
        <v>2011</v>
      </c>
      <c r="P9430" s="24">
        <v>2031</v>
      </c>
      <c r="R9430" s="7">
        <v>25.301931</v>
      </c>
      <c r="S9430" s="7">
        <v>56.370353000000001</v>
      </c>
      <c r="T9430" t="s">
        <v>46</v>
      </c>
      <c r="U9430" t="s">
        <v>35786</v>
      </c>
      <c r="X9430" t="s">
        <v>35776</v>
      </c>
      <c r="Y9430" t="s">
        <v>19854</v>
      </c>
      <c r="Z9430" t="s">
        <v>19864</v>
      </c>
      <c r="AA9430" t="s">
        <v>35787</v>
      </c>
      <c r="AC9430" t="s">
        <v>35788</v>
      </c>
      <c r="AD9430" t="s">
        <v>52</v>
      </c>
      <c r="AE9430" t="s">
        <v>254</v>
      </c>
      <c r="AF9430" t="s">
        <v>52</v>
      </c>
      <c r="AG9430" t="s">
        <v>35789</v>
      </c>
      <c r="AH9430" s="8" t="s">
        <v>35790</v>
      </c>
      <c r="AI9430" t="s">
        <v>35791</v>
      </c>
      <c r="AJ9430" t="s">
        <v>35792</v>
      </c>
    </row>
    <row r="9431" spans="1:36" ht="17.25" hidden="1" customHeight="1" x14ac:dyDescent="0.2">
      <c r="A9431" s="4" t="s">
        <v>35783</v>
      </c>
      <c r="B9431" t="s">
        <v>35673</v>
      </c>
      <c r="C9431" t="s">
        <v>35784</v>
      </c>
      <c r="D9431" t="s">
        <v>35785</v>
      </c>
      <c r="E9431" t="s">
        <v>56</v>
      </c>
      <c r="F9431" t="s">
        <v>86</v>
      </c>
      <c r="G9431" s="5">
        <v>432</v>
      </c>
      <c r="H9431" t="s">
        <v>42</v>
      </c>
      <c r="I9431" t="s">
        <v>43</v>
      </c>
      <c r="J9431" t="s">
        <v>44</v>
      </c>
      <c r="K9431" t="s">
        <v>45</v>
      </c>
      <c r="L9431" t="s">
        <v>45</v>
      </c>
      <c r="N9431" s="6">
        <v>2011</v>
      </c>
      <c r="P9431" s="24">
        <v>2031</v>
      </c>
      <c r="R9431" s="7">
        <v>25.301931</v>
      </c>
      <c r="S9431" s="7">
        <v>56.370353000000001</v>
      </c>
      <c r="T9431" t="s">
        <v>46</v>
      </c>
      <c r="U9431" t="s">
        <v>35786</v>
      </c>
      <c r="X9431" t="s">
        <v>35776</v>
      </c>
      <c r="Y9431" t="s">
        <v>19854</v>
      </c>
      <c r="Z9431" t="s">
        <v>19864</v>
      </c>
      <c r="AA9431" t="s">
        <v>35787</v>
      </c>
      <c r="AC9431" t="s">
        <v>35788</v>
      </c>
      <c r="AD9431" t="s">
        <v>52</v>
      </c>
      <c r="AE9431" t="s">
        <v>254</v>
      </c>
      <c r="AF9431" t="s">
        <v>52</v>
      </c>
      <c r="AG9431" t="s">
        <v>35789</v>
      </c>
      <c r="AH9431" s="8" t="s">
        <v>35793</v>
      </c>
      <c r="AI9431" t="s">
        <v>35791</v>
      </c>
      <c r="AJ9431" t="s">
        <v>35794</v>
      </c>
    </row>
    <row r="9432" spans="1:36" ht="17.25" hidden="1" customHeight="1" x14ac:dyDescent="0.2">
      <c r="A9432" s="4" t="s">
        <v>35783</v>
      </c>
      <c r="B9432" t="s">
        <v>35673</v>
      </c>
      <c r="C9432" t="s">
        <v>35784</v>
      </c>
      <c r="D9432" t="s">
        <v>35785</v>
      </c>
      <c r="E9432" t="s">
        <v>58</v>
      </c>
      <c r="F9432" t="s">
        <v>86</v>
      </c>
      <c r="G9432" s="5">
        <v>867</v>
      </c>
      <c r="H9432" t="s">
        <v>42</v>
      </c>
      <c r="I9432" t="s">
        <v>43</v>
      </c>
      <c r="J9432" t="s">
        <v>44</v>
      </c>
      <c r="K9432" t="s">
        <v>45</v>
      </c>
      <c r="L9432" t="s">
        <v>45</v>
      </c>
      <c r="N9432" s="6">
        <v>2011</v>
      </c>
      <c r="P9432" s="24">
        <v>2031</v>
      </c>
      <c r="R9432" s="7">
        <v>25.301931</v>
      </c>
      <c r="S9432" s="7">
        <v>56.370353000000001</v>
      </c>
      <c r="T9432" t="s">
        <v>46</v>
      </c>
      <c r="U9432" t="s">
        <v>35786</v>
      </c>
      <c r="X9432" t="s">
        <v>35776</v>
      </c>
      <c r="Y9432" t="s">
        <v>19854</v>
      </c>
      <c r="Z9432" t="s">
        <v>19864</v>
      </c>
      <c r="AA9432" t="s">
        <v>35787</v>
      </c>
      <c r="AC9432" t="s">
        <v>35788</v>
      </c>
      <c r="AD9432" t="s">
        <v>52</v>
      </c>
      <c r="AE9432" t="s">
        <v>254</v>
      </c>
      <c r="AF9432" t="s">
        <v>52</v>
      </c>
      <c r="AG9432" t="s">
        <v>35789</v>
      </c>
      <c r="AH9432" s="8" t="s">
        <v>35795</v>
      </c>
      <c r="AI9432" t="s">
        <v>35791</v>
      </c>
      <c r="AJ9432" t="s">
        <v>35796</v>
      </c>
    </row>
    <row r="9433" spans="1:36" ht="17.25" hidden="1" customHeight="1" x14ac:dyDescent="0.2">
      <c r="A9433" s="4" t="s">
        <v>35817</v>
      </c>
      <c r="B9433" t="s">
        <v>35673</v>
      </c>
      <c r="C9433" t="s">
        <v>35818</v>
      </c>
      <c r="D9433" t="s">
        <v>35819</v>
      </c>
      <c r="E9433" t="s">
        <v>40</v>
      </c>
      <c r="F9433" t="s">
        <v>86</v>
      </c>
      <c r="G9433" s="5">
        <v>250</v>
      </c>
      <c r="H9433" t="s">
        <v>42</v>
      </c>
      <c r="I9433" t="s">
        <v>65</v>
      </c>
      <c r="J9433" t="s">
        <v>44</v>
      </c>
      <c r="K9433" t="s">
        <v>45</v>
      </c>
      <c r="L9433" t="s">
        <v>45</v>
      </c>
      <c r="N9433" s="6">
        <v>2006</v>
      </c>
      <c r="R9433" s="7">
        <v>25.459488</v>
      </c>
      <c r="S9433" s="7">
        <v>55.478473000000001</v>
      </c>
      <c r="T9433" t="s">
        <v>46</v>
      </c>
      <c r="U9433" t="s">
        <v>35807</v>
      </c>
      <c r="X9433" t="s">
        <v>35807</v>
      </c>
      <c r="Y9433" t="s">
        <v>19854</v>
      </c>
      <c r="Z9433" t="s">
        <v>19864</v>
      </c>
      <c r="AA9433" t="s">
        <v>35820</v>
      </c>
      <c r="AC9433" t="s">
        <v>35821</v>
      </c>
      <c r="AD9433" t="s">
        <v>52</v>
      </c>
      <c r="AE9433" t="s">
        <v>254</v>
      </c>
      <c r="AF9433" t="s">
        <v>52</v>
      </c>
      <c r="AG9433" t="s">
        <v>35822</v>
      </c>
      <c r="AH9433" s="8" t="s">
        <v>35823</v>
      </c>
      <c r="AI9433" t="s">
        <v>35824</v>
      </c>
      <c r="AJ9433" t="s">
        <v>35825</v>
      </c>
    </row>
    <row r="9434" spans="1:36" ht="17.25" hidden="1" customHeight="1" x14ac:dyDescent="0.2">
      <c r="A9434" s="4" t="s">
        <v>35817</v>
      </c>
      <c r="B9434" t="s">
        <v>35673</v>
      </c>
      <c r="C9434" t="s">
        <v>35818</v>
      </c>
      <c r="D9434" t="s">
        <v>35819</v>
      </c>
      <c r="E9434" t="s">
        <v>56</v>
      </c>
      <c r="F9434" t="s">
        <v>86</v>
      </c>
      <c r="G9434" s="5">
        <v>250</v>
      </c>
      <c r="H9434" t="s">
        <v>42</v>
      </c>
      <c r="I9434" t="s">
        <v>65</v>
      </c>
      <c r="J9434" t="s">
        <v>44</v>
      </c>
      <c r="K9434" t="s">
        <v>45</v>
      </c>
      <c r="L9434" t="s">
        <v>45</v>
      </c>
      <c r="N9434" s="6">
        <v>2007</v>
      </c>
      <c r="R9434" s="7">
        <v>25.459488</v>
      </c>
      <c r="S9434" s="7">
        <v>55.478473000000001</v>
      </c>
      <c r="T9434" t="s">
        <v>46</v>
      </c>
      <c r="U9434" t="s">
        <v>35807</v>
      </c>
      <c r="X9434" t="s">
        <v>35807</v>
      </c>
      <c r="Y9434" t="s">
        <v>19854</v>
      </c>
      <c r="Z9434" t="s">
        <v>19864</v>
      </c>
      <c r="AA9434" t="s">
        <v>35820</v>
      </c>
      <c r="AC9434" t="s">
        <v>35821</v>
      </c>
      <c r="AD9434" t="s">
        <v>52</v>
      </c>
      <c r="AE9434" t="s">
        <v>254</v>
      </c>
      <c r="AF9434" t="s">
        <v>52</v>
      </c>
      <c r="AG9434" t="s">
        <v>35822</v>
      </c>
      <c r="AH9434" s="8" t="s">
        <v>35826</v>
      </c>
      <c r="AI9434" t="s">
        <v>35824</v>
      </c>
      <c r="AJ9434" t="s">
        <v>35827</v>
      </c>
    </row>
    <row r="9435" spans="1:36" ht="17.25" hidden="1" customHeight="1" x14ac:dyDescent="0.2">
      <c r="A9435" s="4" t="s">
        <v>35838</v>
      </c>
      <c r="B9435" t="s">
        <v>35673</v>
      </c>
      <c r="C9435" t="s">
        <v>35839</v>
      </c>
      <c r="D9435" t="s">
        <v>35840</v>
      </c>
      <c r="E9435" t="s">
        <v>40</v>
      </c>
      <c r="F9435" t="s">
        <v>86</v>
      </c>
      <c r="G9435" s="5">
        <v>1027</v>
      </c>
      <c r="H9435" t="s">
        <v>42</v>
      </c>
      <c r="I9435" t="s">
        <v>43</v>
      </c>
      <c r="J9435" t="s">
        <v>44</v>
      </c>
      <c r="K9435" t="s">
        <v>45</v>
      </c>
      <c r="L9435" t="s">
        <v>45</v>
      </c>
      <c r="N9435" s="6">
        <v>2000</v>
      </c>
      <c r="R9435" s="7">
        <v>25.065899999999999</v>
      </c>
      <c r="S9435" s="7">
        <v>55.1235</v>
      </c>
      <c r="T9435" t="s">
        <v>46</v>
      </c>
      <c r="U9435" t="s">
        <v>35677</v>
      </c>
      <c r="X9435" t="s">
        <v>35677</v>
      </c>
      <c r="Y9435" t="s">
        <v>19854</v>
      </c>
      <c r="Z9435" t="s">
        <v>19864</v>
      </c>
      <c r="AA9435" t="s">
        <v>35841</v>
      </c>
      <c r="AD9435" t="s">
        <v>52</v>
      </c>
      <c r="AE9435" t="s">
        <v>254</v>
      </c>
      <c r="AF9435" t="s">
        <v>52</v>
      </c>
      <c r="AG9435" t="s">
        <v>35842</v>
      </c>
      <c r="AH9435" s="8" t="s">
        <v>35843</v>
      </c>
      <c r="AI9435" t="s">
        <v>35844</v>
      </c>
      <c r="AJ9435" t="s">
        <v>35845</v>
      </c>
    </row>
    <row r="9436" spans="1:36" ht="17.25" hidden="1" customHeight="1" x14ac:dyDescent="0.2">
      <c r="A9436" s="4" t="s">
        <v>35846</v>
      </c>
      <c r="B9436" t="s">
        <v>35673</v>
      </c>
      <c r="C9436" t="s">
        <v>35847</v>
      </c>
      <c r="D9436" t="s">
        <v>35848</v>
      </c>
      <c r="E9436" t="s">
        <v>40</v>
      </c>
      <c r="F9436" t="s">
        <v>1297</v>
      </c>
      <c r="G9436" s="5">
        <v>616</v>
      </c>
      <c r="H9436" t="s">
        <v>42</v>
      </c>
      <c r="I9436" t="s">
        <v>43</v>
      </c>
      <c r="J9436" t="s">
        <v>44</v>
      </c>
      <c r="K9436" t="s">
        <v>45</v>
      </c>
      <c r="L9436" t="s">
        <v>45</v>
      </c>
      <c r="N9436" s="6">
        <v>1989</v>
      </c>
      <c r="R9436" s="7">
        <v>25.064109999999999</v>
      </c>
      <c r="S9436" s="7">
        <v>55.120330000000003</v>
      </c>
      <c r="T9436" t="s">
        <v>46</v>
      </c>
      <c r="U9436" t="s">
        <v>35677</v>
      </c>
      <c r="X9436" t="s">
        <v>35677</v>
      </c>
      <c r="Y9436" t="s">
        <v>19854</v>
      </c>
      <c r="Z9436" t="s">
        <v>19864</v>
      </c>
      <c r="AA9436" t="s">
        <v>35849</v>
      </c>
      <c r="AD9436" t="s">
        <v>52</v>
      </c>
      <c r="AE9436" t="s">
        <v>254</v>
      </c>
      <c r="AF9436" t="s">
        <v>52</v>
      </c>
      <c r="AG9436" t="s">
        <v>35842</v>
      </c>
      <c r="AH9436" s="8" t="s">
        <v>35850</v>
      </c>
      <c r="AI9436" t="s">
        <v>35851</v>
      </c>
      <c r="AJ9436" t="s">
        <v>35852</v>
      </c>
    </row>
    <row r="9437" spans="1:36" ht="17.25" hidden="1" customHeight="1" x14ac:dyDescent="0.2">
      <c r="A9437" s="4" t="s">
        <v>35853</v>
      </c>
      <c r="B9437" t="s">
        <v>35673</v>
      </c>
      <c r="C9437" t="s">
        <v>35854</v>
      </c>
      <c r="D9437" t="s">
        <v>35855</v>
      </c>
      <c r="E9437" t="s">
        <v>40</v>
      </c>
      <c r="F9437" t="s">
        <v>86</v>
      </c>
      <c r="G9437" s="5">
        <v>818</v>
      </c>
      <c r="H9437" t="s">
        <v>42</v>
      </c>
      <c r="I9437" t="s">
        <v>65</v>
      </c>
      <c r="J9437" t="s">
        <v>44</v>
      </c>
      <c r="K9437" t="s">
        <v>45</v>
      </c>
      <c r="L9437" t="s">
        <v>45</v>
      </c>
      <c r="N9437" s="6">
        <v>1993</v>
      </c>
      <c r="R9437" s="7">
        <v>25.055299999999999</v>
      </c>
      <c r="S9437" s="7">
        <v>55.115099999999998</v>
      </c>
      <c r="T9437" t="s">
        <v>46</v>
      </c>
      <c r="U9437" t="s">
        <v>35677</v>
      </c>
      <c r="X9437" t="s">
        <v>35677</v>
      </c>
      <c r="Y9437" t="s">
        <v>19854</v>
      </c>
      <c r="Z9437" t="s">
        <v>19864</v>
      </c>
      <c r="AA9437" t="s">
        <v>35856</v>
      </c>
      <c r="AD9437" t="s">
        <v>52</v>
      </c>
      <c r="AE9437" t="s">
        <v>254</v>
      </c>
      <c r="AF9437" t="s">
        <v>52</v>
      </c>
      <c r="AG9437" t="s">
        <v>35842</v>
      </c>
      <c r="AH9437" s="8" t="s">
        <v>35857</v>
      </c>
      <c r="AI9437" t="s">
        <v>35858</v>
      </c>
      <c r="AJ9437" t="s">
        <v>35859</v>
      </c>
    </row>
    <row r="9438" spans="1:36" ht="17.25" hidden="1" customHeight="1" x14ac:dyDescent="0.2">
      <c r="A9438" s="4" t="s">
        <v>35860</v>
      </c>
      <c r="B9438" t="s">
        <v>35673</v>
      </c>
      <c r="C9438" t="s">
        <v>35861</v>
      </c>
      <c r="D9438" t="s">
        <v>35862</v>
      </c>
      <c r="E9438" t="s">
        <v>40</v>
      </c>
      <c r="F9438" t="s">
        <v>41</v>
      </c>
      <c r="G9438" s="5">
        <v>948</v>
      </c>
      <c r="H9438" t="s">
        <v>42</v>
      </c>
      <c r="I9438" t="s">
        <v>43</v>
      </c>
      <c r="J9438" t="s">
        <v>44</v>
      </c>
      <c r="K9438" t="s">
        <v>45</v>
      </c>
      <c r="L9438" t="s">
        <v>45</v>
      </c>
      <c r="N9438" s="6">
        <v>2002</v>
      </c>
      <c r="R9438" s="7">
        <v>25.058700000000002</v>
      </c>
      <c r="S9438" s="7">
        <v>55.116799999999998</v>
      </c>
      <c r="T9438" t="s">
        <v>504</v>
      </c>
      <c r="U9438" t="s">
        <v>35677</v>
      </c>
      <c r="X9438" t="s">
        <v>35677</v>
      </c>
      <c r="Y9438" t="s">
        <v>19854</v>
      </c>
      <c r="Z9438" t="s">
        <v>19864</v>
      </c>
      <c r="AA9438" t="s">
        <v>35863</v>
      </c>
      <c r="AD9438" t="s">
        <v>52</v>
      </c>
      <c r="AE9438" t="s">
        <v>254</v>
      </c>
      <c r="AF9438" t="s">
        <v>52</v>
      </c>
      <c r="AG9438" t="s">
        <v>35864</v>
      </c>
      <c r="AH9438" s="8" t="s">
        <v>35865</v>
      </c>
      <c r="AI9438" t="s">
        <v>35866</v>
      </c>
      <c r="AJ9438" t="s">
        <v>35867</v>
      </c>
    </row>
    <row r="9439" spans="1:36" ht="17.25" hidden="1" customHeight="1" x14ac:dyDescent="0.2">
      <c r="A9439" s="4" t="s">
        <v>35860</v>
      </c>
      <c r="B9439" t="s">
        <v>35673</v>
      </c>
      <c r="C9439" t="s">
        <v>35861</v>
      </c>
      <c r="D9439" t="s">
        <v>35862</v>
      </c>
      <c r="E9439" t="s">
        <v>35696</v>
      </c>
      <c r="F9439" t="s">
        <v>86</v>
      </c>
      <c r="G9439" s="5">
        <v>290</v>
      </c>
      <c r="H9439" t="s">
        <v>139</v>
      </c>
      <c r="I9439" t="s">
        <v>65</v>
      </c>
      <c r="J9439" t="s">
        <v>44</v>
      </c>
      <c r="K9439" t="s">
        <v>45</v>
      </c>
      <c r="L9439" t="s">
        <v>45</v>
      </c>
      <c r="N9439" s="27" t="s">
        <v>45</v>
      </c>
      <c r="R9439" s="7">
        <v>25.058700000000002</v>
      </c>
      <c r="S9439" s="7">
        <v>55.116799999999998</v>
      </c>
      <c r="T9439" t="s">
        <v>504</v>
      </c>
      <c r="U9439" t="s">
        <v>35677</v>
      </c>
      <c r="X9439" t="s">
        <v>35677</v>
      </c>
      <c r="Y9439" t="s">
        <v>19854</v>
      </c>
      <c r="Z9439" t="s">
        <v>19864</v>
      </c>
      <c r="AA9439" t="s">
        <v>35863</v>
      </c>
      <c r="AD9439" t="s">
        <v>52</v>
      </c>
      <c r="AE9439" t="s">
        <v>254</v>
      </c>
      <c r="AF9439" t="s">
        <v>52</v>
      </c>
      <c r="AG9439" t="s">
        <v>35864</v>
      </c>
      <c r="AH9439" s="8">
        <v>1284760</v>
      </c>
      <c r="AI9439" t="s">
        <v>35866</v>
      </c>
      <c r="AJ9439" t="s">
        <v>35868</v>
      </c>
    </row>
    <row r="9440" spans="1:36" ht="17.25" hidden="1" customHeight="1" x14ac:dyDescent="0.2">
      <c r="A9440" s="4" t="s">
        <v>35860</v>
      </c>
      <c r="B9440" t="s">
        <v>35673</v>
      </c>
      <c r="C9440" t="s">
        <v>35861</v>
      </c>
      <c r="D9440" t="s">
        <v>35862</v>
      </c>
      <c r="E9440" t="s">
        <v>35699</v>
      </c>
      <c r="F9440" t="s">
        <v>86</v>
      </c>
      <c r="G9440" s="5">
        <v>290</v>
      </c>
      <c r="H9440" t="s">
        <v>139</v>
      </c>
      <c r="I9440" t="s">
        <v>65</v>
      </c>
      <c r="J9440" t="s">
        <v>44</v>
      </c>
      <c r="K9440" t="s">
        <v>45</v>
      </c>
      <c r="L9440" t="s">
        <v>45</v>
      </c>
      <c r="N9440" s="27" t="s">
        <v>45</v>
      </c>
      <c r="R9440" s="7">
        <v>25.058700000000002</v>
      </c>
      <c r="S9440" s="7">
        <v>55.116799999999998</v>
      </c>
      <c r="T9440" t="s">
        <v>504</v>
      </c>
      <c r="U9440" t="s">
        <v>35677</v>
      </c>
      <c r="X9440" t="s">
        <v>35677</v>
      </c>
      <c r="Y9440" t="s">
        <v>19854</v>
      </c>
      <c r="Z9440" t="s">
        <v>19864</v>
      </c>
      <c r="AA9440" t="s">
        <v>35863</v>
      </c>
      <c r="AD9440" t="s">
        <v>52</v>
      </c>
      <c r="AE9440" t="s">
        <v>254</v>
      </c>
      <c r="AF9440" t="s">
        <v>52</v>
      </c>
      <c r="AG9440" t="s">
        <v>35864</v>
      </c>
      <c r="AH9440" s="8">
        <v>1284761</v>
      </c>
      <c r="AI9440" t="s">
        <v>35866</v>
      </c>
      <c r="AJ9440" t="s">
        <v>35869</v>
      </c>
    </row>
    <row r="9441" spans="1:36" ht="17.25" hidden="1" customHeight="1" x14ac:dyDescent="0.2">
      <c r="A9441" s="4" t="s">
        <v>35870</v>
      </c>
      <c r="B9441" t="s">
        <v>35673</v>
      </c>
      <c r="C9441" t="s">
        <v>35871</v>
      </c>
      <c r="D9441" t="s">
        <v>35872</v>
      </c>
      <c r="E9441" t="s">
        <v>40</v>
      </c>
      <c r="F9441" t="s">
        <v>41</v>
      </c>
      <c r="G9441" s="5">
        <v>969</v>
      </c>
      <c r="H9441" t="s">
        <v>42</v>
      </c>
      <c r="I9441" t="s">
        <v>43</v>
      </c>
      <c r="J9441" t="s">
        <v>44</v>
      </c>
      <c r="K9441" t="s">
        <v>45</v>
      </c>
      <c r="L9441" t="s">
        <v>45</v>
      </c>
      <c r="N9441" s="6">
        <v>2005</v>
      </c>
      <c r="R9441" s="7">
        <v>25.049299999999999</v>
      </c>
      <c r="S9441" s="7">
        <v>55.111600000000003</v>
      </c>
      <c r="T9441" t="s">
        <v>46</v>
      </c>
      <c r="U9441" t="s">
        <v>35677</v>
      </c>
      <c r="X9441" t="s">
        <v>35677</v>
      </c>
      <c r="Y9441" t="s">
        <v>19854</v>
      </c>
      <c r="Z9441" t="s">
        <v>19864</v>
      </c>
      <c r="AA9441" t="s">
        <v>35873</v>
      </c>
      <c r="AD9441" t="s">
        <v>52</v>
      </c>
      <c r="AE9441" t="s">
        <v>254</v>
      </c>
      <c r="AF9441" t="s">
        <v>52</v>
      </c>
      <c r="AG9441" t="s">
        <v>35874</v>
      </c>
      <c r="AH9441" s="8" t="s">
        <v>35875</v>
      </c>
      <c r="AI9441" t="s">
        <v>35876</v>
      </c>
      <c r="AJ9441" t="s">
        <v>35877</v>
      </c>
    </row>
    <row r="9442" spans="1:36" ht="17.25" hidden="1" customHeight="1" x14ac:dyDescent="0.2">
      <c r="A9442" s="4" t="s">
        <v>35870</v>
      </c>
      <c r="B9442" t="s">
        <v>35673</v>
      </c>
      <c r="C9442" t="s">
        <v>35871</v>
      </c>
      <c r="D9442" t="s">
        <v>35872</v>
      </c>
      <c r="E9442" t="s">
        <v>56</v>
      </c>
      <c r="F9442" t="s">
        <v>41</v>
      </c>
      <c r="G9442" s="5">
        <v>1432</v>
      </c>
      <c r="H9442" t="s">
        <v>42</v>
      </c>
      <c r="I9442" t="s">
        <v>43</v>
      </c>
      <c r="J9442" t="s">
        <v>44</v>
      </c>
      <c r="K9442" t="s">
        <v>45</v>
      </c>
      <c r="L9442" t="s">
        <v>45</v>
      </c>
      <c r="N9442" s="6">
        <v>2007</v>
      </c>
      <c r="R9442" s="7">
        <v>25.049299999999999</v>
      </c>
      <c r="S9442" s="7">
        <v>55.111600000000003</v>
      </c>
      <c r="T9442" t="s">
        <v>46</v>
      </c>
      <c r="U9442" t="s">
        <v>35677</v>
      </c>
      <c r="X9442" t="s">
        <v>35677</v>
      </c>
      <c r="Y9442" t="s">
        <v>19854</v>
      </c>
      <c r="Z9442" t="s">
        <v>19864</v>
      </c>
      <c r="AA9442" t="s">
        <v>35878</v>
      </c>
      <c r="AD9442" t="s">
        <v>52</v>
      </c>
      <c r="AE9442" t="s">
        <v>254</v>
      </c>
      <c r="AF9442" t="s">
        <v>52</v>
      </c>
      <c r="AG9442" t="s">
        <v>35874</v>
      </c>
      <c r="AH9442" s="8" t="s">
        <v>35879</v>
      </c>
      <c r="AI9442" t="s">
        <v>35876</v>
      </c>
      <c r="AJ9442" t="s">
        <v>35880</v>
      </c>
    </row>
    <row r="9443" spans="1:36" ht="17.25" hidden="1" customHeight="1" x14ac:dyDescent="0.2">
      <c r="A9443" s="4" t="s">
        <v>35895</v>
      </c>
      <c r="B9443" t="s">
        <v>35673</v>
      </c>
      <c r="C9443" t="s">
        <v>35896</v>
      </c>
      <c r="D9443" t="s">
        <v>35897</v>
      </c>
      <c r="E9443" t="s">
        <v>35906</v>
      </c>
      <c r="F9443" t="s">
        <v>1711</v>
      </c>
      <c r="G9443" s="5">
        <v>336</v>
      </c>
      <c r="H9443" t="s">
        <v>139</v>
      </c>
      <c r="I9443" t="s">
        <v>240</v>
      </c>
      <c r="J9443" t="s">
        <v>44</v>
      </c>
      <c r="K9443" t="s">
        <v>97</v>
      </c>
      <c r="L9443" t="s">
        <v>45</v>
      </c>
      <c r="N9443" s="27" t="s">
        <v>45</v>
      </c>
      <c r="R9443" s="7">
        <v>25.352699999999999</v>
      </c>
      <c r="S9443" s="7">
        <v>55.3705</v>
      </c>
      <c r="T9443" t="s">
        <v>46</v>
      </c>
      <c r="U9443" t="s">
        <v>35807</v>
      </c>
      <c r="X9443" t="s">
        <v>35807</v>
      </c>
      <c r="Y9443" t="s">
        <v>19854</v>
      </c>
      <c r="Z9443" t="s">
        <v>19864</v>
      </c>
      <c r="AA9443" t="s">
        <v>35899</v>
      </c>
      <c r="AC9443" t="s">
        <v>35900</v>
      </c>
      <c r="AD9443" t="s">
        <v>52</v>
      </c>
      <c r="AE9443" t="s">
        <v>254</v>
      </c>
      <c r="AF9443" t="s">
        <v>52</v>
      </c>
      <c r="AG9443" t="s">
        <v>35901</v>
      </c>
      <c r="AH9443" s="8">
        <v>1297774</v>
      </c>
      <c r="AI9443" t="s">
        <v>35902</v>
      </c>
      <c r="AJ9443" t="s">
        <v>35907</v>
      </c>
    </row>
    <row r="9444" spans="1:36" ht="17.25" hidden="1" customHeight="1" x14ac:dyDescent="0.2">
      <c r="A9444" s="4" t="s">
        <v>35895</v>
      </c>
      <c r="B9444" t="s">
        <v>35673</v>
      </c>
      <c r="C9444" t="s">
        <v>35896</v>
      </c>
      <c r="D9444" t="s">
        <v>35897</v>
      </c>
      <c r="E9444" t="s">
        <v>35908</v>
      </c>
      <c r="F9444" t="s">
        <v>86</v>
      </c>
      <c r="G9444" s="5">
        <v>123</v>
      </c>
      <c r="H9444" t="s">
        <v>42</v>
      </c>
      <c r="I9444" t="s">
        <v>65</v>
      </c>
      <c r="J9444" t="s">
        <v>44</v>
      </c>
      <c r="K9444" t="s">
        <v>45</v>
      </c>
      <c r="L9444" t="s">
        <v>45</v>
      </c>
      <c r="N9444" s="6">
        <v>1996</v>
      </c>
      <c r="R9444" s="7">
        <v>25.352699999999999</v>
      </c>
      <c r="S9444" s="7">
        <v>55.3705</v>
      </c>
      <c r="T9444" t="s">
        <v>46</v>
      </c>
      <c r="U9444" t="s">
        <v>35807</v>
      </c>
      <c r="X9444" t="s">
        <v>35807</v>
      </c>
      <c r="Y9444" t="s">
        <v>19854</v>
      </c>
      <c r="Z9444" t="s">
        <v>19864</v>
      </c>
      <c r="AA9444" t="s">
        <v>35899</v>
      </c>
      <c r="AC9444" t="s">
        <v>35900</v>
      </c>
      <c r="AD9444" t="s">
        <v>52</v>
      </c>
      <c r="AE9444" t="s">
        <v>254</v>
      </c>
      <c r="AF9444" t="s">
        <v>52</v>
      </c>
      <c r="AG9444" t="s">
        <v>35909</v>
      </c>
      <c r="AH9444" s="8">
        <v>1128486</v>
      </c>
      <c r="AI9444" t="s">
        <v>35902</v>
      </c>
      <c r="AJ9444" t="s">
        <v>35910</v>
      </c>
    </row>
    <row r="9445" spans="1:36" ht="17.25" hidden="1" customHeight="1" x14ac:dyDescent="0.2">
      <c r="A9445" s="4" t="s">
        <v>35895</v>
      </c>
      <c r="B9445" t="s">
        <v>35673</v>
      </c>
      <c r="C9445" t="s">
        <v>35896</v>
      </c>
      <c r="D9445" t="s">
        <v>35897</v>
      </c>
      <c r="E9445" t="s">
        <v>35911</v>
      </c>
      <c r="F9445" t="s">
        <v>86</v>
      </c>
      <c r="G9445" s="5">
        <v>123</v>
      </c>
      <c r="H9445" t="s">
        <v>42</v>
      </c>
      <c r="I9445" t="s">
        <v>65</v>
      </c>
      <c r="J9445" t="s">
        <v>44</v>
      </c>
      <c r="K9445" t="s">
        <v>45</v>
      </c>
      <c r="L9445" t="s">
        <v>45</v>
      </c>
      <c r="N9445" s="6">
        <v>1994</v>
      </c>
      <c r="R9445" s="7">
        <v>25.352699999999999</v>
      </c>
      <c r="S9445" s="7">
        <v>55.3705</v>
      </c>
      <c r="T9445" t="s">
        <v>46</v>
      </c>
      <c r="U9445" t="s">
        <v>35807</v>
      </c>
      <c r="X9445" t="s">
        <v>35807</v>
      </c>
      <c r="Y9445" t="s">
        <v>19854</v>
      </c>
      <c r="Z9445" t="s">
        <v>19864</v>
      </c>
      <c r="AA9445" t="s">
        <v>35899</v>
      </c>
      <c r="AC9445" t="s">
        <v>35900</v>
      </c>
      <c r="AD9445" t="s">
        <v>52</v>
      </c>
      <c r="AE9445" t="s">
        <v>254</v>
      </c>
      <c r="AF9445" t="s">
        <v>52</v>
      </c>
      <c r="AG9445" t="s">
        <v>35909</v>
      </c>
      <c r="AH9445" s="8">
        <v>1128487</v>
      </c>
      <c r="AI9445" t="s">
        <v>35902</v>
      </c>
      <c r="AJ9445" t="s">
        <v>35912</v>
      </c>
    </row>
    <row r="9446" spans="1:36" ht="17.25" hidden="1" customHeight="1" x14ac:dyDescent="0.2">
      <c r="A9446" s="4" t="s">
        <v>35895</v>
      </c>
      <c r="B9446" t="s">
        <v>35673</v>
      </c>
      <c r="C9446" t="s">
        <v>35896</v>
      </c>
      <c r="D9446" t="s">
        <v>35897</v>
      </c>
      <c r="E9446" t="s">
        <v>719</v>
      </c>
      <c r="F9446" t="s">
        <v>86</v>
      </c>
      <c r="G9446" s="5">
        <v>75</v>
      </c>
      <c r="H9446" t="s">
        <v>42</v>
      </c>
      <c r="I9446" t="s">
        <v>240</v>
      </c>
      <c r="J9446" t="s">
        <v>44</v>
      </c>
      <c r="K9446" t="s">
        <v>45</v>
      </c>
      <c r="L9446" t="s">
        <v>45</v>
      </c>
      <c r="N9446" s="6">
        <v>1981</v>
      </c>
      <c r="R9446" s="7">
        <v>25.352699999999999</v>
      </c>
      <c r="S9446" s="7">
        <v>55.3705</v>
      </c>
      <c r="T9446" t="s">
        <v>46</v>
      </c>
      <c r="U9446" t="s">
        <v>35807</v>
      </c>
      <c r="X9446" t="s">
        <v>35807</v>
      </c>
      <c r="Y9446" t="s">
        <v>19854</v>
      </c>
      <c r="Z9446" t="s">
        <v>19864</v>
      </c>
      <c r="AA9446" t="s">
        <v>35899</v>
      </c>
      <c r="AC9446" t="s">
        <v>35900</v>
      </c>
      <c r="AD9446" t="s">
        <v>52</v>
      </c>
      <c r="AE9446" t="s">
        <v>254</v>
      </c>
      <c r="AF9446" t="s">
        <v>52</v>
      </c>
      <c r="AG9446" t="s">
        <v>35901</v>
      </c>
      <c r="AH9446" s="8">
        <v>1128492</v>
      </c>
      <c r="AI9446" t="s">
        <v>35902</v>
      </c>
      <c r="AJ9446" t="s">
        <v>35913</v>
      </c>
    </row>
    <row r="9447" spans="1:36" ht="17.25" hidden="1" customHeight="1" x14ac:dyDescent="0.2">
      <c r="A9447" s="4" t="s">
        <v>35895</v>
      </c>
      <c r="B9447" t="s">
        <v>35673</v>
      </c>
      <c r="C9447" t="s">
        <v>35896</v>
      </c>
      <c r="D9447" t="s">
        <v>35897</v>
      </c>
      <c r="E9447" t="s">
        <v>726</v>
      </c>
      <c r="F9447" t="s">
        <v>86</v>
      </c>
      <c r="G9447" s="5">
        <v>75</v>
      </c>
      <c r="H9447" t="s">
        <v>42</v>
      </c>
      <c r="I9447" t="s">
        <v>240</v>
      </c>
      <c r="J9447" t="s">
        <v>44</v>
      </c>
      <c r="K9447" t="s">
        <v>45</v>
      </c>
      <c r="L9447" t="s">
        <v>45</v>
      </c>
      <c r="N9447" s="6">
        <v>1982</v>
      </c>
      <c r="R9447" s="7">
        <v>25.352699999999999</v>
      </c>
      <c r="S9447" s="7">
        <v>55.3705</v>
      </c>
      <c r="T9447" t="s">
        <v>46</v>
      </c>
      <c r="U9447" t="s">
        <v>35807</v>
      </c>
      <c r="X9447" t="s">
        <v>35807</v>
      </c>
      <c r="Y9447" t="s">
        <v>19854</v>
      </c>
      <c r="Z9447" t="s">
        <v>19864</v>
      </c>
      <c r="AA9447" t="s">
        <v>35899</v>
      </c>
      <c r="AC9447" t="s">
        <v>35900</v>
      </c>
      <c r="AD9447" t="s">
        <v>52</v>
      </c>
      <c r="AE9447" t="s">
        <v>254</v>
      </c>
      <c r="AF9447" t="s">
        <v>52</v>
      </c>
      <c r="AG9447" t="s">
        <v>35901</v>
      </c>
      <c r="AH9447" s="8">
        <v>1128493</v>
      </c>
      <c r="AI9447" t="s">
        <v>35902</v>
      </c>
      <c r="AJ9447" t="s">
        <v>35914</v>
      </c>
    </row>
    <row r="9448" spans="1:36" ht="17.25" hidden="1" customHeight="1" x14ac:dyDescent="0.2">
      <c r="A9448" s="4" t="s">
        <v>35895</v>
      </c>
      <c r="B9448" t="s">
        <v>35673</v>
      </c>
      <c r="C9448" t="s">
        <v>35896</v>
      </c>
      <c r="D9448" t="s">
        <v>35897</v>
      </c>
      <c r="E9448" t="s">
        <v>728</v>
      </c>
      <c r="F9448" t="s">
        <v>86</v>
      </c>
      <c r="G9448" s="5">
        <v>75</v>
      </c>
      <c r="H9448" t="s">
        <v>42</v>
      </c>
      <c r="I9448" t="s">
        <v>240</v>
      </c>
      <c r="J9448" t="s">
        <v>44</v>
      </c>
      <c r="K9448" t="s">
        <v>45</v>
      </c>
      <c r="L9448" t="s">
        <v>45</v>
      </c>
      <c r="N9448" s="6">
        <v>1985</v>
      </c>
      <c r="R9448" s="7">
        <v>25.352699999999999</v>
      </c>
      <c r="S9448" s="7">
        <v>55.3705</v>
      </c>
      <c r="T9448" t="s">
        <v>46</v>
      </c>
      <c r="U9448" t="s">
        <v>35807</v>
      </c>
      <c r="X9448" t="s">
        <v>35807</v>
      </c>
      <c r="Y9448" t="s">
        <v>19854</v>
      </c>
      <c r="Z9448" t="s">
        <v>19864</v>
      </c>
      <c r="AA9448" t="s">
        <v>35899</v>
      </c>
      <c r="AC9448" t="s">
        <v>35900</v>
      </c>
      <c r="AD9448" t="s">
        <v>52</v>
      </c>
      <c r="AE9448" t="s">
        <v>254</v>
      </c>
      <c r="AF9448" t="s">
        <v>52</v>
      </c>
      <c r="AG9448" t="s">
        <v>35901</v>
      </c>
      <c r="AH9448" s="8">
        <v>1128494</v>
      </c>
      <c r="AI9448" t="s">
        <v>35902</v>
      </c>
      <c r="AJ9448" t="s">
        <v>35915</v>
      </c>
    </row>
    <row r="9449" spans="1:36" ht="17.25" hidden="1" customHeight="1" x14ac:dyDescent="0.2">
      <c r="A9449" s="4" t="s">
        <v>35895</v>
      </c>
      <c r="B9449" t="s">
        <v>35673</v>
      </c>
      <c r="C9449" t="s">
        <v>35896</v>
      </c>
      <c r="D9449" t="s">
        <v>35897</v>
      </c>
      <c r="E9449" t="s">
        <v>730</v>
      </c>
      <c r="F9449" t="s">
        <v>86</v>
      </c>
      <c r="G9449" s="5">
        <v>75</v>
      </c>
      <c r="H9449" t="s">
        <v>42</v>
      </c>
      <c r="I9449" t="s">
        <v>240</v>
      </c>
      <c r="J9449" t="s">
        <v>44</v>
      </c>
      <c r="K9449" t="s">
        <v>45</v>
      </c>
      <c r="L9449" t="s">
        <v>45</v>
      </c>
      <c r="N9449" s="6">
        <v>1985</v>
      </c>
      <c r="R9449" s="7">
        <v>25.352699999999999</v>
      </c>
      <c r="S9449" s="7">
        <v>55.3705</v>
      </c>
      <c r="T9449" t="s">
        <v>46</v>
      </c>
      <c r="U9449" t="s">
        <v>35807</v>
      </c>
      <c r="X9449" t="s">
        <v>35807</v>
      </c>
      <c r="Y9449" t="s">
        <v>19854</v>
      </c>
      <c r="Z9449" t="s">
        <v>19864</v>
      </c>
      <c r="AA9449" t="s">
        <v>35899</v>
      </c>
      <c r="AC9449" t="s">
        <v>35900</v>
      </c>
      <c r="AD9449" t="s">
        <v>52</v>
      </c>
      <c r="AE9449" t="s">
        <v>254</v>
      </c>
      <c r="AF9449" t="s">
        <v>52</v>
      </c>
      <c r="AG9449" t="s">
        <v>35901</v>
      </c>
      <c r="AH9449" s="8">
        <v>1128495</v>
      </c>
      <c r="AI9449" t="s">
        <v>35902</v>
      </c>
      <c r="AJ9449" t="s">
        <v>35916</v>
      </c>
    </row>
    <row r="9450" spans="1:36" ht="17.25" hidden="1" customHeight="1" x14ac:dyDescent="0.2">
      <c r="A9450" s="4" t="s">
        <v>35931</v>
      </c>
      <c r="B9450" t="s">
        <v>35673</v>
      </c>
      <c r="C9450" t="s">
        <v>35932</v>
      </c>
      <c r="D9450" t="s">
        <v>35933</v>
      </c>
      <c r="E9450" t="s">
        <v>40</v>
      </c>
      <c r="F9450" t="s">
        <v>64</v>
      </c>
      <c r="G9450" s="5">
        <v>162.5</v>
      </c>
      <c r="H9450" t="s">
        <v>42</v>
      </c>
      <c r="I9450" t="s">
        <v>65</v>
      </c>
      <c r="J9450" t="s">
        <v>44</v>
      </c>
      <c r="K9450" t="s">
        <v>45</v>
      </c>
      <c r="L9450" t="s">
        <v>45</v>
      </c>
      <c r="N9450" s="6">
        <v>2001</v>
      </c>
      <c r="R9450" s="7">
        <v>24.134969999999999</v>
      </c>
      <c r="S9450" s="7">
        <v>52.731810000000003</v>
      </c>
      <c r="T9450" t="s">
        <v>46</v>
      </c>
      <c r="U9450" t="s">
        <v>35934</v>
      </c>
      <c r="X9450" t="s">
        <v>35717</v>
      </c>
      <c r="Y9450" t="s">
        <v>19854</v>
      </c>
      <c r="Z9450" t="s">
        <v>19864</v>
      </c>
      <c r="AC9450" t="s">
        <v>35935</v>
      </c>
      <c r="AD9450" t="s">
        <v>52</v>
      </c>
      <c r="AE9450" t="s">
        <v>881</v>
      </c>
      <c r="AF9450" t="s">
        <v>52</v>
      </c>
      <c r="AG9450" t="s">
        <v>35936</v>
      </c>
      <c r="AH9450" s="8">
        <v>1162506</v>
      </c>
      <c r="AI9450" t="s">
        <v>35937</v>
      </c>
      <c r="AJ9450" t="s">
        <v>35938</v>
      </c>
    </row>
    <row r="9451" spans="1:36" ht="17.25" hidden="1" customHeight="1" x14ac:dyDescent="0.2">
      <c r="A9451" s="4" t="s">
        <v>35931</v>
      </c>
      <c r="B9451" t="s">
        <v>35673</v>
      </c>
      <c r="C9451" t="s">
        <v>35932</v>
      </c>
      <c r="D9451" t="s">
        <v>35933</v>
      </c>
      <c r="E9451" t="s">
        <v>56</v>
      </c>
      <c r="F9451" t="s">
        <v>64</v>
      </c>
      <c r="G9451" s="5">
        <v>162.5</v>
      </c>
      <c r="H9451" t="s">
        <v>42</v>
      </c>
      <c r="I9451" t="s">
        <v>65</v>
      </c>
      <c r="J9451" t="s">
        <v>44</v>
      </c>
      <c r="K9451" t="s">
        <v>45</v>
      </c>
      <c r="L9451" t="s">
        <v>45</v>
      </c>
      <c r="N9451" s="6">
        <v>2001</v>
      </c>
      <c r="R9451" s="7">
        <v>24.134969999999999</v>
      </c>
      <c r="S9451" s="7">
        <v>52.731810000000003</v>
      </c>
      <c r="T9451" t="s">
        <v>46</v>
      </c>
      <c r="U9451" t="s">
        <v>35934</v>
      </c>
      <c r="X9451" t="s">
        <v>35717</v>
      </c>
      <c r="Y9451" t="s">
        <v>19854</v>
      </c>
      <c r="Z9451" t="s">
        <v>19864</v>
      </c>
      <c r="AC9451" t="s">
        <v>35935</v>
      </c>
      <c r="AD9451" t="s">
        <v>52</v>
      </c>
      <c r="AE9451" t="s">
        <v>881</v>
      </c>
      <c r="AF9451" t="s">
        <v>52</v>
      </c>
      <c r="AG9451" t="s">
        <v>35936</v>
      </c>
      <c r="AH9451" s="8">
        <v>1162507</v>
      </c>
      <c r="AI9451" t="s">
        <v>35937</v>
      </c>
      <c r="AJ9451" t="s">
        <v>35939</v>
      </c>
    </row>
    <row r="9452" spans="1:36" ht="17.25" hidden="1" customHeight="1" x14ac:dyDescent="0.2">
      <c r="A9452" s="4" t="s">
        <v>35931</v>
      </c>
      <c r="B9452" t="s">
        <v>35673</v>
      </c>
      <c r="C9452" t="s">
        <v>35932</v>
      </c>
      <c r="D9452" t="s">
        <v>35933</v>
      </c>
      <c r="E9452" t="s">
        <v>58</v>
      </c>
      <c r="F9452" t="s">
        <v>64</v>
      </c>
      <c r="G9452" s="5">
        <v>162.5</v>
      </c>
      <c r="H9452" t="s">
        <v>42</v>
      </c>
      <c r="I9452" t="s">
        <v>65</v>
      </c>
      <c r="J9452" t="s">
        <v>44</v>
      </c>
      <c r="K9452" t="s">
        <v>45</v>
      </c>
      <c r="L9452" t="s">
        <v>45</v>
      </c>
      <c r="N9452" s="6">
        <v>2001</v>
      </c>
      <c r="R9452" s="7">
        <v>24.134969999999999</v>
      </c>
      <c r="S9452" s="7">
        <v>52.731810000000003</v>
      </c>
      <c r="T9452" t="s">
        <v>46</v>
      </c>
      <c r="U9452" t="s">
        <v>35934</v>
      </c>
      <c r="X9452" t="s">
        <v>35717</v>
      </c>
      <c r="Y9452" t="s">
        <v>19854</v>
      </c>
      <c r="Z9452" t="s">
        <v>19864</v>
      </c>
      <c r="AC9452" t="s">
        <v>35935</v>
      </c>
      <c r="AD9452" t="s">
        <v>52</v>
      </c>
      <c r="AE9452" t="s">
        <v>881</v>
      </c>
      <c r="AF9452" t="s">
        <v>52</v>
      </c>
      <c r="AG9452" t="s">
        <v>35936</v>
      </c>
      <c r="AH9452" s="8">
        <v>1162508</v>
      </c>
      <c r="AI9452" t="s">
        <v>35937</v>
      </c>
      <c r="AJ9452" t="s">
        <v>35940</v>
      </c>
    </row>
    <row r="9453" spans="1:36" ht="17.25" hidden="1" customHeight="1" x14ac:dyDescent="0.2">
      <c r="A9453" s="4" t="s">
        <v>35931</v>
      </c>
      <c r="B9453" t="s">
        <v>35673</v>
      </c>
      <c r="C9453" t="s">
        <v>35932</v>
      </c>
      <c r="D9453" t="s">
        <v>35933</v>
      </c>
      <c r="E9453" t="s">
        <v>191</v>
      </c>
      <c r="F9453" t="s">
        <v>64</v>
      </c>
      <c r="G9453" s="5">
        <v>162.5</v>
      </c>
      <c r="H9453" t="s">
        <v>42</v>
      </c>
      <c r="I9453" t="s">
        <v>65</v>
      </c>
      <c r="J9453" t="s">
        <v>44</v>
      </c>
      <c r="K9453" t="s">
        <v>45</v>
      </c>
      <c r="L9453" t="s">
        <v>45</v>
      </c>
      <c r="N9453" s="6">
        <v>2001</v>
      </c>
      <c r="R9453" s="7">
        <v>24.134969999999999</v>
      </c>
      <c r="S9453" s="7">
        <v>52.731810000000003</v>
      </c>
      <c r="T9453" t="s">
        <v>46</v>
      </c>
      <c r="U9453" t="s">
        <v>35934</v>
      </c>
      <c r="X9453" t="s">
        <v>35717</v>
      </c>
      <c r="Y9453" t="s">
        <v>19854</v>
      </c>
      <c r="Z9453" t="s">
        <v>19864</v>
      </c>
      <c r="AC9453" t="s">
        <v>35935</v>
      </c>
      <c r="AD9453" t="s">
        <v>52</v>
      </c>
      <c r="AE9453" t="s">
        <v>881</v>
      </c>
      <c r="AF9453" t="s">
        <v>52</v>
      </c>
      <c r="AG9453" t="s">
        <v>35936</v>
      </c>
      <c r="AH9453" s="8">
        <v>1162509</v>
      </c>
      <c r="AI9453" t="s">
        <v>35937</v>
      </c>
      <c r="AJ9453" t="s">
        <v>35941</v>
      </c>
    </row>
    <row r="9454" spans="1:36" ht="17.25" hidden="1" customHeight="1" x14ac:dyDescent="0.2">
      <c r="A9454" s="4" t="s">
        <v>35943</v>
      </c>
      <c r="B9454" t="s">
        <v>35673</v>
      </c>
      <c r="C9454" t="s">
        <v>35944</v>
      </c>
      <c r="D9454" t="s">
        <v>35945</v>
      </c>
      <c r="E9454" t="s">
        <v>40</v>
      </c>
      <c r="F9454" t="s">
        <v>86</v>
      </c>
      <c r="G9454" s="5">
        <v>1615</v>
      </c>
      <c r="H9454" t="s">
        <v>42</v>
      </c>
      <c r="I9454" t="s">
        <v>43</v>
      </c>
      <c r="J9454" t="s">
        <v>44</v>
      </c>
      <c r="K9454" t="s">
        <v>45</v>
      </c>
      <c r="L9454" t="s">
        <v>45</v>
      </c>
      <c r="N9454" s="6">
        <v>2004</v>
      </c>
      <c r="P9454" s="24">
        <v>2025</v>
      </c>
      <c r="R9454" s="7">
        <v>24.165085000000001</v>
      </c>
      <c r="S9454" s="7">
        <v>52.569724000000001</v>
      </c>
      <c r="T9454" t="s">
        <v>46</v>
      </c>
      <c r="U9454" t="s">
        <v>35946</v>
      </c>
      <c r="X9454" t="s">
        <v>35717</v>
      </c>
      <c r="Y9454" t="s">
        <v>19854</v>
      </c>
      <c r="Z9454" t="s">
        <v>19864</v>
      </c>
      <c r="AA9454" t="s">
        <v>35947</v>
      </c>
      <c r="AD9454" t="s">
        <v>52</v>
      </c>
      <c r="AE9454" t="s">
        <v>254</v>
      </c>
      <c r="AF9454" t="s">
        <v>52</v>
      </c>
      <c r="AG9454" t="s">
        <v>35948</v>
      </c>
      <c r="AH9454" s="8" t="s">
        <v>35949</v>
      </c>
      <c r="AI9454" t="s">
        <v>35950</v>
      </c>
      <c r="AJ9454" t="s">
        <v>35951</v>
      </c>
    </row>
    <row r="9455" spans="1:36" ht="17.25" hidden="1" customHeight="1" x14ac:dyDescent="0.2">
      <c r="A9455" s="4" t="s">
        <v>35952</v>
      </c>
      <c r="B9455" t="s">
        <v>35673</v>
      </c>
      <c r="C9455" t="s">
        <v>35953</v>
      </c>
      <c r="D9455" t="s">
        <v>35954</v>
      </c>
      <c r="E9455" t="s">
        <v>40</v>
      </c>
      <c r="F9455" t="s">
        <v>64</v>
      </c>
      <c r="G9455" s="5">
        <v>820.5</v>
      </c>
      <c r="H9455" t="s">
        <v>42</v>
      </c>
      <c r="I9455" t="s">
        <v>43</v>
      </c>
      <c r="J9455" t="s">
        <v>44</v>
      </c>
      <c r="K9455" t="s">
        <v>97</v>
      </c>
      <c r="L9455" t="s">
        <v>45</v>
      </c>
      <c r="N9455" s="6">
        <v>2011</v>
      </c>
      <c r="P9455" s="24">
        <v>2036</v>
      </c>
      <c r="R9455" s="7">
        <v>24.156936000000002</v>
      </c>
      <c r="S9455" s="7">
        <v>52.569198999999998</v>
      </c>
      <c r="T9455" t="s">
        <v>46</v>
      </c>
      <c r="U9455" t="s">
        <v>35946</v>
      </c>
      <c r="X9455" t="s">
        <v>35717</v>
      </c>
      <c r="Y9455" t="s">
        <v>19854</v>
      </c>
      <c r="Z9455" t="s">
        <v>19864</v>
      </c>
      <c r="AA9455" t="s">
        <v>35955</v>
      </c>
      <c r="AD9455" t="s">
        <v>52</v>
      </c>
      <c r="AE9455" t="s">
        <v>254</v>
      </c>
      <c r="AF9455" t="s">
        <v>52</v>
      </c>
      <c r="AG9455" t="s">
        <v>35956</v>
      </c>
      <c r="AH9455" s="8" t="s">
        <v>35957</v>
      </c>
      <c r="AI9455" t="s">
        <v>35958</v>
      </c>
      <c r="AJ9455" t="s">
        <v>35959</v>
      </c>
    </row>
    <row r="9456" spans="1:36" ht="17.25" hidden="1" customHeight="1" x14ac:dyDescent="0.2">
      <c r="A9456" s="4" t="s">
        <v>35952</v>
      </c>
      <c r="B9456" t="s">
        <v>35673</v>
      </c>
      <c r="C9456" t="s">
        <v>35953</v>
      </c>
      <c r="D9456" t="s">
        <v>35954</v>
      </c>
      <c r="E9456" t="s">
        <v>56</v>
      </c>
      <c r="F9456" t="s">
        <v>64</v>
      </c>
      <c r="G9456" s="5">
        <v>820.5</v>
      </c>
      <c r="H9456" t="s">
        <v>42</v>
      </c>
      <c r="I9456" t="s">
        <v>43</v>
      </c>
      <c r="J9456" t="s">
        <v>44</v>
      </c>
      <c r="K9456" t="s">
        <v>97</v>
      </c>
      <c r="L9456" t="s">
        <v>45</v>
      </c>
      <c r="N9456" s="6">
        <v>2012</v>
      </c>
      <c r="P9456" s="24">
        <v>2036</v>
      </c>
      <c r="R9456" s="7">
        <v>24.156936000000002</v>
      </c>
      <c r="S9456" s="7">
        <v>52.569198999999998</v>
      </c>
      <c r="T9456" t="s">
        <v>46</v>
      </c>
      <c r="U9456" t="s">
        <v>35946</v>
      </c>
      <c r="X9456" t="s">
        <v>35717</v>
      </c>
      <c r="Y9456" t="s">
        <v>19854</v>
      </c>
      <c r="Z9456" t="s">
        <v>19864</v>
      </c>
      <c r="AA9456" t="s">
        <v>35955</v>
      </c>
      <c r="AD9456" t="s">
        <v>52</v>
      </c>
      <c r="AE9456" t="s">
        <v>254</v>
      </c>
      <c r="AF9456" t="s">
        <v>52</v>
      </c>
      <c r="AG9456" t="s">
        <v>35956</v>
      </c>
      <c r="AH9456" s="8" t="s">
        <v>35960</v>
      </c>
      <c r="AI9456" t="s">
        <v>35958</v>
      </c>
      <c r="AJ9456" t="s">
        <v>35961</v>
      </c>
    </row>
    <row r="9457" spans="1:36" ht="17.25" hidden="1" customHeight="1" x14ac:dyDescent="0.2">
      <c r="A9457" s="4" t="s">
        <v>35972</v>
      </c>
      <c r="B9457" t="s">
        <v>35673</v>
      </c>
      <c r="C9457" t="s">
        <v>35973</v>
      </c>
      <c r="D9457" t="s">
        <v>35974</v>
      </c>
      <c r="E9457" t="s">
        <v>40</v>
      </c>
      <c r="F9457" t="s">
        <v>86</v>
      </c>
      <c r="G9457" s="5">
        <v>1672.5</v>
      </c>
      <c r="H9457" t="s">
        <v>42</v>
      </c>
      <c r="I9457" t="s">
        <v>43</v>
      </c>
      <c r="J9457" t="s">
        <v>44</v>
      </c>
      <c r="K9457" t="s">
        <v>45</v>
      </c>
      <c r="L9457" t="s">
        <v>45</v>
      </c>
      <c r="N9457" s="6">
        <v>2009</v>
      </c>
      <c r="P9457" s="24">
        <v>2029</v>
      </c>
      <c r="R9457" s="7">
        <v>24.760380999999999</v>
      </c>
      <c r="S9457" s="7">
        <v>54.679743999999999</v>
      </c>
      <c r="T9457" t="s">
        <v>46</v>
      </c>
      <c r="U9457" t="s">
        <v>35748</v>
      </c>
      <c r="X9457" t="s">
        <v>35717</v>
      </c>
      <c r="Y9457" t="s">
        <v>19854</v>
      </c>
      <c r="Z9457" t="s">
        <v>19864</v>
      </c>
      <c r="AA9457" t="s">
        <v>35975</v>
      </c>
      <c r="AC9457" t="s">
        <v>35976</v>
      </c>
      <c r="AD9457" t="s">
        <v>52</v>
      </c>
      <c r="AE9457" t="s">
        <v>254</v>
      </c>
      <c r="AF9457" t="s">
        <v>52</v>
      </c>
      <c r="AG9457" t="s">
        <v>35977</v>
      </c>
      <c r="AH9457" s="8" t="s">
        <v>35978</v>
      </c>
      <c r="AI9457" t="s">
        <v>35979</v>
      </c>
      <c r="AJ9457" t="s">
        <v>35980</v>
      </c>
    </row>
    <row r="9458" spans="1:36" ht="17.25" hidden="1" customHeight="1" x14ac:dyDescent="0.2">
      <c r="A9458" s="4" t="s">
        <v>35981</v>
      </c>
      <c r="B9458" t="s">
        <v>35673</v>
      </c>
      <c r="C9458" t="s">
        <v>35982</v>
      </c>
      <c r="D9458" t="s">
        <v>35983</v>
      </c>
      <c r="E9458" t="s">
        <v>56</v>
      </c>
      <c r="F9458" t="s">
        <v>86</v>
      </c>
      <c r="G9458" s="5">
        <v>710</v>
      </c>
      <c r="H9458" t="s">
        <v>42</v>
      </c>
      <c r="I9458" t="s">
        <v>43</v>
      </c>
      <c r="J9458" t="s">
        <v>44</v>
      </c>
      <c r="K9458" t="s">
        <v>45</v>
      </c>
      <c r="L9458" t="s">
        <v>45</v>
      </c>
      <c r="N9458" s="6">
        <v>2001</v>
      </c>
      <c r="R9458" s="7">
        <v>24.761042</v>
      </c>
      <c r="S9458" s="7">
        <v>54.682575999999997</v>
      </c>
      <c r="T9458" t="s">
        <v>46</v>
      </c>
      <c r="U9458" t="s">
        <v>35748</v>
      </c>
      <c r="X9458" t="s">
        <v>35717</v>
      </c>
      <c r="Y9458" t="s">
        <v>19854</v>
      </c>
      <c r="Z9458" t="s">
        <v>19864</v>
      </c>
      <c r="AA9458" t="s">
        <v>35984</v>
      </c>
      <c r="AC9458" t="s">
        <v>35985</v>
      </c>
      <c r="AD9458" t="s">
        <v>52</v>
      </c>
      <c r="AE9458" t="s">
        <v>254</v>
      </c>
      <c r="AF9458" t="s">
        <v>52</v>
      </c>
      <c r="AG9458" t="s">
        <v>35986</v>
      </c>
      <c r="AH9458" s="8" t="s">
        <v>35987</v>
      </c>
      <c r="AI9458" t="s">
        <v>35988</v>
      </c>
      <c r="AJ9458" t="s">
        <v>35989</v>
      </c>
    </row>
    <row r="9459" spans="1:36" ht="17.25" hidden="1" customHeight="1" x14ac:dyDescent="0.2">
      <c r="A9459" s="4" t="s">
        <v>35990</v>
      </c>
      <c r="B9459" t="s">
        <v>35673</v>
      </c>
      <c r="C9459" t="s">
        <v>35991</v>
      </c>
      <c r="D9459" t="s">
        <v>35992</v>
      </c>
      <c r="E9459" t="s">
        <v>35993</v>
      </c>
      <c r="F9459" t="s">
        <v>86</v>
      </c>
      <c r="G9459" s="5">
        <v>337.9</v>
      </c>
      <c r="H9459" t="s">
        <v>42</v>
      </c>
      <c r="I9459" t="s">
        <v>43</v>
      </c>
      <c r="J9459" t="s">
        <v>44</v>
      </c>
      <c r="K9459" t="s">
        <v>45</v>
      </c>
      <c r="L9459" t="s">
        <v>45</v>
      </c>
      <c r="N9459" s="6">
        <v>2001</v>
      </c>
      <c r="R9459" s="7">
        <v>24.765809999999998</v>
      </c>
      <c r="S9459" s="7">
        <v>54.686593999999999</v>
      </c>
      <c r="T9459" t="s">
        <v>46</v>
      </c>
      <c r="U9459" t="s">
        <v>35748</v>
      </c>
      <c r="X9459" t="s">
        <v>35717</v>
      </c>
      <c r="Y9459" t="s">
        <v>19854</v>
      </c>
      <c r="Z9459" t="s">
        <v>19864</v>
      </c>
      <c r="AA9459" t="s">
        <v>35994</v>
      </c>
      <c r="AC9459" t="s">
        <v>35995</v>
      </c>
      <c r="AD9459" t="s">
        <v>52</v>
      </c>
      <c r="AE9459" t="s">
        <v>254</v>
      </c>
      <c r="AF9459" t="s">
        <v>52</v>
      </c>
      <c r="AG9459" t="s">
        <v>35996</v>
      </c>
      <c r="AH9459" s="8" t="s">
        <v>35997</v>
      </c>
      <c r="AI9459" t="s">
        <v>35998</v>
      </c>
      <c r="AJ9459" t="s">
        <v>35999</v>
      </c>
    </row>
    <row r="9460" spans="1:36" ht="17.25" hidden="1" customHeight="1" x14ac:dyDescent="0.2">
      <c r="A9460" s="4" t="s">
        <v>35990</v>
      </c>
      <c r="B9460" t="s">
        <v>35673</v>
      </c>
      <c r="C9460" t="s">
        <v>35991</v>
      </c>
      <c r="D9460" t="s">
        <v>35992</v>
      </c>
      <c r="E9460" t="s">
        <v>36000</v>
      </c>
      <c r="F9460" t="s">
        <v>86</v>
      </c>
      <c r="G9460" s="5">
        <v>1041</v>
      </c>
      <c r="H9460" t="s">
        <v>42</v>
      </c>
      <c r="I9460" t="s">
        <v>43</v>
      </c>
      <c r="J9460" t="s">
        <v>44</v>
      </c>
      <c r="K9460" t="s">
        <v>45</v>
      </c>
      <c r="L9460" t="s">
        <v>45</v>
      </c>
      <c r="N9460" s="6">
        <v>2008</v>
      </c>
      <c r="R9460" s="7">
        <v>24.765809999999998</v>
      </c>
      <c r="S9460" s="7">
        <v>54.686593999999999</v>
      </c>
      <c r="T9460" t="s">
        <v>46</v>
      </c>
      <c r="U9460" t="s">
        <v>35748</v>
      </c>
      <c r="X9460" t="s">
        <v>35717</v>
      </c>
      <c r="Y9460" t="s">
        <v>19854</v>
      </c>
      <c r="Z9460" t="s">
        <v>19864</v>
      </c>
      <c r="AA9460" t="s">
        <v>35994</v>
      </c>
      <c r="AC9460" t="s">
        <v>35995</v>
      </c>
      <c r="AD9460" t="s">
        <v>52</v>
      </c>
      <c r="AE9460" t="s">
        <v>254</v>
      </c>
      <c r="AF9460" t="s">
        <v>52</v>
      </c>
      <c r="AG9460" t="s">
        <v>35996</v>
      </c>
      <c r="AH9460" s="8" t="s">
        <v>36001</v>
      </c>
      <c r="AI9460" t="s">
        <v>35998</v>
      </c>
      <c r="AJ9460" t="s">
        <v>36002</v>
      </c>
    </row>
    <row r="9461" spans="1:36" ht="17.25" hidden="1" customHeight="1" x14ac:dyDescent="0.2">
      <c r="A9461" s="4" t="s">
        <v>35990</v>
      </c>
      <c r="B9461" t="s">
        <v>35673</v>
      </c>
      <c r="C9461" t="s">
        <v>35991</v>
      </c>
      <c r="D9461" t="s">
        <v>35992</v>
      </c>
      <c r="E9461" t="s">
        <v>36003</v>
      </c>
      <c r="F9461" t="s">
        <v>86</v>
      </c>
      <c r="G9461" s="5">
        <v>146</v>
      </c>
      <c r="H9461" t="s">
        <v>42</v>
      </c>
      <c r="I9461" t="s">
        <v>240</v>
      </c>
      <c r="J9461" t="s">
        <v>44</v>
      </c>
      <c r="K9461" t="s">
        <v>45</v>
      </c>
      <c r="L9461" t="s">
        <v>45</v>
      </c>
      <c r="N9461" s="24">
        <v>1997</v>
      </c>
      <c r="O9461" s="25"/>
      <c r="R9461" s="7">
        <v>24.765809999999998</v>
      </c>
      <c r="S9461" s="7">
        <v>54.686593999999999</v>
      </c>
      <c r="T9461" t="s">
        <v>46</v>
      </c>
      <c r="U9461" t="s">
        <v>35748</v>
      </c>
      <c r="X9461" t="s">
        <v>35717</v>
      </c>
      <c r="Y9461" t="s">
        <v>19854</v>
      </c>
      <c r="Z9461" t="s">
        <v>19864</v>
      </c>
      <c r="AA9461" t="s">
        <v>35994</v>
      </c>
      <c r="AC9461" t="s">
        <v>35995</v>
      </c>
      <c r="AD9461" t="s">
        <v>52</v>
      </c>
      <c r="AE9461" t="s">
        <v>254</v>
      </c>
      <c r="AF9461" t="s">
        <v>52</v>
      </c>
      <c r="AG9461" t="s">
        <v>35996</v>
      </c>
      <c r="AH9461" s="8">
        <v>1101019</v>
      </c>
      <c r="AI9461" t="s">
        <v>35998</v>
      </c>
      <c r="AJ9461" t="s">
        <v>36004</v>
      </c>
    </row>
    <row r="9462" spans="1:36" ht="17.25" hidden="1" customHeight="1" x14ac:dyDescent="0.2">
      <c r="A9462" s="4" t="s">
        <v>35990</v>
      </c>
      <c r="B9462" t="s">
        <v>35673</v>
      </c>
      <c r="C9462" t="s">
        <v>35991</v>
      </c>
      <c r="D9462" t="s">
        <v>35992</v>
      </c>
      <c r="E9462" t="s">
        <v>36005</v>
      </c>
      <c r="F9462" t="s">
        <v>86</v>
      </c>
      <c r="G9462" s="5">
        <v>146</v>
      </c>
      <c r="H9462" t="s">
        <v>42</v>
      </c>
      <c r="I9462" t="s">
        <v>240</v>
      </c>
      <c r="J9462" t="s">
        <v>44</v>
      </c>
      <c r="K9462" t="s">
        <v>45</v>
      </c>
      <c r="L9462" t="s">
        <v>45</v>
      </c>
      <c r="N9462" s="6">
        <v>1997</v>
      </c>
      <c r="R9462" s="7">
        <v>24.765809999999998</v>
      </c>
      <c r="S9462" s="7">
        <v>54.686593999999999</v>
      </c>
      <c r="T9462" t="s">
        <v>46</v>
      </c>
      <c r="U9462" t="s">
        <v>35748</v>
      </c>
      <c r="X9462" t="s">
        <v>35717</v>
      </c>
      <c r="Y9462" t="s">
        <v>19854</v>
      </c>
      <c r="Z9462" t="s">
        <v>19864</v>
      </c>
      <c r="AA9462" t="s">
        <v>35994</v>
      </c>
      <c r="AC9462" t="s">
        <v>35995</v>
      </c>
      <c r="AD9462" t="s">
        <v>52</v>
      </c>
      <c r="AE9462" t="s">
        <v>254</v>
      </c>
      <c r="AF9462" t="s">
        <v>52</v>
      </c>
      <c r="AG9462" t="s">
        <v>35996</v>
      </c>
      <c r="AH9462" s="8">
        <v>1101020</v>
      </c>
      <c r="AI9462" t="s">
        <v>35998</v>
      </c>
      <c r="AJ9462" t="s">
        <v>36006</v>
      </c>
    </row>
    <row r="9463" spans="1:36" ht="17.25" hidden="1" customHeight="1" x14ac:dyDescent="0.2">
      <c r="A9463" s="4" t="s">
        <v>35990</v>
      </c>
      <c r="B9463" t="s">
        <v>35673</v>
      </c>
      <c r="C9463" t="s">
        <v>35991</v>
      </c>
      <c r="D9463" t="s">
        <v>35992</v>
      </c>
      <c r="E9463" t="s">
        <v>36007</v>
      </c>
      <c r="F9463" t="s">
        <v>86</v>
      </c>
      <c r="G9463" s="5">
        <v>146</v>
      </c>
      <c r="H9463" t="s">
        <v>42</v>
      </c>
      <c r="I9463" t="s">
        <v>240</v>
      </c>
      <c r="J9463" t="s">
        <v>44</v>
      </c>
      <c r="K9463" t="s">
        <v>45</v>
      </c>
      <c r="L9463" t="s">
        <v>45</v>
      </c>
      <c r="N9463" s="6">
        <v>1997</v>
      </c>
      <c r="R9463" s="7">
        <v>24.765809999999998</v>
      </c>
      <c r="S9463" s="7">
        <v>54.686593999999999</v>
      </c>
      <c r="T9463" t="s">
        <v>46</v>
      </c>
      <c r="U9463" t="s">
        <v>35748</v>
      </c>
      <c r="X9463" t="s">
        <v>35717</v>
      </c>
      <c r="Y9463" t="s">
        <v>19854</v>
      </c>
      <c r="Z9463" t="s">
        <v>19864</v>
      </c>
      <c r="AA9463" t="s">
        <v>35994</v>
      </c>
      <c r="AC9463" t="s">
        <v>35995</v>
      </c>
      <c r="AD9463" t="s">
        <v>52</v>
      </c>
      <c r="AE9463" t="s">
        <v>254</v>
      </c>
      <c r="AF9463" t="s">
        <v>52</v>
      </c>
      <c r="AG9463" t="s">
        <v>35996</v>
      </c>
      <c r="AH9463" s="8">
        <v>1101021</v>
      </c>
      <c r="AI9463" t="s">
        <v>35998</v>
      </c>
      <c r="AJ9463" t="s">
        <v>36008</v>
      </c>
    </row>
    <row r="9464" spans="1:36" ht="17.25" hidden="1" customHeight="1" x14ac:dyDescent="0.2">
      <c r="A9464" s="4" t="s">
        <v>35990</v>
      </c>
      <c r="B9464" t="s">
        <v>35673</v>
      </c>
      <c r="C9464" t="s">
        <v>35991</v>
      </c>
      <c r="D9464" t="s">
        <v>35992</v>
      </c>
      <c r="E9464" t="s">
        <v>36009</v>
      </c>
      <c r="F9464" t="s">
        <v>86</v>
      </c>
      <c r="G9464" s="5">
        <v>146</v>
      </c>
      <c r="H9464" t="s">
        <v>42</v>
      </c>
      <c r="I9464" t="s">
        <v>240</v>
      </c>
      <c r="J9464" t="s">
        <v>44</v>
      </c>
      <c r="K9464" t="s">
        <v>45</v>
      </c>
      <c r="L9464" t="s">
        <v>45</v>
      </c>
      <c r="N9464" s="6">
        <v>1997</v>
      </c>
      <c r="R9464" s="7">
        <v>24.765809999999998</v>
      </c>
      <c r="S9464" s="7">
        <v>54.686593999999999</v>
      </c>
      <c r="T9464" t="s">
        <v>46</v>
      </c>
      <c r="U9464" t="s">
        <v>35748</v>
      </c>
      <c r="X9464" t="s">
        <v>35717</v>
      </c>
      <c r="Y9464" t="s">
        <v>19854</v>
      </c>
      <c r="Z9464" t="s">
        <v>19864</v>
      </c>
      <c r="AA9464" t="s">
        <v>35994</v>
      </c>
      <c r="AC9464" t="s">
        <v>35995</v>
      </c>
      <c r="AD9464" t="s">
        <v>52</v>
      </c>
      <c r="AE9464" t="s">
        <v>254</v>
      </c>
      <c r="AF9464" t="s">
        <v>52</v>
      </c>
      <c r="AG9464" t="s">
        <v>35996</v>
      </c>
      <c r="AH9464" s="8">
        <v>1101022</v>
      </c>
      <c r="AI9464" t="s">
        <v>35998</v>
      </c>
      <c r="AJ9464" t="s">
        <v>36010</v>
      </c>
    </row>
    <row r="9465" spans="1:36" ht="17.25" hidden="1" customHeight="1" x14ac:dyDescent="0.2">
      <c r="A9465" s="4" t="s">
        <v>35990</v>
      </c>
      <c r="B9465" t="s">
        <v>35673</v>
      </c>
      <c r="C9465" t="s">
        <v>35991</v>
      </c>
      <c r="D9465" t="s">
        <v>35992</v>
      </c>
      <c r="E9465" t="s">
        <v>36011</v>
      </c>
      <c r="F9465" t="s">
        <v>86</v>
      </c>
      <c r="G9465" s="5">
        <v>146</v>
      </c>
      <c r="H9465" t="s">
        <v>42</v>
      </c>
      <c r="I9465" t="s">
        <v>240</v>
      </c>
      <c r="J9465" t="s">
        <v>44</v>
      </c>
      <c r="K9465" t="s">
        <v>45</v>
      </c>
      <c r="L9465" t="s">
        <v>45</v>
      </c>
      <c r="N9465" s="6">
        <v>1997</v>
      </c>
      <c r="R9465" s="7">
        <v>24.765809999999998</v>
      </c>
      <c r="S9465" s="7">
        <v>54.686593999999999</v>
      </c>
      <c r="T9465" t="s">
        <v>46</v>
      </c>
      <c r="U9465" t="s">
        <v>35748</v>
      </c>
      <c r="X9465" t="s">
        <v>35717</v>
      </c>
      <c r="Y9465" t="s">
        <v>19854</v>
      </c>
      <c r="Z9465" t="s">
        <v>19864</v>
      </c>
      <c r="AA9465" t="s">
        <v>35994</v>
      </c>
      <c r="AC9465" t="s">
        <v>35995</v>
      </c>
      <c r="AD9465" t="s">
        <v>52</v>
      </c>
      <c r="AE9465" t="s">
        <v>254</v>
      </c>
      <c r="AF9465" t="s">
        <v>52</v>
      </c>
      <c r="AG9465" t="s">
        <v>35996</v>
      </c>
      <c r="AH9465" s="8">
        <v>1101023</v>
      </c>
      <c r="AI9465" t="s">
        <v>35998</v>
      </c>
      <c r="AJ9465" t="s">
        <v>36012</v>
      </c>
    </row>
    <row r="9466" spans="1:36" ht="17.25" hidden="1" customHeight="1" x14ac:dyDescent="0.2">
      <c r="A9466" s="4" t="s">
        <v>35990</v>
      </c>
      <c r="B9466" t="s">
        <v>35673</v>
      </c>
      <c r="C9466" t="s">
        <v>35991</v>
      </c>
      <c r="D9466" t="s">
        <v>35992</v>
      </c>
      <c r="E9466" t="s">
        <v>36013</v>
      </c>
      <c r="F9466" t="s">
        <v>86</v>
      </c>
      <c r="G9466" s="5">
        <v>146</v>
      </c>
      <c r="H9466" t="s">
        <v>42</v>
      </c>
      <c r="I9466" t="s">
        <v>240</v>
      </c>
      <c r="J9466" t="s">
        <v>44</v>
      </c>
      <c r="K9466" t="s">
        <v>45</v>
      </c>
      <c r="L9466" t="s">
        <v>45</v>
      </c>
      <c r="N9466" s="6">
        <v>1997</v>
      </c>
      <c r="R9466" s="7">
        <v>24.765809999999998</v>
      </c>
      <c r="S9466" s="7">
        <v>54.686593999999999</v>
      </c>
      <c r="T9466" t="s">
        <v>46</v>
      </c>
      <c r="U9466" t="s">
        <v>35748</v>
      </c>
      <c r="X9466" t="s">
        <v>35717</v>
      </c>
      <c r="Y9466" t="s">
        <v>19854</v>
      </c>
      <c r="Z9466" t="s">
        <v>19864</v>
      </c>
      <c r="AA9466" t="s">
        <v>35994</v>
      </c>
      <c r="AC9466" t="s">
        <v>35995</v>
      </c>
      <c r="AD9466" t="s">
        <v>52</v>
      </c>
      <c r="AE9466" t="s">
        <v>254</v>
      </c>
      <c r="AF9466" t="s">
        <v>52</v>
      </c>
      <c r="AG9466" t="s">
        <v>35996</v>
      </c>
      <c r="AH9466" s="8">
        <v>1101024</v>
      </c>
      <c r="AI9466" t="s">
        <v>35998</v>
      </c>
      <c r="AJ9466" t="s">
        <v>36014</v>
      </c>
    </row>
    <row r="9467" spans="1:36" ht="17.25" hidden="1" customHeight="1" x14ac:dyDescent="0.2">
      <c r="A9467" s="4" t="s">
        <v>36015</v>
      </c>
      <c r="B9467" t="s">
        <v>35673</v>
      </c>
      <c r="C9467" t="s">
        <v>36016</v>
      </c>
      <c r="D9467" t="s">
        <v>36017</v>
      </c>
      <c r="E9467" t="s">
        <v>43</v>
      </c>
      <c r="F9467" t="s">
        <v>86</v>
      </c>
      <c r="G9467" s="5">
        <v>2300</v>
      </c>
      <c r="H9467" t="s">
        <v>42</v>
      </c>
      <c r="I9467" t="s">
        <v>43</v>
      </c>
      <c r="J9467" t="s">
        <v>45</v>
      </c>
      <c r="K9467" t="s">
        <v>45</v>
      </c>
      <c r="L9467" t="s">
        <v>45</v>
      </c>
      <c r="N9467" s="6">
        <v>2007</v>
      </c>
      <c r="P9467" s="24">
        <v>2027</v>
      </c>
      <c r="R9467" s="7">
        <v>24.434803591809001</v>
      </c>
      <c r="S9467" s="7">
        <v>54.487617015839</v>
      </c>
      <c r="T9467" t="s">
        <v>46</v>
      </c>
      <c r="U9467" t="s">
        <v>35717</v>
      </c>
      <c r="X9467" t="s">
        <v>35717</v>
      </c>
      <c r="Y9467" t="s">
        <v>19854</v>
      </c>
      <c r="Z9467" t="s">
        <v>19864</v>
      </c>
      <c r="AA9467" t="s">
        <v>36018</v>
      </c>
      <c r="AC9467" t="s">
        <v>36019</v>
      </c>
      <c r="AD9467" t="s">
        <v>52</v>
      </c>
      <c r="AE9467" t="s">
        <v>254</v>
      </c>
      <c r="AF9467" t="s">
        <v>52</v>
      </c>
      <c r="AG9467" t="s">
        <v>36020</v>
      </c>
      <c r="AH9467" s="8" t="s">
        <v>36021</v>
      </c>
      <c r="AI9467" t="s">
        <v>36022</v>
      </c>
      <c r="AJ9467" t="s">
        <v>36023</v>
      </c>
    </row>
    <row r="9468" spans="1:36" ht="17.25" hidden="1" customHeight="1" x14ac:dyDescent="0.2">
      <c r="A9468" s="4" t="s">
        <v>36015</v>
      </c>
      <c r="B9468" t="s">
        <v>35673</v>
      </c>
      <c r="C9468" t="s">
        <v>36016</v>
      </c>
      <c r="D9468" t="s">
        <v>36017</v>
      </c>
      <c r="E9468" t="s">
        <v>12813</v>
      </c>
      <c r="F9468" t="s">
        <v>64</v>
      </c>
      <c r="G9468" s="5">
        <v>59</v>
      </c>
      <c r="H9468" t="s">
        <v>42</v>
      </c>
      <c r="I9468" t="s">
        <v>65</v>
      </c>
      <c r="J9468" t="s">
        <v>44</v>
      </c>
      <c r="K9468" t="s">
        <v>45</v>
      </c>
      <c r="L9468" t="s">
        <v>45</v>
      </c>
      <c r="N9468" s="6">
        <v>1979</v>
      </c>
      <c r="R9468" s="7">
        <v>24.434803591809001</v>
      </c>
      <c r="S9468" s="7">
        <v>54.487617015839</v>
      </c>
      <c r="T9468" t="s">
        <v>46</v>
      </c>
      <c r="U9468" t="s">
        <v>35717</v>
      </c>
      <c r="X9468" t="s">
        <v>35717</v>
      </c>
      <c r="Y9468" t="s">
        <v>19854</v>
      </c>
      <c r="Z9468" t="s">
        <v>19864</v>
      </c>
      <c r="AA9468" t="s">
        <v>36024</v>
      </c>
      <c r="AC9468" t="s">
        <v>36025</v>
      </c>
      <c r="AD9468" t="s">
        <v>52</v>
      </c>
      <c r="AE9468" t="s">
        <v>254</v>
      </c>
      <c r="AF9468" t="s">
        <v>52</v>
      </c>
      <c r="AG9468" t="s">
        <v>36026</v>
      </c>
      <c r="AH9468" s="8">
        <v>1154833</v>
      </c>
      <c r="AI9468" t="s">
        <v>36022</v>
      </c>
      <c r="AJ9468" t="s">
        <v>36027</v>
      </c>
    </row>
    <row r="9469" spans="1:36" ht="17.25" hidden="1" customHeight="1" x14ac:dyDescent="0.2">
      <c r="A9469" s="4" t="s">
        <v>36015</v>
      </c>
      <c r="B9469" t="s">
        <v>35673</v>
      </c>
      <c r="C9469" t="s">
        <v>36016</v>
      </c>
      <c r="D9469" t="s">
        <v>36017</v>
      </c>
      <c r="E9469" t="s">
        <v>12819</v>
      </c>
      <c r="F9469" t="s">
        <v>64</v>
      </c>
      <c r="G9469" s="5">
        <v>59</v>
      </c>
      <c r="H9469" t="s">
        <v>42</v>
      </c>
      <c r="I9469" t="s">
        <v>65</v>
      </c>
      <c r="J9469" t="s">
        <v>44</v>
      </c>
      <c r="K9469" t="s">
        <v>45</v>
      </c>
      <c r="L9469" t="s">
        <v>45</v>
      </c>
      <c r="N9469" s="24">
        <v>1979</v>
      </c>
      <c r="R9469" s="7">
        <v>24.434803591809001</v>
      </c>
      <c r="S9469" s="7">
        <v>54.487617015839</v>
      </c>
      <c r="T9469" t="s">
        <v>46</v>
      </c>
      <c r="U9469" t="s">
        <v>35717</v>
      </c>
      <c r="X9469" t="s">
        <v>35717</v>
      </c>
      <c r="Y9469" t="s">
        <v>19854</v>
      </c>
      <c r="Z9469" t="s">
        <v>19864</v>
      </c>
      <c r="AA9469" t="s">
        <v>36024</v>
      </c>
      <c r="AC9469" t="s">
        <v>36025</v>
      </c>
      <c r="AD9469" t="s">
        <v>52</v>
      </c>
      <c r="AE9469" t="s">
        <v>254</v>
      </c>
      <c r="AF9469" t="s">
        <v>52</v>
      </c>
      <c r="AG9469" t="s">
        <v>36026</v>
      </c>
      <c r="AH9469" s="8">
        <v>1154834</v>
      </c>
      <c r="AI9469" t="s">
        <v>36022</v>
      </c>
      <c r="AJ9469" t="s">
        <v>36028</v>
      </c>
    </row>
    <row r="9470" spans="1:36" ht="17.25" hidden="1" customHeight="1" x14ac:dyDescent="0.2">
      <c r="A9470" s="4" t="s">
        <v>36015</v>
      </c>
      <c r="B9470" t="s">
        <v>35673</v>
      </c>
      <c r="C9470" t="s">
        <v>36016</v>
      </c>
      <c r="D9470" t="s">
        <v>36017</v>
      </c>
      <c r="E9470" t="s">
        <v>719</v>
      </c>
      <c r="F9470" t="s">
        <v>64</v>
      </c>
      <c r="G9470" s="5">
        <v>60</v>
      </c>
      <c r="H9470" t="s">
        <v>42</v>
      </c>
      <c r="I9470" t="s">
        <v>240</v>
      </c>
      <c r="J9470" t="s">
        <v>45</v>
      </c>
      <c r="K9470" t="s">
        <v>45</v>
      </c>
      <c r="L9470" t="s">
        <v>45</v>
      </c>
      <c r="N9470" s="6">
        <v>1981</v>
      </c>
      <c r="R9470" s="7">
        <v>24.434803591809001</v>
      </c>
      <c r="S9470" s="7">
        <v>54.487617015839</v>
      </c>
      <c r="T9470" t="s">
        <v>46</v>
      </c>
      <c r="U9470" t="s">
        <v>35717</v>
      </c>
      <c r="X9470" t="s">
        <v>35717</v>
      </c>
      <c r="Y9470" t="s">
        <v>19854</v>
      </c>
      <c r="Z9470" t="s">
        <v>19864</v>
      </c>
      <c r="AA9470" t="s">
        <v>36029</v>
      </c>
      <c r="AC9470" t="s">
        <v>36025</v>
      </c>
      <c r="AD9470" t="s">
        <v>52</v>
      </c>
      <c r="AE9470" t="s">
        <v>254</v>
      </c>
      <c r="AF9470" t="s">
        <v>52</v>
      </c>
      <c r="AG9470" t="s">
        <v>36020</v>
      </c>
      <c r="AH9470" s="8">
        <v>1154837</v>
      </c>
      <c r="AI9470" t="s">
        <v>36022</v>
      </c>
      <c r="AJ9470" t="s">
        <v>36030</v>
      </c>
    </row>
    <row r="9471" spans="1:36" ht="17.25" hidden="1" customHeight="1" x14ac:dyDescent="0.2">
      <c r="A9471" s="4" t="s">
        <v>36015</v>
      </c>
      <c r="B9471" t="s">
        <v>35673</v>
      </c>
      <c r="C9471" t="s">
        <v>36016</v>
      </c>
      <c r="D9471" t="s">
        <v>36017</v>
      </c>
      <c r="E9471" t="s">
        <v>726</v>
      </c>
      <c r="F9471" t="s">
        <v>64</v>
      </c>
      <c r="G9471" s="5">
        <v>60</v>
      </c>
      <c r="H9471" t="s">
        <v>42</v>
      </c>
      <c r="I9471" t="s">
        <v>240</v>
      </c>
      <c r="J9471" t="s">
        <v>45</v>
      </c>
      <c r="K9471" t="s">
        <v>45</v>
      </c>
      <c r="L9471" t="s">
        <v>45</v>
      </c>
      <c r="N9471" s="6">
        <v>1981</v>
      </c>
      <c r="R9471" s="7">
        <v>24.434803591809001</v>
      </c>
      <c r="S9471" s="7">
        <v>54.487617015839</v>
      </c>
      <c r="T9471" t="s">
        <v>46</v>
      </c>
      <c r="U9471" t="s">
        <v>35717</v>
      </c>
      <c r="X9471" t="s">
        <v>35717</v>
      </c>
      <c r="Y9471" t="s">
        <v>19854</v>
      </c>
      <c r="Z9471" t="s">
        <v>19864</v>
      </c>
      <c r="AA9471" t="s">
        <v>36029</v>
      </c>
      <c r="AC9471" t="s">
        <v>36025</v>
      </c>
      <c r="AD9471" t="s">
        <v>52</v>
      </c>
      <c r="AE9471" t="s">
        <v>254</v>
      </c>
      <c r="AF9471" t="s">
        <v>52</v>
      </c>
      <c r="AG9471" t="s">
        <v>36020</v>
      </c>
      <c r="AH9471" s="8">
        <v>1154838</v>
      </c>
      <c r="AI9471" t="s">
        <v>36022</v>
      </c>
      <c r="AJ9471" t="s">
        <v>36031</v>
      </c>
    </row>
    <row r="9472" spans="1:36" ht="17.25" hidden="1" customHeight="1" x14ac:dyDescent="0.2">
      <c r="A9472" s="4" t="s">
        <v>36015</v>
      </c>
      <c r="B9472" t="s">
        <v>35673</v>
      </c>
      <c r="C9472" t="s">
        <v>36016</v>
      </c>
      <c r="D9472" t="s">
        <v>36017</v>
      </c>
      <c r="E9472" t="s">
        <v>728</v>
      </c>
      <c r="F9472" t="s">
        <v>64</v>
      </c>
      <c r="G9472" s="5">
        <v>60</v>
      </c>
      <c r="H9472" t="s">
        <v>42</v>
      </c>
      <c r="I9472" t="s">
        <v>240</v>
      </c>
      <c r="J9472" t="s">
        <v>45</v>
      </c>
      <c r="K9472" t="s">
        <v>45</v>
      </c>
      <c r="L9472" t="s">
        <v>45</v>
      </c>
      <c r="N9472" s="6">
        <v>1981</v>
      </c>
      <c r="R9472" s="7">
        <v>24.434803591809001</v>
      </c>
      <c r="S9472" s="7">
        <v>54.487617015839</v>
      </c>
      <c r="T9472" t="s">
        <v>46</v>
      </c>
      <c r="U9472" t="s">
        <v>35717</v>
      </c>
      <c r="X9472" t="s">
        <v>35717</v>
      </c>
      <c r="Y9472" t="s">
        <v>19854</v>
      </c>
      <c r="Z9472" t="s">
        <v>19864</v>
      </c>
      <c r="AA9472" t="s">
        <v>36029</v>
      </c>
      <c r="AC9472" t="s">
        <v>36025</v>
      </c>
      <c r="AD9472" t="s">
        <v>52</v>
      </c>
      <c r="AE9472" t="s">
        <v>254</v>
      </c>
      <c r="AF9472" t="s">
        <v>52</v>
      </c>
      <c r="AG9472" t="s">
        <v>36020</v>
      </c>
      <c r="AH9472" s="27">
        <v>1154839</v>
      </c>
      <c r="AI9472" t="s">
        <v>36022</v>
      </c>
      <c r="AJ9472" t="s">
        <v>36032</v>
      </c>
    </row>
    <row r="9473" spans="1:36" ht="17.25" hidden="1" customHeight="1" x14ac:dyDescent="0.2">
      <c r="A9473" s="4" t="s">
        <v>36015</v>
      </c>
      <c r="B9473" t="s">
        <v>35673</v>
      </c>
      <c r="C9473" t="s">
        <v>36016</v>
      </c>
      <c r="D9473" t="s">
        <v>36017</v>
      </c>
      <c r="E9473" t="s">
        <v>730</v>
      </c>
      <c r="F9473" t="s">
        <v>64</v>
      </c>
      <c r="G9473" s="5">
        <v>60</v>
      </c>
      <c r="H9473" t="s">
        <v>42</v>
      </c>
      <c r="I9473" t="s">
        <v>240</v>
      </c>
      <c r="J9473" t="s">
        <v>45</v>
      </c>
      <c r="K9473" t="s">
        <v>45</v>
      </c>
      <c r="L9473" t="s">
        <v>45</v>
      </c>
      <c r="N9473" s="6">
        <v>1981</v>
      </c>
      <c r="R9473" s="7">
        <v>24.434803591809001</v>
      </c>
      <c r="S9473" s="7">
        <v>54.487617015839</v>
      </c>
      <c r="T9473" t="s">
        <v>46</v>
      </c>
      <c r="U9473" t="s">
        <v>35717</v>
      </c>
      <c r="X9473" t="s">
        <v>35717</v>
      </c>
      <c r="Y9473" t="s">
        <v>19854</v>
      </c>
      <c r="Z9473" t="s">
        <v>19864</v>
      </c>
      <c r="AA9473" t="s">
        <v>36029</v>
      </c>
      <c r="AC9473" t="s">
        <v>36025</v>
      </c>
      <c r="AD9473" t="s">
        <v>52</v>
      </c>
      <c r="AE9473" t="s">
        <v>254</v>
      </c>
      <c r="AF9473" t="s">
        <v>52</v>
      </c>
      <c r="AG9473" t="s">
        <v>36020</v>
      </c>
      <c r="AH9473" s="8">
        <v>1154840</v>
      </c>
      <c r="AI9473" t="s">
        <v>36022</v>
      </c>
      <c r="AJ9473" t="s">
        <v>36033</v>
      </c>
    </row>
    <row r="9474" spans="1:36" ht="17.25" hidden="1" customHeight="1" x14ac:dyDescent="0.2">
      <c r="A9474" s="4" t="s">
        <v>36015</v>
      </c>
      <c r="B9474" t="s">
        <v>35673</v>
      </c>
      <c r="C9474" t="s">
        <v>36016</v>
      </c>
      <c r="D9474" t="s">
        <v>36017</v>
      </c>
      <c r="E9474" t="s">
        <v>1673</v>
      </c>
      <c r="F9474" t="s">
        <v>64</v>
      </c>
      <c r="G9474" s="5">
        <v>60</v>
      </c>
      <c r="H9474" t="s">
        <v>42</v>
      </c>
      <c r="I9474" t="s">
        <v>240</v>
      </c>
      <c r="J9474" t="s">
        <v>45</v>
      </c>
      <c r="K9474" t="s">
        <v>45</v>
      </c>
      <c r="L9474" t="s">
        <v>45</v>
      </c>
      <c r="N9474" s="6">
        <v>1981</v>
      </c>
      <c r="R9474" s="7">
        <v>24.434803591809001</v>
      </c>
      <c r="S9474" s="7">
        <v>54.487617015839</v>
      </c>
      <c r="T9474" t="s">
        <v>46</v>
      </c>
      <c r="U9474" t="s">
        <v>35717</v>
      </c>
      <c r="X9474" t="s">
        <v>35717</v>
      </c>
      <c r="Y9474" t="s">
        <v>19854</v>
      </c>
      <c r="Z9474" t="s">
        <v>19864</v>
      </c>
      <c r="AA9474" t="s">
        <v>36029</v>
      </c>
      <c r="AC9474" t="s">
        <v>36025</v>
      </c>
      <c r="AD9474" t="s">
        <v>52</v>
      </c>
      <c r="AE9474" t="s">
        <v>254</v>
      </c>
      <c r="AF9474" t="s">
        <v>52</v>
      </c>
      <c r="AG9474" t="s">
        <v>36020</v>
      </c>
      <c r="AH9474" s="8">
        <v>1154841</v>
      </c>
      <c r="AI9474" t="s">
        <v>36022</v>
      </c>
      <c r="AJ9474" t="s">
        <v>36034</v>
      </c>
    </row>
    <row r="9475" spans="1:36" ht="17.25" hidden="1" customHeight="1" x14ac:dyDescent="0.2">
      <c r="A9475" s="4" t="s">
        <v>36015</v>
      </c>
      <c r="B9475" t="s">
        <v>35673</v>
      </c>
      <c r="C9475" t="s">
        <v>36016</v>
      </c>
      <c r="D9475" t="s">
        <v>36017</v>
      </c>
      <c r="E9475" t="s">
        <v>1675</v>
      </c>
      <c r="F9475" t="s">
        <v>64</v>
      </c>
      <c r="G9475" s="5">
        <v>60</v>
      </c>
      <c r="H9475" t="s">
        <v>42</v>
      </c>
      <c r="I9475" t="s">
        <v>240</v>
      </c>
      <c r="J9475" t="s">
        <v>45</v>
      </c>
      <c r="K9475" t="s">
        <v>45</v>
      </c>
      <c r="L9475" t="s">
        <v>45</v>
      </c>
      <c r="N9475" s="6">
        <v>1981</v>
      </c>
      <c r="R9475" s="7">
        <v>24.434803591809001</v>
      </c>
      <c r="S9475" s="7">
        <v>54.487617015839</v>
      </c>
      <c r="T9475" t="s">
        <v>46</v>
      </c>
      <c r="U9475" t="s">
        <v>35717</v>
      </c>
      <c r="X9475" t="s">
        <v>35717</v>
      </c>
      <c r="Y9475" t="s">
        <v>19854</v>
      </c>
      <c r="Z9475" t="s">
        <v>19864</v>
      </c>
      <c r="AA9475" t="s">
        <v>36029</v>
      </c>
      <c r="AC9475" t="s">
        <v>36025</v>
      </c>
      <c r="AD9475" t="s">
        <v>52</v>
      </c>
      <c r="AE9475" t="s">
        <v>254</v>
      </c>
      <c r="AF9475" t="s">
        <v>52</v>
      </c>
      <c r="AG9475" t="s">
        <v>36020</v>
      </c>
      <c r="AH9475" s="8">
        <v>1154842</v>
      </c>
      <c r="AI9475" t="s">
        <v>36022</v>
      </c>
      <c r="AJ9475" t="s">
        <v>36035</v>
      </c>
    </row>
    <row r="9476" spans="1:36" ht="17.25" hidden="1" customHeight="1" x14ac:dyDescent="0.2">
      <c r="A9476" s="4" t="s">
        <v>36015</v>
      </c>
      <c r="B9476" t="s">
        <v>35673</v>
      </c>
      <c r="C9476" t="s">
        <v>36016</v>
      </c>
      <c r="D9476" t="s">
        <v>36017</v>
      </c>
      <c r="E9476" t="s">
        <v>13455</v>
      </c>
      <c r="F9476" t="s">
        <v>64</v>
      </c>
      <c r="G9476" s="5">
        <v>150</v>
      </c>
      <c r="H9476" t="s">
        <v>42</v>
      </c>
      <c r="I9476" t="s">
        <v>240</v>
      </c>
      <c r="J9476" t="s">
        <v>45</v>
      </c>
      <c r="K9476" t="s">
        <v>45</v>
      </c>
      <c r="L9476" t="s">
        <v>45</v>
      </c>
      <c r="N9476" s="6">
        <v>1998</v>
      </c>
      <c r="R9476" s="7">
        <v>24.434803591809001</v>
      </c>
      <c r="S9476" s="7">
        <v>54.487617015839</v>
      </c>
      <c r="T9476" t="s">
        <v>46</v>
      </c>
      <c r="U9476" t="s">
        <v>35717</v>
      </c>
      <c r="X9476" t="s">
        <v>35717</v>
      </c>
      <c r="Y9476" t="s">
        <v>19854</v>
      </c>
      <c r="Z9476" t="s">
        <v>19864</v>
      </c>
      <c r="AA9476" t="s">
        <v>36029</v>
      </c>
      <c r="AC9476" t="s">
        <v>36025</v>
      </c>
      <c r="AD9476" t="s">
        <v>52</v>
      </c>
      <c r="AE9476" t="s">
        <v>254</v>
      </c>
      <c r="AF9476" t="s">
        <v>52</v>
      </c>
      <c r="AG9476" t="s">
        <v>36020</v>
      </c>
      <c r="AH9476" s="8">
        <v>1154843</v>
      </c>
      <c r="AI9476" t="s">
        <v>36022</v>
      </c>
      <c r="AJ9476" t="s">
        <v>36036</v>
      </c>
    </row>
    <row r="9477" spans="1:36" ht="17.25" hidden="1" customHeight="1" x14ac:dyDescent="0.2">
      <c r="A9477" s="4" t="s">
        <v>36015</v>
      </c>
      <c r="B9477" t="s">
        <v>35673</v>
      </c>
      <c r="C9477" t="s">
        <v>36016</v>
      </c>
      <c r="D9477" t="s">
        <v>36017</v>
      </c>
      <c r="E9477" t="s">
        <v>29820</v>
      </c>
      <c r="F9477" t="s">
        <v>64</v>
      </c>
      <c r="G9477" s="5">
        <v>150</v>
      </c>
      <c r="H9477" t="s">
        <v>42</v>
      </c>
      <c r="I9477" t="s">
        <v>240</v>
      </c>
      <c r="J9477" t="s">
        <v>45</v>
      </c>
      <c r="K9477" t="s">
        <v>45</v>
      </c>
      <c r="L9477" t="s">
        <v>45</v>
      </c>
      <c r="N9477" s="6">
        <v>1998</v>
      </c>
      <c r="R9477" s="7">
        <v>24.434803591809001</v>
      </c>
      <c r="S9477" s="7">
        <v>54.487617015839</v>
      </c>
      <c r="T9477" t="s">
        <v>46</v>
      </c>
      <c r="U9477" t="s">
        <v>35717</v>
      </c>
      <c r="X9477" t="s">
        <v>35717</v>
      </c>
      <c r="Y9477" t="s">
        <v>19854</v>
      </c>
      <c r="Z9477" t="s">
        <v>19864</v>
      </c>
      <c r="AA9477" t="s">
        <v>36029</v>
      </c>
      <c r="AC9477" t="s">
        <v>36025</v>
      </c>
      <c r="AD9477" t="s">
        <v>52</v>
      </c>
      <c r="AE9477" t="s">
        <v>254</v>
      </c>
      <c r="AF9477" t="s">
        <v>52</v>
      </c>
      <c r="AG9477" t="s">
        <v>36020</v>
      </c>
      <c r="AH9477" s="8">
        <v>1154844</v>
      </c>
      <c r="AI9477" t="s">
        <v>36022</v>
      </c>
      <c r="AJ9477" t="s">
        <v>36037</v>
      </c>
    </row>
    <row r="9478" spans="1:36" ht="17.25" hidden="1" customHeight="1" x14ac:dyDescent="0.2">
      <c r="A9478" s="4" t="s">
        <v>36038</v>
      </c>
      <c r="B9478" t="s">
        <v>35673</v>
      </c>
      <c r="C9478" t="s">
        <v>36039</v>
      </c>
      <c r="D9478" t="s">
        <v>36040</v>
      </c>
      <c r="E9478" t="s">
        <v>3343</v>
      </c>
      <c r="F9478" t="s">
        <v>86</v>
      </c>
      <c r="G9478" s="5">
        <v>92.6</v>
      </c>
      <c r="H9478" t="s">
        <v>42</v>
      </c>
      <c r="I9478" t="s">
        <v>65</v>
      </c>
      <c r="J9478" t="s">
        <v>45</v>
      </c>
      <c r="K9478" t="s">
        <v>45</v>
      </c>
      <c r="L9478" t="s">
        <v>45</v>
      </c>
      <c r="N9478" s="6">
        <v>1998</v>
      </c>
      <c r="R9478" s="7">
        <v>25.373200000000001</v>
      </c>
      <c r="S9478" s="7">
        <v>55.461100000000002</v>
      </c>
      <c r="T9478" t="s">
        <v>46</v>
      </c>
      <c r="U9478" t="s">
        <v>35807</v>
      </c>
      <c r="X9478" t="s">
        <v>35807</v>
      </c>
      <c r="Y9478" t="s">
        <v>19854</v>
      </c>
      <c r="Z9478" t="s">
        <v>19864</v>
      </c>
      <c r="AA9478" t="s">
        <v>36041</v>
      </c>
      <c r="AD9478" t="s">
        <v>52</v>
      </c>
      <c r="AE9478" t="s">
        <v>131</v>
      </c>
      <c r="AF9478" t="s">
        <v>52</v>
      </c>
      <c r="AG9478" t="s">
        <v>36042</v>
      </c>
      <c r="AH9478" s="8">
        <v>1164088</v>
      </c>
      <c r="AI9478" t="s">
        <v>36043</v>
      </c>
      <c r="AJ9478" t="s">
        <v>36044</v>
      </c>
    </row>
    <row r="9479" spans="1:36" ht="17.25" hidden="1" customHeight="1" x14ac:dyDescent="0.2">
      <c r="A9479" s="4" t="s">
        <v>36038</v>
      </c>
      <c r="B9479" t="s">
        <v>35673</v>
      </c>
      <c r="C9479" t="s">
        <v>36039</v>
      </c>
      <c r="D9479" t="s">
        <v>36040</v>
      </c>
      <c r="E9479" t="s">
        <v>3345</v>
      </c>
      <c r="F9479" t="s">
        <v>86</v>
      </c>
      <c r="G9479" s="5">
        <v>92.6</v>
      </c>
      <c r="H9479" t="s">
        <v>42</v>
      </c>
      <c r="I9479" t="s">
        <v>65</v>
      </c>
      <c r="J9479" t="s">
        <v>45</v>
      </c>
      <c r="K9479" t="s">
        <v>45</v>
      </c>
      <c r="L9479" t="s">
        <v>45</v>
      </c>
      <c r="N9479" s="6">
        <v>2001</v>
      </c>
      <c r="R9479" s="7">
        <v>25.373200000000001</v>
      </c>
      <c r="S9479" s="7">
        <v>55.461100000000002</v>
      </c>
      <c r="T9479" t="s">
        <v>46</v>
      </c>
      <c r="U9479" t="s">
        <v>35807</v>
      </c>
      <c r="X9479" t="s">
        <v>35807</v>
      </c>
      <c r="Y9479" t="s">
        <v>19854</v>
      </c>
      <c r="Z9479" t="s">
        <v>19864</v>
      </c>
      <c r="AA9479" t="s">
        <v>36041</v>
      </c>
      <c r="AD9479" t="s">
        <v>52</v>
      </c>
      <c r="AE9479" t="s">
        <v>131</v>
      </c>
      <c r="AF9479" t="s">
        <v>52</v>
      </c>
      <c r="AG9479" t="s">
        <v>36042</v>
      </c>
      <c r="AH9479" s="8">
        <v>1164089</v>
      </c>
      <c r="AI9479" t="s">
        <v>36043</v>
      </c>
      <c r="AJ9479" t="s">
        <v>36045</v>
      </c>
    </row>
    <row r="9480" spans="1:36" ht="17.25" hidden="1" customHeight="1" x14ac:dyDescent="0.2">
      <c r="A9480" s="4" t="s">
        <v>36038</v>
      </c>
      <c r="B9480" t="s">
        <v>35673</v>
      </c>
      <c r="C9480" t="s">
        <v>36039</v>
      </c>
      <c r="D9480" t="s">
        <v>36040</v>
      </c>
      <c r="E9480" t="s">
        <v>36046</v>
      </c>
      <c r="F9480" t="s">
        <v>86</v>
      </c>
      <c r="G9480" s="5">
        <v>92.6</v>
      </c>
      <c r="H9480" t="s">
        <v>42</v>
      </c>
      <c r="I9480" t="s">
        <v>65</v>
      </c>
      <c r="J9480" t="s">
        <v>45</v>
      </c>
      <c r="K9480" t="s">
        <v>45</v>
      </c>
      <c r="L9480" t="s">
        <v>45</v>
      </c>
      <c r="N9480" s="6">
        <v>2001</v>
      </c>
      <c r="O9480" s="25"/>
      <c r="R9480" s="7">
        <v>25.373200000000001</v>
      </c>
      <c r="S9480" s="7">
        <v>55.461100000000002</v>
      </c>
      <c r="T9480" t="s">
        <v>46</v>
      </c>
      <c r="U9480" t="s">
        <v>35807</v>
      </c>
      <c r="X9480" t="s">
        <v>35807</v>
      </c>
      <c r="Y9480" t="s">
        <v>19854</v>
      </c>
      <c r="Z9480" t="s">
        <v>19864</v>
      </c>
      <c r="AA9480" t="s">
        <v>36041</v>
      </c>
      <c r="AD9480" t="s">
        <v>52</v>
      </c>
      <c r="AE9480" t="s">
        <v>131</v>
      </c>
      <c r="AF9480" t="s">
        <v>52</v>
      </c>
      <c r="AG9480" t="s">
        <v>36042</v>
      </c>
      <c r="AH9480" s="8">
        <v>1181500</v>
      </c>
      <c r="AI9480" t="s">
        <v>36043</v>
      </c>
      <c r="AJ9480" t="s">
        <v>36047</v>
      </c>
    </row>
    <row r="9481" spans="1:36" ht="17.25" hidden="1" customHeight="1" x14ac:dyDescent="0.2">
      <c r="A9481" s="4" t="s">
        <v>36038</v>
      </c>
      <c r="B9481" t="s">
        <v>35673</v>
      </c>
      <c r="C9481" t="s">
        <v>36039</v>
      </c>
      <c r="D9481" t="s">
        <v>36040</v>
      </c>
      <c r="E9481" t="s">
        <v>36048</v>
      </c>
      <c r="F9481" t="s">
        <v>86</v>
      </c>
      <c r="G9481" s="5">
        <v>92.6</v>
      </c>
      <c r="H9481" t="s">
        <v>42</v>
      </c>
      <c r="I9481" t="s">
        <v>65</v>
      </c>
      <c r="J9481" t="s">
        <v>45</v>
      </c>
      <c r="K9481" t="s">
        <v>45</v>
      </c>
      <c r="L9481" t="s">
        <v>45</v>
      </c>
      <c r="N9481" s="6">
        <v>2001</v>
      </c>
      <c r="R9481" s="7">
        <v>25.373200000000001</v>
      </c>
      <c r="S9481" s="7">
        <v>55.461100000000002</v>
      </c>
      <c r="T9481" t="s">
        <v>46</v>
      </c>
      <c r="U9481" t="s">
        <v>35807</v>
      </c>
      <c r="X9481" t="s">
        <v>35807</v>
      </c>
      <c r="Y9481" t="s">
        <v>19854</v>
      </c>
      <c r="Z9481" t="s">
        <v>19864</v>
      </c>
      <c r="AA9481" t="s">
        <v>36041</v>
      </c>
      <c r="AD9481" t="s">
        <v>52</v>
      </c>
      <c r="AE9481" t="s">
        <v>131</v>
      </c>
      <c r="AF9481" t="s">
        <v>52</v>
      </c>
      <c r="AG9481" t="s">
        <v>36042</v>
      </c>
      <c r="AH9481" s="8">
        <v>1181501</v>
      </c>
      <c r="AI9481" t="s">
        <v>36043</v>
      </c>
      <c r="AJ9481" t="s">
        <v>36049</v>
      </c>
    </row>
    <row r="9482" spans="1:36" ht="17.25" hidden="1" customHeight="1" x14ac:dyDescent="0.2">
      <c r="A9482" s="4" t="s">
        <v>36038</v>
      </c>
      <c r="B9482" t="s">
        <v>35673</v>
      </c>
      <c r="C9482" t="s">
        <v>36039</v>
      </c>
      <c r="D9482" t="s">
        <v>36040</v>
      </c>
      <c r="E9482" t="s">
        <v>36050</v>
      </c>
      <c r="F9482" t="s">
        <v>86</v>
      </c>
      <c r="G9482" s="5">
        <v>92.6</v>
      </c>
      <c r="H9482" t="s">
        <v>42</v>
      </c>
      <c r="I9482" t="s">
        <v>65</v>
      </c>
      <c r="J9482" t="s">
        <v>45</v>
      </c>
      <c r="K9482" t="s">
        <v>45</v>
      </c>
      <c r="L9482" t="s">
        <v>45</v>
      </c>
      <c r="N9482" s="6">
        <v>2001</v>
      </c>
      <c r="R9482" s="7">
        <v>25.373200000000001</v>
      </c>
      <c r="S9482" s="7">
        <v>55.461100000000002</v>
      </c>
      <c r="T9482" t="s">
        <v>46</v>
      </c>
      <c r="U9482" t="s">
        <v>35807</v>
      </c>
      <c r="X9482" t="s">
        <v>35807</v>
      </c>
      <c r="Y9482" t="s">
        <v>19854</v>
      </c>
      <c r="Z9482" t="s">
        <v>19864</v>
      </c>
      <c r="AA9482" t="s">
        <v>36041</v>
      </c>
      <c r="AD9482" t="s">
        <v>52</v>
      </c>
      <c r="AE9482" t="s">
        <v>131</v>
      </c>
      <c r="AF9482" t="s">
        <v>52</v>
      </c>
      <c r="AG9482" t="s">
        <v>36042</v>
      </c>
      <c r="AH9482" s="8">
        <v>1181502</v>
      </c>
      <c r="AI9482" t="s">
        <v>36043</v>
      </c>
      <c r="AJ9482" t="s">
        <v>36051</v>
      </c>
    </row>
    <row r="9483" spans="1:36" ht="17.25" hidden="1" customHeight="1" x14ac:dyDescent="0.2">
      <c r="A9483" s="4" t="s">
        <v>36038</v>
      </c>
      <c r="B9483" t="s">
        <v>35673</v>
      </c>
      <c r="C9483" t="s">
        <v>36039</v>
      </c>
      <c r="D9483" t="s">
        <v>36040</v>
      </c>
      <c r="E9483" t="s">
        <v>36052</v>
      </c>
      <c r="F9483" t="s">
        <v>86</v>
      </c>
      <c r="G9483" s="5">
        <v>92.6</v>
      </c>
      <c r="H9483" t="s">
        <v>42</v>
      </c>
      <c r="I9483" t="s">
        <v>65</v>
      </c>
      <c r="J9483" t="s">
        <v>45</v>
      </c>
      <c r="K9483" t="s">
        <v>45</v>
      </c>
      <c r="L9483" t="s">
        <v>45</v>
      </c>
      <c r="N9483" s="6">
        <v>2001</v>
      </c>
      <c r="R9483" s="7">
        <v>25.373200000000001</v>
      </c>
      <c r="S9483" s="7">
        <v>55.461100000000002</v>
      </c>
      <c r="T9483" t="s">
        <v>46</v>
      </c>
      <c r="U9483" t="s">
        <v>35807</v>
      </c>
      <c r="X9483" t="s">
        <v>35807</v>
      </c>
      <c r="Y9483" t="s">
        <v>19854</v>
      </c>
      <c r="Z9483" t="s">
        <v>19864</v>
      </c>
      <c r="AA9483" t="s">
        <v>36041</v>
      </c>
      <c r="AD9483" t="s">
        <v>52</v>
      </c>
      <c r="AE9483" t="s">
        <v>131</v>
      </c>
      <c r="AF9483" t="s">
        <v>52</v>
      </c>
      <c r="AG9483" t="s">
        <v>36042</v>
      </c>
      <c r="AH9483" s="8">
        <v>1181503</v>
      </c>
      <c r="AI9483" t="s">
        <v>36043</v>
      </c>
      <c r="AJ9483" t="s">
        <v>36053</v>
      </c>
    </row>
    <row r="9484" spans="1:36" ht="17.25" hidden="1" customHeight="1" x14ac:dyDescent="0.2">
      <c r="A9484" s="4" t="s">
        <v>36038</v>
      </c>
      <c r="B9484" t="s">
        <v>35673</v>
      </c>
      <c r="C9484" t="s">
        <v>36039</v>
      </c>
      <c r="D9484" t="s">
        <v>36040</v>
      </c>
      <c r="E9484" t="s">
        <v>36054</v>
      </c>
      <c r="F9484" t="s">
        <v>86</v>
      </c>
      <c r="G9484" s="5">
        <v>100</v>
      </c>
      <c r="H9484" t="s">
        <v>42</v>
      </c>
      <c r="I9484" t="s">
        <v>65</v>
      </c>
      <c r="J9484" t="s">
        <v>45</v>
      </c>
      <c r="K9484" t="s">
        <v>45</v>
      </c>
      <c r="L9484" t="s">
        <v>45</v>
      </c>
      <c r="N9484" s="6">
        <v>2003</v>
      </c>
      <c r="R9484" s="7">
        <v>25.373200000000001</v>
      </c>
      <c r="S9484" s="7">
        <v>55.461100000000002</v>
      </c>
      <c r="T9484" t="s">
        <v>46</v>
      </c>
      <c r="U9484" t="s">
        <v>35807</v>
      </c>
      <c r="X9484" t="s">
        <v>35807</v>
      </c>
      <c r="Y9484" t="s">
        <v>19854</v>
      </c>
      <c r="Z9484" t="s">
        <v>19864</v>
      </c>
      <c r="AA9484" t="s">
        <v>36041</v>
      </c>
      <c r="AD9484" t="s">
        <v>52</v>
      </c>
      <c r="AE9484" t="s">
        <v>131</v>
      </c>
      <c r="AF9484" t="s">
        <v>52</v>
      </c>
      <c r="AG9484" t="s">
        <v>36042</v>
      </c>
      <c r="AH9484" s="8">
        <v>1196462</v>
      </c>
      <c r="AI9484" t="s">
        <v>36043</v>
      </c>
      <c r="AJ9484" t="s">
        <v>36055</v>
      </c>
    </row>
    <row r="9485" spans="1:36" ht="17.25" hidden="1" customHeight="1" x14ac:dyDescent="0.2">
      <c r="A9485" s="4" t="s">
        <v>36038</v>
      </c>
      <c r="B9485" t="s">
        <v>35673</v>
      </c>
      <c r="C9485" t="s">
        <v>36039</v>
      </c>
      <c r="D9485" t="s">
        <v>36040</v>
      </c>
      <c r="E9485" t="s">
        <v>36056</v>
      </c>
      <c r="F9485" t="s">
        <v>86</v>
      </c>
      <c r="G9485" s="5">
        <v>100</v>
      </c>
      <c r="H9485" t="s">
        <v>42</v>
      </c>
      <c r="I9485" t="s">
        <v>65</v>
      </c>
      <c r="J9485" t="s">
        <v>45</v>
      </c>
      <c r="K9485" t="s">
        <v>45</v>
      </c>
      <c r="L9485" t="s">
        <v>45</v>
      </c>
      <c r="N9485" s="6">
        <v>2003</v>
      </c>
      <c r="R9485" s="7">
        <v>25.373200000000001</v>
      </c>
      <c r="S9485" s="7">
        <v>55.461100000000002</v>
      </c>
      <c r="T9485" t="s">
        <v>46</v>
      </c>
      <c r="U9485" t="s">
        <v>35807</v>
      </c>
      <c r="X9485" t="s">
        <v>35807</v>
      </c>
      <c r="Y9485" t="s">
        <v>19854</v>
      </c>
      <c r="Z9485" t="s">
        <v>19864</v>
      </c>
      <c r="AA9485" t="s">
        <v>36041</v>
      </c>
      <c r="AD9485" t="s">
        <v>52</v>
      </c>
      <c r="AE9485" t="s">
        <v>131</v>
      </c>
      <c r="AF9485" t="s">
        <v>52</v>
      </c>
      <c r="AG9485" t="s">
        <v>36042</v>
      </c>
      <c r="AH9485" s="8">
        <v>1194057</v>
      </c>
      <c r="AI9485" t="s">
        <v>36043</v>
      </c>
      <c r="AJ9485" t="s">
        <v>36057</v>
      </c>
    </row>
    <row r="9486" spans="1:36" ht="17.25" hidden="1" customHeight="1" x14ac:dyDescent="0.2">
      <c r="A9486" s="4" t="s">
        <v>36038</v>
      </c>
      <c r="B9486" t="s">
        <v>35673</v>
      </c>
      <c r="C9486" t="s">
        <v>36039</v>
      </c>
      <c r="D9486" t="s">
        <v>36040</v>
      </c>
      <c r="E9486" t="s">
        <v>36058</v>
      </c>
      <c r="F9486" t="s">
        <v>86</v>
      </c>
      <c r="G9486" s="5">
        <v>100</v>
      </c>
      <c r="H9486" t="s">
        <v>42</v>
      </c>
      <c r="I9486" t="s">
        <v>65</v>
      </c>
      <c r="J9486" t="s">
        <v>45</v>
      </c>
      <c r="K9486" t="s">
        <v>45</v>
      </c>
      <c r="L9486" t="s">
        <v>45</v>
      </c>
      <c r="N9486" s="6">
        <v>2003</v>
      </c>
      <c r="R9486" s="7">
        <v>25.373200000000001</v>
      </c>
      <c r="S9486" s="7">
        <v>55.461100000000002</v>
      </c>
      <c r="T9486" t="s">
        <v>46</v>
      </c>
      <c r="U9486" t="s">
        <v>35807</v>
      </c>
      <c r="X9486" t="s">
        <v>35807</v>
      </c>
      <c r="Y9486" t="s">
        <v>19854</v>
      </c>
      <c r="Z9486" t="s">
        <v>19864</v>
      </c>
      <c r="AA9486" t="s">
        <v>36041</v>
      </c>
      <c r="AD9486" t="s">
        <v>52</v>
      </c>
      <c r="AE9486" t="s">
        <v>131</v>
      </c>
      <c r="AF9486" t="s">
        <v>52</v>
      </c>
      <c r="AG9486" t="s">
        <v>36042</v>
      </c>
      <c r="AI9486" t="s">
        <v>36043</v>
      </c>
      <c r="AJ9486" t="s">
        <v>36059</v>
      </c>
    </row>
    <row r="9487" spans="1:36" ht="17.25" hidden="1" customHeight="1" x14ac:dyDescent="0.2">
      <c r="A9487" s="4" t="s">
        <v>36079</v>
      </c>
      <c r="B9487" t="s">
        <v>36072</v>
      </c>
      <c r="C9487" t="s">
        <v>36080</v>
      </c>
      <c r="D9487" t="s">
        <v>36081</v>
      </c>
      <c r="E9487" t="s">
        <v>40</v>
      </c>
      <c r="F9487" t="s">
        <v>86</v>
      </c>
      <c r="G9487" s="5">
        <v>400</v>
      </c>
      <c r="H9487" t="s">
        <v>486</v>
      </c>
      <c r="I9487" t="s">
        <v>43</v>
      </c>
      <c r="J9487" t="s">
        <v>45</v>
      </c>
      <c r="K9487" t="s">
        <v>45</v>
      </c>
      <c r="L9487" t="s">
        <v>45</v>
      </c>
      <c r="N9487" s="27" t="s">
        <v>45</v>
      </c>
      <c r="R9487" s="7">
        <v>40.124940000000002</v>
      </c>
      <c r="S9487" s="7">
        <v>67.873620000000003</v>
      </c>
      <c r="T9487" t="s">
        <v>504</v>
      </c>
      <c r="X9487" t="s">
        <v>36082</v>
      </c>
      <c r="Y9487" t="s">
        <v>19854</v>
      </c>
      <c r="Z9487" t="s">
        <v>29693</v>
      </c>
      <c r="AG9487" t="s">
        <v>45</v>
      </c>
      <c r="AI9487" t="s">
        <v>36083</v>
      </c>
      <c r="AJ9487" t="s">
        <v>36084</v>
      </c>
    </row>
    <row r="9488" spans="1:36" ht="17.25" hidden="1" customHeight="1" x14ac:dyDescent="0.2">
      <c r="A9488" s="4" t="s">
        <v>36085</v>
      </c>
      <c r="B9488" t="s">
        <v>36072</v>
      </c>
      <c r="C9488" t="s">
        <v>36086</v>
      </c>
      <c r="D9488" t="s">
        <v>36087</v>
      </c>
      <c r="E9488" t="s">
        <v>40</v>
      </c>
      <c r="F9488" t="s">
        <v>86</v>
      </c>
      <c r="G9488" s="5">
        <v>450</v>
      </c>
      <c r="H9488" t="s">
        <v>558</v>
      </c>
      <c r="I9488" t="s">
        <v>528</v>
      </c>
      <c r="J9488" t="s">
        <v>45</v>
      </c>
      <c r="K9488" t="s">
        <v>45</v>
      </c>
      <c r="L9488" t="s">
        <v>45</v>
      </c>
      <c r="N9488" s="8" t="s">
        <v>45</v>
      </c>
      <c r="R9488" s="7">
        <v>40.425319999999999</v>
      </c>
      <c r="S9488" s="7">
        <v>68.655529999999999</v>
      </c>
      <c r="T9488" t="s">
        <v>504</v>
      </c>
      <c r="X9488" t="s">
        <v>36088</v>
      </c>
      <c r="Y9488" t="s">
        <v>19854</v>
      </c>
      <c r="Z9488" t="s">
        <v>29693</v>
      </c>
      <c r="AG9488" t="s">
        <v>45</v>
      </c>
      <c r="AI9488" t="s">
        <v>36089</v>
      </c>
      <c r="AJ9488" t="s">
        <v>36090</v>
      </c>
    </row>
    <row r="9489" spans="1:36" ht="17.25" hidden="1" customHeight="1" x14ac:dyDescent="0.2">
      <c r="A9489" s="4" t="s">
        <v>28154</v>
      </c>
      <c r="B9489" t="s">
        <v>27403</v>
      </c>
      <c r="C9489" t="s">
        <v>28155</v>
      </c>
      <c r="D9489" t="s">
        <v>28156</v>
      </c>
      <c r="E9489" t="s">
        <v>335</v>
      </c>
      <c r="F9489" t="s">
        <v>1618</v>
      </c>
      <c r="G9489" s="5">
        <v>67</v>
      </c>
      <c r="H9489" t="s">
        <v>806</v>
      </c>
      <c r="I9489" t="s">
        <v>240</v>
      </c>
      <c r="J9489" t="s">
        <v>45</v>
      </c>
      <c r="K9489" t="s">
        <v>45</v>
      </c>
      <c r="L9489" t="s">
        <v>45</v>
      </c>
      <c r="N9489" s="6">
        <v>1965</v>
      </c>
      <c r="O9489" s="5" t="s">
        <v>45</v>
      </c>
      <c r="R9489" s="7">
        <v>33.256307999999997</v>
      </c>
      <c r="S9489" s="7">
        <v>44.504649999999998</v>
      </c>
      <c r="T9489" t="s">
        <v>504</v>
      </c>
      <c r="U9489" t="s">
        <v>28158</v>
      </c>
      <c r="X9489" t="s">
        <v>27406</v>
      </c>
      <c r="Y9489" t="s">
        <v>19854</v>
      </c>
      <c r="Z9489" t="s">
        <v>19864</v>
      </c>
      <c r="AA9489" t="s">
        <v>28159</v>
      </c>
      <c r="AF9489" t="s">
        <v>52</v>
      </c>
      <c r="AG9489" t="s">
        <v>28160</v>
      </c>
      <c r="AH9489" s="24">
        <v>1103728</v>
      </c>
      <c r="AI9489" t="s">
        <v>28161</v>
      </c>
      <c r="AJ9489" t="s">
        <v>28168</v>
      </c>
    </row>
    <row r="9490" spans="1:36" ht="17.25" hidden="1" customHeight="1" x14ac:dyDescent="0.2">
      <c r="A9490" s="4" t="s">
        <v>28154</v>
      </c>
      <c r="B9490" t="s">
        <v>27403</v>
      </c>
      <c r="C9490" t="s">
        <v>28155</v>
      </c>
      <c r="D9490" t="s">
        <v>28156</v>
      </c>
      <c r="E9490" t="s">
        <v>1157</v>
      </c>
      <c r="F9490" t="s">
        <v>1618</v>
      </c>
      <c r="G9490" s="5">
        <v>67</v>
      </c>
      <c r="H9490" t="s">
        <v>806</v>
      </c>
      <c r="I9490" t="s">
        <v>240</v>
      </c>
      <c r="J9490" t="s">
        <v>45</v>
      </c>
      <c r="K9490" t="s">
        <v>45</v>
      </c>
      <c r="L9490" t="s">
        <v>45</v>
      </c>
      <c r="N9490" s="6">
        <v>1965</v>
      </c>
      <c r="O9490" s="5" t="s">
        <v>45</v>
      </c>
      <c r="R9490" s="7">
        <v>33.256307999999997</v>
      </c>
      <c r="S9490" s="7">
        <v>44.504649999999998</v>
      </c>
      <c r="T9490" t="s">
        <v>504</v>
      </c>
      <c r="U9490" t="s">
        <v>28158</v>
      </c>
      <c r="X9490" t="s">
        <v>27406</v>
      </c>
      <c r="Y9490" t="s">
        <v>19854</v>
      </c>
      <c r="Z9490" t="s">
        <v>19864</v>
      </c>
      <c r="AA9490" t="s">
        <v>28159</v>
      </c>
      <c r="AF9490" t="s">
        <v>52</v>
      </c>
      <c r="AG9490" t="s">
        <v>28160</v>
      </c>
      <c r="AH9490" s="24">
        <v>1187606</v>
      </c>
      <c r="AI9490" t="s">
        <v>28161</v>
      </c>
      <c r="AJ9490" t="s">
        <v>28171</v>
      </c>
    </row>
    <row r="9491" spans="1:36" ht="17.25" hidden="1" customHeight="1" x14ac:dyDescent="0.2">
      <c r="A9491" s="4" t="s">
        <v>36115</v>
      </c>
      <c r="B9491" t="s">
        <v>36072</v>
      </c>
      <c r="C9491" t="s">
        <v>36116</v>
      </c>
      <c r="D9491" t="s">
        <v>36117</v>
      </c>
      <c r="E9491" t="s">
        <v>730</v>
      </c>
      <c r="F9491" t="s">
        <v>86</v>
      </c>
      <c r="G9491" s="5">
        <v>150</v>
      </c>
      <c r="H9491" t="s">
        <v>42</v>
      </c>
      <c r="I9491" t="s">
        <v>240</v>
      </c>
      <c r="J9491" t="s">
        <v>44</v>
      </c>
      <c r="N9491" s="24">
        <v>1965</v>
      </c>
      <c r="R9491" s="7">
        <v>40.158459000000001</v>
      </c>
      <c r="S9491" s="7">
        <v>65.311909</v>
      </c>
      <c r="T9491" t="s">
        <v>46</v>
      </c>
      <c r="U9491" t="s">
        <v>36118</v>
      </c>
      <c r="W9491" t="s">
        <v>36119</v>
      </c>
      <c r="X9491" t="s">
        <v>36120</v>
      </c>
      <c r="Y9491" t="s">
        <v>19854</v>
      </c>
      <c r="Z9491" t="s">
        <v>29693</v>
      </c>
      <c r="AG9491" t="s">
        <v>36121</v>
      </c>
      <c r="AH9491" s="24">
        <v>1192750</v>
      </c>
      <c r="AI9491" t="s">
        <v>36123</v>
      </c>
      <c r="AJ9491" t="s">
        <v>36133</v>
      </c>
    </row>
    <row r="9492" spans="1:36" ht="17.25" hidden="1" customHeight="1" x14ac:dyDescent="0.2">
      <c r="A9492" s="4" t="s">
        <v>36091</v>
      </c>
      <c r="B9492" t="s">
        <v>36072</v>
      </c>
      <c r="C9492" t="s">
        <v>36092</v>
      </c>
      <c r="D9492" t="s">
        <v>36093</v>
      </c>
      <c r="E9492" t="s">
        <v>1157</v>
      </c>
      <c r="F9492" t="s">
        <v>64</v>
      </c>
      <c r="G9492" s="5">
        <v>55</v>
      </c>
      <c r="H9492" t="s">
        <v>42</v>
      </c>
      <c r="I9492" t="s">
        <v>240</v>
      </c>
      <c r="J9492" t="s">
        <v>44</v>
      </c>
      <c r="N9492" s="6">
        <v>1977</v>
      </c>
      <c r="R9492" s="7">
        <v>40.449089000000001</v>
      </c>
      <c r="S9492" s="7">
        <v>71.781868000000003</v>
      </c>
      <c r="T9492" t="s">
        <v>46</v>
      </c>
      <c r="U9492" t="s">
        <v>36094</v>
      </c>
      <c r="X9492" t="s">
        <v>36095</v>
      </c>
      <c r="Y9492" t="s">
        <v>19854</v>
      </c>
      <c r="Z9492" t="s">
        <v>29693</v>
      </c>
      <c r="AC9492" t="s">
        <v>36096</v>
      </c>
      <c r="AG9492" t="s">
        <v>36097</v>
      </c>
      <c r="AI9492" t="s">
        <v>36098</v>
      </c>
      <c r="AJ9492" t="s">
        <v>36102</v>
      </c>
    </row>
    <row r="9493" spans="1:36" ht="17.25" hidden="1" customHeight="1" x14ac:dyDescent="0.2">
      <c r="A9493" s="4" t="s">
        <v>36091</v>
      </c>
      <c r="B9493" t="s">
        <v>36072</v>
      </c>
      <c r="C9493" t="s">
        <v>36092</v>
      </c>
      <c r="D9493" t="s">
        <v>36093</v>
      </c>
      <c r="E9493" t="s">
        <v>2297</v>
      </c>
      <c r="F9493" t="s">
        <v>64</v>
      </c>
      <c r="G9493" s="5">
        <v>55</v>
      </c>
      <c r="H9493" t="s">
        <v>42</v>
      </c>
      <c r="I9493" t="s">
        <v>240</v>
      </c>
      <c r="J9493" t="s">
        <v>44</v>
      </c>
      <c r="N9493" s="6">
        <v>1979</v>
      </c>
      <c r="R9493" s="7">
        <v>40.449089000000001</v>
      </c>
      <c r="S9493" s="7">
        <v>71.781868000000003</v>
      </c>
      <c r="T9493" t="s">
        <v>46</v>
      </c>
      <c r="U9493" t="s">
        <v>36094</v>
      </c>
      <c r="X9493" t="s">
        <v>36095</v>
      </c>
      <c r="Y9493" t="s">
        <v>19854</v>
      </c>
      <c r="Z9493" t="s">
        <v>29693</v>
      </c>
      <c r="AC9493" t="s">
        <v>36096</v>
      </c>
      <c r="AG9493" t="s">
        <v>36097</v>
      </c>
      <c r="AI9493" t="s">
        <v>36098</v>
      </c>
      <c r="AJ9493" t="s">
        <v>36103</v>
      </c>
    </row>
    <row r="9494" spans="1:36" ht="17.25" hidden="1" customHeight="1" x14ac:dyDescent="0.2">
      <c r="A9494" s="4" t="s">
        <v>36104</v>
      </c>
      <c r="B9494" t="s">
        <v>36072</v>
      </c>
      <c r="C9494" t="s">
        <v>36105</v>
      </c>
      <c r="D9494" t="s">
        <v>36106</v>
      </c>
      <c r="E9494" t="s">
        <v>58</v>
      </c>
      <c r="F9494" t="s">
        <v>86</v>
      </c>
      <c r="G9494" s="5">
        <v>60</v>
      </c>
      <c r="H9494" t="s">
        <v>42</v>
      </c>
      <c r="I9494" t="s">
        <v>65</v>
      </c>
      <c r="J9494" t="s">
        <v>44</v>
      </c>
      <c r="N9494" s="6">
        <v>1985</v>
      </c>
      <c r="R9494" s="7">
        <v>39.183979000000001</v>
      </c>
      <c r="S9494" s="7">
        <v>65.287496000000004</v>
      </c>
      <c r="T9494" t="s">
        <v>46</v>
      </c>
      <c r="U9494" t="s">
        <v>36107</v>
      </c>
      <c r="X9494" t="s">
        <v>36108</v>
      </c>
      <c r="Y9494" t="s">
        <v>19854</v>
      </c>
      <c r="Z9494" t="s">
        <v>29693</v>
      </c>
      <c r="AC9494" t="s">
        <v>36109</v>
      </c>
      <c r="AG9494" t="s">
        <v>36110</v>
      </c>
      <c r="AH9494" s="8" t="s">
        <v>45</v>
      </c>
      <c r="AI9494" t="s">
        <v>36111</v>
      </c>
      <c r="AJ9494" t="s">
        <v>36112</v>
      </c>
    </row>
    <row r="9495" spans="1:36" ht="17.25" hidden="1" customHeight="1" x14ac:dyDescent="0.2">
      <c r="A9495" s="4" t="s">
        <v>36104</v>
      </c>
      <c r="B9495" t="s">
        <v>36072</v>
      </c>
      <c r="C9495" t="s">
        <v>36105</v>
      </c>
      <c r="D9495" t="s">
        <v>36106</v>
      </c>
      <c r="E9495" t="s">
        <v>191</v>
      </c>
      <c r="F9495" t="s">
        <v>86</v>
      </c>
      <c r="G9495" s="5">
        <v>60</v>
      </c>
      <c r="H9495" t="s">
        <v>42</v>
      </c>
      <c r="I9495" t="s">
        <v>65</v>
      </c>
      <c r="J9495" t="s">
        <v>44</v>
      </c>
      <c r="N9495" s="6">
        <v>1985</v>
      </c>
      <c r="R9495" s="7">
        <v>39.183979000000001</v>
      </c>
      <c r="S9495" s="7">
        <v>65.287496000000004</v>
      </c>
      <c r="T9495" t="s">
        <v>46</v>
      </c>
      <c r="U9495" t="s">
        <v>36107</v>
      </c>
      <c r="X9495" t="s">
        <v>36108</v>
      </c>
      <c r="Y9495" t="s">
        <v>19854</v>
      </c>
      <c r="Z9495" t="s">
        <v>29693</v>
      </c>
      <c r="AC9495" t="s">
        <v>36109</v>
      </c>
      <c r="AG9495" t="s">
        <v>36110</v>
      </c>
      <c r="AH9495" s="8" t="s">
        <v>45</v>
      </c>
      <c r="AI9495" t="s">
        <v>36111</v>
      </c>
      <c r="AJ9495" t="s">
        <v>36113</v>
      </c>
    </row>
    <row r="9496" spans="1:36" ht="17.25" hidden="1" customHeight="1" x14ac:dyDescent="0.2">
      <c r="A9496" s="4" t="s">
        <v>36104</v>
      </c>
      <c r="B9496" t="s">
        <v>36072</v>
      </c>
      <c r="C9496" t="s">
        <v>36105</v>
      </c>
      <c r="D9496" t="s">
        <v>36106</v>
      </c>
      <c r="E9496" t="s">
        <v>565</v>
      </c>
      <c r="F9496" t="s">
        <v>86</v>
      </c>
      <c r="G9496" s="5">
        <v>140</v>
      </c>
      <c r="H9496" t="s">
        <v>677</v>
      </c>
      <c r="I9496" t="s">
        <v>43</v>
      </c>
      <c r="J9496" t="s">
        <v>44</v>
      </c>
      <c r="K9496" t="s">
        <v>45</v>
      </c>
      <c r="L9496" t="s">
        <v>45</v>
      </c>
      <c r="M9496" t="s">
        <v>559</v>
      </c>
      <c r="N9496" s="27"/>
      <c r="R9496" s="7">
        <v>39.183979000000001</v>
      </c>
      <c r="S9496" s="7">
        <v>65.287496000000004</v>
      </c>
      <c r="T9496" t="s">
        <v>46</v>
      </c>
      <c r="U9496" t="s">
        <v>36107</v>
      </c>
      <c r="X9496" t="s">
        <v>36108</v>
      </c>
      <c r="Y9496" t="s">
        <v>19854</v>
      </c>
      <c r="Z9496" t="s">
        <v>29693</v>
      </c>
      <c r="AC9496" t="s">
        <v>36109</v>
      </c>
      <c r="AG9496" t="s">
        <v>36110</v>
      </c>
      <c r="AH9496" s="24">
        <v>1301712</v>
      </c>
      <c r="AI9496" t="s">
        <v>36111</v>
      </c>
      <c r="AJ9496" t="s">
        <v>36114</v>
      </c>
    </row>
    <row r="9497" spans="1:36" ht="17.25" hidden="1" customHeight="1" x14ac:dyDescent="0.2">
      <c r="A9497" s="4" t="s">
        <v>36115</v>
      </c>
      <c r="B9497" t="s">
        <v>36072</v>
      </c>
      <c r="C9497" t="s">
        <v>36116</v>
      </c>
      <c r="D9497" t="s">
        <v>36117</v>
      </c>
      <c r="E9497" t="s">
        <v>565</v>
      </c>
      <c r="F9497" t="s">
        <v>86</v>
      </c>
      <c r="G9497" s="5">
        <v>478</v>
      </c>
      <c r="H9497" t="s">
        <v>42</v>
      </c>
      <c r="I9497" t="s">
        <v>43</v>
      </c>
      <c r="J9497" t="s">
        <v>44</v>
      </c>
      <c r="N9497" s="6">
        <v>2012</v>
      </c>
      <c r="R9497" s="7">
        <v>40.158459000000001</v>
      </c>
      <c r="S9497" s="7">
        <v>65.311909</v>
      </c>
      <c r="T9497" t="s">
        <v>46</v>
      </c>
      <c r="U9497" t="s">
        <v>36118</v>
      </c>
      <c r="W9497" t="s">
        <v>36119</v>
      </c>
      <c r="X9497" t="s">
        <v>36120</v>
      </c>
      <c r="Y9497" t="s">
        <v>19854</v>
      </c>
      <c r="Z9497" t="s">
        <v>29693</v>
      </c>
      <c r="AG9497" t="s">
        <v>36121</v>
      </c>
      <c r="AH9497" s="8" t="s">
        <v>36122</v>
      </c>
      <c r="AI9497" t="s">
        <v>36123</v>
      </c>
      <c r="AJ9497" t="s">
        <v>36124</v>
      </c>
    </row>
    <row r="9498" spans="1:36" ht="17.25" hidden="1" customHeight="1" x14ac:dyDescent="0.2">
      <c r="A9498" s="4" t="s">
        <v>36115</v>
      </c>
      <c r="B9498" t="s">
        <v>36072</v>
      </c>
      <c r="C9498" t="s">
        <v>36116</v>
      </c>
      <c r="D9498" t="s">
        <v>36117</v>
      </c>
      <c r="E9498" t="s">
        <v>590</v>
      </c>
      <c r="F9498" t="s">
        <v>86</v>
      </c>
      <c r="G9498" s="5">
        <v>650</v>
      </c>
      <c r="H9498" t="s">
        <v>558</v>
      </c>
      <c r="I9498" t="s">
        <v>43</v>
      </c>
      <c r="J9498" t="s">
        <v>45</v>
      </c>
      <c r="K9498" t="s">
        <v>45</v>
      </c>
      <c r="L9498" t="s">
        <v>45</v>
      </c>
      <c r="M9498" t="s">
        <v>559</v>
      </c>
      <c r="N9498" s="27" t="s">
        <v>1716</v>
      </c>
      <c r="R9498" s="7">
        <v>40.158459000000001</v>
      </c>
      <c r="S9498" s="7">
        <v>65.311909</v>
      </c>
      <c r="T9498" t="s">
        <v>46</v>
      </c>
      <c r="U9498" t="s">
        <v>36118</v>
      </c>
      <c r="W9498" t="s">
        <v>36119</v>
      </c>
      <c r="X9498" t="s">
        <v>36120</v>
      </c>
      <c r="Y9498" t="s">
        <v>19854</v>
      </c>
      <c r="Z9498" t="s">
        <v>29693</v>
      </c>
      <c r="AG9498" t="s">
        <v>36121</v>
      </c>
      <c r="AH9498" s="8" t="s">
        <v>45</v>
      </c>
      <c r="AI9498" t="s">
        <v>36123</v>
      </c>
      <c r="AJ9498" t="s">
        <v>36128</v>
      </c>
    </row>
    <row r="9499" spans="1:36" ht="17.25" hidden="1" customHeight="1" x14ac:dyDescent="0.2">
      <c r="A9499" s="4" t="s">
        <v>36115</v>
      </c>
      <c r="B9499" t="s">
        <v>36072</v>
      </c>
      <c r="C9499" t="s">
        <v>36116</v>
      </c>
      <c r="D9499" t="s">
        <v>36117</v>
      </c>
      <c r="E9499" t="s">
        <v>36003</v>
      </c>
      <c r="F9499" t="s">
        <v>86</v>
      </c>
      <c r="G9499" s="5">
        <v>210</v>
      </c>
      <c r="H9499" t="s">
        <v>42</v>
      </c>
      <c r="I9499" t="s">
        <v>240</v>
      </c>
      <c r="J9499" t="s">
        <v>44</v>
      </c>
      <c r="N9499" s="6">
        <v>1980</v>
      </c>
      <c r="R9499" s="7">
        <v>40.158459000000001</v>
      </c>
      <c r="S9499" s="7">
        <v>65.311909</v>
      </c>
      <c r="T9499" t="s">
        <v>46</v>
      </c>
      <c r="U9499" t="s">
        <v>36118</v>
      </c>
      <c r="W9499" t="s">
        <v>36119</v>
      </c>
      <c r="X9499" t="s">
        <v>36120</v>
      </c>
      <c r="Y9499" t="s">
        <v>19854</v>
      </c>
      <c r="Z9499" t="s">
        <v>29693</v>
      </c>
      <c r="AG9499" t="s">
        <v>36121</v>
      </c>
      <c r="AH9499" s="24">
        <v>1135435</v>
      </c>
      <c r="AI9499" t="s">
        <v>36123</v>
      </c>
      <c r="AJ9499" t="s">
        <v>36129</v>
      </c>
    </row>
    <row r="9500" spans="1:36" ht="17.25" hidden="1" customHeight="1" x14ac:dyDescent="0.2">
      <c r="A9500" s="4" t="s">
        <v>36115</v>
      </c>
      <c r="B9500" t="s">
        <v>36072</v>
      </c>
      <c r="C9500" t="s">
        <v>36116</v>
      </c>
      <c r="D9500" t="s">
        <v>36117</v>
      </c>
      <c r="E9500" t="s">
        <v>36130</v>
      </c>
      <c r="F9500" t="s">
        <v>86</v>
      </c>
      <c r="G9500" s="5">
        <v>210</v>
      </c>
      <c r="H9500" t="s">
        <v>42</v>
      </c>
      <c r="I9500" t="s">
        <v>240</v>
      </c>
      <c r="J9500" t="s">
        <v>44</v>
      </c>
      <c r="N9500" s="6">
        <v>1981</v>
      </c>
      <c r="R9500" s="7">
        <v>40.158459000000001</v>
      </c>
      <c r="S9500" s="7">
        <v>65.311909</v>
      </c>
      <c r="T9500" t="s">
        <v>46</v>
      </c>
      <c r="U9500" t="s">
        <v>36118</v>
      </c>
      <c r="W9500" t="s">
        <v>36119</v>
      </c>
      <c r="X9500" t="s">
        <v>36120</v>
      </c>
      <c r="Y9500" t="s">
        <v>19854</v>
      </c>
      <c r="Z9500" t="s">
        <v>29693</v>
      </c>
      <c r="AG9500" t="s">
        <v>36121</v>
      </c>
      <c r="AH9500" s="24">
        <v>1135436</v>
      </c>
      <c r="AI9500" t="s">
        <v>36123</v>
      </c>
      <c r="AJ9500" t="s">
        <v>36131</v>
      </c>
    </row>
    <row r="9501" spans="1:36" ht="17.25" hidden="1" customHeight="1" x14ac:dyDescent="0.2">
      <c r="A9501" s="4" t="s">
        <v>36229</v>
      </c>
      <c r="B9501" t="s">
        <v>36072</v>
      </c>
      <c r="C9501" t="s">
        <v>36230</v>
      </c>
      <c r="D9501" t="s">
        <v>36231</v>
      </c>
      <c r="E9501" t="s">
        <v>58</v>
      </c>
      <c r="F9501" t="s">
        <v>64</v>
      </c>
      <c r="G9501" s="5">
        <v>150</v>
      </c>
      <c r="H9501" t="s">
        <v>42</v>
      </c>
      <c r="I9501" t="s">
        <v>240</v>
      </c>
      <c r="J9501" t="s">
        <v>44</v>
      </c>
      <c r="N9501" s="6">
        <v>1965</v>
      </c>
      <c r="R9501" s="7">
        <v>41.379600000000003</v>
      </c>
      <c r="S9501" s="7">
        <v>69.370216999999997</v>
      </c>
      <c r="T9501" t="s">
        <v>46</v>
      </c>
      <c r="U9501" t="s">
        <v>36232</v>
      </c>
      <c r="X9501" t="s">
        <v>36217</v>
      </c>
      <c r="Y9501" t="s">
        <v>19854</v>
      </c>
      <c r="Z9501" t="s">
        <v>29693</v>
      </c>
      <c r="AG9501" t="s">
        <v>36233</v>
      </c>
      <c r="AH9501" s="24">
        <v>1182483</v>
      </c>
      <c r="AI9501" t="s">
        <v>36234</v>
      </c>
      <c r="AJ9501" t="s">
        <v>36242</v>
      </c>
    </row>
    <row r="9502" spans="1:36" ht="17.25" hidden="1" customHeight="1" x14ac:dyDescent="0.2">
      <c r="A9502" s="4" t="s">
        <v>36229</v>
      </c>
      <c r="B9502" t="s">
        <v>36072</v>
      </c>
      <c r="C9502" t="s">
        <v>36230</v>
      </c>
      <c r="D9502" t="s">
        <v>36231</v>
      </c>
      <c r="E9502" t="s">
        <v>191</v>
      </c>
      <c r="F9502" t="s">
        <v>64</v>
      </c>
      <c r="G9502" s="5">
        <v>150</v>
      </c>
      <c r="H9502" t="s">
        <v>42</v>
      </c>
      <c r="I9502" t="s">
        <v>240</v>
      </c>
      <c r="J9502" t="s">
        <v>44</v>
      </c>
      <c r="N9502" s="6">
        <v>1965</v>
      </c>
      <c r="R9502" s="7">
        <v>41.379600000000003</v>
      </c>
      <c r="S9502" s="7">
        <v>69.370216999999997</v>
      </c>
      <c r="T9502" t="s">
        <v>46</v>
      </c>
      <c r="U9502" t="s">
        <v>36232</v>
      </c>
      <c r="X9502" t="s">
        <v>36217</v>
      </c>
      <c r="Y9502" t="s">
        <v>19854</v>
      </c>
      <c r="Z9502" t="s">
        <v>29693</v>
      </c>
      <c r="AG9502" t="s">
        <v>36233</v>
      </c>
      <c r="AH9502" s="24">
        <v>1182484</v>
      </c>
      <c r="AI9502" t="s">
        <v>36234</v>
      </c>
      <c r="AJ9502" t="s">
        <v>36243</v>
      </c>
    </row>
    <row r="9503" spans="1:36" ht="17.25" hidden="1" customHeight="1" x14ac:dyDescent="0.2">
      <c r="A9503" s="4" t="s">
        <v>38595</v>
      </c>
      <c r="B9503" t="s">
        <v>38390</v>
      </c>
      <c r="C9503" t="s">
        <v>38596</v>
      </c>
      <c r="E9503" t="s">
        <v>40</v>
      </c>
      <c r="F9503" t="s">
        <v>86</v>
      </c>
      <c r="G9503" s="5">
        <v>25</v>
      </c>
      <c r="H9503" t="s">
        <v>42</v>
      </c>
      <c r="I9503" t="s">
        <v>65</v>
      </c>
      <c r="J9503" t="s">
        <v>44</v>
      </c>
      <c r="N9503" s="6">
        <v>1965</v>
      </c>
      <c r="R9503" s="7">
        <v>52.27861</v>
      </c>
      <c r="S9503" s="7">
        <v>10.514720000000001</v>
      </c>
      <c r="T9503" t="s">
        <v>46</v>
      </c>
      <c r="U9503" t="s">
        <v>38586</v>
      </c>
      <c r="X9503" t="s">
        <v>38393</v>
      </c>
      <c r="Y9503" t="s">
        <v>36708</v>
      </c>
      <c r="Z9503" t="s">
        <v>36742</v>
      </c>
      <c r="AA9503" t="s">
        <v>38597</v>
      </c>
      <c r="AG9503" t="s">
        <v>38598</v>
      </c>
      <c r="AH9503" s="8">
        <v>1209460</v>
      </c>
      <c r="AI9503" t="s">
        <v>38599</v>
      </c>
      <c r="AJ9503" t="s">
        <v>38600</v>
      </c>
    </row>
    <row r="9504" spans="1:36" ht="17.25" hidden="1" customHeight="1" x14ac:dyDescent="0.2">
      <c r="A9504" s="4" t="s">
        <v>39705</v>
      </c>
      <c r="B9504" t="s">
        <v>38390</v>
      </c>
      <c r="C9504" t="s">
        <v>39706</v>
      </c>
      <c r="D9504" t="s">
        <v>39707</v>
      </c>
      <c r="E9504" t="s">
        <v>39715</v>
      </c>
      <c r="F9504" t="s">
        <v>86</v>
      </c>
      <c r="G9504" s="5">
        <v>53</v>
      </c>
      <c r="H9504" t="s">
        <v>42</v>
      </c>
      <c r="I9504" t="s">
        <v>240</v>
      </c>
      <c r="J9504" t="s">
        <v>44</v>
      </c>
      <c r="M9504" t="s">
        <v>5341</v>
      </c>
      <c r="N9504" s="6">
        <v>1965</v>
      </c>
      <c r="R9504" s="7">
        <v>49.2239</v>
      </c>
      <c r="S9504" s="7">
        <v>7.0148999999999999</v>
      </c>
      <c r="T9504" t="s">
        <v>46</v>
      </c>
      <c r="U9504" t="s">
        <v>39708</v>
      </c>
      <c r="X9504" t="s">
        <v>38717</v>
      </c>
      <c r="Y9504" t="s">
        <v>36708</v>
      </c>
      <c r="Z9504" t="s">
        <v>36742</v>
      </c>
      <c r="AA9504" t="s">
        <v>39716</v>
      </c>
      <c r="AC9504" t="s">
        <v>39710</v>
      </c>
      <c r="AG9504" t="s">
        <v>39711</v>
      </c>
      <c r="AH9504" s="8">
        <v>1143930</v>
      </c>
      <c r="AI9504" t="s">
        <v>39713</v>
      </c>
      <c r="AJ9504" t="s">
        <v>39717</v>
      </c>
    </row>
    <row r="9505" spans="1:36" ht="17.25" hidden="1" customHeight="1" x14ac:dyDescent="0.2">
      <c r="A9505" s="4" t="s">
        <v>36115</v>
      </c>
      <c r="B9505" t="s">
        <v>36072</v>
      </c>
      <c r="C9505" t="s">
        <v>36116</v>
      </c>
      <c r="D9505" t="s">
        <v>36117</v>
      </c>
      <c r="E9505" t="s">
        <v>13455</v>
      </c>
      <c r="F9505" t="s">
        <v>86</v>
      </c>
      <c r="G9505" s="5">
        <v>50</v>
      </c>
      <c r="H9505" t="s">
        <v>42</v>
      </c>
      <c r="I9505" t="s">
        <v>240</v>
      </c>
      <c r="J9505" t="s">
        <v>44</v>
      </c>
      <c r="N9505" s="6">
        <v>1971</v>
      </c>
      <c r="R9505" s="7">
        <v>40.158459000000001</v>
      </c>
      <c r="S9505" s="7">
        <v>65.311909</v>
      </c>
      <c r="T9505" t="s">
        <v>46</v>
      </c>
      <c r="U9505" t="s">
        <v>36118</v>
      </c>
      <c r="W9505" t="s">
        <v>36119</v>
      </c>
      <c r="X9505" t="s">
        <v>36120</v>
      </c>
      <c r="Y9505" t="s">
        <v>19854</v>
      </c>
      <c r="Z9505" t="s">
        <v>29693</v>
      </c>
      <c r="AG9505" t="s">
        <v>36121</v>
      </c>
      <c r="AH9505" s="24">
        <v>1182785</v>
      </c>
      <c r="AI9505" t="s">
        <v>36123</v>
      </c>
      <c r="AJ9505" t="s">
        <v>36136</v>
      </c>
    </row>
    <row r="9506" spans="1:36" ht="17.25" hidden="1" customHeight="1" x14ac:dyDescent="0.2">
      <c r="A9506" s="4" t="s">
        <v>43051</v>
      </c>
      <c r="B9506" t="s">
        <v>42999</v>
      </c>
      <c r="C9506" t="s">
        <v>43052</v>
      </c>
      <c r="E9506" t="s">
        <v>40</v>
      </c>
      <c r="F9506" t="s">
        <v>86</v>
      </c>
      <c r="G9506" s="5">
        <v>50</v>
      </c>
      <c r="H9506" t="s">
        <v>857</v>
      </c>
      <c r="I9506" t="s">
        <v>240</v>
      </c>
      <c r="J9506" t="s">
        <v>44</v>
      </c>
      <c r="N9506" s="6">
        <v>1965</v>
      </c>
      <c r="R9506" s="7">
        <v>44.423299999999998</v>
      </c>
      <c r="S9506" s="7">
        <v>25.978999999999999</v>
      </c>
      <c r="T9506" t="s">
        <v>46</v>
      </c>
      <c r="U9506" t="s">
        <v>43033</v>
      </c>
      <c r="X9506" t="s">
        <v>43053</v>
      </c>
      <c r="Y9506" t="s">
        <v>36708</v>
      </c>
      <c r="Z9506" t="s">
        <v>36915</v>
      </c>
      <c r="AA9506" t="s">
        <v>43054</v>
      </c>
      <c r="AG9506" t="s">
        <v>43055</v>
      </c>
      <c r="AH9506" s="30">
        <v>1107412</v>
      </c>
      <c r="AI9506" t="s">
        <v>43056</v>
      </c>
      <c r="AJ9506" t="s">
        <v>43057</v>
      </c>
    </row>
    <row r="9507" spans="1:36" ht="17.25" hidden="1" customHeight="1" x14ac:dyDescent="0.2">
      <c r="A9507" s="4" t="s">
        <v>43369</v>
      </c>
      <c r="B9507" t="s">
        <v>43246</v>
      </c>
      <c r="C9507" t="s">
        <v>43370</v>
      </c>
      <c r="D9507" t="s">
        <v>43371</v>
      </c>
      <c r="E9507" t="s">
        <v>2297</v>
      </c>
      <c r="F9507" t="s">
        <v>527</v>
      </c>
      <c r="G9507" s="5">
        <v>100</v>
      </c>
      <c r="H9507" t="s">
        <v>42</v>
      </c>
      <c r="I9507" t="s">
        <v>240</v>
      </c>
      <c r="J9507" t="s">
        <v>44</v>
      </c>
      <c r="N9507" s="6">
        <v>1965</v>
      </c>
      <c r="R9507" s="7">
        <v>56.242863999999997</v>
      </c>
      <c r="S9507" s="7">
        <v>43.892310999999999</v>
      </c>
      <c r="T9507" t="s">
        <v>46</v>
      </c>
      <c r="U9507" t="s">
        <v>43372</v>
      </c>
      <c r="X9507" t="s">
        <v>43373</v>
      </c>
      <c r="Y9507" t="s">
        <v>36708</v>
      </c>
      <c r="Z9507" t="s">
        <v>36915</v>
      </c>
      <c r="AC9507" t="s">
        <v>43374</v>
      </c>
      <c r="AG9507" t="s">
        <v>43375</v>
      </c>
      <c r="AH9507" s="24">
        <v>1202636</v>
      </c>
      <c r="AI9507" t="s">
        <v>43376</v>
      </c>
      <c r="AJ9507" t="s">
        <v>43380</v>
      </c>
    </row>
    <row r="9508" spans="1:36" ht="17.25" hidden="1" customHeight="1" x14ac:dyDescent="0.2">
      <c r="A9508" s="4" t="s">
        <v>36170</v>
      </c>
      <c r="B9508" t="s">
        <v>36072</v>
      </c>
      <c r="C9508" t="s">
        <v>36171</v>
      </c>
      <c r="D9508" t="s">
        <v>36172</v>
      </c>
      <c r="E9508" t="s">
        <v>40</v>
      </c>
      <c r="F9508" t="s">
        <v>64</v>
      </c>
      <c r="G9508" s="5">
        <v>325</v>
      </c>
      <c r="H9508" t="s">
        <v>42</v>
      </c>
      <c r="I9508" t="s">
        <v>240</v>
      </c>
      <c r="J9508" t="s">
        <v>559</v>
      </c>
      <c r="N9508" s="6">
        <v>1972</v>
      </c>
      <c r="R9508" s="7">
        <v>40.229621999999999</v>
      </c>
      <c r="S9508" s="7">
        <v>69.099801999999997</v>
      </c>
      <c r="T9508" t="s">
        <v>46</v>
      </c>
      <c r="U9508" t="s">
        <v>36153</v>
      </c>
      <c r="X9508" t="s">
        <v>36155</v>
      </c>
      <c r="Y9508" t="s">
        <v>19854</v>
      </c>
      <c r="Z9508" t="s">
        <v>29693</v>
      </c>
      <c r="AG9508" t="s">
        <v>36173</v>
      </c>
      <c r="AH9508" s="24">
        <v>1150831</v>
      </c>
      <c r="AI9508" t="s">
        <v>36174</v>
      </c>
      <c r="AJ9508" t="s">
        <v>36175</v>
      </c>
    </row>
    <row r="9509" spans="1:36" ht="17.25" hidden="1" customHeight="1" x14ac:dyDescent="0.2">
      <c r="A9509" s="4" t="s">
        <v>36170</v>
      </c>
      <c r="B9509" t="s">
        <v>36072</v>
      </c>
      <c r="C9509" t="s">
        <v>36171</v>
      </c>
      <c r="D9509" t="s">
        <v>36172</v>
      </c>
      <c r="E9509" t="s">
        <v>4758</v>
      </c>
      <c r="F9509" t="s">
        <v>64</v>
      </c>
      <c r="G9509" s="5">
        <v>325</v>
      </c>
      <c r="H9509" t="s">
        <v>42</v>
      </c>
      <c r="I9509" t="s">
        <v>240</v>
      </c>
      <c r="J9509" t="s">
        <v>559</v>
      </c>
      <c r="N9509" s="6">
        <v>1981</v>
      </c>
      <c r="R9509" s="7">
        <v>40.229621999999999</v>
      </c>
      <c r="S9509" s="7">
        <v>69.099801999999997</v>
      </c>
      <c r="T9509" t="s">
        <v>46</v>
      </c>
      <c r="U9509" t="s">
        <v>36153</v>
      </c>
      <c r="X9509" t="s">
        <v>36155</v>
      </c>
      <c r="Y9509" t="s">
        <v>19854</v>
      </c>
      <c r="Z9509" t="s">
        <v>29693</v>
      </c>
      <c r="AG9509" t="s">
        <v>36173</v>
      </c>
      <c r="AH9509" s="24">
        <v>1150840</v>
      </c>
      <c r="AI9509" t="s">
        <v>36174</v>
      </c>
      <c r="AJ9509" t="s">
        <v>36176</v>
      </c>
    </row>
    <row r="9510" spans="1:36" ht="17.25" hidden="1" customHeight="1" x14ac:dyDescent="0.2">
      <c r="A9510" s="4" t="s">
        <v>36170</v>
      </c>
      <c r="B9510" t="s">
        <v>36072</v>
      </c>
      <c r="C9510" t="s">
        <v>36171</v>
      </c>
      <c r="D9510" t="s">
        <v>36172</v>
      </c>
      <c r="E9510" t="s">
        <v>56</v>
      </c>
      <c r="F9510" t="s">
        <v>64</v>
      </c>
      <c r="G9510" s="5">
        <v>325</v>
      </c>
      <c r="H9510" t="s">
        <v>42</v>
      </c>
      <c r="I9510" t="s">
        <v>240</v>
      </c>
      <c r="J9510" t="s">
        <v>559</v>
      </c>
      <c r="N9510" s="6">
        <v>1973</v>
      </c>
      <c r="R9510" s="7">
        <v>40.229621999999999</v>
      </c>
      <c r="S9510" s="7">
        <v>69.099801999999997</v>
      </c>
      <c r="T9510" t="s">
        <v>46</v>
      </c>
      <c r="U9510" t="s">
        <v>36153</v>
      </c>
      <c r="X9510" t="s">
        <v>36155</v>
      </c>
      <c r="Y9510" t="s">
        <v>19854</v>
      </c>
      <c r="Z9510" t="s">
        <v>29693</v>
      </c>
      <c r="AG9510" t="s">
        <v>36173</v>
      </c>
      <c r="AH9510" s="24">
        <v>1150832</v>
      </c>
      <c r="AI9510" t="s">
        <v>36174</v>
      </c>
      <c r="AJ9510" t="s">
        <v>36177</v>
      </c>
    </row>
    <row r="9511" spans="1:36" ht="17.25" hidden="1" customHeight="1" x14ac:dyDescent="0.2">
      <c r="A9511" s="4" t="s">
        <v>36170</v>
      </c>
      <c r="B9511" t="s">
        <v>36072</v>
      </c>
      <c r="C9511" t="s">
        <v>36171</v>
      </c>
      <c r="D9511" t="s">
        <v>36172</v>
      </c>
      <c r="E9511" t="s">
        <v>58</v>
      </c>
      <c r="F9511" t="s">
        <v>64</v>
      </c>
      <c r="G9511" s="5">
        <v>325</v>
      </c>
      <c r="H9511" t="s">
        <v>42</v>
      </c>
      <c r="I9511" t="s">
        <v>240</v>
      </c>
      <c r="J9511" t="s">
        <v>559</v>
      </c>
      <c r="N9511" s="6">
        <v>1974</v>
      </c>
      <c r="R9511" s="7">
        <v>40.229621999999999</v>
      </c>
      <c r="S9511" s="7">
        <v>69.099801999999997</v>
      </c>
      <c r="T9511" t="s">
        <v>46</v>
      </c>
      <c r="U9511" t="s">
        <v>36153</v>
      </c>
      <c r="X9511" t="s">
        <v>36155</v>
      </c>
      <c r="Y9511" t="s">
        <v>19854</v>
      </c>
      <c r="Z9511" t="s">
        <v>29693</v>
      </c>
      <c r="AG9511" t="s">
        <v>36173</v>
      </c>
      <c r="AH9511" s="24">
        <v>1150833</v>
      </c>
      <c r="AI9511" t="s">
        <v>36174</v>
      </c>
      <c r="AJ9511" t="s">
        <v>36178</v>
      </c>
    </row>
    <row r="9512" spans="1:36" ht="17.25" hidden="1" customHeight="1" x14ac:dyDescent="0.2">
      <c r="A9512" s="4" t="s">
        <v>36170</v>
      </c>
      <c r="B9512" t="s">
        <v>36072</v>
      </c>
      <c r="C9512" t="s">
        <v>36171</v>
      </c>
      <c r="D9512" t="s">
        <v>36172</v>
      </c>
      <c r="E9512" t="s">
        <v>191</v>
      </c>
      <c r="F9512" t="s">
        <v>64</v>
      </c>
      <c r="G9512" s="5">
        <v>325</v>
      </c>
      <c r="H9512" t="s">
        <v>42</v>
      </c>
      <c r="I9512" t="s">
        <v>240</v>
      </c>
      <c r="J9512" t="s">
        <v>559</v>
      </c>
      <c r="N9512" s="6">
        <v>1976</v>
      </c>
      <c r="R9512" s="7">
        <v>40.229621999999999</v>
      </c>
      <c r="S9512" s="7">
        <v>69.099801999999997</v>
      </c>
      <c r="T9512" t="s">
        <v>46</v>
      </c>
      <c r="U9512" t="s">
        <v>36153</v>
      </c>
      <c r="X9512" t="s">
        <v>36155</v>
      </c>
      <c r="Y9512" t="s">
        <v>19854</v>
      </c>
      <c r="Z9512" t="s">
        <v>29693</v>
      </c>
      <c r="AG9512" t="s">
        <v>36173</v>
      </c>
      <c r="AH9512" s="24">
        <v>1150834</v>
      </c>
      <c r="AI9512" t="s">
        <v>36174</v>
      </c>
      <c r="AJ9512" t="s">
        <v>36179</v>
      </c>
    </row>
    <row r="9513" spans="1:36" ht="17.25" hidden="1" customHeight="1" x14ac:dyDescent="0.2">
      <c r="A9513" s="4" t="s">
        <v>36170</v>
      </c>
      <c r="B9513" t="s">
        <v>36072</v>
      </c>
      <c r="C9513" t="s">
        <v>36171</v>
      </c>
      <c r="D9513" t="s">
        <v>36172</v>
      </c>
      <c r="E9513" t="s">
        <v>335</v>
      </c>
      <c r="F9513" t="s">
        <v>64</v>
      </c>
      <c r="G9513" s="5">
        <v>325</v>
      </c>
      <c r="H9513" t="s">
        <v>42</v>
      </c>
      <c r="I9513" t="s">
        <v>240</v>
      </c>
      <c r="J9513" t="s">
        <v>559</v>
      </c>
      <c r="N9513" s="6">
        <v>1976</v>
      </c>
      <c r="R9513" s="7">
        <v>40.229621999999999</v>
      </c>
      <c r="S9513" s="7">
        <v>69.099801999999997</v>
      </c>
      <c r="T9513" t="s">
        <v>46</v>
      </c>
      <c r="U9513" t="s">
        <v>36153</v>
      </c>
      <c r="X9513" t="s">
        <v>36155</v>
      </c>
      <c r="Y9513" t="s">
        <v>19854</v>
      </c>
      <c r="Z9513" t="s">
        <v>29693</v>
      </c>
      <c r="AG9513" t="s">
        <v>36173</v>
      </c>
      <c r="AH9513" s="24">
        <v>1150835</v>
      </c>
      <c r="AI9513" t="s">
        <v>36174</v>
      </c>
      <c r="AJ9513" t="s">
        <v>36180</v>
      </c>
    </row>
    <row r="9514" spans="1:36" ht="17.25" hidden="1" customHeight="1" x14ac:dyDescent="0.2">
      <c r="A9514" s="4" t="s">
        <v>36170</v>
      </c>
      <c r="B9514" t="s">
        <v>36072</v>
      </c>
      <c r="C9514" t="s">
        <v>36171</v>
      </c>
      <c r="D9514" t="s">
        <v>36172</v>
      </c>
      <c r="E9514" t="s">
        <v>1157</v>
      </c>
      <c r="F9514" t="s">
        <v>64</v>
      </c>
      <c r="G9514" s="5">
        <v>325</v>
      </c>
      <c r="H9514" t="s">
        <v>42</v>
      </c>
      <c r="I9514" t="s">
        <v>240</v>
      </c>
      <c r="J9514" t="s">
        <v>559</v>
      </c>
      <c r="N9514" s="6">
        <v>1976</v>
      </c>
      <c r="R9514" s="7">
        <v>40.229621999999999</v>
      </c>
      <c r="S9514" s="7">
        <v>69.099801999999997</v>
      </c>
      <c r="T9514" t="s">
        <v>46</v>
      </c>
      <c r="U9514" t="s">
        <v>36153</v>
      </c>
      <c r="X9514" t="s">
        <v>36155</v>
      </c>
      <c r="Y9514" t="s">
        <v>19854</v>
      </c>
      <c r="Z9514" t="s">
        <v>29693</v>
      </c>
      <c r="AG9514" t="s">
        <v>36173</v>
      </c>
      <c r="AH9514" s="24">
        <v>1150836</v>
      </c>
      <c r="AI9514" t="s">
        <v>36174</v>
      </c>
      <c r="AJ9514" t="s">
        <v>36181</v>
      </c>
    </row>
    <row r="9515" spans="1:36" ht="17.25" hidden="1" customHeight="1" x14ac:dyDescent="0.2">
      <c r="A9515" s="4" t="s">
        <v>36170</v>
      </c>
      <c r="B9515" t="s">
        <v>36072</v>
      </c>
      <c r="C9515" t="s">
        <v>36171</v>
      </c>
      <c r="D9515" t="s">
        <v>36172</v>
      </c>
      <c r="E9515" t="s">
        <v>2297</v>
      </c>
      <c r="F9515" t="s">
        <v>64</v>
      </c>
      <c r="G9515" s="5">
        <v>300</v>
      </c>
      <c r="H9515" t="s">
        <v>42</v>
      </c>
      <c r="I9515" t="s">
        <v>240</v>
      </c>
      <c r="J9515" t="s">
        <v>559</v>
      </c>
      <c r="N9515" s="6">
        <v>1977</v>
      </c>
      <c r="P9515" s="24">
        <v>2024</v>
      </c>
      <c r="R9515" s="7">
        <v>40.229621999999999</v>
      </c>
      <c r="S9515" s="7">
        <v>69.099801999999997</v>
      </c>
      <c r="T9515" t="s">
        <v>46</v>
      </c>
      <c r="U9515" t="s">
        <v>36153</v>
      </c>
      <c r="X9515" t="s">
        <v>36155</v>
      </c>
      <c r="Y9515" t="s">
        <v>19854</v>
      </c>
      <c r="Z9515" t="s">
        <v>29693</v>
      </c>
      <c r="AG9515" t="s">
        <v>36173</v>
      </c>
      <c r="AH9515" s="24">
        <v>1150837</v>
      </c>
      <c r="AI9515" t="s">
        <v>36174</v>
      </c>
      <c r="AJ9515" t="s">
        <v>36182</v>
      </c>
    </row>
    <row r="9516" spans="1:36" ht="17.25" hidden="1" customHeight="1" x14ac:dyDescent="0.2">
      <c r="A9516" s="4" t="s">
        <v>36170</v>
      </c>
      <c r="B9516" t="s">
        <v>36072</v>
      </c>
      <c r="C9516" t="s">
        <v>36171</v>
      </c>
      <c r="D9516" t="s">
        <v>36172</v>
      </c>
      <c r="E9516" t="s">
        <v>3929</v>
      </c>
      <c r="F9516" t="s">
        <v>64</v>
      </c>
      <c r="G9516" s="5">
        <v>300</v>
      </c>
      <c r="H9516" t="s">
        <v>42</v>
      </c>
      <c r="I9516" t="s">
        <v>240</v>
      </c>
      <c r="J9516" t="s">
        <v>559</v>
      </c>
      <c r="N9516" s="6">
        <v>1978</v>
      </c>
      <c r="P9516" s="24">
        <v>2024</v>
      </c>
      <c r="R9516" s="7">
        <v>40.229621999999999</v>
      </c>
      <c r="S9516" s="7">
        <v>69.099801999999997</v>
      </c>
      <c r="T9516" t="s">
        <v>46</v>
      </c>
      <c r="U9516" t="s">
        <v>36153</v>
      </c>
      <c r="X9516" t="s">
        <v>36155</v>
      </c>
      <c r="Y9516" t="s">
        <v>19854</v>
      </c>
      <c r="Z9516" t="s">
        <v>29693</v>
      </c>
      <c r="AG9516" t="s">
        <v>36173</v>
      </c>
      <c r="AH9516" s="24">
        <v>1150838</v>
      </c>
      <c r="AI9516" t="s">
        <v>36174</v>
      </c>
      <c r="AJ9516" t="s">
        <v>36183</v>
      </c>
    </row>
    <row r="9517" spans="1:36" ht="17.25" hidden="1" customHeight="1" x14ac:dyDescent="0.2">
      <c r="A9517" s="4" t="s">
        <v>36170</v>
      </c>
      <c r="B9517" t="s">
        <v>36072</v>
      </c>
      <c r="C9517" t="s">
        <v>36171</v>
      </c>
      <c r="D9517" t="s">
        <v>36172</v>
      </c>
      <c r="E9517" t="s">
        <v>4787</v>
      </c>
      <c r="F9517" t="s">
        <v>64</v>
      </c>
      <c r="G9517" s="5">
        <v>325</v>
      </c>
      <c r="H9517" t="s">
        <v>42</v>
      </c>
      <c r="I9517" t="s">
        <v>240</v>
      </c>
      <c r="J9517" t="s">
        <v>559</v>
      </c>
      <c r="N9517" s="6">
        <v>1979</v>
      </c>
      <c r="R9517" s="7">
        <v>40.229621999999999</v>
      </c>
      <c r="S9517" s="7">
        <v>69.099801999999997</v>
      </c>
      <c r="T9517" t="s">
        <v>46</v>
      </c>
      <c r="U9517" t="s">
        <v>36153</v>
      </c>
      <c r="X9517" t="s">
        <v>36155</v>
      </c>
      <c r="Y9517" t="s">
        <v>19854</v>
      </c>
      <c r="Z9517" t="s">
        <v>29693</v>
      </c>
      <c r="AG9517" t="s">
        <v>36173</v>
      </c>
      <c r="AH9517" s="24">
        <v>1150839</v>
      </c>
      <c r="AI9517" t="s">
        <v>36174</v>
      </c>
      <c r="AJ9517" t="s">
        <v>36184</v>
      </c>
    </row>
    <row r="9518" spans="1:36" ht="17.25" hidden="1" customHeight="1" x14ac:dyDescent="0.2">
      <c r="A9518" s="4" t="s">
        <v>44011</v>
      </c>
      <c r="B9518" t="s">
        <v>43246</v>
      </c>
      <c r="C9518" t="s">
        <v>44012</v>
      </c>
      <c r="D9518" t="s">
        <v>44013</v>
      </c>
      <c r="E9518" t="s">
        <v>12004</v>
      </c>
      <c r="F9518" t="s">
        <v>527</v>
      </c>
      <c r="G9518" s="5">
        <v>50</v>
      </c>
      <c r="H9518" t="s">
        <v>42</v>
      </c>
      <c r="I9518" t="s">
        <v>240</v>
      </c>
      <c r="J9518" t="s">
        <v>44</v>
      </c>
      <c r="N9518" s="6">
        <v>1965</v>
      </c>
      <c r="O9518" s="29"/>
      <c r="P9518" s="24">
        <v>2025</v>
      </c>
      <c r="R9518" s="7">
        <v>59.489199999999997</v>
      </c>
      <c r="S9518" s="7">
        <v>32.0503</v>
      </c>
      <c r="T9518" t="s">
        <v>46</v>
      </c>
      <c r="U9518" t="s">
        <v>44015</v>
      </c>
      <c r="X9518" t="s">
        <v>44016</v>
      </c>
      <c r="Y9518" t="s">
        <v>36708</v>
      </c>
      <c r="Z9518" t="s">
        <v>36915</v>
      </c>
      <c r="AA9518" t="s">
        <v>44017</v>
      </c>
      <c r="AC9518" t="s">
        <v>44018</v>
      </c>
      <c r="AD9518" t="s">
        <v>5000</v>
      </c>
      <c r="AE9518" t="s">
        <v>881</v>
      </c>
      <c r="AF9518" t="s">
        <v>880</v>
      </c>
      <c r="AG9518" t="s">
        <v>44023</v>
      </c>
      <c r="AH9518" s="24">
        <v>1196816</v>
      </c>
      <c r="AI9518" t="s">
        <v>44021</v>
      </c>
      <c r="AJ9518" t="s">
        <v>44024</v>
      </c>
    </row>
    <row r="9519" spans="1:36" ht="17.25" hidden="1" customHeight="1" x14ac:dyDescent="0.2">
      <c r="A9519" s="4" t="s">
        <v>36185</v>
      </c>
      <c r="B9519" t="s">
        <v>36072</v>
      </c>
      <c r="C9519" t="s">
        <v>36186</v>
      </c>
      <c r="D9519" t="s">
        <v>36187</v>
      </c>
      <c r="E9519" t="s">
        <v>58</v>
      </c>
      <c r="F9519" t="s">
        <v>64</v>
      </c>
      <c r="G9519" s="5">
        <v>110</v>
      </c>
      <c r="H9519" t="s">
        <v>42</v>
      </c>
      <c r="I9519" t="s">
        <v>240</v>
      </c>
      <c r="J9519" t="s">
        <v>44</v>
      </c>
      <c r="N9519" s="6">
        <v>1974</v>
      </c>
      <c r="R9519" s="7">
        <v>42.315235999999999</v>
      </c>
      <c r="S9519" s="7">
        <v>59.554755999999998</v>
      </c>
      <c r="T9519" t="s">
        <v>46</v>
      </c>
      <c r="U9519" t="s">
        <v>36188</v>
      </c>
      <c r="X9519" t="s">
        <v>36189</v>
      </c>
      <c r="Y9519" t="s">
        <v>19854</v>
      </c>
      <c r="Z9519" t="s">
        <v>29693</v>
      </c>
      <c r="AC9519" t="s">
        <v>36190</v>
      </c>
      <c r="AG9519" t="s">
        <v>36191</v>
      </c>
      <c r="AH9519" s="24">
        <v>1182790</v>
      </c>
      <c r="AI9519" t="s">
        <v>36192</v>
      </c>
      <c r="AJ9519" t="s">
        <v>36194</v>
      </c>
    </row>
    <row r="9520" spans="1:36" ht="17.25" hidden="1" customHeight="1" x14ac:dyDescent="0.2">
      <c r="A9520" s="4" t="s">
        <v>36185</v>
      </c>
      <c r="B9520" t="s">
        <v>36072</v>
      </c>
      <c r="C9520" t="s">
        <v>36186</v>
      </c>
      <c r="D9520" t="s">
        <v>36187</v>
      </c>
      <c r="E9520" t="s">
        <v>2297</v>
      </c>
      <c r="F9520" t="s">
        <v>64</v>
      </c>
      <c r="G9520" s="5">
        <v>210</v>
      </c>
      <c r="H9520" t="s">
        <v>42</v>
      </c>
      <c r="I9520" t="s">
        <v>240</v>
      </c>
      <c r="J9520" t="s">
        <v>44</v>
      </c>
      <c r="N9520" s="6">
        <v>1987</v>
      </c>
      <c r="R9520" s="7">
        <v>42.315235999999999</v>
      </c>
      <c r="S9520" s="7">
        <v>59.554755999999998</v>
      </c>
      <c r="T9520" t="s">
        <v>46</v>
      </c>
      <c r="U9520" t="s">
        <v>36188</v>
      </c>
      <c r="X9520" t="s">
        <v>36189</v>
      </c>
      <c r="Y9520" t="s">
        <v>19854</v>
      </c>
      <c r="Z9520" t="s">
        <v>29693</v>
      </c>
      <c r="AC9520" t="s">
        <v>36190</v>
      </c>
      <c r="AG9520" t="s">
        <v>36191</v>
      </c>
      <c r="AH9520" s="24">
        <v>1151272</v>
      </c>
      <c r="AI9520" t="s">
        <v>36192</v>
      </c>
      <c r="AJ9520" t="s">
        <v>36195</v>
      </c>
    </row>
    <row r="9521" spans="1:36" ht="17.25" hidden="1" customHeight="1" x14ac:dyDescent="0.2">
      <c r="A9521" s="4" t="s">
        <v>36185</v>
      </c>
      <c r="B9521" t="s">
        <v>36072</v>
      </c>
      <c r="C9521" t="s">
        <v>36186</v>
      </c>
      <c r="D9521" t="s">
        <v>36187</v>
      </c>
      <c r="E9521" t="s">
        <v>3929</v>
      </c>
      <c r="F9521" t="s">
        <v>64</v>
      </c>
      <c r="G9521" s="5">
        <v>210</v>
      </c>
      <c r="H9521" t="s">
        <v>42</v>
      </c>
      <c r="I9521" t="s">
        <v>240</v>
      </c>
      <c r="J9521" t="s">
        <v>44</v>
      </c>
      <c r="N9521" s="6">
        <v>1990</v>
      </c>
      <c r="R9521" s="7">
        <v>42.315235999999999</v>
      </c>
      <c r="S9521" s="7">
        <v>59.554755999999998</v>
      </c>
      <c r="T9521" t="s">
        <v>46</v>
      </c>
      <c r="U9521" t="s">
        <v>36188</v>
      </c>
      <c r="X9521" t="s">
        <v>36189</v>
      </c>
      <c r="Y9521" t="s">
        <v>19854</v>
      </c>
      <c r="Z9521" t="s">
        <v>29693</v>
      </c>
      <c r="AC9521" t="s">
        <v>36190</v>
      </c>
      <c r="AG9521" t="s">
        <v>36191</v>
      </c>
      <c r="AH9521" s="24">
        <v>1151273</v>
      </c>
      <c r="AI9521" t="s">
        <v>36192</v>
      </c>
      <c r="AJ9521" t="s">
        <v>36196</v>
      </c>
    </row>
    <row r="9522" spans="1:36" ht="17.25" hidden="1" customHeight="1" x14ac:dyDescent="0.2">
      <c r="A9522" s="4" t="s">
        <v>36199</v>
      </c>
      <c r="B9522" t="s">
        <v>36072</v>
      </c>
      <c r="C9522" t="s">
        <v>36200</v>
      </c>
      <c r="D9522" t="s">
        <v>36201</v>
      </c>
      <c r="E9522" t="s">
        <v>719</v>
      </c>
      <c r="F9522" t="s">
        <v>86</v>
      </c>
      <c r="G9522" s="5">
        <v>800</v>
      </c>
      <c r="H9522" t="s">
        <v>42</v>
      </c>
      <c r="I9522" t="s">
        <v>240</v>
      </c>
      <c r="J9522" t="s">
        <v>45</v>
      </c>
      <c r="N9522" s="6">
        <v>2005</v>
      </c>
      <c r="R9522" s="7">
        <v>38.481231999999999</v>
      </c>
      <c r="S9522" s="7">
        <v>65.629769999999994</v>
      </c>
      <c r="T9522" t="s">
        <v>46</v>
      </c>
      <c r="U9522" t="s">
        <v>36202</v>
      </c>
      <c r="W9522" t="s">
        <v>36203</v>
      </c>
      <c r="X9522" t="s">
        <v>36108</v>
      </c>
      <c r="Y9522" t="s">
        <v>19854</v>
      </c>
      <c r="Z9522" t="s">
        <v>29693</v>
      </c>
      <c r="AC9522" t="s">
        <v>36204</v>
      </c>
      <c r="AG9522" t="s">
        <v>36205</v>
      </c>
      <c r="AH9522" s="24">
        <v>1151340</v>
      </c>
      <c r="AI9522" t="s">
        <v>36207</v>
      </c>
      <c r="AJ9522" t="s">
        <v>36213</v>
      </c>
    </row>
    <row r="9523" spans="1:36" ht="17.25" hidden="1" customHeight="1" x14ac:dyDescent="0.2">
      <c r="A9523" s="4" t="s">
        <v>44084</v>
      </c>
      <c r="B9523" t="s">
        <v>43246</v>
      </c>
      <c r="C9523" t="s">
        <v>44085</v>
      </c>
      <c r="D9523" t="s">
        <v>44086</v>
      </c>
      <c r="E9523" t="s">
        <v>40</v>
      </c>
      <c r="F9523" t="s">
        <v>527</v>
      </c>
      <c r="G9523" s="5">
        <v>325</v>
      </c>
      <c r="H9523" t="s">
        <v>42</v>
      </c>
      <c r="I9523" t="s">
        <v>240</v>
      </c>
      <c r="J9523" t="s">
        <v>44</v>
      </c>
      <c r="N9523" s="6">
        <v>1965</v>
      </c>
      <c r="R9523" s="7">
        <v>56.741</v>
      </c>
      <c r="S9523" s="7">
        <v>36.770699999999998</v>
      </c>
      <c r="T9523" t="s">
        <v>46</v>
      </c>
      <c r="U9523" t="s">
        <v>44087</v>
      </c>
      <c r="X9523" t="s">
        <v>44088</v>
      </c>
      <c r="Y9523" t="s">
        <v>36708</v>
      </c>
      <c r="Z9523" t="s">
        <v>36915</v>
      </c>
      <c r="AA9523" t="s">
        <v>44089</v>
      </c>
      <c r="AG9523" t="s">
        <v>44090</v>
      </c>
      <c r="AH9523" s="24">
        <v>1125916</v>
      </c>
      <c r="AI9523" t="s">
        <v>44091</v>
      </c>
      <c r="AJ9523" t="s">
        <v>44092</v>
      </c>
    </row>
    <row r="9524" spans="1:36" ht="17.25" hidden="1" customHeight="1" x14ac:dyDescent="0.2">
      <c r="A9524" s="4" t="s">
        <v>44084</v>
      </c>
      <c r="B9524" t="s">
        <v>43246</v>
      </c>
      <c r="C9524" t="s">
        <v>44085</v>
      </c>
      <c r="D9524" t="s">
        <v>44086</v>
      </c>
      <c r="E9524" t="s">
        <v>56</v>
      </c>
      <c r="F9524" t="s">
        <v>527</v>
      </c>
      <c r="G9524" s="5">
        <v>325</v>
      </c>
      <c r="H9524" t="s">
        <v>42</v>
      </c>
      <c r="I9524" t="s">
        <v>240</v>
      </c>
      <c r="J9524" t="s">
        <v>44</v>
      </c>
      <c r="N9524" s="6">
        <v>1965</v>
      </c>
      <c r="R9524" s="7">
        <v>56.741</v>
      </c>
      <c r="S9524" s="7">
        <v>36.770699999999998</v>
      </c>
      <c r="T9524" t="s">
        <v>46</v>
      </c>
      <c r="U9524" t="s">
        <v>44087</v>
      </c>
      <c r="X9524" t="s">
        <v>44088</v>
      </c>
      <c r="Y9524" t="s">
        <v>36708</v>
      </c>
      <c r="Z9524" t="s">
        <v>36915</v>
      </c>
      <c r="AA9524" t="s">
        <v>44089</v>
      </c>
      <c r="AG9524" t="s">
        <v>44090</v>
      </c>
      <c r="AH9524" s="24">
        <v>1125917</v>
      </c>
      <c r="AI9524" t="s">
        <v>44091</v>
      </c>
      <c r="AJ9524" t="s">
        <v>44093</v>
      </c>
    </row>
    <row r="9525" spans="1:36" ht="17.25" hidden="1" customHeight="1" x14ac:dyDescent="0.2">
      <c r="A9525" s="4" t="s">
        <v>36229</v>
      </c>
      <c r="B9525" t="s">
        <v>36072</v>
      </c>
      <c r="C9525" t="s">
        <v>36230</v>
      </c>
      <c r="D9525" t="s">
        <v>36231</v>
      </c>
      <c r="E9525" t="s">
        <v>4760</v>
      </c>
      <c r="F9525" t="s">
        <v>64</v>
      </c>
      <c r="G9525" s="5">
        <v>155</v>
      </c>
      <c r="H9525" t="s">
        <v>42</v>
      </c>
      <c r="I9525" t="s">
        <v>240</v>
      </c>
      <c r="J9525" t="s">
        <v>44</v>
      </c>
      <c r="N9525" s="6">
        <v>1971</v>
      </c>
      <c r="R9525" s="7">
        <v>41.379600000000003</v>
      </c>
      <c r="S9525" s="7">
        <v>69.370216999999997</v>
      </c>
      <c r="T9525" t="s">
        <v>46</v>
      </c>
      <c r="U9525" t="s">
        <v>36232</v>
      </c>
      <c r="X9525" t="s">
        <v>36217</v>
      </c>
      <c r="Y9525" t="s">
        <v>19854</v>
      </c>
      <c r="Z9525" t="s">
        <v>29693</v>
      </c>
      <c r="AG9525" t="s">
        <v>36233</v>
      </c>
      <c r="AH9525" s="24">
        <v>1182491</v>
      </c>
      <c r="AI9525" t="s">
        <v>36234</v>
      </c>
      <c r="AJ9525" t="s">
        <v>36237</v>
      </c>
    </row>
    <row r="9526" spans="1:36" ht="17.25" hidden="1" customHeight="1" x14ac:dyDescent="0.2">
      <c r="A9526" s="4" t="s">
        <v>36229</v>
      </c>
      <c r="B9526" t="s">
        <v>36072</v>
      </c>
      <c r="C9526" t="s">
        <v>36230</v>
      </c>
      <c r="D9526" t="s">
        <v>36231</v>
      </c>
      <c r="E9526" t="s">
        <v>4762</v>
      </c>
      <c r="F9526" t="s">
        <v>64</v>
      </c>
      <c r="G9526" s="5">
        <v>155</v>
      </c>
      <c r="H9526" t="s">
        <v>42</v>
      </c>
      <c r="I9526" t="s">
        <v>240</v>
      </c>
      <c r="J9526" t="s">
        <v>44</v>
      </c>
      <c r="N9526" s="6">
        <v>1971</v>
      </c>
      <c r="R9526" s="7">
        <v>41.379600000000003</v>
      </c>
      <c r="S9526" s="7">
        <v>69.370216999999997</v>
      </c>
      <c r="T9526" t="s">
        <v>46</v>
      </c>
      <c r="U9526" t="s">
        <v>36232</v>
      </c>
      <c r="X9526" t="s">
        <v>36217</v>
      </c>
      <c r="Y9526" t="s">
        <v>19854</v>
      </c>
      <c r="Z9526" t="s">
        <v>29693</v>
      </c>
      <c r="AG9526" t="s">
        <v>36233</v>
      </c>
      <c r="AH9526" s="24">
        <v>1182492</v>
      </c>
      <c r="AI9526" t="s">
        <v>36234</v>
      </c>
      <c r="AJ9526" t="s">
        <v>36238</v>
      </c>
    </row>
    <row r="9527" spans="1:36" ht="17.25" hidden="1" customHeight="1" x14ac:dyDescent="0.2">
      <c r="A9527" s="4" t="s">
        <v>44084</v>
      </c>
      <c r="B9527" t="s">
        <v>43246</v>
      </c>
      <c r="C9527" t="s">
        <v>44085</v>
      </c>
      <c r="D9527" t="s">
        <v>44086</v>
      </c>
      <c r="E9527" t="s">
        <v>58</v>
      </c>
      <c r="F9527" t="s">
        <v>527</v>
      </c>
      <c r="G9527" s="5">
        <v>325</v>
      </c>
      <c r="H9527" t="s">
        <v>42</v>
      </c>
      <c r="I9527" t="s">
        <v>240</v>
      </c>
      <c r="J9527" t="s">
        <v>44</v>
      </c>
      <c r="N9527" s="6">
        <v>1965</v>
      </c>
      <c r="R9527" s="7">
        <v>56.741</v>
      </c>
      <c r="S9527" s="7">
        <v>36.770699999999998</v>
      </c>
      <c r="T9527" t="s">
        <v>46</v>
      </c>
      <c r="U9527" t="s">
        <v>44087</v>
      </c>
      <c r="X9527" t="s">
        <v>44088</v>
      </c>
      <c r="Y9527" t="s">
        <v>36708</v>
      </c>
      <c r="Z9527" t="s">
        <v>36915</v>
      </c>
      <c r="AA9527" t="s">
        <v>44089</v>
      </c>
      <c r="AG9527" t="s">
        <v>44090</v>
      </c>
      <c r="AH9527" s="24">
        <v>1125918</v>
      </c>
      <c r="AI9527" t="s">
        <v>44091</v>
      </c>
      <c r="AJ9527" t="s">
        <v>44094</v>
      </c>
    </row>
    <row r="9528" spans="1:36" ht="17.25" hidden="1" customHeight="1" x14ac:dyDescent="0.2">
      <c r="A9528" s="4" t="s">
        <v>44394</v>
      </c>
      <c r="B9528" t="s">
        <v>43246</v>
      </c>
      <c r="C9528" t="s">
        <v>44395</v>
      </c>
      <c r="D9528" t="s">
        <v>44396</v>
      </c>
      <c r="E9528" t="s">
        <v>3929</v>
      </c>
      <c r="F9528" t="s">
        <v>86</v>
      </c>
      <c r="G9528" s="5">
        <v>155</v>
      </c>
      <c r="H9528" t="s">
        <v>42</v>
      </c>
      <c r="I9528" t="s">
        <v>240</v>
      </c>
      <c r="J9528" t="s">
        <v>44</v>
      </c>
      <c r="N9528" s="6">
        <v>1965</v>
      </c>
      <c r="P9528" s="29"/>
      <c r="R9528" s="7">
        <v>44.659500000000001</v>
      </c>
      <c r="S9528" s="7">
        <v>41.929400000000001</v>
      </c>
      <c r="T9528" t="s">
        <v>46</v>
      </c>
      <c r="U9528" t="s">
        <v>44397</v>
      </c>
      <c r="X9528" t="s">
        <v>43424</v>
      </c>
      <c r="Y9528" t="s">
        <v>36708</v>
      </c>
      <c r="Z9528" t="s">
        <v>36915</v>
      </c>
      <c r="AG9528" t="s">
        <v>44398</v>
      </c>
      <c r="AH9528" s="24">
        <v>1027568</v>
      </c>
      <c r="AI9528" t="s">
        <v>44399</v>
      </c>
      <c r="AJ9528" t="s">
        <v>44406</v>
      </c>
    </row>
    <row r="9529" spans="1:36" ht="17.25" hidden="1" customHeight="1" x14ac:dyDescent="0.2">
      <c r="A9529" s="4" t="s">
        <v>44499</v>
      </c>
      <c r="B9529" t="s">
        <v>43246</v>
      </c>
      <c r="C9529" t="s">
        <v>44500</v>
      </c>
      <c r="D9529" t="s">
        <v>44501</v>
      </c>
      <c r="E9529" t="s">
        <v>4764</v>
      </c>
      <c r="F9529" t="s">
        <v>4924</v>
      </c>
      <c r="G9529" s="5">
        <v>63</v>
      </c>
      <c r="H9529" t="s">
        <v>42</v>
      </c>
      <c r="I9529" t="s">
        <v>240</v>
      </c>
      <c r="J9529" t="s">
        <v>44</v>
      </c>
      <c r="N9529" s="6">
        <v>1965</v>
      </c>
      <c r="R9529" s="7">
        <v>69.333697999999998</v>
      </c>
      <c r="S9529" s="7">
        <v>88.233368999999996</v>
      </c>
      <c r="T9529" t="s">
        <v>46</v>
      </c>
      <c r="U9529" t="s">
        <v>44502</v>
      </c>
      <c r="X9529" t="s">
        <v>44503</v>
      </c>
      <c r="Y9529" t="s">
        <v>36708</v>
      </c>
      <c r="Z9529" t="s">
        <v>36915</v>
      </c>
      <c r="AG9529" t="s">
        <v>44504</v>
      </c>
      <c r="AH9529" s="30"/>
      <c r="AI9529" t="s">
        <v>44505</v>
      </c>
      <c r="AJ9529" t="s">
        <v>44509</v>
      </c>
    </row>
    <row r="9530" spans="1:36" ht="17.25" hidden="1" customHeight="1" x14ac:dyDescent="0.2">
      <c r="A9530" s="4" t="s">
        <v>44603</v>
      </c>
      <c r="B9530" t="s">
        <v>43246</v>
      </c>
      <c r="C9530" t="s">
        <v>44604</v>
      </c>
      <c r="D9530" t="s">
        <v>44605</v>
      </c>
      <c r="E9530" t="s">
        <v>40</v>
      </c>
      <c r="F9530" t="s">
        <v>527</v>
      </c>
      <c r="G9530" s="5">
        <v>50</v>
      </c>
      <c r="H9530" t="s">
        <v>42</v>
      </c>
      <c r="I9530" t="s">
        <v>240</v>
      </c>
      <c r="J9530" t="s">
        <v>44</v>
      </c>
      <c r="N9530" s="6">
        <v>1965</v>
      </c>
      <c r="P9530" s="24">
        <v>2026</v>
      </c>
      <c r="R9530" s="7">
        <v>56.081972</v>
      </c>
      <c r="S9530" s="7">
        <v>47.512538999999997</v>
      </c>
      <c r="T9530" t="s">
        <v>46</v>
      </c>
      <c r="U9530" t="s">
        <v>44606</v>
      </c>
      <c r="X9530" t="s">
        <v>43584</v>
      </c>
      <c r="Y9530" t="s">
        <v>36708</v>
      </c>
      <c r="Z9530" t="s">
        <v>36915</v>
      </c>
      <c r="AG9530" t="s">
        <v>44607</v>
      </c>
      <c r="AH9530" s="30"/>
      <c r="AI9530" t="s">
        <v>44608</v>
      </c>
      <c r="AJ9530" t="s">
        <v>44609</v>
      </c>
    </row>
    <row r="9531" spans="1:36" ht="17.25" hidden="1" customHeight="1" x14ac:dyDescent="0.2">
      <c r="A9531" s="4" t="s">
        <v>44640</v>
      </c>
      <c r="B9531" t="s">
        <v>43246</v>
      </c>
      <c r="C9531" t="s">
        <v>44641</v>
      </c>
      <c r="D9531" t="s">
        <v>44642</v>
      </c>
      <c r="E9531" t="s">
        <v>335</v>
      </c>
      <c r="F9531" t="s">
        <v>527</v>
      </c>
      <c r="G9531" s="5">
        <v>60</v>
      </c>
      <c r="H9531" t="s">
        <v>42</v>
      </c>
      <c r="I9531" t="s">
        <v>240</v>
      </c>
      <c r="J9531" t="s">
        <v>44</v>
      </c>
      <c r="N9531" s="6">
        <v>1965</v>
      </c>
      <c r="R9531" s="7">
        <v>53.081600000000002</v>
      </c>
      <c r="S9531" s="7">
        <v>49.870100000000001</v>
      </c>
      <c r="T9531" t="s">
        <v>46</v>
      </c>
      <c r="U9531" t="s">
        <v>44633</v>
      </c>
      <c r="X9531" t="s">
        <v>44634</v>
      </c>
      <c r="Y9531" t="s">
        <v>36708</v>
      </c>
      <c r="Z9531" t="s">
        <v>36915</v>
      </c>
      <c r="AA9531" t="s">
        <v>44643</v>
      </c>
      <c r="AC9531" t="s">
        <v>44644</v>
      </c>
      <c r="AD9531" t="s">
        <v>880</v>
      </c>
      <c r="AE9531" t="s">
        <v>254</v>
      </c>
      <c r="AG9531" t="s">
        <v>44645</v>
      </c>
      <c r="AH9531" s="24">
        <v>1275736</v>
      </c>
      <c r="AI9531" t="s">
        <v>44646</v>
      </c>
      <c r="AJ9531" t="s">
        <v>44649</v>
      </c>
    </row>
    <row r="9532" spans="1:36" ht="17.25" hidden="1" customHeight="1" x14ac:dyDescent="0.2">
      <c r="A9532" s="4" t="s">
        <v>45137</v>
      </c>
      <c r="B9532" t="s">
        <v>43246</v>
      </c>
      <c r="C9532" t="s">
        <v>45138</v>
      </c>
      <c r="D9532" t="s">
        <v>45139</v>
      </c>
      <c r="E9532" t="s">
        <v>1157</v>
      </c>
      <c r="F9532" t="s">
        <v>527</v>
      </c>
      <c r="G9532" s="5">
        <v>100</v>
      </c>
      <c r="H9532" t="s">
        <v>42</v>
      </c>
      <c r="I9532" t="s">
        <v>240</v>
      </c>
      <c r="J9532" t="s">
        <v>44</v>
      </c>
      <c r="N9532" s="6">
        <v>1965</v>
      </c>
      <c r="R9532" s="7">
        <v>57.002299999999998</v>
      </c>
      <c r="S9532" s="7">
        <v>60.463500000000003</v>
      </c>
      <c r="T9532" t="s">
        <v>46</v>
      </c>
      <c r="U9532" t="s">
        <v>45140</v>
      </c>
      <c r="X9532" t="s">
        <v>43263</v>
      </c>
      <c r="Y9532" t="s">
        <v>36708</v>
      </c>
      <c r="Z9532" t="s">
        <v>36915</v>
      </c>
      <c r="AA9532" t="s">
        <v>45141</v>
      </c>
      <c r="AC9532" t="s">
        <v>45142</v>
      </c>
      <c r="AG9532" t="s">
        <v>45143</v>
      </c>
      <c r="AH9532" s="24">
        <v>1170552</v>
      </c>
      <c r="AI9532" t="s">
        <v>45144</v>
      </c>
      <c r="AJ9532" t="s">
        <v>45148</v>
      </c>
    </row>
    <row r="9533" spans="1:36" ht="17.25" hidden="1" customHeight="1" x14ac:dyDescent="0.2">
      <c r="A9533" s="4" t="s">
        <v>45365</v>
      </c>
      <c r="B9533" t="s">
        <v>43246</v>
      </c>
      <c r="C9533" t="s">
        <v>45366</v>
      </c>
      <c r="D9533" t="s">
        <v>45367</v>
      </c>
      <c r="E9533" t="s">
        <v>191</v>
      </c>
      <c r="F9533" t="s">
        <v>86</v>
      </c>
      <c r="G9533" s="5">
        <v>60</v>
      </c>
      <c r="H9533" t="s">
        <v>42</v>
      </c>
      <c r="I9533" t="s">
        <v>240</v>
      </c>
      <c r="J9533" t="s">
        <v>44</v>
      </c>
      <c r="N9533" s="6">
        <v>1965</v>
      </c>
      <c r="R9533" s="7">
        <v>54.789600999999998</v>
      </c>
      <c r="S9533" s="7">
        <v>56.119897999999999</v>
      </c>
      <c r="T9533" t="s">
        <v>46</v>
      </c>
      <c r="U9533" t="s">
        <v>45368</v>
      </c>
      <c r="X9533" t="s">
        <v>43913</v>
      </c>
      <c r="Y9533" t="s">
        <v>36708</v>
      </c>
      <c r="Z9533" t="s">
        <v>36915</v>
      </c>
      <c r="AA9533" t="s">
        <v>45369</v>
      </c>
      <c r="AG9533" t="s">
        <v>45370</v>
      </c>
      <c r="AH9533" s="24">
        <v>1243456</v>
      </c>
      <c r="AI9533" t="s">
        <v>45371</v>
      </c>
      <c r="AJ9533" t="s">
        <v>45372</v>
      </c>
    </row>
    <row r="9534" spans="1:36" ht="17.25" hidden="1" customHeight="1" x14ac:dyDescent="0.2">
      <c r="A9534" s="4" t="s">
        <v>45611</v>
      </c>
      <c r="B9534" t="s">
        <v>43246</v>
      </c>
      <c r="C9534" t="s">
        <v>45612</v>
      </c>
      <c r="D9534" t="s">
        <v>45613</v>
      </c>
      <c r="E9534" t="s">
        <v>191</v>
      </c>
      <c r="F9534" t="s">
        <v>4924</v>
      </c>
      <c r="G9534" s="5">
        <v>150</v>
      </c>
      <c r="H9534" t="s">
        <v>42</v>
      </c>
      <c r="I9534" t="s">
        <v>240</v>
      </c>
      <c r="J9534" t="s">
        <v>44</v>
      </c>
      <c r="N9534" s="6">
        <v>1965</v>
      </c>
      <c r="R9534" s="7">
        <v>59.340648999999999</v>
      </c>
      <c r="S9534" s="7">
        <v>57.246060999999997</v>
      </c>
      <c r="T9534" t="s">
        <v>46</v>
      </c>
      <c r="U9534" t="s">
        <v>45614</v>
      </c>
      <c r="X9534" t="s">
        <v>43415</v>
      </c>
      <c r="Y9534" t="s">
        <v>36708</v>
      </c>
      <c r="Z9534" t="s">
        <v>36915</v>
      </c>
      <c r="AG9534" t="s">
        <v>45615</v>
      </c>
      <c r="AH9534" s="24">
        <v>1198812</v>
      </c>
      <c r="AI9534" t="s">
        <v>45616</v>
      </c>
      <c r="AJ9534" t="s">
        <v>45620</v>
      </c>
    </row>
    <row r="9535" spans="1:36" ht="17.25" hidden="1" customHeight="1" x14ac:dyDescent="0.2">
      <c r="A9535" s="4" t="s">
        <v>36275</v>
      </c>
      <c r="B9535" t="s">
        <v>36276</v>
      </c>
      <c r="C9535" t="s">
        <v>36277</v>
      </c>
      <c r="E9535" t="s">
        <v>40</v>
      </c>
      <c r="F9535" t="s">
        <v>86</v>
      </c>
      <c r="G9535" s="5">
        <v>389</v>
      </c>
      <c r="H9535" t="s">
        <v>42</v>
      </c>
      <c r="I9535" t="s">
        <v>43</v>
      </c>
      <c r="J9535" t="s">
        <v>45</v>
      </c>
      <c r="N9535" s="27">
        <v>1999</v>
      </c>
      <c r="R9535" s="7">
        <v>10.489019000000001</v>
      </c>
      <c r="S9535" s="7">
        <v>107.16646799999999</v>
      </c>
      <c r="T9535" t="s">
        <v>46</v>
      </c>
      <c r="U9535" t="s">
        <v>36278</v>
      </c>
      <c r="X9535" t="s">
        <v>36279</v>
      </c>
      <c r="Y9535" t="s">
        <v>19854</v>
      </c>
      <c r="Z9535" t="s">
        <v>21007</v>
      </c>
      <c r="AA9535" t="s">
        <v>36280</v>
      </c>
      <c r="AG9535" t="s">
        <v>36281</v>
      </c>
      <c r="AH9535" s="8" t="s">
        <v>36282</v>
      </c>
      <c r="AI9535" t="s">
        <v>36283</v>
      </c>
      <c r="AJ9535" t="s">
        <v>36284</v>
      </c>
    </row>
    <row r="9536" spans="1:36" ht="17.25" hidden="1" customHeight="1" x14ac:dyDescent="0.2">
      <c r="A9536" s="4" t="s">
        <v>36275</v>
      </c>
      <c r="B9536" t="s">
        <v>36276</v>
      </c>
      <c r="C9536" t="s">
        <v>36277</v>
      </c>
      <c r="E9536" t="s">
        <v>56</v>
      </c>
      <c r="F9536" t="s">
        <v>617</v>
      </c>
      <c r="G9536" s="5">
        <v>1200</v>
      </c>
      <c r="H9536" t="s">
        <v>611</v>
      </c>
      <c r="I9536" t="s">
        <v>45</v>
      </c>
      <c r="J9536" t="s">
        <v>45</v>
      </c>
      <c r="R9536" s="7">
        <v>10.489019000000001</v>
      </c>
      <c r="S9536" s="7">
        <v>107.16646799999999</v>
      </c>
      <c r="T9536" t="s">
        <v>46</v>
      </c>
      <c r="U9536" t="s">
        <v>36278</v>
      </c>
      <c r="X9536" t="s">
        <v>36279</v>
      </c>
      <c r="Y9536" t="s">
        <v>19854</v>
      </c>
      <c r="Z9536" t="s">
        <v>21007</v>
      </c>
      <c r="AG9536" t="s">
        <v>36281</v>
      </c>
      <c r="AI9536" t="s">
        <v>36283</v>
      </c>
      <c r="AJ9536" t="s">
        <v>36285</v>
      </c>
    </row>
    <row r="9537" spans="1:36" ht="17.25" hidden="1" customHeight="1" x14ac:dyDescent="0.2">
      <c r="A9537" s="4" t="s">
        <v>36296</v>
      </c>
      <c r="B9537" t="s">
        <v>36276</v>
      </c>
      <c r="C9537" t="s">
        <v>36297</v>
      </c>
      <c r="E9537" t="s">
        <v>40</v>
      </c>
      <c r="F9537" t="s">
        <v>64</v>
      </c>
      <c r="G9537" s="5">
        <v>750</v>
      </c>
      <c r="H9537" t="s">
        <v>42</v>
      </c>
      <c r="I9537" t="s">
        <v>43</v>
      </c>
      <c r="J9537" t="s">
        <v>45</v>
      </c>
      <c r="N9537" s="8">
        <v>2008</v>
      </c>
      <c r="R9537" s="7">
        <v>9.2420000000000009</v>
      </c>
      <c r="S9537" s="7">
        <v>105.06</v>
      </c>
      <c r="T9537" t="s">
        <v>46</v>
      </c>
      <c r="U9537" t="s">
        <v>36298</v>
      </c>
      <c r="X9537" t="s">
        <v>36299</v>
      </c>
      <c r="Y9537" t="s">
        <v>19854</v>
      </c>
      <c r="Z9537" t="s">
        <v>21007</v>
      </c>
      <c r="AA9537" t="s">
        <v>36300</v>
      </c>
      <c r="AG9537" t="s">
        <v>36301</v>
      </c>
      <c r="AH9537" s="8" t="s">
        <v>36302</v>
      </c>
      <c r="AI9537" t="s">
        <v>36303</v>
      </c>
      <c r="AJ9537" t="s">
        <v>36304</v>
      </c>
    </row>
    <row r="9538" spans="1:36" ht="17.25" hidden="1" customHeight="1" x14ac:dyDescent="0.2">
      <c r="A9538" s="4" t="s">
        <v>36296</v>
      </c>
      <c r="B9538" t="s">
        <v>36276</v>
      </c>
      <c r="C9538" t="s">
        <v>36297</v>
      </c>
      <c r="E9538" t="s">
        <v>56</v>
      </c>
      <c r="F9538" t="s">
        <v>64</v>
      </c>
      <c r="G9538" s="5">
        <v>750</v>
      </c>
      <c r="H9538" t="s">
        <v>42</v>
      </c>
      <c r="I9538" t="s">
        <v>43</v>
      </c>
      <c r="J9538" t="s">
        <v>45</v>
      </c>
      <c r="N9538" s="27">
        <v>2008</v>
      </c>
      <c r="R9538" s="7">
        <v>9.2420000000000009</v>
      </c>
      <c r="S9538" s="7">
        <v>105.06</v>
      </c>
      <c r="T9538" t="s">
        <v>46</v>
      </c>
      <c r="U9538" t="s">
        <v>36298</v>
      </c>
      <c r="X9538" t="s">
        <v>36299</v>
      </c>
      <c r="Y9538" t="s">
        <v>19854</v>
      </c>
      <c r="Z9538" t="s">
        <v>21007</v>
      </c>
      <c r="AG9538" t="s">
        <v>36301</v>
      </c>
      <c r="AH9538" s="27" t="s">
        <v>36305</v>
      </c>
      <c r="AI9538" t="s">
        <v>36303</v>
      </c>
      <c r="AJ9538" t="s">
        <v>36306</v>
      </c>
    </row>
    <row r="9539" spans="1:36" ht="17.25" hidden="1" customHeight="1" x14ac:dyDescent="0.2">
      <c r="A9539" s="4" t="s">
        <v>36296</v>
      </c>
      <c r="B9539" t="s">
        <v>36276</v>
      </c>
      <c r="C9539" t="s">
        <v>36297</v>
      </c>
      <c r="E9539" t="s">
        <v>58</v>
      </c>
      <c r="F9539" t="s">
        <v>617</v>
      </c>
      <c r="G9539" s="5">
        <v>1500</v>
      </c>
      <c r="H9539" t="s">
        <v>677</v>
      </c>
      <c r="I9539" t="s">
        <v>43</v>
      </c>
      <c r="J9539" t="s">
        <v>45</v>
      </c>
      <c r="K9539" t="s">
        <v>45</v>
      </c>
      <c r="L9539" t="s">
        <v>45</v>
      </c>
      <c r="N9539" s="27"/>
      <c r="R9539" s="7">
        <v>9.2420000000000009</v>
      </c>
      <c r="S9539" s="7">
        <v>105.06</v>
      </c>
      <c r="T9539" t="s">
        <v>46</v>
      </c>
      <c r="U9539" t="s">
        <v>36298</v>
      </c>
      <c r="X9539" t="s">
        <v>36299</v>
      </c>
      <c r="Y9539" t="s">
        <v>19854</v>
      </c>
      <c r="Z9539" t="s">
        <v>21007</v>
      </c>
      <c r="AG9539" t="s">
        <v>36301</v>
      </c>
      <c r="AI9539" t="s">
        <v>36303</v>
      </c>
      <c r="AJ9539" t="s">
        <v>36307</v>
      </c>
    </row>
    <row r="9540" spans="1:36" ht="17.25" hidden="1" customHeight="1" x14ac:dyDescent="0.2">
      <c r="A9540" s="4" t="s">
        <v>36308</v>
      </c>
      <c r="B9540" t="s">
        <v>36276</v>
      </c>
      <c r="C9540" t="s">
        <v>36309</v>
      </c>
      <c r="E9540" t="s">
        <v>56</v>
      </c>
      <c r="F9540" t="s">
        <v>617</v>
      </c>
      <c r="G9540" s="5">
        <v>1500</v>
      </c>
      <c r="H9540" t="s">
        <v>677</v>
      </c>
      <c r="I9540" t="s">
        <v>43</v>
      </c>
      <c r="J9540" t="s">
        <v>45</v>
      </c>
      <c r="N9540" s="27"/>
      <c r="R9540" s="7">
        <v>11.3355911</v>
      </c>
      <c r="S9540" s="7">
        <v>108.88906009999999</v>
      </c>
      <c r="T9540" t="s">
        <v>504</v>
      </c>
      <c r="U9540" t="s">
        <v>36310</v>
      </c>
      <c r="X9540" t="s">
        <v>36311</v>
      </c>
      <c r="Y9540" t="s">
        <v>19854</v>
      </c>
      <c r="Z9540" t="s">
        <v>21007</v>
      </c>
      <c r="AC9540" t="s">
        <v>36312</v>
      </c>
      <c r="AG9540" t="s">
        <v>36313</v>
      </c>
      <c r="AI9540" t="s">
        <v>36314</v>
      </c>
      <c r="AJ9540" t="s">
        <v>36316</v>
      </c>
    </row>
    <row r="9541" spans="1:36" ht="17.25" hidden="1" customHeight="1" x14ac:dyDescent="0.2">
      <c r="A9541" s="4" t="s">
        <v>36308</v>
      </c>
      <c r="B9541" t="s">
        <v>36276</v>
      </c>
      <c r="C9541" t="s">
        <v>36309</v>
      </c>
      <c r="E9541" t="s">
        <v>58</v>
      </c>
      <c r="F9541" t="s">
        <v>617</v>
      </c>
      <c r="G9541" s="5">
        <v>1500</v>
      </c>
      <c r="H9541" t="s">
        <v>677</v>
      </c>
      <c r="I9541" t="s">
        <v>43</v>
      </c>
      <c r="J9541" t="s">
        <v>45</v>
      </c>
      <c r="N9541" s="27"/>
      <c r="R9541" s="7">
        <v>11.3355911</v>
      </c>
      <c r="S9541" s="7">
        <v>108.88906009999999</v>
      </c>
      <c r="T9541" t="s">
        <v>504</v>
      </c>
      <c r="U9541" t="s">
        <v>36310</v>
      </c>
      <c r="X9541" t="s">
        <v>36311</v>
      </c>
      <c r="Y9541" t="s">
        <v>19854</v>
      </c>
      <c r="Z9541" t="s">
        <v>21007</v>
      </c>
      <c r="AC9541" t="s">
        <v>36312</v>
      </c>
      <c r="AG9541" t="s">
        <v>36313</v>
      </c>
      <c r="AI9541" t="s">
        <v>36314</v>
      </c>
      <c r="AJ9541" t="s">
        <v>36317</v>
      </c>
    </row>
    <row r="9542" spans="1:36" ht="17.25" hidden="1" customHeight="1" x14ac:dyDescent="0.2">
      <c r="A9542" s="4" t="s">
        <v>36308</v>
      </c>
      <c r="B9542" t="s">
        <v>36276</v>
      </c>
      <c r="C9542" t="s">
        <v>36309</v>
      </c>
      <c r="E9542" t="s">
        <v>191</v>
      </c>
      <c r="F9542" t="s">
        <v>617</v>
      </c>
      <c r="G9542" s="5">
        <v>1500</v>
      </c>
      <c r="H9542" t="s">
        <v>677</v>
      </c>
      <c r="I9542" t="s">
        <v>43</v>
      </c>
      <c r="J9542" t="s">
        <v>45</v>
      </c>
      <c r="N9542" s="27"/>
      <c r="R9542" s="7">
        <v>11.3355911</v>
      </c>
      <c r="S9542" s="7">
        <v>108.88906009999999</v>
      </c>
      <c r="T9542" t="s">
        <v>504</v>
      </c>
      <c r="U9542" t="s">
        <v>36310</v>
      </c>
      <c r="X9542" t="s">
        <v>36311</v>
      </c>
      <c r="Y9542" t="s">
        <v>19854</v>
      </c>
      <c r="Z9542" t="s">
        <v>21007</v>
      </c>
      <c r="AC9542" t="s">
        <v>36312</v>
      </c>
      <c r="AG9542" t="s">
        <v>36313</v>
      </c>
      <c r="AI9542" t="s">
        <v>36314</v>
      </c>
      <c r="AJ9542" t="s">
        <v>36318</v>
      </c>
    </row>
    <row r="9543" spans="1:36" ht="17.25" hidden="1" customHeight="1" x14ac:dyDescent="0.2">
      <c r="A9543" s="4" t="s">
        <v>36319</v>
      </c>
      <c r="B9543" t="s">
        <v>36276</v>
      </c>
      <c r="C9543" t="s">
        <v>36320</v>
      </c>
      <c r="E9543" t="s">
        <v>40</v>
      </c>
      <c r="F9543" t="s">
        <v>617</v>
      </c>
      <c r="G9543" s="5">
        <v>6000</v>
      </c>
      <c r="H9543" t="s">
        <v>677</v>
      </c>
      <c r="I9543" t="s">
        <v>45</v>
      </c>
      <c r="J9543" t="s">
        <v>45</v>
      </c>
      <c r="K9543" t="s">
        <v>45</v>
      </c>
      <c r="L9543" t="s">
        <v>45</v>
      </c>
      <c r="N9543" s="27"/>
      <c r="R9543" s="7">
        <v>10.554277000000001</v>
      </c>
      <c r="S9543" s="7">
        <v>107.015867</v>
      </c>
      <c r="T9543" t="s">
        <v>504</v>
      </c>
      <c r="U9543" t="s">
        <v>36321</v>
      </c>
      <c r="X9543" t="s">
        <v>36279</v>
      </c>
      <c r="Y9543" t="s">
        <v>19854</v>
      </c>
      <c r="Z9543" t="s">
        <v>21007</v>
      </c>
      <c r="AG9543" t="s">
        <v>45</v>
      </c>
      <c r="AI9543" t="s">
        <v>36322</v>
      </c>
      <c r="AJ9543" t="s">
        <v>36323</v>
      </c>
    </row>
    <row r="9544" spans="1:36" ht="17.25" hidden="1" customHeight="1" x14ac:dyDescent="0.2">
      <c r="A9544" s="4" t="s">
        <v>36324</v>
      </c>
      <c r="B9544" t="s">
        <v>36276</v>
      </c>
      <c r="C9544" t="s">
        <v>36325</v>
      </c>
      <c r="E9544" t="s">
        <v>63</v>
      </c>
      <c r="F9544" t="s">
        <v>617</v>
      </c>
      <c r="G9544" s="5">
        <v>800</v>
      </c>
      <c r="H9544" t="s">
        <v>677</v>
      </c>
      <c r="I9544" t="s">
        <v>43</v>
      </c>
      <c r="J9544" t="s">
        <v>45</v>
      </c>
      <c r="N9544" s="27"/>
      <c r="R9544" s="7">
        <v>20.814458999999999</v>
      </c>
      <c r="S9544" s="7">
        <v>106.91797699999999</v>
      </c>
      <c r="T9544" t="s">
        <v>504</v>
      </c>
      <c r="U9544" t="s">
        <v>36326</v>
      </c>
      <c r="V9544" t="s">
        <v>36327</v>
      </c>
      <c r="X9544" t="s">
        <v>36326</v>
      </c>
      <c r="Y9544" t="s">
        <v>19854</v>
      </c>
      <c r="Z9544" t="s">
        <v>21007</v>
      </c>
      <c r="AC9544" t="s">
        <v>36328</v>
      </c>
      <c r="AG9544" t="s">
        <v>45</v>
      </c>
      <c r="AI9544" t="s">
        <v>36329</v>
      </c>
      <c r="AJ9544" t="s">
        <v>36330</v>
      </c>
    </row>
    <row r="9545" spans="1:36" ht="17.25" hidden="1" customHeight="1" x14ac:dyDescent="0.2">
      <c r="A9545" s="4" t="s">
        <v>36324</v>
      </c>
      <c r="B9545" t="s">
        <v>36276</v>
      </c>
      <c r="C9545" t="s">
        <v>36325</v>
      </c>
      <c r="E9545" t="s">
        <v>73</v>
      </c>
      <c r="F9545" t="s">
        <v>617</v>
      </c>
      <c r="G9545" s="5">
        <v>800</v>
      </c>
      <c r="H9545" t="s">
        <v>677</v>
      </c>
      <c r="I9545" t="s">
        <v>43</v>
      </c>
      <c r="J9545" t="s">
        <v>45</v>
      </c>
      <c r="N9545" s="27"/>
      <c r="R9545" s="7">
        <v>20.814458999999999</v>
      </c>
      <c r="S9545" s="7">
        <v>106.91797699999999</v>
      </c>
      <c r="T9545" t="s">
        <v>504</v>
      </c>
      <c r="U9545" t="s">
        <v>36326</v>
      </c>
      <c r="V9545" t="s">
        <v>36327</v>
      </c>
      <c r="X9545" t="s">
        <v>36326</v>
      </c>
      <c r="Y9545" t="s">
        <v>19854</v>
      </c>
      <c r="Z9545" t="s">
        <v>21007</v>
      </c>
      <c r="AC9545" t="s">
        <v>36328</v>
      </c>
      <c r="AG9545" t="s">
        <v>45</v>
      </c>
      <c r="AI9545" t="s">
        <v>36329</v>
      </c>
      <c r="AJ9545" t="s">
        <v>36331</v>
      </c>
    </row>
    <row r="9546" spans="1:36" ht="17.25" hidden="1" customHeight="1" x14ac:dyDescent="0.2">
      <c r="A9546" s="4" t="s">
        <v>36332</v>
      </c>
      <c r="B9546" t="s">
        <v>36276</v>
      </c>
      <c r="C9546" t="s">
        <v>36333</v>
      </c>
      <c r="E9546" t="s">
        <v>63</v>
      </c>
      <c r="F9546" t="s">
        <v>617</v>
      </c>
      <c r="G9546" s="5">
        <v>1500</v>
      </c>
      <c r="H9546" t="s">
        <v>677</v>
      </c>
      <c r="I9546" t="s">
        <v>45</v>
      </c>
      <c r="J9546" t="s">
        <v>45</v>
      </c>
      <c r="K9546" t="s">
        <v>45</v>
      </c>
      <c r="L9546" t="s">
        <v>45</v>
      </c>
      <c r="N9546" s="27"/>
      <c r="R9546" s="7">
        <v>16.331091000000001</v>
      </c>
      <c r="S9546" s="7">
        <v>108.022009</v>
      </c>
      <c r="T9546" t="s">
        <v>504</v>
      </c>
      <c r="U9546" t="s">
        <v>45</v>
      </c>
      <c r="X9546" t="s">
        <v>36334</v>
      </c>
      <c r="Y9546" t="s">
        <v>19854</v>
      </c>
      <c r="Z9546" t="s">
        <v>21007</v>
      </c>
      <c r="AA9546" t="s">
        <v>36335</v>
      </c>
      <c r="AC9546" t="s">
        <v>36336</v>
      </c>
      <c r="AG9546" t="s">
        <v>45</v>
      </c>
      <c r="AI9546" t="s">
        <v>36337</v>
      </c>
      <c r="AJ9546" t="s">
        <v>36338</v>
      </c>
    </row>
    <row r="9547" spans="1:36" ht="17.25" hidden="1" customHeight="1" x14ac:dyDescent="0.2">
      <c r="A9547" s="4" t="s">
        <v>36339</v>
      </c>
      <c r="B9547" t="s">
        <v>36276</v>
      </c>
      <c r="C9547" t="s">
        <v>36340</v>
      </c>
      <c r="E9547" t="s">
        <v>40</v>
      </c>
      <c r="F9547" t="s">
        <v>617</v>
      </c>
      <c r="G9547" s="5">
        <v>600</v>
      </c>
      <c r="H9547" t="s">
        <v>677</v>
      </c>
      <c r="I9547" t="s">
        <v>45</v>
      </c>
      <c r="J9547" t="s">
        <v>45</v>
      </c>
      <c r="M9547" t="s">
        <v>5341</v>
      </c>
      <c r="N9547" s="27"/>
      <c r="R9547" s="7">
        <v>19.358000000000001</v>
      </c>
      <c r="S9547" s="7">
        <v>105.779</v>
      </c>
      <c r="T9547" t="s">
        <v>504</v>
      </c>
      <c r="U9547" t="s">
        <v>36341</v>
      </c>
      <c r="W9547" t="s">
        <v>36342</v>
      </c>
      <c r="X9547" t="s">
        <v>36343</v>
      </c>
      <c r="Y9547" t="s">
        <v>19854</v>
      </c>
      <c r="Z9547" t="s">
        <v>21007</v>
      </c>
      <c r="AG9547" t="s">
        <v>45</v>
      </c>
      <c r="AH9547" s="8" t="s">
        <v>45</v>
      </c>
      <c r="AI9547" t="s">
        <v>36344</v>
      </c>
      <c r="AJ9547" t="s">
        <v>36345</v>
      </c>
    </row>
    <row r="9548" spans="1:36" ht="17.25" hidden="1" customHeight="1" x14ac:dyDescent="0.2">
      <c r="A9548" s="4" t="s">
        <v>36357</v>
      </c>
      <c r="B9548" t="s">
        <v>36276</v>
      </c>
      <c r="C9548" t="s">
        <v>36358</v>
      </c>
      <c r="E9548" t="s">
        <v>40</v>
      </c>
      <c r="F9548" t="s">
        <v>617</v>
      </c>
      <c r="G9548" s="5">
        <v>6000</v>
      </c>
      <c r="H9548" t="s">
        <v>558</v>
      </c>
      <c r="I9548" t="s">
        <v>45</v>
      </c>
      <c r="J9548" t="s">
        <v>45</v>
      </c>
      <c r="K9548" t="s">
        <v>45</v>
      </c>
      <c r="L9548" t="s">
        <v>45</v>
      </c>
      <c r="N9548" s="27" t="s">
        <v>45</v>
      </c>
      <c r="R9548" s="7">
        <v>12.492914000000001</v>
      </c>
      <c r="S9548" s="7">
        <v>109.30009200000001</v>
      </c>
      <c r="T9548" t="s">
        <v>504</v>
      </c>
      <c r="U9548" t="s">
        <v>36359</v>
      </c>
      <c r="V9548" t="s">
        <v>36360</v>
      </c>
      <c r="X9548" t="s">
        <v>36361</v>
      </c>
      <c r="Y9548" t="s">
        <v>19854</v>
      </c>
      <c r="Z9548" t="s">
        <v>21007</v>
      </c>
      <c r="AG9548" t="s">
        <v>45</v>
      </c>
      <c r="AI9548" t="s">
        <v>36362</v>
      </c>
      <c r="AJ9548" t="s">
        <v>36363</v>
      </c>
    </row>
    <row r="9549" spans="1:36" ht="17.25" hidden="1" customHeight="1" x14ac:dyDescent="0.2">
      <c r="A9549" s="4" t="s">
        <v>36364</v>
      </c>
      <c r="B9549" t="s">
        <v>36276</v>
      </c>
      <c r="C9549" t="s">
        <v>36365</v>
      </c>
      <c r="D9549" t="s">
        <v>36366</v>
      </c>
      <c r="E9549" t="s">
        <v>75</v>
      </c>
      <c r="F9549" t="s">
        <v>86</v>
      </c>
      <c r="G9549" s="5">
        <v>600</v>
      </c>
      <c r="H9549" t="s">
        <v>677</v>
      </c>
      <c r="I9549" t="s">
        <v>45</v>
      </c>
      <c r="J9549" t="s">
        <v>45</v>
      </c>
      <c r="K9549" t="s">
        <v>45</v>
      </c>
      <c r="L9549" t="s">
        <v>45</v>
      </c>
      <c r="M9549" t="s">
        <v>559</v>
      </c>
      <c r="N9549" s="27"/>
      <c r="R9549" s="7">
        <v>18.028829999999999</v>
      </c>
      <c r="S9549" s="7">
        <v>106.44555</v>
      </c>
      <c r="T9549" t="s">
        <v>46</v>
      </c>
      <c r="U9549" t="s">
        <v>36367</v>
      </c>
      <c r="W9549" t="s">
        <v>36368</v>
      </c>
      <c r="X9549" t="s">
        <v>36369</v>
      </c>
      <c r="Y9549" t="s">
        <v>19854</v>
      </c>
      <c r="Z9549" t="s">
        <v>21007</v>
      </c>
      <c r="AC9549" t="s">
        <v>36369</v>
      </c>
      <c r="AD9549" t="s">
        <v>880</v>
      </c>
      <c r="AE9549" t="s">
        <v>92</v>
      </c>
      <c r="AG9549" t="s">
        <v>36370</v>
      </c>
      <c r="AI9549" t="s">
        <v>36371</v>
      </c>
      <c r="AJ9549" t="s">
        <v>36372</v>
      </c>
    </row>
    <row r="9550" spans="1:36" ht="17.25" hidden="1" customHeight="1" x14ac:dyDescent="0.2">
      <c r="A9550" s="4" t="s">
        <v>36373</v>
      </c>
      <c r="B9550" t="s">
        <v>36276</v>
      </c>
      <c r="C9550" t="s">
        <v>36374</v>
      </c>
      <c r="E9550" t="s">
        <v>73</v>
      </c>
      <c r="F9550" t="s">
        <v>617</v>
      </c>
      <c r="G9550" s="5">
        <v>1500</v>
      </c>
      <c r="H9550" t="s">
        <v>677</v>
      </c>
      <c r="I9550" t="s">
        <v>43</v>
      </c>
      <c r="J9550" t="s">
        <v>45</v>
      </c>
      <c r="K9550" t="s">
        <v>45</v>
      </c>
      <c r="L9550" t="s">
        <v>45</v>
      </c>
      <c r="N9550" s="27"/>
      <c r="R9550" s="7">
        <v>16.994429</v>
      </c>
      <c r="S9550" s="7">
        <v>107.11536099999999</v>
      </c>
      <c r="T9550" t="s">
        <v>504</v>
      </c>
      <c r="U9550" t="s">
        <v>45</v>
      </c>
      <c r="X9550" t="s">
        <v>36375</v>
      </c>
      <c r="Y9550" t="s">
        <v>19854</v>
      </c>
      <c r="Z9550" t="s">
        <v>21007</v>
      </c>
      <c r="AG9550" t="s">
        <v>45</v>
      </c>
      <c r="AI9550" t="s">
        <v>36376</v>
      </c>
      <c r="AJ9550" t="s">
        <v>36378</v>
      </c>
    </row>
    <row r="9551" spans="1:36" ht="17.25" hidden="1" customHeight="1" x14ac:dyDescent="0.2">
      <c r="A9551" s="4" t="s">
        <v>36379</v>
      </c>
      <c r="B9551" t="s">
        <v>36276</v>
      </c>
      <c r="C9551" t="s">
        <v>36380</v>
      </c>
      <c r="E9551" t="s">
        <v>63</v>
      </c>
      <c r="F9551" t="s">
        <v>86</v>
      </c>
      <c r="G9551" s="5">
        <v>125</v>
      </c>
      <c r="H9551" t="s">
        <v>42</v>
      </c>
      <c r="I9551" t="s">
        <v>240</v>
      </c>
      <c r="J9551" t="s">
        <v>45</v>
      </c>
      <c r="N9551" s="27">
        <v>1998</v>
      </c>
      <c r="R9551" s="7">
        <v>10.6416766</v>
      </c>
      <c r="S9551" s="7">
        <v>106.7456021</v>
      </c>
      <c r="T9551" t="s">
        <v>504</v>
      </c>
      <c r="U9551" t="s">
        <v>36381</v>
      </c>
      <c r="X9551" t="s">
        <v>36382</v>
      </c>
      <c r="Y9551" t="s">
        <v>19854</v>
      </c>
      <c r="Z9551" t="s">
        <v>21007</v>
      </c>
      <c r="AG9551" t="s">
        <v>36383</v>
      </c>
      <c r="AI9551" t="s">
        <v>36384</v>
      </c>
      <c r="AJ9551" t="s">
        <v>36385</v>
      </c>
    </row>
    <row r="9552" spans="1:36" ht="17.25" hidden="1" customHeight="1" x14ac:dyDescent="0.2">
      <c r="A9552" s="4" t="s">
        <v>36379</v>
      </c>
      <c r="B9552" t="s">
        <v>36276</v>
      </c>
      <c r="C9552" t="s">
        <v>36380</v>
      </c>
      <c r="E9552" t="s">
        <v>73</v>
      </c>
      <c r="F9552" t="s">
        <v>86</v>
      </c>
      <c r="G9552" s="5">
        <v>125</v>
      </c>
      <c r="H9552" t="s">
        <v>42</v>
      </c>
      <c r="I9552" t="s">
        <v>240</v>
      </c>
      <c r="J9552" t="s">
        <v>45</v>
      </c>
      <c r="N9552" s="27">
        <v>1998</v>
      </c>
      <c r="R9552" s="7">
        <v>10.6416766</v>
      </c>
      <c r="S9552" s="7">
        <v>106.7456021</v>
      </c>
      <c r="T9552" t="s">
        <v>504</v>
      </c>
      <c r="U9552" t="s">
        <v>36381</v>
      </c>
      <c r="X9552" t="s">
        <v>36382</v>
      </c>
      <c r="Y9552" t="s">
        <v>19854</v>
      </c>
      <c r="Z9552" t="s">
        <v>21007</v>
      </c>
      <c r="AG9552" t="s">
        <v>36383</v>
      </c>
      <c r="AI9552" t="s">
        <v>36384</v>
      </c>
      <c r="AJ9552" t="s">
        <v>36386</v>
      </c>
    </row>
    <row r="9553" spans="1:36" ht="17.25" hidden="1" customHeight="1" x14ac:dyDescent="0.2">
      <c r="A9553" s="4" t="s">
        <v>36379</v>
      </c>
      <c r="B9553" t="s">
        <v>36276</v>
      </c>
      <c r="C9553" t="s">
        <v>36380</v>
      </c>
      <c r="E9553" t="s">
        <v>211</v>
      </c>
      <c r="F9553" t="s">
        <v>86</v>
      </c>
      <c r="G9553" s="5">
        <v>125</v>
      </c>
      <c r="H9553" t="s">
        <v>42</v>
      </c>
      <c r="I9553" t="s">
        <v>240</v>
      </c>
      <c r="J9553" t="s">
        <v>45</v>
      </c>
      <c r="N9553" s="27">
        <v>1998</v>
      </c>
      <c r="R9553" s="7">
        <v>10.6416766</v>
      </c>
      <c r="S9553" s="7">
        <v>106.7456021</v>
      </c>
      <c r="T9553" t="s">
        <v>504</v>
      </c>
      <c r="U9553" t="s">
        <v>36381</v>
      </c>
      <c r="X9553" t="s">
        <v>36382</v>
      </c>
      <c r="Y9553" t="s">
        <v>19854</v>
      </c>
      <c r="Z9553" t="s">
        <v>21007</v>
      </c>
      <c r="AG9553" t="s">
        <v>36383</v>
      </c>
      <c r="AI9553" t="s">
        <v>36384</v>
      </c>
      <c r="AJ9553" t="s">
        <v>36387</v>
      </c>
    </row>
    <row r="9554" spans="1:36" ht="17.25" hidden="1" customHeight="1" x14ac:dyDescent="0.2">
      <c r="A9554" s="4" t="s">
        <v>36389</v>
      </c>
      <c r="B9554" t="s">
        <v>36276</v>
      </c>
      <c r="C9554" t="s">
        <v>36390</v>
      </c>
      <c r="E9554" t="s">
        <v>40</v>
      </c>
      <c r="F9554" t="s">
        <v>617</v>
      </c>
      <c r="G9554" s="5">
        <v>3600</v>
      </c>
      <c r="H9554" t="s">
        <v>677</v>
      </c>
      <c r="I9554" t="s">
        <v>45</v>
      </c>
      <c r="J9554" t="s">
        <v>45</v>
      </c>
      <c r="N9554" s="27"/>
      <c r="R9554" s="7">
        <v>10.703131000000001</v>
      </c>
      <c r="S9554" s="7">
        <v>107.98916</v>
      </c>
      <c r="T9554" t="s">
        <v>504</v>
      </c>
      <c r="U9554" t="s">
        <v>36391</v>
      </c>
      <c r="X9554" t="s">
        <v>36392</v>
      </c>
      <c r="Y9554" t="s">
        <v>19854</v>
      </c>
      <c r="Z9554" t="s">
        <v>21007</v>
      </c>
      <c r="AC9554" t="s">
        <v>36393</v>
      </c>
      <c r="AG9554" t="s">
        <v>45</v>
      </c>
      <c r="AI9554" t="s">
        <v>36394</v>
      </c>
      <c r="AJ9554" t="s">
        <v>36395</v>
      </c>
    </row>
    <row r="9555" spans="1:36" ht="17.25" hidden="1" customHeight="1" x14ac:dyDescent="0.2">
      <c r="A9555" s="4" t="s">
        <v>36396</v>
      </c>
      <c r="B9555" t="s">
        <v>36276</v>
      </c>
      <c r="C9555" t="s">
        <v>36397</v>
      </c>
      <c r="D9555" t="s">
        <v>36398</v>
      </c>
      <c r="E9555" t="s">
        <v>40</v>
      </c>
      <c r="F9555" t="s">
        <v>617</v>
      </c>
      <c r="G9555" s="5">
        <v>750</v>
      </c>
      <c r="H9555" t="s">
        <v>677</v>
      </c>
      <c r="I9555" t="s">
        <v>43</v>
      </c>
      <c r="J9555" t="s">
        <v>45</v>
      </c>
      <c r="N9555" s="27"/>
      <c r="R9555" s="7">
        <v>9.8555267999999998</v>
      </c>
      <c r="S9555" s="7">
        <v>105.1040855</v>
      </c>
      <c r="T9555" t="s">
        <v>46</v>
      </c>
      <c r="U9555" t="s">
        <v>36399</v>
      </c>
      <c r="X9555" t="s">
        <v>36400</v>
      </c>
      <c r="Y9555" t="s">
        <v>19854</v>
      </c>
      <c r="Z9555" t="s">
        <v>21007</v>
      </c>
      <c r="AG9555" t="s">
        <v>45</v>
      </c>
      <c r="AH9555" s="8" t="s">
        <v>45</v>
      </c>
      <c r="AI9555" t="s">
        <v>36401</v>
      </c>
      <c r="AJ9555" t="s">
        <v>36402</v>
      </c>
    </row>
    <row r="9556" spans="1:36" ht="17.25" hidden="1" customHeight="1" x14ac:dyDescent="0.2">
      <c r="A9556" s="4" t="s">
        <v>36396</v>
      </c>
      <c r="B9556" t="s">
        <v>36276</v>
      </c>
      <c r="C9556" t="s">
        <v>36397</v>
      </c>
      <c r="D9556" t="s">
        <v>36398</v>
      </c>
      <c r="E9556" t="s">
        <v>56</v>
      </c>
      <c r="F9556" t="s">
        <v>617</v>
      </c>
      <c r="G9556" s="5">
        <v>750</v>
      </c>
      <c r="H9556" t="s">
        <v>677</v>
      </c>
      <c r="I9556" t="s">
        <v>43</v>
      </c>
      <c r="J9556" t="s">
        <v>45</v>
      </c>
      <c r="N9556" s="27"/>
      <c r="R9556" s="7">
        <v>9.8555267999999998</v>
      </c>
      <c r="S9556" s="7">
        <v>105.1040855</v>
      </c>
      <c r="T9556" t="s">
        <v>46</v>
      </c>
      <c r="U9556" t="s">
        <v>36399</v>
      </c>
      <c r="X9556" t="s">
        <v>36400</v>
      </c>
      <c r="Y9556" t="s">
        <v>19854</v>
      </c>
      <c r="Z9556" t="s">
        <v>21007</v>
      </c>
      <c r="AG9556" t="s">
        <v>45</v>
      </c>
      <c r="AH9556" s="8" t="s">
        <v>45</v>
      </c>
      <c r="AI9556" t="s">
        <v>36401</v>
      </c>
      <c r="AJ9556" t="s">
        <v>36403</v>
      </c>
    </row>
    <row r="9557" spans="1:36" ht="17.25" hidden="1" customHeight="1" x14ac:dyDescent="0.2">
      <c r="A9557" s="4" t="s">
        <v>36412</v>
      </c>
      <c r="B9557" t="s">
        <v>36276</v>
      </c>
      <c r="C9557" t="s">
        <v>36413</v>
      </c>
      <c r="E9557" t="s">
        <v>873</v>
      </c>
      <c r="F9557" t="s">
        <v>617</v>
      </c>
      <c r="G9557" s="5">
        <v>600</v>
      </c>
      <c r="H9557" t="s">
        <v>677</v>
      </c>
      <c r="I9557" t="s">
        <v>43</v>
      </c>
      <c r="J9557" t="s">
        <v>45</v>
      </c>
      <c r="N9557" s="27"/>
      <c r="R9557" s="7">
        <v>10.4527333</v>
      </c>
      <c r="S9557" s="7">
        <v>107.0893798</v>
      </c>
      <c r="T9557" t="s">
        <v>504</v>
      </c>
      <c r="U9557" t="s">
        <v>36414</v>
      </c>
      <c r="V9557" t="s">
        <v>36415</v>
      </c>
      <c r="X9557" t="s">
        <v>36279</v>
      </c>
      <c r="Y9557" t="s">
        <v>19854</v>
      </c>
      <c r="Z9557" t="s">
        <v>21007</v>
      </c>
      <c r="AG9557" t="s">
        <v>36416</v>
      </c>
      <c r="AH9557" s="8">
        <v>1308377</v>
      </c>
      <c r="AI9557" t="s">
        <v>36417</v>
      </c>
      <c r="AJ9557" t="s">
        <v>36420</v>
      </c>
    </row>
    <row r="9558" spans="1:36" ht="17.25" hidden="1" customHeight="1" x14ac:dyDescent="0.2">
      <c r="A9558" s="4" t="s">
        <v>36412</v>
      </c>
      <c r="B9558" t="s">
        <v>36276</v>
      </c>
      <c r="C9558" t="s">
        <v>36413</v>
      </c>
      <c r="E9558" t="s">
        <v>590</v>
      </c>
      <c r="F9558" t="s">
        <v>617</v>
      </c>
      <c r="G9558" s="5">
        <v>600</v>
      </c>
      <c r="H9558" t="s">
        <v>677</v>
      </c>
      <c r="I9558" t="s">
        <v>43</v>
      </c>
      <c r="J9558" t="s">
        <v>45</v>
      </c>
      <c r="N9558" s="27"/>
      <c r="O9558" s="25"/>
      <c r="R9558" s="7">
        <v>10.4527333</v>
      </c>
      <c r="S9558" s="7">
        <v>107.0893798</v>
      </c>
      <c r="T9558" t="s">
        <v>504</v>
      </c>
      <c r="U9558" t="s">
        <v>36414</v>
      </c>
      <c r="V9558" t="s">
        <v>36415</v>
      </c>
      <c r="X9558" t="s">
        <v>36279</v>
      </c>
      <c r="Y9558" t="s">
        <v>19854</v>
      </c>
      <c r="Z9558" t="s">
        <v>21007</v>
      </c>
      <c r="AG9558" t="s">
        <v>36416</v>
      </c>
      <c r="AH9558" s="8">
        <v>1308378</v>
      </c>
      <c r="AI9558" t="s">
        <v>36417</v>
      </c>
      <c r="AJ9558" t="s">
        <v>36421</v>
      </c>
    </row>
    <row r="9559" spans="1:36" ht="17.25" hidden="1" customHeight="1" x14ac:dyDescent="0.2">
      <c r="A9559" s="4" t="s">
        <v>36412</v>
      </c>
      <c r="B9559" t="s">
        <v>36276</v>
      </c>
      <c r="C9559" t="s">
        <v>36413</v>
      </c>
      <c r="E9559" t="s">
        <v>28151</v>
      </c>
      <c r="F9559" t="s">
        <v>617</v>
      </c>
      <c r="G9559" s="5">
        <v>600</v>
      </c>
      <c r="H9559" t="s">
        <v>677</v>
      </c>
      <c r="I9559" t="s">
        <v>43</v>
      </c>
      <c r="J9559" t="s">
        <v>45</v>
      </c>
      <c r="N9559" s="27"/>
      <c r="R9559" s="7">
        <v>10.4527333</v>
      </c>
      <c r="S9559" s="7">
        <v>107.0893798</v>
      </c>
      <c r="T9559" t="s">
        <v>504</v>
      </c>
      <c r="U9559" t="s">
        <v>36414</v>
      </c>
      <c r="V9559" t="s">
        <v>36415</v>
      </c>
      <c r="X9559" t="s">
        <v>36279</v>
      </c>
      <c r="Y9559" t="s">
        <v>19854</v>
      </c>
      <c r="Z9559" t="s">
        <v>21007</v>
      </c>
      <c r="AG9559" t="s">
        <v>36416</v>
      </c>
      <c r="AH9559" s="8">
        <v>1308379</v>
      </c>
      <c r="AI9559" t="s">
        <v>36417</v>
      </c>
      <c r="AJ9559" t="s">
        <v>36422</v>
      </c>
    </row>
    <row r="9560" spans="1:36" ht="17.25" hidden="1" customHeight="1" x14ac:dyDescent="0.2">
      <c r="A9560" s="4" t="s">
        <v>36412</v>
      </c>
      <c r="B9560" t="s">
        <v>36276</v>
      </c>
      <c r="C9560" t="s">
        <v>36413</v>
      </c>
      <c r="E9560" t="s">
        <v>10852</v>
      </c>
      <c r="F9560" t="s">
        <v>617</v>
      </c>
      <c r="G9560" s="5">
        <v>600</v>
      </c>
      <c r="H9560" t="s">
        <v>677</v>
      </c>
      <c r="I9560" t="s">
        <v>43</v>
      </c>
      <c r="J9560" t="s">
        <v>45</v>
      </c>
      <c r="N9560" s="27"/>
      <c r="R9560" s="7">
        <v>10.4527333</v>
      </c>
      <c r="S9560" s="7">
        <v>107.0893798</v>
      </c>
      <c r="T9560" t="s">
        <v>504</v>
      </c>
      <c r="U9560" t="s">
        <v>36414</v>
      </c>
      <c r="V9560" t="s">
        <v>36415</v>
      </c>
      <c r="X9560" t="s">
        <v>36279</v>
      </c>
      <c r="Y9560" t="s">
        <v>19854</v>
      </c>
      <c r="Z9560" t="s">
        <v>21007</v>
      </c>
      <c r="AG9560" t="s">
        <v>36416</v>
      </c>
      <c r="AH9560" s="8">
        <v>1308380</v>
      </c>
      <c r="AI9560" t="s">
        <v>36417</v>
      </c>
      <c r="AJ9560" t="s">
        <v>36423</v>
      </c>
    </row>
    <row r="9561" spans="1:36" ht="17.25" hidden="1" customHeight="1" x14ac:dyDescent="0.2">
      <c r="A9561" s="4" t="s">
        <v>36443</v>
      </c>
      <c r="B9561" t="s">
        <v>36276</v>
      </c>
      <c r="C9561" t="s">
        <v>36444</v>
      </c>
      <c r="E9561" t="s">
        <v>40</v>
      </c>
      <c r="F9561" t="s">
        <v>86</v>
      </c>
      <c r="G9561" s="5">
        <v>1500</v>
      </c>
      <c r="H9561" t="s">
        <v>677</v>
      </c>
      <c r="I9561" t="s">
        <v>43</v>
      </c>
      <c r="J9561" t="s">
        <v>45</v>
      </c>
      <c r="N9561" s="27"/>
      <c r="R9561" s="7">
        <v>12.3194857</v>
      </c>
      <c r="S9561" s="7">
        <v>108.50866980000001</v>
      </c>
      <c r="T9561" t="s">
        <v>504</v>
      </c>
      <c r="U9561" t="s">
        <v>45</v>
      </c>
      <c r="X9561" t="s">
        <v>36445</v>
      </c>
      <c r="Y9561" t="s">
        <v>19854</v>
      </c>
      <c r="Z9561" t="s">
        <v>21007</v>
      </c>
      <c r="AG9561" t="s">
        <v>45</v>
      </c>
      <c r="AH9561" s="8" t="s">
        <v>45</v>
      </c>
      <c r="AI9561" t="s">
        <v>36446</v>
      </c>
      <c r="AJ9561" t="s">
        <v>36447</v>
      </c>
    </row>
    <row r="9562" spans="1:36" ht="17.25" hidden="1" customHeight="1" x14ac:dyDescent="0.2">
      <c r="A9562" s="4" t="s">
        <v>36443</v>
      </c>
      <c r="B9562" t="s">
        <v>36276</v>
      </c>
      <c r="C9562" t="s">
        <v>36444</v>
      </c>
      <c r="E9562" t="s">
        <v>56</v>
      </c>
      <c r="F9562" t="s">
        <v>86</v>
      </c>
      <c r="G9562" s="5">
        <v>1500</v>
      </c>
      <c r="H9562" t="s">
        <v>677</v>
      </c>
      <c r="I9562" t="s">
        <v>43</v>
      </c>
      <c r="J9562" t="s">
        <v>45</v>
      </c>
      <c r="N9562" s="27"/>
      <c r="R9562" s="7">
        <v>12.3194857</v>
      </c>
      <c r="S9562" s="7">
        <v>108.50866980000001</v>
      </c>
      <c r="T9562" t="s">
        <v>504</v>
      </c>
      <c r="U9562" t="s">
        <v>45</v>
      </c>
      <c r="X9562" t="s">
        <v>36445</v>
      </c>
      <c r="Y9562" t="s">
        <v>19854</v>
      </c>
      <c r="Z9562" t="s">
        <v>21007</v>
      </c>
      <c r="AG9562" t="s">
        <v>45</v>
      </c>
      <c r="AH9562" s="8" t="s">
        <v>45</v>
      </c>
      <c r="AI9562" t="s">
        <v>36446</v>
      </c>
      <c r="AJ9562" t="s">
        <v>36448</v>
      </c>
    </row>
    <row r="9563" spans="1:36" ht="17.25" hidden="1" customHeight="1" x14ac:dyDescent="0.2">
      <c r="A9563" s="4" t="s">
        <v>36443</v>
      </c>
      <c r="B9563" t="s">
        <v>36276</v>
      </c>
      <c r="C9563" t="s">
        <v>36444</v>
      </c>
      <c r="E9563" t="s">
        <v>58</v>
      </c>
      <c r="F9563" t="s">
        <v>86</v>
      </c>
      <c r="G9563" s="5">
        <v>1500</v>
      </c>
      <c r="H9563" t="s">
        <v>677</v>
      </c>
      <c r="I9563" t="s">
        <v>43</v>
      </c>
      <c r="J9563" t="s">
        <v>45</v>
      </c>
      <c r="N9563" s="27"/>
      <c r="R9563" s="7">
        <v>12.3194857</v>
      </c>
      <c r="S9563" s="7">
        <v>108.50866980000001</v>
      </c>
      <c r="T9563" t="s">
        <v>504</v>
      </c>
      <c r="U9563" t="s">
        <v>45</v>
      </c>
      <c r="X9563" t="s">
        <v>36445</v>
      </c>
      <c r="Y9563" t="s">
        <v>19854</v>
      </c>
      <c r="Z9563" t="s">
        <v>21007</v>
      </c>
      <c r="AG9563" t="s">
        <v>45</v>
      </c>
      <c r="AH9563" s="8" t="s">
        <v>45</v>
      </c>
      <c r="AI9563" t="s">
        <v>36446</v>
      </c>
      <c r="AJ9563" t="s">
        <v>36449</v>
      </c>
    </row>
    <row r="9564" spans="1:36" ht="17.25" hidden="1" customHeight="1" x14ac:dyDescent="0.2">
      <c r="A9564" s="4" t="s">
        <v>36443</v>
      </c>
      <c r="B9564" t="s">
        <v>36276</v>
      </c>
      <c r="C9564" t="s">
        <v>36444</v>
      </c>
      <c r="E9564" t="s">
        <v>191</v>
      </c>
      <c r="F9564" t="s">
        <v>86</v>
      </c>
      <c r="G9564" s="5">
        <v>1500</v>
      </c>
      <c r="H9564" t="s">
        <v>677</v>
      </c>
      <c r="I9564" t="s">
        <v>43</v>
      </c>
      <c r="J9564" t="s">
        <v>45</v>
      </c>
      <c r="N9564" s="27"/>
      <c r="R9564" s="7">
        <v>12.3194857</v>
      </c>
      <c r="S9564" s="7">
        <v>108.50866980000001</v>
      </c>
      <c r="T9564" t="s">
        <v>504</v>
      </c>
      <c r="U9564" t="s">
        <v>45</v>
      </c>
      <c r="X9564" t="s">
        <v>36445</v>
      </c>
      <c r="Y9564" t="s">
        <v>19854</v>
      </c>
      <c r="Z9564" t="s">
        <v>21007</v>
      </c>
      <c r="AG9564" t="s">
        <v>45</v>
      </c>
      <c r="AH9564" s="8" t="s">
        <v>45</v>
      </c>
      <c r="AI9564" t="s">
        <v>36446</v>
      </c>
      <c r="AJ9564" t="s">
        <v>36450</v>
      </c>
    </row>
    <row r="9565" spans="1:36" ht="17.25" hidden="1" customHeight="1" x14ac:dyDescent="0.2">
      <c r="A9565" s="4" t="s">
        <v>36451</v>
      </c>
      <c r="B9565" t="s">
        <v>36276</v>
      </c>
      <c r="C9565" t="s">
        <v>36452</v>
      </c>
      <c r="E9565" t="s">
        <v>58</v>
      </c>
      <c r="F9565" t="s">
        <v>617</v>
      </c>
      <c r="G9565" s="5">
        <v>800</v>
      </c>
      <c r="H9565" t="s">
        <v>677</v>
      </c>
      <c r="I9565" t="s">
        <v>43</v>
      </c>
      <c r="J9565" t="s">
        <v>45</v>
      </c>
      <c r="K9565" t="s">
        <v>45</v>
      </c>
      <c r="L9565" t="s">
        <v>45</v>
      </c>
      <c r="M9565" t="s">
        <v>559</v>
      </c>
      <c r="N9565" s="27"/>
      <c r="R9565" s="7">
        <v>19.4377926685485</v>
      </c>
      <c r="S9565" s="7">
        <v>105.76809090270901</v>
      </c>
      <c r="T9565" t="s">
        <v>504</v>
      </c>
      <c r="U9565" t="s">
        <v>36453</v>
      </c>
      <c r="X9565" t="s">
        <v>36343</v>
      </c>
      <c r="Y9565" t="s">
        <v>19854</v>
      </c>
      <c r="Z9565" t="s">
        <v>21007</v>
      </c>
      <c r="AI9565" t="s">
        <v>36454</v>
      </c>
      <c r="AJ9565" t="s">
        <v>36457</v>
      </c>
    </row>
    <row r="9566" spans="1:36" ht="17.25" hidden="1" customHeight="1" x14ac:dyDescent="0.2">
      <c r="A9566" s="4" t="s">
        <v>36451</v>
      </c>
      <c r="B9566" t="s">
        <v>36276</v>
      </c>
      <c r="C9566" t="s">
        <v>36452</v>
      </c>
      <c r="E9566" t="s">
        <v>191</v>
      </c>
      <c r="F9566" t="s">
        <v>617</v>
      </c>
      <c r="G9566" s="5">
        <v>800</v>
      </c>
      <c r="H9566" t="s">
        <v>677</v>
      </c>
      <c r="I9566" t="s">
        <v>43</v>
      </c>
      <c r="J9566" t="s">
        <v>45</v>
      </c>
      <c r="K9566" t="s">
        <v>45</v>
      </c>
      <c r="L9566" t="s">
        <v>45</v>
      </c>
      <c r="M9566" t="s">
        <v>559</v>
      </c>
      <c r="N9566" s="27"/>
      <c r="R9566" s="7">
        <v>19.4377926685485</v>
      </c>
      <c r="S9566" s="7">
        <v>105.76809090270901</v>
      </c>
      <c r="T9566" t="s">
        <v>504</v>
      </c>
      <c r="U9566" t="s">
        <v>36453</v>
      </c>
      <c r="X9566" t="s">
        <v>36343</v>
      </c>
      <c r="Y9566" t="s">
        <v>19854</v>
      </c>
      <c r="Z9566" t="s">
        <v>21007</v>
      </c>
      <c r="AI9566" t="s">
        <v>36454</v>
      </c>
      <c r="AJ9566" t="s">
        <v>36458</v>
      </c>
    </row>
    <row r="9567" spans="1:36" ht="17.25" hidden="1" customHeight="1" x14ac:dyDescent="0.2">
      <c r="A9567" s="4" t="s">
        <v>36451</v>
      </c>
      <c r="B9567" t="s">
        <v>36276</v>
      </c>
      <c r="C9567" t="s">
        <v>36452</v>
      </c>
      <c r="E9567" t="s">
        <v>335</v>
      </c>
      <c r="F9567" t="s">
        <v>617</v>
      </c>
      <c r="G9567" s="5">
        <v>800</v>
      </c>
      <c r="H9567" t="s">
        <v>677</v>
      </c>
      <c r="I9567" t="s">
        <v>43</v>
      </c>
      <c r="J9567" t="s">
        <v>45</v>
      </c>
      <c r="K9567" t="s">
        <v>45</v>
      </c>
      <c r="L9567" t="s">
        <v>45</v>
      </c>
      <c r="M9567" t="s">
        <v>559</v>
      </c>
      <c r="N9567" s="27"/>
      <c r="R9567" s="7">
        <v>19.4377926685485</v>
      </c>
      <c r="S9567" s="7">
        <v>105.76809090270901</v>
      </c>
      <c r="T9567" t="s">
        <v>504</v>
      </c>
      <c r="U9567" t="s">
        <v>36453</v>
      </c>
      <c r="X9567" t="s">
        <v>36343</v>
      </c>
      <c r="Y9567" t="s">
        <v>19854</v>
      </c>
      <c r="Z9567" t="s">
        <v>21007</v>
      </c>
      <c r="AI9567" t="s">
        <v>36454</v>
      </c>
      <c r="AJ9567" t="s">
        <v>36459</v>
      </c>
    </row>
    <row r="9568" spans="1:36" ht="17.25" hidden="1" customHeight="1" x14ac:dyDescent="0.2">
      <c r="A9568" s="4" t="s">
        <v>36451</v>
      </c>
      <c r="B9568" t="s">
        <v>36276</v>
      </c>
      <c r="C9568" t="s">
        <v>36452</v>
      </c>
      <c r="E9568" t="s">
        <v>1157</v>
      </c>
      <c r="F9568" t="s">
        <v>617</v>
      </c>
      <c r="G9568" s="5">
        <v>800</v>
      </c>
      <c r="H9568" t="s">
        <v>677</v>
      </c>
      <c r="I9568" t="s">
        <v>43</v>
      </c>
      <c r="J9568" t="s">
        <v>45</v>
      </c>
      <c r="K9568" t="s">
        <v>45</v>
      </c>
      <c r="L9568" t="s">
        <v>45</v>
      </c>
      <c r="M9568" t="s">
        <v>559</v>
      </c>
      <c r="N9568" s="27"/>
      <c r="R9568" s="7">
        <v>19.4377926685485</v>
      </c>
      <c r="S9568" s="7">
        <v>105.76809090270901</v>
      </c>
      <c r="T9568" t="s">
        <v>504</v>
      </c>
      <c r="U9568" t="s">
        <v>36453</v>
      </c>
      <c r="X9568" t="s">
        <v>36343</v>
      </c>
      <c r="Y9568" t="s">
        <v>19854</v>
      </c>
      <c r="Z9568" t="s">
        <v>21007</v>
      </c>
      <c r="AI9568" t="s">
        <v>36454</v>
      </c>
      <c r="AJ9568" t="s">
        <v>36460</v>
      </c>
    </row>
    <row r="9569" spans="1:36" ht="17.25" hidden="1" customHeight="1" x14ac:dyDescent="0.2">
      <c r="A9569" s="4" t="s">
        <v>36461</v>
      </c>
      <c r="B9569" t="s">
        <v>36276</v>
      </c>
      <c r="C9569" t="s">
        <v>36462</v>
      </c>
      <c r="E9569" t="s">
        <v>40</v>
      </c>
      <c r="F9569" t="s">
        <v>86</v>
      </c>
      <c r="G9569" s="5">
        <v>700</v>
      </c>
      <c r="H9569" t="s">
        <v>677</v>
      </c>
      <c r="I9569" t="s">
        <v>43</v>
      </c>
      <c r="J9569" t="s">
        <v>45</v>
      </c>
      <c r="N9569" s="27"/>
      <c r="R9569" s="7">
        <v>13.838366000000001</v>
      </c>
      <c r="S9569" s="7">
        <v>109.271338</v>
      </c>
      <c r="T9569" t="s">
        <v>46</v>
      </c>
      <c r="U9569" t="s">
        <v>36463</v>
      </c>
      <c r="V9569" t="s">
        <v>36464</v>
      </c>
      <c r="X9569" t="s">
        <v>36465</v>
      </c>
      <c r="Y9569" t="s">
        <v>19854</v>
      </c>
      <c r="Z9569" t="s">
        <v>21007</v>
      </c>
      <c r="AG9569" t="s">
        <v>36466</v>
      </c>
      <c r="AH9569" s="8">
        <v>1236457</v>
      </c>
      <c r="AI9569" t="s">
        <v>36467</v>
      </c>
      <c r="AJ9569" t="s">
        <v>36468</v>
      </c>
    </row>
    <row r="9570" spans="1:36" ht="17.25" hidden="1" customHeight="1" x14ac:dyDescent="0.2">
      <c r="A9570" s="4" t="s">
        <v>36469</v>
      </c>
      <c r="B9570" t="s">
        <v>36276</v>
      </c>
      <c r="C9570" t="s">
        <v>36470</v>
      </c>
      <c r="D9570" t="s">
        <v>36471</v>
      </c>
      <c r="E9570" t="s">
        <v>40</v>
      </c>
      <c r="F9570" t="s">
        <v>86</v>
      </c>
      <c r="G9570" s="5">
        <v>465</v>
      </c>
      <c r="H9570" t="s">
        <v>42</v>
      </c>
      <c r="I9570" t="s">
        <v>43</v>
      </c>
      <c r="J9570" t="s">
        <v>45</v>
      </c>
      <c r="N9570" s="27">
        <v>2009</v>
      </c>
      <c r="R9570" s="7">
        <v>10.642799999999999</v>
      </c>
      <c r="S9570" s="7">
        <v>106.84</v>
      </c>
      <c r="T9570" t="s">
        <v>46</v>
      </c>
      <c r="U9570" t="s">
        <v>36472</v>
      </c>
      <c r="X9570" t="s">
        <v>36473</v>
      </c>
      <c r="Y9570" t="s">
        <v>19854</v>
      </c>
      <c r="Z9570" t="s">
        <v>21007</v>
      </c>
      <c r="AA9570" t="s">
        <v>36474</v>
      </c>
      <c r="AG9570" t="s">
        <v>36475</v>
      </c>
      <c r="AH9570" s="8" t="s">
        <v>36476</v>
      </c>
      <c r="AI9570" t="s">
        <v>36477</v>
      </c>
      <c r="AJ9570" t="s">
        <v>36478</v>
      </c>
    </row>
    <row r="9571" spans="1:36" ht="17.25" hidden="1" customHeight="1" x14ac:dyDescent="0.2">
      <c r="A9571" s="4" t="s">
        <v>36469</v>
      </c>
      <c r="B9571" t="s">
        <v>36276</v>
      </c>
      <c r="C9571" t="s">
        <v>36470</v>
      </c>
      <c r="D9571" t="s">
        <v>36471</v>
      </c>
      <c r="E9571" t="s">
        <v>56</v>
      </c>
      <c r="F9571" t="s">
        <v>86</v>
      </c>
      <c r="G9571" s="5">
        <v>750</v>
      </c>
      <c r="H9571" t="s">
        <v>42</v>
      </c>
      <c r="I9571" t="s">
        <v>43</v>
      </c>
      <c r="J9571" t="s">
        <v>45</v>
      </c>
      <c r="N9571" s="27">
        <v>2011</v>
      </c>
      <c r="R9571" s="7">
        <v>10.642799999999999</v>
      </c>
      <c r="S9571" s="7">
        <v>106.84</v>
      </c>
      <c r="T9571" t="s">
        <v>46</v>
      </c>
      <c r="U9571" t="s">
        <v>36472</v>
      </c>
      <c r="X9571" t="s">
        <v>36473</v>
      </c>
      <c r="Y9571" t="s">
        <v>19854</v>
      </c>
      <c r="Z9571" t="s">
        <v>21007</v>
      </c>
      <c r="AG9571" t="s">
        <v>36475</v>
      </c>
      <c r="AH9571" s="8" t="s">
        <v>36479</v>
      </c>
      <c r="AI9571" t="s">
        <v>36477</v>
      </c>
      <c r="AJ9571" t="s">
        <v>36480</v>
      </c>
    </row>
    <row r="9572" spans="1:36" ht="17.25" hidden="1" customHeight="1" x14ac:dyDescent="0.2">
      <c r="A9572" s="4" t="s">
        <v>36483</v>
      </c>
      <c r="B9572" t="s">
        <v>36276</v>
      </c>
      <c r="C9572" t="s">
        <v>36484</v>
      </c>
      <c r="D9572" t="s">
        <v>36485</v>
      </c>
      <c r="E9572" t="s">
        <v>63</v>
      </c>
      <c r="F9572" t="s">
        <v>64</v>
      </c>
      <c r="G9572" s="5">
        <v>330</v>
      </c>
      <c r="H9572" t="s">
        <v>42</v>
      </c>
      <c r="I9572" t="s">
        <v>240</v>
      </c>
      <c r="J9572" t="s">
        <v>45</v>
      </c>
      <c r="N9572" s="27">
        <v>2009</v>
      </c>
      <c r="R9572" s="7">
        <v>10.134916</v>
      </c>
      <c r="S9572" s="7">
        <v>105.669325</v>
      </c>
      <c r="T9572" t="s">
        <v>46</v>
      </c>
      <c r="U9572" t="s">
        <v>36486</v>
      </c>
      <c r="X9572" t="s">
        <v>36487</v>
      </c>
      <c r="Y9572" t="s">
        <v>19854</v>
      </c>
      <c r="Z9572" t="s">
        <v>21007</v>
      </c>
      <c r="AG9572" t="s">
        <v>36488</v>
      </c>
      <c r="AH9572" s="8">
        <v>1163937</v>
      </c>
      <c r="AI9572" t="s">
        <v>36489</v>
      </c>
      <c r="AJ9572" t="s">
        <v>36490</v>
      </c>
    </row>
    <row r="9573" spans="1:36" ht="17.25" hidden="1" customHeight="1" x14ac:dyDescent="0.2">
      <c r="A9573" s="4" t="s">
        <v>36499</v>
      </c>
      <c r="B9573" t="s">
        <v>36276</v>
      </c>
      <c r="C9573" t="s">
        <v>36500</v>
      </c>
      <c r="E9573" t="s">
        <v>40</v>
      </c>
      <c r="F9573" t="s">
        <v>86</v>
      </c>
      <c r="G9573" s="5">
        <v>1200</v>
      </c>
      <c r="H9573" t="s">
        <v>677</v>
      </c>
      <c r="I9573" t="s">
        <v>45</v>
      </c>
      <c r="J9573" t="s">
        <v>45</v>
      </c>
      <c r="N9573" s="27"/>
      <c r="R9573" s="7">
        <v>19.744246542167499</v>
      </c>
      <c r="S9573" s="7">
        <v>105.695483118848</v>
      </c>
      <c r="T9573" t="s">
        <v>504</v>
      </c>
      <c r="U9573" t="s">
        <v>36501</v>
      </c>
      <c r="X9573" t="s">
        <v>36502</v>
      </c>
      <c r="Y9573" t="s">
        <v>19854</v>
      </c>
      <c r="Z9573" t="s">
        <v>21007</v>
      </c>
      <c r="AG9573" t="s">
        <v>36503</v>
      </c>
      <c r="AH9573" s="24">
        <v>1270916</v>
      </c>
      <c r="AI9573" t="s">
        <v>36504</v>
      </c>
      <c r="AJ9573" t="s">
        <v>36505</v>
      </c>
    </row>
    <row r="9574" spans="1:36" ht="17.25" hidden="1" customHeight="1" x14ac:dyDescent="0.2">
      <c r="A9574" s="4" t="s">
        <v>36506</v>
      </c>
      <c r="B9574" t="s">
        <v>36276</v>
      </c>
      <c r="C9574" t="s">
        <v>36507</v>
      </c>
      <c r="D9574" t="s">
        <v>36508</v>
      </c>
      <c r="E9574" t="s">
        <v>40</v>
      </c>
      <c r="F9574" t="s">
        <v>86</v>
      </c>
      <c r="G9574" s="5">
        <v>1118</v>
      </c>
      <c r="H9574" t="s">
        <v>42</v>
      </c>
      <c r="I9574" t="s">
        <v>43</v>
      </c>
      <c r="J9574" t="s">
        <v>45</v>
      </c>
      <c r="N9574" s="27">
        <v>2000</v>
      </c>
      <c r="R9574" s="7">
        <v>10.605605300000001</v>
      </c>
      <c r="S9574" s="7">
        <v>107.03451130000001</v>
      </c>
      <c r="T9574" t="s">
        <v>46</v>
      </c>
      <c r="U9574" t="s">
        <v>36509</v>
      </c>
      <c r="X9574" t="s">
        <v>36279</v>
      </c>
      <c r="Y9574" t="s">
        <v>19854</v>
      </c>
      <c r="Z9574" t="s">
        <v>21007</v>
      </c>
      <c r="AA9574" t="s">
        <v>36510</v>
      </c>
      <c r="AG9574" t="s">
        <v>36511</v>
      </c>
      <c r="AH9574" s="8" t="s">
        <v>36512</v>
      </c>
      <c r="AI9574" t="s">
        <v>36513</v>
      </c>
      <c r="AJ9574" t="s">
        <v>36514</v>
      </c>
    </row>
    <row r="9575" spans="1:36" ht="17.25" hidden="1" customHeight="1" x14ac:dyDescent="0.2">
      <c r="A9575" s="4" t="s">
        <v>36515</v>
      </c>
      <c r="B9575" t="s">
        <v>36276</v>
      </c>
      <c r="C9575" t="s">
        <v>36516</v>
      </c>
      <c r="D9575" t="s">
        <v>36517</v>
      </c>
      <c r="E9575" t="s">
        <v>40</v>
      </c>
      <c r="F9575" t="s">
        <v>86</v>
      </c>
      <c r="G9575" s="5">
        <v>473</v>
      </c>
      <c r="H9575" t="s">
        <v>42</v>
      </c>
      <c r="I9575" t="s">
        <v>43</v>
      </c>
      <c r="J9575" t="s">
        <v>45</v>
      </c>
      <c r="N9575" s="27">
        <v>2003</v>
      </c>
      <c r="R9575" s="7">
        <v>10.604100000000001</v>
      </c>
      <c r="S9575" s="7">
        <v>107.04</v>
      </c>
      <c r="T9575" t="s">
        <v>46</v>
      </c>
      <c r="U9575" t="s">
        <v>36509</v>
      </c>
      <c r="X9575" t="s">
        <v>36279</v>
      </c>
      <c r="Y9575" t="s">
        <v>19854</v>
      </c>
      <c r="Z9575" t="s">
        <v>21007</v>
      </c>
      <c r="AA9575" t="s">
        <v>36518</v>
      </c>
      <c r="AG9575" t="s">
        <v>36519</v>
      </c>
      <c r="AH9575" s="8" t="s">
        <v>36520</v>
      </c>
      <c r="AI9575" t="s">
        <v>36521</v>
      </c>
      <c r="AJ9575" t="s">
        <v>36522</v>
      </c>
    </row>
    <row r="9576" spans="1:36" ht="17.25" hidden="1" customHeight="1" x14ac:dyDescent="0.2">
      <c r="A9576" s="4" t="s">
        <v>36515</v>
      </c>
      <c r="B9576" t="s">
        <v>36276</v>
      </c>
      <c r="C9576" t="s">
        <v>36516</v>
      </c>
      <c r="D9576" t="s">
        <v>36517</v>
      </c>
      <c r="E9576" t="s">
        <v>56</v>
      </c>
      <c r="F9576" t="s">
        <v>86</v>
      </c>
      <c r="G9576" s="5">
        <v>473</v>
      </c>
      <c r="H9576" t="s">
        <v>42</v>
      </c>
      <c r="I9576" t="s">
        <v>43</v>
      </c>
      <c r="J9576" t="s">
        <v>45</v>
      </c>
      <c r="N9576" s="27">
        <v>2007</v>
      </c>
      <c r="R9576" s="7">
        <v>10.604100000000001</v>
      </c>
      <c r="S9576" s="7">
        <v>107.04</v>
      </c>
      <c r="T9576" t="s">
        <v>46</v>
      </c>
      <c r="U9576" t="s">
        <v>36509</v>
      </c>
      <c r="X9576" t="s">
        <v>36279</v>
      </c>
      <c r="Y9576" t="s">
        <v>19854</v>
      </c>
      <c r="Z9576" t="s">
        <v>21007</v>
      </c>
      <c r="AG9576" t="s">
        <v>36519</v>
      </c>
      <c r="AH9576" s="8" t="s">
        <v>36523</v>
      </c>
      <c r="AI9576" t="s">
        <v>36521</v>
      </c>
      <c r="AJ9576" t="s">
        <v>36524</v>
      </c>
    </row>
    <row r="9577" spans="1:36" ht="17.25" hidden="1" customHeight="1" x14ac:dyDescent="0.2">
      <c r="A9577" s="4" t="s">
        <v>36525</v>
      </c>
      <c r="B9577" t="s">
        <v>36276</v>
      </c>
      <c r="C9577" t="s">
        <v>36526</v>
      </c>
      <c r="D9577" t="s">
        <v>36527</v>
      </c>
      <c r="E9577" t="s">
        <v>40</v>
      </c>
      <c r="F9577" t="s">
        <v>86</v>
      </c>
      <c r="G9577" s="5">
        <v>733</v>
      </c>
      <c r="H9577" t="s">
        <v>42</v>
      </c>
      <c r="I9577" t="s">
        <v>43</v>
      </c>
      <c r="J9577" t="s">
        <v>45</v>
      </c>
      <c r="N9577" s="27">
        <v>2005</v>
      </c>
      <c r="R9577" s="7">
        <v>10.603</v>
      </c>
      <c r="S9577" s="7">
        <v>107.04</v>
      </c>
      <c r="T9577" t="s">
        <v>46</v>
      </c>
      <c r="U9577" t="s">
        <v>36509</v>
      </c>
      <c r="X9577" t="s">
        <v>36279</v>
      </c>
      <c r="Y9577" t="s">
        <v>19854</v>
      </c>
      <c r="Z9577" t="s">
        <v>21007</v>
      </c>
      <c r="AA9577" t="s">
        <v>36528</v>
      </c>
      <c r="AG9577" t="s">
        <v>36529</v>
      </c>
      <c r="AH9577" s="8" t="s">
        <v>36530</v>
      </c>
      <c r="AI9577" t="s">
        <v>36531</v>
      </c>
      <c r="AJ9577" t="s">
        <v>36532</v>
      </c>
    </row>
    <row r="9578" spans="1:36" ht="17.25" hidden="1" customHeight="1" x14ac:dyDescent="0.2">
      <c r="A9578" s="4" t="s">
        <v>36533</v>
      </c>
      <c r="B9578" t="s">
        <v>36276</v>
      </c>
      <c r="C9578" t="s">
        <v>36534</v>
      </c>
      <c r="D9578" t="s">
        <v>36535</v>
      </c>
      <c r="E9578" t="s">
        <v>40</v>
      </c>
      <c r="F9578" t="s">
        <v>86</v>
      </c>
      <c r="G9578" s="5">
        <v>733</v>
      </c>
      <c r="H9578" t="s">
        <v>42</v>
      </c>
      <c r="I9578" t="s">
        <v>43</v>
      </c>
      <c r="J9578" t="s">
        <v>45</v>
      </c>
      <c r="N9578" s="27">
        <v>2004</v>
      </c>
      <c r="R9578" s="7">
        <v>10.5975</v>
      </c>
      <c r="S9578" s="7">
        <v>107.0352</v>
      </c>
      <c r="T9578" t="s">
        <v>46</v>
      </c>
      <c r="U9578" t="s">
        <v>36509</v>
      </c>
      <c r="X9578" t="s">
        <v>36279</v>
      </c>
      <c r="Y9578" t="s">
        <v>19854</v>
      </c>
      <c r="Z9578" t="s">
        <v>21007</v>
      </c>
      <c r="AA9578" t="s">
        <v>36536</v>
      </c>
      <c r="AG9578" t="s">
        <v>36537</v>
      </c>
      <c r="AH9578" s="8" t="s">
        <v>36538</v>
      </c>
      <c r="AI9578" t="s">
        <v>36539</v>
      </c>
      <c r="AJ9578" t="s">
        <v>36540</v>
      </c>
    </row>
    <row r="9579" spans="1:36" ht="17.25" hidden="1" customHeight="1" x14ac:dyDescent="0.2">
      <c r="A9579" s="4" t="s">
        <v>36541</v>
      </c>
      <c r="B9579" t="s">
        <v>36276</v>
      </c>
      <c r="C9579" t="s">
        <v>36542</v>
      </c>
      <c r="E9579" t="s">
        <v>40</v>
      </c>
      <c r="F9579" t="s">
        <v>617</v>
      </c>
      <c r="G9579" s="5">
        <v>850</v>
      </c>
      <c r="H9579" t="s">
        <v>677</v>
      </c>
      <c r="I9579" t="s">
        <v>43</v>
      </c>
      <c r="J9579" t="s">
        <v>45</v>
      </c>
      <c r="N9579" s="27"/>
      <c r="R9579" s="7">
        <v>10.597621</v>
      </c>
      <c r="S9579" s="7">
        <v>107.03216399999999</v>
      </c>
      <c r="T9579" t="s">
        <v>504</v>
      </c>
      <c r="U9579" t="s">
        <v>36509</v>
      </c>
      <c r="X9579" t="s">
        <v>36279</v>
      </c>
      <c r="Y9579" t="s">
        <v>19854</v>
      </c>
      <c r="Z9579" t="s">
        <v>21007</v>
      </c>
      <c r="AG9579" t="s">
        <v>45</v>
      </c>
      <c r="AI9579" t="s">
        <v>36543</v>
      </c>
      <c r="AJ9579" t="s">
        <v>36544</v>
      </c>
    </row>
    <row r="9580" spans="1:36" ht="17.25" hidden="1" customHeight="1" x14ac:dyDescent="0.2">
      <c r="A9580" s="4" t="s">
        <v>36545</v>
      </c>
      <c r="B9580" t="s">
        <v>36276</v>
      </c>
      <c r="C9580" t="s">
        <v>36546</v>
      </c>
      <c r="D9580" t="s">
        <v>36547</v>
      </c>
      <c r="E9580" t="s">
        <v>40</v>
      </c>
      <c r="F9580" t="s">
        <v>86</v>
      </c>
      <c r="G9580" s="5">
        <v>477</v>
      </c>
      <c r="H9580" t="s">
        <v>42</v>
      </c>
      <c r="I9580" t="s">
        <v>43</v>
      </c>
      <c r="J9580" t="s">
        <v>45</v>
      </c>
      <c r="N9580" s="27">
        <v>2004</v>
      </c>
      <c r="R9580" s="7">
        <v>10.603999999999999</v>
      </c>
      <c r="S9580" s="7">
        <v>107.03700000000001</v>
      </c>
      <c r="T9580" t="s">
        <v>46</v>
      </c>
      <c r="U9580" t="s">
        <v>36509</v>
      </c>
      <c r="X9580" t="s">
        <v>36279</v>
      </c>
      <c r="Y9580" t="s">
        <v>19854</v>
      </c>
      <c r="Z9580" t="s">
        <v>21007</v>
      </c>
      <c r="AA9580" t="s">
        <v>36548</v>
      </c>
      <c r="AG9580" t="s">
        <v>36549</v>
      </c>
      <c r="AH9580" s="8" t="s">
        <v>36550</v>
      </c>
      <c r="AI9580" t="s">
        <v>36551</v>
      </c>
      <c r="AJ9580" t="s">
        <v>36552</v>
      </c>
    </row>
    <row r="9581" spans="1:36" ht="17.25" hidden="1" customHeight="1" x14ac:dyDescent="0.2">
      <c r="A9581" s="4" t="s">
        <v>36595</v>
      </c>
      <c r="B9581" t="s">
        <v>36276</v>
      </c>
      <c r="C9581" t="s">
        <v>36596</v>
      </c>
      <c r="E9581" t="s">
        <v>40</v>
      </c>
      <c r="F9581" t="s">
        <v>617</v>
      </c>
      <c r="G9581" s="5">
        <v>800</v>
      </c>
      <c r="H9581" t="s">
        <v>677</v>
      </c>
      <c r="I9581" t="s">
        <v>43</v>
      </c>
      <c r="J9581" t="s">
        <v>45</v>
      </c>
      <c r="M9581" t="s">
        <v>5341</v>
      </c>
      <c r="N9581" s="27"/>
      <c r="R9581" s="7">
        <v>10.5090611</v>
      </c>
      <c r="S9581" s="7">
        <v>106.1496248</v>
      </c>
      <c r="T9581" t="s">
        <v>504</v>
      </c>
      <c r="U9581" t="s">
        <v>36597</v>
      </c>
      <c r="X9581" t="s">
        <v>36598</v>
      </c>
      <c r="Y9581" t="s">
        <v>19854</v>
      </c>
      <c r="Z9581" t="s">
        <v>21007</v>
      </c>
      <c r="AG9581" t="s">
        <v>45</v>
      </c>
      <c r="AI9581" t="s">
        <v>36599</v>
      </c>
      <c r="AJ9581" t="s">
        <v>36600</v>
      </c>
    </row>
    <row r="9582" spans="1:36" ht="17.25" hidden="1" customHeight="1" x14ac:dyDescent="0.2">
      <c r="A9582" s="4" t="s">
        <v>36595</v>
      </c>
      <c r="B9582" t="s">
        <v>36276</v>
      </c>
      <c r="C9582" t="s">
        <v>36596</v>
      </c>
      <c r="E9582" t="s">
        <v>56</v>
      </c>
      <c r="F9582" t="s">
        <v>617</v>
      </c>
      <c r="G9582" s="5">
        <v>750</v>
      </c>
      <c r="H9582" t="s">
        <v>677</v>
      </c>
      <c r="I9582" t="s">
        <v>43</v>
      </c>
      <c r="J9582" t="s">
        <v>45</v>
      </c>
      <c r="M9582" t="s">
        <v>5341</v>
      </c>
      <c r="N9582" s="27"/>
      <c r="R9582" s="7">
        <v>10.5090611</v>
      </c>
      <c r="S9582" s="7">
        <v>106.1496248</v>
      </c>
      <c r="T9582" t="s">
        <v>504</v>
      </c>
      <c r="U9582" t="s">
        <v>36597</v>
      </c>
      <c r="X9582" t="s">
        <v>36598</v>
      </c>
      <c r="Y9582" t="s">
        <v>19854</v>
      </c>
      <c r="Z9582" t="s">
        <v>21007</v>
      </c>
      <c r="AG9582" t="s">
        <v>45</v>
      </c>
      <c r="AI9582" t="s">
        <v>36599</v>
      </c>
      <c r="AJ9582" t="s">
        <v>36601</v>
      </c>
    </row>
    <row r="9583" spans="1:36" ht="17.25" hidden="1" customHeight="1" x14ac:dyDescent="0.2">
      <c r="A9583" s="4" t="s">
        <v>36595</v>
      </c>
      <c r="B9583" t="s">
        <v>36276</v>
      </c>
      <c r="C9583" t="s">
        <v>36596</v>
      </c>
      <c r="E9583" t="s">
        <v>58</v>
      </c>
      <c r="F9583" t="s">
        <v>617</v>
      </c>
      <c r="G9583" s="5">
        <v>1000</v>
      </c>
      <c r="H9583" t="s">
        <v>677</v>
      </c>
      <c r="I9583" t="s">
        <v>43</v>
      </c>
      <c r="J9583" t="s">
        <v>45</v>
      </c>
      <c r="M9583" t="s">
        <v>45</v>
      </c>
      <c r="N9583" s="27"/>
      <c r="R9583" s="7">
        <v>10.5090611</v>
      </c>
      <c r="S9583" s="7">
        <v>106.1496248</v>
      </c>
      <c r="T9583" t="s">
        <v>504</v>
      </c>
      <c r="U9583" t="s">
        <v>36597</v>
      </c>
      <c r="X9583" t="s">
        <v>36598</v>
      </c>
      <c r="Y9583" t="s">
        <v>19854</v>
      </c>
      <c r="Z9583" t="s">
        <v>21007</v>
      </c>
      <c r="AG9583" t="s">
        <v>45</v>
      </c>
      <c r="AI9583" t="s">
        <v>36599</v>
      </c>
      <c r="AJ9583" t="s">
        <v>36602</v>
      </c>
    </row>
    <row r="9584" spans="1:36" ht="17.25" hidden="1" customHeight="1" x14ac:dyDescent="0.2">
      <c r="A9584" s="4" t="s">
        <v>36595</v>
      </c>
      <c r="B9584" t="s">
        <v>36276</v>
      </c>
      <c r="C9584" t="s">
        <v>36596</v>
      </c>
      <c r="E9584" t="s">
        <v>191</v>
      </c>
      <c r="F9584" t="s">
        <v>617</v>
      </c>
      <c r="G9584" s="5">
        <v>1000</v>
      </c>
      <c r="H9584" t="s">
        <v>677</v>
      </c>
      <c r="I9584" t="s">
        <v>43</v>
      </c>
      <c r="J9584" t="s">
        <v>45</v>
      </c>
      <c r="M9584" t="s">
        <v>45</v>
      </c>
      <c r="N9584" s="27"/>
      <c r="R9584" s="7">
        <v>10.5090611</v>
      </c>
      <c r="S9584" s="7">
        <v>106.1496248</v>
      </c>
      <c r="T9584" t="s">
        <v>504</v>
      </c>
      <c r="U9584" t="s">
        <v>36597</v>
      </c>
      <c r="X9584" t="s">
        <v>36598</v>
      </c>
      <c r="Y9584" t="s">
        <v>19854</v>
      </c>
      <c r="Z9584" t="s">
        <v>21007</v>
      </c>
      <c r="AG9584" t="s">
        <v>45</v>
      </c>
      <c r="AI9584" t="s">
        <v>36599</v>
      </c>
      <c r="AJ9584" t="s">
        <v>36603</v>
      </c>
    </row>
    <row r="9585" spans="1:36" ht="17.25" hidden="1" customHeight="1" x14ac:dyDescent="0.2">
      <c r="A9585" s="4" t="s">
        <v>36604</v>
      </c>
      <c r="B9585" t="s">
        <v>36276</v>
      </c>
      <c r="C9585" t="s">
        <v>36605</v>
      </c>
      <c r="E9585" t="s">
        <v>58</v>
      </c>
      <c r="F9585" t="s">
        <v>617</v>
      </c>
      <c r="G9585" s="5">
        <v>750</v>
      </c>
      <c r="H9585" t="s">
        <v>677</v>
      </c>
      <c r="I9585" t="s">
        <v>43</v>
      </c>
      <c r="J9585" t="s">
        <v>45</v>
      </c>
      <c r="K9585" t="s">
        <v>45</v>
      </c>
      <c r="L9585" t="s">
        <v>45</v>
      </c>
      <c r="N9585" s="27"/>
      <c r="R9585" s="7">
        <v>20.447935000000001</v>
      </c>
      <c r="S9585" s="7">
        <v>106.356951</v>
      </c>
      <c r="T9585" t="s">
        <v>504</v>
      </c>
      <c r="U9585" t="s">
        <v>36606</v>
      </c>
      <c r="X9585" t="s">
        <v>36606</v>
      </c>
      <c r="Y9585" t="s">
        <v>19854</v>
      </c>
      <c r="Z9585" t="s">
        <v>21007</v>
      </c>
      <c r="AA9585" t="s">
        <v>36607</v>
      </c>
      <c r="AG9585" t="s">
        <v>45</v>
      </c>
      <c r="AI9585" t="s">
        <v>36608</v>
      </c>
      <c r="AJ9585" t="s">
        <v>36611</v>
      </c>
    </row>
    <row r="9586" spans="1:36" ht="17.25" hidden="1" customHeight="1" x14ac:dyDescent="0.2">
      <c r="A9586" s="4" t="s">
        <v>36604</v>
      </c>
      <c r="B9586" t="s">
        <v>36276</v>
      </c>
      <c r="C9586" t="s">
        <v>36605</v>
      </c>
      <c r="E9586" t="s">
        <v>191</v>
      </c>
      <c r="F9586" t="s">
        <v>617</v>
      </c>
      <c r="G9586" s="5">
        <v>750</v>
      </c>
      <c r="H9586" t="s">
        <v>677</v>
      </c>
      <c r="I9586" t="s">
        <v>43</v>
      </c>
      <c r="J9586" t="s">
        <v>45</v>
      </c>
      <c r="K9586" t="s">
        <v>45</v>
      </c>
      <c r="L9586" t="s">
        <v>45</v>
      </c>
      <c r="N9586" s="27"/>
      <c r="R9586" s="7">
        <v>20.447935000000001</v>
      </c>
      <c r="S9586" s="7">
        <v>106.356951</v>
      </c>
      <c r="T9586" t="s">
        <v>504</v>
      </c>
      <c r="U9586" t="s">
        <v>36606</v>
      </c>
      <c r="X9586" t="s">
        <v>36606</v>
      </c>
      <c r="Y9586" t="s">
        <v>19854</v>
      </c>
      <c r="Z9586" t="s">
        <v>21007</v>
      </c>
      <c r="AA9586" t="s">
        <v>36607</v>
      </c>
      <c r="AG9586" t="s">
        <v>45</v>
      </c>
      <c r="AI9586" t="s">
        <v>36608</v>
      </c>
      <c r="AJ9586" t="s">
        <v>36612</v>
      </c>
    </row>
    <row r="9587" spans="1:36" ht="17.25" hidden="1" customHeight="1" x14ac:dyDescent="0.2">
      <c r="A9587" s="4" t="s">
        <v>36604</v>
      </c>
      <c r="B9587" t="s">
        <v>36276</v>
      </c>
      <c r="C9587" t="s">
        <v>36605</v>
      </c>
      <c r="E9587" t="s">
        <v>335</v>
      </c>
      <c r="F9587" t="s">
        <v>617</v>
      </c>
      <c r="G9587" s="5">
        <v>750</v>
      </c>
      <c r="H9587" t="s">
        <v>677</v>
      </c>
      <c r="I9587" t="s">
        <v>43</v>
      </c>
      <c r="J9587" t="s">
        <v>45</v>
      </c>
      <c r="K9587" t="s">
        <v>45</v>
      </c>
      <c r="L9587" t="s">
        <v>45</v>
      </c>
      <c r="N9587" s="27"/>
      <c r="R9587" s="7">
        <v>20.447935000000001</v>
      </c>
      <c r="S9587" s="7">
        <v>106.356951</v>
      </c>
      <c r="T9587" t="s">
        <v>504</v>
      </c>
      <c r="U9587" t="s">
        <v>36606</v>
      </c>
      <c r="X9587" t="s">
        <v>36606</v>
      </c>
      <c r="Y9587" t="s">
        <v>19854</v>
      </c>
      <c r="Z9587" t="s">
        <v>21007</v>
      </c>
      <c r="AA9587" t="s">
        <v>36607</v>
      </c>
      <c r="AG9587" t="s">
        <v>45</v>
      </c>
      <c r="AI9587" t="s">
        <v>36608</v>
      </c>
      <c r="AJ9587" t="s">
        <v>36613</v>
      </c>
    </row>
    <row r="9588" spans="1:36" ht="17.25" hidden="1" customHeight="1" x14ac:dyDescent="0.2">
      <c r="A9588" s="4" t="s">
        <v>36604</v>
      </c>
      <c r="B9588" t="s">
        <v>36276</v>
      </c>
      <c r="C9588" t="s">
        <v>36605</v>
      </c>
      <c r="E9588" t="s">
        <v>1157</v>
      </c>
      <c r="F9588" t="s">
        <v>617</v>
      </c>
      <c r="G9588" s="5">
        <v>750</v>
      </c>
      <c r="H9588" t="s">
        <v>677</v>
      </c>
      <c r="I9588" t="s">
        <v>43</v>
      </c>
      <c r="J9588" t="s">
        <v>45</v>
      </c>
      <c r="K9588" t="s">
        <v>45</v>
      </c>
      <c r="L9588" t="s">
        <v>45</v>
      </c>
      <c r="N9588" s="27"/>
      <c r="R9588" s="7">
        <v>20.447935000000001</v>
      </c>
      <c r="S9588" s="7">
        <v>106.356951</v>
      </c>
      <c r="T9588" t="s">
        <v>504</v>
      </c>
      <c r="U9588" t="s">
        <v>36606</v>
      </c>
      <c r="X9588" t="s">
        <v>36606</v>
      </c>
      <c r="Y9588" t="s">
        <v>19854</v>
      </c>
      <c r="Z9588" t="s">
        <v>21007</v>
      </c>
      <c r="AA9588" t="s">
        <v>36607</v>
      </c>
      <c r="AG9588" t="s">
        <v>45</v>
      </c>
      <c r="AI9588" t="s">
        <v>36608</v>
      </c>
      <c r="AJ9588" t="s">
        <v>36614</v>
      </c>
    </row>
    <row r="9589" spans="1:36" ht="17.25" hidden="1" customHeight="1" x14ac:dyDescent="0.2">
      <c r="A9589" s="4" t="s">
        <v>36615</v>
      </c>
      <c r="B9589" t="s">
        <v>36276</v>
      </c>
      <c r="C9589" t="s">
        <v>36616</v>
      </c>
      <c r="E9589" t="s">
        <v>40</v>
      </c>
      <c r="F9589" t="s">
        <v>617</v>
      </c>
      <c r="G9589" s="5">
        <v>800</v>
      </c>
      <c r="H9589" t="s">
        <v>677</v>
      </c>
      <c r="I9589" t="s">
        <v>43</v>
      </c>
      <c r="J9589" t="s">
        <v>45</v>
      </c>
      <c r="K9589" t="s">
        <v>45</v>
      </c>
      <c r="L9589" t="s">
        <v>45</v>
      </c>
      <c r="M9589" t="s">
        <v>559</v>
      </c>
      <c r="N9589" s="27"/>
      <c r="R9589" s="7">
        <v>19.779962033976801</v>
      </c>
      <c r="S9589" s="7">
        <v>105.744363106503</v>
      </c>
      <c r="T9589" t="s">
        <v>504</v>
      </c>
      <c r="U9589" t="s">
        <v>36343</v>
      </c>
      <c r="X9589" t="s">
        <v>36343</v>
      </c>
      <c r="Y9589" t="s">
        <v>19854</v>
      </c>
      <c r="Z9589" t="s">
        <v>21007</v>
      </c>
      <c r="AI9589" t="s">
        <v>36617</v>
      </c>
      <c r="AJ9589" t="s">
        <v>36618</v>
      </c>
    </row>
    <row r="9590" spans="1:36" ht="17.25" hidden="1" customHeight="1" x14ac:dyDescent="0.2">
      <c r="A9590" s="4" t="s">
        <v>36615</v>
      </c>
      <c r="B9590" t="s">
        <v>36276</v>
      </c>
      <c r="C9590" t="s">
        <v>36616</v>
      </c>
      <c r="E9590" t="s">
        <v>56</v>
      </c>
      <c r="F9590" t="s">
        <v>617</v>
      </c>
      <c r="G9590" s="5">
        <v>800</v>
      </c>
      <c r="H9590" t="s">
        <v>677</v>
      </c>
      <c r="I9590" t="s">
        <v>43</v>
      </c>
      <c r="J9590" t="s">
        <v>45</v>
      </c>
      <c r="K9590" t="s">
        <v>45</v>
      </c>
      <c r="L9590" t="s">
        <v>45</v>
      </c>
      <c r="M9590" t="s">
        <v>559</v>
      </c>
      <c r="N9590" s="27"/>
      <c r="R9590" s="7">
        <v>19.779962033976801</v>
      </c>
      <c r="S9590" s="7">
        <v>105.744363106503</v>
      </c>
      <c r="T9590" t="s">
        <v>504</v>
      </c>
      <c r="U9590" t="s">
        <v>36343</v>
      </c>
      <c r="X9590" t="s">
        <v>36343</v>
      </c>
      <c r="Y9590" t="s">
        <v>19854</v>
      </c>
      <c r="Z9590" t="s">
        <v>21007</v>
      </c>
      <c r="AI9590" t="s">
        <v>36617</v>
      </c>
      <c r="AJ9590" t="s">
        <v>36619</v>
      </c>
    </row>
    <row r="9591" spans="1:36" ht="17.25" hidden="1" customHeight="1" x14ac:dyDescent="0.2">
      <c r="A9591" s="4" t="s">
        <v>36615</v>
      </c>
      <c r="B9591" t="s">
        <v>36276</v>
      </c>
      <c r="C9591" t="s">
        <v>36616</v>
      </c>
      <c r="E9591" t="s">
        <v>58</v>
      </c>
      <c r="F9591" t="s">
        <v>617</v>
      </c>
      <c r="G9591" s="5">
        <v>800</v>
      </c>
      <c r="H9591" t="s">
        <v>677</v>
      </c>
      <c r="I9591" t="s">
        <v>43</v>
      </c>
      <c r="J9591" t="s">
        <v>45</v>
      </c>
      <c r="K9591" t="s">
        <v>45</v>
      </c>
      <c r="L9591" t="s">
        <v>45</v>
      </c>
      <c r="M9591" t="s">
        <v>559</v>
      </c>
      <c r="N9591" s="27"/>
      <c r="R9591" s="7">
        <v>19.779962033976801</v>
      </c>
      <c r="S9591" s="7">
        <v>105.744363106503</v>
      </c>
      <c r="T9591" t="s">
        <v>504</v>
      </c>
      <c r="U9591" t="s">
        <v>36343</v>
      </c>
      <c r="X9591" t="s">
        <v>36343</v>
      </c>
      <c r="Y9591" t="s">
        <v>19854</v>
      </c>
      <c r="Z9591" t="s">
        <v>21007</v>
      </c>
      <c r="AI9591" t="s">
        <v>36617</v>
      </c>
      <c r="AJ9591" t="s">
        <v>36620</v>
      </c>
    </row>
    <row r="9592" spans="1:36" ht="17.25" hidden="1" customHeight="1" x14ac:dyDescent="0.2">
      <c r="A9592" s="4" t="s">
        <v>36615</v>
      </c>
      <c r="B9592" t="s">
        <v>36276</v>
      </c>
      <c r="C9592" t="s">
        <v>36616</v>
      </c>
      <c r="E9592" t="s">
        <v>191</v>
      </c>
      <c r="F9592" t="s">
        <v>617</v>
      </c>
      <c r="G9592" s="5">
        <v>800</v>
      </c>
      <c r="H9592" t="s">
        <v>677</v>
      </c>
      <c r="I9592" t="s">
        <v>43</v>
      </c>
      <c r="J9592" t="s">
        <v>45</v>
      </c>
      <c r="K9592" t="s">
        <v>45</v>
      </c>
      <c r="L9592" t="s">
        <v>45</v>
      </c>
      <c r="M9592" t="s">
        <v>559</v>
      </c>
      <c r="R9592" s="7">
        <v>19.779962033976801</v>
      </c>
      <c r="S9592" s="7">
        <v>105.744363106503</v>
      </c>
      <c r="T9592" t="s">
        <v>504</v>
      </c>
      <c r="U9592" t="s">
        <v>36343</v>
      </c>
      <c r="X9592" t="s">
        <v>36343</v>
      </c>
      <c r="Y9592" t="s">
        <v>19854</v>
      </c>
      <c r="Z9592" t="s">
        <v>21007</v>
      </c>
      <c r="AI9592" t="s">
        <v>36617</v>
      </c>
      <c r="AJ9592" t="s">
        <v>36621</v>
      </c>
    </row>
    <row r="9593" spans="1:36" ht="17.25" hidden="1" customHeight="1" x14ac:dyDescent="0.2">
      <c r="A9593" s="4" t="s">
        <v>36615</v>
      </c>
      <c r="B9593" t="s">
        <v>36276</v>
      </c>
      <c r="C9593" t="s">
        <v>36616</v>
      </c>
      <c r="E9593" t="s">
        <v>335</v>
      </c>
      <c r="F9593" t="s">
        <v>617</v>
      </c>
      <c r="G9593" s="5">
        <v>800</v>
      </c>
      <c r="H9593" t="s">
        <v>677</v>
      </c>
      <c r="I9593" t="s">
        <v>43</v>
      </c>
      <c r="J9593" t="s">
        <v>45</v>
      </c>
      <c r="K9593" t="s">
        <v>45</v>
      </c>
      <c r="L9593" t="s">
        <v>45</v>
      </c>
      <c r="M9593" t="s">
        <v>559</v>
      </c>
      <c r="N9593" s="27"/>
      <c r="R9593" s="7">
        <v>19.779962033976801</v>
      </c>
      <c r="S9593" s="7">
        <v>105.744363106503</v>
      </c>
      <c r="T9593" t="s">
        <v>504</v>
      </c>
      <c r="U9593" t="s">
        <v>36343</v>
      </c>
      <c r="X9593" t="s">
        <v>36343</v>
      </c>
      <c r="Y9593" t="s">
        <v>19854</v>
      </c>
      <c r="Z9593" t="s">
        <v>21007</v>
      </c>
      <c r="AI9593" t="s">
        <v>36617</v>
      </c>
      <c r="AJ9593" t="s">
        <v>36622</v>
      </c>
    </row>
    <row r="9594" spans="1:36" ht="17.25" hidden="1" customHeight="1" x14ac:dyDescent="0.2">
      <c r="A9594" s="4" t="s">
        <v>36615</v>
      </c>
      <c r="B9594" t="s">
        <v>36276</v>
      </c>
      <c r="C9594" t="s">
        <v>36616</v>
      </c>
      <c r="E9594" t="s">
        <v>1157</v>
      </c>
      <c r="F9594" t="s">
        <v>617</v>
      </c>
      <c r="G9594" s="5">
        <v>800</v>
      </c>
      <c r="H9594" t="s">
        <v>677</v>
      </c>
      <c r="I9594" t="s">
        <v>43</v>
      </c>
      <c r="J9594" t="s">
        <v>45</v>
      </c>
      <c r="K9594" t="s">
        <v>45</v>
      </c>
      <c r="L9594" t="s">
        <v>45</v>
      </c>
      <c r="M9594" t="s">
        <v>559</v>
      </c>
      <c r="N9594" s="27"/>
      <c r="R9594" s="7">
        <v>19.779962033976801</v>
      </c>
      <c r="S9594" s="7">
        <v>105.744363106503</v>
      </c>
      <c r="T9594" t="s">
        <v>504</v>
      </c>
      <c r="U9594" t="s">
        <v>36343</v>
      </c>
      <c r="X9594" t="s">
        <v>36343</v>
      </c>
      <c r="Y9594" t="s">
        <v>19854</v>
      </c>
      <c r="Z9594" t="s">
        <v>21007</v>
      </c>
      <c r="AI9594" t="s">
        <v>36617</v>
      </c>
      <c r="AJ9594" t="s">
        <v>36623</v>
      </c>
    </row>
    <row r="9595" spans="1:36" ht="17.25" hidden="1" customHeight="1" x14ac:dyDescent="0.2">
      <c r="A9595" s="4" t="s">
        <v>36624</v>
      </c>
      <c r="B9595" t="s">
        <v>36276</v>
      </c>
      <c r="C9595" t="s">
        <v>36625</v>
      </c>
      <c r="E9595" t="s">
        <v>63</v>
      </c>
      <c r="F9595" t="s">
        <v>617</v>
      </c>
      <c r="G9595" s="5">
        <v>750</v>
      </c>
      <c r="H9595" t="s">
        <v>677</v>
      </c>
      <c r="I9595" t="s">
        <v>43</v>
      </c>
      <c r="J9595" t="s">
        <v>45</v>
      </c>
      <c r="K9595" t="s">
        <v>45</v>
      </c>
      <c r="L9595" t="s">
        <v>45</v>
      </c>
      <c r="N9595" s="27"/>
      <c r="R9595" s="7">
        <v>20.741565000000001</v>
      </c>
      <c r="S9595" s="7">
        <v>106.568259</v>
      </c>
      <c r="T9595" t="s">
        <v>504</v>
      </c>
      <c r="U9595" t="s">
        <v>36326</v>
      </c>
      <c r="V9595" t="s">
        <v>36626</v>
      </c>
      <c r="X9595" t="s">
        <v>36326</v>
      </c>
      <c r="Y9595" t="s">
        <v>19854</v>
      </c>
      <c r="Z9595" t="s">
        <v>21007</v>
      </c>
      <c r="AA9595" t="s">
        <v>36627</v>
      </c>
      <c r="AC9595" t="s">
        <v>36628</v>
      </c>
      <c r="AG9595" t="s">
        <v>36629</v>
      </c>
      <c r="AI9595" t="s">
        <v>36630</v>
      </c>
      <c r="AJ9595" t="s">
        <v>36631</v>
      </c>
    </row>
    <row r="9596" spans="1:36" ht="17.25" hidden="1" customHeight="1" x14ac:dyDescent="0.2">
      <c r="A9596" s="4" t="s">
        <v>36624</v>
      </c>
      <c r="B9596" t="s">
        <v>36276</v>
      </c>
      <c r="C9596" t="s">
        <v>36625</v>
      </c>
      <c r="E9596" t="s">
        <v>73</v>
      </c>
      <c r="F9596" t="s">
        <v>617</v>
      </c>
      <c r="G9596" s="5">
        <v>750</v>
      </c>
      <c r="H9596" t="s">
        <v>677</v>
      </c>
      <c r="I9596" t="s">
        <v>43</v>
      </c>
      <c r="J9596" t="s">
        <v>45</v>
      </c>
      <c r="K9596" t="s">
        <v>45</v>
      </c>
      <c r="L9596" t="s">
        <v>45</v>
      </c>
      <c r="N9596" s="27"/>
      <c r="R9596" s="7">
        <v>20.741565000000001</v>
      </c>
      <c r="S9596" s="7">
        <v>106.568259</v>
      </c>
      <c r="T9596" t="s">
        <v>504</v>
      </c>
      <c r="U9596" t="s">
        <v>36326</v>
      </c>
      <c r="V9596" t="s">
        <v>36626</v>
      </c>
      <c r="X9596" t="s">
        <v>36326</v>
      </c>
      <c r="Y9596" t="s">
        <v>19854</v>
      </c>
      <c r="Z9596" t="s">
        <v>21007</v>
      </c>
      <c r="AA9596" t="s">
        <v>36627</v>
      </c>
      <c r="AC9596" t="s">
        <v>36628</v>
      </c>
      <c r="AG9596" t="s">
        <v>36629</v>
      </c>
      <c r="AI9596" t="s">
        <v>36630</v>
      </c>
      <c r="AJ9596" t="s">
        <v>36632</v>
      </c>
    </row>
    <row r="9597" spans="1:36" ht="17.25" hidden="1" customHeight="1" x14ac:dyDescent="0.2">
      <c r="A9597" s="4" t="s">
        <v>36624</v>
      </c>
      <c r="B9597" t="s">
        <v>36276</v>
      </c>
      <c r="C9597" t="s">
        <v>36625</v>
      </c>
      <c r="E9597" t="s">
        <v>75</v>
      </c>
      <c r="F9597" t="s">
        <v>617</v>
      </c>
      <c r="G9597" s="5">
        <v>750</v>
      </c>
      <c r="H9597" t="s">
        <v>677</v>
      </c>
      <c r="I9597" t="s">
        <v>43</v>
      </c>
      <c r="J9597" t="s">
        <v>45</v>
      </c>
      <c r="K9597" t="s">
        <v>45</v>
      </c>
      <c r="L9597" t="s">
        <v>45</v>
      </c>
      <c r="N9597" s="27"/>
      <c r="R9597" s="7">
        <v>20.741565000000001</v>
      </c>
      <c r="S9597" s="7">
        <v>106.568259</v>
      </c>
      <c r="T9597" t="s">
        <v>504</v>
      </c>
      <c r="U9597" t="s">
        <v>36326</v>
      </c>
      <c r="V9597" t="s">
        <v>36626</v>
      </c>
      <c r="X9597" t="s">
        <v>36326</v>
      </c>
      <c r="Y9597" t="s">
        <v>19854</v>
      </c>
      <c r="Z9597" t="s">
        <v>21007</v>
      </c>
      <c r="AA9597" t="s">
        <v>36627</v>
      </c>
      <c r="AC9597" t="s">
        <v>36628</v>
      </c>
      <c r="AG9597" t="s">
        <v>36629</v>
      </c>
      <c r="AI9597" t="s">
        <v>36630</v>
      </c>
      <c r="AJ9597" t="s">
        <v>36633</v>
      </c>
    </row>
    <row r="9598" spans="1:36" ht="17.25" hidden="1" customHeight="1" x14ac:dyDescent="0.2">
      <c r="A9598" s="4" t="s">
        <v>36624</v>
      </c>
      <c r="B9598" t="s">
        <v>36276</v>
      </c>
      <c r="C9598" t="s">
        <v>36625</v>
      </c>
      <c r="E9598" t="s">
        <v>77</v>
      </c>
      <c r="F9598" t="s">
        <v>617</v>
      </c>
      <c r="G9598" s="5">
        <v>750</v>
      </c>
      <c r="H9598" t="s">
        <v>677</v>
      </c>
      <c r="I9598" t="s">
        <v>43</v>
      </c>
      <c r="J9598" t="s">
        <v>45</v>
      </c>
      <c r="K9598" t="s">
        <v>45</v>
      </c>
      <c r="L9598" t="s">
        <v>45</v>
      </c>
      <c r="N9598" s="27"/>
      <c r="R9598" s="7">
        <v>20.741565000000001</v>
      </c>
      <c r="S9598" s="7">
        <v>106.568259</v>
      </c>
      <c r="T9598" t="s">
        <v>504</v>
      </c>
      <c r="U9598" t="s">
        <v>36326</v>
      </c>
      <c r="V9598" t="s">
        <v>36626</v>
      </c>
      <c r="X9598" t="s">
        <v>36326</v>
      </c>
      <c r="Y9598" t="s">
        <v>19854</v>
      </c>
      <c r="Z9598" t="s">
        <v>21007</v>
      </c>
      <c r="AA9598" t="s">
        <v>36634</v>
      </c>
      <c r="AC9598" t="s">
        <v>36628</v>
      </c>
      <c r="AG9598" t="s">
        <v>36629</v>
      </c>
      <c r="AI9598" t="s">
        <v>36630</v>
      </c>
      <c r="AJ9598" t="s">
        <v>36635</v>
      </c>
    </row>
    <row r="9599" spans="1:36" ht="17.25" hidden="1" customHeight="1" x14ac:dyDescent="0.2">
      <c r="A9599" s="4" t="s">
        <v>36624</v>
      </c>
      <c r="B9599" t="s">
        <v>36276</v>
      </c>
      <c r="C9599" t="s">
        <v>36625</v>
      </c>
      <c r="E9599" t="s">
        <v>79</v>
      </c>
      <c r="F9599" t="s">
        <v>617</v>
      </c>
      <c r="G9599" s="5">
        <v>750</v>
      </c>
      <c r="H9599" t="s">
        <v>677</v>
      </c>
      <c r="I9599" t="s">
        <v>43</v>
      </c>
      <c r="J9599" t="s">
        <v>45</v>
      </c>
      <c r="K9599" t="s">
        <v>45</v>
      </c>
      <c r="L9599" t="s">
        <v>45</v>
      </c>
      <c r="N9599" s="27"/>
      <c r="R9599" s="7">
        <v>20.741565000000001</v>
      </c>
      <c r="S9599" s="7">
        <v>106.568259</v>
      </c>
      <c r="T9599" t="s">
        <v>504</v>
      </c>
      <c r="U9599" t="s">
        <v>36326</v>
      </c>
      <c r="V9599" t="s">
        <v>36626</v>
      </c>
      <c r="X9599" t="s">
        <v>36326</v>
      </c>
      <c r="Y9599" t="s">
        <v>19854</v>
      </c>
      <c r="Z9599" t="s">
        <v>21007</v>
      </c>
      <c r="AA9599" t="s">
        <v>36634</v>
      </c>
      <c r="AC9599" t="s">
        <v>36628</v>
      </c>
      <c r="AG9599" t="s">
        <v>36629</v>
      </c>
      <c r="AI9599" t="s">
        <v>36630</v>
      </c>
      <c r="AJ9599" t="s">
        <v>36636</v>
      </c>
    </row>
    <row r="9600" spans="1:36" ht="17.25" hidden="1" customHeight="1" x14ac:dyDescent="0.2">
      <c r="A9600" s="4" t="s">
        <v>36624</v>
      </c>
      <c r="B9600" t="s">
        <v>36276</v>
      </c>
      <c r="C9600" t="s">
        <v>36625</v>
      </c>
      <c r="E9600" t="s">
        <v>81</v>
      </c>
      <c r="F9600" t="s">
        <v>617</v>
      </c>
      <c r="G9600" s="5">
        <v>750</v>
      </c>
      <c r="H9600" t="s">
        <v>677</v>
      </c>
      <c r="I9600" t="s">
        <v>43</v>
      </c>
      <c r="J9600" t="s">
        <v>45</v>
      </c>
      <c r="K9600" t="s">
        <v>45</v>
      </c>
      <c r="L9600" t="s">
        <v>45</v>
      </c>
      <c r="N9600" s="27"/>
      <c r="R9600" s="7">
        <v>20.741565000000001</v>
      </c>
      <c r="S9600" s="7">
        <v>106.568259</v>
      </c>
      <c r="T9600" t="s">
        <v>504</v>
      </c>
      <c r="U9600" t="s">
        <v>36326</v>
      </c>
      <c r="V9600" t="s">
        <v>36626</v>
      </c>
      <c r="X9600" t="s">
        <v>36326</v>
      </c>
      <c r="Y9600" t="s">
        <v>19854</v>
      </c>
      <c r="Z9600" t="s">
        <v>21007</v>
      </c>
      <c r="AA9600" t="s">
        <v>36634</v>
      </c>
      <c r="AC9600" t="s">
        <v>36628</v>
      </c>
      <c r="AG9600" t="s">
        <v>36629</v>
      </c>
      <c r="AI9600" t="s">
        <v>36630</v>
      </c>
      <c r="AJ9600" t="s">
        <v>36637</v>
      </c>
    </row>
    <row r="9601" spans="1:36" ht="17.25" hidden="1" customHeight="1" x14ac:dyDescent="0.2">
      <c r="A9601" s="4" t="s">
        <v>36638</v>
      </c>
      <c r="B9601" t="s">
        <v>36276</v>
      </c>
      <c r="C9601" t="s">
        <v>36639</v>
      </c>
      <c r="E9601" t="s">
        <v>40</v>
      </c>
      <c r="F9601" t="s">
        <v>617</v>
      </c>
      <c r="G9601" s="5">
        <v>1500</v>
      </c>
      <c r="H9601" t="s">
        <v>677</v>
      </c>
      <c r="I9601" t="s">
        <v>43</v>
      </c>
      <c r="J9601" t="s">
        <v>45</v>
      </c>
      <c r="K9601" t="s">
        <v>45</v>
      </c>
      <c r="L9601" t="s">
        <v>45</v>
      </c>
      <c r="N9601" s="27"/>
      <c r="R9601" s="7">
        <v>12.505546000000001</v>
      </c>
      <c r="S9601" s="7">
        <v>109.24635600000001</v>
      </c>
      <c r="T9601" t="s">
        <v>504</v>
      </c>
      <c r="U9601" t="s">
        <v>36640</v>
      </c>
      <c r="V9601" t="s">
        <v>36360</v>
      </c>
      <c r="X9601" t="s">
        <v>36361</v>
      </c>
      <c r="Y9601" t="s">
        <v>19854</v>
      </c>
      <c r="Z9601" t="s">
        <v>21007</v>
      </c>
      <c r="AG9601" t="s">
        <v>36641</v>
      </c>
      <c r="AI9601" t="s">
        <v>36642</v>
      </c>
      <c r="AJ9601" t="s">
        <v>36643</v>
      </c>
    </row>
    <row r="9602" spans="1:36" ht="17.25" hidden="1" customHeight="1" x14ac:dyDescent="0.2">
      <c r="A9602" s="4" t="s">
        <v>36638</v>
      </c>
      <c r="B9602" t="s">
        <v>36276</v>
      </c>
      <c r="C9602" t="s">
        <v>36639</v>
      </c>
      <c r="E9602" t="s">
        <v>56</v>
      </c>
      <c r="F9602" t="s">
        <v>617</v>
      </c>
      <c r="G9602" s="5">
        <v>1500</v>
      </c>
      <c r="H9602" t="s">
        <v>677</v>
      </c>
      <c r="I9602" t="s">
        <v>43</v>
      </c>
      <c r="J9602" t="s">
        <v>45</v>
      </c>
      <c r="K9602" t="s">
        <v>45</v>
      </c>
      <c r="L9602" t="s">
        <v>45</v>
      </c>
      <c r="N9602" s="27"/>
      <c r="R9602" s="7">
        <v>12.505546000000001</v>
      </c>
      <c r="S9602" s="7">
        <v>109.24635600000001</v>
      </c>
      <c r="T9602" t="s">
        <v>504</v>
      </c>
      <c r="U9602" t="s">
        <v>36640</v>
      </c>
      <c r="V9602" t="s">
        <v>36360</v>
      </c>
      <c r="X9602" t="s">
        <v>36361</v>
      </c>
      <c r="Y9602" t="s">
        <v>19854</v>
      </c>
      <c r="Z9602" t="s">
        <v>21007</v>
      </c>
      <c r="AG9602" t="s">
        <v>36641</v>
      </c>
      <c r="AI9602" t="s">
        <v>36642</v>
      </c>
      <c r="AJ9602" t="s">
        <v>36644</v>
      </c>
    </row>
    <row r="9603" spans="1:36" ht="17.25" hidden="1" customHeight="1" x14ac:dyDescent="0.2">
      <c r="A9603" s="4" t="s">
        <v>36645</v>
      </c>
      <c r="B9603" t="s">
        <v>36276</v>
      </c>
      <c r="C9603" t="s">
        <v>36646</v>
      </c>
      <c r="E9603" t="s">
        <v>36647</v>
      </c>
      <c r="F9603" t="s">
        <v>617</v>
      </c>
      <c r="G9603" s="5">
        <v>4800</v>
      </c>
      <c r="H9603" t="s">
        <v>677</v>
      </c>
      <c r="I9603" t="s">
        <v>45</v>
      </c>
      <c r="J9603" t="s">
        <v>45</v>
      </c>
      <c r="K9603" t="s">
        <v>45</v>
      </c>
      <c r="L9603" t="s">
        <v>45</v>
      </c>
      <c r="M9603" t="s">
        <v>5341</v>
      </c>
      <c r="N9603" s="27"/>
      <c r="R9603" s="7">
        <v>18.097919999999998</v>
      </c>
      <c r="S9603" s="7">
        <v>106.38123</v>
      </c>
      <c r="T9603" t="s">
        <v>46</v>
      </c>
      <c r="U9603" t="s">
        <v>36648</v>
      </c>
      <c r="W9603" t="s">
        <v>36368</v>
      </c>
      <c r="X9603" t="s">
        <v>36369</v>
      </c>
      <c r="Y9603" t="s">
        <v>19854</v>
      </c>
      <c r="Z9603" t="s">
        <v>21007</v>
      </c>
      <c r="AG9603" t="s">
        <v>45</v>
      </c>
      <c r="AI9603" t="s">
        <v>36649</v>
      </c>
      <c r="AJ9603" t="s">
        <v>36650</v>
      </c>
    </row>
    <row r="9604" spans="1:36" ht="17.25" hidden="1" customHeight="1" x14ac:dyDescent="0.2">
      <c r="A9604" s="4" t="s">
        <v>36661</v>
      </c>
      <c r="B9604" t="s">
        <v>36652</v>
      </c>
      <c r="C9604" t="s">
        <v>36662</v>
      </c>
      <c r="D9604" t="s">
        <v>36663</v>
      </c>
      <c r="E9604" t="s">
        <v>40</v>
      </c>
      <c r="F9604" t="s">
        <v>1763</v>
      </c>
      <c r="G9604" s="5">
        <v>60</v>
      </c>
      <c r="H9604" t="s">
        <v>42</v>
      </c>
      <c r="I9604" t="s">
        <v>240</v>
      </c>
      <c r="J9604" t="s">
        <v>45</v>
      </c>
      <c r="K9604" t="s">
        <v>45</v>
      </c>
      <c r="L9604" t="s">
        <v>45</v>
      </c>
      <c r="N9604" s="6">
        <v>2008</v>
      </c>
      <c r="R9604" s="7">
        <v>12.8271</v>
      </c>
      <c r="S9604" s="7">
        <v>44.922699999999999</v>
      </c>
      <c r="T9604" t="s">
        <v>46</v>
      </c>
      <c r="U9604" t="s">
        <v>36655</v>
      </c>
      <c r="X9604" t="s">
        <v>36655</v>
      </c>
      <c r="Y9604" t="s">
        <v>19854</v>
      </c>
      <c r="Z9604" t="s">
        <v>19864</v>
      </c>
      <c r="AD9604" t="s">
        <v>52</v>
      </c>
      <c r="AF9604" t="s">
        <v>52</v>
      </c>
      <c r="AG9604" t="s">
        <v>36664</v>
      </c>
      <c r="AH9604" s="8">
        <v>1233023</v>
      </c>
      <c r="AI9604" t="s">
        <v>36665</v>
      </c>
      <c r="AJ9604" t="s">
        <v>36666</v>
      </c>
    </row>
    <row r="9605" spans="1:36" ht="17.25" hidden="1" customHeight="1" x14ac:dyDescent="0.2">
      <c r="A9605" s="4" t="s">
        <v>36667</v>
      </c>
      <c r="B9605" t="s">
        <v>36652</v>
      </c>
      <c r="C9605" t="s">
        <v>36668</v>
      </c>
      <c r="D9605" t="s">
        <v>36669</v>
      </c>
      <c r="E9605" t="s">
        <v>35676</v>
      </c>
      <c r="F9605" t="s">
        <v>86</v>
      </c>
      <c r="G9605" s="5">
        <v>114</v>
      </c>
      <c r="H9605" t="s">
        <v>42</v>
      </c>
      <c r="I9605" t="s">
        <v>65</v>
      </c>
      <c r="J9605" t="s">
        <v>45</v>
      </c>
      <c r="K9605" t="s">
        <v>45</v>
      </c>
      <c r="L9605" t="s">
        <v>45</v>
      </c>
      <c r="N9605" s="6">
        <v>2010</v>
      </c>
      <c r="R9605" s="7">
        <v>15.552</v>
      </c>
      <c r="S9605" s="7">
        <v>45.771700000000003</v>
      </c>
      <c r="T9605" t="s">
        <v>46</v>
      </c>
      <c r="U9605" t="s">
        <v>36670</v>
      </c>
      <c r="X9605" t="s">
        <v>36670</v>
      </c>
      <c r="Y9605" t="s">
        <v>19854</v>
      </c>
      <c r="Z9605" t="s">
        <v>19864</v>
      </c>
      <c r="AA9605" t="s">
        <v>36671</v>
      </c>
      <c r="AC9605" t="s">
        <v>36672</v>
      </c>
      <c r="AD9605" t="s">
        <v>52</v>
      </c>
      <c r="AE9605" t="s">
        <v>131</v>
      </c>
      <c r="AF9605" t="s">
        <v>52</v>
      </c>
      <c r="AG9605" t="s">
        <v>36673</v>
      </c>
      <c r="AH9605" s="8">
        <v>1169264</v>
      </c>
      <c r="AI9605" t="s">
        <v>36674</v>
      </c>
      <c r="AJ9605" t="s">
        <v>36675</v>
      </c>
    </row>
    <row r="9606" spans="1:36" ht="17.25" hidden="1" customHeight="1" x14ac:dyDescent="0.2">
      <c r="A9606" s="4" t="s">
        <v>36667</v>
      </c>
      <c r="B9606" t="s">
        <v>36652</v>
      </c>
      <c r="C9606" t="s">
        <v>36668</v>
      </c>
      <c r="D9606" t="s">
        <v>36669</v>
      </c>
      <c r="E9606" t="s">
        <v>35683</v>
      </c>
      <c r="F9606" t="s">
        <v>86</v>
      </c>
      <c r="G9606" s="5">
        <v>114</v>
      </c>
      <c r="H9606" t="s">
        <v>42</v>
      </c>
      <c r="I9606" t="s">
        <v>65</v>
      </c>
      <c r="J9606" t="s">
        <v>45</v>
      </c>
      <c r="K9606" t="s">
        <v>45</v>
      </c>
      <c r="L9606" t="s">
        <v>45</v>
      </c>
      <c r="N9606" s="6">
        <v>2010</v>
      </c>
      <c r="R9606" s="7">
        <v>15.552</v>
      </c>
      <c r="S9606" s="7">
        <v>45.771700000000003</v>
      </c>
      <c r="T9606" t="s">
        <v>46</v>
      </c>
      <c r="U9606" t="s">
        <v>36670</v>
      </c>
      <c r="X9606" t="s">
        <v>36670</v>
      </c>
      <c r="Y9606" t="s">
        <v>19854</v>
      </c>
      <c r="Z9606" t="s">
        <v>19864</v>
      </c>
      <c r="AA9606" t="s">
        <v>36671</v>
      </c>
      <c r="AC9606" t="s">
        <v>36672</v>
      </c>
      <c r="AD9606" t="s">
        <v>52</v>
      </c>
      <c r="AE9606" t="s">
        <v>131</v>
      </c>
      <c r="AF9606" t="s">
        <v>52</v>
      </c>
      <c r="AG9606" t="s">
        <v>36673</v>
      </c>
      <c r="AH9606" s="8">
        <v>1192563</v>
      </c>
      <c r="AI9606" t="s">
        <v>36674</v>
      </c>
      <c r="AJ9606" t="s">
        <v>36676</v>
      </c>
    </row>
    <row r="9607" spans="1:36" ht="17.25" hidden="1" customHeight="1" x14ac:dyDescent="0.2">
      <c r="A9607" s="4" t="s">
        <v>36667</v>
      </c>
      <c r="B9607" t="s">
        <v>36652</v>
      </c>
      <c r="C9607" t="s">
        <v>36668</v>
      </c>
      <c r="D9607" t="s">
        <v>36669</v>
      </c>
      <c r="E9607" t="s">
        <v>35685</v>
      </c>
      <c r="F9607" t="s">
        <v>86</v>
      </c>
      <c r="G9607" s="5">
        <v>114</v>
      </c>
      <c r="H9607" t="s">
        <v>42</v>
      </c>
      <c r="I9607" t="s">
        <v>65</v>
      </c>
      <c r="J9607" t="s">
        <v>45</v>
      </c>
      <c r="K9607" t="s">
        <v>45</v>
      </c>
      <c r="L9607" t="s">
        <v>45</v>
      </c>
      <c r="N9607" s="6">
        <v>2010</v>
      </c>
      <c r="R9607" s="7">
        <v>15.552</v>
      </c>
      <c r="S9607" s="7">
        <v>45.771700000000003</v>
      </c>
      <c r="T9607" t="s">
        <v>46</v>
      </c>
      <c r="U9607" t="s">
        <v>36670</v>
      </c>
      <c r="X9607" t="s">
        <v>36670</v>
      </c>
      <c r="Y9607" t="s">
        <v>19854</v>
      </c>
      <c r="Z9607" t="s">
        <v>19864</v>
      </c>
      <c r="AA9607" t="s">
        <v>36671</v>
      </c>
      <c r="AC9607" t="s">
        <v>36672</v>
      </c>
      <c r="AD9607" t="s">
        <v>52</v>
      </c>
      <c r="AE9607" t="s">
        <v>131</v>
      </c>
      <c r="AF9607" t="s">
        <v>52</v>
      </c>
      <c r="AG9607" t="s">
        <v>36673</v>
      </c>
      <c r="AH9607" s="8">
        <v>1192564</v>
      </c>
      <c r="AI9607" t="s">
        <v>36674</v>
      </c>
      <c r="AJ9607" t="s">
        <v>36677</v>
      </c>
    </row>
    <row r="9608" spans="1:36" ht="17.25" hidden="1" customHeight="1" x14ac:dyDescent="0.2">
      <c r="A9608" s="4" t="s">
        <v>36667</v>
      </c>
      <c r="B9608" t="s">
        <v>36652</v>
      </c>
      <c r="C9608" t="s">
        <v>36668</v>
      </c>
      <c r="D9608" t="s">
        <v>36669</v>
      </c>
      <c r="E9608" t="s">
        <v>30034</v>
      </c>
      <c r="F9608" t="s">
        <v>86</v>
      </c>
      <c r="G9608" s="5">
        <v>100</v>
      </c>
      <c r="H9608" t="s">
        <v>139</v>
      </c>
      <c r="I9608" t="s">
        <v>65</v>
      </c>
      <c r="J9608" t="s">
        <v>45</v>
      </c>
      <c r="K9608" t="s">
        <v>45</v>
      </c>
      <c r="L9608" t="s">
        <v>45</v>
      </c>
      <c r="N9608" s="27" t="s">
        <v>45</v>
      </c>
      <c r="R9608" s="7">
        <v>15.552</v>
      </c>
      <c r="S9608" s="7">
        <v>45.771700000000003</v>
      </c>
      <c r="T9608" t="s">
        <v>46</v>
      </c>
      <c r="U9608" t="s">
        <v>36670</v>
      </c>
      <c r="X9608" t="s">
        <v>36670</v>
      </c>
      <c r="Y9608" t="s">
        <v>19854</v>
      </c>
      <c r="Z9608" t="s">
        <v>19864</v>
      </c>
      <c r="AA9608" t="s">
        <v>36671</v>
      </c>
      <c r="AC9608" t="s">
        <v>36672</v>
      </c>
      <c r="AD9608" t="s">
        <v>52</v>
      </c>
      <c r="AE9608" t="s">
        <v>131</v>
      </c>
      <c r="AF9608" t="s">
        <v>52</v>
      </c>
      <c r="AG9608" t="s">
        <v>36673</v>
      </c>
      <c r="AH9608" s="8">
        <v>1227178</v>
      </c>
      <c r="AI9608" t="s">
        <v>36674</v>
      </c>
      <c r="AJ9608" t="s">
        <v>36679</v>
      </c>
    </row>
    <row r="9609" spans="1:36" ht="17.25" hidden="1" customHeight="1" x14ac:dyDescent="0.2">
      <c r="A9609" s="4" t="s">
        <v>36667</v>
      </c>
      <c r="B9609" t="s">
        <v>36652</v>
      </c>
      <c r="C9609" t="s">
        <v>36668</v>
      </c>
      <c r="D9609" t="s">
        <v>36669</v>
      </c>
      <c r="E9609" t="s">
        <v>30036</v>
      </c>
      <c r="F9609" t="s">
        <v>86</v>
      </c>
      <c r="G9609" s="5">
        <v>100</v>
      </c>
      <c r="H9609" t="s">
        <v>139</v>
      </c>
      <c r="I9609" t="s">
        <v>65</v>
      </c>
      <c r="J9609" t="s">
        <v>45</v>
      </c>
      <c r="K9609" t="s">
        <v>45</v>
      </c>
      <c r="L9609" t="s">
        <v>45</v>
      </c>
      <c r="N9609" s="27" t="s">
        <v>45</v>
      </c>
      <c r="R9609" s="7">
        <v>15.552</v>
      </c>
      <c r="S9609" s="7">
        <v>45.771700000000003</v>
      </c>
      <c r="T9609" t="s">
        <v>46</v>
      </c>
      <c r="U9609" t="s">
        <v>36670</v>
      </c>
      <c r="X9609" t="s">
        <v>36670</v>
      </c>
      <c r="Y9609" t="s">
        <v>19854</v>
      </c>
      <c r="Z9609" t="s">
        <v>19864</v>
      </c>
      <c r="AA9609" t="s">
        <v>36671</v>
      </c>
      <c r="AC9609" t="s">
        <v>36672</v>
      </c>
      <c r="AD9609" t="s">
        <v>52</v>
      </c>
      <c r="AE9609" t="s">
        <v>131</v>
      </c>
      <c r="AF9609" t="s">
        <v>52</v>
      </c>
      <c r="AG9609" t="s">
        <v>36673</v>
      </c>
      <c r="AH9609" s="8">
        <v>1227179</v>
      </c>
      <c r="AI9609" t="s">
        <v>36674</v>
      </c>
      <c r="AJ9609" t="s">
        <v>36680</v>
      </c>
    </row>
    <row r="9610" spans="1:36" ht="17.25" hidden="1" customHeight="1" x14ac:dyDescent="0.2">
      <c r="A9610" s="4" t="s">
        <v>36667</v>
      </c>
      <c r="B9610" t="s">
        <v>36652</v>
      </c>
      <c r="C9610" t="s">
        <v>36668</v>
      </c>
      <c r="D9610" t="s">
        <v>36669</v>
      </c>
      <c r="E9610" t="s">
        <v>30038</v>
      </c>
      <c r="F9610" t="s">
        <v>86</v>
      </c>
      <c r="G9610" s="5">
        <v>100</v>
      </c>
      <c r="H9610" t="s">
        <v>139</v>
      </c>
      <c r="I9610" t="s">
        <v>65</v>
      </c>
      <c r="J9610" t="s">
        <v>45</v>
      </c>
      <c r="K9610" t="s">
        <v>45</v>
      </c>
      <c r="L9610" t="s">
        <v>45</v>
      </c>
      <c r="N9610" s="27" t="s">
        <v>45</v>
      </c>
      <c r="R9610" s="7">
        <v>15.552</v>
      </c>
      <c r="S9610" s="7">
        <v>45.771700000000003</v>
      </c>
      <c r="T9610" t="s">
        <v>46</v>
      </c>
      <c r="U9610" t="s">
        <v>36670</v>
      </c>
      <c r="X9610" t="s">
        <v>36670</v>
      </c>
      <c r="Y9610" t="s">
        <v>19854</v>
      </c>
      <c r="Z9610" t="s">
        <v>19864</v>
      </c>
      <c r="AA9610" t="s">
        <v>36671</v>
      </c>
      <c r="AC9610" t="s">
        <v>36672</v>
      </c>
      <c r="AD9610" t="s">
        <v>52</v>
      </c>
      <c r="AE9610" t="s">
        <v>131</v>
      </c>
      <c r="AF9610" t="s">
        <v>52</v>
      </c>
      <c r="AG9610" t="s">
        <v>36673</v>
      </c>
      <c r="AH9610" s="8">
        <v>1227180</v>
      </c>
      <c r="AI9610" t="s">
        <v>36674</v>
      </c>
      <c r="AJ9610" t="s">
        <v>36681</v>
      </c>
    </row>
    <row r="9611" spans="1:36" ht="17.25" hidden="1" customHeight="1" x14ac:dyDescent="0.2">
      <c r="A9611" s="4" t="s">
        <v>36682</v>
      </c>
      <c r="B9611" t="s">
        <v>36652</v>
      </c>
      <c r="C9611" t="s">
        <v>36683</v>
      </c>
      <c r="D9611" t="s">
        <v>36684</v>
      </c>
      <c r="E9611" t="s">
        <v>40</v>
      </c>
      <c r="F9611" t="s">
        <v>86</v>
      </c>
      <c r="G9611" s="5">
        <v>60</v>
      </c>
      <c r="H9611" t="s">
        <v>558</v>
      </c>
      <c r="I9611" t="s">
        <v>65</v>
      </c>
      <c r="J9611" t="s">
        <v>45</v>
      </c>
      <c r="K9611" t="s">
        <v>45</v>
      </c>
      <c r="L9611" t="s">
        <v>45</v>
      </c>
      <c r="N9611" s="27" t="s">
        <v>45</v>
      </c>
      <c r="R9611" s="7">
        <v>16.05</v>
      </c>
      <c r="S9611" s="7">
        <v>48.533299999999997</v>
      </c>
      <c r="T9611" t="s">
        <v>46</v>
      </c>
      <c r="U9611" t="s">
        <v>36685</v>
      </c>
      <c r="V9611" t="s">
        <v>36686</v>
      </c>
      <c r="X9611" t="s">
        <v>36685</v>
      </c>
      <c r="Y9611" t="s">
        <v>19854</v>
      </c>
      <c r="Z9611" t="s">
        <v>19864</v>
      </c>
      <c r="AC9611" t="s">
        <v>36687</v>
      </c>
      <c r="AD9611" t="s">
        <v>52</v>
      </c>
      <c r="AF9611" t="s">
        <v>52</v>
      </c>
      <c r="AI9611" t="s">
        <v>36688</v>
      </c>
      <c r="AJ9611" t="s">
        <v>36689</v>
      </c>
    </row>
    <row r="9612" spans="1:36" ht="17.25" hidden="1" customHeight="1" x14ac:dyDescent="0.2">
      <c r="A9612" s="4" t="s">
        <v>36690</v>
      </c>
      <c r="B9612" t="s">
        <v>36652</v>
      </c>
      <c r="C9612" t="s">
        <v>36691</v>
      </c>
      <c r="D9612" t="s">
        <v>36692</v>
      </c>
      <c r="E9612" t="s">
        <v>40</v>
      </c>
      <c r="F9612" t="s">
        <v>86</v>
      </c>
      <c r="G9612" s="5">
        <v>60</v>
      </c>
      <c r="H9612" t="s">
        <v>611</v>
      </c>
      <c r="I9612" t="s">
        <v>65</v>
      </c>
      <c r="J9612" t="s">
        <v>45</v>
      </c>
      <c r="K9612" t="s">
        <v>45</v>
      </c>
      <c r="L9612" t="s">
        <v>45</v>
      </c>
      <c r="N9612" s="27"/>
      <c r="R9612" s="7">
        <v>12.824678150741001</v>
      </c>
      <c r="S9612" s="7">
        <v>44.919037960334897</v>
      </c>
      <c r="T9612" t="s">
        <v>46</v>
      </c>
      <c r="U9612" t="s">
        <v>36655</v>
      </c>
      <c r="X9612" t="s">
        <v>36655</v>
      </c>
      <c r="Y9612" t="s">
        <v>19854</v>
      </c>
      <c r="Z9612" t="s">
        <v>19864</v>
      </c>
      <c r="AD9612" t="s">
        <v>52</v>
      </c>
      <c r="AF9612" t="s">
        <v>52</v>
      </c>
      <c r="AI9612" t="s">
        <v>36693</v>
      </c>
      <c r="AJ9612" t="s">
        <v>36694</v>
      </c>
    </row>
    <row r="9613" spans="1:36" ht="17.25" hidden="1" customHeight="1" x14ac:dyDescent="0.2">
      <c r="A9613" s="4" t="s">
        <v>36690</v>
      </c>
      <c r="B9613" t="s">
        <v>36652</v>
      </c>
      <c r="C9613" t="s">
        <v>36691</v>
      </c>
      <c r="D9613" t="s">
        <v>36692</v>
      </c>
      <c r="E9613" t="s">
        <v>56</v>
      </c>
      <c r="F9613" t="s">
        <v>86</v>
      </c>
      <c r="G9613" s="5">
        <v>60</v>
      </c>
      <c r="H9613" t="s">
        <v>611</v>
      </c>
      <c r="I9613" t="s">
        <v>65</v>
      </c>
      <c r="J9613" t="s">
        <v>45</v>
      </c>
      <c r="K9613" t="s">
        <v>45</v>
      </c>
      <c r="L9613" t="s">
        <v>45</v>
      </c>
      <c r="N9613" s="27"/>
      <c r="R9613" s="7">
        <v>12.824678150741001</v>
      </c>
      <c r="S9613" s="7">
        <v>44.919037960334897</v>
      </c>
      <c r="T9613" t="s">
        <v>46</v>
      </c>
      <c r="U9613" t="s">
        <v>36655</v>
      </c>
      <c r="X9613" t="s">
        <v>36655</v>
      </c>
      <c r="Y9613" t="s">
        <v>19854</v>
      </c>
      <c r="Z9613" t="s">
        <v>19864</v>
      </c>
      <c r="AD9613" t="s">
        <v>52</v>
      </c>
      <c r="AF9613" t="s">
        <v>52</v>
      </c>
      <c r="AI9613" t="s">
        <v>36693</v>
      </c>
      <c r="AJ9613" t="s">
        <v>36695</v>
      </c>
    </row>
    <row r="9614" spans="1:36" ht="17.25" hidden="1" customHeight="1" x14ac:dyDescent="0.2">
      <c r="A9614" s="4" t="s">
        <v>36696</v>
      </c>
      <c r="B9614" t="s">
        <v>36652</v>
      </c>
      <c r="C9614" t="s">
        <v>36697</v>
      </c>
      <c r="D9614" t="s">
        <v>36698</v>
      </c>
      <c r="E9614" t="s">
        <v>40</v>
      </c>
      <c r="F9614" t="s">
        <v>86</v>
      </c>
      <c r="G9614" s="5">
        <v>150</v>
      </c>
      <c r="H9614" t="s">
        <v>558</v>
      </c>
      <c r="I9614" t="s">
        <v>65</v>
      </c>
      <c r="J9614" t="s">
        <v>45</v>
      </c>
      <c r="K9614" t="s">
        <v>45</v>
      </c>
      <c r="L9614" t="s">
        <v>45</v>
      </c>
      <c r="N9614" s="27" t="s">
        <v>45</v>
      </c>
      <c r="R9614" s="7">
        <v>15.760619</v>
      </c>
      <c r="S9614" s="7">
        <v>48.002014000000003</v>
      </c>
      <c r="T9614" t="s">
        <v>504</v>
      </c>
      <c r="U9614" t="s">
        <v>36699</v>
      </c>
      <c r="X9614" t="s">
        <v>36700</v>
      </c>
      <c r="Y9614" t="s">
        <v>19854</v>
      </c>
      <c r="Z9614" t="s">
        <v>19864</v>
      </c>
      <c r="AD9614" t="s">
        <v>52</v>
      </c>
      <c r="AF9614" t="s">
        <v>52</v>
      </c>
      <c r="AI9614" t="s">
        <v>36701</v>
      </c>
      <c r="AJ9614" t="s">
        <v>36702</v>
      </c>
    </row>
    <row r="9615" spans="1:36" ht="17.25" hidden="1" customHeight="1" x14ac:dyDescent="0.2">
      <c r="A9615" s="4" t="s">
        <v>36703</v>
      </c>
      <c r="B9615" t="s">
        <v>36704</v>
      </c>
      <c r="C9615" t="s">
        <v>36705</v>
      </c>
      <c r="E9615" t="s">
        <v>40</v>
      </c>
      <c r="F9615" t="s">
        <v>86</v>
      </c>
      <c r="G9615" s="5" t="s">
        <v>45</v>
      </c>
      <c r="H9615" t="s">
        <v>677</v>
      </c>
      <c r="I9615" t="s">
        <v>45</v>
      </c>
      <c r="J9615" t="s">
        <v>45</v>
      </c>
      <c r="K9615" t="s">
        <v>45</v>
      </c>
      <c r="L9615" t="s">
        <v>45</v>
      </c>
      <c r="N9615" s="27"/>
      <c r="R9615" s="7">
        <v>40.793225999999997</v>
      </c>
      <c r="S9615" s="7">
        <v>19.905003000000001</v>
      </c>
      <c r="T9615" t="s">
        <v>504</v>
      </c>
      <c r="U9615" t="s">
        <v>36706</v>
      </c>
      <c r="X9615" t="s">
        <v>36707</v>
      </c>
      <c r="Y9615" t="s">
        <v>36708</v>
      </c>
      <c r="Z9615" t="s">
        <v>36709</v>
      </c>
      <c r="AG9615" t="s">
        <v>45</v>
      </c>
      <c r="AH9615" s="8" t="s">
        <v>45</v>
      </c>
      <c r="AI9615" t="s">
        <v>36710</v>
      </c>
      <c r="AJ9615" t="s">
        <v>36711</v>
      </c>
    </row>
    <row r="9616" spans="1:36" ht="17.25" hidden="1" customHeight="1" x14ac:dyDescent="0.2">
      <c r="A9616" s="4" t="s">
        <v>36712</v>
      </c>
      <c r="B9616" t="s">
        <v>36704</v>
      </c>
      <c r="C9616" t="s">
        <v>36713</v>
      </c>
      <c r="E9616" t="s">
        <v>40</v>
      </c>
      <c r="F9616" t="s">
        <v>86</v>
      </c>
      <c r="G9616" s="5">
        <v>170</v>
      </c>
      <c r="H9616" t="s">
        <v>558</v>
      </c>
      <c r="I9616" t="s">
        <v>45</v>
      </c>
      <c r="K9616" t="s">
        <v>45</v>
      </c>
      <c r="L9616" t="s">
        <v>45</v>
      </c>
      <c r="N9616" s="27"/>
      <c r="R9616" s="7">
        <v>40.7378193860077</v>
      </c>
      <c r="S9616" s="7">
        <v>19.703410869045701</v>
      </c>
      <c r="T9616" t="s">
        <v>504</v>
      </c>
      <c r="U9616" t="s">
        <v>36714</v>
      </c>
      <c r="X9616" t="s">
        <v>36715</v>
      </c>
      <c r="Y9616" t="s">
        <v>36708</v>
      </c>
      <c r="Z9616" t="s">
        <v>36709</v>
      </c>
      <c r="AI9616" t="s">
        <v>36716</v>
      </c>
      <c r="AJ9616" t="s">
        <v>36717</v>
      </c>
    </row>
    <row r="9617" spans="1:36" ht="17.25" hidden="1" customHeight="1" x14ac:dyDescent="0.2">
      <c r="A9617" s="4" t="s">
        <v>36730</v>
      </c>
      <c r="B9617" t="s">
        <v>36704</v>
      </c>
      <c r="C9617" t="s">
        <v>36731</v>
      </c>
      <c r="D9617" t="s">
        <v>36732</v>
      </c>
      <c r="E9617" t="s">
        <v>40</v>
      </c>
      <c r="F9617" t="s">
        <v>36733</v>
      </c>
      <c r="G9617" s="5">
        <v>97</v>
      </c>
      <c r="H9617" t="s">
        <v>486</v>
      </c>
      <c r="I9617" t="s">
        <v>43</v>
      </c>
      <c r="J9617" t="s">
        <v>44</v>
      </c>
      <c r="K9617" t="s">
        <v>45</v>
      </c>
      <c r="L9617" t="s">
        <v>45</v>
      </c>
      <c r="N9617" s="6">
        <v>2011</v>
      </c>
      <c r="R9617" s="7">
        <v>40.490183000000002</v>
      </c>
      <c r="S9617" s="7">
        <v>19.435490999999999</v>
      </c>
      <c r="T9617" t="s">
        <v>46</v>
      </c>
      <c r="U9617" t="s">
        <v>36721</v>
      </c>
      <c r="X9617" t="s">
        <v>36721</v>
      </c>
      <c r="Y9617" t="s">
        <v>36708</v>
      </c>
      <c r="Z9617" t="s">
        <v>36709</v>
      </c>
      <c r="AC9617" t="s">
        <v>36734</v>
      </c>
      <c r="AG9617" t="s">
        <v>36735</v>
      </c>
      <c r="AH9617" s="24">
        <v>1156336</v>
      </c>
      <c r="AI9617" t="s">
        <v>36736</v>
      </c>
      <c r="AJ9617" t="s">
        <v>36737</v>
      </c>
    </row>
    <row r="9618" spans="1:36" ht="17.25" hidden="1" customHeight="1" x14ac:dyDescent="0.2">
      <c r="A9618" s="4" t="s">
        <v>36738</v>
      </c>
      <c r="B9618" t="s">
        <v>36739</v>
      </c>
      <c r="C9618" t="s">
        <v>36740</v>
      </c>
      <c r="E9618" t="s">
        <v>40</v>
      </c>
      <c r="F9618" t="s">
        <v>86</v>
      </c>
      <c r="G9618" s="24">
        <v>395</v>
      </c>
      <c r="H9618" t="s">
        <v>42</v>
      </c>
      <c r="I9618" t="s">
        <v>65</v>
      </c>
      <c r="J9618" t="s">
        <v>44</v>
      </c>
      <c r="N9618" s="27">
        <v>2001</v>
      </c>
      <c r="R9618" s="7">
        <v>48.2</v>
      </c>
      <c r="S9618" s="7">
        <v>16.4633</v>
      </c>
      <c r="T9618" t="s">
        <v>46</v>
      </c>
      <c r="U9618" t="s">
        <v>36741</v>
      </c>
      <c r="X9618" t="s">
        <v>36741</v>
      </c>
      <c r="Y9618" t="s">
        <v>36708</v>
      </c>
      <c r="Z9618" t="s">
        <v>36742</v>
      </c>
      <c r="AA9618" t="s">
        <v>36743</v>
      </c>
      <c r="AB9618" t="s">
        <v>36744</v>
      </c>
      <c r="AG9618" t="s">
        <v>36745</v>
      </c>
      <c r="AH9618" s="8">
        <v>1165135</v>
      </c>
      <c r="AI9618" t="s">
        <v>36746</v>
      </c>
      <c r="AJ9618" t="s">
        <v>36747</v>
      </c>
    </row>
    <row r="9619" spans="1:36" ht="17.25" hidden="1" customHeight="1" x14ac:dyDescent="0.2">
      <c r="A9619" s="4" t="s">
        <v>36757</v>
      </c>
      <c r="B9619" t="s">
        <v>36739</v>
      </c>
      <c r="C9619" t="s">
        <v>36758</v>
      </c>
      <c r="E9619" t="s">
        <v>719</v>
      </c>
      <c r="F9619" t="s">
        <v>527</v>
      </c>
      <c r="G9619" s="24">
        <v>280</v>
      </c>
      <c r="H9619" t="s">
        <v>42</v>
      </c>
      <c r="I9619" t="s">
        <v>240</v>
      </c>
      <c r="J9619" t="s">
        <v>44</v>
      </c>
      <c r="K9619" t="s">
        <v>45</v>
      </c>
      <c r="L9619" t="s">
        <v>45</v>
      </c>
      <c r="N9619" s="27"/>
      <c r="R9619" s="7">
        <v>47.048409999999997</v>
      </c>
      <c r="S9619" s="7">
        <v>15.4367</v>
      </c>
      <c r="T9619" t="s">
        <v>46</v>
      </c>
      <c r="U9619" t="s">
        <v>36759</v>
      </c>
      <c r="X9619" t="s">
        <v>36751</v>
      </c>
      <c r="Y9619" t="s">
        <v>36708</v>
      </c>
      <c r="Z9619" t="s">
        <v>36742</v>
      </c>
      <c r="AA9619" t="s">
        <v>36760</v>
      </c>
      <c r="AB9619" t="s">
        <v>36760</v>
      </c>
      <c r="AI9619" t="s">
        <v>36761</v>
      </c>
      <c r="AJ9619" t="s">
        <v>36762</v>
      </c>
    </row>
    <row r="9620" spans="1:36" ht="17.25" hidden="1" customHeight="1" x14ac:dyDescent="0.2">
      <c r="A9620" s="4" t="s">
        <v>36763</v>
      </c>
      <c r="B9620" t="s">
        <v>36739</v>
      </c>
      <c r="C9620" t="s">
        <v>36764</v>
      </c>
      <c r="E9620" t="s">
        <v>40</v>
      </c>
      <c r="F9620" t="s">
        <v>86</v>
      </c>
      <c r="G9620" s="24">
        <v>158</v>
      </c>
      <c r="H9620" t="s">
        <v>42</v>
      </c>
      <c r="I9620" t="s">
        <v>43</v>
      </c>
      <c r="J9620" t="s">
        <v>45</v>
      </c>
      <c r="K9620" t="s">
        <v>45</v>
      </c>
      <c r="L9620" t="s">
        <v>45</v>
      </c>
      <c r="N9620" s="27">
        <v>1983</v>
      </c>
      <c r="R9620" s="7">
        <v>48.332500000000003</v>
      </c>
      <c r="S9620" s="7">
        <v>16.34</v>
      </c>
      <c r="T9620" t="s">
        <v>46</v>
      </c>
      <c r="U9620" t="s">
        <v>36765</v>
      </c>
      <c r="X9620" t="s">
        <v>36766</v>
      </c>
      <c r="Y9620" t="s">
        <v>36708</v>
      </c>
      <c r="Z9620" t="s">
        <v>36742</v>
      </c>
      <c r="AG9620" t="s">
        <v>36767</v>
      </c>
      <c r="AH9620" s="8" t="s">
        <v>36768</v>
      </c>
      <c r="AI9620" t="s">
        <v>36769</v>
      </c>
      <c r="AJ9620" t="s">
        <v>36770</v>
      </c>
    </row>
    <row r="9621" spans="1:36" ht="17.25" hidden="1" customHeight="1" x14ac:dyDescent="0.2">
      <c r="A9621" s="4" t="s">
        <v>36771</v>
      </c>
      <c r="B9621" t="s">
        <v>36739</v>
      </c>
      <c r="C9621" t="s">
        <v>36772</v>
      </c>
      <c r="E9621" t="s">
        <v>35550</v>
      </c>
      <c r="F9621" t="s">
        <v>86</v>
      </c>
      <c r="G9621" s="24">
        <v>41</v>
      </c>
      <c r="H9621" t="s">
        <v>42</v>
      </c>
      <c r="I9621" t="s">
        <v>1323</v>
      </c>
      <c r="N9621" s="27">
        <v>1992</v>
      </c>
      <c r="R9621" s="7">
        <v>48.407380000000003</v>
      </c>
      <c r="S9621" s="7">
        <v>15.635770000000001</v>
      </c>
      <c r="T9621" t="s">
        <v>46</v>
      </c>
      <c r="Y9621" t="s">
        <v>36708</v>
      </c>
      <c r="Z9621" t="s">
        <v>36742</v>
      </c>
      <c r="AA9621" t="s">
        <v>36760</v>
      </c>
      <c r="AD9621" t="s">
        <v>880</v>
      </c>
      <c r="AE9621" t="s">
        <v>36773</v>
      </c>
      <c r="AH9621" s="8">
        <v>1160400</v>
      </c>
      <c r="AI9621" t="s">
        <v>36774</v>
      </c>
      <c r="AJ9621" t="s">
        <v>36775</v>
      </c>
    </row>
    <row r="9622" spans="1:36" ht="17.25" hidden="1" customHeight="1" x14ac:dyDescent="0.2">
      <c r="A9622" s="4" t="s">
        <v>36776</v>
      </c>
      <c r="B9622" t="s">
        <v>36739</v>
      </c>
      <c r="C9622" t="s">
        <v>36777</v>
      </c>
      <c r="E9622" t="s">
        <v>40</v>
      </c>
      <c r="F9622" t="s">
        <v>86</v>
      </c>
      <c r="G9622" s="24">
        <v>60</v>
      </c>
      <c r="H9622" t="s">
        <v>42</v>
      </c>
      <c r="I9622" t="s">
        <v>43</v>
      </c>
      <c r="J9622" t="s">
        <v>44</v>
      </c>
      <c r="N9622" s="27"/>
      <c r="R9622" s="7">
        <v>47.981879999999997</v>
      </c>
      <c r="S9622" s="7">
        <v>13.82166</v>
      </c>
      <c r="T9622" t="s">
        <v>46</v>
      </c>
      <c r="U9622" t="s">
        <v>36778</v>
      </c>
      <c r="X9622" t="s">
        <v>36779</v>
      </c>
      <c r="Y9622" t="s">
        <v>36708</v>
      </c>
      <c r="Z9622" t="s">
        <v>36742</v>
      </c>
      <c r="AD9622" t="s">
        <v>880</v>
      </c>
      <c r="AE9622" t="s">
        <v>36752</v>
      </c>
      <c r="AG9622" t="s">
        <v>36780</v>
      </c>
      <c r="AH9622" s="8" t="s">
        <v>36781</v>
      </c>
      <c r="AI9622" t="s">
        <v>36782</v>
      </c>
      <c r="AJ9622" t="s">
        <v>36783</v>
      </c>
    </row>
    <row r="9623" spans="1:36" ht="17.25" hidden="1" customHeight="1" x14ac:dyDescent="0.2">
      <c r="A9623" s="4" t="s">
        <v>36784</v>
      </c>
      <c r="B9623" t="s">
        <v>36739</v>
      </c>
      <c r="C9623" t="s">
        <v>36785</v>
      </c>
      <c r="E9623" t="s">
        <v>40</v>
      </c>
      <c r="F9623" t="s">
        <v>4967</v>
      </c>
      <c r="G9623" s="24">
        <v>70</v>
      </c>
      <c r="H9623" t="s">
        <v>42</v>
      </c>
      <c r="I9623" t="s">
        <v>43</v>
      </c>
      <c r="J9623" t="s">
        <v>44</v>
      </c>
      <c r="K9623" t="s">
        <v>45</v>
      </c>
      <c r="L9623" t="s">
        <v>45</v>
      </c>
      <c r="N9623" s="27">
        <v>1999</v>
      </c>
      <c r="R9623" s="7">
        <v>47.976709999999997</v>
      </c>
      <c r="S9623" s="7">
        <v>13.6195</v>
      </c>
      <c r="T9623" t="s">
        <v>46</v>
      </c>
      <c r="U9623" t="s">
        <v>36786</v>
      </c>
      <c r="X9623" t="s">
        <v>36787</v>
      </c>
      <c r="Y9623" t="s">
        <v>36708</v>
      </c>
      <c r="Z9623" t="s">
        <v>36742</v>
      </c>
      <c r="AD9623" t="s">
        <v>880</v>
      </c>
      <c r="AE9623" t="s">
        <v>36752</v>
      </c>
      <c r="AG9623" t="s">
        <v>36788</v>
      </c>
      <c r="AH9623" s="8" t="s">
        <v>36789</v>
      </c>
      <c r="AI9623" t="s">
        <v>36790</v>
      </c>
      <c r="AJ9623" t="s">
        <v>36791</v>
      </c>
    </row>
    <row r="9624" spans="1:36" ht="17.25" hidden="1" customHeight="1" x14ac:dyDescent="0.2">
      <c r="A9624" s="4" t="s">
        <v>36792</v>
      </c>
      <c r="B9624" t="s">
        <v>36739</v>
      </c>
      <c r="C9624" t="s">
        <v>36793</v>
      </c>
      <c r="E9624" t="s">
        <v>40</v>
      </c>
      <c r="F9624" t="s">
        <v>86</v>
      </c>
      <c r="G9624" s="24">
        <v>140</v>
      </c>
      <c r="H9624" t="s">
        <v>42</v>
      </c>
      <c r="I9624" t="s">
        <v>43</v>
      </c>
      <c r="J9624" t="s">
        <v>44</v>
      </c>
      <c r="N9624" s="27">
        <v>1975</v>
      </c>
      <c r="R9624" s="7">
        <v>48.276699999999998</v>
      </c>
      <c r="S9624" s="7">
        <v>16.433900000000001</v>
      </c>
      <c r="T9624" t="s">
        <v>46</v>
      </c>
      <c r="U9624" t="s">
        <v>36741</v>
      </c>
      <c r="X9624" t="s">
        <v>36741</v>
      </c>
      <c r="Y9624" t="s">
        <v>36708</v>
      </c>
      <c r="Z9624" t="s">
        <v>36742</v>
      </c>
      <c r="AB9624" t="s">
        <v>36794</v>
      </c>
      <c r="AG9624" t="s">
        <v>36795</v>
      </c>
      <c r="AH9624" s="8" t="s">
        <v>36796</v>
      </c>
      <c r="AI9624" t="s">
        <v>36797</v>
      </c>
      <c r="AJ9624" t="s">
        <v>36798</v>
      </c>
    </row>
    <row r="9625" spans="1:36" ht="17.25" hidden="1" customHeight="1" x14ac:dyDescent="0.2">
      <c r="A9625" s="4" t="s">
        <v>36799</v>
      </c>
      <c r="B9625" t="s">
        <v>36739</v>
      </c>
      <c r="C9625" t="s">
        <v>36800</v>
      </c>
      <c r="E9625" t="s">
        <v>36801</v>
      </c>
      <c r="F9625" t="s">
        <v>86</v>
      </c>
      <c r="G9625" s="24">
        <v>103</v>
      </c>
      <c r="H9625" t="s">
        <v>42</v>
      </c>
      <c r="I9625" t="s">
        <v>43</v>
      </c>
      <c r="J9625" t="s">
        <v>44</v>
      </c>
      <c r="N9625" s="27">
        <v>2004</v>
      </c>
      <c r="R9625" s="7">
        <v>48.299219999999998</v>
      </c>
      <c r="S9625" s="7">
        <v>14.322939999999999</v>
      </c>
      <c r="T9625" t="s">
        <v>46</v>
      </c>
      <c r="U9625" t="s">
        <v>36802</v>
      </c>
      <c r="X9625" t="s">
        <v>36779</v>
      </c>
      <c r="Y9625" t="s">
        <v>36708</v>
      </c>
      <c r="Z9625" t="s">
        <v>36742</v>
      </c>
      <c r="AG9625" t="s">
        <v>36803</v>
      </c>
      <c r="AH9625" s="8" t="s">
        <v>36804</v>
      </c>
      <c r="AI9625" t="s">
        <v>36805</v>
      </c>
      <c r="AJ9625" t="s">
        <v>36806</v>
      </c>
    </row>
    <row r="9626" spans="1:36" ht="17.25" hidden="1" customHeight="1" x14ac:dyDescent="0.2">
      <c r="A9626" s="4" t="s">
        <v>36799</v>
      </c>
      <c r="B9626" t="s">
        <v>36739</v>
      </c>
      <c r="C9626" t="s">
        <v>36800</v>
      </c>
      <c r="E9626" t="s">
        <v>36807</v>
      </c>
      <c r="F9626" t="s">
        <v>86</v>
      </c>
      <c r="G9626" s="24">
        <v>114</v>
      </c>
      <c r="H9626" t="s">
        <v>42</v>
      </c>
      <c r="I9626" t="s">
        <v>43</v>
      </c>
      <c r="J9626" t="s">
        <v>44</v>
      </c>
      <c r="N9626" s="27">
        <v>2010</v>
      </c>
      <c r="R9626" s="7">
        <v>48.299219999999998</v>
      </c>
      <c r="S9626" s="7">
        <v>14.322939999999999</v>
      </c>
      <c r="T9626" t="s">
        <v>46</v>
      </c>
      <c r="U9626" t="s">
        <v>36802</v>
      </c>
      <c r="X9626" t="s">
        <v>36779</v>
      </c>
      <c r="Y9626" t="s">
        <v>36708</v>
      </c>
      <c r="Z9626" t="s">
        <v>36742</v>
      </c>
      <c r="AG9626" t="s">
        <v>36803</v>
      </c>
      <c r="AH9626" s="8" t="s">
        <v>36808</v>
      </c>
      <c r="AI9626" t="s">
        <v>36805</v>
      </c>
      <c r="AJ9626" t="s">
        <v>36809</v>
      </c>
    </row>
    <row r="9627" spans="1:36" ht="17.25" hidden="1" customHeight="1" x14ac:dyDescent="0.2">
      <c r="A9627" s="4" t="s">
        <v>36810</v>
      </c>
      <c r="B9627" t="s">
        <v>36739</v>
      </c>
      <c r="C9627" t="s">
        <v>36811</v>
      </c>
      <c r="E9627" t="s">
        <v>36812</v>
      </c>
      <c r="F9627" t="s">
        <v>86</v>
      </c>
      <c r="G9627" s="24">
        <v>172</v>
      </c>
      <c r="H9627" t="s">
        <v>42</v>
      </c>
      <c r="I9627" t="s">
        <v>43</v>
      </c>
      <c r="J9627" t="s">
        <v>44</v>
      </c>
      <c r="N9627" s="27">
        <v>2000</v>
      </c>
      <c r="R9627" s="7">
        <v>48.267890000000001</v>
      </c>
      <c r="S9627" s="7">
        <v>14.3469</v>
      </c>
      <c r="T9627" t="s">
        <v>46</v>
      </c>
      <c r="U9627" t="s">
        <v>36802</v>
      </c>
      <c r="X9627" t="s">
        <v>36779</v>
      </c>
      <c r="Y9627" t="s">
        <v>36708</v>
      </c>
      <c r="Z9627" t="s">
        <v>36742</v>
      </c>
      <c r="AG9627" t="s">
        <v>36813</v>
      </c>
      <c r="AH9627" s="8" t="s">
        <v>36814</v>
      </c>
      <c r="AI9627" t="s">
        <v>36815</v>
      </c>
      <c r="AJ9627" t="s">
        <v>36816</v>
      </c>
    </row>
    <row r="9628" spans="1:36" ht="17.25" hidden="1" customHeight="1" x14ac:dyDescent="0.2">
      <c r="A9628" s="4" t="s">
        <v>36817</v>
      </c>
      <c r="B9628" t="s">
        <v>36739</v>
      </c>
      <c r="C9628" t="s">
        <v>36818</v>
      </c>
      <c r="E9628" t="s">
        <v>12004</v>
      </c>
      <c r="F9628" t="s">
        <v>86</v>
      </c>
      <c r="G9628" s="24">
        <v>30</v>
      </c>
      <c r="H9628" t="s">
        <v>42</v>
      </c>
      <c r="I9628" t="s">
        <v>240</v>
      </c>
      <c r="J9628" t="s">
        <v>44</v>
      </c>
      <c r="K9628" t="s">
        <v>45</v>
      </c>
      <c r="L9628" t="s">
        <v>45</v>
      </c>
      <c r="N9628" s="27">
        <v>1997</v>
      </c>
      <c r="R9628" s="7">
        <v>47.021000000000001</v>
      </c>
      <c r="S9628" s="7">
        <v>15.478400000000001</v>
      </c>
      <c r="T9628" t="s">
        <v>46</v>
      </c>
      <c r="U9628" t="s">
        <v>36759</v>
      </c>
      <c r="X9628" t="s">
        <v>36751</v>
      </c>
      <c r="Y9628" t="s">
        <v>36708</v>
      </c>
      <c r="Z9628" t="s">
        <v>36742</v>
      </c>
      <c r="AD9628" t="s">
        <v>5000</v>
      </c>
      <c r="AE9628" t="s">
        <v>36819</v>
      </c>
      <c r="AG9628" t="s">
        <v>36820</v>
      </c>
      <c r="AH9628" s="8">
        <v>1117436</v>
      </c>
      <c r="AI9628" t="s">
        <v>36821</v>
      </c>
      <c r="AJ9628" t="s">
        <v>36822</v>
      </c>
    </row>
    <row r="9629" spans="1:36" ht="17.25" hidden="1" customHeight="1" x14ac:dyDescent="0.2">
      <c r="A9629" s="4" t="s">
        <v>36823</v>
      </c>
      <c r="B9629" t="s">
        <v>36739</v>
      </c>
      <c r="C9629" t="s">
        <v>36824</v>
      </c>
      <c r="E9629" t="s">
        <v>4758</v>
      </c>
      <c r="F9629" t="s">
        <v>86</v>
      </c>
      <c r="G9629" s="24">
        <v>421</v>
      </c>
      <c r="H9629" t="s">
        <v>42</v>
      </c>
      <c r="I9629" t="s">
        <v>43</v>
      </c>
      <c r="J9629" t="s">
        <v>44</v>
      </c>
      <c r="K9629" t="s">
        <v>36825</v>
      </c>
      <c r="N9629" s="27">
        <v>2012</v>
      </c>
      <c r="R9629" s="7">
        <v>46.908189999999998</v>
      </c>
      <c r="S9629" s="7">
        <v>15.49231</v>
      </c>
      <c r="T9629" t="s">
        <v>46</v>
      </c>
      <c r="U9629" t="s">
        <v>36826</v>
      </c>
      <c r="X9629" t="s">
        <v>36827</v>
      </c>
      <c r="Y9629" t="s">
        <v>36708</v>
      </c>
      <c r="Z9629" t="s">
        <v>36742</v>
      </c>
      <c r="AA9629" t="s">
        <v>36828</v>
      </c>
      <c r="AB9629" t="s">
        <v>36829</v>
      </c>
      <c r="AG9629" t="s">
        <v>36830</v>
      </c>
      <c r="AH9629" s="8">
        <v>1191490</v>
      </c>
      <c r="AI9629" t="s">
        <v>36831</v>
      </c>
      <c r="AJ9629" t="s">
        <v>36832</v>
      </c>
    </row>
    <row r="9630" spans="1:36" ht="17.25" hidden="1" customHeight="1" x14ac:dyDescent="0.2">
      <c r="A9630" s="4" t="s">
        <v>36823</v>
      </c>
      <c r="B9630" t="s">
        <v>36739</v>
      </c>
      <c r="C9630" t="s">
        <v>36824</v>
      </c>
      <c r="E9630" t="s">
        <v>4779</v>
      </c>
      <c r="F9630" t="s">
        <v>86</v>
      </c>
      <c r="G9630" s="24">
        <v>417</v>
      </c>
      <c r="H9630" t="s">
        <v>42</v>
      </c>
      <c r="I9630" t="s">
        <v>43</v>
      </c>
      <c r="J9630" t="s">
        <v>44</v>
      </c>
      <c r="K9630" t="s">
        <v>36825</v>
      </c>
      <c r="N9630" s="27">
        <v>2012</v>
      </c>
      <c r="R9630" s="7">
        <v>46.908189999999998</v>
      </c>
      <c r="S9630" s="7">
        <v>15.49231</v>
      </c>
      <c r="T9630" t="s">
        <v>46</v>
      </c>
      <c r="U9630" t="s">
        <v>36826</v>
      </c>
      <c r="X9630" t="s">
        <v>36827</v>
      </c>
      <c r="Y9630" t="s">
        <v>36708</v>
      </c>
      <c r="Z9630" t="s">
        <v>36742</v>
      </c>
      <c r="AA9630" t="s">
        <v>36828</v>
      </c>
      <c r="AB9630" t="s">
        <v>36833</v>
      </c>
      <c r="AG9630" t="s">
        <v>36830</v>
      </c>
      <c r="AH9630" s="8">
        <v>1202473</v>
      </c>
      <c r="AI9630" t="s">
        <v>36831</v>
      </c>
      <c r="AJ9630" t="s">
        <v>36834</v>
      </c>
    </row>
    <row r="9631" spans="1:36" ht="17.25" hidden="1" customHeight="1" x14ac:dyDescent="0.2">
      <c r="A9631" s="4" t="s">
        <v>36837</v>
      </c>
      <c r="B9631" t="s">
        <v>36739</v>
      </c>
      <c r="C9631" t="s">
        <v>36838</v>
      </c>
      <c r="E9631" t="s">
        <v>40</v>
      </c>
      <c r="F9631" t="s">
        <v>86</v>
      </c>
      <c r="G9631" s="24">
        <v>84</v>
      </c>
      <c r="H9631" t="s">
        <v>42</v>
      </c>
      <c r="I9631" t="s">
        <v>43</v>
      </c>
      <c r="J9631" t="s">
        <v>44</v>
      </c>
      <c r="N9631" s="27">
        <v>2001</v>
      </c>
      <c r="R9631" s="7">
        <v>47.809289999999997</v>
      </c>
      <c r="S9631" s="7">
        <v>13.03819</v>
      </c>
      <c r="T9631" t="s">
        <v>46</v>
      </c>
      <c r="U9631" t="s">
        <v>36839</v>
      </c>
      <c r="X9631" t="s">
        <v>36839</v>
      </c>
      <c r="Y9631" t="s">
        <v>36708</v>
      </c>
      <c r="Z9631" t="s">
        <v>36742</v>
      </c>
      <c r="AG9631" t="s">
        <v>36840</v>
      </c>
      <c r="AH9631" s="8" t="s">
        <v>36841</v>
      </c>
      <c r="AI9631" t="s">
        <v>36842</v>
      </c>
      <c r="AJ9631" t="s">
        <v>36843</v>
      </c>
    </row>
    <row r="9632" spans="1:36" ht="17.25" hidden="1" customHeight="1" x14ac:dyDescent="0.2">
      <c r="A9632" s="4" t="s">
        <v>36844</v>
      </c>
      <c r="B9632" t="s">
        <v>36739</v>
      </c>
      <c r="C9632" t="s">
        <v>36845</v>
      </c>
      <c r="E9632" t="s">
        <v>36846</v>
      </c>
      <c r="F9632" t="s">
        <v>570</v>
      </c>
      <c r="G9632" s="24">
        <v>170</v>
      </c>
      <c r="H9632" t="s">
        <v>42</v>
      </c>
      <c r="I9632" t="s">
        <v>240</v>
      </c>
      <c r="J9632" t="s">
        <v>44</v>
      </c>
      <c r="N9632" s="27" t="s">
        <v>36847</v>
      </c>
      <c r="R9632" s="7">
        <v>48.1434</v>
      </c>
      <c r="S9632" s="7">
        <v>16.498100000000001</v>
      </c>
      <c r="T9632" t="s">
        <v>46</v>
      </c>
      <c r="Y9632" t="s">
        <v>36708</v>
      </c>
      <c r="Z9632" t="s">
        <v>36742</v>
      </c>
      <c r="AB9632" t="s">
        <v>36760</v>
      </c>
      <c r="AD9632" t="s">
        <v>880</v>
      </c>
      <c r="AE9632" t="s">
        <v>36848</v>
      </c>
      <c r="AG9632" t="s">
        <v>36849</v>
      </c>
      <c r="AI9632" t="s">
        <v>36850</v>
      </c>
      <c r="AJ9632" t="s">
        <v>36851</v>
      </c>
    </row>
    <row r="9633" spans="1:36" ht="17.25" hidden="1" customHeight="1" x14ac:dyDescent="0.2">
      <c r="A9633" s="4" t="s">
        <v>36852</v>
      </c>
      <c r="B9633" t="s">
        <v>36739</v>
      </c>
      <c r="C9633" t="s">
        <v>36853</v>
      </c>
      <c r="E9633" t="s">
        <v>36854</v>
      </c>
      <c r="F9633" t="s">
        <v>86</v>
      </c>
      <c r="G9633" s="24">
        <v>840</v>
      </c>
      <c r="H9633" t="s">
        <v>42</v>
      </c>
      <c r="I9633" t="s">
        <v>43</v>
      </c>
      <c r="J9633" t="s">
        <v>44</v>
      </c>
      <c r="N9633" s="27">
        <v>2009</v>
      </c>
      <c r="R9633" s="7">
        <v>48.1815</v>
      </c>
      <c r="S9633" s="7">
        <v>16.433399999999999</v>
      </c>
      <c r="T9633" t="s">
        <v>46</v>
      </c>
      <c r="U9633" t="s">
        <v>36741</v>
      </c>
      <c r="X9633" t="s">
        <v>36741</v>
      </c>
      <c r="Y9633" t="s">
        <v>36708</v>
      </c>
      <c r="Z9633" t="s">
        <v>36742</v>
      </c>
      <c r="AA9633" t="s">
        <v>36855</v>
      </c>
      <c r="AG9633" t="s">
        <v>36856</v>
      </c>
      <c r="AH9633" s="8" t="s">
        <v>36857</v>
      </c>
      <c r="AI9633" t="s">
        <v>36858</v>
      </c>
      <c r="AJ9633" t="s">
        <v>36859</v>
      </c>
    </row>
    <row r="9634" spans="1:36" ht="17.25" hidden="1" customHeight="1" x14ac:dyDescent="0.2">
      <c r="A9634" s="4" t="s">
        <v>36852</v>
      </c>
      <c r="B9634" t="s">
        <v>36739</v>
      </c>
      <c r="C9634" t="s">
        <v>36853</v>
      </c>
      <c r="E9634" t="s">
        <v>36860</v>
      </c>
      <c r="F9634" t="s">
        <v>570</v>
      </c>
      <c r="G9634" s="24">
        <v>60</v>
      </c>
      <c r="H9634" t="s">
        <v>42</v>
      </c>
      <c r="I9634" t="s">
        <v>240</v>
      </c>
      <c r="J9634" t="s">
        <v>44</v>
      </c>
      <c r="N9634" s="27">
        <v>2009</v>
      </c>
      <c r="P9634" s="24">
        <v>2022</v>
      </c>
      <c r="R9634" s="7">
        <v>48.1815</v>
      </c>
      <c r="S9634" s="7">
        <v>16.433399999999999</v>
      </c>
      <c r="T9634" t="s">
        <v>46</v>
      </c>
      <c r="U9634" t="s">
        <v>36741</v>
      </c>
      <c r="X9634" t="s">
        <v>36741</v>
      </c>
      <c r="Y9634" t="s">
        <v>36708</v>
      </c>
      <c r="Z9634" t="s">
        <v>36742</v>
      </c>
      <c r="AA9634" t="s">
        <v>36855</v>
      </c>
      <c r="AG9634" t="s">
        <v>36856</v>
      </c>
      <c r="AH9634" s="8">
        <v>1148401</v>
      </c>
      <c r="AI9634" t="s">
        <v>36858</v>
      </c>
      <c r="AJ9634" t="s">
        <v>36861</v>
      </c>
    </row>
    <row r="9635" spans="1:36" ht="17.25" hidden="1" customHeight="1" x14ac:dyDescent="0.2">
      <c r="A9635" s="4" t="s">
        <v>36852</v>
      </c>
      <c r="B9635" t="s">
        <v>36739</v>
      </c>
      <c r="C9635" t="s">
        <v>36853</v>
      </c>
      <c r="E9635" t="s">
        <v>36862</v>
      </c>
      <c r="F9635" t="s">
        <v>86</v>
      </c>
      <c r="G9635" s="24">
        <v>340</v>
      </c>
      <c r="H9635" t="s">
        <v>42</v>
      </c>
      <c r="I9635" t="s">
        <v>43</v>
      </c>
      <c r="J9635" t="s">
        <v>44</v>
      </c>
      <c r="N9635" s="27">
        <v>2009</v>
      </c>
      <c r="R9635" s="7">
        <v>48.1815</v>
      </c>
      <c r="S9635" s="7">
        <v>16.433399999999999</v>
      </c>
      <c r="T9635" t="s">
        <v>46</v>
      </c>
      <c r="U9635" t="s">
        <v>36741</v>
      </c>
      <c r="X9635" t="s">
        <v>36741</v>
      </c>
      <c r="Y9635" t="s">
        <v>36708</v>
      </c>
      <c r="Z9635" t="s">
        <v>36742</v>
      </c>
      <c r="AA9635" t="s">
        <v>36855</v>
      </c>
      <c r="AB9635" t="s">
        <v>36863</v>
      </c>
      <c r="AG9635" t="s">
        <v>36856</v>
      </c>
      <c r="AH9635" s="8">
        <v>1148400</v>
      </c>
      <c r="AI9635" t="s">
        <v>36858</v>
      </c>
      <c r="AJ9635" t="s">
        <v>36864</v>
      </c>
    </row>
    <row r="9636" spans="1:36" ht="17.25" hidden="1" customHeight="1" x14ac:dyDescent="0.2">
      <c r="A9636" s="4" t="s">
        <v>36865</v>
      </c>
      <c r="B9636" t="s">
        <v>36739</v>
      </c>
      <c r="C9636" t="s">
        <v>36866</v>
      </c>
      <c r="E9636" t="s">
        <v>40</v>
      </c>
      <c r="F9636" t="s">
        <v>86</v>
      </c>
      <c r="G9636" s="24">
        <v>40</v>
      </c>
      <c r="H9636" t="s">
        <v>42</v>
      </c>
      <c r="I9636" t="s">
        <v>45</v>
      </c>
      <c r="J9636" t="s">
        <v>44</v>
      </c>
      <c r="K9636" t="s">
        <v>45</v>
      </c>
      <c r="L9636" t="s">
        <v>45</v>
      </c>
      <c r="N9636" s="27"/>
      <c r="R9636" s="7">
        <v>47.97963</v>
      </c>
      <c r="S9636" s="7">
        <v>13.816140000000001</v>
      </c>
      <c r="T9636" t="s">
        <v>46</v>
      </c>
      <c r="U9636" t="s">
        <v>36867</v>
      </c>
      <c r="X9636" t="s">
        <v>36787</v>
      </c>
      <c r="Y9636" t="s">
        <v>36708</v>
      </c>
      <c r="Z9636" t="s">
        <v>36742</v>
      </c>
      <c r="AD9636" t="s">
        <v>880</v>
      </c>
      <c r="AE9636" t="s">
        <v>36752</v>
      </c>
      <c r="AG9636" t="s">
        <v>36868</v>
      </c>
      <c r="AH9636" s="8">
        <v>1160387</v>
      </c>
      <c r="AI9636" t="s">
        <v>36869</v>
      </c>
      <c r="AJ9636" t="s">
        <v>36870</v>
      </c>
    </row>
    <row r="9637" spans="1:36" ht="17.25" hidden="1" customHeight="1" x14ac:dyDescent="0.2">
      <c r="A9637" s="4" t="s">
        <v>36871</v>
      </c>
      <c r="B9637" t="s">
        <v>36739</v>
      </c>
      <c r="C9637" t="s">
        <v>36872</v>
      </c>
      <c r="E9637" t="s">
        <v>24794</v>
      </c>
      <c r="F9637" t="s">
        <v>86</v>
      </c>
      <c r="G9637" s="24">
        <v>260</v>
      </c>
      <c r="H9637" t="s">
        <v>42</v>
      </c>
      <c r="I9637" t="s">
        <v>43</v>
      </c>
      <c r="J9637" t="s">
        <v>44</v>
      </c>
      <c r="N9637" s="27">
        <v>2003</v>
      </c>
      <c r="R9637" s="7">
        <v>48.394860000000001</v>
      </c>
      <c r="S9637" s="7">
        <v>15.710150000000001</v>
      </c>
      <c r="T9637" t="s">
        <v>46</v>
      </c>
      <c r="U9637" t="s">
        <v>36873</v>
      </c>
      <c r="X9637" t="s">
        <v>36874</v>
      </c>
      <c r="Y9637" t="s">
        <v>36708</v>
      </c>
      <c r="Z9637" t="s">
        <v>36742</v>
      </c>
      <c r="AA9637" t="s">
        <v>36875</v>
      </c>
      <c r="AB9637" t="s">
        <v>36876</v>
      </c>
      <c r="AC9637" t="s">
        <v>36877</v>
      </c>
      <c r="AG9637" t="s">
        <v>36878</v>
      </c>
      <c r="AH9637" s="8">
        <v>1152435</v>
      </c>
      <c r="AI9637" t="s">
        <v>36879</v>
      </c>
      <c r="AJ9637" t="s">
        <v>36880</v>
      </c>
    </row>
    <row r="9638" spans="1:36" ht="17.25" hidden="1" customHeight="1" x14ac:dyDescent="0.2">
      <c r="A9638" s="4" t="s">
        <v>36871</v>
      </c>
      <c r="B9638" t="s">
        <v>36739</v>
      </c>
      <c r="C9638" t="s">
        <v>36872</v>
      </c>
      <c r="E9638" t="s">
        <v>24798</v>
      </c>
      <c r="F9638" t="s">
        <v>86</v>
      </c>
      <c r="G9638" s="24">
        <v>225</v>
      </c>
      <c r="H9638" t="s">
        <v>42</v>
      </c>
      <c r="I9638" t="s">
        <v>43</v>
      </c>
      <c r="J9638" t="s">
        <v>44</v>
      </c>
      <c r="N9638" s="27">
        <v>2003</v>
      </c>
      <c r="R9638" s="7">
        <v>48.394860000000001</v>
      </c>
      <c r="S9638" s="7">
        <v>15.710150000000001</v>
      </c>
      <c r="T9638" t="s">
        <v>46</v>
      </c>
      <c r="U9638" t="s">
        <v>36873</v>
      </c>
      <c r="X9638" t="s">
        <v>36874</v>
      </c>
      <c r="Y9638" t="s">
        <v>36708</v>
      </c>
      <c r="Z9638" t="s">
        <v>36742</v>
      </c>
      <c r="AA9638" t="s">
        <v>36875</v>
      </c>
      <c r="AB9638" t="s">
        <v>36881</v>
      </c>
      <c r="AC9638" t="s">
        <v>36877</v>
      </c>
      <c r="AG9638" t="s">
        <v>36878</v>
      </c>
      <c r="AH9638" s="8">
        <v>1267447</v>
      </c>
      <c r="AI9638" t="s">
        <v>36879</v>
      </c>
      <c r="AJ9638" t="s">
        <v>36882</v>
      </c>
    </row>
    <row r="9639" spans="1:36" ht="17.25" hidden="1" customHeight="1" x14ac:dyDescent="0.2">
      <c r="A9639" s="4" t="s">
        <v>36885</v>
      </c>
      <c r="B9639" t="s">
        <v>36739</v>
      </c>
      <c r="C9639" t="s">
        <v>36886</v>
      </c>
      <c r="E9639" t="s">
        <v>40</v>
      </c>
      <c r="F9639" t="s">
        <v>86</v>
      </c>
      <c r="G9639" s="24">
        <v>400</v>
      </c>
      <c r="H9639" t="s">
        <v>42</v>
      </c>
      <c r="I9639" t="s">
        <v>43</v>
      </c>
      <c r="J9639" t="s">
        <v>44</v>
      </c>
      <c r="N9639" s="27">
        <v>2008</v>
      </c>
      <c r="R9639" s="7">
        <v>48.0122</v>
      </c>
      <c r="S9639" s="7">
        <v>13.589499999999999</v>
      </c>
      <c r="T9639" t="s">
        <v>46</v>
      </c>
      <c r="U9639" t="s">
        <v>36887</v>
      </c>
      <c r="X9639" t="s">
        <v>36787</v>
      </c>
      <c r="Y9639" t="s">
        <v>36708</v>
      </c>
      <c r="Z9639" t="s">
        <v>36742</v>
      </c>
      <c r="AA9639" t="s">
        <v>36888</v>
      </c>
      <c r="AB9639" t="s">
        <v>36889</v>
      </c>
      <c r="AG9639" t="s">
        <v>36890</v>
      </c>
      <c r="AH9639" s="8">
        <v>1192316</v>
      </c>
      <c r="AI9639" t="s">
        <v>36891</v>
      </c>
      <c r="AJ9639" t="s">
        <v>36892</v>
      </c>
    </row>
    <row r="9640" spans="1:36" ht="17.25" hidden="1" customHeight="1" x14ac:dyDescent="0.2">
      <c r="A9640" s="4" t="s">
        <v>36893</v>
      </c>
      <c r="B9640" t="s">
        <v>36739</v>
      </c>
      <c r="C9640" t="s">
        <v>36894</v>
      </c>
      <c r="E9640" t="s">
        <v>40</v>
      </c>
      <c r="F9640" t="s">
        <v>86</v>
      </c>
      <c r="G9640" s="24">
        <v>43</v>
      </c>
      <c r="H9640" t="s">
        <v>806</v>
      </c>
      <c r="I9640" t="s">
        <v>43</v>
      </c>
      <c r="J9640" t="s">
        <v>44</v>
      </c>
      <c r="N9640" s="27">
        <v>2000</v>
      </c>
      <c r="O9640" s="24">
        <v>2022</v>
      </c>
      <c r="R9640" s="7">
        <v>48.151739999999997</v>
      </c>
      <c r="S9640" s="7">
        <v>14.00752</v>
      </c>
      <c r="T9640" t="s">
        <v>46</v>
      </c>
      <c r="U9640" t="s">
        <v>36895</v>
      </c>
      <c r="X9640" t="s">
        <v>36779</v>
      </c>
      <c r="Y9640" t="s">
        <v>36708</v>
      </c>
      <c r="Z9640" t="s">
        <v>36742</v>
      </c>
      <c r="AG9640" t="s">
        <v>36896</v>
      </c>
      <c r="AH9640" s="8" t="s">
        <v>36897</v>
      </c>
      <c r="AI9640" t="s">
        <v>36898</v>
      </c>
      <c r="AJ9640" t="s">
        <v>36899</v>
      </c>
    </row>
    <row r="9641" spans="1:36" ht="17.25" hidden="1" customHeight="1" x14ac:dyDescent="0.2">
      <c r="A9641" s="4" t="s">
        <v>36900</v>
      </c>
      <c r="B9641" t="s">
        <v>36739</v>
      </c>
      <c r="C9641" t="s">
        <v>36901</v>
      </c>
      <c r="E9641" t="s">
        <v>36902</v>
      </c>
      <c r="F9641" t="s">
        <v>86</v>
      </c>
      <c r="G9641" s="24">
        <v>153</v>
      </c>
      <c r="H9641" t="s">
        <v>42</v>
      </c>
      <c r="I9641" t="s">
        <v>65</v>
      </c>
      <c r="J9641" t="s">
        <v>44</v>
      </c>
      <c r="N9641" s="27">
        <v>1995</v>
      </c>
      <c r="R9641" s="7">
        <v>48.298999999999999</v>
      </c>
      <c r="S9641" s="7">
        <v>14.324</v>
      </c>
      <c r="T9641" t="s">
        <v>46</v>
      </c>
      <c r="U9641" t="s">
        <v>36802</v>
      </c>
      <c r="X9641" t="s">
        <v>36779</v>
      </c>
      <c r="Y9641" t="s">
        <v>36708</v>
      </c>
      <c r="Z9641" t="s">
        <v>36742</v>
      </c>
      <c r="AA9641" t="s">
        <v>36903</v>
      </c>
      <c r="AB9641" t="s">
        <v>36904</v>
      </c>
      <c r="AD9641" t="s">
        <v>880</v>
      </c>
      <c r="AE9641" t="s">
        <v>36905</v>
      </c>
      <c r="AG9641" t="s">
        <v>36906</v>
      </c>
      <c r="AH9641" s="8">
        <v>1203587</v>
      </c>
      <c r="AI9641" t="s">
        <v>36907</v>
      </c>
      <c r="AJ9641" t="s">
        <v>36908</v>
      </c>
    </row>
    <row r="9642" spans="1:36" ht="17.25" hidden="1" customHeight="1" x14ac:dyDescent="0.2">
      <c r="A9642" s="4" t="s">
        <v>36909</v>
      </c>
      <c r="B9642" t="s">
        <v>36910</v>
      </c>
      <c r="C9642" t="s">
        <v>36911</v>
      </c>
      <c r="D9642" t="s">
        <v>36912</v>
      </c>
      <c r="E9642" t="s">
        <v>873</v>
      </c>
      <c r="F9642" t="s">
        <v>64</v>
      </c>
      <c r="G9642" s="5">
        <v>215</v>
      </c>
      <c r="H9642" t="s">
        <v>42</v>
      </c>
      <c r="I9642" t="s">
        <v>43</v>
      </c>
      <c r="J9642" t="s">
        <v>44</v>
      </c>
      <c r="N9642" s="24">
        <v>2005</v>
      </c>
      <c r="P9642" s="24">
        <v>2025</v>
      </c>
      <c r="R9642" s="7">
        <v>52.453862999999998</v>
      </c>
      <c r="S9642" s="7">
        <v>25.193031000000001</v>
      </c>
      <c r="T9642" t="s">
        <v>46</v>
      </c>
      <c r="U9642" t="s">
        <v>36913</v>
      </c>
      <c r="X9642" t="s">
        <v>36914</v>
      </c>
      <c r="Y9642" t="s">
        <v>36708</v>
      </c>
      <c r="Z9642" t="s">
        <v>36915</v>
      </c>
      <c r="AD9642" t="s">
        <v>880</v>
      </c>
      <c r="AF9642" t="s">
        <v>880</v>
      </c>
      <c r="AG9642" t="s">
        <v>36916</v>
      </c>
      <c r="AH9642" s="8" t="s">
        <v>36917</v>
      </c>
      <c r="AI9642" t="s">
        <v>36918</v>
      </c>
      <c r="AJ9642" t="s">
        <v>36919</v>
      </c>
    </row>
    <row r="9643" spans="1:36" ht="17.25" hidden="1" customHeight="1" x14ac:dyDescent="0.2">
      <c r="A9643" s="4" t="s">
        <v>36909</v>
      </c>
      <c r="B9643" t="s">
        <v>36910</v>
      </c>
      <c r="C9643" t="s">
        <v>36911</v>
      </c>
      <c r="D9643" t="s">
        <v>36912</v>
      </c>
      <c r="E9643" t="s">
        <v>590</v>
      </c>
      <c r="F9643" t="s">
        <v>64</v>
      </c>
      <c r="G9643" s="5">
        <v>215</v>
      </c>
      <c r="H9643" t="s">
        <v>42</v>
      </c>
      <c r="I9643" t="s">
        <v>43</v>
      </c>
      <c r="J9643" t="s">
        <v>44</v>
      </c>
      <c r="N9643" s="6">
        <v>2003</v>
      </c>
      <c r="P9643" s="24">
        <v>2025</v>
      </c>
      <c r="R9643" s="7">
        <v>52.453862999999998</v>
      </c>
      <c r="S9643" s="7">
        <v>25.193031000000001</v>
      </c>
      <c r="T9643" t="s">
        <v>46</v>
      </c>
      <c r="U9643" t="s">
        <v>36913</v>
      </c>
      <c r="X9643" t="s">
        <v>36914</v>
      </c>
      <c r="Y9643" t="s">
        <v>36708</v>
      </c>
      <c r="Z9643" t="s">
        <v>36915</v>
      </c>
      <c r="AD9643" t="s">
        <v>880</v>
      </c>
      <c r="AF9643" t="s">
        <v>880</v>
      </c>
      <c r="AG9643" t="s">
        <v>36916</v>
      </c>
      <c r="AH9643" s="8" t="s">
        <v>36920</v>
      </c>
      <c r="AI9643" t="s">
        <v>36918</v>
      </c>
      <c r="AJ9643" t="s">
        <v>36921</v>
      </c>
    </row>
    <row r="9644" spans="1:36" ht="17.25" hidden="1" customHeight="1" x14ac:dyDescent="0.2">
      <c r="A9644" s="4" t="s">
        <v>36909</v>
      </c>
      <c r="B9644" t="s">
        <v>36910</v>
      </c>
      <c r="C9644" t="s">
        <v>36911</v>
      </c>
      <c r="D9644" t="s">
        <v>36912</v>
      </c>
      <c r="E9644" t="s">
        <v>28151</v>
      </c>
      <c r="F9644" t="s">
        <v>64</v>
      </c>
      <c r="G9644" s="5">
        <v>238</v>
      </c>
      <c r="H9644" t="s">
        <v>42</v>
      </c>
      <c r="I9644" t="s">
        <v>43</v>
      </c>
      <c r="J9644" t="s">
        <v>44</v>
      </c>
      <c r="N9644" s="6">
        <v>2008</v>
      </c>
      <c r="R9644" s="7">
        <v>52.453862999999998</v>
      </c>
      <c r="S9644" s="7">
        <v>25.193031000000001</v>
      </c>
      <c r="T9644" t="s">
        <v>46</v>
      </c>
      <c r="U9644" t="s">
        <v>36913</v>
      </c>
      <c r="X9644" t="s">
        <v>36914</v>
      </c>
      <c r="Y9644" t="s">
        <v>36708</v>
      </c>
      <c r="Z9644" t="s">
        <v>36915</v>
      </c>
      <c r="AD9644" t="s">
        <v>880</v>
      </c>
      <c r="AF9644" t="s">
        <v>880</v>
      </c>
      <c r="AG9644" t="s">
        <v>36916</v>
      </c>
      <c r="AH9644" s="8" t="s">
        <v>36922</v>
      </c>
      <c r="AI9644" t="s">
        <v>36918</v>
      </c>
      <c r="AJ9644" t="s">
        <v>36923</v>
      </c>
    </row>
    <row r="9645" spans="1:36" ht="17.25" hidden="1" customHeight="1" x14ac:dyDescent="0.2">
      <c r="A9645" s="4" t="s">
        <v>45631</v>
      </c>
      <c r="B9645" t="s">
        <v>43246</v>
      </c>
      <c r="C9645" t="s">
        <v>45632</v>
      </c>
      <c r="D9645" t="s">
        <v>45633</v>
      </c>
      <c r="E9645" t="s">
        <v>191</v>
      </c>
      <c r="F9645" t="s">
        <v>43672</v>
      </c>
      <c r="G9645" s="5">
        <v>50</v>
      </c>
      <c r="H9645" t="s">
        <v>42</v>
      </c>
      <c r="I9645" t="s">
        <v>240</v>
      </c>
      <c r="J9645" t="s">
        <v>44</v>
      </c>
      <c r="N9645" s="6">
        <v>1965</v>
      </c>
      <c r="R9645" s="7">
        <v>57.651345999999997</v>
      </c>
      <c r="S9645" s="7">
        <v>39.838099</v>
      </c>
      <c r="T9645" t="s">
        <v>46</v>
      </c>
      <c r="U9645" t="s">
        <v>45634</v>
      </c>
      <c r="X9645" t="s">
        <v>43776</v>
      </c>
      <c r="Y9645" t="s">
        <v>36708</v>
      </c>
      <c r="Z9645" t="s">
        <v>36915</v>
      </c>
      <c r="AG9645" t="s">
        <v>45635</v>
      </c>
      <c r="AI9645" t="s">
        <v>45636</v>
      </c>
      <c r="AJ9645" t="s">
        <v>45637</v>
      </c>
    </row>
    <row r="9646" spans="1:36" ht="17.25" hidden="1" customHeight="1" x14ac:dyDescent="0.2">
      <c r="A9646" s="4" t="s">
        <v>36931</v>
      </c>
      <c r="B9646" t="s">
        <v>36910</v>
      </c>
      <c r="C9646" t="s">
        <v>36932</v>
      </c>
      <c r="D9646" t="s">
        <v>36933</v>
      </c>
      <c r="E9646" t="s">
        <v>56</v>
      </c>
      <c r="F9646" t="s">
        <v>64</v>
      </c>
      <c r="G9646" s="5">
        <v>60</v>
      </c>
      <c r="H9646" t="s">
        <v>42</v>
      </c>
      <c r="I9646" t="s">
        <v>240</v>
      </c>
      <c r="J9646" t="s">
        <v>44</v>
      </c>
      <c r="N9646" s="6">
        <v>1991</v>
      </c>
      <c r="R9646" s="7">
        <v>53.189503999999999</v>
      </c>
      <c r="S9646" s="7">
        <v>29.205753000000001</v>
      </c>
      <c r="T9646" t="s">
        <v>46</v>
      </c>
      <c r="U9646" t="s">
        <v>36934</v>
      </c>
      <c r="X9646" t="s">
        <v>36935</v>
      </c>
      <c r="Y9646" t="s">
        <v>36708</v>
      </c>
      <c r="Z9646" t="s">
        <v>36915</v>
      </c>
      <c r="AG9646" t="s">
        <v>36936</v>
      </c>
      <c r="AH9646" s="24">
        <v>1224192</v>
      </c>
      <c r="AI9646" t="s">
        <v>36937</v>
      </c>
      <c r="AJ9646" t="s">
        <v>36939</v>
      </c>
    </row>
    <row r="9647" spans="1:36" ht="17.25" hidden="1" customHeight="1" x14ac:dyDescent="0.2">
      <c r="A9647" s="4" t="s">
        <v>36931</v>
      </c>
      <c r="B9647" t="s">
        <v>36910</v>
      </c>
      <c r="C9647" t="s">
        <v>36932</v>
      </c>
      <c r="D9647" t="s">
        <v>36933</v>
      </c>
      <c r="E9647" t="s">
        <v>58</v>
      </c>
      <c r="F9647" t="s">
        <v>64</v>
      </c>
      <c r="G9647" s="5">
        <v>60</v>
      </c>
      <c r="H9647" t="s">
        <v>42</v>
      </c>
      <c r="I9647" t="s">
        <v>240</v>
      </c>
      <c r="J9647" t="s">
        <v>44</v>
      </c>
      <c r="N9647" s="6">
        <v>1991</v>
      </c>
      <c r="R9647" s="7">
        <v>53.189503999999999</v>
      </c>
      <c r="S9647" s="7">
        <v>29.205753000000001</v>
      </c>
      <c r="T9647" t="s">
        <v>46</v>
      </c>
      <c r="U9647" t="s">
        <v>36934</v>
      </c>
      <c r="X9647" t="s">
        <v>36935</v>
      </c>
      <c r="Y9647" t="s">
        <v>36708</v>
      </c>
      <c r="Z9647" t="s">
        <v>36915</v>
      </c>
      <c r="AG9647" t="s">
        <v>36936</v>
      </c>
      <c r="AH9647" s="24">
        <v>1224191</v>
      </c>
      <c r="AI9647" t="s">
        <v>36937</v>
      </c>
      <c r="AJ9647" t="s">
        <v>36940</v>
      </c>
    </row>
    <row r="9648" spans="1:36" ht="17.25" hidden="1" customHeight="1" x14ac:dyDescent="0.2">
      <c r="A9648" s="4" t="s">
        <v>36950</v>
      </c>
      <c r="B9648" t="s">
        <v>36910</v>
      </c>
      <c r="C9648" t="s">
        <v>36951</v>
      </c>
      <c r="D9648" t="s">
        <v>36952</v>
      </c>
      <c r="E9648" t="s">
        <v>40</v>
      </c>
      <c r="F9648" t="s">
        <v>64</v>
      </c>
      <c r="G9648" s="5">
        <v>180</v>
      </c>
      <c r="H9648" t="s">
        <v>42</v>
      </c>
      <c r="I9648" t="s">
        <v>43</v>
      </c>
      <c r="J9648" t="s">
        <v>44</v>
      </c>
      <c r="N9648" s="6">
        <v>1986</v>
      </c>
      <c r="R9648" s="7">
        <v>52.449302000000003</v>
      </c>
      <c r="S9648" s="7">
        <v>30.817934000000001</v>
      </c>
      <c r="T9648" t="s">
        <v>46</v>
      </c>
      <c r="U9648" t="s">
        <v>36953</v>
      </c>
      <c r="X9648" t="s">
        <v>36953</v>
      </c>
      <c r="Y9648" t="s">
        <v>36708</v>
      </c>
      <c r="Z9648" t="s">
        <v>36915</v>
      </c>
      <c r="AG9648" t="s">
        <v>36954</v>
      </c>
      <c r="AH9648" s="24">
        <v>1117137</v>
      </c>
      <c r="AI9648" t="s">
        <v>36955</v>
      </c>
      <c r="AJ9648" t="s">
        <v>36956</v>
      </c>
    </row>
    <row r="9649" spans="1:36" ht="17.25" hidden="1" customHeight="1" x14ac:dyDescent="0.2">
      <c r="A9649" s="4" t="s">
        <v>36950</v>
      </c>
      <c r="B9649" t="s">
        <v>36910</v>
      </c>
      <c r="C9649" t="s">
        <v>36951</v>
      </c>
      <c r="D9649" t="s">
        <v>36952</v>
      </c>
      <c r="E9649" t="s">
        <v>56</v>
      </c>
      <c r="F9649" t="s">
        <v>64</v>
      </c>
      <c r="G9649" s="5">
        <v>180</v>
      </c>
      <c r="H9649" t="s">
        <v>42</v>
      </c>
      <c r="I9649" t="s">
        <v>43</v>
      </c>
      <c r="J9649" t="s">
        <v>44</v>
      </c>
      <c r="N9649" s="6">
        <v>1988</v>
      </c>
      <c r="R9649" s="7">
        <v>52.449302000000003</v>
      </c>
      <c r="S9649" s="7">
        <v>30.817934000000001</v>
      </c>
      <c r="T9649" t="s">
        <v>46</v>
      </c>
      <c r="U9649" t="s">
        <v>36953</v>
      </c>
      <c r="X9649" t="s">
        <v>36953</v>
      </c>
      <c r="Y9649" t="s">
        <v>36708</v>
      </c>
      <c r="Z9649" t="s">
        <v>36915</v>
      </c>
      <c r="AG9649" t="s">
        <v>36954</v>
      </c>
      <c r="AH9649" s="24">
        <v>1117138</v>
      </c>
      <c r="AI9649" t="s">
        <v>36955</v>
      </c>
      <c r="AJ9649" t="s">
        <v>36957</v>
      </c>
    </row>
    <row r="9650" spans="1:36" ht="17.25" hidden="1" customHeight="1" x14ac:dyDescent="0.2">
      <c r="A9650" s="4" t="s">
        <v>36950</v>
      </c>
      <c r="B9650" t="s">
        <v>36910</v>
      </c>
      <c r="C9650" t="s">
        <v>36951</v>
      </c>
      <c r="D9650" t="s">
        <v>36952</v>
      </c>
      <c r="E9650" t="s">
        <v>58</v>
      </c>
      <c r="F9650" t="s">
        <v>64</v>
      </c>
      <c r="G9650" s="5">
        <v>184</v>
      </c>
      <c r="H9650" t="s">
        <v>42</v>
      </c>
      <c r="I9650" t="s">
        <v>43</v>
      </c>
      <c r="J9650" t="s">
        <v>44</v>
      </c>
      <c r="N9650" s="6">
        <v>1995</v>
      </c>
      <c r="R9650" s="7">
        <v>52.449302000000003</v>
      </c>
      <c r="S9650" s="7">
        <v>30.817934000000001</v>
      </c>
      <c r="T9650" t="s">
        <v>46</v>
      </c>
      <c r="U9650" t="s">
        <v>36953</v>
      </c>
      <c r="X9650" t="s">
        <v>36953</v>
      </c>
      <c r="Y9650" t="s">
        <v>36708</v>
      </c>
      <c r="Z9650" t="s">
        <v>36915</v>
      </c>
      <c r="AG9650" t="s">
        <v>36954</v>
      </c>
      <c r="AH9650" s="24">
        <v>1203278</v>
      </c>
      <c r="AI9650" t="s">
        <v>36955</v>
      </c>
      <c r="AJ9650" t="s">
        <v>36958</v>
      </c>
    </row>
    <row r="9651" spans="1:36" ht="17.25" hidden="1" customHeight="1" x14ac:dyDescent="0.2">
      <c r="A9651" s="4" t="s">
        <v>36959</v>
      </c>
      <c r="B9651" t="s">
        <v>36910</v>
      </c>
      <c r="C9651" t="s">
        <v>36960</v>
      </c>
      <c r="D9651" t="s">
        <v>36961</v>
      </c>
      <c r="E9651" t="s">
        <v>40</v>
      </c>
      <c r="F9651" t="s">
        <v>64</v>
      </c>
      <c r="G9651" s="5">
        <v>70</v>
      </c>
      <c r="H9651" t="s">
        <v>42</v>
      </c>
      <c r="I9651" t="s">
        <v>240</v>
      </c>
      <c r="J9651" t="s">
        <v>44</v>
      </c>
      <c r="N9651" s="6">
        <v>2007</v>
      </c>
      <c r="R9651" s="7">
        <v>53.667259999999999</v>
      </c>
      <c r="S9651" s="7">
        <v>23.927655999999999</v>
      </c>
      <c r="T9651" t="s">
        <v>46</v>
      </c>
      <c r="U9651" t="s">
        <v>36962</v>
      </c>
      <c r="X9651" t="s">
        <v>36962</v>
      </c>
      <c r="Y9651" t="s">
        <v>36708</v>
      </c>
      <c r="Z9651" t="s">
        <v>36915</v>
      </c>
      <c r="AC9651" t="s">
        <v>36963</v>
      </c>
      <c r="AD9651" t="s">
        <v>880</v>
      </c>
      <c r="AE9651" t="s">
        <v>254</v>
      </c>
      <c r="AF9651" t="s">
        <v>5000</v>
      </c>
      <c r="AG9651" t="s">
        <v>36964</v>
      </c>
      <c r="AH9651" s="24">
        <v>1275001</v>
      </c>
      <c r="AI9651" t="s">
        <v>36965</v>
      </c>
      <c r="AJ9651" t="s">
        <v>36966</v>
      </c>
    </row>
    <row r="9652" spans="1:36" ht="17.25" hidden="1" customHeight="1" x14ac:dyDescent="0.2">
      <c r="A9652" s="4" t="s">
        <v>36959</v>
      </c>
      <c r="B9652" t="s">
        <v>36910</v>
      </c>
      <c r="C9652" t="s">
        <v>36960</v>
      </c>
      <c r="D9652" t="s">
        <v>36961</v>
      </c>
      <c r="E9652" t="s">
        <v>58</v>
      </c>
      <c r="F9652" t="s">
        <v>64</v>
      </c>
      <c r="G9652" s="5">
        <v>50</v>
      </c>
      <c r="H9652" t="s">
        <v>42</v>
      </c>
      <c r="I9652" t="s">
        <v>240</v>
      </c>
      <c r="J9652" t="s">
        <v>44</v>
      </c>
      <c r="N9652" s="27">
        <v>1975</v>
      </c>
      <c r="R9652" s="7">
        <v>53.667259999999999</v>
      </c>
      <c r="S9652" s="7">
        <v>23.927655999999999</v>
      </c>
      <c r="T9652" t="s">
        <v>46</v>
      </c>
      <c r="U9652" t="s">
        <v>36962</v>
      </c>
      <c r="X9652" t="s">
        <v>36962</v>
      </c>
      <c r="Y9652" t="s">
        <v>36708</v>
      </c>
      <c r="Z9652" t="s">
        <v>36915</v>
      </c>
      <c r="AC9652" t="s">
        <v>36963</v>
      </c>
      <c r="AD9652" t="s">
        <v>880</v>
      </c>
      <c r="AE9652" t="s">
        <v>254</v>
      </c>
      <c r="AF9652" t="s">
        <v>5000</v>
      </c>
      <c r="AG9652" t="s">
        <v>36964</v>
      </c>
      <c r="AH9652" s="24">
        <v>1275003</v>
      </c>
      <c r="AI9652" t="s">
        <v>36965</v>
      </c>
      <c r="AJ9652" t="s">
        <v>36968</v>
      </c>
    </row>
    <row r="9653" spans="1:36" ht="17.25" hidden="1" customHeight="1" x14ac:dyDescent="0.2">
      <c r="A9653" s="4" t="s">
        <v>36970</v>
      </c>
      <c r="B9653" t="s">
        <v>36910</v>
      </c>
      <c r="C9653" t="s">
        <v>36971</v>
      </c>
      <c r="D9653" t="s">
        <v>36972</v>
      </c>
      <c r="E9653" t="s">
        <v>40</v>
      </c>
      <c r="F9653" t="s">
        <v>64</v>
      </c>
      <c r="G9653" s="5">
        <v>315</v>
      </c>
      <c r="H9653" t="s">
        <v>42</v>
      </c>
      <c r="I9653" t="s">
        <v>240</v>
      </c>
      <c r="J9653" t="s">
        <v>44</v>
      </c>
      <c r="N9653" s="6">
        <v>2002</v>
      </c>
      <c r="R9653" s="7">
        <v>54.679952999999998</v>
      </c>
      <c r="S9653" s="7">
        <v>29.133310000000002</v>
      </c>
      <c r="T9653" t="s">
        <v>46</v>
      </c>
      <c r="U9653" t="s">
        <v>36973</v>
      </c>
      <c r="X9653" t="s">
        <v>36974</v>
      </c>
      <c r="Y9653" t="s">
        <v>36708</v>
      </c>
      <c r="Z9653" t="s">
        <v>36915</v>
      </c>
      <c r="AC9653" t="s">
        <v>36975</v>
      </c>
      <c r="AG9653" t="s">
        <v>36976</v>
      </c>
      <c r="AH9653" s="24">
        <v>1130110</v>
      </c>
      <c r="AI9653" t="s">
        <v>36977</v>
      </c>
      <c r="AJ9653" t="s">
        <v>36978</v>
      </c>
    </row>
    <row r="9654" spans="1:36" ht="17.25" hidden="1" customHeight="1" x14ac:dyDescent="0.2">
      <c r="A9654" s="4" t="s">
        <v>36970</v>
      </c>
      <c r="B9654" t="s">
        <v>36910</v>
      </c>
      <c r="C9654" t="s">
        <v>36971</v>
      </c>
      <c r="D9654" t="s">
        <v>36972</v>
      </c>
      <c r="E9654" t="s">
        <v>56</v>
      </c>
      <c r="F9654" t="s">
        <v>64</v>
      </c>
      <c r="G9654" s="5">
        <v>315</v>
      </c>
      <c r="H9654" t="s">
        <v>42</v>
      </c>
      <c r="I9654" t="s">
        <v>240</v>
      </c>
      <c r="J9654" t="s">
        <v>44</v>
      </c>
      <c r="N9654" s="6">
        <v>2002</v>
      </c>
      <c r="R9654" s="7">
        <v>54.679952999999998</v>
      </c>
      <c r="S9654" s="7">
        <v>29.133310000000002</v>
      </c>
      <c r="T9654" t="s">
        <v>46</v>
      </c>
      <c r="U9654" t="s">
        <v>36973</v>
      </c>
      <c r="X9654" t="s">
        <v>36974</v>
      </c>
      <c r="Y9654" t="s">
        <v>36708</v>
      </c>
      <c r="Z9654" t="s">
        <v>36915</v>
      </c>
      <c r="AC9654" t="s">
        <v>36975</v>
      </c>
      <c r="AG9654" t="s">
        <v>36976</v>
      </c>
      <c r="AH9654" s="24">
        <v>1170133</v>
      </c>
      <c r="AI9654" t="s">
        <v>36977</v>
      </c>
      <c r="AJ9654" t="s">
        <v>36982</v>
      </c>
    </row>
    <row r="9655" spans="1:36" ht="17.25" hidden="1" customHeight="1" x14ac:dyDescent="0.2">
      <c r="A9655" s="4" t="s">
        <v>36970</v>
      </c>
      <c r="B9655" t="s">
        <v>36910</v>
      </c>
      <c r="C9655" t="s">
        <v>36971</v>
      </c>
      <c r="D9655" t="s">
        <v>36972</v>
      </c>
      <c r="E9655" t="s">
        <v>58</v>
      </c>
      <c r="F9655" t="s">
        <v>64</v>
      </c>
      <c r="G9655" s="5">
        <v>310</v>
      </c>
      <c r="H9655" t="s">
        <v>42</v>
      </c>
      <c r="I9655" t="s">
        <v>240</v>
      </c>
      <c r="J9655" t="s">
        <v>44</v>
      </c>
      <c r="N9655" s="6">
        <v>2002</v>
      </c>
      <c r="R9655" s="7">
        <v>54.679952999999998</v>
      </c>
      <c r="S9655" s="7">
        <v>29.133310000000002</v>
      </c>
      <c r="T9655" t="s">
        <v>46</v>
      </c>
      <c r="U9655" t="s">
        <v>36973</v>
      </c>
      <c r="X9655" t="s">
        <v>36974</v>
      </c>
      <c r="Y9655" t="s">
        <v>36708</v>
      </c>
      <c r="Z9655" t="s">
        <v>36915</v>
      </c>
      <c r="AC9655" t="s">
        <v>36975</v>
      </c>
      <c r="AG9655" t="s">
        <v>36976</v>
      </c>
      <c r="AH9655" s="24">
        <v>1170134</v>
      </c>
      <c r="AI9655" t="s">
        <v>36977</v>
      </c>
      <c r="AJ9655" t="s">
        <v>36983</v>
      </c>
    </row>
    <row r="9656" spans="1:36" ht="17.25" hidden="1" customHeight="1" x14ac:dyDescent="0.2">
      <c r="A9656" s="4" t="s">
        <v>36970</v>
      </c>
      <c r="B9656" t="s">
        <v>36910</v>
      </c>
      <c r="C9656" t="s">
        <v>36971</v>
      </c>
      <c r="D9656" t="s">
        <v>36972</v>
      </c>
      <c r="E9656" t="s">
        <v>191</v>
      </c>
      <c r="F9656" t="s">
        <v>64</v>
      </c>
      <c r="G9656" s="5">
        <v>315</v>
      </c>
      <c r="H9656" t="s">
        <v>42</v>
      </c>
      <c r="I9656" t="s">
        <v>240</v>
      </c>
      <c r="J9656" t="s">
        <v>44</v>
      </c>
      <c r="N9656" s="6">
        <v>2002</v>
      </c>
      <c r="R9656" s="7">
        <v>54.679952999999998</v>
      </c>
      <c r="S9656" s="7">
        <v>29.133310000000002</v>
      </c>
      <c r="T9656" t="s">
        <v>46</v>
      </c>
      <c r="U9656" t="s">
        <v>36973</v>
      </c>
      <c r="X9656" t="s">
        <v>36974</v>
      </c>
      <c r="Y9656" t="s">
        <v>36708</v>
      </c>
      <c r="Z9656" t="s">
        <v>36915</v>
      </c>
      <c r="AC9656" t="s">
        <v>36975</v>
      </c>
      <c r="AG9656" t="s">
        <v>36976</v>
      </c>
      <c r="AH9656" s="24">
        <v>1170135</v>
      </c>
      <c r="AI9656" t="s">
        <v>36977</v>
      </c>
      <c r="AJ9656" t="s">
        <v>36984</v>
      </c>
    </row>
    <row r="9657" spans="1:36" ht="17.25" hidden="1" customHeight="1" x14ac:dyDescent="0.2">
      <c r="A9657" s="4" t="s">
        <v>36970</v>
      </c>
      <c r="B9657" t="s">
        <v>36910</v>
      </c>
      <c r="C9657" t="s">
        <v>36971</v>
      </c>
      <c r="D9657" t="s">
        <v>36972</v>
      </c>
      <c r="E9657" t="s">
        <v>335</v>
      </c>
      <c r="F9657" t="s">
        <v>64</v>
      </c>
      <c r="G9657" s="5">
        <v>300</v>
      </c>
      <c r="H9657" t="s">
        <v>42</v>
      </c>
      <c r="I9657" t="s">
        <v>240</v>
      </c>
      <c r="J9657" t="s">
        <v>44</v>
      </c>
      <c r="N9657" s="6">
        <v>1972</v>
      </c>
      <c r="O9657" s="25"/>
      <c r="P9657" s="24">
        <v>2024</v>
      </c>
      <c r="R9657" s="7">
        <v>54.679952999999998</v>
      </c>
      <c r="S9657" s="7">
        <v>29.133310000000002</v>
      </c>
      <c r="T9657" t="s">
        <v>46</v>
      </c>
      <c r="U9657" t="s">
        <v>36973</v>
      </c>
      <c r="X9657" t="s">
        <v>36974</v>
      </c>
      <c r="Y9657" t="s">
        <v>36708</v>
      </c>
      <c r="Z9657" t="s">
        <v>36915</v>
      </c>
      <c r="AC9657" t="s">
        <v>36975</v>
      </c>
      <c r="AG9657" t="s">
        <v>36976</v>
      </c>
      <c r="AH9657" s="24">
        <v>1170136</v>
      </c>
      <c r="AI9657" t="s">
        <v>36977</v>
      </c>
      <c r="AJ9657" t="s">
        <v>36985</v>
      </c>
    </row>
    <row r="9658" spans="1:36" ht="17.25" hidden="1" customHeight="1" x14ac:dyDescent="0.2">
      <c r="A9658" s="4" t="s">
        <v>36970</v>
      </c>
      <c r="B9658" t="s">
        <v>36910</v>
      </c>
      <c r="C9658" t="s">
        <v>36971</v>
      </c>
      <c r="D9658" t="s">
        <v>36972</v>
      </c>
      <c r="E9658" t="s">
        <v>1157</v>
      </c>
      <c r="F9658" t="s">
        <v>64</v>
      </c>
      <c r="G9658" s="5">
        <v>300</v>
      </c>
      <c r="H9658" t="s">
        <v>42</v>
      </c>
      <c r="I9658" t="s">
        <v>240</v>
      </c>
      <c r="J9658" t="s">
        <v>44</v>
      </c>
      <c r="N9658" s="6">
        <v>1973</v>
      </c>
      <c r="R9658" s="7">
        <v>54.679952999999998</v>
      </c>
      <c r="S9658" s="7">
        <v>29.133310000000002</v>
      </c>
      <c r="T9658" t="s">
        <v>46</v>
      </c>
      <c r="U9658" t="s">
        <v>36973</v>
      </c>
      <c r="X9658" t="s">
        <v>36974</v>
      </c>
      <c r="Y9658" t="s">
        <v>36708</v>
      </c>
      <c r="Z9658" t="s">
        <v>36915</v>
      </c>
      <c r="AC9658" t="s">
        <v>36975</v>
      </c>
      <c r="AG9658" t="s">
        <v>36976</v>
      </c>
      <c r="AH9658" s="24">
        <v>1170137</v>
      </c>
      <c r="AI9658" t="s">
        <v>36977</v>
      </c>
      <c r="AJ9658" t="s">
        <v>36986</v>
      </c>
    </row>
    <row r="9659" spans="1:36" ht="17.25" hidden="1" customHeight="1" x14ac:dyDescent="0.2">
      <c r="A9659" s="4" t="s">
        <v>36970</v>
      </c>
      <c r="B9659" t="s">
        <v>36910</v>
      </c>
      <c r="C9659" t="s">
        <v>36971</v>
      </c>
      <c r="D9659" t="s">
        <v>36972</v>
      </c>
      <c r="E9659" t="s">
        <v>2297</v>
      </c>
      <c r="F9659" t="s">
        <v>64</v>
      </c>
      <c r="G9659" s="5">
        <v>300</v>
      </c>
      <c r="H9659" t="s">
        <v>42</v>
      </c>
      <c r="I9659" t="s">
        <v>240</v>
      </c>
      <c r="J9659" t="s">
        <v>44</v>
      </c>
      <c r="N9659" s="6">
        <v>1973</v>
      </c>
      <c r="R9659" s="7">
        <v>54.679952999999998</v>
      </c>
      <c r="S9659" s="7">
        <v>29.133310000000002</v>
      </c>
      <c r="T9659" t="s">
        <v>46</v>
      </c>
      <c r="U9659" t="s">
        <v>36973</v>
      </c>
      <c r="X9659" t="s">
        <v>36974</v>
      </c>
      <c r="Y9659" t="s">
        <v>36708</v>
      </c>
      <c r="Z9659" t="s">
        <v>36915</v>
      </c>
      <c r="AC9659" t="s">
        <v>36975</v>
      </c>
      <c r="AG9659" t="s">
        <v>36976</v>
      </c>
      <c r="AH9659" s="24">
        <v>1170138</v>
      </c>
      <c r="AI9659" t="s">
        <v>36977</v>
      </c>
      <c r="AJ9659" t="s">
        <v>36987</v>
      </c>
    </row>
    <row r="9660" spans="1:36" ht="17.25" hidden="1" customHeight="1" x14ac:dyDescent="0.2">
      <c r="A9660" s="4" t="s">
        <v>36970</v>
      </c>
      <c r="B9660" t="s">
        <v>36910</v>
      </c>
      <c r="C9660" t="s">
        <v>36971</v>
      </c>
      <c r="D9660" t="s">
        <v>36972</v>
      </c>
      <c r="E9660" t="s">
        <v>3929</v>
      </c>
      <c r="F9660" t="s">
        <v>64</v>
      </c>
      <c r="G9660" s="5">
        <v>300</v>
      </c>
      <c r="H9660" t="s">
        <v>42</v>
      </c>
      <c r="I9660" t="s">
        <v>240</v>
      </c>
      <c r="J9660" t="s">
        <v>44</v>
      </c>
      <c r="N9660" s="6">
        <v>1974</v>
      </c>
      <c r="P9660" s="24">
        <v>2025</v>
      </c>
      <c r="R9660" s="7">
        <v>54.679952999999998</v>
      </c>
      <c r="S9660" s="7">
        <v>29.133310000000002</v>
      </c>
      <c r="T9660" t="s">
        <v>46</v>
      </c>
      <c r="U9660" t="s">
        <v>36973</v>
      </c>
      <c r="X9660" t="s">
        <v>36974</v>
      </c>
      <c r="Y9660" t="s">
        <v>36708</v>
      </c>
      <c r="Z9660" t="s">
        <v>36915</v>
      </c>
      <c r="AC9660" t="s">
        <v>36975</v>
      </c>
      <c r="AG9660" t="s">
        <v>36976</v>
      </c>
      <c r="AH9660" s="24">
        <v>1170139</v>
      </c>
      <c r="AI9660" t="s">
        <v>36977</v>
      </c>
      <c r="AJ9660" t="s">
        <v>36988</v>
      </c>
    </row>
    <row r="9661" spans="1:36" ht="17.25" hidden="1" customHeight="1" x14ac:dyDescent="0.2">
      <c r="A9661" s="4" t="s">
        <v>36990</v>
      </c>
      <c r="B9661" t="s">
        <v>36910</v>
      </c>
      <c r="C9661" t="s">
        <v>36991</v>
      </c>
      <c r="D9661" t="s">
        <v>36992</v>
      </c>
      <c r="E9661" t="s">
        <v>565</v>
      </c>
      <c r="F9661" t="s">
        <v>64</v>
      </c>
      <c r="G9661" s="5">
        <v>65</v>
      </c>
      <c r="H9661" t="s">
        <v>42</v>
      </c>
      <c r="I9661" t="s">
        <v>43</v>
      </c>
      <c r="J9661" t="s">
        <v>44</v>
      </c>
      <c r="N9661" s="6">
        <v>2011</v>
      </c>
      <c r="R9661" s="7">
        <v>53.883434800000003</v>
      </c>
      <c r="S9661" s="7">
        <v>27.574413700000001</v>
      </c>
      <c r="T9661" t="s">
        <v>46</v>
      </c>
      <c r="U9661" t="s">
        <v>36945</v>
      </c>
      <c r="X9661" t="s">
        <v>36945</v>
      </c>
      <c r="Y9661" t="s">
        <v>36708</v>
      </c>
      <c r="Z9661" t="s">
        <v>36915</v>
      </c>
      <c r="AC9661" t="s">
        <v>36993</v>
      </c>
      <c r="AG9661" t="s">
        <v>36994</v>
      </c>
      <c r="AH9661" s="8" t="s">
        <v>36995</v>
      </c>
      <c r="AI9661" t="s">
        <v>36996</v>
      </c>
      <c r="AJ9661" t="s">
        <v>36997</v>
      </c>
    </row>
    <row r="9662" spans="1:36" ht="17.25" hidden="1" customHeight="1" x14ac:dyDescent="0.2">
      <c r="A9662" s="4" t="s">
        <v>36998</v>
      </c>
      <c r="B9662" t="s">
        <v>36910</v>
      </c>
      <c r="C9662" t="s">
        <v>36999</v>
      </c>
      <c r="D9662" t="s">
        <v>37000</v>
      </c>
      <c r="E9662" t="s">
        <v>58</v>
      </c>
      <c r="F9662" t="s">
        <v>86</v>
      </c>
      <c r="G9662" s="5">
        <v>222</v>
      </c>
      <c r="H9662" t="s">
        <v>42</v>
      </c>
      <c r="I9662" t="s">
        <v>43</v>
      </c>
      <c r="J9662" t="s">
        <v>44</v>
      </c>
      <c r="K9662" t="s">
        <v>97</v>
      </c>
      <c r="L9662" t="s">
        <v>45</v>
      </c>
      <c r="N9662" s="6">
        <v>2009</v>
      </c>
      <c r="R9662" s="7">
        <v>53.880102000000001</v>
      </c>
      <c r="S9662" s="7">
        <v>27.649027</v>
      </c>
      <c r="T9662" t="s">
        <v>46</v>
      </c>
      <c r="U9662" t="s">
        <v>36945</v>
      </c>
      <c r="X9662" t="s">
        <v>36945</v>
      </c>
      <c r="Y9662" t="s">
        <v>36708</v>
      </c>
      <c r="Z9662" t="s">
        <v>36915</v>
      </c>
      <c r="AG9662" t="s">
        <v>37001</v>
      </c>
      <c r="AH9662" s="8" t="s">
        <v>37002</v>
      </c>
      <c r="AI9662" t="s">
        <v>37003</v>
      </c>
      <c r="AJ9662" t="s">
        <v>37004</v>
      </c>
    </row>
    <row r="9663" spans="1:36" ht="17.25" hidden="1" customHeight="1" x14ac:dyDescent="0.2">
      <c r="A9663" s="4" t="s">
        <v>46809</v>
      </c>
      <c r="B9663" t="s">
        <v>46770</v>
      </c>
      <c r="C9663" t="s">
        <v>46810</v>
      </c>
      <c r="D9663" t="s">
        <v>46811</v>
      </c>
      <c r="E9663" t="s">
        <v>40</v>
      </c>
      <c r="F9663" t="s">
        <v>86</v>
      </c>
      <c r="G9663" s="5">
        <v>50</v>
      </c>
      <c r="H9663" t="s">
        <v>857</v>
      </c>
      <c r="I9663" t="s">
        <v>240</v>
      </c>
      <c r="J9663" t="s">
        <v>44</v>
      </c>
      <c r="N9663" s="6">
        <v>1965</v>
      </c>
      <c r="R9663" s="7">
        <v>49.170789529575302</v>
      </c>
      <c r="S9663" s="7">
        <v>33.447370727664698</v>
      </c>
      <c r="T9663" t="s">
        <v>46</v>
      </c>
      <c r="U9663" t="s">
        <v>46812</v>
      </c>
      <c r="X9663" t="s">
        <v>46813</v>
      </c>
      <c r="Y9663" t="s">
        <v>36708</v>
      </c>
      <c r="Z9663" t="s">
        <v>36915</v>
      </c>
      <c r="AG9663" t="s">
        <v>46814</v>
      </c>
      <c r="AH9663" s="24">
        <v>1202650</v>
      </c>
      <c r="AI9663" t="s">
        <v>46815</v>
      </c>
      <c r="AJ9663" t="s">
        <v>46816</v>
      </c>
    </row>
    <row r="9664" spans="1:36" ht="17.25" hidden="1" customHeight="1" x14ac:dyDescent="0.2">
      <c r="A9664" s="4" t="s">
        <v>9049</v>
      </c>
      <c r="B9664" t="s">
        <v>8398</v>
      </c>
      <c r="C9664" t="s">
        <v>9050</v>
      </c>
      <c r="E9664" t="s">
        <v>9051</v>
      </c>
      <c r="F9664" t="s">
        <v>86</v>
      </c>
      <c r="G9664" s="5">
        <v>82</v>
      </c>
      <c r="H9664" t="s">
        <v>42</v>
      </c>
      <c r="I9664" t="s">
        <v>240</v>
      </c>
      <c r="J9664" t="s">
        <v>44</v>
      </c>
      <c r="N9664" s="6">
        <v>1966</v>
      </c>
      <c r="R9664" s="7">
        <v>39.747500000000002</v>
      </c>
      <c r="S9664" s="7">
        <v>-80.854699999999994</v>
      </c>
      <c r="T9664" t="s">
        <v>46</v>
      </c>
      <c r="U9664" t="s">
        <v>9052</v>
      </c>
      <c r="V9664" t="s">
        <v>9053</v>
      </c>
      <c r="X9664" t="s">
        <v>9054</v>
      </c>
      <c r="Y9664" t="s">
        <v>3012</v>
      </c>
      <c r="Z9664" t="s">
        <v>3691</v>
      </c>
      <c r="AA9664" t="s">
        <v>9055</v>
      </c>
      <c r="AB9664" t="s">
        <v>9056</v>
      </c>
      <c r="AI9664" t="s">
        <v>9057</v>
      </c>
      <c r="AJ9664" t="s">
        <v>9058</v>
      </c>
    </row>
    <row r="9665" spans="1:36" ht="17.25" hidden="1" customHeight="1" x14ac:dyDescent="0.2">
      <c r="A9665" s="4" t="s">
        <v>37009</v>
      </c>
      <c r="B9665" t="s">
        <v>36910</v>
      </c>
      <c r="C9665" t="s">
        <v>37010</v>
      </c>
      <c r="D9665" t="s">
        <v>37011</v>
      </c>
      <c r="E9665" t="s">
        <v>40</v>
      </c>
      <c r="F9665" t="s">
        <v>64</v>
      </c>
      <c r="G9665" s="5">
        <v>60</v>
      </c>
      <c r="H9665" t="s">
        <v>42</v>
      </c>
      <c r="I9665" t="s">
        <v>240</v>
      </c>
      <c r="J9665" t="s">
        <v>44</v>
      </c>
      <c r="N9665" s="6">
        <v>1977</v>
      </c>
      <c r="P9665" s="24">
        <v>2023</v>
      </c>
      <c r="R9665" s="7">
        <v>53.871934000000003</v>
      </c>
      <c r="S9665" s="7">
        <v>27.402339000000001</v>
      </c>
      <c r="T9665" t="s">
        <v>46</v>
      </c>
      <c r="U9665" t="s">
        <v>36945</v>
      </c>
      <c r="X9665" t="s">
        <v>36945</v>
      </c>
      <c r="Y9665" t="s">
        <v>36708</v>
      </c>
      <c r="Z9665" t="s">
        <v>36915</v>
      </c>
      <c r="AG9665" t="s">
        <v>37012</v>
      </c>
      <c r="AH9665" s="24">
        <v>1132972</v>
      </c>
      <c r="AI9665" t="s">
        <v>37013</v>
      </c>
      <c r="AJ9665" t="s">
        <v>37014</v>
      </c>
    </row>
    <row r="9666" spans="1:36" ht="17.25" hidden="1" customHeight="1" x14ac:dyDescent="0.2">
      <c r="A9666" s="4" t="s">
        <v>37009</v>
      </c>
      <c r="B9666" t="s">
        <v>36910</v>
      </c>
      <c r="C9666" t="s">
        <v>37010</v>
      </c>
      <c r="D9666" t="s">
        <v>37011</v>
      </c>
      <c r="E9666" t="s">
        <v>28163</v>
      </c>
      <c r="F9666" t="s">
        <v>64</v>
      </c>
      <c r="G9666" s="5">
        <v>60</v>
      </c>
      <c r="H9666" t="s">
        <v>611</v>
      </c>
      <c r="I9666" t="s">
        <v>45</v>
      </c>
      <c r="J9666" t="s">
        <v>45</v>
      </c>
      <c r="K9666" t="s">
        <v>45</v>
      </c>
      <c r="L9666" t="s">
        <v>45</v>
      </c>
      <c r="M9666" t="s">
        <v>559</v>
      </c>
      <c r="N9666" s="27"/>
      <c r="R9666" s="7">
        <v>53.871934000000003</v>
      </c>
      <c r="S9666" s="7">
        <v>27.402339000000001</v>
      </c>
      <c r="T9666" t="s">
        <v>46</v>
      </c>
      <c r="U9666" t="s">
        <v>36945</v>
      </c>
      <c r="X9666" t="s">
        <v>36945</v>
      </c>
      <c r="Y9666" t="s">
        <v>36708</v>
      </c>
      <c r="Z9666" t="s">
        <v>36915</v>
      </c>
      <c r="AG9666" t="s">
        <v>37012</v>
      </c>
      <c r="AH9666" s="8" t="s">
        <v>45</v>
      </c>
      <c r="AI9666" t="s">
        <v>37013</v>
      </c>
      <c r="AJ9666" t="s">
        <v>37015</v>
      </c>
    </row>
    <row r="9667" spans="1:36" ht="17.25" hidden="1" customHeight="1" x14ac:dyDescent="0.2">
      <c r="A9667" s="4" t="s">
        <v>37009</v>
      </c>
      <c r="B9667" t="s">
        <v>36910</v>
      </c>
      <c r="C9667" t="s">
        <v>37010</v>
      </c>
      <c r="D9667" t="s">
        <v>37011</v>
      </c>
      <c r="E9667" t="s">
        <v>56</v>
      </c>
      <c r="F9667" t="s">
        <v>64</v>
      </c>
      <c r="G9667" s="5">
        <v>110</v>
      </c>
      <c r="H9667" t="s">
        <v>42</v>
      </c>
      <c r="I9667" t="s">
        <v>240</v>
      </c>
      <c r="J9667" t="s">
        <v>44</v>
      </c>
      <c r="N9667" s="6">
        <v>1977</v>
      </c>
      <c r="R9667" s="7">
        <v>53.871934000000003</v>
      </c>
      <c r="S9667" s="7">
        <v>27.402339000000001</v>
      </c>
      <c r="T9667" t="s">
        <v>46</v>
      </c>
      <c r="U9667" t="s">
        <v>36945</v>
      </c>
      <c r="X9667" t="s">
        <v>36945</v>
      </c>
      <c r="Y9667" t="s">
        <v>36708</v>
      </c>
      <c r="Z9667" t="s">
        <v>36915</v>
      </c>
      <c r="AG9667" t="s">
        <v>37012</v>
      </c>
      <c r="AH9667" s="24">
        <v>1132973</v>
      </c>
      <c r="AI9667" t="s">
        <v>37013</v>
      </c>
      <c r="AJ9667" t="s">
        <v>37016</v>
      </c>
    </row>
    <row r="9668" spans="1:36" ht="17.25" hidden="1" customHeight="1" x14ac:dyDescent="0.2">
      <c r="A9668" s="4" t="s">
        <v>37009</v>
      </c>
      <c r="B9668" t="s">
        <v>36910</v>
      </c>
      <c r="C9668" t="s">
        <v>37010</v>
      </c>
      <c r="D9668" t="s">
        <v>37011</v>
      </c>
      <c r="E9668" t="s">
        <v>58</v>
      </c>
      <c r="F9668" t="s">
        <v>64</v>
      </c>
      <c r="G9668" s="5">
        <v>110</v>
      </c>
      <c r="H9668" t="s">
        <v>42</v>
      </c>
      <c r="I9668" t="s">
        <v>240</v>
      </c>
      <c r="J9668" t="s">
        <v>44</v>
      </c>
      <c r="N9668" s="6">
        <v>1977</v>
      </c>
      <c r="R9668" s="7">
        <v>53.871934000000003</v>
      </c>
      <c r="S9668" s="7">
        <v>27.402339000000001</v>
      </c>
      <c r="T9668" t="s">
        <v>46</v>
      </c>
      <c r="U9668" t="s">
        <v>36945</v>
      </c>
      <c r="X9668" t="s">
        <v>36945</v>
      </c>
      <c r="Y9668" t="s">
        <v>36708</v>
      </c>
      <c r="Z9668" t="s">
        <v>36915</v>
      </c>
      <c r="AG9668" t="s">
        <v>37012</v>
      </c>
      <c r="AH9668" s="24">
        <v>1132974</v>
      </c>
      <c r="AI9668" t="s">
        <v>37013</v>
      </c>
      <c r="AJ9668" t="s">
        <v>37017</v>
      </c>
    </row>
    <row r="9669" spans="1:36" ht="17.25" hidden="1" customHeight="1" x14ac:dyDescent="0.2">
      <c r="A9669" s="4" t="s">
        <v>37009</v>
      </c>
      <c r="B9669" t="s">
        <v>36910</v>
      </c>
      <c r="C9669" t="s">
        <v>37010</v>
      </c>
      <c r="D9669" t="s">
        <v>37011</v>
      </c>
      <c r="E9669" t="s">
        <v>191</v>
      </c>
      <c r="F9669" t="s">
        <v>64</v>
      </c>
      <c r="G9669" s="5">
        <v>250</v>
      </c>
      <c r="H9669" t="s">
        <v>42</v>
      </c>
      <c r="I9669" t="s">
        <v>240</v>
      </c>
      <c r="J9669" t="s">
        <v>44</v>
      </c>
      <c r="N9669" s="6">
        <v>1977</v>
      </c>
      <c r="R9669" s="7">
        <v>53.871934000000003</v>
      </c>
      <c r="S9669" s="7">
        <v>27.402339000000001</v>
      </c>
      <c r="T9669" t="s">
        <v>46</v>
      </c>
      <c r="U9669" t="s">
        <v>36945</v>
      </c>
      <c r="X9669" t="s">
        <v>36945</v>
      </c>
      <c r="Y9669" t="s">
        <v>36708</v>
      </c>
      <c r="Z9669" t="s">
        <v>36915</v>
      </c>
      <c r="AG9669" t="s">
        <v>37012</v>
      </c>
      <c r="AH9669" s="24">
        <v>1132975</v>
      </c>
      <c r="AI9669" t="s">
        <v>37013</v>
      </c>
      <c r="AJ9669" t="s">
        <v>37018</v>
      </c>
    </row>
    <row r="9670" spans="1:36" ht="17.25" hidden="1" customHeight="1" x14ac:dyDescent="0.2">
      <c r="A9670" s="4" t="s">
        <v>37009</v>
      </c>
      <c r="B9670" t="s">
        <v>36910</v>
      </c>
      <c r="C9670" t="s">
        <v>37010</v>
      </c>
      <c r="D9670" t="s">
        <v>37011</v>
      </c>
      <c r="E9670" t="s">
        <v>335</v>
      </c>
      <c r="F9670" t="s">
        <v>64</v>
      </c>
      <c r="G9670" s="5">
        <v>250</v>
      </c>
      <c r="H9670" t="s">
        <v>42</v>
      </c>
      <c r="I9670" t="s">
        <v>240</v>
      </c>
      <c r="J9670" t="s">
        <v>44</v>
      </c>
      <c r="N9670" s="6">
        <v>1977</v>
      </c>
      <c r="R9670" s="7">
        <v>53.871934000000003</v>
      </c>
      <c r="S9670" s="7">
        <v>27.402339000000001</v>
      </c>
      <c r="T9670" t="s">
        <v>46</v>
      </c>
      <c r="U9670" t="s">
        <v>36945</v>
      </c>
      <c r="X9670" t="s">
        <v>36945</v>
      </c>
      <c r="Y9670" t="s">
        <v>36708</v>
      </c>
      <c r="Z9670" t="s">
        <v>36915</v>
      </c>
      <c r="AG9670" t="s">
        <v>37012</v>
      </c>
      <c r="AH9670" s="24">
        <v>1132976</v>
      </c>
      <c r="AI9670" t="s">
        <v>37013</v>
      </c>
      <c r="AJ9670" t="s">
        <v>37019</v>
      </c>
    </row>
    <row r="9671" spans="1:36" ht="17.25" hidden="1" customHeight="1" x14ac:dyDescent="0.2">
      <c r="A9671" s="4" t="s">
        <v>37009</v>
      </c>
      <c r="B9671" t="s">
        <v>36910</v>
      </c>
      <c r="C9671" t="s">
        <v>37010</v>
      </c>
      <c r="D9671" t="s">
        <v>37011</v>
      </c>
      <c r="E9671" t="s">
        <v>1157</v>
      </c>
      <c r="F9671" t="s">
        <v>64</v>
      </c>
      <c r="G9671" s="5">
        <v>250</v>
      </c>
      <c r="H9671" t="s">
        <v>42</v>
      </c>
      <c r="I9671" t="s">
        <v>240</v>
      </c>
      <c r="J9671" t="s">
        <v>44</v>
      </c>
      <c r="N9671" s="6">
        <v>1977</v>
      </c>
      <c r="R9671" s="7">
        <v>53.871934000000003</v>
      </c>
      <c r="S9671" s="7">
        <v>27.402339000000001</v>
      </c>
      <c r="T9671" t="s">
        <v>46</v>
      </c>
      <c r="U9671" t="s">
        <v>36945</v>
      </c>
      <c r="X9671" t="s">
        <v>36945</v>
      </c>
      <c r="Y9671" t="s">
        <v>36708</v>
      </c>
      <c r="Z9671" t="s">
        <v>36915</v>
      </c>
      <c r="AG9671" t="s">
        <v>37012</v>
      </c>
      <c r="AH9671" s="24">
        <v>1192771</v>
      </c>
      <c r="AI9671" t="s">
        <v>37013</v>
      </c>
      <c r="AJ9671" t="s">
        <v>37020</v>
      </c>
    </row>
    <row r="9672" spans="1:36" ht="17.25" hidden="1" customHeight="1" x14ac:dyDescent="0.2">
      <c r="A9672" s="4" t="s">
        <v>37021</v>
      </c>
      <c r="B9672" t="s">
        <v>36910</v>
      </c>
      <c r="C9672" t="s">
        <v>37022</v>
      </c>
      <c r="D9672" t="s">
        <v>37023</v>
      </c>
      <c r="E9672" t="s">
        <v>870</v>
      </c>
      <c r="F9672" t="s">
        <v>41</v>
      </c>
      <c r="G9672" s="5">
        <v>400</v>
      </c>
      <c r="H9672" t="s">
        <v>42</v>
      </c>
      <c r="I9672" t="s">
        <v>43</v>
      </c>
      <c r="J9672" t="s">
        <v>559</v>
      </c>
      <c r="N9672" s="6">
        <v>2012</v>
      </c>
      <c r="R9672" s="7">
        <v>53.610836999999997</v>
      </c>
      <c r="S9672" s="7">
        <v>27.952824</v>
      </c>
      <c r="T9672" t="s">
        <v>46</v>
      </c>
      <c r="U9672" t="s">
        <v>37024</v>
      </c>
      <c r="W9672" t="s">
        <v>37025</v>
      </c>
      <c r="X9672" t="s">
        <v>36945</v>
      </c>
      <c r="Y9672" t="s">
        <v>36708</v>
      </c>
      <c r="Z9672" t="s">
        <v>36915</v>
      </c>
      <c r="AG9672" t="s">
        <v>37026</v>
      </c>
      <c r="AH9672" s="24">
        <v>1216291</v>
      </c>
      <c r="AI9672" t="s">
        <v>37027</v>
      </c>
      <c r="AJ9672" t="s">
        <v>37028</v>
      </c>
    </row>
    <row r="9673" spans="1:36" ht="17.25" hidden="1" customHeight="1" x14ac:dyDescent="0.2">
      <c r="A9673" s="4" t="s">
        <v>37021</v>
      </c>
      <c r="B9673" t="s">
        <v>36910</v>
      </c>
      <c r="C9673" t="s">
        <v>37022</v>
      </c>
      <c r="D9673" t="s">
        <v>37023</v>
      </c>
      <c r="E9673" t="s">
        <v>719</v>
      </c>
      <c r="F9673" t="s">
        <v>64</v>
      </c>
      <c r="G9673" s="5">
        <v>320</v>
      </c>
      <c r="H9673" t="s">
        <v>42</v>
      </c>
      <c r="I9673" t="s">
        <v>240</v>
      </c>
      <c r="J9673" t="s">
        <v>44</v>
      </c>
      <c r="N9673" s="6">
        <v>1999</v>
      </c>
      <c r="R9673" s="7">
        <v>53.610836999999997</v>
      </c>
      <c r="S9673" s="7">
        <v>27.952824</v>
      </c>
      <c r="T9673" t="s">
        <v>46</v>
      </c>
      <c r="U9673" t="s">
        <v>37024</v>
      </c>
      <c r="W9673" t="s">
        <v>37025</v>
      </c>
      <c r="X9673" t="s">
        <v>36945</v>
      </c>
      <c r="Y9673" t="s">
        <v>36708</v>
      </c>
      <c r="Z9673" t="s">
        <v>36915</v>
      </c>
      <c r="AG9673" t="s">
        <v>37026</v>
      </c>
      <c r="AH9673" s="24">
        <v>1170141</v>
      </c>
      <c r="AI9673" t="s">
        <v>37027</v>
      </c>
      <c r="AJ9673" t="s">
        <v>37036</v>
      </c>
    </row>
    <row r="9674" spans="1:36" ht="17.25" hidden="1" customHeight="1" x14ac:dyDescent="0.2">
      <c r="A9674" s="4" t="s">
        <v>37037</v>
      </c>
      <c r="B9674" t="s">
        <v>36910</v>
      </c>
      <c r="C9674" t="s">
        <v>37038</v>
      </c>
      <c r="D9674" t="s">
        <v>37039</v>
      </c>
      <c r="E9674" t="s">
        <v>40</v>
      </c>
      <c r="F9674" t="s">
        <v>64</v>
      </c>
      <c r="G9674" s="5">
        <v>60</v>
      </c>
      <c r="H9674" t="s">
        <v>42</v>
      </c>
      <c r="I9674" t="s">
        <v>240</v>
      </c>
      <c r="J9674" t="s">
        <v>44</v>
      </c>
      <c r="K9674" t="s">
        <v>45</v>
      </c>
      <c r="N9674" s="6">
        <v>1971</v>
      </c>
      <c r="R9674" s="7">
        <v>53.812496000000003</v>
      </c>
      <c r="S9674" s="7">
        <v>30.341175</v>
      </c>
      <c r="T9674" t="s">
        <v>46</v>
      </c>
      <c r="U9674" t="s">
        <v>36935</v>
      </c>
      <c r="X9674" t="s">
        <v>36935</v>
      </c>
      <c r="Y9674" t="s">
        <v>36708</v>
      </c>
      <c r="Z9674" t="s">
        <v>36915</v>
      </c>
      <c r="AG9674" t="s">
        <v>37040</v>
      </c>
      <c r="AH9674" s="24">
        <v>1133502</v>
      </c>
      <c r="AI9674" t="s">
        <v>37041</v>
      </c>
      <c r="AJ9674" t="s">
        <v>37042</v>
      </c>
    </row>
    <row r="9675" spans="1:36" ht="17.25" hidden="1" customHeight="1" x14ac:dyDescent="0.2">
      <c r="A9675" s="4" t="s">
        <v>37037</v>
      </c>
      <c r="B9675" t="s">
        <v>36910</v>
      </c>
      <c r="C9675" t="s">
        <v>37038</v>
      </c>
      <c r="D9675" t="s">
        <v>37039</v>
      </c>
      <c r="E9675" t="s">
        <v>56</v>
      </c>
      <c r="F9675" t="s">
        <v>64</v>
      </c>
      <c r="G9675" s="5">
        <v>50</v>
      </c>
      <c r="H9675" t="s">
        <v>42</v>
      </c>
      <c r="I9675" t="s">
        <v>240</v>
      </c>
      <c r="J9675" t="s">
        <v>44</v>
      </c>
      <c r="K9675" t="s">
        <v>45</v>
      </c>
      <c r="N9675" s="6">
        <v>1971</v>
      </c>
      <c r="R9675" s="7">
        <v>53.812496000000003</v>
      </c>
      <c r="S9675" s="7">
        <v>30.341175</v>
      </c>
      <c r="T9675" t="s">
        <v>46</v>
      </c>
      <c r="U9675" t="s">
        <v>36935</v>
      </c>
      <c r="X9675" t="s">
        <v>36935</v>
      </c>
      <c r="Y9675" t="s">
        <v>36708</v>
      </c>
      <c r="Z9675" t="s">
        <v>36915</v>
      </c>
      <c r="AG9675" t="s">
        <v>37040</v>
      </c>
      <c r="AH9675" s="24">
        <v>1202146</v>
      </c>
      <c r="AI9675" t="s">
        <v>37041</v>
      </c>
      <c r="AJ9675" t="s">
        <v>37043</v>
      </c>
    </row>
    <row r="9676" spans="1:36" ht="17.25" hidden="1" customHeight="1" x14ac:dyDescent="0.2">
      <c r="A9676" s="4" t="s">
        <v>37037</v>
      </c>
      <c r="B9676" t="s">
        <v>36910</v>
      </c>
      <c r="C9676" t="s">
        <v>37038</v>
      </c>
      <c r="D9676" t="s">
        <v>37039</v>
      </c>
      <c r="E9676" t="s">
        <v>58</v>
      </c>
      <c r="F9676" t="s">
        <v>64</v>
      </c>
      <c r="G9676" s="5">
        <v>50</v>
      </c>
      <c r="H9676" t="s">
        <v>806</v>
      </c>
      <c r="I9676" t="s">
        <v>240</v>
      </c>
      <c r="J9676" t="s">
        <v>44</v>
      </c>
      <c r="K9676" t="s">
        <v>45</v>
      </c>
      <c r="N9676" s="6">
        <v>1971</v>
      </c>
      <c r="O9676" s="24">
        <v>2020</v>
      </c>
      <c r="R9676" s="7">
        <v>53.812496000000003</v>
      </c>
      <c r="S9676" s="7">
        <v>30.341175</v>
      </c>
      <c r="T9676" t="s">
        <v>46</v>
      </c>
      <c r="U9676" t="s">
        <v>36935</v>
      </c>
      <c r="X9676" t="s">
        <v>36935</v>
      </c>
      <c r="Y9676" t="s">
        <v>36708</v>
      </c>
      <c r="Z9676" t="s">
        <v>36915</v>
      </c>
      <c r="AG9676" t="s">
        <v>37040</v>
      </c>
      <c r="AH9676" s="24">
        <v>1175780</v>
      </c>
      <c r="AI9676" t="s">
        <v>37041</v>
      </c>
      <c r="AJ9676" t="s">
        <v>37044</v>
      </c>
    </row>
    <row r="9677" spans="1:36" ht="17.25" hidden="1" customHeight="1" x14ac:dyDescent="0.2">
      <c r="A9677" s="4" t="s">
        <v>37037</v>
      </c>
      <c r="B9677" t="s">
        <v>36910</v>
      </c>
      <c r="C9677" t="s">
        <v>37038</v>
      </c>
      <c r="D9677" t="s">
        <v>37039</v>
      </c>
      <c r="E9677" t="s">
        <v>191</v>
      </c>
      <c r="F9677" t="s">
        <v>64</v>
      </c>
      <c r="G9677" s="5">
        <v>50</v>
      </c>
      <c r="H9677" t="s">
        <v>42</v>
      </c>
      <c r="I9677" t="s">
        <v>240</v>
      </c>
      <c r="J9677" t="s">
        <v>44</v>
      </c>
      <c r="K9677" t="s">
        <v>45</v>
      </c>
      <c r="N9677" s="6">
        <v>1971</v>
      </c>
      <c r="R9677" s="7">
        <v>53.812496000000003</v>
      </c>
      <c r="S9677" s="7">
        <v>30.341175</v>
      </c>
      <c r="T9677" t="s">
        <v>46</v>
      </c>
      <c r="U9677" t="s">
        <v>36935</v>
      </c>
      <c r="X9677" t="s">
        <v>36935</v>
      </c>
      <c r="Y9677" t="s">
        <v>36708</v>
      </c>
      <c r="Z9677" t="s">
        <v>36915</v>
      </c>
      <c r="AG9677" t="s">
        <v>37040</v>
      </c>
      <c r="AH9677" s="24">
        <v>1175062</v>
      </c>
      <c r="AI9677" t="s">
        <v>37041</v>
      </c>
      <c r="AJ9677" t="s">
        <v>37045</v>
      </c>
    </row>
    <row r="9678" spans="1:36" ht="17.25" hidden="1" customHeight="1" x14ac:dyDescent="0.2">
      <c r="A9678" s="4" t="s">
        <v>37037</v>
      </c>
      <c r="B9678" t="s">
        <v>36910</v>
      </c>
      <c r="C9678" t="s">
        <v>37038</v>
      </c>
      <c r="D9678" t="s">
        <v>37039</v>
      </c>
      <c r="E9678" t="s">
        <v>335</v>
      </c>
      <c r="F9678" t="s">
        <v>64</v>
      </c>
      <c r="G9678" s="5">
        <v>135</v>
      </c>
      <c r="H9678" t="s">
        <v>42</v>
      </c>
      <c r="I9678" t="s">
        <v>240</v>
      </c>
      <c r="J9678" t="s">
        <v>44</v>
      </c>
      <c r="K9678" t="s">
        <v>45</v>
      </c>
      <c r="N9678" s="6">
        <v>1971</v>
      </c>
      <c r="R9678" s="7">
        <v>53.812496000000003</v>
      </c>
      <c r="S9678" s="7">
        <v>30.341175</v>
      </c>
      <c r="T9678" t="s">
        <v>46</v>
      </c>
      <c r="U9678" t="s">
        <v>36935</v>
      </c>
      <c r="X9678" t="s">
        <v>36935</v>
      </c>
      <c r="Y9678" t="s">
        <v>36708</v>
      </c>
      <c r="Z9678" t="s">
        <v>36915</v>
      </c>
      <c r="AG9678" t="s">
        <v>37040</v>
      </c>
      <c r="AH9678" s="24">
        <v>1192739</v>
      </c>
      <c r="AI9678" t="s">
        <v>37041</v>
      </c>
      <c r="AJ9678" t="s">
        <v>37046</v>
      </c>
    </row>
    <row r="9679" spans="1:36" ht="17.25" hidden="1" customHeight="1" x14ac:dyDescent="0.2">
      <c r="A9679" s="4" t="s">
        <v>37047</v>
      </c>
      <c r="B9679" t="s">
        <v>36910</v>
      </c>
      <c r="C9679" t="s">
        <v>37048</v>
      </c>
      <c r="D9679" t="s">
        <v>37049</v>
      </c>
      <c r="E9679" t="s">
        <v>56</v>
      </c>
      <c r="F9679" t="s">
        <v>64</v>
      </c>
      <c r="G9679" s="5">
        <v>135</v>
      </c>
      <c r="H9679" t="s">
        <v>42</v>
      </c>
      <c r="I9679" t="s">
        <v>240</v>
      </c>
      <c r="J9679" t="s">
        <v>44</v>
      </c>
      <c r="N9679" s="6">
        <v>1975</v>
      </c>
      <c r="R9679" s="7">
        <v>51.904409000000001</v>
      </c>
      <c r="S9679" s="7">
        <v>29.314637000000001</v>
      </c>
      <c r="T9679" t="s">
        <v>46</v>
      </c>
      <c r="U9679" t="s">
        <v>37050</v>
      </c>
      <c r="X9679" t="s">
        <v>36953</v>
      </c>
      <c r="Y9679" t="s">
        <v>36708</v>
      </c>
      <c r="Z9679" t="s">
        <v>36915</v>
      </c>
      <c r="AG9679" t="s">
        <v>37051</v>
      </c>
      <c r="AH9679" s="24">
        <v>1134161</v>
      </c>
      <c r="AI9679" t="s">
        <v>37052</v>
      </c>
      <c r="AJ9679" t="s">
        <v>37054</v>
      </c>
    </row>
    <row r="9680" spans="1:36" ht="17.25" hidden="1" customHeight="1" x14ac:dyDescent="0.2">
      <c r="A9680" s="4" t="s">
        <v>37055</v>
      </c>
      <c r="B9680" t="s">
        <v>36910</v>
      </c>
      <c r="C9680" t="s">
        <v>37056</v>
      </c>
      <c r="D9680" t="s">
        <v>37057</v>
      </c>
      <c r="E9680" t="s">
        <v>40</v>
      </c>
      <c r="F9680" t="s">
        <v>64</v>
      </c>
      <c r="G9680" s="5">
        <v>60</v>
      </c>
      <c r="H9680" t="s">
        <v>42</v>
      </c>
      <c r="I9680" t="s">
        <v>240</v>
      </c>
      <c r="J9680" t="s">
        <v>44</v>
      </c>
      <c r="N9680" s="6">
        <v>1982</v>
      </c>
      <c r="P9680" s="24">
        <v>2025</v>
      </c>
      <c r="R9680" s="7">
        <v>55.526434999999999</v>
      </c>
      <c r="S9680" s="7">
        <v>28.549775</v>
      </c>
      <c r="T9680" t="s">
        <v>46</v>
      </c>
      <c r="U9680" t="s">
        <v>37058</v>
      </c>
      <c r="X9680" t="s">
        <v>36974</v>
      </c>
      <c r="Y9680" t="s">
        <v>36708</v>
      </c>
      <c r="Z9680" t="s">
        <v>36915</v>
      </c>
      <c r="AC9680" t="s">
        <v>37059</v>
      </c>
      <c r="AD9680" t="s">
        <v>5000</v>
      </c>
      <c r="AE9680" t="s">
        <v>254</v>
      </c>
      <c r="AF9680" t="s">
        <v>880</v>
      </c>
      <c r="AG9680" t="s">
        <v>37060</v>
      </c>
      <c r="AH9680" s="24">
        <v>1140465</v>
      </c>
      <c r="AI9680" t="s">
        <v>37061</v>
      </c>
      <c r="AJ9680" t="s">
        <v>37062</v>
      </c>
    </row>
    <row r="9681" spans="1:36" ht="17.25" hidden="1" customHeight="1" x14ac:dyDescent="0.2">
      <c r="A9681" s="4" t="s">
        <v>37055</v>
      </c>
      <c r="B9681" t="s">
        <v>36910</v>
      </c>
      <c r="C9681" t="s">
        <v>37056</v>
      </c>
      <c r="D9681" t="s">
        <v>37057</v>
      </c>
      <c r="E9681" t="s">
        <v>56</v>
      </c>
      <c r="F9681" t="s">
        <v>64</v>
      </c>
      <c r="G9681" s="5">
        <v>60</v>
      </c>
      <c r="H9681" t="s">
        <v>42</v>
      </c>
      <c r="I9681" t="s">
        <v>240</v>
      </c>
      <c r="J9681" t="s">
        <v>44</v>
      </c>
      <c r="N9681" s="6">
        <v>1982</v>
      </c>
      <c r="R9681" s="7">
        <v>55.526434999999999</v>
      </c>
      <c r="S9681" s="7">
        <v>28.549775</v>
      </c>
      <c r="T9681" t="s">
        <v>46</v>
      </c>
      <c r="U9681" t="s">
        <v>37058</v>
      </c>
      <c r="X9681" t="s">
        <v>36974</v>
      </c>
      <c r="Y9681" t="s">
        <v>36708</v>
      </c>
      <c r="Z9681" t="s">
        <v>36915</v>
      </c>
      <c r="AC9681" t="s">
        <v>37059</v>
      </c>
      <c r="AD9681" t="s">
        <v>5000</v>
      </c>
      <c r="AE9681" t="s">
        <v>254</v>
      </c>
      <c r="AF9681" t="s">
        <v>880</v>
      </c>
      <c r="AG9681" t="s">
        <v>37060</v>
      </c>
      <c r="AH9681" s="24">
        <v>1210134</v>
      </c>
      <c r="AI9681" t="s">
        <v>37061</v>
      </c>
      <c r="AJ9681" t="s">
        <v>37065</v>
      </c>
    </row>
    <row r="9682" spans="1:36" ht="17.25" hidden="1" customHeight="1" x14ac:dyDescent="0.2">
      <c r="A9682" s="4" t="s">
        <v>10153</v>
      </c>
      <c r="B9682" t="s">
        <v>8398</v>
      </c>
      <c r="C9682" t="s">
        <v>10154</v>
      </c>
      <c r="E9682" t="s">
        <v>40</v>
      </c>
      <c r="F9682" t="s">
        <v>64</v>
      </c>
      <c r="G9682" s="5">
        <v>120</v>
      </c>
      <c r="H9682" t="s">
        <v>857</v>
      </c>
      <c r="I9682" t="s">
        <v>240</v>
      </c>
      <c r="J9682" t="s">
        <v>559</v>
      </c>
      <c r="N9682" s="6">
        <v>1966</v>
      </c>
      <c r="R9682" s="7">
        <v>35.260102000000003</v>
      </c>
      <c r="S9682" s="7">
        <v>-91.363429999999994</v>
      </c>
      <c r="T9682" t="s">
        <v>46</v>
      </c>
      <c r="U9682" t="s">
        <v>10155</v>
      </c>
      <c r="V9682" t="s">
        <v>10156</v>
      </c>
      <c r="X9682" t="s">
        <v>10157</v>
      </c>
      <c r="Y9682" t="s">
        <v>3012</v>
      </c>
      <c r="Z9682" t="s">
        <v>3691</v>
      </c>
      <c r="AA9682" t="s">
        <v>10158</v>
      </c>
      <c r="AB9682" t="s">
        <v>8690</v>
      </c>
      <c r="AG9682" t="s">
        <v>10159</v>
      </c>
      <c r="AH9682" s="24">
        <v>999</v>
      </c>
      <c r="AI9682" t="s">
        <v>10160</v>
      </c>
      <c r="AJ9682" t="s">
        <v>10161</v>
      </c>
    </row>
    <row r="9683" spans="1:36" ht="17.25" hidden="1" customHeight="1" x14ac:dyDescent="0.2">
      <c r="A9683" s="4" t="s">
        <v>37055</v>
      </c>
      <c r="B9683" t="s">
        <v>36910</v>
      </c>
      <c r="C9683" t="s">
        <v>37056</v>
      </c>
      <c r="D9683" t="s">
        <v>37057</v>
      </c>
      <c r="E9683" t="s">
        <v>191</v>
      </c>
      <c r="F9683" t="s">
        <v>64</v>
      </c>
      <c r="G9683" s="5">
        <v>50</v>
      </c>
      <c r="H9683" t="s">
        <v>42</v>
      </c>
      <c r="I9683" t="s">
        <v>240</v>
      </c>
      <c r="J9683" t="s">
        <v>44</v>
      </c>
      <c r="N9683" s="6">
        <v>1982</v>
      </c>
      <c r="P9683" s="24">
        <v>2023</v>
      </c>
      <c r="R9683" s="7">
        <v>55.526434999999999</v>
      </c>
      <c r="S9683" s="7">
        <v>28.549775</v>
      </c>
      <c r="T9683" t="s">
        <v>46</v>
      </c>
      <c r="U9683" t="s">
        <v>37058</v>
      </c>
      <c r="X9683" t="s">
        <v>36974</v>
      </c>
      <c r="Y9683" t="s">
        <v>36708</v>
      </c>
      <c r="Z9683" t="s">
        <v>36915</v>
      </c>
      <c r="AC9683" t="s">
        <v>37059</v>
      </c>
      <c r="AD9683" t="s">
        <v>5000</v>
      </c>
      <c r="AE9683" t="s">
        <v>254</v>
      </c>
      <c r="AF9683" t="s">
        <v>880</v>
      </c>
      <c r="AG9683" t="s">
        <v>37060</v>
      </c>
      <c r="AH9683" s="24">
        <v>1210136</v>
      </c>
      <c r="AI9683" t="s">
        <v>37061</v>
      </c>
      <c r="AJ9683" t="s">
        <v>37067</v>
      </c>
    </row>
    <row r="9684" spans="1:36" ht="17.25" hidden="1" customHeight="1" x14ac:dyDescent="0.2">
      <c r="A9684" s="4" t="s">
        <v>37055</v>
      </c>
      <c r="B9684" t="s">
        <v>36910</v>
      </c>
      <c r="C9684" t="s">
        <v>37056</v>
      </c>
      <c r="D9684" t="s">
        <v>37057</v>
      </c>
      <c r="E9684" t="s">
        <v>335</v>
      </c>
      <c r="F9684" t="s">
        <v>64</v>
      </c>
      <c r="G9684" s="5">
        <v>50</v>
      </c>
      <c r="H9684" t="s">
        <v>42</v>
      </c>
      <c r="I9684" t="s">
        <v>240</v>
      </c>
      <c r="J9684" t="s">
        <v>44</v>
      </c>
      <c r="N9684" s="6">
        <v>1982</v>
      </c>
      <c r="R9684" s="7">
        <v>55.526434999999999</v>
      </c>
      <c r="S9684" s="7">
        <v>28.549775</v>
      </c>
      <c r="T9684" t="s">
        <v>46</v>
      </c>
      <c r="U9684" t="s">
        <v>37058</v>
      </c>
      <c r="X9684" t="s">
        <v>36974</v>
      </c>
      <c r="Y9684" t="s">
        <v>36708</v>
      </c>
      <c r="Z9684" t="s">
        <v>36915</v>
      </c>
      <c r="AC9684" t="s">
        <v>37059</v>
      </c>
      <c r="AD9684" t="s">
        <v>5000</v>
      </c>
      <c r="AE9684" t="s">
        <v>254</v>
      </c>
      <c r="AF9684" t="s">
        <v>880</v>
      </c>
      <c r="AG9684" t="s">
        <v>37060</v>
      </c>
      <c r="AH9684" s="24">
        <v>1210137</v>
      </c>
      <c r="AI9684" t="s">
        <v>37061</v>
      </c>
      <c r="AJ9684" t="s">
        <v>37068</v>
      </c>
    </row>
    <row r="9685" spans="1:36" ht="17.25" hidden="1" customHeight="1" x14ac:dyDescent="0.2">
      <c r="A9685" s="4" t="s">
        <v>37055</v>
      </c>
      <c r="B9685" t="s">
        <v>36910</v>
      </c>
      <c r="C9685" t="s">
        <v>37056</v>
      </c>
      <c r="D9685" t="s">
        <v>37057</v>
      </c>
      <c r="E9685" t="s">
        <v>1157</v>
      </c>
      <c r="F9685" t="s">
        <v>64</v>
      </c>
      <c r="G9685" s="5">
        <v>50</v>
      </c>
      <c r="H9685" t="s">
        <v>42</v>
      </c>
      <c r="I9685" t="s">
        <v>240</v>
      </c>
      <c r="J9685" t="s">
        <v>44</v>
      </c>
      <c r="N9685" s="6">
        <v>1982</v>
      </c>
      <c r="R9685" s="7">
        <v>55.526434999999999</v>
      </c>
      <c r="S9685" s="7">
        <v>28.549775</v>
      </c>
      <c r="T9685" t="s">
        <v>46</v>
      </c>
      <c r="U9685" t="s">
        <v>37058</v>
      </c>
      <c r="X9685" t="s">
        <v>36974</v>
      </c>
      <c r="Y9685" t="s">
        <v>36708</v>
      </c>
      <c r="Z9685" t="s">
        <v>36915</v>
      </c>
      <c r="AC9685" t="s">
        <v>37059</v>
      </c>
      <c r="AD9685" t="s">
        <v>5000</v>
      </c>
      <c r="AE9685" t="s">
        <v>254</v>
      </c>
      <c r="AF9685" t="s">
        <v>880</v>
      </c>
      <c r="AG9685" t="s">
        <v>37060</v>
      </c>
      <c r="AH9685" s="24">
        <v>1210138</v>
      </c>
      <c r="AI9685" t="s">
        <v>37061</v>
      </c>
      <c r="AJ9685" t="s">
        <v>37069</v>
      </c>
    </row>
    <row r="9686" spans="1:36" ht="17.25" hidden="1" customHeight="1" x14ac:dyDescent="0.2">
      <c r="A9686" s="4" t="s">
        <v>37071</v>
      </c>
      <c r="B9686" t="s">
        <v>36910</v>
      </c>
      <c r="C9686" t="s">
        <v>37072</v>
      </c>
      <c r="D9686" t="s">
        <v>37073</v>
      </c>
      <c r="E9686" t="s">
        <v>40</v>
      </c>
      <c r="F9686" t="s">
        <v>86</v>
      </c>
      <c r="G9686" s="5">
        <v>67</v>
      </c>
      <c r="H9686" t="s">
        <v>42</v>
      </c>
      <c r="I9686" t="s">
        <v>43</v>
      </c>
      <c r="J9686" t="s">
        <v>44</v>
      </c>
      <c r="N9686" s="6">
        <v>1998</v>
      </c>
      <c r="R9686" s="7">
        <v>54.480488000000001</v>
      </c>
      <c r="S9686" s="7">
        <v>30.392643</v>
      </c>
      <c r="T9686" t="s">
        <v>46</v>
      </c>
      <c r="U9686" t="s">
        <v>37074</v>
      </c>
      <c r="X9686" t="s">
        <v>36974</v>
      </c>
      <c r="Y9686" t="s">
        <v>36708</v>
      </c>
      <c r="Z9686" t="s">
        <v>36915</v>
      </c>
      <c r="AG9686" t="s">
        <v>37075</v>
      </c>
      <c r="AH9686" s="8" t="s">
        <v>37076</v>
      </c>
      <c r="AI9686" t="s">
        <v>37077</v>
      </c>
      <c r="AJ9686" t="s">
        <v>37078</v>
      </c>
    </row>
    <row r="9687" spans="1:36" ht="17.25" hidden="1" customHeight="1" x14ac:dyDescent="0.2">
      <c r="A9687" s="4" t="s">
        <v>11541</v>
      </c>
      <c r="B9687" t="s">
        <v>8398</v>
      </c>
      <c r="C9687" t="s">
        <v>11542</v>
      </c>
      <c r="E9687" t="s">
        <v>191</v>
      </c>
      <c r="F9687" t="s">
        <v>64</v>
      </c>
      <c r="G9687" s="5">
        <v>177</v>
      </c>
      <c r="H9687" t="s">
        <v>42</v>
      </c>
      <c r="I9687" t="s">
        <v>240</v>
      </c>
      <c r="J9687" t="s">
        <v>559</v>
      </c>
      <c r="M9687" t="s">
        <v>559</v>
      </c>
      <c r="N9687" s="6">
        <v>1966</v>
      </c>
      <c r="R9687" s="7">
        <v>39.738860000000003</v>
      </c>
      <c r="S9687" s="7">
        <v>-75.503839999999997</v>
      </c>
      <c r="T9687" t="s">
        <v>46</v>
      </c>
      <c r="U9687" t="s">
        <v>11543</v>
      </c>
      <c r="V9687" t="s">
        <v>11227</v>
      </c>
      <c r="X9687" t="s">
        <v>11228</v>
      </c>
      <c r="Y9687" t="s">
        <v>3012</v>
      </c>
      <c r="Z9687" t="s">
        <v>3691</v>
      </c>
      <c r="AA9687" t="s">
        <v>11544</v>
      </c>
      <c r="AB9687" t="s">
        <v>8414</v>
      </c>
      <c r="AG9687" t="s">
        <v>11545</v>
      </c>
      <c r="AH9687" s="27" t="s">
        <v>45</v>
      </c>
      <c r="AI9687" t="s">
        <v>11546</v>
      </c>
      <c r="AJ9687" t="s">
        <v>11548</v>
      </c>
    </row>
    <row r="9688" spans="1:36" ht="17.25" hidden="1" customHeight="1" x14ac:dyDescent="0.2">
      <c r="A9688" s="4" t="s">
        <v>14610</v>
      </c>
      <c r="B9688" t="s">
        <v>8398</v>
      </c>
      <c r="C9688" t="s">
        <v>14611</v>
      </c>
      <c r="E9688" t="s">
        <v>56</v>
      </c>
      <c r="F9688" t="s">
        <v>64</v>
      </c>
      <c r="G9688" s="5">
        <v>421</v>
      </c>
      <c r="H9688" t="s">
        <v>42</v>
      </c>
      <c r="I9688" t="s">
        <v>240</v>
      </c>
      <c r="J9688" t="s">
        <v>559</v>
      </c>
      <c r="N9688" s="6">
        <v>1966</v>
      </c>
      <c r="P9688" s="24">
        <v>2026</v>
      </c>
      <c r="R9688" s="7">
        <v>30.005067</v>
      </c>
      <c r="S9688" s="7">
        <v>-90.461690000000004</v>
      </c>
      <c r="T9688" t="s">
        <v>46</v>
      </c>
      <c r="U9688" t="s">
        <v>14612</v>
      </c>
      <c r="V9688" t="s">
        <v>11375</v>
      </c>
      <c r="X9688" t="s">
        <v>8512</v>
      </c>
      <c r="Y9688" t="s">
        <v>3012</v>
      </c>
      <c r="Z9688" t="s">
        <v>3691</v>
      </c>
      <c r="AA9688" t="s">
        <v>14613</v>
      </c>
      <c r="AB9688" t="s">
        <v>8503</v>
      </c>
      <c r="AG9688" t="s">
        <v>14614</v>
      </c>
      <c r="AH9688" s="24">
        <v>12052</v>
      </c>
      <c r="AI9688" t="s">
        <v>14615</v>
      </c>
      <c r="AJ9688" t="s">
        <v>14616</v>
      </c>
    </row>
    <row r="9689" spans="1:36" ht="17.25" hidden="1" customHeight="1" x14ac:dyDescent="0.2">
      <c r="A9689" s="4" t="s">
        <v>37088</v>
      </c>
      <c r="B9689" t="s">
        <v>37089</v>
      </c>
      <c r="C9689" t="s">
        <v>37090</v>
      </c>
      <c r="E9689" t="s">
        <v>40</v>
      </c>
      <c r="F9689" t="s">
        <v>86</v>
      </c>
      <c r="G9689" s="24">
        <v>48</v>
      </c>
      <c r="H9689" t="s">
        <v>42</v>
      </c>
      <c r="I9689" t="s">
        <v>43</v>
      </c>
      <c r="J9689" t="s">
        <v>44</v>
      </c>
      <c r="N9689" s="27">
        <v>2000</v>
      </c>
      <c r="R9689" s="7">
        <v>50.935470000000002</v>
      </c>
      <c r="S9689" s="7">
        <v>4.0451600000000001</v>
      </c>
      <c r="T9689" t="s">
        <v>46</v>
      </c>
      <c r="U9689" t="s">
        <v>37091</v>
      </c>
      <c r="X9689" t="s">
        <v>37092</v>
      </c>
      <c r="Y9689" t="s">
        <v>36708</v>
      </c>
      <c r="Z9689" t="s">
        <v>36742</v>
      </c>
      <c r="AG9689" t="s">
        <v>37093</v>
      </c>
      <c r="AH9689" s="8" t="s">
        <v>37094</v>
      </c>
      <c r="AI9689" t="s">
        <v>37095</v>
      </c>
      <c r="AJ9689" t="s">
        <v>37096</v>
      </c>
    </row>
    <row r="9690" spans="1:36" ht="17.25" hidden="1" customHeight="1" x14ac:dyDescent="0.2">
      <c r="A9690" s="4" t="s">
        <v>37097</v>
      </c>
      <c r="B9690" t="s">
        <v>37089</v>
      </c>
      <c r="C9690" t="s">
        <v>37098</v>
      </c>
      <c r="E9690" t="s">
        <v>40</v>
      </c>
      <c r="F9690" t="s">
        <v>86</v>
      </c>
      <c r="G9690" s="24">
        <v>451</v>
      </c>
      <c r="H9690" t="s">
        <v>42</v>
      </c>
      <c r="I9690" t="s">
        <v>43</v>
      </c>
      <c r="J9690" t="s">
        <v>45</v>
      </c>
      <c r="N9690" s="27">
        <v>2010</v>
      </c>
      <c r="R9690" s="7">
        <v>50.430399999999999</v>
      </c>
      <c r="S9690" s="7">
        <v>4.3955000000000002</v>
      </c>
      <c r="T9690" t="s">
        <v>46</v>
      </c>
      <c r="U9690" t="s">
        <v>37099</v>
      </c>
      <c r="X9690" t="s">
        <v>37100</v>
      </c>
      <c r="Y9690" t="s">
        <v>36708</v>
      </c>
      <c r="Z9690" t="s">
        <v>36742</v>
      </c>
      <c r="AA9690" t="s">
        <v>37101</v>
      </c>
      <c r="AB9690" t="s">
        <v>37102</v>
      </c>
      <c r="AG9690" t="s">
        <v>37103</v>
      </c>
      <c r="AH9690" s="8" t="s">
        <v>37104</v>
      </c>
      <c r="AI9690" t="s">
        <v>37105</v>
      </c>
      <c r="AJ9690" t="s">
        <v>37106</v>
      </c>
    </row>
    <row r="9691" spans="1:36" ht="17.25" hidden="1" customHeight="1" x14ac:dyDescent="0.2">
      <c r="A9691" s="4" t="s">
        <v>37097</v>
      </c>
      <c r="B9691" t="s">
        <v>37089</v>
      </c>
      <c r="C9691" t="s">
        <v>37098</v>
      </c>
      <c r="E9691" t="s">
        <v>56</v>
      </c>
      <c r="F9691" t="s">
        <v>86</v>
      </c>
      <c r="G9691" s="24">
        <v>320</v>
      </c>
      <c r="H9691" t="s">
        <v>486</v>
      </c>
      <c r="I9691" t="s">
        <v>65</v>
      </c>
      <c r="J9691" t="s">
        <v>45</v>
      </c>
      <c r="K9691" t="s">
        <v>45</v>
      </c>
      <c r="L9691" t="s">
        <v>45</v>
      </c>
      <c r="N9691" s="27"/>
      <c r="R9691" s="7">
        <v>50.430399999999999</v>
      </c>
      <c r="S9691" s="7">
        <v>4.3955000000000002</v>
      </c>
      <c r="T9691" t="s">
        <v>46</v>
      </c>
      <c r="U9691" t="s">
        <v>37099</v>
      </c>
      <c r="X9691" t="s">
        <v>37100</v>
      </c>
      <c r="Y9691" t="s">
        <v>36708</v>
      </c>
      <c r="Z9691" t="s">
        <v>36742</v>
      </c>
      <c r="AA9691" t="s">
        <v>37101</v>
      </c>
      <c r="AB9691" t="s">
        <v>37107</v>
      </c>
      <c r="AG9691" t="s">
        <v>37103</v>
      </c>
      <c r="AH9691" s="8">
        <v>1235380</v>
      </c>
      <c r="AI9691" t="s">
        <v>37105</v>
      </c>
      <c r="AJ9691" t="s">
        <v>37108</v>
      </c>
    </row>
    <row r="9692" spans="1:36" ht="17.25" hidden="1" customHeight="1" x14ac:dyDescent="0.2">
      <c r="A9692" s="4" t="s">
        <v>37109</v>
      </c>
      <c r="B9692" t="s">
        <v>37089</v>
      </c>
      <c r="C9692" t="s">
        <v>37110</v>
      </c>
      <c r="E9692" t="s">
        <v>16817</v>
      </c>
      <c r="F9692" t="s">
        <v>64</v>
      </c>
      <c r="G9692" s="24">
        <v>25</v>
      </c>
      <c r="H9692" t="s">
        <v>42</v>
      </c>
      <c r="I9692" t="s">
        <v>65</v>
      </c>
      <c r="J9692" t="s">
        <v>559</v>
      </c>
      <c r="N9692" s="27">
        <v>1978</v>
      </c>
      <c r="R9692" s="7">
        <v>50.617699999999999</v>
      </c>
      <c r="S9692" s="7">
        <v>5.5837000000000003</v>
      </c>
      <c r="T9692" t="s">
        <v>46</v>
      </c>
      <c r="U9692" t="s">
        <v>37111</v>
      </c>
      <c r="X9692" t="s">
        <v>37112</v>
      </c>
      <c r="Y9692" t="s">
        <v>36708</v>
      </c>
      <c r="Z9692" t="s">
        <v>36742</v>
      </c>
      <c r="AA9692" t="s">
        <v>37101</v>
      </c>
      <c r="AB9692" t="s">
        <v>36760</v>
      </c>
      <c r="AG9692" t="s">
        <v>37113</v>
      </c>
      <c r="AI9692" t="s">
        <v>37114</v>
      </c>
      <c r="AJ9692" t="s">
        <v>37115</v>
      </c>
    </row>
    <row r="9693" spans="1:36" ht="17.25" hidden="1" customHeight="1" x14ac:dyDescent="0.2">
      <c r="A9693" s="4" t="s">
        <v>37109</v>
      </c>
      <c r="B9693" t="s">
        <v>37089</v>
      </c>
      <c r="C9693" t="s">
        <v>37110</v>
      </c>
      <c r="E9693" t="s">
        <v>19196</v>
      </c>
      <c r="F9693" t="s">
        <v>86</v>
      </c>
      <c r="G9693" s="24">
        <v>25</v>
      </c>
      <c r="H9693" t="s">
        <v>42</v>
      </c>
      <c r="I9693" t="s">
        <v>65</v>
      </c>
      <c r="J9693" t="s">
        <v>559</v>
      </c>
      <c r="N9693" s="27">
        <v>1978</v>
      </c>
      <c r="R9693" s="7">
        <v>50.617699999999999</v>
      </c>
      <c r="S9693" s="7">
        <v>5.5837000000000003</v>
      </c>
      <c r="T9693" t="s">
        <v>46</v>
      </c>
      <c r="U9693" t="s">
        <v>37111</v>
      </c>
      <c r="X9693" t="s">
        <v>37112</v>
      </c>
      <c r="Y9693" t="s">
        <v>36708</v>
      </c>
      <c r="Z9693" t="s">
        <v>36742</v>
      </c>
      <c r="AA9693" t="s">
        <v>37101</v>
      </c>
      <c r="AB9693" t="s">
        <v>36760</v>
      </c>
      <c r="AG9693" t="s">
        <v>37113</v>
      </c>
      <c r="AI9693" t="s">
        <v>37114</v>
      </c>
      <c r="AJ9693" t="s">
        <v>37116</v>
      </c>
    </row>
    <row r="9694" spans="1:36" ht="17.25" hidden="1" customHeight="1" x14ac:dyDescent="0.2">
      <c r="A9694" s="4" t="s">
        <v>37109</v>
      </c>
      <c r="B9694" t="s">
        <v>37089</v>
      </c>
      <c r="C9694" t="s">
        <v>37110</v>
      </c>
      <c r="E9694" t="s">
        <v>37117</v>
      </c>
      <c r="F9694" t="s">
        <v>86</v>
      </c>
      <c r="G9694" s="24">
        <v>64</v>
      </c>
      <c r="H9694" t="s">
        <v>42</v>
      </c>
      <c r="I9694" t="s">
        <v>65</v>
      </c>
      <c r="J9694" t="s">
        <v>559</v>
      </c>
      <c r="N9694" s="27">
        <v>2008</v>
      </c>
      <c r="R9694" s="7">
        <v>50.617699999999999</v>
      </c>
      <c r="S9694" s="7">
        <v>5.5837000000000003</v>
      </c>
      <c r="T9694" t="s">
        <v>46</v>
      </c>
      <c r="U9694" t="s">
        <v>37111</v>
      </c>
      <c r="X9694" t="s">
        <v>37112</v>
      </c>
      <c r="Y9694" t="s">
        <v>36708</v>
      </c>
      <c r="Z9694" t="s">
        <v>36742</v>
      </c>
      <c r="AA9694" t="s">
        <v>37101</v>
      </c>
      <c r="AB9694" t="s">
        <v>37118</v>
      </c>
      <c r="AG9694" t="s">
        <v>37113</v>
      </c>
      <c r="AH9694" s="8">
        <v>1211659</v>
      </c>
      <c r="AI9694" t="s">
        <v>37114</v>
      </c>
      <c r="AJ9694" t="s">
        <v>37119</v>
      </c>
    </row>
    <row r="9695" spans="1:36" ht="17.25" hidden="1" customHeight="1" x14ac:dyDescent="0.2">
      <c r="A9695" s="4" t="s">
        <v>37109</v>
      </c>
      <c r="B9695" t="s">
        <v>37089</v>
      </c>
      <c r="C9695" t="s">
        <v>37110</v>
      </c>
      <c r="E9695" t="s">
        <v>37120</v>
      </c>
      <c r="F9695" t="s">
        <v>86</v>
      </c>
      <c r="G9695" s="24">
        <v>64</v>
      </c>
      <c r="H9695" t="s">
        <v>42</v>
      </c>
      <c r="I9695" t="s">
        <v>65</v>
      </c>
      <c r="J9695" t="s">
        <v>559</v>
      </c>
      <c r="N9695" s="27">
        <v>2008</v>
      </c>
      <c r="R9695" s="7">
        <v>50.617699999999999</v>
      </c>
      <c r="S9695" s="7">
        <v>5.5837000000000003</v>
      </c>
      <c r="T9695" t="s">
        <v>46</v>
      </c>
      <c r="U9695" t="s">
        <v>37111</v>
      </c>
      <c r="X9695" t="s">
        <v>37112</v>
      </c>
      <c r="Y9695" t="s">
        <v>36708</v>
      </c>
      <c r="Z9695" t="s">
        <v>36742</v>
      </c>
      <c r="AA9695" t="s">
        <v>37101</v>
      </c>
      <c r="AB9695" t="s">
        <v>37121</v>
      </c>
      <c r="AG9695" t="s">
        <v>37113</v>
      </c>
      <c r="AH9695" s="8">
        <v>1211660</v>
      </c>
      <c r="AI9695" t="s">
        <v>37114</v>
      </c>
      <c r="AJ9695" t="s">
        <v>37122</v>
      </c>
    </row>
    <row r="9696" spans="1:36" ht="17.25" hidden="1" customHeight="1" x14ac:dyDescent="0.2">
      <c r="A9696" s="4" t="s">
        <v>37123</v>
      </c>
      <c r="B9696" t="s">
        <v>37089</v>
      </c>
      <c r="C9696" t="s">
        <v>37124</v>
      </c>
      <c r="E9696" t="s">
        <v>40</v>
      </c>
      <c r="F9696" t="s">
        <v>86</v>
      </c>
      <c r="G9696" s="24">
        <v>850</v>
      </c>
      <c r="H9696" t="s">
        <v>677</v>
      </c>
      <c r="I9696" t="s">
        <v>43</v>
      </c>
      <c r="J9696" t="s">
        <v>45</v>
      </c>
      <c r="N9696" s="27"/>
      <c r="R9696" s="7">
        <v>51.365437</v>
      </c>
      <c r="S9696" s="7">
        <v>4.2706749999999998</v>
      </c>
      <c r="T9696" t="s">
        <v>504</v>
      </c>
      <c r="U9696" t="s">
        <v>37125</v>
      </c>
      <c r="X9696" t="s">
        <v>37125</v>
      </c>
      <c r="Y9696" t="s">
        <v>36708</v>
      </c>
      <c r="Z9696" t="s">
        <v>36742</v>
      </c>
      <c r="AA9696" t="s">
        <v>36760</v>
      </c>
      <c r="AB9696" t="s">
        <v>36760</v>
      </c>
      <c r="AI9696" t="s">
        <v>37126</v>
      </c>
      <c r="AJ9696" t="s">
        <v>37127</v>
      </c>
    </row>
    <row r="9697" spans="1:36" ht="17.25" hidden="1" customHeight="1" x14ac:dyDescent="0.2">
      <c r="A9697" s="4" t="s">
        <v>37128</v>
      </c>
      <c r="B9697" t="s">
        <v>37089</v>
      </c>
      <c r="C9697" t="s">
        <v>37129</v>
      </c>
      <c r="E9697" t="s">
        <v>528</v>
      </c>
      <c r="F9697" t="s">
        <v>570</v>
      </c>
      <c r="G9697" s="24">
        <v>33</v>
      </c>
      <c r="H9697" t="s">
        <v>42</v>
      </c>
      <c r="I9697" t="s">
        <v>1323</v>
      </c>
      <c r="N9697" s="27"/>
      <c r="R9697" s="7">
        <v>51.326129999999999</v>
      </c>
      <c r="S9697" s="7">
        <v>4.8529999999999998</v>
      </c>
      <c r="T9697" t="s">
        <v>46</v>
      </c>
      <c r="Y9697" t="s">
        <v>36708</v>
      </c>
      <c r="Z9697" t="s">
        <v>36742</v>
      </c>
      <c r="AA9697" t="s">
        <v>36760</v>
      </c>
      <c r="AB9697" t="s">
        <v>36760</v>
      </c>
      <c r="AI9697" t="s">
        <v>37130</v>
      </c>
      <c r="AJ9697" t="s">
        <v>37131</v>
      </c>
    </row>
    <row r="9698" spans="1:36" ht="17.25" hidden="1" customHeight="1" x14ac:dyDescent="0.2">
      <c r="A9698" s="4" t="s">
        <v>37132</v>
      </c>
      <c r="B9698" t="s">
        <v>37089</v>
      </c>
      <c r="C9698" t="s">
        <v>37133</v>
      </c>
      <c r="E9698" t="s">
        <v>40</v>
      </c>
      <c r="F9698" t="s">
        <v>86</v>
      </c>
      <c r="G9698" s="26">
        <v>23.8</v>
      </c>
      <c r="H9698" t="s">
        <v>42</v>
      </c>
      <c r="I9698" t="s">
        <v>65</v>
      </c>
      <c r="J9698" t="s">
        <v>44</v>
      </c>
      <c r="K9698" t="s">
        <v>36825</v>
      </c>
      <c r="N9698" s="27">
        <v>1993</v>
      </c>
      <c r="R9698" s="7">
        <v>51.290909999999997</v>
      </c>
      <c r="S9698" s="7">
        <v>4.2702499999999999</v>
      </c>
      <c r="T9698" t="s">
        <v>46</v>
      </c>
      <c r="U9698" t="s">
        <v>37134</v>
      </c>
      <c r="X9698" t="s">
        <v>37092</v>
      </c>
      <c r="Y9698" t="s">
        <v>36708</v>
      </c>
      <c r="Z9698" t="s">
        <v>36742</v>
      </c>
      <c r="AD9698" t="s">
        <v>880</v>
      </c>
      <c r="AE9698" t="s">
        <v>36773</v>
      </c>
      <c r="AG9698" t="s">
        <v>37135</v>
      </c>
      <c r="AH9698" s="8">
        <v>1105478</v>
      </c>
      <c r="AI9698" t="s">
        <v>37136</v>
      </c>
      <c r="AJ9698" t="s">
        <v>37137</v>
      </c>
    </row>
    <row r="9699" spans="1:36" ht="17.25" hidden="1" customHeight="1" x14ac:dyDescent="0.2">
      <c r="A9699" s="4" t="s">
        <v>37138</v>
      </c>
      <c r="B9699" t="s">
        <v>37089</v>
      </c>
      <c r="C9699" t="s">
        <v>37139</v>
      </c>
      <c r="E9699" t="s">
        <v>565</v>
      </c>
      <c r="F9699" t="s">
        <v>1930</v>
      </c>
      <c r="G9699" s="24">
        <v>40</v>
      </c>
      <c r="H9699" t="s">
        <v>857</v>
      </c>
      <c r="I9699" t="s">
        <v>43</v>
      </c>
      <c r="J9699" t="s">
        <v>44</v>
      </c>
      <c r="N9699" s="27" t="s">
        <v>37140</v>
      </c>
      <c r="R9699" s="7">
        <v>50.6813</v>
      </c>
      <c r="S9699" s="7">
        <v>4.2187999999999999</v>
      </c>
      <c r="T9699" t="s">
        <v>46</v>
      </c>
      <c r="Y9699" t="s">
        <v>36708</v>
      </c>
      <c r="Z9699" t="s">
        <v>36742</v>
      </c>
      <c r="AD9699" t="s">
        <v>880</v>
      </c>
      <c r="AE9699" t="s">
        <v>36905</v>
      </c>
      <c r="AG9699" t="s">
        <v>37141</v>
      </c>
      <c r="AH9699" s="27">
        <v>1110269</v>
      </c>
      <c r="AI9699" t="s">
        <v>37142</v>
      </c>
      <c r="AJ9699" t="s">
        <v>37143</v>
      </c>
    </row>
    <row r="9700" spans="1:36" ht="17.25" hidden="1" customHeight="1" x14ac:dyDescent="0.2">
      <c r="A9700" s="4" t="s">
        <v>37144</v>
      </c>
      <c r="B9700" t="s">
        <v>37089</v>
      </c>
      <c r="C9700" t="s">
        <v>37145</v>
      </c>
      <c r="E9700" t="s">
        <v>40</v>
      </c>
      <c r="F9700" t="s">
        <v>86</v>
      </c>
      <c r="G9700" s="24">
        <v>43</v>
      </c>
      <c r="H9700" t="s">
        <v>42</v>
      </c>
      <c r="I9700" t="s">
        <v>65</v>
      </c>
      <c r="J9700" t="s">
        <v>44</v>
      </c>
      <c r="N9700" s="27"/>
      <c r="R9700" s="7">
        <v>51.297024</v>
      </c>
      <c r="S9700" s="7">
        <v>4.3190650000000002</v>
      </c>
      <c r="T9700" t="s">
        <v>504</v>
      </c>
      <c r="U9700" t="s">
        <v>37125</v>
      </c>
      <c r="X9700" t="s">
        <v>37125</v>
      </c>
      <c r="Y9700" t="s">
        <v>36708</v>
      </c>
      <c r="Z9700" t="s">
        <v>36742</v>
      </c>
      <c r="AC9700" t="s">
        <v>37146</v>
      </c>
      <c r="AG9700" t="s">
        <v>37147</v>
      </c>
      <c r="AH9700" s="27">
        <v>1163883</v>
      </c>
      <c r="AI9700" t="s">
        <v>37148</v>
      </c>
      <c r="AJ9700" t="s">
        <v>37149</v>
      </c>
    </row>
    <row r="9701" spans="1:36" ht="17.25" hidden="1" customHeight="1" x14ac:dyDescent="0.2">
      <c r="A9701" s="4" t="s">
        <v>37150</v>
      </c>
      <c r="B9701" t="s">
        <v>37089</v>
      </c>
      <c r="C9701" t="s">
        <v>37151</v>
      </c>
      <c r="E9701" t="s">
        <v>40</v>
      </c>
      <c r="F9701" t="s">
        <v>86</v>
      </c>
      <c r="G9701" s="24">
        <v>920</v>
      </c>
      <c r="H9701" t="s">
        <v>677</v>
      </c>
      <c r="I9701" t="s">
        <v>43</v>
      </c>
      <c r="J9701" t="s">
        <v>45</v>
      </c>
      <c r="K9701" t="s">
        <v>45</v>
      </c>
      <c r="L9701" t="s">
        <v>45</v>
      </c>
      <c r="N9701" s="27"/>
      <c r="R9701" s="7">
        <v>51.052854000000004</v>
      </c>
      <c r="S9701" s="7">
        <v>5.741282</v>
      </c>
      <c r="T9701" t="s">
        <v>504</v>
      </c>
      <c r="U9701" t="s">
        <v>37152</v>
      </c>
      <c r="X9701" t="s">
        <v>37153</v>
      </c>
      <c r="Y9701" t="s">
        <v>36708</v>
      </c>
      <c r="Z9701" t="s">
        <v>36742</v>
      </c>
      <c r="AA9701" t="s">
        <v>37154</v>
      </c>
      <c r="AG9701" t="s">
        <v>37155</v>
      </c>
      <c r="AH9701" s="8" t="s">
        <v>37156</v>
      </c>
      <c r="AI9701" t="s">
        <v>37157</v>
      </c>
      <c r="AJ9701" t="s">
        <v>37158</v>
      </c>
    </row>
    <row r="9702" spans="1:36" ht="17.25" hidden="1" customHeight="1" x14ac:dyDescent="0.2">
      <c r="A9702" s="4" t="s">
        <v>37159</v>
      </c>
      <c r="B9702" t="s">
        <v>37089</v>
      </c>
      <c r="C9702" t="s">
        <v>37160</v>
      </c>
      <c r="E9702" t="s">
        <v>40</v>
      </c>
      <c r="F9702" t="s">
        <v>86</v>
      </c>
      <c r="G9702" s="24">
        <v>460</v>
      </c>
      <c r="H9702" t="s">
        <v>42</v>
      </c>
      <c r="I9702" t="s">
        <v>43</v>
      </c>
      <c r="J9702" t="s">
        <v>45</v>
      </c>
      <c r="N9702" s="27">
        <v>1993</v>
      </c>
      <c r="R9702" s="7">
        <v>50.802300000000002</v>
      </c>
      <c r="S9702" s="7">
        <v>4.2990000000000004</v>
      </c>
      <c r="T9702" t="s">
        <v>46</v>
      </c>
      <c r="U9702" t="s">
        <v>37161</v>
      </c>
      <c r="X9702" t="s">
        <v>37162</v>
      </c>
      <c r="Y9702" t="s">
        <v>36708</v>
      </c>
      <c r="Z9702" t="s">
        <v>36742</v>
      </c>
      <c r="AG9702" t="s">
        <v>37163</v>
      </c>
      <c r="AH9702" s="8" t="s">
        <v>37164</v>
      </c>
      <c r="AI9702" t="s">
        <v>37165</v>
      </c>
      <c r="AJ9702" t="s">
        <v>37166</v>
      </c>
    </row>
    <row r="9703" spans="1:36" ht="17.25" hidden="1" customHeight="1" x14ac:dyDescent="0.2">
      <c r="A9703" s="4" t="s">
        <v>37159</v>
      </c>
      <c r="B9703" t="s">
        <v>37089</v>
      </c>
      <c r="C9703" t="s">
        <v>37160</v>
      </c>
      <c r="E9703" t="s">
        <v>240</v>
      </c>
      <c r="F9703" t="s">
        <v>570</v>
      </c>
      <c r="G9703" s="24">
        <v>112</v>
      </c>
      <c r="H9703" t="s">
        <v>857</v>
      </c>
      <c r="I9703" t="s">
        <v>240</v>
      </c>
      <c r="N9703" s="27">
        <v>1999</v>
      </c>
      <c r="R9703" s="7">
        <v>50.802300000000002</v>
      </c>
      <c r="S9703" s="7">
        <v>4.2990000000000004</v>
      </c>
      <c r="T9703" t="s">
        <v>46</v>
      </c>
      <c r="U9703" t="s">
        <v>37161</v>
      </c>
      <c r="X9703" t="s">
        <v>37162</v>
      </c>
      <c r="Y9703" t="s">
        <v>36708</v>
      </c>
      <c r="Z9703" t="s">
        <v>36742</v>
      </c>
      <c r="AG9703" t="s">
        <v>37163</v>
      </c>
      <c r="AH9703" s="8" t="s">
        <v>37167</v>
      </c>
      <c r="AI9703" t="s">
        <v>37165</v>
      </c>
      <c r="AJ9703" t="s">
        <v>37168</v>
      </c>
    </row>
    <row r="9704" spans="1:36" ht="17.25" hidden="1" customHeight="1" x14ac:dyDescent="0.2">
      <c r="A9704" s="4" t="s">
        <v>37169</v>
      </c>
      <c r="B9704" t="s">
        <v>37089</v>
      </c>
      <c r="C9704" t="s">
        <v>37170</v>
      </c>
      <c r="E9704" t="s">
        <v>9</v>
      </c>
      <c r="F9704" t="s">
        <v>86</v>
      </c>
      <c r="G9704" s="24">
        <v>43</v>
      </c>
      <c r="H9704" t="s">
        <v>42</v>
      </c>
      <c r="I9704" t="s">
        <v>65</v>
      </c>
      <c r="J9704" t="s">
        <v>44</v>
      </c>
      <c r="N9704" s="27">
        <v>1999</v>
      </c>
      <c r="R9704" s="7">
        <v>51.112400000000001</v>
      </c>
      <c r="S9704" s="7">
        <v>5.0087000000000002</v>
      </c>
      <c r="T9704" t="s">
        <v>46</v>
      </c>
      <c r="Y9704" t="s">
        <v>36708</v>
      </c>
      <c r="Z9704" t="s">
        <v>36742</v>
      </c>
      <c r="AC9704" t="s">
        <v>37171</v>
      </c>
      <c r="AD9704" t="s">
        <v>880</v>
      </c>
      <c r="AE9704" t="s">
        <v>36773</v>
      </c>
      <c r="AG9704" t="s">
        <v>37172</v>
      </c>
      <c r="AH9704" s="8">
        <v>1161537</v>
      </c>
      <c r="AI9704" t="s">
        <v>37173</v>
      </c>
      <c r="AJ9704" t="s">
        <v>37174</v>
      </c>
    </row>
    <row r="9705" spans="1:36" ht="17.25" hidden="1" customHeight="1" x14ac:dyDescent="0.2">
      <c r="A9705" s="4" t="s">
        <v>37175</v>
      </c>
      <c r="B9705" t="s">
        <v>37089</v>
      </c>
      <c r="C9705" t="s">
        <v>37176</v>
      </c>
      <c r="E9705" t="s">
        <v>40</v>
      </c>
      <c r="F9705" t="s">
        <v>86</v>
      </c>
      <c r="G9705" s="24">
        <v>43</v>
      </c>
      <c r="H9705" t="s">
        <v>42</v>
      </c>
      <c r="I9705" t="s">
        <v>43</v>
      </c>
      <c r="J9705" t="s">
        <v>44</v>
      </c>
      <c r="N9705" s="27">
        <v>1993</v>
      </c>
      <c r="R9705" s="7">
        <v>51.059600000000003</v>
      </c>
      <c r="S9705" s="7">
        <v>3.7364000000000002</v>
      </c>
      <c r="T9705" t="s">
        <v>46</v>
      </c>
      <c r="U9705" t="s">
        <v>37177</v>
      </c>
      <c r="X9705" t="s">
        <v>37092</v>
      </c>
      <c r="Y9705" t="s">
        <v>36708</v>
      </c>
      <c r="Z9705" t="s">
        <v>36742</v>
      </c>
      <c r="AG9705" t="s">
        <v>37178</v>
      </c>
      <c r="AH9705" s="8" t="s">
        <v>37179</v>
      </c>
      <c r="AI9705" t="s">
        <v>37180</v>
      </c>
      <c r="AJ9705" t="s">
        <v>37181</v>
      </c>
    </row>
    <row r="9706" spans="1:36" ht="17.25" hidden="1" customHeight="1" x14ac:dyDescent="0.2">
      <c r="A9706" s="4" t="s">
        <v>37175</v>
      </c>
      <c r="B9706" t="s">
        <v>37089</v>
      </c>
      <c r="C9706" t="s">
        <v>37176</v>
      </c>
      <c r="E9706" t="s">
        <v>16817</v>
      </c>
      <c r="F9706" t="s">
        <v>86</v>
      </c>
      <c r="G9706" s="24">
        <v>58</v>
      </c>
      <c r="H9706" t="s">
        <v>42</v>
      </c>
      <c r="I9706" t="s">
        <v>65</v>
      </c>
      <c r="J9706" t="s">
        <v>44</v>
      </c>
      <c r="N9706" s="27">
        <v>2006</v>
      </c>
      <c r="R9706" s="7">
        <v>51.059600000000003</v>
      </c>
      <c r="S9706" s="7">
        <v>3.7364000000000002</v>
      </c>
      <c r="T9706" t="s">
        <v>46</v>
      </c>
      <c r="U9706" t="s">
        <v>37177</v>
      </c>
      <c r="X9706" t="s">
        <v>37092</v>
      </c>
      <c r="Y9706" t="s">
        <v>36708</v>
      </c>
      <c r="Z9706" t="s">
        <v>36742</v>
      </c>
      <c r="AG9706" t="s">
        <v>37178</v>
      </c>
      <c r="AH9706" s="8">
        <v>1202595</v>
      </c>
      <c r="AI9706" t="s">
        <v>37180</v>
      </c>
      <c r="AJ9706" t="s">
        <v>37182</v>
      </c>
    </row>
    <row r="9707" spans="1:36" ht="17.25" hidden="1" customHeight="1" x14ac:dyDescent="0.2">
      <c r="A9707" s="4" t="s">
        <v>37175</v>
      </c>
      <c r="B9707" t="s">
        <v>37089</v>
      </c>
      <c r="C9707" t="s">
        <v>37176</v>
      </c>
      <c r="E9707" t="s">
        <v>19196</v>
      </c>
      <c r="F9707" t="s">
        <v>86</v>
      </c>
      <c r="G9707" s="24">
        <v>58</v>
      </c>
      <c r="H9707" t="s">
        <v>42</v>
      </c>
      <c r="I9707" t="s">
        <v>65</v>
      </c>
      <c r="J9707" t="s">
        <v>44</v>
      </c>
      <c r="N9707" s="27">
        <v>2006</v>
      </c>
      <c r="R9707" s="7">
        <v>51.059600000000003</v>
      </c>
      <c r="S9707" s="7">
        <v>3.7364000000000002</v>
      </c>
      <c r="T9707" t="s">
        <v>46</v>
      </c>
      <c r="U9707" t="s">
        <v>37177</v>
      </c>
      <c r="X9707" t="s">
        <v>37092</v>
      </c>
      <c r="Y9707" t="s">
        <v>36708</v>
      </c>
      <c r="Z9707" t="s">
        <v>36742</v>
      </c>
      <c r="AG9707" t="s">
        <v>37178</v>
      </c>
      <c r="AH9707" s="8">
        <v>1202596</v>
      </c>
      <c r="AI9707" t="s">
        <v>37180</v>
      </c>
      <c r="AJ9707" t="s">
        <v>37183</v>
      </c>
    </row>
    <row r="9708" spans="1:36" ht="17.25" hidden="1" customHeight="1" x14ac:dyDescent="0.2">
      <c r="A9708" s="4" t="s">
        <v>37184</v>
      </c>
      <c r="B9708" t="s">
        <v>37089</v>
      </c>
      <c r="C9708" t="s">
        <v>37185</v>
      </c>
      <c r="E9708" t="s">
        <v>40</v>
      </c>
      <c r="F9708" t="s">
        <v>86</v>
      </c>
      <c r="G9708" s="24">
        <v>465</v>
      </c>
      <c r="H9708" t="s">
        <v>42</v>
      </c>
      <c r="I9708" t="s">
        <v>43</v>
      </c>
      <c r="J9708" t="s">
        <v>559</v>
      </c>
      <c r="N9708" s="27">
        <v>1998</v>
      </c>
      <c r="R9708" s="7">
        <v>51.262900000000002</v>
      </c>
      <c r="S9708" s="7">
        <v>3.2111999999999998</v>
      </c>
      <c r="T9708" t="s">
        <v>46</v>
      </c>
      <c r="U9708" t="s">
        <v>37186</v>
      </c>
      <c r="X9708" t="s">
        <v>37187</v>
      </c>
      <c r="Y9708" t="s">
        <v>36708</v>
      </c>
      <c r="Z9708" t="s">
        <v>36742</v>
      </c>
      <c r="AG9708" t="s">
        <v>37188</v>
      </c>
      <c r="AH9708" s="8" t="s">
        <v>37189</v>
      </c>
      <c r="AI9708" t="s">
        <v>37190</v>
      </c>
      <c r="AJ9708" t="s">
        <v>37191</v>
      </c>
    </row>
    <row r="9709" spans="1:36" ht="17.25" hidden="1" customHeight="1" x14ac:dyDescent="0.2">
      <c r="A9709" s="4" t="s">
        <v>37192</v>
      </c>
      <c r="B9709" t="s">
        <v>37089</v>
      </c>
      <c r="C9709" t="s">
        <v>37193</v>
      </c>
      <c r="E9709" t="s">
        <v>40</v>
      </c>
      <c r="F9709" t="s">
        <v>86</v>
      </c>
      <c r="G9709" s="24">
        <v>138</v>
      </c>
      <c r="H9709" t="s">
        <v>42</v>
      </c>
      <c r="I9709" t="s">
        <v>43</v>
      </c>
      <c r="J9709" t="s">
        <v>44</v>
      </c>
      <c r="N9709" s="27">
        <v>2008</v>
      </c>
      <c r="R9709" s="7">
        <v>51.241250000000001</v>
      </c>
      <c r="S9709" s="7">
        <v>4.3256699999999997</v>
      </c>
      <c r="T9709" t="s">
        <v>46</v>
      </c>
      <c r="U9709" t="s">
        <v>37194</v>
      </c>
      <c r="X9709" t="s">
        <v>37125</v>
      </c>
      <c r="Y9709" t="s">
        <v>36708</v>
      </c>
      <c r="Z9709" t="s">
        <v>36742</v>
      </c>
      <c r="AB9709" t="s">
        <v>37195</v>
      </c>
      <c r="AD9709" t="s">
        <v>880</v>
      </c>
      <c r="AE9709" t="s">
        <v>36773</v>
      </c>
      <c r="AG9709" t="s">
        <v>37196</v>
      </c>
      <c r="AH9709" s="8" t="s">
        <v>37197</v>
      </c>
      <c r="AI9709" t="s">
        <v>37198</v>
      </c>
      <c r="AJ9709" t="s">
        <v>37199</v>
      </c>
    </row>
    <row r="9710" spans="1:36" ht="17.25" hidden="1" customHeight="1" x14ac:dyDescent="0.2">
      <c r="A9710" s="4" t="s">
        <v>37200</v>
      </c>
      <c r="B9710" t="s">
        <v>37089</v>
      </c>
      <c r="C9710" t="s">
        <v>37201</v>
      </c>
      <c r="E9710" t="s">
        <v>40</v>
      </c>
      <c r="F9710" t="s">
        <v>86</v>
      </c>
      <c r="G9710" s="24">
        <v>20</v>
      </c>
      <c r="H9710" t="s">
        <v>42</v>
      </c>
      <c r="I9710" t="s">
        <v>65</v>
      </c>
      <c r="J9710" t="s">
        <v>44</v>
      </c>
      <c r="K9710" t="s">
        <v>24824</v>
      </c>
      <c r="N9710" s="27">
        <v>1995</v>
      </c>
      <c r="R9710" s="7">
        <v>50.923777999999999</v>
      </c>
      <c r="S9710" s="7">
        <v>3.2129789999999998</v>
      </c>
      <c r="T9710" t="s">
        <v>46</v>
      </c>
      <c r="U9710" t="s">
        <v>37202</v>
      </c>
      <c r="X9710" t="s">
        <v>37187</v>
      </c>
      <c r="Y9710" t="s">
        <v>36708</v>
      </c>
      <c r="Z9710" t="s">
        <v>36742</v>
      </c>
      <c r="AA9710" t="s">
        <v>37203</v>
      </c>
      <c r="AD9710" t="s">
        <v>880</v>
      </c>
      <c r="AE9710" t="s">
        <v>37204</v>
      </c>
      <c r="AG9710" t="s">
        <v>37205</v>
      </c>
      <c r="AH9710" s="8">
        <v>1121987</v>
      </c>
      <c r="AI9710" t="s">
        <v>37206</v>
      </c>
      <c r="AJ9710" t="s">
        <v>37207</v>
      </c>
    </row>
    <row r="9711" spans="1:36" ht="17.25" hidden="1" customHeight="1" x14ac:dyDescent="0.2">
      <c r="A9711" s="4" t="s">
        <v>37208</v>
      </c>
      <c r="B9711" t="s">
        <v>37089</v>
      </c>
      <c r="C9711" t="s">
        <v>37209</v>
      </c>
      <c r="E9711" t="s">
        <v>40</v>
      </c>
      <c r="F9711" t="s">
        <v>86</v>
      </c>
      <c r="G9711" s="24">
        <v>106</v>
      </c>
      <c r="H9711" t="s">
        <v>42</v>
      </c>
      <c r="I9711" t="s">
        <v>43</v>
      </c>
      <c r="J9711" t="s">
        <v>44</v>
      </c>
      <c r="N9711" s="27">
        <v>2000</v>
      </c>
      <c r="R9711" s="7">
        <v>50.447719999999997</v>
      </c>
      <c r="S9711" s="7">
        <v>4.6612200000000001</v>
      </c>
      <c r="T9711" t="s">
        <v>46</v>
      </c>
      <c r="U9711" t="s">
        <v>37210</v>
      </c>
      <c r="X9711" t="s">
        <v>37211</v>
      </c>
      <c r="Y9711" t="s">
        <v>36708</v>
      </c>
      <c r="Z9711" t="s">
        <v>36742</v>
      </c>
      <c r="AA9711" t="s">
        <v>37212</v>
      </c>
      <c r="AC9711" t="s">
        <v>37213</v>
      </c>
      <c r="AD9711" t="s">
        <v>5000</v>
      </c>
      <c r="AE9711" t="s">
        <v>36773</v>
      </c>
      <c r="AF9711" t="s">
        <v>880</v>
      </c>
      <c r="AG9711" t="s">
        <v>37214</v>
      </c>
      <c r="AH9711" s="8" t="s">
        <v>37215</v>
      </c>
      <c r="AI9711" t="s">
        <v>37216</v>
      </c>
      <c r="AJ9711" t="s">
        <v>37217</v>
      </c>
    </row>
    <row r="9712" spans="1:36" ht="17.25" hidden="1" customHeight="1" x14ac:dyDescent="0.2">
      <c r="A9712" s="4" t="s">
        <v>37225</v>
      </c>
      <c r="B9712" t="s">
        <v>37089</v>
      </c>
      <c r="C9712" t="s">
        <v>37226</v>
      </c>
      <c r="E9712" t="s">
        <v>40</v>
      </c>
      <c r="F9712" t="s">
        <v>86</v>
      </c>
      <c r="G9712" s="24">
        <v>42</v>
      </c>
      <c r="H9712" t="s">
        <v>42</v>
      </c>
      <c r="I9712" t="s">
        <v>43</v>
      </c>
      <c r="J9712" t="s">
        <v>44</v>
      </c>
      <c r="N9712" s="27">
        <v>1999</v>
      </c>
      <c r="R9712" s="7">
        <v>51.309530000000002</v>
      </c>
      <c r="S9712" s="7">
        <v>4.3040200000000004</v>
      </c>
      <c r="T9712" t="s">
        <v>46</v>
      </c>
      <c r="U9712" t="s">
        <v>37125</v>
      </c>
      <c r="X9712" t="s">
        <v>37125</v>
      </c>
      <c r="Y9712" t="s">
        <v>36708</v>
      </c>
      <c r="Z9712" t="s">
        <v>36742</v>
      </c>
      <c r="AA9712" t="s">
        <v>37227</v>
      </c>
      <c r="AC9712" t="s">
        <v>37228</v>
      </c>
      <c r="AG9712" t="s">
        <v>37229</v>
      </c>
      <c r="AH9712" s="8" t="s">
        <v>37230</v>
      </c>
      <c r="AI9712" t="s">
        <v>37231</v>
      </c>
      <c r="AJ9712" t="s">
        <v>37232</v>
      </c>
    </row>
    <row r="9713" spans="1:36" ht="17.25" hidden="1" customHeight="1" x14ac:dyDescent="0.2">
      <c r="A9713" s="4" t="s">
        <v>37225</v>
      </c>
      <c r="B9713" t="s">
        <v>37089</v>
      </c>
      <c r="C9713" t="s">
        <v>37226</v>
      </c>
      <c r="E9713" t="s">
        <v>56</v>
      </c>
      <c r="F9713" t="s">
        <v>86</v>
      </c>
      <c r="G9713" s="24">
        <v>43</v>
      </c>
      <c r="H9713" t="s">
        <v>42</v>
      </c>
      <c r="I9713" t="s">
        <v>43</v>
      </c>
      <c r="J9713" t="s">
        <v>44</v>
      </c>
      <c r="K9713" t="s">
        <v>45</v>
      </c>
      <c r="L9713" t="s">
        <v>45</v>
      </c>
      <c r="N9713" s="27">
        <v>2011</v>
      </c>
      <c r="R9713" s="7">
        <v>51.309530000000002</v>
      </c>
      <c r="S9713" s="7">
        <v>4.3040200000000004</v>
      </c>
      <c r="T9713" t="s">
        <v>46</v>
      </c>
      <c r="U9713" t="s">
        <v>37125</v>
      </c>
      <c r="X9713" t="s">
        <v>37125</v>
      </c>
      <c r="Y9713" t="s">
        <v>36708</v>
      </c>
      <c r="Z9713" t="s">
        <v>36742</v>
      </c>
      <c r="AA9713" t="s">
        <v>37227</v>
      </c>
      <c r="AC9713" t="s">
        <v>37228</v>
      </c>
      <c r="AG9713" t="s">
        <v>37229</v>
      </c>
      <c r="AH9713" s="8" t="s">
        <v>37230</v>
      </c>
      <c r="AI9713" t="s">
        <v>37231</v>
      </c>
      <c r="AJ9713" t="s">
        <v>37233</v>
      </c>
    </row>
    <row r="9714" spans="1:36" ht="17.25" hidden="1" customHeight="1" x14ac:dyDescent="0.2">
      <c r="A9714" s="4" t="s">
        <v>37234</v>
      </c>
      <c r="B9714" t="s">
        <v>37089</v>
      </c>
      <c r="C9714" t="s">
        <v>37235</v>
      </c>
      <c r="E9714" t="s">
        <v>40</v>
      </c>
      <c r="F9714" t="s">
        <v>86</v>
      </c>
      <c r="G9714" s="24">
        <v>870</v>
      </c>
      <c r="H9714" t="s">
        <v>486</v>
      </c>
      <c r="I9714" t="s">
        <v>43</v>
      </c>
      <c r="J9714" t="s">
        <v>45</v>
      </c>
      <c r="K9714" t="s">
        <v>24824</v>
      </c>
      <c r="L9714" t="s">
        <v>45</v>
      </c>
      <c r="N9714" s="27"/>
      <c r="R9714" s="7">
        <v>50.509808999999997</v>
      </c>
      <c r="S9714" s="7">
        <v>4.2537310000000002</v>
      </c>
      <c r="T9714" t="s">
        <v>504</v>
      </c>
      <c r="U9714" t="s">
        <v>37236</v>
      </c>
      <c r="X9714" t="s">
        <v>37100</v>
      </c>
      <c r="Y9714" t="s">
        <v>36708</v>
      </c>
      <c r="Z9714" t="s">
        <v>36742</v>
      </c>
      <c r="AC9714" t="s">
        <v>37237</v>
      </c>
      <c r="AG9714" t="s">
        <v>37238</v>
      </c>
      <c r="AH9714" s="8">
        <v>1199723</v>
      </c>
      <c r="AI9714" t="s">
        <v>37239</v>
      </c>
      <c r="AJ9714" t="s">
        <v>37240</v>
      </c>
    </row>
    <row r="9715" spans="1:36" ht="17.25" hidden="1" customHeight="1" x14ac:dyDescent="0.2">
      <c r="A9715" s="4" t="s">
        <v>37241</v>
      </c>
      <c r="B9715" t="s">
        <v>37089</v>
      </c>
      <c r="C9715" t="s">
        <v>37242</v>
      </c>
      <c r="E9715" t="s">
        <v>40</v>
      </c>
      <c r="F9715" t="s">
        <v>86</v>
      </c>
      <c r="G9715" s="24">
        <v>413</v>
      </c>
      <c r="H9715" t="s">
        <v>42</v>
      </c>
      <c r="I9715" t="s">
        <v>43</v>
      </c>
      <c r="J9715" t="s">
        <v>559</v>
      </c>
      <c r="N9715" s="27">
        <v>2011</v>
      </c>
      <c r="R9715" s="7">
        <v>50.413800000000002</v>
      </c>
      <c r="S9715" s="7">
        <v>4.4066999999999998</v>
      </c>
      <c r="T9715" t="s">
        <v>46</v>
      </c>
      <c r="U9715" t="s">
        <v>37243</v>
      </c>
      <c r="X9715" t="s">
        <v>37100</v>
      </c>
      <c r="Y9715" t="s">
        <v>36708</v>
      </c>
      <c r="Z9715" t="s">
        <v>36742</v>
      </c>
      <c r="AB9715" t="s">
        <v>37244</v>
      </c>
      <c r="AG9715" t="s">
        <v>37245</v>
      </c>
      <c r="AH9715" s="8">
        <v>1202185</v>
      </c>
      <c r="AI9715" t="s">
        <v>37246</v>
      </c>
      <c r="AJ9715" t="s">
        <v>37247</v>
      </c>
    </row>
    <row r="9716" spans="1:36" ht="17.25" hidden="1" customHeight="1" x14ac:dyDescent="0.2">
      <c r="A9716" s="4" t="s">
        <v>37248</v>
      </c>
      <c r="B9716" t="s">
        <v>37089</v>
      </c>
      <c r="C9716" t="s">
        <v>37249</v>
      </c>
      <c r="E9716" t="s">
        <v>40</v>
      </c>
      <c r="F9716" t="s">
        <v>86</v>
      </c>
      <c r="G9716" s="24">
        <v>43</v>
      </c>
      <c r="H9716" t="s">
        <v>42</v>
      </c>
      <c r="I9716" t="s">
        <v>45</v>
      </c>
      <c r="J9716" t="s">
        <v>44</v>
      </c>
      <c r="N9716" s="27"/>
      <c r="R9716" s="7">
        <v>51.315531</v>
      </c>
      <c r="S9716" s="7">
        <v>4.2896130000000001</v>
      </c>
      <c r="T9716" t="s">
        <v>504</v>
      </c>
      <c r="U9716" t="s">
        <v>37125</v>
      </c>
      <c r="X9716" t="s">
        <v>37125</v>
      </c>
      <c r="Y9716" t="s">
        <v>36708</v>
      </c>
      <c r="Z9716" t="s">
        <v>36742</v>
      </c>
      <c r="AA9716" t="s">
        <v>37250</v>
      </c>
      <c r="AC9716" t="s">
        <v>37251</v>
      </c>
      <c r="AD9716" t="s">
        <v>880</v>
      </c>
      <c r="AE9716" t="s">
        <v>36773</v>
      </c>
      <c r="AG9716" t="s">
        <v>37252</v>
      </c>
      <c r="AH9716" s="8">
        <v>1170945</v>
      </c>
      <c r="AI9716" t="s">
        <v>37253</v>
      </c>
      <c r="AJ9716" t="s">
        <v>37254</v>
      </c>
    </row>
    <row r="9717" spans="1:36" ht="17.25" hidden="1" customHeight="1" x14ac:dyDescent="0.2">
      <c r="A9717" s="4" t="s">
        <v>37255</v>
      </c>
      <c r="B9717" t="s">
        <v>37089</v>
      </c>
      <c r="C9717" t="s">
        <v>37256</v>
      </c>
      <c r="E9717" t="s">
        <v>40</v>
      </c>
      <c r="F9717" t="s">
        <v>86</v>
      </c>
      <c r="G9717" s="24">
        <v>385</v>
      </c>
      <c r="H9717" t="s">
        <v>42</v>
      </c>
      <c r="I9717" t="s">
        <v>43</v>
      </c>
      <c r="J9717" t="s">
        <v>559</v>
      </c>
      <c r="K9717" t="s">
        <v>24824</v>
      </c>
      <c r="N9717" s="27">
        <v>1998</v>
      </c>
      <c r="R9717" s="7">
        <v>51.104900000000001</v>
      </c>
      <c r="S9717" s="7">
        <v>3.7256999999999998</v>
      </c>
      <c r="T9717" t="s">
        <v>46</v>
      </c>
      <c r="U9717" t="s">
        <v>37177</v>
      </c>
      <c r="X9717" t="s">
        <v>37092</v>
      </c>
      <c r="Y9717" t="s">
        <v>36708</v>
      </c>
      <c r="Z9717" t="s">
        <v>36742</v>
      </c>
      <c r="AB9717" t="s">
        <v>37257</v>
      </c>
      <c r="AG9717" t="s">
        <v>37258</v>
      </c>
      <c r="AH9717" s="8">
        <v>1143383</v>
      </c>
      <c r="AI9717" t="s">
        <v>37259</v>
      </c>
      <c r="AJ9717" t="s">
        <v>37260</v>
      </c>
    </row>
    <row r="9718" spans="1:36" ht="17.25" hidden="1" customHeight="1" x14ac:dyDescent="0.2">
      <c r="A9718" s="4" t="s">
        <v>37255</v>
      </c>
      <c r="B9718" t="s">
        <v>37089</v>
      </c>
      <c r="C9718" t="s">
        <v>37256</v>
      </c>
      <c r="E9718" t="s">
        <v>56</v>
      </c>
      <c r="F9718" t="s">
        <v>86</v>
      </c>
      <c r="G9718" s="24">
        <v>235</v>
      </c>
      <c r="H9718" t="s">
        <v>677</v>
      </c>
      <c r="I9718" t="s">
        <v>65</v>
      </c>
      <c r="J9718" t="s">
        <v>559</v>
      </c>
      <c r="K9718" t="s">
        <v>45</v>
      </c>
      <c r="L9718" t="s">
        <v>45</v>
      </c>
      <c r="N9718" s="27"/>
      <c r="R9718" s="7">
        <v>51.104900000000001</v>
      </c>
      <c r="S9718" s="7">
        <v>3.7256999999999998</v>
      </c>
      <c r="T9718" t="s">
        <v>46</v>
      </c>
      <c r="U9718" t="s">
        <v>37177</v>
      </c>
      <c r="X9718" t="s">
        <v>37092</v>
      </c>
      <c r="Y9718" t="s">
        <v>36708</v>
      </c>
      <c r="Z9718" t="s">
        <v>36742</v>
      </c>
      <c r="AB9718" t="s">
        <v>37257</v>
      </c>
      <c r="AG9718" t="s">
        <v>37258</v>
      </c>
      <c r="AI9718" t="s">
        <v>37259</v>
      </c>
      <c r="AJ9718" t="s">
        <v>37261</v>
      </c>
    </row>
    <row r="9719" spans="1:36" ht="17.25" hidden="1" customHeight="1" x14ac:dyDescent="0.2">
      <c r="A9719" s="4" t="s">
        <v>37262</v>
      </c>
      <c r="B9719" t="s">
        <v>37089</v>
      </c>
      <c r="C9719" t="s">
        <v>37263</v>
      </c>
      <c r="E9719" t="s">
        <v>40</v>
      </c>
      <c r="F9719" t="s">
        <v>86</v>
      </c>
      <c r="G9719" s="24">
        <v>350</v>
      </c>
      <c r="H9719" t="s">
        <v>42</v>
      </c>
      <c r="I9719" t="s">
        <v>43</v>
      </c>
      <c r="J9719" t="s">
        <v>559</v>
      </c>
      <c r="N9719" s="27">
        <v>2001</v>
      </c>
      <c r="P9719" s="25"/>
      <c r="R9719" s="7">
        <v>50.471899999999998</v>
      </c>
      <c r="S9719" s="7">
        <v>3.8248000000000002</v>
      </c>
      <c r="T9719" t="s">
        <v>46</v>
      </c>
      <c r="U9719" t="s">
        <v>37264</v>
      </c>
      <c r="X9719" t="s">
        <v>37100</v>
      </c>
      <c r="Y9719" t="s">
        <v>36708</v>
      </c>
      <c r="Z9719" t="s">
        <v>36742</v>
      </c>
      <c r="AB9719" t="s">
        <v>37265</v>
      </c>
      <c r="AG9719" t="s">
        <v>37266</v>
      </c>
      <c r="AH9719" s="8" t="s">
        <v>37267</v>
      </c>
      <c r="AI9719" t="s">
        <v>37268</v>
      </c>
      <c r="AJ9719" t="s">
        <v>37269</v>
      </c>
    </row>
    <row r="9720" spans="1:36" ht="17.25" hidden="1" customHeight="1" x14ac:dyDescent="0.2">
      <c r="A9720" s="4" t="s">
        <v>37270</v>
      </c>
      <c r="B9720" t="s">
        <v>37089</v>
      </c>
      <c r="C9720" t="s">
        <v>37271</v>
      </c>
      <c r="E9720" t="s">
        <v>40</v>
      </c>
      <c r="F9720" t="s">
        <v>86</v>
      </c>
      <c r="G9720" s="24">
        <v>43</v>
      </c>
      <c r="H9720" t="s">
        <v>42</v>
      </c>
      <c r="I9720" t="s">
        <v>45</v>
      </c>
      <c r="J9720" t="s">
        <v>44</v>
      </c>
      <c r="N9720" s="27"/>
      <c r="R9720" s="7">
        <v>50.8827</v>
      </c>
      <c r="S9720" s="7">
        <v>5.6419499999999996</v>
      </c>
      <c r="T9720" t="s">
        <v>46</v>
      </c>
      <c r="U9720" t="s">
        <v>37272</v>
      </c>
      <c r="X9720" t="s">
        <v>37273</v>
      </c>
      <c r="Y9720" t="s">
        <v>36708</v>
      </c>
      <c r="Z9720" t="s">
        <v>36742</v>
      </c>
      <c r="AA9720" t="s">
        <v>37274</v>
      </c>
      <c r="AD9720" t="s">
        <v>880</v>
      </c>
      <c r="AE9720" t="s">
        <v>36752</v>
      </c>
      <c r="AF9720" t="s">
        <v>1869</v>
      </c>
      <c r="AG9720" t="s">
        <v>37275</v>
      </c>
      <c r="AH9720" s="8">
        <v>1128053</v>
      </c>
      <c r="AI9720" t="s">
        <v>37276</v>
      </c>
      <c r="AJ9720" t="s">
        <v>37277</v>
      </c>
    </row>
    <row r="9721" spans="1:36" ht="17.25" hidden="1" customHeight="1" x14ac:dyDescent="0.2">
      <c r="A9721" s="4" t="s">
        <v>37278</v>
      </c>
      <c r="B9721" t="s">
        <v>37089</v>
      </c>
      <c r="C9721" t="s">
        <v>37279</v>
      </c>
      <c r="E9721" t="s">
        <v>40</v>
      </c>
      <c r="F9721" t="s">
        <v>86</v>
      </c>
      <c r="G9721" s="24">
        <v>140</v>
      </c>
      <c r="H9721" t="s">
        <v>42</v>
      </c>
      <c r="I9721" t="s">
        <v>45</v>
      </c>
      <c r="J9721" t="s">
        <v>44</v>
      </c>
      <c r="N9721" s="27">
        <v>2009</v>
      </c>
      <c r="R9721" s="7">
        <v>51.253999999999998</v>
      </c>
      <c r="S9721" s="7">
        <v>4.3339999999999996</v>
      </c>
      <c r="T9721" t="s">
        <v>46</v>
      </c>
      <c r="U9721" t="s">
        <v>37125</v>
      </c>
      <c r="X9721" t="s">
        <v>37125</v>
      </c>
      <c r="Y9721" t="s">
        <v>36708</v>
      </c>
      <c r="Z9721" t="s">
        <v>36742</v>
      </c>
      <c r="AB9721" t="s">
        <v>37280</v>
      </c>
      <c r="AD9721" t="s">
        <v>5000</v>
      </c>
      <c r="AE9721" t="s">
        <v>36848</v>
      </c>
      <c r="AF9721" t="s">
        <v>52</v>
      </c>
      <c r="AG9721" t="s">
        <v>37281</v>
      </c>
      <c r="AH9721" s="8">
        <v>1208236</v>
      </c>
      <c r="AI9721" t="s">
        <v>37282</v>
      </c>
      <c r="AJ9721" t="s">
        <v>37283</v>
      </c>
    </row>
    <row r="9722" spans="1:36" ht="17.25" hidden="1" customHeight="1" x14ac:dyDescent="0.2">
      <c r="A9722" s="4" t="s">
        <v>37284</v>
      </c>
      <c r="B9722" t="s">
        <v>37089</v>
      </c>
      <c r="C9722" t="s">
        <v>37285</v>
      </c>
      <c r="E9722" t="s">
        <v>40</v>
      </c>
      <c r="F9722" t="s">
        <v>86</v>
      </c>
      <c r="G9722" s="24">
        <v>470</v>
      </c>
      <c r="H9722" t="s">
        <v>42</v>
      </c>
      <c r="I9722" t="s">
        <v>43</v>
      </c>
      <c r="J9722" t="s">
        <v>559</v>
      </c>
      <c r="N9722" s="27">
        <v>1994</v>
      </c>
      <c r="R9722" s="7">
        <v>50.603000000000002</v>
      </c>
      <c r="S9722" s="7">
        <v>5.4916999999999998</v>
      </c>
      <c r="T9722" t="s">
        <v>46</v>
      </c>
      <c r="U9722" t="s">
        <v>37286</v>
      </c>
      <c r="X9722" t="s">
        <v>37112</v>
      </c>
      <c r="Y9722" t="s">
        <v>36708</v>
      </c>
      <c r="Z9722" t="s">
        <v>36742</v>
      </c>
      <c r="AG9722" t="s">
        <v>37287</v>
      </c>
      <c r="AH9722" s="8" t="s">
        <v>37288</v>
      </c>
      <c r="AI9722" t="s">
        <v>37289</v>
      </c>
      <c r="AJ9722" t="s">
        <v>37290</v>
      </c>
    </row>
    <row r="9723" spans="1:36" ht="17.25" hidden="1" customHeight="1" x14ac:dyDescent="0.2">
      <c r="A9723" s="4" t="s">
        <v>37292</v>
      </c>
      <c r="B9723" t="s">
        <v>37089</v>
      </c>
      <c r="C9723" t="s">
        <v>37293</v>
      </c>
      <c r="E9723" t="s">
        <v>40</v>
      </c>
      <c r="F9723" t="s">
        <v>86</v>
      </c>
      <c r="G9723" s="24">
        <v>422</v>
      </c>
      <c r="H9723" t="s">
        <v>42</v>
      </c>
      <c r="I9723" t="s">
        <v>43</v>
      </c>
      <c r="J9723" t="s">
        <v>559</v>
      </c>
      <c r="N9723" s="27">
        <v>2011</v>
      </c>
      <c r="R9723" s="7">
        <v>51.058599999999998</v>
      </c>
      <c r="S9723" s="7">
        <v>5.1055999999999999</v>
      </c>
      <c r="T9723" t="s">
        <v>46</v>
      </c>
      <c r="U9723" t="s">
        <v>37294</v>
      </c>
      <c r="X9723" t="s">
        <v>37153</v>
      </c>
      <c r="Y9723" t="s">
        <v>36708</v>
      </c>
      <c r="Z9723" t="s">
        <v>36742</v>
      </c>
      <c r="AB9723" t="s">
        <v>37295</v>
      </c>
      <c r="AG9723" t="s">
        <v>37296</v>
      </c>
      <c r="AH9723" s="8">
        <v>1194847</v>
      </c>
      <c r="AI9723" t="s">
        <v>37297</v>
      </c>
      <c r="AJ9723" t="s">
        <v>37298</v>
      </c>
    </row>
    <row r="9724" spans="1:36" ht="17.25" hidden="1" customHeight="1" x14ac:dyDescent="0.2">
      <c r="A9724" s="4" t="s">
        <v>37300</v>
      </c>
      <c r="B9724" t="s">
        <v>37089</v>
      </c>
      <c r="C9724" t="s">
        <v>37301</v>
      </c>
      <c r="E9724" t="s">
        <v>40</v>
      </c>
      <c r="F9724" t="s">
        <v>86</v>
      </c>
      <c r="G9724" s="24">
        <v>255</v>
      </c>
      <c r="H9724" t="s">
        <v>42</v>
      </c>
      <c r="I9724" t="s">
        <v>65</v>
      </c>
      <c r="J9724" t="s">
        <v>559</v>
      </c>
      <c r="N9724" s="27">
        <v>2001</v>
      </c>
      <c r="R9724" s="7">
        <v>50.941400000000002</v>
      </c>
      <c r="S9724" s="7">
        <v>4.4245999999999999</v>
      </c>
      <c r="T9724" t="s">
        <v>46</v>
      </c>
      <c r="U9724" t="s">
        <v>37302</v>
      </c>
      <c r="X9724" t="s">
        <v>37162</v>
      </c>
      <c r="Y9724" t="s">
        <v>36708</v>
      </c>
      <c r="Z9724" t="s">
        <v>36742</v>
      </c>
      <c r="AB9724" t="s">
        <v>37303</v>
      </c>
      <c r="AG9724" t="s">
        <v>37304</v>
      </c>
      <c r="AH9724" s="8">
        <v>1164203</v>
      </c>
      <c r="AI9724" t="s">
        <v>37305</v>
      </c>
      <c r="AJ9724" t="s">
        <v>37306</v>
      </c>
    </row>
    <row r="9725" spans="1:36" ht="17.25" hidden="1" customHeight="1" x14ac:dyDescent="0.2">
      <c r="A9725" s="4" t="s">
        <v>37308</v>
      </c>
      <c r="B9725" t="s">
        <v>37089</v>
      </c>
      <c r="C9725" t="s">
        <v>37309</v>
      </c>
      <c r="E9725" t="s">
        <v>40</v>
      </c>
      <c r="F9725" t="s">
        <v>86</v>
      </c>
      <c r="G9725" s="24">
        <v>43</v>
      </c>
      <c r="H9725" t="s">
        <v>42</v>
      </c>
      <c r="I9725" t="s">
        <v>65</v>
      </c>
      <c r="J9725" t="s">
        <v>44</v>
      </c>
      <c r="N9725" s="27"/>
      <c r="R9725" s="7">
        <v>51.271661000000002</v>
      </c>
      <c r="S9725" s="7">
        <v>4.3262020000000003</v>
      </c>
      <c r="T9725" t="s">
        <v>46</v>
      </c>
      <c r="U9725" t="s">
        <v>37125</v>
      </c>
      <c r="X9725" t="s">
        <v>37125</v>
      </c>
      <c r="Y9725" t="s">
        <v>36708</v>
      </c>
      <c r="Z9725" t="s">
        <v>36742</v>
      </c>
      <c r="AA9725" t="s">
        <v>37310</v>
      </c>
      <c r="AG9725" t="s">
        <v>37311</v>
      </c>
      <c r="AH9725" s="8">
        <v>1160809</v>
      </c>
      <c r="AI9725" t="s">
        <v>37312</v>
      </c>
      <c r="AJ9725" t="s">
        <v>37313</v>
      </c>
    </row>
    <row r="9726" spans="1:36" ht="17.25" hidden="1" customHeight="1" x14ac:dyDescent="0.2">
      <c r="A9726" s="4" t="s">
        <v>37308</v>
      </c>
      <c r="B9726" t="s">
        <v>37089</v>
      </c>
      <c r="C9726" t="s">
        <v>37309</v>
      </c>
      <c r="E9726" t="s">
        <v>56</v>
      </c>
      <c r="F9726" t="s">
        <v>86</v>
      </c>
      <c r="G9726" s="24">
        <v>43</v>
      </c>
      <c r="H9726" t="s">
        <v>42</v>
      </c>
      <c r="I9726" t="s">
        <v>65</v>
      </c>
      <c r="J9726" t="s">
        <v>44</v>
      </c>
      <c r="N9726" s="27"/>
      <c r="R9726" s="7">
        <v>51.271661000000002</v>
      </c>
      <c r="S9726" s="7">
        <v>4.3262020000000003</v>
      </c>
      <c r="T9726" t="s">
        <v>46</v>
      </c>
      <c r="U9726" t="s">
        <v>37125</v>
      </c>
      <c r="X9726" t="s">
        <v>37125</v>
      </c>
      <c r="Y9726" t="s">
        <v>36708</v>
      </c>
      <c r="Z9726" t="s">
        <v>36742</v>
      </c>
      <c r="AA9726" t="s">
        <v>37310</v>
      </c>
      <c r="AG9726" t="s">
        <v>37311</v>
      </c>
      <c r="AH9726" s="8">
        <v>1160810</v>
      </c>
      <c r="AI9726" t="s">
        <v>37312</v>
      </c>
      <c r="AJ9726" t="s">
        <v>37314</v>
      </c>
    </row>
    <row r="9727" spans="1:36" ht="17.25" hidden="1" customHeight="1" x14ac:dyDescent="0.2">
      <c r="A9727" s="4" t="s">
        <v>37308</v>
      </c>
      <c r="B9727" t="s">
        <v>37089</v>
      </c>
      <c r="C9727" t="s">
        <v>37309</v>
      </c>
      <c r="E9727" t="s">
        <v>58</v>
      </c>
      <c r="F9727" t="s">
        <v>86</v>
      </c>
      <c r="G9727" s="24">
        <v>43</v>
      </c>
      <c r="H9727" t="s">
        <v>42</v>
      </c>
      <c r="I9727" t="s">
        <v>65</v>
      </c>
      <c r="J9727" t="s">
        <v>44</v>
      </c>
      <c r="N9727" s="27"/>
      <c r="R9727" s="7">
        <v>51.271661000000002</v>
      </c>
      <c r="S9727" s="7">
        <v>4.3262020000000003</v>
      </c>
      <c r="T9727" t="s">
        <v>46</v>
      </c>
      <c r="U9727" t="s">
        <v>37125</v>
      </c>
      <c r="X9727" t="s">
        <v>37125</v>
      </c>
      <c r="Y9727" t="s">
        <v>36708</v>
      </c>
      <c r="Z9727" t="s">
        <v>36742</v>
      </c>
      <c r="AA9727" t="s">
        <v>37310</v>
      </c>
      <c r="AG9727" t="s">
        <v>37311</v>
      </c>
      <c r="AH9727" s="8">
        <v>1160811</v>
      </c>
      <c r="AI9727" t="s">
        <v>37312</v>
      </c>
      <c r="AJ9727" t="s">
        <v>37315</v>
      </c>
    </row>
    <row r="9728" spans="1:36" ht="17.25" hidden="1" customHeight="1" x14ac:dyDescent="0.2">
      <c r="A9728" s="4" t="s">
        <v>37316</v>
      </c>
      <c r="B9728" t="s">
        <v>37089</v>
      </c>
      <c r="C9728" t="s">
        <v>37317</v>
      </c>
      <c r="E9728" t="s">
        <v>40</v>
      </c>
      <c r="F9728" t="s">
        <v>86</v>
      </c>
      <c r="G9728" s="26">
        <v>386.2</v>
      </c>
      <c r="H9728" t="s">
        <v>42</v>
      </c>
      <c r="I9728" t="s">
        <v>43</v>
      </c>
      <c r="J9728" t="s">
        <v>44</v>
      </c>
      <c r="N9728" s="27">
        <v>2005</v>
      </c>
      <c r="R9728" s="7">
        <v>51.368949999999998</v>
      </c>
      <c r="S9728" s="7">
        <v>4.2641900000000001</v>
      </c>
      <c r="T9728" t="s">
        <v>46</v>
      </c>
      <c r="U9728" t="s">
        <v>37125</v>
      </c>
      <c r="X9728" t="s">
        <v>37125</v>
      </c>
      <c r="Y9728" t="s">
        <v>36708</v>
      </c>
      <c r="Z9728" t="s">
        <v>36742</v>
      </c>
      <c r="AB9728" t="s">
        <v>37318</v>
      </c>
      <c r="AG9728" t="s">
        <v>37319</v>
      </c>
      <c r="AH9728" s="8">
        <v>1166980</v>
      </c>
      <c r="AI9728" t="s">
        <v>37320</v>
      </c>
      <c r="AJ9728" t="s">
        <v>37321</v>
      </c>
    </row>
    <row r="9729" spans="1:36" ht="17.25" hidden="1" customHeight="1" x14ac:dyDescent="0.2">
      <c r="A9729" s="4" t="s">
        <v>37322</v>
      </c>
      <c r="B9729" t="s">
        <v>37089</v>
      </c>
      <c r="C9729" t="s">
        <v>37323</v>
      </c>
      <c r="E9729" t="s">
        <v>40</v>
      </c>
      <c r="F9729" t="s">
        <v>86</v>
      </c>
      <c r="G9729" s="24">
        <v>40</v>
      </c>
      <c r="H9729" t="s">
        <v>42</v>
      </c>
      <c r="I9729" t="s">
        <v>65</v>
      </c>
      <c r="J9729" t="s">
        <v>44</v>
      </c>
      <c r="N9729" s="27">
        <v>1987</v>
      </c>
      <c r="R9729" s="7">
        <v>51.351819999999996</v>
      </c>
      <c r="S9729" s="7">
        <v>3.2086899999999998</v>
      </c>
      <c r="T9729" t="s">
        <v>46</v>
      </c>
      <c r="U9729" t="s">
        <v>37324</v>
      </c>
      <c r="X9729" t="s">
        <v>37187</v>
      </c>
      <c r="Y9729" t="s">
        <v>36708</v>
      </c>
      <c r="Z9729" t="s">
        <v>36742</v>
      </c>
      <c r="AD9729" t="s">
        <v>880</v>
      </c>
      <c r="AE9729" t="s">
        <v>36848</v>
      </c>
      <c r="AG9729" t="s">
        <v>37325</v>
      </c>
      <c r="AH9729" s="8">
        <v>1159048</v>
      </c>
      <c r="AI9729" t="s">
        <v>37326</v>
      </c>
      <c r="AJ9729" t="s">
        <v>37327</v>
      </c>
    </row>
    <row r="9730" spans="1:36" ht="17.25" hidden="1" customHeight="1" x14ac:dyDescent="0.2">
      <c r="A9730" s="4" t="s">
        <v>37328</v>
      </c>
      <c r="B9730" t="s">
        <v>37089</v>
      </c>
      <c r="C9730" t="s">
        <v>37329</v>
      </c>
      <c r="E9730" t="s">
        <v>40</v>
      </c>
      <c r="F9730" t="s">
        <v>11145</v>
      </c>
      <c r="G9730" s="24">
        <v>315</v>
      </c>
      <c r="H9730" t="s">
        <v>42</v>
      </c>
      <c r="I9730" t="s">
        <v>240</v>
      </c>
      <c r="J9730" t="s">
        <v>559</v>
      </c>
      <c r="N9730" s="27">
        <v>2010</v>
      </c>
      <c r="O9730" s="25"/>
      <c r="R9730" s="7">
        <v>51.158700000000003</v>
      </c>
      <c r="S9730" s="7">
        <v>3.8068</v>
      </c>
      <c r="T9730" t="s">
        <v>46</v>
      </c>
      <c r="U9730" t="s">
        <v>37177</v>
      </c>
      <c r="X9730" t="s">
        <v>37092</v>
      </c>
      <c r="Y9730" t="s">
        <v>36708</v>
      </c>
      <c r="Z9730" t="s">
        <v>36742</v>
      </c>
      <c r="AB9730" t="s">
        <v>37330</v>
      </c>
      <c r="AD9730" t="s">
        <v>52</v>
      </c>
      <c r="AE9730" t="s">
        <v>36905</v>
      </c>
      <c r="AF9730" t="s">
        <v>1869</v>
      </c>
      <c r="AG9730" t="s">
        <v>37331</v>
      </c>
      <c r="AH9730" s="8">
        <v>1190722</v>
      </c>
      <c r="AI9730" t="s">
        <v>37332</v>
      </c>
      <c r="AJ9730" t="s">
        <v>37333</v>
      </c>
    </row>
    <row r="9731" spans="1:36" ht="17.25" hidden="1" customHeight="1" x14ac:dyDescent="0.2">
      <c r="A9731" s="4" t="s">
        <v>37334</v>
      </c>
      <c r="B9731" t="s">
        <v>37089</v>
      </c>
      <c r="C9731" t="s">
        <v>37335</v>
      </c>
      <c r="E9731" t="s">
        <v>40</v>
      </c>
      <c r="F9731" t="s">
        <v>86</v>
      </c>
      <c r="G9731" s="24">
        <v>58</v>
      </c>
      <c r="H9731" t="s">
        <v>42</v>
      </c>
      <c r="I9731" t="s">
        <v>43</v>
      </c>
      <c r="J9731" t="s">
        <v>44</v>
      </c>
      <c r="N9731" s="27">
        <v>2010</v>
      </c>
      <c r="O9731" s="25"/>
      <c r="R9731" s="7">
        <v>51.238199999999999</v>
      </c>
      <c r="S9731" s="7">
        <v>4.3407999999999998</v>
      </c>
      <c r="T9731" t="s">
        <v>46</v>
      </c>
      <c r="U9731" t="s">
        <v>37194</v>
      </c>
      <c r="X9731" t="s">
        <v>37125</v>
      </c>
      <c r="Y9731" t="s">
        <v>36708</v>
      </c>
      <c r="Z9731" t="s">
        <v>36742</v>
      </c>
      <c r="AD9731" t="s">
        <v>880</v>
      </c>
      <c r="AE9731" t="s">
        <v>37336</v>
      </c>
      <c r="AG9731" t="s">
        <v>37337</v>
      </c>
      <c r="AH9731" s="8" t="s">
        <v>37338</v>
      </c>
      <c r="AI9731" t="s">
        <v>37339</v>
      </c>
      <c r="AJ9731" t="s">
        <v>37340</v>
      </c>
    </row>
    <row r="9732" spans="1:36" ht="17.25" hidden="1" customHeight="1" x14ac:dyDescent="0.2">
      <c r="A9732" s="4" t="s">
        <v>37341</v>
      </c>
      <c r="B9732" t="s">
        <v>37342</v>
      </c>
      <c r="C9732" t="s">
        <v>37343</v>
      </c>
      <c r="E9732" t="s">
        <v>40</v>
      </c>
      <c r="F9732" t="s">
        <v>86</v>
      </c>
      <c r="G9732" s="5">
        <v>600</v>
      </c>
      <c r="H9732" t="s">
        <v>558</v>
      </c>
      <c r="I9732" t="s">
        <v>45</v>
      </c>
      <c r="J9732" t="s">
        <v>45</v>
      </c>
      <c r="N9732" s="27" t="s">
        <v>45</v>
      </c>
      <c r="O9732" s="25"/>
      <c r="R9732" s="7">
        <v>44.769309470944997</v>
      </c>
      <c r="S9732" s="7">
        <v>17.173893320052098</v>
      </c>
      <c r="T9732" t="s">
        <v>504</v>
      </c>
      <c r="U9732" t="s">
        <v>37344</v>
      </c>
      <c r="X9732" t="s">
        <v>37345</v>
      </c>
      <c r="Y9732" t="s">
        <v>36708</v>
      </c>
      <c r="Z9732" t="s">
        <v>36709</v>
      </c>
      <c r="AG9732" t="s">
        <v>37346</v>
      </c>
      <c r="AH9732" s="24">
        <v>1315883</v>
      </c>
      <c r="AI9732" t="s">
        <v>37347</v>
      </c>
      <c r="AJ9732" t="s">
        <v>37348</v>
      </c>
    </row>
    <row r="9733" spans="1:36" ht="17.25" hidden="1" customHeight="1" x14ac:dyDescent="0.2">
      <c r="A9733" s="4" t="s">
        <v>37349</v>
      </c>
      <c r="B9733" t="s">
        <v>37342</v>
      </c>
      <c r="C9733" t="s">
        <v>37350</v>
      </c>
      <c r="E9733" t="s">
        <v>40</v>
      </c>
      <c r="F9733" t="s">
        <v>86</v>
      </c>
      <c r="G9733" s="5">
        <v>100</v>
      </c>
      <c r="H9733" t="s">
        <v>558</v>
      </c>
      <c r="I9733" t="s">
        <v>45</v>
      </c>
      <c r="J9733" t="s">
        <v>44</v>
      </c>
      <c r="N9733" s="27" t="s">
        <v>45</v>
      </c>
      <c r="R9733" s="7">
        <v>45.137406387347397</v>
      </c>
      <c r="S9733" s="7">
        <v>17.983214492375101</v>
      </c>
      <c r="T9733" t="s">
        <v>46</v>
      </c>
      <c r="U9733" t="s">
        <v>37351</v>
      </c>
      <c r="X9733" t="s">
        <v>37345</v>
      </c>
      <c r="Y9733" t="s">
        <v>36708</v>
      </c>
      <c r="Z9733" t="s">
        <v>36709</v>
      </c>
      <c r="AG9733" t="s">
        <v>37352</v>
      </c>
      <c r="AH9733" s="24">
        <v>1316300</v>
      </c>
      <c r="AI9733" t="s">
        <v>37353</v>
      </c>
      <c r="AJ9733" t="s">
        <v>37354</v>
      </c>
    </row>
    <row r="9734" spans="1:36" ht="17.25" hidden="1" customHeight="1" x14ac:dyDescent="0.2">
      <c r="A9734" s="4" t="s">
        <v>37355</v>
      </c>
      <c r="B9734" t="s">
        <v>37342</v>
      </c>
      <c r="C9734" t="s">
        <v>37356</v>
      </c>
      <c r="E9734" t="s">
        <v>40</v>
      </c>
      <c r="F9734" t="s">
        <v>86</v>
      </c>
      <c r="G9734" s="5">
        <v>200</v>
      </c>
      <c r="H9734" t="s">
        <v>611</v>
      </c>
      <c r="I9734" t="s">
        <v>45</v>
      </c>
      <c r="J9734" t="s">
        <v>44</v>
      </c>
      <c r="K9734" t="s">
        <v>45</v>
      </c>
      <c r="L9734" t="s">
        <v>45</v>
      </c>
      <c r="N9734" s="27"/>
      <c r="R9734" s="7">
        <v>44.095393344370599</v>
      </c>
      <c r="S9734" s="7">
        <v>18.115155199414801</v>
      </c>
      <c r="T9734" t="s">
        <v>504</v>
      </c>
      <c r="U9734" t="s">
        <v>37357</v>
      </c>
      <c r="X9734" t="s">
        <v>37358</v>
      </c>
      <c r="Y9734" t="s">
        <v>36708</v>
      </c>
      <c r="Z9734" t="s">
        <v>36709</v>
      </c>
      <c r="AG9734" t="s">
        <v>37359</v>
      </c>
      <c r="AH9734" s="8">
        <v>1232130</v>
      </c>
      <c r="AI9734" t="s">
        <v>37360</v>
      </c>
      <c r="AJ9734" t="s">
        <v>37361</v>
      </c>
    </row>
    <row r="9735" spans="1:36" ht="17.25" hidden="1" customHeight="1" x14ac:dyDescent="0.2">
      <c r="A9735" s="4" t="s">
        <v>37362</v>
      </c>
      <c r="B9735" t="s">
        <v>37342</v>
      </c>
      <c r="C9735" t="s">
        <v>37363</v>
      </c>
      <c r="E9735" t="s">
        <v>40</v>
      </c>
      <c r="F9735" t="s">
        <v>86</v>
      </c>
      <c r="G9735" s="5">
        <v>390</v>
      </c>
      <c r="H9735" t="s">
        <v>677</v>
      </c>
      <c r="I9735" t="s">
        <v>43</v>
      </c>
      <c r="J9735" t="s">
        <v>44</v>
      </c>
      <c r="K9735" t="s">
        <v>45</v>
      </c>
      <c r="L9735" t="s">
        <v>45</v>
      </c>
      <c r="N9735" s="27"/>
      <c r="R9735" s="7">
        <v>44.202511000000001</v>
      </c>
      <c r="S9735" s="7">
        <v>17.914541</v>
      </c>
      <c r="T9735" t="s">
        <v>504</v>
      </c>
      <c r="U9735" t="s">
        <v>37364</v>
      </c>
      <c r="X9735" t="s">
        <v>37358</v>
      </c>
      <c r="Y9735" t="s">
        <v>36708</v>
      </c>
      <c r="Z9735" t="s">
        <v>36709</v>
      </c>
      <c r="AG9735" t="s">
        <v>37365</v>
      </c>
      <c r="AH9735" s="8" t="s">
        <v>37366</v>
      </c>
      <c r="AI9735" t="s">
        <v>37367</v>
      </c>
      <c r="AJ9735" t="s">
        <v>37368</v>
      </c>
    </row>
    <row r="9736" spans="1:36" ht="17.25" hidden="1" customHeight="1" x14ac:dyDescent="0.2">
      <c r="A9736" s="4" t="s">
        <v>37369</v>
      </c>
      <c r="B9736" t="s">
        <v>37342</v>
      </c>
      <c r="C9736" t="s">
        <v>37370</v>
      </c>
      <c r="E9736" t="s">
        <v>40</v>
      </c>
      <c r="F9736" t="s">
        <v>86</v>
      </c>
      <c r="G9736" s="5">
        <v>600</v>
      </c>
      <c r="H9736" t="s">
        <v>558</v>
      </c>
      <c r="I9736" t="s">
        <v>45</v>
      </c>
      <c r="J9736" t="s">
        <v>45</v>
      </c>
      <c r="N9736" s="27" t="s">
        <v>45</v>
      </c>
      <c r="R9736" s="7">
        <v>44.9886023156755</v>
      </c>
      <c r="S9736" s="7">
        <v>16.709153386514402</v>
      </c>
      <c r="T9736" t="s">
        <v>504</v>
      </c>
      <c r="U9736" t="s">
        <v>37371</v>
      </c>
      <c r="X9736" t="s">
        <v>37345</v>
      </c>
      <c r="Y9736" t="s">
        <v>36708</v>
      </c>
      <c r="Z9736" t="s">
        <v>36709</v>
      </c>
      <c r="AG9736" t="s">
        <v>37372</v>
      </c>
      <c r="AH9736" s="24">
        <v>1315884</v>
      </c>
      <c r="AI9736" t="s">
        <v>37373</v>
      </c>
      <c r="AJ9736" t="s">
        <v>37374</v>
      </c>
    </row>
    <row r="9737" spans="1:36" ht="17.25" hidden="1" customHeight="1" x14ac:dyDescent="0.2">
      <c r="A9737" s="4" t="s">
        <v>37385</v>
      </c>
      <c r="B9737" t="s">
        <v>37376</v>
      </c>
      <c r="C9737" t="s">
        <v>37386</v>
      </c>
      <c r="E9737" t="s">
        <v>40</v>
      </c>
      <c r="F9737" t="s">
        <v>5127</v>
      </c>
      <c r="G9737" s="5">
        <v>1000</v>
      </c>
      <c r="H9737" t="s">
        <v>611</v>
      </c>
      <c r="I9737" t="s">
        <v>45</v>
      </c>
      <c r="J9737" t="s">
        <v>45</v>
      </c>
      <c r="K9737" t="s">
        <v>97</v>
      </c>
      <c r="L9737" t="s">
        <v>45</v>
      </c>
      <c r="M9737" t="s">
        <v>5341</v>
      </c>
      <c r="N9737" s="27"/>
      <c r="R9737" s="7">
        <v>42.254052999999999</v>
      </c>
      <c r="S9737" s="7">
        <v>26.134007</v>
      </c>
      <c r="T9737" t="s">
        <v>46</v>
      </c>
      <c r="U9737" t="s">
        <v>37387</v>
      </c>
      <c r="X9737" t="s">
        <v>37388</v>
      </c>
      <c r="Y9737" t="s">
        <v>36708</v>
      </c>
      <c r="Z9737" t="s">
        <v>36915</v>
      </c>
      <c r="AI9737" t="s">
        <v>37389</v>
      </c>
      <c r="AJ9737" t="s">
        <v>37390</v>
      </c>
    </row>
    <row r="9738" spans="1:36" ht="17.25" hidden="1" customHeight="1" x14ac:dyDescent="0.2">
      <c r="A9738" s="4" t="s">
        <v>15849</v>
      </c>
      <c r="B9738" t="s">
        <v>8398</v>
      </c>
      <c r="C9738" t="s">
        <v>15850</v>
      </c>
      <c r="E9738" t="s">
        <v>58</v>
      </c>
      <c r="F9738" t="s">
        <v>64</v>
      </c>
      <c r="G9738" s="5">
        <v>122</v>
      </c>
      <c r="H9738" t="s">
        <v>42</v>
      </c>
      <c r="I9738" t="s">
        <v>240</v>
      </c>
      <c r="J9738" t="s">
        <v>559</v>
      </c>
      <c r="N9738" s="6">
        <v>1966</v>
      </c>
      <c r="P9738" s="24">
        <v>2031</v>
      </c>
      <c r="R9738" s="7">
        <v>31.983587</v>
      </c>
      <c r="S9738" s="7">
        <v>-106.4318</v>
      </c>
      <c r="T9738" t="s">
        <v>46</v>
      </c>
      <c r="U9738" t="s">
        <v>10803</v>
      </c>
      <c r="V9738" t="s">
        <v>10803</v>
      </c>
      <c r="X9738" t="s">
        <v>8584</v>
      </c>
      <c r="Y9738" t="s">
        <v>3012</v>
      </c>
      <c r="Z9738" t="s">
        <v>3691</v>
      </c>
      <c r="AA9738" t="s">
        <v>15851</v>
      </c>
      <c r="AB9738" t="s">
        <v>8595</v>
      </c>
      <c r="AG9738" t="s">
        <v>15852</v>
      </c>
      <c r="AH9738" s="24">
        <v>14757</v>
      </c>
      <c r="AI9738" t="s">
        <v>15853</v>
      </c>
      <c r="AJ9738" t="s">
        <v>15856</v>
      </c>
    </row>
    <row r="9739" spans="1:36" ht="17.25" hidden="1" customHeight="1" x14ac:dyDescent="0.2">
      <c r="A9739" s="4" t="s">
        <v>37391</v>
      </c>
      <c r="B9739" t="s">
        <v>37376</v>
      </c>
      <c r="C9739" t="s">
        <v>37392</v>
      </c>
      <c r="E9739" t="s">
        <v>22410</v>
      </c>
      <c r="F9739" t="s">
        <v>86</v>
      </c>
      <c r="G9739" s="5">
        <v>65</v>
      </c>
      <c r="H9739" t="s">
        <v>42</v>
      </c>
      <c r="I9739" t="s">
        <v>240</v>
      </c>
      <c r="J9739" t="s">
        <v>44</v>
      </c>
      <c r="K9739" t="s">
        <v>87</v>
      </c>
      <c r="N9739" s="6">
        <v>1976</v>
      </c>
      <c r="R9739" s="7">
        <v>42.541289999999996</v>
      </c>
      <c r="S9739" s="7">
        <v>27.338750000000001</v>
      </c>
      <c r="T9739" t="s">
        <v>46</v>
      </c>
      <c r="U9739" t="s">
        <v>37393</v>
      </c>
      <c r="X9739" t="s">
        <v>37393</v>
      </c>
      <c r="Y9739" t="s">
        <v>36708</v>
      </c>
      <c r="Z9739" t="s">
        <v>36915</v>
      </c>
      <c r="AC9739" t="s">
        <v>37395</v>
      </c>
      <c r="AD9739" t="s">
        <v>880</v>
      </c>
      <c r="AE9739" t="s">
        <v>881</v>
      </c>
      <c r="AG9739" t="s">
        <v>37396</v>
      </c>
      <c r="AH9739" s="8">
        <v>1161058</v>
      </c>
      <c r="AI9739" t="s">
        <v>37397</v>
      </c>
      <c r="AJ9739" t="s">
        <v>37399</v>
      </c>
    </row>
    <row r="9740" spans="1:36" ht="17.25" hidden="1" customHeight="1" x14ac:dyDescent="0.2">
      <c r="A9740" s="4" t="s">
        <v>37391</v>
      </c>
      <c r="B9740" t="s">
        <v>37376</v>
      </c>
      <c r="C9740" t="s">
        <v>37392</v>
      </c>
      <c r="E9740" t="s">
        <v>58</v>
      </c>
      <c r="F9740" t="s">
        <v>86</v>
      </c>
      <c r="G9740" s="25">
        <v>63</v>
      </c>
      <c r="H9740" t="s">
        <v>42</v>
      </c>
      <c r="I9740" t="s">
        <v>240</v>
      </c>
      <c r="J9740" t="s">
        <v>44</v>
      </c>
      <c r="K9740" t="s">
        <v>87</v>
      </c>
      <c r="N9740" s="24">
        <v>1977</v>
      </c>
      <c r="R9740" s="7">
        <v>42.541289999999996</v>
      </c>
      <c r="S9740" s="7">
        <v>27.338750000000001</v>
      </c>
      <c r="T9740" t="s">
        <v>46</v>
      </c>
      <c r="U9740" t="s">
        <v>37393</v>
      </c>
      <c r="X9740" t="s">
        <v>37393</v>
      </c>
      <c r="Y9740" t="s">
        <v>36708</v>
      </c>
      <c r="Z9740" t="s">
        <v>36915</v>
      </c>
      <c r="AC9740" t="s">
        <v>37395</v>
      </c>
      <c r="AD9740" t="s">
        <v>880</v>
      </c>
      <c r="AE9740" t="s">
        <v>881</v>
      </c>
      <c r="AG9740" t="s">
        <v>37396</v>
      </c>
      <c r="AH9740" s="8">
        <v>1192788</v>
      </c>
      <c r="AI9740" t="s">
        <v>37397</v>
      </c>
      <c r="AJ9740" t="s">
        <v>37400</v>
      </c>
    </row>
    <row r="9741" spans="1:36" ht="17.25" hidden="1" customHeight="1" x14ac:dyDescent="0.2">
      <c r="A9741" s="4" t="s">
        <v>37391</v>
      </c>
      <c r="B9741" t="s">
        <v>37376</v>
      </c>
      <c r="C9741" t="s">
        <v>37392</v>
      </c>
      <c r="E9741" t="s">
        <v>191</v>
      </c>
      <c r="F9741" t="s">
        <v>86</v>
      </c>
      <c r="G9741" s="25">
        <v>63</v>
      </c>
      <c r="H9741" t="s">
        <v>42</v>
      </c>
      <c r="I9741" t="s">
        <v>240</v>
      </c>
      <c r="J9741" t="s">
        <v>44</v>
      </c>
      <c r="K9741" t="s">
        <v>87</v>
      </c>
      <c r="N9741" s="24">
        <v>1978</v>
      </c>
      <c r="R9741" s="7">
        <v>42.541289999999996</v>
      </c>
      <c r="S9741" s="7">
        <v>27.338750000000001</v>
      </c>
      <c r="T9741" t="s">
        <v>46</v>
      </c>
      <c r="U9741" t="s">
        <v>37393</v>
      </c>
      <c r="X9741" t="s">
        <v>37393</v>
      </c>
      <c r="Y9741" t="s">
        <v>36708</v>
      </c>
      <c r="Z9741" t="s">
        <v>36915</v>
      </c>
      <c r="AC9741" t="s">
        <v>37395</v>
      </c>
      <c r="AD9741" t="s">
        <v>880</v>
      </c>
      <c r="AE9741" t="s">
        <v>881</v>
      </c>
      <c r="AG9741" t="s">
        <v>37396</v>
      </c>
      <c r="AH9741" s="8">
        <v>1192789</v>
      </c>
      <c r="AI9741" t="s">
        <v>37397</v>
      </c>
      <c r="AJ9741" t="s">
        <v>37401</v>
      </c>
    </row>
    <row r="9742" spans="1:36" ht="17.25" hidden="1" customHeight="1" x14ac:dyDescent="0.2">
      <c r="A9742" s="4" t="s">
        <v>37402</v>
      </c>
      <c r="B9742" t="s">
        <v>37376</v>
      </c>
      <c r="C9742" t="s">
        <v>37403</v>
      </c>
      <c r="E9742" t="s">
        <v>40</v>
      </c>
      <c r="F9742" t="s">
        <v>86</v>
      </c>
      <c r="G9742" s="25">
        <v>50</v>
      </c>
      <c r="H9742" t="s">
        <v>42</v>
      </c>
      <c r="I9742" t="s">
        <v>43</v>
      </c>
      <c r="J9742" t="s">
        <v>44</v>
      </c>
      <c r="N9742" s="24">
        <v>2011</v>
      </c>
      <c r="R9742" s="7">
        <v>42.183030000000002</v>
      </c>
      <c r="S9742" s="7">
        <v>24.741379999999999</v>
      </c>
      <c r="T9742" t="s">
        <v>46</v>
      </c>
      <c r="U9742" t="s">
        <v>37404</v>
      </c>
      <c r="X9742" t="s">
        <v>37404</v>
      </c>
      <c r="Y9742" t="s">
        <v>36708</v>
      </c>
      <c r="Z9742" t="s">
        <v>36915</v>
      </c>
      <c r="AA9742" t="s">
        <v>37405</v>
      </c>
      <c r="AC9742" t="s">
        <v>37406</v>
      </c>
      <c r="AG9742" t="s">
        <v>37407</v>
      </c>
      <c r="AH9742" s="8" t="s">
        <v>37408</v>
      </c>
      <c r="AI9742" t="s">
        <v>37409</v>
      </c>
      <c r="AJ9742" t="s">
        <v>37410</v>
      </c>
    </row>
    <row r="9743" spans="1:36" ht="17.25" hidden="1" customHeight="1" x14ac:dyDescent="0.2">
      <c r="A9743" s="4" t="s">
        <v>37411</v>
      </c>
      <c r="B9743" t="s">
        <v>37376</v>
      </c>
      <c r="C9743" t="s">
        <v>37412</v>
      </c>
      <c r="E9743" t="s">
        <v>40</v>
      </c>
      <c r="F9743" t="s">
        <v>86</v>
      </c>
      <c r="G9743" s="25">
        <v>276</v>
      </c>
      <c r="H9743" t="s">
        <v>558</v>
      </c>
      <c r="I9743" t="s">
        <v>43</v>
      </c>
      <c r="J9743" t="s">
        <v>45</v>
      </c>
      <c r="N9743" s="8" t="s">
        <v>45</v>
      </c>
      <c r="R9743" s="7">
        <v>41.442154199999997</v>
      </c>
      <c r="S9743" s="7">
        <v>23.241363499999999</v>
      </c>
      <c r="T9743" t="s">
        <v>504</v>
      </c>
      <c r="U9743" t="s">
        <v>37413</v>
      </c>
      <c r="X9743" t="s">
        <v>37414</v>
      </c>
      <c r="Y9743" t="s">
        <v>36708</v>
      </c>
      <c r="Z9743" t="s">
        <v>36915</v>
      </c>
      <c r="AI9743" t="s">
        <v>37415</v>
      </c>
      <c r="AJ9743" t="s">
        <v>37416</v>
      </c>
    </row>
    <row r="9744" spans="1:36" ht="17.25" hidden="1" customHeight="1" x14ac:dyDescent="0.2">
      <c r="A9744" s="4" t="s">
        <v>17449</v>
      </c>
      <c r="B9744" t="s">
        <v>8398</v>
      </c>
      <c r="C9744" t="s">
        <v>17450</v>
      </c>
      <c r="E9744" t="s">
        <v>58</v>
      </c>
      <c r="F9744" t="s">
        <v>86</v>
      </c>
      <c r="G9744" s="25">
        <v>473</v>
      </c>
      <c r="H9744" t="s">
        <v>42</v>
      </c>
      <c r="I9744" t="s">
        <v>240</v>
      </c>
      <c r="J9744" t="s">
        <v>559</v>
      </c>
      <c r="N9744" s="24">
        <v>1966</v>
      </c>
      <c r="P9744" s="24">
        <v>2026</v>
      </c>
      <c r="R9744" s="7">
        <v>30.0242</v>
      </c>
      <c r="S9744" s="7">
        <v>-93.878</v>
      </c>
      <c r="T9744" t="s">
        <v>46</v>
      </c>
      <c r="U9744" t="s">
        <v>9133</v>
      </c>
      <c r="V9744" t="s">
        <v>9133</v>
      </c>
      <c r="X9744" t="s">
        <v>8584</v>
      </c>
      <c r="Y9744" t="s">
        <v>3012</v>
      </c>
      <c r="Z9744" t="s">
        <v>3691</v>
      </c>
      <c r="AA9744" t="s">
        <v>17451</v>
      </c>
      <c r="AB9744" t="s">
        <v>8595</v>
      </c>
      <c r="AG9744" t="s">
        <v>17452</v>
      </c>
      <c r="AH9744" s="24">
        <v>18446</v>
      </c>
      <c r="AI9744" t="s">
        <v>17453</v>
      </c>
      <c r="AJ9744" t="s">
        <v>17455</v>
      </c>
    </row>
    <row r="9745" spans="1:36" ht="17.25" hidden="1" customHeight="1" x14ac:dyDescent="0.2">
      <c r="A9745" s="4" t="s">
        <v>17959</v>
      </c>
      <c r="B9745" t="s">
        <v>8398</v>
      </c>
      <c r="C9745" t="s">
        <v>17960</v>
      </c>
      <c r="E9745" t="s">
        <v>191</v>
      </c>
      <c r="F9745" t="s">
        <v>86</v>
      </c>
      <c r="G9745" s="25">
        <v>61</v>
      </c>
      <c r="H9745" t="s">
        <v>42</v>
      </c>
      <c r="I9745" t="s">
        <v>240</v>
      </c>
      <c r="J9745" t="s">
        <v>559</v>
      </c>
      <c r="N9745" s="24">
        <v>1966</v>
      </c>
      <c r="R9745" s="7">
        <v>33.197499999999998</v>
      </c>
      <c r="S9745" s="7">
        <v>-97.106099999999998</v>
      </c>
      <c r="T9745" t="s">
        <v>46</v>
      </c>
      <c r="U9745" t="s">
        <v>17961</v>
      </c>
      <c r="V9745" t="s">
        <v>17961</v>
      </c>
      <c r="X9745" t="s">
        <v>8584</v>
      </c>
      <c r="Y9745" t="s">
        <v>3012</v>
      </c>
      <c r="Z9745" t="s">
        <v>3691</v>
      </c>
      <c r="AA9745" t="s">
        <v>17962</v>
      </c>
      <c r="AB9745" t="s">
        <v>8414</v>
      </c>
      <c r="AI9745" t="s">
        <v>17963</v>
      </c>
      <c r="AJ9745" t="s">
        <v>17964</v>
      </c>
    </row>
    <row r="9746" spans="1:36" ht="17.25" hidden="1" customHeight="1" x14ac:dyDescent="0.2">
      <c r="A9746" s="4" t="s">
        <v>37428</v>
      </c>
      <c r="B9746" t="s">
        <v>37376</v>
      </c>
      <c r="C9746" t="s">
        <v>37429</v>
      </c>
      <c r="E9746" t="s">
        <v>3929</v>
      </c>
      <c r="F9746" t="s">
        <v>86</v>
      </c>
      <c r="G9746" s="25">
        <v>25</v>
      </c>
      <c r="H9746" t="s">
        <v>42</v>
      </c>
      <c r="I9746" t="s">
        <v>240</v>
      </c>
      <c r="J9746" t="s">
        <v>44</v>
      </c>
      <c r="N9746" s="24">
        <v>1985</v>
      </c>
      <c r="R9746" s="7">
        <v>42.718890000000002</v>
      </c>
      <c r="S9746" s="7">
        <v>23.320869999999999</v>
      </c>
      <c r="T9746" t="s">
        <v>46</v>
      </c>
      <c r="U9746" t="s">
        <v>37419</v>
      </c>
      <c r="X9746" t="s">
        <v>37420</v>
      </c>
      <c r="Y9746" t="s">
        <v>36708</v>
      </c>
      <c r="Z9746" t="s">
        <v>36915</v>
      </c>
      <c r="AA9746" t="s">
        <v>37433</v>
      </c>
      <c r="AG9746" t="s">
        <v>37430</v>
      </c>
      <c r="AH9746" s="8">
        <v>1261159</v>
      </c>
      <c r="AI9746" t="s">
        <v>37431</v>
      </c>
      <c r="AJ9746" t="s">
        <v>37434</v>
      </c>
    </row>
    <row r="9747" spans="1:36" ht="17.25" hidden="1" customHeight="1" x14ac:dyDescent="0.2">
      <c r="A9747" s="4" t="s">
        <v>37436</v>
      </c>
      <c r="B9747" t="s">
        <v>37376</v>
      </c>
      <c r="C9747" t="s">
        <v>37437</v>
      </c>
      <c r="E9747" t="s">
        <v>40</v>
      </c>
      <c r="F9747" t="s">
        <v>86</v>
      </c>
      <c r="G9747" s="25">
        <v>43</v>
      </c>
      <c r="H9747" t="s">
        <v>42</v>
      </c>
      <c r="I9747" t="s">
        <v>43</v>
      </c>
      <c r="J9747" t="s">
        <v>44</v>
      </c>
      <c r="N9747" s="24">
        <v>2007</v>
      </c>
      <c r="R9747" s="7">
        <v>43.421166999999997</v>
      </c>
      <c r="S9747" s="7">
        <v>24.625313999999999</v>
      </c>
      <c r="T9747" t="s">
        <v>46</v>
      </c>
      <c r="U9747" t="s">
        <v>37438</v>
      </c>
      <c r="X9747" t="s">
        <v>37438</v>
      </c>
      <c r="Y9747" t="s">
        <v>36708</v>
      </c>
      <c r="Z9747" t="s">
        <v>36915</v>
      </c>
      <c r="AA9747" t="s">
        <v>37439</v>
      </c>
      <c r="AG9747" t="s">
        <v>37440</v>
      </c>
      <c r="AH9747" s="8">
        <v>1200671</v>
      </c>
      <c r="AI9747" t="s">
        <v>37441</v>
      </c>
      <c r="AJ9747" t="s">
        <v>37442</v>
      </c>
    </row>
    <row r="9748" spans="1:36" ht="17.25" hidden="1" customHeight="1" x14ac:dyDescent="0.2">
      <c r="A9748" s="4" t="s">
        <v>37443</v>
      </c>
      <c r="B9748" t="s">
        <v>37376</v>
      </c>
      <c r="C9748" t="s">
        <v>37444</v>
      </c>
      <c r="D9748" t="s">
        <v>37445</v>
      </c>
      <c r="E9748" t="s">
        <v>191</v>
      </c>
      <c r="F9748" t="s">
        <v>86</v>
      </c>
      <c r="G9748" s="25">
        <v>210</v>
      </c>
      <c r="H9748" t="s">
        <v>857</v>
      </c>
      <c r="I9748" t="s">
        <v>240</v>
      </c>
      <c r="J9748" t="s">
        <v>45</v>
      </c>
      <c r="M9748" t="s">
        <v>559</v>
      </c>
      <c r="N9748" s="24">
        <v>1977</v>
      </c>
      <c r="R9748" s="7">
        <v>43.194769999999998</v>
      </c>
      <c r="S9748" s="7">
        <v>27.765471999999999</v>
      </c>
      <c r="T9748" t="s">
        <v>46</v>
      </c>
      <c r="U9748" t="s">
        <v>37446</v>
      </c>
      <c r="X9748" t="s">
        <v>37446</v>
      </c>
      <c r="Y9748" t="s">
        <v>36708</v>
      </c>
      <c r="Z9748" t="s">
        <v>36915</v>
      </c>
      <c r="AA9748" t="s">
        <v>37447</v>
      </c>
      <c r="AB9748" t="s">
        <v>37448</v>
      </c>
      <c r="AG9748" t="s">
        <v>37449</v>
      </c>
      <c r="AH9748" s="24">
        <v>1155570</v>
      </c>
      <c r="AI9748" t="s">
        <v>37450</v>
      </c>
      <c r="AJ9748" t="s">
        <v>37451</v>
      </c>
    </row>
    <row r="9749" spans="1:36" ht="17.25" hidden="1" customHeight="1" x14ac:dyDescent="0.2">
      <c r="A9749" s="4" t="s">
        <v>37443</v>
      </c>
      <c r="B9749" t="s">
        <v>37376</v>
      </c>
      <c r="C9749" t="s">
        <v>37444</v>
      </c>
      <c r="D9749" t="s">
        <v>37445</v>
      </c>
      <c r="E9749" t="s">
        <v>335</v>
      </c>
      <c r="F9749" t="s">
        <v>86</v>
      </c>
      <c r="G9749" s="25">
        <v>210</v>
      </c>
      <c r="H9749" t="s">
        <v>857</v>
      </c>
      <c r="I9749" t="s">
        <v>240</v>
      </c>
      <c r="J9749" t="s">
        <v>45</v>
      </c>
      <c r="M9749" t="s">
        <v>559</v>
      </c>
      <c r="N9749" s="24">
        <v>1978</v>
      </c>
      <c r="R9749" s="7">
        <v>43.194769999999998</v>
      </c>
      <c r="S9749" s="7">
        <v>27.765471999999999</v>
      </c>
      <c r="T9749" t="s">
        <v>46</v>
      </c>
      <c r="U9749" t="s">
        <v>37446</v>
      </c>
      <c r="X9749" t="s">
        <v>37446</v>
      </c>
      <c r="Y9749" t="s">
        <v>36708</v>
      </c>
      <c r="Z9749" t="s">
        <v>36915</v>
      </c>
      <c r="AA9749" t="s">
        <v>37447</v>
      </c>
      <c r="AB9749" t="s">
        <v>37452</v>
      </c>
      <c r="AG9749" t="s">
        <v>37449</v>
      </c>
      <c r="AH9749" s="24">
        <v>1155571</v>
      </c>
      <c r="AI9749" t="s">
        <v>37450</v>
      </c>
      <c r="AJ9749" t="s">
        <v>37453</v>
      </c>
    </row>
    <row r="9750" spans="1:36" ht="17.25" hidden="1" customHeight="1" x14ac:dyDescent="0.2">
      <c r="A9750" s="4" t="s">
        <v>37443</v>
      </c>
      <c r="B9750" t="s">
        <v>37376</v>
      </c>
      <c r="C9750" t="s">
        <v>37444</v>
      </c>
      <c r="D9750" t="s">
        <v>37445</v>
      </c>
      <c r="E9750" t="s">
        <v>1157</v>
      </c>
      <c r="F9750" t="s">
        <v>86</v>
      </c>
      <c r="G9750" s="25">
        <v>210</v>
      </c>
      <c r="H9750" t="s">
        <v>42</v>
      </c>
      <c r="I9750" t="s">
        <v>240</v>
      </c>
      <c r="J9750" t="s">
        <v>45</v>
      </c>
      <c r="M9750" t="s">
        <v>559</v>
      </c>
      <c r="N9750" s="24">
        <v>1979</v>
      </c>
      <c r="R9750" s="7">
        <v>43.194769999999998</v>
      </c>
      <c r="S9750" s="7">
        <v>27.765471999999999</v>
      </c>
      <c r="T9750" t="s">
        <v>46</v>
      </c>
      <c r="U9750" t="s">
        <v>37446</v>
      </c>
      <c r="X9750" t="s">
        <v>37446</v>
      </c>
      <c r="Y9750" t="s">
        <v>36708</v>
      </c>
      <c r="Z9750" t="s">
        <v>36915</v>
      </c>
      <c r="AA9750" t="s">
        <v>37447</v>
      </c>
      <c r="AB9750" t="s">
        <v>37454</v>
      </c>
      <c r="AG9750" t="s">
        <v>37449</v>
      </c>
      <c r="AH9750" s="24">
        <v>1155572</v>
      </c>
      <c r="AI9750" t="s">
        <v>37450</v>
      </c>
      <c r="AJ9750" t="s">
        <v>37455</v>
      </c>
    </row>
    <row r="9751" spans="1:36" ht="17.25" hidden="1" customHeight="1" x14ac:dyDescent="0.2">
      <c r="A9751" s="4" t="s">
        <v>37470</v>
      </c>
      <c r="B9751" t="s">
        <v>37461</v>
      </c>
      <c r="C9751" t="s">
        <v>37471</v>
      </c>
      <c r="E9751" t="s">
        <v>565</v>
      </c>
      <c r="F9751" t="s">
        <v>86</v>
      </c>
      <c r="G9751" s="25">
        <v>47.8</v>
      </c>
      <c r="H9751" t="s">
        <v>42</v>
      </c>
      <c r="I9751" t="s">
        <v>43</v>
      </c>
      <c r="J9751" t="s">
        <v>44</v>
      </c>
      <c r="K9751" t="s">
        <v>45</v>
      </c>
      <c r="L9751" t="s">
        <v>45</v>
      </c>
      <c r="N9751" s="24">
        <v>1998</v>
      </c>
      <c r="R9751" s="7">
        <v>45.808059999999998</v>
      </c>
      <c r="S9751" s="7">
        <v>15.94819</v>
      </c>
      <c r="T9751" t="s">
        <v>46</v>
      </c>
      <c r="U9751" t="s">
        <v>37472</v>
      </c>
      <c r="X9751" t="s">
        <v>37472</v>
      </c>
      <c r="Y9751" t="s">
        <v>36708</v>
      </c>
      <c r="Z9751" t="s">
        <v>36709</v>
      </c>
      <c r="AA9751" t="s">
        <v>37473</v>
      </c>
      <c r="AG9751" t="s">
        <v>37474</v>
      </c>
      <c r="AH9751" s="8">
        <v>1112912</v>
      </c>
      <c r="AI9751" t="s">
        <v>37475</v>
      </c>
      <c r="AJ9751" t="s">
        <v>37476</v>
      </c>
    </row>
    <row r="9752" spans="1:36" ht="17.25" hidden="1" customHeight="1" x14ac:dyDescent="0.2">
      <c r="A9752" s="4" t="s">
        <v>37479</v>
      </c>
      <c r="B9752" t="s">
        <v>37461</v>
      </c>
      <c r="C9752" t="s">
        <v>37480</v>
      </c>
      <c r="E9752" t="s">
        <v>40</v>
      </c>
      <c r="F9752" t="s">
        <v>86</v>
      </c>
      <c r="G9752" s="25">
        <v>78</v>
      </c>
      <c r="H9752" t="s">
        <v>42</v>
      </c>
      <c r="I9752" t="s">
        <v>43</v>
      </c>
      <c r="J9752" t="s">
        <v>559</v>
      </c>
      <c r="N9752" s="24">
        <v>1980</v>
      </c>
      <c r="R9752" s="7">
        <v>46.038760000000003</v>
      </c>
      <c r="S9752" s="7">
        <v>16.179290000000002</v>
      </c>
      <c r="T9752" t="s">
        <v>46</v>
      </c>
      <c r="U9752" t="s">
        <v>37481</v>
      </c>
      <c r="X9752" t="s">
        <v>37482</v>
      </c>
      <c r="Y9752" t="s">
        <v>36708</v>
      </c>
      <c r="Z9752" t="s">
        <v>36709</v>
      </c>
      <c r="AA9752" t="s">
        <v>37483</v>
      </c>
      <c r="AG9752" t="s">
        <v>37484</v>
      </c>
      <c r="AH9752" s="8" t="s">
        <v>37485</v>
      </c>
      <c r="AI9752" t="s">
        <v>37486</v>
      </c>
      <c r="AJ9752" t="s">
        <v>37487</v>
      </c>
    </row>
    <row r="9753" spans="1:36" ht="17.25" hidden="1" customHeight="1" x14ac:dyDescent="0.2">
      <c r="A9753" s="4" t="s">
        <v>37488</v>
      </c>
      <c r="B9753" t="s">
        <v>37461</v>
      </c>
      <c r="C9753" t="s">
        <v>37489</v>
      </c>
      <c r="E9753" t="s">
        <v>565</v>
      </c>
      <c r="F9753" t="s">
        <v>86</v>
      </c>
      <c r="G9753" s="25">
        <v>483</v>
      </c>
      <c r="H9753" t="s">
        <v>486</v>
      </c>
      <c r="I9753" t="s">
        <v>43</v>
      </c>
      <c r="J9753" t="s">
        <v>45</v>
      </c>
      <c r="K9753" t="s">
        <v>45</v>
      </c>
      <c r="L9753" t="s">
        <v>45</v>
      </c>
      <c r="N9753" s="8" t="s">
        <v>45</v>
      </c>
      <c r="R9753" s="7">
        <v>46.282499999999999</v>
      </c>
      <c r="S9753" s="7">
        <v>16.782299999999999</v>
      </c>
      <c r="T9753" t="s">
        <v>46</v>
      </c>
      <c r="U9753" t="s">
        <v>37490</v>
      </c>
      <c r="X9753" t="s">
        <v>37491</v>
      </c>
      <c r="Y9753" t="s">
        <v>36708</v>
      </c>
      <c r="Z9753" t="s">
        <v>36709</v>
      </c>
      <c r="AI9753" t="s">
        <v>37492</v>
      </c>
      <c r="AJ9753" t="s">
        <v>37493</v>
      </c>
    </row>
    <row r="9754" spans="1:36" ht="17.25" hidden="1" customHeight="1" x14ac:dyDescent="0.2">
      <c r="A9754" s="4" t="s">
        <v>37494</v>
      </c>
      <c r="B9754" t="s">
        <v>37461</v>
      </c>
      <c r="C9754" t="s">
        <v>37495</v>
      </c>
      <c r="E9754" t="s">
        <v>4157</v>
      </c>
      <c r="F9754" t="s">
        <v>37496</v>
      </c>
      <c r="G9754" s="25">
        <v>45</v>
      </c>
      <c r="H9754" t="s">
        <v>42</v>
      </c>
      <c r="I9754" t="s">
        <v>65</v>
      </c>
      <c r="J9754" t="s">
        <v>44</v>
      </c>
      <c r="N9754" s="24">
        <v>1985</v>
      </c>
      <c r="R9754" s="7">
        <v>45.542000000000002</v>
      </c>
      <c r="S9754" s="7">
        <v>18.744900000000001</v>
      </c>
      <c r="T9754" t="s">
        <v>46</v>
      </c>
      <c r="U9754" t="s">
        <v>37497</v>
      </c>
      <c r="X9754" t="s">
        <v>37498</v>
      </c>
      <c r="Y9754" t="s">
        <v>36708</v>
      </c>
      <c r="Z9754" t="s">
        <v>36709</v>
      </c>
      <c r="AA9754" t="s">
        <v>37499</v>
      </c>
      <c r="AG9754" t="s">
        <v>37500</v>
      </c>
      <c r="AH9754" s="8">
        <v>1138024</v>
      </c>
      <c r="AI9754" t="s">
        <v>37501</v>
      </c>
      <c r="AJ9754" t="s">
        <v>37502</v>
      </c>
    </row>
    <row r="9755" spans="1:36" ht="17.25" hidden="1" customHeight="1" x14ac:dyDescent="0.2">
      <c r="A9755" s="4" t="s">
        <v>37494</v>
      </c>
      <c r="B9755" t="s">
        <v>37461</v>
      </c>
      <c r="C9755" t="s">
        <v>37495</v>
      </c>
      <c r="E9755" t="s">
        <v>24794</v>
      </c>
      <c r="F9755" t="s">
        <v>37496</v>
      </c>
      <c r="G9755" s="25">
        <v>25</v>
      </c>
      <c r="H9755" t="s">
        <v>42</v>
      </c>
      <c r="I9755" t="s">
        <v>65</v>
      </c>
      <c r="J9755" t="s">
        <v>44</v>
      </c>
      <c r="N9755" s="24">
        <v>1976</v>
      </c>
      <c r="R9755" s="7">
        <v>45.542000000000002</v>
      </c>
      <c r="S9755" s="7">
        <v>18.744900000000001</v>
      </c>
      <c r="T9755" t="s">
        <v>46</v>
      </c>
      <c r="U9755" t="s">
        <v>37497</v>
      </c>
      <c r="X9755" t="s">
        <v>37498</v>
      </c>
      <c r="Y9755" t="s">
        <v>36708</v>
      </c>
      <c r="Z9755" t="s">
        <v>36709</v>
      </c>
      <c r="AA9755" t="s">
        <v>37499</v>
      </c>
      <c r="AG9755" t="s">
        <v>37500</v>
      </c>
      <c r="AH9755" s="8">
        <v>1138025</v>
      </c>
      <c r="AI9755" t="s">
        <v>37501</v>
      </c>
      <c r="AJ9755" t="s">
        <v>37503</v>
      </c>
    </row>
    <row r="9756" spans="1:36" ht="17.25" hidden="1" customHeight="1" x14ac:dyDescent="0.2">
      <c r="A9756" s="4" t="s">
        <v>37494</v>
      </c>
      <c r="B9756" t="s">
        <v>37461</v>
      </c>
      <c r="C9756" t="s">
        <v>37495</v>
      </c>
      <c r="E9756" t="s">
        <v>24798</v>
      </c>
      <c r="F9756" t="s">
        <v>37496</v>
      </c>
      <c r="G9756" s="25">
        <v>25</v>
      </c>
      <c r="H9756" t="s">
        <v>42</v>
      </c>
      <c r="I9756" t="s">
        <v>65</v>
      </c>
      <c r="J9756" t="s">
        <v>44</v>
      </c>
      <c r="N9756" s="24">
        <v>1976</v>
      </c>
      <c r="R9756" s="7">
        <v>45.542000000000002</v>
      </c>
      <c r="S9756" s="7">
        <v>18.744900000000001</v>
      </c>
      <c r="T9756" t="s">
        <v>46</v>
      </c>
      <c r="U9756" t="s">
        <v>37497</v>
      </c>
      <c r="X9756" t="s">
        <v>37498</v>
      </c>
      <c r="Y9756" t="s">
        <v>36708</v>
      </c>
      <c r="Z9756" t="s">
        <v>36709</v>
      </c>
      <c r="AA9756" t="s">
        <v>37499</v>
      </c>
      <c r="AG9756" t="s">
        <v>37500</v>
      </c>
      <c r="AH9756" s="24">
        <v>1138026</v>
      </c>
      <c r="AI9756" t="s">
        <v>37501</v>
      </c>
      <c r="AJ9756" t="s">
        <v>37504</v>
      </c>
    </row>
    <row r="9757" spans="1:36" ht="17.25" hidden="1" customHeight="1" x14ac:dyDescent="0.2">
      <c r="A9757" s="4" t="s">
        <v>37494</v>
      </c>
      <c r="B9757" t="s">
        <v>37461</v>
      </c>
      <c r="C9757" t="s">
        <v>37495</v>
      </c>
      <c r="E9757" t="s">
        <v>17896</v>
      </c>
      <c r="F9757" t="s">
        <v>86</v>
      </c>
      <c r="G9757" s="25">
        <v>85</v>
      </c>
      <c r="H9757" t="s">
        <v>486</v>
      </c>
      <c r="I9757" t="s">
        <v>43</v>
      </c>
      <c r="J9757" t="s">
        <v>44</v>
      </c>
      <c r="K9757" t="s">
        <v>45</v>
      </c>
      <c r="L9757" t="s">
        <v>45</v>
      </c>
      <c r="N9757" s="8" t="s">
        <v>45</v>
      </c>
      <c r="R9757" s="7">
        <v>45.542000000000002</v>
      </c>
      <c r="S9757" s="7">
        <v>18.744900000000001</v>
      </c>
      <c r="T9757" t="s">
        <v>46</v>
      </c>
      <c r="U9757" t="s">
        <v>37497</v>
      </c>
      <c r="X9757" t="s">
        <v>37498</v>
      </c>
      <c r="Y9757" t="s">
        <v>36708</v>
      </c>
      <c r="Z9757" t="s">
        <v>36709</v>
      </c>
      <c r="AA9757" t="s">
        <v>37499</v>
      </c>
      <c r="AG9757" t="s">
        <v>37500</v>
      </c>
      <c r="AH9757" s="24">
        <v>1305443</v>
      </c>
      <c r="AI9757" t="s">
        <v>37501</v>
      </c>
      <c r="AJ9757" t="s">
        <v>37505</v>
      </c>
    </row>
    <row r="9758" spans="1:36" ht="17.25" hidden="1" customHeight="1" x14ac:dyDescent="0.2">
      <c r="A9758" s="4" t="s">
        <v>37506</v>
      </c>
      <c r="B9758" t="s">
        <v>37461</v>
      </c>
      <c r="C9758" t="s">
        <v>37507</v>
      </c>
      <c r="E9758" t="s">
        <v>40</v>
      </c>
      <c r="F9758" t="s">
        <v>86</v>
      </c>
      <c r="G9758" s="25">
        <v>35</v>
      </c>
      <c r="H9758" t="s">
        <v>42</v>
      </c>
      <c r="I9758" t="s">
        <v>240</v>
      </c>
      <c r="J9758" t="s">
        <v>44</v>
      </c>
      <c r="N9758" s="24">
        <v>1983</v>
      </c>
      <c r="R9758" s="7">
        <v>45.471290000000003</v>
      </c>
      <c r="S9758" s="7">
        <v>16.79232</v>
      </c>
      <c r="T9758" t="s">
        <v>46</v>
      </c>
      <c r="U9758" t="s">
        <v>37508</v>
      </c>
      <c r="X9758" t="s">
        <v>37509</v>
      </c>
      <c r="Y9758" t="s">
        <v>36708</v>
      </c>
      <c r="Z9758" t="s">
        <v>36709</v>
      </c>
      <c r="AD9758" t="s">
        <v>880</v>
      </c>
      <c r="AE9758" t="s">
        <v>254</v>
      </c>
      <c r="AG9758" t="s">
        <v>37510</v>
      </c>
      <c r="AH9758" s="24">
        <v>1127045</v>
      </c>
      <c r="AI9758" t="s">
        <v>37511</v>
      </c>
      <c r="AJ9758" t="s">
        <v>37512</v>
      </c>
    </row>
    <row r="9759" spans="1:36" ht="17.25" hidden="1" customHeight="1" x14ac:dyDescent="0.2">
      <c r="A9759" s="4" t="s">
        <v>37522</v>
      </c>
      <c r="B9759" t="s">
        <v>37461</v>
      </c>
      <c r="C9759" t="s">
        <v>37523</v>
      </c>
      <c r="E9759" t="s">
        <v>4162</v>
      </c>
      <c r="F9759" t="s">
        <v>86</v>
      </c>
      <c r="G9759" s="25">
        <v>120</v>
      </c>
      <c r="H9759" t="s">
        <v>806</v>
      </c>
      <c r="I9759" t="s">
        <v>43</v>
      </c>
      <c r="J9759" t="s">
        <v>44</v>
      </c>
      <c r="N9759" s="24">
        <v>1979</v>
      </c>
      <c r="O9759" s="24">
        <v>2009</v>
      </c>
      <c r="R9759" s="7">
        <v>45.782130000000002</v>
      </c>
      <c r="S9759" s="7">
        <v>16.01632</v>
      </c>
      <c r="T9759" t="s">
        <v>46</v>
      </c>
      <c r="U9759" t="s">
        <v>37472</v>
      </c>
      <c r="X9759" t="s">
        <v>37472</v>
      </c>
      <c r="Y9759" t="s">
        <v>36708</v>
      </c>
      <c r="Z9759" t="s">
        <v>36709</v>
      </c>
      <c r="AA9759" t="s">
        <v>37524</v>
      </c>
      <c r="AG9759" t="s">
        <v>37525</v>
      </c>
      <c r="AH9759" s="8">
        <v>1158912</v>
      </c>
      <c r="AI9759" t="s">
        <v>37526</v>
      </c>
      <c r="AJ9759" t="s">
        <v>37527</v>
      </c>
    </row>
    <row r="9760" spans="1:36" ht="17.25" hidden="1" customHeight="1" x14ac:dyDescent="0.2">
      <c r="A9760" s="4" t="s">
        <v>37522</v>
      </c>
      <c r="B9760" t="s">
        <v>37461</v>
      </c>
      <c r="C9760" t="s">
        <v>37523</v>
      </c>
      <c r="E9760" t="s">
        <v>37528</v>
      </c>
      <c r="F9760" t="s">
        <v>37496</v>
      </c>
      <c r="G9760" s="25">
        <v>200</v>
      </c>
      <c r="H9760" t="s">
        <v>42</v>
      </c>
      <c r="I9760" t="s">
        <v>43</v>
      </c>
      <c r="J9760" t="s">
        <v>44</v>
      </c>
      <c r="N9760" s="24">
        <v>2003</v>
      </c>
      <c r="R9760" s="7">
        <v>45.782130000000002</v>
      </c>
      <c r="S9760" s="7">
        <v>16.01632</v>
      </c>
      <c r="T9760" t="s">
        <v>46</v>
      </c>
      <c r="U9760" t="s">
        <v>37472</v>
      </c>
      <c r="X9760" t="s">
        <v>37472</v>
      </c>
      <c r="Y9760" t="s">
        <v>36708</v>
      </c>
      <c r="Z9760" t="s">
        <v>36709</v>
      </c>
      <c r="AA9760" t="s">
        <v>37524</v>
      </c>
      <c r="AG9760" t="s">
        <v>37525</v>
      </c>
      <c r="AH9760" s="8" t="s">
        <v>37529</v>
      </c>
      <c r="AI9760" t="s">
        <v>37526</v>
      </c>
      <c r="AJ9760" t="s">
        <v>37530</v>
      </c>
    </row>
    <row r="9761" spans="1:36" ht="17.25" hidden="1" customHeight="1" x14ac:dyDescent="0.2">
      <c r="A9761" s="4" t="s">
        <v>37522</v>
      </c>
      <c r="B9761" t="s">
        <v>37461</v>
      </c>
      <c r="C9761" t="s">
        <v>37523</v>
      </c>
      <c r="E9761" t="s">
        <v>37531</v>
      </c>
      <c r="F9761" t="s">
        <v>37496</v>
      </c>
      <c r="G9761" s="25">
        <v>100</v>
      </c>
      <c r="H9761" t="s">
        <v>42</v>
      </c>
      <c r="I9761" t="s">
        <v>43</v>
      </c>
      <c r="J9761" t="s">
        <v>44</v>
      </c>
      <c r="N9761" s="24">
        <v>2009</v>
      </c>
      <c r="R9761" s="7">
        <v>45.782130000000002</v>
      </c>
      <c r="S9761" s="7">
        <v>16.01632</v>
      </c>
      <c r="T9761" t="s">
        <v>46</v>
      </c>
      <c r="U9761" t="s">
        <v>37472</v>
      </c>
      <c r="X9761" t="s">
        <v>37472</v>
      </c>
      <c r="Y9761" t="s">
        <v>36708</v>
      </c>
      <c r="Z9761" t="s">
        <v>36709</v>
      </c>
      <c r="AA9761" t="s">
        <v>37524</v>
      </c>
      <c r="AG9761" t="s">
        <v>37525</v>
      </c>
      <c r="AH9761" s="8" t="s">
        <v>37532</v>
      </c>
      <c r="AI9761" t="s">
        <v>37526</v>
      </c>
      <c r="AJ9761" t="s">
        <v>37533</v>
      </c>
    </row>
    <row r="9762" spans="1:36" ht="17.25" hidden="1" customHeight="1" x14ac:dyDescent="0.2">
      <c r="A9762" s="4" t="s">
        <v>37534</v>
      </c>
      <c r="B9762" t="s">
        <v>37535</v>
      </c>
      <c r="C9762" t="s">
        <v>37536</v>
      </c>
      <c r="E9762" t="s">
        <v>40</v>
      </c>
      <c r="F9762" t="s">
        <v>86</v>
      </c>
      <c r="G9762" s="25">
        <v>98</v>
      </c>
      <c r="H9762" t="s">
        <v>42</v>
      </c>
      <c r="I9762" t="s">
        <v>43</v>
      </c>
      <c r="J9762" t="s">
        <v>44</v>
      </c>
      <c r="N9762" s="24">
        <v>1998</v>
      </c>
      <c r="R9762" s="7">
        <v>49.216169999999998</v>
      </c>
      <c r="S9762" s="7">
        <v>16.60633</v>
      </c>
      <c r="T9762" t="s">
        <v>46</v>
      </c>
      <c r="U9762" t="s">
        <v>37537</v>
      </c>
      <c r="X9762" t="s">
        <v>37538</v>
      </c>
      <c r="Y9762" t="s">
        <v>36708</v>
      </c>
      <c r="Z9762" t="s">
        <v>36915</v>
      </c>
      <c r="AA9762" t="s">
        <v>37539</v>
      </c>
      <c r="AG9762" t="s">
        <v>37540</v>
      </c>
      <c r="AH9762" s="8" t="s">
        <v>37541</v>
      </c>
      <c r="AI9762" t="s">
        <v>37542</v>
      </c>
      <c r="AJ9762" t="s">
        <v>37543</v>
      </c>
    </row>
    <row r="9763" spans="1:36" ht="17.25" hidden="1" customHeight="1" x14ac:dyDescent="0.2">
      <c r="A9763" s="4" t="s">
        <v>37544</v>
      </c>
      <c r="B9763" t="s">
        <v>37535</v>
      </c>
      <c r="C9763" t="s">
        <v>37545</v>
      </c>
      <c r="E9763" t="s">
        <v>696</v>
      </c>
      <c r="F9763" t="s">
        <v>86</v>
      </c>
      <c r="G9763" s="25">
        <v>45</v>
      </c>
      <c r="H9763" t="s">
        <v>486</v>
      </c>
      <c r="I9763" t="s">
        <v>45</v>
      </c>
      <c r="J9763" t="s">
        <v>44</v>
      </c>
      <c r="K9763" t="s">
        <v>45</v>
      </c>
      <c r="L9763" t="s">
        <v>45</v>
      </c>
      <c r="M9763" t="s">
        <v>5341</v>
      </c>
      <c r="N9763" s="8" t="s">
        <v>45</v>
      </c>
      <c r="R9763" s="7">
        <v>49.907184000000001</v>
      </c>
      <c r="S9763" s="7">
        <v>18.464559000000001</v>
      </c>
      <c r="T9763" t="s">
        <v>46</v>
      </c>
      <c r="U9763" t="s">
        <v>37546</v>
      </c>
      <c r="X9763" t="s">
        <v>37538</v>
      </c>
      <c r="Y9763" t="s">
        <v>36708</v>
      </c>
      <c r="Z9763" t="s">
        <v>36915</v>
      </c>
      <c r="AG9763" t="s">
        <v>37547</v>
      </c>
      <c r="AI9763" t="s">
        <v>37548</v>
      </c>
      <c r="AJ9763" t="s">
        <v>37549</v>
      </c>
    </row>
    <row r="9764" spans="1:36" ht="17.25" hidden="1" customHeight="1" x14ac:dyDescent="0.2">
      <c r="A9764" s="4" t="s">
        <v>37544</v>
      </c>
      <c r="B9764" t="s">
        <v>37535</v>
      </c>
      <c r="C9764" t="s">
        <v>37545</v>
      </c>
      <c r="E9764" t="s">
        <v>703</v>
      </c>
      <c r="F9764" t="s">
        <v>86</v>
      </c>
      <c r="G9764" s="25">
        <v>45</v>
      </c>
      <c r="H9764" t="s">
        <v>486</v>
      </c>
      <c r="I9764" t="s">
        <v>45</v>
      </c>
      <c r="J9764" t="s">
        <v>44</v>
      </c>
      <c r="K9764" t="s">
        <v>45</v>
      </c>
      <c r="L9764" t="s">
        <v>45</v>
      </c>
      <c r="M9764" t="s">
        <v>5341</v>
      </c>
      <c r="N9764" s="8" t="s">
        <v>45</v>
      </c>
      <c r="R9764" s="7">
        <v>49.907184000000001</v>
      </c>
      <c r="S9764" s="7">
        <v>18.464559000000001</v>
      </c>
      <c r="T9764" t="s">
        <v>46</v>
      </c>
      <c r="U9764" t="s">
        <v>37546</v>
      </c>
      <c r="X9764" t="s">
        <v>37538</v>
      </c>
      <c r="Y9764" t="s">
        <v>36708</v>
      </c>
      <c r="Z9764" t="s">
        <v>36915</v>
      </c>
      <c r="AG9764" t="s">
        <v>37547</v>
      </c>
      <c r="AI9764" t="s">
        <v>37548</v>
      </c>
      <c r="AJ9764" t="s">
        <v>37550</v>
      </c>
    </row>
    <row r="9765" spans="1:36" ht="17.25" hidden="1" customHeight="1" x14ac:dyDescent="0.2">
      <c r="A9765" s="4" t="s">
        <v>37544</v>
      </c>
      <c r="B9765" t="s">
        <v>37535</v>
      </c>
      <c r="C9765" t="s">
        <v>37545</v>
      </c>
      <c r="E9765" t="s">
        <v>738</v>
      </c>
      <c r="F9765" t="s">
        <v>86</v>
      </c>
      <c r="G9765" s="25">
        <v>45</v>
      </c>
      <c r="H9765" t="s">
        <v>486</v>
      </c>
      <c r="I9765" t="s">
        <v>45</v>
      </c>
      <c r="J9765" t="s">
        <v>44</v>
      </c>
      <c r="K9765" t="s">
        <v>45</v>
      </c>
      <c r="L9765" t="s">
        <v>45</v>
      </c>
      <c r="M9765" t="s">
        <v>5341</v>
      </c>
      <c r="N9765" s="8" t="s">
        <v>45</v>
      </c>
      <c r="R9765" s="7">
        <v>49.907184000000001</v>
      </c>
      <c r="S9765" s="7">
        <v>18.464559000000001</v>
      </c>
      <c r="T9765" t="s">
        <v>46</v>
      </c>
      <c r="U9765" t="s">
        <v>37546</v>
      </c>
      <c r="X9765" t="s">
        <v>37538</v>
      </c>
      <c r="Y9765" t="s">
        <v>36708</v>
      </c>
      <c r="Z9765" t="s">
        <v>36915</v>
      </c>
      <c r="AG9765" t="s">
        <v>37547</v>
      </c>
      <c r="AI9765" t="s">
        <v>37548</v>
      </c>
      <c r="AJ9765" t="s">
        <v>37551</v>
      </c>
    </row>
    <row r="9766" spans="1:36" ht="17.25" hidden="1" customHeight="1" x14ac:dyDescent="0.2">
      <c r="A9766" s="4" t="s">
        <v>37544</v>
      </c>
      <c r="B9766" t="s">
        <v>37535</v>
      </c>
      <c r="C9766" t="s">
        <v>37545</v>
      </c>
      <c r="E9766" t="s">
        <v>740</v>
      </c>
      <c r="F9766" t="s">
        <v>86</v>
      </c>
      <c r="G9766" s="25">
        <v>45</v>
      </c>
      <c r="H9766" t="s">
        <v>486</v>
      </c>
      <c r="I9766" t="s">
        <v>45</v>
      </c>
      <c r="J9766" t="s">
        <v>44</v>
      </c>
      <c r="K9766" t="s">
        <v>45</v>
      </c>
      <c r="L9766" t="s">
        <v>45</v>
      </c>
      <c r="M9766" t="s">
        <v>5341</v>
      </c>
      <c r="N9766" s="8" t="s">
        <v>45</v>
      </c>
      <c r="R9766" s="7">
        <v>49.907184000000001</v>
      </c>
      <c r="S9766" s="7">
        <v>18.464559000000001</v>
      </c>
      <c r="T9766" t="s">
        <v>46</v>
      </c>
      <c r="U9766" t="s">
        <v>37546</v>
      </c>
      <c r="X9766" t="s">
        <v>37538</v>
      </c>
      <c r="Y9766" t="s">
        <v>36708</v>
      </c>
      <c r="Z9766" t="s">
        <v>36915</v>
      </c>
      <c r="AG9766" t="s">
        <v>37547</v>
      </c>
      <c r="AI9766" t="s">
        <v>37548</v>
      </c>
      <c r="AJ9766" t="s">
        <v>37552</v>
      </c>
    </row>
    <row r="9767" spans="1:36" ht="17.25" hidden="1" customHeight="1" x14ac:dyDescent="0.2">
      <c r="A9767" s="4" t="s">
        <v>37553</v>
      </c>
      <c r="B9767" t="s">
        <v>37535</v>
      </c>
      <c r="C9767" t="s">
        <v>37554</v>
      </c>
      <c r="E9767" t="s">
        <v>696</v>
      </c>
      <c r="F9767" t="s">
        <v>4967</v>
      </c>
      <c r="G9767" s="25">
        <v>51</v>
      </c>
      <c r="H9767" t="s">
        <v>42</v>
      </c>
      <c r="I9767" t="s">
        <v>65</v>
      </c>
      <c r="J9767" t="s">
        <v>44</v>
      </c>
      <c r="M9767" t="s">
        <v>559</v>
      </c>
      <c r="N9767" s="24">
        <v>2006</v>
      </c>
      <c r="R9767" s="7">
        <v>50.153500000000001</v>
      </c>
      <c r="S9767" s="7">
        <v>14.128579999999999</v>
      </c>
      <c r="T9767" t="s">
        <v>46</v>
      </c>
      <c r="U9767" t="s">
        <v>37555</v>
      </c>
      <c r="X9767" t="s">
        <v>37556</v>
      </c>
      <c r="Y9767" t="s">
        <v>36708</v>
      </c>
      <c r="Z9767" t="s">
        <v>36915</v>
      </c>
      <c r="AA9767" t="s">
        <v>37557</v>
      </c>
      <c r="AG9767" t="s">
        <v>37558</v>
      </c>
      <c r="AH9767" s="8">
        <v>1194147</v>
      </c>
      <c r="AI9767" t="s">
        <v>37559</v>
      </c>
      <c r="AJ9767" t="s">
        <v>37560</v>
      </c>
    </row>
    <row r="9768" spans="1:36" ht="17.25" hidden="1" customHeight="1" x14ac:dyDescent="0.2">
      <c r="A9768" s="4" t="s">
        <v>37572</v>
      </c>
      <c r="B9768" t="s">
        <v>37535</v>
      </c>
      <c r="C9768" t="s">
        <v>37573</v>
      </c>
      <c r="E9768" t="s">
        <v>37574</v>
      </c>
      <c r="F9768" t="s">
        <v>86</v>
      </c>
      <c r="G9768" s="25">
        <v>33</v>
      </c>
      <c r="H9768" t="s">
        <v>42</v>
      </c>
      <c r="I9768" t="s">
        <v>240</v>
      </c>
      <c r="J9768" t="s">
        <v>44</v>
      </c>
      <c r="N9768" s="24">
        <v>1993</v>
      </c>
      <c r="R9768" s="7">
        <v>50.258769999999998</v>
      </c>
      <c r="S9768" s="7">
        <v>14.3207</v>
      </c>
      <c r="T9768" t="s">
        <v>46</v>
      </c>
      <c r="U9768" t="s">
        <v>37575</v>
      </c>
      <c r="X9768" t="s">
        <v>37556</v>
      </c>
      <c r="Y9768" t="s">
        <v>36708</v>
      </c>
      <c r="Z9768" t="s">
        <v>36915</v>
      </c>
      <c r="AC9768" t="s">
        <v>37576</v>
      </c>
      <c r="AD9768" t="s">
        <v>880</v>
      </c>
      <c r="AE9768" t="s">
        <v>254</v>
      </c>
      <c r="AG9768" t="s">
        <v>37577</v>
      </c>
      <c r="AH9768" s="8">
        <v>1251532</v>
      </c>
      <c r="AI9768" t="s">
        <v>37578</v>
      </c>
      <c r="AJ9768" t="s">
        <v>37579</v>
      </c>
    </row>
    <row r="9769" spans="1:36" ht="17.25" hidden="1" customHeight="1" x14ac:dyDescent="0.2">
      <c r="A9769" s="4" t="s">
        <v>37572</v>
      </c>
      <c r="B9769" t="s">
        <v>37535</v>
      </c>
      <c r="C9769" t="s">
        <v>37573</v>
      </c>
      <c r="E9769" t="s">
        <v>12296</v>
      </c>
      <c r="F9769" t="s">
        <v>86</v>
      </c>
      <c r="G9769" s="25">
        <v>33</v>
      </c>
      <c r="H9769" t="s">
        <v>42</v>
      </c>
      <c r="I9769" t="s">
        <v>240</v>
      </c>
      <c r="J9769" t="s">
        <v>44</v>
      </c>
      <c r="N9769" s="24">
        <v>1993</v>
      </c>
      <c r="R9769" s="7">
        <v>50.258769999999998</v>
      </c>
      <c r="S9769" s="7">
        <v>14.3207</v>
      </c>
      <c r="T9769" t="s">
        <v>46</v>
      </c>
      <c r="U9769" t="s">
        <v>37575</v>
      </c>
      <c r="X9769" t="s">
        <v>37556</v>
      </c>
      <c r="Y9769" t="s">
        <v>36708</v>
      </c>
      <c r="Z9769" t="s">
        <v>36915</v>
      </c>
      <c r="AC9769" t="s">
        <v>37576</v>
      </c>
      <c r="AD9769" t="s">
        <v>880</v>
      </c>
      <c r="AE9769" t="s">
        <v>254</v>
      </c>
      <c r="AG9769" t="s">
        <v>37577</v>
      </c>
      <c r="AH9769" s="8">
        <v>1251533</v>
      </c>
      <c r="AI9769" t="s">
        <v>37578</v>
      </c>
      <c r="AJ9769" t="s">
        <v>37580</v>
      </c>
    </row>
    <row r="9770" spans="1:36" ht="17.25" hidden="1" customHeight="1" x14ac:dyDescent="0.2">
      <c r="A9770" s="4" t="s">
        <v>37583</v>
      </c>
      <c r="B9770" t="s">
        <v>37535</v>
      </c>
      <c r="C9770" t="s">
        <v>37584</v>
      </c>
      <c r="E9770" t="s">
        <v>40</v>
      </c>
      <c r="F9770" t="s">
        <v>86</v>
      </c>
      <c r="G9770" s="25">
        <v>23</v>
      </c>
      <c r="H9770" t="s">
        <v>42</v>
      </c>
      <c r="I9770" t="s">
        <v>43</v>
      </c>
      <c r="J9770" t="s">
        <v>44</v>
      </c>
      <c r="N9770" s="24">
        <v>2001</v>
      </c>
      <c r="R9770" s="7">
        <v>49.004620000000003</v>
      </c>
      <c r="S9770" s="7">
        <v>17.128820000000001</v>
      </c>
      <c r="T9770" t="s">
        <v>504</v>
      </c>
      <c r="U9770" t="s">
        <v>37585</v>
      </c>
      <c r="X9770" t="s">
        <v>37538</v>
      </c>
      <c r="Y9770" t="s">
        <v>36708</v>
      </c>
      <c r="Z9770" t="s">
        <v>36915</v>
      </c>
      <c r="AG9770" t="s">
        <v>37586</v>
      </c>
      <c r="AH9770" s="8" t="s">
        <v>37587</v>
      </c>
      <c r="AI9770" t="s">
        <v>37588</v>
      </c>
      <c r="AJ9770" t="s">
        <v>37589</v>
      </c>
    </row>
    <row r="9771" spans="1:36" ht="17.25" hidden="1" customHeight="1" x14ac:dyDescent="0.2">
      <c r="A9771" s="4" t="s">
        <v>37614</v>
      </c>
      <c r="B9771" t="s">
        <v>37535</v>
      </c>
      <c r="C9771" t="s">
        <v>37615</v>
      </c>
      <c r="E9771" t="s">
        <v>40</v>
      </c>
      <c r="F9771" t="s">
        <v>8581</v>
      </c>
      <c r="G9771" s="25">
        <v>200</v>
      </c>
      <c r="H9771" t="s">
        <v>42</v>
      </c>
      <c r="I9771" t="s">
        <v>43</v>
      </c>
      <c r="J9771" t="s">
        <v>44</v>
      </c>
      <c r="N9771" s="24">
        <v>1996</v>
      </c>
      <c r="R9771" s="7">
        <v>50.256480000000003</v>
      </c>
      <c r="S9771" s="7">
        <v>12.690799999999999</v>
      </c>
      <c r="T9771" t="s">
        <v>46</v>
      </c>
      <c r="U9771" t="s">
        <v>37616</v>
      </c>
      <c r="V9771" t="s">
        <v>37617</v>
      </c>
      <c r="X9771" t="s">
        <v>37618</v>
      </c>
      <c r="Y9771" t="s">
        <v>36708</v>
      </c>
      <c r="Z9771" t="s">
        <v>36915</v>
      </c>
      <c r="AG9771" t="s">
        <v>37619</v>
      </c>
      <c r="AH9771" s="8" t="s">
        <v>37620</v>
      </c>
      <c r="AI9771" t="s">
        <v>37621</v>
      </c>
      <c r="AJ9771" t="s">
        <v>37622</v>
      </c>
    </row>
    <row r="9772" spans="1:36" ht="17.25" hidden="1" customHeight="1" x14ac:dyDescent="0.2">
      <c r="A9772" s="4" t="s">
        <v>37614</v>
      </c>
      <c r="B9772" t="s">
        <v>37535</v>
      </c>
      <c r="C9772" t="s">
        <v>37615</v>
      </c>
      <c r="E9772" t="s">
        <v>56</v>
      </c>
      <c r="F9772" t="s">
        <v>8581</v>
      </c>
      <c r="G9772" s="25">
        <v>200</v>
      </c>
      <c r="H9772" t="s">
        <v>42</v>
      </c>
      <c r="I9772" t="s">
        <v>43</v>
      </c>
      <c r="J9772" t="s">
        <v>44</v>
      </c>
      <c r="N9772" s="24">
        <v>1996</v>
      </c>
      <c r="R9772" s="7">
        <v>50.256480000000003</v>
      </c>
      <c r="S9772" s="7">
        <v>12.690799999999999</v>
      </c>
      <c r="T9772" t="s">
        <v>46</v>
      </c>
      <c r="U9772" t="s">
        <v>37616</v>
      </c>
      <c r="V9772" t="s">
        <v>37617</v>
      </c>
      <c r="X9772" t="s">
        <v>37618</v>
      </c>
      <c r="Y9772" t="s">
        <v>36708</v>
      </c>
      <c r="Z9772" t="s">
        <v>36915</v>
      </c>
      <c r="AG9772" t="s">
        <v>37619</v>
      </c>
      <c r="AH9772" s="8" t="s">
        <v>37623</v>
      </c>
      <c r="AI9772" t="s">
        <v>37621</v>
      </c>
      <c r="AJ9772" t="s">
        <v>37624</v>
      </c>
    </row>
    <row r="9773" spans="1:36" ht="17.25" hidden="1" customHeight="1" x14ac:dyDescent="0.2">
      <c r="A9773" s="4" t="s">
        <v>18720</v>
      </c>
      <c r="B9773" t="s">
        <v>8398</v>
      </c>
      <c r="C9773" t="s">
        <v>18721</v>
      </c>
      <c r="E9773" t="s">
        <v>40</v>
      </c>
      <c r="F9773" t="s">
        <v>86</v>
      </c>
      <c r="G9773" s="25">
        <v>225</v>
      </c>
      <c r="H9773" t="s">
        <v>42</v>
      </c>
      <c r="I9773" t="s">
        <v>240</v>
      </c>
      <c r="J9773" t="s">
        <v>559</v>
      </c>
      <c r="N9773" s="24">
        <v>1966</v>
      </c>
      <c r="P9773" s="24">
        <v>2024</v>
      </c>
      <c r="R9773" s="7">
        <v>29.256699999999999</v>
      </c>
      <c r="S9773" s="7">
        <v>-98.382499999999993</v>
      </c>
      <c r="T9773" t="s">
        <v>46</v>
      </c>
      <c r="U9773" t="s">
        <v>8881</v>
      </c>
      <c r="V9773" t="s">
        <v>8882</v>
      </c>
      <c r="X9773" t="s">
        <v>8584</v>
      </c>
      <c r="Y9773" t="s">
        <v>3012</v>
      </c>
      <c r="Z9773" t="s">
        <v>3691</v>
      </c>
      <c r="AA9773" t="s">
        <v>18722</v>
      </c>
      <c r="AB9773" t="s">
        <v>8690</v>
      </c>
      <c r="AG9773" t="s">
        <v>18723</v>
      </c>
      <c r="AH9773" s="24">
        <v>22139</v>
      </c>
      <c r="AI9773" t="s">
        <v>18724</v>
      </c>
      <c r="AJ9773" t="s">
        <v>18725</v>
      </c>
    </row>
    <row r="9774" spans="1:36" ht="17.25" hidden="1" customHeight="1" x14ac:dyDescent="0.2">
      <c r="A9774" s="4" t="s">
        <v>37631</v>
      </c>
      <c r="B9774" t="s">
        <v>37632</v>
      </c>
      <c r="C9774" t="s">
        <v>37633</v>
      </c>
      <c r="E9774" t="s">
        <v>40</v>
      </c>
      <c r="F9774" t="s">
        <v>4967</v>
      </c>
      <c r="G9774" s="6">
        <v>25</v>
      </c>
      <c r="H9774" t="s">
        <v>42</v>
      </c>
      <c r="I9774" t="s">
        <v>43</v>
      </c>
      <c r="J9774" t="s">
        <v>44</v>
      </c>
      <c r="K9774" t="s">
        <v>45</v>
      </c>
      <c r="L9774" t="s">
        <v>45</v>
      </c>
      <c r="N9774" s="8">
        <v>1999</v>
      </c>
      <c r="R9774" s="7">
        <v>56.681336999999999</v>
      </c>
      <c r="S9774" s="7">
        <v>10.042185999999999</v>
      </c>
      <c r="T9774" t="s">
        <v>46</v>
      </c>
      <c r="U9774" t="s">
        <v>37634</v>
      </c>
      <c r="X9774" t="s">
        <v>37635</v>
      </c>
      <c r="Y9774" t="s">
        <v>36708</v>
      </c>
      <c r="Z9774" t="s">
        <v>37636</v>
      </c>
      <c r="AD9774" t="s">
        <v>880</v>
      </c>
      <c r="AE9774" t="s">
        <v>36773</v>
      </c>
      <c r="AG9774" t="s">
        <v>37637</v>
      </c>
      <c r="AH9774" s="8" t="s">
        <v>37638</v>
      </c>
      <c r="AI9774" t="s">
        <v>37639</v>
      </c>
      <c r="AJ9774" t="s">
        <v>37640</v>
      </c>
    </row>
    <row r="9775" spans="1:36" ht="17.25" hidden="1" customHeight="1" x14ac:dyDescent="0.2">
      <c r="A9775" s="4" t="s">
        <v>37641</v>
      </c>
      <c r="B9775" t="s">
        <v>37632</v>
      </c>
      <c r="C9775" t="s">
        <v>37642</v>
      </c>
      <c r="E9775" t="s">
        <v>43</v>
      </c>
      <c r="F9775" t="s">
        <v>37643</v>
      </c>
      <c r="G9775" s="6">
        <v>585</v>
      </c>
      <c r="H9775" t="s">
        <v>42</v>
      </c>
      <c r="I9775" t="s">
        <v>43</v>
      </c>
      <c r="J9775" t="s">
        <v>44</v>
      </c>
      <c r="N9775" s="8">
        <v>2001</v>
      </c>
      <c r="R9775" s="7">
        <v>55.602159999999998</v>
      </c>
      <c r="S9775" s="7">
        <v>12.479063999999999</v>
      </c>
      <c r="T9775" t="s">
        <v>46</v>
      </c>
      <c r="Y9775" t="s">
        <v>36708</v>
      </c>
      <c r="Z9775" t="s">
        <v>37636</v>
      </c>
      <c r="AG9775" t="s">
        <v>37644</v>
      </c>
      <c r="AH9775" s="8" t="s">
        <v>37645</v>
      </c>
      <c r="AI9775" t="s">
        <v>37646</v>
      </c>
      <c r="AJ9775" t="s">
        <v>37647</v>
      </c>
    </row>
    <row r="9776" spans="1:36" ht="17.25" hidden="1" customHeight="1" x14ac:dyDescent="0.2">
      <c r="A9776" s="4" t="s">
        <v>37648</v>
      </c>
      <c r="B9776" t="s">
        <v>37632</v>
      </c>
      <c r="C9776" t="s">
        <v>37649</v>
      </c>
      <c r="E9776" t="s">
        <v>40</v>
      </c>
      <c r="F9776" t="s">
        <v>86</v>
      </c>
      <c r="G9776" s="6">
        <v>38</v>
      </c>
      <c r="H9776" t="s">
        <v>42</v>
      </c>
      <c r="I9776" t="s">
        <v>43</v>
      </c>
      <c r="J9776" t="s">
        <v>44</v>
      </c>
      <c r="N9776" s="8">
        <v>1998</v>
      </c>
      <c r="R9776" s="7">
        <v>55.784689999999998</v>
      </c>
      <c r="S9776" s="7">
        <v>12.52276</v>
      </c>
      <c r="T9776" t="s">
        <v>46</v>
      </c>
      <c r="U9776" t="s">
        <v>37650</v>
      </c>
      <c r="X9776" t="s">
        <v>37651</v>
      </c>
      <c r="Y9776" t="s">
        <v>36708</v>
      </c>
      <c r="Z9776" t="s">
        <v>37636</v>
      </c>
      <c r="AD9776" t="s">
        <v>880</v>
      </c>
      <c r="AE9776" t="s">
        <v>37652</v>
      </c>
      <c r="AG9776" t="s">
        <v>37653</v>
      </c>
      <c r="AH9776" s="8" t="s">
        <v>37654</v>
      </c>
      <c r="AI9776" t="s">
        <v>37655</v>
      </c>
      <c r="AJ9776" t="s">
        <v>37656</v>
      </c>
    </row>
    <row r="9777" spans="1:36" ht="17.25" hidden="1" customHeight="1" x14ac:dyDescent="0.2">
      <c r="A9777" s="4" t="s">
        <v>37657</v>
      </c>
      <c r="B9777" t="s">
        <v>37632</v>
      </c>
      <c r="C9777" t="s">
        <v>37658</v>
      </c>
      <c r="E9777" t="s">
        <v>40</v>
      </c>
      <c r="F9777" t="s">
        <v>86</v>
      </c>
      <c r="G9777" s="6">
        <v>25</v>
      </c>
      <c r="H9777" t="s">
        <v>42</v>
      </c>
      <c r="I9777" t="s">
        <v>65</v>
      </c>
      <c r="J9777" t="s">
        <v>559</v>
      </c>
      <c r="N9777" s="8">
        <v>2005</v>
      </c>
      <c r="R9777" s="7">
        <v>55.46181</v>
      </c>
      <c r="S9777" s="7">
        <v>8.4656199999999995</v>
      </c>
      <c r="T9777" t="s">
        <v>504</v>
      </c>
      <c r="U9777" t="s">
        <v>37659</v>
      </c>
      <c r="X9777" t="s">
        <v>37660</v>
      </c>
      <c r="Y9777" t="s">
        <v>36708</v>
      </c>
      <c r="Z9777" t="s">
        <v>37636</v>
      </c>
      <c r="AG9777" t="s">
        <v>37661</v>
      </c>
      <c r="AH9777" s="8">
        <v>1287471</v>
      </c>
      <c r="AI9777" t="s">
        <v>37662</v>
      </c>
      <c r="AJ9777" t="s">
        <v>37663</v>
      </c>
    </row>
    <row r="9778" spans="1:36" ht="17.25" hidden="1" customHeight="1" x14ac:dyDescent="0.2">
      <c r="A9778" s="4" t="s">
        <v>37670</v>
      </c>
      <c r="B9778" t="s">
        <v>37632</v>
      </c>
      <c r="C9778" t="s">
        <v>37671</v>
      </c>
      <c r="E9778" t="s">
        <v>40</v>
      </c>
      <c r="F9778" t="s">
        <v>86</v>
      </c>
      <c r="G9778" s="6">
        <v>25</v>
      </c>
      <c r="H9778" t="s">
        <v>42</v>
      </c>
      <c r="I9778" t="s">
        <v>65</v>
      </c>
      <c r="J9778" t="s">
        <v>559</v>
      </c>
      <c r="N9778" s="8">
        <v>2008</v>
      </c>
      <c r="R9778" s="7">
        <v>56.421810000000001</v>
      </c>
      <c r="S9778" s="7">
        <v>10.89476</v>
      </c>
      <c r="T9778" t="s">
        <v>46</v>
      </c>
      <c r="U9778" t="s">
        <v>37672</v>
      </c>
      <c r="X9778" t="s">
        <v>37673</v>
      </c>
      <c r="Y9778" t="s">
        <v>36708</v>
      </c>
      <c r="Z9778" t="s">
        <v>37636</v>
      </c>
      <c r="AG9778" t="s">
        <v>37674</v>
      </c>
      <c r="AH9778" s="8">
        <v>1287470</v>
      </c>
      <c r="AI9778" t="s">
        <v>37675</v>
      </c>
      <c r="AJ9778" t="s">
        <v>37676</v>
      </c>
    </row>
    <row r="9779" spans="1:36" ht="17.25" hidden="1" customHeight="1" x14ac:dyDescent="0.2">
      <c r="A9779" s="4" t="s">
        <v>37677</v>
      </c>
      <c r="B9779" t="s">
        <v>37632</v>
      </c>
      <c r="C9779" t="s">
        <v>37678</v>
      </c>
      <c r="E9779" t="s">
        <v>9</v>
      </c>
      <c r="F9779" t="s">
        <v>4967</v>
      </c>
      <c r="G9779" s="6">
        <v>273</v>
      </c>
      <c r="H9779" t="s">
        <v>42</v>
      </c>
      <c r="I9779" t="s">
        <v>43</v>
      </c>
      <c r="J9779" t="s">
        <v>44</v>
      </c>
      <c r="N9779" s="8">
        <v>2003</v>
      </c>
      <c r="R9779" s="7">
        <v>55.650523</v>
      </c>
      <c r="S9779" s="7">
        <v>12.533431999999999</v>
      </c>
      <c r="T9779" t="s">
        <v>504</v>
      </c>
      <c r="U9779" t="s">
        <v>37679</v>
      </c>
      <c r="X9779" t="s">
        <v>37679</v>
      </c>
      <c r="Y9779" t="s">
        <v>36708</v>
      </c>
      <c r="Z9779" t="s">
        <v>37636</v>
      </c>
      <c r="AB9779" t="s">
        <v>36760</v>
      </c>
      <c r="AG9779" t="s">
        <v>37680</v>
      </c>
      <c r="AI9779" t="s">
        <v>37681</v>
      </c>
      <c r="AJ9779" t="s">
        <v>37682</v>
      </c>
    </row>
    <row r="9780" spans="1:36" ht="17.25" hidden="1" customHeight="1" x14ac:dyDescent="0.2">
      <c r="A9780" s="4" t="s">
        <v>37683</v>
      </c>
      <c r="B9780" t="s">
        <v>37632</v>
      </c>
      <c r="C9780" t="s">
        <v>37684</v>
      </c>
      <c r="E9780" t="s">
        <v>40</v>
      </c>
      <c r="F9780" t="s">
        <v>86</v>
      </c>
      <c r="G9780" s="6">
        <v>67</v>
      </c>
      <c r="H9780" t="s">
        <v>42</v>
      </c>
      <c r="I9780" t="s">
        <v>240</v>
      </c>
      <c r="J9780" t="s">
        <v>44</v>
      </c>
      <c r="N9780" s="8">
        <v>2003</v>
      </c>
      <c r="R9780" s="7">
        <v>55.656849999999999</v>
      </c>
      <c r="S9780" s="7">
        <v>12.55696</v>
      </c>
      <c r="T9780" t="s">
        <v>46</v>
      </c>
      <c r="U9780" t="s">
        <v>37685</v>
      </c>
      <c r="X9780" t="s">
        <v>37651</v>
      </c>
      <c r="Y9780" t="s">
        <v>36708</v>
      </c>
      <c r="Z9780" t="s">
        <v>37636</v>
      </c>
      <c r="AB9780" t="s">
        <v>36760</v>
      </c>
      <c r="AG9780" t="s">
        <v>37680</v>
      </c>
      <c r="AI9780" t="s">
        <v>37686</v>
      </c>
      <c r="AJ9780" t="s">
        <v>37687</v>
      </c>
    </row>
    <row r="9781" spans="1:36" ht="17.25" hidden="1" customHeight="1" x14ac:dyDescent="0.2">
      <c r="A9781" s="4" t="s">
        <v>37688</v>
      </c>
      <c r="B9781" t="s">
        <v>37632</v>
      </c>
      <c r="C9781" t="s">
        <v>37689</v>
      </c>
      <c r="E9781" t="s">
        <v>40</v>
      </c>
      <c r="F9781" t="s">
        <v>86</v>
      </c>
      <c r="G9781" s="6">
        <v>75</v>
      </c>
      <c r="H9781" t="s">
        <v>42</v>
      </c>
      <c r="I9781" t="s">
        <v>43</v>
      </c>
      <c r="J9781" t="s">
        <v>44</v>
      </c>
      <c r="N9781" s="8">
        <v>1991</v>
      </c>
      <c r="R9781" s="7">
        <v>55.906759999999998</v>
      </c>
      <c r="S9781" s="7">
        <v>12.312049999999999</v>
      </c>
      <c r="T9781" t="s">
        <v>46</v>
      </c>
      <c r="U9781" t="s">
        <v>37690</v>
      </c>
      <c r="X9781" t="s">
        <v>37651</v>
      </c>
      <c r="Y9781" t="s">
        <v>36708</v>
      </c>
      <c r="Z9781" t="s">
        <v>37636</v>
      </c>
      <c r="AG9781" t="s">
        <v>37691</v>
      </c>
      <c r="AH9781" s="8" t="s">
        <v>37692</v>
      </c>
      <c r="AI9781" t="s">
        <v>37693</v>
      </c>
      <c r="AJ9781" t="s">
        <v>37694</v>
      </c>
    </row>
    <row r="9782" spans="1:36" ht="17.25" hidden="1" customHeight="1" x14ac:dyDescent="0.2">
      <c r="A9782" s="4" t="s">
        <v>37695</v>
      </c>
      <c r="B9782" t="s">
        <v>37632</v>
      </c>
      <c r="C9782" t="s">
        <v>37696</v>
      </c>
      <c r="E9782" t="s">
        <v>40</v>
      </c>
      <c r="F9782" t="s">
        <v>86</v>
      </c>
      <c r="G9782" s="6">
        <v>59</v>
      </c>
      <c r="H9782" t="s">
        <v>42</v>
      </c>
      <c r="I9782" t="s">
        <v>43</v>
      </c>
      <c r="J9782" t="s">
        <v>44</v>
      </c>
      <c r="N9782" s="8">
        <v>1996</v>
      </c>
      <c r="R9782" s="7">
        <v>57.464170000000003</v>
      </c>
      <c r="S9782" s="7">
        <v>9.9822900000000008</v>
      </c>
      <c r="T9782" t="s">
        <v>46</v>
      </c>
      <c r="U9782" t="s">
        <v>37697</v>
      </c>
      <c r="X9782" t="s">
        <v>37635</v>
      </c>
      <c r="Y9782" t="s">
        <v>36708</v>
      </c>
      <c r="Z9782" t="s">
        <v>37636</v>
      </c>
      <c r="AG9782" t="s">
        <v>37698</v>
      </c>
      <c r="AH9782" s="8" t="s">
        <v>37699</v>
      </c>
      <c r="AI9782" t="s">
        <v>37700</v>
      </c>
      <c r="AJ9782" t="s">
        <v>37701</v>
      </c>
    </row>
    <row r="9783" spans="1:36" ht="17.25" hidden="1" customHeight="1" x14ac:dyDescent="0.2">
      <c r="A9783" s="4" t="s">
        <v>37702</v>
      </c>
      <c r="B9783" t="s">
        <v>37632</v>
      </c>
      <c r="C9783" t="s">
        <v>37703</v>
      </c>
      <c r="E9783" t="s">
        <v>40</v>
      </c>
      <c r="F9783" t="s">
        <v>4967</v>
      </c>
      <c r="G9783" s="6">
        <v>34</v>
      </c>
      <c r="H9783" t="s">
        <v>42</v>
      </c>
      <c r="I9783" t="s">
        <v>43</v>
      </c>
      <c r="J9783" t="s">
        <v>44</v>
      </c>
      <c r="K9783" t="s">
        <v>45</v>
      </c>
      <c r="L9783" t="s">
        <v>45</v>
      </c>
      <c r="N9783" s="8">
        <v>1991</v>
      </c>
      <c r="R9783" s="7">
        <v>55.851905000000002</v>
      </c>
      <c r="S9783" s="7">
        <v>9.8576639999999998</v>
      </c>
      <c r="T9783" t="s">
        <v>46</v>
      </c>
      <c r="U9783" t="s">
        <v>37704</v>
      </c>
      <c r="X9783" t="s">
        <v>37673</v>
      </c>
      <c r="Y9783" t="s">
        <v>36708</v>
      </c>
      <c r="Z9783" t="s">
        <v>37636</v>
      </c>
      <c r="AG9783" t="s">
        <v>37705</v>
      </c>
      <c r="AH9783" s="8">
        <v>1120095</v>
      </c>
      <c r="AI9783" t="s">
        <v>37706</v>
      </c>
      <c r="AJ9783" t="s">
        <v>37707</v>
      </c>
    </row>
    <row r="9784" spans="1:36" ht="17.25" hidden="1" customHeight="1" x14ac:dyDescent="0.2">
      <c r="A9784" s="4" t="s">
        <v>37708</v>
      </c>
      <c r="B9784" t="s">
        <v>37632</v>
      </c>
      <c r="C9784" t="s">
        <v>37709</v>
      </c>
      <c r="E9784" t="s">
        <v>37710</v>
      </c>
      <c r="F9784" t="s">
        <v>570</v>
      </c>
      <c r="G9784" s="6">
        <v>260</v>
      </c>
      <c r="H9784" t="s">
        <v>42</v>
      </c>
      <c r="I9784" t="s">
        <v>43</v>
      </c>
      <c r="J9784" t="s">
        <v>44</v>
      </c>
      <c r="N9784" s="8">
        <v>1974</v>
      </c>
      <c r="P9784" s="24">
        <v>2024</v>
      </c>
      <c r="R9784" s="7">
        <v>55.812399999999997</v>
      </c>
      <c r="S9784" s="7">
        <v>11.879300000000001</v>
      </c>
      <c r="T9784" t="s">
        <v>46</v>
      </c>
      <c r="Y9784" t="s">
        <v>36708</v>
      </c>
      <c r="Z9784" t="s">
        <v>37636</v>
      </c>
      <c r="AC9784" t="s">
        <v>37711</v>
      </c>
      <c r="AG9784" t="s">
        <v>37712</v>
      </c>
      <c r="AH9784" s="8">
        <v>1127179</v>
      </c>
      <c r="AI9784" t="s">
        <v>37713</v>
      </c>
      <c r="AJ9784" t="s">
        <v>37714</v>
      </c>
    </row>
    <row r="9785" spans="1:36" ht="17.25" hidden="1" customHeight="1" x14ac:dyDescent="0.2">
      <c r="A9785" s="4" t="s">
        <v>37708</v>
      </c>
      <c r="B9785" t="s">
        <v>37632</v>
      </c>
      <c r="C9785" t="s">
        <v>37709</v>
      </c>
      <c r="E9785" t="s">
        <v>37715</v>
      </c>
      <c r="F9785" t="s">
        <v>570</v>
      </c>
      <c r="G9785" s="6">
        <v>260</v>
      </c>
      <c r="H9785" t="s">
        <v>857</v>
      </c>
      <c r="I9785" t="s">
        <v>43</v>
      </c>
      <c r="J9785" t="s">
        <v>44</v>
      </c>
      <c r="N9785" s="8">
        <v>1976</v>
      </c>
      <c r="P9785" s="24">
        <v>2024</v>
      </c>
      <c r="R9785" s="7">
        <v>55.812399999999997</v>
      </c>
      <c r="S9785" s="7">
        <v>11.879300000000001</v>
      </c>
      <c r="T9785" t="s">
        <v>46</v>
      </c>
      <c r="Y9785" t="s">
        <v>36708</v>
      </c>
      <c r="Z9785" t="s">
        <v>37636</v>
      </c>
      <c r="AC9785" t="s">
        <v>37711</v>
      </c>
      <c r="AG9785" t="s">
        <v>37712</v>
      </c>
      <c r="AH9785" s="8">
        <v>1127180</v>
      </c>
      <c r="AI9785" t="s">
        <v>37713</v>
      </c>
      <c r="AJ9785" t="s">
        <v>37716</v>
      </c>
    </row>
    <row r="9786" spans="1:36" ht="17.25" hidden="1" customHeight="1" x14ac:dyDescent="0.2">
      <c r="A9786" s="4" t="s">
        <v>37708</v>
      </c>
      <c r="B9786" t="s">
        <v>37632</v>
      </c>
      <c r="C9786" t="s">
        <v>37709</v>
      </c>
      <c r="E9786" t="s">
        <v>37717</v>
      </c>
      <c r="F9786" t="s">
        <v>4986</v>
      </c>
      <c r="G9786" s="6">
        <v>63</v>
      </c>
      <c r="H9786" t="s">
        <v>42</v>
      </c>
      <c r="I9786" t="s">
        <v>65</v>
      </c>
      <c r="N9786" s="8">
        <v>1973</v>
      </c>
      <c r="R9786" s="7">
        <v>55.812399999999997</v>
      </c>
      <c r="S9786" s="7">
        <v>11.879300000000001</v>
      </c>
      <c r="T9786" t="s">
        <v>46</v>
      </c>
      <c r="Y9786" t="s">
        <v>36708</v>
      </c>
      <c r="Z9786" t="s">
        <v>37636</v>
      </c>
      <c r="AC9786" t="s">
        <v>37711</v>
      </c>
      <c r="AG9786" t="s">
        <v>37712</v>
      </c>
      <c r="AH9786" s="8">
        <v>1127181</v>
      </c>
      <c r="AI9786" t="s">
        <v>37713</v>
      </c>
      <c r="AJ9786" t="s">
        <v>37718</v>
      </c>
    </row>
    <row r="9787" spans="1:36" ht="17.25" hidden="1" customHeight="1" x14ac:dyDescent="0.2">
      <c r="A9787" s="4" t="s">
        <v>37708</v>
      </c>
      <c r="B9787" t="s">
        <v>37632</v>
      </c>
      <c r="C9787" t="s">
        <v>37709</v>
      </c>
      <c r="E9787" t="s">
        <v>37719</v>
      </c>
      <c r="F9787" t="s">
        <v>4986</v>
      </c>
      <c r="G9787" s="6">
        <v>63</v>
      </c>
      <c r="H9787" t="s">
        <v>42</v>
      </c>
      <c r="I9787" t="s">
        <v>65</v>
      </c>
      <c r="N9787" s="8">
        <v>1973</v>
      </c>
      <c r="R9787" s="7">
        <v>55.812399999999997</v>
      </c>
      <c r="S9787" s="7">
        <v>11.879300000000001</v>
      </c>
      <c r="T9787" t="s">
        <v>46</v>
      </c>
      <c r="Y9787" t="s">
        <v>36708</v>
      </c>
      <c r="Z9787" t="s">
        <v>37636</v>
      </c>
      <c r="AC9787" t="s">
        <v>37711</v>
      </c>
      <c r="AG9787" t="s">
        <v>37712</v>
      </c>
      <c r="AH9787" s="8">
        <v>1127182</v>
      </c>
      <c r="AI9787" t="s">
        <v>37713</v>
      </c>
      <c r="AJ9787" t="s">
        <v>37720</v>
      </c>
    </row>
    <row r="9788" spans="1:36" ht="17.25" hidden="1" customHeight="1" x14ac:dyDescent="0.2">
      <c r="A9788" s="4" t="s">
        <v>37721</v>
      </c>
      <c r="B9788" t="s">
        <v>37632</v>
      </c>
      <c r="C9788" t="s">
        <v>37722</v>
      </c>
      <c r="E9788" t="s">
        <v>40</v>
      </c>
      <c r="F9788" t="s">
        <v>86</v>
      </c>
      <c r="G9788" s="7">
        <v>108.2</v>
      </c>
      <c r="H9788" t="s">
        <v>42</v>
      </c>
      <c r="I9788" t="s">
        <v>43</v>
      </c>
      <c r="J9788" t="s">
        <v>44</v>
      </c>
      <c r="N9788" s="8">
        <v>1995</v>
      </c>
      <c r="R9788" s="7">
        <v>56.201000000000001</v>
      </c>
      <c r="S9788" s="7">
        <v>9.5579999999999998</v>
      </c>
      <c r="T9788" t="s">
        <v>46</v>
      </c>
      <c r="U9788" t="s">
        <v>37723</v>
      </c>
      <c r="X9788" t="s">
        <v>37673</v>
      </c>
      <c r="Y9788" t="s">
        <v>36708</v>
      </c>
      <c r="Z9788" t="s">
        <v>37636</v>
      </c>
      <c r="AA9788" t="s">
        <v>37724</v>
      </c>
      <c r="AG9788" t="s">
        <v>37725</v>
      </c>
      <c r="AH9788" s="8" t="s">
        <v>37726</v>
      </c>
      <c r="AI9788" t="s">
        <v>37727</v>
      </c>
      <c r="AJ9788" t="s">
        <v>37728</v>
      </c>
    </row>
    <row r="9789" spans="1:36" ht="17.25" hidden="1" customHeight="1" x14ac:dyDescent="0.2">
      <c r="A9789" s="4" t="s">
        <v>37729</v>
      </c>
      <c r="B9789" t="s">
        <v>37632</v>
      </c>
      <c r="C9789" t="s">
        <v>37730</v>
      </c>
      <c r="E9789" t="s">
        <v>696</v>
      </c>
      <c r="F9789" t="s">
        <v>86</v>
      </c>
      <c r="G9789" s="6">
        <v>52</v>
      </c>
      <c r="H9789" t="s">
        <v>42</v>
      </c>
      <c r="I9789" t="s">
        <v>65</v>
      </c>
      <c r="J9789" t="s">
        <v>44</v>
      </c>
      <c r="R9789" s="7">
        <v>54.930276999999997</v>
      </c>
      <c r="S9789" s="7">
        <v>9.7819079999999996</v>
      </c>
      <c r="T9789" t="s">
        <v>46</v>
      </c>
      <c r="U9789" t="s">
        <v>37731</v>
      </c>
      <c r="X9789" t="s">
        <v>37660</v>
      </c>
      <c r="Y9789" t="s">
        <v>36708</v>
      </c>
      <c r="Z9789" t="s">
        <v>37636</v>
      </c>
      <c r="AG9789" t="s">
        <v>37732</v>
      </c>
      <c r="AH9789" s="8">
        <v>1149101</v>
      </c>
      <c r="AI9789" t="s">
        <v>37733</v>
      </c>
      <c r="AJ9789" t="s">
        <v>37734</v>
      </c>
    </row>
    <row r="9790" spans="1:36" ht="17.25" hidden="1" customHeight="1" x14ac:dyDescent="0.2">
      <c r="A9790" s="4" t="s">
        <v>37735</v>
      </c>
      <c r="B9790" t="s">
        <v>37632</v>
      </c>
      <c r="C9790" t="s">
        <v>37736</v>
      </c>
      <c r="E9790" t="s">
        <v>40</v>
      </c>
      <c r="F9790" t="s">
        <v>86</v>
      </c>
      <c r="G9790" s="6">
        <v>55</v>
      </c>
      <c r="H9790" t="s">
        <v>42</v>
      </c>
      <c r="I9790" t="s">
        <v>43</v>
      </c>
      <c r="J9790" t="s">
        <v>44</v>
      </c>
      <c r="N9790" s="8">
        <v>1996</v>
      </c>
      <c r="R9790" s="7">
        <v>56.473770000000002</v>
      </c>
      <c r="S9790" s="7">
        <v>9.4126200000000004</v>
      </c>
      <c r="T9790" t="s">
        <v>46</v>
      </c>
      <c r="U9790" t="s">
        <v>37737</v>
      </c>
      <c r="X9790" t="s">
        <v>37673</v>
      </c>
      <c r="Y9790" t="s">
        <v>36708</v>
      </c>
      <c r="Z9790" t="s">
        <v>37636</v>
      </c>
      <c r="AG9790" t="s">
        <v>37738</v>
      </c>
      <c r="AH9790" s="8" t="s">
        <v>37739</v>
      </c>
      <c r="AI9790" t="s">
        <v>37740</v>
      </c>
      <c r="AJ9790" t="s">
        <v>37741</v>
      </c>
    </row>
    <row r="9791" spans="1:36" ht="17.25" hidden="1" customHeight="1" x14ac:dyDescent="0.2">
      <c r="A9791" s="4" t="s">
        <v>37742</v>
      </c>
      <c r="B9791" t="s">
        <v>37743</v>
      </c>
      <c r="C9791" t="s">
        <v>37744</v>
      </c>
      <c r="D9791" t="s">
        <v>37745</v>
      </c>
      <c r="E9791" t="s">
        <v>40</v>
      </c>
      <c r="F9791" t="s">
        <v>86</v>
      </c>
      <c r="G9791" s="25">
        <v>173</v>
      </c>
      <c r="H9791" t="s">
        <v>42</v>
      </c>
      <c r="I9791" t="s">
        <v>43</v>
      </c>
      <c r="J9791" t="s">
        <v>44</v>
      </c>
      <c r="K9791" t="s">
        <v>45</v>
      </c>
      <c r="N9791" s="24">
        <v>1982</v>
      </c>
      <c r="R9791" s="7">
        <v>59.4514</v>
      </c>
      <c r="S9791" s="7">
        <v>24.924600000000002</v>
      </c>
      <c r="T9791" t="s">
        <v>46</v>
      </c>
      <c r="U9791" t="s">
        <v>37746</v>
      </c>
      <c r="X9791" t="s">
        <v>37747</v>
      </c>
      <c r="Y9791" t="s">
        <v>36708</v>
      </c>
      <c r="Z9791" t="s">
        <v>37636</v>
      </c>
      <c r="AA9791" t="s">
        <v>37748</v>
      </c>
      <c r="AG9791" t="s">
        <v>37749</v>
      </c>
      <c r="AH9791" s="8" t="s">
        <v>37750</v>
      </c>
      <c r="AI9791" t="s">
        <v>37751</v>
      </c>
      <c r="AJ9791" t="s">
        <v>37752</v>
      </c>
    </row>
    <row r="9792" spans="1:36" ht="17.25" hidden="1" customHeight="1" x14ac:dyDescent="0.2">
      <c r="A9792" s="4" t="s">
        <v>37759</v>
      </c>
      <c r="B9792" t="s">
        <v>37760</v>
      </c>
      <c r="C9792" t="s">
        <v>37761</v>
      </c>
      <c r="E9792" t="s">
        <v>565</v>
      </c>
      <c r="F9792" t="s">
        <v>4967</v>
      </c>
      <c r="G9792" s="6">
        <v>161</v>
      </c>
      <c r="H9792" t="s">
        <v>42</v>
      </c>
      <c r="I9792" t="s">
        <v>43</v>
      </c>
      <c r="J9792" t="s">
        <v>44</v>
      </c>
      <c r="K9792" t="s">
        <v>45</v>
      </c>
      <c r="L9792" t="s">
        <v>45</v>
      </c>
      <c r="R9792" s="7">
        <v>60.68694</v>
      </c>
      <c r="S9792" s="7">
        <v>26.816590000000001</v>
      </c>
      <c r="T9792" t="s">
        <v>504</v>
      </c>
      <c r="U9792" t="s">
        <v>37762</v>
      </c>
      <c r="X9792" t="s">
        <v>37763</v>
      </c>
      <c r="Y9792" t="s">
        <v>36708</v>
      </c>
      <c r="Z9792" t="s">
        <v>37636</v>
      </c>
      <c r="AD9792" t="s">
        <v>880</v>
      </c>
      <c r="AE9792" t="s">
        <v>36752</v>
      </c>
      <c r="AG9792" t="s">
        <v>37764</v>
      </c>
      <c r="AH9792" s="8" t="s">
        <v>37765</v>
      </c>
      <c r="AI9792" t="s">
        <v>37766</v>
      </c>
      <c r="AJ9792" t="s">
        <v>37767</v>
      </c>
    </row>
    <row r="9793" spans="1:36" ht="17.25" hidden="1" customHeight="1" x14ac:dyDescent="0.2">
      <c r="A9793" s="4" t="s">
        <v>37774</v>
      </c>
      <c r="B9793" t="s">
        <v>37760</v>
      </c>
      <c r="C9793" t="s">
        <v>37775</v>
      </c>
      <c r="E9793" t="s">
        <v>40</v>
      </c>
      <c r="F9793" t="s">
        <v>86</v>
      </c>
      <c r="G9793" s="6">
        <v>45</v>
      </c>
      <c r="H9793" t="s">
        <v>42</v>
      </c>
      <c r="I9793" t="s">
        <v>65</v>
      </c>
      <c r="J9793" t="s">
        <v>44</v>
      </c>
      <c r="N9793" s="8">
        <v>1988</v>
      </c>
      <c r="Q9793" t="s">
        <v>37776</v>
      </c>
      <c r="R9793" s="7">
        <v>60.87189</v>
      </c>
      <c r="S9793" s="7">
        <v>26.701360000000001</v>
      </c>
      <c r="T9793" t="s">
        <v>46</v>
      </c>
      <c r="U9793" t="s">
        <v>37777</v>
      </c>
      <c r="X9793" t="s">
        <v>37778</v>
      </c>
      <c r="Y9793" t="s">
        <v>36708</v>
      </c>
      <c r="Z9793" t="s">
        <v>37636</v>
      </c>
      <c r="AG9793" t="s">
        <v>37779</v>
      </c>
      <c r="AH9793" s="8">
        <v>1126311</v>
      </c>
      <c r="AI9793" t="s">
        <v>37780</v>
      </c>
      <c r="AJ9793" t="s">
        <v>37781</v>
      </c>
    </row>
    <row r="9794" spans="1:36" ht="17.25" hidden="1" customHeight="1" x14ac:dyDescent="0.2">
      <c r="A9794" s="4" t="s">
        <v>37782</v>
      </c>
      <c r="B9794" t="s">
        <v>37760</v>
      </c>
      <c r="C9794" t="s">
        <v>37783</v>
      </c>
      <c r="E9794" t="s">
        <v>696</v>
      </c>
      <c r="F9794" t="s">
        <v>570</v>
      </c>
      <c r="G9794" s="6">
        <v>30</v>
      </c>
      <c r="H9794" t="s">
        <v>42</v>
      </c>
      <c r="I9794" t="s">
        <v>65</v>
      </c>
      <c r="N9794" s="8">
        <v>1971</v>
      </c>
      <c r="R9794" s="7">
        <v>62.211599999999997</v>
      </c>
      <c r="S9794" s="7">
        <v>27.675599999999999</v>
      </c>
      <c r="T9794" t="s">
        <v>46</v>
      </c>
      <c r="Y9794" t="s">
        <v>36708</v>
      </c>
      <c r="Z9794" t="s">
        <v>37636</v>
      </c>
      <c r="AG9794" t="s">
        <v>37784</v>
      </c>
      <c r="AH9794" s="8">
        <v>1120673</v>
      </c>
      <c r="AI9794" t="s">
        <v>37785</v>
      </c>
      <c r="AJ9794" t="s">
        <v>37786</v>
      </c>
    </row>
    <row r="9795" spans="1:36" ht="17.25" hidden="1" customHeight="1" x14ac:dyDescent="0.2">
      <c r="A9795" s="4" t="s">
        <v>37782</v>
      </c>
      <c r="B9795" t="s">
        <v>37760</v>
      </c>
      <c r="C9795" t="s">
        <v>37783</v>
      </c>
      <c r="E9795" t="s">
        <v>703</v>
      </c>
      <c r="F9795" t="s">
        <v>570</v>
      </c>
      <c r="G9795" s="6">
        <v>30</v>
      </c>
      <c r="H9795" t="s">
        <v>42</v>
      </c>
      <c r="I9795" t="s">
        <v>65</v>
      </c>
      <c r="N9795" s="8">
        <v>1971</v>
      </c>
      <c r="R9795" s="7">
        <v>62.211599999999997</v>
      </c>
      <c r="S9795" s="7">
        <v>27.675599999999999</v>
      </c>
      <c r="T9795" t="s">
        <v>46</v>
      </c>
      <c r="Y9795" t="s">
        <v>36708</v>
      </c>
      <c r="Z9795" t="s">
        <v>37636</v>
      </c>
      <c r="AG9795" t="s">
        <v>37784</v>
      </c>
      <c r="AH9795" s="8">
        <v>1120674</v>
      </c>
      <c r="AI9795" t="s">
        <v>37785</v>
      </c>
      <c r="AJ9795" t="s">
        <v>37787</v>
      </c>
    </row>
    <row r="9796" spans="1:36" ht="17.25" hidden="1" customHeight="1" x14ac:dyDescent="0.2">
      <c r="A9796" s="4" t="s">
        <v>37782</v>
      </c>
      <c r="B9796" t="s">
        <v>37760</v>
      </c>
      <c r="C9796" t="s">
        <v>37783</v>
      </c>
      <c r="E9796" t="s">
        <v>738</v>
      </c>
      <c r="F9796" t="s">
        <v>570</v>
      </c>
      <c r="G9796" s="6">
        <v>30</v>
      </c>
      <c r="H9796" t="s">
        <v>42</v>
      </c>
      <c r="I9796" t="s">
        <v>65</v>
      </c>
      <c r="N9796" s="8">
        <v>1971</v>
      </c>
      <c r="R9796" s="7">
        <v>62.211599999999997</v>
      </c>
      <c r="S9796" s="7">
        <v>27.675599999999999</v>
      </c>
      <c r="T9796" t="s">
        <v>46</v>
      </c>
      <c r="Y9796" t="s">
        <v>36708</v>
      </c>
      <c r="Z9796" t="s">
        <v>37636</v>
      </c>
      <c r="AG9796" t="s">
        <v>37784</v>
      </c>
      <c r="AH9796" s="8">
        <v>1120675</v>
      </c>
      <c r="AI9796" t="s">
        <v>37785</v>
      </c>
      <c r="AJ9796" t="s">
        <v>37788</v>
      </c>
    </row>
    <row r="9797" spans="1:36" ht="17.25" hidden="1" customHeight="1" x14ac:dyDescent="0.2">
      <c r="A9797" s="4" t="s">
        <v>37782</v>
      </c>
      <c r="B9797" t="s">
        <v>37760</v>
      </c>
      <c r="C9797" t="s">
        <v>37783</v>
      </c>
      <c r="E9797" t="s">
        <v>740</v>
      </c>
      <c r="F9797" t="s">
        <v>570</v>
      </c>
      <c r="G9797" s="6">
        <v>30</v>
      </c>
      <c r="H9797" t="s">
        <v>42</v>
      </c>
      <c r="I9797" t="s">
        <v>65</v>
      </c>
      <c r="N9797" s="8">
        <v>1973</v>
      </c>
      <c r="R9797" s="7">
        <v>62.211599999999997</v>
      </c>
      <c r="S9797" s="7">
        <v>27.675599999999999</v>
      </c>
      <c r="T9797" t="s">
        <v>46</v>
      </c>
      <c r="Y9797" t="s">
        <v>36708</v>
      </c>
      <c r="Z9797" t="s">
        <v>37636</v>
      </c>
      <c r="AG9797" t="s">
        <v>37784</v>
      </c>
      <c r="AH9797" s="8">
        <v>1120676</v>
      </c>
      <c r="AI9797" t="s">
        <v>37785</v>
      </c>
      <c r="AJ9797" t="s">
        <v>37789</v>
      </c>
    </row>
    <row r="9798" spans="1:36" ht="17.25" hidden="1" customHeight="1" x14ac:dyDescent="0.2">
      <c r="A9798" s="4" t="s">
        <v>37782</v>
      </c>
      <c r="B9798" t="s">
        <v>37760</v>
      </c>
      <c r="C9798" t="s">
        <v>37783</v>
      </c>
      <c r="E9798" t="s">
        <v>1492</v>
      </c>
      <c r="F9798" t="s">
        <v>570</v>
      </c>
      <c r="G9798" s="6">
        <v>30</v>
      </c>
      <c r="H9798" t="s">
        <v>42</v>
      </c>
      <c r="I9798" t="s">
        <v>65</v>
      </c>
      <c r="N9798" s="8">
        <v>1973</v>
      </c>
      <c r="R9798" s="7">
        <v>62.211599999999997</v>
      </c>
      <c r="S9798" s="7">
        <v>27.675599999999999</v>
      </c>
      <c r="T9798" t="s">
        <v>46</v>
      </c>
      <c r="Y9798" t="s">
        <v>36708</v>
      </c>
      <c r="Z9798" t="s">
        <v>37636</v>
      </c>
      <c r="AG9798" t="s">
        <v>37784</v>
      </c>
      <c r="AH9798" s="8">
        <v>1120677</v>
      </c>
      <c r="AI9798" t="s">
        <v>37785</v>
      </c>
      <c r="AJ9798" t="s">
        <v>37790</v>
      </c>
    </row>
    <row r="9799" spans="1:36" ht="17.25" hidden="1" customHeight="1" x14ac:dyDescent="0.2">
      <c r="A9799" s="4" t="s">
        <v>37782</v>
      </c>
      <c r="B9799" t="s">
        <v>37760</v>
      </c>
      <c r="C9799" t="s">
        <v>37783</v>
      </c>
      <c r="E9799" t="s">
        <v>1494</v>
      </c>
      <c r="F9799" t="s">
        <v>570</v>
      </c>
      <c r="G9799" s="6">
        <v>30</v>
      </c>
      <c r="H9799" t="s">
        <v>42</v>
      </c>
      <c r="I9799" t="s">
        <v>65</v>
      </c>
      <c r="N9799" s="8">
        <v>1973</v>
      </c>
      <c r="R9799" s="7">
        <v>62.211599999999997</v>
      </c>
      <c r="S9799" s="7">
        <v>27.675599999999999</v>
      </c>
      <c r="T9799" t="s">
        <v>46</v>
      </c>
      <c r="Y9799" t="s">
        <v>36708</v>
      </c>
      <c r="Z9799" t="s">
        <v>37636</v>
      </c>
      <c r="AG9799" t="s">
        <v>37784</v>
      </c>
      <c r="AH9799" s="8">
        <v>1120678</v>
      </c>
      <c r="AI9799" t="s">
        <v>37785</v>
      </c>
      <c r="AJ9799" t="s">
        <v>37791</v>
      </c>
    </row>
    <row r="9800" spans="1:36" ht="17.25" hidden="1" customHeight="1" x14ac:dyDescent="0.2">
      <c r="A9800" s="4" t="s">
        <v>37792</v>
      </c>
      <c r="B9800" t="s">
        <v>37760</v>
      </c>
      <c r="C9800" t="s">
        <v>37793</v>
      </c>
      <c r="E9800" t="s">
        <v>40</v>
      </c>
      <c r="F9800" t="s">
        <v>4967</v>
      </c>
      <c r="G9800" s="6">
        <v>65</v>
      </c>
      <c r="H9800" t="s">
        <v>42</v>
      </c>
      <c r="I9800" t="s">
        <v>65</v>
      </c>
      <c r="J9800" t="s">
        <v>44</v>
      </c>
      <c r="N9800" s="8">
        <v>1982</v>
      </c>
      <c r="R9800" s="7">
        <v>60.92924</v>
      </c>
      <c r="S9800" s="7">
        <v>24.6343</v>
      </c>
      <c r="T9800" t="s">
        <v>46</v>
      </c>
      <c r="U9800" t="s">
        <v>37794</v>
      </c>
      <c r="X9800" t="s">
        <v>37763</v>
      </c>
      <c r="Y9800" t="s">
        <v>36708</v>
      </c>
      <c r="Z9800" t="s">
        <v>37636</v>
      </c>
      <c r="AG9800" t="s">
        <v>37795</v>
      </c>
      <c r="AH9800" s="8">
        <v>1155516</v>
      </c>
      <c r="AI9800" t="s">
        <v>37796</v>
      </c>
      <c r="AJ9800" t="s">
        <v>37797</v>
      </c>
    </row>
    <row r="9801" spans="1:36" ht="17.25" hidden="1" customHeight="1" x14ac:dyDescent="0.2">
      <c r="A9801" s="4" t="s">
        <v>37798</v>
      </c>
      <c r="B9801" t="s">
        <v>37760</v>
      </c>
      <c r="C9801" t="s">
        <v>37799</v>
      </c>
      <c r="E9801" t="s">
        <v>696</v>
      </c>
      <c r="F9801" t="s">
        <v>4986</v>
      </c>
      <c r="G9801" s="6">
        <v>60</v>
      </c>
      <c r="H9801" t="s">
        <v>42</v>
      </c>
      <c r="I9801" t="s">
        <v>65</v>
      </c>
      <c r="N9801" s="8">
        <v>1974</v>
      </c>
      <c r="Q9801" t="s">
        <v>37776</v>
      </c>
      <c r="R9801" s="7">
        <v>60.161879999999996</v>
      </c>
      <c r="S9801" s="7">
        <v>24.908719999999999</v>
      </c>
      <c r="T9801" t="s">
        <v>46</v>
      </c>
      <c r="Y9801" t="s">
        <v>36708</v>
      </c>
      <c r="Z9801" t="s">
        <v>37636</v>
      </c>
      <c r="AG9801" t="s">
        <v>37800</v>
      </c>
      <c r="AH9801" s="8">
        <v>1124648</v>
      </c>
      <c r="AI9801" t="s">
        <v>37801</v>
      </c>
      <c r="AJ9801" t="s">
        <v>37802</v>
      </c>
    </row>
    <row r="9802" spans="1:36" ht="17.25" hidden="1" customHeight="1" x14ac:dyDescent="0.2">
      <c r="A9802" s="4" t="s">
        <v>37798</v>
      </c>
      <c r="B9802" t="s">
        <v>37760</v>
      </c>
      <c r="C9802" t="s">
        <v>37799</v>
      </c>
      <c r="E9802" t="s">
        <v>703</v>
      </c>
      <c r="F9802" t="s">
        <v>4986</v>
      </c>
      <c r="G9802" s="6">
        <v>60</v>
      </c>
      <c r="H9802" t="s">
        <v>42</v>
      </c>
      <c r="I9802" t="s">
        <v>65</v>
      </c>
      <c r="N9802" s="8">
        <v>1974</v>
      </c>
      <c r="Q9802" t="s">
        <v>37776</v>
      </c>
      <c r="R9802" s="7">
        <v>60.161879999999996</v>
      </c>
      <c r="S9802" s="7">
        <v>24.908719999999999</v>
      </c>
      <c r="T9802" t="s">
        <v>46</v>
      </c>
      <c r="Y9802" t="s">
        <v>36708</v>
      </c>
      <c r="Z9802" t="s">
        <v>37636</v>
      </c>
      <c r="AG9802" t="s">
        <v>37800</v>
      </c>
      <c r="AH9802" s="8">
        <v>1124649</v>
      </c>
      <c r="AI9802" t="s">
        <v>37801</v>
      </c>
      <c r="AJ9802" t="s">
        <v>37803</v>
      </c>
    </row>
    <row r="9803" spans="1:36" ht="17.25" hidden="1" customHeight="1" x14ac:dyDescent="0.2">
      <c r="A9803" s="4" t="s">
        <v>37804</v>
      </c>
      <c r="B9803" t="s">
        <v>37760</v>
      </c>
      <c r="C9803" t="s">
        <v>37805</v>
      </c>
      <c r="E9803" t="s">
        <v>40</v>
      </c>
      <c r="F9803" t="s">
        <v>4967</v>
      </c>
      <c r="G9803" s="6">
        <v>128</v>
      </c>
      <c r="H9803" t="s">
        <v>42</v>
      </c>
      <c r="I9803" t="s">
        <v>43</v>
      </c>
      <c r="J9803" t="s">
        <v>44</v>
      </c>
      <c r="N9803" s="8">
        <v>1997</v>
      </c>
      <c r="R9803" s="7">
        <v>60.190919999999998</v>
      </c>
      <c r="S9803" s="7">
        <v>23.943650000000002</v>
      </c>
      <c r="T9803" t="s">
        <v>46</v>
      </c>
      <c r="U9803" t="s">
        <v>37806</v>
      </c>
      <c r="X9803" t="s">
        <v>37807</v>
      </c>
      <c r="Y9803" t="s">
        <v>36708</v>
      </c>
      <c r="Z9803" t="s">
        <v>37636</v>
      </c>
      <c r="AD9803" t="s">
        <v>880</v>
      </c>
      <c r="AE9803" t="s">
        <v>36752</v>
      </c>
      <c r="AG9803" t="s">
        <v>37808</v>
      </c>
      <c r="AH9803" s="8" t="s">
        <v>37809</v>
      </c>
      <c r="AI9803" t="s">
        <v>37810</v>
      </c>
      <c r="AJ9803" t="s">
        <v>37811</v>
      </c>
    </row>
    <row r="9804" spans="1:36" ht="17.25" hidden="1" customHeight="1" x14ac:dyDescent="0.2">
      <c r="A9804" s="4" t="s">
        <v>37812</v>
      </c>
      <c r="B9804" t="s">
        <v>37760</v>
      </c>
      <c r="C9804" t="s">
        <v>37813</v>
      </c>
      <c r="E9804" t="s">
        <v>40</v>
      </c>
      <c r="F9804" t="s">
        <v>4967</v>
      </c>
      <c r="G9804" s="6">
        <v>70</v>
      </c>
      <c r="H9804" t="s">
        <v>42</v>
      </c>
      <c r="I9804" t="s">
        <v>43</v>
      </c>
      <c r="J9804" t="s">
        <v>44</v>
      </c>
      <c r="N9804" s="8">
        <v>1992</v>
      </c>
      <c r="R9804" s="7">
        <v>60.467564000000003</v>
      </c>
      <c r="S9804" s="7">
        <v>26.956606000000001</v>
      </c>
      <c r="T9804" t="s">
        <v>46</v>
      </c>
      <c r="U9804" t="s">
        <v>37814</v>
      </c>
      <c r="X9804" t="s">
        <v>37778</v>
      </c>
      <c r="Y9804" t="s">
        <v>36708</v>
      </c>
      <c r="Z9804" t="s">
        <v>37636</v>
      </c>
      <c r="AD9804" t="s">
        <v>880</v>
      </c>
      <c r="AE9804" t="s">
        <v>36752</v>
      </c>
      <c r="AG9804" t="s">
        <v>37815</v>
      </c>
      <c r="AH9804" s="8">
        <v>1126247</v>
      </c>
      <c r="AI9804" t="s">
        <v>37816</v>
      </c>
      <c r="AJ9804" t="s">
        <v>37817</v>
      </c>
    </row>
    <row r="9805" spans="1:36" ht="17.25" hidden="1" customHeight="1" x14ac:dyDescent="0.2">
      <c r="A9805" s="4" t="s">
        <v>37818</v>
      </c>
      <c r="B9805" t="s">
        <v>37760</v>
      </c>
      <c r="C9805" t="s">
        <v>37819</v>
      </c>
      <c r="E9805" t="s">
        <v>40</v>
      </c>
      <c r="F9805" t="s">
        <v>4967</v>
      </c>
      <c r="G9805" s="6">
        <v>46</v>
      </c>
      <c r="H9805" t="s">
        <v>42</v>
      </c>
      <c r="I9805" t="s">
        <v>65</v>
      </c>
      <c r="J9805" t="s">
        <v>44</v>
      </c>
      <c r="K9805" t="s">
        <v>45</v>
      </c>
      <c r="L9805" t="s">
        <v>45</v>
      </c>
      <c r="N9805" s="8">
        <v>2009</v>
      </c>
      <c r="R9805" s="7">
        <v>60.471600000000002</v>
      </c>
      <c r="S9805" s="7">
        <v>26.935870000000001</v>
      </c>
      <c r="T9805" t="s">
        <v>46</v>
      </c>
      <c r="U9805" t="s">
        <v>37820</v>
      </c>
      <c r="X9805" t="s">
        <v>37763</v>
      </c>
      <c r="Y9805" t="s">
        <v>36708</v>
      </c>
      <c r="Z9805" t="s">
        <v>37636</v>
      </c>
      <c r="AG9805" t="s">
        <v>37821</v>
      </c>
      <c r="AH9805" s="8">
        <v>1160339</v>
      </c>
      <c r="AI9805" t="s">
        <v>37822</v>
      </c>
      <c r="AJ9805" t="s">
        <v>37823</v>
      </c>
    </row>
    <row r="9806" spans="1:36" ht="17.25" hidden="1" customHeight="1" x14ac:dyDescent="0.2">
      <c r="A9806" s="4" t="s">
        <v>37824</v>
      </c>
      <c r="B9806" t="s">
        <v>37760</v>
      </c>
      <c r="C9806" t="s">
        <v>37825</v>
      </c>
      <c r="E9806" t="s">
        <v>696</v>
      </c>
      <c r="F9806" t="s">
        <v>570</v>
      </c>
      <c r="G9806" s="6">
        <v>30</v>
      </c>
      <c r="H9806" t="s">
        <v>42</v>
      </c>
      <c r="I9806" t="s">
        <v>65</v>
      </c>
      <c r="R9806" s="7">
        <v>62.256999999999998</v>
      </c>
      <c r="S9806" s="7">
        <v>21.3262</v>
      </c>
      <c r="T9806" t="s">
        <v>46</v>
      </c>
      <c r="Y9806" t="s">
        <v>36708</v>
      </c>
      <c r="Z9806" t="s">
        <v>37636</v>
      </c>
      <c r="AG9806" t="s">
        <v>37826</v>
      </c>
      <c r="AH9806" s="8">
        <v>1126571</v>
      </c>
      <c r="AI9806" t="s">
        <v>37827</v>
      </c>
      <c r="AJ9806" t="s">
        <v>37828</v>
      </c>
    </row>
    <row r="9807" spans="1:36" ht="17.25" hidden="1" customHeight="1" x14ac:dyDescent="0.2">
      <c r="A9807" s="4" t="s">
        <v>37824</v>
      </c>
      <c r="B9807" t="s">
        <v>37760</v>
      </c>
      <c r="C9807" t="s">
        <v>37825</v>
      </c>
      <c r="E9807" t="s">
        <v>703</v>
      </c>
      <c r="F9807" t="s">
        <v>570</v>
      </c>
      <c r="G9807" s="6">
        <v>30</v>
      </c>
      <c r="H9807" t="s">
        <v>42</v>
      </c>
      <c r="I9807" t="s">
        <v>65</v>
      </c>
      <c r="R9807" s="7">
        <v>62.256999999999998</v>
      </c>
      <c r="S9807" s="7">
        <v>21.3262</v>
      </c>
      <c r="T9807" t="s">
        <v>46</v>
      </c>
      <c r="Y9807" t="s">
        <v>36708</v>
      </c>
      <c r="Z9807" t="s">
        <v>37636</v>
      </c>
      <c r="AG9807" t="s">
        <v>37826</v>
      </c>
      <c r="AH9807" s="8">
        <v>1126572</v>
      </c>
      <c r="AI9807" t="s">
        <v>37827</v>
      </c>
      <c r="AJ9807" t="s">
        <v>37829</v>
      </c>
    </row>
    <row r="9808" spans="1:36" ht="17.25" hidden="1" customHeight="1" x14ac:dyDescent="0.2">
      <c r="A9808" s="4" t="s">
        <v>37830</v>
      </c>
      <c r="B9808" t="s">
        <v>37760</v>
      </c>
      <c r="C9808" t="s">
        <v>37831</v>
      </c>
      <c r="E9808" t="s">
        <v>696</v>
      </c>
      <c r="F9808" t="s">
        <v>25768</v>
      </c>
      <c r="G9808" s="6">
        <v>76</v>
      </c>
      <c r="H9808" t="s">
        <v>42</v>
      </c>
      <c r="I9808" t="s">
        <v>65</v>
      </c>
      <c r="J9808" t="s">
        <v>44</v>
      </c>
      <c r="K9808" t="s">
        <v>45</v>
      </c>
      <c r="L9808" t="s">
        <v>45</v>
      </c>
      <c r="N9808" s="8">
        <v>2012</v>
      </c>
      <c r="R9808" s="7">
        <v>60.993200000000002</v>
      </c>
      <c r="S9808" s="7">
        <v>25.7193</v>
      </c>
      <c r="T9808" t="s">
        <v>46</v>
      </c>
      <c r="U9808" t="s">
        <v>37832</v>
      </c>
      <c r="X9808" t="s">
        <v>37763</v>
      </c>
      <c r="Y9808" t="s">
        <v>36708</v>
      </c>
      <c r="Z9808" t="s">
        <v>37636</v>
      </c>
      <c r="AG9808" t="s">
        <v>37833</v>
      </c>
      <c r="AH9808" s="8">
        <v>1127883</v>
      </c>
      <c r="AI9808" t="s">
        <v>37834</v>
      </c>
      <c r="AJ9808" t="s">
        <v>37835</v>
      </c>
    </row>
    <row r="9809" spans="1:36" ht="17.25" hidden="1" customHeight="1" x14ac:dyDescent="0.2">
      <c r="A9809" s="4" t="s">
        <v>37836</v>
      </c>
      <c r="B9809" t="s">
        <v>37760</v>
      </c>
      <c r="C9809" t="s">
        <v>37837</v>
      </c>
      <c r="E9809" t="s">
        <v>40</v>
      </c>
      <c r="F9809" t="s">
        <v>64</v>
      </c>
      <c r="G9809" s="6">
        <v>147</v>
      </c>
      <c r="H9809" t="s">
        <v>42</v>
      </c>
      <c r="I9809" t="s">
        <v>43</v>
      </c>
      <c r="J9809" t="s">
        <v>44</v>
      </c>
      <c r="N9809" s="8">
        <v>1988</v>
      </c>
      <c r="R9809" s="7">
        <v>61.510420000000003</v>
      </c>
      <c r="S9809" s="7">
        <v>23.675229999999999</v>
      </c>
      <c r="T9809" t="s">
        <v>46</v>
      </c>
      <c r="U9809" t="s">
        <v>37838</v>
      </c>
      <c r="X9809" t="s">
        <v>37839</v>
      </c>
      <c r="Y9809" t="s">
        <v>36708</v>
      </c>
      <c r="Z9809" t="s">
        <v>37636</v>
      </c>
      <c r="AG9809" t="s">
        <v>37840</v>
      </c>
      <c r="AH9809" s="8" t="s">
        <v>37841</v>
      </c>
      <c r="AI9809" t="s">
        <v>37842</v>
      </c>
      <c r="AJ9809" t="s">
        <v>37843</v>
      </c>
    </row>
    <row r="9810" spans="1:36" ht="17.25" hidden="1" customHeight="1" x14ac:dyDescent="0.2">
      <c r="A9810" s="4" t="s">
        <v>37844</v>
      </c>
      <c r="B9810" t="s">
        <v>37760</v>
      </c>
      <c r="C9810" t="s">
        <v>37845</v>
      </c>
      <c r="E9810" t="s">
        <v>36812</v>
      </c>
      <c r="F9810" t="s">
        <v>6491</v>
      </c>
      <c r="G9810" s="6">
        <v>102</v>
      </c>
      <c r="H9810" t="s">
        <v>42</v>
      </c>
      <c r="I9810" t="s">
        <v>65</v>
      </c>
      <c r="J9810" t="s">
        <v>44</v>
      </c>
      <c r="K9810" t="s">
        <v>45</v>
      </c>
      <c r="L9810" t="s">
        <v>45</v>
      </c>
      <c r="N9810" s="8" t="s">
        <v>37846</v>
      </c>
      <c r="R9810" s="7">
        <v>61.080849999999998</v>
      </c>
      <c r="S9810" s="7">
        <v>28.171710000000001</v>
      </c>
      <c r="T9810" t="s">
        <v>46</v>
      </c>
      <c r="U9810" t="s">
        <v>37847</v>
      </c>
      <c r="X9810" t="s">
        <v>37763</v>
      </c>
      <c r="Y9810" t="s">
        <v>36708</v>
      </c>
      <c r="Z9810" t="s">
        <v>37636</v>
      </c>
      <c r="AG9810" t="s">
        <v>37848</v>
      </c>
      <c r="AH9810" s="8" t="s">
        <v>37849</v>
      </c>
      <c r="AI9810" t="s">
        <v>37850</v>
      </c>
      <c r="AJ9810" t="s">
        <v>37851</v>
      </c>
    </row>
    <row r="9811" spans="1:36" ht="17.25" hidden="1" customHeight="1" x14ac:dyDescent="0.2">
      <c r="A9811" s="4" t="s">
        <v>37852</v>
      </c>
      <c r="B9811" t="s">
        <v>37760</v>
      </c>
      <c r="C9811" t="s">
        <v>37853</v>
      </c>
      <c r="E9811" t="s">
        <v>696</v>
      </c>
      <c r="F9811" t="s">
        <v>570</v>
      </c>
      <c r="G9811" s="6">
        <v>20</v>
      </c>
      <c r="H9811" t="s">
        <v>42</v>
      </c>
      <c r="I9811" t="s">
        <v>65</v>
      </c>
      <c r="R9811" s="7">
        <v>60.459400000000002</v>
      </c>
      <c r="S9811" s="7">
        <v>22.045500000000001</v>
      </c>
      <c r="T9811" t="s">
        <v>46</v>
      </c>
      <c r="Y9811" t="s">
        <v>36708</v>
      </c>
      <c r="Z9811" t="s">
        <v>37636</v>
      </c>
      <c r="AG9811" t="s">
        <v>37854</v>
      </c>
      <c r="AH9811" s="8">
        <v>1134721</v>
      </c>
      <c r="AI9811" t="s">
        <v>37855</v>
      </c>
      <c r="AJ9811" t="s">
        <v>37856</v>
      </c>
    </row>
    <row r="9812" spans="1:36" ht="17.25" hidden="1" customHeight="1" x14ac:dyDescent="0.2">
      <c r="A9812" s="4" t="s">
        <v>37852</v>
      </c>
      <c r="B9812" t="s">
        <v>37760</v>
      </c>
      <c r="C9812" t="s">
        <v>37853</v>
      </c>
      <c r="E9812" t="s">
        <v>703</v>
      </c>
      <c r="F9812" t="s">
        <v>570</v>
      </c>
      <c r="G9812" s="6">
        <v>20</v>
      </c>
      <c r="H9812" t="s">
        <v>42</v>
      </c>
      <c r="I9812" t="s">
        <v>65</v>
      </c>
      <c r="R9812" s="7">
        <v>60.459400000000002</v>
      </c>
      <c r="S9812" s="7">
        <v>22.045500000000001</v>
      </c>
      <c r="T9812" t="s">
        <v>46</v>
      </c>
      <c r="Y9812" t="s">
        <v>36708</v>
      </c>
      <c r="Z9812" t="s">
        <v>37636</v>
      </c>
      <c r="AG9812" t="s">
        <v>37854</v>
      </c>
      <c r="AH9812" s="8">
        <v>1134722</v>
      </c>
      <c r="AI9812" t="s">
        <v>37855</v>
      </c>
      <c r="AJ9812" t="s">
        <v>37857</v>
      </c>
    </row>
    <row r="9813" spans="1:36" ht="17.25" hidden="1" customHeight="1" x14ac:dyDescent="0.2">
      <c r="A9813" s="4" t="s">
        <v>37858</v>
      </c>
      <c r="B9813" t="s">
        <v>37760</v>
      </c>
      <c r="C9813" t="s">
        <v>37859</v>
      </c>
      <c r="E9813" t="s">
        <v>40</v>
      </c>
      <c r="F9813" t="s">
        <v>86</v>
      </c>
      <c r="G9813" s="6">
        <v>129</v>
      </c>
      <c r="H9813" t="s">
        <v>42</v>
      </c>
      <c r="I9813" t="s">
        <v>43</v>
      </c>
      <c r="J9813" t="s">
        <v>44</v>
      </c>
      <c r="N9813" s="8">
        <v>1971</v>
      </c>
      <c r="R9813" s="7">
        <v>61.509749999999997</v>
      </c>
      <c r="S9813" s="7">
        <v>23.777519999999999</v>
      </c>
      <c r="T9813" t="s">
        <v>46</v>
      </c>
      <c r="U9813" t="s">
        <v>37838</v>
      </c>
      <c r="X9813" t="s">
        <v>37860</v>
      </c>
      <c r="Y9813" t="s">
        <v>36708</v>
      </c>
      <c r="Z9813" t="s">
        <v>37636</v>
      </c>
      <c r="AB9813" t="s">
        <v>36760</v>
      </c>
      <c r="AG9813" t="s">
        <v>37861</v>
      </c>
      <c r="AI9813" t="s">
        <v>37862</v>
      </c>
      <c r="AJ9813" t="s">
        <v>37863</v>
      </c>
    </row>
    <row r="9814" spans="1:36" ht="17.25" hidden="1" customHeight="1" x14ac:dyDescent="0.2">
      <c r="A9814" s="4" t="s">
        <v>37858</v>
      </c>
      <c r="B9814" t="s">
        <v>37760</v>
      </c>
      <c r="C9814" t="s">
        <v>37859</v>
      </c>
      <c r="E9814" t="s">
        <v>56</v>
      </c>
      <c r="F9814" t="s">
        <v>4967</v>
      </c>
      <c r="G9814" s="6">
        <v>60</v>
      </c>
      <c r="H9814" t="s">
        <v>806</v>
      </c>
      <c r="I9814" t="s">
        <v>43</v>
      </c>
      <c r="J9814" t="s">
        <v>44</v>
      </c>
      <c r="N9814" s="8">
        <v>1977</v>
      </c>
      <c r="O9814" s="24">
        <v>2022</v>
      </c>
      <c r="R9814" s="7">
        <v>61.509749999999997</v>
      </c>
      <c r="S9814" s="7">
        <v>23.777519999999999</v>
      </c>
      <c r="T9814" t="s">
        <v>46</v>
      </c>
      <c r="U9814" t="s">
        <v>37838</v>
      </c>
      <c r="X9814" t="s">
        <v>37860</v>
      </c>
      <c r="Y9814" t="s">
        <v>36708</v>
      </c>
      <c r="Z9814" t="s">
        <v>37636</v>
      </c>
      <c r="AG9814" t="s">
        <v>37861</v>
      </c>
      <c r="AH9814" s="8">
        <v>1185261</v>
      </c>
      <c r="AI9814" t="s">
        <v>37862</v>
      </c>
      <c r="AJ9814" t="s">
        <v>37864</v>
      </c>
    </row>
    <row r="9815" spans="1:36" ht="17.25" hidden="1" customHeight="1" x14ac:dyDescent="0.2">
      <c r="A9815" s="4" t="s">
        <v>37865</v>
      </c>
      <c r="B9815" t="s">
        <v>37760</v>
      </c>
      <c r="C9815" t="s">
        <v>37866</v>
      </c>
      <c r="E9815" t="s">
        <v>40</v>
      </c>
      <c r="F9815" t="s">
        <v>86</v>
      </c>
      <c r="G9815" s="6">
        <v>72</v>
      </c>
      <c r="H9815" t="s">
        <v>42</v>
      </c>
      <c r="I9815" t="s">
        <v>43</v>
      </c>
      <c r="J9815" t="s">
        <v>44</v>
      </c>
      <c r="N9815" s="8">
        <v>1997</v>
      </c>
      <c r="R9815" s="7">
        <v>61.474319999999999</v>
      </c>
      <c r="S9815" s="7">
        <v>23.496600000000001</v>
      </c>
      <c r="T9815" t="s">
        <v>46</v>
      </c>
      <c r="U9815" t="s">
        <v>37867</v>
      </c>
      <c r="X9815" t="s">
        <v>37839</v>
      </c>
      <c r="Y9815" t="s">
        <v>36708</v>
      </c>
      <c r="Z9815" t="s">
        <v>37636</v>
      </c>
      <c r="AG9815" t="s">
        <v>37868</v>
      </c>
      <c r="AH9815" s="8" t="s">
        <v>37869</v>
      </c>
      <c r="AI9815" t="s">
        <v>37870</v>
      </c>
      <c r="AJ9815" t="s">
        <v>37871</v>
      </c>
    </row>
    <row r="9816" spans="1:36" ht="17.25" hidden="1" customHeight="1" x14ac:dyDescent="0.2">
      <c r="A9816" s="4" t="s">
        <v>37872</v>
      </c>
      <c r="B9816" t="s">
        <v>37760</v>
      </c>
      <c r="C9816" t="s">
        <v>37873</v>
      </c>
      <c r="E9816" t="s">
        <v>696</v>
      </c>
      <c r="F9816" t="s">
        <v>570</v>
      </c>
      <c r="G9816" s="6">
        <v>50</v>
      </c>
      <c r="H9816" t="s">
        <v>42</v>
      </c>
      <c r="I9816" t="s">
        <v>65</v>
      </c>
      <c r="R9816" s="7">
        <v>61.239570000000001</v>
      </c>
      <c r="S9816" s="7">
        <v>21.447959999999998</v>
      </c>
      <c r="T9816" t="s">
        <v>46</v>
      </c>
      <c r="Y9816" t="s">
        <v>36708</v>
      </c>
      <c r="Z9816" t="s">
        <v>37636</v>
      </c>
      <c r="AA9816" t="s">
        <v>36760</v>
      </c>
      <c r="AH9816" s="8">
        <v>1189299</v>
      </c>
      <c r="AI9816" t="s">
        <v>37874</v>
      </c>
      <c r="AJ9816" t="s">
        <v>37875</v>
      </c>
    </row>
    <row r="9817" spans="1:36" ht="17.25" hidden="1" customHeight="1" x14ac:dyDescent="0.2">
      <c r="A9817" s="4" t="s">
        <v>37872</v>
      </c>
      <c r="B9817" t="s">
        <v>37760</v>
      </c>
      <c r="C9817" t="s">
        <v>37873</v>
      </c>
      <c r="E9817" t="s">
        <v>703</v>
      </c>
      <c r="F9817" t="s">
        <v>570</v>
      </c>
      <c r="G9817" s="6">
        <v>50</v>
      </c>
      <c r="H9817" t="s">
        <v>42</v>
      </c>
      <c r="I9817" t="s">
        <v>65</v>
      </c>
      <c r="R9817" s="7">
        <v>61.239570000000001</v>
      </c>
      <c r="S9817" s="7">
        <v>21.447959999999998</v>
      </c>
      <c r="T9817" t="s">
        <v>46</v>
      </c>
      <c r="Y9817" t="s">
        <v>36708</v>
      </c>
      <c r="Z9817" t="s">
        <v>37636</v>
      </c>
      <c r="AA9817" t="s">
        <v>36760</v>
      </c>
      <c r="AB9817" t="s">
        <v>36760</v>
      </c>
      <c r="AI9817" t="s">
        <v>37874</v>
      </c>
      <c r="AJ9817" t="s">
        <v>37876</v>
      </c>
    </row>
    <row r="9818" spans="1:36" ht="17.25" hidden="1" customHeight="1" x14ac:dyDescent="0.2">
      <c r="A9818" s="4" t="s">
        <v>37877</v>
      </c>
      <c r="B9818" t="s">
        <v>37760</v>
      </c>
      <c r="C9818" t="s">
        <v>37878</v>
      </c>
      <c r="E9818" t="s">
        <v>37884</v>
      </c>
      <c r="F9818" t="s">
        <v>7946</v>
      </c>
      <c r="G9818" s="6">
        <v>121</v>
      </c>
      <c r="H9818" t="s">
        <v>42</v>
      </c>
      <c r="I9818" t="s">
        <v>43</v>
      </c>
      <c r="J9818" t="s">
        <v>44</v>
      </c>
      <c r="R9818" s="7">
        <v>60.307340000000003</v>
      </c>
      <c r="S9818" s="7">
        <v>25.497039999999998</v>
      </c>
      <c r="T9818" t="s">
        <v>46</v>
      </c>
      <c r="U9818" t="s">
        <v>37879</v>
      </c>
      <c r="X9818" t="s">
        <v>37880</v>
      </c>
      <c r="Y9818" t="s">
        <v>36708</v>
      </c>
      <c r="Z9818" t="s">
        <v>37636</v>
      </c>
      <c r="AB9818" t="s">
        <v>36760</v>
      </c>
      <c r="AD9818" t="s">
        <v>880</v>
      </c>
      <c r="AE9818" t="s">
        <v>36848</v>
      </c>
      <c r="AG9818" t="s">
        <v>37881</v>
      </c>
      <c r="AI9818" t="s">
        <v>37882</v>
      </c>
      <c r="AJ9818" t="s">
        <v>37885</v>
      </c>
    </row>
    <row r="9819" spans="1:36" ht="17.25" hidden="1" customHeight="1" x14ac:dyDescent="0.2">
      <c r="A9819" s="4" t="s">
        <v>37887</v>
      </c>
      <c r="B9819" t="s">
        <v>37760</v>
      </c>
      <c r="C9819" t="s">
        <v>37888</v>
      </c>
      <c r="E9819" t="s">
        <v>40</v>
      </c>
      <c r="F9819" t="s">
        <v>86</v>
      </c>
      <c r="G9819" s="6">
        <v>70</v>
      </c>
      <c r="H9819" t="s">
        <v>42</v>
      </c>
      <c r="I9819" t="s">
        <v>65</v>
      </c>
      <c r="J9819" t="s">
        <v>45</v>
      </c>
      <c r="K9819" t="s">
        <v>45</v>
      </c>
      <c r="L9819" t="s">
        <v>45</v>
      </c>
      <c r="N9819" s="8">
        <v>1998</v>
      </c>
      <c r="R9819" s="7">
        <v>60.3125</v>
      </c>
      <c r="S9819" s="7">
        <v>25.524799999999999</v>
      </c>
      <c r="T9819" t="s">
        <v>46</v>
      </c>
      <c r="U9819" t="s">
        <v>37879</v>
      </c>
      <c r="X9819" t="s">
        <v>37880</v>
      </c>
      <c r="Y9819" t="s">
        <v>36708</v>
      </c>
      <c r="Z9819" t="s">
        <v>37636</v>
      </c>
      <c r="AG9819" t="s">
        <v>37889</v>
      </c>
      <c r="AH9819" s="8">
        <v>1140995</v>
      </c>
      <c r="AI9819" t="s">
        <v>37890</v>
      </c>
      <c r="AJ9819" t="s">
        <v>37891</v>
      </c>
    </row>
    <row r="9820" spans="1:36" ht="17.25" hidden="1" customHeight="1" x14ac:dyDescent="0.2">
      <c r="A9820" s="4" t="s">
        <v>37898</v>
      </c>
      <c r="B9820" t="s">
        <v>37760</v>
      </c>
      <c r="C9820" t="s">
        <v>37899</v>
      </c>
      <c r="E9820" t="s">
        <v>56</v>
      </c>
      <c r="F9820" t="s">
        <v>86</v>
      </c>
      <c r="G9820" s="6">
        <v>234</v>
      </c>
      <c r="H9820" t="s">
        <v>42</v>
      </c>
      <c r="I9820" t="s">
        <v>43</v>
      </c>
      <c r="J9820" t="s">
        <v>44</v>
      </c>
      <c r="N9820" s="8">
        <v>2009</v>
      </c>
      <c r="R9820" s="7">
        <v>60.14913</v>
      </c>
      <c r="S9820" s="7">
        <v>24.71837</v>
      </c>
      <c r="T9820" t="s">
        <v>46</v>
      </c>
      <c r="U9820" t="s">
        <v>37900</v>
      </c>
      <c r="X9820" t="s">
        <v>37807</v>
      </c>
      <c r="Y9820" t="s">
        <v>36708</v>
      </c>
      <c r="Z9820" t="s">
        <v>37636</v>
      </c>
      <c r="AA9820" t="s">
        <v>37901</v>
      </c>
      <c r="AG9820" t="s">
        <v>37902</v>
      </c>
      <c r="AH9820" s="8" t="s">
        <v>37903</v>
      </c>
      <c r="AI9820" t="s">
        <v>37904</v>
      </c>
      <c r="AJ9820" t="s">
        <v>37905</v>
      </c>
    </row>
    <row r="9821" spans="1:36" ht="17.25" hidden="1" customHeight="1" x14ac:dyDescent="0.2">
      <c r="A9821" s="4" t="s">
        <v>37898</v>
      </c>
      <c r="B9821" t="s">
        <v>37760</v>
      </c>
      <c r="C9821" t="s">
        <v>37899</v>
      </c>
      <c r="E9821" t="s">
        <v>1157</v>
      </c>
      <c r="F9821" t="s">
        <v>86</v>
      </c>
      <c r="G9821" s="6">
        <v>45</v>
      </c>
      <c r="H9821" t="s">
        <v>42</v>
      </c>
      <c r="I9821" t="s">
        <v>65</v>
      </c>
      <c r="J9821" t="s">
        <v>44</v>
      </c>
      <c r="N9821" s="8">
        <v>1989</v>
      </c>
      <c r="R9821" s="7">
        <v>60.14913</v>
      </c>
      <c r="S9821" s="7">
        <v>24.71837</v>
      </c>
      <c r="T9821" t="s">
        <v>46</v>
      </c>
      <c r="U9821" t="s">
        <v>37900</v>
      </c>
      <c r="X9821" t="s">
        <v>37807</v>
      </c>
      <c r="Y9821" t="s">
        <v>36708</v>
      </c>
      <c r="Z9821" t="s">
        <v>37636</v>
      </c>
      <c r="AA9821" t="s">
        <v>37901</v>
      </c>
      <c r="AB9821" t="s">
        <v>36760</v>
      </c>
      <c r="AG9821" t="s">
        <v>37902</v>
      </c>
      <c r="AI9821" t="s">
        <v>37904</v>
      </c>
      <c r="AJ9821" t="s">
        <v>37906</v>
      </c>
    </row>
    <row r="9822" spans="1:36" ht="17.25" hidden="1" customHeight="1" x14ac:dyDescent="0.2">
      <c r="A9822" s="4" t="s">
        <v>37907</v>
      </c>
      <c r="B9822" t="s">
        <v>37760</v>
      </c>
      <c r="C9822" t="s">
        <v>37908</v>
      </c>
      <c r="E9822" t="s">
        <v>696</v>
      </c>
      <c r="F9822" t="s">
        <v>570</v>
      </c>
      <c r="G9822" s="6">
        <v>26</v>
      </c>
      <c r="H9822" t="s">
        <v>42</v>
      </c>
      <c r="I9822" t="s">
        <v>65</v>
      </c>
      <c r="R9822" s="7">
        <v>61.631900000000002</v>
      </c>
      <c r="S9822" s="7">
        <v>21.4069</v>
      </c>
      <c r="T9822" t="s">
        <v>46</v>
      </c>
      <c r="Y9822" t="s">
        <v>36708</v>
      </c>
      <c r="Z9822" t="s">
        <v>37636</v>
      </c>
      <c r="AG9822" t="s">
        <v>37909</v>
      </c>
      <c r="AH9822" s="8">
        <v>1151033</v>
      </c>
      <c r="AI9822" t="s">
        <v>37910</v>
      </c>
      <c r="AJ9822" t="s">
        <v>37911</v>
      </c>
    </row>
    <row r="9823" spans="1:36" ht="17.25" hidden="1" customHeight="1" x14ac:dyDescent="0.2">
      <c r="A9823" s="4" t="s">
        <v>37907</v>
      </c>
      <c r="B9823" t="s">
        <v>37760</v>
      </c>
      <c r="C9823" t="s">
        <v>37908</v>
      </c>
      <c r="E9823" t="s">
        <v>703</v>
      </c>
      <c r="F9823" t="s">
        <v>570</v>
      </c>
      <c r="G9823" s="24">
        <v>26</v>
      </c>
      <c r="H9823" t="s">
        <v>42</v>
      </c>
      <c r="I9823" t="s">
        <v>65</v>
      </c>
      <c r="R9823" s="7">
        <v>61.631900000000002</v>
      </c>
      <c r="S9823" s="7">
        <v>21.4069</v>
      </c>
      <c r="T9823" t="s">
        <v>46</v>
      </c>
      <c r="Y9823" t="s">
        <v>36708</v>
      </c>
      <c r="Z9823" t="s">
        <v>37636</v>
      </c>
      <c r="AB9823" t="s">
        <v>36760</v>
      </c>
      <c r="AG9823" t="s">
        <v>37909</v>
      </c>
      <c r="AI9823" t="s">
        <v>37910</v>
      </c>
      <c r="AJ9823" t="s">
        <v>37912</v>
      </c>
    </row>
    <row r="9824" spans="1:36" ht="17.25" hidden="1" customHeight="1" x14ac:dyDescent="0.2">
      <c r="A9824" s="4" t="s">
        <v>37913</v>
      </c>
      <c r="B9824" t="s">
        <v>37760</v>
      </c>
      <c r="C9824" t="s">
        <v>37914</v>
      </c>
      <c r="E9824" t="s">
        <v>9</v>
      </c>
      <c r="F9824" t="s">
        <v>4967</v>
      </c>
      <c r="G9824" s="6">
        <v>25</v>
      </c>
      <c r="H9824" t="s">
        <v>42</v>
      </c>
      <c r="I9824" t="s">
        <v>240</v>
      </c>
      <c r="J9824" t="s">
        <v>44</v>
      </c>
      <c r="R9824" s="7">
        <v>61.264600000000002</v>
      </c>
      <c r="S9824" s="7">
        <v>24.023499999999999</v>
      </c>
      <c r="T9824" t="s">
        <v>504</v>
      </c>
      <c r="U9824" t="s">
        <v>37915</v>
      </c>
      <c r="X9824" t="s">
        <v>37839</v>
      </c>
      <c r="Y9824" t="s">
        <v>36708</v>
      </c>
      <c r="Z9824" t="s">
        <v>37636</v>
      </c>
      <c r="AD9824" t="s">
        <v>880</v>
      </c>
      <c r="AE9824" t="s">
        <v>36752</v>
      </c>
      <c r="AF9824" t="s">
        <v>880</v>
      </c>
      <c r="AG9824" t="s">
        <v>37916</v>
      </c>
      <c r="AH9824" s="8">
        <v>1152319</v>
      </c>
      <c r="AI9824" t="s">
        <v>37917</v>
      </c>
      <c r="AJ9824" t="s">
        <v>37918</v>
      </c>
    </row>
    <row r="9825" spans="1:36" ht="17.25" hidden="1" customHeight="1" x14ac:dyDescent="0.2">
      <c r="A9825" s="4" t="s">
        <v>37919</v>
      </c>
      <c r="B9825" t="s">
        <v>37760</v>
      </c>
      <c r="C9825" t="s">
        <v>37920</v>
      </c>
      <c r="E9825" t="s">
        <v>696</v>
      </c>
      <c r="F9825" t="s">
        <v>570</v>
      </c>
      <c r="G9825" s="6">
        <v>20</v>
      </c>
      <c r="H9825" t="s">
        <v>42</v>
      </c>
      <c r="I9825" t="s">
        <v>65</v>
      </c>
      <c r="P9825" s="25"/>
      <c r="R9825" s="7">
        <v>60.325200000000002</v>
      </c>
      <c r="S9825" s="7">
        <v>25.578900000000001</v>
      </c>
      <c r="T9825" t="s">
        <v>504</v>
      </c>
      <c r="Y9825" t="s">
        <v>36708</v>
      </c>
      <c r="Z9825" t="s">
        <v>37636</v>
      </c>
      <c r="AG9825" t="s">
        <v>37921</v>
      </c>
      <c r="AH9825" s="8">
        <v>1153184</v>
      </c>
      <c r="AI9825" t="s">
        <v>37922</v>
      </c>
      <c r="AJ9825" t="s">
        <v>37923</v>
      </c>
    </row>
    <row r="9826" spans="1:36" ht="17.25" hidden="1" customHeight="1" x14ac:dyDescent="0.2">
      <c r="A9826" s="4" t="s">
        <v>37919</v>
      </c>
      <c r="B9826" t="s">
        <v>37760</v>
      </c>
      <c r="C9826" t="s">
        <v>37920</v>
      </c>
      <c r="E9826" t="s">
        <v>703</v>
      </c>
      <c r="F9826" t="s">
        <v>570</v>
      </c>
      <c r="G9826" s="6">
        <v>20</v>
      </c>
      <c r="H9826" t="s">
        <v>42</v>
      </c>
      <c r="I9826" t="s">
        <v>65</v>
      </c>
      <c r="R9826" s="7">
        <v>60.325200000000002</v>
      </c>
      <c r="S9826" s="7">
        <v>25.578900000000001</v>
      </c>
      <c r="T9826" t="s">
        <v>504</v>
      </c>
      <c r="Y9826" t="s">
        <v>36708</v>
      </c>
      <c r="Z9826" t="s">
        <v>37636</v>
      </c>
      <c r="AG9826" t="s">
        <v>37921</v>
      </c>
      <c r="AH9826" s="8">
        <v>1153185</v>
      </c>
      <c r="AI9826" t="s">
        <v>37922</v>
      </c>
      <c r="AJ9826" t="s">
        <v>37924</v>
      </c>
    </row>
    <row r="9827" spans="1:36" ht="17.25" hidden="1" customHeight="1" x14ac:dyDescent="0.2">
      <c r="A9827" s="4" t="s">
        <v>37925</v>
      </c>
      <c r="B9827" t="s">
        <v>37760</v>
      </c>
      <c r="C9827" t="s">
        <v>37926</v>
      </c>
      <c r="E9827" t="s">
        <v>696</v>
      </c>
      <c r="F9827" t="s">
        <v>570</v>
      </c>
      <c r="G9827" s="6">
        <v>50</v>
      </c>
      <c r="H9827" t="s">
        <v>42</v>
      </c>
      <c r="I9827" t="s">
        <v>65</v>
      </c>
      <c r="R9827" s="7">
        <v>60.974600000000002</v>
      </c>
      <c r="S9827" s="7">
        <v>24.505199999999999</v>
      </c>
      <c r="T9827" t="s">
        <v>46</v>
      </c>
      <c r="Y9827" t="s">
        <v>36708</v>
      </c>
      <c r="Z9827" t="s">
        <v>37636</v>
      </c>
      <c r="AG9827" t="s">
        <v>37927</v>
      </c>
      <c r="AH9827" s="8">
        <v>1155515</v>
      </c>
      <c r="AI9827" t="s">
        <v>37928</v>
      </c>
      <c r="AJ9827" t="s">
        <v>37929</v>
      </c>
    </row>
    <row r="9828" spans="1:36" ht="17.25" hidden="1" customHeight="1" x14ac:dyDescent="0.2">
      <c r="A9828" s="4" t="s">
        <v>37930</v>
      </c>
      <c r="B9828" t="s">
        <v>37760</v>
      </c>
      <c r="C9828" t="s">
        <v>37931</v>
      </c>
      <c r="E9828" t="s">
        <v>696</v>
      </c>
      <c r="F9828" t="s">
        <v>570</v>
      </c>
      <c r="G9828" s="6">
        <v>162</v>
      </c>
      <c r="H9828" t="s">
        <v>42</v>
      </c>
      <c r="I9828" t="s">
        <v>65</v>
      </c>
      <c r="N9828" s="8">
        <v>1972</v>
      </c>
      <c r="P9828" s="6">
        <v>2022</v>
      </c>
      <c r="R9828" s="7">
        <v>63.090259000000003</v>
      </c>
      <c r="S9828" s="7">
        <v>21.552824999999999</v>
      </c>
      <c r="T9828" t="s">
        <v>46</v>
      </c>
      <c r="Y9828" t="s">
        <v>36708</v>
      </c>
      <c r="Z9828" t="s">
        <v>37636</v>
      </c>
      <c r="AG9828" t="s">
        <v>37932</v>
      </c>
      <c r="AH9828" s="8">
        <v>1155620</v>
      </c>
      <c r="AI9828" t="s">
        <v>37933</v>
      </c>
      <c r="AJ9828" t="s">
        <v>37934</v>
      </c>
    </row>
    <row r="9829" spans="1:36" ht="17.25" hidden="1" customHeight="1" x14ac:dyDescent="0.2">
      <c r="A9829" s="4" t="s">
        <v>37935</v>
      </c>
      <c r="B9829" t="s">
        <v>37760</v>
      </c>
      <c r="C9829" t="s">
        <v>37936</v>
      </c>
      <c r="E9829" t="s">
        <v>4157</v>
      </c>
      <c r="F9829" t="s">
        <v>86</v>
      </c>
      <c r="G9829" s="6">
        <v>163</v>
      </c>
      <c r="H9829" t="s">
        <v>42</v>
      </c>
      <c r="I9829" t="s">
        <v>43</v>
      </c>
      <c r="J9829" t="s">
        <v>44</v>
      </c>
      <c r="N9829" s="8">
        <v>1991</v>
      </c>
      <c r="R9829" s="7">
        <v>60.220320000000001</v>
      </c>
      <c r="S9829" s="7">
        <v>25.16966</v>
      </c>
      <c r="T9829" t="s">
        <v>46</v>
      </c>
      <c r="U9829" t="s">
        <v>37937</v>
      </c>
      <c r="X9829" t="s">
        <v>37807</v>
      </c>
      <c r="Y9829" t="s">
        <v>36708</v>
      </c>
      <c r="Z9829" t="s">
        <v>37636</v>
      </c>
      <c r="AG9829" t="s">
        <v>37938</v>
      </c>
      <c r="AH9829" s="8" t="s">
        <v>37939</v>
      </c>
      <c r="AI9829" t="s">
        <v>37940</v>
      </c>
      <c r="AJ9829" t="s">
        <v>37941</v>
      </c>
    </row>
    <row r="9830" spans="1:36" ht="17.25" hidden="1" customHeight="1" x14ac:dyDescent="0.2">
      <c r="A9830" s="4" t="s">
        <v>37935</v>
      </c>
      <c r="B9830" t="s">
        <v>37760</v>
      </c>
      <c r="C9830" t="s">
        <v>37936</v>
      </c>
      <c r="E9830" t="s">
        <v>2134</v>
      </c>
      <c r="F9830" t="s">
        <v>86</v>
      </c>
      <c r="G9830" s="6">
        <v>485</v>
      </c>
      <c r="H9830" t="s">
        <v>42</v>
      </c>
      <c r="I9830" t="s">
        <v>43</v>
      </c>
      <c r="J9830" t="s">
        <v>44</v>
      </c>
      <c r="N9830" s="8">
        <v>1997</v>
      </c>
      <c r="R9830" s="7">
        <v>60.220320000000001</v>
      </c>
      <c r="S9830" s="7">
        <v>25.16966</v>
      </c>
      <c r="T9830" t="s">
        <v>46</v>
      </c>
      <c r="U9830" t="s">
        <v>37937</v>
      </c>
      <c r="X9830" t="s">
        <v>37807</v>
      </c>
      <c r="Y9830" t="s">
        <v>36708</v>
      </c>
      <c r="Z9830" t="s">
        <v>37636</v>
      </c>
      <c r="AG9830" t="s">
        <v>37938</v>
      </c>
      <c r="AH9830" s="8" t="s">
        <v>37942</v>
      </c>
      <c r="AI9830" t="s">
        <v>37940</v>
      </c>
      <c r="AJ9830" t="s">
        <v>37943</v>
      </c>
    </row>
    <row r="9831" spans="1:36" ht="17.25" hidden="1" customHeight="1" x14ac:dyDescent="0.2">
      <c r="A9831" s="4" t="s">
        <v>37944</v>
      </c>
      <c r="B9831" t="s">
        <v>37945</v>
      </c>
      <c r="C9831" t="s">
        <v>37946</v>
      </c>
      <c r="E9831" t="s">
        <v>4766</v>
      </c>
      <c r="F9831" t="s">
        <v>86</v>
      </c>
      <c r="G9831" s="25">
        <v>120</v>
      </c>
      <c r="H9831" t="s">
        <v>42</v>
      </c>
      <c r="I9831" t="s">
        <v>43</v>
      </c>
      <c r="J9831" t="s">
        <v>44</v>
      </c>
      <c r="N9831" s="24">
        <v>2004</v>
      </c>
      <c r="R9831" s="7">
        <v>49.48</v>
      </c>
      <c r="S9831" s="7">
        <v>0.22</v>
      </c>
      <c r="T9831" t="s">
        <v>46</v>
      </c>
      <c r="U9831" t="s">
        <v>37947</v>
      </c>
      <c r="X9831" t="s">
        <v>37948</v>
      </c>
      <c r="Y9831" t="s">
        <v>36708</v>
      </c>
      <c r="Z9831" t="s">
        <v>36742</v>
      </c>
      <c r="AA9831" t="s">
        <v>37949</v>
      </c>
      <c r="AB9831" t="s">
        <v>37950</v>
      </c>
      <c r="AC9831" t="s">
        <v>37951</v>
      </c>
      <c r="AD9831" t="s">
        <v>880</v>
      </c>
      <c r="AE9831" t="s">
        <v>881</v>
      </c>
      <c r="AG9831" t="s">
        <v>37952</v>
      </c>
      <c r="AH9831" s="8">
        <v>1164014</v>
      </c>
      <c r="AI9831" t="s">
        <v>37953</v>
      </c>
      <c r="AJ9831" t="s">
        <v>37954</v>
      </c>
    </row>
    <row r="9832" spans="1:36" ht="17.25" hidden="1" customHeight="1" x14ac:dyDescent="0.2">
      <c r="A9832" s="4" t="s">
        <v>37944</v>
      </c>
      <c r="B9832" t="s">
        <v>37945</v>
      </c>
      <c r="C9832" t="s">
        <v>37946</v>
      </c>
      <c r="E9832" t="s">
        <v>4768</v>
      </c>
      <c r="F9832" t="s">
        <v>86</v>
      </c>
      <c r="G9832" s="25">
        <v>120</v>
      </c>
      <c r="H9832" t="s">
        <v>42</v>
      </c>
      <c r="I9832" t="s">
        <v>43</v>
      </c>
      <c r="J9832" t="s">
        <v>44</v>
      </c>
      <c r="N9832" s="24">
        <v>2004</v>
      </c>
      <c r="R9832" s="7">
        <v>49.48</v>
      </c>
      <c r="S9832" s="7">
        <v>0.22</v>
      </c>
      <c r="T9832" t="s">
        <v>46</v>
      </c>
      <c r="U9832" t="s">
        <v>37947</v>
      </c>
      <c r="X9832" t="s">
        <v>37948</v>
      </c>
      <c r="Y9832" t="s">
        <v>36708</v>
      </c>
      <c r="Z9832" t="s">
        <v>36742</v>
      </c>
      <c r="AA9832" t="s">
        <v>37955</v>
      </c>
      <c r="AB9832" t="s">
        <v>37956</v>
      </c>
      <c r="AC9832" t="s">
        <v>37951</v>
      </c>
      <c r="AD9832" t="s">
        <v>880</v>
      </c>
      <c r="AE9832" t="s">
        <v>881</v>
      </c>
      <c r="AG9832" t="s">
        <v>37952</v>
      </c>
      <c r="AH9832" s="8">
        <v>1178525</v>
      </c>
      <c r="AI9832" t="s">
        <v>37953</v>
      </c>
      <c r="AJ9832" t="s">
        <v>37957</v>
      </c>
    </row>
    <row r="9833" spans="1:36" ht="17.25" hidden="1" customHeight="1" x14ac:dyDescent="0.2">
      <c r="A9833" s="4" t="s">
        <v>37958</v>
      </c>
      <c r="B9833" t="s">
        <v>37945</v>
      </c>
      <c r="C9833" t="s">
        <v>37959</v>
      </c>
      <c r="E9833" t="s">
        <v>40</v>
      </c>
      <c r="F9833" t="s">
        <v>86</v>
      </c>
      <c r="G9833" s="25">
        <v>43</v>
      </c>
      <c r="H9833" t="s">
        <v>42</v>
      </c>
      <c r="I9833" t="s">
        <v>43</v>
      </c>
      <c r="J9833" t="s">
        <v>44</v>
      </c>
      <c r="N9833" s="24">
        <v>2000</v>
      </c>
      <c r="R9833" s="7">
        <v>47.824820000000003</v>
      </c>
      <c r="S9833" s="7">
        <v>0.74739999999999995</v>
      </c>
      <c r="T9833" t="s">
        <v>46</v>
      </c>
      <c r="U9833" t="s">
        <v>37960</v>
      </c>
      <c r="X9833" t="s">
        <v>37961</v>
      </c>
      <c r="Y9833" t="s">
        <v>36708</v>
      </c>
      <c r="Z9833" t="s">
        <v>36742</v>
      </c>
      <c r="AD9833" t="s">
        <v>880</v>
      </c>
      <c r="AE9833" t="s">
        <v>4970</v>
      </c>
      <c r="AG9833" t="s">
        <v>37962</v>
      </c>
      <c r="AH9833" s="8" t="s">
        <v>37963</v>
      </c>
      <c r="AI9833" t="s">
        <v>37964</v>
      </c>
      <c r="AJ9833" t="s">
        <v>37965</v>
      </c>
    </row>
    <row r="9834" spans="1:36" ht="17.25" hidden="1" customHeight="1" x14ac:dyDescent="0.2">
      <c r="A9834" s="4" t="s">
        <v>37966</v>
      </c>
      <c r="B9834" t="s">
        <v>37945</v>
      </c>
      <c r="C9834" t="s">
        <v>37967</v>
      </c>
      <c r="E9834" t="s">
        <v>40</v>
      </c>
      <c r="F9834" t="s">
        <v>86</v>
      </c>
      <c r="G9834" s="25">
        <v>42</v>
      </c>
      <c r="H9834" t="s">
        <v>42</v>
      </c>
      <c r="I9834" t="s">
        <v>65</v>
      </c>
      <c r="J9834" t="s">
        <v>44</v>
      </c>
      <c r="K9834" t="s">
        <v>97</v>
      </c>
      <c r="N9834" s="24">
        <v>1998</v>
      </c>
      <c r="Q9834" t="s">
        <v>37968</v>
      </c>
      <c r="R9834" s="7">
        <v>44.916513999999999</v>
      </c>
      <c r="S9834" s="7">
        <v>-0.52685099999999996</v>
      </c>
      <c r="T9834" t="s">
        <v>46</v>
      </c>
      <c r="U9834" t="s">
        <v>37969</v>
      </c>
      <c r="X9834" t="s">
        <v>37970</v>
      </c>
      <c r="Y9834" t="s">
        <v>36708</v>
      </c>
      <c r="Z9834" t="s">
        <v>36742</v>
      </c>
      <c r="AD9834" t="s">
        <v>5000</v>
      </c>
      <c r="AE9834" t="s">
        <v>37971</v>
      </c>
      <c r="AF9834" t="s">
        <v>52</v>
      </c>
      <c r="AG9834" t="s">
        <v>37972</v>
      </c>
      <c r="AH9834" s="8">
        <v>1162114</v>
      </c>
      <c r="AI9834" t="s">
        <v>37973</v>
      </c>
      <c r="AJ9834" t="s">
        <v>37974</v>
      </c>
    </row>
    <row r="9835" spans="1:36" ht="17.25" hidden="1" customHeight="1" x14ac:dyDescent="0.2">
      <c r="A9835" s="4" t="s">
        <v>37975</v>
      </c>
      <c r="B9835" t="s">
        <v>37945</v>
      </c>
      <c r="C9835" t="s">
        <v>37976</v>
      </c>
      <c r="E9835" t="s">
        <v>40</v>
      </c>
      <c r="F9835" t="s">
        <v>86</v>
      </c>
      <c r="G9835" s="25">
        <v>401</v>
      </c>
      <c r="H9835" t="s">
        <v>42</v>
      </c>
      <c r="I9835" t="s">
        <v>43</v>
      </c>
      <c r="J9835" t="s">
        <v>559</v>
      </c>
      <c r="N9835" s="24">
        <v>2011</v>
      </c>
      <c r="R9835" s="7">
        <v>46.273099999999999</v>
      </c>
      <c r="S9835" s="7">
        <v>3.3007</v>
      </c>
      <c r="T9835" t="s">
        <v>46</v>
      </c>
      <c r="U9835" t="s">
        <v>37977</v>
      </c>
      <c r="X9835" t="s">
        <v>37978</v>
      </c>
      <c r="Y9835" t="s">
        <v>36708</v>
      </c>
      <c r="Z9835" t="s">
        <v>36742</v>
      </c>
      <c r="AA9835" t="s">
        <v>37979</v>
      </c>
      <c r="AB9835" t="s">
        <v>37980</v>
      </c>
      <c r="AC9835" t="s">
        <v>37981</v>
      </c>
      <c r="AG9835" t="s">
        <v>37982</v>
      </c>
      <c r="AH9835" s="8">
        <v>1200676</v>
      </c>
      <c r="AI9835" t="s">
        <v>37983</v>
      </c>
      <c r="AJ9835" t="s">
        <v>37984</v>
      </c>
    </row>
    <row r="9836" spans="1:36" ht="17.25" hidden="1" customHeight="1" x14ac:dyDescent="0.2">
      <c r="A9836" s="4" t="s">
        <v>37985</v>
      </c>
      <c r="B9836" t="s">
        <v>37945</v>
      </c>
      <c r="C9836" t="s">
        <v>37986</v>
      </c>
      <c r="E9836" t="s">
        <v>335</v>
      </c>
      <c r="F9836" t="s">
        <v>86</v>
      </c>
      <c r="G9836" s="25">
        <v>427</v>
      </c>
      <c r="H9836" t="s">
        <v>42</v>
      </c>
      <c r="I9836" t="s">
        <v>43</v>
      </c>
      <c r="J9836" t="s">
        <v>559</v>
      </c>
      <c r="M9836" t="s">
        <v>5341</v>
      </c>
      <c r="N9836" s="24">
        <v>2011</v>
      </c>
      <c r="R9836" s="7">
        <v>48.868980000000001</v>
      </c>
      <c r="S9836" s="7">
        <v>6.0841500000000002</v>
      </c>
      <c r="T9836" t="s">
        <v>46</v>
      </c>
      <c r="U9836" t="s">
        <v>37987</v>
      </c>
      <c r="X9836" t="s">
        <v>37988</v>
      </c>
      <c r="Y9836" t="s">
        <v>36708</v>
      </c>
      <c r="Z9836" t="s">
        <v>36742</v>
      </c>
      <c r="AA9836" t="s">
        <v>37989</v>
      </c>
      <c r="AB9836" t="s">
        <v>37990</v>
      </c>
      <c r="AG9836" t="s">
        <v>37991</v>
      </c>
      <c r="AH9836" s="8">
        <v>1203655</v>
      </c>
      <c r="AI9836" t="s">
        <v>37992</v>
      </c>
      <c r="AJ9836" t="s">
        <v>37993</v>
      </c>
    </row>
    <row r="9837" spans="1:36" ht="17.25" hidden="1" customHeight="1" x14ac:dyDescent="0.2">
      <c r="A9837" s="4" t="s">
        <v>38003</v>
      </c>
      <c r="B9837" t="s">
        <v>37945</v>
      </c>
      <c r="C9837" t="s">
        <v>38004</v>
      </c>
      <c r="E9837" t="s">
        <v>696</v>
      </c>
      <c r="F9837" t="s">
        <v>570</v>
      </c>
      <c r="G9837" s="25">
        <v>92</v>
      </c>
      <c r="H9837" t="s">
        <v>42</v>
      </c>
      <c r="I9837" t="s">
        <v>65</v>
      </c>
      <c r="J9837" t="s">
        <v>44</v>
      </c>
      <c r="N9837" s="24">
        <v>1980</v>
      </c>
      <c r="R9837" s="7">
        <v>48.357030000000002</v>
      </c>
      <c r="S9837" s="7">
        <v>-3.8691599999999999</v>
      </c>
      <c r="T9837" t="s">
        <v>46</v>
      </c>
      <c r="U9837" t="s">
        <v>38005</v>
      </c>
      <c r="X9837" t="s">
        <v>38006</v>
      </c>
      <c r="Y9837" t="s">
        <v>36708</v>
      </c>
      <c r="Z9837" t="s">
        <v>36742</v>
      </c>
      <c r="AB9837" t="s">
        <v>38007</v>
      </c>
      <c r="AG9837" t="s">
        <v>38008</v>
      </c>
      <c r="AH9837" s="24">
        <v>1107085</v>
      </c>
      <c r="AI9837" t="s">
        <v>38009</v>
      </c>
      <c r="AJ9837" t="s">
        <v>38010</v>
      </c>
    </row>
    <row r="9838" spans="1:36" ht="17.25" hidden="1" customHeight="1" x14ac:dyDescent="0.2">
      <c r="A9838" s="4" t="s">
        <v>38003</v>
      </c>
      <c r="B9838" t="s">
        <v>37945</v>
      </c>
      <c r="C9838" t="s">
        <v>38004</v>
      </c>
      <c r="E9838" t="s">
        <v>703</v>
      </c>
      <c r="F9838" t="s">
        <v>570</v>
      </c>
      <c r="G9838" s="25">
        <v>92</v>
      </c>
      <c r="H9838" t="s">
        <v>42</v>
      </c>
      <c r="I9838" t="s">
        <v>65</v>
      </c>
      <c r="J9838" t="s">
        <v>44</v>
      </c>
      <c r="N9838" s="24">
        <v>1997</v>
      </c>
      <c r="R9838" s="7">
        <v>48.357030000000002</v>
      </c>
      <c r="S9838" s="7">
        <v>-3.8691599999999999</v>
      </c>
      <c r="T9838" t="s">
        <v>46</v>
      </c>
      <c r="U9838" t="s">
        <v>38005</v>
      </c>
      <c r="X9838" t="s">
        <v>38006</v>
      </c>
      <c r="Y9838" t="s">
        <v>36708</v>
      </c>
      <c r="Z9838" t="s">
        <v>36742</v>
      </c>
      <c r="AB9838" t="s">
        <v>38011</v>
      </c>
      <c r="AG9838" t="s">
        <v>38008</v>
      </c>
      <c r="AH9838" s="24">
        <v>1107086</v>
      </c>
      <c r="AI9838" t="s">
        <v>38009</v>
      </c>
      <c r="AJ9838" t="s">
        <v>38012</v>
      </c>
    </row>
    <row r="9839" spans="1:36" ht="17.25" hidden="1" customHeight="1" x14ac:dyDescent="0.2">
      <c r="A9839" s="4" t="s">
        <v>38003</v>
      </c>
      <c r="B9839" t="s">
        <v>37945</v>
      </c>
      <c r="C9839" t="s">
        <v>38004</v>
      </c>
      <c r="E9839" t="s">
        <v>738</v>
      </c>
      <c r="F9839" t="s">
        <v>570</v>
      </c>
      <c r="G9839" s="25">
        <v>140</v>
      </c>
      <c r="H9839" t="s">
        <v>42</v>
      </c>
      <c r="I9839" t="s">
        <v>65</v>
      </c>
      <c r="J9839" t="s">
        <v>44</v>
      </c>
      <c r="N9839" s="24">
        <v>1981</v>
      </c>
      <c r="R9839" s="7">
        <v>48.357030000000002</v>
      </c>
      <c r="S9839" s="7">
        <v>-3.8691599999999999</v>
      </c>
      <c r="T9839" t="s">
        <v>46</v>
      </c>
      <c r="U9839" t="s">
        <v>38005</v>
      </c>
      <c r="X9839" t="s">
        <v>38006</v>
      </c>
      <c r="Y9839" t="s">
        <v>36708</v>
      </c>
      <c r="Z9839" t="s">
        <v>36742</v>
      </c>
      <c r="AB9839" t="s">
        <v>38013</v>
      </c>
      <c r="AG9839" t="s">
        <v>38008</v>
      </c>
      <c r="AH9839" s="24">
        <v>1107087</v>
      </c>
      <c r="AI9839" t="s">
        <v>38009</v>
      </c>
      <c r="AJ9839" t="s">
        <v>38014</v>
      </c>
    </row>
    <row r="9840" spans="1:36" ht="17.25" hidden="1" customHeight="1" x14ac:dyDescent="0.2">
      <c r="A9840" s="4" t="s">
        <v>38015</v>
      </c>
      <c r="B9840" t="s">
        <v>37945</v>
      </c>
      <c r="C9840" t="s">
        <v>38016</v>
      </c>
      <c r="D9840" t="s">
        <v>38017</v>
      </c>
      <c r="E9840" t="s">
        <v>40</v>
      </c>
      <c r="F9840" t="s">
        <v>86</v>
      </c>
      <c r="G9840" s="25">
        <v>45</v>
      </c>
      <c r="H9840" t="s">
        <v>42</v>
      </c>
      <c r="I9840" t="s">
        <v>65</v>
      </c>
      <c r="J9840" t="s">
        <v>44</v>
      </c>
      <c r="M9840" t="s">
        <v>5341</v>
      </c>
      <c r="N9840" s="24">
        <v>1992</v>
      </c>
      <c r="R9840" s="7">
        <v>49.129261899390698</v>
      </c>
      <c r="S9840" s="7">
        <v>6.1835680917342204</v>
      </c>
      <c r="T9840" t="s">
        <v>46</v>
      </c>
      <c r="U9840" t="s">
        <v>38018</v>
      </c>
      <c r="X9840" t="s">
        <v>15554</v>
      </c>
      <c r="Y9840" t="s">
        <v>36708</v>
      </c>
      <c r="Z9840" t="s">
        <v>36742</v>
      </c>
      <c r="AB9840" t="s">
        <v>38019</v>
      </c>
      <c r="AG9840" t="s">
        <v>38020</v>
      </c>
      <c r="AH9840" s="8">
        <v>1109142</v>
      </c>
      <c r="AI9840" t="s">
        <v>38021</v>
      </c>
      <c r="AJ9840" t="s">
        <v>38022</v>
      </c>
    </row>
    <row r="9841" spans="1:36" ht="17.25" hidden="1" customHeight="1" x14ac:dyDescent="0.2">
      <c r="A9841" s="4" t="s">
        <v>38023</v>
      </c>
      <c r="B9841" t="s">
        <v>37945</v>
      </c>
      <c r="C9841" t="s">
        <v>38024</v>
      </c>
      <c r="D9841" t="s">
        <v>38025</v>
      </c>
      <c r="E9841" t="s">
        <v>40</v>
      </c>
      <c r="F9841" t="s">
        <v>86</v>
      </c>
      <c r="G9841" s="25">
        <v>425</v>
      </c>
      <c r="H9841" t="s">
        <v>42</v>
      </c>
      <c r="I9841" t="s">
        <v>43</v>
      </c>
      <c r="J9841" t="s">
        <v>559</v>
      </c>
      <c r="N9841" s="24">
        <v>2010</v>
      </c>
      <c r="R9841" s="7">
        <v>43.407200000000003</v>
      </c>
      <c r="S9841" s="7">
        <v>4.8676000000000004</v>
      </c>
      <c r="T9841" t="s">
        <v>46</v>
      </c>
      <c r="U9841" t="s">
        <v>38026</v>
      </c>
      <c r="X9841" t="s">
        <v>38027</v>
      </c>
      <c r="Y9841" t="s">
        <v>36708</v>
      </c>
      <c r="Z9841" t="s">
        <v>36742</v>
      </c>
      <c r="AA9841" t="s">
        <v>38028</v>
      </c>
      <c r="AB9841" t="s">
        <v>38029</v>
      </c>
      <c r="AG9841" t="s">
        <v>38030</v>
      </c>
      <c r="AH9841" s="8">
        <v>1196079</v>
      </c>
      <c r="AI9841" t="s">
        <v>38031</v>
      </c>
      <c r="AJ9841" t="s">
        <v>38032</v>
      </c>
    </row>
    <row r="9842" spans="1:36" ht="17.25" hidden="1" customHeight="1" x14ac:dyDescent="0.2">
      <c r="A9842" s="4" t="s">
        <v>38033</v>
      </c>
      <c r="B9842" t="s">
        <v>37945</v>
      </c>
      <c r="C9842" t="s">
        <v>38034</v>
      </c>
      <c r="E9842" t="s">
        <v>40</v>
      </c>
      <c r="F9842" t="s">
        <v>86</v>
      </c>
      <c r="G9842" s="25">
        <v>43.6</v>
      </c>
      <c r="H9842" t="s">
        <v>42</v>
      </c>
      <c r="I9842" t="s">
        <v>240</v>
      </c>
      <c r="J9842" t="s">
        <v>44</v>
      </c>
      <c r="N9842" s="24">
        <v>2003</v>
      </c>
      <c r="Q9842" t="s">
        <v>38035</v>
      </c>
      <c r="R9842" s="7">
        <v>45.126714</v>
      </c>
      <c r="S9842" s="7">
        <v>1.2301120000000001</v>
      </c>
      <c r="T9842" t="s">
        <v>46</v>
      </c>
      <c r="U9842" t="s">
        <v>38036</v>
      </c>
      <c r="X9842" t="s">
        <v>37970</v>
      </c>
      <c r="Y9842" t="s">
        <v>36708</v>
      </c>
      <c r="Z9842" t="s">
        <v>36742</v>
      </c>
      <c r="AB9842" t="s">
        <v>38037</v>
      </c>
      <c r="AD9842" t="s">
        <v>880</v>
      </c>
      <c r="AE9842" t="s">
        <v>4970</v>
      </c>
      <c r="AG9842" t="s">
        <v>38038</v>
      </c>
      <c r="AH9842" s="8">
        <v>1171791</v>
      </c>
      <c r="AI9842" t="s">
        <v>38039</v>
      </c>
      <c r="AJ9842" t="s">
        <v>38040</v>
      </c>
    </row>
    <row r="9843" spans="1:36" ht="17.25" hidden="1" customHeight="1" x14ac:dyDescent="0.2">
      <c r="A9843" s="4" t="s">
        <v>38033</v>
      </c>
      <c r="B9843" t="s">
        <v>37945</v>
      </c>
      <c r="C9843" t="s">
        <v>38034</v>
      </c>
      <c r="E9843" t="s">
        <v>56</v>
      </c>
      <c r="F9843" t="s">
        <v>86</v>
      </c>
      <c r="G9843" s="25">
        <v>43.6</v>
      </c>
      <c r="H9843" t="s">
        <v>42</v>
      </c>
      <c r="I9843" t="s">
        <v>240</v>
      </c>
      <c r="J9843" t="s">
        <v>44</v>
      </c>
      <c r="N9843" s="24">
        <v>2003</v>
      </c>
      <c r="Q9843" t="s">
        <v>38035</v>
      </c>
      <c r="R9843" s="7">
        <v>45.126714</v>
      </c>
      <c r="S9843" s="7">
        <v>1.2301120000000001</v>
      </c>
      <c r="T9843" t="s">
        <v>46</v>
      </c>
      <c r="U9843" t="s">
        <v>38036</v>
      </c>
      <c r="X9843" t="s">
        <v>37970</v>
      </c>
      <c r="Y9843" t="s">
        <v>36708</v>
      </c>
      <c r="Z9843" t="s">
        <v>36742</v>
      </c>
      <c r="AB9843" t="s">
        <v>38041</v>
      </c>
      <c r="AD9843" t="s">
        <v>880</v>
      </c>
      <c r="AE9843" t="s">
        <v>4970</v>
      </c>
      <c r="AG9843" t="s">
        <v>38038</v>
      </c>
      <c r="AH9843" s="8">
        <v>1174218</v>
      </c>
      <c r="AI9843" t="s">
        <v>38039</v>
      </c>
      <c r="AJ9843" t="s">
        <v>38042</v>
      </c>
    </row>
    <row r="9844" spans="1:36" ht="17.25" hidden="1" customHeight="1" x14ac:dyDescent="0.2">
      <c r="A9844" s="4" t="s">
        <v>38043</v>
      </c>
      <c r="B9844" t="s">
        <v>37945</v>
      </c>
      <c r="C9844" t="s">
        <v>38044</v>
      </c>
      <c r="E9844" t="s">
        <v>40</v>
      </c>
      <c r="F9844" t="s">
        <v>86</v>
      </c>
      <c r="G9844" s="25">
        <v>413</v>
      </c>
      <c r="H9844" t="s">
        <v>42</v>
      </c>
      <c r="I9844" t="s">
        <v>43</v>
      </c>
      <c r="J9844" t="s">
        <v>559</v>
      </c>
      <c r="N9844" s="24">
        <v>2012</v>
      </c>
      <c r="R9844" s="7">
        <v>48.693359999999998</v>
      </c>
      <c r="S9844" s="7">
        <v>5.9146799999999997</v>
      </c>
      <c r="T9844" t="s">
        <v>46</v>
      </c>
      <c r="U9844" t="s">
        <v>38045</v>
      </c>
      <c r="X9844" t="s">
        <v>37988</v>
      </c>
      <c r="Y9844" t="s">
        <v>36708</v>
      </c>
      <c r="Z9844" t="s">
        <v>36742</v>
      </c>
      <c r="AA9844" t="s">
        <v>38046</v>
      </c>
      <c r="AB9844" t="s">
        <v>38047</v>
      </c>
      <c r="AG9844" t="s">
        <v>38048</v>
      </c>
      <c r="AH9844" s="8">
        <v>1211454</v>
      </c>
      <c r="AI9844" t="s">
        <v>38049</v>
      </c>
      <c r="AJ9844" t="s">
        <v>38050</v>
      </c>
    </row>
    <row r="9845" spans="1:36" ht="17.25" hidden="1" customHeight="1" x14ac:dyDescent="0.2">
      <c r="A9845" s="4" t="s">
        <v>38051</v>
      </c>
      <c r="B9845" t="s">
        <v>37945</v>
      </c>
      <c r="C9845" t="s">
        <v>38052</v>
      </c>
      <c r="E9845" t="s">
        <v>40</v>
      </c>
      <c r="F9845" t="s">
        <v>86</v>
      </c>
      <c r="G9845" s="25">
        <v>428</v>
      </c>
      <c r="H9845" t="s">
        <v>42</v>
      </c>
      <c r="I9845" t="s">
        <v>43</v>
      </c>
      <c r="J9845" t="s">
        <v>559</v>
      </c>
      <c r="N9845" s="24">
        <v>2009</v>
      </c>
      <c r="R9845" s="7">
        <v>43.42801</v>
      </c>
      <c r="S9845" s="7">
        <v>4.88652</v>
      </c>
      <c r="T9845" t="s">
        <v>46</v>
      </c>
      <c r="U9845" t="s">
        <v>38026</v>
      </c>
      <c r="X9845" t="s">
        <v>38027</v>
      </c>
      <c r="Y9845" t="s">
        <v>36708</v>
      </c>
      <c r="Z9845" t="s">
        <v>36742</v>
      </c>
      <c r="AA9845" t="s">
        <v>38053</v>
      </c>
      <c r="AG9845" t="s">
        <v>38054</v>
      </c>
      <c r="AH9845" s="8">
        <v>1196078</v>
      </c>
      <c r="AI9845" t="s">
        <v>38055</v>
      </c>
      <c r="AJ9845" t="s">
        <v>38056</v>
      </c>
    </row>
    <row r="9846" spans="1:36" ht="17.25" hidden="1" customHeight="1" x14ac:dyDescent="0.2">
      <c r="A9846" s="4" t="s">
        <v>38057</v>
      </c>
      <c r="B9846" t="s">
        <v>37945</v>
      </c>
      <c r="C9846" t="s">
        <v>38058</v>
      </c>
      <c r="D9846" t="s">
        <v>38059</v>
      </c>
      <c r="E9846" t="s">
        <v>40</v>
      </c>
      <c r="F9846" t="s">
        <v>86</v>
      </c>
      <c r="G9846" s="25">
        <v>404</v>
      </c>
      <c r="H9846" t="s">
        <v>42</v>
      </c>
      <c r="I9846" t="s">
        <v>43</v>
      </c>
      <c r="J9846" t="s">
        <v>44</v>
      </c>
      <c r="N9846" s="24">
        <v>2005</v>
      </c>
      <c r="R9846" s="7">
        <v>51.048200000000001</v>
      </c>
      <c r="S9846" s="7">
        <v>2.3254999999999999</v>
      </c>
      <c r="T9846" t="s">
        <v>46</v>
      </c>
      <c r="U9846" t="s">
        <v>38060</v>
      </c>
      <c r="X9846" t="s">
        <v>37997</v>
      </c>
      <c r="Y9846" t="s">
        <v>36708</v>
      </c>
      <c r="Z9846" t="s">
        <v>36742</v>
      </c>
      <c r="AB9846" t="s">
        <v>38061</v>
      </c>
      <c r="AG9846" t="s">
        <v>38062</v>
      </c>
      <c r="AH9846" s="8">
        <v>1174060</v>
      </c>
      <c r="AI9846" t="s">
        <v>38063</v>
      </c>
      <c r="AJ9846" t="s">
        <v>38064</v>
      </c>
    </row>
    <row r="9847" spans="1:36" ht="17.25" hidden="1" customHeight="1" x14ac:dyDescent="0.2">
      <c r="A9847" s="4" t="s">
        <v>38057</v>
      </c>
      <c r="B9847" t="s">
        <v>37945</v>
      </c>
      <c r="C9847" t="s">
        <v>38058</v>
      </c>
      <c r="D9847" t="s">
        <v>38059</v>
      </c>
      <c r="E9847" t="s">
        <v>56</v>
      </c>
      <c r="F9847" t="s">
        <v>86</v>
      </c>
      <c r="G9847" s="25">
        <v>404</v>
      </c>
      <c r="H9847" t="s">
        <v>42</v>
      </c>
      <c r="I9847" t="s">
        <v>43</v>
      </c>
      <c r="J9847" t="s">
        <v>44</v>
      </c>
      <c r="N9847" s="24">
        <v>2005</v>
      </c>
      <c r="R9847" s="7">
        <v>51.048200000000001</v>
      </c>
      <c r="S9847" s="7">
        <v>2.3254999999999999</v>
      </c>
      <c r="T9847" t="s">
        <v>46</v>
      </c>
      <c r="U9847" t="s">
        <v>38060</v>
      </c>
      <c r="X9847" t="s">
        <v>37997</v>
      </c>
      <c r="Y9847" t="s">
        <v>36708</v>
      </c>
      <c r="Z9847" t="s">
        <v>36742</v>
      </c>
      <c r="AB9847" t="s">
        <v>38065</v>
      </c>
      <c r="AG9847" t="s">
        <v>38062</v>
      </c>
      <c r="AH9847" s="8">
        <v>1179794</v>
      </c>
      <c r="AI9847" t="s">
        <v>38063</v>
      </c>
      <c r="AJ9847" t="s">
        <v>38066</v>
      </c>
    </row>
    <row r="9848" spans="1:36" ht="17.25" hidden="1" customHeight="1" x14ac:dyDescent="0.2">
      <c r="A9848" s="4" t="s">
        <v>38067</v>
      </c>
      <c r="B9848" t="s">
        <v>37945</v>
      </c>
      <c r="C9848" t="s">
        <v>38068</v>
      </c>
      <c r="E9848" t="s">
        <v>696</v>
      </c>
      <c r="F9848" t="s">
        <v>570</v>
      </c>
      <c r="G9848" s="25">
        <v>92</v>
      </c>
      <c r="H9848" t="s">
        <v>42</v>
      </c>
      <c r="I9848" t="s">
        <v>65</v>
      </c>
      <c r="J9848" t="s">
        <v>44</v>
      </c>
      <c r="N9848" s="24">
        <v>1980</v>
      </c>
      <c r="R9848" s="7">
        <v>48.389859999999999</v>
      </c>
      <c r="S9848" s="7">
        <v>4.2623300000000004</v>
      </c>
      <c r="T9848" t="s">
        <v>46</v>
      </c>
      <c r="U9848" t="s">
        <v>38069</v>
      </c>
      <c r="X9848" t="s">
        <v>38006</v>
      </c>
      <c r="Y9848" t="s">
        <v>36708</v>
      </c>
      <c r="Z9848" t="s">
        <v>36742</v>
      </c>
      <c r="AB9848" t="s">
        <v>38070</v>
      </c>
      <c r="AG9848" t="s">
        <v>38071</v>
      </c>
      <c r="AH9848" s="24">
        <v>1112217</v>
      </c>
      <c r="AI9848" t="s">
        <v>38072</v>
      </c>
      <c r="AJ9848" t="s">
        <v>38073</v>
      </c>
    </row>
    <row r="9849" spans="1:36" ht="17.25" hidden="1" customHeight="1" x14ac:dyDescent="0.2">
      <c r="A9849" s="4" t="s">
        <v>38067</v>
      </c>
      <c r="B9849" t="s">
        <v>37945</v>
      </c>
      <c r="C9849" t="s">
        <v>38068</v>
      </c>
      <c r="E9849" t="s">
        <v>703</v>
      </c>
      <c r="F9849" t="s">
        <v>570</v>
      </c>
      <c r="G9849" s="25">
        <v>92</v>
      </c>
      <c r="H9849" t="s">
        <v>42</v>
      </c>
      <c r="I9849" t="s">
        <v>65</v>
      </c>
      <c r="J9849" t="s">
        <v>44</v>
      </c>
      <c r="N9849" s="24">
        <v>1981</v>
      </c>
      <c r="R9849" s="7">
        <v>48.389859999999999</v>
      </c>
      <c r="S9849" s="7">
        <v>4.2623300000000004</v>
      </c>
      <c r="T9849" t="s">
        <v>46</v>
      </c>
      <c r="U9849" t="s">
        <v>38069</v>
      </c>
      <c r="X9849" t="s">
        <v>38006</v>
      </c>
      <c r="Y9849" t="s">
        <v>36708</v>
      </c>
      <c r="Z9849" t="s">
        <v>36742</v>
      </c>
      <c r="AB9849" t="s">
        <v>38074</v>
      </c>
      <c r="AG9849" t="s">
        <v>38071</v>
      </c>
      <c r="AH9849" s="24">
        <v>1112218</v>
      </c>
      <c r="AI9849" t="s">
        <v>38072</v>
      </c>
      <c r="AJ9849" t="s">
        <v>38075</v>
      </c>
    </row>
    <row r="9850" spans="1:36" ht="17.25" hidden="1" customHeight="1" x14ac:dyDescent="0.2">
      <c r="A9850" s="4" t="s">
        <v>38076</v>
      </c>
      <c r="B9850" t="s">
        <v>37945</v>
      </c>
      <c r="C9850" t="s">
        <v>38077</v>
      </c>
      <c r="E9850" t="s">
        <v>696</v>
      </c>
      <c r="F9850" t="s">
        <v>527</v>
      </c>
      <c r="G9850" s="25">
        <v>46</v>
      </c>
      <c r="H9850" t="s">
        <v>42</v>
      </c>
      <c r="I9850" t="s">
        <v>65</v>
      </c>
      <c r="J9850" t="s">
        <v>44</v>
      </c>
      <c r="N9850" s="8" t="s">
        <v>45</v>
      </c>
      <c r="R9850" s="7">
        <v>48.627800000000001</v>
      </c>
      <c r="S9850" s="7">
        <v>6.3338999999999999</v>
      </c>
      <c r="T9850" t="s">
        <v>46</v>
      </c>
      <c r="U9850" t="s">
        <v>38078</v>
      </c>
      <c r="X9850" t="s">
        <v>37988</v>
      </c>
      <c r="Y9850" t="s">
        <v>36708</v>
      </c>
      <c r="Z9850" t="s">
        <v>36742</v>
      </c>
      <c r="AB9850" t="s">
        <v>38079</v>
      </c>
      <c r="AD9850" t="s">
        <v>880</v>
      </c>
      <c r="AE9850" t="s">
        <v>254</v>
      </c>
      <c r="AG9850" t="s">
        <v>38080</v>
      </c>
      <c r="AH9850" s="24">
        <v>1174217</v>
      </c>
      <c r="AI9850" t="s">
        <v>38081</v>
      </c>
      <c r="AJ9850" t="s">
        <v>38082</v>
      </c>
    </row>
    <row r="9851" spans="1:36" ht="17.25" hidden="1" customHeight="1" x14ac:dyDescent="0.2">
      <c r="A9851" s="4" t="s">
        <v>38083</v>
      </c>
      <c r="B9851" t="s">
        <v>37945</v>
      </c>
      <c r="C9851" t="s">
        <v>38084</v>
      </c>
      <c r="E9851" t="s">
        <v>2297</v>
      </c>
      <c r="F9851" t="s">
        <v>86</v>
      </c>
      <c r="G9851" s="25">
        <v>440</v>
      </c>
      <c r="H9851" t="s">
        <v>42</v>
      </c>
      <c r="I9851" t="s">
        <v>43</v>
      </c>
      <c r="J9851" t="s">
        <v>559</v>
      </c>
      <c r="M9851" t="s">
        <v>5341</v>
      </c>
      <c r="N9851" s="24">
        <v>2010</v>
      </c>
      <c r="R9851" s="7">
        <v>49.1526</v>
      </c>
      <c r="S9851" s="7">
        <v>6.7018000000000004</v>
      </c>
      <c r="T9851" t="s">
        <v>46</v>
      </c>
      <c r="U9851" t="s">
        <v>38085</v>
      </c>
      <c r="X9851" t="s">
        <v>15554</v>
      </c>
      <c r="Y9851" t="s">
        <v>36708</v>
      </c>
      <c r="Z9851" t="s">
        <v>36742</v>
      </c>
      <c r="AA9851" t="s">
        <v>38086</v>
      </c>
      <c r="AB9851" t="s">
        <v>38087</v>
      </c>
      <c r="AG9851" t="s">
        <v>38088</v>
      </c>
      <c r="AH9851" s="8">
        <v>1179766</v>
      </c>
      <c r="AI9851" t="s">
        <v>38089</v>
      </c>
      <c r="AJ9851" t="s">
        <v>38090</v>
      </c>
    </row>
    <row r="9852" spans="1:36" ht="17.25" hidden="1" customHeight="1" x14ac:dyDescent="0.2">
      <c r="A9852" s="4" t="s">
        <v>38083</v>
      </c>
      <c r="B9852" t="s">
        <v>37945</v>
      </c>
      <c r="C9852" t="s">
        <v>38084</v>
      </c>
      <c r="E9852" t="s">
        <v>3929</v>
      </c>
      <c r="F9852" t="s">
        <v>86</v>
      </c>
      <c r="G9852" s="25">
        <v>440</v>
      </c>
      <c r="H9852" t="s">
        <v>42</v>
      </c>
      <c r="I9852" t="s">
        <v>43</v>
      </c>
      <c r="J9852" t="s">
        <v>559</v>
      </c>
      <c r="M9852" t="s">
        <v>5341</v>
      </c>
      <c r="N9852" s="24">
        <v>2010</v>
      </c>
      <c r="R9852" s="7">
        <v>49.1526</v>
      </c>
      <c r="S9852" s="7">
        <v>6.7018000000000004</v>
      </c>
      <c r="T9852" t="s">
        <v>46</v>
      </c>
      <c r="U9852" t="s">
        <v>38085</v>
      </c>
      <c r="X9852" t="s">
        <v>15554</v>
      </c>
      <c r="Y9852" t="s">
        <v>36708</v>
      </c>
      <c r="Z9852" t="s">
        <v>36742</v>
      </c>
      <c r="AA9852" t="s">
        <v>38091</v>
      </c>
      <c r="AB9852" t="s">
        <v>38092</v>
      </c>
      <c r="AG9852" t="s">
        <v>38088</v>
      </c>
      <c r="AH9852" s="8">
        <v>1179767</v>
      </c>
      <c r="AI9852" t="s">
        <v>38089</v>
      </c>
      <c r="AJ9852" t="s">
        <v>38093</v>
      </c>
    </row>
    <row r="9853" spans="1:36" ht="17.25" hidden="1" customHeight="1" x14ac:dyDescent="0.2">
      <c r="A9853" s="4" t="s">
        <v>38094</v>
      </c>
      <c r="B9853" t="s">
        <v>37945</v>
      </c>
      <c r="C9853" t="s">
        <v>38095</v>
      </c>
      <c r="D9853" t="s">
        <v>38096</v>
      </c>
      <c r="E9853" t="s">
        <v>9</v>
      </c>
      <c r="F9853" t="s">
        <v>86</v>
      </c>
      <c r="G9853" s="25">
        <v>45</v>
      </c>
      <c r="H9853" t="s">
        <v>42</v>
      </c>
      <c r="I9853" t="s">
        <v>65</v>
      </c>
      <c r="J9853" t="s">
        <v>44</v>
      </c>
      <c r="N9853" s="24">
        <v>1999</v>
      </c>
      <c r="R9853" s="7">
        <v>43.425600000000003</v>
      </c>
      <c r="S9853" s="7">
        <v>4.8452000000000002</v>
      </c>
      <c r="T9853" t="s">
        <v>46</v>
      </c>
      <c r="U9853" t="s">
        <v>38026</v>
      </c>
      <c r="X9853" t="s">
        <v>38027</v>
      </c>
      <c r="Y9853" t="s">
        <v>36708</v>
      </c>
      <c r="Z9853" t="s">
        <v>36742</v>
      </c>
      <c r="AB9853" t="s">
        <v>38097</v>
      </c>
      <c r="AD9853" t="s">
        <v>880</v>
      </c>
      <c r="AE9853" t="s">
        <v>254</v>
      </c>
      <c r="AG9853" t="s">
        <v>38098</v>
      </c>
      <c r="AH9853" s="8">
        <v>1169575</v>
      </c>
      <c r="AI9853" t="s">
        <v>38099</v>
      </c>
      <c r="AJ9853" t="s">
        <v>38100</v>
      </c>
    </row>
    <row r="9854" spans="1:36" ht="17.25" hidden="1" customHeight="1" x14ac:dyDescent="0.2">
      <c r="A9854" s="4" t="s">
        <v>38101</v>
      </c>
      <c r="B9854" t="s">
        <v>37945</v>
      </c>
      <c r="C9854" t="s">
        <v>38102</v>
      </c>
      <c r="E9854" t="s">
        <v>40</v>
      </c>
      <c r="F9854" t="s">
        <v>28963</v>
      </c>
      <c r="G9854" s="25">
        <v>27</v>
      </c>
      <c r="H9854" t="s">
        <v>42</v>
      </c>
      <c r="I9854" t="s">
        <v>240</v>
      </c>
      <c r="J9854" t="s">
        <v>44</v>
      </c>
      <c r="N9854" s="8" t="s">
        <v>45</v>
      </c>
      <c r="R9854" s="7">
        <v>43.437600000000003</v>
      </c>
      <c r="S9854" s="7">
        <v>4.8918999999999997</v>
      </c>
      <c r="T9854" t="s">
        <v>46</v>
      </c>
      <c r="U9854" t="s">
        <v>38026</v>
      </c>
      <c r="X9854" t="s">
        <v>38103</v>
      </c>
      <c r="Y9854" t="s">
        <v>36708</v>
      </c>
      <c r="Z9854" t="s">
        <v>36742</v>
      </c>
      <c r="AB9854" t="s">
        <v>38104</v>
      </c>
      <c r="AD9854" t="s">
        <v>880</v>
      </c>
      <c r="AE9854" t="s">
        <v>92</v>
      </c>
      <c r="AG9854" t="s">
        <v>38105</v>
      </c>
      <c r="AI9854" t="s">
        <v>38106</v>
      </c>
      <c r="AJ9854" t="s">
        <v>38107</v>
      </c>
    </row>
    <row r="9855" spans="1:36" ht="17.25" hidden="1" customHeight="1" x14ac:dyDescent="0.2">
      <c r="A9855" s="4" t="s">
        <v>38101</v>
      </c>
      <c r="B9855" t="s">
        <v>37945</v>
      </c>
      <c r="C9855" t="s">
        <v>38102</v>
      </c>
      <c r="E9855" t="s">
        <v>56</v>
      </c>
      <c r="F9855" t="s">
        <v>28963</v>
      </c>
      <c r="G9855" s="25">
        <v>27</v>
      </c>
      <c r="H9855" t="s">
        <v>42</v>
      </c>
      <c r="I9855" t="s">
        <v>240</v>
      </c>
      <c r="J9855" t="s">
        <v>44</v>
      </c>
      <c r="N9855" s="8" t="s">
        <v>45</v>
      </c>
      <c r="R9855" s="7">
        <v>43.437600000000003</v>
      </c>
      <c r="S9855" s="7">
        <v>4.8918999999999997</v>
      </c>
      <c r="T9855" t="s">
        <v>46</v>
      </c>
      <c r="U9855" t="s">
        <v>38026</v>
      </c>
      <c r="X9855" t="s">
        <v>38103</v>
      </c>
      <c r="Y9855" t="s">
        <v>36708</v>
      </c>
      <c r="Z9855" t="s">
        <v>36742</v>
      </c>
      <c r="AB9855" t="s">
        <v>38108</v>
      </c>
      <c r="AD9855" t="s">
        <v>880</v>
      </c>
      <c r="AE9855" t="s">
        <v>92</v>
      </c>
      <c r="AG9855" t="s">
        <v>38105</v>
      </c>
      <c r="AI9855" t="s">
        <v>38106</v>
      </c>
      <c r="AJ9855" t="s">
        <v>38109</v>
      </c>
    </row>
    <row r="9856" spans="1:36" ht="17.25" hidden="1" customHeight="1" x14ac:dyDescent="0.2">
      <c r="A9856" s="4" t="s">
        <v>38101</v>
      </c>
      <c r="B9856" t="s">
        <v>37945</v>
      </c>
      <c r="C9856" t="s">
        <v>38102</v>
      </c>
      <c r="E9856" t="s">
        <v>58</v>
      </c>
      <c r="F9856" t="s">
        <v>28963</v>
      </c>
      <c r="G9856" s="25">
        <v>48</v>
      </c>
      <c r="H9856" t="s">
        <v>42</v>
      </c>
      <c r="I9856" t="s">
        <v>240</v>
      </c>
      <c r="J9856" t="s">
        <v>44</v>
      </c>
      <c r="N9856" s="24">
        <v>1973</v>
      </c>
      <c r="R9856" s="7">
        <v>43.437600000000003</v>
      </c>
      <c r="S9856" s="7">
        <v>4.8918999999999997</v>
      </c>
      <c r="T9856" t="s">
        <v>46</v>
      </c>
      <c r="U9856" t="s">
        <v>38026</v>
      </c>
      <c r="X9856" t="s">
        <v>38103</v>
      </c>
      <c r="Y9856" t="s">
        <v>36708</v>
      </c>
      <c r="Z9856" t="s">
        <v>36742</v>
      </c>
      <c r="AB9856" t="s">
        <v>38110</v>
      </c>
      <c r="AD9856" t="s">
        <v>880</v>
      </c>
      <c r="AE9856" t="s">
        <v>92</v>
      </c>
      <c r="AG9856" t="s">
        <v>38105</v>
      </c>
      <c r="AH9856" s="24">
        <v>1115340</v>
      </c>
      <c r="AI9856" t="s">
        <v>38106</v>
      </c>
      <c r="AJ9856" t="s">
        <v>38111</v>
      </c>
    </row>
    <row r="9857" spans="1:36" ht="17.25" hidden="1" customHeight="1" x14ac:dyDescent="0.2">
      <c r="A9857" s="4" t="s">
        <v>38101</v>
      </c>
      <c r="B9857" t="s">
        <v>37945</v>
      </c>
      <c r="C9857" t="s">
        <v>38102</v>
      </c>
      <c r="E9857" t="s">
        <v>191</v>
      </c>
      <c r="F9857" t="s">
        <v>28963</v>
      </c>
      <c r="G9857" s="25">
        <v>48</v>
      </c>
      <c r="H9857" t="s">
        <v>42</v>
      </c>
      <c r="I9857" t="s">
        <v>240</v>
      </c>
      <c r="J9857" t="s">
        <v>44</v>
      </c>
      <c r="N9857" s="24">
        <v>1973</v>
      </c>
      <c r="P9857" s="25"/>
      <c r="R9857" s="7">
        <v>43.437600000000003</v>
      </c>
      <c r="S9857" s="7">
        <v>4.8918999999999997</v>
      </c>
      <c r="T9857" t="s">
        <v>46</v>
      </c>
      <c r="U9857" t="s">
        <v>38026</v>
      </c>
      <c r="X9857" t="s">
        <v>38103</v>
      </c>
      <c r="Y9857" t="s">
        <v>36708</v>
      </c>
      <c r="Z9857" t="s">
        <v>36742</v>
      </c>
      <c r="AB9857" t="s">
        <v>38112</v>
      </c>
      <c r="AD9857" t="s">
        <v>880</v>
      </c>
      <c r="AE9857" t="s">
        <v>92</v>
      </c>
      <c r="AG9857" t="s">
        <v>38105</v>
      </c>
      <c r="AH9857" s="24">
        <v>1115341</v>
      </c>
      <c r="AI9857" t="s">
        <v>38106</v>
      </c>
      <c r="AJ9857" t="s">
        <v>38113</v>
      </c>
    </row>
    <row r="9858" spans="1:36" ht="17.25" hidden="1" customHeight="1" x14ac:dyDescent="0.2">
      <c r="A9858" s="4" t="s">
        <v>38114</v>
      </c>
      <c r="B9858" t="s">
        <v>37945</v>
      </c>
      <c r="C9858" t="s">
        <v>38115</v>
      </c>
      <c r="E9858" t="s">
        <v>40</v>
      </c>
      <c r="F9858" t="s">
        <v>86</v>
      </c>
      <c r="G9858" s="25">
        <v>203</v>
      </c>
      <c r="H9858" t="s">
        <v>42</v>
      </c>
      <c r="I9858" t="s">
        <v>65</v>
      </c>
      <c r="J9858" t="s">
        <v>559</v>
      </c>
      <c r="N9858" s="24">
        <v>1994</v>
      </c>
      <c r="R9858" s="7">
        <v>48.936990000000002</v>
      </c>
      <c r="S9858" s="7">
        <v>2.2614399999999999</v>
      </c>
      <c r="T9858" t="s">
        <v>46</v>
      </c>
      <c r="U9858" t="s">
        <v>38116</v>
      </c>
      <c r="X9858" t="s">
        <v>38117</v>
      </c>
      <c r="Y9858" t="s">
        <v>36708</v>
      </c>
      <c r="Z9858" t="s">
        <v>36742</v>
      </c>
      <c r="AA9858" t="s">
        <v>38118</v>
      </c>
      <c r="AB9858" t="s">
        <v>38119</v>
      </c>
      <c r="AG9858" t="s">
        <v>38120</v>
      </c>
      <c r="AH9858" s="8">
        <v>1116503</v>
      </c>
      <c r="AI9858" t="s">
        <v>38121</v>
      </c>
      <c r="AJ9858" t="s">
        <v>38122</v>
      </c>
    </row>
    <row r="9859" spans="1:36" ht="17.25" hidden="1" customHeight="1" x14ac:dyDescent="0.2">
      <c r="A9859" s="4" t="s">
        <v>38123</v>
      </c>
      <c r="B9859" t="s">
        <v>37945</v>
      </c>
      <c r="C9859" t="s">
        <v>38124</v>
      </c>
      <c r="D9859" t="s">
        <v>38125</v>
      </c>
      <c r="E9859" t="s">
        <v>40</v>
      </c>
      <c r="F9859" t="s">
        <v>86</v>
      </c>
      <c r="G9859" s="25">
        <v>47</v>
      </c>
      <c r="H9859" t="s">
        <v>42</v>
      </c>
      <c r="I9859" t="s">
        <v>45</v>
      </c>
      <c r="J9859" t="s">
        <v>44</v>
      </c>
      <c r="N9859" s="24">
        <v>2001</v>
      </c>
      <c r="R9859" s="7">
        <v>50.606265</v>
      </c>
      <c r="S9859" s="7">
        <v>2.9832459999999998</v>
      </c>
      <c r="T9859" t="s">
        <v>46</v>
      </c>
      <c r="U9859" t="s">
        <v>38126</v>
      </c>
      <c r="X9859" t="s">
        <v>38127</v>
      </c>
      <c r="Y9859" t="s">
        <v>36708</v>
      </c>
      <c r="Z9859" t="s">
        <v>36742</v>
      </c>
      <c r="AB9859" t="s">
        <v>38128</v>
      </c>
      <c r="AE9859" t="s">
        <v>352</v>
      </c>
      <c r="AG9859" t="s">
        <v>38129</v>
      </c>
      <c r="AH9859" s="8">
        <v>1169146</v>
      </c>
      <c r="AI9859" t="s">
        <v>38130</v>
      </c>
      <c r="AJ9859" t="s">
        <v>38131</v>
      </c>
    </row>
    <row r="9860" spans="1:36" ht="17.25" hidden="1" customHeight="1" x14ac:dyDescent="0.2">
      <c r="A9860" s="4" t="s">
        <v>38132</v>
      </c>
      <c r="B9860" t="s">
        <v>37945</v>
      </c>
      <c r="C9860" t="s">
        <v>38133</v>
      </c>
      <c r="E9860" t="s">
        <v>696</v>
      </c>
      <c r="F9860" t="s">
        <v>527</v>
      </c>
      <c r="G9860" s="25">
        <v>48</v>
      </c>
      <c r="H9860" t="s">
        <v>42</v>
      </c>
      <c r="I9860" t="s">
        <v>65</v>
      </c>
      <c r="J9860" t="s">
        <v>44</v>
      </c>
      <c r="N9860" s="8" t="s">
        <v>45</v>
      </c>
      <c r="R9860" s="7">
        <v>48.637659999999997</v>
      </c>
      <c r="S9860" s="7">
        <v>6.2646699999999997</v>
      </c>
      <c r="T9860" t="s">
        <v>46</v>
      </c>
      <c r="U9860" t="s">
        <v>38134</v>
      </c>
      <c r="X9860" t="s">
        <v>37988</v>
      </c>
      <c r="Y9860" t="s">
        <v>36708</v>
      </c>
      <c r="Z9860" t="s">
        <v>36742</v>
      </c>
      <c r="AB9860" t="s">
        <v>38135</v>
      </c>
      <c r="AC9860" t="s">
        <v>38136</v>
      </c>
      <c r="AD9860" t="s">
        <v>880</v>
      </c>
      <c r="AE9860" t="s">
        <v>254</v>
      </c>
      <c r="AG9860" t="s">
        <v>38137</v>
      </c>
      <c r="AH9860" s="24">
        <v>1169271</v>
      </c>
      <c r="AI9860" t="s">
        <v>38138</v>
      </c>
      <c r="AJ9860" t="s">
        <v>38139</v>
      </c>
    </row>
    <row r="9861" spans="1:36" ht="17.25" hidden="1" customHeight="1" x14ac:dyDescent="0.2">
      <c r="A9861" s="4" t="s">
        <v>38132</v>
      </c>
      <c r="B9861" t="s">
        <v>37945</v>
      </c>
      <c r="C9861" t="s">
        <v>38133</v>
      </c>
      <c r="E9861" t="s">
        <v>703</v>
      </c>
      <c r="F9861" t="s">
        <v>527</v>
      </c>
      <c r="G9861" s="25">
        <v>48</v>
      </c>
      <c r="H9861" t="s">
        <v>42</v>
      </c>
      <c r="I9861" t="s">
        <v>65</v>
      </c>
      <c r="J9861" t="s">
        <v>44</v>
      </c>
      <c r="N9861" s="8" t="s">
        <v>45</v>
      </c>
      <c r="R9861" s="7">
        <v>48.637659999999997</v>
      </c>
      <c r="S9861" s="7">
        <v>6.2646699999999997</v>
      </c>
      <c r="T9861" t="s">
        <v>46</v>
      </c>
      <c r="U9861" t="s">
        <v>38134</v>
      </c>
      <c r="X9861" t="s">
        <v>37988</v>
      </c>
      <c r="Y9861" t="s">
        <v>36708</v>
      </c>
      <c r="Z9861" t="s">
        <v>36742</v>
      </c>
      <c r="AB9861" t="s">
        <v>38140</v>
      </c>
      <c r="AC9861" t="s">
        <v>38136</v>
      </c>
      <c r="AD9861" t="s">
        <v>880</v>
      </c>
      <c r="AE9861" t="s">
        <v>254</v>
      </c>
      <c r="AG9861" t="s">
        <v>38137</v>
      </c>
      <c r="AH9861" s="24">
        <v>1169272</v>
      </c>
      <c r="AI9861" t="s">
        <v>38138</v>
      </c>
      <c r="AJ9861" t="s">
        <v>38141</v>
      </c>
    </row>
    <row r="9862" spans="1:36" ht="17.25" hidden="1" customHeight="1" x14ac:dyDescent="0.2">
      <c r="A9862" s="4" t="s">
        <v>38142</v>
      </c>
      <c r="B9862" t="s">
        <v>37945</v>
      </c>
      <c r="C9862" t="s">
        <v>38143</v>
      </c>
      <c r="E9862" t="s">
        <v>696</v>
      </c>
      <c r="F9862" t="s">
        <v>570</v>
      </c>
      <c r="G9862" s="25">
        <v>35</v>
      </c>
      <c r="H9862" t="s">
        <v>42</v>
      </c>
      <c r="I9862" t="s">
        <v>65</v>
      </c>
      <c r="J9862" t="s">
        <v>44</v>
      </c>
      <c r="L9862" t="s">
        <v>44</v>
      </c>
      <c r="N9862" s="24">
        <v>2010</v>
      </c>
      <c r="O9862" s="25"/>
      <c r="R9862" s="7">
        <v>43.4071</v>
      </c>
      <c r="S9862" s="7">
        <v>-0.64449999999999996</v>
      </c>
      <c r="T9862" t="s">
        <v>504</v>
      </c>
      <c r="U9862" t="s">
        <v>38144</v>
      </c>
      <c r="X9862" t="s">
        <v>38145</v>
      </c>
      <c r="Y9862" t="s">
        <v>36708</v>
      </c>
      <c r="Z9862" t="s">
        <v>36742</v>
      </c>
      <c r="AB9862" t="s">
        <v>38146</v>
      </c>
      <c r="AI9862" t="s">
        <v>38147</v>
      </c>
      <c r="AJ9862" t="s">
        <v>38148</v>
      </c>
    </row>
    <row r="9863" spans="1:36" ht="17.25" hidden="1" customHeight="1" x14ac:dyDescent="0.2">
      <c r="A9863" s="4" t="s">
        <v>38158</v>
      </c>
      <c r="B9863" t="s">
        <v>37945</v>
      </c>
      <c r="C9863" t="s">
        <v>38159</v>
      </c>
      <c r="E9863" t="s">
        <v>40</v>
      </c>
      <c r="F9863" t="s">
        <v>86</v>
      </c>
      <c r="G9863" s="25">
        <v>28</v>
      </c>
      <c r="H9863" t="s">
        <v>42</v>
      </c>
      <c r="I9863" t="s">
        <v>43</v>
      </c>
      <c r="J9863" t="s">
        <v>44</v>
      </c>
      <c r="N9863" s="24">
        <v>2001</v>
      </c>
      <c r="O9863" s="25"/>
      <c r="R9863" s="7">
        <v>43.391153299999999</v>
      </c>
      <c r="S9863" s="7">
        <v>4.9968880000000002</v>
      </c>
      <c r="T9863" t="s">
        <v>504</v>
      </c>
      <c r="U9863" t="s">
        <v>38160</v>
      </c>
      <c r="X9863" t="s">
        <v>38161</v>
      </c>
      <c r="Y9863" t="s">
        <v>36708</v>
      </c>
      <c r="Z9863" t="s">
        <v>36742</v>
      </c>
      <c r="AB9863" t="s">
        <v>38162</v>
      </c>
      <c r="AD9863" t="s">
        <v>880</v>
      </c>
      <c r="AE9863" t="s">
        <v>254</v>
      </c>
      <c r="AG9863" t="s">
        <v>38163</v>
      </c>
      <c r="AH9863" s="24">
        <v>1242033</v>
      </c>
      <c r="AI9863" t="s">
        <v>38164</v>
      </c>
      <c r="AJ9863" t="s">
        <v>38165</v>
      </c>
    </row>
    <row r="9864" spans="1:36" ht="17.25" hidden="1" customHeight="1" x14ac:dyDescent="0.2">
      <c r="A9864" s="4" t="s">
        <v>38175</v>
      </c>
      <c r="B9864" t="s">
        <v>37945</v>
      </c>
      <c r="C9864" t="s">
        <v>38176</v>
      </c>
      <c r="E9864" t="s">
        <v>9</v>
      </c>
      <c r="F9864" t="s">
        <v>86</v>
      </c>
      <c r="G9864" s="25">
        <v>46</v>
      </c>
      <c r="H9864" t="s">
        <v>42</v>
      </c>
      <c r="I9864" t="s">
        <v>65</v>
      </c>
      <c r="J9864" t="s">
        <v>44</v>
      </c>
      <c r="M9864" t="s">
        <v>5341</v>
      </c>
      <c r="N9864" s="24">
        <v>2006</v>
      </c>
      <c r="P9864" s="25"/>
      <c r="R9864" s="7">
        <v>50.624299999999998</v>
      </c>
      <c r="S9864" s="7">
        <v>3.0068000000000001</v>
      </c>
      <c r="T9864" t="s">
        <v>504</v>
      </c>
      <c r="U9864" t="s">
        <v>38177</v>
      </c>
      <c r="X9864" t="s">
        <v>38127</v>
      </c>
      <c r="Y9864" t="s">
        <v>36708</v>
      </c>
      <c r="Z9864" t="s">
        <v>36742</v>
      </c>
      <c r="AB9864" t="s">
        <v>38178</v>
      </c>
      <c r="AG9864" t="s">
        <v>38179</v>
      </c>
      <c r="AH9864" s="8">
        <v>1176206</v>
      </c>
      <c r="AI9864" t="s">
        <v>38180</v>
      </c>
      <c r="AJ9864" t="s">
        <v>38181</v>
      </c>
    </row>
    <row r="9865" spans="1:36" ht="17.25" hidden="1" customHeight="1" x14ac:dyDescent="0.2">
      <c r="A9865" s="4" t="s">
        <v>38182</v>
      </c>
      <c r="B9865" t="s">
        <v>37945</v>
      </c>
      <c r="C9865" t="s">
        <v>38183</v>
      </c>
      <c r="E9865" t="s">
        <v>696</v>
      </c>
      <c r="F9865" t="s">
        <v>570</v>
      </c>
      <c r="G9865" s="25">
        <v>20</v>
      </c>
      <c r="H9865" t="s">
        <v>42</v>
      </c>
      <c r="I9865" t="s">
        <v>65</v>
      </c>
      <c r="J9865" t="s">
        <v>44</v>
      </c>
      <c r="N9865" s="24">
        <v>1992</v>
      </c>
      <c r="R9865" s="7">
        <v>42.528419999999997</v>
      </c>
      <c r="S9865" s="7">
        <v>9.4469999999999992</v>
      </c>
      <c r="T9865" t="s">
        <v>46</v>
      </c>
      <c r="U9865" t="s">
        <v>38184</v>
      </c>
      <c r="X9865" t="s">
        <v>38185</v>
      </c>
      <c r="Y9865" t="s">
        <v>36708</v>
      </c>
      <c r="Z9865" t="s">
        <v>36742</v>
      </c>
      <c r="AB9865" t="s">
        <v>38186</v>
      </c>
      <c r="AI9865" t="s">
        <v>38187</v>
      </c>
      <c r="AJ9865" t="s">
        <v>38188</v>
      </c>
    </row>
    <row r="9866" spans="1:36" ht="17.25" hidden="1" customHeight="1" x14ac:dyDescent="0.2">
      <c r="A9866" s="4" t="s">
        <v>38182</v>
      </c>
      <c r="B9866" t="s">
        <v>37945</v>
      </c>
      <c r="C9866" t="s">
        <v>38183</v>
      </c>
      <c r="E9866" t="s">
        <v>703</v>
      </c>
      <c r="F9866" t="s">
        <v>570</v>
      </c>
      <c r="G9866" s="25">
        <v>20</v>
      </c>
      <c r="H9866" t="s">
        <v>42</v>
      </c>
      <c r="I9866" t="s">
        <v>65</v>
      </c>
      <c r="J9866" t="s">
        <v>44</v>
      </c>
      <c r="N9866" s="24">
        <v>1992</v>
      </c>
      <c r="R9866" s="7">
        <v>42.528419999999997</v>
      </c>
      <c r="S9866" s="7">
        <v>9.4469999999999992</v>
      </c>
      <c r="T9866" t="s">
        <v>46</v>
      </c>
      <c r="U9866" t="s">
        <v>38184</v>
      </c>
      <c r="X9866" t="s">
        <v>38185</v>
      </c>
      <c r="Y9866" t="s">
        <v>36708</v>
      </c>
      <c r="Z9866" t="s">
        <v>36742</v>
      </c>
      <c r="AB9866" t="s">
        <v>38189</v>
      </c>
      <c r="AI9866" t="s">
        <v>38187</v>
      </c>
      <c r="AJ9866" t="s">
        <v>38190</v>
      </c>
    </row>
    <row r="9867" spans="1:36" ht="17.25" hidden="1" customHeight="1" x14ac:dyDescent="0.2">
      <c r="A9867" s="4" t="s">
        <v>38182</v>
      </c>
      <c r="B9867" t="s">
        <v>37945</v>
      </c>
      <c r="C9867" t="s">
        <v>38183</v>
      </c>
      <c r="E9867" t="s">
        <v>738</v>
      </c>
      <c r="F9867" t="s">
        <v>570</v>
      </c>
      <c r="G9867" s="25">
        <v>25</v>
      </c>
      <c r="H9867" t="s">
        <v>42</v>
      </c>
      <c r="I9867" t="s">
        <v>65</v>
      </c>
      <c r="J9867" t="s">
        <v>44</v>
      </c>
      <c r="N9867" s="24">
        <v>1993</v>
      </c>
      <c r="R9867" s="7">
        <v>42.528419999999997</v>
      </c>
      <c r="S9867" s="7">
        <v>9.4469999999999992</v>
      </c>
      <c r="T9867" t="s">
        <v>46</v>
      </c>
      <c r="U9867" t="s">
        <v>38184</v>
      </c>
      <c r="X9867" t="s">
        <v>38185</v>
      </c>
      <c r="Y9867" t="s">
        <v>36708</v>
      </c>
      <c r="Z9867" t="s">
        <v>36742</v>
      </c>
      <c r="AB9867" t="s">
        <v>38191</v>
      </c>
      <c r="AI9867" t="s">
        <v>38187</v>
      </c>
      <c r="AJ9867" t="s">
        <v>38192</v>
      </c>
    </row>
    <row r="9868" spans="1:36" ht="17.25" hidden="1" customHeight="1" x14ac:dyDescent="0.2">
      <c r="A9868" s="4" t="s">
        <v>38182</v>
      </c>
      <c r="B9868" t="s">
        <v>37945</v>
      </c>
      <c r="C9868" t="s">
        <v>38183</v>
      </c>
      <c r="E9868" t="s">
        <v>740</v>
      </c>
      <c r="F9868" t="s">
        <v>570</v>
      </c>
      <c r="G9868" s="25">
        <v>40</v>
      </c>
      <c r="H9868" t="s">
        <v>42</v>
      </c>
      <c r="I9868" t="s">
        <v>65</v>
      </c>
      <c r="J9868" t="s">
        <v>44</v>
      </c>
      <c r="N9868" s="24">
        <v>2008</v>
      </c>
      <c r="R9868" s="7">
        <v>42.528419999999997</v>
      </c>
      <c r="S9868" s="7">
        <v>9.4469999999999992</v>
      </c>
      <c r="T9868" t="s">
        <v>46</v>
      </c>
      <c r="U9868" t="s">
        <v>38184</v>
      </c>
      <c r="X9868" t="s">
        <v>38185</v>
      </c>
      <c r="Y9868" t="s">
        <v>36708</v>
      </c>
      <c r="Z9868" t="s">
        <v>36742</v>
      </c>
      <c r="AB9868" t="s">
        <v>38193</v>
      </c>
      <c r="AI9868" t="s">
        <v>38187</v>
      </c>
      <c r="AJ9868" t="s">
        <v>38194</v>
      </c>
    </row>
    <row r="9869" spans="1:36" ht="17.25" hidden="1" customHeight="1" x14ac:dyDescent="0.2">
      <c r="A9869" s="4" t="s">
        <v>38198</v>
      </c>
      <c r="B9869" t="s">
        <v>37945</v>
      </c>
      <c r="C9869" t="s">
        <v>38199</v>
      </c>
      <c r="E9869" t="s">
        <v>335</v>
      </c>
      <c r="F9869" t="s">
        <v>86</v>
      </c>
      <c r="G9869" s="25">
        <v>499</v>
      </c>
      <c r="H9869" t="s">
        <v>42</v>
      </c>
      <c r="I9869" t="s">
        <v>43</v>
      </c>
      <c r="J9869" t="s">
        <v>559</v>
      </c>
      <c r="N9869" s="24">
        <v>2012</v>
      </c>
      <c r="R9869" s="7">
        <v>43.358220000000003</v>
      </c>
      <c r="S9869" s="7">
        <v>5.0211199999999998</v>
      </c>
      <c r="T9869" t="s">
        <v>46</v>
      </c>
      <c r="U9869" t="s">
        <v>38161</v>
      </c>
      <c r="X9869" t="s">
        <v>38200</v>
      </c>
      <c r="Y9869" t="s">
        <v>36708</v>
      </c>
      <c r="Z9869" t="s">
        <v>36742</v>
      </c>
      <c r="AA9869" t="s">
        <v>38201</v>
      </c>
      <c r="AB9869" t="s">
        <v>38202</v>
      </c>
      <c r="AC9869" t="s">
        <v>38203</v>
      </c>
      <c r="AG9869" t="s">
        <v>38204</v>
      </c>
      <c r="AH9869" s="8" t="s">
        <v>38205</v>
      </c>
      <c r="AI9869" t="s">
        <v>38206</v>
      </c>
      <c r="AJ9869" t="s">
        <v>38207</v>
      </c>
    </row>
    <row r="9870" spans="1:36" ht="17.25" hidden="1" customHeight="1" x14ac:dyDescent="0.2">
      <c r="A9870" s="4" t="s">
        <v>38212</v>
      </c>
      <c r="B9870" t="s">
        <v>37945</v>
      </c>
      <c r="C9870" t="s">
        <v>38213</v>
      </c>
      <c r="E9870" t="s">
        <v>696</v>
      </c>
      <c r="F9870" t="s">
        <v>86</v>
      </c>
      <c r="G9870" s="25">
        <v>30</v>
      </c>
      <c r="H9870" t="s">
        <v>42</v>
      </c>
      <c r="I9870" t="s">
        <v>65</v>
      </c>
      <c r="J9870" t="s">
        <v>44</v>
      </c>
      <c r="N9870" s="24">
        <v>2000</v>
      </c>
      <c r="R9870" s="7">
        <v>48.952810254963701</v>
      </c>
      <c r="S9870" s="7">
        <v>2.9070688679288601</v>
      </c>
      <c r="T9870" t="s">
        <v>504</v>
      </c>
      <c r="U9870" t="s">
        <v>38214</v>
      </c>
      <c r="X9870" t="s">
        <v>38215</v>
      </c>
      <c r="Y9870" t="s">
        <v>36708</v>
      </c>
      <c r="Z9870" t="s">
        <v>36742</v>
      </c>
      <c r="AB9870" t="s">
        <v>38216</v>
      </c>
      <c r="AG9870" t="s">
        <v>38217</v>
      </c>
      <c r="AH9870" s="8">
        <v>1302325</v>
      </c>
      <c r="AI9870" t="s">
        <v>38218</v>
      </c>
      <c r="AJ9870" t="s">
        <v>38219</v>
      </c>
    </row>
    <row r="9871" spans="1:36" ht="17.25" hidden="1" customHeight="1" x14ac:dyDescent="0.2">
      <c r="A9871" s="4" t="s">
        <v>38220</v>
      </c>
      <c r="B9871" t="s">
        <v>37945</v>
      </c>
      <c r="C9871" t="s">
        <v>38221</v>
      </c>
      <c r="E9871" t="s">
        <v>335</v>
      </c>
      <c r="F9871" t="s">
        <v>64</v>
      </c>
      <c r="G9871" s="25">
        <v>200</v>
      </c>
      <c r="H9871" t="s">
        <v>42</v>
      </c>
      <c r="I9871" t="s">
        <v>65</v>
      </c>
      <c r="J9871" t="s">
        <v>44</v>
      </c>
      <c r="N9871" s="24">
        <v>2010</v>
      </c>
      <c r="R9871" s="7">
        <v>48.380254000000001</v>
      </c>
      <c r="S9871" s="7">
        <v>2.8512599999999999</v>
      </c>
      <c r="T9871" t="s">
        <v>46</v>
      </c>
      <c r="U9871" t="s">
        <v>38222</v>
      </c>
      <c r="X9871" t="s">
        <v>38223</v>
      </c>
      <c r="Y9871" t="s">
        <v>36708</v>
      </c>
      <c r="Z9871" t="s">
        <v>36742</v>
      </c>
      <c r="AB9871" t="s">
        <v>38224</v>
      </c>
      <c r="AC9871" t="s">
        <v>38225</v>
      </c>
      <c r="AG9871" t="s">
        <v>38226</v>
      </c>
      <c r="AH9871" s="24">
        <v>1203748</v>
      </c>
      <c r="AI9871" t="s">
        <v>38227</v>
      </c>
      <c r="AJ9871" t="s">
        <v>38228</v>
      </c>
    </row>
    <row r="9872" spans="1:36" ht="17.25" hidden="1" customHeight="1" x14ac:dyDescent="0.2">
      <c r="A9872" s="4" t="s">
        <v>38220</v>
      </c>
      <c r="B9872" t="s">
        <v>37945</v>
      </c>
      <c r="C9872" t="s">
        <v>38221</v>
      </c>
      <c r="E9872" t="s">
        <v>1157</v>
      </c>
      <c r="F9872" t="s">
        <v>64</v>
      </c>
      <c r="G9872" s="25">
        <v>200</v>
      </c>
      <c r="H9872" t="s">
        <v>42</v>
      </c>
      <c r="I9872" t="s">
        <v>65</v>
      </c>
      <c r="J9872" t="s">
        <v>44</v>
      </c>
      <c r="N9872" s="24">
        <v>2010</v>
      </c>
      <c r="R9872" s="7">
        <v>48.380254000000001</v>
      </c>
      <c r="S9872" s="7">
        <v>2.8512599999999999</v>
      </c>
      <c r="T9872" t="s">
        <v>46</v>
      </c>
      <c r="U9872" t="s">
        <v>38222</v>
      </c>
      <c r="X9872" t="s">
        <v>38223</v>
      </c>
      <c r="Y9872" t="s">
        <v>36708</v>
      </c>
      <c r="Z9872" t="s">
        <v>36742</v>
      </c>
      <c r="AB9872" t="s">
        <v>38229</v>
      </c>
      <c r="AC9872" t="s">
        <v>38225</v>
      </c>
      <c r="AG9872" t="s">
        <v>38226</v>
      </c>
      <c r="AH9872" s="24">
        <v>1208457</v>
      </c>
      <c r="AI9872" t="s">
        <v>38227</v>
      </c>
      <c r="AJ9872" t="s">
        <v>38230</v>
      </c>
    </row>
    <row r="9873" spans="1:36" ht="17.25" hidden="1" customHeight="1" x14ac:dyDescent="0.2">
      <c r="A9873" s="4" t="s">
        <v>38231</v>
      </c>
      <c r="B9873" t="s">
        <v>37945</v>
      </c>
      <c r="C9873" t="s">
        <v>38232</v>
      </c>
      <c r="E9873" t="s">
        <v>40</v>
      </c>
      <c r="F9873" t="s">
        <v>86</v>
      </c>
      <c r="G9873" s="25">
        <v>435</v>
      </c>
      <c r="H9873" t="s">
        <v>42</v>
      </c>
      <c r="I9873" t="s">
        <v>43</v>
      </c>
      <c r="J9873" t="s">
        <v>559</v>
      </c>
      <c r="N9873" s="24">
        <v>2010</v>
      </c>
      <c r="P9873" s="25"/>
      <c r="R9873" s="7">
        <v>47.307209999999998</v>
      </c>
      <c r="S9873" s="7">
        <v>-2.1371600000000002</v>
      </c>
      <c r="T9873" t="s">
        <v>46</v>
      </c>
      <c r="U9873" t="s">
        <v>38233</v>
      </c>
      <c r="X9873" t="s">
        <v>38234</v>
      </c>
      <c r="Y9873" t="s">
        <v>36708</v>
      </c>
      <c r="Z9873" t="s">
        <v>36742</v>
      </c>
      <c r="AA9873" t="s">
        <v>38235</v>
      </c>
      <c r="AB9873" t="s">
        <v>38236</v>
      </c>
      <c r="AC9873" t="s">
        <v>38237</v>
      </c>
      <c r="AG9873" t="s">
        <v>38238</v>
      </c>
      <c r="AH9873" s="8">
        <v>1202397</v>
      </c>
      <c r="AI9873" t="s">
        <v>38239</v>
      </c>
      <c r="AJ9873" t="s">
        <v>38240</v>
      </c>
    </row>
    <row r="9874" spans="1:36" ht="17.25" hidden="1" customHeight="1" x14ac:dyDescent="0.2">
      <c r="A9874" s="4" t="s">
        <v>38241</v>
      </c>
      <c r="B9874" t="s">
        <v>37945</v>
      </c>
      <c r="C9874" t="s">
        <v>38242</v>
      </c>
      <c r="D9874" t="s">
        <v>38243</v>
      </c>
      <c r="E9874" t="s">
        <v>40</v>
      </c>
      <c r="F9874" t="s">
        <v>86</v>
      </c>
      <c r="G9874" s="25">
        <v>412</v>
      </c>
      <c r="H9874" t="s">
        <v>42</v>
      </c>
      <c r="I9874" t="s">
        <v>43</v>
      </c>
      <c r="J9874" t="s">
        <v>559</v>
      </c>
      <c r="N9874" s="24">
        <v>2009</v>
      </c>
      <c r="P9874" s="25"/>
      <c r="R9874" s="7">
        <v>50.229149999999997</v>
      </c>
      <c r="S9874" s="7">
        <v>3.8680699999999999</v>
      </c>
      <c r="T9874" t="s">
        <v>46</v>
      </c>
      <c r="U9874" t="s">
        <v>38244</v>
      </c>
      <c r="X9874" t="s">
        <v>37997</v>
      </c>
      <c r="Y9874" t="s">
        <v>36708</v>
      </c>
      <c r="Z9874" t="s">
        <v>36742</v>
      </c>
      <c r="AA9874" t="s">
        <v>38245</v>
      </c>
      <c r="AB9874" t="s">
        <v>38246</v>
      </c>
      <c r="AG9874" t="s">
        <v>38247</v>
      </c>
      <c r="AH9874" s="8">
        <v>1194112</v>
      </c>
      <c r="AI9874" t="s">
        <v>38248</v>
      </c>
      <c r="AJ9874" t="s">
        <v>38249</v>
      </c>
    </row>
    <row r="9875" spans="1:36" ht="17.25" hidden="1" customHeight="1" x14ac:dyDescent="0.2">
      <c r="A9875" s="4" t="s">
        <v>38250</v>
      </c>
      <c r="B9875" t="s">
        <v>37945</v>
      </c>
      <c r="C9875" t="s">
        <v>38251</v>
      </c>
      <c r="E9875" t="s">
        <v>4758</v>
      </c>
      <c r="F9875" t="s">
        <v>86</v>
      </c>
      <c r="G9875" s="25">
        <v>26</v>
      </c>
      <c r="H9875" t="s">
        <v>42</v>
      </c>
      <c r="I9875" t="s">
        <v>65</v>
      </c>
      <c r="J9875" t="s">
        <v>44</v>
      </c>
      <c r="N9875" s="24">
        <v>1972</v>
      </c>
      <c r="R9875" s="7">
        <v>45.134949344217098</v>
      </c>
      <c r="S9875" s="7">
        <v>5.7032754578038203</v>
      </c>
      <c r="T9875" t="s">
        <v>504</v>
      </c>
      <c r="U9875" t="s">
        <v>38252</v>
      </c>
      <c r="X9875" t="s">
        <v>38253</v>
      </c>
      <c r="Y9875" t="s">
        <v>36708</v>
      </c>
      <c r="Z9875" t="s">
        <v>36742</v>
      </c>
      <c r="AA9875" t="s">
        <v>38254</v>
      </c>
      <c r="AB9875" t="s">
        <v>38255</v>
      </c>
      <c r="AD9875" t="s">
        <v>880</v>
      </c>
      <c r="AE9875" t="s">
        <v>254</v>
      </c>
      <c r="AF9875" t="s">
        <v>5000</v>
      </c>
      <c r="AG9875" t="s">
        <v>38256</v>
      </c>
      <c r="AH9875" s="8">
        <v>1140534</v>
      </c>
      <c r="AI9875" t="s">
        <v>38257</v>
      </c>
      <c r="AJ9875" t="s">
        <v>38258</v>
      </c>
    </row>
    <row r="9876" spans="1:36" ht="17.25" hidden="1" customHeight="1" x14ac:dyDescent="0.2">
      <c r="A9876" s="4" t="s">
        <v>19867</v>
      </c>
      <c r="B9876" t="s">
        <v>19860</v>
      </c>
      <c r="C9876" t="s">
        <v>19868</v>
      </c>
      <c r="D9876" t="s">
        <v>19869</v>
      </c>
      <c r="E9876" t="s">
        <v>63</v>
      </c>
      <c r="F9876" t="s">
        <v>64</v>
      </c>
      <c r="G9876" s="25">
        <v>50</v>
      </c>
      <c r="H9876" t="s">
        <v>857</v>
      </c>
      <c r="I9876" t="s">
        <v>240</v>
      </c>
      <c r="J9876" t="s">
        <v>44</v>
      </c>
      <c r="N9876" s="24">
        <v>1966</v>
      </c>
      <c r="P9876" s="6">
        <v>2023</v>
      </c>
      <c r="R9876" s="7">
        <v>40.569508249999998</v>
      </c>
      <c r="S9876" s="7">
        <v>44.752775329999999</v>
      </c>
      <c r="T9876" t="s">
        <v>46</v>
      </c>
      <c r="U9876" t="s">
        <v>19862</v>
      </c>
      <c r="X9876" t="s">
        <v>19863</v>
      </c>
      <c r="Y9876" t="s">
        <v>19854</v>
      </c>
      <c r="Z9876" t="s">
        <v>19864</v>
      </c>
      <c r="AC9876" t="s">
        <v>19870</v>
      </c>
      <c r="AG9876" t="s">
        <v>19871</v>
      </c>
      <c r="AH9876" s="24">
        <v>1120208</v>
      </c>
      <c r="AI9876" t="s">
        <v>19872</v>
      </c>
      <c r="AJ9876" t="s">
        <v>19873</v>
      </c>
    </row>
    <row r="9877" spans="1:36" ht="17.25" hidden="1" customHeight="1" x14ac:dyDescent="0.2">
      <c r="A9877" s="4" t="s">
        <v>38250</v>
      </c>
      <c r="B9877" t="s">
        <v>37945</v>
      </c>
      <c r="C9877" t="s">
        <v>38251</v>
      </c>
      <c r="E9877" t="s">
        <v>4787</v>
      </c>
      <c r="F9877" t="s">
        <v>86</v>
      </c>
      <c r="G9877" s="25">
        <v>26</v>
      </c>
      <c r="H9877" t="s">
        <v>42</v>
      </c>
      <c r="I9877" t="s">
        <v>65</v>
      </c>
      <c r="J9877" t="s">
        <v>44</v>
      </c>
      <c r="N9877" s="24">
        <v>1972</v>
      </c>
      <c r="P9877" s="25"/>
      <c r="R9877" s="7">
        <v>45.134949344217098</v>
      </c>
      <c r="S9877" s="7">
        <v>5.7032754578038203</v>
      </c>
      <c r="T9877" t="s">
        <v>504</v>
      </c>
      <c r="U9877" t="s">
        <v>38252</v>
      </c>
      <c r="X9877" t="s">
        <v>38253</v>
      </c>
      <c r="Y9877" t="s">
        <v>36708</v>
      </c>
      <c r="Z9877" t="s">
        <v>36742</v>
      </c>
      <c r="AA9877" t="s">
        <v>38262</v>
      </c>
      <c r="AB9877" t="s">
        <v>38263</v>
      </c>
      <c r="AD9877" t="s">
        <v>880</v>
      </c>
      <c r="AE9877" t="s">
        <v>254</v>
      </c>
      <c r="AF9877" t="s">
        <v>5000</v>
      </c>
      <c r="AG9877" t="s">
        <v>38256</v>
      </c>
      <c r="AH9877" s="8">
        <v>1140533</v>
      </c>
      <c r="AI9877" t="s">
        <v>38257</v>
      </c>
      <c r="AJ9877" t="s">
        <v>38264</v>
      </c>
    </row>
    <row r="9878" spans="1:36" ht="17.25" hidden="1" customHeight="1" x14ac:dyDescent="0.2">
      <c r="A9878" s="4" t="s">
        <v>38277</v>
      </c>
      <c r="B9878" t="s">
        <v>37945</v>
      </c>
      <c r="C9878" t="s">
        <v>38278</v>
      </c>
      <c r="E9878" t="s">
        <v>9</v>
      </c>
      <c r="F9878" t="s">
        <v>86</v>
      </c>
      <c r="G9878" s="25">
        <v>42</v>
      </c>
      <c r="H9878" t="s">
        <v>42</v>
      </c>
      <c r="I9878" t="s">
        <v>65</v>
      </c>
      <c r="J9878" t="s">
        <v>44</v>
      </c>
      <c r="N9878" s="24">
        <v>2001</v>
      </c>
      <c r="P9878" s="25"/>
      <c r="R9878" s="7">
        <v>48.9313</v>
      </c>
      <c r="S9878" s="7">
        <v>2.3608600000000002</v>
      </c>
      <c r="T9878" t="s">
        <v>504</v>
      </c>
      <c r="U9878" t="s">
        <v>38279</v>
      </c>
      <c r="X9878" t="s">
        <v>38215</v>
      </c>
      <c r="Y9878" t="s">
        <v>36708</v>
      </c>
      <c r="Z9878" t="s">
        <v>36742</v>
      </c>
      <c r="AG9878" t="s">
        <v>38280</v>
      </c>
      <c r="AH9878" s="24">
        <v>1176209</v>
      </c>
      <c r="AI9878" t="s">
        <v>38281</v>
      </c>
      <c r="AJ9878" t="s">
        <v>38282</v>
      </c>
    </row>
    <row r="9879" spans="1:36" ht="17.25" hidden="1" customHeight="1" x14ac:dyDescent="0.2">
      <c r="A9879" s="4" t="s">
        <v>38283</v>
      </c>
      <c r="B9879" t="s">
        <v>37945</v>
      </c>
      <c r="C9879" t="s">
        <v>38284</v>
      </c>
      <c r="E9879" t="s">
        <v>40</v>
      </c>
      <c r="F9879" t="s">
        <v>86</v>
      </c>
      <c r="G9879" s="25">
        <v>43</v>
      </c>
      <c r="H9879" t="s">
        <v>42</v>
      </c>
      <c r="I9879" t="s">
        <v>65</v>
      </c>
      <c r="J9879" t="s">
        <v>44</v>
      </c>
      <c r="N9879" s="24">
        <v>1999</v>
      </c>
      <c r="P9879" s="25"/>
      <c r="R9879" s="7">
        <v>45.686399999999999</v>
      </c>
      <c r="S9879" s="7">
        <v>4.8407099999999996</v>
      </c>
      <c r="T9879" t="s">
        <v>46</v>
      </c>
      <c r="U9879" t="s">
        <v>38285</v>
      </c>
      <c r="X9879" t="s">
        <v>38253</v>
      </c>
      <c r="Y9879" t="s">
        <v>36708</v>
      </c>
      <c r="Z9879" t="s">
        <v>36742</v>
      </c>
      <c r="AB9879" t="s">
        <v>38286</v>
      </c>
      <c r="AD9879" t="s">
        <v>880</v>
      </c>
      <c r="AE9879" t="s">
        <v>35034</v>
      </c>
      <c r="AG9879" t="s">
        <v>38287</v>
      </c>
      <c r="AH9879" s="8">
        <v>1163126</v>
      </c>
      <c r="AI9879" t="s">
        <v>38288</v>
      </c>
      <c r="AJ9879" t="s">
        <v>38289</v>
      </c>
    </row>
    <row r="9880" spans="1:36" ht="17.25" hidden="1" customHeight="1" x14ac:dyDescent="0.2">
      <c r="A9880" s="4" t="s">
        <v>38283</v>
      </c>
      <c r="B9880" t="s">
        <v>37945</v>
      </c>
      <c r="C9880" t="s">
        <v>38284</v>
      </c>
      <c r="E9880" t="s">
        <v>56</v>
      </c>
      <c r="F9880" t="s">
        <v>1930</v>
      </c>
      <c r="G9880" s="25">
        <v>43</v>
      </c>
      <c r="H9880" t="s">
        <v>42</v>
      </c>
      <c r="I9880" t="s">
        <v>65</v>
      </c>
      <c r="J9880" t="s">
        <v>44</v>
      </c>
      <c r="N9880" s="24">
        <v>2004</v>
      </c>
      <c r="R9880" s="7">
        <v>45.686399999999999</v>
      </c>
      <c r="S9880" s="7">
        <v>4.8407099999999996</v>
      </c>
      <c r="T9880" t="s">
        <v>46</v>
      </c>
      <c r="U9880" t="s">
        <v>38285</v>
      </c>
      <c r="X9880" t="s">
        <v>38253</v>
      </c>
      <c r="Y9880" t="s">
        <v>36708</v>
      </c>
      <c r="Z9880" t="s">
        <v>36742</v>
      </c>
      <c r="AB9880" t="s">
        <v>38290</v>
      </c>
      <c r="AD9880" t="s">
        <v>880</v>
      </c>
      <c r="AE9880" t="s">
        <v>35034</v>
      </c>
      <c r="AG9880" t="s">
        <v>38287</v>
      </c>
      <c r="AH9880" s="8">
        <v>1163126</v>
      </c>
      <c r="AI9880" t="s">
        <v>38288</v>
      </c>
      <c r="AJ9880" t="s">
        <v>38291</v>
      </c>
    </row>
    <row r="9881" spans="1:36" ht="17.25" hidden="1" customHeight="1" x14ac:dyDescent="0.2">
      <c r="A9881" s="4" t="s">
        <v>38292</v>
      </c>
      <c r="B9881" t="s">
        <v>37945</v>
      </c>
      <c r="C9881" t="s">
        <v>38293</v>
      </c>
      <c r="D9881" t="s">
        <v>38294</v>
      </c>
      <c r="E9881" t="s">
        <v>40</v>
      </c>
      <c r="F9881" t="s">
        <v>86</v>
      </c>
      <c r="G9881" s="25">
        <v>128</v>
      </c>
      <c r="H9881" t="s">
        <v>42</v>
      </c>
      <c r="I9881" t="s">
        <v>65</v>
      </c>
      <c r="J9881" t="s">
        <v>44</v>
      </c>
      <c r="N9881" s="24">
        <v>2001</v>
      </c>
      <c r="R9881" s="7">
        <v>48.911740000000002</v>
      </c>
      <c r="S9881" s="7">
        <v>2.3276400000000002</v>
      </c>
      <c r="T9881" t="s">
        <v>46</v>
      </c>
      <c r="U9881" t="s">
        <v>38295</v>
      </c>
      <c r="X9881" t="s">
        <v>38215</v>
      </c>
      <c r="Y9881" t="s">
        <v>36708</v>
      </c>
      <c r="Z9881" t="s">
        <v>36742</v>
      </c>
      <c r="AG9881" t="s">
        <v>38296</v>
      </c>
      <c r="AH9881" s="8">
        <v>1166732</v>
      </c>
      <c r="AI9881" t="s">
        <v>38297</v>
      </c>
      <c r="AJ9881" t="s">
        <v>38298</v>
      </c>
    </row>
    <row r="9882" spans="1:36" ht="17.25" hidden="1" customHeight="1" x14ac:dyDescent="0.2">
      <c r="A9882" s="4" t="s">
        <v>38299</v>
      </c>
      <c r="B9882" t="s">
        <v>37945</v>
      </c>
      <c r="C9882" t="s">
        <v>38300</v>
      </c>
      <c r="E9882" t="s">
        <v>38301</v>
      </c>
      <c r="F9882" t="s">
        <v>86</v>
      </c>
      <c r="G9882" s="25">
        <v>132</v>
      </c>
      <c r="H9882" t="s">
        <v>42</v>
      </c>
      <c r="I9882" t="s">
        <v>43</v>
      </c>
      <c r="J9882" t="s">
        <v>44</v>
      </c>
      <c r="N9882" s="24">
        <v>2000</v>
      </c>
      <c r="R9882" s="7">
        <v>49.365220000000001</v>
      </c>
      <c r="S9882" s="7">
        <v>1.11589</v>
      </c>
      <c r="T9882" t="s">
        <v>46</v>
      </c>
      <c r="U9882" t="s">
        <v>38302</v>
      </c>
      <c r="X9882" t="s">
        <v>37948</v>
      </c>
      <c r="Y9882" t="s">
        <v>36708</v>
      </c>
      <c r="Z9882" t="s">
        <v>36742</v>
      </c>
      <c r="AB9882" t="s">
        <v>38303</v>
      </c>
      <c r="AC9882" t="s">
        <v>38304</v>
      </c>
      <c r="AG9882" t="s">
        <v>38305</v>
      </c>
      <c r="AH9882" s="8" t="s">
        <v>38306</v>
      </c>
      <c r="AI9882" t="s">
        <v>38307</v>
      </c>
      <c r="AJ9882" t="s">
        <v>38308</v>
      </c>
    </row>
    <row r="9883" spans="1:36" ht="17.25" hidden="1" customHeight="1" x14ac:dyDescent="0.2">
      <c r="A9883" s="4" t="s">
        <v>38309</v>
      </c>
      <c r="B9883" t="s">
        <v>37945</v>
      </c>
      <c r="C9883" t="s">
        <v>38310</v>
      </c>
      <c r="E9883" t="s">
        <v>40</v>
      </c>
      <c r="F9883" t="s">
        <v>86</v>
      </c>
      <c r="G9883" s="25">
        <v>44</v>
      </c>
      <c r="H9883" t="s">
        <v>42</v>
      </c>
      <c r="I9883" t="s">
        <v>65</v>
      </c>
      <c r="J9883" t="s">
        <v>44</v>
      </c>
      <c r="N9883" s="24">
        <v>2002</v>
      </c>
      <c r="P9883" s="25"/>
      <c r="R9883" s="7">
        <v>43.673549999999999</v>
      </c>
      <c r="S9883" s="7">
        <v>4.6087199999999999</v>
      </c>
      <c r="T9883" t="s">
        <v>46</v>
      </c>
      <c r="U9883" t="s">
        <v>38311</v>
      </c>
      <c r="X9883" t="s">
        <v>38103</v>
      </c>
      <c r="Y9883" t="s">
        <v>36708</v>
      </c>
      <c r="Z9883" t="s">
        <v>36742</v>
      </c>
      <c r="AB9883" t="s">
        <v>38312</v>
      </c>
      <c r="AG9883" t="s">
        <v>38313</v>
      </c>
      <c r="AH9883" s="24">
        <v>1176810</v>
      </c>
      <c r="AI9883" t="s">
        <v>38314</v>
      </c>
      <c r="AJ9883" t="s">
        <v>38315</v>
      </c>
    </row>
    <row r="9884" spans="1:36" ht="17.25" hidden="1" customHeight="1" x14ac:dyDescent="0.2">
      <c r="A9884" s="4" t="s">
        <v>38316</v>
      </c>
      <c r="B9884" t="s">
        <v>37945</v>
      </c>
      <c r="C9884" t="s">
        <v>38317</v>
      </c>
      <c r="E9884" t="s">
        <v>40</v>
      </c>
      <c r="F9884" t="s">
        <v>86</v>
      </c>
      <c r="G9884" s="25">
        <v>33</v>
      </c>
      <c r="H9884" t="s">
        <v>42</v>
      </c>
      <c r="I9884" t="s">
        <v>45</v>
      </c>
      <c r="J9884" t="s">
        <v>44</v>
      </c>
      <c r="N9884" s="8" t="s">
        <v>45</v>
      </c>
      <c r="R9884" s="7">
        <v>45.871426380265802</v>
      </c>
      <c r="S9884" s="7">
        <v>0.83580359180542596</v>
      </c>
      <c r="T9884" t="s">
        <v>504</v>
      </c>
      <c r="U9884" t="s">
        <v>38318</v>
      </c>
      <c r="X9884" t="s">
        <v>38319</v>
      </c>
      <c r="Y9884" t="s">
        <v>36708</v>
      </c>
      <c r="Z9884" t="s">
        <v>36742</v>
      </c>
      <c r="AG9884" t="s">
        <v>38320</v>
      </c>
      <c r="AH9884" s="24">
        <v>1171710</v>
      </c>
      <c r="AI9884" t="s">
        <v>38321</v>
      </c>
      <c r="AJ9884" t="s">
        <v>38322</v>
      </c>
    </row>
    <row r="9885" spans="1:36" ht="17.25" hidden="1" customHeight="1" x14ac:dyDescent="0.2">
      <c r="A9885" s="4" t="s">
        <v>38323</v>
      </c>
      <c r="B9885" t="s">
        <v>37945</v>
      </c>
      <c r="C9885" t="s">
        <v>38324</v>
      </c>
      <c r="D9885" t="s">
        <v>38325</v>
      </c>
      <c r="E9885" t="s">
        <v>40</v>
      </c>
      <c r="F9885" t="s">
        <v>86</v>
      </c>
      <c r="G9885" s="5">
        <v>50</v>
      </c>
      <c r="H9885" t="s">
        <v>42</v>
      </c>
      <c r="I9885" t="s">
        <v>65</v>
      </c>
      <c r="J9885" t="s">
        <v>44</v>
      </c>
      <c r="N9885" s="6">
        <v>2001</v>
      </c>
      <c r="P9885" s="25"/>
      <c r="R9885" s="7">
        <v>47.807594979140703</v>
      </c>
      <c r="S9885" s="7">
        <v>7.5338502428394403</v>
      </c>
      <c r="T9885" t="s">
        <v>46</v>
      </c>
      <c r="U9885" t="s">
        <v>38326</v>
      </c>
      <c r="X9885" t="s">
        <v>38268</v>
      </c>
      <c r="Y9885" t="s">
        <v>36708</v>
      </c>
      <c r="Z9885" t="s">
        <v>36742</v>
      </c>
      <c r="AD9885" t="s">
        <v>880</v>
      </c>
      <c r="AE9885" t="s">
        <v>254</v>
      </c>
      <c r="AG9885" t="s">
        <v>38327</v>
      </c>
      <c r="AH9885" s="24">
        <v>1176208</v>
      </c>
      <c r="AI9885" t="s">
        <v>38328</v>
      </c>
      <c r="AJ9885" t="s">
        <v>38329</v>
      </c>
    </row>
    <row r="9886" spans="1:36" ht="17.25" hidden="1" customHeight="1" x14ac:dyDescent="0.2">
      <c r="A9886" s="4" t="s">
        <v>38330</v>
      </c>
      <c r="B9886" t="s">
        <v>37945</v>
      </c>
      <c r="C9886" t="s">
        <v>38331</v>
      </c>
      <c r="E9886" t="s">
        <v>2297</v>
      </c>
      <c r="F9886" t="s">
        <v>570</v>
      </c>
      <c r="G9886" s="5">
        <v>22.5</v>
      </c>
      <c r="H9886" t="s">
        <v>42</v>
      </c>
      <c r="I9886" t="s">
        <v>240</v>
      </c>
      <c r="J9886" t="s">
        <v>44</v>
      </c>
      <c r="N9886" s="6">
        <v>2000</v>
      </c>
      <c r="R9886" s="7">
        <v>47.054693071173702</v>
      </c>
      <c r="S9886" s="7">
        <v>5.4086003439780699</v>
      </c>
      <c r="T9886" t="s">
        <v>46</v>
      </c>
      <c r="U9886" t="s">
        <v>38332</v>
      </c>
      <c r="X9886" t="s">
        <v>38333</v>
      </c>
      <c r="Y9886" t="s">
        <v>36708</v>
      </c>
      <c r="Z9886" t="s">
        <v>36742</v>
      </c>
      <c r="AB9886" t="s">
        <v>38340</v>
      </c>
      <c r="AD9886" t="s">
        <v>880</v>
      </c>
      <c r="AE9886" t="s">
        <v>254</v>
      </c>
      <c r="AG9886" t="s">
        <v>38335</v>
      </c>
      <c r="AH9886" s="8">
        <v>1151859</v>
      </c>
      <c r="AI9886" t="s">
        <v>38336</v>
      </c>
      <c r="AJ9886" t="s">
        <v>38341</v>
      </c>
    </row>
    <row r="9887" spans="1:36" ht="17.25" hidden="1" customHeight="1" x14ac:dyDescent="0.2">
      <c r="A9887" s="4" t="s">
        <v>38330</v>
      </c>
      <c r="B9887" t="s">
        <v>37945</v>
      </c>
      <c r="C9887" t="s">
        <v>38331</v>
      </c>
      <c r="E9887" t="s">
        <v>3929</v>
      </c>
      <c r="F9887" t="s">
        <v>570</v>
      </c>
      <c r="G9887" s="5">
        <v>22.5</v>
      </c>
      <c r="H9887" t="s">
        <v>42</v>
      </c>
      <c r="I9887" t="s">
        <v>240</v>
      </c>
      <c r="J9887" t="s">
        <v>44</v>
      </c>
      <c r="N9887" s="6">
        <v>2000</v>
      </c>
      <c r="R9887" s="7">
        <v>47.054693071173702</v>
      </c>
      <c r="S9887" s="7">
        <v>5.4086003439780699</v>
      </c>
      <c r="T9887" t="s">
        <v>46</v>
      </c>
      <c r="U9887" t="s">
        <v>38332</v>
      </c>
      <c r="X9887" t="s">
        <v>38333</v>
      </c>
      <c r="Y9887" t="s">
        <v>36708</v>
      </c>
      <c r="Z9887" t="s">
        <v>36742</v>
      </c>
      <c r="AB9887" t="s">
        <v>38342</v>
      </c>
      <c r="AD9887" t="s">
        <v>880</v>
      </c>
      <c r="AE9887" t="s">
        <v>254</v>
      </c>
      <c r="AG9887" t="s">
        <v>38335</v>
      </c>
      <c r="AH9887" s="8">
        <v>1151860</v>
      </c>
      <c r="AI9887" t="s">
        <v>38336</v>
      </c>
      <c r="AJ9887" t="s">
        <v>38343</v>
      </c>
    </row>
    <row r="9888" spans="1:36" ht="17.25" hidden="1" customHeight="1" x14ac:dyDescent="0.2">
      <c r="A9888" s="4" t="s">
        <v>38344</v>
      </c>
      <c r="B9888" t="s">
        <v>37945</v>
      </c>
      <c r="C9888" t="s">
        <v>38345</v>
      </c>
      <c r="E9888" t="s">
        <v>40</v>
      </c>
      <c r="F9888" t="s">
        <v>570</v>
      </c>
      <c r="G9888" s="5">
        <v>200</v>
      </c>
      <c r="H9888" t="s">
        <v>42</v>
      </c>
      <c r="I9888" t="s">
        <v>43</v>
      </c>
      <c r="J9888" t="s">
        <v>44</v>
      </c>
      <c r="N9888" s="6">
        <v>2008</v>
      </c>
      <c r="R9888" s="7">
        <v>48.873643000000001</v>
      </c>
      <c r="S9888" s="7">
        <v>2.6558510000000002</v>
      </c>
      <c r="T9888" t="s">
        <v>46</v>
      </c>
      <c r="U9888" t="s">
        <v>38346</v>
      </c>
      <c r="X9888" t="s">
        <v>38223</v>
      </c>
      <c r="Y9888" t="s">
        <v>36708</v>
      </c>
      <c r="Z9888" t="s">
        <v>36742</v>
      </c>
      <c r="AB9888" t="s">
        <v>38347</v>
      </c>
      <c r="AI9888" t="s">
        <v>38348</v>
      </c>
      <c r="AJ9888" t="s">
        <v>38349</v>
      </c>
    </row>
    <row r="9889" spans="1:36" ht="17.25" hidden="1" customHeight="1" x14ac:dyDescent="0.2">
      <c r="A9889" s="4" t="s">
        <v>38344</v>
      </c>
      <c r="B9889" t="s">
        <v>37945</v>
      </c>
      <c r="C9889" t="s">
        <v>38345</v>
      </c>
      <c r="E9889" t="s">
        <v>56</v>
      </c>
      <c r="F9889" t="s">
        <v>570</v>
      </c>
      <c r="G9889" s="5">
        <v>200</v>
      </c>
      <c r="H9889" t="s">
        <v>42</v>
      </c>
      <c r="I9889" t="s">
        <v>43</v>
      </c>
      <c r="J9889" t="s">
        <v>44</v>
      </c>
      <c r="N9889" s="24">
        <v>2008</v>
      </c>
      <c r="R9889" s="7">
        <v>48.873643000000001</v>
      </c>
      <c r="S9889" s="7">
        <v>2.6558510000000002</v>
      </c>
      <c r="T9889" t="s">
        <v>46</v>
      </c>
      <c r="U9889" t="s">
        <v>38346</v>
      </c>
      <c r="X9889" t="s">
        <v>38223</v>
      </c>
      <c r="Y9889" t="s">
        <v>36708</v>
      </c>
      <c r="Z9889" t="s">
        <v>36742</v>
      </c>
      <c r="AB9889" t="s">
        <v>38350</v>
      </c>
      <c r="AI9889" t="s">
        <v>38348</v>
      </c>
      <c r="AJ9889" t="s">
        <v>38351</v>
      </c>
    </row>
    <row r="9890" spans="1:36" ht="17.25" hidden="1" customHeight="1" x14ac:dyDescent="0.2">
      <c r="A9890" s="4" t="s">
        <v>38344</v>
      </c>
      <c r="B9890" t="s">
        <v>37945</v>
      </c>
      <c r="C9890" t="s">
        <v>38345</v>
      </c>
      <c r="E9890" t="s">
        <v>58</v>
      </c>
      <c r="F9890" t="s">
        <v>570</v>
      </c>
      <c r="G9890" s="5">
        <v>200</v>
      </c>
      <c r="H9890" t="s">
        <v>42</v>
      </c>
      <c r="I9890" t="s">
        <v>43</v>
      </c>
      <c r="J9890" t="s">
        <v>44</v>
      </c>
      <c r="N9890" s="6">
        <v>2009</v>
      </c>
      <c r="R9890" s="7">
        <v>48.873643000000001</v>
      </c>
      <c r="S9890" s="7">
        <v>2.6558510000000002</v>
      </c>
      <c r="T9890" t="s">
        <v>46</v>
      </c>
      <c r="U9890" t="s">
        <v>38346</v>
      </c>
      <c r="X9890" t="s">
        <v>38223</v>
      </c>
      <c r="Y9890" t="s">
        <v>36708</v>
      </c>
      <c r="Z9890" t="s">
        <v>36742</v>
      </c>
      <c r="AB9890" t="s">
        <v>38352</v>
      </c>
      <c r="AI9890" t="s">
        <v>38348</v>
      </c>
      <c r="AJ9890" t="s">
        <v>38353</v>
      </c>
    </row>
    <row r="9891" spans="1:36" ht="17.25" hidden="1" customHeight="1" x14ac:dyDescent="0.2">
      <c r="A9891" s="4" t="s">
        <v>38354</v>
      </c>
      <c r="B9891" t="s">
        <v>37945</v>
      </c>
      <c r="C9891" t="s">
        <v>38355</v>
      </c>
      <c r="E9891" t="s">
        <v>9</v>
      </c>
      <c r="F9891" t="s">
        <v>86</v>
      </c>
      <c r="G9891" s="5">
        <v>43</v>
      </c>
      <c r="H9891" t="s">
        <v>42</v>
      </c>
      <c r="I9891" t="s">
        <v>65</v>
      </c>
      <c r="J9891" t="s">
        <v>44</v>
      </c>
      <c r="K9891" t="s">
        <v>97</v>
      </c>
      <c r="M9891" t="s">
        <v>559</v>
      </c>
      <c r="N9891" s="6">
        <v>1998</v>
      </c>
      <c r="R9891" s="7">
        <v>49.902500000000003</v>
      </c>
      <c r="S9891" s="7">
        <v>1.002</v>
      </c>
      <c r="T9891" t="s">
        <v>504</v>
      </c>
      <c r="U9891" t="s">
        <v>38356</v>
      </c>
      <c r="X9891" t="s">
        <v>38357</v>
      </c>
      <c r="Y9891" t="s">
        <v>36708</v>
      </c>
      <c r="Z9891" t="s">
        <v>36742</v>
      </c>
      <c r="AG9891" t="s">
        <v>38358</v>
      </c>
      <c r="AH9891" s="24">
        <v>1163127</v>
      </c>
      <c r="AI9891" t="s">
        <v>38359</v>
      </c>
      <c r="AJ9891" t="s">
        <v>38360</v>
      </c>
    </row>
    <row r="9892" spans="1:36" ht="17.25" hidden="1" customHeight="1" x14ac:dyDescent="0.2">
      <c r="A9892" s="4" t="s">
        <v>38361</v>
      </c>
      <c r="B9892" t="s">
        <v>37945</v>
      </c>
      <c r="C9892" t="s">
        <v>38362</v>
      </c>
      <c r="E9892" t="s">
        <v>696</v>
      </c>
      <c r="F9892" t="s">
        <v>86</v>
      </c>
      <c r="G9892" s="5">
        <v>20</v>
      </c>
      <c r="H9892" t="s">
        <v>42</v>
      </c>
      <c r="I9892" t="s">
        <v>65</v>
      </c>
      <c r="J9892" t="s">
        <v>559</v>
      </c>
      <c r="K9892" t="s">
        <v>45</v>
      </c>
      <c r="L9892" t="s">
        <v>45</v>
      </c>
      <c r="N9892" s="6">
        <v>2007</v>
      </c>
      <c r="R9892" s="7">
        <v>41.932090000000002</v>
      </c>
      <c r="S9892" s="7">
        <v>8.72044</v>
      </c>
      <c r="T9892" t="s">
        <v>46</v>
      </c>
      <c r="U9892" t="s">
        <v>38363</v>
      </c>
      <c r="X9892" t="s">
        <v>38185</v>
      </c>
      <c r="Y9892" t="s">
        <v>36708</v>
      </c>
      <c r="Z9892" t="s">
        <v>36742</v>
      </c>
      <c r="AB9892" t="s">
        <v>38364</v>
      </c>
      <c r="AC9892" t="s">
        <v>38365</v>
      </c>
      <c r="AG9892" t="s">
        <v>38366</v>
      </c>
      <c r="AI9892" t="s">
        <v>38367</v>
      </c>
      <c r="AJ9892" t="s">
        <v>38368</v>
      </c>
    </row>
    <row r="9893" spans="1:36" ht="17.25" hidden="1" customHeight="1" x14ac:dyDescent="0.2">
      <c r="A9893" s="4" t="s">
        <v>38361</v>
      </c>
      <c r="B9893" t="s">
        <v>37945</v>
      </c>
      <c r="C9893" t="s">
        <v>38362</v>
      </c>
      <c r="E9893" t="s">
        <v>30157</v>
      </c>
      <c r="F9893" t="s">
        <v>570</v>
      </c>
      <c r="G9893" s="5">
        <v>133</v>
      </c>
      <c r="H9893" t="s">
        <v>42</v>
      </c>
      <c r="I9893" t="s">
        <v>1323</v>
      </c>
      <c r="J9893" t="s">
        <v>559</v>
      </c>
      <c r="K9893" t="s">
        <v>45</v>
      </c>
      <c r="L9893" t="s">
        <v>45</v>
      </c>
      <c r="N9893" s="6">
        <v>1981</v>
      </c>
      <c r="R9893" s="7">
        <v>41.932090000000002</v>
      </c>
      <c r="S9893" s="7">
        <v>8.72044</v>
      </c>
      <c r="T9893" t="s">
        <v>46</v>
      </c>
      <c r="U9893" t="s">
        <v>38363</v>
      </c>
      <c r="X9893" t="s">
        <v>38185</v>
      </c>
      <c r="Y9893" t="s">
        <v>36708</v>
      </c>
      <c r="Z9893" t="s">
        <v>36742</v>
      </c>
      <c r="AB9893" t="s">
        <v>38369</v>
      </c>
      <c r="AC9893" t="s">
        <v>38365</v>
      </c>
      <c r="AG9893" t="s">
        <v>38366</v>
      </c>
      <c r="AH9893" s="8">
        <v>1100777</v>
      </c>
      <c r="AI9893" t="s">
        <v>38367</v>
      </c>
      <c r="AJ9893" t="s">
        <v>38370</v>
      </c>
    </row>
    <row r="9894" spans="1:36" ht="17.25" hidden="1" customHeight="1" x14ac:dyDescent="0.2">
      <c r="A9894" s="4" t="s">
        <v>38372</v>
      </c>
      <c r="B9894" t="s">
        <v>37945</v>
      </c>
      <c r="C9894" t="s">
        <v>38373</v>
      </c>
      <c r="E9894" t="s">
        <v>40</v>
      </c>
      <c r="F9894" t="s">
        <v>1930</v>
      </c>
      <c r="G9894" s="5">
        <v>125</v>
      </c>
      <c r="H9894" t="s">
        <v>42</v>
      </c>
      <c r="I9894" t="s">
        <v>65</v>
      </c>
      <c r="J9894" t="s">
        <v>45</v>
      </c>
      <c r="N9894" s="6">
        <v>1997</v>
      </c>
      <c r="R9894" s="7">
        <v>48.786485999999996</v>
      </c>
      <c r="S9894" s="7">
        <v>2.4187919999999998</v>
      </c>
      <c r="T9894" t="s">
        <v>46</v>
      </c>
      <c r="U9894" t="s">
        <v>38374</v>
      </c>
      <c r="X9894" t="s">
        <v>38375</v>
      </c>
      <c r="Y9894" t="s">
        <v>36708</v>
      </c>
      <c r="Z9894" t="s">
        <v>36742</v>
      </c>
      <c r="AB9894" t="s">
        <v>38376</v>
      </c>
      <c r="AC9894" t="s">
        <v>38377</v>
      </c>
      <c r="AG9894" t="s">
        <v>38378</v>
      </c>
      <c r="AH9894" s="24">
        <v>1208458</v>
      </c>
      <c r="AI9894" t="s">
        <v>38379</v>
      </c>
      <c r="AJ9894" t="s">
        <v>38380</v>
      </c>
    </row>
    <row r="9895" spans="1:36" ht="17.25" hidden="1" customHeight="1" x14ac:dyDescent="0.2">
      <c r="A9895" s="4" t="s">
        <v>38372</v>
      </c>
      <c r="B9895" t="s">
        <v>37945</v>
      </c>
      <c r="C9895" t="s">
        <v>38373</v>
      </c>
      <c r="E9895" t="s">
        <v>56</v>
      </c>
      <c r="F9895" t="s">
        <v>1930</v>
      </c>
      <c r="G9895" s="5">
        <v>125</v>
      </c>
      <c r="H9895" t="s">
        <v>42</v>
      </c>
      <c r="I9895" t="s">
        <v>65</v>
      </c>
      <c r="J9895" t="s">
        <v>45</v>
      </c>
      <c r="N9895" s="24">
        <v>2007</v>
      </c>
      <c r="R9895" s="7">
        <v>48.786485999999996</v>
      </c>
      <c r="S9895" s="7">
        <v>2.4187919999999998</v>
      </c>
      <c r="T9895" t="s">
        <v>46</v>
      </c>
      <c r="U9895" t="s">
        <v>38374</v>
      </c>
      <c r="X9895" t="s">
        <v>38375</v>
      </c>
      <c r="Y9895" t="s">
        <v>36708</v>
      </c>
      <c r="Z9895" t="s">
        <v>36742</v>
      </c>
      <c r="AB9895" t="s">
        <v>38381</v>
      </c>
      <c r="AC9895" t="s">
        <v>38377</v>
      </c>
      <c r="AG9895" t="s">
        <v>38378</v>
      </c>
      <c r="AH9895" s="24">
        <v>1156308</v>
      </c>
      <c r="AI9895" t="s">
        <v>38379</v>
      </c>
      <c r="AJ9895" t="s">
        <v>38382</v>
      </c>
    </row>
    <row r="9896" spans="1:36" ht="17.25" hidden="1" customHeight="1" x14ac:dyDescent="0.2">
      <c r="A9896" s="4" t="s">
        <v>38383</v>
      </c>
      <c r="B9896" t="s">
        <v>37945</v>
      </c>
      <c r="C9896" t="s">
        <v>38384</v>
      </c>
      <c r="E9896" t="s">
        <v>40</v>
      </c>
      <c r="F9896" t="s">
        <v>86</v>
      </c>
      <c r="G9896" s="5">
        <v>125</v>
      </c>
      <c r="H9896" t="s">
        <v>42</v>
      </c>
      <c r="I9896" t="s">
        <v>65</v>
      </c>
      <c r="J9896" t="s">
        <v>44</v>
      </c>
      <c r="N9896" s="24">
        <v>2001</v>
      </c>
      <c r="R9896" s="7">
        <v>48.789237999999997</v>
      </c>
      <c r="S9896" s="7">
        <v>2.4173079999999998</v>
      </c>
      <c r="T9896" t="s">
        <v>46</v>
      </c>
      <c r="U9896" t="s">
        <v>38374</v>
      </c>
      <c r="X9896" t="s">
        <v>38375</v>
      </c>
      <c r="Y9896" t="s">
        <v>36708</v>
      </c>
      <c r="Z9896" t="s">
        <v>36742</v>
      </c>
      <c r="AB9896" t="s">
        <v>38385</v>
      </c>
      <c r="AG9896" t="s">
        <v>38386</v>
      </c>
      <c r="AH9896" s="24">
        <v>1173618</v>
      </c>
      <c r="AI9896" t="s">
        <v>38387</v>
      </c>
      <c r="AJ9896" t="s">
        <v>38388</v>
      </c>
    </row>
    <row r="9897" spans="1:36" ht="17.25" hidden="1" customHeight="1" x14ac:dyDescent="0.2">
      <c r="A9897" s="4" t="s">
        <v>38389</v>
      </c>
      <c r="B9897" t="s">
        <v>38390</v>
      </c>
      <c r="C9897" t="s">
        <v>38391</v>
      </c>
      <c r="E9897" t="s">
        <v>40</v>
      </c>
      <c r="F9897" t="s">
        <v>86</v>
      </c>
      <c r="G9897" s="5">
        <v>31</v>
      </c>
      <c r="H9897" t="s">
        <v>42</v>
      </c>
      <c r="I9897" t="s">
        <v>65</v>
      </c>
      <c r="J9897" t="s">
        <v>44</v>
      </c>
      <c r="K9897" t="s">
        <v>45</v>
      </c>
      <c r="L9897" t="s">
        <v>45</v>
      </c>
      <c r="N9897" s="6">
        <v>2012</v>
      </c>
      <c r="R9897" s="7">
        <v>53.657499999999999</v>
      </c>
      <c r="S9897" s="7">
        <v>9.5020000000000007</v>
      </c>
      <c r="T9897" t="s">
        <v>46</v>
      </c>
      <c r="U9897" t="s">
        <v>38392</v>
      </c>
      <c r="X9897" t="s">
        <v>38393</v>
      </c>
      <c r="Y9897" t="s">
        <v>36708</v>
      </c>
      <c r="Z9897" t="s">
        <v>36742</v>
      </c>
      <c r="AA9897" t="s">
        <v>38394</v>
      </c>
      <c r="AD9897" t="s">
        <v>880</v>
      </c>
      <c r="AE9897" t="s">
        <v>1546</v>
      </c>
      <c r="AG9897" t="s">
        <v>38395</v>
      </c>
      <c r="AH9897" s="8" t="s">
        <v>38396</v>
      </c>
      <c r="AI9897" t="s">
        <v>38397</v>
      </c>
      <c r="AJ9897" t="s">
        <v>38398</v>
      </c>
    </row>
    <row r="9898" spans="1:36" ht="17.25" hidden="1" customHeight="1" x14ac:dyDescent="0.2">
      <c r="A9898" s="4" t="s">
        <v>38405</v>
      </c>
      <c r="B9898" t="s">
        <v>38390</v>
      </c>
      <c r="C9898" t="s">
        <v>38406</v>
      </c>
      <c r="D9898" t="s">
        <v>38407</v>
      </c>
      <c r="E9898" t="s">
        <v>4157</v>
      </c>
      <c r="F9898" t="s">
        <v>86</v>
      </c>
      <c r="G9898" s="5">
        <v>37.5</v>
      </c>
      <c r="H9898" t="s">
        <v>42</v>
      </c>
      <c r="I9898" t="s">
        <v>65</v>
      </c>
      <c r="J9898" t="s">
        <v>559</v>
      </c>
      <c r="K9898" t="s">
        <v>45</v>
      </c>
      <c r="L9898" t="s">
        <v>45</v>
      </c>
      <c r="N9898" s="24">
        <v>1990</v>
      </c>
      <c r="R9898" s="7">
        <v>52.589599999999997</v>
      </c>
      <c r="S9898" s="7">
        <v>13.5586</v>
      </c>
      <c r="T9898" t="s">
        <v>46</v>
      </c>
      <c r="U9898" t="s">
        <v>38408</v>
      </c>
      <c r="X9898" t="s">
        <v>38409</v>
      </c>
      <c r="Y9898" t="s">
        <v>36708</v>
      </c>
      <c r="Z9898" t="s">
        <v>36742</v>
      </c>
      <c r="AA9898" t="s">
        <v>38410</v>
      </c>
      <c r="AG9898" t="s">
        <v>38411</v>
      </c>
      <c r="AH9898" s="8">
        <v>1100680</v>
      </c>
      <c r="AI9898" t="s">
        <v>38412</v>
      </c>
      <c r="AJ9898" t="s">
        <v>38413</v>
      </c>
    </row>
    <row r="9899" spans="1:36" ht="17.25" hidden="1" customHeight="1" x14ac:dyDescent="0.2">
      <c r="A9899" s="4" t="s">
        <v>38405</v>
      </c>
      <c r="B9899" t="s">
        <v>38390</v>
      </c>
      <c r="C9899" t="s">
        <v>38406</v>
      </c>
      <c r="D9899" t="s">
        <v>38407</v>
      </c>
      <c r="E9899" t="s">
        <v>2134</v>
      </c>
      <c r="F9899" t="s">
        <v>86</v>
      </c>
      <c r="G9899" s="5">
        <v>37.5</v>
      </c>
      <c r="H9899" t="s">
        <v>42</v>
      </c>
      <c r="I9899" t="s">
        <v>65</v>
      </c>
      <c r="J9899" t="s">
        <v>559</v>
      </c>
      <c r="K9899" t="s">
        <v>45</v>
      </c>
      <c r="L9899" t="s">
        <v>45</v>
      </c>
      <c r="N9899" s="6">
        <v>1990</v>
      </c>
      <c r="R9899" s="7">
        <v>52.589599999999997</v>
      </c>
      <c r="S9899" s="7">
        <v>13.5586</v>
      </c>
      <c r="T9899" t="s">
        <v>46</v>
      </c>
      <c r="U9899" t="s">
        <v>38408</v>
      </c>
      <c r="X9899" t="s">
        <v>38409</v>
      </c>
      <c r="Y9899" t="s">
        <v>36708</v>
      </c>
      <c r="Z9899" t="s">
        <v>36742</v>
      </c>
      <c r="AA9899" t="s">
        <v>38414</v>
      </c>
      <c r="AG9899" t="s">
        <v>38411</v>
      </c>
      <c r="AH9899" s="8">
        <v>1159455</v>
      </c>
      <c r="AI9899" t="s">
        <v>38412</v>
      </c>
      <c r="AJ9899" t="s">
        <v>38415</v>
      </c>
    </row>
    <row r="9900" spans="1:36" ht="17.25" hidden="1" customHeight="1" x14ac:dyDescent="0.2">
      <c r="A9900" s="4" t="s">
        <v>38405</v>
      </c>
      <c r="B9900" t="s">
        <v>38390</v>
      </c>
      <c r="C9900" t="s">
        <v>38406</v>
      </c>
      <c r="D9900" t="s">
        <v>38407</v>
      </c>
      <c r="E9900" t="s">
        <v>4162</v>
      </c>
      <c r="F9900" t="s">
        <v>86</v>
      </c>
      <c r="G9900" s="5">
        <v>37.5</v>
      </c>
      <c r="H9900" t="s">
        <v>42</v>
      </c>
      <c r="I9900" t="s">
        <v>65</v>
      </c>
      <c r="J9900" t="s">
        <v>559</v>
      </c>
      <c r="K9900" t="s">
        <v>45</v>
      </c>
      <c r="L9900" t="s">
        <v>45</v>
      </c>
      <c r="N9900" s="6">
        <v>1990</v>
      </c>
      <c r="R9900" s="7">
        <v>52.589599999999997</v>
      </c>
      <c r="S9900" s="7">
        <v>13.5586</v>
      </c>
      <c r="T9900" t="s">
        <v>46</v>
      </c>
      <c r="U9900" t="s">
        <v>38408</v>
      </c>
      <c r="X9900" t="s">
        <v>38409</v>
      </c>
      <c r="Y9900" t="s">
        <v>36708</v>
      </c>
      <c r="Z9900" t="s">
        <v>36742</v>
      </c>
      <c r="AA9900" t="s">
        <v>38416</v>
      </c>
      <c r="AG9900" t="s">
        <v>38411</v>
      </c>
      <c r="AH9900" s="8">
        <v>1159456</v>
      </c>
      <c r="AI9900" t="s">
        <v>38412</v>
      </c>
      <c r="AJ9900" t="s">
        <v>38417</v>
      </c>
    </row>
    <row r="9901" spans="1:36" ht="17.25" hidden="1" customHeight="1" x14ac:dyDescent="0.2">
      <c r="A9901" s="4" t="s">
        <v>38405</v>
      </c>
      <c r="B9901" t="s">
        <v>38390</v>
      </c>
      <c r="C9901" t="s">
        <v>38406</v>
      </c>
      <c r="D9901" t="s">
        <v>38407</v>
      </c>
      <c r="E9901" t="s">
        <v>543</v>
      </c>
      <c r="F9901" t="s">
        <v>86</v>
      </c>
      <c r="G9901" s="5">
        <v>37.5</v>
      </c>
      <c r="H9901" t="s">
        <v>42</v>
      </c>
      <c r="I9901" t="s">
        <v>65</v>
      </c>
      <c r="J9901" t="s">
        <v>559</v>
      </c>
      <c r="K9901" t="s">
        <v>45</v>
      </c>
      <c r="L9901" t="s">
        <v>45</v>
      </c>
      <c r="N9901" s="6">
        <v>1990</v>
      </c>
      <c r="R9901" s="7">
        <v>52.589599999999997</v>
      </c>
      <c r="S9901" s="7">
        <v>13.5586</v>
      </c>
      <c r="T9901" t="s">
        <v>46</v>
      </c>
      <c r="U9901" t="s">
        <v>38408</v>
      </c>
      <c r="X9901" t="s">
        <v>38409</v>
      </c>
      <c r="Y9901" t="s">
        <v>36708</v>
      </c>
      <c r="Z9901" t="s">
        <v>36742</v>
      </c>
      <c r="AA9901" t="s">
        <v>38418</v>
      </c>
      <c r="AG9901" t="s">
        <v>38411</v>
      </c>
      <c r="AH9901" s="8">
        <v>1159457</v>
      </c>
      <c r="AI9901" t="s">
        <v>38412</v>
      </c>
      <c r="AJ9901" t="s">
        <v>38419</v>
      </c>
    </row>
    <row r="9902" spans="1:36" ht="17.25" hidden="1" customHeight="1" x14ac:dyDescent="0.2">
      <c r="A9902" s="4" t="s">
        <v>38420</v>
      </c>
      <c r="B9902" t="s">
        <v>38390</v>
      </c>
      <c r="C9902" t="s">
        <v>38421</v>
      </c>
      <c r="E9902" t="s">
        <v>40</v>
      </c>
      <c r="F9902" t="s">
        <v>86</v>
      </c>
      <c r="G9902" s="5">
        <v>116</v>
      </c>
      <c r="H9902" t="s">
        <v>42</v>
      </c>
      <c r="I9902" t="s">
        <v>43</v>
      </c>
      <c r="J9902" t="s">
        <v>44</v>
      </c>
      <c r="K9902" t="s">
        <v>45</v>
      </c>
      <c r="L9902" t="s">
        <v>45</v>
      </c>
      <c r="N9902" s="6">
        <v>1995</v>
      </c>
      <c r="R9902" s="7">
        <v>49.829349999999998</v>
      </c>
      <c r="S9902" s="7">
        <v>9.1482399999999995</v>
      </c>
      <c r="T9902" t="s">
        <v>46</v>
      </c>
      <c r="U9902" t="s">
        <v>38422</v>
      </c>
      <c r="X9902" t="s">
        <v>38423</v>
      </c>
      <c r="Y9902" t="s">
        <v>36708</v>
      </c>
      <c r="Z9902" t="s">
        <v>36742</v>
      </c>
      <c r="AB9902" t="s">
        <v>38424</v>
      </c>
      <c r="AD9902" t="s">
        <v>880</v>
      </c>
      <c r="AE9902" t="s">
        <v>254</v>
      </c>
      <c r="AG9902" t="s">
        <v>38425</v>
      </c>
      <c r="AH9902" s="8" t="s">
        <v>38426</v>
      </c>
      <c r="AI9902" t="s">
        <v>38427</v>
      </c>
      <c r="AJ9902" t="s">
        <v>38428</v>
      </c>
    </row>
    <row r="9903" spans="1:36" ht="17.25" hidden="1" customHeight="1" x14ac:dyDescent="0.2">
      <c r="A9903" s="4" t="s">
        <v>38429</v>
      </c>
      <c r="B9903" t="s">
        <v>38390</v>
      </c>
      <c r="C9903" t="s">
        <v>38430</v>
      </c>
      <c r="E9903" t="s">
        <v>38431</v>
      </c>
      <c r="F9903" t="s">
        <v>64</v>
      </c>
      <c r="G9903" s="5">
        <v>50</v>
      </c>
      <c r="H9903" t="s">
        <v>42</v>
      </c>
      <c r="I9903" t="s">
        <v>65</v>
      </c>
      <c r="J9903" t="s">
        <v>559</v>
      </c>
      <c r="K9903" t="s">
        <v>45</v>
      </c>
      <c r="L9903" t="s">
        <v>45</v>
      </c>
      <c r="M9903" t="s">
        <v>559</v>
      </c>
      <c r="N9903" s="6">
        <v>1971</v>
      </c>
      <c r="R9903" s="7">
        <v>48.717190000000002</v>
      </c>
      <c r="S9903" s="7">
        <v>9.3707899999999995</v>
      </c>
      <c r="T9903" t="s">
        <v>46</v>
      </c>
      <c r="U9903" t="s">
        <v>38432</v>
      </c>
      <c r="W9903" t="s">
        <v>38433</v>
      </c>
      <c r="X9903" t="s">
        <v>38402</v>
      </c>
      <c r="Y9903" t="s">
        <v>36708</v>
      </c>
      <c r="Z9903" t="s">
        <v>36742</v>
      </c>
      <c r="AA9903" t="s">
        <v>38434</v>
      </c>
      <c r="AG9903" t="s">
        <v>38435</v>
      </c>
      <c r="AH9903" s="24">
        <v>1101686</v>
      </c>
      <c r="AI9903" t="s">
        <v>38436</v>
      </c>
      <c r="AJ9903" t="s">
        <v>38437</v>
      </c>
    </row>
    <row r="9904" spans="1:36" ht="17.25" hidden="1" customHeight="1" x14ac:dyDescent="0.2">
      <c r="A9904" s="4" t="s">
        <v>38429</v>
      </c>
      <c r="B9904" t="s">
        <v>38390</v>
      </c>
      <c r="C9904" t="s">
        <v>38430</v>
      </c>
      <c r="E9904" t="s">
        <v>38438</v>
      </c>
      <c r="F9904" t="s">
        <v>64</v>
      </c>
      <c r="G9904" s="5">
        <v>60</v>
      </c>
      <c r="H9904" t="s">
        <v>42</v>
      </c>
      <c r="I9904" t="s">
        <v>65</v>
      </c>
      <c r="J9904" t="s">
        <v>559</v>
      </c>
      <c r="K9904" t="s">
        <v>45</v>
      </c>
      <c r="L9904" t="s">
        <v>45</v>
      </c>
      <c r="M9904" t="s">
        <v>559</v>
      </c>
      <c r="N9904" s="24">
        <v>1973</v>
      </c>
      <c r="R9904" s="7">
        <v>48.717190000000002</v>
      </c>
      <c r="S9904" s="7">
        <v>9.3707899999999995</v>
      </c>
      <c r="T9904" t="s">
        <v>46</v>
      </c>
      <c r="U9904" t="s">
        <v>38432</v>
      </c>
      <c r="W9904" t="s">
        <v>38433</v>
      </c>
      <c r="X9904" t="s">
        <v>38402</v>
      </c>
      <c r="Y9904" t="s">
        <v>36708</v>
      </c>
      <c r="Z9904" t="s">
        <v>36742</v>
      </c>
      <c r="AA9904" t="s">
        <v>38439</v>
      </c>
      <c r="AG9904" t="s">
        <v>38435</v>
      </c>
      <c r="AH9904" s="24">
        <v>1101685</v>
      </c>
      <c r="AI9904" t="s">
        <v>38436</v>
      </c>
      <c r="AJ9904" t="s">
        <v>38440</v>
      </c>
    </row>
    <row r="9905" spans="1:36" ht="17.25" hidden="1" customHeight="1" x14ac:dyDescent="0.2">
      <c r="A9905" s="4" t="s">
        <v>38429</v>
      </c>
      <c r="B9905" t="s">
        <v>38390</v>
      </c>
      <c r="C9905" t="s">
        <v>38430</v>
      </c>
      <c r="E9905" t="s">
        <v>38441</v>
      </c>
      <c r="F9905" t="s">
        <v>64</v>
      </c>
      <c r="G9905" s="5">
        <v>87</v>
      </c>
      <c r="H9905" t="s">
        <v>42</v>
      </c>
      <c r="I9905" t="s">
        <v>65</v>
      </c>
      <c r="J9905" t="s">
        <v>559</v>
      </c>
      <c r="K9905" t="s">
        <v>45</v>
      </c>
      <c r="L9905" t="s">
        <v>45</v>
      </c>
      <c r="M9905" t="s">
        <v>559</v>
      </c>
      <c r="N9905" s="6">
        <v>1975</v>
      </c>
      <c r="R9905" s="7">
        <v>48.717190000000002</v>
      </c>
      <c r="S9905" s="7">
        <v>9.3707899999999995</v>
      </c>
      <c r="T9905" t="s">
        <v>46</v>
      </c>
      <c r="U9905" t="s">
        <v>38432</v>
      </c>
      <c r="W9905" t="s">
        <v>38433</v>
      </c>
      <c r="X9905" t="s">
        <v>38402</v>
      </c>
      <c r="Y9905" t="s">
        <v>36708</v>
      </c>
      <c r="Z9905" t="s">
        <v>36742</v>
      </c>
      <c r="AA9905" t="s">
        <v>38442</v>
      </c>
      <c r="AG9905" t="s">
        <v>38435</v>
      </c>
      <c r="AH9905" s="24">
        <v>1274344</v>
      </c>
      <c r="AI9905" t="s">
        <v>38436</v>
      </c>
      <c r="AJ9905" t="s">
        <v>38443</v>
      </c>
    </row>
    <row r="9906" spans="1:36" ht="17.25" hidden="1" customHeight="1" x14ac:dyDescent="0.2">
      <c r="A9906" s="4" t="s">
        <v>38429</v>
      </c>
      <c r="B9906" t="s">
        <v>38390</v>
      </c>
      <c r="C9906" t="s">
        <v>38430</v>
      </c>
      <c r="E9906" t="s">
        <v>38444</v>
      </c>
      <c r="F9906" t="s">
        <v>86</v>
      </c>
      <c r="G9906" s="5">
        <v>65</v>
      </c>
      <c r="H9906" t="s">
        <v>42</v>
      </c>
      <c r="I9906" t="s">
        <v>43</v>
      </c>
      <c r="J9906" t="s">
        <v>44</v>
      </c>
      <c r="K9906" t="s">
        <v>45</v>
      </c>
      <c r="L9906" t="s">
        <v>45</v>
      </c>
      <c r="M9906" t="s">
        <v>5341</v>
      </c>
      <c r="N9906" s="24">
        <v>1997</v>
      </c>
      <c r="R9906" s="7">
        <v>48.717190000000002</v>
      </c>
      <c r="S9906" s="7">
        <v>9.3707899999999995</v>
      </c>
      <c r="T9906" t="s">
        <v>46</v>
      </c>
      <c r="U9906" t="s">
        <v>38432</v>
      </c>
      <c r="W9906" t="s">
        <v>38433</v>
      </c>
      <c r="X9906" t="s">
        <v>38402</v>
      </c>
      <c r="Y9906" t="s">
        <v>36708</v>
      </c>
      <c r="Z9906" t="s">
        <v>36742</v>
      </c>
      <c r="AA9906" t="s">
        <v>38445</v>
      </c>
      <c r="AG9906" t="s">
        <v>38435</v>
      </c>
      <c r="AH9906" s="8">
        <v>1101689</v>
      </c>
      <c r="AI9906" t="s">
        <v>38436</v>
      </c>
      <c r="AJ9906" t="s">
        <v>38446</v>
      </c>
    </row>
    <row r="9907" spans="1:36" ht="17.25" hidden="1" customHeight="1" x14ac:dyDescent="0.2">
      <c r="A9907" s="4" t="s">
        <v>38457</v>
      </c>
      <c r="B9907" t="s">
        <v>38390</v>
      </c>
      <c r="C9907" t="s">
        <v>38458</v>
      </c>
      <c r="E9907" t="s">
        <v>40</v>
      </c>
      <c r="F9907" t="s">
        <v>86</v>
      </c>
      <c r="G9907" s="5">
        <v>41</v>
      </c>
      <c r="H9907" t="s">
        <v>42</v>
      </c>
      <c r="I9907" t="s">
        <v>1323</v>
      </c>
      <c r="J9907" t="s">
        <v>44</v>
      </c>
      <c r="K9907" t="s">
        <v>45</v>
      </c>
      <c r="L9907" t="s">
        <v>45</v>
      </c>
      <c r="N9907" s="24">
        <v>1999</v>
      </c>
      <c r="R9907" s="7">
        <v>51.339199999999998</v>
      </c>
      <c r="S9907" s="7">
        <v>6.6642000000000001</v>
      </c>
      <c r="T9907" t="s">
        <v>46</v>
      </c>
      <c r="U9907" t="s">
        <v>38459</v>
      </c>
      <c r="X9907" t="s">
        <v>38460</v>
      </c>
      <c r="Y9907" t="s">
        <v>36708</v>
      </c>
      <c r="Z9907" t="s">
        <v>36742</v>
      </c>
      <c r="AA9907" t="s">
        <v>38461</v>
      </c>
      <c r="AG9907" t="s">
        <v>38462</v>
      </c>
      <c r="AH9907" s="8">
        <v>1218793</v>
      </c>
      <c r="AI9907" t="s">
        <v>38463</v>
      </c>
      <c r="AJ9907" t="s">
        <v>38464</v>
      </c>
    </row>
    <row r="9908" spans="1:36" ht="17.25" hidden="1" customHeight="1" x14ac:dyDescent="0.2">
      <c r="A9908" s="4" t="s">
        <v>38465</v>
      </c>
      <c r="B9908" t="s">
        <v>38390</v>
      </c>
      <c r="C9908" t="s">
        <v>38466</v>
      </c>
      <c r="E9908" t="s">
        <v>40</v>
      </c>
      <c r="F9908" t="s">
        <v>86</v>
      </c>
      <c r="G9908" s="5">
        <v>112</v>
      </c>
      <c r="H9908" t="s">
        <v>42</v>
      </c>
      <c r="I9908" t="s">
        <v>43</v>
      </c>
      <c r="J9908" t="s">
        <v>44</v>
      </c>
      <c r="K9908" t="s">
        <v>45</v>
      </c>
      <c r="L9908" t="s">
        <v>45</v>
      </c>
      <c r="N9908" s="24">
        <v>1999</v>
      </c>
      <c r="R9908" s="7">
        <v>49.995449999999998</v>
      </c>
      <c r="S9908" s="7">
        <v>8.3944500000000009</v>
      </c>
      <c r="T9908" t="s">
        <v>46</v>
      </c>
      <c r="U9908" t="s">
        <v>38467</v>
      </c>
      <c r="X9908" t="s">
        <v>38468</v>
      </c>
      <c r="Y9908" t="s">
        <v>36708</v>
      </c>
      <c r="Z9908" t="s">
        <v>36742</v>
      </c>
      <c r="AA9908" t="s">
        <v>38469</v>
      </c>
      <c r="AD9908" t="s">
        <v>880</v>
      </c>
      <c r="AE9908" t="s">
        <v>5120</v>
      </c>
      <c r="AG9908" t="s">
        <v>38470</v>
      </c>
      <c r="AH9908" s="8" t="s">
        <v>38471</v>
      </c>
      <c r="AI9908" t="s">
        <v>38472</v>
      </c>
      <c r="AJ9908" t="s">
        <v>38473</v>
      </c>
    </row>
    <row r="9909" spans="1:36" ht="17.25" hidden="1" customHeight="1" x14ac:dyDescent="0.2">
      <c r="A9909" s="4" t="s">
        <v>38474</v>
      </c>
      <c r="B9909" t="s">
        <v>38390</v>
      </c>
      <c r="C9909" t="s">
        <v>38475</v>
      </c>
      <c r="E9909" t="s">
        <v>38476</v>
      </c>
      <c r="F9909" t="s">
        <v>570</v>
      </c>
      <c r="G9909" s="5">
        <v>88.8</v>
      </c>
      <c r="H9909" t="s">
        <v>42</v>
      </c>
      <c r="I9909" t="s">
        <v>1323</v>
      </c>
      <c r="J9909" t="s">
        <v>44</v>
      </c>
      <c r="N9909" s="6">
        <v>1973</v>
      </c>
      <c r="R9909" s="7">
        <v>54.29027</v>
      </c>
      <c r="S9909" s="7">
        <v>9.7227300000000003</v>
      </c>
      <c r="T9909" t="s">
        <v>46</v>
      </c>
      <c r="U9909" t="s">
        <v>38477</v>
      </c>
      <c r="X9909" t="s">
        <v>38478</v>
      </c>
      <c r="Y9909" t="s">
        <v>36708</v>
      </c>
      <c r="Z9909" t="s">
        <v>36742</v>
      </c>
      <c r="AI9909" t="s">
        <v>38479</v>
      </c>
      <c r="AJ9909" t="s">
        <v>38480</v>
      </c>
    </row>
    <row r="9910" spans="1:36" ht="17.25" hidden="1" customHeight="1" x14ac:dyDescent="0.2">
      <c r="A9910" s="4" t="s">
        <v>36091</v>
      </c>
      <c r="B9910" t="s">
        <v>36072</v>
      </c>
      <c r="C9910" t="s">
        <v>36092</v>
      </c>
      <c r="D9910" t="s">
        <v>36093</v>
      </c>
      <c r="E9910" t="s">
        <v>191</v>
      </c>
      <c r="F9910" t="s">
        <v>64</v>
      </c>
      <c r="G9910" s="5">
        <v>60</v>
      </c>
      <c r="H9910" t="s">
        <v>42</v>
      </c>
      <c r="I9910" t="s">
        <v>240</v>
      </c>
      <c r="J9910" t="s">
        <v>44</v>
      </c>
      <c r="N9910" s="6">
        <v>1966</v>
      </c>
      <c r="R9910" s="7">
        <v>40.449089000000001</v>
      </c>
      <c r="S9910" s="7">
        <v>71.781868000000003</v>
      </c>
      <c r="T9910" t="s">
        <v>46</v>
      </c>
      <c r="U9910" t="s">
        <v>36094</v>
      </c>
      <c r="X9910" t="s">
        <v>36095</v>
      </c>
      <c r="Y9910" t="s">
        <v>19854</v>
      </c>
      <c r="Z9910" t="s">
        <v>29693</v>
      </c>
      <c r="AC9910" t="s">
        <v>36096</v>
      </c>
      <c r="AG9910" t="s">
        <v>36097</v>
      </c>
      <c r="AI9910" t="s">
        <v>36098</v>
      </c>
      <c r="AJ9910" t="s">
        <v>36100</v>
      </c>
    </row>
    <row r="9911" spans="1:36" ht="17.25" hidden="1" customHeight="1" x14ac:dyDescent="0.2">
      <c r="A9911" s="4" t="s">
        <v>38489</v>
      </c>
      <c r="B9911" t="s">
        <v>38390</v>
      </c>
      <c r="C9911" t="s">
        <v>38490</v>
      </c>
      <c r="E9911" t="s">
        <v>565</v>
      </c>
      <c r="F9911" t="s">
        <v>86</v>
      </c>
      <c r="G9911" s="5">
        <v>88</v>
      </c>
      <c r="H9911" t="s">
        <v>42</v>
      </c>
      <c r="I9911" t="s">
        <v>43</v>
      </c>
      <c r="J9911" t="s">
        <v>44</v>
      </c>
      <c r="N9911" s="6">
        <v>2005</v>
      </c>
      <c r="R9911" s="7">
        <v>51.268900000000002</v>
      </c>
      <c r="S9911" s="7">
        <v>7.2003000000000004</v>
      </c>
      <c r="T9911" t="s">
        <v>46</v>
      </c>
      <c r="U9911" t="s">
        <v>38491</v>
      </c>
      <c r="X9911" t="s">
        <v>38460</v>
      </c>
      <c r="Y9911" t="s">
        <v>36708</v>
      </c>
      <c r="Z9911" t="s">
        <v>36742</v>
      </c>
      <c r="AA9911" t="s">
        <v>38492</v>
      </c>
      <c r="AC9911" t="s">
        <v>38493</v>
      </c>
      <c r="AG9911" t="s">
        <v>38494</v>
      </c>
      <c r="AH9911" s="8" t="s">
        <v>38495</v>
      </c>
      <c r="AI9911" t="s">
        <v>38496</v>
      </c>
      <c r="AJ9911" t="s">
        <v>38497</v>
      </c>
    </row>
    <row r="9912" spans="1:36" ht="17.25" hidden="1" customHeight="1" x14ac:dyDescent="0.2">
      <c r="A9912" s="4" t="s">
        <v>38489</v>
      </c>
      <c r="B9912" t="s">
        <v>38390</v>
      </c>
      <c r="C9912" t="s">
        <v>38490</v>
      </c>
      <c r="E9912" t="s">
        <v>696</v>
      </c>
      <c r="F9912" t="s">
        <v>527</v>
      </c>
      <c r="G9912" s="5">
        <v>34</v>
      </c>
      <c r="H9912" t="s">
        <v>857</v>
      </c>
      <c r="I9912" t="s">
        <v>65</v>
      </c>
      <c r="J9912" t="s">
        <v>44</v>
      </c>
      <c r="N9912" s="6">
        <v>1978</v>
      </c>
      <c r="R9912" s="7">
        <v>51.268900000000002</v>
      </c>
      <c r="S9912" s="7">
        <v>7.2003000000000004</v>
      </c>
      <c r="T9912" t="s">
        <v>46</v>
      </c>
      <c r="U9912" t="s">
        <v>38491</v>
      </c>
      <c r="X9912" t="s">
        <v>38460</v>
      </c>
      <c r="Y9912" t="s">
        <v>36708</v>
      </c>
      <c r="Z9912" t="s">
        <v>36742</v>
      </c>
      <c r="AA9912" t="s">
        <v>38492</v>
      </c>
      <c r="AC9912" t="s">
        <v>38493</v>
      </c>
      <c r="AG9912" t="s">
        <v>38494</v>
      </c>
      <c r="AH9912" s="8">
        <v>1104475</v>
      </c>
      <c r="AI9912" t="s">
        <v>38496</v>
      </c>
      <c r="AJ9912" t="s">
        <v>38498</v>
      </c>
    </row>
    <row r="9913" spans="1:36" ht="17.25" hidden="1" customHeight="1" x14ac:dyDescent="0.2">
      <c r="A9913" s="4" t="s">
        <v>38489</v>
      </c>
      <c r="B9913" t="s">
        <v>38390</v>
      </c>
      <c r="C9913" t="s">
        <v>38490</v>
      </c>
      <c r="E9913" t="s">
        <v>703</v>
      </c>
      <c r="F9913" t="s">
        <v>527</v>
      </c>
      <c r="G9913" s="5">
        <v>34</v>
      </c>
      <c r="H9913" t="s">
        <v>857</v>
      </c>
      <c r="I9913" t="s">
        <v>65</v>
      </c>
      <c r="J9913" t="s">
        <v>44</v>
      </c>
      <c r="N9913" s="6">
        <v>1978</v>
      </c>
      <c r="R9913" s="7">
        <v>51.268900000000002</v>
      </c>
      <c r="S9913" s="7">
        <v>7.2003000000000004</v>
      </c>
      <c r="T9913" t="s">
        <v>46</v>
      </c>
      <c r="U9913" t="s">
        <v>38491</v>
      </c>
      <c r="X9913" t="s">
        <v>38460</v>
      </c>
      <c r="Y9913" t="s">
        <v>36708</v>
      </c>
      <c r="Z9913" t="s">
        <v>36742</v>
      </c>
      <c r="AA9913" t="s">
        <v>38492</v>
      </c>
      <c r="AC9913" t="s">
        <v>38493</v>
      </c>
      <c r="AG9913" t="s">
        <v>38494</v>
      </c>
      <c r="AH9913" s="8">
        <v>1104476</v>
      </c>
      <c r="AI9913" t="s">
        <v>38496</v>
      </c>
      <c r="AJ9913" t="s">
        <v>38499</v>
      </c>
    </row>
    <row r="9914" spans="1:36" ht="17.25" hidden="1" customHeight="1" x14ac:dyDescent="0.2">
      <c r="A9914" s="4" t="s">
        <v>38500</v>
      </c>
      <c r="B9914" t="s">
        <v>38390</v>
      </c>
      <c r="C9914" t="s">
        <v>38501</v>
      </c>
      <c r="E9914" t="s">
        <v>40</v>
      </c>
      <c r="F9914" t="s">
        <v>86</v>
      </c>
      <c r="G9914" s="5">
        <v>52</v>
      </c>
      <c r="H9914" t="s">
        <v>42</v>
      </c>
      <c r="I9914" t="s">
        <v>43</v>
      </c>
      <c r="J9914" t="s">
        <v>44</v>
      </c>
      <c r="N9914" s="6">
        <v>1996</v>
      </c>
      <c r="R9914" s="7">
        <v>50.832850000000001</v>
      </c>
      <c r="S9914" s="7">
        <v>6.9653400000000003</v>
      </c>
      <c r="T9914" t="s">
        <v>46</v>
      </c>
      <c r="U9914" t="s">
        <v>38502</v>
      </c>
      <c r="X9914" t="s">
        <v>38460</v>
      </c>
      <c r="Y9914" t="s">
        <v>36708</v>
      </c>
      <c r="Z9914" t="s">
        <v>36742</v>
      </c>
      <c r="AA9914" t="s">
        <v>38503</v>
      </c>
      <c r="AD9914" t="s">
        <v>880</v>
      </c>
      <c r="AE9914" t="s">
        <v>254</v>
      </c>
      <c r="AG9914" t="s">
        <v>38504</v>
      </c>
      <c r="AH9914" s="8">
        <v>1165603</v>
      </c>
      <c r="AI9914" t="s">
        <v>38505</v>
      </c>
      <c r="AJ9914" t="s">
        <v>38506</v>
      </c>
    </row>
    <row r="9915" spans="1:36" ht="17.25" hidden="1" customHeight="1" x14ac:dyDescent="0.2">
      <c r="A9915" s="4" t="s">
        <v>38507</v>
      </c>
      <c r="B9915" t="s">
        <v>38390</v>
      </c>
      <c r="C9915" t="s">
        <v>38508</v>
      </c>
      <c r="E9915" t="s">
        <v>40</v>
      </c>
      <c r="F9915" t="s">
        <v>86</v>
      </c>
      <c r="G9915" s="5">
        <v>29</v>
      </c>
      <c r="H9915" t="s">
        <v>42</v>
      </c>
      <c r="I9915" t="s">
        <v>240</v>
      </c>
      <c r="J9915" t="s">
        <v>44</v>
      </c>
      <c r="N9915" s="6">
        <v>1996</v>
      </c>
      <c r="R9915" s="7">
        <v>48.787889999999997</v>
      </c>
      <c r="S9915" s="7">
        <v>11.756169999999999</v>
      </c>
      <c r="T9915" t="s">
        <v>46</v>
      </c>
      <c r="U9915" t="s">
        <v>38509</v>
      </c>
      <c r="X9915" t="s">
        <v>38510</v>
      </c>
      <c r="Y9915" t="s">
        <v>36708</v>
      </c>
      <c r="Z9915" t="s">
        <v>36742</v>
      </c>
      <c r="AA9915" t="s">
        <v>38511</v>
      </c>
      <c r="AD9915" t="s">
        <v>880</v>
      </c>
      <c r="AE9915" t="s">
        <v>881</v>
      </c>
      <c r="AG9915" t="s">
        <v>38512</v>
      </c>
      <c r="AH9915" s="8">
        <v>1281563</v>
      </c>
      <c r="AI9915" t="s">
        <v>38513</v>
      </c>
      <c r="AJ9915" t="s">
        <v>38514</v>
      </c>
    </row>
    <row r="9916" spans="1:36" ht="17.25" hidden="1" customHeight="1" x14ac:dyDescent="0.2">
      <c r="A9916" s="4" t="s">
        <v>38515</v>
      </c>
      <c r="B9916" t="s">
        <v>38390</v>
      </c>
      <c r="C9916" t="s">
        <v>38516</v>
      </c>
      <c r="E9916" t="s">
        <v>38517</v>
      </c>
      <c r="F9916" t="s">
        <v>86</v>
      </c>
      <c r="G9916" s="5">
        <v>461</v>
      </c>
      <c r="H9916" t="s">
        <v>42</v>
      </c>
      <c r="I9916" t="s">
        <v>43</v>
      </c>
      <c r="J9916" t="s">
        <v>44</v>
      </c>
      <c r="N9916" s="6">
        <v>1996</v>
      </c>
      <c r="R9916" s="7">
        <v>52.511719999999997</v>
      </c>
      <c r="S9916" s="7">
        <v>13.420920000000001</v>
      </c>
      <c r="T9916" t="s">
        <v>46</v>
      </c>
      <c r="U9916" t="s">
        <v>38518</v>
      </c>
      <c r="X9916" t="s">
        <v>38518</v>
      </c>
      <c r="Y9916" t="s">
        <v>36708</v>
      </c>
      <c r="Z9916" t="s">
        <v>36742</v>
      </c>
      <c r="AA9916" t="s">
        <v>38519</v>
      </c>
      <c r="AG9916" t="s">
        <v>38520</v>
      </c>
      <c r="AH9916" s="8" t="s">
        <v>38521</v>
      </c>
      <c r="AI9916" t="s">
        <v>38522</v>
      </c>
      <c r="AJ9916" t="s">
        <v>38523</v>
      </c>
    </row>
    <row r="9917" spans="1:36" ht="17.25" hidden="1" customHeight="1" x14ac:dyDescent="0.2">
      <c r="A9917" s="4" t="s">
        <v>38542</v>
      </c>
      <c r="B9917" t="s">
        <v>38390</v>
      </c>
      <c r="C9917" t="s">
        <v>38543</v>
      </c>
      <c r="E9917" t="s">
        <v>40</v>
      </c>
      <c r="F9917" t="s">
        <v>86</v>
      </c>
      <c r="G9917" s="5">
        <v>231</v>
      </c>
      <c r="H9917" t="s">
        <v>42</v>
      </c>
      <c r="I9917" t="s">
        <v>43</v>
      </c>
      <c r="J9917" t="s">
        <v>44</v>
      </c>
      <c r="K9917" t="s">
        <v>45</v>
      </c>
      <c r="L9917" t="s">
        <v>45</v>
      </c>
      <c r="N9917" s="24">
        <v>1994</v>
      </c>
      <c r="R9917" s="7">
        <v>51.802610000000001</v>
      </c>
      <c r="S9917" s="7">
        <v>11.75151</v>
      </c>
      <c r="T9917" t="s">
        <v>46</v>
      </c>
      <c r="U9917" t="s">
        <v>38544</v>
      </c>
      <c r="X9917" t="s">
        <v>38545</v>
      </c>
      <c r="Y9917" t="s">
        <v>36708</v>
      </c>
      <c r="Z9917" t="s">
        <v>36742</v>
      </c>
      <c r="AA9917" t="s">
        <v>38546</v>
      </c>
      <c r="AD9917" t="s">
        <v>880</v>
      </c>
      <c r="AE9917" t="s">
        <v>131</v>
      </c>
      <c r="AG9917" t="s">
        <v>38547</v>
      </c>
      <c r="AH9917" s="8" t="s">
        <v>38548</v>
      </c>
      <c r="AI9917" t="s">
        <v>38549</v>
      </c>
      <c r="AJ9917" t="s">
        <v>38550</v>
      </c>
    </row>
    <row r="9918" spans="1:36" ht="17.25" hidden="1" customHeight="1" x14ac:dyDescent="0.2">
      <c r="A9918" s="4" t="s">
        <v>38567</v>
      </c>
      <c r="B9918" t="s">
        <v>38390</v>
      </c>
      <c r="C9918" t="s">
        <v>38568</v>
      </c>
      <c r="E9918" t="s">
        <v>40</v>
      </c>
      <c r="F9918" t="s">
        <v>86</v>
      </c>
      <c r="G9918" s="5">
        <v>112</v>
      </c>
      <c r="H9918" t="s">
        <v>42</v>
      </c>
      <c r="I9918" t="s">
        <v>43</v>
      </c>
      <c r="J9918" t="s">
        <v>44</v>
      </c>
      <c r="K9918" t="s">
        <v>45</v>
      </c>
      <c r="L9918" t="s">
        <v>45</v>
      </c>
      <c r="N9918" s="24">
        <v>2000</v>
      </c>
      <c r="R9918" s="7">
        <v>51.624870000000001</v>
      </c>
      <c r="S9918" s="7">
        <v>12.30705</v>
      </c>
      <c r="T9918" t="s">
        <v>46</v>
      </c>
      <c r="U9918" t="s">
        <v>38569</v>
      </c>
      <c r="X9918" t="s">
        <v>38545</v>
      </c>
      <c r="Y9918" t="s">
        <v>36708</v>
      </c>
      <c r="Z9918" t="s">
        <v>36742</v>
      </c>
      <c r="AA9918" t="s">
        <v>38570</v>
      </c>
      <c r="AG9918" t="s">
        <v>38571</v>
      </c>
      <c r="AH9918" s="8" t="s">
        <v>38572</v>
      </c>
      <c r="AI9918" t="s">
        <v>38573</v>
      </c>
      <c r="AJ9918" t="s">
        <v>38574</v>
      </c>
    </row>
    <row r="9919" spans="1:36" ht="17.25" hidden="1" customHeight="1" x14ac:dyDescent="0.2">
      <c r="A9919" s="4" t="s">
        <v>38575</v>
      </c>
      <c r="B9919" t="s">
        <v>38390</v>
      </c>
      <c r="C9919" t="s">
        <v>38576</v>
      </c>
      <c r="E9919" t="s">
        <v>40</v>
      </c>
      <c r="F9919" t="s">
        <v>86</v>
      </c>
      <c r="G9919" s="5">
        <v>36</v>
      </c>
      <c r="H9919" t="s">
        <v>42</v>
      </c>
      <c r="I9919" t="s">
        <v>240</v>
      </c>
      <c r="J9919" t="s">
        <v>44</v>
      </c>
      <c r="N9919" s="6">
        <v>1997</v>
      </c>
      <c r="R9919" s="7">
        <v>51.5122</v>
      </c>
      <c r="S9919" s="7">
        <v>13.9711</v>
      </c>
      <c r="T9919" t="s">
        <v>46</v>
      </c>
      <c r="U9919" t="s">
        <v>38577</v>
      </c>
      <c r="X9919" t="s">
        <v>38409</v>
      </c>
      <c r="Y9919" t="s">
        <v>36708</v>
      </c>
      <c r="Z9919" t="s">
        <v>36742</v>
      </c>
      <c r="AA9919" t="s">
        <v>38578</v>
      </c>
      <c r="AG9919" t="s">
        <v>38579</v>
      </c>
      <c r="AH9919" s="8" t="s">
        <v>38580</v>
      </c>
      <c r="AI9919" t="s">
        <v>38581</v>
      </c>
      <c r="AJ9919" t="s">
        <v>38582</v>
      </c>
    </row>
    <row r="9920" spans="1:36" ht="17.25" hidden="1" customHeight="1" x14ac:dyDescent="0.2">
      <c r="A9920" s="4" t="s">
        <v>38583</v>
      </c>
      <c r="B9920" t="s">
        <v>38390</v>
      </c>
      <c r="C9920" t="s">
        <v>38584</v>
      </c>
      <c r="E9920" t="s">
        <v>38585</v>
      </c>
      <c r="F9920" t="s">
        <v>86</v>
      </c>
      <c r="G9920" s="5">
        <v>20</v>
      </c>
      <c r="H9920" t="s">
        <v>42</v>
      </c>
      <c r="I9920" t="s">
        <v>43</v>
      </c>
      <c r="J9920" t="s">
        <v>44</v>
      </c>
      <c r="M9920" t="s">
        <v>5341</v>
      </c>
      <c r="N9920" s="6">
        <v>1971</v>
      </c>
      <c r="R9920" s="7">
        <v>52.27861</v>
      </c>
      <c r="S9920" s="7">
        <v>10.514720000000001</v>
      </c>
      <c r="T9920" t="s">
        <v>46</v>
      </c>
      <c r="U9920" t="s">
        <v>38586</v>
      </c>
      <c r="X9920" t="s">
        <v>38393</v>
      </c>
      <c r="Y9920" t="s">
        <v>36708</v>
      </c>
      <c r="Z9920" t="s">
        <v>36742</v>
      </c>
      <c r="AA9920" t="s">
        <v>38587</v>
      </c>
      <c r="AG9920" t="s">
        <v>38588</v>
      </c>
      <c r="AH9920" s="8" t="s">
        <v>45</v>
      </c>
      <c r="AI9920" t="s">
        <v>38589</v>
      </c>
      <c r="AJ9920" t="s">
        <v>38590</v>
      </c>
    </row>
    <row r="9921" spans="1:36" ht="17.25" hidden="1" customHeight="1" x14ac:dyDescent="0.2">
      <c r="A9921" s="4" t="s">
        <v>38583</v>
      </c>
      <c r="B9921" t="s">
        <v>38390</v>
      </c>
      <c r="C9921" t="s">
        <v>38584</v>
      </c>
      <c r="E9921" t="s">
        <v>38591</v>
      </c>
      <c r="F9921" t="s">
        <v>86</v>
      </c>
      <c r="G9921" s="5">
        <v>75</v>
      </c>
      <c r="H9921" t="s">
        <v>42</v>
      </c>
      <c r="I9921" t="s">
        <v>43</v>
      </c>
      <c r="J9921" t="s">
        <v>44</v>
      </c>
      <c r="M9921" t="s">
        <v>5341</v>
      </c>
      <c r="N9921" s="6">
        <v>2010</v>
      </c>
      <c r="R9921" s="7">
        <v>52.27861</v>
      </c>
      <c r="S9921" s="7">
        <v>10.514720000000001</v>
      </c>
      <c r="T9921" t="s">
        <v>46</v>
      </c>
      <c r="U9921" t="s">
        <v>38586</v>
      </c>
      <c r="X9921" t="s">
        <v>38393</v>
      </c>
      <c r="Y9921" t="s">
        <v>36708</v>
      </c>
      <c r="Z9921" t="s">
        <v>36742</v>
      </c>
      <c r="AA9921" t="s">
        <v>38592</v>
      </c>
      <c r="AG9921" t="s">
        <v>38588</v>
      </c>
      <c r="AH9921" s="8" t="s">
        <v>38593</v>
      </c>
      <c r="AI9921" t="s">
        <v>38589</v>
      </c>
      <c r="AJ9921" t="s">
        <v>38594</v>
      </c>
    </row>
    <row r="9922" spans="1:36" ht="17.25" hidden="1" customHeight="1" x14ac:dyDescent="0.2">
      <c r="A9922" s="4" t="s">
        <v>36115</v>
      </c>
      <c r="B9922" t="s">
        <v>36072</v>
      </c>
      <c r="C9922" t="s">
        <v>36116</v>
      </c>
      <c r="D9922" t="s">
        <v>36117</v>
      </c>
      <c r="E9922" t="s">
        <v>1673</v>
      </c>
      <c r="F9922" t="s">
        <v>86</v>
      </c>
      <c r="G9922" s="5">
        <v>50</v>
      </c>
      <c r="H9922" t="s">
        <v>42</v>
      </c>
      <c r="I9922" t="s">
        <v>240</v>
      </c>
      <c r="J9922" t="s">
        <v>44</v>
      </c>
      <c r="N9922" s="6">
        <v>1966</v>
      </c>
      <c r="R9922" s="7">
        <v>40.158459000000001</v>
      </c>
      <c r="S9922" s="7">
        <v>65.311909</v>
      </c>
      <c r="T9922" t="s">
        <v>46</v>
      </c>
      <c r="U9922" t="s">
        <v>36118</v>
      </c>
      <c r="W9922" t="s">
        <v>36119</v>
      </c>
      <c r="X9922" t="s">
        <v>36120</v>
      </c>
      <c r="Y9922" t="s">
        <v>19854</v>
      </c>
      <c r="Z9922" t="s">
        <v>29693</v>
      </c>
      <c r="AG9922" t="s">
        <v>36121</v>
      </c>
      <c r="AH9922" s="24">
        <v>1182784</v>
      </c>
      <c r="AI9922" t="s">
        <v>36123</v>
      </c>
      <c r="AJ9922" t="s">
        <v>36134</v>
      </c>
    </row>
    <row r="9923" spans="1:36" ht="17.25" hidden="1" customHeight="1" x14ac:dyDescent="0.2">
      <c r="A9923" s="4" t="s">
        <v>38601</v>
      </c>
      <c r="B9923" t="s">
        <v>38390</v>
      </c>
      <c r="C9923" t="s">
        <v>38602</v>
      </c>
      <c r="E9923" t="s">
        <v>38603</v>
      </c>
      <c r="F9923" t="s">
        <v>64</v>
      </c>
      <c r="G9923" s="5">
        <v>21</v>
      </c>
      <c r="H9923" t="s">
        <v>42</v>
      </c>
      <c r="I9923" t="s">
        <v>65</v>
      </c>
      <c r="J9923" t="s">
        <v>44</v>
      </c>
      <c r="K9923" t="s">
        <v>45</v>
      </c>
      <c r="N9923" s="6">
        <v>2010</v>
      </c>
      <c r="R9923" s="7">
        <v>49.204841523995903</v>
      </c>
      <c r="S9923" s="7">
        <v>7.944</v>
      </c>
      <c r="T9923" t="s">
        <v>504</v>
      </c>
      <c r="U9923" t="s">
        <v>38604</v>
      </c>
      <c r="Y9923" t="s">
        <v>36708</v>
      </c>
      <c r="Z9923" t="s">
        <v>36742</v>
      </c>
      <c r="AA9923" t="s">
        <v>38605</v>
      </c>
      <c r="AD9923" t="s">
        <v>880</v>
      </c>
      <c r="AE9923" t="s">
        <v>4970</v>
      </c>
      <c r="AI9923" t="s">
        <v>38606</v>
      </c>
      <c r="AJ9923" t="s">
        <v>38607</v>
      </c>
    </row>
    <row r="9924" spans="1:36" ht="17.25" hidden="1" customHeight="1" x14ac:dyDescent="0.2">
      <c r="A9924" s="4" t="s">
        <v>38608</v>
      </c>
      <c r="B9924" t="s">
        <v>38390</v>
      </c>
      <c r="C9924" t="s">
        <v>38609</v>
      </c>
      <c r="E9924" t="s">
        <v>4762</v>
      </c>
      <c r="F9924" t="s">
        <v>86</v>
      </c>
      <c r="G9924" s="5">
        <v>141</v>
      </c>
      <c r="H9924" t="s">
        <v>42</v>
      </c>
      <c r="I9924" t="s">
        <v>43</v>
      </c>
      <c r="J9924" t="s">
        <v>44</v>
      </c>
      <c r="N9924" s="6">
        <v>2001</v>
      </c>
      <c r="R9924" s="7">
        <v>48.186210000000003</v>
      </c>
      <c r="S9924" s="7">
        <v>12.84577</v>
      </c>
      <c r="T9924" t="s">
        <v>46</v>
      </c>
      <c r="U9924" t="s">
        <v>38610</v>
      </c>
      <c r="X9924" t="s">
        <v>38510</v>
      </c>
      <c r="Y9924" t="s">
        <v>36708</v>
      </c>
      <c r="Z9924" t="s">
        <v>36742</v>
      </c>
      <c r="AA9924" t="s">
        <v>38611</v>
      </c>
      <c r="AD9924" t="s">
        <v>880</v>
      </c>
      <c r="AE9924" t="s">
        <v>254</v>
      </c>
      <c r="AG9924" t="s">
        <v>38612</v>
      </c>
      <c r="AH9924" s="8" t="s">
        <v>38613</v>
      </c>
      <c r="AI9924" t="s">
        <v>38614</v>
      </c>
      <c r="AJ9924" t="s">
        <v>38615</v>
      </c>
    </row>
    <row r="9925" spans="1:36" ht="17.25" hidden="1" customHeight="1" x14ac:dyDescent="0.2">
      <c r="A9925" s="4" t="s">
        <v>38608</v>
      </c>
      <c r="B9925" t="s">
        <v>38390</v>
      </c>
      <c r="C9925" t="s">
        <v>38609</v>
      </c>
      <c r="E9925" t="s">
        <v>38616</v>
      </c>
      <c r="F9925" t="s">
        <v>86</v>
      </c>
      <c r="G9925" s="5">
        <v>97</v>
      </c>
      <c r="H9925" t="s">
        <v>42</v>
      </c>
      <c r="I9925" t="s">
        <v>43</v>
      </c>
      <c r="J9925" t="s">
        <v>44</v>
      </c>
      <c r="N9925" s="6">
        <v>1987</v>
      </c>
      <c r="R9925" s="7">
        <v>48.186210000000003</v>
      </c>
      <c r="S9925" s="7">
        <v>12.84577</v>
      </c>
      <c r="T9925" t="s">
        <v>46</v>
      </c>
      <c r="U9925" t="s">
        <v>38610</v>
      </c>
      <c r="X9925" t="s">
        <v>38510</v>
      </c>
      <c r="Y9925" t="s">
        <v>36708</v>
      </c>
      <c r="Z9925" t="s">
        <v>36742</v>
      </c>
      <c r="AA9925" t="s">
        <v>38617</v>
      </c>
      <c r="AD9925" t="s">
        <v>880</v>
      </c>
      <c r="AE9925" t="s">
        <v>254</v>
      </c>
      <c r="AG9925" t="s">
        <v>38612</v>
      </c>
      <c r="AH9925" s="8" t="s">
        <v>38613</v>
      </c>
      <c r="AI9925" t="s">
        <v>38614</v>
      </c>
      <c r="AJ9925" t="s">
        <v>38618</v>
      </c>
    </row>
    <row r="9926" spans="1:36" ht="17.25" hidden="1" customHeight="1" x14ac:dyDescent="0.2">
      <c r="A9926" s="4" t="s">
        <v>38619</v>
      </c>
      <c r="B9926" t="s">
        <v>38390</v>
      </c>
      <c r="C9926" t="s">
        <v>38620</v>
      </c>
      <c r="D9926" t="s">
        <v>38621</v>
      </c>
      <c r="E9926" t="s">
        <v>40</v>
      </c>
      <c r="F9926" t="s">
        <v>86</v>
      </c>
      <c r="G9926" s="5">
        <v>72</v>
      </c>
      <c r="H9926" t="s">
        <v>42</v>
      </c>
      <c r="I9926" t="s">
        <v>65</v>
      </c>
      <c r="J9926" t="s">
        <v>44</v>
      </c>
      <c r="N9926" s="6">
        <v>1975</v>
      </c>
      <c r="R9926" s="7">
        <v>52.521900000000002</v>
      </c>
      <c r="S9926" s="7">
        <v>13.3111</v>
      </c>
      <c r="T9926" t="s">
        <v>46</v>
      </c>
      <c r="U9926" t="s">
        <v>38518</v>
      </c>
      <c r="X9926" t="s">
        <v>38518</v>
      </c>
      <c r="Y9926" t="s">
        <v>36708</v>
      </c>
      <c r="Z9926" t="s">
        <v>36742</v>
      </c>
      <c r="AA9926" t="s">
        <v>38622</v>
      </c>
      <c r="AG9926" t="s">
        <v>38623</v>
      </c>
      <c r="AH9926" s="8">
        <v>1109299</v>
      </c>
      <c r="AI9926" t="s">
        <v>38624</v>
      </c>
      <c r="AJ9926" t="s">
        <v>38625</v>
      </c>
    </row>
    <row r="9927" spans="1:36" ht="17.25" hidden="1" customHeight="1" x14ac:dyDescent="0.2">
      <c r="A9927" s="4" t="s">
        <v>38619</v>
      </c>
      <c r="B9927" t="s">
        <v>38390</v>
      </c>
      <c r="C9927" t="s">
        <v>38620</v>
      </c>
      <c r="D9927" t="s">
        <v>38621</v>
      </c>
      <c r="E9927" t="s">
        <v>56</v>
      </c>
      <c r="F9927" t="s">
        <v>86</v>
      </c>
      <c r="G9927" s="5">
        <v>72</v>
      </c>
      <c r="H9927" t="s">
        <v>42</v>
      </c>
      <c r="I9927" t="s">
        <v>65</v>
      </c>
      <c r="J9927" t="s">
        <v>44</v>
      </c>
      <c r="N9927" s="6">
        <v>1975</v>
      </c>
      <c r="R9927" s="7">
        <v>52.521900000000002</v>
      </c>
      <c r="S9927" s="7">
        <v>13.3111</v>
      </c>
      <c r="T9927" t="s">
        <v>46</v>
      </c>
      <c r="U9927" t="s">
        <v>38518</v>
      </c>
      <c r="X9927" t="s">
        <v>38518</v>
      </c>
      <c r="Y9927" t="s">
        <v>36708</v>
      </c>
      <c r="Z9927" t="s">
        <v>36742</v>
      </c>
      <c r="AA9927" t="s">
        <v>38626</v>
      </c>
      <c r="AG9927" t="s">
        <v>38623</v>
      </c>
      <c r="AH9927" s="8">
        <v>1109300</v>
      </c>
      <c r="AI9927" t="s">
        <v>38624</v>
      </c>
      <c r="AJ9927" t="s">
        <v>38627</v>
      </c>
    </row>
    <row r="9928" spans="1:36" ht="17.25" hidden="1" customHeight="1" x14ac:dyDescent="0.2">
      <c r="A9928" s="4" t="s">
        <v>38619</v>
      </c>
      <c r="B9928" t="s">
        <v>38390</v>
      </c>
      <c r="C9928" t="s">
        <v>38620</v>
      </c>
      <c r="D9928" t="s">
        <v>38621</v>
      </c>
      <c r="E9928" t="s">
        <v>36052</v>
      </c>
      <c r="F9928" t="s">
        <v>86</v>
      </c>
      <c r="G9928" s="5">
        <v>67</v>
      </c>
      <c r="H9928" t="s">
        <v>806</v>
      </c>
      <c r="I9928" t="s">
        <v>65</v>
      </c>
      <c r="J9928" t="s">
        <v>45</v>
      </c>
      <c r="N9928" s="27" t="s">
        <v>45</v>
      </c>
      <c r="O9928" s="24">
        <v>2021</v>
      </c>
      <c r="R9928" s="7">
        <v>52.521900000000002</v>
      </c>
      <c r="S9928" s="7">
        <v>13.3111</v>
      </c>
      <c r="T9928" t="s">
        <v>46</v>
      </c>
      <c r="U9928" t="s">
        <v>38518</v>
      </c>
      <c r="X9928" t="s">
        <v>38518</v>
      </c>
      <c r="Y9928" t="s">
        <v>36708</v>
      </c>
      <c r="Z9928" t="s">
        <v>36742</v>
      </c>
      <c r="AG9928" t="s">
        <v>38623</v>
      </c>
      <c r="AI9928" t="s">
        <v>38624</v>
      </c>
      <c r="AJ9928" t="s">
        <v>38628</v>
      </c>
    </row>
    <row r="9929" spans="1:36" ht="17.25" hidden="1" customHeight="1" x14ac:dyDescent="0.2">
      <c r="A9929" s="4" t="s">
        <v>38629</v>
      </c>
      <c r="B9929" t="s">
        <v>38390</v>
      </c>
      <c r="C9929" t="s">
        <v>38630</v>
      </c>
      <c r="E9929" t="s">
        <v>38631</v>
      </c>
      <c r="F9929" t="s">
        <v>86</v>
      </c>
      <c r="G9929" s="5">
        <v>36</v>
      </c>
      <c r="H9929" t="s">
        <v>42</v>
      </c>
      <c r="I9929" t="s">
        <v>240</v>
      </c>
      <c r="J9929" t="s">
        <v>44</v>
      </c>
      <c r="N9929" s="6">
        <v>1973</v>
      </c>
      <c r="R9929" s="7">
        <v>51.680399999999999</v>
      </c>
      <c r="S9929" s="7">
        <v>7.0968999999999998</v>
      </c>
      <c r="T9929" t="s">
        <v>46</v>
      </c>
      <c r="U9929" t="s">
        <v>38632</v>
      </c>
      <c r="X9929" t="s">
        <v>38460</v>
      </c>
      <c r="Y9929" t="s">
        <v>36708</v>
      </c>
      <c r="Z9929" t="s">
        <v>36742</v>
      </c>
      <c r="AA9929" t="s">
        <v>38633</v>
      </c>
      <c r="AC9929" t="s">
        <v>38634</v>
      </c>
      <c r="AD9929" t="s">
        <v>880</v>
      </c>
      <c r="AE9929" t="s">
        <v>254</v>
      </c>
      <c r="AF9929" t="s">
        <v>880</v>
      </c>
      <c r="AG9929" t="s">
        <v>38635</v>
      </c>
      <c r="AI9929" t="s">
        <v>38636</v>
      </c>
      <c r="AJ9929" t="s">
        <v>38637</v>
      </c>
    </row>
    <row r="9930" spans="1:36" ht="17.25" hidden="1" customHeight="1" x14ac:dyDescent="0.2">
      <c r="A9930" s="4" t="s">
        <v>38629</v>
      </c>
      <c r="B9930" t="s">
        <v>38390</v>
      </c>
      <c r="C9930" t="s">
        <v>38630</v>
      </c>
      <c r="E9930" t="s">
        <v>38638</v>
      </c>
      <c r="F9930" t="s">
        <v>86</v>
      </c>
      <c r="G9930" s="5">
        <v>63</v>
      </c>
      <c r="H9930" t="s">
        <v>42</v>
      </c>
      <c r="I9930" t="s">
        <v>43</v>
      </c>
      <c r="J9930" t="s">
        <v>44</v>
      </c>
      <c r="M9930" t="s">
        <v>559</v>
      </c>
      <c r="N9930" s="6">
        <v>1973</v>
      </c>
      <c r="O9930" s="25"/>
      <c r="R9930" s="7">
        <v>51.680399999999999</v>
      </c>
      <c r="S9930" s="7">
        <v>7.0968999999999998</v>
      </c>
      <c r="T9930" t="s">
        <v>46</v>
      </c>
      <c r="U9930" t="s">
        <v>38632</v>
      </c>
      <c r="X9930" t="s">
        <v>38460</v>
      </c>
      <c r="Y9930" t="s">
        <v>36708</v>
      </c>
      <c r="Z9930" t="s">
        <v>36742</v>
      </c>
      <c r="AA9930" t="s">
        <v>38639</v>
      </c>
      <c r="AC9930" t="s">
        <v>38634</v>
      </c>
      <c r="AD9930" t="s">
        <v>880</v>
      </c>
      <c r="AE9930" t="s">
        <v>254</v>
      </c>
      <c r="AF9930" t="s">
        <v>880</v>
      </c>
      <c r="AG9930" t="s">
        <v>38635</v>
      </c>
      <c r="AH9930" s="8">
        <v>1157148</v>
      </c>
      <c r="AI9930" t="s">
        <v>38636</v>
      </c>
      <c r="AJ9930" t="s">
        <v>38640</v>
      </c>
    </row>
    <row r="9931" spans="1:36" ht="17.25" hidden="1" customHeight="1" x14ac:dyDescent="0.2">
      <c r="A9931" s="4" t="s">
        <v>38629</v>
      </c>
      <c r="B9931" t="s">
        <v>38390</v>
      </c>
      <c r="C9931" t="s">
        <v>38630</v>
      </c>
      <c r="E9931" t="s">
        <v>38641</v>
      </c>
      <c r="F9931" t="s">
        <v>86</v>
      </c>
      <c r="G9931" s="5">
        <v>80</v>
      </c>
      <c r="H9931" t="s">
        <v>42</v>
      </c>
      <c r="I9931" t="s">
        <v>43</v>
      </c>
      <c r="J9931" t="s">
        <v>44</v>
      </c>
      <c r="M9931" t="s">
        <v>559</v>
      </c>
      <c r="N9931" s="6">
        <v>1974</v>
      </c>
      <c r="R9931" s="7">
        <v>51.680399999999999</v>
      </c>
      <c r="S9931" s="7">
        <v>7.0968999999999998</v>
      </c>
      <c r="T9931" t="s">
        <v>46</v>
      </c>
      <c r="U9931" t="s">
        <v>38632</v>
      </c>
      <c r="X9931" t="s">
        <v>38460</v>
      </c>
      <c r="Y9931" t="s">
        <v>36708</v>
      </c>
      <c r="Z9931" t="s">
        <v>36742</v>
      </c>
      <c r="AA9931" t="s">
        <v>38642</v>
      </c>
      <c r="AC9931" t="s">
        <v>38634</v>
      </c>
      <c r="AD9931" t="s">
        <v>880</v>
      </c>
      <c r="AE9931" t="s">
        <v>254</v>
      </c>
      <c r="AF9931" t="s">
        <v>880</v>
      </c>
      <c r="AG9931" t="s">
        <v>38635</v>
      </c>
      <c r="AH9931" s="8">
        <v>1157149</v>
      </c>
      <c r="AI9931" t="s">
        <v>38636</v>
      </c>
      <c r="AJ9931" t="s">
        <v>38643</v>
      </c>
    </row>
    <row r="9932" spans="1:36" ht="17.25" hidden="1" customHeight="1" x14ac:dyDescent="0.2">
      <c r="A9932" s="4" t="s">
        <v>38656</v>
      </c>
      <c r="B9932" t="s">
        <v>38390</v>
      </c>
      <c r="C9932" t="s">
        <v>38657</v>
      </c>
      <c r="E9932" t="s">
        <v>43</v>
      </c>
      <c r="F9932" t="s">
        <v>86</v>
      </c>
      <c r="G9932" s="5">
        <v>574</v>
      </c>
      <c r="H9932" t="s">
        <v>611</v>
      </c>
      <c r="I9932" t="s">
        <v>43</v>
      </c>
      <c r="J9932" t="s">
        <v>44</v>
      </c>
      <c r="M9932" t="s">
        <v>559</v>
      </c>
      <c r="N9932" s="27" t="s">
        <v>45</v>
      </c>
      <c r="R9932" s="7">
        <v>51.022010000000002</v>
      </c>
      <c r="S9932" s="7">
        <v>6.9856100000000003</v>
      </c>
      <c r="T9932" t="s">
        <v>46</v>
      </c>
      <c r="U9932" t="s">
        <v>38658</v>
      </c>
      <c r="X9932" t="s">
        <v>38460</v>
      </c>
      <c r="Y9932" t="s">
        <v>36708</v>
      </c>
      <c r="Z9932" t="s">
        <v>36742</v>
      </c>
      <c r="AA9932" t="s">
        <v>38659</v>
      </c>
      <c r="AC9932" t="s">
        <v>38660</v>
      </c>
      <c r="AD9932" t="s">
        <v>880</v>
      </c>
      <c r="AE9932" t="s">
        <v>254</v>
      </c>
      <c r="AG9932" t="s">
        <v>38661</v>
      </c>
      <c r="AH9932" s="8">
        <v>1227636</v>
      </c>
      <c r="AI9932" t="s">
        <v>38662</v>
      </c>
      <c r="AJ9932" t="s">
        <v>38663</v>
      </c>
    </row>
    <row r="9933" spans="1:36" ht="17.25" hidden="1" customHeight="1" x14ac:dyDescent="0.2">
      <c r="A9933" s="4" t="s">
        <v>38656</v>
      </c>
      <c r="B9933" t="s">
        <v>38390</v>
      </c>
      <c r="C9933" t="s">
        <v>38657</v>
      </c>
      <c r="E9933" t="s">
        <v>719</v>
      </c>
      <c r="F9933" t="s">
        <v>527</v>
      </c>
      <c r="G9933" s="5">
        <v>29</v>
      </c>
      <c r="H9933" t="s">
        <v>42</v>
      </c>
      <c r="I9933" t="s">
        <v>240</v>
      </c>
      <c r="J9933" t="s">
        <v>44</v>
      </c>
      <c r="N9933" s="6">
        <v>1971</v>
      </c>
      <c r="R9933" s="7">
        <v>51.022010000000002</v>
      </c>
      <c r="S9933" s="7">
        <v>6.9856100000000003</v>
      </c>
      <c r="T9933" t="s">
        <v>46</v>
      </c>
      <c r="U9933" t="s">
        <v>38658</v>
      </c>
      <c r="X9933" t="s">
        <v>38460</v>
      </c>
      <c r="Y9933" t="s">
        <v>36708</v>
      </c>
      <c r="Z9933" t="s">
        <v>36742</v>
      </c>
      <c r="AA9933" t="s">
        <v>38664</v>
      </c>
      <c r="AC9933" t="s">
        <v>38660</v>
      </c>
      <c r="AD9933" t="s">
        <v>880</v>
      </c>
      <c r="AE9933" t="s">
        <v>254</v>
      </c>
      <c r="AI9933" t="s">
        <v>38662</v>
      </c>
      <c r="AJ9933" t="s">
        <v>38665</v>
      </c>
    </row>
    <row r="9934" spans="1:36" ht="17.25" hidden="1" customHeight="1" x14ac:dyDescent="0.2">
      <c r="A9934" s="4" t="s">
        <v>38656</v>
      </c>
      <c r="B9934" t="s">
        <v>38390</v>
      </c>
      <c r="C9934" t="s">
        <v>38657</v>
      </c>
      <c r="E9934" t="s">
        <v>726</v>
      </c>
      <c r="F9934" t="s">
        <v>527</v>
      </c>
      <c r="G9934" s="5">
        <v>26</v>
      </c>
      <c r="H9934" t="s">
        <v>42</v>
      </c>
      <c r="I9934" t="s">
        <v>240</v>
      </c>
      <c r="J9934" t="s">
        <v>44</v>
      </c>
      <c r="N9934" s="6">
        <v>1981</v>
      </c>
      <c r="R9934" s="7">
        <v>51.022010000000002</v>
      </c>
      <c r="S9934" s="7">
        <v>6.9856100000000003</v>
      </c>
      <c r="T9934" t="s">
        <v>46</v>
      </c>
      <c r="U9934" t="s">
        <v>38658</v>
      </c>
      <c r="X9934" t="s">
        <v>38460</v>
      </c>
      <c r="Y9934" t="s">
        <v>36708</v>
      </c>
      <c r="Z9934" t="s">
        <v>36742</v>
      </c>
      <c r="AA9934" t="s">
        <v>38666</v>
      </c>
      <c r="AC9934" t="s">
        <v>38660</v>
      </c>
      <c r="AD9934" t="s">
        <v>880</v>
      </c>
      <c r="AE9934" t="s">
        <v>254</v>
      </c>
      <c r="AI9934" t="s">
        <v>38662</v>
      </c>
      <c r="AJ9934" t="s">
        <v>38667</v>
      </c>
    </row>
    <row r="9935" spans="1:36" ht="17.25" hidden="1" customHeight="1" x14ac:dyDescent="0.2">
      <c r="A9935" s="4" t="s">
        <v>38674</v>
      </c>
      <c r="B9935" t="s">
        <v>38390</v>
      </c>
      <c r="C9935" t="s">
        <v>38675</v>
      </c>
      <c r="D9935" t="s">
        <v>38676</v>
      </c>
      <c r="E9935" t="s">
        <v>40</v>
      </c>
      <c r="F9935" t="s">
        <v>86</v>
      </c>
      <c r="G9935" s="5">
        <v>417</v>
      </c>
      <c r="H9935" t="s">
        <v>42</v>
      </c>
      <c r="I9935" t="s">
        <v>43</v>
      </c>
      <c r="J9935" t="s">
        <v>559</v>
      </c>
      <c r="M9935" t="s">
        <v>559</v>
      </c>
      <c r="N9935" s="6">
        <v>2007</v>
      </c>
      <c r="R9935" s="7">
        <v>51.403129999999997</v>
      </c>
      <c r="S9935" s="7">
        <v>7.4154999999999998</v>
      </c>
      <c r="T9935" t="s">
        <v>46</v>
      </c>
      <c r="U9935" t="s">
        <v>38677</v>
      </c>
      <c r="X9935" t="s">
        <v>38460</v>
      </c>
      <c r="Y9935" t="s">
        <v>36708</v>
      </c>
      <c r="Z9935" t="s">
        <v>36742</v>
      </c>
      <c r="AA9935" t="s">
        <v>38678</v>
      </c>
      <c r="AG9935" t="s">
        <v>38679</v>
      </c>
      <c r="AH9935" s="8" t="s">
        <v>38680</v>
      </c>
      <c r="AI9935" t="s">
        <v>38681</v>
      </c>
      <c r="AJ9935" t="s">
        <v>38682</v>
      </c>
    </row>
    <row r="9936" spans="1:36" ht="17.25" hidden="1" customHeight="1" x14ac:dyDescent="0.2">
      <c r="A9936" s="4" t="s">
        <v>38683</v>
      </c>
      <c r="B9936" t="s">
        <v>38390</v>
      </c>
      <c r="C9936" t="s">
        <v>38684</v>
      </c>
      <c r="E9936" t="s">
        <v>240</v>
      </c>
      <c r="F9936" t="s">
        <v>86</v>
      </c>
      <c r="G9936" s="5">
        <v>22</v>
      </c>
      <c r="H9936" t="s">
        <v>42</v>
      </c>
      <c r="I9936" t="s">
        <v>240</v>
      </c>
      <c r="J9936" t="s">
        <v>44</v>
      </c>
      <c r="K9936" t="s">
        <v>45</v>
      </c>
      <c r="N9936" s="6">
        <v>2011</v>
      </c>
      <c r="R9936" s="7">
        <v>51.423262274420402</v>
      </c>
      <c r="S9936" s="7">
        <v>6.74153352207209</v>
      </c>
      <c r="T9936" t="s">
        <v>46</v>
      </c>
      <c r="U9936" t="s">
        <v>38685</v>
      </c>
      <c r="X9936" t="s">
        <v>38460</v>
      </c>
      <c r="Y9936" t="s">
        <v>36708</v>
      </c>
      <c r="Z9936" t="s">
        <v>36742</v>
      </c>
      <c r="AA9936" t="s">
        <v>38686</v>
      </c>
      <c r="AD9936" t="s">
        <v>880</v>
      </c>
      <c r="AE9936" t="s">
        <v>4970</v>
      </c>
      <c r="AI9936" t="s">
        <v>38687</v>
      </c>
      <c r="AJ9936" t="s">
        <v>38688</v>
      </c>
    </row>
    <row r="9937" spans="1:36" ht="17.25" hidden="1" customHeight="1" x14ac:dyDescent="0.2">
      <c r="A9937" s="4" t="s">
        <v>38713</v>
      </c>
      <c r="B9937" t="s">
        <v>38390</v>
      </c>
      <c r="C9937" t="s">
        <v>38714</v>
      </c>
      <c r="E9937" t="s">
        <v>40</v>
      </c>
      <c r="F9937" t="s">
        <v>38715</v>
      </c>
      <c r="G9937" s="5">
        <v>115</v>
      </c>
      <c r="H9937" t="s">
        <v>42</v>
      </c>
      <c r="I9937" t="s">
        <v>43</v>
      </c>
      <c r="J9937" t="s">
        <v>44</v>
      </c>
      <c r="N9937" s="6">
        <v>2009</v>
      </c>
      <c r="R9937" s="7">
        <v>49.351199999999999</v>
      </c>
      <c r="S9937" s="7">
        <v>6.7508999999999997</v>
      </c>
      <c r="T9937" t="s">
        <v>46</v>
      </c>
      <c r="U9937" t="s">
        <v>38716</v>
      </c>
      <c r="X9937" t="s">
        <v>38717</v>
      </c>
      <c r="Y9937" t="s">
        <v>36708</v>
      </c>
      <c r="Z9937" t="s">
        <v>36742</v>
      </c>
      <c r="AA9937" t="s">
        <v>38718</v>
      </c>
      <c r="AD9937" t="s">
        <v>880</v>
      </c>
      <c r="AE9937" t="s">
        <v>92</v>
      </c>
      <c r="AG9937" t="s">
        <v>38719</v>
      </c>
      <c r="AH9937" s="8">
        <v>1184059</v>
      </c>
      <c r="AI9937" t="s">
        <v>38720</v>
      </c>
      <c r="AJ9937" t="s">
        <v>38721</v>
      </c>
    </row>
    <row r="9938" spans="1:36" ht="17.25" hidden="1" customHeight="1" x14ac:dyDescent="0.2">
      <c r="A9938" s="4" t="s">
        <v>38722</v>
      </c>
      <c r="B9938" t="s">
        <v>38390</v>
      </c>
      <c r="C9938" t="s">
        <v>38723</v>
      </c>
      <c r="E9938" t="s">
        <v>40</v>
      </c>
      <c r="F9938" t="s">
        <v>86</v>
      </c>
      <c r="G9938" s="5">
        <v>586</v>
      </c>
      <c r="H9938" t="s">
        <v>42</v>
      </c>
      <c r="I9938" t="s">
        <v>43</v>
      </c>
      <c r="J9938" t="s">
        <v>44</v>
      </c>
      <c r="M9938" t="s">
        <v>5341</v>
      </c>
      <c r="N9938" s="6">
        <v>2000</v>
      </c>
      <c r="R9938" s="7">
        <v>51.079099999999997</v>
      </c>
      <c r="S9938" s="7">
        <v>6.8287000000000004</v>
      </c>
      <c r="T9938" t="s">
        <v>46</v>
      </c>
      <c r="U9938" t="s">
        <v>38724</v>
      </c>
      <c r="X9938" t="s">
        <v>38460</v>
      </c>
      <c r="Y9938" t="s">
        <v>36708</v>
      </c>
      <c r="Z9938" t="s">
        <v>36742</v>
      </c>
      <c r="AA9938" t="s">
        <v>38725</v>
      </c>
      <c r="AD9938" t="s">
        <v>880</v>
      </c>
      <c r="AE9938" t="s">
        <v>254</v>
      </c>
      <c r="AF9938" t="s">
        <v>52</v>
      </c>
      <c r="AG9938" t="s">
        <v>38726</v>
      </c>
      <c r="AH9938" s="8" t="s">
        <v>38727</v>
      </c>
      <c r="AI9938" t="s">
        <v>38728</v>
      </c>
      <c r="AJ9938" t="s">
        <v>38729</v>
      </c>
    </row>
    <row r="9939" spans="1:36" ht="17.25" hidden="1" customHeight="1" x14ac:dyDescent="0.2">
      <c r="A9939" s="4" t="s">
        <v>38730</v>
      </c>
      <c r="B9939" t="s">
        <v>38390</v>
      </c>
      <c r="C9939" t="s">
        <v>38731</v>
      </c>
      <c r="E9939" t="s">
        <v>565</v>
      </c>
      <c r="F9939" t="s">
        <v>86</v>
      </c>
      <c r="G9939" s="5">
        <v>130</v>
      </c>
      <c r="H9939" t="s">
        <v>806</v>
      </c>
      <c r="I9939" t="s">
        <v>43</v>
      </c>
      <c r="J9939" t="s">
        <v>45</v>
      </c>
      <c r="N9939" s="6">
        <v>2010</v>
      </c>
      <c r="O9939" s="24">
        <v>2022</v>
      </c>
      <c r="R9939" s="7">
        <v>51.513647906253198</v>
      </c>
      <c r="S9939" s="7">
        <v>7.5251099999999997</v>
      </c>
      <c r="T9939" t="s">
        <v>504</v>
      </c>
      <c r="U9939" t="s">
        <v>38732</v>
      </c>
      <c r="Y9939" t="s">
        <v>36708</v>
      </c>
      <c r="Z9939" t="s">
        <v>36742</v>
      </c>
      <c r="AA9939" t="s">
        <v>38733</v>
      </c>
      <c r="AD9939" t="s">
        <v>880</v>
      </c>
      <c r="AE9939" t="s">
        <v>254</v>
      </c>
      <c r="AI9939" t="s">
        <v>38734</v>
      </c>
      <c r="AJ9939" t="s">
        <v>38735</v>
      </c>
    </row>
    <row r="9940" spans="1:36" ht="17.25" hidden="1" customHeight="1" x14ac:dyDescent="0.2">
      <c r="A9940" s="4" t="s">
        <v>38736</v>
      </c>
      <c r="B9940" t="s">
        <v>38390</v>
      </c>
      <c r="C9940" t="s">
        <v>38737</v>
      </c>
      <c r="E9940" t="s">
        <v>38738</v>
      </c>
      <c r="F9940" t="s">
        <v>527</v>
      </c>
      <c r="G9940" s="5">
        <v>34.47</v>
      </c>
      <c r="H9940" t="s">
        <v>42</v>
      </c>
      <c r="I9940" t="s">
        <v>1323</v>
      </c>
      <c r="J9940" t="s">
        <v>44</v>
      </c>
      <c r="N9940" s="6">
        <v>1998</v>
      </c>
      <c r="R9940" s="7">
        <v>51.125799999999998</v>
      </c>
      <c r="S9940" s="7">
        <v>13.7163</v>
      </c>
      <c r="T9940" t="s">
        <v>46</v>
      </c>
      <c r="U9940" t="s">
        <v>8435</v>
      </c>
      <c r="X9940" t="s">
        <v>38453</v>
      </c>
      <c r="Y9940" t="s">
        <v>36708</v>
      </c>
      <c r="Z9940" t="s">
        <v>36742</v>
      </c>
      <c r="AA9940" t="s">
        <v>38739</v>
      </c>
      <c r="AD9940" t="s">
        <v>880</v>
      </c>
      <c r="AE9940" t="s">
        <v>38740</v>
      </c>
      <c r="AG9940" t="s">
        <v>38741</v>
      </c>
      <c r="AH9940" s="8">
        <v>1165105</v>
      </c>
      <c r="AI9940" t="s">
        <v>38742</v>
      </c>
      <c r="AJ9940" t="s">
        <v>38743</v>
      </c>
    </row>
    <row r="9941" spans="1:36" ht="17.25" hidden="1" customHeight="1" x14ac:dyDescent="0.2">
      <c r="A9941" s="4" t="s">
        <v>38736</v>
      </c>
      <c r="B9941" t="s">
        <v>38390</v>
      </c>
      <c r="C9941" t="s">
        <v>38737</v>
      </c>
      <c r="E9941" t="s">
        <v>38744</v>
      </c>
      <c r="F9941" t="s">
        <v>527</v>
      </c>
      <c r="G9941" s="5">
        <v>34.92</v>
      </c>
      <c r="H9941" t="s">
        <v>42</v>
      </c>
      <c r="I9941" t="s">
        <v>1323</v>
      </c>
      <c r="J9941" t="s">
        <v>44</v>
      </c>
      <c r="N9941" s="24">
        <v>2004</v>
      </c>
      <c r="R9941" s="7">
        <v>51.125799999999998</v>
      </c>
      <c r="S9941" s="7">
        <v>13.7163</v>
      </c>
      <c r="T9941" t="s">
        <v>46</v>
      </c>
      <c r="U9941" t="s">
        <v>8435</v>
      </c>
      <c r="X9941" t="s">
        <v>38453</v>
      </c>
      <c r="Y9941" t="s">
        <v>36708</v>
      </c>
      <c r="Z9941" t="s">
        <v>36742</v>
      </c>
      <c r="AA9941" t="s">
        <v>38745</v>
      </c>
      <c r="AD9941" t="s">
        <v>880</v>
      </c>
      <c r="AE9941" t="s">
        <v>38740</v>
      </c>
      <c r="AG9941" t="s">
        <v>38746</v>
      </c>
      <c r="AH9941" s="8" t="s">
        <v>38747</v>
      </c>
      <c r="AI9941" t="s">
        <v>38742</v>
      </c>
      <c r="AJ9941" t="s">
        <v>38748</v>
      </c>
    </row>
    <row r="9942" spans="1:36" ht="17.25" hidden="1" customHeight="1" x14ac:dyDescent="0.2">
      <c r="A9942" s="4" t="s">
        <v>38755</v>
      </c>
      <c r="B9942" t="s">
        <v>38390</v>
      </c>
      <c r="C9942" t="s">
        <v>38756</v>
      </c>
      <c r="E9942" t="s">
        <v>4157</v>
      </c>
      <c r="F9942" t="s">
        <v>86</v>
      </c>
      <c r="G9942" s="5">
        <v>40</v>
      </c>
      <c r="H9942" t="s">
        <v>42</v>
      </c>
      <c r="I9942" t="s">
        <v>240</v>
      </c>
      <c r="J9942" t="s">
        <v>44</v>
      </c>
      <c r="N9942" s="6">
        <v>2002</v>
      </c>
      <c r="R9942" s="7">
        <v>51.390659999999997</v>
      </c>
      <c r="S9942" s="7">
        <v>6.7477799999999997</v>
      </c>
      <c r="T9942" t="s">
        <v>46</v>
      </c>
      <c r="U9942" t="s">
        <v>38685</v>
      </c>
      <c r="X9942" t="s">
        <v>38460</v>
      </c>
      <c r="Y9942" t="s">
        <v>36708</v>
      </c>
      <c r="Z9942" t="s">
        <v>36742</v>
      </c>
      <c r="AA9942" t="s">
        <v>38757</v>
      </c>
      <c r="AC9942" t="s">
        <v>38758</v>
      </c>
      <c r="AG9942" t="s">
        <v>38759</v>
      </c>
      <c r="AH9942" s="8">
        <v>1112911</v>
      </c>
      <c r="AI9942" t="s">
        <v>38760</v>
      </c>
      <c r="AJ9942" t="s">
        <v>38761</v>
      </c>
    </row>
    <row r="9943" spans="1:36" ht="17.25" hidden="1" customHeight="1" x14ac:dyDescent="0.2">
      <c r="A9943" s="4" t="s">
        <v>38755</v>
      </c>
      <c r="B9943" t="s">
        <v>38390</v>
      </c>
      <c r="C9943" t="s">
        <v>38756</v>
      </c>
      <c r="E9943" t="s">
        <v>2134</v>
      </c>
      <c r="F9943" t="s">
        <v>86</v>
      </c>
      <c r="G9943" s="5">
        <v>234</v>
      </c>
      <c r="H9943" t="s">
        <v>42</v>
      </c>
      <c r="I9943" t="s">
        <v>43</v>
      </c>
      <c r="J9943" t="s">
        <v>44</v>
      </c>
      <c r="N9943" s="6">
        <v>2005</v>
      </c>
      <c r="R9943" s="7">
        <v>51.390659999999997</v>
      </c>
      <c r="S9943" s="7">
        <v>6.7477799999999997</v>
      </c>
      <c r="T9943" t="s">
        <v>46</v>
      </c>
      <c r="U9943" t="s">
        <v>38685</v>
      </c>
      <c r="X9943" t="s">
        <v>38460</v>
      </c>
      <c r="Y9943" t="s">
        <v>36708</v>
      </c>
      <c r="Z9943" t="s">
        <v>36742</v>
      </c>
      <c r="AA9943" t="s">
        <v>38762</v>
      </c>
      <c r="AC9943" t="s">
        <v>38758</v>
      </c>
      <c r="AG9943" t="s">
        <v>38759</v>
      </c>
      <c r="AH9943" s="8" t="s">
        <v>38763</v>
      </c>
      <c r="AI9943" t="s">
        <v>38760</v>
      </c>
      <c r="AJ9943" t="s">
        <v>38764</v>
      </c>
    </row>
    <row r="9944" spans="1:36" ht="17.25" hidden="1" customHeight="1" x14ac:dyDescent="0.2">
      <c r="A9944" s="4" t="s">
        <v>36229</v>
      </c>
      <c r="B9944" t="s">
        <v>36072</v>
      </c>
      <c r="C9944" t="s">
        <v>36230</v>
      </c>
      <c r="D9944" t="s">
        <v>36231</v>
      </c>
      <c r="E9944" t="s">
        <v>335</v>
      </c>
      <c r="F9944" t="s">
        <v>64</v>
      </c>
      <c r="G9944" s="5">
        <v>150</v>
      </c>
      <c r="H9944" t="s">
        <v>42</v>
      </c>
      <c r="I9944" t="s">
        <v>240</v>
      </c>
      <c r="J9944" t="s">
        <v>44</v>
      </c>
      <c r="N9944" s="6">
        <v>1966</v>
      </c>
      <c r="R9944" s="7">
        <v>41.379600000000003</v>
      </c>
      <c r="S9944" s="7">
        <v>69.370216999999997</v>
      </c>
      <c r="T9944" t="s">
        <v>46</v>
      </c>
      <c r="U9944" t="s">
        <v>36232</v>
      </c>
      <c r="X9944" t="s">
        <v>36217</v>
      </c>
      <c r="Y9944" t="s">
        <v>19854</v>
      </c>
      <c r="Z9944" t="s">
        <v>29693</v>
      </c>
      <c r="AG9944" t="s">
        <v>36233</v>
      </c>
      <c r="AH9944" s="24">
        <v>1182485</v>
      </c>
      <c r="AI9944" t="s">
        <v>36234</v>
      </c>
      <c r="AJ9944" t="s">
        <v>36244</v>
      </c>
    </row>
    <row r="9945" spans="1:36" ht="17.25" hidden="1" customHeight="1" x14ac:dyDescent="0.2">
      <c r="A9945" s="4" t="s">
        <v>38774</v>
      </c>
      <c r="B9945" t="s">
        <v>38390</v>
      </c>
      <c r="C9945" t="s">
        <v>38775</v>
      </c>
      <c r="E9945" t="s">
        <v>43</v>
      </c>
      <c r="F9945" t="s">
        <v>86</v>
      </c>
      <c r="G9945" s="5">
        <v>400</v>
      </c>
      <c r="H9945" t="s">
        <v>611</v>
      </c>
      <c r="I9945" t="s">
        <v>43</v>
      </c>
      <c r="J9945" t="s">
        <v>559</v>
      </c>
      <c r="N9945" s="27"/>
      <c r="R9945" s="7">
        <v>52.533670000000001</v>
      </c>
      <c r="S9945" s="7">
        <v>12.34867</v>
      </c>
      <c r="T9945" t="s">
        <v>504</v>
      </c>
      <c r="U9945" t="s">
        <v>38776</v>
      </c>
      <c r="X9945" t="s">
        <v>38409</v>
      </c>
      <c r="Y9945" t="s">
        <v>36708</v>
      </c>
      <c r="Z9945" t="s">
        <v>36742</v>
      </c>
      <c r="AG9945" t="s">
        <v>38777</v>
      </c>
      <c r="AH9945" s="8">
        <v>1215538</v>
      </c>
      <c r="AI9945" t="s">
        <v>38778</v>
      </c>
      <c r="AJ9945" t="s">
        <v>38779</v>
      </c>
    </row>
    <row r="9946" spans="1:36" ht="17.25" hidden="1" customHeight="1" x14ac:dyDescent="0.2">
      <c r="A9946" s="4" t="s">
        <v>38780</v>
      </c>
      <c r="B9946" t="s">
        <v>38390</v>
      </c>
      <c r="C9946" t="s">
        <v>38781</v>
      </c>
      <c r="E9946" t="s">
        <v>191</v>
      </c>
      <c r="F9946" t="s">
        <v>38782</v>
      </c>
      <c r="G9946" s="5">
        <v>36</v>
      </c>
      <c r="H9946" t="s">
        <v>42</v>
      </c>
      <c r="I9946" t="s">
        <v>240</v>
      </c>
      <c r="J9946" t="s">
        <v>44</v>
      </c>
      <c r="N9946" s="6">
        <v>1998</v>
      </c>
      <c r="R9946" s="7">
        <v>52.161299999999997</v>
      </c>
      <c r="S9946" s="7">
        <v>14.6386</v>
      </c>
      <c r="T9946" t="s">
        <v>46</v>
      </c>
      <c r="U9946" t="s">
        <v>38783</v>
      </c>
      <c r="X9946" t="s">
        <v>38409</v>
      </c>
      <c r="Y9946" t="s">
        <v>36708</v>
      </c>
      <c r="Z9946" t="s">
        <v>36742</v>
      </c>
      <c r="AA9946" t="s">
        <v>38784</v>
      </c>
      <c r="AD9946" t="s">
        <v>52</v>
      </c>
      <c r="AE9946" t="s">
        <v>1546</v>
      </c>
      <c r="AG9946" t="s">
        <v>38785</v>
      </c>
      <c r="AI9946" t="s">
        <v>38786</v>
      </c>
      <c r="AJ9946" t="s">
        <v>38787</v>
      </c>
    </row>
    <row r="9947" spans="1:36" ht="17.25" hidden="1" customHeight="1" x14ac:dyDescent="0.2">
      <c r="A9947" s="4" t="s">
        <v>38780</v>
      </c>
      <c r="B9947" t="s">
        <v>38390</v>
      </c>
      <c r="C9947" t="s">
        <v>38781</v>
      </c>
      <c r="E9947" t="s">
        <v>3929</v>
      </c>
      <c r="F9947" t="s">
        <v>38782</v>
      </c>
      <c r="G9947" s="5">
        <v>56</v>
      </c>
      <c r="H9947" t="s">
        <v>611</v>
      </c>
      <c r="I9947" t="s">
        <v>240</v>
      </c>
      <c r="J9947" t="s">
        <v>44</v>
      </c>
      <c r="N9947" s="8" t="s">
        <v>45</v>
      </c>
      <c r="R9947" s="7">
        <v>52.161299999999997</v>
      </c>
      <c r="S9947" s="7">
        <v>14.6386</v>
      </c>
      <c r="T9947" t="s">
        <v>46</v>
      </c>
      <c r="U9947" t="s">
        <v>38783</v>
      </c>
      <c r="X9947" t="s">
        <v>38409</v>
      </c>
      <c r="Y9947" t="s">
        <v>36708</v>
      </c>
      <c r="Z9947" t="s">
        <v>36742</v>
      </c>
      <c r="AD9947" t="s">
        <v>52</v>
      </c>
      <c r="AE9947" t="s">
        <v>1546</v>
      </c>
      <c r="AG9947" t="s">
        <v>38785</v>
      </c>
      <c r="AI9947" t="s">
        <v>38786</v>
      </c>
      <c r="AJ9947" t="s">
        <v>38790</v>
      </c>
    </row>
    <row r="9948" spans="1:36" ht="17.25" hidden="1" customHeight="1" x14ac:dyDescent="0.2">
      <c r="A9948" s="4" t="s">
        <v>37055</v>
      </c>
      <c r="B9948" t="s">
        <v>36910</v>
      </c>
      <c r="C9948" t="s">
        <v>37056</v>
      </c>
      <c r="D9948" t="s">
        <v>37057</v>
      </c>
      <c r="E9948" t="s">
        <v>58</v>
      </c>
      <c r="F9948" t="s">
        <v>64</v>
      </c>
      <c r="G9948" s="5">
        <v>50</v>
      </c>
      <c r="H9948" t="s">
        <v>806</v>
      </c>
      <c r="I9948" t="s">
        <v>240</v>
      </c>
      <c r="J9948" t="s">
        <v>44</v>
      </c>
      <c r="N9948" s="6">
        <v>1966</v>
      </c>
      <c r="O9948" s="5" t="s">
        <v>45</v>
      </c>
      <c r="R9948" s="7">
        <v>55.526434999999999</v>
      </c>
      <c r="S9948" s="7">
        <v>28.549775</v>
      </c>
      <c r="T9948" t="s">
        <v>46</v>
      </c>
      <c r="U9948" t="s">
        <v>37058</v>
      </c>
      <c r="X9948" t="s">
        <v>36974</v>
      </c>
      <c r="Y9948" t="s">
        <v>36708</v>
      </c>
      <c r="Z9948" t="s">
        <v>36915</v>
      </c>
      <c r="AC9948" t="s">
        <v>37059</v>
      </c>
      <c r="AD9948" t="s">
        <v>5000</v>
      </c>
      <c r="AE9948" t="s">
        <v>254</v>
      </c>
      <c r="AF9948" t="s">
        <v>880</v>
      </c>
      <c r="AG9948" t="s">
        <v>37060</v>
      </c>
      <c r="AH9948" s="24">
        <v>1210135</v>
      </c>
      <c r="AI9948" t="s">
        <v>37061</v>
      </c>
      <c r="AJ9948" t="s">
        <v>37066</v>
      </c>
    </row>
    <row r="9949" spans="1:36" ht="17.25" hidden="1" customHeight="1" x14ac:dyDescent="0.2">
      <c r="A9949" s="4" t="s">
        <v>38792</v>
      </c>
      <c r="B9949" t="s">
        <v>38390</v>
      </c>
      <c r="C9949" t="s">
        <v>38793</v>
      </c>
      <c r="E9949" t="s">
        <v>40</v>
      </c>
      <c r="F9949" t="s">
        <v>86</v>
      </c>
      <c r="G9949" s="5">
        <v>62</v>
      </c>
      <c r="H9949" t="s">
        <v>42</v>
      </c>
      <c r="I9949" t="s">
        <v>240</v>
      </c>
      <c r="J9949" t="s">
        <v>44</v>
      </c>
      <c r="N9949" s="6">
        <v>2007</v>
      </c>
      <c r="R9949" s="7">
        <v>49.984000000000002</v>
      </c>
      <c r="S9949" s="7">
        <v>10.65137</v>
      </c>
      <c r="T9949" t="s">
        <v>46</v>
      </c>
      <c r="U9949" t="s">
        <v>38794</v>
      </c>
      <c r="X9949" t="s">
        <v>38510</v>
      </c>
      <c r="Y9949" t="s">
        <v>36708</v>
      </c>
      <c r="Z9949" t="s">
        <v>36742</v>
      </c>
      <c r="AA9949" t="s">
        <v>38795</v>
      </c>
      <c r="AD9949" t="s">
        <v>880</v>
      </c>
      <c r="AE9949" t="s">
        <v>4970</v>
      </c>
      <c r="AF9949" t="s">
        <v>1869</v>
      </c>
      <c r="AG9949" t="s">
        <v>38796</v>
      </c>
      <c r="AH9949" s="8" t="s">
        <v>38797</v>
      </c>
      <c r="AI9949" t="s">
        <v>38798</v>
      </c>
      <c r="AJ9949" t="s">
        <v>38799</v>
      </c>
    </row>
    <row r="9950" spans="1:36" ht="17.25" hidden="1" customHeight="1" x14ac:dyDescent="0.2">
      <c r="A9950" s="4" t="s">
        <v>38800</v>
      </c>
      <c r="B9950" t="s">
        <v>38390</v>
      </c>
      <c r="C9950" t="s">
        <v>38801</v>
      </c>
      <c r="E9950" t="s">
        <v>65</v>
      </c>
      <c r="F9950" t="s">
        <v>86</v>
      </c>
      <c r="G9950" s="5">
        <v>52</v>
      </c>
      <c r="H9950" t="s">
        <v>42</v>
      </c>
      <c r="I9950" t="s">
        <v>65</v>
      </c>
      <c r="J9950" t="s">
        <v>559</v>
      </c>
      <c r="N9950" s="6">
        <v>1973</v>
      </c>
      <c r="R9950" s="7">
        <v>53.342199999999998</v>
      </c>
      <c r="S9950" s="7">
        <v>7.2061999999999999</v>
      </c>
      <c r="T9950" t="s">
        <v>46</v>
      </c>
      <c r="U9950" t="s">
        <v>38802</v>
      </c>
      <c r="X9950" t="s">
        <v>38393</v>
      </c>
      <c r="Y9950" t="s">
        <v>36708</v>
      </c>
      <c r="Z9950" t="s">
        <v>36742</v>
      </c>
      <c r="AA9950" t="s">
        <v>38803</v>
      </c>
      <c r="AG9950" t="s">
        <v>38804</v>
      </c>
      <c r="AH9950" s="8">
        <v>1113888</v>
      </c>
      <c r="AI9950" t="s">
        <v>38805</v>
      </c>
      <c r="AJ9950" t="s">
        <v>38806</v>
      </c>
    </row>
    <row r="9951" spans="1:36" ht="17.25" hidden="1" customHeight="1" x14ac:dyDescent="0.2">
      <c r="A9951" s="4" t="s">
        <v>38800</v>
      </c>
      <c r="B9951" t="s">
        <v>38390</v>
      </c>
      <c r="C9951" t="s">
        <v>38801</v>
      </c>
      <c r="E9951" t="s">
        <v>240</v>
      </c>
      <c r="F9951" t="s">
        <v>86</v>
      </c>
      <c r="G9951" s="5">
        <v>450</v>
      </c>
      <c r="H9951" t="s">
        <v>857</v>
      </c>
      <c r="I9951" t="s">
        <v>240</v>
      </c>
      <c r="J9951" t="s">
        <v>559</v>
      </c>
      <c r="N9951" s="6">
        <v>1973</v>
      </c>
      <c r="R9951" s="7">
        <v>53.342199999999998</v>
      </c>
      <c r="S9951" s="7">
        <v>7.2061999999999999</v>
      </c>
      <c r="T9951" t="s">
        <v>46</v>
      </c>
      <c r="U9951" t="s">
        <v>38802</v>
      </c>
      <c r="X9951" t="s">
        <v>38393</v>
      </c>
      <c r="Y9951" t="s">
        <v>36708</v>
      </c>
      <c r="Z9951" t="s">
        <v>36742</v>
      </c>
      <c r="AA9951" t="s">
        <v>38807</v>
      </c>
      <c r="AG9951" t="s">
        <v>38804</v>
      </c>
      <c r="AI9951" t="s">
        <v>38805</v>
      </c>
      <c r="AJ9951" t="s">
        <v>38808</v>
      </c>
    </row>
    <row r="9952" spans="1:36" ht="17.25" hidden="1" customHeight="1" x14ac:dyDescent="0.2">
      <c r="A9952" s="4" t="s">
        <v>38815</v>
      </c>
      <c r="B9952" t="s">
        <v>38390</v>
      </c>
      <c r="C9952" t="s">
        <v>38816</v>
      </c>
      <c r="E9952" t="s">
        <v>40</v>
      </c>
      <c r="F9952" t="s">
        <v>86</v>
      </c>
      <c r="G9952" s="5">
        <v>89</v>
      </c>
      <c r="H9952" t="s">
        <v>42</v>
      </c>
      <c r="I9952" t="s">
        <v>43</v>
      </c>
      <c r="J9952" t="s">
        <v>44</v>
      </c>
      <c r="N9952" s="6">
        <v>1996</v>
      </c>
      <c r="R9952" s="7">
        <v>52.558520000000001</v>
      </c>
      <c r="S9952" s="7">
        <v>7.3076600000000003</v>
      </c>
      <c r="T9952" t="s">
        <v>46</v>
      </c>
      <c r="U9952" t="s">
        <v>38817</v>
      </c>
      <c r="X9952" t="s">
        <v>38393</v>
      </c>
      <c r="Y9952" t="s">
        <v>36708</v>
      </c>
      <c r="Z9952" t="s">
        <v>36742</v>
      </c>
      <c r="AA9952" t="s">
        <v>38818</v>
      </c>
      <c r="AC9952" t="s">
        <v>38819</v>
      </c>
      <c r="AD9952" t="s">
        <v>880</v>
      </c>
      <c r="AE9952" t="s">
        <v>881</v>
      </c>
      <c r="AG9952" t="s">
        <v>38820</v>
      </c>
      <c r="AH9952" s="8" t="s">
        <v>38821</v>
      </c>
      <c r="AI9952" t="s">
        <v>38822</v>
      </c>
      <c r="AJ9952" t="s">
        <v>38823</v>
      </c>
    </row>
    <row r="9953" spans="1:36" ht="17.25" hidden="1" customHeight="1" x14ac:dyDescent="0.2">
      <c r="A9953" s="4" t="s">
        <v>38824</v>
      </c>
      <c r="B9953" t="s">
        <v>38390</v>
      </c>
      <c r="C9953" t="s">
        <v>38825</v>
      </c>
      <c r="E9953" t="s">
        <v>2134</v>
      </c>
      <c r="F9953" t="s">
        <v>86</v>
      </c>
      <c r="G9953" s="5">
        <v>475</v>
      </c>
      <c r="H9953" t="s">
        <v>42</v>
      </c>
      <c r="I9953" t="s">
        <v>43</v>
      </c>
      <c r="J9953" t="s">
        <v>44</v>
      </c>
      <c r="N9953" s="6">
        <v>1973</v>
      </c>
      <c r="R9953" s="7">
        <v>52.481879999999997</v>
      </c>
      <c r="S9953" s="7">
        <v>7.3066599999999999</v>
      </c>
      <c r="T9953" t="s">
        <v>46</v>
      </c>
      <c r="U9953" t="s">
        <v>38826</v>
      </c>
      <c r="X9953" t="s">
        <v>38393</v>
      </c>
      <c r="Y9953" t="s">
        <v>36708</v>
      </c>
      <c r="Z9953" t="s">
        <v>36742</v>
      </c>
      <c r="AA9953" t="s">
        <v>38827</v>
      </c>
      <c r="AG9953" t="s">
        <v>38828</v>
      </c>
      <c r="AH9953" s="8" t="s">
        <v>38829</v>
      </c>
      <c r="AI9953" t="s">
        <v>38830</v>
      </c>
      <c r="AJ9953" t="s">
        <v>38831</v>
      </c>
    </row>
    <row r="9954" spans="1:36" ht="17.25" hidden="1" customHeight="1" x14ac:dyDescent="0.2">
      <c r="A9954" s="4" t="s">
        <v>38824</v>
      </c>
      <c r="B9954" t="s">
        <v>38390</v>
      </c>
      <c r="C9954" t="s">
        <v>38825</v>
      </c>
      <c r="E9954" t="s">
        <v>4162</v>
      </c>
      <c r="F9954" t="s">
        <v>86</v>
      </c>
      <c r="G9954" s="5">
        <v>475</v>
      </c>
      <c r="H9954" t="s">
        <v>42</v>
      </c>
      <c r="I9954" t="s">
        <v>43</v>
      </c>
      <c r="J9954" t="s">
        <v>44</v>
      </c>
      <c r="N9954" s="6">
        <v>1974</v>
      </c>
      <c r="R9954" s="7">
        <v>52.481879999999997</v>
      </c>
      <c r="S9954" s="7">
        <v>7.3066599999999999</v>
      </c>
      <c r="T9954" t="s">
        <v>46</v>
      </c>
      <c r="U9954" t="s">
        <v>38826</v>
      </c>
      <c r="X9954" t="s">
        <v>38393</v>
      </c>
      <c r="Y9954" t="s">
        <v>36708</v>
      </c>
      <c r="Z9954" t="s">
        <v>36742</v>
      </c>
      <c r="AA9954" t="s">
        <v>38832</v>
      </c>
      <c r="AG9954" t="s">
        <v>38828</v>
      </c>
      <c r="AH9954" s="8" t="s">
        <v>38833</v>
      </c>
      <c r="AI9954" t="s">
        <v>38830</v>
      </c>
      <c r="AJ9954" t="s">
        <v>38834</v>
      </c>
    </row>
    <row r="9955" spans="1:36" ht="17.25" hidden="1" customHeight="1" x14ac:dyDescent="0.2">
      <c r="A9955" s="4" t="s">
        <v>38824</v>
      </c>
      <c r="B9955" t="s">
        <v>38390</v>
      </c>
      <c r="C9955" t="s">
        <v>38825</v>
      </c>
      <c r="E9955" t="s">
        <v>543</v>
      </c>
      <c r="F9955" t="s">
        <v>86</v>
      </c>
      <c r="G9955" s="5">
        <v>887</v>
      </c>
      <c r="H9955" t="s">
        <v>42</v>
      </c>
      <c r="I9955" t="s">
        <v>43</v>
      </c>
      <c r="J9955" t="s">
        <v>44</v>
      </c>
      <c r="N9955" s="6">
        <v>2010</v>
      </c>
      <c r="R9955" s="7">
        <v>52.481879999999997</v>
      </c>
      <c r="S9955" s="7">
        <v>7.3066599999999999</v>
      </c>
      <c r="T9955" t="s">
        <v>46</v>
      </c>
      <c r="U9955" t="s">
        <v>38826</v>
      </c>
      <c r="X9955" t="s">
        <v>38393</v>
      </c>
      <c r="Y9955" t="s">
        <v>36708</v>
      </c>
      <c r="Z9955" t="s">
        <v>36742</v>
      </c>
      <c r="AA9955" t="s">
        <v>38835</v>
      </c>
      <c r="AG9955" t="s">
        <v>38828</v>
      </c>
      <c r="AH9955" s="8" t="s">
        <v>38836</v>
      </c>
      <c r="AI9955" t="s">
        <v>38830</v>
      </c>
      <c r="AJ9955" t="s">
        <v>38837</v>
      </c>
    </row>
    <row r="9956" spans="1:36" ht="17.25" hidden="1" customHeight="1" x14ac:dyDescent="0.2">
      <c r="A9956" s="4" t="s">
        <v>38838</v>
      </c>
      <c r="B9956" t="s">
        <v>38390</v>
      </c>
      <c r="C9956" t="s">
        <v>38839</v>
      </c>
      <c r="E9956" t="s">
        <v>40</v>
      </c>
      <c r="F9956" t="s">
        <v>86</v>
      </c>
      <c r="G9956" s="5">
        <v>25</v>
      </c>
      <c r="H9956" t="s">
        <v>42</v>
      </c>
      <c r="I9956" t="s">
        <v>240</v>
      </c>
      <c r="J9956" t="s">
        <v>44</v>
      </c>
      <c r="N9956" s="6">
        <v>1994</v>
      </c>
      <c r="R9956" s="7">
        <v>51.907330000000002</v>
      </c>
      <c r="S9956" s="7">
        <v>8.4088399999999996</v>
      </c>
      <c r="T9956" t="s">
        <v>46</v>
      </c>
      <c r="U9956" t="s">
        <v>38840</v>
      </c>
      <c r="X9956" t="s">
        <v>38460</v>
      </c>
      <c r="Y9956" t="s">
        <v>36708</v>
      </c>
      <c r="Z9956" t="s">
        <v>36742</v>
      </c>
      <c r="AA9956" t="s">
        <v>38841</v>
      </c>
      <c r="AC9956" t="s">
        <v>38842</v>
      </c>
      <c r="AD9956" t="s">
        <v>880</v>
      </c>
      <c r="AE9956" t="s">
        <v>4970</v>
      </c>
      <c r="AF9956" t="s">
        <v>1869</v>
      </c>
      <c r="AG9956" t="s">
        <v>38843</v>
      </c>
      <c r="AH9956" s="8" t="s">
        <v>38844</v>
      </c>
      <c r="AI9956" t="s">
        <v>38845</v>
      </c>
      <c r="AJ9956" t="s">
        <v>38846</v>
      </c>
    </row>
    <row r="9957" spans="1:36" ht="17.25" hidden="1" customHeight="1" x14ac:dyDescent="0.2">
      <c r="A9957" s="4" t="s">
        <v>38847</v>
      </c>
      <c r="B9957" t="s">
        <v>38390</v>
      </c>
      <c r="C9957" t="s">
        <v>38848</v>
      </c>
      <c r="E9957" t="s">
        <v>565</v>
      </c>
      <c r="F9957" t="s">
        <v>86</v>
      </c>
      <c r="G9957" s="5">
        <v>82</v>
      </c>
      <c r="H9957" t="s">
        <v>42</v>
      </c>
      <c r="I9957" t="s">
        <v>43</v>
      </c>
      <c r="J9957" t="s">
        <v>44</v>
      </c>
      <c r="N9957" s="6">
        <v>1999</v>
      </c>
      <c r="R9957" s="7">
        <v>51.017229999999998</v>
      </c>
      <c r="S9957" s="7">
        <v>11.040150000000001</v>
      </c>
      <c r="T9957" t="s">
        <v>46</v>
      </c>
      <c r="U9957" t="s">
        <v>38849</v>
      </c>
      <c r="X9957" t="s">
        <v>38850</v>
      </c>
      <c r="Y9957" t="s">
        <v>36708</v>
      </c>
      <c r="Z9957" t="s">
        <v>36742</v>
      </c>
      <c r="AA9957" t="s">
        <v>38851</v>
      </c>
      <c r="AG9957" t="s">
        <v>38852</v>
      </c>
      <c r="AH9957" s="8" t="s">
        <v>45</v>
      </c>
      <c r="AI9957" t="s">
        <v>38853</v>
      </c>
      <c r="AJ9957" t="s">
        <v>38854</v>
      </c>
    </row>
    <row r="9958" spans="1:36" ht="17.25" hidden="1" customHeight="1" x14ac:dyDescent="0.2">
      <c r="A9958" s="4" t="s">
        <v>38857</v>
      </c>
      <c r="B9958" t="s">
        <v>38390</v>
      </c>
      <c r="C9958" t="s">
        <v>38858</v>
      </c>
      <c r="E9958" t="s">
        <v>38859</v>
      </c>
      <c r="F9958" t="s">
        <v>86</v>
      </c>
      <c r="G9958" s="5">
        <v>48.7</v>
      </c>
      <c r="H9958" t="s">
        <v>42</v>
      </c>
      <c r="I9958" t="s">
        <v>43</v>
      </c>
      <c r="J9958" t="s">
        <v>44</v>
      </c>
      <c r="N9958" s="6">
        <v>2005</v>
      </c>
      <c r="R9958" s="7">
        <v>49.593000000000004</v>
      </c>
      <c r="S9958" s="7">
        <v>11.0016</v>
      </c>
      <c r="T9958" t="s">
        <v>46</v>
      </c>
      <c r="U9958" t="s">
        <v>38860</v>
      </c>
      <c r="X9958" t="s">
        <v>38510</v>
      </c>
      <c r="Y9958" t="s">
        <v>36708</v>
      </c>
      <c r="Z9958" t="s">
        <v>36742</v>
      </c>
      <c r="AA9958" t="s">
        <v>38861</v>
      </c>
      <c r="AG9958" t="s">
        <v>38862</v>
      </c>
      <c r="AH9958" s="8" t="s">
        <v>38863</v>
      </c>
      <c r="AI9958" t="s">
        <v>38864</v>
      </c>
      <c r="AJ9958" t="s">
        <v>38865</v>
      </c>
    </row>
    <row r="9959" spans="1:36" ht="17.25" hidden="1" customHeight="1" x14ac:dyDescent="0.2">
      <c r="A9959" s="4" t="s">
        <v>38875</v>
      </c>
      <c r="B9959" t="s">
        <v>38390</v>
      </c>
      <c r="C9959" t="s">
        <v>38876</v>
      </c>
      <c r="E9959" t="s">
        <v>38886</v>
      </c>
      <c r="F9959" t="s">
        <v>86</v>
      </c>
      <c r="G9959" s="5">
        <v>34</v>
      </c>
      <c r="H9959" t="s">
        <v>42</v>
      </c>
      <c r="I9959" t="s">
        <v>43</v>
      </c>
      <c r="J9959" t="s">
        <v>44</v>
      </c>
      <c r="L9959" t="s">
        <v>45</v>
      </c>
      <c r="M9959" t="s">
        <v>5341</v>
      </c>
      <c r="N9959" s="6">
        <v>1980</v>
      </c>
      <c r="R9959" s="7">
        <v>54.804780000000001</v>
      </c>
      <c r="S9959" s="7">
        <v>9.4333600000000004</v>
      </c>
      <c r="T9959" t="s">
        <v>46</v>
      </c>
      <c r="U9959" t="s">
        <v>38878</v>
      </c>
      <c r="X9959" t="s">
        <v>38478</v>
      </c>
      <c r="Y9959" t="s">
        <v>36708</v>
      </c>
      <c r="Z9959" t="s">
        <v>36742</v>
      </c>
      <c r="AA9959" t="s">
        <v>38887</v>
      </c>
      <c r="AG9959" t="s">
        <v>38880</v>
      </c>
      <c r="AI9959" t="s">
        <v>38882</v>
      </c>
      <c r="AJ9959" t="s">
        <v>38888</v>
      </c>
    </row>
    <row r="9960" spans="1:36" ht="17.25" hidden="1" customHeight="1" x14ac:dyDescent="0.2">
      <c r="A9960" s="4" t="s">
        <v>38889</v>
      </c>
      <c r="B9960" t="s">
        <v>38390</v>
      </c>
      <c r="C9960" t="s">
        <v>38890</v>
      </c>
      <c r="E9960" t="s">
        <v>38476</v>
      </c>
      <c r="F9960" t="s">
        <v>6491</v>
      </c>
      <c r="G9960" s="5">
        <v>90</v>
      </c>
      <c r="H9960" t="s">
        <v>42</v>
      </c>
      <c r="I9960" t="s">
        <v>528</v>
      </c>
      <c r="J9960" t="s">
        <v>44</v>
      </c>
      <c r="N9960" s="6">
        <v>1973</v>
      </c>
      <c r="R9960" s="7">
        <v>51.224530000000001</v>
      </c>
      <c r="S9960" s="7">
        <v>6.8145100000000003</v>
      </c>
      <c r="T9960" t="s">
        <v>46</v>
      </c>
      <c r="U9960" t="s">
        <v>38891</v>
      </c>
      <c r="X9960" t="s">
        <v>38460</v>
      </c>
      <c r="Y9960" t="s">
        <v>36708</v>
      </c>
      <c r="Z9960" t="s">
        <v>36742</v>
      </c>
      <c r="AG9960" t="s">
        <v>38892</v>
      </c>
      <c r="AH9960" s="8">
        <v>1115143</v>
      </c>
      <c r="AI9960" t="s">
        <v>38893</v>
      </c>
      <c r="AJ9960" t="s">
        <v>38894</v>
      </c>
    </row>
    <row r="9961" spans="1:36" ht="17.25" hidden="1" customHeight="1" x14ac:dyDescent="0.2">
      <c r="A9961" s="4" t="s">
        <v>38901</v>
      </c>
      <c r="B9961" t="s">
        <v>38390</v>
      </c>
      <c r="C9961" t="s">
        <v>38902</v>
      </c>
      <c r="E9961" t="s">
        <v>38903</v>
      </c>
      <c r="F9961" t="s">
        <v>86</v>
      </c>
      <c r="G9961" s="5">
        <v>395</v>
      </c>
      <c r="H9961" t="s">
        <v>42</v>
      </c>
      <c r="I9961" t="s">
        <v>43</v>
      </c>
      <c r="J9961" t="s">
        <v>559</v>
      </c>
      <c r="N9961" s="6">
        <v>1973</v>
      </c>
      <c r="R9961" s="7">
        <v>49.4208</v>
      </c>
      <c r="S9961" s="7">
        <v>11.0077</v>
      </c>
      <c r="T9961" t="s">
        <v>46</v>
      </c>
      <c r="U9961" t="s">
        <v>38904</v>
      </c>
      <c r="X9961" t="s">
        <v>38510</v>
      </c>
      <c r="Y9961" t="s">
        <v>36708</v>
      </c>
      <c r="Z9961" t="s">
        <v>36742</v>
      </c>
      <c r="AA9961" t="s">
        <v>38905</v>
      </c>
      <c r="AG9961" t="s">
        <v>38906</v>
      </c>
      <c r="AH9961" s="8">
        <v>1115417</v>
      </c>
      <c r="AI9961" t="s">
        <v>38907</v>
      </c>
      <c r="AJ9961" t="s">
        <v>38908</v>
      </c>
    </row>
    <row r="9962" spans="1:36" ht="17.25" hidden="1" customHeight="1" x14ac:dyDescent="0.2">
      <c r="A9962" s="4" t="s">
        <v>38901</v>
      </c>
      <c r="B9962" t="s">
        <v>38390</v>
      </c>
      <c r="C9962" t="s">
        <v>38902</v>
      </c>
      <c r="E9962" t="s">
        <v>38909</v>
      </c>
      <c r="F9962" t="s">
        <v>86</v>
      </c>
      <c r="G9962" s="5">
        <v>440</v>
      </c>
      <c r="H9962" t="s">
        <v>42</v>
      </c>
      <c r="I9962" t="s">
        <v>43</v>
      </c>
      <c r="J9962" t="s">
        <v>559</v>
      </c>
      <c r="N9962" s="6">
        <v>1976</v>
      </c>
      <c r="R9962" s="7">
        <v>49.4208</v>
      </c>
      <c r="S9962" s="7">
        <v>11.0077</v>
      </c>
      <c r="T9962" t="s">
        <v>46</v>
      </c>
      <c r="U9962" t="s">
        <v>38904</v>
      </c>
      <c r="X9962" t="s">
        <v>38510</v>
      </c>
      <c r="Y9962" t="s">
        <v>36708</v>
      </c>
      <c r="Z9962" t="s">
        <v>36742</v>
      </c>
      <c r="AA9962" t="s">
        <v>38910</v>
      </c>
      <c r="AG9962" t="s">
        <v>38906</v>
      </c>
      <c r="AH9962" s="8">
        <v>1115418</v>
      </c>
      <c r="AI9962" t="s">
        <v>38907</v>
      </c>
      <c r="AJ9962" t="s">
        <v>38911</v>
      </c>
    </row>
    <row r="9963" spans="1:36" ht="17.25" hidden="1" customHeight="1" x14ac:dyDescent="0.2">
      <c r="A9963" s="4" t="s">
        <v>38919</v>
      </c>
      <c r="B9963" t="s">
        <v>38390</v>
      </c>
      <c r="C9963" t="s">
        <v>38920</v>
      </c>
      <c r="E9963" t="s">
        <v>40</v>
      </c>
      <c r="F9963" t="s">
        <v>86</v>
      </c>
      <c r="G9963" s="5">
        <v>59</v>
      </c>
      <c r="H9963" t="s">
        <v>42</v>
      </c>
      <c r="I9963" t="s">
        <v>43</v>
      </c>
      <c r="J9963" t="s">
        <v>44</v>
      </c>
      <c r="N9963" s="6">
        <v>1998</v>
      </c>
      <c r="R9963" s="7">
        <v>48.020949999999999</v>
      </c>
      <c r="S9963" s="7">
        <v>7.8420300000000003</v>
      </c>
      <c r="T9963" t="s">
        <v>46</v>
      </c>
      <c r="U9963" t="s">
        <v>38921</v>
      </c>
      <c r="X9963" t="s">
        <v>38402</v>
      </c>
      <c r="Y9963" t="s">
        <v>36708</v>
      </c>
      <c r="Z9963" t="s">
        <v>36742</v>
      </c>
      <c r="AA9963" t="s">
        <v>38922</v>
      </c>
      <c r="AD9963" t="s">
        <v>880</v>
      </c>
      <c r="AE9963" t="s">
        <v>254</v>
      </c>
      <c r="AG9963" t="s">
        <v>38923</v>
      </c>
      <c r="AH9963" s="8">
        <v>1115498</v>
      </c>
      <c r="AI9963" t="s">
        <v>38924</v>
      </c>
      <c r="AJ9963" t="s">
        <v>38925</v>
      </c>
    </row>
    <row r="9964" spans="1:36" ht="17.25" hidden="1" customHeight="1" x14ac:dyDescent="0.2">
      <c r="A9964" s="4" t="s">
        <v>38935</v>
      </c>
      <c r="B9964" t="s">
        <v>38390</v>
      </c>
      <c r="C9964" t="s">
        <v>38936</v>
      </c>
      <c r="E9964" t="s">
        <v>38937</v>
      </c>
      <c r="F9964" t="s">
        <v>86</v>
      </c>
      <c r="G9964" s="5">
        <v>44.5</v>
      </c>
      <c r="H9964" t="s">
        <v>42</v>
      </c>
      <c r="I9964" t="s">
        <v>65</v>
      </c>
      <c r="J9964" t="s">
        <v>44</v>
      </c>
      <c r="N9964" s="24">
        <v>2005</v>
      </c>
      <c r="R9964" s="7">
        <v>49.800040000000003</v>
      </c>
      <c r="S9964" s="7">
        <v>9.9231400000000001</v>
      </c>
      <c r="T9964" t="s">
        <v>46</v>
      </c>
      <c r="U9964" t="s">
        <v>38938</v>
      </c>
      <c r="X9964" t="s">
        <v>38510</v>
      </c>
      <c r="Y9964" t="s">
        <v>36708</v>
      </c>
      <c r="Z9964" t="s">
        <v>36742</v>
      </c>
      <c r="AA9964" t="s">
        <v>38939</v>
      </c>
      <c r="AG9964" t="s">
        <v>38940</v>
      </c>
      <c r="AI9964" t="s">
        <v>38941</v>
      </c>
      <c r="AJ9964" t="s">
        <v>38942</v>
      </c>
    </row>
    <row r="9965" spans="1:36" ht="17.25" hidden="1" customHeight="1" x14ac:dyDescent="0.2">
      <c r="A9965" s="4" t="s">
        <v>38935</v>
      </c>
      <c r="B9965" t="s">
        <v>38390</v>
      </c>
      <c r="C9965" t="s">
        <v>38936</v>
      </c>
      <c r="E9965" t="s">
        <v>38943</v>
      </c>
      <c r="F9965" t="s">
        <v>86</v>
      </c>
      <c r="G9965" s="5">
        <v>29.5</v>
      </c>
      <c r="H9965" t="s">
        <v>42</v>
      </c>
      <c r="I9965" t="s">
        <v>65</v>
      </c>
      <c r="J9965" t="s">
        <v>44</v>
      </c>
      <c r="N9965" s="24">
        <v>2009</v>
      </c>
      <c r="R9965" s="7">
        <v>49.800040000000003</v>
      </c>
      <c r="S9965" s="7">
        <v>9.9231400000000001</v>
      </c>
      <c r="T9965" t="s">
        <v>46</v>
      </c>
      <c r="U9965" t="s">
        <v>38938</v>
      </c>
      <c r="X9965" t="s">
        <v>38510</v>
      </c>
      <c r="Y9965" t="s">
        <v>36708</v>
      </c>
      <c r="Z9965" t="s">
        <v>36742</v>
      </c>
      <c r="AA9965" t="s">
        <v>38944</v>
      </c>
      <c r="AG9965" t="s">
        <v>38940</v>
      </c>
      <c r="AI9965" t="s">
        <v>38941</v>
      </c>
      <c r="AJ9965" t="s">
        <v>38945</v>
      </c>
    </row>
    <row r="9966" spans="1:36" ht="17.25" hidden="1" customHeight="1" x14ac:dyDescent="0.2">
      <c r="A9966" s="4" t="s">
        <v>38935</v>
      </c>
      <c r="B9966" t="s">
        <v>38390</v>
      </c>
      <c r="C9966" t="s">
        <v>38936</v>
      </c>
      <c r="E9966" t="s">
        <v>38946</v>
      </c>
      <c r="F9966" t="s">
        <v>86</v>
      </c>
      <c r="G9966" s="5">
        <v>25</v>
      </c>
      <c r="H9966" t="s">
        <v>42</v>
      </c>
      <c r="I9966" t="s">
        <v>240</v>
      </c>
      <c r="J9966" t="s">
        <v>44</v>
      </c>
      <c r="N9966" s="6">
        <v>1993</v>
      </c>
      <c r="R9966" s="7">
        <v>49.800040000000003</v>
      </c>
      <c r="S9966" s="7">
        <v>9.9231400000000001</v>
      </c>
      <c r="T9966" t="s">
        <v>46</v>
      </c>
      <c r="U9966" t="s">
        <v>38938</v>
      </c>
      <c r="X9966" t="s">
        <v>38510</v>
      </c>
      <c r="Y9966" t="s">
        <v>36708</v>
      </c>
      <c r="Z9966" t="s">
        <v>36742</v>
      </c>
      <c r="AA9966" t="s">
        <v>38947</v>
      </c>
      <c r="AG9966" t="s">
        <v>38940</v>
      </c>
      <c r="AI9966" t="s">
        <v>38941</v>
      </c>
      <c r="AJ9966" t="s">
        <v>38948</v>
      </c>
    </row>
    <row r="9967" spans="1:36" ht="17.25" hidden="1" customHeight="1" x14ac:dyDescent="0.2">
      <c r="A9967" s="4" t="s">
        <v>38935</v>
      </c>
      <c r="B9967" t="s">
        <v>38390</v>
      </c>
      <c r="C9967" t="s">
        <v>38936</v>
      </c>
      <c r="E9967" t="s">
        <v>38949</v>
      </c>
      <c r="F9967" t="s">
        <v>86</v>
      </c>
      <c r="G9967" s="5">
        <v>23</v>
      </c>
      <c r="H9967" t="s">
        <v>42</v>
      </c>
      <c r="I9967" t="s">
        <v>240</v>
      </c>
      <c r="J9967" t="s">
        <v>44</v>
      </c>
      <c r="N9967" s="6">
        <v>1971</v>
      </c>
      <c r="R9967" s="7">
        <v>49.800040000000003</v>
      </c>
      <c r="S9967" s="7">
        <v>9.9231400000000001</v>
      </c>
      <c r="T9967" t="s">
        <v>46</v>
      </c>
      <c r="U9967" t="s">
        <v>38938</v>
      </c>
      <c r="X9967" t="s">
        <v>38510</v>
      </c>
      <c r="Y9967" t="s">
        <v>36708</v>
      </c>
      <c r="Z9967" t="s">
        <v>36742</v>
      </c>
      <c r="AA9967" t="s">
        <v>38950</v>
      </c>
      <c r="AG9967" t="s">
        <v>38940</v>
      </c>
      <c r="AI9967" t="s">
        <v>38941</v>
      </c>
      <c r="AJ9967" t="s">
        <v>38951</v>
      </c>
    </row>
    <row r="9968" spans="1:36" ht="17.25" hidden="1" customHeight="1" x14ac:dyDescent="0.2">
      <c r="A9968" s="4" t="s">
        <v>38954</v>
      </c>
      <c r="B9968" t="s">
        <v>38390</v>
      </c>
      <c r="C9968" t="s">
        <v>38955</v>
      </c>
      <c r="E9968" t="s">
        <v>38956</v>
      </c>
      <c r="F9968" t="s">
        <v>86</v>
      </c>
      <c r="G9968" s="5">
        <v>230</v>
      </c>
      <c r="H9968" t="s">
        <v>42</v>
      </c>
      <c r="I9968" t="s">
        <v>43</v>
      </c>
      <c r="J9968" t="s">
        <v>44</v>
      </c>
      <c r="N9968" s="24">
        <v>2011</v>
      </c>
      <c r="R9968" s="7">
        <v>52.42</v>
      </c>
      <c r="S9968" s="7">
        <v>9.6479999999999997</v>
      </c>
      <c r="T9968" t="s">
        <v>46</v>
      </c>
      <c r="U9968" t="s">
        <v>38869</v>
      </c>
      <c r="X9968" t="s">
        <v>38393</v>
      </c>
      <c r="Y9968" t="s">
        <v>36708</v>
      </c>
      <c r="Z9968" t="s">
        <v>36742</v>
      </c>
      <c r="AA9968" t="s">
        <v>38957</v>
      </c>
      <c r="AG9968" t="s">
        <v>38958</v>
      </c>
      <c r="AH9968" s="8" t="s">
        <v>38959</v>
      </c>
      <c r="AI9968" t="s">
        <v>38960</v>
      </c>
      <c r="AJ9968" t="s">
        <v>38961</v>
      </c>
    </row>
    <row r="9969" spans="1:36" ht="17.25" hidden="1" customHeight="1" x14ac:dyDescent="0.2">
      <c r="A9969" s="4" t="s">
        <v>38970</v>
      </c>
      <c r="B9969" t="s">
        <v>38390</v>
      </c>
      <c r="C9969" t="s">
        <v>38971</v>
      </c>
      <c r="E9969" t="s">
        <v>40</v>
      </c>
      <c r="F9969" t="s">
        <v>86</v>
      </c>
      <c r="G9969" s="5">
        <v>73</v>
      </c>
      <c r="H9969" t="s">
        <v>42</v>
      </c>
      <c r="I9969" t="s">
        <v>240</v>
      </c>
      <c r="J9969" t="s">
        <v>44</v>
      </c>
      <c r="N9969" s="6">
        <v>2002</v>
      </c>
      <c r="R9969" s="7">
        <v>48.1768</v>
      </c>
      <c r="S9969" s="7">
        <v>12.730600000000001</v>
      </c>
      <c r="T9969" t="s">
        <v>46</v>
      </c>
      <c r="U9969" t="s">
        <v>38972</v>
      </c>
      <c r="X9969" t="s">
        <v>38510</v>
      </c>
      <c r="Y9969" t="s">
        <v>36708</v>
      </c>
      <c r="Z9969" t="s">
        <v>36742</v>
      </c>
      <c r="AA9969" t="s">
        <v>38973</v>
      </c>
      <c r="AD9969" t="s">
        <v>880</v>
      </c>
      <c r="AE9969" t="s">
        <v>254</v>
      </c>
      <c r="AF9969" t="s">
        <v>1869</v>
      </c>
      <c r="AG9969" t="s">
        <v>38974</v>
      </c>
      <c r="AH9969" s="8" t="s">
        <v>45</v>
      </c>
      <c r="AI9969" t="s">
        <v>38975</v>
      </c>
      <c r="AJ9969" t="s">
        <v>38976</v>
      </c>
    </row>
    <row r="9970" spans="1:36" ht="17.25" hidden="1" customHeight="1" x14ac:dyDescent="0.2">
      <c r="A9970" s="4" t="s">
        <v>38989</v>
      </c>
      <c r="B9970" t="s">
        <v>38390</v>
      </c>
      <c r="C9970" t="s">
        <v>38990</v>
      </c>
      <c r="D9970" t="s">
        <v>38991</v>
      </c>
      <c r="E9970" t="s">
        <v>38992</v>
      </c>
      <c r="F9970" t="s">
        <v>86</v>
      </c>
      <c r="G9970" s="5">
        <v>55</v>
      </c>
      <c r="H9970" t="s">
        <v>42</v>
      </c>
      <c r="I9970" t="s">
        <v>43</v>
      </c>
      <c r="J9970" t="s">
        <v>559</v>
      </c>
      <c r="N9970" s="6">
        <v>1973</v>
      </c>
      <c r="R9970" s="7">
        <v>51.672499999999999</v>
      </c>
      <c r="S9970" s="7">
        <v>7.7099000000000002</v>
      </c>
      <c r="T9970" t="s">
        <v>46</v>
      </c>
      <c r="U9970" t="s">
        <v>38993</v>
      </c>
      <c r="X9970" t="s">
        <v>38460</v>
      </c>
      <c r="Y9970" t="s">
        <v>36708</v>
      </c>
      <c r="Z9970" t="s">
        <v>36742</v>
      </c>
      <c r="AA9970" t="s">
        <v>38994</v>
      </c>
      <c r="AG9970" t="s">
        <v>38995</v>
      </c>
      <c r="AH9970" s="8">
        <v>1116623</v>
      </c>
      <c r="AI9970" t="s">
        <v>38996</v>
      </c>
      <c r="AJ9970" t="s">
        <v>38997</v>
      </c>
    </row>
    <row r="9971" spans="1:36" ht="17.25" hidden="1" customHeight="1" x14ac:dyDescent="0.2">
      <c r="A9971" s="4" t="s">
        <v>38989</v>
      </c>
      <c r="B9971" t="s">
        <v>38390</v>
      </c>
      <c r="C9971" t="s">
        <v>38990</v>
      </c>
      <c r="D9971" t="s">
        <v>38991</v>
      </c>
      <c r="E9971" t="s">
        <v>38998</v>
      </c>
      <c r="F9971" t="s">
        <v>86</v>
      </c>
      <c r="G9971" s="5">
        <v>355</v>
      </c>
      <c r="H9971" t="s">
        <v>42</v>
      </c>
      <c r="I9971" t="s">
        <v>43</v>
      </c>
      <c r="J9971" t="s">
        <v>559</v>
      </c>
      <c r="N9971" s="6">
        <v>1973</v>
      </c>
      <c r="R9971" s="7">
        <v>51.672499999999999</v>
      </c>
      <c r="S9971" s="7">
        <v>7.7099000000000002</v>
      </c>
      <c r="T9971" t="s">
        <v>46</v>
      </c>
      <c r="U9971" t="s">
        <v>38993</v>
      </c>
      <c r="X9971" t="s">
        <v>38460</v>
      </c>
      <c r="Y9971" t="s">
        <v>36708</v>
      </c>
      <c r="Z9971" t="s">
        <v>36742</v>
      </c>
      <c r="AA9971" t="s">
        <v>38999</v>
      </c>
      <c r="AG9971" t="s">
        <v>38995</v>
      </c>
      <c r="AH9971" s="8">
        <v>1116622</v>
      </c>
      <c r="AI9971" t="s">
        <v>38996</v>
      </c>
      <c r="AJ9971" t="s">
        <v>39000</v>
      </c>
    </row>
    <row r="9972" spans="1:36" ht="17.25" hidden="1" customHeight="1" x14ac:dyDescent="0.2">
      <c r="A9972" s="4" t="s">
        <v>38989</v>
      </c>
      <c r="B9972" t="s">
        <v>38390</v>
      </c>
      <c r="C9972" t="s">
        <v>38990</v>
      </c>
      <c r="D9972" t="s">
        <v>38991</v>
      </c>
      <c r="E9972" t="s">
        <v>5384</v>
      </c>
      <c r="F9972" t="s">
        <v>86</v>
      </c>
      <c r="G9972" s="5">
        <v>55</v>
      </c>
      <c r="H9972" t="s">
        <v>42</v>
      </c>
      <c r="I9972" t="s">
        <v>43</v>
      </c>
      <c r="J9972" t="s">
        <v>559</v>
      </c>
      <c r="N9972" s="6">
        <v>1973</v>
      </c>
      <c r="R9972" s="7">
        <v>51.672499999999999</v>
      </c>
      <c r="S9972" s="7">
        <v>7.7099000000000002</v>
      </c>
      <c r="T9972" t="s">
        <v>46</v>
      </c>
      <c r="U9972" t="s">
        <v>38993</v>
      </c>
      <c r="X9972" t="s">
        <v>38460</v>
      </c>
      <c r="Y9972" t="s">
        <v>36708</v>
      </c>
      <c r="Z9972" t="s">
        <v>36742</v>
      </c>
      <c r="AA9972" t="s">
        <v>39001</v>
      </c>
      <c r="AG9972" t="s">
        <v>38995</v>
      </c>
      <c r="AH9972" s="8">
        <v>1116625</v>
      </c>
      <c r="AI9972" t="s">
        <v>38996</v>
      </c>
      <c r="AJ9972" t="s">
        <v>39002</v>
      </c>
    </row>
    <row r="9973" spans="1:36" ht="17.25" hidden="1" customHeight="1" x14ac:dyDescent="0.2">
      <c r="A9973" s="4" t="s">
        <v>38989</v>
      </c>
      <c r="B9973" t="s">
        <v>38390</v>
      </c>
      <c r="C9973" t="s">
        <v>38990</v>
      </c>
      <c r="D9973" t="s">
        <v>38991</v>
      </c>
      <c r="E9973" t="s">
        <v>5390</v>
      </c>
      <c r="F9973" t="s">
        <v>86</v>
      </c>
      <c r="G9973" s="5">
        <v>355</v>
      </c>
      <c r="H9973" t="s">
        <v>42</v>
      </c>
      <c r="I9973" t="s">
        <v>43</v>
      </c>
      <c r="J9973" t="s">
        <v>559</v>
      </c>
      <c r="N9973" s="6">
        <v>1973</v>
      </c>
      <c r="R9973" s="7">
        <v>51.672499999999999</v>
      </c>
      <c r="S9973" s="7">
        <v>7.7099000000000002</v>
      </c>
      <c r="T9973" t="s">
        <v>46</v>
      </c>
      <c r="U9973" t="s">
        <v>38993</v>
      </c>
      <c r="X9973" t="s">
        <v>38460</v>
      </c>
      <c r="Y9973" t="s">
        <v>36708</v>
      </c>
      <c r="Z9973" t="s">
        <v>36742</v>
      </c>
      <c r="AA9973" t="s">
        <v>39003</v>
      </c>
      <c r="AG9973" t="s">
        <v>38995</v>
      </c>
      <c r="AH9973" s="8">
        <v>1116624</v>
      </c>
      <c r="AI9973" t="s">
        <v>38996</v>
      </c>
      <c r="AJ9973" t="s">
        <v>39004</v>
      </c>
    </row>
    <row r="9974" spans="1:36" ht="17.25" hidden="1" customHeight="1" x14ac:dyDescent="0.2">
      <c r="A9974" s="4" t="s">
        <v>38989</v>
      </c>
      <c r="B9974" t="s">
        <v>38390</v>
      </c>
      <c r="C9974" t="s">
        <v>38990</v>
      </c>
      <c r="D9974" t="s">
        <v>38991</v>
      </c>
      <c r="E9974" t="s">
        <v>39005</v>
      </c>
      <c r="F9974" t="s">
        <v>86</v>
      </c>
      <c r="G9974" s="5">
        <v>55</v>
      </c>
      <c r="H9974" t="s">
        <v>42</v>
      </c>
      <c r="I9974" t="s">
        <v>65</v>
      </c>
      <c r="J9974" t="s">
        <v>559</v>
      </c>
      <c r="M9974" t="s">
        <v>559</v>
      </c>
      <c r="N9974" s="24">
        <v>1973</v>
      </c>
      <c r="R9974" s="7">
        <v>51.672499999999999</v>
      </c>
      <c r="S9974" s="7">
        <v>7.7099000000000002</v>
      </c>
      <c r="T9974" t="s">
        <v>46</v>
      </c>
      <c r="U9974" t="s">
        <v>38993</v>
      </c>
      <c r="X9974" t="s">
        <v>38460</v>
      </c>
      <c r="Y9974" t="s">
        <v>36708</v>
      </c>
      <c r="Z9974" t="s">
        <v>36742</v>
      </c>
      <c r="AA9974" t="s">
        <v>39006</v>
      </c>
      <c r="AG9974" t="s">
        <v>38995</v>
      </c>
      <c r="AH9974" s="8">
        <v>1116629</v>
      </c>
      <c r="AI9974" t="s">
        <v>38996</v>
      </c>
      <c r="AJ9974" t="s">
        <v>39007</v>
      </c>
    </row>
    <row r="9975" spans="1:36" ht="17.25" hidden="1" customHeight="1" x14ac:dyDescent="0.2">
      <c r="A9975" s="4" t="s">
        <v>38989</v>
      </c>
      <c r="B9975" t="s">
        <v>38390</v>
      </c>
      <c r="C9975" t="s">
        <v>38990</v>
      </c>
      <c r="D9975" t="s">
        <v>38991</v>
      </c>
      <c r="E9975" t="s">
        <v>39008</v>
      </c>
      <c r="F9975" t="s">
        <v>86</v>
      </c>
      <c r="G9975" s="5">
        <v>355</v>
      </c>
      <c r="H9975" t="s">
        <v>857</v>
      </c>
      <c r="I9975" t="s">
        <v>43</v>
      </c>
      <c r="J9975" t="s">
        <v>45</v>
      </c>
      <c r="N9975" s="24">
        <v>1973</v>
      </c>
      <c r="R9975" s="7">
        <v>51.672499999999999</v>
      </c>
      <c r="S9975" s="7">
        <v>7.7099000000000002</v>
      </c>
      <c r="T9975" t="s">
        <v>46</v>
      </c>
      <c r="U9975" t="s">
        <v>38993</v>
      </c>
      <c r="X9975" t="s">
        <v>38460</v>
      </c>
      <c r="Y9975" t="s">
        <v>36708</v>
      </c>
      <c r="Z9975" t="s">
        <v>36742</v>
      </c>
      <c r="AA9975" t="s">
        <v>39009</v>
      </c>
      <c r="AG9975" t="s">
        <v>38995</v>
      </c>
      <c r="AH9975" s="8">
        <v>1116628</v>
      </c>
      <c r="AI9975" t="s">
        <v>38996</v>
      </c>
      <c r="AJ9975" t="s">
        <v>39010</v>
      </c>
    </row>
    <row r="9976" spans="1:36" ht="17.25" hidden="1" customHeight="1" x14ac:dyDescent="0.2">
      <c r="A9976" s="4" t="s">
        <v>38989</v>
      </c>
      <c r="B9976" t="s">
        <v>38390</v>
      </c>
      <c r="C9976" t="s">
        <v>38990</v>
      </c>
      <c r="D9976" t="s">
        <v>38991</v>
      </c>
      <c r="E9976" t="s">
        <v>39011</v>
      </c>
      <c r="F9976" t="s">
        <v>86</v>
      </c>
      <c r="G9976" s="5">
        <v>112</v>
      </c>
      <c r="H9976" t="s">
        <v>42</v>
      </c>
      <c r="I9976" t="s">
        <v>65</v>
      </c>
      <c r="J9976" t="s">
        <v>559</v>
      </c>
      <c r="N9976" s="6">
        <v>1984</v>
      </c>
      <c r="R9976" s="7">
        <v>51.672499999999999</v>
      </c>
      <c r="S9976" s="7">
        <v>7.7099000000000002</v>
      </c>
      <c r="T9976" t="s">
        <v>46</v>
      </c>
      <c r="U9976" t="s">
        <v>38993</v>
      </c>
      <c r="X9976" t="s">
        <v>38460</v>
      </c>
      <c r="Y9976" t="s">
        <v>36708</v>
      </c>
      <c r="Z9976" t="s">
        <v>36742</v>
      </c>
      <c r="AA9976" t="s">
        <v>39012</v>
      </c>
      <c r="AG9976" t="s">
        <v>39013</v>
      </c>
      <c r="AH9976" s="8">
        <v>1157173</v>
      </c>
      <c r="AI9976" t="s">
        <v>38996</v>
      </c>
      <c r="AJ9976" t="s">
        <v>39014</v>
      </c>
    </row>
    <row r="9977" spans="1:36" ht="17.25" hidden="1" customHeight="1" x14ac:dyDescent="0.2">
      <c r="A9977" s="4" t="s">
        <v>39033</v>
      </c>
      <c r="B9977" t="s">
        <v>38390</v>
      </c>
      <c r="C9977" t="s">
        <v>39034</v>
      </c>
      <c r="E9977" t="s">
        <v>43</v>
      </c>
      <c r="F9977" t="s">
        <v>86</v>
      </c>
      <c r="G9977" s="5">
        <v>500</v>
      </c>
      <c r="H9977" t="s">
        <v>611</v>
      </c>
      <c r="I9977" t="s">
        <v>43</v>
      </c>
      <c r="J9977" t="s">
        <v>559</v>
      </c>
      <c r="R9977" s="7">
        <v>49.861429999999999</v>
      </c>
      <c r="S9977" s="7">
        <v>8.5676400000000008</v>
      </c>
      <c r="T9977" t="s">
        <v>504</v>
      </c>
      <c r="U9977" t="s">
        <v>39035</v>
      </c>
      <c r="X9977" t="s">
        <v>38510</v>
      </c>
      <c r="Y9977" t="s">
        <v>36708</v>
      </c>
      <c r="Z9977" t="s">
        <v>36742</v>
      </c>
      <c r="AG9977" t="s">
        <v>39036</v>
      </c>
      <c r="AH9977" s="8">
        <v>1284213</v>
      </c>
      <c r="AI9977" t="s">
        <v>39037</v>
      </c>
      <c r="AJ9977" t="s">
        <v>39038</v>
      </c>
    </row>
    <row r="9978" spans="1:36" ht="17.25" hidden="1" customHeight="1" x14ac:dyDescent="0.2">
      <c r="A9978" s="4" t="s">
        <v>39039</v>
      </c>
      <c r="B9978" t="s">
        <v>38390</v>
      </c>
      <c r="C9978" t="s">
        <v>39040</v>
      </c>
      <c r="E9978" t="s">
        <v>43</v>
      </c>
      <c r="F9978" t="s">
        <v>86</v>
      </c>
      <c r="G9978" s="5">
        <v>1200</v>
      </c>
      <c r="H9978" t="s">
        <v>611</v>
      </c>
      <c r="I9978" t="s">
        <v>43</v>
      </c>
      <c r="J9978" t="s">
        <v>559</v>
      </c>
      <c r="K9978" t="s">
        <v>45</v>
      </c>
      <c r="L9978" t="s">
        <v>45</v>
      </c>
      <c r="N9978" s="27"/>
      <c r="R9978" s="7">
        <v>48.553269999999998</v>
      </c>
      <c r="S9978" s="7">
        <v>10.3674</v>
      </c>
      <c r="T9978" t="s">
        <v>504</v>
      </c>
      <c r="U9978" t="s">
        <v>39041</v>
      </c>
      <c r="X9978" t="s">
        <v>38510</v>
      </c>
      <c r="Y9978" t="s">
        <v>36708</v>
      </c>
      <c r="Z9978" t="s">
        <v>36742</v>
      </c>
      <c r="AG9978" t="s">
        <v>39042</v>
      </c>
      <c r="AH9978" s="8">
        <v>1284212</v>
      </c>
      <c r="AI9978" t="s">
        <v>39043</v>
      </c>
      <c r="AJ9978" t="s">
        <v>39044</v>
      </c>
    </row>
    <row r="9979" spans="1:36" ht="17.25" hidden="1" customHeight="1" x14ac:dyDescent="0.2">
      <c r="A9979" s="4" t="s">
        <v>39501</v>
      </c>
      <c r="B9979" t="s">
        <v>38390</v>
      </c>
      <c r="C9979" t="s">
        <v>39502</v>
      </c>
      <c r="E9979" t="s">
        <v>719</v>
      </c>
      <c r="F9979" t="s">
        <v>39503</v>
      </c>
      <c r="G9979" s="5">
        <v>29</v>
      </c>
      <c r="H9979" t="s">
        <v>42</v>
      </c>
      <c r="I9979" t="s">
        <v>240</v>
      </c>
      <c r="J9979" t="s">
        <v>44</v>
      </c>
      <c r="N9979" s="6">
        <v>1966</v>
      </c>
      <c r="R9979" s="7">
        <v>49.536000000000001</v>
      </c>
      <c r="S9979" s="7">
        <v>8.4638000000000009</v>
      </c>
      <c r="T9979" t="s">
        <v>504</v>
      </c>
      <c r="U9979" t="s">
        <v>39504</v>
      </c>
      <c r="X9979" t="s">
        <v>38402</v>
      </c>
      <c r="Y9979" t="s">
        <v>36708</v>
      </c>
      <c r="Z9979" t="s">
        <v>36742</v>
      </c>
      <c r="AD9979" t="s">
        <v>880</v>
      </c>
      <c r="AE9979" t="s">
        <v>131</v>
      </c>
      <c r="AI9979" t="s">
        <v>39505</v>
      </c>
      <c r="AJ9979" t="s">
        <v>39506</v>
      </c>
    </row>
    <row r="9980" spans="1:36" ht="17.25" hidden="1" customHeight="1" x14ac:dyDescent="0.2">
      <c r="A9980" s="4" t="s">
        <v>39052</v>
      </c>
      <c r="B9980" t="s">
        <v>38390</v>
      </c>
      <c r="C9980" t="s">
        <v>39053</v>
      </c>
      <c r="D9980" t="s">
        <v>39054</v>
      </c>
      <c r="E9980" t="s">
        <v>39055</v>
      </c>
      <c r="F9980" t="s">
        <v>527</v>
      </c>
      <c r="G9980" s="5">
        <v>254</v>
      </c>
      <c r="H9980" t="s">
        <v>857</v>
      </c>
      <c r="I9980" t="s">
        <v>43</v>
      </c>
      <c r="J9980" t="s">
        <v>44</v>
      </c>
      <c r="N9980" s="6">
        <v>1980</v>
      </c>
      <c r="R9980" s="7">
        <v>51.410556</v>
      </c>
      <c r="S9980" s="7">
        <v>7.4904719999999996</v>
      </c>
      <c r="T9980" t="s">
        <v>46</v>
      </c>
      <c r="U9980" t="s">
        <v>39056</v>
      </c>
      <c r="Y9980" t="s">
        <v>36708</v>
      </c>
      <c r="Z9980" t="s">
        <v>36742</v>
      </c>
      <c r="AA9980" t="s">
        <v>39057</v>
      </c>
      <c r="AD9980" t="s">
        <v>5000</v>
      </c>
      <c r="AE9980" t="s">
        <v>4970</v>
      </c>
      <c r="AF9980" t="s">
        <v>52</v>
      </c>
      <c r="AG9980" t="s">
        <v>39058</v>
      </c>
      <c r="AH9980" s="8" t="s">
        <v>39059</v>
      </c>
      <c r="AI9980" t="s">
        <v>39060</v>
      </c>
      <c r="AJ9980" t="s">
        <v>39061</v>
      </c>
    </row>
    <row r="9981" spans="1:36" ht="17.25" hidden="1" customHeight="1" x14ac:dyDescent="0.2">
      <c r="A9981" s="4" t="s">
        <v>39062</v>
      </c>
      <c r="B9981" t="s">
        <v>38390</v>
      </c>
      <c r="C9981" t="s">
        <v>39063</v>
      </c>
      <c r="D9981" t="s">
        <v>39064</v>
      </c>
      <c r="E9981" t="s">
        <v>39065</v>
      </c>
      <c r="F9981" t="s">
        <v>86</v>
      </c>
      <c r="G9981" s="5">
        <v>97</v>
      </c>
      <c r="H9981" t="s">
        <v>42</v>
      </c>
      <c r="I9981" t="s">
        <v>43</v>
      </c>
      <c r="J9981" t="s">
        <v>44</v>
      </c>
      <c r="M9981" t="s">
        <v>5341</v>
      </c>
      <c r="N9981" s="6">
        <v>2005</v>
      </c>
      <c r="R9981" s="7">
        <v>51.481000000000002</v>
      </c>
      <c r="S9981" s="7">
        <v>11.9643</v>
      </c>
      <c r="T9981" t="s">
        <v>46</v>
      </c>
      <c r="U9981" t="s">
        <v>39066</v>
      </c>
      <c r="X9981" t="s">
        <v>38545</v>
      </c>
      <c r="Y9981" t="s">
        <v>36708</v>
      </c>
      <c r="Z9981" t="s">
        <v>36742</v>
      </c>
      <c r="AA9981" t="s">
        <v>39067</v>
      </c>
      <c r="AC9981" t="s">
        <v>39068</v>
      </c>
      <c r="AG9981" t="s">
        <v>39069</v>
      </c>
      <c r="AH9981" s="8" t="s">
        <v>39070</v>
      </c>
      <c r="AI9981" t="s">
        <v>39071</v>
      </c>
      <c r="AJ9981" t="s">
        <v>39072</v>
      </c>
    </row>
    <row r="9982" spans="1:36" ht="17.25" hidden="1" customHeight="1" x14ac:dyDescent="0.2">
      <c r="A9982" s="4" t="s">
        <v>39757</v>
      </c>
      <c r="B9982" t="s">
        <v>38390</v>
      </c>
      <c r="C9982" t="s">
        <v>39758</v>
      </c>
      <c r="E9982" t="s">
        <v>719</v>
      </c>
      <c r="F9982" t="s">
        <v>86</v>
      </c>
      <c r="G9982" s="5">
        <v>29</v>
      </c>
      <c r="H9982" t="s">
        <v>42</v>
      </c>
      <c r="I9982" t="s">
        <v>43</v>
      </c>
      <c r="J9982" t="s">
        <v>44</v>
      </c>
      <c r="N9982" s="6">
        <v>1966</v>
      </c>
      <c r="R9982" s="7">
        <v>52.033499999999997</v>
      </c>
      <c r="S9982" s="7">
        <v>8.5390599999999992</v>
      </c>
      <c r="T9982" t="s">
        <v>46</v>
      </c>
      <c r="U9982" t="s">
        <v>39155</v>
      </c>
      <c r="X9982" t="s">
        <v>38460</v>
      </c>
      <c r="Y9982" t="s">
        <v>36708</v>
      </c>
      <c r="Z9982" t="s">
        <v>36742</v>
      </c>
      <c r="AA9982" t="s">
        <v>39762</v>
      </c>
      <c r="AG9982" t="s">
        <v>45</v>
      </c>
      <c r="AH9982" s="8" t="s">
        <v>45</v>
      </c>
      <c r="AI9982" t="s">
        <v>39760</v>
      </c>
      <c r="AJ9982" t="s">
        <v>39763</v>
      </c>
    </row>
    <row r="9983" spans="1:36" ht="17.25" hidden="1" customHeight="1" x14ac:dyDescent="0.2">
      <c r="A9983" s="4" t="s">
        <v>39080</v>
      </c>
      <c r="B9983" t="s">
        <v>38390</v>
      </c>
      <c r="C9983" t="s">
        <v>39081</v>
      </c>
      <c r="E9983" t="s">
        <v>191</v>
      </c>
      <c r="F9983" t="s">
        <v>38782</v>
      </c>
      <c r="G9983" s="5">
        <v>108</v>
      </c>
      <c r="H9983" t="s">
        <v>42</v>
      </c>
      <c r="I9983" t="s">
        <v>240</v>
      </c>
      <c r="J9983" t="s">
        <v>44</v>
      </c>
      <c r="N9983" s="6">
        <v>1976</v>
      </c>
      <c r="R9983" s="7">
        <v>51.4908</v>
      </c>
      <c r="S9983" s="7">
        <v>6.7269699999999997</v>
      </c>
      <c r="T9983" t="s">
        <v>46</v>
      </c>
      <c r="U9983" t="s">
        <v>38685</v>
      </c>
      <c r="X9983" t="s">
        <v>38460</v>
      </c>
      <c r="Y9983" t="s">
        <v>36708</v>
      </c>
      <c r="Z9983" t="s">
        <v>36742</v>
      </c>
      <c r="AA9983" t="s">
        <v>39086</v>
      </c>
      <c r="AG9983" t="s">
        <v>39083</v>
      </c>
      <c r="AH9983" s="8">
        <v>1307926</v>
      </c>
      <c r="AI9983" t="s">
        <v>39084</v>
      </c>
      <c r="AJ9983" t="s">
        <v>39087</v>
      </c>
    </row>
    <row r="9984" spans="1:36" ht="17.25" hidden="1" customHeight="1" x14ac:dyDescent="0.2">
      <c r="A9984" s="4" t="s">
        <v>39080</v>
      </c>
      <c r="B9984" t="s">
        <v>38390</v>
      </c>
      <c r="C9984" t="s">
        <v>39081</v>
      </c>
      <c r="E9984" t="s">
        <v>335</v>
      </c>
      <c r="F9984" t="s">
        <v>38782</v>
      </c>
      <c r="G9984" s="5">
        <v>241</v>
      </c>
      <c r="H9984" t="s">
        <v>42</v>
      </c>
      <c r="I9984" t="s">
        <v>240</v>
      </c>
      <c r="J9984" t="s">
        <v>44</v>
      </c>
      <c r="N9984" s="6">
        <v>2003</v>
      </c>
      <c r="R9984" s="7">
        <v>51.4908</v>
      </c>
      <c r="S9984" s="7">
        <v>6.7269699999999997</v>
      </c>
      <c r="T9984" t="s">
        <v>46</v>
      </c>
      <c r="U9984" t="s">
        <v>38685</v>
      </c>
      <c r="X9984" t="s">
        <v>38460</v>
      </c>
      <c r="Y9984" t="s">
        <v>36708</v>
      </c>
      <c r="Z9984" t="s">
        <v>36742</v>
      </c>
      <c r="AA9984" t="s">
        <v>39088</v>
      </c>
      <c r="AG9984" t="s">
        <v>39083</v>
      </c>
      <c r="AH9984" s="8">
        <v>1174117</v>
      </c>
      <c r="AI9984" t="s">
        <v>39084</v>
      </c>
      <c r="AJ9984" t="s">
        <v>39089</v>
      </c>
    </row>
    <row r="9985" spans="1:36" ht="17.25" hidden="1" customHeight="1" x14ac:dyDescent="0.2">
      <c r="A9985" s="4" t="s">
        <v>39104</v>
      </c>
      <c r="B9985" t="s">
        <v>38390</v>
      </c>
      <c r="C9985" t="s">
        <v>39105</v>
      </c>
      <c r="E9985" t="s">
        <v>696</v>
      </c>
      <c r="F9985" t="s">
        <v>4986</v>
      </c>
      <c r="G9985" s="5">
        <v>25</v>
      </c>
      <c r="H9985" t="s">
        <v>42</v>
      </c>
      <c r="I9985" t="s">
        <v>65</v>
      </c>
      <c r="J9985" t="s">
        <v>44</v>
      </c>
      <c r="N9985" s="6">
        <v>1987</v>
      </c>
      <c r="R9985" s="7">
        <v>47.751939999999998</v>
      </c>
      <c r="S9985" s="7">
        <v>11.840210000000001</v>
      </c>
      <c r="T9985" t="s">
        <v>46</v>
      </c>
      <c r="U9985" t="s">
        <v>39106</v>
      </c>
      <c r="X9985" t="s">
        <v>38484</v>
      </c>
      <c r="Y9985" t="s">
        <v>36708</v>
      </c>
      <c r="Z9985" t="s">
        <v>36742</v>
      </c>
      <c r="AI9985" t="s">
        <v>39107</v>
      </c>
      <c r="AJ9985" t="s">
        <v>39108</v>
      </c>
    </row>
    <row r="9986" spans="1:36" ht="17.25" hidden="1" customHeight="1" x14ac:dyDescent="0.2">
      <c r="A9986" s="4" t="s">
        <v>39104</v>
      </c>
      <c r="B9986" t="s">
        <v>38390</v>
      </c>
      <c r="C9986" t="s">
        <v>39105</v>
      </c>
      <c r="E9986" t="s">
        <v>703</v>
      </c>
      <c r="F9986" t="s">
        <v>4986</v>
      </c>
      <c r="G9986" s="5">
        <v>25</v>
      </c>
      <c r="H9986" t="s">
        <v>42</v>
      </c>
      <c r="I9986" t="s">
        <v>65</v>
      </c>
      <c r="J9986" t="s">
        <v>44</v>
      </c>
      <c r="N9986" s="6">
        <v>1987</v>
      </c>
      <c r="R9986" s="7">
        <v>47.751939999999998</v>
      </c>
      <c r="S9986" s="7">
        <v>11.840210000000001</v>
      </c>
      <c r="T9986" t="s">
        <v>46</v>
      </c>
      <c r="U9986" t="s">
        <v>39106</v>
      </c>
      <c r="X9986" t="s">
        <v>38484</v>
      </c>
      <c r="Y9986" t="s">
        <v>36708</v>
      </c>
      <c r="Z9986" t="s">
        <v>36742</v>
      </c>
      <c r="AI9986" t="s">
        <v>39107</v>
      </c>
      <c r="AJ9986" t="s">
        <v>39109</v>
      </c>
    </row>
    <row r="9987" spans="1:36" ht="17.25" hidden="1" customHeight="1" x14ac:dyDescent="0.2">
      <c r="A9987" s="4" t="s">
        <v>39104</v>
      </c>
      <c r="B9987" t="s">
        <v>38390</v>
      </c>
      <c r="C9987" t="s">
        <v>39105</v>
      </c>
      <c r="E9987" t="s">
        <v>738</v>
      </c>
      <c r="F9987" t="s">
        <v>4986</v>
      </c>
      <c r="G9987" s="5">
        <v>25</v>
      </c>
      <c r="H9987" t="s">
        <v>42</v>
      </c>
      <c r="I9987" t="s">
        <v>65</v>
      </c>
      <c r="J9987" t="s">
        <v>44</v>
      </c>
      <c r="N9987" s="6">
        <v>1987</v>
      </c>
      <c r="R9987" s="7">
        <v>47.751939999999998</v>
      </c>
      <c r="S9987" s="7">
        <v>11.840210000000001</v>
      </c>
      <c r="T9987" t="s">
        <v>46</v>
      </c>
      <c r="U9987" t="s">
        <v>39106</v>
      </c>
      <c r="X9987" t="s">
        <v>38484</v>
      </c>
      <c r="Y9987" t="s">
        <v>36708</v>
      </c>
      <c r="Z9987" t="s">
        <v>36742</v>
      </c>
      <c r="AI9987" t="s">
        <v>39107</v>
      </c>
      <c r="AJ9987" t="s">
        <v>39110</v>
      </c>
    </row>
    <row r="9988" spans="1:36" ht="17.25" hidden="1" customHeight="1" x14ac:dyDescent="0.2">
      <c r="A9988" s="4" t="s">
        <v>39104</v>
      </c>
      <c r="B9988" t="s">
        <v>38390</v>
      </c>
      <c r="C9988" t="s">
        <v>39105</v>
      </c>
      <c r="E9988" t="s">
        <v>740</v>
      </c>
      <c r="F9988" t="s">
        <v>4986</v>
      </c>
      <c r="G9988" s="5">
        <v>25</v>
      </c>
      <c r="H9988" t="s">
        <v>42</v>
      </c>
      <c r="I9988" t="s">
        <v>65</v>
      </c>
      <c r="J9988" t="s">
        <v>44</v>
      </c>
      <c r="N9988" s="6">
        <v>1987</v>
      </c>
      <c r="R9988" s="7">
        <v>47.751939999999998</v>
      </c>
      <c r="S9988" s="7">
        <v>11.840210000000001</v>
      </c>
      <c r="T9988" t="s">
        <v>46</v>
      </c>
      <c r="U9988" t="s">
        <v>39106</v>
      </c>
      <c r="X9988" t="s">
        <v>38484</v>
      </c>
      <c r="Y9988" t="s">
        <v>36708</v>
      </c>
      <c r="Z9988" t="s">
        <v>36742</v>
      </c>
      <c r="AI9988" t="s">
        <v>39107</v>
      </c>
      <c r="AJ9988" t="s">
        <v>39111</v>
      </c>
    </row>
    <row r="9989" spans="1:36" ht="17.25" hidden="1" customHeight="1" x14ac:dyDescent="0.2">
      <c r="A9989" s="4" t="s">
        <v>39112</v>
      </c>
      <c r="B9989" t="s">
        <v>38390</v>
      </c>
      <c r="C9989" t="s">
        <v>39113</v>
      </c>
      <c r="E9989" t="s">
        <v>40</v>
      </c>
      <c r="F9989" t="s">
        <v>527</v>
      </c>
      <c r="G9989" s="5">
        <v>47</v>
      </c>
      <c r="H9989" t="s">
        <v>42</v>
      </c>
      <c r="I9989" t="s">
        <v>43</v>
      </c>
      <c r="J9989" t="s">
        <v>44</v>
      </c>
      <c r="N9989" s="6">
        <v>1999</v>
      </c>
      <c r="R9989" s="7">
        <v>54.157699999999998</v>
      </c>
      <c r="S9989" s="7">
        <v>9.0745000000000005</v>
      </c>
      <c r="T9989" t="s">
        <v>46</v>
      </c>
      <c r="U9989" t="s">
        <v>39114</v>
      </c>
      <c r="X9989" t="s">
        <v>38478</v>
      </c>
      <c r="Y9989" t="s">
        <v>36708</v>
      </c>
      <c r="Z9989" t="s">
        <v>36742</v>
      </c>
      <c r="AD9989" t="s">
        <v>880</v>
      </c>
      <c r="AE9989" t="s">
        <v>881</v>
      </c>
      <c r="AG9989" t="s">
        <v>39115</v>
      </c>
      <c r="AH9989" s="8" t="s">
        <v>39116</v>
      </c>
      <c r="AI9989" t="s">
        <v>39117</v>
      </c>
      <c r="AJ9989" t="s">
        <v>39118</v>
      </c>
    </row>
    <row r="9990" spans="1:36" ht="17.25" hidden="1" customHeight="1" x14ac:dyDescent="0.2">
      <c r="A9990" s="4" t="s">
        <v>43051</v>
      </c>
      <c r="B9990" t="s">
        <v>42999</v>
      </c>
      <c r="C9990" t="s">
        <v>43052</v>
      </c>
      <c r="E9990" t="s">
        <v>56</v>
      </c>
      <c r="F9990" t="s">
        <v>86</v>
      </c>
      <c r="G9990" s="5">
        <v>50</v>
      </c>
      <c r="H9990" t="s">
        <v>857</v>
      </c>
      <c r="I9990" t="s">
        <v>240</v>
      </c>
      <c r="J9990" t="s">
        <v>44</v>
      </c>
      <c r="N9990" s="6">
        <v>1966</v>
      </c>
      <c r="R9990" s="7">
        <v>44.423299999999998</v>
      </c>
      <c r="S9990" s="7">
        <v>25.978999999999999</v>
      </c>
      <c r="T9990" t="s">
        <v>46</v>
      </c>
      <c r="U9990" t="s">
        <v>43033</v>
      </c>
      <c r="X9990" t="s">
        <v>43053</v>
      </c>
      <c r="Y9990" t="s">
        <v>36708</v>
      </c>
      <c r="Z9990" t="s">
        <v>36915</v>
      </c>
      <c r="AA9990" t="s">
        <v>43054</v>
      </c>
      <c r="AG9990" t="s">
        <v>43055</v>
      </c>
      <c r="AH9990" s="30">
        <v>1107413</v>
      </c>
      <c r="AI9990" t="s">
        <v>43056</v>
      </c>
      <c r="AJ9990" t="s">
        <v>43058</v>
      </c>
    </row>
    <row r="9991" spans="1:36" ht="17.25" hidden="1" customHeight="1" x14ac:dyDescent="0.2">
      <c r="A9991" s="4" t="s">
        <v>43051</v>
      </c>
      <c r="B9991" t="s">
        <v>42999</v>
      </c>
      <c r="C9991" t="s">
        <v>43052</v>
      </c>
      <c r="E9991" t="s">
        <v>58</v>
      </c>
      <c r="F9991" t="s">
        <v>86</v>
      </c>
      <c r="G9991" s="5">
        <v>100</v>
      </c>
      <c r="H9991" t="s">
        <v>42</v>
      </c>
      <c r="I9991" t="s">
        <v>240</v>
      </c>
      <c r="J9991" t="s">
        <v>44</v>
      </c>
      <c r="N9991" s="6">
        <v>1966</v>
      </c>
      <c r="R9991" s="7">
        <v>44.423299999999998</v>
      </c>
      <c r="S9991" s="7">
        <v>25.978999999999999</v>
      </c>
      <c r="T9991" t="s">
        <v>46</v>
      </c>
      <c r="U9991" t="s">
        <v>43033</v>
      </c>
      <c r="X9991" t="s">
        <v>43053</v>
      </c>
      <c r="Y9991" t="s">
        <v>36708</v>
      </c>
      <c r="Z9991" t="s">
        <v>36915</v>
      </c>
      <c r="AA9991" t="s">
        <v>43054</v>
      </c>
      <c r="AB9991" t="s">
        <v>43059</v>
      </c>
      <c r="AG9991" t="s">
        <v>43055</v>
      </c>
      <c r="AH9991" s="8">
        <v>1107414</v>
      </c>
      <c r="AI9991" t="s">
        <v>43056</v>
      </c>
      <c r="AJ9991" t="s">
        <v>43060</v>
      </c>
    </row>
    <row r="9992" spans="1:36" ht="17.25" hidden="1" customHeight="1" x14ac:dyDescent="0.2">
      <c r="A9992" s="4" t="s">
        <v>43051</v>
      </c>
      <c r="B9992" t="s">
        <v>42999</v>
      </c>
      <c r="C9992" t="s">
        <v>43052</v>
      </c>
      <c r="E9992" t="s">
        <v>191</v>
      </c>
      <c r="F9992" t="s">
        <v>86</v>
      </c>
      <c r="G9992" s="5">
        <v>100</v>
      </c>
      <c r="H9992" t="s">
        <v>42</v>
      </c>
      <c r="I9992" t="s">
        <v>240</v>
      </c>
      <c r="J9992" t="s">
        <v>44</v>
      </c>
      <c r="N9992" s="6">
        <v>1966</v>
      </c>
      <c r="R9992" s="7">
        <v>44.423299999999998</v>
      </c>
      <c r="S9992" s="7">
        <v>25.978999999999999</v>
      </c>
      <c r="T9992" t="s">
        <v>46</v>
      </c>
      <c r="U9992" t="s">
        <v>43033</v>
      </c>
      <c r="X9992" t="s">
        <v>43053</v>
      </c>
      <c r="Y9992" t="s">
        <v>36708</v>
      </c>
      <c r="Z9992" t="s">
        <v>36915</v>
      </c>
      <c r="AA9992" t="s">
        <v>43054</v>
      </c>
      <c r="AB9992" t="s">
        <v>43061</v>
      </c>
      <c r="AG9992" t="s">
        <v>43055</v>
      </c>
      <c r="AH9992" s="8">
        <v>1107415</v>
      </c>
      <c r="AI9992" t="s">
        <v>43056</v>
      </c>
      <c r="AJ9992" t="s">
        <v>43062</v>
      </c>
    </row>
    <row r="9993" spans="1:36" ht="17.25" hidden="1" customHeight="1" x14ac:dyDescent="0.2">
      <c r="A9993" s="4" t="s">
        <v>39145</v>
      </c>
      <c r="B9993" t="s">
        <v>38390</v>
      </c>
      <c r="C9993" t="s">
        <v>39146</v>
      </c>
      <c r="D9993" t="s">
        <v>39147</v>
      </c>
      <c r="E9993" t="s">
        <v>2134</v>
      </c>
      <c r="F9993" t="s">
        <v>86</v>
      </c>
      <c r="G9993" s="5">
        <v>102</v>
      </c>
      <c r="H9993" t="s">
        <v>806</v>
      </c>
      <c r="I9993" t="s">
        <v>45</v>
      </c>
      <c r="J9993" t="s">
        <v>44</v>
      </c>
      <c r="N9993" s="6">
        <v>1975</v>
      </c>
      <c r="O9993" s="24">
        <v>2021</v>
      </c>
      <c r="R9993" s="7">
        <v>52.398805000000003</v>
      </c>
      <c r="S9993" s="7">
        <v>9.6809290000000008</v>
      </c>
      <c r="T9993" t="s">
        <v>46</v>
      </c>
      <c r="U9993" t="s">
        <v>11354</v>
      </c>
      <c r="X9993" t="s">
        <v>38812</v>
      </c>
      <c r="Y9993" t="s">
        <v>36708</v>
      </c>
      <c r="Z9993" t="s">
        <v>36742</v>
      </c>
      <c r="AA9993" t="s">
        <v>39148</v>
      </c>
      <c r="AC9993" t="s">
        <v>39149</v>
      </c>
      <c r="AG9993" t="s">
        <v>39150</v>
      </c>
      <c r="AH9993" s="8">
        <v>1119219</v>
      </c>
      <c r="AI9993" t="s">
        <v>39151</v>
      </c>
      <c r="AJ9993" t="s">
        <v>39152</v>
      </c>
    </row>
    <row r="9994" spans="1:36" ht="17.25" hidden="1" customHeight="1" x14ac:dyDescent="0.2">
      <c r="A9994" s="4" t="s">
        <v>39153</v>
      </c>
      <c r="B9994" t="s">
        <v>38390</v>
      </c>
      <c r="C9994" t="s">
        <v>39154</v>
      </c>
      <c r="E9994" t="s">
        <v>40</v>
      </c>
      <c r="F9994" t="s">
        <v>86</v>
      </c>
      <c r="G9994" s="5">
        <v>37</v>
      </c>
      <c r="H9994" t="s">
        <v>42</v>
      </c>
      <c r="I9994" t="s">
        <v>43</v>
      </c>
      <c r="J9994" t="s">
        <v>44</v>
      </c>
      <c r="N9994" s="6">
        <v>2005</v>
      </c>
      <c r="R9994" s="7">
        <v>52.033329999999999</v>
      </c>
      <c r="S9994" s="7">
        <v>8.5333299999999994</v>
      </c>
      <c r="T9994" t="s">
        <v>46</v>
      </c>
      <c r="U9994" t="s">
        <v>39155</v>
      </c>
      <c r="X9994" t="s">
        <v>38460</v>
      </c>
      <c r="Y9994" t="s">
        <v>36708</v>
      </c>
      <c r="Z9994" t="s">
        <v>36742</v>
      </c>
      <c r="AA9994" t="s">
        <v>39156</v>
      </c>
      <c r="AG9994" t="s">
        <v>39157</v>
      </c>
      <c r="AH9994" s="8" t="s">
        <v>39158</v>
      </c>
      <c r="AI9994" t="s">
        <v>39159</v>
      </c>
      <c r="AJ9994" t="s">
        <v>39160</v>
      </c>
    </row>
    <row r="9995" spans="1:36" ht="17.25" hidden="1" customHeight="1" x14ac:dyDescent="0.2">
      <c r="A9995" s="4" t="s">
        <v>39169</v>
      </c>
      <c r="B9995" t="s">
        <v>38390</v>
      </c>
      <c r="C9995" t="s">
        <v>39170</v>
      </c>
      <c r="E9995" t="s">
        <v>4157</v>
      </c>
      <c r="F9995" t="s">
        <v>38782</v>
      </c>
      <c r="G9995" s="5">
        <v>320</v>
      </c>
      <c r="H9995" t="s">
        <v>42</v>
      </c>
      <c r="I9995" t="s">
        <v>240</v>
      </c>
      <c r="J9995" t="s">
        <v>44</v>
      </c>
      <c r="N9995" s="6">
        <v>1975</v>
      </c>
      <c r="R9995" s="7">
        <v>51.369900000000001</v>
      </c>
      <c r="S9995" s="7">
        <v>6.7163000000000004</v>
      </c>
      <c r="T9995" t="s">
        <v>46</v>
      </c>
      <c r="U9995" t="s">
        <v>39171</v>
      </c>
      <c r="X9995" t="s">
        <v>39172</v>
      </c>
      <c r="Y9995" t="s">
        <v>36708</v>
      </c>
      <c r="Z9995" t="s">
        <v>36742</v>
      </c>
      <c r="AA9995" t="s">
        <v>39173</v>
      </c>
      <c r="AD9995" t="s">
        <v>52</v>
      </c>
      <c r="AE9995" t="s">
        <v>1546</v>
      </c>
      <c r="AG9995" t="s">
        <v>39174</v>
      </c>
      <c r="AH9995" s="8">
        <v>1120451</v>
      </c>
      <c r="AI9995" t="s">
        <v>39175</v>
      </c>
      <c r="AJ9995" t="s">
        <v>39176</v>
      </c>
    </row>
    <row r="9996" spans="1:36" ht="17.25" hidden="1" customHeight="1" x14ac:dyDescent="0.2">
      <c r="A9996" s="4" t="s">
        <v>39169</v>
      </c>
      <c r="B9996" t="s">
        <v>38390</v>
      </c>
      <c r="C9996" t="s">
        <v>39170</v>
      </c>
      <c r="E9996" t="s">
        <v>2134</v>
      </c>
      <c r="F9996" t="s">
        <v>38782</v>
      </c>
      <c r="G9996" s="5">
        <v>320</v>
      </c>
      <c r="H9996" t="s">
        <v>42</v>
      </c>
      <c r="I9996" t="s">
        <v>240</v>
      </c>
      <c r="J9996" t="s">
        <v>44</v>
      </c>
      <c r="N9996" s="6">
        <v>1976</v>
      </c>
      <c r="R9996" s="7">
        <v>51.369900000000001</v>
      </c>
      <c r="S9996" s="7">
        <v>6.7163000000000004</v>
      </c>
      <c r="T9996" t="s">
        <v>46</v>
      </c>
      <c r="U9996" t="s">
        <v>39171</v>
      </c>
      <c r="X9996" t="s">
        <v>39172</v>
      </c>
      <c r="Y9996" t="s">
        <v>36708</v>
      </c>
      <c r="Z9996" t="s">
        <v>36742</v>
      </c>
      <c r="AA9996" t="s">
        <v>39177</v>
      </c>
      <c r="AD9996" t="s">
        <v>52</v>
      </c>
      <c r="AE9996" t="s">
        <v>1546</v>
      </c>
      <c r="AG9996" t="s">
        <v>39174</v>
      </c>
      <c r="AH9996" s="8">
        <v>1120452</v>
      </c>
      <c r="AI9996" t="s">
        <v>39175</v>
      </c>
      <c r="AJ9996" t="s">
        <v>39178</v>
      </c>
    </row>
    <row r="9997" spans="1:36" ht="17.25" hidden="1" customHeight="1" x14ac:dyDescent="0.2">
      <c r="A9997" s="4" t="s">
        <v>39179</v>
      </c>
      <c r="B9997" t="s">
        <v>38390</v>
      </c>
      <c r="C9997" t="s">
        <v>39180</v>
      </c>
      <c r="E9997" t="s">
        <v>40</v>
      </c>
      <c r="F9997" t="s">
        <v>86</v>
      </c>
      <c r="G9997" s="5">
        <v>22</v>
      </c>
      <c r="H9997" t="s">
        <v>42</v>
      </c>
      <c r="I9997" t="s">
        <v>240</v>
      </c>
      <c r="J9997" t="s">
        <v>44</v>
      </c>
      <c r="N9997" s="6">
        <v>2005</v>
      </c>
      <c r="R9997" s="7">
        <v>54.327500000000001</v>
      </c>
      <c r="S9997" s="7">
        <v>10.1267</v>
      </c>
      <c r="T9997" t="s">
        <v>46</v>
      </c>
      <c r="U9997" t="s">
        <v>39181</v>
      </c>
      <c r="X9997" t="s">
        <v>38478</v>
      </c>
      <c r="Y9997" t="s">
        <v>36708</v>
      </c>
      <c r="Z9997" t="s">
        <v>36742</v>
      </c>
      <c r="AA9997" t="s">
        <v>39182</v>
      </c>
      <c r="AG9997" t="s">
        <v>39183</v>
      </c>
      <c r="AH9997" s="8" t="s">
        <v>45</v>
      </c>
      <c r="AI9997" t="s">
        <v>39184</v>
      </c>
      <c r="AJ9997" t="s">
        <v>39185</v>
      </c>
    </row>
    <row r="9998" spans="1:36" ht="17.25" hidden="1" customHeight="1" x14ac:dyDescent="0.2">
      <c r="A9998" s="4" t="s">
        <v>39186</v>
      </c>
      <c r="B9998" t="s">
        <v>38390</v>
      </c>
      <c r="C9998" t="s">
        <v>39187</v>
      </c>
      <c r="E9998" t="s">
        <v>40</v>
      </c>
      <c r="F9998" t="s">
        <v>86</v>
      </c>
      <c r="G9998" s="5">
        <v>321</v>
      </c>
      <c r="H9998" t="s">
        <v>42</v>
      </c>
      <c r="I9998" t="s">
        <v>65</v>
      </c>
      <c r="J9998" t="s">
        <v>559</v>
      </c>
      <c r="K9998" t="s">
        <v>87</v>
      </c>
      <c r="N9998" s="6">
        <v>1978</v>
      </c>
      <c r="R9998" s="7">
        <v>53.189689999999999</v>
      </c>
      <c r="S9998" s="7">
        <v>8.40869</v>
      </c>
      <c r="T9998" t="s">
        <v>46</v>
      </c>
      <c r="U9998" t="s">
        <v>39188</v>
      </c>
      <c r="X9998" t="s">
        <v>38393</v>
      </c>
      <c r="Y9998" t="s">
        <v>36708</v>
      </c>
      <c r="Z9998" t="s">
        <v>36742</v>
      </c>
      <c r="AA9998" t="s">
        <v>39189</v>
      </c>
      <c r="AG9998" t="s">
        <v>39190</v>
      </c>
      <c r="AH9998" s="8" t="s">
        <v>45</v>
      </c>
      <c r="AI9998" t="s">
        <v>39191</v>
      </c>
      <c r="AJ9998" t="s">
        <v>39192</v>
      </c>
    </row>
    <row r="9999" spans="1:36" ht="17.25" hidden="1" customHeight="1" x14ac:dyDescent="0.2">
      <c r="A9999" s="4" t="s">
        <v>39208</v>
      </c>
      <c r="B9999" t="s">
        <v>38390</v>
      </c>
      <c r="C9999" t="s">
        <v>39209</v>
      </c>
      <c r="E9999" t="s">
        <v>40</v>
      </c>
      <c r="F9999" t="s">
        <v>86</v>
      </c>
      <c r="G9999" s="5">
        <v>24</v>
      </c>
      <c r="H9999" t="s">
        <v>42</v>
      </c>
      <c r="I9999" t="s">
        <v>240</v>
      </c>
      <c r="J9999" t="s">
        <v>44</v>
      </c>
      <c r="N9999" s="6">
        <v>1995</v>
      </c>
      <c r="R9999" s="7">
        <v>51.469299999999997</v>
      </c>
      <c r="S9999" s="7">
        <v>6.6436000000000002</v>
      </c>
      <c r="T9999" t="s">
        <v>46</v>
      </c>
      <c r="U9999" t="s">
        <v>39210</v>
      </c>
      <c r="X9999" t="s">
        <v>38460</v>
      </c>
      <c r="Y9999" t="s">
        <v>36708</v>
      </c>
      <c r="Z9999" t="s">
        <v>36742</v>
      </c>
      <c r="AA9999" t="s">
        <v>39211</v>
      </c>
      <c r="AD9999" t="s">
        <v>880</v>
      </c>
      <c r="AE9999" t="s">
        <v>254</v>
      </c>
      <c r="AG9999" t="s">
        <v>39212</v>
      </c>
      <c r="AH9999" s="8">
        <v>1281824</v>
      </c>
      <c r="AI9999" t="s">
        <v>39213</v>
      </c>
      <c r="AJ9999" t="s">
        <v>39214</v>
      </c>
    </row>
    <row r="10000" spans="1:36" ht="17.25" hidden="1" customHeight="1" x14ac:dyDescent="0.2">
      <c r="A10000" s="4" t="s">
        <v>39215</v>
      </c>
      <c r="B10000" t="s">
        <v>38390</v>
      </c>
      <c r="C10000" t="s">
        <v>39216</v>
      </c>
      <c r="E10000" t="s">
        <v>39217</v>
      </c>
      <c r="F10000" t="s">
        <v>86</v>
      </c>
      <c r="G10000" s="5">
        <v>94</v>
      </c>
      <c r="H10000" t="s">
        <v>42</v>
      </c>
      <c r="I10000" t="s">
        <v>43</v>
      </c>
      <c r="J10000" t="s">
        <v>44</v>
      </c>
      <c r="M10000" t="s">
        <v>5341</v>
      </c>
      <c r="N10000" s="6">
        <v>2003</v>
      </c>
      <c r="R10000" s="7">
        <v>50.09178</v>
      </c>
      <c r="S10000" s="7">
        <v>8.5310500000000005</v>
      </c>
      <c r="T10000" t="s">
        <v>46</v>
      </c>
      <c r="U10000" t="s">
        <v>39218</v>
      </c>
      <c r="X10000" t="s">
        <v>38468</v>
      </c>
      <c r="Y10000" t="s">
        <v>36708</v>
      </c>
      <c r="Z10000" t="s">
        <v>36742</v>
      </c>
      <c r="AA10000" t="s">
        <v>39219</v>
      </c>
      <c r="AD10000" t="s">
        <v>880</v>
      </c>
      <c r="AE10000" t="s">
        <v>254</v>
      </c>
      <c r="AG10000" t="s">
        <v>39220</v>
      </c>
      <c r="AH10000" s="8" t="s">
        <v>39221</v>
      </c>
      <c r="AI10000" t="s">
        <v>39222</v>
      </c>
      <c r="AJ10000" t="s">
        <v>39223</v>
      </c>
    </row>
    <row r="10001" spans="1:36" ht="17.25" hidden="1" customHeight="1" x14ac:dyDescent="0.2">
      <c r="A10001" s="4" t="s">
        <v>39215</v>
      </c>
      <c r="B10001" t="s">
        <v>38390</v>
      </c>
      <c r="C10001" t="s">
        <v>39216</v>
      </c>
      <c r="E10001" t="s">
        <v>39224</v>
      </c>
      <c r="F10001" t="s">
        <v>86</v>
      </c>
      <c r="G10001" s="5">
        <v>100</v>
      </c>
      <c r="H10001" t="s">
        <v>42</v>
      </c>
      <c r="I10001" t="s">
        <v>43</v>
      </c>
      <c r="J10001" t="s">
        <v>44</v>
      </c>
      <c r="M10001" t="s">
        <v>5341</v>
      </c>
      <c r="N10001" s="6">
        <v>2012</v>
      </c>
      <c r="R10001" s="7">
        <v>50.09178</v>
      </c>
      <c r="S10001" s="7">
        <v>8.5310500000000005</v>
      </c>
      <c r="T10001" t="s">
        <v>46</v>
      </c>
      <c r="U10001" t="s">
        <v>39218</v>
      </c>
      <c r="X10001" t="s">
        <v>38468</v>
      </c>
      <c r="Y10001" t="s">
        <v>36708</v>
      </c>
      <c r="Z10001" t="s">
        <v>36742</v>
      </c>
      <c r="AA10001" t="s">
        <v>39225</v>
      </c>
      <c r="AD10001" t="s">
        <v>880</v>
      </c>
      <c r="AE10001" t="s">
        <v>254</v>
      </c>
      <c r="AG10001" t="s">
        <v>39220</v>
      </c>
      <c r="AH10001" s="8" t="s">
        <v>39226</v>
      </c>
      <c r="AI10001" t="s">
        <v>39222</v>
      </c>
      <c r="AJ10001" t="s">
        <v>39227</v>
      </c>
    </row>
    <row r="10002" spans="1:36" ht="17.25" hidden="1" customHeight="1" x14ac:dyDescent="0.2">
      <c r="A10002" s="4" t="s">
        <v>39215</v>
      </c>
      <c r="B10002" t="s">
        <v>38390</v>
      </c>
      <c r="C10002" t="s">
        <v>39216</v>
      </c>
      <c r="E10002" t="s">
        <v>240</v>
      </c>
      <c r="F10002" t="s">
        <v>39230</v>
      </c>
      <c r="G10002" s="5">
        <v>38</v>
      </c>
      <c r="H10002" t="s">
        <v>42</v>
      </c>
      <c r="I10002" t="s">
        <v>240</v>
      </c>
      <c r="J10002" t="s">
        <v>44</v>
      </c>
      <c r="M10002" t="s">
        <v>5341</v>
      </c>
      <c r="N10002" s="6">
        <v>1980</v>
      </c>
      <c r="R10002" s="7">
        <v>50.09178</v>
      </c>
      <c r="S10002" s="7">
        <v>8.5310500000000005</v>
      </c>
      <c r="T10002" t="s">
        <v>46</v>
      </c>
      <c r="U10002" t="s">
        <v>39218</v>
      </c>
      <c r="X10002" t="s">
        <v>38468</v>
      </c>
      <c r="Y10002" t="s">
        <v>36708</v>
      </c>
      <c r="Z10002" t="s">
        <v>36742</v>
      </c>
      <c r="AA10002" t="s">
        <v>39231</v>
      </c>
      <c r="AD10002" t="s">
        <v>880</v>
      </c>
      <c r="AE10002" t="s">
        <v>254</v>
      </c>
      <c r="AG10002" t="s">
        <v>39220</v>
      </c>
      <c r="AI10002" t="s">
        <v>39222</v>
      </c>
      <c r="AJ10002" t="s">
        <v>39232</v>
      </c>
    </row>
    <row r="10003" spans="1:36" ht="17.25" hidden="1" customHeight="1" x14ac:dyDescent="0.2">
      <c r="A10003" s="4" t="s">
        <v>39233</v>
      </c>
      <c r="B10003" t="s">
        <v>38390</v>
      </c>
      <c r="C10003" t="s">
        <v>39234</v>
      </c>
      <c r="E10003" t="s">
        <v>58</v>
      </c>
      <c r="F10003" t="s">
        <v>64</v>
      </c>
      <c r="G10003" s="5">
        <v>415</v>
      </c>
      <c r="H10003" t="s">
        <v>857</v>
      </c>
      <c r="I10003" t="s">
        <v>240</v>
      </c>
      <c r="J10003" t="s">
        <v>559</v>
      </c>
      <c r="N10003" s="6">
        <v>1974</v>
      </c>
      <c r="R10003" s="7">
        <v>48.767000000000003</v>
      </c>
      <c r="S10003" s="7">
        <v>11.58</v>
      </c>
      <c r="T10003" t="s">
        <v>46</v>
      </c>
      <c r="U10003" t="s">
        <v>39235</v>
      </c>
      <c r="X10003" t="s">
        <v>38510</v>
      </c>
      <c r="Y10003" t="s">
        <v>36708</v>
      </c>
      <c r="Z10003" t="s">
        <v>36742</v>
      </c>
      <c r="AA10003" t="s">
        <v>39236</v>
      </c>
      <c r="AC10003" t="s">
        <v>39237</v>
      </c>
      <c r="AG10003" t="s">
        <v>39238</v>
      </c>
      <c r="AH10003" s="8">
        <v>1121627</v>
      </c>
      <c r="AI10003" t="s">
        <v>39239</v>
      </c>
      <c r="AJ10003" t="s">
        <v>39240</v>
      </c>
    </row>
    <row r="10004" spans="1:36" ht="17.25" hidden="1" customHeight="1" x14ac:dyDescent="0.2">
      <c r="A10004" s="4" t="s">
        <v>39233</v>
      </c>
      <c r="B10004" t="s">
        <v>38390</v>
      </c>
      <c r="C10004" t="s">
        <v>39234</v>
      </c>
      <c r="E10004" t="s">
        <v>191</v>
      </c>
      <c r="F10004" t="s">
        <v>86</v>
      </c>
      <c r="G10004" s="5">
        <v>561</v>
      </c>
      <c r="H10004" t="s">
        <v>42</v>
      </c>
      <c r="I10004" t="s">
        <v>43</v>
      </c>
      <c r="J10004" t="s">
        <v>559</v>
      </c>
      <c r="N10004" s="6">
        <v>2011</v>
      </c>
      <c r="R10004" s="7">
        <v>48.767000000000003</v>
      </c>
      <c r="S10004" s="7">
        <v>11.58</v>
      </c>
      <c r="T10004" t="s">
        <v>46</v>
      </c>
      <c r="U10004" t="s">
        <v>39235</v>
      </c>
      <c r="X10004" t="s">
        <v>38510</v>
      </c>
      <c r="Y10004" t="s">
        <v>36708</v>
      </c>
      <c r="Z10004" t="s">
        <v>36742</v>
      </c>
      <c r="AA10004" t="s">
        <v>39241</v>
      </c>
      <c r="AC10004" t="s">
        <v>39237</v>
      </c>
      <c r="AG10004" t="s">
        <v>39242</v>
      </c>
      <c r="AH10004" s="8" t="s">
        <v>39243</v>
      </c>
      <c r="AI10004" t="s">
        <v>39239</v>
      </c>
      <c r="AJ10004" t="s">
        <v>39244</v>
      </c>
    </row>
    <row r="10005" spans="1:36" ht="17.25" hidden="1" customHeight="1" x14ac:dyDescent="0.2">
      <c r="A10005" s="4" t="s">
        <v>39233</v>
      </c>
      <c r="B10005" t="s">
        <v>38390</v>
      </c>
      <c r="C10005" t="s">
        <v>39234</v>
      </c>
      <c r="E10005" t="s">
        <v>335</v>
      </c>
      <c r="F10005" t="s">
        <v>86</v>
      </c>
      <c r="G10005" s="5">
        <v>846</v>
      </c>
      <c r="H10005" t="s">
        <v>42</v>
      </c>
      <c r="I10005" t="s">
        <v>43</v>
      </c>
      <c r="J10005" t="s">
        <v>559</v>
      </c>
      <c r="N10005" s="6">
        <v>2010</v>
      </c>
      <c r="R10005" s="7">
        <v>48.767000000000003</v>
      </c>
      <c r="S10005" s="7">
        <v>11.58</v>
      </c>
      <c r="T10005" t="s">
        <v>46</v>
      </c>
      <c r="U10005" t="s">
        <v>39235</v>
      </c>
      <c r="X10005" t="s">
        <v>38510</v>
      </c>
      <c r="Y10005" t="s">
        <v>36708</v>
      </c>
      <c r="Z10005" t="s">
        <v>36742</v>
      </c>
      <c r="AA10005" t="s">
        <v>39245</v>
      </c>
      <c r="AC10005" t="s">
        <v>39237</v>
      </c>
      <c r="AG10005" t="s">
        <v>39246</v>
      </c>
      <c r="AH10005" s="8" t="s">
        <v>39247</v>
      </c>
      <c r="AI10005" t="s">
        <v>39239</v>
      </c>
      <c r="AJ10005" t="s">
        <v>39248</v>
      </c>
    </row>
    <row r="10006" spans="1:36" ht="17.25" hidden="1" customHeight="1" x14ac:dyDescent="0.2">
      <c r="A10006" s="4" t="s">
        <v>39255</v>
      </c>
      <c r="B10006" t="s">
        <v>38390</v>
      </c>
      <c r="C10006" t="s">
        <v>39256</v>
      </c>
      <c r="E10006" t="s">
        <v>39257</v>
      </c>
      <c r="F10006" t="s">
        <v>86</v>
      </c>
      <c r="G10006" s="5">
        <v>37</v>
      </c>
      <c r="H10006" t="s">
        <v>42</v>
      </c>
      <c r="I10006" t="s">
        <v>43</v>
      </c>
      <c r="J10006" t="s">
        <v>44</v>
      </c>
      <c r="N10006" s="6">
        <v>2012</v>
      </c>
      <c r="R10006" s="7">
        <v>50.567250000000001</v>
      </c>
      <c r="S10006" s="7">
        <v>9.6794399999999996</v>
      </c>
      <c r="T10006" t="s">
        <v>46</v>
      </c>
      <c r="U10006" t="s">
        <v>39258</v>
      </c>
      <c r="X10006" t="s">
        <v>38468</v>
      </c>
      <c r="Y10006" t="s">
        <v>36708</v>
      </c>
      <c r="Z10006" t="s">
        <v>36742</v>
      </c>
      <c r="AA10006" t="s">
        <v>39259</v>
      </c>
      <c r="AD10006" t="s">
        <v>880</v>
      </c>
      <c r="AE10006" t="s">
        <v>4970</v>
      </c>
      <c r="AF10006" t="s">
        <v>1869</v>
      </c>
      <c r="AG10006" t="s">
        <v>39260</v>
      </c>
      <c r="AH10006" s="8" t="s">
        <v>39261</v>
      </c>
      <c r="AI10006" t="s">
        <v>39262</v>
      </c>
      <c r="AJ10006" t="s">
        <v>39263</v>
      </c>
    </row>
    <row r="10007" spans="1:36" ht="17.25" hidden="1" customHeight="1" x14ac:dyDescent="0.2">
      <c r="A10007" s="4" t="s">
        <v>39264</v>
      </c>
      <c r="B10007" t="s">
        <v>38390</v>
      </c>
      <c r="C10007" t="s">
        <v>39265</v>
      </c>
      <c r="E10007" t="s">
        <v>40</v>
      </c>
      <c r="F10007" t="s">
        <v>86</v>
      </c>
      <c r="G10007" s="5">
        <v>182</v>
      </c>
      <c r="H10007" t="s">
        <v>42</v>
      </c>
      <c r="I10007" t="s">
        <v>43</v>
      </c>
      <c r="J10007" t="s">
        <v>44</v>
      </c>
      <c r="N10007" s="6">
        <v>1996</v>
      </c>
      <c r="R10007" s="7">
        <v>50.896880000000003</v>
      </c>
      <c r="S10007" s="7">
        <v>11.585699999999999</v>
      </c>
      <c r="T10007" t="s">
        <v>46</v>
      </c>
      <c r="U10007" t="s">
        <v>39266</v>
      </c>
      <c r="X10007" t="s">
        <v>38850</v>
      </c>
      <c r="Y10007" t="s">
        <v>36708</v>
      </c>
      <c r="Z10007" t="s">
        <v>36742</v>
      </c>
      <c r="AA10007" t="s">
        <v>39267</v>
      </c>
      <c r="AG10007" t="s">
        <v>39268</v>
      </c>
      <c r="AH10007" s="8" t="s">
        <v>39269</v>
      </c>
      <c r="AI10007" t="s">
        <v>39270</v>
      </c>
      <c r="AJ10007" t="s">
        <v>39271</v>
      </c>
    </row>
    <row r="10008" spans="1:36" ht="17.25" hidden="1" customHeight="1" x14ac:dyDescent="0.2">
      <c r="A10008" s="4" t="s">
        <v>39288</v>
      </c>
      <c r="B10008" t="s">
        <v>38390</v>
      </c>
      <c r="C10008" t="s">
        <v>39289</v>
      </c>
      <c r="E10008" t="s">
        <v>40</v>
      </c>
      <c r="F10008" t="s">
        <v>86</v>
      </c>
      <c r="G10008" s="5">
        <v>58</v>
      </c>
      <c r="H10008" t="s">
        <v>42</v>
      </c>
      <c r="I10008" t="s">
        <v>240</v>
      </c>
      <c r="J10008" t="s">
        <v>44</v>
      </c>
      <c r="N10008" s="6">
        <v>1988</v>
      </c>
      <c r="R10008" s="7">
        <v>51.2791</v>
      </c>
      <c r="S10008" s="7">
        <v>9.4840099999999996</v>
      </c>
      <c r="T10008" t="s">
        <v>46</v>
      </c>
      <c r="U10008" t="s">
        <v>39290</v>
      </c>
      <c r="X10008" t="s">
        <v>38468</v>
      </c>
      <c r="Y10008" t="s">
        <v>36708</v>
      </c>
      <c r="Z10008" t="s">
        <v>36742</v>
      </c>
      <c r="AA10008" t="s">
        <v>39291</v>
      </c>
      <c r="AG10008" t="s">
        <v>39292</v>
      </c>
      <c r="AH10008" s="8" t="s">
        <v>39293</v>
      </c>
      <c r="AI10008" t="s">
        <v>39294</v>
      </c>
      <c r="AJ10008" t="s">
        <v>39295</v>
      </c>
    </row>
    <row r="10009" spans="1:36" ht="17.25" hidden="1" customHeight="1" x14ac:dyDescent="0.2">
      <c r="A10009" s="4" t="s">
        <v>43137</v>
      </c>
      <c r="B10009" t="s">
        <v>42999</v>
      </c>
      <c r="C10009" t="s">
        <v>43138</v>
      </c>
      <c r="E10009" t="s">
        <v>40</v>
      </c>
      <c r="F10009" t="s">
        <v>86</v>
      </c>
      <c r="G10009" s="5">
        <v>25</v>
      </c>
      <c r="H10009" t="s">
        <v>42</v>
      </c>
      <c r="I10009" t="s">
        <v>240</v>
      </c>
      <c r="J10009" t="s">
        <v>44</v>
      </c>
      <c r="N10009" s="6">
        <v>1966</v>
      </c>
      <c r="R10009" s="7">
        <v>47.149769999999997</v>
      </c>
      <c r="S10009" s="7">
        <v>27.607299999999999</v>
      </c>
      <c r="T10009" t="s">
        <v>46</v>
      </c>
      <c r="U10009" t="s">
        <v>43139</v>
      </c>
      <c r="X10009" t="s">
        <v>43139</v>
      </c>
      <c r="Y10009" t="s">
        <v>36708</v>
      </c>
      <c r="Z10009" t="s">
        <v>36915</v>
      </c>
      <c r="AA10009" t="s">
        <v>43140</v>
      </c>
      <c r="AG10009" t="s">
        <v>43141</v>
      </c>
      <c r="AH10009" s="8">
        <v>1120750</v>
      </c>
      <c r="AI10009" t="s">
        <v>43142</v>
      </c>
      <c r="AJ10009" t="s">
        <v>43143</v>
      </c>
    </row>
    <row r="10010" spans="1:36" ht="17.25" hidden="1" customHeight="1" x14ac:dyDescent="0.2">
      <c r="A10010" s="4" t="s">
        <v>39308</v>
      </c>
      <c r="B10010" t="s">
        <v>38390</v>
      </c>
      <c r="C10010" t="s">
        <v>39309</v>
      </c>
      <c r="E10010" t="s">
        <v>40</v>
      </c>
      <c r="F10010" t="s">
        <v>64</v>
      </c>
      <c r="G10010" s="5">
        <v>125</v>
      </c>
      <c r="H10010" t="s">
        <v>42</v>
      </c>
      <c r="I10010" t="s">
        <v>43</v>
      </c>
      <c r="J10010" t="s">
        <v>559</v>
      </c>
      <c r="N10010" s="6">
        <v>1981</v>
      </c>
      <c r="R10010" s="7">
        <v>52.196216999999997</v>
      </c>
      <c r="S10010" s="7">
        <v>8.6474419999999999</v>
      </c>
      <c r="T10010" t="s">
        <v>46</v>
      </c>
      <c r="U10010" t="s">
        <v>39310</v>
      </c>
      <c r="X10010" t="s">
        <v>38460</v>
      </c>
      <c r="Y10010" t="s">
        <v>36708</v>
      </c>
      <c r="Z10010" t="s">
        <v>36742</v>
      </c>
      <c r="AA10010" t="s">
        <v>39311</v>
      </c>
      <c r="AG10010" t="s">
        <v>39312</v>
      </c>
      <c r="AH10010" s="8" t="s">
        <v>39313</v>
      </c>
      <c r="AI10010" t="s">
        <v>39314</v>
      </c>
      <c r="AJ10010" t="s">
        <v>39315</v>
      </c>
    </row>
    <row r="10011" spans="1:36" ht="17.25" hidden="1" customHeight="1" x14ac:dyDescent="0.2">
      <c r="A10011" s="4" t="s">
        <v>39316</v>
      </c>
      <c r="B10011" t="s">
        <v>38390</v>
      </c>
      <c r="C10011" t="s">
        <v>39317</v>
      </c>
      <c r="E10011" t="s">
        <v>40</v>
      </c>
      <c r="F10011" t="s">
        <v>86</v>
      </c>
      <c r="G10011" s="5">
        <v>160</v>
      </c>
      <c r="H10011" t="s">
        <v>42</v>
      </c>
      <c r="I10011" t="s">
        <v>43</v>
      </c>
      <c r="J10011" t="s">
        <v>559</v>
      </c>
      <c r="N10011" s="6">
        <v>1994</v>
      </c>
      <c r="R10011" s="7">
        <v>52.394199999999998</v>
      </c>
      <c r="S10011" s="7">
        <v>12.418100000000001</v>
      </c>
      <c r="T10011" t="s">
        <v>46</v>
      </c>
      <c r="U10011" t="s">
        <v>38409</v>
      </c>
      <c r="X10011" t="s">
        <v>38409</v>
      </c>
      <c r="Y10011" t="s">
        <v>36708</v>
      </c>
      <c r="Z10011" t="s">
        <v>36742</v>
      </c>
      <c r="AA10011" t="s">
        <v>39318</v>
      </c>
      <c r="AG10011" t="s">
        <v>39319</v>
      </c>
      <c r="AH10011" s="8" t="s">
        <v>39320</v>
      </c>
      <c r="AI10011" t="s">
        <v>39321</v>
      </c>
      <c r="AJ10011" t="s">
        <v>39322</v>
      </c>
    </row>
    <row r="10012" spans="1:36" ht="17.25" hidden="1" customHeight="1" x14ac:dyDescent="0.2">
      <c r="A10012" s="4" t="s">
        <v>39323</v>
      </c>
      <c r="B10012" t="s">
        <v>38390</v>
      </c>
      <c r="C10012" t="s">
        <v>39324</v>
      </c>
      <c r="E10012" t="s">
        <v>40</v>
      </c>
      <c r="F10012" t="s">
        <v>4967</v>
      </c>
      <c r="G10012" s="5">
        <v>23</v>
      </c>
      <c r="H10012" t="s">
        <v>42</v>
      </c>
      <c r="I10012" t="s">
        <v>240</v>
      </c>
      <c r="J10012" t="s">
        <v>559</v>
      </c>
      <c r="N10012" s="6">
        <v>1994</v>
      </c>
      <c r="R10012" s="7">
        <v>52.07009</v>
      </c>
      <c r="S10012" s="7">
        <v>11.38531</v>
      </c>
      <c r="T10012" t="s">
        <v>46</v>
      </c>
      <c r="U10012" t="s">
        <v>39325</v>
      </c>
      <c r="X10012" t="s">
        <v>38545</v>
      </c>
      <c r="Y10012" t="s">
        <v>36708</v>
      </c>
      <c r="Z10012" t="s">
        <v>36742</v>
      </c>
      <c r="AA10012" t="s">
        <v>39326</v>
      </c>
      <c r="AD10012" t="s">
        <v>880</v>
      </c>
      <c r="AE10012" t="s">
        <v>28400</v>
      </c>
      <c r="AG10012" t="s">
        <v>39327</v>
      </c>
      <c r="AH10012" s="8">
        <v>1211153</v>
      </c>
      <c r="AI10012" t="s">
        <v>39328</v>
      </c>
      <c r="AJ10012" t="s">
        <v>39329</v>
      </c>
    </row>
    <row r="10013" spans="1:36" ht="17.25" hidden="1" customHeight="1" x14ac:dyDescent="0.2">
      <c r="A10013" s="4" t="s">
        <v>39330</v>
      </c>
      <c r="B10013" t="s">
        <v>38390</v>
      </c>
      <c r="C10013" t="s">
        <v>39331</v>
      </c>
      <c r="E10013" t="s">
        <v>3804</v>
      </c>
      <c r="F10013" t="s">
        <v>86</v>
      </c>
      <c r="G10013" s="5">
        <v>802</v>
      </c>
      <c r="H10013" t="s">
        <v>42</v>
      </c>
      <c r="I10013" t="s">
        <v>43</v>
      </c>
      <c r="J10013" t="s">
        <v>559</v>
      </c>
      <c r="N10013" s="6">
        <v>2007</v>
      </c>
      <c r="R10013" s="7">
        <v>50.859000000000002</v>
      </c>
      <c r="S10013" s="7">
        <v>6.8410000000000002</v>
      </c>
      <c r="T10013" t="s">
        <v>46</v>
      </c>
      <c r="U10013" t="s">
        <v>39332</v>
      </c>
      <c r="X10013" t="s">
        <v>38460</v>
      </c>
      <c r="Y10013" t="s">
        <v>36708</v>
      </c>
      <c r="Z10013" t="s">
        <v>36742</v>
      </c>
      <c r="AA10013" t="s">
        <v>39333</v>
      </c>
      <c r="AG10013" t="s">
        <v>39334</v>
      </c>
      <c r="AH10013" s="8" t="s">
        <v>39335</v>
      </c>
      <c r="AI10013" t="s">
        <v>39336</v>
      </c>
      <c r="AJ10013" t="s">
        <v>39337</v>
      </c>
    </row>
    <row r="10014" spans="1:36" ht="17.25" hidden="1" customHeight="1" x14ac:dyDescent="0.2">
      <c r="A10014" s="4" t="s">
        <v>39341</v>
      </c>
      <c r="B10014" t="s">
        <v>38390</v>
      </c>
      <c r="C10014" t="s">
        <v>39342</v>
      </c>
      <c r="E10014" t="s">
        <v>43</v>
      </c>
      <c r="F10014" t="s">
        <v>86</v>
      </c>
      <c r="G10014" s="5">
        <v>1200</v>
      </c>
      <c r="H10014" t="s">
        <v>677</v>
      </c>
      <c r="I10014" t="s">
        <v>43</v>
      </c>
      <c r="J10014" t="s">
        <v>44</v>
      </c>
      <c r="M10014" t="s">
        <v>5341</v>
      </c>
      <c r="N10014" s="27"/>
      <c r="R10014" s="7">
        <v>51.377381999999997</v>
      </c>
      <c r="S10014" s="7">
        <v>6.6587300000000003</v>
      </c>
      <c r="T10014" t="s">
        <v>46</v>
      </c>
      <c r="U10014" t="s">
        <v>39343</v>
      </c>
      <c r="X10014" t="s">
        <v>38460</v>
      </c>
      <c r="Y10014" t="s">
        <v>36708</v>
      </c>
      <c r="Z10014" t="s">
        <v>36742</v>
      </c>
      <c r="AC10014" t="s">
        <v>39344</v>
      </c>
      <c r="AD10014" t="s">
        <v>880</v>
      </c>
      <c r="AE10014" t="s">
        <v>254</v>
      </c>
      <c r="AF10014" t="s">
        <v>1869</v>
      </c>
      <c r="AG10014" t="s">
        <v>39345</v>
      </c>
      <c r="AH10014" s="8" t="s">
        <v>39346</v>
      </c>
      <c r="AI10014" t="s">
        <v>39347</v>
      </c>
      <c r="AJ10014" t="s">
        <v>39348</v>
      </c>
    </row>
    <row r="10015" spans="1:36" ht="17.25" hidden="1" customHeight="1" x14ac:dyDescent="0.2">
      <c r="A10015" s="4" t="s">
        <v>39341</v>
      </c>
      <c r="B10015" t="s">
        <v>38390</v>
      </c>
      <c r="C10015" t="s">
        <v>39342</v>
      </c>
      <c r="E10015" t="s">
        <v>39349</v>
      </c>
      <c r="F10015" t="s">
        <v>86</v>
      </c>
      <c r="G10015" s="5">
        <v>33</v>
      </c>
      <c r="H10015" t="s">
        <v>42</v>
      </c>
      <c r="I10015" t="s">
        <v>240</v>
      </c>
      <c r="J10015" t="s">
        <v>44</v>
      </c>
      <c r="M10015" t="s">
        <v>559</v>
      </c>
      <c r="N10015" s="24">
        <v>1971</v>
      </c>
      <c r="R10015" s="7">
        <v>51.377381999999997</v>
      </c>
      <c r="S10015" s="7">
        <v>6.6587300000000003</v>
      </c>
      <c r="T10015" t="s">
        <v>46</v>
      </c>
      <c r="U10015" t="s">
        <v>39343</v>
      </c>
      <c r="X10015" t="s">
        <v>38460</v>
      </c>
      <c r="Y10015" t="s">
        <v>36708</v>
      </c>
      <c r="Z10015" t="s">
        <v>36742</v>
      </c>
      <c r="AC10015" t="s">
        <v>39344</v>
      </c>
      <c r="AD10015" t="s">
        <v>880</v>
      </c>
      <c r="AE10015" t="s">
        <v>254</v>
      </c>
      <c r="AG10015" t="s">
        <v>39345</v>
      </c>
      <c r="AI10015" t="s">
        <v>39347</v>
      </c>
      <c r="AJ10015" t="s">
        <v>39350</v>
      </c>
    </row>
    <row r="10016" spans="1:36" ht="17.25" hidden="1" customHeight="1" x14ac:dyDescent="0.2">
      <c r="A10016" s="4" t="s">
        <v>43137</v>
      </c>
      <c r="B10016" t="s">
        <v>42999</v>
      </c>
      <c r="C10016" t="s">
        <v>43138</v>
      </c>
      <c r="E10016" t="s">
        <v>56</v>
      </c>
      <c r="F10016" t="s">
        <v>86</v>
      </c>
      <c r="G10016" s="5">
        <v>25</v>
      </c>
      <c r="H10016" t="s">
        <v>857</v>
      </c>
      <c r="I10016" t="s">
        <v>240</v>
      </c>
      <c r="J10016" t="s">
        <v>44</v>
      </c>
      <c r="N10016" s="24">
        <v>1966</v>
      </c>
      <c r="R10016" s="7">
        <v>47.149769999999997</v>
      </c>
      <c r="S10016" s="7">
        <v>27.607299999999999</v>
      </c>
      <c r="T10016" t="s">
        <v>46</v>
      </c>
      <c r="U10016" t="s">
        <v>43139</v>
      </c>
      <c r="X10016" t="s">
        <v>43139</v>
      </c>
      <c r="Y10016" t="s">
        <v>36708</v>
      </c>
      <c r="Z10016" t="s">
        <v>36915</v>
      </c>
      <c r="AA10016" t="s">
        <v>43140</v>
      </c>
      <c r="AG10016" t="s">
        <v>43141</v>
      </c>
      <c r="AH10016" s="8">
        <v>1120751</v>
      </c>
      <c r="AI10016" t="s">
        <v>43142</v>
      </c>
      <c r="AJ10016" t="s">
        <v>43144</v>
      </c>
    </row>
    <row r="10017" spans="1:36" ht="17.25" hidden="1" customHeight="1" x14ac:dyDescent="0.2">
      <c r="A10017" s="4" t="s">
        <v>39354</v>
      </c>
      <c r="B10017" t="s">
        <v>38390</v>
      </c>
      <c r="C10017" t="s">
        <v>39355</v>
      </c>
      <c r="D10017" t="s">
        <v>39356</v>
      </c>
      <c r="E10017" t="s">
        <v>39217</v>
      </c>
      <c r="F10017" t="s">
        <v>86</v>
      </c>
      <c r="G10017" s="5">
        <v>100</v>
      </c>
      <c r="H10017" t="s">
        <v>42</v>
      </c>
      <c r="I10017" t="s">
        <v>43</v>
      </c>
      <c r="J10017" t="s">
        <v>44</v>
      </c>
      <c r="M10017" t="s">
        <v>559</v>
      </c>
      <c r="N10017" s="6">
        <v>2000</v>
      </c>
      <c r="R10017" s="7">
        <v>51.221400000000003</v>
      </c>
      <c r="S10017" s="7">
        <v>6.7313000000000001</v>
      </c>
      <c r="T10017" t="s">
        <v>46</v>
      </c>
      <c r="U10017" t="s">
        <v>39357</v>
      </c>
      <c r="X10017" t="s">
        <v>38460</v>
      </c>
      <c r="Y10017" t="s">
        <v>36708</v>
      </c>
      <c r="Z10017" t="s">
        <v>36742</v>
      </c>
      <c r="AA10017" t="s">
        <v>39358</v>
      </c>
      <c r="AG10017" t="s">
        <v>39359</v>
      </c>
      <c r="AH10017" s="8" t="s">
        <v>39360</v>
      </c>
      <c r="AI10017" t="s">
        <v>39361</v>
      </c>
      <c r="AJ10017" t="s">
        <v>39362</v>
      </c>
    </row>
    <row r="10018" spans="1:36" ht="17.25" hidden="1" customHeight="1" x14ac:dyDescent="0.2">
      <c r="A10018" s="4" t="s">
        <v>39354</v>
      </c>
      <c r="B10018" t="s">
        <v>38390</v>
      </c>
      <c r="C10018" t="s">
        <v>39355</v>
      </c>
      <c r="D10018" t="s">
        <v>39356</v>
      </c>
      <c r="E10018" t="s">
        <v>39363</v>
      </c>
      <c r="F10018" t="s">
        <v>86</v>
      </c>
      <c r="G10018" s="5">
        <v>66.7</v>
      </c>
      <c r="H10018" t="s">
        <v>42</v>
      </c>
      <c r="I10018" t="s">
        <v>65</v>
      </c>
      <c r="J10018" t="s">
        <v>559</v>
      </c>
      <c r="M10018" t="s">
        <v>559</v>
      </c>
      <c r="N10018" s="6">
        <v>1974</v>
      </c>
      <c r="R10018" s="7">
        <v>51.221400000000003</v>
      </c>
      <c r="S10018" s="7">
        <v>6.7313000000000001</v>
      </c>
      <c r="T10018" t="s">
        <v>46</v>
      </c>
      <c r="U10018" t="s">
        <v>39357</v>
      </c>
      <c r="X10018" t="s">
        <v>38460</v>
      </c>
      <c r="Y10018" t="s">
        <v>36708</v>
      </c>
      <c r="Z10018" t="s">
        <v>36742</v>
      </c>
      <c r="AA10018" t="s">
        <v>39364</v>
      </c>
      <c r="AG10018" t="s">
        <v>39359</v>
      </c>
      <c r="AH10018" s="8">
        <v>1128386</v>
      </c>
      <c r="AI10018" t="s">
        <v>39361</v>
      </c>
      <c r="AJ10018" t="s">
        <v>39365</v>
      </c>
    </row>
    <row r="10019" spans="1:36" ht="17.25" hidden="1" customHeight="1" x14ac:dyDescent="0.2">
      <c r="A10019" s="4" t="s">
        <v>39354</v>
      </c>
      <c r="B10019" t="s">
        <v>38390</v>
      </c>
      <c r="C10019" t="s">
        <v>39355</v>
      </c>
      <c r="D10019" t="s">
        <v>39356</v>
      </c>
      <c r="E10019" t="s">
        <v>39366</v>
      </c>
      <c r="F10019" t="s">
        <v>86</v>
      </c>
      <c r="G10019" s="5">
        <v>64.7</v>
      </c>
      <c r="H10019" t="s">
        <v>42</v>
      </c>
      <c r="I10019" t="s">
        <v>65</v>
      </c>
      <c r="J10019" t="s">
        <v>559</v>
      </c>
      <c r="M10019" t="s">
        <v>559</v>
      </c>
      <c r="N10019" s="6">
        <v>1975</v>
      </c>
      <c r="R10019" s="7">
        <v>51.221400000000003</v>
      </c>
      <c r="S10019" s="7">
        <v>6.7313000000000001</v>
      </c>
      <c r="T10019" t="s">
        <v>46</v>
      </c>
      <c r="U10019" t="s">
        <v>39357</v>
      </c>
      <c r="X10019" t="s">
        <v>38460</v>
      </c>
      <c r="Y10019" t="s">
        <v>36708</v>
      </c>
      <c r="Z10019" t="s">
        <v>36742</v>
      </c>
      <c r="AA10019" t="s">
        <v>39367</v>
      </c>
      <c r="AG10019" t="s">
        <v>39359</v>
      </c>
      <c r="AH10019" s="8">
        <v>1128387</v>
      </c>
      <c r="AI10019" t="s">
        <v>39361</v>
      </c>
      <c r="AJ10019" t="s">
        <v>39368</v>
      </c>
    </row>
    <row r="10020" spans="1:36" ht="17.25" hidden="1" customHeight="1" x14ac:dyDescent="0.2">
      <c r="A10020" s="4" t="s">
        <v>39378</v>
      </c>
      <c r="B10020" t="s">
        <v>38390</v>
      </c>
      <c r="C10020" t="s">
        <v>39379</v>
      </c>
      <c r="E10020" t="s">
        <v>40</v>
      </c>
      <c r="F10020" t="s">
        <v>64</v>
      </c>
      <c r="G10020" s="5">
        <v>172</v>
      </c>
      <c r="H10020" t="s">
        <v>857</v>
      </c>
      <c r="I10020" t="s">
        <v>43</v>
      </c>
      <c r="J10020" t="s">
        <v>44</v>
      </c>
      <c r="N10020" s="24">
        <v>1996</v>
      </c>
      <c r="R10020" s="7">
        <v>51.351199999999999</v>
      </c>
      <c r="S10020" s="7">
        <v>12.378399999999999</v>
      </c>
      <c r="T10020" t="s">
        <v>46</v>
      </c>
      <c r="U10020" t="s">
        <v>39380</v>
      </c>
      <c r="X10020" t="s">
        <v>38453</v>
      </c>
      <c r="Y10020" t="s">
        <v>36708</v>
      </c>
      <c r="Z10020" t="s">
        <v>36742</v>
      </c>
      <c r="AA10020" t="s">
        <v>39381</v>
      </c>
      <c r="AG10020" t="s">
        <v>39382</v>
      </c>
      <c r="AH10020" s="8" t="s">
        <v>39383</v>
      </c>
      <c r="AI10020" t="s">
        <v>39384</v>
      </c>
      <c r="AJ10020" t="s">
        <v>39385</v>
      </c>
    </row>
    <row r="10021" spans="1:36" ht="17.25" hidden="1" customHeight="1" x14ac:dyDescent="0.2">
      <c r="A10021" s="4" t="s">
        <v>39405</v>
      </c>
      <c r="B10021" t="s">
        <v>38390</v>
      </c>
      <c r="C10021" t="s">
        <v>39406</v>
      </c>
      <c r="E10021" t="s">
        <v>9</v>
      </c>
      <c r="F10021" t="s">
        <v>1930</v>
      </c>
      <c r="G10021" s="5">
        <v>162</v>
      </c>
      <c r="H10021" t="s">
        <v>42</v>
      </c>
      <c r="I10021" t="s">
        <v>43</v>
      </c>
      <c r="J10021" t="s">
        <v>44</v>
      </c>
      <c r="N10021" s="6">
        <v>1996</v>
      </c>
      <c r="R10021" s="7">
        <v>51.2866</v>
      </c>
      <c r="S10021" s="7">
        <v>11.999700000000001</v>
      </c>
      <c r="T10021" t="s">
        <v>46</v>
      </c>
      <c r="U10021" t="s">
        <v>39407</v>
      </c>
      <c r="X10021" t="s">
        <v>38545</v>
      </c>
      <c r="Y10021" t="s">
        <v>36708</v>
      </c>
      <c r="Z10021" t="s">
        <v>36742</v>
      </c>
      <c r="AD10021" t="s">
        <v>880</v>
      </c>
      <c r="AE10021" t="s">
        <v>254</v>
      </c>
      <c r="AG10021" t="s">
        <v>39408</v>
      </c>
      <c r="AH10021" s="8" t="s">
        <v>39409</v>
      </c>
      <c r="AI10021" t="s">
        <v>39410</v>
      </c>
      <c r="AJ10021" t="s">
        <v>39411</v>
      </c>
    </row>
    <row r="10022" spans="1:36" ht="17.25" hidden="1" customHeight="1" x14ac:dyDescent="0.2">
      <c r="A10022" s="4" t="s">
        <v>39405</v>
      </c>
      <c r="B10022" t="s">
        <v>38390</v>
      </c>
      <c r="C10022" t="s">
        <v>39406</v>
      </c>
      <c r="E10022" t="s">
        <v>703</v>
      </c>
      <c r="F10022" t="s">
        <v>86</v>
      </c>
      <c r="G10022" s="5">
        <v>38</v>
      </c>
      <c r="H10022" t="s">
        <v>42</v>
      </c>
      <c r="I10022" t="s">
        <v>43</v>
      </c>
      <c r="J10022" t="s">
        <v>44</v>
      </c>
      <c r="N10022" s="6">
        <v>1994</v>
      </c>
      <c r="R10022" s="7">
        <v>51.2866</v>
      </c>
      <c r="S10022" s="7">
        <v>11.999700000000001</v>
      </c>
      <c r="T10022" t="s">
        <v>46</v>
      </c>
      <c r="U10022" t="s">
        <v>39407</v>
      </c>
      <c r="X10022" t="s">
        <v>38545</v>
      </c>
      <c r="Y10022" t="s">
        <v>36708</v>
      </c>
      <c r="Z10022" t="s">
        <v>36742</v>
      </c>
      <c r="AA10022" t="s">
        <v>39412</v>
      </c>
      <c r="AD10022" t="s">
        <v>880</v>
      </c>
      <c r="AE10022" t="s">
        <v>254</v>
      </c>
      <c r="AG10022" t="s">
        <v>39413</v>
      </c>
      <c r="AI10022" t="s">
        <v>39410</v>
      </c>
      <c r="AJ10022" t="s">
        <v>39414</v>
      </c>
    </row>
    <row r="10023" spans="1:36" ht="17.25" hidden="1" customHeight="1" x14ac:dyDescent="0.2">
      <c r="A10023" s="4" t="s">
        <v>39405</v>
      </c>
      <c r="B10023" t="s">
        <v>38390</v>
      </c>
      <c r="C10023" t="s">
        <v>39406</v>
      </c>
      <c r="E10023" t="s">
        <v>240</v>
      </c>
      <c r="F10023" t="s">
        <v>570</v>
      </c>
      <c r="G10023" s="5">
        <v>92.5</v>
      </c>
      <c r="H10023" t="s">
        <v>42</v>
      </c>
      <c r="I10023" t="s">
        <v>240</v>
      </c>
      <c r="J10023" t="s">
        <v>44</v>
      </c>
      <c r="N10023" s="6">
        <v>1997</v>
      </c>
      <c r="R10023" s="7">
        <v>51.2866</v>
      </c>
      <c r="S10023" s="7">
        <v>11.999700000000001</v>
      </c>
      <c r="T10023" t="s">
        <v>46</v>
      </c>
      <c r="U10023" t="s">
        <v>39407</v>
      </c>
      <c r="X10023" t="s">
        <v>38545</v>
      </c>
      <c r="Y10023" t="s">
        <v>36708</v>
      </c>
      <c r="Z10023" t="s">
        <v>36742</v>
      </c>
      <c r="AD10023" t="s">
        <v>880</v>
      </c>
      <c r="AE10023" t="s">
        <v>254</v>
      </c>
      <c r="AG10023" t="s">
        <v>39413</v>
      </c>
      <c r="AH10023" s="8" t="s">
        <v>39415</v>
      </c>
      <c r="AI10023" t="s">
        <v>39410</v>
      </c>
      <c r="AJ10023" t="s">
        <v>39416</v>
      </c>
    </row>
    <row r="10024" spans="1:36" ht="17.25" hidden="1" customHeight="1" x14ac:dyDescent="0.2">
      <c r="A10024" s="4" t="s">
        <v>39417</v>
      </c>
      <c r="B10024" t="s">
        <v>38390</v>
      </c>
      <c r="C10024" t="s">
        <v>39418</v>
      </c>
      <c r="E10024" t="s">
        <v>43</v>
      </c>
      <c r="F10024" t="s">
        <v>86</v>
      </c>
      <c r="G10024" s="5">
        <v>37</v>
      </c>
      <c r="H10024" t="s">
        <v>42</v>
      </c>
      <c r="I10024" t="s">
        <v>240</v>
      </c>
      <c r="J10024" t="s">
        <v>44</v>
      </c>
      <c r="N10024" s="6">
        <v>2000</v>
      </c>
      <c r="R10024" s="7">
        <v>51.299799999999998</v>
      </c>
      <c r="S10024" s="7">
        <v>12.019299999999999</v>
      </c>
      <c r="T10024" t="s">
        <v>46</v>
      </c>
      <c r="U10024" t="s">
        <v>39407</v>
      </c>
      <c r="X10024" t="s">
        <v>38545</v>
      </c>
      <c r="Y10024" t="s">
        <v>36708</v>
      </c>
      <c r="Z10024" t="s">
        <v>36742</v>
      </c>
      <c r="AA10024" t="s">
        <v>39419</v>
      </c>
      <c r="AD10024" t="s">
        <v>880</v>
      </c>
      <c r="AE10024" t="s">
        <v>254</v>
      </c>
      <c r="AI10024" t="s">
        <v>39420</v>
      </c>
      <c r="AJ10024" t="s">
        <v>39421</v>
      </c>
    </row>
    <row r="10025" spans="1:36" ht="17.25" hidden="1" customHeight="1" x14ac:dyDescent="0.2">
      <c r="A10025" s="4" t="s">
        <v>39417</v>
      </c>
      <c r="B10025" t="s">
        <v>38390</v>
      </c>
      <c r="C10025" t="s">
        <v>39418</v>
      </c>
      <c r="E10025" t="s">
        <v>696</v>
      </c>
      <c r="F10025" t="s">
        <v>86</v>
      </c>
      <c r="G10025" s="5">
        <v>35</v>
      </c>
      <c r="H10025" t="s">
        <v>42</v>
      </c>
      <c r="I10025" t="s">
        <v>43</v>
      </c>
      <c r="J10025" t="s">
        <v>44</v>
      </c>
      <c r="N10025" s="6">
        <v>1994</v>
      </c>
      <c r="R10025" s="7">
        <v>51.299799999999998</v>
      </c>
      <c r="S10025" s="7">
        <v>12.019299999999999</v>
      </c>
      <c r="T10025" t="s">
        <v>46</v>
      </c>
      <c r="U10025" t="s">
        <v>39407</v>
      </c>
      <c r="X10025" t="s">
        <v>38545</v>
      </c>
      <c r="Y10025" t="s">
        <v>36708</v>
      </c>
      <c r="Z10025" t="s">
        <v>36742</v>
      </c>
      <c r="AA10025" t="s">
        <v>39422</v>
      </c>
      <c r="AD10025" t="s">
        <v>880</v>
      </c>
      <c r="AE10025" t="s">
        <v>254</v>
      </c>
      <c r="AG10025" t="s">
        <v>39408</v>
      </c>
      <c r="AH10025" s="8">
        <v>1209403</v>
      </c>
      <c r="AI10025" t="s">
        <v>39420</v>
      </c>
      <c r="AJ10025" t="s">
        <v>39423</v>
      </c>
    </row>
    <row r="10026" spans="1:36" ht="17.25" hidden="1" customHeight="1" x14ac:dyDescent="0.2">
      <c r="A10026" s="4" t="s">
        <v>39417</v>
      </c>
      <c r="B10026" t="s">
        <v>38390</v>
      </c>
      <c r="C10026" t="s">
        <v>39418</v>
      </c>
      <c r="E10026" t="s">
        <v>738</v>
      </c>
      <c r="F10026" t="s">
        <v>86</v>
      </c>
      <c r="G10026" s="5">
        <v>37</v>
      </c>
      <c r="H10026" t="s">
        <v>42</v>
      </c>
      <c r="I10026" t="s">
        <v>43</v>
      </c>
      <c r="J10026" t="s">
        <v>44</v>
      </c>
      <c r="N10026" s="6">
        <v>1994</v>
      </c>
      <c r="R10026" s="7">
        <v>51.299799999999998</v>
      </c>
      <c r="S10026" s="7">
        <v>12.019299999999999</v>
      </c>
      <c r="T10026" t="s">
        <v>46</v>
      </c>
      <c r="U10026" t="s">
        <v>39407</v>
      </c>
      <c r="X10026" t="s">
        <v>38545</v>
      </c>
      <c r="Y10026" t="s">
        <v>36708</v>
      </c>
      <c r="Z10026" t="s">
        <v>36742</v>
      </c>
      <c r="AA10026" t="s">
        <v>39424</v>
      </c>
      <c r="AD10026" t="s">
        <v>880</v>
      </c>
      <c r="AE10026" t="s">
        <v>254</v>
      </c>
      <c r="AG10026" t="s">
        <v>39408</v>
      </c>
      <c r="AI10026" t="s">
        <v>39420</v>
      </c>
      <c r="AJ10026" t="s">
        <v>39425</v>
      </c>
    </row>
    <row r="10027" spans="1:36" ht="17.25" hidden="1" customHeight="1" x14ac:dyDescent="0.2">
      <c r="A10027" s="4" t="s">
        <v>39417</v>
      </c>
      <c r="B10027" t="s">
        <v>38390</v>
      </c>
      <c r="C10027" t="s">
        <v>39418</v>
      </c>
      <c r="E10027" t="s">
        <v>740</v>
      </c>
      <c r="F10027" t="s">
        <v>86</v>
      </c>
      <c r="G10027" s="5">
        <v>39</v>
      </c>
      <c r="H10027" t="s">
        <v>42</v>
      </c>
      <c r="I10027" t="s">
        <v>43</v>
      </c>
      <c r="J10027" t="s">
        <v>44</v>
      </c>
      <c r="N10027" s="6">
        <v>1998</v>
      </c>
      <c r="R10027" s="7">
        <v>51.299799999999998</v>
      </c>
      <c r="S10027" s="7">
        <v>12.019299999999999</v>
      </c>
      <c r="T10027" t="s">
        <v>46</v>
      </c>
      <c r="U10027" t="s">
        <v>39407</v>
      </c>
      <c r="X10027" t="s">
        <v>38545</v>
      </c>
      <c r="Y10027" t="s">
        <v>36708</v>
      </c>
      <c r="Z10027" t="s">
        <v>36742</v>
      </c>
      <c r="AA10027" t="s">
        <v>39426</v>
      </c>
      <c r="AD10027" t="s">
        <v>52</v>
      </c>
      <c r="AE10027" t="s">
        <v>254</v>
      </c>
      <c r="AG10027" t="s">
        <v>39427</v>
      </c>
      <c r="AI10027" t="s">
        <v>39420</v>
      </c>
      <c r="AJ10027" t="s">
        <v>39428</v>
      </c>
    </row>
    <row r="10028" spans="1:36" ht="17.25" hidden="1" customHeight="1" x14ac:dyDescent="0.2">
      <c r="A10028" s="4" t="s">
        <v>43147</v>
      </c>
      <c r="B10028" t="s">
        <v>42999</v>
      </c>
      <c r="C10028" t="s">
        <v>43148</v>
      </c>
      <c r="D10028" t="s">
        <v>43149</v>
      </c>
      <c r="E10028" t="s">
        <v>335</v>
      </c>
      <c r="F10028" t="s">
        <v>86</v>
      </c>
      <c r="G10028" s="5">
        <v>200</v>
      </c>
      <c r="H10028" t="s">
        <v>42</v>
      </c>
      <c r="I10028" t="s">
        <v>240</v>
      </c>
      <c r="J10028" t="s">
        <v>559</v>
      </c>
      <c r="N10028" s="6">
        <v>1966</v>
      </c>
      <c r="R10028" s="7">
        <v>46.467700000000001</v>
      </c>
      <c r="S10028" s="7">
        <v>24.183299999999999</v>
      </c>
      <c r="T10028" t="s">
        <v>46</v>
      </c>
      <c r="U10028" t="s">
        <v>43150</v>
      </c>
      <c r="X10028" t="s">
        <v>43134</v>
      </c>
      <c r="Y10028" t="s">
        <v>36708</v>
      </c>
      <c r="Z10028" t="s">
        <v>36915</v>
      </c>
      <c r="AA10028" t="s">
        <v>43151</v>
      </c>
      <c r="AB10028" t="s">
        <v>43161</v>
      </c>
      <c r="AC10028" t="s">
        <v>43153</v>
      </c>
      <c r="AG10028" t="s">
        <v>43154</v>
      </c>
      <c r="AH10028" s="8">
        <v>1120884</v>
      </c>
      <c r="AI10028" t="s">
        <v>43155</v>
      </c>
      <c r="AJ10028" t="s">
        <v>43162</v>
      </c>
    </row>
    <row r="10029" spans="1:36" ht="17.25" hidden="1" customHeight="1" x14ac:dyDescent="0.2">
      <c r="A10029" s="4" t="s">
        <v>39449</v>
      </c>
      <c r="B10029" t="s">
        <v>38390</v>
      </c>
      <c r="C10029" t="s">
        <v>39450</v>
      </c>
      <c r="E10029" t="s">
        <v>38903</v>
      </c>
      <c r="F10029" t="s">
        <v>86</v>
      </c>
      <c r="G10029" s="5">
        <v>94</v>
      </c>
      <c r="H10029" t="s">
        <v>42</v>
      </c>
      <c r="I10029" t="s">
        <v>43</v>
      </c>
      <c r="J10029" t="s">
        <v>44</v>
      </c>
      <c r="N10029" s="6">
        <v>1992</v>
      </c>
      <c r="R10029" s="7">
        <v>49.453000000000003</v>
      </c>
      <c r="S10029" s="7">
        <v>8.4329999999999998</v>
      </c>
      <c r="T10029" t="s">
        <v>46</v>
      </c>
      <c r="U10029" t="s">
        <v>39445</v>
      </c>
      <c r="X10029" t="s">
        <v>39451</v>
      </c>
      <c r="Y10029" t="s">
        <v>36708</v>
      </c>
      <c r="Z10029" t="s">
        <v>36742</v>
      </c>
      <c r="AA10029" t="s">
        <v>39452</v>
      </c>
      <c r="AD10029" t="s">
        <v>880</v>
      </c>
      <c r="AE10029" t="s">
        <v>254</v>
      </c>
      <c r="AG10029" t="s">
        <v>39453</v>
      </c>
      <c r="AH10029" s="8">
        <v>1130010</v>
      </c>
      <c r="AI10029" t="s">
        <v>39454</v>
      </c>
      <c r="AJ10029" t="s">
        <v>39455</v>
      </c>
    </row>
    <row r="10030" spans="1:36" ht="17.25" hidden="1" customHeight="1" x14ac:dyDescent="0.2">
      <c r="A10030" s="4" t="s">
        <v>39449</v>
      </c>
      <c r="B10030" t="s">
        <v>38390</v>
      </c>
      <c r="C10030" t="s">
        <v>39450</v>
      </c>
      <c r="E10030" t="s">
        <v>39456</v>
      </c>
      <c r="F10030" t="s">
        <v>86</v>
      </c>
      <c r="G10030" s="5">
        <v>503</v>
      </c>
      <c r="H10030" t="s">
        <v>42</v>
      </c>
      <c r="I10030" t="s">
        <v>43</v>
      </c>
      <c r="J10030" t="s">
        <v>44</v>
      </c>
      <c r="N10030" s="6">
        <v>2005</v>
      </c>
      <c r="R10030" s="7">
        <v>49.453000000000003</v>
      </c>
      <c r="S10030" s="7">
        <v>8.4329999999999998</v>
      </c>
      <c r="T10030" t="s">
        <v>46</v>
      </c>
      <c r="U10030" t="s">
        <v>39445</v>
      </c>
      <c r="X10030" t="s">
        <v>39451</v>
      </c>
      <c r="Y10030" t="s">
        <v>36708</v>
      </c>
      <c r="Z10030" t="s">
        <v>36742</v>
      </c>
      <c r="AA10030" t="s">
        <v>39457</v>
      </c>
      <c r="AD10030" t="s">
        <v>880</v>
      </c>
      <c r="AE10030" t="s">
        <v>254</v>
      </c>
      <c r="AG10030" t="s">
        <v>39453</v>
      </c>
      <c r="AH10030" s="8" t="s">
        <v>39458</v>
      </c>
      <c r="AI10030" t="s">
        <v>39454</v>
      </c>
      <c r="AJ10030" t="s">
        <v>39459</v>
      </c>
    </row>
    <row r="10031" spans="1:36" ht="17.25" hidden="1" customHeight="1" x14ac:dyDescent="0.2">
      <c r="A10031" s="4" t="s">
        <v>39460</v>
      </c>
      <c r="B10031" t="s">
        <v>38390</v>
      </c>
      <c r="C10031" t="s">
        <v>39461</v>
      </c>
      <c r="E10031" t="s">
        <v>40</v>
      </c>
      <c r="F10031" t="s">
        <v>86</v>
      </c>
      <c r="G10031" s="5">
        <v>415</v>
      </c>
      <c r="H10031" t="s">
        <v>42</v>
      </c>
      <c r="I10031" t="s">
        <v>43</v>
      </c>
      <c r="J10031" t="s">
        <v>44</v>
      </c>
      <c r="N10031" s="6">
        <v>1997</v>
      </c>
      <c r="R10031" s="7">
        <v>49.513599999999997</v>
      </c>
      <c r="S10031" s="7">
        <v>8.4315999999999995</v>
      </c>
      <c r="T10031" t="s">
        <v>46</v>
      </c>
      <c r="U10031" t="s">
        <v>39445</v>
      </c>
      <c r="X10031" t="s">
        <v>39451</v>
      </c>
      <c r="Y10031" t="s">
        <v>36708</v>
      </c>
      <c r="Z10031" t="s">
        <v>36742</v>
      </c>
      <c r="AA10031" t="s">
        <v>39462</v>
      </c>
      <c r="AB10031" t="s">
        <v>39463</v>
      </c>
      <c r="AD10031" t="s">
        <v>880</v>
      </c>
      <c r="AE10031" t="s">
        <v>254</v>
      </c>
      <c r="AG10031" t="s">
        <v>39464</v>
      </c>
      <c r="AH10031" s="8" t="s">
        <v>39465</v>
      </c>
      <c r="AI10031" t="s">
        <v>39466</v>
      </c>
      <c r="AJ10031" t="s">
        <v>39467</v>
      </c>
    </row>
    <row r="10032" spans="1:36" ht="17.25" hidden="1" customHeight="1" x14ac:dyDescent="0.2">
      <c r="A10032" s="4" t="s">
        <v>39468</v>
      </c>
      <c r="B10032" t="s">
        <v>38390</v>
      </c>
      <c r="C10032" t="s">
        <v>39469</v>
      </c>
      <c r="D10032" t="s">
        <v>39470</v>
      </c>
      <c r="E10032" t="s">
        <v>39478</v>
      </c>
      <c r="F10032" t="s">
        <v>86</v>
      </c>
      <c r="G10032" s="5">
        <v>110.755</v>
      </c>
      <c r="H10032" t="s">
        <v>42</v>
      </c>
      <c r="I10032" t="s">
        <v>240</v>
      </c>
      <c r="J10032" t="s">
        <v>44</v>
      </c>
      <c r="M10032" t="s">
        <v>559</v>
      </c>
      <c r="N10032" s="6">
        <v>1994</v>
      </c>
      <c r="R10032" s="7">
        <v>50.098559999999999</v>
      </c>
      <c r="S10032" s="7">
        <v>8.6530799999999992</v>
      </c>
      <c r="T10032" t="s">
        <v>46</v>
      </c>
      <c r="U10032" t="s">
        <v>39471</v>
      </c>
      <c r="X10032" t="s">
        <v>38468</v>
      </c>
      <c r="Y10032" t="s">
        <v>36708</v>
      </c>
      <c r="Z10032" t="s">
        <v>36742</v>
      </c>
      <c r="AA10032" t="s">
        <v>39479</v>
      </c>
      <c r="AC10032" t="s">
        <v>39472</v>
      </c>
      <c r="AG10032" t="s">
        <v>39473</v>
      </c>
      <c r="AH10032" s="8">
        <v>1118047</v>
      </c>
      <c r="AI10032" t="s">
        <v>39474</v>
      </c>
      <c r="AJ10032" t="s">
        <v>39480</v>
      </c>
    </row>
    <row r="10033" spans="1:36" ht="17.25" hidden="1" customHeight="1" x14ac:dyDescent="0.2">
      <c r="A10033" s="4" t="s">
        <v>39484</v>
      </c>
      <c r="B10033" t="s">
        <v>38390</v>
      </c>
      <c r="C10033" t="s">
        <v>39485</v>
      </c>
      <c r="D10033" t="s">
        <v>39486</v>
      </c>
      <c r="E10033" t="s">
        <v>39494</v>
      </c>
      <c r="F10033" t="s">
        <v>86</v>
      </c>
      <c r="G10033" s="5">
        <v>335</v>
      </c>
      <c r="H10033" t="s">
        <v>42</v>
      </c>
      <c r="I10033" t="s">
        <v>43</v>
      </c>
      <c r="J10033" t="s">
        <v>44</v>
      </c>
      <c r="M10033" t="s">
        <v>559</v>
      </c>
      <c r="N10033" s="24">
        <v>1976</v>
      </c>
      <c r="R10033" s="7">
        <v>50.026400000000002</v>
      </c>
      <c r="S10033" s="7">
        <v>8.2378999999999998</v>
      </c>
      <c r="T10033" t="s">
        <v>46</v>
      </c>
      <c r="U10033" t="s">
        <v>39488</v>
      </c>
      <c r="X10033" t="s">
        <v>39451</v>
      </c>
      <c r="Y10033" t="s">
        <v>36708</v>
      </c>
      <c r="Z10033" t="s">
        <v>36742</v>
      </c>
      <c r="AA10033" t="s">
        <v>39495</v>
      </c>
      <c r="AC10033" t="s">
        <v>39490</v>
      </c>
      <c r="AG10033" t="s">
        <v>39491</v>
      </c>
      <c r="AH10033" s="8">
        <v>1130737</v>
      </c>
      <c r="AI10033" t="s">
        <v>39492</v>
      </c>
      <c r="AJ10033" t="s">
        <v>39496</v>
      </c>
    </row>
    <row r="10034" spans="1:36" ht="17.25" hidden="1" customHeight="1" x14ac:dyDescent="0.2">
      <c r="A10034" s="4" t="s">
        <v>39484</v>
      </c>
      <c r="B10034" t="s">
        <v>38390</v>
      </c>
      <c r="C10034" t="s">
        <v>39485</v>
      </c>
      <c r="D10034" t="s">
        <v>39486</v>
      </c>
      <c r="E10034" t="s">
        <v>39497</v>
      </c>
      <c r="F10034" t="s">
        <v>86</v>
      </c>
      <c r="G10034" s="5">
        <v>434</v>
      </c>
      <c r="H10034" t="s">
        <v>42</v>
      </c>
      <c r="I10034" t="s">
        <v>43</v>
      </c>
      <c r="J10034" t="s">
        <v>44</v>
      </c>
      <c r="M10034" t="s">
        <v>5341</v>
      </c>
      <c r="N10034" s="6">
        <v>2000</v>
      </c>
      <c r="R10034" s="7">
        <v>50.026400000000002</v>
      </c>
      <c r="S10034" s="7">
        <v>8.2378999999999998</v>
      </c>
      <c r="T10034" t="s">
        <v>46</v>
      </c>
      <c r="U10034" t="s">
        <v>39488</v>
      </c>
      <c r="X10034" t="s">
        <v>39451</v>
      </c>
      <c r="Y10034" t="s">
        <v>36708</v>
      </c>
      <c r="Z10034" t="s">
        <v>36742</v>
      </c>
      <c r="AA10034" t="s">
        <v>39498</v>
      </c>
      <c r="AC10034" t="s">
        <v>39490</v>
      </c>
      <c r="AG10034" t="s">
        <v>39491</v>
      </c>
      <c r="AH10034" s="8" t="s">
        <v>39499</v>
      </c>
      <c r="AI10034" t="s">
        <v>39492</v>
      </c>
      <c r="AJ10034" t="s">
        <v>39500</v>
      </c>
    </row>
    <row r="10035" spans="1:36" ht="17.25" hidden="1" customHeight="1" x14ac:dyDescent="0.2">
      <c r="A10035" s="4" t="s">
        <v>43369</v>
      </c>
      <c r="B10035" t="s">
        <v>43246</v>
      </c>
      <c r="C10035" t="s">
        <v>43370</v>
      </c>
      <c r="D10035" t="s">
        <v>43371</v>
      </c>
      <c r="E10035" t="s">
        <v>3929</v>
      </c>
      <c r="F10035" t="s">
        <v>527</v>
      </c>
      <c r="G10035" s="5">
        <v>100</v>
      </c>
      <c r="H10035" t="s">
        <v>42</v>
      </c>
      <c r="I10035" t="s">
        <v>240</v>
      </c>
      <c r="J10035" t="s">
        <v>44</v>
      </c>
      <c r="N10035" s="6">
        <v>1966</v>
      </c>
      <c r="R10035" s="7">
        <v>56.242863999999997</v>
      </c>
      <c r="S10035" s="7">
        <v>43.892310999999999</v>
      </c>
      <c r="T10035" t="s">
        <v>46</v>
      </c>
      <c r="U10035" t="s">
        <v>43372</v>
      </c>
      <c r="X10035" t="s">
        <v>43373</v>
      </c>
      <c r="Y10035" t="s">
        <v>36708</v>
      </c>
      <c r="Z10035" t="s">
        <v>36915</v>
      </c>
      <c r="AC10035" t="s">
        <v>43374</v>
      </c>
      <c r="AG10035" t="s">
        <v>43375</v>
      </c>
      <c r="AH10035" s="24">
        <v>1202637</v>
      </c>
      <c r="AI10035" t="s">
        <v>43376</v>
      </c>
      <c r="AJ10035" t="s">
        <v>43381</v>
      </c>
    </row>
    <row r="10036" spans="1:36" ht="17.25" hidden="1" customHeight="1" x14ac:dyDescent="0.2">
      <c r="A10036" s="4" t="s">
        <v>43721</v>
      </c>
      <c r="B10036" t="s">
        <v>43246</v>
      </c>
      <c r="C10036" t="s">
        <v>43722</v>
      </c>
      <c r="D10036" t="s">
        <v>43723</v>
      </c>
      <c r="E10036" t="s">
        <v>191</v>
      </c>
      <c r="F10036" t="s">
        <v>527</v>
      </c>
      <c r="G10036" s="5">
        <v>50</v>
      </c>
      <c r="H10036" t="s">
        <v>806</v>
      </c>
      <c r="I10036" t="s">
        <v>240</v>
      </c>
      <c r="J10036" t="s">
        <v>44</v>
      </c>
      <c r="N10036" s="24">
        <v>1966</v>
      </c>
      <c r="O10036" s="24">
        <v>2020</v>
      </c>
      <c r="R10036" s="7">
        <v>51.460299999999997</v>
      </c>
      <c r="S10036" s="7">
        <v>46.153700000000001</v>
      </c>
      <c r="T10036" t="s">
        <v>46</v>
      </c>
      <c r="U10036" t="s">
        <v>43724</v>
      </c>
      <c r="X10036" t="s">
        <v>43401</v>
      </c>
      <c r="Y10036" t="s">
        <v>36708</v>
      </c>
      <c r="Z10036" t="s">
        <v>36915</v>
      </c>
      <c r="AA10036" t="s">
        <v>43725</v>
      </c>
      <c r="AG10036" t="s">
        <v>43726</v>
      </c>
      <c r="AH10036" s="24">
        <v>1204015</v>
      </c>
      <c r="AI10036" t="s">
        <v>43727</v>
      </c>
      <c r="AJ10036" t="s">
        <v>43728</v>
      </c>
    </row>
    <row r="10037" spans="1:36" ht="17.25" hidden="1" customHeight="1" x14ac:dyDescent="0.2">
      <c r="A10037" s="4" t="s">
        <v>44011</v>
      </c>
      <c r="B10037" t="s">
        <v>43246</v>
      </c>
      <c r="C10037" t="s">
        <v>44012</v>
      </c>
      <c r="D10037" t="s">
        <v>44013</v>
      </c>
      <c r="E10037" t="s">
        <v>44031</v>
      </c>
      <c r="F10037" t="s">
        <v>527</v>
      </c>
      <c r="G10037" s="5">
        <v>60</v>
      </c>
      <c r="H10037" t="s">
        <v>42</v>
      </c>
      <c r="I10037" t="s">
        <v>240</v>
      </c>
      <c r="J10037" t="s">
        <v>44</v>
      </c>
      <c r="N10037" s="24">
        <v>1966</v>
      </c>
      <c r="O10037" s="29"/>
      <c r="R10037" s="7">
        <v>59.489199999999997</v>
      </c>
      <c r="S10037" s="7">
        <v>32.0503</v>
      </c>
      <c r="T10037" t="s">
        <v>46</v>
      </c>
      <c r="U10037" t="s">
        <v>44015</v>
      </c>
      <c r="X10037" t="s">
        <v>44016</v>
      </c>
      <c r="Y10037" t="s">
        <v>36708</v>
      </c>
      <c r="Z10037" t="s">
        <v>36915</v>
      </c>
      <c r="AA10037" t="s">
        <v>44017</v>
      </c>
      <c r="AC10037" t="s">
        <v>44018</v>
      </c>
      <c r="AD10037" t="s">
        <v>5000</v>
      </c>
      <c r="AE10037" t="s">
        <v>881</v>
      </c>
      <c r="AF10037" t="s">
        <v>880</v>
      </c>
      <c r="AG10037" t="s">
        <v>44023</v>
      </c>
      <c r="AH10037" s="24">
        <v>1196817</v>
      </c>
      <c r="AI10037" t="s">
        <v>44021</v>
      </c>
      <c r="AJ10037" t="s">
        <v>44032</v>
      </c>
    </row>
    <row r="10038" spans="1:36" ht="17.25" hidden="1" customHeight="1" x14ac:dyDescent="0.2">
      <c r="A10038" s="4" t="s">
        <v>39509</v>
      </c>
      <c r="B10038" t="s">
        <v>38390</v>
      </c>
      <c r="C10038" t="s">
        <v>39510</v>
      </c>
      <c r="E10038" t="s">
        <v>58</v>
      </c>
      <c r="F10038" t="s">
        <v>570</v>
      </c>
      <c r="G10038" s="5">
        <v>265</v>
      </c>
      <c r="H10038" t="s">
        <v>42</v>
      </c>
      <c r="I10038" t="s">
        <v>43</v>
      </c>
      <c r="J10038" t="s">
        <v>44</v>
      </c>
      <c r="N10038" s="6">
        <v>1974</v>
      </c>
      <c r="R10038" s="7">
        <v>48.928080000000001</v>
      </c>
      <c r="S10038" s="7">
        <v>9.23109</v>
      </c>
      <c r="T10038" t="s">
        <v>46</v>
      </c>
      <c r="U10038" t="s">
        <v>39511</v>
      </c>
      <c r="X10038" t="s">
        <v>38402</v>
      </c>
      <c r="Y10038" t="s">
        <v>36708</v>
      </c>
      <c r="Z10038" t="s">
        <v>36742</v>
      </c>
      <c r="AG10038" t="s">
        <v>39512</v>
      </c>
      <c r="AH10038" s="8">
        <v>1131465</v>
      </c>
      <c r="AI10038" t="s">
        <v>39513</v>
      </c>
      <c r="AJ10038" t="s">
        <v>39515</v>
      </c>
    </row>
    <row r="10039" spans="1:36" ht="17.25" hidden="1" customHeight="1" x14ac:dyDescent="0.2">
      <c r="A10039" s="4" t="s">
        <v>39517</v>
      </c>
      <c r="B10039" t="s">
        <v>38390</v>
      </c>
      <c r="C10039" t="s">
        <v>39518</v>
      </c>
      <c r="E10039" t="s">
        <v>40</v>
      </c>
      <c r="F10039" t="s">
        <v>86</v>
      </c>
      <c r="G10039" s="5">
        <v>108</v>
      </c>
      <c r="H10039" t="s">
        <v>42</v>
      </c>
      <c r="I10039" t="s">
        <v>43</v>
      </c>
      <c r="J10039" t="s">
        <v>44</v>
      </c>
      <c r="N10039" s="6">
        <v>1996</v>
      </c>
      <c r="R10039" s="7">
        <v>54.125450000000001</v>
      </c>
      <c r="S10039" s="7">
        <v>12.081899999999999</v>
      </c>
      <c r="T10039" t="s">
        <v>46</v>
      </c>
      <c r="U10039" t="s">
        <v>39519</v>
      </c>
      <c r="X10039" t="s">
        <v>39018</v>
      </c>
      <c r="Y10039" t="s">
        <v>36708</v>
      </c>
      <c r="Z10039" t="s">
        <v>36742</v>
      </c>
      <c r="AA10039" t="s">
        <v>39520</v>
      </c>
      <c r="AG10039" t="s">
        <v>39521</v>
      </c>
      <c r="AH10039" s="8" t="s">
        <v>39522</v>
      </c>
      <c r="AI10039" t="s">
        <v>39523</v>
      </c>
      <c r="AJ10039" t="s">
        <v>39524</v>
      </c>
    </row>
    <row r="10040" spans="1:36" ht="17.25" hidden="1" customHeight="1" x14ac:dyDescent="0.2">
      <c r="A10040" s="4" t="s">
        <v>39525</v>
      </c>
      <c r="B10040" t="s">
        <v>38390</v>
      </c>
      <c r="C10040" t="s">
        <v>39526</v>
      </c>
      <c r="E10040" t="s">
        <v>730</v>
      </c>
      <c r="F10040" t="s">
        <v>37643</v>
      </c>
      <c r="G10040" s="5">
        <v>43</v>
      </c>
      <c r="H10040" t="s">
        <v>42</v>
      </c>
      <c r="I10040" t="s">
        <v>240</v>
      </c>
      <c r="J10040" t="s">
        <v>44</v>
      </c>
      <c r="N10040" s="6">
        <v>2010</v>
      </c>
      <c r="R10040" s="7">
        <v>49.042070000000002</v>
      </c>
      <c r="S10040" s="7">
        <v>8.3134999999999994</v>
      </c>
      <c r="T10040" t="s">
        <v>46</v>
      </c>
      <c r="U10040" t="s">
        <v>39527</v>
      </c>
      <c r="X10040" t="s">
        <v>38402</v>
      </c>
      <c r="Y10040" t="s">
        <v>36708</v>
      </c>
      <c r="Z10040" t="s">
        <v>36742</v>
      </c>
      <c r="AD10040" t="s">
        <v>880</v>
      </c>
      <c r="AE10040" t="s">
        <v>4970</v>
      </c>
      <c r="AI10040" t="s">
        <v>39528</v>
      </c>
      <c r="AJ10040" t="s">
        <v>39529</v>
      </c>
    </row>
    <row r="10041" spans="1:36" ht="17.25" hidden="1" customHeight="1" x14ac:dyDescent="0.2">
      <c r="A10041" s="4" t="s">
        <v>44084</v>
      </c>
      <c r="B10041" t="s">
        <v>43246</v>
      </c>
      <c r="C10041" t="s">
        <v>44085</v>
      </c>
      <c r="D10041" t="s">
        <v>44086</v>
      </c>
      <c r="E10041" t="s">
        <v>191</v>
      </c>
      <c r="F10041" t="s">
        <v>527</v>
      </c>
      <c r="G10041" s="5">
        <v>305</v>
      </c>
      <c r="H10041" t="s">
        <v>42</v>
      </c>
      <c r="I10041" t="s">
        <v>240</v>
      </c>
      <c r="J10041" t="s">
        <v>44</v>
      </c>
      <c r="N10041" s="6">
        <v>1966</v>
      </c>
      <c r="R10041" s="7">
        <v>56.741</v>
      </c>
      <c r="S10041" s="7">
        <v>36.770699999999998</v>
      </c>
      <c r="T10041" t="s">
        <v>46</v>
      </c>
      <c r="U10041" t="s">
        <v>44087</v>
      </c>
      <c r="X10041" t="s">
        <v>44088</v>
      </c>
      <c r="Y10041" t="s">
        <v>36708</v>
      </c>
      <c r="Z10041" t="s">
        <v>36915</v>
      </c>
      <c r="AA10041" t="s">
        <v>44089</v>
      </c>
      <c r="AG10041" t="s">
        <v>44090</v>
      </c>
      <c r="AH10041" s="24">
        <v>1125919</v>
      </c>
      <c r="AI10041" t="s">
        <v>44091</v>
      </c>
      <c r="AJ10041" t="s">
        <v>44095</v>
      </c>
    </row>
    <row r="10042" spans="1:36" ht="17.25" hidden="1" customHeight="1" x14ac:dyDescent="0.2">
      <c r="A10042" s="4" t="s">
        <v>39538</v>
      </c>
      <c r="B10042" t="s">
        <v>38390</v>
      </c>
      <c r="C10042" t="s">
        <v>39539</v>
      </c>
      <c r="E10042" t="s">
        <v>40</v>
      </c>
      <c r="F10042" t="s">
        <v>86</v>
      </c>
      <c r="G10042" s="5">
        <v>128</v>
      </c>
      <c r="H10042" t="s">
        <v>42</v>
      </c>
      <c r="I10042" t="s">
        <v>43</v>
      </c>
      <c r="J10042" t="s">
        <v>44</v>
      </c>
      <c r="M10042" t="s">
        <v>5341</v>
      </c>
      <c r="N10042" s="6">
        <v>2004</v>
      </c>
      <c r="R10042" s="7">
        <v>51.017800000000001</v>
      </c>
      <c r="S10042" s="7">
        <v>6.9642999999999997</v>
      </c>
      <c r="T10042" t="s">
        <v>46</v>
      </c>
      <c r="U10042" t="s">
        <v>39203</v>
      </c>
      <c r="X10042" t="s">
        <v>38460</v>
      </c>
      <c r="Y10042" t="s">
        <v>36708</v>
      </c>
      <c r="Z10042" t="s">
        <v>36742</v>
      </c>
      <c r="AA10042" t="s">
        <v>39540</v>
      </c>
      <c r="AC10042" t="s">
        <v>39541</v>
      </c>
      <c r="AG10042" t="s">
        <v>39542</v>
      </c>
      <c r="AH10042" s="8" t="s">
        <v>39543</v>
      </c>
      <c r="AI10042" t="s">
        <v>39544</v>
      </c>
      <c r="AJ10042" t="s">
        <v>39545</v>
      </c>
    </row>
    <row r="10043" spans="1:36" ht="17.25" hidden="1" customHeight="1" x14ac:dyDescent="0.2">
      <c r="A10043" s="4" t="s">
        <v>39546</v>
      </c>
      <c r="B10043" t="s">
        <v>38390</v>
      </c>
      <c r="C10043" t="s">
        <v>39547</v>
      </c>
      <c r="E10043" t="s">
        <v>40</v>
      </c>
      <c r="F10043" t="s">
        <v>39548</v>
      </c>
      <c r="G10043" s="5">
        <v>45</v>
      </c>
      <c r="H10043" t="s">
        <v>42</v>
      </c>
      <c r="I10043" t="s">
        <v>65</v>
      </c>
      <c r="J10043" t="s">
        <v>44</v>
      </c>
      <c r="N10043" s="6">
        <v>2010</v>
      </c>
      <c r="R10043" s="7">
        <v>49.052100000000003</v>
      </c>
      <c r="S10043" s="7">
        <v>8.3213000000000008</v>
      </c>
      <c r="T10043" t="s">
        <v>504</v>
      </c>
      <c r="U10043" t="s">
        <v>39549</v>
      </c>
      <c r="X10043" t="s">
        <v>38402</v>
      </c>
      <c r="Y10043" t="s">
        <v>36708</v>
      </c>
      <c r="Z10043" t="s">
        <v>36742</v>
      </c>
      <c r="AD10043" t="s">
        <v>880</v>
      </c>
      <c r="AE10043" t="s">
        <v>881</v>
      </c>
      <c r="AF10043" t="s">
        <v>5000</v>
      </c>
      <c r="AG10043" t="s">
        <v>39550</v>
      </c>
      <c r="AH10043" s="8">
        <v>1262759</v>
      </c>
      <c r="AI10043" t="s">
        <v>39551</v>
      </c>
      <c r="AJ10043" t="s">
        <v>39552</v>
      </c>
    </row>
    <row r="10044" spans="1:36" ht="17.25" hidden="1" customHeight="1" x14ac:dyDescent="0.2">
      <c r="A10044" s="4" t="s">
        <v>39561</v>
      </c>
      <c r="B10044" t="s">
        <v>38390</v>
      </c>
      <c r="C10044" t="s">
        <v>39562</v>
      </c>
      <c r="E10044" t="s">
        <v>39563</v>
      </c>
      <c r="F10044" t="s">
        <v>86</v>
      </c>
      <c r="G10044" s="5">
        <v>214</v>
      </c>
      <c r="H10044" t="s">
        <v>42</v>
      </c>
      <c r="I10044" t="s">
        <v>43</v>
      </c>
      <c r="J10044" t="s">
        <v>44</v>
      </c>
      <c r="N10044" s="6">
        <v>1980</v>
      </c>
      <c r="R10044" s="7">
        <v>48.113999999999997</v>
      </c>
      <c r="S10044" s="7">
        <v>11.555999999999999</v>
      </c>
      <c r="T10044" t="s">
        <v>46</v>
      </c>
      <c r="U10044" t="s">
        <v>38928</v>
      </c>
      <c r="X10044" t="s">
        <v>38510</v>
      </c>
      <c r="Y10044" t="s">
        <v>36708</v>
      </c>
      <c r="Z10044" t="s">
        <v>36742</v>
      </c>
      <c r="AB10044" t="s">
        <v>39564</v>
      </c>
      <c r="AC10044" t="s">
        <v>39565</v>
      </c>
      <c r="AG10044" t="s">
        <v>39566</v>
      </c>
      <c r="AH10044" s="8" t="s">
        <v>39567</v>
      </c>
      <c r="AI10044" t="s">
        <v>39568</v>
      </c>
      <c r="AJ10044" t="s">
        <v>39569</v>
      </c>
    </row>
    <row r="10045" spans="1:36" ht="17.25" hidden="1" customHeight="1" x14ac:dyDescent="0.2">
      <c r="A10045" s="4" t="s">
        <v>39561</v>
      </c>
      <c r="B10045" t="s">
        <v>38390</v>
      </c>
      <c r="C10045" t="s">
        <v>39562</v>
      </c>
      <c r="E10045" t="s">
        <v>39570</v>
      </c>
      <c r="F10045" t="s">
        <v>86</v>
      </c>
      <c r="G10045" s="5">
        <v>429</v>
      </c>
      <c r="H10045" t="s">
        <v>42</v>
      </c>
      <c r="I10045" t="s">
        <v>43</v>
      </c>
      <c r="J10045" t="s">
        <v>44</v>
      </c>
      <c r="N10045" s="6">
        <v>2004</v>
      </c>
      <c r="R10045" s="7">
        <v>48.113999999999997</v>
      </c>
      <c r="S10045" s="7">
        <v>11.555999999999999</v>
      </c>
      <c r="T10045" t="s">
        <v>46</v>
      </c>
      <c r="U10045" t="s">
        <v>38928</v>
      </c>
      <c r="X10045" t="s">
        <v>38510</v>
      </c>
      <c r="Y10045" t="s">
        <v>36708</v>
      </c>
      <c r="Z10045" t="s">
        <v>36742</v>
      </c>
      <c r="AB10045" t="s">
        <v>39571</v>
      </c>
      <c r="AC10045" t="s">
        <v>39565</v>
      </c>
      <c r="AG10045" t="s">
        <v>39566</v>
      </c>
      <c r="AH10045" s="8" t="s">
        <v>39572</v>
      </c>
      <c r="AI10045" t="s">
        <v>39568</v>
      </c>
      <c r="AJ10045" t="s">
        <v>39573</v>
      </c>
    </row>
    <row r="10046" spans="1:36" ht="17.25" hidden="1" customHeight="1" x14ac:dyDescent="0.2">
      <c r="A10046" s="4" t="s">
        <v>39574</v>
      </c>
      <c r="B10046" t="s">
        <v>38390</v>
      </c>
      <c r="C10046" t="s">
        <v>39575</v>
      </c>
      <c r="E10046" t="s">
        <v>56</v>
      </c>
      <c r="F10046" t="s">
        <v>86</v>
      </c>
      <c r="G10046" s="5">
        <v>365</v>
      </c>
      <c r="H10046" t="s">
        <v>611</v>
      </c>
      <c r="I10046" t="s">
        <v>45</v>
      </c>
      <c r="J10046" t="s">
        <v>44</v>
      </c>
      <c r="M10046" t="s">
        <v>2514</v>
      </c>
      <c r="N10046" s="27"/>
      <c r="R10046" s="7">
        <v>48.181170999999999</v>
      </c>
      <c r="S10046" s="7">
        <v>11.639797</v>
      </c>
      <c r="T10046" t="s">
        <v>46</v>
      </c>
      <c r="U10046" t="s">
        <v>38928</v>
      </c>
      <c r="X10046" t="s">
        <v>38510</v>
      </c>
      <c r="Y10046" t="s">
        <v>36708</v>
      </c>
      <c r="Z10046" t="s">
        <v>36742</v>
      </c>
      <c r="AI10046" t="s">
        <v>39576</v>
      </c>
      <c r="AJ10046" t="s">
        <v>39577</v>
      </c>
    </row>
    <row r="10047" spans="1:36" ht="17.25" hidden="1" customHeight="1" x14ac:dyDescent="0.2">
      <c r="A10047" s="4" t="s">
        <v>39578</v>
      </c>
      <c r="B10047" t="s">
        <v>38390</v>
      </c>
      <c r="C10047" t="s">
        <v>39579</v>
      </c>
      <c r="E10047" t="s">
        <v>40</v>
      </c>
      <c r="F10047" t="s">
        <v>86</v>
      </c>
      <c r="G10047" s="5">
        <v>104.1</v>
      </c>
      <c r="H10047" t="s">
        <v>42</v>
      </c>
      <c r="I10047" t="s">
        <v>43</v>
      </c>
      <c r="J10047" t="s">
        <v>44</v>
      </c>
      <c r="N10047" s="6">
        <v>2005</v>
      </c>
      <c r="R10047" s="7">
        <v>51.950099999999999</v>
      </c>
      <c r="S10047" s="7">
        <v>7.6413000000000002</v>
      </c>
      <c r="T10047" t="s">
        <v>46</v>
      </c>
      <c r="U10047" t="s">
        <v>39580</v>
      </c>
      <c r="X10047" t="s">
        <v>38460</v>
      </c>
      <c r="Y10047" t="s">
        <v>36708</v>
      </c>
      <c r="Z10047" t="s">
        <v>36742</v>
      </c>
      <c r="AA10047" t="s">
        <v>39581</v>
      </c>
      <c r="AG10047" t="s">
        <v>39582</v>
      </c>
      <c r="AH10047" s="8" t="s">
        <v>39583</v>
      </c>
      <c r="AI10047" t="s">
        <v>39584</v>
      </c>
      <c r="AJ10047" t="s">
        <v>39585</v>
      </c>
    </row>
    <row r="10048" spans="1:36" ht="17.25" hidden="1" customHeight="1" x14ac:dyDescent="0.2">
      <c r="A10048" s="4" t="s">
        <v>39586</v>
      </c>
      <c r="B10048" t="s">
        <v>38390</v>
      </c>
      <c r="C10048" t="s">
        <v>39587</v>
      </c>
      <c r="E10048" t="s">
        <v>40</v>
      </c>
      <c r="F10048" t="s">
        <v>86</v>
      </c>
      <c r="G10048" s="5">
        <v>77</v>
      </c>
      <c r="H10048" t="s">
        <v>42</v>
      </c>
      <c r="I10048" t="s">
        <v>43</v>
      </c>
      <c r="J10048" t="s">
        <v>44</v>
      </c>
      <c r="N10048" s="6">
        <v>1997</v>
      </c>
      <c r="R10048" s="7">
        <v>53.5745</v>
      </c>
      <c r="S10048" s="7">
        <v>13.2951</v>
      </c>
      <c r="T10048" t="s">
        <v>46</v>
      </c>
      <c r="U10048" t="s">
        <v>39588</v>
      </c>
      <c r="X10048" t="s">
        <v>39018</v>
      </c>
      <c r="Y10048" t="s">
        <v>36708</v>
      </c>
      <c r="Z10048" t="s">
        <v>36742</v>
      </c>
      <c r="AA10048" t="s">
        <v>39589</v>
      </c>
      <c r="AG10048" t="s">
        <v>39590</v>
      </c>
      <c r="AH10048" s="8" t="s">
        <v>39591</v>
      </c>
      <c r="AI10048" t="s">
        <v>39592</v>
      </c>
      <c r="AJ10048" t="s">
        <v>39593</v>
      </c>
    </row>
    <row r="10049" spans="1:36" ht="17.25" hidden="1" customHeight="1" x14ac:dyDescent="0.2">
      <c r="A10049" s="4" t="s">
        <v>44302</v>
      </c>
      <c r="B10049" t="s">
        <v>43246</v>
      </c>
      <c r="C10049" t="s">
        <v>44303</v>
      </c>
      <c r="D10049" t="s">
        <v>44304</v>
      </c>
      <c r="E10049" t="s">
        <v>44305</v>
      </c>
      <c r="F10049" t="s">
        <v>527</v>
      </c>
      <c r="G10049" s="5">
        <v>60</v>
      </c>
      <c r="H10049" t="s">
        <v>42</v>
      </c>
      <c r="I10049" t="s">
        <v>240</v>
      </c>
      <c r="J10049" t="s">
        <v>44</v>
      </c>
      <c r="K10049" t="s">
        <v>45</v>
      </c>
      <c r="L10049" t="s">
        <v>45</v>
      </c>
      <c r="M10049" t="s">
        <v>559</v>
      </c>
      <c r="N10049" s="6">
        <v>1966</v>
      </c>
      <c r="R10049" s="7">
        <v>61.818272</v>
      </c>
      <c r="S10049" s="7">
        <v>50.726258999999999</v>
      </c>
      <c r="T10049" t="s">
        <v>46</v>
      </c>
      <c r="U10049" t="s">
        <v>44306</v>
      </c>
      <c r="X10049" t="s">
        <v>44307</v>
      </c>
      <c r="Y10049" t="s">
        <v>36708</v>
      </c>
      <c r="Z10049" t="s">
        <v>36915</v>
      </c>
      <c r="AA10049" t="s">
        <v>44308</v>
      </c>
      <c r="AD10049" t="s">
        <v>880</v>
      </c>
      <c r="AE10049" t="s">
        <v>4970</v>
      </c>
      <c r="AF10049" t="s">
        <v>880</v>
      </c>
      <c r="AH10049" s="30"/>
      <c r="AI10049" t="s">
        <v>44309</v>
      </c>
      <c r="AJ10049" t="s">
        <v>44310</v>
      </c>
    </row>
    <row r="10050" spans="1:36" ht="17.25" hidden="1" customHeight="1" x14ac:dyDescent="0.2">
      <c r="A10050" s="4" t="s">
        <v>39601</v>
      </c>
      <c r="B10050" t="s">
        <v>38390</v>
      </c>
      <c r="C10050" t="s">
        <v>39602</v>
      </c>
      <c r="E10050" t="s">
        <v>56</v>
      </c>
      <c r="F10050" t="s">
        <v>86</v>
      </c>
      <c r="G10050" s="5">
        <v>413</v>
      </c>
      <c r="H10050" t="s">
        <v>42</v>
      </c>
      <c r="I10050" t="s">
        <v>43</v>
      </c>
      <c r="J10050" t="s">
        <v>44</v>
      </c>
      <c r="N10050" s="6">
        <v>2005</v>
      </c>
      <c r="R10050" s="7">
        <v>50.974899999999998</v>
      </c>
      <c r="S10050" s="7">
        <v>6.9880000000000004</v>
      </c>
      <c r="T10050" t="s">
        <v>46</v>
      </c>
      <c r="U10050" t="s">
        <v>39603</v>
      </c>
      <c r="X10050" t="s">
        <v>38460</v>
      </c>
      <c r="Y10050" t="s">
        <v>36708</v>
      </c>
      <c r="Z10050" t="s">
        <v>36742</v>
      </c>
      <c r="AA10050" t="s">
        <v>39604</v>
      </c>
      <c r="AG10050" t="s">
        <v>39605</v>
      </c>
      <c r="AH10050" s="8" t="s">
        <v>39606</v>
      </c>
      <c r="AI10050" t="s">
        <v>39607</v>
      </c>
      <c r="AJ10050" t="s">
        <v>39608</v>
      </c>
    </row>
    <row r="10051" spans="1:36" ht="17.25" hidden="1" customHeight="1" x14ac:dyDescent="0.2">
      <c r="A10051" s="4" t="s">
        <v>39611</v>
      </c>
      <c r="B10051" t="s">
        <v>38390</v>
      </c>
      <c r="C10051" t="s">
        <v>39612</v>
      </c>
      <c r="E10051" t="s">
        <v>565</v>
      </c>
      <c r="F10051" t="s">
        <v>64</v>
      </c>
      <c r="G10051" s="5">
        <v>65</v>
      </c>
      <c r="H10051" t="s">
        <v>42</v>
      </c>
      <c r="I10051" t="s">
        <v>43</v>
      </c>
      <c r="J10051" t="s">
        <v>44</v>
      </c>
      <c r="N10051" s="6">
        <v>1995</v>
      </c>
      <c r="R10051" s="7">
        <v>51.042119999999997</v>
      </c>
      <c r="S10051" s="7">
        <v>13.708600000000001</v>
      </c>
      <c r="T10051" t="s">
        <v>46</v>
      </c>
      <c r="U10051" t="s">
        <v>8435</v>
      </c>
      <c r="X10051" t="s">
        <v>38453</v>
      </c>
      <c r="Y10051" t="s">
        <v>36708</v>
      </c>
      <c r="Z10051" t="s">
        <v>36742</v>
      </c>
      <c r="AA10051" t="s">
        <v>39613</v>
      </c>
      <c r="AG10051" t="s">
        <v>39614</v>
      </c>
      <c r="AH10051" s="8">
        <v>1136575</v>
      </c>
      <c r="AI10051" t="s">
        <v>39615</v>
      </c>
      <c r="AJ10051" t="s">
        <v>39616</v>
      </c>
    </row>
    <row r="10052" spans="1:36" ht="17.25" hidden="1" customHeight="1" x14ac:dyDescent="0.2">
      <c r="A10052" s="4" t="s">
        <v>39611</v>
      </c>
      <c r="B10052" t="s">
        <v>38390</v>
      </c>
      <c r="C10052" t="s">
        <v>39612</v>
      </c>
      <c r="E10052" t="s">
        <v>870</v>
      </c>
      <c r="F10052" t="s">
        <v>64</v>
      </c>
      <c r="G10052" s="5">
        <v>65</v>
      </c>
      <c r="H10052" t="s">
        <v>42</v>
      </c>
      <c r="I10052" t="s">
        <v>43</v>
      </c>
      <c r="J10052" t="s">
        <v>44</v>
      </c>
      <c r="N10052" s="6">
        <v>1995</v>
      </c>
      <c r="R10052" s="7">
        <v>51.042119999999997</v>
      </c>
      <c r="S10052" s="7">
        <v>13.708600000000001</v>
      </c>
      <c r="T10052" t="s">
        <v>46</v>
      </c>
      <c r="U10052" t="s">
        <v>8435</v>
      </c>
      <c r="X10052" t="s">
        <v>38453</v>
      </c>
      <c r="Y10052" t="s">
        <v>36708</v>
      </c>
      <c r="Z10052" t="s">
        <v>36742</v>
      </c>
      <c r="AA10052" t="s">
        <v>39613</v>
      </c>
      <c r="AG10052" t="s">
        <v>39614</v>
      </c>
      <c r="AH10052" s="8">
        <v>1136576</v>
      </c>
      <c r="AI10052" t="s">
        <v>39615</v>
      </c>
      <c r="AJ10052" t="s">
        <v>39617</v>
      </c>
    </row>
    <row r="10053" spans="1:36" ht="17.25" hidden="1" customHeight="1" x14ac:dyDescent="0.2">
      <c r="A10053" s="4" t="s">
        <v>39611</v>
      </c>
      <c r="B10053" t="s">
        <v>38390</v>
      </c>
      <c r="C10053" t="s">
        <v>39612</v>
      </c>
      <c r="E10053" t="s">
        <v>873</v>
      </c>
      <c r="F10053" t="s">
        <v>64</v>
      </c>
      <c r="G10053" s="5">
        <v>65</v>
      </c>
      <c r="H10053" t="s">
        <v>42</v>
      </c>
      <c r="I10053" t="s">
        <v>43</v>
      </c>
      <c r="J10053" t="s">
        <v>44</v>
      </c>
      <c r="N10053" s="6">
        <v>1995</v>
      </c>
      <c r="R10053" s="7">
        <v>51.042119999999997</v>
      </c>
      <c r="S10053" s="7">
        <v>13.708600000000001</v>
      </c>
      <c r="T10053" t="s">
        <v>46</v>
      </c>
      <c r="U10053" t="s">
        <v>8435</v>
      </c>
      <c r="X10053" t="s">
        <v>38453</v>
      </c>
      <c r="Y10053" t="s">
        <v>36708</v>
      </c>
      <c r="Z10053" t="s">
        <v>36742</v>
      </c>
      <c r="AA10053" t="s">
        <v>39613</v>
      </c>
      <c r="AG10053" t="s">
        <v>39614</v>
      </c>
      <c r="AH10053" s="8" t="s">
        <v>39618</v>
      </c>
      <c r="AI10053" t="s">
        <v>39615</v>
      </c>
      <c r="AJ10053" t="s">
        <v>39619</v>
      </c>
    </row>
    <row r="10054" spans="1:36" ht="17.25" hidden="1" customHeight="1" x14ac:dyDescent="0.2">
      <c r="A10054" s="4" t="s">
        <v>39611</v>
      </c>
      <c r="B10054" t="s">
        <v>38390</v>
      </c>
      <c r="C10054" t="s">
        <v>39612</v>
      </c>
      <c r="E10054" t="s">
        <v>719</v>
      </c>
      <c r="F10054" t="s">
        <v>64</v>
      </c>
      <c r="G10054" s="5">
        <v>74</v>
      </c>
      <c r="H10054" t="s">
        <v>42</v>
      </c>
      <c r="I10054" t="s">
        <v>43</v>
      </c>
      <c r="J10054" t="s">
        <v>44</v>
      </c>
      <c r="N10054" s="6">
        <v>1995</v>
      </c>
      <c r="R10054" s="7">
        <v>51.042119999999997</v>
      </c>
      <c r="S10054" s="7">
        <v>13.708600000000001</v>
      </c>
      <c r="T10054" t="s">
        <v>46</v>
      </c>
      <c r="U10054" t="s">
        <v>8435</v>
      </c>
      <c r="X10054" t="s">
        <v>38453</v>
      </c>
      <c r="Y10054" t="s">
        <v>36708</v>
      </c>
      <c r="Z10054" t="s">
        <v>36742</v>
      </c>
      <c r="AA10054" t="s">
        <v>39613</v>
      </c>
      <c r="AG10054" t="s">
        <v>39614</v>
      </c>
      <c r="AH10054" s="8" t="s">
        <v>39621</v>
      </c>
      <c r="AI10054" t="s">
        <v>39615</v>
      </c>
      <c r="AJ10054" t="s">
        <v>39622</v>
      </c>
    </row>
    <row r="10055" spans="1:36" ht="17.25" hidden="1" customHeight="1" x14ac:dyDescent="0.2">
      <c r="A10055" s="4" t="s">
        <v>39623</v>
      </c>
      <c r="B10055" t="s">
        <v>38390</v>
      </c>
      <c r="C10055" t="s">
        <v>39624</v>
      </c>
      <c r="E10055" t="s">
        <v>528</v>
      </c>
      <c r="F10055" t="s">
        <v>86</v>
      </c>
      <c r="G10055" s="5">
        <v>23</v>
      </c>
      <c r="H10055" t="s">
        <v>42</v>
      </c>
      <c r="I10055" t="s">
        <v>1323</v>
      </c>
      <c r="J10055" t="s">
        <v>44</v>
      </c>
      <c r="N10055" s="6">
        <v>1971</v>
      </c>
      <c r="R10055" s="7">
        <v>51.470669999999998</v>
      </c>
      <c r="S10055" s="7">
        <v>6.8616000000000001</v>
      </c>
      <c r="T10055" t="s">
        <v>46</v>
      </c>
      <c r="U10055" t="s">
        <v>39625</v>
      </c>
      <c r="X10055" t="s">
        <v>38460</v>
      </c>
      <c r="Y10055" t="s">
        <v>36708</v>
      </c>
      <c r="Z10055" t="s">
        <v>36742</v>
      </c>
      <c r="AA10055" t="s">
        <v>39626</v>
      </c>
      <c r="AG10055" t="s">
        <v>39627</v>
      </c>
      <c r="AH10055" s="8" t="s">
        <v>45</v>
      </c>
      <c r="AI10055" t="s">
        <v>39628</v>
      </c>
      <c r="AJ10055" t="s">
        <v>39629</v>
      </c>
    </row>
    <row r="10056" spans="1:36" ht="17.25" hidden="1" customHeight="1" x14ac:dyDescent="0.2">
      <c r="A10056" s="4" t="s">
        <v>39630</v>
      </c>
      <c r="B10056" t="s">
        <v>38390</v>
      </c>
      <c r="C10056" t="s">
        <v>39631</v>
      </c>
      <c r="E10056" t="s">
        <v>40</v>
      </c>
      <c r="F10056" t="s">
        <v>86</v>
      </c>
      <c r="G10056" s="5">
        <v>31</v>
      </c>
      <c r="H10056" t="s">
        <v>42</v>
      </c>
      <c r="I10056" t="s">
        <v>240</v>
      </c>
      <c r="J10056" t="s">
        <v>44</v>
      </c>
      <c r="N10056" s="6">
        <v>1989</v>
      </c>
      <c r="R10056" s="7">
        <v>53.403199999999998</v>
      </c>
      <c r="S10056" s="7">
        <v>8.1281999999999996</v>
      </c>
      <c r="T10056" t="s">
        <v>46</v>
      </c>
      <c r="U10056" t="s">
        <v>39632</v>
      </c>
      <c r="X10056" t="s">
        <v>38393</v>
      </c>
      <c r="Y10056" t="s">
        <v>36708</v>
      </c>
      <c r="Z10056" t="s">
        <v>36742</v>
      </c>
      <c r="AA10056" t="s">
        <v>39633</v>
      </c>
      <c r="AC10056" t="s">
        <v>39634</v>
      </c>
      <c r="AD10056" t="s">
        <v>52</v>
      </c>
      <c r="AE10056" t="s">
        <v>4970</v>
      </c>
      <c r="AG10056" t="s">
        <v>39635</v>
      </c>
      <c r="AH10056" s="8" t="s">
        <v>45</v>
      </c>
      <c r="AI10056" t="s">
        <v>39636</v>
      </c>
      <c r="AJ10056" t="s">
        <v>39637</v>
      </c>
    </row>
    <row r="10057" spans="1:36" ht="17.25" hidden="1" customHeight="1" x14ac:dyDescent="0.2">
      <c r="A10057" s="4" t="s">
        <v>44394</v>
      </c>
      <c r="B10057" t="s">
        <v>43246</v>
      </c>
      <c r="C10057" t="s">
        <v>44395</v>
      </c>
      <c r="D10057" t="s">
        <v>44396</v>
      </c>
      <c r="E10057" t="s">
        <v>4787</v>
      </c>
      <c r="F10057" t="s">
        <v>86</v>
      </c>
      <c r="G10057" s="5">
        <v>155</v>
      </c>
      <c r="H10057" t="s">
        <v>42</v>
      </c>
      <c r="I10057" t="s">
        <v>240</v>
      </c>
      <c r="J10057" t="s">
        <v>44</v>
      </c>
      <c r="N10057" s="6">
        <v>1966</v>
      </c>
      <c r="R10057" s="7">
        <v>44.659500000000001</v>
      </c>
      <c r="S10057" s="7">
        <v>41.929400000000001</v>
      </c>
      <c r="T10057" t="s">
        <v>46</v>
      </c>
      <c r="U10057" t="s">
        <v>44397</v>
      </c>
      <c r="X10057" t="s">
        <v>43424</v>
      </c>
      <c r="Y10057" t="s">
        <v>36708</v>
      </c>
      <c r="Z10057" t="s">
        <v>36915</v>
      </c>
      <c r="AG10057" t="s">
        <v>44398</v>
      </c>
      <c r="AH10057" s="24">
        <v>1027568</v>
      </c>
      <c r="AI10057" t="s">
        <v>44399</v>
      </c>
      <c r="AJ10057" t="s">
        <v>44407</v>
      </c>
    </row>
    <row r="10058" spans="1:36" ht="17.25" hidden="1" customHeight="1" x14ac:dyDescent="0.2">
      <c r="A10058" s="4" t="s">
        <v>39644</v>
      </c>
      <c r="B10058" t="s">
        <v>38390</v>
      </c>
      <c r="C10058" t="s">
        <v>39645</v>
      </c>
      <c r="E10058" t="s">
        <v>3813</v>
      </c>
      <c r="F10058" t="s">
        <v>86</v>
      </c>
      <c r="G10058" s="5">
        <v>41</v>
      </c>
      <c r="H10058" t="s">
        <v>806</v>
      </c>
      <c r="I10058" t="s">
        <v>43</v>
      </c>
      <c r="J10058" t="s">
        <v>44</v>
      </c>
      <c r="M10058" t="s">
        <v>559</v>
      </c>
      <c r="N10058" s="6">
        <v>1980</v>
      </c>
      <c r="O10058" s="24">
        <v>2021</v>
      </c>
      <c r="R10058" s="7">
        <v>48.897300000000001</v>
      </c>
      <c r="S10058" s="7">
        <v>8.7245000000000008</v>
      </c>
      <c r="T10058" t="s">
        <v>46</v>
      </c>
      <c r="U10058" t="s">
        <v>39646</v>
      </c>
      <c r="X10058" t="s">
        <v>38402</v>
      </c>
      <c r="Y10058" t="s">
        <v>36708</v>
      </c>
      <c r="Z10058" t="s">
        <v>36742</v>
      </c>
      <c r="AA10058" t="s">
        <v>39650</v>
      </c>
      <c r="AG10058" t="s">
        <v>39647</v>
      </c>
      <c r="AH10058" s="8" t="s">
        <v>39651</v>
      </c>
      <c r="AI10058" t="s">
        <v>39648</v>
      </c>
      <c r="AJ10058" t="s">
        <v>39652</v>
      </c>
    </row>
    <row r="10059" spans="1:36" ht="17.25" hidden="1" customHeight="1" x14ac:dyDescent="0.2">
      <c r="A10059" s="4" t="s">
        <v>39653</v>
      </c>
      <c r="B10059" t="s">
        <v>38390</v>
      </c>
      <c r="C10059" t="s">
        <v>39654</v>
      </c>
      <c r="E10059" t="s">
        <v>40</v>
      </c>
      <c r="F10059" t="s">
        <v>86</v>
      </c>
      <c r="G10059" s="5">
        <v>81</v>
      </c>
      <c r="H10059" t="s">
        <v>42</v>
      </c>
      <c r="I10059" t="s">
        <v>43</v>
      </c>
      <c r="J10059" t="s">
        <v>44</v>
      </c>
      <c r="N10059" s="6">
        <v>2010</v>
      </c>
      <c r="R10059" s="7">
        <v>48.800663999999998</v>
      </c>
      <c r="S10059" s="7">
        <v>12.868169</v>
      </c>
      <c r="T10059" t="s">
        <v>46</v>
      </c>
      <c r="U10059" t="s">
        <v>39655</v>
      </c>
      <c r="X10059" t="s">
        <v>38510</v>
      </c>
      <c r="Y10059" t="s">
        <v>36708</v>
      </c>
      <c r="Z10059" t="s">
        <v>36742</v>
      </c>
      <c r="AA10059" t="s">
        <v>39656</v>
      </c>
      <c r="AD10059" t="s">
        <v>880</v>
      </c>
      <c r="AE10059" t="s">
        <v>4970</v>
      </c>
      <c r="AG10059" t="s">
        <v>39657</v>
      </c>
      <c r="AH10059" s="8" t="s">
        <v>39658</v>
      </c>
      <c r="AI10059" t="s">
        <v>39659</v>
      </c>
      <c r="AJ10059" t="s">
        <v>39660</v>
      </c>
    </row>
    <row r="10060" spans="1:36" ht="17.25" hidden="1" customHeight="1" x14ac:dyDescent="0.2">
      <c r="A10060" s="4" t="s">
        <v>39653</v>
      </c>
      <c r="B10060" t="s">
        <v>38390</v>
      </c>
      <c r="C10060" t="s">
        <v>39654</v>
      </c>
      <c r="E10060" t="s">
        <v>56</v>
      </c>
      <c r="F10060" t="s">
        <v>86</v>
      </c>
      <c r="G10060" s="5">
        <v>40</v>
      </c>
      <c r="H10060" t="s">
        <v>42</v>
      </c>
      <c r="I10060" t="s">
        <v>43</v>
      </c>
      <c r="J10060" t="s">
        <v>44</v>
      </c>
      <c r="N10060" s="6">
        <v>2010</v>
      </c>
      <c r="R10060" s="7">
        <v>48.800663999999998</v>
      </c>
      <c r="S10060" s="7">
        <v>12.868169</v>
      </c>
      <c r="T10060" t="s">
        <v>46</v>
      </c>
      <c r="U10060" t="s">
        <v>39655</v>
      </c>
      <c r="X10060" t="s">
        <v>38510</v>
      </c>
      <c r="Y10060" t="s">
        <v>36708</v>
      </c>
      <c r="Z10060" t="s">
        <v>36742</v>
      </c>
      <c r="AA10060" t="s">
        <v>39656</v>
      </c>
      <c r="AD10060" t="s">
        <v>880</v>
      </c>
      <c r="AE10060" t="s">
        <v>4970</v>
      </c>
      <c r="AG10060" t="s">
        <v>39657</v>
      </c>
      <c r="AH10060" s="8" t="s">
        <v>39658</v>
      </c>
      <c r="AI10060" t="s">
        <v>39659</v>
      </c>
      <c r="AJ10060" t="s">
        <v>39661</v>
      </c>
    </row>
    <row r="10061" spans="1:36" ht="17.25" hidden="1" customHeight="1" x14ac:dyDescent="0.2">
      <c r="A10061" s="4" t="s">
        <v>39662</v>
      </c>
      <c r="B10061" t="s">
        <v>38390</v>
      </c>
      <c r="C10061" t="s">
        <v>39663</v>
      </c>
      <c r="E10061" t="s">
        <v>40</v>
      </c>
      <c r="F10061" t="s">
        <v>86</v>
      </c>
      <c r="G10061" s="5">
        <v>42</v>
      </c>
      <c r="H10061" t="s">
        <v>42</v>
      </c>
      <c r="I10061" t="s">
        <v>240</v>
      </c>
      <c r="J10061" t="s">
        <v>44</v>
      </c>
      <c r="N10061" s="6">
        <v>1996</v>
      </c>
      <c r="R10061" s="7">
        <v>52.366050000000001</v>
      </c>
      <c r="S10061" s="7">
        <v>13.11251</v>
      </c>
      <c r="T10061" t="s">
        <v>46</v>
      </c>
      <c r="U10061" t="s">
        <v>39664</v>
      </c>
      <c r="X10061" t="s">
        <v>38409</v>
      </c>
      <c r="Y10061" t="s">
        <v>36708</v>
      </c>
      <c r="Z10061" t="s">
        <v>36742</v>
      </c>
      <c r="AA10061" t="s">
        <v>39665</v>
      </c>
      <c r="AG10061" t="s">
        <v>39666</v>
      </c>
      <c r="AH10061" s="8" t="s">
        <v>39667</v>
      </c>
      <c r="AI10061" t="s">
        <v>39668</v>
      </c>
      <c r="AJ10061" t="s">
        <v>39669</v>
      </c>
    </row>
    <row r="10062" spans="1:36" ht="17.25" hidden="1" customHeight="1" x14ac:dyDescent="0.2">
      <c r="A10062" s="4" t="s">
        <v>39662</v>
      </c>
      <c r="B10062" t="s">
        <v>38390</v>
      </c>
      <c r="C10062" t="s">
        <v>39663</v>
      </c>
      <c r="E10062" t="s">
        <v>56</v>
      </c>
      <c r="F10062" t="s">
        <v>86</v>
      </c>
      <c r="G10062" s="5">
        <v>42</v>
      </c>
      <c r="H10062" t="s">
        <v>42</v>
      </c>
      <c r="I10062" t="s">
        <v>240</v>
      </c>
      <c r="J10062" t="s">
        <v>44</v>
      </c>
      <c r="N10062" s="6">
        <v>1996</v>
      </c>
      <c r="R10062" s="7">
        <v>52.366050000000001</v>
      </c>
      <c r="S10062" s="7">
        <v>13.11251</v>
      </c>
      <c r="T10062" t="s">
        <v>46</v>
      </c>
      <c r="U10062" t="s">
        <v>39664</v>
      </c>
      <c r="X10062" t="s">
        <v>38409</v>
      </c>
      <c r="Y10062" t="s">
        <v>36708</v>
      </c>
      <c r="Z10062" t="s">
        <v>36742</v>
      </c>
      <c r="AG10062" t="s">
        <v>39666</v>
      </c>
      <c r="AH10062" s="8" t="s">
        <v>39667</v>
      </c>
      <c r="AI10062" t="s">
        <v>39668</v>
      </c>
      <c r="AJ10062" t="s">
        <v>39670</v>
      </c>
    </row>
    <row r="10063" spans="1:36" ht="17.25" hidden="1" customHeight="1" x14ac:dyDescent="0.2">
      <c r="A10063" s="4" t="s">
        <v>39671</v>
      </c>
      <c r="B10063" t="s">
        <v>38390</v>
      </c>
      <c r="C10063" t="s">
        <v>39672</v>
      </c>
      <c r="E10063" t="s">
        <v>39673</v>
      </c>
      <c r="F10063" t="s">
        <v>86</v>
      </c>
      <c r="G10063" s="5">
        <v>363</v>
      </c>
      <c r="H10063" t="s">
        <v>42</v>
      </c>
      <c r="I10063" t="s">
        <v>43</v>
      </c>
      <c r="J10063" t="s">
        <v>559</v>
      </c>
      <c r="M10063" t="s">
        <v>559</v>
      </c>
      <c r="N10063" s="6">
        <v>1998</v>
      </c>
      <c r="R10063" s="7">
        <v>49.012500000000003</v>
      </c>
      <c r="S10063" s="7">
        <v>8.3027800000000003</v>
      </c>
      <c r="T10063" t="s">
        <v>46</v>
      </c>
      <c r="U10063" t="s">
        <v>39549</v>
      </c>
      <c r="X10063" t="s">
        <v>38402</v>
      </c>
      <c r="Y10063" t="s">
        <v>36708</v>
      </c>
      <c r="Z10063" t="s">
        <v>36742</v>
      </c>
      <c r="AA10063" t="s">
        <v>39674</v>
      </c>
      <c r="AC10063" t="s">
        <v>39675</v>
      </c>
      <c r="AG10063" t="s">
        <v>39676</v>
      </c>
      <c r="AH10063" s="8" t="s">
        <v>39677</v>
      </c>
      <c r="AI10063" t="s">
        <v>39678</v>
      </c>
      <c r="AJ10063" t="s">
        <v>39679</v>
      </c>
    </row>
    <row r="10064" spans="1:36" ht="17.25" hidden="1" customHeight="1" x14ac:dyDescent="0.2">
      <c r="A10064" s="4" t="s">
        <v>39680</v>
      </c>
      <c r="B10064" t="s">
        <v>38390</v>
      </c>
      <c r="C10064" t="s">
        <v>39681</v>
      </c>
      <c r="E10064" t="s">
        <v>40</v>
      </c>
      <c r="F10064" t="s">
        <v>86</v>
      </c>
      <c r="G10064" s="5">
        <v>24</v>
      </c>
      <c r="H10064" t="s">
        <v>42</v>
      </c>
      <c r="I10064" t="s">
        <v>240</v>
      </c>
      <c r="J10064" t="s">
        <v>44</v>
      </c>
      <c r="N10064" s="6">
        <v>2001</v>
      </c>
      <c r="R10064" s="7">
        <v>47.79598</v>
      </c>
      <c r="S10064" s="7">
        <v>12.11927</v>
      </c>
      <c r="T10064" t="s">
        <v>46</v>
      </c>
      <c r="U10064" t="s">
        <v>39682</v>
      </c>
      <c r="X10064" t="s">
        <v>38510</v>
      </c>
      <c r="Y10064" t="s">
        <v>36708</v>
      </c>
      <c r="Z10064" t="s">
        <v>36742</v>
      </c>
      <c r="AA10064" t="s">
        <v>39683</v>
      </c>
      <c r="AG10064" t="s">
        <v>39684</v>
      </c>
      <c r="AH10064" s="8" t="s">
        <v>39685</v>
      </c>
      <c r="AI10064" t="s">
        <v>39686</v>
      </c>
      <c r="AJ10064" t="s">
        <v>39687</v>
      </c>
    </row>
    <row r="10065" spans="1:36" ht="17.25" hidden="1" customHeight="1" x14ac:dyDescent="0.2">
      <c r="A10065" s="4" t="s">
        <v>39696</v>
      </c>
      <c r="B10065" t="s">
        <v>38390</v>
      </c>
      <c r="C10065" t="s">
        <v>39697</v>
      </c>
      <c r="E10065" t="s">
        <v>40</v>
      </c>
      <c r="F10065" t="s">
        <v>86</v>
      </c>
      <c r="G10065" s="5">
        <v>58</v>
      </c>
      <c r="H10065" t="s">
        <v>42</v>
      </c>
      <c r="I10065" t="s">
        <v>65</v>
      </c>
      <c r="J10065" t="s">
        <v>559</v>
      </c>
      <c r="N10065" s="6">
        <v>1973</v>
      </c>
      <c r="R10065" s="7">
        <v>52.545850000000002</v>
      </c>
      <c r="S10065" s="7">
        <v>9.1136300000000006</v>
      </c>
      <c r="T10065" t="s">
        <v>46</v>
      </c>
      <c r="U10065" t="s">
        <v>39698</v>
      </c>
      <c r="X10065" t="s">
        <v>38393</v>
      </c>
      <c r="Y10065" t="s">
        <v>36708</v>
      </c>
      <c r="Z10065" t="s">
        <v>36742</v>
      </c>
      <c r="AA10065" t="s">
        <v>39699</v>
      </c>
      <c r="AG10065" t="s">
        <v>39700</v>
      </c>
      <c r="AH10065" s="8">
        <v>1143770</v>
      </c>
      <c r="AI10065" t="s">
        <v>39701</v>
      </c>
      <c r="AJ10065" t="s">
        <v>39702</v>
      </c>
    </row>
    <row r="10066" spans="1:36" ht="17.25" hidden="1" customHeight="1" x14ac:dyDescent="0.2">
      <c r="A10066" s="4" t="s">
        <v>39696</v>
      </c>
      <c r="B10066" t="s">
        <v>38390</v>
      </c>
      <c r="C10066" t="s">
        <v>39697</v>
      </c>
      <c r="E10066" t="s">
        <v>56</v>
      </c>
      <c r="F10066" t="s">
        <v>86</v>
      </c>
      <c r="G10066" s="5">
        <v>450</v>
      </c>
      <c r="H10066" t="s">
        <v>857</v>
      </c>
      <c r="I10066" t="s">
        <v>65</v>
      </c>
      <c r="J10066" t="s">
        <v>559</v>
      </c>
      <c r="N10066" s="6">
        <v>1973</v>
      </c>
      <c r="R10066" s="7">
        <v>52.545850000000002</v>
      </c>
      <c r="S10066" s="7">
        <v>9.1136300000000006</v>
      </c>
      <c r="T10066" t="s">
        <v>46</v>
      </c>
      <c r="U10066" t="s">
        <v>39698</v>
      </c>
      <c r="X10066" t="s">
        <v>38393</v>
      </c>
      <c r="Y10066" t="s">
        <v>36708</v>
      </c>
      <c r="Z10066" t="s">
        <v>36742</v>
      </c>
      <c r="AA10066" t="s">
        <v>39703</v>
      </c>
      <c r="AG10066" t="s">
        <v>39700</v>
      </c>
      <c r="AH10066" s="8">
        <v>1143770</v>
      </c>
      <c r="AI10066" t="s">
        <v>39701</v>
      </c>
      <c r="AJ10066" t="s">
        <v>39704</v>
      </c>
    </row>
    <row r="10067" spans="1:36" ht="17.25" hidden="1" customHeight="1" x14ac:dyDescent="0.2">
      <c r="A10067" s="4" t="s">
        <v>39705</v>
      </c>
      <c r="B10067" t="s">
        <v>38390</v>
      </c>
      <c r="C10067" t="s">
        <v>39706</v>
      </c>
      <c r="D10067" t="s">
        <v>39707</v>
      </c>
      <c r="E10067" t="s">
        <v>40</v>
      </c>
      <c r="F10067" t="s">
        <v>86</v>
      </c>
      <c r="G10067" s="5">
        <v>74</v>
      </c>
      <c r="H10067" t="s">
        <v>42</v>
      </c>
      <c r="I10067" t="s">
        <v>43</v>
      </c>
      <c r="J10067" t="s">
        <v>44</v>
      </c>
      <c r="M10067" t="s">
        <v>5341</v>
      </c>
      <c r="N10067" s="6">
        <v>2005</v>
      </c>
      <c r="R10067" s="7">
        <v>49.2239</v>
      </c>
      <c r="S10067" s="7">
        <v>7.0148999999999999</v>
      </c>
      <c r="T10067" t="s">
        <v>46</v>
      </c>
      <c r="U10067" t="s">
        <v>39708</v>
      </c>
      <c r="X10067" t="s">
        <v>38717</v>
      </c>
      <c r="Y10067" t="s">
        <v>36708</v>
      </c>
      <c r="Z10067" t="s">
        <v>36742</v>
      </c>
      <c r="AA10067" t="s">
        <v>39709</v>
      </c>
      <c r="AC10067" t="s">
        <v>39710</v>
      </c>
      <c r="AG10067" t="s">
        <v>39711</v>
      </c>
      <c r="AH10067" s="8" t="s">
        <v>39712</v>
      </c>
      <c r="AI10067" t="s">
        <v>39713</v>
      </c>
      <c r="AJ10067" t="s">
        <v>39714</v>
      </c>
    </row>
    <row r="10068" spans="1:36" ht="17.25" hidden="1" customHeight="1" x14ac:dyDescent="0.2">
      <c r="A10068" s="4" t="s">
        <v>44579</v>
      </c>
      <c r="B10068" t="s">
        <v>43246</v>
      </c>
      <c r="C10068" t="s">
        <v>44580</v>
      </c>
      <c r="D10068" t="s">
        <v>44581</v>
      </c>
      <c r="E10068" t="s">
        <v>40</v>
      </c>
      <c r="F10068" t="s">
        <v>86</v>
      </c>
      <c r="G10068" s="5">
        <v>50</v>
      </c>
      <c r="H10068" t="s">
        <v>806</v>
      </c>
      <c r="I10068" t="s">
        <v>240</v>
      </c>
      <c r="J10068" t="s">
        <v>44</v>
      </c>
      <c r="N10068" s="6">
        <v>1966</v>
      </c>
      <c r="O10068" s="24">
        <v>2022</v>
      </c>
      <c r="R10068" s="7">
        <v>53.424253</v>
      </c>
      <c r="S10068" s="7">
        <v>55.881143000000002</v>
      </c>
      <c r="T10068" t="s">
        <v>46</v>
      </c>
      <c r="U10068" t="s">
        <v>44582</v>
      </c>
      <c r="X10068" t="s">
        <v>43913</v>
      </c>
      <c r="Y10068" t="s">
        <v>36708</v>
      </c>
      <c r="Z10068" t="s">
        <v>36915</v>
      </c>
      <c r="AG10068" t="s">
        <v>44583</v>
      </c>
      <c r="AI10068" t="s">
        <v>44584</v>
      </c>
      <c r="AJ10068" t="s">
        <v>44585</v>
      </c>
    </row>
    <row r="10069" spans="1:36" ht="17.25" hidden="1" customHeight="1" x14ac:dyDescent="0.2">
      <c r="A10069" s="4" t="s">
        <v>39720</v>
      </c>
      <c r="B10069" t="s">
        <v>38390</v>
      </c>
      <c r="C10069" t="s">
        <v>39721</v>
      </c>
      <c r="E10069" t="s">
        <v>40</v>
      </c>
      <c r="F10069" t="s">
        <v>39722</v>
      </c>
      <c r="G10069" s="5">
        <v>238</v>
      </c>
      <c r="H10069" t="s">
        <v>42</v>
      </c>
      <c r="I10069" t="s">
        <v>43</v>
      </c>
      <c r="J10069" t="s">
        <v>44</v>
      </c>
      <c r="N10069" s="6">
        <v>1975</v>
      </c>
      <c r="R10069" s="7">
        <v>53.128740000000001</v>
      </c>
      <c r="S10069" s="7">
        <v>8.6863700000000001</v>
      </c>
      <c r="T10069" t="s">
        <v>46</v>
      </c>
      <c r="U10069" t="s">
        <v>39092</v>
      </c>
      <c r="X10069" t="s">
        <v>39092</v>
      </c>
      <c r="Y10069" t="s">
        <v>36708</v>
      </c>
      <c r="Z10069" t="s">
        <v>36742</v>
      </c>
      <c r="AA10069" t="s">
        <v>39723</v>
      </c>
      <c r="AG10069" t="s">
        <v>39724</v>
      </c>
      <c r="AH10069" s="8">
        <v>1133190</v>
      </c>
      <c r="AI10069" t="s">
        <v>39725</v>
      </c>
      <c r="AJ10069" t="s">
        <v>39726</v>
      </c>
    </row>
    <row r="10070" spans="1:36" ht="17.25" hidden="1" customHeight="1" x14ac:dyDescent="0.2">
      <c r="A10070" s="4" t="s">
        <v>39720</v>
      </c>
      <c r="B10070" t="s">
        <v>38390</v>
      </c>
      <c r="C10070" t="s">
        <v>39721</v>
      </c>
      <c r="E10070" t="s">
        <v>56</v>
      </c>
      <c r="F10070" t="s">
        <v>39722</v>
      </c>
      <c r="G10070" s="5">
        <v>35</v>
      </c>
      <c r="H10070" t="s">
        <v>42</v>
      </c>
      <c r="I10070" t="s">
        <v>240</v>
      </c>
      <c r="J10070" t="s">
        <v>44</v>
      </c>
      <c r="N10070" s="6">
        <v>2009</v>
      </c>
      <c r="R10070" s="7">
        <v>53.128740000000001</v>
      </c>
      <c r="S10070" s="7">
        <v>8.6863700000000001</v>
      </c>
      <c r="T10070" t="s">
        <v>46</v>
      </c>
      <c r="U10070" t="s">
        <v>39092</v>
      </c>
      <c r="X10070" t="s">
        <v>39092</v>
      </c>
      <c r="Y10070" t="s">
        <v>36708</v>
      </c>
      <c r="Z10070" t="s">
        <v>36742</v>
      </c>
      <c r="AA10070" t="s">
        <v>39727</v>
      </c>
      <c r="AG10070" t="s">
        <v>39724</v>
      </c>
      <c r="AH10070" s="8">
        <v>1133190</v>
      </c>
      <c r="AI10070" t="s">
        <v>39725</v>
      </c>
      <c r="AJ10070" t="s">
        <v>39728</v>
      </c>
    </row>
    <row r="10071" spans="1:36" ht="17.25" hidden="1" customHeight="1" x14ac:dyDescent="0.2">
      <c r="A10071" s="4" t="s">
        <v>39729</v>
      </c>
      <c r="B10071" t="s">
        <v>38390</v>
      </c>
      <c r="C10071" t="s">
        <v>39730</v>
      </c>
      <c r="E10071" t="s">
        <v>38903</v>
      </c>
      <c r="F10071" t="s">
        <v>24463</v>
      </c>
      <c r="G10071" s="5">
        <v>110</v>
      </c>
      <c r="H10071" t="s">
        <v>42</v>
      </c>
      <c r="I10071" t="s">
        <v>240</v>
      </c>
      <c r="J10071" t="s">
        <v>44</v>
      </c>
      <c r="N10071" s="6">
        <v>2010</v>
      </c>
      <c r="R10071" s="7">
        <v>52.154730000000001</v>
      </c>
      <c r="S10071" s="7">
        <v>10.389430000000001</v>
      </c>
      <c r="T10071" t="s">
        <v>46</v>
      </c>
      <c r="U10071" t="s">
        <v>39731</v>
      </c>
      <c r="X10071" t="s">
        <v>38812</v>
      </c>
      <c r="Y10071" t="s">
        <v>36708</v>
      </c>
      <c r="Z10071" t="s">
        <v>36742</v>
      </c>
      <c r="AA10071" t="s">
        <v>39732</v>
      </c>
      <c r="AC10071" t="s">
        <v>39733</v>
      </c>
      <c r="AD10071" t="s">
        <v>880</v>
      </c>
      <c r="AE10071" t="s">
        <v>92</v>
      </c>
      <c r="AG10071" t="s">
        <v>39734</v>
      </c>
      <c r="AI10071" t="s">
        <v>39735</v>
      </c>
      <c r="AJ10071" t="s">
        <v>39736</v>
      </c>
    </row>
    <row r="10072" spans="1:36" ht="17.25" hidden="1" customHeight="1" x14ac:dyDescent="0.2">
      <c r="A10072" s="4" t="s">
        <v>39729</v>
      </c>
      <c r="B10072" t="s">
        <v>38390</v>
      </c>
      <c r="C10072" t="s">
        <v>39730</v>
      </c>
      <c r="E10072" t="s">
        <v>38909</v>
      </c>
      <c r="F10072" t="s">
        <v>24463</v>
      </c>
      <c r="G10072" s="5">
        <v>110</v>
      </c>
      <c r="H10072" t="s">
        <v>42</v>
      </c>
      <c r="I10072" t="s">
        <v>240</v>
      </c>
      <c r="J10072" t="s">
        <v>44</v>
      </c>
      <c r="N10072" s="6">
        <v>2010</v>
      </c>
      <c r="R10072" s="7">
        <v>52.154730000000001</v>
      </c>
      <c r="S10072" s="7">
        <v>10.389430000000001</v>
      </c>
      <c r="T10072" t="s">
        <v>46</v>
      </c>
      <c r="U10072" t="s">
        <v>39731</v>
      </c>
      <c r="X10072" t="s">
        <v>38812</v>
      </c>
      <c r="Y10072" t="s">
        <v>36708</v>
      </c>
      <c r="Z10072" t="s">
        <v>36742</v>
      </c>
      <c r="AA10072" t="s">
        <v>39737</v>
      </c>
      <c r="AC10072" t="s">
        <v>39733</v>
      </c>
      <c r="AD10072" t="s">
        <v>880</v>
      </c>
      <c r="AE10072" t="s">
        <v>92</v>
      </c>
      <c r="AG10072" t="s">
        <v>39734</v>
      </c>
      <c r="AI10072" t="s">
        <v>39735</v>
      </c>
      <c r="AJ10072" t="s">
        <v>39738</v>
      </c>
    </row>
    <row r="10073" spans="1:36" ht="17.25" hidden="1" customHeight="1" x14ac:dyDescent="0.2">
      <c r="A10073" s="4" t="s">
        <v>44579</v>
      </c>
      <c r="B10073" t="s">
        <v>43246</v>
      </c>
      <c r="C10073" t="s">
        <v>44580</v>
      </c>
      <c r="D10073" t="s">
        <v>44581</v>
      </c>
      <c r="E10073" t="s">
        <v>56</v>
      </c>
      <c r="F10073" t="s">
        <v>86</v>
      </c>
      <c r="G10073" s="5">
        <v>50</v>
      </c>
      <c r="H10073" t="s">
        <v>806</v>
      </c>
      <c r="I10073" t="s">
        <v>240</v>
      </c>
      <c r="J10073" t="s">
        <v>44</v>
      </c>
      <c r="N10073" s="6">
        <v>1966</v>
      </c>
      <c r="O10073" s="24">
        <v>2021</v>
      </c>
      <c r="R10073" s="7">
        <v>53.424253</v>
      </c>
      <c r="S10073" s="7">
        <v>55.881143000000002</v>
      </c>
      <c r="T10073" t="s">
        <v>46</v>
      </c>
      <c r="U10073" t="s">
        <v>44582</v>
      </c>
      <c r="X10073" t="s">
        <v>43913</v>
      </c>
      <c r="Y10073" t="s">
        <v>36708</v>
      </c>
      <c r="Z10073" t="s">
        <v>36915</v>
      </c>
      <c r="AG10073" t="s">
        <v>44583</v>
      </c>
      <c r="AI10073" t="s">
        <v>44584</v>
      </c>
      <c r="AJ10073" t="s">
        <v>44587</v>
      </c>
    </row>
    <row r="10074" spans="1:36" ht="17.25" hidden="1" customHeight="1" x14ac:dyDescent="0.2">
      <c r="A10074" s="4" t="s">
        <v>44774</v>
      </c>
      <c r="B10074" t="s">
        <v>43246</v>
      </c>
      <c r="C10074" t="s">
        <v>44775</v>
      </c>
      <c r="D10074" t="s">
        <v>44776</v>
      </c>
      <c r="E10074" t="s">
        <v>40</v>
      </c>
      <c r="F10074" t="s">
        <v>527</v>
      </c>
      <c r="G10074" s="5">
        <v>60</v>
      </c>
      <c r="H10074" t="s">
        <v>42</v>
      </c>
      <c r="I10074" t="s">
        <v>240</v>
      </c>
      <c r="J10074" t="s">
        <v>44</v>
      </c>
      <c r="N10074" s="6">
        <v>1966</v>
      </c>
      <c r="P10074" s="24">
        <v>2028</v>
      </c>
      <c r="R10074" s="7">
        <v>58.0189278</v>
      </c>
      <c r="S10074" s="7">
        <v>55.881863299999999</v>
      </c>
      <c r="T10074" t="s">
        <v>46</v>
      </c>
      <c r="U10074" t="s">
        <v>44777</v>
      </c>
      <c r="X10074" t="s">
        <v>43415</v>
      </c>
      <c r="Y10074" t="s">
        <v>36708</v>
      </c>
      <c r="Z10074" t="s">
        <v>36915</v>
      </c>
      <c r="AG10074" t="s">
        <v>44778</v>
      </c>
      <c r="AH10074" s="24">
        <v>1139519</v>
      </c>
      <c r="AI10074" t="s">
        <v>44779</v>
      </c>
      <c r="AJ10074" t="s">
        <v>44780</v>
      </c>
    </row>
    <row r="10075" spans="1:36" ht="17.25" hidden="1" customHeight="1" x14ac:dyDescent="0.2">
      <c r="A10075" s="4" t="s">
        <v>39748</v>
      </c>
      <c r="B10075" t="s">
        <v>38390</v>
      </c>
      <c r="C10075" t="s">
        <v>39749</v>
      </c>
      <c r="E10075" t="s">
        <v>40</v>
      </c>
      <c r="F10075" t="s">
        <v>86</v>
      </c>
      <c r="G10075" s="5">
        <v>90</v>
      </c>
      <c r="H10075" t="s">
        <v>42</v>
      </c>
      <c r="I10075" t="s">
        <v>43</v>
      </c>
      <c r="J10075" t="s">
        <v>44</v>
      </c>
      <c r="K10075" t="s">
        <v>97</v>
      </c>
      <c r="N10075" s="6">
        <v>2005</v>
      </c>
      <c r="R10075" s="7">
        <v>49.438600000000001</v>
      </c>
      <c r="S10075" s="7">
        <v>11.060600000000001</v>
      </c>
      <c r="T10075" t="s">
        <v>46</v>
      </c>
      <c r="U10075" t="s">
        <v>39750</v>
      </c>
      <c r="X10075" t="s">
        <v>38510</v>
      </c>
      <c r="Y10075" t="s">
        <v>36708</v>
      </c>
      <c r="Z10075" t="s">
        <v>36742</v>
      </c>
      <c r="AA10075" t="s">
        <v>39751</v>
      </c>
      <c r="AG10075" t="s">
        <v>39752</v>
      </c>
      <c r="AH10075" s="8" t="s">
        <v>45</v>
      </c>
      <c r="AI10075" t="s">
        <v>39753</v>
      </c>
      <c r="AJ10075" t="s">
        <v>39754</v>
      </c>
    </row>
    <row r="10076" spans="1:36" ht="17.25" hidden="1" customHeight="1" x14ac:dyDescent="0.2">
      <c r="A10076" s="4" t="s">
        <v>39748</v>
      </c>
      <c r="B10076" t="s">
        <v>38390</v>
      </c>
      <c r="C10076" t="s">
        <v>39749</v>
      </c>
      <c r="E10076" t="s">
        <v>56</v>
      </c>
      <c r="F10076" t="s">
        <v>86</v>
      </c>
      <c r="G10076" s="5">
        <v>90</v>
      </c>
      <c r="H10076" t="s">
        <v>42</v>
      </c>
      <c r="I10076" t="s">
        <v>43</v>
      </c>
      <c r="J10076" t="s">
        <v>44</v>
      </c>
      <c r="K10076" t="s">
        <v>97</v>
      </c>
      <c r="N10076" s="6">
        <v>2005</v>
      </c>
      <c r="R10076" s="7">
        <v>49.438600000000001</v>
      </c>
      <c r="S10076" s="7">
        <v>11.060600000000001</v>
      </c>
      <c r="T10076" t="s">
        <v>46</v>
      </c>
      <c r="U10076" t="s">
        <v>39750</v>
      </c>
      <c r="X10076" t="s">
        <v>38510</v>
      </c>
      <c r="Y10076" t="s">
        <v>36708</v>
      </c>
      <c r="Z10076" t="s">
        <v>36742</v>
      </c>
      <c r="AA10076" t="s">
        <v>39755</v>
      </c>
      <c r="AG10076" t="s">
        <v>39752</v>
      </c>
      <c r="AH10076" s="8" t="s">
        <v>45</v>
      </c>
      <c r="AI10076" t="s">
        <v>39753</v>
      </c>
      <c r="AJ10076" t="s">
        <v>39756</v>
      </c>
    </row>
    <row r="10077" spans="1:36" ht="17.25" hidden="1" customHeight="1" x14ac:dyDescent="0.2">
      <c r="A10077" s="4" t="s">
        <v>39757</v>
      </c>
      <c r="B10077" t="s">
        <v>38390</v>
      </c>
      <c r="C10077" t="s">
        <v>39758</v>
      </c>
      <c r="E10077" t="s">
        <v>696</v>
      </c>
      <c r="F10077" t="s">
        <v>86</v>
      </c>
      <c r="G10077" s="5">
        <v>24</v>
      </c>
      <c r="H10077" t="s">
        <v>42</v>
      </c>
      <c r="I10077" t="s">
        <v>43</v>
      </c>
      <c r="J10077" t="s">
        <v>44</v>
      </c>
      <c r="N10077" s="6">
        <v>1977</v>
      </c>
      <c r="R10077" s="7">
        <v>52.033499999999997</v>
      </c>
      <c r="S10077" s="7">
        <v>8.5390599999999992</v>
      </c>
      <c r="T10077" t="s">
        <v>46</v>
      </c>
      <c r="U10077" t="s">
        <v>39155</v>
      </c>
      <c r="X10077" t="s">
        <v>38460</v>
      </c>
      <c r="Y10077" t="s">
        <v>36708</v>
      </c>
      <c r="Z10077" t="s">
        <v>36742</v>
      </c>
      <c r="AA10077" t="s">
        <v>39759</v>
      </c>
      <c r="AG10077" t="s">
        <v>45</v>
      </c>
      <c r="AH10077" s="8" t="s">
        <v>45</v>
      </c>
      <c r="AI10077" t="s">
        <v>39760</v>
      </c>
      <c r="AJ10077" t="s">
        <v>39761</v>
      </c>
    </row>
    <row r="10078" spans="1:36" ht="17.25" hidden="1" customHeight="1" x14ac:dyDescent="0.2">
      <c r="A10078" s="4" t="s">
        <v>45055</v>
      </c>
      <c r="B10078" t="s">
        <v>43246</v>
      </c>
      <c r="C10078" t="s">
        <v>45056</v>
      </c>
      <c r="D10078" t="s">
        <v>45057</v>
      </c>
      <c r="E10078" t="s">
        <v>40</v>
      </c>
      <c r="F10078" t="s">
        <v>86</v>
      </c>
      <c r="G10078" s="5">
        <v>200</v>
      </c>
      <c r="H10078" t="s">
        <v>42</v>
      </c>
      <c r="I10078" t="s">
        <v>240</v>
      </c>
      <c r="J10078" t="s">
        <v>44</v>
      </c>
      <c r="N10078" s="24">
        <v>1966</v>
      </c>
      <c r="R10078" s="7">
        <v>53.946655999999997</v>
      </c>
      <c r="S10078" s="7">
        <v>37.648555000000002</v>
      </c>
      <c r="T10078" t="s">
        <v>46</v>
      </c>
      <c r="U10078" t="s">
        <v>45058</v>
      </c>
      <c r="X10078" t="s">
        <v>43273</v>
      </c>
      <c r="Y10078" t="s">
        <v>36708</v>
      </c>
      <c r="Z10078" t="s">
        <v>36915</v>
      </c>
      <c r="AA10078" t="s">
        <v>45059</v>
      </c>
      <c r="AC10078" t="s">
        <v>45060</v>
      </c>
      <c r="AG10078" t="s">
        <v>45061</v>
      </c>
      <c r="AH10078" s="24">
        <v>1147369</v>
      </c>
      <c r="AI10078" t="s">
        <v>45062</v>
      </c>
      <c r="AJ10078" t="s">
        <v>45063</v>
      </c>
    </row>
    <row r="10079" spans="1:36" ht="17.25" hidden="1" customHeight="1" x14ac:dyDescent="0.2">
      <c r="A10079" s="4" t="s">
        <v>39757</v>
      </c>
      <c r="B10079" t="s">
        <v>38390</v>
      </c>
      <c r="C10079" t="s">
        <v>39758</v>
      </c>
      <c r="E10079" t="s">
        <v>726</v>
      </c>
      <c r="F10079" t="s">
        <v>86</v>
      </c>
      <c r="G10079" s="5">
        <v>21</v>
      </c>
      <c r="H10079" t="s">
        <v>42</v>
      </c>
      <c r="I10079" t="s">
        <v>43</v>
      </c>
      <c r="J10079" t="s">
        <v>44</v>
      </c>
      <c r="N10079" s="24">
        <v>1980</v>
      </c>
      <c r="R10079" s="7">
        <v>52.033499999999997</v>
      </c>
      <c r="S10079" s="7">
        <v>8.5390599999999992</v>
      </c>
      <c r="T10079" t="s">
        <v>46</v>
      </c>
      <c r="U10079" t="s">
        <v>39155</v>
      </c>
      <c r="X10079" t="s">
        <v>38460</v>
      </c>
      <c r="Y10079" t="s">
        <v>36708</v>
      </c>
      <c r="Z10079" t="s">
        <v>36742</v>
      </c>
      <c r="AA10079" t="s">
        <v>39762</v>
      </c>
      <c r="AG10079" t="s">
        <v>45</v>
      </c>
      <c r="AH10079" s="8" t="s">
        <v>45</v>
      </c>
      <c r="AI10079" t="s">
        <v>39760</v>
      </c>
      <c r="AJ10079" t="s">
        <v>39764</v>
      </c>
    </row>
    <row r="10080" spans="1:36" ht="17.25" hidden="1" customHeight="1" x14ac:dyDescent="0.2">
      <c r="A10080" s="4" t="s">
        <v>45055</v>
      </c>
      <c r="B10080" t="s">
        <v>43246</v>
      </c>
      <c r="C10080" t="s">
        <v>45056</v>
      </c>
      <c r="D10080" t="s">
        <v>45057</v>
      </c>
      <c r="E10080" t="s">
        <v>56</v>
      </c>
      <c r="F10080" t="s">
        <v>86</v>
      </c>
      <c r="G10080" s="5">
        <v>200</v>
      </c>
      <c r="H10080" t="s">
        <v>42</v>
      </c>
      <c r="I10080" t="s">
        <v>240</v>
      </c>
      <c r="J10080" t="s">
        <v>44</v>
      </c>
      <c r="N10080" s="6">
        <v>1966</v>
      </c>
      <c r="R10080" s="7">
        <v>53.946655999999997</v>
      </c>
      <c r="S10080" s="7">
        <v>37.648555000000002</v>
      </c>
      <c r="T10080" t="s">
        <v>46</v>
      </c>
      <c r="U10080" t="s">
        <v>45058</v>
      </c>
      <c r="X10080" t="s">
        <v>43273</v>
      </c>
      <c r="Y10080" t="s">
        <v>36708</v>
      </c>
      <c r="Z10080" t="s">
        <v>36915</v>
      </c>
      <c r="AC10080" t="s">
        <v>45060</v>
      </c>
      <c r="AG10080" t="s">
        <v>45061</v>
      </c>
      <c r="AH10080" s="24">
        <v>1182771</v>
      </c>
      <c r="AI10080" t="s">
        <v>45062</v>
      </c>
      <c r="AJ10080" t="s">
        <v>45064</v>
      </c>
    </row>
    <row r="10081" spans="1:36" ht="17.25" hidden="1" customHeight="1" x14ac:dyDescent="0.2">
      <c r="A10081" s="4" t="s">
        <v>39785</v>
      </c>
      <c r="B10081" t="s">
        <v>38390</v>
      </c>
      <c r="C10081" t="s">
        <v>39786</v>
      </c>
      <c r="E10081" t="s">
        <v>40</v>
      </c>
      <c r="F10081" t="s">
        <v>86</v>
      </c>
      <c r="G10081" s="5">
        <v>131</v>
      </c>
      <c r="H10081" t="s">
        <v>42</v>
      </c>
      <c r="I10081" t="s">
        <v>43</v>
      </c>
      <c r="J10081" t="s">
        <v>44</v>
      </c>
      <c r="N10081" s="6">
        <v>1994</v>
      </c>
      <c r="R10081" s="7">
        <v>51.476199999999999</v>
      </c>
      <c r="S10081" s="7">
        <v>13.889099999999999</v>
      </c>
      <c r="T10081" t="s">
        <v>46</v>
      </c>
      <c r="U10081" t="s">
        <v>39787</v>
      </c>
      <c r="X10081" t="s">
        <v>38409</v>
      </c>
      <c r="Y10081" t="s">
        <v>36708</v>
      </c>
      <c r="Z10081" t="s">
        <v>36742</v>
      </c>
      <c r="AA10081" t="s">
        <v>39788</v>
      </c>
      <c r="AD10081" t="s">
        <v>880</v>
      </c>
      <c r="AE10081" t="s">
        <v>254</v>
      </c>
      <c r="AF10081" t="s">
        <v>1869</v>
      </c>
      <c r="AG10081" t="s">
        <v>39789</v>
      </c>
      <c r="AH10081" s="8" t="s">
        <v>39790</v>
      </c>
      <c r="AI10081" t="s">
        <v>39791</v>
      </c>
      <c r="AJ10081" t="s">
        <v>39792</v>
      </c>
    </row>
    <row r="10082" spans="1:36" ht="17.25" hidden="1" customHeight="1" x14ac:dyDescent="0.2">
      <c r="A10082" s="4" t="s">
        <v>39802</v>
      </c>
      <c r="B10082" t="s">
        <v>38390</v>
      </c>
      <c r="C10082" t="s">
        <v>39803</v>
      </c>
      <c r="E10082" t="s">
        <v>40</v>
      </c>
      <c r="F10082" t="s">
        <v>86</v>
      </c>
      <c r="G10082" s="5">
        <v>45</v>
      </c>
      <c r="H10082" t="s">
        <v>42</v>
      </c>
      <c r="I10082" t="s">
        <v>43</v>
      </c>
      <c r="J10082" t="s">
        <v>44</v>
      </c>
      <c r="N10082" s="6">
        <v>1994</v>
      </c>
      <c r="R10082" s="7">
        <v>53.577869999999997</v>
      </c>
      <c r="S10082" s="7">
        <v>11.396470000000001</v>
      </c>
      <c r="T10082" t="s">
        <v>46</v>
      </c>
      <c r="U10082" t="s">
        <v>39804</v>
      </c>
      <c r="X10082" t="s">
        <v>39018</v>
      </c>
      <c r="Y10082" t="s">
        <v>36708</v>
      </c>
      <c r="Z10082" t="s">
        <v>36742</v>
      </c>
      <c r="AA10082" t="s">
        <v>39805</v>
      </c>
      <c r="AG10082" t="s">
        <v>39806</v>
      </c>
      <c r="AH10082" s="8" t="s">
        <v>45</v>
      </c>
      <c r="AI10082" t="s">
        <v>39807</v>
      </c>
      <c r="AJ10082" t="s">
        <v>39808</v>
      </c>
    </row>
    <row r="10083" spans="1:36" ht="17.25" hidden="1" customHeight="1" x14ac:dyDescent="0.2">
      <c r="A10083" s="4" t="s">
        <v>39816</v>
      </c>
      <c r="B10083" t="s">
        <v>38390</v>
      </c>
      <c r="C10083" t="s">
        <v>39817</v>
      </c>
      <c r="E10083" t="s">
        <v>40</v>
      </c>
      <c r="F10083" t="s">
        <v>4924</v>
      </c>
      <c r="G10083" s="5">
        <v>130</v>
      </c>
      <c r="H10083" t="s">
        <v>42</v>
      </c>
      <c r="I10083" t="s">
        <v>43</v>
      </c>
      <c r="J10083" t="s">
        <v>44</v>
      </c>
      <c r="N10083" s="6">
        <v>1983</v>
      </c>
      <c r="R10083" s="7">
        <v>51.564889999999998</v>
      </c>
      <c r="S10083" s="7">
        <v>6.5782399999999903</v>
      </c>
      <c r="T10083" t="s">
        <v>46</v>
      </c>
      <c r="U10083" t="s">
        <v>39818</v>
      </c>
      <c r="X10083" t="s">
        <v>39172</v>
      </c>
      <c r="Y10083" t="s">
        <v>36708</v>
      </c>
      <c r="Z10083" t="s">
        <v>36742</v>
      </c>
      <c r="AA10083" t="s">
        <v>39819</v>
      </c>
      <c r="AD10083" t="s">
        <v>52</v>
      </c>
      <c r="AE10083" t="s">
        <v>254</v>
      </c>
      <c r="AF10083" t="s">
        <v>52</v>
      </c>
      <c r="AG10083" t="s">
        <v>39820</v>
      </c>
      <c r="AH10083" s="8" t="s">
        <v>39821</v>
      </c>
      <c r="AI10083" t="s">
        <v>39822</v>
      </c>
      <c r="AJ10083" t="s">
        <v>39823</v>
      </c>
    </row>
    <row r="10084" spans="1:36" ht="17.25" hidden="1" customHeight="1" x14ac:dyDescent="0.2">
      <c r="A10084" s="4" t="s">
        <v>39837</v>
      </c>
      <c r="B10084" t="s">
        <v>38390</v>
      </c>
      <c r="C10084" t="s">
        <v>39838</v>
      </c>
      <c r="E10084" t="s">
        <v>65</v>
      </c>
      <c r="F10084" t="s">
        <v>86</v>
      </c>
      <c r="G10084" s="5">
        <v>30.7</v>
      </c>
      <c r="H10084" t="s">
        <v>42</v>
      </c>
      <c r="I10084" t="s">
        <v>65</v>
      </c>
      <c r="J10084" t="s">
        <v>44</v>
      </c>
      <c r="N10084" s="6">
        <v>2004</v>
      </c>
      <c r="R10084" s="7">
        <v>48.401000000000003</v>
      </c>
      <c r="S10084" s="7">
        <v>10.9358</v>
      </c>
      <c r="T10084" t="s">
        <v>46</v>
      </c>
      <c r="U10084" t="s">
        <v>38483</v>
      </c>
      <c r="X10084" t="s">
        <v>38510</v>
      </c>
      <c r="Y10084" t="s">
        <v>36708</v>
      </c>
      <c r="Z10084" t="s">
        <v>36742</v>
      </c>
      <c r="AA10084" t="s">
        <v>39839</v>
      </c>
      <c r="AG10084" t="s">
        <v>39840</v>
      </c>
      <c r="AH10084" s="8">
        <v>1183605</v>
      </c>
      <c r="AI10084" t="s">
        <v>39841</v>
      </c>
      <c r="AJ10084" t="s">
        <v>39842</v>
      </c>
    </row>
    <row r="10085" spans="1:36" ht="17.25" hidden="1" customHeight="1" x14ac:dyDescent="0.2">
      <c r="A10085" s="4" t="s">
        <v>39837</v>
      </c>
      <c r="B10085" t="s">
        <v>38390</v>
      </c>
      <c r="C10085" t="s">
        <v>39838</v>
      </c>
      <c r="E10085" t="s">
        <v>8293</v>
      </c>
      <c r="F10085" t="s">
        <v>86</v>
      </c>
      <c r="G10085" s="5">
        <v>20.399999999999999</v>
      </c>
      <c r="H10085" t="s">
        <v>42</v>
      </c>
      <c r="I10085" t="s">
        <v>240</v>
      </c>
      <c r="J10085" t="s">
        <v>44</v>
      </c>
      <c r="N10085" s="24">
        <v>1976</v>
      </c>
      <c r="R10085" s="7">
        <v>48.401000000000003</v>
      </c>
      <c r="S10085" s="7">
        <v>10.9358</v>
      </c>
      <c r="T10085" t="s">
        <v>46</v>
      </c>
      <c r="U10085" t="s">
        <v>38483</v>
      </c>
      <c r="X10085" t="s">
        <v>38510</v>
      </c>
      <c r="Y10085" t="s">
        <v>36708</v>
      </c>
      <c r="Z10085" t="s">
        <v>36742</v>
      </c>
      <c r="AA10085" t="s">
        <v>39843</v>
      </c>
      <c r="AG10085" t="s">
        <v>39844</v>
      </c>
      <c r="AH10085" s="8">
        <v>1115456</v>
      </c>
      <c r="AI10085" t="s">
        <v>39841</v>
      </c>
      <c r="AJ10085" t="s">
        <v>39845</v>
      </c>
    </row>
    <row r="10086" spans="1:36" ht="17.25" hidden="1" customHeight="1" x14ac:dyDescent="0.2">
      <c r="A10086" s="4" t="s">
        <v>39846</v>
      </c>
      <c r="B10086" t="s">
        <v>38390</v>
      </c>
      <c r="C10086" t="s">
        <v>39847</v>
      </c>
      <c r="E10086" t="s">
        <v>40</v>
      </c>
      <c r="F10086" t="s">
        <v>86</v>
      </c>
      <c r="G10086" s="5">
        <v>42</v>
      </c>
      <c r="H10086" t="s">
        <v>42</v>
      </c>
      <c r="I10086" t="s">
        <v>240</v>
      </c>
      <c r="J10086" t="s">
        <v>44</v>
      </c>
      <c r="N10086" s="6">
        <v>1984</v>
      </c>
      <c r="R10086" s="7">
        <v>49.014400000000002</v>
      </c>
      <c r="S10086" s="7">
        <v>8.3481000000000005</v>
      </c>
      <c r="T10086" t="s">
        <v>46</v>
      </c>
      <c r="U10086" t="s">
        <v>39549</v>
      </c>
      <c r="X10086" t="s">
        <v>38402</v>
      </c>
      <c r="Y10086" t="s">
        <v>36708</v>
      </c>
      <c r="Z10086" t="s">
        <v>36742</v>
      </c>
      <c r="AA10086" t="s">
        <v>39848</v>
      </c>
      <c r="AG10086" t="s">
        <v>39849</v>
      </c>
      <c r="AH10086" s="8">
        <v>1124060</v>
      </c>
      <c r="AI10086" t="s">
        <v>39850</v>
      </c>
      <c r="AJ10086" t="s">
        <v>39851</v>
      </c>
    </row>
    <row r="10087" spans="1:36" ht="17.25" hidden="1" customHeight="1" x14ac:dyDescent="0.2">
      <c r="A10087" s="4" t="s">
        <v>39852</v>
      </c>
      <c r="B10087" t="s">
        <v>38390</v>
      </c>
      <c r="C10087" t="s">
        <v>39853</v>
      </c>
      <c r="E10087" t="s">
        <v>191</v>
      </c>
      <c r="F10087" t="s">
        <v>86</v>
      </c>
      <c r="G10087" s="5">
        <v>622</v>
      </c>
      <c r="H10087" t="s">
        <v>42</v>
      </c>
      <c r="I10087" t="s">
        <v>240</v>
      </c>
      <c r="J10087" t="s">
        <v>559</v>
      </c>
      <c r="M10087" t="s">
        <v>559</v>
      </c>
      <c r="N10087" s="6">
        <v>1977</v>
      </c>
      <c r="R10087" s="7">
        <v>50.0886</v>
      </c>
      <c r="S10087" s="7">
        <v>8.9534000000000002</v>
      </c>
      <c r="T10087" t="s">
        <v>46</v>
      </c>
      <c r="U10087" t="s">
        <v>39854</v>
      </c>
      <c r="X10087" t="s">
        <v>38468</v>
      </c>
      <c r="Y10087" t="s">
        <v>36708</v>
      </c>
      <c r="Z10087" t="s">
        <v>36742</v>
      </c>
      <c r="AA10087" t="s">
        <v>39855</v>
      </c>
      <c r="AG10087" t="s">
        <v>39856</v>
      </c>
      <c r="AH10087" s="8">
        <v>1149825</v>
      </c>
      <c r="AI10087" t="s">
        <v>39857</v>
      </c>
      <c r="AJ10087" t="s">
        <v>39858</v>
      </c>
    </row>
    <row r="10088" spans="1:36" ht="17.25" hidden="1" customHeight="1" x14ac:dyDescent="0.2">
      <c r="A10088" s="4" t="s">
        <v>39876</v>
      </c>
      <c r="B10088" t="s">
        <v>38390</v>
      </c>
      <c r="C10088" t="s">
        <v>39877</v>
      </c>
      <c r="E10088" t="s">
        <v>38591</v>
      </c>
      <c r="F10088" t="s">
        <v>86</v>
      </c>
      <c r="G10088" s="5">
        <v>39</v>
      </c>
      <c r="H10088" t="s">
        <v>42</v>
      </c>
      <c r="I10088" t="s">
        <v>43</v>
      </c>
      <c r="J10088" t="s">
        <v>44</v>
      </c>
      <c r="K10088" t="s">
        <v>97</v>
      </c>
      <c r="N10088" s="6">
        <v>2012</v>
      </c>
      <c r="R10088" s="7">
        <v>49.213700000000003</v>
      </c>
      <c r="S10088" s="7">
        <v>6.9781000000000004</v>
      </c>
      <c r="T10088" t="s">
        <v>46</v>
      </c>
      <c r="U10088" t="s">
        <v>39708</v>
      </c>
      <c r="X10088" t="s">
        <v>38717</v>
      </c>
      <c r="Y10088" t="s">
        <v>36708</v>
      </c>
      <c r="Z10088" t="s">
        <v>36742</v>
      </c>
      <c r="AA10088" t="s">
        <v>39878</v>
      </c>
      <c r="AG10088" t="s">
        <v>39879</v>
      </c>
      <c r="AH10088" s="8" t="s">
        <v>39880</v>
      </c>
      <c r="AI10088" t="s">
        <v>39881</v>
      </c>
      <c r="AJ10088" t="s">
        <v>39882</v>
      </c>
    </row>
    <row r="10089" spans="1:36" ht="17.25" hidden="1" customHeight="1" x14ac:dyDescent="0.2">
      <c r="A10089" s="4" t="s">
        <v>39883</v>
      </c>
      <c r="B10089" t="s">
        <v>38390</v>
      </c>
      <c r="C10089" t="s">
        <v>39884</v>
      </c>
      <c r="E10089" t="s">
        <v>40</v>
      </c>
      <c r="F10089" t="s">
        <v>86</v>
      </c>
      <c r="G10089" s="5">
        <v>26</v>
      </c>
      <c r="H10089" t="s">
        <v>42</v>
      </c>
      <c r="I10089" t="s">
        <v>240</v>
      </c>
      <c r="J10089" t="s">
        <v>559</v>
      </c>
      <c r="N10089" s="6">
        <v>1993</v>
      </c>
      <c r="R10089" s="7">
        <v>51.048850000000002</v>
      </c>
      <c r="S10089" s="7">
        <v>12.110379999999999</v>
      </c>
      <c r="T10089" t="s">
        <v>46</v>
      </c>
      <c r="U10089" t="s">
        <v>39195</v>
      </c>
      <c r="X10089" t="s">
        <v>38545</v>
      </c>
      <c r="Y10089" t="s">
        <v>36708</v>
      </c>
      <c r="Z10089" t="s">
        <v>36742</v>
      </c>
      <c r="AA10089" t="s">
        <v>39885</v>
      </c>
      <c r="AD10089" t="s">
        <v>880</v>
      </c>
      <c r="AE10089" t="s">
        <v>28400</v>
      </c>
      <c r="AG10089" t="s">
        <v>45</v>
      </c>
      <c r="AH10089" s="8" t="s">
        <v>45</v>
      </c>
      <c r="AI10089" t="s">
        <v>39886</v>
      </c>
      <c r="AJ10089" t="s">
        <v>39887</v>
      </c>
    </row>
    <row r="10090" spans="1:36" ht="17.25" hidden="1" customHeight="1" x14ac:dyDescent="0.2">
      <c r="A10090" s="4" t="s">
        <v>39888</v>
      </c>
      <c r="B10090" t="s">
        <v>38390</v>
      </c>
      <c r="C10090" t="s">
        <v>39889</v>
      </c>
      <c r="E10090" t="s">
        <v>38431</v>
      </c>
      <c r="F10090" t="s">
        <v>86</v>
      </c>
      <c r="G10090" s="5">
        <v>38</v>
      </c>
      <c r="H10090" t="s">
        <v>42</v>
      </c>
      <c r="I10090" t="s">
        <v>65</v>
      </c>
      <c r="J10090" t="s">
        <v>559</v>
      </c>
      <c r="N10090" s="6">
        <v>1987</v>
      </c>
      <c r="R10090" s="7">
        <v>52.230200000000004</v>
      </c>
      <c r="S10090" s="7">
        <v>13.3019</v>
      </c>
      <c r="T10090" t="s">
        <v>46</v>
      </c>
      <c r="U10090" t="s">
        <v>39890</v>
      </c>
      <c r="X10090" t="s">
        <v>38409</v>
      </c>
      <c r="Y10090" t="s">
        <v>36708</v>
      </c>
      <c r="Z10090" t="s">
        <v>36742</v>
      </c>
      <c r="AA10090" t="s">
        <v>39891</v>
      </c>
      <c r="AC10090" t="s">
        <v>39892</v>
      </c>
      <c r="AG10090" t="s">
        <v>39893</v>
      </c>
      <c r="AH10090" s="8">
        <v>1152571</v>
      </c>
      <c r="AI10090" t="s">
        <v>39894</v>
      </c>
      <c r="AJ10090" t="s">
        <v>39895</v>
      </c>
    </row>
    <row r="10091" spans="1:36" ht="17.25" hidden="1" customHeight="1" x14ac:dyDescent="0.2">
      <c r="A10091" s="4" t="s">
        <v>39888</v>
      </c>
      <c r="B10091" t="s">
        <v>38390</v>
      </c>
      <c r="C10091" t="s">
        <v>39889</v>
      </c>
      <c r="E10091" t="s">
        <v>38438</v>
      </c>
      <c r="F10091" t="s">
        <v>86</v>
      </c>
      <c r="G10091" s="5">
        <v>38</v>
      </c>
      <c r="H10091" t="s">
        <v>42</v>
      </c>
      <c r="I10091" t="s">
        <v>65</v>
      </c>
      <c r="J10091" t="s">
        <v>559</v>
      </c>
      <c r="N10091" s="6">
        <v>1987</v>
      </c>
      <c r="O10091" s="25"/>
      <c r="R10091" s="7">
        <v>52.230200000000004</v>
      </c>
      <c r="S10091" s="7">
        <v>13.3019</v>
      </c>
      <c r="T10091" t="s">
        <v>46</v>
      </c>
      <c r="U10091" t="s">
        <v>39890</v>
      </c>
      <c r="X10091" t="s">
        <v>38409</v>
      </c>
      <c r="Y10091" t="s">
        <v>36708</v>
      </c>
      <c r="Z10091" t="s">
        <v>36742</v>
      </c>
      <c r="AA10091" t="s">
        <v>39896</v>
      </c>
      <c r="AC10091" t="s">
        <v>39892</v>
      </c>
      <c r="AG10091" t="s">
        <v>39893</v>
      </c>
      <c r="AH10091" s="8">
        <v>1152572</v>
      </c>
      <c r="AI10091" t="s">
        <v>39894</v>
      </c>
      <c r="AJ10091" t="s">
        <v>39897</v>
      </c>
    </row>
    <row r="10092" spans="1:36" ht="17.25" hidden="1" customHeight="1" x14ac:dyDescent="0.2">
      <c r="A10092" s="4" t="s">
        <v>39888</v>
      </c>
      <c r="B10092" t="s">
        <v>38390</v>
      </c>
      <c r="C10092" t="s">
        <v>39889</v>
      </c>
      <c r="E10092" t="s">
        <v>38441</v>
      </c>
      <c r="F10092" t="s">
        <v>86</v>
      </c>
      <c r="G10092" s="5">
        <v>38</v>
      </c>
      <c r="H10092" t="s">
        <v>42</v>
      </c>
      <c r="I10092" t="s">
        <v>65</v>
      </c>
      <c r="J10092" t="s">
        <v>559</v>
      </c>
      <c r="N10092" s="6">
        <v>1987</v>
      </c>
      <c r="R10092" s="7">
        <v>52.230200000000004</v>
      </c>
      <c r="S10092" s="7">
        <v>13.3019</v>
      </c>
      <c r="T10092" t="s">
        <v>46</v>
      </c>
      <c r="U10092" t="s">
        <v>39890</v>
      </c>
      <c r="X10092" t="s">
        <v>38409</v>
      </c>
      <c r="Y10092" t="s">
        <v>36708</v>
      </c>
      <c r="Z10092" t="s">
        <v>36742</v>
      </c>
      <c r="AA10092" t="s">
        <v>39898</v>
      </c>
      <c r="AC10092" t="s">
        <v>39892</v>
      </c>
      <c r="AG10092" t="s">
        <v>39893</v>
      </c>
      <c r="AH10092" s="8">
        <v>1152573</v>
      </c>
      <c r="AI10092" t="s">
        <v>39894</v>
      </c>
      <c r="AJ10092" t="s">
        <v>39899</v>
      </c>
    </row>
    <row r="10093" spans="1:36" ht="17.25" hidden="1" customHeight="1" x14ac:dyDescent="0.2">
      <c r="A10093" s="4" t="s">
        <v>39888</v>
      </c>
      <c r="B10093" t="s">
        <v>38390</v>
      </c>
      <c r="C10093" t="s">
        <v>39889</v>
      </c>
      <c r="E10093" t="s">
        <v>39900</v>
      </c>
      <c r="F10093" t="s">
        <v>86</v>
      </c>
      <c r="G10093" s="5">
        <v>38</v>
      </c>
      <c r="H10093" t="s">
        <v>42</v>
      </c>
      <c r="I10093" t="s">
        <v>65</v>
      </c>
      <c r="J10093" t="s">
        <v>559</v>
      </c>
      <c r="N10093" s="6">
        <v>1987</v>
      </c>
      <c r="R10093" s="7">
        <v>52.230200000000004</v>
      </c>
      <c r="S10093" s="7">
        <v>13.3019</v>
      </c>
      <c r="T10093" t="s">
        <v>46</v>
      </c>
      <c r="U10093" t="s">
        <v>39890</v>
      </c>
      <c r="X10093" t="s">
        <v>38409</v>
      </c>
      <c r="Y10093" t="s">
        <v>36708</v>
      </c>
      <c r="Z10093" t="s">
        <v>36742</v>
      </c>
      <c r="AA10093" t="s">
        <v>39901</v>
      </c>
      <c r="AC10093" t="s">
        <v>39892</v>
      </c>
      <c r="AG10093" t="s">
        <v>39893</v>
      </c>
      <c r="AH10093" s="8">
        <v>1152574</v>
      </c>
      <c r="AI10093" t="s">
        <v>39894</v>
      </c>
      <c r="AJ10093" t="s">
        <v>39902</v>
      </c>
    </row>
    <row r="10094" spans="1:36" ht="17.25" hidden="1" customHeight="1" x14ac:dyDescent="0.2">
      <c r="A10094" s="4" t="s">
        <v>39888</v>
      </c>
      <c r="B10094" t="s">
        <v>38390</v>
      </c>
      <c r="C10094" t="s">
        <v>39889</v>
      </c>
      <c r="E10094" t="s">
        <v>38444</v>
      </c>
      <c r="F10094" t="s">
        <v>86</v>
      </c>
      <c r="G10094" s="5">
        <v>39</v>
      </c>
      <c r="H10094" t="s">
        <v>42</v>
      </c>
      <c r="I10094" t="s">
        <v>65</v>
      </c>
      <c r="J10094" t="s">
        <v>559</v>
      </c>
      <c r="N10094" s="24">
        <v>1989</v>
      </c>
      <c r="R10094" s="7">
        <v>52.230200000000004</v>
      </c>
      <c r="S10094" s="7">
        <v>13.3019</v>
      </c>
      <c r="T10094" t="s">
        <v>46</v>
      </c>
      <c r="U10094" t="s">
        <v>39890</v>
      </c>
      <c r="X10094" t="s">
        <v>38409</v>
      </c>
      <c r="Y10094" t="s">
        <v>36708</v>
      </c>
      <c r="Z10094" t="s">
        <v>36742</v>
      </c>
      <c r="AA10094" t="s">
        <v>39903</v>
      </c>
      <c r="AC10094" t="s">
        <v>39892</v>
      </c>
      <c r="AG10094" t="s">
        <v>39893</v>
      </c>
      <c r="AH10094" s="8">
        <v>1152575</v>
      </c>
      <c r="AI10094" t="s">
        <v>39894</v>
      </c>
      <c r="AJ10094" t="s">
        <v>39904</v>
      </c>
    </row>
    <row r="10095" spans="1:36" ht="17.25" hidden="1" customHeight="1" x14ac:dyDescent="0.2">
      <c r="A10095" s="4" t="s">
        <v>39905</v>
      </c>
      <c r="B10095" t="s">
        <v>38390</v>
      </c>
      <c r="C10095" t="s">
        <v>39906</v>
      </c>
      <c r="D10095" t="s">
        <v>39907</v>
      </c>
      <c r="E10095" t="s">
        <v>43</v>
      </c>
      <c r="F10095" t="s">
        <v>64</v>
      </c>
      <c r="G10095" s="5">
        <v>127</v>
      </c>
      <c r="H10095" t="s">
        <v>42</v>
      </c>
      <c r="I10095" t="s">
        <v>43</v>
      </c>
      <c r="J10095" t="s">
        <v>44</v>
      </c>
      <c r="M10095" t="s">
        <v>5341</v>
      </c>
      <c r="N10095" s="24">
        <v>2009</v>
      </c>
      <c r="R10095" s="7">
        <v>53.526730000000001</v>
      </c>
      <c r="S10095" s="7">
        <v>10.06584</v>
      </c>
      <c r="T10095" t="s">
        <v>46</v>
      </c>
      <c r="U10095" t="s">
        <v>39908</v>
      </c>
      <c r="X10095" t="s">
        <v>39908</v>
      </c>
      <c r="Y10095" t="s">
        <v>36708</v>
      </c>
      <c r="Z10095" t="s">
        <v>36742</v>
      </c>
      <c r="AA10095" t="s">
        <v>39909</v>
      </c>
      <c r="AG10095" t="s">
        <v>39910</v>
      </c>
      <c r="AH10095" s="8" t="s">
        <v>39911</v>
      </c>
      <c r="AI10095" t="s">
        <v>39912</v>
      </c>
      <c r="AJ10095" t="s">
        <v>39913</v>
      </c>
    </row>
    <row r="10096" spans="1:36" ht="17.25" hidden="1" customHeight="1" x14ac:dyDescent="0.2">
      <c r="A10096" s="4" t="s">
        <v>39914</v>
      </c>
      <c r="B10096" t="s">
        <v>38390</v>
      </c>
      <c r="C10096" t="s">
        <v>39915</v>
      </c>
      <c r="E10096" t="s">
        <v>39916</v>
      </c>
      <c r="F10096" t="s">
        <v>86</v>
      </c>
      <c r="G10096" s="5">
        <v>417</v>
      </c>
      <c r="H10096" t="s">
        <v>42</v>
      </c>
      <c r="I10096" t="s">
        <v>43</v>
      </c>
      <c r="J10096" t="s">
        <v>559</v>
      </c>
      <c r="K10096" t="s">
        <v>87</v>
      </c>
      <c r="N10096" s="24">
        <v>2008</v>
      </c>
      <c r="P10096" s="25"/>
      <c r="R10096" s="7">
        <v>51.673949999999998</v>
      </c>
      <c r="S10096" s="7">
        <v>7.9291499999999999</v>
      </c>
      <c r="T10096" t="s">
        <v>46</v>
      </c>
      <c r="U10096" t="s">
        <v>39917</v>
      </c>
      <c r="X10096" t="s">
        <v>38460</v>
      </c>
      <c r="Y10096" t="s">
        <v>36708</v>
      </c>
      <c r="Z10096" t="s">
        <v>36742</v>
      </c>
      <c r="AA10096" t="s">
        <v>39918</v>
      </c>
      <c r="AC10096" t="s">
        <v>39919</v>
      </c>
      <c r="AG10096" t="s">
        <v>39920</v>
      </c>
      <c r="AH10096" s="8">
        <v>1190391</v>
      </c>
      <c r="AI10096" t="s">
        <v>39921</v>
      </c>
      <c r="AJ10096" t="s">
        <v>39922</v>
      </c>
    </row>
    <row r="10097" spans="1:36" ht="17.25" hidden="1" customHeight="1" x14ac:dyDescent="0.2">
      <c r="A10097" s="4" t="s">
        <v>39914</v>
      </c>
      <c r="B10097" t="s">
        <v>38390</v>
      </c>
      <c r="C10097" t="s">
        <v>39915</v>
      </c>
      <c r="E10097" t="s">
        <v>39923</v>
      </c>
      <c r="F10097" t="s">
        <v>86</v>
      </c>
      <c r="G10097" s="5">
        <v>421</v>
      </c>
      <c r="H10097" t="s">
        <v>42</v>
      </c>
      <c r="I10097" t="s">
        <v>43</v>
      </c>
      <c r="J10097" t="s">
        <v>559</v>
      </c>
      <c r="K10097" t="s">
        <v>87</v>
      </c>
      <c r="N10097" s="24">
        <v>2008</v>
      </c>
      <c r="P10097" s="25"/>
      <c r="R10097" s="7">
        <v>51.673949999999998</v>
      </c>
      <c r="S10097" s="7">
        <v>7.9291499999999999</v>
      </c>
      <c r="T10097" t="s">
        <v>46</v>
      </c>
      <c r="U10097" t="s">
        <v>39917</v>
      </c>
      <c r="X10097" t="s">
        <v>38460</v>
      </c>
      <c r="Y10097" t="s">
        <v>36708</v>
      </c>
      <c r="Z10097" t="s">
        <v>36742</v>
      </c>
      <c r="AA10097" t="s">
        <v>39924</v>
      </c>
      <c r="AC10097" t="s">
        <v>39919</v>
      </c>
      <c r="AG10097" t="s">
        <v>39920</v>
      </c>
      <c r="AH10097" s="8">
        <v>1191661</v>
      </c>
      <c r="AI10097" t="s">
        <v>39921</v>
      </c>
      <c r="AJ10097" t="s">
        <v>39925</v>
      </c>
    </row>
    <row r="10098" spans="1:36" ht="17.25" hidden="1" customHeight="1" x14ac:dyDescent="0.2">
      <c r="A10098" s="4" t="s">
        <v>45137</v>
      </c>
      <c r="B10098" t="s">
        <v>43246</v>
      </c>
      <c r="C10098" t="s">
        <v>45138</v>
      </c>
      <c r="D10098" t="s">
        <v>45139</v>
      </c>
      <c r="E10098" t="s">
        <v>2297</v>
      </c>
      <c r="F10098" t="s">
        <v>527</v>
      </c>
      <c r="G10098" s="5">
        <v>100</v>
      </c>
      <c r="H10098" t="s">
        <v>42</v>
      </c>
      <c r="I10098" t="s">
        <v>240</v>
      </c>
      <c r="J10098" t="s">
        <v>44</v>
      </c>
      <c r="N10098" s="24">
        <v>1966</v>
      </c>
      <c r="O10098" s="29"/>
      <c r="P10098" s="25"/>
      <c r="R10098" s="7">
        <v>57.002299999999998</v>
      </c>
      <c r="S10098" s="7">
        <v>60.463500000000003</v>
      </c>
      <c r="T10098" t="s">
        <v>46</v>
      </c>
      <c r="U10098" t="s">
        <v>45140</v>
      </c>
      <c r="X10098" t="s">
        <v>43263</v>
      </c>
      <c r="Y10098" t="s">
        <v>36708</v>
      </c>
      <c r="Z10098" t="s">
        <v>36915</v>
      </c>
      <c r="AA10098" t="s">
        <v>45141</v>
      </c>
      <c r="AC10098" t="s">
        <v>45142</v>
      </c>
      <c r="AG10098" t="s">
        <v>45143</v>
      </c>
      <c r="AH10098" s="24">
        <v>1170553</v>
      </c>
      <c r="AI10098" t="s">
        <v>45144</v>
      </c>
      <c r="AJ10098" t="s">
        <v>45149</v>
      </c>
    </row>
    <row r="10099" spans="1:36" ht="17.25" hidden="1" customHeight="1" x14ac:dyDescent="0.2">
      <c r="A10099" s="4" t="s">
        <v>39937</v>
      </c>
      <c r="B10099" t="s">
        <v>38390</v>
      </c>
      <c r="C10099" t="s">
        <v>39938</v>
      </c>
      <c r="E10099" t="s">
        <v>40</v>
      </c>
      <c r="F10099" t="s">
        <v>4967</v>
      </c>
      <c r="G10099" s="5">
        <v>27</v>
      </c>
      <c r="H10099" t="s">
        <v>42</v>
      </c>
      <c r="I10099" t="s">
        <v>240</v>
      </c>
      <c r="J10099" t="s">
        <v>44</v>
      </c>
      <c r="M10099" t="s">
        <v>559</v>
      </c>
      <c r="N10099" s="6">
        <v>2001</v>
      </c>
      <c r="R10099" s="7">
        <v>48.005600000000001</v>
      </c>
      <c r="S10099" s="7">
        <v>7.8335499999999998</v>
      </c>
      <c r="T10099" t="s">
        <v>504</v>
      </c>
      <c r="U10099" t="s">
        <v>38921</v>
      </c>
      <c r="X10099" t="s">
        <v>38402</v>
      </c>
      <c r="Y10099" t="s">
        <v>36708</v>
      </c>
      <c r="Z10099" t="s">
        <v>36742</v>
      </c>
      <c r="AA10099" t="s">
        <v>39939</v>
      </c>
      <c r="AD10099" t="s">
        <v>880</v>
      </c>
      <c r="AE10099" t="s">
        <v>131</v>
      </c>
      <c r="AG10099" t="s">
        <v>39940</v>
      </c>
      <c r="AH10099" s="8">
        <v>1154940</v>
      </c>
      <c r="AI10099" t="s">
        <v>39941</v>
      </c>
      <c r="AJ10099" t="s">
        <v>39942</v>
      </c>
    </row>
    <row r="10100" spans="1:36" ht="17.25" hidden="1" customHeight="1" x14ac:dyDescent="0.2">
      <c r="A10100" s="4" t="s">
        <v>39943</v>
      </c>
      <c r="B10100" t="s">
        <v>38390</v>
      </c>
      <c r="C10100" t="s">
        <v>39944</v>
      </c>
      <c r="E10100" t="s">
        <v>40</v>
      </c>
      <c r="F10100" t="s">
        <v>86</v>
      </c>
      <c r="G10100" s="5">
        <v>20</v>
      </c>
      <c r="H10100" t="s">
        <v>42</v>
      </c>
      <c r="I10100" t="s">
        <v>240</v>
      </c>
      <c r="J10100" t="s">
        <v>44</v>
      </c>
      <c r="N10100" s="6">
        <v>1995</v>
      </c>
      <c r="R10100" s="7">
        <v>50.813200000000002</v>
      </c>
      <c r="S10100" s="7">
        <v>9.9774999999999991</v>
      </c>
      <c r="T10100" t="s">
        <v>46</v>
      </c>
      <c r="U10100" t="s">
        <v>39945</v>
      </c>
      <c r="X10100" t="s">
        <v>38850</v>
      </c>
      <c r="Y10100" t="s">
        <v>36708</v>
      </c>
      <c r="Z10100" t="s">
        <v>36742</v>
      </c>
      <c r="AA10100" t="s">
        <v>39946</v>
      </c>
      <c r="AD10100" t="s">
        <v>880</v>
      </c>
      <c r="AE10100" t="s">
        <v>1546</v>
      </c>
      <c r="AG10100" t="s">
        <v>39947</v>
      </c>
      <c r="AH10100" s="8" t="s">
        <v>45</v>
      </c>
      <c r="AI10100" t="s">
        <v>39948</v>
      </c>
      <c r="AJ10100" t="s">
        <v>39949</v>
      </c>
    </row>
    <row r="10101" spans="1:36" ht="17.25" hidden="1" customHeight="1" x14ac:dyDescent="0.2">
      <c r="A10101" s="4" t="s">
        <v>39950</v>
      </c>
      <c r="B10101" t="s">
        <v>38390</v>
      </c>
      <c r="C10101" t="s">
        <v>39951</v>
      </c>
      <c r="E10101" t="s">
        <v>40</v>
      </c>
      <c r="F10101" t="s">
        <v>86</v>
      </c>
      <c r="G10101" s="5">
        <v>81</v>
      </c>
      <c r="H10101" t="s">
        <v>42</v>
      </c>
      <c r="I10101" t="s">
        <v>43</v>
      </c>
      <c r="J10101" t="s">
        <v>44</v>
      </c>
      <c r="N10101" s="6">
        <v>2011</v>
      </c>
      <c r="R10101" s="7">
        <v>51.253100000000003</v>
      </c>
      <c r="S10101" s="7">
        <v>9.4379000000000008</v>
      </c>
      <c r="T10101" t="s">
        <v>46</v>
      </c>
      <c r="U10101" t="s">
        <v>39952</v>
      </c>
      <c r="X10101" t="s">
        <v>38468</v>
      </c>
      <c r="Y10101" t="s">
        <v>36708</v>
      </c>
      <c r="Z10101" t="s">
        <v>36742</v>
      </c>
      <c r="AA10101" t="s">
        <v>39953</v>
      </c>
      <c r="AD10101" t="s">
        <v>880</v>
      </c>
      <c r="AE10101" t="s">
        <v>5120</v>
      </c>
      <c r="AF10101" t="s">
        <v>5000</v>
      </c>
      <c r="AG10101" t="s">
        <v>39954</v>
      </c>
      <c r="AH10101" s="8" t="s">
        <v>39955</v>
      </c>
      <c r="AI10101" t="s">
        <v>39956</v>
      </c>
      <c r="AJ10101" t="s">
        <v>39957</v>
      </c>
    </row>
    <row r="10102" spans="1:36" ht="17.25" hidden="1" customHeight="1" x14ac:dyDescent="0.2">
      <c r="A10102" s="4" t="s">
        <v>39968</v>
      </c>
      <c r="B10102" t="s">
        <v>38390</v>
      </c>
      <c r="C10102" t="s">
        <v>39969</v>
      </c>
      <c r="E10102" t="s">
        <v>696</v>
      </c>
      <c r="F10102" t="s">
        <v>4986</v>
      </c>
      <c r="G10102" s="5">
        <v>136</v>
      </c>
      <c r="H10102" t="s">
        <v>42</v>
      </c>
      <c r="I10102" t="s">
        <v>65</v>
      </c>
      <c r="J10102" t="s">
        <v>44</v>
      </c>
      <c r="N10102" s="6">
        <v>1982</v>
      </c>
      <c r="P10102" s="24">
        <v>2025</v>
      </c>
      <c r="R10102" s="7">
        <v>49.017669529999999</v>
      </c>
      <c r="S10102" s="7">
        <v>9.1576932529999997</v>
      </c>
      <c r="T10102" t="s">
        <v>46</v>
      </c>
      <c r="U10102" t="s">
        <v>39970</v>
      </c>
      <c r="X10102" t="s">
        <v>38402</v>
      </c>
      <c r="Y10102" t="s">
        <v>36708</v>
      </c>
      <c r="Z10102" t="s">
        <v>36742</v>
      </c>
      <c r="AG10102" t="s">
        <v>39971</v>
      </c>
      <c r="AH10102" s="8">
        <v>1156800</v>
      </c>
      <c r="AI10102" t="s">
        <v>39972</v>
      </c>
      <c r="AJ10102" t="s">
        <v>39973</v>
      </c>
    </row>
    <row r="10103" spans="1:36" ht="17.25" hidden="1" customHeight="1" x14ac:dyDescent="0.2">
      <c r="A10103" s="4" t="s">
        <v>39974</v>
      </c>
      <c r="B10103" t="s">
        <v>38390</v>
      </c>
      <c r="C10103" t="s">
        <v>39975</v>
      </c>
      <c r="E10103" t="s">
        <v>696</v>
      </c>
      <c r="F10103" t="s">
        <v>527</v>
      </c>
      <c r="G10103" s="5">
        <v>50.5</v>
      </c>
      <c r="H10103" t="s">
        <v>42</v>
      </c>
      <c r="I10103" t="s">
        <v>65</v>
      </c>
      <c r="J10103" t="s">
        <v>44</v>
      </c>
      <c r="N10103" s="6">
        <v>1972</v>
      </c>
      <c r="R10103" s="7">
        <v>53.566837</v>
      </c>
      <c r="S10103" s="7">
        <v>9.7256959999999992</v>
      </c>
      <c r="T10103" t="s">
        <v>46</v>
      </c>
      <c r="U10103" t="s">
        <v>39976</v>
      </c>
      <c r="X10103" t="s">
        <v>38478</v>
      </c>
      <c r="Y10103" t="s">
        <v>36708</v>
      </c>
      <c r="Z10103" t="s">
        <v>36742</v>
      </c>
      <c r="AG10103" t="s">
        <v>39977</v>
      </c>
      <c r="AH10103" s="8">
        <v>1157015</v>
      </c>
      <c r="AI10103" t="s">
        <v>39978</v>
      </c>
      <c r="AJ10103" t="s">
        <v>39980</v>
      </c>
    </row>
    <row r="10104" spans="1:36" ht="17.25" hidden="1" customHeight="1" x14ac:dyDescent="0.2">
      <c r="A10104" s="4" t="s">
        <v>39974</v>
      </c>
      <c r="B10104" t="s">
        <v>38390</v>
      </c>
      <c r="C10104" t="s">
        <v>39975</v>
      </c>
      <c r="E10104" t="s">
        <v>703</v>
      </c>
      <c r="F10104" t="s">
        <v>527</v>
      </c>
      <c r="G10104" s="5">
        <v>50.5</v>
      </c>
      <c r="H10104" t="s">
        <v>42</v>
      </c>
      <c r="I10104" t="s">
        <v>65</v>
      </c>
      <c r="J10104" t="s">
        <v>44</v>
      </c>
      <c r="N10104" s="6">
        <v>1972</v>
      </c>
      <c r="R10104" s="7">
        <v>53.566837</v>
      </c>
      <c r="S10104" s="7">
        <v>9.7256959999999992</v>
      </c>
      <c r="T10104" t="s">
        <v>46</v>
      </c>
      <c r="U10104" t="s">
        <v>39976</v>
      </c>
      <c r="X10104" t="s">
        <v>38478</v>
      </c>
      <c r="Y10104" t="s">
        <v>36708</v>
      </c>
      <c r="Z10104" t="s">
        <v>36742</v>
      </c>
      <c r="AG10104" t="s">
        <v>39977</v>
      </c>
      <c r="AH10104" s="8">
        <v>1157016</v>
      </c>
      <c r="AI10104" t="s">
        <v>39978</v>
      </c>
      <c r="AJ10104" t="s">
        <v>39981</v>
      </c>
    </row>
    <row r="10105" spans="1:36" ht="17.25" hidden="1" customHeight="1" x14ac:dyDescent="0.2">
      <c r="A10105" s="4" t="s">
        <v>39988</v>
      </c>
      <c r="B10105" t="s">
        <v>38390</v>
      </c>
      <c r="C10105" t="s">
        <v>39989</v>
      </c>
      <c r="E10105" t="s">
        <v>39990</v>
      </c>
      <c r="F10105" t="s">
        <v>86</v>
      </c>
      <c r="G10105" s="5">
        <v>200</v>
      </c>
      <c r="H10105" t="s">
        <v>42</v>
      </c>
      <c r="I10105" t="s">
        <v>65</v>
      </c>
      <c r="J10105" t="s">
        <v>559</v>
      </c>
      <c r="M10105" t="s">
        <v>559</v>
      </c>
      <c r="N10105" s="6">
        <v>2006</v>
      </c>
      <c r="R10105" s="7">
        <v>50.839199999999998</v>
      </c>
      <c r="S10105" s="7">
        <v>6.3211000000000004</v>
      </c>
      <c r="T10105" t="s">
        <v>46</v>
      </c>
      <c r="U10105" t="s">
        <v>39991</v>
      </c>
      <c r="X10105" t="s">
        <v>38460</v>
      </c>
      <c r="Y10105" t="s">
        <v>36708</v>
      </c>
      <c r="Z10105" t="s">
        <v>36742</v>
      </c>
      <c r="AA10105" t="s">
        <v>39992</v>
      </c>
      <c r="AG10105" t="s">
        <v>39993</v>
      </c>
      <c r="AH10105" s="8">
        <v>1189490</v>
      </c>
      <c r="AI10105" t="s">
        <v>39994</v>
      </c>
      <c r="AJ10105" t="s">
        <v>39995</v>
      </c>
    </row>
    <row r="10106" spans="1:36" ht="17.25" hidden="1" customHeight="1" x14ac:dyDescent="0.2">
      <c r="A10106" s="4" t="s">
        <v>39988</v>
      </c>
      <c r="B10106" t="s">
        <v>38390</v>
      </c>
      <c r="C10106" t="s">
        <v>39989</v>
      </c>
      <c r="E10106" t="s">
        <v>39996</v>
      </c>
      <c r="F10106" t="s">
        <v>86</v>
      </c>
      <c r="G10106" s="5">
        <v>200</v>
      </c>
      <c r="H10106" t="s">
        <v>42</v>
      </c>
      <c r="I10106" t="s">
        <v>65</v>
      </c>
      <c r="J10106" t="s">
        <v>559</v>
      </c>
      <c r="M10106" t="s">
        <v>559</v>
      </c>
      <c r="N10106" s="24">
        <v>2006</v>
      </c>
      <c r="R10106" s="7">
        <v>50.839199999999998</v>
      </c>
      <c r="S10106" s="7">
        <v>6.3211000000000004</v>
      </c>
      <c r="T10106" t="s">
        <v>46</v>
      </c>
      <c r="U10106" t="s">
        <v>39991</v>
      </c>
      <c r="X10106" t="s">
        <v>38460</v>
      </c>
      <c r="Y10106" t="s">
        <v>36708</v>
      </c>
      <c r="Z10106" t="s">
        <v>36742</v>
      </c>
      <c r="AA10106" t="s">
        <v>39997</v>
      </c>
      <c r="AG10106" t="s">
        <v>39993</v>
      </c>
      <c r="AH10106" s="8">
        <v>1189491</v>
      </c>
      <c r="AI10106" t="s">
        <v>39994</v>
      </c>
      <c r="AJ10106" t="s">
        <v>39998</v>
      </c>
    </row>
    <row r="10107" spans="1:36" ht="17.25" hidden="1" customHeight="1" x14ac:dyDescent="0.2">
      <c r="A10107" s="4" t="s">
        <v>39999</v>
      </c>
      <c r="B10107" t="s">
        <v>38390</v>
      </c>
      <c r="C10107" t="s">
        <v>40000</v>
      </c>
      <c r="E10107" t="s">
        <v>43</v>
      </c>
      <c r="F10107" t="s">
        <v>86</v>
      </c>
      <c r="G10107" s="5">
        <v>24</v>
      </c>
      <c r="H10107" t="s">
        <v>42</v>
      </c>
      <c r="I10107" t="s">
        <v>1323</v>
      </c>
      <c r="J10107" t="s">
        <v>44</v>
      </c>
      <c r="N10107" s="24">
        <v>2012</v>
      </c>
      <c r="R10107" s="7">
        <v>51.254539999999999</v>
      </c>
      <c r="S10107" s="7">
        <v>6.7864800000000001</v>
      </c>
      <c r="T10107" t="s">
        <v>46</v>
      </c>
      <c r="U10107" t="s">
        <v>38769</v>
      </c>
      <c r="X10107" t="s">
        <v>38460</v>
      </c>
      <c r="Y10107" t="s">
        <v>36708</v>
      </c>
      <c r="Z10107" t="s">
        <v>36742</v>
      </c>
      <c r="AA10107" t="s">
        <v>40001</v>
      </c>
      <c r="AD10107" t="s">
        <v>880</v>
      </c>
      <c r="AE10107" t="s">
        <v>5120</v>
      </c>
      <c r="AG10107" t="s">
        <v>40002</v>
      </c>
      <c r="AH10107" s="8" t="s">
        <v>45</v>
      </c>
      <c r="AI10107" t="s">
        <v>40003</v>
      </c>
      <c r="AJ10107" t="s">
        <v>40004</v>
      </c>
    </row>
    <row r="10108" spans="1:36" ht="17.25" hidden="1" customHeight="1" x14ac:dyDescent="0.2">
      <c r="A10108" s="4" t="s">
        <v>40005</v>
      </c>
      <c r="B10108" t="s">
        <v>38390</v>
      </c>
      <c r="C10108" t="s">
        <v>40006</v>
      </c>
      <c r="E10108" t="s">
        <v>40</v>
      </c>
      <c r="F10108" t="s">
        <v>86</v>
      </c>
      <c r="G10108" s="5">
        <v>47</v>
      </c>
      <c r="H10108" t="s">
        <v>42</v>
      </c>
      <c r="I10108" t="s">
        <v>240</v>
      </c>
      <c r="J10108" t="s">
        <v>44</v>
      </c>
      <c r="N10108" s="6">
        <v>1993</v>
      </c>
      <c r="R10108" s="7">
        <v>51.465600000000002</v>
      </c>
      <c r="S10108" s="7">
        <v>12.592000000000001</v>
      </c>
      <c r="T10108" t="s">
        <v>46</v>
      </c>
      <c r="U10108" t="s">
        <v>40007</v>
      </c>
      <c r="X10108" t="s">
        <v>38453</v>
      </c>
      <c r="Y10108" t="s">
        <v>36708</v>
      </c>
      <c r="Z10108" t="s">
        <v>36742</v>
      </c>
      <c r="AA10108" t="s">
        <v>40008</v>
      </c>
      <c r="AD10108" t="s">
        <v>880</v>
      </c>
      <c r="AE10108" t="s">
        <v>4970</v>
      </c>
      <c r="AG10108" t="s">
        <v>40009</v>
      </c>
      <c r="AH10108" s="8" t="s">
        <v>45</v>
      </c>
      <c r="AI10108" t="s">
        <v>40010</v>
      </c>
      <c r="AJ10108" t="s">
        <v>40011</v>
      </c>
    </row>
    <row r="10109" spans="1:36" ht="17.25" hidden="1" customHeight="1" x14ac:dyDescent="0.2">
      <c r="A10109" s="4" t="s">
        <v>40012</v>
      </c>
      <c r="B10109" t="s">
        <v>38390</v>
      </c>
      <c r="C10109" t="s">
        <v>40013</v>
      </c>
      <c r="E10109" t="s">
        <v>40</v>
      </c>
      <c r="F10109" t="s">
        <v>86</v>
      </c>
      <c r="G10109" s="5">
        <v>78</v>
      </c>
      <c r="H10109" t="s">
        <v>42</v>
      </c>
      <c r="I10109" t="s">
        <v>43</v>
      </c>
      <c r="J10109" t="s">
        <v>44</v>
      </c>
      <c r="N10109" s="6">
        <v>2006</v>
      </c>
      <c r="R10109" s="7">
        <v>50.040550000000003</v>
      </c>
      <c r="S10109" s="7">
        <v>8.2532499999999995</v>
      </c>
      <c r="T10109" t="s">
        <v>46</v>
      </c>
      <c r="U10109" t="s">
        <v>40014</v>
      </c>
      <c r="X10109" t="s">
        <v>38468</v>
      </c>
      <c r="Y10109" t="s">
        <v>36708</v>
      </c>
      <c r="Z10109" t="s">
        <v>36742</v>
      </c>
      <c r="AA10109" t="s">
        <v>40015</v>
      </c>
      <c r="AD10109" t="s">
        <v>880</v>
      </c>
      <c r="AE10109" t="s">
        <v>254</v>
      </c>
      <c r="AG10109" t="s">
        <v>40016</v>
      </c>
      <c r="AH10109" s="8">
        <v>1281826</v>
      </c>
      <c r="AI10109" t="s">
        <v>40017</v>
      </c>
      <c r="AJ10109" t="s">
        <v>40018</v>
      </c>
    </row>
    <row r="10110" spans="1:36" ht="17.25" hidden="1" customHeight="1" x14ac:dyDescent="0.2">
      <c r="A10110" s="4" t="s">
        <v>40019</v>
      </c>
      <c r="B10110" t="s">
        <v>38390</v>
      </c>
      <c r="C10110" t="s">
        <v>40020</v>
      </c>
      <c r="E10110" t="s">
        <v>40</v>
      </c>
      <c r="F10110" t="s">
        <v>86</v>
      </c>
      <c r="G10110" s="5">
        <v>22</v>
      </c>
      <c r="H10110" t="s">
        <v>42</v>
      </c>
      <c r="I10110" t="s">
        <v>240</v>
      </c>
      <c r="J10110" t="s">
        <v>44</v>
      </c>
      <c r="N10110" s="24">
        <v>1993</v>
      </c>
      <c r="Q10110" t="s">
        <v>40021</v>
      </c>
      <c r="R10110" s="7">
        <v>50.982579999999999</v>
      </c>
      <c r="S10110" s="7">
        <v>10.27975</v>
      </c>
      <c r="T10110" t="s">
        <v>46</v>
      </c>
      <c r="U10110" t="s">
        <v>40022</v>
      </c>
      <c r="X10110" t="s">
        <v>38850</v>
      </c>
      <c r="Y10110" t="s">
        <v>36708</v>
      </c>
      <c r="Z10110" t="s">
        <v>36742</v>
      </c>
      <c r="AA10110" t="s">
        <v>40023</v>
      </c>
      <c r="AD10110" t="s">
        <v>880</v>
      </c>
      <c r="AE10110" t="s">
        <v>5120</v>
      </c>
      <c r="AG10110" t="s">
        <v>45</v>
      </c>
      <c r="AH10110" s="8" t="s">
        <v>45</v>
      </c>
      <c r="AI10110" t="s">
        <v>40024</v>
      </c>
      <c r="AJ10110" t="s">
        <v>40025</v>
      </c>
    </row>
    <row r="10111" spans="1:36" ht="17.25" hidden="1" customHeight="1" x14ac:dyDescent="0.2">
      <c r="A10111" s="4" t="s">
        <v>40026</v>
      </c>
      <c r="B10111" t="s">
        <v>38390</v>
      </c>
      <c r="C10111" t="s">
        <v>40027</v>
      </c>
      <c r="E10111" t="s">
        <v>719</v>
      </c>
      <c r="F10111" t="s">
        <v>570</v>
      </c>
      <c r="G10111" s="5">
        <v>56</v>
      </c>
      <c r="H10111" t="s">
        <v>806</v>
      </c>
      <c r="I10111" t="s">
        <v>240</v>
      </c>
      <c r="J10111" t="s">
        <v>44</v>
      </c>
      <c r="N10111" s="6">
        <v>1973</v>
      </c>
      <c r="O10111" s="24">
        <v>2021</v>
      </c>
      <c r="R10111" s="7">
        <v>53.565866</v>
      </c>
      <c r="S10111" s="7">
        <v>8.1462020000000006</v>
      </c>
      <c r="T10111" t="s">
        <v>46</v>
      </c>
      <c r="U10111" t="s">
        <v>40028</v>
      </c>
      <c r="X10111" t="s">
        <v>38812</v>
      </c>
      <c r="Y10111" t="s">
        <v>36708</v>
      </c>
      <c r="Z10111" t="s">
        <v>36742</v>
      </c>
      <c r="AG10111" t="s">
        <v>40029</v>
      </c>
      <c r="AH10111" s="8">
        <v>1157470</v>
      </c>
      <c r="AI10111" t="s">
        <v>40030</v>
      </c>
      <c r="AJ10111" t="s">
        <v>40031</v>
      </c>
    </row>
    <row r="10112" spans="1:36" ht="17.25" hidden="1" customHeight="1" x14ac:dyDescent="0.2">
      <c r="A10112" s="4" t="s">
        <v>40032</v>
      </c>
      <c r="B10112" t="s">
        <v>38390</v>
      </c>
      <c r="C10112" t="s">
        <v>40033</v>
      </c>
      <c r="E10112" t="s">
        <v>703</v>
      </c>
      <c r="F10112" t="s">
        <v>570</v>
      </c>
      <c r="G10112" s="5">
        <v>93</v>
      </c>
      <c r="H10112" t="s">
        <v>806</v>
      </c>
      <c r="I10112" t="s">
        <v>65</v>
      </c>
      <c r="J10112" t="s">
        <v>44</v>
      </c>
      <c r="N10112" s="6">
        <v>1977</v>
      </c>
      <c r="O10112" s="24">
        <v>2021</v>
      </c>
      <c r="R10112" s="7">
        <v>52.480899999999998</v>
      </c>
      <c r="S10112" s="7">
        <v>13.30775</v>
      </c>
      <c r="T10112" t="s">
        <v>46</v>
      </c>
      <c r="U10112" t="s">
        <v>38518</v>
      </c>
      <c r="X10112" t="s">
        <v>38518</v>
      </c>
      <c r="Y10112" t="s">
        <v>36708</v>
      </c>
      <c r="Z10112" t="s">
        <v>36742</v>
      </c>
      <c r="AA10112" t="s">
        <v>40034</v>
      </c>
      <c r="AG10112" t="s">
        <v>40035</v>
      </c>
      <c r="AH10112" s="8">
        <v>1157493</v>
      </c>
      <c r="AI10112" t="s">
        <v>40036</v>
      </c>
      <c r="AJ10112" t="s">
        <v>40037</v>
      </c>
    </row>
    <row r="10113" spans="1:36" ht="17.25" hidden="1" customHeight="1" x14ac:dyDescent="0.2">
      <c r="A10113" s="4" t="s">
        <v>40032</v>
      </c>
      <c r="B10113" t="s">
        <v>38390</v>
      </c>
      <c r="C10113" t="s">
        <v>40033</v>
      </c>
      <c r="E10113" t="s">
        <v>738</v>
      </c>
      <c r="F10113" t="s">
        <v>570</v>
      </c>
      <c r="G10113" s="5">
        <v>93</v>
      </c>
      <c r="H10113" t="s">
        <v>806</v>
      </c>
      <c r="I10113" t="s">
        <v>65</v>
      </c>
      <c r="J10113" t="s">
        <v>44</v>
      </c>
      <c r="N10113" s="6">
        <v>1977</v>
      </c>
      <c r="O10113" s="24">
        <v>2021</v>
      </c>
      <c r="R10113" s="7">
        <v>52.480899999999998</v>
      </c>
      <c r="S10113" s="7">
        <v>13.30775</v>
      </c>
      <c r="T10113" t="s">
        <v>46</v>
      </c>
      <c r="U10113" t="s">
        <v>38518</v>
      </c>
      <c r="X10113" t="s">
        <v>38518</v>
      </c>
      <c r="Y10113" t="s">
        <v>36708</v>
      </c>
      <c r="Z10113" t="s">
        <v>36742</v>
      </c>
      <c r="AA10113" t="s">
        <v>40034</v>
      </c>
      <c r="AG10113" t="s">
        <v>40035</v>
      </c>
      <c r="AH10113" s="8">
        <v>1157494</v>
      </c>
      <c r="AI10113" t="s">
        <v>40036</v>
      </c>
      <c r="AJ10113" t="s">
        <v>40038</v>
      </c>
    </row>
    <row r="10114" spans="1:36" ht="17.25" hidden="1" customHeight="1" x14ac:dyDescent="0.2">
      <c r="A10114" s="4" t="s">
        <v>40039</v>
      </c>
      <c r="B10114" t="s">
        <v>38390</v>
      </c>
      <c r="C10114" t="s">
        <v>40040</v>
      </c>
      <c r="E10114" t="s">
        <v>40</v>
      </c>
      <c r="F10114" t="s">
        <v>86</v>
      </c>
      <c r="G10114" s="5">
        <v>112</v>
      </c>
      <c r="H10114" t="s">
        <v>42</v>
      </c>
      <c r="I10114" t="s">
        <v>43</v>
      </c>
      <c r="J10114" t="s">
        <v>44</v>
      </c>
      <c r="N10114" s="6">
        <v>2009</v>
      </c>
      <c r="R10114" s="7">
        <v>50.893999999999998</v>
      </c>
      <c r="S10114" s="7">
        <v>9.9971999999999994</v>
      </c>
      <c r="T10114" t="s">
        <v>46</v>
      </c>
      <c r="U10114" t="s">
        <v>40041</v>
      </c>
      <c r="X10114" t="s">
        <v>38468</v>
      </c>
      <c r="Y10114" t="s">
        <v>36708</v>
      </c>
      <c r="Z10114" t="s">
        <v>36742</v>
      </c>
      <c r="AA10114" t="s">
        <v>40042</v>
      </c>
      <c r="AG10114" t="s">
        <v>40043</v>
      </c>
      <c r="AH10114" s="8" t="s">
        <v>45</v>
      </c>
      <c r="AI10114" t="s">
        <v>40044</v>
      </c>
      <c r="AJ10114" t="s">
        <v>40045</v>
      </c>
    </row>
    <row r="10115" spans="1:36" ht="17.25" hidden="1" customHeight="1" x14ac:dyDescent="0.2">
      <c r="A10115" s="4" t="s">
        <v>40046</v>
      </c>
      <c r="B10115" t="s">
        <v>38390</v>
      </c>
      <c r="C10115" t="s">
        <v>40047</v>
      </c>
      <c r="E10115" t="s">
        <v>40</v>
      </c>
      <c r="F10115" t="s">
        <v>86</v>
      </c>
      <c r="G10115" s="5">
        <v>50</v>
      </c>
      <c r="H10115" t="s">
        <v>42</v>
      </c>
      <c r="I10115" t="s">
        <v>240</v>
      </c>
      <c r="J10115" t="s">
        <v>559</v>
      </c>
      <c r="N10115" s="6">
        <v>1997</v>
      </c>
      <c r="R10115" s="7">
        <v>51.624479999999998</v>
      </c>
      <c r="S10115" s="7">
        <v>12.305149999999999</v>
      </c>
      <c r="T10115" t="s">
        <v>46</v>
      </c>
      <c r="U10115" t="s">
        <v>40048</v>
      </c>
      <c r="X10115" t="s">
        <v>38545</v>
      </c>
      <c r="Y10115" t="s">
        <v>36708</v>
      </c>
      <c r="Z10115" t="s">
        <v>36742</v>
      </c>
      <c r="AA10115" t="s">
        <v>40049</v>
      </c>
      <c r="AG10115" t="s">
        <v>40050</v>
      </c>
      <c r="AH10115" s="8">
        <v>1157692</v>
      </c>
      <c r="AI10115" t="s">
        <v>40051</v>
      </c>
      <c r="AJ10115" t="s">
        <v>40052</v>
      </c>
    </row>
    <row r="10116" spans="1:36" ht="17.25" hidden="1" customHeight="1" x14ac:dyDescent="0.2">
      <c r="A10116" s="4" t="s">
        <v>40075</v>
      </c>
      <c r="B10116" t="s">
        <v>38390</v>
      </c>
      <c r="C10116" t="s">
        <v>40076</v>
      </c>
      <c r="E10116" t="s">
        <v>40</v>
      </c>
      <c r="F10116" t="s">
        <v>86</v>
      </c>
      <c r="G10116" s="5">
        <v>70</v>
      </c>
      <c r="H10116" t="s">
        <v>42</v>
      </c>
      <c r="I10116" t="s">
        <v>43</v>
      </c>
      <c r="J10116" t="s">
        <v>44</v>
      </c>
      <c r="N10116" s="6">
        <v>2007</v>
      </c>
      <c r="R10116" s="7">
        <v>49.069960000000002</v>
      </c>
      <c r="S10116" s="7">
        <v>8.3070199999999996</v>
      </c>
      <c r="T10116" t="s">
        <v>46</v>
      </c>
      <c r="U10116" t="s">
        <v>40077</v>
      </c>
      <c r="X10116" t="s">
        <v>39451</v>
      </c>
      <c r="Y10116" t="s">
        <v>36708</v>
      </c>
      <c r="Z10116" t="s">
        <v>36742</v>
      </c>
      <c r="AA10116" t="s">
        <v>40078</v>
      </c>
      <c r="AD10116" t="s">
        <v>880</v>
      </c>
      <c r="AE10116" t="s">
        <v>4970</v>
      </c>
      <c r="AG10116" t="s">
        <v>40079</v>
      </c>
      <c r="AH10116" s="8" t="s">
        <v>40080</v>
      </c>
      <c r="AI10116" t="s">
        <v>40081</v>
      </c>
      <c r="AJ10116" t="s">
        <v>40082</v>
      </c>
    </row>
    <row r="10117" spans="1:36" ht="17.25" hidden="1" customHeight="1" x14ac:dyDescent="0.2">
      <c r="A10117" s="4" t="s">
        <v>45365</v>
      </c>
      <c r="B10117" t="s">
        <v>43246</v>
      </c>
      <c r="C10117" t="s">
        <v>45366</v>
      </c>
      <c r="D10117" t="s">
        <v>45367</v>
      </c>
      <c r="E10117" t="s">
        <v>335</v>
      </c>
      <c r="F10117" t="s">
        <v>86</v>
      </c>
      <c r="G10117" s="5">
        <v>60</v>
      </c>
      <c r="H10117" t="s">
        <v>42</v>
      </c>
      <c r="I10117" t="s">
        <v>240</v>
      </c>
      <c r="J10117" t="s">
        <v>44</v>
      </c>
      <c r="N10117" s="6">
        <v>1966</v>
      </c>
      <c r="R10117" s="7">
        <v>54.789600999999998</v>
      </c>
      <c r="S10117" s="7">
        <v>56.119897999999999</v>
      </c>
      <c r="T10117" t="s">
        <v>46</v>
      </c>
      <c r="U10117" t="s">
        <v>45368</v>
      </c>
      <c r="X10117" t="s">
        <v>43913</v>
      </c>
      <c r="Y10117" t="s">
        <v>36708</v>
      </c>
      <c r="Z10117" t="s">
        <v>36915</v>
      </c>
      <c r="AG10117" t="s">
        <v>45370</v>
      </c>
      <c r="AH10117" s="24">
        <v>1243457</v>
      </c>
      <c r="AI10117" t="s">
        <v>45371</v>
      </c>
      <c r="AJ10117" t="s">
        <v>45373</v>
      </c>
    </row>
    <row r="10118" spans="1:36" ht="17.25" hidden="1" customHeight="1" x14ac:dyDescent="0.2">
      <c r="A10118" s="4" t="s">
        <v>40088</v>
      </c>
      <c r="B10118" t="s">
        <v>40089</v>
      </c>
      <c r="C10118" t="s">
        <v>40090</v>
      </c>
      <c r="E10118" t="s">
        <v>4787</v>
      </c>
      <c r="F10118" t="s">
        <v>86</v>
      </c>
      <c r="G10118" s="24">
        <v>200</v>
      </c>
      <c r="H10118" t="s">
        <v>42</v>
      </c>
      <c r="I10118" t="s">
        <v>240</v>
      </c>
      <c r="J10118" t="s">
        <v>45</v>
      </c>
      <c r="N10118" s="27">
        <v>1971</v>
      </c>
      <c r="R10118" s="7">
        <v>37.95429</v>
      </c>
      <c r="S10118" s="7">
        <v>23.610230000000001</v>
      </c>
      <c r="T10118" t="s">
        <v>46</v>
      </c>
      <c r="U10118" t="s">
        <v>40091</v>
      </c>
      <c r="X10118" t="s">
        <v>40092</v>
      </c>
      <c r="Y10118" t="s">
        <v>36708</v>
      </c>
      <c r="Z10118" t="s">
        <v>36709</v>
      </c>
      <c r="AG10118" t="s">
        <v>40093</v>
      </c>
      <c r="AH10118" s="8">
        <v>1100586</v>
      </c>
      <c r="AI10118" t="s">
        <v>40094</v>
      </c>
      <c r="AJ10118" t="s">
        <v>40096</v>
      </c>
    </row>
    <row r="10119" spans="1:36" ht="17.25" hidden="1" customHeight="1" x14ac:dyDescent="0.2">
      <c r="A10119" s="4" t="s">
        <v>40097</v>
      </c>
      <c r="B10119" t="s">
        <v>40089</v>
      </c>
      <c r="C10119" t="s">
        <v>40098</v>
      </c>
      <c r="E10119" t="s">
        <v>43</v>
      </c>
      <c r="F10119" t="s">
        <v>86</v>
      </c>
      <c r="G10119" s="24">
        <v>432</v>
      </c>
      <c r="H10119" t="s">
        <v>42</v>
      </c>
      <c r="I10119" t="s">
        <v>43</v>
      </c>
      <c r="J10119" t="s">
        <v>559</v>
      </c>
      <c r="N10119" s="27">
        <v>2011</v>
      </c>
      <c r="R10119" s="7">
        <v>38.358499999999999</v>
      </c>
      <c r="S10119" s="7">
        <v>22.688300000000002</v>
      </c>
      <c r="T10119" t="s">
        <v>46</v>
      </c>
      <c r="U10119" t="s">
        <v>40099</v>
      </c>
      <c r="X10119" t="s">
        <v>40100</v>
      </c>
      <c r="Y10119" t="s">
        <v>36708</v>
      </c>
      <c r="Z10119" t="s">
        <v>36709</v>
      </c>
      <c r="AC10119" t="s">
        <v>40101</v>
      </c>
      <c r="AD10119" t="s">
        <v>5000</v>
      </c>
      <c r="AE10119" t="s">
        <v>40102</v>
      </c>
      <c r="AF10119" t="s">
        <v>52</v>
      </c>
      <c r="AG10119" t="s">
        <v>40103</v>
      </c>
      <c r="AH10119" s="8">
        <v>1201823</v>
      </c>
      <c r="AI10119" t="s">
        <v>40104</v>
      </c>
      <c r="AJ10119" t="s">
        <v>40105</v>
      </c>
    </row>
    <row r="10120" spans="1:36" ht="17.25" hidden="1" customHeight="1" x14ac:dyDescent="0.2">
      <c r="A10120" s="4" t="s">
        <v>40097</v>
      </c>
      <c r="B10120" t="s">
        <v>40089</v>
      </c>
      <c r="C10120" t="s">
        <v>40098</v>
      </c>
      <c r="E10120" t="s">
        <v>9</v>
      </c>
      <c r="F10120" t="s">
        <v>86</v>
      </c>
      <c r="G10120" s="24">
        <v>334</v>
      </c>
      <c r="H10120" t="s">
        <v>42</v>
      </c>
      <c r="I10120" t="s">
        <v>43</v>
      </c>
      <c r="J10120" t="s">
        <v>44</v>
      </c>
      <c r="N10120" s="27">
        <v>2008</v>
      </c>
      <c r="R10120" s="7">
        <v>38.358499999999999</v>
      </c>
      <c r="S10120" s="7">
        <v>22.688300000000002</v>
      </c>
      <c r="T10120" t="s">
        <v>46</v>
      </c>
      <c r="U10120" t="s">
        <v>40099</v>
      </c>
      <c r="X10120" t="s">
        <v>40100</v>
      </c>
      <c r="Y10120" t="s">
        <v>36708</v>
      </c>
      <c r="Z10120" t="s">
        <v>36709</v>
      </c>
      <c r="AC10120" t="s">
        <v>40101</v>
      </c>
      <c r="AD10120" t="s">
        <v>5000</v>
      </c>
      <c r="AE10120" t="s">
        <v>40102</v>
      </c>
      <c r="AF10120" t="s">
        <v>52</v>
      </c>
      <c r="AG10120" t="s">
        <v>40103</v>
      </c>
      <c r="AH10120" s="8" t="s">
        <v>40106</v>
      </c>
      <c r="AI10120" t="s">
        <v>40104</v>
      </c>
      <c r="AJ10120" t="s">
        <v>40107</v>
      </c>
    </row>
    <row r="10121" spans="1:36" ht="17.25" hidden="1" customHeight="1" x14ac:dyDescent="0.2">
      <c r="A10121" s="4" t="s">
        <v>40109</v>
      </c>
      <c r="B10121" t="s">
        <v>40089</v>
      </c>
      <c r="C10121" t="s">
        <v>40110</v>
      </c>
      <c r="E10121" t="s">
        <v>40</v>
      </c>
      <c r="F10121" t="s">
        <v>617</v>
      </c>
      <c r="G10121" s="24">
        <v>840</v>
      </c>
      <c r="H10121" t="s">
        <v>139</v>
      </c>
      <c r="I10121" t="s">
        <v>43</v>
      </c>
      <c r="J10121" t="s">
        <v>45</v>
      </c>
      <c r="K10121" t="s">
        <v>24824</v>
      </c>
      <c r="L10121" t="s">
        <v>45</v>
      </c>
      <c r="N10121" s="8" t="s">
        <v>7021</v>
      </c>
      <c r="R10121" s="7">
        <v>40.849170000000001</v>
      </c>
      <c r="S10121" s="7">
        <v>25.857800000000001</v>
      </c>
      <c r="T10121" t="s">
        <v>504</v>
      </c>
      <c r="U10121" t="s">
        <v>40111</v>
      </c>
      <c r="X10121" t="s">
        <v>40112</v>
      </c>
      <c r="Y10121" t="s">
        <v>36708</v>
      </c>
      <c r="Z10121" t="s">
        <v>36709</v>
      </c>
      <c r="AG10121" t="s">
        <v>40113</v>
      </c>
      <c r="AH10121" s="8">
        <v>1308446</v>
      </c>
      <c r="AI10121" t="s">
        <v>40114</v>
      </c>
      <c r="AJ10121" t="s">
        <v>40115</v>
      </c>
    </row>
    <row r="10122" spans="1:36" ht="17.25" hidden="1" customHeight="1" x14ac:dyDescent="0.2">
      <c r="A10122" s="4" t="s">
        <v>40123</v>
      </c>
      <c r="B10122" t="s">
        <v>40089</v>
      </c>
      <c r="C10122" t="s">
        <v>40124</v>
      </c>
      <c r="E10122" t="s">
        <v>565</v>
      </c>
      <c r="F10122" t="s">
        <v>2972</v>
      </c>
      <c r="G10122" s="24">
        <v>54</v>
      </c>
      <c r="H10122" t="s">
        <v>42</v>
      </c>
      <c r="I10122" t="s">
        <v>43</v>
      </c>
      <c r="J10122" t="s">
        <v>44</v>
      </c>
      <c r="N10122" s="27">
        <v>1990</v>
      </c>
      <c r="R10122" s="7">
        <v>38.032899999999998</v>
      </c>
      <c r="S10122" s="7">
        <v>23.603999999999999</v>
      </c>
      <c r="T10122" t="s">
        <v>46</v>
      </c>
      <c r="Y10122" t="s">
        <v>36708</v>
      </c>
      <c r="Z10122" t="s">
        <v>36709</v>
      </c>
      <c r="AD10122" t="s">
        <v>880</v>
      </c>
      <c r="AE10122" t="s">
        <v>36848</v>
      </c>
      <c r="AG10122" t="s">
        <v>40125</v>
      </c>
      <c r="AH10122" s="8" t="s">
        <v>40126</v>
      </c>
      <c r="AI10122" t="s">
        <v>40127</v>
      </c>
      <c r="AJ10122" t="s">
        <v>40128</v>
      </c>
    </row>
    <row r="10123" spans="1:36" ht="17.25" hidden="1" customHeight="1" x14ac:dyDescent="0.2">
      <c r="A10123" s="4" t="s">
        <v>40129</v>
      </c>
      <c r="B10123" t="s">
        <v>40089</v>
      </c>
      <c r="C10123" t="s">
        <v>40130</v>
      </c>
      <c r="E10123" t="s">
        <v>24814</v>
      </c>
      <c r="F10123" t="s">
        <v>1930</v>
      </c>
      <c r="G10123" s="24">
        <v>104</v>
      </c>
      <c r="H10123" t="s">
        <v>42</v>
      </c>
      <c r="I10123" t="s">
        <v>1323</v>
      </c>
      <c r="N10123" s="27">
        <v>2004</v>
      </c>
      <c r="R10123" s="7">
        <v>35.002650000000003</v>
      </c>
      <c r="S10123" s="7">
        <v>26.13852</v>
      </c>
      <c r="T10123" t="s">
        <v>46</v>
      </c>
      <c r="Y10123" t="s">
        <v>36708</v>
      </c>
      <c r="Z10123" t="s">
        <v>36709</v>
      </c>
      <c r="AG10123" t="s">
        <v>40131</v>
      </c>
      <c r="AH10123" s="8">
        <v>1181704</v>
      </c>
      <c r="AI10123" t="s">
        <v>40132</v>
      </c>
      <c r="AJ10123" t="s">
        <v>40133</v>
      </c>
    </row>
    <row r="10124" spans="1:36" ht="17.25" hidden="1" customHeight="1" x14ac:dyDescent="0.2">
      <c r="A10124" s="4" t="s">
        <v>40129</v>
      </c>
      <c r="B10124" t="s">
        <v>40089</v>
      </c>
      <c r="C10124" t="s">
        <v>40130</v>
      </c>
      <c r="E10124" t="s">
        <v>719</v>
      </c>
      <c r="F10124" t="s">
        <v>570</v>
      </c>
      <c r="G10124" s="24">
        <v>50</v>
      </c>
      <c r="H10124" t="s">
        <v>42</v>
      </c>
      <c r="I10124" t="s">
        <v>240</v>
      </c>
      <c r="N10124" s="27">
        <v>2008</v>
      </c>
      <c r="R10124" s="7">
        <v>35.002650000000003</v>
      </c>
      <c r="S10124" s="7">
        <v>26.13852</v>
      </c>
      <c r="T10124" t="s">
        <v>46</v>
      </c>
      <c r="Y10124" t="s">
        <v>36708</v>
      </c>
      <c r="Z10124" t="s">
        <v>36709</v>
      </c>
      <c r="AG10124" t="s">
        <v>40131</v>
      </c>
      <c r="AH10124" s="8">
        <v>1190804</v>
      </c>
      <c r="AI10124" t="s">
        <v>40132</v>
      </c>
      <c r="AJ10124" t="s">
        <v>40134</v>
      </c>
    </row>
    <row r="10125" spans="1:36" ht="17.25" hidden="1" customHeight="1" x14ac:dyDescent="0.2">
      <c r="A10125" s="4" t="s">
        <v>40129</v>
      </c>
      <c r="B10125" t="s">
        <v>40089</v>
      </c>
      <c r="C10125" t="s">
        <v>40130</v>
      </c>
      <c r="E10125" t="s">
        <v>726</v>
      </c>
      <c r="F10125" t="s">
        <v>570</v>
      </c>
      <c r="G10125" s="24">
        <v>50</v>
      </c>
      <c r="H10125" t="s">
        <v>42</v>
      </c>
      <c r="I10125" t="s">
        <v>240</v>
      </c>
      <c r="N10125" s="27">
        <v>2008</v>
      </c>
      <c r="R10125" s="7">
        <v>35.002650000000003</v>
      </c>
      <c r="S10125" s="7">
        <v>26.13852</v>
      </c>
      <c r="T10125" t="s">
        <v>46</v>
      </c>
      <c r="Y10125" t="s">
        <v>36708</v>
      </c>
      <c r="Z10125" t="s">
        <v>36709</v>
      </c>
      <c r="AG10125" t="s">
        <v>40131</v>
      </c>
      <c r="AH10125" s="8">
        <v>1190803</v>
      </c>
      <c r="AI10125" t="s">
        <v>40132</v>
      </c>
      <c r="AJ10125" t="s">
        <v>40135</v>
      </c>
    </row>
    <row r="10126" spans="1:36" ht="17.25" hidden="1" customHeight="1" x14ac:dyDescent="0.2">
      <c r="A10126" s="4" t="s">
        <v>40136</v>
      </c>
      <c r="B10126" t="s">
        <v>40089</v>
      </c>
      <c r="C10126" t="s">
        <v>40137</v>
      </c>
      <c r="E10126" t="s">
        <v>565</v>
      </c>
      <c r="F10126" t="s">
        <v>570</v>
      </c>
      <c r="G10126" s="24">
        <v>133</v>
      </c>
      <c r="H10126" t="s">
        <v>42</v>
      </c>
      <c r="I10126" t="s">
        <v>43</v>
      </c>
      <c r="N10126" s="27">
        <v>1994</v>
      </c>
      <c r="R10126" s="7">
        <v>35.488758699999998</v>
      </c>
      <c r="S10126" s="7">
        <v>24.038824300000002</v>
      </c>
      <c r="T10126" t="s">
        <v>46</v>
      </c>
      <c r="U10126" t="s">
        <v>40138</v>
      </c>
      <c r="Y10126" t="s">
        <v>36708</v>
      </c>
      <c r="Z10126" t="s">
        <v>36709</v>
      </c>
      <c r="AG10126" t="s">
        <v>40139</v>
      </c>
      <c r="AH10126" s="8" t="s">
        <v>40140</v>
      </c>
      <c r="AI10126" t="s">
        <v>40141</v>
      </c>
      <c r="AJ10126" t="s">
        <v>40142</v>
      </c>
    </row>
    <row r="10127" spans="1:36" ht="17.25" hidden="1" customHeight="1" x14ac:dyDescent="0.2">
      <c r="A10127" s="4" t="s">
        <v>40136</v>
      </c>
      <c r="B10127" t="s">
        <v>40089</v>
      </c>
      <c r="C10127" t="s">
        <v>40137</v>
      </c>
      <c r="E10127" t="s">
        <v>870</v>
      </c>
      <c r="F10127" t="s">
        <v>40143</v>
      </c>
      <c r="G10127" s="24">
        <v>120</v>
      </c>
      <c r="H10127" t="s">
        <v>611</v>
      </c>
      <c r="I10127" t="s">
        <v>43</v>
      </c>
      <c r="N10127" s="27"/>
      <c r="R10127" s="7">
        <v>35.488758699999998</v>
      </c>
      <c r="S10127" s="7">
        <v>24.038824300000002</v>
      </c>
      <c r="T10127" t="s">
        <v>46</v>
      </c>
      <c r="U10127" t="s">
        <v>40138</v>
      </c>
      <c r="Y10127" t="s">
        <v>36708</v>
      </c>
      <c r="Z10127" t="s">
        <v>36709</v>
      </c>
      <c r="AB10127" t="s">
        <v>36760</v>
      </c>
      <c r="AG10127" t="s">
        <v>40139</v>
      </c>
      <c r="AI10127" t="s">
        <v>40141</v>
      </c>
      <c r="AJ10127" t="s">
        <v>40144</v>
      </c>
    </row>
    <row r="10128" spans="1:36" ht="17.25" hidden="1" customHeight="1" x14ac:dyDescent="0.2">
      <c r="A10128" s="4" t="s">
        <v>40136</v>
      </c>
      <c r="B10128" t="s">
        <v>40089</v>
      </c>
      <c r="C10128" t="s">
        <v>40137</v>
      </c>
      <c r="E10128" t="s">
        <v>1693</v>
      </c>
      <c r="F10128" t="s">
        <v>570</v>
      </c>
      <c r="G10128" s="24">
        <v>60</v>
      </c>
      <c r="H10128" t="s">
        <v>42</v>
      </c>
      <c r="I10128" t="s">
        <v>65</v>
      </c>
      <c r="N10128" s="27">
        <v>1998</v>
      </c>
      <c r="R10128" s="7">
        <v>35.488758699999998</v>
      </c>
      <c r="S10128" s="7">
        <v>24.038824300000002</v>
      </c>
      <c r="T10128" t="s">
        <v>46</v>
      </c>
      <c r="U10128" t="s">
        <v>40138</v>
      </c>
      <c r="Y10128" t="s">
        <v>36708</v>
      </c>
      <c r="Z10128" t="s">
        <v>36709</v>
      </c>
      <c r="AG10128" t="s">
        <v>40139</v>
      </c>
      <c r="AH10128" s="8">
        <v>1108275</v>
      </c>
      <c r="AI10128" t="s">
        <v>40141</v>
      </c>
      <c r="AJ10128" t="s">
        <v>40145</v>
      </c>
    </row>
    <row r="10129" spans="1:36" ht="17.25" hidden="1" customHeight="1" x14ac:dyDescent="0.2">
      <c r="A10129" s="4" t="s">
        <v>40136</v>
      </c>
      <c r="B10129" t="s">
        <v>40089</v>
      </c>
      <c r="C10129" t="s">
        <v>40137</v>
      </c>
      <c r="E10129" t="s">
        <v>1701</v>
      </c>
      <c r="F10129" t="s">
        <v>570</v>
      </c>
      <c r="G10129" s="24">
        <v>60</v>
      </c>
      <c r="H10129" t="s">
        <v>42</v>
      </c>
      <c r="I10129" t="s">
        <v>65</v>
      </c>
      <c r="N10129" s="27">
        <v>1998</v>
      </c>
      <c r="R10129" s="7">
        <v>35.488758699999998</v>
      </c>
      <c r="S10129" s="7">
        <v>24.038824300000002</v>
      </c>
      <c r="T10129" t="s">
        <v>46</v>
      </c>
      <c r="U10129" t="s">
        <v>40138</v>
      </c>
      <c r="Y10129" t="s">
        <v>36708</v>
      </c>
      <c r="Z10129" t="s">
        <v>36709</v>
      </c>
      <c r="AG10129" t="s">
        <v>40139</v>
      </c>
      <c r="AH10129" s="8">
        <v>1108276</v>
      </c>
      <c r="AI10129" t="s">
        <v>40141</v>
      </c>
      <c r="AJ10129" t="s">
        <v>40146</v>
      </c>
    </row>
    <row r="10130" spans="1:36" ht="17.25" hidden="1" customHeight="1" x14ac:dyDescent="0.2">
      <c r="A10130" s="4" t="s">
        <v>40136</v>
      </c>
      <c r="B10130" t="s">
        <v>40089</v>
      </c>
      <c r="C10130" t="s">
        <v>40137</v>
      </c>
      <c r="E10130" t="s">
        <v>738</v>
      </c>
      <c r="F10130" t="s">
        <v>570</v>
      </c>
      <c r="G10130" s="24">
        <v>28</v>
      </c>
      <c r="H10130" t="s">
        <v>42</v>
      </c>
      <c r="I10130" t="s">
        <v>65</v>
      </c>
      <c r="N10130" s="27">
        <v>2003</v>
      </c>
      <c r="R10130" s="7">
        <v>35.488758699999998</v>
      </c>
      <c r="S10130" s="7">
        <v>24.038824300000002</v>
      </c>
      <c r="T10130" t="s">
        <v>46</v>
      </c>
      <c r="U10130" t="s">
        <v>40138</v>
      </c>
      <c r="Y10130" t="s">
        <v>36708</v>
      </c>
      <c r="Z10130" t="s">
        <v>36709</v>
      </c>
      <c r="AG10130" t="s">
        <v>40139</v>
      </c>
      <c r="AH10130" s="8">
        <v>1190801</v>
      </c>
      <c r="AI10130" t="s">
        <v>40141</v>
      </c>
      <c r="AJ10130" t="s">
        <v>40147</v>
      </c>
    </row>
    <row r="10131" spans="1:36" ht="17.25" hidden="1" customHeight="1" x14ac:dyDescent="0.2">
      <c r="A10131" s="4" t="s">
        <v>40136</v>
      </c>
      <c r="B10131" t="s">
        <v>40089</v>
      </c>
      <c r="C10131" t="s">
        <v>40137</v>
      </c>
      <c r="E10131" t="s">
        <v>740</v>
      </c>
      <c r="F10131" t="s">
        <v>570</v>
      </c>
      <c r="G10131" s="24">
        <v>24</v>
      </c>
      <c r="H10131" t="s">
        <v>42</v>
      </c>
      <c r="I10131" t="s">
        <v>65</v>
      </c>
      <c r="N10131" s="27">
        <v>1985</v>
      </c>
      <c r="R10131" s="7">
        <v>35.488758699999998</v>
      </c>
      <c r="S10131" s="7">
        <v>24.038824300000002</v>
      </c>
      <c r="T10131" t="s">
        <v>46</v>
      </c>
      <c r="U10131" t="s">
        <v>40138</v>
      </c>
      <c r="Y10131" t="s">
        <v>36708</v>
      </c>
      <c r="Z10131" t="s">
        <v>36709</v>
      </c>
      <c r="AG10131" t="s">
        <v>40139</v>
      </c>
      <c r="AH10131" s="8">
        <v>1108271</v>
      </c>
      <c r="AI10131" t="s">
        <v>40141</v>
      </c>
      <c r="AJ10131" t="s">
        <v>40148</v>
      </c>
    </row>
    <row r="10132" spans="1:36" ht="17.25" hidden="1" customHeight="1" x14ac:dyDescent="0.2">
      <c r="A10132" s="4" t="s">
        <v>40136</v>
      </c>
      <c r="B10132" t="s">
        <v>40089</v>
      </c>
      <c r="C10132" t="s">
        <v>40137</v>
      </c>
      <c r="E10132" t="s">
        <v>1492</v>
      </c>
      <c r="F10132" t="s">
        <v>570</v>
      </c>
      <c r="G10132" s="24">
        <v>36</v>
      </c>
      <c r="H10132" t="s">
        <v>42</v>
      </c>
      <c r="I10132" t="s">
        <v>65</v>
      </c>
      <c r="N10132" s="27">
        <v>1987</v>
      </c>
      <c r="R10132" s="7">
        <v>35.488758699999998</v>
      </c>
      <c r="S10132" s="7">
        <v>24.038824300000002</v>
      </c>
      <c r="T10132" t="s">
        <v>46</v>
      </c>
      <c r="U10132" t="s">
        <v>40138</v>
      </c>
      <c r="Y10132" t="s">
        <v>36708</v>
      </c>
      <c r="Z10132" t="s">
        <v>36709</v>
      </c>
      <c r="AG10132" t="s">
        <v>40139</v>
      </c>
      <c r="AH10132" s="27">
        <v>1108270</v>
      </c>
      <c r="AI10132" t="s">
        <v>40141</v>
      </c>
      <c r="AJ10132" t="s">
        <v>40149</v>
      </c>
    </row>
    <row r="10133" spans="1:36" ht="17.25" hidden="1" customHeight="1" x14ac:dyDescent="0.2">
      <c r="A10133" s="4" t="s">
        <v>40150</v>
      </c>
      <c r="B10133" t="s">
        <v>40089</v>
      </c>
      <c r="C10133" t="s">
        <v>40151</v>
      </c>
      <c r="E10133" t="s">
        <v>565</v>
      </c>
      <c r="F10133" t="s">
        <v>570</v>
      </c>
      <c r="G10133" s="24">
        <v>85</v>
      </c>
      <c r="H10133" t="s">
        <v>42</v>
      </c>
      <c r="I10133" t="s">
        <v>43</v>
      </c>
      <c r="J10133" t="s">
        <v>44</v>
      </c>
      <c r="N10133" s="27">
        <v>1985</v>
      </c>
      <c r="R10133" s="7">
        <v>37.920900000000003</v>
      </c>
      <c r="S10133" s="7">
        <v>23.072600000000001</v>
      </c>
      <c r="T10133" t="s">
        <v>46</v>
      </c>
      <c r="Y10133" t="s">
        <v>36708</v>
      </c>
      <c r="Z10133" t="s">
        <v>36709</v>
      </c>
      <c r="AD10133" t="s">
        <v>880</v>
      </c>
      <c r="AE10133" t="s">
        <v>36848</v>
      </c>
      <c r="AG10133" t="s">
        <v>40152</v>
      </c>
      <c r="AH10133" s="8" t="s">
        <v>40153</v>
      </c>
      <c r="AI10133" t="s">
        <v>40154</v>
      </c>
      <c r="AJ10133" t="s">
        <v>40155</v>
      </c>
    </row>
    <row r="10134" spans="1:36" ht="17.25" hidden="1" customHeight="1" x14ac:dyDescent="0.2">
      <c r="A10134" s="4" t="s">
        <v>40175</v>
      </c>
      <c r="B10134" t="s">
        <v>40089</v>
      </c>
      <c r="C10134" t="s">
        <v>40176</v>
      </c>
      <c r="E10134" t="s">
        <v>40</v>
      </c>
      <c r="F10134" t="s">
        <v>86</v>
      </c>
      <c r="G10134" s="24">
        <v>665</v>
      </c>
      <c r="H10134" t="s">
        <v>611</v>
      </c>
      <c r="I10134" t="s">
        <v>43</v>
      </c>
      <c r="J10134" t="s">
        <v>45</v>
      </c>
      <c r="K10134" t="s">
        <v>45</v>
      </c>
      <c r="L10134" t="s">
        <v>45</v>
      </c>
      <c r="N10134" s="27"/>
      <c r="R10134" s="7">
        <v>41.065376999999998</v>
      </c>
      <c r="S10134" s="7">
        <v>25.495398999999999</v>
      </c>
      <c r="T10134" t="s">
        <v>504</v>
      </c>
      <c r="U10134" t="s">
        <v>40164</v>
      </c>
      <c r="X10134" t="s">
        <v>40177</v>
      </c>
      <c r="Y10134" t="s">
        <v>36708</v>
      </c>
      <c r="Z10134" t="s">
        <v>36709</v>
      </c>
      <c r="AC10134" t="s">
        <v>40178</v>
      </c>
      <c r="AG10134" t="s">
        <v>40166</v>
      </c>
      <c r="AH10134" s="27">
        <v>1310913</v>
      </c>
      <c r="AI10134" t="s">
        <v>40179</v>
      </c>
      <c r="AJ10134" t="s">
        <v>40180</v>
      </c>
    </row>
    <row r="10135" spans="1:36" ht="17.25" hidden="1" customHeight="1" x14ac:dyDescent="0.2">
      <c r="A10135" s="4" t="s">
        <v>40181</v>
      </c>
      <c r="B10135" t="s">
        <v>40089</v>
      </c>
      <c r="C10135" t="s">
        <v>40182</v>
      </c>
      <c r="E10135" t="s">
        <v>40</v>
      </c>
      <c r="F10135" t="s">
        <v>86</v>
      </c>
      <c r="G10135" s="24">
        <v>485</v>
      </c>
      <c r="H10135" t="s">
        <v>42</v>
      </c>
      <c r="I10135" t="s">
        <v>43</v>
      </c>
      <c r="J10135" t="s">
        <v>559</v>
      </c>
      <c r="K10135" t="s">
        <v>45</v>
      </c>
      <c r="L10135" t="s">
        <v>45</v>
      </c>
      <c r="N10135" s="27">
        <v>2002</v>
      </c>
      <c r="R10135" s="7">
        <v>41.064599999999999</v>
      </c>
      <c r="S10135" s="7">
        <v>25.489899999999999</v>
      </c>
      <c r="T10135" t="s">
        <v>46</v>
      </c>
      <c r="U10135" t="s">
        <v>40164</v>
      </c>
      <c r="X10135" t="s">
        <v>40177</v>
      </c>
      <c r="Y10135" t="s">
        <v>36708</v>
      </c>
      <c r="Z10135" t="s">
        <v>36709</v>
      </c>
      <c r="AG10135" t="s">
        <v>40183</v>
      </c>
      <c r="AH10135" s="27" t="s">
        <v>40184</v>
      </c>
      <c r="AI10135" t="s">
        <v>40185</v>
      </c>
      <c r="AJ10135" t="s">
        <v>40186</v>
      </c>
    </row>
    <row r="10136" spans="1:36" ht="17.25" hidden="1" customHeight="1" x14ac:dyDescent="0.2">
      <c r="A10136" s="4" t="s">
        <v>40187</v>
      </c>
      <c r="B10136" t="s">
        <v>40089</v>
      </c>
      <c r="C10136" t="s">
        <v>40188</v>
      </c>
      <c r="E10136" t="s">
        <v>40</v>
      </c>
      <c r="F10136" t="s">
        <v>86</v>
      </c>
      <c r="G10136" s="24">
        <v>433</v>
      </c>
      <c r="H10136" t="s">
        <v>42</v>
      </c>
      <c r="I10136" t="s">
        <v>43</v>
      </c>
      <c r="J10136" t="s">
        <v>559</v>
      </c>
      <c r="K10136" t="s">
        <v>45</v>
      </c>
      <c r="L10136" t="s">
        <v>45</v>
      </c>
      <c r="N10136" s="27">
        <v>2011</v>
      </c>
      <c r="R10136" s="7">
        <v>37.9208</v>
      </c>
      <c r="S10136" s="7">
        <v>23.066500000000001</v>
      </c>
      <c r="T10136" t="s">
        <v>46</v>
      </c>
      <c r="U10136" t="s">
        <v>40189</v>
      </c>
      <c r="X10136" t="s">
        <v>13528</v>
      </c>
      <c r="Y10136" t="s">
        <v>36708</v>
      </c>
      <c r="Z10136" t="s">
        <v>36709</v>
      </c>
      <c r="AB10136" t="s">
        <v>40190</v>
      </c>
      <c r="AC10136" t="s">
        <v>40191</v>
      </c>
      <c r="AG10136" t="s">
        <v>40192</v>
      </c>
      <c r="AH10136" s="27">
        <v>1214230</v>
      </c>
      <c r="AI10136" t="s">
        <v>40193</v>
      </c>
      <c r="AJ10136" t="s">
        <v>40194</v>
      </c>
    </row>
    <row r="10137" spans="1:36" ht="17.25" hidden="1" customHeight="1" x14ac:dyDescent="0.2">
      <c r="A10137" s="4" t="s">
        <v>40199</v>
      </c>
      <c r="B10137" t="s">
        <v>40089</v>
      </c>
      <c r="C10137" t="s">
        <v>40200</v>
      </c>
      <c r="E10137" t="s">
        <v>191</v>
      </c>
      <c r="F10137" t="s">
        <v>86</v>
      </c>
      <c r="G10137" s="24">
        <v>550</v>
      </c>
      <c r="H10137" t="s">
        <v>42</v>
      </c>
      <c r="I10137" t="s">
        <v>43</v>
      </c>
      <c r="J10137" t="s">
        <v>559</v>
      </c>
      <c r="N10137" s="27">
        <v>1997</v>
      </c>
      <c r="R10137" s="7">
        <v>37.746299999999998</v>
      </c>
      <c r="S10137" s="7">
        <v>24.066600000000001</v>
      </c>
      <c r="T10137" t="s">
        <v>46</v>
      </c>
      <c r="U10137" t="s">
        <v>40201</v>
      </c>
      <c r="X10137" t="s">
        <v>40202</v>
      </c>
      <c r="Y10137" t="s">
        <v>36708</v>
      </c>
      <c r="Z10137" t="s">
        <v>36709</v>
      </c>
      <c r="AG10137" t="s">
        <v>40203</v>
      </c>
      <c r="AH10137" s="27" t="s">
        <v>40204</v>
      </c>
      <c r="AI10137" t="s">
        <v>40205</v>
      </c>
      <c r="AJ10137" t="s">
        <v>40206</v>
      </c>
    </row>
    <row r="10138" spans="1:36" ht="17.25" hidden="1" customHeight="1" x14ac:dyDescent="0.2">
      <c r="A10138" s="4" t="s">
        <v>40199</v>
      </c>
      <c r="B10138" t="s">
        <v>40089</v>
      </c>
      <c r="C10138" t="s">
        <v>40200</v>
      </c>
      <c r="E10138" t="s">
        <v>335</v>
      </c>
      <c r="F10138" t="s">
        <v>86</v>
      </c>
      <c r="G10138" s="24">
        <v>378</v>
      </c>
      <c r="H10138" t="s">
        <v>42</v>
      </c>
      <c r="I10138" t="s">
        <v>43</v>
      </c>
      <c r="J10138" t="s">
        <v>559</v>
      </c>
      <c r="N10138" s="27">
        <v>2006</v>
      </c>
      <c r="R10138" s="7">
        <v>37.746299999999998</v>
      </c>
      <c r="S10138" s="7">
        <v>24.066600000000001</v>
      </c>
      <c r="T10138" t="s">
        <v>46</v>
      </c>
      <c r="U10138" t="s">
        <v>40201</v>
      </c>
      <c r="X10138" t="s">
        <v>40202</v>
      </c>
      <c r="Y10138" t="s">
        <v>36708</v>
      </c>
      <c r="Z10138" t="s">
        <v>36709</v>
      </c>
      <c r="AG10138" t="s">
        <v>40203</v>
      </c>
      <c r="AH10138" s="8">
        <v>1194372</v>
      </c>
      <c r="AI10138" t="s">
        <v>40205</v>
      </c>
      <c r="AJ10138" t="s">
        <v>40207</v>
      </c>
    </row>
    <row r="10139" spans="1:36" ht="17.25" hidden="1" customHeight="1" x14ac:dyDescent="0.2">
      <c r="A10139" s="4" t="s">
        <v>40199</v>
      </c>
      <c r="B10139" t="s">
        <v>40089</v>
      </c>
      <c r="C10139" t="s">
        <v>40200</v>
      </c>
      <c r="E10139" t="s">
        <v>40208</v>
      </c>
      <c r="F10139" t="s">
        <v>86</v>
      </c>
      <c r="G10139" s="24">
        <v>107</v>
      </c>
      <c r="H10139" t="s">
        <v>42</v>
      </c>
      <c r="I10139" t="s">
        <v>65</v>
      </c>
      <c r="N10139" s="27">
        <v>2004</v>
      </c>
      <c r="R10139" s="7">
        <v>37.746299999999998</v>
      </c>
      <c r="S10139" s="7">
        <v>24.066600000000001</v>
      </c>
      <c r="T10139" t="s">
        <v>46</v>
      </c>
      <c r="U10139" t="s">
        <v>40201</v>
      </c>
      <c r="X10139" t="s">
        <v>40202</v>
      </c>
      <c r="Y10139" t="s">
        <v>36708</v>
      </c>
      <c r="Z10139" t="s">
        <v>36709</v>
      </c>
      <c r="AG10139" t="s">
        <v>40203</v>
      </c>
      <c r="AH10139" s="8" t="s">
        <v>40209</v>
      </c>
      <c r="AI10139" t="s">
        <v>40205</v>
      </c>
      <c r="AJ10139" t="s">
        <v>40210</v>
      </c>
    </row>
    <row r="10140" spans="1:36" ht="17.25" hidden="1" customHeight="1" x14ac:dyDescent="0.2">
      <c r="A10140" s="4" t="s">
        <v>40211</v>
      </c>
      <c r="B10140" t="s">
        <v>40089</v>
      </c>
      <c r="C10140" t="s">
        <v>40212</v>
      </c>
      <c r="E10140" t="s">
        <v>40213</v>
      </c>
      <c r="F10140" t="s">
        <v>570</v>
      </c>
      <c r="G10140" s="24">
        <v>33</v>
      </c>
      <c r="H10140" t="s">
        <v>42</v>
      </c>
      <c r="I10140" t="s">
        <v>65</v>
      </c>
      <c r="N10140" s="27">
        <v>1974</v>
      </c>
      <c r="O10140" s="25"/>
      <c r="R10140" s="7">
        <v>35.34084</v>
      </c>
      <c r="S10140" s="7">
        <v>25.05105</v>
      </c>
      <c r="T10140" t="s">
        <v>46</v>
      </c>
      <c r="Y10140" t="s">
        <v>36708</v>
      </c>
      <c r="Z10140" t="s">
        <v>36709</v>
      </c>
      <c r="AG10140" t="s">
        <v>40214</v>
      </c>
      <c r="AH10140" s="8" t="s">
        <v>40215</v>
      </c>
      <c r="AI10140" t="s">
        <v>40216</v>
      </c>
      <c r="AJ10140" t="s">
        <v>40217</v>
      </c>
    </row>
    <row r="10141" spans="1:36" ht="17.25" hidden="1" customHeight="1" x14ac:dyDescent="0.2">
      <c r="A10141" s="4" t="s">
        <v>40211</v>
      </c>
      <c r="B10141" t="s">
        <v>40089</v>
      </c>
      <c r="C10141" t="s">
        <v>40212</v>
      </c>
      <c r="E10141" t="s">
        <v>740</v>
      </c>
      <c r="F10141" t="s">
        <v>1930</v>
      </c>
      <c r="G10141" s="24">
        <v>20</v>
      </c>
      <c r="H10141" t="s">
        <v>42</v>
      </c>
      <c r="I10141" t="s">
        <v>65</v>
      </c>
      <c r="N10141" s="27"/>
      <c r="O10141" s="25"/>
      <c r="R10141" s="7">
        <v>35.34084</v>
      </c>
      <c r="S10141" s="7">
        <v>25.05105</v>
      </c>
      <c r="T10141" t="s">
        <v>46</v>
      </c>
      <c r="Y10141" t="s">
        <v>36708</v>
      </c>
      <c r="Z10141" t="s">
        <v>36709</v>
      </c>
      <c r="AB10141" t="s">
        <v>36760</v>
      </c>
      <c r="AG10141" t="s">
        <v>40214</v>
      </c>
      <c r="AI10141" t="s">
        <v>40216</v>
      </c>
      <c r="AJ10141" t="s">
        <v>40218</v>
      </c>
    </row>
    <row r="10142" spans="1:36" ht="17.25" hidden="1" customHeight="1" x14ac:dyDescent="0.2">
      <c r="A10142" s="4" t="s">
        <v>40211</v>
      </c>
      <c r="B10142" t="s">
        <v>40089</v>
      </c>
      <c r="C10142" t="s">
        <v>40212</v>
      </c>
      <c r="E10142" t="s">
        <v>1492</v>
      </c>
      <c r="F10142" t="s">
        <v>527</v>
      </c>
      <c r="G10142" s="24">
        <v>43</v>
      </c>
      <c r="H10142" t="s">
        <v>42</v>
      </c>
      <c r="I10142" t="s">
        <v>65</v>
      </c>
      <c r="N10142" s="27">
        <v>2003</v>
      </c>
      <c r="R10142" s="7">
        <v>35.34084</v>
      </c>
      <c r="S10142" s="7">
        <v>25.05105</v>
      </c>
      <c r="T10142" t="s">
        <v>46</v>
      </c>
      <c r="Y10142" t="s">
        <v>36708</v>
      </c>
      <c r="Z10142" t="s">
        <v>36709</v>
      </c>
      <c r="AG10142" t="s">
        <v>40214</v>
      </c>
      <c r="AH10142" s="8">
        <v>1175751</v>
      </c>
      <c r="AI10142" t="s">
        <v>40216</v>
      </c>
      <c r="AJ10142" t="s">
        <v>40219</v>
      </c>
    </row>
    <row r="10143" spans="1:36" ht="17.25" hidden="1" customHeight="1" x14ac:dyDescent="0.2">
      <c r="A10143" s="4" t="s">
        <v>40211</v>
      </c>
      <c r="B10143" t="s">
        <v>40089</v>
      </c>
      <c r="C10143" t="s">
        <v>40212</v>
      </c>
      <c r="E10143" t="s">
        <v>1494</v>
      </c>
      <c r="F10143" t="s">
        <v>1930</v>
      </c>
      <c r="G10143" s="24">
        <v>28</v>
      </c>
      <c r="H10143" t="s">
        <v>42</v>
      </c>
      <c r="I10143" t="s">
        <v>65</v>
      </c>
      <c r="N10143" s="27">
        <v>2003</v>
      </c>
      <c r="R10143" s="7">
        <v>35.34084</v>
      </c>
      <c r="S10143" s="7">
        <v>25.05105</v>
      </c>
      <c r="T10143" t="s">
        <v>46</v>
      </c>
      <c r="Y10143" t="s">
        <v>36708</v>
      </c>
      <c r="Z10143" t="s">
        <v>36709</v>
      </c>
      <c r="AG10143" t="s">
        <v>40214</v>
      </c>
      <c r="AH10143" s="8">
        <v>1190802</v>
      </c>
      <c r="AI10143" t="s">
        <v>40216</v>
      </c>
      <c r="AJ10143" t="s">
        <v>40220</v>
      </c>
    </row>
    <row r="10144" spans="1:36" ht="17.25" hidden="1" customHeight="1" x14ac:dyDescent="0.2">
      <c r="A10144" s="4" t="s">
        <v>40211</v>
      </c>
      <c r="B10144" t="s">
        <v>40089</v>
      </c>
      <c r="C10144" t="s">
        <v>40212</v>
      </c>
      <c r="E10144" t="s">
        <v>35550</v>
      </c>
      <c r="F10144" t="s">
        <v>543</v>
      </c>
      <c r="G10144" s="24">
        <v>50</v>
      </c>
      <c r="H10144" t="s">
        <v>42</v>
      </c>
      <c r="I10144" t="s">
        <v>1323</v>
      </c>
      <c r="N10144" s="27">
        <v>1990</v>
      </c>
      <c r="R10144" s="7">
        <v>35.34084</v>
      </c>
      <c r="S10144" s="7">
        <v>25.05105</v>
      </c>
      <c r="T10144" t="s">
        <v>46</v>
      </c>
      <c r="Y10144" t="s">
        <v>36708</v>
      </c>
      <c r="Z10144" t="s">
        <v>36709</v>
      </c>
      <c r="AG10144" t="s">
        <v>40214</v>
      </c>
      <c r="AH10144" s="8">
        <v>1129290</v>
      </c>
      <c r="AI10144" t="s">
        <v>40216</v>
      </c>
      <c r="AJ10144" t="s">
        <v>40221</v>
      </c>
    </row>
    <row r="10145" spans="1:36" ht="17.25" hidden="1" customHeight="1" x14ac:dyDescent="0.2">
      <c r="A10145" s="4" t="s">
        <v>40211</v>
      </c>
      <c r="B10145" t="s">
        <v>40089</v>
      </c>
      <c r="C10145" t="s">
        <v>40212</v>
      </c>
      <c r="E10145" t="s">
        <v>40224</v>
      </c>
      <c r="F10145" t="s">
        <v>570</v>
      </c>
      <c r="G10145" s="24">
        <v>30</v>
      </c>
      <c r="H10145" t="s">
        <v>42</v>
      </c>
      <c r="I10145" t="s">
        <v>240</v>
      </c>
      <c r="N10145" s="27">
        <v>1971</v>
      </c>
      <c r="R10145" s="7">
        <v>35.34084</v>
      </c>
      <c r="S10145" s="7">
        <v>25.05105</v>
      </c>
      <c r="T10145" t="s">
        <v>46</v>
      </c>
      <c r="Y10145" t="s">
        <v>36708</v>
      </c>
      <c r="Z10145" t="s">
        <v>36709</v>
      </c>
      <c r="AG10145" t="s">
        <v>40214</v>
      </c>
      <c r="AH10145" s="8">
        <v>1129282</v>
      </c>
      <c r="AI10145" t="s">
        <v>40216</v>
      </c>
      <c r="AJ10145" t="s">
        <v>40225</v>
      </c>
    </row>
    <row r="10146" spans="1:36" ht="17.25" hidden="1" customHeight="1" x14ac:dyDescent="0.2">
      <c r="A10146" s="4" t="s">
        <v>40211</v>
      </c>
      <c r="B10146" t="s">
        <v>40089</v>
      </c>
      <c r="C10146" t="s">
        <v>40212</v>
      </c>
      <c r="E10146" t="s">
        <v>730</v>
      </c>
      <c r="F10146" t="s">
        <v>570</v>
      </c>
      <c r="G10146" s="24">
        <v>25</v>
      </c>
      <c r="H10146" t="s">
        <v>42</v>
      </c>
      <c r="I10146" t="s">
        <v>240</v>
      </c>
      <c r="N10146" s="27">
        <v>1977</v>
      </c>
      <c r="R10146" s="7">
        <v>35.34084</v>
      </c>
      <c r="S10146" s="7">
        <v>25.05105</v>
      </c>
      <c r="T10146" t="s">
        <v>46</v>
      </c>
      <c r="Y10146" t="s">
        <v>36708</v>
      </c>
      <c r="Z10146" t="s">
        <v>36709</v>
      </c>
      <c r="AB10146" t="s">
        <v>36760</v>
      </c>
      <c r="AG10146" t="s">
        <v>40214</v>
      </c>
      <c r="AH10146" s="27"/>
      <c r="AI10146" t="s">
        <v>40216</v>
      </c>
      <c r="AJ10146" t="s">
        <v>40226</v>
      </c>
    </row>
    <row r="10147" spans="1:36" ht="17.25" hidden="1" customHeight="1" x14ac:dyDescent="0.2">
      <c r="A10147" s="4" t="s">
        <v>40211</v>
      </c>
      <c r="B10147" t="s">
        <v>40089</v>
      </c>
      <c r="C10147" t="s">
        <v>40212</v>
      </c>
      <c r="E10147" t="s">
        <v>1673</v>
      </c>
      <c r="F10147" t="s">
        <v>570</v>
      </c>
      <c r="G10147" s="24">
        <v>25</v>
      </c>
      <c r="H10147" t="s">
        <v>42</v>
      </c>
      <c r="I10147" t="s">
        <v>240</v>
      </c>
      <c r="N10147" s="27">
        <v>1981</v>
      </c>
      <c r="R10147" s="7">
        <v>35.34084</v>
      </c>
      <c r="S10147" s="7">
        <v>25.05105</v>
      </c>
      <c r="T10147" t="s">
        <v>46</v>
      </c>
      <c r="Y10147" t="s">
        <v>36708</v>
      </c>
      <c r="Z10147" t="s">
        <v>36709</v>
      </c>
      <c r="AB10147" t="s">
        <v>36760</v>
      </c>
      <c r="AG10147" t="s">
        <v>40214</v>
      </c>
      <c r="AH10147" s="27"/>
      <c r="AI10147" t="s">
        <v>40216</v>
      </c>
      <c r="AJ10147" t="s">
        <v>40227</v>
      </c>
    </row>
    <row r="10148" spans="1:36" ht="17.25" hidden="1" customHeight="1" x14ac:dyDescent="0.2">
      <c r="A10148" s="4" t="s">
        <v>40211</v>
      </c>
      <c r="B10148" t="s">
        <v>40089</v>
      </c>
      <c r="C10148" t="s">
        <v>40212</v>
      </c>
      <c r="E10148" t="s">
        <v>1675</v>
      </c>
      <c r="F10148" t="s">
        <v>570</v>
      </c>
      <c r="G10148" s="24">
        <v>25</v>
      </c>
      <c r="H10148" t="s">
        <v>42</v>
      </c>
      <c r="I10148" t="s">
        <v>240</v>
      </c>
      <c r="N10148" s="27">
        <v>1981</v>
      </c>
      <c r="R10148" s="7">
        <v>35.34084</v>
      </c>
      <c r="S10148" s="7">
        <v>25.05105</v>
      </c>
      <c r="T10148" t="s">
        <v>46</v>
      </c>
      <c r="Y10148" t="s">
        <v>36708</v>
      </c>
      <c r="Z10148" t="s">
        <v>36709</v>
      </c>
      <c r="AB10148" t="s">
        <v>36760</v>
      </c>
      <c r="AG10148" t="s">
        <v>40214</v>
      </c>
      <c r="AH10148" s="27"/>
      <c r="AI10148" t="s">
        <v>40216</v>
      </c>
      <c r="AJ10148" t="s">
        <v>40228</v>
      </c>
    </row>
    <row r="10149" spans="1:36" ht="17.25" hidden="1" customHeight="1" x14ac:dyDescent="0.2">
      <c r="A10149" s="4" t="s">
        <v>40229</v>
      </c>
      <c r="B10149" t="s">
        <v>40089</v>
      </c>
      <c r="C10149" t="s">
        <v>40230</v>
      </c>
      <c r="E10149" t="s">
        <v>528</v>
      </c>
      <c r="F10149" t="s">
        <v>570</v>
      </c>
      <c r="G10149" s="24">
        <v>35</v>
      </c>
      <c r="H10149" t="s">
        <v>42</v>
      </c>
      <c r="I10149" t="s">
        <v>1323</v>
      </c>
      <c r="N10149" s="27">
        <v>2008</v>
      </c>
      <c r="R10149" s="7">
        <v>37.417448999999998</v>
      </c>
      <c r="S10149" s="7">
        <v>22.107892</v>
      </c>
      <c r="T10149" t="s">
        <v>46</v>
      </c>
      <c r="U10149" t="s">
        <v>40231</v>
      </c>
      <c r="X10149" t="s">
        <v>40232</v>
      </c>
      <c r="Y10149" t="s">
        <v>36708</v>
      </c>
      <c r="Z10149" t="s">
        <v>36709</v>
      </c>
      <c r="AA10149" t="s">
        <v>40233</v>
      </c>
      <c r="AB10149" t="s">
        <v>36760</v>
      </c>
      <c r="AC10149" t="s">
        <v>40231</v>
      </c>
      <c r="AG10149" t="s">
        <v>40234</v>
      </c>
      <c r="AH10149" s="27"/>
      <c r="AI10149" t="s">
        <v>40235</v>
      </c>
      <c r="AJ10149" t="s">
        <v>40238</v>
      </c>
    </row>
    <row r="10150" spans="1:36" ht="17.25" hidden="1" customHeight="1" x14ac:dyDescent="0.2">
      <c r="A10150" s="4" t="s">
        <v>40245</v>
      </c>
      <c r="B10150" t="s">
        <v>40089</v>
      </c>
      <c r="C10150" t="s">
        <v>40246</v>
      </c>
      <c r="E10150" t="s">
        <v>40213</v>
      </c>
      <c r="F10150" t="s">
        <v>570</v>
      </c>
      <c r="G10150" s="24">
        <v>30</v>
      </c>
      <c r="H10150" t="s">
        <v>42</v>
      </c>
      <c r="I10150" t="s">
        <v>65</v>
      </c>
      <c r="N10150" s="27">
        <v>1975</v>
      </c>
      <c r="R10150" s="7">
        <v>36.378869999999999</v>
      </c>
      <c r="S10150" s="7">
        <v>28.01857</v>
      </c>
      <c r="T10150" t="s">
        <v>46</v>
      </c>
      <c r="Y10150" t="s">
        <v>36708</v>
      </c>
      <c r="Z10150" t="s">
        <v>36709</v>
      </c>
      <c r="AC10150" t="s">
        <v>40247</v>
      </c>
      <c r="AG10150" t="s">
        <v>40248</v>
      </c>
      <c r="AH10150" s="27" t="s">
        <v>40249</v>
      </c>
      <c r="AI10150" t="s">
        <v>40250</v>
      </c>
      <c r="AJ10150" t="s">
        <v>40251</v>
      </c>
    </row>
    <row r="10151" spans="1:36" ht="17.25" hidden="1" customHeight="1" x14ac:dyDescent="0.2">
      <c r="A10151" s="4" t="s">
        <v>40245</v>
      </c>
      <c r="B10151" t="s">
        <v>40089</v>
      </c>
      <c r="C10151" t="s">
        <v>40246</v>
      </c>
      <c r="E10151" t="s">
        <v>9006</v>
      </c>
      <c r="F10151" t="s">
        <v>570</v>
      </c>
      <c r="G10151" s="24">
        <v>28</v>
      </c>
      <c r="H10151" t="s">
        <v>42</v>
      </c>
      <c r="I10151" t="s">
        <v>65</v>
      </c>
      <c r="N10151" s="27">
        <v>2003</v>
      </c>
      <c r="R10151" s="7">
        <v>36.378869999999999</v>
      </c>
      <c r="S10151" s="7">
        <v>28.01857</v>
      </c>
      <c r="T10151" t="s">
        <v>46</v>
      </c>
      <c r="Y10151" t="s">
        <v>36708</v>
      </c>
      <c r="Z10151" t="s">
        <v>36709</v>
      </c>
      <c r="AC10151" t="s">
        <v>40247</v>
      </c>
      <c r="AG10151" t="s">
        <v>40248</v>
      </c>
      <c r="AH10151" s="27">
        <v>1201824</v>
      </c>
      <c r="AI10151" t="s">
        <v>40250</v>
      </c>
      <c r="AJ10151" t="s">
        <v>40252</v>
      </c>
    </row>
    <row r="10152" spans="1:36" ht="17.25" hidden="1" customHeight="1" x14ac:dyDescent="0.2">
      <c r="A10152" s="4" t="s">
        <v>40245</v>
      </c>
      <c r="B10152" t="s">
        <v>40089</v>
      </c>
      <c r="C10152" t="s">
        <v>40246</v>
      </c>
      <c r="E10152" t="s">
        <v>601</v>
      </c>
      <c r="F10152" t="s">
        <v>570</v>
      </c>
      <c r="G10152" s="24">
        <v>25</v>
      </c>
      <c r="H10152" t="s">
        <v>42</v>
      </c>
      <c r="I10152" t="s">
        <v>65</v>
      </c>
      <c r="N10152" s="27">
        <v>2011</v>
      </c>
      <c r="R10152" s="7">
        <v>36.378869999999999</v>
      </c>
      <c r="S10152" s="7">
        <v>28.01857</v>
      </c>
      <c r="T10152" t="s">
        <v>46</v>
      </c>
      <c r="Y10152" t="s">
        <v>36708</v>
      </c>
      <c r="Z10152" t="s">
        <v>36709</v>
      </c>
      <c r="AC10152" t="s">
        <v>40247</v>
      </c>
      <c r="AG10152" t="s">
        <v>40248</v>
      </c>
      <c r="AH10152" s="27">
        <v>1245538</v>
      </c>
      <c r="AI10152" t="s">
        <v>40250</v>
      </c>
      <c r="AJ10152" t="s">
        <v>40253</v>
      </c>
    </row>
    <row r="10153" spans="1:36" ht="17.25" hidden="1" customHeight="1" x14ac:dyDescent="0.2">
      <c r="A10153" s="4" t="s">
        <v>40245</v>
      </c>
      <c r="B10153" t="s">
        <v>40089</v>
      </c>
      <c r="C10153" t="s">
        <v>40246</v>
      </c>
      <c r="E10153" t="s">
        <v>40254</v>
      </c>
      <c r="F10153" t="s">
        <v>570</v>
      </c>
      <c r="G10153" s="24">
        <v>174</v>
      </c>
      <c r="H10153" t="s">
        <v>42</v>
      </c>
      <c r="I10153" t="s">
        <v>45</v>
      </c>
      <c r="R10153" s="7">
        <v>36.378869999999999</v>
      </c>
      <c r="S10153" s="7">
        <v>28.01857</v>
      </c>
      <c r="T10153" t="s">
        <v>46</v>
      </c>
      <c r="Y10153" t="s">
        <v>36708</v>
      </c>
      <c r="Z10153" t="s">
        <v>36709</v>
      </c>
      <c r="AC10153" t="s">
        <v>40247</v>
      </c>
      <c r="AG10153" t="s">
        <v>40248</v>
      </c>
      <c r="AH10153" s="8" t="s">
        <v>40255</v>
      </c>
      <c r="AI10153" t="s">
        <v>40250</v>
      </c>
      <c r="AJ10153" t="s">
        <v>40256</v>
      </c>
    </row>
    <row r="10154" spans="1:36" ht="17.25" hidden="1" customHeight="1" x14ac:dyDescent="0.2">
      <c r="A10154" s="4" t="s">
        <v>40245</v>
      </c>
      <c r="B10154" t="s">
        <v>40089</v>
      </c>
      <c r="C10154" t="s">
        <v>40246</v>
      </c>
      <c r="E10154" t="s">
        <v>40259</v>
      </c>
      <c r="F10154" t="s">
        <v>543</v>
      </c>
      <c r="G10154" s="24">
        <v>26</v>
      </c>
      <c r="H10154" t="s">
        <v>42</v>
      </c>
      <c r="I10154" t="s">
        <v>1323</v>
      </c>
      <c r="N10154" s="8" t="s">
        <v>40260</v>
      </c>
      <c r="R10154" s="7">
        <v>36.378869999999999</v>
      </c>
      <c r="S10154" s="7">
        <v>28.01857</v>
      </c>
      <c r="T10154" t="s">
        <v>46</v>
      </c>
      <c r="Y10154" t="s">
        <v>36708</v>
      </c>
      <c r="Z10154" t="s">
        <v>36709</v>
      </c>
      <c r="AC10154" t="s">
        <v>40247</v>
      </c>
      <c r="AG10154" t="s">
        <v>40248</v>
      </c>
      <c r="AH10154" s="8" t="s">
        <v>40261</v>
      </c>
      <c r="AI10154" t="s">
        <v>40250</v>
      </c>
      <c r="AJ10154" t="s">
        <v>40262</v>
      </c>
    </row>
    <row r="10155" spans="1:36" ht="17.25" hidden="1" customHeight="1" x14ac:dyDescent="0.2">
      <c r="A10155" s="4" t="s">
        <v>40263</v>
      </c>
      <c r="B10155" t="s">
        <v>40089</v>
      </c>
      <c r="C10155" t="s">
        <v>40264</v>
      </c>
      <c r="E10155" t="s">
        <v>40</v>
      </c>
      <c r="F10155" t="s">
        <v>86</v>
      </c>
      <c r="G10155" s="24">
        <v>400</v>
      </c>
      <c r="H10155" t="s">
        <v>42</v>
      </c>
      <c r="I10155" t="s">
        <v>43</v>
      </c>
      <c r="J10155" t="s">
        <v>559</v>
      </c>
      <c r="N10155" s="8">
        <v>2005</v>
      </c>
      <c r="R10155" s="7">
        <v>40.687899999999999</v>
      </c>
      <c r="S10155" s="7">
        <v>22.88402</v>
      </c>
      <c r="T10155" t="s">
        <v>46</v>
      </c>
      <c r="U10155" t="s">
        <v>40265</v>
      </c>
      <c r="X10155" t="s">
        <v>40266</v>
      </c>
      <c r="Y10155" t="s">
        <v>36708</v>
      </c>
      <c r="Z10155" t="s">
        <v>36709</v>
      </c>
      <c r="AC10155" t="s">
        <v>40267</v>
      </c>
      <c r="AG10155" t="s">
        <v>40268</v>
      </c>
      <c r="AH10155" s="8" t="s">
        <v>40269</v>
      </c>
      <c r="AI10155" t="s">
        <v>40270</v>
      </c>
      <c r="AJ10155" t="s">
        <v>40271</v>
      </c>
    </row>
    <row r="10156" spans="1:36" ht="17.25" hidden="1" customHeight="1" x14ac:dyDescent="0.2">
      <c r="A10156" s="4" t="s">
        <v>40263</v>
      </c>
      <c r="B10156" t="s">
        <v>40089</v>
      </c>
      <c r="C10156" t="s">
        <v>40264</v>
      </c>
      <c r="E10156" t="s">
        <v>56</v>
      </c>
      <c r="F10156" t="s">
        <v>86</v>
      </c>
      <c r="G10156" s="6">
        <v>826</v>
      </c>
      <c r="H10156" t="s">
        <v>486</v>
      </c>
      <c r="I10156" t="s">
        <v>43</v>
      </c>
      <c r="J10156" t="s">
        <v>45</v>
      </c>
      <c r="K10156" t="s">
        <v>45</v>
      </c>
      <c r="L10156" t="s">
        <v>45</v>
      </c>
      <c r="N10156" s="8" t="s">
        <v>40272</v>
      </c>
      <c r="R10156" s="7">
        <v>40.687899999999999</v>
      </c>
      <c r="S10156" s="7">
        <v>22.88402</v>
      </c>
      <c r="T10156" t="s">
        <v>46</v>
      </c>
      <c r="U10156" t="s">
        <v>40265</v>
      </c>
      <c r="X10156" t="s">
        <v>40266</v>
      </c>
      <c r="Y10156" t="s">
        <v>36708</v>
      </c>
      <c r="Z10156" t="s">
        <v>36709</v>
      </c>
      <c r="AB10156" t="s">
        <v>36760</v>
      </c>
      <c r="AC10156" t="s">
        <v>40267</v>
      </c>
      <c r="AG10156" t="s">
        <v>40268</v>
      </c>
      <c r="AI10156" t="s">
        <v>40270</v>
      </c>
      <c r="AJ10156" t="s">
        <v>40273</v>
      </c>
    </row>
    <row r="10157" spans="1:36" ht="17.25" hidden="1" customHeight="1" x14ac:dyDescent="0.2">
      <c r="A10157" s="4" t="s">
        <v>40274</v>
      </c>
      <c r="B10157" t="s">
        <v>40089</v>
      </c>
      <c r="C10157" t="s">
        <v>40275</v>
      </c>
      <c r="E10157" t="s">
        <v>40</v>
      </c>
      <c r="F10157" t="s">
        <v>64</v>
      </c>
      <c r="G10157" s="6">
        <v>420</v>
      </c>
      <c r="H10157" t="s">
        <v>42</v>
      </c>
      <c r="I10157" t="s">
        <v>43</v>
      </c>
      <c r="J10157" t="s">
        <v>559</v>
      </c>
      <c r="N10157" s="8">
        <v>2010</v>
      </c>
      <c r="R10157" s="7">
        <v>38.236899999999999</v>
      </c>
      <c r="S10157" s="7">
        <v>22.949000000000002</v>
      </c>
      <c r="T10157" t="s">
        <v>46</v>
      </c>
      <c r="U10157" t="s">
        <v>40158</v>
      </c>
      <c r="X10157" t="s">
        <v>40159</v>
      </c>
      <c r="Y10157" t="s">
        <v>36708</v>
      </c>
      <c r="Z10157" t="s">
        <v>36709</v>
      </c>
      <c r="AG10157" t="s">
        <v>40276</v>
      </c>
      <c r="AH10157" s="8" t="s">
        <v>40277</v>
      </c>
      <c r="AI10157" t="s">
        <v>40278</v>
      </c>
      <c r="AJ10157" t="s">
        <v>40279</v>
      </c>
    </row>
    <row r="10158" spans="1:36" ht="17.25" hidden="1" customHeight="1" x14ac:dyDescent="0.2">
      <c r="A10158" s="4" t="s">
        <v>40280</v>
      </c>
      <c r="B10158" t="s">
        <v>40089</v>
      </c>
      <c r="C10158" t="s">
        <v>40281</v>
      </c>
      <c r="E10158" t="s">
        <v>63</v>
      </c>
      <c r="F10158" t="s">
        <v>41</v>
      </c>
      <c r="G10158" s="6">
        <v>49</v>
      </c>
      <c r="H10158" t="s">
        <v>42</v>
      </c>
      <c r="I10158" t="s">
        <v>65</v>
      </c>
      <c r="J10158" t="s">
        <v>559</v>
      </c>
      <c r="N10158" s="8">
        <v>2004</v>
      </c>
      <c r="R10158" s="7">
        <v>38.27948</v>
      </c>
      <c r="S10158" s="7">
        <v>23.328250000000001</v>
      </c>
      <c r="T10158" t="s">
        <v>46</v>
      </c>
      <c r="U10158" t="s">
        <v>40282</v>
      </c>
      <c r="X10158" t="s">
        <v>40282</v>
      </c>
      <c r="Y10158" t="s">
        <v>36708</v>
      </c>
      <c r="Z10158" t="s">
        <v>36709</v>
      </c>
      <c r="AG10158" t="s">
        <v>40283</v>
      </c>
      <c r="AH10158" s="8">
        <v>1190807</v>
      </c>
      <c r="AI10158" t="s">
        <v>40284</v>
      </c>
      <c r="AJ10158" t="s">
        <v>40285</v>
      </c>
    </row>
    <row r="10159" spans="1:36" ht="17.25" hidden="1" customHeight="1" x14ac:dyDescent="0.2">
      <c r="A10159" s="4" t="s">
        <v>40280</v>
      </c>
      <c r="B10159" t="s">
        <v>40089</v>
      </c>
      <c r="C10159" t="s">
        <v>40281</v>
      </c>
      <c r="E10159" t="s">
        <v>73</v>
      </c>
      <c r="F10159" t="s">
        <v>557</v>
      </c>
      <c r="G10159" s="6">
        <v>49</v>
      </c>
      <c r="H10159" t="s">
        <v>42</v>
      </c>
      <c r="I10159" t="s">
        <v>65</v>
      </c>
      <c r="J10159" t="s">
        <v>559</v>
      </c>
      <c r="N10159" s="8">
        <v>2004</v>
      </c>
      <c r="R10159" s="7">
        <v>38.27948</v>
      </c>
      <c r="S10159" s="7">
        <v>23.328250000000001</v>
      </c>
      <c r="T10159" t="s">
        <v>46</v>
      </c>
      <c r="U10159" t="s">
        <v>40282</v>
      </c>
      <c r="X10159" t="s">
        <v>40282</v>
      </c>
      <c r="Y10159" t="s">
        <v>36708</v>
      </c>
      <c r="Z10159" t="s">
        <v>36709</v>
      </c>
      <c r="AG10159" t="s">
        <v>40283</v>
      </c>
      <c r="AH10159" s="8">
        <v>1191475</v>
      </c>
      <c r="AI10159" t="s">
        <v>40284</v>
      </c>
      <c r="AJ10159" t="s">
        <v>40286</v>
      </c>
    </row>
    <row r="10160" spans="1:36" ht="17.25" hidden="1" customHeight="1" x14ac:dyDescent="0.2">
      <c r="A10160" s="4" t="s">
        <v>40280</v>
      </c>
      <c r="B10160" t="s">
        <v>40089</v>
      </c>
      <c r="C10160" t="s">
        <v>40281</v>
      </c>
      <c r="E10160" t="s">
        <v>211</v>
      </c>
      <c r="F10160" t="s">
        <v>41</v>
      </c>
      <c r="G10160" s="6">
        <v>49</v>
      </c>
      <c r="H10160" t="s">
        <v>42</v>
      </c>
      <c r="I10160" t="s">
        <v>65</v>
      </c>
      <c r="J10160" t="s">
        <v>559</v>
      </c>
      <c r="N10160" s="8">
        <v>2004</v>
      </c>
      <c r="R10160" s="7">
        <v>38.27948</v>
      </c>
      <c r="S10160" s="7">
        <v>23.328250000000001</v>
      </c>
      <c r="T10160" t="s">
        <v>46</v>
      </c>
      <c r="U10160" t="s">
        <v>40282</v>
      </c>
      <c r="X10160" t="s">
        <v>40282</v>
      </c>
      <c r="Y10160" t="s">
        <v>36708</v>
      </c>
      <c r="Z10160" t="s">
        <v>36709</v>
      </c>
      <c r="AG10160" t="s">
        <v>40283</v>
      </c>
      <c r="AH10160" s="8">
        <v>1191476</v>
      </c>
      <c r="AI10160" t="s">
        <v>40284</v>
      </c>
      <c r="AJ10160" t="s">
        <v>40287</v>
      </c>
    </row>
    <row r="10161" spans="1:36" ht="17.25" hidden="1" customHeight="1" x14ac:dyDescent="0.2">
      <c r="A10161" s="4" t="s">
        <v>40280</v>
      </c>
      <c r="B10161" t="s">
        <v>40089</v>
      </c>
      <c r="C10161" t="s">
        <v>40281</v>
      </c>
      <c r="E10161" t="s">
        <v>75</v>
      </c>
      <c r="F10161" t="s">
        <v>86</v>
      </c>
      <c r="G10161" s="6">
        <v>435</v>
      </c>
      <c r="H10161" t="s">
        <v>42</v>
      </c>
      <c r="I10161" t="s">
        <v>43</v>
      </c>
      <c r="J10161" t="s">
        <v>45</v>
      </c>
      <c r="N10161" s="8">
        <v>2010</v>
      </c>
      <c r="R10161" s="7">
        <v>38.27948</v>
      </c>
      <c r="S10161" s="7">
        <v>23.328250000000001</v>
      </c>
      <c r="T10161" t="s">
        <v>46</v>
      </c>
      <c r="U10161" t="s">
        <v>40282</v>
      </c>
      <c r="X10161" t="s">
        <v>40282</v>
      </c>
      <c r="Y10161" t="s">
        <v>36708</v>
      </c>
      <c r="Z10161" t="s">
        <v>36709</v>
      </c>
      <c r="AG10161" t="s">
        <v>40283</v>
      </c>
      <c r="AH10161" s="8">
        <v>1202828</v>
      </c>
      <c r="AI10161" t="s">
        <v>40284</v>
      </c>
      <c r="AJ10161" t="s">
        <v>40288</v>
      </c>
    </row>
    <row r="10162" spans="1:36" ht="17.25" hidden="1" customHeight="1" x14ac:dyDescent="0.2">
      <c r="A10162" s="4" t="s">
        <v>40289</v>
      </c>
      <c r="B10162" t="s">
        <v>40290</v>
      </c>
      <c r="C10162" t="s">
        <v>40291</v>
      </c>
      <c r="E10162" t="s">
        <v>40</v>
      </c>
      <c r="F10162" t="s">
        <v>86</v>
      </c>
      <c r="G10162" s="6">
        <v>57</v>
      </c>
      <c r="H10162" t="s">
        <v>42</v>
      </c>
      <c r="I10162" t="s">
        <v>65</v>
      </c>
      <c r="J10162" t="s">
        <v>559</v>
      </c>
      <c r="N10162" s="8">
        <v>2011</v>
      </c>
      <c r="O10162" s="25"/>
      <c r="R10162" s="7">
        <v>47.094999999999999</v>
      </c>
      <c r="S10162" s="7">
        <v>17.556000000000001</v>
      </c>
      <c r="T10162" t="s">
        <v>46</v>
      </c>
      <c r="U10162" t="s">
        <v>40292</v>
      </c>
      <c r="X10162" t="s">
        <v>40293</v>
      </c>
      <c r="Y10162" t="s">
        <v>36708</v>
      </c>
      <c r="Z10162" t="s">
        <v>36915</v>
      </c>
      <c r="AA10162" t="s">
        <v>40294</v>
      </c>
      <c r="AB10162" t="s">
        <v>40295</v>
      </c>
      <c r="AC10162" t="s">
        <v>40296</v>
      </c>
      <c r="AG10162" t="s">
        <v>40297</v>
      </c>
      <c r="AH10162" s="8">
        <v>1202528</v>
      </c>
      <c r="AI10162" t="s">
        <v>40298</v>
      </c>
      <c r="AJ10162" t="s">
        <v>40299</v>
      </c>
    </row>
    <row r="10163" spans="1:36" ht="17.25" hidden="1" customHeight="1" x14ac:dyDescent="0.2">
      <c r="A10163" s="4" t="s">
        <v>40289</v>
      </c>
      <c r="B10163" t="s">
        <v>40290</v>
      </c>
      <c r="C10163" t="s">
        <v>40291</v>
      </c>
      <c r="E10163" t="s">
        <v>56</v>
      </c>
      <c r="F10163" t="s">
        <v>86</v>
      </c>
      <c r="G10163" s="6">
        <v>57</v>
      </c>
      <c r="H10163" t="s">
        <v>42</v>
      </c>
      <c r="I10163" t="s">
        <v>65</v>
      </c>
      <c r="J10163" t="s">
        <v>559</v>
      </c>
      <c r="N10163" s="8">
        <v>2011</v>
      </c>
      <c r="R10163" s="7">
        <v>47.094999999999999</v>
      </c>
      <c r="S10163" s="7">
        <v>17.556000000000001</v>
      </c>
      <c r="T10163" t="s">
        <v>46</v>
      </c>
      <c r="U10163" t="s">
        <v>40292</v>
      </c>
      <c r="X10163" t="s">
        <v>40293</v>
      </c>
      <c r="Y10163" t="s">
        <v>36708</v>
      </c>
      <c r="Z10163" t="s">
        <v>36915</v>
      </c>
      <c r="AA10163" t="s">
        <v>40294</v>
      </c>
      <c r="AB10163" t="s">
        <v>40300</v>
      </c>
      <c r="AC10163" t="s">
        <v>40296</v>
      </c>
      <c r="AG10163" t="s">
        <v>40297</v>
      </c>
      <c r="AH10163" s="8">
        <v>1215233</v>
      </c>
      <c r="AI10163" t="s">
        <v>40298</v>
      </c>
      <c r="AJ10163" t="s">
        <v>40301</v>
      </c>
    </row>
    <row r="10164" spans="1:36" ht="17.25" hidden="1" customHeight="1" x14ac:dyDescent="0.2">
      <c r="A10164" s="4" t="s">
        <v>40302</v>
      </c>
      <c r="B10164" t="s">
        <v>40290</v>
      </c>
      <c r="C10164" t="s">
        <v>40303</v>
      </c>
      <c r="E10164" t="s">
        <v>40</v>
      </c>
      <c r="F10164" t="s">
        <v>86</v>
      </c>
      <c r="G10164" s="6">
        <v>58</v>
      </c>
      <c r="H10164" t="s">
        <v>42</v>
      </c>
      <c r="I10164" t="s">
        <v>65</v>
      </c>
      <c r="J10164" t="s">
        <v>44</v>
      </c>
      <c r="N10164" s="8">
        <v>2001</v>
      </c>
      <c r="R10164" s="7">
        <v>48.2453</v>
      </c>
      <c r="S10164" s="7">
        <v>20.647600000000001</v>
      </c>
      <c r="T10164" t="s">
        <v>46</v>
      </c>
      <c r="U10164" t="s">
        <v>40304</v>
      </c>
      <c r="X10164" t="s">
        <v>40305</v>
      </c>
      <c r="Y10164" t="s">
        <v>36708</v>
      </c>
      <c r="Z10164" t="s">
        <v>36915</v>
      </c>
      <c r="AD10164" t="s">
        <v>880</v>
      </c>
      <c r="AE10164" t="s">
        <v>36773</v>
      </c>
      <c r="AG10164" t="s">
        <v>40306</v>
      </c>
      <c r="AH10164" s="8" t="s">
        <v>40307</v>
      </c>
      <c r="AI10164" t="s">
        <v>40308</v>
      </c>
      <c r="AJ10164" t="s">
        <v>40309</v>
      </c>
    </row>
    <row r="10165" spans="1:36" ht="17.25" hidden="1" customHeight="1" x14ac:dyDescent="0.2">
      <c r="A10165" s="4" t="s">
        <v>40311</v>
      </c>
      <c r="B10165" t="s">
        <v>40290</v>
      </c>
      <c r="C10165" t="s">
        <v>40312</v>
      </c>
      <c r="E10165" t="s">
        <v>40</v>
      </c>
      <c r="F10165" t="s">
        <v>86</v>
      </c>
      <c r="G10165" s="6">
        <v>402</v>
      </c>
      <c r="H10165" t="s">
        <v>42</v>
      </c>
      <c r="I10165" t="s">
        <v>43</v>
      </c>
      <c r="J10165" t="s">
        <v>44</v>
      </c>
      <c r="N10165" s="8">
        <v>2000</v>
      </c>
      <c r="R10165" s="7">
        <v>47.427999999999997</v>
      </c>
      <c r="S10165" s="7">
        <v>19.052499999999998</v>
      </c>
      <c r="T10165" t="s">
        <v>46</v>
      </c>
      <c r="U10165" t="s">
        <v>40313</v>
      </c>
      <c r="X10165" t="s">
        <v>40313</v>
      </c>
      <c r="Y10165" t="s">
        <v>36708</v>
      </c>
      <c r="Z10165" t="s">
        <v>36915</v>
      </c>
      <c r="AB10165" t="s">
        <v>40314</v>
      </c>
      <c r="AC10165" t="s">
        <v>40315</v>
      </c>
      <c r="AG10165" t="s">
        <v>40316</v>
      </c>
      <c r="AH10165" s="8" t="s">
        <v>40317</v>
      </c>
      <c r="AI10165" t="s">
        <v>40318</v>
      </c>
      <c r="AJ10165" t="s">
        <v>40319</v>
      </c>
    </row>
    <row r="10166" spans="1:36" ht="17.25" hidden="1" customHeight="1" x14ac:dyDescent="0.2">
      <c r="A10166" s="4" t="s">
        <v>40320</v>
      </c>
      <c r="B10166" t="s">
        <v>40290</v>
      </c>
      <c r="C10166" t="s">
        <v>40321</v>
      </c>
      <c r="E10166" t="s">
        <v>40</v>
      </c>
      <c r="F10166" t="s">
        <v>86</v>
      </c>
      <c r="G10166" s="6">
        <v>102</v>
      </c>
      <c r="H10166" t="s">
        <v>42</v>
      </c>
      <c r="I10166" t="s">
        <v>43</v>
      </c>
      <c r="J10166" t="s">
        <v>44</v>
      </c>
      <c r="N10166" s="8">
        <v>2000</v>
      </c>
      <c r="R10166" s="7">
        <v>47.516820000000003</v>
      </c>
      <c r="S10166" s="7">
        <v>21.628240000000002</v>
      </c>
      <c r="T10166" t="s">
        <v>46</v>
      </c>
      <c r="U10166" t="s">
        <v>40322</v>
      </c>
      <c r="X10166" t="s">
        <v>40323</v>
      </c>
      <c r="Y10166" t="s">
        <v>36708</v>
      </c>
      <c r="Z10166" t="s">
        <v>36915</v>
      </c>
      <c r="AA10166" t="s">
        <v>40324</v>
      </c>
      <c r="AB10166" t="s">
        <v>40325</v>
      </c>
      <c r="AG10166" t="s">
        <v>40326</v>
      </c>
      <c r="AH10166" s="8" t="s">
        <v>40327</v>
      </c>
      <c r="AI10166" t="s">
        <v>40328</v>
      </c>
      <c r="AJ10166" t="s">
        <v>40329</v>
      </c>
    </row>
    <row r="10167" spans="1:36" ht="17.25" hidden="1" customHeight="1" x14ac:dyDescent="0.2">
      <c r="A10167" s="4" t="s">
        <v>40330</v>
      </c>
      <c r="B10167" t="s">
        <v>40290</v>
      </c>
      <c r="C10167" t="s">
        <v>40331</v>
      </c>
      <c r="E10167" t="s">
        <v>40</v>
      </c>
      <c r="F10167" t="s">
        <v>86</v>
      </c>
      <c r="G10167" s="6">
        <v>860</v>
      </c>
      <c r="H10167" t="s">
        <v>611</v>
      </c>
      <c r="I10167" t="s">
        <v>43</v>
      </c>
      <c r="J10167" t="s">
        <v>44</v>
      </c>
      <c r="K10167" t="s">
        <v>45</v>
      </c>
      <c r="L10167" t="s">
        <v>45</v>
      </c>
      <c r="R10167" s="7">
        <v>47.286104999999999</v>
      </c>
      <c r="S10167" s="7">
        <v>18.891848</v>
      </c>
      <c r="T10167" t="s">
        <v>504</v>
      </c>
      <c r="U10167" t="s">
        <v>40332</v>
      </c>
      <c r="X10167" t="s">
        <v>40333</v>
      </c>
      <c r="Y10167" t="s">
        <v>36708</v>
      </c>
      <c r="Z10167" t="s">
        <v>36915</v>
      </c>
      <c r="AG10167" t="s">
        <v>40334</v>
      </c>
      <c r="AH10167" s="8" t="s">
        <v>40335</v>
      </c>
      <c r="AI10167" t="s">
        <v>40336</v>
      </c>
      <c r="AJ10167" t="s">
        <v>40337</v>
      </c>
    </row>
    <row r="10168" spans="1:36" ht="17.25" hidden="1" customHeight="1" x14ac:dyDescent="0.2">
      <c r="A10168" s="4" t="s">
        <v>40338</v>
      </c>
      <c r="B10168" t="s">
        <v>40290</v>
      </c>
      <c r="C10168" t="s">
        <v>40339</v>
      </c>
      <c r="E10168" t="s">
        <v>40340</v>
      </c>
      <c r="F10168" t="s">
        <v>86</v>
      </c>
      <c r="G10168" s="6">
        <v>297</v>
      </c>
      <c r="H10168" t="s">
        <v>42</v>
      </c>
      <c r="I10168" t="s">
        <v>43</v>
      </c>
      <c r="J10168" t="s">
        <v>44</v>
      </c>
      <c r="N10168" s="8">
        <v>1994</v>
      </c>
      <c r="R10168" s="7">
        <v>47.328299999999999</v>
      </c>
      <c r="S10168" s="7">
        <v>18.916899999999998</v>
      </c>
      <c r="T10168" t="s">
        <v>46</v>
      </c>
      <c r="U10168" t="s">
        <v>40341</v>
      </c>
      <c r="X10168" t="s">
        <v>40333</v>
      </c>
      <c r="Y10168" t="s">
        <v>36708</v>
      </c>
      <c r="Z10168" t="s">
        <v>36915</v>
      </c>
      <c r="AG10168" t="s">
        <v>40342</v>
      </c>
      <c r="AH10168" s="8" t="s">
        <v>40343</v>
      </c>
      <c r="AI10168" t="s">
        <v>40344</v>
      </c>
      <c r="AJ10168" t="s">
        <v>40345</v>
      </c>
    </row>
    <row r="10169" spans="1:36" ht="17.25" hidden="1" customHeight="1" x14ac:dyDescent="0.2">
      <c r="A10169" s="4" t="s">
        <v>40338</v>
      </c>
      <c r="B10169" t="s">
        <v>40290</v>
      </c>
      <c r="C10169" t="s">
        <v>40339</v>
      </c>
      <c r="E10169" t="s">
        <v>40346</v>
      </c>
      <c r="F10169" t="s">
        <v>86</v>
      </c>
      <c r="G10169" s="6">
        <v>496</v>
      </c>
      <c r="H10169" t="s">
        <v>42</v>
      </c>
      <c r="I10169" t="s">
        <v>43</v>
      </c>
      <c r="J10169" t="s">
        <v>559</v>
      </c>
      <c r="N10169" s="8">
        <v>2011</v>
      </c>
      <c r="R10169" s="7">
        <v>47.328299999999999</v>
      </c>
      <c r="S10169" s="7">
        <v>18.916899999999998</v>
      </c>
      <c r="T10169" t="s">
        <v>46</v>
      </c>
      <c r="U10169" t="s">
        <v>40341</v>
      </c>
      <c r="X10169" t="s">
        <v>40333</v>
      </c>
      <c r="Y10169" t="s">
        <v>36708</v>
      </c>
      <c r="Z10169" t="s">
        <v>36915</v>
      </c>
      <c r="AG10169" t="s">
        <v>40342</v>
      </c>
      <c r="AH10169" s="8" t="s">
        <v>40347</v>
      </c>
      <c r="AI10169" t="s">
        <v>40344</v>
      </c>
      <c r="AJ10169" t="s">
        <v>40348</v>
      </c>
    </row>
    <row r="10170" spans="1:36" ht="17.25" hidden="1" customHeight="1" x14ac:dyDescent="0.2">
      <c r="A10170" s="4" t="s">
        <v>40349</v>
      </c>
      <c r="B10170" t="s">
        <v>40290</v>
      </c>
      <c r="C10170" t="s">
        <v>40350</v>
      </c>
      <c r="E10170" t="s">
        <v>6720</v>
      </c>
      <c r="F10170" t="s">
        <v>86</v>
      </c>
      <c r="G10170" s="6">
        <v>36</v>
      </c>
      <c r="H10170" t="s">
        <v>42</v>
      </c>
      <c r="I10170" t="s">
        <v>1323</v>
      </c>
      <c r="J10170" t="s">
        <v>44</v>
      </c>
      <c r="N10170" s="8" t="s">
        <v>40351</v>
      </c>
      <c r="R10170" s="7">
        <v>46.925699999999999</v>
      </c>
      <c r="S10170" s="7">
        <v>18.929400000000001</v>
      </c>
      <c r="T10170" t="s">
        <v>504</v>
      </c>
      <c r="U10170" t="s">
        <v>40352</v>
      </c>
      <c r="X10170" t="s">
        <v>40353</v>
      </c>
      <c r="Y10170" t="s">
        <v>36708</v>
      </c>
      <c r="Z10170" t="s">
        <v>36915</v>
      </c>
      <c r="AC10170" t="s">
        <v>40354</v>
      </c>
      <c r="AG10170" t="s">
        <v>40355</v>
      </c>
      <c r="AH10170" s="8">
        <v>1206349</v>
      </c>
      <c r="AI10170" t="s">
        <v>40356</v>
      </c>
      <c r="AJ10170" t="s">
        <v>40357</v>
      </c>
    </row>
    <row r="10171" spans="1:36" ht="17.25" hidden="1" customHeight="1" x14ac:dyDescent="0.2">
      <c r="A10171" s="4" t="s">
        <v>40358</v>
      </c>
      <c r="B10171" t="s">
        <v>40290</v>
      </c>
      <c r="C10171" t="s">
        <v>40359</v>
      </c>
      <c r="E10171" t="s">
        <v>40</v>
      </c>
      <c r="F10171" t="s">
        <v>86</v>
      </c>
      <c r="G10171" s="6">
        <v>427</v>
      </c>
      <c r="H10171" t="s">
        <v>42</v>
      </c>
      <c r="I10171" t="s">
        <v>43</v>
      </c>
      <c r="J10171" t="s">
        <v>559</v>
      </c>
      <c r="K10171" t="s">
        <v>24824</v>
      </c>
      <c r="L10171" t="s">
        <v>45</v>
      </c>
      <c r="N10171" s="8">
        <v>2011</v>
      </c>
      <c r="R10171" s="7">
        <v>47.738399999999999</v>
      </c>
      <c r="S10171" s="7">
        <v>17.8033</v>
      </c>
      <c r="T10171" t="s">
        <v>46</v>
      </c>
      <c r="U10171" t="s">
        <v>40360</v>
      </c>
      <c r="X10171" t="s">
        <v>40361</v>
      </c>
      <c r="Y10171" t="s">
        <v>36708</v>
      </c>
      <c r="Z10171" t="s">
        <v>36915</v>
      </c>
      <c r="AA10171" t="s">
        <v>40325</v>
      </c>
      <c r="AB10171" t="s">
        <v>40324</v>
      </c>
      <c r="AC10171" t="s">
        <v>40362</v>
      </c>
      <c r="AG10171" t="s">
        <v>40363</v>
      </c>
      <c r="AH10171" s="8">
        <v>1200572</v>
      </c>
      <c r="AI10171" t="s">
        <v>40364</v>
      </c>
      <c r="AJ10171" t="s">
        <v>40365</v>
      </c>
    </row>
    <row r="10172" spans="1:36" ht="17.25" hidden="1" customHeight="1" x14ac:dyDescent="0.2">
      <c r="A10172" s="4" t="s">
        <v>40366</v>
      </c>
      <c r="B10172" t="s">
        <v>40290</v>
      </c>
      <c r="C10172" t="s">
        <v>40367</v>
      </c>
      <c r="E10172" t="s">
        <v>40</v>
      </c>
      <c r="F10172" t="s">
        <v>7946</v>
      </c>
      <c r="G10172" s="7">
        <v>64.5</v>
      </c>
      <c r="H10172" t="s">
        <v>42</v>
      </c>
      <c r="I10172" t="s">
        <v>43</v>
      </c>
      <c r="J10172" t="s">
        <v>44</v>
      </c>
      <c r="K10172" t="s">
        <v>45</v>
      </c>
      <c r="L10172" t="s">
        <v>45</v>
      </c>
      <c r="R10172" s="7">
        <v>46.944381</v>
      </c>
      <c r="S10172" s="7">
        <v>18.943774999999999</v>
      </c>
      <c r="T10172" t="s">
        <v>504</v>
      </c>
      <c r="U10172" t="s">
        <v>40352</v>
      </c>
      <c r="X10172" t="s">
        <v>40313</v>
      </c>
      <c r="Y10172" t="s">
        <v>36708</v>
      </c>
      <c r="Z10172" t="s">
        <v>36915</v>
      </c>
      <c r="AD10172" t="s">
        <v>880</v>
      </c>
      <c r="AE10172" t="s">
        <v>36905</v>
      </c>
      <c r="AF10172" t="s">
        <v>880</v>
      </c>
      <c r="AG10172" t="s">
        <v>40368</v>
      </c>
      <c r="AH10172" s="8" t="s">
        <v>40369</v>
      </c>
      <c r="AI10172" t="s">
        <v>40370</v>
      </c>
      <c r="AJ10172" t="s">
        <v>40371</v>
      </c>
    </row>
    <row r="10173" spans="1:36" ht="17.25" hidden="1" customHeight="1" x14ac:dyDescent="0.2">
      <c r="A10173" s="4" t="s">
        <v>40372</v>
      </c>
      <c r="B10173" t="s">
        <v>40290</v>
      </c>
      <c r="C10173" t="s">
        <v>40373</v>
      </c>
      <c r="E10173" t="s">
        <v>40</v>
      </c>
      <c r="F10173" t="s">
        <v>86</v>
      </c>
      <c r="G10173" s="6">
        <v>178</v>
      </c>
      <c r="H10173" t="s">
        <v>42</v>
      </c>
      <c r="I10173" t="s">
        <v>43</v>
      </c>
      <c r="J10173" t="s">
        <v>44</v>
      </c>
      <c r="N10173" s="8">
        <v>2006</v>
      </c>
      <c r="R10173" s="7">
        <v>47.462400000000002</v>
      </c>
      <c r="S10173" s="7">
        <v>19.0563</v>
      </c>
      <c r="T10173" t="s">
        <v>46</v>
      </c>
      <c r="U10173" t="s">
        <v>40313</v>
      </c>
      <c r="X10173" t="s">
        <v>40313</v>
      </c>
      <c r="Y10173" t="s">
        <v>36708</v>
      </c>
      <c r="Z10173" t="s">
        <v>36915</v>
      </c>
      <c r="AB10173" t="s">
        <v>40374</v>
      </c>
      <c r="AG10173" t="s">
        <v>40375</v>
      </c>
      <c r="AH10173" s="8" t="s">
        <v>40376</v>
      </c>
      <c r="AI10173" t="s">
        <v>40377</v>
      </c>
      <c r="AJ10173" t="s">
        <v>40378</v>
      </c>
    </row>
    <row r="10174" spans="1:36" ht="17.25" hidden="1" customHeight="1" x14ac:dyDescent="0.2">
      <c r="A10174" s="4" t="s">
        <v>40379</v>
      </c>
      <c r="B10174" t="s">
        <v>40290</v>
      </c>
      <c r="C10174" t="s">
        <v>40380</v>
      </c>
      <c r="E10174" t="s">
        <v>40</v>
      </c>
      <c r="F10174" t="s">
        <v>86</v>
      </c>
      <c r="G10174" s="6">
        <v>109</v>
      </c>
      <c r="H10174" t="s">
        <v>42</v>
      </c>
      <c r="I10174" t="s">
        <v>43</v>
      </c>
      <c r="J10174" t="s">
        <v>44</v>
      </c>
      <c r="N10174" s="8">
        <v>2004</v>
      </c>
      <c r="R10174" s="7">
        <v>47.456800000000001</v>
      </c>
      <c r="S10174" s="7">
        <v>19.167300000000001</v>
      </c>
      <c r="T10174" t="s">
        <v>46</v>
      </c>
      <c r="U10174" t="s">
        <v>40313</v>
      </c>
      <c r="X10174" t="s">
        <v>40313</v>
      </c>
      <c r="Y10174" t="s">
        <v>36708</v>
      </c>
      <c r="Z10174" t="s">
        <v>36915</v>
      </c>
      <c r="AA10174" t="s">
        <v>40381</v>
      </c>
      <c r="AB10174" t="s">
        <v>40381</v>
      </c>
      <c r="AD10174" t="s">
        <v>5000</v>
      </c>
      <c r="AE10174" t="s">
        <v>40382</v>
      </c>
      <c r="AF10174" t="s">
        <v>880</v>
      </c>
      <c r="AG10174" t="s">
        <v>40383</v>
      </c>
      <c r="AH10174" s="8" t="s">
        <v>40384</v>
      </c>
      <c r="AI10174" t="s">
        <v>40385</v>
      </c>
      <c r="AJ10174" t="s">
        <v>40386</v>
      </c>
    </row>
    <row r="10175" spans="1:36" ht="17.25" hidden="1" customHeight="1" x14ac:dyDescent="0.2">
      <c r="A10175" s="4" t="s">
        <v>40387</v>
      </c>
      <c r="B10175" t="s">
        <v>40290</v>
      </c>
      <c r="C10175" t="s">
        <v>40388</v>
      </c>
      <c r="E10175" t="s">
        <v>40</v>
      </c>
      <c r="F10175" t="s">
        <v>64</v>
      </c>
      <c r="G10175" s="6">
        <v>123</v>
      </c>
      <c r="H10175" t="s">
        <v>42</v>
      </c>
      <c r="I10175" t="s">
        <v>65</v>
      </c>
      <c r="J10175" t="s">
        <v>559</v>
      </c>
      <c r="N10175" s="8">
        <v>1998</v>
      </c>
      <c r="R10175" s="7">
        <v>47.107500000000002</v>
      </c>
      <c r="S10175" s="7">
        <v>18.014299999999999</v>
      </c>
      <c r="T10175" t="s">
        <v>46</v>
      </c>
      <c r="U10175" t="s">
        <v>40389</v>
      </c>
      <c r="X10175" t="s">
        <v>40390</v>
      </c>
      <c r="Y10175" t="s">
        <v>36708</v>
      </c>
      <c r="Z10175" t="s">
        <v>36915</v>
      </c>
      <c r="AB10175" t="s">
        <v>40391</v>
      </c>
      <c r="AG10175" t="s">
        <v>40392</v>
      </c>
      <c r="AH10175" s="8">
        <v>1159781</v>
      </c>
      <c r="AI10175" t="s">
        <v>40393</v>
      </c>
      <c r="AJ10175" t="s">
        <v>40394</v>
      </c>
    </row>
    <row r="10176" spans="1:36" ht="17.25" hidden="1" customHeight="1" x14ac:dyDescent="0.2">
      <c r="A10176" s="4" t="s">
        <v>40395</v>
      </c>
      <c r="B10176" t="s">
        <v>40290</v>
      </c>
      <c r="C10176" t="s">
        <v>40396</v>
      </c>
      <c r="E10176" t="s">
        <v>40</v>
      </c>
      <c r="F10176" t="s">
        <v>37496</v>
      </c>
      <c r="G10176" s="6">
        <v>173</v>
      </c>
      <c r="H10176" t="s">
        <v>42</v>
      </c>
      <c r="I10176" t="s">
        <v>65</v>
      </c>
      <c r="J10176" t="s">
        <v>45</v>
      </c>
      <c r="N10176" s="8">
        <v>2000</v>
      </c>
      <c r="R10176" s="7">
        <v>47.716425000000001</v>
      </c>
      <c r="S10176" s="7">
        <v>19.677759999999999</v>
      </c>
      <c r="T10176" t="s">
        <v>46</v>
      </c>
      <c r="U10176" t="s">
        <v>40397</v>
      </c>
      <c r="X10176" t="s">
        <v>40398</v>
      </c>
      <c r="Y10176" t="s">
        <v>36708</v>
      </c>
      <c r="Z10176" t="s">
        <v>36915</v>
      </c>
      <c r="AG10176" t="s">
        <v>40399</v>
      </c>
      <c r="AH10176" s="8">
        <v>1164779</v>
      </c>
      <c r="AI10176" t="s">
        <v>40400</v>
      </c>
      <c r="AJ10176" t="s">
        <v>40401</v>
      </c>
    </row>
    <row r="10177" spans="1:36" ht="17.25" hidden="1" customHeight="1" x14ac:dyDescent="0.2">
      <c r="A10177" s="4" t="s">
        <v>40402</v>
      </c>
      <c r="B10177" t="s">
        <v>40290</v>
      </c>
      <c r="C10177" t="s">
        <v>40403</v>
      </c>
      <c r="E10177" t="s">
        <v>696</v>
      </c>
      <c r="F10177" t="s">
        <v>86</v>
      </c>
      <c r="G10177" s="6">
        <v>30</v>
      </c>
      <c r="H10177" t="s">
        <v>42</v>
      </c>
      <c r="I10177" t="s">
        <v>65</v>
      </c>
      <c r="J10177" t="s">
        <v>44</v>
      </c>
      <c r="N10177" s="8">
        <v>2007</v>
      </c>
      <c r="R10177" s="7">
        <v>47.788600000000002</v>
      </c>
      <c r="S10177" s="7">
        <v>20.065999999999999</v>
      </c>
      <c r="T10177" t="s">
        <v>46</v>
      </c>
      <c r="U10177" t="s">
        <v>40404</v>
      </c>
      <c r="X10177" t="s">
        <v>40398</v>
      </c>
      <c r="Y10177" t="s">
        <v>36708</v>
      </c>
      <c r="Z10177" t="s">
        <v>36915</v>
      </c>
      <c r="AB10177" t="s">
        <v>40409</v>
      </c>
      <c r="AC10177" t="s">
        <v>40405</v>
      </c>
      <c r="AG10177" t="s">
        <v>40406</v>
      </c>
      <c r="AH10177" s="8">
        <v>1192568</v>
      </c>
      <c r="AI10177" t="s">
        <v>40407</v>
      </c>
      <c r="AJ10177" t="s">
        <v>40410</v>
      </c>
    </row>
    <row r="10178" spans="1:36" ht="17.25" hidden="1" customHeight="1" x14ac:dyDescent="0.2">
      <c r="A10178" s="4" t="s">
        <v>40402</v>
      </c>
      <c r="B10178" t="s">
        <v>40290</v>
      </c>
      <c r="C10178" t="s">
        <v>40403</v>
      </c>
      <c r="E10178" t="s">
        <v>703</v>
      </c>
      <c r="F10178" t="s">
        <v>86</v>
      </c>
      <c r="G10178" s="6">
        <v>30</v>
      </c>
      <c r="H10178" t="s">
        <v>42</v>
      </c>
      <c r="I10178" t="s">
        <v>65</v>
      </c>
      <c r="J10178" t="s">
        <v>44</v>
      </c>
      <c r="N10178" s="8">
        <v>2007</v>
      </c>
      <c r="R10178" s="7">
        <v>47.788600000000002</v>
      </c>
      <c r="S10178" s="7">
        <v>20.065999999999999</v>
      </c>
      <c r="T10178" t="s">
        <v>46</v>
      </c>
      <c r="U10178" t="s">
        <v>40404</v>
      </c>
      <c r="X10178" t="s">
        <v>40398</v>
      </c>
      <c r="Y10178" t="s">
        <v>36708</v>
      </c>
      <c r="Z10178" t="s">
        <v>36915</v>
      </c>
      <c r="AB10178" t="s">
        <v>40411</v>
      </c>
      <c r="AC10178" t="s">
        <v>40405</v>
      </c>
      <c r="AG10178" t="s">
        <v>40406</v>
      </c>
      <c r="AH10178" s="8">
        <v>1190615</v>
      </c>
      <c r="AI10178" t="s">
        <v>40407</v>
      </c>
      <c r="AJ10178" t="s">
        <v>40412</v>
      </c>
    </row>
    <row r="10179" spans="1:36" ht="17.25" hidden="1" customHeight="1" x14ac:dyDescent="0.2">
      <c r="A10179" s="4" t="s">
        <v>40422</v>
      </c>
      <c r="B10179" t="s">
        <v>40290</v>
      </c>
      <c r="C10179" t="s">
        <v>40423</v>
      </c>
      <c r="E10179" t="s">
        <v>738</v>
      </c>
      <c r="F10179" t="s">
        <v>86</v>
      </c>
      <c r="G10179" s="6">
        <v>30</v>
      </c>
      <c r="H10179" t="s">
        <v>42</v>
      </c>
      <c r="I10179" t="s">
        <v>65</v>
      </c>
      <c r="J10179" t="s">
        <v>44</v>
      </c>
      <c r="N10179" s="8">
        <v>2007</v>
      </c>
      <c r="R10179" s="7">
        <v>47.564205000000001</v>
      </c>
      <c r="S10179" s="7">
        <v>19.037835000000001</v>
      </c>
      <c r="T10179" t="s">
        <v>46</v>
      </c>
      <c r="U10179" t="s">
        <v>40313</v>
      </c>
      <c r="X10179" t="s">
        <v>40333</v>
      </c>
      <c r="Y10179" t="s">
        <v>36708</v>
      </c>
      <c r="Z10179" t="s">
        <v>36915</v>
      </c>
      <c r="AC10179" t="s">
        <v>40424</v>
      </c>
      <c r="AG10179" t="s">
        <v>40425</v>
      </c>
      <c r="AH10179" s="8">
        <v>1194852</v>
      </c>
      <c r="AI10179" t="s">
        <v>40426</v>
      </c>
      <c r="AJ10179" t="s">
        <v>40427</v>
      </c>
    </row>
    <row r="10180" spans="1:36" ht="17.25" hidden="1" customHeight="1" x14ac:dyDescent="0.2">
      <c r="A10180" s="4" t="s">
        <v>40428</v>
      </c>
      <c r="B10180" t="s">
        <v>40290</v>
      </c>
      <c r="C10180" t="s">
        <v>40429</v>
      </c>
      <c r="E10180" t="s">
        <v>40</v>
      </c>
      <c r="F10180" t="s">
        <v>86</v>
      </c>
      <c r="G10180" s="6">
        <v>47</v>
      </c>
      <c r="H10180" t="s">
        <v>42</v>
      </c>
      <c r="I10180" t="s">
        <v>43</v>
      </c>
      <c r="J10180" t="s">
        <v>44</v>
      </c>
      <c r="N10180" s="8">
        <v>2007</v>
      </c>
      <c r="R10180" s="7">
        <v>47.957000000000001</v>
      </c>
      <c r="S10180" s="7">
        <v>21.699000000000002</v>
      </c>
      <c r="T10180" t="s">
        <v>46</v>
      </c>
      <c r="U10180" t="s">
        <v>40430</v>
      </c>
      <c r="X10180" t="s">
        <v>40431</v>
      </c>
      <c r="Y10180" t="s">
        <v>36708</v>
      </c>
      <c r="Z10180" t="s">
        <v>36915</v>
      </c>
      <c r="AA10180" t="s">
        <v>40432</v>
      </c>
      <c r="AB10180" t="s">
        <v>40432</v>
      </c>
      <c r="AD10180" t="s">
        <v>5000</v>
      </c>
      <c r="AE10180" t="s">
        <v>36819</v>
      </c>
      <c r="AF10180" t="s">
        <v>880</v>
      </c>
      <c r="AG10180" t="s">
        <v>40433</v>
      </c>
      <c r="AH10180" s="8" t="s">
        <v>40434</v>
      </c>
      <c r="AI10180" t="s">
        <v>40435</v>
      </c>
      <c r="AJ10180" t="s">
        <v>40436</v>
      </c>
    </row>
    <row r="10181" spans="1:36" ht="17.25" hidden="1" customHeight="1" x14ac:dyDescent="0.2">
      <c r="A10181" s="4" t="s">
        <v>40437</v>
      </c>
      <c r="B10181" t="s">
        <v>40290</v>
      </c>
      <c r="C10181" t="s">
        <v>40438</v>
      </c>
      <c r="E10181" t="s">
        <v>40</v>
      </c>
      <c r="F10181" t="s">
        <v>86</v>
      </c>
      <c r="G10181" s="6">
        <v>155</v>
      </c>
      <c r="H10181" t="s">
        <v>42</v>
      </c>
      <c r="I10181" t="s">
        <v>65</v>
      </c>
      <c r="J10181" t="s">
        <v>559</v>
      </c>
      <c r="N10181" s="8">
        <v>1998</v>
      </c>
      <c r="R10181" s="7">
        <v>47.94</v>
      </c>
      <c r="S10181" s="7">
        <v>20.968</v>
      </c>
      <c r="T10181" t="s">
        <v>46</v>
      </c>
      <c r="U10181" t="s">
        <v>40439</v>
      </c>
      <c r="X10181" t="s">
        <v>40440</v>
      </c>
      <c r="Y10181" t="s">
        <v>36708</v>
      </c>
      <c r="Z10181" t="s">
        <v>36915</v>
      </c>
      <c r="AG10181" t="s">
        <v>40441</v>
      </c>
      <c r="AH10181" s="8">
        <v>1159782</v>
      </c>
      <c r="AI10181" t="s">
        <v>40442</v>
      </c>
      <c r="AJ10181" t="s">
        <v>40443</v>
      </c>
    </row>
    <row r="10182" spans="1:36" ht="17.25" hidden="1" customHeight="1" x14ac:dyDescent="0.2">
      <c r="A10182" s="4" t="s">
        <v>40444</v>
      </c>
      <c r="B10182" t="s">
        <v>40290</v>
      </c>
      <c r="C10182" t="s">
        <v>40445</v>
      </c>
      <c r="E10182" t="s">
        <v>2248</v>
      </c>
      <c r="F10182" t="s">
        <v>86</v>
      </c>
      <c r="G10182" s="6">
        <v>460</v>
      </c>
      <c r="H10182" t="s">
        <v>611</v>
      </c>
      <c r="I10182" t="s">
        <v>43</v>
      </c>
      <c r="J10182" t="s">
        <v>559</v>
      </c>
      <c r="K10182" t="s">
        <v>45</v>
      </c>
      <c r="L10182" t="s">
        <v>45</v>
      </c>
      <c r="R10182" s="7">
        <v>46.253010000000003</v>
      </c>
      <c r="S10182" s="7">
        <v>20.14143</v>
      </c>
      <c r="T10182" t="s">
        <v>504</v>
      </c>
      <c r="U10182" t="s">
        <v>40446</v>
      </c>
      <c r="X10182" t="s">
        <v>40447</v>
      </c>
      <c r="Y10182" t="s">
        <v>36708</v>
      </c>
      <c r="Z10182" t="s">
        <v>36915</v>
      </c>
      <c r="AG10182" t="s">
        <v>40448</v>
      </c>
      <c r="AH10182" s="8">
        <v>1226264</v>
      </c>
      <c r="AI10182" t="s">
        <v>40449</v>
      </c>
      <c r="AJ10182" t="s">
        <v>40450</v>
      </c>
    </row>
    <row r="10183" spans="1:36" ht="17.25" hidden="1" customHeight="1" x14ac:dyDescent="0.2">
      <c r="A10183" s="4" t="s">
        <v>40444</v>
      </c>
      <c r="B10183" t="s">
        <v>40290</v>
      </c>
      <c r="C10183" t="s">
        <v>40445</v>
      </c>
      <c r="E10183" t="s">
        <v>2254</v>
      </c>
      <c r="F10183" t="s">
        <v>86</v>
      </c>
      <c r="G10183" s="6">
        <v>460</v>
      </c>
      <c r="H10183" t="s">
        <v>611</v>
      </c>
      <c r="I10183" t="s">
        <v>43</v>
      </c>
      <c r="J10183" t="s">
        <v>559</v>
      </c>
      <c r="K10183" t="s">
        <v>45</v>
      </c>
      <c r="L10183" t="s">
        <v>45</v>
      </c>
      <c r="R10183" s="7">
        <v>46.253010000000003</v>
      </c>
      <c r="S10183" s="7">
        <v>20.14143</v>
      </c>
      <c r="T10183" t="s">
        <v>504</v>
      </c>
      <c r="U10183" t="s">
        <v>40446</v>
      </c>
      <c r="X10183" t="s">
        <v>40447</v>
      </c>
      <c r="Y10183" t="s">
        <v>36708</v>
      </c>
      <c r="Z10183" t="s">
        <v>36915</v>
      </c>
      <c r="AG10183" t="s">
        <v>40448</v>
      </c>
      <c r="AH10183" s="8">
        <v>1249024</v>
      </c>
      <c r="AI10183" t="s">
        <v>40449</v>
      </c>
      <c r="AJ10183" t="s">
        <v>40451</v>
      </c>
    </row>
    <row r="10184" spans="1:36" ht="17.25" hidden="1" customHeight="1" x14ac:dyDescent="0.2">
      <c r="A10184" s="4" t="s">
        <v>40452</v>
      </c>
      <c r="B10184" t="s">
        <v>40290</v>
      </c>
      <c r="C10184" t="s">
        <v>40453</v>
      </c>
      <c r="E10184" t="s">
        <v>24841</v>
      </c>
      <c r="F10184" t="s">
        <v>86</v>
      </c>
      <c r="G10184" s="6">
        <v>25</v>
      </c>
      <c r="H10184" t="s">
        <v>42</v>
      </c>
      <c r="I10184" t="s">
        <v>1323</v>
      </c>
      <c r="J10184" t="s">
        <v>44</v>
      </c>
      <c r="N10184" s="8">
        <v>2006</v>
      </c>
      <c r="R10184" s="7">
        <v>47.177199999999999</v>
      </c>
      <c r="S10184" s="7">
        <v>18.406600000000001</v>
      </c>
      <c r="T10184" t="s">
        <v>504</v>
      </c>
      <c r="Y10184" t="s">
        <v>36708</v>
      </c>
      <c r="Z10184" t="s">
        <v>36915</v>
      </c>
      <c r="AA10184" t="s">
        <v>36760</v>
      </c>
      <c r="AB10184" t="s">
        <v>36760</v>
      </c>
      <c r="AI10184" t="s">
        <v>40454</v>
      </c>
      <c r="AJ10184" t="s">
        <v>40455</v>
      </c>
    </row>
    <row r="10185" spans="1:36" ht="17.25" hidden="1" customHeight="1" x14ac:dyDescent="0.2">
      <c r="A10185" s="4" t="s">
        <v>40456</v>
      </c>
      <c r="B10185" t="s">
        <v>40290</v>
      </c>
      <c r="C10185" t="s">
        <v>40457</v>
      </c>
      <c r="E10185" t="s">
        <v>40</v>
      </c>
      <c r="F10185" t="s">
        <v>86</v>
      </c>
      <c r="G10185" s="6">
        <v>34</v>
      </c>
      <c r="H10185" t="s">
        <v>42</v>
      </c>
      <c r="I10185" t="s">
        <v>43</v>
      </c>
      <c r="J10185" t="s">
        <v>44</v>
      </c>
      <c r="N10185" s="8">
        <v>2005</v>
      </c>
      <c r="R10185" s="7">
        <v>47.914400000000001</v>
      </c>
      <c r="S10185" s="7">
        <v>21.023599999999998</v>
      </c>
      <c r="T10185" t="s">
        <v>46</v>
      </c>
      <c r="U10185" t="s">
        <v>40458</v>
      </c>
      <c r="X10185" t="s">
        <v>40459</v>
      </c>
      <c r="Y10185" t="s">
        <v>36708</v>
      </c>
      <c r="Z10185" t="s">
        <v>36915</v>
      </c>
      <c r="AD10185" t="s">
        <v>880</v>
      </c>
      <c r="AE10185" t="s">
        <v>36848</v>
      </c>
      <c r="AF10185" t="s">
        <v>880</v>
      </c>
      <c r="AG10185" t="s">
        <v>40460</v>
      </c>
      <c r="AH10185" s="8" t="s">
        <v>40461</v>
      </c>
      <c r="AI10185" t="s">
        <v>40462</v>
      </c>
      <c r="AJ10185" t="s">
        <v>40463</v>
      </c>
    </row>
    <row r="10186" spans="1:36" ht="17.25" hidden="1" customHeight="1" x14ac:dyDescent="0.2">
      <c r="A10186" s="4" t="s">
        <v>40464</v>
      </c>
      <c r="B10186" t="s">
        <v>40290</v>
      </c>
      <c r="C10186" t="s">
        <v>40465</v>
      </c>
      <c r="E10186" t="s">
        <v>40</v>
      </c>
      <c r="F10186" t="s">
        <v>86</v>
      </c>
      <c r="G10186" s="25" t="s">
        <v>45</v>
      </c>
      <c r="H10186" t="s">
        <v>611</v>
      </c>
      <c r="I10186" t="s">
        <v>65</v>
      </c>
      <c r="J10186" t="s">
        <v>45</v>
      </c>
      <c r="K10186" t="s">
        <v>45</v>
      </c>
      <c r="L10186" t="s">
        <v>45</v>
      </c>
      <c r="R10186" s="7">
        <v>47.917290999999999</v>
      </c>
      <c r="S10186" s="7">
        <v>21.076981</v>
      </c>
      <c r="T10186" t="s">
        <v>46</v>
      </c>
      <c r="U10186" t="s">
        <v>40458</v>
      </c>
      <c r="X10186" t="s">
        <v>40459</v>
      </c>
      <c r="Y10186" t="s">
        <v>36708</v>
      </c>
      <c r="Z10186" t="s">
        <v>36915</v>
      </c>
      <c r="AB10186" t="s">
        <v>36760</v>
      </c>
      <c r="AC10186" t="s">
        <v>40466</v>
      </c>
      <c r="AG10186" t="s">
        <v>40467</v>
      </c>
      <c r="AI10186" t="s">
        <v>40468</v>
      </c>
      <c r="AJ10186" t="s">
        <v>40469</v>
      </c>
    </row>
    <row r="10187" spans="1:36" ht="17.25" hidden="1" customHeight="1" x14ac:dyDescent="0.2">
      <c r="A10187" s="4" t="s">
        <v>40470</v>
      </c>
      <c r="B10187" t="s">
        <v>40290</v>
      </c>
      <c r="C10187" t="s">
        <v>40471</v>
      </c>
      <c r="E10187" t="s">
        <v>40</v>
      </c>
      <c r="F10187" t="s">
        <v>86</v>
      </c>
      <c r="G10187" s="6">
        <v>110</v>
      </c>
      <c r="H10187" t="s">
        <v>42</v>
      </c>
      <c r="I10187" t="s">
        <v>43</v>
      </c>
      <c r="J10187" t="s">
        <v>44</v>
      </c>
      <c r="N10187" s="8">
        <v>2002</v>
      </c>
      <c r="R10187" s="7">
        <v>47.554000000000002</v>
      </c>
      <c r="S10187" s="7">
        <v>19.1023</v>
      </c>
      <c r="T10187" t="s">
        <v>46</v>
      </c>
      <c r="U10187" t="s">
        <v>40313</v>
      </c>
      <c r="X10187" t="s">
        <v>40313</v>
      </c>
      <c r="Y10187" t="s">
        <v>36708</v>
      </c>
      <c r="Z10187" t="s">
        <v>36915</v>
      </c>
      <c r="AG10187" t="s">
        <v>40472</v>
      </c>
      <c r="AH10187" s="8" t="s">
        <v>40473</v>
      </c>
      <c r="AI10187" t="s">
        <v>40474</v>
      </c>
      <c r="AJ10187" t="s">
        <v>40475</v>
      </c>
    </row>
    <row r="10188" spans="1:36" ht="17.25" hidden="1" customHeight="1" x14ac:dyDescent="0.2">
      <c r="A10188" s="4" t="s">
        <v>40476</v>
      </c>
      <c r="B10188" t="s">
        <v>40477</v>
      </c>
      <c r="C10188" t="s">
        <v>40478</v>
      </c>
      <c r="E10188" t="s">
        <v>40479</v>
      </c>
      <c r="F10188" t="s">
        <v>86</v>
      </c>
      <c r="G10188" s="6">
        <v>90</v>
      </c>
      <c r="H10188" t="s">
        <v>42</v>
      </c>
      <c r="I10188" t="s">
        <v>65</v>
      </c>
      <c r="J10188" t="s">
        <v>559</v>
      </c>
      <c r="N10188" s="8">
        <v>1980</v>
      </c>
      <c r="P10188" s="24">
        <v>2023</v>
      </c>
      <c r="R10188" s="7">
        <v>51.834699999999998</v>
      </c>
      <c r="S10188" s="7">
        <v>-8.2362000000000002</v>
      </c>
      <c r="T10188" t="s">
        <v>46</v>
      </c>
      <c r="U10188" t="s">
        <v>40480</v>
      </c>
      <c r="X10188" t="s">
        <v>40481</v>
      </c>
      <c r="Y10188" t="s">
        <v>36708</v>
      </c>
      <c r="Z10188" t="s">
        <v>37636</v>
      </c>
      <c r="AA10188" t="s">
        <v>40482</v>
      </c>
      <c r="AG10188" t="s">
        <v>40483</v>
      </c>
      <c r="AH10188" s="8">
        <v>1100565</v>
      </c>
      <c r="AI10188" t="s">
        <v>40484</v>
      </c>
      <c r="AJ10188" t="s">
        <v>40485</v>
      </c>
    </row>
    <row r="10189" spans="1:36" ht="17.25" hidden="1" customHeight="1" x14ac:dyDescent="0.2">
      <c r="A10189" s="4" t="s">
        <v>40476</v>
      </c>
      <c r="B10189" t="s">
        <v>40477</v>
      </c>
      <c r="C10189" t="s">
        <v>40478</v>
      </c>
      <c r="E10189" t="s">
        <v>40486</v>
      </c>
      <c r="F10189" t="s">
        <v>86</v>
      </c>
      <c r="G10189" s="6">
        <v>90</v>
      </c>
      <c r="H10189" t="s">
        <v>42</v>
      </c>
      <c r="I10189" t="s">
        <v>65</v>
      </c>
      <c r="J10189" t="s">
        <v>559</v>
      </c>
      <c r="N10189" s="8">
        <v>1980</v>
      </c>
      <c r="R10189" s="7">
        <v>51.834699999999998</v>
      </c>
      <c r="S10189" s="7">
        <v>-8.2362000000000002</v>
      </c>
      <c r="T10189" t="s">
        <v>46</v>
      </c>
      <c r="U10189" t="s">
        <v>40480</v>
      </c>
      <c r="X10189" t="s">
        <v>40481</v>
      </c>
      <c r="Y10189" t="s">
        <v>36708</v>
      </c>
      <c r="Z10189" t="s">
        <v>37636</v>
      </c>
      <c r="AA10189" t="s">
        <v>40482</v>
      </c>
      <c r="AG10189" t="s">
        <v>40483</v>
      </c>
      <c r="AH10189" s="8">
        <v>1100566</v>
      </c>
      <c r="AI10189" t="s">
        <v>40484</v>
      </c>
      <c r="AJ10189" t="s">
        <v>40487</v>
      </c>
    </row>
    <row r="10190" spans="1:36" ht="17.25" hidden="1" customHeight="1" x14ac:dyDescent="0.2">
      <c r="A10190" s="4" t="s">
        <v>40476</v>
      </c>
      <c r="B10190" t="s">
        <v>40477</v>
      </c>
      <c r="C10190" t="s">
        <v>40478</v>
      </c>
      <c r="E10190" t="s">
        <v>40488</v>
      </c>
      <c r="F10190" t="s">
        <v>86</v>
      </c>
      <c r="G10190" s="6">
        <v>90</v>
      </c>
      <c r="H10190" t="s">
        <v>42</v>
      </c>
      <c r="I10190" t="s">
        <v>65</v>
      </c>
      <c r="J10190" t="s">
        <v>559</v>
      </c>
      <c r="N10190" s="8">
        <v>1980</v>
      </c>
      <c r="R10190" s="7">
        <v>51.834699999999998</v>
      </c>
      <c r="S10190" s="7">
        <v>-8.2362000000000002</v>
      </c>
      <c r="T10190" t="s">
        <v>46</v>
      </c>
      <c r="U10190" t="s">
        <v>40480</v>
      </c>
      <c r="X10190" t="s">
        <v>40481</v>
      </c>
      <c r="Y10190" t="s">
        <v>36708</v>
      </c>
      <c r="Z10190" t="s">
        <v>37636</v>
      </c>
      <c r="AA10190" t="s">
        <v>40482</v>
      </c>
      <c r="AG10190" t="s">
        <v>40483</v>
      </c>
      <c r="AH10190" s="8">
        <v>1100567</v>
      </c>
      <c r="AI10190" t="s">
        <v>40484</v>
      </c>
      <c r="AJ10190" t="s">
        <v>40489</v>
      </c>
    </row>
    <row r="10191" spans="1:36" ht="17.25" hidden="1" customHeight="1" x14ac:dyDescent="0.2">
      <c r="A10191" s="4" t="s">
        <v>40476</v>
      </c>
      <c r="B10191" t="s">
        <v>40477</v>
      </c>
      <c r="C10191" t="s">
        <v>40478</v>
      </c>
      <c r="E10191" t="s">
        <v>719</v>
      </c>
      <c r="F10191" t="s">
        <v>86</v>
      </c>
      <c r="G10191" s="6">
        <v>270</v>
      </c>
      <c r="H10191" t="s">
        <v>806</v>
      </c>
      <c r="I10191" t="s">
        <v>240</v>
      </c>
      <c r="J10191" t="s">
        <v>559</v>
      </c>
      <c r="N10191" s="8">
        <v>1980</v>
      </c>
      <c r="P10191" s="24">
        <v>2023</v>
      </c>
      <c r="R10191" s="7">
        <v>51.834699999999998</v>
      </c>
      <c r="S10191" s="7">
        <v>-8.2362000000000002</v>
      </c>
      <c r="T10191" t="s">
        <v>46</v>
      </c>
      <c r="U10191" t="s">
        <v>40480</v>
      </c>
      <c r="X10191" t="s">
        <v>40481</v>
      </c>
      <c r="Y10191" t="s">
        <v>36708</v>
      </c>
      <c r="Z10191" t="s">
        <v>37636</v>
      </c>
      <c r="AA10191" t="s">
        <v>40482</v>
      </c>
      <c r="AG10191" t="s">
        <v>40483</v>
      </c>
      <c r="AH10191" s="8">
        <v>1100564</v>
      </c>
      <c r="AI10191" t="s">
        <v>40484</v>
      </c>
      <c r="AJ10191" t="s">
        <v>40490</v>
      </c>
    </row>
    <row r="10192" spans="1:36" ht="17.25" hidden="1" customHeight="1" x14ac:dyDescent="0.2">
      <c r="A10192" s="4" t="s">
        <v>40476</v>
      </c>
      <c r="B10192" t="s">
        <v>40477</v>
      </c>
      <c r="C10192" t="s">
        <v>40478</v>
      </c>
      <c r="E10192" t="s">
        <v>40491</v>
      </c>
      <c r="F10192" t="s">
        <v>86</v>
      </c>
      <c r="G10192" s="6">
        <v>431</v>
      </c>
      <c r="H10192" t="s">
        <v>42</v>
      </c>
      <c r="I10192" t="s">
        <v>43</v>
      </c>
      <c r="J10192" t="s">
        <v>559</v>
      </c>
      <c r="N10192" s="8">
        <v>2010</v>
      </c>
      <c r="R10192" s="7">
        <v>51.834699999999998</v>
      </c>
      <c r="S10192" s="7">
        <v>-8.2362000000000002</v>
      </c>
      <c r="T10192" t="s">
        <v>46</v>
      </c>
      <c r="U10192" t="s">
        <v>40480</v>
      </c>
      <c r="X10192" t="s">
        <v>40481</v>
      </c>
      <c r="Y10192" t="s">
        <v>36708</v>
      </c>
      <c r="Z10192" t="s">
        <v>37636</v>
      </c>
      <c r="AA10192" t="s">
        <v>40482</v>
      </c>
      <c r="AG10192" t="s">
        <v>40483</v>
      </c>
      <c r="AH10192" s="8">
        <v>1100568</v>
      </c>
      <c r="AI10192" t="s">
        <v>40484</v>
      </c>
      <c r="AJ10192" t="s">
        <v>40492</v>
      </c>
    </row>
    <row r="10193" spans="1:36" ht="17.25" hidden="1" customHeight="1" x14ac:dyDescent="0.2">
      <c r="A10193" s="4" t="s">
        <v>40518</v>
      </c>
      <c r="B10193" t="s">
        <v>40477</v>
      </c>
      <c r="C10193" t="s">
        <v>40519</v>
      </c>
      <c r="E10193" t="s">
        <v>696</v>
      </c>
      <c r="F10193" t="s">
        <v>86</v>
      </c>
      <c r="G10193" s="6">
        <v>75</v>
      </c>
      <c r="H10193" t="s">
        <v>486</v>
      </c>
      <c r="I10193" t="s">
        <v>65</v>
      </c>
      <c r="J10193" t="s">
        <v>559</v>
      </c>
      <c r="N10193" s="8" t="s">
        <v>40520</v>
      </c>
      <c r="R10193" s="7">
        <v>53.391100000000002</v>
      </c>
      <c r="S10193" s="7">
        <v>-6.3747999999999996</v>
      </c>
      <c r="T10193" t="s">
        <v>504</v>
      </c>
      <c r="U10193" t="s">
        <v>40521</v>
      </c>
      <c r="X10193" t="s">
        <v>40522</v>
      </c>
      <c r="Y10193" t="s">
        <v>36708</v>
      </c>
      <c r="Z10193" t="s">
        <v>37636</v>
      </c>
      <c r="AG10193" t="s">
        <v>40523</v>
      </c>
      <c r="AH10193" s="8">
        <v>1305268</v>
      </c>
      <c r="AI10193" t="s">
        <v>40524</v>
      </c>
      <c r="AJ10193" t="s">
        <v>40525</v>
      </c>
    </row>
    <row r="10194" spans="1:36" ht="17.25" hidden="1" customHeight="1" x14ac:dyDescent="0.2">
      <c r="A10194" s="4" t="s">
        <v>40526</v>
      </c>
      <c r="B10194" t="s">
        <v>40477</v>
      </c>
      <c r="C10194" t="s">
        <v>40527</v>
      </c>
      <c r="E10194" t="s">
        <v>40</v>
      </c>
      <c r="F10194" t="s">
        <v>64</v>
      </c>
      <c r="G10194" s="6">
        <v>56</v>
      </c>
      <c r="H10194" t="s">
        <v>42</v>
      </c>
      <c r="I10194" t="s">
        <v>65</v>
      </c>
      <c r="J10194" t="s">
        <v>45</v>
      </c>
      <c r="N10194" s="8">
        <v>2010</v>
      </c>
      <c r="R10194" s="7">
        <v>53.29034</v>
      </c>
      <c r="S10194" s="7">
        <v>-7.0870499999999996</v>
      </c>
      <c r="T10194" t="s">
        <v>46</v>
      </c>
      <c r="U10194" t="s">
        <v>40528</v>
      </c>
      <c r="X10194" t="s">
        <v>40529</v>
      </c>
      <c r="Y10194" t="s">
        <v>36708</v>
      </c>
      <c r="Z10194" t="s">
        <v>37636</v>
      </c>
      <c r="AA10194" t="s">
        <v>40530</v>
      </c>
      <c r="AG10194" t="s">
        <v>40531</v>
      </c>
      <c r="AH10194" s="8">
        <v>1229107</v>
      </c>
      <c r="AI10194" t="s">
        <v>40532</v>
      </c>
      <c r="AJ10194" t="s">
        <v>40533</v>
      </c>
    </row>
    <row r="10195" spans="1:36" ht="17.25" hidden="1" customHeight="1" x14ac:dyDescent="0.2">
      <c r="A10195" s="4" t="s">
        <v>40526</v>
      </c>
      <c r="B10195" t="s">
        <v>40477</v>
      </c>
      <c r="C10195" t="s">
        <v>40527</v>
      </c>
      <c r="E10195" t="s">
        <v>56</v>
      </c>
      <c r="F10195" t="s">
        <v>64</v>
      </c>
      <c r="G10195" s="6">
        <v>56</v>
      </c>
      <c r="H10195" t="s">
        <v>42</v>
      </c>
      <c r="I10195" t="s">
        <v>65</v>
      </c>
      <c r="J10195" t="s">
        <v>45</v>
      </c>
      <c r="N10195" s="8">
        <v>2010</v>
      </c>
      <c r="R10195" s="7">
        <v>53.29034</v>
      </c>
      <c r="S10195" s="7">
        <v>-7.0870499999999996</v>
      </c>
      <c r="T10195" t="s">
        <v>46</v>
      </c>
      <c r="U10195" t="s">
        <v>40528</v>
      </c>
      <c r="X10195" t="s">
        <v>40529</v>
      </c>
      <c r="Y10195" t="s">
        <v>36708</v>
      </c>
      <c r="Z10195" t="s">
        <v>37636</v>
      </c>
      <c r="AA10195" t="s">
        <v>40530</v>
      </c>
      <c r="AG10195" t="s">
        <v>40531</v>
      </c>
      <c r="AH10195" s="8">
        <v>1229108</v>
      </c>
      <c r="AI10195" t="s">
        <v>40532</v>
      </c>
      <c r="AJ10195" t="s">
        <v>40534</v>
      </c>
    </row>
    <row r="10196" spans="1:36" ht="17.25" hidden="1" customHeight="1" x14ac:dyDescent="0.2">
      <c r="A10196" s="4" t="s">
        <v>40536</v>
      </c>
      <c r="B10196" t="s">
        <v>40477</v>
      </c>
      <c r="C10196" t="s">
        <v>40537</v>
      </c>
      <c r="E10196" t="s">
        <v>40</v>
      </c>
      <c r="F10196" t="s">
        <v>86</v>
      </c>
      <c r="G10196" s="6">
        <v>405</v>
      </c>
      <c r="H10196" t="s">
        <v>42</v>
      </c>
      <c r="I10196" t="s">
        <v>43</v>
      </c>
      <c r="J10196" t="s">
        <v>559</v>
      </c>
      <c r="N10196" s="8">
        <v>2002</v>
      </c>
      <c r="R10196" s="7">
        <v>53.34</v>
      </c>
      <c r="S10196" s="7">
        <v>-6.2049000000000003</v>
      </c>
      <c r="T10196" t="s">
        <v>46</v>
      </c>
      <c r="U10196" t="s">
        <v>40538</v>
      </c>
      <c r="X10196" t="s">
        <v>40539</v>
      </c>
      <c r="Y10196" t="s">
        <v>36708</v>
      </c>
      <c r="Z10196" t="s">
        <v>37636</v>
      </c>
      <c r="AA10196" t="s">
        <v>40540</v>
      </c>
      <c r="AC10196" t="s">
        <v>40538</v>
      </c>
      <c r="AG10196" t="s">
        <v>40541</v>
      </c>
      <c r="AH10196" s="8">
        <v>1166905</v>
      </c>
      <c r="AI10196" t="s">
        <v>40542</v>
      </c>
      <c r="AJ10196" t="s">
        <v>40543</v>
      </c>
    </row>
    <row r="10197" spans="1:36" ht="17.25" hidden="1" customHeight="1" x14ac:dyDescent="0.2">
      <c r="A10197" s="4" t="s">
        <v>40550</v>
      </c>
      <c r="B10197" t="s">
        <v>40477</v>
      </c>
      <c r="C10197" t="s">
        <v>40551</v>
      </c>
      <c r="E10197" t="s">
        <v>40552</v>
      </c>
      <c r="F10197" t="s">
        <v>527</v>
      </c>
      <c r="G10197" s="6">
        <v>47</v>
      </c>
      <c r="H10197" t="s">
        <v>42</v>
      </c>
      <c r="I10197" t="s">
        <v>1323</v>
      </c>
      <c r="N10197" s="8">
        <v>2009</v>
      </c>
      <c r="R10197" s="7">
        <v>53.322539999999996</v>
      </c>
      <c r="S10197" s="7">
        <v>-6.4402600000000003</v>
      </c>
      <c r="T10197" t="s">
        <v>46</v>
      </c>
      <c r="Y10197" t="s">
        <v>36708</v>
      </c>
      <c r="Z10197" t="s">
        <v>37636</v>
      </c>
      <c r="AA10197" t="s">
        <v>36760</v>
      </c>
      <c r="AB10197" t="s">
        <v>36760</v>
      </c>
      <c r="AC10197" t="s">
        <v>40553</v>
      </c>
      <c r="AE10197" t="s">
        <v>40554</v>
      </c>
      <c r="AI10197" t="s">
        <v>40555</v>
      </c>
      <c r="AJ10197" t="s">
        <v>40556</v>
      </c>
    </row>
    <row r="10198" spans="1:36" ht="17.25" hidden="1" customHeight="1" x14ac:dyDescent="0.2">
      <c r="A10198" s="4" t="s">
        <v>40550</v>
      </c>
      <c r="B10198" t="s">
        <v>40477</v>
      </c>
      <c r="C10198" t="s">
        <v>40551</v>
      </c>
      <c r="E10198" t="s">
        <v>40557</v>
      </c>
      <c r="F10198" t="s">
        <v>86</v>
      </c>
      <c r="G10198" s="6">
        <v>24</v>
      </c>
      <c r="H10198" t="s">
        <v>42</v>
      </c>
      <c r="I10198" t="s">
        <v>1323</v>
      </c>
      <c r="R10198" s="7">
        <v>53.322539999999996</v>
      </c>
      <c r="S10198" s="7">
        <v>-6.4402600000000003</v>
      </c>
      <c r="T10198" t="s">
        <v>46</v>
      </c>
      <c r="Y10198" t="s">
        <v>36708</v>
      </c>
      <c r="Z10198" t="s">
        <v>37636</v>
      </c>
      <c r="AA10198" t="s">
        <v>36760</v>
      </c>
      <c r="AB10198" t="s">
        <v>36760</v>
      </c>
      <c r="AC10198" t="s">
        <v>40553</v>
      </c>
      <c r="AE10198" t="s">
        <v>40554</v>
      </c>
      <c r="AI10198" t="s">
        <v>40555</v>
      </c>
      <c r="AJ10198" t="s">
        <v>40558</v>
      </c>
    </row>
    <row r="10199" spans="1:36" ht="17.25" hidden="1" customHeight="1" x14ac:dyDescent="0.2">
      <c r="A10199" s="4" t="s">
        <v>40550</v>
      </c>
      <c r="B10199" t="s">
        <v>40477</v>
      </c>
      <c r="C10199" t="s">
        <v>40551</v>
      </c>
      <c r="E10199" t="s">
        <v>40559</v>
      </c>
      <c r="F10199" t="s">
        <v>86</v>
      </c>
      <c r="G10199" s="6">
        <v>24</v>
      </c>
      <c r="H10199" t="s">
        <v>42</v>
      </c>
      <c r="I10199" t="s">
        <v>1323</v>
      </c>
      <c r="R10199" s="7">
        <v>53.322539999999996</v>
      </c>
      <c r="S10199" s="7">
        <v>-6.4402600000000003</v>
      </c>
      <c r="T10199" t="s">
        <v>46</v>
      </c>
      <c r="Y10199" t="s">
        <v>36708</v>
      </c>
      <c r="Z10199" t="s">
        <v>37636</v>
      </c>
      <c r="AA10199" t="s">
        <v>36760</v>
      </c>
      <c r="AB10199" t="s">
        <v>36760</v>
      </c>
      <c r="AC10199" t="s">
        <v>40553</v>
      </c>
      <c r="AE10199" t="s">
        <v>40554</v>
      </c>
      <c r="AI10199" t="s">
        <v>40555</v>
      </c>
      <c r="AJ10199" t="s">
        <v>40560</v>
      </c>
    </row>
    <row r="10200" spans="1:36" ht="17.25" hidden="1" customHeight="1" x14ac:dyDescent="0.2">
      <c r="A10200" s="4" t="s">
        <v>40550</v>
      </c>
      <c r="B10200" t="s">
        <v>40477</v>
      </c>
      <c r="C10200" t="s">
        <v>40551</v>
      </c>
      <c r="E10200" t="s">
        <v>40561</v>
      </c>
      <c r="F10200" t="s">
        <v>86</v>
      </c>
      <c r="G10200" s="6">
        <v>24</v>
      </c>
      <c r="H10200" t="s">
        <v>42</v>
      </c>
      <c r="I10200" t="s">
        <v>1323</v>
      </c>
      <c r="R10200" s="7">
        <v>53.322539999999996</v>
      </c>
      <c r="S10200" s="7">
        <v>-6.4402600000000003</v>
      </c>
      <c r="T10200" t="s">
        <v>46</v>
      </c>
      <c r="Y10200" t="s">
        <v>36708</v>
      </c>
      <c r="Z10200" t="s">
        <v>37636</v>
      </c>
      <c r="AA10200" t="s">
        <v>36760</v>
      </c>
      <c r="AB10200" t="s">
        <v>36760</v>
      </c>
      <c r="AC10200" t="s">
        <v>40553</v>
      </c>
      <c r="AE10200" t="s">
        <v>40554</v>
      </c>
      <c r="AI10200" t="s">
        <v>40555</v>
      </c>
      <c r="AJ10200" t="s">
        <v>40562</v>
      </c>
    </row>
    <row r="10201" spans="1:36" ht="17.25" hidden="1" customHeight="1" x14ac:dyDescent="0.2">
      <c r="A10201" s="4" t="s">
        <v>40550</v>
      </c>
      <c r="B10201" t="s">
        <v>40477</v>
      </c>
      <c r="C10201" t="s">
        <v>40551</v>
      </c>
      <c r="E10201" t="s">
        <v>40563</v>
      </c>
      <c r="F10201" t="s">
        <v>86</v>
      </c>
      <c r="G10201" s="6">
        <v>24</v>
      </c>
      <c r="H10201" t="s">
        <v>42</v>
      </c>
      <c r="I10201" t="s">
        <v>1323</v>
      </c>
      <c r="R10201" s="7">
        <v>53.322539999999996</v>
      </c>
      <c r="S10201" s="7">
        <v>-6.4402600000000003</v>
      </c>
      <c r="T10201" t="s">
        <v>46</v>
      </c>
      <c r="Y10201" t="s">
        <v>36708</v>
      </c>
      <c r="Z10201" t="s">
        <v>37636</v>
      </c>
      <c r="AA10201" t="s">
        <v>36760</v>
      </c>
      <c r="AB10201" t="s">
        <v>36760</v>
      </c>
      <c r="AC10201" t="s">
        <v>40553</v>
      </c>
      <c r="AE10201" t="s">
        <v>40554</v>
      </c>
      <c r="AI10201" t="s">
        <v>40555</v>
      </c>
      <c r="AJ10201" t="s">
        <v>40564</v>
      </c>
    </row>
    <row r="10202" spans="1:36" ht="17.25" hidden="1" customHeight="1" x14ac:dyDescent="0.2">
      <c r="A10202" s="4" t="s">
        <v>40550</v>
      </c>
      <c r="B10202" t="s">
        <v>40477</v>
      </c>
      <c r="C10202" t="s">
        <v>40551</v>
      </c>
      <c r="E10202" t="s">
        <v>40512</v>
      </c>
      <c r="F10202" t="s">
        <v>86</v>
      </c>
      <c r="G10202" s="6">
        <v>24</v>
      </c>
      <c r="H10202" t="s">
        <v>42</v>
      </c>
      <c r="I10202" t="s">
        <v>1323</v>
      </c>
      <c r="R10202" s="7">
        <v>53.322539999999996</v>
      </c>
      <c r="S10202" s="7">
        <v>-6.4402600000000003</v>
      </c>
      <c r="T10202" t="s">
        <v>46</v>
      </c>
      <c r="Y10202" t="s">
        <v>36708</v>
      </c>
      <c r="Z10202" t="s">
        <v>37636</v>
      </c>
      <c r="AA10202" t="s">
        <v>36760</v>
      </c>
      <c r="AB10202" t="s">
        <v>36760</v>
      </c>
      <c r="AC10202" t="s">
        <v>40553</v>
      </c>
      <c r="AE10202" t="s">
        <v>40554</v>
      </c>
      <c r="AI10202" t="s">
        <v>40555</v>
      </c>
      <c r="AJ10202" t="s">
        <v>40565</v>
      </c>
    </row>
    <row r="10203" spans="1:36" ht="17.25" hidden="1" customHeight="1" x14ac:dyDescent="0.2">
      <c r="A10203" s="4" t="s">
        <v>40550</v>
      </c>
      <c r="B10203" t="s">
        <v>40477</v>
      </c>
      <c r="C10203" t="s">
        <v>40551</v>
      </c>
      <c r="E10203" t="s">
        <v>40566</v>
      </c>
      <c r="F10203" t="s">
        <v>86</v>
      </c>
      <c r="G10203" s="6">
        <v>24</v>
      </c>
      <c r="H10203" t="s">
        <v>42</v>
      </c>
      <c r="I10203" t="s">
        <v>1323</v>
      </c>
      <c r="R10203" s="7">
        <v>53.322539999999996</v>
      </c>
      <c r="S10203" s="7">
        <v>-6.4402600000000003</v>
      </c>
      <c r="T10203" t="s">
        <v>46</v>
      </c>
      <c r="Y10203" t="s">
        <v>36708</v>
      </c>
      <c r="Z10203" t="s">
        <v>37636</v>
      </c>
      <c r="AA10203" t="s">
        <v>36760</v>
      </c>
      <c r="AB10203" t="s">
        <v>36760</v>
      </c>
      <c r="AC10203" t="s">
        <v>40553</v>
      </c>
      <c r="AE10203" t="s">
        <v>40554</v>
      </c>
      <c r="AI10203" t="s">
        <v>40555</v>
      </c>
      <c r="AJ10203" t="s">
        <v>40567</v>
      </c>
    </row>
    <row r="10204" spans="1:36" ht="17.25" hidden="1" customHeight="1" x14ac:dyDescent="0.2">
      <c r="A10204" s="4" t="s">
        <v>40550</v>
      </c>
      <c r="B10204" t="s">
        <v>40477</v>
      </c>
      <c r="C10204" t="s">
        <v>40551</v>
      </c>
      <c r="E10204" t="s">
        <v>40568</v>
      </c>
      <c r="F10204" t="s">
        <v>86</v>
      </c>
      <c r="G10204" s="6">
        <v>24</v>
      </c>
      <c r="H10204" t="s">
        <v>42</v>
      </c>
      <c r="I10204" t="s">
        <v>1323</v>
      </c>
      <c r="R10204" s="7">
        <v>53.322539999999996</v>
      </c>
      <c r="S10204" s="7">
        <v>-6.4402600000000003</v>
      </c>
      <c r="T10204" t="s">
        <v>46</v>
      </c>
      <c r="Y10204" t="s">
        <v>36708</v>
      </c>
      <c r="Z10204" t="s">
        <v>37636</v>
      </c>
      <c r="AA10204" t="s">
        <v>36760</v>
      </c>
      <c r="AB10204" t="s">
        <v>36760</v>
      </c>
      <c r="AC10204" t="s">
        <v>40553</v>
      </c>
      <c r="AE10204" t="s">
        <v>40554</v>
      </c>
      <c r="AI10204" t="s">
        <v>40555</v>
      </c>
      <c r="AJ10204" t="s">
        <v>40569</v>
      </c>
    </row>
    <row r="10205" spans="1:36" ht="17.25" hidden="1" customHeight="1" x14ac:dyDescent="0.2">
      <c r="A10205" s="4" t="s">
        <v>40550</v>
      </c>
      <c r="B10205" t="s">
        <v>40477</v>
      </c>
      <c r="C10205" t="s">
        <v>40551</v>
      </c>
      <c r="E10205" t="s">
        <v>40570</v>
      </c>
      <c r="F10205" t="s">
        <v>86</v>
      </c>
      <c r="G10205" s="6">
        <v>24</v>
      </c>
      <c r="H10205" t="s">
        <v>42</v>
      </c>
      <c r="I10205" t="s">
        <v>1323</v>
      </c>
      <c r="R10205" s="7">
        <v>53.322539999999996</v>
      </c>
      <c r="S10205" s="7">
        <v>-6.4402600000000003</v>
      </c>
      <c r="T10205" t="s">
        <v>46</v>
      </c>
      <c r="Y10205" t="s">
        <v>36708</v>
      </c>
      <c r="Z10205" t="s">
        <v>37636</v>
      </c>
      <c r="AA10205" t="s">
        <v>36760</v>
      </c>
      <c r="AB10205" t="s">
        <v>36760</v>
      </c>
      <c r="AC10205" t="s">
        <v>40553</v>
      </c>
      <c r="AE10205" t="s">
        <v>40554</v>
      </c>
      <c r="AI10205" t="s">
        <v>40555</v>
      </c>
      <c r="AJ10205" t="s">
        <v>40571</v>
      </c>
    </row>
    <row r="10206" spans="1:36" ht="17.25" hidden="1" customHeight="1" x14ac:dyDescent="0.2">
      <c r="A10206" s="4" t="s">
        <v>40583</v>
      </c>
      <c r="B10206" t="s">
        <v>40477</v>
      </c>
      <c r="C10206" t="s">
        <v>40584</v>
      </c>
      <c r="E10206" t="s">
        <v>40</v>
      </c>
      <c r="F10206" t="s">
        <v>86</v>
      </c>
      <c r="G10206" s="6">
        <v>342</v>
      </c>
      <c r="H10206" t="s">
        <v>42</v>
      </c>
      <c r="I10206" t="s">
        <v>43</v>
      </c>
      <c r="J10206" t="s">
        <v>559</v>
      </c>
      <c r="N10206" s="8">
        <v>2002</v>
      </c>
      <c r="R10206" s="7">
        <v>53.411900000000003</v>
      </c>
      <c r="S10206" s="7">
        <v>-6.3261000000000003</v>
      </c>
      <c r="T10206" t="s">
        <v>46</v>
      </c>
      <c r="U10206" t="s">
        <v>40539</v>
      </c>
      <c r="X10206" t="s">
        <v>40522</v>
      </c>
      <c r="Y10206" t="s">
        <v>36708</v>
      </c>
      <c r="Z10206" t="s">
        <v>37636</v>
      </c>
      <c r="AA10206" t="s">
        <v>40585</v>
      </c>
      <c r="AG10206" t="s">
        <v>40586</v>
      </c>
      <c r="AH10206" s="8" t="s">
        <v>40587</v>
      </c>
      <c r="AI10206" t="s">
        <v>40588</v>
      </c>
      <c r="AJ10206" t="s">
        <v>40589</v>
      </c>
    </row>
    <row r="10207" spans="1:36" ht="17.25" hidden="1" customHeight="1" x14ac:dyDescent="0.2">
      <c r="A10207" s="4" t="s">
        <v>40583</v>
      </c>
      <c r="B10207" t="s">
        <v>40477</v>
      </c>
      <c r="C10207" t="s">
        <v>40584</v>
      </c>
      <c r="E10207" t="s">
        <v>56</v>
      </c>
      <c r="F10207" t="s">
        <v>86</v>
      </c>
      <c r="G10207" s="6">
        <v>400</v>
      </c>
      <c r="H10207" t="s">
        <v>42</v>
      </c>
      <c r="I10207" t="s">
        <v>43</v>
      </c>
      <c r="J10207" t="s">
        <v>559</v>
      </c>
      <c r="N10207" s="8">
        <v>2007</v>
      </c>
      <c r="R10207" s="7">
        <v>53.411900000000003</v>
      </c>
      <c r="S10207" s="7">
        <v>-6.3261000000000003</v>
      </c>
      <c r="T10207" t="s">
        <v>46</v>
      </c>
      <c r="U10207" t="s">
        <v>40539</v>
      </c>
      <c r="X10207" t="s">
        <v>40522</v>
      </c>
      <c r="Y10207" t="s">
        <v>36708</v>
      </c>
      <c r="Z10207" t="s">
        <v>37636</v>
      </c>
      <c r="AA10207" t="s">
        <v>40585</v>
      </c>
      <c r="AG10207" t="s">
        <v>40586</v>
      </c>
      <c r="AH10207" s="8">
        <v>1166904</v>
      </c>
      <c r="AI10207" t="s">
        <v>40588</v>
      </c>
      <c r="AJ10207" t="s">
        <v>40590</v>
      </c>
    </row>
    <row r="10208" spans="1:36" ht="17.25" hidden="1" customHeight="1" x14ac:dyDescent="0.2">
      <c r="A10208" s="4" t="s">
        <v>40596</v>
      </c>
      <c r="B10208" t="s">
        <v>40477</v>
      </c>
      <c r="C10208" t="s">
        <v>40597</v>
      </c>
      <c r="E10208" t="s">
        <v>696</v>
      </c>
      <c r="F10208" t="s">
        <v>86</v>
      </c>
      <c r="G10208" s="6">
        <v>293</v>
      </c>
      <c r="H10208" t="s">
        <v>611</v>
      </c>
      <c r="I10208" t="s">
        <v>65</v>
      </c>
      <c r="R10208" s="7">
        <v>53.4163</v>
      </c>
      <c r="S10208" s="7">
        <v>-6.3243999999999998</v>
      </c>
      <c r="T10208" t="s">
        <v>504</v>
      </c>
      <c r="U10208" t="s">
        <v>40598</v>
      </c>
      <c r="X10208" t="s">
        <v>40539</v>
      </c>
      <c r="Y10208" t="s">
        <v>36708</v>
      </c>
      <c r="Z10208" t="s">
        <v>37636</v>
      </c>
      <c r="AA10208" t="s">
        <v>36760</v>
      </c>
      <c r="AB10208" t="s">
        <v>36760</v>
      </c>
      <c r="AI10208" t="s">
        <v>40599</v>
      </c>
      <c r="AJ10208" t="s">
        <v>40600</v>
      </c>
    </row>
    <row r="10209" spans="1:36" ht="17.25" hidden="1" customHeight="1" x14ac:dyDescent="0.2">
      <c r="A10209" s="4" t="s">
        <v>40609</v>
      </c>
      <c r="B10209" t="s">
        <v>40477</v>
      </c>
      <c r="C10209" t="s">
        <v>40610</v>
      </c>
      <c r="E10209" t="s">
        <v>40</v>
      </c>
      <c r="F10209" t="s">
        <v>617</v>
      </c>
      <c r="G10209" s="6">
        <v>600</v>
      </c>
      <c r="H10209" t="s">
        <v>486</v>
      </c>
      <c r="I10209" t="s">
        <v>43</v>
      </c>
      <c r="J10209" t="s">
        <v>45</v>
      </c>
      <c r="K10209" t="s">
        <v>24824</v>
      </c>
      <c r="L10209" t="s">
        <v>45</v>
      </c>
      <c r="R10209" s="7">
        <v>52.58099</v>
      </c>
      <c r="S10209" s="7">
        <v>-9.4424600000000005</v>
      </c>
      <c r="T10209" t="s">
        <v>46</v>
      </c>
      <c r="U10209" t="s">
        <v>40611</v>
      </c>
      <c r="X10209" t="s">
        <v>40612</v>
      </c>
      <c r="Y10209" t="s">
        <v>36708</v>
      </c>
      <c r="Z10209" t="s">
        <v>37636</v>
      </c>
      <c r="AC10209" t="s">
        <v>40613</v>
      </c>
      <c r="AG10209" t="s">
        <v>40614</v>
      </c>
      <c r="AH10209" s="8" t="s">
        <v>40615</v>
      </c>
      <c r="AI10209" t="s">
        <v>40616</v>
      </c>
      <c r="AJ10209" t="s">
        <v>40617</v>
      </c>
    </row>
    <row r="10210" spans="1:36" ht="17.25" hidden="1" customHeight="1" x14ac:dyDescent="0.2">
      <c r="A10210" s="4" t="s">
        <v>40625</v>
      </c>
      <c r="B10210" t="s">
        <v>40477</v>
      </c>
      <c r="C10210" t="s">
        <v>40626</v>
      </c>
      <c r="E10210" t="s">
        <v>191</v>
      </c>
      <c r="F10210" t="s">
        <v>64</v>
      </c>
      <c r="G10210" s="6">
        <v>108</v>
      </c>
      <c r="H10210" t="s">
        <v>806</v>
      </c>
      <c r="I10210" t="s">
        <v>65</v>
      </c>
      <c r="J10210" t="s">
        <v>45</v>
      </c>
      <c r="O10210" s="24">
        <v>2021</v>
      </c>
      <c r="R10210" s="7">
        <v>53.350200000000001</v>
      </c>
      <c r="S10210" s="7">
        <v>-6.2111000000000001</v>
      </c>
      <c r="T10210" t="s">
        <v>46</v>
      </c>
      <c r="U10210" t="s">
        <v>40539</v>
      </c>
      <c r="X10210" t="s">
        <v>40522</v>
      </c>
      <c r="Y10210" t="s">
        <v>36708</v>
      </c>
      <c r="Z10210" t="s">
        <v>37636</v>
      </c>
      <c r="AA10210" t="s">
        <v>40627</v>
      </c>
      <c r="AB10210" t="s">
        <v>36760</v>
      </c>
      <c r="AG10210" t="s">
        <v>40628</v>
      </c>
      <c r="AI10210" t="s">
        <v>40629</v>
      </c>
      <c r="AJ10210" t="s">
        <v>40630</v>
      </c>
    </row>
    <row r="10211" spans="1:36" ht="17.25" hidden="1" customHeight="1" x14ac:dyDescent="0.2">
      <c r="A10211" s="4" t="s">
        <v>40625</v>
      </c>
      <c r="B10211" t="s">
        <v>40477</v>
      </c>
      <c r="C10211" t="s">
        <v>40626</v>
      </c>
      <c r="E10211" t="s">
        <v>335</v>
      </c>
      <c r="F10211" t="s">
        <v>64</v>
      </c>
      <c r="G10211" s="6">
        <v>108</v>
      </c>
      <c r="H10211" t="s">
        <v>806</v>
      </c>
      <c r="I10211" t="s">
        <v>65</v>
      </c>
      <c r="J10211" t="s">
        <v>45</v>
      </c>
      <c r="O10211" s="24">
        <v>2021</v>
      </c>
      <c r="R10211" s="7">
        <v>53.350200000000001</v>
      </c>
      <c r="S10211" s="7">
        <v>-6.2111000000000001</v>
      </c>
      <c r="T10211" t="s">
        <v>46</v>
      </c>
      <c r="U10211" t="s">
        <v>40539</v>
      </c>
      <c r="X10211" t="s">
        <v>40522</v>
      </c>
      <c r="Y10211" t="s">
        <v>36708</v>
      </c>
      <c r="Z10211" t="s">
        <v>37636</v>
      </c>
      <c r="AA10211" t="s">
        <v>40627</v>
      </c>
      <c r="AB10211" t="s">
        <v>36760</v>
      </c>
      <c r="AG10211" t="s">
        <v>40628</v>
      </c>
      <c r="AI10211" t="s">
        <v>40629</v>
      </c>
      <c r="AJ10211" t="s">
        <v>40631</v>
      </c>
    </row>
    <row r="10212" spans="1:36" ht="17.25" hidden="1" customHeight="1" x14ac:dyDescent="0.2">
      <c r="A10212" s="4" t="s">
        <v>40625</v>
      </c>
      <c r="B10212" t="s">
        <v>40477</v>
      </c>
      <c r="C10212" t="s">
        <v>40626</v>
      </c>
      <c r="E10212" t="s">
        <v>696</v>
      </c>
      <c r="F10212" t="s">
        <v>86</v>
      </c>
      <c r="G10212" s="6">
        <v>210</v>
      </c>
      <c r="H10212" t="s">
        <v>486</v>
      </c>
      <c r="I10212" t="s">
        <v>65</v>
      </c>
      <c r="N10212" s="8" t="s">
        <v>40520</v>
      </c>
      <c r="P10212" s="24">
        <v>2030</v>
      </c>
      <c r="R10212" s="7">
        <v>53.350200000000001</v>
      </c>
      <c r="S10212" s="7">
        <v>-6.2111000000000001</v>
      </c>
      <c r="T10212" t="s">
        <v>46</v>
      </c>
      <c r="U10212" t="s">
        <v>40539</v>
      </c>
      <c r="X10212" t="s">
        <v>40522</v>
      </c>
      <c r="Y10212" t="s">
        <v>36708</v>
      </c>
      <c r="Z10212" t="s">
        <v>37636</v>
      </c>
      <c r="AA10212" t="s">
        <v>40627</v>
      </c>
      <c r="AB10212" t="s">
        <v>36760</v>
      </c>
      <c r="AG10212" t="s">
        <v>40628</v>
      </c>
      <c r="AI10212" t="s">
        <v>40629</v>
      </c>
      <c r="AJ10212" t="s">
        <v>40632</v>
      </c>
    </row>
    <row r="10213" spans="1:36" ht="17.25" hidden="1" customHeight="1" x14ac:dyDescent="0.2">
      <c r="A10213" s="4" t="s">
        <v>40633</v>
      </c>
      <c r="B10213" t="s">
        <v>40477</v>
      </c>
      <c r="C10213" t="s">
        <v>40634</v>
      </c>
      <c r="E10213" t="s">
        <v>4157</v>
      </c>
      <c r="F10213" t="s">
        <v>86</v>
      </c>
      <c r="G10213" s="6">
        <v>245</v>
      </c>
      <c r="H10213" t="s">
        <v>42</v>
      </c>
      <c r="I10213" t="s">
        <v>43</v>
      </c>
      <c r="J10213" t="s">
        <v>559</v>
      </c>
      <c r="N10213" s="8">
        <v>1994</v>
      </c>
      <c r="R10213" s="7">
        <v>53.339599999999997</v>
      </c>
      <c r="S10213" s="7">
        <v>-6.1867000000000001</v>
      </c>
      <c r="T10213" t="s">
        <v>46</v>
      </c>
      <c r="U10213" t="s">
        <v>40539</v>
      </c>
      <c r="X10213" t="s">
        <v>40522</v>
      </c>
      <c r="Y10213" t="s">
        <v>36708</v>
      </c>
      <c r="Z10213" t="s">
        <v>37636</v>
      </c>
      <c r="AA10213" t="s">
        <v>40635</v>
      </c>
      <c r="AB10213" t="s">
        <v>36760</v>
      </c>
      <c r="AC10213" t="s">
        <v>40636</v>
      </c>
      <c r="AG10213" t="s">
        <v>40637</v>
      </c>
      <c r="AI10213" t="s">
        <v>40638</v>
      </c>
      <c r="AJ10213" t="s">
        <v>40639</v>
      </c>
    </row>
    <row r="10214" spans="1:36" ht="17.25" hidden="1" customHeight="1" x14ac:dyDescent="0.2">
      <c r="A10214" s="4" t="s">
        <v>40633</v>
      </c>
      <c r="B10214" t="s">
        <v>40477</v>
      </c>
      <c r="C10214" t="s">
        <v>40634</v>
      </c>
      <c r="E10214" t="s">
        <v>2134</v>
      </c>
      <c r="F10214" t="s">
        <v>86</v>
      </c>
      <c r="G10214" s="6">
        <v>245</v>
      </c>
      <c r="H10214" t="s">
        <v>42</v>
      </c>
      <c r="I10214" t="s">
        <v>43</v>
      </c>
      <c r="J10214" t="s">
        <v>559</v>
      </c>
      <c r="N10214" s="8">
        <v>1998</v>
      </c>
      <c r="R10214" s="7">
        <v>53.339599999999997</v>
      </c>
      <c r="S10214" s="7">
        <v>-6.1867000000000001</v>
      </c>
      <c r="T10214" t="s">
        <v>46</v>
      </c>
      <c r="U10214" t="s">
        <v>40539</v>
      </c>
      <c r="X10214" t="s">
        <v>40522</v>
      </c>
      <c r="Y10214" t="s">
        <v>36708</v>
      </c>
      <c r="Z10214" t="s">
        <v>37636</v>
      </c>
      <c r="AA10214" t="s">
        <v>40635</v>
      </c>
      <c r="AB10214" t="s">
        <v>36760</v>
      </c>
      <c r="AC10214" t="s">
        <v>40636</v>
      </c>
      <c r="AG10214" t="s">
        <v>40637</v>
      </c>
      <c r="AI10214" t="s">
        <v>40638</v>
      </c>
      <c r="AJ10214" t="s">
        <v>40640</v>
      </c>
    </row>
    <row r="10215" spans="1:36" ht="17.25" hidden="1" customHeight="1" x14ac:dyDescent="0.2">
      <c r="A10215" s="4" t="s">
        <v>40643</v>
      </c>
      <c r="B10215" t="s">
        <v>40477</v>
      </c>
      <c r="C10215" t="s">
        <v>40644</v>
      </c>
      <c r="E10215" t="s">
        <v>40</v>
      </c>
      <c r="F10215" t="s">
        <v>64</v>
      </c>
      <c r="G10215" s="6">
        <v>52</v>
      </c>
      <c r="H10215" t="s">
        <v>42</v>
      </c>
      <c r="I10215" t="s">
        <v>65</v>
      </c>
      <c r="J10215" t="s">
        <v>45</v>
      </c>
      <c r="N10215" s="8">
        <v>2004</v>
      </c>
      <c r="R10215" s="7">
        <v>53.359138999999999</v>
      </c>
      <c r="S10215" s="7">
        <v>-7.2130559999999999</v>
      </c>
      <c r="T10215" t="s">
        <v>46</v>
      </c>
      <c r="U10215" t="s">
        <v>40645</v>
      </c>
      <c r="X10215" t="s">
        <v>40529</v>
      </c>
      <c r="Y10215" t="s">
        <v>36708</v>
      </c>
      <c r="Z10215" t="s">
        <v>37636</v>
      </c>
      <c r="AG10215" t="s">
        <v>40646</v>
      </c>
      <c r="AH10215" s="8">
        <v>1190306</v>
      </c>
      <c r="AI10215" t="s">
        <v>40647</v>
      </c>
      <c r="AJ10215" t="s">
        <v>40648</v>
      </c>
    </row>
    <row r="10216" spans="1:36" ht="17.25" hidden="1" customHeight="1" x14ac:dyDescent="0.2">
      <c r="A10216" s="4" t="s">
        <v>40643</v>
      </c>
      <c r="B10216" t="s">
        <v>40477</v>
      </c>
      <c r="C10216" t="s">
        <v>40644</v>
      </c>
      <c r="E10216" t="s">
        <v>56</v>
      </c>
      <c r="F10216" t="s">
        <v>7946</v>
      </c>
      <c r="G10216" s="6">
        <v>52</v>
      </c>
      <c r="H10216" t="s">
        <v>42</v>
      </c>
      <c r="I10216" t="s">
        <v>65</v>
      </c>
      <c r="J10216" t="s">
        <v>45</v>
      </c>
      <c r="N10216" s="8">
        <v>2004</v>
      </c>
      <c r="R10216" s="7">
        <v>53.359138999999999</v>
      </c>
      <c r="S10216" s="7">
        <v>-7.2130559999999999</v>
      </c>
      <c r="T10216" t="s">
        <v>46</v>
      </c>
      <c r="U10216" t="s">
        <v>40645</v>
      </c>
      <c r="X10216" t="s">
        <v>40529</v>
      </c>
      <c r="Y10216" t="s">
        <v>36708</v>
      </c>
      <c r="Z10216" t="s">
        <v>37636</v>
      </c>
      <c r="AG10216" t="s">
        <v>40646</v>
      </c>
      <c r="AH10216" s="8">
        <v>1190307</v>
      </c>
      <c r="AI10216" t="s">
        <v>40647</v>
      </c>
      <c r="AJ10216" t="s">
        <v>40649</v>
      </c>
    </row>
    <row r="10217" spans="1:36" ht="17.25" hidden="1" customHeight="1" x14ac:dyDescent="0.2">
      <c r="A10217" s="4" t="s">
        <v>40650</v>
      </c>
      <c r="B10217" t="s">
        <v>40477</v>
      </c>
      <c r="C10217" t="s">
        <v>40651</v>
      </c>
      <c r="E10217" t="s">
        <v>58</v>
      </c>
      <c r="F10217" t="s">
        <v>86</v>
      </c>
      <c r="G10217" s="6">
        <v>85</v>
      </c>
      <c r="H10217" t="s">
        <v>42</v>
      </c>
      <c r="I10217" t="s">
        <v>65</v>
      </c>
      <c r="J10217" t="s">
        <v>44</v>
      </c>
      <c r="N10217" s="8">
        <v>2005</v>
      </c>
      <c r="R10217" s="7">
        <v>52.632399999999997</v>
      </c>
      <c r="S10217" s="7">
        <v>-9.0595999999999997</v>
      </c>
      <c r="T10217" t="s">
        <v>46</v>
      </c>
      <c r="U10217" t="s">
        <v>40652</v>
      </c>
      <c r="X10217" t="s">
        <v>40653</v>
      </c>
      <c r="Y10217" t="s">
        <v>36708</v>
      </c>
      <c r="Z10217" t="s">
        <v>37636</v>
      </c>
      <c r="AA10217" t="s">
        <v>40654</v>
      </c>
      <c r="AC10217" t="s">
        <v>40655</v>
      </c>
      <c r="AD10217" t="s">
        <v>880</v>
      </c>
      <c r="AE10217" t="s">
        <v>40102</v>
      </c>
      <c r="AG10217" t="s">
        <v>40656</v>
      </c>
      <c r="AH10217" s="8">
        <v>1166798</v>
      </c>
      <c r="AI10217" t="s">
        <v>40657</v>
      </c>
      <c r="AJ10217" t="s">
        <v>40658</v>
      </c>
    </row>
    <row r="10218" spans="1:36" ht="17.25" hidden="1" customHeight="1" x14ac:dyDescent="0.2">
      <c r="A10218" s="4" t="s">
        <v>40650</v>
      </c>
      <c r="B10218" t="s">
        <v>40477</v>
      </c>
      <c r="C10218" t="s">
        <v>40651</v>
      </c>
      <c r="E10218" t="s">
        <v>191</v>
      </c>
      <c r="F10218" t="s">
        <v>86</v>
      </c>
      <c r="G10218" s="6">
        <v>85</v>
      </c>
      <c r="H10218" t="s">
        <v>42</v>
      </c>
      <c r="I10218" t="s">
        <v>65</v>
      </c>
      <c r="J10218" t="s">
        <v>44</v>
      </c>
      <c r="N10218" s="8">
        <v>2005</v>
      </c>
      <c r="R10218" s="7">
        <v>52.632399999999997</v>
      </c>
      <c r="S10218" s="7">
        <v>-9.0595999999999997</v>
      </c>
      <c r="T10218" t="s">
        <v>46</v>
      </c>
      <c r="U10218" t="s">
        <v>40652</v>
      </c>
      <c r="X10218" t="s">
        <v>40653</v>
      </c>
      <c r="Y10218" t="s">
        <v>36708</v>
      </c>
      <c r="Z10218" t="s">
        <v>37636</v>
      </c>
      <c r="AA10218" t="s">
        <v>40654</v>
      </c>
      <c r="AC10218" t="s">
        <v>40655</v>
      </c>
      <c r="AD10218" t="s">
        <v>880</v>
      </c>
      <c r="AE10218" t="s">
        <v>40102</v>
      </c>
      <c r="AG10218" t="s">
        <v>40656</v>
      </c>
      <c r="AH10218" s="8">
        <v>1187232</v>
      </c>
      <c r="AI10218" t="s">
        <v>40657</v>
      </c>
      <c r="AJ10218" t="s">
        <v>40659</v>
      </c>
    </row>
    <row r="10219" spans="1:36" ht="17.25" hidden="1" customHeight="1" x14ac:dyDescent="0.2">
      <c r="A10219" s="4" t="s">
        <v>40660</v>
      </c>
      <c r="B10219" t="s">
        <v>40477</v>
      </c>
      <c r="C10219" t="s">
        <v>40661</v>
      </c>
      <c r="E10219" t="s">
        <v>696</v>
      </c>
      <c r="F10219" t="s">
        <v>570</v>
      </c>
      <c r="G10219" s="6">
        <v>60</v>
      </c>
      <c r="H10219" t="s">
        <v>42</v>
      </c>
      <c r="I10219" t="s">
        <v>65</v>
      </c>
      <c r="P10219" s="24">
        <v>2023</v>
      </c>
      <c r="R10219" s="7">
        <v>52.589559299999998</v>
      </c>
      <c r="S10219" s="7">
        <v>-9.3634468000000002</v>
      </c>
      <c r="T10219" t="s">
        <v>46</v>
      </c>
      <c r="U10219" t="s">
        <v>40662</v>
      </c>
      <c r="Y10219" t="s">
        <v>36708</v>
      </c>
      <c r="Z10219" t="s">
        <v>37636</v>
      </c>
      <c r="AA10219" t="s">
        <v>36760</v>
      </c>
      <c r="AB10219" t="s">
        <v>36760</v>
      </c>
      <c r="AI10219" t="s">
        <v>40663</v>
      </c>
      <c r="AJ10219" t="s">
        <v>40664</v>
      </c>
    </row>
    <row r="10220" spans="1:36" ht="17.25" hidden="1" customHeight="1" x14ac:dyDescent="0.2">
      <c r="A10220" s="4" t="s">
        <v>40660</v>
      </c>
      <c r="B10220" t="s">
        <v>40477</v>
      </c>
      <c r="C10220" t="s">
        <v>40661</v>
      </c>
      <c r="E10220" t="s">
        <v>703</v>
      </c>
      <c r="F10220" t="s">
        <v>570</v>
      </c>
      <c r="G10220" s="6">
        <v>60</v>
      </c>
      <c r="H10220" t="s">
        <v>42</v>
      </c>
      <c r="I10220" t="s">
        <v>65</v>
      </c>
      <c r="P10220" s="24">
        <v>2023</v>
      </c>
      <c r="R10220" s="7">
        <v>52.589559299999998</v>
      </c>
      <c r="S10220" s="7">
        <v>-9.3634468000000002</v>
      </c>
      <c r="T10220" t="s">
        <v>46</v>
      </c>
      <c r="U10220" t="s">
        <v>40662</v>
      </c>
      <c r="Y10220" t="s">
        <v>36708</v>
      </c>
      <c r="Z10220" t="s">
        <v>37636</v>
      </c>
      <c r="AA10220" t="s">
        <v>36760</v>
      </c>
      <c r="AB10220" t="s">
        <v>36760</v>
      </c>
      <c r="AI10220" t="s">
        <v>40663</v>
      </c>
      <c r="AJ10220" t="s">
        <v>40665</v>
      </c>
    </row>
    <row r="10221" spans="1:36" ht="17.25" hidden="1" customHeight="1" x14ac:dyDescent="0.2">
      <c r="A10221" s="4" t="s">
        <v>40660</v>
      </c>
      <c r="B10221" t="s">
        <v>40477</v>
      </c>
      <c r="C10221" t="s">
        <v>40661</v>
      </c>
      <c r="E10221" t="s">
        <v>738</v>
      </c>
      <c r="F10221" t="s">
        <v>2972</v>
      </c>
      <c r="G10221" s="6">
        <v>250</v>
      </c>
      <c r="H10221" t="s">
        <v>42</v>
      </c>
      <c r="I10221" t="s">
        <v>65</v>
      </c>
      <c r="R10221" s="7">
        <v>52.589559299999998</v>
      </c>
      <c r="S10221" s="7">
        <v>-9.3634468000000002</v>
      </c>
      <c r="T10221" t="s">
        <v>46</v>
      </c>
      <c r="U10221" t="s">
        <v>40662</v>
      </c>
      <c r="Y10221" t="s">
        <v>36708</v>
      </c>
      <c r="Z10221" t="s">
        <v>37636</v>
      </c>
      <c r="AA10221" t="s">
        <v>36760</v>
      </c>
      <c r="AB10221" t="s">
        <v>36760</v>
      </c>
      <c r="AI10221" t="s">
        <v>40663</v>
      </c>
      <c r="AJ10221" t="s">
        <v>40666</v>
      </c>
    </row>
    <row r="10222" spans="1:36" ht="17.25" hidden="1" customHeight="1" x14ac:dyDescent="0.2">
      <c r="A10222" s="4" t="s">
        <v>40660</v>
      </c>
      <c r="B10222" t="s">
        <v>40477</v>
      </c>
      <c r="C10222" t="s">
        <v>40661</v>
      </c>
      <c r="E10222" t="s">
        <v>740</v>
      </c>
      <c r="F10222" t="s">
        <v>2972</v>
      </c>
      <c r="G10222" s="6">
        <v>250</v>
      </c>
      <c r="H10222" t="s">
        <v>42</v>
      </c>
      <c r="I10222" t="s">
        <v>1323</v>
      </c>
      <c r="P10222" s="24">
        <v>2023</v>
      </c>
      <c r="R10222" s="7">
        <v>52.589559299999998</v>
      </c>
      <c r="S10222" s="7">
        <v>-9.3634468000000002</v>
      </c>
      <c r="T10222" t="s">
        <v>46</v>
      </c>
      <c r="U10222" t="s">
        <v>40662</v>
      </c>
      <c r="Y10222" t="s">
        <v>36708</v>
      </c>
      <c r="Z10222" t="s">
        <v>37636</v>
      </c>
      <c r="AA10222" t="s">
        <v>36760</v>
      </c>
      <c r="AB10222" t="s">
        <v>36760</v>
      </c>
      <c r="AI10222" t="s">
        <v>40663</v>
      </c>
      <c r="AJ10222" t="s">
        <v>40667</v>
      </c>
    </row>
    <row r="10223" spans="1:36" ht="17.25" hidden="1" customHeight="1" x14ac:dyDescent="0.2">
      <c r="A10223" s="4" t="s">
        <v>40671</v>
      </c>
      <c r="B10223" t="s">
        <v>40477</v>
      </c>
      <c r="C10223" t="s">
        <v>40672</v>
      </c>
      <c r="E10223" t="s">
        <v>40</v>
      </c>
      <c r="F10223" t="s">
        <v>64</v>
      </c>
      <c r="G10223" s="6">
        <v>52</v>
      </c>
      <c r="H10223" t="s">
        <v>42</v>
      </c>
      <c r="I10223" t="s">
        <v>65</v>
      </c>
      <c r="J10223" t="s">
        <v>45</v>
      </c>
      <c r="N10223" s="8">
        <v>2003</v>
      </c>
      <c r="R10223" s="7">
        <v>54.193458</v>
      </c>
      <c r="S10223" s="7">
        <v>-9.2204219999999992</v>
      </c>
      <c r="T10223" t="s">
        <v>46</v>
      </c>
      <c r="U10223" t="s">
        <v>40673</v>
      </c>
      <c r="X10223" t="s">
        <v>40674</v>
      </c>
      <c r="Y10223" t="s">
        <v>36708</v>
      </c>
      <c r="Z10223" t="s">
        <v>37636</v>
      </c>
      <c r="AG10223" t="s">
        <v>40675</v>
      </c>
      <c r="AH10223" s="8">
        <v>1190309</v>
      </c>
      <c r="AI10223" t="s">
        <v>40676</v>
      </c>
      <c r="AJ10223" t="s">
        <v>40677</v>
      </c>
    </row>
    <row r="10224" spans="1:36" ht="17.25" hidden="1" customHeight="1" x14ac:dyDescent="0.2">
      <c r="A10224" s="4" t="s">
        <v>40671</v>
      </c>
      <c r="B10224" t="s">
        <v>40477</v>
      </c>
      <c r="C10224" t="s">
        <v>40672</v>
      </c>
      <c r="E10224" t="s">
        <v>56</v>
      </c>
      <c r="F10224" t="s">
        <v>64</v>
      </c>
      <c r="G10224" s="6">
        <v>52</v>
      </c>
      <c r="H10224" t="s">
        <v>42</v>
      </c>
      <c r="I10224" t="s">
        <v>65</v>
      </c>
      <c r="J10224" t="s">
        <v>45</v>
      </c>
      <c r="N10224" s="8">
        <v>2003</v>
      </c>
      <c r="R10224" s="7">
        <v>54.193458</v>
      </c>
      <c r="S10224" s="7">
        <v>-9.2204219999999992</v>
      </c>
      <c r="T10224" t="s">
        <v>46</v>
      </c>
      <c r="U10224" t="s">
        <v>40673</v>
      </c>
      <c r="X10224" t="s">
        <v>40674</v>
      </c>
      <c r="Y10224" t="s">
        <v>36708</v>
      </c>
      <c r="Z10224" t="s">
        <v>37636</v>
      </c>
      <c r="AG10224" t="s">
        <v>40675</v>
      </c>
      <c r="AH10224" s="8">
        <v>1190308</v>
      </c>
      <c r="AI10224" t="s">
        <v>40676</v>
      </c>
      <c r="AJ10224" t="s">
        <v>40678</v>
      </c>
    </row>
    <row r="10225" spans="1:36" ht="17.25" hidden="1" customHeight="1" x14ac:dyDescent="0.2">
      <c r="A10225" s="4" t="s">
        <v>40679</v>
      </c>
      <c r="B10225" t="s">
        <v>40477</v>
      </c>
      <c r="C10225" t="s">
        <v>40680</v>
      </c>
      <c r="E10225" t="s">
        <v>40</v>
      </c>
      <c r="F10225" t="s">
        <v>64</v>
      </c>
      <c r="G10225" s="6">
        <v>404</v>
      </c>
      <c r="H10225" t="s">
        <v>42</v>
      </c>
      <c r="I10225" t="s">
        <v>43</v>
      </c>
      <c r="J10225" t="s">
        <v>559</v>
      </c>
      <c r="N10225" s="8">
        <v>2006</v>
      </c>
      <c r="R10225" s="7">
        <v>53.165799999999997</v>
      </c>
      <c r="S10225" s="7">
        <v>-8.3810000000000002</v>
      </c>
      <c r="T10225" t="s">
        <v>46</v>
      </c>
      <c r="U10225" t="s">
        <v>40681</v>
      </c>
      <c r="X10225" t="s">
        <v>40547</v>
      </c>
      <c r="Y10225" t="s">
        <v>36708</v>
      </c>
      <c r="Z10225" t="s">
        <v>37636</v>
      </c>
      <c r="AA10225" t="s">
        <v>40682</v>
      </c>
      <c r="AG10225" t="s">
        <v>40683</v>
      </c>
      <c r="AH10225" s="8" t="s">
        <v>40684</v>
      </c>
      <c r="AI10225" t="s">
        <v>40685</v>
      </c>
      <c r="AJ10225" t="s">
        <v>40686</v>
      </c>
    </row>
    <row r="10226" spans="1:36" ht="17.25" hidden="1" customHeight="1" x14ac:dyDescent="0.2">
      <c r="A10226" s="4" t="s">
        <v>40688</v>
      </c>
      <c r="B10226" t="s">
        <v>40477</v>
      </c>
      <c r="C10226" t="s">
        <v>40689</v>
      </c>
      <c r="E10226" t="s">
        <v>40</v>
      </c>
      <c r="F10226" t="s">
        <v>86</v>
      </c>
      <c r="G10226" s="6">
        <v>445</v>
      </c>
      <c r="H10226" t="s">
        <v>42</v>
      </c>
      <c r="I10226" t="s">
        <v>43</v>
      </c>
      <c r="J10226" t="s">
        <v>559</v>
      </c>
      <c r="N10226" s="8">
        <v>2010</v>
      </c>
      <c r="R10226" s="7">
        <v>51.816099999999999</v>
      </c>
      <c r="S10226" s="7">
        <v>-8.2510999999999992</v>
      </c>
      <c r="T10226" t="s">
        <v>46</v>
      </c>
      <c r="U10226" t="s">
        <v>40690</v>
      </c>
      <c r="X10226" t="s">
        <v>40481</v>
      </c>
      <c r="Y10226" t="s">
        <v>36708</v>
      </c>
      <c r="Z10226" t="s">
        <v>37636</v>
      </c>
      <c r="AA10226" t="s">
        <v>40691</v>
      </c>
      <c r="AG10226" t="s">
        <v>40692</v>
      </c>
      <c r="AH10226" s="8">
        <v>1197164</v>
      </c>
      <c r="AI10226" t="s">
        <v>40693</v>
      </c>
      <c r="AJ10226" t="s">
        <v>40694</v>
      </c>
    </row>
    <row r="10227" spans="1:36" ht="17.25" hidden="1" customHeight="1" x14ac:dyDescent="0.2">
      <c r="A10227" s="4" t="s">
        <v>40695</v>
      </c>
      <c r="B10227" t="s">
        <v>40696</v>
      </c>
      <c r="C10227" t="s">
        <v>40697</v>
      </c>
      <c r="E10227" t="s">
        <v>40</v>
      </c>
      <c r="F10227" t="s">
        <v>86</v>
      </c>
      <c r="G10227" s="25">
        <v>87</v>
      </c>
      <c r="H10227" t="s">
        <v>42</v>
      </c>
      <c r="I10227" t="s">
        <v>43</v>
      </c>
      <c r="J10227" t="s">
        <v>45</v>
      </c>
      <c r="K10227" t="s">
        <v>97</v>
      </c>
      <c r="N10227" s="24">
        <v>2003</v>
      </c>
      <c r="P10227" s="24">
        <v>2035</v>
      </c>
      <c r="R10227" s="7">
        <v>54.150551999999998</v>
      </c>
      <c r="S10227" s="7">
        <v>-4.5016990000000003</v>
      </c>
      <c r="T10227" t="s">
        <v>46</v>
      </c>
      <c r="U10227" t="s">
        <v>13946</v>
      </c>
      <c r="Y10227" t="s">
        <v>36708</v>
      </c>
      <c r="Z10227" t="s">
        <v>37636</v>
      </c>
      <c r="AG10227" t="s">
        <v>40698</v>
      </c>
      <c r="AH10227" s="8" t="s">
        <v>40699</v>
      </c>
      <c r="AI10227" t="s">
        <v>40700</v>
      </c>
      <c r="AJ10227" t="s">
        <v>40701</v>
      </c>
    </row>
    <row r="10228" spans="1:36" ht="17.25" hidden="1" customHeight="1" x14ac:dyDescent="0.2">
      <c r="A10228" s="4" t="s">
        <v>40702</v>
      </c>
      <c r="B10228" t="s">
        <v>40703</v>
      </c>
      <c r="C10228" t="s">
        <v>40704</v>
      </c>
      <c r="D10228" t="s">
        <v>40705</v>
      </c>
      <c r="E10228" t="s">
        <v>40</v>
      </c>
      <c r="F10228" t="s">
        <v>86</v>
      </c>
      <c r="G10228" s="25">
        <v>44</v>
      </c>
      <c r="H10228" t="s">
        <v>806</v>
      </c>
      <c r="I10228" t="s">
        <v>65</v>
      </c>
      <c r="J10228" t="s">
        <v>44</v>
      </c>
      <c r="N10228" s="24">
        <v>2004</v>
      </c>
      <c r="R10228" s="7">
        <v>45.296999999999997</v>
      </c>
      <c r="S10228" s="7">
        <v>8.41</v>
      </c>
      <c r="T10228" t="s">
        <v>46</v>
      </c>
      <c r="U10228" t="s">
        <v>40706</v>
      </c>
      <c r="X10228" t="s">
        <v>40706</v>
      </c>
      <c r="Y10228" t="s">
        <v>36708</v>
      </c>
      <c r="Z10228" t="s">
        <v>36709</v>
      </c>
      <c r="AA10228" t="s">
        <v>40707</v>
      </c>
      <c r="AC10228" t="s">
        <v>40706</v>
      </c>
      <c r="AG10228" t="s">
        <v>40708</v>
      </c>
      <c r="AH10228" s="8" t="s">
        <v>40709</v>
      </c>
      <c r="AI10228" t="s">
        <v>40710</v>
      </c>
      <c r="AJ10228" t="s">
        <v>40711</v>
      </c>
    </row>
    <row r="10229" spans="1:36" ht="17.25" hidden="1" customHeight="1" x14ac:dyDescent="0.2">
      <c r="A10229" s="4" t="s">
        <v>40712</v>
      </c>
      <c r="B10229" t="s">
        <v>40703</v>
      </c>
      <c r="C10229" t="s">
        <v>40713</v>
      </c>
      <c r="E10229" t="s">
        <v>40</v>
      </c>
      <c r="F10229" t="s">
        <v>86</v>
      </c>
      <c r="G10229" s="25">
        <v>55</v>
      </c>
      <c r="H10229" t="s">
        <v>806</v>
      </c>
      <c r="I10229" t="s">
        <v>43</v>
      </c>
      <c r="J10229" t="s">
        <v>44</v>
      </c>
      <c r="N10229" s="24">
        <v>2008</v>
      </c>
      <c r="R10229" s="7">
        <v>45.886876029769603</v>
      </c>
      <c r="S10229" s="7">
        <v>10.8533384440688</v>
      </c>
      <c r="T10229" t="s">
        <v>46</v>
      </c>
      <c r="U10229" t="s">
        <v>40714</v>
      </c>
      <c r="X10229" t="s">
        <v>40715</v>
      </c>
      <c r="Y10229" t="s">
        <v>36708</v>
      </c>
      <c r="Z10229" t="s">
        <v>36709</v>
      </c>
      <c r="AA10229" t="s">
        <v>40716</v>
      </c>
      <c r="AD10229" t="s">
        <v>880</v>
      </c>
      <c r="AE10229" t="s">
        <v>4970</v>
      </c>
      <c r="AF10229" t="s">
        <v>5000</v>
      </c>
      <c r="AG10229" t="s">
        <v>40717</v>
      </c>
      <c r="AH10229" s="8" t="s">
        <v>40718</v>
      </c>
      <c r="AI10229" t="s">
        <v>40719</v>
      </c>
      <c r="AJ10229" t="s">
        <v>40720</v>
      </c>
    </row>
    <row r="10230" spans="1:36" ht="17.25" hidden="1" customHeight="1" x14ac:dyDescent="0.2">
      <c r="A10230" s="4" t="s">
        <v>40721</v>
      </c>
      <c r="B10230" t="s">
        <v>40703</v>
      </c>
      <c r="C10230" t="s">
        <v>40722</v>
      </c>
      <c r="E10230" t="s">
        <v>40</v>
      </c>
      <c r="F10230" t="s">
        <v>86</v>
      </c>
      <c r="G10230" s="25">
        <v>808</v>
      </c>
      <c r="H10230" t="s">
        <v>42</v>
      </c>
      <c r="I10230" t="s">
        <v>43</v>
      </c>
      <c r="J10230" t="s">
        <v>559</v>
      </c>
      <c r="N10230" s="24">
        <v>2006</v>
      </c>
      <c r="R10230" s="7">
        <v>39.711799999999997</v>
      </c>
      <c r="S10230" s="7">
        <v>16.215</v>
      </c>
      <c r="T10230" t="s">
        <v>46</v>
      </c>
      <c r="U10230" t="s">
        <v>40723</v>
      </c>
      <c r="X10230" t="s">
        <v>40724</v>
      </c>
      <c r="Y10230" t="s">
        <v>36708</v>
      </c>
      <c r="Z10230" t="s">
        <v>36709</v>
      </c>
      <c r="AA10230" t="s">
        <v>40725</v>
      </c>
      <c r="AG10230" t="s">
        <v>40726</v>
      </c>
      <c r="AH10230" s="8" t="s">
        <v>40727</v>
      </c>
      <c r="AI10230" t="s">
        <v>40728</v>
      </c>
      <c r="AJ10230" t="s">
        <v>40729</v>
      </c>
    </row>
    <row r="10231" spans="1:36" ht="17.25" hidden="1" customHeight="1" x14ac:dyDescent="0.2">
      <c r="A10231" s="4" t="s">
        <v>40730</v>
      </c>
      <c r="B10231" t="s">
        <v>40703</v>
      </c>
      <c r="C10231" t="s">
        <v>40731</v>
      </c>
      <c r="E10231" t="s">
        <v>40</v>
      </c>
      <c r="F10231" t="s">
        <v>86</v>
      </c>
      <c r="G10231" s="25">
        <v>41.5</v>
      </c>
      <c r="H10231" t="s">
        <v>42</v>
      </c>
      <c r="I10231" t="s">
        <v>65</v>
      </c>
      <c r="J10231" t="s">
        <v>44</v>
      </c>
      <c r="N10231" s="8" t="s">
        <v>45</v>
      </c>
      <c r="R10231" s="7">
        <v>45.733199999999997</v>
      </c>
      <c r="S10231" s="7">
        <v>9.7351500000000009</v>
      </c>
      <c r="T10231" t="s">
        <v>46</v>
      </c>
      <c r="U10231" t="s">
        <v>40732</v>
      </c>
      <c r="X10231" t="s">
        <v>40733</v>
      </c>
      <c r="Y10231" t="s">
        <v>36708</v>
      </c>
      <c r="Z10231" t="s">
        <v>36709</v>
      </c>
      <c r="AD10231" t="s">
        <v>880</v>
      </c>
      <c r="AE10231" t="s">
        <v>4970</v>
      </c>
      <c r="AG10231" t="s">
        <v>40734</v>
      </c>
      <c r="AH10231" s="8">
        <v>1101798</v>
      </c>
      <c r="AI10231" t="s">
        <v>40735</v>
      </c>
      <c r="AJ10231" t="s">
        <v>40736</v>
      </c>
    </row>
    <row r="10232" spans="1:36" ht="17.25" hidden="1" customHeight="1" x14ac:dyDescent="0.2">
      <c r="A10232" s="4" t="s">
        <v>40730</v>
      </c>
      <c r="B10232" t="s">
        <v>40703</v>
      </c>
      <c r="C10232" t="s">
        <v>40731</v>
      </c>
      <c r="E10232" t="s">
        <v>56</v>
      </c>
      <c r="F10232" t="s">
        <v>86</v>
      </c>
      <c r="G10232" s="25">
        <v>54</v>
      </c>
      <c r="H10232" t="s">
        <v>806</v>
      </c>
      <c r="I10232" t="s">
        <v>43</v>
      </c>
      <c r="J10232" t="s">
        <v>44</v>
      </c>
      <c r="N10232" s="24">
        <v>2000</v>
      </c>
      <c r="R10232" s="7">
        <v>45.733199999999997</v>
      </c>
      <c r="S10232" s="7">
        <v>9.7351500000000009</v>
      </c>
      <c r="T10232" t="s">
        <v>46</v>
      </c>
      <c r="U10232" t="s">
        <v>40732</v>
      </c>
      <c r="X10232" t="s">
        <v>40733</v>
      </c>
      <c r="Y10232" t="s">
        <v>36708</v>
      </c>
      <c r="Z10232" t="s">
        <v>36709</v>
      </c>
      <c r="AD10232" t="s">
        <v>880</v>
      </c>
      <c r="AE10232" t="s">
        <v>4970</v>
      </c>
      <c r="AG10232" t="s">
        <v>40734</v>
      </c>
      <c r="AH10232" s="8" t="s">
        <v>40737</v>
      </c>
      <c r="AI10232" t="s">
        <v>40735</v>
      </c>
      <c r="AJ10232" t="s">
        <v>40738</v>
      </c>
    </row>
    <row r="10233" spans="1:36" ht="17.25" hidden="1" customHeight="1" x14ac:dyDescent="0.2">
      <c r="A10233" s="4" t="s">
        <v>40750</v>
      </c>
      <c r="B10233" t="s">
        <v>40703</v>
      </c>
      <c r="C10233" t="s">
        <v>40751</v>
      </c>
      <c r="E10233" t="s">
        <v>40</v>
      </c>
      <c r="F10233" t="s">
        <v>86</v>
      </c>
      <c r="G10233" s="5">
        <v>800</v>
      </c>
      <c r="H10233" t="s">
        <v>42</v>
      </c>
      <c r="I10233" t="s">
        <v>43</v>
      </c>
      <c r="J10233" t="s">
        <v>559</v>
      </c>
      <c r="N10233" s="6">
        <v>2012</v>
      </c>
      <c r="R10233" s="7">
        <v>41.561599999999999</v>
      </c>
      <c r="S10233" s="7">
        <v>12.633699999999999</v>
      </c>
      <c r="T10233" t="s">
        <v>46</v>
      </c>
      <c r="U10233" t="s">
        <v>40752</v>
      </c>
      <c r="X10233" t="s">
        <v>40753</v>
      </c>
      <c r="Y10233" t="s">
        <v>36708</v>
      </c>
      <c r="Z10233" t="s">
        <v>36709</v>
      </c>
      <c r="AA10233" t="s">
        <v>40754</v>
      </c>
      <c r="AC10233" t="s">
        <v>40755</v>
      </c>
      <c r="AG10233" t="s">
        <v>40756</v>
      </c>
      <c r="AH10233" s="8" t="s">
        <v>40757</v>
      </c>
      <c r="AI10233" t="s">
        <v>40758</v>
      </c>
      <c r="AJ10233" t="s">
        <v>40759</v>
      </c>
    </row>
    <row r="10234" spans="1:36" ht="17.25" hidden="1" customHeight="1" x14ac:dyDescent="0.2">
      <c r="A10234" s="4" t="s">
        <v>40766</v>
      </c>
      <c r="B10234" t="s">
        <v>40703</v>
      </c>
      <c r="C10234" t="s">
        <v>40767</v>
      </c>
      <c r="E10234" t="s">
        <v>696</v>
      </c>
      <c r="F10234" t="s">
        <v>3121</v>
      </c>
      <c r="G10234" s="5">
        <v>90</v>
      </c>
      <c r="H10234" t="s">
        <v>42</v>
      </c>
      <c r="I10234" t="s">
        <v>65</v>
      </c>
      <c r="J10234" t="s">
        <v>44</v>
      </c>
      <c r="N10234" s="27" t="s">
        <v>45</v>
      </c>
      <c r="R10234" s="7">
        <v>39.22777</v>
      </c>
      <c r="S10234" s="7">
        <v>8.9965399999999995</v>
      </c>
      <c r="T10234" t="s">
        <v>46</v>
      </c>
      <c r="U10234" t="s">
        <v>40768</v>
      </c>
      <c r="X10234" t="s">
        <v>40769</v>
      </c>
      <c r="Y10234" t="s">
        <v>36708</v>
      </c>
      <c r="Z10234" t="s">
        <v>36709</v>
      </c>
      <c r="AG10234" t="s">
        <v>40770</v>
      </c>
      <c r="AH10234" s="27">
        <v>1103152</v>
      </c>
      <c r="AI10234" t="s">
        <v>40771</v>
      </c>
      <c r="AJ10234" t="s">
        <v>40772</v>
      </c>
    </row>
    <row r="10235" spans="1:36" ht="17.25" hidden="1" customHeight="1" x14ac:dyDescent="0.2">
      <c r="A10235" s="4" t="s">
        <v>40766</v>
      </c>
      <c r="B10235" t="s">
        <v>40703</v>
      </c>
      <c r="C10235" t="s">
        <v>40767</v>
      </c>
      <c r="E10235" t="s">
        <v>703</v>
      </c>
      <c r="F10235" t="s">
        <v>3121</v>
      </c>
      <c r="G10235" s="5">
        <v>90</v>
      </c>
      <c r="H10235" t="s">
        <v>42</v>
      </c>
      <c r="I10235" t="s">
        <v>65</v>
      </c>
      <c r="J10235" t="s">
        <v>44</v>
      </c>
      <c r="N10235" s="27" t="s">
        <v>45</v>
      </c>
      <c r="R10235" s="7">
        <v>39.22777</v>
      </c>
      <c r="S10235" s="7">
        <v>8.9965399999999995</v>
      </c>
      <c r="T10235" t="s">
        <v>46</v>
      </c>
      <c r="U10235" t="s">
        <v>40768</v>
      </c>
      <c r="X10235" t="s">
        <v>40769</v>
      </c>
      <c r="Y10235" t="s">
        <v>36708</v>
      </c>
      <c r="Z10235" t="s">
        <v>36709</v>
      </c>
      <c r="AG10235" t="s">
        <v>40770</v>
      </c>
      <c r="AH10235" s="27">
        <v>1103153</v>
      </c>
      <c r="AI10235" t="s">
        <v>40771</v>
      </c>
      <c r="AJ10235" t="s">
        <v>40773</v>
      </c>
    </row>
    <row r="10236" spans="1:36" ht="17.25" hidden="1" customHeight="1" x14ac:dyDescent="0.2">
      <c r="A10236" s="4" t="s">
        <v>40774</v>
      </c>
      <c r="B10236" t="s">
        <v>40703</v>
      </c>
      <c r="C10236" t="s">
        <v>40775</v>
      </c>
      <c r="E10236" t="s">
        <v>40</v>
      </c>
      <c r="F10236" t="s">
        <v>86</v>
      </c>
      <c r="G10236" s="5">
        <v>34</v>
      </c>
      <c r="H10236" t="s">
        <v>42</v>
      </c>
      <c r="I10236" t="s">
        <v>65</v>
      </c>
      <c r="J10236" t="s">
        <v>44</v>
      </c>
      <c r="N10236" s="24">
        <v>2008</v>
      </c>
      <c r="R10236" s="7">
        <v>42.147432000000002</v>
      </c>
      <c r="S10236" s="7">
        <v>14.459167000000001</v>
      </c>
      <c r="T10236" t="s">
        <v>46</v>
      </c>
      <c r="U10236" t="s">
        <v>40776</v>
      </c>
      <c r="X10236" t="s">
        <v>40777</v>
      </c>
      <c r="Y10236" t="s">
        <v>36708</v>
      </c>
      <c r="Z10236" t="s">
        <v>36709</v>
      </c>
      <c r="AD10236" t="s">
        <v>880</v>
      </c>
      <c r="AE10236" t="s">
        <v>5120</v>
      </c>
      <c r="AG10236" t="s">
        <v>40778</v>
      </c>
      <c r="AH10236" s="8">
        <v>1211223</v>
      </c>
      <c r="AI10236" t="s">
        <v>40779</v>
      </c>
      <c r="AJ10236" t="s">
        <v>40780</v>
      </c>
    </row>
    <row r="10237" spans="1:36" ht="17.25" hidden="1" customHeight="1" x14ac:dyDescent="0.2">
      <c r="A10237" s="4" t="s">
        <v>40781</v>
      </c>
      <c r="B10237" t="s">
        <v>40703</v>
      </c>
      <c r="C10237" t="s">
        <v>40782</v>
      </c>
      <c r="E10237" t="s">
        <v>40</v>
      </c>
      <c r="F10237" t="s">
        <v>86</v>
      </c>
      <c r="G10237" s="5">
        <v>44</v>
      </c>
      <c r="H10237" t="s">
        <v>42</v>
      </c>
      <c r="I10237" t="s">
        <v>43</v>
      </c>
      <c r="J10237" t="s">
        <v>44</v>
      </c>
      <c r="N10237" s="8" t="s">
        <v>45</v>
      </c>
      <c r="R10237" s="7">
        <v>37.220379999999999</v>
      </c>
      <c r="S10237" s="7">
        <v>15.177809999999999</v>
      </c>
      <c r="T10237" t="s">
        <v>504</v>
      </c>
      <c r="U10237" t="s">
        <v>10155</v>
      </c>
      <c r="X10237" t="s">
        <v>40783</v>
      </c>
      <c r="Y10237" t="s">
        <v>36708</v>
      </c>
      <c r="Z10237" t="s">
        <v>36709</v>
      </c>
      <c r="AA10237" t="s">
        <v>40784</v>
      </c>
      <c r="AD10237" t="s">
        <v>880</v>
      </c>
      <c r="AE10237" t="s">
        <v>254</v>
      </c>
      <c r="AG10237" t="s">
        <v>40785</v>
      </c>
      <c r="AH10237" s="8" t="s">
        <v>40786</v>
      </c>
      <c r="AI10237" t="s">
        <v>40787</v>
      </c>
      <c r="AJ10237" t="s">
        <v>40788</v>
      </c>
    </row>
    <row r="10238" spans="1:36" ht="17.25" hidden="1" customHeight="1" x14ac:dyDescent="0.2">
      <c r="A10238" s="4" t="s">
        <v>40789</v>
      </c>
      <c r="B10238" t="s">
        <v>40703</v>
      </c>
      <c r="C10238" t="s">
        <v>40790</v>
      </c>
      <c r="E10238" t="s">
        <v>696</v>
      </c>
      <c r="F10238" t="s">
        <v>86</v>
      </c>
      <c r="G10238" s="5">
        <v>29</v>
      </c>
      <c r="H10238" t="s">
        <v>42</v>
      </c>
      <c r="I10238" t="s">
        <v>65</v>
      </c>
      <c r="J10238" t="s">
        <v>44</v>
      </c>
      <c r="N10238" s="6">
        <v>1999</v>
      </c>
      <c r="R10238" s="7">
        <v>41.995579999999997</v>
      </c>
      <c r="S10238" s="7">
        <v>13.438560000000001</v>
      </c>
      <c r="T10238" t="s">
        <v>46</v>
      </c>
      <c r="U10238" t="s">
        <v>40791</v>
      </c>
      <c r="X10238" t="s">
        <v>40792</v>
      </c>
      <c r="Y10238" t="s">
        <v>36708</v>
      </c>
      <c r="Z10238" t="s">
        <v>36709</v>
      </c>
      <c r="AD10238" t="s">
        <v>880</v>
      </c>
      <c r="AE10238" t="s">
        <v>4970</v>
      </c>
      <c r="AF10238" t="s">
        <v>52</v>
      </c>
      <c r="AG10238" t="s">
        <v>40793</v>
      </c>
      <c r="AH10238" s="27">
        <v>1163885</v>
      </c>
      <c r="AI10238" t="s">
        <v>40794</v>
      </c>
      <c r="AJ10238" t="s">
        <v>40795</v>
      </c>
    </row>
    <row r="10239" spans="1:36" ht="17.25" hidden="1" customHeight="1" x14ac:dyDescent="0.2">
      <c r="A10239" s="4" t="s">
        <v>40789</v>
      </c>
      <c r="B10239" t="s">
        <v>40703</v>
      </c>
      <c r="C10239" t="s">
        <v>40790</v>
      </c>
      <c r="E10239" t="s">
        <v>703</v>
      </c>
      <c r="F10239" t="s">
        <v>86</v>
      </c>
      <c r="G10239" s="5">
        <v>29</v>
      </c>
      <c r="H10239" t="s">
        <v>42</v>
      </c>
      <c r="I10239" t="s">
        <v>65</v>
      </c>
      <c r="J10239" t="s">
        <v>44</v>
      </c>
      <c r="N10239" s="6">
        <v>2000</v>
      </c>
      <c r="R10239" s="7">
        <v>41.995579999999997</v>
      </c>
      <c r="S10239" s="7">
        <v>13.438560000000001</v>
      </c>
      <c r="T10239" t="s">
        <v>46</v>
      </c>
      <c r="U10239" t="s">
        <v>40791</v>
      </c>
      <c r="X10239" t="s">
        <v>40792</v>
      </c>
      <c r="Y10239" t="s">
        <v>36708</v>
      </c>
      <c r="Z10239" t="s">
        <v>36709</v>
      </c>
      <c r="AD10239" t="s">
        <v>880</v>
      </c>
      <c r="AE10239" t="s">
        <v>4970</v>
      </c>
      <c r="AF10239" t="s">
        <v>52</v>
      </c>
      <c r="AG10239" t="s">
        <v>40793</v>
      </c>
      <c r="AH10239" s="27">
        <v>1163886</v>
      </c>
      <c r="AI10239" t="s">
        <v>40794</v>
      </c>
      <c r="AJ10239" t="s">
        <v>40796</v>
      </c>
    </row>
    <row r="10240" spans="1:36" ht="17.25" hidden="1" customHeight="1" x14ac:dyDescent="0.2">
      <c r="A10240" s="4" t="s">
        <v>40789</v>
      </c>
      <c r="B10240" t="s">
        <v>40703</v>
      </c>
      <c r="C10240" t="s">
        <v>40790</v>
      </c>
      <c r="E10240" t="s">
        <v>240</v>
      </c>
      <c r="F10240" t="s">
        <v>86</v>
      </c>
      <c r="G10240" s="5">
        <v>30</v>
      </c>
      <c r="H10240" t="s">
        <v>42</v>
      </c>
      <c r="I10240" t="s">
        <v>240</v>
      </c>
      <c r="J10240" t="s">
        <v>44</v>
      </c>
      <c r="N10240" s="6">
        <v>1999</v>
      </c>
      <c r="R10240" s="7">
        <v>41.995579999999997</v>
      </c>
      <c r="S10240" s="7">
        <v>13.438560000000001</v>
      </c>
      <c r="T10240" t="s">
        <v>46</v>
      </c>
      <c r="U10240" t="s">
        <v>40791</v>
      </c>
      <c r="X10240" t="s">
        <v>40792</v>
      </c>
      <c r="Y10240" t="s">
        <v>36708</v>
      </c>
      <c r="Z10240" t="s">
        <v>36709</v>
      </c>
      <c r="AD10240" t="s">
        <v>880</v>
      </c>
      <c r="AE10240" t="s">
        <v>4970</v>
      </c>
      <c r="AF10240" t="s">
        <v>52</v>
      </c>
      <c r="AG10240" t="s">
        <v>40793</v>
      </c>
      <c r="AH10240" s="8">
        <v>1211233</v>
      </c>
      <c r="AI10240" t="s">
        <v>40794</v>
      </c>
      <c r="AJ10240" t="s">
        <v>40797</v>
      </c>
    </row>
    <row r="10241" spans="1:36" ht="17.25" hidden="1" customHeight="1" x14ac:dyDescent="0.2">
      <c r="A10241" s="4" t="s">
        <v>40798</v>
      </c>
      <c r="B10241" t="s">
        <v>40703</v>
      </c>
      <c r="C10241" t="s">
        <v>40799</v>
      </c>
      <c r="E10241" t="s">
        <v>40</v>
      </c>
      <c r="F10241" t="s">
        <v>86</v>
      </c>
      <c r="G10241" s="5">
        <v>239</v>
      </c>
      <c r="H10241" t="s">
        <v>42</v>
      </c>
      <c r="I10241" t="s">
        <v>43</v>
      </c>
      <c r="J10241" t="s">
        <v>44</v>
      </c>
      <c r="N10241" s="6">
        <v>1993</v>
      </c>
      <c r="O10241" s="25"/>
      <c r="R10241" s="7">
        <v>45.451099999999997</v>
      </c>
      <c r="S10241" s="7">
        <v>12.2239</v>
      </c>
      <c r="T10241" t="s">
        <v>46</v>
      </c>
      <c r="U10241" t="s">
        <v>18808</v>
      </c>
      <c r="X10241" t="s">
        <v>40744</v>
      </c>
      <c r="Y10241" t="s">
        <v>36708</v>
      </c>
      <c r="Z10241" t="s">
        <v>36709</v>
      </c>
      <c r="AA10241" t="s">
        <v>40800</v>
      </c>
      <c r="AD10241" t="s">
        <v>5000</v>
      </c>
      <c r="AE10241" t="s">
        <v>254</v>
      </c>
      <c r="AF10241" t="s">
        <v>880</v>
      </c>
      <c r="AG10241" t="s">
        <v>40801</v>
      </c>
      <c r="AH10241" s="27" t="s">
        <v>40802</v>
      </c>
      <c r="AI10241" t="s">
        <v>40803</v>
      </c>
      <c r="AJ10241" t="s">
        <v>40804</v>
      </c>
    </row>
    <row r="10242" spans="1:36" ht="17.25" hidden="1" customHeight="1" x14ac:dyDescent="0.2">
      <c r="A10242" s="4" t="s">
        <v>40805</v>
      </c>
      <c r="B10242" t="s">
        <v>40703</v>
      </c>
      <c r="C10242" t="s">
        <v>40806</v>
      </c>
      <c r="E10242" t="s">
        <v>40</v>
      </c>
      <c r="F10242" t="s">
        <v>86</v>
      </c>
      <c r="G10242" s="5">
        <v>35</v>
      </c>
      <c r="H10242" t="s">
        <v>42</v>
      </c>
      <c r="I10242" t="s">
        <v>43</v>
      </c>
      <c r="J10242" t="s">
        <v>559</v>
      </c>
      <c r="N10242" s="6">
        <v>2008</v>
      </c>
      <c r="O10242" s="25"/>
      <c r="R10242" s="7">
        <v>44.823999999999998</v>
      </c>
      <c r="S10242" s="7">
        <v>10.375999999999999</v>
      </c>
      <c r="T10242" t="s">
        <v>46</v>
      </c>
      <c r="U10242" t="s">
        <v>40807</v>
      </c>
      <c r="X10242" t="s">
        <v>40808</v>
      </c>
      <c r="Y10242" t="s">
        <v>36708</v>
      </c>
      <c r="Z10242" t="s">
        <v>36709</v>
      </c>
      <c r="AA10242" t="s">
        <v>40809</v>
      </c>
      <c r="AD10242" t="s">
        <v>880</v>
      </c>
      <c r="AE10242" t="s">
        <v>39028</v>
      </c>
      <c r="AG10242" t="s">
        <v>40810</v>
      </c>
      <c r="AH10242" s="27" t="s">
        <v>40811</v>
      </c>
      <c r="AI10242" t="s">
        <v>40812</v>
      </c>
      <c r="AJ10242" t="s">
        <v>40813</v>
      </c>
    </row>
    <row r="10243" spans="1:36" ht="17.25" hidden="1" customHeight="1" x14ac:dyDescent="0.2">
      <c r="A10243" s="4" t="s">
        <v>40814</v>
      </c>
      <c r="B10243" t="s">
        <v>40703</v>
      </c>
      <c r="C10243" t="s">
        <v>40815</v>
      </c>
      <c r="E10243" t="s">
        <v>40</v>
      </c>
      <c r="F10243" t="s">
        <v>86</v>
      </c>
      <c r="G10243" s="5">
        <v>385</v>
      </c>
      <c r="H10243" t="s">
        <v>486</v>
      </c>
      <c r="I10243" t="s">
        <v>43</v>
      </c>
      <c r="J10243" t="s">
        <v>45</v>
      </c>
      <c r="K10243" t="s">
        <v>45</v>
      </c>
      <c r="L10243" t="s">
        <v>45</v>
      </c>
      <c r="N10243" s="27"/>
      <c r="O10243" s="25"/>
      <c r="R10243" s="7">
        <v>41.149441000000003</v>
      </c>
      <c r="S10243" s="7">
        <v>14.830304999999999</v>
      </c>
      <c r="T10243" t="s">
        <v>46</v>
      </c>
      <c r="U10243" t="s">
        <v>40816</v>
      </c>
      <c r="X10243" t="s">
        <v>40816</v>
      </c>
      <c r="Y10243" t="s">
        <v>36708</v>
      </c>
      <c r="Z10243" t="s">
        <v>36709</v>
      </c>
      <c r="AG10243" t="s">
        <v>40817</v>
      </c>
      <c r="AH10243" s="27">
        <v>1108182</v>
      </c>
      <c r="AI10243" t="s">
        <v>40818</v>
      </c>
      <c r="AJ10243" t="s">
        <v>40819</v>
      </c>
    </row>
    <row r="10244" spans="1:36" ht="17.25" hidden="1" customHeight="1" x14ac:dyDescent="0.2">
      <c r="A10244" s="4" t="s">
        <v>40820</v>
      </c>
      <c r="B10244" t="s">
        <v>40703</v>
      </c>
      <c r="C10244" t="s">
        <v>40821</v>
      </c>
      <c r="E10244" t="s">
        <v>40</v>
      </c>
      <c r="F10244" t="s">
        <v>86</v>
      </c>
      <c r="G10244" s="25">
        <v>800</v>
      </c>
      <c r="H10244" t="s">
        <v>42</v>
      </c>
      <c r="I10244" t="s">
        <v>43</v>
      </c>
      <c r="J10244" t="s">
        <v>559</v>
      </c>
      <c r="N10244" s="24">
        <v>2011</v>
      </c>
      <c r="R10244" s="7">
        <v>45.226799999999997</v>
      </c>
      <c r="S10244" s="7">
        <v>9.6377000000000006</v>
      </c>
      <c r="T10244" t="s">
        <v>46</v>
      </c>
      <c r="U10244" t="s">
        <v>40822</v>
      </c>
      <c r="X10244" t="s">
        <v>14628</v>
      </c>
      <c r="Y10244" t="s">
        <v>36708</v>
      </c>
      <c r="Z10244" t="s">
        <v>36709</v>
      </c>
      <c r="AA10244" t="s">
        <v>40823</v>
      </c>
      <c r="AG10244" t="s">
        <v>40824</v>
      </c>
      <c r="AH10244" s="8" t="s">
        <v>40825</v>
      </c>
      <c r="AI10244" t="s">
        <v>40826</v>
      </c>
      <c r="AJ10244" t="s">
        <v>40827</v>
      </c>
    </row>
    <row r="10245" spans="1:36" ht="17.25" hidden="1" customHeight="1" x14ac:dyDescent="0.2">
      <c r="A10245" s="4" t="s">
        <v>40828</v>
      </c>
      <c r="B10245" t="s">
        <v>40703</v>
      </c>
      <c r="C10245" t="s">
        <v>40829</v>
      </c>
      <c r="D10245" t="s">
        <v>40830</v>
      </c>
      <c r="E10245" t="s">
        <v>16478</v>
      </c>
      <c r="F10245" t="s">
        <v>86</v>
      </c>
      <c r="G10245" s="25">
        <v>110</v>
      </c>
      <c r="H10245" t="s">
        <v>611</v>
      </c>
      <c r="I10245" t="s">
        <v>65</v>
      </c>
      <c r="J10245" t="s">
        <v>45</v>
      </c>
      <c r="K10245" t="s">
        <v>45</v>
      </c>
      <c r="L10245" t="s">
        <v>45</v>
      </c>
      <c r="R10245" s="7">
        <v>45.228251999999998</v>
      </c>
      <c r="S10245" s="7">
        <v>9.6398519999999994</v>
      </c>
      <c r="T10245" t="s">
        <v>46</v>
      </c>
      <c r="U10245" t="s">
        <v>40822</v>
      </c>
      <c r="X10245" t="s">
        <v>14628</v>
      </c>
      <c r="Y10245" t="s">
        <v>36708</v>
      </c>
      <c r="Z10245" t="s">
        <v>36709</v>
      </c>
      <c r="AC10245" t="s">
        <v>40831</v>
      </c>
      <c r="AG10245" t="s">
        <v>40824</v>
      </c>
      <c r="AH10245" s="8">
        <v>1301160</v>
      </c>
      <c r="AI10245" t="s">
        <v>40832</v>
      </c>
      <c r="AJ10245" t="s">
        <v>40833</v>
      </c>
    </row>
    <row r="10246" spans="1:36" ht="17.25" hidden="1" customHeight="1" x14ac:dyDescent="0.2">
      <c r="A10246" s="4" t="s">
        <v>40828</v>
      </c>
      <c r="B10246" t="s">
        <v>40703</v>
      </c>
      <c r="C10246" t="s">
        <v>40829</v>
      </c>
      <c r="D10246" t="s">
        <v>40830</v>
      </c>
      <c r="E10246" t="s">
        <v>16213</v>
      </c>
      <c r="F10246" t="s">
        <v>86</v>
      </c>
      <c r="G10246" s="25">
        <v>110</v>
      </c>
      <c r="H10246" t="s">
        <v>611</v>
      </c>
      <c r="I10246" t="s">
        <v>65</v>
      </c>
      <c r="J10246" t="s">
        <v>45</v>
      </c>
      <c r="K10246" t="s">
        <v>45</v>
      </c>
      <c r="L10246" t="s">
        <v>45</v>
      </c>
      <c r="R10246" s="7">
        <v>45.228251999999998</v>
      </c>
      <c r="S10246" s="7">
        <v>9.6398519999999994</v>
      </c>
      <c r="T10246" t="s">
        <v>46</v>
      </c>
      <c r="U10246" t="s">
        <v>40822</v>
      </c>
      <c r="X10246" t="s">
        <v>14628</v>
      </c>
      <c r="Y10246" t="s">
        <v>36708</v>
      </c>
      <c r="Z10246" t="s">
        <v>36709</v>
      </c>
      <c r="AC10246" t="s">
        <v>40831</v>
      </c>
      <c r="AG10246" t="s">
        <v>40824</v>
      </c>
      <c r="AH10246" s="8">
        <v>1301161</v>
      </c>
      <c r="AI10246" t="s">
        <v>40832</v>
      </c>
      <c r="AJ10246" t="s">
        <v>40834</v>
      </c>
    </row>
    <row r="10247" spans="1:36" ht="17.25" hidden="1" customHeight="1" x14ac:dyDescent="0.2">
      <c r="A10247" s="4" t="s">
        <v>40828</v>
      </c>
      <c r="B10247" t="s">
        <v>40703</v>
      </c>
      <c r="C10247" t="s">
        <v>40829</v>
      </c>
      <c r="D10247" t="s">
        <v>40830</v>
      </c>
      <c r="E10247" t="s">
        <v>18199</v>
      </c>
      <c r="F10247" t="s">
        <v>86</v>
      </c>
      <c r="G10247" s="25">
        <v>110</v>
      </c>
      <c r="H10247" t="s">
        <v>611</v>
      </c>
      <c r="I10247" t="s">
        <v>65</v>
      </c>
      <c r="J10247" t="s">
        <v>45</v>
      </c>
      <c r="K10247" t="s">
        <v>45</v>
      </c>
      <c r="L10247" t="s">
        <v>45</v>
      </c>
      <c r="R10247" s="7">
        <v>45.228251999999998</v>
      </c>
      <c r="S10247" s="7">
        <v>9.6398519999999994</v>
      </c>
      <c r="T10247" t="s">
        <v>46</v>
      </c>
      <c r="U10247" t="s">
        <v>40822</v>
      </c>
      <c r="X10247" t="s">
        <v>14628</v>
      </c>
      <c r="Y10247" t="s">
        <v>36708</v>
      </c>
      <c r="Z10247" t="s">
        <v>36709</v>
      </c>
      <c r="AC10247" t="s">
        <v>40831</v>
      </c>
      <c r="AG10247" t="s">
        <v>40824</v>
      </c>
      <c r="AH10247" s="8">
        <v>1301162</v>
      </c>
      <c r="AI10247" t="s">
        <v>40832</v>
      </c>
      <c r="AJ10247" t="s">
        <v>40835</v>
      </c>
    </row>
    <row r="10248" spans="1:36" ht="17.25" hidden="1" customHeight="1" x14ac:dyDescent="0.2">
      <c r="A10248" s="4" t="s">
        <v>40836</v>
      </c>
      <c r="B10248" t="s">
        <v>40703</v>
      </c>
      <c r="C10248" t="s">
        <v>40837</v>
      </c>
      <c r="E10248" t="s">
        <v>40</v>
      </c>
      <c r="F10248" t="s">
        <v>86</v>
      </c>
      <c r="G10248" s="25">
        <v>88</v>
      </c>
      <c r="H10248" t="s">
        <v>42</v>
      </c>
      <c r="I10248" t="s">
        <v>43</v>
      </c>
      <c r="J10248" t="s">
        <v>44</v>
      </c>
      <c r="N10248" s="24">
        <v>1988</v>
      </c>
      <c r="R10248" s="7">
        <v>45.455970000000001</v>
      </c>
      <c r="S10248" s="7">
        <v>8.7964599999999997</v>
      </c>
      <c r="T10248" t="s">
        <v>504</v>
      </c>
      <c r="U10248" t="s">
        <v>40838</v>
      </c>
      <c r="X10248" t="s">
        <v>40839</v>
      </c>
      <c r="Y10248" t="s">
        <v>36708</v>
      </c>
      <c r="Z10248" t="s">
        <v>36709</v>
      </c>
      <c r="AA10248" t="s">
        <v>40840</v>
      </c>
      <c r="AG10248" t="s">
        <v>40841</v>
      </c>
      <c r="AH10248" s="8">
        <v>1130637</v>
      </c>
      <c r="AI10248" t="s">
        <v>40842</v>
      </c>
      <c r="AJ10248" t="s">
        <v>40843</v>
      </c>
    </row>
    <row r="10249" spans="1:36" ht="17.25" hidden="1" customHeight="1" x14ac:dyDescent="0.2">
      <c r="A10249" s="4" t="s">
        <v>40851</v>
      </c>
      <c r="B10249" t="s">
        <v>40703</v>
      </c>
      <c r="C10249" t="s">
        <v>40852</v>
      </c>
      <c r="E10249" t="s">
        <v>40</v>
      </c>
      <c r="F10249" t="s">
        <v>86</v>
      </c>
      <c r="G10249" s="25">
        <v>29</v>
      </c>
      <c r="H10249" t="s">
        <v>42</v>
      </c>
      <c r="I10249" t="s">
        <v>43</v>
      </c>
      <c r="J10249" t="s">
        <v>559</v>
      </c>
      <c r="N10249" s="24">
        <v>1994</v>
      </c>
      <c r="R10249" s="7">
        <v>45.448480000000004</v>
      </c>
      <c r="S10249" s="7">
        <v>10.980740000000001</v>
      </c>
      <c r="T10249" t="s">
        <v>504</v>
      </c>
      <c r="U10249" t="s">
        <v>40853</v>
      </c>
      <c r="X10249" t="s">
        <v>40854</v>
      </c>
      <c r="Y10249" t="s">
        <v>36708</v>
      </c>
      <c r="Z10249" t="s">
        <v>36709</v>
      </c>
      <c r="AA10249" t="s">
        <v>40855</v>
      </c>
      <c r="AG10249" t="s">
        <v>40856</v>
      </c>
      <c r="AH10249" s="8" t="s">
        <v>40857</v>
      </c>
      <c r="AI10249" t="s">
        <v>40858</v>
      </c>
      <c r="AJ10249" t="s">
        <v>40859</v>
      </c>
    </row>
    <row r="10250" spans="1:36" ht="17.25" hidden="1" customHeight="1" x14ac:dyDescent="0.2">
      <c r="A10250" s="4" t="s">
        <v>40860</v>
      </c>
      <c r="B10250" t="s">
        <v>40703</v>
      </c>
      <c r="C10250" t="s">
        <v>40861</v>
      </c>
      <c r="E10250" t="s">
        <v>4758</v>
      </c>
      <c r="F10250" t="s">
        <v>86</v>
      </c>
      <c r="G10250" s="25">
        <v>381</v>
      </c>
      <c r="H10250" t="s">
        <v>42</v>
      </c>
      <c r="I10250" t="s">
        <v>43</v>
      </c>
      <c r="J10250" t="s">
        <v>44</v>
      </c>
      <c r="M10250" t="s">
        <v>559</v>
      </c>
      <c r="N10250" s="24">
        <v>2005</v>
      </c>
      <c r="R10250" s="7">
        <v>40.629300000000001</v>
      </c>
      <c r="S10250" s="7">
        <v>18.003299999999999</v>
      </c>
      <c r="T10250" t="s">
        <v>46</v>
      </c>
      <c r="U10250" t="s">
        <v>40862</v>
      </c>
      <c r="X10250" t="s">
        <v>40863</v>
      </c>
      <c r="Y10250" t="s">
        <v>36708</v>
      </c>
      <c r="Z10250" t="s">
        <v>36709</v>
      </c>
      <c r="AA10250" t="s">
        <v>40864</v>
      </c>
      <c r="AG10250" t="s">
        <v>40865</v>
      </c>
      <c r="AH10250" s="8" t="s">
        <v>40866</v>
      </c>
      <c r="AI10250" t="s">
        <v>40867</v>
      </c>
      <c r="AJ10250" t="s">
        <v>40868</v>
      </c>
    </row>
    <row r="10251" spans="1:36" ht="17.25" hidden="1" customHeight="1" x14ac:dyDescent="0.2">
      <c r="A10251" s="4" t="s">
        <v>40860</v>
      </c>
      <c r="B10251" t="s">
        <v>40703</v>
      </c>
      <c r="C10251" t="s">
        <v>40861</v>
      </c>
      <c r="E10251" t="s">
        <v>3929</v>
      </c>
      <c r="F10251" t="s">
        <v>86</v>
      </c>
      <c r="G10251" s="25">
        <v>381</v>
      </c>
      <c r="H10251" t="s">
        <v>42</v>
      </c>
      <c r="I10251" t="s">
        <v>43</v>
      </c>
      <c r="J10251" t="s">
        <v>44</v>
      </c>
      <c r="M10251" t="s">
        <v>559</v>
      </c>
      <c r="N10251" s="24">
        <v>2006</v>
      </c>
      <c r="R10251" s="7">
        <v>40.629300000000001</v>
      </c>
      <c r="S10251" s="7">
        <v>18.003299999999999</v>
      </c>
      <c r="T10251" t="s">
        <v>46</v>
      </c>
      <c r="U10251" t="s">
        <v>40862</v>
      </c>
      <c r="X10251" t="s">
        <v>40863</v>
      </c>
      <c r="Y10251" t="s">
        <v>36708</v>
      </c>
      <c r="Z10251" t="s">
        <v>36709</v>
      </c>
      <c r="AA10251" t="s">
        <v>40869</v>
      </c>
      <c r="AG10251" t="s">
        <v>40865</v>
      </c>
      <c r="AH10251" s="8" t="s">
        <v>40870</v>
      </c>
      <c r="AI10251" t="s">
        <v>40867</v>
      </c>
      <c r="AJ10251" t="s">
        <v>40871</v>
      </c>
    </row>
    <row r="10252" spans="1:36" ht="17.25" hidden="1" customHeight="1" x14ac:dyDescent="0.2">
      <c r="A10252" s="4" t="s">
        <v>40860</v>
      </c>
      <c r="B10252" t="s">
        <v>40703</v>
      </c>
      <c r="C10252" t="s">
        <v>40861</v>
      </c>
      <c r="E10252" t="s">
        <v>4787</v>
      </c>
      <c r="F10252" t="s">
        <v>86</v>
      </c>
      <c r="G10252" s="25">
        <v>381</v>
      </c>
      <c r="H10252" t="s">
        <v>42</v>
      </c>
      <c r="I10252" t="s">
        <v>43</v>
      </c>
      <c r="J10252" t="s">
        <v>44</v>
      </c>
      <c r="M10252" t="s">
        <v>559</v>
      </c>
      <c r="N10252" s="24">
        <v>2006</v>
      </c>
      <c r="R10252" s="7">
        <v>40.629300000000001</v>
      </c>
      <c r="S10252" s="7">
        <v>18.003299999999999</v>
      </c>
      <c r="T10252" t="s">
        <v>46</v>
      </c>
      <c r="U10252" t="s">
        <v>40862</v>
      </c>
      <c r="X10252" t="s">
        <v>40863</v>
      </c>
      <c r="Y10252" t="s">
        <v>36708</v>
      </c>
      <c r="Z10252" t="s">
        <v>36709</v>
      </c>
      <c r="AA10252" t="s">
        <v>40872</v>
      </c>
      <c r="AG10252" t="s">
        <v>40865</v>
      </c>
      <c r="AH10252" s="8" t="s">
        <v>40873</v>
      </c>
      <c r="AI10252" t="s">
        <v>40867</v>
      </c>
      <c r="AJ10252" t="s">
        <v>40874</v>
      </c>
    </row>
    <row r="10253" spans="1:36" ht="17.25" hidden="1" customHeight="1" x14ac:dyDescent="0.2">
      <c r="A10253" s="4" t="s">
        <v>45640</v>
      </c>
      <c r="B10253" t="s">
        <v>43246</v>
      </c>
      <c r="C10253" t="s">
        <v>45641</v>
      </c>
      <c r="D10253" t="s">
        <v>45642</v>
      </c>
      <c r="E10253" t="s">
        <v>40</v>
      </c>
      <c r="F10253" t="s">
        <v>527</v>
      </c>
      <c r="G10253" s="25">
        <v>65</v>
      </c>
      <c r="H10253" t="s">
        <v>42</v>
      </c>
      <c r="I10253" t="s">
        <v>240</v>
      </c>
      <c r="J10253" t="s">
        <v>44</v>
      </c>
      <c r="N10253" s="24">
        <v>1966</v>
      </c>
      <c r="R10253" s="7">
        <v>57.550666</v>
      </c>
      <c r="S10253" s="7">
        <v>39.771380000000001</v>
      </c>
      <c r="T10253" t="s">
        <v>46</v>
      </c>
      <c r="U10253" t="s">
        <v>45634</v>
      </c>
      <c r="X10253" t="s">
        <v>43776</v>
      </c>
      <c r="Y10253" t="s">
        <v>36708</v>
      </c>
      <c r="Z10253" t="s">
        <v>36915</v>
      </c>
      <c r="AG10253" t="s">
        <v>45643</v>
      </c>
      <c r="AI10253" t="s">
        <v>45644</v>
      </c>
      <c r="AJ10253" t="s">
        <v>45645</v>
      </c>
    </row>
    <row r="10254" spans="1:36" ht="17.25" hidden="1" customHeight="1" x14ac:dyDescent="0.2">
      <c r="A10254" s="4" t="s">
        <v>40860</v>
      </c>
      <c r="B10254" t="s">
        <v>40703</v>
      </c>
      <c r="C10254" t="s">
        <v>40861</v>
      </c>
      <c r="E10254" t="s">
        <v>726</v>
      </c>
      <c r="F10254" t="s">
        <v>39690</v>
      </c>
      <c r="G10254" s="5">
        <v>70</v>
      </c>
      <c r="H10254" t="s">
        <v>42</v>
      </c>
      <c r="I10254" t="s">
        <v>240</v>
      </c>
      <c r="J10254" t="s">
        <v>44</v>
      </c>
      <c r="N10254" s="24">
        <v>1971</v>
      </c>
      <c r="R10254" s="7">
        <v>40.629300000000001</v>
      </c>
      <c r="S10254" s="7">
        <v>18.003299999999999</v>
      </c>
      <c r="T10254" t="s">
        <v>46</v>
      </c>
      <c r="U10254" t="s">
        <v>40862</v>
      </c>
      <c r="X10254" t="s">
        <v>40863</v>
      </c>
      <c r="Y10254" t="s">
        <v>36708</v>
      </c>
      <c r="Z10254" t="s">
        <v>36709</v>
      </c>
      <c r="AG10254" t="s">
        <v>40875</v>
      </c>
      <c r="AH10254" s="8">
        <v>1107162</v>
      </c>
      <c r="AI10254" t="s">
        <v>40867</v>
      </c>
      <c r="AJ10254" t="s">
        <v>40877</v>
      </c>
    </row>
    <row r="10255" spans="1:36" ht="17.25" hidden="1" customHeight="1" x14ac:dyDescent="0.2">
      <c r="A10255" s="4" t="s">
        <v>40878</v>
      </c>
      <c r="B10255" t="s">
        <v>40703</v>
      </c>
      <c r="C10255" t="s">
        <v>40879</v>
      </c>
      <c r="E10255" t="s">
        <v>565</v>
      </c>
      <c r="F10255" t="s">
        <v>86</v>
      </c>
      <c r="G10255" s="25">
        <v>840</v>
      </c>
      <c r="H10255" t="s">
        <v>677</v>
      </c>
      <c r="I10255" t="s">
        <v>43</v>
      </c>
      <c r="J10255" t="s">
        <v>559</v>
      </c>
      <c r="K10255" t="s">
        <v>45</v>
      </c>
      <c r="L10255" t="s">
        <v>45</v>
      </c>
      <c r="M10255" t="s">
        <v>5341</v>
      </c>
      <c r="R10255" s="7">
        <v>40.563639999999999</v>
      </c>
      <c r="S10255" s="7">
        <v>18.032209999999999</v>
      </c>
      <c r="T10255" t="s">
        <v>46</v>
      </c>
      <c r="U10255" t="s">
        <v>40880</v>
      </c>
      <c r="W10255" t="s">
        <v>40863</v>
      </c>
      <c r="X10255" t="s">
        <v>40881</v>
      </c>
      <c r="Y10255" t="s">
        <v>36708</v>
      </c>
      <c r="Z10255" t="s">
        <v>36709</v>
      </c>
      <c r="AC10255" t="s">
        <v>40882</v>
      </c>
      <c r="AG10255" t="s">
        <v>40883</v>
      </c>
      <c r="AI10255" t="s">
        <v>40884</v>
      </c>
      <c r="AJ10255" t="s">
        <v>40885</v>
      </c>
    </row>
    <row r="10256" spans="1:36" ht="17.25" hidden="1" customHeight="1" x14ac:dyDescent="0.2">
      <c r="A10256" s="4" t="s">
        <v>40878</v>
      </c>
      <c r="B10256" t="s">
        <v>40703</v>
      </c>
      <c r="C10256" t="s">
        <v>40879</v>
      </c>
      <c r="E10256" t="s">
        <v>870</v>
      </c>
      <c r="F10256" t="s">
        <v>86</v>
      </c>
      <c r="G10256" s="25">
        <v>840</v>
      </c>
      <c r="H10256" t="s">
        <v>677</v>
      </c>
      <c r="I10256" t="s">
        <v>43</v>
      </c>
      <c r="J10256" t="s">
        <v>559</v>
      </c>
      <c r="M10256" t="s">
        <v>5341</v>
      </c>
      <c r="P10256" s="25"/>
      <c r="R10256" s="7">
        <v>40.563639999999999</v>
      </c>
      <c r="S10256" s="7">
        <v>18.032209999999999</v>
      </c>
      <c r="T10256" t="s">
        <v>46</v>
      </c>
      <c r="U10256" t="s">
        <v>40880</v>
      </c>
      <c r="W10256" t="s">
        <v>40863</v>
      </c>
      <c r="X10256" t="s">
        <v>40881</v>
      </c>
      <c r="Y10256" t="s">
        <v>36708</v>
      </c>
      <c r="Z10256" t="s">
        <v>36709</v>
      </c>
      <c r="AC10256" t="s">
        <v>40882</v>
      </c>
      <c r="AG10256" t="s">
        <v>40883</v>
      </c>
      <c r="AI10256" t="s">
        <v>40884</v>
      </c>
      <c r="AJ10256" t="s">
        <v>40886</v>
      </c>
    </row>
    <row r="10257" spans="1:36" ht="17.25" hidden="1" customHeight="1" x14ac:dyDescent="0.2">
      <c r="A10257" s="4" t="s">
        <v>40887</v>
      </c>
      <c r="B10257" t="s">
        <v>40703</v>
      </c>
      <c r="C10257" t="s">
        <v>40888</v>
      </c>
      <c r="E10257" t="s">
        <v>40</v>
      </c>
      <c r="F10257" t="s">
        <v>86</v>
      </c>
      <c r="G10257" s="25">
        <v>122</v>
      </c>
      <c r="H10257" t="s">
        <v>42</v>
      </c>
      <c r="I10257" t="s">
        <v>43</v>
      </c>
      <c r="J10257" t="s">
        <v>44</v>
      </c>
      <c r="N10257" s="24">
        <v>1994</v>
      </c>
      <c r="R10257" s="7">
        <v>42.200200000000002</v>
      </c>
      <c r="S10257" s="7">
        <v>13.8398</v>
      </c>
      <c r="T10257" t="s">
        <v>46</v>
      </c>
      <c r="U10257" t="s">
        <v>40889</v>
      </c>
      <c r="X10257" t="s">
        <v>40890</v>
      </c>
      <c r="Y10257" t="s">
        <v>36708</v>
      </c>
      <c r="Z10257" t="s">
        <v>36709</v>
      </c>
      <c r="AA10257" t="s">
        <v>40891</v>
      </c>
      <c r="AD10257" t="s">
        <v>5000</v>
      </c>
      <c r="AE10257" t="s">
        <v>254</v>
      </c>
      <c r="AG10257" t="s">
        <v>40892</v>
      </c>
      <c r="AH10257" s="8" t="s">
        <v>40893</v>
      </c>
      <c r="AI10257" t="s">
        <v>40894</v>
      </c>
      <c r="AJ10257" t="s">
        <v>40895</v>
      </c>
    </row>
    <row r="10258" spans="1:36" ht="17.25" hidden="1" customHeight="1" x14ac:dyDescent="0.2">
      <c r="A10258" s="4" t="s">
        <v>40904</v>
      </c>
      <c r="B10258" t="s">
        <v>40703</v>
      </c>
      <c r="C10258" t="s">
        <v>40905</v>
      </c>
      <c r="E10258" t="s">
        <v>40</v>
      </c>
      <c r="F10258" t="s">
        <v>86</v>
      </c>
      <c r="G10258" s="25">
        <v>401</v>
      </c>
      <c r="H10258" t="s">
        <v>42</v>
      </c>
      <c r="I10258" t="s">
        <v>43</v>
      </c>
      <c r="J10258" t="s">
        <v>559</v>
      </c>
      <c r="N10258" s="24">
        <v>2005</v>
      </c>
      <c r="R10258" s="7">
        <v>41.2014</v>
      </c>
      <c r="S10258" s="7">
        <v>15.4762</v>
      </c>
      <c r="T10258" t="s">
        <v>46</v>
      </c>
      <c r="U10258" t="s">
        <v>40906</v>
      </c>
      <c r="X10258" t="s">
        <v>40907</v>
      </c>
      <c r="Y10258" t="s">
        <v>36708</v>
      </c>
      <c r="Z10258" t="s">
        <v>36709</v>
      </c>
      <c r="AA10258" t="s">
        <v>40908</v>
      </c>
      <c r="AG10258" t="s">
        <v>40909</v>
      </c>
      <c r="AH10258" s="8" t="s">
        <v>40910</v>
      </c>
      <c r="AI10258" t="s">
        <v>40911</v>
      </c>
      <c r="AJ10258" t="s">
        <v>40912</v>
      </c>
    </row>
    <row r="10259" spans="1:36" ht="17.25" hidden="1" customHeight="1" x14ac:dyDescent="0.2">
      <c r="A10259" s="4" t="s">
        <v>40913</v>
      </c>
      <c r="B10259" t="s">
        <v>40703</v>
      </c>
      <c r="C10259" t="s">
        <v>40914</v>
      </c>
      <c r="E10259" t="s">
        <v>43</v>
      </c>
      <c r="F10259" t="s">
        <v>86</v>
      </c>
      <c r="G10259" s="25">
        <v>848</v>
      </c>
      <c r="H10259" t="s">
        <v>42</v>
      </c>
      <c r="I10259" t="s">
        <v>43</v>
      </c>
      <c r="J10259" t="s">
        <v>44</v>
      </c>
      <c r="N10259" s="24">
        <v>2003</v>
      </c>
      <c r="R10259" s="7">
        <v>45.511499999999998</v>
      </c>
      <c r="S10259" s="7">
        <v>9.5098000000000003</v>
      </c>
      <c r="T10259" t="s">
        <v>46</v>
      </c>
      <c r="U10259" t="s">
        <v>40915</v>
      </c>
      <c r="X10259" t="s">
        <v>40839</v>
      </c>
      <c r="Y10259" t="s">
        <v>36708</v>
      </c>
      <c r="Z10259" t="s">
        <v>36709</v>
      </c>
      <c r="AA10259" t="s">
        <v>40916</v>
      </c>
      <c r="AG10259" t="s">
        <v>40917</v>
      </c>
      <c r="AH10259" s="8" t="s">
        <v>40918</v>
      </c>
      <c r="AI10259" t="s">
        <v>40919</v>
      </c>
      <c r="AJ10259" t="s">
        <v>40920</v>
      </c>
    </row>
    <row r="10260" spans="1:36" ht="17.25" hidden="1" customHeight="1" x14ac:dyDescent="0.2">
      <c r="A10260" s="4" t="s">
        <v>40924</v>
      </c>
      <c r="B10260" t="s">
        <v>40703</v>
      </c>
      <c r="C10260" t="s">
        <v>40925</v>
      </c>
      <c r="E10260" t="s">
        <v>40</v>
      </c>
      <c r="F10260" t="s">
        <v>86</v>
      </c>
      <c r="G10260" s="25">
        <v>50</v>
      </c>
      <c r="H10260" t="s">
        <v>42</v>
      </c>
      <c r="I10260" t="s">
        <v>65</v>
      </c>
      <c r="J10260" t="s">
        <v>44</v>
      </c>
      <c r="N10260" s="24">
        <v>2003</v>
      </c>
      <c r="R10260" s="7">
        <v>44.760460000000002</v>
      </c>
      <c r="S10260" s="7">
        <v>8.8552900000000001</v>
      </c>
      <c r="T10260" t="s">
        <v>46</v>
      </c>
      <c r="U10260" t="s">
        <v>40926</v>
      </c>
      <c r="X10260" t="s">
        <v>40927</v>
      </c>
      <c r="Y10260" t="s">
        <v>36708</v>
      </c>
      <c r="Z10260" t="s">
        <v>36709</v>
      </c>
      <c r="AA10260" t="s">
        <v>40928</v>
      </c>
      <c r="AG10260" t="s">
        <v>40929</v>
      </c>
      <c r="AH10260" s="8">
        <v>1210495</v>
      </c>
      <c r="AI10260" t="s">
        <v>40930</v>
      </c>
      <c r="AJ10260" t="s">
        <v>40931</v>
      </c>
    </row>
    <row r="10261" spans="1:36" ht="17.25" hidden="1" customHeight="1" x14ac:dyDescent="0.2">
      <c r="A10261" s="4" t="s">
        <v>40939</v>
      </c>
      <c r="B10261" t="s">
        <v>40703</v>
      </c>
      <c r="C10261" t="s">
        <v>40940</v>
      </c>
      <c r="E10261" t="s">
        <v>40941</v>
      </c>
      <c r="F10261" t="s">
        <v>86</v>
      </c>
      <c r="G10261" s="25">
        <v>106</v>
      </c>
      <c r="H10261" t="s">
        <v>42</v>
      </c>
      <c r="I10261" t="s">
        <v>43</v>
      </c>
      <c r="J10261" t="s">
        <v>44</v>
      </c>
      <c r="N10261" s="24">
        <v>1997</v>
      </c>
      <c r="R10261" s="7">
        <v>41.476399999999998</v>
      </c>
      <c r="S10261" s="7">
        <v>13.75315</v>
      </c>
      <c r="T10261" t="s">
        <v>46</v>
      </c>
      <c r="U10261" t="s">
        <v>40942</v>
      </c>
      <c r="X10261" t="s">
        <v>40935</v>
      </c>
      <c r="Y10261" t="s">
        <v>36708</v>
      </c>
      <c r="Z10261" t="s">
        <v>36709</v>
      </c>
      <c r="AA10261" t="s">
        <v>40943</v>
      </c>
      <c r="AG10261" t="s">
        <v>40944</v>
      </c>
      <c r="AH10261" s="8" t="s">
        <v>40945</v>
      </c>
      <c r="AI10261" t="s">
        <v>40946</v>
      </c>
      <c r="AJ10261" t="s">
        <v>40947</v>
      </c>
    </row>
    <row r="10262" spans="1:36" ht="17.25" hidden="1" customHeight="1" x14ac:dyDescent="0.2">
      <c r="A10262" s="4" t="s">
        <v>40955</v>
      </c>
      <c r="B10262" t="s">
        <v>40703</v>
      </c>
      <c r="C10262" t="s">
        <v>40956</v>
      </c>
      <c r="E10262" t="s">
        <v>40</v>
      </c>
      <c r="F10262" t="s">
        <v>86</v>
      </c>
      <c r="G10262" s="25">
        <v>54</v>
      </c>
      <c r="H10262" t="s">
        <v>42</v>
      </c>
      <c r="I10262" t="s">
        <v>43</v>
      </c>
      <c r="J10262" t="s">
        <v>44</v>
      </c>
      <c r="N10262" s="24">
        <v>1994</v>
      </c>
      <c r="R10262" s="7">
        <v>45.02131</v>
      </c>
      <c r="S10262" s="7">
        <v>11.311590000000001</v>
      </c>
      <c r="T10262" t="s">
        <v>46</v>
      </c>
      <c r="U10262" t="s">
        <v>40957</v>
      </c>
      <c r="X10262" t="s">
        <v>40958</v>
      </c>
      <c r="Y10262" t="s">
        <v>36708</v>
      </c>
      <c r="Z10262" t="s">
        <v>36709</v>
      </c>
      <c r="AA10262" t="s">
        <v>40959</v>
      </c>
      <c r="AG10262" t="s">
        <v>40960</v>
      </c>
      <c r="AH10262" s="8" t="s">
        <v>40961</v>
      </c>
      <c r="AI10262" t="s">
        <v>40962</v>
      </c>
      <c r="AJ10262" t="s">
        <v>40963</v>
      </c>
    </row>
    <row r="10263" spans="1:36" ht="17.25" hidden="1" customHeight="1" x14ac:dyDescent="0.2">
      <c r="A10263" s="4" t="s">
        <v>40964</v>
      </c>
      <c r="B10263" t="s">
        <v>40703</v>
      </c>
      <c r="C10263" t="s">
        <v>40965</v>
      </c>
      <c r="E10263" t="s">
        <v>40</v>
      </c>
      <c r="F10263" t="s">
        <v>86</v>
      </c>
      <c r="G10263" s="25">
        <v>175</v>
      </c>
      <c r="H10263" t="s">
        <v>857</v>
      </c>
      <c r="I10263" t="s">
        <v>43</v>
      </c>
      <c r="J10263" t="s">
        <v>44</v>
      </c>
      <c r="N10263" s="24">
        <v>1998</v>
      </c>
      <c r="R10263" s="7">
        <v>42.048236000000003</v>
      </c>
      <c r="S10263" s="7">
        <v>13.535985999999999</v>
      </c>
      <c r="T10263" t="s">
        <v>46</v>
      </c>
      <c r="U10263" t="s">
        <v>40966</v>
      </c>
      <c r="X10263" t="s">
        <v>40792</v>
      </c>
      <c r="Y10263" t="s">
        <v>36708</v>
      </c>
      <c r="Z10263" t="s">
        <v>36709</v>
      </c>
      <c r="AA10263" t="s">
        <v>40967</v>
      </c>
      <c r="AG10263" t="s">
        <v>40968</v>
      </c>
      <c r="AH10263" s="8">
        <v>1108912</v>
      </c>
      <c r="AI10263" t="s">
        <v>40969</v>
      </c>
      <c r="AJ10263" t="s">
        <v>40970</v>
      </c>
    </row>
    <row r="10264" spans="1:36" ht="17.25" hidden="1" customHeight="1" x14ac:dyDescent="0.2">
      <c r="A10264" s="4" t="s">
        <v>40971</v>
      </c>
      <c r="B10264" t="s">
        <v>40703</v>
      </c>
      <c r="C10264" t="s">
        <v>40972</v>
      </c>
      <c r="D10264" t="s">
        <v>40973</v>
      </c>
      <c r="E10264" t="s">
        <v>40</v>
      </c>
      <c r="F10264" t="s">
        <v>86</v>
      </c>
      <c r="G10264" s="25">
        <v>180</v>
      </c>
      <c r="H10264" t="s">
        <v>806</v>
      </c>
      <c r="I10264" t="s">
        <v>43</v>
      </c>
      <c r="J10264" t="s">
        <v>44</v>
      </c>
      <c r="N10264" s="24">
        <v>1998</v>
      </c>
      <c r="O10264" s="24">
        <v>2010</v>
      </c>
      <c r="R10264" s="7">
        <v>41.014243522405401</v>
      </c>
      <c r="S10264" s="7">
        <v>14.230205618142101</v>
      </c>
      <c r="T10264" t="s">
        <v>504</v>
      </c>
      <c r="U10264" t="s">
        <v>40974</v>
      </c>
      <c r="X10264" t="s">
        <v>40975</v>
      </c>
      <c r="Y10264" t="s">
        <v>36708</v>
      </c>
      <c r="Z10264" t="s">
        <v>36709</v>
      </c>
      <c r="AG10264" t="s">
        <v>40976</v>
      </c>
      <c r="AH10264" s="8" t="s">
        <v>40977</v>
      </c>
      <c r="AI10264" t="s">
        <v>40978</v>
      </c>
      <c r="AJ10264" t="s">
        <v>40979</v>
      </c>
    </row>
    <row r="10265" spans="1:36" ht="17.25" hidden="1" customHeight="1" x14ac:dyDescent="0.2">
      <c r="A10265" s="4" t="s">
        <v>40980</v>
      </c>
      <c r="B10265" t="s">
        <v>40703</v>
      </c>
      <c r="C10265" t="s">
        <v>40981</v>
      </c>
      <c r="E10265" t="s">
        <v>40</v>
      </c>
      <c r="F10265" t="s">
        <v>86</v>
      </c>
      <c r="G10265" s="25">
        <v>753</v>
      </c>
      <c r="H10265" t="s">
        <v>42</v>
      </c>
      <c r="I10265" t="s">
        <v>43</v>
      </c>
      <c r="J10265" t="s">
        <v>559</v>
      </c>
      <c r="N10265" s="24">
        <v>2004</v>
      </c>
      <c r="R10265" s="7">
        <v>45.185600000000001</v>
      </c>
      <c r="S10265" s="7">
        <v>7.9016000000000002</v>
      </c>
      <c r="T10265" t="s">
        <v>46</v>
      </c>
      <c r="U10265" t="s">
        <v>40982</v>
      </c>
      <c r="X10265" t="s">
        <v>40983</v>
      </c>
      <c r="Y10265" t="s">
        <v>36708</v>
      </c>
      <c r="Z10265" t="s">
        <v>36709</v>
      </c>
      <c r="AA10265" t="s">
        <v>40984</v>
      </c>
      <c r="AG10265" t="s">
        <v>40985</v>
      </c>
      <c r="AH10265" s="8" t="s">
        <v>40986</v>
      </c>
      <c r="AI10265" t="s">
        <v>40987</v>
      </c>
      <c r="AJ10265" t="s">
        <v>40988</v>
      </c>
    </row>
    <row r="10266" spans="1:36" ht="17.25" hidden="1" customHeight="1" x14ac:dyDescent="0.2">
      <c r="A10266" s="4" t="s">
        <v>40980</v>
      </c>
      <c r="B10266" t="s">
        <v>40703</v>
      </c>
      <c r="C10266" t="s">
        <v>40981</v>
      </c>
      <c r="E10266" t="s">
        <v>56</v>
      </c>
      <c r="F10266" t="s">
        <v>86</v>
      </c>
      <c r="G10266" s="25">
        <v>370</v>
      </c>
      <c r="H10266" t="s">
        <v>42</v>
      </c>
      <c r="I10266" t="s">
        <v>43</v>
      </c>
      <c r="J10266" t="s">
        <v>559</v>
      </c>
      <c r="N10266" s="24">
        <v>2005</v>
      </c>
      <c r="R10266" s="7">
        <v>45.185600000000001</v>
      </c>
      <c r="S10266" s="7">
        <v>7.9016000000000002</v>
      </c>
      <c r="T10266" t="s">
        <v>46</v>
      </c>
      <c r="U10266" t="s">
        <v>40982</v>
      </c>
      <c r="X10266" t="s">
        <v>40983</v>
      </c>
      <c r="Y10266" t="s">
        <v>36708</v>
      </c>
      <c r="Z10266" t="s">
        <v>36709</v>
      </c>
      <c r="AA10266" t="s">
        <v>40989</v>
      </c>
      <c r="AG10266" t="s">
        <v>40985</v>
      </c>
      <c r="AH10266" s="8" t="s">
        <v>40990</v>
      </c>
      <c r="AI10266" t="s">
        <v>40987</v>
      </c>
      <c r="AJ10266" t="s">
        <v>40991</v>
      </c>
    </row>
    <row r="10267" spans="1:36" ht="17.25" hidden="1" customHeight="1" x14ac:dyDescent="0.2">
      <c r="A10267" s="4" t="s">
        <v>45640</v>
      </c>
      <c r="B10267" t="s">
        <v>43246</v>
      </c>
      <c r="C10267" t="s">
        <v>45641</v>
      </c>
      <c r="D10267" t="s">
        <v>45642</v>
      </c>
      <c r="E10267" t="s">
        <v>56</v>
      </c>
      <c r="F10267" t="s">
        <v>527</v>
      </c>
      <c r="G10267" s="25">
        <v>65</v>
      </c>
      <c r="H10267" t="s">
        <v>42</v>
      </c>
      <c r="I10267" t="s">
        <v>240</v>
      </c>
      <c r="J10267" t="s">
        <v>44</v>
      </c>
      <c r="N10267" s="24">
        <v>1966</v>
      </c>
      <c r="R10267" s="7">
        <v>57.550666</v>
      </c>
      <c r="S10267" s="7">
        <v>39.771380000000001</v>
      </c>
      <c r="T10267" t="s">
        <v>46</v>
      </c>
      <c r="U10267" t="s">
        <v>45634</v>
      </c>
      <c r="X10267" t="s">
        <v>43776</v>
      </c>
      <c r="Y10267" t="s">
        <v>36708</v>
      </c>
      <c r="Z10267" t="s">
        <v>36915</v>
      </c>
      <c r="AG10267" t="s">
        <v>45643</v>
      </c>
      <c r="AI10267" t="s">
        <v>45644</v>
      </c>
      <c r="AJ10267" t="s">
        <v>45646</v>
      </c>
    </row>
    <row r="10268" spans="1:36" ht="17.25" hidden="1" customHeight="1" x14ac:dyDescent="0.2">
      <c r="A10268" s="4" t="s">
        <v>45640</v>
      </c>
      <c r="B10268" t="s">
        <v>43246</v>
      </c>
      <c r="C10268" t="s">
        <v>45641</v>
      </c>
      <c r="D10268" t="s">
        <v>45642</v>
      </c>
      <c r="E10268" t="s">
        <v>191</v>
      </c>
      <c r="F10268" t="s">
        <v>527</v>
      </c>
      <c r="G10268" s="25">
        <v>65</v>
      </c>
      <c r="H10268" t="s">
        <v>42</v>
      </c>
      <c r="I10268" t="s">
        <v>240</v>
      </c>
      <c r="J10268" t="s">
        <v>44</v>
      </c>
      <c r="N10268" s="24">
        <v>1966</v>
      </c>
      <c r="R10268" s="7">
        <v>57.550666</v>
      </c>
      <c r="S10268" s="7">
        <v>39.771380000000001</v>
      </c>
      <c r="T10268" t="s">
        <v>46</v>
      </c>
      <c r="U10268" t="s">
        <v>45634</v>
      </c>
      <c r="X10268" t="s">
        <v>43776</v>
      </c>
      <c r="Y10268" t="s">
        <v>36708</v>
      </c>
      <c r="Z10268" t="s">
        <v>36915</v>
      </c>
      <c r="AG10268" t="s">
        <v>45643</v>
      </c>
      <c r="AI10268" t="s">
        <v>45644</v>
      </c>
      <c r="AJ10268" t="s">
        <v>45647</v>
      </c>
    </row>
    <row r="10269" spans="1:36" ht="17.25" hidden="1" customHeight="1" x14ac:dyDescent="0.2">
      <c r="A10269" s="4" t="s">
        <v>41001</v>
      </c>
      <c r="B10269" t="s">
        <v>40703</v>
      </c>
      <c r="C10269" t="s">
        <v>41002</v>
      </c>
      <c r="E10269" t="s">
        <v>40</v>
      </c>
      <c r="F10269" t="s">
        <v>86</v>
      </c>
      <c r="G10269" s="25">
        <v>50</v>
      </c>
      <c r="H10269" t="s">
        <v>42</v>
      </c>
      <c r="I10269" t="s">
        <v>43</v>
      </c>
      <c r="J10269" t="s">
        <v>44</v>
      </c>
      <c r="N10269" s="24">
        <v>1998</v>
      </c>
      <c r="R10269" s="7">
        <v>45.533560000000001</v>
      </c>
      <c r="S10269" s="7">
        <v>9.2631099999999993</v>
      </c>
      <c r="T10269" t="s">
        <v>504</v>
      </c>
      <c r="U10269" t="s">
        <v>41003</v>
      </c>
      <c r="X10269" t="s">
        <v>40839</v>
      </c>
      <c r="Y10269" t="s">
        <v>36708</v>
      </c>
      <c r="Z10269" t="s">
        <v>36709</v>
      </c>
      <c r="AD10269" t="s">
        <v>5000</v>
      </c>
      <c r="AE10269" t="s">
        <v>4970</v>
      </c>
      <c r="AF10269" t="s">
        <v>5000</v>
      </c>
      <c r="AG10269" t="s">
        <v>41004</v>
      </c>
      <c r="AH10269" s="8">
        <v>1110516</v>
      </c>
      <c r="AI10269" t="s">
        <v>41005</v>
      </c>
      <c r="AJ10269" t="s">
        <v>41006</v>
      </c>
    </row>
    <row r="10270" spans="1:36" ht="17.25" hidden="1" customHeight="1" x14ac:dyDescent="0.2">
      <c r="A10270" s="4" t="s">
        <v>41007</v>
      </c>
      <c r="B10270" t="s">
        <v>40703</v>
      </c>
      <c r="C10270" t="s">
        <v>41008</v>
      </c>
      <c r="E10270" t="s">
        <v>43</v>
      </c>
      <c r="F10270" t="s">
        <v>12636</v>
      </c>
      <c r="G10270" s="25">
        <v>46</v>
      </c>
      <c r="H10270" t="s">
        <v>42</v>
      </c>
      <c r="I10270" t="s">
        <v>43</v>
      </c>
      <c r="J10270" t="s">
        <v>44</v>
      </c>
      <c r="N10270" s="24">
        <v>2008</v>
      </c>
      <c r="R10270" s="7">
        <v>41.857900000000001</v>
      </c>
      <c r="S10270" s="7">
        <v>12.3523</v>
      </c>
      <c r="T10270" t="s">
        <v>46</v>
      </c>
      <c r="U10270" t="s">
        <v>41009</v>
      </c>
      <c r="X10270" t="s">
        <v>41010</v>
      </c>
      <c r="Y10270" t="s">
        <v>36708</v>
      </c>
      <c r="Z10270" t="s">
        <v>36709</v>
      </c>
      <c r="AG10270" t="s">
        <v>41011</v>
      </c>
      <c r="AH10270" s="8" t="s">
        <v>41012</v>
      </c>
      <c r="AI10270" t="s">
        <v>41013</v>
      </c>
      <c r="AJ10270" t="s">
        <v>41014</v>
      </c>
    </row>
    <row r="10271" spans="1:36" ht="17.25" hidden="1" customHeight="1" x14ac:dyDescent="0.2">
      <c r="A10271" s="4" t="s">
        <v>41015</v>
      </c>
      <c r="B10271" t="s">
        <v>40703</v>
      </c>
      <c r="C10271" t="s">
        <v>41016</v>
      </c>
      <c r="E10271" t="s">
        <v>40</v>
      </c>
      <c r="F10271" t="s">
        <v>86</v>
      </c>
      <c r="G10271" s="25">
        <v>120</v>
      </c>
      <c r="H10271" t="s">
        <v>42</v>
      </c>
      <c r="I10271" t="s">
        <v>43</v>
      </c>
      <c r="J10271" t="s">
        <v>44</v>
      </c>
      <c r="N10271" s="24">
        <v>2009</v>
      </c>
      <c r="R10271" s="7">
        <v>45.792999999999999</v>
      </c>
      <c r="S10271" s="7">
        <v>13.583</v>
      </c>
      <c r="T10271" t="s">
        <v>46</v>
      </c>
      <c r="U10271" t="s">
        <v>41017</v>
      </c>
      <c r="X10271" t="s">
        <v>41018</v>
      </c>
      <c r="Y10271" t="s">
        <v>36708</v>
      </c>
      <c r="Z10271" t="s">
        <v>36709</v>
      </c>
      <c r="AA10271" t="s">
        <v>41019</v>
      </c>
      <c r="AD10271" t="s">
        <v>880</v>
      </c>
      <c r="AE10271" t="s">
        <v>4970</v>
      </c>
      <c r="AG10271" t="s">
        <v>41020</v>
      </c>
      <c r="AH10271" s="8" t="s">
        <v>41021</v>
      </c>
      <c r="AI10271" t="s">
        <v>41022</v>
      </c>
      <c r="AJ10271" t="s">
        <v>41023</v>
      </c>
    </row>
    <row r="10272" spans="1:36" ht="17.25" hidden="1" customHeight="1" x14ac:dyDescent="0.2">
      <c r="A10272" s="4" t="s">
        <v>41024</v>
      </c>
      <c r="B10272" t="s">
        <v>40703</v>
      </c>
      <c r="C10272" t="s">
        <v>41025</v>
      </c>
      <c r="E10272" t="s">
        <v>40</v>
      </c>
      <c r="F10272" t="s">
        <v>86</v>
      </c>
      <c r="G10272" s="25">
        <v>49.9</v>
      </c>
      <c r="H10272" t="s">
        <v>42</v>
      </c>
      <c r="I10272" t="s">
        <v>43</v>
      </c>
      <c r="J10272" t="s">
        <v>559</v>
      </c>
      <c r="N10272" s="24">
        <v>2006</v>
      </c>
      <c r="R10272" s="7">
        <v>45.93844</v>
      </c>
      <c r="S10272" s="7">
        <v>13.6059</v>
      </c>
      <c r="T10272" t="s">
        <v>504</v>
      </c>
      <c r="U10272" t="s">
        <v>41026</v>
      </c>
      <c r="X10272" t="s">
        <v>41027</v>
      </c>
      <c r="Y10272" t="s">
        <v>36708</v>
      </c>
      <c r="Z10272" t="s">
        <v>36709</v>
      </c>
      <c r="AG10272" t="s">
        <v>41028</v>
      </c>
      <c r="AH10272" s="8" t="s">
        <v>41029</v>
      </c>
      <c r="AI10272" t="s">
        <v>41030</v>
      </c>
      <c r="AJ10272" t="s">
        <v>41031</v>
      </c>
    </row>
    <row r="10273" spans="1:36" ht="17.25" hidden="1" customHeight="1" x14ac:dyDescent="0.2">
      <c r="A10273" s="4" t="s">
        <v>41032</v>
      </c>
      <c r="B10273" t="s">
        <v>40703</v>
      </c>
      <c r="C10273" t="s">
        <v>41033</v>
      </c>
      <c r="E10273" t="s">
        <v>56</v>
      </c>
      <c r="F10273" t="s">
        <v>86</v>
      </c>
      <c r="G10273" s="25">
        <v>390</v>
      </c>
      <c r="H10273" t="s">
        <v>42</v>
      </c>
      <c r="I10273" t="s">
        <v>43</v>
      </c>
      <c r="J10273" t="s">
        <v>44</v>
      </c>
      <c r="N10273" s="24">
        <v>2005</v>
      </c>
      <c r="R10273" s="7">
        <v>45.150260000000003</v>
      </c>
      <c r="S10273" s="7">
        <v>10.834910000000001</v>
      </c>
      <c r="T10273" t="s">
        <v>46</v>
      </c>
      <c r="U10273" t="s">
        <v>41034</v>
      </c>
      <c r="X10273" t="s">
        <v>41035</v>
      </c>
      <c r="Y10273" t="s">
        <v>36708</v>
      </c>
      <c r="Z10273" t="s">
        <v>36709</v>
      </c>
      <c r="AA10273" t="s">
        <v>41036</v>
      </c>
      <c r="AG10273" t="s">
        <v>41037</v>
      </c>
      <c r="AH10273" s="8" t="s">
        <v>41038</v>
      </c>
      <c r="AI10273" t="s">
        <v>41039</v>
      </c>
      <c r="AJ10273" t="s">
        <v>41040</v>
      </c>
    </row>
    <row r="10274" spans="1:36" ht="17.25" hidden="1" customHeight="1" x14ac:dyDescent="0.2">
      <c r="A10274" s="4" t="s">
        <v>41032</v>
      </c>
      <c r="B10274" t="s">
        <v>40703</v>
      </c>
      <c r="C10274" t="s">
        <v>41033</v>
      </c>
      <c r="E10274" t="s">
        <v>58</v>
      </c>
      <c r="F10274" t="s">
        <v>86</v>
      </c>
      <c r="G10274" s="25">
        <v>390</v>
      </c>
      <c r="H10274" t="s">
        <v>42</v>
      </c>
      <c r="I10274" t="s">
        <v>43</v>
      </c>
      <c r="J10274" t="s">
        <v>44</v>
      </c>
      <c r="N10274" s="24">
        <v>2005</v>
      </c>
      <c r="R10274" s="7">
        <v>45.150260000000003</v>
      </c>
      <c r="S10274" s="7">
        <v>10.834910000000001</v>
      </c>
      <c r="T10274" t="s">
        <v>46</v>
      </c>
      <c r="U10274" t="s">
        <v>41034</v>
      </c>
      <c r="X10274" t="s">
        <v>41035</v>
      </c>
      <c r="Y10274" t="s">
        <v>36708</v>
      </c>
      <c r="Z10274" t="s">
        <v>36709</v>
      </c>
      <c r="AA10274" t="s">
        <v>41041</v>
      </c>
      <c r="AG10274" t="s">
        <v>41037</v>
      </c>
      <c r="AH10274" s="8" t="s">
        <v>41042</v>
      </c>
      <c r="AI10274" t="s">
        <v>41039</v>
      </c>
      <c r="AJ10274" t="s">
        <v>41043</v>
      </c>
    </row>
    <row r="10275" spans="1:36" ht="17.25" hidden="1" customHeight="1" x14ac:dyDescent="0.2">
      <c r="A10275" s="4" t="s">
        <v>41032</v>
      </c>
      <c r="B10275" t="s">
        <v>40703</v>
      </c>
      <c r="C10275" t="s">
        <v>41033</v>
      </c>
      <c r="E10275" t="s">
        <v>24806</v>
      </c>
      <c r="F10275" t="s">
        <v>86</v>
      </c>
      <c r="G10275" s="25">
        <v>51</v>
      </c>
      <c r="H10275" t="s">
        <v>857</v>
      </c>
      <c r="I10275" t="s">
        <v>240</v>
      </c>
      <c r="J10275" t="s">
        <v>44</v>
      </c>
      <c r="N10275" s="8" t="s">
        <v>45</v>
      </c>
      <c r="R10275" s="7">
        <v>45.150260000000003</v>
      </c>
      <c r="S10275" s="7">
        <v>10.834910000000001</v>
      </c>
      <c r="T10275" t="s">
        <v>46</v>
      </c>
      <c r="U10275" t="s">
        <v>41034</v>
      </c>
      <c r="X10275" t="s">
        <v>41035</v>
      </c>
      <c r="Y10275" t="s">
        <v>36708</v>
      </c>
      <c r="Z10275" t="s">
        <v>36709</v>
      </c>
      <c r="AA10275" t="s">
        <v>41044</v>
      </c>
      <c r="AG10275" t="s">
        <v>41037</v>
      </c>
      <c r="AI10275" t="s">
        <v>41039</v>
      </c>
      <c r="AJ10275" t="s">
        <v>41045</v>
      </c>
    </row>
    <row r="10276" spans="1:36" ht="17.25" hidden="1" customHeight="1" x14ac:dyDescent="0.2">
      <c r="A10276" s="4" t="s">
        <v>41046</v>
      </c>
      <c r="B10276" t="s">
        <v>40703</v>
      </c>
      <c r="C10276" t="s">
        <v>41047</v>
      </c>
      <c r="E10276" t="s">
        <v>719</v>
      </c>
      <c r="F10276" t="s">
        <v>39548</v>
      </c>
      <c r="G10276" s="25">
        <v>100</v>
      </c>
      <c r="H10276" t="s">
        <v>42</v>
      </c>
      <c r="I10276" t="s">
        <v>240</v>
      </c>
      <c r="J10276" t="s">
        <v>44</v>
      </c>
      <c r="N10276" s="24">
        <v>2001</v>
      </c>
      <c r="R10276" s="7">
        <v>43.641100000000002</v>
      </c>
      <c r="S10276" s="7">
        <v>13.3796</v>
      </c>
      <c r="T10276" t="s">
        <v>46</v>
      </c>
      <c r="U10276" t="s">
        <v>41048</v>
      </c>
      <c r="X10276" t="s">
        <v>41049</v>
      </c>
      <c r="Y10276" t="s">
        <v>36708</v>
      </c>
      <c r="Z10276" t="s">
        <v>36709</v>
      </c>
      <c r="AD10276" t="s">
        <v>880</v>
      </c>
      <c r="AE10276" t="s">
        <v>881</v>
      </c>
      <c r="AG10276" t="s">
        <v>41050</v>
      </c>
      <c r="AH10276" s="8">
        <v>1114592</v>
      </c>
      <c r="AI10276" t="s">
        <v>41051</v>
      </c>
      <c r="AJ10276" t="s">
        <v>41052</v>
      </c>
    </row>
    <row r="10277" spans="1:36" ht="17.25" hidden="1" customHeight="1" x14ac:dyDescent="0.2">
      <c r="A10277" s="4" t="s">
        <v>41053</v>
      </c>
      <c r="B10277" t="s">
        <v>40703</v>
      </c>
      <c r="C10277" t="s">
        <v>41054</v>
      </c>
      <c r="E10277" t="s">
        <v>4758</v>
      </c>
      <c r="F10277" t="s">
        <v>86</v>
      </c>
      <c r="G10277" s="25">
        <v>230</v>
      </c>
      <c r="H10277" t="s">
        <v>42</v>
      </c>
      <c r="I10277" t="s">
        <v>43</v>
      </c>
      <c r="J10277" t="s">
        <v>45</v>
      </c>
      <c r="N10277" s="24">
        <v>2004</v>
      </c>
      <c r="R10277" s="7">
        <v>45.099629999999998</v>
      </c>
      <c r="S10277" s="7">
        <v>8.86632</v>
      </c>
      <c r="T10277" t="s">
        <v>46</v>
      </c>
      <c r="U10277" t="s">
        <v>41055</v>
      </c>
      <c r="X10277" t="s">
        <v>41056</v>
      </c>
      <c r="Y10277" t="s">
        <v>36708</v>
      </c>
      <c r="Z10277" t="s">
        <v>36709</v>
      </c>
      <c r="AA10277" t="s">
        <v>41057</v>
      </c>
      <c r="AD10277" t="s">
        <v>52</v>
      </c>
      <c r="AE10277" t="s">
        <v>881</v>
      </c>
      <c r="AF10277" t="s">
        <v>52</v>
      </c>
      <c r="AG10277" t="s">
        <v>41058</v>
      </c>
      <c r="AH10277" s="8" t="s">
        <v>41059</v>
      </c>
      <c r="AI10277" t="s">
        <v>41060</v>
      </c>
      <c r="AJ10277" t="s">
        <v>41061</v>
      </c>
    </row>
    <row r="10278" spans="1:36" ht="17.25" hidden="1" customHeight="1" x14ac:dyDescent="0.2">
      <c r="A10278" s="4" t="s">
        <v>41053</v>
      </c>
      <c r="B10278" t="s">
        <v>40703</v>
      </c>
      <c r="C10278" t="s">
        <v>41054</v>
      </c>
      <c r="E10278" t="s">
        <v>3929</v>
      </c>
      <c r="F10278" t="s">
        <v>86</v>
      </c>
      <c r="G10278" s="25">
        <v>395</v>
      </c>
      <c r="H10278" t="s">
        <v>42</v>
      </c>
      <c r="I10278" t="s">
        <v>43</v>
      </c>
      <c r="J10278" t="s">
        <v>45</v>
      </c>
      <c r="N10278" s="24">
        <v>2004</v>
      </c>
      <c r="R10278" s="7">
        <v>45.099629999999998</v>
      </c>
      <c r="S10278" s="7">
        <v>8.86632</v>
      </c>
      <c r="T10278" t="s">
        <v>46</v>
      </c>
      <c r="U10278" t="s">
        <v>41055</v>
      </c>
      <c r="X10278" t="s">
        <v>41056</v>
      </c>
      <c r="Y10278" t="s">
        <v>36708</v>
      </c>
      <c r="Z10278" t="s">
        <v>36709</v>
      </c>
      <c r="AA10278" t="s">
        <v>41062</v>
      </c>
      <c r="AD10278" t="s">
        <v>52</v>
      </c>
      <c r="AE10278" t="s">
        <v>881</v>
      </c>
      <c r="AF10278" t="s">
        <v>52</v>
      </c>
      <c r="AG10278" t="s">
        <v>41058</v>
      </c>
      <c r="AH10278" s="8" t="s">
        <v>41063</v>
      </c>
      <c r="AI10278" t="s">
        <v>41060</v>
      </c>
      <c r="AJ10278" t="s">
        <v>41064</v>
      </c>
    </row>
    <row r="10279" spans="1:36" ht="17.25" hidden="1" customHeight="1" x14ac:dyDescent="0.2">
      <c r="A10279" s="4" t="s">
        <v>41053</v>
      </c>
      <c r="B10279" t="s">
        <v>40703</v>
      </c>
      <c r="C10279" t="s">
        <v>41054</v>
      </c>
      <c r="E10279" t="s">
        <v>4787</v>
      </c>
      <c r="F10279" t="s">
        <v>86</v>
      </c>
      <c r="G10279" s="25">
        <v>381</v>
      </c>
      <c r="H10279" t="s">
        <v>42</v>
      </c>
      <c r="I10279" t="s">
        <v>43</v>
      </c>
      <c r="J10279" t="s">
        <v>45</v>
      </c>
      <c r="N10279" s="24">
        <v>2004</v>
      </c>
      <c r="P10279" s="25"/>
      <c r="R10279" s="7">
        <v>45.099629999999998</v>
      </c>
      <c r="S10279" s="7">
        <v>8.86632</v>
      </c>
      <c r="T10279" t="s">
        <v>46</v>
      </c>
      <c r="U10279" t="s">
        <v>41055</v>
      </c>
      <c r="X10279" t="s">
        <v>41056</v>
      </c>
      <c r="Y10279" t="s">
        <v>36708</v>
      </c>
      <c r="Z10279" t="s">
        <v>36709</v>
      </c>
      <c r="AA10279" t="s">
        <v>41065</v>
      </c>
      <c r="AD10279" t="s">
        <v>52</v>
      </c>
      <c r="AE10279" t="s">
        <v>881</v>
      </c>
      <c r="AF10279" t="s">
        <v>52</v>
      </c>
      <c r="AG10279" t="s">
        <v>41058</v>
      </c>
      <c r="AH10279" s="8" t="s">
        <v>41066</v>
      </c>
      <c r="AI10279" t="s">
        <v>41060</v>
      </c>
      <c r="AJ10279" t="s">
        <v>41067</v>
      </c>
    </row>
    <row r="10280" spans="1:36" ht="17.25" hidden="1" customHeight="1" x14ac:dyDescent="0.2">
      <c r="A10280" s="4" t="s">
        <v>41068</v>
      </c>
      <c r="B10280" t="s">
        <v>40703</v>
      </c>
      <c r="C10280" t="s">
        <v>41069</v>
      </c>
      <c r="E10280" t="s">
        <v>40</v>
      </c>
      <c r="F10280" t="s">
        <v>86</v>
      </c>
      <c r="G10280" s="25">
        <v>50</v>
      </c>
      <c r="H10280" t="s">
        <v>42</v>
      </c>
      <c r="I10280" t="s">
        <v>43</v>
      </c>
      <c r="J10280" t="s">
        <v>44</v>
      </c>
      <c r="N10280" s="24">
        <v>2006</v>
      </c>
      <c r="R10280" s="7">
        <v>44.703000000000003</v>
      </c>
      <c r="S10280" s="7">
        <v>8.0269999999999992</v>
      </c>
      <c r="T10280" t="s">
        <v>46</v>
      </c>
      <c r="U10280" t="s">
        <v>41070</v>
      </c>
      <c r="X10280" t="s">
        <v>41071</v>
      </c>
      <c r="Y10280" t="s">
        <v>36708</v>
      </c>
      <c r="Z10280" t="s">
        <v>36709</v>
      </c>
      <c r="AA10280" t="s">
        <v>41072</v>
      </c>
      <c r="AC10280" t="s">
        <v>41073</v>
      </c>
      <c r="AD10280" t="s">
        <v>880</v>
      </c>
      <c r="AE10280" t="s">
        <v>28400</v>
      </c>
      <c r="AF10280" t="s">
        <v>880</v>
      </c>
      <c r="AG10280" t="s">
        <v>41074</v>
      </c>
      <c r="AH10280" s="8" t="s">
        <v>41075</v>
      </c>
      <c r="AI10280" t="s">
        <v>41076</v>
      </c>
      <c r="AJ10280" t="s">
        <v>41077</v>
      </c>
    </row>
    <row r="10281" spans="1:36" ht="17.25" hidden="1" customHeight="1" x14ac:dyDescent="0.2">
      <c r="A10281" s="4" t="s">
        <v>41078</v>
      </c>
      <c r="B10281" t="s">
        <v>40703</v>
      </c>
      <c r="C10281" t="s">
        <v>41079</v>
      </c>
      <c r="E10281" t="s">
        <v>40</v>
      </c>
      <c r="F10281" t="s">
        <v>86</v>
      </c>
      <c r="G10281" s="25">
        <v>560</v>
      </c>
      <c r="H10281" t="s">
        <v>611</v>
      </c>
      <c r="I10281" t="s">
        <v>43</v>
      </c>
      <c r="J10281" t="s">
        <v>45</v>
      </c>
      <c r="M10281" t="s">
        <v>5341</v>
      </c>
      <c r="R10281" s="7">
        <v>40.8461</v>
      </c>
      <c r="S10281" s="7">
        <v>8.3068000000000008</v>
      </c>
      <c r="T10281" t="s">
        <v>46</v>
      </c>
      <c r="U10281" t="s">
        <v>41080</v>
      </c>
      <c r="X10281" t="s">
        <v>40995</v>
      </c>
      <c r="Y10281" t="s">
        <v>36708</v>
      </c>
      <c r="Z10281" t="s">
        <v>36709</v>
      </c>
      <c r="AG10281" t="s">
        <v>41081</v>
      </c>
      <c r="AI10281" t="s">
        <v>41082</v>
      </c>
      <c r="AJ10281" t="s">
        <v>41083</v>
      </c>
    </row>
    <row r="10282" spans="1:36" ht="17.25" hidden="1" customHeight="1" x14ac:dyDescent="0.2">
      <c r="A10282" s="4" t="s">
        <v>41078</v>
      </c>
      <c r="B10282" t="s">
        <v>40703</v>
      </c>
      <c r="C10282" t="s">
        <v>41079</v>
      </c>
      <c r="E10282" t="s">
        <v>696</v>
      </c>
      <c r="F10282" t="s">
        <v>570</v>
      </c>
      <c r="G10282" s="25">
        <v>40</v>
      </c>
      <c r="H10282" t="s">
        <v>857</v>
      </c>
      <c r="I10282" t="s">
        <v>65</v>
      </c>
      <c r="J10282" t="s">
        <v>45</v>
      </c>
      <c r="N10282" s="24">
        <v>2005</v>
      </c>
      <c r="R10282" s="7">
        <v>40.8461</v>
      </c>
      <c r="S10282" s="7">
        <v>8.3068000000000008</v>
      </c>
      <c r="T10282" t="s">
        <v>46</v>
      </c>
      <c r="U10282" t="s">
        <v>41080</v>
      </c>
      <c r="X10282" t="s">
        <v>40995</v>
      </c>
      <c r="Y10282" t="s">
        <v>36708</v>
      </c>
      <c r="Z10282" t="s">
        <v>36709</v>
      </c>
      <c r="AG10282" t="s">
        <v>41081</v>
      </c>
      <c r="AH10282" s="8">
        <v>1193952</v>
      </c>
      <c r="AI10282" t="s">
        <v>41082</v>
      </c>
      <c r="AJ10282" t="s">
        <v>41084</v>
      </c>
    </row>
    <row r="10283" spans="1:36" ht="17.25" hidden="1" customHeight="1" x14ac:dyDescent="0.2">
      <c r="A10283" s="4" t="s">
        <v>41078</v>
      </c>
      <c r="B10283" t="s">
        <v>40703</v>
      </c>
      <c r="C10283" t="s">
        <v>41079</v>
      </c>
      <c r="E10283" t="s">
        <v>703</v>
      </c>
      <c r="F10283" t="s">
        <v>570</v>
      </c>
      <c r="G10283" s="25">
        <v>40</v>
      </c>
      <c r="H10283" t="s">
        <v>857</v>
      </c>
      <c r="I10283" t="s">
        <v>65</v>
      </c>
      <c r="J10283" t="s">
        <v>45</v>
      </c>
      <c r="N10283" s="24">
        <v>2005</v>
      </c>
      <c r="R10283" s="7">
        <v>40.8461</v>
      </c>
      <c r="S10283" s="7">
        <v>8.3068000000000008</v>
      </c>
      <c r="T10283" t="s">
        <v>46</v>
      </c>
      <c r="U10283" t="s">
        <v>41080</v>
      </c>
      <c r="X10283" t="s">
        <v>40995</v>
      </c>
      <c r="Y10283" t="s">
        <v>36708</v>
      </c>
      <c r="Z10283" t="s">
        <v>36709</v>
      </c>
      <c r="AG10283" t="s">
        <v>41081</v>
      </c>
      <c r="AH10283" s="8">
        <v>1193953</v>
      </c>
      <c r="AI10283" t="s">
        <v>41082</v>
      </c>
      <c r="AJ10283" t="s">
        <v>41085</v>
      </c>
    </row>
    <row r="10284" spans="1:36" ht="17.25" hidden="1" customHeight="1" x14ac:dyDescent="0.2">
      <c r="A10284" s="4" t="s">
        <v>46847</v>
      </c>
      <c r="B10284" t="s">
        <v>46770</v>
      </c>
      <c r="C10284" t="s">
        <v>46848</v>
      </c>
      <c r="D10284" t="s">
        <v>46849</v>
      </c>
      <c r="E10284" t="s">
        <v>4764</v>
      </c>
      <c r="F10284" t="s">
        <v>64</v>
      </c>
      <c r="G10284" s="25">
        <v>110</v>
      </c>
      <c r="H10284" t="s">
        <v>857</v>
      </c>
      <c r="I10284" t="s">
        <v>240</v>
      </c>
      <c r="J10284" t="s">
        <v>44</v>
      </c>
      <c r="M10284" t="s">
        <v>559</v>
      </c>
      <c r="N10284" s="24">
        <v>1966</v>
      </c>
      <c r="R10284" s="7">
        <v>48.937435999999998</v>
      </c>
      <c r="S10284" s="7">
        <v>38.453161999999999</v>
      </c>
      <c r="T10284" t="s">
        <v>46</v>
      </c>
      <c r="U10284" t="s">
        <v>46850</v>
      </c>
      <c r="X10284" t="s">
        <v>46851</v>
      </c>
      <c r="Y10284" t="s">
        <v>36708</v>
      </c>
      <c r="Z10284" t="s">
        <v>36915</v>
      </c>
      <c r="AC10284" t="s">
        <v>46852</v>
      </c>
      <c r="AG10284" t="s">
        <v>46853</v>
      </c>
      <c r="AH10284" s="8" t="s">
        <v>45</v>
      </c>
      <c r="AI10284" t="s">
        <v>46854</v>
      </c>
      <c r="AJ10284" t="s">
        <v>46856</v>
      </c>
    </row>
    <row r="10285" spans="1:36" ht="17.25" hidden="1" customHeight="1" x14ac:dyDescent="0.2">
      <c r="A10285" s="4" t="s">
        <v>46847</v>
      </c>
      <c r="B10285" t="s">
        <v>46770</v>
      </c>
      <c r="C10285" t="s">
        <v>46848</v>
      </c>
      <c r="D10285" t="s">
        <v>46849</v>
      </c>
      <c r="E10285" t="s">
        <v>4766</v>
      </c>
      <c r="F10285" t="s">
        <v>64</v>
      </c>
      <c r="G10285" s="25">
        <v>50</v>
      </c>
      <c r="H10285" t="s">
        <v>857</v>
      </c>
      <c r="I10285" t="s">
        <v>240</v>
      </c>
      <c r="J10285" t="s">
        <v>44</v>
      </c>
      <c r="M10285" t="s">
        <v>559</v>
      </c>
      <c r="N10285" s="24">
        <v>1966</v>
      </c>
      <c r="R10285" s="7">
        <v>48.937435999999998</v>
      </c>
      <c r="S10285" s="7">
        <v>38.453161999999999</v>
      </c>
      <c r="T10285" t="s">
        <v>46</v>
      </c>
      <c r="U10285" t="s">
        <v>46850</v>
      </c>
      <c r="X10285" t="s">
        <v>46851</v>
      </c>
      <c r="Y10285" t="s">
        <v>36708</v>
      </c>
      <c r="Z10285" t="s">
        <v>36915</v>
      </c>
      <c r="AC10285" t="s">
        <v>46852</v>
      </c>
      <c r="AG10285" t="s">
        <v>46853</v>
      </c>
      <c r="AH10285" s="8" t="s">
        <v>45</v>
      </c>
      <c r="AI10285" t="s">
        <v>46854</v>
      </c>
      <c r="AJ10285" t="s">
        <v>46857</v>
      </c>
    </row>
    <row r="10286" spans="1:36" ht="17.25" hidden="1" customHeight="1" x14ac:dyDescent="0.2">
      <c r="A10286" s="4" t="s">
        <v>6186</v>
      </c>
      <c r="B10286" t="s">
        <v>6178</v>
      </c>
      <c r="C10286" t="s">
        <v>6187</v>
      </c>
      <c r="D10286" t="s">
        <v>6188</v>
      </c>
      <c r="E10286" t="s">
        <v>40</v>
      </c>
      <c r="F10286" t="s">
        <v>570</v>
      </c>
      <c r="G10286" s="25">
        <v>50</v>
      </c>
      <c r="H10286" t="s">
        <v>857</v>
      </c>
      <c r="I10286" t="s">
        <v>240</v>
      </c>
      <c r="J10286" t="s">
        <v>45</v>
      </c>
      <c r="K10286" t="s">
        <v>45</v>
      </c>
      <c r="L10286" t="s">
        <v>45</v>
      </c>
      <c r="M10286" t="s">
        <v>559</v>
      </c>
      <c r="N10286" s="24">
        <v>1967</v>
      </c>
      <c r="R10286" s="7">
        <v>19.9954854644206</v>
      </c>
      <c r="S10286" s="7">
        <v>-75.871002703732103</v>
      </c>
      <c r="T10286" t="s">
        <v>46</v>
      </c>
      <c r="U10286" t="s">
        <v>6189</v>
      </c>
      <c r="X10286" t="s">
        <v>6189</v>
      </c>
      <c r="Y10286" t="s">
        <v>3012</v>
      </c>
      <c r="Z10286" t="s">
        <v>3013</v>
      </c>
      <c r="AC10286" t="s">
        <v>6190</v>
      </c>
      <c r="AG10286" t="s">
        <v>6191</v>
      </c>
      <c r="AH10286" s="24">
        <v>1161625</v>
      </c>
      <c r="AI10286" t="s">
        <v>6192</v>
      </c>
      <c r="AJ10286" t="s">
        <v>6193</v>
      </c>
    </row>
    <row r="10287" spans="1:36" ht="17.25" hidden="1" customHeight="1" x14ac:dyDescent="0.2">
      <c r="A10287" s="4" t="s">
        <v>41103</v>
      </c>
      <c r="B10287" t="s">
        <v>40703</v>
      </c>
      <c r="C10287" t="s">
        <v>41104</v>
      </c>
      <c r="E10287" t="s">
        <v>40</v>
      </c>
      <c r="F10287" t="s">
        <v>86</v>
      </c>
      <c r="G10287" s="25">
        <v>30</v>
      </c>
      <c r="H10287" t="s">
        <v>42</v>
      </c>
      <c r="I10287" t="s">
        <v>65</v>
      </c>
      <c r="J10287" t="s">
        <v>44</v>
      </c>
      <c r="N10287" s="24">
        <v>1990</v>
      </c>
      <c r="R10287" s="7">
        <v>44.42868</v>
      </c>
      <c r="S10287" s="7">
        <v>8.8846900000000009</v>
      </c>
      <c r="T10287" t="s">
        <v>46</v>
      </c>
      <c r="U10287" t="s">
        <v>41105</v>
      </c>
      <c r="X10287" t="s">
        <v>41106</v>
      </c>
      <c r="Y10287" t="s">
        <v>36708</v>
      </c>
      <c r="Z10287" t="s">
        <v>36709</v>
      </c>
      <c r="AG10287" t="s">
        <v>41107</v>
      </c>
      <c r="AH10287" s="8">
        <v>1116513</v>
      </c>
      <c r="AI10287" t="s">
        <v>41108</v>
      </c>
      <c r="AJ10287" t="s">
        <v>41109</v>
      </c>
    </row>
    <row r="10288" spans="1:36" ht="17.25" hidden="1" customHeight="1" x14ac:dyDescent="0.2">
      <c r="A10288" s="4" t="s">
        <v>41110</v>
      </c>
      <c r="B10288" t="s">
        <v>40703</v>
      </c>
      <c r="C10288" t="s">
        <v>41111</v>
      </c>
      <c r="E10288" t="s">
        <v>40</v>
      </c>
      <c r="F10288" t="s">
        <v>86</v>
      </c>
      <c r="G10288" s="25">
        <v>420</v>
      </c>
      <c r="H10288" t="s">
        <v>42</v>
      </c>
      <c r="I10288" t="s">
        <v>43</v>
      </c>
      <c r="J10288" t="s">
        <v>559</v>
      </c>
      <c r="N10288" s="24">
        <v>2008</v>
      </c>
      <c r="R10288" s="7">
        <v>42.050199999999997</v>
      </c>
      <c r="S10288" s="7">
        <v>14.5639</v>
      </c>
      <c r="T10288" t="s">
        <v>46</v>
      </c>
      <c r="U10288" t="s">
        <v>41112</v>
      </c>
      <c r="X10288" t="s">
        <v>40777</v>
      </c>
      <c r="Y10288" t="s">
        <v>36708</v>
      </c>
      <c r="Z10288" t="s">
        <v>36709</v>
      </c>
      <c r="AA10288" t="s">
        <v>41113</v>
      </c>
      <c r="AG10288" t="s">
        <v>41114</v>
      </c>
      <c r="AH10288" s="8">
        <v>1186109</v>
      </c>
      <c r="AI10288" t="s">
        <v>41115</v>
      </c>
      <c r="AJ10288" t="s">
        <v>41116</v>
      </c>
    </row>
    <row r="10289" spans="1:36" ht="17.25" hidden="1" customHeight="1" x14ac:dyDescent="0.2">
      <c r="A10289" s="4" t="s">
        <v>41110</v>
      </c>
      <c r="B10289" t="s">
        <v>40703</v>
      </c>
      <c r="C10289" t="s">
        <v>41111</v>
      </c>
      <c r="E10289" t="s">
        <v>56</v>
      </c>
      <c r="F10289" t="s">
        <v>86</v>
      </c>
      <c r="G10289" s="25">
        <v>420</v>
      </c>
      <c r="H10289" t="s">
        <v>42</v>
      </c>
      <c r="I10289" t="s">
        <v>43</v>
      </c>
      <c r="J10289" t="s">
        <v>559</v>
      </c>
      <c r="N10289" s="24">
        <v>2008</v>
      </c>
      <c r="R10289" s="7">
        <v>42.050199999999997</v>
      </c>
      <c r="S10289" s="7">
        <v>14.5639</v>
      </c>
      <c r="T10289" t="s">
        <v>46</v>
      </c>
      <c r="U10289" t="s">
        <v>41112</v>
      </c>
      <c r="X10289" t="s">
        <v>40777</v>
      </c>
      <c r="Y10289" t="s">
        <v>36708</v>
      </c>
      <c r="Z10289" t="s">
        <v>36709</v>
      </c>
      <c r="AA10289" t="s">
        <v>41117</v>
      </c>
      <c r="AG10289" t="s">
        <v>41114</v>
      </c>
      <c r="AH10289" s="8">
        <v>1197302</v>
      </c>
      <c r="AI10289" t="s">
        <v>41115</v>
      </c>
      <c r="AJ10289" t="s">
        <v>41118</v>
      </c>
    </row>
    <row r="10290" spans="1:36" ht="17.25" hidden="1" customHeight="1" x14ac:dyDescent="0.2">
      <c r="A10290" s="4" t="s">
        <v>41124</v>
      </c>
      <c r="B10290" t="s">
        <v>40703</v>
      </c>
      <c r="C10290" t="s">
        <v>41125</v>
      </c>
      <c r="E10290" t="s">
        <v>40</v>
      </c>
      <c r="F10290" t="s">
        <v>86</v>
      </c>
      <c r="G10290" s="25">
        <v>86</v>
      </c>
      <c r="H10290" t="s">
        <v>42</v>
      </c>
      <c r="I10290" t="s">
        <v>43</v>
      </c>
      <c r="J10290" t="s">
        <v>44</v>
      </c>
      <c r="N10290" s="24">
        <v>2009</v>
      </c>
      <c r="R10290" s="7">
        <v>44.369950000000003</v>
      </c>
      <c r="S10290" s="7">
        <v>11.70129</v>
      </c>
      <c r="T10290" t="s">
        <v>46</v>
      </c>
      <c r="U10290" t="s">
        <v>41126</v>
      </c>
      <c r="X10290" t="s">
        <v>41127</v>
      </c>
      <c r="Y10290" t="s">
        <v>36708</v>
      </c>
      <c r="Z10290" t="s">
        <v>36709</v>
      </c>
      <c r="AA10290" t="s">
        <v>41128</v>
      </c>
      <c r="AG10290" t="s">
        <v>41129</v>
      </c>
      <c r="AH10290" s="8" t="s">
        <v>41130</v>
      </c>
      <c r="AI10290" t="s">
        <v>41131</v>
      </c>
      <c r="AJ10290" t="s">
        <v>41132</v>
      </c>
    </row>
    <row r="10291" spans="1:36" ht="17.25" hidden="1" customHeight="1" x14ac:dyDescent="0.2">
      <c r="A10291" s="4" t="s">
        <v>41133</v>
      </c>
      <c r="B10291" t="s">
        <v>40703</v>
      </c>
      <c r="C10291" t="s">
        <v>41134</v>
      </c>
      <c r="E10291" t="s">
        <v>40</v>
      </c>
      <c r="F10291" t="s">
        <v>86</v>
      </c>
      <c r="G10291" s="25">
        <v>140</v>
      </c>
      <c r="H10291" t="s">
        <v>42</v>
      </c>
      <c r="I10291" t="s">
        <v>43</v>
      </c>
      <c r="J10291" t="s">
        <v>44</v>
      </c>
      <c r="N10291" s="24">
        <v>2001</v>
      </c>
      <c r="R10291" s="7">
        <v>43.553699999999999</v>
      </c>
      <c r="S10291" s="7">
        <v>13.285</v>
      </c>
      <c r="T10291" t="s">
        <v>46</v>
      </c>
      <c r="U10291" t="s">
        <v>41135</v>
      </c>
      <c r="X10291" t="s">
        <v>41049</v>
      </c>
      <c r="Y10291" t="s">
        <v>36708</v>
      </c>
      <c r="Z10291" t="s">
        <v>36709</v>
      </c>
      <c r="AG10291" t="s">
        <v>41136</v>
      </c>
      <c r="AH10291" s="8">
        <v>1209114</v>
      </c>
      <c r="AI10291" t="s">
        <v>41137</v>
      </c>
      <c r="AJ10291" t="s">
        <v>41138</v>
      </c>
    </row>
    <row r="10292" spans="1:36" ht="17.25" hidden="1" customHeight="1" x14ac:dyDescent="0.2">
      <c r="A10292" s="4" t="s">
        <v>41139</v>
      </c>
      <c r="B10292" t="s">
        <v>40703</v>
      </c>
      <c r="C10292" t="s">
        <v>41140</v>
      </c>
      <c r="E10292" t="s">
        <v>40</v>
      </c>
      <c r="F10292" t="s">
        <v>86</v>
      </c>
      <c r="G10292" s="25">
        <v>381</v>
      </c>
      <c r="H10292" t="s">
        <v>42</v>
      </c>
      <c r="I10292" t="s">
        <v>43</v>
      </c>
      <c r="J10292" t="s">
        <v>45</v>
      </c>
      <c r="N10292" s="24">
        <v>2002</v>
      </c>
      <c r="R10292" s="7">
        <v>45.090400000000002</v>
      </c>
      <c r="S10292" s="7">
        <v>9.4804999999999993</v>
      </c>
      <c r="T10292" t="s">
        <v>46</v>
      </c>
      <c r="U10292" t="s">
        <v>41141</v>
      </c>
      <c r="X10292" t="s">
        <v>41142</v>
      </c>
      <c r="Y10292" t="s">
        <v>36708</v>
      </c>
      <c r="Z10292" t="s">
        <v>36709</v>
      </c>
      <c r="AA10292" t="s">
        <v>41143</v>
      </c>
      <c r="AC10292" t="s">
        <v>41144</v>
      </c>
      <c r="AG10292" t="s">
        <v>41145</v>
      </c>
      <c r="AH10292" s="8" t="s">
        <v>41146</v>
      </c>
      <c r="AI10292" t="s">
        <v>41147</v>
      </c>
      <c r="AJ10292" t="s">
        <v>41148</v>
      </c>
    </row>
    <row r="10293" spans="1:36" ht="17.25" hidden="1" customHeight="1" x14ac:dyDescent="0.2">
      <c r="A10293" s="4" t="s">
        <v>41139</v>
      </c>
      <c r="B10293" t="s">
        <v>40703</v>
      </c>
      <c r="C10293" t="s">
        <v>41140</v>
      </c>
      <c r="E10293" t="s">
        <v>56</v>
      </c>
      <c r="F10293" t="s">
        <v>86</v>
      </c>
      <c r="G10293" s="25">
        <v>381</v>
      </c>
      <c r="H10293" t="s">
        <v>42</v>
      </c>
      <c r="I10293" t="s">
        <v>43</v>
      </c>
      <c r="J10293" t="s">
        <v>559</v>
      </c>
      <c r="N10293" s="24">
        <v>2002</v>
      </c>
      <c r="R10293" s="7">
        <v>45.090400000000002</v>
      </c>
      <c r="S10293" s="7">
        <v>9.4804999999999993</v>
      </c>
      <c r="T10293" t="s">
        <v>46</v>
      </c>
      <c r="U10293" t="s">
        <v>41141</v>
      </c>
      <c r="X10293" t="s">
        <v>41142</v>
      </c>
      <c r="Y10293" t="s">
        <v>36708</v>
      </c>
      <c r="Z10293" t="s">
        <v>36709</v>
      </c>
      <c r="AA10293" t="s">
        <v>41149</v>
      </c>
      <c r="AC10293" t="s">
        <v>41144</v>
      </c>
      <c r="AG10293" t="s">
        <v>41145</v>
      </c>
      <c r="AH10293" s="8" t="s">
        <v>41150</v>
      </c>
      <c r="AI10293" t="s">
        <v>41147</v>
      </c>
      <c r="AJ10293" t="s">
        <v>41151</v>
      </c>
    </row>
    <row r="10294" spans="1:36" ht="17.25" hidden="1" customHeight="1" x14ac:dyDescent="0.2">
      <c r="A10294" s="4" t="s">
        <v>41139</v>
      </c>
      <c r="B10294" t="s">
        <v>40703</v>
      </c>
      <c r="C10294" t="s">
        <v>41140</v>
      </c>
      <c r="E10294" t="s">
        <v>58</v>
      </c>
      <c r="F10294" t="s">
        <v>86</v>
      </c>
      <c r="G10294" s="25">
        <v>381</v>
      </c>
      <c r="H10294" t="s">
        <v>42</v>
      </c>
      <c r="I10294" t="s">
        <v>43</v>
      </c>
      <c r="J10294" t="s">
        <v>559</v>
      </c>
      <c r="N10294" s="24">
        <v>2003</v>
      </c>
      <c r="R10294" s="7">
        <v>45.090400000000002</v>
      </c>
      <c r="S10294" s="7">
        <v>9.4804999999999993</v>
      </c>
      <c r="T10294" t="s">
        <v>46</v>
      </c>
      <c r="U10294" t="s">
        <v>41141</v>
      </c>
      <c r="X10294" t="s">
        <v>41142</v>
      </c>
      <c r="Y10294" t="s">
        <v>36708</v>
      </c>
      <c r="Z10294" t="s">
        <v>36709</v>
      </c>
      <c r="AA10294" t="s">
        <v>41152</v>
      </c>
      <c r="AC10294" t="s">
        <v>41144</v>
      </c>
      <c r="AG10294" t="s">
        <v>41145</v>
      </c>
      <c r="AH10294" s="8" t="s">
        <v>41153</v>
      </c>
      <c r="AI10294" t="s">
        <v>41147</v>
      </c>
      <c r="AJ10294" t="s">
        <v>41154</v>
      </c>
    </row>
    <row r="10295" spans="1:36" ht="17.25" hidden="1" customHeight="1" x14ac:dyDescent="0.2">
      <c r="A10295" s="4" t="s">
        <v>41139</v>
      </c>
      <c r="B10295" t="s">
        <v>40703</v>
      </c>
      <c r="C10295" t="s">
        <v>41140</v>
      </c>
      <c r="E10295" t="s">
        <v>191</v>
      </c>
      <c r="F10295" t="s">
        <v>86</v>
      </c>
      <c r="G10295" s="25">
        <v>381</v>
      </c>
      <c r="H10295" t="s">
        <v>42</v>
      </c>
      <c r="I10295" t="s">
        <v>43</v>
      </c>
      <c r="J10295" t="s">
        <v>559</v>
      </c>
      <c r="N10295" s="24">
        <v>2003</v>
      </c>
      <c r="R10295" s="7">
        <v>45.090400000000002</v>
      </c>
      <c r="S10295" s="7">
        <v>9.4804999999999993</v>
      </c>
      <c r="T10295" t="s">
        <v>46</v>
      </c>
      <c r="U10295" t="s">
        <v>41141</v>
      </c>
      <c r="X10295" t="s">
        <v>41142</v>
      </c>
      <c r="Y10295" t="s">
        <v>36708</v>
      </c>
      <c r="Z10295" t="s">
        <v>36709</v>
      </c>
      <c r="AA10295" t="s">
        <v>41155</v>
      </c>
      <c r="AC10295" t="s">
        <v>41144</v>
      </c>
      <c r="AG10295" t="s">
        <v>41145</v>
      </c>
      <c r="AH10295" s="8" t="s">
        <v>41156</v>
      </c>
      <c r="AI10295" t="s">
        <v>41147</v>
      </c>
      <c r="AJ10295" t="s">
        <v>41157</v>
      </c>
    </row>
    <row r="10296" spans="1:36" ht="17.25" hidden="1" customHeight="1" x14ac:dyDescent="0.2">
      <c r="A10296" s="4" t="s">
        <v>41139</v>
      </c>
      <c r="B10296" t="s">
        <v>40703</v>
      </c>
      <c r="C10296" t="s">
        <v>41140</v>
      </c>
      <c r="E10296" t="s">
        <v>41158</v>
      </c>
      <c r="F10296" t="s">
        <v>86</v>
      </c>
      <c r="G10296" s="25">
        <v>590</v>
      </c>
      <c r="H10296" t="s">
        <v>611</v>
      </c>
      <c r="I10296" t="s">
        <v>65</v>
      </c>
      <c r="J10296" t="s">
        <v>44</v>
      </c>
      <c r="K10296" t="s">
        <v>45</v>
      </c>
      <c r="L10296" t="s">
        <v>45</v>
      </c>
      <c r="N10296" s="8" t="s">
        <v>45</v>
      </c>
      <c r="O10296" s="25"/>
      <c r="R10296" s="7">
        <v>45.090400000000002</v>
      </c>
      <c r="S10296" s="7">
        <v>9.4804999999999993</v>
      </c>
      <c r="T10296" t="s">
        <v>46</v>
      </c>
      <c r="U10296" t="s">
        <v>41141</v>
      </c>
      <c r="X10296" t="s">
        <v>41142</v>
      </c>
      <c r="Y10296" t="s">
        <v>36708</v>
      </c>
      <c r="Z10296" t="s">
        <v>36709</v>
      </c>
      <c r="AC10296" t="s">
        <v>41144</v>
      </c>
      <c r="AG10296" t="s">
        <v>41159</v>
      </c>
      <c r="AH10296" s="8">
        <v>1308393</v>
      </c>
      <c r="AI10296" t="s">
        <v>41147</v>
      </c>
      <c r="AJ10296" t="s">
        <v>41160</v>
      </c>
    </row>
    <row r="10297" spans="1:36" ht="17.25" hidden="1" customHeight="1" x14ac:dyDescent="0.2">
      <c r="A10297" s="4" t="s">
        <v>41139</v>
      </c>
      <c r="B10297" t="s">
        <v>40703</v>
      </c>
      <c r="C10297" t="s">
        <v>41140</v>
      </c>
      <c r="E10297" t="s">
        <v>41161</v>
      </c>
      <c r="F10297" t="s">
        <v>41162</v>
      </c>
      <c r="G10297" s="25">
        <v>280</v>
      </c>
      <c r="H10297" t="s">
        <v>611</v>
      </c>
      <c r="I10297" t="s">
        <v>240</v>
      </c>
      <c r="J10297" t="s">
        <v>44</v>
      </c>
      <c r="K10297" t="s">
        <v>45</v>
      </c>
      <c r="L10297" t="s">
        <v>45</v>
      </c>
      <c r="N10297" s="8" t="s">
        <v>45</v>
      </c>
      <c r="R10297" s="7">
        <v>45.090400000000002</v>
      </c>
      <c r="S10297" s="7">
        <v>9.4804999999999993</v>
      </c>
      <c r="T10297" t="s">
        <v>46</v>
      </c>
      <c r="U10297" t="s">
        <v>41141</v>
      </c>
      <c r="X10297" t="s">
        <v>41142</v>
      </c>
      <c r="Y10297" t="s">
        <v>36708</v>
      </c>
      <c r="Z10297" t="s">
        <v>36709</v>
      </c>
      <c r="AC10297" t="s">
        <v>41144</v>
      </c>
      <c r="AG10297" t="s">
        <v>41159</v>
      </c>
      <c r="AH10297" s="8">
        <v>1308394</v>
      </c>
      <c r="AI10297" t="s">
        <v>41147</v>
      </c>
      <c r="AJ10297" t="s">
        <v>41163</v>
      </c>
    </row>
    <row r="10298" spans="1:36" ht="17.25" hidden="1" customHeight="1" x14ac:dyDescent="0.2">
      <c r="A10298" s="4" t="s">
        <v>41164</v>
      </c>
      <c r="B10298" t="s">
        <v>40703</v>
      </c>
      <c r="C10298" t="s">
        <v>41165</v>
      </c>
      <c r="E10298" t="s">
        <v>41166</v>
      </c>
      <c r="F10298" t="s">
        <v>86</v>
      </c>
      <c r="G10298" s="25">
        <v>345</v>
      </c>
      <c r="H10298" t="s">
        <v>42</v>
      </c>
      <c r="I10298" t="s">
        <v>43</v>
      </c>
      <c r="J10298" t="s">
        <v>44</v>
      </c>
      <c r="M10298" t="s">
        <v>5341</v>
      </c>
      <c r="N10298" s="24">
        <v>2000</v>
      </c>
      <c r="R10298" s="7">
        <v>44.11121</v>
      </c>
      <c r="S10298" s="7">
        <v>9.8748799999999992</v>
      </c>
      <c r="T10298" t="s">
        <v>46</v>
      </c>
      <c r="U10298" t="s">
        <v>41167</v>
      </c>
      <c r="X10298" t="s">
        <v>41106</v>
      </c>
      <c r="Y10298" t="s">
        <v>36708</v>
      </c>
      <c r="Z10298" t="s">
        <v>36709</v>
      </c>
      <c r="AC10298" t="s">
        <v>41168</v>
      </c>
      <c r="AG10298" t="s">
        <v>41169</v>
      </c>
      <c r="AH10298" s="8" t="s">
        <v>41170</v>
      </c>
      <c r="AI10298" t="s">
        <v>41171</v>
      </c>
      <c r="AJ10298" t="s">
        <v>41172</v>
      </c>
    </row>
    <row r="10299" spans="1:36" ht="17.25" hidden="1" customHeight="1" x14ac:dyDescent="0.2">
      <c r="A10299" s="4" t="s">
        <v>41164</v>
      </c>
      <c r="B10299" t="s">
        <v>40703</v>
      </c>
      <c r="C10299" t="s">
        <v>41165</v>
      </c>
      <c r="E10299" t="s">
        <v>41173</v>
      </c>
      <c r="F10299" t="s">
        <v>86</v>
      </c>
      <c r="G10299" s="25">
        <v>337</v>
      </c>
      <c r="H10299" t="s">
        <v>42</v>
      </c>
      <c r="I10299" t="s">
        <v>43</v>
      </c>
      <c r="J10299" t="s">
        <v>44</v>
      </c>
      <c r="M10299" t="s">
        <v>5341</v>
      </c>
      <c r="N10299" s="24">
        <v>2000</v>
      </c>
      <c r="R10299" s="7">
        <v>44.11121</v>
      </c>
      <c r="S10299" s="7">
        <v>9.8748799999999992</v>
      </c>
      <c r="T10299" t="s">
        <v>46</v>
      </c>
      <c r="U10299" t="s">
        <v>41167</v>
      </c>
      <c r="X10299" t="s">
        <v>41106</v>
      </c>
      <c r="Y10299" t="s">
        <v>36708</v>
      </c>
      <c r="Z10299" t="s">
        <v>36709</v>
      </c>
      <c r="AC10299" t="s">
        <v>41168</v>
      </c>
      <c r="AG10299" t="s">
        <v>41169</v>
      </c>
      <c r="AH10299" s="8" t="s">
        <v>41174</v>
      </c>
      <c r="AI10299" t="s">
        <v>41171</v>
      </c>
      <c r="AJ10299" t="s">
        <v>41175</v>
      </c>
    </row>
    <row r="10300" spans="1:36" ht="17.25" hidden="1" customHeight="1" x14ac:dyDescent="0.2">
      <c r="A10300" s="4" t="s">
        <v>41164</v>
      </c>
      <c r="B10300" t="s">
        <v>40703</v>
      </c>
      <c r="C10300" t="s">
        <v>41165</v>
      </c>
      <c r="E10300" t="s">
        <v>41176</v>
      </c>
      <c r="F10300" t="s">
        <v>86</v>
      </c>
      <c r="G10300" s="25">
        <v>840</v>
      </c>
      <c r="H10300" t="s">
        <v>677</v>
      </c>
      <c r="I10300" t="s">
        <v>43</v>
      </c>
      <c r="J10300" t="s">
        <v>45</v>
      </c>
      <c r="K10300" t="s">
        <v>97</v>
      </c>
      <c r="L10300" t="s">
        <v>45</v>
      </c>
      <c r="M10300" t="s">
        <v>5341</v>
      </c>
      <c r="R10300" s="7">
        <v>44.11121</v>
      </c>
      <c r="S10300" s="7">
        <v>9.8748799999999992</v>
      </c>
      <c r="T10300" t="s">
        <v>46</v>
      </c>
      <c r="U10300" t="s">
        <v>41167</v>
      </c>
      <c r="X10300" t="s">
        <v>41106</v>
      </c>
      <c r="Y10300" t="s">
        <v>36708</v>
      </c>
      <c r="Z10300" t="s">
        <v>36709</v>
      </c>
      <c r="AC10300" t="s">
        <v>41168</v>
      </c>
      <c r="AG10300" t="s">
        <v>41169</v>
      </c>
      <c r="AH10300" s="8">
        <v>1298917</v>
      </c>
      <c r="AI10300" t="s">
        <v>41171</v>
      </c>
      <c r="AJ10300" t="s">
        <v>41177</v>
      </c>
    </row>
    <row r="10301" spans="1:36" ht="17.25" hidden="1" customHeight="1" x14ac:dyDescent="0.2">
      <c r="A10301" s="4" t="s">
        <v>41178</v>
      </c>
      <c r="B10301" t="s">
        <v>40703</v>
      </c>
      <c r="C10301" t="s">
        <v>41179</v>
      </c>
      <c r="E10301" t="s">
        <v>41180</v>
      </c>
      <c r="F10301" t="s">
        <v>86</v>
      </c>
      <c r="G10301" s="25">
        <v>31</v>
      </c>
      <c r="H10301" t="s">
        <v>42</v>
      </c>
      <c r="I10301" t="s">
        <v>240</v>
      </c>
      <c r="J10301" t="s">
        <v>559</v>
      </c>
      <c r="N10301" s="24">
        <v>1978</v>
      </c>
      <c r="R10301" s="7">
        <v>45.5203411581182</v>
      </c>
      <c r="S10301" s="7">
        <v>10.2189465761838</v>
      </c>
      <c r="T10301" t="s">
        <v>504</v>
      </c>
      <c r="U10301" t="s">
        <v>41181</v>
      </c>
      <c r="X10301" t="s">
        <v>41181</v>
      </c>
      <c r="Y10301" t="s">
        <v>36708</v>
      </c>
      <c r="Z10301" t="s">
        <v>36709</v>
      </c>
      <c r="AG10301" t="s">
        <v>41182</v>
      </c>
      <c r="AI10301" t="s">
        <v>41183</v>
      </c>
      <c r="AJ10301" t="s">
        <v>41184</v>
      </c>
    </row>
    <row r="10302" spans="1:36" ht="17.25" hidden="1" customHeight="1" x14ac:dyDescent="0.2">
      <c r="A10302" s="4" t="s">
        <v>41178</v>
      </c>
      <c r="B10302" t="s">
        <v>40703</v>
      </c>
      <c r="C10302" t="s">
        <v>41179</v>
      </c>
      <c r="E10302" t="s">
        <v>41185</v>
      </c>
      <c r="F10302" t="s">
        <v>86</v>
      </c>
      <c r="G10302" s="25">
        <v>33</v>
      </c>
      <c r="H10302" t="s">
        <v>42</v>
      </c>
      <c r="I10302" t="s">
        <v>240</v>
      </c>
      <c r="J10302" t="s">
        <v>45</v>
      </c>
      <c r="N10302" s="24">
        <v>1981</v>
      </c>
      <c r="R10302" s="7">
        <v>45.5203411581182</v>
      </c>
      <c r="S10302" s="7">
        <v>10.2189465761838</v>
      </c>
      <c r="T10302" t="s">
        <v>504</v>
      </c>
      <c r="U10302" t="s">
        <v>41181</v>
      </c>
      <c r="X10302" t="s">
        <v>41181</v>
      </c>
      <c r="Y10302" t="s">
        <v>36708</v>
      </c>
      <c r="Z10302" t="s">
        <v>36709</v>
      </c>
      <c r="AG10302" t="s">
        <v>41182</v>
      </c>
      <c r="AI10302" t="s">
        <v>41183</v>
      </c>
      <c r="AJ10302" t="s">
        <v>41186</v>
      </c>
    </row>
    <row r="10303" spans="1:36" ht="17.25" hidden="1" customHeight="1" x14ac:dyDescent="0.2">
      <c r="A10303" s="4" t="s">
        <v>41178</v>
      </c>
      <c r="B10303" t="s">
        <v>40703</v>
      </c>
      <c r="C10303" t="s">
        <v>41179</v>
      </c>
      <c r="E10303" t="s">
        <v>41187</v>
      </c>
      <c r="F10303" t="s">
        <v>3539</v>
      </c>
      <c r="G10303" s="25">
        <v>75</v>
      </c>
      <c r="H10303" t="s">
        <v>42</v>
      </c>
      <c r="I10303" t="s">
        <v>240</v>
      </c>
      <c r="J10303" t="s">
        <v>44</v>
      </c>
      <c r="N10303" s="24">
        <v>1987</v>
      </c>
      <c r="R10303" s="7">
        <v>45.5203411581182</v>
      </c>
      <c r="S10303" s="7">
        <v>10.2189465761838</v>
      </c>
      <c r="T10303" t="s">
        <v>504</v>
      </c>
      <c r="U10303" t="s">
        <v>41181</v>
      </c>
      <c r="X10303" t="s">
        <v>41181</v>
      </c>
      <c r="Y10303" t="s">
        <v>36708</v>
      </c>
      <c r="Z10303" t="s">
        <v>36709</v>
      </c>
      <c r="AG10303" t="s">
        <v>41182</v>
      </c>
      <c r="AH10303" s="8">
        <v>1107095</v>
      </c>
      <c r="AI10303" t="s">
        <v>41183</v>
      </c>
      <c r="AJ10303" t="s">
        <v>41188</v>
      </c>
    </row>
    <row r="10304" spans="1:36" ht="17.25" hidden="1" customHeight="1" x14ac:dyDescent="0.2">
      <c r="A10304" s="4" t="s">
        <v>41189</v>
      </c>
      <c r="B10304" t="s">
        <v>40703</v>
      </c>
      <c r="C10304" t="s">
        <v>41190</v>
      </c>
      <c r="E10304" t="s">
        <v>40</v>
      </c>
      <c r="F10304" t="s">
        <v>86</v>
      </c>
      <c r="G10304" s="25">
        <v>124</v>
      </c>
      <c r="H10304" t="s">
        <v>42</v>
      </c>
      <c r="I10304" t="s">
        <v>65</v>
      </c>
      <c r="J10304" t="s">
        <v>44</v>
      </c>
      <c r="N10304" s="24">
        <v>1992</v>
      </c>
      <c r="R10304" s="7">
        <v>41.819490000000002</v>
      </c>
      <c r="S10304" s="7">
        <v>14.96602</v>
      </c>
      <c r="T10304" t="s">
        <v>46</v>
      </c>
      <c r="U10304" t="s">
        <v>41191</v>
      </c>
      <c r="X10304" t="s">
        <v>41192</v>
      </c>
      <c r="Y10304" t="s">
        <v>36708</v>
      </c>
      <c r="Z10304" t="s">
        <v>36709</v>
      </c>
      <c r="AA10304" t="s">
        <v>41193</v>
      </c>
      <c r="AG10304" t="s">
        <v>41194</v>
      </c>
      <c r="AH10304" s="8">
        <v>1128231</v>
      </c>
      <c r="AI10304" t="s">
        <v>41195</v>
      </c>
      <c r="AJ10304" t="s">
        <v>41196</v>
      </c>
    </row>
    <row r="10305" spans="1:36" ht="17.25" hidden="1" customHeight="1" x14ac:dyDescent="0.2">
      <c r="A10305" s="4" t="s">
        <v>41189</v>
      </c>
      <c r="B10305" t="s">
        <v>40703</v>
      </c>
      <c r="C10305" t="s">
        <v>41190</v>
      </c>
      <c r="E10305" t="s">
        <v>56</v>
      </c>
      <c r="F10305" t="s">
        <v>86</v>
      </c>
      <c r="G10305" s="25">
        <v>124</v>
      </c>
      <c r="H10305" t="s">
        <v>42</v>
      </c>
      <c r="I10305" t="s">
        <v>65</v>
      </c>
      <c r="J10305" t="s">
        <v>44</v>
      </c>
      <c r="N10305" s="24">
        <v>1992</v>
      </c>
      <c r="R10305" s="7">
        <v>41.819490000000002</v>
      </c>
      <c r="S10305" s="7">
        <v>14.96602</v>
      </c>
      <c r="T10305" t="s">
        <v>46</v>
      </c>
      <c r="U10305" t="s">
        <v>41191</v>
      </c>
      <c r="X10305" t="s">
        <v>41192</v>
      </c>
      <c r="Y10305" t="s">
        <v>36708</v>
      </c>
      <c r="Z10305" t="s">
        <v>36709</v>
      </c>
      <c r="AA10305" t="s">
        <v>41197</v>
      </c>
      <c r="AG10305" t="s">
        <v>41194</v>
      </c>
      <c r="AH10305" s="8">
        <v>1128232</v>
      </c>
      <c r="AI10305" t="s">
        <v>41195</v>
      </c>
      <c r="AJ10305" t="s">
        <v>41198</v>
      </c>
    </row>
    <row r="10306" spans="1:36" ht="17.25" hidden="1" customHeight="1" x14ac:dyDescent="0.2">
      <c r="A10306" s="4" t="s">
        <v>41189</v>
      </c>
      <c r="B10306" t="s">
        <v>40703</v>
      </c>
      <c r="C10306" t="s">
        <v>41190</v>
      </c>
      <c r="E10306" t="s">
        <v>58</v>
      </c>
      <c r="F10306" t="s">
        <v>86</v>
      </c>
      <c r="G10306" s="25">
        <v>150</v>
      </c>
      <c r="H10306" t="s">
        <v>486</v>
      </c>
      <c r="I10306" t="s">
        <v>65</v>
      </c>
      <c r="J10306" t="s">
        <v>44</v>
      </c>
      <c r="N10306" s="8" t="s">
        <v>45</v>
      </c>
      <c r="R10306" s="7">
        <v>41.819490000000002</v>
      </c>
      <c r="S10306" s="7">
        <v>14.96602</v>
      </c>
      <c r="T10306" t="s">
        <v>46</v>
      </c>
      <c r="U10306" t="s">
        <v>41191</v>
      </c>
      <c r="X10306" t="s">
        <v>41192</v>
      </c>
      <c r="Y10306" t="s">
        <v>36708</v>
      </c>
      <c r="Z10306" t="s">
        <v>36709</v>
      </c>
      <c r="AA10306" t="s">
        <v>41197</v>
      </c>
      <c r="AG10306" t="s">
        <v>41199</v>
      </c>
      <c r="AH10306" s="8">
        <v>1313047</v>
      </c>
      <c r="AI10306" t="s">
        <v>41195</v>
      </c>
      <c r="AJ10306" t="s">
        <v>41200</v>
      </c>
    </row>
    <row r="10307" spans="1:36" ht="17.25" hidden="1" customHeight="1" x14ac:dyDescent="0.2">
      <c r="A10307" s="4" t="s">
        <v>41189</v>
      </c>
      <c r="B10307" t="s">
        <v>40703</v>
      </c>
      <c r="C10307" t="s">
        <v>41190</v>
      </c>
      <c r="E10307" t="s">
        <v>191</v>
      </c>
      <c r="F10307" t="s">
        <v>86</v>
      </c>
      <c r="G10307" s="25">
        <v>150</v>
      </c>
      <c r="H10307" t="s">
        <v>486</v>
      </c>
      <c r="I10307" t="s">
        <v>65</v>
      </c>
      <c r="J10307" t="s">
        <v>44</v>
      </c>
      <c r="N10307" s="8" t="s">
        <v>45</v>
      </c>
      <c r="R10307" s="7">
        <v>41.819490000000002</v>
      </c>
      <c r="S10307" s="7">
        <v>14.96602</v>
      </c>
      <c r="T10307" t="s">
        <v>46</v>
      </c>
      <c r="U10307" t="s">
        <v>41191</v>
      </c>
      <c r="X10307" t="s">
        <v>41192</v>
      </c>
      <c r="Y10307" t="s">
        <v>36708</v>
      </c>
      <c r="Z10307" t="s">
        <v>36709</v>
      </c>
      <c r="AA10307" t="s">
        <v>41197</v>
      </c>
      <c r="AG10307" t="s">
        <v>41201</v>
      </c>
      <c r="AH10307" s="8">
        <v>1313048</v>
      </c>
      <c r="AI10307" t="s">
        <v>41195</v>
      </c>
      <c r="AJ10307" t="s">
        <v>41202</v>
      </c>
    </row>
    <row r="10308" spans="1:36" ht="17.25" hidden="1" customHeight="1" x14ac:dyDescent="0.2">
      <c r="A10308" s="4" t="s">
        <v>41203</v>
      </c>
      <c r="B10308" t="s">
        <v>40703</v>
      </c>
      <c r="C10308" t="s">
        <v>41204</v>
      </c>
      <c r="E10308" t="s">
        <v>40</v>
      </c>
      <c r="F10308" t="s">
        <v>86</v>
      </c>
      <c r="G10308" s="25">
        <v>380</v>
      </c>
      <c r="H10308" t="s">
        <v>42</v>
      </c>
      <c r="I10308" t="s">
        <v>43</v>
      </c>
      <c r="J10308" t="s">
        <v>44</v>
      </c>
      <c r="N10308" s="24">
        <v>2007</v>
      </c>
      <c r="R10308" s="7">
        <v>45.162999999999997</v>
      </c>
      <c r="S10308" s="7">
        <v>7.7504999999999997</v>
      </c>
      <c r="T10308" t="s">
        <v>46</v>
      </c>
      <c r="U10308" t="s">
        <v>41205</v>
      </c>
      <c r="X10308" t="s">
        <v>40983</v>
      </c>
      <c r="Y10308" t="s">
        <v>36708</v>
      </c>
      <c r="Z10308" t="s">
        <v>36709</v>
      </c>
      <c r="AA10308" t="s">
        <v>41206</v>
      </c>
      <c r="AG10308" t="s">
        <v>41207</v>
      </c>
      <c r="AH10308" s="8" t="s">
        <v>41208</v>
      </c>
      <c r="AI10308" t="s">
        <v>41209</v>
      </c>
      <c r="AJ10308" t="s">
        <v>41210</v>
      </c>
    </row>
    <row r="10309" spans="1:36" ht="17.25" hidden="1" customHeight="1" x14ac:dyDescent="0.2">
      <c r="A10309" s="4" t="s">
        <v>41211</v>
      </c>
      <c r="B10309" t="s">
        <v>40703</v>
      </c>
      <c r="C10309" t="s">
        <v>41212</v>
      </c>
      <c r="E10309" t="s">
        <v>40</v>
      </c>
      <c r="F10309" t="s">
        <v>86</v>
      </c>
      <c r="G10309" s="25">
        <v>870</v>
      </c>
      <c r="H10309" t="s">
        <v>677</v>
      </c>
      <c r="I10309" t="s">
        <v>43</v>
      </c>
      <c r="J10309" t="s">
        <v>45</v>
      </c>
      <c r="K10309" t="s">
        <v>45</v>
      </c>
      <c r="L10309" t="s">
        <v>45</v>
      </c>
      <c r="R10309" s="7">
        <v>45.194326273766002</v>
      </c>
      <c r="S10309" s="7">
        <v>8.2973221898790595</v>
      </c>
      <c r="T10309" t="s">
        <v>504</v>
      </c>
      <c r="U10309" t="s">
        <v>41213</v>
      </c>
      <c r="X10309" t="s">
        <v>40706</v>
      </c>
      <c r="Y10309" t="s">
        <v>36708</v>
      </c>
      <c r="Z10309" t="s">
        <v>36709</v>
      </c>
      <c r="AG10309" t="s">
        <v>41214</v>
      </c>
      <c r="AH10309" s="8" t="s">
        <v>41215</v>
      </c>
      <c r="AI10309" t="s">
        <v>41216</v>
      </c>
      <c r="AJ10309" t="s">
        <v>41217</v>
      </c>
    </row>
    <row r="10310" spans="1:36" ht="17.25" hidden="1" customHeight="1" x14ac:dyDescent="0.2">
      <c r="A10310" s="4" t="s">
        <v>41218</v>
      </c>
      <c r="B10310" t="s">
        <v>40703</v>
      </c>
      <c r="C10310" t="s">
        <v>41219</v>
      </c>
      <c r="E10310" t="s">
        <v>40</v>
      </c>
      <c r="F10310" t="s">
        <v>86</v>
      </c>
      <c r="G10310" s="25">
        <v>805</v>
      </c>
      <c r="H10310" t="s">
        <v>42</v>
      </c>
      <c r="I10310" t="s">
        <v>43</v>
      </c>
      <c r="J10310" t="s">
        <v>45</v>
      </c>
      <c r="N10310" s="24">
        <v>2008</v>
      </c>
      <c r="R10310" s="7">
        <v>45.281729400000003</v>
      </c>
      <c r="S10310" s="7">
        <v>8.0849182000000006</v>
      </c>
      <c r="T10310" t="s">
        <v>504</v>
      </c>
      <c r="U10310" t="s">
        <v>41220</v>
      </c>
      <c r="X10310" t="s">
        <v>40706</v>
      </c>
      <c r="Y10310" t="s">
        <v>36708</v>
      </c>
      <c r="Z10310" t="s">
        <v>36709</v>
      </c>
      <c r="AA10310" t="s">
        <v>41221</v>
      </c>
      <c r="AC10310" t="s">
        <v>41222</v>
      </c>
      <c r="AG10310" t="s">
        <v>41223</v>
      </c>
      <c r="AH10310" s="8" t="s">
        <v>41224</v>
      </c>
      <c r="AI10310" t="s">
        <v>41225</v>
      </c>
      <c r="AJ10310" t="s">
        <v>41226</v>
      </c>
    </row>
    <row r="10311" spans="1:36" ht="17.25" hidden="1" customHeight="1" x14ac:dyDescent="0.2">
      <c r="A10311" s="4" t="s">
        <v>41227</v>
      </c>
      <c r="B10311" t="s">
        <v>40703</v>
      </c>
      <c r="C10311" t="s">
        <v>41228</v>
      </c>
      <c r="E10311" t="s">
        <v>1157</v>
      </c>
      <c r="F10311" t="s">
        <v>86</v>
      </c>
      <c r="G10311" s="5">
        <v>54</v>
      </c>
      <c r="H10311" t="s">
        <v>42</v>
      </c>
      <c r="I10311" t="s">
        <v>43</v>
      </c>
      <c r="J10311" t="s">
        <v>44</v>
      </c>
      <c r="N10311" s="6">
        <v>1991</v>
      </c>
      <c r="R10311" s="7">
        <v>43.584000000000003</v>
      </c>
      <c r="S10311" s="7">
        <v>10.338089999999999</v>
      </c>
      <c r="T10311" t="s">
        <v>46</v>
      </c>
      <c r="U10311" t="s">
        <v>41229</v>
      </c>
      <c r="X10311" t="s">
        <v>41230</v>
      </c>
      <c r="Y10311" t="s">
        <v>36708</v>
      </c>
      <c r="Z10311" t="s">
        <v>36709</v>
      </c>
      <c r="AA10311" t="s">
        <v>41231</v>
      </c>
      <c r="AC10311" t="s">
        <v>41232</v>
      </c>
      <c r="AG10311" t="s">
        <v>41233</v>
      </c>
      <c r="AH10311" s="8" t="s">
        <v>41234</v>
      </c>
      <c r="AI10311" t="s">
        <v>41235</v>
      </c>
      <c r="AJ10311" t="s">
        <v>41236</v>
      </c>
    </row>
    <row r="10312" spans="1:36" ht="17.25" hidden="1" customHeight="1" x14ac:dyDescent="0.2">
      <c r="A10312" s="4" t="s">
        <v>41227</v>
      </c>
      <c r="B10312" t="s">
        <v>40703</v>
      </c>
      <c r="C10312" t="s">
        <v>41228</v>
      </c>
      <c r="E10312" t="s">
        <v>2297</v>
      </c>
      <c r="F10312" t="s">
        <v>86</v>
      </c>
      <c r="G10312" s="5">
        <v>149</v>
      </c>
      <c r="H10312" t="s">
        <v>42</v>
      </c>
      <c r="I10312" t="s">
        <v>43</v>
      </c>
      <c r="J10312" t="s">
        <v>44</v>
      </c>
      <c r="N10312" s="6">
        <v>2004</v>
      </c>
      <c r="R10312" s="7">
        <v>43.584000000000003</v>
      </c>
      <c r="S10312" s="7">
        <v>10.338089999999999</v>
      </c>
      <c r="T10312" t="s">
        <v>46</v>
      </c>
      <c r="U10312" t="s">
        <v>41229</v>
      </c>
      <c r="X10312" t="s">
        <v>41230</v>
      </c>
      <c r="Y10312" t="s">
        <v>36708</v>
      </c>
      <c r="Z10312" t="s">
        <v>36709</v>
      </c>
      <c r="AA10312" t="s">
        <v>41237</v>
      </c>
      <c r="AC10312" t="s">
        <v>41232</v>
      </c>
      <c r="AG10312" t="s">
        <v>41233</v>
      </c>
      <c r="AH10312" s="8">
        <v>1129416</v>
      </c>
      <c r="AI10312" t="s">
        <v>41235</v>
      </c>
      <c r="AJ10312" t="s">
        <v>41238</v>
      </c>
    </row>
    <row r="10313" spans="1:36" ht="17.25" hidden="1" customHeight="1" x14ac:dyDescent="0.2">
      <c r="A10313" s="4" t="s">
        <v>41239</v>
      </c>
      <c r="B10313" t="s">
        <v>40703</v>
      </c>
      <c r="C10313" t="s">
        <v>41240</v>
      </c>
      <c r="E10313" t="s">
        <v>40</v>
      </c>
      <c r="F10313" t="s">
        <v>86</v>
      </c>
      <c r="G10313" s="5">
        <v>50</v>
      </c>
      <c r="H10313" t="s">
        <v>42</v>
      </c>
      <c r="I10313" t="s">
        <v>65</v>
      </c>
      <c r="J10313" t="s">
        <v>44</v>
      </c>
      <c r="N10313" s="6">
        <v>1998</v>
      </c>
      <c r="R10313" s="7">
        <v>43.823410000000003</v>
      </c>
      <c r="S10313" s="7">
        <v>10.601937</v>
      </c>
      <c r="T10313" t="s">
        <v>46</v>
      </c>
      <c r="U10313" t="s">
        <v>41241</v>
      </c>
      <c r="X10313" t="s">
        <v>41242</v>
      </c>
      <c r="Y10313" t="s">
        <v>36708</v>
      </c>
      <c r="Z10313" t="s">
        <v>36709</v>
      </c>
      <c r="AD10313" t="s">
        <v>880</v>
      </c>
      <c r="AE10313" t="s">
        <v>4970</v>
      </c>
      <c r="AF10313" t="s">
        <v>52</v>
      </c>
      <c r="AG10313" t="s">
        <v>41243</v>
      </c>
      <c r="AH10313" s="8" t="s">
        <v>45</v>
      </c>
      <c r="AI10313" t="s">
        <v>41244</v>
      </c>
      <c r="AJ10313" t="s">
        <v>41245</v>
      </c>
    </row>
    <row r="10314" spans="1:36" ht="17.25" hidden="1" customHeight="1" x14ac:dyDescent="0.2">
      <c r="A10314" s="4" t="s">
        <v>41248</v>
      </c>
      <c r="B10314" t="s">
        <v>40703</v>
      </c>
      <c r="C10314" t="s">
        <v>41249</v>
      </c>
      <c r="E10314" t="s">
        <v>40</v>
      </c>
      <c r="F10314" t="s">
        <v>86</v>
      </c>
      <c r="G10314" s="5">
        <v>80</v>
      </c>
      <c r="H10314" t="s">
        <v>42</v>
      </c>
      <c r="I10314" t="s">
        <v>43</v>
      </c>
      <c r="J10314" t="s">
        <v>44</v>
      </c>
      <c r="N10314" s="6">
        <v>2008</v>
      </c>
      <c r="R10314" s="7">
        <v>45.628329999999998</v>
      </c>
      <c r="S10314" s="7">
        <v>8.7134999999999998</v>
      </c>
      <c r="T10314" t="s">
        <v>504</v>
      </c>
      <c r="U10314" t="s">
        <v>41250</v>
      </c>
      <c r="X10314" t="s">
        <v>40951</v>
      </c>
      <c r="Y10314" t="s">
        <v>36708</v>
      </c>
      <c r="Z10314" t="s">
        <v>36709</v>
      </c>
      <c r="AA10314" t="s">
        <v>41251</v>
      </c>
      <c r="AD10314" t="s">
        <v>52</v>
      </c>
      <c r="AE10314" t="s">
        <v>131</v>
      </c>
      <c r="AG10314" t="s">
        <v>41252</v>
      </c>
      <c r="AH10314" s="8" t="s">
        <v>41253</v>
      </c>
      <c r="AI10314" t="s">
        <v>41254</v>
      </c>
      <c r="AJ10314" t="s">
        <v>41255</v>
      </c>
    </row>
    <row r="10315" spans="1:36" ht="17.25" hidden="1" customHeight="1" x14ac:dyDescent="0.2">
      <c r="A10315" s="4" t="s">
        <v>41256</v>
      </c>
      <c r="B10315" t="s">
        <v>40703</v>
      </c>
      <c r="C10315" t="s">
        <v>41257</v>
      </c>
      <c r="E10315" t="s">
        <v>41262</v>
      </c>
      <c r="F10315" t="s">
        <v>86</v>
      </c>
      <c r="G10315" s="5">
        <v>766</v>
      </c>
      <c r="H10315" t="s">
        <v>42</v>
      </c>
      <c r="I10315" t="s">
        <v>43</v>
      </c>
      <c r="J10315" t="s">
        <v>559</v>
      </c>
      <c r="N10315" s="6">
        <v>2001</v>
      </c>
      <c r="R10315" s="7">
        <v>45.445799999999998</v>
      </c>
      <c r="S10315" s="7">
        <v>12.2552</v>
      </c>
      <c r="T10315" t="s">
        <v>46</v>
      </c>
      <c r="U10315" t="s">
        <v>18808</v>
      </c>
      <c r="X10315" t="s">
        <v>40744</v>
      </c>
      <c r="Y10315" t="s">
        <v>36708</v>
      </c>
      <c r="Z10315" t="s">
        <v>36709</v>
      </c>
      <c r="AB10315" t="s">
        <v>41263</v>
      </c>
      <c r="AG10315" t="s">
        <v>41258</v>
      </c>
      <c r="AH10315" s="8" t="s">
        <v>41264</v>
      </c>
      <c r="AI10315" t="s">
        <v>41260</v>
      </c>
      <c r="AJ10315" t="s">
        <v>41265</v>
      </c>
    </row>
    <row r="10316" spans="1:36" ht="17.25" hidden="1" customHeight="1" x14ac:dyDescent="0.2">
      <c r="A10316" s="4" t="s">
        <v>41272</v>
      </c>
      <c r="B10316" t="s">
        <v>40703</v>
      </c>
      <c r="C10316" t="s">
        <v>41273</v>
      </c>
      <c r="E10316" t="s">
        <v>40</v>
      </c>
      <c r="F10316" t="s">
        <v>86</v>
      </c>
      <c r="G10316" s="5">
        <v>32</v>
      </c>
      <c r="H10316" t="s">
        <v>42</v>
      </c>
      <c r="I10316" t="s">
        <v>65</v>
      </c>
      <c r="J10316" t="s">
        <v>44</v>
      </c>
      <c r="N10316" s="6">
        <v>2008</v>
      </c>
      <c r="R10316" s="7">
        <v>41.075940000000003</v>
      </c>
      <c r="S10316" s="7">
        <v>15.71406</v>
      </c>
      <c r="T10316" t="s">
        <v>46</v>
      </c>
      <c r="U10316" t="s">
        <v>41274</v>
      </c>
      <c r="X10316" t="s">
        <v>41275</v>
      </c>
      <c r="Y10316" t="s">
        <v>36708</v>
      </c>
      <c r="Z10316" t="s">
        <v>36709</v>
      </c>
      <c r="AD10316" t="s">
        <v>5000</v>
      </c>
      <c r="AE10316" t="s">
        <v>5120</v>
      </c>
      <c r="AG10316" t="s">
        <v>41276</v>
      </c>
      <c r="AH10316" s="8">
        <v>1211222</v>
      </c>
      <c r="AI10316" t="s">
        <v>41277</v>
      </c>
      <c r="AJ10316" t="s">
        <v>41278</v>
      </c>
    </row>
    <row r="10317" spans="1:36" ht="17.25" hidden="1" customHeight="1" x14ac:dyDescent="0.2">
      <c r="A10317" s="4" t="s">
        <v>41279</v>
      </c>
      <c r="B10317" t="s">
        <v>40703</v>
      </c>
      <c r="C10317" t="s">
        <v>41280</v>
      </c>
      <c r="E10317" t="s">
        <v>40</v>
      </c>
      <c r="F10317" t="s">
        <v>24463</v>
      </c>
      <c r="G10317" s="5">
        <v>45</v>
      </c>
      <c r="H10317" t="s">
        <v>42</v>
      </c>
      <c r="I10317" t="s">
        <v>65</v>
      </c>
      <c r="J10317" t="s">
        <v>44</v>
      </c>
      <c r="N10317" s="6">
        <v>1999</v>
      </c>
      <c r="R10317" s="7">
        <v>38.203339999999997</v>
      </c>
      <c r="S10317" s="7">
        <v>15.267110000000001</v>
      </c>
      <c r="T10317" t="s">
        <v>46</v>
      </c>
      <c r="U10317" t="s">
        <v>41281</v>
      </c>
      <c r="Y10317" t="s">
        <v>36708</v>
      </c>
      <c r="Z10317" t="s">
        <v>36709</v>
      </c>
      <c r="AD10317" t="s">
        <v>880</v>
      </c>
      <c r="AE10317" t="s">
        <v>881</v>
      </c>
      <c r="AF10317" t="s">
        <v>52</v>
      </c>
      <c r="AG10317" t="s">
        <v>41282</v>
      </c>
      <c r="AH10317" s="8" t="s">
        <v>41283</v>
      </c>
      <c r="AI10317" t="s">
        <v>41284</v>
      </c>
      <c r="AJ10317" t="s">
        <v>41285</v>
      </c>
    </row>
    <row r="10318" spans="1:36" ht="17.25" hidden="1" customHeight="1" x14ac:dyDescent="0.2">
      <c r="A10318" s="4" t="s">
        <v>41286</v>
      </c>
      <c r="B10318" t="s">
        <v>40703</v>
      </c>
      <c r="C10318" t="s">
        <v>41287</v>
      </c>
      <c r="E10318" t="s">
        <v>40</v>
      </c>
      <c r="F10318" t="s">
        <v>86</v>
      </c>
      <c r="G10318" s="5">
        <v>155</v>
      </c>
      <c r="H10318" t="s">
        <v>42</v>
      </c>
      <c r="I10318" t="s">
        <v>43</v>
      </c>
      <c r="J10318" t="s">
        <v>44</v>
      </c>
      <c r="N10318" s="6">
        <v>1999</v>
      </c>
      <c r="R10318" s="7">
        <v>38.197789999999998</v>
      </c>
      <c r="S10318" s="7">
        <v>15.26759</v>
      </c>
      <c r="T10318" t="s">
        <v>46</v>
      </c>
      <c r="U10318" t="s">
        <v>41281</v>
      </c>
      <c r="X10318" t="s">
        <v>41288</v>
      </c>
      <c r="Y10318" t="s">
        <v>36708</v>
      </c>
      <c r="Z10318" t="s">
        <v>36709</v>
      </c>
      <c r="AA10318" t="s">
        <v>41289</v>
      </c>
      <c r="AD10318" t="s">
        <v>880</v>
      </c>
      <c r="AE10318" t="s">
        <v>254</v>
      </c>
      <c r="AF10318" t="s">
        <v>52</v>
      </c>
      <c r="AG10318" t="s">
        <v>41290</v>
      </c>
      <c r="AH10318" s="8">
        <v>1132803</v>
      </c>
      <c r="AI10318" t="s">
        <v>41291</v>
      </c>
      <c r="AJ10318" t="s">
        <v>41292</v>
      </c>
    </row>
    <row r="10319" spans="1:36" ht="17.25" hidden="1" customHeight="1" x14ac:dyDescent="0.2">
      <c r="A10319" s="4" t="s">
        <v>41293</v>
      </c>
      <c r="B10319" t="s">
        <v>40703</v>
      </c>
      <c r="C10319" t="s">
        <v>41294</v>
      </c>
      <c r="E10319" t="s">
        <v>41295</v>
      </c>
      <c r="F10319" t="s">
        <v>86</v>
      </c>
      <c r="G10319" s="5">
        <v>22</v>
      </c>
      <c r="H10319" t="s">
        <v>42</v>
      </c>
      <c r="I10319" t="s">
        <v>1323</v>
      </c>
      <c r="J10319" t="s">
        <v>44</v>
      </c>
      <c r="N10319" s="6">
        <v>1988</v>
      </c>
      <c r="R10319" s="7">
        <v>45.031599999999997</v>
      </c>
      <c r="S10319" s="7">
        <v>7.6215000000000002</v>
      </c>
      <c r="T10319" t="s">
        <v>504</v>
      </c>
      <c r="U10319" t="s">
        <v>41296</v>
      </c>
      <c r="X10319" t="s">
        <v>40983</v>
      </c>
      <c r="Y10319" t="s">
        <v>36708</v>
      </c>
      <c r="Z10319" t="s">
        <v>36709</v>
      </c>
      <c r="AG10319" t="s">
        <v>41297</v>
      </c>
      <c r="AH10319" s="8" t="s">
        <v>41298</v>
      </c>
      <c r="AI10319" t="s">
        <v>41299</v>
      </c>
      <c r="AJ10319" t="s">
        <v>41300</v>
      </c>
    </row>
    <row r="10320" spans="1:36" ht="17.25" hidden="1" customHeight="1" x14ac:dyDescent="0.2">
      <c r="A10320" s="4" t="s">
        <v>41301</v>
      </c>
      <c r="B10320" t="s">
        <v>40703</v>
      </c>
      <c r="C10320" t="s">
        <v>41302</v>
      </c>
      <c r="E10320" t="s">
        <v>40</v>
      </c>
      <c r="F10320" t="s">
        <v>86</v>
      </c>
      <c r="G10320" s="5">
        <v>800</v>
      </c>
      <c r="H10320" t="s">
        <v>42</v>
      </c>
      <c r="I10320" t="s">
        <v>43</v>
      </c>
      <c r="J10320" t="s">
        <v>559</v>
      </c>
      <c r="N10320" s="6">
        <v>2010</v>
      </c>
      <c r="R10320" s="7">
        <v>41.102499999999999</v>
      </c>
      <c r="S10320" s="7">
        <v>16.756</v>
      </c>
      <c r="T10320" t="s">
        <v>46</v>
      </c>
      <c r="U10320" t="s">
        <v>41303</v>
      </c>
      <c r="X10320" t="s">
        <v>41304</v>
      </c>
      <c r="Y10320" t="s">
        <v>36708</v>
      </c>
      <c r="Z10320" t="s">
        <v>36709</v>
      </c>
      <c r="AG10320" t="s">
        <v>41305</v>
      </c>
      <c r="AH10320" s="8" t="s">
        <v>41306</v>
      </c>
      <c r="AI10320" t="s">
        <v>41307</v>
      </c>
      <c r="AJ10320" t="s">
        <v>41308</v>
      </c>
    </row>
    <row r="10321" spans="1:36" ht="17.25" hidden="1" customHeight="1" x14ac:dyDescent="0.2">
      <c r="A10321" s="4" t="s">
        <v>41309</v>
      </c>
      <c r="B10321" t="s">
        <v>40703</v>
      </c>
      <c r="C10321" t="s">
        <v>41310</v>
      </c>
      <c r="E10321" t="s">
        <v>56</v>
      </c>
      <c r="F10321" t="s">
        <v>86</v>
      </c>
      <c r="G10321" s="5">
        <v>400</v>
      </c>
      <c r="H10321" t="s">
        <v>42</v>
      </c>
      <c r="I10321" t="s">
        <v>43</v>
      </c>
      <c r="J10321" t="s">
        <v>44</v>
      </c>
      <c r="N10321" s="6">
        <v>2005</v>
      </c>
      <c r="R10321" s="7">
        <v>44.993000000000002</v>
      </c>
      <c r="S10321" s="7">
        <v>7.6755000000000004</v>
      </c>
      <c r="T10321" t="s">
        <v>46</v>
      </c>
      <c r="U10321" t="s">
        <v>41311</v>
      </c>
      <c r="X10321" t="s">
        <v>40983</v>
      </c>
      <c r="Y10321" t="s">
        <v>36708</v>
      </c>
      <c r="Z10321" t="s">
        <v>36709</v>
      </c>
      <c r="AA10321" t="s">
        <v>41312</v>
      </c>
      <c r="AG10321" t="s">
        <v>41313</v>
      </c>
      <c r="AH10321" s="8" t="s">
        <v>41314</v>
      </c>
      <c r="AI10321" t="s">
        <v>41315</v>
      </c>
      <c r="AJ10321" t="s">
        <v>41316</v>
      </c>
    </row>
    <row r="10322" spans="1:36" ht="17.25" hidden="1" customHeight="1" x14ac:dyDescent="0.2">
      <c r="A10322" s="4" t="s">
        <v>41309</v>
      </c>
      <c r="B10322" t="s">
        <v>40703</v>
      </c>
      <c r="C10322" t="s">
        <v>41310</v>
      </c>
      <c r="E10322" t="s">
        <v>58</v>
      </c>
      <c r="F10322" t="s">
        <v>86</v>
      </c>
      <c r="G10322" s="5">
        <v>380</v>
      </c>
      <c r="H10322" t="s">
        <v>42</v>
      </c>
      <c r="I10322" t="s">
        <v>43</v>
      </c>
      <c r="J10322" t="s">
        <v>44</v>
      </c>
      <c r="N10322" s="24">
        <v>2009</v>
      </c>
      <c r="R10322" s="7">
        <v>44.993000000000002</v>
      </c>
      <c r="S10322" s="7">
        <v>7.6755000000000004</v>
      </c>
      <c r="T10322" t="s">
        <v>46</v>
      </c>
      <c r="U10322" t="s">
        <v>41311</v>
      </c>
      <c r="X10322" t="s">
        <v>40983</v>
      </c>
      <c r="Y10322" t="s">
        <v>36708</v>
      </c>
      <c r="Z10322" t="s">
        <v>36709</v>
      </c>
      <c r="AA10322" t="s">
        <v>41317</v>
      </c>
      <c r="AG10322" t="s">
        <v>41313</v>
      </c>
      <c r="AH10322" s="27" t="s">
        <v>41318</v>
      </c>
      <c r="AI10322" t="s">
        <v>41315</v>
      </c>
      <c r="AJ10322" t="s">
        <v>41319</v>
      </c>
    </row>
    <row r="10323" spans="1:36" ht="17.25" hidden="1" customHeight="1" x14ac:dyDescent="0.2">
      <c r="A10323" s="4" t="s">
        <v>41329</v>
      </c>
      <c r="B10323" t="s">
        <v>40703</v>
      </c>
      <c r="C10323" t="s">
        <v>41330</v>
      </c>
      <c r="E10323" t="s">
        <v>40</v>
      </c>
      <c r="F10323" t="s">
        <v>41331</v>
      </c>
      <c r="G10323" s="5">
        <v>900</v>
      </c>
      <c r="H10323" t="s">
        <v>42</v>
      </c>
      <c r="I10323" t="s">
        <v>43</v>
      </c>
      <c r="J10323" t="s">
        <v>44</v>
      </c>
      <c r="N10323" s="24">
        <v>1997</v>
      </c>
      <c r="R10323" s="7">
        <v>42.357199999999999</v>
      </c>
      <c r="S10323" s="7">
        <v>11.5373</v>
      </c>
      <c r="T10323" t="s">
        <v>46</v>
      </c>
      <c r="U10323" t="s">
        <v>41332</v>
      </c>
      <c r="X10323" t="s">
        <v>41333</v>
      </c>
      <c r="Y10323" t="s">
        <v>36708</v>
      </c>
      <c r="Z10323" t="s">
        <v>36709</v>
      </c>
      <c r="AA10323" t="s">
        <v>41334</v>
      </c>
      <c r="AG10323" t="s">
        <v>41335</v>
      </c>
      <c r="AH10323" s="27" t="s">
        <v>41336</v>
      </c>
      <c r="AI10323" t="s">
        <v>41337</v>
      </c>
      <c r="AJ10323" t="s">
        <v>41338</v>
      </c>
    </row>
    <row r="10324" spans="1:36" ht="17.25" hidden="1" customHeight="1" x14ac:dyDescent="0.2">
      <c r="A10324" s="4" t="s">
        <v>41329</v>
      </c>
      <c r="B10324" t="s">
        <v>40703</v>
      </c>
      <c r="C10324" t="s">
        <v>41330</v>
      </c>
      <c r="E10324" t="s">
        <v>56</v>
      </c>
      <c r="F10324" t="s">
        <v>41331</v>
      </c>
      <c r="G10324" s="5">
        <v>900</v>
      </c>
      <c r="H10324" t="s">
        <v>42</v>
      </c>
      <c r="I10324" t="s">
        <v>43</v>
      </c>
      <c r="J10324" t="s">
        <v>44</v>
      </c>
      <c r="N10324" s="6">
        <v>1997</v>
      </c>
      <c r="R10324" s="7">
        <v>42.357199999999999</v>
      </c>
      <c r="S10324" s="7">
        <v>11.5373</v>
      </c>
      <c r="T10324" t="s">
        <v>46</v>
      </c>
      <c r="U10324" t="s">
        <v>41332</v>
      </c>
      <c r="X10324" t="s">
        <v>41333</v>
      </c>
      <c r="Y10324" t="s">
        <v>36708</v>
      </c>
      <c r="Z10324" t="s">
        <v>36709</v>
      </c>
      <c r="AA10324" t="s">
        <v>41339</v>
      </c>
      <c r="AG10324" t="s">
        <v>41335</v>
      </c>
      <c r="AH10324" s="8" t="s">
        <v>41340</v>
      </c>
      <c r="AI10324" t="s">
        <v>41337</v>
      </c>
      <c r="AJ10324" t="s">
        <v>41341</v>
      </c>
    </row>
    <row r="10325" spans="1:36" ht="17.25" hidden="1" customHeight="1" x14ac:dyDescent="0.2">
      <c r="A10325" s="4" t="s">
        <v>41329</v>
      </c>
      <c r="B10325" t="s">
        <v>40703</v>
      </c>
      <c r="C10325" t="s">
        <v>41330</v>
      </c>
      <c r="E10325" t="s">
        <v>58</v>
      </c>
      <c r="F10325" t="s">
        <v>41331</v>
      </c>
      <c r="G10325" s="5">
        <v>900</v>
      </c>
      <c r="H10325" t="s">
        <v>42</v>
      </c>
      <c r="I10325" t="s">
        <v>43</v>
      </c>
      <c r="J10325" t="s">
        <v>44</v>
      </c>
      <c r="N10325" s="6">
        <v>1998</v>
      </c>
      <c r="R10325" s="7">
        <v>42.357199999999999</v>
      </c>
      <c r="S10325" s="7">
        <v>11.5373</v>
      </c>
      <c r="T10325" t="s">
        <v>46</v>
      </c>
      <c r="U10325" t="s">
        <v>41332</v>
      </c>
      <c r="X10325" t="s">
        <v>41333</v>
      </c>
      <c r="Y10325" t="s">
        <v>36708</v>
      </c>
      <c r="Z10325" t="s">
        <v>36709</v>
      </c>
      <c r="AA10325" t="s">
        <v>41342</v>
      </c>
      <c r="AG10325" t="s">
        <v>41335</v>
      </c>
      <c r="AH10325" s="8" t="s">
        <v>41343</v>
      </c>
      <c r="AI10325" t="s">
        <v>41337</v>
      </c>
      <c r="AJ10325" t="s">
        <v>41344</v>
      </c>
    </row>
    <row r="10326" spans="1:36" ht="17.25" hidden="1" customHeight="1" x14ac:dyDescent="0.2">
      <c r="A10326" s="4" t="s">
        <v>41329</v>
      </c>
      <c r="B10326" t="s">
        <v>40703</v>
      </c>
      <c r="C10326" t="s">
        <v>41330</v>
      </c>
      <c r="E10326" t="s">
        <v>191</v>
      </c>
      <c r="F10326" t="s">
        <v>41331</v>
      </c>
      <c r="G10326" s="5">
        <v>900</v>
      </c>
      <c r="H10326" t="s">
        <v>42</v>
      </c>
      <c r="I10326" t="s">
        <v>43</v>
      </c>
      <c r="J10326" t="s">
        <v>44</v>
      </c>
      <c r="N10326" s="6">
        <v>1999</v>
      </c>
      <c r="R10326" s="7">
        <v>42.357199999999999</v>
      </c>
      <c r="S10326" s="7">
        <v>11.5373</v>
      </c>
      <c r="T10326" t="s">
        <v>46</v>
      </c>
      <c r="U10326" t="s">
        <v>41332</v>
      </c>
      <c r="X10326" t="s">
        <v>41333</v>
      </c>
      <c r="Y10326" t="s">
        <v>36708</v>
      </c>
      <c r="Z10326" t="s">
        <v>36709</v>
      </c>
      <c r="AA10326" t="s">
        <v>41345</v>
      </c>
      <c r="AG10326" t="s">
        <v>41335</v>
      </c>
      <c r="AH10326" s="8" t="s">
        <v>41346</v>
      </c>
      <c r="AI10326" t="s">
        <v>41337</v>
      </c>
      <c r="AJ10326" t="s">
        <v>41347</v>
      </c>
    </row>
    <row r="10327" spans="1:36" ht="17.25" hidden="1" customHeight="1" x14ac:dyDescent="0.2">
      <c r="A10327" s="4" t="s">
        <v>41349</v>
      </c>
      <c r="B10327" t="s">
        <v>40703</v>
      </c>
      <c r="C10327" t="s">
        <v>41350</v>
      </c>
      <c r="E10327" t="s">
        <v>40</v>
      </c>
      <c r="F10327" t="s">
        <v>86</v>
      </c>
      <c r="G10327" s="5">
        <v>400</v>
      </c>
      <c r="H10327" t="s">
        <v>42</v>
      </c>
      <c r="I10327" t="s">
        <v>43</v>
      </c>
      <c r="J10327" t="s">
        <v>559</v>
      </c>
      <c r="N10327" s="6">
        <v>2009</v>
      </c>
      <c r="R10327" s="7">
        <v>40.8339</v>
      </c>
      <c r="S10327" s="7">
        <v>14.300599999999999</v>
      </c>
      <c r="T10327" t="s">
        <v>46</v>
      </c>
      <c r="U10327" t="s">
        <v>41351</v>
      </c>
      <c r="X10327" t="s">
        <v>41352</v>
      </c>
      <c r="Y10327" t="s">
        <v>36708</v>
      </c>
      <c r="Z10327" t="s">
        <v>36709</v>
      </c>
      <c r="AA10327" t="s">
        <v>41353</v>
      </c>
      <c r="AG10327" t="s">
        <v>41354</v>
      </c>
      <c r="AH10327" s="8" t="s">
        <v>41355</v>
      </c>
      <c r="AI10327" t="s">
        <v>41356</v>
      </c>
      <c r="AJ10327" t="s">
        <v>41357</v>
      </c>
    </row>
    <row r="10328" spans="1:36" ht="17.25" hidden="1" customHeight="1" x14ac:dyDescent="0.2">
      <c r="A10328" s="4" t="s">
        <v>41358</v>
      </c>
      <c r="B10328" t="s">
        <v>40703</v>
      </c>
      <c r="C10328" t="s">
        <v>41359</v>
      </c>
      <c r="E10328" t="s">
        <v>40</v>
      </c>
      <c r="F10328" t="s">
        <v>86</v>
      </c>
      <c r="G10328" s="5">
        <v>50</v>
      </c>
      <c r="H10328" t="s">
        <v>42</v>
      </c>
      <c r="I10328" t="s">
        <v>43</v>
      </c>
      <c r="J10328" t="s">
        <v>44</v>
      </c>
      <c r="N10328" s="24">
        <v>1994</v>
      </c>
      <c r="R10328" s="7">
        <v>42.494250000000001</v>
      </c>
      <c r="S10328" s="7">
        <v>12.472379999999999</v>
      </c>
      <c r="T10328" t="s">
        <v>46</v>
      </c>
      <c r="U10328" t="s">
        <v>41360</v>
      </c>
      <c r="X10328" t="s">
        <v>41361</v>
      </c>
      <c r="Y10328" t="s">
        <v>36708</v>
      </c>
      <c r="Z10328" t="s">
        <v>36709</v>
      </c>
      <c r="AD10328" t="s">
        <v>880</v>
      </c>
      <c r="AE10328" t="s">
        <v>254</v>
      </c>
      <c r="AF10328" t="s">
        <v>52</v>
      </c>
      <c r="AG10328" t="s">
        <v>41362</v>
      </c>
      <c r="AH10328" s="8" t="s">
        <v>41363</v>
      </c>
      <c r="AI10328" t="s">
        <v>41364</v>
      </c>
      <c r="AJ10328" t="s">
        <v>41365</v>
      </c>
    </row>
    <row r="10329" spans="1:36" ht="17.25" hidden="1" customHeight="1" x14ac:dyDescent="0.2">
      <c r="A10329" s="4" t="s">
        <v>41366</v>
      </c>
      <c r="B10329" t="s">
        <v>40703</v>
      </c>
      <c r="C10329" t="s">
        <v>41367</v>
      </c>
      <c r="E10329" t="s">
        <v>40</v>
      </c>
      <c r="F10329" t="s">
        <v>86</v>
      </c>
      <c r="G10329" s="5">
        <v>100</v>
      </c>
      <c r="H10329" t="s">
        <v>42</v>
      </c>
      <c r="I10329" t="s">
        <v>43</v>
      </c>
      <c r="J10329" t="s">
        <v>44</v>
      </c>
      <c r="N10329" s="6">
        <v>2004</v>
      </c>
      <c r="R10329" s="7">
        <v>45.457000000000001</v>
      </c>
      <c r="S10329" s="7">
        <v>8.6495999999999995</v>
      </c>
      <c r="T10329" t="s">
        <v>46</v>
      </c>
      <c r="U10329" t="s">
        <v>41368</v>
      </c>
      <c r="X10329" t="s">
        <v>41368</v>
      </c>
      <c r="Y10329" t="s">
        <v>36708</v>
      </c>
      <c r="Z10329" t="s">
        <v>36709</v>
      </c>
      <c r="AA10329" t="s">
        <v>41369</v>
      </c>
      <c r="AD10329" t="s">
        <v>880</v>
      </c>
      <c r="AE10329" t="s">
        <v>254</v>
      </c>
      <c r="AF10329" t="s">
        <v>52</v>
      </c>
      <c r="AG10329" t="s">
        <v>41370</v>
      </c>
      <c r="AH10329" s="8" t="s">
        <v>41371</v>
      </c>
      <c r="AI10329" t="s">
        <v>41372</v>
      </c>
      <c r="AJ10329" t="s">
        <v>41373</v>
      </c>
    </row>
    <row r="10330" spans="1:36" ht="17.25" hidden="1" customHeight="1" x14ac:dyDescent="0.2">
      <c r="A10330" s="4" t="s">
        <v>41374</v>
      </c>
      <c r="B10330" t="s">
        <v>40703</v>
      </c>
      <c r="C10330" t="s">
        <v>41375</v>
      </c>
      <c r="E10330" t="s">
        <v>40</v>
      </c>
      <c r="F10330" t="s">
        <v>86</v>
      </c>
      <c r="G10330" s="5">
        <v>99</v>
      </c>
      <c r="H10330" t="s">
        <v>42</v>
      </c>
      <c r="I10330" t="s">
        <v>43</v>
      </c>
      <c r="J10330" t="s">
        <v>44</v>
      </c>
      <c r="N10330" s="6">
        <v>2005</v>
      </c>
      <c r="R10330" s="7">
        <v>37.124510000000001</v>
      </c>
      <c r="S10330" s="7">
        <v>15.209110000000001</v>
      </c>
      <c r="T10330" t="s">
        <v>46</v>
      </c>
      <c r="U10330" t="s">
        <v>41376</v>
      </c>
      <c r="X10330" t="s">
        <v>40783</v>
      </c>
      <c r="Y10330" t="s">
        <v>36708</v>
      </c>
      <c r="Z10330" t="s">
        <v>36709</v>
      </c>
      <c r="AG10330" t="s">
        <v>41377</v>
      </c>
      <c r="AH10330" s="8" t="s">
        <v>41378</v>
      </c>
      <c r="AI10330" t="s">
        <v>41379</v>
      </c>
      <c r="AJ10330" t="s">
        <v>41380</v>
      </c>
    </row>
    <row r="10331" spans="1:36" ht="17.25" hidden="1" customHeight="1" x14ac:dyDescent="0.2">
      <c r="A10331" s="4" t="s">
        <v>41381</v>
      </c>
      <c r="B10331" t="s">
        <v>40703</v>
      </c>
      <c r="C10331" t="s">
        <v>41382</v>
      </c>
      <c r="D10331" t="s">
        <v>41383</v>
      </c>
      <c r="E10331" t="s">
        <v>40</v>
      </c>
      <c r="F10331" t="s">
        <v>86</v>
      </c>
      <c r="G10331" s="5">
        <v>392</v>
      </c>
      <c r="H10331" t="s">
        <v>42</v>
      </c>
      <c r="I10331" t="s">
        <v>43</v>
      </c>
      <c r="J10331" t="s">
        <v>45</v>
      </c>
      <c r="N10331" s="6">
        <v>2003</v>
      </c>
      <c r="R10331" s="7">
        <v>45.060299999999998</v>
      </c>
      <c r="S10331" s="7">
        <v>11.1374</v>
      </c>
      <c r="T10331" t="s">
        <v>46</v>
      </c>
      <c r="U10331" t="s">
        <v>41384</v>
      </c>
      <c r="X10331" t="s">
        <v>41035</v>
      </c>
      <c r="Y10331" t="s">
        <v>36708</v>
      </c>
      <c r="Z10331" t="s">
        <v>36709</v>
      </c>
      <c r="AA10331" t="s">
        <v>41385</v>
      </c>
      <c r="AG10331" t="s">
        <v>41386</v>
      </c>
      <c r="AH10331" s="8" t="s">
        <v>41387</v>
      </c>
      <c r="AI10331" t="s">
        <v>41388</v>
      </c>
      <c r="AJ10331" t="s">
        <v>41389</v>
      </c>
    </row>
    <row r="10332" spans="1:36" ht="17.25" hidden="1" customHeight="1" x14ac:dyDescent="0.2">
      <c r="A10332" s="4" t="s">
        <v>41381</v>
      </c>
      <c r="B10332" t="s">
        <v>40703</v>
      </c>
      <c r="C10332" t="s">
        <v>41382</v>
      </c>
      <c r="D10332" t="s">
        <v>41383</v>
      </c>
      <c r="E10332" t="s">
        <v>56</v>
      </c>
      <c r="F10332" t="s">
        <v>86</v>
      </c>
      <c r="G10332" s="5">
        <v>392</v>
      </c>
      <c r="H10332" t="s">
        <v>42</v>
      </c>
      <c r="I10332" t="s">
        <v>43</v>
      </c>
      <c r="J10332" t="s">
        <v>559</v>
      </c>
      <c r="N10332" s="6">
        <v>2003</v>
      </c>
      <c r="R10332" s="7">
        <v>45.060299999999998</v>
      </c>
      <c r="S10332" s="7">
        <v>11.1374</v>
      </c>
      <c r="T10332" t="s">
        <v>46</v>
      </c>
      <c r="U10332" t="s">
        <v>41384</v>
      </c>
      <c r="X10332" t="s">
        <v>41035</v>
      </c>
      <c r="Y10332" t="s">
        <v>36708</v>
      </c>
      <c r="Z10332" t="s">
        <v>36709</v>
      </c>
      <c r="AG10332" t="s">
        <v>41386</v>
      </c>
      <c r="AH10332" s="8" t="s">
        <v>41390</v>
      </c>
      <c r="AI10332" t="s">
        <v>41388</v>
      </c>
      <c r="AJ10332" t="s">
        <v>41391</v>
      </c>
    </row>
    <row r="10333" spans="1:36" ht="17.25" hidden="1" customHeight="1" x14ac:dyDescent="0.2">
      <c r="A10333" s="4" t="s">
        <v>41381</v>
      </c>
      <c r="B10333" t="s">
        <v>40703</v>
      </c>
      <c r="C10333" t="s">
        <v>41382</v>
      </c>
      <c r="D10333" t="s">
        <v>41383</v>
      </c>
      <c r="E10333" t="s">
        <v>58</v>
      </c>
      <c r="F10333" t="s">
        <v>86</v>
      </c>
      <c r="G10333" s="5">
        <v>384</v>
      </c>
      <c r="H10333" t="s">
        <v>42</v>
      </c>
      <c r="I10333" t="s">
        <v>43</v>
      </c>
      <c r="J10333" t="s">
        <v>559</v>
      </c>
      <c r="N10333" s="6">
        <v>2003</v>
      </c>
      <c r="R10333" s="7">
        <v>45.060299999999998</v>
      </c>
      <c r="S10333" s="7">
        <v>11.1374</v>
      </c>
      <c r="T10333" t="s">
        <v>46</v>
      </c>
      <c r="U10333" t="s">
        <v>41384</v>
      </c>
      <c r="X10333" t="s">
        <v>41035</v>
      </c>
      <c r="Y10333" t="s">
        <v>36708</v>
      </c>
      <c r="Z10333" t="s">
        <v>36709</v>
      </c>
      <c r="AA10333" t="s">
        <v>41392</v>
      </c>
      <c r="AG10333" t="s">
        <v>41386</v>
      </c>
      <c r="AH10333" s="8" t="s">
        <v>41393</v>
      </c>
      <c r="AI10333" t="s">
        <v>41388</v>
      </c>
      <c r="AJ10333" t="s">
        <v>41394</v>
      </c>
    </row>
    <row r="10334" spans="1:36" ht="17.25" hidden="1" customHeight="1" x14ac:dyDescent="0.2">
      <c r="A10334" s="4" t="s">
        <v>41406</v>
      </c>
      <c r="B10334" t="s">
        <v>40703</v>
      </c>
      <c r="C10334" t="s">
        <v>41407</v>
      </c>
      <c r="E10334" t="s">
        <v>40</v>
      </c>
      <c r="F10334" t="s">
        <v>86</v>
      </c>
      <c r="G10334" s="5">
        <v>806</v>
      </c>
      <c r="H10334" t="s">
        <v>42</v>
      </c>
      <c r="I10334" t="s">
        <v>43</v>
      </c>
      <c r="J10334" t="s">
        <v>44</v>
      </c>
      <c r="N10334" s="6">
        <v>2006</v>
      </c>
      <c r="R10334" s="7">
        <v>45.054299999999998</v>
      </c>
      <c r="S10334" s="7">
        <v>9.7086000000000006</v>
      </c>
      <c r="T10334" t="s">
        <v>46</v>
      </c>
      <c r="U10334" t="s">
        <v>41142</v>
      </c>
      <c r="X10334" t="s">
        <v>41142</v>
      </c>
      <c r="Y10334" t="s">
        <v>36708</v>
      </c>
      <c r="Z10334" t="s">
        <v>36709</v>
      </c>
      <c r="AA10334" t="s">
        <v>41408</v>
      </c>
      <c r="AG10334" t="s">
        <v>41409</v>
      </c>
      <c r="AH10334" s="8" t="s">
        <v>41410</v>
      </c>
      <c r="AI10334" t="s">
        <v>41411</v>
      </c>
      <c r="AJ10334" t="s">
        <v>41412</v>
      </c>
    </row>
    <row r="10335" spans="1:36" ht="17.25" hidden="1" customHeight="1" x14ac:dyDescent="0.2">
      <c r="A10335" s="4" t="s">
        <v>41413</v>
      </c>
      <c r="B10335" t="s">
        <v>40703</v>
      </c>
      <c r="C10335" t="s">
        <v>41414</v>
      </c>
      <c r="E10335" t="s">
        <v>40</v>
      </c>
      <c r="F10335" t="s">
        <v>86</v>
      </c>
      <c r="G10335" s="5">
        <v>365</v>
      </c>
      <c r="H10335" t="s">
        <v>42</v>
      </c>
      <c r="I10335" t="s">
        <v>43</v>
      </c>
      <c r="J10335" t="s">
        <v>559</v>
      </c>
      <c r="N10335" s="24">
        <v>2003</v>
      </c>
      <c r="R10335" s="7">
        <v>42.995399999999997</v>
      </c>
      <c r="S10335" s="7">
        <v>12.1995</v>
      </c>
      <c r="T10335" t="s">
        <v>46</v>
      </c>
      <c r="U10335" t="s">
        <v>41415</v>
      </c>
      <c r="X10335" t="s">
        <v>41416</v>
      </c>
      <c r="Y10335" t="s">
        <v>36708</v>
      </c>
      <c r="Z10335" t="s">
        <v>36709</v>
      </c>
      <c r="AA10335" t="s">
        <v>41417</v>
      </c>
      <c r="AG10335" t="s">
        <v>41418</v>
      </c>
      <c r="AH10335" s="8" t="s">
        <v>41419</v>
      </c>
      <c r="AI10335" t="s">
        <v>41420</v>
      </c>
      <c r="AJ10335" t="s">
        <v>41421</v>
      </c>
    </row>
    <row r="10336" spans="1:36" ht="17.25" hidden="1" customHeight="1" x14ac:dyDescent="0.2">
      <c r="A10336" s="4" t="s">
        <v>41428</v>
      </c>
      <c r="B10336" t="s">
        <v>40703</v>
      </c>
      <c r="C10336" t="s">
        <v>41429</v>
      </c>
      <c r="E10336" t="s">
        <v>41295</v>
      </c>
      <c r="F10336" t="s">
        <v>11145</v>
      </c>
      <c r="G10336" s="5">
        <v>60</v>
      </c>
      <c r="H10336" t="s">
        <v>42</v>
      </c>
      <c r="I10336" t="s">
        <v>43</v>
      </c>
      <c r="J10336" t="s">
        <v>44</v>
      </c>
      <c r="N10336" s="24">
        <v>2003</v>
      </c>
      <c r="R10336" s="7">
        <v>42.94455</v>
      </c>
      <c r="S10336" s="7">
        <v>10.5452443079937</v>
      </c>
      <c r="T10336" t="s">
        <v>504</v>
      </c>
      <c r="U10336" t="s">
        <v>41424</v>
      </c>
      <c r="X10336" t="s">
        <v>41230</v>
      </c>
      <c r="Y10336" t="s">
        <v>36708</v>
      </c>
      <c r="Z10336" t="s">
        <v>36709</v>
      </c>
      <c r="AG10336" t="s">
        <v>41430</v>
      </c>
      <c r="AH10336" s="27" t="s">
        <v>41431</v>
      </c>
      <c r="AI10336" t="s">
        <v>41432</v>
      </c>
      <c r="AJ10336" t="s">
        <v>41433</v>
      </c>
    </row>
    <row r="10337" spans="1:36" ht="17.25" hidden="1" customHeight="1" x14ac:dyDescent="0.2">
      <c r="A10337" s="4" t="s">
        <v>41434</v>
      </c>
      <c r="B10337" t="s">
        <v>40703</v>
      </c>
      <c r="C10337" t="s">
        <v>41435</v>
      </c>
      <c r="E10337" t="s">
        <v>43</v>
      </c>
      <c r="F10337" t="s">
        <v>11145</v>
      </c>
      <c r="G10337" s="5">
        <v>180</v>
      </c>
      <c r="H10337" t="s">
        <v>42</v>
      </c>
      <c r="I10337" t="s">
        <v>43</v>
      </c>
      <c r="J10337" t="s">
        <v>44</v>
      </c>
      <c r="N10337" s="6">
        <v>2001</v>
      </c>
      <c r="R10337" s="7">
        <v>42.938499999999998</v>
      </c>
      <c r="S10337" s="7">
        <v>10.5444</v>
      </c>
      <c r="T10337" t="s">
        <v>46</v>
      </c>
      <c r="U10337" t="s">
        <v>41424</v>
      </c>
      <c r="X10337" t="s">
        <v>41230</v>
      </c>
      <c r="Y10337" t="s">
        <v>36708</v>
      </c>
      <c r="Z10337" t="s">
        <v>36709</v>
      </c>
      <c r="AD10337" t="s">
        <v>880</v>
      </c>
      <c r="AE10337" t="s">
        <v>92</v>
      </c>
      <c r="AG10337" t="s">
        <v>41436</v>
      </c>
      <c r="AH10337" s="8" t="s">
        <v>41437</v>
      </c>
      <c r="AI10337" t="s">
        <v>41438</v>
      </c>
      <c r="AJ10337" t="s">
        <v>41439</v>
      </c>
    </row>
    <row r="10338" spans="1:36" ht="17.25" hidden="1" customHeight="1" x14ac:dyDescent="0.2">
      <c r="A10338" s="4" t="s">
        <v>41440</v>
      </c>
      <c r="B10338" t="s">
        <v>40703</v>
      </c>
      <c r="C10338" t="s">
        <v>41441</v>
      </c>
      <c r="D10338" t="s">
        <v>41442</v>
      </c>
      <c r="E10338" t="s">
        <v>40</v>
      </c>
      <c r="F10338" t="s">
        <v>86</v>
      </c>
      <c r="G10338" s="5">
        <v>29</v>
      </c>
      <c r="H10338" t="s">
        <v>677</v>
      </c>
      <c r="I10338" t="s">
        <v>65</v>
      </c>
      <c r="J10338" t="s">
        <v>45</v>
      </c>
      <c r="K10338" t="s">
        <v>45</v>
      </c>
      <c r="L10338" t="s">
        <v>45</v>
      </c>
      <c r="M10338" t="s">
        <v>45</v>
      </c>
      <c r="N10338" s="27"/>
      <c r="R10338" s="7">
        <v>42.925633500000004</v>
      </c>
      <c r="S10338" s="7">
        <v>10.525889100000001</v>
      </c>
      <c r="T10338" t="s">
        <v>504</v>
      </c>
      <c r="U10338" t="s">
        <v>41424</v>
      </c>
      <c r="X10338" t="s">
        <v>41230</v>
      </c>
      <c r="Y10338" t="s">
        <v>36708</v>
      </c>
      <c r="Z10338" t="s">
        <v>36709</v>
      </c>
      <c r="AC10338" t="s">
        <v>41443</v>
      </c>
      <c r="AG10338" t="s">
        <v>45</v>
      </c>
      <c r="AH10338" s="8" t="s">
        <v>45</v>
      </c>
      <c r="AI10338" t="s">
        <v>41444</v>
      </c>
      <c r="AJ10338" t="s">
        <v>41445</v>
      </c>
    </row>
    <row r="10339" spans="1:36" ht="17.25" hidden="1" customHeight="1" x14ac:dyDescent="0.2">
      <c r="A10339" s="4" t="s">
        <v>41440</v>
      </c>
      <c r="B10339" t="s">
        <v>40703</v>
      </c>
      <c r="C10339" t="s">
        <v>41441</v>
      </c>
      <c r="D10339" t="s">
        <v>41442</v>
      </c>
      <c r="E10339" t="s">
        <v>56</v>
      </c>
      <c r="F10339" t="s">
        <v>86</v>
      </c>
      <c r="G10339" s="5">
        <v>29</v>
      </c>
      <c r="H10339" t="s">
        <v>677</v>
      </c>
      <c r="I10339" t="s">
        <v>65</v>
      </c>
      <c r="J10339" t="s">
        <v>45</v>
      </c>
      <c r="K10339" t="s">
        <v>45</v>
      </c>
      <c r="L10339" t="s">
        <v>45</v>
      </c>
      <c r="M10339" t="s">
        <v>45</v>
      </c>
      <c r="N10339" s="27"/>
      <c r="R10339" s="7">
        <v>42.925633500000004</v>
      </c>
      <c r="S10339" s="7">
        <v>10.525889100000001</v>
      </c>
      <c r="T10339" t="s">
        <v>504</v>
      </c>
      <c r="U10339" t="s">
        <v>41424</v>
      </c>
      <c r="X10339" t="s">
        <v>41230</v>
      </c>
      <c r="Y10339" t="s">
        <v>36708</v>
      </c>
      <c r="Z10339" t="s">
        <v>36709</v>
      </c>
      <c r="AC10339" t="s">
        <v>41443</v>
      </c>
      <c r="AG10339" t="s">
        <v>45</v>
      </c>
      <c r="AH10339" s="8" t="s">
        <v>45</v>
      </c>
      <c r="AI10339" t="s">
        <v>41444</v>
      </c>
      <c r="AJ10339" t="s">
        <v>41446</v>
      </c>
    </row>
    <row r="10340" spans="1:36" ht="17.25" hidden="1" customHeight="1" x14ac:dyDescent="0.2">
      <c r="A10340" s="4" t="s">
        <v>41447</v>
      </c>
      <c r="B10340" t="s">
        <v>40703</v>
      </c>
      <c r="C10340" t="s">
        <v>41448</v>
      </c>
      <c r="E10340" t="s">
        <v>40</v>
      </c>
      <c r="F10340" t="s">
        <v>86</v>
      </c>
      <c r="G10340" s="5">
        <v>400</v>
      </c>
      <c r="H10340" t="s">
        <v>42</v>
      </c>
      <c r="I10340" t="s">
        <v>43</v>
      </c>
      <c r="J10340" t="s">
        <v>559</v>
      </c>
      <c r="N10340" s="6">
        <v>1983</v>
      </c>
      <c r="R10340" s="7">
        <v>45.399299999999997</v>
      </c>
      <c r="S10340" s="7">
        <v>10.7142</v>
      </c>
      <c r="T10340" t="s">
        <v>46</v>
      </c>
      <c r="U10340" t="s">
        <v>41449</v>
      </c>
      <c r="X10340" t="s">
        <v>41035</v>
      </c>
      <c r="Y10340" t="s">
        <v>36708</v>
      </c>
      <c r="Z10340" t="s">
        <v>36709</v>
      </c>
      <c r="AA10340" t="s">
        <v>41450</v>
      </c>
      <c r="AG10340" t="s">
        <v>41451</v>
      </c>
      <c r="AH10340" s="27" t="s">
        <v>45</v>
      </c>
      <c r="AI10340" t="s">
        <v>41452</v>
      </c>
      <c r="AJ10340" t="s">
        <v>41453</v>
      </c>
    </row>
    <row r="10341" spans="1:36" ht="17.25" hidden="1" customHeight="1" x14ac:dyDescent="0.2">
      <c r="A10341" s="4" t="s">
        <v>41454</v>
      </c>
      <c r="B10341" t="s">
        <v>40703</v>
      </c>
      <c r="C10341" t="s">
        <v>41455</v>
      </c>
      <c r="E10341" t="s">
        <v>58</v>
      </c>
      <c r="F10341" t="s">
        <v>86</v>
      </c>
      <c r="G10341" s="5">
        <v>350</v>
      </c>
      <c r="H10341" t="s">
        <v>42</v>
      </c>
      <c r="I10341" t="s">
        <v>43</v>
      </c>
      <c r="J10341" t="s">
        <v>559</v>
      </c>
      <c r="N10341" s="6">
        <v>2002</v>
      </c>
      <c r="R10341" s="7">
        <v>44.483600000000003</v>
      </c>
      <c r="S10341" s="7">
        <v>12.2652</v>
      </c>
      <c r="T10341" t="s">
        <v>46</v>
      </c>
      <c r="U10341" t="s">
        <v>41456</v>
      </c>
      <c r="X10341" t="s">
        <v>41457</v>
      </c>
      <c r="Y10341" t="s">
        <v>36708</v>
      </c>
      <c r="Z10341" t="s">
        <v>36709</v>
      </c>
      <c r="AA10341" t="s">
        <v>41458</v>
      </c>
      <c r="AC10341" t="s">
        <v>41459</v>
      </c>
      <c r="AG10341" t="s">
        <v>41460</v>
      </c>
      <c r="AH10341" s="8" t="s">
        <v>41461</v>
      </c>
      <c r="AI10341" t="s">
        <v>41462</v>
      </c>
      <c r="AJ10341" t="s">
        <v>41463</v>
      </c>
    </row>
    <row r="10342" spans="1:36" ht="17.25" hidden="1" customHeight="1" x14ac:dyDescent="0.2">
      <c r="A10342" s="4" t="s">
        <v>41454</v>
      </c>
      <c r="B10342" t="s">
        <v>40703</v>
      </c>
      <c r="C10342" t="s">
        <v>41455</v>
      </c>
      <c r="E10342" t="s">
        <v>191</v>
      </c>
      <c r="F10342" t="s">
        <v>86</v>
      </c>
      <c r="G10342" s="5">
        <v>368</v>
      </c>
      <c r="H10342" t="s">
        <v>42</v>
      </c>
      <c r="I10342" t="s">
        <v>43</v>
      </c>
      <c r="J10342" t="s">
        <v>559</v>
      </c>
      <c r="N10342" s="6">
        <v>2002</v>
      </c>
      <c r="R10342" s="7">
        <v>44.483600000000003</v>
      </c>
      <c r="S10342" s="7">
        <v>12.2652</v>
      </c>
      <c r="T10342" t="s">
        <v>46</v>
      </c>
      <c r="U10342" t="s">
        <v>41456</v>
      </c>
      <c r="X10342" t="s">
        <v>41457</v>
      </c>
      <c r="Y10342" t="s">
        <v>36708</v>
      </c>
      <c r="Z10342" t="s">
        <v>36709</v>
      </c>
      <c r="AA10342" t="s">
        <v>41464</v>
      </c>
      <c r="AC10342" t="s">
        <v>41459</v>
      </c>
      <c r="AG10342" t="s">
        <v>41460</v>
      </c>
      <c r="AH10342" s="8" t="s">
        <v>41465</v>
      </c>
      <c r="AI10342" t="s">
        <v>41462</v>
      </c>
      <c r="AJ10342" t="s">
        <v>41466</v>
      </c>
    </row>
    <row r="10343" spans="1:36" ht="17.25" hidden="1" customHeight="1" x14ac:dyDescent="0.2">
      <c r="A10343" s="4" t="s">
        <v>41467</v>
      </c>
      <c r="B10343" t="s">
        <v>40703</v>
      </c>
      <c r="C10343" t="s">
        <v>41468</v>
      </c>
      <c r="E10343" t="s">
        <v>40</v>
      </c>
      <c r="F10343" t="s">
        <v>570</v>
      </c>
      <c r="G10343" s="5">
        <v>45</v>
      </c>
      <c r="H10343" t="s">
        <v>42</v>
      </c>
      <c r="I10343" t="s">
        <v>240</v>
      </c>
      <c r="J10343" t="s">
        <v>45</v>
      </c>
      <c r="N10343" s="27" t="s">
        <v>45</v>
      </c>
      <c r="R10343" s="7">
        <v>37.287570000000002</v>
      </c>
      <c r="S10343" s="7">
        <v>13.52117</v>
      </c>
      <c r="T10343" t="s">
        <v>46</v>
      </c>
      <c r="U10343" t="s">
        <v>41469</v>
      </c>
      <c r="X10343" t="s">
        <v>41470</v>
      </c>
      <c r="Y10343" t="s">
        <v>36708</v>
      </c>
      <c r="Z10343" t="s">
        <v>36709</v>
      </c>
      <c r="AC10343" t="s">
        <v>41471</v>
      </c>
      <c r="AG10343" t="s">
        <v>41472</v>
      </c>
      <c r="AH10343" s="27">
        <v>1140925</v>
      </c>
      <c r="AI10343" t="s">
        <v>41473</v>
      </c>
      <c r="AJ10343" t="s">
        <v>41474</v>
      </c>
    </row>
    <row r="10344" spans="1:36" ht="17.25" hidden="1" customHeight="1" x14ac:dyDescent="0.2">
      <c r="A10344" s="4" t="s">
        <v>41477</v>
      </c>
      <c r="B10344" t="s">
        <v>40703</v>
      </c>
      <c r="C10344" t="s">
        <v>41478</v>
      </c>
      <c r="E10344" t="s">
        <v>43</v>
      </c>
      <c r="F10344" t="s">
        <v>570</v>
      </c>
      <c r="G10344" s="5">
        <v>33</v>
      </c>
      <c r="H10344" t="s">
        <v>42</v>
      </c>
      <c r="I10344" t="s">
        <v>43</v>
      </c>
      <c r="J10344" t="s">
        <v>45</v>
      </c>
      <c r="N10344" s="6">
        <v>1992</v>
      </c>
      <c r="R10344" s="7">
        <v>45.461799999999997</v>
      </c>
      <c r="S10344" s="7">
        <v>12.268599999999999</v>
      </c>
      <c r="T10344" t="s">
        <v>46</v>
      </c>
      <c r="U10344" t="s">
        <v>40762</v>
      </c>
      <c r="X10344" t="s">
        <v>18808</v>
      </c>
      <c r="Y10344" t="s">
        <v>36708</v>
      </c>
      <c r="Z10344" t="s">
        <v>36709</v>
      </c>
      <c r="AD10344" t="s">
        <v>880</v>
      </c>
      <c r="AE10344" t="s">
        <v>881</v>
      </c>
      <c r="AG10344" t="s">
        <v>41479</v>
      </c>
      <c r="AH10344" s="27" t="s">
        <v>41480</v>
      </c>
      <c r="AI10344" t="s">
        <v>41481</v>
      </c>
      <c r="AJ10344" t="s">
        <v>41482</v>
      </c>
    </row>
    <row r="10345" spans="1:36" ht="17.25" hidden="1" customHeight="1" x14ac:dyDescent="0.2">
      <c r="A10345" s="4" t="s">
        <v>41477</v>
      </c>
      <c r="B10345" t="s">
        <v>40703</v>
      </c>
      <c r="C10345" t="s">
        <v>41478</v>
      </c>
      <c r="E10345" t="s">
        <v>240</v>
      </c>
      <c r="F10345" t="s">
        <v>570</v>
      </c>
      <c r="G10345" s="5">
        <v>81</v>
      </c>
      <c r="H10345" t="s">
        <v>42</v>
      </c>
      <c r="I10345" t="s">
        <v>240</v>
      </c>
      <c r="J10345" t="s">
        <v>45</v>
      </c>
      <c r="N10345" s="6">
        <v>1985</v>
      </c>
      <c r="R10345" s="7">
        <v>45.461799999999997</v>
      </c>
      <c r="S10345" s="7">
        <v>12.268599999999999</v>
      </c>
      <c r="T10345" t="s">
        <v>46</v>
      </c>
      <c r="U10345" t="s">
        <v>40762</v>
      </c>
      <c r="X10345" t="s">
        <v>18808</v>
      </c>
      <c r="Y10345" t="s">
        <v>36708</v>
      </c>
      <c r="Z10345" t="s">
        <v>36709</v>
      </c>
      <c r="AD10345" t="s">
        <v>880</v>
      </c>
      <c r="AE10345" t="s">
        <v>881</v>
      </c>
      <c r="AG10345" t="s">
        <v>41483</v>
      </c>
      <c r="AH10345" s="27">
        <v>1131517</v>
      </c>
      <c r="AI10345" t="s">
        <v>41481</v>
      </c>
      <c r="AJ10345" t="s">
        <v>41484</v>
      </c>
    </row>
    <row r="10346" spans="1:36" ht="17.25" hidden="1" customHeight="1" x14ac:dyDescent="0.2">
      <c r="A10346" s="4" t="s">
        <v>6186</v>
      </c>
      <c r="B10346" t="s">
        <v>6178</v>
      </c>
      <c r="C10346" t="s">
        <v>6187</v>
      </c>
      <c r="D10346" t="s">
        <v>6188</v>
      </c>
      <c r="E10346" t="s">
        <v>56</v>
      </c>
      <c r="F10346" t="s">
        <v>570</v>
      </c>
      <c r="G10346" s="5">
        <v>50</v>
      </c>
      <c r="H10346" t="s">
        <v>857</v>
      </c>
      <c r="I10346" t="s">
        <v>240</v>
      </c>
      <c r="J10346" t="s">
        <v>45</v>
      </c>
      <c r="K10346" t="s">
        <v>45</v>
      </c>
      <c r="L10346" t="s">
        <v>45</v>
      </c>
      <c r="M10346" t="s">
        <v>559</v>
      </c>
      <c r="N10346" s="6">
        <v>1967</v>
      </c>
      <c r="R10346" s="7">
        <v>19.9954854644206</v>
      </c>
      <c r="S10346" s="7">
        <v>-75.871002703732103</v>
      </c>
      <c r="T10346" t="s">
        <v>46</v>
      </c>
      <c r="U10346" t="s">
        <v>6189</v>
      </c>
      <c r="X10346" t="s">
        <v>6189</v>
      </c>
      <c r="Y10346" t="s">
        <v>3012</v>
      </c>
      <c r="Z10346" t="s">
        <v>3013</v>
      </c>
      <c r="AC10346" t="s">
        <v>6190</v>
      </c>
      <c r="AG10346" t="s">
        <v>6191</v>
      </c>
      <c r="AH10346" s="24">
        <v>1170047</v>
      </c>
      <c r="AI10346" t="s">
        <v>6192</v>
      </c>
      <c r="AJ10346" t="s">
        <v>6194</v>
      </c>
    </row>
    <row r="10347" spans="1:36" ht="17.25" hidden="1" customHeight="1" x14ac:dyDescent="0.2">
      <c r="A10347" s="4" t="s">
        <v>9191</v>
      </c>
      <c r="B10347" t="s">
        <v>8398</v>
      </c>
      <c r="C10347" t="s">
        <v>9192</v>
      </c>
      <c r="E10347" t="s">
        <v>40</v>
      </c>
      <c r="F10347" t="s">
        <v>64</v>
      </c>
      <c r="G10347" s="5">
        <v>545</v>
      </c>
      <c r="H10347" t="s">
        <v>857</v>
      </c>
      <c r="I10347" t="s">
        <v>240</v>
      </c>
      <c r="J10347" t="s">
        <v>559</v>
      </c>
      <c r="N10347" s="6">
        <v>1967</v>
      </c>
      <c r="R10347" s="7">
        <v>32.283099999999997</v>
      </c>
      <c r="S10347" s="7">
        <v>-90.930599999999998</v>
      </c>
      <c r="T10347" t="s">
        <v>46</v>
      </c>
      <c r="U10347" t="s">
        <v>9193</v>
      </c>
      <c r="V10347" t="s">
        <v>9194</v>
      </c>
      <c r="X10347" t="s">
        <v>8983</v>
      </c>
      <c r="Y10347" t="s">
        <v>3012</v>
      </c>
      <c r="Z10347" t="s">
        <v>3691</v>
      </c>
      <c r="AA10347" t="s">
        <v>9195</v>
      </c>
      <c r="AB10347" t="s">
        <v>8690</v>
      </c>
      <c r="AI10347" t="s">
        <v>9196</v>
      </c>
      <c r="AJ10347" t="s">
        <v>9197</v>
      </c>
    </row>
    <row r="10348" spans="1:36" ht="17.25" hidden="1" customHeight="1" x14ac:dyDescent="0.2">
      <c r="A10348" s="4" t="s">
        <v>41491</v>
      </c>
      <c r="B10348" t="s">
        <v>40703</v>
      </c>
      <c r="C10348" t="s">
        <v>41492</v>
      </c>
      <c r="E10348" t="s">
        <v>40</v>
      </c>
      <c r="F10348" t="s">
        <v>86</v>
      </c>
      <c r="G10348" s="5">
        <v>125</v>
      </c>
      <c r="H10348" t="s">
        <v>42</v>
      </c>
      <c r="I10348" t="s">
        <v>43</v>
      </c>
      <c r="J10348" t="s">
        <v>44</v>
      </c>
      <c r="N10348" s="6">
        <v>1995</v>
      </c>
      <c r="R10348" s="7">
        <v>45.017800000000001</v>
      </c>
      <c r="S10348" s="7">
        <v>12.2408</v>
      </c>
      <c r="T10348" t="s">
        <v>46</v>
      </c>
      <c r="U10348" t="s">
        <v>41493</v>
      </c>
      <c r="X10348" t="s">
        <v>40958</v>
      </c>
      <c r="Y10348" t="s">
        <v>36708</v>
      </c>
      <c r="Z10348" t="s">
        <v>36709</v>
      </c>
      <c r="AA10348" t="s">
        <v>41494</v>
      </c>
      <c r="AG10348" t="s">
        <v>41495</v>
      </c>
      <c r="AH10348" s="8" t="s">
        <v>41496</v>
      </c>
      <c r="AI10348" t="s">
        <v>41497</v>
      </c>
      <c r="AJ10348" t="s">
        <v>41498</v>
      </c>
    </row>
    <row r="10349" spans="1:36" ht="17.25" hidden="1" customHeight="1" x14ac:dyDescent="0.2">
      <c r="A10349" s="4" t="s">
        <v>41507</v>
      </c>
      <c r="B10349" t="s">
        <v>40703</v>
      </c>
      <c r="C10349" t="s">
        <v>41508</v>
      </c>
      <c r="E10349" t="s">
        <v>40</v>
      </c>
      <c r="F10349" t="s">
        <v>226</v>
      </c>
      <c r="G10349" s="5">
        <v>360</v>
      </c>
      <c r="H10349" t="s">
        <v>42</v>
      </c>
      <c r="I10349" t="s">
        <v>227</v>
      </c>
      <c r="J10349" t="s">
        <v>44</v>
      </c>
      <c r="N10349" s="24">
        <v>2010</v>
      </c>
      <c r="R10349" s="7">
        <v>37.14</v>
      </c>
      <c r="S10349" s="7">
        <v>15.2159</v>
      </c>
      <c r="T10349" t="s">
        <v>46</v>
      </c>
      <c r="U10349" t="s">
        <v>41376</v>
      </c>
      <c r="X10349" t="s">
        <v>40783</v>
      </c>
      <c r="Y10349" t="s">
        <v>36708</v>
      </c>
      <c r="Z10349" t="s">
        <v>36709</v>
      </c>
      <c r="AA10349" t="s">
        <v>41509</v>
      </c>
      <c r="AG10349" t="s">
        <v>41510</v>
      </c>
      <c r="AH10349" s="8" t="s">
        <v>41511</v>
      </c>
      <c r="AI10349" t="s">
        <v>41512</v>
      </c>
      <c r="AJ10349" t="s">
        <v>41513</v>
      </c>
    </row>
    <row r="10350" spans="1:36" ht="17.25" hidden="1" customHeight="1" x14ac:dyDescent="0.2">
      <c r="A10350" s="4" t="s">
        <v>41507</v>
      </c>
      <c r="B10350" t="s">
        <v>40703</v>
      </c>
      <c r="C10350" t="s">
        <v>41508</v>
      </c>
      <c r="E10350" t="s">
        <v>56</v>
      </c>
      <c r="F10350" t="s">
        <v>226</v>
      </c>
      <c r="G10350" s="5">
        <v>383</v>
      </c>
      <c r="H10350" t="s">
        <v>42</v>
      </c>
      <c r="I10350" t="s">
        <v>227</v>
      </c>
      <c r="J10350" t="s">
        <v>44</v>
      </c>
      <c r="N10350" s="6">
        <v>2010</v>
      </c>
      <c r="R10350" s="7">
        <v>37.14</v>
      </c>
      <c r="S10350" s="7">
        <v>15.2159</v>
      </c>
      <c r="T10350" t="s">
        <v>46</v>
      </c>
      <c r="U10350" t="s">
        <v>41376</v>
      </c>
      <c r="X10350" t="s">
        <v>40783</v>
      </c>
      <c r="Y10350" t="s">
        <v>36708</v>
      </c>
      <c r="Z10350" t="s">
        <v>36709</v>
      </c>
      <c r="AA10350" t="s">
        <v>41514</v>
      </c>
      <c r="AG10350" t="s">
        <v>41510</v>
      </c>
      <c r="AH10350" s="8" t="s">
        <v>41515</v>
      </c>
      <c r="AI10350" t="s">
        <v>41512</v>
      </c>
      <c r="AJ10350" t="s">
        <v>41516</v>
      </c>
    </row>
    <row r="10351" spans="1:36" ht="17.25" hidden="1" customHeight="1" x14ac:dyDescent="0.2">
      <c r="A10351" s="4" t="s">
        <v>41517</v>
      </c>
      <c r="B10351" t="s">
        <v>40703</v>
      </c>
      <c r="C10351" t="s">
        <v>41518</v>
      </c>
      <c r="E10351" t="s">
        <v>56</v>
      </c>
      <c r="F10351" t="s">
        <v>8581</v>
      </c>
      <c r="G10351" s="5">
        <v>256</v>
      </c>
      <c r="H10351" t="s">
        <v>42</v>
      </c>
      <c r="I10351" t="s">
        <v>43</v>
      </c>
      <c r="J10351" t="s">
        <v>45</v>
      </c>
      <c r="N10351" s="6">
        <v>1999</v>
      </c>
      <c r="R10351" s="7">
        <v>37.126595100000003</v>
      </c>
      <c r="S10351" s="7">
        <v>15.217502100000001</v>
      </c>
      <c r="T10351" t="s">
        <v>46</v>
      </c>
      <c r="U10351" t="s">
        <v>41376</v>
      </c>
      <c r="X10351" t="s">
        <v>40783</v>
      </c>
      <c r="Y10351" t="s">
        <v>36708</v>
      </c>
      <c r="Z10351" t="s">
        <v>36709</v>
      </c>
      <c r="AA10351" t="s">
        <v>41519</v>
      </c>
      <c r="AD10351" t="s">
        <v>880</v>
      </c>
      <c r="AE10351" t="s">
        <v>881</v>
      </c>
      <c r="AG10351" t="s">
        <v>41520</v>
      </c>
      <c r="AH10351" s="8" t="s">
        <v>41521</v>
      </c>
      <c r="AI10351" t="s">
        <v>41522</v>
      </c>
      <c r="AJ10351" t="s">
        <v>41523</v>
      </c>
    </row>
    <row r="10352" spans="1:36" ht="17.25" hidden="1" customHeight="1" x14ac:dyDescent="0.2">
      <c r="A10352" s="4" t="s">
        <v>41517</v>
      </c>
      <c r="B10352" t="s">
        <v>40703</v>
      </c>
      <c r="C10352" t="s">
        <v>41518</v>
      </c>
      <c r="E10352" t="s">
        <v>58</v>
      </c>
      <c r="F10352" t="s">
        <v>8581</v>
      </c>
      <c r="G10352" s="5">
        <v>256</v>
      </c>
      <c r="H10352" t="s">
        <v>42</v>
      </c>
      <c r="I10352" t="s">
        <v>43</v>
      </c>
      <c r="J10352" t="s">
        <v>45</v>
      </c>
      <c r="N10352" s="6">
        <v>1999</v>
      </c>
      <c r="O10352" s="25"/>
      <c r="R10352" s="7">
        <v>37.126595100000003</v>
      </c>
      <c r="S10352" s="7">
        <v>15.217502100000001</v>
      </c>
      <c r="T10352" t="s">
        <v>46</v>
      </c>
      <c r="U10352" t="s">
        <v>41376</v>
      </c>
      <c r="X10352" t="s">
        <v>40783</v>
      </c>
      <c r="Y10352" t="s">
        <v>36708</v>
      </c>
      <c r="Z10352" t="s">
        <v>36709</v>
      </c>
      <c r="AA10352" t="s">
        <v>41519</v>
      </c>
      <c r="AD10352" t="s">
        <v>880</v>
      </c>
      <c r="AE10352" t="s">
        <v>881</v>
      </c>
      <c r="AG10352" t="s">
        <v>41520</v>
      </c>
      <c r="AH10352" s="8" t="s">
        <v>41524</v>
      </c>
      <c r="AI10352" t="s">
        <v>41522</v>
      </c>
      <c r="AJ10352" t="s">
        <v>41525</v>
      </c>
    </row>
    <row r="10353" spans="1:36" ht="17.25" hidden="1" customHeight="1" x14ac:dyDescent="0.2">
      <c r="A10353" s="4" t="s">
        <v>41526</v>
      </c>
      <c r="B10353" t="s">
        <v>40703</v>
      </c>
      <c r="C10353" t="s">
        <v>41527</v>
      </c>
      <c r="E10353" t="s">
        <v>40</v>
      </c>
      <c r="F10353" t="s">
        <v>86</v>
      </c>
      <c r="G10353" s="5">
        <v>480</v>
      </c>
      <c r="H10353" t="s">
        <v>42</v>
      </c>
      <c r="I10353" t="s">
        <v>43</v>
      </c>
      <c r="J10353" t="s">
        <v>44</v>
      </c>
      <c r="N10353" s="6">
        <v>2010</v>
      </c>
      <c r="O10353" s="25"/>
      <c r="R10353" s="7">
        <v>37.179490000000001</v>
      </c>
      <c r="S10353" s="7">
        <v>15.19632</v>
      </c>
      <c r="T10353" t="s">
        <v>46</v>
      </c>
      <c r="U10353" t="s">
        <v>41376</v>
      </c>
      <c r="X10353" t="s">
        <v>40783</v>
      </c>
      <c r="Y10353" t="s">
        <v>36708</v>
      </c>
      <c r="Z10353" t="s">
        <v>36709</v>
      </c>
      <c r="AA10353" t="s">
        <v>41528</v>
      </c>
      <c r="AG10353" t="s">
        <v>41529</v>
      </c>
      <c r="AH10353" s="8" t="s">
        <v>41530</v>
      </c>
      <c r="AI10353" t="s">
        <v>41531</v>
      </c>
      <c r="AJ10353" t="s">
        <v>41532</v>
      </c>
    </row>
    <row r="10354" spans="1:36" ht="17.25" hidden="1" customHeight="1" x14ac:dyDescent="0.2">
      <c r="A10354" s="4" t="s">
        <v>41533</v>
      </c>
      <c r="B10354" t="s">
        <v>40703</v>
      </c>
      <c r="C10354" t="s">
        <v>41534</v>
      </c>
      <c r="E10354" t="s">
        <v>41535</v>
      </c>
      <c r="F10354" t="s">
        <v>86</v>
      </c>
      <c r="G10354" s="5">
        <v>35.1</v>
      </c>
      <c r="H10354" t="s">
        <v>486</v>
      </c>
      <c r="I10354" t="s">
        <v>1323</v>
      </c>
      <c r="J10354" t="s">
        <v>44</v>
      </c>
      <c r="N10354" s="27" t="s">
        <v>45</v>
      </c>
      <c r="R10354" s="7">
        <v>44.466200000000001</v>
      </c>
      <c r="S10354" s="7">
        <v>12.2462</v>
      </c>
      <c r="T10354" t="s">
        <v>46</v>
      </c>
      <c r="U10354" t="s">
        <v>41536</v>
      </c>
      <c r="X10354" t="s">
        <v>41537</v>
      </c>
      <c r="Y10354" t="s">
        <v>36708</v>
      </c>
      <c r="Z10354" t="s">
        <v>36709</v>
      </c>
      <c r="AD10354" t="s">
        <v>880</v>
      </c>
      <c r="AE10354" t="s">
        <v>92</v>
      </c>
      <c r="AG10354" t="s">
        <v>41538</v>
      </c>
      <c r="AH10354" s="8">
        <v>1307418</v>
      </c>
      <c r="AI10354" t="s">
        <v>41539</v>
      </c>
      <c r="AJ10354" t="s">
        <v>41540</v>
      </c>
    </row>
    <row r="10355" spans="1:36" ht="17.25" hidden="1" customHeight="1" x14ac:dyDescent="0.2">
      <c r="A10355" s="4" t="s">
        <v>41541</v>
      </c>
      <c r="B10355" t="s">
        <v>40703</v>
      </c>
      <c r="C10355" t="s">
        <v>41542</v>
      </c>
      <c r="D10355" t="s">
        <v>41543</v>
      </c>
      <c r="E10355" t="s">
        <v>40</v>
      </c>
      <c r="F10355" t="s">
        <v>86</v>
      </c>
      <c r="G10355" s="5">
        <v>197.8</v>
      </c>
      <c r="H10355" t="s">
        <v>42</v>
      </c>
      <c r="I10355" t="s">
        <v>43</v>
      </c>
      <c r="J10355" t="s">
        <v>44</v>
      </c>
      <c r="N10355" s="6">
        <v>2003</v>
      </c>
      <c r="R10355" s="7">
        <v>44.443783726172697</v>
      </c>
      <c r="S10355" s="7">
        <v>12.2361796437004</v>
      </c>
      <c r="T10355" t="s">
        <v>46</v>
      </c>
      <c r="U10355" t="s">
        <v>41457</v>
      </c>
      <c r="X10355" t="s">
        <v>41457</v>
      </c>
      <c r="Y10355" t="s">
        <v>36708</v>
      </c>
      <c r="Z10355" t="s">
        <v>36709</v>
      </c>
      <c r="AC10355" t="s">
        <v>41544</v>
      </c>
      <c r="AD10355" t="s">
        <v>52</v>
      </c>
      <c r="AE10355" t="s">
        <v>254</v>
      </c>
      <c r="AG10355" t="s">
        <v>41545</v>
      </c>
      <c r="AH10355" s="8">
        <v>1160675</v>
      </c>
      <c r="AI10355" t="s">
        <v>41546</v>
      </c>
      <c r="AJ10355" t="s">
        <v>41547</v>
      </c>
    </row>
    <row r="10356" spans="1:36" ht="17.25" hidden="1" customHeight="1" x14ac:dyDescent="0.2">
      <c r="A10356" s="4" t="s">
        <v>41541</v>
      </c>
      <c r="B10356" t="s">
        <v>40703</v>
      </c>
      <c r="C10356" t="s">
        <v>41542</v>
      </c>
      <c r="D10356" t="s">
        <v>41543</v>
      </c>
      <c r="E10356" t="s">
        <v>56</v>
      </c>
      <c r="F10356" t="s">
        <v>86</v>
      </c>
      <c r="G10356" s="5">
        <v>393</v>
      </c>
      <c r="H10356" t="s">
        <v>42</v>
      </c>
      <c r="I10356" t="s">
        <v>43</v>
      </c>
      <c r="J10356" t="s">
        <v>44</v>
      </c>
      <c r="N10356" s="6">
        <v>2003</v>
      </c>
      <c r="R10356" s="7">
        <v>44.443783726172697</v>
      </c>
      <c r="S10356" s="7">
        <v>12.2361796437004</v>
      </c>
      <c r="T10356" t="s">
        <v>46</v>
      </c>
      <c r="U10356" t="s">
        <v>41457</v>
      </c>
      <c r="X10356" t="s">
        <v>41457</v>
      </c>
      <c r="Y10356" t="s">
        <v>36708</v>
      </c>
      <c r="Z10356" t="s">
        <v>36709</v>
      </c>
      <c r="AC10356" t="s">
        <v>41544</v>
      </c>
      <c r="AD10356" t="s">
        <v>52</v>
      </c>
      <c r="AE10356" t="s">
        <v>254</v>
      </c>
      <c r="AG10356" t="s">
        <v>41545</v>
      </c>
      <c r="AH10356" s="8" t="s">
        <v>41548</v>
      </c>
      <c r="AI10356" t="s">
        <v>41546</v>
      </c>
      <c r="AJ10356" t="s">
        <v>41549</v>
      </c>
    </row>
    <row r="10357" spans="1:36" ht="17.25" hidden="1" customHeight="1" x14ac:dyDescent="0.2">
      <c r="A10357" s="4" t="s">
        <v>41541</v>
      </c>
      <c r="B10357" t="s">
        <v>40703</v>
      </c>
      <c r="C10357" t="s">
        <v>41542</v>
      </c>
      <c r="D10357" t="s">
        <v>41543</v>
      </c>
      <c r="E10357" t="s">
        <v>696</v>
      </c>
      <c r="F10357" t="s">
        <v>86</v>
      </c>
      <c r="G10357" s="5">
        <v>65</v>
      </c>
      <c r="H10357" t="s">
        <v>611</v>
      </c>
      <c r="I10357" t="s">
        <v>65</v>
      </c>
      <c r="J10357" t="s">
        <v>45</v>
      </c>
      <c r="K10357" t="s">
        <v>45</v>
      </c>
      <c r="L10357" t="s">
        <v>44</v>
      </c>
      <c r="N10357" s="27" t="s">
        <v>45</v>
      </c>
      <c r="R10357" s="7">
        <v>44.443783726172697</v>
      </c>
      <c r="S10357" s="7">
        <v>12.2361796437004</v>
      </c>
      <c r="T10357" t="s">
        <v>46</v>
      </c>
      <c r="U10357" t="s">
        <v>41457</v>
      </c>
      <c r="X10357" t="s">
        <v>41457</v>
      </c>
      <c r="Y10357" t="s">
        <v>36708</v>
      </c>
      <c r="Z10357" t="s">
        <v>36709</v>
      </c>
      <c r="AC10357" t="s">
        <v>41544</v>
      </c>
      <c r="AD10357" t="s">
        <v>52</v>
      </c>
      <c r="AE10357" t="s">
        <v>254</v>
      </c>
      <c r="AG10357" t="s">
        <v>41545</v>
      </c>
      <c r="AH10357" s="8">
        <v>1301661</v>
      </c>
      <c r="AI10357" t="s">
        <v>41546</v>
      </c>
      <c r="AJ10357" t="s">
        <v>41550</v>
      </c>
    </row>
    <row r="10358" spans="1:36" ht="17.25" hidden="1" customHeight="1" x14ac:dyDescent="0.2">
      <c r="A10358" s="4" t="s">
        <v>41541</v>
      </c>
      <c r="B10358" t="s">
        <v>40703</v>
      </c>
      <c r="C10358" t="s">
        <v>41542</v>
      </c>
      <c r="D10358" t="s">
        <v>41543</v>
      </c>
      <c r="E10358" t="s">
        <v>703</v>
      </c>
      <c r="F10358" t="s">
        <v>86</v>
      </c>
      <c r="G10358" s="5">
        <v>65</v>
      </c>
      <c r="H10358" t="s">
        <v>611</v>
      </c>
      <c r="I10358" t="s">
        <v>65</v>
      </c>
      <c r="J10358" t="s">
        <v>45</v>
      </c>
      <c r="K10358" t="s">
        <v>45</v>
      </c>
      <c r="L10358" t="s">
        <v>44</v>
      </c>
      <c r="N10358" s="27" t="s">
        <v>45</v>
      </c>
      <c r="R10358" s="7">
        <v>44.443783726172697</v>
      </c>
      <c r="S10358" s="7">
        <v>12.2361796437004</v>
      </c>
      <c r="T10358" t="s">
        <v>46</v>
      </c>
      <c r="U10358" t="s">
        <v>41457</v>
      </c>
      <c r="X10358" t="s">
        <v>41457</v>
      </c>
      <c r="Y10358" t="s">
        <v>36708</v>
      </c>
      <c r="Z10358" t="s">
        <v>36709</v>
      </c>
      <c r="AC10358" t="s">
        <v>41544</v>
      </c>
      <c r="AD10358" t="s">
        <v>52</v>
      </c>
      <c r="AE10358" t="s">
        <v>254</v>
      </c>
      <c r="AG10358" t="s">
        <v>41545</v>
      </c>
      <c r="AH10358" s="8">
        <v>1301662</v>
      </c>
      <c r="AI10358" t="s">
        <v>41546</v>
      </c>
      <c r="AJ10358" t="s">
        <v>41551</v>
      </c>
    </row>
    <row r="10359" spans="1:36" ht="17.25" hidden="1" customHeight="1" x14ac:dyDescent="0.2">
      <c r="A10359" s="4" t="s">
        <v>41552</v>
      </c>
      <c r="B10359" t="s">
        <v>40703</v>
      </c>
      <c r="C10359" t="s">
        <v>41553</v>
      </c>
      <c r="E10359" t="s">
        <v>43</v>
      </c>
      <c r="F10359" t="s">
        <v>86</v>
      </c>
      <c r="G10359" s="5">
        <v>63</v>
      </c>
      <c r="H10359" t="s">
        <v>42</v>
      </c>
      <c r="I10359" t="s">
        <v>43</v>
      </c>
      <c r="J10359" t="s">
        <v>44</v>
      </c>
      <c r="N10359" s="6">
        <v>2004</v>
      </c>
      <c r="R10359" s="7">
        <v>44.701729999999998</v>
      </c>
      <c r="S10359" s="7">
        <v>10.56823</v>
      </c>
      <c r="T10359" t="s">
        <v>504</v>
      </c>
      <c r="U10359" t="s">
        <v>41554</v>
      </c>
      <c r="X10359" t="s">
        <v>41537</v>
      </c>
      <c r="Y10359" t="s">
        <v>36708</v>
      </c>
      <c r="Z10359" t="s">
        <v>36709</v>
      </c>
      <c r="AG10359" t="s">
        <v>41555</v>
      </c>
      <c r="AH10359" s="8" t="s">
        <v>41556</v>
      </c>
      <c r="AI10359" t="s">
        <v>41557</v>
      </c>
      <c r="AJ10359" t="s">
        <v>41558</v>
      </c>
    </row>
    <row r="10360" spans="1:36" ht="17.25" hidden="1" customHeight="1" x14ac:dyDescent="0.2">
      <c r="A10360" s="4" t="s">
        <v>41559</v>
      </c>
      <c r="B10360" t="s">
        <v>40703</v>
      </c>
      <c r="C10360" t="s">
        <v>41560</v>
      </c>
      <c r="E10360" t="s">
        <v>40</v>
      </c>
      <c r="F10360" t="s">
        <v>86</v>
      </c>
      <c r="G10360" s="5">
        <v>384</v>
      </c>
      <c r="H10360" t="s">
        <v>42</v>
      </c>
      <c r="I10360" t="s">
        <v>43</v>
      </c>
      <c r="J10360" t="s">
        <v>559</v>
      </c>
      <c r="N10360" s="6">
        <v>2008</v>
      </c>
      <c r="R10360" s="7">
        <v>38.445300000000003</v>
      </c>
      <c r="S10360" s="7">
        <v>15.99</v>
      </c>
      <c r="T10360" t="s">
        <v>46</v>
      </c>
      <c r="U10360" t="s">
        <v>41561</v>
      </c>
      <c r="X10360" t="s">
        <v>41562</v>
      </c>
      <c r="Y10360" t="s">
        <v>36708</v>
      </c>
      <c r="Z10360" t="s">
        <v>36709</v>
      </c>
      <c r="AA10360" t="s">
        <v>41563</v>
      </c>
      <c r="AG10360" t="s">
        <v>41564</v>
      </c>
      <c r="AH10360" s="8" t="s">
        <v>41565</v>
      </c>
      <c r="AI10360" t="s">
        <v>41566</v>
      </c>
      <c r="AJ10360" t="s">
        <v>41567</v>
      </c>
    </row>
    <row r="10361" spans="1:36" ht="17.25" hidden="1" customHeight="1" x14ac:dyDescent="0.2">
      <c r="A10361" s="4" t="s">
        <v>41559</v>
      </c>
      <c r="B10361" t="s">
        <v>40703</v>
      </c>
      <c r="C10361" t="s">
        <v>41560</v>
      </c>
      <c r="E10361" t="s">
        <v>56</v>
      </c>
      <c r="F10361" t="s">
        <v>86</v>
      </c>
      <c r="G10361" s="5">
        <v>384</v>
      </c>
      <c r="H10361" t="s">
        <v>42</v>
      </c>
      <c r="I10361" t="s">
        <v>43</v>
      </c>
      <c r="J10361" t="s">
        <v>559</v>
      </c>
      <c r="N10361" s="6">
        <v>2008</v>
      </c>
      <c r="R10361" s="7">
        <v>38.445300000000003</v>
      </c>
      <c r="S10361" s="7">
        <v>15.99</v>
      </c>
      <c r="T10361" t="s">
        <v>46</v>
      </c>
      <c r="U10361" t="s">
        <v>41561</v>
      </c>
      <c r="X10361" t="s">
        <v>41562</v>
      </c>
      <c r="Y10361" t="s">
        <v>36708</v>
      </c>
      <c r="Z10361" t="s">
        <v>36709</v>
      </c>
      <c r="AA10361" t="s">
        <v>41568</v>
      </c>
      <c r="AG10361" t="s">
        <v>41564</v>
      </c>
      <c r="AH10361" s="27" t="s">
        <v>41569</v>
      </c>
      <c r="AI10361" t="s">
        <v>41566</v>
      </c>
      <c r="AJ10361" t="s">
        <v>41570</v>
      </c>
    </row>
    <row r="10362" spans="1:36" ht="17.25" hidden="1" customHeight="1" x14ac:dyDescent="0.2">
      <c r="A10362" s="4" t="s">
        <v>41571</v>
      </c>
      <c r="B10362" t="s">
        <v>40703</v>
      </c>
      <c r="C10362" t="s">
        <v>41572</v>
      </c>
      <c r="E10362" t="s">
        <v>40</v>
      </c>
      <c r="F10362" t="s">
        <v>86</v>
      </c>
      <c r="G10362" s="5">
        <v>325</v>
      </c>
      <c r="H10362" t="s">
        <v>42</v>
      </c>
      <c r="I10362" t="s">
        <v>43</v>
      </c>
      <c r="J10362" t="s">
        <v>44</v>
      </c>
      <c r="N10362" s="6">
        <v>2007</v>
      </c>
      <c r="R10362" s="7">
        <v>43.381340000000002</v>
      </c>
      <c r="S10362" s="7">
        <v>10.448549999999999</v>
      </c>
      <c r="T10362" t="s">
        <v>46</v>
      </c>
      <c r="U10362" t="s">
        <v>41573</v>
      </c>
      <c r="X10362" t="s">
        <v>41230</v>
      </c>
      <c r="Y10362" t="s">
        <v>36708</v>
      </c>
      <c r="Z10362" t="s">
        <v>36709</v>
      </c>
      <c r="AA10362" t="s">
        <v>41574</v>
      </c>
      <c r="AD10362" t="s">
        <v>880</v>
      </c>
      <c r="AE10362" t="s">
        <v>254</v>
      </c>
      <c r="AF10362" t="s">
        <v>52</v>
      </c>
      <c r="AG10362" t="s">
        <v>41575</v>
      </c>
      <c r="AH10362" s="27" t="s">
        <v>41576</v>
      </c>
      <c r="AI10362" t="s">
        <v>41577</v>
      </c>
      <c r="AJ10362" t="s">
        <v>41578</v>
      </c>
    </row>
    <row r="10363" spans="1:36" ht="17.25" hidden="1" customHeight="1" x14ac:dyDescent="0.2">
      <c r="A10363" s="4" t="s">
        <v>41580</v>
      </c>
      <c r="B10363" t="s">
        <v>40703</v>
      </c>
      <c r="C10363" t="s">
        <v>41581</v>
      </c>
      <c r="E10363" t="s">
        <v>40</v>
      </c>
      <c r="F10363" t="s">
        <v>86</v>
      </c>
      <c r="G10363" s="5">
        <v>112</v>
      </c>
      <c r="H10363" t="s">
        <v>42</v>
      </c>
      <c r="I10363" t="s">
        <v>65</v>
      </c>
      <c r="J10363" t="s">
        <v>559</v>
      </c>
      <c r="N10363" s="6">
        <v>1995</v>
      </c>
      <c r="R10363" s="7">
        <v>39.6218</v>
      </c>
      <c r="S10363" s="7">
        <v>16.6084</v>
      </c>
      <c r="T10363" t="s">
        <v>46</v>
      </c>
      <c r="U10363" t="s">
        <v>41582</v>
      </c>
      <c r="X10363" t="s">
        <v>40724</v>
      </c>
      <c r="Y10363" t="s">
        <v>36708</v>
      </c>
      <c r="Z10363" t="s">
        <v>36709</v>
      </c>
      <c r="AA10363" t="s">
        <v>41583</v>
      </c>
      <c r="AG10363" t="s">
        <v>41584</v>
      </c>
      <c r="AH10363" s="8">
        <v>1144045</v>
      </c>
      <c r="AI10363" t="s">
        <v>41585</v>
      </c>
      <c r="AJ10363" t="s">
        <v>41586</v>
      </c>
    </row>
    <row r="10364" spans="1:36" ht="17.25" hidden="1" customHeight="1" x14ac:dyDescent="0.2">
      <c r="A10364" s="4" t="s">
        <v>41580</v>
      </c>
      <c r="B10364" t="s">
        <v>40703</v>
      </c>
      <c r="C10364" t="s">
        <v>41581</v>
      </c>
      <c r="E10364" t="s">
        <v>58</v>
      </c>
      <c r="F10364" t="s">
        <v>86</v>
      </c>
      <c r="G10364" s="5">
        <v>112</v>
      </c>
      <c r="H10364" t="s">
        <v>42</v>
      </c>
      <c r="I10364" t="s">
        <v>65</v>
      </c>
      <c r="J10364" t="s">
        <v>559</v>
      </c>
      <c r="N10364" s="6">
        <v>1996</v>
      </c>
      <c r="R10364" s="7">
        <v>39.6218</v>
      </c>
      <c r="S10364" s="7">
        <v>16.6084</v>
      </c>
      <c r="T10364" t="s">
        <v>46</v>
      </c>
      <c r="U10364" t="s">
        <v>41582</v>
      </c>
      <c r="X10364" t="s">
        <v>40724</v>
      </c>
      <c r="Y10364" t="s">
        <v>36708</v>
      </c>
      <c r="Z10364" t="s">
        <v>36709</v>
      </c>
      <c r="AA10364" t="s">
        <v>41587</v>
      </c>
      <c r="AG10364" t="s">
        <v>41584</v>
      </c>
      <c r="AH10364" s="8">
        <v>1144049</v>
      </c>
      <c r="AI10364" t="s">
        <v>41585</v>
      </c>
      <c r="AJ10364" t="s">
        <v>41588</v>
      </c>
    </row>
    <row r="10365" spans="1:36" ht="17.25" hidden="1" customHeight="1" x14ac:dyDescent="0.2">
      <c r="A10365" s="4" t="s">
        <v>41589</v>
      </c>
      <c r="B10365" t="s">
        <v>40703</v>
      </c>
      <c r="C10365" t="s">
        <v>41590</v>
      </c>
      <c r="E10365" t="s">
        <v>56</v>
      </c>
      <c r="F10365" t="s">
        <v>86</v>
      </c>
      <c r="G10365" s="5">
        <v>381</v>
      </c>
      <c r="H10365" t="s">
        <v>42</v>
      </c>
      <c r="I10365" t="s">
        <v>43</v>
      </c>
      <c r="J10365" t="s">
        <v>44</v>
      </c>
      <c r="N10365" s="6">
        <v>2006</v>
      </c>
      <c r="R10365" s="7">
        <v>44.864060000000002</v>
      </c>
      <c r="S10365" s="7">
        <v>11.594390000000001</v>
      </c>
      <c r="T10365" t="s">
        <v>46</v>
      </c>
      <c r="U10365" t="s">
        <v>41591</v>
      </c>
      <c r="X10365" t="s">
        <v>41591</v>
      </c>
      <c r="Y10365" t="s">
        <v>36708</v>
      </c>
      <c r="Z10365" t="s">
        <v>36709</v>
      </c>
      <c r="AA10365" t="s">
        <v>41592</v>
      </c>
      <c r="AG10365" t="s">
        <v>41593</v>
      </c>
      <c r="AH10365" s="8" t="s">
        <v>41594</v>
      </c>
      <c r="AI10365" t="s">
        <v>41595</v>
      </c>
      <c r="AJ10365" t="s">
        <v>41596</v>
      </c>
    </row>
    <row r="10366" spans="1:36" ht="17.25" hidden="1" customHeight="1" x14ac:dyDescent="0.2">
      <c r="A10366" s="4" t="s">
        <v>41589</v>
      </c>
      <c r="B10366" t="s">
        <v>40703</v>
      </c>
      <c r="C10366" t="s">
        <v>41590</v>
      </c>
      <c r="E10366" t="s">
        <v>58</v>
      </c>
      <c r="F10366" t="s">
        <v>86</v>
      </c>
      <c r="G10366" s="5">
        <v>381</v>
      </c>
      <c r="H10366" t="s">
        <v>42</v>
      </c>
      <c r="I10366" t="s">
        <v>43</v>
      </c>
      <c r="J10366" t="s">
        <v>44</v>
      </c>
      <c r="N10366" s="6">
        <v>2007</v>
      </c>
      <c r="R10366" s="7">
        <v>44.864060000000002</v>
      </c>
      <c r="S10366" s="7">
        <v>11.594390000000001</v>
      </c>
      <c r="T10366" t="s">
        <v>46</v>
      </c>
      <c r="U10366" t="s">
        <v>41591</v>
      </c>
      <c r="X10366" t="s">
        <v>41591</v>
      </c>
      <c r="Y10366" t="s">
        <v>36708</v>
      </c>
      <c r="Z10366" t="s">
        <v>36709</v>
      </c>
      <c r="AA10366" t="s">
        <v>41597</v>
      </c>
      <c r="AG10366" t="s">
        <v>41593</v>
      </c>
      <c r="AH10366" s="8" t="s">
        <v>41598</v>
      </c>
      <c r="AI10366" t="s">
        <v>41595</v>
      </c>
      <c r="AJ10366" t="s">
        <v>41599</v>
      </c>
    </row>
    <row r="10367" spans="1:36" ht="17.25" hidden="1" customHeight="1" x14ac:dyDescent="0.2">
      <c r="A10367" s="4" t="s">
        <v>41600</v>
      </c>
      <c r="B10367" t="s">
        <v>40703</v>
      </c>
      <c r="C10367" t="s">
        <v>41601</v>
      </c>
      <c r="D10367" t="s">
        <v>41602</v>
      </c>
      <c r="E10367" t="s">
        <v>40</v>
      </c>
      <c r="F10367" t="s">
        <v>570</v>
      </c>
      <c r="G10367" s="5">
        <v>160</v>
      </c>
      <c r="H10367" t="s">
        <v>42</v>
      </c>
      <c r="I10367" t="s">
        <v>240</v>
      </c>
      <c r="J10367" t="s">
        <v>44</v>
      </c>
      <c r="N10367" s="6">
        <v>1971</v>
      </c>
      <c r="R10367" s="7">
        <v>38.202161413573101</v>
      </c>
      <c r="S10367" s="7">
        <v>15.283165253281201</v>
      </c>
      <c r="T10367" t="s">
        <v>46</v>
      </c>
      <c r="U10367" t="s">
        <v>41603</v>
      </c>
      <c r="X10367" t="s">
        <v>41288</v>
      </c>
      <c r="Y10367" t="s">
        <v>36708</v>
      </c>
      <c r="Z10367" t="s">
        <v>36709</v>
      </c>
      <c r="AC10367" t="s">
        <v>41604</v>
      </c>
      <c r="AG10367" t="s">
        <v>41605</v>
      </c>
      <c r="AH10367" s="8">
        <v>1145367</v>
      </c>
      <c r="AI10367" t="s">
        <v>41606</v>
      </c>
      <c r="AJ10367" t="s">
        <v>41607</v>
      </c>
    </row>
    <row r="10368" spans="1:36" ht="17.25" hidden="1" customHeight="1" x14ac:dyDescent="0.2">
      <c r="A10368" s="4" t="s">
        <v>41600</v>
      </c>
      <c r="B10368" t="s">
        <v>40703</v>
      </c>
      <c r="C10368" t="s">
        <v>41601</v>
      </c>
      <c r="D10368" t="s">
        <v>41602</v>
      </c>
      <c r="E10368" t="s">
        <v>56</v>
      </c>
      <c r="F10368" t="s">
        <v>570</v>
      </c>
      <c r="G10368" s="5">
        <v>160</v>
      </c>
      <c r="H10368" t="s">
        <v>42</v>
      </c>
      <c r="I10368" t="s">
        <v>240</v>
      </c>
      <c r="J10368" t="s">
        <v>44</v>
      </c>
      <c r="N10368" s="6">
        <v>1971</v>
      </c>
      <c r="R10368" s="7">
        <v>38.202161413573101</v>
      </c>
      <c r="S10368" s="7">
        <v>15.283165253281201</v>
      </c>
      <c r="T10368" t="s">
        <v>46</v>
      </c>
      <c r="U10368" t="s">
        <v>41603</v>
      </c>
      <c r="X10368" t="s">
        <v>41288</v>
      </c>
      <c r="Y10368" t="s">
        <v>36708</v>
      </c>
      <c r="Z10368" t="s">
        <v>36709</v>
      </c>
      <c r="AC10368" t="s">
        <v>41604</v>
      </c>
      <c r="AG10368" t="s">
        <v>41605</v>
      </c>
      <c r="AH10368" s="8">
        <v>1145368</v>
      </c>
      <c r="AI10368" t="s">
        <v>41606</v>
      </c>
      <c r="AJ10368" t="s">
        <v>41608</v>
      </c>
    </row>
    <row r="10369" spans="1:36" ht="17.25" hidden="1" customHeight="1" x14ac:dyDescent="0.2">
      <c r="A10369" s="4" t="s">
        <v>41600</v>
      </c>
      <c r="B10369" t="s">
        <v>40703</v>
      </c>
      <c r="C10369" t="s">
        <v>41601</v>
      </c>
      <c r="D10369" t="s">
        <v>41602</v>
      </c>
      <c r="E10369" t="s">
        <v>335</v>
      </c>
      <c r="F10369" t="s">
        <v>570</v>
      </c>
      <c r="G10369" s="5">
        <v>320</v>
      </c>
      <c r="H10369" t="s">
        <v>42</v>
      </c>
      <c r="I10369" t="s">
        <v>240</v>
      </c>
      <c r="J10369" t="s">
        <v>44</v>
      </c>
      <c r="N10369" s="6">
        <v>1975</v>
      </c>
      <c r="R10369" s="7">
        <v>38.202161413573101</v>
      </c>
      <c r="S10369" s="7">
        <v>15.283165253281201</v>
      </c>
      <c r="T10369" t="s">
        <v>46</v>
      </c>
      <c r="U10369" t="s">
        <v>41603</v>
      </c>
      <c r="X10369" t="s">
        <v>41288</v>
      </c>
      <c r="Y10369" t="s">
        <v>36708</v>
      </c>
      <c r="Z10369" t="s">
        <v>36709</v>
      </c>
      <c r="AC10369" t="s">
        <v>41604</v>
      </c>
      <c r="AG10369" t="s">
        <v>41605</v>
      </c>
      <c r="AH10369" s="8">
        <v>1145369</v>
      </c>
      <c r="AI10369" t="s">
        <v>41606</v>
      </c>
      <c r="AJ10369" t="s">
        <v>41609</v>
      </c>
    </row>
    <row r="10370" spans="1:36" ht="17.25" hidden="1" customHeight="1" x14ac:dyDescent="0.2">
      <c r="A10370" s="4" t="s">
        <v>41600</v>
      </c>
      <c r="B10370" t="s">
        <v>40703</v>
      </c>
      <c r="C10370" t="s">
        <v>41601</v>
      </c>
      <c r="D10370" t="s">
        <v>41602</v>
      </c>
      <c r="E10370" t="s">
        <v>1157</v>
      </c>
      <c r="F10370" t="s">
        <v>570</v>
      </c>
      <c r="G10370" s="5">
        <v>320</v>
      </c>
      <c r="H10370" t="s">
        <v>42</v>
      </c>
      <c r="I10370" t="s">
        <v>240</v>
      </c>
      <c r="J10370" t="s">
        <v>44</v>
      </c>
      <c r="N10370" s="6">
        <v>1976</v>
      </c>
      <c r="R10370" s="7">
        <v>38.202161413573101</v>
      </c>
      <c r="S10370" s="7">
        <v>15.283165253281201</v>
      </c>
      <c r="T10370" t="s">
        <v>46</v>
      </c>
      <c r="U10370" t="s">
        <v>41603</v>
      </c>
      <c r="X10370" t="s">
        <v>41288</v>
      </c>
      <c r="Y10370" t="s">
        <v>36708</v>
      </c>
      <c r="Z10370" t="s">
        <v>36709</v>
      </c>
      <c r="AC10370" t="s">
        <v>41604</v>
      </c>
      <c r="AG10370" t="s">
        <v>41605</v>
      </c>
      <c r="AH10370" s="27">
        <v>1145370</v>
      </c>
      <c r="AI10370" t="s">
        <v>41606</v>
      </c>
      <c r="AJ10370" t="s">
        <v>41610</v>
      </c>
    </row>
    <row r="10371" spans="1:36" ht="17.25" hidden="1" customHeight="1" x14ac:dyDescent="0.2">
      <c r="A10371" s="4" t="s">
        <v>41614</v>
      </c>
      <c r="B10371" t="s">
        <v>40703</v>
      </c>
      <c r="C10371" t="s">
        <v>41615</v>
      </c>
      <c r="E10371" t="s">
        <v>40</v>
      </c>
      <c r="F10371" t="s">
        <v>86</v>
      </c>
      <c r="G10371" s="5">
        <v>137</v>
      </c>
      <c r="H10371" t="s">
        <v>42</v>
      </c>
      <c r="I10371" t="s">
        <v>43</v>
      </c>
      <c r="J10371" t="s">
        <v>559</v>
      </c>
      <c r="N10371" s="6">
        <v>1996</v>
      </c>
      <c r="R10371" s="7">
        <v>44.924660000000003</v>
      </c>
      <c r="S10371" s="7">
        <v>10.30298</v>
      </c>
      <c r="T10371" t="s">
        <v>46</v>
      </c>
      <c r="U10371" t="s">
        <v>41616</v>
      </c>
      <c r="X10371" t="s">
        <v>40808</v>
      </c>
      <c r="Y10371" t="s">
        <v>36708</v>
      </c>
      <c r="Z10371" t="s">
        <v>36709</v>
      </c>
      <c r="AA10371" t="s">
        <v>41617</v>
      </c>
      <c r="AG10371" t="s">
        <v>41618</v>
      </c>
      <c r="AH10371" s="27" t="s">
        <v>41619</v>
      </c>
      <c r="AI10371" t="s">
        <v>41620</v>
      </c>
      <c r="AJ10371" t="s">
        <v>41621</v>
      </c>
    </row>
    <row r="10372" spans="1:36" ht="17.25" hidden="1" customHeight="1" x14ac:dyDescent="0.2">
      <c r="A10372" s="4" t="s">
        <v>41624</v>
      </c>
      <c r="B10372" t="s">
        <v>40703</v>
      </c>
      <c r="C10372" t="s">
        <v>41625</v>
      </c>
      <c r="E10372" t="s">
        <v>40</v>
      </c>
      <c r="F10372" t="s">
        <v>86</v>
      </c>
      <c r="G10372" s="5">
        <v>421</v>
      </c>
      <c r="H10372" t="s">
        <v>42</v>
      </c>
      <c r="I10372" t="s">
        <v>43</v>
      </c>
      <c r="J10372" t="s">
        <v>44</v>
      </c>
      <c r="N10372" s="6">
        <v>2011</v>
      </c>
      <c r="R10372" s="7">
        <v>41.626199999999997</v>
      </c>
      <c r="S10372" s="7">
        <v>15.422560000000001</v>
      </c>
      <c r="T10372" t="s">
        <v>46</v>
      </c>
      <c r="U10372" t="s">
        <v>41626</v>
      </c>
      <c r="X10372" t="s">
        <v>40907</v>
      </c>
      <c r="Y10372" t="s">
        <v>36708</v>
      </c>
      <c r="Z10372" t="s">
        <v>36709</v>
      </c>
      <c r="AA10372" t="s">
        <v>41627</v>
      </c>
      <c r="AG10372" t="s">
        <v>41628</v>
      </c>
      <c r="AH10372" s="8">
        <v>1201127</v>
      </c>
      <c r="AI10372" t="s">
        <v>41629</v>
      </c>
      <c r="AJ10372" t="s">
        <v>41630</v>
      </c>
    </row>
    <row r="10373" spans="1:36" ht="17.25" hidden="1" customHeight="1" x14ac:dyDescent="0.2">
      <c r="A10373" s="4" t="s">
        <v>41631</v>
      </c>
      <c r="B10373" t="s">
        <v>40703</v>
      </c>
      <c r="C10373" t="s">
        <v>41632</v>
      </c>
      <c r="E10373" t="s">
        <v>40</v>
      </c>
      <c r="F10373" t="s">
        <v>8581</v>
      </c>
      <c r="G10373" s="5">
        <v>260</v>
      </c>
      <c r="H10373" t="s">
        <v>42</v>
      </c>
      <c r="I10373" t="s">
        <v>43</v>
      </c>
      <c r="J10373" t="s">
        <v>44</v>
      </c>
      <c r="N10373" s="24">
        <v>2006</v>
      </c>
      <c r="R10373" s="7">
        <v>45.101500000000001</v>
      </c>
      <c r="S10373" s="7">
        <v>8.8777000000000008</v>
      </c>
      <c r="T10373" t="s">
        <v>46</v>
      </c>
      <c r="U10373" t="s">
        <v>41633</v>
      </c>
      <c r="X10373" t="s">
        <v>41634</v>
      </c>
      <c r="Y10373" t="s">
        <v>36708</v>
      </c>
      <c r="Z10373" t="s">
        <v>36709</v>
      </c>
      <c r="AD10373" t="s">
        <v>880</v>
      </c>
      <c r="AE10373" t="s">
        <v>881</v>
      </c>
      <c r="AH10373" s="27"/>
      <c r="AI10373" t="s">
        <v>41635</v>
      </c>
      <c r="AJ10373" t="s">
        <v>41636</v>
      </c>
    </row>
    <row r="10374" spans="1:36" ht="17.25" hidden="1" customHeight="1" x14ac:dyDescent="0.2">
      <c r="A10374" s="4" t="s">
        <v>41637</v>
      </c>
      <c r="B10374" t="s">
        <v>40703</v>
      </c>
      <c r="C10374" t="s">
        <v>41638</v>
      </c>
      <c r="E10374" t="s">
        <v>40</v>
      </c>
      <c r="F10374" t="s">
        <v>86</v>
      </c>
      <c r="G10374" s="5">
        <v>392</v>
      </c>
      <c r="H10374" t="s">
        <v>42</v>
      </c>
      <c r="I10374" t="s">
        <v>43</v>
      </c>
      <c r="J10374" t="s">
        <v>44</v>
      </c>
      <c r="M10374" t="s">
        <v>5341</v>
      </c>
      <c r="N10374" s="6">
        <v>2006</v>
      </c>
      <c r="R10374" s="7">
        <v>43.564999999999998</v>
      </c>
      <c r="S10374" s="7">
        <v>11.4777</v>
      </c>
      <c r="T10374" t="s">
        <v>46</v>
      </c>
      <c r="U10374" t="s">
        <v>41639</v>
      </c>
      <c r="X10374" t="s">
        <v>41640</v>
      </c>
      <c r="Y10374" t="s">
        <v>36708</v>
      </c>
      <c r="Z10374" t="s">
        <v>36709</v>
      </c>
      <c r="AA10374" t="s">
        <v>41641</v>
      </c>
      <c r="AG10374" t="s">
        <v>41642</v>
      </c>
      <c r="AH10374" s="27" t="s">
        <v>41643</v>
      </c>
      <c r="AI10374" t="s">
        <v>41644</v>
      </c>
      <c r="AJ10374" t="s">
        <v>41645</v>
      </c>
    </row>
    <row r="10375" spans="1:36" ht="17.25" hidden="1" customHeight="1" x14ac:dyDescent="0.2">
      <c r="A10375" s="4" t="s">
        <v>41646</v>
      </c>
      <c r="B10375" t="s">
        <v>40703</v>
      </c>
      <c r="C10375" t="s">
        <v>41647</v>
      </c>
      <c r="E10375" t="s">
        <v>40</v>
      </c>
      <c r="F10375" t="s">
        <v>86</v>
      </c>
      <c r="G10375" s="5">
        <v>180</v>
      </c>
      <c r="H10375" t="s">
        <v>42</v>
      </c>
      <c r="I10375" t="s">
        <v>43</v>
      </c>
      <c r="J10375" t="s">
        <v>44</v>
      </c>
      <c r="N10375" s="6">
        <v>1998</v>
      </c>
      <c r="R10375" s="7">
        <v>45.052199999999999</v>
      </c>
      <c r="S10375" s="7">
        <v>9.5071999999999992</v>
      </c>
      <c r="T10375" t="s">
        <v>46</v>
      </c>
      <c r="U10375" t="s">
        <v>41648</v>
      </c>
      <c r="X10375" t="s">
        <v>41142</v>
      </c>
      <c r="Y10375" t="s">
        <v>36708</v>
      </c>
      <c r="Z10375" t="s">
        <v>36709</v>
      </c>
      <c r="AA10375" t="s">
        <v>41649</v>
      </c>
      <c r="AG10375" t="s">
        <v>41650</v>
      </c>
      <c r="AH10375" s="27">
        <v>1160683</v>
      </c>
      <c r="AI10375" t="s">
        <v>41651</v>
      </c>
      <c r="AJ10375" t="s">
        <v>41652</v>
      </c>
    </row>
    <row r="10376" spans="1:36" ht="17.25" hidden="1" customHeight="1" x14ac:dyDescent="0.2">
      <c r="A10376" s="4" t="s">
        <v>41653</v>
      </c>
      <c r="B10376" t="s">
        <v>40703</v>
      </c>
      <c r="C10376" t="s">
        <v>41654</v>
      </c>
      <c r="E10376" t="s">
        <v>43</v>
      </c>
      <c r="F10376" t="s">
        <v>39690</v>
      </c>
      <c r="G10376" s="5">
        <v>575</v>
      </c>
      <c r="H10376" t="s">
        <v>42</v>
      </c>
      <c r="I10376" t="s">
        <v>43</v>
      </c>
      <c r="J10376" t="s">
        <v>44</v>
      </c>
      <c r="N10376" s="6">
        <v>2001</v>
      </c>
      <c r="R10376" s="7">
        <v>39.0777</v>
      </c>
      <c r="S10376" s="7">
        <v>9.0161999999999995</v>
      </c>
      <c r="T10376" t="s">
        <v>46</v>
      </c>
      <c r="U10376" t="s">
        <v>41655</v>
      </c>
      <c r="X10376" t="s">
        <v>40769</v>
      </c>
      <c r="Y10376" t="s">
        <v>36708</v>
      </c>
      <c r="Z10376" t="s">
        <v>36709</v>
      </c>
      <c r="AD10376" t="s">
        <v>880</v>
      </c>
      <c r="AE10376" t="s">
        <v>881</v>
      </c>
      <c r="AG10376" t="s">
        <v>41656</v>
      </c>
      <c r="AH10376" s="8" t="s">
        <v>41657</v>
      </c>
      <c r="AI10376" t="s">
        <v>41658</v>
      </c>
      <c r="AJ10376" t="s">
        <v>41659</v>
      </c>
    </row>
    <row r="10377" spans="1:36" ht="17.25" hidden="1" customHeight="1" x14ac:dyDescent="0.2">
      <c r="A10377" s="4" t="s">
        <v>12912</v>
      </c>
      <c r="B10377" t="s">
        <v>8398</v>
      </c>
      <c r="C10377" t="s">
        <v>12913</v>
      </c>
      <c r="E10377" t="s">
        <v>191</v>
      </c>
      <c r="F10377" t="s">
        <v>12914</v>
      </c>
      <c r="G10377" s="5">
        <v>173</v>
      </c>
      <c r="H10377" t="s">
        <v>42</v>
      </c>
      <c r="I10377" t="s">
        <v>240</v>
      </c>
      <c r="J10377" t="s">
        <v>559</v>
      </c>
      <c r="L10377" t="s">
        <v>45</v>
      </c>
      <c r="N10377" s="6">
        <v>1967</v>
      </c>
      <c r="R10377" s="7">
        <v>32.159999999999997</v>
      </c>
      <c r="S10377" s="7">
        <v>-110.90470000000001</v>
      </c>
      <c r="T10377" t="s">
        <v>46</v>
      </c>
      <c r="U10377" t="s">
        <v>11276</v>
      </c>
      <c r="V10377" t="s">
        <v>11277</v>
      </c>
      <c r="X10377" t="s">
        <v>8540</v>
      </c>
      <c r="Y10377" t="s">
        <v>3012</v>
      </c>
      <c r="Z10377" t="s">
        <v>3691</v>
      </c>
      <c r="AA10377" t="s">
        <v>12915</v>
      </c>
      <c r="AB10377" t="s">
        <v>8414</v>
      </c>
      <c r="AG10377" t="s">
        <v>12916</v>
      </c>
      <c r="AH10377" s="24">
        <v>9904</v>
      </c>
      <c r="AI10377" t="s">
        <v>12917</v>
      </c>
      <c r="AJ10377" t="s">
        <v>12918</v>
      </c>
    </row>
    <row r="10378" spans="1:36" ht="17.25" hidden="1" customHeight="1" x14ac:dyDescent="0.2">
      <c r="A10378" s="4" t="s">
        <v>14794</v>
      </c>
      <c r="B10378" t="s">
        <v>8398</v>
      </c>
      <c r="C10378" t="s">
        <v>14795</v>
      </c>
      <c r="E10378" t="s">
        <v>40</v>
      </c>
      <c r="F10378" t="s">
        <v>86</v>
      </c>
      <c r="G10378" s="5">
        <v>114</v>
      </c>
      <c r="H10378" t="s">
        <v>42</v>
      </c>
      <c r="I10378" t="s">
        <v>240</v>
      </c>
      <c r="J10378" t="s">
        <v>559</v>
      </c>
      <c r="N10378" s="6">
        <v>1967</v>
      </c>
      <c r="P10378" s="24">
        <v>2028</v>
      </c>
      <c r="R10378" s="7">
        <v>32.714224000000002</v>
      </c>
      <c r="S10378" s="7">
        <v>-103.3015</v>
      </c>
      <c r="T10378" t="s">
        <v>46</v>
      </c>
      <c r="U10378" t="s">
        <v>10988</v>
      </c>
      <c r="V10378" t="s">
        <v>10989</v>
      </c>
      <c r="X10378" t="s">
        <v>8528</v>
      </c>
      <c r="Y10378" t="s">
        <v>3012</v>
      </c>
      <c r="Z10378" t="s">
        <v>3691</v>
      </c>
      <c r="AA10378" t="s">
        <v>14796</v>
      </c>
      <c r="AB10378" t="s">
        <v>8690</v>
      </c>
      <c r="AG10378" t="s">
        <v>14797</v>
      </c>
      <c r="AH10378" s="24">
        <v>12544</v>
      </c>
      <c r="AI10378" t="s">
        <v>14798</v>
      </c>
      <c r="AJ10378" t="s">
        <v>14799</v>
      </c>
    </row>
    <row r="10379" spans="1:36" ht="17.25" hidden="1" customHeight="1" x14ac:dyDescent="0.2">
      <c r="A10379" s="4" t="s">
        <v>41663</v>
      </c>
      <c r="B10379" t="s">
        <v>40703</v>
      </c>
      <c r="C10379" t="s">
        <v>41664</v>
      </c>
      <c r="E10379" t="s">
        <v>40</v>
      </c>
      <c r="F10379" t="s">
        <v>86</v>
      </c>
      <c r="G10379" s="5">
        <v>407</v>
      </c>
      <c r="H10379" t="s">
        <v>42</v>
      </c>
      <c r="I10379" t="s">
        <v>43</v>
      </c>
      <c r="J10379" t="s">
        <v>559</v>
      </c>
      <c r="N10379" s="6">
        <v>2010</v>
      </c>
      <c r="R10379" s="7">
        <v>39.102200000000003</v>
      </c>
      <c r="S10379" s="7">
        <v>17.032499999999999</v>
      </c>
      <c r="T10379" t="s">
        <v>46</v>
      </c>
      <c r="U10379" t="s">
        <v>41665</v>
      </c>
      <c r="X10379" t="s">
        <v>41666</v>
      </c>
      <c r="Y10379" t="s">
        <v>36708</v>
      </c>
      <c r="Z10379" t="s">
        <v>36709</v>
      </c>
      <c r="AA10379" t="s">
        <v>41667</v>
      </c>
      <c r="AG10379" t="s">
        <v>41668</v>
      </c>
      <c r="AH10379" s="8" t="s">
        <v>41669</v>
      </c>
      <c r="AI10379" t="s">
        <v>41670</v>
      </c>
      <c r="AJ10379" t="s">
        <v>41671</v>
      </c>
    </row>
    <row r="10380" spans="1:36" ht="17.25" hidden="1" customHeight="1" x14ac:dyDescent="0.2">
      <c r="A10380" s="4" t="s">
        <v>41663</v>
      </c>
      <c r="B10380" t="s">
        <v>40703</v>
      </c>
      <c r="C10380" t="s">
        <v>41664</v>
      </c>
      <c r="E10380" t="s">
        <v>56</v>
      </c>
      <c r="F10380" t="s">
        <v>86</v>
      </c>
      <c r="G10380" s="5">
        <v>407</v>
      </c>
      <c r="H10380" t="s">
        <v>42</v>
      </c>
      <c r="I10380" t="s">
        <v>43</v>
      </c>
      <c r="J10380" t="s">
        <v>559</v>
      </c>
      <c r="N10380" s="6">
        <v>2010</v>
      </c>
      <c r="R10380" s="7">
        <v>39.102200000000003</v>
      </c>
      <c r="S10380" s="7">
        <v>17.032499999999999</v>
      </c>
      <c r="T10380" t="s">
        <v>46</v>
      </c>
      <c r="U10380" t="s">
        <v>41665</v>
      </c>
      <c r="X10380" t="s">
        <v>41666</v>
      </c>
      <c r="Y10380" t="s">
        <v>36708</v>
      </c>
      <c r="Z10380" t="s">
        <v>36709</v>
      </c>
      <c r="AA10380" t="s">
        <v>41672</v>
      </c>
      <c r="AG10380" t="s">
        <v>41668</v>
      </c>
      <c r="AH10380" s="27" t="s">
        <v>41673</v>
      </c>
      <c r="AI10380" t="s">
        <v>41670</v>
      </c>
      <c r="AJ10380" t="s">
        <v>41674</v>
      </c>
    </row>
    <row r="10381" spans="1:36" ht="17.25" hidden="1" customHeight="1" x14ac:dyDescent="0.2">
      <c r="A10381" s="4" t="s">
        <v>41675</v>
      </c>
      <c r="B10381" t="s">
        <v>40703</v>
      </c>
      <c r="C10381" t="s">
        <v>41676</v>
      </c>
      <c r="E10381" t="s">
        <v>40</v>
      </c>
      <c r="F10381" t="s">
        <v>86</v>
      </c>
      <c r="G10381" s="5">
        <v>48</v>
      </c>
      <c r="H10381" t="s">
        <v>42</v>
      </c>
      <c r="I10381" t="s">
        <v>43</v>
      </c>
      <c r="J10381" t="s">
        <v>559</v>
      </c>
      <c r="N10381" s="6">
        <v>1998</v>
      </c>
      <c r="R10381" s="7">
        <v>41.956699999999998</v>
      </c>
      <c r="S10381" s="7">
        <v>14.9963</v>
      </c>
      <c r="T10381" t="s">
        <v>46</v>
      </c>
      <c r="U10381" t="s">
        <v>41677</v>
      </c>
      <c r="X10381" t="s">
        <v>41192</v>
      </c>
      <c r="Y10381" t="s">
        <v>36708</v>
      </c>
      <c r="Z10381" t="s">
        <v>36709</v>
      </c>
      <c r="AG10381" t="s">
        <v>41678</v>
      </c>
      <c r="AH10381" s="27">
        <v>1146936</v>
      </c>
      <c r="AI10381" t="s">
        <v>41679</v>
      </c>
      <c r="AJ10381" t="s">
        <v>41680</v>
      </c>
    </row>
    <row r="10382" spans="1:36" ht="17.25" hidden="1" customHeight="1" x14ac:dyDescent="0.2">
      <c r="A10382" s="4" t="s">
        <v>41675</v>
      </c>
      <c r="B10382" t="s">
        <v>40703</v>
      </c>
      <c r="C10382" t="s">
        <v>41676</v>
      </c>
      <c r="E10382" t="s">
        <v>56</v>
      </c>
      <c r="F10382" t="s">
        <v>86</v>
      </c>
      <c r="G10382" s="5">
        <v>48</v>
      </c>
      <c r="H10382" t="s">
        <v>42</v>
      </c>
      <c r="I10382" t="s">
        <v>43</v>
      </c>
      <c r="J10382" t="s">
        <v>559</v>
      </c>
      <c r="N10382" s="6">
        <v>1998</v>
      </c>
      <c r="R10382" s="7">
        <v>41.956699999999998</v>
      </c>
      <c r="S10382" s="7">
        <v>14.9963</v>
      </c>
      <c r="T10382" t="s">
        <v>46</v>
      </c>
      <c r="U10382" t="s">
        <v>41677</v>
      </c>
      <c r="X10382" t="s">
        <v>41192</v>
      </c>
      <c r="Y10382" t="s">
        <v>36708</v>
      </c>
      <c r="Z10382" t="s">
        <v>36709</v>
      </c>
      <c r="AG10382" t="s">
        <v>41678</v>
      </c>
      <c r="AH10382" s="27">
        <v>1146937</v>
      </c>
      <c r="AI10382" t="s">
        <v>41679</v>
      </c>
      <c r="AJ10382" t="s">
        <v>41681</v>
      </c>
    </row>
    <row r="10383" spans="1:36" ht="17.25" hidden="1" customHeight="1" x14ac:dyDescent="0.2">
      <c r="A10383" s="4" t="s">
        <v>41682</v>
      </c>
      <c r="B10383" t="s">
        <v>40703</v>
      </c>
      <c r="C10383" t="s">
        <v>41683</v>
      </c>
      <c r="E10383" t="s">
        <v>58</v>
      </c>
      <c r="F10383" t="s">
        <v>86</v>
      </c>
      <c r="G10383" s="5">
        <v>385</v>
      </c>
      <c r="H10383" t="s">
        <v>42</v>
      </c>
      <c r="I10383" t="s">
        <v>43</v>
      </c>
      <c r="J10383" t="s">
        <v>559</v>
      </c>
      <c r="N10383" s="6">
        <v>2004</v>
      </c>
      <c r="R10383" s="7">
        <v>45.026499999999999</v>
      </c>
      <c r="S10383" s="7">
        <v>11.2522</v>
      </c>
      <c r="T10383" t="s">
        <v>46</v>
      </c>
      <c r="U10383" t="s">
        <v>41684</v>
      </c>
      <c r="X10383" t="s">
        <v>41035</v>
      </c>
      <c r="Y10383" t="s">
        <v>36708</v>
      </c>
      <c r="Z10383" t="s">
        <v>36709</v>
      </c>
      <c r="AA10383" t="s">
        <v>41685</v>
      </c>
      <c r="AG10383" t="s">
        <v>41686</v>
      </c>
      <c r="AH10383" s="8" t="s">
        <v>41687</v>
      </c>
      <c r="AI10383" t="s">
        <v>41688</v>
      </c>
      <c r="AJ10383" t="s">
        <v>41689</v>
      </c>
    </row>
    <row r="10384" spans="1:36" ht="17.25" hidden="1" customHeight="1" x14ac:dyDescent="0.2">
      <c r="A10384" s="4" t="s">
        <v>41682</v>
      </c>
      <c r="B10384" t="s">
        <v>40703</v>
      </c>
      <c r="C10384" t="s">
        <v>41683</v>
      </c>
      <c r="E10384" t="s">
        <v>191</v>
      </c>
      <c r="F10384" t="s">
        <v>86</v>
      </c>
      <c r="G10384" s="5">
        <v>766</v>
      </c>
      <c r="H10384" t="s">
        <v>42</v>
      </c>
      <c r="I10384" t="s">
        <v>43</v>
      </c>
      <c r="J10384" t="s">
        <v>559</v>
      </c>
      <c r="N10384" s="6">
        <v>2004</v>
      </c>
      <c r="R10384" s="7">
        <v>45.026499999999999</v>
      </c>
      <c r="S10384" s="7">
        <v>11.2522</v>
      </c>
      <c r="T10384" t="s">
        <v>46</v>
      </c>
      <c r="U10384" t="s">
        <v>41684</v>
      </c>
      <c r="X10384" t="s">
        <v>41035</v>
      </c>
      <c r="Y10384" t="s">
        <v>36708</v>
      </c>
      <c r="Z10384" t="s">
        <v>36709</v>
      </c>
      <c r="AA10384" t="s">
        <v>41690</v>
      </c>
      <c r="AG10384" t="s">
        <v>41686</v>
      </c>
      <c r="AH10384" s="8" t="s">
        <v>41691</v>
      </c>
      <c r="AI10384" t="s">
        <v>41688</v>
      </c>
      <c r="AJ10384" t="s">
        <v>41692</v>
      </c>
    </row>
    <row r="10385" spans="1:36" ht="17.25" hidden="1" customHeight="1" x14ac:dyDescent="0.2">
      <c r="A10385" s="4" t="s">
        <v>41693</v>
      </c>
      <c r="B10385" t="s">
        <v>40703</v>
      </c>
      <c r="C10385" t="s">
        <v>41694</v>
      </c>
      <c r="E10385" t="s">
        <v>40</v>
      </c>
      <c r="F10385" t="s">
        <v>39690</v>
      </c>
      <c r="G10385" s="5">
        <v>230</v>
      </c>
      <c r="H10385" t="s">
        <v>806</v>
      </c>
      <c r="I10385" t="s">
        <v>43</v>
      </c>
      <c r="J10385" t="s">
        <v>44</v>
      </c>
      <c r="K10385" t="s">
        <v>45</v>
      </c>
      <c r="L10385" t="s">
        <v>45</v>
      </c>
      <c r="N10385" s="6">
        <v>2000</v>
      </c>
      <c r="R10385" s="7">
        <v>45.619489999999999</v>
      </c>
      <c r="S10385" s="7">
        <v>13.78295</v>
      </c>
      <c r="T10385" t="s">
        <v>46</v>
      </c>
      <c r="U10385" t="s">
        <v>41695</v>
      </c>
      <c r="X10385" t="s">
        <v>41027</v>
      </c>
      <c r="Y10385" t="s">
        <v>36708</v>
      </c>
      <c r="Z10385" t="s">
        <v>36709</v>
      </c>
      <c r="AA10385" t="s">
        <v>41696</v>
      </c>
      <c r="AD10385" t="s">
        <v>880</v>
      </c>
      <c r="AE10385" t="s">
        <v>92</v>
      </c>
      <c r="AG10385" t="s">
        <v>41697</v>
      </c>
      <c r="AH10385" s="27" t="s">
        <v>41698</v>
      </c>
      <c r="AI10385" t="s">
        <v>41699</v>
      </c>
      <c r="AJ10385" t="s">
        <v>41700</v>
      </c>
    </row>
    <row r="10386" spans="1:36" ht="17.25" hidden="1" customHeight="1" x14ac:dyDescent="0.2">
      <c r="A10386" s="4" t="s">
        <v>41702</v>
      </c>
      <c r="B10386" t="s">
        <v>40703</v>
      </c>
      <c r="C10386" t="s">
        <v>41703</v>
      </c>
      <c r="E10386" t="s">
        <v>40</v>
      </c>
      <c r="F10386" t="s">
        <v>86</v>
      </c>
      <c r="G10386" s="5">
        <v>55</v>
      </c>
      <c r="H10386" t="s">
        <v>42</v>
      </c>
      <c r="I10386" t="s">
        <v>43</v>
      </c>
      <c r="J10386" t="s">
        <v>559</v>
      </c>
      <c r="N10386" s="6">
        <v>1994</v>
      </c>
      <c r="R10386" s="7">
        <v>45.541699999999999</v>
      </c>
      <c r="S10386" s="7">
        <v>9.2538999999999998</v>
      </c>
      <c r="T10386" t="s">
        <v>46</v>
      </c>
      <c r="U10386" t="s">
        <v>41704</v>
      </c>
      <c r="X10386" t="s">
        <v>40839</v>
      </c>
      <c r="Y10386" t="s">
        <v>36708</v>
      </c>
      <c r="Z10386" t="s">
        <v>36709</v>
      </c>
      <c r="AA10386" t="s">
        <v>41705</v>
      </c>
      <c r="AG10386" t="s">
        <v>41706</v>
      </c>
      <c r="AH10386" s="27" t="s">
        <v>41707</v>
      </c>
      <c r="AI10386" t="s">
        <v>41708</v>
      </c>
      <c r="AJ10386" t="s">
        <v>41709</v>
      </c>
    </row>
    <row r="10387" spans="1:36" ht="17.25" hidden="1" customHeight="1" x14ac:dyDescent="0.2">
      <c r="A10387" s="4" t="s">
        <v>41702</v>
      </c>
      <c r="B10387" t="s">
        <v>40703</v>
      </c>
      <c r="C10387" t="s">
        <v>41703</v>
      </c>
      <c r="E10387" t="s">
        <v>56</v>
      </c>
      <c r="F10387" t="s">
        <v>86</v>
      </c>
      <c r="G10387" s="5">
        <v>56</v>
      </c>
      <c r="H10387" t="s">
        <v>42</v>
      </c>
      <c r="I10387" t="s">
        <v>43</v>
      </c>
      <c r="J10387" t="s">
        <v>559</v>
      </c>
      <c r="N10387" s="6">
        <v>2004</v>
      </c>
      <c r="R10387" s="7">
        <v>45.541699999999999</v>
      </c>
      <c r="S10387" s="7">
        <v>9.2538999999999998</v>
      </c>
      <c r="T10387" t="s">
        <v>46</v>
      </c>
      <c r="U10387" t="s">
        <v>41704</v>
      </c>
      <c r="X10387" t="s">
        <v>40839</v>
      </c>
      <c r="Y10387" t="s">
        <v>36708</v>
      </c>
      <c r="Z10387" t="s">
        <v>36709</v>
      </c>
      <c r="AA10387" t="s">
        <v>41710</v>
      </c>
      <c r="AG10387" t="s">
        <v>41706</v>
      </c>
      <c r="AH10387" s="27">
        <v>1208595</v>
      </c>
      <c r="AI10387" t="s">
        <v>41708</v>
      </c>
      <c r="AJ10387" t="s">
        <v>41711</v>
      </c>
    </row>
    <row r="10388" spans="1:36" ht="17.25" hidden="1" customHeight="1" x14ac:dyDescent="0.2">
      <c r="A10388" s="4" t="s">
        <v>41712</v>
      </c>
      <c r="B10388" t="s">
        <v>40703</v>
      </c>
      <c r="C10388" t="s">
        <v>41713</v>
      </c>
      <c r="E10388" t="s">
        <v>40</v>
      </c>
      <c r="F10388" t="s">
        <v>86</v>
      </c>
      <c r="G10388" s="5">
        <v>60</v>
      </c>
      <c r="H10388" t="s">
        <v>42</v>
      </c>
      <c r="I10388" t="s">
        <v>43</v>
      </c>
      <c r="J10388" t="s">
        <v>44</v>
      </c>
      <c r="N10388" s="6">
        <v>1995</v>
      </c>
      <c r="R10388" s="7">
        <v>45.126109999999997</v>
      </c>
      <c r="S10388" s="7">
        <v>7.7377799999999999</v>
      </c>
      <c r="T10388" t="s">
        <v>46</v>
      </c>
      <c r="U10388" t="s">
        <v>41714</v>
      </c>
      <c r="X10388" t="s">
        <v>40983</v>
      </c>
      <c r="Y10388" t="s">
        <v>36708</v>
      </c>
      <c r="Z10388" t="s">
        <v>36709</v>
      </c>
      <c r="AG10388" t="s">
        <v>41715</v>
      </c>
      <c r="AH10388" s="27" t="s">
        <v>41716</v>
      </c>
      <c r="AI10388" t="s">
        <v>41717</v>
      </c>
      <c r="AJ10388" t="s">
        <v>41718</v>
      </c>
    </row>
    <row r="10389" spans="1:36" ht="17.25" hidden="1" customHeight="1" x14ac:dyDescent="0.2">
      <c r="A10389" s="4" t="s">
        <v>41719</v>
      </c>
      <c r="B10389" t="s">
        <v>40703</v>
      </c>
      <c r="C10389" t="s">
        <v>41720</v>
      </c>
      <c r="E10389" t="s">
        <v>40</v>
      </c>
      <c r="F10389" t="s">
        <v>86</v>
      </c>
      <c r="G10389" s="5">
        <v>885</v>
      </c>
      <c r="H10389" t="s">
        <v>42</v>
      </c>
      <c r="I10389" t="s">
        <v>43</v>
      </c>
      <c r="J10389" t="s">
        <v>44</v>
      </c>
      <c r="N10389" s="6">
        <v>2008</v>
      </c>
      <c r="R10389" s="7">
        <v>38.875900000000001</v>
      </c>
      <c r="S10389" s="7">
        <v>16.6569</v>
      </c>
      <c r="T10389" t="s">
        <v>46</v>
      </c>
      <c r="U10389" t="s">
        <v>41721</v>
      </c>
      <c r="X10389" t="s">
        <v>41722</v>
      </c>
      <c r="Y10389" t="s">
        <v>36708</v>
      </c>
      <c r="Z10389" t="s">
        <v>36709</v>
      </c>
      <c r="AA10389" t="s">
        <v>41723</v>
      </c>
      <c r="AG10389" t="s">
        <v>41724</v>
      </c>
      <c r="AH10389" s="27" t="s">
        <v>41725</v>
      </c>
      <c r="AI10389" t="s">
        <v>41726</v>
      </c>
      <c r="AJ10389" t="s">
        <v>41727</v>
      </c>
    </row>
    <row r="10390" spans="1:36" ht="17.25" hidden="1" customHeight="1" x14ac:dyDescent="0.2">
      <c r="A10390" s="4" t="s">
        <v>41728</v>
      </c>
      <c r="B10390" t="s">
        <v>40703</v>
      </c>
      <c r="C10390" t="s">
        <v>41729</v>
      </c>
      <c r="E10390" t="s">
        <v>40</v>
      </c>
      <c r="F10390" t="s">
        <v>86</v>
      </c>
      <c r="G10390" s="5">
        <v>42</v>
      </c>
      <c r="H10390" t="s">
        <v>42</v>
      </c>
      <c r="I10390" t="s">
        <v>43</v>
      </c>
      <c r="J10390" t="s">
        <v>44</v>
      </c>
      <c r="N10390" s="6">
        <v>2008</v>
      </c>
      <c r="R10390" s="7">
        <v>41.7</v>
      </c>
      <c r="S10390" s="7">
        <v>13.583729999999999</v>
      </c>
      <c r="T10390" t="s">
        <v>46</v>
      </c>
      <c r="U10390" t="s">
        <v>41730</v>
      </c>
      <c r="X10390" t="s">
        <v>40935</v>
      </c>
      <c r="Y10390" t="s">
        <v>36708</v>
      </c>
      <c r="Z10390" t="s">
        <v>36709</v>
      </c>
      <c r="AA10390" t="s">
        <v>41731</v>
      </c>
      <c r="AD10390" t="s">
        <v>880</v>
      </c>
      <c r="AE10390" t="s">
        <v>4970</v>
      </c>
      <c r="AF10390" t="s">
        <v>52</v>
      </c>
      <c r="AG10390" t="s">
        <v>41732</v>
      </c>
      <c r="AH10390" s="27" t="s">
        <v>41733</v>
      </c>
      <c r="AI10390" t="s">
        <v>41734</v>
      </c>
      <c r="AJ10390" t="s">
        <v>41735</v>
      </c>
    </row>
    <row r="10391" spans="1:36" ht="17.25" hidden="1" customHeight="1" x14ac:dyDescent="0.2">
      <c r="A10391" s="4" t="s">
        <v>41736</v>
      </c>
      <c r="B10391" t="s">
        <v>40703</v>
      </c>
      <c r="C10391" t="s">
        <v>41737</v>
      </c>
      <c r="D10391" t="s">
        <v>41738</v>
      </c>
      <c r="E10391" t="s">
        <v>40</v>
      </c>
      <c r="F10391" t="s">
        <v>86</v>
      </c>
      <c r="G10391" s="5">
        <v>380</v>
      </c>
      <c r="H10391" t="s">
        <v>42</v>
      </c>
      <c r="I10391" t="s">
        <v>43</v>
      </c>
      <c r="J10391" t="s">
        <v>559</v>
      </c>
      <c r="N10391" s="6">
        <v>2007</v>
      </c>
      <c r="R10391" s="7">
        <v>41.1783</v>
      </c>
      <c r="S10391" s="7">
        <v>14.1129</v>
      </c>
      <c r="T10391" t="s">
        <v>46</v>
      </c>
      <c r="U10391" t="s">
        <v>41739</v>
      </c>
      <c r="X10391" t="s">
        <v>40975</v>
      </c>
      <c r="Y10391" t="s">
        <v>36708</v>
      </c>
      <c r="Z10391" t="s">
        <v>36709</v>
      </c>
      <c r="AA10391" t="s">
        <v>41740</v>
      </c>
      <c r="AG10391" t="s">
        <v>41741</v>
      </c>
      <c r="AH10391" s="8" t="s">
        <v>41742</v>
      </c>
      <c r="AI10391" t="s">
        <v>41743</v>
      </c>
      <c r="AJ10391" t="s">
        <v>41744</v>
      </c>
    </row>
    <row r="10392" spans="1:36" ht="17.25" hidden="1" customHeight="1" x14ac:dyDescent="0.2">
      <c r="A10392" s="4" t="s">
        <v>41736</v>
      </c>
      <c r="B10392" t="s">
        <v>40703</v>
      </c>
      <c r="C10392" t="s">
        <v>41737</v>
      </c>
      <c r="D10392" t="s">
        <v>41738</v>
      </c>
      <c r="E10392" t="s">
        <v>56</v>
      </c>
      <c r="F10392" t="s">
        <v>86</v>
      </c>
      <c r="G10392" s="5">
        <v>380</v>
      </c>
      <c r="H10392" t="s">
        <v>42</v>
      </c>
      <c r="I10392" t="s">
        <v>43</v>
      </c>
      <c r="J10392" t="s">
        <v>559</v>
      </c>
      <c r="N10392" s="6">
        <v>2007</v>
      </c>
      <c r="R10392" s="7">
        <v>41.1783</v>
      </c>
      <c r="S10392" s="7">
        <v>14.1129</v>
      </c>
      <c r="T10392" t="s">
        <v>46</v>
      </c>
      <c r="U10392" t="s">
        <v>41739</v>
      </c>
      <c r="X10392" t="s">
        <v>40975</v>
      </c>
      <c r="Y10392" t="s">
        <v>36708</v>
      </c>
      <c r="Z10392" t="s">
        <v>36709</v>
      </c>
      <c r="AA10392" t="s">
        <v>41745</v>
      </c>
      <c r="AG10392" t="s">
        <v>41741</v>
      </c>
      <c r="AH10392" s="8" t="s">
        <v>41746</v>
      </c>
      <c r="AI10392" t="s">
        <v>41743</v>
      </c>
      <c r="AJ10392" t="s">
        <v>41747</v>
      </c>
    </row>
    <row r="10393" spans="1:36" ht="17.25" hidden="1" customHeight="1" x14ac:dyDescent="0.2">
      <c r="A10393" s="4" t="s">
        <v>41736</v>
      </c>
      <c r="B10393" t="s">
        <v>40703</v>
      </c>
      <c r="C10393" t="s">
        <v>41737</v>
      </c>
      <c r="D10393" t="s">
        <v>41738</v>
      </c>
      <c r="E10393" t="s">
        <v>565</v>
      </c>
      <c r="F10393" t="s">
        <v>86</v>
      </c>
      <c r="G10393" s="5">
        <v>620</v>
      </c>
      <c r="H10393" t="s">
        <v>611</v>
      </c>
      <c r="I10393" t="s">
        <v>65</v>
      </c>
      <c r="J10393" t="s">
        <v>45</v>
      </c>
      <c r="K10393" t="s">
        <v>45</v>
      </c>
      <c r="L10393" t="s">
        <v>45</v>
      </c>
      <c r="R10393" s="7">
        <v>41.1783</v>
      </c>
      <c r="S10393" s="7">
        <v>14.1129</v>
      </c>
      <c r="T10393" t="s">
        <v>46</v>
      </c>
      <c r="U10393" t="s">
        <v>41739</v>
      </c>
      <c r="X10393" t="s">
        <v>40975</v>
      </c>
      <c r="Y10393" t="s">
        <v>36708</v>
      </c>
      <c r="Z10393" t="s">
        <v>36709</v>
      </c>
      <c r="AG10393" t="s">
        <v>41741</v>
      </c>
      <c r="AH10393" s="8">
        <v>1307545</v>
      </c>
      <c r="AI10393" t="s">
        <v>41743</v>
      </c>
      <c r="AJ10393" t="s">
        <v>41748</v>
      </c>
    </row>
    <row r="10394" spans="1:36" ht="17.25" hidden="1" customHeight="1" x14ac:dyDescent="0.2">
      <c r="A10394" s="4" t="s">
        <v>41736</v>
      </c>
      <c r="B10394" t="s">
        <v>40703</v>
      </c>
      <c r="C10394" t="s">
        <v>41737</v>
      </c>
      <c r="D10394" t="s">
        <v>41738</v>
      </c>
      <c r="E10394" t="s">
        <v>870</v>
      </c>
      <c r="F10394" t="s">
        <v>41162</v>
      </c>
      <c r="G10394" s="5">
        <v>320</v>
      </c>
      <c r="H10394" t="s">
        <v>611</v>
      </c>
      <c r="I10394" t="s">
        <v>240</v>
      </c>
      <c r="J10394" t="s">
        <v>45</v>
      </c>
      <c r="K10394" t="s">
        <v>45</v>
      </c>
      <c r="L10394" t="s">
        <v>45</v>
      </c>
      <c r="R10394" s="7">
        <v>41.1783</v>
      </c>
      <c r="S10394" s="7">
        <v>14.1129</v>
      </c>
      <c r="T10394" t="s">
        <v>46</v>
      </c>
      <c r="U10394" t="s">
        <v>41739</v>
      </c>
      <c r="X10394" t="s">
        <v>40975</v>
      </c>
      <c r="Y10394" t="s">
        <v>36708</v>
      </c>
      <c r="Z10394" t="s">
        <v>36709</v>
      </c>
      <c r="AG10394" t="s">
        <v>41741</v>
      </c>
      <c r="AH10394" s="8">
        <v>1307546</v>
      </c>
      <c r="AI10394" t="s">
        <v>41743</v>
      </c>
      <c r="AJ10394" t="s">
        <v>41749</v>
      </c>
    </row>
    <row r="10395" spans="1:36" ht="17.25" hidden="1" customHeight="1" x14ac:dyDescent="0.2">
      <c r="A10395" s="4" t="s">
        <v>41756</v>
      </c>
      <c r="B10395" t="s">
        <v>40703</v>
      </c>
      <c r="C10395" t="s">
        <v>41757</v>
      </c>
      <c r="E10395" t="s">
        <v>873</v>
      </c>
      <c r="F10395" t="s">
        <v>41758</v>
      </c>
      <c r="G10395" s="5">
        <v>564</v>
      </c>
      <c r="H10395" t="s">
        <v>42</v>
      </c>
      <c r="I10395" t="s">
        <v>43</v>
      </c>
      <c r="J10395" t="s">
        <v>44</v>
      </c>
      <c r="N10395" s="24">
        <v>1997</v>
      </c>
      <c r="R10395" s="7">
        <v>40.4637927468874</v>
      </c>
      <c r="S10395" s="7">
        <v>17.246516004433001</v>
      </c>
      <c r="T10395" t="s">
        <v>504</v>
      </c>
      <c r="U10395" t="s">
        <v>41759</v>
      </c>
      <c r="Y10395" t="s">
        <v>36708</v>
      </c>
      <c r="Z10395" t="s">
        <v>36709</v>
      </c>
      <c r="AD10395" t="s">
        <v>880</v>
      </c>
      <c r="AE10395" t="s">
        <v>92</v>
      </c>
      <c r="AG10395" t="s">
        <v>41760</v>
      </c>
      <c r="AH10395" s="8" t="s">
        <v>41761</v>
      </c>
      <c r="AI10395" t="s">
        <v>41762</v>
      </c>
      <c r="AJ10395" t="s">
        <v>41763</v>
      </c>
    </row>
    <row r="10396" spans="1:36" ht="17.25" hidden="1" customHeight="1" x14ac:dyDescent="0.2">
      <c r="A10396" s="4" t="s">
        <v>41756</v>
      </c>
      <c r="B10396" t="s">
        <v>40703</v>
      </c>
      <c r="C10396" t="s">
        <v>41757</v>
      </c>
      <c r="E10396" t="s">
        <v>41764</v>
      </c>
      <c r="F10396" t="s">
        <v>41765</v>
      </c>
      <c r="G10396" s="5">
        <v>160</v>
      </c>
      <c r="H10396" t="s">
        <v>42</v>
      </c>
      <c r="I10396" t="s">
        <v>240</v>
      </c>
      <c r="J10396" t="s">
        <v>44</v>
      </c>
      <c r="N10396" s="24">
        <v>1975</v>
      </c>
      <c r="R10396" s="7">
        <v>40.4637927468874</v>
      </c>
      <c r="S10396" s="7">
        <v>17.246516004433001</v>
      </c>
      <c r="T10396" t="s">
        <v>504</v>
      </c>
      <c r="U10396" t="s">
        <v>41759</v>
      </c>
      <c r="Y10396" t="s">
        <v>36708</v>
      </c>
      <c r="Z10396" t="s">
        <v>36709</v>
      </c>
      <c r="AD10396" t="s">
        <v>880</v>
      </c>
      <c r="AE10396" t="s">
        <v>92</v>
      </c>
      <c r="AG10396" t="s">
        <v>41760</v>
      </c>
      <c r="AH10396" s="8">
        <v>1151688</v>
      </c>
      <c r="AI10396" t="s">
        <v>41762</v>
      </c>
      <c r="AJ10396" t="s">
        <v>41766</v>
      </c>
    </row>
    <row r="10397" spans="1:36" ht="17.25" hidden="1" customHeight="1" x14ac:dyDescent="0.2">
      <c r="A10397" s="4" t="s">
        <v>41756</v>
      </c>
      <c r="B10397" t="s">
        <v>40703</v>
      </c>
      <c r="C10397" t="s">
        <v>41757</v>
      </c>
      <c r="E10397" t="s">
        <v>41767</v>
      </c>
      <c r="F10397" t="s">
        <v>41765</v>
      </c>
      <c r="G10397" s="5">
        <v>160</v>
      </c>
      <c r="H10397" t="s">
        <v>42</v>
      </c>
      <c r="I10397" t="s">
        <v>240</v>
      </c>
      <c r="J10397" t="s">
        <v>44</v>
      </c>
      <c r="N10397" s="6">
        <v>1975</v>
      </c>
      <c r="R10397" s="7">
        <v>40.4637927468874</v>
      </c>
      <c r="S10397" s="7">
        <v>17.246516004433001</v>
      </c>
      <c r="T10397" t="s">
        <v>504</v>
      </c>
      <c r="U10397" t="s">
        <v>41759</v>
      </c>
      <c r="Y10397" t="s">
        <v>36708</v>
      </c>
      <c r="Z10397" t="s">
        <v>36709</v>
      </c>
      <c r="AD10397" t="s">
        <v>880</v>
      </c>
      <c r="AE10397" t="s">
        <v>92</v>
      </c>
      <c r="AG10397" t="s">
        <v>41760</v>
      </c>
      <c r="AH10397" s="27">
        <v>1151689</v>
      </c>
      <c r="AI10397" t="s">
        <v>41762</v>
      </c>
      <c r="AJ10397" t="s">
        <v>41768</v>
      </c>
    </row>
    <row r="10398" spans="1:36" ht="17.25" hidden="1" customHeight="1" x14ac:dyDescent="0.2">
      <c r="A10398" s="4" t="s">
        <v>41756</v>
      </c>
      <c r="B10398" t="s">
        <v>40703</v>
      </c>
      <c r="C10398" t="s">
        <v>41757</v>
      </c>
      <c r="E10398" t="s">
        <v>41769</v>
      </c>
      <c r="F10398" t="s">
        <v>41765</v>
      </c>
      <c r="G10398" s="5">
        <v>160</v>
      </c>
      <c r="H10398" t="s">
        <v>42</v>
      </c>
      <c r="I10398" t="s">
        <v>240</v>
      </c>
      <c r="J10398" t="s">
        <v>44</v>
      </c>
      <c r="N10398" s="6">
        <v>1975</v>
      </c>
      <c r="R10398" s="7">
        <v>40.4637927468874</v>
      </c>
      <c r="S10398" s="7">
        <v>17.246516004433001</v>
      </c>
      <c r="T10398" t="s">
        <v>504</v>
      </c>
      <c r="U10398" t="s">
        <v>41759</v>
      </c>
      <c r="Y10398" t="s">
        <v>36708</v>
      </c>
      <c r="Z10398" t="s">
        <v>36709</v>
      </c>
      <c r="AD10398" t="s">
        <v>880</v>
      </c>
      <c r="AE10398" t="s">
        <v>92</v>
      </c>
      <c r="AG10398" t="s">
        <v>41760</v>
      </c>
      <c r="AH10398" s="27">
        <v>1151690</v>
      </c>
      <c r="AI10398" t="s">
        <v>41762</v>
      </c>
      <c r="AJ10398" t="s">
        <v>41770</v>
      </c>
    </row>
    <row r="10399" spans="1:36" ht="17.25" hidden="1" customHeight="1" x14ac:dyDescent="0.2">
      <c r="A10399" s="4" t="s">
        <v>41771</v>
      </c>
      <c r="B10399" t="s">
        <v>40703</v>
      </c>
      <c r="C10399" t="s">
        <v>41772</v>
      </c>
      <c r="D10399" t="s">
        <v>41773</v>
      </c>
      <c r="E10399" t="s">
        <v>41774</v>
      </c>
      <c r="F10399" t="s">
        <v>86</v>
      </c>
      <c r="G10399" s="5">
        <v>48.5</v>
      </c>
      <c r="H10399" t="s">
        <v>42</v>
      </c>
      <c r="I10399" t="s">
        <v>43</v>
      </c>
      <c r="J10399" t="s">
        <v>44</v>
      </c>
      <c r="K10399" t="s">
        <v>45</v>
      </c>
      <c r="L10399" t="s">
        <v>45</v>
      </c>
      <c r="N10399" s="27" t="s">
        <v>45</v>
      </c>
      <c r="R10399" s="7">
        <v>40.499257135873201</v>
      </c>
      <c r="S10399" s="7">
        <v>17.197117311701899</v>
      </c>
      <c r="T10399" t="s">
        <v>46</v>
      </c>
      <c r="U10399" t="s">
        <v>41759</v>
      </c>
      <c r="X10399" t="s">
        <v>41759</v>
      </c>
      <c r="Y10399" t="s">
        <v>36708</v>
      </c>
      <c r="Z10399" t="s">
        <v>36709</v>
      </c>
      <c r="AG10399" t="s">
        <v>41775</v>
      </c>
      <c r="AH10399" s="27" t="s">
        <v>41776</v>
      </c>
      <c r="AI10399" t="s">
        <v>41777</v>
      </c>
      <c r="AJ10399" t="s">
        <v>41778</v>
      </c>
    </row>
    <row r="10400" spans="1:36" ht="17.25" hidden="1" customHeight="1" x14ac:dyDescent="0.2">
      <c r="A10400" s="4" t="s">
        <v>41782</v>
      </c>
      <c r="B10400" t="s">
        <v>40703</v>
      </c>
      <c r="C10400" t="s">
        <v>41783</v>
      </c>
      <c r="D10400" t="s">
        <v>41784</v>
      </c>
      <c r="E10400" t="s">
        <v>335</v>
      </c>
      <c r="F10400" t="s">
        <v>86</v>
      </c>
      <c r="G10400" s="5">
        <v>765</v>
      </c>
      <c r="H10400" t="s">
        <v>42</v>
      </c>
      <c r="I10400" t="s">
        <v>43</v>
      </c>
      <c r="J10400" t="s">
        <v>559</v>
      </c>
      <c r="N10400" s="6">
        <v>2005</v>
      </c>
      <c r="R10400" s="7">
        <v>45.332500000000003</v>
      </c>
      <c r="S10400" s="7">
        <v>9.4364000000000008</v>
      </c>
      <c r="T10400" t="s">
        <v>46</v>
      </c>
      <c r="U10400" t="s">
        <v>41785</v>
      </c>
      <c r="X10400" t="s">
        <v>14628</v>
      </c>
      <c r="Y10400" t="s">
        <v>36708</v>
      </c>
      <c r="Z10400" t="s">
        <v>36709</v>
      </c>
      <c r="AG10400" t="s">
        <v>41786</v>
      </c>
      <c r="AH10400" s="27" t="s">
        <v>41787</v>
      </c>
      <c r="AI10400" t="s">
        <v>41788</v>
      </c>
      <c r="AJ10400" t="s">
        <v>41789</v>
      </c>
    </row>
    <row r="10401" spans="1:36" ht="17.25" hidden="1" customHeight="1" x14ac:dyDescent="0.2">
      <c r="A10401" s="4" t="s">
        <v>41782</v>
      </c>
      <c r="B10401" t="s">
        <v>40703</v>
      </c>
      <c r="C10401" t="s">
        <v>41783</v>
      </c>
      <c r="D10401" t="s">
        <v>41784</v>
      </c>
      <c r="E10401" t="s">
        <v>1157</v>
      </c>
      <c r="F10401" t="s">
        <v>86</v>
      </c>
      <c r="G10401" s="5">
        <v>385</v>
      </c>
      <c r="H10401" t="s">
        <v>42</v>
      </c>
      <c r="I10401" t="s">
        <v>43</v>
      </c>
      <c r="J10401" t="s">
        <v>559</v>
      </c>
      <c r="N10401" s="6">
        <v>2005</v>
      </c>
      <c r="R10401" s="7">
        <v>45.332500000000003</v>
      </c>
      <c r="S10401" s="7">
        <v>9.4364000000000008</v>
      </c>
      <c r="T10401" t="s">
        <v>46</v>
      </c>
      <c r="U10401" t="s">
        <v>41785</v>
      </c>
      <c r="X10401" t="s">
        <v>14628</v>
      </c>
      <c r="Y10401" t="s">
        <v>36708</v>
      </c>
      <c r="Z10401" t="s">
        <v>36709</v>
      </c>
      <c r="AG10401" t="s">
        <v>41786</v>
      </c>
      <c r="AH10401" s="8" t="s">
        <v>41790</v>
      </c>
      <c r="AI10401" t="s">
        <v>41788</v>
      </c>
      <c r="AJ10401" t="s">
        <v>41791</v>
      </c>
    </row>
    <row r="10402" spans="1:36" ht="17.25" hidden="1" customHeight="1" x14ac:dyDescent="0.2">
      <c r="A10402" s="4" t="s">
        <v>41782</v>
      </c>
      <c r="B10402" t="s">
        <v>40703</v>
      </c>
      <c r="C10402" t="s">
        <v>41783</v>
      </c>
      <c r="D10402" t="s">
        <v>41784</v>
      </c>
      <c r="E10402" t="s">
        <v>601</v>
      </c>
      <c r="F10402" t="s">
        <v>86</v>
      </c>
      <c r="G10402" s="5">
        <v>320</v>
      </c>
      <c r="H10402" t="s">
        <v>806</v>
      </c>
      <c r="I10402" t="s">
        <v>65</v>
      </c>
      <c r="J10402" t="s">
        <v>45</v>
      </c>
      <c r="N10402" s="6">
        <v>1992</v>
      </c>
      <c r="O10402" s="24">
        <v>2020</v>
      </c>
      <c r="R10402" s="7">
        <v>45.332500000000003</v>
      </c>
      <c r="S10402" s="7">
        <v>9.4364000000000008</v>
      </c>
      <c r="T10402" t="s">
        <v>46</v>
      </c>
      <c r="U10402" t="s">
        <v>41785</v>
      </c>
      <c r="X10402" t="s">
        <v>14628</v>
      </c>
      <c r="Y10402" t="s">
        <v>36708</v>
      </c>
      <c r="Z10402" t="s">
        <v>36709</v>
      </c>
      <c r="AG10402" t="s">
        <v>41786</v>
      </c>
      <c r="AH10402" s="8">
        <v>1151873</v>
      </c>
      <c r="AI10402" t="s">
        <v>41788</v>
      </c>
      <c r="AJ10402" t="s">
        <v>41796</v>
      </c>
    </row>
    <row r="10403" spans="1:36" ht="17.25" hidden="1" customHeight="1" x14ac:dyDescent="0.2">
      <c r="A10403" s="4" t="s">
        <v>41797</v>
      </c>
      <c r="B10403" t="s">
        <v>40703</v>
      </c>
      <c r="C10403" t="s">
        <v>41798</v>
      </c>
      <c r="E10403" t="s">
        <v>40</v>
      </c>
      <c r="F10403" t="s">
        <v>86</v>
      </c>
      <c r="G10403" s="5">
        <v>122</v>
      </c>
      <c r="H10403" t="s">
        <v>42</v>
      </c>
      <c r="I10403" t="s">
        <v>43</v>
      </c>
      <c r="J10403" t="s">
        <v>44</v>
      </c>
      <c r="N10403" s="6">
        <v>2007</v>
      </c>
      <c r="R10403" s="7">
        <v>45.639189999999999</v>
      </c>
      <c r="S10403" s="7">
        <v>9.6048100000000005</v>
      </c>
      <c r="T10403" t="s">
        <v>46</v>
      </c>
      <c r="U10403" t="s">
        <v>41799</v>
      </c>
      <c r="X10403" t="s">
        <v>40733</v>
      </c>
      <c r="Y10403" t="s">
        <v>36708</v>
      </c>
      <c r="Z10403" t="s">
        <v>36709</v>
      </c>
      <c r="AA10403" t="s">
        <v>41800</v>
      </c>
      <c r="AG10403" t="s">
        <v>41801</v>
      </c>
      <c r="AH10403" s="8" t="s">
        <v>41802</v>
      </c>
      <c r="AI10403" t="s">
        <v>41803</v>
      </c>
      <c r="AJ10403" t="s">
        <v>41804</v>
      </c>
    </row>
    <row r="10404" spans="1:36" ht="17.25" hidden="1" customHeight="1" x14ac:dyDescent="0.2">
      <c r="A10404" s="4" t="s">
        <v>41805</v>
      </c>
      <c r="B10404" t="s">
        <v>40703</v>
      </c>
      <c r="C10404" t="s">
        <v>41806</v>
      </c>
      <c r="E10404" t="s">
        <v>40</v>
      </c>
      <c r="F10404" t="s">
        <v>86</v>
      </c>
      <c r="G10404" s="5">
        <v>44</v>
      </c>
      <c r="H10404" t="s">
        <v>42</v>
      </c>
      <c r="I10404" t="s">
        <v>43</v>
      </c>
      <c r="J10404" t="s">
        <v>44</v>
      </c>
      <c r="N10404" s="6">
        <v>2012</v>
      </c>
      <c r="R10404" s="7">
        <v>41.735329999999998</v>
      </c>
      <c r="S10404" s="7">
        <v>12.97072</v>
      </c>
      <c r="T10404" t="s">
        <v>46</v>
      </c>
      <c r="U10404" t="s">
        <v>41807</v>
      </c>
      <c r="X10404" t="s">
        <v>41010</v>
      </c>
      <c r="Y10404" t="s">
        <v>36708</v>
      </c>
      <c r="Z10404" t="s">
        <v>36709</v>
      </c>
      <c r="AA10404" t="s">
        <v>41808</v>
      </c>
      <c r="AG10404" t="s">
        <v>41809</v>
      </c>
      <c r="AH10404" s="27" t="s">
        <v>41810</v>
      </c>
      <c r="AI10404" t="s">
        <v>41811</v>
      </c>
      <c r="AJ10404" t="s">
        <v>41812</v>
      </c>
    </row>
    <row r="10405" spans="1:36" ht="17.25" hidden="1" customHeight="1" x14ac:dyDescent="0.2">
      <c r="A10405" s="4" t="s">
        <v>41813</v>
      </c>
      <c r="B10405" t="s">
        <v>40703</v>
      </c>
      <c r="C10405" t="s">
        <v>41814</v>
      </c>
      <c r="E10405" t="s">
        <v>40</v>
      </c>
      <c r="F10405" t="s">
        <v>86</v>
      </c>
      <c r="G10405" s="5">
        <v>150</v>
      </c>
      <c r="H10405" t="s">
        <v>486</v>
      </c>
      <c r="I10405" t="s">
        <v>65</v>
      </c>
      <c r="J10405" t="s">
        <v>559</v>
      </c>
      <c r="K10405" t="s">
        <v>45</v>
      </c>
      <c r="L10405" t="s">
        <v>45</v>
      </c>
      <c r="N10405" s="27" t="s">
        <v>45</v>
      </c>
      <c r="R10405" s="7">
        <v>37.96801</v>
      </c>
      <c r="S10405" s="7">
        <v>13.75079</v>
      </c>
      <c r="T10405" t="s">
        <v>46</v>
      </c>
      <c r="U10405" t="s">
        <v>41815</v>
      </c>
      <c r="X10405" t="s">
        <v>41816</v>
      </c>
      <c r="Y10405" t="s">
        <v>36708</v>
      </c>
      <c r="Z10405" t="s">
        <v>36709</v>
      </c>
      <c r="AC10405" t="s">
        <v>41817</v>
      </c>
      <c r="AG10405" t="s">
        <v>41818</v>
      </c>
      <c r="AH10405" s="27">
        <v>1315633</v>
      </c>
      <c r="AI10405" t="s">
        <v>41819</v>
      </c>
      <c r="AJ10405" t="s">
        <v>41820</v>
      </c>
    </row>
    <row r="10406" spans="1:36" ht="17.25" hidden="1" customHeight="1" x14ac:dyDescent="0.2">
      <c r="A10406" s="4" t="s">
        <v>41813</v>
      </c>
      <c r="B10406" t="s">
        <v>40703</v>
      </c>
      <c r="C10406" t="s">
        <v>41814</v>
      </c>
      <c r="E10406" t="s">
        <v>56</v>
      </c>
      <c r="F10406" t="s">
        <v>86</v>
      </c>
      <c r="G10406" s="5">
        <v>150</v>
      </c>
      <c r="H10406" t="s">
        <v>486</v>
      </c>
      <c r="I10406" t="s">
        <v>65</v>
      </c>
      <c r="J10406" t="s">
        <v>559</v>
      </c>
      <c r="K10406" t="s">
        <v>45</v>
      </c>
      <c r="L10406" t="s">
        <v>45</v>
      </c>
      <c r="N10406" s="27" t="s">
        <v>45</v>
      </c>
      <c r="R10406" s="7">
        <v>37.96801</v>
      </c>
      <c r="S10406" s="7">
        <v>13.75079</v>
      </c>
      <c r="T10406" t="s">
        <v>46</v>
      </c>
      <c r="U10406" t="s">
        <v>41815</v>
      </c>
      <c r="X10406" t="s">
        <v>41816</v>
      </c>
      <c r="Y10406" t="s">
        <v>36708</v>
      </c>
      <c r="Z10406" t="s">
        <v>36709</v>
      </c>
      <c r="AC10406" t="s">
        <v>41817</v>
      </c>
      <c r="AG10406" t="s">
        <v>41818</v>
      </c>
      <c r="AH10406" s="8">
        <v>1315634</v>
      </c>
      <c r="AI10406" t="s">
        <v>41819</v>
      </c>
      <c r="AJ10406" t="s">
        <v>41821</v>
      </c>
    </row>
    <row r="10407" spans="1:36" ht="17.25" hidden="1" customHeight="1" x14ac:dyDescent="0.2">
      <c r="A10407" s="4" t="s">
        <v>41813</v>
      </c>
      <c r="B10407" t="s">
        <v>40703</v>
      </c>
      <c r="C10407" t="s">
        <v>41814</v>
      </c>
      <c r="E10407" t="s">
        <v>41822</v>
      </c>
      <c r="F10407" t="s">
        <v>86</v>
      </c>
      <c r="G10407" s="5">
        <v>250</v>
      </c>
      <c r="H10407" t="s">
        <v>857</v>
      </c>
      <c r="I10407" t="s">
        <v>43</v>
      </c>
      <c r="J10407" t="s">
        <v>45</v>
      </c>
      <c r="N10407" s="27" t="s">
        <v>45</v>
      </c>
      <c r="P10407" s="24">
        <v>2023</v>
      </c>
      <c r="R10407" s="7">
        <v>37.96801</v>
      </c>
      <c r="S10407" s="7">
        <v>13.75079</v>
      </c>
      <c r="T10407" t="s">
        <v>46</v>
      </c>
      <c r="U10407" t="s">
        <v>41815</v>
      </c>
      <c r="X10407" t="s">
        <v>41816</v>
      </c>
      <c r="Y10407" t="s">
        <v>36708</v>
      </c>
      <c r="Z10407" t="s">
        <v>36709</v>
      </c>
      <c r="AA10407" t="s">
        <v>41823</v>
      </c>
      <c r="AC10407" t="s">
        <v>41817</v>
      </c>
      <c r="AG10407" t="s">
        <v>41818</v>
      </c>
      <c r="AH10407" s="8" t="s">
        <v>45</v>
      </c>
      <c r="AI10407" t="s">
        <v>41819</v>
      </c>
      <c r="AJ10407" t="s">
        <v>41824</v>
      </c>
    </row>
    <row r="10408" spans="1:36" ht="17.25" hidden="1" customHeight="1" x14ac:dyDescent="0.2">
      <c r="A10408" s="4" t="s">
        <v>41813</v>
      </c>
      <c r="B10408" t="s">
        <v>40703</v>
      </c>
      <c r="C10408" t="s">
        <v>41814</v>
      </c>
      <c r="E10408" t="s">
        <v>41825</v>
      </c>
      <c r="F10408" t="s">
        <v>86</v>
      </c>
      <c r="G10408" s="5">
        <v>118</v>
      </c>
      <c r="H10408" t="s">
        <v>857</v>
      </c>
      <c r="I10408" t="s">
        <v>65</v>
      </c>
      <c r="J10408" t="s">
        <v>559</v>
      </c>
      <c r="N10408" s="27" t="s">
        <v>45</v>
      </c>
      <c r="P10408" s="24">
        <v>2023</v>
      </c>
      <c r="R10408" s="7">
        <v>37.96801</v>
      </c>
      <c r="S10408" s="7">
        <v>13.75079</v>
      </c>
      <c r="T10408" t="s">
        <v>46</v>
      </c>
      <c r="U10408" t="s">
        <v>41815</v>
      </c>
      <c r="X10408" t="s">
        <v>41816</v>
      </c>
      <c r="Y10408" t="s">
        <v>36708</v>
      </c>
      <c r="Z10408" t="s">
        <v>36709</v>
      </c>
      <c r="AA10408" t="s">
        <v>41826</v>
      </c>
      <c r="AC10408" t="s">
        <v>41817</v>
      </c>
      <c r="AG10408" t="s">
        <v>41818</v>
      </c>
      <c r="AH10408" s="27" t="s">
        <v>45</v>
      </c>
      <c r="AI10408" t="s">
        <v>41819</v>
      </c>
      <c r="AJ10408" t="s">
        <v>41827</v>
      </c>
    </row>
    <row r="10409" spans="1:36" ht="17.25" hidden="1" customHeight="1" x14ac:dyDescent="0.2">
      <c r="A10409" s="4" t="s">
        <v>41813</v>
      </c>
      <c r="B10409" t="s">
        <v>40703</v>
      </c>
      <c r="C10409" t="s">
        <v>41814</v>
      </c>
      <c r="E10409" t="s">
        <v>41828</v>
      </c>
      <c r="F10409" t="s">
        <v>86</v>
      </c>
      <c r="G10409" s="5">
        <v>118</v>
      </c>
      <c r="H10409" t="s">
        <v>857</v>
      </c>
      <c r="I10409" t="s">
        <v>65</v>
      </c>
      <c r="J10409" t="s">
        <v>559</v>
      </c>
      <c r="N10409" s="27" t="s">
        <v>45</v>
      </c>
      <c r="P10409" s="24">
        <v>2023</v>
      </c>
      <c r="R10409" s="7">
        <v>37.96801</v>
      </c>
      <c r="S10409" s="7">
        <v>13.75079</v>
      </c>
      <c r="T10409" t="s">
        <v>46</v>
      </c>
      <c r="U10409" t="s">
        <v>41815</v>
      </c>
      <c r="X10409" t="s">
        <v>41816</v>
      </c>
      <c r="Y10409" t="s">
        <v>36708</v>
      </c>
      <c r="Z10409" t="s">
        <v>36709</v>
      </c>
      <c r="AA10409" t="s">
        <v>41829</v>
      </c>
      <c r="AC10409" t="s">
        <v>41817</v>
      </c>
      <c r="AG10409" t="s">
        <v>41818</v>
      </c>
      <c r="AH10409" s="27" t="s">
        <v>45</v>
      </c>
      <c r="AI10409" t="s">
        <v>41819</v>
      </c>
      <c r="AJ10409" t="s">
        <v>41830</v>
      </c>
    </row>
    <row r="10410" spans="1:36" ht="17.25" hidden="1" customHeight="1" x14ac:dyDescent="0.2">
      <c r="A10410" s="4" t="s">
        <v>41813</v>
      </c>
      <c r="B10410" t="s">
        <v>40703</v>
      </c>
      <c r="C10410" t="s">
        <v>41814</v>
      </c>
      <c r="E10410" t="s">
        <v>41831</v>
      </c>
      <c r="F10410" t="s">
        <v>86</v>
      </c>
      <c r="G10410" s="5">
        <v>735</v>
      </c>
      <c r="H10410" t="s">
        <v>42</v>
      </c>
      <c r="I10410" t="s">
        <v>43</v>
      </c>
      <c r="J10410" t="s">
        <v>559</v>
      </c>
      <c r="N10410" s="6">
        <v>2004</v>
      </c>
      <c r="R10410" s="7">
        <v>37.96801</v>
      </c>
      <c r="S10410" s="7">
        <v>13.75079</v>
      </c>
      <c r="T10410" t="s">
        <v>46</v>
      </c>
      <c r="U10410" t="s">
        <v>41815</v>
      </c>
      <c r="X10410" t="s">
        <v>41816</v>
      </c>
      <c r="Y10410" t="s">
        <v>36708</v>
      </c>
      <c r="Z10410" t="s">
        <v>36709</v>
      </c>
      <c r="AA10410" t="s">
        <v>41832</v>
      </c>
      <c r="AC10410" t="s">
        <v>41817</v>
      </c>
      <c r="AG10410" t="s">
        <v>41818</v>
      </c>
      <c r="AH10410" s="27" t="s">
        <v>45</v>
      </c>
      <c r="AI10410" t="s">
        <v>41819</v>
      </c>
      <c r="AJ10410" t="s">
        <v>41833</v>
      </c>
    </row>
    <row r="10411" spans="1:36" ht="17.25" hidden="1" customHeight="1" x14ac:dyDescent="0.2">
      <c r="A10411" s="4" t="s">
        <v>41834</v>
      </c>
      <c r="B10411" t="s">
        <v>40703</v>
      </c>
      <c r="C10411" t="s">
        <v>41835</v>
      </c>
      <c r="E10411" t="s">
        <v>40</v>
      </c>
      <c r="F10411" t="s">
        <v>86</v>
      </c>
      <c r="G10411" s="5">
        <v>769</v>
      </c>
      <c r="H10411" t="s">
        <v>42</v>
      </c>
      <c r="I10411" t="s">
        <v>43</v>
      </c>
      <c r="J10411" t="s">
        <v>559</v>
      </c>
      <c r="N10411" s="6">
        <v>2006</v>
      </c>
      <c r="R10411" s="7">
        <v>41.936900000000001</v>
      </c>
      <c r="S10411" s="7">
        <v>15.000400000000001</v>
      </c>
      <c r="T10411" t="s">
        <v>46</v>
      </c>
      <c r="U10411" t="s">
        <v>41677</v>
      </c>
      <c r="X10411" t="s">
        <v>41192</v>
      </c>
      <c r="Y10411" t="s">
        <v>36708</v>
      </c>
      <c r="Z10411" t="s">
        <v>36709</v>
      </c>
      <c r="AG10411" t="s">
        <v>41836</v>
      </c>
      <c r="AH10411" s="8" t="s">
        <v>41837</v>
      </c>
      <c r="AI10411" t="s">
        <v>41838</v>
      </c>
      <c r="AJ10411" t="s">
        <v>41839</v>
      </c>
    </row>
    <row r="10412" spans="1:36" ht="17.25" hidden="1" customHeight="1" x14ac:dyDescent="0.2">
      <c r="A10412" s="4" t="s">
        <v>41842</v>
      </c>
      <c r="B10412" t="s">
        <v>40703</v>
      </c>
      <c r="C10412" t="s">
        <v>41843</v>
      </c>
      <c r="E10412" t="s">
        <v>40</v>
      </c>
      <c r="F10412" t="s">
        <v>86</v>
      </c>
      <c r="G10412" s="5">
        <v>95</v>
      </c>
      <c r="H10412" t="s">
        <v>42</v>
      </c>
      <c r="I10412" t="s">
        <v>43</v>
      </c>
      <c r="J10412" t="s">
        <v>559</v>
      </c>
      <c r="N10412" s="24">
        <v>2000</v>
      </c>
      <c r="R10412" s="7">
        <v>42.554000000000002</v>
      </c>
      <c r="S10412" s="7">
        <v>12.617599999999999</v>
      </c>
      <c r="T10412" t="s">
        <v>46</v>
      </c>
      <c r="U10412" t="s">
        <v>41361</v>
      </c>
      <c r="X10412" t="s">
        <v>41361</v>
      </c>
      <c r="Y10412" t="s">
        <v>36708</v>
      </c>
      <c r="Z10412" t="s">
        <v>36709</v>
      </c>
      <c r="AA10412" t="s">
        <v>41844</v>
      </c>
      <c r="AC10412" t="s">
        <v>41845</v>
      </c>
      <c r="AG10412" t="s">
        <v>41846</v>
      </c>
      <c r="AH10412" s="27">
        <v>1178485</v>
      </c>
      <c r="AI10412" t="s">
        <v>41847</v>
      </c>
      <c r="AJ10412" t="s">
        <v>41848</v>
      </c>
    </row>
    <row r="10413" spans="1:36" ht="17.25" hidden="1" customHeight="1" x14ac:dyDescent="0.2">
      <c r="A10413" s="4" t="s">
        <v>41849</v>
      </c>
      <c r="B10413" t="s">
        <v>40703</v>
      </c>
      <c r="C10413" t="s">
        <v>41850</v>
      </c>
      <c r="E10413" t="s">
        <v>40</v>
      </c>
      <c r="F10413" t="s">
        <v>86</v>
      </c>
      <c r="G10413" s="5">
        <v>404</v>
      </c>
      <c r="H10413" t="s">
        <v>42</v>
      </c>
      <c r="I10413" t="s">
        <v>43</v>
      </c>
      <c r="J10413" t="s">
        <v>45</v>
      </c>
      <c r="N10413" s="6">
        <v>1997</v>
      </c>
      <c r="Q10413" t="s">
        <v>41851</v>
      </c>
      <c r="R10413" s="7">
        <v>41.009149999999998</v>
      </c>
      <c r="S10413" s="7">
        <v>14.2286</v>
      </c>
      <c r="T10413" t="s">
        <v>46</v>
      </c>
      <c r="U10413" t="s">
        <v>40974</v>
      </c>
      <c r="X10413" t="s">
        <v>40975</v>
      </c>
      <c r="Y10413" t="s">
        <v>36708</v>
      </c>
      <c r="Z10413" t="s">
        <v>36709</v>
      </c>
      <c r="AA10413" t="s">
        <v>41852</v>
      </c>
      <c r="AG10413" t="s">
        <v>41853</v>
      </c>
      <c r="AH10413" s="8" t="s">
        <v>41854</v>
      </c>
      <c r="AI10413" t="s">
        <v>41855</v>
      </c>
      <c r="AJ10413" t="s">
        <v>41856</v>
      </c>
    </row>
    <row r="10414" spans="1:36" ht="17.25" hidden="1" customHeight="1" x14ac:dyDescent="0.2">
      <c r="A10414" s="4" t="s">
        <v>41865</v>
      </c>
      <c r="B10414" t="s">
        <v>40703</v>
      </c>
      <c r="C10414" t="s">
        <v>41866</v>
      </c>
      <c r="E10414" t="s">
        <v>40</v>
      </c>
      <c r="F10414" t="s">
        <v>86</v>
      </c>
      <c r="G10414" s="5">
        <v>395</v>
      </c>
      <c r="H10414" t="s">
        <v>42</v>
      </c>
      <c r="I10414" t="s">
        <v>43</v>
      </c>
      <c r="J10414" t="s">
        <v>44</v>
      </c>
      <c r="N10414" s="6">
        <v>2011</v>
      </c>
      <c r="R10414" s="7">
        <v>45.103830000000002</v>
      </c>
      <c r="S10414" s="7">
        <v>7.6130800000000001</v>
      </c>
      <c r="T10414" t="s">
        <v>46</v>
      </c>
      <c r="U10414" t="s">
        <v>41296</v>
      </c>
      <c r="X10414" t="s">
        <v>40983</v>
      </c>
      <c r="Y10414" t="s">
        <v>36708</v>
      </c>
      <c r="Z10414" t="s">
        <v>36709</v>
      </c>
      <c r="AA10414" t="s">
        <v>41867</v>
      </c>
      <c r="AG10414" t="s">
        <v>41868</v>
      </c>
      <c r="AH10414" s="8" t="s">
        <v>41869</v>
      </c>
      <c r="AI10414" t="s">
        <v>41870</v>
      </c>
      <c r="AJ10414" t="s">
        <v>41871</v>
      </c>
    </row>
    <row r="10415" spans="1:36" ht="17.25" hidden="1" customHeight="1" x14ac:dyDescent="0.2">
      <c r="A10415" s="4" t="s">
        <v>41872</v>
      </c>
      <c r="B10415" t="s">
        <v>40703</v>
      </c>
      <c r="C10415" t="s">
        <v>41873</v>
      </c>
      <c r="D10415" t="s">
        <v>41874</v>
      </c>
      <c r="E10415" t="s">
        <v>43</v>
      </c>
      <c r="F10415" t="s">
        <v>86</v>
      </c>
      <c r="G10415" s="5">
        <v>800</v>
      </c>
      <c r="H10415" t="s">
        <v>677</v>
      </c>
      <c r="I10415" t="s">
        <v>43</v>
      </c>
      <c r="J10415" t="s">
        <v>559</v>
      </c>
      <c r="K10415" t="s">
        <v>45</v>
      </c>
      <c r="L10415" t="s">
        <v>45</v>
      </c>
      <c r="M10415" t="s">
        <v>5341</v>
      </c>
      <c r="N10415" s="27"/>
      <c r="R10415" s="7">
        <v>42.126899999999999</v>
      </c>
      <c r="S10415" s="7">
        <v>11.7583</v>
      </c>
      <c r="T10415" t="s">
        <v>46</v>
      </c>
      <c r="U10415" t="s">
        <v>41875</v>
      </c>
      <c r="X10415" t="s">
        <v>41010</v>
      </c>
      <c r="Y10415" t="s">
        <v>36708</v>
      </c>
      <c r="Z10415" t="s">
        <v>36709</v>
      </c>
      <c r="AC10415" t="s">
        <v>41875</v>
      </c>
      <c r="AG10415" t="s">
        <v>41876</v>
      </c>
      <c r="AH10415" s="8">
        <v>1298922</v>
      </c>
      <c r="AI10415" t="s">
        <v>41877</v>
      </c>
      <c r="AJ10415" t="s">
        <v>41878</v>
      </c>
    </row>
    <row r="10416" spans="1:36" ht="17.25" hidden="1" customHeight="1" x14ac:dyDescent="0.2">
      <c r="A10416" s="4" t="s">
        <v>41879</v>
      </c>
      <c r="B10416" t="s">
        <v>40703</v>
      </c>
      <c r="C10416" t="s">
        <v>41880</v>
      </c>
      <c r="E10416" t="s">
        <v>41881</v>
      </c>
      <c r="F10416" t="s">
        <v>86</v>
      </c>
      <c r="G10416" s="5">
        <v>320</v>
      </c>
      <c r="H10416" t="s">
        <v>857</v>
      </c>
      <c r="I10416" t="s">
        <v>65</v>
      </c>
      <c r="J10416" t="s">
        <v>45</v>
      </c>
      <c r="N10416" s="27" t="s">
        <v>45</v>
      </c>
      <c r="P10416" s="25"/>
      <c r="R10416" s="7">
        <v>42.124099999999999</v>
      </c>
      <c r="S10416" s="7">
        <v>11.7624</v>
      </c>
      <c r="T10416" t="s">
        <v>46</v>
      </c>
      <c r="U10416" t="s">
        <v>41875</v>
      </c>
      <c r="X10416" t="s">
        <v>41010</v>
      </c>
      <c r="Y10416" t="s">
        <v>36708</v>
      </c>
      <c r="Z10416" t="s">
        <v>36709</v>
      </c>
      <c r="AG10416" t="s">
        <v>41882</v>
      </c>
      <c r="AH10416" s="27" t="s">
        <v>45</v>
      </c>
      <c r="AI10416" t="s">
        <v>41883</v>
      </c>
      <c r="AJ10416" t="s">
        <v>41884</v>
      </c>
    </row>
    <row r="10417" spans="1:36" ht="17.25" hidden="1" customHeight="1" x14ac:dyDescent="0.2">
      <c r="A10417" s="4" t="s">
        <v>41879</v>
      </c>
      <c r="B10417" t="s">
        <v>40703</v>
      </c>
      <c r="C10417" t="s">
        <v>41880</v>
      </c>
      <c r="E10417" t="s">
        <v>41885</v>
      </c>
      <c r="F10417" t="s">
        <v>86</v>
      </c>
      <c r="G10417" s="5">
        <v>760</v>
      </c>
      <c r="H10417" t="s">
        <v>42</v>
      </c>
      <c r="I10417" t="s">
        <v>43</v>
      </c>
      <c r="J10417" t="s">
        <v>44</v>
      </c>
      <c r="N10417" s="6">
        <v>2004</v>
      </c>
      <c r="P10417" s="25"/>
      <c r="R10417" s="7">
        <v>42.124099999999999</v>
      </c>
      <c r="S10417" s="7">
        <v>11.7624</v>
      </c>
      <c r="T10417" t="s">
        <v>46</v>
      </c>
      <c r="U10417" t="s">
        <v>41875</v>
      </c>
      <c r="X10417" t="s">
        <v>41010</v>
      </c>
      <c r="Y10417" t="s">
        <v>36708</v>
      </c>
      <c r="Z10417" t="s">
        <v>36709</v>
      </c>
      <c r="AA10417" t="s">
        <v>41886</v>
      </c>
      <c r="AG10417" t="s">
        <v>41882</v>
      </c>
      <c r="AH10417" s="27" t="s">
        <v>45</v>
      </c>
      <c r="AI10417" t="s">
        <v>41883</v>
      </c>
      <c r="AJ10417" t="s">
        <v>41887</v>
      </c>
    </row>
    <row r="10418" spans="1:36" ht="17.25" hidden="1" customHeight="1" x14ac:dyDescent="0.2">
      <c r="A10418" s="4" t="s">
        <v>41879</v>
      </c>
      <c r="B10418" t="s">
        <v>40703</v>
      </c>
      <c r="C10418" t="s">
        <v>41880</v>
      </c>
      <c r="E10418" t="s">
        <v>41888</v>
      </c>
      <c r="F10418" t="s">
        <v>86</v>
      </c>
      <c r="G10418" s="5">
        <v>380</v>
      </c>
      <c r="H10418" t="s">
        <v>42</v>
      </c>
      <c r="I10418" t="s">
        <v>43</v>
      </c>
      <c r="J10418" t="s">
        <v>44</v>
      </c>
      <c r="N10418" s="6">
        <v>2005</v>
      </c>
      <c r="R10418" s="7">
        <v>42.124099999999999</v>
      </c>
      <c r="S10418" s="7">
        <v>11.7624</v>
      </c>
      <c r="T10418" t="s">
        <v>46</v>
      </c>
      <c r="U10418" t="s">
        <v>41875</v>
      </c>
      <c r="X10418" t="s">
        <v>41010</v>
      </c>
      <c r="Y10418" t="s">
        <v>36708</v>
      </c>
      <c r="Z10418" t="s">
        <v>36709</v>
      </c>
      <c r="AA10418" t="s">
        <v>41889</v>
      </c>
      <c r="AG10418" t="s">
        <v>41882</v>
      </c>
      <c r="AH10418" s="27" t="s">
        <v>45</v>
      </c>
      <c r="AI10418" t="s">
        <v>41883</v>
      </c>
      <c r="AJ10418" t="s">
        <v>41890</v>
      </c>
    </row>
    <row r="10419" spans="1:36" ht="17.25" hidden="1" customHeight="1" x14ac:dyDescent="0.2">
      <c r="A10419" s="4" t="s">
        <v>41879</v>
      </c>
      <c r="B10419" t="s">
        <v>40703</v>
      </c>
      <c r="C10419" t="s">
        <v>41880</v>
      </c>
      <c r="E10419" t="s">
        <v>41891</v>
      </c>
      <c r="F10419" t="s">
        <v>86</v>
      </c>
      <c r="G10419" s="5">
        <v>900</v>
      </c>
      <c r="H10419" t="s">
        <v>677</v>
      </c>
      <c r="I10419" t="s">
        <v>43</v>
      </c>
      <c r="J10419" t="s">
        <v>44</v>
      </c>
      <c r="K10419" t="s">
        <v>45</v>
      </c>
      <c r="L10419" t="s">
        <v>45</v>
      </c>
      <c r="N10419" s="27"/>
      <c r="R10419" s="7">
        <v>42.124099999999999</v>
      </c>
      <c r="S10419" s="7">
        <v>11.7624</v>
      </c>
      <c r="T10419" t="s">
        <v>46</v>
      </c>
      <c r="U10419" t="s">
        <v>41875</v>
      </c>
      <c r="X10419" t="s">
        <v>41010</v>
      </c>
      <c r="Y10419" t="s">
        <v>36708</v>
      </c>
      <c r="Z10419" t="s">
        <v>36709</v>
      </c>
      <c r="AG10419" t="s">
        <v>41882</v>
      </c>
      <c r="AH10419" s="27">
        <v>1308283</v>
      </c>
      <c r="AI10419" t="s">
        <v>41883</v>
      </c>
      <c r="AJ10419" t="s">
        <v>41892</v>
      </c>
    </row>
    <row r="10420" spans="1:36" ht="17.25" hidden="1" customHeight="1" x14ac:dyDescent="0.2">
      <c r="A10420" s="4" t="s">
        <v>41893</v>
      </c>
      <c r="B10420" t="s">
        <v>40703</v>
      </c>
      <c r="C10420" t="s">
        <v>41894</v>
      </c>
      <c r="E10420" t="s">
        <v>40</v>
      </c>
      <c r="F10420" t="s">
        <v>86</v>
      </c>
      <c r="G10420" s="5">
        <v>867</v>
      </c>
      <c r="H10420" t="s">
        <v>42</v>
      </c>
      <c r="I10420" t="s">
        <v>43</v>
      </c>
      <c r="J10420" t="s">
        <v>559</v>
      </c>
      <c r="N10420" s="6">
        <v>2006</v>
      </c>
      <c r="R10420" s="7">
        <v>45.817</v>
      </c>
      <c r="S10420" s="7">
        <v>13.289099999999999</v>
      </c>
      <c r="T10420" t="s">
        <v>46</v>
      </c>
      <c r="U10420" t="s">
        <v>41895</v>
      </c>
      <c r="X10420" t="s">
        <v>41860</v>
      </c>
      <c r="Y10420" t="s">
        <v>36708</v>
      </c>
      <c r="Z10420" t="s">
        <v>36709</v>
      </c>
      <c r="AA10420" t="s">
        <v>41896</v>
      </c>
      <c r="AG10420" t="s">
        <v>41897</v>
      </c>
      <c r="AH10420" s="27" t="s">
        <v>41898</v>
      </c>
      <c r="AI10420" t="s">
        <v>41899</v>
      </c>
      <c r="AJ10420" t="s">
        <v>41900</v>
      </c>
    </row>
    <row r="10421" spans="1:36" ht="17.25" hidden="1" customHeight="1" x14ac:dyDescent="0.2">
      <c r="A10421" s="4" t="s">
        <v>41901</v>
      </c>
      <c r="B10421" t="s">
        <v>40703</v>
      </c>
      <c r="C10421" t="s">
        <v>41902</v>
      </c>
      <c r="D10421" t="s">
        <v>41903</v>
      </c>
      <c r="E10421" t="s">
        <v>40</v>
      </c>
      <c r="F10421" t="s">
        <v>86</v>
      </c>
      <c r="G10421" s="5">
        <v>107.8</v>
      </c>
      <c r="H10421" t="s">
        <v>42</v>
      </c>
      <c r="I10421" t="s">
        <v>65</v>
      </c>
      <c r="J10421" t="s">
        <v>559</v>
      </c>
      <c r="N10421" s="6">
        <v>1987</v>
      </c>
      <c r="R10421" s="7">
        <v>37.876739999999998</v>
      </c>
      <c r="S10421" s="7">
        <v>12.589219999999999</v>
      </c>
      <c r="T10421" t="s">
        <v>46</v>
      </c>
      <c r="U10421" t="s">
        <v>41904</v>
      </c>
      <c r="X10421" t="s">
        <v>41904</v>
      </c>
      <c r="Y10421" t="s">
        <v>36708</v>
      </c>
      <c r="Z10421" t="s">
        <v>36709</v>
      </c>
      <c r="AA10421" t="s">
        <v>41905</v>
      </c>
      <c r="AG10421" t="s">
        <v>41906</v>
      </c>
      <c r="AH10421" s="27">
        <v>1153698</v>
      </c>
      <c r="AI10421" t="s">
        <v>41907</v>
      </c>
      <c r="AJ10421" t="s">
        <v>41908</v>
      </c>
    </row>
    <row r="10422" spans="1:36" ht="17.25" hidden="1" customHeight="1" x14ac:dyDescent="0.2">
      <c r="A10422" s="4" t="s">
        <v>41901</v>
      </c>
      <c r="B10422" t="s">
        <v>40703</v>
      </c>
      <c r="C10422" t="s">
        <v>41902</v>
      </c>
      <c r="D10422" t="s">
        <v>41903</v>
      </c>
      <c r="E10422" t="s">
        <v>56</v>
      </c>
      <c r="F10422" t="s">
        <v>86</v>
      </c>
      <c r="G10422" s="5">
        <v>107.8</v>
      </c>
      <c r="H10422" t="s">
        <v>42</v>
      </c>
      <c r="I10422" t="s">
        <v>65</v>
      </c>
      <c r="J10422" t="s">
        <v>559</v>
      </c>
      <c r="N10422" s="6">
        <v>1988</v>
      </c>
      <c r="O10422" s="25"/>
      <c r="R10422" s="7">
        <v>37.876739999999998</v>
      </c>
      <c r="S10422" s="7">
        <v>12.589219999999999</v>
      </c>
      <c r="T10422" t="s">
        <v>46</v>
      </c>
      <c r="U10422" t="s">
        <v>41904</v>
      </c>
      <c r="X10422" t="s">
        <v>41904</v>
      </c>
      <c r="Y10422" t="s">
        <v>36708</v>
      </c>
      <c r="Z10422" t="s">
        <v>36709</v>
      </c>
      <c r="AA10422" t="s">
        <v>41909</v>
      </c>
      <c r="AG10422" t="s">
        <v>41906</v>
      </c>
      <c r="AH10422" s="27">
        <v>1153699</v>
      </c>
      <c r="AI10422" t="s">
        <v>41907</v>
      </c>
      <c r="AJ10422" t="s">
        <v>41910</v>
      </c>
    </row>
    <row r="10423" spans="1:36" ht="17.25" hidden="1" customHeight="1" x14ac:dyDescent="0.2">
      <c r="A10423" s="4" t="s">
        <v>41915</v>
      </c>
      <c r="B10423" t="s">
        <v>40703</v>
      </c>
      <c r="C10423" t="s">
        <v>41916</v>
      </c>
      <c r="D10423" t="s">
        <v>41917</v>
      </c>
      <c r="E10423" t="s">
        <v>191</v>
      </c>
      <c r="F10423" t="s">
        <v>86</v>
      </c>
      <c r="G10423" s="5">
        <v>855</v>
      </c>
      <c r="H10423" t="s">
        <v>42</v>
      </c>
      <c r="I10423" t="s">
        <v>43</v>
      </c>
      <c r="J10423" t="s">
        <v>559</v>
      </c>
      <c r="N10423" s="6">
        <v>2008</v>
      </c>
      <c r="R10423" s="7">
        <v>45.520510000000002</v>
      </c>
      <c r="S10423" s="7">
        <v>8.7412799999999997</v>
      </c>
      <c r="T10423" t="s">
        <v>46</v>
      </c>
      <c r="U10423" t="s">
        <v>41918</v>
      </c>
      <c r="X10423" t="s">
        <v>40839</v>
      </c>
      <c r="Y10423" t="s">
        <v>36708</v>
      </c>
      <c r="Z10423" t="s">
        <v>36709</v>
      </c>
      <c r="AG10423" t="s">
        <v>41919</v>
      </c>
      <c r="AH10423" s="8" t="s">
        <v>41920</v>
      </c>
      <c r="AI10423" t="s">
        <v>41921</v>
      </c>
      <c r="AJ10423" t="s">
        <v>41922</v>
      </c>
    </row>
    <row r="10424" spans="1:36" ht="17.25" hidden="1" customHeight="1" x14ac:dyDescent="0.2">
      <c r="A10424" s="4" t="s">
        <v>41924</v>
      </c>
      <c r="B10424" t="s">
        <v>40703</v>
      </c>
      <c r="C10424" t="s">
        <v>41925</v>
      </c>
      <c r="E10424" t="s">
        <v>41926</v>
      </c>
      <c r="F10424" t="s">
        <v>86</v>
      </c>
      <c r="G10424" s="5">
        <v>800</v>
      </c>
      <c r="H10424" t="s">
        <v>42</v>
      </c>
      <c r="I10424" t="s">
        <v>43</v>
      </c>
      <c r="J10424" t="s">
        <v>559</v>
      </c>
      <c r="M10424" t="s">
        <v>5341</v>
      </c>
      <c r="N10424" s="6">
        <v>2007</v>
      </c>
      <c r="R10424" s="7">
        <v>44.275500000000001</v>
      </c>
      <c r="S10424" s="7">
        <v>8.4305000000000003</v>
      </c>
      <c r="T10424" t="s">
        <v>46</v>
      </c>
      <c r="U10424" t="s">
        <v>41927</v>
      </c>
      <c r="X10424" t="s">
        <v>41928</v>
      </c>
      <c r="Y10424" t="s">
        <v>36708</v>
      </c>
      <c r="Z10424" t="s">
        <v>36709</v>
      </c>
      <c r="AG10424" t="s">
        <v>41929</v>
      </c>
      <c r="AH10424" s="8" t="s">
        <v>41930</v>
      </c>
      <c r="AI10424" t="s">
        <v>41931</v>
      </c>
      <c r="AJ10424" t="s">
        <v>41932</v>
      </c>
    </row>
    <row r="10425" spans="1:36" ht="17.25" hidden="1" customHeight="1" x14ac:dyDescent="0.2">
      <c r="A10425" s="4" t="s">
        <v>41924</v>
      </c>
      <c r="B10425" t="s">
        <v>40703</v>
      </c>
      <c r="C10425" t="s">
        <v>41925</v>
      </c>
      <c r="E10425" t="s">
        <v>41933</v>
      </c>
      <c r="F10425" t="s">
        <v>86</v>
      </c>
      <c r="G10425" s="5">
        <v>900</v>
      </c>
      <c r="H10425" t="s">
        <v>677</v>
      </c>
      <c r="I10425" t="s">
        <v>43</v>
      </c>
      <c r="J10425" t="s">
        <v>45</v>
      </c>
      <c r="M10425" t="s">
        <v>45</v>
      </c>
      <c r="N10425" s="27"/>
      <c r="R10425" s="7">
        <v>44.275500000000001</v>
      </c>
      <c r="S10425" s="7">
        <v>8.4305000000000003</v>
      </c>
      <c r="T10425" t="s">
        <v>46</v>
      </c>
      <c r="U10425" t="s">
        <v>41927</v>
      </c>
      <c r="X10425" t="s">
        <v>41928</v>
      </c>
      <c r="Y10425" t="s">
        <v>36708</v>
      </c>
      <c r="Z10425" t="s">
        <v>36709</v>
      </c>
      <c r="AG10425" t="s">
        <v>41934</v>
      </c>
      <c r="AH10425" s="8">
        <v>1308282</v>
      </c>
      <c r="AI10425" t="s">
        <v>41931</v>
      </c>
      <c r="AJ10425" t="s">
        <v>41935</v>
      </c>
    </row>
    <row r="10426" spans="1:36" ht="17.25" hidden="1" customHeight="1" x14ac:dyDescent="0.2">
      <c r="A10426" s="4" t="s">
        <v>41936</v>
      </c>
      <c r="B10426" t="s">
        <v>40703</v>
      </c>
      <c r="C10426" t="s">
        <v>41937</v>
      </c>
      <c r="E10426" t="s">
        <v>41938</v>
      </c>
      <c r="F10426" t="s">
        <v>86</v>
      </c>
      <c r="G10426" s="5">
        <v>44</v>
      </c>
      <c r="H10426" t="s">
        <v>42</v>
      </c>
      <c r="I10426" t="s">
        <v>1323</v>
      </c>
      <c r="J10426" t="s">
        <v>44</v>
      </c>
      <c r="N10426" s="6">
        <v>1999</v>
      </c>
      <c r="R10426" s="7">
        <v>40.424523999999998</v>
      </c>
      <c r="S10426" s="7">
        <v>16.557279000000001</v>
      </c>
      <c r="T10426" t="s">
        <v>504</v>
      </c>
      <c r="U10426" t="s">
        <v>41939</v>
      </c>
      <c r="X10426" t="s">
        <v>41939</v>
      </c>
      <c r="Y10426" t="s">
        <v>36708</v>
      </c>
      <c r="Z10426" t="s">
        <v>36709</v>
      </c>
      <c r="AD10426" t="s">
        <v>880</v>
      </c>
      <c r="AE10426" t="s">
        <v>131</v>
      </c>
      <c r="AI10426" t="s">
        <v>41940</v>
      </c>
      <c r="AJ10426" t="s">
        <v>41941</v>
      </c>
    </row>
    <row r="10427" spans="1:36" ht="17.25" hidden="1" customHeight="1" x14ac:dyDescent="0.2">
      <c r="A10427" s="4" t="s">
        <v>41936</v>
      </c>
      <c r="B10427" t="s">
        <v>40703</v>
      </c>
      <c r="C10427" t="s">
        <v>41937</v>
      </c>
      <c r="E10427" t="s">
        <v>719</v>
      </c>
      <c r="F10427" t="s">
        <v>527</v>
      </c>
      <c r="G10427" s="5">
        <v>140</v>
      </c>
      <c r="H10427" t="s">
        <v>42</v>
      </c>
      <c r="I10427" t="s">
        <v>240</v>
      </c>
      <c r="J10427" t="s">
        <v>44</v>
      </c>
      <c r="N10427" s="6">
        <v>1972</v>
      </c>
      <c r="R10427" s="7">
        <v>40.424523999999998</v>
      </c>
      <c r="S10427" s="7">
        <v>16.557279000000001</v>
      </c>
      <c r="T10427" t="s">
        <v>504</v>
      </c>
      <c r="U10427" t="s">
        <v>41939</v>
      </c>
      <c r="X10427" t="s">
        <v>41939</v>
      </c>
      <c r="Y10427" t="s">
        <v>36708</v>
      </c>
      <c r="Z10427" t="s">
        <v>36709</v>
      </c>
      <c r="AD10427" t="s">
        <v>880</v>
      </c>
      <c r="AE10427" t="s">
        <v>131</v>
      </c>
      <c r="AI10427" t="s">
        <v>41940</v>
      </c>
      <c r="AJ10427" t="s">
        <v>41942</v>
      </c>
    </row>
    <row r="10428" spans="1:36" ht="17.25" hidden="1" customHeight="1" x14ac:dyDescent="0.2">
      <c r="A10428" s="4" t="s">
        <v>41936</v>
      </c>
      <c r="B10428" t="s">
        <v>40703</v>
      </c>
      <c r="C10428" t="s">
        <v>41937</v>
      </c>
      <c r="E10428" t="s">
        <v>726</v>
      </c>
      <c r="F10428" t="s">
        <v>527</v>
      </c>
      <c r="G10428" s="5">
        <v>140</v>
      </c>
      <c r="H10428" t="s">
        <v>42</v>
      </c>
      <c r="I10428" t="s">
        <v>240</v>
      </c>
      <c r="J10428" t="s">
        <v>44</v>
      </c>
      <c r="N10428" s="6">
        <v>1972</v>
      </c>
      <c r="R10428" s="7">
        <v>40.424523999999998</v>
      </c>
      <c r="S10428" s="7">
        <v>16.557279000000001</v>
      </c>
      <c r="T10428" t="s">
        <v>504</v>
      </c>
      <c r="U10428" t="s">
        <v>41939</v>
      </c>
      <c r="X10428" t="s">
        <v>41939</v>
      </c>
      <c r="Y10428" t="s">
        <v>36708</v>
      </c>
      <c r="Z10428" t="s">
        <v>36709</v>
      </c>
      <c r="AD10428" t="s">
        <v>880</v>
      </c>
      <c r="AE10428" t="s">
        <v>131</v>
      </c>
      <c r="AI10428" t="s">
        <v>41940</v>
      </c>
      <c r="AJ10428" t="s">
        <v>41943</v>
      </c>
    </row>
    <row r="10429" spans="1:36" ht="17.25" hidden="1" customHeight="1" x14ac:dyDescent="0.2">
      <c r="A10429" s="4" t="s">
        <v>41944</v>
      </c>
      <c r="B10429" t="s">
        <v>40703</v>
      </c>
      <c r="C10429" t="s">
        <v>41945</v>
      </c>
      <c r="E10429" t="s">
        <v>40</v>
      </c>
      <c r="F10429" t="s">
        <v>86</v>
      </c>
      <c r="G10429" s="5">
        <v>140</v>
      </c>
      <c r="H10429" t="s">
        <v>42</v>
      </c>
      <c r="I10429" t="s">
        <v>43</v>
      </c>
      <c r="J10429" t="s">
        <v>44</v>
      </c>
      <c r="N10429" s="6">
        <v>2002</v>
      </c>
      <c r="R10429" s="7">
        <v>44.594700000000003</v>
      </c>
      <c r="S10429" s="7">
        <v>7.4858000000000002</v>
      </c>
      <c r="T10429" t="s">
        <v>46</v>
      </c>
      <c r="U10429" t="s">
        <v>41946</v>
      </c>
      <c r="X10429" t="s">
        <v>41071</v>
      </c>
      <c r="Y10429" t="s">
        <v>36708</v>
      </c>
      <c r="Z10429" t="s">
        <v>36709</v>
      </c>
      <c r="AA10429" t="s">
        <v>41947</v>
      </c>
      <c r="AG10429" t="s">
        <v>41948</v>
      </c>
      <c r="AH10429" s="8" t="s">
        <v>41949</v>
      </c>
      <c r="AI10429" t="s">
        <v>41950</v>
      </c>
      <c r="AJ10429" t="s">
        <v>41951</v>
      </c>
    </row>
    <row r="10430" spans="1:36" ht="17.25" hidden="1" customHeight="1" x14ac:dyDescent="0.2">
      <c r="A10430" s="4" t="s">
        <v>41952</v>
      </c>
      <c r="B10430" t="s">
        <v>40703</v>
      </c>
      <c r="C10430" t="s">
        <v>41953</v>
      </c>
      <c r="E10430" t="s">
        <v>40</v>
      </c>
      <c r="F10430" t="s">
        <v>86</v>
      </c>
      <c r="G10430" s="5">
        <v>381</v>
      </c>
      <c r="H10430" t="s">
        <v>42</v>
      </c>
      <c r="I10430" t="s">
        <v>43</v>
      </c>
      <c r="J10430" t="s">
        <v>559</v>
      </c>
      <c r="N10430" s="6">
        <v>2005</v>
      </c>
      <c r="R10430" s="7">
        <v>45.029600000000002</v>
      </c>
      <c r="S10430" s="7">
        <v>8.9723000000000006</v>
      </c>
      <c r="T10430" t="s">
        <v>46</v>
      </c>
      <c r="U10430" t="s">
        <v>41954</v>
      </c>
      <c r="X10430" t="s">
        <v>41056</v>
      </c>
      <c r="Y10430" t="s">
        <v>36708</v>
      </c>
      <c r="Z10430" t="s">
        <v>36709</v>
      </c>
      <c r="AA10430" t="s">
        <v>41955</v>
      </c>
      <c r="AG10430" t="s">
        <v>41956</v>
      </c>
      <c r="AH10430" s="8">
        <v>1179942</v>
      </c>
      <c r="AI10430" t="s">
        <v>41957</v>
      </c>
      <c r="AJ10430" t="s">
        <v>41958</v>
      </c>
    </row>
    <row r="10431" spans="1:36" ht="17.25" hidden="1" customHeight="1" x14ac:dyDescent="0.2">
      <c r="A10431" s="4" t="s">
        <v>41959</v>
      </c>
      <c r="B10431" t="s">
        <v>40703</v>
      </c>
      <c r="C10431" t="s">
        <v>41960</v>
      </c>
      <c r="E10431" t="s">
        <v>40</v>
      </c>
      <c r="F10431" t="s">
        <v>86</v>
      </c>
      <c r="G10431" s="5">
        <v>59</v>
      </c>
      <c r="H10431" t="s">
        <v>42</v>
      </c>
      <c r="I10431" t="s">
        <v>43</v>
      </c>
      <c r="J10431" t="s">
        <v>559</v>
      </c>
      <c r="N10431" s="6">
        <v>2010</v>
      </c>
      <c r="R10431" s="7">
        <v>43.5854</v>
      </c>
      <c r="S10431" s="7">
        <v>11.309530000000001</v>
      </c>
      <c r="T10431" t="s">
        <v>504</v>
      </c>
      <c r="U10431" t="s">
        <v>41961</v>
      </c>
      <c r="X10431" t="s">
        <v>10771</v>
      </c>
      <c r="Y10431" t="s">
        <v>36708</v>
      </c>
      <c r="Z10431" t="s">
        <v>36709</v>
      </c>
      <c r="AG10431" t="s">
        <v>41962</v>
      </c>
      <c r="AH10431" s="8" t="s">
        <v>41963</v>
      </c>
      <c r="AI10431" t="s">
        <v>41964</v>
      </c>
      <c r="AJ10431" t="s">
        <v>41965</v>
      </c>
    </row>
    <row r="10432" spans="1:36" ht="17.25" hidden="1" customHeight="1" x14ac:dyDescent="0.2">
      <c r="A10432" s="4" t="s">
        <v>41966</v>
      </c>
      <c r="B10432" t="s">
        <v>41967</v>
      </c>
      <c r="C10432" t="s">
        <v>41968</v>
      </c>
      <c r="E10432" t="s">
        <v>40</v>
      </c>
      <c r="F10432" t="s">
        <v>86</v>
      </c>
      <c r="G10432" s="5">
        <v>48</v>
      </c>
      <c r="H10432" t="s">
        <v>42</v>
      </c>
      <c r="I10432" t="s">
        <v>43</v>
      </c>
      <c r="J10432" t="s">
        <v>44</v>
      </c>
      <c r="N10432" s="6">
        <v>2006</v>
      </c>
      <c r="R10432" s="7">
        <v>56.962690000000002</v>
      </c>
      <c r="S10432" s="7">
        <v>24.035589999999999</v>
      </c>
      <c r="T10432" t="s">
        <v>46</v>
      </c>
      <c r="U10432" t="s">
        <v>41969</v>
      </c>
      <c r="X10432" t="s">
        <v>41969</v>
      </c>
      <c r="Y10432" t="s">
        <v>36708</v>
      </c>
      <c r="Z10432" t="s">
        <v>37636</v>
      </c>
      <c r="AA10432" t="s">
        <v>41970</v>
      </c>
      <c r="AG10432" t="s">
        <v>41971</v>
      </c>
      <c r="AH10432" s="8" t="s">
        <v>41972</v>
      </c>
      <c r="AI10432" t="s">
        <v>41973</v>
      </c>
      <c r="AJ10432" t="s">
        <v>41974</v>
      </c>
    </row>
    <row r="10433" spans="1:36" ht="17.25" hidden="1" customHeight="1" x14ac:dyDescent="0.2">
      <c r="A10433" s="4" t="s">
        <v>41975</v>
      </c>
      <c r="B10433" t="s">
        <v>41967</v>
      </c>
      <c r="C10433" t="s">
        <v>41976</v>
      </c>
      <c r="E10433" t="s">
        <v>40</v>
      </c>
      <c r="F10433" t="s">
        <v>86</v>
      </c>
      <c r="G10433" s="5">
        <v>158</v>
      </c>
      <c r="H10433" t="s">
        <v>42</v>
      </c>
      <c r="I10433" t="s">
        <v>43</v>
      </c>
      <c r="J10433" t="s">
        <v>44</v>
      </c>
      <c r="N10433" s="6">
        <v>2005</v>
      </c>
      <c r="R10433" s="7">
        <v>56.990400000000001</v>
      </c>
      <c r="S10433" s="7">
        <v>24.178799999999999</v>
      </c>
      <c r="T10433" t="s">
        <v>46</v>
      </c>
      <c r="U10433" t="s">
        <v>41969</v>
      </c>
      <c r="X10433" t="s">
        <v>41969</v>
      </c>
      <c r="Y10433" t="s">
        <v>36708</v>
      </c>
      <c r="Z10433" t="s">
        <v>37636</v>
      </c>
      <c r="AA10433" t="s">
        <v>41977</v>
      </c>
      <c r="AC10433" t="s">
        <v>41978</v>
      </c>
      <c r="AG10433" t="s">
        <v>41979</v>
      </c>
      <c r="AH10433" s="8" t="s">
        <v>41980</v>
      </c>
      <c r="AI10433" t="s">
        <v>41981</v>
      </c>
      <c r="AJ10433" t="s">
        <v>41982</v>
      </c>
    </row>
    <row r="10434" spans="1:36" ht="17.25" hidden="1" customHeight="1" x14ac:dyDescent="0.2">
      <c r="A10434" s="4" t="s">
        <v>41983</v>
      </c>
      <c r="B10434" t="s">
        <v>41967</v>
      </c>
      <c r="C10434" t="s">
        <v>41984</v>
      </c>
      <c r="E10434" t="s">
        <v>40</v>
      </c>
      <c r="F10434" t="s">
        <v>86</v>
      </c>
      <c r="G10434" s="5">
        <v>441</v>
      </c>
      <c r="H10434" t="s">
        <v>42</v>
      </c>
      <c r="I10434" t="s">
        <v>43</v>
      </c>
      <c r="J10434" t="s">
        <v>44</v>
      </c>
      <c r="N10434" s="6">
        <v>2009</v>
      </c>
      <c r="R10434" s="7">
        <v>56.917999999999999</v>
      </c>
      <c r="S10434" s="7">
        <v>24.276599999999998</v>
      </c>
      <c r="T10434" t="s">
        <v>46</v>
      </c>
      <c r="U10434" t="s">
        <v>41985</v>
      </c>
      <c r="X10434" t="s">
        <v>41969</v>
      </c>
      <c r="Y10434" t="s">
        <v>36708</v>
      </c>
      <c r="Z10434" t="s">
        <v>37636</v>
      </c>
      <c r="AA10434" t="s">
        <v>41986</v>
      </c>
      <c r="AB10434" t="s">
        <v>41987</v>
      </c>
      <c r="AG10434" t="s">
        <v>41988</v>
      </c>
      <c r="AH10434" s="8" t="s">
        <v>41989</v>
      </c>
      <c r="AI10434" t="s">
        <v>41990</v>
      </c>
      <c r="AJ10434" t="s">
        <v>41991</v>
      </c>
    </row>
    <row r="10435" spans="1:36" ht="17.25" hidden="1" customHeight="1" x14ac:dyDescent="0.2">
      <c r="A10435" s="4" t="s">
        <v>41995</v>
      </c>
      <c r="B10435" t="s">
        <v>41996</v>
      </c>
      <c r="C10435" t="s">
        <v>41997</v>
      </c>
      <c r="E10435" t="s">
        <v>40</v>
      </c>
      <c r="F10435" t="s">
        <v>86</v>
      </c>
      <c r="G10435" s="5">
        <v>21</v>
      </c>
      <c r="H10435" t="s">
        <v>42</v>
      </c>
      <c r="I10435" t="s">
        <v>65</v>
      </c>
      <c r="J10435" t="s">
        <v>44</v>
      </c>
      <c r="K10435" t="s">
        <v>45</v>
      </c>
      <c r="L10435" t="s">
        <v>45</v>
      </c>
      <c r="N10435" s="6">
        <v>2003</v>
      </c>
      <c r="R10435" s="7">
        <v>55.0837</v>
      </c>
      <c r="S10435" s="7">
        <v>24.3338</v>
      </c>
      <c r="T10435" t="s">
        <v>46</v>
      </c>
      <c r="U10435" t="s">
        <v>41998</v>
      </c>
      <c r="X10435" t="s">
        <v>41999</v>
      </c>
      <c r="Y10435" t="s">
        <v>36708</v>
      </c>
      <c r="Z10435" t="s">
        <v>37636</v>
      </c>
      <c r="AA10435" t="s">
        <v>42000</v>
      </c>
      <c r="AD10435" t="s">
        <v>880</v>
      </c>
      <c r="AE10435" t="s">
        <v>352</v>
      </c>
      <c r="AG10435" t="s">
        <v>42001</v>
      </c>
      <c r="AH10435" s="24">
        <v>1268795</v>
      </c>
      <c r="AI10435" t="s">
        <v>42002</v>
      </c>
      <c r="AJ10435" t="s">
        <v>42003</v>
      </c>
    </row>
    <row r="10436" spans="1:36" ht="17.25" hidden="1" customHeight="1" x14ac:dyDescent="0.2">
      <c r="A10436" s="4" t="s">
        <v>41995</v>
      </c>
      <c r="B10436" t="s">
        <v>41996</v>
      </c>
      <c r="C10436" t="s">
        <v>41997</v>
      </c>
      <c r="E10436" t="s">
        <v>56</v>
      </c>
      <c r="F10436" t="s">
        <v>86</v>
      </c>
      <c r="G10436" s="5">
        <v>47</v>
      </c>
      <c r="H10436" t="s">
        <v>42</v>
      </c>
      <c r="I10436" t="s">
        <v>65</v>
      </c>
      <c r="J10436" t="s">
        <v>44</v>
      </c>
      <c r="K10436" t="s">
        <v>45</v>
      </c>
      <c r="L10436" t="s">
        <v>45</v>
      </c>
      <c r="N10436" s="6">
        <v>2011</v>
      </c>
      <c r="R10436" s="7">
        <v>55.0837</v>
      </c>
      <c r="S10436" s="7">
        <v>24.3338</v>
      </c>
      <c r="T10436" t="s">
        <v>46</v>
      </c>
      <c r="U10436" t="s">
        <v>41998</v>
      </c>
      <c r="X10436" t="s">
        <v>41999</v>
      </c>
      <c r="Y10436" t="s">
        <v>36708</v>
      </c>
      <c r="Z10436" t="s">
        <v>37636</v>
      </c>
      <c r="AA10436" t="s">
        <v>42004</v>
      </c>
      <c r="AD10436" t="s">
        <v>880</v>
      </c>
      <c r="AE10436" t="s">
        <v>352</v>
      </c>
      <c r="AG10436" t="s">
        <v>42001</v>
      </c>
      <c r="AH10436" s="8" t="s">
        <v>42005</v>
      </c>
      <c r="AI10436" t="s">
        <v>42002</v>
      </c>
      <c r="AJ10436" t="s">
        <v>42006</v>
      </c>
    </row>
    <row r="10437" spans="1:36" ht="17.25" hidden="1" customHeight="1" x14ac:dyDescent="0.2">
      <c r="A10437" s="4" t="s">
        <v>42007</v>
      </c>
      <c r="B10437" t="s">
        <v>41996</v>
      </c>
      <c r="C10437" t="s">
        <v>42008</v>
      </c>
      <c r="D10437" t="s">
        <v>42009</v>
      </c>
      <c r="E10437" t="s">
        <v>40</v>
      </c>
      <c r="F10437" t="s">
        <v>86</v>
      </c>
      <c r="G10437" s="5">
        <v>110</v>
      </c>
      <c r="H10437" t="s">
        <v>857</v>
      </c>
      <c r="I10437" t="s">
        <v>65</v>
      </c>
      <c r="J10437" t="s">
        <v>44</v>
      </c>
      <c r="N10437" s="6">
        <v>1976</v>
      </c>
      <c r="R10437" s="7">
        <v>54.920555999999998</v>
      </c>
      <c r="S10437" s="7">
        <v>24.016943999999999</v>
      </c>
      <c r="T10437" t="s">
        <v>46</v>
      </c>
      <c r="U10437" t="s">
        <v>42010</v>
      </c>
      <c r="X10437" t="s">
        <v>41999</v>
      </c>
      <c r="Y10437" t="s">
        <v>36708</v>
      </c>
      <c r="Z10437" t="s">
        <v>37636</v>
      </c>
      <c r="AA10437" t="s">
        <v>42011</v>
      </c>
      <c r="AB10437" t="s">
        <v>42012</v>
      </c>
      <c r="AC10437" t="s">
        <v>42013</v>
      </c>
      <c r="AG10437" t="s">
        <v>42014</v>
      </c>
      <c r="AH10437" s="24">
        <v>1163994</v>
      </c>
      <c r="AI10437" t="s">
        <v>42015</v>
      </c>
      <c r="AJ10437" t="s">
        <v>42016</v>
      </c>
    </row>
    <row r="10438" spans="1:36" ht="17.25" hidden="1" customHeight="1" x14ac:dyDescent="0.2">
      <c r="A10438" s="4" t="s">
        <v>42018</v>
      </c>
      <c r="B10438" t="s">
        <v>41996</v>
      </c>
      <c r="C10438" t="s">
        <v>42019</v>
      </c>
      <c r="E10438" t="s">
        <v>8304</v>
      </c>
      <c r="F10438" t="s">
        <v>86</v>
      </c>
      <c r="G10438" s="5">
        <v>300</v>
      </c>
      <c r="H10438" t="s">
        <v>42</v>
      </c>
      <c r="I10438" t="s">
        <v>65</v>
      </c>
      <c r="J10438" t="s">
        <v>45</v>
      </c>
      <c r="N10438" s="6">
        <v>2008</v>
      </c>
      <c r="R10438" s="7">
        <v>54.770099999999999</v>
      </c>
      <c r="S10438" s="7">
        <v>24.647400000000001</v>
      </c>
      <c r="T10438" t="s">
        <v>46</v>
      </c>
      <c r="U10438" t="s">
        <v>42020</v>
      </c>
      <c r="X10438" t="s">
        <v>42021</v>
      </c>
      <c r="Y10438" t="s">
        <v>36708</v>
      </c>
      <c r="Z10438" t="s">
        <v>37636</v>
      </c>
      <c r="AB10438" t="s">
        <v>42022</v>
      </c>
      <c r="AC10438" t="s">
        <v>42023</v>
      </c>
      <c r="AG10438" t="s">
        <v>42024</v>
      </c>
      <c r="AH10438" s="24">
        <v>1113806</v>
      </c>
      <c r="AI10438" t="s">
        <v>42025</v>
      </c>
      <c r="AJ10438" t="s">
        <v>42026</v>
      </c>
    </row>
    <row r="10439" spans="1:36" ht="17.25" hidden="1" customHeight="1" x14ac:dyDescent="0.2">
      <c r="A10439" s="4" t="s">
        <v>42018</v>
      </c>
      <c r="B10439" t="s">
        <v>41996</v>
      </c>
      <c r="C10439" t="s">
        <v>42019</v>
      </c>
      <c r="E10439" t="s">
        <v>8306</v>
      </c>
      <c r="F10439" t="s">
        <v>86</v>
      </c>
      <c r="G10439" s="5">
        <v>300</v>
      </c>
      <c r="H10439" t="s">
        <v>42</v>
      </c>
      <c r="I10439" t="s">
        <v>65</v>
      </c>
      <c r="J10439" t="s">
        <v>45</v>
      </c>
      <c r="N10439" s="6">
        <v>2008</v>
      </c>
      <c r="O10439" s="25"/>
      <c r="R10439" s="7">
        <v>54.770099999999999</v>
      </c>
      <c r="S10439" s="7">
        <v>24.647400000000001</v>
      </c>
      <c r="T10439" t="s">
        <v>46</v>
      </c>
      <c r="U10439" t="s">
        <v>42020</v>
      </c>
      <c r="X10439" t="s">
        <v>42021</v>
      </c>
      <c r="Y10439" t="s">
        <v>36708</v>
      </c>
      <c r="Z10439" t="s">
        <v>37636</v>
      </c>
      <c r="AB10439" t="s">
        <v>42027</v>
      </c>
      <c r="AC10439" t="s">
        <v>42023</v>
      </c>
      <c r="AG10439" t="s">
        <v>42024</v>
      </c>
      <c r="AH10439" s="24">
        <v>1113807</v>
      </c>
      <c r="AI10439" t="s">
        <v>42025</v>
      </c>
      <c r="AJ10439" t="s">
        <v>42028</v>
      </c>
    </row>
    <row r="10440" spans="1:36" ht="17.25" hidden="1" customHeight="1" x14ac:dyDescent="0.2">
      <c r="A10440" s="4" t="s">
        <v>42018</v>
      </c>
      <c r="B10440" t="s">
        <v>41996</v>
      </c>
      <c r="C10440" t="s">
        <v>42019</v>
      </c>
      <c r="E10440" t="s">
        <v>42029</v>
      </c>
      <c r="F10440" t="s">
        <v>86</v>
      </c>
      <c r="G10440" s="5">
        <v>445</v>
      </c>
      <c r="H10440" t="s">
        <v>42</v>
      </c>
      <c r="I10440" t="s">
        <v>43</v>
      </c>
      <c r="J10440" t="s">
        <v>45</v>
      </c>
      <c r="N10440" s="6">
        <v>2012</v>
      </c>
      <c r="R10440" s="7">
        <v>54.770099999999999</v>
      </c>
      <c r="S10440" s="7">
        <v>24.647400000000001</v>
      </c>
      <c r="T10440" t="s">
        <v>46</v>
      </c>
      <c r="U10440" t="s">
        <v>42020</v>
      </c>
      <c r="X10440" t="s">
        <v>42021</v>
      </c>
      <c r="Y10440" t="s">
        <v>36708</v>
      </c>
      <c r="Z10440" t="s">
        <v>37636</v>
      </c>
      <c r="AB10440" t="s">
        <v>42030</v>
      </c>
      <c r="AC10440" t="s">
        <v>42023</v>
      </c>
      <c r="AG10440" t="s">
        <v>42024</v>
      </c>
      <c r="AH10440" s="8">
        <v>1204993</v>
      </c>
      <c r="AI10440" t="s">
        <v>42025</v>
      </c>
      <c r="AJ10440" t="s">
        <v>42031</v>
      </c>
    </row>
    <row r="10441" spans="1:36" ht="17.25" hidden="1" customHeight="1" x14ac:dyDescent="0.2">
      <c r="A10441" s="4" t="s">
        <v>42032</v>
      </c>
      <c r="B10441" t="s">
        <v>41996</v>
      </c>
      <c r="C10441" t="s">
        <v>42033</v>
      </c>
      <c r="E10441" t="s">
        <v>40</v>
      </c>
      <c r="F10441" t="s">
        <v>86</v>
      </c>
      <c r="G10441" s="5">
        <v>35</v>
      </c>
      <c r="H10441" t="s">
        <v>42</v>
      </c>
      <c r="I10441" t="s">
        <v>43</v>
      </c>
      <c r="J10441" t="s">
        <v>44</v>
      </c>
      <c r="N10441" s="6">
        <v>2008</v>
      </c>
      <c r="R10441" s="7">
        <v>55.74682</v>
      </c>
      <c r="S10441" s="7">
        <v>24.383189999999999</v>
      </c>
      <c r="T10441" t="s">
        <v>46</v>
      </c>
      <c r="U10441" t="s">
        <v>42034</v>
      </c>
      <c r="X10441" t="s">
        <v>42034</v>
      </c>
      <c r="Y10441" t="s">
        <v>36708</v>
      </c>
      <c r="Z10441" t="s">
        <v>37636</v>
      </c>
      <c r="AA10441" t="s">
        <v>42035</v>
      </c>
      <c r="AC10441" t="s">
        <v>42036</v>
      </c>
      <c r="AG10441" t="s">
        <v>42037</v>
      </c>
      <c r="AH10441" s="8" t="s">
        <v>42038</v>
      </c>
      <c r="AI10441" t="s">
        <v>42039</v>
      </c>
      <c r="AJ10441" t="s">
        <v>42040</v>
      </c>
    </row>
    <row r="10442" spans="1:36" ht="17.25" hidden="1" customHeight="1" x14ac:dyDescent="0.2">
      <c r="A10442" s="4" t="s">
        <v>42041</v>
      </c>
      <c r="B10442" t="s">
        <v>41996</v>
      </c>
      <c r="C10442" t="s">
        <v>42042</v>
      </c>
      <c r="E10442" t="s">
        <v>40</v>
      </c>
      <c r="F10442" t="s">
        <v>86</v>
      </c>
      <c r="G10442" s="5">
        <v>180</v>
      </c>
      <c r="H10442" t="s">
        <v>806</v>
      </c>
      <c r="I10442" t="s">
        <v>240</v>
      </c>
      <c r="J10442" t="s">
        <v>44</v>
      </c>
      <c r="N10442" s="6">
        <v>1983</v>
      </c>
      <c r="O10442" s="24">
        <v>2022</v>
      </c>
      <c r="R10442" s="7">
        <v>54.663611000000003</v>
      </c>
      <c r="S10442" s="7">
        <v>25.231667000000002</v>
      </c>
      <c r="T10442" t="s">
        <v>46</v>
      </c>
      <c r="U10442" t="s">
        <v>42043</v>
      </c>
      <c r="X10442" t="s">
        <v>42021</v>
      </c>
      <c r="Y10442" t="s">
        <v>36708</v>
      </c>
      <c r="Z10442" t="s">
        <v>37636</v>
      </c>
      <c r="AA10442" t="s">
        <v>42044</v>
      </c>
      <c r="AB10442" t="s">
        <v>42045</v>
      </c>
      <c r="AC10442" t="s">
        <v>42046</v>
      </c>
      <c r="AG10442" t="s">
        <v>42047</v>
      </c>
      <c r="AH10442" s="8">
        <v>1156188</v>
      </c>
      <c r="AI10442" t="s">
        <v>42048</v>
      </c>
      <c r="AJ10442" t="s">
        <v>42049</v>
      </c>
    </row>
    <row r="10443" spans="1:36" ht="17.25" hidden="1" customHeight="1" x14ac:dyDescent="0.2">
      <c r="A10443" s="4" t="s">
        <v>42041</v>
      </c>
      <c r="B10443" t="s">
        <v>41996</v>
      </c>
      <c r="C10443" t="s">
        <v>42042</v>
      </c>
      <c r="E10443" t="s">
        <v>56</v>
      </c>
      <c r="F10443" t="s">
        <v>86</v>
      </c>
      <c r="G10443" s="5">
        <v>180</v>
      </c>
      <c r="H10443" t="s">
        <v>806</v>
      </c>
      <c r="I10443" t="s">
        <v>240</v>
      </c>
      <c r="J10443" t="s">
        <v>44</v>
      </c>
      <c r="N10443" s="6">
        <v>1983</v>
      </c>
      <c r="O10443" s="24">
        <v>2022</v>
      </c>
      <c r="R10443" s="7">
        <v>54.663611000000003</v>
      </c>
      <c r="S10443" s="7">
        <v>25.231667000000002</v>
      </c>
      <c r="T10443" t="s">
        <v>46</v>
      </c>
      <c r="U10443" t="s">
        <v>42043</v>
      </c>
      <c r="X10443" t="s">
        <v>42021</v>
      </c>
      <c r="Y10443" t="s">
        <v>36708</v>
      </c>
      <c r="Z10443" t="s">
        <v>37636</v>
      </c>
      <c r="AA10443" t="s">
        <v>42044</v>
      </c>
      <c r="AB10443" t="s">
        <v>42050</v>
      </c>
      <c r="AC10443" t="s">
        <v>42046</v>
      </c>
      <c r="AG10443" t="s">
        <v>42047</v>
      </c>
      <c r="AH10443" s="8">
        <v>1156189</v>
      </c>
      <c r="AI10443" t="s">
        <v>42048</v>
      </c>
      <c r="AJ10443" t="s">
        <v>42051</v>
      </c>
    </row>
    <row r="10444" spans="1:36" ht="17.25" hidden="1" customHeight="1" x14ac:dyDescent="0.2">
      <c r="A10444" s="4" t="s">
        <v>42052</v>
      </c>
      <c r="B10444" t="s">
        <v>42053</v>
      </c>
      <c r="C10444" t="s">
        <v>42054</v>
      </c>
      <c r="E10444" t="s">
        <v>14710</v>
      </c>
      <c r="F10444" t="s">
        <v>1618</v>
      </c>
      <c r="G10444" s="5">
        <v>75</v>
      </c>
      <c r="H10444" t="s">
        <v>42</v>
      </c>
      <c r="I10444" t="s">
        <v>65</v>
      </c>
      <c r="K10444" t="s">
        <v>45</v>
      </c>
      <c r="N10444" s="6">
        <v>1994</v>
      </c>
      <c r="R10444" s="7">
        <v>35.830869999999997</v>
      </c>
      <c r="S10444" s="7">
        <v>14.55463</v>
      </c>
      <c r="T10444" t="s">
        <v>46</v>
      </c>
      <c r="U10444" t="s">
        <v>42055</v>
      </c>
      <c r="X10444" t="s">
        <v>42056</v>
      </c>
      <c r="Y10444" t="s">
        <v>36708</v>
      </c>
      <c r="Z10444" t="s">
        <v>36709</v>
      </c>
      <c r="AG10444" t="s">
        <v>42057</v>
      </c>
      <c r="AH10444" s="8" t="s">
        <v>42058</v>
      </c>
      <c r="AI10444" t="s">
        <v>42059</v>
      </c>
      <c r="AJ10444" t="s">
        <v>42061</v>
      </c>
    </row>
    <row r="10445" spans="1:36" ht="17.25" hidden="1" customHeight="1" x14ac:dyDescent="0.2">
      <c r="A10445" s="4" t="s">
        <v>42052</v>
      </c>
      <c r="B10445" t="s">
        <v>42053</v>
      </c>
      <c r="C10445" t="s">
        <v>42054</v>
      </c>
      <c r="E10445" t="s">
        <v>19157</v>
      </c>
      <c r="F10445" t="s">
        <v>1618</v>
      </c>
      <c r="G10445" s="5">
        <v>115</v>
      </c>
      <c r="H10445" t="s">
        <v>42</v>
      </c>
      <c r="I10445" t="s">
        <v>43</v>
      </c>
      <c r="K10445" t="s">
        <v>45</v>
      </c>
      <c r="N10445" s="6">
        <v>1999</v>
      </c>
      <c r="R10445" s="7">
        <v>35.830869999999997</v>
      </c>
      <c r="S10445" s="7">
        <v>14.55463</v>
      </c>
      <c r="T10445" t="s">
        <v>46</v>
      </c>
      <c r="U10445" t="s">
        <v>42055</v>
      </c>
      <c r="X10445" t="s">
        <v>42056</v>
      </c>
      <c r="Y10445" t="s">
        <v>36708</v>
      </c>
      <c r="Z10445" t="s">
        <v>36709</v>
      </c>
      <c r="AG10445" t="s">
        <v>42057</v>
      </c>
      <c r="AH10445" s="8" t="s">
        <v>42058</v>
      </c>
      <c r="AI10445" t="s">
        <v>42059</v>
      </c>
      <c r="AJ10445" t="s">
        <v>42062</v>
      </c>
    </row>
    <row r="10446" spans="1:36" ht="17.25" hidden="1" customHeight="1" x14ac:dyDescent="0.2">
      <c r="A10446" s="4" t="s">
        <v>42064</v>
      </c>
      <c r="B10446" t="s">
        <v>42065</v>
      </c>
      <c r="C10446" t="s">
        <v>42066</v>
      </c>
      <c r="D10446" t="s">
        <v>42067</v>
      </c>
      <c r="E10446" t="s">
        <v>40</v>
      </c>
      <c r="F10446" t="s">
        <v>527</v>
      </c>
      <c r="G10446" s="5">
        <v>98</v>
      </c>
      <c r="H10446" t="s">
        <v>42</v>
      </c>
      <c r="I10446" t="s">
        <v>240</v>
      </c>
      <c r="J10446" t="s">
        <v>44</v>
      </c>
      <c r="K10446" t="s">
        <v>45</v>
      </c>
      <c r="L10446" t="s">
        <v>45</v>
      </c>
      <c r="N10446" s="6">
        <v>1976</v>
      </c>
      <c r="R10446" s="7">
        <v>47.029828999999999</v>
      </c>
      <c r="S10446" s="7">
        <v>28.893685999999999</v>
      </c>
      <c r="T10446" t="s">
        <v>46</v>
      </c>
      <c r="U10446" t="s">
        <v>42068</v>
      </c>
      <c r="Y10446" t="s">
        <v>36708</v>
      </c>
      <c r="Z10446" t="s">
        <v>36915</v>
      </c>
      <c r="AC10446" t="s">
        <v>42069</v>
      </c>
      <c r="AG10446" t="s">
        <v>42070</v>
      </c>
      <c r="AH10446" s="24">
        <v>1109857</v>
      </c>
      <c r="AI10446" t="s">
        <v>42071</v>
      </c>
      <c r="AJ10446" t="s">
        <v>42072</v>
      </c>
    </row>
    <row r="10447" spans="1:36" ht="17.25" hidden="1" customHeight="1" x14ac:dyDescent="0.2">
      <c r="A10447" s="4" t="s">
        <v>42064</v>
      </c>
      <c r="B10447" t="s">
        <v>42065</v>
      </c>
      <c r="C10447" t="s">
        <v>42066</v>
      </c>
      <c r="D10447" t="s">
        <v>42067</v>
      </c>
      <c r="E10447" t="s">
        <v>56</v>
      </c>
      <c r="F10447" t="s">
        <v>527</v>
      </c>
      <c r="G10447" s="5">
        <v>80</v>
      </c>
      <c r="H10447" t="s">
        <v>42</v>
      </c>
      <c r="I10447" t="s">
        <v>240</v>
      </c>
      <c r="J10447" t="s">
        <v>44</v>
      </c>
      <c r="K10447" t="s">
        <v>45</v>
      </c>
      <c r="L10447" t="s">
        <v>45</v>
      </c>
      <c r="N10447" s="6">
        <v>1978</v>
      </c>
      <c r="R10447" s="7">
        <v>47.029828999999999</v>
      </c>
      <c r="S10447" s="7">
        <v>28.893685999999999</v>
      </c>
      <c r="T10447" t="s">
        <v>46</v>
      </c>
      <c r="U10447" t="s">
        <v>42068</v>
      </c>
      <c r="Y10447" t="s">
        <v>36708</v>
      </c>
      <c r="Z10447" t="s">
        <v>36915</v>
      </c>
      <c r="AC10447" t="s">
        <v>42069</v>
      </c>
      <c r="AG10447" t="s">
        <v>42070</v>
      </c>
      <c r="AH10447" s="24">
        <v>1109858</v>
      </c>
      <c r="AI10447" t="s">
        <v>42071</v>
      </c>
      <c r="AJ10447" t="s">
        <v>42073</v>
      </c>
    </row>
    <row r="10448" spans="1:36" ht="17.25" hidden="1" customHeight="1" x14ac:dyDescent="0.2">
      <c r="A10448" s="4" t="s">
        <v>42064</v>
      </c>
      <c r="B10448" t="s">
        <v>42065</v>
      </c>
      <c r="C10448" t="s">
        <v>42066</v>
      </c>
      <c r="D10448" t="s">
        <v>42067</v>
      </c>
      <c r="E10448" t="s">
        <v>58</v>
      </c>
      <c r="F10448" t="s">
        <v>527</v>
      </c>
      <c r="G10448" s="5">
        <v>80</v>
      </c>
      <c r="H10448" t="s">
        <v>42</v>
      </c>
      <c r="I10448" t="s">
        <v>240</v>
      </c>
      <c r="J10448" t="s">
        <v>44</v>
      </c>
      <c r="K10448" t="s">
        <v>45</v>
      </c>
      <c r="L10448" t="s">
        <v>45</v>
      </c>
      <c r="N10448" s="6">
        <v>1980</v>
      </c>
      <c r="R10448" s="7">
        <v>47.029828999999999</v>
      </c>
      <c r="S10448" s="7">
        <v>28.893685999999999</v>
      </c>
      <c r="T10448" t="s">
        <v>46</v>
      </c>
      <c r="U10448" t="s">
        <v>42068</v>
      </c>
      <c r="Y10448" t="s">
        <v>36708</v>
      </c>
      <c r="Z10448" t="s">
        <v>36915</v>
      </c>
      <c r="AC10448" t="s">
        <v>42069</v>
      </c>
      <c r="AG10448" t="s">
        <v>42070</v>
      </c>
      <c r="AH10448" s="24">
        <v>1166767</v>
      </c>
      <c r="AI10448" t="s">
        <v>42071</v>
      </c>
      <c r="AJ10448" t="s">
        <v>42074</v>
      </c>
    </row>
    <row r="10449" spans="1:36" ht="17.25" hidden="1" customHeight="1" x14ac:dyDescent="0.2">
      <c r="A10449" s="4" t="s">
        <v>42075</v>
      </c>
      <c r="B10449" t="s">
        <v>42065</v>
      </c>
      <c r="C10449" t="s">
        <v>42076</v>
      </c>
      <c r="D10449" t="s">
        <v>42077</v>
      </c>
      <c r="E10449" t="s">
        <v>4758</v>
      </c>
      <c r="F10449" t="s">
        <v>64</v>
      </c>
      <c r="G10449" s="5">
        <v>210</v>
      </c>
      <c r="H10449" t="s">
        <v>42</v>
      </c>
      <c r="I10449" t="s">
        <v>240</v>
      </c>
      <c r="J10449" t="s">
        <v>559</v>
      </c>
      <c r="M10449" t="s">
        <v>559</v>
      </c>
      <c r="N10449" s="6">
        <v>1974</v>
      </c>
      <c r="R10449" s="7">
        <v>46.628999999999998</v>
      </c>
      <c r="S10449" s="7">
        <v>29.939699999999998</v>
      </c>
      <c r="T10449" t="s">
        <v>46</v>
      </c>
      <c r="U10449" t="s">
        <v>42078</v>
      </c>
      <c r="X10449" t="s">
        <v>42079</v>
      </c>
      <c r="Y10449" t="s">
        <v>36708</v>
      </c>
      <c r="Z10449" t="s">
        <v>36915</v>
      </c>
      <c r="AC10449" t="s">
        <v>42080</v>
      </c>
      <c r="AG10449" t="s">
        <v>42081</v>
      </c>
      <c r="AH10449" s="24">
        <v>1152795</v>
      </c>
      <c r="AI10449" t="s">
        <v>42082</v>
      </c>
      <c r="AJ10449" t="s">
        <v>42083</v>
      </c>
    </row>
    <row r="10450" spans="1:36" ht="17.25" hidden="1" customHeight="1" x14ac:dyDescent="0.2">
      <c r="A10450" s="4" t="s">
        <v>42075</v>
      </c>
      <c r="B10450" t="s">
        <v>42065</v>
      </c>
      <c r="C10450" t="s">
        <v>42076</v>
      </c>
      <c r="D10450" t="s">
        <v>42077</v>
      </c>
      <c r="E10450" t="s">
        <v>4760</v>
      </c>
      <c r="F10450" t="s">
        <v>86</v>
      </c>
      <c r="G10450" s="5">
        <v>250</v>
      </c>
      <c r="H10450" t="s">
        <v>42</v>
      </c>
      <c r="I10450" t="s">
        <v>43</v>
      </c>
      <c r="J10450" t="s">
        <v>559</v>
      </c>
      <c r="M10450" t="s">
        <v>559</v>
      </c>
      <c r="N10450" s="6">
        <v>1980</v>
      </c>
      <c r="R10450" s="7">
        <v>46.628999999999998</v>
      </c>
      <c r="S10450" s="7">
        <v>29.939699999999998</v>
      </c>
      <c r="T10450" t="s">
        <v>46</v>
      </c>
      <c r="U10450" t="s">
        <v>42078</v>
      </c>
      <c r="X10450" t="s">
        <v>42079</v>
      </c>
      <c r="Y10450" t="s">
        <v>36708</v>
      </c>
      <c r="Z10450" t="s">
        <v>36915</v>
      </c>
      <c r="AC10450" t="s">
        <v>42080</v>
      </c>
      <c r="AG10450" t="s">
        <v>42081</v>
      </c>
      <c r="AH10450" s="24">
        <v>1152796</v>
      </c>
      <c r="AI10450" t="s">
        <v>42082</v>
      </c>
      <c r="AJ10450" t="s">
        <v>42084</v>
      </c>
    </row>
    <row r="10451" spans="1:36" ht="17.25" hidden="1" customHeight="1" x14ac:dyDescent="0.2">
      <c r="A10451" s="4" t="s">
        <v>42075</v>
      </c>
      <c r="B10451" t="s">
        <v>42065</v>
      </c>
      <c r="C10451" t="s">
        <v>42076</v>
      </c>
      <c r="D10451" t="s">
        <v>42077</v>
      </c>
      <c r="E10451" t="s">
        <v>4762</v>
      </c>
      <c r="F10451" t="s">
        <v>86</v>
      </c>
      <c r="G10451" s="5">
        <v>250</v>
      </c>
      <c r="H10451" t="s">
        <v>42</v>
      </c>
      <c r="I10451" t="s">
        <v>43</v>
      </c>
      <c r="J10451" t="s">
        <v>559</v>
      </c>
      <c r="M10451" t="s">
        <v>559</v>
      </c>
      <c r="N10451" s="6">
        <v>1982</v>
      </c>
      <c r="R10451" s="7">
        <v>46.628999999999998</v>
      </c>
      <c r="S10451" s="7">
        <v>29.939699999999998</v>
      </c>
      <c r="T10451" t="s">
        <v>46</v>
      </c>
      <c r="U10451" t="s">
        <v>42078</v>
      </c>
      <c r="X10451" t="s">
        <v>42079</v>
      </c>
      <c r="Y10451" t="s">
        <v>36708</v>
      </c>
      <c r="Z10451" t="s">
        <v>36915</v>
      </c>
      <c r="AC10451" t="s">
        <v>42080</v>
      </c>
      <c r="AG10451" t="s">
        <v>42081</v>
      </c>
      <c r="AH10451" s="24">
        <v>1152798</v>
      </c>
      <c r="AI10451" t="s">
        <v>42082</v>
      </c>
      <c r="AJ10451" t="s">
        <v>42085</v>
      </c>
    </row>
    <row r="10452" spans="1:36" ht="17.25" hidden="1" customHeight="1" x14ac:dyDescent="0.2">
      <c r="A10452" s="4" t="s">
        <v>42075</v>
      </c>
      <c r="B10452" t="s">
        <v>42065</v>
      </c>
      <c r="C10452" t="s">
        <v>42076</v>
      </c>
      <c r="D10452" t="s">
        <v>42077</v>
      </c>
      <c r="E10452" t="s">
        <v>4787</v>
      </c>
      <c r="F10452" t="s">
        <v>64</v>
      </c>
      <c r="G10452" s="5">
        <v>210</v>
      </c>
      <c r="H10452" t="s">
        <v>857</v>
      </c>
      <c r="I10452" t="s">
        <v>240</v>
      </c>
      <c r="J10452" t="s">
        <v>559</v>
      </c>
      <c r="M10452" t="s">
        <v>559</v>
      </c>
      <c r="N10452" s="6">
        <v>1973</v>
      </c>
      <c r="R10452" s="7">
        <v>46.628999999999998</v>
      </c>
      <c r="S10452" s="7">
        <v>29.939699999999998</v>
      </c>
      <c r="T10452" t="s">
        <v>46</v>
      </c>
      <c r="U10452" t="s">
        <v>42078</v>
      </c>
      <c r="X10452" t="s">
        <v>42079</v>
      </c>
      <c r="Y10452" t="s">
        <v>36708</v>
      </c>
      <c r="Z10452" t="s">
        <v>36915</v>
      </c>
      <c r="AC10452" t="s">
        <v>42080</v>
      </c>
      <c r="AG10452" t="s">
        <v>42081</v>
      </c>
      <c r="AH10452" s="24">
        <v>1152794</v>
      </c>
      <c r="AI10452" t="s">
        <v>42082</v>
      </c>
      <c r="AJ10452" t="s">
        <v>42086</v>
      </c>
    </row>
    <row r="10453" spans="1:36" ht="17.25" hidden="1" customHeight="1" x14ac:dyDescent="0.2">
      <c r="A10453" s="4" t="s">
        <v>42087</v>
      </c>
      <c r="B10453" t="s">
        <v>42088</v>
      </c>
      <c r="C10453" t="s">
        <v>42089</v>
      </c>
      <c r="E10453" t="s">
        <v>40</v>
      </c>
      <c r="F10453" t="s">
        <v>86</v>
      </c>
      <c r="G10453" s="5">
        <v>50</v>
      </c>
      <c r="H10453" t="s">
        <v>558</v>
      </c>
      <c r="I10453" t="s">
        <v>65</v>
      </c>
      <c r="J10453" t="s">
        <v>45</v>
      </c>
      <c r="M10453" t="s">
        <v>559</v>
      </c>
      <c r="N10453" s="27" t="s">
        <v>45</v>
      </c>
      <c r="R10453" s="7">
        <v>42.090755476582402</v>
      </c>
      <c r="S10453" s="7">
        <v>19.097451551473601</v>
      </c>
      <c r="T10453" t="s">
        <v>504</v>
      </c>
      <c r="U10453" t="s">
        <v>42090</v>
      </c>
      <c r="X10453" t="s">
        <v>42090</v>
      </c>
      <c r="Y10453" t="s">
        <v>36708</v>
      </c>
      <c r="Z10453" t="s">
        <v>36709</v>
      </c>
      <c r="AI10453" t="s">
        <v>42091</v>
      </c>
      <c r="AJ10453" t="s">
        <v>42092</v>
      </c>
    </row>
    <row r="10454" spans="1:36" ht="17.25" hidden="1" customHeight="1" x14ac:dyDescent="0.2">
      <c r="A10454" s="4" t="s">
        <v>42093</v>
      </c>
      <c r="B10454" t="s">
        <v>42088</v>
      </c>
      <c r="C10454" t="s">
        <v>42094</v>
      </c>
      <c r="E10454" t="s">
        <v>40</v>
      </c>
      <c r="F10454" t="s">
        <v>86</v>
      </c>
      <c r="G10454" s="5">
        <v>200</v>
      </c>
      <c r="H10454" t="s">
        <v>558</v>
      </c>
      <c r="I10454" t="s">
        <v>45</v>
      </c>
      <c r="J10454" t="s">
        <v>45</v>
      </c>
      <c r="M10454" t="s">
        <v>559</v>
      </c>
      <c r="N10454" s="27" t="s">
        <v>45</v>
      </c>
      <c r="R10454" s="7">
        <v>43.356007000169697</v>
      </c>
      <c r="S10454" s="7">
        <v>19.350184835151499</v>
      </c>
      <c r="T10454" t="s">
        <v>504</v>
      </c>
      <c r="U10454" t="s">
        <v>42095</v>
      </c>
      <c r="X10454" t="s">
        <v>42095</v>
      </c>
      <c r="Y10454" t="s">
        <v>36708</v>
      </c>
      <c r="Z10454" t="s">
        <v>36709</v>
      </c>
      <c r="AI10454" t="s">
        <v>42096</v>
      </c>
      <c r="AJ10454" t="s">
        <v>42097</v>
      </c>
    </row>
    <row r="10455" spans="1:36" ht="17.25" hidden="1" customHeight="1" x14ac:dyDescent="0.2">
      <c r="A10455" s="4" t="s">
        <v>42098</v>
      </c>
      <c r="B10455" t="s">
        <v>42088</v>
      </c>
      <c r="C10455" t="s">
        <v>42099</v>
      </c>
      <c r="E10455" t="s">
        <v>40</v>
      </c>
      <c r="F10455" t="s">
        <v>86</v>
      </c>
      <c r="G10455" s="5">
        <v>150</v>
      </c>
      <c r="H10455" t="s">
        <v>558</v>
      </c>
      <c r="I10455" t="s">
        <v>43</v>
      </c>
      <c r="J10455" t="s">
        <v>45</v>
      </c>
      <c r="M10455" t="s">
        <v>559</v>
      </c>
      <c r="N10455" s="27" t="s">
        <v>45</v>
      </c>
      <c r="R10455" s="7">
        <v>42.437173900931398</v>
      </c>
      <c r="S10455" s="7">
        <v>19.264803211790699</v>
      </c>
      <c r="T10455" t="s">
        <v>504</v>
      </c>
      <c r="U10455" t="s">
        <v>42100</v>
      </c>
      <c r="X10455" t="s">
        <v>42100</v>
      </c>
      <c r="Y10455" t="s">
        <v>36708</v>
      </c>
      <c r="Z10455" t="s">
        <v>36709</v>
      </c>
      <c r="AD10455" t="s">
        <v>52</v>
      </c>
      <c r="AE10455" t="s">
        <v>1954</v>
      </c>
      <c r="AF10455" t="s">
        <v>1869</v>
      </c>
      <c r="AI10455" t="s">
        <v>42101</v>
      </c>
      <c r="AJ10455" t="s">
        <v>42102</v>
      </c>
    </row>
    <row r="10456" spans="1:36" ht="17.25" hidden="1" customHeight="1" x14ac:dyDescent="0.2">
      <c r="A10456" s="4" t="s">
        <v>42103</v>
      </c>
      <c r="B10456" t="s">
        <v>42104</v>
      </c>
      <c r="C10456" t="s">
        <v>42105</v>
      </c>
      <c r="E10456" t="s">
        <v>40</v>
      </c>
      <c r="F10456" t="s">
        <v>86</v>
      </c>
      <c r="G10456" s="24">
        <v>50</v>
      </c>
      <c r="H10456" t="s">
        <v>42</v>
      </c>
      <c r="I10456" t="s">
        <v>65</v>
      </c>
      <c r="J10456" t="s">
        <v>44</v>
      </c>
      <c r="N10456" s="8">
        <v>1993</v>
      </c>
      <c r="R10456" s="7">
        <v>51.709479999999999</v>
      </c>
      <c r="S10456" s="7">
        <v>4.8428399999999998</v>
      </c>
      <c r="T10456" t="s">
        <v>46</v>
      </c>
      <c r="U10456" t="s">
        <v>42106</v>
      </c>
      <c r="X10456" t="s">
        <v>42107</v>
      </c>
      <c r="Y10456" t="s">
        <v>36708</v>
      </c>
      <c r="Z10456" t="s">
        <v>36742</v>
      </c>
      <c r="AA10456" t="s">
        <v>42108</v>
      </c>
      <c r="AD10456" t="s">
        <v>5000</v>
      </c>
      <c r="AE10456" t="s">
        <v>36773</v>
      </c>
      <c r="AF10456" t="s">
        <v>52</v>
      </c>
      <c r="AG10456" t="s">
        <v>42109</v>
      </c>
      <c r="AH10456" s="8">
        <v>1100938</v>
      </c>
      <c r="AI10456" t="s">
        <v>42110</v>
      </c>
      <c r="AJ10456" t="s">
        <v>42111</v>
      </c>
    </row>
    <row r="10457" spans="1:36" ht="17.25" hidden="1" customHeight="1" x14ac:dyDescent="0.2">
      <c r="A10457" s="4" t="s">
        <v>42103</v>
      </c>
      <c r="B10457" t="s">
        <v>42104</v>
      </c>
      <c r="C10457" t="s">
        <v>42105</v>
      </c>
      <c r="E10457" t="s">
        <v>56</v>
      </c>
      <c r="F10457" t="s">
        <v>86</v>
      </c>
      <c r="G10457" s="24">
        <v>50</v>
      </c>
      <c r="H10457" t="s">
        <v>42</v>
      </c>
      <c r="I10457" t="s">
        <v>65</v>
      </c>
      <c r="J10457" t="s">
        <v>44</v>
      </c>
      <c r="N10457" s="8">
        <v>1994</v>
      </c>
      <c r="R10457" s="7">
        <v>51.709479999999999</v>
      </c>
      <c r="S10457" s="7">
        <v>4.8428399999999998</v>
      </c>
      <c r="T10457" t="s">
        <v>46</v>
      </c>
      <c r="U10457" t="s">
        <v>42106</v>
      </c>
      <c r="X10457" t="s">
        <v>42107</v>
      </c>
      <c r="Y10457" t="s">
        <v>36708</v>
      </c>
      <c r="Z10457" t="s">
        <v>36742</v>
      </c>
      <c r="AA10457" t="s">
        <v>42108</v>
      </c>
      <c r="AD10457" t="s">
        <v>5000</v>
      </c>
      <c r="AE10457" t="s">
        <v>36773</v>
      </c>
      <c r="AF10457" t="s">
        <v>52</v>
      </c>
      <c r="AG10457" t="s">
        <v>42109</v>
      </c>
      <c r="AH10457" s="8">
        <v>1119139</v>
      </c>
      <c r="AI10457" t="s">
        <v>42110</v>
      </c>
      <c r="AJ10457" t="s">
        <v>42112</v>
      </c>
    </row>
    <row r="10458" spans="1:36" ht="17.25" hidden="1" customHeight="1" x14ac:dyDescent="0.2">
      <c r="A10458" s="4" t="s">
        <v>42113</v>
      </c>
      <c r="B10458" t="s">
        <v>42104</v>
      </c>
      <c r="C10458" t="s">
        <v>42114</v>
      </c>
      <c r="E10458" t="s">
        <v>40</v>
      </c>
      <c r="F10458" t="s">
        <v>86</v>
      </c>
      <c r="G10458" s="24">
        <v>60</v>
      </c>
      <c r="H10458" t="s">
        <v>42</v>
      </c>
      <c r="I10458" t="s">
        <v>43</v>
      </c>
      <c r="J10458" t="s">
        <v>44</v>
      </c>
      <c r="N10458" s="8">
        <v>1987</v>
      </c>
      <c r="R10458" s="7">
        <v>52.388300000000001</v>
      </c>
      <c r="S10458" s="7">
        <v>5.2157999999999998</v>
      </c>
      <c r="T10458" t="s">
        <v>46</v>
      </c>
      <c r="U10458" t="s">
        <v>42115</v>
      </c>
      <c r="X10458" t="s">
        <v>42116</v>
      </c>
      <c r="Y10458" t="s">
        <v>36708</v>
      </c>
      <c r="Z10458" t="s">
        <v>36742</v>
      </c>
      <c r="AA10458" t="s">
        <v>42117</v>
      </c>
      <c r="AG10458" t="s">
        <v>42118</v>
      </c>
      <c r="AH10458" s="8">
        <v>1101609</v>
      </c>
      <c r="AI10458" t="s">
        <v>42119</v>
      </c>
      <c r="AJ10458" t="s">
        <v>42120</v>
      </c>
    </row>
    <row r="10459" spans="1:36" ht="17.25" hidden="1" customHeight="1" x14ac:dyDescent="0.2">
      <c r="A10459" s="4" t="s">
        <v>42113</v>
      </c>
      <c r="B10459" t="s">
        <v>42104</v>
      </c>
      <c r="C10459" t="s">
        <v>42114</v>
      </c>
      <c r="E10459" t="s">
        <v>56</v>
      </c>
      <c r="F10459" t="s">
        <v>86</v>
      </c>
      <c r="G10459" s="24">
        <v>60</v>
      </c>
      <c r="H10459" t="s">
        <v>42</v>
      </c>
      <c r="I10459" t="s">
        <v>43</v>
      </c>
      <c r="J10459" t="s">
        <v>44</v>
      </c>
      <c r="N10459" s="8">
        <v>1993</v>
      </c>
      <c r="R10459" s="7">
        <v>52.388300000000001</v>
      </c>
      <c r="S10459" s="7">
        <v>5.2157999999999998</v>
      </c>
      <c r="T10459" t="s">
        <v>46</v>
      </c>
      <c r="U10459" t="s">
        <v>42115</v>
      </c>
      <c r="X10459" t="s">
        <v>42116</v>
      </c>
      <c r="Y10459" t="s">
        <v>36708</v>
      </c>
      <c r="Z10459" t="s">
        <v>36742</v>
      </c>
      <c r="AA10459" t="s">
        <v>42117</v>
      </c>
      <c r="AG10459" t="s">
        <v>42118</v>
      </c>
      <c r="AH10459" s="8">
        <v>1101611</v>
      </c>
      <c r="AI10459" t="s">
        <v>42119</v>
      </c>
      <c r="AJ10459" t="s">
        <v>42121</v>
      </c>
    </row>
    <row r="10460" spans="1:36" ht="17.25" hidden="1" customHeight="1" x14ac:dyDescent="0.2">
      <c r="A10460" s="4" t="s">
        <v>42122</v>
      </c>
      <c r="B10460" t="s">
        <v>42104</v>
      </c>
      <c r="C10460" t="s">
        <v>42123</v>
      </c>
      <c r="E10460" t="s">
        <v>40</v>
      </c>
      <c r="F10460" t="s">
        <v>86</v>
      </c>
      <c r="G10460" s="24">
        <v>37</v>
      </c>
      <c r="H10460" t="s">
        <v>42</v>
      </c>
      <c r="I10460" t="s">
        <v>65</v>
      </c>
      <c r="J10460" t="s">
        <v>44</v>
      </c>
      <c r="N10460" s="8">
        <v>1984</v>
      </c>
      <c r="R10460" s="7">
        <v>51.494999999999997</v>
      </c>
      <c r="S10460" s="7">
        <v>4.2916699999999999</v>
      </c>
      <c r="T10460" t="s">
        <v>46</v>
      </c>
      <c r="U10460" t="s">
        <v>42124</v>
      </c>
      <c r="X10460" t="s">
        <v>42125</v>
      </c>
      <c r="Y10460" t="s">
        <v>36708</v>
      </c>
      <c r="Z10460" t="s">
        <v>36742</v>
      </c>
      <c r="AA10460" t="s">
        <v>42126</v>
      </c>
      <c r="AD10460" t="s">
        <v>880</v>
      </c>
      <c r="AE10460" t="s">
        <v>36773</v>
      </c>
      <c r="AF10460" t="s">
        <v>52</v>
      </c>
      <c r="AG10460" t="s">
        <v>42127</v>
      </c>
      <c r="AH10460" s="8">
        <v>1105291</v>
      </c>
      <c r="AI10460" t="s">
        <v>42128</v>
      </c>
      <c r="AJ10460" t="s">
        <v>42129</v>
      </c>
    </row>
    <row r="10461" spans="1:36" ht="17.25" hidden="1" customHeight="1" x14ac:dyDescent="0.2">
      <c r="A10461" s="4" t="s">
        <v>42122</v>
      </c>
      <c r="B10461" t="s">
        <v>42104</v>
      </c>
      <c r="C10461" t="s">
        <v>42123</v>
      </c>
      <c r="E10461" t="s">
        <v>56</v>
      </c>
      <c r="F10461" t="s">
        <v>86</v>
      </c>
      <c r="G10461" s="24">
        <v>40</v>
      </c>
      <c r="H10461" t="s">
        <v>42</v>
      </c>
      <c r="I10461" t="s">
        <v>65</v>
      </c>
      <c r="J10461" t="s">
        <v>44</v>
      </c>
      <c r="R10461" s="7">
        <v>51.494999999999997</v>
      </c>
      <c r="S10461" s="7">
        <v>4.2916699999999999</v>
      </c>
      <c r="T10461" t="s">
        <v>46</v>
      </c>
      <c r="U10461" t="s">
        <v>42124</v>
      </c>
      <c r="X10461" t="s">
        <v>42125</v>
      </c>
      <c r="Y10461" t="s">
        <v>36708</v>
      </c>
      <c r="Z10461" t="s">
        <v>36742</v>
      </c>
      <c r="AA10461" t="s">
        <v>42126</v>
      </c>
      <c r="AD10461" t="s">
        <v>880</v>
      </c>
      <c r="AE10461" t="s">
        <v>36773</v>
      </c>
      <c r="AF10461" t="s">
        <v>52</v>
      </c>
      <c r="AG10461" t="s">
        <v>42127</v>
      </c>
      <c r="AH10461" s="8">
        <v>1105292</v>
      </c>
      <c r="AI10461" t="s">
        <v>42128</v>
      </c>
      <c r="AJ10461" t="s">
        <v>42130</v>
      </c>
    </row>
    <row r="10462" spans="1:36" ht="17.25" hidden="1" customHeight="1" x14ac:dyDescent="0.2">
      <c r="A10462" s="4" t="s">
        <v>42131</v>
      </c>
      <c r="B10462" t="s">
        <v>42104</v>
      </c>
      <c r="C10462" t="s">
        <v>42132</v>
      </c>
      <c r="E10462" t="s">
        <v>40</v>
      </c>
      <c r="F10462" t="s">
        <v>86</v>
      </c>
      <c r="G10462" s="24">
        <v>34</v>
      </c>
      <c r="H10462" t="s">
        <v>806</v>
      </c>
      <c r="I10462" t="s">
        <v>43</v>
      </c>
      <c r="N10462" s="8">
        <v>1995</v>
      </c>
      <c r="O10462" s="24">
        <v>2020</v>
      </c>
      <c r="Q10462" t="s">
        <v>42133</v>
      </c>
      <c r="R10462" s="7">
        <v>51.5017</v>
      </c>
      <c r="S10462" s="7">
        <v>4.2762000000000002</v>
      </c>
      <c r="T10462" t="s">
        <v>504</v>
      </c>
      <c r="U10462" t="s">
        <v>42134</v>
      </c>
      <c r="X10462" t="s">
        <v>42135</v>
      </c>
      <c r="Y10462" t="s">
        <v>36708</v>
      </c>
      <c r="Z10462" t="s">
        <v>36742</v>
      </c>
      <c r="AG10462" t="s">
        <v>42136</v>
      </c>
      <c r="AH10462" s="8" t="s">
        <v>42137</v>
      </c>
      <c r="AI10462" t="s">
        <v>42138</v>
      </c>
      <c r="AJ10462" t="s">
        <v>42139</v>
      </c>
    </row>
    <row r="10463" spans="1:36" ht="17.25" hidden="1" customHeight="1" x14ac:dyDescent="0.2">
      <c r="A10463" s="4" t="s">
        <v>42140</v>
      </c>
      <c r="B10463" t="s">
        <v>42104</v>
      </c>
      <c r="C10463" t="s">
        <v>42141</v>
      </c>
      <c r="E10463" t="s">
        <v>4758</v>
      </c>
      <c r="F10463" t="s">
        <v>86</v>
      </c>
      <c r="G10463" s="24">
        <v>332</v>
      </c>
      <c r="H10463" t="s">
        <v>857</v>
      </c>
      <c r="I10463" t="s">
        <v>43</v>
      </c>
      <c r="J10463" t="s">
        <v>45</v>
      </c>
      <c r="R10463" s="7">
        <v>53.20975</v>
      </c>
      <c r="S10463" s="7">
        <v>6.0295899999999998</v>
      </c>
      <c r="T10463" t="s">
        <v>46</v>
      </c>
      <c r="U10463" t="s">
        <v>42142</v>
      </c>
      <c r="X10463" t="s">
        <v>42143</v>
      </c>
      <c r="Y10463" t="s">
        <v>36708</v>
      </c>
      <c r="Z10463" t="s">
        <v>36742</v>
      </c>
      <c r="AA10463" t="s">
        <v>42144</v>
      </c>
      <c r="AG10463" t="s">
        <v>42145</v>
      </c>
      <c r="AH10463" s="8">
        <v>1105310</v>
      </c>
      <c r="AI10463" t="s">
        <v>42146</v>
      </c>
      <c r="AJ10463" t="s">
        <v>42147</v>
      </c>
    </row>
    <row r="10464" spans="1:36" ht="17.25" hidden="1" customHeight="1" x14ac:dyDescent="0.2">
      <c r="A10464" s="4" t="s">
        <v>42140</v>
      </c>
      <c r="B10464" t="s">
        <v>42104</v>
      </c>
      <c r="C10464" t="s">
        <v>42141</v>
      </c>
      <c r="E10464" t="s">
        <v>4779</v>
      </c>
      <c r="F10464" t="s">
        <v>86</v>
      </c>
      <c r="G10464" s="24">
        <v>332</v>
      </c>
      <c r="H10464" t="s">
        <v>857</v>
      </c>
      <c r="I10464" t="s">
        <v>43</v>
      </c>
      <c r="J10464" t="s">
        <v>45</v>
      </c>
      <c r="R10464" s="7">
        <v>53.20975</v>
      </c>
      <c r="S10464" s="7">
        <v>6.0295899999999998</v>
      </c>
      <c r="T10464" t="s">
        <v>46</v>
      </c>
      <c r="U10464" t="s">
        <v>42142</v>
      </c>
      <c r="X10464" t="s">
        <v>42143</v>
      </c>
      <c r="Y10464" t="s">
        <v>36708</v>
      </c>
      <c r="Z10464" t="s">
        <v>36742</v>
      </c>
      <c r="AA10464" t="s">
        <v>42144</v>
      </c>
      <c r="AG10464" t="s">
        <v>42145</v>
      </c>
      <c r="AH10464" s="8">
        <v>1105311</v>
      </c>
      <c r="AI10464" t="s">
        <v>42146</v>
      </c>
      <c r="AJ10464" t="s">
        <v>42152</v>
      </c>
    </row>
    <row r="10465" spans="1:36" ht="17.25" hidden="1" customHeight="1" x14ac:dyDescent="0.2">
      <c r="A10465" s="4" t="s">
        <v>42157</v>
      </c>
      <c r="B10465" t="s">
        <v>42104</v>
      </c>
      <c r="C10465" t="s">
        <v>42158</v>
      </c>
      <c r="E10465" t="s">
        <v>565</v>
      </c>
      <c r="F10465" t="s">
        <v>86</v>
      </c>
      <c r="G10465" s="24">
        <v>72</v>
      </c>
      <c r="H10465" t="s">
        <v>42</v>
      </c>
      <c r="I10465" t="s">
        <v>43</v>
      </c>
      <c r="J10465" t="s">
        <v>44</v>
      </c>
      <c r="N10465" s="8">
        <v>1995</v>
      </c>
      <c r="Q10465" t="s">
        <v>42159</v>
      </c>
      <c r="R10465" s="7">
        <v>52.120699999999999</v>
      </c>
      <c r="S10465" s="7">
        <v>6.5374100000000004</v>
      </c>
      <c r="T10465" t="s">
        <v>504</v>
      </c>
      <c r="Y10465" t="s">
        <v>36708</v>
      </c>
      <c r="Z10465" t="s">
        <v>36742</v>
      </c>
      <c r="AG10465" t="s">
        <v>42160</v>
      </c>
      <c r="AH10465" s="8" t="s">
        <v>42161</v>
      </c>
      <c r="AI10465" t="s">
        <v>42162</v>
      </c>
      <c r="AJ10465" t="s">
        <v>42163</v>
      </c>
    </row>
    <row r="10466" spans="1:36" ht="17.25" hidden="1" customHeight="1" x14ac:dyDescent="0.2">
      <c r="A10466" s="4" t="s">
        <v>42164</v>
      </c>
      <c r="B10466" t="s">
        <v>42104</v>
      </c>
      <c r="C10466" t="s">
        <v>42165</v>
      </c>
      <c r="E10466" t="s">
        <v>36046</v>
      </c>
      <c r="F10466" t="s">
        <v>86</v>
      </c>
      <c r="G10466" s="24">
        <v>49</v>
      </c>
      <c r="H10466" t="s">
        <v>42</v>
      </c>
      <c r="I10466" t="s">
        <v>43</v>
      </c>
      <c r="J10466" t="s">
        <v>44</v>
      </c>
      <c r="N10466" s="8">
        <v>1991</v>
      </c>
      <c r="R10466" s="7">
        <v>51.874090000000002</v>
      </c>
      <c r="S10466" s="7">
        <v>4.2957299999999998</v>
      </c>
      <c r="T10466" t="s">
        <v>46</v>
      </c>
      <c r="U10466" t="s">
        <v>42166</v>
      </c>
      <c r="X10466" t="s">
        <v>42167</v>
      </c>
      <c r="Y10466" t="s">
        <v>36708</v>
      </c>
      <c r="Z10466" t="s">
        <v>36742</v>
      </c>
      <c r="AD10466" t="s">
        <v>880</v>
      </c>
      <c r="AE10466" t="s">
        <v>36848</v>
      </c>
      <c r="AG10466" t="s">
        <v>42168</v>
      </c>
      <c r="AH10466" s="27">
        <v>1106739</v>
      </c>
      <c r="AI10466" t="s">
        <v>42169</v>
      </c>
      <c r="AJ10466" t="s">
        <v>42170</v>
      </c>
    </row>
    <row r="10467" spans="1:36" ht="17.25" hidden="1" customHeight="1" x14ac:dyDescent="0.2">
      <c r="A10467" s="4" t="s">
        <v>42171</v>
      </c>
      <c r="B10467" t="s">
        <v>42104</v>
      </c>
      <c r="C10467" t="s">
        <v>42172</v>
      </c>
      <c r="E10467" t="s">
        <v>40</v>
      </c>
      <c r="F10467" t="s">
        <v>86</v>
      </c>
      <c r="G10467" s="24">
        <v>45</v>
      </c>
      <c r="H10467" t="s">
        <v>42</v>
      </c>
      <c r="I10467" t="s">
        <v>43</v>
      </c>
      <c r="J10467" t="s">
        <v>44</v>
      </c>
      <c r="N10467" s="8">
        <v>1994</v>
      </c>
      <c r="R10467" s="7">
        <v>51.885150000000003</v>
      </c>
      <c r="S10467" s="7">
        <v>4.2545000000000002</v>
      </c>
      <c r="T10467" t="s">
        <v>46</v>
      </c>
      <c r="U10467" t="s">
        <v>42173</v>
      </c>
      <c r="X10467" t="s">
        <v>42167</v>
      </c>
      <c r="Y10467" t="s">
        <v>36708</v>
      </c>
      <c r="Z10467" t="s">
        <v>36742</v>
      </c>
      <c r="AD10467" t="s">
        <v>880</v>
      </c>
      <c r="AE10467" t="s">
        <v>37652</v>
      </c>
      <c r="AG10467" t="s">
        <v>42174</v>
      </c>
      <c r="AH10467" s="27" t="s">
        <v>42175</v>
      </c>
      <c r="AI10467" t="s">
        <v>42176</v>
      </c>
      <c r="AJ10467" t="s">
        <v>42177</v>
      </c>
    </row>
    <row r="10468" spans="1:36" ht="17.25" hidden="1" customHeight="1" x14ac:dyDescent="0.2">
      <c r="A10468" s="4" t="s">
        <v>42178</v>
      </c>
      <c r="B10468" t="s">
        <v>42104</v>
      </c>
      <c r="C10468" t="s">
        <v>42179</v>
      </c>
      <c r="E10468" t="s">
        <v>4162</v>
      </c>
      <c r="F10468" t="s">
        <v>86</v>
      </c>
      <c r="G10468" s="24">
        <v>1304</v>
      </c>
      <c r="H10468" t="s">
        <v>42</v>
      </c>
      <c r="I10468" t="s">
        <v>43</v>
      </c>
      <c r="J10468" t="s">
        <v>559</v>
      </c>
      <c r="N10468" s="8">
        <v>2012</v>
      </c>
      <c r="R10468" s="7">
        <v>51.154124000000003</v>
      </c>
      <c r="S10468" s="7">
        <v>5.9094559999999996</v>
      </c>
      <c r="T10468" t="s">
        <v>46</v>
      </c>
      <c r="U10468" t="s">
        <v>42180</v>
      </c>
      <c r="X10468" t="s">
        <v>37153</v>
      </c>
      <c r="Y10468" t="s">
        <v>36708</v>
      </c>
      <c r="Z10468" t="s">
        <v>36742</v>
      </c>
      <c r="AA10468" t="s">
        <v>42181</v>
      </c>
      <c r="AB10468" t="s">
        <v>42182</v>
      </c>
      <c r="AG10468" t="s">
        <v>42183</v>
      </c>
      <c r="AH10468" s="8" t="s">
        <v>42184</v>
      </c>
      <c r="AI10468" t="s">
        <v>42185</v>
      </c>
      <c r="AJ10468" t="s">
        <v>42186</v>
      </c>
    </row>
    <row r="10469" spans="1:36" ht="17.25" hidden="1" customHeight="1" x14ac:dyDescent="0.2">
      <c r="A10469" s="4" t="s">
        <v>42187</v>
      </c>
      <c r="B10469" t="s">
        <v>42104</v>
      </c>
      <c r="C10469" t="s">
        <v>42188</v>
      </c>
      <c r="E10469" t="s">
        <v>40</v>
      </c>
      <c r="F10469" t="s">
        <v>4967</v>
      </c>
      <c r="G10469" s="24">
        <v>71</v>
      </c>
      <c r="H10469" t="s">
        <v>42</v>
      </c>
      <c r="I10469" t="s">
        <v>43</v>
      </c>
      <c r="J10469" t="s">
        <v>44</v>
      </c>
      <c r="N10469" s="8">
        <v>1993</v>
      </c>
      <c r="R10469" s="7">
        <v>52.097000000000001</v>
      </c>
      <c r="S10469" s="7">
        <v>6.0514200000000002</v>
      </c>
      <c r="T10469" t="s">
        <v>46</v>
      </c>
      <c r="U10469" t="s">
        <v>42189</v>
      </c>
      <c r="X10469" t="s">
        <v>42107</v>
      </c>
      <c r="Y10469" t="s">
        <v>36708</v>
      </c>
      <c r="Z10469" t="s">
        <v>36742</v>
      </c>
      <c r="AD10469" t="s">
        <v>880</v>
      </c>
      <c r="AE10469" t="s">
        <v>36752</v>
      </c>
      <c r="AG10469" t="s">
        <v>42190</v>
      </c>
      <c r="AH10469" s="8" t="s">
        <v>42191</v>
      </c>
      <c r="AI10469" t="s">
        <v>42192</v>
      </c>
      <c r="AJ10469" t="s">
        <v>42193</v>
      </c>
    </row>
    <row r="10470" spans="1:36" ht="17.25" hidden="1" customHeight="1" x14ac:dyDescent="0.2">
      <c r="A10470" s="4" t="s">
        <v>42194</v>
      </c>
      <c r="B10470" t="s">
        <v>42104</v>
      </c>
      <c r="C10470" t="s">
        <v>42195</v>
      </c>
      <c r="E10470" t="s">
        <v>40</v>
      </c>
      <c r="F10470" t="s">
        <v>86</v>
      </c>
      <c r="G10470" s="24">
        <v>180</v>
      </c>
      <c r="H10470" t="s">
        <v>42</v>
      </c>
      <c r="I10470" t="s">
        <v>65</v>
      </c>
      <c r="J10470" t="s">
        <v>559</v>
      </c>
      <c r="N10470" s="8">
        <v>1987</v>
      </c>
      <c r="R10470" s="7">
        <v>53.3185</v>
      </c>
      <c r="S10470" s="7">
        <v>6.9543999999999997</v>
      </c>
      <c r="T10470" t="s">
        <v>46</v>
      </c>
      <c r="U10470" t="s">
        <v>42196</v>
      </c>
      <c r="X10470" t="s">
        <v>42197</v>
      </c>
      <c r="Y10470" t="s">
        <v>36708</v>
      </c>
      <c r="Z10470" t="s">
        <v>36742</v>
      </c>
      <c r="AA10470" t="s">
        <v>42198</v>
      </c>
      <c r="AG10470" t="s">
        <v>42199</v>
      </c>
      <c r="AH10470" s="8" t="s">
        <v>42200</v>
      </c>
      <c r="AI10470" t="s">
        <v>42201</v>
      </c>
      <c r="AJ10470" t="s">
        <v>42202</v>
      </c>
    </row>
    <row r="10471" spans="1:36" ht="17.25" hidden="1" customHeight="1" x14ac:dyDescent="0.2">
      <c r="A10471" s="4" t="s">
        <v>42194</v>
      </c>
      <c r="B10471" t="s">
        <v>42104</v>
      </c>
      <c r="C10471" t="s">
        <v>42195</v>
      </c>
      <c r="E10471" t="s">
        <v>56</v>
      </c>
      <c r="F10471" t="s">
        <v>86</v>
      </c>
      <c r="G10471" s="24">
        <v>343</v>
      </c>
      <c r="H10471" t="s">
        <v>42</v>
      </c>
      <c r="I10471" t="s">
        <v>43</v>
      </c>
      <c r="J10471" t="s">
        <v>44</v>
      </c>
      <c r="N10471" s="27">
        <v>1999</v>
      </c>
      <c r="R10471" s="7">
        <v>53.3185</v>
      </c>
      <c r="S10471" s="7">
        <v>6.9543999999999997</v>
      </c>
      <c r="T10471" t="s">
        <v>46</v>
      </c>
      <c r="U10471" t="s">
        <v>42196</v>
      </c>
      <c r="X10471" t="s">
        <v>42197</v>
      </c>
      <c r="Y10471" t="s">
        <v>36708</v>
      </c>
      <c r="Z10471" t="s">
        <v>36742</v>
      </c>
      <c r="AA10471" t="s">
        <v>42198</v>
      </c>
      <c r="AB10471" t="s">
        <v>42203</v>
      </c>
      <c r="AG10471" t="s">
        <v>42199</v>
      </c>
      <c r="AH10471" s="8">
        <v>1100932</v>
      </c>
      <c r="AI10471" t="s">
        <v>42201</v>
      </c>
      <c r="AJ10471" t="s">
        <v>42204</v>
      </c>
    </row>
    <row r="10472" spans="1:36" ht="17.25" hidden="1" customHeight="1" x14ac:dyDescent="0.2">
      <c r="A10472" s="4" t="s">
        <v>42205</v>
      </c>
      <c r="B10472" t="s">
        <v>42104</v>
      </c>
      <c r="C10472" t="s">
        <v>42206</v>
      </c>
      <c r="E10472" t="s">
        <v>40</v>
      </c>
      <c r="F10472" t="s">
        <v>86</v>
      </c>
      <c r="G10472" s="24">
        <v>112</v>
      </c>
      <c r="H10472" t="s">
        <v>42</v>
      </c>
      <c r="I10472" t="s">
        <v>43</v>
      </c>
      <c r="J10472" t="s">
        <v>559</v>
      </c>
      <c r="N10472" s="27">
        <v>1982</v>
      </c>
      <c r="R10472" s="7">
        <v>52.076590000000003</v>
      </c>
      <c r="S10472" s="7">
        <v>4.2906500000000003</v>
      </c>
      <c r="T10472" t="s">
        <v>46</v>
      </c>
      <c r="U10472" t="s">
        <v>42207</v>
      </c>
      <c r="X10472" t="s">
        <v>42167</v>
      </c>
      <c r="Y10472" t="s">
        <v>36708</v>
      </c>
      <c r="Z10472" t="s">
        <v>36742</v>
      </c>
      <c r="AA10472" t="s">
        <v>42208</v>
      </c>
      <c r="AB10472" t="s">
        <v>42209</v>
      </c>
      <c r="AG10472" t="s">
        <v>42210</v>
      </c>
      <c r="AH10472" s="8" t="s">
        <v>42211</v>
      </c>
      <c r="AI10472" t="s">
        <v>42212</v>
      </c>
      <c r="AJ10472" t="s">
        <v>42213</v>
      </c>
    </row>
    <row r="10473" spans="1:36" ht="17.25" hidden="1" customHeight="1" x14ac:dyDescent="0.2">
      <c r="A10473" s="4" t="s">
        <v>42214</v>
      </c>
      <c r="B10473" t="s">
        <v>42104</v>
      </c>
      <c r="C10473" t="s">
        <v>42215</v>
      </c>
      <c r="E10473" t="s">
        <v>19143</v>
      </c>
      <c r="F10473" t="s">
        <v>86</v>
      </c>
      <c r="G10473" s="24">
        <v>249</v>
      </c>
      <c r="H10473" t="s">
        <v>42</v>
      </c>
      <c r="I10473" t="s">
        <v>43</v>
      </c>
      <c r="J10473" t="s">
        <v>44</v>
      </c>
      <c r="N10473" s="27">
        <v>1995</v>
      </c>
      <c r="R10473" s="7">
        <v>52.338900000000002</v>
      </c>
      <c r="S10473" s="7">
        <v>5.0213000000000001</v>
      </c>
      <c r="T10473" t="s">
        <v>46</v>
      </c>
      <c r="U10473" t="s">
        <v>42216</v>
      </c>
      <c r="X10473" t="s">
        <v>42217</v>
      </c>
      <c r="Y10473" t="s">
        <v>36708</v>
      </c>
      <c r="Z10473" t="s">
        <v>36742</v>
      </c>
      <c r="AB10473" t="s">
        <v>42218</v>
      </c>
      <c r="AG10473" t="s">
        <v>42219</v>
      </c>
      <c r="AH10473" s="8" t="s">
        <v>42220</v>
      </c>
      <c r="AI10473" t="s">
        <v>42221</v>
      </c>
      <c r="AJ10473" t="s">
        <v>42222</v>
      </c>
    </row>
    <row r="10474" spans="1:36" ht="17.25" hidden="1" customHeight="1" x14ac:dyDescent="0.2">
      <c r="A10474" s="4" t="s">
        <v>42225</v>
      </c>
      <c r="B10474" t="s">
        <v>42104</v>
      </c>
      <c r="C10474" t="s">
        <v>42226</v>
      </c>
      <c r="E10474" t="s">
        <v>3345</v>
      </c>
      <c r="F10474" t="s">
        <v>86</v>
      </c>
      <c r="G10474" s="24">
        <v>29</v>
      </c>
      <c r="H10474" t="s">
        <v>42</v>
      </c>
      <c r="I10474" t="s">
        <v>65</v>
      </c>
      <c r="J10474" t="s">
        <v>44</v>
      </c>
      <c r="N10474" s="27">
        <v>1998</v>
      </c>
      <c r="R10474" s="7">
        <v>51.815330000000003</v>
      </c>
      <c r="S10474" s="7">
        <v>4.7249299999999996</v>
      </c>
      <c r="T10474" t="s">
        <v>46</v>
      </c>
      <c r="U10474" t="s">
        <v>42227</v>
      </c>
      <c r="X10474" t="s">
        <v>42167</v>
      </c>
      <c r="Y10474" t="s">
        <v>36708</v>
      </c>
      <c r="Z10474" t="s">
        <v>36742</v>
      </c>
      <c r="AD10474" t="s">
        <v>880</v>
      </c>
      <c r="AE10474" t="s">
        <v>36773</v>
      </c>
      <c r="AF10474" t="s">
        <v>5000</v>
      </c>
      <c r="AG10474" t="s">
        <v>42228</v>
      </c>
      <c r="AH10474" s="8">
        <v>1160723</v>
      </c>
      <c r="AI10474" t="s">
        <v>42229</v>
      </c>
      <c r="AJ10474" t="s">
        <v>42230</v>
      </c>
    </row>
    <row r="10475" spans="1:36" ht="17.25" hidden="1" customHeight="1" x14ac:dyDescent="0.2">
      <c r="A10475" s="4" t="s">
        <v>42231</v>
      </c>
      <c r="B10475" t="s">
        <v>42104</v>
      </c>
      <c r="C10475" t="s">
        <v>42232</v>
      </c>
      <c r="E10475" t="s">
        <v>42233</v>
      </c>
      <c r="F10475" t="s">
        <v>86</v>
      </c>
      <c r="G10475" s="24">
        <v>131</v>
      </c>
      <c r="H10475" t="s">
        <v>42</v>
      </c>
      <c r="I10475" t="s">
        <v>65</v>
      </c>
      <c r="J10475" t="s">
        <v>45</v>
      </c>
      <c r="N10475" s="27">
        <v>1987</v>
      </c>
      <c r="R10475" s="7">
        <v>53.44171</v>
      </c>
      <c r="S10475" s="7">
        <v>6.8560499999999998</v>
      </c>
      <c r="T10475" t="s">
        <v>46</v>
      </c>
      <c r="U10475" t="s">
        <v>42234</v>
      </c>
      <c r="X10475" t="s">
        <v>42197</v>
      </c>
      <c r="Y10475" t="s">
        <v>36708</v>
      </c>
      <c r="Z10475" t="s">
        <v>36742</v>
      </c>
      <c r="AB10475" t="s">
        <v>42235</v>
      </c>
      <c r="AG10475" t="s">
        <v>42236</v>
      </c>
      <c r="AH10475" s="8">
        <v>1113294</v>
      </c>
      <c r="AI10475" t="s">
        <v>42237</v>
      </c>
      <c r="AJ10475" t="s">
        <v>42238</v>
      </c>
    </row>
    <row r="10476" spans="1:36" ht="17.25" hidden="1" customHeight="1" x14ac:dyDescent="0.2">
      <c r="A10476" s="4" t="s">
        <v>42231</v>
      </c>
      <c r="B10476" t="s">
        <v>42104</v>
      </c>
      <c r="C10476" t="s">
        <v>42232</v>
      </c>
      <c r="E10476" t="s">
        <v>42239</v>
      </c>
      <c r="F10476" t="s">
        <v>86</v>
      </c>
      <c r="G10476" s="24">
        <v>360</v>
      </c>
      <c r="H10476" t="s">
        <v>42</v>
      </c>
      <c r="I10476" t="s">
        <v>43</v>
      </c>
      <c r="J10476" t="s">
        <v>45</v>
      </c>
      <c r="N10476" s="27">
        <v>1995</v>
      </c>
      <c r="R10476" s="7">
        <v>53.44171</v>
      </c>
      <c r="S10476" s="7">
        <v>6.8560499999999998</v>
      </c>
      <c r="T10476" t="s">
        <v>46</v>
      </c>
      <c r="U10476" t="s">
        <v>42234</v>
      </c>
      <c r="X10476" t="s">
        <v>42197</v>
      </c>
      <c r="Y10476" t="s">
        <v>36708</v>
      </c>
      <c r="Z10476" t="s">
        <v>36742</v>
      </c>
      <c r="AB10476" t="s">
        <v>42240</v>
      </c>
      <c r="AG10476" t="s">
        <v>42236</v>
      </c>
      <c r="AH10476" s="8">
        <v>1113297</v>
      </c>
      <c r="AI10476" t="s">
        <v>42237</v>
      </c>
      <c r="AJ10476" t="s">
        <v>42241</v>
      </c>
    </row>
    <row r="10477" spans="1:36" ht="17.25" hidden="1" customHeight="1" x14ac:dyDescent="0.2">
      <c r="A10477" s="4" t="s">
        <v>42231</v>
      </c>
      <c r="B10477" t="s">
        <v>42104</v>
      </c>
      <c r="C10477" t="s">
        <v>42232</v>
      </c>
      <c r="E10477" t="s">
        <v>42242</v>
      </c>
      <c r="F10477" t="s">
        <v>86</v>
      </c>
      <c r="G10477" s="24">
        <v>360</v>
      </c>
      <c r="H10477" t="s">
        <v>42</v>
      </c>
      <c r="I10477" t="s">
        <v>43</v>
      </c>
      <c r="J10477" t="s">
        <v>45</v>
      </c>
      <c r="N10477" s="27">
        <v>1995</v>
      </c>
      <c r="R10477" s="7">
        <v>53.44171</v>
      </c>
      <c r="S10477" s="7">
        <v>6.8560499999999998</v>
      </c>
      <c r="T10477" t="s">
        <v>46</v>
      </c>
      <c r="U10477" t="s">
        <v>42234</v>
      </c>
      <c r="X10477" t="s">
        <v>42197</v>
      </c>
      <c r="Y10477" t="s">
        <v>36708</v>
      </c>
      <c r="Z10477" t="s">
        <v>36742</v>
      </c>
      <c r="AB10477" t="s">
        <v>42243</v>
      </c>
      <c r="AG10477" t="s">
        <v>42236</v>
      </c>
      <c r="AH10477" s="8">
        <v>1113298</v>
      </c>
      <c r="AI10477" t="s">
        <v>42237</v>
      </c>
      <c r="AJ10477" t="s">
        <v>42244</v>
      </c>
    </row>
    <row r="10478" spans="1:36" ht="17.25" hidden="1" customHeight="1" x14ac:dyDescent="0.2">
      <c r="A10478" s="4" t="s">
        <v>42231</v>
      </c>
      <c r="B10478" t="s">
        <v>42104</v>
      </c>
      <c r="C10478" t="s">
        <v>42232</v>
      </c>
      <c r="E10478" t="s">
        <v>42245</v>
      </c>
      <c r="F10478" t="s">
        <v>86</v>
      </c>
      <c r="G10478" s="24">
        <v>360</v>
      </c>
      <c r="H10478" t="s">
        <v>42</v>
      </c>
      <c r="I10478" t="s">
        <v>43</v>
      </c>
      <c r="J10478" t="s">
        <v>45</v>
      </c>
      <c r="N10478" s="27">
        <v>1995</v>
      </c>
      <c r="R10478" s="7">
        <v>53.44171</v>
      </c>
      <c r="S10478" s="7">
        <v>6.8560499999999998</v>
      </c>
      <c r="T10478" t="s">
        <v>46</v>
      </c>
      <c r="U10478" t="s">
        <v>42234</v>
      </c>
      <c r="X10478" t="s">
        <v>42197</v>
      </c>
      <c r="Y10478" t="s">
        <v>36708</v>
      </c>
      <c r="Z10478" t="s">
        <v>36742</v>
      </c>
      <c r="AB10478" t="s">
        <v>42246</v>
      </c>
      <c r="AG10478" t="s">
        <v>42236</v>
      </c>
      <c r="AH10478" s="8">
        <v>1113299</v>
      </c>
      <c r="AI10478" t="s">
        <v>42237</v>
      </c>
      <c r="AJ10478" t="s">
        <v>42247</v>
      </c>
    </row>
    <row r="10479" spans="1:36" ht="17.25" hidden="1" customHeight="1" x14ac:dyDescent="0.2">
      <c r="A10479" s="4" t="s">
        <v>42231</v>
      </c>
      <c r="B10479" t="s">
        <v>42104</v>
      </c>
      <c r="C10479" t="s">
        <v>42232</v>
      </c>
      <c r="E10479" t="s">
        <v>42248</v>
      </c>
      <c r="F10479" t="s">
        <v>86</v>
      </c>
      <c r="G10479" s="24">
        <v>360</v>
      </c>
      <c r="H10479" t="s">
        <v>42</v>
      </c>
      <c r="I10479" t="s">
        <v>43</v>
      </c>
      <c r="J10479" t="s">
        <v>45</v>
      </c>
      <c r="N10479" s="27">
        <v>1996</v>
      </c>
      <c r="R10479" s="7">
        <v>53.44171</v>
      </c>
      <c r="S10479" s="7">
        <v>6.8560499999999998</v>
      </c>
      <c r="T10479" t="s">
        <v>46</v>
      </c>
      <c r="U10479" t="s">
        <v>42234</v>
      </c>
      <c r="X10479" t="s">
        <v>42197</v>
      </c>
      <c r="Y10479" t="s">
        <v>36708</v>
      </c>
      <c r="Z10479" t="s">
        <v>36742</v>
      </c>
      <c r="AB10479" t="s">
        <v>42249</v>
      </c>
      <c r="AG10479" t="s">
        <v>42236</v>
      </c>
      <c r="AI10479" t="s">
        <v>42237</v>
      </c>
      <c r="AJ10479" t="s">
        <v>42250</v>
      </c>
    </row>
    <row r="10480" spans="1:36" ht="17.25" hidden="1" customHeight="1" x14ac:dyDescent="0.2">
      <c r="A10480" s="4" t="s">
        <v>42231</v>
      </c>
      <c r="B10480" t="s">
        <v>42104</v>
      </c>
      <c r="C10480" t="s">
        <v>42232</v>
      </c>
      <c r="E10480" t="s">
        <v>42251</v>
      </c>
      <c r="F10480" t="s">
        <v>86</v>
      </c>
      <c r="G10480" s="24">
        <v>360</v>
      </c>
      <c r="H10480" t="s">
        <v>42</v>
      </c>
      <c r="I10480" t="s">
        <v>43</v>
      </c>
      <c r="J10480" t="s">
        <v>45</v>
      </c>
      <c r="N10480" s="27">
        <v>1996</v>
      </c>
      <c r="R10480" s="7">
        <v>53.44171</v>
      </c>
      <c r="S10480" s="7">
        <v>6.8560499999999998</v>
      </c>
      <c r="T10480" t="s">
        <v>46</v>
      </c>
      <c r="U10480" t="s">
        <v>42234</v>
      </c>
      <c r="X10480" t="s">
        <v>42197</v>
      </c>
      <c r="Y10480" t="s">
        <v>36708</v>
      </c>
      <c r="Z10480" t="s">
        <v>36742</v>
      </c>
      <c r="AB10480" t="s">
        <v>42252</v>
      </c>
      <c r="AG10480" t="s">
        <v>42236</v>
      </c>
      <c r="AI10480" t="s">
        <v>42237</v>
      </c>
      <c r="AJ10480" t="s">
        <v>42253</v>
      </c>
    </row>
    <row r="10481" spans="1:36" ht="17.25" hidden="1" customHeight="1" x14ac:dyDescent="0.2">
      <c r="A10481" s="4" t="s">
        <v>42254</v>
      </c>
      <c r="B10481" t="s">
        <v>42104</v>
      </c>
      <c r="C10481" t="s">
        <v>42255</v>
      </c>
      <c r="E10481" t="s">
        <v>40</v>
      </c>
      <c r="F10481" t="s">
        <v>86</v>
      </c>
      <c r="G10481" s="24">
        <v>50</v>
      </c>
      <c r="H10481" t="s">
        <v>42</v>
      </c>
      <c r="I10481" t="s">
        <v>43</v>
      </c>
      <c r="J10481" t="s">
        <v>44</v>
      </c>
      <c r="N10481" s="27">
        <v>1992</v>
      </c>
      <c r="Q10481" t="s">
        <v>42256</v>
      </c>
      <c r="R10481" s="7">
        <v>52.02328</v>
      </c>
      <c r="S10481" s="7">
        <v>5.6598899999999999</v>
      </c>
      <c r="T10481" t="s">
        <v>46</v>
      </c>
      <c r="U10481" t="s">
        <v>42257</v>
      </c>
      <c r="Y10481" t="s">
        <v>36708</v>
      </c>
      <c r="Z10481" t="s">
        <v>36742</v>
      </c>
      <c r="AA10481" t="s">
        <v>36760</v>
      </c>
      <c r="AB10481" t="s">
        <v>36760</v>
      </c>
      <c r="AC10481" t="s">
        <v>42258</v>
      </c>
      <c r="AI10481" t="s">
        <v>42259</v>
      </c>
      <c r="AJ10481" t="s">
        <v>42260</v>
      </c>
    </row>
    <row r="10482" spans="1:36" ht="17.25" hidden="1" customHeight="1" x14ac:dyDescent="0.2">
      <c r="A10482" s="4" t="s">
        <v>42261</v>
      </c>
      <c r="B10482" t="s">
        <v>42104</v>
      </c>
      <c r="C10482" t="s">
        <v>42262</v>
      </c>
      <c r="E10482" t="s">
        <v>40</v>
      </c>
      <c r="F10482" t="s">
        <v>86</v>
      </c>
      <c r="G10482" s="24">
        <v>460</v>
      </c>
      <c r="H10482" t="s">
        <v>42</v>
      </c>
      <c r="I10482" t="s">
        <v>43</v>
      </c>
      <c r="J10482" t="s">
        <v>44</v>
      </c>
      <c r="N10482" s="27">
        <v>1998</v>
      </c>
      <c r="R10482" s="7">
        <v>51.333100000000002</v>
      </c>
      <c r="S10482" s="7">
        <v>3.7787000000000002</v>
      </c>
      <c r="T10482" t="s">
        <v>46</v>
      </c>
      <c r="U10482" t="s">
        <v>42263</v>
      </c>
      <c r="X10482" t="s">
        <v>42167</v>
      </c>
      <c r="Y10482" t="s">
        <v>36708</v>
      </c>
      <c r="Z10482" t="s">
        <v>36742</v>
      </c>
      <c r="AB10482" t="s">
        <v>42264</v>
      </c>
      <c r="AD10482" t="s">
        <v>880</v>
      </c>
      <c r="AE10482" t="s">
        <v>36773</v>
      </c>
      <c r="AF10482" t="s">
        <v>52</v>
      </c>
      <c r="AG10482" t="s">
        <v>42265</v>
      </c>
      <c r="AH10482" s="8" t="s">
        <v>42266</v>
      </c>
      <c r="AI10482" t="s">
        <v>42267</v>
      </c>
      <c r="AJ10482" t="s">
        <v>42268</v>
      </c>
    </row>
    <row r="10483" spans="1:36" ht="17.25" hidden="1" customHeight="1" x14ac:dyDescent="0.2">
      <c r="A10483" s="4" t="s">
        <v>42269</v>
      </c>
      <c r="B10483" t="s">
        <v>42104</v>
      </c>
      <c r="C10483" t="s">
        <v>42270</v>
      </c>
      <c r="E10483" t="s">
        <v>40</v>
      </c>
      <c r="F10483" t="s">
        <v>86</v>
      </c>
      <c r="G10483" s="24">
        <v>60</v>
      </c>
      <c r="H10483" t="s">
        <v>42</v>
      </c>
      <c r="I10483" t="s">
        <v>65</v>
      </c>
      <c r="J10483" t="s">
        <v>44</v>
      </c>
      <c r="K10483" t="s">
        <v>24824</v>
      </c>
      <c r="N10483" s="27">
        <v>1982</v>
      </c>
      <c r="R10483" s="7">
        <v>52.774940000000001</v>
      </c>
      <c r="S10483" s="7">
        <v>6.9047400000000003</v>
      </c>
      <c r="T10483" t="s">
        <v>46</v>
      </c>
      <c r="U10483" t="s">
        <v>42271</v>
      </c>
      <c r="X10483" t="s">
        <v>42272</v>
      </c>
      <c r="Y10483" t="s">
        <v>36708</v>
      </c>
      <c r="Z10483" t="s">
        <v>36742</v>
      </c>
      <c r="AA10483" t="s">
        <v>42273</v>
      </c>
      <c r="AB10483" t="s">
        <v>36760</v>
      </c>
      <c r="AD10483" t="s">
        <v>880</v>
      </c>
      <c r="AE10483" t="s">
        <v>36773</v>
      </c>
      <c r="AF10483" t="s">
        <v>1869</v>
      </c>
      <c r="AG10483" t="s">
        <v>42274</v>
      </c>
      <c r="AI10483" t="s">
        <v>42275</v>
      </c>
      <c r="AJ10483" t="s">
        <v>42276</v>
      </c>
    </row>
    <row r="10484" spans="1:36" ht="17.25" hidden="1" customHeight="1" x14ac:dyDescent="0.2">
      <c r="A10484" s="4" t="s">
        <v>42277</v>
      </c>
      <c r="B10484" t="s">
        <v>42104</v>
      </c>
      <c r="C10484" t="s">
        <v>42278</v>
      </c>
      <c r="E10484" t="s">
        <v>42279</v>
      </c>
      <c r="F10484" t="s">
        <v>86</v>
      </c>
      <c r="G10484" s="24">
        <v>422</v>
      </c>
      <c r="H10484" t="s">
        <v>42</v>
      </c>
      <c r="I10484" t="s">
        <v>43</v>
      </c>
      <c r="J10484" t="s">
        <v>45</v>
      </c>
      <c r="N10484" s="27">
        <v>2011</v>
      </c>
      <c r="R10484" s="7">
        <v>51.957000000000001</v>
      </c>
      <c r="S10484" s="7">
        <v>4.0915999999999997</v>
      </c>
      <c r="T10484" t="s">
        <v>46</v>
      </c>
      <c r="U10484" t="s">
        <v>42173</v>
      </c>
      <c r="X10484" t="s">
        <v>42167</v>
      </c>
      <c r="Y10484" t="s">
        <v>36708</v>
      </c>
      <c r="Z10484" t="s">
        <v>36742</v>
      </c>
      <c r="AA10484" t="s">
        <v>42280</v>
      </c>
      <c r="AB10484" t="s">
        <v>42281</v>
      </c>
      <c r="AG10484" t="s">
        <v>42282</v>
      </c>
      <c r="AH10484" s="8">
        <v>1195804</v>
      </c>
      <c r="AI10484" t="s">
        <v>42283</v>
      </c>
      <c r="AJ10484" t="s">
        <v>42284</v>
      </c>
    </row>
    <row r="10485" spans="1:36" ht="17.25" hidden="1" customHeight="1" x14ac:dyDescent="0.2">
      <c r="A10485" s="4" t="s">
        <v>42277</v>
      </c>
      <c r="B10485" t="s">
        <v>42104</v>
      </c>
      <c r="C10485" t="s">
        <v>42278</v>
      </c>
      <c r="E10485" t="s">
        <v>42285</v>
      </c>
      <c r="F10485" t="s">
        <v>86</v>
      </c>
      <c r="G10485" s="24">
        <v>422</v>
      </c>
      <c r="H10485" t="s">
        <v>42</v>
      </c>
      <c r="I10485" t="s">
        <v>43</v>
      </c>
      <c r="J10485" t="s">
        <v>45</v>
      </c>
      <c r="N10485" s="27">
        <v>2011</v>
      </c>
      <c r="R10485" s="7">
        <v>51.957000000000001</v>
      </c>
      <c r="S10485" s="7">
        <v>4.0915999999999997</v>
      </c>
      <c r="T10485" t="s">
        <v>46</v>
      </c>
      <c r="U10485" t="s">
        <v>42173</v>
      </c>
      <c r="X10485" t="s">
        <v>42167</v>
      </c>
      <c r="Y10485" t="s">
        <v>36708</v>
      </c>
      <c r="Z10485" t="s">
        <v>36742</v>
      </c>
      <c r="AA10485" t="s">
        <v>42280</v>
      </c>
      <c r="AB10485" t="s">
        <v>42286</v>
      </c>
      <c r="AG10485" t="s">
        <v>42282</v>
      </c>
      <c r="AH10485" s="8">
        <v>1218493</v>
      </c>
      <c r="AI10485" t="s">
        <v>42283</v>
      </c>
      <c r="AJ10485" t="s">
        <v>42287</v>
      </c>
    </row>
    <row r="10486" spans="1:36" ht="17.25" hidden="1" customHeight="1" x14ac:dyDescent="0.2">
      <c r="A10486" s="4" t="s">
        <v>42288</v>
      </c>
      <c r="B10486" t="s">
        <v>42104</v>
      </c>
      <c r="C10486" t="s">
        <v>42289</v>
      </c>
      <c r="E10486" t="s">
        <v>40</v>
      </c>
      <c r="F10486" t="s">
        <v>86</v>
      </c>
      <c r="G10486" s="24">
        <v>59</v>
      </c>
      <c r="H10486" t="s">
        <v>42</v>
      </c>
      <c r="I10486" t="s">
        <v>43</v>
      </c>
      <c r="J10486" t="s">
        <v>44</v>
      </c>
      <c r="N10486" s="27">
        <v>1985</v>
      </c>
      <c r="R10486" s="7">
        <v>52.214149999999997</v>
      </c>
      <c r="S10486" s="7">
        <v>6.8279699999999997</v>
      </c>
      <c r="T10486" t="s">
        <v>46</v>
      </c>
      <c r="U10486" t="s">
        <v>42290</v>
      </c>
      <c r="X10486" t="s">
        <v>42291</v>
      </c>
      <c r="Y10486" t="s">
        <v>36708</v>
      </c>
      <c r="Z10486" t="s">
        <v>36742</v>
      </c>
      <c r="AG10486" t="s">
        <v>42292</v>
      </c>
      <c r="AH10486" s="8" t="s">
        <v>42293</v>
      </c>
      <c r="AI10486" t="s">
        <v>42294</v>
      </c>
      <c r="AJ10486" t="s">
        <v>42295</v>
      </c>
    </row>
    <row r="10487" spans="1:36" ht="17.25" hidden="1" customHeight="1" x14ac:dyDescent="0.2">
      <c r="A10487" s="4" t="s">
        <v>42296</v>
      </c>
      <c r="B10487" t="s">
        <v>42104</v>
      </c>
      <c r="C10487" t="s">
        <v>42297</v>
      </c>
      <c r="E10487" t="s">
        <v>40</v>
      </c>
      <c r="F10487" t="s">
        <v>86</v>
      </c>
      <c r="G10487" s="24">
        <v>20</v>
      </c>
      <c r="H10487" t="s">
        <v>42</v>
      </c>
      <c r="I10487" t="s">
        <v>43</v>
      </c>
      <c r="J10487" t="s">
        <v>44</v>
      </c>
      <c r="N10487" s="27">
        <v>1995</v>
      </c>
      <c r="R10487" s="7">
        <v>53.169809999999998</v>
      </c>
      <c r="S10487" s="7">
        <v>6.7144899999999996</v>
      </c>
      <c r="T10487" t="s">
        <v>46</v>
      </c>
      <c r="U10487" t="s">
        <v>42298</v>
      </c>
      <c r="X10487" t="s">
        <v>42197</v>
      </c>
      <c r="Y10487" t="s">
        <v>36708</v>
      </c>
      <c r="Z10487" t="s">
        <v>36742</v>
      </c>
      <c r="AD10487" t="s">
        <v>880</v>
      </c>
      <c r="AE10487" t="s">
        <v>42299</v>
      </c>
      <c r="AG10487" t="s">
        <v>42300</v>
      </c>
      <c r="AH10487" s="8" t="s">
        <v>42301</v>
      </c>
      <c r="AI10487" t="s">
        <v>42302</v>
      </c>
      <c r="AJ10487" t="s">
        <v>42303</v>
      </c>
    </row>
    <row r="10488" spans="1:36" ht="17.25" hidden="1" customHeight="1" x14ac:dyDescent="0.2">
      <c r="A10488" s="4" t="s">
        <v>42304</v>
      </c>
      <c r="B10488" t="s">
        <v>42104</v>
      </c>
      <c r="C10488" t="s">
        <v>42305</v>
      </c>
      <c r="E10488" t="s">
        <v>40</v>
      </c>
      <c r="F10488" t="s">
        <v>86</v>
      </c>
      <c r="G10488" s="26">
        <v>24.5</v>
      </c>
      <c r="H10488" t="s">
        <v>42</v>
      </c>
      <c r="I10488" t="s">
        <v>65</v>
      </c>
      <c r="J10488" t="s">
        <v>44</v>
      </c>
      <c r="N10488" s="27"/>
      <c r="R10488" s="7">
        <v>52.989809999999999</v>
      </c>
      <c r="S10488" s="7">
        <v>6.8675499999999996</v>
      </c>
      <c r="T10488" t="s">
        <v>46</v>
      </c>
      <c r="U10488" t="s">
        <v>42306</v>
      </c>
      <c r="X10488" t="s">
        <v>42272</v>
      </c>
      <c r="Y10488" t="s">
        <v>36708</v>
      </c>
      <c r="Z10488" t="s">
        <v>36742</v>
      </c>
      <c r="AD10488" t="s">
        <v>880</v>
      </c>
      <c r="AE10488" t="s">
        <v>42299</v>
      </c>
      <c r="AG10488" t="s">
        <v>42307</v>
      </c>
      <c r="AH10488" s="8">
        <v>1120627</v>
      </c>
      <c r="AI10488" t="s">
        <v>42308</v>
      </c>
      <c r="AJ10488" t="s">
        <v>42309</v>
      </c>
    </row>
    <row r="10489" spans="1:36" ht="17.25" hidden="1" customHeight="1" x14ac:dyDescent="0.2">
      <c r="A10489" s="4" t="s">
        <v>42310</v>
      </c>
      <c r="B10489" t="s">
        <v>42104</v>
      </c>
      <c r="C10489" t="s">
        <v>42311</v>
      </c>
      <c r="E10489" t="s">
        <v>3804</v>
      </c>
      <c r="F10489" t="s">
        <v>86</v>
      </c>
      <c r="G10489" s="26">
        <v>24.3</v>
      </c>
      <c r="H10489" t="s">
        <v>42</v>
      </c>
      <c r="I10489" t="s">
        <v>43</v>
      </c>
      <c r="J10489" t="s">
        <v>44</v>
      </c>
      <c r="N10489" s="27">
        <v>1982</v>
      </c>
      <c r="R10489" s="7">
        <v>51.473709999999997</v>
      </c>
      <c r="S10489" s="7">
        <v>5.5831600000000003</v>
      </c>
      <c r="T10489" t="s">
        <v>504</v>
      </c>
      <c r="U10489" t="s">
        <v>42312</v>
      </c>
      <c r="X10489" t="s">
        <v>42125</v>
      </c>
      <c r="Y10489" t="s">
        <v>36708</v>
      </c>
      <c r="Z10489" t="s">
        <v>36742</v>
      </c>
      <c r="AA10489" t="s">
        <v>42313</v>
      </c>
      <c r="AG10489" t="s">
        <v>42314</v>
      </c>
      <c r="AH10489" s="8" t="s">
        <v>42315</v>
      </c>
      <c r="AI10489" t="s">
        <v>42316</v>
      </c>
      <c r="AJ10489" t="s">
        <v>42317</v>
      </c>
    </row>
    <row r="10490" spans="1:36" ht="17.25" hidden="1" customHeight="1" x14ac:dyDescent="0.2">
      <c r="A10490" s="4" t="s">
        <v>42310</v>
      </c>
      <c r="B10490" t="s">
        <v>42104</v>
      </c>
      <c r="C10490" t="s">
        <v>42311</v>
      </c>
      <c r="E10490" t="s">
        <v>3813</v>
      </c>
      <c r="F10490" t="s">
        <v>86</v>
      </c>
      <c r="G10490" s="26">
        <v>25.3</v>
      </c>
      <c r="H10490" t="s">
        <v>42</v>
      </c>
      <c r="I10490" t="s">
        <v>43</v>
      </c>
      <c r="J10490" t="s">
        <v>44</v>
      </c>
      <c r="N10490" s="27">
        <v>1987</v>
      </c>
      <c r="R10490" s="7">
        <v>51.473709999999997</v>
      </c>
      <c r="S10490" s="7">
        <v>5.5831600000000003</v>
      </c>
      <c r="T10490" t="s">
        <v>504</v>
      </c>
      <c r="U10490" t="s">
        <v>42312</v>
      </c>
      <c r="X10490" t="s">
        <v>42125</v>
      </c>
      <c r="Y10490" t="s">
        <v>36708</v>
      </c>
      <c r="Z10490" t="s">
        <v>36742</v>
      </c>
      <c r="AA10490" t="s">
        <v>42313</v>
      </c>
      <c r="AG10490" t="s">
        <v>42314</v>
      </c>
      <c r="AH10490" s="8" t="s">
        <v>42318</v>
      </c>
      <c r="AI10490" t="s">
        <v>42316</v>
      </c>
      <c r="AJ10490" t="s">
        <v>42319</v>
      </c>
    </row>
    <row r="10491" spans="1:36" ht="17.25" hidden="1" customHeight="1" x14ac:dyDescent="0.2">
      <c r="A10491" s="4" t="s">
        <v>42320</v>
      </c>
      <c r="B10491" t="s">
        <v>42104</v>
      </c>
      <c r="C10491" t="s">
        <v>42321</v>
      </c>
      <c r="E10491" t="s">
        <v>4787</v>
      </c>
      <c r="F10491" t="s">
        <v>86</v>
      </c>
      <c r="G10491" s="24">
        <v>440</v>
      </c>
      <c r="H10491" t="s">
        <v>42</v>
      </c>
      <c r="I10491" t="s">
        <v>43</v>
      </c>
      <c r="J10491" t="s">
        <v>44</v>
      </c>
      <c r="N10491" s="27">
        <v>2012</v>
      </c>
      <c r="R10491" s="7">
        <v>52.404899999999998</v>
      </c>
      <c r="S10491" s="7">
        <v>4.8464999999999998</v>
      </c>
      <c r="T10491" t="s">
        <v>46</v>
      </c>
      <c r="U10491" t="s">
        <v>42322</v>
      </c>
      <c r="X10491" t="s">
        <v>42217</v>
      </c>
      <c r="Y10491" t="s">
        <v>36708</v>
      </c>
      <c r="Z10491" t="s">
        <v>36742</v>
      </c>
      <c r="AA10491" t="s">
        <v>42323</v>
      </c>
      <c r="AB10491" t="s">
        <v>42324</v>
      </c>
      <c r="AG10491" t="s">
        <v>42325</v>
      </c>
      <c r="AH10491" s="8">
        <v>1210362</v>
      </c>
      <c r="AI10491" t="s">
        <v>42326</v>
      </c>
      <c r="AJ10491" t="s">
        <v>42327</v>
      </c>
    </row>
    <row r="10492" spans="1:36" ht="17.25" hidden="1" customHeight="1" x14ac:dyDescent="0.2">
      <c r="A10492" s="4" t="s">
        <v>42328</v>
      </c>
      <c r="B10492" t="s">
        <v>42104</v>
      </c>
      <c r="C10492" t="s">
        <v>42329</v>
      </c>
      <c r="E10492" t="s">
        <v>40</v>
      </c>
      <c r="F10492" t="s">
        <v>21045</v>
      </c>
      <c r="G10492" s="24">
        <v>144</v>
      </c>
      <c r="H10492" t="s">
        <v>42</v>
      </c>
      <c r="I10492" t="s">
        <v>45</v>
      </c>
      <c r="J10492" t="s">
        <v>44</v>
      </c>
      <c r="N10492" s="27">
        <v>1997</v>
      </c>
      <c r="Q10492" t="s">
        <v>42330</v>
      </c>
      <c r="R10492" s="7">
        <v>52.477800000000002</v>
      </c>
      <c r="S10492" s="7">
        <v>4.6031000000000004</v>
      </c>
      <c r="T10492" t="s">
        <v>46</v>
      </c>
      <c r="U10492" t="s">
        <v>42331</v>
      </c>
      <c r="W10492" t="s">
        <v>42332</v>
      </c>
      <c r="Y10492" t="s">
        <v>36708</v>
      </c>
      <c r="Z10492" t="s">
        <v>36742</v>
      </c>
      <c r="AD10492" t="s">
        <v>880</v>
      </c>
      <c r="AE10492" t="s">
        <v>36905</v>
      </c>
      <c r="AG10492" t="s">
        <v>42333</v>
      </c>
      <c r="AH10492" s="8">
        <v>1120943</v>
      </c>
      <c r="AI10492" t="s">
        <v>42334</v>
      </c>
      <c r="AJ10492" t="s">
        <v>42335</v>
      </c>
    </row>
    <row r="10493" spans="1:36" ht="17.25" hidden="1" customHeight="1" x14ac:dyDescent="0.2">
      <c r="A10493" s="4" t="s">
        <v>42336</v>
      </c>
      <c r="B10493" t="s">
        <v>42104</v>
      </c>
      <c r="C10493" t="s">
        <v>42337</v>
      </c>
      <c r="E10493" t="s">
        <v>40</v>
      </c>
      <c r="F10493" t="s">
        <v>86</v>
      </c>
      <c r="G10493" s="24">
        <v>53</v>
      </c>
      <c r="H10493" t="s">
        <v>42</v>
      </c>
      <c r="I10493" t="s">
        <v>43</v>
      </c>
      <c r="J10493" t="s">
        <v>44</v>
      </c>
      <c r="N10493" s="27">
        <v>1993</v>
      </c>
      <c r="R10493" s="7">
        <v>51.96998</v>
      </c>
      <c r="S10493" s="7">
        <v>5.9378000000000002</v>
      </c>
      <c r="T10493" t="s">
        <v>46</v>
      </c>
      <c r="U10493" t="s">
        <v>42338</v>
      </c>
      <c r="X10493" t="s">
        <v>42107</v>
      </c>
      <c r="Y10493" t="s">
        <v>36708</v>
      </c>
      <c r="Z10493" t="s">
        <v>36742</v>
      </c>
      <c r="AD10493" t="s">
        <v>880</v>
      </c>
      <c r="AE10493" t="s">
        <v>37652</v>
      </c>
      <c r="AF10493" t="s">
        <v>5000</v>
      </c>
      <c r="AG10493" t="s">
        <v>42339</v>
      </c>
      <c r="AH10493" s="8" t="s">
        <v>42340</v>
      </c>
      <c r="AI10493" t="s">
        <v>42341</v>
      </c>
      <c r="AJ10493" t="s">
        <v>42342</v>
      </c>
    </row>
    <row r="10494" spans="1:36" ht="17.25" hidden="1" customHeight="1" x14ac:dyDescent="0.2">
      <c r="A10494" s="4" t="s">
        <v>42343</v>
      </c>
      <c r="B10494" t="s">
        <v>42104</v>
      </c>
      <c r="C10494" t="s">
        <v>42344</v>
      </c>
      <c r="E10494" t="s">
        <v>40</v>
      </c>
      <c r="F10494" t="s">
        <v>86</v>
      </c>
      <c r="G10494" s="24">
        <v>248</v>
      </c>
      <c r="H10494" t="s">
        <v>42</v>
      </c>
      <c r="I10494" t="s">
        <v>43</v>
      </c>
      <c r="J10494" t="s">
        <v>44</v>
      </c>
      <c r="N10494" s="27">
        <v>1995</v>
      </c>
      <c r="R10494" s="7">
        <v>52.101944000000003</v>
      </c>
      <c r="S10494" s="7">
        <v>5.0713889999999999</v>
      </c>
      <c r="T10494" t="s">
        <v>46</v>
      </c>
      <c r="U10494" t="s">
        <v>42345</v>
      </c>
      <c r="X10494" t="s">
        <v>42345</v>
      </c>
      <c r="Y10494" t="s">
        <v>36708</v>
      </c>
      <c r="Z10494" t="s">
        <v>36742</v>
      </c>
      <c r="AB10494" t="s">
        <v>42346</v>
      </c>
      <c r="AC10494" t="s">
        <v>42347</v>
      </c>
      <c r="AG10494" t="s">
        <v>42348</v>
      </c>
      <c r="AH10494" s="27" t="s">
        <v>42349</v>
      </c>
      <c r="AI10494" t="s">
        <v>42350</v>
      </c>
      <c r="AJ10494" t="s">
        <v>42351</v>
      </c>
    </row>
    <row r="10495" spans="1:36" ht="17.25" hidden="1" customHeight="1" x14ac:dyDescent="0.2">
      <c r="A10495" s="4" t="s">
        <v>42352</v>
      </c>
      <c r="B10495" t="s">
        <v>42104</v>
      </c>
      <c r="C10495" t="s">
        <v>42353</v>
      </c>
      <c r="E10495" t="s">
        <v>40</v>
      </c>
      <c r="F10495" t="s">
        <v>86</v>
      </c>
      <c r="G10495" s="24">
        <v>85</v>
      </c>
      <c r="H10495" t="s">
        <v>42</v>
      </c>
      <c r="I10495" t="s">
        <v>43</v>
      </c>
      <c r="J10495" t="s">
        <v>559</v>
      </c>
      <c r="N10495" s="27">
        <v>1986</v>
      </c>
      <c r="R10495" s="7">
        <v>52.164099999999998</v>
      </c>
      <c r="S10495" s="7">
        <v>4.4941000000000004</v>
      </c>
      <c r="T10495" t="s">
        <v>46</v>
      </c>
      <c r="U10495" t="s">
        <v>42354</v>
      </c>
      <c r="X10495" t="s">
        <v>42167</v>
      </c>
      <c r="Y10495" t="s">
        <v>36708</v>
      </c>
      <c r="Z10495" t="s">
        <v>36742</v>
      </c>
      <c r="AA10495" t="s">
        <v>42355</v>
      </c>
      <c r="AG10495" t="s">
        <v>42356</v>
      </c>
      <c r="AH10495" s="27" t="s">
        <v>42357</v>
      </c>
      <c r="AI10495" t="s">
        <v>42358</v>
      </c>
      <c r="AJ10495" t="s">
        <v>42359</v>
      </c>
    </row>
    <row r="10496" spans="1:36" ht="17.25" hidden="1" customHeight="1" x14ac:dyDescent="0.2">
      <c r="A10496" s="4" t="s">
        <v>42360</v>
      </c>
      <c r="B10496" t="s">
        <v>42104</v>
      </c>
      <c r="C10496" t="s">
        <v>42361</v>
      </c>
      <c r="E10496" t="s">
        <v>40</v>
      </c>
      <c r="F10496" t="s">
        <v>86</v>
      </c>
      <c r="G10496" s="24">
        <v>426</v>
      </c>
      <c r="H10496" t="s">
        <v>42</v>
      </c>
      <c r="I10496" t="s">
        <v>43</v>
      </c>
      <c r="J10496" t="s">
        <v>559</v>
      </c>
      <c r="N10496" s="27">
        <v>2010</v>
      </c>
      <c r="R10496" s="7">
        <v>51.890099999999997</v>
      </c>
      <c r="S10496" s="7">
        <v>4.3520000000000003</v>
      </c>
      <c r="T10496" t="s">
        <v>46</v>
      </c>
      <c r="U10496" t="s">
        <v>42362</v>
      </c>
      <c r="X10496" t="s">
        <v>42167</v>
      </c>
      <c r="Y10496" t="s">
        <v>36708</v>
      </c>
      <c r="Z10496" t="s">
        <v>36742</v>
      </c>
      <c r="AB10496" t="s">
        <v>42363</v>
      </c>
      <c r="AC10496" t="s">
        <v>42364</v>
      </c>
      <c r="AG10496" t="s">
        <v>42365</v>
      </c>
      <c r="AH10496" s="27">
        <v>1196333</v>
      </c>
      <c r="AI10496" t="s">
        <v>42366</v>
      </c>
      <c r="AJ10496" t="s">
        <v>42367</v>
      </c>
    </row>
    <row r="10497" spans="1:36" ht="17.25" hidden="1" customHeight="1" x14ac:dyDescent="0.2">
      <c r="A10497" s="4" t="s">
        <v>42368</v>
      </c>
      <c r="B10497" t="s">
        <v>42104</v>
      </c>
      <c r="C10497" t="s">
        <v>42369</v>
      </c>
      <c r="E10497" t="s">
        <v>40</v>
      </c>
      <c r="F10497" t="s">
        <v>86</v>
      </c>
      <c r="G10497" s="26">
        <v>22.4</v>
      </c>
      <c r="H10497" t="s">
        <v>42</v>
      </c>
      <c r="I10497" t="s">
        <v>65</v>
      </c>
      <c r="J10497" t="s">
        <v>44</v>
      </c>
      <c r="N10497" s="27">
        <v>2007</v>
      </c>
      <c r="R10497" s="7">
        <v>50.857979999999998</v>
      </c>
      <c r="S10497" s="7">
        <v>5.6902499999999998</v>
      </c>
      <c r="T10497" t="s">
        <v>46</v>
      </c>
      <c r="U10497" t="s">
        <v>42370</v>
      </c>
      <c r="X10497" t="s">
        <v>37153</v>
      </c>
      <c r="Y10497" t="s">
        <v>36708</v>
      </c>
      <c r="Z10497" t="s">
        <v>36742</v>
      </c>
      <c r="AA10497" t="s">
        <v>42371</v>
      </c>
      <c r="AD10497" t="s">
        <v>880</v>
      </c>
      <c r="AE10497" t="s">
        <v>36752</v>
      </c>
      <c r="AG10497" t="s">
        <v>42372</v>
      </c>
      <c r="AH10497" s="27">
        <v>1130350</v>
      </c>
      <c r="AI10497" t="s">
        <v>42373</v>
      </c>
      <c r="AJ10497" t="s">
        <v>42374</v>
      </c>
    </row>
    <row r="10498" spans="1:36" ht="17.25" hidden="1" customHeight="1" x14ac:dyDescent="0.2">
      <c r="A10498" s="4" t="s">
        <v>42368</v>
      </c>
      <c r="B10498" t="s">
        <v>42104</v>
      </c>
      <c r="C10498" t="s">
        <v>42369</v>
      </c>
      <c r="E10498" t="s">
        <v>56</v>
      </c>
      <c r="F10498" t="s">
        <v>86</v>
      </c>
      <c r="G10498" s="24">
        <v>52</v>
      </c>
      <c r="H10498" t="s">
        <v>42</v>
      </c>
      <c r="I10498" t="s">
        <v>43</v>
      </c>
      <c r="J10498" t="s">
        <v>559</v>
      </c>
      <c r="N10498" s="27">
        <v>2007</v>
      </c>
      <c r="R10498" s="7">
        <v>50.857979999999998</v>
      </c>
      <c r="S10498" s="7">
        <v>5.6902499999999998</v>
      </c>
      <c r="T10498" t="s">
        <v>46</v>
      </c>
      <c r="U10498" t="s">
        <v>42370</v>
      </c>
      <c r="X10498" t="s">
        <v>37153</v>
      </c>
      <c r="Y10498" t="s">
        <v>36708</v>
      </c>
      <c r="Z10498" t="s">
        <v>36742</v>
      </c>
      <c r="AA10498" t="s">
        <v>42371</v>
      </c>
      <c r="AD10498" t="s">
        <v>880</v>
      </c>
      <c r="AE10498" t="s">
        <v>36752</v>
      </c>
      <c r="AG10498" t="s">
        <v>42372</v>
      </c>
      <c r="AH10498" s="27" t="s">
        <v>42375</v>
      </c>
      <c r="AI10498" t="s">
        <v>42373</v>
      </c>
      <c r="AJ10498" t="s">
        <v>42376</v>
      </c>
    </row>
    <row r="10499" spans="1:36" ht="17.25" hidden="1" customHeight="1" x14ac:dyDescent="0.2">
      <c r="A10499" s="4" t="s">
        <v>42377</v>
      </c>
      <c r="B10499" t="s">
        <v>42104</v>
      </c>
      <c r="C10499" t="s">
        <v>42378</v>
      </c>
      <c r="E10499" t="s">
        <v>40</v>
      </c>
      <c r="F10499" t="s">
        <v>86</v>
      </c>
      <c r="G10499" s="24">
        <v>70</v>
      </c>
      <c r="H10499" t="s">
        <v>42</v>
      </c>
      <c r="I10499" t="s">
        <v>43</v>
      </c>
      <c r="J10499" t="s">
        <v>44</v>
      </c>
      <c r="N10499" s="27">
        <v>2003</v>
      </c>
      <c r="R10499" s="7">
        <v>51.96</v>
      </c>
      <c r="S10499" s="7">
        <v>4.0254000000000003</v>
      </c>
      <c r="T10499" t="s">
        <v>46</v>
      </c>
      <c r="U10499" t="s">
        <v>42379</v>
      </c>
      <c r="X10499" t="s">
        <v>42167</v>
      </c>
      <c r="Y10499" t="s">
        <v>36708</v>
      </c>
      <c r="Z10499" t="s">
        <v>36742</v>
      </c>
      <c r="AG10499" t="s">
        <v>42380</v>
      </c>
      <c r="AH10499" s="27" t="s">
        <v>42381</v>
      </c>
      <c r="AI10499" t="s">
        <v>42382</v>
      </c>
      <c r="AJ10499" t="s">
        <v>42383</v>
      </c>
    </row>
    <row r="10500" spans="1:36" ht="17.25" hidden="1" customHeight="1" x14ac:dyDescent="0.2">
      <c r="A10500" s="4" t="s">
        <v>42395</v>
      </c>
      <c r="B10500" t="s">
        <v>42104</v>
      </c>
      <c r="C10500" t="s">
        <v>42396</v>
      </c>
      <c r="E10500" t="s">
        <v>191</v>
      </c>
      <c r="F10500" t="s">
        <v>86</v>
      </c>
      <c r="G10500" s="24">
        <v>440</v>
      </c>
      <c r="H10500" t="s">
        <v>42</v>
      </c>
      <c r="I10500" t="s">
        <v>43</v>
      </c>
      <c r="J10500" t="s">
        <v>559</v>
      </c>
      <c r="K10500" t="s">
        <v>36825</v>
      </c>
      <c r="N10500" s="27">
        <v>2010</v>
      </c>
      <c r="R10500" s="7">
        <v>52.577199999999998</v>
      </c>
      <c r="S10500" s="7">
        <v>5.53</v>
      </c>
      <c r="T10500" t="s">
        <v>46</v>
      </c>
      <c r="U10500" t="s">
        <v>42397</v>
      </c>
      <c r="X10500" t="s">
        <v>42116</v>
      </c>
      <c r="Y10500" t="s">
        <v>36708</v>
      </c>
      <c r="Z10500" t="s">
        <v>36742</v>
      </c>
      <c r="AB10500" t="s">
        <v>42398</v>
      </c>
      <c r="AG10500" t="s">
        <v>42399</v>
      </c>
      <c r="AH10500" s="27">
        <v>1195551</v>
      </c>
      <c r="AI10500" t="s">
        <v>42400</v>
      </c>
      <c r="AJ10500" t="s">
        <v>42401</v>
      </c>
    </row>
    <row r="10501" spans="1:36" ht="17.25" hidden="1" customHeight="1" x14ac:dyDescent="0.2">
      <c r="A10501" s="4" t="s">
        <v>42395</v>
      </c>
      <c r="B10501" t="s">
        <v>42104</v>
      </c>
      <c r="C10501" t="s">
        <v>42396</v>
      </c>
      <c r="E10501" t="s">
        <v>335</v>
      </c>
      <c r="F10501" t="s">
        <v>86</v>
      </c>
      <c r="G10501" s="24">
        <v>440</v>
      </c>
      <c r="H10501" t="s">
        <v>42</v>
      </c>
      <c r="I10501" t="s">
        <v>43</v>
      </c>
      <c r="J10501" t="s">
        <v>559</v>
      </c>
      <c r="K10501" t="s">
        <v>36825</v>
      </c>
      <c r="N10501" s="27">
        <v>2010</v>
      </c>
      <c r="R10501" s="7">
        <v>52.577199999999998</v>
      </c>
      <c r="S10501" s="7">
        <v>5.53</v>
      </c>
      <c r="T10501" t="s">
        <v>46</v>
      </c>
      <c r="U10501" t="s">
        <v>42397</v>
      </c>
      <c r="X10501" t="s">
        <v>42116</v>
      </c>
      <c r="Y10501" t="s">
        <v>36708</v>
      </c>
      <c r="Z10501" t="s">
        <v>36742</v>
      </c>
      <c r="AB10501" t="s">
        <v>42402</v>
      </c>
      <c r="AG10501" t="s">
        <v>42399</v>
      </c>
      <c r="AH10501" s="8">
        <v>1195550</v>
      </c>
      <c r="AI10501" t="s">
        <v>42400</v>
      </c>
      <c r="AJ10501" t="s">
        <v>42403</v>
      </c>
    </row>
    <row r="10502" spans="1:36" ht="17.25" hidden="1" customHeight="1" x14ac:dyDescent="0.2">
      <c r="A10502" s="4" t="s">
        <v>42404</v>
      </c>
      <c r="B10502" t="s">
        <v>42104</v>
      </c>
      <c r="C10502" t="s">
        <v>42405</v>
      </c>
      <c r="E10502" t="s">
        <v>4762</v>
      </c>
      <c r="F10502" t="s">
        <v>86</v>
      </c>
      <c r="G10502" s="24">
        <v>224</v>
      </c>
      <c r="H10502" t="s">
        <v>42</v>
      </c>
      <c r="I10502" t="s">
        <v>43</v>
      </c>
      <c r="J10502" t="s">
        <v>44</v>
      </c>
      <c r="N10502" s="27">
        <v>1989</v>
      </c>
      <c r="R10502" s="7">
        <v>52.101700000000001</v>
      </c>
      <c r="S10502" s="7">
        <v>5.0793999999999997</v>
      </c>
      <c r="T10502" t="s">
        <v>46</v>
      </c>
      <c r="U10502" t="s">
        <v>42345</v>
      </c>
      <c r="X10502" t="s">
        <v>42345</v>
      </c>
      <c r="Y10502" t="s">
        <v>36708</v>
      </c>
      <c r="Z10502" t="s">
        <v>36742</v>
      </c>
      <c r="AB10502" t="s">
        <v>42406</v>
      </c>
      <c r="AG10502" t="s">
        <v>42407</v>
      </c>
      <c r="AH10502" s="27" t="s">
        <v>42408</v>
      </c>
      <c r="AI10502" t="s">
        <v>42409</v>
      </c>
      <c r="AJ10502" t="s">
        <v>42410</v>
      </c>
    </row>
    <row r="10503" spans="1:36" ht="17.25" hidden="1" customHeight="1" x14ac:dyDescent="0.2">
      <c r="A10503" s="4" t="s">
        <v>42411</v>
      </c>
      <c r="B10503" t="s">
        <v>42104</v>
      </c>
      <c r="C10503" t="s">
        <v>42412</v>
      </c>
      <c r="E10503" t="s">
        <v>40</v>
      </c>
      <c r="F10503" t="s">
        <v>86</v>
      </c>
      <c r="G10503" s="24">
        <v>348</v>
      </c>
      <c r="H10503" t="s">
        <v>857</v>
      </c>
      <c r="I10503" t="s">
        <v>43</v>
      </c>
      <c r="J10503" t="s">
        <v>44</v>
      </c>
      <c r="N10503" s="27">
        <v>1997</v>
      </c>
      <c r="R10503" s="7">
        <v>51.68506</v>
      </c>
      <c r="S10503" s="7">
        <v>4.58094</v>
      </c>
      <c r="T10503" t="s">
        <v>46</v>
      </c>
      <c r="U10503" t="s">
        <v>42413</v>
      </c>
      <c r="X10503" t="s">
        <v>42125</v>
      </c>
      <c r="Y10503" t="s">
        <v>36708</v>
      </c>
      <c r="Z10503" t="s">
        <v>36742</v>
      </c>
      <c r="AA10503" t="s">
        <v>42414</v>
      </c>
      <c r="AB10503" t="s">
        <v>42415</v>
      </c>
      <c r="AD10503" t="s">
        <v>5000</v>
      </c>
      <c r="AE10503" t="s">
        <v>36773</v>
      </c>
      <c r="AF10503" t="s">
        <v>880</v>
      </c>
      <c r="AG10503" t="s">
        <v>42416</v>
      </c>
      <c r="AH10503" s="27" t="s">
        <v>42417</v>
      </c>
      <c r="AI10503" t="s">
        <v>42418</v>
      </c>
      <c r="AJ10503" t="s">
        <v>42419</v>
      </c>
    </row>
    <row r="10504" spans="1:36" ht="17.25" hidden="1" customHeight="1" x14ac:dyDescent="0.2">
      <c r="A10504" s="4" t="s">
        <v>42411</v>
      </c>
      <c r="B10504" t="s">
        <v>42104</v>
      </c>
      <c r="C10504" t="s">
        <v>42412</v>
      </c>
      <c r="E10504" t="s">
        <v>56</v>
      </c>
      <c r="F10504" t="s">
        <v>86</v>
      </c>
      <c r="G10504" s="24">
        <v>418</v>
      </c>
      <c r="H10504" t="s">
        <v>42</v>
      </c>
      <c r="I10504" t="s">
        <v>43</v>
      </c>
      <c r="J10504" t="s">
        <v>44</v>
      </c>
      <c r="N10504" s="27">
        <v>2012</v>
      </c>
      <c r="R10504" s="7">
        <v>51.68506</v>
      </c>
      <c r="S10504" s="7">
        <v>4.58094</v>
      </c>
      <c r="T10504" t="s">
        <v>46</v>
      </c>
      <c r="U10504" t="s">
        <v>42413</v>
      </c>
      <c r="X10504" t="s">
        <v>42125</v>
      </c>
      <c r="Y10504" t="s">
        <v>36708</v>
      </c>
      <c r="Z10504" t="s">
        <v>36742</v>
      </c>
      <c r="AA10504" t="s">
        <v>42414</v>
      </c>
      <c r="AB10504" t="s">
        <v>42420</v>
      </c>
      <c r="AD10504" t="s">
        <v>5000</v>
      </c>
      <c r="AE10504" t="s">
        <v>36773</v>
      </c>
      <c r="AF10504" t="s">
        <v>880</v>
      </c>
      <c r="AG10504" t="s">
        <v>42416</v>
      </c>
      <c r="AH10504" s="27">
        <v>1197859</v>
      </c>
      <c r="AI10504" t="s">
        <v>42418</v>
      </c>
      <c r="AJ10504" t="s">
        <v>42421</v>
      </c>
    </row>
    <row r="10505" spans="1:36" ht="17.25" hidden="1" customHeight="1" x14ac:dyDescent="0.2">
      <c r="A10505" s="4" t="s">
        <v>42422</v>
      </c>
      <c r="B10505" t="s">
        <v>42104</v>
      </c>
      <c r="C10505" t="s">
        <v>42423</v>
      </c>
      <c r="E10505" t="s">
        <v>40</v>
      </c>
      <c r="F10505" t="s">
        <v>86</v>
      </c>
      <c r="G10505" s="24">
        <v>128</v>
      </c>
      <c r="H10505" t="s">
        <v>42</v>
      </c>
      <c r="I10505" t="s">
        <v>43</v>
      </c>
      <c r="J10505" t="s">
        <v>44</v>
      </c>
      <c r="N10505" s="27">
        <v>2010</v>
      </c>
      <c r="R10505" s="7">
        <v>52.680874000000003</v>
      </c>
      <c r="S10505" s="7">
        <v>6.8949579999999999</v>
      </c>
      <c r="T10505" t="s">
        <v>46</v>
      </c>
      <c r="U10505" t="s">
        <v>42424</v>
      </c>
      <c r="X10505" t="s">
        <v>42272</v>
      </c>
      <c r="Y10505" t="s">
        <v>36708</v>
      </c>
      <c r="Z10505" t="s">
        <v>36742</v>
      </c>
      <c r="AB10505" t="s">
        <v>42425</v>
      </c>
      <c r="AD10505" t="s">
        <v>880</v>
      </c>
      <c r="AE10505" t="s">
        <v>36848</v>
      </c>
      <c r="AF10505" t="s">
        <v>52</v>
      </c>
      <c r="AG10505" t="s">
        <v>42426</v>
      </c>
      <c r="AH10505" s="27">
        <v>1227692</v>
      </c>
      <c r="AI10505" t="s">
        <v>42427</v>
      </c>
      <c r="AJ10505" t="s">
        <v>42428</v>
      </c>
    </row>
    <row r="10506" spans="1:36" ht="17.25" hidden="1" customHeight="1" x14ac:dyDescent="0.2">
      <c r="A10506" s="4" t="s">
        <v>42429</v>
      </c>
      <c r="B10506" t="s">
        <v>42104</v>
      </c>
      <c r="C10506" t="s">
        <v>42430</v>
      </c>
      <c r="E10506" t="s">
        <v>3343</v>
      </c>
      <c r="F10506" t="s">
        <v>86</v>
      </c>
      <c r="G10506" s="24">
        <v>24</v>
      </c>
      <c r="H10506" t="s">
        <v>42</v>
      </c>
      <c r="I10506" t="s">
        <v>65</v>
      </c>
      <c r="J10506" t="s">
        <v>44</v>
      </c>
      <c r="N10506" s="27">
        <v>1979</v>
      </c>
      <c r="R10506" s="7">
        <v>51.971539999999997</v>
      </c>
      <c r="S10506" s="7">
        <v>5.7296300000000002</v>
      </c>
      <c r="T10506" t="s">
        <v>504</v>
      </c>
      <c r="U10506" t="s">
        <v>42431</v>
      </c>
      <c r="X10506" t="s">
        <v>42107</v>
      </c>
      <c r="Y10506" t="s">
        <v>36708</v>
      </c>
      <c r="Z10506" t="s">
        <v>36742</v>
      </c>
      <c r="AD10506" t="s">
        <v>880</v>
      </c>
      <c r="AE10506" t="s">
        <v>36752</v>
      </c>
      <c r="AG10506" t="s">
        <v>42432</v>
      </c>
      <c r="AH10506" s="27">
        <v>1138855</v>
      </c>
      <c r="AI10506" t="s">
        <v>42433</v>
      </c>
      <c r="AJ10506" t="s">
        <v>42434</v>
      </c>
    </row>
    <row r="10507" spans="1:36" ht="17.25" hidden="1" customHeight="1" x14ac:dyDescent="0.2">
      <c r="A10507" s="4" t="s">
        <v>42435</v>
      </c>
      <c r="B10507" t="s">
        <v>42104</v>
      </c>
      <c r="C10507" t="s">
        <v>42436</v>
      </c>
      <c r="E10507" t="s">
        <v>43</v>
      </c>
      <c r="F10507" t="s">
        <v>86</v>
      </c>
      <c r="G10507" s="24">
        <v>308</v>
      </c>
      <c r="H10507" t="s">
        <v>42</v>
      </c>
      <c r="I10507" t="s">
        <v>43</v>
      </c>
      <c r="J10507" t="s">
        <v>44</v>
      </c>
      <c r="N10507" s="27">
        <v>2008</v>
      </c>
      <c r="R10507" s="7">
        <v>51.881909999999998</v>
      </c>
      <c r="S10507" s="7">
        <v>4.3778600000000001</v>
      </c>
      <c r="T10507" t="s">
        <v>46</v>
      </c>
      <c r="U10507" t="s">
        <v>42362</v>
      </c>
      <c r="X10507" t="s">
        <v>42173</v>
      </c>
      <c r="Y10507" t="s">
        <v>36708</v>
      </c>
      <c r="Z10507" t="s">
        <v>36742</v>
      </c>
      <c r="AA10507" t="s">
        <v>42437</v>
      </c>
      <c r="AB10507" t="s">
        <v>42438</v>
      </c>
      <c r="AD10507" t="s">
        <v>5000</v>
      </c>
      <c r="AE10507" t="s">
        <v>36848</v>
      </c>
      <c r="AG10507" t="s">
        <v>42439</v>
      </c>
      <c r="AH10507" s="27" t="s">
        <v>42440</v>
      </c>
      <c r="AI10507" t="s">
        <v>42441</v>
      </c>
      <c r="AJ10507" t="s">
        <v>42442</v>
      </c>
    </row>
    <row r="10508" spans="1:36" ht="17.25" hidden="1" customHeight="1" x14ac:dyDescent="0.2">
      <c r="A10508" s="4" t="s">
        <v>42443</v>
      </c>
      <c r="B10508" t="s">
        <v>42104</v>
      </c>
      <c r="C10508" t="s">
        <v>42444</v>
      </c>
      <c r="E10508" t="s">
        <v>43</v>
      </c>
      <c r="F10508" t="s">
        <v>527</v>
      </c>
      <c r="G10508" s="24">
        <v>126</v>
      </c>
      <c r="H10508" t="s">
        <v>42</v>
      </c>
      <c r="I10508" t="s">
        <v>43</v>
      </c>
      <c r="J10508" t="s">
        <v>44</v>
      </c>
      <c r="N10508" s="27">
        <v>1997</v>
      </c>
      <c r="R10508" s="7">
        <v>51.881</v>
      </c>
      <c r="S10508" s="7">
        <v>4.3376000000000001</v>
      </c>
      <c r="T10508" t="s">
        <v>46</v>
      </c>
      <c r="U10508" t="s">
        <v>42362</v>
      </c>
      <c r="X10508" t="s">
        <v>42173</v>
      </c>
      <c r="Y10508" t="s">
        <v>36708</v>
      </c>
      <c r="Z10508" t="s">
        <v>36742</v>
      </c>
      <c r="AA10508" t="s">
        <v>42445</v>
      </c>
      <c r="AD10508" t="s">
        <v>880</v>
      </c>
      <c r="AE10508" t="s">
        <v>36848</v>
      </c>
      <c r="AF10508" t="s">
        <v>5000</v>
      </c>
      <c r="AG10508" t="s">
        <v>42446</v>
      </c>
      <c r="AH10508" s="8" t="s">
        <v>42447</v>
      </c>
      <c r="AI10508" t="s">
        <v>42448</v>
      </c>
      <c r="AJ10508" t="s">
        <v>42449</v>
      </c>
    </row>
    <row r="10509" spans="1:36" ht="17.25" hidden="1" customHeight="1" x14ac:dyDescent="0.2">
      <c r="A10509" s="4" t="s">
        <v>42443</v>
      </c>
      <c r="B10509" t="s">
        <v>42104</v>
      </c>
      <c r="C10509" t="s">
        <v>42444</v>
      </c>
      <c r="E10509" t="s">
        <v>3343</v>
      </c>
      <c r="F10509" t="s">
        <v>86</v>
      </c>
      <c r="G10509" s="24">
        <v>48</v>
      </c>
      <c r="H10509" t="s">
        <v>42</v>
      </c>
      <c r="I10509" t="s">
        <v>65</v>
      </c>
      <c r="J10509" t="s">
        <v>44</v>
      </c>
      <c r="N10509" s="27">
        <v>1981</v>
      </c>
      <c r="R10509" s="7">
        <v>51.881</v>
      </c>
      <c r="S10509" s="7">
        <v>4.3376000000000001</v>
      </c>
      <c r="T10509" t="s">
        <v>46</v>
      </c>
      <c r="U10509" t="s">
        <v>42362</v>
      </c>
      <c r="X10509" t="s">
        <v>42173</v>
      </c>
      <c r="Y10509" t="s">
        <v>36708</v>
      </c>
      <c r="Z10509" t="s">
        <v>36742</v>
      </c>
      <c r="AA10509" t="s">
        <v>42445</v>
      </c>
      <c r="AD10509" t="s">
        <v>880</v>
      </c>
      <c r="AE10509" t="s">
        <v>36848</v>
      </c>
      <c r="AF10509" t="s">
        <v>5000</v>
      </c>
      <c r="AG10509" t="s">
        <v>42446</v>
      </c>
      <c r="AH10509" s="8">
        <v>1139524</v>
      </c>
      <c r="AI10509" t="s">
        <v>42448</v>
      </c>
      <c r="AJ10509" t="s">
        <v>42450</v>
      </c>
    </row>
    <row r="10510" spans="1:36" ht="17.25" hidden="1" customHeight="1" x14ac:dyDescent="0.2">
      <c r="A10510" s="4" t="s">
        <v>42443</v>
      </c>
      <c r="B10510" t="s">
        <v>42104</v>
      </c>
      <c r="C10510" t="s">
        <v>42444</v>
      </c>
      <c r="E10510" t="s">
        <v>3345</v>
      </c>
      <c r="F10510" t="s">
        <v>86</v>
      </c>
      <c r="G10510" s="24">
        <v>95</v>
      </c>
      <c r="H10510" t="s">
        <v>42</v>
      </c>
      <c r="I10510" t="s">
        <v>65</v>
      </c>
      <c r="J10510" t="s">
        <v>44</v>
      </c>
      <c r="N10510" s="27">
        <v>1999</v>
      </c>
      <c r="R10510" s="7">
        <v>51.881</v>
      </c>
      <c r="S10510" s="7">
        <v>4.3376000000000001</v>
      </c>
      <c r="T10510" t="s">
        <v>46</v>
      </c>
      <c r="U10510" t="s">
        <v>42362</v>
      </c>
      <c r="X10510" t="s">
        <v>42173</v>
      </c>
      <c r="Y10510" t="s">
        <v>36708</v>
      </c>
      <c r="Z10510" t="s">
        <v>36742</v>
      </c>
      <c r="AA10510" t="s">
        <v>42445</v>
      </c>
      <c r="AD10510" t="s">
        <v>880</v>
      </c>
      <c r="AE10510" t="s">
        <v>36848</v>
      </c>
      <c r="AF10510" t="s">
        <v>5000</v>
      </c>
      <c r="AG10510" t="s">
        <v>42446</v>
      </c>
      <c r="AH10510" s="8">
        <v>1139525</v>
      </c>
      <c r="AI10510" t="s">
        <v>42448</v>
      </c>
      <c r="AJ10510" t="s">
        <v>42451</v>
      </c>
    </row>
    <row r="10511" spans="1:36" ht="17.25" hidden="1" customHeight="1" x14ac:dyDescent="0.2">
      <c r="A10511" s="4" t="s">
        <v>42452</v>
      </c>
      <c r="B10511" t="s">
        <v>42104</v>
      </c>
      <c r="C10511" t="s">
        <v>42453</v>
      </c>
      <c r="E10511" t="s">
        <v>40</v>
      </c>
      <c r="F10511" t="s">
        <v>86</v>
      </c>
      <c r="G10511" s="24">
        <v>810</v>
      </c>
      <c r="H10511" t="s">
        <v>42</v>
      </c>
      <c r="I10511" t="s">
        <v>43</v>
      </c>
      <c r="J10511" t="s">
        <v>44</v>
      </c>
      <c r="N10511" s="27">
        <v>2004</v>
      </c>
      <c r="R10511" s="7">
        <v>51.890174999999999</v>
      </c>
      <c r="S10511" s="7">
        <v>4.3546860000000001</v>
      </c>
      <c r="T10511" t="s">
        <v>46</v>
      </c>
      <c r="U10511" t="s">
        <v>42362</v>
      </c>
      <c r="X10511" t="s">
        <v>42454</v>
      </c>
      <c r="Y10511" t="s">
        <v>36708</v>
      </c>
      <c r="Z10511" t="s">
        <v>36742</v>
      </c>
      <c r="AA10511" t="s">
        <v>42455</v>
      </c>
      <c r="AB10511" t="s">
        <v>42456</v>
      </c>
      <c r="AC10511" t="s">
        <v>42457</v>
      </c>
      <c r="AG10511" t="s">
        <v>42458</v>
      </c>
      <c r="AH10511" s="8">
        <v>1165881</v>
      </c>
      <c r="AI10511" t="s">
        <v>42459</v>
      </c>
      <c r="AJ10511" t="s">
        <v>42460</v>
      </c>
    </row>
    <row r="10512" spans="1:36" ht="17.25" hidden="1" customHeight="1" x14ac:dyDescent="0.2">
      <c r="A10512" s="4" t="s">
        <v>42461</v>
      </c>
      <c r="B10512" t="s">
        <v>42104</v>
      </c>
      <c r="C10512" t="s">
        <v>42462</v>
      </c>
      <c r="E10512" t="s">
        <v>696</v>
      </c>
      <c r="F10512" t="s">
        <v>86</v>
      </c>
      <c r="G10512" s="24">
        <v>24</v>
      </c>
      <c r="H10512" t="s">
        <v>42</v>
      </c>
      <c r="I10512" t="s">
        <v>65</v>
      </c>
      <c r="J10512" t="s">
        <v>44</v>
      </c>
      <c r="N10512" s="27">
        <v>1982</v>
      </c>
      <c r="R10512" s="7">
        <v>51.953659999999999</v>
      </c>
      <c r="S10512" s="7">
        <v>4.5615500000000004</v>
      </c>
      <c r="T10512" t="s">
        <v>46</v>
      </c>
      <c r="U10512" t="s">
        <v>42173</v>
      </c>
      <c r="X10512" t="s">
        <v>42167</v>
      </c>
      <c r="Y10512" t="s">
        <v>36708</v>
      </c>
      <c r="Z10512" t="s">
        <v>36742</v>
      </c>
      <c r="AC10512" t="s">
        <v>42463</v>
      </c>
      <c r="AG10512" t="s">
        <v>42464</v>
      </c>
      <c r="AH10512" s="8">
        <v>1143786</v>
      </c>
      <c r="AI10512" t="s">
        <v>42465</v>
      </c>
      <c r="AJ10512" t="s">
        <v>42466</v>
      </c>
    </row>
    <row r="10513" spans="1:36" ht="17.25" hidden="1" customHeight="1" x14ac:dyDescent="0.2">
      <c r="A10513" s="4" t="s">
        <v>42461</v>
      </c>
      <c r="B10513" t="s">
        <v>42104</v>
      </c>
      <c r="C10513" t="s">
        <v>42462</v>
      </c>
      <c r="E10513" t="s">
        <v>703</v>
      </c>
      <c r="F10513" t="s">
        <v>86</v>
      </c>
      <c r="G10513" s="24">
        <v>24</v>
      </c>
      <c r="H10513" t="s">
        <v>42</v>
      </c>
      <c r="I10513" t="s">
        <v>65</v>
      </c>
      <c r="J10513" t="s">
        <v>44</v>
      </c>
      <c r="N10513" s="27">
        <v>1982</v>
      </c>
      <c r="R10513" s="7">
        <v>51.953659999999999</v>
      </c>
      <c r="S10513" s="7">
        <v>4.5615500000000004</v>
      </c>
      <c r="T10513" t="s">
        <v>46</v>
      </c>
      <c r="U10513" t="s">
        <v>42173</v>
      </c>
      <c r="X10513" t="s">
        <v>42167</v>
      </c>
      <c r="Y10513" t="s">
        <v>36708</v>
      </c>
      <c r="Z10513" t="s">
        <v>36742</v>
      </c>
      <c r="AC10513" t="s">
        <v>42463</v>
      </c>
      <c r="AG10513" t="s">
        <v>42464</v>
      </c>
      <c r="AH10513" s="8">
        <v>1143787</v>
      </c>
      <c r="AI10513" t="s">
        <v>42465</v>
      </c>
      <c r="AJ10513" t="s">
        <v>42467</v>
      </c>
    </row>
    <row r="10514" spans="1:36" ht="17.25" hidden="1" customHeight="1" x14ac:dyDescent="0.2">
      <c r="A10514" s="4" t="s">
        <v>42461</v>
      </c>
      <c r="B10514" t="s">
        <v>42104</v>
      </c>
      <c r="C10514" t="s">
        <v>42462</v>
      </c>
      <c r="E10514" t="s">
        <v>738</v>
      </c>
      <c r="F10514" t="s">
        <v>86</v>
      </c>
      <c r="G10514" s="24">
        <v>220</v>
      </c>
      <c r="H10514" t="s">
        <v>42</v>
      </c>
      <c r="I10514" t="s">
        <v>43</v>
      </c>
      <c r="J10514" t="s">
        <v>559</v>
      </c>
      <c r="N10514" s="8">
        <v>1996</v>
      </c>
      <c r="R10514" s="7">
        <v>51.953659999999999</v>
      </c>
      <c r="S10514" s="7">
        <v>4.5615500000000004</v>
      </c>
      <c r="T10514" t="s">
        <v>46</v>
      </c>
      <c r="U10514" t="s">
        <v>42173</v>
      </c>
      <c r="X10514" t="s">
        <v>42167</v>
      </c>
      <c r="Y10514" t="s">
        <v>36708</v>
      </c>
      <c r="Z10514" t="s">
        <v>36742</v>
      </c>
      <c r="AB10514" t="s">
        <v>42468</v>
      </c>
      <c r="AC10514" t="s">
        <v>42463</v>
      </c>
      <c r="AG10514" t="s">
        <v>42464</v>
      </c>
      <c r="AH10514" s="8" t="s">
        <v>42469</v>
      </c>
      <c r="AI10514" t="s">
        <v>42465</v>
      </c>
      <c r="AJ10514" t="s">
        <v>42470</v>
      </c>
    </row>
    <row r="10515" spans="1:36" ht="17.25" hidden="1" customHeight="1" x14ac:dyDescent="0.2">
      <c r="A10515" s="4" t="s">
        <v>42471</v>
      </c>
      <c r="B10515" t="s">
        <v>42104</v>
      </c>
      <c r="C10515" t="s">
        <v>42472</v>
      </c>
      <c r="E10515" t="s">
        <v>696</v>
      </c>
      <c r="F10515" t="s">
        <v>86</v>
      </c>
      <c r="G10515" s="24">
        <v>24</v>
      </c>
      <c r="H10515" t="s">
        <v>42</v>
      </c>
      <c r="I10515" t="s">
        <v>65</v>
      </c>
      <c r="J10515" t="s">
        <v>44</v>
      </c>
      <c r="N10515" s="8">
        <v>1999</v>
      </c>
      <c r="R10515" s="7">
        <v>51.960799999999999</v>
      </c>
      <c r="S10515" s="7">
        <v>4.0976999999999997</v>
      </c>
      <c r="T10515" t="s">
        <v>46</v>
      </c>
      <c r="U10515" t="s">
        <v>42173</v>
      </c>
      <c r="X10515" t="s">
        <v>42167</v>
      </c>
      <c r="Y10515" t="s">
        <v>36708</v>
      </c>
      <c r="Z10515" t="s">
        <v>36742</v>
      </c>
      <c r="AD10515" t="s">
        <v>880</v>
      </c>
      <c r="AE10515" t="s">
        <v>40382</v>
      </c>
      <c r="AG10515" t="s">
        <v>42473</v>
      </c>
      <c r="AH10515" s="8">
        <v>1144095</v>
      </c>
      <c r="AI10515" t="s">
        <v>42474</v>
      </c>
      <c r="AJ10515" t="s">
        <v>42475</v>
      </c>
    </row>
    <row r="10516" spans="1:36" ht="17.25" hidden="1" customHeight="1" x14ac:dyDescent="0.2">
      <c r="A10516" s="4" t="s">
        <v>42476</v>
      </c>
      <c r="B10516" t="s">
        <v>42104</v>
      </c>
      <c r="C10516" t="s">
        <v>42477</v>
      </c>
      <c r="E10516" t="s">
        <v>30157</v>
      </c>
      <c r="F10516" t="s">
        <v>570</v>
      </c>
      <c r="G10516" s="24">
        <v>61</v>
      </c>
      <c r="H10516" t="s">
        <v>42</v>
      </c>
      <c r="I10516" t="s">
        <v>1323</v>
      </c>
      <c r="N10516" s="27"/>
      <c r="Q10516" t="s">
        <v>42478</v>
      </c>
      <c r="R10516" s="7">
        <v>52.283830000000002</v>
      </c>
      <c r="S10516" s="7">
        <v>4.7679600000000004</v>
      </c>
      <c r="T10516" t="s">
        <v>504</v>
      </c>
      <c r="U10516" t="s">
        <v>42479</v>
      </c>
      <c r="X10516" t="s">
        <v>42332</v>
      </c>
      <c r="Y10516" t="s">
        <v>36708</v>
      </c>
      <c r="Z10516" t="s">
        <v>36742</v>
      </c>
      <c r="AG10516" t="s">
        <v>42480</v>
      </c>
      <c r="AH10516" s="27">
        <v>1277540</v>
      </c>
      <c r="AI10516" t="s">
        <v>42481</v>
      </c>
      <c r="AJ10516" t="s">
        <v>42482</v>
      </c>
    </row>
    <row r="10517" spans="1:36" ht="17.25" hidden="1" customHeight="1" x14ac:dyDescent="0.2">
      <c r="A10517" s="4" t="s">
        <v>42484</v>
      </c>
      <c r="B10517" t="s">
        <v>42104</v>
      </c>
      <c r="C10517" t="s">
        <v>42485</v>
      </c>
      <c r="E10517" t="s">
        <v>40</v>
      </c>
      <c r="F10517" t="s">
        <v>86</v>
      </c>
      <c r="G10517" s="24">
        <v>435</v>
      </c>
      <c r="H10517" t="s">
        <v>42</v>
      </c>
      <c r="I10517" t="s">
        <v>43</v>
      </c>
      <c r="J10517" t="s">
        <v>559</v>
      </c>
      <c r="N10517" s="27">
        <v>2010</v>
      </c>
      <c r="R10517" s="7">
        <v>51.4482</v>
      </c>
      <c r="S10517" s="7">
        <v>3.6928000000000001</v>
      </c>
      <c r="T10517" t="s">
        <v>46</v>
      </c>
      <c r="U10517" t="s">
        <v>42486</v>
      </c>
      <c r="X10517" t="s">
        <v>19417</v>
      </c>
      <c r="Y10517" t="s">
        <v>36708</v>
      </c>
      <c r="Z10517" t="s">
        <v>36742</v>
      </c>
      <c r="AB10517" t="s">
        <v>42487</v>
      </c>
      <c r="AG10517" t="s">
        <v>42488</v>
      </c>
      <c r="AH10517" s="27">
        <v>1179384</v>
      </c>
      <c r="AI10517" t="s">
        <v>42489</v>
      </c>
      <c r="AJ10517" t="s">
        <v>42490</v>
      </c>
    </row>
    <row r="10518" spans="1:36" ht="17.25" hidden="1" customHeight="1" x14ac:dyDescent="0.2">
      <c r="A10518" s="4" t="s">
        <v>42484</v>
      </c>
      <c r="B10518" t="s">
        <v>42104</v>
      </c>
      <c r="C10518" t="s">
        <v>42485</v>
      </c>
      <c r="E10518" t="s">
        <v>56</v>
      </c>
      <c r="F10518" t="s">
        <v>86</v>
      </c>
      <c r="G10518" s="24">
        <v>435</v>
      </c>
      <c r="H10518" t="s">
        <v>42</v>
      </c>
      <c r="I10518" t="s">
        <v>43</v>
      </c>
      <c r="J10518" t="s">
        <v>559</v>
      </c>
      <c r="N10518" s="27">
        <v>2010</v>
      </c>
      <c r="R10518" s="7">
        <v>51.4482</v>
      </c>
      <c r="S10518" s="7">
        <v>3.6928000000000001</v>
      </c>
      <c r="T10518" t="s">
        <v>46</v>
      </c>
      <c r="U10518" t="s">
        <v>42486</v>
      </c>
      <c r="X10518" t="s">
        <v>19417</v>
      </c>
      <c r="Y10518" t="s">
        <v>36708</v>
      </c>
      <c r="Z10518" t="s">
        <v>36742</v>
      </c>
      <c r="AB10518" t="s">
        <v>42491</v>
      </c>
      <c r="AG10518" t="s">
        <v>42488</v>
      </c>
      <c r="AH10518" s="8">
        <v>1179385</v>
      </c>
      <c r="AI10518" t="s">
        <v>42489</v>
      </c>
      <c r="AJ10518" t="s">
        <v>42492</v>
      </c>
    </row>
    <row r="10519" spans="1:36" ht="17.25" hidden="1" customHeight="1" x14ac:dyDescent="0.2">
      <c r="A10519" s="4" t="s">
        <v>42493</v>
      </c>
      <c r="B10519" t="s">
        <v>42104</v>
      </c>
      <c r="C10519" t="s">
        <v>42494</v>
      </c>
      <c r="E10519" t="s">
        <v>40</v>
      </c>
      <c r="F10519" t="s">
        <v>86</v>
      </c>
      <c r="G10519" s="24">
        <v>38</v>
      </c>
      <c r="H10519" t="s">
        <v>42</v>
      </c>
      <c r="I10519" t="s">
        <v>240</v>
      </c>
      <c r="J10519" t="s">
        <v>44</v>
      </c>
      <c r="N10519" s="27">
        <v>2005</v>
      </c>
      <c r="R10519" s="7">
        <v>51.291679999999999</v>
      </c>
      <c r="S10519" s="7">
        <v>3.8012000000000001</v>
      </c>
      <c r="T10519" t="s">
        <v>504</v>
      </c>
      <c r="U10519" t="s">
        <v>42495</v>
      </c>
      <c r="X10519" t="s">
        <v>19417</v>
      </c>
      <c r="Y10519" t="s">
        <v>36708</v>
      </c>
      <c r="Z10519" t="s">
        <v>36742</v>
      </c>
      <c r="AA10519" t="s">
        <v>42496</v>
      </c>
      <c r="AD10519" t="s">
        <v>880</v>
      </c>
      <c r="AE10519" t="s">
        <v>36773</v>
      </c>
      <c r="AF10519" t="s">
        <v>1869</v>
      </c>
      <c r="AG10519" t="s">
        <v>42497</v>
      </c>
      <c r="AH10519" s="8">
        <v>1189037</v>
      </c>
      <c r="AI10519" t="s">
        <v>42498</v>
      </c>
      <c r="AJ10519" t="s">
        <v>42499</v>
      </c>
    </row>
    <row r="10520" spans="1:36" ht="17.25" hidden="1" customHeight="1" x14ac:dyDescent="0.2">
      <c r="A10520" s="4" t="s">
        <v>42493</v>
      </c>
      <c r="B10520" t="s">
        <v>42104</v>
      </c>
      <c r="C10520" t="s">
        <v>42494</v>
      </c>
      <c r="E10520" t="s">
        <v>56</v>
      </c>
      <c r="F10520" t="s">
        <v>86</v>
      </c>
      <c r="G10520" s="24">
        <v>30</v>
      </c>
      <c r="H10520" t="s">
        <v>42</v>
      </c>
      <c r="I10520" t="s">
        <v>65</v>
      </c>
      <c r="J10520" t="s">
        <v>44</v>
      </c>
      <c r="N10520" s="27">
        <v>2007</v>
      </c>
      <c r="R10520" s="7">
        <v>51.291679999999999</v>
      </c>
      <c r="S10520" s="7">
        <v>3.8012000000000001</v>
      </c>
      <c r="T10520" t="s">
        <v>504</v>
      </c>
      <c r="U10520" t="s">
        <v>42495</v>
      </c>
      <c r="X10520" t="s">
        <v>19417</v>
      </c>
      <c r="Y10520" t="s">
        <v>36708</v>
      </c>
      <c r="Z10520" t="s">
        <v>36742</v>
      </c>
      <c r="AA10520" t="s">
        <v>42496</v>
      </c>
      <c r="AD10520" t="s">
        <v>880</v>
      </c>
      <c r="AE10520" t="s">
        <v>36773</v>
      </c>
      <c r="AF10520" t="s">
        <v>1869</v>
      </c>
      <c r="AG10520" t="s">
        <v>42497</v>
      </c>
      <c r="AH10520" s="27">
        <v>1196882</v>
      </c>
      <c r="AI10520" t="s">
        <v>42498</v>
      </c>
      <c r="AJ10520" t="s">
        <v>42500</v>
      </c>
    </row>
    <row r="10521" spans="1:36" ht="17.25" hidden="1" customHeight="1" x14ac:dyDescent="0.2">
      <c r="A10521" s="4" t="s">
        <v>42501</v>
      </c>
      <c r="B10521" t="s">
        <v>42104</v>
      </c>
      <c r="C10521" t="s">
        <v>42502</v>
      </c>
      <c r="E10521" t="s">
        <v>40</v>
      </c>
      <c r="F10521" t="s">
        <v>86</v>
      </c>
      <c r="G10521" s="24">
        <v>230</v>
      </c>
      <c r="H10521" t="s">
        <v>42</v>
      </c>
      <c r="I10521" t="s">
        <v>43</v>
      </c>
      <c r="J10521" t="s">
        <v>44</v>
      </c>
      <c r="N10521" s="27">
        <v>1999</v>
      </c>
      <c r="R10521" s="7">
        <v>50.972099999999998</v>
      </c>
      <c r="S10521" s="7">
        <v>5.7911000000000001</v>
      </c>
      <c r="T10521" t="s">
        <v>46</v>
      </c>
      <c r="U10521" t="s">
        <v>42503</v>
      </c>
      <c r="X10521" t="s">
        <v>37153</v>
      </c>
      <c r="Y10521" t="s">
        <v>36708</v>
      </c>
      <c r="Z10521" t="s">
        <v>36742</v>
      </c>
      <c r="AA10521" t="s">
        <v>42504</v>
      </c>
      <c r="AB10521" t="s">
        <v>42505</v>
      </c>
      <c r="AG10521" t="s">
        <v>42506</v>
      </c>
      <c r="AH10521" s="27" t="s">
        <v>42507</v>
      </c>
      <c r="AI10521" t="s">
        <v>42508</v>
      </c>
      <c r="AJ10521" t="s">
        <v>42509</v>
      </c>
    </row>
    <row r="10522" spans="1:36" ht="17.25" hidden="1" customHeight="1" x14ac:dyDescent="0.2">
      <c r="A10522" s="4" t="s">
        <v>42510</v>
      </c>
      <c r="B10522" t="s">
        <v>42104</v>
      </c>
      <c r="C10522" t="s">
        <v>42511</v>
      </c>
      <c r="E10522" t="s">
        <v>40</v>
      </c>
      <c r="F10522" t="s">
        <v>86</v>
      </c>
      <c r="G10522" s="26">
        <v>28.4</v>
      </c>
      <c r="H10522" t="s">
        <v>42</v>
      </c>
      <c r="I10522" t="s">
        <v>43</v>
      </c>
      <c r="J10522" t="s">
        <v>44</v>
      </c>
      <c r="N10522" s="27">
        <v>1995</v>
      </c>
      <c r="R10522" s="7">
        <v>52.92145</v>
      </c>
      <c r="S10522" s="7">
        <v>7.0440199999999997</v>
      </c>
      <c r="T10522" t="s">
        <v>46</v>
      </c>
      <c r="U10522" t="s">
        <v>42512</v>
      </c>
      <c r="X10522" t="s">
        <v>42197</v>
      </c>
      <c r="Y10522" t="s">
        <v>36708</v>
      </c>
      <c r="Z10522" t="s">
        <v>36742</v>
      </c>
      <c r="AD10522" t="s">
        <v>880</v>
      </c>
      <c r="AE10522" t="s">
        <v>42299</v>
      </c>
      <c r="AG10522" t="s">
        <v>42513</v>
      </c>
      <c r="AH10522" s="8" t="s">
        <v>42514</v>
      </c>
      <c r="AI10522" t="s">
        <v>42515</v>
      </c>
      <c r="AJ10522" t="s">
        <v>42516</v>
      </c>
    </row>
    <row r="10523" spans="1:36" ht="17.25" hidden="1" customHeight="1" x14ac:dyDescent="0.2">
      <c r="A10523" s="4" t="s">
        <v>42517</v>
      </c>
      <c r="B10523" t="s">
        <v>42104</v>
      </c>
      <c r="C10523" t="s">
        <v>42518</v>
      </c>
      <c r="E10523" t="s">
        <v>40</v>
      </c>
      <c r="F10523" t="s">
        <v>86</v>
      </c>
      <c r="G10523" s="24">
        <v>20</v>
      </c>
      <c r="H10523" t="s">
        <v>42</v>
      </c>
      <c r="I10523" t="s">
        <v>65</v>
      </c>
      <c r="J10523" t="s">
        <v>44</v>
      </c>
      <c r="N10523" s="27">
        <v>1984</v>
      </c>
      <c r="R10523" s="7">
        <v>52.465730000000001</v>
      </c>
      <c r="S10523" s="7">
        <v>4.6361999999999997</v>
      </c>
      <c r="T10523" t="s">
        <v>46</v>
      </c>
      <c r="U10523" t="s">
        <v>42519</v>
      </c>
      <c r="X10523" t="s">
        <v>42217</v>
      </c>
      <c r="Y10523" t="s">
        <v>36708</v>
      </c>
      <c r="Z10523" t="s">
        <v>36742</v>
      </c>
      <c r="AD10523" t="s">
        <v>880</v>
      </c>
      <c r="AE10523" t="s">
        <v>36752</v>
      </c>
      <c r="AF10523" t="s">
        <v>1869</v>
      </c>
      <c r="AG10523" t="s">
        <v>42520</v>
      </c>
      <c r="AH10523" s="27">
        <v>1155732</v>
      </c>
      <c r="AI10523" t="s">
        <v>42521</v>
      </c>
      <c r="AJ10523" t="s">
        <v>42522</v>
      </c>
    </row>
    <row r="10524" spans="1:36" ht="17.25" hidden="1" customHeight="1" x14ac:dyDescent="0.2">
      <c r="A10524" s="4" t="s">
        <v>42523</v>
      </c>
      <c r="B10524" t="s">
        <v>42104</v>
      </c>
      <c r="C10524" t="s">
        <v>42524</v>
      </c>
      <c r="E10524" t="s">
        <v>3027</v>
      </c>
      <c r="F10524" t="s">
        <v>39722</v>
      </c>
      <c r="G10524" s="24">
        <v>460</v>
      </c>
      <c r="H10524" t="s">
        <v>42</v>
      </c>
      <c r="I10524" t="s">
        <v>240</v>
      </c>
      <c r="K10524" t="s">
        <v>24824</v>
      </c>
      <c r="N10524" s="27"/>
      <c r="Q10524" t="s">
        <v>42330</v>
      </c>
      <c r="R10524" s="7">
        <v>52.47231</v>
      </c>
      <c r="S10524" s="7">
        <v>4.63286</v>
      </c>
      <c r="T10524" t="s">
        <v>46</v>
      </c>
      <c r="Y10524" t="s">
        <v>36708</v>
      </c>
      <c r="Z10524" t="s">
        <v>36742</v>
      </c>
      <c r="AG10524" t="s">
        <v>42525</v>
      </c>
      <c r="AH10524" s="27">
        <v>1155728</v>
      </c>
      <c r="AI10524" t="s">
        <v>42526</v>
      </c>
      <c r="AJ10524" t="s">
        <v>42527</v>
      </c>
    </row>
    <row r="10525" spans="1:36" ht="17.25" hidden="1" customHeight="1" x14ac:dyDescent="0.2">
      <c r="A10525" s="4" t="s">
        <v>42523</v>
      </c>
      <c r="B10525" t="s">
        <v>42104</v>
      </c>
      <c r="C10525" t="s">
        <v>42524</v>
      </c>
      <c r="E10525" t="s">
        <v>10746</v>
      </c>
      <c r="F10525" t="s">
        <v>39722</v>
      </c>
      <c r="G10525" s="24">
        <v>360</v>
      </c>
      <c r="H10525" t="s">
        <v>42</v>
      </c>
      <c r="I10525" t="s">
        <v>240</v>
      </c>
      <c r="K10525" t="s">
        <v>24824</v>
      </c>
      <c r="N10525" s="27"/>
      <c r="Q10525" t="s">
        <v>42330</v>
      </c>
      <c r="R10525" s="7">
        <v>52.47231</v>
      </c>
      <c r="S10525" s="7">
        <v>4.63286</v>
      </c>
      <c r="T10525" t="s">
        <v>46</v>
      </c>
      <c r="Y10525" t="s">
        <v>36708</v>
      </c>
      <c r="Z10525" t="s">
        <v>36742</v>
      </c>
      <c r="AG10525" t="s">
        <v>42525</v>
      </c>
      <c r="AH10525" s="8">
        <v>1155729</v>
      </c>
      <c r="AI10525" t="s">
        <v>42526</v>
      </c>
      <c r="AJ10525" t="s">
        <v>42528</v>
      </c>
    </row>
    <row r="10526" spans="1:36" ht="17.25" hidden="1" customHeight="1" x14ac:dyDescent="0.2">
      <c r="A10526" s="4" t="s">
        <v>42545</v>
      </c>
      <c r="B10526" t="s">
        <v>42530</v>
      </c>
      <c r="C10526" t="s">
        <v>42546</v>
      </c>
      <c r="D10526" t="s">
        <v>42547</v>
      </c>
      <c r="E10526" t="s">
        <v>40</v>
      </c>
      <c r="F10526" t="s">
        <v>86</v>
      </c>
      <c r="G10526" s="5">
        <v>230</v>
      </c>
      <c r="H10526" t="s">
        <v>42</v>
      </c>
      <c r="I10526" t="s">
        <v>43</v>
      </c>
      <c r="J10526" t="s">
        <v>44</v>
      </c>
      <c r="K10526" t="s">
        <v>45</v>
      </c>
      <c r="L10526" t="s">
        <v>45</v>
      </c>
      <c r="N10526" s="6">
        <v>2012</v>
      </c>
      <c r="R10526" s="7">
        <v>41.994515999999997</v>
      </c>
      <c r="S10526" s="7">
        <v>21.452828</v>
      </c>
      <c r="T10526" t="s">
        <v>46</v>
      </c>
      <c r="U10526" t="s">
        <v>42548</v>
      </c>
      <c r="V10526" t="s">
        <v>42549</v>
      </c>
      <c r="Y10526" t="s">
        <v>36708</v>
      </c>
      <c r="Z10526" t="s">
        <v>36709</v>
      </c>
      <c r="AG10526" t="s">
        <v>42550</v>
      </c>
      <c r="AH10526" s="6">
        <v>1176762</v>
      </c>
      <c r="AI10526" t="s">
        <v>42551</v>
      </c>
      <c r="AJ10526" t="s">
        <v>42552</v>
      </c>
    </row>
    <row r="10527" spans="1:36" ht="17.25" hidden="1" customHeight="1" x14ac:dyDescent="0.2">
      <c r="A10527" s="4" t="s">
        <v>42553</v>
      </c>
      <c r="B10527" t="s">
        <v>42530</v>
      </c>
      <c r="C10527" t="s">
        <v>42554</v>
      </c>
      <c r="E10527" t="s">
        <v>40</v>
      </c>
      <c r="F10527" t="s">
        <v>86</v>
      </c>
      <c r="G10527" s="5">
        <v>105</v>
      </c>
      <c r="H10527" t="s">
        <v>558</v>
      </c>
      <c r="I10527" t="s">
        <v>45</v>
      </c>
      <c r="J10527" t="s">
        <v>44</v>
      </c>
      <c r="N10527" s="27" t="s">
        <v>45</v>
      </c>
      <c r="R10527" s="7">
        <v>41.992690089304297</v>
      </c>
      <c r="S10527" s="7">
        <v>21.436561919561498</v>
      </c>
      <c r="T10527" t="s">
        <v>504</v>
      </c>
      <c r="U10527" t="s">
        <v>42548</v>
      </c>
      <c r="V10527" t="s">
        <v>42549</v>
      </c>
      <c r="Y10527" t="s">
        <v>36708</v>
      </c>
      <c r="Z10527" t="s">
        <v>36709</v>
      </c>
      <c r="AH10527" s="27"/>
      <c r="AI10527" t="s">
        <v>42555</v>
      </c>
      <c r="AJ10527" t="s">
        <v>42556</v>
      </c>
    </row>
    <row r="10528" spans="1:36" ht="17.25" hidden="1" customHeight="1" x14ac:dyDescent="0.2">
      <c r="A10528" s="4" t="s">
        <v>42557</v>
      </c>
      <c r="B10528" t="s">
        <v>42558</v>
      </c>
      <c r="C10528" t="s">
        <v>42559</v>
      </c>
      <c r="E10528" t="s">
        <v>40</v>
      </c>
      <c r="F10528" t="s">
        <v>617</v>
      </c>
      <c r="G10528" s="5">
        <v>229</v>
      </c>
      <c r="H10528" t="s">
        <v>42</v>
      </c>
      <c r="I10528" t="s">
        <v>43</v>
      </c>
      <c r="J10528" t="s">
        <v>45</v>
      </c>
      <c r="N10528" s="27" t="s">
        <v>45</v>
      </c>
      <c r="R10528" s="7">
        <v>70.685400000000001</v>
      </c>
      <c r="S10528" s="7">
        <v>23.59</v>
      </c>
      <c r="T10528" t="s">
        <v>46</v>
      </c>
      <c r="U10528" t="s">
        <v>42560</v>
      </c>
      <c r="V10528" t="s">
        <v>42561</v>
      </c>
      <c r="X10528" t="s">
        <v>42562</v>
      </c>
      <c r="Y10528" t="s">
        <v>36708</v>
      </c>
      <c r="Z10528" t="s">
        <v>37636</v>
      </c>
      <c r="AA10528" t="s">
        <v>42563</v>
      </c>
      <c r="AG10528" t="s">
        <v>42564</v>
      </c>
      <c r="AH10528" s="27" t="s">
        <v>42565</v>
      </c>
      <c r="AI10528" t="s">
        <v>42566</v>
      </c>
      <c r="AJ10528" t="s">
        <v>42567</v>
      </c>
    </row>
    <row r="10529" spans="1:36" ht="17.25" hidden="1" customHeight="1" x14ac:dyDescent="0.2">
      <c r="A10529" s="4" t="s">
        <v>42568</v>
      </c>
      <c r="B10529" t="s">
        <v>42558</v>
      </c>
      <c r="C10529" t="s">
        <v>42569</v>
      </c>
      <c r="E10529" t="s">
        <v>40</v>
      </c>
      <c r="F10529" t="s">
        <v>64</v>
      </c>
      <c r="G10529" s="5">
        <v>40</v>
      </c>
      <c r="H10529" t="s">
        <v>42</v>
      </c>
      <c r="I10529" t="s">
        <v>65</v>
      </c>
      <c r="J10529" t="s">
        <v>44</v>
      </c>
      <c r="N10529" s="6">
        <v>1999</v>
      </c>
      <c r="R10529" s="7">
        <v>59.274500000000003</v>
      </c>
      <c r="S10529" s="7">
        <v>5.5026999999999999</v>
      </c>
      <c r="T10529" t="s">
        <v>46</v>
      </c>
      <c r="U10529" t="s">
        <v>42570</v>
      </c>
      <c r="X10529" t="s">
        <v>42571</v>
      </c>
      <c r="Y10529" t="s">
        <v>36708</v>
      </c>
      <c r="Z10529" t="s">
        <v>37636</v>
      </c>
      <c r="AD10529" t="s">
        <v>880</v>
      </c>
      <c r="AE10529" t="s">
        <v>881</v>
      </c>
      <c r="AG10529" t="s">
        <v>42572</v>
      </c>
      <c r="AH10529" s="6">
        <v>1123116</v>
      </c>
      <c r="AI10529" t="s">
        <v>42573</v>
      </c>
      <c r="AJ10529" t="s">
        <v>42574</v>
      </c>
    </row>
    <row r="10530" spans="1:36" ht="17.25" hidden="1" customHeight="1" x14ac:dyDescent="0.2">
      <c r="A10530" s="4" t="s">
        <v>42568</v>
      </c>
      <c r="B10530" t="s">
        <v>42558</v>
      </c>
      <c r="C10530" t="s">
        <v>42569</v>
      </c>
      <c r="E10530" t="s">
        <v>56</v>
      </c>
      <c r="F10530" t="s">
        <v>64</v>
      </c>
      <c r="G10530" s="5">
        <v>40</v>
      </c>
      <c r="H10530" t="s">
        <v>42</v>
      </c>
      <c r="I10530" t="s">
        <v>65</v>
      </c>
      <c r="J10530" t="s">
        <v>44</v>
      </c>
      <c r="N10530" s="6">
        <v>1999</v>
      </c>
      <c r="O10530" s="25"/>
      <c r="R10530" s="7">
        <v>59.274500000000003</v>
      </c>
      <c r="S10530" s="7">
        <v>5.5026999999999999</v>
      </c>
      <c r="T10530" t="s">
        <v>46</v>
      </c>
      <c r="U10530" t="s">
        <v>42570</v>
      </c>
      <c r="X10530" t="s">
        <v>42571</v>
      </c>
      <c r="Y10530" t="s">
        <v>36708</v>
      </c>
      <c r="Z10530" t="s">
        <v>37636</v>
      </c>
      <c r="AD10530" t="s">
        <v>880</v>
      </c>
      <c r="AE10530" t="s">
        <v>881</v>
      </c>
      <c r="AG10530" t="s">
        <v>42572</v>
      </c>
      <c r="AH10530" s="6">
        <v>1123117</v>
      </c>
      <c r="AI10530" t="s">
        <v>42573</v>
      </c>
      <c r="AJ10530" t="s">
        <v>42575</v>
      </c>
    </row>
    <row r="10531" spans="1:36" ht="17.25" hidden="1" customHeight="1" x14ac:dyDescent="0.2">
      <c r="A10531" s="4" t="s">
        <v>42576</v>
      </c>
      <c r="B10531" t="s">
        <v>42558</v>
      </c>
      <c r="C10531" t="s">
        <v>42577</v>
      </c>
      <c r="E10531" t="s">
        <v>40</v>
      </c>
      <c r="F10531" t="s">
        <v>86</v>
      </c>
      <c r="G10531" s="5">
        <v>294</v>
      </c>
      <c r="H10531" t="s">
        <v>42</v>
      </c>
      <c r="I10531" t="s">
        <v>43</v>
      </c>
      <c r="J10531" t="s">
        <v>44</v>
      </c>
      <c r="N10531" s="6">
        <v>2010</v>
      </c>
      <c r="O10531" s="25"/>
      <c r="R10531" s="7">
        <v>60.808615000000003</v>
      </c>
      <c r="S10531" s="7">
        <v>5.0372120000000002</v>
      </c>
      <c r="T10531" t="s">
        <v>46</v>
      </c>
      <c r="U10531" t="s">
        <v>42578</v>
      </c>
      <c r="X10531" t="s">
        <v>42579</v>
      </c>
      <c r="Y10531" t="s">
        <v>36708</v>
      </c>
      <c r="Z10531" t="s">
        <v>37636</v>
      </c>
      <c r="AA10531" t="s">
        <v>42580</v>
      </c>
      <c r="AD10531" t="s">
        <v>880</v>
      </c>
      <c r="AE10531" t="s">
        <v>881</v>
      </c>
      <c r="AG10531" t="s">
        <v>42581</v>
      </c>
      <c r="AH10531" s="27" t="s">
        <v>42582</v>
      </c>
      <c r="AI10531" t="s">
        <v>42583</v>
      </c>
      <c r="AJ10531" t="s">
        <v>42584</v>
      </c>
    </row>
    <row r="10532" spans="1:36" ht="17.25" hidden="1" customHeight="1" x14ac:dyDescent="0.2">
      <c r="A10532" s="4" t="s">
        <v>42585</v>
      </c>
      <c r="B10532" t="s">
        <v>42558</v>
      </c>
      <c r="C10532" t="s">
        <v>42586</v>
      </c>
      <c r="E10532" t="s">
        <v>40</v>
      </c>
      <c r="F10532" t="s">
        <v>86</v>
      </c>
      <c r="G10532" s="5">
        <v>60</v>
      </c>
      <c r="H10532" t="s">
        <v>806</v>
      </c>
      <c r="I10532" t="s">
        <v>65</v>
      </c>
      <c r="J10532" t="s">
        <v>559</v>
      </c>
      <c r="N10532" s="6">
        <v>2009</v>
      </c>
      <c r="O10532" s="24">
        <v>2020</v>
      </c>
      <c r="R10532" s="7">
        <v>62.846223999999999</v>
      </c>
      <c r="S10532" s="7">
        <v>6.939324</v>
      </c>
      <c r="T10532" t="s">
        <v>504</v>
      </c>
      <c r="U10532" t="s">
        <v>42587</v>
      </c>
      <c r="V10532" t="s">
        <v>42588</v>
      </c>
      <c r="X10532" t="s">
        <v>42589</v>
      </c>
      <c r="Y10532" t="s">
        <v>36708</v>
      </c>
      <c r="Z10532" t="s">
        <v>37636</v>
      </c>
      <c r="AA10532" t="s">
        <v>42590</v>
      </c>
      <c r="AG10532" t="s">
        <v>42591</v>
      </c>
      <c r="AH10532" s="6">
        <v>1201128</v>
      </c>
      <c r="AI10532" t="s">
        <v>42592</v>
      </c>
      <c r="AJ10532" t="s">
        <v>42593</v>
      </c>
    </row>
    <row r="10533" spans="1:36" ht="17.25" hidden="1" customHeight="1" x14ac:dyDescent="0.2">
      <c r="A10533" s="4" t="s">
        <v>42585</v>
      </c>
      <c r="B10533" t="s">
        <v>42558</v>
      </c>
      <c r="C10533" t="s">
        <v>42586</v>
      </c>
      <c r="E10533" t="s">
        <v>56</v>
      </c>
      <c r="F10533" t="s">
        <v>86</v>
      </c>
      <c r="G10533" s="5">
        <v>60</v>
      </c>
      <c r="H10533" t="s">
        <v>806</v>
      </c>
      <c r="I10533" t="s">
        <v>65</v>
      </c>
      <c r="J10533" t="s">
        <v>559</v>
      </c>
      <c r="N10533" s="24">
        <v>2009</v>
      </c>
      <c r="O10533" s="24">
        <v>2020</v>
      </c>
      <c r="R10533" s="7">
        <v>62.846223999999999</v>
      </c>
      <c r="S10533" s="7">
        <v>6.939324</v>
      </c>
      <c r="T10533" t="s">
        <v>504</v>
      </c>
      <c r="U10533" t="s">
        <v>42587</v>
      </c>
      <c r="V10533" t="s">
        <v>42588</v>
      </c>
      <c r="X10533" t="s">
        <v>42589</v>
      </c>
      <c r="Y10533" t="s">
        <v>36708</v>
      </c>
      <c r="Z10533" t="s">
        <v>37636</v>
      </c>
      <c r="AA10533" t="s">
        <v>42590</v>
      </c>
      <c r="AG10533" t="s">
        <v>42591</v>
      </c>
      <c r="AH10533" s="24">
        <v>1216757</v>
      </c>
      <c r="AI10533" t="s">
        <v>42592</v>
      </c>
      <c r="AJ10533" t="s">
        <v>42594</v>
      </c>
    </row>
    <row r="10534" spans="1:36" ht="17.25" hidden="1" customHeight="1" x14ac:dyDescent="0.2">
      <c r="A10534" s="4" t="s">
        <v>42585</v>
      </c>
      <c r="B10534" t="s">
        <v>42558</v>
      </c>
      <c r="C10534" t="s">
        <v>42586</v>
      </c>
      <c r="E10534" t="s">
        <v>58</v>
      </c>
      <c r="F10534" t="s">
        <v>86</v>
      </c>
      <c r="G10534" s="5">
        <v>60</v>
      </c>
      <c r="H10534" t="s">
        <v>806</v>
      </c>
      <c r="I10534" t="s">
        <v>65</v>
      </c>
      <c r="J10534" t="s">
        <v>559</v>
      </c>
      <c r="N10534" s="6">
        <v>2009</v>
      </c>
      <c r="O10534" s="6">
        <v>2020</v>
      </c>
      <c r="R10534" s="7">
        <v>62.846223999999999</v>
      </c>
      <c r="S10534" s="7">
        <v>6.939324</v>
      </c>
      <c r="T10534" t="s">
        <v>504</v>
      </c>
      <c r="U10534" t="s">
        <v>42587</v>
      </c>
      <c r="V10534" t="s">
        <v>42588</v>
      </c>
      <c r="X10534" t="s">
        <v>42589</v>
      </c>
      <c r="Y10534" t="s">
        <v>36708</v>
      </c>
      <c r="Z10534" t="s">
        <v>37636</v>
      </c>
      <c r="AA10534" t="s">
        <v>42590</v>
      </c>
      <c r="AG10534" t="s">
        <v>42591</v>
      </c>
      <c r="AH10534" s="24">
        <v>1216758</v>
      </c>
      <c r="AI10534" t="s">
        <v>42592</v>
      </c>
      <c r="AJ10534" t="s">
        <v>42595</v>
      </c>
    </row>
    <row r="10535" spans="1:36" ht="17.25" hidden="1" customHeight="1" x14ac:dyDescent="0.2">
      <c r="A10535" s="4" t="s">
        <v>42596</v>
      </c>
      <c r="B10535" t="s">
        <v>42597</v>
      </c>
      <c r="C10535" t="s">
        <v>42598</v>
      </c>
      <c r="E10535" t="s">
        <v>696</v>
      </c>
      <c r="F10535" t="s">
        <v>86</v>
      </c>
      <c r="G10535" s="24">
        <v>600</v>
      </c>
      <c r="H10535" t="s">
        <v>486</v>
      </c>
      <c r="I10535" t="s">
        <v>43</v>
      </c>
      <c r="J10535" t="s">
        <v>44</v>
      </c>
      <c r="K10535" t="s">
        <v>45</v>
      </c>
      <c r="L10535" t="s">
        <v>45</v>
      </c>
      <c r="N10535" s="27" t="s">
        <v>7021</v>
      </c>
      <c r="O10535" s="25"/>
      <c r="R10535" s="7">
        <v>52.012307</v>
      </c>
      <c r="S10535" s="7">
        <v>18.546212000000001</v>
      </c>
      <c r="T10535" t="s">
        <v>46</v>
      </c>
      <c r="U10535" t="s">
        <v>42599</v>
      </c>
      <c r="X10535" t="s">
        <v>42600</v>
      </c>
      <c r="Y10535" t="s">
        <v>36708</v>
      </c>
      <c r="Z10535" t="s">
        <v>36915</v>
      </c>
      <c r="AG10535" t="s">
        <v>42601</v>
      </c>
      <c r="AH10535" s="8">
        <v>1313232</v>
      </c>
      <c r="AI10535" t="s">
        <v>42602</v>
      </c>
      <c r="AJ10535" t="s">
        <v>42603</v>
      </c>
    </row>
    <row r="10536" spans="1:36" ht="17.25" hidden="1" customHeight="1" x14ac:dyDescent="0.2">
      <c r="A10536" s="4" t="s">
        <v>15574</v>
      </c>
      <c r="B10536" t="s">
        <v>8398</v>
      </c>
      <c r="C10536" t="s">
        <v>15575</v>
      </c>
      <c r="E10536" t="s">
        <v>3929</v>
      </c>
      <c r="F10536" t="s">
        <v>86</v>
      </c>
      <c r="G10536" s="5">
        <v>581</v>
      </c>
      <c r="H10536" t="s">
        <v>42</v>
      </c>
      <c r="I10536" t="s">
        <v>240</v>
      </c>
      <c r="J10536" t="s">
        <v>559</v>
      </c>
      <c r="N10536" s="6">
        <v>1967</v>
      </c>
      <c r="O10536" s="25"/>
      <c r="R10536" s="7">
        <v>32.723100000000002</v>
      </c>
      <c r="S10536" s="7">
        <v>-96.9358</v>
      </c>
      <c r="T10536" t="s">
        <v>46</v>
      </c>
      <c r="U10536" t="s">
        <v>14283</v>
      </c>
      <c r="V10536" t="s">
        <v>14283</v>
      </c>
      <c r="X10536" t="s">
        <v>8584</v>
      </c>
      <c r="Y10536" t="s">
        <v>3012</v>
      </c>
      <c r="Z10536" t="s">
        <v>3691</v>
      </c>
      <c r="AA10536" t="s">
        <v>15576</v>
      </c>
      <c r="AB10536" t="s">
        <v>8726</v>
      </c>
      <c r="AG10536" t="s">
        <v>15577</v>
      </c>
      <c r="AH10536" s="24">
        <v>14234</v>
      </c>
      <c r="AI10536" t="s">
        <v>15578</v>
      </c>
      <c r="AJ10536" t="s">
        <v>15581</v>
      </c>
    </row>
    <row r="10537" spans="1:36" ht="17.25" hidden="1" customHeight="1" x14ac:dyDescent="0.2">
      <c r="A10537" s="4" t="s">
        <v>15962</v>
      </c>
      <c r="B10537" t="s">
        <v>8398</v>
      </c>
      <c r="C10537" t="s">
        <v>15963</v>
      </c>
      <c r="E10537" t="s">
        <v>719</v>
      </c>
      <c r="F10537" t="s">
        <v>64</v>
      </c>
      <c r="G10537" s="5">
        <v>387</v>
      </c>
      <c r="H10537" t="s">
        <v>42</v>
      </c>
      <c r="I10537" t="s">
        <v>240</v>
      </c>
      <c r="J10537" t="s">
        <v>559</v>
      </c>
      <c r="N10537" s="6">
        <v>1967</v>
      </c>
      <c r="O10537" s="25"/>
      <c r="R10537" s="7">
        <v>40.923565000000004</v>
      </c>
      <c r="S10537" s="7">
        <v>-73.342320000000001</v>
      </c>
      <c r="T10537" t="s">
        <v>46</v>
      </c>
      <c r="U10537" t="s">
        <v>15964</v>
      </c>
      <c r="V10537" t="s">
        <v>9953</v>
      </c>
      <c r="X10537" t="s">
        <v>8437</v>
      </c>
      <c r="Y10537" t="s">
        <v>3012</v>
      </c>
      <c r="Z10537" t="s">
        <v>3691</v>
      </c>
      <c r="AA10537" t="s">
        <v>15965</v>
      </c>
      <c r="AB10537" t="s">
        <v>8809</v>
      </c>
      <c r="AG10537" t="s">
        <v>15966</v>
      </c>
      <c r="AH10537" s="30"/>
      <c r="AI10537" t="s">
        <v>15967</v>
      </c>
      <c r="AJ10537" t="s">
        <v>15971</v>
      </c>
    </row>
    <row r="10538" spans="1:36" ht="17.25" hidden="1" customHeight="1" x14ac:dyDescent="0.2">
      <c r="A10538" s="4" t="s">
        <v>16932</v>
      </c>
      <c r="B10538" t="s">
        <v>8398</v>
      </c>
      <c r="C10538" t="s">
        <v>16933</v>
      </c>
      <c r="E10538" t="s">
        <v>40</v>
      </c>
      <c r="F10538" t="s">
        <v>86</v>
      </c>
      <c r="G10538" s="5">
        <v>75</v>
      </c>
      <c r="H10538" t="s">
        <v>42</v>
      </c>
      <c r="I10538" t="s">
        <v>240</v>
      </c>
      <c r="J10538" t="s">
        <v>559</v>
      </c>
      <c r="N10538" s="6">
        <v>1967</v>
      </c>
      <c r="O10538" s="25"/>
      <c r="R10538" s="7">
        <v>33.068055000000001</v>
      </c>
      <c r="S10538" s="7">
        <v>-96.452479999999994</v>
      </c>
      <c r="T10538" t="s">
        <v>46</v>
      </c>
      <c r="U10538" t="s">
        <v>16934</v>
      </c>
      <c r="V10538" t="s">
        <v>16935</v>
      </c>
      <c r="X10538" t="s">
        <v>8584</v>
      </c>
      <c r="Y10538" t="s">
        <v>3012</v>
      </c>
      <c r="Z10538" t="s">
        <v>3691</v>
      </c>
      <c r="AA10538" t="s">
        <v>16936</v>
      </c>
      <c r="AB10538" t="s">
        <v>8690</v>
      </c>
      <c r="AG10538" t="s">
        <v>16937</v>
      </c>
      <c r="AH10538" s="24">
        <v>17463</v>
      </c>
      <c r="AI10538" t="s">
        <v>16938</v>
      </c>
      <c r="AJ10538" t="s">
        <v>16939</v>
      </c>
    </row>
    <row r="10539" spans="1:36" ht="17.25" hidden="1" customHeight="1" x14ac:dyDescent="0.2">
      <c r="A10539" s="4" t="s">
        <v>42630</v>
      </c>
      <c r="B10539" t="s">
        <v>42597</v>
      </c>
      <c r="C10539" t="s">
        <v>42631</v>
      </c>
      <c r="E10539" t="s">
        <v>35550</v>
      </c>
      <c r="F10539" t="s">
        <v>42606</v>
      </c>
      <c r="G10539" s="24">
        <v>42</v>
      </c>
      <c r="H10539" t="s">
        <v>42</v>
      </c>
      <c r="I10539" t="s">
        <v>45</v>
      </c>
      <c r="J10539" t="s">
        <v>44</v>
      </c>
      <c r="N10539" s="27">
        <v>2007</v>
      </c>
      <c r="R10539" s="7">
        <v>50.341905300000001</v>
      </c>
      <c r="S10539" s="7">
        <v>19.267724999999999</v>
      </c>
      <c r="T10539" t="s">
        <v>46</v>
      </c>
      <c r="Y10539" t="s">
        <v>36708</v>
      </c>
      <c r="Z10539" t="s">
        <v>36915</v>
      </c>
      <c r="AA10539" t="s">
        <v>42632</v>
      </c>
      <c r="AB10539" t="s">
        <v>36760</v>
      </c>
      <c r="AC10539" t="s">
        <v>42633</v>
      </c>
      <c r="AD10539" t="s">
        <v>880</v>
      </c>
      <c r="AE10539" t="s">
        <v>42634</v>
      </c>
      <c r="AG10539" t="s">
        <v>42635</v>
      </c>
      <c r="AI10539" t="s">
        <v>42636</v>
      </c>
      <c r="AJ10539" t="s">
        <v>42638</v>
      </c>
    </row>
    <row r="10540" spans="1:36" ht="17.25" hidden="1" customHeight="1" x14ac:dyDescent="0.2">
      <c r="A10540" s="4" t="s">
        <v>42660</v>
      </c>
      <c r="B10540" t="s">
        <v>42597</v>
      </c>
      <c r="C10540" t="s">
        <v>42661</v>
      </c>
      <c r="E10540" t="s">
        <v>42662</v>
      </c>
      <c r="F10540" t="s">
        <v>86</v>
      </c>
      <c r="G10540" s="24">
        <v>66</v>
      </c>
      <c r="H10540" t="s">
        <v>42</v>
      </c>
      <c r="I10540" t="s">
        <v>43</v>
      </c>
      <c r="J10540" t="s">
        <v>44</v>
      </c>
      <c r="N10540" s="27">
        <v>1999</v>
      </c>
      <c r="P10540" s="24">
        <v>2030</v>
      </c>
      <c r="R10540" s="7">
        <v>52.750399999999999</v>
      </c>
      <c r="S10540" s="7">
        <v>15.2712</v>
      </c>
      <c r="T10540" t="s">
        <v>46</v>
      </c>
      <c r="U10540" t="s">
        <v>42663</v>
      </c>
      <c r="X10540" t="s">
        <v>42664</v>
      </c>
      <c r="Y10540" t="s">
        <v>36708</v>
      </c>
      <c r="Z10540" t="s">
        <v>36915</v>
      </c>
      <c r="AB10540" t="s">
        <v>42665</v>
      </c>
      <c r="AC10540" t="s">
        <v>42666</v>
      </c>
      <c r="AG10540" t="s">
        <v>42667</v>
      </c>
      <c r="AH10540" s="27" t="s">
        <v>42668</v>
      </c>
      <c r="AI10540" t="s">
        <v>42669</v>
      </c>
      <c r="AJ10540" t="s">
        <v>42670</v>
      </c>
    </row>
    <row r="10541" spans="1:36" ht="17.25" hidden="1" customHeight="1" x14ac:dyDescent="0.2">
      <c r="A10541" s="4" t="s">
        <v>42691</v>
      </c>
      <c r="B10541" t="s">
        <v>42597</v>
      </c>
      <c r="C10541" t="s">
        <v>42692</v>
      </c>
      <c r="E10541" t="s">
        <v>9</v>
      </c>
      <c r="F10541" t="s">
        <v>86</v>
      </c>
      <c r="G10541" s="24">
        <v>21</v>
      </c>
      <c r="H10541" t="s">
        <v>42</v>
      </c>
      <c r="I10541" t="s">
        <v>240</v>
      </c>
      <c r="J10541" t="s">
        <v>44</v>
      </c>
      <c r="K10541" t="s">
        <v>45</v>
      </c>
      <c r="L10541" t="s">
        <v>45</v>
      </c>
      <c r="N10541" s="27"/>
      <c r="R10541" s="7">
        <v>52.598439999999997</v>
      </c>
      <c r="S10541" s="7">
        <v>14.65334</v>
      </c>
      <c r="T10541" t="s">
        <v>46</v>
      </c>
      <c r="U10541" t="s">
        <v>42693</v>
      </c>
      <c r="X10541" t="s">
        <v>42664</v>
      </c>
      <c r="Y10541" t="s">
        <v>36708</v>
      </c>
      <c r="Z10541" t="s">
        <v>36915</v>
      </c>
      <c r="AA10541" t="s">
        <v>42694</v>
      </c>
      <c r="AD10541" t="s">
        <v>880</v>
      </c>
      <c r="AE10541" t="s">
        <v>36752</v>
      </c>
      <c r="AG10541" t="s">
        <v>42695</v>
      </c>
      <c r="AH10541" s="27" t="s">
        <v>42696</v>
      </c>
      <c r="AI10541" t="s">
        <v>42697</v>
      </c>
      <c r="AJ10541" t="s">
        <v>42698</v>
      </c>
    </row>
    <row r="10542" spans="1:36" ht="17.25" hidden="1" customHeight="1" x14ac:dyDescent="0.2">
      <c r="A10542" s="4" t="s">
        <v>42706</v>
      </c>
      <c r="B10542" t="s">
        <v>42597</v>
      </c>
      <c r="C10542" t="s">
        <v>42707</v>
      </c>
      <c r="E10542" t="s">
        <v>32429</v>
      </c>
      <c r="F10542" t="s">
        <v>86</v>
      </c>
      <c r="G10542" s="24">
        <v>413</v>
      </c>
      <c r="H10542" t="s">
        <v>677</v>
      </c>
      <c r="I10542" t="s">
        <v>43</v>
      </c>
      <c r="J10542" t="s">
        <v>44</v>
      </c>
      <c r="K10542" t="s">
        <v>45</v>
      </c>
      <c r="L10542" t="s">
        <v>45</v>
      </c>
      <c r="N10542" s="27"/>
      <c r="R10542" s="7">
        <v>50.350160000000002</v>
      </c>
      <c r="S10542" s="7">
        <v>19.143509999999999</v>
      </c>
      <c r="T10542" t="s">
        <v>46</v>
      </c>
      <c r="U10542" t="s">
        <v>42708</v>
      </c>
      <c r="W10542" t="s">
        <v>42708</v>
      </c>
      <c r="X10542" t="s">
        <v>42709</v>
      </c>
      <c r="Y10542" t="s">
        <v>36708</v>
      </c>
      <c r="Z10542" t="s">
        <v>36915</v>
      </c>
      <c r="AG10542" t="s">
        <v>42710</v>
      </c>
      <c r="AH10542" s="8">
        <v>1225942</v>
      </c>
      <c r="AI10542" t="s">
        <v>42711</v>
      </c>
      <c r="AJ10542" t="s">
        <v>42712</v>
      </c>
    </row>
    <row r="10543" spans="1:36" ht="17.25" hidden="1" customHeight="1" x14ac:dyDescent="0.2">
      <c r="A10543" s="4" t="s">
        <v>42713</v>
      </c>
      <c r="B10543" t="s">
        <v>42597</v>
      </c>
      <c r="C10543" t="s">
        <v>42714</v>
      </c>
      <c r="E10543" t="s">
        <v>565</v>
      </c>
      <c r="F10543" t="s">
        <v>86</v>
      </c>
      <c r="G10543" s="24">
        <v>240</v>
      </c>
      <c r="H10543" t="s">
        <v>486</v>
      </c>
      <c r="I10543" t="s">
        <v>43</v>
      </c>
      <c r="J10543" t="s">
        <v>44</v>
      </c>
      <c r="N10543" s="27" t="s">
        <v>42715</v>
      </c>
      <c r="R10543" s="7">
        <v>51.745640000000002</v>
      </c>
      <c r="S10543" s="7">
        <v>19.539629999999999</v>
      </c>
      <c r="T10543" t="s">
        <v>46</v>
      </c>
      <c r="Y10543" t="s">
        <v>36708</v>
      </c>
      <c r="Z10543" t="s">
        <v>36915</v>
      </c>
      <c r="AA10543" t="s">
        <v>36760</v>
      </c>
      <c r="AB10543" t="s">
        <v>36760</v>
      </c>
      <c r="AH10543" s="27"/>
      <c r="AI10543" t="s">
        <v>42716</v>
      </c>
      <c r="AJ10543" t="s">
        <v>42717</v>
      </c>
    </row>
    <row r="10544" spans="1:36" ht="17.25" hidden="1" customHeight="1" x14ac:dyDescent="0.2">
      <c r="A10544" s="4" t="s">
        <v>42718</v>
      </c>
      <c r="B10544" t="s">
        <v>42597</v>
      </c>
      <c r="C10544" t="s">
        <v>42719</v>
      </c>
      <c r="E10544" t="s">
        <v>40</v>
      </c>
      <c r="F10544" t="s">
        <v>86</v>
      </c>
      <c r="G10544" s="24">
        <v>129</v>
      </c>
      <c r="H10544" t="s">
        <v>42</v>
      </c>
      <c r="I10544" t="s">
        <v>43</v>
      </c>
      <c r="J10544" t="s">
        <v>44</v>
      </c>
      <c r="N10544" s="27">
        <v>2000</v>
      </c>
      <c r="R10544" s="7">
        <v>50.3172</v>
      </c>
      <c r="S10544" s="7">
        <v>22.323699999999999</v>
      </c>
      <c r="T10544" t="s">
        <v>46</v>
      </c>
      <c r="U10544" t="s">
        <v>42720</v>
      </c>
      <c r="X10544" t="s">
        <v>42721</v>
      </c>
      <c r="Y10544" t="s">
        <v>36708</v>
      </c>
      <c r="Z10544" t="s">
        <v>36915</v>
      </c>
      <c r="AG10544" t="s">
        <v>42722</v>
      </c>
      <c r="AH10544" s="27" t="s">
        <v>42723</v>
      </c>
      <c r="AI10544" t="s">
        <v>42724</v>
      </c>
      <c r="AJ10544" t="s">
        <v>42725</v>
      </c>
    </row>
    <row r="10545" spans="1:36" ht="17.25" hidden="1" customHeight="1" x14ac:dyDescent="0.2">
      <c r="A10545" s="4" t="s">
        <v>42746</v>
      </c>
      <c r="B10545" t="s">
        <v>42597</v>
      </c>
      <c r="C10545" t="s">
        <v>42747</v>
      </c>
      <c r="E10545" t="s">
        <v>565</v>
      </c>
      <c r="F10545" t="s">
        <v>86</v>
      </c>
      <c r="G10545" s="24">
        <v>900</v>
      </c>
      <c r="H10545" t="s">
        <v>486</v>
      </c>
      <c r="I10545" t="s">
        <v>43</v>
      </c>
      <c r="J10545" t="s">
        <v>559</v>
      </c>
      <c r="K10545" t="s">
        <v>36825</v>
      </c>
      <c r="L10545" t="s">
        <v>45</v>
      </c>
      <c r="N10545" s="27" t="s">
        <v>42748</v>
      </c>
      <c r="R10545" s="7">
        <v>50.134059999999998</v>
      </c>
      <c r="S10545" s="7">
        <v>18.52196</v>
      </c>
      <c r="T10545" t="s">
        <v>46</v>
      </c>
      <c r="U10545" t="s">
        <v>42749</v>
      </c>
      <c r="W10545" t="s">
        <v>42750</v>
      </c>
      <c r="X10545" t="s">
        <v>42709</v>
      </c>
      <c r="Y10545" t="s">
        <v>36708</v>
      </c>
      <c r="Z10545" t="s">
        <v>36915</v>
      </c>
      <c r="AG10545" t="s">
        <v>42751</v>
      </c>
      <c r="AH10545" s="27">
        <v>1299067</v>
      </c>
      <c r="AI10545" t="s">
        <v>42752</v>
      </c>
      <c r="AJ10545" t="s">
        <v>42753</v>
      </c>
    </row>
    <row r="10546" spans="1:36" ht="17.25" hidden="1" customHeight="1" x14ac:dyDescent="0.2">
      <c r="A10546" s="4" t="s">
        <v>42754</v>
      </c>
      <c r="B10546" t="s">
        <v>42597</v>
      </c>
      <c r="C10546" t="s">
        <v>42755</v>
      </c>
      <c r="E10546" t="s">
        <v>40</v>
      </c>
      <c r="F10546" t="s">
        <v>86</v>
      </c>
      <c r="G10546" s="24">
        <v>101</v>
      </c>
      <c r="H10546" t="s">
        <v>42</v>
      </c>
      <c r="I10546" t="s">
        <v>43</v>
      </c>
      <c r="J10546" t="s">
        <v>44</v>
      </c>
      <c r="N10546" s="27">
        <v>2003</v>
      </c>
      <c r="P10546" s="25"/>
      <c r="R10546" s="7">
        <v>50.064599999999999</v>
      </c>
      <c r="S10546" s="7">
        <v>22.029399999999999</v>
      </c>
      <c r="T10546" t="s">
        <v>46</v>
      </c>
      <c r="U10546" t="s">
        <v>42756</v>
      </c>
      <c r="X10546" t="s">
        <v>42721</v>
      </c>
      <c r="Y10546" t="s">
        <v>36708</v>
      </c>
      <c r="Z10546" t="s">
        <v>36915</v>
      </c>
      <c r="AB10546" t="s">
        <v>42757</v>
      </c>
      <c r="AG10546" t="s">
        <v>42758</v>
      </c>
      <c r="AH10546" s="27">
        <v>1178522</v>
      </c>
      <c r="AI10546" t="s">
        <v>42759</v>
      </c>
      <c r="AJ10546" t="s">
        <v>42760</v>
      </c>
    </row>
    <row r="10547" spans="1:36" ht="17.25" hidden="1" customHeight="1" x14ac:dyDescent="0.2">
      <c r="A10547" s="4" t="s">
        <v>42754</v>
      </c>
      <c r="B10547" t="s">
        <v>42597</v>
      </c>
      <c r="C10547" t="s">
        <v>42755</v>
      </c>
      <c r="E10547" t="s">
        <v>35550</v>
      </c>
      <c r="F10547" t="s">
        <v>527</v>
      </c>
      <c r="G10547" s="24">
        <v>40</v>
      </c>
      <c r="H10547" t="s">
        <v>42</v>
      </c>
      <c r="I10547" t="s">
        <v>1323</v>
      </c>
      <c r="J10547" t="s">
        <v>44</v>
      </c>
      <c r="N10547" s="27">
        <v>1980</v>
      </c>
      <c r="R10547" s="7">
        <v>50.064599999999999</v>
      </c>
      <c r="S10547" s="7">
        <v>22.029399999999999</v>
      </c>
      <c r="T10547" t="s">
        <v>46</v>
      </c>
      <c r="U10547" t="s">
        <v>42756</v>
      </c>
      <c r="X10547" t="s">
        <v>42721</v>
      </c>
      <c r="Y10547" t="s">
        <v>36708</v>
      </c>
      <c r="Z10547" t="s">
        <v>36915</v>
      </c>
      <c r="AB10547" t="s">
        <v>36760</v>
      </c>
      <c r="AG10547" t="s">
        <v>42758</v>
      </c>
      <c r="AI10547" t="s">
        <v>42759</v>
      </c>
      <c r="AJ10547" t="s">
        <v>42761</v>
      </c>
    </row>
    <row r="10548" spans="1:36" ht="17.25" hidden="1" customHeight="1" x14ac:dyDescent="0.2">
      <c r="A10548" s="4" t="s">
        <v>42771</v>
      </c>
      <c r="B10548" t="s">
        <v>42597</v>
      </c>
      <c r="C10548" t="s">
        <v>42772</v>
      </c>
      <c r="E10548" t="s">
        <v>56</v>
      </c>
      <c r="F10548" t="s">
        <v>86</v>
      </c>
      <c r="G10548" s="24">
        <v>36</v>
      </c>
      <c r="H10548" t="s">
        <v>42</v>
      </c>
      <c r="I10548" t="s">
        <v>43</v>
      </c>
      <c r="J10548" t="s">
        <v>44</v>
      </c>
      <c r="N10548" s="27">
        <v>2002</v>
      </c>
      <c r="R10548" s="7">
        <v>52.157200000000003</v>
      </c>
      <c r="S10548" s="7">
        <v>22.306100000000001</v>
      </c>
      <c r="T10548" t="s">
        <v>46</v>
      </c>
      <c r="U10548" t="s">
        <v>42773</v>
      </c>
      <c r="X10548" t="s">
        <v>42774</v>
      </c>
      <c r="Y10548" t="s">
        <v>36708</v>
      </c>
      <c r="Z10548" t="s">
        <v>36915</v>
      </c>
      <c r="AG10548" t="s">
        <v>42775</v>
      </c>
      <c r="AH10548" s="27" t="s">
        <v>42776</v>
      </c>
      <c r="AI10548" t="s">
        <v>42777</v>
      </c>
      <c r="AJ10548" t="s">
        <v>42778</v>
      </c>
    </row>
    <row r="10549" spans="1:36" ht="17.25" hidden="1" customHeight="1" x14ac:dyDescent="0.2">
      <c r="A10549" s="4" t="s">
        <v>42803</v>
      </c>
      <c r="B10549" t="s">
        <v>42597</v>
      </c>
      <c r="C10549" t="s">
        <v>42804</v>
      </c>
      <c r="E10549" t="s">
        <v>40</v>
      </c>
      <c r="F10549" t="s">
        <v>86</v>
      </c>
      <c r="G10549" s="24">
        <v>40</v>
      </c>
      <c r="H10549" t="s">
        <v>42</v>
      </c>
      <c r="I10549" t="s">
        <v>43</v>
      </c>
      <c r="J10549" t="s">
        <v>559</v>
      </c>
      <c r="N10549" s="27">
        <v>2012</v>
      </c>
      <c r="R10549" s="7">
        <v>51.473894999999999</v>
      </c>
      <c r="S10549" s="7">
        <v>17.305197</v>
      </c>
      <c r="T10549" t="s">
        <v>46</v>
      </c>
      <c r="U10549" t="s">
        <v>42805</v>
      </c>
      <c r="X10549" t="s">
        <v>42685</v>
      </c>
      <c r="Y10549" t="s">
        <v>36708</v>
      </c>
      <c r="Z10549" t="s">
        <v>36915</v>
      </c>
      <c r="AG10549" t="s">
        <v>42806</v>
      </c>
      <c r="AH10549" s="27" t="s">
        <v>42807</v>
      </c>
      <c r="AI10549" t="s">
        <v>42808</v>
      </c>
      <c r="AJ10549" t="s">
        <v>42809</v>
      </c>
    </row>
    <row r="10550" spans="1:36" ht="17.25" hidden="1" customHeight="1" x14ac:dyDescent="0.2">
      <c r="A10550" s="4" t="s">
        <v>42810</v>
      </c>
      <c r="B10550" t="s">
        <v>42597</v>
      </c>
      <c r="C10550" t="s">
        <v>42811</v>
      </c>
      <c r="E10550" t="s">
        <v>24794</v>
      </c>
      <c r="F10550" t="s">
        <v>86</v>
      </c>
      <c r="G10550" s="24">
        <v>231</v>
      </c>
      <c r="H10550" t="s">
        <v>42</v>
      </c>
      <c r="I10550" t="s">
        <v>43</v>
      </c>
      <c r="J10550" t="s">
        <v>44</v>
      </c>
      <c r="N10550" s="27">
        <v>2002</v>
      </c>
      <c r="P10550" s="24">
        <v>2033</v>
      </c>
      <c r="R10550" s="7">
        <v>51.216099999999997</v>
      </c>
      <c r="S10550" s="7">
        <v>22.558299999999999</v>
      </c>
      <c r="T10550" t="s">
        <v>46</v>
      </c>
      <c r="U10550" t="s">
        <v>42812</v>
      </c>
      <c r="X10550" t="s">
        <v>42813</v>
      </c>
      <c r="Y10550" t="s">
        <v>36708</v>
      </c>
      <c r="Z10550" t="s">
        <v>36915</v>
      </c>
      <c r="AA10550" t="s">
        <v>42814</v>
      </c>
      <c r="AB10550" t="s">
        <v>42814</v>
      </c>
      <c r="AG10550" t="s">
        <v>42815</v>
      </c>
      <c r="AH10550" s="27" t="s">
        <v>42816</v>
      </c>
      <c r="AI10550" t="s">
        <v>42817</v>
      </c>
      <c r="AJ10550" t="s">
        <v>42818</v>
      </c>
    </row>
    <row r="10551" spans="1:36" ht="17.25" hidden="1" customHeight="1" x14ac:dyDescent="0.2">
      <c r="A10551" s="4" t="s">
        <v>42842</v>
      </c>
      <c r="B10551" t="s">
        <v>42597</v>
      </c>
      <c r="C10551" t="s">
        <v>42843</v>
      </c>
      <c r="E10551" t="s">
        <v>17896</v>
      </c>
      <c r="F10551" t="s">
        <v>86</v>
      </c>
      <c r="G10551" s="24">
        <v>30</v>
      </c>
      <c r="H10551" t="s">
        <v>611</v>
      </c>
      <c r="I10551" t="s">
        <v>45</v>
      </c>
      <c r="J10551" t="s">
        <v>44</v>
      </c>
      <c r="N10551" s="27"/>
      <c r="R10551" s="7">
        <v>51.9514</v>
      </c>
      <c r="S10551" s="7">
        <v>15.4879</v>
      </c>
      <c r="T10551" t="s">
        <v>46</v>
      </c>
      <c r="U10551" t="s">
        <v>42844</v>
      </c>
      <c r="X10551" t="s">
        <v>42664</v>
      </c>
      <c r="Y10551" t="s">
        <v>36708</v>
      </c>
      <c r="Z10551" t="s">
        <v>36915</v>
      </c>
      <c r="AB10551" t="s">
        <v>36760</v>
      </c>
      <c r="AG10551" t="s">
        <v>42845</v>
      </c>
      <c r="AH10551" s="27"/>
      <c r="AI10551" t="s">
        <v>42846</v>
      </c>
      <c r="AJ10551" t="s">
        <v>42847</v>
      </c>
    </row>
    <row r="10552" spans="1:36" ht="17.25" hidden="1" customHeight="1" x14ac:dyDescent="0.2">
      <c r="A10552" s="4" t="s">
        <v>42842</v>
      </c>
      <c r="B10552" t="s">
        <v>42597</v>
      </c>
      <c r="C10552" t="s">
        <v>42843</v>
      </c>
      <c r="E10552" t="s">
        <v>42848</v>
      </c>
      <c r="F10552" t="s">
        <v>86</v>
      </c>
      <c r="G10552" s="24">
        <v>198</v>
      </c>
      <c r="H10552" t="s">
        <v>42</v>
      </c>
      <c r="I10552" t="s">
        <v>43</v>
      </c>
      <c r="J10552" t="s">
        <v>44</v>
      </c>
      <c r="N10552" s="27">
        <v>2004</v>
      </c>
      <c r="R10552" s="7">
        <v>51.9514</v>
      </c>
      <c r="S10552" s="7">
        <v>15.4879</v>
      </c>
      <c r="T10552" t="s">
        <v>46</v>
      </c>
      <c r="U10552" t="s">
        <v>42844</v>
      </c>
      <c r="X10552" t="s">
        <v>42664</v>
      </c>
      <c r="Y10552" t="s">
        <v>36708</v>
      </c>
      <c r="Z10552" t="s">
        <v>36915</v>
      </c>
      <c r="AB10552" t="s">
        <v>42849</v>
      </c>
      <c r="AG10552" t="s">
        <v>42845</v>
      </c>
      <c r="AH10552" s="8" t="s">
        <v>42850</v>
      </c>
      <c r="AI10552" t="s">
        <v>42846</v>
      </c>
      <c r="AJ10552" t="s">
        <v>42851</v>
      </c>
    </row>
    <row r="10553" spans="1:36" ht="17.25" hidden="1" customHeight="1" x14ac:dyDescent="0.2">
      <c r="A10553" s="4" t="s">
        <v>42852</v>
      </c>
      <c r="B10553" t="s">
        <v>42853</v>
      </c>
      <c r="C10553" t="s">
        <v>42854</v>
      </c>
      <c r="E10553" t="s">
        <v>42855</v>
      </c>
      <c r="F10553" t="s">
        <v>570</v>
      </c>
      <c r="G10553" s="24">
        <v>68</v>
      </c>
      <c r="H10553" t="s">
        <v>42</v>
      </c>
      <c r="I10553" t="s">
        <v>1323</v>
      </c>
      <c r="K10553" t="s">
        <v>24824</v>
      </c>
      <c r="N10553" s="27" t="s">
        <v>42856</v>
      </c>
      <c r="R10553" s="7">
        <v>37.781199999999998</v>
      </c>
      <c r="S10553" s="7">
        <v>-25.613700000000001</v>
      </c>
      <c r="T10553" t="s">
        <v>46</v>
      </c>
      <c r="Y10553" t="s">
        <v>36708</v>
      </c>
      <c r="Z10553" t="s">
        <v>36709</v>
      </c>
      <c r="AG10553" t="s">
        <v>42857</v>
      </c>
      <c r="AH10553" s="8" t="s">
        <v>42858</v>
      </c>
      <c r="AI10553" t="s">
        <v>42859</v>
      </c>
      <c r="AJ10553" t="s">
        <v>42860</v>
      </c>
    </row>
    <row r="10554" spans="1:36" ht="17.25" hidden="1" customHeight="1" x14ac:dyDescent="0.2">
      <c r="A10554" s="4" t="s">
        <v>42861</v>
      </c>
      <c r="B10554" t="s">
        <v>42853</v>
      </c>
      <c r="C10554" t="s">
        <v>42862</v>
      </c>
      <c r="E10554" t="s">
        <v>38476</v>
      </c>
      <c r="F10554" t="s">
        <v>6686</v>
      </c>
      <c r="G10554" s="24">
        <v>72</v>
      </c>
      <c r="H10554" t="s">
        <v>42</v>
      </c>
      <c r="I10554" t="s">
        <v>1323</v>
      </c>
      <c r="J10554" t="s">
        <v>44</v>
      </c>
      <c r="N10554" s="27">
        <v>2005</v>
      </c>
      <c r="R10554" s="7">
        <v>32.647300000000001</v>
      </c>
      <c r="S10554" s="7">
        <v>-16.9679</v>
      </c>
      <c r="T10554" t="s">
        <v>46</v>
      </c>
      <c r="Y10554" t="s">
        <v>36708</v>
      </c>
      <c r="Z10554" t="s">
        <v>36709</v>
      </c>
      <c r="AG10554" t="s">
        <v>42863</v>
      </c>
      <c r="AH10554" s="8" t="s">
        <v>42864</v>
      </c>
      <c r="AI10554" t="s">
        <v>42865</v>
      </c>
      <c r="AJ10554" t="s">
        <v>42866</v>
      </c>
    </row>
    <row r="10555" spans="1:36" ht="17.25" hidden="1" customHeight="1" x14ac:dyDescent="0.2">
      <c r="A10555" s="4" t="s">
        <v>42867</v>
      </c>
      <c r="B10555" t="s">
        <v>42853</v>
      </c>
      <c r="C10555" t="s">
        <v>42868</v>
      </c>
      <c r="E10555" t="s">
        <v>696</v>
      </c>
      <c r="F10555" t="s">
        <v>86</v>
      </c>
      <c r="G10555" s="24">
        <v>32</v>
      </c>
      <c r="H10555" t="s">
        <v>42</v>
      </c>
      <c r="I10555" t="s">
        <v>43</v>
      </c>
      <c r="J10555" t="s">
        <v>44</v>
      </c>
      <c r="K10555" t="s">
        <v>45</v>
      </c>
      <c r="L10555" t="s">
        <v>45</v>
      </c>
      <c r="N10555" s="27">
        <v>2009</v>
      </c>
      <c r="R10555" s="7">
        <v>39.98321</v>
      </c>
      <c r="S10555" s="7">
        <v>-8.8512900000000005</v>
      </c>
      <c r="T10555" t="s">
        <v>46</v>
      </c>
      <c r="U10555" t="s">
        <v>42869</v>
      </c>
      <c r="X10555" t="s">
        <v>42870</v>
      </c>
      <c r="Y10555" t="s">
        <v>36708</v>
      </c>
      <c r="Z10555" t="s">
        <v>36709</v>
      </c>
      <c r="AA10555" t="s">
        <v>42871</v>
      </c>
      <c r="AB10555" t="s">
        <v>36760</v>
      </c>
      <c r="AD10555" t="s">
        <v>880</v>
      </c>
      <c r="AE10555" t="s">
        <v>37652</v>
      </c>
      <c r="AI10555" t="s">
        <v>42872</v>
      </c>
      <c r="AJ10555" t="s">
        <v>42873</v>
      </c>
    </row>
    <row r="10556" spans="1:36" ht="17.25" hidden="1" customHeight="1" x14ac:dyDescent="0.2">
      <c r="A10556" s="4" t="s">
        <v>42874</v>
      </c>
      <c r="B10556" t="s">
        <v>42853</v>
      </c>
      <c r="C10556" t="s">
        <v>42875</v>
      </c>
      <c r="E10556" t="s">
        <v>11233</v>
      </c>
      <c r="F10556" t="s">
        <v>86</v>
      </c>
      <c r="G10556" s="24">
        <v>418</v>
      </c>
      <c r="H10556" t="s">
        <v>42</v>
      </c>
      <c r="I10556" t="s">
        <v>43</v>
      </c>
      <c r="J10556" t="s">
        <v>559</v>
      </c>
      <c r="K10556" t="s">
        <v>24824</v>
      </c>
      <c r="N10556" s="27">
        <v>2011</v>
      </c>
      <c r="R10556" s="7">
        <v>39.468899999999998</v>
      </c>
      <c r="S10556" s="7">
        <v>-8.1113</v>
      </c>
      <c r="T10556" t="s">
        <v>46</v>
      </c>
      <c r="U10556" t="s">
        <v>42876</v>
      </c>
      <c r="X10556" t="s">
        <v>42877</v>
      </c>
      <c r="Y10556" t="s">
        <v>36708</v>
      </c>
      <c r="Z10556" t="s">
        <v>36709</v>
      </c>
      <c r="AB10556" t="s">
        <v>42878</v>
      </c>
      <c r="AG10556" t="s">
        <v>42879</v>
      </c>
      <c r="AH10556" s="8">
        <v>1139317</v>
      </c>
      <c r="AI10556" t="s">
        <v>42880</v>
      </c>
      <c r="AJ10556" t="s">
        <v>42881</v>
      </c>
    </row>
    <row r="10557" spans="1:36" ht="17.25" hidden="1" customHeight="1" x14ac:dyDescent="0.2">
      <c r="A10557" s="4" t="s">
        <v>42874</v>
      </c>
      <c r="B10557" t="s">
        <v>42853</v>
      </c>
      <c r="C10557" t="s">
        <v>42875</v>
      </c>
      <c r="E10557" t="s">
        <v>5392</v>
      </c>
      <c r="F10557" t="s">
        <v>86</v>
      </c>
      <c r="G10557" s="24">
        <v>418</v>
      </c>
      <c r="H10557" t="s">
        <v>42</v>
      </c>
      <c r="I10557" t="s">
        <v>43</v>
      </c>
      <c r="J10557" t="s">
        <v>559</v>
      </c>
      <c r="K10557" t="s">
        <v>24824</v>
      </c>
      <c r="N10557" s="27">
        <v>2011</v>
      </c>
      <c r="O10557" s="25"/>
      <c r="P10557" s="25"/>
      <c r="R10557" s="7">
        <v>39.468899999999998</v>
      </c>
      <c r="S10557" s="7">
        <v>-8.1113</v>
      </c>
      <c r="T10557" t="s">
        <v>46</v>
      </c>
      <c r="U10557" t="s">
        <v>42876</v>
      </c>
      <c r="X10557" t="s">
        <v>42877</v>
      </c>
      <c r="Y10557" t="s">
        <v>36708</v>
      </c>
      <c r="Z10557" t="s">
        <v>36709</v>
      </c>
      <c r="AB10557" t="s">
        <v>42882</v>
      </c>
      <c r="AG10557" t="s">
        <v>42879</v>
      </c>
      <c r="AH10557" s="8">
        <v>1139318</v>
      </c>
      <c r="AI10557" t="s">
        <v>42880</v>
      </c>
      <c r="AJ10557" t="s">
        <v>42883</v>
      </c>
    </row>
    <row r="10558" spans="1:36" ht="17.25" hidden="1" customHeight="1" x14ac:dyDescent="0.2">
      <c r="A10558" s="4" t="s">
        <v>42884</v>
      </c>
      <c r="B10558" t="s">
        <v>42853</v>
      </c>
      <c r="C10558" t="s">
        <v>42885</v>
      </c>
      <c r="E10558" t="s">
        <v>40</v>
      </c>
      <c r="F10558" t="s">
        <v>86</v>
      </c>
      <c r="G10558" s="24">
        <v>67</v>
      </c>
      <c r="H10558" t="s">
        <v>42</v>
      </c>
      <c r="I10558" t="s">
        <v>43</v>
      </c>
      <c r="J10558" t="s">
        <v>559</v>
      </c>
      <c r="N10558" s="27">
        <v>2000</v>
      </c>
      <c r="R10558" s="7">
        <v>40.057600000000001</v>
      </c>
      <c r="S10558" s="7">
        <v>-8.8595000000000006</v>
      </c>
      <c r="T10558" t="s">
        <v>46</v>
      </c>
      <c r="U10558" t="s">
        <v>42886</v>
      </c>
      <c r="X10558" t="s">
        <v>42887</v>
      </c>
      <c r="Y10558" t="s">
        <v>36708</v>
      </c>
      <c r="Z10558" t="s">
        <v>36709</v>
      </c>
      <c r="AA10558" t="s">
        <v>42888</v>
      </c>
      <c r="AD10558" t="s">
        <v>880</v>
      </c>
      <c r="AE10558" t="s">
        <v>36752</v>
      </c>
      <c r="AG10558" t="s">
        <v>42889</v>
      </c>
      <c r="AH10558" s="8" t="s">
        <v>42890</v>
      </c>
      <c r="AI10558" t="s">
        <v>42891</v>
      </c>
      <c r="AJ10558" t="s">
        <v>42892</v>
      </c>
    </row>
    <row r="10559" spans="1:36" ht="17.25" hidden="1" customHeight="1" x14ac:dyDescent="0.2">
      <c r="A10559" s="4" t="s">
        <v>42893</v>
      </c>
      <c r="B10559" t="s">
        <v>42853</v>
      </c>
      <c r="C10559" t="s">
        <v>42894</v>
      </c>
      <c r="E10559" t="s">
        <v>696</v>
      </c>
      <c r="F10559" t="s">
        <v>86</v>
      </c>
      <c r="G10559" s="24">
        <v>24</v>
      </c>
      <c r="H10559" t="s">
        <v>42</v>
      </c>
      <c r="I10559" t="s">
        <v>65</v>
      </c>
      <c r="J10559" t="s">
        <v>44</v>
      </c>
      <c r="N10559" s="27">
        <v>2010</v>
      </c>
      <c r="R10559" s="7">
        <v>40.866599999999998</v>
      </c>
      <c r="S10559" s="7">
        <v>-8.4151000000000007</v>
      </c>
      <c r="T10559" t="s">
        <v>46</v>
      </c>
      <c r="U10559" t="s">
        <v>42895</v>
      </c>
      <c r="X10559" t="s">
        <v>42896</v>
      </c>
      <c r="Y10559" t="s">
        <v>36708</v>
      </c>
      <c r="Z10559" t="s">
        <v>36709</v>
      </c>
      <c r="AA10559" t="s">
        <v>42897</v>
      </c>
      <c r="AG10559" t="s">
        <v>42898</v>
      </c>
      <c r="AH10559" s="8">
        <v>1213307</v>
      </c>
      <c r="AI10559" t="s">
        <v>42899</v>
      </c>
      <c r="AJ10559" t="s">
        <v>42900</v>
      </c>
    </row>
    <row r="10560" spans="1:36" ht="17.25" hidden="1" customHeight="1" x14ac:dyDescent="0.2">
      <c r="A10560" s="4" t="s">
        <v>42901</v>
      </c>
      <c r="B10560" t="s">
        <v>42853</v>
      </c>
      <c r="C10560" t="s">
        <v>42902</v>
      </c>
      <c r="E10560" t="s">
        <v>43</v>
      </c>
      <c r="F10560" t="s">
        <v>86</v>
      </c>
      <c r="G10560" s="24">
        <v>25</v>
      </c>
      <c r="H10560" t="s">
        <v>42</v>
      </c>
      <c r="I10560" t="s">
        <v>43</v>
      </c>
      <c r="J10560" t="s">
        <v>44</v>
      </c>
      <c r="K10560" t="s">
        <v>45</v>
      </c>
      <c r="L10560" t="s">
        <v>45</v>
      </c>
      <c r="N10560" s="27">
        <v>2010</v>
      </c>
      <c r="R10560" s="7">
        <v>38.676299999999998</v>
      </c>
      <c r="S10560" s="7">
        <v>-9.0513999999999992</v>
      </c>
      <c r="T10560" t="s">
        <v>46</v>
      </c>
      <c r="U10560" t="s">
        <v>42895</v>
      </c>
      <c r="X10560" t="s">
        <v>42896</v>
      </c>
      <c r="Y10560" t="s">
        <v>36708</v>
      </c>
      <c r="Z10560" t="s">
        <v>36709</v>
      </c>
      <c r="AD10560" t="s">
        <v>880</v>
      </c>
      <c r="AE10560" t="s">
        <v>40382</v>
      </c>
      <c r="AG10560" t="s">
        <v>42903</v>
      </c>
      <c r="AH10560" s="8">
        <v>1299860</v>
      </c>
      <c r="AI10560" t="s">
        <v>42904</v>
      </c>
      <c r="AJ10560" t="s">
        <v>42905</v>
      </c>
    </row>
    <row r="10561" spans="1:36" ht="17.25" hidden="1" customHeight="1" x14ac:dyDescent="0.2">
      <c r="A10561" s="4" t="s">
        <v>42906</v>
      </c>
      <c r="B10561" t="s">
        <v>42853</v>
      </c>
      <c r="C10561" t="s">
        <v>42907</v>
      </c>
      <c r="E10561" t="s">
        <v>43</v>
      </c>
      <c r="F10561" t="s">
        <v>86</v>
      </c>
      <c r="G10561" s="24">
        <v>41</v>
      </c>
      <c r="H10561" t="s">
        <v>42</v>
      </c>
      <c r="I10561" t="s">
        <v>43</v>
      </c>
      <c r="J10561" t="s">
        <v>44</v>
      </c>
      <c r="K10561" t="s">
        <v>45</v>
      </c>
      <c r="L10561" t="s">
        <v>45</v>
      </c>
      <c r="N10561" s="27"/>
      <c r="R10561" s="7">
        <v>37.980910000000002</v>
      </c>
      <c r="S10561" s="7">
        <v>-8.8214299999999994</v>
      </c>
      <c r="T10561" t="s">
        <v>46</v>
      </c>
      <c r="U10561" t="s">
        <v>42908</v>
      </c>
      <c r="X10561" t="s">
        <v>42896</v>
      </c>
      <c r="Y10561" t="s">
        <v>36708</v>
      </c>
      <c r="Z10561" t="s">
        <v>36709</v>
      </c>
      <c r="AA10561" t="s">
        <v>36760</v>
      </c>
      <c r="AB10561" t="s">
        <v>36760</v>
      </c>
      <c r="AD10561" t="s">
        <v>880</v>
      </c>
      <c r="AE10561" t="s">
        <v>36773</v>
      </c>
      <c r="AH10561" s="27"/>
      <c r="AI10561" t="s">
        <v>42909</v>
      </c>
      <c r="AJ10561" t="s">
        <v>42910</v>
      </c>
    </row>
    <row r="10562" spans="1:36" ht="17.25" hidden="1" customHeight="1" x14ac:dyDescent="0.2">
      <c r="A10562" s="4" t="s">
        <v>42911</v>
      </c>
      <c r="B10562" t="s">
        <v>42853</v>
      </c>
      <c r="C10562" t="s">
        <v>42912</v>
      </c>
      <c r="E10562" t="s">
        <v>5384</v>
      </c>
      <c r="F10562" t="s">
        <v>86</v>
      </c>
      <c r="G10562" s="24">
        <v>413</v>
      </c>
      <c r="H10562" t="s">
        <v>42</v>
      </c>
      <c r="I10562" t="s">
        <v>43</v>
      </c>
      <c r="J10562" t="s">
        <v>559</v>
      </c>
      <c r="N10562" s="27">
        <v>2009</v>
      </c>
      <c r="R10562" s="7">
        <v>40.124499999999998</v>
      </c>
      <c r="S10562" s="7">
        <v>-8.7750000000000004</v>
      </c>
      <c r="T10562" t="s">
        <v>46</v>
      </c>
      <c r="U10562" t="s">
        <v>42913</v>
      </c>
      <c r="X10562" t="s">
        <v>42887</v>
      </c>
      <c r="Y10562" t="s">
        <v>36708</v>
      </c>
      <c r="Z10562" t="s">
        <v>36709</v>
      </c>
      <c r="AA10562" t="s">
        <v>42914</v>
      </c>
      <c r="AB10562" t="s">
        <v>42915</v>
      </c>
      <c r="AG10562" t="s">
        <v>42916</v>
      </c>
      <c r="AH10562" s="27">
        <v>1200617</v>
      </c>
      <c r="AI10562" t="s">
        <v>42917</v>
      </c>
      <c r="AJ10562" t="s">
        <v>42918</v>
      </c>
    </row>
    <row r="10563" spans="1:36" ht="17.25" hidden="1" customHeight="1" x14ac:dyDescent="0.2">
      <c r="A10563" s="4" t="s">
        <v>42911</v>
      </c>
      <c r="B10563" t="s">
        <v>42853</v>
      </c>
      <c r="C10563" t="s">
        <v>42912</v>
      </c>
      <c r="E10563" t="s">
        <v>5390</v>
      </c>
      <c r="F10563" t="s">
        <v>86</v>
      </c>
      <c r="G10563" s="24">
        <v>413</v>
      </c>
      <c r="H10563" t="s">
        <v>42</v>
      </c>
      <c r="I10563" t="s">
        <v>43</v>
      </c>
      <c r="J10563" t="s">
        <v>559</v>
      </c>
      <c r="N10563" s="27">
        <v>2009</v>
      </c>
      <c r="P10563" s="25"/>
      <c r="R10563" s="7">
        <v>40.124499999999998</v>
      </c>
      <c r="S10563" s="7">
        <v>-8.7750000000000004</v>
      </c>
      <c r="T10563" t="s">
        <v>46</v>
      </c>
      <c r="U10563" t="s">
        <v>42913</v>
      </c>
      <c r="X10563" t="s">
        <v>42887</v>
      </c>
      <c r="Y10563" t="s">
        <v>36708</v>
      </c>
      <c r="Z10563" t="s">
        <v>36709</v>
      </c>
      <c r="AA10563" t="s">
        <v>42914</v>
      </c>
      <c r="AB10563" t="s">
        <v>42919</v>
      </c>
      <c r="AG10563" t="s">
        <v>42916</v>
      </c>
      <c r="AH10563" s="27">
        <v>1200618</v>
      </c>
      <c r="AI10563" t="s">
        <v>42917</v>
      </c>
      <c r="AJ10563" t="s">
        <v>42920</v>
      </c>
    </row>
    <row r="10564" spans="1:36" ht="17.25" hidden="1" customHeight="1" x14ac:dyDescent="0.2">
      <c r="A10564" s="4" t="s">
        <v>42921</v>
      </c>
      <c r="B10564" t="s">
        <v>42853</v>
      </c>
      <c r="C10564" t="s">
        <v>42922</v>
      </c>
      <c r="E10564" t="s">
        <v>65</v>
      </c>
      <c r="F10564" t="s">
        <v>86</v>
      </c>
      <c r="G10564" s="24">
        <v>82</v>
      </c>
      <c r="H10564" t="s">
        <v>806</v>
      </c>
      <c r="I10564" t="s">
        <v>43</v>
      </c>
      <c r="J10564" t="s">
        <v>44</v>
      </c>
      <c r="K10564" t="s">
        <v>45</v>
      </c>
      <c r="L10564" t="s">
        <v>45</v>
      </c>
      <c r="N10564" s="27">
        <v>2010</v>
      </c>
      <c r="O10564" s="24">
        <v>2020</v>
      </c>
      <c r="R10564" s="7">
        <v>41.212460999999998</v>
      </c>
      <c r="S10564" s="7">
        <v>-8.7087389999999996</v>
      </c>
      <c r="T10564" t="s">
        <v>46</v>
      </c>
      <c r="U10564" t="s">
        <v>42923</v>
      </c>
      <c r="X10564" t="s">
        <v>42923</v>
      </c>
      <c r="Y10564" t="s">
        <v>36708</v>
      </c>
      <c r="Z10564" t="s">
        <v>36709</v>
      </c>
      <c r="AA10564" t="s">
        <v>42924</v>
      </c>
      <c r="AD10564" t="s">
        <v>880</v>
      </c>
      <c r="AE10564" t="s">
        <v>36848</v>
      </c>
      <c r="AG10564" t="s">
        <v>42925</v>
      </c>
      <c r="AH10564" s="8" t="s">
        <v>42926</v>
      </c>
      <c r="AI10564" t="s">
        <v>42927</v>
      </c>
      <c r="AJ10564" t="s">
        <v>42928</v>
      </c>
    </row>
    <row r="10565" spans="1:36" ht="17.25" hidden="1" customHeight="1" x14ac:dyDescent="0.2">
      <c r="A10565" s="4" t="s">
        <v>42929</v>
      </c>
      <c r="B10565" t="s">
        <v>42853</v>
      </c>
      <c r="C10565" t="s">
        <v>42930</v>
      </c>
      <c r="E10565" t="s">
        <v>5384</v>
      </c>
      <c r="F10565" t="s">
        <v>86</v>
      </c>
      <c r="G10565" s="24">
        <v>392</v>
      </c>
      <c r="H10565" t="s">
        <v>42</v>
      </c>
      <c r="I10565" t="s">
        <v>43</v>
      </c>
      <c r="J10565" t="s">
        <v>559</v>
      </c>
      <c r="K10565" t="s">
        <v>36825</v>
      </c>
      <c r="N10565" s="27">
        <v>2003</v>
      </c>
      <c r="O10565" s="25"/>
      <c r="R10565" s="7">
        <v>39.011800000000001</v>
      </c>
      <c r="S10565" s="7">
        <v>-8.9520999999999997</v>
      </c>
      <c r="T10565" t="s">
        <v>46</v>
      </c>
      <c r="U10565" t="s">
        <v>42931</v>
      </c>
      <c r="X10565" t="s">
        <v>42932</v>
      </c>
      <c r="Y10565" t="s">
        <v>36708</v>
      </c>
      <c r="Z10565" t="s">
        <v>36709</v>
      </c>
      <c r="AB10565" t="s">
        <v>42933</v>
      </c>
      <c r="AG10565" t="s">
        <v>42934</v>
      </c>
      <c r="AH10565" s="27">
        <v>1169281</v>
      </c>
      <c r="AI10565" t="s">
        <v>42935</v>
      </c>
      <c r="AJ10565" t="s">
        <v>42936</v>
      </c>
    </row>
    <row r="10566" spans="1:36" ht="17.25" hidden="1" customHeight="1" x14ac:dyDescent="0.2">
      <c r="A10566" s="4" t="s">
        <v>42929</v>
      </c>
      <c r="B10566" t="s">
        <v>42853</v>
      </c>
      <c r="C10566" t="s">
        <v>42930</v>
      </c>
      <c r="E10566" t="s">
        <v>5390</v>
      </c>
      <c r="F10566" t="s">
        <v>86</v>
      </c>
      <c r="G10566" s="24">
        <v>392</v>
      </c>
      <c r="H10566" t="s">
        <v>42</v>
      </c>
      <c r="I10566" t="s">
        <v>43</v>
      </c>
      <c r="J10566" t="s">
        <v>559</v>
      </c>
      <c r="K10566" t="s">
        <v>36825</v>
      </c>
      <c r="N10566" s="27">
        <v>2004</v>
      </c>
      <c r="R10566" s="7">
        <v>39.011800000000001</v>
      </c>
      <c r="S10566" s="7">
        <v>-8.9520999999999997</v>
      </c>
      <c r="T10566" t="s">
        <v>46</v>
      </c>
      <c r="U10566" t="s">
        <v>42931</v>
      </c>
      <c r="X10566" t="s">
        <v>42932</v>
      </c>
      <c r="Y10566" t="s">
        <v>36708</v>
      </c>
      <c r="Z10566" t="s">
        <v>36709</v>
      </c>
      <c r="AB10566" t="s">
        <v>42937</v>
      </c>
      <c r="AG10566" t="s">
        <v>42934</v>
      </c>
      <c r="AH10566" s="8">
        <v>1169999</v>
      </c>
      <c r="AI10566" t="s">
        <v>42935</v>
      </c>
      <c r="AJ10566" t="s">
        <v>42938</v>
      </c>
    </row>
    <row r="10567" spans="1:36" ht="17.25" hidden="1" customHeight="1" x14ac:dyDescent="0.2">
      <c r="A10567" s="4" t="s">
        <v>42929</v>
      </c>
      <c r="B10567" t="s">
        <v>42853</v>
      </c>
      <c r="C10567" t="s">
        <v>42930</v>
      </c>
      <c r="E10567" t="s">
        <v>11233</v>
      </c>
      <c r="F10567" t="s">
        <v>86</v>
      </c>
      <c r="G10567" s="24">
        <v>392</v>
      </c>
      <c r="H10567" t="s">
        <v>42</v>
      </c>
      <c r="I10567" t="s">
        <v>43</v>
      </c>
      <c r="J10567" t="s">
        <v>559</v>
      </c>
      <c r="K10567" t="s">
        <v>36825</v>
      </c>
      <c r="N10567" s="27">
        <v>2006</v>
      </c>
      <c r="R10567" s="7">
        <v>39.011800000000001</v>
      </c>
      <c r="S10567" s="7">
        <v>-8.9520999999999997</v>
      </c>
      <c r="T10567" t="s">
        <v>46</v>
      </c>
      <c r="U10567" t="s">
        <v>42931</v>
      </c>
      <c r="X10567" t="s">
        <v>42932</v>
      </c>
      <c r="Y10567" t="s">
        <v>36708</v>
      </c>
      <c r="Z10567" t="s">
        <v>36709</v>
      </c>
      <c r="AB10567" t="s">
        <v>42939</v>
      </c>
      <c r="AG10567" t="s">
        <v>42934</v>
      </c>
      <c r="AH10567" s="8">
        <v>1170000</v>
      </c>
      <c r="AI10567" t="s">
        <v>42935</v>
      </c>
      <c r="AJ10567" t="s">
        <v>42940</v>
      </c>
    </row>
    <row r="10568" spans="1:36" ht="17.25" hidden="1" customHeight="1" x14ac:dyDescent="0.2">
      <c r="A10568" s="4" t="s">
        <v>42941</v>
      </c>
      <c r="B10568" t="s">
        <v>42853</v>
      </c>
      <c r="C10568" t="s">
        <v>42942</v>
      </c>
      <c r="E10568" t="s">
        <v>43</v>
      </c>
      <c r="F10568" t="s">
        <v>86</v>
      </c>
      <c r="G10568" s="24">
        <v>80</v>
      </c>
      <c r="H10568" t="s">
        <v>42</v>
      </c>
      <c r="I10568" t="s">
        <v>43</v>
      </c>
      <c r="J10568" t="s">
        <v>44</v>
      </c>
      <c r="K10568" t="s">
        <v>45</v>
      </c>
      <c r="L10568" t="s">
        <v>45</v>
      </c>
      <c r="N10568" s="27">
        <v>2009</v>
      </c>
      <c r="R10568" s="7">
        <v>40.686</v>
      </c>
      <c r="S10568" s="7">
        <v>-8.5893999999999995</v>
      </c>
      <c r="T10568" t="s">
        <v>46</v>
      </c>
      <c r="U10568" t="s">
        <v>42943</v>
      </c>
      <c r="X10568" t="s">
        <v>42944</v>
      </c>
      <c r="Y10568" t="s">
        <v>36708</v>
      </c>
      <c r="Z10568" t="s">
        <v>36709</v>
      </c>
      <c r="AA10568" t="s">
        <v>42945</v>
      </c>
      <c r="AD10568" t="s">
        <v>880</v>
      </c>
      <c r="AE10568" t="s">
        <v>36752</v>
      </c>
      <c r="AG10568" t="s">
        <v>42946</v>
      </c>
      <c r="AH10568" s="8">
        <v>1210192</v>
      </c>
      <c r="AI10568" t="s">
        <v>42947</v>
      </c>
      <c r="AJ10568" t="s">
        <v>42948</v>
      </c>
    </row>
    <row r="10569" spans="1:36" ht="17.25" hidden="1" customHeight="1" x14ac:dyDescent="0.2">
      <c r="A10569" s="4" t="s">
        <v>42949</v>
      </c>
      <c r="B10569" t="s">
        <v>42853</v>
      </c>
      <c r="C10569" t="s">
        <v>42950</v>
      </c>
      <c r="E10569" t="s">
        <v>40</v>
      </c>
      <c r="F10569" t="s">
        <v>86</v>
      </c>
      <c r="G10569" s="24">
        <v>43</v>
      </c>
      <c r="H10569" t="s">
        <v>42</v>
      </c>
      <c r="I10569" t="s">
        <v>43</v>
      </c>
      <c r="J10569" t="s">
        <v>44</v>
      </c>
      <c r="N10569" s="27">
        <v>1981</v>
      </c>
      <c r="R10569" s="7">
        <v>37.958300000000001</v>
      </c>
      <c r="S10569" s="7">
        <v>-8.8048000000000002</v>
      </c>
      <c r="T10569" t="s">
        <v>46</v>
      </c>
      <c r="U10569" t="s">
        <v>42908</v>
      </c>
      <c r="X10569" t="s">
        <v>42896</v>
      </c>
      <c r="Y10569" t="s">
        <v>36708</v>
      </c>
      <c r="Z10569" t="s">
        <v>36709</v>
      </c>
      <c r="AB10569" t="s">
        <v>36760</v>
      </c>
      <c r="AD10569" t="s">
        <v>880</v>
      </c>
      <c r="AE10569" t="s">
        <v>36773</v>
      </c>
      <c r="AG10569" t="s">
        <v>42951</v>
      </c>
      <c r="AI10569" t="s">
        <v>42952</v>
      </c>
      <c r="AJ10569" t="s">
        <v>42953</v>
      </c>
    </row>
    <row r="10570" spans="1:36" ht="17.25" hidden="1" customHeight="1" x14ac:dyDescent="0.2">
      <c r="A10570" s="4" t="s">
        <v>42954</v>
      </c>
      <c r="B10570" t="s">
        <v>42853</v>
      </c>
      <c r="C10570" t="s">
        <v>42955</v>
      </c>
      <c r="E10570" t="s">
        <v>43</v>
      </c>
      <c r="F10570" t="s">
        <v>1930</v>
      </c>
      <c r="G10570" s="24">
        <v>91</v>
      </c>
      <c r="H10570" t="s">
        <v>42</v>
      </c>
      <c r="I10570" t="s">
        <v>45</v>
      </c>
      <c r="J10570" t="s">
        <v>44</v>
      </c>
      <c r="N10570" s="27"/>
      <c r="R10570" s="7">
        <v>38.756500000000003</v>
      </c>
      <c r="S10570" s="7">
        <v>-9.1753999999999998</v>
      </c>
      <c r="T10570" t="s">
        <v>504</v>
      </c>
      <c r="Y10570" t="s">
        <v>36708</v>
      </c>
      <c r="Z10570" t="s">
        <v>36709</v>
      </c>
      <c r="AB10570" t="s">
        <v>36760</v>
      </c>
      <c r="AC10570" t="s">
        <v>42956</v>
      </c>
      <c r="AG10570" t="s">
        <v>42957</v>
      </c>
      <c r="AH10570" s="27"/>
      <c r="AI10570" t="s">
        <v>42958</v>
      </c>
      <c r="AJ10570" t="s">
        <v>42959</v>
      </c>
    </row>
    <row r="10571" spans="1:36" ht="17.25" hidden="1" customHeight="1" x14ac:dyDescent="0.2">
      <c r="A10571" s="4" t="s">
        <v>42960</v>
      </c>
      <c r="B10571" t="s">
        <v>42853</v>
      </c>
      <c r="C10571" t="s">
        <v>42961</v>
      </c>
      <c r="E10571" t="s">
        <v>5384</v>
      </c>
      <c r="F10571" t="s">
        <v>86</v>
      </c>
      <c r="G10571" s="24">
        <v>330</v>
      </c>
      <c r="H10571" t="s">
        <v>42</v>
      </c>
      <c r="I10571" t="s">
        <v>43</v>
      </c>
      <c r="J10571" t="s">
        <v>559</v>
      </c>
      <c r="N10571" s="27">
        <v>1998</v>
      </c>
      <c r="R10571" s="7">
        <v>41.07</v>
      </c>
      <c r="S10571" s="7">
        <v>-8.4587000000000003</v>
      </c>
      <c r="T10571" t="s">
        <v>46</v>
      </c>
      <c r="U10571" t="s">
        <v>42962</v>
      </c>
      <c r="X10571" t="s">
        <v>42963</v>
      </c>
      <c r="Y10571" t="s">
        <v>36708</v>
      </c>
      <c r="Z10571" t="s">
        <v>36709</v>
      </c>
      <c r="AB10571" t="s">
        <v>42964</v>
      </c>
      <c r="AG10571" t="s">
        <v>42965</v>
      </c>
      <c r="AH10571" s="27">
        <v>1151653</v>
      </c>
      <c r="AI10571" t="s">
        <v>42966</v>
      </c>
      <c r="AJ10571" t="s">
        <v>42967</v>
      </c>
    </row>
    <row r="10572" spans="1:36" ht="17.25" hidden="1" customHeight="1" x14ac:dyDescent="0.2">
      <c r="A10572" s="4" t="s">
        <v>42960</v>
      </c>
      <c r="B10572" t="s">
        <v>42853</v>
      </c>
      <c r="C10572" t="s">
        <v>42961</v>
      </c>
      <c r="E10572" t="s">
        <v>5390</v>
      </c>
      <c r="F10572" t="s">
        <v>86</v>
      </c>
      <c r="G10572" s="24">
        <v>330</v>
      </c>
      <c r="H10572" t="s">
        <v>42</v>
      </c>
      <c r="I10572" t="s">
        <v>43</v>
      </c>
      <c r="J10572" t="s">
        <v>559</v>
      </c>
      <c r="N10572" s="27">
        <v>1998</v>
      </c>
      <c r="R10572" s="7">
        <v>41.07</v>
      </c>
      <c r="S10572" s="7">
        <v>-8.4587000000000003</v>
      </c>
      <c r="T10572" t="s">
        <v>46</v>
      </c>
      <c r="U10572" t="s">
        <v>42962</v>
      </c>
      <c r="X10572" t="s">
        <v>42963</v>
      </c>
      <c r="Y10572" t="s">
        <v>36708</v>
      </c>
      <c r="Z10572" t="s">
        <v>36709</v>
      </c>
      <c r="AB10572" t="s">
        <v>42968</v>
      </c>
      <c r="AG10572" t="s">
        <v>42965</v>
      </c>
      <c r="AH10572" s="27">
        <v>1151654</v>
      </c>
      <c r="AI10572" t="s">
        <v>42966</v>
      </c>
      <c r="AJ10572" t="s">
        <v>42969</v>
      </c>
    </row>
    <row r="10573" spans="1:36" ht="17.25" hidden="1" customHeight="1" x14ac:dyDescent="0.2">
      <c r="A10573" s="4" t="s">
        <v>42960</v>
      </c>
      <c r="B10573" t="s">
        <v>42853</v>
      </c>
      <c r="C10573" t="s">
        <v>42961</v>
      </c>
      <c r="E10573" t="s">
        <v>11233</v>
      </c>
      <c r="F10573" t="s">
        <v>86</v>
      </c>
      <c r="G10573" s="24">
        <v>330</v>
      </c>
      <c r="H10573" t="s">
        <v>42</v>
      </c>
      <c r="I10573" t="s">
        <v>43</v>
      </c>
      <c r="J10573" t="s">
        <v>559</v>
      </c>
      <c r="N10573" s="27">
        <v>1999</v>
      </c>
      <c r="R10573" s="7">
        <v>41.07</v>
      </c>
      <c r="S10573" s="7">
        <v>-8.4587000000000003</v>
      </c>
      <c r="T10573" t="s">
        <v>46</v>
      </c>
      <c r="U10573" t="s">
        <v>42962</v>
      </c>
      <c r="X10573" t="s">
        <v>42963</v>
      </c>
      <c r="Y10573" t="s">
        <v>36708</v>
      </c>
      <c r="Z10573" t="s">
        <v>36709</v>
      </c>
      <c r="AB10573" t="s">
        <v>42970</v>
      </c>
      <c r="AG10573" t="s">
        <v>42965</v>
      </c>
      <c r="AH10573" s="27">
        <v>1151655</v>
      </c>
      <c r="AI10573" t="s">
        <v>42966</v>
      </c>
      <c r="AJ10573" t="s">
        <v>42971</v>
      </c>
    </row>
    <row r="10574" spans="1:36" ht="17.25" hidden="1" customHeight="1" x14ac:dyDescent="0.2">
      <c r="A10574" s="4" t="s">
        <v>42972</v>
      </c>
      <c r="B10574" t="s">
        <v>42853</v>
      </c>
      <c r="C10574" t="s">
        <v>42973</v>
      </c>
      <c r="E10574" t="s">
        <v>1323</v>
      </c>
      <c r="F10574" t="s">
        <v>2972</v>
      </c>
      <c r="G10574" s="24">
        <v>62</v>
      </c>
      <c r="H10574" t="s">
        <v>42</v>
      </c>
      <c r="I10574" t="s">
        <v>1323</v>
      </c>
      <c r="J10574" t="s">
        <v>44</v>
      </c>
      <c r="N10574" s="27"/>
      <c r="R10574" s="7">
        <v>38.715400000000002</v>
      </c>
      <c r="S10574" s="7">
        <v>-27.069900000000001</v>
      </c>
      <c r="T10574" t="s">
        <v>46</v>
      </c>
      <c r="Y10574" t="s">
        <v>36708</v>
      </c>
      <c r="Z10574" t="s">
        <v>36709</v>
      </c>
      <c r="AB10574" t="s">
        <v>36760</v>
      </c>
      <c r="AC10574" t="s">
        <v>42974</v>
      </c>
      <c r="AG10574" t="s">
        <v>42975</v>
      </c>
      <c r="AH10574" s="27"/>
      <c r="AI10574" t="s">
        <v>42976</v>
      </c>
      <c r="AJ10574" t="s">
        <v>42977</v>
      </c>
    </row>
    <row r="10575" spans="1:36" ht="17.25" hidden="1" customHeight="1" x14ac:dyDescent="0.2">
      <c r="A10575" s="4" t="s">
        <v>42978</v>
      </c>
      <c r="B10575" t="s">
        <v>42853</v>
      </c>
      <c r="C10575" t="s">
        <v>42979</v>
      </c>
      <c r="E10575" t="s">
        <v>565</v>
      </c>
      <c r="F10575" t="s">
        <v>86</v>
      </c>
      <c r="G10575" s="24">
        <v>40</v>
      </c>
      <c r="H10575" t="s">
        <v>42</v>
      </c>
      <c r="I10575" t="s">
        <v>43</v>
      </c>
      <c r="J10575" t="s">
        <v>44</v>
      </c>
      <c r="K10575" t="s">
        <v>45</v>
      </c>
      <c r="N10575" s="27">
        <v>2010</v>
      </c>
      <c r="O10575" s="25"/>
      <c r="R10575" s="7">
        <v>41.699800000000003</v>
      </c>
      <c r="S10575" s="7">
        <v>-8.7149999999999999</v>
      </c>
      <c r="T10575" t="s">
        <v>46</v>
      </c>
      <c r="U10575" t="s">
        <v>42980</v>
      </c>
      <c r="X10575" t="s">
        <v>42981</v>
      </c>
      <c r="Y10575" t="s">
        <v>36708</v>
      </c>
      <c r="Z10575" t="s">
        <v>36709</v>
      </c>
      <c r="AA10575" t="s">
        <v>42982</v>
      </c>
      <c r="AD10575" t="s">
        <v>880</v>
      </c>
      <c r="AE10575" t="s">
        <v>36752</v>
      </c>
      <c r="AG10575" t="s">
        <v>42983</v>
      </c>
      <c r="AH10575" s="27">
        <v>1210246</v>
      </c>
      <c r="AI10575" t="s">
        <v>42984</v>
      </c>
      <c r="AJ10575" t="s">
        <v>42985</v>
      </c>
    </row>
    <row r="10576" spans="1:36" ht="17.25" hidden="1" customHeight="1" x14ac:dyDescent="0.2">
      <c r="A10576" s="4" t="s">
        <v>42978</v>
      </c>
      <c r="B10576" t="s">
        <v>42853</v>
      </c>
      <c r="C10576" t="s">
        <v>42979</v>
      </c>
      <c r="E10576" t="s">
        <v>696</v>
      </c>
      <c r="F10576" t="s">
        <v>86</v>
      </c>
      <c r="G10576" s="24">
        <v>31</v>
      </c>
      <c r="H10576" t="s">
        <v>42</v>
      </c>
      <c r="I10576" t="s">
        <v>65</v>
      </c>
      <c r="J10576" t="s">
        <v>44</v>
      </c>
      <c r="K10576" t="s">
        <v>45</v>
      </c>
      <c r="N10576" s="27">
        <v>2008</v>
      </c>
      <c r="R10576" s="7">
        <v>41.699800000000003</v>
      </c>
      <c r="S10576" s="7">
        <v>-8.7149999999999999</v>
      </c>
      <c r="T10576" t="s">
        <v>46</v>
      </c>
      <c r="U10576" t="s">
        <v>42980</v>
      </c>
      <c r="X10576" t="s">
        <v>42981</v>
      </c>
      <c r="Y10576" t="s">
        <v>36708</v>
      </c>
      <c r="Z10576" t="s">
        <v>36709</v>
      </c>
      <c r="AA10576" t="s">
        <v>42982</v>
      </c>
      <c r="AD10576" t="s">
        <v>880</v>
      </c>
      <c r="AE10576" t="s">
        <v>36752</v>
      </c>
      <c r="AG10576" t="s">
        <v>42983</v>
      </c>
      <c r="AH10576" s="27" t="s">
        <v>42986</v>
      </c>
      <c r="AI10576" t="s">
        <v>42984</v>
      </c>
      <c r="AJ10576" t="s">
        <v>42987</v>
      </c>
    </row>
    <row r="10577" spans="1:36" ht="17.25" hidden="1" customHeight="1" x14ac:dyDescent="0.2">
      <c r="A10577" s="4" t="s">
        <v>42988</v>
      </c>
      <c r="B10577" t="s">
        <v>42853</v>
      </c>
      <c r="C10577" t="s">
        <v>42989</v>
      </c>
      <c r="E10577" t="s">
        <v>42990</v>
      </c>
      <c r="F10577" t="s">
        <v>2972</v>
      </c>
      <c r="G10577" s="24">
        <v>118</v>
      </c>
      <c r="H10577" t="s">
        <v>42</v>
      </c>
      <c r="I10577" t="s">
        <v>1323</v>
      </c>
      <c r="N10577" s="27">
        <v>1980</v>
      </c>
      <c r="R10577" s="7">
        <v>32.648000000000003</v>
      </c>
      <c r="S10577" s="7">
        <v>-16.967600000000001</v>
      </c>
      <c r="T10577" t="s">
        <v>46</v>
      </c>
      <c r="Y10577" t="s">
        <v>36708</v>
      </c>
      <c r="Z10577" t="s">
        <v>36709</v>
      </c>
      <c r="AG10577" t="s">
        <v>42991</v>
      </c>
      <c r="AH10577" s="27" t="s">
        <v>42992</v>
      </c>
      <c r="AI10577" t="s">
        <v>42993</v>
      </c>
      <c r="AJ10577" t="s">
        <v>42994</v>
      </c>
    </row>
    <row r="10578" spans="1:36" ht="17.25" hidden="1" customHeight="1" x14ac:dyDescent="0.2">
      <c r="A10578" s="4" t="s">
        <v>43007</v>
      </c>
      <c r="B10578" t="s">
        <v>42999</v>
      </c>
      <c r="C10578" t="s">
        <v>43008</v>
      </c>
      <c r="E10578" t="s">
        <v>719</v>
      </c>
      <c r="F10578" t="s">
        <v>570</v>
      </c>
      <c r="G10578" s="5">
        <v>210</v>
      </c>
      <c r="H10578" t="s">
        <v>857</v>
      </c>
      <c r="I10578" t="s">
        <v>240</v>
      </c>
      <c r="J10578" t="s">
        <v>44</v>
      </c>
      <c r="N10578" s="6">
        <v>1973</v>
      </c>
      <c r="R10578" s="7">
        <v>45.165033000000001</v>
      </c>
      <c r="S10578" s="7">
        <v>27.923383000000001</v>
      </c>
      <c r="T10578" t="s">
        <v>46</v>
      </c>
      <c r="U10578" t="s">
        <v>43009</v>
      </c>
      <c r="X10578" t="s">
        <v>43010</v>
      </c>
      <c r="Y10578" t="s">
        <v>36708</v>
      </c>
      <c r="Z10578" t="s">
        <v>36915</v>
      </c>
      <c r="AG10578" t="s">
        <v>43011</v>
      </c>
      <c r="AH10578" s="27">
        <v>1106888</v>
      </c>
      <c r="AI10578" t="s">
        <v>43012</v>
      </c>
      <c r="AJ10578" t="s">
        <v>43013</v>
      </c>
    </row>
    <row r="10579" spans="1:36" ht="17.25" hidden="1" customHeight="1" x14ac:dyDescent="0.2">
      <c r="A10579" s="4" t="s">
        <v>43007</v>
      </c>
      <c r="B10579" t="s">
        <v>42999</v>
      </c>
      <c r="C10579" t="s">
        <v>43008</v>
      </c>
      <c r="E10579" t="s">
        <v>726</v>
      </c>
      <c r="F10579" t="s">
        <v>570</v>
      </c>
      <c r="G10579" s="5">
        <v>210</v>
      </c>
      <c r="H10579" t="s">
        <v>857</v>
      </c>
      <c r="I10579" t="s">
        <v>240</v>
      </c>
      <c r="J10579" t="s">
        <v>44</v>
      </c>
      <c r="N10579" s="6">
        <v>1973</v>
      </c>
      <c r="R10579" s="7">
        <v>45.165033000000001</v>
      </c>
      <c r="S10579" s="7">
        <v>27.923383000000001</v>
      </c>
      <c r="T10579" t="s">
        <v>46</v>
      </c>
      <c r="U10579" t="s">
        <v>43009</v>
      </c>
      <c r="X10579" t="s">
        <v>43010</v>
      </c>
      <c r="Y10579" t="s">
        <v>36708</v>
      </c>
      <c r="Z10579" t="s">
        <v>36915</v>
      </c>
      <c r="AG10579" t="s">
        <v>43011</v>
      </c>
      <c r="AH10579" s="27">
        <v>1106889</v>
      </c>
      <c r="AI10579" t="s">
        <v>43012</v>
      </c>
      <c r="AJ10579" t="s">
        <v>43014</v>
      </c>
    </row>
    <row r="10580" spans="1:36" ht="17.25" hidden="1" customHeight="1" x14ac:dyDescent="0.2">
      <c r="A10580" s="4" t="s">
        <v>43007</v>
      </c>
      <c r="B10580" t="s">
        <v>42999</v>
      </c>
      <c r="C10580" t="s">
        <v>43008</v>
      </c>
      <c r="E10580" t="s">
        <v>728</v>
      </c>
      <c r="F10580" t="s">
        <v>570</v>
      </c>
      <c r="G10580" s="5">
        <v>210</v>
      </c>
      <c r="H10580" t="s">
        <v>857</v>
      </c>
      <c r="I10580" t="s">
        <v>240</v>
      </c>
      <c r="J10580" t="s">
        <v>44</v>
      </c>
      <c r="N10580" s="6">
        <v>1973</v>
      </c>
      <c r="R10580" s="7">
        <v>45.165033000000001</v>
      </c>
      <c r="S10580" s="7">
        <v>27.923383000000001</v>
      </c>
      <c r="T10580" t="s">
        <v>46</v>
      </c>
      <c r="U10580" t="s">
        <v>43009</v>
      </c>
      <c r="X10580" t="s">
        <v>43010</v>
      </c>
      <c r="Y10580" t="s">
        <v>36708</v>
      </c>
      <c r="Z10580" t="s">
        <v>36915</v>
      </c>
      <c r="AG10580" t="s">
        <v>43011</v>
      </c>
      <c r="AH10580" s="27">
        <v>1106890</v>
      </c>
      <c r="AI10580" t="s">
        <v>43012</v>
      </c>
      <c r="AJ10580" t="s">
        <v>43015</v>
      </c>
    </row>
    <row r="10581" spans="1:36" ht="17.25" hidden="1" customHeight="1" x14ac:dyDescent="0.2">
      <c r="A10581" s="4" t="s">
        <v>43007</v>
      </c>
      <c r="B10581" t="s">
        <v>42999</v>
      </c>
      <c r="C10581" t="s">
        <v>43008</v>
      </c>
      <c r="E10581" t="s">
        <v>730</v>
      </c>
      <c r="F10581" t="s">
        <v>570</v>
      </c>
      <c r="G10581" s="5">
        <v>330</v>
      </c>
      <c r="H10581" t="s">
        <v>42</v>
      </c>
      <c r="I10581" t="s">
        <v>240</v>
      </c>
      <c r="J10581" t="s">
        <v>44</v>
      </c>
      <c r="N10581" s="6">
        <v>1979</v>
      </c>
      <c r="R10581" s="7">
        <v>45.165033000000001</v>
      </c>
      <c r="S10581" s="7">
        <v>27.923383000000001</v>
      </c>
      <c r="T10581" t="s">
        <v>46</v>
      </c>
      <c r="U10581" t="s">
        <v>43009</v>
      </c>
      <c r="X10581" t="s">
        <v>43010</v>
      </c>
      <c r="Y10581" t="s">
        <v>36708</v>
      </c>
      <c r="Z10581" t="s">
        <v>36915</v>
      </c>
      <c r="AG10581" t="s">
        <v>43011</v>
      </c>
      <c r="AH10581" s="27">
        <v>1106891</v>
      </c>
      <c r="AI10581" t="s">
        <v>43012</v>
      </c>
      <c r="AJ10581" t="s">
        <v>43016</v>
      </c>
    </row>
    <row r="10582" spans="1:36" ht="17.25" hidden="1" customHeight="1" x14ac:dyDescent="0.2">
      <c r="A10582" s="4" t="s">
        <v>43017</v>
      </c>
      <c r="B10582" t="s">
        <v>42999</v>
      </c>
      <c r="C10582" t="s">
        <v>43018</v>
      </c>
      <c r="E10582" t="s">
        <v>335</v>
      </c>
      <c r="F10582" t="s">
        <v>86</v>
      </c>
      <c r="G10582" s="5">
        <v>105</v>
      </c>
      <c r="H10582" t="s">
        <v>42</v>
      </c>
      <c r="I10582" t="s">
        <v>240</v>
      </c>
      <c r="J10582" t="s">
        <v>44</v>
      </c>
      <c r="N10582" s="6">
        <v>1973</v>
      </c>
      <c r="R10582" s="7">
        <v>44.88306</v>
      </c>
      <c r="S10582" s="7">
        <v>26.009150000000002</v>
      </c>
      <c r="T10582" t="s">
        <v>46</v>
      </c>
      <c r="U10582" t="s">
        <v>43019</v>
      </c>
      <c r="X10582" t="s">
        <v>43020</v>
      </c>
      <c r="Y10582" t="s">
        <v>36708</v>
      </c>
      <c r="Z10582" t="s">
        <v>36915</v>
      </c>
      <c r="AA10582" t="s">
        <v>43021</v>
      </c>
      <c r="AB10582" t="s">
        <v>43022</v>
      </c>
      <c r="AG10582" t="s">
        <v>43023</v>
      </c>
      <c r="AH10582" s="27">
        <v>1107025</v>
      </c>
      <c r="AI10582" t="s">
        <v>43024</v>
      </c>
      <c r="AJ10582" t="s">
        <v>43025</v>
      </c>
    </row>
    <row r="10583" spans="1:36" ht="17.25" hidden="1" customHeight="1" x14ac:dyDescent="0.2">
      <c r="A10583" s="4" t="s">
        <v>43017</v>
      </c>
      <c r="B10583" t="s">
        <v>42999</v>
      </c>
      <c r="C10583" t="s">
        <v>43018</v>
      </c>
      <c r="E10583" t="s">
        <v>1157</v>
      </c>
      <c r="F10583" t="s">
        <v>86</v>
      </c>
      <c r="G10583" s="5">
        <v>105</v>
      </c>
      <c r="H10583" t="s">
        <v>857</v>
      </c>
      <c r="I10583" t="s">
        <v>240</v>
      </c>
      <c r="J10583" t="s">
        <v>44</v>
      </c>
      <c r="N10583" s="6">
        <v>1973</v>
      </c>
      <c r="R10583" s="7">
        <v>44.88306</v>
      </c>
      <c r="S10583" s="7">
        <v>26.009150000000002</v>
      </c>
      <c r="T10583" t="s">
        <v>46</v>
      </c>
      <c r="U10583" t="s">
        <v>43019</v>
      </c>
      <c r="X10583" t="s">
        <v>43020</v>
      </c>
      <c r="Y10583" t="s">
        <v>36708</v>
      </c>
      <c r="Z10583" t="s">
        <v>36915</v>
      </c>
      <c r="AA10583" t="s">
        <v>43021</v>
      </c>
      <c r="AB10583" t="s">
        <v>43026</v>
      </c>
      <c r="AG10583" t="s">
        <v>43023</v>
      </c>
      <c r="AH10583" s="27">
        <v>1107026</v>
      </c>
      <c r="AI10583" t="s">
        <v>43024</v>
      </c>
      <c r="AJ10583" t="s">
        <v>43027</v>
      </c>
    </row>
    <row r="10584" spans="1:36" ht="17.25" hidden="1" customHeight="1" x14ac:dyDescent="0.2">
      <c r="A10584" s="4" t="s">
        <v>43017</v>
      </c>
      <c r="B10584" t="s">
        <v>42999</v>
      </c>
      <c r="C10584" t="s">
        <v>43018</v>
      </c>
      <c r="E10584" t="s">
        <v>2297</v>
      </c>
      <c r="F10584" t="s">
        <v>1930</v>
      </c>
      <c r="G10584" s="5">
        <v>50</v>
      </c>
      <c r="H10584" t="s">
        <v>42</v>
      </c>
      <c r="I10584" t="s">
        <v>240</v>
      </c>
      <c r="J10584" t="s">
        <v>44</v>
      </c>
      <c r="N10584" s="6">
        <v>1973</v>
      </c>
      <c r="R10584" s="7">
        <v>44.88306</v>
      </c>
      <c r="S10584" s="7">
        <v>26.009150000000002</v>
      </c>
      <c r="T10584" t="s">
        <v>46</v>
      </c>
      <c r="U10584" t="s">
        <v>43019</v>
      </c>
      <c r="X10584" t="s">
        <v>43020</v>
      </c>
      <c r="Y10584" t="s">
        <v>36708</v>
      </c>
      <c r="Z10584" t="s">
        <v>36915</v>
      </c>
      <c r="AA10584" t="s">
        <v>43021</v>
      </c>
      <c r="AG10584" t="s">
        <v>43028</v>
      </c>
      <c r="AH10584" s="27">
        <v>1107027</v>
      </c>
      <c r="AI10584" t="s">
        <v>43024</v>
      </c>
      <c r="AJ10584" t="s">
        <v>43029</v>
      </c>
    </row>
    <row r="10585" spans="1:36" ht="17.25" hidden="1" customHeight="1" x14ac:dyDescent="0.2">
      <c r="A10585" s="4" t="s">
        <v>43017</v>
      </c>
      <c r="B10585" t="s">
        <v>42999</v>
      </c>
      <c r="C10585" t="s">
        <v>43018</v>
      </c>
      <c r="E10585" t="s">
        <v>3929</v>
      </c>
      <c r="F10585" t="s">
        <v>86</v>
      </c>
      <c r="G10585" s="5">
        <v>26</v>
      </c>
      <c r="H10585" t="s">
        <v>42</v>
      </c>
      <c r="I10585" t="s">
        <v>65</v>
      </c>
      <c r="J10585" t="s">
        <v>44</v>
      </c>
      <c r="N10585" s="6">
        <v>2010</v>
      </c>
      <c r="R10585" s="7">
        <v>44.88306</v>
      </c>
      <c r="S10585" s="7">
        <v>26.009150000000002</v>
      </c>
      <c r="T10585" t="s">
        <v>46</v>
      </c>
      <c r="U10585" t="s">
        <v>43019</v>
      </c>
      <c r="X10585" t="s">
        <v>43020</v>
      </c>
      <c r="Y10585" t="s">
        <v>36708</v>
      </c>
      <c r="Z10585" t="s">
        <v>36915</v>
      </c>
      <c r="AA10585" t="s">
        <v>43021</v>
      </c>
      <c r="AG10585" t="s">
        <v>43023</v>
      </c>
      <c r="AH10585" s="27">
        <v>1254489</v>
      </c>
      <c r="AI10585" t="s">
        <v>43024</v>
      </c>
      <c r="AJ10585" t="s">
        <v>43030</v>
      </c>
    </row>
    <row r="10586" spans="1:36" ht="17.25" hidden="1" customHeight="1" x14ac:dyDescent="0.2">
      <c r="A10586" s="4" t="s">
        <v>16994</v>
      </c>
      <c r="B10586" t="s">
        <v>8398</v>
      </c>
      <c r="C10586" t="s">
        <v>16995</v>
      </c>
      <c r="E10586" t="s">
        <v>3929</v>
      </c>
      <c r="F10586" t="s">
        <v>86</v>
      </c>
      <c r="G10586" s="5">
        <v>495</v>
      </c>
      <c r="H10586" t="s">
        <v>42</v>
      </c>
      <c r="I10586" t="s">
        <v>240</v>
      </c>
      <c r="J10586" t="s">
        <v>559</v>
      </c>
      <c r="N10586" s="6">
        <v>1967</v>
      </c>
      <c r="P10586" s="24">
        <v>2023</v>
      </c>
      <c r="R10586" s="7">
        <v>33.8504</v>
      </c>
      <c r="S10586" s="7">
        <v>-118.395</v>
      </c>
      <c r="T10586" t="s">
        <v>46</v>
      </c>
      <c r="U10586" t="s">
        <v>16996</v>
      </c>
      <c r="V10586" t="s">
        <v>8593</v>
      </c>
      <c r="X10586" t="s">
        <v>8572</v>
      </c>
      <c r="Y10586" t="s">
        <v>3012</v>
      </c>
      <c r="Z10586" t="s">
        <v>3691</v>
      </c>
      <c r="AA10586" t="s">
        <v>16997</v>
      </c>
      <c r="AB10586" t="s">
        <v>8726</v>
      </c>
      <c r="AG10586" t="s">
        <v>16998</v>
      </c>
      <c r="AH10586" s="6">
        <v>17575</v>
      </c>
      <c r="AI10586" t="s">
        <v>16999</v>
      </c>
      <c r="AJ10586" t="s">
        <v>17002</v>
      </c>
    </row>
    <row r="10587" spans="1:36" ht="17.25" hidden="1" customHeight="1" x14ac:dyDescent="0.2">
      <c r="A10587" s="4" t="s">
        <v>17938</v>
      </c>
      <c r="B10587" t="s">
        <v>8398</v>
      </c>
      <c r="C10587" t="s">
        <v>17939</v>
      </c>
      <c r="E10587" t="s">
        <v>58</v>
      </c>
      <c r="F10587" t="s">
        <v>86</v>
      </c>
      <c r="G10587" s="5">
        <v>315</v>
      </c>
      <c r="H10587" t="s">
        <v>42</v>
      </c>
      <c r="I10587" t="s">
        <v>240</v>
      </c>
      <c r="J10587" t="s">
        <v>559</v>
      </c>
      <c r="N10587" s="6">
        <v>1967</v>
      </c>
      <c r="O10587" s="25"/>
      <c r="R10587" s="7">
        <v>35.100900000000003</v>
      </c>
      <c r="S10587" s="7">
        <v>-98.352400000000003</v>
      </c>
      <c r="T10587" t="s">
        <v>46</v>
      </c>
      <c r="U10587" t="s">
        <v>8732</v>
      </c>
      <c r="V10587" t="s">
        <v>8733</v>
      </c>
      <c r="X10587" t="s">
        <v>8734</v>
      </c>
      <c r="Y10587" t="s">
        <v>3012</v>
      </c>
      <c r="Z10587" t="s">
        <v>3691</v>
      </c>
      <c r="AA10587" t="s">
        <v>17940</v>
      </c>
      <c r="AB10587" t="s">
        <v>8595</v>
      </c>
      <c r="AG10587" t="s">
        <v>17941</v>
      </c>
      <c r="AH10587" s="24">
        <v>20023</v>
      </c>
      <c r="AI10587" t="s">
        <v>17942</v>
      </c>
      <c r="AJ10587" t="s">
        <v>17945</v>
      </c>
    </row>
    <row r="10588" spans="1:36" ht="17.25" hidden="1" customHeight="1" x14ac:dyDescent="0.2">
      <c r="A10588" s="4" t="s">
        <v>43031</v>
      </c>
      <c r="B10588" t="s">
        <v>42999</v>
      </c>
      <c r="C10588" t="s">
        <v>43032</v>
      </c>
      <c r="E10588" t="s">
        <v>58</v>
      </c>
      <c r="F10588" t="s">
        <v>86</v>
      </c>
      <c r="G10588" s="5">
        <v>50</v>
      </c>
      <c r="H10588" t="s">
        <v>611</v>
      </c>
      <c r="I10588" t="s">
        <v>43</v>
      </c>
      <c r="J10588" t="s">
        <v>44</v>
      </c>
      <c r="K10588" t="s">
        <v>45</v>
      </c>
      <c r="L10588" t="s">
        <v>45</v>
      </c>
      <c r="N10588" s="27"/>
      <c r="O10588" s="25"/>
      <c r="R10588" s="7">
        <v>44.440280000000001</v>
      </c>
      <c r="S10588" s="7">
        <v>26.062570000000001</v>
      </c>
      <c r="T10588" t="s">
        <v>46</v>
      </c>
      <c r="U10588" t="s">
        <v>43033</v>
      </c>
      <c r="X10588" t="s">
        <v>43033</v>
      </c>
      <c r="Y10588" t="s">
        <v>36708</v>
      </c>
      <c r="Z10588" t="s">
        <v>36915</v>
      </c>
      <c r="AA10588" t="s">
        <v>43034</v>
      </c>
      <c r="AG10588" t="s">
        <v>43035</v>
      </c>
      <c r="AH10588" s="24">
        <v>1107399</v>
      </c>
      <c r="AI10588" t="s">
        <v>43036</v>
      </c>
      <c r="AJ10588" t="s">
        <v>43039</v>
      </c>
    </row>
    <row r="10589" spans="1:36" ht="17.25" hidden="1" customHeight="1" x14ac:dyDescent="0.2">
      <c r="A10589" s="4" t="s">
        <v>43031</v>
      </c>
      <c r="B10589" t="s">
        <v>42999</v>
      </c>
      <c r="C10589" t="s">
        <v>43032</v>
      </c>
      <c r="E10589" t="s">
        <v>191</v>
      </c>
      <c r="F10589" t="s">
        <v>86</v>
      </c>
      <c r="G10589" s="5">
        <v>50</v>
      </c>
      <c r="H10589" t="s">
        <v>611</v>
      </c>
      <c r="I10589" t="s">
        <v>43</v>
      </c>
      <c r="J10589" t="s">
        <v>44</v>
      </c>
      <c r="K10589" t="s">
        <v>45</v>
      </c>
      <c r="L10589" t="s">
        <v>45</v>
      </c>
      <c r="N10589" s="27"/>
      <c r="O10589" s="25"/>
      <c r="R10589" s="7">
        <v>44.440280000000001</v>
      </c>
      <c r="S10589" s="7">
        <v>26.062570000000001</v>
      </c>
      <c r="T10589" t="s">
        <v>46</v>
      </c>
      <c r="U10589" t="s">
        <v>43033</v>
      </c>
      <c r="X10589" t="s">
        <v>43033</v>
      </c>
      <c r="Y10589" t="s">
        <v>36708</v>
      </c>
      <c r="Z10589" t="s">
        <v>36915</v>
      </c>
      <c r="AA10589" t="s">
        <v>43034</v>
      </c>
      <c r="AG10589" t="s">
        <v>43035</v>
      </c>
      <c r="AH10589" s="24">
        <v>1107400</v>
      </c>
      <c r="AI10589" t="s">
        <v>43036</v>
      </c>
      <c r="AJ10589" t="s">
        <v>43040</v>
      </c>
    </row>
    <row r="10590" spans="1:36" ht="17.25" hidden="1" customHeight="1" x14ac:dyDescent="0.2">
      <c r="A10590" s="4" t="s">
        <v>43041</v>
      </c>
      <c r="B10590" t="s">
        <v>42999</v>
      </c>
      <c r="C10590" t="s">
        <v>43042</v>
      </c>
      <c r="E10590" t="s">
        <v>40</v>
      </c>
      <c r="F10590" t="s">
        <v>527</v>
      </c>
      <c r="G10590" s="5">
        <v>50</v>
      </c>
      <c r="H10590" t="s">
        <v>42</v>
      </c>
      <c r="I10590" t="s">
        <v>43</v>
      </c>
      <c r="J10590" t="s">
        <v>44</v>
      </c>
      <c r="N10590" s="6">
        <v>1987</v>
      </c>
      <c r="O10590" s="25"/>
      <c r="P10590" s="25"/>
      <c r="R10590" s="7">
        <v>44.371699999999997</v>
      </c>
      <c r="S10590" s="7">
        <v>26.106280000000002</v>
      </c>
      <c r="T10590" t="s">
        <v>46</v>
      </c>
      <c r="U10590" t="s">
        <v>43033</v>
      </c>
      <c r="X10590" t="s">
        <v>43033</v>
      </c>
      <c r="Y10590" t="s">
        <v>36708</v>
      </c>
      <c r="Z10590" t="s">
        <v>36915</v>
      </c>
      <c r="AA10590" t="s">
        <v>43043</v>
      </c>
      <c r="AG10590" t="s">
        <v>43044</v>
      </c>
      <c r="AH10590" s="27">
        <v>1107403</v>
      </c>
      <c r="AI10590" t="s">
        <v>43045</v>
      </c>
      <c r="AJ10590" t="s">
        <v>43046</v>
      </c>
    </row>
    <row r="10591" spans="1:36" ht="17.25" hidden="1" customHeight="1" x14ac:dyDescent="0.2">
      <c r="A10591" s="4" t="s">
        <v>43041</v>
      </c>
      <c r="B10591" t="s">
        <v>42999</v>
      </c>
      <c r="C10591" t="s">
        <v>43042</v>
      </c>
      <c r="E10591" t="s">
        <v>56</v>
      </c>
      <c r="F10591" t="s">
        <v>527</v>
      </c>
      <c r="G10591" s="5">
        <v>50</v>
      </c>
      <c r="H10591" t="s">
        <v>42</v>
      </c>
      <c r="I10591" t="s">
        <v>43</v>
      </c>
      <c r="J10591" t="s">
        <v>44</v>
      </c>
      <c r="N10591" s="6">
        <v>1987</v>
      </c>
      <c r="R10591" s="7">
        <v>44.371699999999997</v>
      </c>
      <c r="S10591" s="7">
        <v>26.106280000000002</v>
      </c>
      <c r="T10591" t="s">
        <v>46</v>
      </c>
      <c r="U10591" t="s">
        <v>43033</v>
      </c>
      <c r="X10591" t="s">
        <v>43033</v>
      </c>
      <c r="Y10591" t="s">
        <v>36708</v>
      </c>
      <c r="Z10591" t="s">
        <v>36915</v>
      </c>
      <c r="AA10591" t="s">
        <v>43043</v>
      </c>
      <c r="AG10591" t="s">
        <v>43044</v>
      </c>
      <c r="AH10591" s="8">
        <v>1107404</v>
      </c>
      <c r="AI10591" t="s">
        <v>43045</v>
      </c>
      <c r="AJ10591" t="s">
        <v>43047</v>
      </c>
    </row>
    <row r="10592" spans="1:36" ht="17.25" hidden="1" customHeight="1" x14ac:dyDescent="0.2">
      <c r="A10592" s="4" t="s">
        <v>43041</v>
      </c>
      <c r="B10592" t="s">
        <v>42999</v>
      </c>
      <c r="C10592" t="s">
        <v>43042</v>
      </c>
      <c r="E10592" t="s">
        <v>58</v>
      </c>
      <c r="F10592" t="s">
        <v>527</v>
      </c>
      <c r="G10592" s="5">
        <v>50</v>
      </c>
      <c r="H10592" t="s">
        <v>42</v>
      </c>
      <c r="I10592" t="s">
        <v>43</v>
      </c>
      <c r="J10592" t="s">
        <v>44</v>
      </c>
      <c r="N10592" s="6">
        <v>1987</v>
      </c>
      <c r="R10592" s="7">
        <v>44.371699999999997</v>
      </c>
      <c r="S10592" s="7">
        <v>26.106280000000002</v>
      </c>
      <c r="T10592" t="s">
        <v>46</v>
      </c>
      <c r="U10592" t="s">
        <v>43033</v>
      </c>
      <c r="X10592" t="s">
        <v>43033</v>
      </c>
      <c r="Y10592" t="s">
        <v>36708</v>
      </c>
      <c r="Z10592" t="s">
        <v>36915</v>
      </c>
      <c r="AA10592" t="s">
        <v>43043</v>
      </c>
      <c r="AG10592" t="s">
        <v>43044</v>
      </c>
      <c r="AH10592" s="8">
        <v>1107405</v>
      </c>
      <c r="AI10592" t="s">
        <v>43045</v>
      </c>
      <c r="AJ10592" t="s">
        <v>43048</v>
      </c>
    </row>
    <row r="10593" spans="1:36" ht="17.25" hidden="1" customHeight="1" x14ac:dyDescent="0.2">
      <c r="A10593" s="4" t="s">
        <v>43041</v>
      </c>
      <c r="B10593" t="s">
        <v>42999</v>
      </c>
      <c r="C10593" t="s">
        <v>43042</v>
      </c>
      <c r="E10593" t="s">
        <v>191</v>
      </c>
      <c r="F10593" t="s">
        <v>527</v>
      </c>
      <c r="G10593" s="5">
        <v>50</v>
      </c>
      <c r="H10593" t="s">
        <v>42</v>
      </c>
      <c r="I10593" t="s">
        <v>43</v>
      </c>
      <c r="J10593" t="s">
        <v>44</v>
      </c>
      <c r="N10593" s="6">
        <v>1987</v>
      </c>
      <c r="R10593" s="7">
        <v>44.371699999999997</v>
      </c>
      <c r="S10593" s="7">
        <v>26.106280000000002</v>
      </c>
      <c r="T10593" t="s">
        <v>46</v>
      </c>
      <c r="U10593" t="s">
        <v>43033</v>
      </c>
      <c r="X10593" t="s">
        <v>43033</v>
      </c>
      <c r="Y10593" t="s">
        <v>36708</v>
      </c>
      <c r="Z10593" t="s">
        <v>36915</v>
      </c>
      <c r="AA10593" t="s">
        <v>43043</v>
      </c>
      <c r="AG10593" t="s">
        <v>43044</v>
      </c>
      <c r="AH10593" s="8">
        <v>1107406</v>
      </c>
      <c r="AI10593" t="s">
        <v>43045</v>
      </c>
      <c r="AJ10593" t="s">
        <v>43049</v>
      </c>
    </row>
    <row r="10594" spans="1:36" ht="17.25" hidden="1" customHeight="1" x14ac:dyDescent="0.2">
      <c r="A10594" s="4" t="s">
        <v>43041</v>
      </c>
      <c r="B10594" t="s">
        <v>42999</v>
      </c>
      <c r="C10594" t="s">
        <v>43042</v>
      </c>
      <c r="E10594" t="s">
        <v>335</v>
      </c>
      <c r="F10594" t="s">
        <v>86</v>
      </c>
      <c r="G10594" s="5">
        <v>100</v>
      </c>
      <c r="H10594" t="s">
        <v>611</v>
      </c>
      <c r="I10594" t="s">
        <v>43</v>
      </c>
      <c r="J10594" t="s">
        <v>44</v>
      </c>
      <c r="K10594" t="s">
        <v>45</v>
      </c>
      <c r="L10594" t="s">
        <v>45</v>
      </c>
      <c r="N10594" s="27"/>
      <c r="R10594" s="7">
        <v>44.371699999999997</v>
      </c>
      <c r="S10594" s="7">
        <v>26.106280000000002</v>
      </c>
      <c r="T10594" t="s">
        <v>46</v>
      </c>
      <c r="U10594" t="s">
        <v>43033</v>
      </c>
      <c r="X10594" t="s">
        <v>43033</v>
      </c>
      <c r="Y10594" t="s">
        <v>36708</v>
      </c>
      <c r="Z10594" t="s">
        <v>36915</v>
      </c>
      <c r="AA10594" t="s">
        <v>43043</v>
      </c>
      <c r="AG10594" t="s">
        <v>43044</v>
      </c>
      <c r="AH10594" s="27">
        <v>1221893</v>
      </c>
      <c r="AI10594" t="s">
        <v>43045</v>
      </c>
      <c r="AJ10594" t="s">
        <v>43050</v>
      </c>
    </row>
    <row r="10595" spans="1:36" ht="17.25" hidden="1" customHeight="1" x14ac:dyDescent="0.2">
      <c r="A10595" s="4" t="s">
        <v>19867</v>
      </c>
      <c r="B10595" t="s">
        <v>19860</v>
      </c>
      <c r="C10595" t="s">
        <v>19868</v>
      </c>
      <c r="D10595" t="s">
        <v>19869</v>
      </c>
      <c r="E10595" t="s">
        <v>73</v>
      </c>
      <c r="F10595" t="s">
        <v>64</v>
      </c>
      <c r="G10595" s="5">
        <v>50</v>
      </c>
      <c r="H10595" t="s">
        <v>857</v>
      </c>
      <c r="I10595" t="s">
        <v>240</v>
      </c>
      <c r="J10595" t="s">
        <v>44</v>
      </c>
      <c r="N10595" s="6">
        <v>1967</v>
      </c>
      <c r="P10595" s="24">
        <v>2023</v>
      </c>
      <c r="R10595" s="7">
        <v>40.569508249999998</v>
      </c>
      <c r="S10595" s="7">
        <v>44.752775329999999</v>
      </c>
      <c r="T10595" t="s">
        <v>46</v>
      </c>
      <c r="U10595" t="s">
        <v>19862</v>
      </c>
      <c r="X10595" t="s">
        <v>19863</v>
      </c>
      <c r="Y10595" t="s">
        <v>19854</v>
      </c>
      <c r="Z10595" t="s">
        <v>19864</v>
      </c>
      <c r="AC10595" t="s">
        <v>19870</v>
      </c>
      <c r="AG10595" t="s">
        <v>19871</v>
      </c>
      <c r="AH10595" s="6">
        <v>1120209</v>
      </c>
      <c r="AI10595" t="s">
        <v>19872</v>
      </c>
      <c r="AJ10595" t="s">
        <v>19874</v>
      </c>
    </row>
    <row r="10596" spans="1:36" ht="17.25" hidden="1" customHeight="1" x14ac:dyDescent="0.2">
      <c r="A10596" s="4" t="s">
        <v>28578</v>
      </c>
      <c r="B10596" t="s">
        <v>28547</v>
      </c>
      <c r="C10596" t="s">
        <v>28579</v>
      </c>
      <c r="D10596" t="s">
        <v>28580</v>
      </c>
      <c r="E10596" t="s">
        <v>40</v>
      </c>
      <c r="F10596" t="s">
        <v>617</v>
      </c>
      <c r="G10596" s="5">
        <v>600</v>
      </c>
      <c r="H10596" t="s">
        <v>806</v>
      </c>
      <c r="I10596" t="s">
        <v>240</v>
      </c>
      <c r="J10596" t="s">
        <v>45</v>
      </c>
      <c r="N10596" s="27">
        <v>1967</v>
      </c>
      <c r="O10596" s="24">
        <v>2021</v>
      </c>
      <c r="P10596" s="24">
        <v>2023</v>
      </c>
      <c r="R10596" s="7">
        <v>35.484865999999997</v>
      </c>
      <c r="S10596" s="7">
        <v>140.01800299999999</v>
      </c>
      <c r="T10596" t="s">
        <v>46</v>
      </c>
      <c r="U10596" t="s">
        <v>28581</v>
      </c>
      <c r="X10596" t="s">
        <v>28582</v>
      </c>
      <c r="Y10596" t="s">
        <v>19854</v>
      </c>
      <c r="Z10596" t="s">
        <v>21048</v>
      </c>
      <c r="AA10596" t="s">
        <v>28583</v>
      </c>
      <c r="AG10596" t="s">
        <v>28584</v>
      </c>
      <c r="AH10596" s="6">
        <v>1102148</v>
      </c>
      <c r="AI10596" t="s">
        <v>28585</v>
      </c>
      <c r="AJ10596" t="s">
        <v>28586</v>
      </c>
    </row>
    <row r="10597" spans="1:36" ht="17.25" hidden="1" customHeight="1" x14ac:dyDescent="0.2">
      <c r="A10597" s="4" t="s">
        <v>29898</v>
      </c>
      <c r="B10597" t="s">
        <v>29689</v>
      </c>
      <c r="C10597" t="s">
        <v>29899</v>
      </c>
      <c r="D10597" t="s">
        <v>29900</v>
      </c>
      <c r="E10597" t="s">
        <v>40</v>
      </c>
      <c r="F10597" t="s">
        <v>64</v>
      </c>
      <c r="G10597" s="5">
        <v>200</v>
      </c>
      <c r="H10597" t="s">
        <v>42</v>
      </c>
      <c r="I10597" t="s">
        <v>240</v>
      </c>
      <c r="J10597" t="s">
        <v>44</v>
      </c>
      <c r="N10597" s="6">
        <v>1967</v>
      </c>
      <c r="P10597" s="29"/>
      <c r="R10597" s="7">
        <v>42.844943000000001</v>
      </c>
      <c r="S10597" s="7">
        <v>71.477414999999993</v>
      </c>
      <c r="T10597" t="s">
        <v>46</v>
      </c>
      <c r="U10597" t="s">
        <v>29901</v>
      </c>
      <c r="X10597" t="s">
        <v>29902</v>
      </c>
      <c r="Y10597" t="s">
        <v>19854</v>
      </c>
      <c r="Z10597" t="s">
        <v>29693</v>
      </c>
      <c r="AC10597" t="s">
        <v>29903</v>
      </c>
      <c r="AG10597" t="s">
        <v>29904</v>
      </c>
      <c r="AH10597" s="24">
        <v>1112237</v>
      </c>
      <c r="AI10597" t="s">
        <v>29905</v>
      </c>
      <c r="AJ10597" t="s">
        <v>29906</v>
      </c>
    </row>
    <row r="10598" spans="1:36" ht="17.25" hidden="1" customHeight="1" x14ac:dyDescent="0.2">
      <c r="A10598" s="4" t="s">
        <v>31246</v>
      </c>
      <c r="B10598" t="s">
        <v>30940</v>
      </c>
      <c r="C10598" t="s">
        <v>31247</v>
      </c>
      <c r="E10598" t="s">
        <v>63</v>
      </c>
      <c r="F10598" t="s">
        <v>64</v>
      </c>
      <c r="G10598" s="5">
        <v>66</v>
      </c>
      <c r="H10598" t="s">
        <v>806</v>
      </c>
      <c r="I10598" t="s">
        <v>240</v>
      </c>
      <c r="J10598" t="s">
        <v>45</v>
      </c>
      <c r="N10598" s="6">
        <v>1967</v>
      </c>
      <c r="O10598" s="24">
        <v>2020</v>
      </c>
      <c r="R10598" s="7">
        <v>31.445653</v>
      </c>
      <c r="S10598" s="7">
        <v>73.138346999999996</v>
      </c>
      <c r="T10598" t="s">
        <v>46</v>
      </c>
      <c r="U10598" t="s">
        <v>31023</v>
      </c>
      <c r="X10598" t="s">
        <v>25161</v>
      </c>
      <c r="Y10598" t="s">
        <v>19854</v>
      </c>
      <c r="Z10598" t="s">
        <v>19855</v>
      </c>
      <c r="AG10598" t="s">
        <v>31024</v>
      </c>
      <c r="AH10598" s="24">
        <v>1114552</v>
      </c>
      <c r="AI10598" t="s">
        <v>31248</v>
      </c>
      <c r="AJ10598" t="s">
        <v>31249</v>
      </c>
    </row>
    <row r="10599" spans="1:36" ht="17.25" hidden="1" customHeight="1" x14ac:dyDescent="0.2">
      <c r="A10599" s="4" t="s">
        <v>43051</v>
      </c>
      <c r="B10599" t="s">
        <v>42999</v>
      </c>
      <c r="C10599" t="s">
        <v>43052</v>
      </c>
      <c r="E10599" t="s">
        <v>335</v>
      </c>
      <c r="F10599" t="s">
        <v>86</v>
      </c>
      <c r="G10599" s="5">
        <v>125</v>
      </c>
      <c r="H10599" t="s">
        <v>857</v>
      </c>
      <c r="I10599" t="s">
        <v>240</v>
      </c>
      <c r="J10599" t="s">
        <v>44</v>
      </c>
      <c r="N10599" s="6">
        <v>1975</v>
      </c>
      <c r="R10599" s="7">
        <v>44.423299999999998</v>
      </c>
      <c r="S10599" s="7">
        <v>25.978999999999999</v>
      </c>
      <c r="T10599" t="s">
        <v>46</v>
      </c>
      <c r="U10599" t="s">
        <v>43033</v>
      </c>
      <c r="X10599" t="s">
        <v>43053</v>
      </c>
      <c r="Y10599" t="s">
        <v>36708</v>
      </c>
      <c r="Z10599" t="s">
        <v>36915</v>
      </c>
      <c r="AA10599" t="s">
        <v>43054</v>
      </c>
      <c r="AB10599" t="s">
        <v>43063</v>
      </c>
      <c r="AG10599" t="s">
        <v>43055</v>
      </c>
      <c r="AH10599" s="8">
        <v>1107416</v>
      </c>
      <c r="AI10599" t="s">
        <v>43056</v>
      </c>
      <c r="AJ10599" t="s">
        <v>43064</v>
      </c>
    </row>
    <row r="10600" spans="1:36" ht="17.25" hidden="1" customHeight="1" x14ac:dyDescent="0.2">
      <c r="A10600" s="4" t="s">
        <v>43051</v>
      </c>
      <c r="B10600" t="s">
        <v>42999</v>
      </c>
      <c r="C10600" t="s">
        <v>43052</v>
      </c>
      <c r="E10600" t="s">
        <v>1157</v>
      </c>
      <c r="F10600" t="s">
        <v>86</v>
      </c>
      <c r="G10600" s="5">
        <v>125</v>
      </c>
      <c r="H10600" t="s">
        <v>857</v>
      </c>
      <c r="I10600" t="s">
        <v>240</v>
      </c>
      <c r="J10600" t="s">
        <v>44</v>
      </c>
      <c r="N10600" s="6">
        <v>1975</v>
      </c>
      <c r="R10600" s="7">
        <v>44.423299999999998</v>
      </c>
      <c r="S10600" s="7">
        <v>25.978999999999999</v>
      </c>
      <c r="T10600" t="s">
        <v>46</v>
      </c>
      <c r="U10600" t="s">
        <v>43033</v>
      </c>
      <c r="X10600" t="s">
        <v>43053</v>
      </c>
      <c r="Y10600" t="s">
        <v>36708</v>
      </c>
      <c r="Z10600" t="s">
        <v>36915</v>
      </c>
      <c r="AA10600" t="s">
        <v>43054</v>
      </c>
      <c r="AB10600" t="s">
        <v>43065</v>
      </c>
      <c r="AG10600" t="s">
        <v>43055</v>
      </c>
      <c r="AH10600" s="27">
        <v>1107417</v>
      </c>
      <c r="AI10600" t="s">
        <v>43056</v>
      </c>
      <c r="AJ10600" t="s">
        <v>43066</v>
      </c>
    </row>
    <row r="10601" spans="1:36" ht="17.25" hidden="1" customHeight="1" x14ac:dyDescent="0.2">
      <c r="A10601" s="4" t="s">
        <v>43051</v>
      </c>
      <c r="B10601" t="s">
        <v>42999</v>
      </c>
      <c r="C10601" t="s">
        <v>43052</v>
      </c>
      <c r="E10601" t="s">
        <v>2297</v>
      </c>
      <c r="F10601" t="s">
        <v>86</v>
      </c>
      <c r="G10601" s="5">
        <v>200</v>
      </c>
      <c r="H10601" t="s">
        <v>611</v>
      </c>
      <c r="I10601" t="s">
        <v>43</v>
      </c>
      <c r="J10601" t="s">
        <v>44</v>
      </c>
      <c r="K10601" t="s">
        <v>45</v>
      </c>
      <c r="L10601" t="s">
        <v>45</v>
      </c>
      <c r="N10601" s="27"/>
      <c r="R10601" s="7">
        <v>44.423299999999998</v>
      </c>
      <c r="S10601" s="7">
        <v>25.978999999999999</v>
      </c>
      <c r="T10601" t="s">
        <v>46</v>
      </c>
      <c r="U10601" t="s">
        <v>43033</v>
      </c>
      <c r="X10601" t="s">
        <v>43053</v>
      </c>
      <c r="Y10601" t="s">
        <v>36708</v>
      </c>
      <c r="Z10601" t="s">
        <v>36915</v>
      </c>
      <c r="AA10601" t="s">
        <v>43054</v>
      </c>
      <c r="AG10601" t="s">
        <v>43055</v>
      </c>
      <c r="AH10601" s="27"/>
      <c r="AI10601" t="s">
        <v>43056</v>
      </c>
      <c r="AJ10601" t="s">
        <v>43067</v>
      </c>
    </row>
    <row r="10602" spans="1:36" ht="17.25" hidden="1" customHeight="1" x14ac:dyDescent="0.2">
      <c r="A10602" s="4" t="s">
        <v>43068</v>
      </c>
      <c r="B10602" t="s">
        <v>42999</v>
      </c>
      <c r="C10602" t="s">
        <v>43069</v>
      </c>
      <c r="E10602" t="s">
        <v>696</v>
      </c>
      <c r="F10602" t="s">
        <v>86</v>
      </c>
      <c r="G10602" s="5">
        <v>50</v>
      </c>
      <c r="H10602" t="s">
        <v>611</v>
      </c>
      <c r="I10602" t="s">
        <v>43</v>
      </c>
      <c r="J10602" t="s">
        <v>44</v>
      </c>
      <c r="K10602" t="s">
        <v>45</v>
      </c>
      <c r="L10602" t="s">
        <v>45</v>
      </c>
      <c r="N10602" s="27"/>
      <c r="R10602" s="7">
        <v>44.436419999999998</v>
      </c>
      <c r="S10602" s="7">
        <v>26.180810000000001</v>
      </c>
      <c r="T10602" t="s">
        <v>46</v>
      </c>
      <c r="U10602" t="s">
        <v>43033</v>
      </c>
      <c r="X10602" t="s">
        <v>43053</v>
      </c>
      <c r="Y10602" t="s">
        <v>36708</v>
      </c>
      <c r="Z10602" t="s">
        <v>36915</v>
      </c>
      <c r="AG10602" t="s">
        <v>43070</v>
      </c>
      <c r="AH10602" s="6">
        <v>1224469</v>
      </c>
      <c r="AI10602" t="s">
        <v>43071</v>
      </c>
      <c r="AJ10602" t="s">
        <v>43072</v>
      </c>
    </row>
    <row r="10603" spans="1:36" ht="17.25" hidden="1" customHeight="1" x14ac:dyDescent="0.2">
      <c r="A10603" s="4" t="s">
        <v>43073</v>
      </c>
      <c r="B10603" t="s">
        <v>42999</v>
      </c>
      <c r="C10603" t="s">
        <v>43074</v>
      </c>
      <c r="E10603" t="s">
        <v>43075</v>
      </c>
      <c r="F10603" t="s">
        <v>86</v>
      </c>
      <c r="G10603" s="5">
        <v>125</v>
      </c>
      <c r="H10603" t="s">
        <v>42</v>
      </c>
      <c r="I10603" t="s">
        <v>240</v>
      </c>
      <c r="J10603" t="s">
        <v>44</v>
      </c>
      <c r="N10603" s="6">
        <v>1976</v>
      </c>
      <c r="R10603" s="7">
        <v>44.405819999999999</v>
      </c>
      <c r="S10603" s="7">
        <v>26.155650000000001</v>
      </c>
      <c r="T10603" t="s">
        <v>46</v>
      </c>
      <c r="U10603" t="s">
        <v>43033</v>
      </c>
      <c r="X10603" t="s">
        <v>43053</v>
      </c>
      <c r="Y10603" t="s">
        <v>36708</v>
      </c>
      <c r="Z10603" t="s">
        <v>36915</v>
      </c>
      <c r="AA10603" t="s">
        <v>43076</v>
      </c>
      <c r="AB10603" t="s">
        <v>43077</v>
      </c>
      <c r="AG10603" t="s">
        <v>43078</v>
      </c>
      <c r="AH10603" s="27">
        <v>1107418</v>
      </c>
      <c r="AI10603" t="s">
        <v>43079</v>
      </c>
      <c r="AJ10603" t="s">
        <v>43080</v>
      </c>
    </row>
    <row r="10604" spans="1:36" ht="17.25" hidden="1" customHeight="1" x14ac:dyDescent="0.2">
      <c r="A10604" s="4" t="s">
        <v>43073</v>
      </c>
      <c r="B10604" t="s">
        <v>42999</v>
      </c>
      <c r="C10604" t="s">
        <v>43074</v>
      </c>
      <c r="E10604" t="s">
        <v>43081</v>
      </c>
      <c r="F10604" t="s">
        <v>86</v>
      </c>
      <c r="G10604" s="5">
        <v>125</v>
      </c>
      <c r="H10604" t="s">
        <v>42</v>
      </c>
      <c r="I10604" t="s">
        <v>240</v>
      </c>
      <c r="J10604" t="s">
        <v>44</v>
      </c>
      <c r="N10604" s="6">
        <v>1976</v>
      </c>
      <c r="R10604" s="7">
        <v>44.405819999999999</v>
      </c>
      <c r="S10604" s="7">
        <v>26.155650000000001</v>
      </c>
      <c r="T10604" t="s">
        <v>46</v>
      </c>
      <c r="U10604" t="s">
        <v>43033</v>
      </c>
      <c r="X10604" t="s">
        <v>43053</v>
      </c>
      <c r="Y10604" t="s">
        <v>36708</v>
      </c>
      <c r="Z10604" t="s">
        <v>36915</v>
      </c>
      <c r="AA10604" t="s">
        <v>43076</v>
      </c>
      <c r="AB10604" t="s">
        <v>43082</v>
      </c>
      <c r="AG10604" t="s">
        <v>43078</v>
      </c>
      <c r="AH10604" s="27">
        <v>1107419</v>
      </c>
      <c r="AI10604" t="s">
        <v>43079</v>
      </c>
      <c r="AJ10604" t="s">
        <v>43083</v>
      </c>
    </row>
    <row r="10605" spans="1:36" ht="17.25" hidden="1" customHeight="1" x14ac:dyDescent="0.2">
      <c r="A10605" s="4" t="s">
        <v>43073</v>
      </c>
      <c r="B10605" t="s">
        <v>42999</v>
      </c>
      <c r="C10605" t="s">
        <v>43074</v>
      </c>
      <c r="E10605" t="s">
        <v>43084</v>
      </c>
      <c r="F10605" t="s">
        <v>86</v>
      </c>
      <c r="G10605" s="5">
        <v>186.25</v>
      </c>
      <c r="H10605" t="s">
        <v>42</v>
      </c>
      <c r="I10605" t="s">
        <v>43</v>
      </c>
      <c r="J10605" t="s">
        <v>44</v>
      </c>
      <c r="N10605" s="6">
        <v>2009</v>
      </c>
      <c r="R10605" s="7">
        <v>44.405819999999999</v>
      </c>
      <c r="S10605" s="7">
        <v>26.155650000000001</v>
      </c>
      <c r="T10605" t="s">
        <v>46</v>
      </c>
      <c r="U10605" t="s">
        <v>43033</v>
      </c>
      <c r="X10605" t="s">
        <v>43053</v>
      </c>
      <c r="Y10605" t="s">
        <v>36708</v>
      </c>
      <c r="Z10605" t="s">
        <v>36915</v>
      </c>
      <c r="AA10605" t="s">
        <v>43076</v>
      </c>
      <c r="AB10605" t="s">
        <v>43085</v>
      </c>
      <c r="AG10605" t="s">
        <v>43078</v>
      </c>
      <c r="AH10605" s="27" t="s">
        <v>43086</v>
      </c>
      <c r="AI10605" t="s">
        <v>43079</v>
      </c>
      <c r="AJ10605" t="s">
        <v>43087</v>
      </c>
    </row>
    <row r="10606" spans="1:36" ht="17.25" hidden="1" customHeight="1" x14ac:dyDescent="0.2">
      <c r="A10606" s="4" t="s">
        <v>43109</v>
      </c>
      <c r="B10606" t="s">
        <v>42999</v>
      </c>
      <c r="C10606" t="s">
        <v>43110</v>
      </c>
      <c r="E10606" t="s">
        <v>43111</v>
      </c>
      <c r="F10606" t="s">
        <v>86</v>
      </c>
      <c r="G10606" s="5">
        <v>105</v>
      </c>
      <c r="H10606" t="s">
        <v>42</v>
      </c>
      <c r="I10606" t="s">
        <v>240</v>
      </c>
      <c r="J10606" t="s">
        <v>44</v>
      </c>
      <c r="K10606" t="s">
        <v>45</v>
      </c>
      <c r="L10606" t="s">
        <v>45</v>
      </c>
      <c r="N10606" s="6">
        <v>1975</v>
      </c>
      <c r="R10606" s="7">
        <v>45.436</v>
      </c>
      <c r="S10606" s="7">
        <v>27.981400000000001</v>
      </c>
      <c r="T10606" t="s">
        <v>46</v>
      </c>
      <c r="U10606" t="s">
        <v>43112</v>
      </c>
      <c r="X10606" t="s">
        <v>43112</v>
      </c>
      <c r="Y10606" t="s">
        <v>36708</v>
      </c>
      <c r="Z10606" t="s">
        <v>36915</v>
      </c>
      <c r="AA10606" t="s">
        <v>43113</v>
      </c>
      <c r="AB10606" t="s">
        <v>43114</v>
      </c>
      <c r="AG10606" t="s">
        <v>43115</v>
      </c>
      <c r="AH10606" s="6">
        <v>1116093</v>
      </c>
      <c r="AI10606" t="s">
        <v>43116</v>
      </c>
      <c r="AJ10606" t="s">
        <v>43117</v>
      </c>
    </row>
    <row r="10607" spans="1:36" ht="17.25" hidden="1" customHeight="1" x14ac:dyDescent="0.2">
      <c r="A10607" s="4" t="s">
        <v>43109</v>
      </c>
      <c r="B10607" t="s">
        <v>42999</v>
      </c>
      <c r="C10607" t="s">
        <v>43110</v>
      </c>
      <c r="E10607" t="s">
        <v>43118</v>
      </c>
      <c r="F10607" t="s">
        <v>86</v>
      </c>
      <c r="G10607" s="5">
        <v>60</v>
      </c>
      <c r="H10607" t="s">
        <v>42</v>
      </c>
      <c r="I10607" t="s">
        <v>240</v>
      </c>
      <c r="J10607" t="s">
        <v>44</v>
      </c>
      <c r="K10607" t="s">
        <v>45</v>
      </c>
      <c r="L10607" t="s">
        <v>45</v>
      </c>
      <c r="N10607" s="6">
        <v>1976</v>
      </c>
      <c r="R10607" s="7">
        <v>45.436</v>
      </c>
      <c r="S10607" s="7">
        <v>27.981400000000001</v>
      </c>
      <c r="T10607" t="s">
        <v>46</v>
      </c>
      <c r="U10607" t="s">
        <v>43112</v>
      </c>
      <c r="X10607" t="s">
        <v>43112</v>
      </c>
      <c r="Y10607" t="s">
        <v>36708</v>
      </c>
      <c r="Z10607" t="s">
        <v>36915</v>
      </c>
      <c r="AA10607" t="s">
        <v>43113</v>
      </c>
      <c r="AG10607" t="s">
        <v>43115</v>
      </c>
      <c r="AH10607" s="6">
        <v>1116092</v>
      </c>
      <c r="AI10607" t="s">
        <v>43116</v>
      </c>
      <c r="AJ10607" t="s">
        <v>43119</v>
      </c>
    </row>
    <row r="10608" spans="1:36" ht="17.25" hidden="1" customHeight="1" x14ac:dyDescent="0.2">
      <c r="A10608" s="4" t="s">
        <v>43109</v>
      </c>
      <c r="B10608" t="s">
        <v>42999</v>
      </c>
      <c r="C10608" t="s">
        <v>43110</v>
      </c>
      <c r="E10608" t="s">
        <v>43120</v>
      </c>
      <c r="F10608" t="s">
        <v>86</v>
      </c>
      <c r="G10608" s="5">
        <v>105</v>
      </c>
      <c r="H10608" t="s">
        <v>42</v>
      </c>
      <c r="I10608" t="s">
        <v>240</v>
      </c>
      <c r="J10608" t="s">
        <v>44</v>
      </c>
      <c r="K10608" t="s">
        <v>45</v>
      </c>
      <c r="L10608" t="s">
        <v>45</v>
      </c>
      <c r="N10608" s="24">
        <v>1983</v>
      </c>
      <c r="R10608" s="7">
        <v>45.436</v>
      </c>
      <c r="S10608" s="7">
        <v>27.981400000000001</v>
      </c>
      <c r="T10608" t="s">
        <v>46</v>
      </c>
      <c r="U10608" t="s">
        <v>43112</v>
      </c>
      <c r="X10608" t="s">
        <v>43112</v>
      </c>
      <c r="Y10608" t="s">
        <v>36708</v>
      </c>
      <c r="Z10608" t="s">
        <v>36915</v>
      </c>
      <c r="AA10608" t="s">
        <v>43113</v>
      </c>
      <c r="AG10608" t="s">
        <v>43115</v>
      </c>
      <c r="AH10608" s="24">
        <v>1116094</v>
      </c>
      <c r="AI10608" t="s">
        <v>43116</v>
      </c>
      <c r="AJ10608" t="s">
        <v>43121</v>
      </c>
    </row>
    <row r="10609" spans="1:36" ht="17.25" hidden="1" customHeight="1" x14ac:dyDescent="0.2">
      <c r="A10609" s="4" t="s">
        <v>43109</v>
      </c>
      <c r="B10609" t="s">
        <v>42999</v>
      </c>
      <c r="C10609" t="s">
        <v>43110</v>
      </c>
      <c r="E10609" t="s">
        <v>43122</v>
      </c>
      <c r="F10609" t="s">
        <v>86</v>
      </c>
      <c r="G10609" s="5">
        <v>105</v>
      </c>
      <c r="H10609" t="s">
        <v>42</v>
      </c>
      <c r="I10609" t="s">
        <v>240</v>
      </c>
      <c r="J10609" t="s">
        <v>44</v>
      </c>
      <c r="K10609" t="s">
        <v>45</v>
      </c>
      <c r="L10609" t="s">
        <v>45</v>
      </c>
      <c r="N10609" s="6">
        <v>1988</v>
      </c>
      <c r="R10609" s="7">
        <v>45.436</v>
      </c>
      <c r="S10609" s="7">
        <v>27.981400000000001</v>
      </c>
      <c r="T10609" t="s">
        <v>46</v>
      </c>
      <c r="U10609" t="s">
        <v>43112</v>
      </c>
      <c r="X10609" t="s">
        <v>43112</v>
      </c>
      <c r="Y10609" t="s">
        <v>36708</v>
      </c>
      <c r="Z10609" t="s">
        <v>36915</v>
      </c>
      <c r="AA10609" t="s">
        <v>43113</v>
      </c>
      <c r="AB10609" t="s">
        <v>43123</v>
      </c>
      <c r="AG10609" t="s">
        <v>43115</v>
      </c>
      <c r="AH10609" s="8">
        <v>1116094</v>
      </c>
      <c r="AI10609" t="s">
        <v>43116</v>
      </c>
      <c r="AJ10609" t="s">
        <v>43124</v>
      </c>
    </row>
    <row r="10610" spans="1:36" ht="17.25" hidden="1" customHeight="1" x14ac:dyDescent="0.2">
      <c r="A10610" s="4" t="s">
        <v>43125</v>
      </c>
      <c r="B10610" t="s">
        <v>42999</v>
      </c>
      <c r="C10610" t="s">
        <v>43126</v>
      </c>
      <c r="E10610" t="s">
        <v>58</v>
      </c>
      <c r="F10610" t="s">
        <v>64</v>
      </c>
      <c r="G10610" s="5">
        <v>50</v>
      </c>
      <c r="H10610" t="s">
        <v>42</v>
      </c>
      <c r="I10610" t="s">
        <v>65</v>
      </c>
      <c r="J10610" t="s">
        <v>44</v>
      </c>
      <c r="M10610" t="s">
        <v>559</v>
      </c>
      <c r="N10610" s="6">
        <v>1975</v>
      </c>
      <c r="R10610" s="7">
        <v>45.04</v>
      </c>
      <c r="S10610" s="7">
        <v>24.29</v>
      </c>
      <c r="T10610" t="s">
        <v>46</v>
      </c>
      <c r="U10610" t="s">
        <v>43090</v>
      </c>
      <c r="X10610" t="s">
        <v>43091</v>
      </c>
      <c r="Y10610" t="s">
        <v>36708</v>
      </c>
      <c r="Z10610" t="s">
        <v>36915</v>
      </c>
      <c r="AG10610" t="s">
        <v>43127</v>
      </c>
      <c r="AH10610" s="8">
        <v>1117300</v>
      </c>
      <c r="AI10610" t="s">
        <v>43128</v>
      </c>
      <c r="AJ10610" t="s">
        <v>43129</v>
      </c>
    </row>
    <row r="10611" spans="1:36" ht="17.25" hidden="1" customHeight="1" x14ac:dyDescent="0.2">
      <c r="A10611" s="4" t="s">
        <v>43125</v>
      </c>
      <c r="B10611" t="s">
        <v>42999</v>
      </c>
      <c r="C10611" t="s">
        <v>43126</v>
      </c>
      <c r="E10611" t="s">
        <v>191</v>
      </c>
      <c r="F10611" t="s">
        <v>64</v>
      </c>
      <c r="G10611" s="5">
        <v>50</v>
      </c>
      <c r="H10611" t="s">
        <v>42</v>
      </c>
      <c r="I10611" t="s">
        <v>65</v>
      </c>
      <c r="J10611" t="s">
        <v>44</v>
      </c>
      <c r="M10611" t="s">
        <v>559</v>
      </c>
      <c r="N10611" s="24">
        <v>1976</v>
      </c>
      <c r="R10611" s="7">
        <v>45.04</v>
      </c>
      <c r="S10611" s="7">
        <v>24.29</v>
      </c>
      <c r="T10611" t="s">
        <v>46</v>
      </c>
      <c r="U10611" t="s">
        <v>43090</v>
      </c>
      <c r="X10611" t="s">
        <v>43091</v>
      </c>
      <c r="Y10611" t="s">
        <v>36708</v>
      </c>
      <c r="Z10611" t="s">
        <v>36915</v>
      </c>
      <c r="AG10611" t="s">
        <v>43127</v>
      </c>
      <c r="AH10611" s="8">
        <v>1216103</v>
      </c>
      <c r="AI10611" t="s">
        <v>43128</v>
      </c>
      <c r="AJ10611" t="s">
        <v>43130</v>
      </c>
    </row>
    <row r="10612" spans="1:36" ht="17.25" hidden="1" customHeight="1" x14ac:dyDescent="0.2">
      <c r="A10612" s="4" t="s">
        <v>43131</v>
      </c>
      <c r="B10612" t="s">
        <v>42999</v>
      </c>
      <c r="C10612" t="s">
        <v>43132</v>
      </c>
      <c r="E10612" t="s">
        <v>40</v>
      </c>
      <c r="F10612" t="s">
        <v>86</v>
      </c>
      <c r="G10612" s="5">
        <v>250</v>
      </c>
      <c r="H10612" t="s">
        <v>611</v>
      </c>
      <c r="I10612" t="s">
        <v>43</v>
      </c>
      <c r="J10612" t="s">
        <v>45</v>
      </c>
      <c r="K10612" t="s">
        <v>45</v>
      </c>
      <c r="L10612" t="s">
        <v>45</v>
      </c>
      <c r="R10612" s="7">
        <v>46.421472000000001</v>
      </c>
      <c r="S10612" s="7">
        <v>24.771750000000001</v>
      </c>
      <c r="T10612" t="s">
        <v>46</v>
      </c>
      <c r="U10612" t="s">
        <v>43133</v>
      </c>
      <c r="X10612" t="s">
        <v>43134</v>
      </c>
      <c r="Y10612" t="s">
        <v>36708</v>
      </c>
      <c r="Z10612" t="s">
        <v>36915</v>
      </c>
      <c r="AG10612" t="s">
        <v>45</v>
      </c>
      <c r="AH10612" s="8" t="s">
        <v>45</v>
      </c>
      <c r="AI10612" t="s">
        <v>43135</v>
      </c>
      <c r="AJ10612" t="s">
        <v>43136</v>
      </c>
    </row>
    <row r="10613" spans="1:36" ht="17.25" hidden="1" customHeight="1" x14ac:dyDescent="0.2">
      <c r="A10613" s="4" t="s">
        <v>31246</v>
      </c>
      <c r="B10613" t="s">
        <v>30940</v>
      </c>
      <c r="C10613" t="s">
        <v>31247</v>
      </c>
      <c r="E10613" t="s">
        <v>73</v>
      </c>
      <c r="F10613" t="s">
        <v>64</v>
      </c>
      <c r="G10613" s="5">
        <v>66</v>
      </c>
      <c r="H10613" t="s">
        <v>806</v>
      </c>
      <c r="I10613" t="s">
        <v>240</v>
      </c>
      <c r="J10613" t="s">
        <v>45</v>
      </c>
      <c r="N10613" s="24">
        <v>1967</v>
      </c>
      <c r="O10613" s="24">
        <v>2020</v>
      </c>
      <c r="R10613" s="7">
        <v>31.445653</v>
      </c>
      <c r="S10613" s="7">
        <v>73.138346999999996</v>
      </c>
      <c r="T10613" t="s">
        <v>46</v>
      </c>
      <c r="U10613" t="s">
        <v>31023</v>
      </c>
      <c r="X10613" t="s">
        <v>25161</v>
      </c>
      <c r="Y10613" t="s">
        <v>19854</v>
      </c>
      <c r="Z10613" t="s">
        <v>19855</v>
      </c>
      <c r="AG10613" t="s">
        <v>31024</v>
      </c>
      <c r="AH10613" s="24">
        <v>1114553</v>
      </c>
      <c r="AI10613" t="s">
        <v>31248</v>
      </c>
      <c r="AJ10613" t="s">
        <v>31250</v>
      </c>
    </row>
    <row r="10614" spans="1:36" ht="17.25" hidden="1" customHeight="1" x14ac:dyDescent="0.2">
      <c r="A10614" s="4" t="s">
        <v>36091</v>
      </c>
      <c r="B10614" t="s">
        <v>36072</v>
      </c>
      <c r="C10614" t="s">
        <v>36092</v>
      </c>
      <c r="D10614" t="s">
        <v>36093</v>
      </c>
      <c r="E10614" t="s">
        <v>335</v>
      </c>
      <c r="F10614" t="s">
        <v>64</v>
      </c>
      <c r="G10614" s="5">
        <v>50</v>
      </c>
      <c r="H10614" t="s">
        <v>42</v>
      </c>
      <c r="I10614" t="s">
        <v>240</v>
      </c>
      <c r="J10614" t="s">
        <v>44</v>
      </c>
      <c r="N10614" s="24">
        <v>1967</v>
      </c>
      <c r="R10614" s="7">
        <v>40.449089000000001</v>
      </c>
      <c r="S10614" s="7">
        <v>71.781868000000003</v>
      </c>
      <c r="T10614" t="s">
        <v>46</v>
      </c>
      <c r="U10614" t="s">
        <v>36094</v>
      </c>
      <c r="X10614" t="s">
        <v>36095</v>
      </c>
      <c r="Y10614" t="s">
        <v>19854</v>
      </c>
      <c r="Z10614" t="s">
        <v>29693</v>
      </c>
      <c r="AC10614" t="s">
        <v>36096</v>
      </c>
      <c r="AG10614" t="s">
        <v>36097</v>
      </c>
      <c r="AI10614" t="s">
        <v>36098</v>
      </c>
      <c r="AJ10614" t="s">
        <v>36101</v>
      </c>
    </row>
    <row r="10615" spans="1:36" ht="17.25" hidden="1" customHeight="1" x14ac:dyDescent="0.2">
      <c r="A10615" s="4" t="s">
        <v>43137</v>
      </c>
      <c r="B10615" t="s">
        <v>42999</v>
      </c>
      <c r="C10615" t="s">
        <v>43138</v>
      </c>
      <c r="E10615" t="s">
        <v>58</v>
      </c>
      <c r="F10615" t="s">
        <v>86</v>
      </c>
      <c r="G10615" s="5">
        <v>50</v>
      </c>
      <c r="H10615" t="s">
        <v>806</v>
      </c>
      <c r="I10615" t="s">
        <v>240</v>
      </c>
      <c r="J10615" t="s">
        <v>44</v>
      </c>
      <c r="N10615" s="6">
        <v>1972</v>
      </c>
      <c r="O10615" s="24">
        <v>2011</v>
      </c>
      <c r="R10615" s="7">
        <v>47.149769999999997</v>
      </c>
      <c r="S10615" s="7">
        <v>27.607299999999999</v>
      </c>
      <c r="T10615" t="s">
        <v>46</v>
      </c>
      <c r="U10615" t="s">
        <v>43139</v>
      </c>
      <c r="X10615" t="s">
        <v>43139</v>
      </c>
      <c r="Y10615" t="s">
        <v>36708</v>
      </c>
      <c r="Z10615" t="s">
        <v>36915</v>
      </c>
      <c r="AA10615" t="s">
        <v>43140</v>
      </c>
      <c r="AG10615" t="s">
        <v>43141</v>
      </c>
      <c r="AH10615" s="8">
        <v>1120752</v>
      </c>
      <c r="AI10615" t="s">
        <v>43142</v>
      </c>
      <c r="AJ10615" t="s">
        <v>43145</v>
      </c>
    </row>
    <row r="10616" spans="1:36" ht="17.25" hidden="1" customHeight="1" x14ac:dyDescent="0.2">
      <c r="A10616" s="4" t="s">
        <v>43137</v>
      </c>
      <c r="B10616" t="s">
        <v>42999</v>
      </c>
      <c r="C10616" t="s">
        <v>43138</v>
      </c>
      <c r="E10616" t="s">
        <v>191</v>
      </c>
      <c r="F10616" t="s">
        <v>86</v>
      </c>
      <c r="G10616" s="5">
        <v>50</v>
      </c>
      <c r="H10616" t="s">
        <v>806</v>
      </c>
      <c r="I10616" t="s">
        <v>240</v>
      </c>
      <c r="J10616" t="s">
        <v>44</v>
      </c>
      <c r="N10616" s="6">
        <v>1972</v>
      </c>
      <c r="O10616" s="24">
        <v>2011</v>
      </c>
      <c r="R10616" s="7">
        <v>47.149769999999997</v>
      </c>
      <c r="S10616" s="7">
        <v>27.607299999999999</v>
      </c>
      <c r="T10616" t="s">
        <v>46</v>
      </c>
      <c r="U10616" t="s">
        <v>43139</v>
      </c>
      <c r="X10616" t="s">
        <v>43139</v>
      </c>
      <c r="Y10616" t="s">
        <v>36708</v>
      </c>
      <c r="Z10616" t="s">
        <v>36915</v>
      </c>
      <c r="AA10616" t="s">
        <v>43140</v>
      </c>
      <c r="AG10616" t="s">
        <v>43141</v>
      </c>
      <c r="AH10616" s="8">
        <v>1120753</v>
      </c>
      <c r="AI10616" t="s">
        <v>43142</v>
      </c>
      <c r="AJ10616" t="s">
        <v>43146</v>
      </c>
    </row>
    <row r="10617" spans="1:36" ht="17.25" hidden="1" customHeight="1" x14ac:dyDescent="0.2">
      <c r="A10617" s="4" t="s">
        <v>36115</v>
      </c>
      <c r="B10617" t="s">
        <v>36072</v>
      </c>
      <c r="C10617" t="s">
        <v>36116</v>
      </c>
      <c r="D10617" t="s">
        <v>36117</v>
      </c>
      <c r="E10617" t="s">
        <v>1675</v>
      </c>
      <c r="F10617" t="s">
        <v>86</v>
      </c>
      <c r="G10617" s="5">
        <v>60</v>
      </c>
      <c r="H10617" t="s">
        <v>42</v>
      </c>
      <c r="I10617" t="s">
        <v>240</v>
      </c>
      <c r="J10617" t="s">
        <v>44</v>
      </c>
      <c r="N10617" s="6">
        <v>1967</v>
      </c>
      <c r="R10617" s="7">
        <v>40.158459000000001</v>
      </c>
      <c r="S10617" s="7">
        <v>65.311909</v>
      </c>
      <c r="T10617" t="s">
        <v>46</v>
      </c>
      <c r="U10617" t="s">
        <v>36118</v>
      </c>
      <c r="W10617" t="s">
        <v>36119</v>
      </c>
      <c r="X10617" t="s">
        <v>36120</v>
      </c>
      <c r="Y10617" t="s">
        <v>19854</v>
      </c>
      <c r="Z10617" t="s">
        <v>29693</v>
      </c>
      <c r="AG10617" t="s">
        <v>36121</v>
      </c>
      <c r="AH10617" s="24">
        <v>1182786</v>
      </c>
      <c r="AI10617" t="s">
        <v>36123</v>
      </c>
      <c r="AJ10617" t="s">
        <v>36135</v>
      </c>
    </row>
    <row r="10618" spans="1:36" ht="17.25" hidden="1" customHeight="1" x14ac:dyDescent="0.2">
      <c r="A10618" s="4" t="s">
        <v>36229</v>
      </c>
      <c r="B10618" t="s">
        <v>36072</v>
      </c>
      <c r="C10618" t="s">
        <v>36230</v>
      </c>
      <c r="D10618" t="s">
        <v>36231</v>
      </c>
      <c r="E10618" t="s">
        <v>1157</v>
      </c>
      <c r="F10618" t="s">
        <v>64</v>
      </c>
      <c r="G10618" s="5">
        <v>155</v>
      </c>
      <c r="H10618" t="s">
        <v>42</v>
      </c>
      <c r="I10618" t="s">
        <v>240</v>
      </c>
      <c r="J10618" t="s">
        <v>44</v>
      </c>
      <c r="N10618" s="6">
        <v>1967</v>
      </c>
      <c r="R10618" s="7">
        <v>41.379600000000003</v>
      </c>
      <c r="S10618" s="7">
        <v>69.370216999999997</v>
      </c>
      <c r="T10618" t="s">
        <v>46</v>
      </c>
      <c r="U10618" t="s">
        <v>36232</v>
      </c>
      <c r="X10618" t="s">
        <v>36217</v>
      </c>
      <c r="Y10618" t="s">
        <v>19854</v>
      </c>
      <c r="Z10618" t="s">
        <v>29693</v>
      </c>
      <c r="AG10618" t="s">
        <v>36233</v>
      </c>
      <c r="AH10618" s="24">
        <v>1182486</v>
      </c>
      <c r="AI10618" t="s">
        <v>36234</v>
      </c>
      <c r="AJ10618" t="s">
        <v>36245</v>
      </c>
    </row>
    <row r="10619" spans="1:36" ht="17.25" hidden="1" customHeight="1" x14ac:dyDescent="0.2">
      <c r="A10619" s="4" t="s">
        <v>36229</v>
      </c>
      <c r="B10619" t="s">
        <v>36072</v>
      </c>
      <c r="C10619" t="s">
        <v>36230</v>
      </c>
      <c r="D10619" t="s">
        <v>36231</v>
      </c>
      <c r="E10619" t="s">
        <v>2297</v>
      </c>
      <c r="F10619" t="s">
        <v>64</v>
      </c>
      <c r="G10619" s="5">
        <v>165</v>
      </c>
      <c r="H10619" t="s">
        <v>42</v>
      </c>
      <c r="I10619" t="s">
        <v>240</v>
      </c>
      <c r="J10619" t="s">
        <v>44</v>
      </c>
      <c r="N10619" s="6">
        <v>1967</v>
      </c>
      <c r="R10619" s="7">
        <v>41.379600000000003</v>
      </c>
      <c r="S10619" s="7">
        <v>69.370216999999997</v>
      </c>
      <c r="T10619" t="s">
        <v>46</v>
      </c>
      <c r="U10619" t="s">
        <v>36232</v>
      </c>
      <c r="X10619" t="s">
        <v>36217</v>
      </c>
      <c r="Y10619" t="s">
        <v>19854</v>
      </c>
      <c r="Z10619" t="s">
        <v>29693</v>
      </c>
      <c r="AG10619" t="s">
        <v>36233</v>
      </c>
      <c r="AH10619" s="24">
        <v>1182487</v>
      </c>
      <c r="AI10619" t="s">
        <v>36234</v>
      </c>
      <c r="AJ10619" t="s">
        <v>36246</v>
      </c>
    </row>
    <row r="10620" spans="1:36" ht="17.25" hidden="1" customHeight="1" x14ac:dyDescent="0.2">
      <c r="A10620" s="4" t="s">
        <v>38481</v>
      </c>
      <c r="B10620" t="s">
        <v>38390</v>
      </c>
      <c r="C10620" t="s">
        <v>38482</v>
      </c>
      <c r="E10620" t="s">
        <v>58</v>
      </c>
      <c r="F10620" t="s">
        <v>86</v>
      </c>
      <c r="G10620" s="5">
        <v>32</v>
      </c>
      <c r="H10620" t="s">
        <v>857</v>
      </c>
      <c r="I10620" t="s">
        <v>240</v>
      </c>
      <c r="J10620" t="s">
        <v>44</v>
      </c>
      <c r="K10620" t="s">
        <v>45</v>
      </c>
      <c r="L10620" t="s">
        <v>45</v>
      </c>
      <c r="N10620" s="6">
        <v>1967</v>
      </c>
      <c r="P10620" s="25"/>
      <c r="R10620" s="7">
        <v>48.3797671637398</v>
      </c>
      <c r="S10620" s="7">
        <v>10.9017756508178</v>
      </c>
      <c r="T10620" t="s">
        <v>46</v>
      </c>
      <c r="U10620" t="s">
        <v>38483</v>
      </c>
      <c r="X10620" t="s">
        <v>38484</v>
      </c>
      <c r="Y10620" t="s">
        <v>36708</v>
      </c>
      <c r="Z10620" t="s">
        <v>36742</v>
      </c>
      <c r="AA10620" t="s">
        <v>38485</v>
      </c>
      <c r="AD10620" t="s">
        <v>5000</v>
      </c>
      <c r="AE10620" t="s">
        <v>4970</v>
      </c>
      <c r="AF10620" t="s">
        <v>1869</v>
      </c>
      <c r="AG10620" t="s">
        <v>38486</v>
      </c>
      <c r="AH10620" s="27">
        <v>1190649</v>
      </c>
      <c r="AI10620" t="s">
        <v>38487</v>
      </c>
      <c r="AJ10620" t="s">
        <v>38488</v>
      </c>
    </row>
    <row r="10621" spans="1:36" ht="17.25" hidden="1" customHeight="1" x14ac:dyDescent="0.2">
      <c r="A10621" s="4" t="s">
        <v>39341</v>
      </c>
      <c r="B10621" t="s">
        <v>38390</v>
      </c>
      <c r="C10621" t="s">
        <v>39342</v>
      </c>
      <c r="E10621" t="s">
        <v>39351</v>
      </c>
      <c r="F10621" t="s">
        <v>86</v>
      </c>
      <c r="G10621" s="5">
        <v>45</v>
      </c>
      <c r="H10621" t="s">
        <v>42</v>
      </c>
      <c r="I10621" t="s">
        <v>43</v>
      </c>
      <c r="J10621" t="s">
        <v>44</v>
      </c>
      <c r="M10621" t="s">
        <v>559</v>
      </c>
      <c r="N10621" s="6">
        <v>1967</v>
      </c>
      <c r="R10621" s="7">
        <v>51.377381999999997</v>
      </c>
      <c r="S10621" s="7">
        <v>6.6587300000000003</v>
      </c>
      <c r="T10621" t="s">
        <v>46</v>
      </c>
      <c r="U10621" t="s">
        <v>39343</v>
      </c>
      <c r="X10621" t="s">
        <v>38460</v>
      </c>
      <c r="Y10621" t="s">
        <v>36708</v>
      </c>
      <c r="Z10621" t="s">
        <v>36742</v>
      </c>
      <c r="AA10621" t="s">
        <v>39352</v>
      </c>
      <c r="AC10621" t="s">
        <v>39344</v>
      </c>
      <c r="AD10621" t="s">
        <v>880</v>
      </c>
      <c r="AE10621" t="s">
        <v>254</v>
      </c>
      <c r="AG10621" t="s">
        <v>39345</v>
      </c>
      <c r="AI10621" t="s">
        <v>39347</v>
      </c>
      <c r="AJ10621" t="s">
        <v>39353</v>
      </c>
    </row>
    <row r="10622" spans="1:36" ht="17.25" hidden="1" customHeight="1" x14ac:dyDescent="0.2">
      <c r="A10622" s="4" t="s">
        <v>39443</v>
      </c>
      <c r="B10622" t="s">
        <v>38390</v>
      </c>
      <c r="C10622" t="s">
        <v>39444</v>
      </c>
      <c r="E10622" t="s">
        <v>40</v>
      </c>
      <c r="F10622" t="s">
        <v>1930</v>
      </c>
      <c r="G10622" s="5">
        <v>33</v>
      </c>
      <c r="H10622" t="s">
        <v>42</v>
      </c>
      <c r="I10622" t="s">
        <v>43</v>
      </c>
      <c r="J10622" t="s">
        <v>44</v>
      </c>
      <c r="N10622" s="6">
        <v>1967</v>
      </c>
      <c r="O10622" s="25"/>
      <c r="R10622" s="7">
        <v>49.484743504934698</v>
      </c>
      <c r="S10622" s="7">
        <v>8.4251098005931198</v>
      </c>
      <c r="T10622" t="s">
        <v>504</v>
      </c>
      <c r="U10622" t="s">
        <v>39445</v>
      </c>
      <c r="Y10622" t="s">
        <v>36708</v>
      </c>
      <c r="Z10622" t="s">
        <v>36742</v>
      </c>
      <c r="AA10622" t="s">
        <v>39446</v>
      </c>
      <c r="AH10622" s="27"/>
      <c r="AI10622" t="s">
        <v>39447</v>
      </c>
      <c r="AJ10622" t="s">
        <v>39448</v>
      </c>
    </row>
    <row r="10623" spans="1:36" ht="17.25" hidden="1" customHeight="1" x14ac:dyDescent="0.2">
      <c r="A10623" s="4" t="s">
        <v>40860</v>
      </c>
      <c r="B10623" t="s">
        <v>40703</v>
      </c>
      <c r="C10623" t="s">
        <v>40861</v>
      </c>
      <c r="E10623" t="s">
        <v>719</v>
      </c>
      <c r="F10623" t="s">
        <v>39690</v>
      </c>
      <c r="G10623" s="29">
        <v>70</v>
      </c>
      <c r="H10623" t="s">
        <v>42</v>
      </c>
      <c r="I10623" t="s">
        <v>240</v>
      </c>
      <c r="J10623" t="s">
        <v>44</v>
      </c>
      <c r="N10623" s="6">
        <v>1967</v>
      </c>
      <c r="R10623" s="7">
        <v>40.629300000000001</v>
      </c>
      <c r="S10623" s="7">
        <v>18.003299999999999</v>
      </c>
      <c r="T10623" t="s">
        <v>46</v>
      </c>
      <c r="U10623" t="s">
        <v>40862</v>
      </c>
      <c r="X10623" t="s">
        <v>40863</v>
      </c>
      <c r="Y10623" t="s">
        <v>36708</v>
      </c>
      <c r="Z10623" t="s">
        <v>36709</v>
      </c>
      <c r="AG10623" t="s">
        <v>40875</v>
      </c>
      <c r="AH10623" s="8">
        <v>1107161</v>
      </c>
      <c r="AI10623" t="s">
        <v>40867</v>
      </c>
      <c r="AJ10623" t="s">
        <v>40876</v>
      </c>
    </row>
    <row r="10624" spans="1:36" ht="17.25" hidden="1" customHeight="1" x14ac:dyDescent="0.2">
      <c r="A10624" s="4" t="s">
        <v>43147</v>
      </c>
      <c r="B10624" t="s">
        <v>42999</v>
      </c>
      <c r="C10624" t="s">
        <v>43148</v>
      </c>
      <c r="D10624" t="s">
        <v>43149</v>
      </c>
      <c r="E10624" t="s">
        <v>1157</v>
      </c>
      <c r="F10624" t="s">
        <v>86</v>
      </c>
      <c r="G10624" s="5">
        <v>200</v>
      </c>
      <c r="H10624" t="s">
        <v>857</v>
      </c>
      <c r="I10624" t="s">
        <v>240</v>
      </c>
      <c r="J10624" t="s">
        <v>559</v>
      </c>
      <c r="N10624" s="6">
        <v>1967</v>
      </c>
      <c r="O10624" s="29"/>
      <c r="R10624" s="7">
        <v>46.467700000000001</v>
      </c>
      <c r="S10624" s="7">
        <v>24.183299999999999</v>
      </c>
      <c r="T10624" t="s">
        <v>46</v>
      </c>
      <c r="U10624" t="s">
        <v>43150</v>
      </c>
      <c r="X10624" t="s">
        <v>43134</v>
      </c>
      <c r="Y10624" t="s">
        <v>36708</v>
      </c>
      <c r="Z10624" t="s">
        <v>36915</v>
      </c>
      <c r="AA10624" t="s">
        <v>43151</v>
      </c>
      <c r="AB10624" t="s">
        <v>43163</v>
      </c>
      <c r="AC10624" t="s">
        <v>43153</v>
      </c>
      <c r="AG10624" t="s">
        <v>43154</v>
      </c>
      <c r="AH10624" s="27">
        <v>1120885</v>
      </c>
      <c r="AI10624" t="s">
        <v>43155</v>
      </c>
      <c r="AJ10624" t="s">
        <v>43164</v>
      </c>
    </row>
    <row r="10625" spans="1:36" ht="17.25" hidden="1" customHeight="1" x14ac:dyDescent="0.2">
      <c r="A10625" s="4" t="s">
        <v>43200</v>
      </c>
      <c r="B10625" t="s">
        <v>42999</v>
      </c>
      <c r="C10625" t="s">
        <v>43201</v>
      </c>
      <c r="E10625" t="s">
        <v>565</v>
      </c>
      <c r="F10625" t="s">
        <v>86</v>
      </c>
      <c r="G10625" s="5">
        <v>860</v>
      </c>
      <c r="H10625" t="s">
        <v>42</v>
      </c>
      <c r="I10625" t="s">
        <v>43</v>
      </c>
      <c r="J10625" t="s">
        <v>559</v>
      </c>
      <c r="N10625" s="6">
        <v>2012</v>
      </c>
      <c r="R10625" s="7">
        <v>44.880333999999998</v>
      </c>
      <c r="S10625" s="7">
        <v>25.99896</v>
      </c>
      <c r="T10625" t="s">
        <v>46</v>
      </c>
      <c r="U10625" t="s">
        <v>43019</v>
      </c>
      <c r="X10625" t="s">
        <v>43020</v>
      </c>
      <c r="Y10625" t="s">
        <v>36708</v>
      </c>
      <c r="Z10625" t="s">
        <v>36915</v>
      </c>
      <c r="AA10625" t="s">
        <v>43202</v>
      </c>
      <c r="AB10625" t="s">
        <v>43203</v>
      </c>
      <c r="AG10625" t="s">
        <v>43204</v>
      </c>
      <c r="AH10625" s="27" t="s">
        <v>43205</v>
      </c>
      <c r="AI10625" t="s">
        <v>43206</v>
      </c>
      <c r="AJ10625" t="s">
        <v>43207</v>
      </c>
    </row>
    <row r="10626" spans="1:36" ht="17.25" hidden="1" customHeight="1" x14ac:dyDescent="0.2">
      <c r="A10626" s="4" t="s">
        <v>43200</v>
      </c>
      <c r="B10626" t="s">
        <v>42999</v>
      </c>
      <c r="C10626" t="s">
        <v>43201</v>
      </c>
      <c r="E10626" t="s">
        <v>43208</v>
      </c>
      <c r="F10626" t="s">
        <v>1930</v>
      </c>
      <c r="G10626" s="5">
        <v>60</v>
      </c>
      <c r="H10626" t="s">
        <v>42</v>
      </c>
      <c r="I10626" t="s">
        <v>43</v>
      </c>
      <c r="J10626" t="s">
        <v>44</v>
      </c>
      <c r="N10626" s="6">
        <v>2001</v>
      </c>
      <c r="R10626" s="7">
        <v>44.880333999999998</v>
      </c>
      <c r="S10626" s="7">
        <v>25.99896</v>
      </c>
      <c r="T10626" t="s">
        <v>46</v>
      </c>
      <c r="U10626" t="s">
        <v>43019</v>
      </c>
      <c r="X10626" t="s">
        <v>43020</v>
      </c>
      <c r="Y10626" t="s">
        <v>36708</v>
      </c>
      <c r="Z10626" t="s">
        <v>36915</v>
      </c>
      <c r="AG10626" t="s">
        <v>43204</v>
      </c>
      <c r="AH10626" s="27" t="s">
        <v>43209</v>
      </c>
      <c r="AI10626" t="s">
        <v>43206</v>
      </c>
      <c r="AJ10626" t="s">
        <v>43210</v>
      </c>
    </row>
    <row r="10627" spans="1:36" ht="17.25" hidden="1" customHeight="1" x14ac:dyDescent="0.2">
      <c r="A10627" s="4" t="s">
        <v>43218</v>
      </c>
      <c r="B10627" t="s">
        <v>42999</v>
      </c>
      <c r="C10627" t="s">
        <v>43219</v>
      </c>
      <c r="E10627" t="s">
        <v>730</v>
      </c>
      <c r="F10627" t="s">
        <v>43220</v>
      </c>
      <c r="G10627" s="5">
        <v>30</v>
      </c>
      <c r="H10627" t="s">
        <v>42</v>
      </c>
      <c r="I10627" t="s">
        <v>240</v>
      </c>
      <c r="J10627" t="s">
        <v>44</v>
      </c>
      <c r="N10627" s="6">
        <v>2007</v>
      </c>
      <c r="R10627" s="7">
        <v>44.947400000000002</v>
      </c>
      <c r="S10627" s="7">
        <v>26.086200000000002</v>
      </c>
      <c r="T10627" t="s">
        <v>46</v>
      </c>
      <c r="U10627" t="s">
        <v>43221</v>
      </c>
      <c r="X10627" t="s">
        <v>43020</v>
      </c>
      <c r="Y10627" t="s">
        <v>36708</v>
      </c>
      <c r="Z10627" t="s">
        <v>36915</v>
      </c>
      <c r="AD10627" t="s">
        <v>880</v>
      </c>
      <c r="AE10627" t="s">
        <v>881</v>
      </c>
      <c r="AH10627" s="27"/>
      <c r="AI10627" t="s">
        <v>43222</v>
      </c>
      <c r="AJ10627" t="s">
        <v>43223</v>
      </c>
    </row>
    <row r="10628" spans="1:36" ht="17.25" hidden="1" customHeight="1" x14ac:dyDescent="0.2">
      <c r="A10628" s="4" t="s">
        <v>43224</v>
      </c>
      <c r="B10628" t="s">
        <v>42999</v>
      </c>
      <c r="C10628" t="s">
        <v>43225</v>
      </c>
      <c r="E10628" t="s">
        <v>3929</v>
      </c>
      <c r="F10628" t="s">
        <v>86</v>
      </c>
      <c r="G10628" s="5">
        <v>80</v>
      </c>
      <c r="H10628" t="s">
        <v>611</v>
      </c>
      <c r="I10628" t="s">
        <v>43</v>
      </c>
      <c r="J10628" t="s">
        <v>44</v>
      </c>
      <c r="K10628" t="s">
        <v>45</v>
      </c>
      <c r="L10628" t="s">
        <v>45</v>
      </c>
      <c r="M10628" t="s">
        <v>5341</v>
      </c>
      <c r="N10628" s="27"/>
      <c r="R10628" s="7">
        <v>44.677808400000004</v>
      </c>
      <c r="S10628" s="7">
        <v>22.6859951</v>
      </c>
      <c r="T10628" t="s">
        <v>46</v>
      </c>
      <c r="U10628" t="s">
        <v>43226</v>
      </c>
      <c r="X10628" t="s">
        <v>43227</v>
      </c>
      <c r="Y10628" t="s">
        <v>36708</v>
      </c>
      <c r="Z10628" t="s">
        <v>36915</v>
      </c>
      <c r="AA10628" t="s">
        <v>43228</v>
      </c>
      <c r="AC10628" t="s">
        <v>43229</v>
      </c>
      <c r="AG10628" t="s">
        <v>43230</v>
      </c>
      <c r="AH10628" s="6">
        <v>1307569</v>
      </c>
      <c r="AI10628" t="s">
        <v>43231</v>
      </c>
      <c r="AJ10628" t="s">
        <v>43232</v>
      </c>
    </row>
    <row r="10629" spans="1:36" ht="17.25" hidden="1" customHeight="1" x14ac:dyDescent="0.2">
      <c r="A10629" s="4" t="s">
        <v>43240</v>
      </c>
      <c r="B10629" t="s">
        <v>42999</v>
      </c>
      <c r="C10629" t="s">
        <v>43241</v>
      </c>
      <c r="E10629" t="s">
        <v>696</v>
      </c>
      <c r="F10629" t="s">
        <v>86</v>
      </c>
      <c r="G10629" s="5">
        <v>25</v>
      </c>
      <c r="H10629" t="s">
        <v>42</v>
      </c>
      <c r="I10629" t="s">
        <v>65</v>
      </c>
      <c r="J10629" t="s">
        <v>44</v>
      </c>
      <c r="K10629" t="s">
        <v>45</v>
      </c>
      <c r="L10629" t="s">
        <v>45</v>
      </c>
      <c r="N10629" s="6">
        <v>2010</v>
      </c>
      <c r="R10629" s="7">
        <v>44.933819507805303</v>
      </c>
      <c r="S10629" s="7">
        <v>26.025444591757001</v>
      </c>
      <c r="T10629" t="s">
        <v>504</v>
      </c>
      <c r="U10629" t="s">
        <v>43221</v>
      </c>
      <c r="X10629" t="s">
        <v>43020</v>
      </c>
      <c r="Y10629" t="s">
        <v>36708</v>
      </c>
      <c r="Z10629" t="s">
        <v>36915</v>
      </c>
      <c r="AD10629" t="s">
        <v>880</v>
      </c>
      <c r="AE10629" t="s">
        <v>131</v>
      </c>
      <c r="AF10629" t="s">
        <v>880</v>
      </c>
      <c r="AG10629" t="s">
        <v>43242</v>
      </c>
      <c r="AH10629" s="6">
        <v>1300927</v>
      </c>
      <c r="AI10629" t="s">
        <v>43243</v>
      </c>
      <c r="AJ10629" t="s">
        <v>43244</v>
      </c>
    </row>
    <row r="10630" spans="1:36" ht="17.25" hidden="1" customHeight="1" x14ac:dyDescent="0.2">
      <c r="A10630" s="4" t="s">
        <v>43245</v>
      </c>
      <c r="B10630" t="s">
        <v>43246</v>
      </c>
      <c r="C10630" t="s">
        <v>43247</v>
      </c>
      <c r="D10630" t="s">
        <v>43248</v>
      </c>
      <c r="E10630" t="s">
        <v>40</v>
      </c>
      <c r="F10630" t="s">
        <v>86</v>
      </c>
      <c r="G10630" s="5">
        <v>183</v>
      </c>
      <c r="H10630" t="s">
        <v>42</v>
      </c>
      <c r="I10630" t="s">
        <v>43</v>
      </c>
      <c r="J10630" t="s">
        <v>44</v>
      </c>
      <c r="N10630" s="6">
        <v>2012</v>
      </c>
      <c r="R10630" s="7">
        <v>43.420200000000001</v>
      </c>
      <c r="S10630" s="7">
        <v>39.949199999999998</v>
      </c>
      <c r="T10630" t="s">
        <v>46</v>
      </c>
      <c r="U10630" t="s">
        <v>43249</v>
      </c>
      <c r="X10630" t="s">
        <v>43250</v>
      </c>
      <c r="Y10630" t="s">
        <v>36708</v>
      </c>
      <c r="Z10630" t="s">
        <v>36915</v>
      </c>
      <c r="AA10630" t="s">
        <v>43251</v>
      </c>
      <c r="AC10630" t="s">
        <v>43252</v>
      </c>
      <c r="AG10630" t="s">
        <v>43253</v>
      </c>
      <c r="AH10630" s="27" t="s">
        <v>43254</v>
      </c>
      <c r="AI10630" t="s">
        <v>43255</v>
      </c>
      <c r="AJ10630" t="s">
        <v>43256</v>
      </c>
    </row>
    <row r="10631" spans="1:36" ht="17.25" hidden="1" customHeight="1" x14ac:dyDescent="0.2">
      <c r="A10631" s="4" t="s">
        <v>43245</v>
      </c>
      <c r="B10631" t="s">
        <v>43246</v>
      </c>
      <c r="C10631" t="s">
        <v>43247</v>
      </c>
      <c r="D10631" t="s">
        <v>43248</v>
      </c>
      <c r="E10631" t="s">
        <v>56</v>
      </c>
      <c r="F10631" t="s">
        <v>86</v>
      </c>
      <c r="G10631" s="5">
        <v>184</v>
      </c>
      <c r="H10631" t="s">
        <v>42</v>
      </c>
      <c r="I10631" t="s">
        <v>43</v>
      </c>
      <c r="J10631" t="s">
        <v>44</v>
      </c>
      <c r="N10631" s="6">
        <v>2012</v>
      </c>
      <c r="R10631" s="7">
        <v>43.420200000000001</v>
      </c>
      <c r="S10631" s="7">
        <v>39.949199999999998</v>
      </c>
      <c r="T10631" t="s">
        <v>46</v>
      </c>
      <c r="U10631" t="s">
        <v>43249</v>
      </c>
      <c r="X10631" t="s">
        <v>43250</v>
      </c>
      <c r="Y10631" t="s">
        <v>36708</v>
      </c>
      <c r="Z10631" t="s">
        <v>36915</v>
      </c>
      <c r="AC10631" t="s">
        <v>43252</v>
      </c>
      <c r="AG10631" t="s">
        <v>43253</v>
      </c>
      <c r="AH10631" s="8" t="s">
        <v>43257</v>
      </c>
      <c r="AI10631" t="s">
        <v>43255</v>
      </c>
      <c r="AJ10631" t="s">
        <v>43258</v>
      </c>
    </row>
    <row r="10632" spans="1:36" ht="17.25" hidden="1" customHeight="1" x14ac:dyDescent="0.2">
      <c r="A10632" s="4" t="s">
        <v>43279</v>
      </c>
      <c r="B10632" t="s">
        <v>43246</v>
      </c>
      <c r="C10632" t="s">
        <v>43280</v>
      </c>
      <c r="D10632" t="s">
        <v>43281</v>
      </c>
      <c r="E10632" t="s">
        <v>40</v>
      </c>
      <c r="F10632" t="s">
        <v>42606</v>
      </c>
      <c r="G10632" s="5">
        <v>60</v>
      </c>
      <c r="H10632" t="s">
        <v>42</v>
      </c>
      <c r="I10632" t="s">
        <v>240</v>
      </c>
      <c r="J10632" t="s">
        <v>44</v>
      </c>
      <c r="N10632" s="6">
        <v>1981</v>
      </c>
      <c r="R10632" s="7">
        <v>53.683368000000002</v>
      </c>
      <c r="S10632" s="7">
        <v>84.989682000000002</v>
      </c>
      <c r="T10632" t="s">
        <v>46</v>
      </c>
      <c r="U10632" t="s">
        <v>43282</v>
      </c>
      <c r="X10632" t="s">
        <v>43283</v>
      </c>
      <c r="Y10632" t="s">
        <v>36708</v>
      </c>
      <c r="Z10632" t="s">
        <v>36915</v>
      </c>
      <c r="AA10632" t="s">
        <v>43284</v>
      </c>
      <c r="AD10632" t="s">
        <v>880</v>
      </c>
      <c r="AE10632" t="s">
        <v>24466</v>
      </c>
      <c r="AF10632" t="s">
        <v>880</v>
      </c>
      <c r="AG10632" t="s">
        <v>43285</v>
      </c>
      <c r="AH10632" s="24">
        <v>1104488</v>
      </c>
      <c r="AI10632" t="s">
        <v>43286</v>
      </c>
      <c r="AJ10632" t="s">
        <v>43287</v>
      </c>
    </row>
    <row r="10633" spans="1:36" ht="17.25" hidden="1" customHeight="1" x14ac:dyDescent="0.2">
      <c r="A10633" s="4" t="s">
        <v>43279</v>
      </c>
      <c r="B10633" t="s">
        <v>43246</v>
      </c>
      <c r="C10633" t="s">
        <v>43280</v>
      </c>
      <c r="D10633" t="s">
        <v>43281</v>
      </c>
      <c r="E10633" t="s">
        <v>56</v>
      </c>
      <c r="F10633" t="s">
        <v>42606</v>
      </c>
      <c r="G10633" s="5">
        <v>60</v>
      </c>
      <c r="H10633" t="s">
        <v>42</v>
      </c>
      <c r="I10633" t="s">
        <v>240</v>
      </c>
      <c r="J10633" t="s">
        <v>44</v>
      </c>
      <c r="N10633" s="6">
        <v>1981</v>
      </c>
      <c r="R10633" s="7">
        <v>53.683368000000002</v>
      </c>
      <c r="S10633" s="7">
        <v>84.989682000000002</v>
      </c>
      <c r="T10633" t="s">
        <v>46</v>
      </c>
      <c r="U10633" t="s">
        <v>43282</v>
      </c>
      <c r="X10633" t="s">
        <v>43283</v>
      </c>
      <c r="Y10633" t="s">
        <v>36708</v>
      </c>
      <c r="Z10633" t="s">
        <v>36915</v>
      </c>
      <c r="AA10633" t="s">
        <v>43284</v>
      </c>
      <c r="AD10633" t="s">
        <v>880</v>
      </c>
      <c r="AE10633" t="s">
        <v>24466</v>
      </c>
      <c r="AF10633" t="s">
        <v>880</v>
      </c>
      <c r="AG10633" t="s">
        <v>43285</v>
      </c>
      <c r="AH10633" s="24">
        <v>1170354</v>
      </c>
      <c r="AI10633" t="s">
        <v>43286</v>
      </c>
      <c r="AJ10633" t="s">
        <v>43288</v>
      </c>
    </row>
    <row r="10634" spans="1:36" ht="17.25" hidden="1" customHeight="1" x14ac:dyDescent="0.2">
      <c r="A10634" s="4" t="s">
        <v>43279</v>
      </c>
      <c r="B10634" t="s">
        <v>43246</v>
      </c>
      <c r="C10634" t="s">
        <v>43280</v>
      </c>
      <c r="D10634" t="s">
        <v>43281</v>
      </c>
      <c r="E10634" t="s">
        <v>58</v>
      </c>
      <c r="F10634" t="s">
        <v>42606</v>
      </c>
      <c r="G10634" s="5">
        <v>80</v>
      </c>
      <c r="H10634" t="s">
        <v>42</v>
      </c>
      <c r="I10634" t="s">
        <v>240</v>
      </c>
      <c r="J10634" t="s">
        <v>44</v>
      </c>
      <c r="N10634" s="6">
        <v>1981</v>
      </c>
      <c r="R10634" s="7">
        <v>53.683368000000002</v>
      </c>
      <c r="S10634" s="7">
        <v>84.989682000000002</v>
      </c>
      <c r="T10634" t="s">
        <v>46</v>
      </c>
      <c r="U10634" t="s">
        <v>43282</v>
      </c>
      <c r="X10634" t="s">
        <v>43283</v>
      </c>
      <c r="Y10634" t="s">
        <v>36708</v>
      </c>
      <c r="Z10634" t="s">
        <v>36915</v>
      </c>
      <c r="AA10634" t="s">
        <v>43284</v>
      </c>
      <c r="AD10634" t="s">
        <v>880</v>
      </c>
      <c r="AE10634" t="s">
        <v>24466</v>
      </c>
      <c r="AF10634" t="s">
        <v>880</v>
      </c>
      <c r="AG10634" t="s">
        <v>43285</v>
      </c>
      <c r="AH10634" s="24">
        <v>1170355</v>
      </c>
      <c r="AI10634" t="s">
        <v>43286</v>
      </c>
      <c r="AJ10634" t="s">
        <v>43289</v>
      </c>
    </row>
    <row r="10635" spans="1:36" ht="17.25" hidden="1" customHeight="1" x14ac:dyDescent="0.2">
      <c r="A10635" s="4" t="s">
        <v>43669</v>
      </c>
      <c r="B10635" t="s">
        <v>43246</v>
      </c>
      <c r="C10635" t="s">
        <v>43670</v>
      </c>
      <c r="D10635" t="s">
        <v>43671</v>
      </c>
      <c r="E10635" t="s">
        <v>191</v>
      </c>
      <c r="F10635" t="s">
        <v>43672</v>
      </c>
      <c r="G10635" s="5">
        <v>60</v>
      </c>
      <c r="H10635" t="s">
        <v>42</v>
      </c>
      <c r="I10635" t="s">
        <v>240</v>
      </c>
      <c r="J10635" t="s">
        <v>44</v>
      </c>
      <c r="N10635" s="6">
        <v>1967</v>
      </c>
      <c r="R10635" s="7">
        <v>54.9876</v>
      </c>
      <c r="S10635" s="7">
        <v>33.376100000000001</v>
      </c>
      <c r="T10635" t="s">
        <v>46</v>
      </c>
      <c r="U10635" t="s">
        <v>43673</v>
      </c>
      <c r="X10635" t="s">
        <v>43674</v>
      </c>
      <c r="Y10635" t="s">
        <v>36708</v>
      </c>
      <c r="Z10635" t="s">
        <v>36915</v>
      </c>
      <c r="AA10635" t="s">
        <v>43675</v>
      </c>
      <c r="AC10635" t="s">
        <v>43676</v>
      </c>
      <c r="AG10635" t="s">
        <v>43677</v>
      </c>
      <c r="AH10635" s="24">
        <v>1161838</v>
      </c>
      <c r="AI10635" t="s">
        <v>43678</v>
      </c>
      <c r="AJ10635" t="s">
        <v>43679</v>
      </c>
    </row>
    <row r="10636" spans="1:36" ht="17.25" hidden="1" customHeight="1" x14ac:dyDescent="0.2">
      <c r="A10636" s="4" t="s">
        <v>43298</v>
      </c>
      <c r="B10636" t="s">
        <v>43246</v>
      </c>
      <c r="C10636" t="s">
        <v>43299</v>
      </c>
      <c r="D10636" t="s">
        <v>43300</v>
      </c>
      <c r="E10636" t="s">
        <v>56</v>
      </c>
      <c r="F10636" t="s">
        <v>527</v>
      </c>
      <c r="G10636" s="5">
        <v>60</v>
      </c>
      <c r="H10636" t="s">
        <v>42</v>
      </c>
      <c r="I10636" t="s">
        <v>240</v>
      </c>
      <c r="J10636" t="s">
        <v>44</v>
      </c>
      <c r="N10636" s="6">
        <v>1971</v>
      </c>
      <c r="R10636" s="7">
        <v>64.575299999999999</v>
      </c>
      <c r="S10636" s="7">
        <v>40.573099999999997</v>
      </c>
      <c r="T10636" t="s">
        <v>46</v>
      </c>
      <c r="U10636" t="s">
        <v>43294</v>
      </c>
      <c r="X10636" t="s">
        <v>43294</v>
      </c>
      <c r="Y10636" t="s">
        <v>36708</v>
      </c>
      <c r="Z10636" t="s">
        <v>36915</v>
      </c>
      <c r="AA10636" t="s">
        <v>43301</v>
      </c>
      <c r="AG10636" t="s">
        <v>43302</v>
      </c>
      <c r="AH10636" s="24">
        <v>1175054</v>
      </c>
      <c r="AI10636" t="s">
        <v>43303</v>
      </c>
      <c r="AJ10636" t="s">
        <v>43305</v>
      </c>
    </row>
    <row r="10637" spans="1:36" ht="17.25" hidden="1" customHeight="1" x14ac:dyDescent="0.2">
      <c r="A10637" s="4" t="s">
        <v>43298</v>
      </c>
      <c r="B10637" t="s">
        <v>43246</v>
      </c>
      <c r="C10637" t="s">
        <v>43299</v>
      </c>
      <c r="D10637" t="s">
        <v>43300</v>
      </c>
      <c r="E10637" t="s">
        <v>58</v>
      </c>
      <c r="F10637" t="s">
        <v>527</v>
      </c>
      <c r="G10637" s="5">
        <v>55</v>
      </c>
      <c r="H10637" t="s">
        <v>42</v>
      </c>
      <c r="I10637" t="s">
        <v>240</v>
      </c>
      <c r="J10637" t="s">
        <v>44</v>
      </c>
      <c r="N10637" s="6">
        <v>1972</v>
      </c>
      <c r="R10637" s="7">
        <v>64.575299999999999</v>
      </c>
      <c r="S10637" s="7">
        <v>40.573099999999997</v>
      </c>
      <c r="T10637" t="s">
        <v>46</v>
      </c>
      <c r="U10637" t="s">
        <v>43294</v>
      </c>
      <c r="X10637" t="s">
        <v>43294</v>
      </c>
      <c r="Y10637" t="s">
        <v>36708</v>
      </c>
      <c r="Z10637" t="s">
        <v>36915</v>
      </c>
      <c r="AA10637" t="s">
        <v>43301</v>
      </c>
      <c r="AG10637" t="s">
        <v>43302</v>
      </c>
      <c r="AH10637" s="24">
        <v>1182711</v>
      </c>
      <c r="AI10637" t="s">
        <v>43303</v>
      </c>
      <c r="AJ10637" t="s">
        <v>43306</v>
      </c>
    </row>
    <row r="10638" spans="1:36" ht="17.25" hidden="1" customHeight="1" x14ac:dyDescent="0.2">
      <c r="A10638" s="4" t="s">
        <v>43298</v>
      </c>
      <c r="B10638" t="s">
        <v>43246</v>
      </c>
      <c r="C10638" t="s">
        <v>43299</v>
      </c>
      <c r="D10638" t="s">
        <v>43300</v>
      </c>
      <c r="E10638" t="s">
        <v>191</v>
      </c>
      <c r="F10638" t="s">
        <v>527</v>
      </c>
      <c r="G10638" s="5">
        <v>55</v>
      </c>
      <c r="H10638" t="s">
        <v>42</v>
      </c>
      <c r="I10638" t="s">
        <v>240</v>
      </c>
      <c r="J10638" t="s">
        <v>44</v>
      </c>
      <c r="N10638" s="6">
        <v>1972</v>
      </c>
      <c r="P10638" s="25"/>
      <c r="R10638" s="7">
        <v>64.575299999999999</v>
      </c>
      <c r="S10638" s="7">
        <v>40.573099999999997</v>
      </c>
      <c r="T10638" t="s">
        <v>46</v>
      </c>
      <c r="U10638" t="s">
        <v>43294</v>
      </c>
      <c r="X10638" t="s">
        <v>43294</v>
      </c>
      <c r="Y10638" t="s">
        <v>36708</v>
      </c>
      <c r="Z10638" t="s">
        <v>36915</v>
      </c>
      <c r="AA10638" t="s">
        <v>43301</v>
      </c>
      <c r="AG10638" t="s">
        <v>43302</v>
      </c>
      <c r="AH10638" s="6">
        <v>1267670</v>
      </c>
      <c r="AI10638" t="s">
        <v>43303</v>
      </c>
      <c r="AJ10638" t="s">
        <v>43307</v>
      </c>
    </row>
    <row r="10639" spans="1:36" ht="17.25" hidden="1" customHeight="1" x14ac:dyDescent="0.2">
      <c r="A10639" s="4" t="s">
        <v>43298</v>
      </c>
      <c r="B10639" t="s">
        <v>43246</v>
      </c>
      <c r="C10639" t="s">
        <v>43299</v>
      </c>
      <c r="D10639" t="s">
        <v>43300</v>
      </c>
      <c r="E10639" t="s">
        <v>335</v>
      </c>
      <c r="F10639" t="s">
        <v>527</v>
      </c>
      <c r="G10639" s="5">
        <v>110</v>
      </c>
      <c r="H10639" t="s">
        <v>42</v>
      </c>
      <c r="I10639" t="s">
        <v>240</v>
      </c>
      <c r="J10639" t="s">
        <v>44</v>
      </c>
      <c r="N10639" s="6">
        <v>1976</v>
      </c>
      <c r="R10639" s="7">
        <v>64.575299999999999</v>
      </c>
      <c r="S10639" s="7">
        <v>40.573099999999997</v>
      </c>
      <c r="T10639" t="s">
        <v>46</v>
      </c>
      <c r="U10639" t="s">
        <v>43294</v>
      </c>
      <c r="X10639" t="s">
        <v>43294</v>
      </c>
      <c r="Y10639" t="s">
        <v>36708</v>
      </c>
      <c r="Z10639" t="s">
        <v>36915</v>
      </c>
      <c r="AA10639" t="s">
        <v>43301</v>
      </c>
      <c r="AG10639" t="s">
        <v>43302</v>
      </c>
      <c r="AH10639" s="6">
        <v>1182712</v>
      </c>
      <c r="AI10639" t="s">
        <v>43303</v>
      </c>
      <c r="AJ10639" t="s">
        <v>43308</v>
      </c>
    </row>
    <row r="10640" spans="1:36" ht="17.25" hidden="1" customHeight="1" x14ac:dyDescent="0.2">
      <c r="A10640" s="4" t="s">
        <v>43298</v>
      </c>
      <c r="B10640" t="s">
        <v>43246</v>
      </c>
      <c r="C10640" t="s">
        <v>43299</v>
      </c>
      <c r="D10640" t="s">
        <v>43300</v>
      </c>
      <c r="E10640" t="s">
        <v>1157</v>
      </c>
      <c r="F10640" t="s">
        <v>527</v>
      </c>
      <c r="G10640" s="5">
        <v>110</v>
      </c>
      <c r="H10640" t="s">
        <v>42</v>
      </c>
      <c r="I10640" t="s">
        <v>240</v>
      </c>
      <c r="J10640" t="s">
        <v>44</v>
      </c>
      <c r="N10640" s="6">
        <v>1979</v>
      </c>
      <c r="R10640" s="7">
        <v>64.575299999999999</v>
      </c>
      <c r="S10640" s="7">
        <v>40.573099999999997</v>
      </c>
      <c r="T10640" t="s">
        <v>46</v>
      </c>
      <c r="U10640" t="s">
        <v>43294</v>
      </c>
      <c r="X10640" t="s">
        <v>43294</v>
      </c>
      <c r="Y10640" t="s">
        <v>36708</v>
      </c>
      <c r="Z10640" t="s">
        <v>36915</v>
      </c>
      <c r="AA10640" t="s">
        <v>43301</v>
      </c>
      <c r="AG10640" t="s">
        <v>43302</v>
      </c>
      <c r="AH10640" s="6">
        <v>1182714</v>
      </c>
      <c r="AI10640" t="s">
        <v>43303</v>
      </c>
      <c r="AJ10640" t="s">
        <v>43309</v>
      </c>
    </row>
    <row r="10641" spans="1:36" ht="17.25" hidden="1" customHeight="1" x14ac:dyDescent="0.2">
      <c r="A10641" s="4" t="s">
        <v>43310</v>
      </c>
      <c r="B10641" t="s">
        <v>43246</v>
      </c>
      <c r="C10641" t="s">
        <v>43311</v>
      </c>
      <c r="D10641" t="s">
        <v>43312</v>
      </c>
      <c r="E10641" t="s">
        <v>43319</v>
      </c>
      <c r="F10641" t="s">
        <v>86</v>
      </c>
      <c r="G10641" s="5">
        <v>112.5</v>
      </c>
      <c r="H10641" t="s">
        <v>677</v>
      </c>
      <c r="I10641" t="s">
        <v>43</v>
      </c>
      <c r="J10641" t="s">
        <v>44</v>
      </c>
      <c r="K10641" t="s">
        <v>45</v>
      </c>
      <c r="L10641" t="s">
        <v>559</v>
      </c>
      <c r="M10641" t="s">
        <v>5341</v>
      </c>
      <c r="N10641" s="27"/>
      <c r="R10641" s="7">
        <v>43.371530999999997</v>
      </c>
      <c r="S10641" s="7">
        <v>132.30405099999999</v>
      </c>
      <c r="T10641" t="s">
        <v>504</v>
      </c>
      <c r="U10641" t="s">
        <v>43313</v>
      </c>
      <c r="X10641" t="s">
        <v>43314</v>
      </c>
      <c r="Y10641" t="s">
        <v>36708</v>
      </c>
      <c r="Z10641" t="s">
        <v>36915</v>
      </c>
      <c r="AA10641" t="s">
        <v>43320</v>
      </c>
      <c r="AC10641" t="s">
        <v>43315</v>
      </c>
      <c r="AG10641" t="s">
        <v>45</v>
      </c>
      <c r="AH10641" s="27"/>
      <c r="AI10641" t="s">
        <v>43316</v>
      </c>
      <c r="AJ10641" t="s">
        <v>43321</v>
      </c>
    </row>
    <row r="10642" spans="1:36" ht="17.25" hidden="1" customHeight="1" x14ac:dyDescent="0.2">
      <c r="A10642" s="4" t="s">
        <v>43310</v>
      </c>
      <c r="B10642" t="s">
        <v>43246</v>
      </c>
      <c r="C10642" t="s">
        <v>43311</v>
      </c>
      <c r="D10642" t="s">
        <v>43312</v>
      </c>
      <c r="E10642" t="s">
        <v>43322</v>
      </c>
      <c r="F10642" t="s">
        <v>86</v>
      </c>
      <c r="G10642" s="5">
        <v>112.5</v>
      </c>
      <c r="H10642" t="s">
        <v>677</v>
      </c>
      <c r="I10642" t="s">
        <v>43</v>
      </c>
      <c r="J10642" t="s">
        <v>44</v>
      </c>
      <c r="K10642" t="s">
        <v>45</v>
      </c>
      <c r="L10642" t="s">
        <v>559</v>
      </c>
      <c r="M10642" t="s">
        <v>5341</v>
      </c>
      <c r="N10642" s="27"/>
      <c r="R10642" s="7">
        <v>43.371530999999997</v>
      </c>
      <c r="S10642" s="7">
        <v>132.30405099999999</v>
      </c>
      <c r="T10642" t="s">
        <v>504</v>
      </c>
      <c r="U10642" t="s">
        <v>43313</v>
      </c>
      <c r="X10642" t="s">
        <v>43314</v>
      </c>
      <c r="Y10642" t="s">
        <v>36708</v>
      </c>
      <c r="Z10642" t="s">
        <v>36915</v>
      </c>
      <c r="AC10642" t="s">
        <v>43315</v>
      </c>
      <c r="AG10642" t="s">
        <v>45</v>
      </c>
      <c r="AH10642" s="27"/>
      <c r="AI10642" t="s">
        <v>43316</v>
      </c>
      <c r="AJ10642" t="s">
        <v>43323</v>
      </c>
    </row>
    <row r="10643" spans="1:36" ht="17.25" hidden="1" customHeight="1" x14ac:dyDescent="0.2">
      <c r="A10643" s="4" t="s">
        <v>43310</v>
      </c>
      <c r="B10643" t="s">
        <v>43246</v>
      </c>
      <c r="C10643" t="s">
        <v>43311</v>
      </c>
      <c r="D10643" t="s">
        <v>43312</v>
      </c>
      <c r="E10643" t="s">
        <v>43324</v>
      </c>
      <c r="F10643" t="s">
        <v>86</v>
      </c>
      <c r="G10643" s="5">
        <v>112.5</v>
      </c>
      <c r="H10643" t="s">
        <v>677</v>
      </c>
      <c r="I10643" t="s">
        <v>43</v>
      </c>
      <c r="J10643" t="s">
        <v>44</v>
      </c>
      <c r="K10643" t="s">
        <v>45</v>
      </c>
      <c r="L10643" t="s">
        <v>559</v>
      </c>
      <c r="M10643" t="s">
        <v>5341</v>
      </c>
      <c r="N10643" s="27"/>
      <c r="R10643" s="7">
        <v>43.371530999999997</v>
      </c>
      <c r="S10643" s="7">
        <v>132.30405099999999</v>
      </c>
      <c r="T10643" t="s">
        <v>504</v>
      </c>
      <c r="U10643" t="s">
        <v>43313</v>
      </c>
      <c r="X10643" t="s">
        <v>43314</v>
      </c>
      <c r="Y10643" t="s">
        <v>36708</v>
      </c>
      <c r="Z10643" t="s">
        <v>36915</v>
      </c>
      <c r="AC10643" t="s">
        <v>43315</v>
      </c>
      <c r="AG10643" t="s">
        <v>45</v>
      </c>
      <c r="AH10643" s="27"/>
      <c r="AI10643" t="s">
        <v>43316</v>
      </c>
      <c r="AJ10643" t="s">
        <v>43325</v>
      </c>
    </row>
    <row r="10644" spans="1:36" ht="17.25" hidden="1" customHeight="1" x14ac:dyDescent="0.2">
      <c r="A10644" s="4" t="s">
        <v>43310</v>
      </c>
      <c r="B10644" t="s">
        <v>43246</v>
      </c>
      <c r="C10644" t="s">
        <v>43311</v>
      </c>
      <c r="D10644" t="s">
        <v>43312</v>
      </c>
      <c r="E10644" t="s">
        <v>43326</v>
      </c>
      <c r="F10644" t="s">
        <v>86</v>
      </c>
      <c r="G10644" s="5">
        <v>112.5</v>
      </c>
      <c r="H10644" t="s">
        <v>677</v>
      </c>
      <c r="I10644" t="s">
        <v>43</v>
      </c>
      <c r="J10644" t="s">
        <v>44</v>
      </c>
      <c r="K10644" t="s">
        <v>45</v>
      </c>
      <c r="L10644" t="s">
        <v>559</v>
      </c>
      <c r="M10644" t="s">
        <v>5341</v>
      </c>
      <c r="N10644" s="27"/>
      <c r="R10644" s="7">
        <v>43.371530999999997</v>
      </c>
      <c r="S10644" s="7">
        <v>132.30405099999999</v>
      </c>
      <c r="T10644" t="s">
        <v>504</v>
      </c>
      <c r="U10644" t="s">
        <v>43313</v>
      </c>
      <c r="X10644" t="s">
        <v>43314</v>
      </c>
      <c r="Y10644" t="s">
        <v>36708</v>
      </c>
      <c r="Z10644" t="s">
        <v>36915</v>
      </c>
      <c r="AC10644" t="s">
        <v>43315</v>
      </c>
      <c r="AG10644" t="s">
        <v>45</v>
      </c>
      <c r="AH10644" s="27"/>
      <c r="AI10644" t="s">
        <v>43316</v>
      </c>
      <c r="AJ10644" t="s">
        <v>43327</v>
      </c>
    </row>
    <row r="10645" spans="1:36" ht="17.25" hidden="1" customHeight="1" x14ac:dyDescent="0.2">
      <c r="A10645" s="4" t="s">
        <v>43328</v>
      </c>
      <c r="B10645" t="s">
        <v>43246</v>
      </c>
      <c r="C10645" t="s">
        <v>43329</v>
      </c>
      <c r="D10645" t="s">
        <v>43330</v>
      </c>
      <c r="E10645" t="s">
        <v>40</v>
      </c>
      <c r="F10645" t="s">
        <v>527</v>
      </c>
      <c r="G10645" s="5">
        <v>80</v>
      </c>
      <c r="H10645" t="s">
        <v>42</v>
      </c>
      <c r="I10645" t="s">
        <v>240</v>
      </c>
      <c r="J10645" t="s">
        <v>44</v>
      </c>
      <c r="N10645" s="6">
        <v>1985</v>
      </c>
      <c r="R10645" s="7">
        <v>46.331018</v>
      </c>
      <c r="S10645" s="7">
        <v>48.086576000000001</v>
      </c>
      <c r="T10645" t="s">
        <v>46</v>
      </c>
      <c r="U10645" t="s">
        <v>43331</v>
      </c>
      <c r="X10645" t="s">
        <v>43331</v>
      </c>
      <c r="Y10645" t="s">
        <v>36708</v>
      </c>
      <c r="Z10645" t="s">
        <v>36915</v>
      </c>
      <c r="AA10645" t="s">
        <v>43332</v>
      </c>
      <c r="AG10645" t="s">
        <v>43333</v>
      </c>
      <c r="AH10645" s="6">
        <v>1202561</v>
      </c>
      <c r="AI10645" t="s">
        <v>43334</v>
      </c>
      <c r="AJ10645" t="s">
        <v>43335</v>
      </c>
    </row>
    <row r="10646" spans="1:36" ht="17.25" hidden="1" customHeight="1" x14ac:dyDescent="0.2">
      <c r="A10646" s="4" t="s">
        <v>43328</v>
      </c>
      <c r="B10646" t="s">
        <v>43246</v>
      </c>
      <c r="C10646" t="s">
        <v>43329</v>
      </c>
      <c r="D10646" t="s">
        <v>43330</v>
      </c>
      <c r="E10646" t="s">
        <v>56</v>
      </c>
      <c r="F10646" t="s">
        <v>527</v>
      </c>
      <c r="G10646" s="5">
        <v>80</v>
      </c>
      <c r="H10646" t="s">
        <v>42</v>
      </c>
      <c r="I10646" t="s">
        <v>240</v>
      </c>
      <c r="J10646" t="s">
        <v>44</v>
      </c>
      <c r="N10646" s="6">
        <v>1985</v>
      </c>
      <c r="R10646" s="7">
        <v>46.331018</v>
      </c>
      <c r="S10646" s="7">
        <v>48.086576000000001</v>
      </c>
      <c r="T10646" t="s">
        <v>46</v>
      </c>
      <c r="U10646" t="s">
        <v>43331</v>
      </c>
      <c r="X10646" t="s">
        <v>43331</v>
      </c>
      <c r="Y10646" t="s">
        <v>36708</v>
      </c>
      <c r="Z10646" t="s">
        <v>36915</v>
      </c>
      <c r="AA10646" t="s">
        <v>43332</v>
      </c>
      <c r="AG10646" t="s">
        <v>43333</v>
      </c>
      <c r="AH10646" s="6">
        <v>1175793</v>
      </c>
      <c r="AI10646" t="s">
        <v>43334</v>
      </c>
      <c r="AJ10646" t="s">
        <v>43336</v>
      </c>
    </row>
    <row r="10647" spans="1:36" ht="17.25" hidden="1" customHeight="1" x14ac:dyDescent="0.2">
      <c r="A10647" s="4" t="s">
        <v>43328</v>
      </c>
      <c r="B10647" t="s">
        <v>43246</v>
      </c>
      <c r="C10647" t="s">
        <v>43329</v>
      </c>
      <c r="D10647" t="s">
        <v>43330</v>
      </c>
      <c r="E10647" t="s">
        <v>58</v>
      </c>
      <c r="F10647" t="s">
        <v>527</v>
      </c>
      <c r="G10647" s="5">
        <v>110</v>
      </c>
      <c r="H10647" t="s">
        <v>42</v>
      </c>
      <c r="I10647" t="s">
        <v>240</v>
      </c>
      <c r="J10647" t="s">
        <v>44</v>
      </c>
      <c r="N10647" s="6">
        <v>1985</v>
      </c>
      <c r="R10647" s="7">
        <v>46.331018</v>
      </c>
      <c r="S10647" s="7">
        <v>48.086576000000001</v>
      </c>
      <c r="T10647" t="s">
        <v>46</v>
      </c>
      <c r="U10647" t="s">
        <v>43331</v>
      </c>
      <c r="X10647" t="s">
        <v>43331</v>
      </c>
      <c r="Y10647" t="s">
        <v>36708</v>
      </c>
      <c r="Z10647" t="s">
        <v>36915</v>
      </c>
      <c r="AA10647" t="s">
        <v>43332</v>
      </c>
      <c r="AG10647" t="s">
        <v>43333</v>
      </c>
      <c r="AH10647" s="6">
        <v>1202559</v>
      </c>
      <c r="AI10647" t="s">
        <v>43334</v>
      </c>
      <c r="AJ10647" t="s">
        <v>43337</v>
      </c>
    </row>
    <row r="10648" spans="1:36" ht="17.25" hidden="1" customHeight="1" x14ac:dyDescent="0.2">
      <c r="A10648" s="4" t="s">
        <v>43328</v>
      </c>
      <c r="B10648" t="s">
        <v>43246</v>
      </c>
      <c r="C10648" t="s">
        <v>43329</v>
      </c>
      <c r="D10648" t="s">
        <v>43330</v>
      </c>
      <c r="E10648" t="s">
        <v>191</v>
      </c>
      <c r="F10648" t="s">
        <v>527</v>
      </c>
      <c r="G10648" s="5">
        <v>110</v>
      </c>
      <c r="H10648" t="s">
        <v>42</v>
      </c>
      <c r="I10648" t="s">
        <v>240</v>
      </c>
      <c r="J10648" t="s">
        <v>44</v>
      </c>
      <c r="N10648" s="6">
        <v>1985</v>
      </c>
      <c r="R10648" s="7">
        <v>46.331018</v>
      </c>
      <c r="S10648" s="7">
        <v>48.086576000000001</v>
      </c>
      <c r="T10648" t="s">
        <v>46</v>
      </c>
      <c r="U10648" t="s">
        <v>43331</v>
      </c>
      <c r="X10648" t="s">
        <v>43331</v>
      </c>
      <c r="Y10648" t="s">
        <v>36708</v>
      </c>
      <c r="Z10648" t="s">
        <v>36915</v>
      </c>
      <c r="AA10648" t="s">
        <v>43332</v>
      </c>
      <c r="AG10648" t="s">
        <v>43333</v>
      </c>
      <c r="AH10648" s="6">
        <v>1202560</v>
      </c>
      <c r="AI10648" t="s">
        <v>43334</v>
      </c>
      <c r="AJ10648" t="s">
        <v>43338</v>
      </c>
    </row>
    <row r="10649" spans="1:36" ht="17.25" hidden="1" customHeight="1" x14ac:dyDescent="0.2">
      <c r="A10649" s="4" t="s">
        <v>43339</v>
      </c>
      <c r="B10649" t="s">
        <v>43246</v>
      </c>
      <c r="C10649" t="s">
        <v>43340</v>
      </c>
      <c r="D10649" t="s">
        <v>43341</v>
      </c>
      <c r="E10649" t="s">
        <v>43342</v>
      </c>
      <c r="F10649" t="s">
        <v>86</v>
      </c>
      <c r="G10649" s="5">
        <v>110</v>
      </c>
      <c r="H10649" t="s">
        <v>42</v>
      </c>
      <c r="I10649" t="s">
        <v>43</v>
      </c>
      <c r="J10649" t="s">
        <v>44</v>
      </c>
      <c r="N10649" s="6">
        <v>2009</v>
      </c>
      <c r="R10649" s="7">
        <v>46.374426999999997</v>
      </c>
      <c r="S10649" s="7">
        <v>48.091334000000003</v>
      </c>
      <c r="T10649" t="s">
        <v>46</v>
      </c>
      <c r="U10649" t="s">
        <v>43331</v>
      </c>
      <c r="X10649" t="s">
        <v>43331</v>
      </c>
      <c r="Y10649" t="s">
        <v>36708</v>
      </c>
      <c r="Z10649" t="s">
        <v>36915</v>
      </c>
      <c r="AA10649" t="s">
        <v>43343</v>
      </c>
      <c r="AC10649" t="s">
        <v>43344</v>
      </c>
      <c r="AG10649" t="s">
        <v>43345</v>
      </c>
      <c r="AH10649" s="27" t="s">
        <v>43346</v>
      </c>
      <c r="AI10649" t="s">
        <v>43347</v>
      </c>
      <c r="AJ10649" t="s">
        <v>43348</v>
      </c>
    </row>
    <row r="10650" spans="1:36" ht="17.25" hidden="1" customHeight="1" x14ac:dyDescent="0.2">
      <c r="A10650" s="4" t="s">
        <v>43359</v>
      </c>
      <c r="B10650" t="s">
        <v>43246</v>
      </c>
      <c r="C10650" t="s">
        <v>43360</v>
      </c>
      <c r="D10650" t="s">
        <v>43361</v>
      </c>
      <c r="E10650" t="s">
        <v>1157</v>
      </c>
      <c r="F10650" t="s">
        <v>527</v>
      </c>
      <c r="G10650" s="5">
        <v>100</v>
      </c>
      <c r="H10650" t="s">
        <v>42</v>
      </c>
      <c r="I10650" t="s">
        <v>240</v>
      </c>
      <c r="J10650" t="s">
        <v>44</v>
      </c>
      <c r="N10650" s="6">
        <v>1973</v>
      </c>
      <c r="R10650" s="7">
        <v>59.870100000000001</v>
      </c>
      <c r="S10650" s="7">
        <v>30.286899999999999</v>
      </c>
      <c r="T10650" t="s">
        <v>46</v>
      </c>
      <c r="U10650" t="s">
        <v>43362</v>
      </c>
      <c r="X10650" t="s">
        <v>43362</v>
      </c>
      <c r="Y10650" t="s">
        <v>36708</v>
      </c>
      <c r="Z10650" t="s">
        <v>36915</v>
      </c>
      <c r="AA10650" t="s">
        <v>43363</v>
      </c>
      <c r="AC10650" t="s">
        <v>43364</v>
      </c>
      <c r="AG10650" t="s">
        <v>43365</v>
      </c>
      <c r="AH10650" s="6">
        <v>1149608</v>
      </c>
      <c r="AI10650" t="s">
        <v>43366</v>
      </c>
      <c r="AJ10650" t="s">
        <v>43367</v>
      </c>
    </row>
    <row r="10651" spans="1:36" ht="17.25" hidden="1" customHeight="1" x14ac:dyDescent="0.2">
      <c r="A10651" s="4" t="s">
        <v>43359</v>
      </c>
      <c r="B10651" t="s">
        <v>43246</v>
      </c>
      <c r="C10651" t="s">
        <v>43360</v>
      </c>
      <c r="D10651" t="s">
        <v>43361</v>
      </c>
      <c r="E10651" t="s">
        <v>2297</v>
      </c>
      <c r="F10651" t="s">
        <v>527</v>
      </c>
      <c r="G10651" s="5">
        <v>123</v>
      </c>
      <c r="H10651" t="s">
        <v>42</v>
      </c>
      <c r="I10651" t="s">
        <v>240</v>
      </c>
      <c r="J10651" t="s">
        <v>44</v>
      </c>
      <c r="N10651" s="6">
        <v>1974</v>
      </c>
      <c r="R10651" s="7">
        <v>59.870100000000001</v>
      </c>
      <c r="S10651" s="7">
        <v>30.286899999999999</v>
      </c>
      <c r="T10651" t="s">
        <v>46</v>
      </c>
      <c r="U10651" t="s">
        <v>43362</v>
      </c>
      <c r="X10651" t="s">
        <v>43362</v>
      </c>
      <c r="Y10651" t="s">
        <v>36708</v>
      </c>
      <c r="Z10651" t="s">
        <v>36915</v>
      </c>
      <c r="AA10651" t="s">
        <v>43363</v>
      </c>
      <c r="AC10651" t="s">
        <v>43364</v>
      </c>
      <c r="AG10651" t="s">
        <v>43365</v>
      </c>
      <c r="AH10651" s="24">
        <v>1149609</v>
      </c>
      <c r="AI10651" t="s">
        <v>43366</v>
      </c>
      <c r="AJ10651" t="s">
        <v>43368</v>
      </c>
    </row>
    <row r="10652" spans="1:36" ht="17.25" hidden="1" customHeight="1" x14ac:dyDescent="0.2">
      <c r="A10652" s="4" t="s">
        <v>43369</v>
      </c>
      <c r="B10652" t="s">
        <v>43246</v>
      </c>
      <c r="C10652" t="s">
        <v>43370</v>
      </c>
      <c r="D10652" t="s">
        <v>43371</v>
      </c>
      <c r="E10652" t="s">
        <v>4758</v>
      </c>
      <c r="F10652" t="s">
        <v>527</v>
      </c>
      <c r="G10652" s="5">
        <v>60</v>
      </c>
      <c r="H10652" t="s">
        <v>42</v>
      </c>
      <c r="I10652" t="s">
        <v>240</v>
      </c>
      <c r="J10652" t="s">
        <v>44</v>
      </c>
      <c r="N10652" s="6">
        <v>1976</v>
      </c>
      <c r="R10652" s="7">
        <v>56.242863999999997</v>
      </c>
      <c r="S10652" s="7">
        <v>43.892310999999999</v>
      </c>
      <c r="T10652" t="s">
        <v>46</v>
      </c>
      <c r="U10652" t="s">
        <v>43372</v>
      </c>
      <c r="X10652" t="s">
        <v>43373</v>
      </c>
      <c r="Y10652" t="s">
        <v>36708</v>
      </c>
      <c r="Z10652" t="s">
        <v>36915</v>
      </c>
      <c r="AC10652" t="s">
        <v>43374</v>
      </c>
      <c r="AG10652" t="s">
        <v>43375</v>
      </c>
      <c r="AI10652" t="s">
        <v>43376</v>
      </c>
      <c r="AJ10652" t="s">
        <v>43377</v>
      </c>
    </row>
    <row r="10653" spans="1:36" ht="17.25" hidden="1" customHeight="1" x14ac:dyDescent="0.2">
      <c r="A10653" s="4" t="s">
        <v>43369</v>
      </c>
      <c r="B10653" t="s">
        <v>43246</v>
      </c>
      <c r="C10653" t="s">
        <v>43370</v>
      </c>
      <c r="D10653" t="s">
        <v>43371</v>
      </c>
      <c r="E10653" t="s">
        <v>4760</v>
      </c>
      <c r="F10653" t="s">
        <v>527</v>
      </c>
      <c r="G10653" s="5">
        <v>60</v>
      </c>
      <c r="H10653" t="s">
        <v>42</v>
      </c>
      <c r="I10653" t="s">
        <v>240</v>
      </c>
      <c r="J10653" t="s">
        <v>44</v>
      </c>
      <c r="N10653" s="6">
        <v>1976</v>
      </c>
      <c r="R10653" s="7">
        <v>56.242863999999997</v>
      </c>
      <c r="S10653" s="7">
        <v>43.892310999999999</v>
      </c>
      <c r="T10653" t="s">
        <v>46</v>
      </c>
      <c r="U10653" t="s">
        <v>43372</v>
      </c>
      <c r="X10653" t="s">
        <v>43373</v>
      </c>
      <c r="Y10653" t="s">
        <v>36708</v>
      </c>
      <c r="Z10653" t="s">
        <v>36915</v>
      </c>
      <c r="AC10653" t="s">
        <v>43374</v>
      </c>
      <c r="AG10653" t="s">
        <v>43375</v>
      </c>
      <c r="AH10653" s="27"/>
      <c r="AI10653" t="s">
        <v>43376</v>
      </c>
      <c r="AJ10653" t="s">
        <v>43378</v>
      </c>
    </row>
    <row r="10654" spans="1:36" ht="17.25" hidden="1" customHeight="1" x14ac:dyDescent="0.2">
      <c r="A10654" s="4" t="s">
        <v>43369</v>
      </c>
      <c r="B10654" t="s">
        <v>43246</v>
      </c>
      <c r="C10654" t="s">
        <v>43370</v>
      </c>
      <c r="D10654" t="s">
        <v>43371</v>
      </c>
      <c r="E10654" t="s">
        <v>4762</v>
      </c>
      <c r="F10654" t="s">
        <v>527</v>
      </c>
      <c r="G10654" s="5">
        <v>100</v>
      </c>
      <c r="H10654" t="s">
        <v>42</v>
      </c>
      <c r="I10654" t="s">
        <v>240</v>
      </c>
      <c r="J10654" t="s">
        <v>44</v>
      </c>
      <c r="N10654" s="6">
        <v>1978</v>
      </c>
      <c r="R10654" s="7">
        <v>56.242863999999997</v>
      </c>
      <c r="S10654" s="7">
        <v>43.892310999999999</v>
      </c>
      <c r="T10654" t="s">
        <v>46</v>
      </c>
      <c r="U10654" t="s">
        <v>43372</v>
      </c>
      <c r="X10654" t="s">
        <v>43373</v>
      </c>
      <c r="Y10654" t="s">
        <v>36708</v>
      </c>
      <c r="Z10654" t="s">
        <v>36915</v>
      </c>
      <c r="AC10654" t="s">
        <v>43374</v>
      </c>
      <c r="AG10654" t="s">
        <v>43375</v>
      </c>
      <c r="AH10654" s="6">
        <v>1202638</v>
      </c>
      <c r="AI10654" t="s">
        <v>43376</v>
      </c>
      <c r="AJ10654" t="s">
        <v>43379</v>
      </c>
    </row>
    <row r="10655" spans="1:36" ht="17.25" hidden="1" customHeight="1" x14ac:dyDescent="0.2">
      <c r="A10655" s="4" t="s">
        <v>44011</v>
      </c>
      <c r="B10655" t="s">
        <v>43246</v>
      </c>
      <c r="C10655" t="s">
        <v>44012</v>
      </c>
      <c r="D10655" t="s">
        <v>44013</v>
      </c>
      <c r="E10655" t="s">
        <v>44027</v>
      </c>
      <c r="F10655" t="s">
        <v>527</v>
      </c>
      <c r="G10655" s="5">
        <v>60</v>
      </c>
      <c r="H10655" t="s">
        <v>806</v>
      </c>
      <c r="I10655" t="s">
        <v>240</v>
      </c>
      <c r="J10655" t="s">
        <v>44</v>
      </c>
      <c r="N10655" s="6">
        <v>1967</v>
      </c>
      <c r="O10655" s="24">
        <v>2023</v>
      </c>
      <c r="R10655" s="7">
        <v>59.489199999999997</v>
      </c>
      <c r="S10655" s="7">
        <v>32.0503</v>
      </c>
      <c r="T10655" t="s">
        <v>46</v>
      </c>
      <c r="U10655" t="s">
        <v>44015</v>
      </c>
      <c r="X10655" t="s">
        <v>44016</v>
      </c>
      <c r="Y10655" t="s">
        <v>36708</v>
      </c>
      <c r="Z10655" t="s">
        <v>36915</v>
      </c>
      <c r="AA10655" t="s">
        <v>44017</v>
      </c>
      <c r="AC10655" t="s">
        <v>44018</v>
      </c>
      <c r="AD10655" t="s">
        <v>5000</v>
      </c>
      <c r="AE10655" t="s">
        <v>881</v>
      </c>
      <c r="AF10655" t="s">
        <v>880</v>
      </c>
      <c r="AG10655" t="s">
        <v>44023</v>
      </c>
      <c r="AH10655" s="6">
        <v>1196818</v>
      </c>
      <c r="AI10655" t="s">
        <v>44021</v>
      </c>
      <c r="AJ10655" t="s">
        <v>44028</v>
      </c>
    </row>
    <row r="10656" spans="1:36" ht="17.25" hidden="1" customHeight="1" x14ac:dyDescent="0.2">
      <c r="A10656" s="4" t="s">
        <v>44084</v>
      </c>
      <c r="B10656" t="s">
        <v>43246</v>
      </c>
      <c r="C10656" t="s">
        <v>44085</v>
      </c>
      <c r="D10656" t="s">
        <v>44086</v>
      </c>
      <c r="E10656" t="s">
        <v>335</v>
      </c>
      <c r="F10656" t="s">
        <v>527</v>
      </c>
      <c r="G10656" s="5">
        <v>305</v>
      </c>
      <c r="H10656" t="s">
        <v>42</v>
      </c>
      <c r="I10656" t="s">
        <v>240</v>
      </c>
      <c r="J10656" t="s">
        <v>44</v>
      </c>
      <c r="N10656" s="6">
        <v>1967</v>
      </c>
      <c r="R10656" s="7">
        <v>56.741</v>
      </c>
      <c r="S10656" s="7">
        <v>36.770699999999998</v>
      </c>
      <c r="T10656" t="s">
        <v>46</v>
      </c>
      <c r="U10656" t="s">
        <v>44087</v>
      </c>
      <c r="X10656" t="s">
        <v>44088</v>
      </c>
      <c r="Y10656" t="s">
        <v>36708</v>
      </c>
      <c r="Z10656" t="s">
        <v>36915</v>
      </c>
      <c r="AA10656" t="s">
        <v>44089</v>
      </c>
      <c r="AG10656" t="s">
        <v>44090</v>
      </c>
      <c r="AH10656" s="6">
        <v>1125920</v>
      </c>
      <c r="AI10656" t="s">
        <v>44091</v>
      </c>
      <c r="AJ10656" t="s">
        <v>44096</v>
      </c>
    </row>
    <row r="10657" spans="1:36" ht="17.25" hidden="1" customHeight="1" x14ac:dyDescent="0.2">
      <c r="A10657" s="4" t="s">
        <v>43369</v>
      </c>
      <c r="B10657" t="s">
        <v>43246</v>
      </c>
      <c r="C10657" t="s">
        <v>43370</v>
      </c>
      <c r="D10657" t="s">
        <v>43371</v>
      </c>
      <c r="E10657" t="s">
        <v>4787</v>
      </c>
      <c r="F10657" t="s">
        <v>527</v>
      </c>
      <c r="G10657" s="5">
        <v>60</v>
      </c>
      <c r="H10657" t="s">
        <v>42</v>
      </c>
      <c r="I10657" t="s">
        <v>240</v>
      </c>
      <c r="J10657" t="s">
        <v>44</v>
      </c>
      <c r="N10657" s="6">
        <v>1974</v>
      </c>
      <c r="R10657" s="7">
        <v>56.242863999999997</v>
      </c>
      <c r="S10657" s="7">
        <v>43.892310999999999</v>
      </c>
      <c r="T10657" t="s">
        <v>46</v>
      </c>
      <c r="U10657" t="s">
        <v>43372</v>
      </c>
      <c r="X10657" t="s">
        <v>43373</v>
      </c>
      <c r="Y10657" t="s">
        <v>36708</v>
      </c>
      <c r="Z10657" t="s">
        <v>36915</v>
      </c>
      <c r="AC10657" t="s">
        <v>43374</v>
      </c>
      <c r="AG10657" t="s">
        <v>43375</v>
      </c>
      <c r="AH10657" s="27"/>
      <c r="AI10657" t="s">
        <v>43376</v>
      </c>
      <c r="AJ10657" t="s">
        <v>43382</v>
      </c>
    </row>
    <row r="10658" spans="1:36" ht="17.25" hidden="1" customHeight="1" x14ac:dyDescent="0.2">
      <c r="A10658" s="4" t="s">
        <v>43369</v>
      </c>
      <c r="B10658" t="s">
        <v>43246</v>
      </c>
      <c r="C10658" t="s">
        <v>43370</v>
      </c>
      <c r="D10658" t="s">
        <v>43371</v>
      </c>
      <c r="E10658" t="s">
        <v>565</v>
      </c>
      <c r="F10658" t="s">
        <v>527</v>
      </c>
      <c r="G10658" s="5">
        <v>440</v>
      </c>
      <c r="H10658" t="s">
        <v>611</v>
      </c>
      <c r="I10658" t="s">
        <v>43</v>
      </c>
      <c r="J10658" t="s">
        <v>44</v>
      </c>
      <c r="N10658" s="27"/>
      <c r="R10658" s="7">
        <v>56.242863999999997</v>
      </c>
      <c r="S10658" s="7">
        <v>43.892310999999999</v>
      </c>
      <c r="T10658" t="s">
        <v>46</v>
      </c>
      <c r="U10658" t="s">
        <v>43372</v>
      </c>
      <c r="X10658" t="s">
        <v>43373</v>
      </c>
      <c r="Y10658" t="s">
        <v>36708</v>
      </c>
      <c r="Z10658" t="s">
        <v>36915</v>
      </c>
      <c r="AC10658" t="s">
        <v>43374</v>
      </c>
      <c r="AG10658" t="s">
        <v>43375</v>
      </c>
      <c r="AH10658" s="6">
        <v>1308588</v>
      </c>
      <c r="AI10658" t="s">
        <v>43376</v>
      </c>
      <c r="AJ10658" t="s">
        <v>43383</v>
      </c>
    </row>
    <row r="10659" spans="1:36" ht="17.25" hidden="1" customHeight="1" x14ac:dyDescent="0.2">
      <c r="A10659" s="4" t="s">
        <v>44394</v>
      </c>
      <c r="B10659" t="s">
        <v>43246</v>
      </c>
      <c r="C10659" t="s">
        <v>44395</v>
      </c>
      <c r="D10659" t="s">
        <v>44396</v>
      </c>
      <c r="E10659" t="s">
        <v>4758</v>
      </c>
      <c r="F10659" t="s">
        <v>86</v>
      </c>
      <c r="G10659" s="5">
        <v>155</v>
      </c>
      <c r="H10659" t="s">
        <v>42</v>
      </c>
      <c r="I10659" t="s">
        <v>240</v>
      </c>
      <c r="J10659" t="s">
        <v>44</v>
      </c>
      <c r="N10659" s="6">
        <v>1967</v>
      </c>
      <c r="R10659" s="7">
        <v>44.659500000000001</v>
      </c>
      <c r="S10659" s="7">
        <v>41.929400000000001</v>
      </c>
      <c r="T10659" t="s">
        <v>46</v>
      </c>
      <c r="U10659" t="s">
        <v>44397</v>
      </c>
      <c r="X10659" t="s">
        <v>43424</v>
      </c>
      <c r="Y10659" t="s">
        <v>36708</v>
      </c>
      <c r="Z10659" t="s">
        <v>36915</v>
      </c>
      <c r="AG10659" t="s">
        <v>44398</v>
      </c>
      <c r="AH10659" s="6">
        <v>1027568</v>
      </c>
      <c r="AI10659" t="s">
        <v>44399</v>
      </c>
      <c r="AJ10659" t="s">
        <v>44400</v>
      </c>
    </row>
    <row r="10660" spans="1:36" ht="17.25" hidden="1" customHeight="1" x14ac:dyDescent="0.2">
      <c r="A10660" s="4" t="s">
        <v>44434</v>
      </c>
      <c r="B10660" t="s">
        <v>43246</v>
      </c>
      <c r="C10660" t="s">
        <v>44435</v>
      </c>
      <c r="D10660" t="s">
        <v>44436</v>
      </c>
      <c r="E10660" t="s">
        <v>56</v>
      </c>
      <c r="F10660" t="s">
        <v>527</v>
      </c>
      <c r="G10660" s="5">
        <v>60</v>
      </c>
      <c r="H10660" t="s">
        <v>42</v>
      </c>
      <c r="I10660" t="s">
        <v>240</v>
      </c>
      <c r="J10660" t="s">
        <v>44</v>
      </c>
      <c r="N10660" s="6">
        <v>1967</v>
      </c>
      <c r="R10660" s="7">
        <v>55.608046000000002</v>
      </c>
      <c r="S10660" s="7">
        <v>51.939017999999997</v>
      </c>
      <c r="T10660" t="s">
        <v>46</v>
      </c>
      <c r="U10660" t="s">
        <v>44437</v>
      </c>
      <c r="X10660" t="s">
        <v>43942</v>
      </c>
      <c r="Y10660" t="s">
        <v>36708</v>
      </c>
      <c r="Z10660" t="s">
        <v>36915</v>
      </c>
      <c r="AA10660" t="s">
        <v>44438</v>
      </c>
      <c r="AC10660" t="s">
        <v>44439</v>
      </c>
      <c r="AD10660" t="s">
        <v>880</v>
      </c>
      <c r="AE10660" t="s">
        <v>254</v>
      </c>
      <c r="AG10660" t="s">
        <v>44440</v>
      </c>
      <c r="AH10660" s="27"/>
      <c r="AI10660" t="s">
        <v>44441</v>
      </c>
      <c r="AJ10660" t="s">
        <v>44444</v>
      </c>
    </row>
    <row r="10661" spans="1:36" ht="17.25" hidden="1" customHeight="1" x14ac:dyDescent="0.2">
      <c r="A10661" s="4" t="s">
        <v>44568</v>
      </c>
      <c r="B10661" t="s">
        <v>43246</v>
      </c>
      <c r="C10661" t="s">
        <v>44569</v>
      </c>
      <c r="D10661" t="s">
        <v>44570</v>
      </c>
      <c r="E10661" t="s">
        <v>2297</v>
      </c>
      <c r="F10661" t="s">
        <v>86</v>
      </c>
      <c r="G10661" s="5">
        <v>50</v>
      </c>
      <c r="H10661" t="s">
        <v>42</v>
      </c>
      <c r="I10661" t="s">
        <v>240</v>
      </c>
      <c r="J10661" t="s">
        <v>44</v>
      </c>
      <c r="N10661" s="6">
        <v>1967</v>
      </c>
      <c r="R10661" s="7">
        <v>54.563370999999997</v>
      </c>
      <c r="S10661" s="7">
        <v>39.765411</v>
      </c>
      <c r="T10661" t="s">
        <v>46</v>
      </c>
      <c r="U10661" t="s">
        <v>43660</v>
      </c>
      <c r="X10661" t="s">
        <v>43661</v>
      </c>
      <c r="Y10661" t="s">
        <v>36708</v>
      </c>
      <c r="Z10661" t="s">
        <v>36915</v>
      </c>
      <c r="AG10661" t="s">
        <v>44572</v>
      </c>
      <c r="AH10661" s="6">
        <v>1182769</v>
      </c>
      <c r="AI10661" t="s">
        <v>44573</v>
      </c>
      <c r="AJ10661" t="s">
        <v>44576</v>
      </c>
    </row>
    <row r="10662" spans="1:36" ht="17.25" hidden="1" customHeight="1" x14ac:dyDescent="0.2">
      <c r="A10662" s="4" t="s">
        <v>44640</v>
      </c>
      <c r="B10662" t="s">
        <v>43246</v>
      </c>
      <c r="C10662" t="s">
        <v>44641</v>
      </c>
      <c r="D10662" t="s">
        <v>44642</v>
      </c>
      <c r="E10662" t="s">
        <v>2297</v>
      </c>
      <c r="F10662" t="s">
        <v>527</v>
      </c>
      <c r="G10662" s="5">
        <v>60</v>
      </c>
      <c r="H10662" t="s">
        <v>42</v>
      </c>
      <c r="I10662" t="s">
        <v>240</v>
      </c>
      <c r="J10662" t="s">
        <v>44</v>
      </c>
      <c r="N10662" s="24">
        <v>1967</v>
      </c>
      <c r="R10662" s="7">
        <v>53.081600000000002</v>
      </c>
      <c r="S10662" s="7">
        <v>49.870100000000001</v>
      </c>
      <c r="T10662" t="s">
        <v>46</v>
      </c>
      <c r="U10662" t="s">
        <v>44633</v>
      </c>
      <c r="X10662" t="s">
        <v>44634</v>
      </c>
      <c r="Y10662" t="s">
        <v>36708</v>
      </c>
      <c r="Z10662" t="s">
        <v>36915</v>
      </c>
      <c r="AA10662" t="s">
        <v>44643</v>
      </c>
      <c r="AC10662" t="s">
        <v>44644</v>
      </c>
      <c r="AD10662" t="s">
        <v>880</v>
      </c>
      <c r="AE10662" t="s">
        <v>254</v>
      </c>
      <c r="AG10662" t="s">
        <v>44645</v>
      </c>
      <c r="AH10662" s="24">
        <v>1275737</v>
      </c>
      <c r="AI10662" t="s">
        <v>44646</v>
      </c>
      <c r="AJ10662" t="s">
        <v>44650</v>
      </c>
    </row>
    <row r="10663" spans="1:36" ht="17.25" hidden="1" customHeight="1" x14ac:dyDescent="0.2">
      <c r="A10663" s="4" t="s">
        <v>44774</v>
      </c>
      <c r="B10663" t="s">
        <v>43246</v>
      </c>
      <c r="C10663" t="s">
        <v>44775</v>
      </c>
      <c r="D10663" t="s">
        <v>44776</v>
      </c>
      <c r="E10663" t="s">
        <v>56</v>
      </c>
      <c r="F10663" t="s">
        <v>527</v>
      </c>
      <c r="G10663" s="5">
        <v>35</v>
      </c>
      <c r="H10663" t="s">
        <v>42</v>
      </c>
      <c r="I10663" t="s">
        <v>240</v>
      </c>
      <c r="J10663" t="s">
        <v>44</v>
      </c>
      <c r="N10663" s="24">
        <v>1967</v>
      </c>
      <c r="R10663" s="7">
        <v>58.0189278</v>
      </c>
      <c r="S10663" s="7">
        <v>55.881863299999999</v>
      </c>
      <c r="T10663" t="s">
        <v>46</v>
      </c>
      <c r="U10663" t="s">
        <v>44777</v>
      </c>
      <c r="X10663" t="s">
        <v>43415</v>
      </c>
      <c r="Y10663" t="s">
        <v>36708</v>
      </c>
      <c r="Z10663" t="s">
        <v>36915</v>
      </c>
      <c r="AG10663" t="s">
        <v>44778</v>
      </c>
      <c r="AH10663" s="8" t="s">
        <v>44781</v>
      </c>
      <c r="AI10663" t="s">
        <v>44779</v>
      </c>
      <c r="AJ10663" t="s">
        <v>44782</v>
      </c>
    </row>
    <row r="10664" spans="1:36" ht="17.25" hidden="1" customHeight="1" x14ac:dyDescent="0.2">
      <c r="A10664" s="4" t="s">
        <v>43397</v>
      </c>
      <c r="B10664" t="s">
        <v>43246</v>
      </c>
      <c r="C10664" t="s">
        <v>43398</v>
      </c>
      <c r="D10664" t="s">
        <v>43399</v>
      </c>
      <c r="E10664" t="s">
        <v>2297</v>
      </c>
      <c r="F10664" t="s">
        <v>527</v>
      </c>
      <c r="G10664" s="5">
        <v>115</v>
      </c>
      <c r="H10664" t="s">
        <v>42</v>
      </c>
      <c r="I10664" t="s">
        <v>240</v>
      </c>
      <c r="J10664" t="s">
        <v>44</v>
      </c>
      <c r="N10664" s="24">
        <v>1981</v>
      </c>
      <c r="R10664" s="7">
        <v>51.9756</v>
      </c>
      <c r="S10664" s="7">
        <v>47.783299999999997</v>
      </c>
      <c r="T10664" t="s">
        <v>46</v>
      </c>
      <c r="U10664" t="s">
        <v>43400</v>
      </c>
      <c r="X10664" t="s">
        <v>43401</v>
      </c>
      <c r="Y10664" t="s">
        <v>36708</v>
      </c>
      <c r="Z10664" t="s">
        <v>36915</v>
      </c>
      <c r="AA10664" t="s">
        <v>43406</v>
      </c>
      <c r="AG10664" t="s">
        <v>43402</v>
      </c>
      <c r="AH10664" s="24">
        <v>1202626</v>
      </c>
      <c r="AI10664" t="s">
        <v>43403</v>
      </c>
      <c r="AJ10664" t="s">
        <v>43410</v>
      </c>
    </row>
    <row r="10665" spans="1:36" ht="17.25" hidden="1" customHeight="1" x14ac:dyDescent="0.2">
      <c r="A10665" s="4" t="s">
        <v>43411</v>
      </c>
      <c r="B10665" t="s">
        <v>43246</v>
      </c>
      <c r="C10665" t="s">
        <v>43412</v>
      </c>
      <c r="D10665" t="s">
        <v>43413</v>
      </c>
      <c r="E10665" t="s">
        <v>2297</v>
      </c>
      <c r="F10665" t="s">
        <v>86</v>
      </c>
      <c r="G10665" s="5">
        <v>50</v>
      </c>
      <c r="H10665" t="s">
        <v>806</v>
      </c>
      <c r="I10665" t="s">
        <v>240</v>
      </c>
      <c r="J10665" t="s">
        <v>44</v>
      </c>
      <c r="N10665" s="24">
        <v>2007</v>
      </c>
      <c r="O10665" s="24">
        <v>2022</v>
      </c>
      <c r="R10665" s="7">
        <v>59.450277999999997</v>
      </c>
      <c r="S10665" s="7">
        <v>56.820556000000003</v>
      </c>
      <c r="T10665" t="s">
        <v>46</v>
      </c>
      <c r="U10665" t="s">
        <v>43414</v>
      </c>
      <c r="X10665" t="s">
        <v>43415</v>
      </c>
      <c r="Y10665" t="s">
        <v>36708</v>
      </c>
      <c r="Z10665" t="s">
        <v>36915</v>
      </c>
      <c r="AA10665" t="s">
        <v>43416</v>
      </c>
      <c r="AG10665" t="s">
        <v>43417</v>
      </c>
      <c r="AH10665" s="24">
        <v>1199005</v>
      </c>
      <c r="AI10665" t="s">
        <v>43418</v>
      </c>
      <c r="AJ10665" t="s">
        <v>43419</v>
      </c>
    </row>
    <row r="10666" spans="1:36" ht="17.25" hidden="1" customHeight="1" x14ac:dyDescent="0.2">
      <c r="A10666" s="4" t="s">
        <v>43430</v>
      </c>
      <c r="B10666" t="s">
        <v>43246</v>
      </c>
      <c r="C10666" t="s">
        <v>43431</v>
      </c>
      <c r="D10666" t="s">
        <v>43432</v>
      </c>
      <c r="E10666" t="s">
        <v>4758</v>
      </c>
      <c r="F10666" t="s">
        <v>527</v>
      </c>
      <c r="G10666" s="5">
        <v>80</v>
      </c>
      <c r="H10666" t="s">
        <v>42</v>
      </c>
      <c r="I10666" t="s">
        <v>240</v>
      </c>
      <c r="J10666" t="s">
        <v>44</v>
      </c>
      <c r="N10666" s="6">
        <v>2001</v>
      </c>
      <c r="R10666" s="7">
        <v>55.753060195572402</v>
      </c>
      <c r="S10666" s="7">
        <v>37.727044315874302</v>
      </c>
      <c r="T10666" t="s">
        <v>46</v>
      </c>
      <c r="U10666" t="s">
        <v>43433</v>
      </c>
      <c r="X10666" t="s">
        <v>43433</v>
      </c>
      <c r="Y10666" t="s">
        <v>36708</v>
      </c>
      <c r="Z10666" t="s">
        <v>36915</v>
      </c>
      <c r="AG10666" t="s">
        <v>43434</v>
      </c>
      <c r="AH10666" s="27"/>
      <c r="AI10666" t="s">
        <v>43435</v>
      </c>
      <c r="AJ10666" t="s">
        <v>43436</v>
      </c>
    </row>
    <row r="10667" spans="1:36" ht="17.25" hidden="1" customHeight="1" x14ac:dyDescent="0.2">
      <c r="A10667" s="4" t="s">
        <v>43430</v>
      </c>
      <c r="B10667" t="s">
        <v>43246</v>
      </c>
      <c r="C10667" t="s">
        <v>43431</v>
      </c>
      <c r="D10667" t="s">
        <v>43432</v>
      </c>
      <c r="E10667" t="s">
        <v>2297</v>
      </c>
      <c r="F10667" t="s">
        <v>527</v>
      </c>
      <c r="G10667" s="5">
        <v>60</v>
      </c>
      <c r="H10667" t="s">
        <v>42</v>
      </c>
      <c r="I10667" t="s">
        <v>240</v>
      </c>
      <c r="J10667" t="s">
        <v>44</v>
      </c>
      <c r="N10667" s="24">
        <v>1989</v>
      </c>
      <c r="R10667" s="7">
        <v>55.753060195572402</v>
      </c>
      <c r="S10667" s="7">
        <v>37.727044315874302</v>
      </c>
      <c r="T10667" t="s">
        <v>46</v>
      </c>
      <c r="U10667" t="s">
        <v>43433</v>
      </c>
      <c r="X10667" t="s">
        <v>43433</v>
      </c>
      <c r="Y10667" t="s">
        <v>36708</v>
      </c>
      <c r="Z10667" t="s">
        <v>36915</v>
      </c>
      <c r="AG10667" t="s">
        <v>43434</v>
      </c>
      <c r="AI10667" t="s">
        <v>43435</v>
      </c>
      <c r="AJ10667" t="s">
        <v>43437</v>
      </c>
    </row>
    <row r="10668" spans="1:36" ht="17.25" hidden="1" customHeight="1" x14ac:dyDescent="0.2">
      <c r="A10668" s="4" t="s">
        <v>43430</v>
      </c>
      <c r="B10668" t="s">
        <v>43246</v>
      </c>
      <c r="C10668" t="s">
        <v>43431</v>
      </c>
      <c r="D10668" t="s">
        <v>43432</v>
      </c>
      <c r="E10668" t="s">
        <v>3929</v>
      </c>
      <c r="F10668" t="s">
        <v>527</v>
      </c>
      <c r="G10668" s="5">
        <v>110</v>
      </c>
      <c r="H10668" t="s">
        <v>42</v>
      </c>
      <c r="I10668" t="s">
        <v>240</v>
      </c>
      <c r="J10668" t="s">
        <v>44</v>
      </c>
      <c r="N10668" s="6">
        <v>1993</v>
      </c>
      <c r="R10668" s="7">
        <v>55.753060195572402</v>
      </c>
      <c r="S10668" s="7">
        <v>37.727044315874302</v>
      </c>
      <c r="T10668" t="s">
        <v>46</v>
      </c>
      <c r="U10668" t="s">
        <v>43433</v>
      </c>
      <c r="X10668" t="s">
        <v>43433</v>
      </c>
      <c r="Y10668" t="s">
        <v>36708</v>
      </c>
      <c r="Z10668" t="s">
        <v>36915</v>
      </c>
      <c r="AG10668" t="s">
        <v>43434</v>
      </c>
      <c r="AI10668" t="s">
        <v>43435</v>
      </c>
      <c r="AJ10668" t="s">
        <v>43438</v>
      </c>
    </row>
    <row r="10669" spans="1:36" ht="17.25" hidden="1" customHeight="1" x14ac:dyDescent="0.2">
      <c r="A10669" s="4" t="s">
        <v>43430</v>
      </c>
      <c r="B10669" t="s">
        <v>43246</v>
      </c>
      <c r="C10669" t="s">
        <v>43431</v>
      </c>
      <c r="D10669" t="s">
        <v>43432</v>
      </c>
      <c r="E10669" t="s">
        <v>4787</v>
      </c>
      <c r="F10669" t="s">
        <v>527</v>
      </c>
      <c r="G10669" s="5">
        <v>80</v>
      </c>
      <c r="H10669" t="s">
        <v>42</v>
      </c>
      <c r="I10669" t="s">
        <v>240</v>
      </c>
      <c r="J10669" t="s">
        <v>44</v>
      </c>
      <c r="N10669" s="24">
        <v>1988</v>
      </c>
      <c r="R10669" s="7">
        <v>55.753060195572402</v>
      </c>
      <c r="S10669" s="7">
        <v>37.727044315874302</v>
      </c>
      <c r="T10669" t="s">
        <v>46</v>
      </c>
      <c r="U10669" t="s">
        <v>43433</v>
      </c>
      <c r="X10669" t="s">
        <v>43433</v>
      </c>
      <c r="Y10669" t="s">
        <v>36708</v>
      </c>
      <c r="Z10669" t="s">
        <v>36915</v>
      </c>
      <c r="AG10669" t="s">
        <v>43434</v>
      </c>
      <c r="AI10669" t="s">
        <v>43435</v>
      </c>
      <c r="AJ10669" t="s">
        <v>43439</v>
      </c>
    </row>
    <row r="10670" spans="1:36" ht="17.25" hidden="1" customHeight="1" x14ac:dyDescent="0.2">
      <c r="A10670" s="4" t="s">
        <v>43440</v>
      </c>
      <c r="B10670" t="s">
        <v>43246</v>
      </c>
      <c r="C10670" t="s">
        <v>43441</v>
      </c>
      <c r="D10670" t="s">
        <v>43442</v>
      </c>
      <c r="E10670" t="s">
        <v>335</v>
      </c>
      <c r="F10670" t="s">
        <v>86</v>
      </c>
      <c r="G10670" s="5">
        <v>60</v>
      </c>
      <c r="H10670" t="s">
        <v>42</v>
      </c>
      <c r="I10670" t="s">
        <v>240</v>
      </c>
      <c r="J10670" t="s">
        <v>44</v>
      </c>
      <c r="N10670" s="6">
        <v>1983</v>
      </c>
      <c r="R10670" s="7">
        <v>55.736212000000002</v>
      </c>
      <c r="S10670" s="7">
        <v>37.559573</v>
      </c>
      <c r="T10670" t="s">
        <v>46</v>
      </c>
      <c r="U10670" t="s">
        <v>43433</v>
      </c>
      <c r="X10670" t="s">
        <v>43433</v>
      </c>
      <c r="Y10670" t="s">
        <v>36708</v>
      </c>
      <c r="Z10670" t="s">
        <v>36915</v>
      </c>
      <c r="AC10670" t="s">
        <v>43443</v>
      </c>
      <c r="AG10670" t="s">
        <v>43444</v>
      </c>
      <c r="AI10670" t="s">
        <v>43445</v>
      </c>
      <c r="AJ10670" t="s">
        <v>43446</v>
      </c>
    </row>
    <row r="10671" spans="1:36" ht="17.25" hidden="1" customHeight="1" x14ac:dyDescent="0.2">
      <c r="A10671" s="4" t="s">
        <v>43440</v>
      </c>
      <c r="B10671" t="s">
        <v>43246</v>
      </c>
      <c r="C10671" t="s">
        <v>43441</v>
      </c>
      <c r="D10671" t="s">
        <v>43442</v>
      </c>
      <c r="E10671" t="s">
        <v>1157</v>
      </c>
      <c r="F10671" t="s">
        <v>86</v>
      </c>
      <c r="G10671" s="5">
        <v>60</v>
      </c>
      <c r="H10671" t="s">
        <v>42</v>
      </c>
      <c r="I10671" t="s">
        <v>240</v>
      </c>
      <c r="J10671" t="s">
        <v>44</v>
      </c>
      <c r="N10671" s="24">
        <v>1984</v>
      </c>
      <c r="R10671" s="7">
        <v>55.736212000000002</v>
      </c>
      <c r="S10671" s="7">
        <v>37.559573</v>
      </c>
      <c r="T10671" t="s">
        <v>46</v>
      </c>
      <c r="U10671" t="s">
        <v>43433</v>
      </c>
      <c r="X10671" t="s">
        <v>43433</v>
      </c>
      <c r="Y10671" t="s">
        <v>36708</v>
      </c>
      <c r="Z10671" t="s">
        <v>36915</v>
      </c>
      <c r="AC10671" t="s">
        <v>43443</v>
      </c>
      <c r="AG10671" t="s">
        <v>43444</v>
      </c>
      <c r="AI10671" t="s">
        <v>43445</v>
      </c>
      <c r="AJ10671" t="s">
        <v>43447</v>
      </c>
    </row>
    <row r="10672" spans="1:36" ht="17.25" hidden="1" customHeight="1" x14ac:dyDescent="0.2">
      <c r="A10672" s="4" t="s">
        <v>43440</v>
      </c>
      <c r="B10672" t="s">
        <v>43246</v>
      </c>
      <c r="C10672" t="s">
        <v>43441</v>
      </c>
      <c r="D10672" t="s">
        <v>43442</v>
      </c>
      <c r="E10672" t="s">
        <v>2297</v>
      </c>
      <c r="F10672" t="s">
        <v>86</v>
      </c>
      <c r="G10672" s="5">
        <v>110</v>
      </c>
      <c r="H10672" t="s">
        <v>42</v>
      </c>
      <c r="I10672" t="s">
        <v>240</v>
      </c>
      <c r="J10672" t="s">
        <v>44</v>
      </c>
      <c r="N10672" s="6">
        <v>1993</v>
      </c>
      <c r="R10672" s="7">
        <v>55.736212000000002</v>
      </c>
      <c r="S10672" s="7">
        <v>37.559573</v>
      </c>
      <c r="T10672" t="s">
        <v>46</v>
      </c>
      <c r="U10672" t="s">
        <v>43433</v>
      </c>
      <c r="X10672" t="s">
        <v>43433</v>
      </c>
      <c r="Y10672" t="s">
        <v>36708</v>
      </c>
      <c r="Z10672" t="s">
        <v>36915</v>
      </c>
      <c r="AC10672" t="s">
        <v>43443</v>
      </c>
      <c r="AG10672" t="s">
        <v>43444</v>
      </c>
      <c r="AI10672" t="s">
        <v>43445</v>
      </c>
      <c r="AJ10672" t="s">
        <v>43448</v>
      </c>
    </row>
    <row r="10673" spans="1:36" ht="17.25" hidden="1" customHeight="1" x14ac:dyDescent="0.2">
      <c r="A10673" s="4" t="s">
        <v>43440</v>
      </c>
      <c r="B10673" t="s">
        <v>43246</v>
      </c>
      <c r="C10673" t="s">
        <v>43441</v>
      </c>
      <c r="D10673" t="s">
        <v>43442</v>
      </c>
      <c r="E10673" t="s">
        <v>3929</v>
      </c>
      <c r="F10673" t="s">
        <v>86</v>
      </c>
      <c r="G10673" s="5">
        <v>80</v>
      </c>
      <c r="H10673" t="s">
        <v>42</v>
      </c>
      <c r="I10673" t="s">
        <v>240</v>
      </c>
      <c r="J10673" t="s">
        <v>44</v>
      </c>
      <c r="N10673" s="6">
        <v>1985</v>
      </c>
      <c r="P10673" s="25"/>
      <c r="R10673" s="7">
        <v>55.736212000000002</v>
      </c>
      <c r="S10673" s="7">
        <v>37.559573</v>
      </c>
      <c r="T10673" t="s">
        <v>46</v>
      </c>
      <c r="U10673" t="s">
        <v>43433</v>
      </c>
      <c r="X10673" t="s">
        <v>43433</v>
      </c>
      <c r="Y10673" t="s">
        <v>36708</v>
      </c>
      <c r="Z10673" t="s">
        <v>36915</v>
      </c>
      <c r="AC10673" t="s">
        <v>43443</v>
      </c>
      <c r="AG10673" t="s">
        <v>43444</v>
      </c>
      <c r="AI10673" t="s">
        <v>43445</v>
      </c>
      <c r="AJ10673" t="s">
        <v>43449</v>
      </c>
    </row>
    <row r="10674" spans="1:36" ht="17.25" hidden="1" customHeight="1" x14ac:dyDescent="0.2">
      <c r="A10674" s="4" t="s">
        <v>43440</v>
      </c>
      <c r="B10674" t="s">
        <v>43246</v>
      </c>
      <c r="C10674" t="s">
        <v>43441</v>
      </c>
      <c r="D10674" t="s">
        <v>43442</v>
      </c>
      <c r="E10674" t="s">
        <v>4787</v>
      </c>
      <c r="F10674" t="s">
        <v>86</v>
      </c>
      <c r="G10674" s="5">
        <v>90</v>
      </c>
      <c r="H10674" t="s">
        <v>42</v>
      </c>
      <c r="I10674" t="s">
        <v>240</v>
      </c>
      <c r="J10674" t="s">
        <v>44</v>
      </c>
      <c r="N10674" s="6">
        <v>1989</v>
      </c>
      <c r="R10674" s="7">
        <v>55.736212000000002</v>
      </c>
      <c r="S10674" s="7">
        <v>37.559573</v>
      </c>
      <c r="T10674" t="s">
        <v>46</v>
      </c>
      <c r="U10674" t="s">
        <v>43433</v>
      </c>
      <c r="X10674" t="s">
        <v>43433</v>
      </c>
      <c r="Y10674" t="s">
        <v>36708</v>
      </c>
      <c r="Z10674" t="s">
        <v>36915</v>
      </c>
      <c r="AC10674" t="s">
        <v>43443</v>
      </c>
      <c r="AG10674" t="s">
        <v>43444</v>
      </c>
      <c r="AH10674" s="27"/>
      <c r="AI10674" t="s">
        <v>43445</v>
      </c>
      <c r="AJ10674" t="s">
        <v>43450</v>
      </c>
    </row>
    <row r="10675" spans="1:36" ht="17.25" hidden="1" customHeight="1" x14ac:dyDescent="0.2">
      <c r="A10675" s="4" t="s">
        <v>43452</v>
      </c>
      <c r="B10675" t="s">
        <v>43246</v>
      </c>
      <c r="C10675" t="s">
        <v>43453</v>
      </c>
      <c r="D10675" t="s">
        <v>43454</v>
      </c>
      <c r="E10675" t="s">
        <v>335</v>
      </c>
      <c r="F10675" t="s">
        <v>86</v>
      </c>
      <c r="G10675" s="5">
        <v>60</v>
      </c>
      <c r="H10675" t="s">
        <v>42</v>
      </c>
      <c r="I10675" t="s">
        <v>240</v>
      </c>
      <c r="J10675" t="s">
        <v>44</v>
      </c>
      <c r="N10675" s="6">
        <v>1986</v>
      </c>
      <c r="P10675" s="25"/>
      <c r="R10675" s="7">
        <v>55.782916999999998</v>
      </c>
      <c r="S10675" s="7">
        <v>37.502546000000002</v>
      </c>
      <c r="T10675" t="s">
        <v>46</v>
      </c>
      <c r="U10675" t="s">
        <v>43433</v>
      </c>
      <c r="W10675" t="s">
        <v>43455</v>
      </c>
      <c r="X10675" t="s">
        <v>43433</v>
      </c>
      <c r="Y10675" t="s">
        <v>36708</v>
      </c>
      <c r="Z10675" t="s">
        <v>36915</v>
      </c>
      <c r="AC10675" t="s">
        <v>43456</v>
      </c>
      <c r="AG10675" t="s">
        <v>43457</v>
      </c>
      <c r="AI10675" t="s">
        <v>43458</v>
      </c>
      <c r="AJ10675" t="s">
        <v>43459</v>
      </c>
    </row>
    <row r="10676" spans="1:36" ht="17.25" hidden="1" customHeight="1" x14ac:dyDescent="0.2">
      <c r="A10676" s="4" t="s">
        <v>43452</v>
      </c>
      <c r="B10676" t="s">
        <v>43246</v>
      </c>
      <c r="C10676" t="s">
        <v>43453</v>
      </c>
      <c r="D10676" t="s">
        <v>43454</v>
      </c>
      <c r="E10676" t="s">
        <v>1157</v>
      </c>
      <c r="F10676" t="s">
        <v>86</v>
      </c>
      <c r="G10676" s="5">
        <v>60</v>
      </c>
      <c r="H10676" t="s">
        <v>42</v>
      </c>
      <c r="I10676" t="s">
        <v>240</v>
      </c>
      <c r="J10676" t="s">
        <v>44</v>
      </c>
      <c r="N10676" s="6">
        <v>1992</v>
      </c>
      <c r="R10676" s="7">
        <v>55.782916999999998</v>
      </c>
      <c r="S10676" s="7">
        <v>37.502546000000002</v>
      </c>
      <c r="T10676" t="s">
        <v>46</v>
      </c>
      <c r="U10676" t="s">
        <v>43433</v>
      </c>
      <c r="W10676" t="s">
        <v>43455</v>
      </c>
      <c r="X10676" t="s">
        <v>43433</v>
      </c>
      <c r="Y10676" t="s">
        <v>36708</v>
      </c>
      <c r="Z10676" t="s">
        <v>36915</v>
      </c>
      <c r="AC10676" t="s">
        <v>43456</v>
      </c>
      <c r="AG10676" t="s">
        <v>43457</v>
      </c>
      <c r="AH10676" s="27"/>
      <c r="AI10676" t="s">
        <v>43458</v>
      </c>
      <c r="AJ10676" t="s">
        <v>43460</v>
      </c>
    </row>
    <row r="10677" spans="1:36" ht="17.25" hidden="1" customHeight="1" x14ac:dyDescent="0.2">
      <c r="A10677" s="4" t="s">
        <v>43452</v>
      </c>
      <c r="B10677" t="s">
        <v>43246</v>
      </c>
      <c r="C10677" t="s">
        <v>43453</v>
      </c>
      <c r="D10677" t="s">
        <v>43454</v>
      </c>
      <c r="E10677" t="s">
        <v>2297</v>
      </c>
      <c r="F10677" t="s">
        <v>86</v>
      </c>
      <c r="G10677" s="5">
        <v>110</v>
      </c>
      <c r="H10677" t="s">
        <v>42</v>
      </c>
      <c r="I10677" t="s">
        <v>240</v>
      </c>
      <c r="J10677" t="s">
        <v>44</v>
      </c>
      <c r="N10677" s="6">
        <v>1994</v>
      </c>
      <c r="P10677" s="25"/>
      <c r="R10677" s="7">
        <v>55.782916999999998</v>
      </c>
      <c r="S10677" s="7">
        <v>37.502546000000002</v>
      </c>
      <c r="T10677" t="s">
        <v>46</v>
      </c>
      <c r="U10677" t="s">
        <v>43433</v>
      </c>
      <c r="W10677" t="s">
        <v>43455</v>
      </c>
      <c r="X10677" t="s">
        <v>43433</v>
      </c>
      <c r="Y10677" t="s">
        <v>36708</v>
      </c>
      <c r="Z10677" t="s">
        <v>36915</v>
      </c>
      <c r="AC10677" t="s">
        <v>43456</v>
      </c>
      <c r="AG10677" t="s">
        <v>43457</v>
      </c>
      <c r="AI10677" t="s">
        <v>43458</v>
      </c>
      <c r="AJ10677" t="s">
        <v>43461</v>
      </c>
    </row>
    <row r="10678" spans="1:36" ht="17.25" hidden="1" customHeight="1" x14ac:dyDescent="0.2">
      <c r="A10678" s="4" t="s">
        <v>43463</v>
      </c>
      <c r="B10678" t="s">
        <v>43246</v>
      </c>
      <c r="C10678" t="s">
        <v>43464</v>
      </c>
      <c r="D10678" t="s">
        <v>43465</v>
      </c>
      <c r="E10678" t="s">
        <v>4758</v>
      </c>
      <c r="F10678" t="s">
        <v>19996</v>
      </c>
      <c r="G10678" s="5">
        <v>100</v>
      </c>
      <c r="H10678" t="s">
        <v>42</v>
      </c>
      <c r="I10678" t="s">
        <v>240</v>
      </c>
      <c r="J10678" t="s">
        <v>44</v>
      </c>
      <c r="N10678" s="6">
        <v>1998</v>
      </c>
      <c r="R10678" s="7">
        <v>55.699634000000003</v>
      </c>
      <c r="S10678" s="7">
        <v>37.586528999999999</v>
      </c>
      <c r="T10678" t="s">
        <v>46</v>
      </c>
      <c r="U10678" t="s">
        <v>43433</v>
      </c>
      <c r="X10678" t="s">
        <v>43433</v>
      </c>
      <c r="Y10678" t="s">
        <v>36708</v>
      </c>
      <c r="Z10678" t="s">
        <v>36915</v>
      </c>
      <c r="AC10678" t="s">
        <v>43466</v>
      </c>
      <c r="AG10678" t="s">
        <v>43467</v>
      </c>
      <c r="AH10678" s="27"/>
      <c r="AI10678" t="s">
        <v>43468</v>
      </c>
      <c r="AJ10678" t="s">
        <v>43469</v>
      </c>
    </row>
    <row r="10679" spans="1:36" ht="17.25" hidden="1" customHeight="1" x14ac:dyDescent="0.2">
      <c r="A10679" s="4" t="s">
        <v>44774</v>
      </c>
      <c r="B10679" t="s">
        <v>43246</v>
      </c>
      <c r="C10679" t="s">
        <v>44775</v>
      </c>
      <c r="D10679" t="s">
        <v>44776</v>
      </c>
      <c r="E10679" t="s">
        <v>58</v>
      </c>
      <c r="F10679" t="s">
        <v>527</v>
      </c>
      <c r="G10679" s="5">
        <v>50</v>
      </c>
      <c r="H10679" t="s">
        <v>42</v>
      </c>
      <c r="I10679" t="s">
        <v>240</v>
      </c>
      <c r="J10679" t="s">
        <v>44</v>
      </c>
      <c r="N10679" s="6">
        <v>1967</v>
      </c>
      <c r="R10679" s="7">
        <v>58.0189278</v>
      </c>
      <c r="S10679" s="7">
        <v>55.881863299999999</v>
      </c>
      <c r="T10679" t="s">
        <v>46</v>
      </c>
      <c r="U10679" t="s">
        <v>44777</v>
      </c>
      <c r="X10679" t="s">
        <v>43415</v>
      </c>
      <c r="Y10679" t="s">
        <v>36708</v>
      </c>
      <c r="Z10679" t="s">
        <v>36915</v>
      </c>
      <c r="AG10679" t="s">
        <v>44778</v>
      </c>
      <c r="AI10679" t="s">
        <v>44779</v>
      </c>
      <c r="AJ10679" t="s">
        <v>44783</v>
      </c>
    </row>
    <row r="10680" spans="1:36" ht="17.25" hidden="1" customHeight="1" x14ac:dyDescent="0.2">
      <c r="A10680" s="4" t="s">
        <v>43463</v>
      </c>
      <c r="B10680" t="s">
        <v>43246</v>
      </c>
      <c r="C10680" t="s">
        <v>43464</v>
      </c>
      <c r="D10680" t="s">
        <v>43465</v>
      </c>
      <c r="E10680" t="s">
        <v>1157</v>
      </c>
      <c r="F10680" t="s">
        <v>19996</v>
      </c>
      <c r="G10680" s="5">
        <v>110</v>
      </c>
      <c r="H10680" t="s">
        <v>42</v>
      </c>
      <c r="I10680" t="s">
        <v>240</v>
      </c>
      <c r="J10680" t="s">
        <v>44</v>
      </c>
      <c r="N10680" s="6">
        <v>1987</v>
      </c>
      <c r="R10680" s="7">
        <v>55.699634000000003</v>
      </c>
      <c r="S10680" s="7">
        <v>37.586528999999999</v>
      </c>
      <c r="T10680" t="s">
        <v>46</v>
      </c>
      <c r="U10680" t="s">
        <v>43433</v>
      </c>
      <c r="X10680" t="s">
        <v>43433</v>
      </c>
      <c r="Y10680" t="s">
        <v>36708</v>
      </c>
      <c r="Z10680" t="s">
        <v>36915</v>
      </c>
      <c r="AC10680" t="s">
        <v>43466</v>
      </c>
      <c r="AG10680" t="s">
        <v>43467</v>
      </c>
      <c r="AI10680" t="s">
        <v>43468</v>
      </c>
      <c r="AJ10680" t="s">
        <v>43471</v>
      </c>
    </row>
    <row r="10681" spans="1:36" ht="17.25" hidden="1" customHeight="1" x14ac:dyDescent="0.2">
      <c r="A10681" s="4" t="s">
        <v>43463</v>
      </c>
      <c r="B10681" t="s">
        <v>43246</v>
      </c>
      <c r="C10681" t="s">
        <v>43464</v>
      </c>
      <c r="D10681" t="s">
        <v>43465</v>
      </c>
      <c r="E10681" t="s">
        <v>2297</v>
      </c>
      <c r="F10681" t="s">
        <v>19996</v>
      </c>
      <c r="G10681" s="5">
        <v>110</v>
      </c>
      <c r="H10681" t="s">
        <v>42</v>
      </c>
      <c r="I10681" t="s">
        <v>240</v>
      </c>
      <c r="J10681" t="s">
        <v>44</v>
      </c>
      <c r="N10681" s="6">
        <v>1987</v>
      </c>
      <c r="R10681" s="7">
        <v>55.699634000000003</v>
      </c>
      <c r="S10681" s="7">
        <v>37.586528999999999</v>
      </c>
      <c r="T10681" t="s">
        <v>46</v>
      </c>
      <c r="U10681" t="s">
        <v>43433</v>
      </c>
      <c r="X10681" t="s">
        <v>43433</v>
      </c>
      <c r="Y10681" t="s">
        <v>36708</v>
      </c>
      <c r="Z10681" t="s">
        <v>36915</v>
      </c>
      <c r="AC10681" t="s">
        <v>43466</v>
      </c>
      <c r="AG10681" t="s">
        <v>43467</v>
      </c>
      <c r="AI10681" t="s">
        <v>43468</v>
      </c>
      <c r="AJ10681" t="s">
        <v>43472</v>
      </c>
    </row>
    <row r="10682" spans="1:36" ht="17.25" hidden="1" customHeight="1" x14ac:dyDescent="0.2">
      <c r="A10682" s="4" t="s">
        <v>43463</v>
      </c>
      <c r="B10682" t="s">
        <v>43246</v>
      </c>
      <c r="C10682" t="s">
        <v>43464</v>
      </c>
      <c r="D10682" t="s">
        <v>43465</v>
      </c>
      <c r="E10682" t="s">
        <v>3929</v>
      </c>
      <c r="F10682" t="s">
        <v>19996</v>
      </c>
      <c r="G10682" s="5">
        <v>110</v>
      </c>
      <c r="H10682" t="s">
        <v>42</v>
      </c>
      <c r="I10682" t="s">
        <v>240</v>
      </c>
      <c r="J10682" t="s">
        <v>44</v>
      </c>
      <c r="N10682" s="6">
        <v>1988</v>
      </c>
      <c r="R10682" s="7">
        <v>55.699634000000003</v>
      </c>
      <c r="S10682" s="7">
        <v>37.586528999999999</v>
      </c>
      <c r="T10682" t="s">
        <v>46</v>
      </c>
      <c r="U10682" t="s">
        <v>43433</v>
      </c>
      <c r="X10682" t="s">
        <v>43433</v>
      </c>
      <c r="Y10682" t="s">
        <v>36708</v>
      </c>
      <c r="Z10682" t="s">
        <v>36915</v>
      </c>
      <c r="AC10682" t="s">
        <v>43466</v>
      </c>
      <c r="AG10682" t="s">
        <v>43467</v>
      </c>
      <c r="AI10682" t="s">
        <v>43468</v>
      </c>
      <c r="AJ10682" t="s">
        <v>43473</v>
      </c>
    </row>
    <row r="10683" spans="1:36" ht="17.25" hidden="1" customHeight="1" x14ac:dyDescent="0.2">
      <c r="A10683" s="4" t="s">
        <v>43463</v>
      </c>
      <c r="B10683" t="s">
        <v>43246</v>
      </c>
      <c r="C10683" t="s">
        <v>43464</v>
      </c>
      <c r="D10683" t="s">
        <v>43465</v>
      </c>
      <c r="E10683" t="s">
        <v>4787</v>
      </c>
      <c r="F10683" t="s">
        <v>19996</v>
      </c>
      <c r="G10683" s="5">
        <v>100</v>
      </c>
      <c r="H10683" t="s">
        <v>42</v>
      </c>
      <c r="I10683" t="s">
        <v>240</v>
      </c>
      <c r="J10683" t="s">
        <v>44</v>
      </c>
      <c r="N10683" s="6">
        <v>1989</v>
      </c>
      <c r="R10683" s="7">
        <v>55.699634000000003</v>
      </c>
      <c r="S10683" s="7">
        <v>37.586528999999999</v>
      </c>
      <c r="T10683" t="s">
        <v>46</v>
      </c>
      <c r="U10683" t="s">
        <v>43433</v>
      </c>
      <c r="X10683" t="s">
        <v>43433</v>
      </c>
      <c r="Y10683" t="s">
        <v>36708</v>
      </c>
      <c r="Z10683" t="s">
        <v>36915</v>
      </c>
      <c r="AC10683" t="s">
        <v>43466</v>
      </c>
      <c r="AG10683" t="s">
        <v>43467</v>
      </c>
      <c r="AI10683" t="s">
        <v>43468</v>
      </c>
      <c r="AJ10683" t="s">
        <v>43474</v>
      </c>
    </row>
    <row r="10684" spans="1:36" ht="17.25" hidden="1" customHeight="1" x14ac:dyDescent="0.2">
      <c r="A10684" s="4" t="s">
        <v>43477</v>
      </c>
      <c r="B10684" t="s">
        <v>43246</v>
      </c>
      <c r="C10684" t="s">
        <v>43478</v>
      </c>
      <c r="D10684" t="s">
        <v>43479</v>
      </c>
      <c r="E10684" t="s">
        <v>40</v>
      </c>
      <c r="F10684" t="s">
        <v>527</v>
      </c>
      <c r="G10684" s="5">
        <v>110</v>
      </c>
      <c r="H10684" t="s">
        <v>42</v>
      </c>
      <c r="I10684" t="s">
        <v>240</v>
      </c>
      <c r="J10684" t="s">
        <v>44</v>
      </c>
      <c r="N10684" s="6">
        <v>1983</v>
      </c>
      <c r="R10684" s="7">
        <v>55.894568999999997</v>
      </c>
      <c r="S10684" s="7">
        <v>37.51097</v>
      </c>
      <c r="T10684" t="s">
        <v>46</v>
      </c>
      <c r="U10684" t="s">
        <v>43433</v>
      </c>
      <c r="X10684" t="s">
        <v>43433</v>
      </c>
      <c r="Y10684" t="s">
        <v>36708</v>
      </c>
      <c r="Z10684" t="s">
        <v>36915</v>
      </c>
      <c r="AG10684" t="s">
        <v>43480</v>
      </c>
      <c r="AI10684" t="s">
        <v>43481</v>
      </c>
      <c r="AJ10684" t="s">
        <v>43482</v>
      </c>
    </row>
    <row r="10685" spans="1:36" ht="17.25" hidden="1" customHeight="1" x14ac:dyDescent="0.2">
      <c r="A10685" s="4" t="s">
        <v>43477</v>
      </c>
      <c r="B10685" t="s">
        <v>43246</v>
      </c>
      <c r="C10685" t="s">
        <v>43478</v>
      </c>
      <c r="D10685" t="s">
        <v>43479</v>
      </c>
      <c r="E10685" t="s">
        <v>4758</v>
      </c>
      <c r="F10685" t="s">
        <v>527</v>
      </c>
      <c r="G10685" s="5">
        <v>110</v>
      </c>
      <c r="H10685" t="s">
        <v>42</v>
      </c>
      <c r="I10685" t="s">
        <v>240</v>
      </c>
      <c r="J10685" t="s">
        <v>44</v>
      </c>
      <c r="N10685" s="6">
        <v>2006</v>
      </c>
      <c r="R10685" s="7">
        <v>55.894568999999997</v>
      </c>
      <c r="S10685" s="7">
        <v>37.51097</v>
      </c>
      <c r="T10685" t="s">
        <v>46</v>
      </c>
      <c r="U10685" t="s">
        <v>43433</v>
      </c>
      <c r="X10685" t="s">
        <v>43433</v>
      </c>
      <c r="Y10685" t="s">
        <v>36708</v>
      </c>
      <c r="Z10685" t="s">
        <v>36915</v>
      </c>
      <c r="AG10685" t="s">
        <v>43480</v>
      </c>
      <c r="AI10685" t="s">
        <v>43481</v>
      </c>
      <c r="AJ10685" t="s">
        <v>43483</v>
      </c>
    </row>
    <row r="10686" spans="1:36" ht="17.25" hidden="1" customHeight="1" x14ac:dyDescent="0.2">
      <c r="A10686" s="4" t="s">
        <v>43477</v>
      </c>
      <c r="B10686" t="s">
        <v>43246</v>
      </c>
      <c r="C10686" t="s">
        <v>43478</v>
      </c>
      <c r="D10686" t="s">
        <v>43479</v>
      </c>
      <c r="E10686" t="s">
        <v>4760</v>
      </c>
      <c r="F10686" t="s">
        <v>527</v>
      </c>
      <c r="G10686" s="5">
        <v>425</v>
      </c>
      <c r="H10686" t="s">
        <v>42</v>
      </c>
      <c r="I10686" t="s">
        <v>43</v>
      </c>
      <c r="J10686" t="s">
        <v>44</v>
      </c>
      <c r="N10686" s="6">
        <v>2008</v>
      </c>
      <c r="R10686" s="7">
        <v>55.894568999999997</v>
      </c>
      <c r="S10686" s="7">
        <v>37.51097</v>
      </c>
      <c r="T10686" t="s">
        <v>46</v>
      </c>
      <c r="U10686" t="s">
        <v>43433</v>
      </c>
      <c r="X10686" t="s">
        <v>43433</v>
      </c>
      <c r="Y10686" t="s">
        <v>36708</v>
      </c>
      <c r="Z10686" t="s">
        <v>36915</v>
      </c>
      <c r="AG10686" t="s">
        <v>43480</v>
      </c>
      <c r="AI10686" t="s">
        <v>43481</v>
      </c>
      <c r="AJ10686" t="s">
        <v>43484</v>
      </c>
    </row>
    <row r="10687" spans="1:36" ht="17.25" hidden="1" customHeight="1" x14ac:dyDescent="0.2">
      <c r="A10687" s="4" t="s">
        <v>43477</v>
      </c>
      <c r="B10687" t="s">
        <v>43246</v>
      </c>
      <c r="C10687" t="s">
        <v>43478</v>
      </c>
      <c r="D10687" t="s">
        <v>43479</v>
      </c>
      <c r="E10687" t="s">
        <v>56</v>
      </c>
      <c r="F10687" t="s">
        <v>527</v>
      </c>
      <c r="G10687" s="5">
        <v>110</v>
      </c>
      <c r="H10687" t="s">
        <v>42</v>
      </c>
      <c r="I10687" t="s">
        <v>240</v>
      </c>
      <c r="J10687" t="s">
        <v>44</v>
      </c>
      <c r="N10687" s="6">
        <v>1989</v>
      </c>
      <c r="R10687" s="7">
        <v>55.894568999999997</v>
      </c>
      <c r="S10687" s="7">
        <v>37.51097</v>
      </c>
      <c r="T10687" t="s">
        <v>46</v>
      </c>
      <c r="U10687" t="s">
        <v>43433</v>
      </c>
      <c r="X10687" t="s">
        <v>43433</v>
      </c>
      <c r="Y10687" t="s">
        <v>36708</v>
      </c>
      <c r="Z10687" t="s">
        <v>36915</v>
      </c>
      <c r="AG10687" t="s">
        <v>43480</v>
      </c>
      <c r="AI10687" t="s">
        <v>43481</v>
      </c>
      <c r="AJ10687" t="s">
        <v>43485</v>
      </c>
    </row>
    <row r="10688" spans="1:36" ht="17.25" hidden="1" customHeight="1" x14ac:dyDescent="0.2">
      <c r="A10688" s="4" t="s">
        <v>43477</v>
      </c>
      <c r="B10688" t="s">
        <v>43246</v>
      </c>
      <c r="C10688" t="s">
        <v>43478</v>
      </c>
      <c r="D10688" t="s">
        <v>43479</v>
      </c>
      <c r="E10688" t="s">
        <v>58</v>
      </c>
      <c r="F10688" t="s">
        <v>527</v>
      </c>
      <c r="G10688" s="5">
        <v>110</v>
      </c>
      <c r="H10688" t="s">
        <v>42</v>
      </c>
      <c r="I10688" t="s">
        <v>240</v>
      </c>
      <c r="J10688" t="s">
        <v>44</v>
      </c>
      <c r="N10688" s="6">
        <v>1990</v>
      </c>
      <c r="R10688" s="7">
        <v>55.894568999999997</v>
      </c>
      <c r="S10688" s="7">
        <v>37.51097</v>
      </c>
      <c r="T10688" t="s">
        <v>46</v>
      </c>
      <c r="U10688" t="s">
        <v>43433</v>
      </c>
      <c r="X10688" t="s">
        <v>43433</v>
      </c>
      <c r="Y10688" t="s">
        <v>36708</v>
      </c>
      <c r="Z10688" t="s">
        <v>36915</v>
      </c>
      <c r="AG10688" t="s">
        <v>43480</v>
      </c>
      <c r="AI10688" t="s">
        <v>43481</v>
      </c>
      <c r="AJ10688" t="s">
        <v>43486</v>
      </c>
    </row>
    <row r="10689" spans="1:36" ht="17.25" hidden="1" customHeight="1" x14ac:dyDescent="0.2">
      <c r="A10689" s="4" t="s">
        <v>43477</v>
      </c>
      <c r="B10689" t="s">
        <v>43246</v>
      </c>
      <c r="C10689" t="s">
        <v>43478</v>
      </c>
      <c r="D10689" t="s">
        <v>43479</v>
      </c>
      <c r="E10689" t="s">
        <v>191</v>
      </c>
      <c r="F10689" t="s">
        <v>527</v>
      </c>
      <c r="G10689" s="5">
        <v>110</v>
      </c>
      <c r="H10689" t="s">
        <v>42</v>
      </c>
      <c r="I10689" t="s">
        <v>240</v>
      </c>
      <c r="J10689" t="s">
        <v>44</v>
      </c>
      <c r="N10689" s="6">
        <v>1992</v>
      </c>
      <c r="R10689" s="7">
        <v>55.894568999999997</v>
      </c>
      <c r="S10689" s="7">
        <v>37.51097</v>
      </c>
      <c r="T10689" t="s">
        <v>46</v>
      </c>
      <c r="U10689" t="s">
        <v>43433</v>
      </c>
      <c r="X10689" t="s">
        <v>43433</v>
      </c>
      <c r="Y10689" t="s">
        <v>36708</v>
      </c>
      <c r="Z10689" t="s">
        <v>36915</v>
      </c>
      <c r="AG10689" t="s">
        <v>43480</v>
      </c>
      <c r="AI10689" t="s">
        <v>43481</v>
      </c>
      <c r="AJ10689" t="s">
        <v>43487</v>
      </c>
    </row>
    <row r="10690" spans="1:36" ht="17.25" hidden="1" customHeight="1" x14ac:dyDescent="0.2">
      <c r="A10690" s="4" t="s">
        <v>43477</v>
      </c>
      <c r="B10690" t="s">
        <v>43246</v>
      </c>
      <c r="C10690" t="s">
        <v>43478</v>
      </c>
      <c r="D10690" t="s">
        <v>43479</v>
      </c>
      <c r="E10690" t="s">
        <v>335</v>
      </c>
      <c r="F10690" t="s">
        <v>527</v>
      </c>
      <c r="G10690" s="5">
        <v>110</v>
      </c>
      <c r="H10690" t="s">
        <v>42</v>
      </c>
      <c r="I10690" t="s">
        <v>240</v>
      </c>
      <c r="J10690" t="s">
        <v>44</v>
      </c>
      <c r="N10690" s="6">
        <v>1995</v>
      </c>
      <c r="R10690" s="7">
        <v>55.894568999999997</v>
      </c>
      <c r="S10690" s="7">
        <v>37.51097</v>
      </c>
      <c r="T10690" t="s">
        <v>46</v>
      </c>
      <c r="U10690" t="s">
        <v>43433</v>
      </c>
      <c r="X10690" t="s">
        <v>43433</v>
      </c>
      <c r="Y10690" t="s">
        <v>36708</v>
      </c>
      <c r="Z10690" t="s">
        <v>36915</v>
      </c>
      <c r="AG10690" t="s">
        <v>43480</v>
      </c>
      <c r="AI10690" t="s">
        <v>43481</v>
      </c>
      <c r="AJ10690" t="s">
        <v>43488</v>
      </c>
    </row>
    <row r="10691" spans="1:36" ht="17.25" hidden="1" customHeight="1" x14ac:dyDescent="0.2">
      <c r="A10691" s="4" t="s">
        <v>45166</v>
      </c>
      <c r="B10691" t="s">
        <v>43246</v>
      </c>
      <c r="C10691" t="s">
        <v>45167</v>
      </c>
      <c r="D10691" t="s">
        <v>45168</v>
      </c>
      <c r="E10691" t="s">
        <v>4787</v>
      </c>
      <c r="F10691" t="s">
        <v>86</v>
      </c>
      <c r="G10691" s="5">
        <v>100</v>
      </c>
      <c r="H10691" t="s">
        <v>42</v>
      </c>
      <c r="I10691" t="s">
        <v>240</v>
      </c>
      <c r="J10691" t="s">
        <v>44</v>
      </c>
      <c r="N10691" s="24">
        <v>1967</v>
      </c>
      <c r="R10691" s="7">
        <v>53.666600000000003</v>
      </c>
      <c r="S10691" s="7">
        <v>55.9619</v>
      </c>
      <c r="T10691" t="s">
        <v>46</v>
      </c>
      <c r="U10691" t="s">
        <v>44595</v>
      </c>
      <c r="X10691" t="s">
        <v>43913</v>
      </c>
      <c r="Y10691" t="s">
        <v>36708</v>
      </c>
      <c r="Z10691" t="s">
        <v>36915</v>
      </c>
      <c r="AG10691" t="s">
        <v>45169</v>
      </c>
      <c r="AH10691" s="24">
        <v>1202117</v>
      </c>
      <c r="AI10691" t="s">
        <v>45170</v>
      </c>
      <c r="AJ10691" t="s">
        <v>45176</v>
      </c>
    </row>
    <row r="10692" spans="1:36" ht="17.25" hidden="1" customHeight="1" x14ac:dyDescent="0.2">
      <c r="A10692" s="4" t="s">
        <v>43477</v>
      </c>
      <c r="B10692" t="s">
        <v>43246</v>
      </c>
      <c r="C10692" t="s">
        <v>43478</v>
      </c>
      <c r="D10692" t="s">
        <v>43479</v>
      </c>
      <c r="E10692" t="s">
        <v>2297</v>
      </c>
      <c r="F10692" t="s">
        <v>527</v>
      </c>
      <c r="G10692" s="5">
        <v>80</v>
      </c>
      <c r="H10692" t="s">
        <v>42</v>
      </c>
      <c r="I10692" t="s">
        <v>240</v>
      </c>
      <c r="J10692" t="s">
        <v>44</v>
      </c>
      <c r="N10692" s="24">
        <v>1987</v>
      </c>
      <c r="R10692" s="7">
        <v>55.894568999999997</v>
      </c>
      <c r="S10692" s="7">
        <v>37.51097</v>
      </c>
      <c r="T10692" t="s">
        <v>46</v>
      </c>
      <c r="U10692" t="s">
        <v>43433</v>
      </c>
      <c r="X10692" t="s">
        <v>43433</v>
      </c>
      <c r="Y10692" t="s">
        <v>36708</v>
      </c>
      <c r="Z10692" t="s">
        <v>36915</v>
      </c>
      <c r="AG10692" t="s">
        <v>43480</v>
      </c>
      <c r="AI10692" t="s">
        <v>43481</v>
      </c>
      <c r="AJ10692" t="s">
        <v>43490</v>
      </c>
    </row>
    <row r="10693" spans="1:36" ht="17.25" hidden="1" customHeight="1" x14ac:dyDescent="0.2">
      <c r="A10693" s="4" t="s">
        <v>43477</v>
      </c>
      <c r="B10693" t="s">
        <v>43246</v>
      </c>
      <c r="C10693" t="s">
        <v>43478</v>
      </c>
      <c r="D10693" t="s">
        <v>43479</v>
      </c>
      <c r="E10693" t="s">
        <v>3929</v>
      </c>
      <c r="F10693" t="s">
        <v>527</v>
      </c>
      <c r="G10693" s="5">
        <v>250</v>
      </c>
      <c r="H10693" t="s">
        <v>42</v>
      </c>
      <c r="I10693" t="s">
        <v>240</v>
      </c>
      <c r="J10693" t="s">
        <v>44</v>
      </c>
      <c r="N10693" s="6">
        <v>1974</v>
      </c>
      <c r="R10693" s="7">
        <v>55.894568999999997</v>
      </c>
      <c r="S10693" s="7">
        <v>37.51097</v>
      </c>
      <c r="T10693" t="s">
        <v>46</v>
      </c>
      <c r="U10693" t="s">
        <v>43433</v>
      </c>
      <c r="X10693" t="s">
        <v>43433</v>
      </c>
      <c r="Y10693" t="s">
        <v>36708</v>
      </c>
      <c r="Z10693" t="s">
        <v>36915</v>
      </c>
      <c r="AG10693" t="s">
        <v>43480</v>
      </c>
      <c r="AH10693" s="27"/>
      <c r="AI10693" t="s">
        <v>43481</v>
      </c>
      <c r="AJ10693" t="s">
        <v>43491</v>
      </c>
    </row>
    <row r="10694" spans="1:36" ht="17.25" hidden="1" customHeight="1" x14ac:dyDescent="0.2">
      <c r="A10694" s="4" t="s">
        <v>43477</v>
      </c>
      <c r="B10694" t="s">
        <v>43246</v>
      </c>
      <c r="C10694" t="s">
        <v>43478</v>
      </c>
      <c r="D10694" t="s">
        <v>43479</v>
      </c>
      <c r="E10694" t="s">
        <v>4787</v>
      </c>
      <c r="F10694" t="s">
        <v>527</v>
      </c>
      <c r="G10694" s="5">
        <v>250</v>
      </c>
      <c r="H10694" t="s">
        <v>42</v>
      </c>
      <c r="I10694" t="s">
        <v>240</v>
      </c>
      <c r="J10694" t="s">
        <v>44</v>
      </c>
      <c r="N10694" s="6">
        <v>1975</v>
      </c>
      <c r="R10694" s="7">
        <v>55.894568999999997</v>
      </c>
      <c r="S10694" s="7">
        <v>37.51097</v>
      </c>
      <c r="T10694" t="s">
        <v>46</v>
      </c>
      <c r="U10694" t="s">
        <v>43433</v>
      </c>
      <c r="X10694" t="s">
        <v>43433</v>
      </c>
      <c r="Y10694" t="s">
        <v>36708</v>
      </c>
      <c r="Z10694" t="s">
        <v>36915</v>
      </c>
      <c r="AG10694" t="s">
        <v>43480</v>
      </c>
      <c r="AH10694" s="27"/>
      <c r="AI10694" t="s">
        <v>43481</v>
      </c>
      <c r="AJ10694" t="s">
        <v>43492</v>
      </c>
    </row>
    <row r="10695" spans="1:36" ht="17.25" hidden="1" customHeight="1" x14ac:dyDescent="0.2">
      <c r="A10695" s="4" t="s">
        <v>43493</v>
      </c>
      <c r="B10695" t="s">
        <v>43246</v>
      </c>
      <c r="C10695" t="s">
        <v>43494</v>
      </c>
      <c r="D10695" t="s">
        <v>43495</v>
      </c>
      <c r="E10695" t="s">
        <v>40</v>
      </c>
      <c r="F10695" t="s">
        <v>527</v>
      </c>
      <c r="G10695" s="5">
        <v>110</v>
      </c>
      <c r="H10695" t="s">
        <v>42</v>
      </c>
      <c r="I10695" t="s">
        <v>240</v>
      </c>
      <c r="J10695" t="s">
        <v>44</v>
      </c>
      <c r="N10695" s="27">
        <v>1997</v>
      </c>
      <c r="R10695" s="7">
        <v>55.821303</v>
      </c>
      <c r="S10695" s="7">
        <v>37.770679000000001</v>
      </c>
      <c r="T10695" t="s">
        <v>46</v>
      </c>
      <c r="U10695" t="s">
        <v>43433</v>
      </c>
      <c r="X10695" t="s">
        <v>43433</v>
      </c>
      <c r="Y10695" t="s">
        <v>36708</v>
      </c>
      <c r="Z10695" t="s">
        <v>36915</v>
      </c>
      <c r="AC10695" t="s">
        <v>43496</v>
      </c>
      <c r="AG10695" t="s">
        <v>43497</v>
      </c>
      <c r="AH10695" s="27"/>
      <c r="AI10695" t="s">
        <v>43498</v>
      </c>
      <c r="AJ10695" t="s">
        <v>43499</v>
      </c>
    </row>
    <row r="10696" spans="1:36" ht="17.25" hidden="1" customHeight="1" x14ac:dyDescent="0.2">
      <c r="A10696" s="4" t="s">
        <v>43493</v>
      </c>
      <c r="B10696" t="s">
        <v>43246</v>
      </c>
      <c r="C10696" t="s">
        <v>43494</v>
      </c>
      <c r="D10696" t="s">
        <v>43495</v>
      </c>
      <c r="E10696" t="s">
        <v>56</v>
      </c>
      <c r="F10696" t="s">
        <v>527</v>
      </c>
      <c r="G10696" s="5">
        <v>110</v>
      </c>
      <c r="H10696" t="s">
        <v>42</v>
      </c>
      <c r="I10696" t="s">
        <v>240</v>
      </c>
      <c r="J10696" t="s">
        <v>44</v>
      </c>
      <c r="N10696" s="27">
        <v>2008</v>
      </c>
      <c r="R10696" s="7">
        <v>55.821303</v>
      </c>
      <c r="S10696" s="7">
        <v>37.770679000000001</v>
      </c>
      <c r="T10696" t="s">
        <v>46</v>
      </c>
      <c r="U10696" t="s">
        <v>43433</v>
      </c>
      <c r="X10696" t="s">
        <v>43433</v>
      </c>
      <c r="Y10696" t="s">
        <v>36708</v>
      </c>
      <c r="Z10696" t="s">
        <v>36915</v>
      </c>
      <c r="AC10696" t="s">
        <v>43496</v>
      </c>
      <c r="AG10696" t="s">
        <v>43497</v>
      </c>
      <c r="AH10696" s="27"/>
      <c r="AI10696" t="s">
        <v>43498</v>
      </c>
      <c r="AJ10696" t="s">
        <v>43500</v>
      </c>
    </row>
    <row r="10697" spans="1:36" ht="17.25" hidden="1" customHeight="1" x14ac:dyDescent="0.2">
      <c r="A10697" s="4" t="s">
        <v>45291</v>
      </c>
      <c r="B10697" t="s">
        <v>43246</v>
      </c>
      <c r="C10697" t="s">
        <v>45292</v>
      </c>
      <c r="D10697" t="s">
        <v>45293</v>
      </c>
      <c r="E10697" t="s">
        <v>2297</v>
      </c>
      <c r="F10697" t="s">
        <v>86</v>
      </c>
      <c r="G10697" s="5">
        <v>100</v>
      </c>
      <c r="H10697" t="s">
        <v>42</v>
      </c>
      <c r="I10697" t="s">
        <v>240</v>
      </c>
      <c r="J10697" t="s">
        <v>44</v>
      </c>
      <c r="N10697" s="6">
        <v>1967</v>
      </c>
      <c r="R10697" s="7">
        <v>53.547221999999998</v>
      </c>
      <c r="S10697" s="7">
        <v>49.453888999999997</v>
      </c>
      <c r="T10697" t="s">
        <v>46</v>
      </c>
      <c r="U10697" t="s">
        <v>45294</v>
      </c>
      <c r="X10697" t="s">
        <v>44634</v>
      </c>
      <c r="Y10697" t="s">
        <v>36708</v>
      </c>
      <c r="Z10697" t="s">
        <v>36915</v>
      </c>
      <c r="AC10697" t="s">
        <v>45295</v>
      </c>
      <c r="AG10697" t="s">
        <v>45296</v>
      </c>
      <c r="AH10697" s="27"/>
      <c r="AI10697" t="s">
        <v>45297</v>
      </c>
      <c r="AJ10697" t="s">
        <v>45301</v>
      </c>
    </row>
    <row r="10698" spans="1:36" ht="17.25" hidden="1" customHeight="1" x14ac:dyDescent="0.2">
      <c r="A10698" s="4" t="s">
        <v>45321</v>
      </c>
      <c r="B10698" t="s">
        <v>43246</v>
      </c>
      <c r="C10698" t="s">
        <v>45322</v>
      </c>
      <c r="D10698" t="s">
        <v>45323</v>
      </c>
      <c r="E10698" t="s">
        <v>335</v>
      </c>
      <c r="F10698" t="s">
        <v>86</v>
      </c>
      <c r="G10698" s="5">
        <v>60</v>
      </c>
      <c r="H10698" t="s">
        <v>42</v>
      </c>
      <c r="I10698" t="s">
        <v>240</v>
      </c>
      <c r="J10698" t="s">
        <v>44</v>
      </c>
      <c r="N10698" s="6">
        <v>1967</v>
      </c>
      <c r="R10698" s="7">
        <v>54.156108000000003</v>
      </c>
      <c r="S10698" s="7">
        <v>37.721525</v>
      </c>
      <c r="T10698" t="s">
        <v>46</v>
      </c>
      <c r="U10698" t="s">
        <v>45324</v>
      </c>
      <c r="X10698" t="s">
        <v>43273</v>
      </c>
      <c r="Y10698" t="s">
        <v>36708</v>
      </c>
      <c r="Z10698" t="s">
        <v>36915</v>
      </c>
      <c r="AD10698" t="s">
        <v>880</v>
      </c>
      <c r="AE10698" t="s">
        <v>92</v>
      </c>
      <c r="AI10698" t="s">
        <v>45325</v>
      </c>
      <c r="AJ10698" t="s">
        <v>45326</v>
      </c>
    </row>
    <row r="10699" spans="1:36" ht="17.25" hidden="1" customHeight="1" x14ac:dyDescent="0.2">
      <c r="A10699" s="4" t="s">
        <v>43493</v>
      </c>
      <c r="B10699" t="s">
        <v>43246</v>
      </c>
      <c r="C10699" t="s">
        <v>43494</v>
      </c>
      <c r="D10699" t="s">
        <v>43495</v>
      </c>
      <c r="E10699" t="s">
        <v>335</v>
      </c>
      <c r="F10699" t="s">
        <v>527</v>
      </c>
      <c r="G10699" s="5">
        <v>250</v>
      </c>
      <c r="H10699" t="s">
        <v>42</v>
      </c>
      <c r="I10699" t="s">
        <v>240</v>
      </c>
      <c r="J10699" t="s">
        <v>44</v>
      </c>
      <c r="N10699" s="27">
        <v>1982</v>
      </c>
      <c r="R10699" s="7">
        <v>55.821303</v>
      </c>
      <c r="S10699" s="7">
        <v>37.770679000000001</v>
      </c>
      <c r="T10699" t="s">
        <v>46</v>
      </c>
      <c r="U10699" t="s">
        <v>43433</v>
      </c>
      <c r="X10699" t="s">
        <v>43433</v>
      </c>
      <c r="Y10699" t="s">
        <v>36708</v>
      </c>
      <c r="Z10699" t="s">
        <v>36915</v>
      </c>
      <c r="AC10699" t="s">
        <v>43496</v>
      </c>
      <c r="AG10699" t="s">
        <v>43497</v>
      </c>
      <c r="AI10699" t="s">
        <v>43498</v>
      </c>
      <c r="AJ10699" t="s">
        <v>43503</v>
      </c>
    </row>
    <row r="10700" spans="1:36" ht="17.25" hidden="1" customHeight="1" x14ac:dyDescent="0.2">
      <c r="A10700" s="4" t="s">
        <v>43493</v>
      </c>
      <c r="B10700" t="s">
        <v>43246</v>
      </c>
      <c r="C10700" t="s">
        <v>43494</v>
      </c>
      <c r="D10700" t="s">
        <v>43495</v>
      </c>
      <c r="E10700" t="s">
        <v>1157</v>
      </c>
      <c r="F10700" t="s">
        <v>527</v>
      </c>
      <c r="G10700" s="5">
        <v>250</v>
      </c>
      <c r="H10700" t="s">
        <v>42</v>
      </c>
      <c r="I10700" t="s">
        <v>240</v>
      </c>
      <c r="J10700" t="s">
        <v>44</v>
      </c>
      <c r="N10700" s="27">
        <v>1982</v>
      </c>
      <c r="R10700" s="7">
        <v>55.821303</v>
      </c>
      <c r="S10700" s="7">
        <v>37.770679000000001</v>
      </c>
      <c r="T10700" t="s">
        <v>46</v>
      </c>
      <c r="U10700" t="s">
        <v>43433</v>
      </c>
      <c r="X10700" t="s">
        <v>43433</v>
      </c>
      <c r="Y10700" t="s">
        <v>36708</v>
      </c>
      <c r="Z10700" t="s">
        <v>36915</v>
      </c>
      <c r="AC10700" t="s">
        <v>43496</v>
      </c>
      <c r="AG10700" t="s">
        <v>43497</v>
      </c>
      <c r="AI10700" t="s">
        <v>43498</v>
      </c>
      <c r="AJ10700" t="s">
        <v>43504</v>
      </c>
    </row>
    <row r="10701" spans="1:36" ht="17.25" hidden="1" customHeight="1" x14ac:dyDescent="0.2">
      <c r="A10701" s="4" t="s">
        <v>43493</v>
      </c>
      <c r="B10701" t="s">
        <v>43246</v>
      </c>
      <c r="C10701" t="s">
        <v>43494</v>
      </c>
      <c r="D10701" t="s">
        <v>43495</v>
      </c>
      <c r="E10701" t="s">
        <v>2297</v>
      </c>
      <c r="F10701" t="s">
        <v>527</v>
      </c>
      <c r="G10701" s="5">
        <v>250</v>
      </c>
      <c r="H10701" t="s">
        <v>42</v>
      </c>
      <c r="I10701" t="s">
        <v>240</v>
      </c>
      <c r="J10701" t="s">
        <v>44</v>
      </c>
      <c r="N10701" s="27">
        <v>1982</v>
      </c>
      <c r="R10701" s="7">
        <v>55.821303</v>
      </c>
      <c r="S10701" s="7">
        <v>37.770679000000001</v>
      </c>
      <c r="T10701" t="s">
        <v>46</v>
      </c>
      <c r="U10701" t="s">
        <v>43433</v>
      </c>
      <c r="X10701" t="s">
        <v>43433</v>
      </c>
      <c r="Y10701" t="s">
        <v>36708</v>
      </c>
      <c r="Z10701" t="s">
        <v>36915</v>
      </c>
      <c r="AC10701" t="s">
        <v>43496</v>
      </c>
      <c r="AG10701" t="s">
        <v>43497</v>
      </c>
      <c r="AI10701" t="s">
        <v>43498</v>
      </c>
      <c r="AJ10701" t="s">
        <v>43505</v>
      </c>
    </row>
    <row r="10702" spans="1:36" ht="17.25" hidden="1" customHeight="1" x14ac:dyDescent="0.2">
      <c r="A10702" s="4" t="s">
        <v>43493</v>
      </c>
      <c r="B10702" t="s">
        <v>43246</v>
      </c>
      <c r="C10702" t="s">
        <v>43494</v>
      </c>
      <c r="D10702" t="s">
        <v>43495</v>
      </c>
      <c r="E10702" t="s">
        <v>3929</v>
      </c>
      <c r="F10702" t="s">
        <v>527</v>
      </c>
      <c r="G10702" s="5">
        <v>250</v>
      </c>
      <c r="H10702" t="s">
        <v>42</v>
      </c>
      <c r="I10702" t="s">
        <v>240</v>
      </c>
      <c r="J10702" t="s">
        <v>44</v>
      </c>
      <c r="N10702" s="27">
        <v>1982</v>
      </c>
      <c r="R10702" s="7">
        <v>55.821303</v>
      </c>
      <c r="S10702" s="7">
        <v>37.770679000000001</v>
      </c>
      <c r="T10702" t="s">
        <v>46</v>
      </c>
      <c r="U10702" t="s">
        <v>43433</v>
      </c>
      <c r="X10702" t="s">
        <v>43433</v>
      </c>
      <c r="Y10702" t="s">
        <v>36708</v>
      </c>
      <c r="Z10702" t="s">
        <v>36915</v>
      </c>
      <c r="AC10702" t="s">
        <v>43496</v>
      </c>
      <c r="AG10702" t="s">
        <v>43497</v>
      </c>
      <c r="AI10702" t="s">
        <v>43498</v>
      </c>
      <c r="AJ10702" t="s">
        <v>43506</v>
      </c>
    </row>
    <row r="10703" spans="1:36" ht="17.25" hidden="1" customHeight="1" x14ac:dyDescent="0.2">
      <c r="A10703" s="4" t="s">
        <v>43507</v>
      </c>
      <c r="B10703" t="s">
        <v>43246</v>
      </c>
      <c r="C10703" t="s">
        <v>43508</v>
      </c>
      <c r="D10703" t="s">
        <v>43509</v>
      </c>
      <c r="E10703" t="s">
        <v>40</v>
      </c>
      <c r="F10703" t="s">
        <v>86</v>
      </c>
      <c r="G10703" s="5">
        <v>60</v>
      </c>
      <c r="H10703" t="s">
        <v>42</v>
      </c>
      <c r="I10703" t="s">
        <v>240</v>
      </c>
      <c r="J10703" t="s">
        <v>44</v>
      </c>
      <c r="N10703" s="27">
        <v>1976</v>
      </c>
      <c r="R10703" s="7">
        <v>55.695273999999998</v>
      </c>
      <c r="S10703" s="7">
        <v>37.445664000000001</v>
      </c>
      <c r="T10703" t="s">
        <v>46</v>
      </c>
      <c r="U10703" t="s">
        <v>43433</v>
      </c>
      <c r="X10703" t="s">
        <v>43433</v>
      </c>
      <c r="Y10703" t="s">
        <v>36708</v>
      </c>
      <c r="Z10703" t="s">
        <v>36915</v>
      </c>
      <c r="AG10703" t="s">
        <v>43510</v>
      </c>
      <c r="AI10703" t="s">
        <v>43511</v>
      </c>
      <c r="AJ10703" t="s">
        <v>43512</v>
      </c>
    </row>
    <row r="10704" spans="1:36" ht="17.25" hidden="1" customHeight="1" x14ac:dyDescent="0.2">
      <c r="A10704" s="4" t="s">
        <v>43507</v>
      </c>
      <c r="B10704" t="s">
        <v>43246</v>
      </c>
      <c r="C10704" t="s">
        <v>43508</v>
      </c>
      <c r="D10704" t="s">
        <v>43509</v>
      </c>
      <c r="E10704" t="s">
        <v>56</v>
      </c>
      <c r="F10704" t="s">
        <v>86</v>
      </c>
      <c r="G10704" s="5">
        <v>60</v>
      </c>
      <c r="H10704" t="s">
        <v>42</v>
      </c>
      <c r="I10704" t="s">
        <v>240</v>
      </c>
      <c r="J10704" t="s">
        <v>44</v>
      </c>
      <c r="N10704" s="27">
        <v>1977</v>
      </c>
      <c r="R10704" s="7">
        <v>55.695273999999998</v>
      </c>
      <c r="S10704" s="7">
        <v>37.445664000000001</v>
      </c>
      <c r="T10704" t="s">
        <v>46</v>
      </c>
      <c r="U10704" t="s">
        <v>43433</v>
      </c>
      <c r="X10704" t="s">
        <v>43433</v>
      </c>
      <c r="Y10704" t="s">
        <v>36708</v>
      </c>
      <c r="Z10704" t="s">
        <v>36915</v>
      </c>
      <c r="AG10704" t="s">
        <v>43510</v>
      </c>
      <c r="AH10704" s="27"/>
      <c r="AI10704" t="s">
        <v>43511</v>
      </c>
      <c r="AJ10704" t="s">
        <v>43513</v>
      </c>
    </row>
    <row r="10705" spans="1:36" ht="17.25" hidden="1" customHeight="1" x14ac:dyDescent="0.2">
      <c r="A10705" s="4" t="s">
        <v>43507</v>
      </c>
      <c r="B10705" t="s">
        <v>43246</v>
      </c>
      <c r="C10705" t="s">
        <v>43508</v>
      </c>
      <c r="D10705" t="s">
        <v>43509</v>
      </c>
      <c r="E10705" t="s">
        <v>58</v>
      </c>
      <c r="F10705" t="s">
        <v>86</v>
      </c>
      <c r="G10705" s="5">
        <v>250</v>
      </c>
      <c r="H10705" t="s">
        <v>42</v>
      </c>
      <c r="I10705" t="s">
        <v>240</v>
      </c>
      <c r="J10705" t="s">
        <v>44</v>
      </c>
      <c r="N10705" s="27">
        <v>1991</v>
      </c>
      <c r="R10705" s="7">
        <v>55.695273999999998</v>
      </c>
      <c r="S10705" s="7">
        <v>37.445664000000001</v>
      </c>
      <c r="T10705" t="s">
        <v>46</v>
      </c>
      <c r="U10705" t="s">
        <v>43433</v>
      </c>
      <c r="X10705" t="s">
        <v>43433</v>
      </c>
      <c r="Y10705" t="s">
        <v>36708</v>
      </c>
      <c r="Z10705" t="s">
        <v>36915</v>
      </c>
      <c r="AG10705" t="s">
        <v>43510</v>
      </c>
      <c r="AH10705" s="6">
        <v>1192767</v>
      </c>
      <c r="AI10705" t="s">
        <v>43511</v>
      </c>
      <c r="AJ10705" t="s">
        <v>43514</v>
      </c>
    </row>
    <row r="10706" spans="1:36" ht="17.25" hidden="1" customHeight="1" x14ac:dyDescent="0.2">
      <c r="A10706" s="4" t="s">
        <v>43507</v>
      </c>
      <c r="B10706" t="s">
        <v>43246</v>
      </c>
      <c r="C10706" t="s">
        <v>43508</v>
      </c>
      <c r="D10706" t="s">
        <v>43509</v>
      </c>
      <c r="E10706" t="s">
        <v>191</v>
      </c>
      <c r="F10706" t="s">
        <v>86</v>
      </c>
      <c r="G10706" s="5">
        <v>250</v>
      </c>
      <c r="H10706" t="s">
        <v>42</v>
      </c>
      <c r="I10706" t="s">
        <v>240</v>
      </c>
      <c r="J10706" t="s">
        <v>44</v>
      </c>
      <c r="N10706" s="27">
        <v>1991</v>
      </c>
      <c r="R10706" s="7">
        <v>55.695273999999998</v>
      </c>
      <c r="S10706" s="7">
        <v>37.445664000000001</v>
      </c>
      <c r="T10706" t="s">
        <v>46</v>
      </c>
      <c r="U10706" t="s">
        <v>43433</v>
      </c>
      <c r="X10706" t="s">
        <v>43433</v>
      </c>
      <c r="Y10706" t="s">
        <v>36708</v>
      </c>
      <c r="Z10706" t="s">
        <v>36915</v>
      </c>
      <c r="AG10706" t="s">
        <v>43510</v>
      </c>
      <c r="AH10706" s="24">
        <v>1192768</v>
      </c>
      <c r="AI10706" t="s">
        <v>43511</v>
      </c>
      <c r="AJ10706" t="s">
        <v>43515</v>
      </c>
    </row>
    <row r="10707" spans="1:36" ht="17.25" hidden="1" customHeight="1" x14ac:dyDescent="0.2">
      <c r="A10707" s="4" t="s">
        <v>43507</v>
      </c>
      <c r="B10707" t="s">
        <v>43246</v>
      </c>
      <c r="C10707" t="s">
        <v>43508</v>
      </c>
      <c r="D10707" t="s">
        <v>43509</v>
      </c>
      <c r="E10707" t="s">
        <v>335</v>
      </c>
      <c r="F10707" t="s">
        <v>86</v>
      </c>
      <c r="G10707" s="5">
        <v>250</v>
      </c>
      <c r="H10707" t="s">
        <v>42</v>
      </c>
      <c r="I10707" t="s">
        <v>240</v>
      </c>
      <c r="J10707" t="s">
        <v>44</v>
      </c>
      <c r="N10707" s="27">
        <v>1991</v>
      </c>
      <c r="R10707" s="7">
        <v>55.695273999999998</v>
      </c>
      <c r="S10707" s="7">
        <v>37.445664000000001</v>
      </c>
      <c r="T10707" t="s">
        <v>46</v>
      </c>
      <c r="U10707" t="s">
        <v>43433</v>
      </c>
      <c r="X10707" t="s">
        <v>43433</v>
      </c>
      <c r="Y10707" t="s">
        <v>36708</v>
      </c>
      <c r="Z10707" t="s">
        <v>36915</v>
      </c>
      <c r="AG10707" t="s">
        <v>43510</v>
      </c>
      <c r="AI10707" t="s">
        <v>43511</v>
      </c>
      <c r="AJ10707" t="s">
        <v>43516</v>
      </c>
    </row>
    <row r="10708" spans="1:36" ht="17.25" hidden="1" customHeight="1" x14ac:dyDescent="0.2">
      <c r="A10708" s="4" t="s">
        <v>43507</v>
      </c>
      <c r="B10708" t="s">
        <v>43246</v>
      </c>
      <c r="C10708" t="s">
        <v>43508</v>
      </c>
      <c r="D10708" t="s">
        <v>43509</v>
      </c>
      <c r="E10708" t="s">
        <v>1157</v>
      </c>
      <c r="F10708" t="s">
        <v>86</v>
      </c>
      <c r="G10708" s="5">
        <v>250</v>
      </c>
      <c r="H10708" t="s">
        <v>42</v>
      </c>
      <c r="I10708" t="s">
        <v>240</v>
      </c>
      <c r="J10708" t="s">
        <v>44</v>
      </c>
      <c r="N10708" s="27">
        <v>1991</v>
      </c>
      <c r="R10708" s="7">
        <v>55.695273999999998</v>
      </c>
      <c r="S10708" s="7">
        <v>37.445664000000001</v>
      </c>
      <c r="T10708" t="s">
        <v>46</v>
      </c>
      <c r="U10708" t="s">
        <v>43433</v>
      </c>
      <c r="X10708" t="s">
        <v>43433</v>
      </c>
      <c r="Y10708" t="s">
        <v>36708</v>
      </c>
      <c r="Z10708" t="s">
        <v>36915</v>
      </c>
      <c r="AG10708" t="s">
        <v>43510</v>
      </c>
      <c r="AI10708" t="s">
        <v>43511</v>
      </c>
      <c r="AJ10708" t="s">
        <v>43517</v>
      </c>
    </row>
    <row r="10709" spans="1:36" ht="17.25" hidden="1" customHeight="1" x14ac:dyDescent="0.2">
      <c r="A10709" s="4" t="s">
        <v>43507</v>
      </c>
      <c r="B10709" t="s">
        <v>43246</v>
      </c>
      <c r="C10709" t="s">
        <v>43508</v>
      </c>
      <c r="D10709" t="s">
        <v>43509</v>
      </c>
      <c r="E10709" t="s">
        <v>2297</v>
      </c>
      <c r="F10709" t="s">
        <v>86</v>
      </c>
      <c r="G10709" s="5">
        <v>250</v>
      </c>
      <c r="H10709" t="s">
        <v>42</v>
      </c>
      <c r="I10709" t="s">
        <v>240</v>
      </c>
      <c r="J10709" t="s">
        <v>44</v>
      </c>
      <c r="N10709" s="8">
        <v>1991</v>
      </c>
      <c r="R10709" s="7">
        <v>55.695273999999998</v>
      </c>
      <c r="S10709" s="7">
        <v>37.445664000000001</v>
      </c>
      <c r="T10709" t="s">
        <v>46</v>
      </c>
      <c r="U10709" t="s">
        <v>43433</v>
      </c>
      <c r="X10709" t="s">
        <v>43433</v>
      </c>
      <c r="Y10709" t="s">
        <v>36708</v>
      </c>
      <c r="Z10709" t="s">
        <v>36915</v>
      </c>
      <c r="AG10709" t="s">
        <v>43510</v>
      </c>
      <c r="AI10709" t="s">
        <v>43511</v>
      </c>
      <c r="AJ10709" t="s">
        <v>43518</v>
      </c>
    </row>
    <row r="10710" spans="1:36" ht="17.25" hidden="1" customHeight="1" x14ac:dyDescent="0.2">
      <c r="A10710" s="4" t="s">
        <v>43519</v>
      </c>
      <c r="B10710" t="s">
        <v>43246</v>
      </c>
      <c r="C10710" t="s">
        <v>43520</v>
      </c>
      <c r="D10710" t="s">
        <v>43521</v>
      </c>
      <c r="E10710" t="s">
        <v>40</v>
      </c>
      <c r="F10710" t="s">
        <v>86</v>
      </c>
      <c r="G10710" s="5">
        <v>90</v>
      </c>
      <c r="H10710" t="s">
        <v>42</v>
      </c>
      <c r="I10710" t="s">
        <v>240</v>
      </c>
      <c r="J10710" t="s">
        <v>44</v>
      </c>
      <c r="N10710" s="6">
        <v>2008</v>
      </c>
      <c r="R10710" s="7">
        <v>55.577642658788001</v>
      </c>
      <c r="S10710" s="7">
        <v>37.630072914624101</v>
      </c>
      <c r="T10710" t="s">
        <v>46</v>
      </c>
      <c r="U10710" t="s">
        <v>43433</v>
      </c>
      <c r="X10710" t="s">
        <v>43433</v>
      </c>
      <c r="Y10710" t="s">
        <v>36708</v>
      </c>
      <c r="Z10710" t="s">
        <v>36915</v>
      </c>
      <c r="AG10710" t="s">
        <v>43522</v>
      </c>
      <c r="AI10710" t="s">
        <v>43523</v>
      </c>
      <c r="AJ10710" t="s">
        <v>43524</v>
      </c>
    </row>
    <row r="10711" spans="1:36" ht="17.25" hidden="1" customHeight="1" x14ac:dyDescent="0.2">
      <c r="A10711" s="4" t="s">
        <v>43519</v>
      </c>
      <c r="B10711" t="s">
        <v>43246</v>
      </c>
      <c r="C10711" t="s">
        <v>43520</v>
      </c>
      <c r="D10711" t="s">
        <v>43521</v>
      </c>
      <c r="E10711" t="s">
        <v>56</v>
      </c>
      <c r="F10711" t="s">
        <v>86</v>
      </c>
      <c r="G10711" s="5">
        <v>80</v>
      </c>
      <c r="H10711" t="s">
        <v>42</v>
      </c>
      <c r="I10711" t="s">
        <v>240</v>
      </c>
      <c r="J10711" t="s">
        <v>44</v>
      </c>
      <c r="N10711" s="24">
        <v>1981</v>
      </c>
      <c r="R10711" s="7">
        <v>55.577642658788001</v>
      </c>
      <c r="S10711" s="7">
        <v>37.630072914624101</v>
      </c>
      <c r="T10711" t="s">
        <v>46</v>
      </c>
      <c r="U10711" t="s">
        <v>43433</v>
      </c>
      <c r="X10711" t="s">
        <v>43433</v>
      </c>
      <c r="Y10711" t="s">
        <v>36708</v>
      </c>
      <c r="Z10711" t="s">
        <v>36915</v>
      </c>
      <c r="AG10711" t="s">
        <v>43522</v>
      </c>
      <c r="AI10711" t="s">
        <v>43523</v>
      </c>
      <c r="AJ10711" t="s">
        <v>43525</v>
      </c>
    </row>
    <row r="10712" spans="1:36" ht="17.25" hidden="1" customHeight="1" x14ac:dyDescent="0.2">
      <c r="A10712" s="4" t="s">
        <v>43519</v>
      </c>
      <c r="B10712" t="s">
        <v>43246</v>
      </c>
      <c r="C10712" t="s">
        <v>43520</v>
      </c>
      <c r="D10712" t="s">
        <v>43521</v>
      </c>
      <c r="E10712" t="s">
        <v>58</v>
      </c>
      <c r="F10712" t="s">
        <v>86</v>
      </c>
      <c r="G10712" s="5">
        <v>250</v>
      </c>
      <c r="H10712" t="s">
        <v>42</v>
      </c>
      <c r="I10712" t="s">
        <v>240</v>
      </c>
      <c r="J10712" t="s">
        <v>44</v>
      </c>
      <c r="N10712" s="24">
        <v>1988</v>
      </c>
      <c r="R10712" s="7">
        <v>55.577642658788001</v>
      </c>
      <c r="S10712" s="7">
        <v>37.630072914624101</v>
      </c>
      <c r="T10712" t="s">
        <v>46</v>
      </c>
      <c r="U10712" t="s">
        <v>43433</v>
      </c>
      <c r="X10712" t="s">
        <v>43433</v>
      </c>
      <c r="Y10712" t="s">
        <v>36708</v>
      </c>
      <c r="Z10712" t="s">
        <v>36915</v>
      </c>
      <c r="AG10712" t="s">
        <v>43522</v>
      </c>
      <c r="AI10712" t="s">
        <v>43523</v>
      </c>
      <c r="AJ10712" t="s">
        <v>43526</v>
      </c>
    </row>
    <row r="10713" spans="1:36" ht="17.25" hidden="1" customHeight="1" x14ac:dyDescent="0.2">
      <c r="A10713" s="4" t="s">
        <v>43519</v>
      </c>
      <c r="B10713" t="s">
        <v>43246</v>
      </c>
      <c r="C10713" t="s">
        <v>43520</v>
      </c>
      <c r="D10713" t="s">
        <v>43521</v>
      </c>
      <c r="E10713" t="s">
        <v>191</v>
      </c>
      <c r="F10713" t="s">
        <v>86</v>
      </c>
      <c r="G10713" s="5">
        <v>250</v>
      </c>
      <c r="H10713" t="s">
        <v>42</v>
      </c>
      <c r="I10713" t="s">
        <v>240</v>
      </c>
      <c r="J10713" t="s">
        <v>44</v>
      </c>
      <c r="N10713" s="24">
        <v>1988</v>
      </c>
      <c r="R10713" s="7">
        <v>55.577642658788001</v>
      </c>
      <c r="S10713" s="7">
        <v>37.630072914624101</v>
      </c>
      <c r="T10713" t="s">
        <v>46</v>
      </c>
      <c r="U10713" t="s">
        <v>43433</v>
      </c>
      <c r="X10713" t="s">
        <v>43433</v>
      </c>
      <c r="Y10713" t="s">
        <v>36708</v>
      </c>
      <c r="Z10713" t="s">
        <v>36915</v>
      </c>
      <c r="AG10713" t="s">
        <v>43522</v>
      </c>
      <c r="AI10713" t="s">
        <v>43523</v>
      </c>
      <c r="AJ10713" t="s">
        <v>43527</v>
      </c>
    </row>
    <row r="10714" spans="1:36" ht="17.25" hidden="1" customHeight="1" x14ac:dyDescent="0.2">
      <c r="A10714" s="4" t="s">
        <v>43519</v>
      </c>
      <c r="B10714" t="s">
        <v>43246</v>
      </c>
      <c r="C10714" t="s">
        <v>43520</v>
      </c>
      <c r="D10714" t="s">
        <v>43521</v>
      </c>
      <c r="E10714" t="s">
        <v>335</v>
      </c>
      <c r="F10714" t="s">
        <v>86</v>
      </c>
      <c r="G10714" s="5">
        <v>250</v>
      </c>
      <c r="H10714" t="s">
        <v>42</v>
      </c>
      <c r="I10714" t="s">
        <v>240</v>
      </c>
      <c r="J10714" t="s">
        <v>44</v>
      </c>
      <c r="N10714" s="24">
        <v>1988</v>
      </c>
      <c r="R10714" s="7">
        <v>55.577642658788001</v>
      </c>
      <c r="S10714" s="7">
        <v>37.630072914624101</v>
      </c>
      <c r="T10714" t="s">
        <v>46</v>
      </c>
      <c r="U10714" t="s">
        <v>43433</v>
      </c>
      <c r="X10714" t="s">
        <v>43433</v>
      </c>
      <c r="Y10714" t="s">
        <v>36708</v>
      </c>
      <c r="Z10714" t="s">
        <v>36915</v>
      </c>
      <c r="AG10714" t="s">
        <v>43522</v>
      </c>
      <c r="AI10714" t="s">
        <v>43523</v>
      </c>
      <c r="AJ10714" t="s">
        <v>43528</v>
      </c>
    </row>
    <row r="10715" spans="1:36" ht="17.25" hidden="1" customHeight="1" x14ac:dyDescent="0.2">
      <c r="A10715" s="4" t="s">
        <v>43519</v>
      </c>
      <c r="B10715" t="s">
        <v>43246</v>
      </c>
      <c r="C10715" t="s">
        <v>43520</v>
      </c>
      <c r="D10715" t="s">
        <v>43521</v>
      </c>
      <c r="E10715" t="s">
        <v>1157</v>
      </c>
      <c r="F10715" t="s">
        <v>86</v>
      </c>
      <c r="G10715" s="5">
        <v>250</v>
      </c>
      <c r="H10715" t="s">
        <v>42</v>
      </c>
      <c r="I10715" t="s">
        <v>240</v>
      </c>
      <c r="J10715" t="s">
        <v>44</v>
      </c>
      <c r="N10715" s="24">
        <v>1988</v>
      </c>
      <c r="R10715" s="7">
        <v>55.577642658788001</v>
      </c>
      <c r="S10715" s="7">
        <v>37.630072914624101</v>
      </c>
      <c r="T10715" t="s">
        <v>46</v>
      </c>
      <c r="U10715" t="s">
        <v>43433</v>
      </c>
      <c r="X10715" t="s">
        <v>43433</v>
      </c>
      <c r="Y10715" t="s">
        <v>36708</v>
      </c>
      <c r="Z10715" t="s">
        <v>36915</v>
      </c>
      <c r="AG10715" t="s">
        <v>43522</v>
      </c>
      <c r="AI10715" t="s">
        <v>43523</v>
      </c>
      <c r="AJ10715" t="s">
        <v>43529</v>
      </c>
    </row>
    <row r="10716" spans="1:36" ht="17.25" hidden="1" customHeight="1" x14ac:dyDescent="0.2">
      <c r="A10716" s="4" t="s">
        <v>43519</v>
      </c>
      <c r="B10716" t="s">
        <v>43246</v>
      </c>
      <c r="C10716" t="s">
        <v>43520</v>
      </c>
      <c r="D10716" t="s">
        <v>43521</v>
      </c>
      <c r="E10716" t="s">
        <v>2297</v>
      </c>
      <c r="F10716" t="s">
        <v>86</v>
      </c>
      <c r="G10716" s="5">
        <v>250</v>
      </c>
      <c r="H10716" t="s">
        <v>42</v>
      </c>
      <c r="I10716" t="s">
        <v>240</v>
      </c>
      <c r="J10716" t="s">
        <v>44</v>
      </c>
      <c r="N10716" s="24">
        <v>1988</v>
      </c>
      <c r="R10716" s="7">
        <v>55.577642658788001</v>
      </c>
      <c r="S10716" s="7">
        <v>37.630072914624101</v>
      </c>
      <c r="T10716" t="s">
        <v>46</v>
      </c>
      <c r="U10716" t="s">
        <v>43433</v>
      </c>
      <c r="X10716" t="s">
        <v>43433</v>
      </c>
      <c r="Y10716" t="s">
        <v>36708</v>
      </c>
      <c r="Z10716" t="s">
        <v>36915</v>
      </c>
      <c r="AG10716" t="s">
        <v>43522</v>
      </c>
      <c r="AI10716" t="s">
        <v>43523</v>
      </c>
      <c r="AJ10716" t="s">
        <v>43530</v>
      </c>
    </row>
    <row r="10717" spans="1:36" ht="17.25" hidden="1" customHeight="1" x14ac:dyDescent="0.2">
      <c r="A10717" s="4" t="s">
        <v>43519</v>
      </c>
      <c r="B10717" t="s">
        <v>43246</v>
      </c>
      <c r="C10717" t="s">
        <v>43520</v>
      </c>
      <c r="D10717" t="s">
        <v>43521</v>
      </c>
      <c r="E10717" t="s">
        <v>3929</v>
      </c>
      <c r="F10717" t="s">
        <v>86</v>
      </c>
      <c r="G10717" s="5">
        <v>421</v>
      </c>
      <c r="H10717" t="s">
        <v>42</v>
      </c>
      <c r="I10717" t="s">
        <v>43</v>
      </c>
      <c r="J10717" t="s">
        <v>44</v>
      </c>
      <c r="N10717" s="6">
        <v>2011</v>
      </c>
      <c r="R10717" s="7">
        <v>55.577642658788001</v>
      </c>
      <c r="S10717" s="7">
        <v>37.630072914624101</v>
      </c>
      <c r="T10717" t="s">
        <v>46</v>
      </c>
      <c r="U10717" t="s">
        <v>43433</v>
      </c>
      <c r="X10717" t="s">
        <v>43433</v>
      </c>
      <c r="Y10717" t="s">
        <v>36708</v>
      </c>
      <c r="Z10717" t="s">
        <v>36915</v>
      </c>
      <c r="AG10717" t="s">
        <v>43522</v>
      </c>
      <c r="AI10717" t="s">
        <v>43523</v>
      </c>
      <c r="AJ10717" t="s">
        <v>43531</v>
      </c>
    </row>
    <row r="10718" spans="1:36" ht="17.25" hidden="1" customHeight="1" x14ac:dyDescent="0.2">
      <c r="A10718" s="4" t="s">
        <v>43532</v>
      </c>
      <c r="B10718" t="s">
        <v>43246</v>
      </c>
      <c r="C10718" t="s">
        <v>43533</v>
      </c>
      <c r="D10718" t="s">
        <v>43534</v>
      </c>
      <c r="E10718" t="s">
        <v>40</v>
      </c>
      <c r="F10718" t="s">
        <v>41</v>
      </c>
      <c r="G10718" s="5">
        <v>80</v>
      </c>
      <c r="H10718" t="s">
        <v>42</v>
      </c>
      <c r="I10718" t="s">
        <v>240</v>
      </c>
      <c r="J10718" t="s">
        <v>44</v>
      </c>
      <c r="N10718" s="6">
        <v>1996</v>
      </c>
      <c r="R10718" s="7">
        <v>55.915843882014897</v>
      </c>
      <c r="S10718" s="7">
        <v>37.686850291974501</v>
      </c>
      <c r="T10718" t="s">
        <v>46</v>
      </c>
      <c r="U10718" t="s">
        <v>43535</v>
      </c>
      <c r="W10718" t="s">
        <v>43536</v>
      </c>
      <c r="X10718" t="s">
        <v>43537</v>
      </c>
      <c r="Y10718" t="s">
        <v>36708</v>
      </c>
      <c r="Z10718" t="s">
        <v>36915</v>
      </c>
      <c r="AG10718" t="s">
        <v>43538</v>
      </c>
      <c r="AI10718" t="s">
        <v>43539</v>
      </c>
      <c r="AJ10718" t="s">
        <v>43540</v>
      </c>
    </row>
    <row r="10719" spans="1:36" ht="17.25" hidden="1" customHeight="1" x14ac:dyDescent="0.2">
      <c r="A10719" s="4" t="s">
        <v>43532</v>
      </c>
      <c r="B10719" t="s">
        <v>43246</v>
      </c>
      <c r="C10719" t="s">
        <v>43533</v>
      </c>
      <c r="D10719" t="s">
        <v>43534</v>
      </c>
      <c r="E10719" t="s">
        <v>56</v>
      </c>
      <c r="F10719" t="s">
        <v>41</v>
      </c>
      <c r="G10719" s="5">
        <v>80</v>
      </c>
      <c r="H10719" t="s">
        <v>42</v>
      </c>
      <c r="I10719" t="s">
        <v>240</v>
      </c>
      <c r="J10719" t="s">
        <v>44</v>
      </c>
      <c r="N10719" s="6">
        <v>1998</v>
      </c>
      <c r="R10719" s="7">
        <v>55.915843882014897</v>
      </c>
      <c r="S10719" s="7">
        <v>37.686850291974501</v>
      </c>
      <c r="T10719" t="s">
        <v>46</v>
      </c>
      <c r="U10719" t="s">
        <v>43535</v>
      </c>
      <c r="W10719" t="s">
        <v>43536</v>
      </c>
      <c r="X10719" t="s">
        <v>43537</v>
      </c>
      <c r="Y10719" t="s">
        <v>36708</v>
      </c>
      <c r="Z10719" t="s">
        <v>36915</v>
      </c>
      <c r="AG10719" t="s">
        <v>43538</v>
      </c>
      <c r="AH10719" s="27"/>
      <c r="AI10719" t="s">
        <v>43539</v>
      </c>
      <c r="AJ10719" t="s">
        <v>43541</v>
      </c>
    </row>
    <row r="10720" spans="1:36" ht="17.25" hidden="1" customHeight="1" x14ac:dyDescent="0.2">
      <c r="A10720" s="4" t="s">
        <v>43532</v>
      </c>
      <c r="B10720" t="s">
        <v>43246</v>
      </c>
      <c r="C10720" t="s">
        <v>43533</v>
      </c>
      <c r="D10720" t="s">
        <v>43534</v>
      </c>
      <c r="E10720" t="s">
        <v>58</v>
      </c>
      <c r="F10720" t="s">
        <v>41</v>
      </c>
      <c r="G10720" s="5">
        <v>450</v>
      </c>
      <c r="H10720" t="s">
        <v>42</v>
      </c>
      <c r="I10720" t="s">
        <v>43</v>
      </c>
      <c r="J10720" t="s">
        <v>44</v>
      </c>
      <c r="N10720" s="6">
        <v>2008</v>
      </c>
      <c r="R10720" s="7">
        <v>55.915843882014897</v>
      </c>
      <c r="S10720" s="7">
        <v>37.686850291974501</v>
      </c>
      <c r="T10720" t="s">
        <v>46</v>
      </c>
      <c r="U10720" t="s">
        <v>43535</v>
      </c>
      <c r="W10720" t="s">
        <v>43536</v>
      </c>
      <c r="X10720" t="s">
        <v>43537</v>
      </c>
      <c r="Y10720" t="s">
        <v>36708</v>
      </c>
      <c r="Z10720" t="s">
        <v>36915</v>
      </c>
      <c r="AG10720" t="s">
        <v>43538</v>
      </c>
      <c r="AH10720" s="27"/>
      <c r="AI10720" t="s">
        <v>43539</v>
      </c>
      <c r="AJ10720" t="s">
        <v>43542</v>
      </c>
    </row>
    <row r="10721" spans="1:36" ht="17.25" hidden="1" customHeight="1" x14ac:dyDescent="0.2">
      <c r="A10721" s="4" t="s">
        <v>43532</v>
      </c>
      <c r="B10721" t="s">
        <v>43246</v>
      </c>
      <c r="C10721" t="s">
        <v>43533</v>
      </c>
      <c r="D10721" t="s">
        <v>43534</v>
      </c>
      <c r="E10721" t="s">
        <v>191</v>
      </c>
      <c r="F10721" t="s">
        <v>41</v>
      </c>
      <c r="G10721" s="5">
        <v>450</v>
      </c>
      <c r="H10721" t="s">
        <v>42</v>
      </c>
      <c r="I10721" t="s">
        <v>43</v>
      </c>
      <c r="J10721" t="s">
        <v>44</v>
      </c>
      <c r="N10721" s="6">
        <v>2008</v>
      </c>
      <c r="R10721" s="7">
        <v>55.915843882014897</v>
      </c>
      <c r="S10721" s="7">
        <v>37.686850291974501</v>
      </c>
      <c r="T10721" t="s">
        <v>46</v>
      </c>
      <c r="U10721" t="s">
        <v>43535</v>
      </c>
      <c r="W10721" t="s">
        <v>43536</v>
      </c>
      <c r="X10721" t="s">
        <v>43537</v>
      </c>
      <c r="Y10721" t="s">
        <v>36708</v>
      </c>
      <c r="Z10721" t="s">
        <v>36915</v>
      </c>
      <c r="AG10721" t="s">
        <v>43538</v>
      </c>
      <c r="AH10721" s="27"/>
      <c r="AI10721" t="s">
        <v>43539</v>
      </c>
      <c r="AJ10721" t="s">
        <v>43543</v>
      </c>
    </row>
    <row r="10722" spans="1:36" ht="17.25" hidden="1" customHeight="1" x14ac:dyDescent="0.2">
      <c r="A10722" s="4" t="s">
        <v>43544</v>
      </c>
      <c r="B10722" t="s">
        <v>43246</v>
      </c>
      <c r="C10722" t="s">
        <v>43545</v>
      </c>
      <c r="D10722" t="s">
        <v>43546</v>
      </c>
      <c r="E10722" t="s">
        <v>4760</v>
      </c>
      <c r="F10722" t="s">
        <v>527</v>
      </c>
      <c r="G10722" s="5">
        <v>110</v>
      </c>
      <c r="H10722" t="s">
        <v>42</v>
      </c>
      <c r="I10722" t="s">
        <v>240</v>
      </c>
      <c r="J10722" t="s">
        <v>44</v>
      </c>
      <c r="N10722" s="6">
        <v>1986</v>
      </c>
      <c r="R10722" s="7">
        <v>55.724249999999998</v>
      </c>
      <c r="S10722" s="7">
        <v>37.696610999999997</v>
      </c>
      <c r="T10722" t="s">
        <v>46</v>
      </c>
      <c r="U10722" t="s">
        <v>43433</v>
      </c>
      <c r="X10722" t="s">
        <v>43433</v>
      </c>
      <c r="Y10722" t="s">
        <v>36708</v>
      </c>
      <c r="Z10722" t="s">
        <v>36915</v>
      </c>
      <c r="AG10722" t="s">
        <v>43547</v>
      </c>
      <c r="AH10722" s="27"/>
      <c r="AI10722" t="s">
        <v>43548</v>
      </c>
      <c r="AJ10722" t="s">
        <v>43549</v>
      </c>
    </row>
    <row r="10723" spans="1:36" ht="17.25" hidden="1" customHeight="1" x14ac:dyDescent="0.2">
      <c r="A10723" s="4" t="s">
        <v>43544</v>
      </c>
      <c r="B10723" t="s">
        <v>43246</v>
      </c>
      <c r="C10723" t="s">
        <v>43545</v>
      </c>
      <c r="D10723" t="s">
        <v>43546</v>
      </c>
      <c r="E10723" t="s">
        <v>1157</v>
      </c>
      <c r="F10723" t="s">
        <v>527</v>
      </c>
      <c r="G10723" s="5">
        <v>105</v>
      </c>
      <c r="H10723" t="s">
        <v>42</v>
      </c>
      <c r="I10723" t="s">
        <v>240</v>
      </c>
      <c r="J10723" t="s">
        <v>44</v>
      </c>
      <c r="N10723" s="6">
        <v>1986</v>
      </c>
      <c r="R10723" s="7">
        <v>55.724249999999998</v>
      </c>
      <c r="S10723" s="7">
        <v>37.696610999999997</v>
      </c>
      <c r="T10723" t="s">
        <v>46</v>
      </c>
      <c r="U10723" t="s">
        <v>43433</v>
      </c>
      <c r="X10723" t="s">
        <v>43433</v>
      </c>
      <c r="Y10723" t="s">
        <v>36708</v>
      </c>
      <c r="Z10723" t="s">
        <v>36915</v>
      </c>
      <c r="AG10723" t="s">
        <v>43547</v>
      </c>
      <c r="AH10723" s="27"/>
      <c r="AI10723" t="s">
        <v>43548</v>
      </c>
      <c r="AJ10723" t="s">
        <v>43550</v>
      </c>
    </row>
    <row r="10724" spans="1:36" ht="17.25" hidden="1" customHeight="1" x14ac:dyDescent="0.2">
      <c r="A10724" s="4" t="s">
        <v>43544</v>
      </c>
      <c r="B10724" t="s">
        <v>43246</v>
      </c>
      <c r="C10724" t="s">
        <v>43545</v>
      </c>
      <c r="D10724" t="s">
        <v>43546</v>
      </c>
      <c r="E10724" t="s">
        <v>2297</v>
      </c>
      <c r="F10724" t="s">
        <v>527</v>
      </c>
      <c r="G10724" s="5">
        <v>110</v>
      </c>
      <c r="H10724" t="s">
        <v>42</v>
      </c>
      <c r="I10724" t="s">
        <v>240</v>
      </c>
      <c r="J10724" t="s">
        <v>44</v>
      </c>
      <c r="N10724" s="6">
        <v>1986</v>
      </c>
      <c r="R10724" s="7">
        <v>55.724249999999998</v>
      </c>
      <c r="S10724" s="7">
        <v>37.696610999999997</v>
      </c>
      <c r="T10724" t="s">
        <v>46</v>
      </c>
      <c r="U10724" t="s">
        <v>43433</v>
      </c>
      <c r="X10724" t="s">
        <v>43433</v>
      </c>
      <c r="Y10724" t="s">
        <v>36708</v>
      </c>
      <c r="Z10724" t="s">
        <v>36915</v>
      </c>
      <c r="AG10724" t="s">
        <v>43547</v>
      </c>
      <c r="AH10724" s="27"/>
      <c r="AI10724" t="s">
        <v>43548</v>
      </c>
      <c r="AJ10724" t="s">
        <v>43551</v>
      </c>
    </row>
    <row r="10725" spans="1:36" ht="17.25" hidden="1" customHeight="1" x14ac:dyDescent="0.2">
      <c r="A10725" s="4" t="s">
        <v>43544</v>
      </c>
      <c r="B10725" t="s">
        <v>43246</v>
      </c>
      <c r="C10725" t="s">
        <v>43545</v>
      </c>
      <c r="D10725" t="s">
        <v>43546</v>
      </c>
      <c r="E10725" t="s">
        <v>3929</v>
      </c>
      <c r="F10725" t="s">
        <v>527</v>
      </c>
      <c r="G10725" s="5">
        <v>110</v>
      </c>
      <c r="H10725" t="s">
        <v>42</v>
      </c>
      <c r="I10725" t="s">
        <v>240</v>
      </c>
      <c r="J10725" t="s">
        <v>44</v>
      </c>
      <c r="N10725" s="6">
        <v>1986</v>
      </c>
      <c r="R10725" s="7">
        <v>55.724249999999998</v>
      </c>
      <c r="S10725" s="7">
        <v>37.696610999999997</v>
      </c>
      <c r="T10725" t="s">
        <v>46</v>
      </c>
      <c r="U10725" t="s">
        <v>43433</v>
      </c>
      <c r="X10725" t="s">
        <v>43433</v>
      </c>
      <c r="Y10725" t="s">
        <v>36708</v>
      </c>
      <c r="Z10725" t="s">
        <v>36915</v>
      </c>
      <c r="AG10725" t="s">
        <v>43547</v>
      </c>
      <c r="AH10725" s="27"/>
      <c r="AI10725" t="s">
        <v>43548</v>
      </c>
      <c r="AJ10725" t="s">
        <v>43552</v>
      </c>
    </row>
    <row r="10726" spans="1:36" ht="17.25" hidden="1" customHeight="1" x14ac:dyDescent="0.2">
      <c r="A10726" s="4" t="s">
        <v>43544</v>
      </c>
      <c r="B10726" t="s">
        <v>43246</v>
      </c>
      <c r="C10726" t="s">
        <v>43545</v>
      </c>
      <c r="D10726" t="s">
        <v>43546</v>
      </c>
      <c r="E10726" t="s">
        <v>4787</v>
      </c>
      <c r="F10726" t="s">
        <v>527</v>
      </c>
      <c r="G10726" s="5">
        <v>110</v>
      </c>
      <c r="H10726" t="s">
        <v>42</v>
      </c>
      <c r="I10726" t="s">
        <v>240</v>
      </c>
      <c r="J10726" t="s">
        <v>44</v>
      </c>
      <c r="N10726" s="6">
        <v>1986</v>
      </c>
      <c r="R10726" s="7">
        <v>55.724249999999998</v>
      </c>
      <c r="S10726" s="7">
        <v>37.696610999999997</v>
      </c>
      <c r="T10726" t="s">
        <v>46</v>
      </c>
      <c r="U10726" t="s">
        <v>43433</v>
      </c>
      <c r="X10726" t="s">
        <v>43433</v>
      </c>
      <c r="Y10726" t="s">
        <v>36708</v>
      </c>
      <c r="Z10726" t="s">
        <v>36915</v>
      </c>
      <c r="AG10726" t="s">
        <v>43547</v>
      </c>
      <c r="AH10726" s="27"/>
      <c r="AI10726" t="s">
        <v>43548</v>
      </c>
      <c r="AJ10726" t="s">
        <v>43553</v>
      </c>
    </row>
    <row r="10727" spans="1:36" ht="17.25" hidden="1" customHeight="1" x14ac:dyDescent="0.2">
      <c r="A10727" s="4" t="s">
        <v>43554</v>
      </c>
      <c r="B10727" t="s">
        <v>43246</v>
      </c>
      <c r="C10727" t="s">
        <v>43555</v>
      </c>
      <c r="D10727" t="s">
        <v>43556</v>
      </c>
      <c r="E10727" t="s">
        <v>191</v>
      </c>
      <c r="F10727" t="s">
        <v>86</v>
      </c>
      <c r="G10727" s="5">
        <v>60</v>
      </c>
      <c r="H10727" t="s">
        <v>42</v>
      </c>
      <c r="I10727" t="s">
        <v>240</v>
      </c>
      <c r="J10727" t="s">
        <v>44</v>
      </c>
      <c r="N10727" s="6">
        <v>1983</v>
      </c>
      <c r="R10727" s="7">
        <v>55.704999999999998</v>
      </c>
      <c r="S10727" s="7">
        <v>37.65</v>
      </c>
      <c r="T10727" t="s">
        <v>46</v>
      </c>
      <c r="U10727" t="s">
        <v>43433</v>
      </c>
      <c r="X10727" t="s">
        <v>43433</v>
      </c>
      <c r="Y10727" t="s">
        <v>36708</v>
      </c>
      <c r="Z10727" t="s">
        <v>36915</v>
      </c>
      <c r="AG10727" t="s">
        <v>43557</v>
      </c>
      <c r="AH10727" s="27"/>
      <c r="AI10727" t="s">
        <v>43558</v>
      </c>
      <c r="AJ10727" t="s">
        <v>43560</v>
      </c>
    </row>
    <row r="10728" spans="1:36" ht="17.25" hidden="1" customHeight="1" x14ac:dyDescent="0.2">
      <c r="A10728" s="4" t="s">
        <v>43554</v>
      </c>
      <c r="B10728" t="s">
        <v>43246</v>
      </c>
      <c r="C10728" t="s">
        <v>43555</v>
      </c>
      <c r="D10728" t="s">
        <v>43556</v>
      </c>
      <c r="E10728" t="s">
        <v>335</v>
      </c>
      <c r="F10728" t="s">
        <v>86</v>
      </c>
      <c r="G10728" s="5">
        <v>70</v>
      </c>
      <c r="H10728" t="s">
        <v>42</v>
      </c>
      <c r="I10728" t="s">
        <v>240</v>
      </c>
      <c r="J10728" t="s">
        <v>44</v>
      </c>
      <c r="N10728" s="6">
        <v>1987</v>
      </c>
      <c r="R10728" s="7">
        <v>55.704999999999998</v>
      </c>
      <c r="S10728" s="7">
        <v>37.65</v>
      </c>
      <c r="T10728" t="s">
        <v>46</v>
      </c>
      <c r="U10728" t="s">
        <v>43433</v>
      </c>
      <c r="X10728" t="s">
        <v>43433</v>
      </c>
      <c r="Y10728" t="s">
        <v>36708</v>
      </c>
      <c r="Z10728" t="s">
        <v>36915</v>
      </c>
      <c r="AG10728" t="s">
        <v>43557</v>
      </c>
      <c r="AH10728" s="27"/>
      <c r="AI10728" t="s">
        <v>43558</v>
      </c>
      <c r="AJ10728" t="s">
        <v>43561</v>
      </c>
    </row>
    <row r="10729" spans="1:36" ht="17.25" hidden="1" customHeight="1" x14ac:dyDescent="0.2">
      <c r="A10729" s="4" t="s">
        <v>43554</v>
      </c>
      <c r="B10729" t="s">
        <v>43246</v>
      </c>
      <c r="C10729" t="s">
        <v>43555</v>
      </c>
      <c r="D10729" t="s">
        <v>43556</v>
      </c>
      <c r="E10729" t="s">
        <v>2297</v>
      </c>
      <c r="F10729" t="s">
        <v>86</v>
      </c>
      <c r="G10729" s="5">
        <v>80</v>
      </c>
      <c r="H10729" t="s">
        <v>42</v>
      </c>
      <c r="I10729" t="s">
        <v>240</v>
      </c>
      <c r="J10729" t="s">
        <v>44</v>
      </c>
      <c r="N10729" s="6">
        <v>1991</v>
      </c>
      <c r="R10729" s="7">
        <v>55.704999999999998</v>
      </c>
      <c r="S10729" s="7">
        <v>37.65</v>
      </c>
      <c r="T10729" t="s">
        <v>46</v>
      </c>
      <c r="U10729" t="s">
        <v>43433</v>
      </c>
      <c r="X10729" t="s">
        <v>43433</v>
      </c>
      <c r="Y10729" t="s">
        <v>36708</v>
      </c>
      <c r="Z10729" t="s">
        <v>36915</v>
      </c>
      <c r="AG10729" t="s">
        <v>43557</v>
      </c>
      <c r="AH10729" s="27"/>
      <c r="AI10729" t="s">
        <v>43558</v>
      </c>
      <c r="AJ10729" t="s">
        <v>43562</v>
      </c>
    </row>
    <row r="10730" spans="1:36" ht="17.25" hidden="1" customHeight="1" x14ac:dyDescent="0.2">
      <c r="A10730" s="4" t="s">
        <v>43571</v>
      </c>
      <c r="B10730" t="s">
        <v>43246</v>
      </c>
      <c r="C10730" t="s">
        <v>43572</v>
      </c>
      <c r="D10730" t="s">
        <v>43573</v>
      </c>
      <c r="E10730" t="s">
        <v>40</v>
      </c>
      <c r="F10730" t="s">
        <v>4924</v>
      </c>
      <c r="G10730" s="5">
        <v>60</v>
      </c>
      <c r="H10730" t="s">
        <v>42</v>
      </c>
      <c r="I10730" t="s">
        <v>240</v>
      </c>
      <c r="J10730" t="s">
        <v>44</v>
      </c>
      <c r="N10730" s="6">
        <v>1978</v>
      </c>
      <c r="R10730" s="7">
        <v>56.728192</v>
      </c>
      <c r="S10730" s="7">
        <v>53.927658000000001</v>
      </c>
      <c r="T10730" t="s">
        <v>46</v>
      </c>
      <c r="U10730" t="s">
        <v>43574</v>
      </c>
      <c r="X10730" t="s">
        <v>43415</v>
      </c>
      <c r="Y10730" t="s">
        <v>36708</v>
      </c>
      <c r="Z10730" t="s">
        <v>36915</v>
      </c>
      <c r="AG10730" t="s">
        <v>43575</v>
      </c>
      <c r="AH10730" s="24">
        <v>1109398</v>
      </c>
      <c r="AI10730" t="s">
        <v>43576</v>
      </c>
      <c r="AJ10730" t="s">
        <v>43577</v>
      </c>
    </row>
    <row r="10731" spans="1:36" ht="17.25" hidden="1" customHeight="1" x14ac:dyDescent="0.2">
      <c r="A10731" s="4" t="s">
        <v>43571</v>
      </c>
      <c r="B10731" t="s">
        <v>43246</v>
      </c>
      <c r="C10731" t="s">
        <v>43572</v>
      </c>
      <c r="D10731" t="s">
        <v>43573</v>
      </c>
      <c r="E10731" t="s">
        <v>56</v>
      </c>
      <c r="F10731" t="s">
        <v>4924</v>
      </c>
      <c r="G10731" s="5">
        <v>60</v>
      </c>
      <c r="H10731" t="s">
        <v>42</v>
      </c>
      <c r="I10731" t="s">
        <v>240</v>
      </c>
      <c r="J10731" t="s">
        <v>44</v>
      </c>
      <c r="N10731" s="6">
        <v>1978</v>
      </c>
      <c r="R10731" s="7">
        <v>56.728192</v>
      </c>
      <c r="S10731" s="7">
        <v>53.927658000000001</v>
      </c>
      <c r="T10731" t="s">
        <v>46</v>
      </c>
      <c r="U10731" t="s">
        <v>43574</v>
      </c>
      <c r="X10731" t="s">
        <v>43415</v>
      </c>
      <c r="Y10731" t="s">
        <v>36708</v>
      </c>
      <c r="Z10731" t="s">
        <v>36915</v>
      </c>
      <c r="AG10731" t="s">
        <v>43575</v>
      </c>
      <c r="AH10731" s="6">
        <v>1198999</v>
      </c>
      <c r="AI10731" t="s">
        <v>43576</v>
      </c>
      <c r="AJ10731" t="s">
        <v>43578</v>
      </c>
    </row>
    <row r="10732" spans="1:36" ht="17.25" hidden="1" customHeight="1" x14ac:dyDescent="0.2">
      <c r="A10732" s="4" t="s">
        <v>43571</v>
      </c>
      <c r="B10732" t="s">
        <v>43246</v>
      </c>
      <c r="C10732" t="s">
        <v>43572</v>
      </c>
      <c r="D10732" t="s">
        <v>43573</v>
      </c>
      <c r="E10732" t="s">
        <v>58</v>
      </c>
      <c r="F10732" t="s">
        <v>4924</v>
      </c>
      <c r="G10732" s="5">
        <v>50</v>
      </c>
      <c r="H10732" t="s">
        <v>42</v>
      </c>
      <c r="I10732" t="s">
        <v>240</v>
      </c>
      <c r="J10732" t="s">
        <v>44</v>
      </c>
      <c r="N10732" s="6">
        <v>1978</v>
      </c>
      <c r="R10732" s="7">
        <v>56.728192</v>
      </c>
      <c r="S10732" s="7">
        <v>53.927658000000001</v>
      </c>
      <c r="T10732" t="s">
        <v>46</v>
      </c>
      <c r="U10732" t="s">
        <v>43574</v>
      </c>
      <c r="X10732" t="s">
        <v>43415</v>
      </c>
      <c r="Y10732" t="s">
        <v>36708</v>
      </c>
      <c r="Z10732" t="s">
        <v>36915</v>
      </c>
      <c r="AG10732" t="s">
        <v>43575</v>
      </c>
      <c r="AH10732" s="6">
        <v>1199000</v>
      </c>
      <c r="AI10732" t="s">
        <v>43576</v>
      </c>
      <c r="AJ10732" t="s">
        <v>43579</v>
      </c>
    </row>
    <row r="10733" spans="1:36" ht="17.25" hidden="1" customHeight="1" x14ac:dyDescent="0.2">
      <c r="A10733" s="4" t="s">
        <v>43580</v>
      </c>
      <c r="B10733" t="s">
        <v>43246</v>
      </c>
      <c r="C10733" t="s">
        <v>43581</v>
      </c>
      <c r="D10733" t="s">
        <v>43582</v>
      </c>
      <c r="E10733" t="s">
        <v>40</v>
      </c>
      <c r="F10733" t="s">
        <v>86</v>
      </c>
      <c r="G10733" s="5">
        <v>135</v>
      </c>
      <c r="H10733" t="s">
        <v>42</v>
      </c>
      <c r="I10733" t="s">
        <v>240</v>
      </c>
      <c r="J10733" t="s">
        <v>44</v>
      </c>
      <c r="N10733" s="6">
        <v>1979</v>
      </c>
      <c r="R10733" s="7">
        <v>56.125999999999998</v>
      </c>
      <c r="S10733" s="7">
        <v>47.299599999999998</v>
      </c>
      <c r="T10733" t="s">
        <v>46</v>
      </c>
      <c r="U10733" t="s">
        <v>43583</v>
      </c>
      <c r="X10733" t="s">
        <v>43584</v>
      </c>
      <c r="Y10733" t="s">
        <v>36708</v>
      </c>
      <c r="Z10733" t="s">
        <v>36915</v>
      </c>
      <c r="AA10733" t="s">
        <v>43585</v>
      </c>
      <c r="AG10733" t="s">
        <v>43586</v>
      </c>
      <c r="AH10733" s="6">
        <v>1192741</v>
      </c>
      <c r="AI10733" t="s">
        <v>43587</v>
      </c>
      <c r="AJ10733" t="s">
        <v>43588</v>
      </c>
    </row>
    <row r="10734" spans="1:36" ht="17.25" hidden="1" customHeight="1" x14ac:dyDescent="0.2">
      <c r="A10734" s="4" t="s">
        <v>43580</v>
      </c>
      <c r="B10734" t="s">
        <v>43246</v>
      </c>
      <c r="C10734" t="s">
        <v>43581</v>
      </c>
      <c r="D10734" t="s">
        <v>43582</v>
      </c>
      <c r="E10734" t="s">
        <v>56</v>
      </c>
      <c r="F10734" t="s">
        <v>86</v>
      </c>
      <c r="G10734" s="5">
        <v>80</v>
      </c>
      <c r="H10734" t="s">
        <v>42</v>
      </c>
      <c r="I10734" t="s">
        <v>240</v>
      </c>
      <c r="J10734" t="s">
        <v>44</v>
      </c>
      <c r="N10734" s="6">
        <v>1981</v>
      </c>
      <c r="R10734" s="7">
        <v>56.125999999999998</v>
      </c>
      <c r="S10734" s="7">
        <v>47.299599999999998</v>
      </c>
      <c r="T10734" t="s">
        <v>46</v>
      </c>
      <c r="U10734" t="s">
        <v>43583</v>
      </c>
      <c r="X10734" t="s">
        <v>43584</v>
      </c>
      <c r="Y10734" t="s">
        <v>36708</v>
      </c>
      <c r="Z10734" t="s">
        <v>36915</v>
      </c>
      <c r="AA10734" t="s">
        <v>43585</v>
      </c>
      <c r="AG10734" t="s">
        <v>43586</v>
      </c>
      <c r="AH10734" s="6">
        <v>1109421</v>
      </c>
      <c r="AI10734" t="s">
        <v>43587</v>
      </c>
      <c r="AJ10734" t="s">
        <v>43589</v>
      </c>
    </row>
    <row r="10735" spans="1:36" ht="17.25" hidden="1" customHeight="1" x14ac:dyDescent="0.2">
      <c r="A10735" s="4" t="s">
        <v>43580</v>
      </c>
      <c r="B10735" t="s">
        <v>43246</v>
      </c>
      <c r="C10735" t="s">
        <v>43581</v>
      </c>
      <c r="D10735" t="s">
        <v>43582</v>
      </c>
      <c r="E10735" t="s">
        <v>58</v>
      </c>
      <c r="F10735" t="s">
        <v>86</v>
      </c>
      <c r="G10735" s="5">
        <v>135</v>
      </c>
      <c r="H10735" t="s">
        <v>42</v>
      </c>
      <c r="I10735" t="s">
        <v>240</v>
      </c>
      <c r="J10735" t="s">
        <v>44</v>
      </c>
      <c r="N10735" s="6">
        <v>1984</v>
      </c>
      <c r="R10735" s="7">
        <v>56.125999999999998</v>
      </c>
      <c r="S10735" s="7">
        <v>47.299599999999998</v>
      </c>
      <c r="T10735" t="s">
        <v>46</v>
      </c>
      <c r="U10735" t="s">
        <v>43583</v>
      </c>
      <c r="X10735" t="s">
        <v>43584</v>
      </c>
      <c r="Y10735" t="s">
        <v>36708</v>
      </c>
      <c r="Z10735" t="s">
        <v>36915</v>
      </c>
      <c r="AA10735" t="s">
        <v>43585</v>
      </c>
      <c r="AG10735" t="s">
        <v>43586</v>
      </c>
      <c r="AH10735" s="24">
        <v>1193393</v>
      </c>
      <c r="AI10735" t="s">
        <v>43587</v>
      </c>
      <c r="AJ10735" t="s">
        <v>43590</v>
      </c>
    </row>
    <row r="10736" spans="1:36" ht="17.25" hidden="1" customHeight="1" x14ac:dyDescent="0.2">
      <c r="A10736" s="4" t="s">
        <v>43580</v>
      </c>
      <c r="B10736" t="s">
        <v>43246</v>
      </c>
      <c r="C10736" t="s">
        <v>43581</v>
      </c>
      <c r="D10736" t="s">
        <v>43582</v>
      </c>
      <c r="E10736" t="s">
        <v>191</v>
      </c>
      <c r="F10736" t="s">
        <v>86</v>
      </c>
      <c r="G10736" s="5">
        <v>110</v>
      </c>
      <c r="H10736" t="s">
        <v>42</v>
      </c>
      <c r="I10736" t="s">
        <v>240</v>
      </c>
      <c r="J10736" t="s">
        <v>44</v>
      </c>
      <c r="N10736" s="6">
        <v>1986</v>
      </c>
      <c r="R10736" s="7">
        <v>56.125999999999998</v>
      </c>
      <c r="S10736" s="7">
        <v>47.299599999999998</v>
      </c>
      <c r="T10736" t="s">
        <v>46</v>
      </c>
      <c r="U10736" t="s">
        <v>43583</v>
      </c>
      <c r="X10736" t="s">
        <v>43584</v>
      </c>
      <c r="Y10736" t="s">
        <v>36708</v>
      </c>
      <c r="Z10736" t="s">
        <v>36915</v>
      </c>
      <c r="AA10736" t="s">
        <v>43585</v>
      </c>
      <c r="AG10736" t="s">
        <v>43586</v>
      </c>
      <c r="AH10736" s="24">
        <v>1192758</v>
      </c>
      <c r="AI10736" t="s">
        <v>43587</v>
      </c>
      <c r="AJ10736" t="s">
        <v>43591</v>
      </c>
    </row>
    <row r="10737" spans="1:36" ht="17.25" hidden="1" customHeight="1" x14ac:dyDescent="0.2">
      <c r="A10737" s="4" t="s">
        <v>43611</v>
      </c>
      <c r="B10737" t="s">
        <v>43246</v>
      </c>
      <c r="C10737" t="s">
        <v>43612</v>
      </c>
      <c r="D10737" t="s">
        <v>43613</v>
      </c>
      <c r="E10737" t="s">
        <v>40</v>
      </c>
      <c r="F10737" t="s">
        <v>86</v>
      </c>
      <c r="G10737" s="5">
        <v>180</v>
      </c>
      <c r="H10737" t="s">
        <v>42</v>
      </c>
      <c r="I10737" t="s">
        <v>240</v>
      </c>
      <c r="J10737" t="s">
        <v>44</v>
      </c>
      <c r="N10737" s="6">
        <v>1996</v>
      </c>
      <c r="R10737" s="7">
        <v>55.230003000000004</v>
      </c>
      <c r="S10737" s="7">
        <v>61.488644299999997</v>
      </c>
      <c r="T10737" t="s">
        <v>46</v>
      </c>
      <c r="U10737" t="s">
        <v>43595</v>
      </c>
      <c r="X10737" t="s">
        <v>43596</v>
      </c>
      <c r="Y10737" t="s">
        <v>36708</v>
      </c>
      <c r="Z10737" t="s">
        <v>36915</v>
      </c>
      <c r="AG10737" t="s">
        <v>43614</v>
      </c>
      <c r="AH10737" s="24">
        <v>1109450</v>
      </c>
      <c r="AI10737" t="s">
        <v>43615</v>
      </c>
      <c r="AJ10737" t="s">
        <v>43616</v>
      </c>
    </row>
    <row r="10738" spans="1:36" ht="17.25" hidden="1" customHeight="1" x14ac:dyDescent="0.2">
      <c r="A10738" s="4" t="s">
        <v>43611</v>
      </c>
      <c r="B10738" t="s">
        <v>43246</v>
      </c>
      <c r="C10738" t="s">
        <v>43612</v>
      </c>
      <c r="D10738" t="s">
        <v>43613</v>
      </c>
      <c r="E10738" t="s">
        <v>56</v>
      </c>
      <c r="F10738" t="s">
        <v>86</v>
      </c>
      <c r="G10738" s="5">
        <v>180</v>
      </c>
      <c r="H10738" t="s">
        <v>42</v>
      </c>
      <c r="I10738" t="s">
        <v>240</v>
      </c>
      <c r="J10738" t="s">
        <v>44</v>
      </c>
      <c r="N10738" s="6">
        <v>2006</v>
      </c>
      <c r="R10738" s="7">
        <v>55.230003000000004</v>
      </c>
      <c r="S10738" s="7">
        <v>61.488644299999997</v>
      </c>
      <c r="T10738" t="s">
        <v>46</v>
      </c>
      <c r="U10738" t="s">
        <v>43595</v>
      </c>
      <c r="X10738" t="s">
        <v>43596</v>
      </c>
      <c r="Y10738" t="s">
        <v>36708</v>
      </c>
      <c r="Z10738" t="s">
        <v>36915</v>
      </c>
      <c r="AG10738" t="s">
        <v>43614</v>
      </c>
      <c r="AH10738" s="24">
        <v>1109451</v>
      </c>
      <c r="AI10738" t="s">
        <v>43615</v>
      </c>
      <c r="AJ10738" t="s">
        <v>43617</v>
      </c>
    </row>
    <row r="10739" spans="1:36" ht="17.25" hidden="1" customHeight="1" x14ac:dyDescent="0.2">
      <c r="A10739" s="4" t="s">
        <v>43611</v>
      </c>
      <c r="B10739" t="s">
        <v>43246</v>
      </c>
      <c r="C10739" t="s">
        <v>43612</v>
      </c>
      <c r="D10739" t="s">
        <v>43613</v>
      </c>
      <c r="E10739" t="s">
        <v>58</v>
      </c>
      <c r="F10739" t="s">
        <v>86</v>
      </c>
      <c r="G10739" s="5">
        <v>233</v>
      </c>
      <c r="H10739" t="s">
        <v>42</v>
      </c>
      <c r="I10739" t="s">
        <v>43</v>
      </c>
      <c r="J10739" t="s">
        <v>44</v>
      </c>
      <c r="N10739" s="6">
        <v>2011</v>
      </c>
      <c r="R10739" s="7">
        <v>55.230003000000004</v>
      </c>
      <c r="S10739" s="7">
        <v>61.488644299999997</v>
      </c>
      <c r="T10739" t="s">
        <v>46</v>
      </c>
      <c r="U10739" t="s">
        <v>43595</v>
      </c>
      <c r="X10739" t="s">
        <v>43596</v>
      </c>
      <c r="Y10739" t="s">
        <v>36708</v>
      </c>
      <c r="Z10739" t="s">
        <v>36915</v>
      </c>
      <c r="AG10739" t="s">
        <v>43614</v>
      </c>
      <c r="AH10739" s="8" t="s">
        <v>43618</v>
      </c>
      <c r="AI10739" t="s">
        <v>43615</v>
      </c>
      <c r="AJ10739" t="s">
        <v>43619</v>
      </c>
    </row>
    <row r="10740" spans="1:36" ht="17.25" hidden="1" customHeight="1" x14ac:dyDescent="0.2">
      <c r="A10740" s="4" t="s">
        <v>45522</v>
      </c>
      <c r="B10740" t="s">
        <v>43246</v>
      </c>
      <c r="C10740" t="s">
        <v>45523</v>
      </c>
      <c r="D10740" t="s">
        <v>45524</v>
      </c>
      <c r="E10740" t="s">
        <v>335</v>
      </c>
      <c r="F10740" t="s">
        <v>527</v>
      </c>
      <c r="G10740" s="5">
        <v>48</v>
      </c>
      <c r="H10740" t="s">
        <v>42</v>
      </c>
      <c r="I10740" t="s">
        <v>240</v>
      </c>
      <c r="J10740" t="s">
        <v>44</v>
      </c>
      <c r="N10740" s="6">
        <v>1967</v>
      </c>
      <c r="R10740" s="7">
        <v>48.824199999999998</v>
      </c>
      <c r="S10740" s="7">
        <v>44.817799999999998</v>
      </c>
      <c r="T10740" t="s">
        <v>46</v>
      </c>
      <c r="U10740" t="s">
        <v>45525</v>
      </c>
      <c r="X10740" t="s">
        <v>45500</v>
      </c>
      <c r="Y10740" t="s">
        <v>36708</v>
      </c>
      <c r="Z10740" t="s">
        <v>36915</v>
      </c>
      <c r="AA10740" t="s">
        <v>45526</v>
      </c>
      <c r="AG10740" t="s">
        <v>45527</v>
      </c>
      <c r="AH10740" s="27"/>
      <c r="AI10740" t="s">
        <v>45528</v>
      </c>
      <c r="AJ10740" t="s">
        <v>45531</v>
      </c>
    </row>
    <row r="10741" spans="1:36" ht="17.25" hidden="1" customHeight="1" x14ac:dyDescent="0.2">
      <c r="A10741" s="4" t="s">
        <v>45561</v>
      </c>
      <c r="B10741" t="s">
        <v>43246</v>
      </c>
      <c r="C10741" t="s">
        <v>45562</v>
      </c>
      <c r="D10741" t="s">
        <v>45563</v>
      </c>
      <c r="E10741" t="s">
        <v>335</v>
      </c>
      <c r="F10741" t="s">
        <v>86</v>
      </c>
      <c r="G10741" s="5">
        <v>50</v>
      </c>
      <c r="H10741" t="s">
        <v>42</v>
      </c>
      <c r="I10741" t="s">
        <v>240</v>
      </c>
      <c r="J10741" t="s">
        <v>44</v>
      </c>
      <c r="K10741" t="s">
        <v>45</v>
      </c>
      <c r="L10741" t="s">
        <v>45</v>
      </c>
      <c r="M10741" t="s">
        <v>2514</v>
      </c>
      <c r="N10741" s="6">
        <v>1967</v>
      </c>
      <c r="R10741" s="7">
        <v>67.499648221566403</v>
      </c>
      <c r="S10741" s="7">
        <v>64.018893085243704</v>
      </c>
      <c r="T10741" t="s">
        <v>46</v>
      </c>
      <c r="U10741" t="s">
        <v>45564</v>
      </c>
      <c r="X10741" t="s">
        <v>44307</v>
      </c>
      <c r="Y10741" t="s">
        <v>36708</v>
      </c>
      <c r="Z10741" t="s">
        <v>36915</v>
      </c>
      <c r="AG10741" t="s">
        <v>45565</v>
      </c>
      <c r="AH10741" s="27"/>
      <c r="AI10741" t="s">
        <v>45566</v>
      </c>
      <c r="AJ10741" t="s">
        <v>45567</v>
      </c>
    </row>
    <row r="10742" spans="1:36" ht="17.25" hidden="1" customHeight="1" x14ac:dyDescent="0.2">
      <c r="A10742" s="4" t="s">
        <v>43641</v>
      </c>
      <c r="B10742" t="s">
        <v>43246</v>
      </c>
      <c r="C10742" t="s">
        <v>43642</v>
      </c>
      <c r="D10742" t="s">
        <v>43643</v>
      </c>
      <c r="E10742" t="s">
        <v>565</v>
      </c>
      <c r="F10742" t="s">
        <v>86</v>
      </c>
      <c r="G10742" s="5">
        <v>300</v>
      </c>
      <c r="H10742" t="s">
        <v>611</v>
      </c>
      <c r="I10742" t="s">
        <v>43</v>
      </c>
      <c r="J10742" t="s">
        <v>44</v>
      </c>
      <c r="K10742" t="s">
        <v>45</v>
      </c>
      <c r="M10742" t="s">
        <v>2514</v>
      </c>
      <c r="N10742" s="27"/>
      <c r="R10742" s="7">
        <v>54.136865999999998</v>
      </c>
      <c r="S10742" s="7">
        <v>36.480612000000001</v>
      </c>
      <c r="T10742" t="s">
        <v>46</v>
      </c>
      <c r="U10742" t="s">
        <v>43644</v>
      </c>
      <c r="W10742" t="s">
        <v>43644</v>
      </c>
      <c r="X10742" t="s">
        <v>43273</v>
      </c>
      <c r="Y10742" t="s">
        <v>36708</v>
      </c>
      <c r="Z10742" t="s">
        <v>36915</v>
      </c>
      <c r="AC10742" t="s">
        <v>43645</v>
      </c>
      <c r="AH10742" s="27"/>
      <c r="AI10742" t="s">
        <v>43646</v>
      </c>
      <c r="AJ10742" t="s">
        <v>43647</v>
      </c>
    </row>
    <row r="10743" spans="1:36" ht="17.25" hidden="1" customHeight="1" x14ac:dyDescent="0.2">
      <c r="A10743" s="4" t="s">
        <v>43641</v>
      </c>
      <c r="B10743" t="s">
        <v>43246</v>
      </c>
      <c r="C10743" t="s">
        <v>43642</v>
      </c>
      <c r="D10743" t="s">
        <v>43643</v>
      </c>
      <c r="E10743" t="s">
        <v>870</v>
      </c>
      <c r="F10743" t="s">
        <v>86</v>
      </c>
      <c r="G10743" s="5">
        <v>300</v>
      </c>
      <c r="H10743" t="s">
        <v>611</v>
      </c>
      <c r="I10743" t="s">
        <v>43</v>
      </c>
      <c r="J10743" t="s">
        <v>44</v>
      </c>
      <c r="K10743" t="s">
        <v>45</v>
      </c>
      <c r="M10743" t="s">
        <v>2514</v>
      </c>
      <c r="N10743" s="27"/>
      <c r="R10743" s="7">
        <v>54.136865999999998</v>
      </c>
      <c r="S10743" s="7">
        <v>36.480612000000001</v>
      </c>
      <c r="T10743" t="s">
        <v>46</v>
      </c>
      <c r="U10743" t="s">
        <v>43644</v>
      </c>
      <c r="W10743" t="s">
        <v>43644</v>
      </c>
      <c r="X10743" t="s">
        <v>43273</v>
      </c>
      <c r="Y10743" t="s">
        <v>36708</v>
      </c>
      <c r="Z10743" t="s">
        <v>36915</v>
      </c>
      <c r="AC10743" t="s">
        <v>43645</v>
      </c>
      <c r="AH10743" s="27"/>
      <c r="AI10743" t="s">
        <v>43646</v>
      </c>
      <c r="AJ10743" t="s">
        <v>43648</v>
      </c>
    </row>
    <row r="10744" spans="1:36" ht="17.25" hidden="1" customHeight="1" x14ac:dyDescent="0.2">
      <c r="A10744" s="4" t="s">
        <v>43657</v>
      </c>
      <c r="B10744" t="s">
        <v>43246</v>
      </c>
      <c r="C10744" t="s">
        <v>43658</v>
      </c>
      <c r="D10744" t="s">
        <v>43659</v>
      </c>
      <c r="E10744" t="s">
        <v>58</v>
      </c>
      <c r="F10744" t="s">
        <v>86</v>
      </c>
      <c r="G10744" s="5">
        <v>60</v>
      </c>
      <c r="H10744" t="s">
        <v>42</v>
      </c>
      <c r="I10744" t="s">
        <v>240</v>
      </c>
      <c r="J10744" t="s">
        <v>44</v>
      </c>
      <c r="N10744" s="6">
        <v>1977</v>
      </c>
      <c r="R10744" s="7">
        <v>54.676527999999998</v>
      </c>
      <c r="S10744" s="7">
        <v>39.624082999999999</v>
      </c>
      <c r="T10744" t="s">
        <v>46</v>
      </c>
      <c r="U10744" t="s">
        <v>43660</v>
      </c>
      <c r="X10744" t="s">
        <v>43661</v>
      </c>
      <c r="Y10744" t="s">
        <v>36708</v>
      </c>
      <c r="Z10744" t="s">
        <v>36915</v>
      </c>
      <c r="AC10744" t="s">
        <v>43662</v>
      </c>
      <c r="AG10744" t="s">
        <v>43663</v>
      </c>
      <c r="AH10744" s="6">
        <v>1249726</v>
      </c>
      <c r="AI10744" t="s">
        <v>43664</v>
      </c>
      <c r="AJ10744" t="s">
        <v>43665</v>
      </c>
    </row>
    <row r="10745" spans="1:36" ht="17.25" hidden="1" customHeight="1" x14ac:dyDescent="0.2">
      <c r="A10745" s="4" t="s">
        <v>43657</v>
      </c>
      <c r="B10745" t="s">
        <v>43246</v>
      </c>
      <c r="C10745" t="s">
        <v>43658</v>
      </c>
      <c r="D10745" t="s">
        <v>43659</v>
      </c>
      <c r="E10745" t="s">
        <v>191</v>
      </c>
      <c r="F10745" t="s">
        <v>86</v>
      </c>
      <c r="G10745" s="5">
        <v>50</v>
      </c>
      <c r="H10745" t="s">
        <v>42</v>
      </c>
      <c r="I10745" t="s">
        <v>240</v>
      </c>
      <c r="J10745" t="s">
        <v>44</v>
      </c>
      <c r="N10745" s="6">
        <v>1975</v>
      </c>
      <c r="R10745" s="7">
        <v>54.676527999999998</v>
      </c>
      <c r="S10745" s="7">
        <v>39.624082999999999</v>
      </c>
      <c r="T10745" t="s">
        <v>46</v>
      </c>
      <c r="U10745" t="s">
        <v>43660</v>
      </c>
      <c r="X10745" t="s">
        <v>43661</v>
      </c>
      <c r="Y10745" t="s">
        <v>36708</v>
      </c>
      <c r="Z10745" t="s">
        <v>36915</v>
      </c>
      <c r="AC10745" t="s">
        <v>43662</v>
      </c>
      <c r="AG10745" t="s">
        <v>43663</v>
      </c>
      <c r="AH10745" s="27"/>
      <c r="AI10745" t="s">
        <v>43664</v>
      </c>
      <c r="AJ10745" t="s">
        <v>43666</v>
      </c>
    </row>
    <row r="10746" spans="1:36" ht="17.25" hidden="1" customHeight="1" x14ac:dyDescent="0.2">
      <c r="A10746" s="4" t="s">
        <v>45561</v>
      </c>
      <c r="B10746" t="s">
        <v>43246</v>
      </c>
      <c r="C10746" t="s">
        <v>45562</v>
      </c>
      <c r="D10746" t="s">
        <v>45563</v>
      </c>
      <c r="E10746" t="s">
        <v>1157</v>
      </c>
      <c r="F10746" t="s">
        <v>86</v>
      </c>
      <c r="G10746" s="5">
        <v>60</v>
      </c>
      <c r="H10746" t="s">
        <v>42</v>
      </c>
      <c r="I10746" t="s">
        <v>240</v>
      </c>
      <c r="J10746" t="s">
        <v>44</v>
      </c>
      <c r="K10746" t="s">
        <v>45</v>
      </c>
      <c r="L10746" t="s">
        <v>45</v>
      </c>
      <c r="M10746" t="s">
        <v>2514</v>
      </c>
      <c r="N10746" s="6">
        <v>1967</v>
      </c>
      <c r="R10746" s="7">
        <v>67.499648221566403</v>
      </c>
      <c r="S10746" s="7">
        <v>64.018893085243704</v>
      </c>
      <c r="T10746" t="s">
        <v>46</v>
      </c>
      <c r="U10746" t="s">
        <v>45564</v>
      </c>
      <c r="X10746" t="s">
        <v>44307</v>
      </c>
      <c r="Y10746" t="s">
        <v>36708</v>
      </c>
      <c r="Z10746" t="s">
        <v>36915</v>
      </c>
      <c r="AG10746" t="s">
        <v>45565</v>
      </c>
      <c r="AH10746" s="27"/>
      <c r="AI10746" t="s">
        <v>45566</v>
      </c>
      <c r="AJ10746" t="s">
        <v>45568</v>
      </c>
    </row>
    <row r="10747" spans="1:36" ht="17.25" hidden="1" customHeight="1" x14ac:dyDescent="0.2">
      <c r="A10747" s="4" t="s">
        <v>16889</v>
      </c>
      <c r="B10747" t="s">
        <v>46924</v>
      </c>
      <c r="C10747" t="s">
        <v>16890</v>
      </c>
      <c r="E10747" t="s">
        <v>696</v>
      </c>
      <c r="F10747" t="s">
        <v>2972</v>
      </c>
      <c r="G10747" s="5">
        <v>32</v>
      </c>
      <c r="H10747" t="s">
        <v>42</v>
      </c>
      <c r="I10747" t="s">
        <v>65</v>
      </c>
      <c r="J10747" t="s">
        <v>559</v>
      </c>
      <c r="L10747" t="s">
        <v>559</v>
      </c>
      <c r="N10747" s="6">
        <v>1967</v>
      </c>
      <c r="R10747" s="7">
        <v>52.866945000000001</v>
      </c>
      <c r="S10747" s="7">
        <v>-1.2566349999999999</v>
      </c>
      <c r="T10747" t="s">
        <v>46</v>
      </c>
      <c r="U10747" t="s">
        <v>47567</v>
      </c>
      <c r="X10747" t="s">
        <v>47076</v>
      </c>
      <c r="Y10747" t="s">
        <v>36708</v>
      </c>
      <c r="Z10747" t="s">
        <v>37636</v>
      </c>
      <c r="AH10747" s="27"/>
      <c r="AI10747" t="s">
        <v>47568</v>
      </c>
      <c r="AJ10747" t="s">
        <v>47569</v>
      </c>
    </row>
    <row r="10748" spans="1:36" ht="17.25" hidden="1" customHeight="1" x14ac:dyDescent="0.2">
      <c r="A10748" s="4" t="s">
        <v>43680</v>
      </c>
      <c r="B10748" t="s">
        <v>43246</v>
      </c>
      <c r="C10748" t="s">
        <v>43681</v>
      </c>
      <c r="D10748" t="s">
        <v>43682</v>
      </c>
      <c r="E10748" t="s">
        <v>56</v>
      </c>
      <c r="F10748" t="s">
        <v>86</v>
      </c>
      <c r="G10748" s="5">
        <v>80</v>
      </c>
      <c r="H10748" t="s">
        <v>42</v>
      </c>
      <c r="I10748" t="s">
        <v>240</v>
      </c>
      <c r="J10748" t="s">
        <v>44</v>
      </c>
      <c r="N10748" s="6">
        <v>1993</v>
      </c>
      <c r="R10748" s="7">
        <v>56.233600000000003</v>
      </c>
      <c r="S10748" s="7">
        <v>43.520800000000001</v>
      </c>
      <c r="T10748" t="s">
        <v>46</v>
      </c>
      <c r="U10748" t="s">
        <v>43683</v>
      </c>
      <c r="X10748" t="s">
        <v>43373</v>
      </c>
      <c r="Y10748" t="s">
        <v>36708</v>
      </c>
      <c r="Z10748" t="s">
        <v>36915</v>
      </c>
      <c r="AA10748" t="s">
        <v>43684</v>
      </c>
      <c r="AG10748" t="s">
        <v>43685</v>
      </c>
      <c r="AH10748" s="27" t="s">
        <v>45</v>
      </c>
      <c r="AI10748" t="s">
        <v>43686</v>
      </c>
      <c r="AJ10748" t="s">
        <v>43688</v>
      </c>
    </row>
    <row r="10749" spans="1:36" ht="17.25" hidden="1" customHeight="1" x14ac:dyDescent="0.2">
      <c r="A10749" s="4" t="s">
        <v>43680</v>
      </c>
      <c r="B10749" t="s">
        <v>43246</v>
      </c>
      <c r="C10749" t="s">
        <v>43681</v>
      </c>
      <c r="D10749" t="s">
        <v>43682</v>
      </c>
      <c r="E10749" t="s">
        <v>335</v>
      </c>
      <c r="F10749" t="s">
        <v>86</v>
      </c>
      <c r="G10749" s="5">
        <v>110</v>
      </c>
      <c r="H10749" t="s">
        <v>42</v>
      </c>
      <c r="I10749" t="s">
        <v>240</v>
      </c>
      <c r="J10749" t="s">
        <v>44</v>
      </c>
      <c r="N10749" s="6">
        <v>1977</v>
      </c>
      <c r="R10749" s="7">
        <v>56.233600000000003</v>
      </c>
      <c r="S10749" s="7">
        <v>43.520800000000001</v>
      </c>
      <c r="T10749" t="s">
        <v>46</v>
      </c>
      <c r="U10749" t="s">
        <v>43683</v>
      </c>
      <c r="X10749" t="s">
        <v>43373</v>
      </c>
      <c r="Y10749" t="s">
        <v>36708</v>
      </c>
      <c r="Z10749" t="s">
        <v>36915</v>
      </c>
      <c r="AA10749" t="s">
        <v>43684</v>
      </c>
      <c r="AG10749" t="s">
        <v>43685</v>
      </c>
      <c r="AH10749" s="6">
        <v>1190196</v>
      </c>
      <c r="AI10749" t="s">
        <v>43686</v>
      </c>
      <c r="AJ10749" t="s">
        <v>43689</v>
      </c>
    </row>
    <row r="10750" spans="1:36" ht="17.25" hidden="1" customHeight="1" x14ac:dyDescent="0.2">
      <c r="A10750" s="4" t="s">
        <v>43680</v>
      </c>
      <c r="B10750" t="s">
        <v>43246</v>
      </c>
      <c r="C10750" t="s">
        <v>43681</v>
      </c>
      <c r="D10750" t="s">
        <v>43682</v>
      </c>
      <c r="E10750" t="s">
        <v>1157</v>
      </c>
      <c r="F10750" t="s">
        <v>86</v>
      </c>
      <c r="G10750" s="5">
        <v>135</v>
      </c>
      <c r="H10750" t="s">
        <v>42</v>
      </c>
      <c r="I10750" t="s">
        <v>240</v>
      </c>
      <c r="J10750" t="s">
        <v>44</v>
      </c>
      <c r="N10750" s="6">
        <v>1984</v>
      </c>
      <c r="R10750" s="7">
        <v>56.233600000000003</v>
      </c>
      <c r="S10750" s="7">
        <v>43.520800000000001</v>
      </c>
      <c r="T10750" t="s">
        <v>46</v>
      </c>
      <c r="U10750" t="s">
        <v>43683</v>
      </c>
      <c r="X10750" t="s">
        <v>43373</v>
      </c>
      <c r="Y10750" t="s">
        <v>36708</v>
      </c>
      <c r="Z10750" t="s">
        <v>36915</v>
      </c>
      <c r="AA10750" t="s">
        <v>43684</v>
      </c>
      <c r="AG10750" t="s">
        <v>43685</v>
      </c>
      <c r="AH10750" s="6">
        <v>1190198</v>
      </c>
      <c r="AI10750" t="s">
        <v>43686</v>
      </c>
      <c r="AJ10750" t="s">
        <v>43690</v>
      </c>
    </row>
    <row r="10751" spans="1:36" ht="17.25" hidden="1" customHeight="1" x14ac:dyDescent="0.2">
      <c r="A10751" s="4" t="s">
        <v>43680</v>
      </c>
      <c r="B10751" t="s">
        <v>43246</v>
      </c>
      <c r="C10751" t="s">
        <v>43681</v>
      </c>
      <c r="D10751" t="s">
        <v>43682</v>
      </c>
      <c r="E10751" t="s">
        <v>565</v>
      </c>
      <c r="F10751" t="s">
        <v>86</v>
      </c>
      <c r="G10751" s="5">
        <v>180</v>
      </c>
      <c r="H10751" t="s">
        <v>42</v>
      </c>
      <c r="I10751" t="s">
        <v>43</v>
      </c>
      <c r="J10751" t="s">
        <v>44</v>
      </c>
      <c r="N10751" s="6">
        <v>2005</v>
      </c>
      <c r="R10751" s="7">
        <v>56.233600000000003</v>
      </c>
      <c r="S10751" s="7">
        <v>43.520800000000001</v>
      </c>
      <c r="T10751" t="s">
        <v>46</v>
      </c>
      <c r="U10751" t="s">
        <v>43683</v>
      </c>
      <c r="X10751" t="s">
        <v>43373</v>
      </c>
      <c r="Y10751" t="s">
        <v>36708</v>
      </c>
      <c r="Z10751" t="s">
        <v>36915</v>
      </c>
      <c r="AA10751" t="s">
        <v>43684</v>
      </c>
      <c r="AG10751" t="s">
        <v>43685</v>
      </c>
      <c r="AH10751" s="27" t="s">
        <v>43691</v>
      </c>
      <c r="AI10751" t="s">
        <v>43686</v>
      </c>
      <c r="AJ10751" t="s">
        <v>43692</v>
      </c>
    </row>
    <row r="10752" spans="1:36" ht="17.25" hidden="1" customHeight="1" x14ac:dyDescent="0.2">
      <c r="A10752" s="4" t="s">
        <v>48310</v>
      </c>
      <c r="B10752" t="s">
        <v>47846</v>
      </c>
      <c r="C10752" t="s">
        <v>48311</v>
      </c>
      <c r="E10752" t="s">
        <v>32526</v>
      </c>
      <c r="F10752" t="s">
        <v>86</v>
      </c>
      <c r="G10752" s="5">
        <v>120</v>
      </c>
      <c r="H10752" t="s">
        <v>806</v>
      </c>
      <c r="I10752" t="s">
        <v>240</v>
      </c>
      <c r="J10752" t="s">
        <v>45</v>
      </c>
      <c r="N10752" s="6">
        <v>1967</v>
      </c>
      <c r="O10752" s="24">
        <v>2022</v>
      </c>
      <c r="P10752" s="24">
        <v>2022</v>
      </c>
      <c r="R10752" s="7">
        <v>-34.806800000000003</v>
      </c>
      <c r="S10752" s="7">
        <v>138.5213</v>
      </c>
      <c r="T10752" t="s">
        <v>46</v>
      </c>
      <c r="U10752" t="s">
        <v>47865</v>
      </c>
      <c r="X10752" t="s">
        <v>47849</v>
      </c>
      <c r="Y10752" t="s">
        <v>47850</v>
      </c>
      <c r="Z10752" t="s">
        <v>47851</v>
      </c>
      <c r="AA10752" t="s">
        <v>48312</v>
      </c>
      <c r="AB10752" t="s">
        <v>48313</v>
      </c>
      <c r="AG10752" t="s">
        <v>48314</v>
      </c>
      <c r="AH10752" s="6">
        <v>1153439</v>
      </c>
      <c r="AI10752" t="s">
        <v>48315</v>
      </c>
      <c r="AJ10752" t="s">
        <v>48316</v>
      </c>
    </row>
    <row r="10753" spans="1:36" ht="17.25" hidden="1" customHeight="1" x14ac:dyDescent="0.2">
      <c r="A10753" s="4" t="s">
        <v>48310</v>
      </c>
      <c r="B10753" t="s">
        <v>47846</v>
      </c>
      <c r="C10753" t="s">
        <v>48311</v>
      </c>
      <c r="E10753" t="s">
        <v>32533</v>
      </c>
      <c r="F10753" t="s">
        <v>86</v>
      </c>
      <c r="G10753" s="5">
        <v>120</v>
      </c>
      <c r="H10753" t="s">
        <v>806</v>
      </c>
      <c r="I10753" t="s">
        <v>240</v>
      </c>
      <c r="J10753" t="s">
        <v>45</v>
      </c>
      <c r="N10753" s="6">
        <v>1967</v>
      </c>
      <c r="O10753" s="24">
        <v>2022</v>
      </c>
      <c r="P10753" s="24">
        <v>2022</v>
      </c>
      <c r="R10753" s="7">
        <v>-34.806800000000003</v>
      </c>
      <c r="S10753" s="7">
        <v>138.5213</v>
      </c>
      <c r="T10753" t="s">
        <v>46</v>
      </c>
      <c r="U10753" t="s">
        <v>47865</v>
      </c>
      <c r="X10753" t="s">
        <v>47849</v>
      </c>
      <c r="Y10753" t="s">
        <v>47850</v>
      </c>
      <c r="Z10753" t="s">
        <v>47851</v>
      </c>
      <c r="AA10753" t="s">
        <v>48312</v>
      </c>
      <c r="AB10753" t="s">
        <v>48317</v>
      </c>
      <c r="AG10753" t="s">
        <v>48314</v>
      </c>
      <c r="AH10753" s="24">
        <v>1153440</v>
      </c>
      <c r="AI10753" t="s">
        <v>48315</v>
      </c>
      <c r="AJ10753" t="s">
        <v>48318</v>
      </c>
    </row>
    <row r="10754" spans="1:36" ht="17.25" hidden="1" customHeight="1" x14ac:dyDescent="0.2">
      <c r="A10754" s="4" t="s">
        <v>43713</v>
      </c>
      <c r="B10754" t="s">
        <v>43246</v>
      </c>
      <c r="C10754" t="s">
        <v>43714</v>
      </c>
      <c r="D10754" t="s">
        <v>43715</v>
      </c>
      <c r="E10754" t="s">
        <v>40</v>
      </c>
      <c r="F10754" t="s">
        <v>86</v>
      </c>
      <c r="G10754" s="5">
        <v>52</v>
      </c>
      <c r="H10754" t="s">
        <v>806</v>
      </c>
      <c r="I10754" t="s">
        <v>43</v>
      </c>
      <c r="J10754" t="s">
        <v>44</v>
      </c>
      <c r="N10754" s="6">
        <v>2009</v>
      </c>
      <c r="O10754" s="24">
        <v>2021</v>
      </c>
      <c r="R10754" s="7">
        <v>52.594693999999997</v>
      </c>
      <c r="S10754" s="7">
        <v>38.514806</v>
      </c>
      <c r="T10754" t="s">
        <v>46</v>
      </c>
      <c r="U10754" t="s">
        <v>43716</v>
      </c>
      <c r="X10754" t="s">
        <v>43717</v>
      </c>
      <c r="Y10754" t="s">
        <v>36708</v>
      </c>
      <c r="Z10754" t="s">
        <v>36915</v>
      </c>
      <c r="AG10754" t="s">
        <v>43718</v>
      </c>
      <c r="AH10754" s="24">
        <v>1205210</v>
      </c>
      <c r="AI10754" t="s">
        <v>43719</v>
      </c>
      <c r="AJ10754" t="s">
        <v>43720</v>
      </c>
    </row>
    <row r="10755" spans="1:36" ht="17.25" hidden="1" customHeight="1" x14ac:dyDescent="0.2">
      <c r="A10755" s="4" t="s">
        <v>48310</v>
      </c>
      <c r="B10755" t="s">
        <v>47846</v>
      </c>
      <c r="C10755" t="s">
        <v>48311</v>
      </c>
      <c r="E10755" t="s">
        <v>48002</v>
      </c>
      <c r="F10755" t="s">
        <v>86</v>
      </c>
      <c r="G10755" s="5">
        <v>120</v>
      </c>
      <c r="H10755" t="s">
        <v>806</v>
      </c>
      <c r="I10755" t="s">
        <v>240</v>
      </c>
      <c r="J10755" t="s">
        <v>45</v>
      </c>
      <c r="N10755" s="6">
        <v>1967</v>
      </c>
      <c r="O10755" s="24">
        <v>2022</v>
      </c>
      <c r="P10755" s="24">
        <v>2022</v>
      </c>
      <c r="R10755" s="7">
        <v>-34.806800000000003</v>
      </c>
      <c r="S10755" s="7">
        <v>138.5213</v>
      </c>
      <c r="T10755" t="s">
        <v>46</v>
      </c>
      <c r="U10755" t="s">
        <v>47865</v>
      </c>
      <c r="X10755" t="s">
        <v>47849</v>
      </c>
      <c r="Y10755" t="s">
        <v>47850</v>
      </c>
      <c r="Z10755" t="s">
        <v>47851</v>
      </c>
      <c r="AA10755" t="s">
        <v>48312</v>
      </c>
      <c r="AB10755" t="s">
        <v>48319</v>
      </c>
      <c r="AG10755" t="s">
        <v>48314</v>
      </c>
      <c r="AH10755" s="6">
        <v>1153441</v>
      </c>
      <c r="AI10755" t="s">
        <v>48315</v>
      </c>
      <c r="AJ10755" t="s">
        <v>48320</v>
      </c>
    </row>
    <row r="10756" spans="1:36" ht="17.25" hidden="1" customHeight="1" x14ac:dyDescent="0.2">
      <c r="A10756" s="4" t="s">
        <v>43721</v>
      </c>
      <c r="B10756" t="s">
        <v>43246</v>
      </c>
      <c r="C10756" t="s">
        <v>43722</v>
      </c>
      <c r="D10756" t="s">
        <v>43723</v>
      </c>
      <c r="E10756" t="s">
        <v>335</v>
      </c>
      <c r="F10756" t="s">
        <v>527</v>
      </c>
      <c r="G10756" s="5">
        <v>80</v>
      </c>
      <c r="H10756" t="s">
        <v>42</v>
      </c>
      <c r="I10756" t="s">
        <v>240</v>
      </c>
      <c r="J10756" t="s">
        <v>44</v>
      </c>
      <c r="N10756" s="6">
        <v>1980</v>
      </c>
      <c r="R10756" s="7">
        <v>51.460299999999997</v>
      </c>
      <c r="S10756" s="7">
        <v>46.153700000000001</v>
      </c>
      <c r="T10756" t="s">
        <v>46</v>
      </c>
      <c r="U10756" t="s">
        <v>43724</v>
      </c>
      <c r="X10756" t="s">
        <v>43401</v>
      </c>
      <c r="Y10756" t="s">
        <v>36708</v>
      </c>
      <c r="Z10756" t="s">
        <v>36915</v>
      </c>
      <c r="AA10756" t="s">
        <v>43725</v>
      </c>
      <c r="AG10756" t="s">
        <v>43726</v>
      </c>
      <c r="AH10756" s="6">
        <v>1145985</v>
      </c>
      <c r="AI10756" t="s">
        <v>43727</v>
      </c>
      <c r="AJ10756" t="s">
        <v>43729</v>
      </c>
    </row>
    <row r="10757" spans="1:36" ht="17.25" hidden="1" customHeight="1" x14ac:dyDescent="0.2">
      <c r="A10757" s="4" t="s">
        <v>43730</v>
      </c>
      <c r="B10757" t="s">
        <v>43246</v>
      </c>
      <c r="C10757" t="s">
        <v>43731</v>
      </c>
      <c r="D10757" t="s">
        <v>43732</v>
      </c>
      <c r="E10757" t="s">
        <v>40</v>
      </c>
      <c r="F10757" t="s">
        <v>86</v>
      </c>
      <c r="G10757" s="5">
        <v>1000</v>
      </c>
      <c r="H10757" t="s">
        <v>611</v>
      </c>
      <c r="I10757" t="s">
        <v>45</v>
      </c>
      <c r="J10757" t="s">
        <v>559</v>
      </c>
      <c r="K10757" t="s">
        <v>45</v>
      </c>
      <c r="L10757" t="s">
        <v>559</v>
      </c>
      <c r="M10757" t="s">
        <v>559</v>
      </c>
      <c r="N10757" s="27"/>
      <c r="R10757" s="7">
        <v>50.316000000000003</v>
      </c>
      <c r="S10757" s="7">
        <v>128.447</v>
      </c>
      <c r="T10757" t="s">
        <v>504</v>
      </c>
      <c r="U10757" t="s">
        <v>43733</v>
      </c>
      <c r="W10757" t="s">
        <v>43734</v>
      </c>
      <c r="X10757" t="s">
        <v>43735</v>
      </c>
      <c r="Y10757" t="s">
        <v>36708</v>
      </c>
      <c r="Z10757" t="s">
        <v>36915</v>
      </c>
      <c r="AC10757" t="s">
        <v>43736</v>
      </c>
      <c r="AH10757" s="27"/>
      <c r="AI10757" t="s">
        <v>43737</v>
      </c>
      <c r="AJ10757" t="s">
        <v>43738</v>
      </c>
    </row>
    <row r="10758" spans="1:36" ht="17.25" hidden="1" customHeight="1" x14ac:dyDescent="0.2">
      <c r="A10758" s="4" t="s">
        <v>43739</v>
      </c>
      <c r="B10758" t="s">
        <v>43246</v>
      </c>
      <c r="C10758" t="s">
        <v>43740</v>
      </c>
      <c r="D10758" t="s">
        <v>43741</v>
      </c>
      <c r="E10758" t="s">
        <v>40</v>
      </c>
      <c r="F10758" t="s">
        <v>86</v>
      </c>
      <c r="G10758" s="5">
        <v>90</v>
      </c>
      <c r="H10758" t="s">
        <v>806</v>
      </c>
      <c r="I10758" t="s">
        <v>65</v>
      </c>
      <c r="J10758" t="s">
        <v>44</v>
      </c>
      <c r="N10758" s="6">
        <v>1980</v>
      </c>
      <c r="O10758" s="24">
        <v>2021</v>
      </c>
      <c r="R10758" s="7">
        <v>55.887009999999997</v>
      </c>
      <c r="S10758" s="7">
        <v>38.783454999999996</v>
      </c>
      <c r="T10758" t="s">
        <v>46</v>
      </c>
      <c r="U10758" t="s">
        <v>43742</v>
      </c>
      <c r="X10758" t="s">
        <v>43537</v>
      </c>
      <c r="Y10758" t="s">
        <v>36708</v>
      </c>
      <c r="Z10758" t="s">
        <v>36915</v>
      </c>
      <c r="AA10758" t="s">
        <v>43743</v>
      </c>
      <c r="AG10758" t="s">
        <v>43744</v>
      </c>
      <c r="AH10758" s="27"/>
      <c r="AI10758" t="s">
        <v>43745</v>
      </c>
      <c r="AJ10758" t="s">
        <v>43746</v>
      </c>
    </row>
    <row r="10759" spans="1:36" ht="17.25" hidden="1" customHeight="1" x14ac:dyDescent="0.2">
      <c r="A10759" s="4" t="s">
        <v>43739</v>
      </c>
      <c r="B10759" t="s">
        <v>43246</v>
      </c>
      <c r="C10759" t="s">
        <v>43740</v>
      </c>
      <c r="D10759" t="s">
        <v>43741</v>
      </c>
      <c r="E10759" t="s">
        <v>56</v>
      </c>
      <c r="F10759" t="s">
        <v>86</v>
      </c>
      <c r="G10759" s="5">
        <v>90</v>
      </c>
      <c r="H10759" t="s">
        <v>806</v>
      </c>
      <c r="I10759" t="s">
        <v>65</v>
      </c>
      <c r="J10759" t="s">
        <v>44</v>
      </c>
      <c r="N10759" s="6">
        <v>1980</v>
      </c>
      <c r="O10759" s="24">
        <v>2021</v>
      </c>
      <c r="R10759" s="7">
        <v>55.887009999999997</v>
      </c>
      <c r="S10759" s="7">
        <v>38.783454999999996</v>
      </c>
      <c r="T10759" t="s">
        <v>46</v>
      </c>
      <c r="U10759" t="s">
        <v>43742</v>
      </c>
      <c r="X10759" t="s">
        <v>43537</v>
      </c>
      <c r="Y10759" t="s">
        <v>36708</v>
      </c>
      <c r="Z10759" t="s">
        <v>36915</v>
      </c>
      <c r="AG10759" t="s">
        <v>43744</v>
      </c>
      <c r="AI10759" t="s">
        <v>43745</v>
      </c>
      <c r="AJ10759" t="s">
        <v>43747</v>
      </c>
    </row>
    <row r="10760" spans="1:36" ht="17.25" hidden="1" customHeight="1" x14ac:dyDescent="0.2">
      <c r="A10760" s="4" t="s">
        <v>43739</v>
      </c>
      <c r="B10760" t="s">
        <v>43246</v>
      </c>
      <c r="C10760" t="s">
        <v>43740</v>
      </c>
      <c r="D10760" t="s">
        <v>43741</v>
      </c>
      <c r="E10760" t="s">
        <v>58</v>
      </c>
      <c r="F10760" t="s">
        <v>86</v>
      </c>
      <c r="G10760" s="5">
        <v>90</v>
      </c>
      <c r="H10760" t="s">
        <v>806</v>
      </c>
      <c r="I10760" t="s">
        <v>65</v>
      </c>
      <c r="J10760" t="s">
        <v>44</v>
      </c>
      <c r="N10760" s="6">
        <v>1980</v>
      </c>
      <c r="O10760" s="24">
        <v>2021</v>
      </c>
      <c r="R10760" s="7">
        <v>55.887009999999997</v>
      </c>
      <c r="S10760" s="7">
        <v>38.783454999999996</v>
      </c>
      <c r="T10760" t="s">
        <v>46</v>
      </c>
      <c r="U10760" t="s">
        <v>43742</v>
      </c>
      <c r="X10760" t="s">
        <v>43537</v>
      </c>
      <c r="Y10760" t="s">
        <v>36708</v>
      </c>
      <c r="Z10760" t="s">
        <v>36915</v>
      </c>
      <c r="AG10760" t="s">
        <v>43744</v>
      </c>
      <c r="AI10760" t="s">
        <v>43745</v>
      </c>
      <c r="AJ10760" t="s">
        <v>43748</v>
      </c>
    </row>
    <row r="10761" spans="1:36" ht="17.25" hidden="1" customHeight="1" x14ac:dyDescent="0.2">
      <c r="A10761" s="4" t="s">
        <v>43739</v>
      </c>
      <c r="B10761" t="s">
        <v>43246</v>
      </c>
      <c r="C10761" t="s">
        <v>43740</v>
      </c>
      <c r="D10761" t="s">
        <v>43741</v>
      </c>
      <c r="E10761" t="s">
        <v>191</v>
      </c>
      <c r="F10761" t="s">
        <v>86</v>
      </c>
      <c r="G10761" s="5">
        <v>110</v>
      </c>
      <c r="H10761" t="s">
        <v>806</v>
      </c>
      <c r="I10761" t="s">
        <v>65</v>
      </c>
      <c r="J10761" t="s">
        <v>44</v>
      </c>
      <c r="N10761" s="6">
        <v>1990</v>
      </c>
      <c r="O10761" s="24">
        <v>2021</v>
      </c>
      <c r="R10761" s="7">
        <v>55.887009999999997</v>
      </c>
      <c r="S10761" s="7">
        <v>38.783454999999996</v>
      </c>
      <c r="T10761" t="s">
        <v>46</v>
      </c>
      <c r="U10761" t="s">
        <v>43742</v>
      </c>
      <c r="X10761" t="s">
        <v>43537</v>
      </c>
      <c r="Y10761" t="s">
        <v>36708</v>
      </c>
      <c r="Z10761" t="s">
        <v>36915</v>
      </c>
      <c r="AG10761" t="s">
        <v>43744</v>
      </c>
      <c r="AI10761" t="s">
        <v>43745</v>
      </c>
      <c r="AJ10761" t="s">
        <v>43749</v>
      </c>
    </row>
    <row r="10762" spans="1:36" ht="17.25" hidden="1" customHeight="1" x14ac:dyDescent="0.2">
      <c r="A10762" s="4" t="s">
        <v>43739</v>
      </c>
      <c r="B10762" t="s">
        <v>43246</v>
      </c>
      <c r="C10762" t="s">
        <v>43740</v>
      </c>
      <c r="D10762" t="s">
        <v>43741</v>
      </c>
      <c r="E10762" t="s">
        <v>335</v>
      </c>
      <c r="F10762" t="s">
        <v>86</v>
      </c>
      <c r="G10762" s="5">
        <v>125</v>
      </c>
      <c r="H10762" t="s">
        <v>806</v>
      </c>
      <c r="I10762" t="s">
        <v>65</v>
      </c>
      <c r="J10762" t="s">
        <v>44</v>
      </c>
      <c r="N10762" s="24">
        <v>1996</v>
      </c>
      <c r="O10762" s="24">
        <v>2021</v>
      </c>
      <c r="R10762" s="7">
        <v>55.887009999999997</v>
      </c>
      <c r="S10762" s="7">
        <v>38.783454999999996</v>
      </c>
      <c r="T10762" t="s">
        <v>46</v>
      </c>
      <c r="U10762" t="s">
        <v>43742</v>
      </c>
      <c r="X10762" t="s">
        <v>43537</v>
      </c>
      <c r="Y10762" t="s">
        <v>36708</v>
      </c>
      <c r="Z10762" t="s">
        <v>36915</v>
      </c>
      <c r="AG10762" t="s">
        <v>43744</v>
      </c>
      <c r="AI10762" t="s">
        <v>43745</v>
      </c>
      <c r="AJ10762" t="s">
        <v>43750</v>
      </c>
    </row>
    <row r="10763" spans="1:36" ht="17.25" hidden="1" customHeight="1" x14ac:dyDescent="0.2">
      <c r="A10763" s="4" t="s">
        <v>48310</v>
      </c>
      <c r="B10763" t="s">
        <v>47846</v>
      </c>
      <c r="C10763" t="s">
        <v>48311</v>
      </c>
      <c r="E10763" t="s">
        <v>48005</v>
      </c>
      <c r="F10763" t="s">
        <v>86</v>
      </c>
      <c r="G10763" s="5">
        <v>120</v>
      </c>
      <c r="H10763" t="s">
        <v>806</v>
      </c>
      <c r="I10763" t="s">
        <v>240</v>
      </c>
      <c r="J10763" t="s">
        <v>45</v>
      </c>
      <c r="N10763" s="24">
        <v>1967</v>
      </c>
      <c r="O10763" s="24">
        <v>2022</v>
      </c>
      <c r="P10763" s="24">
        <v>2022</v>
      </c>
      <c r="R10763" s="7">
        <v>-34.806800000000003</v>
      </c>
      <c r="S10763" s="7">
        <v>138.5213</v>
      </c>
      <c r="T10763" t="s">
        <v>46</v>
      </c>
      <c r="U10763" t="s">
        <v>47865</v>
      </c>
      <c r="X10763" t="s">
        <v>47849</v>
      </c>
      <c r="Y10763" t="s">
        <v>47850</v>
      </c>
      <c r="Z10763" t="s">
        <v>47851</v>
      </c>
      <c r="AA10763" t="s">
        <v>48312</v>
      </c>
      <c r="AB10763" t="s">
        <v>48321</v>
      </c>
      <c r="AG10763" t="s">
        <v>48314</v>
      </c>
      <c r="AH10763" s="24">
        <v>1153442</v>
      </c>
      <c r="AI10763" t="s">
        <v>48315</v>
      </c>
      <c r="AJ10763" t="s">
        <v>48322</v>
      </c>
    </row>
    <row r="10764" spans="1:36" ht="17.25" hidden="1" customHeight="1" x14ac:dyDescent="0.2">
      <c r="A10764" s="4" t="s">
        <v>6212</v>
      </c>
      <c r="B10764" t="s">
        <v>6178</v>
      </c>
      <c r="C10764" t="s">
        <v>6213</v>
      </c>
      <c r="D10764" t="s">
        <v>6214</v>
      </c>
      <c r="E10764" t="s">
        <v>40</v>
      </c>
      <c r="F10764" t="s">
        <v>570</v>
      </c>
      <c r="G10764" s="5">
        <v>64</v>
      </c>
      <c r="H10764" t="s">
        <v>857</v>
      </c>
      <c r="I10764" t="s">
        <v>240</v>
      </c>
      <c r="J10764" t="s">
        <v>45</v>
      </c>
      <c r="K10764" t="s">
        <v>45</v>
      </c>
      <c r="L10764" t="s">
        <v>45</v>
      </c>
      <c r="M10764" t="s">
        <v>559</v>
      </c>
      <c r="N10764" s="6">
        <v>1968</v>
      </c>
      <c r="R10764" s="7">
        <v>21.567037171348399</v>
      </c>
      <c r="S10764" s="7">
        <v>-77.2715826418723</v>
      </c>
      <c r="T10764" t="s">
        <v>46</v>
      </c>
      <c r="U10764" t="s">
        <v>6215</v>
      </c>
      <c r="X10764" t="s">
        <v>6216</v>
      </c>
      <c r="Y10764" t="s">
        <v>3012</v>
      </c>
      <c r="Z10764" t="s">
        <v>3013</v>
      </c>
      <c r="AC10764" t="s">
        <v>6217</v>
      </c>
      <c r="AG10764" t="s">
        <v>6218</v>
      </c>
      <c r="AH10764" s="24">
        <v>1136817</v>
      </c>
      <c r="AI10764" t="s">
        <v>6219</v>
      </c>
      <c r="AJ10764" t="s">
        <v>6220</v>
      </c>
    </row>
    <row r="10765" spans="1:36" ht="17.25" hidden="1" customHeight="1" x14ac:dyDescent="0.2">
      <c r="A10765" s="4" t="s">
        <v>43782</v>
      </c>
      <c r="B10765" t="s">
        <v>43246</v>
      </c>
      <c r="C10765" t="s">
        <v>43783</v>
      </c>
      <c r="D10765" t="s">
        <v>43784</v>
      </c>
      <c r="E10765" t="s">
        <v>58</v>
      </c>
      <c r="F10765" t="s">
        <v>527</v>
      </c>
      <c r="G10765" s="5">
        <v>300</v>
      </c>
      <c r="H10765" t="s">
        <v>42</v>
      </c>
      <c r="I10765" t="s">
        <v>240</v>
      </c>
      <c r="J10765" t="s">
        <v>44</v>
      </c>
      <c r="N10765" s="6">
        <v>1971</v>
      </c>
      <c r="R10765" s="7">
        <v>51.753999999999998</v>
      </c>
      <c r="S10765" s="7">
        <v>58.8033</v>
      </c>
      <c r="T10765" t="s">
        <v>46</v>
      </c>
      <c r="U10765" t="s">
        <v>43785</v>
      </c>
      <c r="X10765" t="s">
        <v>43786</v>
      </c>
      <c r="Y10765" t="s">
        <v>36708</v>
      </c>
      <c r="Z10765" t="s">
        <v>36915</v>
      </c>
      <c r="AA10765" t="s">
        <v>43787</v>
      </c>
      <c r="AC10765" t="s">
        <v>43788</v>
      </c>
      <c r="AG10765" t="s">
        <v>43789</v>
      </c>
      <c r="AH10765" s="24">
        <v>1121579</v>
      </c>
      <c r="AI10765" t="s">
        <v>43790</v>
      </c>
      <c r="AJ10765" t="s">
        <v>43793</v>
      </c>
    </row>
    <row r="10766" spans="1:36" ht="17.25" hidden="1" customHeight="1" x14ac:dyDescent="0.2">
      <c r="A10766" s="4" t="s">
        <v>43782</v>
      </c>
      <c r="B10766" t="s">
        <v>43246</v>
      </c>
      <c r="C10766" t="s">
        <v>43783</v>
      </c>
      <c r="D10766" t="s">
        <v>43784</v>
      </c>
      <c r="E10766" t="s">
        <v>191</v>
      </c>
      <c r="F10766" t="s">
        <v>527</v>
      </c>
      <c r="G10766" s="5">
        <v>300</v>
      </c>
      <c r="H10766" t="s">
        <v>42</v>
      </c>
      <c r="I10766" t="s">
        <v>240</v>
      </c>
      <c r="J10766" t="s">
        <v>44</v>
      </c>
      <c r="N10766" s="6">
        <v>1972</v>
      </c>
      <c r="P10766" s="24">
        <v>2024</v>
      </c>
      <c r="R10766" s="7">
        <v>51.753999999999998</v>
      </c>
      <c r="S10766" s="7">
        <v>58.8033</v>
      </c>
      <c r="T10766" t="s">
        <v>46</v>
      </c>
      <c r="U10766" t="s">
        <v>43785</v>
      </c>
      <c r="X10766" t="s">
        <v>43786</v>
      </c>
      <c r="Y10766" t="s">
        <v>36708</v>
      </c>
      <c r="Z10766" t="s">
        <v>36915</v>
      </c>
      <c r="AA10766" t="s">
        <v>43787</v>
      </c>
      <c r="AC10766" t="s">
        <v>43788</v>
      </c>
      <c r="AG10766" t="s">
        <v>43789</v>
      </c>
      <c r="AH10766" s="24">
        <v>1121580</v>
      </c>
      <c r="AI10766" t="s">
        <v>43790</v>
      </c>
      <c r="AJ10766" t="s">
        <v>43794</v>
      </c>
    </row>
    <row r="10767" spans="1:36" ht="17.25" hidden="1" customHeight="1" x14ac:dyDescent="0.2">
      <c r="A10767" s="4" t="s">
        <v>43782</v>
      </c>
      <c r="B10767" t="s">
        <v>43246</v>
      </c>
      <c r="C10767" t="s">
        <v>43783</v>
      </c>
      <c r="D10767" t="s">
        <v>43784</v>
      </c>
      <c r="E10767" t="s">
        <v>335</v>
      </c>
      <c r="F10767" t="s">
        <v>527</v>
      </c>
      <c r="G10767" s="5">
        <v>300</v>
      </c>
      <c r="H10767" t="s">
        <v>42</v>
      </c>
      <c r="I10767" t="s">
        <v>240</v>
      </c>
      <c r="J10767" t="s">
        <v>44</v>
      </c>
      <c r="N10767" s="6">
        <v>1972</v>
      </c>
      <c r="R10767" s="7">
        <v>51.753999999999998</v>
      </c>
      <c r="S10767" s="7">
        <v>58.8033</v>
      </c>
      <c r="T10767" t="s">
        <v>46</v>
      </c>
      <c r="U10767" t="s">
        <v>43785</v>
      </c>
      <c r="X10767" t="s">
        <v>43786</v>
      </c>
      <c r="Y10767" t="s">
        <v>36708</v>
      </c>
      <c r="Z10767" t="s">
        <v>36915</v>
      </c>
      <c r="AA10767" t="s">
        <v>43787</v>
      </c>
      <c r="AC10767" t="s">
        <v>43788</v>
      </c>
      <c r="AG10767" t="s">
        <v>43789</v>
      </c>
      <c r="AH10767" s="24">
        <v>1121581</v>
      </c>
      <c r="AI10767" t="s">
        <v>43790</v>
      </c>
      <c r="AJ10767" t="s">
        <v>43797</v>
      </c>
    </row>
    <row r="10768" spans="1:36" ht="17.25" hidden="1" customHeight="1" x14ac:dyDescent="0.2">
      <c r="A10768" s="4" t="s">
        <v>43782</v>
      </c>
      <c r="B10768" t="s">
        <v>43246</v>
      </c>
      <c r="C10768" t="s">
        <v>43783</v>
      </c>
      <c r="D10768" t="s">
        <v>43784</v>
      </c>
      <c r="E10768" t="s">
        <v>1157</v>
      </c>
      <c r="F10768" t="s">
        <v>527</v>
      </c>
      <c r="G10768" s="5">
        <v>300</v>
      </c>
      <c r="H10768" t="s">
        <v>42</v>
      </c>
      <c r="I10768" t="s">
        <v>240</v>
      </c>
      <c r="J10768" t="s">
        <v>44</v>
      </c>
      <c r="N10768" s="6">
        <v>1974</v>
      </c>
      <c r="R10768" s="7">
        <v>51.753999999999998</v>
      </c>
      <c r="S10768" s="7">
        <v>58.8033</v>
      </c>
      <c r="T10768" t="s">
        <v>46</v>
      </c>
      <c r="U10768" t="s">
        <v>43785</v>
      </c>
      <c r="X10768" t="s">
        <v>43786</v>
      </c>
      <c r="Y10768" t="s">
        <v>36708</v>
      </c>
      <c r="Z10768" t="s">
        <v>36915</v>
      </c>
      <c r="AA10768" t="s">
        <v>43787</v>
      </c>
      <c r="AC10768" t="s">
        <v>43788</v>
      </c>
      <c r="AG10768" t="s">
        <v>43789</v>
      </c>
      <c r="AH10768" s="24">
        <v>1121582</v>
      </c>
      <c r="AI10768" t="s">
        <v>43790</v>
      </c>
      <c r="AJ10768" t="s">
        <v>43798</v>
      </c>
    </row>
    <row r="10769" spans="1:36" ht="17.25" hidden="1" customHeight="1" x14ac:dyDescent="0.2">
      <c r="A10769" s="4" t="s">
        <v>43782</v>
      </c>
      <c r="B10769" t="s">
        <v>43246</v>
      </c>
      <c r="C10769" t="s">
        <v>43783</v>
      </c>
      <c r="D10769" t="s">
        <v>43784</v>
      </c>
      <c r="E10769" t="s">
        <v>2297</v>
      </c>
      <c r="F10769" t="s">
        <v>527</v>
      </c>
      <c r="G10769" s="5">
        <v>300</v>
      </c>
      <c r="H10769" t="s">
        <v>42</v>
      </c>
      <c r="I10769" t="s">
        <v>240</v>
      </c>
      <c r="J10769" t="s">
        <v>44</v>
      </c>
      <c r="N10769" s="6">
        <v>1978</v>
      </c>
      <c r="R10769" s="7">
        <v>51.753999999999998</v>
      </c>
      <c r="S10769" s="7">
        <v>58.8033</v>
      </c>
      <c r="T10769" t="s">
        <v>46</v>
      </c>
      <c r="U10769" t="s">
        <v>43785</v>
      </c>
      <c r="X10769" t="s">
        <v>43786</v>
      </c>
      <c r="Y10769" t="s">
        <v>36708</v>
      </c>
      <c r="Z10769" t="s">
        <v>36915</v>
      </c>
      <c r="AA10769" t="s">
        <v>43787</v>
      </c>
      <c r="AC10769" t="s">
        <v>43788</v>
      </c>
      <c r="AG10769" t="s">
        <v>43789</v>
      </c>
      <c r="AH10769" s="24">
        <v>1121583</v>
      </c>
      <c r="AI10769" t="s">
        <v>43790</v>
      </c>
      <c r="AJ10769" t="s">
        <v>43799</v>
      </c>
    </row>
    <row r="10770" spans="1:36" ht="17.25" hidden="1" customHeight="1" x14ac:dyDescent="0.2">
      <c r="A10770" s="4" t="s">
        <v>43782</v>
      </c>
      <c r="B10770" t="s">
        <v>43246</v>
      </c>
      <c r="C10770" t="s">
        <v>43783</v>
      </c>
      <c r="D10770" t="s">
        <v>43784</v>
      </c>
      <c r="E10770" t="s">
        <v>3929</v>
      </c>
      <c r="F10770" t="s">
        <v>527</v>
      </c>
      <c r="G10770" s="5">
        <v>300</v>
      </c>
      <c r="H10770" t="s">
        <v>42</v>
      </c>
      <c r="I10770" t="s">
        <v>240</v>
      </c>
      <c r="J10770" t="s">
        <v>44</v>
      </c>
      <c r="N10770" s="6">
        <v>1979</v>
      </c>
      <c r="R10770" s="7">
        <v>51.753999999999998</v>
      </c>
      <c r="S10770" s="7">
        <v>58.8033</v>
      </c>
      <c r="T10770" t="s">
        <v>46</v>
      </c>
      <c r="U10770" t="s">
        <v>43785</v>
      </c>
      <c r="X10770" t="s">
        <v>43786</v>
      </c>
      <c r="Y10770" t="s">
        <v>36708</v>
      </c>
      <c r="Z10770" t="s">
        <v>36915</v>
      </c>
      <c r="AA10770" t="s">
        <v>43787</v>
      </c>
      <c r="AC10770" t="s">
        <v>43788</v>
      </c>
      <c r="AG10770" t="s">
        <v>43789</v>
      </c>
      <c r="AH10770" s="24">
        <v>1121584</v>
      </c>
      <c r="AI10770" t="s">
        <v>43790</v>
      </c>
      <c r="AJ10770" t="s">
        <v>43800</v>
      </c>
    </row>
    <row r="10771" spans="1:36" ht="17.25" hidden="1" customHeight="1" x14ac:dyDescent="0.2">
      <c r="A10771" s="4" t="s">
        <v>43801</v>
      </c>
      <c r="B10771" t="s">
        <v>43246</v>
      </c>
      <c r="C10771" t="s">
        <v>43802</v>
      </c>
      <c r="D10771" t="s">
        <v>43803</v>
      </c>
      <c r="E10771" t="s">
        <v>40</v>
      </c>
      <c r="F10771" t="s">
        <v>43672</v>
      </c>
      <c r="G10771" s="5">
        <v>60</v>
      </c>
      <c r="H10771" t="s">
        <v>42</v>
      </c>
      <c r="I10771" t="s">
        <v>240</v>
      </c>
      <c r="J10771" t="s">
        <v>44</v>
      </c>
      <c r="N10771" s="6">
        <v>1977</v>
      </c>
      <c r="R10771" s="7">
        <v>56.961398000000003</v>
      </c>
      <c r="S10771" s="7">
        <v>41.109254999999997</v>
      </c>
      <c r="T10771" t="s">
        <v>46</v>
      </c>
      <c r="U10771" t="s">
        <v>43804</v>
      </c>
      <c r="X10771" t="s">
        <v>43805</v>
      </c>
      <c r="Y10771" t="s">
        <v>36708</v>
      </c>
      <c r="Z10771" t="s">
        <v>36915</v>
      </c>
      <c r="AA10771" t="s">
        <v>43806</v>
      </c>
      <c r="AC10771" t="s">
        <v>43807</v>
      </c>
      <c r="AG10771" t="s">
        <v>43808</v>
      </c>
      <c r="AI10771" t="s">
        <v>43809</v>
      </c>
      <c r="AJ10771" t="s">
        <v>43810</v>
      </c>
    </row>
    <row r="10772" spans="1:36" ht="17.25" hidden="1" customHeight="1" x14ac:dyDescent="0.2">
      <c r="A10772" s="4" t="s">
        <v>43801</v>
      </c>
      <c r="B10772" t="s">
        <v>43246</v>
      </c>
      <c r="C10772" t="s">
        <v>43802</v>
      </c>
      <c r="D10772" t="s">
        <v>43803</v>
      </c>
      <c r="E10772" t="s">
        <v>56</v>
      </c>
      <c r="F10772" t="s">
        <v>43672</v>
      </c>
      <c r="G10772" s="5">
        <v>100</v>
      </c>
      <c r="H10772" t="s">
        <v>42</v>
      </c>
      <c r="I10772" t="s">
        <v>240</v>
      </c>
      <c r="J10772" t="s">
        <v>44</v>
      </c>
      <c r="N10772" s="6">
        <v>1984</v>
      </c>
      <c r="R10772" s="7">
        <v>56.961398000000003</v>
      </c>
      <c r="S10772" s="7">
        <v>41.109254999999997</v>
      </c>
      <c r="T10772" t="s">
        <v>46</v>
      </c>
      <c r="U10772" t="s">
        <v>43804</v>
      </c>
      <c r="X10772" t="s">
        <v>43805</v>
      </c>
      <c r="Y10772" t="s">
        <v>36708</v>
      </c>
      <c r="Z10772" t="s">
        <v>36915</v>
      </c>
      <c r="AC10772" t="s">
        <v>43807</v>
      </c>
      <c r="AG10772" t="s">
        <v>43811</v>
      </c>
      <c r="AI10772" t="s">
        <v>43809</v>
      </c>
      <c r="AJ10772" t="s">
        <v>43812</v>
      </c>
    </row>
    <row r="10773" spans="1:36" ht="17.25" hidden="1" customHeight="1" x14ac:dyDescent="0.2">
      <c r="A10773" s="4" t="s">
        <v>43801</v>
      </c>
      <c r="B10773" t="s">
        <v>43246</v>
      </c>
      <c r="C10773" t="s">
        <v>43802</v>
      </c>
      <c r="D10773" t="s">
        <v>43803</v>
      </c>
      <c r="E10773" t="s">
        <v>58</v>
      </c>
      <c r="F10773" t="s">
        <v>43672</v>
      </c>
      <c r="G10773" s="5">
        <v>80</v>
      </c>
      <c r="H10773" t="s">
        <v>42</v>
      </c>
      <c r="I10773" t="s">
        <v>240</v>
      </c>
      <c r="J10773" t="s">
        <v>44</v>
      </c>
      <c r="N10773" s="6">
        <v>1984</v>
      </c>
      <c r="R10773" s="7">
        <v>56.961398000000003</v>
      </c>
      <c r="S10773" s="7">
        <v>41.109254999999997</v>
      </c>
      <c r="T10773" t="s">
        <v>46</v>
      </c>
      <c r="U10773" t="s">
        <v>43804</v>
      </c>
      <c r="X10773" t="s">
        <v>43805</v>
      </c>
      <c r="Y10773" t="s">
        <v>36708</v>
      </c>
      <c r="Z10773" t="s">
        <v>36915</v>
      </c>
      <c r="AC10773" t="s">
        <v>43807</v>
      </c>
      <c r="AG10773" t="s">
        <v>43813</v>
      </c>
      <c r="AI10773" t="s">
        <v>43809</v>
      </c>
      <c r="AJ10773" t="s">
        <v>43814</v>
      </c>
    </row>
    <row r="10774" spans="1:36" ht="17.25" hidden="1" customHeight="1" x14ac:dyDescent="0.2">
      <c r="A10774" s="4" t="s">
        <v>43801</v>
      </c>
      <c r="B10774" t="s">
        <v>43246</v>
      </c>
      <c r="C10774" t="s">
        <v>43802</v>
      </c>
      <c r="D10774" t="s">
        <v>43803</v>
      </c>
      <c r="E10774" t="s">
        <v>191</v>
      </c>
      <c r="F10774" t="s">
        <v>43672</v>
      </c>
      <c r="G10774" s="5">
        <v>80</v>
      </c>
      <c r="H10774" t="s">
        <v>42</v>
      </c>
      <c r="I10774" t="s">
        <v>240</v>
      </c>
      <c r="J10774" t="s">
        <v>44</v>
      </c>
      <c r="N10774" s="6">
        <v>1991</v>
      </c>
      <c r="R10774" s="7">
        <v>56.961398000000003</v>
      </c>
      <c r="S10774" s="7">
        <v>41.109254999999997</v>
      </c>
      <c r="T10774" t="s">
        <v>46</v>
      </c>
      <c r="U10774" t="s">
        <v>43804</v>
      </c>
      <c r="X10774" t="s">
        <v>43805</v>
      </c>
      <c r="Y10774" t="s">
        <v>36708</v>
      </c>
      <c r="Z10774" t="s">
        <v>36915</v>
      </c>
      <c r="AC10774" t="s">
        <v>43807</v>
      </c>
      <c r="AG10774" t="s">
        <v>43815</v>
      </c>
      <c r="AI10774" t="s">
        <v>43809</v>
      </c>
      <c r="AJ10774" t="s">
        <v>43816</v>
      </c>
    </row>
    <row r="10775" spans="1:36" ht="17.25" hidden="1" customHeight="1" x14ac:dyDescent="0.2">
      <c r="A10775" s="4" t="s">
        <v>43817</v>
      </c>
      <c r="B10775" t="s">
        <v>43246</v>
      </c>
      <c r="C10775" t="s">
        <v>43818</v>
      </c>
      <c r="D10775" t="s">
        <v>43819</v>
      </c>
      <c r="E10775" t="s">
        <v>58</v>
      </c>
      <c r="F10775" t="s">
        <v>86</v>
      </c>
      <c r="G10775" s="5">
        <v>65</v>
      </c>
      <c r="H10775" t="s">
        <v>42</v>
      </c>
      <c r="I10775" t="s">
        <v>240</v>
      </c>
      <c r="J10775" t="s">
        <v>44</v>
      </c>
      <c r="M10775" t="s">
        <v>2514</v>
      </c>
      <c r="N10775" s="6">
        <v>1985</v>
      </c>
      <c r="P10775" s="25"/>
      <c r="R10775" s="7">
        <v>56.990853999999999</v>
      </c>
      <c r="S10775" s="7">
        <v>41.011837</v>
      </c>
      <c r="T10775" t="s">
        <v>46</v>
      </c>
      <c r="U10775" t="s">
        <v>43804</v>
      </c>
      <c r="X10775" t="s">
        <v>43805</v>
      </c>
      <c r="Y10775" t="s">
        <v>36708</v>
      </c>
      <c r="Z10775" t="s">
        <v>36915</v>
      </c>
      <c r="AC10775" t="s">
        <v>43820</v>
      </c>
      <c r="AG10775" t="s">
        <v>43821</v>
      </c>
      <c r="AH10775" s="27"/>
      <c r="AI10775" t="s">
        <v>43822</v>
      </c>
      <c r="AJ10775" t="s">
        <v>43823</v>
      </c>
    </row>
    <row r="10776" spans="1:36" ht="17.25" hidden="1" customHeight="1" x14ac:dyDescent="0.2">
      <c r="A10776" s="4" t="s">
        <v>43824</v>
      </c>
      <c r="B10776" t="s">
        <v>43246</v>
      </c>
      <c r="C10776" t="s">
        <v>43825</v>
      </c>
      <c r="D10776" t="s">
        <v>43826</v>
      </c>
      <c r="E10776" t="s">
        <v>40</v>
      </c>
      <c r="F10776" t="s">
        <v>41</v>
      </c>
      <c r="G10776" s="5">
        <v>325</v>
      </c>
      <c r="H10776" t="s">
        <v>806</v>
      </c>
      <c r="I10776" t="s">
        <v>43</v>
      </c>
      <c r="J10776" t="s">
        <v>44</v>
      </c>
      <c r="K10776" t="s">
        <v>45</v>
      </c>
      <c r="L10776" t="s">
        <v>559</v>
      </c>
      <c r="M10776" t="s">
        <v>559</v>
      </c>
      <c r="N10776" s="6">
        <v>2008</v>
      </c>
      <c r="O10776" s="24">
        <v>2022</v>
      </c>
      <c r="P10776" s="24">
        <v>2024</v>
      </c>
      <c r="R10776" s="7">
        <v>57.023099999999999</v>
      </c>
      <c r="S10776" s="7">
        <v>40.384799999999998</v>
      </c>
      <c r="T10776" t="s">
        <v>46</v>
      </c>
      <c r="U10776" t="s">
        <v>43827</v>
      </c>
      <c r="X10776" t="s">
        <v>43805</v>
      </c>
      <c r="Y10776" t="s">
        <v>36708</v>
      </c>
      <c r="Z10776" t="s">
        <v>36915</v>
      </c>
      <c r="AA10776" t="s">
        <v>43828</v>
      </c>
      <c r="AC10776" t="s">
        <v>43829</v>
      </c>
      <c r="AG10776" t="s">
        <v>43830</v>
      </c>
      <c r="AH10776" s="8" t="s">
        <v>43831</v>
      </c>
      <c r="AI10776" t="s">
        <v>43832</v>
      </c>
      <c r="AJ10776" t="s">
        <v>43833</v>
      </c>
    </row>
    <row r="10777" spans="1:36" ht="17.25" hidden="1" customHeight="1" x14ac:dyDescent="0.2">
      <c r="A10777" s="4" t="s">
        <v>43824</v>
      </c>
      <c r="B10777" t="s">
        <v>43246</v>
      </c>
      <c r="C10777" t="s">
        <v>43825</v>
      </c>
      <c r="D10777" t="s">
        <v>43826</v>
      </c>
      <c r="E10777" t="s">
        <v>56</v>
      </c>
      <c r="F10777" t="s">
        <v>41</v>
      </c>
      <c r="G10777" s="5">
        <v>325</v>
      </c>
      <c r="H10777" t="s">
        <v>42</v>
      </c>
      <c r="I10777" t="s">
        <v>43</v>
      </c>
      <c r="J10777" t="s">
        <v>44</v>
      </c>
      <c r="N10777" s="6">
        <v>2012</v>
      </c>
      <c r="R10777" s="7">
        <v>57.023099999999999</v>
      </c>
      <c r="S10777" s="7">
        <v>40.384799999999998</v>
      </c>
      <c r="T10777" t="s">
        <v>46</v>
      </c>
      <c r="U10777" t="s">
        <v>43827</v>
      </c>
      <c r="X10777" t="s">
        <v>43805</v>
      </c>
      <c r="Y10777" t="s">
        <v>36708</v>
      </c>
      <c r="Z10777" t="s">
        <v>36915</v>
      </c>
      <c r="AA10777" t="s">
        <v>43828</v>
      </c>
      <c r="AC10777" t="s">
        <v>43829</v>
      </c>
      <c r="AG10777" t="s">
        <v>43830</v>
      </c>
      <c r="AH10777" s="8" t="s">
        <v>43835</v>
      </c>
      <c r="AI10777" t="s">
        <v>43832</v>
      </c>
      <c r="AJ10777" t="s">
        <v>43836</v>
      </c>
    </row>
    <row r="10778" spans="1:36" ht="17.25" hidden="1" customHeight="1" x14ac:dyDescent="0.2">
      <c r="A10778" s="4" t="s">
        <v>43847</v>
      </c>
      <c r="B10778" t="s">
        <v>43246</v>
      </c>
      <c r="C10778" t="s">
        <v>43848</v>
      </c>
      <c r="D10778" t="s">
        <v>43849</v>
      </c>
      <c r="E10778" t="s">
        <v>40</v>
      </c>
      <c r="F10778" t="s">
        <v>43604</v>
      </c>
      <c r="G10778" s="5">
        <v>60</v>
      </c>
      <c r="H10778" t="s">
        <v>42</v>
      </c>
      <c r="I10778" t="s">
        <v>240</v>
      </c>
      <c r="J10778" t="s">
        <v>44</v>
      </c>
      <c r="L10778" t="s">
        <v>559</v>
      </c>
      <c r="N10778" s="6">
        <v>1977</v>
      </c>
      <c r="R10778" s="7">
        <v>56.893545000000003</v>
      </c>
      <c r="S10778" s="7">
        <v>53.341873</v>
      </c>
      <c r="T10778" t="s">
        <v>46</v>
      </c>
      <c r="U10778" t="s">
        <v>43840</v>
      </c>
      <c r="X10778" t="s">
        <v>43841</v>
      </c>
      <c r="Y10778" t="s">
        <v>36708</v>
      </c>
      <c r="Z10778" t="s">
        <v>36915</v>
      </c>
      <c r="AC10778" t="s">
        <v>43850</v>
      </c>
      <c r="AG10778" t="s">
        <v>43813</v>
      </c>
      <c r="AH10778" s="24">
        <v>1121989</v>
      </c>
      <c r="AI10778" t="s">
        <v>43851</v>
      </c>
      <c r="AJ10778" t="s">
        <v>43852</v>
      </c>
    </row>
    <row r="10779" spans="1:36" ht="17.25" hidden="1" customHeight="1" x14ac:dyDescent="0.2">
      <c r="A10779" s="4" t="s">
        <v>43847</v>
      </c>
      <c r="B10779" t="s">
        <v>43246</v>
      </c>
      <c r="C10779" t="s">
        <v>43848</v>
      </c>
      <c r="D10779" t="s">
        <v>43849</v>
      </c>
      <c r="E10779" t="s">
        <v>56</v>
      </c>
      <c r="F10779" t="s">
        <v>43604</v>
      </c>
      <c r="G10779" s="5">
        <v>110</v>
      </c>
      <c r="H10779" t="s">
        <v>42</v>
      </c>
      <c r="I10779" t="s">
        <v>240</v>
      </c>
      <c r="J10779" t="s">
        <v>44</v>
      </c>
      <c r="L10779" t="s">
        <v>559</v>
      </c>
      <c r="N10779" s="6">
        <v>1977</v>
      </c>
      <c r="R10779" s="7">
        <v>56.893545000000003</v>
      </c>
      <c r="S10779" s="7">
        <v>53.341873</v>
      </c>
      <c r="T10779" t="s">
        <v>46</v>
      </c>
      <c r="U10779" t="s">
        <v>43840</v>
      </c>
      <c r="X10779" t="s">
        <v>43841</v>
      </c>
      <c r="Y10779" t="s">
        <v>36708</v>
      </c>
      <c r="Z10779" t="s">
        <v>36915</v>
      </c>
      <c r="AC10779" t="s">
        <v>43850</v>
      </c>
      <c r="AG10779" t="s">
        <v>43813</v>
      </c>
      <c r="AH10779" s="24">
        <v>1184581</v>
      </c>
      <c r="AI10779" t="s">
        <v>43851</v>
      </c>
      <c r="AJ10779" t="s">
        <v>43853</v>
      </c>
    </row>
    <row r="10780" spans="1:36" ht="17.25" hidden="1" customHeight="1" x14ac:dyDescent="0.2">
      <c r="A10780" s="4" t="s">
        <v>43847</v>
      </c>
      <c r="B10780" t="s">
        <v>43246</v>
      </c>
      <c r="C10780" t="s">
        <v>43848</v>
      </c>
      <c r="D10780" t="s">
        <v>43849</v>
      </c>
      <c r="E10780" t="s">
        <v>58</v>
      </c>
      <c r="F10780" t="s">
        <v>43604</v>
      </c>
      <c r="G10780" s="5">
        <v>110</v>
      </c>
      <c r="H10780" t="s">
        <v>42</v>
      </c>
      <c r="I10780" t="s">
        <v>240</v>
      </c>
      <c r="J10780" t="s">
        <v>44</v>
      </c>
      <c r="L10780" t="s">
        <v>559</v>
      </c>
      <c r="N10780" s="6">
        <v>1979</v>
      </c>
      <c r="P10780" s="24">
        <v>2026</v>
      </c>
      <c r="R10780" s="7">
        <v>56.893545000000003</v>
      </c>
      <c r="S10780" s="7">
        <v>53.341873</v>
      </c>
      <c r="T10780" t="s">
        <v>46</v>
      </c>
      <c r="U10780" t="s">
        <v>43840</v>
      </c>
      <c r="X10780" t="s">
        <v>43841</v>
      </c>
      <c r="Y10780" t="s">
        <v>36708</v>
      </c>
      <c r="Z10780" t="s">
        <v>36915</v>
      </c>
      <c r="AC10780" t="s">
        <v>43850</v>
      </c>
      <c r="AG10780" t="s">
        <v>43813</v>
      </c>
      <c r="AH10780" s="24">
        <v>1184582</v>
      </c>
      <c r="AI10780" t="s">
        <v>43851</v>
      </c>
      <c r="AJ10780" t="s">
        <v>43854</v>
      </c>
    </row>
    <row r="10781" spans="1:36" ht="17.25" hidden="1" customHeight="1" x14ac:dyDescent="0.2">
      <c r="A10781" s="4" t="s">
        <v>43847</v>
      </c>
      <c r="B10781" t="s">
        <v>43246</v>
      </c>
      <c r="C10781" t="s">
        <v>43848</v>
      </c>
      <c r="D10781" t="s">
        <v>43849</v>
      </c>
      <c r="E10781" t="s">
        <v>191</v>
      </c>
      <c r="F10781" t="s">
        <v>43604</v>
      </c>
      <c r="G10781" s="5">
        <v>110</v>
      </c>
      <c r="H10781" t="s">
        <v>806</v>
      </c>
      <c r="I10781" t="s">
        <v>240</v>
      </c>
      <c r="J10781" t="s">
        <v>44</v>
      </c>
      <c r="L10781" t="s">
        <v>559</v>
      </c>
      <c r="N10781" s="6">
        <v>1982</v>
      </c>
      <c r="O10781" s="24">
        <v>2023</v>
      </c>
      <c r="R10781" s="7">
        <v>56.893545000000003</v>
      </c>
      <c r="S10781" s="7">
        <v>53.341873</v>
      </c>
      <c r="T10781" t="s">
        <v>46</v>
      </c>
      <c r="U10781" t="s">
        <v>43840</v>
      </c>
      <c r="X10781" t="s">
        <v>43841</v>
      </c>
      <c r="Y10781" t="s">
        <v>36708</v>
      </c>
      <c r="Z10781" t="s">
        <v>36915</v>
      </c>
      <c r="AC10781" t="s">
        <v>43850</v>
      </c>
      <c r="AG10781" t="s">
        <v>43813</v>
      </c>
      <c r="AH10781" s="24">
        <v>1184583</v>
      </c>
      <c r="AI10781" t="s">
        <v>43851</v>
      </c>
      <c r="AJ10781" t="s">
        <v>43857</v>
      </c>
    </row>
    <row r="10782" spans="1:36" ht="17.25" hidden="1" customHeight="1" x14ac:dyDescent="0.2">
      <c r="A10782" s="4" t="s">
        <v>43859</v>
      </c>
      <c r="B10782" t="s">
        <v>43246</v>
      </c>
      <c r="C10782" t="s">
        <v>43860</v>
      </c>
      <c r="D10782" t="s">
        <v>43861</v>
      </c>
      <c r="E10782" t="s">
        <v>40</v>
      </c>
      <c r="F10782" t="s">
        <v>86</v>
      </c>
      <c r="G10782" s="5">
        <v>450</v>
      </c>
      <c r="H10782" t="s">
        <v>42</v>
      </c>
      <c r="I10782" t="s">
        <v>43</v>
      </c>
      <c r="J10782" t="s">
        <v>44</v>
      </c>
      <c r="N10782" s="6">
        <v>2005</v>
      </c>
      <c r="R10782" s="7">
        <v>54.661712999999999</v>
      </c>
      <c r="S10782" s="7">
        <v>20.582011999999999</v>
      </c>
      <c r="T10782" t="s">
        <v>46</v>
      </c>
      <c r="U10782" t="s">
        <v>43862</v>
      </c>
      <c r="X10782" t="s">
        <v>43862</v>
      </c>
      <c r="Y10782" t="s">
        <v>36708</v>
      </c>
      <c r="Z10782" t="s">
        <v>36915</v>
      </c>
      <c r="AA10782" t="s">
        <v>43863</v>
      </c>
      <c r="AC10782" t="s">
        <v>43864</v>
      </c>
      <c r="AG10782" t="s">
        <v>43865</v>
      </c>
      <c r="AH10782" s="8" t="s">
        <v>43866</v>
      </c>
      <c r="AI10782" t="s">
        <v>43867</v>
      </c>
      <c r="AJ10782" t="s">
        <v>43868</v>
      </c>
    </row>
    <row r="10783" spans="1:36" ht="17.25" hidden="1" customHeight="1" x14ac:dyDescent="0.2">
      <c r="A10783" s="4" t="s">
        <v>43859</v>
      </c>
      <c r="B10783" t="s">
        <v>43246</v>
      </c>
      <c r="C10783" t="s">
        <v>43860</v>
      </c>
      <c r="D10783" t="s">
        <v>43861</v>
      </c>
      <c r="E10783" t="s">
        <v>56</v>
      </c>
      <c r="F10783" t="s">
        <v>86</v>
      </c>
      <c r="G10783" s="5">
        <v>450</v>
      </c>
      <c r="H10783" t="s">
        <v>42</v>
      </c>
      <c r="I10783" t="s">
        <v>43</v>
      </c>
      <c r="J10783" t="s">
        <v>44</v>
      </c>
      <c r="N10783" s="6">
        <v>2010</v>
      </c>
      <c r="R10783" s="7">
        <v>54.661712999999999</v>
      </c>
      <c r="S10783" s="7">
        <v>20.582011999999999</v>
      </c>
      <c r="T10783" t="s">
        <v>46</v>
      </c>
      <c r="U10783" t="s">
        <v>43862</v>
      </c>
      <c r="X10783" t="s">
        <v>43862</v>
      </c>
      <c r="Y10783" t="s">
        <v>36708</v>
      </c>
      <c r="Z10783" t="s">
        <v>36915</v>
      </c>
      <c r="AA10783" t="s">
        <v>43863</v>
      </c>
      <c r="AC10783" t="s">
        <v>43864</v>
      </c>
      <c r="AG10783" t="s">
        <v>43865</v>
      </c>
      <c r="AH10783" s="8" t="s">
        <v>43869</v>
      </c>
      <c r="AI10783" t="s">
        <v>43867</v>
      </c>
      <c r="AJ10783" t="s">
        <v>43870</v>
      </c>
    </row>
    <row r="10784" spans="1:36" ht="17.25" hidden="1" customHeight="1" x14ac:dyDescent="0.2">
      <c r="A10784" s="4" t="s">
        <v>43876</v>
      </c>
      <c r="B10784" t="s">
        <v>43246</v>
      </c>
      <c r="C10784" t="s">
        <v>43877</v>
      </c>
      <c r="D10784" t="s">
        <v>43878</v>
      </c>
      <c r="E10784" t="s">
        <v>335</v>
      </c>
      <c r="F10784" t="s">
        <v>527</v>
      </c>
      <c r="G10784" s="5">
        <v>55</v>
      </c>
      <c r="H10784" t="s">
        <v>42</v>
      </c>
      <c r="I10784" t="s">
        <v>240</v>
      </c>
      <c r="J10784" t="s">
        <v>44</v>
      </c>
      <c r="N10784" s="6">
        <v>1975</v>
      </c>
      <c r="R10784" s="7">
        <v>52.969900000000003</v>
      </c>
      <c r="S10784" s="7">
        <v>158.6806</v>
      </c>
      <c r="T10784" t="s">
        <v>46</v>
      </c>
      <c r="U10784" t="s">
        <v>43879</v>
      </c>
      <c r="X10784" t="s">
        <v>43880</v>
      </c>
      <c r="Y10784" t="s">
        <v>36708</v>
      </c>
      <c r="Z10784" t="s">
        <v>36915</v>
      </c>
      <c r="AA10784" t="s">
        <v>43881</v>
      </c>
      <c r="AG10784" t="s">
        <v>43882</v>
      </c>
      <c r="AH10784" s="24">
        <v>1255111</v>
      </c>
      <c r="AI10784" t="s">
        <v>43883</v>
      </c>
      <c r="AJ10784" t="s">
        <v>43884</v>
      </c>
    </row>
    <row r="10785" spans="1:36" ht="17.25" hidden="1" customHeight="1" x14ac:dyDescent="0.2">
      <c r="A10785" s="4" t="s">
        <v>43876</v>
      </c>
      <c r="B10785" t="s">
        <v>43246</v>
      </c>
      <c r="C10785" t="s">
        <v>43877</v>
      </c>
      <c r="D10785" t="s">
        <v>43878</v>
      </c>
      <c r="E10785" t="s">
        <v>1157</v>
      </c>
      <c r="F10785" t="s">
        <v>527</v>
      </c>
      <c r="G10785" s="5">
        <v>50</v>
      </c>
      <c r="H10785" t="s">
        <v>42</v>
      </c>
      <c r="I10785" t="s">
        <v>240</v>
      </c>
      <c r="J10785" t="s">
        <v>44</v>
      </c>
      <c r="N10785" s="6">
        <v>1977</v>
      </c>
      <c r="R10785" s="7">
        <v>52.969900000000003</v>
      </c>
      <c r="S10785" s="7">
        <v>158.6806</v>
      </c>
      <c r="T10785" t="s">
        <v>46</v>
      </c>
      <c r="U10785" t="s">
        <v>43879</v>
      </c>
      <c r="X10785" t="s">
        <v>43880</v>
      </c>
      <c r="Y10785" t="s">
        <v>36708</v>
      </c>
      <c r="Z10785" t="s">
        <v>36915</v>
      </c>
      <c r="AG10785" t="s">
        <v>43882</v>
      </c>
      <c r="AH10785" s="6">
        <v>1255107</v>
      </c>
      <c r="AI10785" t="s">
        <v>43883</v>
      </c>
      <c r="AJ10785" t="s">
        <v>43885</v>
      </c>
    </row>
    <row r="10786" spans="1:36" ht="17.25" hidden="1" customHeight="1" x14ac:dyDescent="0.2">
      <c r="A10786" s="4" t="s">
        <v>43876</v>
      </c>
      <c r="B10786" t="s">
        <v>43246</v>
      </c>
      <c r="C10786" t="s">
        <v>43877</v>
      </c>
      <c r="D10786" t="s">
        <v>43878</v>
      </c>
      <c r="E10786" t="s">
        <v>2297</v>
      </c>
      <c r="F10786" t="s">
        <v>527</v>
      </c>
      <c r="G10786" s="5">
        <v>50</v>
      </c>
      <c r="H10786" t="s">
        <v>42</v>
      </c>
      <c r="I10786" t="s">
        <v>240</v>
      </c>
      <c r="J10786" t="s">
        <v>44</v>
      </c>
      <c r="N10786" s="6">
        <v>1980</v>
      </c>
      <c r="R10786" s="7">
        <v>52.969900000000003</v>
      </c>
      <c r="S10786" s="7">
        <v>158.6806</v>
      </c>
      <c r="T10786" t="s">
        <v>46</v>
      </c>
      <c r="U10786" t="s">
        <v>43879</v>
      </c>
      <c r="X10786" t="s">
        <v>43880</v>
      </c>
      <c r="Y10786" t="s">
        <v>36708</v>
      </c>
      <c r="Z10786" t="s">
        <v>36915</v>
      </c>
      <c r="AG10786" t="s">
        <v>43882</v>
      </c>
      <c r="AH10786" s="6">
        <v>1255106</v>
      </c>
      <c r="AI10786" t="s">
        <v>43883</v>
      </c>
      <c r="AJ10786" t="s">
        <v>43886</v>
      </c>
    </row>
    <row r="10787" spans="1:36" ht="17.25" hidden="1" customHeight="1" x14ac:dyDescent="0.2">
      <c r="A10787" s="4" t="s">
        <v>43887</v>
      </c>
      <c r="B10787" t="s">
        <v>43246</v>
      </c>
      <c r="C10787" t="s">
        <v>43888</v>
      </c>
      <c r="D10787" t="s">
        <v>43889</v>
      </c>
      <c r="E10787" t="s">
        <v>40</v>
      </c>
      <c r="F10787" t="s">
        <v>527</v>
      </c>
      <c r="G10787" s="5">
        <v>80</v>
      </c>
      <c r="H10787" t="s">
        <v>42</v>
      </c>
      <c r="I10787" t="s">
        <v>240</v>
      </c>
      <c r="J10787" t="s">
        <v>44</v>
      </c>
      <c r="N10787" s="6">
        <v>1985</v>
      </c>
      <c r="R10787" s="7">
        <v>53.011400000000002</v>
      </c>
      <c r="S10787" s="7">
        <v>158.73939999999999</v>
      </c>
      <c r="T10787" t="s">
        <v>46</v>
      </c>
      <c r="U10787" t="s">
        <v>43879</v>
      </c>
      <c r="X10787" t="s">
        <v>43880</v>
      </c>
      <c r="Y10787" t="s">
        <v>36708</v>
      </c>
      <c r="Z10787" t="s">
        <v>36915</v>
      </c>
      <c r="AA10787" t="s">
        <v>43890</v>
      </c>
      <c r="AG10787" t="s">
        <v>43891</v>
      </c>
      <c r="AH10787" s="24">
        <v>1171111</v>
      </c>
      <c r="AI10787" t="s">
        <v>43892</v>
      </c>
      <c r="AJ10787" t="s">
        <v>43893</v>
      </c>
    </row>
    <row r="10788" spans="1:36" ht="17.25" hidden="1" customHeight="1" x14ac:dyDescent="0.2">
      <c r="A10788" s="4" t="s">
        <v>43887</v>
      </c>
      <c r="B10788" t="s">
        <v>43246</v>
      </c>
      <c r="C10788" t="s">
        <v>43888</v>
      </c>
      <c r="D10788" t="s">
        <v>43889</v>
      </c>
      <c r="E10788" t="s">
        <v>56</v>
      </c>
      <c r="F10788" t="s">
        <v>527</v>
      </c>
      <c r="G10788" s="5">
        <v>80</v>
      </c>
      <c r="H10788" t="s">
        <v>42</v>
      </c>
      <c r="I10788" t="s">
        <v>240</v>
      </c>
      <c r="J10788" t="s">
        <v>44</v>
      </c>
      <c r="N10788" s="6">
        <v>1987</v>
      </c>
      <c r="R10788" s="7">
        <v>53.011400000000002</v>
      </c>
      <c r="S10788" s="7">
        <v>158.73939999999999</v>
      </c>
      <c r="T10788" t="s">
        <v>46</v>
      </c>
      <c r="U10788" t="s">
        <v>43879</v>
      </c>
      <c r="X10788" t="s">
        <v>43880</v>
      </c>
      <c r="Y10788" t="s">
        <v>36708</v>
      </c>
      <c r="Z10788" t="s">
        <v>36915</v>
      </c>
      <c r="AG10788" t="s">
        <v>43891</v>
      </c>
      <c r="AH10788" s="24">
        <v>1171363</v>
      </c>
      <c r="AI10788" t="s">
        <v>43892</v>
      </c>
      <c r="AJ10788" t="s">
        <v>43894</v>
      </c>
    </row>
    <row r="10789" spans="1:36" ht="17.25" hidden="1" customHeight="1" x14ac:dyDescent="0.2">
      <c r="A10789" s="4" t="s">
        <v>43895</v>
      </c>
      <c r="B10789" t="s">
        <v>43246</v>
      </c>
      <c r="C10789" t="s">
        <v>43896</v>
      </c>
      <c r="D10789" t="s">
        <v>43897</v>
      </c>
      <c r="E10789" t="s">
        <v>40</v>
      </c>
      <c r="F10789" t="s">
        <v>86</v>
      </c>
      <c r="G10789" s="5">
        <v>60</v>
      </c>
      <c r="H10789" t="s">
        <v>806</v>
      </c>
      <c r="I10789" t="s">
        <v>240</v>
      </c>
      <c r="J10789" t="s">
        <v>44</v>
      </c>
      <c r="N10789" s="6">
        <v>1973</v>
      </c>
      <c r="O10789" s="24">
        <v>2022</v>
      </c>
      <c r="R10789" s="7">
        <v>51.866100000000003</v>
      </c>
      <c r="S10789" s="7">
        <v>54.774099999999997</v>
      </c>
      <c r="T10789" t="s">
        <v>46</v>
      </c>
      <c r="U10789" t="s">
        <v>43898</v>
      </c>
      <c r="X10789" t="s">
        <v>43786</v>
      </c>
      <c r="Y10789" t="s">
        <v>36708</v>
      </c>
      <c r="Z10789" t="s">
        <v>36915</v>
      </c>
      <c r="AA10789" t="s">
        <v>43899</v>
      </c>
      <c r="AG10789" t="s">
        <v>43900</v>
      </c>
      <c r="AH10789" s="24">
        <v>1260016</v>
      </c>
      <c r="AI10789" t="s">
        <v>43901</v>
      </c>
      <c r="AJ10789" t="s">
        <v>43902</v>
      </c>
    </row>
    <row r="10790" spans="1:36" ht="17.25" hidden="1" customHeight="1" x14ac:dyDescent="0.2">
      <c r="A10790" s="4" t="s">
        <v>43895</v>
      </c>
      <c r="B10790" t="s">
        <v>43246</v>
      </c>
      <c r="C10790" t="s">
        <v>43896</v>
      </c>
      <c r="D10790" t="s">
        <v>43897</v>
      </c>
      <c r="E10790" t="s">
        <v>56</v>
      </c>
      <c r="F10790" t="s">
        <v>86</v>
      </c>
      <c r="G10790" s="5">
        <v>50</v>
      </c>
      <c r="H10790" t="s">
        <v>42</v>
      </c>
      <c r="I10790" t="s">
        <v>240</v>
      </c>
      <c r="J10790" t="s">
        <v>44</v>
      </c>
      <c r="N10790" s="6">
        <v>1973</v>
      </c>
      <c r="R10790" s="7">
        <v>51.866100000000003</v>
      </c>
      <c r="S10790" s="7">
        <v>54.774099999999997</v>
      </c>
      <c r="T10790" t="s">
        <v>46</v>
      </c>
      <c r="U10790" t="s">
        <v>43898</v>
      </c>
      <c r="X10790" t="s">
        <v>43786</v>
      </c>
      <c r="Y10790" t="s">
        <v>36708</v>
      </c>
      <c r="Z10790" t="s">
        <v>36915</v>
      </c>
      <c r="AA10790" t="s">
        <v>43899</v>
      </c>
      <c r="AG10790" t="s">
        <v>43900</v>
      </c>
      <c r="AH10790" s="24">
        <v>1260017</v>
      </c>
      <c r="AI10790" t="s">
        <v>43901</v>
      </c>
      <c r="AJ10790" t="s">
        <v>43903</v>
      </c>
    </row>
    <row r="10791" spans="1:36" ht="17.25" hidden="1" customHeight="1" x14ac:dyDescent="0.2">
      <c r="A10791" s="4" t="s">
        <v>43895</v>
      </c>
      <c r="B10791" t="s">
        <v>43246</v>
      </c>
      <c r="C10791" t="s">
        <v>43896</v>
      </c>
      <c r="D10791" t="s">
        <v>43897</v>
      </c>
      <c r="E10791" t="s">
        <v>58</v>
      </c>
      <c r="F10791" t="s">
        <v>86</v>
      </c>
      <c r="G10791" s="5">
        <v>50</v>
      </c>
      <c r="H10791" t="s">
        <v>42</v>
      </c>
      <c r="I10791" t="s">
        <v>240</v>
      </c>
      <c r="J10791" t="s">
        <v>44</v>
      </c>
      <c r="N10791" s="6">
        <v>1980</v>
      </c>
      <c r="R10791" s="7">
        <v>51.866100000000003</v>
      </c>
      <c r="S10791" s="7">
        <v>54.774099999999997</v>
      </c>
      <c r="T10791" t="s">
        <v>46</v>
      </c>
      <c r="U10791" t="s">
        <v>43898</v>
      </c>
      <c r="X10791" t="s">
        <v>43786</v>
      </c>
      <c r="Y10791" t="s">
        <v>36708</v>
      </c>
      <c r="Z10791" t="s">
        <v>36915</v>
      </c>
      <c r="AA10791" t="s">
        <v>43899</v>
      </c>
      <c r="AG10791" t="s">
        <v>43900</v>
      </c>
      <c r="AH10791" s="24">
        <v>1260018</v>
      </c>
      <c r="AI10791" t="s">
        <v>43901</v>
      </c>
      <c r="AJ10791" t="s">
        <v>43904</v>
      </c>
    </row>
    <row r="10792" spans="1:36" ht="17.25" hidden="1" customHeight="1" x14ac:dyDescent="0.2">
      <c r="A10792" s="4" t="s">
        <v>43895</v>
      </c>
      <c r="B10792" t="s">
        <v>43246</v>
      </c>
      <c r="C10792" t="s">
        <v>43896</v>
      </c>
      <c r="D10792" t="s">
        <v>43897</v>
      </c>
      <c r="E10792" t="s">
        <v>191</v>
      </c>
      <c r="F10792" t="s">
        <v>86</v>
      </c>
      <c r="G10792" s="5">
        <v>60</v>
      </c>
      <c r="H10792" t="s">
        <v>42</v>
      </c>
      <c r="I10792" t="s">
        <v>240</v>
      </c>
      <c r="J10792" t="s">
        <v>44</v>
      </c>
      <c r="N10792" s="6">
        <v>1980</v>
      </c>
      <c r="R10792" s="7">
        <v>51.866100000000003</v>
      </c>
      <c r="S10792" s="7">
        <v>54.774099999999997</v>
      </c>
      <c r="T10792" t="s">
        <v>46</v>
      </c>
      <c r="U10792" t="s">
        <v>43898</v>
      </c>
      <c r="X10792" t="s">
        <v>43786</v>
      </c>
      <c r="Y10792" t="s">
        <v>36708</v>
      </c>
      <c r="Z10792" t="s">
        <v>36915</v>
      </c>
      <c r="AA10792" t="s">
        <v>43899</v>
      </c>
      <c r="AG10792" t="s">
        <v>43900</v>
      </c>
      <c r="AH10792" s="6">
        <v>1182843</v>
      </c>
      <c r="AI10792" t="s">
        <v>43901</v>
      </c>
      <c r="AJ10792" t="s">
        <v>43905</v>
      </c>
    </row>
    <row r="10793" spans="1:36" ht="17.25" hidden="1" customHeight="1" x14ac:dyDescent="0.2">
      <c r="A10793" s="4" t="s">
        <v>43895</v>
      </c>
      <c r="B10793" t="s">
        <v>43246</v>
      </c>
      <c r="C10793" t="s">
        <v>43896</v>
      </c>
      <c r="D10793" t="s">
        <v>43897</v>
      </c>
      <c r="E10793" t="s">
        <v>335</v>
      </c>
      <c r="F10793" t="s">
        <v>86</v>
      </c>
      <c r="G10793" s="5">
        <v>50</v>
      </c>
      <c r="H10793" t="s">
        <v>42</v>
      </c>
      <c r="I10793" t="s">
        <v>240</v>
      </c>
      <c r="J10793" t="s">
        <v>44</v>
      </c>
      <c r="N10793" s="6">
        <v>1980</v>
      </c>
      <c r="O10793" s="25"/>
      <c r="P10793" s="25"/>
      <c r="R10793" s="7">
        <v>51.866100000000003</v>
      </c>
      <c r="S10793" s="7">
        <v>54.774099999999997</v>
      </c>
      <c r="T10793" t="s">
        <v>46</v>
      </c>
      <c r="U10793" t="s">
        <v>43898</v>
      </c>
      <c r="X10793" t="s">
        <v>43786</v>
      </c>
      <c r="Y10793" t="s">
        <v>36708</v>
      </c>
      <c r="Z10793" t="s">
        <v>36915</v>
      </c>
      <c r="AA10793" t="s">
        <v>43899</v>
      </c>
      <c r="AG10793" t="s">
        <v>43900</v>
      </c>
      <c r="AH10793" s="6">
        <v>1260020</v>
      </c>
      <c r="AI10793" t="s">
        <v>43901</v>
      </c>
      <c r="AJ10793" t="s">
        <v>43906</v>
      </c>
    </row>
    <row r="10794" spans="1:36" ht="17.25" hidden="1" customHeight="1" x14ac:dyDescent="0.2">
      <c r="A10794" s="4" t="s">
        <v>43895</v>
      </c>
      <c r="B10794" t="s">
        <v>43246</v>
      </c>
      <c r="C10794" t="s">
        <v>43896</v>
      </c>
      <c r="D10794" t="s">
        <v>43897</v>
      </c>
      <c r="E10794" t="s">
        <v>1157</v>
      </c>
      <c r="F10794" t="s">
        <v>86</v>
      </c>
      <c r="G10794" s="5">
        <v>50</v>
      </c>
      <c r="H10794" t="s">
        <v>857</v>
      </c>
      <c r="I10794" t="s">
        <v>240</v>
      </c>
      <c r="J10794" t="s">
        <v>44</v>
      </c>
      <c r="N10794" s="6">
        <v>1980</v>
      </c>
      <c r="R10794" s="7">
        <v>51.866100000000003</v>
      </c>
      <c r="S10794" s="7">
        <v>54.774099999999997</v>
      </c>
      <c r="T10794" t="s">
        <v>46</v>
      </c>
      <c r="U10794" t="s">
        <v>43898</v>
      </c>
      <c r="X10794" t="s">
        <v>43786</v>
      </c>
      <c r="Y10794" t="s">
        <v>36708</v>
      </c>
      <c r="Z10794" t="s">
        <v>36915</v>
      </c>
      <c r="AA10794" t="s">
        <v>43899</v>
      </c>
      <c r="AG10794" t="s">
        <v>43900</v>
      </c>
      <c r="AH10794" s="6">
        <v>1182844</v>
      </c>
      <c r="AI10794" t="s">
        <v>43901</v>
      </c>
      <c r="AJ10794" t="s">
        <v>43907</v>
      </c>
    </row>
    <row r="10795" spans="1:36" ht="17.25" hidden="1" customHeight="1" x14ac:dyDescent="0.2">
      <c r="A10795" s="4" t="s">
        <v>6212</v>
      </c>
      <c r="B10795" t="s">
        <v>6178</v>
      </c>
      <c r="C10795" t="s">
        <v>6213</v>
      </c>
      <c r="D10795" t="s">
        <v>6214</v>
      </c>
      <c r="E10795" t="s">
        <v>56</v>
      </c>
      <c r="F10795" t="s">
        <v>570</v>
      </c>
      <c r="G10795" s="5">
        <v>64</v>
      </c>
      <c r="H10795" t="s">
        <v>857</v>
      </c>
      <c r="I10795" t="s">
        <v>240</v>
      </c>
      <c r="J10795" t="s">
        <v>45</v>
      </c>
      <c r="K10795" t="s">
        <v>45</v>
      </c>
      <c r="L10795" t="s">
        <v>45</v>
      </c>
      <c r="M10795" t="s">
        <v>559</v>
      </c>
      <c r="N10795" s="6">
        <v>1968</v>
      </c>
      <c r="R10795" s="7">
        <v>21.567037171348399</v>
      </c>
      <c r="S10795" s="7">
        <v>-77.2715826418723</v>
      </c>
      <c r="T10795" t="s">
        <v>46</v>
      </c>
      <c r="U10795" t="s">
        <v>6215</v>
      </c>
      <c r="X10795" t="s">
        <v>6216</v>
      </c>
      <c r="Y10795" t="s">
        <v>3012</v>
      </c>
      <c r="Z10795" t="s">
        <v>3013</v>
      </c>
      <c r="AC10795" t="s">
        <v>6217</v>
      </c>
      <c r="AG10795" t="s">
        <v>6218</v>
      </c>
      <c r="AH10795" s="6">
        <v>1136818</v>
      </c>
      <c r="AI10795" t="s">
        <v>6219</v>
      </c>
      <c r="AJ10795" t="s">
        <v>6221</v>
      </c>
    </row>
    <row r="10796" spans="1:36" ht="17.25" hidden="1" customHeight="1" x14ac:dyDescent="0.2">
      <c r="A10796" s="4" t="s">
        <v>6212</v>
      </c>
      <c r="B10796" t="s">
        <v>6178</v>
      </c>
      <c r="C10796" t="s">
        <v>6213</v>
      </c>
      <c r="D10796" t="s">
        <v>6214</v>
      </c>
      <c r="E10796" t="s">
        <v>58</v>
      </c>
      <c r="F10796" t="s">
        <v>570</v>
      </c>
      <c r="G10796" s="5">
        <v>64</v>
      </c>
      <c r="H10796" t="s">
        <v>857</v>
      </c>
      <c r="I10796" t="s">
        <v>240</v>
      </c>
      <c r="J10796" t="s">
        <v>45</v>
      </c>
      <c r="K10796" t="s">
        <v>45</v>
      </c>
      <c r="L10796" t="s">
        <v>45</v>
      </c>
      <c r="M10796" t="s">
        <v>559</v>
      </c>
      <c r="N10796" s="6">
        <v>1968</v>
      </c>
      <c r="R10796" s="7">
        <v>21.567037171348399</v>
      </c>
      <c r="S10796" s="7">
        <v>-77.2715826418723</v>
      </c>
      <c r="T10796" t="s">
        <v>46</v>
      </c>
      <c r="U10796" t="s">
        <v>6215</v>
      </c>
      <c r="X10796" t="s">
        <v>6216</v>
      </c>
      <c r="Y10796" t="s">
        <v>3012</v>
      </c>
      <c r="Z10796" t="s">
        <v>3013</v>
      </c>
      <c r="AC10796" t="s">
        <v>6217</v>
      </c>
      <c r="AG10796" t="s">
        <v>6218</v>
      </c>
      <c r="AH10796" s="6">
        <v>1136819</v>
      </c>
      <c r="AI10796" t="s">
        <v>6219</v>
      </c>
      <c r="AJ10796" t="s">
        <v>6222</v>
      </c>
    </row>
    <row r="10797" spans="1:36" ht="17.25" hidden="1" customHeight="1" x14ac:dyDescent="0.2">
      <c r="A10797" s="4" t="s">
        <v>6212</v>
      </c>
      <c r="B10797" t="s">
        <v>6178</v>
      </c>
      <c r="C10797" t="s">
        <v>6213</v>
      </c>
      <c r="D10797" t="s">
        <v>6214</v>
      </c>
      <c r="E10797" t="s">
        <v>191</v>
      </c>
      <c r="F10797" t="s">
        <v>570</v>
      </c>
      <c r="G10797" s="5">
        <v>125</v>
      </c>
      <c r="H10797" t="s">
        <v>42</v>
      </c>
      <c r="I10797" t="s">
        <v>240</v>
      </c>
      <c r="J10797" t="s">
        <v>45</v>
      </c>
      <c r="K10797" t="s">
        <v>45</v>
      </c>
      <c r="L10797" t="s">
        <v>45</v>
      </c>
      <c r="M10797" t="s">
        <v>559</v>
      </c>
      <c r="N10797" s="6">
        <v>1968</v>
      </c>
      <c r="R10797" s="7">
        <v>21.567037171348399</v>
      </c>
      <c r="S10797" s="7">
        <v>-77.2715826418723</v>
      </c>
      <c r="T10797" t="s">
        <v>46</v>
      </c>
      <c r="U10797" t="s">
        <v>6215</v>
      </c>
      <c r="X10797" t="s">
        <v>6216</v>
      </c>
      <c r="Y10797" t="s">
        <v>3012</v>
      </c>
      <c r="Z10797" t="s">
        <v>3013</v>
      </c>
      <c r="AC10797" t="s">
        <v>6217</v>
      </c>
      <c r="AG10797" t="s">
        <v>6218</v>
      </c>
      <c r="AH10797" s="6">
        <v>1136820</v>
      </c>
      <c r="AI10797" t="s">
        <v>6219</v>
      </c>
      <c r="AJ10797" t="s">
        <v>6223</v>
      </c>
    </row>
    <row r="10798" spans="1:36" ht="17.25" hidden="1" customHeight="1" x14ac:dyDescent="0.2">
      <c r="A10798" s="4" t="s">
        <v>43908</v>
      </c>
      <c r="B10798" t="s">
        <v>43246</v>
      </c>
      <c r="C10798" t="s">
        <v>43909</v>
      </c>
      <c r="D10798" t="s">
        <v>43910</v>
      </c>
      <c r="E10798" t="s">
        <v>191</v>
      </c>
      <c r="F10798" t="s">
        <v>527</v>
      </c>
      <c r="G10798" s="5">
        <v>300</v>
      </c>
      <c r="H10798" t="s">
        <v>42</v>
      </c>
      <c r="I10798" t="s">
        <v>240</v>
      </c>
      <c r="J10798" t="s">
        <v>44</v>
      </c>
      <c r="N10798" s="6">
        <v>1971</v>
      </c>
      <c r="R10798" s="7">
        <v>56.248600000000003</v>
      </c>
      <c r="S10798" s="7">
        <v>54.588200000000001</v>
      </c>
      <c r="T10798" t="s">
        <v>46</v>
      </c>
      <c r="U10798" t="s">
        <v>43911</v>
      </c>
      <c r="W10798" t="s">
        <v>43912</v>
      </c>
      <c r="X10798" t="s">
        <v>43913</v>
      </c>
      <c r="Y10798" t="s">
        <v>36708</v>
      </c>
      <c r="Z10798" t="s">
        <v>36915</v>
      </c>
      <c r="AA10798" t="s">
        <v>43914</v>
      </c>
      <c r="AG10798" t="s">
        <v>43915</v>
      </c>
      <c r="AH10798" s="24">
        <v>1164482</v>
      </c>
      <c r="AI10798" t="s">
        <v>43916</v>
      </c>
      <c r="AJ10798" t="s">
        <v>43920</v>
      </c>
    </row>
    <row r="10799" spans="1:36" ht="17.25" hidden="1" customHeight="1" x14ac:dyDescent="0.2">
      <c r="A10799" s="4" t="s">
        <v>43908</v>
      </c>
      <c r="B10799" t="s">
        <v>43246</v>
      </c>
      <c r="C10799" t="s">
        <v>43909</v>
      </c>
      <c r="D10799" t="s">
        <v>43910</v>
      </c>
      <c r="E10799" t="s">
        <v>335</v>
      </c>
      <c r="F10799" t="s">
        <v>527</v>
      </c>
      <c r="G10799" s="5">
        <v>300</v>
      </c>
      <c r="H10799" t="s">
        <v>42</v>
      </c>
      <c r="I10799" t="s">
        <v>240</v>
      </c>
      <c r="J10799" t="s">
        <v>44</v>
      </c>
      <c r="N10799" s="6">
        <v>1972</v>
      </c>
      <c r="R10799" s="7">
        <v>56.248600000000003</v>
      </c>
      <c r="S10799" s="7">
        <v>54.588200000000001</v>
      </c>
      <c r="T10799" t="s">
        <v>46</v>
      </c>
      <c r="U10799" t="s">
        <v>43911</v>
      </c>
      <c r="W10799" t="s">
        <v>43912</v>
      </c>
      <c r="X10799" t="s">
        <v>43913</v>
      </c>
      <c r="Y10799" t="s">
        <v>36708</v>
      </c>
      <c r="Z10799" t="s">
        <v>36915</v>
      </c>
      <c r="AA10799" t="s">
        <v>43914</v>
      </c>
      <c r="AG10799" t="s">
        <v>43915</v>
      </c>
      <c r="AH10799" s="24">
        <v>1164483</v>
      </c>
      <c r="AI10799" t="s">
        <v>43916</v>
      </c>
      <c r="AJ10799" t="s">
        <v>43921</v>
      </c>
    </row>
    <row r="10800" spans="1:36" ht="17.25" hidden="1" customHeight="1" x14ac:dyDescent="0.2">
      <c r="A10800" s="4" t="s">
        <v>43908</v>
      </c>
      <c r="B10800" t="s">
        <v>43246</v>
      </c>
      <c r="C10800" t="s">
        <v>43909</v>
      </c>
      <c r="D10800" t="s">
        <v>43910</v>
      </c>
      <c r="E10800" t="s">
        <v>1157</v>
      </c>
      <c r="F10800" t="s">
        <v>527</v>
      </c>
      <c r="G10800" s="5">
        <v>325</v>
      </c>
      <c r="H10800" t="s">
        <v>42</v>
      </c>
      <c r="I10800" t="s">
        <v>240</v>
      </c>
      <c r="J10800" t="s">
        <v>44</v>
      </c>
      <c r="N10800" s="6">
        <v>1973</v>
      </c>
      <c r="R10800" s="7">
        <v>56.248600000000003</v>
      </c>
      <c r="S10800" s="7">
        <v>54.588200000000001</v>
      </c>
      <c r="T10800" t="s">
        <v>46</v>
      </c>
      <c r="U10800" t="s">
        <v>43911</v>
      </c>
      <c r="W10800" t="s">
        <v>43912</v>
      </c>
      <c r="X10800" t="s">
        <v>43913</v>
      </c>
      <c r="Y10800" t="s">
        <v>36708</v>
      </c>
      <c r="Z10800" t="s">
        <v>36915</v>
      </c>
      <c r="AA10800" t="s">
        <v>43914</v>
      </c>
      <c r="AG10800" t="s">
        <v>43915</v>
      </c>
      <c r="AH10800" s="24">
        <v>1164484</v>
      </c>
      <c r="AI10800" t="s">
        <v>43916</v>
      </c>
      <c r="AJ10800" t="s">
        <v>43922</v>
      </c>
    </row>
    <row r="10801" spans="1:36" ht="17.25" hidden="1" customHeight="1" x14ac:dyDescent="0.2">
      <c r="A10801" s="4" t="s">
        <v>43923</v>
      </c>
      <c r="B10801" t="s">
        <v>43246</v>
      </c>
      <c r="C10801" t="s">
        <v>43924</v>
      </c>
      <c r="D10801" t="s">
        <v>43925</v>
      </c>
      <c r="E10801" t="s">
        <v>191</v>
      </c>
      <c r="F10801" t="s">
        <v>527</v>
      </c>
      <c r="G10801" s="5">
        <v>300</v>
      </c>
      <c r="H10801" t="s">
        <v>806</v>
      </c>
      <c r="I10801" t="s">
        <v>45</v>
      </c>
      <c r="J10801" t="s">
        <v>44</v>
      </c>
      <c r="M10801" t="s">
        <v>559</v>
      </c>
      <c r="N10801" s="6">
        <v>1976</v>
      </c>
      <c r="O10801" s="24">
        <v>2020</v>
      </c>
      <c r="R10801" s="7">
        <v>54.858055999999998</v>
      </c>
      <c r="S10801" s="7">
        <v>38.259721999999996</v>
      </c>
      <c r="T10801" t="s">
        <v>46</v>
      </c>
      <c r="U10801" t="s">
        <v>43926</v>
      </c>
      <c r="W10801" t="s">
        <v>43927</v>
      </c>
      <c r="X10801" t="s">
        <v>43537</v>
      </c>
      <c r="Y10801" t="s">
        <v>36708</v>
      </c>
      <c r="Z10801" t="s">
        <v>36915</v>
      </c>
      <c r="AC10801" t="s">
        <v>43928</v>
      </c>
      <c r="AG10801" t="s">
        <v>43929</v>
      </c>
      <c r="AI10801" t="s">
        <v>43930</v>
      </c>
      <c r="AJ10801" t="s">
        <v>43931</v>
      </c>
    </row>
    <row r="10802" spans="1:36" ht="17.25" hidden="1" customHeight="1" x14ac:dyDescent="0.2">
      <c r="A10802" s="4" t="s">
        <v>43923</v>
      </c>
      <c r="B10802" t="s">
        <v>43246</v>
      </c>
      <c r="C10802" t="s">
        <v>43924</v>
      </c>
      <c r="D10802" t="s">
        <v>43925</v>
      </c>
      <c r="E10802" t="s">
        <v>335</v>
      </c>
      <c r="F10802" t="s">
        <v>527</v>
      </c>
      <c r="G10802" s="5">
        <v>300</v>
      </c>
      <c r="H10802" t="s">
        <v>806</v>
      </c>
      <c r="I10802" t="s">
        <v>45</v>
      </c>
      <c r="J10802" t="s">
        <v>44</v>
      </c>
      <c r="M10802" t="s">
        <v>559</v>
      </c>
      <c r="N10802" s="6">
        <v>1976</v>
      </c>
      <c r="O10802" s="24">
        <v>2020</v>
      </c>
      <c r="R10802" s="7">
        <v>54.858055999999998</v>
      </c>
      <c r="S10802" s="7">
        <v>38.259721999999996</v>
      </c>
      <c r="T10802" t="s">
        <v>46</v>
      </c>
      <c r="U10802" t="s">
        <v>43926</v>
      </c>
      <c r="W10802" t="s">
        <v>43927</v>
      </c>
      <c r="X10802" t="s">
        <v>43537</v>
      </c>
      <c r="Y10802" t="s">
        <v>36708</v>
      </c>
      <c r="Z10802" t="s">
        <v>36915</v>
      </c>
      <c r="AC10802" t="s">
        <v>43928</v>
      </c>
      <c r="AG10802" t="s">
        <v>43929</v>
      </c>
      <c r="AI10802" t="s">
        <v>43930</v>
      </c>
      <c r="AJ10802" t="s">
        <v>43932</v>
      </c>
    </row>
    <row r="10803" spans="1:36" ht="17.25" hidden="1" customHeight="1" x14ac:dyDescent="0.2">
      <c r="A10803" s="4" t="s">
        <v>43923</v>
      </c>
      <c r="B10803" t="s">
        <v>43246</v>
      </c>
      <c r="C10803" t="s">
        <v>43924</v>
      </c>
      <c r="D10803" t="s">
        <v>43925</v>
      </c>
      <c r="E10803" t="s">
        <v>1157</v>
      </c>
      <c r="F10803" t="s">
        <v>527</v>
      </c>
      <c r="G10803" s="5">
        <v>300</v>
      </c>
      <c r="H10803" t="s">
        <v>806</v>
      </c>
      <c r="I10803" t="s">
        <v>45</v>
      </c>
      <c r="J10803" t="s">
        <v>44</v>
      </c>
      <c r="M10803" t="s">
        <v>559</v>
      </c>
      <c r="N10803" s="6">
        <v>1976</v>
      </c>
      <c r="O10803" s="24">
        <v>2020</v>
      </c>
      <c r="R10803" s="7">
        <v>54.858055999999998</v>
      </c>
      <c r="S10803" s="7">
        <v>38.259721999999996</v>
      </c>
      <c r="T10803" t="s">
        <v>46</v>
      </c>
      <c r="U10803" t="s">
        <v>43926</v>
      </c>
      <c r="W10803" t="s">
        <v>43927</v>
      </c>
      <c r="X10803" t="s">
        <v>43537</v>
      </c>
      <c r="Y10803" t="s">
        <v>36708</v>
      </c>
      <c r="Z10803" t="s">
        <v>36915</v>
      </c>
      <c r="AC10803" t="s">
        <v>43928</v>
      </c>
      <c r="AG10803" t="s">
        <v>43929</v>
      </c>
      <c r="AI10803" t="s">
        <v>43930</v>
      </c>
      <c r="AJ10803" t="s">
        <v>43933</v>
      </c>
    </row>
    <row r="10804" spans="1:36" ht="17.25" hidden="1" customHeight="1" x14ac:dyDescent="0.2">
      <c r="A10804" s="4" t="s">
        <v>43923</v>
      </c>
      <c r="B10804" t="s">
        <v>43246</v>
      </c>
      <c r="C10804" t="s">
        <v>43924</v>
      </c>
      <c r="D10804" t="s">
        <v>43925</v>
      </c>
      <c r="E10804" t="s">
        <v>2297</v>
      </c>
      <c r="F10804" t="s">
        <v>527</v>
      </c>
      <c r="G10804" s="5">
        <v>80</v>
      </c>
      <c r="H10804" t="s">
        <v>806</v>
      </c>
      <c r="I10804" t="s">
        <v>240</v>
      </c>
      <c r="J10804" t="s">
        <v>44</v>
      </c>
      <c r="M10804" t="s">
        <v>559</v>
      </c>
      <c r="N10804" s="6">
        <v>1983</v>
      </c>
      <c r="O10804" s="24">
        <v>2020</v>
      </c>
      <c r="P10804" s="24">
        <v>2020</v>
      </c>
      <c r="R10804" s="7">
        <v>54.858055999999998</v>
      </c>
      <c r="S10804" s="7">
        <v>38.259721999999996</v>
      </c>
      <c r="T10804" t="s">
        <v>46</v>
      </c>
      <c r="U10804" t="s">
        <v>43926</v>
      </c>
      <c r="W10804" t="s">
        <v>43927</v>
      </c>
      <c r="X10804" t="s">
        <v>43537</v>
      </c>
      <c r="Y10804" t="s">
        <v>36708</v>
      </c>
      <c r="Z10804" t="s">
        <v>36915</v>
      </c>
      <c r="AC10804" t="s">
        <v>43928</v>
      </c>
      <c r="AG10804" t="s">
        <v>43929</v>
      </c>
      <c r="AH10804" s="24">
        <v>1206204</v>
      </c>
      <c r="AI10804" t="s">
        <v>43930</v>
      </c>
      <c r="AJ10804" t="s">
        <v>43934</v>
      </c>
    </row>
    <row r="10805" spans="1:36" ht="17.25" hidden="1" customHeight="1" x14ac:dyDescent="0.2">
      <c r="A10805" s="4" t="s">
        <v>43937</v>
      </c>
      <c r="B10805" t="s">
        <v>43246</v>
      </c>
      <c r="C10805" t="s">
        <v>43938</v>
      </c>
      <c r="D10805" t="s">
        <v>43939</v>
      </c>
      <c r="E10805" t="s">
        <v>335</v>
      </c>
      <c r="F10805" t="s">
        <v>527</v>
      </c>
      <c r="G10805" s="5">
        <v>60</v>
      </c>
      <c r="H10805" t="s">
        <v>42</v>
      </c>
      <c r="I10805" t="s">
        <v>240</v>
      </c>
      <c r="J10805" t="s">
        <v>44</v>
      </c>
      <c r="N10805" s="24">
        <v>1975</v>
      </c>
      <c r="R10805" s="7">
        <v>55.760599999999997</v>
      </c>
      <c r="S10805" s="7">
        <v>49.125500000000002</v>
      </c>
      <c r="T10805" t="s">
        <v>46</v>
      </c>
      <c r="U10805" t="s">
        <v>43941</v>
      </c>
      <c r="X10805" t="s">
        <v>43942</v>
      </c>
      <c r="Y10805" t="s">
        <v>36708</v>
      </c>
      <c r="Z10805" t="s">
        <v>36915</v>
      </c>
      <c r="AA10805" t="s">
        <v>43943</v>
      </c>
      <c r="AG10805" t="s">
        <v>43944</v>
      </c>
      <c r="AH10805" s="24">
        <v>1161802</v>
      </c>
      <c r="AI10805" t="s">
        <v>43945</v>
      </c>
      <c r="AJ10805" t="s">
        <v>43947</v>
      </c>
    </row>
    <row r="10806" spans="1:36" ht="17.25" hidden="1" customHeight="1" x14ac:dyDescent="0.2">
      <c r="A10806" s="4" t="s">
        <v>43937</v>
      </c>
      <c r="B10806" t="s">
        <v>43246</v>
      </c>
      <c r="C10806" t="s">
        <v>43938</v>
      </c>
      <c r="D10806" t="s">
        <v>43939</v>
      </c>
      <c r="E10806" t="s">
        <v>1157</v>
      </c>
      <c r="F10806" t="s">
        <v>527</v>
      </c>
      <c r="G10806" s="5">
        <v>60</v>
      </c>
      <c r="H10806" t="s">
        <v>42</v>
      </c>
      <c r="I10806" t="s">
        <v>240</v>
      </c>
      <c r="J10806" t="s">
        <v>44</v>
      </c>
      <c r="N10806" s="24">
        <v>1976</v>
      </c>
      <c r="R10806" s="7">
        <v>55.760599999999997</v>
      </c>
      <c r="S10806" s="7">
        <v>49.125500000000002</v>
      </c>
      <c r="T10806" t="s">
        <v>46</v>
      </c>
      <c r="U10806" t="s">
        <v>43941</v>
      </c>
      <c r="X10806" t="s">
        <v>43942</v>
      </c>
      <c r="Y10806" t="s">
        <v>36708</v>
      </c>
      <c r="Z10806" t="s">
        <v>36915</v>
      </c>
      <c r="AA10806" t="s">
        <v>43943</v>
      </c>
      <c r="AG10806" t="s">
        <v>43944</v>
      </c>
      <c r="AH10806" s="24">
        <v>1193401</v>
      </c>
      <c r="AI10806" t="s">
        <v>43945</v>
      </c>
      <c r="AJ10806" t="s">
        <v>43948</v>
      </c>
    </row>
    <row r="10807" spans="1:36" ht="17.25" hidden="1" customHeight="1" x14ac:dyDescent="0.2">
      <c r="A10807" s="4" t="s">
        <v>43937</v>
      </c>
      <c r="B10807" t="s">
        <v>43246</v>
      </c>
      <c r="C10807" t="s">
        <v>43938</v>
      </c>
      <c r="D10807" t="s">
        <v>43939</v>
      </c>
      <c r="E10807" t="s">
        <v>2297</v>
      </c>
      <c r="F10807" t="s">
        <v>527</v>
      </c>
      <c r="G10807" s="5">
        <v>47</v>
      </c>
      <c r="H10807" t="s">
        <v>42</v>
      </c>
      <c r="I10807" t="s">
        <v>240</v>
      </c>
      <c r="J10807" t="s">
        <v>44</v>
      </c>
      <c r="N10807" s="24">
        <v>1977</v>
      </c>
      <c r="R10807" s="7">
        <v>55.760599999999997</v>
      </c>
      <c r="S10807" s="7">
        <v>49.125500000000002</v>
      </c>
      <c r="T10807" t="s">
        <v>46</v>
      </c>
      <c r="U10807" t="s">
        <v>43941</v>
      </c>
      <c r="X10807" t="s">
        <v>43942</v>
      </c>
      <c r="Y10807" t="s">
        <v>36708</v>
      </c>
      <c r="Z10807" t="s">
        <v>36915</v>
      </c>
      <c r="AA10807" t="s">
        <v>43943</v>
      </c>
      <c r="AG10807" t="s">
        <v>43944</v>
      </c>
      <c r="AH10807" s="24">
        <v>1193400</v>
      </c>
      <c r="AI10807" t="s">
        <v>43945</v>
      </c>
      <c r="AJ10807" t="s">
        <v>43949</v>
      </c>
    </row>
    <row r="10808" spans="1:36" ht="17.25" hidden="1" customHeight="1" x14ac:dyDescent="0.2">
      <c r="A10808" s="4" t="s">
        <v>6212</v>
      </c>
      <c r="B10808" t="s">
        <v>6178</v>
      </c>
      <c r="C10808" t="s">
        <v>6213</v>
      </c>
      <c r="D10808" t="s">
        <v>6214</v>
      </c>
      <c r="E10808" t="s">
        <v>335</v>
      </c>
      <c r="F10808" t="s">
        <v>570</v>
      </c>
      <c r="G10808" s="5">
        <v>125</v>
      </c>
      <c r="H10808" t="s">
        <v>42</v>
      </c>
      <c r="I10808" t="s">
        <v>240</v>
      </c>
      <c r="J10808" t="s">
        <v>45</v>
      </c>
      <c r="K10808" t="s">
        <v>45</v>
      </c>
      <c r="L10808" t="s">
        <v>45</v>
      </c>
      <c r="M10808" t="s">
        <v>559</v>
      </c>
      <c r="N10808" s="24">
        <v>1968</v>
      </c>
      <c r="R10808" s="7">
        <v>21.567037171348399</v>
      </c>
      <c r="S10808" s="7">
        <v>-77.2715826418723</v>
      </c>
      <c r="T10808" t="s">
        <v>46</v>
      </c>
      <c r="U10808" t="s">
        <v>6215</v>
      </c>
      <c r="X10808" t="s">
        <v>6216</v>
      </c>
      <c r="Y10808" t="s">
        <v>3012</v>
      </c>
      <c r="Z10808" t="s">
        <v>3013</v>
      </c>
      <c r="AC10808" t="s">
        <v>6217</v>
      </c>
      <c r="AG10808" t="s">
        <v>6218</v>
      </c>
      <c r="AH10808" s="24">
        <v>1136821</v>
      </c>
      <c r="AI10808" t="s">
        <v>6219</v>
      </c>
      <c r="AJ10808" t="s">
        <v>6224</v>
      </c>
    </row>
    <row r="10809" spans="1:36" ht="17.25" hidden="1" customHeight="1" x14ac:dyDescent="0.2">
      <c r="A10809" s="4" t="s">
        <v>6212</v>
      </c>
      <c r="B10809" t="s">
        <v>6178</v>
      </c>
      <c r="C10809" t="s">
        <v>6213</v>
      </c>
      <c r="D10809" t="s">
        <v>6214</v>
      </c>
      <c r="E10809" t="s">
        <v>1157</v>
      </c>
      <c r="F10809" t="s">
        <v>570</v>
      </c>
      <c r="G10809" s="5">
        <v>125</v>
      </c>
      <c r="H10809" t="s">
        <v>42</v>
      </c>
      <c r="I10809" t="s">
        <v>240</v>
      </c>
      <c r="J10809" t="s">
        <v>45</v>
      </c>
      <c r="K10809" t="s">
        <v>45</v>
      </c>
      <c r="L10809" t="s">
        <v>45</v>
      </c>
      <c r="M10809" t="s">
        <v>559</v>
      </c>
      <c r="N10809" s="6">
        <v>1968</v>
      </c>
      <c r="R10809" s="7">
        <v>21.567037171348399</v>
      </c>
      <c r="S10809" s="7">
        <v>-77.2715826418723</v>
      </c>
      <c r="T10809" t="s">
        <v>46</v>
      </c>
      <c r="U10809" t="s">
        <v>6215</v>
      </c>
      <c r="X10809" t="s">
        <v>6216</v>
      </c>
      <c r="Y10809" t="s">
        <v>3012</v>
      </c>
      <c r="Z10809" t="s">
        <v>3013</v>
      </c>
      <c r="AC10809" t="s">
        <v>6217</v>
      </c>
      <c r="AG10809" t="s">
        <v>6218</v>
      </c>
      <c r="AH10809" s="6">
        <v>1136822</v>
      </c>
      <c r="AI10809" t="s">
        <v>6219</v>
      </c>
      <c r="AJ10809" t="s">
        <v>6225</v>
      </c>
    </row>
    <row r="10810" spans="1:36" ht="17.25" hidden="1" customHeight="1" x14ac:dyDescent="0.2">
      <c r="A10810" s="4" t="s">
        <v>9781</v>
      </c>
      <c r="B10810" t="s">
        <v>8398</v>
      </c>
      <c r="C10810" t="s">
        <v>9782</v>
      </c>
      <c r="E10810" t="s">
        <v>40</v>
      </c>
      <c r="F10810" t="s">
        <v>86</v>
      </c>
      <c r="G10810" s="5">
        <v>212</v>
      </c>
      <c r="H10810" t="s">
        <v>42</v>
      </c>
      <c r="I10810" t="s">
        <v>240</v>
      </c>
      <c r="J10810" t="s">
        <v>559</v>
      </c>
      <c r="M10810" t="s">
        <v>2514</v>
      </c>
      <c r="N10810" s="6">
        <v>1968</v>
      </c>
      <c r="R10810" s="7">
        <v>40.741199999999999</v>
      </c>
      <c r="S10810" s="7">
        <v>-91.116699999999994</v>
      </c>
      <c r="T10810" t="s">
        <v>46</v>
      </c>
      <c r="U10810" t="s">
        <v>9783</v>
      </c>
      <c r="V10810" t="s">
        <v>9784</v>
      </c>
      <c r="X10810" t="s">
        <v>8724</v>
      </c>
      <c r="Y10810" t="s">
        <v>3012</v>
      </c>
      <c r="Z10810" t="s">
        <v>3691</v>
      </c>
      <c r="AA10810" t="s">
        <v>9785</v>
      </c>
      <c r="AB10810" t="s">
        <v>8690</v>
      </c>
      <c r="AG10810" t="s">
        <v>9786</v>
      </c>
      <c r="AH10810" s="6">
        <v>2654</v>
      </c>
      <c r="AI10810" t="s">
        <v>9787</v>
      </c>
      <c r="AJ10810" t="s">
        <v>9788</v>
      </c>
    </row>
    <row r="10811" spans="1:36" ht="17.25" hidden="1" customHeight="1" x14ac:dyDescent="0.2">
      <c r="A10811" s="4" t="s">
        <v>43966</v>
      </c>
      <c r="B10811" t="s">
        <v>43246</v>
      </c>
      <c r="C10811" t="s">
        <v>43967</v>
      </c>
      <c r="D10811" t="s">
        <v>43968</v>
      </c>
      <c r="E10811" t="s">
        <v>56</v>
      </c>
      <c r="F10811" t="s">
        <v>527</v>
      </c>
      <c r="G10811" s="5">
        <v>50</v>
      </c>
      <c r="H10811" t="s">
        <v>42</v>
      </c>
      <c r="I10811" t="s">
        <v>240</v>
      </c>
      <c r="J10811" t="s">
        <v>44</v>
      </c>
      <c r="N10811" s="6">
        <v>1973</v>
      </c>
      <c r="R10811" s="7">
        <v>55.867400000000004</v>
      </c>
      <c r="S10811" s="7">
        <v>48.952100000000002</v>
      </c>
      <c r="T10811" t="s">
        <v>46</v>
      </c>
      <c r="U10811" t="s">
        <v>43941</v>
      </c>
      <c r="X10811" t="s">
        <v>43942</v>
      </c>
      <c r="Y10811" t="s">
        <v>36708</v>
      </c>
      <c r="Z10811" t="s">
        <v>36915</v>
      </c>
      <c r="AG10811" t="s">
        <v>43969</v>
      </c>
      <c r="AH10811" s="24">
        <v>1177990</v>
      </c>
      <c r="AI10811" t="s">
        <v>43970</v>
      </c>
      <c r="AJ10811" t="s">
        <v>43971</v>
      </c>
    </row>
    <row r="10812" spans="1:36" ht="17.25" hidden="1" customHeight="1" x14ac:dyDescent="0.2">
      <c r="A10812" s="4" t="s">
        <v>43966</v>
      </c>
      <c r="B10812" t="s">
        <v>43246</v>
      </c>
      <c r="C10812" t="s">
        <v>43967</v>
      </c>
      <c r="D10812" t="s">
        <v>43968</v>
      </c>
      <c r="E10812" t="s">
        <v>58</v>
      </c>
      <c r="F10812" t="s">
        <v>527</v>
      </c>
      <c r="G10812" s="5">
        <v>50</v>
      </c>
      <c r="H10812" t="s">
        <v>42</v>
      </c>
      <c r="I10812" t="s">
        <v>240</v>
      </c>
      <c r="J10812" t="s">
        <v>44</v>
      </c>
      <c r="N10812" s="6">
        <v>1973</v>
      </c>
      <c r="R10812" s="7">
        <v>55.867400000000004</v>
      </c>
      <c r="S10812" s="7">
        <v>48.952100000000002</v>
      </c>
      <c r="T10812" t="s">
        <v>46</v>
      </c>
      <c r="U10812" t="s">
        <v>43941</v>
      </c>
      <c r="X10812" t="s">
        <v>43942</v>
      </c>
      <c r="Y10812" t="s">
        <v>36708</v>
      </c>
      <c r="Z10812" t="s">
        <v>36915</v>
      </c>
      <c r="AG10812" t="s">
        <v>43969</v>
      </c>
      <c r="AH10812" s="6">
        <v>1177992</v>
      </c>
      <c r="AI10812" t="s">
        <v>43970</v>
      </c>
      <c r="AJ10812" t="s">
        <v>43972</v>
      </c>
    </row>
    <row r="10813" spans="1:36" ht="17.25" hidden="1" customHeight="1" x14ac:dyDescent="0.2">
      <c r="A10813" s="4" t="s">
        <v>43966</v>
      </c>
      <c r="B10813" t="s">
        <v>43246</v>
      </c>
      <c r="C10813" t="s">
        <v>43967</v>
      </c>
      <c r="D10813" t="s">
        <v>43968</v>
      </c>
      <c r="E10813" t="s">
        <v>191</v>
      </c>
      <c r="F10813" t="s">
        <v>527</v>
      </c>
      <c r="G10813" s="5">
        <v>105</v>
      </c>
      <c r="H10813" t="s">
        <v>42</v>
      </c>
      <c r="I10813" t="s">
        <v>240</v>
      </c>
      <c r="J10813" t="s">
        <v>44</v>
      </c>
      <c r="N10813" s="6">
        <v>1973</v>
      </c>
      <c r="R10813" s="7">
        <v>55.867400000000004</v>
      </c>
      <c r="S10813" s="7">
        <v>48.952100000000002</v>
      </c>
      <c r="T10813" t="s">
        <v>46</v>
      </c>
      <c r="U10813" t="s">
        <v>43941</v>
      </c>
      <c r="X10813" t="s">
        <v>43942</v>
      </c>
      <c r="Y10813" t="s">
        <v>36708</v>
      </c>
      <c r="Z10813" t="s">
        <v>36915</v>
      </c>
      <c r="AG10813" t="s">
        <v>43969</v>
      </c>
      <c r="AH10813" s="6">
        <v>1177991</v>
      </c>
      <c r="AI10813" t="s">
        <v>43970</v>
      </c>
      <c r="AJ10813" t="s">
        <v>43973</v>
      </c>
    </row>
    <row r="10814" spans="1:36" ht="17.25" hidden="1" customHeight="1" x14ac:dyDescent="0.2">
      <c r="A10814" s="4" t="s">
        <v>43966</v>
      </c>
      <c r="B10814" t="s">
        <v>43246</v>
      </c>
      <c r="C10814" t="s">
        <v>43967</v>
      </c>
      <c r="D10814" t="s">
        <v>43968</v>
      </c>
      <c r="E10814" t="s">
        <v>1157</v>
      </c>
      <c r="F10814" t="s">
        <v>527</v>
      </c>
      <c r="G10814" s="5">
        <v>135</v>
      </c>
      <c r="H10814" t="s">
        <v>42</v>
      </c>
      <c r="I10814" t="s">
        <v>240</v>
      </c>
      <c r="J10814" t="s">
        <v>44</v>
      </c>
      <c r="N10814" s="6">
        <v>1983</v>
      </c>
      <c r="R10814" s="7">
        <v>55.867400000000004</v>
      </c>
      <c r="S10814" s="7">
        <v>48.952100000000002</v>
      </c>
      <c r="T10814" t="s">
        <v>46</v>
      </c>
      <c r="U10814" t="s">
        <v>43941</v>
      </c>
      <c r="X10814" t="s">
        <v>43942</v>
      </c>
      <c r="Y10814" t="s">
        <v>36708</v>
      </c>
      <c r="Z10814" t="s">
        <v>36915</v>
      </c>
      <c r="AG10814" t="s">
        <v>43969</v>
      </c>
      <c r="AH10814" s="6">
        <v>1177993</v>
      </c>
      <c r="AI10814" t="s">
        <v>43970</v>
      </c>
      <c r="AJ10814" t="s">
        <v>43974</v>
      </c>
    </row>
    <row r="10815" spans="1:36" ht="17.25" hidden="1" customHeight="1" x14ac:dyDescent="0.2">
      <c r="A10815" s="4" t="s">
        <v>43977</v>
      </c>
      <c r="B10815" t="s">
        <v>43246</v>
      </c>
      <c r="C10815" t="s">
        <v>43978</v>
      </c>
      <c r="D10815" t="s">
        <v>43979</v>
      </c>
      <c r="E10815" t="s">
        <v>40</v>
      </c>
      <c r="F10815" t="s">
        <v>8581</v>
      </c>
      <c r="G10815" s="5">
        <v>250</v>
      </c>
      <c r="H10815" t="s">
        <v>611</v>
      </c>
      <c r="I10815" t="s">
        <v>43</v>
      </c>
      <c r="J10815" t="s">
        <v>45</v>
      </c>
      <c r="K10815" t="s">
        <v>97</v>
      </c>
      <c r="L10815" t="s">
        <v>45</v>
      </c>
      <c r="M10815" t="s">
        <v>559</v>
      </c>
      <c r="N10815" s="27"/>
      <c r="R10815" s="7">
        <v>55.87191</v>
      </c>
      <c r="S10815" s="7">
        <v>48.953992999999997</v>
      </c>
      <c r="T10815" t="s">
        <v>46</v>
      </c>
      <c r="U10815" t="s">
        <v>43941</v>
      </c>
      <c r="X10815" t="s">
        <v>43942</v>
      </c>
      <c r="Y10815" t="s">
        <v>36708</v>
      </c>
      <c r="Z10815" t="s">
        <v>36915</v>
      </c>
      <c r="AG10815" t="s">
        <v>43980</v>
      </c>
      <c r="AH10815" s="27" t="s">
        <v>43981</v>
      </c>
      <c r="AI10815" t="s">
        <v>43982</v>
      </c>
      <c r="AJ10815" t="s">
        <v>43983</v>
      </c>
    </row>
    <row r="10816" spans="1:36" ht="17.25" hidden="1" customHeight="1" x14ac:dyDescent="0.2">
      <c r="A10816" s="4" t="s">
        <v>43984</v>
      </c>
      <c r="B10816" t="s">
        <v>43246</v>
      </c>
      <c r="C10816" t="s">
        <v>43985</v>
      </c>
      <c r="D10816" t="s">
        <v>43986</v>
      </c>
      <c r="E10816" t="s">
        <v>43993</v>
      </c>
      <c r="F10816" t="s">
        <v>41</v>
      </c>
      <c r="G10816" s="5">
        <v>82</v>
      </c>
      <c r="H10816" t="s">
        <v>677</v>
      </c>
      <c r="I10816" t="s">
        <v>65</v>
      </c>
      <c r="J10816" t="s">
        <v>44</v>
      </c>
      <c r="K10816" t="s">
        <v>45</v>
      </c>
      <c r="L10816" t="s">
        <v>559</v>
      </c>
      <c r="M10816" t="s">
        <v>5341</v>
      </c>
      <c r="N10816" s="27"/>
      <c r="R10816" s="7">
        <v>48.413753999999997</v>
      </c>
      <c r="S10816" s="7">
        <v>135.11861300000001</v>
      </c>
      <c r="T10816" t="s">
        <v>46</v>
      </c>
      <c r="U10816" t="s">
        <v>43987</v>
      </c>
      <c r="X10816" t="s">
        <v>43988</v>
      </c>
      <c r="Y10816" t="s">
        <v>36708</v>
      </c>
      <c r="Z10816" t="s">
        <v>36915</v>
      </c>
      <c r="AC10816" t="s">
        <v>43989</v>
      </c>
      <c r="AG10816" t="s">
        <v>45</v>
      </c>
      <c r="AH10816" s="27"/>
      <c r="AI10816" t="s">
        <v>43990</v>
      </c>
      <c r="AJ10816" t="s">
        <v>43994</v>
      </c>
    </row>
    <row r="10817" spans="1:36" ht="17.25" hidden="1" customHeight="1" x14ac:dyDescent="0.2">
      <c r="A10817" s="4" t="s">
        <v>43984</v>
      </c>
      <c r="B10817" t="s">
        <v>43246</v>
      </c>
      <c r="C10817" t="s">
        <v>43985</v>
      </c>
      <c r="D10817" t="s">
        <v>43986</v>
      </c>
      <c r="E10817" t="s">
        <v>43995</v>
      </c>
      <c r="F10817" t="s">
        <v>41</v>
      </c>
      <c r="G10817" s="5">
        <v>82</v>
      </c>
      <c r="H10817" t="s">
        <v>677</v>
      </c>
      <c r="I10817" t="s">
        <v>65</v>
      </c>
      <c r="J10817" t="s">
        <v>44</v>
      </c>
      <c r="K10817" t="s">
        <v>45</v>
      </c>
      <c r="L10817" t="s">
        <v>559</v>
      </c>
      <c r="M10817" t="s">
        <v>5341</v>
      </c>
      <c r="N10817" s="27"/>
      <c r="R10817" s="7">
        <v>48.413753999999997</v>
      </c>
      <c r="S10817" s="7">
        <v>135.11861300000001</v>
      </c>
      <c r="T10817" t="s">
        <v>46</v>
      </c>
      <c r="U10817" t="s">
        <v>43987</v>
      </c>
      <c r="X10817" t="s">
        <v>43988</v>
      </c>
      <c r="Y10817" t="s">
        <v>36708</v>
      </c>
      <c r="Z10817" t="s">
        <v>36915</v>
      </c>
      <c r="AC10817" t="s">
        <v>43989</v>
      </c>
      <c r="AG10817" t="s">
        <v>45</v>
      </c>
      <c r="AH10817" s="27"/>
      <c r="AI10817" t="s">
        <v>43990</v>
      </c>
      <c r="AJ10817" t="s">
        <v>43996</v>
      </c>
    </row>
    <row r="10818" spans="1:36" ht="17.25" hidden="1" customHeight="1" x14ac:dyDescent="0.2">
      <c r="A10818" s="4" t="s">
        <v>43984</v>
      </c>
      <c r="B10818" t="s">
        <v>43246</v>
      </c>
      <c r="C10818" t="s">
        <v>43985</v>
      </c>
      <c r="D10818" t="s">
        <v>43986</v>
      </c>
      <c r="E10818" t="s">
        <v>43997</v>
      </c>
      <c r="F10818" t="s">
        <v>41</v>
      </c>
      <c r="G10818" s="5">
        <v>82</v>
      </c>
      <c r="H10818" t="s">
        <v>677</v>
      </c>
      <c r="I10818" t="s">
        <v>65</v>
      </c>
      <c r="J10818" t="s">
        <v>44</v>
      </c>
      <c r="K10818" t="s">
        <v>45</v>
      </c>
      <c r="L10818" t="s">
        <v>559</v>
      </c>
      <c r="M10818" t="s">
        <v>5341</v>
      </c>
      <c r="N10818" s="27"/>
      <c r="R10818" s="7">
        <v>48.413753999999997</v>
      </c>
      <c r="S10818" s="7">
        <v>135.11861300000001</v>
      </c>
      <c r="T10818" t="s">
        <v>46</v>
      </c>
      <c r="U10818" t="s">
        <v>43987</v>
      </c>
      <c r="X10818" t="s">
        <v>43988</v>
      </c>
      <c r="Y10818" t="s">
        <v>36708</v>
      </c>
      <c r="Z10818" t="s">
        <v>36915</v>
      </c>
      <c r="AC10818" t="s">
        <v>43989</v>
      </c>
      <c r="AG10818" t="s">
        <v>45</v>
      </c>
      <c r="AH10818" s="27"/>
      <c r="AI10818" t="s">
        <v>43990</v>
      </c>
      <c r="AJ10818" t="s">
        <v>43998</v>
      </c>
    </row>
    <row r="10819" spans="1:36" ht="17.25" hidden="1" customHeight="1" x14ac:dyDescent="0.2">
      <c r="A10819" s="4" t="s">
        <v>43984</v>
      </c>
      <c r="B10819" t="s">
        <v>43246</v>
      </c>
      <c r="C10819" t="s">
        <v>43985</v>
      </c>
      <c r="D10819" t="s">
        <v>43986</v>
      </c>
      <c r="E10819" t="s">
        <v>43999</v>
      </c>
      <c r="F10819" t="s">
        <v>41</v>
      </c>
      <c r="G10819" s="5">
        <v>82</v>
      </c>
      <c r="H10819" t="s">
        <v>677</v>
      </c>
      <c r="I10819" t="s">
        <v>65</v>
      </c>
      <c r="J10819" t="s">
        <v>44</v>
      </c>
      <c r="K10819" t="s">
        <v>45</v>
      </c>
      <c r="L10819" t="s">
        <v>559</v>
      </c>
      <c r="M10819" t="s">
        <v>5341</v>
      </c>
      <c r="N10819" s="27"/>
      <c r="R10819" s="7">
        <v>48.413753999999997</v>
      </c>
      <c r="S10819" s="7">
        <v>135.11861300000001</v>
      </c>
      <c r="T10819" t="s">
        <v>46</v>
      </c>
      <c r="U10819" t="s">
        <v>43987</v>
      </c>
      <c r="X10819" t="s">
        <v>43988</v>
      </c>
      <c r="Y10819" t="s">
        <v>36708</v>
      </c>
      <c r="Z10819" t="s">
        <v>36915</v>
      </c>
      <c r="AC10819" t="s">
        <v>43989</v>
      </c>
      <c r="AG10819" t="s">
        <v>45</v>
      </c>
      <c r="AH10819" s="27"/>
      <c r="AI10819" t="s">
        <v>43990</v>
      </c>
      <c r="AJ10819" t="s">
        <v>44000</v>
      </c>
    </row>
    <row r="10820" spans="1:36" ht="17.25" hidden="1" customHeight="1" x14ac:dyDescent="0.2">
      <c r="A10820" s="4" t="s">
        <v>44001</v>
      </c>
      <c r="B10820" t="s">
        <v>43246</v>
      </c>
      <c r="C10820" t="s">
        <v>44002</v>
      </c>
      <c r="D10820" t="s">
        <v>44003</v>
      </c>
      <c r="E10820" t="s">
        <v>44009</v>
      </c>
      <c r="F10820" t="s">
        <v>86</v>
      </c>
      <c r="G10820" s="5">
        <v>180</v>
      </c>
      <c r="H10820" t="s">
        <v>42</v>
      </c>
      <c r="I10820" t="s">
        <v>240</v>
      </c>
      <c r="J10820" t="s">
        <v>44</v>
      </c>
      <c r="K10820" t="s">
        <v>45</v>
      </c>
      <c r="L10820" t="s">
        <v>559</v>
      </c>
      <c r="M10820" t="s">
        <v>2514</v>
      </c>
      <c r="N10820" s="6">
        <v>2006</v>
      </c>
      <c r="R10820" s="7">
        <v>48.570366999999997</v>
      </c>
      <c r="S10820" s="7">
        <v>135.15119999999999</v>
      </c>
      <c r="T10820" t="s">
        <v>46</v>
      </c>
      <c r="U10820" t="s">
        <v>43987</v>
      </c>
      <c r="X10820" t="s">
        <v>43988</v>
      </c>
      <c r="Y10820" t="s">
        <v>36708</v>
      </c>
      <c r="Z10820" t="s">
        <v>36915</v>
      </c>
      <c r="AC10820" t="s">
        <v>44004</v>
      </c>
      <c r="AG10820" t="s">
        <v>45</v>
      </c>
      <c r="AH10820" s="27"/>
      <c r="AI10820" t="s">
        <v>44005</v>
      </c>
      <c r="AJ10820" t="s">
        <v>44010</v>
      </c>
    </row>
    <row r="10821" spans="1:36" ht="17.25" hidden="1" customHeight="1" x14ac:dyDescent="0.2">
      <c r="A10821" s="4" t="s">
        <v>44011</v>
      </c>
      <c r="B10821" t="s">
        <v>43246</v>
      </c>
      <c r="C10821" t="s">
        <v>44012</v>
      </c>
      <c r="D10821" t="s">
        <v>44013</v>
      </c>
      <c r="E10821" t="s">
        <v>44014</v>
      </c>
      <c r="F10821" t="s">
        <v>527</v>
      </c>
      <c r="G10821" s="5">
        <v>795</v>
      </c>
      <c r="H10821" t="s">
        <v>42</v>
      </c>
      <c r="I10821" t="s">
        <v>43</v>
      </c>
      <c r="J10821" t="s">
        <v>44</v>
      </c>
      <c r="N10821" s="6">
        <v>2012</v>
      </c>
      <c r="R10821" s="7">
        <v>59.489199999999997</v>
      </c>
      <c r="S10821" s="7">
        <v>32.0503</v>
      </c>
      <c r="T10821" t="s">
        <v>46</v>
      </c>
      <c r="U10821" t="s">
        <v>44015</v>
      </c>
      <c r="X10821" t="s">
        <v>44016</v>
      </c>
      <c r="Y10821" t="s">
        <v>36708</v>
      </c>
      <c r="Z10821" t="s">
        <v>36915</v>
      </c>
      <c r="AA10821" t="s">
        <v>44017</v>
      </c>
      <c r="AC10821" t="s">
        <v>44018</v>
      </c>
      <c r="AD10821" t="s">
        <v>5000</v>
      </c>
      <c r="AE10821" t="s">
        <v>881</v>
      </c>
      <c r="AF10821" t="s">
        <v>880</v>
      </c>
      <c r="AG10821" t="s">
        <v>44019</v>
      </c>
      <c r="AH10821" s="27" t="s">
        <v>44020</v>
      </c>
      <c r="AI10821" t="s">
        <v>44021</v>
      </c>
      <c r="AJ10821" t="s">
        <v>44022</v>
      </c>
    </row>
    <row r="10822" spans="1:36" ht="17.25" hidden="1" customHeight="1" x14ac:dyDescent="0.2">
      <c r="A10822" s="4" t="s">
        <v>10074</v>
      </c>
      <c r="B10822" t="s">
        <v>8398</v>
      </c>
      <c r="C10822" t="s">
        <v>10075</v>
      </c>
      <c r="E10822" t="s">
        <v>40</v>
      </c>
      <c r="F10822" t="s">
        <v>64</v>
      </c>
      <c r="G10822" s="5">
        <v>532</v>
      </c>
      <c r="H10822" t="s">
        <v>42</v>
      </c>
      <c r="I10822" t="s">
        <v>43</v>
      </c>
      <c r="J10822" t="s">
        <v>45</v>
      </c>
      <c r="N10822" s="6">
        <v>1968</v>
      </c>
      <c r="O10822" s="25"/>
      <c r="R10822" s="7">
        <v>41.769399999999997</v>
      </c>
      <c r="S10822" s="7">
        <v>-70.509699999999995</v>
      </c>
      <c r="T10822" t="s">
        <v>46</v>
      </c>
      <c r="U10822" t="s">
        <v>10076</v>
      </c>
      <c r="V10822" t="s">
        <v>10077</v>
      </c>
      <c r="X10822" t="s">
        <v>8479</v>
      </c>
      <c r="Y10822" t="s">
        <v>3012</v>
      </c>
      <c r="Z10822" t="s">
        <v>3691</v>
      </c>
      <c r="AA10822" t="s">
        <v>10078</v>
      </c>
      <c r="AB10822" t="s">
        <v>8690</v>
      </c>
      <c r="AG10822" t="s">
        <v>10079</v>
      </c>
      <c r="AI10822" t="s">
        <v>10080</v>
      </c>
      <c r="AJ10822" t="s">
        <v>10081</v>
      </c>
    </row>
    <row r="10823" spans="1:36" ht="17.25" hidden="1" customHeight="1" x14ac:dyDescent="0.2">
      <c r="A10823" s="4" t="s">
        <v>11593</v>
      </c>
      <c r="B10823" t="s">
        <v>8398</v>
      </c>
      <c r="C10823" t="s">
        <v>11594</v>
      </c>
      <c r="E10823" t="s">
        <v>191</v>
      </c>
      <c r="F10823" t="s">
        <v>64</v>
      </c>
      <c r="G10823" s="5">
        <v>82</v>
      </c>
      <c r="H10823" t="s">
        <v>42</v>
      </c>
      <c r="I10823" t="s">
        <v>240</v>
      </c>
      <c r="J10823" t="s">
        <v>559</v>
      </c>
      <c r="N10823" s="6">
        <v>1968</v>
      </c>
      <c r="R10823" s="7">
        <v>32.802222</v>
      </c>
      <c r="S10823" s="7">
        <v>-115.54</v>
      </c>
      <c r="T10823" t="s">
        <v>46</v>
      </c>
      <c r="U10823" t="s">
        <v>11595</v>
      </c>
      <c r="V10823" t="s">
        <v>9840</v>
      </c>
      <c r="X10823" t="s">
        <v>8572</v>
      </c>
      <c r="Y10823" t="s">
        <v>3012</v>
      </c>
      <c r="Z10823" t="s">
        <v>3691</v>
      </c>
      <c r="AA10823" t="s">
        <v>11596</v>
      </c>
      <c r="AB10823" t="s">
        <v>8414</v>
      </c>
      <c r="AG10823" t="s">
        <v>11597</v>
      </c>
      <c r="AH10823" s="24">
        <v>6039</v>
      </c>
      <c r="AI10823" t="s">
        <v>11598</v>
      </c>
      <c r="AJ10823" t="s">
        <v>11599</v>
      </c>
    </row>
    <row r="10824" spans="1:36" ht="17.25" hidden="1" customHeight="1" x14ac:dyDescent="0.2">
      <c r="A10824" s="4" t="s">
        <v>12041</v>
      </c>
      <c r="B10824" t="s">
        <v>8398</v>
      </c>
      <c r="C10824" t="s">
        <v>12042</v>
      </c>
      <c r="E10824" t="s">
        <v>40</v>
      </c>
      <c r="F10824" t="s">
        <v>86</v>
      </c>
      <c r="G10824" s="5">
        <v>115</v>
      </c>
      <c r="H10824" t="s">
        <v>42</v>
      </c>
      <c r="I10824" t="s">
        <v>240</v>
      </c>
      <c r="J10824" t="s">
        <v>559</v>
      </c>
      <c r="N10824" s="6">
        <v>1968</v>
      </c>
      <c r="O10824" s="25"/>
      <c r="P10824" s="24">
        <v>2028</v>
      </c>
      <c r="R10824" s="7">
        <v>39.128100000000003</v>
      </c>
      <c r="S10824" s="7">
        <v>-119.1322</v>
      </c>
      <c r="T10824" t="s">
        <v>46</v>
      </c>
      <c r="U10824" t="s">
        <v>12043</v>
      </c>
      <c r="V10824" t="s">
        <v>11767</v>
      </c>
      <c r="X10824" t="s">
        <v>8817</v>
      </c>
      <c r="Y10824" t="s">
        <v>3012</v>
      </c>
      <c r="Z10824" t="s">
        <v>3691</v>
      </c>
      <c r="AA10824" t="s">
        <v>12044</v>
      </c>
      <c r="AB10824" t="s">
        <v>8690</v>
      </c>
      <c r="AG10824" t="s">
        <v>12045</v>
      </c>
      <c r="AH10824" s="24">
        <v>6924</v>
      </c>
      <c r="AI10824" t="s">
        <v>12046</v>
      </c>
      <c r="AJ10824" t="s">
        <v>12047</v>
      </c>
    </row>
    <row r="10825" spans="1:36" ht="17.25" hidden="1" customHeight="1" x14ac:dyDescent="0.2">
      <c r="A10825" s="4" t="s">
        <v>44011</v>
      </c>
      <c r="B10825" t="s">
        <v>43246</v>
      </c>
      <c r="C10825" t="s">
        <v>44012</v>
      </c>
      <c r="D10825" t="s">
        <v>44013</v>
      </c>
      <c r="E10825" t="s">
        <v>44033</v>
      </c>
      <c r="F10825" t="s">
        <v>527</v>
      </c>
      <c r="G10825" s="5">
        <v>60</v>
      </c>
      <c r="H10825" t="s">
        <v>42</v>
      </c>
      <c r="I10825" t="s">
        <v>240</v>
      </c>
      <c r="J10825" t="s">
        <v>44</v>
      </c>
      <c r="N10825" s="6">
        <v>1975</v>
      </c>
      <c r="R10825" s="7">
        <v>59.489199999999997</v>
      </c>
      <c r="S10825" s="7">
        <v>32.0503</v>
      </c>
      <c r="T10825" t="s">
        <v>46</v>
      </c>
      <c r="U10825" t="s">
        <v>44015</v>
      </c>
      <c r="X10825" t="s">
        <v>44016</v>
      </c>
      <c r="Y10825" t="s">
        <v>36708</v>
      </c>
      <c r="Z10825" t="s">
        <v>36915</v>
      </c>
      <c r="AA10825" t="s">
        <v>44017</v>
      </c>
      <c r="AC10825" t="s">
        <v>44018</v>
      </c>
      <c r="AD10825" t="s">
        <v>5000</v>
      </c>
      <c r="AE10825" t="s">
        <v>881</v>
      </c>
      <c r="AF10825" t="s">
        <v>880</v>
      </c>
      <c r="AG10825" t="s">
        <v>44023</v>
      </c>
      <c r="AH10825" s="24">
        <v>1196819</v>
      </c>
      <c r="AI10825" t="s">
        <v>44021</v>
      </c>
      <c r="AJ10825" t="s">
        <v>44034</v>
      </c>
    </row>
    <row r="10826" spans="1:36" ht="17.25" hidden="1" customHeight="1" x14ac:dyDescent="0.2">
      <c r="A10826" s="4" t="s">
        <v>15504</v>
      </c>
      <c r="B10826" t="s">
        <v>8398</v>
      </c>
      <c r="C10826" t="s">
        <v>15505</v>
      </c>
      <c r="E10826" t="s">
        <v>56</v>
      </c>
      <c r="F10826" t="s">
        <v>86</v>
      </c>
      <c r="G10826" s="5">
        <v>125</v>
      </c>
      <c r="H10826" t="s">
        <v>42</v>
      </c>
      <c r="I10826" t="s">
        <v>240</v>
      </c>
      <c r="J10826" t="s">
        <v>559</v>
      </c>
      <c r="N10826" s="6">
        <v>1968</v>
      </c>
      <c r="R10826" s="7">
        <v>36.437249999999999</v>
      </c>
      <c r="S10826" s="7">
        <v>-99.225430000000003</v>
      </c>
      <c r="T10826" t="s">
        <v>46</v>
      </c>
      <c r="U10826" t="s">
        <v>15506</v>
      </c>
      <c r="V10826" t="s">
        <v>15507</v>
      </c>
      <c r="X10826" t="s">
        <v>8734</v>
      </c>
      <c r="Y10826" t="s">
        <v>3012</v>
      </c>
      <c r="Z10826" t="s">
        <v>3691</v>
      </c>
      <c r="AA10826" t="s">
        <v>15508</v>
      </c>
      <c r="AB10826" t="s">
        <v>8503</v>
      </c>
      <c r="AG10826" t="s">
        <v>15509</v>
      </c>
      <c r="AH10826" s="24">
        <v>14057</v>
      </c>
      <c r="AI10826" t="s">
        <v>15510</v>
      </c>
      <c r="AJ10826" t="s">
        <v>15511</v>
      </c>
    </row>
    <row r="10827" spans="1:36" ht="17.25" hidden="1" customHeight="1" x14ac:dyDescent="0.2">
      <c r="A10827" s="4" t="s">
        <v>15865</v>
      </c>
      <c r="B10827" t="s">
        <v>8398</v>
      </c>
      <c r="C10827" t="s">
        <v>15866</v>
      </c>
      <c r="E10827" t="s">
        <v>58</v>
      </c>
      <c r="F10827" t="s">
        <v>86</v>
      </c>
      <c r="G10827" s="5">
        <v>248</v>
      </c>
      <c r="H10827" t="s">
        <v>42</v>
      </c>
      <c r="I10827" t="s">
        <v>240</v>
      </c>
      <c r="J10827" t="s">
        <v>559</v>
      </c>
      <c r="N10827" s="6">
        <v>1968</v>
      </c>
      <c r="P10827" s="24">
        <v>2030</v>
      </c>
      <c r="R10827" s="7">
        <v>35.283357000000002</v>
      </c>
      <c r="S10827" s="7">
        <v>-101.74639999999999</v>
      </c>
      <c r="T10827" t="s">
        <v>46</v>
      </c>
      <c r="U10827" t="s">
        <v>13138</v>
      </c>
      <c r="V10827" t="s">
        <v>13139</v>
      </c>
      <c r="X10827" t="s">
        <v>8584</v>
      </c>
      <c r="Y10827" t="s">
        <v>3012</v>
      </c>
      <c r="Z10827" t="s">
        <v>3691</v>
      </c>
      <c r="AA10827" t="s">
        <v>15867</v>
      </c>
      <c r="AB10827" t="s">
        <v>8595</v>
      </c>
      <c r="AG10827" t="s">
        <v>15868</v>
      </c>
      <c r="AH10827" s="24">
        <v>14795</v>
      </c>
      <c r="AI10827" t="s">
        <v>15870</v>
      </c>
      <c r="AJ10827" t="s">
        <v>15873</v>
      </c>
    </row>
    <row r="10828" spans="1:36" ht="17.25" hidden="1" customHeight="1" x14ac:dyDescent="0.2">
      <c r="A10828" s="4" t="s">
        <v>15962</v>
      </c>
      <c r="B10828" t="s">
        <v>8398</v>
      </c>
      <c r="C10828" t="s">
        <v>15963</v>
      </c>
      <c r="E10828" t="s">
        <v>56</v>
      </c>
      <c r="F10828" t="s">
        <v>64</v>
      </c>
      <c r="G10828" s="5">
        <v>387</v>
      </c>
      <c r="H10828" t="s">
        <v>42</v>
      </c>
      <c r="I10828" t="s">
        <v>240</v>
      </c>
      <c r="J10828" t="s">
        <v>559</v>
      </c>
      <c r="N10828" s="6">
        <v>1968</v>
      </c>
      <c r="R10828" s="7">
        <v>40.923565000000004</v>
      </c>
      <c r="S10828" s="7">
        <v>-73.342320000000001</v>
      </c>
      <c r="T10828" t="s">
        <v>46</v>
      </c>
      <c r="U10828" t="s">
        <v>15964</v>
      </c>
      <c r="V10828" t="s">
        <v>9953</v>
      </c>
      <c r="X10828" t="s">
        <v>8437</v>
      </c>
      <c r="Y10828" t="s">
        <v>3012</v>
      </c>
      <c r="Z10828" t="s">
        <v>3691</v>
      </c>
      <c r="AA10828" t="s">
        <v>15965</v>
      </c>
      <c r="AB10828" t="s">
        <v>8503</v>
      </c>
      <c r="AG10828" t="s">
        <v>15966</v>
      </c>
      <c r="AH10828" s="24">
        <v>15075</v>
      </c>
      <c r="AI10828" t="s">
        <v>15967</v>
      </c>
      <c r="AJ10828" t="s">
        <v>15968</v>
      </c>
    </row>
    <row r="10829" spans="1:36" ht="17.25" hidden="1" customHeight="1" x14ac:dyDescent="0.2">
      <c r="A10829" s="4" t="s">
        <v>44011</v>
      </c>
      <c r="B10829" t="s">
        <v>43246</v>
      </c>
      <c r="C10829" t="s">
        <v>44012</v>
      </c>
      <c r="D10829" t="s">
        <v>44013</v>
      </c>
      <c r="E10829" t="s">
        <v>9962</v>
      </c>
      <c r="F10829" t="s">
        <v>527</v>
      </c>
      <c r="G10829" s="5">
        <v>300</v>
      </c>
      <c r="H10829" t="s">
        <v>42</v>
      </c>
      <c r="I10829" t="s">
        <v>240</v>
      </c>
      <c r="J10829" t="s">
        <v>44</v>
      </c>
      <c r="N10829" s="6">
        <v>1971</v>
      </c>
      <c r="R10829" s="7">
        <v>59.489199999999997</v>
      </c>
      <c r="S10829" s="7">
        <v>32.0503</v>
      </c>
      <c r="T10829" t="s">
        <v>46</v>
      </c>
      <c r="U10829" t="s">
        <v>44015</v>
      </c>
      <c r="X10829" t="s">
        <v>44016</v>
      </c>
      <c r="Y10829" t="s">
        <v>36708</v>
      </c>
      <c r="Z10829" t="s">
        <v>36915</v>
      </c>
      <c r="AA10829" t="s">
        <v>44017</v>
      </c>
      <c r="AC10829" t="s">
        <v>44018</v>
      </c>
      <c r="AD10829" t="s">
        <v>5000</v>
      </c>
      <c r="AE10829" t="s">
        <v>881</v>
      </c>
      <c r="AF10829" t="s">
        <v>880</v>
      </c>
      <c r="AG10829" t="s">
        <v>44019</v>
      </c>
      <c r="AH10829" s="24">
        <v>1149618</v>
      </c>
      <c r="AI10829" t="s">
        <v>44021</v>
      </c>
      <c r="AJ10829" t="s">
        <v>44038</v>
      </c>
    </row>
    <row r="10830" spans="1:36" ht="17.25" hidden="1" customHeight="1" x14ac:dyDescent="0.2">
      <c r="A10830" s="4" t="s">
        <v>44011</v>
      </c>
      <c r="B10830" t="s">
        <v>43246</v>
      </c>
      <c r="C10830" t="s">
        <v>44012</v>
      </c>
      <c r="D10830" t="s">
        <v>44013</v>
      </c>
      <c r="E10830" t="s">
        <v>44039</v>
      </c>
      <c r="F10830" t="s">
        <v>527</v>
      </c>
      <c r="G10830" s="5">
        <v>300</v>
      </c>
      <c r="H10830" t="s">
        <v>42</v>
      </c>
      <c r="I10830" t="s">
        <v>240</v>
      </c>
      <c r="J10830" t="s">
        <v>44</v>
      </c>
      <c r="N10830" s="6">
        <v>1973</v>
      </c>
      <c r="R10830" s="7">
        <v>59.489199999999997</v>
      </c>
      <c r="S10830" s="7">
        <v>32.0503</v>
      </c>
      <c r="T10830" t="s">
        <v>46</v>
      </c>
      <c r="U10830" t="s">
        <v>44015</v>
      </c>
      <c r="X10830" t="s">
        <v>44016</v>
      </c>
      <c r="Y10830" t="s">
        <v>36708</v>
      </c>
      <c r="Z10830" t="s">
        <v>36915</v>
      </c>
      <c r="AA10830" t="s">
        <v>44017</v>
      </c>
      <c r="AC10830" t="s">
        <v>44018</v>
      </c>
      <c r="AD10830" t="s">
        <v>5000</v>
      </c>
      <c r="AE10830" t="s">
        <v>881</v>
      </c>
      <c r="AF10830" t="s">
        <v>880</v>
      </c>
      <c r="AG10830" t="s">
        <v>44019</v>
      </c>
      <c r="AH10830" s="24">
        <v>1149619</v>
      </c>
      <c r="AI10830" t="s">
        <v>44021</v>
      </c>
      <c r="AJ10830" t="s">
        <v>44040</v>
      </c>
    </row>
    <row r="10831" spans="1:36" ht="17.25" hidden="1" customHeight="1" x14ac:dyDescent="0.2">
      <c r="A10831" s="4" t="s">
        <v>44052</v>
      </c>
      <c r="B10831" t="s">
        <v>43246</v>
      </c>
      <c r="C10831" t="s">
        <v>44053</v>
      </c>
      <c r="D10831" t="s">
        <v>44054</v>
      </c>
      <c r="E10831" t="s">
        <v>56</v>
      </c>
      <c r="F10831" t="s">
        <v>4924</v>
      </c>
      <c r="G10831" s="5">
        <v>68</v>
      </c>
      <c r="H10831" t="s">
        <v>42</v>
      </c>
      <c r="I10831" t="s">
        <v>240</v>
      </c>
      <c r="J10831" t="s">
        <v>44</v>
      </c>
      <c r="M10831" t="s">
        <v>2514</v>
      </c>
      <c r="N10831" s="6">
        <v>1992</v>
      </c>
      <c r="P10831" s="25"/>
      <c r="R10831" s="7">
        <v>58.622529999999998</v>
      </c>
      <c r="S10831" s="7">
        <v>49.60257</v>
      </c>
      <c r="T10831" t="s">
        <v>46</v>
      </c>
      <c r="U10831" t="s">
        <v>44055</v>
      </c>
      <c r="X10831" t="s">
        <v>44045</v>
      </c>
      <c r="Y10831" t="s">
        <v>36708</v>
      </c>
      <c r="Z10831" t="s">
        <v>36915</v>
      </c>
      <c r="AC10831" t="s">
        <v>44056</v>
      </c>
      <c r="AG10831" t="s">
        <v>45</v>
      </c>
      <c r="AI10831" t="s">
        <v>44057</v>
      </c>
      <c r="AJ10831" t="s">
        <v>44058</v>
      </c>
    </row>
    <row r="10832" spans="1:36" ht="17.25" hidden="1" customHeight="1" x14ac:dyDescent="0.2">
      <c r="A10832" s="4" t="s">
        <v>44052</v>
      </c>
      <c r="B10832" t="s">
        <v>43246</v>
      </c>
      <c r="C10832" t="s">
        <v>44053</v>
      </c>
      <c r="D10832" t="s">
        <v>44054</v>
      </c>
      <c r="E10832" t="s">
        <v>58</v>
      </c>
      <c r="F10832" t="s">
        <v>4924</v>
      </c>
      <c r="G10832" s="5">
        <v>50</v>
      </c>
      <c r="H10832" t="s">
        <v>42</v>
      </c>
      <c r="I10832" t="s">
        <v>240</v>
      </c>
      <c r="J10832" t="s">
        <v>44</v>
      </c>
      <c r="M10832" t="s">
        <v>2514</v>
      </c>
      <c r="N10832" s="6">
        <v>1992</v>
      </c>
      <c r="R10832" s="7">
        <v>58.622529999999998</v>
      </c>
      <c r="S10832" s="7">
        <v>49.60257</v>
      </c>
      <c r="T10832" t="s">
        <v>46</v>
      </c>
      <c r="U10832" t="s">
        <v>44055</v>
      </c>
      <c r="X10832" t="s">
        <v>44045</v>
      </c>
      <c r="Y10832" t="s">
        <v>36708</v>
      </c>
      <c r="Z10832" t="s">
        <v>36915</v>
      </c>
      <c r="AC10832" t="s">
        <v>44056</v>
      </c>
      <c r="AG10832" t="s">
        <v>45</v>
      </c>
      <c r="AI10832" t="s">
        <v>44057</v>
      </c>
      <c r="AJ10832" t="s">
        <v>44059</v>
      </c>
    </row>
    <row r="10833" spans="1:36" ht="17.25" hidden="1" customHeight="1" x14ac:dyDescent="0.2">
      <c r="A10833" s="4" t="s">
        <v>44052</v>
      </c>
      <c r="B10833" t="s">
        <v>43246</v>
      </c>
      <c r="C10833" t="s">
        <v>44053</v>
      </c>
      <c r="D10833" t="s">
        <v>44054</v>
      </c>
      <c r="E10833" t="s">
        <v>1157</v>
      </c>
      <c r="F10833" t="s">
        <v>4924</v>
      </c>
      <c r="G10833" s="5">
        <v>125</v>
      </c>
      <c r="H10833" t="s">
        <v>42</v>
      </c>
      <c r="I10833" t="s">
        <v>240</v>
      </c>
      <c r="J10833" t="s">
        <v>44</v>
      </c>
      <c r="M10833" t="s">
        <v>2514</v>
      </c>
      <c r="N10833" s="6">
        <v>1992</v>
      </c>
      <c r="P10833" s="25"/>
      <c r="R10833" s="7">
        <v>58.622529999999998</v>
      </c>
      <c r="S10833" s="7">
        <v>49.60257</v>
      </c>
      <c r="T10833" t="s">
        <v>46</v>
      </c>
      <c r="U10833" t="s">
        <v>44055</v>
      </c>
      <c r="X10833" t="s">
        <v>44045</v>
      </c>
      <c r="Y10833" t="s">
        <v>36708</v>
      </c>
      <c r="Z10833" t="s">
        <v>36915</v>
      </c>
      <c r="AC10833" t="s">
        <v>44056</v>
      </c>
      <c r="AG10833" t="s">
        <v>45</v>
      </c>
      <c r="AI10833" t="s">
        <v>44057</v>
      </c>
      <c r="AJ10833" t="s">
        <v>44060</v>
      </c>
    </row>
    <row r="10834" spans="1:36" ht="17.25" hidden="1" customHeight="1" x14ac:dyDescent="0.2">
      <c r="A10834" s="4" t="s">
        <v>44061</v>
      </c>
      <c r="B10834" t="s">
        <v>43246</v>
      </c>
      <c r="C10834" t="s">
        <v>44062</v>
      </c>
      <c r="D10834" t="s">
        <v>44063</v>
      </c>
      <c r="E10834" t="s">
        <v>40</v>
      </c>
      <c r="F10834" t="s">
        <v>4924</v>
      </c>
      <c r="G10834" s="5">
        <v>80</v>
      </c>
      <c r="H10834" t="s">
        <v>42</v>
      </c>
      <c r="I10834" t="s">
        <v>240</v>
      </c>
      <c r="J10834" t="s">
        <v>44</v>
      </c>
      <c r="M10834" t="s">
        <v>2514</v>
      </c>
      <c r="N10834" s="6">
        <v>1992</v>
      </c>
      <c r="R10834" s="7">
        <v>58.549590000000002</v>
      </c>
      <c r="S10834" s="7">
        <v>49.583469999999998</v>
      </c>
      <c r="T10834" t="s">
        <v>46</v>
      </c>
      <c r="U10834" t="s">
        <v>44055</v>
      </c>
      <c r="X10834" t="s">
        <v>44045</v>
      </c>
      <c r="Y10834" t="s">
        <v>36708</v>
      </c>
      <c r="Z10834" t="s">
        <v>36915</v>
      </c>
      <c r="AC10834" t="s">
        <v>44064</v>
      </c>
      <c r="AG10834" t="s">
        <v>45</v>
      </c>
      <c r="AI10834" t="s">
        <v>44065</v>
      </c>
      <c r="AJ10834" t="s">
        <v>44066</v>
      </c>
    </row>
    <row r="10835" spans="1:36" ht="17.25" hidden="1" customHeight="1" x14ac:dyDescent="0.2">
      <c r="A10835" s="4" t="s">
        <v>44061</v>
      </c>
      <c r="B10835" t="s">
        <v>43246</v>
      </c>
      <c r="C10835" t="s">
        <v>44062</v>
      </c>
      <c r="D10835" t="s">
        <v>44063</v>
      </c>
      <c r="E10835" t="s">
        <v>56</v>
      </c>
      <c r="F10835" t="s">
        <v>4924</v>
      </c>
      <c r="G10835" s="5">
        <v>185</v>
      </c>
      <c r="H10835" t="s">
        <v>42</v>
      </c>
      <c r="I10835" t="s">
        <v>240</v>
      </c>
      <c r="J10835" t="s">
        <v>44</v>
      </c>
      <c r="M10835" t="s">
        <v>2514</v>
      </c>
      <c r="N10835" s="6">
        <v>1992</v>
      </c>
      <c r="R10835" s="7">
        <v>58.549590000000002</v>
      </c>
      <c r="S10835" s="7">
        <v>49.583469999999998</v>
      </c>
      <c r="T10835" t="s">
        <v>46</v>
      </c>
      <c r="U10835" t="s">
        <v>44055</v>
      </c>
      <c r="X10835" t="s">
        <v>44045</v>
      </c>
      <c r="Y10835" t="s">
        <v>36708</v>
      </c>
      <c r="Z10835" t="s">
        <v>36915</v>
      </c>
      <c r="AC10835" t="s">
        <v>44064</v>
      </c>
      <c r="AG10835" t="s">
        <v>45</v>
      </c>
      <c r="AI10835" t="s">
        <v>44065</v>
      </c>
      <c r="AJ10835" t="s">
        <v>44067</v>
      </c>
    </row>
    <row r="10836" spans="1:36" ht="17.25" hidden="1" customHeight="1" x14ac:dyDescent="0.2">
      <c r="A10836" s="4" t="s">
        <v>44061</v>
      </c>
      <c r="B10836" t="s">
        <v>43246</v>
      </c>
      <c r="C10836" t="s">
        <v>44062</v>
      </c>
      <c r="D10836" t="s">
        <v>44063</v>
      </c>
      <c r="E10836" t="s">
        <v>58</v>
      </c>
      <c r="F10836" t="s">
        <v>4924</v>
      </c>
      <c r="G10836" s="5">
        <v>185</v>
      </c>
      <c r="H10836" t="s">
        <v>42</v>
      </c>
      <c r="I10836" t="s">
        <v>240</v>
      </c>
      <c r="J10836" t="s">
        <v>44</v>
      </c>
      <c r="M10836" t="s">
        <v>2514</v>
      </c>
      <c r="N10836" s="6">
        <v>1992</v>
      </c>
      <c r="R10836" s="7">
        <v>58.549590000000002</v>
      </c>
      <c r="S10836" s="7">
        <v>49.583469999999998</v>
      </c>
      <c r="T10836" t="s">
        <v>46</v>
      </c>
      <c r="U10836" t="s">
        <v>44055</v>
      </c>
      <c r="X10836" t="s">
        <v>44045</v>
      </c>
      <c r="Y10836" t="s">
        <v>36708</v>
      </c>
      <c r="Z10836" t="s">
        <v>36915</v>
      </c>
      <c r="AC10836" t="s">
        <v>44064</v>
      </c>
      <c r="AG10836" t="s">
        <v>45</v>
      </c>
      <c r="AI10836" t="s">
        <v>44065</v>
      </c>
      <c r="AJ10836" t="s">
        <v>44068</v>
      </c>
    </row>
    <row r="10837" spans="1:36" ht="17.25" hidden="1" customHeight="1" x14ac:dyDescent="0.2">
      <c r="A10837" s="4" t="s">
        <v>16450</v>
      </c>
      <c r="B10837" t="s">
        <v>8398</v>
      </c>
      <c r="C10837" t="s">
        <v>16451</v>
      </c>
      <c r="E10837" t="s">
        <v>191</v>
      </c>
      <c r="F10837" t="s">
        <v>86</v>
      </c>
      <c r="G10837" s="5">
        <v>581</v>
      </c>
      <c r="H10837" t="s">
        <v>42</v>
      </c>
      <c r="I10837" t="s">
        <v>240</v>
      </c>
      <c r="J10837" t="s">
        <v>559</v>
      </c>
      <c r="L10837" t="s">
        <v>45</v>
      </c>
      <c r="M10837" t="s">
        <v>559</v>
      </c>
      <c r="N10837" s="6">
        <v>1968</v>
      </c>
      <c r="P10837" s="24">
        <v>2026</v>
      </c>
      <c r="R10837" s="7">
        <v>29.482800000000001</v>
      </c>
      <c r="S10837" s="7">
        <v>-95.631100000000004</v>
      </c>
      <c r="T10837" t="s">
        <v>46</v>
      </c>
      <c r="U10837" t="s">
        <v>13770</v>
      </c>
      <c r="V10837" t="s">
        <v>9588</v>
      </c>
      <c r="X10837" t="s">
        <v>8584</v>
      </c>
      <c r="Y10837" t="s">
        <v>3012</v>
      </c>
      <c r="Z10837" t="s">
        <v>3691</v>
      </c>
      <c r="AA10837" t="s">
        <v>16452</v>
      </c>
      <c r="AB10837" t="s">
        <v>8414</v>
      </c>
      <c r="AC10837" t="s">
        <v>16453</v>
      </c>
      <c r="AG10837" t="s">
        <v>16454</v>
      </c>
      <c r="AH10837" s="24">
        <v>22254</v>
      </c>
      <c r="AI10837" t="s">
        <v>16455</v>
      </c>
      <c r="AJ10837" t="s">
        <v>16459</v>
      </c>
    </row>
    <row r="10838" spans="1:36" ht="17.25" hidden="1" customHeight="1" x14ac:dyDescent="0.2">
      <c r="A10838" s="4" t="s">
        <v>16855</v>
      </c>
      <c r="B10838" t="s">
        <v>8398</v>
      </c>
      <c r="C10838" t="s">
        <v>16856</v>
      </c>
      <c r="E10838" t="s">
        <v>40</v>
      </c>
      <c r="F10838" t="s">
        <v>86</v>
      </c>
      <c r="G10838" s="5">
        <v>66</v>
      </c>
      <c r="H10838" t="s">
        <v>857</v>
      </c>
      <c r="I10838" t="s">
        <v>240</v>
      </c>
      <c r="J10838" t="s">
        <v>559</v>
      </c>
      <c r="N10838" s="6">
        <v>1968</v>
      </c>
      <c r="R10838" s="7">
        <v>32.658099999999997</v>
      </c>
      <c r="S10838" s="7">
        <v>-98.310299999999998</v>
      </c>
      <c r="T10838" t="s">
        <v>46</v>
      </c>
      <c r="U10838" t="s">
        <v>16857</v>
      </c>
      <c r="V10838" t="s">
        <v>16857</v>
      </c>
      <c r="X10838" t="s">
        <v>8584</v>
      </c>
      <c r="Y10838" t="s">
        <v>3012</v>
      </c>
      <c r="Z10838" t="s">
        <v>3691</v>
      </c>
      <c r="AA10838" t="s">
        <v>16858</v>
      </c>
      <c r="AB10838" t="s">
        <v>8690</v>
      </c>
      <c r="AG10838" t="s">
        <v>16859</v>
      </c>
      <c r="AH10838" s="24">
        <v>18416</v>
      </c>
      <c r="AI10838" t="s">
        <v>16860</v>
      </c>
      <c r="AJ10838" t="s">
        <v>16861</v>
      </c>
    </row>
    <row r="10839" spans="1:36" ht="17.25" hidden="1" customHeight="1" x14ac:dyDescent="0.2">
      <c r="A10839" s="4" t="s">
        <v>17818</v>
      </c>
      <c r="B10839" t="s">
        <v>8398</v>
      </c>
      <c r="C10839" t="s">
        <v>17819</v>
      </c>
      <c r="E10839" t="s">
        <v>56</v>
      </c>
      <c r="F10839" t="s">
        <v>86</v>
      </c>
      <c r="G10839" s="5">
        <v>136</v>
      </c>
      <c r="H10839" t="s">
        <v>42</v>
      </c>
      <c r="I10839" t="s">
        <v>240</v>
      </c>
      <c r="J10839" t="s">
        <v>559</v>
      </c>
      <c r="N10839" s="6">
        <v>1968</v>
      </c>
      <c r="R10839" s="7">
        <v>30.145600000000002</v>
      </c>
      <c r="S10839" s="7">
        <v>-97.270799999999994</v>
      </c>
      <c r="T10839" t="s">
        <v>46</v>
      </c>
      <c r="U10839" t="s">
        <v>9164</v>
      </c>
      <c r="V10839" t="s">
        <v>9164</v>
      </c>
      <c r="X10839" t="s">
        <v>8584</v>
      </c>
      <c r="Y10839" t="s">
        <v>3012</v>
      </c>
      <c r="Z10839" t="s">
        <v>3691</v>
      </c>
      <c r="AA10839" t="s">
        <v>17820</v>
      </c>
      <c r="AB10839" t="s">
        <v>8503</v>
      </c>
      <c r="AG10839" t="s">
        <v>17821</v>
      </c>
      <c r="AH10839" s="24">
        <v>19588</v>
      </c>
      <c r="AI10839" t="s">
        <v>17822</v>
      </c>
      <c r="AJ10839" t="s">
        <v>17824</v>
      </c>
    </row>
    <row r="10840" spans="1:36" ht="17.25" hidden="1" customHeight="1" x14ac:dyDescent="0.2">
      <c r="A10840" s="4" t="s">
        <v>44077</v>
      </c>
      <c r="B10840" t="s">
        <v>43246</v>
      </c>
      <c r="C10840" t="s">
        <v>44078</v>
      </c>
      <c r="D10840" t="s">
        <v>44079</v>
      </c>
      <c r="E10840" t="s">
        <v>40</v>
      </c>
      <c r="F10840" t="s">
        <v>86</v>
      </c>
      <c r="G10840" s="5">
        <v>180</v>
      </c>
      <c r="H10840" t="s">
        <v>42</v>
      </c>
      <c r="I10840" t="s">
        <v>240</v>
      </c>
      <c r="J10840" t="s">
        <v>44</v>
      </c>
      <c r="N10840" s="6">
        <v>1988</v>
      </c>
      <c r="R10840" s="7">
        <v>50.606741</v>
      </c>
      <c r="S10840" s="7">
        <v>136.96011999999999</v>
      </c>
      <c r="T10840" t="s">
        <v>46</v>
      </c>
      <c r="U10840" t="s">
        <v>43827</v>
      </c>
      <c r="X10840" t="s">
        <v>43988</v>
      </c>
      <c r="Y10840" t="s">
        <v>36708</v>
      </c>
      <c r="Z10840" t="s">
        <v>36915</v>
      </c>
      <c r="AG10840" t="s">
        <v>44080</v>
      </c>
      <c r="AH10840" s="24">
        <v>1125908</v>
      </c>
      <c r="AI10840" t="s">
        <v>44081</v>
      </c>
      <c r="AJ10840" t="s">
        <v>44082</v>
      </c>
    </row>
    <row r="10841" spans="1:36" ht="17.25" hidden="1" customHeight="1" x14ac:dyDescent="0.2">
      <c r="A10841" s="4" t="s">
        <v>44077</v>
      </c>
      <c r="B10841" t="s">
        <v>43246</v>
      </c>
      <c r="C10841" t="s">
        <v>44078</v>
      </c>
      <c r="D10841" t="s">
        <v>44079</v>
      </c>
      <c r="E10841" t="s">
        <v>56</v>
      </c>
      <c r="F10841" t="s">
        <v>86</v>
      </c>
      <c r="G10841" s="5">
        <v>180</v>
      </c>
      <c r="H10841" t="s">
        <v>42</v>
      </c>
      <c r="I10841" t="s">
        <v>240</v>
      </c>
      <c r="J10841" t="s">
        <v>44</v>
      </c>
      <c r="N10841" s="24">
        <v>1989</v>
      </c>
      <c r="R10841" s="7">
        <v>50.606741</v>
      </c>
      <c r="S10841" s="7">
        <v>136.96011999999999</v>
      </c>
      <c r="T10841" t="s">
        <v>46</v>
      </c>
      <c r="U10841" t="s">
        <v>43827</v>
      </c>
      <c r="X10841" t="s">
        <v>43988</v>
      </c>
      <c r="Y10841" t="s">
        <v>36708</v>
      </c>
      <c r="Z10841" t="s">
        <v>36915</v>
      </c>
      <c r="AG10841" t="s">
        <v>44080</v>
      </c>
      <c r="AH10841" s="24">
        <v>1125909</v>
      </c>
      <c r="AI10841" t="s">
        <v>44081</v>
      </c>
      <c r="AJ10841" t="s">
        <v>44083</v>
      </c>
    </row>
    <row r="10842" spans="1:36" ht="17.25" hidden="1" customHeight="1" x14ac:dyDescent="0.2">
      <c r="A10842" s="4" t="s">
        <v>18720</v>
      </c>
      <c r="B10842" t="s">
        <v>8398</v>
      </c>
      <c r="C10842" t="s">
        <v>18721</v>
      </c>
      <c r="E10842" t="s">
        <v>56</v>
      </c>
      <c r="F10842" t="s">
        <v>86</v>
      </c>
      <c r="G10842" s="5">
        <v>252</v>
      </c>
      <c r="H10842" t="s">
        <v>42</v>
      </c>
      <c r="I10842" t="s">
        <v>240</v>
      </c>
      <c r="J10842" t="s">
        <v>559</v>
      </c>
      <c r="N10842" s="24">
        <v>1968</v>
      </c>
      <c r="P10842" s="24">
        <v>2024</v>
      </c>
      <c r="R10842" s="7">
        <v>29.256699999999999</v>
      </c>
      <c r="S10842" s="7">
        <v>-98.382499999999993</v>
      </c>
      <c r="T10842" t="s">
        <v>46</v>
      </c>
      <c r="U10842" t="s">
        <v>8881</v>
      </c>
      <c r="V10842" t="s">
        <v>8882</v>
      </c>
      <c r="X10842" t="s">
        <v>8584</v>
      </c>
      <c r="Y10842" t="s">
        <v>3012</v>
      </c>
      <c r="Z10842" t="s">
        <v>3691</v>
      </c>
      <c r="AA10842" t="s">
        <v>18722</v>
      </c>
      <c r="AB10842" t="s">
        <v>8503</v>
      </c>
      <c r="AG10842" t="s">
        <v>18723</v>
      </c>
      <c r="AH10842" s="24">
        <v>22140</v>
      </c>
      <c r="AI10842" t="s">
        <v>18724</v>
      </c>
      <c r="AJ10842" t="s">
        <v>18726</v>
      </c>
    </row>
    <row r="10843" spans="1:36" ht="17.25" hidden="1" customHeight="1" x14ac:dyDescent="0.2">
      <c r="A10843" s="4" t="s">
        <v>26313</v>
      </c>
      <c r="B10843" t="s">
        <v>26162</v>
      </c>
      <c r="C10843" t="s">
        <v>26314</v>
      </c>
      <c r="D10843" t="s">
        <v>26315</v>
      </c>
      <c r="E10843" t="s">
        <v>719</v>
      </c>
      <c r="F10843" t="s">
        <v>64</v>
      </c>
      <c r="G10843" s="5">
        <v>83</v>
      </c>
      <c r="H10843" t="s">
        <v>42</v>
      </c>
      <c r="I10843" t="s">
        <v>240</v>
      </c>
      <c r="J10843" t="s">
        <v>45</v>
      </c>
      <c r="K10843" t="s">
        <v>45</v>
      </c>
      <c r="L10843" t="s">
        <v>45</v>
      </c>
      <c r="N10843" s="27">
        <v>1968</v>
      </c>
      <c r="R10843" s="7">
        <v>35.642156999999997</v>
      </c>
      <c r="S10843" s="7">
        <v>51.427264999999998</v>
      </c>
      <c r="T10843" t="s">
        <v>46</v>
      </c>
      <c r="U10843" t="s">
        <v>26316</v>
      </c>
      <c r="X10843" t="s">
        <v>26316</v>
      </c>
      <c r="Y10843" t="s">
        <v>19854</v>
      </c>
      <c r="Z10843" t="s">
        <v>19855</v>
      </c>
      <c r="AA10843" t="s">
        <v>26317</v>
      </c>
      <c r="AF10843" t="s">
        <v>52</v>
      </c>
      <c r="AG10843" t="s">
        <v>26318</v>
      </c>
      <c r="AH10843" s="24">
        <v>1105448</v>
      </c>
      <c r="AI10843" t="s">
        <v>26319</v>
      </c>
      <c r="AJ10843" t="s">
        <v>26323</v>
      </c>
    </row>
    <row r="10844" spans="1:36" ht="17.25" hidden="1" customHeight="1" x14ac:dyDescent="0.2">
      <c r="A10844" s="4" t="s">
        <v>26313</v>
      </c>
      <c r="B10844" t="s">
        <v>26162</v>
      </c>
      <c r="C10844" t="s">
        <v>26314</v>
      </c>
      <c r="D10844" t="s">
        <v>26315</v>
      </c>
      <c r="E10844" t="s">
        <v>726</v>
      </c>
      <c r="F10844" t="s">
        <v>64</v>
      </c>
      <c r="G10844" s="5">
        <v>83</v>
      </c>
      <c r="H10844" t="s">
        <v>42</v>
      </c>
      <c r="I10844" t="s">
        <v>240</v>
      </c>
      <c r="J10844" t="s">
        <v>45</v>
      </c>
      <c r="K10844" t="s">
        <v>45</v>
      </c>
      <c r="L10844" t="s">
        <v>45</v>
      </c>
      <c r="N10844" s="27">
        <v>1968</v>
      </c>
      <c r="R10844" s="7">
        <v>35.642156999999997</v>
      </c>
      <c r="S10844" s="7">
        <v>51.427264999999998</v>
      </c>
      <c r="T10844" t="s">
        <v>46</v>
      </c>
      <c r="U10844" t="s">
        <v>26316</v>
      </c>
      <c r="X10844" t="s">
        <v>26316</v>
      </c>
      <c r="Y10844" t="s">
        <v>19854</v>
      </c>
      <c r="Z10844" t="s">
        <v>19855</v>
      </c>
      <c r="AA10844" t="s">
        <v>26317</v>
      </c>
      <c r="AF10844" t="s">
        <v>52</v>
      </c>
      <c r="AG10844" t="s">
        <v>26318</v>
      </c>
      <c r="AH10844" s="6">
        <v>1105449</v>
      </c>
      <c r="AI10844" t="s">
        <v>26319</v>
      </c>
      <c r="AJ10844" t="s">
        <v>26324</v>
      </c>
    </row>
    <row r="10845" spans="1:36" ht="17.25" hidden="1" customHeight="1" x14ac:dyDescent="0.2">
      <c r="A10845" s="4" t="s">
        <v>26313</v>
      </c>
      <c r="B10845" t="s">
        <v>26162</v>
      </c>
      <c r="C10845" t="s">
        <v>26314</v>
      </c>
      <c r="D10845" t="s">
        <v>26315</v>
      </c>
      <c r="E10845" t="s">
        <v>728</v>
      </c>
      <c r="F10845" t="s">
        <v>64</v>
      </c>
      <c r="G10845" s="5">
        <v>83</v>
      </c>
      <c r="H10845" t="s">
        <v>42</v>
      </c>
      <c r="I10845" t="s">
        <v>240</v>
      </c>
      <c r="J10845" t="s">
        <v>45</v>
      </c>
      <c r="K10845" t="s">
        <v>45</v>
      </c>
      <c r="L10845" t="s">
        <v>45</v>
      </c>
      <c r="N10845" s="27">
        <v>1968</v>
      </c>
      <c r="R10845" s="7">
        <v>35.642156999999997</v>
      </c>
      <c r="S10845" s="7">
        <v>51.427264999999998</v>
      </c>
      <c r="T10845" t="s">
        <v>46</v>
      </c>
      <c r="U10845" t="s">
        <v>26316</v>
      </c>
      <c r="X10845" t="s">
        <v>26316</v>
      </c>
      <c r="Y10845" t="s">
        <v>19854</v>
      </c>
      <c r="Z10845" t="s">
        <v>19855</v>
      </c>
      <c r="AA10845" t="s">
        <v>26317</v>
      </c>
      <c r="AF10845" t="s">
        <v>52</v>
      </c>
      <c r="AG10845" t="s">
        <v>26318</v>
      </c>
      <c r="AH10845" s="6">
        <v>1105450</v>
      </c>
      <c r="AI10845" t="s">
        <v>26319</v>
      </c>
      <c r="AJ10845" t="s">
        <v>26325</v>
      </c>
    </row>
    <row r="10846" spans="1:36" ht="17.25" hidden="1" customHeight="1" x14ac:dyDescent="0.2">
      <c r="A10846" s="4" t="s">
        <v>28653</v>
      </c>
      <c r="B10846" t="s">
        <v>28547</v>
      </c>
      <c r="C10846" t="s">
        <v>28654</v>
      </c>
      <c r="D10846" t="s">
        <v>28655</v>
      </c>
      <c r="E10846" t="s">
        <v>58</v>
      </c>
      <c r="F10846" t="s">
        <v>617</v>
      </c>
      <c r="G10846" s="5">
        <v>500</v>
      </c>
      <c r="H10846" t="s">
        <v>806</v>
      </c>
      <c r="I10846" t="s">
        <v>240</v>
      </c>
      <c r="J10846" t="s">
        <v>45</v>
      </c>
      <c r="N10846" s="27">
        <v>1968</v>
      </c>
      <c r="O10846" s="24">
        <v>2021</v>
      </c>
      <c r="R10846" s="7">
        <v>34.98686</v>
      </c>
      <c r="S10846" s="7">
        <v>136.844134</v>
      </c>
      <c r="T10846" t="s">
        <v>46</v>
      </c>
      <c r="U10846" t="s">
        <v>28644</v>
      </c>
      <c r="X10846" t="s">
        <v>28603</v>
      </c>
      <c r="Y10846" t="s">
        <v>19854</v>
      </c>
      <c r="Z10846" t="s">
        <v>21048</v>
      </c>
      <c r="AA10846" t="s">
        <v>28664</v>
      </c>
      <c r="AG10846" t="s">
        <v>28657</v>
      </c>
      <c r="AH10846" s="6">
        <v>1109861</v>
      </c>
      <c r="AI10846" t="s">
        <v>28659</v>
      </c>
      <c r="AJ10846" t="s">
        <v>28665</v>
      </c>
    </row>
    <row r="10847" spans="1:36" ht="17.25" hidden="1" customHeight="1" x14ac:dyDescent="0.2">
      <c r="A10847" s="4" t="s">
        <v>29565</v>
      </c>
      <c r="B10847" t="s">
        <v>28547</v>
      </c>
      <c r="C10847" t="s">
        <v>29566</v>
      </c>
      <c r="D10847" t="s">
        <v>29567</v>
      </c>
      <c r="E10847" t="s">
        <v>1157</v>
      </c>
      <c r="F10847" t="s">
        <v>617</v>
      </c>
      <c r="G10847" s="5">
        <v>350</v>
      </c>
      <c r="H10847" t="s">
        <v>806</v>
      </c>
      <c r="I10847" t="s">
        <v>240</v>
      </c>
      <c r="J10847" t="s">
        <v>45</v>
      </c>
      <c r="N10847" s="27">
        <v>1968</v>
      </c>
      <c r="O10847" s="24">
        <v>2022</v>
      </c>
      <c r="R10847" s="7">
        <v>35.477024999999998</v>
      </c>
      <c r="S10847" s="7">
        <v>139.67793499999999</v>
      </c>
      <c r="T10847" t="s">
        <v>46</v>
      </c>
      <c r="U10847" t="s">
        <v>29100</v>
      </c>
      <c r="X10847" t="s">
        <v>28803</v>
      </c>
      <c r="Y10847" t="s">
        <v>19854</v>
      </c>
      <c r="Z10847" t="s">
        <v>21048</v>
      </c>
      <c r="AA10847" t="s">
        <v>29568</v>
      </c>
      <c r="AG10847" t="s">
        <v>29569</v>
      </c>
      <c r="AH10847" s="6">
        <v>1158614</v>
      </c>
      <c r="AI10847" t="s">
        <v>29570</v>
      </c>
      <c r="AJ10847" t="s">
        <v>29572</v>
      </c>
    </row>
    <row r="10848" spans="1:36" ht="17.25" hidden="1" customHeight="1" x14ac:dyDescent="0.2">
      <c r="A10848" s="4" t="s">
        <v>36115</v>
      </c>
      <c r="B10848" t="s">
        <v>36072</v>
      </c>
      <c r="C10848" t="s">
        <v>36116</v>
      </c>
      <c r="D10848" t="s">
        <v>36117</v>
      </c>
      <c r="E10848" t="s">
        <v>29820</v>
      </c>
      <c r="F10848" t="s">
        <v>86</v>
      </c>
      <c r="G10848" s="5">
        <v>160</v>
      </c>
      <c r="H10848" t="s">
        <v>42</v>
      </c>
      <c r="I10848" t="s">
        <v>240</v>
      </c>
      <c r="J10848" t="s">
        <v>44</v>
      </c>
      <c r="N10848" s="6">
        <v>1968</v>
      </c>
      <c r="R10848" s="7">
        <v>40.158459000000001</v>
      </c>
      <c r="S10848" s="7">
        <v>65.311909</v>
      </c>
      <c r="T10848" t="s">
        <v>46</v>
      </c>
      <c r="U10848" t="s">
        <v>36118</v>
      </c>
      <c r="W10848" t="s">
        <v>36119</v>
      </c>
      <c r="X10848" t="s">
        <v>36120</v>
      </c>
      <c r="Y10848" t="s">
        <v>19854</v>
      </c>
      <c r="Z10848" t="s">
        <v>29693</v>
      </c>
      <c r="AG10848" t="s">
        <v>36121</v>
      </c>
      <c r="AH10848" s="6">
        <v>1192751</v>
      </c>
      <c r="AI10848" t="s">
        <v>36123</v>
      </c>
      <c r="AJ10848" t="s">
        <v>36137</v>
      </c>
    </row>
    <row r="10849" spans="1:36" ht="17.25" hidden="1" customHeight="1" x14ac:dyDescent="0.2">
      <c r="A10849" s="4" t="s">
        <v>36229</v>
      </c>
      <c r="B10849" t="s">
        <v>36072</v>
      </c>
      <c r="C10849" t="s">
        <v>36230</v>
      </c>
      <c r="D10849" t="s">
        <v>36231</v>
      </c>
      <c r="E10849" t="s">
        <v>3929</v>
      </c>
      <c r="F10849" t="s">
        <v>64</v>
      </c>
      <c r="G10849" s="5">
        <v>165</v>
      </c>
      <c r="H10849" t="s">
        <v>42</v>
      </c>
      <c r="I10849" t="s">
        <v>240</v>
      </c>
      <c r="J10849" t="s">
        <v>44</v>
      </c>
      <c r="N10849" s="6">
        <v>1968</v>
      </c>
      <c r="R10849" s="7">
        <v>41.379600000000003</v>
      </c>
      <c r="S10849" s="7">
        <v>69.370216999999997</v>
      </c>
      <c r="T10849" t="s">
        <v>46</v>
      </c>
      <c r="U10849" t="s">
        <v>36232</v>
      </c>
      <c r="X10849" t="s">
        <v>36217</v>
      </c>
      <c r="Y10849" t="s">
        <v>19854</v>
      </c>
      <c r="Z10849" t="s">
        <v>29693</v>
      </c>
      <c r="AG10849" t="s">
        <v>36233</v>
      </c>
      <c r="AH10849" s="6">
        <v>1182488</v>
      </c>
      <c r="AI10849" t="s">
        <v>36234</v>
      </c>
      <c r="AJ10849" t="s">
        <v>36247</v>
      </c>
    </row>
    <row r="10850" spans="1:36" ht="17.25" hidden="1" customHeight="1" x14ac:dyDescent="0.2">
      <c r="A10850" s="4" t="s">
        <v>44100</v>
      </c>
      <c r="B10850" t="s">
        <v>43246</v>
      </c>
      <c r="C10850" t="s">
        <v>44101</v>
      </c>
      <c r="D10850" t="s">
        <v>44102</v>
      </c>
      <c r="E10850" t="s">
        <v>40</v>
      </c>
      <c r="F10850" t="s">
        <v>527</v>
      </c>
      <c r="G10850" s="5">
        <v>60</v>
      </c>
      <c r="H10850" t="s">
        <v>42</v>
      </c>
      <c r="I10850" t="s">
        <v>240</v>
      </c>
      <c r="J10850" t="s">
        <v>44</v>
      </c>
      <c r="N10850" s="6">
        <v>1974</v>
      </c>
      <c r="R10850" s="7">
        <v>57.753622</v>
      </c>
      <c r="S10850" s="7">
        <v>41.030175999999997</v>
      </c>
      <c r="T10850" t="s">
        <v>46</v>
      </c>
      <c r="U10850" t="s">
        <v>44103</v>
      </c>
      <c r="X10850" t="s">
        <v>44104</v>
      </c>
      <c r="Y10850" t="s">
        <v>36708</v>
      </c>
      <c r="Z10850" t="s">
        <v>36915</v>
      </c>
      <c r="AG10850" t="s">
        <v>44105</v>
      </c>
      <c r="AH10850" s="27"/>
      <c r="AI10850" t="s">
        <v>44106</v>
      </c>
      <c r="AJ10850" t="s">
        <v>44107</v>
      </c>
    </row>
    <row r="10851" spans="1:36" ht="17.25" hidden="1" customHeight="1" x14ac:dyDescent="0.2">
      <c r="A10851" s="4" t="s">
        <v>44100</v>
      </c>
      <c r="B10851" t="s">
        <v>43246</v>
      </c>
      <c r="C10851" t="s">
        <v>44101</v>
      </c>
      <c r="D10851" t="s">
        <v>44102</v>
      </c>
      <c r="E10851" t="s">
        <v>56</v>
      </c>
      <c r="F10851" t="s">
        <v>527</v>
      </c>
      <c r="G10851" s="5">
        <v>110</v>
      </c>
      <c r="H10851" t="s">
        <v>42</v>
      </c>
      <c r="I10851" t="s">
        <v>240</v>
      </c>
      <c r="J10851" t="s">
        <v>44</v>
      </c>
      <c r="N10851" s="6">
        <v>1976</v>
      </c>
      <c r="R10851" s="7">
        <v>57.753622</v>
      </c>
      <c r="S10851" s="7">
        <v>41.030175999999997</v>
      </c>
      <c r="T10851" t="s">
        <v>46</v>
      </c>
      <c r="U10851" t="s">
        <v>44103</v>
      </c>
      <c r="X10851" t="s">
        <v>44104</v>
      </c>
      <c r="Y10851" t="s">
        <v>36708</v>
      </c>
      <c r="Z10851" t="s">
        <v>36915</v>
      </c>
      <c r="AG10851" t="s">
        <v>44105</v>
      </c>
      <c r="AI10851" t="s">
        <v>44106</v>
      </c>
      <c r="AJ10851" t="s">
        <v>44108</v>
      </c>
    </row>
    <row r="10852" spans="1:36" ht="17.25" hidden="1" customHeight="1" x14ac:dyDescent="0.2">
      <c r="A10852" s="4" t="s">
        <v>39525</v>
      </c>
      <c r="B10852" t="s">
        <v>38390</v>
      </c>
      <c r="C10852" t="s">
        <v>39526</v>
      </c>
      <c r="E10852" t="s">
        <v>1675</v>
      </c>
      <c r="F10852" t="s">
        <v>527</v>
      </c>
      <c r="G10852" s="5">
        <v>20</v>
      </c>
      <c r="H10852" t="s">
        <v>42</v>
      </c>
      <c r="I10852" t="s">
        <v>240</v>
      </c>
      <c r="J10852" t="s">
        <v>44</v>
      </c>
      <c r="N10852" s="6">
        <v>1968</v>
      </c>
      <c r="R10852" s="7">
        <v>49.042070000000002</v>
      </c>
      <c r="S10852" s="7">
        <v>8.3134999999999994</v>
      </c>
      <c r="T10852" t="s">
        <v>46</v>
      </c>
      <c r="U10852" t="s">
        <v>39527</v>
      </c>
      <c r="X10852" t="s">
        <v>38402</v>
      </c>
      <c r="Y10852" t="s">
        <v>36708</v>
      </c>
      <c r="Z10852" t="s">
        <v>36742</v>
      </c>
      <c r="AD10852" t="s">
        <v>880</v>
      </c>
      <c r="AE10852" t="s">
        <v>4970</v>
      </c>
      <c r="AI10852" t="s">
        <v>39528</v>
      </c>
      <c r="AJ10852" t="s">
        <v>39531</v>
      </c>
    </row>
    <row r="10853" spans="1:36" ht="17.25" hidden="1" customHeight="1" x14ac:dyDescent="0.2">
      <c r="A10853" s="4" t="s">
        <v>40088</v>
      </c>
      <c r="B10853" t="s">
        <v>40089</v>
      </c>
      <c r="C10853" t="s">
        <v>40090</v>
      </c>
      <c r="E10853" t="s">
        <v>3929</v>
      </c>
      <c r="F10853" t="s">
        <v>86</v>
      </c>
      <c r="G10853" s="24">
        <v>160</v>
      </c>
      <c r="H10853" t="s">
        <v>42</v>
      </c>
      <c r="I10853" t="s">
        <v>240</v>
      </c>
      <c r="J10853" t="s">
        <v>45</v>
      </c>
      <c r="N10853" s="27">
        <v>1968</v>
      </c>
      <c r="R10853" s="7">
        <v>37.95429</v>
      </c>
      <c r="S10853" s="7">
        <v>23.610230000000001</v>
      </c>
      <c r="T10853" t="s">
        <v>46</v>
      </c>
      <c r="U10853" t="s">
        <v>40091</v>
      </c>
      <c r="X10853" t="s">
        <v>40092</v>
      </c>
      <c r="Y10853" t="s">
        <v>36708</v>
      </c>
      <c r="Z10853" t="s">
        <v>36709</v>
      </c>
      <c r="AG10853" t="s">
        <v>40093</v>
      </c>
      <c r="AH10853" s="8">
        <v>1100585</v>
      </c>
      <c r="AI10853" t="s">
        <v>40094</v>
      </c>
      <c r="AJ10853" t="s">
        <v>40095</v>
      </c>
    </row>
    <row r="10854" spans="1:36" ht="17.25" hidden="1" customHeight="1" x14ac:dyDescent="0.2">
      <c r="A10854" s="4" t="s">
        <v>43477</v>
      </c>
      <c r="B10854" t="s">
        <v>43246</v>
      </c>
      <c r="C10854" t="s">
        <v>43478</v>
      </c>
      <c r="D10854" t="s">
        <v>43479</v>
      </c>
      <c r="E10854" t="s">
        <v>1157</v>
      </c>
      <c r="F10854" t="s">
        <v>527</v>
      </c>
      <c r="G10854" s="5">
        <v>100</v>
      </c>
      <c r="H10854" t="s">
        <v>42</v>
      </c>
      <c r="I10854" t="s">
        <v>240</v>
      </c>
      <c r="J10854" t="s">
        <v>44</v>
      </c>
      <c r="N10854" s="6">
        <v>1968</v>
      </c>
      <c r="R10854" s="7">
        <v>55.894568999999997</v>
      </c>
      <c r="S10854" s="7">
        <v>37.51097</v>
      </c>
      <c r="T10854" t="s">
        <v>46</v>
      </c>
      <c r="U10854" t="s">
        <v>43433</v>
      </c>
      <c r="X10854" t="s">
        <v>43433</v>
      </c>
      <c r="Y10854" t="s">
        <v>36708</v>
      </c>
      <c r="Z10854" t="s">
        <v>36915</v>
      </c>
      <c r="AG10854" t="s">
        <v>43480</v>
      </c>
      <c r="AI10854" t="s">
        <v>43481</v>
      </c>
      <c r="AJ10854" t="s">
        <v>43489</v>
      </c>
    </row>
    <row r="10855" spans="1:36" ht="17.25" hidden="1" customHeight="1" x14ac:dyDescent="0.2">
      <c r="A10855" s="4" t="s">
        <v>43493</v>
      </c>
      <c r="B10855" t="s">
        <v>43246</v>
      </c>
      <c r="C10855" t="s">
        <v>43494</v>
      </c>
      <c r="D10855" t="s">
        <v>43495</v>
      </c>
      <c r="E10855" t="s">
        <v>58</v>
      </c>
      <c r="F10855" t="s">
        <v>527</v>
      </c>
      <c r="G10855" s="5">
        <v>100</v>
      </c>
      <c r="H10855" t="s">
        <v>42</v>
      </c>
      <c r="I10855" t="s">
        <v>240</v>
      </c>
      <c r="J10855" t="s">
        <v>44</v>
      </c>
      <c r="N10855" s="27">
        <v>1968</v>
      </c>
      <c r="R10855" s="7">
        <v>55.821303</v>
      </c>
      <c r="S10855" s="7">
        <v>37.770679000000001</v>
      </c>
      <c r="T10855" t="s">
        <v>46</v>
      </c>
      <c r="U10855" t="s">
        <v>43433</v>
      </c>
      <c r="X10855" t="s">
        <v>43433</v>
      </c>
      <c r="Y10855" t="s">
        <v>36708</v>
      </c>
      <c r="Z10855" t="s">
        <v>36915</v>
      </c>
      <c r="AC10855" t="s">
        <v>43496</v>
      </c>
      <c r="AG10855" t="s">
        <v>43497</v>
      </c>
      <c r="AH10855" s="30"/>
      <c r="AI10855" t="s">
        <v>43498</v>
      </c>
      <c r="AJ10855" t="s">
        <v>43501</v>
      </c>
    </row>
    <row r="10856" spans="1:36" ht="17.25" hidden="1" customHeight="1" x14ac:dyDescent="0.2">
      <c r="A10856" s="4" t="s">
        <v>44109</v>
      </c>
      <c r="B10856" t="s">
        <v>43246</v>
      </c>
      <c r="C10856" t="s">
        <v>44110</v>
      </c>
      <c r="D10856" t="s">
        <v>44111</v>
      </c>
      <c r="E10856" t="s">
        <v>335</v>
      </c>
      <c r="F10856" t="s">
        <v>527</v>
      </c>
      <c r="G10856" s="5">
        <v>300</v>
      </c>
      <c r="H10856" t="s">
        <v>42</v>
      </c>
      <c r="I10856" t="s">
        <v>240</v>
      </c>
      <c r="J10856" t="s">
        <v>44</v>
      </c>
      <c r="N10856" s="6">
        <v>1971</v>
      </c>
      <c r="R10856" s="7">
        <v>57.459600000000002</v>
      </c>
      <c r="S10856" s="7">
        <v>41.174100000000003</v>
      </c>
      <c r="T10856" t="s">
        <v>46</v>
      </c>
      <c r="U10856" t="s">
        <v>44112</v>
      </c>
      <c r="X10856" t="s">
        <v>44104</v>
      </c>
      <c r="Y10856" t="s">
        <v>36708</v>
      </c>
      <c r="Z10856" t="s">
        <v>36915</v>
      </c>
      <c r="AG10856" t="s">
        <v>44114</v>
      </c>
      <c r="AH10856" s="24">
        <v>1126186</v>
      </c>
      <c r="AI10856" t="s">
        <v>44115</v>
      </c>
      <c r="AJ10856" t="s">
        <v>44120</v>
      </c>
    </row>
    <row r="10857" spans="1:36" ht="17.25" hidden="1" customHeight="1" x14ac:dyDescent="0.2">
      <c r="A10857" s="4" t="s">
        <v>44109</v>
      </c>
      <c r="B10857" t="s">
        <v>43246</v>
      </c>
      <c r="C10857" t="s">
        <v>44110</v>
      </c>
      <c r="D10857" t="s">
        <v>44111</v>
      </c>
      <c r="E10857" t="s">
        <v>1157</v>
      </c>
      <c r="F10857" t="s">
        <v>527</v>
      </c>
      <c r="G10857" s="5">
        <v>300</v>
      </c>
      <c r="H10857" t="s">
        <v>42</v>
      </c>
      <c r="I10857" t="s">
        <v>240</v>
      </c>
      <c r="J10857" t="s">
        <v>44</v>
      </c>
      <c r="N10857" s="6">
        <v>1972</v>
      </c>
      <c r="R10857" s="7">
        <v>57.459600000000002</v>
      </c>
      <c r="S10857" s="7">
        <v>41.174100000000003</v>
      </c>
      <c r="T10857" t="s">
        <v>46</v>
      </c>
      <c r="U10857" t="s">
        <v>44112</v>
      </c>
      <c r="X10857" t="s">
        <v>44104</v>
      </c>
      <c r="Y10857" t="s">
        <v>36708</v>
      </c>
      <c r="Z10857" t="s">
        <v>36915</v>
      </c>
      <c r="AG10857" t="s">
        <v>44114</v>
      </c>
      <c r="AH10857" s="24">
        <v>1126187</v>
      </c>
      <c r="AI10857" t="s">
        <v>44115</v>
      </c>
      <c r="AJ10857" t="s">
        <v>44121</v>
      </c>
    </row>
    <row r="10858" spans="1:36" ht="17.25" hidden="1" customHeight="1" x14ac:dyDescent="0.2">
      <c r="A10858" s="4" t="s">
        <v>44109</v>
      </c>
      <c r="B10858" t="s">
        <v>43246</v>
      </c>
      <c r="C10858" t="s">
        <v>44110</v>
      </c>
      <c r="D10858" t="s">
        <v>44111</v>
      </c>
      <c r="E10858" t="s">
        <v>2297</v>
      </c>
      <c r="F10858" t="s">
        <v>527</v>
      </c>
      <c r="G10858" s="5">
        <v>300</v>
      </c>
      <c r="H10858" t="s">
        <v>42</v>
      </c>
      <c r="I10858" t="s">
        <v>240</v>
      </c>
      <c r="J10858" t="s">
        <v>44</v>
      </c>
      <c r="N10858" s="6">
        <v>1972</v>
      </c>
      <c r="R10858" s="7">
        <v>57.459600000000002</v>
      </c>
      <c r="S10858" s="7">
        <v>41.174100000000003</v>
      </c>
      <c r="T10858" t="s">
        <v>46</v>
      </c>
      <c r="U10858" t="s">
        <v>44112</v>
      </c>
      <c r="X10858" t="s">
        <v>44104</v>
      </c>
      <c r="Y10858" t="s">
        <v>36708</v>
      </c>
      <c r="Z10858" t="s">
        <v>36915</v>
      </c>
      <c r="AG10858" t="s">
        <v>44114</v>
      </c>
      <c r="AH10858" s="24">
        <v>1126188</v>
      </c>
      <c r="AI10858" t="s">
        <v>44115</v>
      </c>
      <c r="AJ10858" t="s">
        <v>44122</v>
      </c>
    </row>
    <row r="10859" spans="1:36" ht="17.25" hidden="1" customHeight="1" x14ac:dyDescent="0.2">
      <c r="A10859" s="4" t="s">
        <v>44109</v>
      </c>
      <c r="B10859" t="s">
        <v>43246</v>
      </c>
      <c r="C10859" t="s">
        <v>44110</v>
      </c>
      <c r="D10859" t="s">
        <v>44111</v>
      </c>
      <c r="E10859" t="s">
        <v>3929</v>
      </c>
      <c r="F10859" t="s">
        <v>527</v>
      </c>
      <c r="G10859" s="5">
        <v>300</v>
      </c>
      <c r="H10859" t="s">
        <v>42</v>
      </c>
      <c r="I10859" t="s">
        <v>240</v>
      </c>
      <c r="J10859" t="s">
        <v>44</v>
      </c>
      <c r="N10859" s="6">
        <v>1973</v>
      </c>
      <c r="R10859" s="7">
        <v>57.459600000000002</v>
      </c>
      <c r="S10859" s="7">
        <v>41.174100000000003</v>
      </c>
      <c r="T10859" t="s">
        <v>46</v>
      </c>
      <c r="U10859" t="s">
        <v>44112</v>
      </c>
      <c r="X10859" t="s">
        <v>44104</v>
      </c>
      <c r="Y10859" t="s">
        <v>36708</v>
      </c>
      <c r="Z10859" t="s">
        <v>36915</v>
      </c>
      <c r="AG10859" t="s">
        <v>44114</v>
      </c>
      <c r="AH10859" s="24">
        <v>1126189</v>
      </c>
      <c r="AI10859" t="s">
        <v>44115</v>
      </c>
      <c r="AJ10859" t="s">
        <v>44123</v>
      </c>
    </row>
    <row r="10860" spans="1:36" ht="17.25" hidden="1" customHeight="1" x14ac:dyDescent="0.2">
      <c r="A10860" s="4" t="s">
        <v>44109</v>
      </c>
      <c r="B10860" t="s">
        <v>43246</v>
      </c>
      <c r="C10860" t="s">
        <v>44110</v>
      </c>
      <c r="D10860" t="s">
        <v>44111</v>
      </c>
      <c r="E10860" t="s">
        <v>4787</v>
      </c>
      <c r="F10860" t="s">
        <v>527</v>
      </c>
      <c r="G10860" s="5">
        <v>1200</v>
      </c>
      <c r="H10860" t="s">
        <v>42</v>
      </c>
      <c r="I10860" t="s">
        <v>240</v>
      </c>
      <c r="J10860" t="s">
        <v>44</v>
      </c>
      <c r="N10860" s="6">
        <v>1980</v>
      </c>
      <c r="R10860" s="7">
        <v>57.459600000000002</v>
      </c>
      <c r="S10860" s="7">
        <v>41.174100000000003</v>
      </c>
      <c r="T10860" t="s">
        <v>46</v>
      </c>
      <c r="U10860" t="s">
        <v>44112</v>
      </c>
      <c r="X10860" t="s">
        <v>44104</v>
      </c>
      <c r="Y10860" t="s">
        <v>36708</v>
      </c>
      <c r="Z10860" t="s">
        <v>36915</v>
      </c>
      <c r="AG10860" t="s">
        <v>44114</v>
      </c>
      <c r="AH10860" s="24">
        <v>1126190</v>
      </c>
      <c r="AI10860" t="s">
        <v>44115</v>
      </c>
      <c r="AJ10860" t="s">
        <v>44124</v>
      </c>
    </row>
    <row r="10861" spans="1:36" ht="17.25" hidden="1" customHeight="1" x14ac:dyDescent="0.2">
      <c r="A10861" s="4" t="s">
        <v>44125</v>
      </c>
      <c r="B10861" t="s">
        <v>43246</v>
      </c>
      <c r="C10861" t="s">
        <v>44126</v>
      </c>
      <c r="D10861" t="s">
        <v>44127</v>
      </c>
      <c r="E10861" t="s">
        <v>191</v>
      </c>
      <c r="F10861" t="s">
        <v>86</v>
      </c>
      <c r="G10861" s="5">
        <v>60</v>
      </c>
      <c r="H10861" t="s">
        <v>42</v>
      </c>
      <c r="I10861" t="s">
        <v>240</v>
      </c>
      <c r="J10861" t="s">
        <v>44</v>
      </c>
      <c r="N10861" s="27" t="s">
        <v>45</v>
      </c>
      <c r="R10861" s="7">
        <v>61.303234000000003</v>
      </c>
      <c r="S10861" s="7">
        <v>47.121203999999999</v>
      </c>
      <c r="T10861" t="s">
        <v>46</v>
      </c>
      <c r="U10861" t="s">
        <v>44128</v>
      </c>
      <c r="X10861" t="s">
        <v>43294</v>
      </c>
      <c r="Y10861" t="s">
        <v>36708</v>
      </c>
      <c r="Z10861" t="s">
        <v>36915</v>
      </c>
      <c r="AD10861" t="s">
        <v>52</v>
      </c>
      <c r="AE10861" t="s">
        <v>4970</v>
      </c>
      <c r="AG10861" t="s">
        <v>44129</v>
      </c>
      <c r="AI10861" t="s">
        <v>44130</v>
      </c>
      <c r="AJ10861" t="s">
        <v>44131</v>
      </c>
    </row>
    <row r="10862" spans="1:36" ht="17.25" hidden="1" customHeight="1" x14ac:dyDescent="0.2">
      <c r="A10862" s="4" t="s">
        <v>44125</v>
      </c>
      <c r="B10862" t="s">
        <v>43246</v>
      </c>
      <c r="C10862" t="s">
        <v>44126</v>
      </c>
      <c r="D10862" t="s">
        <v>44127</v>
      </c>
      <c r="E10862" t="s">
        <v>335</v>
      </c>
      <c r="F10862" t="s">
        <v>86</v>
      </c>
      <c r="G10862" s="5">
        <v>60</v>
      </c>
      <c r="H10862" t="s">
        <v>42</v>
      </c>
      <c r="I10862" t="s">
        <v>240</v>
      </c>
      <c r="J10862" t="s">
        <v>44</v>
      </c>
      <c r="N10862" s="27" t="s">
        <v>45</v>
      </c>
      <c r="R10862" s="7">
        <v>61.303234000000003</v>
      </c>
      <c r="S10862" s="7">
        <v>47.121203999999999</v>
      </c>
      <c r="T10862" t="s">
        <v>46</v>
      </c>
      <c r="U10862" t="s">
        <v>44128</v>
      </c>
      <c r="X10862" t="s">
        <v>43294</v>
      </c>
      <c r="Y10862" t="s">
        <v>36708</v>
      </c>
      <c r="Z10862" t="s">
        <v>36915</v>
      </c>
      <c r="AD10862" t="s">
        <v>52</v>
      </c>
      <c r="AE10862" t="s">
        <v>4970</v>
      </c>
      <c r="AG10862" t="s">
        <v>44129</v>
      </c>
      <c r="AI10862" t="s">
        <v>44130</v>
      </c>
      <c r="AJ10862" t="s">
        <v>44132</v>
      </c>
    </row>
    <row r="10863" spans="1:36" ht="17.25" hidden="1" customHeight="1" x14ac:dyDescent="0.2">
      <c r="A10863" s="4" t="s">
        <v>44125</v>
      </c>
      <c r="B10863" t="s">
        <v>43246</v>
      </c>
      <c r="C10863" t="s">
        <v>44126</v>
      </c>
      <c r="D10863" t="s">
        <v>44127</v>
      </c>
      <c r="E10863" t="s">
        <v>1157</v>
      </c>
      <c r="F10863" t="s">
        <v>86</v>
      </c>
      <c r="G10863" s="5">
        <v>60</v>
      </c>
      <c r="H10863" t="s">
        <v>42</v>
      </c>
      <c r="I10863" t="s">
        <v>240</v>
      </c>
      <c r="J10863" t="s">
        <v>44</v>
      </c>
      <c r="N10863" s="27" t="s">
        <v>45</v>
      </c>
      <c r="R10863" s="7">
        <v>61.303234000000003</v>
      </c>
      <c r="S10863" s="7">
        <v>47.121203999999999</v>
      </c>
      <c r="T10863" t="s">
        <v>46</v>
      </c>
      <c r="U10863" t="s">
        <v>44128</v>
      </c>
      <c r="X10863" t="s">
        <v>43294</v>
      </c>
      <c r="Y10863" t="s">
        <v>36708</v>
      </c>
      <c r="Z10863" t="s">
        <v>36915</v>
      </c>
      <c r="AD10863" t="s">
        <v>52</v>
      </c>
      <c r="AE10863" t="s">
        <v>4970</v>
      </c>
      <c r="AG10863" t="s">
        <v>44129</v>
      </c>
      <c r="AI10863" t="s">
        <v>44130</v>
      </c>
      <c r="AJ10863" t="s">
        <v>44133</v>
      </c>
    </row>
    <row r="10864" spans="1:36" ht="17.25" hidden="1" customHeight="1" x14ac:dyDescent="0.2">
      <c r="A10864" s="4" t="s">
        <v>44125</v>
      </c>
      <c r="B10864" t="s">
        <v>43246</v>
      </c>
      <c r="C10864" t="s">
        <v>44126</v>
      </c>
      <c r="D10864" t="s">
        <v>44127</v>
      </c>
      <c r="E10864" t="s">
        <v>2297</v>
      </c>
      <c r="F10864" t="s">
        <v>86</v>
      </c>
      <c r="G10864" s="5">
        <v>50</v>
      </c>
      <c r="H10864" t="s">
        <v>42</v>
      </c>
      <c r="I10864" t="s">
        <v>240</v>
      </c>
      <c r="J10864" t="s">
        <v>44</v>
      </c>
      <c r="N10864" s="27" t="s">
        <v>45</v>
      </c>
      <c r="R10864" s="7">
        <v>61.303234000000003</v>
      </c>
      <c r="S10864" s="7">
        <v>47.121203999999999</v>
      </c>
      <c r="T10864" t="s">
        <v>46</v>
      </c>
      <c r="U10864" t="s">
        <v>44128</v>
      </c>
      <c r="X10864" t="s">
        <v>43294</v>
      </c>
      <c r="Y10864" t="s">
        <v>36708</v>
      </c>
      <c r="Z10864" t="s">
        <v>36915</v>
      </c>
      <c r="AD10864" t="s">
        <v>52</v>
      </c>
      <c r="AE10864" t="s">
        <v>4970</v>
      </c>
      <c r="AG10864" t="s">
        <v>44129</v>
      </c>
      <c r="AI10864" t="s">
        <v>44130</v>
      </c>
      <c r="AJ10864" t="s">
        <v>44134</v>
      </c>
    </row>
    <row r="10865" spans="1:36" ht="17.25" hidden="1" customHeight="1" x14ac:dyDescent="0.2">
      <c r="A10865" s="4" t="s">
        <v>44135</v>
      </c>
      <c r="B10865" t="s">
        <v>43246</v>
      </c>
      <c r="C10865" t="s">
        <v>44136</v>
      </c>
      <c r="D10865" t="s">
        <v>44137</v>
      </c>
      <c r="E10865" t="s">
        <v>40</v>
      </c>
      <c r="F10865" t="s">
        <v>86</v>
      </c>
      <c r="G10865" s="5">
        <v>80</v>
      </c>
      <c r="H10865" t="s">
        <v>42</v>
      </c>
      <c r="I10865" t="s">
        <v>240</v>
      </c>
      <c r="J10865" t="s">
        <v>44</v>
      </c>
      <c r="N10865" s="6">
        <v>1985</v>
      </c>
      <c r="R10865" s="7">
        <v>52.596800000000002</v>
      </c>
      <c r="S10865" s="7">
        <v>41.527999999999999</v>
      </c>
      <c r="T10865" t="s">
        <v>46</v>
      </c>
      <c r="U10865" t="s">
        <v>44138</v>
      </c>
      <c r="X10865" t="s">
        <v>44139</v>
      </c>
      <c r="Y10865" t="s">
        <v>36708</v>
      </c>
      <c r="Z10865" t="s">
        <v>36915</v>
      </c>
      <c r="AA10865" t="s">
        <v>44140</v>
      </c>
      <c r="AG10865" t="s">
        <v>44141</v>
      </c>
      <c r="AH10865" s="24">
        <v>1126267</v>
      </c>
      <c r="AI10865" t="s">
        <v>44142</v>
      </c>
      <c r="AJ10865" t="s">
        <v>44143</v>
      </c>
    </row>
    <row r="10866" spans="1:36" ht="17.25" hidden="1" customHeight="1" x14ac:dyDescent="0.2">
      <c r="A10866" s="4" t="s">
        <v>44144</v>
      </c>
      <c r="B10866" t="s">
        <v>43246</v>
      </c>
      <c r="C10866" t="s">
        <v>44145</v>
      </c>
      <c r="D10866" t="s">
        <v>44146</v>
      </c>
      <c r="E10866" t="s">
        <v>40</v>
      </c>
      <c r="F10866" t="s">
        <v>86</v>
      </c>
      <c r="G10866" s="5">
        <v>67</v>
      </c>
      <c r="H10866" t="s">
        <v>558</v>
      </c>
      <c r="I10866" t="s">
        <v>65</v>
      </c>
      <c r="J10866" t="s">
        <v>45</v>
      </c>
      <c r="K10866" t="s">
        <v>45</v>
      </c>
      <c r="L10866" t="s">
        <v>45</v>
      </c>
      <c r="M10866" t="s">
        <v>559</v>
      </c>
      <c r="N10866" s="27" t="s">
        <v>45</v>
      </c>
      <c r="R10866" s="7">
        <v>55.375779000000001</v>
      </c>
      <c r="S10866" s="7">
        <v>106.1281</v>
      </c>
      <c r="T10866" t="s">
        <v>504</v>
      </c>
      <c r="U10866" t="s">
        <v>45</v>
      </c>
      <c r="W10866" t="s">
        <v>44147</v>
      </c>
      <c r="X10866" t="s">
        <v>44148</v>
      </c>
      <c r="Y10866" t="s">
        <v>36708</v>
      </c>
      <c r="Z10866" t="s">
        <v>36915</v>
      </c>
      <c r="AG10866" t="s">
        <v>45</v>
      </c>
      <c r="AI10866" t="s">
        <v>44149</v>
      </c>
      <c r="AJ10866" t="s">
        <v>44150</v>
      </c>
    </row>
    <row r="10867" spans="1:36" ht="17.25" hidden="1" customHeight="1" x14ac:dyDescent="0.2">
      <c r="A10867" s="4" t="s">
        <v>44151</v>
      </c>
      <c r="B10867" t="s">
        <v>43246</v>
      </c>
      <c r="C10867" t="s">
        <v>44152</v>
      </c>
      <c r="D10867" t="s">
        <v>44153</v>
      </c>
      <c r="E10867" t="s">
        <v>870</v>
      </c>
      <c r="F10867" t="s">
        <v>86</v>
      </c>
      <c r="G10867" s="5">
        <v>227</v>
      </c>
      <c r="H10867" t="s">
        <v>611</v>
      </c>
      <c r="I10867" t="s">
        <v>43</v>
      </c>
      <c r="J10867" t="s">
        <v>44</v>
      </c>
      <c r="K10867" t="s">
        <v>45</v>
      </c>
      <c r="L10867" t="s">
        <v>45</v>
      </c>
      <c r="M10867" t="s">
        <v>559</v>
      </c>
      <c r="N10867" s="27"/>
      <c r="R10867" s="7">
        <v>55.722687000000001</v>
      </c>
      <c r="S10867" s="7">
        <v>37.870997000000003</v>
      </c>
      <c r="T10867" t="s">
        <v>46</v>
      </c>
      <c r="U10867" t="s">
        <v>43433</v>
      </c>
      <c r="X10867" t="s">
        <v>43433</v>
      </c>
      <c r="Y10867" t="s">
        <v>36708</v>
      </c>
      <c r="Z10867" t="s">
        <v>36915</v>
      </c>
      <c r="AC10867" t="s">
        <v>44154</v>
      </c>
      <c r="AG10867" t="s">
        <v>44155</v>
      </c>
      <c r="AI10867" t="s">
        <v>44157</v>
      </c>
      <c r="AJ10867" t="s">
        <v>44159</v>
      </c>
    </row>
    <row r="10868" spans="1:36" ht="17.25" hidden="1" customHeight="1" x14ac:dyDescent="0.2">
      <c r="A10868" s="4" t="s">
        <v>44160</v>
      </c>
      <c r="B10868" t="s">
        <v>43246</v>
      </c>
      <c r="C10868" t="s">
        <v>44161</v>
      </c>
      <c r="D10868" t="s">
        <v>44162</v>
      </c>
      <c r="E10868" t="s">
        <v>40</v>
      </c>
      <c r="F10868" t="s">
        <v>86</v>
      </c>
      <c r="G10868" s="5">
        <v>63.8</v>
      </c>
      <c r="H10868" t="s">
        <v>42</v>
      </c>
      <c r="I10868" t="s">
        <v>43</v>
      </c>
      <c r="J10868" t="s">
        <v>44</v>
      </c>
      <c r="N10868" s="6">
        <v>2009</v>
      </c>
      <c r="R10868" s="7">
        <v>60.957500000000003</v>
      </c>
      <c r="S10868" s="7">
        <v>46.4848</v>
      </c>
      <c r="T10868" t="s">
        <v>46</v>
      </c>
      <c r="U10868" t="s">
        <v>44163</v>
      </c>
      <c r="X10868" t="s">
        <v>43653</v>
      </c>
      <c r="Y10868" t="s">
        <v>36708</v>
      </c>
      <c r="Z10868" t="s">
        <v>36915</v>
      </c>
      <c r="AA10868" t="s">
        <v>44164</v>
      </c>
      <c r="AG10868" t="s">
        <v>44165</v>
      </c>
      <c r="AH10868" s="8" t="s">
        <v>44166</v>
      </c>
      <c r="AI10868" t="s">
        <v>44167</v>
      </c>
      <c r="AJ10868" t="s">
        <v>44168</v>
      </c>
    </row>
    <row r="10869" spans="1:36" ht="17.25" hidden="1" customHeight="1" x14ac:dyDescent="0.2">
      <c r="A10869" s="4" t="s">
        <v>44169</v>
      </c>
      <c r="B10869" t="s">
        <v>43246</v>
      </c>
      <c r="C10869" t="s">
        <v>44170</v>
      </c>
      <c r="D10869" t="s">
        <v>44171</v>
      </c>
      <c r="E10869" t="s">
        <v>565</v>
      </c>
      <c r="F10869" t="s">
        <v>86</v>
      </c>
      <c r="G10869" s="5">
        <v>450</v>
      </c>
      <c r="H10869" t="s">
        <v>677</v>
      </c>
      <c r="I10869" t="s">
        <v>43</v>
      </c>
      <c r="J10869" t="s">
        <v>44</v>
      </c>
      <c r="K10869" t="s">
        <v>45</v>
      </c>
      <c r="L10869" t="s">
        <v>45</v>
      </c>
      <c r="M10869" t="s">
        <v>559</v>
      </c>
      <c r="N10869" s="27"/>
      <c r="R10869" s="7">
        <v>45.061162000000003</v>
      </c>
      <c r="S10869" s="7">
        <v>39.153267</v>
      </c>
      <c r="T10869" t="s">
        <v>504</v>
      </c>
      <c r="U10869" t="s">
        <v>44172</v>
      </c>
      <c r="X10869" t="s">
        <v>43250</v>
      </c>
      <c r="Y10869" t="s">
        <v>36708</v>
      </c>
      <c r="Z10869" t="s">
        <v>36915</v>
      </c>
      <c r="AI10869" t="s">
        <v>44173</v>
      </c>
      <c r="AJ10869" t="s">
        <v>44174</v>
      </c>
    </row>
    <row r="10870" spans="1:36" ht="17.25" hidden="1" customHeight="1" x14ac:dyDescent="0.2">
      <c r="A10870" s="4" t="s">
        <v>43493</v>
      </c>
      <c r="B10870" t="s">
        <v>43246</v>
      </c>
      <c r="C10870" t="s">
        <v>43494</v>
      </c>
      <c r="D10870" t="s">
        <v>43495</v>
      </c>
      <c r="E10870" t="s">
        <v>191</v>
      </c>
      <c r="F10870" t="s">
        <v>527</v>
      </c>
      <c r="G10870" s="5">
        <v>100</v>
      </c>
      <c r="H10870" t="s">
        <v>42</v>
      </c>
      <c r="I10870" t="s">
        <v>240</v>
      </c>
      <c r="J10870" t="s">
        <v>44</v>
      </c>
      <c r="N10870" s="27">
        <v>1968</v>
      </c>
      <c r="R10870" s="7">
        <v>55.821303</v>
      </c>
      <c r="S10870" s="7">
        <v>37.770679000000001</v>
      </c>
      <c r="T10870" t="s">
        <v>46</v>
      </c>
      <c r="U10870" t="s">
        <v>43433</v>
      </c>
      <c r="X10870" t="s">
        <v>43433</v>
      </c>
      <c r="Y10870" t="s">
        <v>36708</v>
      </c>
      <c r="Z10870" t="s">
        <v>36915</v>
      </c>
      <c r="AC10870" t="s">
        <v>43496</v>
      </c>
      <c r="AG10870" t="s">
        <v>43497</v>
      </c>
      <c r="AI10870" t="s">
        <v>43498</v>
      </c>
      <c r="AJ10870" t="s">
        <v>43502</v>
      </c>
    </row>
    <row r="10871" spans="1:36" ht="17.25" hidden="1" customHeight="1" x14ac:dyDescent="0.2">
      <c r="A10871" s="4" t="s">
        <v>43908</v>
      </c>
      <c r="B10871" t="s">
        <v>43246</v>
      </c>
      <c r="C10871" t="s">
        <v>43909</v>
      </c>
      <c r="D10871" t="s">
        <v>43910</v>
      </c>
      <c r="E10871" t="s">
        <v>40</v>
      </c>
      <c r="F10871" t="s">
        <v>527</v>
      </c>
      <c r="G10871" s="5">
        <v>315</v>
      </c>
      <c r="H10871" t="s">
        <v>42</v>
      </c>
      <c r="I10871" t="s">
        <v>240</v>
      </c>
      <c r="J10871" t="s">
        <v>44</v>
      </c>
      <c r="N10871" s="6">
        <v>1968</v>
      </c>
      <c r="R10871" s="7">
        <v>56.248600000000003</v>
      </c>
      <c r="S10871" s="7">
        <v>54.588200000000001</v>
      </c>
      <c r="T10871" t="s">
        <v>46</v>
      </c>
      <c r="U10871" t="s">
        <v>43911</v>
      </c>
      <c r="W10871" t="s">
        <v>43912</v>
      </c>
      <c r="X10871" t="s">
        <v>43913</v>
      </c>
      <c r="Y10871" t="s">
        <v>36708</v>
      </c>
      <c r="Z10871" t="s">
        <v>36915</v>
      </c>
      <c r="AA10871" t="s">
        <v>43914</v>
      </c>
      <c r="AG10871" t="s">
        <v>43915</v>
      </c>
      <c r="AH10871" s="24">
        <v>1164479</v>
      </c>
      <c r="AI10871" t="s">
        <v>43916</v>
      </c>
      <c r="AJ10871" t="s">
        <v>43917</v>
      </c>
    </row>
    <row r="10872" spans="1:36" ht="17.25" hidden="1" customHeight="1" x14ac:dyDescent="0.2">
      <c r="A10872" s="4" t="s">
        <v>44084</v>
      </c>
      <c r="B10872" t="s">
        <v>43246</v>
      </c>
      <c r="C10872" t="s">
        <v>44085</v>
      </c>
      <c r="D10872" t="s">
        <v>44086</v>
      </c>
      <c r="E10872" t="s">
        <v>1157</v>
      </c>
      <c r="F10872" t="s">
        <v>527</v>
      </c>
      <c r="G10872" s="5">
        <v>305</v>
      </c>
      <c r="H10872" t="s">
        <v>42</v>
      </c>
      <c r="I10872" t="s">
        <v>240</v>
      </c>
      <c r="J10872" t="s">
        <v>44</v>
      </c>
      <c r="N10872" s="6">
        <v>1968</v>
      </c>
      <c r="R10872" s="7">
        <v>56.741</v>
      </c>
      <c r="S10872" s="7">
        <v>36.770699999999998</v>
      </c>
      <c r="T10872" t="s">
        <v>46</v>
      </c>
      <c r="U10872" t="s">
        <v>44087</v>
      </c>
      <c r="X10872" t="s">
        <v>44088</v>
      </c>
      <c r="Y10872" t="s">
        <v>36708</v>
      </c>
      <c r="Z10872" t="s">
        <v>36915</v>
      </c>
      <c r="AA10872" t="s">
        <v>44089</v>
      </c>
      <c r="AG10872" t="s">
        <v>44090</v>
      </c>
      <c r="AH10872" s="24">
        <v>1125921</v>
      </c>
      <c r="AI10872" t="s">
        <v>44091</v>
      </c>
      <c r="AJ10872" t="s">
        <v>44097</v>
      </c>
    </row>
    <row r="10873" spans="1:36" ht="17.25" hidden="1" customHeight="1" x14ac:dyDescent="0.2">
      <c r="A10873" s="4" t="s">
        <v>44084</v>
      </c>
      <c r="B10873" t="s">
        <v>43246</v>
      </c>
      <c r="C10873" t="s">
        <v>44085</v>
      </c>
      <c r="D10873" t="s">
        <v>44086</v>
      </c>
      <c r="E10873" t="s">
        <v>2297</v>
      </c>
      <c r="F10873" t="s">
        <v>527</v>
      </c>
      <c r="G10873" s="5">
        <v>305</v>
      </c>
      <c r="H10873" t="s">
        <v>42</v>
      </c>
      <c r="I10873" t="s">
        <v>240</v>
      </c>
      <c r="J10873" t="s">
        <v>44</v>
      </c>
      <c r="N10873" s="6">
        <v>1968</v>
      </c>
      <c r="R10873" s="7">
        <v>56.741</v>
      </c>
      <c r="S10873" s="7">
        <v>36.770699999999998</v>
      </c>
      <c r="T10873" t="s">
        <v>46</v>
      </c>
      <c r="U10873" t="s">
        <v>44087</v>
      </c>
      <c r="X10873" t="s">
        <v>44088</v>
      </c>
      <c r="Y10873" t="s">
        <v>36708</v>
      </c>
      <c r="Z10873" t="s">
        <v>36915</v>
      </c>
      <c r="AA10873" t="s">
        <v>44089</v>
      </c>
      <c r="AG10873" t="s">
        <v>44090</v>
      </c>
      <c r="AH10873" s="24">
        <v>1125922</v>
      </c>
      <c r="AI10873" t="s">
        <v>44091</v>
      </c>
      <c r="AJ10873" t="s">
        <v>44098</v>
      </c>
    </row>
    <row r="10874" spans="1:36" ht="17.25" hidden="1" customHeight="1" x14ac:dyDescent="0.2">
      <c r="A10874" s="4" t="s">
        <v>44175</v>
      </c>
      <c r="B10874" t="s">
        <v>43246</v>
      </c>
      <c r="C10874" t="s">
        <v>44176</v>
      </c>
      <c r="D10874" t="s">
        <v>44177</v>
      </c>
      <c r="E10874" t="s">
        <v>565</v>
      </c>
      <c r="F10874" t="s">
        <v>86</v>
      </c>
      <c r="G10874" s="5">
        <v>440</v>
      </c>
      <c r="H10874" t="s">
        <v>42</v>
      </c>
      <c r="I10874" t="s">
        <v>43</v>
      </c>
      <c r="J10874" t="s">
        <v>44</v>
      </c>
      <c r="N10874" s="6">
        <v>2012</v>
      </c>
      <c r="R10874" s="7">
        <v>45.017800000000001</v>
      </c>
      <c r="S10874" s="7">
        <v>39.0608</v>
      </c>
      <c r="T10874" t="s">
        <v>46</v>
      </c>
      <c r="U10874" t="s">
        <v>44178</v>
      </c>
      <c r="X10874" t="s">
        <v>43250</v>
      </c>
      <c r="Y10874" t="s">
        <v>36708</v>
      </c>
      <c r="Z10874" t="s">
        <v>36915</v>
      </c>
      <c r="AA10874" t="s">
        <v>44179</v>
      </c>
      <c r="AG10874" t="s">
        <v>44180</v>
      </c>
      <c r="AH10874" s="27"/>
      <c r="AI10874" t="s">
        <v>44181</v>
      </c>
      <c r="AJ10874" t="s">
        <v>44192</v>
      </c>
    </row>
    <row r="10875" spans="1:36" ht="17.25" hidden="1" customHeight="1" x14ac:dyDescent="0.2">
      <c r="A10875" s="4" t="s">
        <v>44394</v>
      </c>
      <c r="B10875" t="s">
        <v>43246</v>
      </c>
      <c r="C10875" t="s">
        <v>44395</v>
      </c>
      <c r="D10875" t="s">
        <v>44396</v>
      </c>
      <c r="E10875" t="s">
        <v>191</v>
      </c>
      <c r="F10875" t="s">
        <v>86</v>
      </c>
      <c r="G10875" s="5">
        <v>50</v>
      </c>
      <c r="H10875" t="s">
        <v>42</v>
      </c>
      <c r="I10875" t="s">
        <v>240</v>
      </c>
      <c r="J10875" t="s">
        <v>44</v>
      </c>
      <c r="N10875" s="6">
        <v>1968</v>
      </c>
      <c r="R10875" s="7">
        <v>44.659500000000001</v>
      </c>
      <c r="S10875" s="7">
        <v>41.929400000000001</v>
      </c>
      <c r="T10875" t="s">
        <v>46</v>
      </c>
      <c r="U10875" t="s">
        <v>44397</v>
      </c>
      <c r="X10875" t="s">
        <v>43424</v>
      </c>
      <c r="Y10875" t="s">
        <v>36708</v>
      </c>
      <c r="Z10875" t="s">
        <v>36915</v>
      </c>
      <c r="AH10875" s="27"/>
      <c r="AI10875" t="s">
        <v>44399</v>
      </c>
      <c r="AJ10875" t="s">
        <v>44403</v>
      </c>
    </row>
    <row r="10876" spans="1:36" ht="17.25" hidden="1" customHeight="1" x14ac:dyDescent="0.2">
      <c r="A10876" s="4" t="s">
        <v>44193</v>
      </c>
      <c r="B10876" t="s">
        <v>43246</v>
      </c>
      <c r="C10876" t="s">
        <v>44194</v>
      </c>
      <c r="D10876" t="s">
        <v>44195</v>
      </c>
      <c r="E10876" t="s">
        <v>1157</v>
      </c>
      <c r="F10876" t="s">
        <v>4924</v>
      </c>
      <c r="G10876" s="5">
        <v>100</v>
      </c>
      <c r="H10876" t="s">
        <v>42</v>
      </c>
      <c r="I10876" t="s">
        <v>240</v>
      </c>
      <c r="J10876" t="s">
        <v>44</v>
      </c>
      <c r="N10876" s="6">
        <v>1975</v>
      </c>
      <c r="R10876" s="7">
        <v>55.408859999999997</v>
      </c>
      <c r="S10876" s="7">
        <v>65.233092999999997</v>
      </c>
      <c r="T10876" t="s">
        <v>46</v>
      </c>
      <c r="U10876" t="s">
        <v>44196</v>
      </c>
      <c r="X10876" t="s">
        <v>44197</v>
      </c>
      <c r="Y10876" t="s">
        <v>36708</v>
      </c>
      <c r="Z10876" t="s">
        <v>36915</v>
      </c>
      <c r="AG10876" t="s">
        <v>44200</v>
      </c>
      <c r="AH10876" s="27"/>
      <c r="AI10876" t="s">
        <v>44198</v>
      </c>
      <c r="AJ10876" t="s">
        <v>44201</v>
      </c>
    </row>
    <row r="10877" spans="1:36" ht="17.25" hidden="1" customHeight="1" x14ac:dyDescent="0.2">
      <c r="A10877" s="4" t="s">
        <v>44193</v>
      </c>
      <c r="B10877" t="s">
        <v>43246</v>
      </c>
      <c r="C10877" t="s">
        <v>44194</v>
      </c>
      <c r="D10877" t="s">
        <v>44195</v>
      </c>
      <c r="E10877" t="s">
        <v>2297</v>
      </c>
      <c r="F10877" t="s">
        <v>4924</v>
      </c>
      <c r="G10877" s="5">
        <v>100</v>
      </c>
      <c r="H10877" t="s">
        <v>42</v>
      </c>
      <c r="I10877" t="s">
        <v>240</v>
      </c>
      <c r="J10877" t="s">
        <v>44</v>
      </c>
      <c r="N10877" s="6">
        <v>1976</v>
      </c>
      <c r="R10877" s="7">
        <v>55.408859999999997</v>
      </c>
      <c r="S10877" s="7">
        <v>65.233092999999997</v>
      </c>
      <c r="T10877" t="s">
        <v>46</v>
      </c>
      <c r="U10877" t="s">
        <v>44196</v>
      </c>
      <c r="X10877" t="s">
        <v>44197</v>
      </c>
      <c r="Y10877" t="s">
        <v>36708</v>
      </c>
      <c r="Z10877" t="s">
        <v>36915</v>
      </c>
      <c r="AG10877" t="s">
        <v>44200</v>
      </c>
      <c r="AH10877" s="27"/>
      <c r="AI10877" t="s">
        <v>44198</v>
      </c>
      <c r="AJ10877" t="s">
        <v>44202</v>
      </c>
    </row>
    <row r="10878" spans="1:36" ht="17.25" hidden="1" customHeight="1" x14ac:dyDescent="0.2">
      <c r="A10878" s="4" t="s">
        <v>44193</v>
      </c>
      <c r="B10878" t="s">
        <v>43246</v>
      </c>
      <c r="C10878" t="s">
        <v>44194</v>
      </c>
      <c r="D10878" t="s">
        <v>44195</v>
      </c>
      <c r="E10878" t="s">
        <v>3929</v>
      </c>
      <c r="F10878" t="s">
        <v>4924</v>
      </c>
      <c r="G10878" s="5">
        <v>100</v>
      </c>
      <c r="H10878" t="s">
        <v>42</v>
      </c>
      <c r="I10878" t="s">
        <v>240</v>
      </c>
      <c r="J10878" t="s">
        <v>44</v>
      </c>
      <c r="N10878" s="6">
        <v>1977</v>
      </c>
      <c r="R10878" s="7">
        <v>55.408859999999997</v>
      </c>
      <c r="S10878" s="7">
        <v>65.233092999999997</v>
      </c>
      <c r="T10878" t="s">
        <v>46</v>
      </c>
      <c r="U10878" t="s">
        <v>44196</v>
      </c>
      <c r="X10878" t="s">
        <v>44197</v>
      </c>
      <c r="Y10878" t="s">
        <v>36708</v>
      </c>
      <c r="Z10878" t="s">
        <v>36915</v>
      </c>
      <c r="AG10878" t="s">
        <v>44200</v>
      </c>
      <c r="AH10878" s="27"/>
      <c r="AI10878" t="s">
        <v>44198</v>
      </c>
      <c r="AJ10878" t="s">
        <v>44203</v>
      </c>
    </row>
    <row r="10879" spans="1:36" ht="17.25" hidden="1" customHeight="1" x14ac:dyDescent="0.2">
      <c r="A10879" s="4" t="s">
        <v>44193</v>
      </c>
      <c r="B10879" t="s">
        <v>43246</v>
      </c>
      <c r="C10879" t="s">
        <v>44194</v>
      </c>
      <c r="D10879" t="s">
        <v>44195</v>
      </c>
      <c r="E10879" t="s">
        <v>4787</v>
      </c>
      <c r="F10879" t="s">
        <v>4924</v>
      </c>
      <c r="G10879" s="5">
        <v>100</v>
      </c>
      <c r="H10879" t="s">
        <v>42</v>
      </c>
      <c r="I10879" t="s">
        <v>240</v>
      </c>
      <c r="J10879" t="s">
        <v>44</v>
      </c>
      <c r="N10879" s="6">
        <v>1979</v>
      </c>
      <c r="R10879" s="7">
        <v>55.408859999999997</v>
      </c>
      <c r="S10879" s="7">
        <v>65.233092999999997</v>
      </c>
      <c r="T10879" t="s">
        <v>46</v>
      </c>
      <c r="U10879" t="s">
        <v>44196</v>
      </c>
      <c r="X10879" t="s">
        <v>44197</v>
      </c>
      <c r="Y10879" t="s">
        <v>36708</v>
      </c>
      <c r="Z10879" t="s">
        <v>36915</v>
      </c>
      <c r="AG10879" t="s">
        <v>44200</v>
      </c>
      <c r="AI10879" t="s">
        <v>44198</v>
      </c>
      <c r="AJ10879" t="s">
        <v>44204</v>
      </c>
    </row>
    <row r="10880" spans="1:36" ht="17.25" hidden="1" customHeight="1" x14ac:dyDescent="0.2">
      <c r="A10880" s="4" t="s">
        <v>44215</v>
      </c>
      <c r="B10880" t="s">
        <v>43246</v>
      </c>
      <c r="C10880" t="s">
        <v>44216</v>
      </c>
      <c r="D10880" t="s">
        <v>44217</v>
      </c>
      <c r="E10880" t="s">
        <v>40</v>
      </c>
      <c r="F10880" t="s">
        <v>86</v>
      </c>
      <c r="G10880" s="5">
        <v>116.9</v>
      </c>
      <c r="H10880" t="s">
        <v>42</v>
      </c>
      <c r="I10880" t="s">
        <v>43</v>
      </c>
      <c r="J10880" t="s">
        <v>44</v>
      </c>
      <c r="N10880" s="6">
        <v>2011</v>
      </c>
      <c r="R10880" s="7">
        <v>51.764999000000003</v>
      </c>
      <c r="S10880" s="7">
        <v>36.138812000000001</v>
      </c>
      <c r="T10880" t="s">
        <v>46</v>
      </c>
      <c r="U10880" t="s">
        <v>44218</v>
      </c>
      <c r="X10880" t="s">
        <v>44219</v>
      </c>
      <c r="Y10880" t="s">
        <v>36708</v>
      </c>
      <c r="Z10880" t="s">
        <v>36915</v>
      </c>
      <c r="AA10880" t="s">
        <v>44220</v>
      </c>
      <c r="AC10880" t="s">
        <v>44221</v>
      </c>
      <c r="AG10880" t="s">
        <v>44222</v>
      </c>
      <c r="AH10880" s="27" t="s">
        <v>44223</v>
      </c>
      <c r="AI10880" t="s">
        <v>44224</v>
      </c>
      <c r="AJ10880" t="s">
        <v>44225</v>
      </c>
    </row>
    <row r="10881" spans="1:36" ht="17.25" hidden="1" customHeight="1" x14ac:dyDescent="0.2">
      <c r="A10881" s="4" t="s">
        <v>44546</v>
      </c>
      <c r="B10881" t="s">
        <v>43246</v>
      </c>
      <c r="C10881" t="s">
        <v>44547</v>
      </c>
      <c r="D10881" t="s">
        <v>44548</v>
      </c>
      <c r="E10881" t="s">
        <v>56</v>
      </c>
      <c r="F10881" t="s">
        <v>4924</v>
      </c>
      <c r="G10881" s="5">
        <v>60</v>
      </c>
      <c r="H10881" t="s">
        <v>42</v>
      </c>
      <c r="I10881" t="s">
        <v>240</v>
      </c>
      <c r="J10881" t="s">
        <v>44</v>
      </c>
      <c r="N10881" s="6">
        <v>1968</v>
      </c>
      <c r="P10881" s="29"/>
      <c r="R10881" s="7">
        <v>58.623519000000002</v>
      </c>
      <c r="S10881" s="7">
        <v>31.220238999999999</v>
      </c>
      <c r="T10881" t="s">
        <v>46</v>
      </c>
      <c r="U10881" t="s">
        <v>44549</v>
      </c>
      <c r="X10881" t="s">
        <v>44550</v>
      </c>
      <c r="Y10881" t="s">
        <v>36708</v>
      </c>
      <c r="Z10881" t="s">
        <v>36915</v>
      </c>
      <c r="AG10881" t="s">
        <v>44551</v>
      </c>
      <c r="AH10881" s="6">
        <v>1260023</v>
      </c>
      <c r="AI10881" t="s">
        <v>44552</v>
      </c>
      <c r="AJ10881" t="s">
        <v>44553</v>
      </c>
    </row>
    <row r="10882" spans="1:36" ht="17.25" hidden="1" customHeight="1" x14ac:dyDescent="0.2">
      <c r="A10882" s="4" t="s">
        <v>44546</v>
      </c>
      <c r="B10882" t="s">
        <v>43246</v>
      </c>
      <c r="C10882" t="s">
        <v>44547</v>
      </c>
      <c r="D10882" t="s">
        <v>44548</v>
      </c>
      <c r="E10882" t="s">
        <v>58</v>
      </c>
      <c r="F10882" t="s">
        <v>4924</v>
      </c>
      <c r="G10882" s="5">
        <v>80</v>
      </c>
      <c r="H10882" t="s">
        <v>42</v>
      </c>
      <c r="I10882" t="s">
        <v>240</v>
      </c>
      <c r="J10882" t="s">
        <v>44</v>
      </c>
      <c r="N10882" s="6">
        <v>1968</v>
      </c>
      <c r="P10882" s="25"/>
      <c r="R10882" s="7">
        <v>58.623519000000002</v>
      </c>
      <c r="S10882" s="7">
        <v>31.220238999999999</v>
      </c>
      <c r="T10882" t="s">
        <v>46</v>
      </c>
      <c r="U10882" t="s">
        <v>44549</v>
      </c>
      <c r="X10882" t="s">
        <v>44550</v>
      </c>
      <c r="Y10882" t="s">
        <v>36708</v>
      </c>
      <c r="Z10882" t="s">
        <v>36915</v>
      </c>
      <c r="AG10882" t="s">
        <v>44551</v>
      </c>
      <c r="AH10882" s="6">
        <v>1210272</v>
      </c>
      <c r="AI10882" t="s">
        <v>44552</v>
      </c>
      <c r="AJ10882" t="s">
        <v>44554</v>
      </c>
    </row>
    <row r="10883" spans="1:36" ht="17.25" hidden="1" customHeight="1" x14ac:dyDescent="0.2">
      <c r="A10883" s="4" t="s">
        <v>44226</v>
      </c>
      <c r="B10883" t="s">
        <v>43246</v>
      </c>
      <c r="C10883" t="s">
        <v>44227</v>
      </c>
      <c r="D10883" t="s">
        <v>44228</v>
      </c>
      <c r="E10883" t="s">
        <v>191</v>
      </c>
      <c r="F10883" t="s">
        <v>86</v>
      </c>
      <c r="G10883" s="5">
        <v>65</v>
      </c>
      <c r="H10883" t="s">
        <v>42</v>
      </c>
      <c r="I10883" t="s">
        <v>240</v>
      </c>
      <c r="J10883" t="s">
        <v>44</v>
      </c>
      <c r="N10883" s="6">
        <v>1998</v>
      </c>
      <c r="R10883" s="7">
        <v>51.663732000000003</v>
      </c>
      <c r="S10883" s="7">
        <v>36.114460999999999</v>
      </c>
      <c r="T10883" t="s">
        <v>46</v>
      </c>
      <c r="U10883" t="s">
        <v>44229</v>
      </c>
      <c r="X10883" t="s">
        <v>44219</v>
      </c>
      <c r="Y10883" t="s">
        <v>36708</v>
      </c>
      <c r="Z10883" t="s">
        <v>36915</v>
      </c>
      <c r="AG10883" t="s">
        <v>44230</v>
      </c>
      <c r="AI10883" t="s">
        <v>44231</v>
      </c>
      <c r="AJ10883" t="s">
        <v>44234</v>
      </c>
    </row>
    <row r="10884" spans="1:36" ht="17.25" hidden="1" customHeight="1" x14ac:dyDescent="0.2">
      <c r="A10884" s="4" t="s">
        <v>44235</v>
      </c>
      <c r="B10884" t="s">
        <v>43246</v>
      </c>
      <c r="C10884" t="s">
        <v>44236</v>
      </c>
      <c r="D10884" t="s">
        <v>44237</v>
      </c>
      <c r="E10884" t="s">
        <v>565</v>
      </c>
      <c r="F10884" t="s">
        <v>86</v>
      </c>
      <c r="G10884" s="5">
        <v>1100</v>
      </c>
      <c r="H10884" t="s">
        <v>611</v>
      </c>
      <c r="I10884" t="s">
        <v>43</v>
      </c>
      <c r="J10884" t="s">
        <v>45</v>
      </c>
      <c r="K10884" t="s">
        <v>45</v>
      </c>
      <c r="L10884" t="s">
        <v>45</v>
      </c>
      <c r="M10884" t="s">
        <v>559</v>
      </c>
      <c r="N10884" s="27"/>
      <c r="R10884" s="7">
        <v>56.788703900000002</v>
      </c>
      <c r="S10884" s="7">
        <v>105.71636220000001</v>
      </c>
      <c r="T10884" t="s">
        <v>504</v>
      </c>
      <c r="U10884" t="s">
        <v>44238</v>
      </c>
      <c r="X10884" t="s">
        <v>44148</v>
      </c>
      <c r="Y10884" t="s">
        <v>36708</v>
      </c>
      <c r="Z10884" t="s">
        <v>36915</v>
      </c>
      <c r="AG10884" t="s">
        <v>44239</v>
      </c>
      <c r="AI10884" t="s">
        <v>44240</v>
      </c>
      <c r="AJ10884" t="s">
        <v>44241</v>
      </c>
    </row>
    <row r="10885" spans="1:36" ht="17.25" hidden="1" customHeight="1" x14ac:dyDescent="0.2">
      <c r="A10885" s="4" t="s">
        <v>44235</v>
      </c>
      <c r="B10885" t="s">
        <v>43246</v>
      </c>
      <c r="C10885" t="s">
        <v>44236</v>
      </c>
      <c r="D10885" t="s">
        <v>44237</v>
      </c>
      <c r="E10885" t="s">
        <v>870</v>
      </c>
      <c r="F10885" t="s">
        <v>86</v>
      </c>
      <c r="G10885" s="5">
        <v>230</v>
      </c>
      <c r="H10885" t="s">
        <v>611</v>
      </c>
      <c r="I10885" t="s">
        <v>43</v>
      </c>
      <c r="J10885" t="s">
        <v>45</v>
      </c>
      <c r="K10885" t="s">
        <v>45</v>
      </c>
      <c r="L10885" t="s">
        <v>45</v>
      </c>
      <c r="M10885" t="s">
        <v>559</v>
      </c>
      <c r="N10885" s="27"/>
      <c r="R10885" s="7">
        <v>56.788703900000002</v>
      </c>
      <c r="S10885" s="7">
        <v>105.71636220000001</v>
      </c>
      <c r="T10885" t="s">
        <v>504</v>
      </c>
      <c r="U10885" t="s">
        <v>44238</v>
      </c>
      <c r="X10885" t="s">
        <v>44148</v>
      </c>
      <c r="Y10885" t="s">
        <v>36708</v>
      </c>
      <c r="Z10885" t="s">
        <v>36915</v>
      </c>
      <c r="AG10885" t="s">
        <v>44239</v>
      </c>
      <c r="AI10885" t="s">
        <v>44240</v>
      </c>
      <c r="AJ10885" t="s">
        <v>44242</v>
      </c>
    </row>
    <row r="10886" spans="1:36" ht="17.25" hidden="1" customHeight="1" x14ac:dyDescent="0.2">
      <c r="A10886" s="4" t="s">
        <v>44243</v>
      </c>
      <c r="B10886" t="s">
        <v>43246</v>
      </c>
      <c r="C10886" t="s">
        <v>44244</v>
      </c>
      <c r="D10886" t="s">
        <v>44245</v>
      </c>
      <c r="E10886" t="s">
        <v>40</v>
      </c>
      <c r="F10886" t="s">
        <v>44246</v>
      </c>
      <c r="G10886" s="5">
        <v>135</v>
      </c>
      <c r="H10886" t="s">
        <v>42</v>
      </c>
      <c r="I10886" t="s">
        <v>240</v>
      </c>
      <c r="J10886" t="s">
        <v>44</v>
      </c>
      <c r="N10886" s="6">
        <v>1978</v>
      </c>
      <c r="P10886" s="25"/>
      <c r="R10886" s="7">
        <v>52.571224999999998</v>
      </c>
      <c r="S10886" s="7">
        <v>39.694499999999998</v>
      </c>
      <c r="T10886" t="s">
        <v>46</v>
      </c>
      <c r="U10886" t="s">
        <v>44247</v>
      </c>
      <c r="X10886" t="s">
        <v>43717</v>
      </c>
      <c r="Y10886" t="s">
        <v>36708</v>
      </c>
      <c r="Z10886" t="s">
        <v>36915</v>
      </c>
      <c r="AA10886" t="s">
        <v>44248</v>
      </c>
      <c r="AG10886" t="s">
        <v>44249</v>
      </c>
      <c r="AH10886" s="24">
        <v>1129316</v>
      </c>
      <c r="AI10886" t="s">
        <v>44250</v>
      </c>
      <c r="AJ10886" t="s">
        <v>44251</v>
      </c>
    </row>
    <row r="10887" spans="1:36" ht="17.25" hidden="1" customHeight="1" x14ac:dyDescent="0.2">
      <c r="A10887" s="4" t="s">
        <v>44243</v>
      </c>
      <c r="B10887" t="s">
        <v>43246</v>
      </c>
      <c r="C10887" t="s">
        <v>44244</v>
      </c>
      <c r="D10887" t="s">
        <v>44245</v>
      </c>
      <c r="E10887" t="s">
        <v>56</v>
      </c>
      <c r="F10887" t="s">
        <v>44246</v>
      </c>
      <c r="G10887" s="5">
        <v>80</v>
      </c>
      <c r="H10887" t="s">
        <v>42</v>
      </c>
      <c r="I10887" t="s">
        <v>240</v>
      </c>
      <c r="J10887" t="s">
        <v>44</v>
      </c>
      <c r="N10887" s="6">
        <v>1980</v>
      </c>
      <c r="R10887" s="7">
        <v>52.571224999999998</v>
      </c>
      <c r="S10887" s="7">
        <v>39.694499999999998</v>
      </c>
      <c r="T10887" t="s">
        <v>46</v>
      </c>
      <c r="U10887" t="s">
        <v>44247</v>
      </c>
      <c r="X10887" t="s">
        <v>43717</v>
      </c>
      <c r="Y10887" t="s">
        <v>36708</v>
      </c>
      <c r="Z10887" t="s">
        <v>36915</v>
      </c>
      <c r="AA10887" t="s">
        <v>44248</v>
      </c>
      <c r="AG10887" t="s">
        <v>44249</v>
      </c>
      <c r="AH10887" s="24">
        <v>1175785</v>
      </c>
      <c r="AI10887" t="s">
        <v>44250</v>
      </c>
      <c r="AJ10887" t="s">
        <v>44252</v>
      </c>
    </row>
    <row r="10888" spans="1:36" ht="17.25" hidden="1" customHeight="1" x14ac:dyDescent="0.2">
      <c r="A10888" s="4" t="s">
        <v>44243</v>
      </c>
      <c r="B10888" t="s">
        <v>43246</v>
      </c>
      <c r="C10888" t="s">
        <v>44244</v>
      </c>
      <c r="D10888" t="s">
        <v>44245</v>
      </c>
      <c r="E10888" t="s">
        <v>58</v>
      </c>
      <c r="F10888" t="s">
        <v>44246</v>
      </c>
      <c r="G10888" s="5">
        <v>80</v>
      </c>
      <c r="H10888" t="s">
        <v>42</v>
      </c>
      <c r="I10888" t="s">
        <v>240</v>
      </c>
      <c r="J10888" t="s">
        <v>44</v>
      </c>
      <c r="N10888" s="6">
        <v>1982</v>
      </c>
      <c r="R10888" s="7">
        <v>52.571224999999998</v>
      </c>
      <c r="S10888" s="7">
        <v>39.694499999999998</v>
      </c>
      <c r="T10888" t="s">
        <v>46</v>
      </c>
      <c r="U10888" t="s">
        <v>44247</v>
      </c>
      <c r="X10888" t="s">
        <v>43717</v>
      </c>
      <c r="Y10888" t="s">
        <v>36708</v>
      </c>
      <c r="Z10888" t="s">
        <v>36915</v>
      </c>
      <c r="AA10888" t="s">
        <v>44248</v>
      </c>
      <c r="AG10888" t="s">
        <v>44249</v>
      </c>
      <c r="AH10888" s="24">
        <v>1170384</v>
      </c>
      <c r="AI10888" t="s">
        <v>44250</v>
      </c>
      <c r="AJ10888" t="s">
        <v>44253</v>
      </c>
    </row>
    <row r="10889" spans="1:36" ht="17.25" hidden="1" customHeight="1" x14ac:dyDescent="0.2">
      <c r="A10889" s="4" t="s">
        <v>44243</v>
      </c>
      <c r="B10889" t="s">
        <v>43246</v>
      </c>
      <c r="C10889" t="s">
        <v>44244</v>
      </c>
      <c r="D10889" t="s">
        <v>44245</v>
      </c>
      <c r="E10889" t="s">
        <v>191</v>
      </c>
      <c r="F10889" t="s">
        <v>44246</v>
      </c>
      <c r="G10889" s="5">
        <v>110</v>
      </c>
      <c r="H10889" t="s">
        <v>42</v>
      </c>
      <c r="I10889" t="s">
        <v>240</v>
      </c>
      <c r="J10889" t="s">
        <v>44</v>
      </c>
      <c r="N10889" s="6">
        <v>1986</v>
      </c>
      <c r="O10889" s="25"/>
      <c r="R10889" s="7">
        <v>52.571224999999998</v>
      </c>
      <c r="S10889" s="7">
        <v>39.694499999999998</v>
      </c>
      <c r="T10889" t="s">
        <v>46</v>
      </c>
      <c r="U10889" t="s">
        <v>44247</v>
      </c>
      <c r="X10889" t="s">
        <v>43717</v>
      </c>
      <c r="Y10889" t="s">
        <v>36708</v>
      </c>
      <c r="Z10889" t="s">
        <v>36915</v>
      </c>
      <c r="AA10889" t="s">
        <v>44248</v>
      </c>
      <c r="AG10889" t="s">
        <v>44249</v>
      </c>
      <c r="AH10889" s="24">
        <v>1175784</v>
      </c>
      <c r="AI10889" t="s">
        <v>44250</v>
      </c>
      <c r="AJ10889" t="s">
        <v>44254</v>
      </c>
    </row>
    <row r="10890" spans="1:36" ht="17.25" hidden="1" customHeight="1" x14ac:dyDescent="0.2">
      <c r="A10890" s="4" t="s">
        <v>44243</v>
      </c>
      <c r="B10890" t="s">
        <v>43246</v>
      </c>
      <c r="C10890" t="s">
        <v>44244</v>
      </c>
      <c r="D10890" t="s">
        <v>44245</v>
      </c>
      <c r="E10890" t="s">
        <v>335</v>
      </c>
      <c r="F10890" t="s">
        <v>44246</v>
      </c>
      <c r="G10890" s="5">
        <v>110</v>
      </c>
      <c r="H10890" t="s">
        <v>42</v>
      </c>
      <c r="I10890" t="s">
        <v>240</v>
      </c>
      <c r="J10890" t="s">
        <v>44</v>
      </c>
      <c r="N10890" s="6">
        <v>1990</v>
      </c>
      <c r="R10890" s="7">
        <v>52.571224999999998</v>
      </c>
      <c r="S10890" s="7">
        <v>39.694499999999998</v>
      </c>
      <c r="T10890" t="s">
        <v>46</v>
      </c>
      <c r="U10890" t="s">
        <v>44247</v>
      </c>
      <c r="X10890" t="s">
        <v>43717</v>
      </c>
      <c r="Y10890" t="s">
        <v>36708</v>
      </c>
      <c r="Z10890" t="s">
        <v>36915</v>
      </c>
      <c r="AA10890" t="s">
        <v>44248</v>
      </c>
      <c r="AG10890" t="s">
        <v>44249</v>
      </c>
      <c r="AH10890" s="24">
        <v>1198866</v>
      </c>
      <c r="AI10890" t="s">
        <v>44250</v>
      </c>
      <c r="AJ10890" t="s">
        <v>44255</v>
      </c>
    </row>
    <row r="10891" spans="1:36" ht="17.25" hidden="1" customHeight="1" x14ac:dyDescent="0.2">
      <c r="A10891" s="4" t="s">
        <v>44277</v>
      </c>
      <c r="B10891" t="s">
        <v>43246</v>
      </c>
      <c r="C10891" t="s">
        <v>44278</v>
      </c>
      <c r="D10891" t="s">
        <v>44279</v>
      </c>
      <c r="E10891" t="s">
        <v>40</v>
      </c>
      <c r="F10891" t="s">
        <v>86</v>
      </c>
      <c r="G10891" s="5">
        <v>116</v>
      </c>
      <c r="H10891" t="s">
        <v>42</v>
      </c>
      <c r="I10891" t="s">
        <v>43</v>
      </c>
      <c r="J10891" t="s">
        <v>44</v>
      </c>
      <c r="N10891" s="6">
        <v>2009</v>
      </c>
      <c r="R10891" s="7">
        <v>55.760300000000001</v>
      </c>
      <c r="S10891" s="7">
        <v>37.527999999999999</v>
      </c>
      <c r="T10891" t="s">
        <v>46</v>
      </c>
      <c r="U10891" t="s">
        <v>43433</v>
      </c>
      <c r="X10891" t="s">
        <v>43433</v>
      </c>
      <c r="Y10891" t="s">
        <v>36708</v>
      </c>
      <c r="Z10891" t="s">
        <v>36915</v>
      </c>
      <c r="AA10891" t="s">
        <v>44280</v>
      </c>
      <c r="AC10891" t="s">
        <v>44281</v>
      </c>
      <c r="AG10891" t="s">
        <v>44282</v>
      </c>
      <c r="AH10891" s="8" t="s">
        <v>44283</v>
      </c>
      <c r="AI10891" t="s">
        <v>44284</v>
      </c>
      <c r="AJ10891" t="s">
        <v>44285</v>
      </c>
    </row>
    <row r="10892" spans="1:36" ht="17.25" hidden="1" customHeight="1" x14ac:dyDescent="0.2">
      <c r="A10892" s="4" t="s">
        <v>44277</v>
      </c>
      <c r="B10892" t="s">
        <v>43246</v>
      </c>
      <c r="C10892" t="s">
        <v>44278</v>
      </c>
      <c r="D10892" t="s">
        <v>44279</v>
      </c>
      <c r="E10892" t="s">
        <v>56</v>
      </c>
      <c r="F10892" t="s">
        <v>86</v>
      </c>
      <c r="G10892" s="5">
        <v>120</v>
      </c>
      <c r="H10892" t="s">
        <v>42</v>
      </c>
      <c r="I10892" t="s">
        <v>43</v>
      </c>
      <c r="J10892" t="s">
        <v>44</v>
      </c>
      <c r="N10892" s="24">
        <v>2007</v>
      </c>
      <c r="R10892" s="7">
        <v>55.760300000000001</v>
      </c>
      <c r="S10892" s="7">
        <v>37.527999999999999</v>
      </c>
      <c r="T10892" t="s">
        <v>46</v>
      </c>
      <c r="U10892" t="s">
        <v>43433</v>
      </c>
      <c r="X10892" t="s">
        <v>43433</v>
      </c>
      <c r="Y10892" t="s">
        <v>36708</v>
      </c>
      <c r="Z10892" t="s">
        <v>36915</v>
      </c>
      <c r="AA10892" t="s">
        <v>44280</v>
      </c>
      <c r="AC10892" t="s">
        <v>44281</v>
      </c>
      <c r="AG10892" t="s">
        <v>44282</v>
      </c>
      <c r="AH10892" s="8" t="s">
        <v>44286</v>
      </c>
      <c r="AI10892" t="s">
        <v>44284</v>
      </c>
      <c r="AJ10892" t="s">
        <v>44287</v>
      </c>
    </row>
    <row r="10893" spans="1:36" ht="17.25" hidden="1" customHeight="1" x14ac:dyDescent="0.2">
      <c r="A10893" s="4" t="s">
        <v>44294</v>
      </c>
      <c r="B10893" t="s">
        <v>43246</v>
      </c>
      <c r="C10893" t="s">
        <v>44295</v>
      </c>
      <c r="D10893" t="s">
        <v>44296</v>
      </c>
      <c r="E10893" t="s">
        <v>40</v>
      </c>
      <c r="F10893" t="s">
        <v>86</v>
      </c>
      <c r="G10893" s="5">
        <v>250</v>
      </c>
      <c r="H10893" t="s">
        <v>611</v>
      </c>
      <c r="I10893" t="s">
        <v>65</v>
      </c>
      <c r="J10893" t="s">
        <v>44</v>
      </c>
      <c r="N10893" s="27"/>
      <c r="R10893" s="7">
        <v>55.932727</v>
      </c>
      <c r="S10893" s="7">
        <v>37.384363999999998</v>
      </c>
      <c r="T10893" t="s">
        <v>504</v>
      </c>
      <c r="U10893" t="s">
        <v>43433</v>
      </c>
      <c r="W10893" t="s">
        <v>44297</v>
      </c>
      <c r="X10893" t="s">
        <v>43433</v>
      </c>
      <c r="Y10893" t="s">
        <v>36708</v>
      </c>
      <c r="Z10893" t="s">
        <v>36915</v>
      </c>
      <c r="AG10893" t="s">
        <v>44298</v>
      </c>
      <c r="AH10893" s="27" t="s">
        <v>44299</v>
      </c>
      <c r="AI10893" t="s">
        <v>44300</v>
      </c>
      <c r="AJ10893" t="s">
        <v>44301</v>
      </c>
    </row>
    <row r="10894" spans="1:36" ht="17.25" hidden="1" customHeight="1" x14ac:dyDescent="0.2">
      <c r="A10894" s="4" t="s">
        <v>44640</v>
      </c>
      <c r="B10894" t="s">
        <v>43246</v>
      </c>
      <c r="C10894" t="s">
        <v>44641</v>
      </c>
      <c r="D10894" t="s">
        <v>44642</v>
      </c>
      <c r="E10894" t="s">
        <v>3929</v>
      </c>
      <c r="F10894" t="s">
        <v>527</v>
      </c>
      <c r="G10894" s="5">
        <v>50</v>
      </c>
      <c r="H10894" t="s">
        <v>42</v>
      </c>
      <c r="I10894" t="s">
        <v>240</v>
      </c>
      <c r="J10894" t="s">
        <v>44</v>
      </c>
      <c r="N10894" s="6">
        <v>1968</v>
      </c>
      <c r="R10894" s="7">
        <v>53.081600000000002</v>
      </c>
      <c r="S10894" s="7">
        <v>49.870100000000001</v>
      </c>
      <c r="T10894" t="s">
        <v>46</v>
      </c>
      <c r="U10894" t="s">
        <v>44633</v>
      </c>
      <c r="X10894" t="s">
        <v>44634</v>
      </c>
      <c r="Y10894" t="s">
        <v>36708</v>
      </c>
      <c r="Z10894" t="s">
        <v>36915</v>
      </c>
      <c r="AA10894" t="s">
        <v>44643</v>
      </c>
      <c r="AC10894" t="s">
        <v>44644</v>
      </c>
      <c r="AD10894" t="s">
        <v>880</v>
      </c>
      <c r="AE10894" t="s">
        <v>254</v>
      </c>
      <c r="AG10894" t="s">
        <v>44645</v>
      </c>
      <c r="AH10894" s="6">
        <v>1177078</v>
      </c>
      <c r="AI10894" t="s">
        <v>44646</v>
      </c>
      <c r="AJ10894" t="s">
        <v>44651</v>
      </c>
    </row>
    <row r="10895" spans="1:36" ht="17.25" hidden="1" customHeight="1" x14ac:dyDescent="0.2">
      <c r="A10895" s="4" t="s">
        <v>44302</v>
      </c>
      <c r="B10895" t="s">
        <v>43246</v>
      </c>
      <c r="C10895" t="s">
        <v>44303</v>
      </c>
      <c r="D10895" t="s">
        <v>44304</v>
      </c>
      <c r="E10895" t="s">
        <v>44311</v>
      </c>
      <c r="F10895" t="s">
        <v>527</v>
      </c>
      <c r="G10895" s="5">
        <v>50</v>
      </c>
      <c r="H10895" t="s">
        <v>42</v>
      </c>
      <c r="I10895" t="s">
        <v>240</v>
      </c>
      <c r="J10895" t="s">
        <v>44</v>
      </c>
      <c r="N10895" s="27" t="s">
        <v>45</v>
      </c>
      <c r="R10895" s="7">
        <v>61.818272</v>
      </c>
      <c r="S10895" s="7">
        <v>50.726258999999999</v>
      </c>
      <c r="T10895" t="s">
        <v>46</v>
      </c>
      <c r="U10895" t="s">
        <v>44306</v>
      </c>
      <c r="X10895" t="s">
        <v>44307</v>
      </c>
      <c r="Y10895" t="s">
        <v>36708</v>
      </c>
      <c r="Z10895" t="s">
        <v>36915</v>
      </c>
      <c r="AA10895" t="s">
        <v>44308</v>
      </c>
      <c r="AD10895" t="s">
        <v>880</v>
      </c>
      <c r="AE10895" t="s">
        <v>4970</v>
      </c>
      <c r="AF10895" t="s">
        <v>880</v>
      </c>
      <c r="AI10895" t="s">
        <v>44309</v>
      </c>
      <c r="AJ10895" t="s">
        <v>44312</v>
      </c>
    </row>
    <row r="10896" spans="1:36" ht="17.25" hidden="1" customHeight="1" x14ac:dyDescent="0.2">
      <c r="A10896" s="4" t="s">
        <v>44302</v>
      </c>
      <c r="B10896" t="s">
        <v>43246</v>
      </c>
      <c r="C10896" t="s">
        <v>44303</v>
      </c>
      <c r="D10896" t="s">
        <v>44304</v>
      </c>
      <c r="E10896" t="s">
        <v>44313</v>
      </c>
      <c r="F10896" t="s">
        <v>527</v>
      </c>
      <c r="G10896" s="5">
        <v>60</v>
      </c>
      <c r="H10896" t="s">
        <v>42</v>
      </c>
      <c r="I10896" t="s">
        <v>240</v>
      </c>
      <c r="J10896" t="s">
        <v>44</v>
      </c>
      <c r="N10896" s="27" t="s">
        <v>45</v>
      </c>
      <c r="R10896" s="7">
        <v>61.818272</v>
      </c>
      <c r="S10896" s="7">
        <v>50.726258999999999</v>
      </c>
      <c r="T10896" t="s">
        <v>46</v>
      </c>
      <c r="U10896" t="s">
        <v>44306</v>
      </c>
      <c r="X10896" t="s">
        <v>44307</v>
      </c>
      <c r="Y10896" t="s">
        <v>36708</v>
      </c>
      <c r="Z10896" t="s">
        <v>36915</v>
      </c>
      <c r="AA10896" t="s">
        <v>44308</v>
      </c>
      <c r="AD10896" t="s">
        <v>880</v>
      </c>
      <c r="AE10896" t="s">
        <v>4970</v>
      </c>
      <c r="AF10896" t="s">
        <v>880</v>
      </c>
      <c r="AH10896" s="27"/>
      <c r="AI10896" t="s">
        <v>44309</v>
      </c>
      <c r="AJ10896" t="s">
        <v>44314</v>
      </c>
    </row>
    <row r="10897" spans="1:36" ht="17.25" hidden="1" customHeight="1" x14ac:dyDescent="0.2">
      <c r="A10897" s="4" t="s">
        <v>44302</v>
      </c>
      <c r="B10897" t="s">
        <v>43246</v>
      </c>
      <c r="C10897" t="s">
        <v>44303</v>
      </c>
      <c r="D10897" t="s">
        <v>44304</v>
      </c>
      <c r="E10897" t="s">
        <v>44315</v>
      </c>
      <c r="F10897" t="s">
        <v>527</v>
      </c>
      <c r="G10897" s="5">
        <v>50</v>
      </c>
      <c r="H10897" t="s">
        <v>42</v>
      </c>
      <c r="I10897" t="s">
        <v>240</v>
      </c>
      <c r="J10897" t="s">
        <v>44</v>
      </c>
      <c r="N10897" s="27" t="s">
        <v>45</v>
      </c>
      <c r="R10897" s="7">
        <v>61.818272</v>
      </c>
      <c r="S10897" s="7">
        <v>50.726258999999999</v>
      </c>
      <c r="T10897" t="s">
        <v>46</v>
      </c>
      <c r="U10897" t="s">
        <v>44306</v>
      </c>
      <c r="X10897" t="s">
        <v>44307</v>
      </c>
      <c r="Y10897" t="s">
        <v>36708</v>
      </c>
      <c r="Z10897" t="s">
        <v>36915</v>
      </c>
      <c r="AA10897" t="s">
        <v>44308</v>
      </c>
      <c r="AD10897" t="s">
        <v>880</v>
      </c>
      <c r="AE10897" t="s">
        <v>4970</v>
      </c>
      <c r="AF10897" t="s">
        <v>880</v>
      </c>
      <c r="AH10897" s="27"/>
      <c r="AI10897" t="s">
        <v>44309</v>
      </c>
      <c r="AJ10897" t="s">
        <v>44316</v>
      </c>
    </row>
    <row r="10898" spans="1:36" ht="17.25" hidden="1" customHeight="1" x14ac:dyDescent="0.2">
      <c r="A10898" s="4" t="s">
        <v>44302</v>
      </c>
      <c r="B10898" t="s">
        <v>43246</v>
      </c>
      <c r="C10898" t="s">
        <v>44303</v>
      </c>
      <c r="D10898" t="s">
        <v>44304</v>
      </c>
      <c r="E10898" t="s">
        <v>44317</v>
      </c>
      <c r="F10898" t="s">
        <v>527</v>
      </c>
      <c r="G10898" s="5">
        <v>80</v>
      </c>
      <c r="H10898" t="s">
        <v>42</v>
      </c>
      <c r="I10898" t="s">
        <v>240</v>
      </c>
      <c r="J10898" t="s">
        <v>44</v>
      </c>
      <c r="N10898" s="27" t="s">
        <v>45</v>
      </c>
      <c r="R10898" s="7">
        <v>61.818272</v>
      </c>
      <c r="S10898" s="7">
        <v>50.726258999999999</v>
      </c>
      <c r="T10898" t="s">
        <v>46</v>
      </c>
      <c r="U10898" t="s">
        <v>44306</v>
      </c>
      <c r="X10898" t="s">
        <v>44307</v>
      </c>
      <c r="Y10898" t="s">
        <v>36708</v>
      </c>
      <c r="Z10898" t="s">
        <v>36915</v>
      </c>
      <c r="AA10898" t="s">
        <v>44308</v>
      </c>
      <c r="AD10898" t="s">
        <v>880</v>
      </c>
      <c r="AE10898" t="s">
        <v>4970</v>
      </c>
      <c r="AF10898" t="s">
        <v>880</v>
      </c>
      <c r="AI10898" t="s">
        <v>44309</v>
      </c>
      <c r="AJ10898" t="s">
        <v>44318</v>
      </c>
    </row>
    <row r="10899" spans="1:36" ht="17.25" hidden="1" customHeight="1" x14ac:dyDescent="0.2">
      <c r="A10899" s="4" t="s">
        <v>44302</v>
      </c>
      <c r="B10899" t="s">
        <v>43246</v>
      </c>
      <c r="C10899" t="s">
        <v>44303</v>
      </c>
      <c r="D10899" t="s">
        <v>44304</v>
      </c>
      <c r="E10899" t="s">
        <v>44319</v>
      </c>
      <c r="F10899" t="s">
        <v>527</v>
      </c>
      <c r="G10899" s="5">
        <v>88</v>
      </c>
      <c r="H10899" t="s">
        <v>42</v>
      </c>
      <c r="I10899" t="s">
        <v>240</v>
      </c>
      <c r="J10899" t="s">
        <v>44</v>
      </c>
      <c r="N10899" s="27" t="s">
        <v>45</v>
      </c>
      <c r="R10899" s="7">
        <v>61.818272</v>
      </c>
      <c r="S10899" s="7">
        <v>50.726258999999999</v>
      </c>
      <c r="T10899" t="s">
        <v>46</v>
      </c>
      <c r="U10899" t="s">
        <v>44306</v>
      </c>
      <c r="X10899" t="s">
        <v>44307</v>
      </c>
      <c r="Y10899" t="s">
        <v>36708</v>
      </c>
      <c r="Z10899" t="s">
        <v>36915</v>
      </c>
      <c r="AA10899" t="s">
        <v>44308</v>
      </c>
      <c r="AD10899" t="s">
        <v>880</v>
      </c>
      <c r="AE10899" t="s">
        <v>4970</v>
      </c>
      <c r="AF10899" t="s">
        <v>880</v>
      </c>
      <c r="AI10899" t="s">
        <v>44309</v>
      </c>
      <c r="AJ10899" t="s">
        <v>44320</v>
      </c>
    </row>
    <row r="10900" spans="1:36" ht="17.25" hidden="1" customHeight="1" x14ac:dyDescent="0.2">
      <c r="A10900" s="4" t="s">
        <v>44302</v>
      </c>
      <c r="B10900" t="s">
        <v>43246</v>
      </c>
      <c r="C10900" t="s">
        <v>44303</v>
      </c>
      <c r="D10900" t="s">
        <v>44304</v>
      </c>
      <c r="E10900" t="s">
        <v>14438</v>
      </c>
      <c r="F10900" t="s">
        <v>527</v>
      </c>
      <c r="G10900" s="5">
        <v>100</v>
      </c>
      <c r="H10900" t="s">
        <v>42</v>
      </c>
      <c r="I10900" t="s">
        <v>240</v>
      </c>
      <c r="J10900" t="s">
        <v>44</v>
      </c>
      <c r="N10900" s="27" t="s">
        <v>45</v>
      </c>
      <c r="R10900" s="7">
        <v>61.818272</v>
      </c>
      <c r="S10900" s="7">
        <v>50.726258999999999</v>
      </c>
      <c r="T10900" t="s">
        <v>46</v>
      </c>
      <c r="U10900" t="s">
        <v>44306</v>
      </c>
      <c r="X10900" t="s">
        <v>44307</v>
      </c>
      <c r="Y10900" t="s">
        <v>36708</v>
      </c>
      <c r="Z10900" t="s">
        <v>36915</v>
      </c>
      <c r="AA10900" t="s">
        <v>44308</v>
      </c>
      <c r="AD10900" t="s">
        <v>880</v>
      </c>
      <c r="AE10900" t="s">
        <v>4970</v>
      </c>
      <c r="AF10900" t="s">
        <v>880</v>
      </c>
      <c r="AI10900" t="s">
        <v>44309</v>
      </c>
      <c r="AJ10900" t="s">
        <v>44321</v>
      </c>
    </row>
    <row r="10901" spans="1:36" ht="17.25" hidden="1" customHeight="1" x14ac:dyDescent="0.2">
      <c r="A10901" s="4" t="s">
        <v>44324</v>
      </c>
      <c r="B10901" t="s">
        <v>43246</v>
      </c>
      <c r="C10901" t="s">
        <v>44325</v>
      </c>
      <c r="D10901" t="s">
        <v>44326</v>
      </c>
      <c r="E10901" t="s">
        <v>565</v>
      </c>
      <c r="F10901" t="s">
        <v>86</v>
      </c>
      <c r="G10901" s="5">
        <v>73</v>
      </c>
      <c r="H10901" t="s">
        <v>42</v>
      </c>
      <c r="I10901" t="s">
        <v>43</v>
      </c>
      <c r="J10901" t="s">
        <v>44</v>
      </c>
      <c r="N10901" s="6">
        <v>2010</v>
      </c>
      <c r="R10901" s="7">
        <v>54.446731</v>
      </c>
      <c r="S10901" s="7">
        <v>45.848832999999999</v>
      </c>
      <c r="T10901" t="s">
        <v>46</v>
      </c>
      <c r="U10901" t="s">
        <v>44327</v>
      </c>
      <c r="X10901" t="s">
        <v>44328</v>
      </c>
      <c r="Y10901" t="s">
        <v>36708</v>
      </c>
      <c r="Z10901" t="s">
        <v>36915</v>
      </c>
      <c r="AG10901" t="s">
        <v>44329</v>
      </c>
      <c r="AH10901" s="8" t="s">
        <v>44330</v>
      </c>
      <c r="AI10901" t="s">
        <v>44331</v>
      </c>
      <c r="AJ10901" t="s">
        <v>44332</v>
      </c>
    </row>
    <row r="10902" spans="1:36" ht="17.25" hidden="1" customHeight="1" x14ac:dyDescent="0.2">
      <c r="A10902" s="4" t="s">
        <v>44333</v>
      </c>
      <c r="B10902" t="s">
        <v>43246</v>
      </c>
      <c r="C10902" t="s">
        <v>44334</v>
      </c>
      <c r="D10902" t="s">
        <v>44335</v>
      </c>
      <c r="E10902" t="s">
        <v>40</v>
      </c>
      <c r="F10902" t="s">
        <v>527</v>
      </c>
      <c r="G10902" s="5">
        <v>70</v>
      </c>
      <c r="H10902" t="s">
        <v>42</v>
      </c>
      <c r="I10902" t="s">
        <v>240</v>
      </c>
      <c r="J10902" t="s">
        <v>44</v>
      </c>
      <c r="L10902" t="s">
        <v>559</v>
      </c>
      <c r="M10902" t="s">
        <v>559</v>
      </c>
      <c r="N10902" s="6">
        <v>1985</v>
      </c>
      <c r="R10902" s="7">
        <v>55.634053999999999</v>
      </c>
      <c r="S10902" s="7">
        <v>37.818257000000003</v>
      </c>
      <c r="T10902" t="s">
        <v>46</v>
      </c>
      <c r="U10902" t="s">
        <v>44336</v>
      </c>
      <c r="X10902" t="s">
        <v>43537</v>
      </c>
      <c r="Y10902" t="s">
        <v>36708</v>
      </c>
      <c r="Z10902" t="s">
        <v>36915</v>
      </c>
      <c r="AC10902" t="s">
        <v>44337</v>
      </c>
      <c r="AD10902" t="s">
        <v>5000</v>
      </c>
      <c r="AE10902" t="s">
        <v>881</v>
      </c>
      <c r="AF10902" t="s">
        <v>880</v>
      </c>
      <c r="AG10902" t="s">
        <v>44338</v>
      </c>
      <c r="AH10902" s="24">
        <v>1314409</v>
      </c>
      <c r="AI10902" t="s">
        <v>44339</v>
      </c>
      <c r="AJ10902" t="s">
        <v>44340</v>
      </c>
    </row>
    <row r="10903" spans="1:36" ht="17.25" hidden="1" customHeight="1" x14ac:dyDescent="0.2">
      <c r="A10903" s="4" t="s">
        <v>44333</v>
      </c>
      <c r="B10903" t="s">
        <v>43246</v>
      </c>
      <c r="C10903" t="s">
        <v>44334</v>
      </c>
      <c r="D10903" t="s">
        <v>44335</v>
      </c>
      <c r="E10903" t="s">
        <v>4758</v>
      </c>
      <c r="F10903" t="s">
        <v>527</v>
      </c>
      <c r="G10903" s="5">
        <v>240</v>
      </c>
      <c r="H10903" t="s">
        <v>42</v>
      </c>
      <c r="I10903" t="s">
        <v>240</v>
      </c>
      <c r="J10903" t="s">
        <v>44</v>
      </c>
      <c r="L10903" t="s">
        <v>559</v>
      </c>
      <c r="M10903" t="s">
        <v>559</v>
      </c>
      <c r="N10903" s="6">
        <v>1972</v>
      </c>
      <c r="R10903" s="7">
        <v>55.634053999999999</v>
      </c>
      <c r="S10903" s="7">
        <v>37.818257000000003</v>
      </c>
      <c r="T10903" t="s">
        <v>46</v>
      </c>
      <c r="U10903" t="s">
        <v>44336</v>
      </c>
      <c r="X10903" t="s">
        <v>43537</v>
      </c>
      <c r="Y10903" t="s">
        <v>36708</v>
      </c>
      <c r="Z10903" t="s">
        <v>36915</v>
      </c>
      <c r="AC10903" t="s">
        <v>44337</v>
      </c>
      <c r="AD10903" t="s">
        <v>5000</v>
      </c>
      <c r="AE10903" t="s">
        <v>881</v>
      </c>
      <c r="AF10903" t="s">
        <v>880</v>
      </c>
      <c r="AG10903" t="s">
        <v>44338</v>
      </c>
      <c r="AH10903" s="24">
        <v>1133936</v>
      </c>
      <c r="AI10903" t="s">
        <v>44339</v>
      </c>
      <c r="AJ10903" t="s">
        <v>44341</v>
      </c>
    </row>
    <row r="10904" spans="1:36" ht="17.25" hidden="1" customHeight="1" x14ac:dyDescent="0.2">
      <c r="A10904" s="4" t="s">
        <v>44333</v>
      </c>
      <c r="B10904" t="s">
        <v>43246</v>
      </c>
      <c r="C10904" t="s">
        <v>44334</v>
      </c>
      <c r="D10904" t="s">
        <v>44335</v>
      </c>
      <c r="E10904" t="s">
        <v>4760</v>
      </c>
      <c r="F10904" t="s">
        <v>527</v>
      </c>
      <c r="G10904" s="5">
        <v>250</v>
      </c>
      <c r="H10904" t="s">
        <v>42</v>
      </c>
      <c r="I10904" t="s">
        <v>240</v>
      </c>
      <c r="J10904" t="s">
        <v>44</v>
      </c>
      <c r="L10904" t="s">
        <v>559</v>
      </c>
      <c r="M10904" t="s">
        <v>559</v>
      </c>
      <c r="N10904" s="6">
        <v>1973</v>
      </c>
      <c r="R10904" s="7">
        <v>55.634053999999999</v>
      </c>
      <c r="S10904" s="7">
        <v>37.818257000000003</v>
      </c>
      <c r="T10904" t="s">
        <v>46</v>
      </c>
      <c r="U10904" t="s">
        <v>44336</v>
      </c>
      <c r="X10904" t="s">
        <v>43537</v>
      </c>
      <c r="Y10904" t="s">
        <v>36708</v>
      </c>
      <c r="Z10904" t="s">
        <v>36915</v>
      </c>
      <c r="AC10904" t="s">
        <v>44337</v>
      </c>
      <c r="AD10904" t="s">
        <v>5000</v>
      </c>
      <c r="AE10904" t="s">
        <v>881</v>
      </c>
      <c r="AF10904" t="s">
        <v>880</v>
      </c>
      <c r="AG10904" t="s">
        <v>44338</v>
      </c>
      <c r="AH10904" s="24">
        <v>1133937</v>
      </c>
      <c r="AI10904" t="s">
        <v>44339</v>
      </c>
      <c r="AJ10904" t="s">
        <v>44342</v>
      </c>
    </row>
    <row r="10905" spans="1:36" ht="17.25" hidden="1" customHeight="1" x14ac:dyDescent="0.2">
      <c r="A10905" s="4" t="s">
        <v>44333</v>
      </c>
      <c r="B10905" t="s">
        <v>43246</v>
      </c>
      <c r="C10905" t="s">
        <v>44334</v>
      </c>
      <c r="D10905" t="s">
        <v>44335</v>
      </c>
      <c r="E10905" t="s">
        <v>56</v>
      </c>
      <c r="F10905" t="s">
        <v>527</v>
      </c>
      <c r="G10905" s="5">
        <v>60</v>
      </c>
      <c r="H10905" t="s">
        <v>42</v>
      </c>
      <c r="I10905" t="s">
        <v>240</v>
      </c>
      <c r="J10905" t="s">
        <v>44</v>
      </c>
      <c r="L10905" t="s">
        <v>559</v>
      </c>
      <c r="M10905" t="s">
        <v>559</v>
      </c>
      <c r="N10905" s="6">
        <v>1986</v>
      </c>
      <c r="R10905" s="7">
        <v>55.634053999999999</v>
      </c>
      <c r="S10905" s="7">
        <v>37.818257000000003</v>
      </c>
      <c r="T10905" t="s">
        <v>46</v>
      </c>
      <c r="U10905" t="s">
        <v>44336</v>
      </c>
      <c r="X10905" t="s">
        <v>43537</v>
      </c>
      <c r="Y10905" t="s">
        <v>36708</v>
      </c>
      <c r="Z10905" t="s">
        <v>36915</v>
      </c>
      <c r="AC10905" t="s">
        <v>44337</v>
      </c>
      <c r="AD10905" t="s">
        <v>5000</v>
      </c>
      <c r="AE10905" t="s">
        <v>881</v>
      </c>
      <c r="AF10905" t="s">
        <v>880</v>
      </c>
      <c r="AG10905" t="s">
        <v>44338</v>
      </c>
      <c r="AH10905" s="24">
        <v>1314410</v>
      </c>
      <c r="AI10905" t="s">
        <v>44339</v>
      </c>
      <c r="AJ10905" t="s">
        <v>44343</v>
      </c>
    </row>
    <row r="10906" spans="1:36" ht="17.25" hidden="1" customHeight="1" x14ac:dyDescent="0.2">
      <c r="A10906" s="4" t="s">
        <v>44333</v>
      </c>
      <c r="B10906" t="s">
        <v>43246</v>
      </c>
      <c r="C10906" t="s">
        <v>44334</v>
      </c>
      <c r="D10906" t="s">
        <v>44335</v>
      </c>
      <c r="E10906" t="s">
        <v>58</v>
      </c>
      <c r="F10906" t="s">
        <v>527</v>
      </c>
      <c r="G10906" s="5">
        <v>60</v>
      </c>
      <c r="H10906" t="s">
        <v>42</v>
      </c>
      <c r="I10906" t="s">
        <v>240</v>
      </c>
      <c r="J10906" t="s">
        <v>44</v>
      </c>
      <c r="L10906" t="s">
        <v>559</v>
      </c>
      <c r="M10906" t="s">
        <v>559</v>
      </c>
      <c r="N10906" s="6">
        <v>1987</v>
      </c>
      <c r="R10906" s="7">
        <v>55.634053999999999</v>
      </c>
      <c r="S10906" s="7">
        <v>37.818257000000003</v>
      </c>
      <c r="T10906" t="s">
        <v>46</v>
      </c>
      <c r="U10906" t="s">
        <v>44336</v>
      </c>
      <c r="X10906" t="s">
        <v>43537</v>
      </c>
      <c r="Y10906" t="s">
        <v>36708</v>
      </c>
      <c r="Z10906" t="s">
        <v>36915</v>
      </c>
      <c r="AC10906" t="s">
        <v>44337</v>
      </c>
      <c r="AD10906" t="s">
        <v>5000</v>
      </c>
      <c r="AE10906" t="s">
        <v>881</v>
      </c>
      <c r="AF10906" t="s">
        <v>880</v>
      </c>
      <c r="AG10906" t="s">
        <v>44338</v>
      </c>
      <c r="AH10906" s="6">
        <v>1314411</v>
      </c>
      <c r="AI10906" t="s">
        <v>44339</v>
      </c>
      <c r="AJ10906" t="s">
        <v>44344</v>
      </c>
    </row>
    <row r="10907" spans="1:36" ht="17.25" hidden="1" customHeight="1" x14ac:dyDescent="0.2">
      <c r="A10907" s="4" t="s">
        <v>44333</v>
      </c>
      <c r="B10907" t="s">
        <v>43246</v>
      </c>
      <c r="C10907" t="s">
        <v>44334</v>
      </c>
      <c r="D10907" t="s">
        <v>44335</v>
      </c>
      <c r="E10907" t="s">
        <v>191</v>
      </c>
      <c r="F10907" t="s">
        <v>527</v>
      </c>
      <c r="G10907" s="5">
        <v>60</v>
      </c>
      <c r="H10907" t="s">
        <v>42</v>
      </c>
      <c r="I10907" t="s">
        <v>240</v>
      </c>
      <c r="J10907" t="s">
        <v>44</v>
      </c>
      <c r="L10907" t="s">
        <v>559</v>
      </c>
      <c r="M10907" t="s">
        <v>559</v>
      </c>
      <c r="N10907" s="6">
        <v>1988</v>
      </c>
      <c r="R10907" s="7">
        <v>55.634053999999999</v>
      </c>
      <c r="S10907" s="7">
        <v>37.818257000000003</v>
      </c>
      <c r="T10907" t="s">
        <v>46</v>
      </c>
      <c r="U10907" t="s">
        <v>44336</v>
      </c>
      <c r="X10907" t="s">
        <v>43537</v>
      </c>
      <c r="Y10907" t="s">
        <v>36708</v>
      </c>
      <c r="Z10907" t="s">
        <v>36915</v>
      </c>
      <c r="AC10907" t="s">
        <v>44337</v>
      </c>
      <c r="AD10907" t="s">
        <v>5000</v>
      </c>
      <c r="AE10907" t="s">
        <v>881</v>
      </c>
      <c r="AF10907" t="s">
        <v>880</v>
      </c>
      <c r="AG10907" t="s">
        <v>44338</v>
      </c>
      <c r="AH10907" s="24">
        <v>1314412</v>
      </c>
      <c r="AI10907" t="s">
        <v>44339</v>
      </c>
      <c r="AJ10907" t="s">
        <v>44345</v>
      </c>
    </row>
    <row r="10908" spans="1:36" ht="17.25" hidden="1" customHeight="1" x14ac:dyDescent="0.2">
      <c r="A10908" s="4" t="s">
        <v>44333</v>
      </c>
      <c r="B10908" t="s">
        <v>43246</v>
      </c>
      <c r="C10908" t="s">
        <v>44334</v>
      </c>
      <c r="D10908" t="s">
        <v>44335</v>
      </c>
      <c r="E10908" t="s">
        <v>335</v>
      </c>
      <c r="F10908" t="s">
        <v>527</v>
      </c>
      <c r="G10908" s="5">
        <v>60</v>
      </c>
      <c r="H10908" t="s">
        <v>42</v>
      </c>
      <c r="I10908" t="s">
        <v>240</v>
      </c>
      <c r="J10908" t="s">
        <v>44</v>
      </c>
      <c r="L10908" t="s">
        <v>559</v>
      </c>
      <c r="M10908" t="s">
        <v>559</v>
      </c>
      <c r="N10908" s="6">
        <v>1989</v>
      </c>
      <c r="R10908" s="7">
        <v>55.634053999999999</v>
      </c>
      <c r="S10908" s="7">
        <v>37.818257000000003</v>
      </c>
      <c r="T10908" t="s">
        <v>46</v>
      </c>
      <c r="U10908" t="s">
        <v>44336</v>
      </c>
      <c r="X10908" t="s">
        <v>43537</v>
      </c>
      <c r="Y10908" t="s">
        <v>36708</v>
      </c>
      <c r="Z10908" t="s">
        <v>36915</v>
      </c>
      <c r="AC10908" t="s">
        <v>44337</v>
      </c>
      <c r="AD10908" t="s">
        <v>5000</v>
      </c>
      <c r="AE10908" t="s">
        <v>881</v>
      </c>
      <c r="AF10908" t="s">
        <v>880</v>
      </c>
      <c r="AG10908" t="s">
        <v>44338</v>
      </c>
      <c r="AH10908" s="24">
        <v>1314413</v>
      </c>
      <c r="AI10908" t="s">
        <v>44339</v>
      </c>
      <c r="AJ10908" t="s">
        <v>44346</v>
      </c>
    </row>
    <row r="10909" spans="1:36" ht="17.25" hidden="1" customHeight="1" x14ac:dyDescent="0.2">
      <c r="A10909" s="4" t="s">
        <v>44333</v>
      </c>
      <c r="B10909" t="s">
        <v>43246</v>
      </c>
      <c r="C10909" t="s">
        <v>44334</v>
      </c>
      <c r="D10909" t="s">
        <v>44335</v>
      </c>
      <c r="E10909" t="s">
        <v>1157</v>
      </c>
      <c r="F10909" t="s">
        <v>527</v>
      </c>
      <c r="G10909" s="5">
        <v>60</v>
      </c>
      <c r="H10909" t="s">
        <v>42</v>
      </c>
      <c r="I10909" t="s">
        <v>240</v>
      </c>
      <c r="J10909" t="s">
        <v>44</v>
      </c>
      <c r="L10909" t="s">
        <v>559</v>
      </c>
      <c r="M10909" t="s">
        <v>559</v>
      </c>
      <c r="N10909" s="6">
        <v>1990</v>
      </c>
      <c r="R10909" s="7">
        <v>55.634053999999999</v>
      </c>
      <c r="S10909" s="7">
        <v>37.818257000000003</v>
      </c>
      <c r="T10909" t="s">
        <v>46</v>
      </c>
      <c r="U10909" t="s">
        <v>44336</v>
      </c>
      <c r="X10909" t="s">
        <v>43537</v>
      </c>
      <c r="Y10909" t="s">
        <v>36708</v>
      </c>
      <c r="Z10909" t="s">
        <v>36915</v>
      </c>
      <c r="AC10909" t="s">
        <v>44337</v>
      </c>
      <c r="AD10909" t="s">
        <v>5000</v>
      </c>
      <c r="AE10909" t="s">
        <v>881</v>
      </c>
      <c r="AF10909" t="s">
        <v>880</v>
      </c>
      <c r="AG10909" t="s">
        <v>44338</v>
      </c>
      <c r="AH10909" s="24">
        <v>1314414</v>
      </c>
      <c r="AI10909" t="s">
        <v>44339</v>
      </c>
      <c r="AJ10909" t="s">
        <v>44347</v>
      </c>
    </row>
    <row r="10910" spans="1:36" ht="17.25" hidden="1" customHeight="1" x14ac:dyDescent="0.2">
      <c r="A10910" s="4" t="s">
        <v>44333</v>
      </c>
      <c r="B10910" t="s">
        <v>43246</v>
      </c>
      <c r="C10910" t="s">
        <v>44334</v>
      </c>
      <c r="D10910" t="s">
        <v>44335</v>
      </c>
      <c r="E10910" t="s">
        <v>2297</v>
      </c>
      <c r="F10910" t="s">
        <v>527</v>
      </c>
      <c r="G10910" s="5">
        <v>110</v>
      </c>
      <c r="H10910" t="s">
        <v>42</v>
      </c>
      <c r="I10910" t="s">
        <v>240</v>
      </c>
      <c r="J10910" t="s">
        <v>44</v>
      </c>
      <c r="L10910" t="s">
        <v>559</v>
      </c>
      <c r="M10910" t="s">
        <v>559</v>
      </c>
      <c r="N10910" s="6">
        <v>2001</v>
      </c>
      <c r="R10910" s="7">
        <v>55.634053999999999</v>
      </c>
      <c r="S10910" s="7">
        <v>37.818257000000003</v>
      </c>
      <c r="T10910" t="s">
        <v>46</v>
      </c>
      <c r="U10910" t="s">
        <v>44336</v>
      </c>
      <c r="X10910" t="s">
        <v>43537</v>
      </c>
      <c r="Y10910" t="s">
        <v>36708</v>
      </c>
      <c r="Z10910" t="s">
        <v>36915</v>
      </c>
      <c r="AC10910" t="s">
        <v>44337</v>
      </c>
      <c r="AD10910" t="s">
        <v>5000</v>
      </c>
      <c r="AE10910" t="s">
        <v>881</v>
      </c>
      <c r="AF10910" t="s">
        <v>880</v>
      </c>
      <c r="AG10910" t="s">
        <v>44338</v>
      </c>
      <c r="AH10910" s="24">
        <v>1133933</v>
      </c>
      <c r="AI10910" t="s">
        <v>44339</v>
      </c>
      <c r="AJ10910" t="s">
        <v>44348</v>
      </c>
    </row>
    <row r="10911" spans="1:36" ht="17.25" hidden="1" customHeight="1" x14ac:dyDescent="0.2">
      <c r="A10911" s="4" t="s">
        <v>44333</v>
      </c>
      <c r="B10911" t="s">
        <v>43246</v>
      </c>
      <c r="C10911" t="s">
        <v>44334</v>
      </c>
      <c r="D10911" t="s">
        <v>44335</v>
      </c>
      <c r="E10911" t="s">
        <v>3929</v>
      </c>
      <c r="F10911" t="s">
        <v>527</v>
      </c>
      <c r="G10911" s="5">
        <v>110</v>
      </c>
      <c r="H10911" t="s">
        <v>42</v>
      </c>
      <c r="I10911" t="s">
        <v>240</v>
      </c>
      <c r="J10911" t="s">
        <v>44</v>
      </c>
      <c r="L10911" t="s">
        <v>559</v>
      </c>
      <c r="M10911" t="s">
        <v>559</v>
      </c>
      <c r="N10911" s="6">
        <v>2003</v>
      </c>
      <c r="R10911" s="7">
        <v>55.634053999999999</v>
      </c>
      <c r="S10911" s="7">
        <v>37.818257000000003</v>
      </c>
      <c r="T10911" t="s">
        <v>46</v>
      </c>
      <c r="U10911" t="s">
        <v>44336</v>
      </c>
      <c r="X10911" t="s">
        <v>43537</v>
      </c>
      <c r="Y10911" t="s">
        <v>36708</v>
      </c>
      <c r="Z10911" t="s">
        <v>36915</v>
      </c>
      <c r="AC10911" t="s">
        <v>44337</v>
      </c>
      <c r="AD10911" t="s">
        <v>5000</v>
      </c>
      <c r="AE10911" t="s">
        <v>881</v>
      </c>
      <c r="AF10911" t="s">
        <v>880</v>
      </c>
      <c r="AG10911" t="s">
        <v>44338</v>
      </c>
      <c r="AH10911" s="24">
        <v>1133934</v>
      </c>
      <c r="AI10911" t="s">
        <v>44339</v>
      </c>
      <c r="AJ10911" t="s">
        <v>44349</v>
      </c>
    </row>
    <row r="10912" spans="1:36" ht="17.25" hidden="1" customHeight="1" x14ac:dyDescent="0.2">
      <c r="A10912" s="4" t="s">
        <v>44351</v>
      </c>
      <c r="B10912" t="s">
        <v>43246</v>
      </c>
      <c r="C10912" t="s">
        <v>44352</v>
      </c>
      <c r="D10912" t="s">
        <v>44353</v>
      </c>
      <c r="E10912" t="s">
        <v>40</v>
      </c>
      <c r="F10912" t="s">
        <v>44354</v>
      </c>
      <c r="G10912" s="5">
        <v>50</v>
      </c>
      <c r="H10912" t="s">
        <v>42</v>
      </c>
      <c r="I10912" t="s">
        <v>240</v>
      </c>
      <c r="J10912" t="s">
        <v>44</v>
      </c>
      <c r="N10912" s="6">
        <v>2000</v>
      </c>
      <c r="R10912" s="7">
        <v>52.555768</v>
      </c>
      <c r="S10912" s="7">
        <v>39.600090999999999</v>
      </c>
      <c r="T10912" t="s">
        <v>46</v>
      </c>
      <c r="U10912" t="s">
        <v>44247</v>
      </c>
      <c r="X10912" t="s">
        <v>43717</v>
      </c>
      <c r="Y10912" t="s">
        <v>36708</v>
      </c>
      <c r="Z10912" t="s">
        <v>36915</v>
      </c>
      <c r="AA10912" t="s">
        <v>44355</v>
      </c>
      <c r="AD10912" t="s">
        <v>880</v>
      </c>
      <c r="AE10912" t="s">
        <v>92</v>
      </c>
      <c r="AH10912" s="27"/>
      <c r="AI10912" t="s">
        <v>44356</v>
      </c>
      <c r="AJ10912" t="s">
        <v>44357</v>
      </c>
    </row>
    <row r="10913" spans="1:36" ht="17.25" hidden="1" customHeight="1" x14ac:dyDescent="0.2">
      <c r="A10913" s="4" t="s">
        <v>3476</v>
      </c>
      <c r="B10913" t="s">
        <v>3017</v>
      </c>
      <c r="C10913" t="s">
        <v>3477</v>
      </c>
      <c r="D10913" t="s">
        <v>3478</v>
      </c>
      <c r="E10913" t="s">
        <v>3484</v>
      </c>
      <c r="F10913" t="s">
        <v>64</v>
      </c>
      <c r="G10913" s="5">
        <v>250</v>
      </c>
      <c r="H10913" t="s">
        <v>42</v>
      </c>
      <c r="I10913" t="s">
        <v>240</v>
      </c>
      <c r="J10913" t="s">
        <v>45</v>
      </c>
      <c r="K10913" t="s">
        <v>45</v>
      </c>
      <c r="L10913" t="s">
        <v>45</v>
      </c>
      <c r="M10913" t="s">
        <v>559</v>
      </c>
      <c r="N10913" s="30">
        <v>1969</v>
      </c>
      <c r="Q10913" t="s">
        <v>3112</v>
      </c>
      <c r="R10913" s="7">
        <v>-34.571795600000002</v>
      </c>
      <c r="S10913" s="7">
        <v>-58.384488699999999</v>
      </c>
      <c r="T10913" t="s">
        <v>46</v>
      </c>
      <c r="U10913" t="s">
        <v>3023</v>
      </c>
      <c r="W10913" t="s">
        <v>3480</v>
      </c>
      <c r="X10913" t="s">
        <v>3023</v>
      </c>
      <c r="Y10913" t="s">
        <v>3012</v>
      </c>
      <c r="Z10913" t="s">
        <v>3013</v>
      </c>
      <c r="AG10913" t="s">
        <v>3481</v>
      </c>
      <c r="AH10913" s="27">
        <v>1108945</v>
      </c>
      <c r="AI10913" t="s">
        <v>3482</v>
      </c>
      <c r="AJ10913" t="s">
        <v>3485</v>
      </c>
    </row>
    <row r="10914" spans="1:36" ht="17.25" hidden="1" customHeight="1" x14ac:dyDescent="0.2">
      <c r="A10914" s="4" t="s">
        <v>5245</v>
      </c>
      <c r="B10914" t="s">
        <v>4915</v>
      </c>
      <c r="C10914" t="s">
        <v>5246</v>
      </c>
      <c r="E10914" t="s">
        <v>40</v>
      </c>
      <c r="F10914" t="s">
        <v>570</v>
      </c>
      <c r="G10914" s="5">
        <v>163.33000000000001</v>
      </c>
      <c r="H10914" t="s">
        <v>42</v>
      </c>
      <c r="I10914" t="s">
        <v>240</v>
      </c>
      <c r="J10914" t="s">
        <v>45</v>
      </c>
      <c r="N10914" s="24">
        <v>1969</v>
      </c>
      <c r="P10914" s="24">
        <v>2024</v>
      </c>
      <c r="R10914" s="7">
        <v>47.453425500147603</v>
      </c>
      <c r="S10914" s="7">
        <v>-53.097716791548301</v>
      </c>
      <c r="T10914" t="s">
        <v>46</v>
      </c>
      <c r="U10914" t="s">
        <v>5247</v>
      </c>
      <c r="X10914" t="s">
        <v>5248</v>
      </c>
      <c r="Y10914" t="s">
        <v>3012</v>
      </c>
      <c r="Z10914" t="s">
        <v>3691</v>
      </c>
      <c r="AG10914" t="s">
        <v>5249</v>
      </c>
      <c r="AH10914" s="27">
        <v>9289</v>
      </c>
      <c r="AI10914" t="s">
        <v>5250</v>
      </c>
      <c r="AJ10914" t="s">
        <v>5251</v>
      </c>
    </row>
    <row r="10915" spans="1:36" ht="17.25" hidden="1" customHeight="1" x14ac:dyDescent="0.2">
      <c r="A10915" s="4" t="s">
        <v>44351</v>
      </c>
      <c r="B10915" t="s">
        <v>43246</v>
      </c>
      <c r="C10915" t="s">
        <v>44352</v>
      </c>
      <c r="D10915" t="s">
        <v>44353</v>
      </c>
      <c r="E10915" t="s">
        <v>1157</v>
      </c>
      <c r="F10915" t="s">
        <v>44354</v>
      </c>
      <c r="G10915" s="5">
        <v>60</v>
      </c>
      <c r="H10915" t="s">
        <v>42</v>
      </c>
      <c r="I10915" t="s">
        <v>240</v>
      </c>
      <c r="J10915" t="s">
        <v>44</v>
      </c>
      <c r="N10915" s="6">
        <v>1972</v>
      </c>
      <c r="R10915" s="7">
        <v>52.555768</v>
      </c>
      <c r="S10915" s="7">
        <v>39.600090999999999</v>
      </c>
      <c r="T10915" t="s">
        <v>46</v>
      </c>
      <c r="U10915" t="s">
        <v>44247</v>
      </c>
      <c r="X10915" t="s">
        <v>43717</v>
      </c>
      <c r="Y10915" t="s">
        <v>36708</v>
      </c>
      <c r="Z10915" t="s">
        <v>36915</v>
      </c>
      <c r="AA10915" t="s">
        <v>44355</v>
      </c>
      <c r="AD10915" t="s">
        <v>880</v>
      </c>
      <c r="AE10915" t="s">
        <v>92</v>
      </c>
      <c r="AG10915" t="s">
        <v>44358</v>
      </c>
      <c r="AH10915" s="6">
        <v>1212844</v>
      </c>
      <c r="AI10915" t="s">
        <v>44356</v>
      </c>
      <c r="AJ10915" t="s">
        <v>44361</v>
      </c>
    </row>
    <row r="10916" spans="1:36" ht="17.25" hidden="1" customHeight="1" x14ac:dyDescent="0.2">
      <c r="A10916" s="4" t="s">
        <v>44351</v>
      </c>
      <c r="B10916" t="s">
        <v>43246</v>
      </c>
      <c r="C10916" t="s">
        <v>44352</v>
      </c>
      <c r="D10916" t="s">
        <v>44353</v>
      </c>
      <c r="E10916" t="s">
        <v>2297</v>
      </c>
      <c r="F10916" t="s">
        <v>44354</v>
      </c>
      <c r="G10916" s="5">
        <v>50</v>
      </c>
      <c r="H10916" t="s">
        <v>42</v>
      </c>
      <c r="I10916" t="s">
        <v>240</v>
      </c>
      <c r="J10916" t="s">
        <v>44</v>
      </c>
      <c r="N10916" s="6">
        <v>2001</v>
      </c>
      <c r="R10916" s="7">
        <v>52.555768</v>
      </c>
      <c r="S10916" s="7">
        <v>39.600090999999999</v>
      </c>
      <c r="T10916" t="s">
        <v>46</v>
      </c>
      <c r="U10916" t="s">
        <v>44247</v>
      </c>
      <c r="X10916" t="s">
        <v>43717</v>
      </c>
      <c r="Y10916" t="s">
        <v>36708</v>
      </c>
      <c r="Z10916" t="s">
        <v>36915</v>
      </c>
      <c r="AA10916" t="s">
        <v>44355</v>
      </c>
      <c r="AD10916" t="s">
        <v>880</v>
      </c>
      <c r="AE10916" t="s">
        <v>92</v>
      </c>
      <c r="AG10916" t="s">
        <v>44358</v>
      </c>
      <c r="AH10916" s="6">
        <v>1249721</v>
      </c>
      <c r="AI10916" t="s">
        <v>44356</v>
      </c>
      <c r="AJ10916" t="s">
        <v>44362</v>
      </c>
    </row>
    <row r="10917" spans="1:36" ht="17.25" hidden="1" customHeight="1" x14ac:dyDescent="0.2">
      <c r="A10917" s="4" t="s">
        <v>44376</v>
      </c>
      <c r="B10917" t="s">
        <v>43246</v>
      </c>
      <c r="C10917" t="s">
        <v>44377</v>
      </c>
      <c r="D10917" t="s">
        <v>44378</v>
      </c>
      <c r="E10917" t="s">
        <v>40</v>
      </c>
      <c r="F10917" t="s">
        <v>527</v>
      </c>
      <c r="G10917" s="5">
        <v>60</v>
      </c>
      <c r="H10917" t="s">
        <v>42</v>
      </c>
      <c r="I10917" t="s">
        <v>240</v>
      </c>
      <c r="J10917" t="s">
        <v>44</v>
      </c>
      <c r="N10917" s="6">
        <v>1973</v>
      </c>
      <c r="R10917" s="7">
        <v>55.690600000000003</v>
      </c>
      <c r="S10917" s="7">
        <v>52.4758</v>
      </c>
      <c r="T10917" t="s">
        <v>46</v>
      </c>
      <c r="U10917" t="s">
        <v>44379</v>
      </c>
      <c r="X10917" t="s">
        <v>43942</v>
      </c>
      <c r="Y10917" t="s">
        <v>36708</v>
      </c>
      <c r="Z10917" t="s">
        <v>36915</v>
      </c>
      <c r="AA10917" t="s">
        <v>44380</v>
      </c>
      <c r="AG10917" t="s">
        <v>44381</v>
      </c>
      <c r="AH10917" s="24">
        <v>1178010</v>
      </c>
      <c r="AI10917" t="s">
        <v>44382</v>
      </c>
      <c r="AJ10917" t="s">
        <v>44383</v>
      </c>
    </row>
    <row r="10918" spans="1:36" ht="17.25" hidden="1" customHeight="1" x14ac:dyDescent="0.2">
      <c r="A10918" s="4" t="s">
        <v>44376</v>
      </c>
      <c r="B10918" t="s">
        <v>43246</v>
      </c>
      <c r="C10918" t="s">
        <v>44377</v>
      </c>
      <c r="D10918" t="s">
        <v>44378</v>
      </c>
      <c r="E10918" t="s">
        <v>4758</v>
      </c>
      <c r="F10918" t="s">
        <v>527</v>
      </c>
      <c r="G10918" s="5">
        <v>175</v>
      </c>
      <c r="H10918" t="s">
        <v>42</v>
      </c>
      <c r="I10918" t="s">
        <v>240</v>
      </c>
      <c r="J10918" t="s">
        <v>44</v>
      </c>
      <c r="N10918" s="6">
        <v>1979</v>
      </c>
      <c r="R10918" s="7">
        <v>55.690600000000003</v>
      </c>
      <c r="S10918" s="7">
        <v>52.4758</v>
      </c>
      <c r="T10918" t="s">
        <v>46</v>
      </c>
      <c r="U10918" t="s">
        <v>44379</v>
      </c>
      <c r="X10918" t="s">
        <v>43942</v>
      </c>
      <c r="Y10918" t="s">
        <v>36708</v>
      </c>
      <c r="Z10918" t="s">
        <v>36915</v>
      </c>
      <c r="AA10918" t="s">
        <v>44380</v>
      </c>
      <c r="AG10918" t="s">
        <v>44381</v>
      </c>
      <c r="AH10918" s="24">
        <v>1178019</v>
      </c>
      <c r="AI10918" t="s">
        <v>44382</v>
      </c>
      <c r="AJ10918" t="s">
        <v>44384</v>
      </c>
    </row>
    <row r="10919" spans="1:36" ht="17.25" hidden="1" customHeight="1" x14ac:dyDescent="0.2">
      <c r="A10919" s="4" t="s">
        <v>44376</v>
      </c>
      <c r="B10919" t="s">
        <v>43246</v>
      </c>
      <c r="C10919" t="s">
        <v>44377</v>
      </c>
      <c r="D10919" t="s">
        <v>44378</v>
      </c>
      <c r="E10919" t="s">
        <v>4760</v>
      </c>
      <c r="F10919" t="s">
        <v>527</v>
      </c>
      <c r="G10919" s="5">
        <v>185</v>
      </c>
      <c r="H10919" t="s">
        <v>42</v>
      </c>
      <c r="I10919" t="s">
        <v>240</v>
      </c>
      <c r="J10919" t="s">
        <v>44</v>
      </c>
      <c r="N10919" s="6">
        <v>1988</v>
      </c>
      <c r="R10919" s="7">
        <v>55.690600000000003</v>
      </c>
      <c r="S10919" s="7">
        <v>52.4758</v>
      </c>
      <c r="T10919" t="s">
        <v>46</v>
      </c>
      <c r="U10919" t="s">
        <v>44379</v>
      </c>
      <c r="X10919" t="s">
        <v>43942</v>
      </c>
      <c r="Y10919" t="s">
        <v>36708</v>
      </c>
      <c r="Z10919" t="s">
        <v>36915</v>
      </c>
      <c r="AA10919" t="s">
        <v>44380</v>
      </c>
      <c r="AG10919" t="s">
        <v>44381</v>
      </c>
      <c r="AH10919" s="6">
        <v>1178020</v>
      </c>
      <c r="AI10919" t="s">
        <v>44382</v>
      </c>
      <c r="AJ10919" t="s">
        <v>44385</v>
      </c>
    </row>
    <row r="10920" spans="1:36" ht="17.25" hidden="1" customHeight="1" x14ac:dyDescent="0.2">
      <c r="A10920" s="4" t="s">
        <v>44376</v>
      </c>
      <c r="B10920" t="s">
        <v>43246</v>
      </c>
      <c r="C10920" t="s">
        <v>44377</v>
      </c>
      <c r="D10920" t="s">
        <v>44378</v>
      </c>
      <c r="E10920" t="s">
        <v>56</v>
      </c>
      <c r="F10920" t="s">
        <v>527</v>
      </c>
      <c r="G10920" s="5">
        <v>60</v>
      </c>
      <c r="H10920" t="s">
        <v>42</v>
      </c>
      <c r="I10920" t="s">
        <v>240</v>
      </c>
      <c r="J10920" t="s">
        <v>44</v>
      </c>
      <c r="N10920" s="6">
        <v>1973</v>
      </c>
      <c r="R10920" s="7">
        <v>55.690600000000003</v>
      </c>
      <c r="S10920" s="7">
        <v>52.4758</v>
      </c>
      <c r="T10920" t="s">
        <v>46</v>
      </c>
      <c r="U10920" t="s">
        <v>44379</v>
      </c>
      <c r="X10920" t="s">
        <v>43942</v>
      </c>
      <c r="Y10920" t="s">
        <v>36708</v>
      </c>
      <c r="Z10920" t="s">
        <v>36915</v>
      </c>
      <c r="AA10920" t="s">
        <v>44380</v>
      </c>
      <c r="AG10920" t="s">
        <v>44381</v>
      </c>
      <c r="AH10920" s="6">
        <v>1178011</v>
      </c>
      <c r="AI10920" t="s">
        <v>44382</v>
      </c>
      <c r="AJ10920" t="s">
        <v>44386</v>
      </c>
    </row>
    <row r="10921" spans="1:36" ht="17.25" hidden="1" customHeight="1" x14ac:dyDescent="0.2">
      <c r="A10921" s="4" t="s">
        <v>44376</v>
      </c>
      <c r="B10921" t="s">
        <v>43246</v>
      </c>
      <c r="C10921" t="s">
        <v>44377</v>
      </c>
      <c r="D10921" t="s">
        <v>44378</v>
      </c>
      <c r="E10921" t="s">
        <v>58</v>
      </c>
      <c r="F10921" t="s">
        <v>527</v>
      </c>
      <c r="G10921" s="5">
        <v>105</v>
      </c>
      <c r="H10921" t="s">
        <v>42</v>
      </c>
      <c r="I10921" t="s">
        <v>240</v>
      </c>
      <c r="J10921" t="s">
        <v>44</v>
      </c>
      <c r="N10921" s="6">
        <v>1974</v>
      </c>
      <c r="R10921" s="7">
        <v>55.690600000000003</v>
      </c>
      <c r="S10921" s="7">
        <v>52.4758</v>
      </c>
      <c r="T10921" t="s">
        <v>46</v>
      </c>
      <c r="U10921" t="s">
        <v>44379</v>
      </c>
      <c r="X10921" t="s">
        <v>43942</v>
      </c>
      <c r="Y10921" t="s">
        <v>36708</v>
      </c>
      <c r="Z10921" t="s">
        <v>36915</v>
      </c>
      <c r="AA10921" t="s">
        <v>44380</v>
      </c>
      <c r="AG10921" t="s">
        <v>44381</v>
      </c>
      <c r="AH10921" s="24">
        <v>1178012</v>
      </c>
      <c r="AI10921" t="s">
        <v>44382</v>
      </c>
      <c r="AJ10921" t="s">
        <v>44387</v>
      </c>
    </row>
    <row r="10922" spans="1:36" ht="17.25" hidden="1" customHeight="1" x14ac:dyDescent="0.2">
      <c r="A10922" s="4" t="s">
        <v>44376</v>
      </c>
      <c r="B10922" t="s">
        <v>43246</v>
      </c>
      <c r="C10922" t="s">
        <v>44377</v>
      </c>
      <c r="D10922" t="s">
        <v>44378</v>
      </c>
      <c r="E10922" t="s">
        <v>191</v>
      </c>
      <c r="F10922" t="s">
        <v>527</v>
      </c>
      <c r="G10922" s="5">
        <v>105</v>
      </c>
      <c r="H10922" t="s">
        <v>42</v>
      </c>
      <c r="I10922" t="s">
        <v>240</v>
      </c>
      <c r="J10922" t="s">
        <v>44</v>
      </c>
      <c r="N10922" s="6">
        <v>1974</v>
      </c>
      <c r="R10922" s="7">
        <v>55.690600000000003</v>
      </c>
      <c r="S10922" s="7">
        <v>52.4758</v>
      </c>
      <c r="T10922" t="s">
        <v>46</v>
      </c>
      <c r="U10922" t="s">
        <v>44379</v>
      </c>
      <c r="X10922" t="s">
        <v>43942</v>
      </c>
      <c r="Y10922" t="s">
        <v>36708</v>
      </c>
      <c r="Z10922" t="s">
        <v>36915</v>
      </c>
      <c r="AA10922" t="s">
        <v>44380</v>
      </c>
      <c r="AG10922" t="s">
        <v>44381</v>
      </c>
      <c r="AH10922" s="6">
        <v>1178013</v>
      </c>
      <c r="AI10922" t="s">
        <v>44382</v>
      </c>
      <c r="AJ10922" t="s">
        <v>44388</v>
      </c>
    </row>
    <row r="10923" spans="1:36" ht="17.25" hidden="1" customHeight="1" x14ac:dyDescent="0.2">
      <c r="A10923" s="4" t="s">
        <v>44376</v>
      </c>
      <c r="B10923" t="s">
        <v>43246</v>
      </c>
      <c r="C10923" t="s">
        <v>44377</v>
      </c>
      <c r="D10923" t="s">
        <v>44378</v>
      </c>
      <c r="E10923" t="s">
        <v>335</v>
      </c>
      <c r="F10923" t="s">
        <v>527</v>
      </c>
      <c r="G10923" s="5">
        <v>110</v>
      </c>
      <c r="H10923" t="s">
        <v>42</v>
      </c>
      <c r="I10923" t="s">
        <v>240</v>
      </c>
      <c r="J10923" t="s">
        <v>44</v>
      </c>
      <c r="N10923" s="6">
        <v>1975</v>
      </c>
      <c r="R10923" s="7">
        <v>55.690600000000003</v>
      </c>
      <c r="S10923" s="7">
        <v>52.4758</v>
      </c>
      <c r="T10923" t="s">
        <v>46</v>
      </c>
      <c r="U10923" t="s">
        <v>44379</v>
      </c>
      <c r="X10923" t="s">
        <v>43942</v>
      </c>
      <c r="Y10923" t="s">
        <v>36708</v>
      </c>
      <c r="Z10923" t="s">
        <v>36915</v>
      </c>
      <c r="AA10923" t="s">
        <v>44380</v>
      </c>
      <c r="AG10923" t="s">
        <v>44381</v>
      </c>
      <c r="AH10923" s="6">
        <v>1178014</v>
      </c>
      <c r="AI10923" t="s">
        <v>44382</v>
      </c>
      <c r="AJ10923" t="s">
        <v>44389</v>
      </c>
    </row>
    <row r="10924" spans="1:36" ht="17.25" hidden="1" customHeight="1" x14ac:dyDescent="0.2">
      <c r="A10924" s="4" t="s">
        <v>44376</v>
      </c>
      <c r="B10924" t="s">
        <v>43246</v>
      </c>
      <c r="C10924" t="s">
        <v>44377</v>
      </c>
      <c r="D10924" t="s">
        <v>44378</v>
      </c>
      <c r="E10924" t="s">
        <v>1157</v>
      </c>
      <c r="F10924" t="s">
        <v>527</v>
      </c>
      <c r="G10924" s="5">
        <v>110</v>
      </c>
      <c r="H10924" t="s">
        <v>42</v>
      </c>
      <c r="I10924" t="s">
        <v>240</v>
      </c>
      <c r="J10924" t="s">
        <v>44</v>
      </c>
      <c r="N10924" s="24">
        <v>1975</v>
      </c>
      <c r="O10924" s="25"/>
      <c r="R10924" s="7">
        <v>55.690600000000003</v>
      </c>
      <c r="S10924" s="7">
        <v>52.4758</v>
      </c>
      <c r="T10924" t="s">
        <v>46</v>
      </c>
      <c r="U10924" t="s">
        <v>44379</v>
      </c>
      <c r="X10924" t="s">
        <v>43942</v>
      </c>
      <c r="Y10924" t="s">
        <v>36708</v>
      </c>
      <c r="Z10924" t="s">
        <v>36915</v>
      </c>
      <c r="AA10924" t="s">
        <v>44380</v>
      </c>
      <c r="AG10924" t="s">
        <v>44381</v>
      </c>
      <c r="AH10924" s="6">
        <v>1178015</v>
      </c>
      <c r="AI10924" t="s">
        <v>44382</v>
      </c>
      <c r="AJ10924" t="s">
        <v>44390</v>
      </c>
    </row>
    <row r="10925" spans="1:36" ht="17.25" hidden="1" customHeight="1" x14ac:dyDescent="0.2">
      <c r="A10925" s="4" t="s">
        <v>44376</v>
      </c>
      <c r="B10925" t="s">
        <v>43246</v>
      </c>
      <c r="C10925" t="s">
        <v>44377</v>
      </c>
      <c r="D10925" t="s">
        <v>44378</v>
      </c>
      <c r="E10925" t="s">
        <v>2297</v>
      </c>
      <c r="F10925" t="s">
        <v>527</v>
      </c>
      <c r="G10925" s="5">
        <v>110</v>
      </c>
      <c r="H10925" t="s">
        <v>42</v>
      </c>
      <c r="I10925" t="s">
        <v>240</v>
      </c>
      <c r="J10925" t="s">
        <v>44</v>
      </c>
      <c r="N10925" s="24">
        <v>1976</v>
      </c>
      <c r="R10925" s="7">
        <v>55.690600000000003</v>
      </c>
      <c r="S10925" s="7">
        <v>52.4758</v>
      </c>
      <c r="T10925" t="s">
        <v>46</v>
      </c>
      <c r="U10925" t="s">
        <v>44379</v>
      </c>
      <c r="X10925" t="s">
        <v>43942</v>
      </c>
      <c r="Y10925" t="s">
        <v>36708</v>
      </c>
      <c r="Z10925" t="s">
        <v>36915</v>
      </c>
      <c r="AA10925" t="s">
        <v>44380</v>
      </c>
      <c r="AG10925" t="s">
        <v>44381</v>
      </c>
      <c r="AH10925" s="6">
        <v>1178016</v>
      </c>
      <c r="AI10925" t="s">
        <v>44382</v>
      </c>
      <c r="AJ10925" t="s">
        <v>44391</v>
      </c>
    </row>
    <row r="10926" spans="1:36" ht="17.25" hidden="1" customHeight="1" x14ac:dyDescent="0.2">
      <c r="A10926" s="4" t="s">
        <v>44376</v>
      </c>
      <c r="B10926" t="s">
        <v>43246</v>
      </c>
      <c r="C10926" t="s">
        <v>44377</v>
      </c>
      <c r="D10926" t="s">
        <v>44378</v>
      </c>
      <c r="E10926" t="s">
        <v>3929</v>
      </c>
      <c r="F10926" t="s">
        <v>527</v>
      </c>
      <c r="G10926" s="5">
        <v>110</v>
      </c>
      <c r="H10926" t="s">
        <v>42</v>
      </c>
      <c r="I10926" t="s">
        <v>240</v>
      </c>
      <c r="J10926" t="s">
        <v>44</v>
      </c>
      <c r="N10926" s="6">
        <v>1978</v>
      </c>
      <c r="R10926" s="7">
        <v>55.690600000000003</v>
      </c>
      <c r="S10926" s="7">
        <v>52.4758</v>
      </c>
      <c r="T10926" t="s">
        <v>46</v>
      </c>
      <c r="U10926" t="s">
        <v>44379</v>
      </c>
      <c r="X10926" t="s">
        <v>43942</v>
      </c>
      <c r="Y10926" t="s">
        <v>36708</v>
      </c>
      <c r="Z10926" t="s">
        <v>36915</v>
      </c>
      <c r="AA10926" t="s">
        <v>44380</v>
      </c>
      <c r="AG10926" t="s">
        <v>44381</v>
      </c>
      <c r="AH10926" s="6">
        <v>1178017</v>
      </c>
      <c r="AI10926" t="s">
        <v>44382</v>
      </c>
      <c r="AJ10926" t="s">
        <v>44392</v>
      </c>
    </row>
    <row r="10927" spans="1:36" ht="17.25" hidden="1" customHeight="1" x14ac:dyDescent="0.2">
      <c r="A10927" s="4" t="s">
        <v>44376</v>
      </c>
      <c r="B10927" t="s">
        <v>43246</v>
      </c>
      <c r="C10927" t="s">
        <v>44377</v>
      </c>
      <c r="D10927" t="s">
        <v>44378</v>
      </c>
      <c r="E10927" t="s">
        <v>4787</v>
      </c>
      <c r="F10927" t="s">
        <v>527</v>
      </c>
      <c r="G10927" s="5">
        <v>50</v>
      </c>
      <c r="H10927" t="s">
        <v>42</v>
      </c>
      <c r="I10927" t="s">
        <v>240</v>
      </c>
      <c r="J10927" t="s">
        <v>44</v>
      </c>
      <c r="N10927" s="6">
        <v>1978</v>
      </c>
      <c r="R10927" s="7">
        <v>55.690600000000003</v>
      </c>
      <c r="S10927" s="7">
        <v>52.4758</v>
      </c>
      <c r="T10927" t="s">
        <v>46</v>
      </c>
      <c r="U10927" t="s">
        <v>44379</v>
      </c>
      <c r="X10927" t="s">
        <v>43942</v>
      </c>
      <c r="Y10927" t="s">
        <v>36708</v>
      </c>
      <c r="Z10927" t="s">
        <v>36915</v>
      </c>
      <c r="AA10927" t="s">
        <v>44380</v>
      </c>
      <c r="AG10927" t="s">
        <v>44381</v>
      </c>
      <c r="AH10927" s="6">
        <v>1178018</v>
      </c>
      <c r="AI10927" t="s">
        <v>44382</v>
      </c>
      <c r="AJ10927" t="s">
        <v>44393</v>
      </c>
    </row>
    <row r="10928" spans="1:36" ht="17.25" hidden="1" customHeight="1" x14ac:dyDescent="0.2">
      <c r="A10928" s="4" t="s">
        <v>5245</v>
      </c>
      <c r="B10928" t="s">
        <v>4915</v>
      </c>
      <c r="C10928" t="s">
        <v>5246</v>
      </c>
      <c r="E10928" t="s">
        <v>56</v>
      </c>
      <c r="F10928" t="s">
        <v>570</v>
      </c>
      <c r="G10928" s="5">
        <v>163.33000000000001</v>
      </c>
      <c r="H10928" t="s">
        <v>42</v>
      </c>
      <c r="I10928" t="s">
        <v>240</v>
      </c>
      <c r="J10928" t="s">
        <v>45</v>
      </c>
      <c r="N10928" s="6">
        <v>1969</v>
      </c>
      <c r="P10928" s="24">
        <v>2024</v>
      </c>
      <c r="R10928" s="7">
        <v>47.453425500147603</v>
      </c>
      <c r="S10928" s="7">
        <v>-53.097716791548301</v>
      </c>
      <c r="T10928" t="s">
        <v>46</v>
      </c>
      <c r="U10928" t="s">
        <v>5247</v>
      </c>
      <c r="X10928" t="s">
        <v>5248</v>
      </c>
      <c r="Y10928" t="s">
        <v>3012</v>
      </c>
      <c r="Z10928" t="s">
        <v>3691</v>
      </c>
      <c r="AG10928" t="s">
        <v>5249</v>
      </c>
      <c r="AH10928" s="6">
        <v>9290</v>
      </c>
      <c r="AI10928" t="s">
        <v>5250</v>
      </c>
      <c r="AJ10928" t="s">
        <v>5252</v>
      </c>
    </row>
    <row r="10929" spans="1:36" ht="17.25" hidden="1" customHeight="1" x14ac:dyDescent="0.2">
      <c r="A10929" s="4" t="s">
        <v>5245</v>
      </c>
      <c r="B10929" t="s">
        <v>4915</v>
      </c>
      <c r="C10929" t="s">
        <v>5246</v>
      </c>
      <c r="E10929" t="s">
        <v>58</v>
      </c>
      <c r="F10929" t="s">
        <v>570</v>
      </c>
      <c r="G10929" s="5">
        <v>163.33000000000001</v>
      </c>
      <c r="H10929" t="s">
        <v>42</v>
      </c>
      <c r="I10929" t="s">
        <v>240</v>
      </c>
      <c r="J10929" t="s">
        <v>45</v>
      </c>
      <c r="N10929" s="6">
        <v>1969</v>
      </c>
      <c r="P10929" s="24">
        <v>2024</v>
      </c>
      <c r="R10929" s="7">
        <v>47.453425500147603</v>
      </c>
      <c r="S10929" s="7">
        <v>-53.097716791548301</v>
      </c>
      <c r="T10929" t="s">
        <v>46</v>
      </c>
      <c r="U10929" t="s">
        <v>5247</v>
      </c>
      <c r="X10929" t="s">
        <v>5248</v>
      </c>
      <c r="Y10929" t="s">
        <v>3012</v>
      </c>
      <c r="Z10929" t="s">
        <v>3691</v>
      </c>
      <c r="AG10929" t="s">
        <v>5249</v>
      </c>
      <c r="AH10929" s="6">
        <v>9291</v>
      </c>
      <c r="AI10929" t="s">
        <v>5250</v>
      </c>
      <c r="AJ10929" t="s">
        <v>5253</v>
      </c>
    </row>
    <row r="10930" spans="1:36" ht="17.25" hidden="1" customHeight="1" x14ac:dyDescent="0.2">
      <c r="A10930" s="4" t="s">
        <v>44394</v>
      </c>
      <c r="B10930" t="s">
        <v>43246</v>
      </c>
      <c r="C10930" t="s">
        <v>44395</v>
      </c>
      <c r="D10930" t="s">
        <v>44396</v>
      </c>
      <c r="E10930" t="s">
        <v>58</v>
      </c>
      <c r="F10930" t="s">
        <v>86</v>
      </c>
      <c r="G10930" s="5">
        <v>80</v>
      </c>
      <c r="H10930" t="s">
        <v>42</v>
      </c>
      <c r="I10930" t="s">
        <v>240</v>
      </c>
      <c r="J10930" t="s">
        <v>44</v>
      </c>
      <c r="N10930" s="6">
        <v>2005</v>
      </c>
      <c r="R10930" s="7">
        <v>44.659500000000001</v>
      </c>
      <c r="S10930" s="7">
        <v>41.929400000000001</v>
      </c>
      <c r="T10930" t="s">
        <v>46</v>
      </c>
      <c r="U10930" t="s">
        <v>44397</v>
      </c>
      <c r="X10930" t="s">
        <v>43424</v>
      </c>
      <c r="Y10930" t="s">
        <v>36708</v>
      </c>
      <c r="Z10930" t="s">
        <v>36915</v>
      </c>
      <c r="AH10930" s="27"/>
      <c r="AI10930" t="s">
        <v>44399</v>
      </c>
      <c r="AJ10930" t="s">
        <v>44402</v>
      </c>
    </row>
    <row r="10931" spans="1:36" ht="17.25" hidden="1" customHeight="1" x14ac:dyDescent="0.2">
      <c r="A10931" s="4" t="s">
        <v>8870</v>
      </c>
      <c r="B10931" t="s">
        <v>8398</v>
      </c>
      <c r="C10931" t="s">
        <v>8871</v>
      </c>
      <c r="E10931" t="s">
        <v>58</v>
      </c>
      <c r="F10931" t="s">
        <v>86</v>
      </c>
      <c r="G10931" s="5">
        <v>536</v>
      </c>
      <c r="H10931" t="s">
        <v>42</v>
      </c>
      <c r="I10931" t="s">
        <v>240</v>
      </c>
      <c r="J10931" t="s">
        <v>559</v>
      </c>
      <c r="N10931" s="6">
        <v>1969</v>
      </c>
      <c r="R10931" s="7">
        <v>40.591563999999998</v>
      </c>
      <c r="S10931" s="7">
        <v>-74.200040000000001</v>
      </c>
      <c r="T10931" t="s">
        <v>46</v>
      </c>
      <c r="U10931" t="s">
        <v>8872</v>
      </c>
      <c r="V10931" t="s">
        <v>8873</v>
      </c>
      <c r="X10931" t="s">
        <v>8437</v>
      </c>
      <c r="Y10931" t="s">
        <v>3012</v>
      </c>
      <c r="Z10931" t="s">
        <v>3691</v>
      </c>
      <c r="AA10931" t="s">
        <v>8874</v>
      </c>
      <c r="AB10931" t="s">
        <v>8595</v>
      </c>
      <c r="AG10931" t="s">
        <v>8875</v>
      </c>
      <c r="AH10931" s="6">
        <v>760</v>
      </c>
      <c r="AI10931" t="s">
        <v>8876</v>
      </c>
      <c r="AJ10931" t="s">
        <v>8878</v>
      </c>
    </row>
    <row r="10932" spans="1:36" ht="17.25" hidden="1" customHeight="1" x14ac:dyDescent="0.2">
      <c r="A10932" s="4" t="s">
        <v>9714</v>
      </c>
      <c r="B10932" t="s">
        <v>8398</v>
      </c>
      <c r="C10932" t="s">
        <v>9715</v>
      </c>
      <c r="E10932" t="s">
        <v>58</v>
      </c>
      <c r="F10932" t="s">
        <v>4924</v>
      </c>
      <c r="G10932" s="5">
        <v>848</v>
      </c>
      <c r="H10932" t="s">
        <v>558</v>
      </c>
      <c r="I10932" t="s">
        <v>240</v>
      </c>
      <c r="J10932" t="s">
        <v>559</v>
      </c>
      <c r="M10932" t="s">
        <v>2514</v>
      </c>
      <c r="N10932" s="6">
        <v>1969</v>
      </c>
      <c r="R10932" s="7">
        <v>40.096111000000001</v>
      </c>
      <c r="S10932" s="7">
        <v>-76.696200000000005</v>
      </c>
      <c r="T10932" t="s">
        <v>46</v>
      </c>
      <c r="U10932" t="s">
        <v>9716</v>
      </c>
      <c r="V10932" t="s">
        <v>9717</v>
      </c>
      <c r="X10932" t="s">
        <v>8642</v>
      </c>
      <c r="Y10932" t="s">
        <v>3012</v>
      </c>
      <c r="Z10932" t="s">
        <v>3691</v>
      </c>
      <c r="AA10932" t="s">
        <v>9718</v>
      </c>
      <c r="AB10932" t="s">
        <v>8595</v>
      </c>
      <c r="AG10932" t="s">
        <v>9719</v>
      </c>
      <c r="AH10932" s="27" t="s">
        <v>45</v>
      </c>
      <c r="AI10932" t="s">
        <v>9720</v>
      </c>
      <c r="AJ10932" t="s">
        <v>9723</v>
      </c>
    </row>
    <row r="10933" spans="1:36" ht="17.25" hidden="1" customHeight="1" x14ac:dyDescent="0.2">
      <c r="A10933" s="4" t="s">
        <v>12049</v>
      </c>
      <c r="B10933" t="s">
        <v>8398</v>
      </c>
      <c r="C10933" t="s">
        <v>12050</v>
      </c>
      <c r="E10933" t="s">
        <v>191</v>
      </c>
      <c r="F10933" t="s">
        <v>86</v>
      </c>
      <c r="G10933" s="5">
        <v>149</v>
      </c>
      <c r="H10933" t="s">
        <v>42</v>
      </c>
      <c r="I10933" t="s">
        <v>240</v>
      </c>
      <c r="J10933" t="s">
        <v>559</v>
      </c>
      <c r="N10933" s="6">
        <v>1969</v>
      </c>
      <c r="R10933" s="7">
        <v>37.732799999999997</v>
      </c>
      <c r="S10933" s="7">
        <v>-99.949700000000007</v>
      </c>
      <c r="T10933" t="s">
        <v>46</v>
      </c>
      <c r="U10933" t="s">
        <v>12051</v>
      </c>
      <c r="V10933" t="s">
        <v>12052</v>
      </c>
      <c r="X10933" t="s">
        <v>10380</v>
      </c>
      <c r="Y10933" t="s">
        <v>3012</v>
      </c>
      <c r="Z10933" t="s">
        <v>3691</v>
      </c>
      <c r="AA10933" t="s">
        <v>12053</v>
      </c>
      <c r="AB10933" t="s">
        <v>8414</v>
      </c>
      <c r="AG10933" t="s">
        <v>12054</v>
      </c>
      <c r="AH10933" s="6">
        <v>10420</v>
      </c>
      <c r="AI10933" t="s">
        <v>12055</v>
      </c>
      <c r="AJ10933" t="s">
        <v>12056</v>
      </c>
    </row>
    <row r="10934" spans="1:36" ht="17.25" hidden="1" customHeight="1" x14ac:dyDescent="0.2">
      <c r="A10934" s="4" t="s">
        <v>12562</v>
      </c>
      <c r="B10934" t="s">
        <v>8398</v>
      </c>
      <c r="C10934" t="s">
        <v>12563</v>
      </c>
      <c r="E10934" t="s">
        <v>56</v>
      </c>
      <c r="F10934" t="s">
        <v>64</v>
      </c>
      <c r="G10934" s="5">
        <v>387</v>
      </c>
      <c r="H10934" t="s">
        <v>42</v>
      </c>
      <c r="I10934" t="s">
        <v>240</v>
      </c>
      <c r="J10934" t="s">
        <v>559</v>
      </c>
      <c r="N10934" s="6">
        <v>1969</v>
      </c>
      <c r="P10934" s="25"/>
      <c r="R10934" s="7">
        <v>33.134399999999999</v>
      </c>
      <c r="S10934" s="7">
        <v>-98.611699999999999</v>
      </c>
      <c r="T10934" t="s">
        <v>46</v>
      </c>
      <c r="U10934" t="s">
        <v>12564</v>
      </c>
      <c r="V10934" t="s">
        <v>12565</v>
      </c>
      <c r="X10934" t="s">
        <v>8584</v>
      </c>
      <c r="Y10934" t="s">
        <v>3012</v>
      </c>
      <c r="Z10934" t="s">
        <v>3691</v>
      </c>
      <c r="AA10934" t="s">
        <v>12566</v>
      </c>
      <c r="AB10934" t="s">
        <v>8503</v>
      </c>
      <c r="AH10934" s="27"/>
      <c r="AI10934" t="s">
        <v>12567</v>
      </c>
      <c r="AJ10934" t="s">
        <v>12569</v>
      </c>
    </row>
    <row r="10935" spans="1:36" ht="17.25" hidden="1" customHeight="1" x14ac:dyDescent="0.2">
      <c r="A10935" s="4" t="s">
        <v>13445</v>
      </c>
      <c r="B10935" t="s">
        <v>8398</v>
      </c>
      <c r="C10935" t="s">
        <v>13446</v>
      </c>
      <c r="E10935" t="s">
        <v>3929</v>
      </c>
      <c r="F10935" t="s">
        <v>86</v>
      </c>
      <c r="G10935" s="5">
        <v>443</v>
      </c>
      <c r="H10935" t="s">
        <v>42</v>
      </c>
      <c r="I10935" t="s">
        <v>240</v>
      </c>
      <c r="J10935" t="s">
        <v>559</v>
      </c>
      <c r="N10935" s="6">
        <v>1969</v>
      </c>
      <c r="R10935" s="7">
        <v>35.508659999999999</v>
      </c>
      <c r="S10935" s="7">
        <v>-97.179689999999994</v>
      </c>
      <c r="T10935" t="s">
        <v>46</v>
      </c>
      <c r="U10935" t="s">
        <v>13447</v>
      </c>
      <c r="V10935" t="s">
        <v>8734</v>
      </c>
      <c r="X10935" t="s">
        <v>8734</v>
      </c>
      <c r="Y10935" t="s">
        <v>3012</v>
      </c>
      <c r="Z10935" t="s">
        <v>3691</v>
      </c>
      <c r="AA10935" t="s">
        <v>13448</v>
      </c>
      <c r="AB10935" t="s">
        <v>8726</v>
      </c>
      <c r="AG10935" t="s">
        <v>13449</v>
      </c>
      <c r="AH10935" s="24">
        <v>9401</v>
      </c>
      <c r="AI10935" t="s">
        <v>13450</v>
      </c>
      <c r="AJ10935" t="s">
        <v>13453</v>
      </c>
    </row>
    <row r="10936" spans="1:36" ht="17.25" hidden="1" customHeight="1" x14ac:dyDescent="0.2">
      <c r="A10936" s="4" t="s">
        <v>44394</v>
      </c>
      <c r="B10936" t="s">
        <v>43246</v>
      </c>
      <c r="C10936" t="s">
        <v>44395</v>
      </c>
      <c r="D10936" t="s">
        <v>44396</v>
      </c>
      <c r="E10936" t="s">
        <v>565</v>
      </c>
      <c r="F10936" t="s">
        <v>86</v>
      </c>
      <c r="G10936" s="5">
        <v>431</v>
      </c>
      <c r="H10936" t="s">
        <v>42</v>
      </c>
      <c r="I10936" t="s">
        <v>43</v>
      </c>
      <c r="J10936" t="s">
        <v>44</v>
      </c>
      <c r="N10936" s="6">
        <v>2011</v>
      </c>
      <c r="R10936" s="7">
        <v>44.659500000000001</v>
      </c>
      <c r="S10936" s="7">
        <v>41.929400000000001</v>
      </c>
      <c r="T10936" t="s">
        <v>46</v>
      </c>
      <c r="U10936" t="s">
        <v>44397</v>
      </c>
      <c r="X10936" t="s">
        <v>43424</v>
      </c>
      <c r="Y10936" t="s">
        <v>36708</v>
      </c>
      <c r="Z10936" t="s">
        <v>36915</v>
      </c>
      <c r="AG10936" t="s">
        <v>44398</v>
      </c>
      <c r="AH10936" s="8" t="s">
        <v>44408</v>
      </c>
      <c r="AI10936" t="s">
        <v>44399</v>
      </c>
      <c r="AJ10936" t="s">
        <v>44409</v>
      </c>
    </row>
    <row r="10937" spans="1:36" ht="17.25" hidden="1" customHeight="1" x14ac:dyDescent="0.2">
      <c r="A10937" s="4" t="s">
        <v>44410</v>
      </c>
      <c r="B10937" t="s">
        <v>43246</v>
      </c>
      <c r="C10937" t="s">
        <v>44411</v>
      </c>
      <c r="D10937" t="s">
        <v>44412</v>
      </c>
      <c r="E10937" t="s">
        <v>58</v>
      </c>
      <c r="F10937" t="s">
        <v>86</v>
      </c>
      <c r="G10937" s="5">
        <v>55</v>
      </c>
      <c r="H10937" t="s">
        <v>42</v>
      </c>
      <c r="I10937" t="s">
        <v>240</v>
      </c>
      <c r="J10937" t="s">
        <v>44</v>
      </c>
      <c r="N10937" s="6">
        <v>1983</v>
      </c>
      <c r="R10937" s="7">
        <v>53.134721999999996</v>
      </c>
      <c r="S10937" s="7">
        <v>140.72416699999999</v>
      </c>
      <c r="T10937" t="s">
        <v>46</v>
      </c>
      <c r="U10937" t="s">
        <v>44413</v>
      </c>
      <c r="X10937" t="s">
        <v>43988</v>
      </c>
      <c r="Y10937" t="s">
        <v>36708</v>
      </c>
      <c r="Z10937" t="s">
        <v>36915</v>
      </c>
      <c r="AC10937" t="s">
        <v>44414</v>
      </c>
      <c r="AG10937" t="s">
        <v>44415</v>
      </c>
      <c r="AI10937" t="s">
        <v>44416</v>
      </c>
      <c r="AJ10937" t="s">
        <v>44417</v>
      </c>
    </row>
    <row r="10938" spans="1:36" ht="17.25" hidden="1" customHeight="1" x14ac:dyDescent="0.2">
      <c r="A10938" s="4" t="s">
        <v>44410</v>
      </c>
      <c r="B10938" t="s">
        <v>43246</v>
      </c>
      <c r="C10938" t="s">
        <v>44411</v>
      </c>
      <c r="D10938" t="s">
        <v>44412</v>
      </c>
      <c r="E10938" t="s">
        <v>191</v>
      </c>
      <c r="F10938" t="s">
        <v>86</v>
      </c>
      <c r="G10938" s="5">
        <v>50</v>
      </c>
      <c r="H10938" t="s">
        <v>42</v>
      </c>
      <c r="I10938" t="s">
        <v>240</v>
      </c>
      <c r="J10938" t="s">
        <v>44</v>
      </c>
      <c r="N10938" s="6">
        <v>1987</v>
      </c>
      <c r="R10938" s="7">
        <v>53.134721999999996</v>
      </c>
      <c r="S10938" s="7">
        <v>140.72416699999999</v>
      </c>
      <c r="T10938" t="s">
        <v>46</v>
      </c>
      <c r="U10938" t="s">
        <v>44413</v>
      </c>
      <c r="X10938" t="s">
        <v>43988</v>
      </c>
      <c r="Y10938" t="s">
        <v>36708</v>
      </c>
      <c r="Z10938" t="s">
        <v>36915</v>
      </c>
      <c r="AC10938" t="s">
        <v>44414</v>
      </c>
      <c r="AG10938" t="s">
        <v>44415</v>
      </c>
      <c r="AI10938" t="s">
        <v>44416</v>
      </c>
      <c r="AJ10938" t="s">
        <v>44418</v>
      </c>
    </row>
    <row r="10939" spans="1:36" ht="17.25" hidden="1" customHeight="1" x14ac:dyDescent="0.2">
      <c r="A10939" s="4" t="s">
        <v>44419</v>
      </c>
      <c r="B10939" t="s">
        <v>43246</v>
      </c>
      <c r="C10939" t="s">
        <v>44420</v>
      </c>
      <c r="D10939" t="s">
        <v>44421</v>
      </c>
      <c r="E10939" t="s">
        <v>565</v>
      </c>
      <c r="F10939" t="s">
        <v>86</v>
      </c>
      <c r="G10939" s="5">
        <v>450</v>
      </c>
      <c r="H10939" t="s">
        <v>611</v>
      </c>
      <c r="I10939" t="s">
        <v>43</v>
      </c>
      <c r="J10939" t="s">
        <v>44</v>
      </c>
      <c r="K10939" t="s">
        <v>45</v>
      </c>
      <c r="L10939" t="s">
        <v>45</v>
      </c>
      <c r="M10939" t="s">
        <v>559</v>
      </c>
      <c r="N10939" s="27"/>
      <c r="R10939" s="7">
        <v>56.154712000000004</v>
      </c>
      <c r="S10939" s="7">
        <v>44.143245999999998</v>
      </c>
      <c r="T10939" t="s">
        <v>504</v>
      </c>
      <c r="U10939" t="s">
        <v>44422</v>
      </c>
      <c r="X10939" t="s">
        <v>43373</v>
      </c>
      <c r="Y10939" t="s">
        <v>36708</v>
      </c>
      <c r="Z10939" t="s">
        <v>36915</v>
      </c>
      <c r="AG10939" t="s">
        <v>45</v>
      </c>
      <c r="AI10939" t="s">
        <v>44423</v>
      </c>
      <c r="AJ10939" t="s">
        <v>44424</v>
      </c>
    </row>
    <row r="10940" spans="1:36" ht="17.25" hidden="1" customHeight="1" x14ac:dyDescent="0.2">
      <c r="A10940" s="4" t="s">
        <v>44419</v>
      </c>
      <c r="B10940" t="s">
        <v>43246</v>
      </c>
      <c r="C10940" t="s">
        <v>44420</v>
      </c>
      <c r="D10940" t="s">
        <v>44421</v>
      </c>
      <c r="E10940" t="s">
        <v>870</v>
      </c>
      <c r="F10940" t="s">
        <v>86</v>
      </c>
      <c r="G10940" s="5">
        <v>450</v>
      </c>
      <c r="H10940" t="s">
        <v>611</v>
      </c>
      <c r="I10940" t="s">
        <v>43</v>
      </c>
      <c r="J10940" t="s">
        <v>44</v>
      </c>
      <c r="K10940" t="s">
        <v>45</v>
      </c>
      <c r="L10940" t="s">
        <v>45</v>
      </c>
      <c r="M10940" t="s">
        <v>559</v>
      </c>
      <c r="N10940" s="27"/>
      <c r="R10940" s="7">
        <v>56.154712000000004</v>
      </c>
      <c r="S10940" s="7">
        <v>44.143245999999998</v>
      </c>
      <c r="T10940" t="s">
        <v>504</v>
      </c>
      <c r="U10940" t="s">
        <v>44422</v>
      </c>
      <c r="X10940" t="s">
        <v>43373</v>
      </c>
      <c r="Y10940" t="s">
        <v>36708</v>
      </c>
      <c r="Z10940" t="s">
        <v>36915</v>
      </c>
      <c r="AG10940" t="s">
        <v>45</v>
      </c>
      <c r="AI10940" t="s">
        <v>44423</v>
      </c>
      <c r="AJ10940" t="s">
        <v>44425</v>
      </c>
    </row>
    <row r="10941" spans="1:36" ht="17.25" hidden="1" customHeight="1" x14ac:dyDescent="0.2">
      <c r="A10941" s="4" t="s">
        <v>14610</v>
      </c>
      <c r="B10941" t="s">
        <v>8398</v>
      </c>
      <c r="C10941" t="s">
        <v>14611</v>
      </c>
      <c r="E10941" t="s">
        <v>58</v>
      </c>
      <c r="F10941" t="s">
        <v>64</v>
      </c>
      <c r="G10941" s="5">
        <v>582</v>
      </c>
      <c r="H10941" t="s">
        <v>42</v>
      </c>
      <c r="I10941" t="s">
        <v>240</v>
      </c>
      <c r="J10941" t="s">
        <v>559</v>
      </c>
      <c r="N10941" s="6">
        <v>1969</v>
      </c>
      <c r="P10941" s="24">
        <v>2029</v>
      </c>
      <c r="R10941" s="7">
        <v>30.005067</v>
      </c>
      <c r="S10941" s="7">
        <v>-90.461690000000004</v>
      </c>
      <c r="T10941" t="s">
        <v>46</v>
      </c>
      <c r="U10941" t="s">
        <v>14612</v>
      </c>
      <c r="V10941" t="s">
        <v>11375</v>
      </c>
      <c r="X10941" t="s">
        <v>8512</v>
      </c>
      <c r="Y10941" t="s">
        <v>3012</v>
      </c>
      <c r="Z10941" t="s">
        <v>3691</v>
      </c>
      <c r="AA10941" t="s">
        <v>14613</v>
      </c>
      <c r="AB10941" t="s">
        <v>8595</v>
      </c>
      <c r="AG10941" t="s">
        <v>14614</v>
      </c>
      <c r="AH10941" s="24">
        <v>12053</v>
      </c>
      <c r="AI10941" t="s">
        <v>14615</v>
      </c>
      <c r="AJ10941" t="s">
        <v>14617</v>
      </c>
    </row>
    <row r="10942" spans="1:36" ht="17.25" hidden="1" customHeight="1" x14ac:dyDescent="0.2">
      <c r="A10942" s="4" t="s">
        <v>44434</v>
      </c>
      <c r="B10942" t="s">
        <v>43246</v>
      </c>
      <c r="C10942" t="s">
        <v>44435</v>
      </c>
      <c r="D10942" t="s">
        <v>44436</v>
      </c>
      <c r="E10942" t="s">
        <v>4758</v>
      </c>
      <c r="F10942" t="s">
        <v>527</v>
      </c>
      <c r="G10942" s="5">
        <v>110</v>
      </c>
      <c r="H10942" t="s">
        <v>42</v>
      </c>
      <c r="I10942" t="s">
        <v>240</v>
      </c>
      <c r="J10942" t="s">
        <v>44</v>
      </c>
      <c r="N10942" s="6">
        <v>1977</v>
      </c>
      <c r="R10942" s="7">
        <v>55.608046000000002</v>
      </c>
      <c r="S10942" s="7">
        <v>51.939017999999997</v>
      </c>
      <c r="T10942" t="s">
        <v>46</v>
      </c>
      <c r="U10942" t="s">
        <v>44437</v>
      </c>
      <c r="X10942" t="s">
        <v>43942</v>
      </c>
      <c r="Y10942" t="s">
        <v>36708</v>
      </c>
      <c r="Z10942" t="s">
        <v>36915</v>
      </c>
      <c r="AA10942" t="s">
        <v>44438</v>
      </c>
      <c r="AC10942" t="s">
        <v>44439</v>
      </c>
      <c r="AD10942" t="s">
        <v>880</v>
      </c>
      <c r="AE10942" t="s">
        <v>254</v>
      </c>
      <c r="AG10942" t="s">
        <v>44440</v>
      </c>
      <c r="AI10942" t="s">
        <v>44441</v>
      </c>
      <c r="AJ10942" t="s">
        <v>44442</v>
      </c>
    </row>
    <row r="10943" spans="1:36" ht="17.25" hidden="1" customHeight="1" x14ac:dyDescent="0.2">
      <c r="A10943" s="4" t="s">
        <v>44434</v>
      </c>
      <c r="B10943" t="s">
        <v>43246</v>
      </c>
      <c r="C10943" t="s">
        <v>44435</v>
      </c>
      <c r="D10943" t="s">
        <v>44436</v>
      </c>
      <c r="E10943" t="s">
        <v>4760</v>
      </c>
      <c r="F10943" t="s">
        <v>527</v>
      </c>
      <c r="G10943" s="5">
        <v>100</v>
      </c>
      <c r="H10943" t="s">
        <v>42</v>
      </c>
      <c r="I10943" t="s">
        <v>240</v>
      </c>
      <c r="J10943" t="s">
        <v>44</v>
      </c>
      <c r="N10943" s="6">
        <v>1977</v>
      </c>
      <c r="R10943" s="7">
        <v>55.608046000000002</v>
      </c>
      <c r="S10943" s="7">
        <v>51.939017999999997</v>
      </c>
      <c r="T10943" t="s">
        <v>46</v>
      </c>
      <c r="U10943" t="s">
        <v>44437</v>
      </c>
      <c r="X10943" t="s">
        <v>43942</v>
      </c>
      <c r="Y10943" t="s">
        <v>36708</v>
      </c>
      <c r="Z10943" t="s">
        <v>36915</v>
      </c>
      <c r="AA10943" t="s">
        <v>44438</v>
      </c>
      <c r="AC10943" t="s">
        <v>44439</v>
      </c>
      <c r="AD10943" t="s">
        <v>880</v>
      </c>
      <c r="AE10943" t="s">
        <v>254</v>
      </c>
      <c r="AG10943" t="s">
        <v>44440</v>
      </c>
      <c r="AH10943" s="27"/>
      <c r="AI10943" t="s">
        <v>44441</v>
      </c>
      <c r="AJ10943" t="s">
        <v>44443</v>
      </c>
    </row>
    <row r="10944" spans="1:36" ht="17.25" hidden="1" customHeight="1" x14ac:dyDescent="0.2">
      <c r="A10944" s="4" t="s">
        <v>19199</v>
      </c>
      <c r="B10944" t="s">
        <v>8398</v>
      </c>
      <c r="C10944" t="s">
        <v>19200</v>
      </c>
      <c r="E10944" t="s">
        <v>1492</v>
      </c>
      <c r="F10944" t="s">
        <v>86</v>
      </c>
      <c r="G10944" s="5">
        <v>122</v>
      </c>
      <c r="H10944" t="s">
        <v>806</v>
      </c>
      <c r="I10944" t="s">
        <v>65</v>
      </c>
      <c r="J10944" t="s">
        <v>559</v>
      </c>
      <c r="N10944" s="6">
        <v>1969</v>
      </c>
      <c r="O10944" s="24">
        <v>2020</v>
      </c>
      <c r="P10944" s="24">
        <v>2020</v>
      </c>
      <c r="R10944" s="7">
        <v>39.266039999999997</v>
      </c>
      <c r="S10944" s="7">
        <v>-76.629540000000006</v>
      </c>
      <c r="T10944" t="s">
        <v>46</v>
      </c>
      <c r="U10944" t="s">
        <v>13277</v>
      </c>
      <c r="V10944" t="s">
        <v>19201</v>
      </c>
      <c r="X10944" t="s">
        <v>9635</v>
      </c>
      <c r="Y10944" t="s">
        <v>3012</v>
      </c>
      <c r="Z10944" t="s">
        <v>3691</v>
      </c>
      <c r="AA10944" t="s">
        <v>19202</v>
      </c>
      <c r="AB10944" t="s">
        <v>9002</v>
      </c>
      <c r="AG10944" t="s">
        <v>19203</v>
      </c>
      <c r="AH10944" s="6">
        <v>22990</v>
      </c>
      <c r="AI10944" t="s">
        <v>19204</v>
      </c>
      <c r="AJ10944" t="s">
        <v>19205</v>
      </c>
    </row>
    <row r="10945" spans="1:36" ht="17.25" hidden="1" customHeight="1" x14ac:dyDescent="0.2">
      <c r="A10945" s="4" t="s">
        <v>19867</v>
      </c>
      <c r="B10945" t="s">
        <v>19860</v>
      </c>
      <c r="C10945" t="s">
        <v>19868</v>
      </c>
      <c r="D10945" t="s">
        <v>19869</v>
      </c>
      <c r="E10945" t="s">
        <v>211</v>
      </c>
      <c r="F10945" t="s">
        <v>64</v>
      </c>
      <c r="G10945" s="5">
        <v>100</v>
      </c>
      <c r="H10945" t="s">
        <v>857</v>
      </c>
      <c r="I10945" t="s">
        <v>240</v>
      </c>
      <c r="J10945" t="s">
        <v>44</v>
      </c>
      <c r="N10945" s="6">
        <v>1969</v>
      </c>
      <c r="P10945" s="24">
        <v>2023</v>
      </c>
      <c r="R10945" s="7">
        <v>40.569508249999998</v>
      </c>
      <c r="S10945" s="7">
        <v>44.752775329999999</v>
      </c>
      <c r="T10945" t="s">
        <v>46</v>
      </c>
      <c r="U10945" t="s">
        <v>19862</v>
      </c>
      <c r="X10945" t="s">
        <v>19863</v>
      </c>
      <c r="Y10945" t="s">
        <v>19854</v>
      </c>
      <c r="Z10945" t="s">
        <v>19864</v>
      </c>
      <c r="AC10945" t="s">
        <v>19870</v>
      </c>
      <c r="AG10945" t="s">
        <v>19871</v>
      </c>
      <c r="AH10945" s="6">
        <v>1120210</v>
      </c>
      <c r="AI10945" t="s">
        <v>19872</v>
      </c>
      <c r="AJ10945" t="s">
        <v>19875</v>
      </c>
    </row>
    <row r="10946" spans="1:36" ht="17.25" hidden="1" customHeight="1" x14ac:dyDescent="0.2">
      <c r="A10946" s="4" t="s">
        <v>19867</v>
      </c>
      <c r="B10946" t="s">
        <v>19860</v>
      </c>
      <c r="C10946" t="s">
        <v>19868</v>
      </c>
      <c r="D10946" t="s">
        <v>19869</v>
      </c>
      <c r="E10946" t="s">
        <v>387</v>
      </c>
      <c r="F10946" t="s">
        <v>64</v>
      </c>
      <c r="G10946" s="5">
        <v>100</v>
      </c>
      <c r="H10946" t="s">
        <v>857</v>
      </c>
      <c r="I10946" t="s">
        <v>240</v>
      </c>
      <c r="J10946" t="s">
        <v>44</v>
      </c>
      <c r="N10946" s="6">
        <v>1969</v>
      </c>
      <c r="P10946" s="24">
        <v>2023</v>
      </c>
      <c r="R10946" s="7">
        <v>40.569508249999998</v>
      </c>
      <c r="S10946" s="7">
        <v>44.752775329999999</v>
      </c>
      <c r="T10946" t="s">
        <v>46</v>
      </c>
      <c r="U10946" t="s">
        <v>19862</v>
      </c>
      <c r="X10946" t="s">
        <v>19863</v>
      </c>
      <c r="Y10946" t="s">
        <v>19854</v>
      </c>
      <c r="Z10946" t="s">
        <v>19864</v>
      </c>
      <c r="AC10946" t="s">
        <v>19870</v>
      </c>
      <c r="AG10946" t="s">
        <v>19871</v>
      </c>
      <c r="AH10946" s="6">
        <v>1169967</v>
      </c>
      <c r="AI10946" t="s">
        <v>19872</v>
      </c>
      <c r="AJ10946" t="s">
        <v>19876</v>
      </c>
    </row>
    <row r="10947" spans="1:36" ht="17.25" hidden="1" customHeight="1" x14ac:dyDescent="0.2">
      <c r="A10947" s="4" t="s">
        <v>44434</v>
      </c>
      <c r="B10947" t="s">
        <v>43246</v>
      </c>
      <c r="C10947" t="s">
        <v>44435</v>
      </c>
      <c r="D10947" t="s">
        <v>44436</v>
      </c>
      <c r="E10947" t="s">
        <v>335</v>
      </c>
      <c r="F10947" t="s">
        <v>527</v>
      </c>
      <c r="G10947" s="5">
        <v>105</v>
      </c>
      <c r="H10947" t="s">
        <v>42</v>
      </c>
      <c r="I10947" t="s">
        <v>240</v>
      </c>
      <c r="J10947" t="s">
        <v>44</v>
      </c>
      <c r="N10947" s="6">
        <v>1971</v>
      </c>
      <c r="R10947" s="7">
        <v>55.608046000000002</v>
      </c>
      <c r="S10947" s="7">
        <v>51.939017999999997</v>
      </c>
      <c r="T10947" t="s">
        <v>46</v>
      </c>
      <c r="U10947" t="s">
        <v>44437</v>
      </c>
      <c r="X10947" t="s">
        <v>43942</v>
      </c>
      <c r="Y10947" t="s">
        <v>36708</v>
      </c>
      <c r="Z10947" t="s">
        <v>36915</v>
      </c>
      <c r="AA10947" t="s">
        <v>44438</v>
      </c>
      <c r="AC10947" t="s">
        <v>44439</v>
      </c>
      <c r="AD10947" t="s">
        <v>880</v>
      </c>
      <c r="AE10947" t="s">
        <v>254</v>
      </c>
      <c r="AG10947" t="s">
        <v>44440</v>
      </c>
      <c r="AH10947" s="27"/>
      <c r="AI10947" t="s">
        <v>44441</v>
      </c>
      <c r="AJ10947" t="s">
        <v>44447</v>
      </c>
    </row>
    <row r="10948" spans="1:36" ht="17.25" hidden="1" customHeight="1" x14ac:dyDescent="0.2">
      <c r="A10948" s="4" t="s">
        <v>44434</v>
      </c>
      <c r="B10948" t="s">
        <v>43246</v>
      </c>
      <c r="C10948" t="s">
        <v>44435</v>
      </c>
      <c r="D10948" t="s">
        <v>44436</v>
      </c>
      <c r="E10948" t="s">
        <v>1157</v>
      </c>
      <c r="F10948" t="s">
        <v>527</v>
      </c>
      <c r="G10948" s="5">
        <v>70</v>
      </c>
      <c r="H10948" t="s">
        <v>42</v>
      </c>
      <c r="I10948" t="s">
        <v>240</v>
      </c>
      <c r="J10948" t="s">
        <v>44</v>
      </c>
      <c r="N10948" s="6">
        <v>1972</v>
      </c>
      <c r="R10948" s="7">
        <v>55.608046000000002</v>
      </c>
      <c r="S10948" s="7">
        <v>51.939017999999997</v>
      </c>
      <c r="T10948" t="s">
        <v>46</v>
      </c>
      <c r="U10948" t="s">
        <v>44437</v>
      </c>
      <c r="X10948" t="s">
        <v>43942</v>
      </c>
      <c r="Y10948" t="s">
        <v>36708</v>
      </c>
      <c r="Z10948" t="s">
        <v>36915</v>
      </c>
      <c r="AA10948" t="s">
        <v>44438</v>
      </c>
      <c r="AC10948" t="s">
        <v>44439</v>
      </c>
      <c r="AD10948" t="s">
        <v>880</v>
      </c>
      <c r="AE10948" t="s">
        <v>254</v>
      </c>
      <c r="AG10948" t="s">
        <v>44440</v>
      </c>
      <c r="AI10948" t="s">
        <v>44441</v>
      </c>
      <c r="AJ10948" t="s">
        <v>44448</v>
      </c>
    </row>
    <row r="10949" spans="1:36" ht="17.25" hidden="1" customHeight="1" x14ac:dyDescent="0.2">
      <c r="A10949" s="4" t="s">
        <v>44434</v>
      </c>
      <c r="B10949" t="s">
        <v>43246</v>
      </c>
      <c r="C10949" t="s">
        <v>44435</v>
      </c>
      <c r="D10949" t="s">
        <v>44436</v>
      </c>
      <c r="E10949" t="s">
        <v>2297</v>
      </c>
      <c r="F10949" t="s">
        <v>527</v>
      </c>
      <c r="G10949" s="5">
        <v>105</v>
      </c>
      <c r="H10949" t="s">
        <v>42</v>
      </c>
      <c r="I10949" t="s">
        <v>240</v>
      </c>
      <c r="J10949" t="s">
        <v>44</v>
      </c>
      <c r="N10949" s="6">
        <v>1973</v>
      </c>
      <c r="R10949" s="7">
        <v>55.608046000000002</v>
      </c>
      <c r="S10949" s="7">
        <v>51.939017999999997</v>
      </c>
      <c r="T10949" t="s">
        <v>46</v>
      </c>
      <c r="U10949" t="s">
        <v>44437</v>
      </c>
      <c r="X10949" t="s">
        <v>43942</v>
      </c>
      <c r="Y10949" t="s">
        <v>36708</v>
      </c>
      <c r="Z10949" t="s">
        <v>36915</v>
      </c>
      <c r="AA10949" t="s">
        <v>44438</v>
      </c>
      <c r="AC10949" t="s">
        <v>44439</v>
      </c>
      <c r="AD10949" t="s">
        <v>880</v>
      </c>
      <c r="AE10949" t="s">
        <v>254</v>
      </c>
      <c r="AG10949" t="s">
        <v>44440</v>
      </c>
      <c r="AI10949" t="s">
        <v>44441</v>
      </c>
      <c r="AJ10949" t="s">
        <v>44449</v>
      </c>
    </row>
    <row r="10950" spans="1:36" ht="17.25" hidden="1" customHeight="1" x14ac:dyDescent="0.2">
      <c r="A10950" s="4" t="s">
        <v>44434</v>
      </c>
      <c r="B10950" t="s">
        <v>43246</v>
      </c>
      <c r="C10950" t="s">
        <v>44435</v>
      </c>
      <c r="D10950" t="s">
        <v>44436</v>
      </c>
      <c r="E10950" t="s">
        <v>3929</v>
      </c>
      <c r="F10950" t="s">
        <v>527</v>
      </c>
      <c r="G10950" s="5">
        <v>100</v>
      </c>
      <c r="H10950" t="s">
        <v>42</v>
      </c>
      <c r="I10950" t="s">
        <v>240</v>
      </c>
      <c r="J10950" t="s">
        <v>44</v>
      </c>
      <c r="N10950" s="6">
        <v>1974</v>
      </c>
      <c r="R10950" s="7">
        <v>55.608046000000002</v>
      </c>
      <c r="S10950" s="7">
        <v>51.939017999999997</v>
      </c>
      <c r="T10950" t="s">
        <v>46</v>
      </c>
      <c r="U10950" t="s">
        <v>44437</v>
      </c>
      <c r="X10950" t="s">
        <v>43942</v>
      </c>
      <c r="Y10950" t="s">
        <v>36708</v>
      </c>
      <c r="Z10950" t="s">
        <v>36915</v>
      </c>
      <c r="AA10950" t="s">
        <v>44438</v>
      </c>
      <c r="AC10950" t="s">
        <v>44439</v>
      </c>
      <c r="AD10950" t="s">
        <v>880</v>
      </c>
      <c r="AE10950" t="s">
        <v>254</v>
      </c>
      <c r="AG10950" t="s">
        <v>44440</v>
      </c>
      <c r="AH10950" s="27"/>
      <c r="AI10950" t="s">
        <v>44441</v>
      </c>
      <c r="AJ10950" t="s">
        <v>44450</v>
      </c>
    </row>
    <row r="10951" spans="1:36" ht="17.25" hidden="1" customHeight="1" x14ac:dyDescent="0.2">
      <c r="A10951" s="4" t="s">
        <v>44434</v>
      </c>
      <c r="B10951" t="s">
        <v>43246</v>
      </c>
      <c r="C10951" t="s">
        <v>44435</v>
      </c>
      <c r="D10951" t="s">
        <v>44436</v>
      </c>
      <c r="E10951" t="s">
        <v>4787</v>
      </c>
      <c r="F10951" t="s">
        <v>527</v>
      </c>
      <c r="G10951" s="5">
        <v>70</v>
      </c>
      <c r="H10951" t="s">
        <v>42</v>
      </c>
      <c r="I10951" t="s">
        <v>240</v>
      </c>
      <c r="J10951" t="s">
        <v>44</v>
      </c>
      <c r="N10951" s="6">
        <v>1976</v>
      </c>
      <c r="R10951" s="7">
        <v>55.608046000000002</v>
      </c>
      <c r="S10951" s="7">
        <v>51.939017999999997</v>
      </c>
      <c r="T10951" t="s">
        <v>46</v>
      </c>
      <c r="U10951" t="s">
        <v>44437</v>
      </c>
      <c r="X10951" t="s">
        <v>43942</v>
      </c>
      <c r="Y10951" t="s">
        <v>36708</v>
      </c>
      <c r="Z10951" t="s">
        <v>36915</v>
      </c>
      <c r="AA10951" t="s">
        <v>44438</v>
      </c>
      <c r="AC10951" t="s">
        <v>44439</v>
      </c>
      <c r="AD10951" t="s">
        <v>880</v>
      </c>
      <c r="AE10951" t="s">
        <v>254</v>
      </c>
      <c r="AG10951" t="s">
        <v>44440</v>
      </c>
      <c r="AH10951" s="27"/>
      <c r="AI10951" t="s">
        <v>44441</v>
      </c>
      <c r="AJ10951" t="s">
        <v>44451</v>
      </c>
    </row>
    <row r="10952" spans="1:36" ht="17.25" hidden="1" customHeight="1" x14ac:dyDescent="0.2">
      <c r="A10952" s="4" t="s">
        <v>44452</v>
      </c>
      <c r="B10952" t="s">
        <v>43246</v>
      </c>
      <c r="C10952" t="s">
        <v>44453</v>
      </c>
      <c r="D10952" t="s">
        <v>44454</v>
      </c>
      <c r="E10952" t="s">
        <v>40</v>
      </c>
      <c r="F10952" t="s">
        <v>527</v>
      </c>
      <c r="G10952" s="5">
        <v>135</v>
      </c>
      <c r="H10952" t="s">
        <v>42</v>
      </c>
      <c r="I10952" t="s">
        <v>240</v>
      </c>
      <c r="J10952" t="s">
        <v>44</v>
      </c>
      <c r="N10952" s="6">
        <v>1980</v>
      </c>
      <c r="P10952" s="24">
        <v>2025</v>
      </c>
      <c r="R10952" s="7">
        <v>55.606611000000001</v>
      </c>
      <c r="S10952" s="7">
        <v>51.940389000000003</v>
      </c>
      <c r="T10952" t="s">
        <v>46</v>
      </c>
      <c r="U10952" t="s">
        <v>44437</v>
      </c>
      <c r="X10952" t="s">
        <v>43942</v>
      </c>
      <c r="Y10952" t="s">
        <v>36708</v>
      </c>
      <c r="Z10952" t="s">
        <v>36915</v>
      </c>
      <c r="AA10952" t="s">
        <v>44455</v>
      </c>
      <c r="AC10952" t="s">
        <v>44456</v>
      </c>
      <c r="AG10952" t="s">
        <v>44457</v>
      </c>
      <c r="AH10952" s="6">
        <v>1136292</v>
      </c>
      <c r="AI10952" t="s">
        <v>44458</v>
      </c>
      <c r="AJ10952" t="s">
        <v>44459</v>
      </c>
    </row>
    <row r="10953" spans="1:36" ht="17.25" hidden="1" customHeight="1" x14ac:dyDescent="0.2">
      <c r="A10953" s="4" t="s">
        <v>44452</v>
      </c>
      <c r="B10953" t="s">
        <v>43246</v>
      </c>
      <c r="C10953" t="s">
        <v>44453</v>
      </c>
      <c r="D10953" t="s">
        <v>44454</v>
      </c>
      <c r="E10953" t="s">
        <v>56</v>
      </c>
      <c r="F10953" t="s">
        <v>527</v>
      </c>
      <c r="G10953" s="5">
        <v>135</v>
      </c>
      <c r="H10953" t="s">
        <v>42</v>
      </c>
      <c r="I10953" t="s">
        <v>240</v>
      </c>
      <c r="J10953" t="s">
        <v>44</v>
      </c>
      <c r="N10953" s="6">
        <v>1980</v>
      </c>
      <c r="R10953" s="7">
        <v>55.606611000000001</v>
      </c>
      <c r="S10953" s="7">
        <v>51.940389000000003</v>
      </c>
      <c r="T10953" t="s">
        <v>46</v>
      </c>
      <c r="U10953" t="s">
        <v>44437</v>
      </c>
      <c r="X10953" t="s">
        <v>43942</v>
      </c>
      <c r="Y10953" t="s">
        <v>36708</v>
      </c>
      <c r="Z10953" t="s">
        <v>36915</v>
      </c>
      <c r="AA10953" t="s">
        <v>44455</v>
      </c>
      <c r="AC10953" t="s">
        <v>44456</v>
      </c>
      <c r="AG10953" t="s">
        <v>44457</v>
      </c>
      <c r="AH10953" s="27"/>
      <c r="AI10953" t="s">
        <v>44458</v>
      </c>
      <c r="AJ10953" t="s">
        <v>44460</v>
      </c>
    </row>
    <row r="10954" spans="1:36" ht="17.25" hidden="1" customHeight="1" x14ac:dyDescent="0.2">
      <c r="A10954" s="4" t="s">
        <v>44452</v>
      </c>
      <c r="B10954" t="s">
        <v>43246</v>
      </c>
      <c r="C10954" t="s">
        <v>44453</v>
      </c>
      <c r="D10954" t="s">
        <v>44454</v>
      </c>
      <c r="E10954" t="s">
        <v>191</v>
      </c>
      <c r="F10954" t="s">
        <v>527</v>
      </c>
      <c r="G10954" s="5">
        <v>97</v>
      </c>
      <c r="H10954" t="s">
        <v>42</v>
      </c>
      <c r="I10954" t="s">
        <v>240</v>
      </c>
      <c r="J10954" t="s">
        <v>44</v>
      </c>
      <c r="N10954" s="6">
        <v>1980</v>
      </c>
      <c r="R10954" s="7">
        <v>55.606611000000001</v>
      </c>
      <c r="S10954" s="7">
        <v>51.940389000000003</v>
      </c>
      <c r="T10954" t="s">
        <v>46</v>
      </c>
      <c r="U10954" t="s">
        <v>44437</v>
      </c>
      <c r="X10954" t="s">
        <v>43942</v>
      </c>
      <c r="Y10954" t="s">
        <v>36708</v>
      </c>
      <c r="Z10954" t="s">
        <v>36915</v>
      </c>
      <c r="AA10954" t="s">
        <v>44455</v>
      </c>
      <c r="AC10954" t="s">
        <v>44456</v>
      </c>
      <c r="AG10954" t="s">
        <v>44457</v>
      </c>
      <c r="AI10954" t="s">
        <v>44458</v>
      </c>
      <c r="AJ10954" t="s">
        <v>44462</v>
      </c>
    </row>
    <row r="10955" spans="1:36" ht="17.25" hidden="1" customHeight="1" x14ac:dyDescent="0.2">
      <c r="A10955" s="4" t="s">
        <v>44452</v>
      </c>
      <c r="B10955" t="s">
        <v>43246</v>
      </c>
      <c r="C10955" t="s">
        <v>44453</v>
      </c>
      <c r="D10955" t="s">
        <v>44454</v>
      </c>
      <c r="E10955" t="s">
        <v>335</v>
      </c>
      <c r="F10955" t="s">
        <v>527</v>
      </c>
      <c r="G10955" s="5">
        <v>97</v>
      </c>
      <c r="H10955" t="s">
        <v>42</v>
      </c>
      <c r="I10955" t="s">
        <v>240</v>
      </c>
      <c r="J10955" t="s">
        <v>44</v>
      </c>
      <c r="N10955" s="6">
        <v>1980</v>
      </c>
      <c r="R10955" s="7">
        <v>55.606611000000001</v>
      </c>
      <c r="S10955" s="7">
        <v>51.940389000000003</v>
      </c>
      <c r="T10955" t="s">
        <v>46</v>
      </c>
      <c r="U10955" t="s">
        <v>44437</v>
      </c>
      <c r="X10955" t="s">
        <v>43942</v>
      </c>
      <c r="Y10955" t="s">
        <v>36708</v>
      </c>
      <c r="Z10955" t="s">
        <v>36915</v>
      </c>
      <c r="AA10955" t="s">
        <v>44455</v>
      </c>
      <c r="AC10955" t="s">
        <v>44456</v>
      </c>
      <c r="AG10955" t="s">
        <v>44457</v>
      </c>
      <c r="AI10955" t="s">
        <v>44458</v>
      </c>
      <c r="AJ10955" t="s">
        <v>44463</v>
      </c>
    </row>
    <row r="10956" spans="1:36" ht="17.25" hidden="1" customHeight="1" x14ac:dyDescent="0.2">
      <c r="A10956" s="4" t="s">
        <v>44486</v>
      </c>
      <c r="B10956" t="s">
        <v>43246</v>
      </c>
      <c r="C10956" t="s">
        <v>44487</v>
      </c>
      <c r="D10956" t="s">
        <v>44488</v>
      </c>
      <c r="E10956" t="s">
        <v>40</v>
      </c>
      <c r="F10956" t="s">
        <v>86</v>
      </c>
      <c r="G10956" s="5">
        <v>800</v>
      </c>
      <c r="H10956" t="s">
        <v>42</v>
      </c>
      <c r="I10956" t="s">
        <v>240</v>
      </c>
      <c r="J10956" t="s">
        <v>44</v>
      </c>
      <c r="N10956" s="24">
        <v>1993</v>
      </c>
      <c r="R10956" s="7">
        <v>60.9758</v>
      </c>
      <c r="S10956" s="7">
        <v>76.943299999999994</v>
      </c>
      <c r="T10956" t="s">
        <v>46</v>
      </c>
      <c r="U10956" t="s">
        <v>44489</v>
      </c>
      <c r="W10956" t="s">
        <v>44490</v>
      </c>
      <c r="X10956" t="s">
        <v>44491</v>
      </c>
      <c r="Y10956" t="s">
        <v>36708</v>
      </c>
      <c r="Z10956" t="s">
        <v>36915</v>
      </c>
      <c r="AA10956" t="s">
        <v>44492</v>
      </c>
      <c r="AG10956" t="s">
        <v>44493</v>
      </c>
      <c r="AH10956" s="6">
        <v>1136313</v>
      </c>
      <c r="AI10956" t="s">
        <v>44494</v>
      </c>
      <c r="AJ10956" t="s">
        <v>44495</v>
      </c>
    </row>
    <row r="10957" spans="1:36" ht="17.25" hidden="1" customHeight="1" x14ac:dyDescent="0.2">
      <c r="A10957" s="4" t="s">
        <v>44486</v>
      </c>
      <c r="B10957" t="s">
        <v>43246</v>
      </c>
      <c r="C10957" t="s">
        <v>44487</v>
      </c>
      <c r="D10957" t="s">
        <v>44488</v>
      </c>
      <c r="E10957" t="s">
        <v>56</v>
      </c>
      <c r="F10957" t="s">
        <v>86</v>
      </c>
      <c r="G10957" s="5">
        <v>800</v>
      </c>
      <c r="H10957" t="s">
        <v>42</v>
      </c>
      <c r="I10957" t="s">
        <v>240</v>
      </c>
      <c r="J10957" t="s">
        <v>44</v>
      </c>
      <c r="N10957" s="24">
        <v>2003</v>
      </c>
      <c r="R10957" s="7">
        <v>60.9758</v>
      </c>
      <c r="S10957" s="7">
        <v>76.943299999999994</v>
      </c>
      <c r="T10957" t="s">
        <v>46</v>
      </c>
      <c r="U10957" t="s">
        <v>44489</v>
      </c>
      <c r="W10957" t="s">
        <v>44490</v>
      </c>
      <c r="X10957" t="s">
        <v>44491</v>
      </c>
      <c r="Y10957" t="s">
        <v>36708</v>
      </c>
      <c r="Z10957" t="s">
        <v>36915</v>
      </c>
      <c r="AA10957" t="s">
        <v>44492</v>
      </c>
      <c r="AG10957" t="s">
        <v>44493</v>
      </c>
      <c r="AH10957" s="6">
        <v>1136314</v>
      </c>
      <c r="AI10957" t="s">
        <v>44494</v>
      </c>
      <c r="AJ10957" t="s">
        <v>44496</v>
      </c>
    </row>
    <row r="10958" spans="1:36" ht="17.25" hidden="1" customHeight="1" x14ac:dyDescent="0.2">
      <c r="A10958" s="4" t="s">
        <v>28578</v>
      </c>
      <c r="B10958" t="s">
        <v>28547</v>
      </c>
      <c r="C10958" t="s">
        <v>28579</v>
      </c>
      <c r="D10958" t="s">
        <v>28580</v>
      </c>
      <c r="E10958" t="s">
        <v>56</v>
      </c>
      <c r="F10958" t="s">
        <v>617</v>
      </c>
      <c r="G10958" s="5">
        <v>600</v>
      </c>
      <c r="H10958" t="s">
        <v>806</v>
      </c>
      <c r="I10958" t="s">
        <v>240</v>
      </c>
      <c r="J10958" t="s">
        <v>45</v>
      </c>
      <c r="N10958" s="30">
        <v>1969</v>
      </c>
      <c r="O10958" s="24">
        <v>2021</v>
      </c>
      <c r="P10958" s="24">
        <v>2023</v>
      </c>
      <c r="R10958" s="7">
        <v>35.484865999999997</v>
      </c>
      <c r="S10958" s="7">
        <v>140.01800299999999</v>
      </c>
      <c r="T10958" t="s">
        <v>46</v>
      </c>
      <c r="U10958" t="s">
        <v>28581</v>
      </c>
      <c r="X10958" t="s">
        <v>28582</v>
      </c>
      <c r="Y10958" t="s">
        <v>19854</v>
      </c>
      <c r="Z10958" t="s">
        <v>21048</v>
      </c>
      <c r="AA10958" t="s">
        <v>28583</v>
      </c>
      <c r="AG10958" t="s">
        <v>28584</v>
      </c>
      <c r="AH10958" s="24">
        <v>1102149</v>
      </c>
      <c r="AI10958" t="s">
        <v>28585</v>
      </c>
      <c r="AJ10958" t="s">
        <v>28587</v>
      </c>
    </row>
    <row r="10959" spans="1:36" ht="17.25" hidden="1" customHeight="1" x14ac:dyDescent="0.2">
      <c r="A10959" s="4" t="s">
        <v>29752</v>
      </c>
      <c r="B10959" t="s">
        <v>29689</v>
      </c>
      <c r="C10959" t="s">
        <v>29753</v>
      </c>
      <c r="D10959" t="s">
        <v>29754</v>
      </c>
      <c r="E10959" t="s">
        <v>335</v>
      </c>
      <c r="F10959" t="s">
        <v>64</v>
      </c>
      <c r="G10959" s="5">
        <v>60</v>
      </c>
      <c r="H10959" t="s">
        <v>42</v>
      </c>
      <c r="I10959" t="s">
        <v>240</v>
      </c>
      <c r="J10959" t="s">
        <v>44</v>
      </c>
      <c r="N10959" s="24">
        <v>1969</v>
      </c>
      <c r="R10959" s="7">
        <v>47.081772999999998</v>
      </c>
      <c r="S10959" s="7">
        <v>51.942245999999997</v>
      </c>
      <c r="T10959" t="s">
        <v>46</v>
      </c>
      <c r="U10959" t="s">
        <v>29755</v>
      </c>
      <c r="X10959" t="s">
        <v>29755</v>
      </c>
      <c r="Y10959" t="s">
        <v>19854</v>
      </c>
      <c r="Z10959" t="s">
        <v>29693</v>
      </c>
      <c r="AG10959" t="s">
        <v>29756</v>
      </c>
      <c r="AH10959" s="27">
        <v>1164877</v>
      </c>
      <c r="AI10959" t="s">
        <v>29757</v>
      </c>
      <c r="AJ10959" t="s">
        <v>29760</v>
      </c>
    </row>
    <row r="10960" spans="1:36" ht="17.25" hidden="1" customHeight="1" x14ac:dyDescent="0.2">
      <c r="A10960" s="4" t="s">
        <v>29898</v>
      </c>
      <c r="B10960" t="s">
        <v>29689</v>
      </c>
      <c r="C10960" t="s">
        <v>29899</v>
      </c>
      <c r="D10960" t="s">
        <v>29900</v>
      </c>
      <c r="E10960" t="s">
        <v>56</v>
      </c>
      <c r="F10960" t="s">
        <v>64</v>
      </c>
      <c r="G10960" s="5">
        <v>200</v>
      </c>
      <c r="H10960" t="s">
        <v>42</v>
      </c>
      <c r="I10960" t="s">
        <v>240</v>
      </c>
      <c r="J10960" t="s">
        <v>44</v>
      </c>
      <c r="N10960" s="24">
        <v>1969</v>
      </c>
      <c r="P10960" s="29"/>
      <c r="R10960" s="7">
        <v>42.844943000000001</v>
      </c>
      <c r="S10960" s="7">
        <v>71.477414999999993</v>
      </c>
      <c r="T10960" t="s">
        <v>46</v>
      </c>
      <c r="U10960" t="s">
        <v>29901</v>
      </c>
      <c r="X10960" t="s">
        <v>29902</v>
      </c>
      <c r="Y10960" t="s">
        <v>19854</v>
      </c>
      <c r="Z10960" t="s">
        <v>29693</v>
      </c>
      <c r="AC10960" t="s">
        <v>29903</v>
      </c>
      <c r="AG10960" t="s">
        <v>29904</v>
      </c>
      <c r="AH10960" s="6">
        <v>1164863</v>
      </c>
      <c r="AI10960" t="s">
        <v>29905</v>
      </c>
      <c r="AJ10960" t="s">
        <v>29907</v>
      </c>
    </row>
    <row r="10961" spans="1:36" ht="17.25" hidden="1" customHeight="1" x14ac:dyDescent="0.2">
      <c r="A10961" s="4" t="s">
        <v>29898</v>
      </c>
      <c r="B10961" t="s">
        <v>29689</v>
      </c>
      <c r="C10961" t="s">
        <v>29899</v>
      </c>
      <c r="D10961" t="s">
        <v>29900</v>
      </c>
      <c r="E10961" t="s">
        <v>58</v>
      </c>
      <c r="F10961" t="s">
        <v>64</v>
      </c>
      <c r="G10961" s="5">
        <v>200</v>
      </c>
      <c r="H10961" t="s">
        <v>42</v>
      </c>
      <c r="I10961" t="s">
        <v>240</v>
      </c>
      <c r="J10961" t="s">
        <v>44</v>
      </c>
      <c r="N10961" s="24">
        <v>1969</v>
      </c>
      <c r="P10961" s="29"/>
      <c r="R10961" s="7">
        <v>42.844943000000001</v>
      </c>
      <c r="S10961" s="7">
        <v>71.477414999999993</v>
      </c>
      <c r="T10961" t="s">
        <v>46</v>
      </c>
      <c r="U10961" t="s">
        <v>29901</v>
      </c>
      <c r="X10961" t="s">
        <v>29902</v>
      </c>
      <c r="Y10961" t="s">
        <v>19854</v>
      </c>
      <c r="Z10961" t="s">
        <v>29693</v>
      </c>
      <c r="AC10961" t="s">
        <v>29903</v>
      </c>
      <c r="AG10961" t="s">
        <v>29904</v>
      </c>
      <c r="AH10961" s="6">
        <v>1164864</v>
      </c>
      <c r="AI10961" t="s">
        <v>29905</v>
      </c>
      <c r="AJ10961" t="s">
        <v>29908</v>
      </c>
    </row>
    <row r="10962" spans="1:36" ht="17.25" hidden="1" customHeight="1" x14ac:dyDescent="0.2">
      <c r="A10962" s="4" t="s">
        <v>36115</v>
      </c>
      <c r="B10962" t="s">
        <v>36072</v>
      </c>
      <c r="C10962" t="s">
        <v>36116</v>
      </c>
      <c r="D10962" t="s">
        <v>36117</v>
      </c>
      <c r="E10962" t="s">
        <v>29822</v>
      </c>
      <c r="F10962" t="s">
        <v>86</v>
      </c>
      <c r="G10962" s="5">
        <v>160</v>
      </c>
      <c r="H10962" t="s">
        <v>42</v>
      </c>
      <c r="I10962" t="s">
        <v>240</v>
      </c>
      <c r="J10962" t="s">
        <v>44</v>
      </c>
      <c r="N10962" s="6">
        <v>1969</v>
      </c>
      <c r="R10962" s="7">
        <v>40.158459000000001</v>
      </c>
      <c r="S10962" s="7">
        <v>65.311909</v>
      </c>
      <c r="T10962" t="s">
        <v>46</v>
      </c>
      <c r="U10962" t="s">
        <v>36118</v>
      </c>
      <c r="W10962" t="s">
        <v>36119</v>
      </c>
      <c r="X10962" t="s">
        <v>36120</v>
      </c>
      <c r="Y10962" t="s">
        <v>19854</v>
      </c>
      <c r="Z10962" t="s">
        <v>29693</v>
      </c>
      <c r="AG10962" t="s">
        <v>36121</v>
      </c>
      <c r="AH10962" s="24">
        <v>1192752</v>
      </c>
      <c r="AI10962" t="s">
        <v>36123</v>
      </c>
      <c r="AJ10962" t="s">
        <v>36138</v>
      </c>
    </row>
    <row r="10963" spans="1:36" ht="17.25" hidden="1" customHeight="1" x14ac:dyDescent="0.2">
      <c r="A10963" s="4" t="s">
        <v>44510</v>
      </c>
      <c r="B10963" t="s">
        <v>43246</v>
      </c>
      <c r="C10963" t="s">
        <v>44511</v>
      </c>
      <c r="D10963" t="s">
        <v>44512</v>
      </c>
      <c r="E10963" t="s">
        <v>58</v>
      </c>
      <c r="F10963" t="s">
        <v>86</v>
      </c>
      <c r="G10963" s="5">
        <v>100</v>
      </c>
      <c r="H10963" t="s">
        <v>42</v>
      </c>
      <c r="I10963" t="s">
        <v>240</v>
      </c>
      <c r="J10963" t="s">
        <v>44</v>
      </c>
      <c r="N10963" s="6">
        <v>1973</v>
      </c>
      <c r="R10963" s="7">
        <v>69.518299999999996</v>
      </c>
      <c r="S10963" s="7">
        <v>88.344200000000001</v>
      </c>
      <c r="T10963" t="s">
        <v>46</v>
      </c>
      <c r="U10963" t="s">
        <v>44502</v>
      </c>
      <c r="X10963" t="s">
        <v>44503</v>
      </c>
      <c r="Y10963" t="s">
        <v>36708</v>
      </c>
      <c r="Z10963" t="s">
        <v>36915</v>
      </c>
      <c r="AC10963" t="s">
        <v>44513</v>
      </c>
      <c r="AD10963" t="s">
        <v>880</v>
      </c>
      <c r="AE10963" t="s">
        <v>1546</v>
      </c>
      <c r="AF10963" t="s">
        <v>5000</v>
      </c>
      <c r="AG10963" t="s">
        <v>44514</v>
      </c>
      <c r="AH10963" s="6">
        <v>1260131</v>
      </c>
      <c r="AI10963" t="s">
        <v>44515</v>
      </c>
      <c r="AJ10963" t="s">
        <v>44519</v>
      </c>
    </row>
    <row r="10964" spans="1:36" ht="17.25" hidden="1" customHeight="1" x14ac:dyDescent="0.2">
      <c r="A10964" s="4" t="s">
        <v>44510</v>
      </c>
      <c r="B10964" t="s">
        <v>43246</v>
      </c>
      <c r="C10964" t="s">
        <v>44511</v>
      </c>
      <c r="D10964" t="s">
        <v>44512</v>
      </c>
      <c r="E10964" t="s">
        <v>335</v>
      </c>
      <c r="F10964" t="s">
        <v>86</v>
      </c>
      <c r="G10964" s="5">
        <v>110</v>
      </c>
      <c r="H10964" t="s">
        <v>42</v>
      </c>
      <c r="I10964" t="s">
        <v>240</v>
      </c>
      <c r="J10964" t="s">
        <v>44</v>
      </c>
      <c r="N10964" s="6">
        <v>1987</v>
      </c>
      <c r="R10964" s="7">
        <v>69.518299999999996</v>
      </c>
      <c r="S10964" s="7">
        <v>88.344200000000001</v>
      </c>
      <c r="T10964" t="s">
        <v>46</v>
      </c>
      <c r="U10964" t="s">
        <v>44502</v>
      </c>
      <c r="X10964" t="s">
        <v>44503</v>
      </c>
      <c r="Y10964" t="s">
        <v>36708</v>
      </c>
      <c r="Z10964" t="s">
        <v>36915</v>
      </c>
      <c r="AC10964" t="s">
        <v>44513</v>
      </c>
      <c r="AD10964" t="s">
        <v>880</v>
      </c>
      <c r="AE10964" t="s">
        <v>1546</v>
      </c>
      <c r="AF10964" t="s">
        <v>5000</v>
      </c>
      <c r="AG10964" t="s">
        <v>44514</v>
      </c>
      <c r="AH10964" s="24">
        <v>1202573</v>
      </c>
      <c r="AI10964" t="s">
        <v>44515</v>
      </c>
      <c r="AJ10964" t="s">
        <v>44520</v>
      </c>
    </row>
    <row r="10965" spans="1:36" ht="17.25" hidden="1" customHeight="1" x14ac:dyDescent="0.2">
      <c r="A10965" s="4" t="s">
        <v>44510</v>
      </c>
      <c r="B10965" t="s">
        <v>43246</v>
      </c>
      <c r="C10965" t="s">
        <v>44511</v>
      </c>
      <c r="D10965" t="s">
        <v>44512</v>
      </c>
      <c r="E10965" t="s">
        <v>1157</v>
      </c>
      <c r="F10965" t="s">
        <v>86</v>
      </c>
      <c r="G10965" s="5">
        <v>110</v>
      </c>
      <c r="H10965" t="s">
        <v>42</v>
      </c>
      <c r="I10965" t="s">
        <v>240</v>
      </c>
      <c r="J10965" t="s">
        <v>44</v>
      </c>
      <c r="N10965" s="6">
        <v>1990</v>
      </c>
      <c r="R10965" s="7">
        <v>69.518299999999996</v>
      </c>
      <c r="S10965" s="7">
        <v>88.344200000000001</v>
      </c>
      <c r="T10965" t="s">
        <v>46</v>
      </c>
      <c r="U10965" t="s">
        <v>44502</v>
      </c>
      <c r="X10965" t="s">
        <v>44503</v>
      </c>
      <c r="Y10965" t="s">
        <v>36708</v>
      </c>
      <c r="Z10965" t="s">
        <v>36915</v>
      </c>
      <c r="AC10965" t="s">
        <v>44513</v>
      </c>
      <c r="AD10965" t="s">
        <v>880</v>
      </c>
      <c r="AE10965" t="s">
        <v>1546</v>
      </c>
      <c r="AF10965" t="s">
        <v>5000</v>
      </c>
      <c r="AG10965" t="s">
        <v>44514</v>
      </c>
      <c r="AH10965" s="24">
        <v>1260132</v>
      </c>
      <c r="AI10965" t="s">
        <v>44515</v>
      </c>
      <c r="AJ10965" t="s">
        <v>44521</v>
      </c>
    </row>
    <row r="10966" spans="1:36" ht="17.25" hidden="1" customHeight="1" x14ac:dyDescent="0.2">
      <c r="A10966" s="4" t="s">
        <v>44522</v>
      </c>
      <c r="B10966" t="s">
        <v>43246</v>
      </c>
      <c r="C10966" t="s">
        <v>44523</v>
      </c>
      <c r="D10966" t="s">
        <v>44524</v>
      </c>
      <c r="E10966" t="s">
        <v>40</v>
      </c>
      <c r="F10966" t="s">
        <v>86</v>
      </c>
      <c r="G10966" s="5">
        <v>100</v>
      </c>
      <c r="H10966" t="s">
        <v>42</v>
      </c>
      <c r="I10966" t="s">
        <v>240</v>
      </c>
      <c r="J10966" t="s">
        <v>44</v>
      </c>
      <c r="N10966" s="6">
        <v>1980</v>
      </c>
      <c r="R10966" s="7">
        <v>69.323696999999996</v>
      </c>
      <c r="S10966" s="7">
        <v>87.955065000000005</v>
      </c>
      <c r="T10966" t="s">
        <v>46</v>
      </c>
      <c r="U10966" t="s">
        <v>44502</v>
      </c>
      <c r="X10966" t="s">
        <v>44503</v>
      </c>
      <c r="Y10966" t="s">
        <v>36708</v>
      </c>
      <c r="Z10966" t="s">
        <v>36915</v>
      </c>
      <c r="AD10966" t="s">
        <v>52</v>
      </c>
      <c r="AE10966" t="s">
        <v>92</v>
      </c>
      <c r="AG10966" t="s">
        <v>44525</v>
      </c>
      <c r="AH10966" s="27"/>
      <c r="AI10966" t="s">
        <v>44526</v>
      </c>
      <c r="AJ10966" t="s">
        <v>44527</v>
      </c>
    </row>
    <row r="10967" spans="1:36" ht="17.25" hidden="1" customHeight="1" x14ac:dyDescent="0.2">
      <c r="A10967" s="4" t="s">
        <v>44522</v>
      </c>
      <c r="B10967" t="s">
        <v>43246</v>
      </c>
      <c r="C10967" t="s">
        <v>44523</v>
      </c>
      <c r="D10967" t="s">
        <v>44524</v>
      </c>
      <c r="E10967" t="s">
        <v>56</v>
      </c>
      <c r="F10967" t="s">
        <v>86</v>
      </c>
      <c r="G10967" s="5">
        <v>100</v>
      </c>
      <c r="H10967" t="s">
        <v>42</v>
      </c>
      <c r="I10967" t="s">
        <v>240</v>
      </c>
      <c r="J10967" t="s">
        <v>44</v>
      </c>
      <c r="N10967" s="6">
        <v>1982</v>
      </c>
      <c r="R10967" s="7">
        <v>69.323696999999996</v>
      </c>
      <c r="S10967" s="7">
        <v>87.955065000000005</v>
      </c>
      <c r="T10967" t="s">
        <v>46</v>
      </c>
      <c r="U10967" t="s">
        <v>44502</v>
      </c>
      <c r="X10967" t="s">
        <v>44503</v>
      </c>
      <c r="Y10967" t="s">
        <v>36708</v>
      </c>
      <c r="Z10967" t="s">
        <v>36915</v>
      </c>
      <c r="AD10967" t="s">
        <v>52</v>
      </c>
      <c r="AE10967" t="s">
        <v>92</v>
      </c>
      <c r="AG10967" t="s">
        <v>44525</v>
      </c>
      <c r="AH10967" s="27"/>
      <c r="AI10967" t="s">
        <v>44526</v>
      </c>
      <c r="AJ10967" t="s">
        <v>44528</v>
      </c>
    </row>
    <row r="10968" spans="1:36" ht="17.25" hidden="1" customHeight="1" x14ac:dyDescent="0.2">
      <c r="A10968" s="4" t="s">
        <v>44522</v>
      </c>
      <c r="B10968" t="s">
        <v>43246</v>
      </c>
      <c r="C10968" t="s">
        <v>44523</v>
      </c>
      <c r="D10968" t="s">
        <v>44524</v>
      </c>
      <c r="E10968" t="s">
        <v>58</v>
      </c>
      <c r="F10968" t="s">
        <v>86</v>
      </c>
      <c r="G10968" s="5">
        <v>100</v>
      </c>
      <c r="H10968" t="s">
        <v>42</v>
      </c>
      <c r="I10968" t="s">
        <v>240</v>
      </c>
      <c r="J10968" t="s">
        <v>44</v>
      </c>
      <c r="N10968" s="6">
        <v>1985</v>
      </c>
      <c r="R10968" s="7">
        <v>69.323696999999996</v>
      </c>
      <c r="S10968" s="7">
        <v>87.955065000000005</v>
      </c>
      <c r="T10968" t="s">
        <v>46</v>
      </c>
      <c r="U10968" t="s">
        <v>44502</v>
      </c>
      <c r="X10968" t="s">
        <v>44503</v>
      </c>
      <c r="Y10968" t="s">
        <v>36708</v>
      </c>
      <c r="Z10968" t="s">
        <v>36915</v>
      </c>
      <c r="AD10968" t="s">
        <v>52</v>
      </c>
      <c r="AE10968" t="s">
        <v>92</v>
      </c>
      <c r="AG10968" t="s">
        <v>44525</v>
      </c>
      <c r="AH10968" s="27"/>
      <c r="AI10968" t="s">
        <v>44526</v>
      </c>
      <c r="AJ10968" t="s">
        <v>44529</v>
      </c>
    </row>
    <row r="10969" spans="1:36" ht="17.25" hidden="1" customHeight="1" x14ac:dyDescent="0.2">
      <c r="A10969" s="4" t="s">
        <v>44522</v>
      </c>
      <c r="B10969" t="s">
        <v>43246</v>
      </c>
      <c r="C10969" t="s">
        <v>44523</v>
      </c>
      <c r="D10969" t="s">
        <v>44524</v>
      </c>
      <c r="E10969" t="s">
        <v>191</v>
      </c>
      <c r="F10969" t="s">
        <v>86</v>
      </c>
      <c r="G10969" s="5">
        <v>80</v>
      </c>
      <c r="H10969" t="s">
        <v>42</v>
      </c>
      <c r="I10969" t="s">
        <v>240</v>
      </c>
      <c r="J10969" t="s">
        <v>44</v>
      </c>
      <c r="N10969" s="6">
        <v>1986</v>
      </c>
      <c r="R10969" s="7">
        <v>69.323696999999996</v>
      </c>
      <c r="S10969" s="7">
        <v>87.955065000000005</v>
      </c>
      <c r="T10969" t="s">
        <v>46</v>
      </c>
      <c r="U10969" t="s">
        <v>44502</v>
      </c>
      <c r="X10969" t="s">
        <v>44503</v>
      </c>
      <c r="Y10969" t="s">
        <v>36708</v>
      </c>
      <c r="Z10969" t="s">
        <v>36915</v>
      </c>
      <c r="AD10969" t="s">
        <v>52</v>
      </c>
      <c r="AE10969" t="s">
        <v>92</v>
      </c>
      <c r="AG10969" t="s">
        <v>44525</v>
      </c>
      <c r="AH10969" s="27"/>
      <c r="AI10969" t="s">
        <v>44526</v>
      </c>
      <c r="AJ10969" t="s">
        <v>44530</v>
      </c>
    </row>
    <row r="10970" spans="1:36" ht="17.25" hidden="1" customHeight="1" x14ac:dyDescent="0.2">
      <c r="A10970" s="4" t="s">
        <v>44533</v>
      </c>
      <c r="B10970" t="s">
        <v>43246</v>
      </c>
      <c r="C10970" t="s">
        <v>44534</v>
      </c>
      <c r="D10970" t="s">
        <v>44535</v>
      </c>
      <c r="E10970" t="s">
        <v>40</v>
      </c>
      <c r="F10970" t="s">
        <v>527</v>
      </c>
      <c r="G10970" s="5">
        <v>100</v>
      </c>
      <c r="H10970" t="s">
        <v>42</v>
      </c>
      <c r="I10970" t="s">
        <v>240</v>
      </c>
      <c r="J10970" t="s">
        <v>44</v>
      </c>
      <c r="N10970" s="6">
        <v>1975</v>
      </c>
      <c r="R10970" s="7">
        <v>60.075800000000001</v>
      </c>
      <c r="S10970" s="7">
        <v>30.474399999999999</v>
      </c>
      <c r="T10970" t="s">
        <v>46</v>
      </c>
      <c r="U10970" t="s">
        <v>44536</v>
      </c>
      <c r="X10970" t="s">
        <v>44016</v>
      </c>
      <c r="Y10970" t="s">
        <v>36708</v>
      </c>
      <c r="Z10970" t="s">
        <v>36915</v>
      </c>
      <c r="AA10970" t="s">
        <v>44537</v>
      </c>
      <c r="AC10970" t="s">
        <v>44538</v>
      </c>
      <c r="AG10970" t="s">
        <v>44539</v>
      </c>
      <c r="AH10970" s="27"/>
      <c r="AI10970" t="s">
        <v>44540</v>
      </c>
      <c r="AJ10970" t="s">
        <v>44541</v>
      </c>
    </row>
    <row r="10971" spans="1:36" ht="17.25" hidden="1" customHeight="1" x14ac:dyDescent="0.2">
      <c r="A10971" s="4" t="s">
        <v>44533</v>
      </c>
      <c r="B10971" t="s">
        <v>43246</v>
      </c>
      <c r="C10971" t="s">
        <v>44534</v>
      </c>
      <c r="D10971" t="s">
        <v>44535</v>
      </c>
      <c r="E10971" t="s">
        <v>56</v>
      </c>
      <c r="F10971" t="s">
        <v>527</v>
      </c>
      <c r="G10971" s="5">
        <v>100</v>
      </c>
      <c r="H10971" t="s">
        <v>42</v>
      </c>
      <c r="I10971" t="s">
        <v>240</v>
      </c>
      <c r="J10971" t="s">
        <v>44</v>
      </c>
      <c r="N10971" s="27" t="s">
        <v>45</v>
      </c>
      <c r="R10971" s="7">
        <v>60.075800000000001</v>
      </c>
      <c r="S10971" s="7">
        <v>30.474399999999999</v>
      </c>
      <c r="T10971" t="s">
        <v>46</v>
      </c>
      <c r="U10971" t="s">
        <v>44536</v>
      </c>
      <c r="X10971" t="s">
        <v>44016</v>
      </c>
      <c r="Y10971" t="s">
        <v>36708</v>
      </c>
      <c r="Z10971" t="s">
        <v>36915</v>
      </c>
      <c r="AA10971" t="s">
        <v>44537</v>
      </c>
      <c r="AC10971" t="s">
        <v>44538</v>
      </c>
      <c r="AG10971" t="s">
        <v>44539</v>
      </c>
      <c r="AH10971" s="27"/>
      <c r="AI10971" t="s">
        <v>44540</v>
      </c>
      <c r="AJ10971" t="s">
        <v>44542</v>
      </c>
    </row>
    <row r="10972" spans="1:36" ht="17.25" hidden="1" customHeight="1" x14ac:dyDescent="0.2">
      <c r="A10972" s="4" t="s">
        <v>44533</v>
      </c>
      <c r="B10972" t="s">
        <v>43246</v>
      </c>
      <c r="C10972" t="s">
        <v>44534</v>
      </c>
      <c r="D10972" t="s">
        <v>44535</v>
      </c>
      <c r="E10972" t="s">
        <v>58</v>
      </c>
      <c r="F10972" t="s">
        <v>527</v>
      </c>
      <c r="G10972" s="5">
        <v>100</v>
      </c>
      <c r="H10972" t="s">
        <v>42</v>
      </c>
      <c r="I10972" t="s">
        <v>240</v>
      </c>
      <c r="J10972" t="s">
        <v>44</v>
      </c>
      <c r="N10972" s="27" t="s">
        <v>45</v>
      </c>
      <c r="R10972" s="7">
        <v>60.075800000000001</v>
      </c>
      <c r="S10972" s="7">
        <v>30.474399999999999</v>
      </c>
      <c r="T10972" t="s">
        <v>46</v>
      </c>
      <c r="U10972" t="s">
        <v>44536</v>
      </c>
      <c r="X10972" t="s">
        <v>44016</v>
      </c>
      <c r="Y10972" t="s">
        <v>36708</v>
      </c>
      <c r="Z10972" t="s">
        <v>36915</v>
      </c>
      <c r="AA10972" t="s">
        <v>44537</v>
      </c>
      <c r="AC10972" t="s">
        <v>44538</v>
      </c>
      <c r="AG10972" t="s">
        <v>44539</v>
      </c>
      <c r="AH10972" s="27"/>
      <c r="AI10972" t="s">
        <v>44540</v>
      </c>
      <c r="AJ10972" t="s">
        <v>44543</v>
      </c>
    </row>
    <row r="10973" spans="1:36" ht="17.25" hidden="1" customHeight="1" x14ac:dyDescent="0.2">
      <c r="A10973" s="4" t="s">
        <v>44533</v>
      </c>
      <c r="B10973" t="s">
        <v>43246</v>
      </c>
      <c r="C10973" t="s">
        <v>44534</v>
      </c>
      <c r="D10973" t="s">
        <v>44535</v>
      </c>
      <c r="E10973" t="s">
        <v>191</v>
      </c>
      <c r="F10973" t="s">
        <v>527</v>
      </c>
      <c r="G10973" s="5">
        <v>100</v>
      </c>
      <c r="H10973" t="s">
        <v>42</v>
      </c>
      <c r="I10973" t="s">
        <v>240</v>
      </c>
      <c r="J10973" t="s">
        <v>44</v>
      </c>
      <c r="N10973" s="8" t="s">
        <v>45</v>
      </c>
      <c r="R10973" s="7">
        <v>60.075800000000001</v>
      </c>
      <c r="S10973" s="7">
        <v>30.474399999999999</v>
      </c>
      <c r="T10973" t="s">
        <v>46</v>
      </c>
      <c r="U10973" t="s">
        <v>44536</v>
      </c>
      <c r="X10973" t="s">
        <v>44016</v>
      </c>
      <c r="Y10973" t="s">
        <v>36708</v>
      </c>
      <c r="Z10973" t="s">
        <v>36915</v>
      </c>
      <c r="AA10973" t="s">
        <v>44537</v>
      </c>
      <c r="AC10973" t="s">
        <v>44538</v>
      </c>
      <c r="AG10973" t="s">
        <v>44539</v>
      </c>
      <c r="AI10973" t="s">
        <v>44540</v>
      </c>
      <c r="AJ10973" t="s">
        <v>44544</v>
      </c>
    </row>
    <row r="10974" spans="1:36" ht="17.25" hidden="1" customHeight="1" x14ac:dyDescent="0.2">
      <c r="A10974" s="4" t="s">
        <v>44533</v>
      </c>
      <c r="B10974" t="s">
        <v>43246</v>
      </c>
      <c r="C10974" t="s">
        <v>44534</v>
      </c>
      <c r="D10974" t="s">
        <v>44535</v>
      </c>
      <c r="E10974" t="s">
        <v>335</v>
      </c>
      <c r="F10974" t="s">
        <v>527</v>
      </c>
      <c r="G10974" s="5">
        <v>100</v>
      </c>
      <c r="H10974" t="s">
        <v>42</v>
      </c>
      <c r="I10974" t="s">
        <v>240</v>
      </c>
      <c r="J10974" t="s">
        <v>44</v>
      </c>
      <c r="N10974" s="27" t="s">
        <v>45</v>
      </c>
      <c r="R10974" s="7">
        <v>60.075800000000001</v>
      </c>
      <c r="S10974" s="7">
        <v>30.474399999999999</v>
      </c>
      <c r="T10974" t="s">
        <v>46</v>
      </c>
      <c r="U10974" t="s">
        <v>44536</v>
      </c>
      <c r="X10974" t="s">
        <v>44016</v>
      </c>
      <c r="Y10974" t="s">
        <v>36708</v>
      </c>
      <c r="Z10974" t="s">
        <v>36915</v>
      </c>
      <c r="AA10974" t="s">
        <v>44537</v>
      </c>
      <c r="AC10974" t="s">
        <v>44538</v>
      </c>
      <c r="AG10974" t="s">
        <v>44539</v>
      </c>
      <c r="AH10974" s="27"/>
      <c r="AI10974" t="s">
        <v>44540</v>
      </c>
      <c r="AJ10974" t="s">
        <v>44545</v>
      </c>
    </row>
    <row r="10975" spans="1:36" ht="17.25" hidden="1" customHeight="1" x14ac:dyDescent="0.2">
      <c r="A10975" s="4" t="s">
        <v>36185</v>
      </c>
      <c r="B10975" t="s">
        <v>36072</v>
      </c>
      <c r="C10975" t="s">
        <v>36186</v>
      </c>
      <c r="D10975" t="s">
        <v>36187</v>
      </c>
      <c r="E10975" t="s">
        <v>56</v>
      </c>
      <c r="F10975" t="s">
        <v>64</v>
      </c>
      <c r="G10975" s="5">
        <v>100</v>
      </c>
      <c r="H10975" t="s">
        <v>42</v>
      </c>
      <c r="I10975" t="s">
        <v>240</v>
      </c>
      <c r="J10975" t="s">
        <v>44</v>
      </c>
      <c r="N10975" s="6">
        <v>1969</v>
      </c>
      <c r="P10975" s="25"/>
      <c r="R10975" s="7">
        <v>42.315235999999999</v>
      </c>
      <c r="S10975" s="7">
        <v>59.554755999999998</v>
      </c>
      <c r="T10975" t="s">
        <v>46</v>
      </c>
      <c r="U10975" t="s">
        <v>36188</v>
      </c>
      <c r="X10975" t="s">
        <v>36189</v>
      </c>
      <c r="Y10975" t="s">
        <v>19854</v>
      </c>
      <c r="Z10975" t="s">
        <v>29693</v>
      </c>
      <c r="AC10975" t="s">
        <v>36190</v>
      </c>
      <c r="AG10975" t="s">
        <v>36191</v>
      </c>
      <c r="AH10975" s="6">
        <v>1182789</v>
      </c>
      <c r="AI10975" t="s">
        <v>36192</v>
      </c>
      <c r="AJ10975" t="s">
        <v>36193</v>
      </c>
    </row>
    <row r="10976" spans="1:36" ht="17.25" hidden="1" customHeight="1" x14ac:dyDescent="0.2">
      <c r="A10976" s="4" t="s">
        <v>36229</v>
      </c>
      <c r="B10976" t="s">
        <v>36072</v>
      </c>
      <c r="C10976" t="s">
        <v>36230</v>
      </c>
      <c r="D10976" t="s">
        <v>36231</v>
      </c>
      <c r="E10976" t="s">
        <v>4787</v>
      </c>
      <c r="F10976" t="s">
        <v>64</v>
      </c>
      <c r="G10976" s="5">
        <v>150</v>
      </c>
      <c r="H10976" t="s">
        <v>42</v>
      </c>
      <c r="I10976" t="s">
        <v>240</v>
      </c>
      <c r="J10976" t="s">
        <v>44</v>
      </c>
      <c r="N10976" s="6">
        <v>1969</v>
      </c>
      <c r="R10976" s="7">
        <v>41.379600000000003</v>
      </c>
      <c r="S10976" s="7">
        <v>69.370216999999997</v>
      </c>
      <c r="T10976" t="s">
        <v>46</v>
      </c>
      <c r="U10976" t="s">
        <v>36232</v>
      </c>
      <c r="X10976" t="s">
        <v>36217</v>
      </c>
      <c r="Y10976" t="s">
        <v>19854</v>
      </c>
      <c r="Z10976" t="s">
        <v>29693</v>
      </c>
      <c r="AG10976" t="s">
        <v>36233</v>
      </c>
      <c r="AH10976" s="24">
        <v>1182489</v>
      </c>
      <c r="AI10976" t="s">
        <v>36234</v>
      </c>
      <c r="AJ10976" t="s">
        <v>36248</v>
      </c>
    </row>
    <row r="10977" spans="1:36" ht="17.25" hidden="1" customHeight="1" x14ac:dyDescent="0.2">
      <c r="A10977" s="4" t="s">
        <v>44546</v>
      </c>
      <c r="B10977" t="s">
        <v>43246</v>
      </c>
      <c r="C10977" t="s">
        <v>44547</v>
      </c>
      <c r="D10977" t="s">
        <v>44548</v>
      </c>
      <c r="E10977" t="s">
        <v>565</v>
      </c>
      <c r="F10977" t="s">
        <v>86</v>
      </c>
      <c r="G10977" s="5">
        <v>221</v>
      </c>
      <c r="H10977" t="s">
        <v>42</v>
      </c>
      <c r="I10977" t="s">
        <v>43</v>
      </c>
      <c r="J10977" t="s">
        <v>44</v>
      </c>
      <c r="N10977" s="6">
        <v>2012</v>
      </c>
      <c r="P10977" s="25"/>
      <c r="R10977" s="7">
        <v>58.623519000000002</v>
      </c>
      <c r="S10977" s="7">
        <v>31.220238999999999</v>
      </c>
      <c r="T10977" t="s">
        <v>46</v>
      </c>
      <c r="U10977" t="s">
        <v>44549</v>
      </c>
      <c r="X10977" t="s">
        <v>44550</v>
      </c>
      <c r="Y10977" t="s">
        <v>36708</v>
      </c>
      <c r="Z10977" t="s">
        <v>36915</v>
      </c>
      <c r="AG10977" t="s">
        <v>44551</v>
      </c>
      <c r="AH10977" s="27" t="s">
        <v>44555</v>
      </c>
      <c r="AI10977" t="s">
        <v>44552</v>
      </c>
      <c r="AJ10977" t="s">
        <v>44556</v>
      </c>
    </row>
    <row r="10978" spans="1:36" ht="17.25" hidden="1" customHeight="1" x14ac:dyDescent="0.2">
      <c r="A10978" s="4" t="s">
        <v>44557</v>
      </c>
      <c r="B10978" t="s">
        <v>43246</v>
      </c>
      <c r="C10978" t="s">
        <v>44558</v>
      </c>
      <c r="D10978" t="s">
        <v>44559</v>
      </c>
      <c r="E10978" t="s">
        <v>40</v>
      </c>
      <c r="F10978" t="s">
        <v>86</v>
      </c>
      <c r="G10978" s="5">
        <v>110</v>
      </c>
      <c r="H10978" t="s">
        <v>42</v>
      </c>
      <c r="I10978" t="s">
        <v>240</v>
      </c>
      <c r="J10978" t="s">
        <v>44</v>
      </c>
      <c r="N10978" s="6">
        <v>1987</v>
      </c>
      <c r="R10978" s="7">
        <v>56.839700000000001</v>
      </c>
      <c r="S10978" s="7">
        <v>60.841000000000001</v>
      </c>
      <c r="T10978" t="s">
        <v>46</v>
      </c>
      <c r="U10978" t="s">
        <v>43262</v>
      </c>
      <c r="X10978" t="s">
        <v>43263</v>
      </c>
      <c r="Y10978" t="s">
        <v>36708</v>
      </c>
      <c r="Z10978" t="s">
        <v>36915</v>
      </c>
      <c r="AA10978" t="s">
        <v>44560</v>
      </c>
      <c r="AG10978" t="s">
        <v>44561</v>
      </c>
      <c r="AH10978" s="24">
        <v>1136718</v>
      </c>
      <c r="AI10978" t="s">
        <v>44562</v>
      </c>
      <c r="AJ10978" t="s">
        <v>44563</v>
      </c>
    </row>
    <row r="10979" spans="1:36" ht="17.25" hidden="1" customHeight="1" x14ac:dyDescent="0.2">
      <c r="A10979" s="4" t="s">
        <v>44557</v>
      </c>
      <c r="B10979" t="s">
        <v>43246</v>
      </c>
      <c r="C10979" t="s">
        <v>44558</v>
      </c>
      <c r="D10979" t="s">
        <v>44559</v>
      </c>
      <c r="E10979" t="s">
        <v>56</v>
      </c>
      <c r="F10979" t="s">
        <v>86</v>
      </c>
      <c r="G10979" s="5">
        <v>110</v>
      </c>
      <c r="H10979" t="s">
        <v>42</v>
      </c>
      <c r="I10979" t="s">
        <v>240</v>
      </c>
      <c r="J10979" t="s">
        <v>44</v>
      </c>
      <c r="N10979" s="6">
        <v>1987</v>
      </c>
      <c r="R10979" s="7">
        <v>56.839700000000001</v>
      </c>
      <c r="S10979" s="7">
        <v>60.841000000000001</v>
      </c>
      <c r="T10979" t="s">
        <v>46</v>
      </c>
      <c r="U10979" t="s">
        <v>43262</v>
      </c>
      <c r="X10979" t="s">
        <v>43263</v>
      </c>
      <c r="Y10979" t="s">
        <v>36708</v>
      </c>
      <c r="Z10979" t="s">
        <v>36915</v>
      </c>
      <c r="AG10979" t="s">
        <v>44561</v>
      </c>
      <c r="AH10979" s="6">
        <v>1199010</v>
      </c>
      <c r="AI10979" t="s">
        <v>44562</v>
      </c>
      <c r="AJ10979" t="s">
        <v>44564</v>
      </c>
    </row>
    <row r="10980" spans="1:36" ht="17.25" hidden="1" customHeight="1" x14ac:dyDescent="0.2">
      <c r="A10980" s="4" t="s">
        <v>44557</v>
      </c>
      <c r="B10980" t="s">
        <v>43246</v>
      </c>
      <c r="C10980" t="s">
        <v>44558</v>
      </c>
      <c r="D10980" t="s">
        <v>44559</v>
      </c>
      <c r="E10980" t="s">
        <v>58</v>
      </c>
      <c r="F10980" t="s">
        <v>86</v>
      </c>
      <c r="G10980" s="5">
        <v>110</v>
      </c>
      <c r="H10980" t="s">
        <v>42</v>
      </c>
      <c r="I10980" t="s">
        <v>240</v>
      </c>
      <c r="J10980" t="s">
        <v>44</v>
      </c>
      <c r="N10980" s="6">
        <v>1987</v>
      </c>
      <c r="R10980" s="7">
        <v>56.839700000000001</v>
      </c>
      <c r="S10980" s="7">
        <v>60.841000000000001</v>
      </c>
      <c r="T10980" t="s">
        <v>46</v>
      </c>
      <c r="U10980" t="s">
        <v>43262</v>
      </c>
      <c r="X10980" t="s">
        <v>43263</v>
      </c>
      <c r="Y10980" t="s">
        <v>36708</v>
      </c>
      <c r="Z10980" t="s">
        <v>36915</v>
      </c>
      <c r="AG10980" t="s">
        <v>44561</v>
      </c>
      <c r="AH10980" s="6">
        <v>1199011</v>
      </c>
      <c r="AI10980" t="s">
        <v>44562</v>
      </c>
      <c r="AJ10980" t="s">
        <v>44565</v>
      </c>
    </row>
    <row r="10981" spans="1:36" ht="17.25" hidden="1" customHeight="1" x14ac:dyDescent="0.2">
      <c r="A10981" s="4" t="s">
        <v>44557</v>
      </c>
      <c r="B10981" t="s">
        <v>43246</v>
      </c>
      <c r="C10981" t="s">
        <v>44558</v>
      </c>
      <c r="D10981" t="s">
        <v>44559</v>
      </c>
      <c r="E10981" t="s">
        <v>191</v>
      </c>
      <c r="F10981" t="s">
        <v>86</v>
      </c>
      <c r="G10981" s="5">
        <v>110</v>
      </c>
      <c r="H10981" t="s">
        <v>42</v>
      </c>
      <c r="I10981" t="s">
        <v>240</v>
      </c>
      <c r="J10981" t="s">
        <v>44</v>
      </c>
      <c r="N10981" s="6">
        <v>1987</v>
      </c>
      <c r="R10981" s="7">
        <v>56.839700000000001</v>
      </c>
      <c r="S10981" s="7">
        <v>60.841000000000001</v>
      </c>
      <c r="T10981" t="s">
        <v>46</v>
      </c>
      <c r="U10981" t="s">
        <v>43262</v>
      </c>
      <c r="X10981" t="s">
        <v>43263</v>
      </c>
      <c r="Y10981" t="s">
        <v>36708</v>
      </c>
      <c r="Z10981" t="s">
        <v>36915</v>
      </c>
      <c r="AG10981" t="s">
        <v>44561</v>
      </c>
      <c r="AH10981" s="6">
        <v>1199012</v>
      </c>
      <c r="AI10981" t="s">
        <v>44562</v>
      </c>
      <c r="AJ10981" t="s">
        <v>44566</v>
      </c>
    </row>
    <row r="10982" spans="1:36" ht="17.25" hidden="1" customHeight="1" x14ac:dyDescent="0.2">
      <c r="A10982" s="4" t="s">
        <v>44557</v>
      </c>
      <c r="B10982" t="s">
        <v>43246</v>
      </c>
      <c r="C10982" t="s">
        <v>44558</v>
      </c>
      <c r="D10982" t="s">
        <v>44559</v>
      </c>
      <c r="E10982" t="s">
        <v>335</v>
      </c>
      <c r="F10982" t="s">
        <v>86</v>
      </c>
      <c r="G10982" s="5">
        <v>117</v>
      </c>
      <c r="H10982" t="s">
        <v>42</v>
      </c>
      <c r="I10982" t="s">
        <v>240</v>
      </c>
      <c r="J10982" t="s">
        <v>44</v>
      </c>
      <c r="N10982" s="6">
        <v>1987</v>
      </c>
      <c r="R10982" s="7">
        <v>56.839700000000001</v>
      </c>
      <c r="S10982" s="7">
        <v>60.841000000000001</v>
      </c>
      <c r="T10982" t="s">
        <v>46</v>
      </c>
      <c r="U10982" t="s">
        <v>43262</v>
      </c>
      <c r="X10982" t="s">
        <v>43263</v>
      </c>
      <c r="Y10982" t="s">
        <v>36708</v>
      </c>
      <c r="Z10982" t="s">
        <v>36915</v>
      </c>
      <c r="AG10982" t="s">
        <v>44561</v>
      </c>
      <c r="AH10982" s="24">
        <v>1199013</v>
      </c>
      <c r="AI10982" t="s">
        <v>44562</v>
      </c>
      <c r="AJ10982" t="s">
        <v>44567</v>
      </c>
    </row>
    <row r="10983" spans="1:36" ht="17.25" hidden="1" customHeight="1" x14ac:dyDescent="0.2">
      <c r="A10983" s="4" t="s">
        <v>44568</v>
      </c>
      <c r="B10983" t="s">
        <v>43246</v>
      </c>
      <c r="C10983" t="s">
        <v>44569</v>
      </c>
      <c r="D10983" t="s">
        <v>44570</v>
      </c>
      <c r="E10983" t="s">
        <v>335</v>
      </c>
      <c r="F10983" t="s">
        <v>86</v>
      </c>
      <c r="G10983" s="5">
        <v>65</v>
      </c>
      <c r="H10983" t="s">
        <v>42</v>
      </c>
      <c r="I10983" t="s">
        <v>240</v>
      </c>
      <c r="J10983" t="s">
        <v>44</v>
      </c>
      <c r="N10983" s="6">
        <v>1993</v>
      </c>
      <c r="R10983" s="7">
        <v>54.563370999999997</v>
      </c>
      <c r="S10983" s="7">
        <v>39.765411</v>
      </c>
      <c r="T10983" t="s">
        <v>46</v>
      </c>
      <c r="U10983" t="s">
        <v>43660</v>
      </c>
      <c r="X10983" t="s">
        <v>43661</v>
      </c>
      <c r="Y10983" t="s">
        <v>36708</v>
      </c>
      <c r="Z10983" t="s">
        <v>36915</v>
      </c>
      <c r="AA10983" t="s">
        <v>44571</v>
      </c>
      <c r="AG10983" t="s">
        <v>44572</v>
      </c>
      <c r="AH10983" s="6">
        <v>1182766</v>
      </c>
      <c r="AI10983" t="s">
        <v>44573</v>
      </c>
      <c r="AJ10983" t="s">
        <v>44574</v>
      </c>
    </row>
    <row r="10984" spans="1:36" ht="17.25" hidden="1" customHeight="1" x14ac:dyDescent="0.2">
      <c r="A10984" s="4" t="s">
        <v>44568</v>
      </c>
      <c r="B10984" t="s">
        <v>43246</v>
      </c>
      <c r="C10984" t="s">
        <v>44569</v>
      </c>
      <c r="D10984" t="s">
        <v>44570</v>
      </c>
      <c r="E10984" t="s">
        <v>1157</v>
      </c>
      <c r="F10984" t="s">
        <v>86</v>
      </c>
      <c r="G10984" s="5">
        <v>60</v>
      </c>
      <c r="H10984" t="s">
        <v>42</v>
      </c>
      <c r="I10984" t="s">
        <v>240</v>
      </c>
      <c r="J10984" t="s">
        <v>44</v>
      </c>
      <c r="N10984" s="6">
        <v>2005</v>
      </c>
      <c r="R10984" s="7">
        <v>54.563370999999997</v>
      </c>
      <c r="S10984" s="7">
        <v>39.765411</v>
      </c>
      <c r="T10984" t="s">
        <v>46</v>
      </c>
      <c r="U10984" t="s">
        <v>43660</v>
      </c>
      <c r="X10984" t="s">
        <v>43661</v>
      </c>
      <c r="Y10984" t="s">
        <v>36708</v>
      </c>
      <c r="Z10984" t="s">
        <v>36915</v>
      </c>
      <c r="AG10984" t="s">
        <v>44572</v>
      </c>
      <c r="AH10984" s="24">
        <v>1182768</v>
      </c>
      <c r="AI10984" t="s">
        <v>44573</v>
      </c>
      <c r="AJ10984" t="s">
        <v>44575</v>
      </c>
    </row>
    <row r="10985" spans="1:36" ht="17.25" hidden="1" customHeight="1" x14ac:dyDescent="0.2">
      <c r="A10985" s="4" t="s">
        <v>38250</v>
      </c>
      <c r="B10985" t="s">
        <v>37945</v>
      </c>
      <c r="C10985" t="s">
        <v>38251</v>
      </c>
      <c r="E10985" t="s">
        <v>3929</v>
      </c>
      <c r="F10985" t="s">
        <v>86</v>
      </c>
      <c r="G10985" s="29">
        <v>26</v>
      </c>
      <c r="H10985" t="s">
        <v>42</v>
      </c>
      <c r="I10985" t="s">
        <v>65</v>
      </c>
      <c r="J10985" t="s">
        <v>44</v>
      </c>
      <c r="N10985" s="6">
        <v>1969</v>
      </c>
      <c r="P10985" s="29"/>
      <c r="R10985" s="7">
        <v>45.134949344217098</v>
      </c>
      <c r="S10985" s="7">
        <v>5.7032754578038203</v>
      </c>
      <c r="T10985" t="s">
        <v>504</v>
      </c>
      <c r="U10985" t="s">
        <v>38252</v>
      </c>
      <c r="X10985" t="s">
        <v>38253</v>
      </c>
      <c r="Y10985" t="s">
        <v>36708</v>
      </c>
      <c r="Z10985" t="s">
        <v>36742</v>
      </c>
      <c r="AA10985" t="s">
        <v>38259</v>
      </c>
      <c r="AB10985" t="s">
        <v>38260</v>
      </c>
      <c r="AD10985" t="s">
        <v>880</v>
      </c>
      <c r="AE10985" t="s">
        <v>254</v>
      </c>
      <c r="AF10985" t="s">
        <v>5000</v>
      </c>
      <c r="AG10985" t="s">
        <v>38256</v>
      </c>
      <c r="AH10985" s="8">
        <v>1140532</v>
      </c>
      <c r="AI10985" t="s">
        <v>38257</v>
      </c>
      <c r="AJ10985" t="s">
        <v>38261</v>
      </c>
    </row>
    <row r="10986" spans="1:36" ht="17.25" hidden="1" customHeight="1" x14ac:dyDescent="0.2">
      <c r="A10986" s="4" t="s">
        <v>39127</v>
      </c>
      <c r="B10986" t="s">
        <v>38390</v>
      </c>
      <c r="C10986" t="s">
        <v>39128</v>
      </c>
      <c r="E10986" t="s">
        <v>191</v>
      </c>
      <c r="F10986" t="s">
        <v>39129</v>
      </c>
      <c r="G10986" s="5">
        <v>177</v>
      </c>
      <c r="H10986" t="s">
        <v>42</v>
      </c>
      <c r="I10986" t="s">
        <v>240</v>
      </c>
      <c r="J10986" t="s">
        <v>44</v>
      </c>
      <c r="N10986" s="6">
        <v>1969</v>
      </c>
      <c r="R10986" s="7">
        <v>51.459719999999997</v>
      </c>
      <c r="S10986" s="7">
        <v>6.73055</v>
      </c>
      <c r="T10986" t="s">
        <v>46</v>
      </c>
      <c r="U10986" t="s">
        <v>38685</v>
      </c>
      <c r="X10986" t="s">
        <v>38460</v>
      </c>
      <c r="Y10986" t="s">
        <v>36708</v>
      </c>
      <c r="Z10986" t="s">
        <v>36742</v>
      </c>
      <c r="AA10986" t="s">
        <v>39136</v>
      </c>
      <c r="AG10986" t="s">
        <v>39131</v>
      </c>
      <c r="AH10986" s="8">
        <v>1279431</v>
      </c>
      <c r="AI10986" t="s">
        <v>39132</v>
      </c>
      <c r="AJ10986" t="s">
        <v>39137</v>
      </c>
    </row>
    <row r="10987" spans="1:36" ht="17.25" hidden="1" customHeight="1" x14ac:dyDescent="0.2">
      <c r="A10987" s="4" t="s">
        <v>39501</v>
      </c>
      <c r="B10987" t="s">
        <v>38390</v>
      </c>
      <c r="C10987" t="s">
        <v>39502</v>
      </c>
      <c r="E10987" t="s">
        <v>726</v>
      </c>
      <c r="F10987" t="s">
        <v>39507</v>
      </c>
      <c r="G10987" s="5">
        <v>29</v>
      </c>
      <c r="H10987" t="s">
        <v>42</v>
      </c>
      <c r="I10987" t="s">
        <v>240</v>
      </c>
      <c r="J10987" t="s">
        <v>44</v>
      </c>
      <c r="N10987" s="6">
        <v>1969</v>
      </c>
      <c r="R10987" s="7">
        <v>49.536000000000001</v>
      </c>
      <c r="S10987" s="7">
        <v>8.4638000000000009</v>
      </c>
      <c r="T10987" t="s">
        <v>504</v>
      </c>
      <c r="U10987" t="s">
        <v>39504</v>
      </c>
      <c r="X10987" t="s">
        <v>38402</v>
      </c>
      <c r="Y10987" t="s">
        <v>36708</v>
      </c>
      <c r="Z10987" t="s">
        <v>36742</v>
      </c>
      <c r="AD10987" t="s">
        <v>880</v>
      </c>
      <c r="AE10987" t="s">
        <v>131</v>
      </c>
      <c r="AI10987" t="s">
        <v>39505</v>
      </c>
      <c r="AJ10987" t="s">
        <v>39508</v>
      </c>
    </row>
    <row r="10988" spans="1:36" ht="17.25" hidden="1" customHeight="1" x14ac:dyDescent="0.2">
      <c r="A10988" s="4" t="s">
        <v>40992</v>
      </c>
      <c r="B10988" t="s">
        <v>40703</v>
      </c>
      <c r="C10988" t="s">
        <v>40993</v>
      </c>
      <c r="E10988" t="s">
        <v>40994</v>
      </c>
      <c r="F10988" t="s">
        <v>38168</v>
      </c>
      <c r="G10988" s="29">
        <v>34</v>
      </c>
      <c r="H10988" t="s">
        <v>42</v>
      </c>
      <c r="I10988" t="s">
        <v>43</v>
      </c>
      <c r="J10988" t="s">
        <v>44</v>
      </c>
      <c r="N10988" s="6">
        <v>1969</v>
      </c>
      <c r="R10988" s="7">
        <v>40.652920000000002</v>
      </c>
      <c r="S10988" s="7">
        <v>8.7124900000000007</v>
      </c>
      <c r="T10988" t="s">
        <v>46</v>
      </c>
      <c r="U10988" t="s">
        <v>40995</v>
      </c>
      <c r="X10988" t="s">
        <v>40769</v>
      </c>
      <c r="Y10988" t="s">
        <v>36708</v>
      </c>
      <c r="Z10988" t="s">
        <v>36709</v>
      </c>
      <c r="AA10988" t="s">
        <v>40996</v>
      </c>
      <c r="AI10988" t="s">
        <v>40997</v>
      </c>
      <c r="AJ10988" t="s">
        <v>40998</v>
      </c>
    </row>
    <row r="10989" spans="1:36" ht="17.25" hidden="1" customHeight="1" x14ac:dyDescent="0.2">
      <c r="A10989" s="4" t="s">
        <v>43908</v>
      </c>
      <c r="B10989" t="s">
        <v>43246</v>
      </c>
      <c r="C10989" t="s">
        <v>43909</v>
      </c>
      <c r="D10989" t="s">
        <v>43910</v>
      </c>
      <c r="E10989" t="s">
        <v>56</v>
      </c>
      <c r="F10989" t="s">
        <v>527</v>
      </c>
      <c r="G10989" s="5">
        <v>300</v>
      </c>
      <c r="H10989" t="s">
        <v>42</v>
      </c>
      <c r="I10989" t="s">
        <v>240</v>
      </c>
      <c r="J10989" t="s">
        <v>44</v>
      </c>
      <c r="N10989" s="6">
        <v>1969</v>
      </c>
      <c r="R10989" s="7">
        <v>56.248600000000003</v>
      </c>
      <c r="S10989" s="7">
        <v>54.588200000000001</v>
      </c>
      <c r="T10989" t="s">
        <v>46</v>
      </c>
      <c r="U10989" t="s">
        <v>43911</v>
      </c>
      <c r="W10989" t="s">
        <v>43912</v>
      </c>
      <c r="X10989" t="s">
        <v>43913</v>
      </c>
      <c r="Y10989" t="s">
        <v>36708</v>
      </c>
      <c r="Z10989" t="s">
        <v>36915</v>
      </c>
      <c r="AA10989" t="s">
        <v>43914</v>
      </c>
      <c r="AG10989" t="s">
        <v>43915</v>
      </c>
      <c r="AH10989" s="24">
        <v>1164480</v>
      </c>
      <c r="AI10989" t="s">
        <v>43916</v>
      </c>
      <c r="AJ10989" t="s">
        <v>43918</v>
      </c>
    </row>
    <row r="10990" spans="1:36" ht="17.25" hidden="1" customHeight="1" x14ac:dyDescent="0.2">
      <c r="A10990" s="4" t="s">
        <v>44579</v>
      </c>
      <c r="B10990" t="s">
        <v>43246</v>
      </c>
      <c r="C10990" t="s">
        <v>44580</v>
      </c>
      <c r="D10990" t="s">
        <v>44581</v>
      </c>
      <c r="E10990" t="s">
        <v>1157</v>
      </c>
      <c r="F10990" t="s">
        <v>86</v>
      </c>
      <c r="G10990" s="5">
        <v>135</v>
      </c>
      <c r="H10990" t="s">
        <v>42</v>
      </c>
      <c r="I10990" t="s">
        <v>240</v>
      </c>
      <c r="J10990" t="s">
        <v>44</v>
      </c>
      <c r="N10990" s="6">
        <v>1975</v>
      </c>
      <c r="R10990" s="7">
        <v>53.424253</v>
      </c>
      <c r="S10990" s="7">
        <v>55.881143000000002</v>
      </c>
      <c r="T10990" t="s">
        <v>46</v>
      </c>
      <c r="U10990" t="s">
        <v>44582</v>
      </c>
      <c r="X10990" t="s">
        <v>43913</v>
      </c>
      <c r="Y10990" t="s">
        <v>36708</v>
      </c>
      <c r="Z10990" t="s">
        <v>36915</v>
      </c>
      <c r="AG10990" t="s">
        <v>44583</v>
      </c>
      <c r="AI10990" t="s">
        <v>44584</v>
      </c>
      <c r="AJ10990" t="s">
        <v>44589</v>
      </c>
    </row>
    <row r="10991" spans="1:36" ht="17.25" hidden="1" customHeight="1" x14ac:dyDescent="0.2">
      <c r="A10991" s="4" t="s">
        <v>44579</v>
      </c>
      <c r="B10991" t="s">
        <v>43246</v>
      </c>
      <c r="C10991" t="s">
        <v>44580</v>
      </c>
      <c r="D10991" t="s">
        <v>44581</v>
      </c>
      <c r="E10991" t="s">
        <v>2297</v>
      </c>
      <c r="F10991" t="s">
        <v>86</v>
      </c>
      <c r="G10991" s="5">
        <v>135</v>
      </c>
      <c r="H10991" t="s">
        <v>42</v>
      </c>
      <c r="I10991" t="s">
        <v>240</v>
      </c>
      <c r="J10991" t="s">
        <v>44</v>
      </c>
      <c r="N10991" s="6">
        <v>1981</v>
      </c>
      <c r="R10991" s="7">
        <v>53.424253</v>
      </c>
      <c r="S10991" s="7">
        <v>55.881143000000002</v>
      </c>
      <c r="T10991" t="s">
        <v>46</v>
      </c>
      <c r="U10991" t="s">
        <v>44582</v>
      </c>
      <c r="X10991" t="s">
        <v>43913</v>
      </c>
      <c r="Y10991" t="s">
        <v>36708</v>
      </c>
      <c r="Z10991" t="s">
        <v>36915</v>
      </c>
      <c r="AG10991" t="s">
        <v>44583</v>
      </c>
      <c r="AI10991" t="s">
        <v>44584</v>
      </c>
      <c r="AJ10991" t="s">
        <v>44590</v>
      </c>
    </row>
    <row r="10992" spans="1:36" ht="17.25" hidden="1" customHeight="1" x14ac:dyDescent="0.2">
      <c r="A10992" s="4" t="s">
        <v>44592</v>
      </c>
      <c r="B10992" t="s">
        <v>43246</v>
      </c>
      <c r="C10992" t="s">
        <v>44593</v>
      </c>
      <c r="D10992" t="s">
        <v>44594</v>
      </c>
      <c r="E10992" t="s">
        <v>40</v>
      </c>
      <c r="F10992" t="s">
        <v>527</v>
      </c>
      <c r="G10992" s="5">
        <v>60</v>
      </c>
      <c r="H10992" t="s">
        <v>42</v>
      </c>
      <c r="I10992" t="s">
        <v>240</v>
      </c>
      <c r="J10992" t="s">
        <v>44</v>
      </c>
      <c r="N10992" s="6">
        <v>1977</v>
      </c>
      <c r="R10992" s="7">
        <v>53.6661</v>
      </c>
      <c r="S10992" s="7">
        <v>55.884900000000002</v>
      </c>
      <c r="T10992" t="s">
        <v>46</v>
      </c>
      <c r="U10992" t="s">
        <v>44595</v>
      </c>
      <c r="X10992" t="s">
        <v>43913</v>
      </c>
      <c r="Y10992" t="s">
        <v>36708</v>
      </c>
      <c r="Z10992" t="s">
        <v>36915</v>
      </c>
      <c r="AA10992" t="s">
        <v>44596</v>
      </c>
      <c r="AG10992" t="s">
        <v>44597</v>
      </c>
      <c r="AI10992" t="s">
        <v>44598</v>
      </c>
      <c r="AJ10992" t="s">
        <v>44599</v>
      </c>
    </row>
    <row r="10993" spans="1:36" ht="17.25" hidden="1" customHeight="1" x14ac:dyDescent="0.2">
      <c r="A10993" s="4" t="s">
        <v>44592</v>
      </c>
      <c r="B10993" t="s">
        <v>43246</v>
      </c>
      <c r="C10993" t="s">
        <v>44593</v>
      </c>
      <c r="D10993" t="s">
        <v>44594</v>
      </c>
      <c r="E10993" t="s">
        <v>56</v>
      </c>
      <c r="F10993" t="s">
        <v>527</v>
      </c>
      <c r="G10993" s="5">
        <v>60</v>
      </c>
      <c r="H10993" t="s">
        <v>42</v>
      </c>
      <c r="I10993" t="s">
        <v>240</v>
      </c>
      <c r="J10993" t="s">
        <v>44</v>
      </c>
      <c r="N10993" s="6">
        <v>1977</v>
      </c>
      <c r="R10993" s="7">
        <v>53.6661</v>
      </c>
      <c r="S10993" s="7">
        <v>55.884900000000002</v>
      </c>
      <c r="T10993" t="s">
        <v>46</v>
      </c>
      <c r="U10993" t="s">
        <v>44595</v>
      </c>
      <c r="X10993" t="s">
        <v>43913</v>
      </c>
      <c r="Y10993" t="s">
        <v>36708</v>
      </c>
      <c r="Z10993" t="s">
        <v>36915</v>
      </c>
      <c r="AG10993" t="s">
        <v>44597</v>
      </c>
      <c r="AI10993" t="s">
        <v>44598</v>
      </c>
      <c r="AJ10993" t="s">
        <v>44600</v>
      </c>
    </row>
    <row r="10994" spans="1:36" ht="17.25" hidden="1" customHeight="1" x14ac:dyDescent="0.2">
      <c r="A10994" s="4" t="s">
        <v>44592</v>
      </c>
      <c r="B10994" t="s">
        <v>43246</v>
      </c>
      <c r="C10994" t="s">
        <v>44593</v>
      </c>
      <c r="D10994" t="s">
        <v>44594</v>
      </c>
      <c r="E10994" t="s">
        <v>58</v>
      </c>
      <c r="F10994" t="s">
        <v>527</v>
      </c>
      <c r="G10994" s="5">
        <v>135</v>
      </c>
      <c r="H10994" t="s">
        <v>42</v>
      </c>
      <c r="I10994" t="s">
        <v>240</v>
      </c>
      <c r="J10994" t="s">
        <v>44</v>
      </c>
      <c r="N10994" s="6">
        <v>1979</v>
      </c>
      <c r="P10994" s="24">
        <v>2027</v>
      </c>
      <c r="R10994" s="7">
        <v>53.6661</v>
      </c>
      <c r="S10994" s="7">
        <v>55.884900000000002</v>
      </c>
      <c r="T10994" t="s">
        <v>46</v>
      </c>
      <c r="U10994" t="s">
        <v>44595</v>
      </c>
      <c r="X10994" t="s">
        <v>43913</v>
      </c>
      <c r="Y10994" t="s">
        <v>36708</v>
      </c>
      <c r="Z10994" t="s">
        <v>36915</v>
      </c>
      <c r="AG10994" t="s">
        <v>44597</v>
      </c>
      <c r="AH10994" s="27"/>
      <c r="AI10994" t="s">
        <v>44598</v>
      </c>
      <c r="AJ10994" t="s">
        <v>44601</v>
      </c>
    </row>
    <row r="10995" spans="1:36" ht="17.25" hidden="1" customHeight="1" x14ac:dyDescent="0.2">
      <c r="A10995" s="4" t="s">
        <v>44011</v>
      </c>
      <c r="B10995" t="s">
        <v>43246</v>
      </c>
      <c r="C10995" t="s">
        <v>44012</v>
      </c>
      <c r="D10995" t="s">
        <v>44013</v>
      </c>
      <c r="E10995" t="s">
        <v>9989</v>
      </c>
      <c r="F10995" t="s">
        <v>527</v>
      </c>
      <c r="G10995" s="5">
        <v>300</v>
      </c>
      <c r="H10995" t="s">
        <v>42</v>
      </c>
      <c r="I10995" t="s">
        <v>240</v>
      </c>
      <c r="J10995" t="s">
        <v>44</v>
      </c>
      <c r="N10995" s="24">
        <v>1969</v>
      </c>
      <c r="R10995" s="7">
        <v>59.489199999999997</v>
      </c>
      <c r="S10995" s="7">
        <v>32.0503</v>
      </c>
      <c r="T10995" t="s">
        <v>46</v>
      </c>
      <c r="U10995" t="s">
        <v>44015</v>
      </c>
      <c r="X10995" t="s">
        <v>44016</v>
      </c>
      <c r="Y10995" t="s">
        <v>36708</v>
      </c>
      <c r="Z10995" t="s">
        <v>36915</v>
      </c>
      <c r="AA10995" t="s">
        <v>44017</v>
      </c>
      <c r="AC10995" t="s">
        <v>44018</v>
      </c>
      <c r="AD10995" t="s">
        <v>5000</v>
      </c>
      <c r="AE10995" t="s">
        <v>881</v>
      </c>
      <c r="AF10995" t="s">
        <v>880</v>
      </c>
      <c r="AG10995" t="s">
        <v>44019</v>
      </c>
      <c r="AH10995" s="6">
        <v>1149615</v>
      </c>
      <c r="AI10995" t="s">
        <v>44021</v>
      </c>
      <c r="AJ10995" t="s">
        <v>44035</v>
      </c>
    </row>
    <row r="10996" spans="1:36" ht="17.25" hidden="1" customHeight="1" x14ac:dyDescent="0.2">
      <c r="A10996" s="4" t="s">
        <v>44603</v>
      </c>
      <c r="B10996" t="s">
        <v>43246</v>
      </c>
      <c r="C10996" t="s">
        <v>44604</v>
      </c>
      <c r="D10996" t="s">
        <v>44605</v>
      </c>
      <c r="E10996" t="s">
        <v>56</v>
      </c>
      <c r="F10996" t="s">
        <v>527</v>
      </c>
      <c r="G10996" s="5">
        <v>110</v>
      </c>
      <c r="H10996" t="s">
        <v>42</v>
      </c>
      <c r="I10996" t="s">
        <v>240</v>
      </c>
      <c r="J10996" t="s">
        <v>44</v>
      </c>
      <c r="N10996" s="6">
        <v>1980</v>
      </c>
      <c r="R10996" s="7">
        <v>56.081972</v>
      </c>
      <c r="S10996" s="7">
        <v>47.512538999999997</v>
      </c>
      <c r="T10996" t="s">
        <v>46</v>
      </c>
      <c r="U10996" t="s">
        <v>44606</v>
      </c>
      <c r="X10996" t="s">
        <v>43584</v>
      </c>
      <c r="Y10996" t="s">
        <v>36708</v>
      </c>
      <c r="Z10996" t="s">
        <v>36915</v>
      </c>
      <c r="AG10996" t="s">
        <v>44607</v>
      </c>
      <c r="AH10996" s="27"/>
      <c r="AI10996" t="s">
        <v>44608</v>
      </c>
      <c r="AJ10996" t="s">
        <v>44610</v>
      </c>
    </row>
    <row r="10997" spans="1:36" ht="17.25" hidden="1" customHeight="1" x14ac:dyDescent="0.2">
      <c r="A10997" s="4" t="s">
        <v>44603</v>
      </c>
      <c r="B10997" t="s">
        <v>43246</v>
      </c>
      <c r="C10997" t="s">
        <v>44604</v>
      </c>
      <c r="D10997" t="s">
        <v>44605</v>
      </c>
      <c r="E10997" t="s">
        <v>58</v>
      </c>
      <c r="F10997" t="s">
        <v>527</v>
      </c>
      <c r="G10997" s="5">
        <v>110</v>
      </c>
      <c r="H10997" t="s">
        <v>42</v>
      </c>
      <c r="I10997" t="s">
        <v>240</v>
      </c>
      <c r="J10997" t="s">
        <v>44</v>
      </c>
      <c r="N10997" s="6">
        <v>1982</v>
      </c>
      <c r="R10997" s="7">
        <v>56.081972</v>
      </c>
      <c r="S10997" s="7">
        <v>47.512538999999997</v>
      </c>
      <c r="T10997" t="s">
        <v>46</v>
      </c>
      <c r="U10997" t="s">
        <v>44606</v>
      </c>
      <c r="X10997" t="s">
        <v>43584</v>
      </c>
      <c r="Y10997" t="s">
        <v>36708</v>
      </c>
      <c r="Z10997" t="s">
        <v>36915</v>
      </c>
      <c r="AG10997" t="s">
        <v>44607</v>
      </c>
      <c r="AH10997" s="27"/>
      <c r="AI10997" t="s">
        <v>44608</v>
      </c>
      <c r="AJ10997" t="s">
        <v>44611</v>
      </c>
    </row>
    <row r="10998" spans="1:36" ht="17.25" hidden="1" customHeight="1" x14ac:dyDescent="0.2">
      <c r="A10998" s="4" t="s">
        <v>44621</v>
      </c>
      <c r="B10998" t="s">
        <v>43246</v>
      </c>
      <c r="C10998" t="s">
        <v>44622</v>
      </c>
      <c r="D10998" t="s">
        <v>44623</v>
      </c>
      <c r="E10998" t="s">
        <v>1157</v>
      </c>
      <c r="F10998" t="s">
        <v>86</v>
      </c>
      <c r="G10998" s="5">
        <v>65</v>
      </c>
      <c r="H10998" t="s">
        <v>42</v>
      </c>
      <c r="I10998" t="s">
        <v>240</v>
      </c>
      <c r="J10998" t="s">
        <v>44</v>
      </c>
      <c r="N10998" s="27" t="s">
        <v>45</v>
      </c>
      <c r="R10998" s="7">
        <v>56.106869000000003</v>
      </c>
      <c r="S10998" s="7">
        <v>44.135407999999998</v>
      </c>
      <c r="T10998" t="s">
        <v>46</v>
      </c>
      <c r="U10998" t="s">
        <v>44422</v>
      </c>
      <c r="X10998" t="s">
        <v>43373</v>
      </c>
      <c r="Y10998" t="s">
        <v>36708</v>
      </c>
      <c r="Z10998" t="s">
        <v>36915</v>
      </c>
      <c r="AD10998" t="s">
        <v>5000</v>
      </c>
      <c r="AE10998" t="s">
        <v>881</v>
      </c>
      <c r="AG10998" t="s">
        <v>44624</v>
      </c>
      <c r="AH10998" s="27"/>
      <c r="AI10998" t="s">
        <v>44625</v>
      </c>
      <c r="AJ10998" t="s">
        <v>44628</v>
      </c>
    </row>
    <row r="10999" spans="1:36" ht="17.25" hidden="1" customHeight="1" x14ac:dyDescent="0.2">
      <c r="A10999" s="4" t="s">
        <v>44621</v>
      </c>
      <c r="B10999" t="s">
        <v>43246</v>
      </c>
      <c r="C10999" t="s">
        <v>44622</v>
      </c>
      <c r="D10999" t="s">
        <v>44623</v>
      </c>
      <c r="E10999" t="s">
        <v>3929</v>
      </c>
      <c r="F10999" t="s">
        <v>86</v>
      </c>
      <c r="G10999" s="5">
        <v>140</v>
      </c>
      <c r="H10999" t="s">
        <v>42</v>
      </c>
      <c r="I10999" t="s">
        <v>240</v>
      </c>
      <c r="J10999" t="s">
        <v>44</v>
      </c>
      <c r="N10999" s="27" t="s">
        <v>45</v>
      </c>
      <c r="R10999" s="7">
        <v>56.106869000000003</v>
      </c>
      <c r="S10999" s="7">
        <v>44.135407999999998</v>
      </c>
      <c r="T10999" t="s">
        <v>46</v>
      </c>
      <c r="U10999" t="s">
        <v>44422</v>
      </c>
      <c r="X10999" t="s">
        <v>43373</v>
      </c>
      <c r="Y10999" t="s">
        <v>36708</v>
      </c>
      <c r="Z10999" t="s">
        <v>36915</v>
      </c>
      <c r="AD10999" t="s">
        <v>5000</v>
      </c>
      <c r="AE10999" t="s">
        <v>881</v>
      </c>
      <c r="AG10999" t="s">
        <v>44624</v>
      </c>
      <c r="AH10999" s="27"/>
      <c r="AI10999" t="s">
        <v>44625</v>
      </c>
      <c r="AJ10999" t="s">
        <v>44629</v>
      </c>
    </row>
    <row r="11000" spans="1:36" ht="17.25" hidden="1" customHeight="1" x14ac:dyDescent="0.2">
      <c r="A11000" s="4" t="s">
        <v>44069</v>
      </c>
      <c r="B11000" t="s">
        <v>43246</v>
      </c>
      <c r="C11000" t="s">
        <v>44070</v>
      </c>
      <c r="D11000" t="s">
        <v>44071</v>
      </c>
      <c r="E11000" t="s">
        <v>2297</v>
      </c>
      <c r="F11000" t="s">
        <v>43604</v>
      </c>
      <c r="G11000" s="5">
        <v>55</v>
      </c>
      <c r="H11000" t="s">
        <v>42</v>
      </c>
      <c r="I11000" t="s">
        <v>240</v>
      </c>
      <c r="J11000" t="s">
        <v>44</v>
      </c>
      <c r="N11000" s="6">
        <v>1969</v>
      </c>
      <c r="R11000" s="7">
        <v>50.542022000000003</v>
      </c>
      <c r="S11000" s="7">
        <v>137.03736799999999</v>
      </c>
      <c r="T11000" t="s">
        <v>46</v>
      </c>
      <c r="U11000" t="s">
        <v>43827</v>
      </c>
      <c r="X11000" t="s">
        <v>43988</v>
      </c>
      <c r="Y11000" t="s">
        <v>36708</v>
      </c>
      <c r="Z11000" t="s">
        <v>36915</v>
      </c>
      <c r="AG11000" t="s">
        <v>44072</v>
      </c>
      <c r="AH11000" s="24">
        <v>1161894</v>
      </c>
      <c r="AI11000" t="s">
        <v>44073</v>
      </c>
      <c r="AJ11000" t="s">
        <v>44075</v>
      </c>
    </row>
    <row r="11001" spans="1:36" ht="17.25" hidden="1" customHeight="1" x14ac:dyDescent="0.2">
      <c r="A11001" s="4" t="s">
        <v>44084</v>
      </c>
      <c r="B11001" t="s">
        <v>43246</v>
      </c>
      <c r="C11001" t="s">
        <v>44085</v>
      </c>
      <c r="D11001" t="s">
        <v>44086</v>
      </c>
      <c r="E11001" t="s">
        <v>3929</v>
      </c>
      <c r="F11001" t="s">
        <v>527</v>
      </c>
      <c r="G11001" s="5">
        <v>325</v>
      </c>
      <c r="H11001" t="s">
        <v>42</v>
      </c>
      <c r="I11001" t="s">
        <v>240</v>
      </c>
      <c r="J11001" t="s">
        <v>44</v>
      </c>
      <c r="N11001" s="6">
        <v>1969</v>
      </c>
      <c r="R11001" s="7">
        <v>56.741</v>
      </c>
      <c r="S11001" s="7">
        <v>36.770699999999998</v>
      </c>
      <c r="T11001" t="s">
        <v>46</v>
      </c>
      <c r="U11001" t="s">
        <v>44087</v>
      </c>
      <c r="X11001" t="s">
        <v>44088</v>
      </c>
      <c r="Y11001" t="s">
        <v>36708</v>
      </c>
      <c r="Z11001" t="s">
        <v>36915</v>
      </c>
      <c r="AA11001" t="s">
        <v>44089</v>
      </c>
      <c r="AG11001" t="s">
        <v>44090</v>
      </c>
      <c r="AH11001" s="24">
        <v>1125923</v>
      </c>
      <c r="AI11001" t="s">
        <v>44091</v>
      </c>
      <c r="AJ11001" t="s">
        <v>44099</v>
      </c>
    </row>
    <row r="11002" spans="1:36" ht="17.25" hidden="1" customHeight="1" x14ac:dyDescent="0.2">
      <c r="A11002" s="4" t="s">
        <v>44109</v>
      </c>
      <c r="B11002" t="s">
        <v>43246</v>
      </c>
      <c r="C11002" t="s">
        <v>44110</v>
      </c>
      <c r="D11002" t="s">
        <v>44111</v>
      </c>
      <c r="E11002" t="s">
        <v>40</v>
      </c>
      <c r="F11002" t="s">
        <v>527</v>
      </c>
      <c r="G11002" s="5">
        <v>300</v>
      </c>
      <c r="H11002" t="s">
        <v>42</v>
      </c>
      <c r="I11002" t="s">
        <v>240</v>
      </c>
      <c r="J11002" t="s">
        <v>44</v>
      </c>
      <c r="N11002" s="6">
        <v>1969</v>
      </c>
      <c r="R11002" s="7">
        <v>57.459600000000002</v>
      </c>
      <c r="S11002" s="7">
        <v>41.174100000000003</v>
      </c>
      <c r="T11002" t="s">
        <v>46</v>
      </c>
      <c r="U11002" t="s">
        <v>44112</v>
      </c>
      <c r="X11002" t="s">
        <v>44104</v>
      </c>
      <c r="Y11002" t="s">
        <v>36708</v>
      </c>
      <c r="Z11002" t="s">
        <v>36915</v>
      </c>
      <c r="AA11002" t="s">
        <v>44113</v>
      </c>
      <c r="AG11002" t="s">
        <v>44114</v>
      </c>
      <c r="AH11002" s="24">
        <v>1126182</v>
      </c>
      <c r="AI11002" t="s">
        <v>44115</v>
      </c>
      <c r="AJ11002" t="s">
        <v>44116</v>
      </c>
    </row>
    <row r="11003" spans="1:36" ht="17.25" hidden="1" customHeight="1" x14ac:dyDescent="0.2">
      <c r="A11003" s="4" t="s">
        <v>44109</v>
      </c>
      <c r="B11003" t="s">
        <v>43246</v>
      </c>
      <c r="C11003" t="s">
        <v>44110</v>
      </c>
      <c r="D11003" t="s">
        <v>44111</v>
      </c>
      <c r="E11003" t="s">
        <v>56</v>
      </c>
      <c r="F11003" t="s">
        <v>527</v>
      </c>
      <c r="G11003" s="5">
        <v>300</v>
      </c>
      <c r="H11003" t="s">
        <v>42</v>
      </c>
      <c r="I11003" t="s">
        <v>240</v>
      </c>
      <c r="J11003" t="s">
        <v>44</v>
      </c>
      <c r="N11003" s="6">
        <v>1969</v>
      </c>
      <c r="R11003" s="7">
        <v>57.459600000000002</v>
      </c>
      <c r="S11003" s="7">
        <v>41.174100000000003</v>
      </c>
      <c r="T11003" t="s">
        <v>46</v>
      </c>
      <c r="U11003" t="s">
        <v>44112</v>
      </c>
      <c r="X11003" t="s">
        <v>44104</v>
      </c>
      <c r="Y11003" t="s">
        <v>36708</v>
      </c>
      <c r="Z11003" t="s">
        <v>36915</v>
      </c>
      <c r="AG11003" t="s">
        <v>44114</v>
      </c>
      <c r="AH11003" s="24">
        <v>1126183</v>
      </c>
      <c r="AI11003" t="s">
        <v>44115</v>
      </c>
      <c r="AJ11003" t="s">
        <v>44117</v>
      </c>
    </row>
    <row r="11004" spans="1:36" ht="17.25" hidden="1" customHeight="1" x14ac:dyDescent="0.2">
      <c r="A11004" s="4" t="s">
        <v>44434</v>
      </c>
      <c r="B11004" t="s">
        <v>43246</v>
      </c>
      <c r="C11004" t="s">
        <v>44435</v>
      </c>
      <c r="D11004" t="s">
        <v>44436</v>
      </c>
      <c r="E11004" t="s">
        <v>191</v>
      </c>
      <c r="F11004" t="s">
        <v>527</v>
      </c>
      <c r="G11004" s="5">
        <v>60</v>
      </c>
      <c r="H11004" t="s">
        <v>42</v>
      </c>
      <c r="I11004" t="s">
        <v>240</v>
      </c>
      <c r="J11004" t="s">
        <v>44</v>
      </c>
      <c r="N11004" s="6">
        <v>1969</v>
      </c>
      <c r="R11004" s="7">
        <v>55.608046000000002</v>
      </c>
      <c r="S11004" s="7">
        <v>51.939017999999997</v>
      </c>
      <c r="T11004" t="s">
        <v>46</v>
      </c>
      <c r="U11004" t="s">
        <v>44437</v>
      </c>
      <c r="X11004" t="s">
        <v>43942</v>
      </c>
      <c r="Y11004" t="s">
        <v>36708</v>
      </c>
      <c r="Z11004" t="s">
        <v>36915</v>
      </c>
      <c r="AA11004" t="s">
        <v>44438</v>
      </c>
      <c r="AC11004" t="s">
        <v>44439</v>
      </c>
      <c r="AD11004" t="s">
        <v>880</v>
      </c>
      <c r="AE11004" t="s">
        <v>254</v>
      </c>
      <c r="AG11004" t="s">
        <v>44440</v>
      </c>
      <c r="AH11004" s="30"/>
      <c r="AI11004" t="s">
        <v>44441</v>
      </c>
      <c r="AJ11004" t="s">
        <v>44446</v>
      </c>
    </row>
    <row r="11005" spans="1:36" ht="17.25" hidden="1" customHeight="1" x14ac:dyDescent="0.2">
      <c r="A11005" s="4" t="s">
        <v>44568</v>
      </c>
      <c r="B11005" t="s">
        <v>43246</v>
      </c>
      <c r="C11005" t="s">
        <v>44569</v>
      </c>
      <c r="D11005" t="s">
        <v>44570</v>
      </c>
      <c r="E11005" t="s">
        <v>3929</v>
      </c>
      <c r="F11005" t="s">
        <v>86</v>
      </c>
      <c r="G11005" s="5">
        <v>50</v>
      </c>
      <c r="H11005" t="s">
        <v>42</v>
      </c>
      <c r="I11005" t="s">
        <v>240</v>
      </c>
      <c r="J11005" t="s">
        <v>44</v>
      </c>
      <c r="N11005" s="6">
        <v>1969</v>
      </c>
      <c r="R11005" s="7">
        <v>54.563370999999997</v>
      </c>
      <c r="S11005" s="7">
        <v>39.765411</v>
      </c>
      <c r="T11005" t="s">
        <v>46</v>
      </c>
      <c r="U11005" t="s">
        <v>43660</v>
      </c>
      <c r="X11005" t="s">
        <v>43661</v>
      </c>
      <c r="Y11005" t="s">
        <v>36708</v>
      </c>
      <c r="Z11005" t="s">
        <v>36915</v>
      </c>
      <c r="AG11005" t="s">
        <v>44572</v>
      </c>
      <c r="AH11005" s="24">
        <v>1182767</v>
      </c>
      <c r="AI11005" t="s">
        <v>44573</v>
      </c>
      <c r="AJ11005" t="s">
        <v>44577</v>
      </c>
    </row>
    <row r="11006" spans="1:36" ht="17.25" hidden="1" customHeight="1" x14ac:dyDescent="0.2">
      <c r="A11006" s="4" t="s">
        <v>44678</v>
      </c>
      <c r="B11006" t="s">
        <v>43246</v>
      </c>
      <c r="C11006" t="s">
        <v>44679</v>
      </c>
      <c r="D11006" t="s">
        <v>44680</v>
      </c>
      <c r="E11006" t="s">
        <v>335</v>
      </c>
      <c r="F11006" t="s">
        <v>44681</v>
      </c>
      <c r="G11006" s="5">
        <v>60</v>
      </c>
      <c r="H11006" t="s">
        <v>42</v>
      </c>
      <c r="I11006" t="s">
        <v>240</v>
      </c>
      <c r="J11006" t="s">
        <v>44</v>
      </c>
      <c r="M11006" t="s">
        <v>2514</v>
      </c>
      <c r="N11006" s="6">
        <v>1969</v>
      </c>
      <c r="R11006" s="7">
        <v>51.219420999999997</v>
      </c>
      <c r="S11006" s="7">
        <v>58.362360000000002</v>
      </c>
      <c r="T11006" t="s">
        <v>46</v>
      </c>
      <c r="U11006" t="s">
        <v>44682</v>
      </c>
      <c r="X11006" t="s">
        <v>43786</v>
      </c>
      <c r="Y11006" t="s">
        <v>36708</v>
      </c>
      <c r="Z11006" t="s">
        <v>36915</v>
      </c>
      <c r="AD11006" t="s">
        <v>880</v>
      </c>
      <c r="AE11006" t="s">
        <v>92</v>
      </c>
      <c r="AF11006" t="s">
        <v>5000</v>
      </c>
      <c r="AG11006" t="s">
        <v>45</v>
      </c>
      <c r="AI11006" t="s">
        <v>44683</v>
      </c>
      <c r="AJ11006" t="s">
        <v>44685</v>
      </c>
    </row>
    <row r="11007" spans="1:36" ht="17.25" hidden="1" customHeight="1" x14ac:dyDescent="0.2">
      <c r="A11007" s="4" t="s">
        <v>44693</v>
      </c>
      <c r="B11007" t="s">
        <v>43246</v>
      </c>
      <c r="C11007" t="s">
        <v>44694</v>
      </c>
      <c r="D11007" t="s">
        <v>44695</v>
      </c>
      <c r="E11007" t="s">
        <v>40</v>
      </c>
      <c r="F11007" t="s">
        <v>86</v>
      </c>
      <c r="G11007" s="5">
        <v>60</v>
      </c>
      <c r="H11007" t="s">
        <v>42</v>
      </c>
      <c r="I11007" t="s">
        <v>43</v>
      </c>
      <c r="J11007" t="s">
        <v>44</v>
      </c>
      <c r="N11007" s="6">
        <v>2010</v>
      </c>
      <c r="R11007" s="7">
        <v>63.186324999999997</v>
      </c>
      <c r="S11007" s="7">
        <v>75.403407000000001</v>
      </c>
      <c r="T11007" t="s">
        <v>46</v>
      </c>
      <c r="U11007" t="s">
        <v>44696</v>
      </c>
      <c r="X11007" t="s">
        <v>44690</v>
      </c>
      <c r="Y11007" t="s">
        <v>36708</v>
      </c>
      <c r="Z11007" t="s">
        <v>36915</v>
      </c>
      <c r="AG11007" t="s">
        <v>44697</v>
      </c>
      <c r="AH11007" s="8" t="s">
        <v>44698</v>
      </c>
      <c r="AI11007" t="s">
        <v>44699</v>
      </c>
      <c r="AJ11007" t="s">
        <v>44700</v>
      </c>
    </row>
    <row r="11008" spans="1:36" ht="17.25" hidden="1" customHeight="1" x14ac:dyDescent="0.2">
      <c r="A11008" s="4" t="s">
        <v>44693</v>
      </c>
      <c r="B11008" t="s">
        <v>43246</v>
      </c>
      <c r="C11008" t="s">
        <v>44694</v>
      </c>
      <c r="D11008" t="s">
        <v>44695</v>
      </c>
      <c r="E11008" t="s">
        <v>56</v>
      </c>
      <c r="F11008" t="s">
        <v>86</v>
      </c>
      <c r="G11008" s="5">
        <v>60</v>
      </c>
      <c r="H11008" t="s">
        <v>42</v>
      </c>
      <c r="I11008" t="s">
        <v>43</v>
      </c>
      <c r="J11008" t="s">
        <v>44</v>
      </c>
      <c r="N11008" s="6">
        <v>2010</v>
      </c>
      <c r="R11008" s="7">
        <v>63.186324999999997</v>
      </c>
      <c r="S11008" s="7">
        <v>75.403407000000001</v>
      </c>
      <c r="T11008" t="s">
        <v>46</v>
      </c>
      <c r="U11008" t="s">
        <v>44696</v>
      </c>
      <c r="X11008" t="s">
        <v>44690</v>
      </c>
      <c r="Y11008" t="s">
        <v>36708</v>
      </c>
      <c r="Z11008" t="s">
        <v>36915</v>
      </c>
      <c r="AI11008" t="s">
        <v>44699</v>
      </c>
      <c r="AJ11008" t="s">
        <v>44701</v>
      </c>
    </row>
    <row r="11009" spans="1:36" ht="17.25" hidden="1" customHeight="1" x14ac:dyDescent="0.2">
      <c r="A11009" s="4" t="s">
        <v>44913</v>
      </c>
      <c r="B11009" t="s">
        <v>43246</v>
      </c>
      <c r="C11009" t="s">
        <v>44914</v>
      </c>
      <c r="D11009" t="s">
        <v>44915</v>
      </c>
      <c r="E11009" t="s">
        <v>40</v>
      </c>
      <c r="F11009" t="s">
        <v>527</v>
      </c>
      <c r="G11009" s="5">
        <v>65</v>
      </c>
      <c r="H11009" t="s">
        <v>42</v>
      </c>
      <c r="I11009" t="s">
        <v>240</v>
      </c>
      <c r="J11009" t="s">
        <v>44</v>
      </c>
      <c r="N11009" s="6">
        <v>1969</v>
      </c>
      <c r="R11009" s="7">
        <v>51.843299999999999</v>
      </c>
      <c r="S11009" s="7">
        <v>55.098799999999997</v>
      </c>
      <c r="T11009" t="s">
        <v>46</v>
      </c>
      <c r="U11009" t="s">
        <v>44916</v>
      </c>
      <c r="X11009" t="s">
        <v>43786</v>
      </c>
      <c r="Y11009" t="s">
        <v>36708</v>
      </c>
      <c r="Z11009" t="s">
        <v>36915</v>
      </c>
      <c r="AA11009" t="s">
        <v>44917</v>
      </c>
      <c r="AG11009" t="s">
        <v>44918</v>
      </c>
      <c r="AH11009" s="24">
        <v>1144947</v>
      </c>
      <c r="AI11009" t="s">
        <v>44919</v>
      </c>
      <c r="AJ11009" t="s">
        <v>44920</v>
      </c>
    </row>
    <row r="11010" spans="1:36" ht="17.25" hidden="1" customHeight="1" x14ac:dyDescent="0.2">
      <c r="A11010" s="4" t="s">
        <v>44913</v>
      </c>
      <c r="B11010" t="s">
        <v>43246</v>
      </c>
      <c r="C11010" t="s">
        <v>44914</v>
      </c>
      <c r="D11010" t="s">
        <v>44915</v>
      </c>
      <c r="E11010" t="s">
        <v>56</v>
      </c>
      <c r="F11010" t="s">
        <v>527</v>
      </c>
      <c r="G11010" s="5">
        <v>65</v>
      </c>
      <c r="H11010" t="s">
        <v>42</v>
      </c>
      <c r="I11010" t="s">
        <v>240</v>
      </c>
      <c r="J11010" t="s">
        <v>44</v>
      </c>
      <c r="N11010" s="6">
        <v>1969</v>
      </c>
      <c r="R11010" s="7">
        <v>51.843299999999999</v>
      </c>
      <c r="S11010" s="7">
        <v>55.098799999999997</v>
      </c>
      <c r="T11010" t="s">
        <v>46</v>
      </c>
      <c r="U11010" t="s">
        <v>44916</v>
      </c>
      <c r="X11010" t="s">
        <v>43786</v>
      </c>
      <c r="Y11010" t="s">
        <v>36708</v>
      </c>
      <c r="Z11010" t="s">
        <v>36915</v>
      </c>
      <c r="AA11010" t="s">
        <v>44917</v>
      </c>
      <c r="AG11010" t="s">
        <v>44918</v>
      </c>
      <c r="AH11010" s="24">
        <v>1199361</v>
      </c>
      <c r="AI11010" t="s">
        <v>44919</v>
      </c>
      <c r="AJ11010" t="s">
        <v>44921</v>
      </c>
    </row>
    <row r="11011" spans="1:36" ht="17.25" hidden="1" customHeight="1" x14ac:dyDescent="0.2">
      <c r="A11011" s="4" t="s">
        <v>44958</v>
      </c>
      <c r="B11011" t="s">
        <v>43246</v>
      </c>
      <c r="C11011" t="s">
        <v>44959</v>
      </c>
      <c r="D11011" t="s">
        <v>44960</v>
      </c>
      <c r="E11011" t="s">
        <v>3929</v>
      </c>
      <c r="F11011" t="s">
        <v>44961</v>
      </c>
      <c r="G11011" s="5">
        <v>50</v>
      </c>
      <c r="H11011" t="s">
        <v>42</v>
      </c>
      <c r="I11011" t="s">
        <v>240</v>
      </c>
      <c r="J11011" t="s">
        <v>44</v>
      </c>
      <c r="N11011" s="6">
        <v>1969</v>
      </c>
      <c r="R11011" s="7">
        <v>51.452779999999997</v>
      </c>
      <c r="S11011" s="7">
        <v>45.917642000000001</v>
      </c>
      <c r="T11011" t="s">
        <v>46</v>
      </c>
      <c r="U11011" t="s">
        <v>44962</v>
      </c>
      <c r="X11011" t="s">
        <v>43401</v>
      </c>
      <c r="Y11011" t="s">
        <v>36708</v>
      </c>
      <c r="Z11011" t="s">
        <v>36915</v>
      </c>
      <c r="AA11011" t="s">
        <v>44963</v>
      </c>
      <c r="AG11011" t="s">
        <v>44964</v>
      </c>
      <c r="AI11011" t="s">
        <v>44965</v>
      </c>
      <c r="AJ11011" t="s">
        <v>44967</v>
      </c>
    </row>
    <row r="11012" spans="1:36" ht="17.25" hidden="1" customHeight="1" x14ac:dyDescent="0.2">
      <c r="A11012" s="4" t="s">
        <v>45125</v>
      </c>
      <c r="B11012" t="s">
        <v>43246</v>
      </c>
      <c r="C11012" t="s">
        <v>45126</v>
      </c>
      <c r="D11012" t="s">
        <v>45127</v>
      </c>
      <c r="E11012" t="s">
        <v>58</v>
      </c>
      <c r="F11012" t="s">
        <v>527</v>
      </c>
      <c r="G11012" s="5">
        <v>55</v>
      </c>
      <c r="H11012" t="s">
        <v>42</v>
      </c>
      <c r="I11012" t="s">
        <v>240</v>
      </c>
      <c r="J11012" t="s">
        <v>44</v>
      </c>
      <c r="N11012" s="6">
        <v>1969</v>
      </c>
      <c r="O11012" s="29"/>
      <c r="R11012" s="7">
        <v>63.577396</v>
      </c>
      <c r="S11012" s="7">
        <v>53.984985999999999</v>
      </c>
      <c r="T11012" t="s">
        <v>46</v>
      </c>
      <c r="U11012" t="s">
        <v>45128</v>
      </c>
      <c r="X11012" t="s">
        <v>44307</v>
      </c>
      <c r="Y11012" t="s">
        <v>36708</v>
      </c>
      <c r="Z11012" t="s">
        <v>36915</v>
      </c>
      <c r="AC11012" t="s">
        <v>45129</v>
      </c>
      <c r="AG11012" t="s">
        <v>45130</v>
      </c>
      <c r="AH11012" s="27"/>
      <c r="AI11012" t="s">
        <v>45131</v>
      </c>
      <c r="AJ11012" t="s">
        <v>45132</v>
      </c>
    </row>
    <row r="11013" spans="1:36" ht="17.25" hidden="1" customHeight="1" x14ac:dyDescent="0.2">
      <c r="A11013" s="4" t="s">
        <v>44727</v>
      </c>
      <c r="B11013" t="s">
        <v>43246</v>
      </c>
      <c r="C11013" t="s">
        <v>44728</v>
      </c>
      <c r="D11013" t="s">
        <v>44729</v>
      </c>
      <c r="E11013" t="s">
        <v>335</v>
      </c>
      <c r="F11013" t="s">
        <v>86</v>
      </c>
      <c r="G11013" s="5">
        <v>110</v>
      </c>
      <c r="H11013" t="s">
        <v>42</v>
      </c>
      <c r="I11013" t="s">
        <v>240</v>
      </c>
      <c r="J11013" t="s">
        <v>44</v>
      </c>
      <c r="N11013" s="6">
        <v>1978</v>
      </c>
      <c r="R11013" s="7">
        <v>52.987900000000003</v>
      </c>
      <c r="S11013" s="7">
        <v>36.098300000000002</v>
      </c>
      <c r="T11013" t="s">
        <v>46</v>
      </c>
      <c r="U11013" t="s">
        <v>44730</v>
      </c>
      <c r="X11013" t="s">
        <v>44731</v>
      </c>
      <c r="Y11013" t="s">
        <v>36708</v>
      </c>
      <c r="Z11013" t="s">
        <v>36915</v>
      </c>
      <c r="AA11013" t="s">
        <v>44732</v>
      </c>
      <c r="AC11013" t="s">
        <v>44733</v>
      </c>
      <c r="AG11013" t="s">
        <v>44734</v>
      </c>
      <c r="AI11013" t="s">
        <v>44735</v>
      </c>
      <c r="AJ11013" t="s">
        <v>44736</v>
      </c>
    </row>
    <row r="11014" spans="1:36" ht="17.25" hidden="1" customHeight="1" x14ac:dyDescent="0.2">
      <c r="A11014" s="4" t="s">
        <v>44727</v>
      </c>
      <c r="B11014" t="s">
        <v>43246</v>
      </c>
      <c r="C11014" t="s">
        <v>44728</v>
      </c>
      <c r="D11014" t="s">
        <v>44729</v>
      </c>
      <c r="E11014" t="s">
        <v>1157</v>
      </c>
      <c r="F11014" t="s">
        <v>86</v>
      </c>
      <c r="G11014" s="5">
        <v>110</v>
      </c>
      <c r="H11014" t="s">
        <v>42</v>
      </c>
      <c r="I11014" t="s">
        <v>240</v>
      </c>
      <c r="J11014" t="s">
        <v>44</v>
      </c>
      <c r="N11014" s="6">
        <v>1979</v>
      </c>
      <c r="R11014" s="7">
        <v>52.987900000000003</v>
      </c>
      <c r="S11014" s="7">
        <v>36.098300000000002</v>
      </c>
      <c r="T11014" t="s">
        <v>46</v>
      </c>
      <c r="U11014" t="s">
        <v>44730</v>
      </c>
      <c r="X11014" t="s">
        <v>44731</v>
      </c>
      <c r="Y11014" t="s">
        <v>36708</v>
      </c>
      <c r="Z11014" t="s">
        <v>36915</v>
      </c>
      <c r="AA11014" t="s">
        <v>44732</v>
      </c>
      <c r="AC11014" t="s">
        <v>44733</v>
      </c>
      <c r="AG11014" t="s">
        <v>44734</v>
      </c>
      <c r="AI11014" t="s">
        <v>44735</v>
      </c>
      <c r="AJ11014" t="s">
        <v>44737</v>
      </c>
    </row>
    <row r="11015" spans="1:36" ht="17.25" hidden="1" customHeight="1" x14ac:dyDescent="0.2">
      <c r="A11015" s="4" t="s">
        <v>44727</v>
      </c>
      <c r="B11015" t="s">
        <v>43246</v>
      </c>
      <c r="C11015" t="s">
        <v>44728</v>
      </c>
      <c r="D11015" t="s">
        <v>44729</v>
      </c>
      <c r="E11015" t="s">
        <v>2297</v>
      </c>
      <c r="F11015" t="s">
        <v>86</v>
      </c>
      <c r="G11015" s="5">
        <v>110</v>
      </c>
      <c r="H11015" t="s">
        <v>42</v>
      </c>
      <c r="I11015" t="s">
        <v>240</v>
      </c>
      <c r="J11015" t="s">
        <v>44</v>
      </c>
      <c r="N11015" s="6">
        <v>1989</v>
      </c>
      <c r="R11015" s="7">
        <v>52.987900000000003</v>
      </c>
      <c r="S11015" s="7">
        <v>36.098300000000002</v>
      </c>
      <c r="T11015" t="s">
        <v>46</v>
      </c>
      <c r="U11015" t="s">
        <v>44730</v>
      </c>
      <c r="X11015" t="s">
        <v>44731</v>
      </c>
      <c r="Y11015" t="s">
        <v>36708</v>
      </c>
      <c r="Z11015" t="s">
        <v>36915</v>
      </c>
      <c r="AA11015" t="s">
        <v>44732</v>
      </c>
      <c r="AC11015" t="s">
        <v>44733</v>
      </c>
      <c r="AG11015" t="s">
        <v>44734</v>
      </c>
      <c r="AI11015" t="s">
        <v>44735</v>
      </c>
      <c r="AJ11015" t="s">
        <v>44738</v>
      </c>
    </row>
    <row r="11016" spans="1:36" ht="17.25" hidden="1" customHeight="1" x14ac:dyDescent="0.2">
      <c r="A11016" s="4" t="s">
        <v>44739</v>
      </c>
      <c r="B11016" t="s">
        <v>43246</v>
      </c>
      <c r="C11016" t="s">
        <v>44740</v>
      </c>
      <c r="D11016" t="s">
        <v>44741</v>
      </c>
      <c r="E11016" t="s">
        <v>4758</v>
      </c>
      <c r="F11016" t="s">
        <v>527</v>
      </c>
      <c r="G11016" s="5">
        <v>65</v>
      </c>
      <c r="H11016" t="s">
        <v>42</v>
      </c>
      <c r="I11016" t="s">
        <v>240</v>
      </c>
      <c r="J11016" t="s">
        <v>44</v>
      </c>
      <c r="M11016" t="s">
        <v>5341</v>
      </c>
      <c r="N11016" s="6">
        <v>1998</v>
      </c>
      <c r="O11016" s="25"/>
      <c r="R11016" s="7">
        <v>51.241256</v>
      </c>
      <c r="S11016" s="7">
        <v>58.497233000000001</v>
      </c>
      <c r="T11016" t="s">
        <v>46</v>
      </c>
      <c r="U11016" t="s">
        <v>44742</v>
      </c>
      <c r="X11016" t="s">
        <v>43786</v>
      </c>
      <c r="Y11016" t="s">
        <v>36708</v>
      </c>
      <c r="Z11016" t="s">
        <v>36915</v>
      </c>
      <c r="AA11016" t="s">
        <v>44743</v>
      </c>
      <c r="AC11016" t="s">
        <v>44744</v>
      </c>
      <c r="AG11016" t="s">
        <v>44745</v>
      </c>
      <c r="AI11016" t="s">
        <v>44746</v>
      </c>
      <c r="AJ11016" t="s">
        <v>44747</v>
      </c>
    </row>
    <row r="11017" spans="1:36" ht="17.25" hidden="1" customHeight="1" x14ac:dyDescent="0.2">
      <c r="A11017" s="4" t="s">
        <v>44739</v>
      </c>
      <c r="B11017" t="s">
        <v>43246</v>
      </c>
      <c r="C11017" t="s">
        <v>44740</v>
      </c>
      <c r="D11017" t="s">
        <v>44741</v>
      </c>
      <c r="E11017" t="s">
        <v>4760</v>
      </c>
      <c r="F11017" t="s">
        <v>527</v>
      </c>
      <c r="G11017" s="5">
        <v>65</v>
      </c>
      <c r="H11017" t="s">
        <v>42</v>
      </c>
      <c r="I11017" t="s">
        <v>240</v>
      </c>
      <c r="J11017" t="s">
        <v>44</v>
      </c>
      <c r="M11017" t="s">
        <v>5341</v>
      </c>
      <c r="N11017" s="6">
        <v>1998</v>
      </c>
      <c r="R11017" s="7">
        <v>51.241256</v>
      </c>
      <c r="S11017" s="7">
        <v>58.497233000000001</v>
      </c>
      <c r="T11017" t="s">
        <v>46</v>
      </c>
      <c r="U11017" t="s">
        <v>44742</v>
      </c>
      <c r="X11017" t="s">
        <v>43786</v>
      </c>
      <c r="Y11017" t="s">
        <v>36708</v>
      </c>
      <c r="Z11017" t="s">
        <v>36915</v>
      </c>
      <c r="AA11017" t="s">
        <v>44743</v>
      </c>
      <c r="AC11017" t="s">
        <v>44744</v>
      </c>
      <c r="AG11017" t="s">
        <v>44745</v>
      </c>
      <c r="AI11017" t="s">
        <v>44746</v>
      </c>
      <c r="AJ11017" t="s">
        <v>44748</v>
      </c>
    </row>
    <row r="11018" spans="1:36" ht="17.25" hidden="1" customHeight="1" x14ac:dyDescent="0.2">
      <c r="A11018" s="4" t="s">
        <v>44739</v>
      </c>
      <c r="B11018" t="s">
        <v>43246</v>
      </c>
      <c r="C11018" t="s">
        <v>44740</v>
      </c>
      <c r="D11018" t="s">
        <v>44741</v>
      </c>
      <c r="E11018" t="s">
        <v>4787</v>
      </c>
      <c r="F11018" t="s">
        <v>527</v>
      </c>
      <c r="G11018" s="5">
        <v>65</v>
      </c>
      <c r="H11018" t="s">
        <v>42</v>
      </c>
      <c r="I11018" t="s">
        <v>240</v>
      </c>
      <c r="J11018" t="s">
        <v>44</v>
      </c>
      <c r="M11018" t="s">
        <v>5341</v>
      </c>
      <c r="N11018" s="6">
        <v>1998</v>
      </c>
      <c r="O11018" s="25"/>
      <c r="R11018" s="7">
        <v>51.241256</v>
      </c>
      <c r="S11018" s="7">
        <v>58.497233000000001</v>
      </c>
      <c r="T11018" t="s">
        <v>46</v>
      </c>
      <c r="U11018" t="s">
        <v>44742</v>
      </c>
      <c r="X11018" t="s">
        <v>43786</v>
      </c>
      <c r="Y11018" t="s">
        <v>36708</v>
      </c>
      <c r="Z11018" t="s">
        <v>36915</v>
      </c>
      <c r="AA11018" t="s">
        <v>44743</v>
      </c>
      <c r="AC11018" t="s">
        <v>44744</v>
      </c>
      <c r="AG11018" t="s">
        <v>44745</v>
      </c>
      <c r="AI11018" t="s">
        <v>44746</v>
      </c>
      <c r="AJ11018" t="s">
        <v>44749</v>
      </c>
    </row>
    <row r="11019" spans="1:36" ht="17.25" hidden="1" customHeight="1" x14ac:dyDescent="0.2">
      <c r="A11019" s="4" t="s">
        <v>44750</v>
      </c>
      <c r="B11019" t="s">
        <v>43246</v>
      </c>
      <c r="C11019" t="s">
        <v>44751</v>
      </c>
      <c r="D11019" t="s">
        <v>44752</v>
      </c>
      <c r="E11019" t="s">
        <v>40</v>
      </c>
      <c r="F11019" t="s">
        <v>86</v>
      </c>
      <c r="G11019" s="5">
        <v>210</v>
      </c>
      <c r="H11019" t="s">
        <v>42</v>
      </c>
      <c r="I11019" t="s">
        <v>240</v>
      </c>
      <c r="J11019" t="s">
        <v>44</v>
      </c>
      <c r="N11019" s="6">
        <v>1979</v>
      </c>
      <c r="R11019" s="7">
        <v>65.132416745857199</v>
      </c>
      <c r="S11019" s="7">
        <v>57.313913298664097</v>
      </c>
      <c r="T11019" t="s">
        <v>46</v>
      </c>
      <c r="U11019" t="s">
        <v>44753</v>
      </c>
      <c r="X11019" t="s">
        <v>44307</v>
      </c>
      <c r="Y11019" t="s">
        <v>36708</v>
      </c>
      <c r="Z11019" t="s">
        <v>36915</v>
      </c>
      <c r="AA11019" t="s">
        <v>44754</v>
      </c>
      <c r="AC11019" t="s">
        <v>44755</v>
      </c>
      <c r="AG11019" t="s">
        <v>44756</v>
      </c>
      <c r="AH11019" s="24">
        <v>1139251</v>
      </c>
      <c r="AI11019" t="s">
        <v>44757</v>
      </c>
      <c r="AJ11019" t="s">
        <v>44758</v>
      </c>
    </row>
    <row r="11020" spans="1:36" ht="17.25" hidden="1" customHeight="1" x14ac:dyDescent="0.2">
      <c r="A11020" s="4" t="s">
        <v>44750</v>
      </c>
      <c r="B11020" t="s">
        <v>43246</v>
      </c>
      <c r="C11020" t="s">
        <v>44751</v>
      </c>
      <c r="D11020" t="s">
        <v>44752</v>
      </c>
      <c r="E11020" t="s">
        <v>56</v>
      </c>
      <c r="F11020" t="s">
        <v>86</v>
      </c>
      <c r="G11020" s="5">
        <v>210</v>
      </c>
      <c r="H11020" t="s">
        <v>42</v>
      </c>
      <c r="I11020" t="s">
        <v>240</v>
      </c>
      <c r="J11020" t="s">
        <v>44</v>
      </c>
      <c r="N11020" s="6">
        <v>1980</v>
      </c>
      <c r="R11020" s="7">
        <v>65.132416745857199</v>
      </c>
      <c r="S11020" s="7">
        <v>57.313913298664097</v>
      </c>
      <c r="T11020" t="s">
        <v>46</v>
      </c>
      <c r="U11020" t="s">
        <v>44753</v>
      </c>
      <c r="X11020" t="s">
        <v>44307</v>
      </c>
      <c r="Y11020" t="s">
        <v>36708</v>
      </c>
      <c r="Z11020" t="s">
        <v>36915</v>
      </c>
      <c r="AA11020" t="s">
        <v>44754</v>
      </c>
      <c r="AC11020" t="s">
        <v>44755</v>
      </c>
      <c r="AG11020" t="s">
        <v>44756</v>
      </c>
      <c r="AH11020" s="24">
        <v>1139252</v>
      </c>
      <c r="AI11020" t="s">
        <v>44757</v>
      </c>
      <c r="AJ11020" t="s">
        <v>44759</v>
      </c>
    </row>
    <row r="11021" spans="1:36" ht="17.25" hidden="1" customHeight="1" x14ac:dyDescent="0.2">
      <c r="A11021" s="4" t="s">
        <v>44750</v>
      </c>
      <c r="B11021" t="s">
        <v>43246</v>
      </c>
      <c r="C11021" t="s">
        <v>44751</v>
      </c>
      <c r="D11021" t="s">
        <v>44752</v>
      </c>
      <c r="E11021" t="s">
        <v>58</v>
      </c>
      <c r="F11021" t="s">
        <v>86</v>
      </c>
      <c r="G11021" s="5">
        <v>210</v>
      </c>
      <c r="H11021" t="s">
        <v>42</v>
      </c>
      <c r="I11021" t="s">
        <v>240</v>
      </c>
      <c r="J11021" t="s">
        <v>44</v>
      </c>
      <c r="N11021" s="6">
        <v>1984</v>
      </c>
      <c r="R11021" s="7">
        <v>65.132416745857199</v>
      </c>
      <c r="S11021" s="7">
        <v>57.313913298664097</v>
      </c>
      <c r="T11021" t="s">
        <v>46</v>
      </c>
      <c r="U11021" t="s">
        <v>44753</v>
      </c>
      <c r="X11021" t="s">
        <v>44307</v>
      </c>
      <c r="Y11021" t="s">
        <v>36708</v>
      </c>
      <c r="Z11021" t="s">
        <v>36915</v>
      </c>
      <c r="AA11021" t="s">
        <v>44754</v>
      </c>
      <c r="AC11021" t="s">
        <v>44755</v>
      </c>
      <c r="AG11021" t="s">
        <v>44756</v>
      </c>
      <c r="AH11021" s="24">
        <v>1139253</v>
      </c>
      <c r="AI11021" t="s">
        <v>44757</v>
      </c>
      <c r="AJ11021" t="s">
        <v>44760</v>
      </c>
    </row>
    <row r="11022" spans="1:36" ht="17.25" hidden="1" customHeight="1" x14ac:dyDescent="0.2">
      <c r="A11022" s="4" t="s">
        <v>44750</v>
      </c>
      <c r="B11022" t="s">
        <v>43246</v>
      </c>
      <c r="C11022" t="s">
        <v>44751</v>
      </c>
      <c r="D11022" t="s">
        <v>44752</v>
      </c>
      <c r="E11022" t="s">
        <v>191</v>
      </c>
      <c r="F11022" t="s">
        <v>86</v>
      </c>
      <c r="G11022" s="5">
        <v>215</v>
      </c>
      <c r="H11022" t="s">
        <v>42</v>
      </c>
      <c r="I11022" t="s">
        <v>240</v>
      </c>
      <c r="J11022" t="s">
        <v>44</v>
      </c>
      <c r="N11022" s="6">
        <v>1987</v>
      </c>
      <c r="R11022" s="7">
        <v>65.132416745857199</v>
      </c>
      <c r="S11022" s="7">
        <v>57.313913298664097</v>
      </c>
      <c r="T11022" t="s">
        <v>46</v>
      </c>
      <c r="U11022" t="s">
        <v>44753</v>
      </c>
      <c r="X11022" t="s">
        <v>44307</v>
      </c>
      <c r="Y11022" t="s">
        <v>36708</v>
      </c>
      <c r="Z11022" t="s">
        <v>36915</v>
      </c>
      <c r="AA11022" t="s">
        <v>44754</v>
      </c>
      <c r="AC11022" t="s">
        <v>44755</v>
      </c>
      <c r="AG11022" t="s">
        <v>44756</v>
      </c>
      <c r="AH11022" s="24">
        <v>1139254</v>
      </c>
      <c r="AI11022" t="s">
        <v>44757</v>
      </c>
      <c r="AJ11022" t="s">
        <v>44761</v>
      </c>
    </row>
    <row r="11023" spans="1:36" ht="17.25" hidden="1" customHeight="1" x14ac:dyDescent="0.2">
      <c r="A11023" s="4" t="s">
        <v>44750</v>
      </c>
      <c r="B11023" t="s">
        <v>43246</v>
      </c>
      <c r="C11023" t="s">
        <v>44751</v>
      </c>
      <c r="D11023" t="s">
        <v>44752</v>
      </c>
      <c r="E11023" t="s">
        <v>335</v>
      </c>
      <c r="F11023" t="s">
        <v>86</v>
      </c>
      <c r="G11023" s="5">
        <v>215</v>
      </c>
      <c r="H11023" t="s">
        <v>42</v>
      </c>
      <c r="I11023" t="s">
        <v>240</v>
      </c>
      <c r="J11023" t="s">
        <v>44</v>
      </c>
      <c r="N11023" s="6">
        <v>1991</v>
      </c>
      <c r="R11023" s="7">
        <v>65.132416745857199</v>
      </c>
      <c r="S11023" s="7">
        <v>57.313913298664097</v>
      </c>
      <c r="T11023" t="s">
        <v>46</v>
      </c>
      <c r="U11023" t="s">
        <v>44753</v>
      </c>
      <c r="X11023" t="s">
        <v>44307</v>
      </c>
      <c r="Y11023" t="s">
        <v>36708</v>
      </c>
      <c r="Z11023" t="s">
        <v>36915</v>
      </c>
      <c r="AA11023" t="s">
        <v>44754</v>
      </c>
      <c r="AC11023" t="s">
        <v>44755</v>
      </c>
      <c r="AG11023" t="s">
        <v>44756</v>
      </c>
      <c r="AH11023" s="24">
        <v>1139255</v>
      </c>
      <c r="AI11023" t="s">
        <v>44757</v>
      </c>
      <c r="AJ11023" t="s">
        <v>44762</v>
      </c>
    </row>
    <row r="11024" spans="1:36" ht="17.25" hidden="1" customHeight="1" x14ac:dyDescent="0.2">
      <c r="A11024" s="4" t="s">
        <v>44763</v>
      </c>
      <c r="B11024" t="s">
        <v>43246</v>
      </c>
      <c r="C11024" t="s">
        <v>44764</v>
      </c>
      <c r="D11024" t="s">
        <v>44765</v>
      </c>
      <c r="E11024" t="s">
        <v>335</v>
      </c>
      <c r="F11024" t="s">
        <v>527</v>
      </c>
      <c r="G11024" s="5">
        <v>60</v>
      </c>
      <c r="H11024" t="s">
        <v>42</v>
      </c>
      <c r="I11024" t="s">
        <v>240</v>
      </c>
      <c r="J11024" t="s">
        <v>44</v>
      </c>
      <c r="N11024" s="6">
        <v>1997</v>
      </c>
      <c r="R11024" s="7">
        <v>53.222375</v>
      </c>
      <c r="S11024" s="7">
        <v>45.021808</v>
      </c>
      <c r="T11024" t="s">
        <v>46</v>
      </c>
      <c r="U11024" t="s">
        <v>44766</v>
      </c>
      <c r="X11024" t="s">
        <v>44767</v>
      </c>
      <c r="Y11024" t="s">
        <v>36708</v>
      </c>
      <c r="Z11024" t="s">
        <v>36915</v>
      </c>
      <c r="AA11024" t="s">
        <v>44768</v>
      </c>
      <c r="AG11024" t="s">
        <v>44769</v>
      </c>
      <c r="AI11024" t="s">
        <v>44770</v>
      </c>
      <c r="AJ11024" t="s">
        <v>44771</v>
      </c>
    </row>
    <row r="11025" spans="1:36" ht="17.25" hidden="1" customHeight="1" x14ac:dyDescent="0.2">
      <c r="A11025" s="4" t="s">
        <v>44763</v>
      </c>
      <c r="B11025" t="s">
        <v>43246</v>
      </c>
      <c r="C11025" t="s">
        <v>44764</v>
      </c>
      <c r="D11025" t="s">
        <v>44765</v>
      </c>
      <c r="E11025" t="s">
        <v>2297</v>
      </c>
      <c r="F11025" t="s">
        <v>527</v>
      </c>
      <c r="G11025" s="5">
        <v>110</v>
      </c>
      <c r="H11025" t="s">
        <v>42</v>
      </c>
      <c r="I11025" t="s">
        <v>240</v>
      </c>
      <c r="J11025" t="s">
        <v>44</v>
      </c>
      <c r="N11025" s="6">
        <v>1978</v>
      </c>
      <c r="R11025" s="7">
        <v>53.222375</v>
      </c>
      <c r="S11025" s="7">
        <v>45.021808</v>
      </c>
      <c r="T11025" t="s">
        <v>46</v>
      </c>
      <c r="U11025" t="s">
        <v>44766</v>
      </c>
      <c r="X11025" t="s">
        <v>44767</v>
      </c>
      <c r="Y11025" t="s">
        <v>36708</v>
      </c>
      <c r="Z11025" t="s">
        <v>36915</v>
      </c>
      <c r="AA11025" t="s">
        <v>44768</v>
      </c>
      <c r="AG11025" t="s">
        <v>44769</v>
      </c>
      <c r="AH11025" s="24">
        <v>1199148</v>
      </c>
      <c r="AI11025" t="s">
        <v>44770</v>
      </c>
      <c r="AJ11025" t="s">
        <v>44772</v>
      </c>
    </row>
    <row r="11026" spans="1:36" ht="17.25" hidden="1" customHeight="1" x14ac:dyDescent="0.2">
      <c r="A11026" s="4" t="s">
        <v>44763</v>
      </c>
      <c r="B11026" t="s">
        <v>43246</v>
      </c>
      <c r="C11026" t="s">
        <v>44764</v>
      </c>
      <c r="D11026" t="s">
        <v>44765</v>
      </c>
      <c r="E11026" t="s">
        <v>3929</v>
      </c>
      <c r="F11026" t="s">
        <v>527</v>
      </c>
      <c r="G11026" s="5">
        <v>110</v>
      </c>
      <c r="H11026" t="s">
        <v>42</v>
      </c>
      <c r="I11026" t="s">
        <v>240</v>
      </c>
      <c r="J11026" t="s">
        <v>44</v>
      </c>
      <c r="N11026" s="6">
        <v>1980</v>
      </c>
      <c r="R11026" s="7">
        <v>53.222375</v>
      </c>
      <c r="S11026" s="7">
        <v>45.021808</v>
      </c>
      <c r="T11026" t="s">
        <v>46</v>
      </c>
      <c r="U11026" t="s">
        <v>44766</v>
      </c>
      <c r="X11026" t="s">
        <v>44767</v>
      </c>
      <c r="Y11026" t="s">
        <v>36708</v>
      </c>
      <c r="Z11026" t="s">
        <v>36915</v>
      </c>
      <c r="AA11026" t="s">
        <v>44768</v>
      </c>
      <c r="AG11026" t="s">
        <v>44769</v>
      </c>
      <c r="AH11026" s="24">
        <v>1199147</v>
      </c>
      <c r="AI11026" t="s">
        <v>44770</v>
      </c>
      <c r="AJ11026" t="s">
        <v>44773</v>
      </c>
    </row>
    <row r="11027" spans="1:36" ht="17.25" hidden="1" customHeight="1" x14ac:dyDescent="0.2">
      <c r="A11027" s="4" t="s">
        <v>45137</v>
      </c>
      <c r="B11027" t="s">
        <v>43246</v>
      </c>
      <c r="C11027" t="s">
        <v>45138</v>
      </c>
      <c r="D11027" t="s">
        <v>45139</v>
      </c>
      <c r="E11027" t="s">
        <v>4758</v>
      </c>
      <c r="F11027" t="s">
        <v>527</v>
      </c>
      <c r="G11027" s="5">
        <v>300</v>
      </c>
      <c r="H11027" t="s">
        <v>42</v>
      </c>
      <c r="I11027" t="s">
        <v>240</v>
      </c>
      <c r="J11027" t="s">
        <v>44</v>
      </c>
      <c r="N11027" s="6">
        <v>1969</v>
      </c>
      <c r="R11027" s="7">
        <v>57.002299999999998</v>
      </c>
      <c r="S11027" s="7">
        <v>60.463500000000003</v>
      </c>
      <c r="T11027" t="s">
        <v>46</v>
      </c>
      <c r="U11027" t="s">
        <v>45140</v>
      </c>
      <c r="X11027" t="s">
        <v>43263</v>
      </c>
      <c r="Y11027" t="s">
        <v>36708</v>
      </c>
      <c r="Z11027" t="s">
        <v>36915</v>
      </c>
      <c r="AA11027" t="s">
        <v>45141</v>
      </c>
      <c r="AC11027" t="s">
        <v>45142</v>
      </c>
      <c r="AG11027" t="s">
        <v>45143</v>
      </c>
      <c r="AH11027" s="24">
        <v>1170558</v>
      </c>
      <c r="AI11027" t="s">
        <v>45144</v>
      </c>
      <c r="AJ11027" t="s">
        <v>45145</v>
      </c>
    </row>
    <row r="11028" spans="1:36" ht="17.25" hidden="1" customHeight="1" x14ac:dyDescent="0.2">
      <c r="A11028" s="4" t="s">
        <v>45137</v>
      </c>
      <c r="B11028" t="s">
        <v>43246</v>
      </c>
      <c r="C11028" t="s">
        <v>45138</v>
      </c>
      <c r="D11028" t="s">
        <v>45139</v>
      </c>
      <c r="E11028" t="s">
        <v>4787</v>
      </c>
      <c r="F11028" t="s">
        <v>527</v>
      </c>
      <c r="G11028" s="5">
        <v>310</v>
      </c>
      <c r="H11028" t="s">
        <v>42</v>
      </c>
      <c r="I11028" t="s">
        <v>240</v>
      </c>
      <c r="J11028" t="s">
        <v>44</v>
      </c>
      <c r="N11028" s="6">
        <v>1969</v>
      </c>
      <c r="R11028" s="7">
        <v>57.002299999999998</v>
      </c>
      <c r="S11028" s="7">
        <v>60.463500000000003</v>
      </c>
      <c r="T11028" t="s">
        <v>46</v>
      </c>
      <c r="U11028" t="s">
        <v>45140</v>
      </c>
      <c r="X11028" t="s">
        <v>43263</v>
      </c>
      <c r="Y11028" t="s">
        <v>36708</v>
      </c>
      <c r="Z11028" t="s">
        <v>36915</v>
      </c>
      <c r="AA11028" t="s">
        <v>45141</v>
      </c>
      <c r="AC11028" t="s">
        <v>45142</v>
      </c>
      <c r="AG11028" t="s">
        <v>45143</v>
      </c>
      <c r="AH11028" s="24">
        <v>1170557</v>
      </c>
      <c r="AI11028" t="s">
        <v>45144</v>
      </c>
      <c r="AJ11028" t="s">
        <v>45150</v>
      </c>
    </row>
    <row r="11029" spans="1:36" ht="17.25" hidden="1" customHeight="1" x14ac:dyDescent="0.2">
      <c r="A11029" s="4" t="s">
        <v>45495</v>
      </c>
      <c r="B11029" t="s">
        <v>43246</v>
      </c>
      <c r="C11029" t="s">
        <v>45496</v>
      </c>
      <c r="D11029" t="s">
        <v>45497</v>
      </c>
      <c r="E11029" t="s">
        <v>4758</v>
      </c>
      <c r="F11029" t="s">
        <v>527</v>
      </c>
      <c r="G11029" s="5">
        <v>50</v>
      </c>
      <c r="H11029" t="s">
        <v>42</v>
      </c>
      <c r="I11029" t="s">
        <v>240</v>
      </c>
      <c r="J11029" t="s">
        <v>44</v>
      </c>
      <c r="N11029" s="6">
        <v>1969</v>
      </c>
      <c r="O11029" s="29"/>
      <c r="R11029" s="7">
        <v>48.502361000000001</v>
      </c>
      <c r="S11029" s="7">
        <v>44.608325000000001</v>
      </c>
      <c r="T11029" t="s">
        <v>46</v>
      </c>
      <c r="U11029" t="s">
        <v>45498</v>
      </c>
      <c r="W11029" t="s">
        <v>45499</v>
      </c>
      <c r="X11029" t="s">
        <v>45500</v>
      </c>
      <c r="Y11029" t="s">
        <v>36708</v>
      </c>
      <c r="Z11029" t="s">
        <v>36915</v>
      </c>
      <c r="AG11029" t="s">
        <v>45501</v>
      </c>
      <c r="AI11029" t="s">
        <v>45502</v>
      </c>
      <c r="AJ11029" t="s">
        <v>45503</v>
      </c>
    </row>
    <row r="11030" spans="1:36" ht="17.25" hidden="1" customHeight="1" x14ac:dyDescent="0.2">
      <c r="A11030" s="4" t="s">
        <v>44774</v>
      </c>
      <c r="B11030" t="s">
        <v>43246</v>
      </c>
      <c r="C11030" t="s">
        <v>44775</v>
      </c>
      <c r="D11030" t="s">
        <v>44776</v>
      </c>
      <c r="E11030" t="s">
        <v>191</v>
      </c>
      <c r="F11030" t="s">
        <v>527</v>
      </c>
      <c r="G11030" s="5">
        <v>135</v>
      </c>
      <c r="H11030" t="s">
        <v>42</v>
      </c>
      <c r="I11030" t="s">
        <v>240</v>
      </c>
      <c r="J11030" t="s">
        <v>44</v>
      </c>
      <c r="N11030" s="6">
        <v>2008</v>
      </c>
      <c r="R11030" s="7">
        <v>58.0189278</v>
      </c>
      <c r="S11030" s="7">
        <v>55.881863299999999</v>
      </c>
      <c r="T11030" t="s">
        <v>46</v>
      </c>
      <c r="U11030" t="s">
        <v>44777</v>
      </c>
      <c r="X11030" t="s">
        <v>43415</v>
      </c>
      <c r="Y11030" t="s">
        <v>36708</v>
      </c>
      <c r="Z11030" t="s">
        <v>36915</v>
      </c>
      <c r="AG11030" t="s">
        <v>44778</v>
      </c>
      <c r="AI11030" t="s">
        <v>44779</v>
      </c>
      <c r="AJ11030" t="s">
        <v>44784</v>
      </c>
    </row>
    <row r="11031" spans="1:36" ht="17.25" hidden="1" customHeight="1" x14ac:dyDescent="0.2">
      <c r="A11031" s="4" t="s">
        <v>44774</v>
      </c>
      <c r="B11031" t="s">
        <v>43246</v>
      </c>
      <c r="C11031" t="s">
        <v>44775</v>
      </c>
      <c r="D11031" t="s">
        <v>44776</v>
      </c>
      <c r="E11031" t="s">
        <v>335</v>
      </c>
      <c r="F11031" t="s">
        <v>527</v>
      </c>
      <c r="G11031" s="5">
        <v>50</v>
      </c>
      <c r="H11031" t="s">
        <v>42</v>
      </c>
      <c r="I11031" t="s">
        <v>240</v>
      </c>
      <c r="J11031" t="s">
        <v>44</v>
      </c>
      <c r="M11031" t="s">
        <v>559</v>
      </c>
      <c r="N11031" s="6">
        <v>1979</v>
      </c>
      <c r="P11031" s="24">
        <v>2028</v>
      </c>
      <c r="R11031" s="7">
        <v>58.0189278</v>
      </c>
      <c r="S11031" s="7">
        <v>55.881863299999999</v>
      </c>
      <c r="T11031" t="s">
        <v>46</v>
      </c>
      <c r="U11031" t="s">
        <v>44777</v>
      </c>
      <c r="X11031" t="s">
        <v>43415</v>
      </c>
      <c r="Y11031" t="s">
        <v>36708</v>
      </c>
      <c r="Z11031" t="s">
        <v>36915</v>
      </c>
      <c r="AG11031" t="s">
        <v>44778</v>
      </c>
      <c r="AH11031" s="27"/>
      <c r="AI11031" t="s">
        <v>44779</v>
      </c>
      <c r="AJ11031" t="s">
        <v>44785</v>
      </c>
    </row>
    <row r="11032" spans="1:36" ht="17.25" hidden="1" customHeight="1" x14ac:dyDescent="0.2">
      <c r="A11032" s="4" t="s">
        <v>44787</v>
      </c>
      <c r="B11032" t="s">
        <v>43246</v>
      </c>
      <c r="C11032" t="s">
        <v>44788</v>
      </c>
      <c r="D11032" t="s">
        <v>44789</v>
      </c>
      <c r="E11032" t="s">
        <v>565</v>
      </c>
      <c r="F11032" t="s">
        <v>86</v>
      </c>
      <c r="G11032" s="5">
        <v>123</v>
      </c>
      <c r="H11032" t="s">
        <v>42</v>
      </c>
      <c r="I11032" t="s">
        <v>43</v>
      </c>
      <c r="J11032" t="s">
        <v>44</v>
      </c>
      <c r="N11032" s="6">
        <v>2012</v>
      </c>
      <c r="R11032" s="7">
        <v>57.977232999999998</v>
      </c>
      <c r="S11032" s="7">
        <v>56.254930000000002</v>
      </c>
      <c r="T11032" t="s">
        <v>46</v>
      </c>
      <c r="U11032" t="s">
        <v>44777</v>
      </c>
      <c r="X11032" t="s">
        <v>43415</v>
      </c>
      <c r="Y11032" t="s">
        <v>36708</v>
      </c>
      <c r="Z11032" t="s">
        <v>36915</v>
      </c>
      <c r="AG11032" t="s">
        <v>44790</v>
      </c>
      <c r="AH11032" s="27" t="s">
        <v>44791</v>
      </c>
      <c r="AI11032" t="s">
        <v>44792</v>
      </c>
      <c r="AJ11032" t="s">
        <v>44793</v>
      </c>
    </row>
    <row r="11033" spans="1:36" ht="17.25" hidden="1" customHeight="1" x14ac:dyDescent="0.2">
      <c r="A11033" s="4" t="s">
        <v>45495</v>
      </c>
      <c r="B11033" t="s">
        <v>43246</v>
      </c>
      <c r="C11033" t="s">
        <v>45496</v>
      </c>
      <c r="D11033" t="s">
        <v>45497</v>
      </c>
      <c r="E11033" t="s">
        <v>2297</v>
      </c>
      <c r="F11033" t="s">
        <v>527</v>
      </c>
      <c r="G11033" s="5">
        <v>60</v>
      </c>
      <c r="H11033" t="s">
        <v>42</v>
      </c>
      <c r="I11033" t="s">
        <v>240</v>
      </c>
      <c r="J11033" t="s">
        <v>44</v>
      </c>
      <c r="N11033" s="6">
        <v>1969</v>
      </c>
      <c r="R11033" s="7">
        <v>48.502361000000001</v>
      </c>
      <c r="S11033" s="7">
        <v>44.608325000000001</v>
      </c>
      <c r="T11033" t="s">
        <v>46</v>
      </c>
      <c r="U11033" t="s">
        <v>45498</v>
      </c>
      <c r="W11033" t="s">
        <v>45499</v>
      </c>
      <c r="X11033" t="s">
        <v>45500</v>
      </c>
      <c r="Y11033" t="s">
        <v>36708</v>
      </c>
      <c r="Z11033" t="s">
        <v>36915</v>
      </c>
      <c r="AG11033" t="s">
        <v>45501</v>
      </c>
      <c r="AH11033" s="27"/>
      <c r="AI11033" t="s">
        <v>45502</v>
      </c>
      <c r="AJ11033" t="s">
        <v>45504</v>
      </c>
    </row>
    <row r="11034" spans="1:36" ht="17.25" hidden="1" customHeight="1" x14ac:dyDescent="0.2">
      <c r="A11034" s="4" t="s">
        <v>45495</v>
      </c>
      <c r="B11034" t="s">
        <v>43246</v>
      </c>
      <c r="C11034" t="s">
        <v>45496</v>
      </c>
      <c r="D11034" t="s">
        <v>45497</v>
      </c>
      <c r="E11034" t="s">
        <v>3929</v>
      </c>
      <c r="F11034" t="s">
        <v>527</v>
      </c>
      <c r="G11034" s="5">
        <v>50</v>
      </c>
      <c r="H11034" t="s">
        <v>42</v>
      </c>
      <c r="I11034" t="s">
        <v>240</v>
      </c>
      <c r="J11034" t="s">
        <v>44</v>
      </c>
      <c r="N11034" s="6">
        <v>1969</v>
      </c>
      <c r="R11034" s="7">
        <v>48.502361000000001</v>
      </c>
      <c r="S11034" s="7">
        <v>44.608325000000001</v>
      </c>
      <c r="T11034" t="s">
        <v>46</v>
      </c>
      <c r="U11034" t="s">
        <v>45498</v>
      </c>
      <c r="W11034" t="s">
        <v>45499</v>
      </c>
      <c r="X11034" t="s">
        <v>45500</v>
      </c>
      <c r="Y11034" t="s">
        <v>36708</v>
      </c>
      <c r="Z11034" t="s">
        <v>36915</v>
      </c>
      <c r="AG11034" t="s">
        <v>45501</v>
      </c>
      <c r="AH11034" s="27"/>
      <c r="AI11034" t="s">
        <v>45502</v>
      </c>
      <c r="AJ11034" t="s">
        <v>45505</v>
      </c>
    </row>
    <row r="11035" spans="1:36" ht="17.25" hidden="1" customHeight="1" x14ac:dyDescent="0.2">
      <c r="A11035" s="4" t="s">
        <v>44795</v>
      </c>
      <c r="B11035" t="s">
        <v>43246</v>
      </c>
      <c r="C11035" t="s">
        <v>44796</v>
      </c>
      <c r="D11035" t="s">
        <v>44797</v>
      </c>
      <c r="E11035" t="s">
        <v>4787</v>
      </c>
      <c r="F11035" t="s">
        <v>527</v>
      </c>
      <c r="G11035" s="5">
        <v>105</v>
      </c>
      <c r="H11035" t="s">
        <v>42</v>
      </c>
      <c r="I11035" t="s">
        <v>240</v>
      </c>
      <c r="J11035" t="s">
        <v>44</v>
      </c>
      <c r="N11035" s="27" t="s">
        <v>45</v>
      </c>
      <c r="R11035" s="7">
        <v>57.924731999999999</v>
      </c>
      <c r="S11035" s="7">
        <v>56.145296000000002</v>
      </c>
      <c r="T11035" t="s">
        <v>46</v>
      </c>
      <c r="U11035" t="s">
        <v>44777</v>
      </c>
      <c r="X11035" t="s">
        <v>43415</v>
      </c>
      <c r="Y11035" t="s">
        <v>36708</v>
      </c>
      <c r="Z11035" t="s">
        <v>36915</v>
      </c>
      <c r="AH11035" s="27"/>
      <c r="AI11035" t="s">
        <v>44799</v>
      </c>
      <c r="AJ11035" t="s">
        <v>44803</v>
      </c>
    </row>
    <row r="11036" spans="1:36" ht="17.25" hidden="1" customHeight="1" x14ac:dyDescent="0.2">
      <c r="A11036" s="4" t="s">
        <v>44805</v>
      </c>
      <c r="B11036" t="s">
        <v>43246</v>
      </c>
      <c r="C11036" t="s">
        <v>44806</v>
      </c>
      <c r="D11036" t="s">
        <v>44807</v>
      </c>
      <c r="E11036" t="s">
        <v>40</v>
      </c>
      <c r="F11036" t="s">
        <v>86</v>
      </c>
      <c r="G11036" s="5">
        <v>820</v>
      </c>
      <c r="H11036" t="s">
        <v>42</v>
      </c>
      <c r="I11036" t="s">
        <v>240</v>
      </c>
      <c r="J11036" t="s">
        <v>44</v>
      </c>
      <c r="M11036" t="s">
        <v>559</v>
      </c>
      <c r="N11036" s="6">
        <v>1986</v>
      </c>
      <c r="R11036" s="7">
        <v>58.495899999999999</v>
      </c>
      <c r="S11036" s="7">
        <v>56.347099999999998</v>
      </c>
      <c r="T11036" t="s">
        <v>46</v>
      </c>
      <c r="U11036" t="s">
        <v>44808</v>
      </c>
      <c r="X11036" t="s">
        <v>43415</v>
      </c>
      <c r="Y11036" t="s">
        <v>36708</v>
      </c>
      <c r="Z11036" t="s">
        <v>36915</v>
      </c>
      <c r="AA11036" t="s">
        <v>44809</v>
      </c>
      <c r="AG11036" t="s">
        <v>44810</v>
      </c>
      <c r="AH11036" s="6">
        <v>1139515</v>
      </c>
      <c r="AI11036" t="s">
        <v>44811</v>
      </c>
      <c r="AJ11036" t="s">
        <v>44812</v>
      </c>
    </row>
    <row r="11037" spans="1:36" ht="17.25" hidden="1" customHeight="1" x14ac:dyDescent="0.2">
      <c r="A11037" s="4" t="s">
        <v>44805</v>
      </c>
      <c r="B11037" t="s">
        <v>43246</v>
      </c>
      <c r="C11037" t="s">
        <v>44806</v>
      </c>
      <c r="D11037" t="s">
        <v>44807</v>
      </c>
      <c r="E11037" t="s">
        <v>56</v>
      </c>
      <c r="F11037" t="s">
        <v>86</v>
      </c>
      <c r="G11037" s="5">
        <v>820</v>
      </c>
      <c r="H11037" t="s">
        <v>42</v>
      </c>
      <c r="I11037" t="s">
        <v>240</v>
      </c>
      <c r="J11037" t="s">
        <v>44</v>
      </c>
      <c r="M11037" t="s">
        <v>559</v>
      </c>
      <c r="N11037" s="6">
        <v>1987</v>
      </c>
      <c r="R11037" s="7">
        <v>58.495899999999999</v>
      </c>
      <c r="S11037" s="7">
        <v>56.347099999999998</v>
      </c>
      <c r="T11037" t="s">
        <v>46</v>
      </c>
      <c r="U11037" t="s">
        <v>44808</v>
      </c>
      <c r="X11037" t="s">
        <v>43415</v>
      </c>
      <c r="Y11037" t="s">
        <v>36708</v>
      </c>
      <c r="Z11037" t="s">
        <v>36915</v>
      </c>
      <c r="AG11037" t="s">
        <v>44810</v>
      </c>
      <c r="AH11037" s="6">
        <v>1139516</v>
      </c>
      <c r="AI11037" t="s">
        <v>44811</v>
      </c>
      <c r="AJ11037" t="s">
        <v>44814</v>
      </c>
    </row>
    <row r="11038" spans="1:36" ht="17.25" hidden="1" customHeight="1" x14ac:dyDescent="0.2">
      <c r="A11038" s="4" t="s">
        <v>44805</v>
      </c>
      <c r="B11038" t="s">
        <v>43246</v>
      </c>
      <c r="C11038" t="s">
        <v>44806</v>
      </c>
      <c r="D11038" t="s">
        <v>44807</v>
      </c>
      <c r="E11038" t="s">
        <v>58</v>
      </c>
      <c r="F11038" t="s">
        <v>86</v>
      </c>
      <c r="G11038" s="5">
        <v>820</v>
      </c>
      <c r="H11038" t="s">
        <v>42</v>
      </c>
      <c r="I11038" t="s">
        <v>240</v>
      </c>
      <c r="J11038" t="s">
        <v>44</v>
      </c>
      <c r="M11038" t="s">
        <v>559</v>
      </c>
      <c r="N11038" s="6">
        <v>1991</v>
      </c>
      <c r="R11038" s="7">
        <v>58.495899999999999</v>
      </c>
      <c r="S11038" s="7">
        <v>56.347099999999998</v>
      </c>
      <c r="T11038" t="s">
        <v>46</v>
      </c>
      <c r="U11038" t="s">
        <v>44808</v>
      </c>
      <c r="X11038" t="s">
        <v>43415</v>
      </c>
      <c r="Y11038" t="s">
        <v>36708</v>
      </c>
      <c r="Z11038" t="s">
        <v>36915</v>
      </c>
      <c r="AG11038" t="s">
        <v>44810</v>
      </c>
      <c r="AH11038" s="6">
        <v>1139517</v>
      </c>
      <c r="AI11038" t="s">
        <v>44811</v>
      </c>
      <c r="AJ11038" t="s">
        <v>44815</v>
      </c>
    </row>
    <row r="11039" spans="1:36" ht="17.25" hidden="1" customHeight="1" x14ac:dyDescent="0.2">
      <c r="A11039" s="4" t="s">
        <v>44818</v>
      </c>
      <c r="B11039" t="s">
        <v>43246</v>
      </c>
      <c r="C11039" t="s">
        <v>44819</v>
      </c>
      <c r="D11039" t="s">
        <v>44820</v>
      </c>
      <c r="E11039" t="s">
        <v>40</v>
      </c>
      <c r="F11039" t="s">
        <v>527</v>
      </c>
      <c r="G11039" s="5">
        <v>180</v>
      </c>
      <c r="H11039" t="s">
        <v>42</v>
      </c>
      <c r="I11039" t="s">
        <v>43</v>
      </c>
      <c r="J11039" t="s">
        <v>44</v>
      </c>
      <c r="N11039" s="6">
        <v>2012</v>
      </c>
      <c r="R11039" s="7">
        <v>59.873100000000001</v>
      </c>
      <c r="S11039" s="7">
        <v>30.246700000000001</v>
      </c>
      <c r="T11039" t="s">
        <v>46</v>
      </c>
      <c r="U11039" t="s">
        <v>43362</v>
      </c>
      <c r="X11039" t="s">
        <v>43362</v>
      </c>
      <c r="Y11039" t="s">
        <v>36708</v>
      </c>
      <c r="Z11039" t="s">
        <v>36915</v>
      </c>
      <c r="AA11039" t="s">
        <v>44821</v>
      </c>
      <c r="AC11039" t="s">
        <v>44822</v>
      </c>
      <c r="AG11039" t="s">
        <v>44823</v>
      </c>
      <c r="AH11039" s="27" t="s">
        <v>44824</v>
      </c>
      <c r="AI11039" t="s">
        <v>44825</v>
      </c>
      <c r="AJ11039" t="s">
        <v>44826</v>
      </c>
    </row>
    <row r="11040" spans="1:36" ht="17.25" hidden="1" customHeight="1" x14ac:dyDescent="0.2">
      <c r="A11040" s="4" t="s">
        <v>44818</v>
      </c>
      <c r="B11040" t="s">
        <v>43246</v>
      </c>
      <c r="C11040" t="s">
        <v>44819</v>
      </c>
      <c r="D11040" t="s">
        <v>44820</v>
      </c>
      <c r="E11040" t="s">
        <v>56</v>
      </c>
      <c r="F11040" t="s">
        <v>527</v>
      </c>
      <c r="G11040" s="5">
        <v>180</v>
      </c>
      <c r="H11040" t="s">
        <v>42</v>
      </c>
      <c r="I11040" t="s">
        <v>43</v>
      </c>
      <c r="J11040" t="s">
        <v>44</v>
      </c>
      <c r="N11040" s="6">
        <v>2012</v>
      </c>
      <c r="R11040" s="7">
        <v>59.873100000000001</v>
      </c>
      <c r="S11040" s="7">
        <v>30.246700000000001</v>
      </c>
      <c r="T11040" t="s">
        <v>46</v>
      </c>
      <c r="U11040" t="s">
        <v>43362</v>
      </c>
      <c r="X11040" t="s">
        <v>43362</v>
      </c>
      <c r="Y11040" t="s">
        <v>36708</v>
      </c>
      <c r="Z11040" t="s">
        <v>36915</v>
      </c>
      <c r="AA11040" t="s">
        <v>44821</v>
      </c>
      <c r="AC11040" t="s">
        <v>44822</v>
      </c>
      <c r="AG11040" t="s">
        <v>44823</v>
      </c>
      <c r="AH11040" s="27" t="s">
        <v>44827</v>
      </c>
      <c r="AI11040" t="s">
        <v>44825</v>
      </c>
      <c r="AJ11040" t="s">
        <v>44828</v>
      </c>
    </row>
    <row r="11041" spans="1:36" ht="17.25" hidden="1" customHeight="1" x14ac:dyDescent="0.2">
      <c r="A11041" s="4" t="s">
        <v>44829</v>
      </c>
      <c r="B11041" t="s">
        <v>43246</v>
      </c>
      <c r="C11041" t="s">
        <v>44830</v>
      </c>
      <c r="D11041" t="s">
        <v>44831</v>
      </c>
      <c r="E11041" t="s">
        <v>40</v>
      </c>
      <c r="F11041" t="s">
        <v>86</v>
      </c>
      <c r="G11041" s="5">
        <v>60</v>
      </c>
      <c r="H11041" t="s">
        <v>42</v>
      </c>
      <c r="I11041" t="s">
        <v>240</v>
      </c>
      <c r="J11041" t="s">
        <v>44</v>
      </c>
      <c r="N11041" s="6">
        <v>1976</v>
      </c>
      <c r="R11041" s="7">
        <v>61.803600000000003</v>
      </c>
      <c r="S11041" s="7">
        <v>34.275599999999997</v>
      </c>
      <c r="T11041" t="s">
        <v>46</v>
      </c>
      <c r="U11041" t="s">
        <v>44832</v>
      </c>
      <c r="X11041" t="s">
        <v>44833</v>
      </c>
      <c r="Y11041" t="s">
        <v>36708</v>
      </c>
      <c r="Z11041" t="s">
        <v>36915</v>
      </c>
      <c r="AA11041" t="s">
        <v>44834</v>
      </c>
      <c r="AG11041" t="s">
        <v>44835</v>
      </c>
      <c r="AH11041" s="27"/>
      <c r="AI11041" t="s">
        <v>44836</v>
      </c>
      <c r="AJ11041" t="s">
        <v>44837</v>
      </c>
    </row>
    <row r="11042" spans="1:36" ht="17.25" hidden="1" customHeight="1" x14ac:dyDescent="0.2">
      <c r="A11042" s="4" t="s">
        <v>44829</v>
      </c>
      <c r="B11042" t="s">
        <v>43246</v>
      </c>
      <c r="C11042" t="s">
        <v>44830</v>
      </c>
      <c r="D11042" t="s">
        <v>44831</v>
      </c>
      <c r="E11042" t="s">
        <v>56</v>
      </c>
      <c r="F11042" t="s">
        <v>86</v>
      </c>
      <c r="G11042" s="5">
        <v>110</v>
      </c>
      <c r="H11042" t="s">
        <v>42</v>
      </c>
      <c r="I11042" t="s">
        <v>240</v>
      </c>
      <c r="J11042" t="s">
        <v>44</v>
      </c>
      <c r="N11042" s="6">
        <v>1982</v>
      </c>
      <c r="R11042" s="7">
        <v>61.803600000000003</v>
      </c>
      <c r="S11042" s="7">
        <v>34.275599999999997</v>
      </c>
      <c r="T11042" t="s">
        <v>46</v>
      </c>
      <c r="U11042" t="s">
        <v>44832</v>
      </c>
      <c r="X11042" t="s">
        <v>44833</v>
      </c>
      <c r="Y11042" t="s">
        <v>36708</v>
      </c>
      <c r="Z11042" t="s">
        <v>36915</v>
      </c>
      <c r="AA11042" t="s">
        <v>44834</v>
      </c>
      <c r="AG11042" t="s">
        <v>44835</v>
      </c>
      <c r="AI11042" t="s">
        <v>44836</v>
      </c>
      <c r="AJ11042" t="s">
        <v>44838</v>
      </c>
    </row>
    <row r="11043" spans="1:36" ht="17.25" hidden="1" customHeight="1" x14ac:dyDescent="0.2">
      <c r="A11043" s="4" t="s">
        <v>44829</v>
      </c>
      <c r="B11043" t="s">
        <v>43246</v>
      </c>
      <c r="C11043" t="s">
        <v>44830</v>
      </c>
      <c r="D11043" t="s">
        <v>44831</v>
      </c>
      <c r="E11043" t="s">
        <v>58</v>
      </c>
      <c r="F11043" t="s">
        <v>86</v>
      </c>
      <c r="G11043" s="5">
        <v>110</v>
      </c>
      <c r="H11043" t="s">
        <v>42</v>
      </c>
      <c r="I11043" t="s">
        <v>240</v>
      </c>
      <c r="J11043" t="s">
        <v>44</v>
      </c>
      <c r="N11043" s="6">
        <v>1982</v>
      </c>
      <c r="R11043" s="7">
        <v>61.803600000000003</v>
      </c>
      <c r="S11043" s="7">
        <v>34.275599999999997</v>
      </c>
      <c r="T11043" t="s">
        <v>46</v>
      </c>
      <c r="U11043" t="s">
        <v>44832</v>
      </c>
      <c r="X11043" t="s">
        <v>44833</v>
      </c>
      <c r="Y11043" t="s">
        <v>36708</v>
      </c>
      <c r="Z11043" t="s">
        <v>36915</v>
      </c>
      <c r="AA11043" t="s">
        <v>44834</v>
      </c>
      <c r="AG11043" t="s">
        <v>44835</v>
      </c>
      <c r="AH11043" s="27"/>
      <c r="AI11043" t="s">
        <v>44836</v>
      </c>
      <c r="AJ11043" t="s">
        <v>44839</v>
      </c>
    </row>
    <row r="11044" spans="1:36" ht="17.25" hidden="1" customHeight="1" x14ac:dyDescent="0.2">
      <c r="A11044" s="4" t="s">
        <v>44849</v>
      </c>
      <c r="B11044" t="s">
        <v>43246</v>
      </c>
      <c r="C11044" t="s">
        <v>44850</v>
      </c>
      <c r="D11044" t="s">
        <v>44851</v>
      </c>
      <c r="E11044" t="s">
        <v>40</v>
      </c>
      <c r="F11044" t="s">
        <v>527</v>
      </c>
      <c r="G11044" s="5">
        <v>180</v>
      </c>
      <c r="H11044" t="s">
        <v>42</v>
      </c>
      <c r="I11044" t="s">
        <v>240</v>
      </c>
      <c r="J11044" t="s">
        <v>44</v>
      </c>
      <c r="N11044" s="6">
        <v>2006</v>
      </c>
      <c r="R11044" s="7">
        <v>59.874600000000001</v>
      </c>
      <c r="S11044" s="7">
        <v>30.503499999999999</v>
      </c>
      <c r="T11044" t="s">
        <v>46</v>
      </c>
      <c r="U11044" t="s">
        <v>43362</v>
      </c>
      <c r="X11044" t="s">
        <v>43362</v>
      </c>
      <c r="Y11044" t="s">
        <v>36708</v>
      </c>
      <c r="Z11044" t="s">
        <v>36915</v>
      </c>
      <c r="AA11044" t="s">
        <v>44852</v>
      </c>
      <c r="AC11044" t="s">
        <v>44853</v>
      </c>
      <c r="AG11044" t="s">
        <v>44854</v>
      </c>
      <c r="AH11044" s="6">
        <v>1149599</v>
      </c>
      <c r="AI11044" t="s">
        <v>44855</v>
      </c>
      <c r="AJ11044" t="s">
        <v>44856</v>
      </c>
    </row>
    <row r="11045" spans="1:36" ht="17.25" hidden="1" customHeight="1" x14ac:dyDescent="0.2">
      <c r="A11045" s="4" t="s">
        <v>44849</v>
      </c>
      <c r="B11045" t="s">
        <v>43246</v>
      </c>
      <c r="C11045" t="s">
        <v>44850</v>
      </c>
      <c r="D11045" t="s">
        <v>44851</v>
      </c>
      <c r="E11045" t="s">
        <v>56</v>
      </c>
      <c r="F11045" t="s">
        <v>527</v>
      </c>
      <c r="G11045" s="5">
        <v>463</v>
      </c>
      <c r="H11045" t="s">
        <v>42</v>
      </c>
      <c r="I11045" t="s">
        <v>43</v>
      </c>
      <c r="J11045" t="s">
        <v>44</v>
      </c>
      <c r="N11045" s="6">
        <v>2012</v>
      </c>
      <c r="R11045" s="7">
        <v>59.874600000000001</v>
      </c>
      <c r="S11045" s="7">
        <v>30.503499999999999</v>
      </c>
      <c r="T11045" t="s">
        <v>46</v>
      </c>
      <c r="U11045" t="s">
        <v>43362</v>
      </c>
      <c r="X11045" t="s">
        <v>43362</v>
      </c>
      <c r="Y11045" t="s">
        <v>36708</v>
      </c>
      <c r="Z11045" t="s">
        <v>36915</v>
      </c>
      <c r="AA11045" t="s">
        <v>44852</v>
      </c>
      <c r="AC11045" t="s">
        <v>44853</v>
      </c>
      <c r="AG11045" t="s">
        <v>44854</v>
      </c>
      <c r="AH11045" s="8" t="s">
        <v>44857</v>
      </c>
      <c r="AI11045" t="s">
        <v>44855</v>
      </c>
      <c r="AJ11045" t="s">
        <v>44858</v>
      </c>
    </row>
    <row r="11046" spans="1:36" ht="17.25" hidden="1" customHeight="1" x14ac:dyDescent="0.2">
      <c r="A11046" s="4" t="s">
        <v>44872</v>
      </c>
      <c r="B11046" t="s">
        <v>43246</v>
      </c>
      <c r="C11046" t="s">
        <v>44873</v>
      </c>
      <c r="D11046" t="s">
        <v>44874</v>
      </c>
      <c r="E11046" t="s">
        <v>40</v>
      </c>
      <c r="F11046" t="s">
        <v>86</v>
      </c>
      <c r="G11046" s="5">
        <v>60</v>
      </c>
      <c r="H11046" t="s">
        <v>42</v>
      </c>
      <c r="I11046" t="s">
        <v>240</v>
      </c>
      <c r="J11046" t="s">
        <v>44</v>
      </c>
      <c r="N11046" s="6">
        <v>1976</v>
      </c>
      <c r="P11046" s="25"/>
      <c r="R11046" s="7">
        <v>55.028799999999997</v>
      </c>
      <c r="S11046" s="7">
        <v>56.033000000000001</v>
      </c>
      <c r="T11046" t="s">
        <v>46</v>
      </c>
      <c r="U11046" t="s">
        <v>44875</v>
      </c>
      <c r="X11046" t="s">
        <v>43913</v>
      </c>
      <c r="Y11046" t="s">
        <v>36708</v>
      </c>
      <c r="Z11046" t="s">
        <v>36915</v>
      </c>
      <c r="AA11046" t="s">
        <v>44876</v>
      </c>
      <c r="AC11046" t="s">
        <v>44877</v>
      </c>
      <c r="AG11046" t="s">
        <v>44878</v>
      </c>
      <c r="AH11046" s="24">
        <v>1181871</v>
      </c>
      <c r="AI11046" t="s">
        <v>44879</v>
      </c>
      <c r="AJ11046" t="s">
        <v>44880</v>
      </c>
    </row>
    <row r="11047" spans="1:36" ht="17.25" hidden="1" customHeight="1" x14ac:dyDescent="0.2">
      <c r="A11047" s="4" t="s">
        <v>44872</v>
      </c>
      <c r="B11047" t="s">
        <v>43246</v>
      </c>
      <c r="C11047" t="s">
        <v>44873</v>
      </c>
      <c r="D11047" t="s">
        <v>44874</v>
      </c>
      <c r="E11047" t="s">
        <v>56</v>
      </c>
      <c r="F11047" t="s">
        <v>86</v>
      </c>
      <c r="G11047" s="5">
        <v>60</v>
      </c>
      <c r="H11047" t="s">
        <v>42</v>
      </c>
      <c r="I11047" t="s">
        <v>240</v>
      </c>
      <c r="J11047" t="s">
        <v>44</v>
      </c>
      <c r="N11047" s="27" t="s">
        <v>45</v>
      </c>
      <c r="R11047" s="7">
        <v>55.028799999999997</v>
      </c>
      <c r="S11047" s="7">
        <v>56.033000000000001</v>
      </c>
      <c r="T11047" t="s">
        <v>46</v>
      </c>
      <c r="U11047" t="s">
        <v>44875</v>
      </c>
      <c r="X11047" t="s">
        <v>43913</v>
      </c>
      <c r="Y11047" t="s">
        <v>36708</v>
      </c>
      <c r="Z11047" t="s">
        <v>36915</v>
      </c>
      <c r="AA11047" t="s">
        <v>44876</v>
      </c>
      <c r="AC11047" t="s">
        <v>44877</v>
      </c>
      <c r="AG11047" t="s">
        <v>44878</v>
      </c>
      <c r="AH11047" s="24">
        <v>1260036</v>
      </c>
      <c r="AI11047" t="s">
        <v>44879</v>
      </c>
      <c r="AJ11047" t="s">
        <v>44881</v>
      </c>
    </row>
    <row r="11048" spans="1:36" ht="17.25" hidden="1" customHeight="1" x14ac:dyDescent="0.2">
      <c r="A11048" s="4" t="s">
        <v>44872</v>
      </c>
      <c r="B11048" t="s">
        <v>43246</v>
      </c>
      <c r="C11048" t="s">
        <v>44873</v>
      </c>
      <c r="D11048" t="s">
        <v>44874</v>
      </c>
      <c r="E11048" t="s">
        <v>58</v>
      </c>
      <c r="F11048" t="s">
        <v>86</v>
      </c>
      <c r="G11048" s="5">
        <v>90</v>
      </c>
      <c r="H11048" t="s">
        <v>42</v>
      </c>
      <c r="I11048" t="s">
        <v>240</v>
      </c>
      <c r="J11048" t="s">
        <v>44</v>
      </c>
      <c r="N11048" s="27" t="s">
        <v>45</v>
      </c>
      <c r="R11048" s="7">
        <v>55.028799999999997</v>
      </c>
      <c r="S11048" s="7">
        <v>56.033000000000001</v>
      </c>
      <c r="T11048" t="s">
        <v>46</v>
      </c>
      <c r="U11048" t="s">
        <v>44875</v>
      </c>
      <c r="X11048" t="s">
        <v>43913</v>
      </c>
      <c r="Y11048" t="s">
        <v>36708</v>
      </c>
      <c r="Z11048" t="s">
        <v>36915</v>
      </c>
      <c r="AA11048" t="s">
        <v>44876</v>
      </c>
      <c r="AC11048" t="s">
        <v>44877</v>
      </c>
      <c r="AG11048" t="s">
        <v>44878</v>
      </c>
      <c r="AH11048" s="6">
        <v>1260037</v>
      </c>
      <c r="AI11048" t="s">
        <v>44879</v>
      </c>
      <c r="AJ11048" t="s">
        <v>44882</v>
      </c>
    </row>
    <row r="11049" spans="1:36" ht="17.25" hidden="1" customHeight="1" x14ac:dyDescent="0.2">
      <c r="A11049" s="4" t="s">
        <v>44883</v>
      </c>
      <c r="B11049" t="s">
        <v>43246</v>
      </c>
      <c r="C11049" t="s">
        <v>44884</v>
      </c>
      <c r="D11049" t="s">
        <v>44885</v>
      </c>
      <c r="E11049" t="s">
        <v>40</v>
      </c>
      <c r="F11049" t="s">
        <v>86</v>
      </c>
      <c r="G11049" s="5">
        <v>220</v>
      </c>
      <c r="H11049" t="s">
        <v>42</v>
      </c>
      <c r="I11049" t="s">
        <v>240</v>
      </c>
      <c r="J11049" t="s">
        <v>44</v>
      </c>
      <c r="N11049" s="6">
        <v>1993</v>
      </c>
      <c r="R11049" s="7">
        <v>57.509700000000002</v>
      </c>
      <c r="S11049" s="7">
        <v>29.9694</v>
      </c>
      <c r="T11049" t="s">
        <v>46</v>
      </c>
      <c r="U11049" t="s">
        <v>44886</v>
      </c>
      <c r="X11049" t="s">
        <v>44887</v>
      </c>
      <c r="Y11049" t="s">
        <v>36708</v>
      </c>
      <c r="Z11049" t="s">
        <v>36915</v>
      </c>
      <c r="AA11049" t="s">
        <v>44888</v>
      </c>
      <c r="AC11049" t="s">
        <v>44889</v>
      </c>
      <c r="AG11049" t="s">
        <v>44890</v>
      </c>
      <c r="AH11049" s="24">
        <v>1141368</v>
      </c>
      <c r="AI11049" t="s">
        <v>44891</v>
      </c>
      <c r="AJ11049" t="s">
        <v>44892</v>
      </c>
    </row>
    <row r="11050" spans="1:36" ht="17.25" hidden="1" customHeight="1" x14ac:dyDescent="0.2">
      <c r="A11050" s="4" t="s">
        <v>44883</v>
      </c>
      <c r="B11050" t="s">
        <v>43246</v>
      </c>
      <c r="C11050" t="s">
        <v>44884</v>
      </c>
      <c r="D11050" t="s">
        <v>44885</v>
      </c>
      <c r="E11050" t="s">
        <v>56</v>
      </c>
      <c r="F11050" t="s">
        <v>86</v>
      </c>
      <c r="G11050" s="5">
        <v>220</v>
      </c>
      <c r="H11050" t="s">
        <v>42</v>
      </c>
      <c r="I11050" t="s">
        <v>240</v>
      </c>
      <c r="J11050" t="s">
        <v>44</v>
      </c>
      <c r="N11050" s="6">
        <v>1996</v>
      </c>
      <c r="R11050" s="7">
        <v>57.509700000000002</v>
      </c>
      <c r="S11050" s="7">
        <v>29.9694</v>
      </c>
      <c r="T11050" t="s">
        <v>46</v>
      </c>
      <c r="U11050" t="s">
        <v>44886</v>
      </c>
      <c r="X11050" t="s">
        <v>44887</v>
      </c>
      <c r="Y11050" t="s">
        <v>36708</v>
      </c>
      <c r="Z11050" t="s">
        <v>36915</v>
      </c>
      <c r="AA11050" t="s">
        <v>44888</v>
      </c>
      <c r="AC11050" t="s">
        <v>44889</v>
      </c>
      <c r="AG11050" t="s">
        <v>44890</v>
      </c>
      <c r="AH11050" s="6">
        <v>1141369</v>
      </c>
      <c r="AI11050" t="s">
        <v>44891</v>
      </c>
      <c r="AJ11050" t="s">
        <v>44893</v>
      </c>
    </row>
    <row r="11051" spans="1:36" ht="17.25" hidden="1" customHeight="1" x14ac:dyDescent="0.2">
      <c r="A11051" s="4" t="s">
        <v>44903</v>
      </c>
      <c r="B11051" t="s">
        <v>43246</v>
      </c>
      <c r="C11051" t="s">
        <v>44904</v>
      </c>
      <c r="D11051" t="s">
        <v>44905</v>
      </c>
      <c r="E11051" t="s">
        <v>335</v>
      </c>
      <c r="F11051" t="s">
        <v>86</v>
      </c>
      <c r="G11051" s="5">
        <v>800</v>
      </c>
      <c r="H11051" t="s">
        <v>42</v>
      </c>
      <c r="I11051" t="s">
        <v>65</v>
      </c>
      <c r="J11051" t="s">
        <v>44</v>
      </c>
      <c r="M11051" t="s">
        <v>2514</v>
      </c>
      <c r="N11051" s="24">
        <v>1980</v>
      </c>
      <c r="R11051" s="7">
        <v>54.035556</v>
      </c>
      <c r="S11051" s="7">
        <v>39.779443999999998</v>
      </c>
      <c r="T11051" t="s">
        <v>46</v>
      </c>
      <c r="U11051" t="s">
        <v>44906</v>
      </c>
      <c r="X11051" t="s">
        <v>43661</v>
      </c>
      <c r="Y11051" t="s">
        <v>36708</v>
      </c>
      <c r="Z11051" t="s">
        <v>36915</v>
      </c>
      <c r="AG11051" t="s">
        <v>44907</v>
      </c>
      <c r="AH11051" s="24">
        <v>1144407</v>
      </c>
      <c r="AI11051" t="s">
        <v>44908</v>
      </c>
      <c r="AJ11051" t="s">
        <v>44909</v>
      </c>
    </row>
    <row r="11052" spans="1:36" ht="17.25" hidden="1" customHeight="1" x14ac:dyDescent="0.2">
      <c r="A11052" s="4" t="s">
        <v>44903</v>
      </c>
      <c r="B11052" t="s">
        <v>43246</v>
      </c>
      <c r="C11052" t="s">
        <v>44904</v>
      </c>
      <c r="D11052" t="s">
        <v>44905</v>
      </c>
      <c r="E11052" t="s">
        <v>1157</v>
      </c>
      <c r="F11052" t="s">
        <v>86</v>
      </c>
      <c r="G11052" s="5">
        <v>800</v>
      </c>
      <c r="H11052" t="s">
        <v>42</v>
      </c>
      <c r="I11052" t="s">
        <v>65</v>
      </c>
      <c r="J11052" t="s">
        <v>44</v>
      </c>
      <c r="M11052" t="s">
        <v>2514</v>
      </c>
      <c r="N11052" s="24">
        <v>1981</v>
      </c>
      <c r="R11052" s="7">
        <v>54.035556</v>
      </c>
      <c r="S11052" s="7">
        <v>39.779443999999998</v>
      </c>
      <c r="T11052" t="s">
        <v>46</v>
      </c>
      <c r="U11052" t="s">
        <v>44906</v>
      </c>
      <c r="X11052" t="s">
        <v>43661</v>
      </c>
      <c r="Y11052" t="s">
        <v>36708</v>
      </c>
      <c r="Z11052" t="s">
        <v>36915</v>
      </c>
      <c r="AG11052" t="s">
        <v>44907</v>
      </c>
      <c r="AH11052" s="24">
        <v>1144408</v>
      </c>
      <c r="AI11052" t="s">
        <v>44908</v>
      </c>
      <c r="AJ11052" t="s">
        <v>44910</v>
      </c>
    </row>
    <row r="11053" spans="1:36" ht="17.25" hidden="1" customHeight="1" x14ac:dyDescent="0.2">
      <c r="A11053" s="4" t="s">
        <v>44903</v>
      </c>
      <c r="B11053" t="s">
        <v>43246</v>
      </c>
      <c r="C11053" t="s">
        <v>44904</v>
      </c>
      <c r="D11053" t="s">
        <v>44905</v>
      </c>
      <c r="E11053" t="s">
        <v>44911</v>
      </c>
      <c r="F11053" t="s">
        <v>86</v>
      </c>
      <c r="G11053" s="5">
        <v>310</v>
      </c>
      <c r="H11053" t="s">
        <v>42</v>
      </c>
      <c r="I11053" t="s">
        <v>43</v>
      </c>
      <c r="J11053" t="s">
        <v>44</v>
      </c>
      <c r="M11053" t="s">
        <v>559</v>
      </c>
      <c r="N11053" s="6">
        <v>2008</v>
      </c>
      <c r="R11053" s="7">
        <v>54.035556</v>
      </c>
      <c r="S11053" s="7">
        <v>39.779443999999998</v>
      </c>
      <c r="T11053" t="s">
        <v>46</v>
      </c>
      <c r="U11053" t="s">
        <v>44906</v>
      </c>
      <c r="X11053" t="s">
        <v>43661</v>
      </c>
      <c r="Y11053" t="s">
        <v>36708</v>
      </c>
      <c r="Z11053" t="s">
        <v>36915</v>
      </c>
      <c r="AG11053" t="s">
        <v>44907</v>
      </c>
      <c r="AI11053" t="s">
        <v>44908</v>
      </c>
      <c r="AJ11053" t="s">
        <v>44912</v>
      </c>
    </row>
    <row r="11054" spans="1:36" ht="17.25" hidden="1" customHeight="1" x14ac:dyDescent="0.2">
      <c r="A11054" s="4" t="s">
        <v>45495</v>
      </c>
      <c r="B11054" t="s">
        <v>43246</v>
      </c>
      <c r="C11054" t="s">
        <v>45496</v>
      </c>
      <c r="D11054" t="s">
        <v>45497</v>
      </c>
      <c r="E11054" t="s">
        <v>4787</v>
      </c>
      <c r="F11054" t="s">
        <v>527</v>
      </c>
      <c r="G11054" s="5">
        <v>65</v>
      </c>
      <c r="H11054" t="s">
        <v>42</v>
      </c>
      <c r="I11054" t="s">
        <v>240</v>
      </c>
      <c r="J11054" t="s">
        <v>44</v>
      </c>
      <c r="N11054" s="24">
        <v>1969</v>
      </c>
      <c r="R11054" s="7">
        <v>48.502361000000001</v>
      </c>
      <c r="S11054" s="7">
        <v>44.608325000000001</v>
      </c>
      <c r="T11054" t="s">
        <v>46</v>
      </c>
      <c r="U11054" t="s">
        <v>45498</v>
      </c>
      <c r="W11054" t="s">
        <v>45499</v>
      </c>
      <c r="X11054" t="s">
        <v>45500</v>
      </c>
      <c r="Y11054" t="s">
        <v>36708</v>
      </c>
      <c r="Z11054" t="s">
        <v>36915</v>
      </c>
      <c r="AG11054" t="s">
        <v>45501</v>
      </c>
      <c r="AI11054" t="s">
        <v>45502</v>
      </c>
      <c r="AJ11054" t="s">
        <v>45506</v>
      </c>
    </row>
    <row r="11055" spans="1:36" ht="17.25" hidden="1" customHeight="1" x14ac:dyDescent="0.2">
      <c r="A11055" s="4" t="s">
        <v>45543</v>
      </c>
      <c r="B11055" t="s">
        <v>43246</v>
      </c>
      <c r="C11055" t="s">
        <v>45544</v>
      </c>
      <c r="D11055" t="s">
        <v>45545</v>
      </c>
      <c r="E11055" t="s">
        <v>40</v>
      </c>
      <c r="F11055" t="s">
        <v>527</v>
      </c>
      <c r="G11055" s="5">
        <v>60</v>
      </c>
      <c r="H11055" t="s">
        <v>42</v>
      </c>
      <c r="I11055" t="s">
        <v>240</v>
      </c>
      <c r="J11055" t="s">
        <v>44</v>
      </c>
      <c r="N11055" s="6">
        <v>1969</v>
      </c>
      <c r="R11055" s="7">
        <v>53.575000000000003</v>
      </c>
      <c r="S11055" s="7">
        <v>49.2453</v>
      </c>
      <c r="T11055" t="s">
        <v>46</v>
      </c>
      <c r="U11055" t="s">
        <v>45295</v>
      </c>
      <c r="X11055" t="s">
        <v>44634</v>
      </c>
      <c r="Y11055" t="s">
        <v>36708</v>
      </c>
      <c r="Z11055" t="s">
        <v>36915</v>
      </c>
      <c r="AA11055" t="s">
        <v>45546</v>
      </c>
      <c r="AC11055" t="s">
        <v>45547</v>
      </c>
      <c r="AD11055" t="s">
        <v>880</v>
      </c>
      <c r="AE11055" t="s">
        <v>5120</v>
      </c>
      <c r="AF11055" t="s">
        <v>52</v>
      </c>
      <c r="AG11055" t="s">
        <v>45548</v>
      </c>
      <c r="AH11055" s="24">
        <v>1202141</v>
      </c>
      <c r="AI11055" t="s">
        <v>45549</v>
      </c>
      <c r="AJ11055" t="s">
        <v>45550</v>
      </c>
    </row>
    <row r="11056" spans="1:36" ht="17.25" hidden="1" customHeight="1" x14ac:dyDescent="0.2">
      <c r="A11056" s="4" t="s">
        <v>44913</v>
      </c>
      <c r="B11056" t="s">
        <v>43246</v>
      </c>
      <c r="C11056" t="s">
        <v>44914</v>
      </c>
      <c r="D11056" t="s">
        <v>44915</v>
      </c>
      <c r="E11056" t="s">
        <v>58</v>
      </c>
      <c r="F11056" t="s">
        <v>527</v>
      </c>
      <c r="G11056" s="5">
        <v>50</v>
      </c>
      <c r="H11056" t="s">
        <v>806</v>
      </c>
      <c r="I11056" t="s">
        <v>240</v>
      </c>
      <c r="J11056" t="s">
        <v>44</v>
      </c>
      <c r="N11056" s="27" t="s">
        <v>45</v>
      </c>
      <c r="O11056" s="24">
        <v>2022</v>
      </c>
      <c r="R11056" s="7">
        <v>51.843299999999999</v>
      </c>
      <c r="S11056" s="7">
        <v>55.098799999999997</v>
      </c>
      <c r="T11056" t="s">
        <v>46</v>
      </c>
      <c r="U11056" t="s">
        <v>44916</v>
      </c>
      <c r="X11056" t="s">
        <v>43786</v>
      </c>
      <c r="Y11056" t="s">
        <v>36708</v>
      </c>
      <c r="Z11056" t="s">
        <v>36915</v>
      </c>
      <c r="AA11056" t="s">
        <v>44917</v>
      </c>
      <c r="AG11056" t="s">
        <v>44918</v>
      </c>
      <c r="AH11056" s="24">
        <v>1175051</v>
      </c>
      <c r="AI11056" t="s">
        <v>44919</v>
      </c>
      <c r="AJ11056" t="s">
        <v>44922</v>
      </c>
    </row>
    <row r="11057" spans="1:36" ht="17.25" hidden="1" customHeight="1" x14ac:dyDescent="0.2">
      <c r="A11057" s="4" t="s">
        <v>44913</v>
      </c>
      <c r="B11057" t="s">
        <v>43246</v>
      </c>
      <c r="C11057" t="s">
        <v>44914</v>
      </c>
      <c r="D11057" t="s">
        <v>44915</v>
      </c>
      <c r="E11057" t="s">
        <v>191</v>
      </c>
      <c r="F11057" t="s">
        <v>527</v>
      </c>
      <c r="G11057" s="5">
        <v>60</v>
      </c>
      <c r="H11057" t="s">
        <v>42</v>
      </c>
      <c r="I11057" t="s">
        <v>240</v>
      </c>
      <c r="J11057" t="s">
        <v>44</v>
      </c>
      <c r="N11057" s="27" t="s">
        <v>45</v>
      </c>
      <c r="R11057" s="7">
        <v>51.843299999999999</v>
      </c>
      <c r="S11057" s="7">
        <v>55.098799999999997</v>
      </c>
      <c r="T11057" t="s">
        <v>46</v>
      </c>
      <c r="U11057" t="s">
        <v>44916</v>
      </c>
      <c r="X11057" t="s">
        <v>43786</v>
      </c>
      <c r="Y11057" t="s">
        <v>36708</v>
      </c>
      <c r="Z11057" t="s">
        <v>36915</v>
      </c>
      <c r="AA11057" t="s">
        <v>44917</v>
      </c>
      <c r="AG11057" t="s">
        <v>44918</v>
      </c>
      <c r="AH11057" s="24">
        <v>1175052</v>
      </c>
      <c r="AI11057" t="s">
        <v>44919</v>
      </c>
      <c r="AJ11057" t="s">
        <v>44923</v>
      </c>
    </row>
    <row r="11058" spans="1:36" ht="17.25" hidden="1" customHeight="1" x14ac:dyDescent="0.2">
      <c r="A11058" s="4" t="s">
        <v>44913</v>
      </c>
      <c r="B11058" t="s">
        <v>43246</v>
      </c>
      <c r="C11058" t="s">
        <v>44914</v>
      </c>
      <c r="D11058" t="s">
        <v>44915</v>
      </c>
      <c r="E11058" t="s">
        <v>335</v>
      </c>
      <c r="F11058" t="s">
        <v>527</v>
      </c>
      <c r="G11058" s="5">
        <v>110</v>
      </c>
      <c r="H11058" t="s">
        <v>42</v>
      </c>
      <c r="I11058" t="s">
        <v>240</v>
      </c>
      <c r="J11058" t="s">
        <v>44</v>
      </c>
      <c r="N11058" s="6">
        <v>1980</v>
      </c>
      <c r="R11058" s="7">
        <v>51.843299999999999</v>
      </c>
      <c r="S11058" s="7">
        <v>55.098799999999997</v>
      </c>
      <c r="T11058" t="s">
        <v>46</v>
      </c>
      <c r="U11058" t="s">
        <v>44916</v>
      </c>
      <c r="X11058" t="s">
        <v>43786</v>
      </c>
      <c r="Y11058" t="s">
        <v>36708</v>
      </c>
      <c r="Z11058" t="s">
        <v>36915</v>
      </c>
      <c r="AA11058" t="s">
        <v>44917</v>
      </c>
      <c r="AG11058" t="s">
        <v>44918</v>
      </c>
      <c r="AH11058" s="24">
        <v>1202567</v>
      </c>
      <c r="AI11058" t="s">
        <v>44919</v>
      </c>
      <c r="AJ11058" t="s">
        <v>44924</v>
      </c>
    </row>
    <row r="11059" spans="1:36" ht="17.25" hidden="1" customHeight="1" x14ac:dyDescent="0.2">
      <c r="A11059" s="4" t="s">
        <v>44913</v>
      </c>
      <c r="B11059" t="s">
        <v>43246</v>
      </c>
      <c r="C11059" t="s">
        <v>44914</v>
      </c>
      <c r="D11059" t="s">
        <v>44915</v>
      </c>
      <c r="E11059" t="s">
        <v>1157</v>
      </c>
      <c r="F11059" t="s">
        <v>527</v>
      </c>
      <c r="G11059" s="5">
        <v>110</v>
      </c>
      <c r="H11059" t="s">
        <v>42</v>
      </c>
      <c r="I11059" t="s">
        <v>240</v>
      </c>
      <c r="J11059" t="s">
        <v>44</v>
      </c>
      <c r="N11059" s="6">
        <v>1980</v>
      </c>
      <c r="R11059" s="7">
        <v>51.843299999999999</v>
      </c>
      <c r="S11059" s="7">
        <v>55.098799999999997</v>
      </c>
      <c r="T11059" t="s">
        <v>46</v>
      </c>
      <c r="U11059" t="s">
        <v>44916</v>
      </c>
      <c r="X11059" t="s">
        <v>43786</v>
      </c>
      <c r="Y11059" t="s">
        <v>36708</v>
      </c>
      <c r="Z11059" t="s">
        <v>36915</v>
      </c>
      <c r="AA11059" t="s">
        <v>44917</v>
      </c>
      <c r="AG11059" t="s">
        <v>44918</v>
      </c>
      <c r="AH11059" s="24">
        <v>1202568</v>
      </c>
      <c r="AI11059" t="s">
        <v>44919</v>
      </c>
      <c r="AJ11059" t="s">
        <v>44925</v>
      </c>
    </row>
    <row r="11060" spans="1:36" ht="17.25" hidden="1" customHeight="1" x14ac:dyDescent="0.2">
      <c r="A11060" s="4" t="s">
        <v>3476</v>
      </c>
      <c r="B11060" t="s">
        <v>3017</v>
      </c>
      <c r="C11060" t="s">
        <v>3477</v>
      </c>
      <c r="D11060" t="s">
        <v>3478</v>
      </c>
      <c r="E11060" t="s">
        <v>3493</v>
      </c>
      <c r="F11060" t="s">
        <v>64</v>
      </c>
      <c r="G11060" s="5">
        <v>250</v>
      </c>
      <c r="H11060" t="s">
        <v>42</v>
      </c>
      <c r="I11060" t="s">
        <v>240</v>
      </c>
      <c r="J11060" t="s">
        <v>45</v>
      </c>
      <c r="K11060" t="s">
        <v>45</v>
      </c>
      <c r="L11060" t="s">
        <v>45</v>
      </c>
      <c r="M11060" t="s">
        <v>559</v>
      </c>
      <c r="N11060" s="6">
        <v>1970</v>
      </c>
      <c r="Q11060" t="s">
        <v>3112</v>
      </c>
      <c r="R11060" s="7">
        <v>-34.571795600000002</v>
      </c>
      <c r="S11060" s="7">
        <v>-58.384488699999999</v>
      </c>
      <c r="T11060" t="s">
        <v>46</v>
      </c>
      <c r="U11060" t="s">
        <v>3023</v>
      </c>
      <c r="W11060" t="s">
        <v>3480</v>
      </c>
      <c r="X11060" t="s">
        <v>3023</v>
      </c>
      <c r="Y11060" t="s">
        <v>3012</v>
      </c>
      <c r="Z11060" t="s">
        <v>3013</v>
      </c>
      <c r="AG11060" t="s">
        <v>3481</v>
      </c>
      <c r="AH11060" s="30">
        <v>1108948</v>
      </c>
      <c r="AI11060" t="s">
        <v>3482</v>
      </c>
      <c r="AJ11060" t="s">
        <v>3494</v>
      </c>
    </row>
    <row r="11061" spans="1:36" ht="17.25" hidden="1" customHeight="1" x14ac:dyDescent="0.2">
      <c r="A11061" s="4" t="s">
        <v>8004</v>
      </c>
      <c r="B11061" t="s">
        <v>6893</v>
      </c>
      <c r="C11061" t="s">
        <v>8005</v>
      </c>
      <c r="D11061" t="s">
        <v>8006</v>
      </c>
      <c r="E11061" t="s">
        <v>4819</v>
      </c>
      <c r="F11061" t="s">
        <v>86</v>
      </c>
      <c r="G11061" s="5">
        <v>150</v>
      </c>
      <c r="H11061" t="s">
        <v>42</v>
      </c>
      <c r="I11061" t="s">
        <v>240</v>
      </c>
      <c r="J11061" t="s">
        <v>45</v>
      </c>
      <c r="K11061" t="s">
        <v>45</v>
      </c>
      <c r="L11061" t="s">
        <v>45</v>
      </c>
      <c r="M11061" t="s">
        <v>559</v>
      </c>
      <c r="N11061" s="6">
        <v>1970</v>
      </c>
      <c r="Q11061" t="s">
        <v>6915</v>
      </c>
      <c r="R11061" s="7">
        <v>19.617767000000001</v>
      </c>
      <c r="S11061" s="7">
        <v>-98.975494999999995</v>
      </c>
      <c r="T11061" t="s">
        <v>46</v>
      </c>
      <c r="U11061" t="s">
        <v>8007</v>
      </c>
      <c r="X11061" t="s">
        <v>7343</v>
      </c>
      <c r="Y11061" t="s">
        <v>3012</v>
      </c>
      <c r="Z11061" t="s">
        <v>3013</v>
      </c>
      <c r="AG11061" t="s">
        <v>8008</v>
      </c>
      <c r="AH11061" s="24">
        <v>1155449</v>
      </c>
      <c r="AI11061" t="s">
        <v>8009</v>
      </c>
      <c r="AJ11061" t="s">
        <v>8012</v>
      </c>
    </row>
    <row r="11062" spans="1:36" ht="17.25" hidden="1" customHeight="1" x14ac:dyDescent="0.2">
      <c r="A11062" s="4" t="s">
        <v>10286</v>
      </c>
      <c r="B11062" t="s">
        <v>8398</v>
      </c>
      <c r="C11062" t="s">
        <v>10287</v>
      </c>
      <c r="E11062" t="s">
        <v>40</v>
      </c>
      <c r="F11062" t="s">
        <v>86</v>
      </c>
      <c r="G11062" s="5">
        <v>765</v>
      </c>
      <c r="H11062" t="s">
        <v>42</v>
      </c>
      <c r="I11062" t="s">
        <v>240</v>
      </c>
      <c r="J11062" t="s">
        <v>559</v>
      </c>
      <c r="N11062" s="6">
        <v>1970</v>
      </c>
      <c r="R11062" s="7">
        <v>29.75</v>
      </c>
      <c r="S11062" s="7">
        <v>-94.925600000000003</v>
      </c>
      <c r="T11062" t="s">
        <v>46</v>
      </c>
      <c r="U11062" t="s">
        <v>9254</v>
      </c>
      <c r="V11062" t="s">
        <v>9255</v>
      </c>
      <c r="X11062" t="s">
        <v>8584</v>
      </c>
      <c r="Y11062" t="s">
        <v>3012</v>
      </c>
      <c r="Z11062" t="s">
        <v>3691</v>
      </c>
      <c r="AA11062" t="s">
        <v>10288</v>
      </c>
      <c r="AB11062" t="s">
        <v>8690</v>
      </c>
      <c r="AI11062" t="s">
        <v>10289</v>
      </c>
      <c r="AJ11062" t="s">
        <v>10290</v>
      </c>
    </row>
    <row r="11063" spans="1:36" ht="17.25" hidden="1" customHeight="1" x14ac:dyDescent="0.2">
      <c r="A11063" s="4" t="s">
        <v>44935</v>
      </c>
      <c r="B11063" t="s">
        <v>43246</v>
      </c>
      <c r="C11063" t="s">
        <v>44936</v>
      </c>
      <c r="D11063" t="s">
        <v>44937</v>
      </c>
      <c r="E11063" t="s">
        <v>40</v>
      </c>
      <c r="F11063" t="s">
        <v>527</v>
      </c>
      <c r="G11063" s="5">
        <v>60</v>
      </c>
      <c r="H11063" t="s">
        <v>42</v>
      </c>
      <c r="I11063" t="s">
        <v>240</v>
      </c>
      <c r="J11063" t="s">
        <v>44</v>
      </c>
      <c r="N11063" s="6">
        <v>1975</v>
      </c>
      <c r="R11063" s="7">
        <v>53.251399999999997</v>
      </c>
      <c r="S11063" s="7">
        <v>50.275599999999997</v>
      </c>
      <c r="T11063" t="s">
        <v>46</v>
      </c>
      <c r="U11063" t="s">
        <v>44938</v>
      </c>
      <c r="X11063" t="s">
        <v>44634</v>
      </c>
      <c r="Y11063" t="s">
        <v>36708</v>
      </c>
      <c r="Z11063" t="s">
        <v>36915</v>
      </c>
      <c r="AA11063" t="s">
        <v>44939</v>
      </c>
      <c r="AD11063" t="s">
        <v>5000</v>
      </c>
      <c r="AE11063" t="s">
        <v>1954</v>
      </c>
      <c r="AF11063" t="s">
        <v>880</v>
      </c>
      <c r="AG11063" t="s">
        <v>44940</v>
      </c>
      <c r="AH11063" s="24">
        <v>1145182</v>
      </c>
      <c r="AI11063" t="s">
        <v>44941</v>
      </c>
      <c r="AJ11063" t="s">
        <v>44942</v>
      </c>
    </row>
    <row r="11064" spans="1:36" ht="17.25" hidden="1" customHeight="1" x14ac:dyDescent="0.2">
      <c r="A11064" s="4" t="s">
        <v>44935</v>
      </c>
      <c r="B11064" t="s">
        <v>43246</v>
      </c>
      <c r="C11064" t="s">
        <v>44936</v>
      </c>
      <c r="D11064" t="s">
        <v>44937</v>
      </c>
      <c r="E11064" t="s">
        <v>56</v>
      </c>
      <c r="F11064" t="s">
        <v>527</v>
      </c>
      <c r="G11064" s="5">
        <v>110</v>
      </c>
      <c r="H11064" t="s">
        <v>42</v>
      </c>
      <c r="I11064" t="s">
        <v>240</v>
      </c>
      <c r="J11064" t="s">
        <v>44</v>
      </c>
      <c r="N11064" s="6">
        <v>1978</v>
      </c>
      <c r="R11064" s="7">
        <v>53.251399999999997</v>
      </c>
      <c r="S11064" s="7">
        <v>50.275599999999997</v>
      </c>
      <c r="T11064" t="s">
        <v>46</v>
      </c>
      <c r="U11064" t="s">
        <v>44938</v>
      </c>
      <c r="X11064" t="s">
        <v>44634</v>
      </c>
      <c r="Y11064" t="s">
        <v>36708</v>
      </c>
      <c r="Z11064" t="s">
        <v>36915</v>
      </c>
      <c r="AA11064" t="s">
        <v>44939</v>
      </c>
      <c r="AD11064" t="s">
        <v>5000</v>
      </c>
      <c r="AE11064" t="s">
        <v>1954</v>
      </c>
      <c r="AF11064" t="s">
        <v>880</v>
      </c>
      <c r="AG11064" t="s">
        <v>44940</v>
      </c>
      <c r="AH11064" s="24">
        <v>1202640</v>
      </c>
      <c r="AI11064" t="s">
        <v>44941</v>
      </c>
      <c r="AJ11064" t="s">
        <v>44943</v>
      </c>
    </row>
    <row r="11065" spans="1:36" ht="17.25" hidden="1" customHeight="1" x14ac:dyDescent="0.2">
      <c r="A11065" s="4" t="s">
        <v>44935</v>
      </c>
      <c r="B11065" t="s">
        <v>43246</v>
      </c>
      <c r="C11065" t="s">
        <v>44936</v>
      </c>
      <c r="D11065" t="s">
        <v>44937</v>
      </c>
      <c r="E11065" t="s">
        <v>58</v>
      </c>
      <c r="F11065" t="s">
        <v>527</v>
      </c>
      <c r="G11065" s="5">
        <v>110</v>
      </c>
      <c r="H11065" t="s">
        <v>42</v>
      </c>
      <c r="I11065" t="s">
        <v>240</v>
      </c>
      <c r="J11065" t="s">
        <v>44</v>
      </c>
      <c r="N11065" s="6">
        <v>1978</v>
      </c>
      <c r="R11065" s="7">
        <v>53.251399999999997</v>
      </c>
      <c r="S11065" s="7">
        <v>50.275599999999997</v>
      </c>
      <c r="T11065" t="s">
        <v>46</v>
      </c>
      <c r="U11065" t="s">
        <v>44938</v>
      </c>
      <c r="X11065" t="s">
        <v>44634</v>
      </c>
      <c r="Y11065" t="s">
        <v>36708</v>
      </c>
      <c r="Z11065" t="s">
        <v>36915</v>
      </c>
      <c r="AA11065" t="s">
        <v>44939</v>
      </c>
      <c r="AD11065" t="s">
        <v>5000</v>
      </c>
      <c r="AE11065" t="s">
        <v>1954</v>
      </c>
      <c r="AF11065" t="s">
        <v>880</v>
      </c>
      <c r="AG11065" t="s">
        <v>44940</v>
      </c>
      <c r="AH11065" s="24">
        <v>1202641</v>
      </c>
      <c r="AI11065" t="s">
        <v>44941</v>
      </c>
      <c r="AJ11065" t="s">
        <v>44944</v>
      </c>
    </row>
    <row r="11066" spans="1:36" ht="17.25" hidden="1" customHeight="1" x14ac:dyDescent="0.2">
      <c r="A11066" s="4" t="s">
        <v>44935</v>
      </c>
      <c r="B11066" t="s">
        <v>43246</v>
      </c>
      <c r="C11066" t="s">
        <v>44936</v>
      </c>
      <c r="D11066" t="s">
        <v>44937</v>
      </c>
      <c r="E11066" t="s">
        <v>191</v>
      </c>
      <c r="F11066" t="s">
        <v>527</v>
      </c>
      <c r="G11066" s="5">
        <v>110</v>
      </c>
      <c r="H11066" t="s">
        <v>42</v>
      </c>
      <c r="I11066" t="s">
        <v>240</v>
      </c>
      <c r="J11066" t="s">
        <v>44</v>
      </c>
      <c r="N11066" s="6">
        <v>1978</v>
      </c>
      <c r="P11066" s="24">
        <v>2024</v>
      </c>
      <c r="R11066" s="7">
        <v>53.251399999999997</v>
      </c>
      <c r="S11066" s="7">
        <v>50.275599999999997</v>
      </c>
      <c r="T11066" t="s">
        <v>46</v>
      </c>
      <c r="U11066" t="s">
        <v>44938</v>
      </c>
      <c r="X11066" t="s">
        <v>44634</v>
      </c>
      <c r="Y11066" t="s">
        <v>36708</v>
      </c>
      <c r="Z11066" t="s">
        <v>36915</v>
      </c>
      <c r="AA11066" t="s">
        <v>44939</v>
      </c>
      <c r="AD11066" t="s">
        <v>5000</v>
      </c>
      <c r="AE11066" t="s">
        <v>1954</v>
      </c>
      <c r="AF11066" t="s">
        <v>880</v>
      </c>
      <c r="AG11066" t="s">
        <v>44940</v>
      </c>
      <c r="AH11066" s="24">
        <v>1202642</v>
      </c>
      <c r="AI11066" t="s">
        <v>44941</v>
      </c>
      <c r="AJ11066" t="s">
        <v>44945</v>
      </c>
    </row>
    <row r="11067" spans="1:36" ht="17.25" hidden="1" customHeight="1" x14ac:dyDescent="0.2">
      <c r="A11067" s="4" t="s">
        <v>44935</v>
      </c>
      <c r="B11067" t="s">
        <v>43246</v>
      </c>
      <c r="C11067" t="s">
        <v>44936</v>
      </c>
      <c r="D11067" t="s">
        <v>44937</v>
      </c>
      <c r="E11067" t="s">
        <v>335</v>
      </c>
      <c r="F11067" t="s">
        <v>527</v>
      </c>
      <c r="G11067" s="5">
        <v>50</v>
      </c>
      <c r="H11067" t="s">
        <v>42</v>
      </c>
      <c r="I11067" t="s">
        <v>240</v>
      </c>
      <c r="J11067" t="s">
        <v>44</v>
      </c>
      <c r="N11067" s="6">
        <v>2002</v>
      </c>
      <c r="R11067" s="7">
        <v>53.251399999999997</v>
      </c>
      <c r="S11067" s="7">
        <v>50.275599999999997</v>
      </c>
      <c r="T11067" t="s">
        <v>46</v>
      </c>
      <c r="U11067" t="s">
        <v>44938</v>
      </c>
      <c r="X11067" t="s">
        <v>44634</v>
      </c>
      <c r="Y11067" t="s">
        <v>36708</v>
      </c>
      <c r="Z11067" t="s">
        <v>36915</v>
      </c>
      <c r="AA11067" t="s">
        <v>44939</v>
      </c>
      <c r="AD11067" t="s">
        <v>5000</v>
      </c>
      <c r="AE11067" t="s">
        <v>1954</v>
      </c>
      <c r="AF11067" t="s">
        <v>880</v>
      </c>
      <c r="AG11067" t="s">
        <v>44940</v>
      </c>
      <c r="AI11067" t="s">
        <v>44941</v>
      </c>
      <c r="AJ11067" t="s">
        <v>44947</v>
      </c>
    </row>
    <row r="11068" spans="1:36" ht="17.25" hidden="1" customHeight="1" x14ac:dyDescent="0.2">
      <c r="A11068" s="4" t="s">
        <v>44948</v>
      </c>
      <c r="B11068" t="s">
        <v>43246</v>
      </c>
      <c r="C11068" t="s">
        <v>44949</v>
      </c>
      <c r="D11068" t="s">
        <v>44950</v>
      </c>
      <c r="E11068" t="s">
        <v>56</v>
      </c>
      <c r="F11068" t="s">
        <v>527</v>
      </c>
      <c r="G11068" s="5">
        <v>60</v>
      </c>
      <c r="H11068" t="s">
        <v>42</v>
      </c>
      <c r="I11068" t="s">
        <v>240</v>
      </c>
      <c r="J11068" t="s">
        <v>44</v>
      </c>
      <c r="N11068" s="6">
        <v>1999</v>
      </c>
      <c r="R11068" s="7">
        <v>54.215963000000002</v>
      </c>
      <c r="S11068" s="7">
        <v>45.207585999999999</v>
      </c>
      <c r="T11068" t="s">
        <v>46</v>
      </c>
      <c r="U11068" t="s">
        <v>44951</v>
      </c>
      <c r="X11068" t="s">
        <v>44328</v>
      </c>
      <c r="Y11068" t="s">
        <v>36708</v>
      </c>
      <c r="Z11068" t="s">
        <v>36915</v>
      </c>
      <c r="AA11068" t="s">
        <v>44952</v>
      </c>
      <c r="AG11068" t="s">
        <v>44953</v>
      </c>
      <c r="AI11068" t="s">
        <v>44954</v>
      </c>
      <c r="AJ11068" t="s">
        <v>44955</v>
      </c>
    </row>
    <row r="11069" spans="1:36" ht="17.25" hidden="1" customHeight="1" x14ac:dyDescent="0.2">
      <c r="A11069" s="4" t="s">
        <v>44948</v>
      </c>
      <c r="B11069" t="s">
        <v>43246</v>
      </c>
      <c r="C11069" t="s">
        <v>44949</v>
      </c>
      <c r="D11069" t="s">
        <v>44950</v>
      </c>
      <c r="E11069" t="s">
        <v>191</v>
      </c>
      <c r="F11069" t="s">
        <v>527</v>
      </c>
      <c r="G11069" s="5">
        <v>110</v>
      </c>
      <c r="H11069" t="s">
        <v>42</v>
      </c>
      <c r="I11069" t="s">
        <v>240</v>
      </c>
      <c r="J11069" t="s">
        <v>44</v>
      </c>
      <c r="N11069" s="6">
        <v>1990</v>
      </c>
      <c r="R11069" s="7">
        <v>54.215963000000002</v>
      </c>
      <c r="S11069" s="7">
        <v>45.207585999999999</v>
      </c>
      <c r="T11069" t="s">
        <v>46</v>
      </c>
      <c r="U11069" t="s">
        <v>44951</v>
      </c>
      <c r="X11069" t="s">
        <v>44328</v>
      </c>
      <c r="Y11069" t="s">
        <v>36708</v>
      </c>
      <c r="Z11069" t="s">
        <v>36915</v>
      </c>
      <c r="AA11069" t="s">
        <v>44952</v>
      </c>
      <c r="AG11069" t="s">
        <v>44953</v>
      </c>
      <c r="AI11069" t="s">
        <v>44954</v>
      </c>
      <c r="AJ11069" t="s">
        <v>44956</v>
      </c>
    </row>
    <row r="11070" spans="1:36" ht="17.25" hidden="1" customHeight="1" x14ac:dyDescent="0.2">
      <c r="A11070" s="4" t="s">
        <v>44948</v>
      </c>
      <c r="B11070" t="s">
        <v>43246</v>
      </c>
      <c r="C11070" t="s">
        <v>44949</v>
      </c>
      <c r="D11070" t="s">
        <v>44950</v>
      </c>
      <c r="E11070" t="s">
        <v>335</v>
      </c>
      <c r="F11070" t="s">
        <v>527</v>
      </c>
      <c r="G11070" s="5">
        <v>110</v>
      </c>
      <c r="H11070" t="s">
        <v>42</v>
      </c>
      <c r="I11070" t="s">
        <v>240</v>
      </c>
      <c r="J11070" t="s">
        <v>44</v>
      </c>
      <c r="N11070" s="6">
        <v>1979</v>
      </c>
      <c r="R11070" s="7">
        <v>54.215963000000002</v>
      </c>
      <c r="S11070" s="7">
        <v>45.207585999999999</v>
      </c>
      <c r="T11070" t="s">
        <v>46</v>
      </c>
      <c r="U11070" t="s">
        <v>44951</v>
      </c>
      <c r="X11070" t="s">
        <v>44328</v>
      </c>
      <c r="Y11070" t="s">
        <v>36708</v>
      </c>
      <c r="Z11070" t="s">
        <v>36915</v>
      </c>
      <c r="AA11070" t="s">
        <v>44952</v>
      </c>
      <c r="AG11070" t="s">
        <v>44953</v>
      </c>
      <c r="AI11070" t="s">
        <v>44954</v>
      </c>
      <c r="AJ11070" t="s">
        <v>44957</v>
      </c>
    </row>
    <row r="11071" spans="1:36" ht="17.25" hidden="1" customHeight="1" x14ac:dyDescent="0.2">
      <c r="A11071" s="4" t="s">
        <v>13803</v>
      </c>
      <c r="B11071" t="s">
        <v>8398</v>
      </c>
      <c r="C11071" t="s">
        <v>13804</v>
      </c>
      <c r="E11071" t="s">
        <v>335</v>
      </c>
      <c r="F11071" t="s">
        <v>86</v>
      </c>
      <c r="G11071" s="5">
        <v>105</v>
      </c>
      <c r="H11071" t="s">
        <v>806</v>
      </c>
      <c r="I11071" t="s">
        <v>240</v>
      </c>
      <c r="J11071" t="s">
        <v>559</v>
      </c>
      <c r="M11071" t="s">
        <v>559</v>
      </c>
      <c r="N11071" s="6">
        <v>1970</v>
      </c>
      <c r="O11071" s="24">
        <v>2020</v>
      </c>
      <c r="P11071" s="24">
        <v>2020</v>
      </c>
      <c r="R11071" s="7">
        <v>37.108611000000003</v>
      </c>
      <c r="S11071" s="7">
        <v>-93.261939999999996</v>
      </c>
      <c r="T11071" t="s">
        <v>46</v>
      </c>
      <c r="U11071" t="s">
        <v>13658</v>
      </c>
      <c r="V11071" t="s">
        <v>8964</v>
      </c>
      <c r="X11071" t="s">
        <v>8994</v>
      </c>
      <c r="Y11071" t="s">
        <v>3012</v>
      </c>
      <c r="Z11071" t="s">
        <v>3691</v>
      </c>
      <c r="AA11071" t="s">
        <v>13805</v>
      </c>
      <c r="AB11071" t="s">
        <v>8427</v>
      </c>
      <c r="AG11071" t="s">
        <v>13806</v>
      </c>
      <c r="AH11071" s="24">
        <v>10009</v>
      </c>
      <c r="AI11071" t="s">
        <v>13807</v>
      </c>
      <c r="AJ11071" t="s">
        <v>13809</v>
      </c>
    </row>
    <row r="11072" spans="1:36" ht="17.25" hidden="1" customHeight="1" x14ac:dyDescent="0.2">
      <c r="A11072" s="4" t="s">
        <v>14265</v>
      </c>
      <c r="B11072" t="s">
        <v>8398</v>
      </c>
      <c r="C11072" t="s">
        <v>14266</v>
      </c>
      <c r="E11072" t="s">
        <v>191</v>
      </c>
      <c r="F11072" t="s">
        <v>86</v>
      </c>
      <c r="G11072" s="5">
        <v>553</v>
      </c>
      <c r="H11072" t="s">
        <v>42</v>
      </c>
      <c r="I11072" t="s">
        <v>240</v>
      </c>
      <c r="J11072" t="s">
        <v>559</v>
      </c>
      <c r="N11072" s="6">
        <v>1970</v>
      </c>
      <c r="P11072" s="24">
        <v>2025</v>
      </c>
      <c r="R11072" s="7">
        <v>34.434100000000001</v>
      </c>
      <c r="S11072" s="7">
        <v>-92.904899999999998</v>
      </c>
      <c r="T11072" t="s">
        <v>46</v>
      </c>
      <c r="U11072" t="s">
        <v>14267</v>
      </c>
      <c r="V11072" t="s">
        <v>13461</v>
      </c>
      <c r="X11072" t="s">
        <v>10157</v>
      </c>
      <c r="Y11072" t="s">
        <v>3012</v>
      </c>
      <c r="Z11072" t="s">
        <v>3691</v>
      </c>
      <c r="AA11072" t="s">
        <v>14268</v>
      </c>
      <c r="AB11072" t="s">
        <v>8414</v>
      </c>
      <c r="AG11072" t="s">
        <v>14269</v>
      </c>
      <c r="AH11072" s="24">
        <v>11342</v>
      </c>
      <c r="AI11072" t="s">
        <v>14270</v>
      </c>
      <c r="AJ11072" t="s">
        <v>14271</v>
      </c>
    </row>
    <row r="11073" spans="1:36" ht="17.25" hidden="1" customHeight="1" x14ac:dyDescent="0.2">
      <c r="A11073" s="4" t="s">
        <v>44969</v>
      </c>
      <c r="B11073" t="s">
        <v>43246</v>
      </c>
      <c r="C11073" t="s">
        <v>44970</v>
      </c>
      <c r="D11073" t="s">
        <v>44971</v>
      </c>
      <c r="E11073" t="s">
        <v>40</v>
      </c>
      <c r="F11073" t="s">
        <v>527</v>
      </c>
      <c r="G11073" s="5">
        <v>110</v>
      </c>
      <c r="H11073" t="s">
        <v>42</v>
      </c>
      <c r="I11073" t="s">
        <v>240</v>
      </c>
      <c r="J11073" t="s">
        <v>44</v>
      </c>
      <c r="N11073" s="6">
        <v>1978</v>
      </c>
      <c r="R11073" s="7">
        <v>51.623770999999998</v>
      </c>
      <c r="S11073" s="7">
        <v>46.009872999999999</v>
      </c>
      <c r="T11073" t="s">
        <v>46</v>
      </c>
      <c r="U11073" t="s">
        <v>44962</v>
      </c>
      <c r="X11073" t="s">
        <v>43401</v>
      </c>
      <c r="Y11073" t="s">
        <v>36708</v>
      </c>
      <c r="Z11073" t="s">
        <v>36915</v>
      </c>
      <c r="AA11073" t="s">
        <v>44963</v>
      </c>
      <c r="AG11073" t="s">
        <v>44972</v>
      </c>
      <c r="AH11073" s="24">
        <v>1103909</v>
      </c>
      <c r="AI11073" t="s">
        <v>44973</v>
      </c>
      <c r="AJ11073" t="s">
        <v>44974</v>
      </c>
    </row>
    <row r="11074" spans="1:36" ht="17.25" hidden="1" customHeight="1" x14ac:dyDescent="0.2">
      <c r="A11074" s="4" t="s">
        <v>44969</v>
      </c>
      <c r="B11074" t="s">
        <v>43246</v>
      </c>
      <c r="C11074" t="s">
        <v>44970</v>
      </c>
      <c r="D11074" t="s">
        <v>44971</v>
      </c>
      <c r="E11074" t="s">
        <v>56</v>
      </c>
      <c r="F11074" t="s">
        <v>527</v>
      </c>
      <c r="G11074" s="5">
        <v>110</v>
      </c>
      <c r="H11074" t="s">
        <v>42</v>
      </c>
      <c r="I11074" t="s">
        <v>240</v>
      </c>
      <c r="J11074" t="s">
        <v>44</v>
      </c>
      <c r="N11074" s="6">
        <v>1979</v>
      </c>
      <c r="R11074" s="7">
        <v>51.623770999999998</v>
      </c>
      <c r="S11074" s="7">
        <v>46.009872999999999</v>
      </c>
      <c r="T11074" t="s">
        <v>46</v>
      </c>
      <c r="U11074" t="s">
        <v>44962</v>
      </c>
      <c r="X11074" t="s">
        <v>43401</v>
      </c>
      <c r="Y11074" t="s">
        <v>36708</v>
      </c>
      <c r="Z11074" t="s">
        <v>36915</v>
      </c>
      <c r="AA11074" t="s">
        <v>44963</v>
      </c>
      <c r="AG11074" t="s">
        <v>44972</v>
      </c>
      <c r="AH11074" s="24">
        <v>1199363</v>
      </c>
      <c r="AI11074" t="s">
        <v>44973</v>
      </c>
      <c r="AJ11074" t="s">
        <v>44975</v>
      </c>
    </row>
    <row r="11075" spans="1:36" ht="17.25" hidden="1" customHeight="1" x14ac:dyDescent="0.2">
      <c r="A11075" s="4" t="s">
        <v>44969</v>
      </c>
      <c r="B11075" t="s">
        <v>43246</v>
      </c>
      <c r="C11075" t="s">
        <v>44970</v>
      </c>
      <c r="D11075" t="s">
        <v>44971</v>
      </c>
      <c r="E11075" t="s">
        <v>58</v>
      </c>
      <c r="F11075" t="s">
        <v>527</v>
      </c>
      <c r="G11075" s="5">
        <v>110</v>
      </c>
      <c r="H11075" t="s">
        <v>42</v>
      </c>
      <c r="I11075" t="s">
        <v>240</v>
      </c>
      <c r="J11075" t="s">
        <v>44</v>
      </c>
      <c r="N11075" s="6">
        <v>1982</v>
      </c>
      <c r="R11075" s="7">
        <v>51.623770999999998</v>
      </c>
      <c r="S11075" s="7">
        <v>46.009872999999999</v>
      </c>
      <c r="T11075" t="s">
        <v>46</v>
      </c>
      <c r="U11075" t="s">
        <v>44962</v>
      </c>
      <c r="X11075" t="s">
        <v>43401</v>
      </c>
      <c r="Y11075" t="s">
        <v>36708</v>
      </c>
      <c r="Z11075" t="s">
        <v>36915</v>
      </c>
      <c r="AA11075" t="s">
        <v>44963</v>
      </c>
      <c r="AG11075" t="s">
        <v>44972</v>
      </c>
      <c r="AH11075" s="24">
        <v>1199364</v>
      </c>
      <c r="AI11075" t="s">
        <v>44973</v>
      </c>
      <c r="AJ11075" t="s">
        <v>44976</v>
      </c>
    </row>
    <row r="11076" spans="1:36" ht="17.25" hidden="1" customHeight="1" x14ac:dyDescent="0.2">
      <c r="A11076" s="4" t="s">
        <v>44969</v>
      </c>
      <c r="B11076" t="s">
        <v>43246</v>
      </c>
      <c r="C11076" t="s">
        <v>44970</v>
      </c>
      <c r="D11076" t="s">
        <v>44971</v>
      </c>
      <c r="E11076" t="s">
        <v>191</v>
      </c>
      <c r="F11076" t="s">
        <v>527</v>
      </c>
      <c r="G11076" s="5">
        <v>115</v>
      </c>
      <c r="H11076" t="s">
        <v>42</v>
      </c>
      <c r="I11076" t="s">
        <v>240</v>
      </c>
      <c r="J11076" t="s">
        <v>44</v>
      </c>
      <c r="N11076" s="6">
        <v>1988</v>
      </c>
      <c r="R11076" s="7">
        <v>51.623770999999998</v>
      </c>
      <c r="S11076" s="7">
        <v>46.009872999999999</v>
      </c>
      <c r="T11076" t="s">
        <v>46</v>
      </c>
      <c r="U11076" t="s">
        <v>44962</v>
      </c>
      <c r="X11076" t="s">
        <v>43401</v>
      </c>
      <c r="Y11076" t="s">
        <v>36708</v>
      </c>
      <c r="Z11076" t="s">
        <v>36915</v>
      </c>
      <c r="AA11076" t="s">
        <v>44963</v>
      </c>
      <c r="AG11076" t="s">
        <v>44972</v>
      </c>
      <c r="AH11076" s="6">
        <v>1204733</v>
      </c>
      <c r="AI11076" t="s">
        <v>44973</v>
      </c>
      <c r="AJ11076" t="s">
        <v>44977</v>
      </c>
    </row>
    <row r="11077" spans="1:36" ht="17.25" hidden="1" customHeight="1" x14ac:dyDescent="0.2">
      <c r="A11077" s="4" t="s">
        <v>44985</v>
      </c>
      <c r="B11077" t="s">
        <v>43246</v>
      </c>
      <c r="C11077" t="s">
        <v>44986</v>
      </c>
      <c r="D11077" t="s">
        <v>44987</v>
      </c>
      <c r="E11077" t="s">
        <v>40</v>
      </c>
      <c r="F11077" t="s">
        <v>86</v>
      </c>
      <c r="G11077" s="5">
        <v>450</v>
      </c>
      <c r="H11077" t="s">
        <v>42</v>
      </c>
      <c r="I11077" t="s">
        <v>43</v>
      </c>
      <c r="J11077" t="s">
        <v>44</v>
      </c>
      <c r="N11077" s="6">
        <v>2000</v>
      </c>
      <c r="R11077" s="7">
        <v>60.014758999999998</v>
      </c>
      <c r="S11077" s="7">
        <v>30.096375999999999</v>
      </c>
      <c r="T11077" t="s">
        <v>46</v>
      </c>
      <c r="U11077" t="s">
        <v>43362</v>
      </c>
      <c r="X11077" t="s">
        <v>43362</v>
      </c>
      <c r="Y11077" t="s">
        <v>36708</v>
      </c>
      <c r="Z11077" t="s">
        <v>36915</v>
      </c>
      <c r="AA11077" t="s">
        <v>44988</v>
      </c>
      <c r="AC11077" t="s">
        <v>44989</v>
      </c>
      <c r="AG11077" t="s">
        <v>44990</v>
      </c>
      <c r="AH11077" s="27" t="s">
        <v>44991</v>
      </c>
      <c r="AI11077" t="s">
        <v>44992</v>
      </c>
      <c r="AJ11077" t="s">
        <v>44993</v>
      </c>
    </row>
    <row r="11078" spans="1:36" ht="17.25" hidden="1" customHeight="1" x14ac:dyDescent="0.2">
      <c r="A11078" s="4" t="s">
        <v>44985</v>
      </c>
      <c r="B11078" t="s">
        <v>43246</v>
      </c>
      <c r="C11078" t="s">
        <v>44986</v>
      </c>
      <c r="D11078" t="s">
        <v>44987</v>
      </c>
      <c r="E11078" t="s">
        <v>56</v>
      </c>
      <c r="F11078" t="s">
        <v>86</v>
      </c>
      <c r="G11078" s="5">
        <v>450</v>
      </c>
      <c r="H11078" t="s">
        <v>42</v>
      </c>
      <c r="I11078" t="s">
        <v>43</v>
      </c>
      <c r="J11078" t="s">
        <v>44</v>
      </c>
      <c r="N11078" s="6">
        <v>2006</v>
      </c>
      <c r="R11078" s="7">
        <v>60.014758999999998</v>
      </c>
      <c r="S11078" s="7">
        <v>30.096375999999999</v>
      </c>
      <c r="T11078" t="s">
        <v>46</v>
      </c>
      <c r="U11078" t="s">
        <v>43362</v>
      </c>
      <c r="X11078" t="s">
        <v>43362</v>
      </c>
      <c r="Y11078" t="s">
        <v>36708</v>
      </c>
      <c r="Z11078" t="s">
        <v>36915</v>
      </c>
      <c r="AA11078" t="s">
        <v>44988</v>
      </c>
      <c r="AC11078" t="s">
        <v>44989</v>
      </c>
      <c r="AG11078" t="s">
        <v>44990</v>
      </c>
      <c r="AH11078" s="27" t="s">
        <v>44994</v>
      </c>
      <c r="AI11078" t="s">
        <v>44992</v>
      </c>
      <c r="AJ11078" t="s">
        <v>44995</v>
      </c>
    </row>
    <row r="11079" spans="1:36" ht="17.25" hidden="1" customHeight="1" x14ac:dyDescent="0.2">
      <c r="A11079" s="4" t="s">
        <v>44996</v>
      </c>
      <c r="B11079" t="s">
        <v>43246</v>
      </c>
      <c r="C11079" t="s">
        <v>44997</v>
      </c>
      <c r="D11079" t="s">
        <v>44998</v>
      </c>
      <c r="E11079" t="s">
        <v>40</v>
      </c>
      <c r="F11079" t="s">
        <v>86</v>
      </c>
      <c r="G11079" s="5">
        <v>80</v>
      </c>
      <c r="H11079" t="s">
        <v>42</v>
      </c>
      <c r="I11079" t="s">
        <v>240</v>
      </c>
      <c r="J11079" t="s">
        <v>44</v>
      </c>
      <c r="N11079" s="6">
        <v>1976</v>
      </c>
      <c r="R11079" s="7">
        <v>64.563446299999995</v>
      </c>
      <c r="S11079" s="7">
        <v>39.905783300000003</v>
      </c>
      <c r="T11079" t="s">
        <v>46</v>
      </c>
      <c r="U11079" t="s">
        <v>44999</v>
      </c>
      <c r="X11079" t="s">
        <v>43294</v>
      </c>
      <c r="Y11079" t="s">
        <v>36708</v>
      </c>
      <c r="Z11079" t="s">
        <v>36915</v>
      </c>
      <c r="AC11079" t="s">
        <v>45000</v>
      </c>
      <c r="AG11079" t="s">
        <v>45001</v>
      </c>
      <c r="AH11079" s="6">
        <v>1147073</v>
      </c>
      <c r="AI11079" t="s">
        <v>45002</v>
      </c>
      <c r="AJ11079" t="s">
        <v>45003</v>
      </c>
    </row>
    <row r="11080" spans="1:36" ht="17.25" hidden="1" customHeight="1" x14ac:dyDescent="0.2">
      <c r="A11080" s="4" t="s">
        <v>44996</v>
      </c>
      <c r="B11080" t="s">
        <v>43246</v>
      </c>
      <c r="C11080" t="s">
        <v>44997</v>
      </c>
      <c r="D11080" t="s">
        <v>44998</v>
      </c>
      <c r="E11080" t="s">
        <v>56</v>
      </c>
      <c r="F11080" t="s">
        <v>86</v>
      </c>
      <c r="G11080" s="5">
        <v>110</v>
      </c>
      <c r="H11080" t="s">
        <v>42</v>
      </c>
      <c r="I11080" t="s">
        <v>240</v>
      </c>
      <c r="J11080" t="s">
        <v>44</v>
      </c>
      <c r="N11080" s="6">
        <v>1977</v>
      </c>
      <c r="R11080" s="7">
        <v>64.563446299999995</v>
      </c>
      <c r="S11080" s="7">
        <v>39.905783300000003</v>
      </c>
      <c r="T11080" t="s">
        <v>46</v>
      </c>
      <c r="U11080" t="s">
        <v>44999</v>
      </c>
      <c r="X11080" t="s">
        <v>43294</v>
      </c>
      <c r="Y11080" t="s">
        <v>36708</v>
      </c>
      <c r="Z11080" t="s">
        <v>36915</v>
      </c>
      <c r="AC11080" t="s">
        <v>45000</v>
      </c>
      <c r="AG11080" t="s">
        <v>45001</v>
      </c>
      <c r="AH11080" s="6">
        <v>1237358</v>
      </c>
      <c r="AI11080" t="s">
        <v>45002</v>
      </c>
      <c r="AJ11080" t="s">
        <v>45004</v>
      </c>
    </row>
    <row r="11081" spans="1:36" ht="17.25" hidden="1" customHeight="1" x14ac:dyDescent="0.2">
      <c r="A11081" s="4" t="s">
        <v>44996</v>
      </c>
      <c r="B11081" t="s">
        <v>43246</v>
      </c>
      <c r="C11081" t="s">
        <v>44997</v>
      </c>
      <c r="D11081" t="s">
        <v>44998</v>
      </c>
      <c r="E11081" t="s">
        <v>58</v>
      </c>
      <c r="F11081" t="s">
        <v>86</v>
      </c>
      <c r="G11081" s="5">
        <v>110</v>
      </c>
      <c r="H11081" t="s">
        <v>42</v>
      </c>
      <c r="I11081" t="s">
        <v>240</v>
      </c>
      <c r="J11081" t="s">
        <v>44</v>
      </c>
      <c r="N11081" s="6">
        <v>1985</v>
      </c>
      <c r="R11081" s="7">
        <v>64.563446299999995</v>
      </c>
      <c r="S11081" s="7">
        <v>39.905783300000003</v>
      </c>
      <c r="T11081" t="s">
        <v>46</v>
      </c>
      <c r="U11081" t="s">
        <v>44999</v>
      </c>
      <c r="X11081" t="s">
        <v>43294</v>
      </c>
      <c r="Y11081" t="s">
        <v>36708</v>
      </c>
      <c r="Z11081" t="s">
        <v>36915</v>
      </c>
      <c r="AC11081" t="s">
        <v>45000</v>
      </c>
      <c r="AG11081" t="s">
        <v>45001</v>
      </c>
      <c r="AH11081" s="6">
        <v>1202562</v>
      </c>
      <c r="AI11081" t="s">
        <v>45002</v>
      </c>
      <c r="AJ11081" t="s">
        <v>45005</v>
      </c>
    </row>
    <row r="11082" spans="1:36" ht="17.25" hidden="1" customHeight="1" x14ac:dyDescent="0.2">
      <c r="A11082" s="4" t="s">
        <v>44996</v>
      </c>
      <c r="B11082" t="s">
        <v>43246</v>
      </c>
      <c r="C11082" t="s">
        <v>44997</v>
      </c>
      <c r="D11082" t="s">
        <v>44998</v>
      </c>
      <c r="E11082" t="s">
        <v>191</v>
      </c>
      <c r="F11082" t="s">
        <v>86</v>
      </c>
      <c r="G11082" s="5">
        <v>110</v>
      </c>
      <c r="H11082" t="s">
        <v>42</v>
      </c>
      <c r="I11082" t="s">
        <v>240</v>
      </c>
      <c r="J11082" t="s">
        <v>44</v>
      </c>
      <c r="N11082" s="6">
        <v>1988</v>
      </c>
      <c r="R11082" s="7">
        <v>64.563446299999995</v>
      </c>
      <c r="S11082" s="7">
        <v>39.905783300000003</v>
      </c>
      <c r="T11082" t="s">
        <v>46</v>
      </c>
      <c r="U11082" t="s">
        <v>44999</v>
      </c>
      <c r="X11082" t="s">
        <v>43294</v>
      </c>
      <c r="Y11082" t="s">
        <v>36708</v>
      </c>
      <c r="Z11082" t="s">
        <v>36915</v>
      </c>
      <c r="AC11082" t="s">
        <v>45000</v>
      </c>
      <c r="AG11082" t="s">
        <v>45001</v>
      </c>
      <c r="AH11082" s="6">
        <v>1202563</v>
      </c>
      <c r="AI11082" t="s">
        <v>45002</v>
      </c>
      <c r="AJ11082" t="s">
        <v>45006</v>
      </c>
    </row>
    <row r="11083" spans="1:36" ht="17.25" hidden="1" customHeight="1" x14ac:dyDescent="0.2">
      <c r="A11083" s="4" t="s">
        <v>45014</v>
      </c>
      <c r="B11083" t="s">
        <v>43246</v>
      </c>
      <c r="C11083" t="s">
        <v>45015</v>
      </c>
      <c r="D11083" t="s">
        <v>45016</v>
      </c>
      <c r="E11083" t="s">
        <v>40</v>
      </c>
      <c r="F11083" t="s">
        <v>44354</v>
      </c>
      <c r="G11083" s="5">
        <v>80</v>
      </c>
      <c r="H11083" t="s">
        <v>42</v>
      </c>
      <c r="I11083" t="s">
        <v>240</v>
      </c>
      <c r="J11083" t="s">
        <v>44</v>
      </c>
      <c r="N11083" s="27" t="s">
        <v>45</v>
      </c>
      <c r="R11083" s="7">
        <v>59.127560000000003</v>
      </c>
      <c r="S11083" s="7">
        <v>37.829104000000001</v>
      </c>
      <c r="T11083" t="s">
        <v>46</v>
      </c>
      <c r="U11083" t="s">
        <v>45017</v>
      </c>
      <c r="X11083" t="s">
        <v>45018</v>
      </c>
      <c r="Y11083" t="s">
        <v>36708</v>
      </c>
      <c r="Z11083" t="s">
        <v>36915</v>
      </c>
      <c r="AA11083" t="s">
        <v>45019</v>
      </c>
      <c r="AD11083" t="s">
        <v>880</v>
      </c>
      <c r="AE11083" t="s">
        <v>92</v>
      </c>
      <c r="AG11083" t="s">
        <v>45020</v>
      </c>
      <c r="AH11083" s="6">
        <v>1109528</v>
      </c>
      <c r="AI11083" t="s">
        <v>45021</v>
      </c>
      <c r="AJ11083" t="s">
        <v>45022</v>
      </c>
    </row>
    <row r="11084" spans="1:36" ht="17.25" hidden="1" customHeight="1" x14ac:dyDescent="0.2">
      <c r="A11084" s="4" t="s">
        <v>45014</v>
      </c>
      <c r="B11084" t="s">
        <v>43246</v>
      </c>
      <c r="C11084" t="s">
        <v>45015</v>
      </c>
      <c r="D11084" t="s">
        <v>45016</v>
      </c>
      <c r="E11084" t="s">
        <v>56</v>
      </c>
      <c r="F11084" t="s">
        <v>44354</v>
      </c>
      <c r="G11084" s="5">
        <v>80</v>
      </c>
      <c r="H11084" t="s">
        <v>42</v>
      </c>
      <c r="I11084" t="s">
        <v>240</v>
      </c>
      <c r="J11084" t="s">
        <v>44</v>
      </c>
      <c r="N11084" s="27" t="s">
        <v>45</v>
      </c>
      <c r="R11084" s="7">
        <v>59.127560000000003</v>
      </c>
      <c r="S11084" s="7">
        <v>37.829104000000001</v>
      </c>
      <c r="T11084" t="s">
        <v>46</v>
      </c>
      <c r="U11084" t="s">
        <v>45017</v>
      </c>
      <c r="X11084" t="s">
        <v>45018</v>
      </c>
      <c r="Y11084" t="s">
        <v>36708</v>
      </c>
      <c r="Z11084" t="s">
        <v>36915</v>
      </c>
      <c r="AA11084" t="s">
        <v>45019</v>
      </c>
      <c r="AD11084" t="s">
        <v>880</v>
      </c>
      <c r="AE11084" t="s">
        <v>92</v>
      </c>
      <c r="AG11084" t="s">
        <v>45020</v>
      </c>
      <c r="AH11084" s="24">
        <v>1109529</v>
      </c>
      <c r="AI11084" t="s">
        <v>45021</v>
      </c>
      <c r="AJ11084" t="s">
        <v>45023</v>
      </c>
    </row>
    <row r="11085" spans="1:36" ht="17.25" hidden="1" customHeight="1" x14ac:dyDescent="0.2">
      <c r="A11085" s="4" t="s">
        <v>45024</v>
      </c>
      <c r="B11085" t="s">
        <v>43246</v>
      </c>
      <c r="C11085" t="s">
        <v>45025</v>
      </c>
      <c r="D11085" t="s">
        <v>45026</v>
      </c>
      <c r="E11085" t="s">
        <v>191</v>
      </c>
      <c r="F11085" t="s">
        <v>44354</v>
      </c>
      <c r="G11085" s="5">
        <v>50</v>
      </c>
      <c r="H11085" t="s">
        <v>42</v>
      </c>
      <c r="I11085" t="s">
        <v>240</v>
      </c>
      <c r="J11085" t="s">
        <v>44</v>
      </c>
      <c r="N11085" s="8" t="s">
        <v>45</v>
      </c>
      <c r="R11085" s="7">
        <v>59.137248</v>
      </c>
      <c r="S11085" s="7">
        <v>37.848415000000003</v>
      </c>
      <c r="T11085" t="s">
        <v>46</v>
      </c>
      <c r="U11085" t="s">
        <v>45017</v>
      </c>
      <c r="X11085" t="s">
        <v>45018</v>
      </c>
      <c r="Y11085" t="s">
        <v>36708</v>
      </c>
      <c r="Z11085" t="s">
        <v>36915</v>
      </c>
      <c r="AA11085" t="s">
        <v>45027</v>
      </c>
      <c r="AD11085" t="s">
        <v>880</v>
      </c>
      <c r="AE11085" t="s">
        <v>92</v>
      </c>
      <c r="AG11085" t="s">
        <v>45020</v>
      </c>
      <c r="AI11085" t="s">
        <v>45028</v>
      </c>
      <c r="AJ11085" t="s">
        <v>45029</v>
      </c>
    </row>
    <row r="11086" spans="1:36" ht="17.25" hidden="1" customHeight="1" x14ac:dyDescent="0.2">
      <c r="A11086" s="4" t="s">
        <v>45024</v>
      </c>
      <c r="B11086" t="s">
        <v>43246</v>
      </c>
      <c r="C11086" t="s">
        <v>45025</v>
      </c>
      <c r="D11086" t="s">
        <v>45026</v>
      </c>
      <c r="E11086" t="s">
        <v>335</v>
      </c>
      <c r="F11086" t="s">
        <v>44354</v>
      </c>
      <c r="G11086" s="5">
        <v>75</v>
      </c>
      <c r="H11086" t="s">
        <v>42</v>
      </c>
      <c r="I11086" t="s">
        <v>240</v>
      </c>
      <c r="J11086" t="s">
        <v>44</v>
      </c>
      <c r="N11086" s="8" t="s">
        <v>45</v>
      </c>
      <c r="R11086" s="7">
        <v>59.137248</v>
      </c>
      <c r="S11086" s="7">
        <v>37.848415000000003</v>
      </c>
      <c r="T11086" t="s">
        <v>46</v>
      </c>
      <c r="U11086" t="s">
        <v>45017</v>
      </c>
      <c r="X11086" t="s">
        <v>45018</v>
      </c>
      <c r="Y11086" t="s">
        <v>36708</v>
      </c>
      <c r="Z11086" t="s">
        <v>36915</v>
      </c>
      <c r="AA11086" t="s">
        <v>45027</v>
      </c>
      <c r="AD11086" t="s">
        <v>880</v>
      </c>
      <c r="AE11086" t="s">
        <v>92</v>
      </c>
      <c r="AG11086" t="s">
        <v>45020</v>
      </c>
      <c r="AH11086" s="24">
        <v>1166097</v>
      </c>
      <c r="AI11086" t="s">
        <v>45028</v>
      </c>
      <c r="AJ11086" t="s">
        <v>45030</v>
      </c>
    </row>
    <row r="11087" spans="1:36" ht="17.25" hidden="1" customHeight="1" x14ac:dyDescent="0.2">
      <c r="A11087" s="4" t="s">
        <v>45024</v>
      </c>
      <c r="B11087" t="s">
        <v>43246</v>
      </c>
      <c r="C11087" t="s">
        <v>45025</v>
      </c>
      <c r="D11087" t="s">
        <v>45026</v>
      </c>
      <c r="E11087" t="s">
        <v>1157</v>
      </c>
      <c r="F11087" t="s">
        <v>44354</v>
      </c>
      <c r="G11087" s="5">
        <v>50</v>
      </c>
      <c r="H11087" t="s">
        <v>42</v>
      </c>
      <c r="I11087" t="s">
        <v>240</v>
      </c>
      <c r="J11087" t="s">
        <v>44</v>
      </c>
      <c r="N11087" s="8" t="s">
        <v>45</v>
      </c>
      <c r="R11087" s="7">
        <v>59.137248</v>
      </c>
      <c r="S11087" s="7">
        <v>37.848415000000003</v>
      </c>
      <c r="T11087" t="s">
        <v>46</v>
      </c>
      <c r="U11087" t="s">
        <v>45017</v>
      </c>
      <c r="X11087" t="s">
        <v>45018</v>
      </c>
      <c r="Y11087" t="s">
        <v>36708</v>
      </c>
      <c r="Z11087" t="s">
        <v>36915</v>
      </c>
      <c r="AA11087" t="s">
        <v>45027</v>
      </c>
      <c r="AD11087" t="s">
        <v>880</v>
      </c>
      <c r="AE11087" t="s">
        <v>92</v>
      </c>
      <c r="AG11087" t="s">
        <v>45020</v>
      </c>
      <c r="AH11087" s="24">
        <v>1166098</v>
      </c>
      <c r="AI11087" t="s">
        <v>45028</v>
      </c>
      <c r="AJ11087" t="s">
        <v>45031</v>
      </c>
    </row>
    <row r="11088" spans="1:36" ht="17.25" hidden="1" customHeight="1" x14ac:dyDescent="0.2">
      <c r="A11088" s="4" t="s">
        <v>45024</v>
      </c>
      <c r="B11088" t="s">
        <v>43246</v>
      </c>
      <c r="C11088" t="s">
        <v>45025</v>
      </c>
      <c r="D11088" t="s">
        <v>45026</v>
      </c>
      <c r="E11088" t="s">
        <v>2297</v>
      </c>
      <c r="F11088" t="s">
        <v>44354</v>
      </c>
      <c r="G11088" s="5">
        <v>110</v>
      </c>
      <c r="H11088" t="s">
        <v>42</v>
      </c>
      <c r="I11088" t="s">
        <v>240</v>
      </c>
      <c r="J11088" t="s">
        <v>44</v>
      </c>
      <c r="N11088" s="8" t="s">
        <v>45</v>
      </c>
      <c r="R11088" s="7">
        <v>59.137248</v>
      </c>
      <c r="S11088" s="7">
        <v>37.848415000000003</v>
      </c>
      <c r="T11088" t="s">
        <v>46</v>
      </c>
      <c r="U11088" t="s">
        <v>45017</v>
      </c>
      <c r="X11088" t="s">
        <v>45018</v>
      </c>
      <c r="Y11088" t="s">
        <v>36708</v>
      </c>
      <c r="Z11088" t="s">
        <v>36915</v>
      </c>
      <c r="AA11088" t="s">
        <v>45027</v>
      </c>
      <c r="AD11088" t="s">
        <v>880</v>
      </c>
      <c r="AE11088" t="s">
        <v>92</v>
      </c>
      <c r="AG11088" t="s">
        <v>45020</v>
      </c>
      <c r="AH11088" s="24">
        <v>1109530</v>
      </c>
      <c r="AI11088" t="s">
        <v>45028</v>
      </c>
      <c r="AJ11088" t="s">
        <v>45032</v>
      </c>
    </row>
    <row r="11089" spans="1:36" ht="17.25" hidden="1" customHeight="1" x14ac:dyDescent="0.2">
      <c r="A11089" s="4" t="s">
        <v>45033</v>
      </c>
      <c r="B11089" t="s">
        <v>43246</v>
      </c>
      <c r="C11089" t="s">
        <v>45034</v>
      </c>
      <c r="D11089" t="s">
        <v>45035</v>
      </c>
      <c r="E11089" t="s">
        <v>40</v>
      </c>
      <c r="F11089" t="s">
        <v>86</v>
      </c>
      <c r="G11089" s="5">
        <v>55</v>
      </c>
      <c r="H11089" t="s">
        <v>42</v>
      </c>
      <c r="I11089" t="s">
        <v>43</v>
      </c>
      <c r="J11089" t="s">
        <v>44</v>
      </c>
      <c r="N11089" s="24">
        <v>2012</v>
      </c>
      <c r="R11089" s="7">
        <v>47.756878999999998</v>
      </c>
      <c r="S11089" s="7">
        <v>40.302821000000002</v>
      </c>
      <c r="T11089" t="s">
        <v>46</v>
      </c>
      <c r="U11089" t="s">
        <v>45036</v>
      </c>
      <c r="X11089" t="s">
        <v>44617</v>
      </c>
      <c r="Y11089" t="s">
        <v>36708</v>
      </c>
      <c r="Z11089" t="s">
        <v>36915</v>
      </c>
      <c r="AA11089" t="s">
        <v>45037</v>
      </c>
      <c r="AG11089" t="s">
        <v>45</v>
      </c>
      <c r="AI11089" t="s">
        <v>45038</v>
      </c>
      <c r="AJ11089" t="s">
        <v>45039</v>
      </c>
    </row>
    <row r="11090" spans="1:36" ht="17.25" hidden="1" customHeight="1" x14ac:dyDescent="0.2">
      <c r="A11090" s="4" t="s">
        <v>45040</v>
      </c>
      <c r="B11090" t="s">
        <v>43246</v>
      </c>
      <c r="C11090" t="s">
        <v>45041</v>
      </c>
      <c r="D11090" t="s">
        <v>45042</v>
      </c>
      <c r="E11090" t="s">
        <v>40</v>
      </c>
      <c r="F11090" t="s">
        <v>43672</v>
      </c>
      <c r="G11090" s="5">
        <v>200</v>
      </c>
      <c r="H11090" t="s">
        <v>42</v>
      </c>
      <c r="I11090" t="s">
        <v>240</v>
      </c>
      <c r="J11090" t="s">
        <v>44</v>
      </c>
      <c r="N11090" s="6">
        <v>1971</v>
      </c>
      <c r="R11090" s="7">
        <v>55.579361200000001</v>
      </c>
      <c r="S11090" s="7">
        <v>39.5605099</v>
      </c>
      <c r="T11090" t="s">
        <v>46</v>
      </c>
      <c r="U11090" t="s">
        <v>45043</v>
      </c>
      <c r="X11090" t="s">
        <v>43537</v>
      </c>
      <c r="Y11090" t="s">
        <v>36708</v>
      </c>
      <c r="Z11090" t="s">
        <v>36915</v>
      </c>
      <c r="AA11090" t="s">
        <v>45044</v>
      </c>
      <c r="AC11090" t="s">
        <v>45045</v>
      </c>
      <c r="AG11090" t="s">
        <v>45046</v>
      </c>
      <c r="AH11090" s="24">
        <v>1147361</v>
      </c>
      <c r="AI11090" t="s">
        <v>45047</v>
      </c>
      <c r="AJ11090" t="s">
        <v>45048</v>
      </c>
    </row>
    <row r="11091" spans="1:36" ht="17.25" hidden="1" customHeight="1" x14ac:dyDescent="0.2">
      <c r="A11091" s="4" t="s">
        <v>45040</v>
      </c>
      <c r="B11091" t="s">
        <v>43246</v>
      </c>
      <c r="C11091" t="s">
        <v>45041</v>
      </c>
      <c r="D11091" t="s">
        <v>45042</v>
      </c>
      <c r="E11091" t="s">
        <v>56</v>
      </c>
      <c r="F11091" t="s">
        <v>43672</v>
      </c>
      <c r="G11091" s="5">
        <v>200</v>
      </c>
      <c r="H11091" t="s">
        <v>42</v>
      </c>
      <c r="I11091" t="s">
        <v>240</v>
      </c>
      <c r="J11091" t="s">
        <v>44</v>
      </c>
      <c r="N11091" s="6">
        <v>1972</v>
      </c>
      <c r="R11091" s="7">
        <v>55.579361200000001</v>
      </c>
      <c r="S11091" s="7">
        <v>39.5605099</v>
      </c>
      <c r="T11091" t="s">
        <v>46</v>
      </c>
      <c r="U11091" t="s">
        <v>45043</v>
      </c>
      <c r="X11091" t="s">
        <v>43537</v>
      </c>
      <c r="Y11091" t="s">
        <v>36708</v>
      </c>
      <c r="Z11091" t="s">
        <v>36915</v>
      </c>
      <c r="AA11091" t="s">
        <v>45044</v>
      </c>
      <c r="AC11091" t="s">
        <v>45045</v>
      </c>
      <c r="AG11091" t="s">
        <v>45046</v>
      </c>
      <c r="AI11091" t="s">
        <v>45047</v>
      </c>
      <c r="AJ11091" t="s">
        <v>45049</v>
      </c>
    </row>
    <row r="11092" spans="1:36" ht="17.25" hidden="1" customHeight="1" x14ac:dyDescent="0.2">
      <c r="A11092" s="4" t="s">
        <v>45040</v>
      </c>
      <c r="B11092" t="s">
        <v>43246</v>
      </c>
      <c r="C11092" t="s">
        <v>45041</v>
      </c>
      <c r="D11092" t="s">
        <v>45042</v>
      </c>
      <c r="E11092" t="s">
        <v>58</v>
      </c>
      <c r="F11092" t="s">
        <v>43672</v>
      </c>
      <c r="G11092" s="5">
        <v>200</v>
      </c>
      <c r="H11092" t="s">
        <v>42</v>
      </c>
      <c r="I11092" t="s">
        <v>240</v>
      </c>
      <c r="J11092" t="s">
        <v>44</v>
      </c>
      <c r="N11092" s="6">
        <v>1972</v>
      </c>
      <c r="R11092" s="7">
        <v>55.579361200000001</v>
      </c>
      <c r="S11092" s="7">
        <v>39.5605099</v>
      </c>
      <c r="T11092" t="s">
        <v>46</v>
      </c>
      <c r="U11092" t="s">
        <v>45043</v>
      </c>
      <c r="X11092" t="s">
        <v>43537</v>
      </c>
      <c r="Y11092" t="s">
        <v>36708</v>
      </c>
      <c r="Z11092" t="s">
        <v>36915</v>
      </c>
      <c r="AA11092" t="s">
        <v>45044</v>
      </c>
      <c r="AC11092" t="s">
        <v>45045</v>
      </c>
      <c r="AG11092" t="s">
        <v>45046</v>
      </c>
      <c r="AI11092" t="s">
        <v>45047</v>
      </c>
      <c r="AJ11092" t="s">
        <v>45050</v>
      </c>
    </row>
    <row r="11093" spans="1:36" ht="17.25" hidden="1" customHeight="1" x14ac:dyDescent="0.2">
      <c r="A11093" s="4" t="s">
        <v>45040</v>
      </c>
      <c r="B11093" t="s">
        <v>43246</v>
      </c>
      <c r="C11093" t="s">
        <v>45041</v>
      </c>
      <c r="D11093" t="s">
        <v>45042</v>
      </c>
      <c r="E11093" t="s">
        <v>191</v>
      </c>
      <c r="F11093" t="s">
        <v>43672</v>
      </c>
      <c r="G11093" s="5">
        <v>210</v>
      </c>
      <c r="H11093" t="s">
        <v>42</v>
      </c>
      <c r="I11093" t="s">
        <v>240</v>
      </c>
      <c r="J11093" t="s">
        <v>44</v>
      </c>
      <c r="N11093" s="6">
        <v>1977</v>
      </c>
      <c r="R11093" s="7">
        <v>55.579361200000001</v>
      </c>
      <c r="S11093" s="7">
        <v>39.5605099</v>
      </c>
      <c r="T11093" t="s">
        <v>46</v>
      </c>
      <c r="U11093" t="s">
        <v>45043</v>
      </c>
      <c r="X11093" t="s">
        <v>43537</v>
      </c>
      <c r="Y11093" t="s">
        <v>36708</v>
      </c>
      <c r="Z11093" t="s">
        <v>36915</v>
      </c>
      <c r="AA11093" t="s">
        <v>45044</v>
      </c>
      <c r="AC11093" t="s">
        <v>45045</v>
      </c>
      <c r="AG11093" t="s">
        <v>45046</v>
      </c>
      <c r="AH11093" s="24">
        <v>1147362</v>
      </c>
      <c r="AI11093" t="s">
        <v>45047</v>
      </c>
      <c r="AJ11093" t="s">
        <v>45051</v>
      </c>
    </row>
    <row r="11094" spans="1:36" ht="17.25" hidden="1" customHeight="1" x14ac:dyDescent="0.2">
      <c r="A11094" s="4" t="s">
        <v>45040</v>
      </c>
      <c r="B11094" t="s">
        <v>43246</v>
      </c>
      <c r="C11094" t="s">
        <v>45041</v>
      </c>
      <c r="D11094" t="s">
        <v>45042</v>
      </c>
      <c r="E11094" t="s">
        <v>335</v>
      </c>
      <c r="F11094" t="s">
        <v>43672</v>
      </c>
      <c r="G11094" s="5">
        <v>210</v>
      </c>
      <c r="H11094" t="s">
        <v>42</v>
      </c>
      <c r="I11094" t="s">
        <v>240</v>
      </c>
      <c r="J11094" t="s">
        <v>44</v>
      </c>
      <c r="N11094" s="6">
        <v>1978</v>
      </c>
      <c r="R11094" s="7">
        <v>55.579361200000001</v>
      </c>
      <c r="S11094" s="7">
        <v>39.5605099</v>
      </c>
      <c r="T11094" t="s">
        <v>46</v>
      </c>
      <c r="U11094" t="s">
        <v>45043</v>
      </c>
      <c r="X11094" t="s">
        <v>43537</v>
      </c>
      <c r="Y11094" t="s">
        <v>36708</v>
      </c>
      <c r="Z11094" t="s">
        <v>36915</v>
      </c>
      <c r="AA11094" t="s">
        <v>45044</v>
      </c>
      <c r="AC11094" t="s">
        <v>45045</v>
      </c>
      <c r="AG11094" t="s">
        <v>45046</v>
      </c>
      <c r="AH11094" s="24">
        <v>1164029</v>
      </c>
      <c r="AI11094" t="s">
        <v>45047</v>
      </c>
      <c r="AJ11094" t="s">
        <v>45052</v>
      </c>
    </row>
    <row r="11095" spans="1:36" ht="17.25" hidden="1" customHeight="1" x14ac:dyDescent="0.2">
      <c r="A11095" s="4" t="s">
        <v>45040</v>
      </c>
      <c r="B11095" t="s">
        <v>43246</v>
      </c>
      <c r="C11095" t="s">
        <v>45041</v>
      </c>
      <c r="D11095" t="s">
        <v>45042</v>
      </c>
      <c r="E11095" t="s">
        <v>1157</v>
      </c>
      <c r="F11095" t="s">
        <v>43672</v>
      </c>
      <c r="G11095" s="5">
        <v>80</v>
      </c>
      <c r="H11095" t="s">
        <v>42</v>
      </c>
      <c r="I11095" t="s">
        <v>240</v>
      </c>
      <c r="J11095" t="s">
        <v>44</v>
      </c>
      <c r="N11095" s="6">
        <v>1982</v>
      </c>
      <c r="R11095" s="7">
        <v>55.579361200000001</v>
      </c>
      <c r="S11095" s="7">
        <v>39.5605099</v>
      </c>
      <c r="T11095" t="s">
        <v>46</v>
      </c>
      <c r="U11095" t="s">
        <v>45043</v>
      </c>
      <c r="X11095" t="s">
        <v>43537</v>
      </c>
      <c r="Y11095" t="s">
        <v>36708</v>
      </c>
      <c r="Z11095" t="s">
        <v>36915</v>
      </c>
      <c r="AA11095" t="s">
        <v>45044</v>
      </c>
      <c r="AC11095" t="s">
        <v>45045</v>
      </c>
      <c r="AG11095" t="s">
        <v>45046</v>
      </c>
      <c r="AH11095" s="24">
        <v>1147360</v>
      </c>
      <c r="AI11095" t="s">
        <v>45047</v>
      </c>
      <c r="AJ11095" t="s">
        <v>45053</v>
      </c>
    </row>
    <row r="11096" spans="1:36" ht="17.25" hidden="1" customHeight="1" x14ac:dyDescent="0.2">
      <c r="A11096" s="4" t="s">
        <v>45040</v>
      </c>
      <c r="B11096" t="s">
        <v>43246</v>
      </c>
      <c r="C11096" t="s">
        <v>45041</v>
      </c>
      <c r="D11096" t="s">
        <v>45042</v>
      </c>
      <c r="E11096" t="s">
        <v>565</v>
      </c>
      <c r="F11096" t="s">
        <v>43672</v>
      </c>
      <c r="G11096" s="5">
        <v>400</v>
      </c>
      <c r="H11096" t="s">
        <v>42</v>
      </c>
      <c r="I11096" t="s">
        <v>43</v>
      </c>
      <c r="J11096" t="s">
        <v>44</v>
      </c>
      <c r="N11096" s="6">
        <v>2010</v>
      </c>
      <c r="R11096" s="7">
        <v>55.579361200000001</v>
      </c>
      <c r="S11096" s="7">
        <v>39.5605099</v>
      </c>
      <c r="T11096" t="s">
        <v>46</v>
      </c>
      <c r="U11096" t="s">
        <v>45043</v>
      </c>
      <c r="X11096" t="s">
        <v>43537</v>
      </c>
      <c r="Y11096" t="s">
        <v>36708</v>
      </c>
      <c r="Z11096" t="s">
        <v>36915</v>
      </c>
      <c r="AA11096" t="s">
        <v>45044</v>
      </c>
      <c r="AC11096" t="s">
        <v>45045</v>
      </c>
      <c r="AG11096" t="s">
        <v>45046</v>
      </c>
      <c r="AH11096" s="24">
        <v>1196981</v>
      </c>
      <c r="AI11096" t="s">
        <v>45047</v>
      </c>
      <c r="AJ11096" t="s">
        <v>45054</v>
      </c>
    </row>
    <row r="11097" spans="1:36" ht="17.25" hidden="1" customHeight="1" x14ac:dyDescent="0.2">
      <c r="A11097" s="4" t="s">
        <v>14280</v>
      </c>
      <c r="B11097" t="s">
        <v>8398</v>
      </c>
      <c r="C11097" t="s">
        <v>14281</v>
      </c>
      <c r="E11097" t="s">
        <v>40</v>
      </c>
      <c r="F11097" t="s">
        <v>64</v>
      </c>
      <c r="G11097" s="5">
        <v>397</v>
      </c>
      <c r="H11097" t="s">
        <v>42</v>
      </c>
      <c r="I11097" t="s">
        <v>240</v>
      </c>
      <c r="J11097" t="s">
        <v>559</v>
      </c>
      <c r="N11097" s="6">
        <v>1970</v>
      </c>
      <c r="R11097" s="7">
        <v>32.835799999999999</v>
      </c>
      <c r="S11097" s="7">
        <v>-96.5458</v>
      </c>
      <c r="T11097" t="s">
        <v>46</v>
      </c>
      <c r="U11097" t="s">
        <v>14282</v>
      </c>
      <c r="V11097" t="s">
        <v>14283</v>
      </c>
      <c r="X11097" t="s">
        <v>8584</v>
      </c>
      <c r="Y11097" t="s">
        <v>3012</v>
      </c>
      <c r="Z11097" t="s">
        <v>3691</v>
      </c>
      <c r="AA11097" t="s">
        <v>14284</v>
      </c>
      <c r="AB11097" t="s">
        <v>8690</v>
      </c>
      <c r="AG11097" t="s">
        <v>14285</v>
      </c>
      <c r="AH11097" s="24">
        <v>11377</v>
      </c>
      <c r="AI11097" t="s">
        <v>14286</v>
      </c>
      <c r="AJ11097" t="s">
        <v>14287</v>
      </c>
    </row>
    <row r="11098" spans="1:36" ht="17.25" hidden="1" customHeight="1" x14ac:dyDescent="0.2">
      <c r="A11098" s="4" t="s">
        <v>14519</v>
      </c>
      <c r="B11098" t="s">
        <v>8398</v>
      </c>
      <c r="C11098" t="s">
        <v>14520</v>
      </c>
      <c r="E11098" t="s">
        <v>40</v>
      </c>
      <c r="F11098" t="s">
        <v>86</v>
      </c>
      <c r="G11098" s="29">
        <v>271</v>
      </c>
      <c r="H11098" t="s">
        <v>42</v>
      </c>
      <c r="I11098" t="s">
        <v>240</v>
      </c>
      <c r="J11098" t="s">
        <v>559</v>
      </c>
      <c r="N11098" s="6">
        <v>1970</v>
      </c>
      <c r="P11098" s="24">
        <v>2034</v>
      </c>
      <c r="R11098" s="7">
        <v>30.435600000000001</v>
      </c>
      <c r="S11098" s="7">
        <v>-95.5214</v>
      </c>
      <c r="T11098" t="s">
        <v>46</v>
      </c>
      <c r="U11098" t="s">
        <v>14521</v>
      </c>
      <c r="V11098" t="s">
        <v>11314</v>
      </c>
      <c r="X11098" t="s">
        <v>8584</v>
      </c>
      <c r="Y11098" t="s">
        <v>3012</v>
      </c>
      <c r="Z11098" t="s">
        <v>3691</v>
      </c>
      <c r="AA11098" t="s">
        <v>14522</v>
      </c>
      <c r="AB11098" t="s">
        <v>8690</v>
      </c>
      <c r="AG11098" t="s">
        <v>14523</v>
      </c>
      <c r="AH11098" s="24">
        <v>11842</v>
      </c>
      <c r="AI11098" t="s">
        <v>14524</v>
      </c>
      <c r="AJ11098" t="s">
        <v>14525</v>
      </c>
    </row>
    <row r="11099" spans="1:36" ht="17.25" hidden="1" customHeight="1" x14ac:dyDescent="0.2">
      <c r="A11099" s="4" t="s">
        <v>45065</v>
      </c>
      <c r="B11099" t="s">
        <v>43246</v>
      </c>
      <c r="C11099" t="s">
        <v>45066</v>
      </c>
      <c r="D11099" t="s">
        <v>45067</v>
      </c>
      <c r="E11099" t="s">
        <v>58</v>
      </c>
      <c r="F11099" t="s">
        <v>527</v>
      </c>
      <c r="G11099" s="5">
        <v>125</v>
      </c>
      <c r="H11099" t="s">
        <v>139</v>
      </c>
      <c r="I11099" t="s">
        <v>43</v>
      </c>
      <c r="J11099" t="s">
        <v>44</v>
      </c>
      <c r="N11099" s="27" t="s">
        <v>45</v>
      </c>
      <c r="R11099" s="7">
        <v>55.518490999999997</v>
      </c>
      <c r="S11099" s="7">
        <v>37.579576000000003</v>
      </c>
      <c r="T11099" t="s">
        <v>46</v>
      </c>
      <c r="U11099" t="s">
        <v>43433</v>
      </c>
      <c r="W11099" t="s">
        <v>45068</v>
      </c>
      <c r="X11099" t="s">
        <v>43433</v>
      </c>
      <c r="Y11099" t="s">
        <v>36708</v>
      </c>
      <c r="Z11099" t="s">
        <v>36915</v>
      </c>
      <c r="AG11099" t="s">
        <v>45069</v>
      </c>
      <c r="AH11099" s="8" t="s">
        <v>45</v>
      </c>
      <c r="AI11099" t="s">
        <v>45070</v>
      </c>
      <c r="AJ11099" t="s">
        <v>45072</v>
      </c>
    </row>
    <row r="11100" spans="1:36" ht="17.25" hidden="1" customHeight="1" x14ac:dyDescent="0.2">
      <c r="A11100" s="4" t="s">
        <v>45073</v>
      </c>
      <c r="B11100" t="s">
        <v>43246</v>
      </c>
      <c r="C11100" t="s">
        <v>45074</v>
      </c>
      <c r="D11100" t="s">
        <v>45075</v>
      </c>
      <c r="E11100" t="s">
        <v>40</v>
      </c>
      <c r="F11100" t="s">
        <v>527</v>
      </c>
      <c r="G11100" s="5">
        <v>60</v>
      </c>
      <c r="H11100" t="s">
        <v>42</v>
      </c>
      <c r="I11100" t="s">
        <v>240</v>
      </c>
      <c r="J11100" t="s">
        <v>44</v>
      </c>
      <c r="N11100" s="6">
        <v>1973</v>
      </c>
      <c r="R11100" s="7">
        <v>54.769112</v>
      </c>
      <c r="S11100" s="7">
        <v>32.143040999999997</v>
      </c>
      <c r="T11100" t="s">
        <v>46</v>
      </c>
      <c r="U11100" t="s">
        <v>45076</v>
      </c>
      <c r="X11100" t="s">
        <v>43674</v>
      </c>
      <c r="Y11100" t="s">
        <v>36708</v>
      </c>
      <c r="Z11100" t="s">
        <v>36915</v>
      </c>
      <c r="AA11100" t="s">
        <v>45077</v>
      </c>
      <c r="AG11100" t="s">
        <v>45078</v>
      </c>
      <c r="AH11100" s="24">
        <v>1148857</v>
      </c>
      <c r="AI11100" t="s">
        <v>45079</v>
      </c>
      <c r="AJ11100" t="s">
        <v>45080</v>
      </c>
    </row>
    <row r="11101" spans="1:36" ht="17.25" hidden="1" customHeight="1" x14ac:dyDescent="0.2">
      <c r="A11101" s="4" t="s">
        <v>45073</v>
      </c>
      <c r="B11101" t="s">
        <v>43246</v>
      </c>
      <c r="C11101" t="s">
        <v>45074</v>
      </c>
      <c r="D11101" t="s">
        <v>45075</v>
      </c>
      <c r="E11101" t="s">
        <v>56</v>
      </c>
      <c r="F11101" t="s">
        <v>527</v>
      </c>
      <c r="G11101" s="5">
        <v>105</v>
      </c>
      <c r="H11101" t="s">
        <v>42</v>
      </c>
      <c r="I11101" t="s">
        <v>240</v>
      </c>
      <c r="J11101" t="s">
        <v>44</v>
      </c>
      <c r="N11101" s="6">
        <v>1973</v>
      </c>
      <c r="P11101" s="24">
        <v>2024</v>
      </c>
      <c r="R11101" s="7">
        <v>54.769112</v>
      </c>
      <c r="S11101" s="7">
        <v>32.143040999999997</v>
      </c>
      <c r="T11101" t="s">
        <v>46</v>
      </c>
      <c r="U11101" t="s">
        <v>45076</v>
      </c>
      <c r="X11101" t="s">
        <v>43674</v>
      </c>
      <c r="Y11101" t="s">
        <v>36708</v>
      </c>
      <c r="Z11101" t="s">
        <v>36915</v>
      </c>
      <c r="AA11101" t="s">
        <v>45077</v>
      </c>
      <c r="AG11101" t="s">
        <v>45078</v>
      </c>
      <c r="AH11101" s="6">
        <v>1202622</v>
      </c>
      <c r="AI11101" t="s">
        <v>45079</v>
      </c>
      <c r="AJ11101" t="s">
        <v>45081</v>
      </c>
    </row>
    <row r="11102" spans="1:36" ht="17.25" hidden="1" customHeight="1" x14ac:dyDescent="0.2">
      <c r="A11102" s="4" t="s">
        <v>45073</v>
      </c>
      <c r="B11102" t="s">
        <v>43246</v>
      </c>
      <c r="C11102" t="s">
        <v>45074</v>
      </c>
      <c r="D11102" t="s">
        <v>45075</v>
      </c>
      <c r="E11102" t="s">
        <v>58</v>
      </c>
      <c r="F11102" t="s">
        <v>527</v>
      </c>
      <c r="G11102" s="5">
        <v>110</v>
      </c>
      <c r="H11102" t="s">
        <v>42</v>
      </c>
      <c r="I11102" t="s">
        <v>240</v>
      </c>
      <c r="J11102" t="s">
        <v>44</v>
      </c>
      <c r="N11102" s="24">
        <v>1981</v>
      </c>
      <c r="P11102" s="24">
        <v>2024</v>
      </c>
      <c r="R11102" s="7">
        <v>54.769112</v>
      </c>
      <c r="S11102" s="7">
        <v>32.143040999999997</v>
      </c>
      <c r="T11102" t="s">
        <v>46</v>
      </c>
      <c r="U11102" t="s">
        <v>45076</v>
      </c>
      <c r="X11102" t="s">
        <v>43674</v>
      </c>
      <c r="Y11102" t="s">
        <v>36708</v>
      </c>
      <c r="Z11102" t="s">
        <v>36915</v>
      </c>
      <c r="AA11102" t="s">
        <v>45077</v>
      </c>
      <c r="AG11102" t="s">
        <v>45078</v>
      </c>
      <c r="AH11102" s="6">
        <v>1202623</v>
      </c>
      <c r="AI11102" t="s">
        <v>45079</v>
      </c>
      <c r="AJ11102" t="s">
        <v>45083</v>
      </c>
    </row>
    <row r="11103" spans="1:36" ht="17.25" hidden="1" customHeight="1" x14ac:dyDescent="0.2">
      <c r="A11103" s="4" t="s">
        <v>45085</v>
      </c>
      <c r="B11103" t="s">
        <v>43246</v>
      </c>
      <c r="C11103" t="s">
        <v>45086</v>
      </c>
      <c r="D11103" t="s">
        <v>45087</v>
      </c>
      <c r="E11103" t="s">
        <v>40</v>
      </c>
      <c r="F11103" t="s">
        <v>4924</v>
      </c>
      <c r="G11103" s="5">
        <v>210</v>
      </c>
      <c r="H11103" t="s">
        <v>42</v>
      </c>
      <c r="I11103" t="s">
        <v>240</v>
      </c>
      <c r="J11103" t="s">
        <v>44</v>
      </c>
      <c r="N11103" s="6">
        <v>1978</v>
      </c>
      <c r="R11103" s="7">
        <v>55.607747000000003</v>
      </c>
      <c r="S11103" s="7">
        <v>32.413713999999999</v>
      </c>
      <c r="T11103" t="s">
        <v>46</v>
      </c>
      <c r="U11103" t="s">
        <v>45088</v>
      </c>
      <c r="X11103" t="s">
        <v>43674</v>
      </c>
      <c r="Y11103" t="s">
        <v>36708</v>
      </c>
      <c r="Z11103" t="s">
        <v>36915</v>
      </c>
      <c r="AA11103" t="s">
        <v>45089</v>
      </c>
      <c r="AC11103" t="s">
        <v>45090</v>
      </c>
      <c r="AG11103" t="s">
        <v>45091</v>
      </c>
      <c r="AH11103" s="24">
        <v>1148859</v>
      </c>
      <c r="AI11103" t="s">
        <v>45092</v>
      </c>
      <c r="AJ11103" t="s">
        <v>45093</v>
      </c>
    </row>
    <row r="11104" spans="1:36" ht="17.25" hidden="1" customHeight="1" x14ac:dyDescent="0.2">
      <c r="A11104" s="4" t="s">
        <v>45085</v>
      </c>
      <c r="B11104" t="s">
        <v>43246</v>
      </c>
      <c r="C11104" t="s">
        <v>45086</v>
      </c>
      <c r="D11104" t="s">
        <v>45087</v>
      </c>
      <c r="E11104" t="s">
        <v>56</v>
      </c>
      <c r="F11104" t="s">
        <v>4924</v>
      </c>
      <c r="G11104" s="5">
        <v>210</v>
      </c>
      <c r="H11104" t="s">
        <v>42</v>
      </c>
      <c r="I11104" t="s">
        <v>240</v>
      </c>
      <c r="J11104" t="s">
        <v>44</v>
      </c>
      <c r="N11104" s="6">
        <v>1979</v>
      </c>
      <c r="R11104" s="7">
        <v>55.607747000000003</v>
      </c>
      <c r="S11104" s="7">
        <v>32.413713999999999</v>
      </c>
      <c r="T11104" t="s">
        <v>46</v>
      </c>
      <c r="U11104" t="s">
        <v>45088</v>
      </c>
      <c r="X11104" t="s">
        <v>43674</v>
      </c>
      <c r="Y11104" t="s">
        <v>36708</v>
      </c>
      <c r="Z11104" t="s">
        <v>36915</v>
      </c>
      <c r="AA11104" t="s">
        <v>45089</v>
      </c>
      <c r="AC11104" t="s">
        <v>45090</v>
      </c>
      <c r="AG11104" t="s">
        <v>45091</v>
      </c>
      <c r="AH11104" s="24">
        <v>1148860</v>
      </c>
      <c r="AI11104" t="s">
        <v>45092</v>
      </c>
      <c r="AJ11104" t="s">
        <v>45094</v>
      </c>
    </row>
    <row r="11105" spans="1:36" ht="17.25" hidden="1" customHeight="1" x14ac:dyDescent="0.2">
      <c r="A11105" s="4" t="s">
        <v>45085</v>
      </c>
      <c r="B11105" t="s">
        <v>43246</v>
      </c>
      <c r="C11105" t="s">
        <v>45086</v>
      </c>
      <c r="D11105" t="s">
        <v>45087</v>
      </c>
      <c r="E11105" t="s">
        <v>58</v>
      </c>
      <c r="F11105" t="s">
        <v>4924</v>
      </c>
      <c r="G11105" s="5">
        <v>210</v>
      </c>
      <c r="H11105" t="s">
        <v>42</v>
      </c>
      <c r="I11105" t="s">
        <v>240</v>
      </c>
      <c r="J11105" t="s">
        <v>44</v>
      </c>
      <c r="N11105" s="6">
        <v>1985</v>
      </c>
      <c r="R11105" s="7">
        <v>55.607747000000003</v>
      </c>
      <c r="S11105" s="7">
        <v>32.413713999999999</v>
      </c>
      <c r="T11105" t="s">
        <v>46</v>
      </c>
      <c r="U11105" t="s">
        <v>45088</v>
      </c>
      <c r="X11105" t="s">
        <v>43674</v>
      </c>
      <c r="Y11105" t="s">
        <v>36708</v>
      </c>
      <c r="Z11105" t="s">
        <v>36915</v>
      </c>
      <c r="AA11105" t="s">
        <v>45089</v>
      </c>
      <c r="AC11105" t="s">
        <v>45090</v>
      </c>
      <c r="AG11105" t="s">
        <v>45091</v>
      </c>
      <c r="AH11105" s="24">
        <v>1148861</v>
      </c>
      <c r="AI11105" t="s">
        <v>45092</v>
      </c>
      <c r="AJ11105" t="s">
        <v>45095</v>
      </c>
    </row>
    <row r="11106" spans="1:36" ht="17.25" hidden="1" customHeight="1" x14ac:dyDescent="0.2">
      <c r="A11106" s="4" t="s">
        <v>45096</v>
      </c>
      <c r="B11106" t="s">
        <v>43246</v>
      </c>
      <c r="C11106" t="s">
        <v>45097</v>
      </c>
      <c r="D11106" t="s">
        <v>45098</v>
      </c>
      <c r="E11106" t="s">
        <v>58</v>
      </c>
      <c r="F11106" t="s">
        <v>86</v>
      </c>
      <c r="G11106" s="5">
        <v>82.5</v>
      </c>
      <c r="H11106" t="s">
        <v>42</v>
      </c>
      <c r="I11106" t="s">
        <v>43</v>
      </c>
      <c r="J11106" t="s">
        <v>44</v>
      </c>
      <c r="N11106" s="6">
        <v>2009</v>
      </c>
      <c r="R11106" s="7">
        <v>43.594700000000003</v>
      </c>
      <c r="S11106" s="7">
        <v>39.754399999999997</v>
      </c>
      <c r="T11106" t="s">
        <v>46</v>
      </c>
      <c r="U11106" t="s">
        <v>45099</v>
      </c>
      <c r="X11106" t="s">
        <v>43250</v>
      </c>
      <c r="Y11106" t="s">
        <v>36708</v>
      </c>
      <c r="Z11106" t="s">
        <v>36915</v>
      </c>
      <c r="AA11106" t="s">
        <v>45100</v>
      </c>
      <c r="AG11106" t="s">
        <v>45101</v>
      </c>
      <c r="AI11106" t="s">
        <v>45102</v>
      </c>
      <c r="AJ11106" t="s">
        <v>45103</v>
      </c>
    </row>
    <row r="11107" spans="1:36" ht="17.25" hidden="1" customHeight="1" x14ac:dyDescent="0.2">
      <c r="A11107" s="4" t="s">
        <v>45104</v>
      </c>
      <c r="B11107" t="s">
        <v>43246</v>
      </c>
      <c r="C11107" t="s">
        <v>45105</v>
      </c>
      <c r="D11107" t="s">
        <v>45106</v>
      </c>
      <c r="E11107" t="s">
        <v>335</v>
      </c>
      <c r="F11107" t="s">
        <v>86</v>
      </c>
      <c r="G11107" s="5">
        <v>60</v>
      </c>
      <c r="H11107" t="s">
        <v>42</v>
      </c>
      <c r="I11107" t="s">
        <v>240</v>
      </c>
      <c r="J11107" t="s">
        <v>44</v>
      </c>
      <c r="N11107" s="6">
        <v>2006</v>
      </c>
      <c r="R11107" s="7">
        <v>59.695700000000002</v>
      </c>
      <c r="S11107" s="7">
        <v>56.674999999999997</v>
      </c>
      <c r="T11107" t="s">
        <v>46</v>
      </c>
      <c r="U11107" t="s">
        <v>45107</v>
      </c>
      <c r="X11107" t="s">
        <v>43415</v>
      </c>
      <c r="Y11107" t="s">
        <v>36708</v>
      </c>
      <c r="Z11107" t="s">
        <v>36915</v>
      </c>
      <c r="AA11107" t="s">
        <v>45111</v>
      </c>
      <c r="AD11107" t="s">
        <v>880</v>
      </c>
      <c r="AE11107" t="s">
        <v>4970</v>
      </c>
      <c r="AG11107" t="s">
        <v>45112</v>
      </c>
      <c r="AI11107" t="s">
        <v>45109</v>
      </c>
      <c r="AJ11107" t="s">
        <v>45113</v>
      </c>
    </row>
    <row r="11108" spans="1:36" ht="17.25" hidden="1" customHeight="1" x14ac:dyDescent="0.2">
      <c r="A11108" s="4" t="s">
        <v>45114</v>
      </c>
      <c r="B11108" t="s">
        <v>43246</v>
      </c>
      <c r="C11108" t="s">
        <v>45115</v>
      </c>
      <c r="D11108" t="s">
        <v>45116</v>
      </c>
      <c r="E11108" t="s">
        <v>40</v>
      </c>
      <c r="F11108" t="s">
        <v>527</v>
      </c>
      <c r="G11108" s="5">
        <v>65</v>
      </c>
      <c r="H11108" t="s">
        <v>42</v>
      </c>
      <c r="I11108" t="s">
        <v>240</v>
      </c>
      <c r="J11108" t="s">
        <v>44</v>
      </c>
      <c r="N11108" s="6">
        <v>1974</v>
      </c>
      <c r="R11108" s="7">
        <v>56.352499999999999</v>
      </c>
      <c r="S11108" s="7">
        <v>43.891399999999997</v>
      </c>
      <c r="T11108" t="s">
        <v>46</v>
      </c>
      <c r="U11108" t="s">
        <v>45117</v>
      </c>
      <c r="X11108" t="s">
        <v>43373</v>
      </c>
      <c r="Y11108" t="s">
        <v>36708</v>
      </c>
      <c r="Z11108" t="s">
        <v>36915</v>
      </c>
      <c r="AA11108" t="s">
        <v>45118</v>
      </c>
      <c r="AG11108" t="s">
        <v>45119</v>
      </c>
      <c r="AI11108" t="s">
        <v>45120</v>
      </c>
      <c r="AJ11108" t="s">
        <v>45121</v>
      </c>
    </row>
    <row r="11109" spans="1:36" ht="17.25" hidden="1" customHeight="1" x14ac:dyDescent="0.2">
      <c r="A11109" s="4" t="s">
        <v>45114</v>
      </c>
      <c r="B11109" t="s">
        <v>43246</v>
      </c>
      <c r="C11109" t="s">
        <v>45115</v>
      </c>
      <c r="D11109" t="s">
        <v>45116</v>
      </c>
      <c r="E11109" t="s">
        <v>56</v>
      </c>
      <c r="F11109" t="s">
        <v>527</v>
      </c>
      <c r="G11109" s="5">
        <v>65</v>
      </c>
      <c r="H11109" t="s">
        <v>42</v>
      </c>
      <c r="I11109" t="s">
        <v>240</v>
      </c>
      <c r="J11109" t="s">
        <v>44</v>
      </c>
      <c r="N11109" s="6">
        <v>1975</v>
      </c>
      <c r="R11109" s="7">
        <v>56.352499999999999</v>
      </c>
      <c r="S11109" s="7">
        <v>43.891399999999997</v>
      </c>
      <c r="T11109" t="s">
        <v>46</v>
      </c>
      <c r="U11109" t="s">
        <v>45117</v>
      </c>
      <c r="X11109" t="s">
        <v>43373</v>
      </c>
      <c r="Y11109" t="s">
        <v>36708</v>
      </c>
      <c r="Z11109" t="s">
        <v>36915</v>
      </c>
      <c r="AA11109" t="s">
        <v>45118</v>
      </c>
      <c r="AG11109" t="s">
        <v>45119</v>
      </c>
      <c r="AI11109" t="s">
        <v>45120</v>
      </c>
      <c r="AJ11109" t="s">
        <v>45122</v>
      </c>
    </row>
    <row r="11110" spans="1:36" ht="17.25" hidden="1" customHeight="1" x14ac:dyDescent="0.2">
      <c r="A11110" s="4" t="s">
        <v>45114</v>
      </c>
      <c r="B11110" t="s">
        <v>43246</v>
      </c>
      <c r="C11110" t="s">
        <v>45115</v>
      </c>
      <c r="D11110" t="s">
        <v>45116</v>
      </c>
      <c r="E11110" t="s">
        <v>58</v>
      </c>
      <c r="F11110" t="s">
        <v>527</v>
      </c>
      <c r="G11110" s="5">
        <v>110</v>
      </c>
      <c r="H11110" t="s">
        <v>42</v>
      </c>
      <c r="I11110" t="s">
        <v>240</v>
      </c>
      <c r="J11110" t="s">
        <v>44</v>
      </c>
      <c r="N11110" s="6">
        <v>1978</v>
      </c>
      <c r="R11110" s="7">
        <v>56.352499999999999</v>
      </c>
      <c r="S11110" s="7">
        <v>43.891399999999997</v>
      </c>
      <c r="T11110" t="s">
        <v>46</v>
      </c>
      <c r="U11110" t="s">
        <v>45117</v>
      </c>
      <c r="X11110" t="s">
        <v>43373</v>
      </c>
      <c r="Y11110" t="s">
        <v>36708</v>
      </c>
      <c r="Z11110" t="s">
        <v>36915</v>
      </c>
      <c r="AA11110" t="s">
        <v>45118</v>
      </c>
      <c r="AG11110" t="s">
        <v>45119</v>
      </c>
      <c r="AI11110" t="s">
        <v>45120</v>
      </c>
      <c r="AJ11110" t="s">
        <v>45123</v>
      </c>
    </row>
    <row r="11111" spans="1:36" ht="17.25" hidden="1" customHeight="1" x14ac:dyDescent="0.2">
      <c r="A11111" s="4" t="s">
        <v>45114</v>
      </c>
      <c r="B11111" t="s">
        <v>43246</v>
      </c>
      <c r="C11111" t="s">
        <v>45115</v>
      </c>
      <c r="D11111" t="s">
        <v>45116</v>
      </c>
      <c r="E11111" t="s">
        <v>191</v>
      </c>
      <c r="F11111" t="s">
        <v>527</v>
      </c>
      <c r="G11111" s="5">
        <v>110</v>
      </c>
      <c r="H11111" t="s">
        <v>42</v>
      </c>
      <c r="I11111" t="s">
        <v>240</v>
      </c>
      <c r="J11111" t="s">
        <v>44</v>
      </c>
      <c r="N11111" s="6">
        <v>1981</v>
      </c>
      <c r="R11111" s="7">
        <v>56.352499999999999</v>
      </c>
      <c r="S11111" s="7">
        <v>43.891399999999997</v>
      </c>
      <c r="T11111" t="s">
        <v>46</v>
      </c>
      <c r="U11111" t="s">
        <v>45117</v>
      </c>
      <c r="X11111" t="s">
        <v>43373</v>
      </c>
      <c r="Y11111" t="s">
        <v>36708</v>
      </c>
      <c r="Z11111" t="s">
        <v>36915</v>
      </c>
      <c r="AA11111" t="s">
        <v>45118</v>
      </c>
      <c r="AG11111" t="s">
        <v>45119</v>
      </c>
      <c r="AI11111" t="s">
        <v>45120</v>
      </c>
      <c r="AJ11111" t="s">
        <v>45124</v>
      </c>
    </row>
    <row r="11112" spans="1:36" ht="17.25" hidden="1" customHeight="1" x14ac:dyDescent="0.2">
      <c r="A11112" s="4" t="s">
        <v>15552</v>
      </c>
      <c r="B11112" t="s">
        <v>8398</v>
      </c>
      <c r="C11112" t="s">
        <v>15553</v>
      </c>
      <c r="E11112" t="s">
        <v>58</v>
      </c>
      <c r="F11112" t="s">
        <v>64</v>
      </c>
      <c r="G11112" s="5">
        <v>59</v>
      </c>
      <c r="H11112" t="s">
        <v>42</v>
      </c>
      <c r="I11112" t="s">
        <v>240</v>
      </c>
      <c r="J11112" t="s">
        <v>559</v>
      </c>
      <c r="N11112" s="6">
        <v>1970</v>
      </c>
      <c r="O11112" s="25"/>
      <c r="P11112" s="24">
        <v>2025</v>
      </c>
      <c r="R11112" s="7">
        <v>31.527999999999999</v>
      </c>
      <c r="S11112" s="7">
        <v>-89.300399999999996</v>
      </c>
      <c r="T11112" t="s">
        <v>46</v>
      </c>
      <c r="U11112" t="s">
        <v>15554</v>
      </c>
      <c r="V11112" t="s">
        <v>15555</v>
      </c>
      <c r="X11112" t="s">
        <v>8983</v>
      </c>
      <c r="Y11112" t="s">
        <v>3012</v>
      </c>
      <c r="Z11112" t="s">
        <v>3691</v>
      </c>
      <c r="AA11112" t="s">
        <v>15556</v>
      </c>
      <c r="AB11112" t="s">
        <v>8595</v>
      </c>
      <c r="AG11112" t="s">
        <v>15557</v>
      </c>
      <c r="AH11112" s="6">
        <v>14152</v>
      </c>
      <c r="AI11112" t="s">
        <v>15558</v>
      </c>
      <c r="AJ11112" t="s">
        <v>15559</v>
      </c>
    </row>
    <row r="11113" spans="1:36" ht="17.25" hidden="1" customHeight="1" x14ac:dyDescent="0.2">
      <c r="A11113" s="4" t="s">
        <v>45125</v>
      </c>
      <c r="B11113" t="s">
        <v>43246</v>
      </c>
      <c r="C11113" t="s">
        <v>45126</v>
      </c>
      <c r="D11113" t="s">
        <v>45127</v>
      </c>
      <c r="E11113" t="s">
        <v>191</v>
      </c>
      <c r="F11113" t="s">
        <v>527</v>
      </c>
      <c r="G11113" s="5">
        <v>55</v>
      </c>
      <c r="H11113" t="s">
        <v>42</v>
      </c>
      <c r="I11113" t="s">
        <v>240</v>
      </c>
      <c r="J11113" t="s">
        <v>44</v>
      </c>
      <c r="N11113" s="6">
        <v>1971</v>
      </c>
      <c r="R11113" s="7">
        <v>63.577396</v>
      </c>
      <c r="S11113" s="7">
        <v>53.984985999999999</v>
      </c>
      <c r="T11113" t="s">
        <v>46</v>
      </c>
      <c r="U11113" t="s">
        <v>45128</v>
      </c>
      <c r="X11113" t="s">
        <v>44307</v>
      </c>
      <c r="Y11113" t="s">
        <v>36708</v>
      </c>
      <c r="Z11113" t="s">
        <v>36915</v>
      </c>
      <c r="AC11113" t="s">
        <v>45129</v>
      </c>
      <c r="AG11113" t="s">
        <v>45130</v>
      </c>
      <c r="AI11113" t="s">
        <v>45131</v>
      </c>
      <c r="AJ11113" t="s">
        <v>45133</v>
      </c>
    </row>
    <row r="11114" spans="1:36" ht="17.25" hidden="1" customHeight="1" x14ac:dyDescent="0.2">
      <c r="A11114" s="4" t="s">
        <v>45125</v>
      </c>
      <c r="B11114" t="s">
        <v>43246</v>
      </c>
      <c r="C11114" t="s">
        <v>45126</v>
      </c>
      <c r="D11114" t="s">
        <v>45127</v>
      </c>
      <c r="E11114" t="s">
        <v>335</v>
      </c>
      <c r="F11114" t="s">
        <v>527</v>
      </c>
      <c r="G11114" s="5">
        <v>55</v>
      </c>
      <c r="H11114" t="s">
        <v>42</v>
      </c>
      <c r="I11114" t="s">
        <v>240</v>
      </c>
      <c r="J11114" t="s">
        <v>44</v>
      </c>
      <c r="N11114" s="6">
        <v>1971</v>
      </c>
      <c r="P11114" s="25"/>
      <c r="R11114" s="7">
        <v>63.577396</v>
      </c>
      <c r="S11114" s="7">
        <v>53.984985999999999</v>
      </c>
      <c r="T11114" t="s">
        <v>46</v>
      </c>
      <c r="U11114" t="s">
        <v>45128</v>
      </c>
      <c r="X11114" t="s">
        <v>44307</v>
      </c>
      <c r="Y11114" t="s">
        <v>36708</v>
      </c>
      <c r="Z11114" t="s">
        <v>36915</v>
      </c>
      <c r="AC11114" t="s">
        <v>45129</v>
      </c>
      <c r="AG11114" t="s">
        <v>45130</v>
      </c>
      <c r="AH11114" s="27"/>
      <c r="AI11114" t="s">
        <v>45131</v>
      </c>
      <c r="AJ11114" t="s">
        <v>45134</v>
      </c>
    </row>
    <row r="11115" spans="1:36" ht="17.25" hidden="1" customHeight="1" x14ac:dyDescent="0.2">
      <c r="A11115" s="4" t="s">
        <v>45125</v>
      </c>
      <c r="B11115" t="s">
        <v>43246</v>
      </c>
      <c r="C11115" t="s">
        <v>45126</v>
      </c>
      <c r="D11115" t="s">
        <v>45127</v>
      </c>
      <c r="E11115" t="s">
        <v>2297</v>
      </c>
      <c r="F11115" t="s">
        <v>527</v>
      </c>
      <c r="G11115" s="5">
        <v>60</v>
      </c>
      <c r="H11115" t="s">
        <v>42</v>
      </c>
      <c r="I11115" t="s">
        <v>240</v>
      </c>
      <c r="J11115" t="s">
        <v>44</v>
      </c>
      <c r="N11115" s="6">
        <v>1974</v>
      </c>
      <c r="R11115" s="7">
        <v>63.577396</v>
      </c>
      <c r="S11115" s="7">
        <v>53.984985999999999</v>
      </c>
      <c r="T11115" t="s">
        <v>46</v>
      </c>
      <c r="U11115" t="s">
        <v>45128</v>
      </c>
      <c r="X11115" t="s">
        <v>44307</v>
      </c>
      <c r="Y11115" t="s">
        <v>36708</v>
      </c>
      <c r="Z11115" t="s">
        <v>36915</v>
      </c>
      <c r="AC11115" t="s">
        <v>45129</v>
      </c>
      <c r="AG11115" t="s">
        <v>45130</v>
      </c>
      <c r="AI11115" t="s">
        <v>45131</v>
      </c>
      <c r="AJ11115" t="s">
        <v>45135</v>
      </c>
    </row>
    <row r="11116" spans="1:36" ht="17.25" hidden="1" customHeight="1" x14ac:dyDescent="0.2">
      <c r="A11116" s="4" t="s">
        <v>45125</v>
      </c>
      <c r="B11116" t="s">
        <v>43246</v>
      </c>
      <c r="C11116" t="s">
        <v>45126</v>
      </c>
      <c r="D11116" t="s">
        <v>45127</v>
      </c>
      <c r="E11116" t="s">
        <v>3929</v>
      </c>
      <c r="F11116" t="s">
        <v>527</v>
      </c>
      <c r="G11116" s="5">
        <v>110</v>
      </c>
      <c r="H11116" t="s">
        <v>42</v>
      </c>
      <c r="I11116" t="s">
        <v>240</v>
      </c>
      <c r="J11116" t="s">
        <v>44</v>
      </c>
      <c r="N11116" s="6">
        <v>1976</v>
      </c>
      <c r="P11116" s="25"/>
      <c r="R11116" s="7">
        <v>63.577396</v>
      </c>
      <c r="S11116" s="7">
        <v>53.984985999999999</v>
      </c>
      <c r="T11116" t="s">
        <v>46</v>
      </c>
      <c r="U11116" t="s">
        <v>45128</v>
      </c>
      <c r="X11116" t="s">
        <v>44307</v>
      </c>
      <c r="Y11116" t="s">
        <v>36708</v>
      </c>
      <c r="Z11116" t="s">
        <v>36915</v>
      </c>
      <c r="AC11116" t="s">
        <v>45129</v>
      </c>
      <c r="AG11116" t="s">
        <v>45130</v>
      </c>
      <c r="AH11116" s="27"/>
      <c r="AI11116" t="s">
        <v>45131</v>
      </c>
      <c r="AJ11116" t="s">
        <v>45136</v>
      </c>
    </row>
    <row r="11117" spans="1:36" ht="17.25" hidden="1" customHeight="1" x14ac:dyDescent="0.2">
      <c r="A11117" s="4" t="s">
        <v>15945</v>
      </c>
      <c r="B11117" t="s">
        <v>8398</v>
      </c>
      <c r="C11117" t="s">
        <v>15946</v>
      </c>
      <c r="E11117" t="s">
        <v>56</v>
      </c>
      <c r="F11117" t="s">
        <v>86</v>
      </c>
      <c r="G11117" s="5">
        <v>473</v>
      </c>
      <c r="H11117" t="s">
        <v>42</v>
      </c>
      <c r="I11117" t="s">
        <v>240</v>
      </c>
      <c r="J11117" t="s">
        <v>559</v>
      </c>
      <c r="M11117" t="s">
        <v>559</v>
      </c>
      <c r="N11117" s="6">
        <v>1970</v>
      </c>
      <c r="R11117" s="7">
        <v>36.431699999999999</v>
      </c>
      <c r="S11117" s="7">
        <v>-95.700800000000001</v>
      </c>
      <c r="T11117" t="s">
        <v>46</v>
      </c>
      <c r="U11117" t="s">
        <v>15947</v>
      </c>
      <c r="V11117" t="s">
        <v>15948</v>
      </c>
      <c r="X11117" t="s">
        <v>8734</v>
      </c>
      <c r="Y11117" t="s">
        <v>3012</v>
      </c>
      <c r="Z11117" t="s">
        <v>3691</v>
      </c>
      <c r="AA11117" t="s">
        <v>15949</v>
      </c>
      <c r="AB11117" t="s">
        <v>8503</v>
      </c>
      <c r="AG11117" t="s">
        <v>15950</v>
      </c>
      <c r="AH11117" s="24">
        <v>15057</v>
      </c>
      <c r="AI11117" t="s">
        <v>15951</v>
      </c>
      <c r="AJ11117" t="s">
        <v>15952</v>
      </c>
    </row>
    <row r="11118" spans="1:36" ht="17.25" hidden="1" customHeight="1" x14ac:dyDescent="0.2">
      <c r="A11118" s="4" t="s">
        <v>45137</v>
      </c>
      <c r="B11118" t="s">
        <v>43246</v>
      </c>
      <c r="C11118" t="s">
        <v>45138</v>
      </c>
      <c r="D11118" t="s">
        <v>45139</v>
      </c>
      <c r="E11118" t="s">
        <v>4760</v>
      </c>
      <c r="F11118" t="s">
        <v>527</v>
      </c>
      <c r="G11118" s="5">
        <v>300</v>
      </c>
      <c r="H11118" t="s">
        <v>42</v>
      </c>
      <c r="I11118" t="s">
        <v>240</v>
      </c>
      <c r="J11118" t="s">
        <v>44</v>
      </c>
      <c r="N11118" s="27" t="s">
        <v>45</v>
      </c>
      <c r="R11118" s="7">
        <v>57.002299999999998</v>
      </c>
      <c r="S11118" s="7">
        <v>60.463500000000003</v>
      </c>
      <c r="T11118" t="s">
        <v>46</v>
      </c>
      <c r="U11118" t="s">
        <v>45140</v>
      </c>
      <c r="X11118" t="s">
        <v>43263</v>
      </c>
      <c r="Y11118" t="s">
        <v>36708</v>
      </c>
      <c r="Z11118" t="s">
        <v>36915</v>
      </c>
      <c r="AA11118" t="s">
        <v>45141</v>
      </c>
      <c r="AC11118" t="s">
        <v>45142</v>
      </c>
      <c r="AG11118" t="s">
        <v>45143</v>
      </c>
      <c r="AH11118" s="24">
        <v>1170559</v>
      </c>
      <c r="AI11118" t="s">
        <v>45144</v>
      </c>
      <c r="AJ11118" t="s">
        <v>45146</v>
      </c>
    </row>
    <row r="11119" spans="1:36" ht="17.25" hidden="1" customHeight="1" x14ac:dyDescent="0.2">
      <c r="A11119" s="4" t="s">
        <v>45137</v>
      </c>
      <c r="B11119" t="s">
        <v>43246</v>
      </c>
      <c r="C11119" t="s">
        <v>45138</v>
      </c>
      <c r="D11119" t="s">
        <v>45139</v>
      </c>
      <c r="E11119" t="s">
        <v>4762</v>
      </c>
      <c r="F11119" t="s">
        <v>527</v>
      </c>
      <c r="G11119" s="5">
        <v>419</v>
      </c>
      <c r="H11119" t="s">
        <v>42</v>
      </c>
      <c r="I11119" t="s">
        <v>43</v>
      </c>
      <c r="J11119" t="s">
        <v>44</v>
      </c>
      <c r="N11119" s="6">
        <v>2011</v>
      </c>
      <c r="R11119" s="7">
        <v>57.002299999999998</v>
      </c>
      <c r="S11119" s="7">
        <v>60.463500000000003</v>
      </c>
      <c r="T11119" t="s">
        <v>46</v>
      </c>
      <c r="U11119" t="s">
        <v>45140</v>
      </c>
      <c r="X11119" t="s">
        <v>43263</v>
      </c>
      <c r="Y11119" t="s">
        <v>36708</v>
      </c>
      <c r="Z11119" t="s">
        <v>36915</v>
      </c>
      <c r="AA11119" t="s">
        <v>45141</v>
      </c>
      <c r="AC11119" t="s">
        <v>45142</v>
      </c>
      <c r="AG11119" t="s">
        <v>45143</v>
      </c>
      <c r="AH11119" s="24">
        <v>1205342</v>
      </c>
      <c r="AI11119" t="s">
        <v>45144</v>
      </c>
      <c r="AJ11119" t="s">
        <v>45147</v>
      </c>
    </row>
    <row r="11120" spans="1:36" ht="17.25" hidden="1" customHeight="1" x14ac:dyDescent="0.2">
      <c r="A11120" s="4" t="s">
        <v>16848</v>
      </c>
      <c r="B11120" t="s">
        <v>8398</v>
      </c>
      <c r="C11120" t="s">
        <v>16849</v>
      </c>
      <c r="E11120" t="s">
        <v>191</v>
      </c>
      <c r="F11120" t="s">
        <v>86</v>
      </c>
      <c r="G11120" s="5">
        <v>592</v>
      </c>
      <c r="H11120" t="s">
        <v>42</v>
      </c>
      <c r="I11120" t="s">
        <v>240</v>
      </c>
      <c r="J11120" t="s">
        <v>559</v>
      </c>
      <c r="N11120" s="6">
        <v>1970</v>
      </c>
      <c r="R11120" s="7">
        <v>30.284400000000002</v>
      </c>
      <c r="S11120" s="7">
        <v>-93.2911</v>
      </c>
      <c r="T11120" t="s">
        <v>46</v>
      </c>
      <c r="U11120" t="s">
        <v>16850</v>
      </c>
      <c r="V11120" t="s">
        <v>10001</v>
      </c>
      <c r="X11120" t="s">
        <v>8512</v>
      </c>
      <c r="Y11120" t="s">
        <v>3012</v>
      </c>
      <c r="Z11120" t="s">
        <v>3691</v>
      </c>
      <c r="AA11120" t="s">
        <v>16851</v>
      </c>
      <c r="AB11120" t="s">
        <v>8414</v>
      </c>
      <c r="AG11120" t="s">
        <v>16852</v>
      </c>
      <c r="AH11120" s="24">
        <v>18336</v>
      </c>
      <c r="AI11120" t="s">
        <v>16853</v>
      </c>
      <c r="AJ11120" t="s">
        <v>16854</v>
      </c>
    </row>
    <row r="11121" spans="1:36" ht="17.25" hidden="1" customHeight="1" x14ac:dyDescent="0.2">
      <c r="A11121" s="4" t="s">
        <v>18720</v>
      </c>
      <c r="B11121" t="s">
        <v>8398</v>
      </c>
      <c r="C11121" t="s">
        <v>18721</v>
      </c>
      <c r="E11121" t="s">
        <v>58</v>
      </c>
      <c r="F11121" t="s">
        <v>86</v>
      </c>
      <c r="G11121" s="5">
        <v>417</v>
      </c>
      <c r="H11121" t="s">
        <v>42</v>
      </c>
      <c r="I11121" t="s">
        <v>240</v>
      </c>
      <c r="J11121" t="s">
        <v>559</v>
      </c>
      <c r="N11121" s="6">
        <v>1970</v>
      </c>
      <c r="O11121" s="25"/>
      <c r="P11121" s="24">
        <v>2024</v>
      </c>
      <c r="R11121" s="7">
        <v>29.256699999999999</v>
      </c>
      <c r="S11121" s="7">
        <v>-98.382499999999993</v>
      </c>
      <c r="T11121" t="s">
        <v>46</v>
      </c>
      <c r="U11121" t="s">
        <v>8881</v>
      </c>
      <c r="V11121" t="s">
        <v>8882</v>
      </c>
      <c r="X11121" t="s">
        <v>8584</v>
      </c>
      <c r="Y11121" t="s">
        <v>3012</v>
      </c>
      <c r="Z11121" t="s">
        <v>3691</v>
      </c>
      <c r="AA11121" t="s">
        <v>18722</v>
      </c>
      <c r="AB11121" t="s">
        <v>8595</v>
      </c>
      <c r="AG11121" t="s">
        <v>18723</v>
      </c>
      <c r="AH11121" s="6">
        <v>22141</v>
      </c>
      <c r="AI11121" t="s">
        <v>18724</v>
      </c>
      <c r="AJ11121" t="s">
        <v>18727</v>
      </c>
    </row>
    <row r="11122" spans="1:36" ht="17.25" hidden="1" customHeight="1" x14ac:dyDescent="0.2">
      <c r="A11122" s="4" t="s">
        <v>19241</v>
      </c>
      <c r="B11122" t="s">
        <v>8398</v>
      </c>
      <c r="C11122" t="s">
        <v>19242</v>
      </c>
      <c r="E11122" t="s">
        <v>56</v>
      </c>
      <c r="F11122" t="s">
        <v>86</v>
      </c>
      <c r="G11122" s="5">
        <v>351</v>
      </c>
      <c r="H11122" t="s">
        <v>42</v>
      </c>
      <c r="I11122" t="s">
        <v>240</v>
      </c>
      <c r="J11122" t="s">
        <v>559</v>
      </c>
      <c r="N11122" s="6">
        <v>1970</v>
      </c>
      <c r="R11122" s="7">
        <v>32.848163</v>
      </c>
      <c r="S11122" s="7">
        <v>-94.547989999999999</v>
      </c>
      <c r="T11122" t="s">
        <v>46</v>
      </c>
      <c r="U11122" t="s">
        <v>19243</v>
      </c>
      <c r="V11122" t="s">
        <v>12403</v>
      </c>
      <c r="X11122" t="s">
        <v>8584</v>
      </c>
      <c r="Y11122" t="s">
        <v>3012</v>
      </c>
      <c r="Z11122" t="s">
        <v>3691</v>
      </c>
      <c r="AA11122" t="s">
        <v>19244</v>
      </c>
      <c r="AB11122" t="s">
        <v>8503</v>
      </c>
      <c r="AG11122" t="s">
        <v>19245</v>
      </c>
      <c r="AH11122" s="6">
        <v>23201</v>
      </c>
      <c r="AI11122" t="s">
        <v>19246</v>
      </c>
      <c r="AJ11122" t="s">
        <v>19248</v>
      </c>
    </row>
    <row r="11123" spans="1:36" ht="17.25" hidden="1" customHeight="1" x14ac:dyDescent="0.2">
      <c r="A11123" s="4" t="s">
        <v>45151</v>
      </c>
      <c r="B11123" t="s">
        <v>43246</v>
      </c>
      <c r="C11123" t="s">
        <v>45152</v>
      </c>
      <c r="D11123" t="s">
        <v>45153</v>
      </c>
      <c r="E11123" t="s">
        <v>40</v>
      </c>
      <c r="F11123" t="s">
        <v>527</v>
      </c>
      <c r="G11123" s="5">
        <v>300</v>
      </c>
      <c r="H11123" t="s">
        <v>42</v>
      </c>
      <c r="I11123" t="s">
        <v>240</v>
      </c>
      <c r="J11123" t="s">
        <v>44</v>
      </c>
      <c r="N11123" s="6">
        <v>1974</v>
      </c>
      <c r="R11123" s="7">
        <v>45.311819999999997</v>
      </c>
      <c r="S11123" s="7">
        <v>41.513140999999997</v>
      </c>
      <c r="T11123" t="s">
        <v>46</v>
      </c>
      <c r="U11123" t="s">
        <v>45154</v>
      </c>
      <c r="X11123" t="s">
        <v>43424</v>
      </c>
      <c r="Y11123" t="s">
        <v>36708</v>
      </c>
      <c r="Z11123" t="s">
        <v>36915</v>
      </c>
      <c r="AA11123" t="s">
        <v>45155</v>
      </c>
      <c r="AG11123" t="s">
        <v>45156</v>
      </c>
      <c r="AH11123" s="27"/>
      <c r="AI11123" t="s">
        <v>45157</v>
      </c>
      <c r="AJ11123" t="s">
        <v>45158</v>
      </c>
    </row>
    <row r="11124" spans="1:36" ht="17.25" hidden="1" customHeight="1" x14ac:dyDescent="0.2">
      <c r="A11124" s="4" t="s">
        <v>45151</v>
      </c>
      <c r="B11124" t="s">
        <v>43246</v>
      </c>
      <c r="C11124" t="s">
        <v>45152</v>
      </c>
      <c r="D11124" t="s">
        <v>45153</v>
      </c>
      <c r="E11124" t="s">
        <v>56</v>
      </c>
      <c r="F11124" t="s">
        <v>527</v>
      </c>
      <c r="G11124" s="5">
        <v>305</v>
      </c>
      <c r="H11124" t="s">
        <v>42</v>
      </c>
      <c r="I11124" t="s">
        <v>240</v>
      </c>
      <c r="J11124" t="s">
        <v>44</v>
      </c>
      <c r="N11124" s="6">
        <v>1975</v>
      </c>
      <c r="R11124" s="7">
        <v>45.311819999999997</v>
      </c>
      <c r="S11124" s="7">
        <v>41.513140999999997</v>
      </c>
      <c r="T11124" t="s">
        <v>46</v>
      </c>
      <c r="U11124" t="s">
        <v>45154</v>
      </c>
      <c r="X11124" t="s">
        <v>43424</v>
      </c>
      <c r="Y11124" t="s">
        <v>36708</v>
      </c>
      <c r="Z11124" t="s">
        <v>36915</v>
      </c>
      <c r="AA11124" t="s">
        <v>45155</v>
      </c>
      <c r="AG11124" t="s">
        <v>45156</v>
      </c>
      <c r="AH11124" s="27"/>
      <c r="AI11124" t="s">
        <v>45157</v>
      </c>
      <c r="AJ11124" t="s">
        <v>45159</v>
      </c>
    </row>
    <row r="11125" spans="1:36" ht="17.25" hidden="1" customHeight="1" x14ac:dyDescent="0.2">
      <c r="A11125" s="4" t="s">
        <v>45151</v>
      </c>
      <c r="B11125" t="s">
        <v>43246</v>
      </c>
      <c r="C11125" t="s">
        <v>45152</v>
      </c>
      <c r="D11125" t="s">
        <v>45153</v>
      </c>
      <c r="E11125" t="s">
        <v>58</v>
      </c>
      <c r="F11125" t="s">
        <v>527</v>
      </c>
      <c r="G11125" s="5">
        <v>300</v>
      </c>
      <c r="H11125" t="s">
        <v>42</v>
      </c>
      <c r="I11125" t="s">
        <v>240</v>
      </c>
      <c r="J11125" t="s">
        <v>44</v>
      </c>
      <c r="N11125" s="6">
        <v>1976</v>
      </c>
      <c r="R11125" s="7">
        <v>45.311819999999997</v>
      </c>
      <c r="S11125" s="7">
        <v>41.513140999999997</v>
      </c>
      <c r="T11125" t="s">
        <v>46</v>
      </c>
      <c r="U11125" t="s">
        <v>45154</v>
      </c>
      <c r="X11125" t="s">
        <v>43424</v>
      </c>
      <c r="Y11125" t="s">
        <v>36708</v>
      </c>
      <c r="Z11125" t="s">
        <v>36915</v>
      </c>
      <c r="AA11125" t="s">
        <v>45155</v>
      </c>
      <c r="AG11125" t="s">
        <v>45156</v>
      </c>
      <c r="AI11125" t="s">
        <v>45157</v>
      </c>
      <c r="AJ11125" t="s">
        <v>45160</v>
      </c>
    </row>
    <row r="11126" spans="1:36" ht="17.25" hidden="1" customHeight="1" x14ac:dyDescent="0.2">
      <c r="A11126" s="4" t="s">
        <v>45151</v>
      </c>
      <c r="B11126" t="s">
        <v>43246</v>
      </c>
      <c r="C11126" t="s">
        <v>45152</v>
      </c>
      <c r="D11126" t="s">
        <v>45153</v>
      </c>
      <c r="E11126" t="s">
        <v>191</v>
      </c>
      <c r="F11126" t="s">
        <v>527</v>
      </c>
      <c r="G11126" s="5">
        <v>300</v>
      </c>
      <c r="H11126" t="s">
        <v>42</v>
      </c>
      <c r="I11126" t="s">
        <v>240</v>
      </c>
      <c r="J11126" t="s">
        <v>44</v>
      </c>
      <c r="N11126" s="6">
        <v>1976</v>
      </c>
      <c r="R11126" s="7">
        <v>45.311819999999997</v>
      </c>
      <c r="S11126" s="7">
        <v>41.513140999999997</v>
      </c>
      <c r="T11126" t="s">
        <v>46</v>
      </c>
      <c r="U11126" t="s">
        <v>45154</v>
      </c>
      <c r="X11126" t="s">
        <v>43424</v>
      </c>
      <c r="Y11126" t="s">
        <v>36708</v>
      </c>
      <c r="Z11126" t="s">
        <v>36915</v>
      </c>
      <c r="AA11126" t="s">
        <v>45155</v>
      </c>
      <c r="AG11126" t="s">
        <v>45156</v>
      </c>
      <c r="AI11126" t="s">
        <v>45157</v>
      </c>
      <c r="AJ11126" t="s">
        <v>45161</v>
      </c>
    </row>
    <row r="11127" spans="1:36" ht="17.25" hidden="1" customHeight="1" x14ac:dyDescent="0.2">
      <c r="A11127" s="4" t="s">
        <v>45151</v>
      </c>
      <c r="B11127" t="s">
        <v>43246</v>
      </c>
      <c r="C11127" t="s">
        <v>45152</v>
      </c>
      <c r="D11127" t="s">
        <v>45153</v>
      </c>
      <c r="E11127" t="s">
        <v>335</v>
      </c>
      <c r="F11127" t="s">
        <v>527</v>
      </c>
      <c r="G11127" s="5">
        <v>304</v>
      </c>
      <c r="H11127" t="s">
        <v>42</v>
      </c>
      <c r="I11127" t="s">
        <v>240</v>
      </c>
      <c r="J11127" t="s">
        <v>44</v>
      </c>
      <c r="N11127" s="6">
        <v>1983</v>
      </c>
      <c r="R11127" s="7">
        <v>45.311819999999997</v>
      </c>
      <c r="S11127" s="7">
        <v>41.513140999999997</v>
      </c>
      <c r="T11127" t="s">
        <v>46</v>
      </c>
      <c r="U11127" t="s">
        <v>45154</v>
      </c>
      <c r="X11127" t="s">
        <v>43424</v>
      </c>
      <c r="Y11127" t="s">
        <v>36708</v>
      </c>
      <c r="Z11127" t="s">
        <v>36915</v>
      </c>
      <c r="AA11127" t="s">
        <v>45155</v>
      </c>
      <c r="AG11127" t="s">
        <v>45156</v>
      </c>
      <c r="AI11127" t="s">
        <v>45157</v>
      </c>
      <c r="AJ11127" t="s">
        <v>45162</v>
      </c>
    </row>
    <row r="11128" spans="1:36" ht="17.25" hidden="1" customHeight="1" x14ac:dyDescent="0.2">
      <c r="A11128" s="4" t="s">
        <v>45151</v>
      </c>
      <c r="B11128" t="s">
        <v>43246</v>
      </c>
      <c r="C11128" t="s">
        <v>45152</v>
      </c>
      <c r="D11128" t="s">
        <v>45153</v>
      </c>
      <c r="E11128" t="s">
        <v>1157</v>
      </c>
      <c r="F11128" t="s">
        <v>527</v>
      </c>
      <c r="G11128" s="5">
        <v>304</v>
      </c>
      <c r="H11128" t="s">
        <v>42</v>
      </c>
      <c r="I11128" t="s">
        <v>240</v>
      </c>
      <c r="J11128" t="s">
        <v>44</v>
      </c>
      <c r="N11128" s="6">
        <v>1983</v>
      </c>
      <c r="R11128" s="7">
        <v>45.311819999999997</v>
      </c>
      <c r="S11128" s="7">
        <v>41.513140999999997</v>
      </c>
      <c r="T11128" t="s">
        <v>46</v>
      </c>
      <c r="U11128" t="s">
        <v>45154</v>
      </c>
      <c r="X11128" t="s">
        <v>43424</v>
      </c>
      <c r="Y11128" t="s">
        <v>36708</v>
      </c>
      <c r="Z11128" t="s">
        <v>36915</v>
      </c>
      <c r="AA11128" t="s">
        <v>45155</v>
      </c>
      <c r="AG11128" t="s">
        <v>45156</v>
      </c>
      <c r="AI11128" t="s">
        <v>45157</v>
      </c>
      <c r="AJ11128" t="s">
        <v>45163</v>
      </c>
    </row>
    <row r="11129" spans="1:36" ht="17.25" hidden="1" customHeight="1" x14ac:dyDescent="0.2">
      <c r="A11129" s="4" t="s">
        <v>45151</v>
      </c>
      <c r="B11129" t="s">
        <v>43246</v>
      </c>
      <c r="C11129" t="s">
        <v>45152</v>
      </c>
      <c r="D11129" t="s">
        <v>45153</v>
      </c>
      <c r="E11129" t="s">
        <v>2297</v>
      </c>
      <c r="F11129" t="s">
        <v>527</v>
      </c>
      <c r="G11129" s="5">
        <v>305</v>
      </c>
      <c r="H11129" t="s">
        <v>42</v>
      </c>
      <c r="I11129" t="s">
        <v>240</v>
      </c>
      <c r="J11129" t="s">
        <v>44</v>
      </c>
      <c r="N11129" s="6">
        <v>1983</v>
      </c>
      <c r="R11129" s="7">
        <v>45.311819999999997</v>
      </c>
      <c r="S11129" s="7">
        <v>41.513140999999997</v>
      </c>
      <c r="T11129" t="s">
        <v>46</v>
      </c>
      <c r="U11129" t="s">
        <v>45154</v>
      </c>
      <c r="X11129" t="s">
        <v>43424</v>
      </c>
      <c r="Y11129" t="s">
        <v>36708</v>
      </c>
      <c r="Z11129" t="s">
        <v>36915</v>
      </c>
      <c r="AA11129" t="s">
        <v>45155</v>
      </c>
      <c r="AG11129" t="s">
        <v>45156</v>
      </c>
      <c r="AI11129" t="s">
        <v>45157</v>
      </c>
      <c r="AJ11129" t="s">
        <v>45164</v>
      </c>
    </row>
    <row r="11130" spans="1:36" ht="17.25" hidden="1" customHeight="1" x14ac:dyDescent="0.2">
      <c r="A11130" s="4" t="s">
        <v>45151</v>
      </c>
      <c r="B11130" t="s">
        <v>43246</v>
      </c>
      <c r="C11130" t="s">
        <v>45152</v>
      </c>
      <c r="D11130" t="s">
        <v>45153</v>
      </c>
      <c r="E11130" t="s">
        <v>3929</v>
      </c>
      <c r="F11130" t="s">
        <v>527</v>
      </c>
      <c r="G11130" s="5">
        <v>305</v>
      </c>
      <c r="H11130" t="s">
        <v>42</v>
      </c>
      <c r="I11130" t="s">
        <v>240</v>
      </c>
      <c r="J11130" t="s">
        <v>44</v>
      </c>
      <c r="N11130" s="6">
        <v>1983</v>
      </c>
      <c r="R11130" s="7">
        <v>45.311819999999997</v>
      </c>
      <c r="S11130" s="7">
        <v>41.513140999999997</v>
      </c>
      <c r="T11130" t="s">
        <v>46</v>
      </c>
      <c r="U11130" t="s">
        <v>45154</v>
      </c>
      <c r="X11130" t="s">
        <v>43424</v>
      </c>
      <c r="Y11130" t="s">
        <v>36708</v>
      </c>
      <c r="Z11130" t="s">
        <v>36915</v>
      </c>
      <c r="AA11130" t="s">
        <v>45155</v>
      </c>
      <c r="AG11130" t="s">
        <v>45156</v>
      </c>
      <c r="AI11130" t="s">
        <v>45157</v>
      </c>
      <c r="AJ11130" t="s">
        <v>45165</v>
      </c>
    </row>
    <row r="11131" spans="1:36" ht="17.25" hidden="1" customHeight="1" x14ac:dyDescent="0.2">
      <c r="A11131" s="4" t="s">
        <v>19499</v>
      </c>
      <c r="B11131" t="s">
        <v>19485</v>
      </c>
      <c r="C11131" t="s">
        <v>19500</v>
      </c>
      <c r="D11131" t="s">
        <v>19501</v>
      </c>
      <c r="E11131" t="s">
        <v>19512</v>
      </c>
      <c r="F11131" t="s">
        <v>86</v>
      </c>
      <c r="G11131" s="5">
        <v>50</v>
      </c>
      <c r="H11131" t="s">
        <v>857</v>
      </c>
      <c r="I11131" t="s">
        <v>65</v>
      </c>
      <c r="J11131" t="s">
        <v>45</v>
      </c>
      <c r="K11131" t="s">
        <v>45</v>
      </c>
      <c r="L11131" t="s">
        <v>45</v>
      </c>
      <c r="M11131" t="s">
        <v>559</v>
      </c>
      <c r="N11131" s="6">
        <v>1970</v>
      </c>
      <c r="Q11131" t="s">
        <v>19489</v>
      </c>
      <c r="R11131" s="7">
        <v>9.3698999999999995</v>
      </c>
      <c r="S11131" s="7">
        <v>-64.496499999999997</v>
      </c>
      <c r="T11131" t="s">
        <v>46</v>
      </c>
      <c r="U11131" t="s">
        <v>8714</v>
      </c>
      <c r="V11131" t="s">
        <v>19503</v>
      </c>
      <c r="X11131" t="s">
        <v>19492</v>
      </c>
      <c r="Y11131" t="s">
        <v>3012</v>
      </c>
      <c r="Z11131" t="s">
        <v>3013</v>
      </c>
      <c r="AG11131" t="s">
        <v>19505</v>
      </c>
      <c r="AI11131" t="s">
        <v>19506</v>
      </c>
      <c r="AJ11131" t="s">
        <v>19513</v>
      </c>
    </row>
    <row r="11132" spans="1:36" ht="17.25" hidden="1" customHeight="1" x14ac:dyDescent="0.2">
      <c r="A11132" s="4" t="s">
        <v>19499</v>
      </c>
      <c r="B11132" t="s">
        <v>19485</v>
      </c>
      <c r="C11132" t="s">
        <v>19500</v>
      </c>
      <c r="D11132" t="s">
        <v>19501</v>
      </c>
      <c r="E11132" t="s">
        <v>19514</v>
      </c>
      <c r="F11132" t="s">
        <v>86</v>
      </c>
      <c r="G11132" s="5">
        <v>50</v>
      </c>
      <c r="H11132" t="s">
        <v>857</v>
      </c>
      <c r="I11132" t="s">
        <v>65</v>
      </c>
      <c r="J11132" t="s">
        <v>45</v>
      </c>
      <c r="K11132" t="s">
        <v>45</v>
      </c>
      <c r="L11132" t="s">
        <v>45</v>
      </c>
      <c r="M11132" t="s">
        <v>559</v>
      </c>
      <c r="N11132" s="6">
        <v>1970</v>
      </c>
      <c r="Q11132" t="s">
        <v>19489</v>
      </c>
      <c r="R11132" s="7">
        <v>9.3698999999999995</v>
      </c>
      <c r="S11132" s="7">
        <v>-64.496499999999997</v>
      </c>
      <c r="T11132" t="s">
        <v>46</v>
      </c>
      <c r="U11132" t="s">
        <v>8714</v>
      </c>
      <c r="V11132" t="s">
        <v>19503</v>
      </c>
      <c r="X11132" t="s">
        <v>19492</v>
      </c>
      <c r="Y11132" t="s">
        <v>3012</v>
      </c>
      <c r="Z11132" t="s">
        <v>3013</v>
      </c>
      <c r="AG11132" t="s">
        <v>19505</v>
      </c>
      <c r="AI11132" t="s">
        <v>19506</v>
      </c>
      <c r="AJ11132" t="s">
        <v>19515</v>
      </c>
    </row>
    <row r="11133" spans="1:36" ht="17.25" hidden="1" customHeight="1" x14ac:dyDescent="0.2">
      <c r="A11133" s="4" t="s">
        <v>28691</v>
      </c>
      <c r="B11133" t="s">
        <v>28547</v>
      </c>
      <c r="C11133" t="s">
        <v>28692</v>
      </c>
      <c r="D11133" t="s">
        <v>28693</v>
      </c>
      <c r="E11133" t="s">
        <v>191</v>
      </c>
      <c r="F11133" t="s">
        <v>21045</v>
      </c>
      <c r="G11133" s="5">
        <v>163</v>
      </c>
      <c r="H11133" t="s">
        <v>42</v>
      </c>
      <c r="I11133" t="s">
        <v>240</v>
      </c>
      <c r="J11133" t="s">
        <v>45</v>
      </c>
      <c r="N11133" s="6">
        <v>1970</v>
      </c>
      <c r="R11133" s="7">
        <v>34.479416999999998</v>
      </c>
      <c r="S11133" s="7">
        <v>133.44205600000001</v>
      </c>
      <c r="T11133" t="s">
        <v>46</v>
      </c>
      <c r="U11133" t="s">
        <v>28694</v>
      </c>
      <c r="X11133" t="s">
        <v>28695</v>
      </c>
      <c r="Y11133" t="s">
        <v>19854</v>
      </c>
      <c r="Z11133" t="s">
        <v>21048</v>
      </c>
      <c r="AG11133" t="s">
        <v>28696</v>
      </c>
      <c r="AH11133" s="8">
        <v>1115808</v>
      </c>
      <c r="AI11133" t="s">
        <v>28697</v>
      </c>
      <c r="AJ11133" t="s">
        <v>28700</v>
      </c>
    </row>
    <row r="11134" spans="1:36" ht="17.25" hidden="1" customHeight="1" x14ac:dyDescent="0.2">
      <c r="A11134" s="4" t="s">
        <v>28951</v>
      </c>
      <c r="B11134" t="s">
        <v>28547</v>
      </c>
      <c r="C11134" t="s">
        <v>28952</v>
      </c>
      <c r="E11134" t="s">
        <v>40</v>
      </c>
      <c r="F11134" t="s">
        <v>28558</v>
      </c>
      <c r="G11134" s="5">
        <v>450</v>
      </c>
      <c r="H11134" t="s">
        <v>857</v>
      </c>
      <c r="I11134" t="s">
        <v>240</v>
      </c>
      <c r="J11134" t="s">
        <v>45</v>
      </c>
      <c r="N11134" s="6">
        <v>1970</v>
      </c>
      <c r="O11134" s="24">
        <v>2019</v>
      </c>
      <c r="R11134" s="7">
        <v>34.1512148624399</v>
      </c>
      <c r="S11134" s="7">
        <v>135.187173346756</v>
      </c>
      <c r="T11134" t="s">
        <v>504</v>
      </c>
      <c r="U11134" t="s">
        <v>28953</v>
      </c>
      <c r="W11134" t="s">
        <v>28744</v>
      </c>
      <c r="Y11134" t="s">
        <v>19854</v>
      </c>
      <c r="Z11134" t="s">
        <v>21048</v>
      </c>
      <c r="AG11134" t="s">
        <v>28954</v>
      </c>
      <c r="AH11134" s="24">
        <v>1123271</v>
      </c>
      <c r="AI11134" t="s">
        <v>28955</v>
      </c>
      <c r="AJ11134" t="s">
        <v>28956</v>
      </c>
    </row>
    <row r="11135" spans="1:36" ht="17.25" hidden="1" customHeight="1" x14ac:dyDescent="0.2">
      <c r="A11135" s="4" t="s">
        <v>28951</v>
      </c>
      <c r="B11135" t="s">
        <v>28547</v>
      </c>
      <c r="C11135" t="s">
        <v>28952</v>
      </c>
      <c r="E11135" t="s">
        <v>56</v>
      </c>
      <c r="F11135" t="s">
        <v>28558</v>
      </c>
      <c r="G11135" s="5">
        <v>450</v>
      </c>
      <c r="H11135" t="s">
        <v>857</v>
      </c>
      <c r="I11135" t="s">
        <v>240</v>
      </c>
      <c r="J11135" t="s">
        <v>45</v>
      </c>
      <c r="N11135" s="6">
        <v>1970</v>
      </c>
      <c r="O11135" s="24">
        <v>2019</v>
      </c>
      <c r="R11135" s="7">
        <v>34.1512148624399</v>
      </c>
      <c r="S11135" s="7">
        <v>135.187173346756</v>
      </c>
      <c r="T11135" t="s">
        <v>504</v>
      </c>
      <c r="U11135" t="s">
        <v>28953</v>
      </c>
      <c r="W11135" t="s">
        <v>28744</v>
      </c>
      <c r="Y11135" t="s">
        <v>19854</v>
      </c>
      <c r="Z11135" t="s">
        <v>21048</v>
      </c>
      <c r="AG11135" t="s">
        <v>28954</v>
      </c>
      <c r="AH11135" s="24">
        <v>1123272</v>
      </c>
      <c r="AI11135" t="s">
        <v>28955</v>
      </c>
      <c r="AJ11135" t="s">
        <v>28957</v>
      </c>
    </row>
    <row r="11136" spans="1:36" ht="17.25" hidden="1" customHeight="1" x14ac:dyDescent="0.2">
      <c r="A11136" s="4" t="s">
        <v>45177</v>
      </c>
      <c r="B11136" t="s">
        <v>43246</v>
      </c>
      <c r="C11136" t="s">
        <v>45178</v>
      </c>
      <c r="D11136" t="s">
        <v>45179</v>
      </c>
      <c r="E11136" t="s">
        <v>40</v>
      </c>
      <c r="F11136" t="s">
        <v>86</v>
      </c>
      <c r="G11136" s="5">
        <v>215</v>
      </c>
      <c r="H11136" t="s">
        <v>42</v>
      </c>
      <c r="I11136" t="s">
        <v>240</v>
      </c>
      <c r="J11136" t="s">
        <v>44</v>
      </c>
      <c r="N11136" s="6">
        <v>1972</v>
      </c>
      <c r="R11136" s="7">
        <v>61.278578000000003</v>
      </c>
      <c r="S11136" s="7">
        <v>73.487226000000007</v>
      </c>
      <c r="T11136" t="s">
        <v>46</v>
      </c>
      <c r="U11136" t="s">
        <v>45180</v>
      </c>
      <c r="W11136" t="s">
        <v>45181</v>
      </c>
      <c r="X11136" t="s">
        <v>44491</v>
      </c>
      <c r="Y11136" t="s">
        <v>36708</v>
      </c>
      <c r="Z11136" t="s">
        <v>36915</v>
      </c>
      <c r="AG11136" t="s">
        <v>45182</v>
      </c>
      <c r="AI11136" t="s">
        <v>45183</v>
      </c>
      <c r="AJ11136" t="s">
        <v>45184</v>
      </c>
    </row>
    <row r="11137" spans="1:36" ht="17.25" hidden="1" customHeight="1" x14ac:dyDescent="0.2">
      <c r="A11137" s="4" t="s">
        <v>45177</v>
      </c>
      <c r="B11137" t="s">
        <v>43246</v>
      </c>
      <c r="C11137" t="s">
        <v>45178</v>
      </c>
      <c r="D11137" t="s">
        <v>45179</v>
      </c>
      <c r="E11137" t="s">
        <v>4758</v>
      </c>
      <c r="F11137" t="s">
        <v>86</v>
      </c>
      <c r="G11137" s="5">
        <v>215</v>
      </c>
      <c r="H11137" t="s">
        <v>42</v>
      </c>
      <c r="I11137" t="s">
        <v>240</v>
      </c>
      <c r="J11137" t="s">
        <v>44</v>
      </c>
      <c r="N11137" s="6">
        <v>1981</v>
      </c>
      <c r="R11137" s="7">
        <v>61.278578000000003</v>
      </c>
      <c r="S11137" s="7">
        <v>73.487226000000007</v>
      </c>
      <c r="T11137" t="s">
        <v>46</v>
      </c>
      <c r="U11137" t="s">
        <v>45180</v>
      </c>
      <c r="W11137" t="s">
        <v>45181</v>
      </c>
      <c r="X11137" t="s">
        <v>44491</v>
      </c>
      <c r="Y11137" t="s">
        <v>36708</v>
      </c>
      <c r="Z11137" t="s">
        <v>36915</v>
      </c>
      <c r="AG11137" t="s">
        <v>45182</v>
      </c>
      <c r="AI11137" t="s">
        <v>45183</v>
      </c>
      <c r="AJ11137" t="s">
        <v>45185</v>
      </c>
    </row>
    <row r="11138" spans="1:36" ht="17.25" hidden="1" customHeight="1" x14ac:dyDescent="0.2">
      <c r="A11138" s="4" t="s">
        <v>45177</v>
      </c>
      <c r="B11138" t="s">
        <v>43246</v>
      </c>
      <c r="C11138" t="s">
        <v>45178</v>
      </c>
      <c r="D11138" t="s">
        <v>45179</v>
      </c>
      <c r="E11138" t="s">
        <v>4760</v>
      </c>
      <c r="F11138" t="s">
        <v>86</v>
      </c>
      <c r="G11138" s="5">
        <v>215</v>
      </c>
      <c r="H11138" t="s">
        <v>42</v>
      </c>
      <c r="I11138" t="s">
        <v>240</v>
      </c>
      <c r="J11138" t="s">
        <v>44</v>
      </c>
      <c r="N11138" s="6">
        <v>1982</v>
      </c>
      <c r="R11138" s="7">
        <v>61.278578000000003</v>
      </c>
      <c r="S11138" s="7">
        <v>73.487226000000007</v>
      </c>
      <c r="T11138" t="s">
        <v>46</v>
      </c>
      <c r="U11138" t="s">
        <v>45180</v>
      </c>
      <c r="W11138" t="s">
        <v>45181</v>
      </c>
      <c r="X11138" t="s">
        <v>44491</v>
      </c>
      <c r="Y11138" t="s">
        <v>36708</v>
      </c>
      <c r="Z11138" t="s">
        <v>36915</v>
      </c>
      <c r="AG11138" t="s">
        <v>45182</v>
      </c>
      <c r="AI11138" t="s">
        <v>45183</v>
      </c>
      <c r="AJ11138" t="s">
        <v>45186</v>
      </c>
    </row>
    <row r="11139" spans="1:36" ht="17.25" hidden="1" customHeight="1" x14ac:dyDescent="0.2">
      <c r="A11139" s="4" t="s">
        <v>45177</v>
      </c>
      <c r="B11139" t="s">
        <v>43246</v>
      </c>
      <c r="C11139" t="s">
        <v>45178</v>
      </c>
      <c r="D11139" t="s">
        <v>45179</v>
      </c>
      <c r="E11139" t="s">
        <v>4762</v>
      </c>
      <c r="F11139" t="s">
        <v>86</v>
      </c>
      <c r="G11139" s="5">
        <v>178</v>
      </c>
      <c r="H11139" t="s">
        <v>42</v>
      </c>
      <c r="I11139" t="s">
        <v>240</v>
      </c>
      <c r="J11139" t="s">
        <v>44</v>
      </c>
      <c r="N11139" s="6">
        <v>1983</v>
      </c>
      <c r="O11139" s="24">
        <v>2027</v>
      </c>
      <c r="R11139" s="7">
        <v>61.278578000000003</v>
      </c>
      <c r="S11139" s="7">
        <v>73.487226000000007</v>
      </c>
      <c r="T11139" t="s">
        <v>46</v>
      </c>
      <c r="U11139" t="s">
        <v>45180</v>
      </c>
      <c r="W11139" t="s">
        <v>45181</v>
      </c>
      <c r="X11139" t="s">
        <v>44491</v>
      </c>
      <c r="Y11139" t="s">
        <v>36708</v>
      </c>
      <c r="Z11139" t="s">
        <v>36915</v>
      </c>
      <c r="AG11139" t="s">
        <v>45182</v>
      </c>
      <c r="AI11139" t="s">
        <v>45183</v>
      </c>
      <c r="AJ11139" t="s">
        <v>45187</v>
      </c>
    </row>
    <row r="11140" spans="1:36" ht="17.25" hidden="1" customHeight="1" x14ac:dyDescent="0.2">
      <c r="A11140" s="4" t="s">
        <v>45177</v>
      </c>
      <c r="B11140" t="s">
        <v>43246</v>
      </c>
      <c r="C11140" t="s">
        <v>45178</v>
      </c>
      <c r="D11140" t="s">
        <v>45179</v>
      </c>
      <c r="E11140" t="s">
        <v>4764</v>
      </c>
      <c r="F11140" t="s">
        <v>86</v>
      </c>
      <c r="G11140" s="5">
        <v>215</v>
      </c>
      <c r="H11140" t="s">
        <v>42</v>
      </c>
      <c r="I11140" t="s">
        <v>240</v>
      </c>
      <c r="J11140" t="s">
        <v>44</v>
      </c>
      <c r="N11140" s="6">
        <v>1984</v>
      </c>
      <c r="O11140" s="24">
        <v>2023</v>
      </c>
      <c r="R11140" s="7">
        <v>61.278578000000003</v>
      </c>
      <c r="S11140" s="7">
        <v>73.487226000000007</v>
      </c>
      <c r="T11140" t="s">
        <v>46</v>
      </c>
      <c r="U11140" t="s">
        <v>45180</v>
      </c>
      <c r="W11140" t="s">
        <v>45181</v>
      </c>
      <c r="X11140" t="s">
        <v>44491</v>
      </c>
      <c r="Y11140" t="s">
        <v>36708</v>
      </c>
      <c r="Z11140" t="s">
        <v>36915</v>
      </c>
      <c r="AG11140" t="s">
        <v>45182</v>
      </c>
      <c r="AH11140" s="27"/>
      <c r="AI11140" t="s">
        <v>45183</v>
      </c>
      <c r="AJ11140" t="s">
        <v>45190</v>
      </c>
    </row>
    <row r="11141" spans="1:36" ht="17.25" hidden="1" customHeight="1" x14ac:dyDescent="0.2">
      <c r="A11141" s="4" t="s">
        <v>45177</v>
      </c>
      <c r="B11141" t="s">
        <v>43246</v>
      </c>
      <c r="C11141" t="s">
        <v>45178</v>
      </c>
      <c r="D11141" t="s">
        <v>45179</v>
      </c>
      <c r="E11141" t="s">
        <v>4766</v>
      </c>
      <c r="F11141" t="s">
        <v>86</v>
      </c>
      <c r="G11141" s="5">
        <v>180</v>
      </c>
      <c r="H11141" t="s">
        <v>42</v>
      </c>
      <c r="I11141" t="s">
        <v>240</v>
      </c>
      <c r="J11141" t="s">
        <v>44</v>
      </c>
      <c r="N11141" s="6">
        <v>1985</v>
      </c>
      <c r="R11141" s="7">
        <v>61.278578000000003</v>
      </c>
      <c r="S11141" s="7">
        <v>73.487226000000007</v>
      </c>
      <c r="T11141" t="s">
        <v>46</v>
      </c>
      <c r="U11141" t="s">
        <v>45180</v>
      </c>
      <c r="W11141" t="s">
        <v>45181</v>
      </c>
      <c r="X11141" t="s">
        <v>44491</v>
      </c>
      <c r="Y11141" t="s">
        <v>36708</v>
      </c>
      <c r="Z11141" t="s">
        <v>36915</v>
      </c>
      <c r="AG11141" t="s">
        <v>45182</v>
      </c>
      <c r="AH11141" s="27"/>
      <c r="AI11141" t="s">
        <v>45183</v>
      </c>
      <c r="AJ11141" t="s">
        <v>45193</v>
      </c>
    </row>
    <row r="11142" spans="1:36" ht="17.25" hidden="1" customHeight="1" x14ac:dyDescent="0.2">
      <c r="A11142" s="4" t="s">
        <v>45177</v>
      </c>
      <c r="B11142" t="s">
        <v>43246</v>
      </c>
      <c r="C11142" t="s">
        <v>45178</v>
      </c>
      <c r="D11142" t="s">
        <v>45179</v>
      </c>
      <c r="E11142" t="s">
        <v>4768</v>
      </c>
      <c r="F11142" t="s">
        <v>86</v>
      </c>
      <c r="G11142" s="5">
        <v>180</v>
      </c>
      <c r="H11142" t="s">
        <v>42</v>
      </c>
      <c r="I11142" t="s">
        <v>240</v>
      </c>
      <c r="J11142" t="s">
        <v>44</v>
      </c>
      <c r="N11142" s="6">
        <v>1986</v>
      </c>
      <c r="R11142" s="7">
        <v>61.278578000000003</v>
      </c>
      <c r="S11142" s="7">
        <v>73.487226000000007</v>
      </c>
      <c r="T11142" t="s">
        <v>46</v>
      </c>
      <c r="U11142" t="s">
        <v>45180</v>
      </c>
      <c r="W11142" t="s">
        <v>45181</v>
      </c>
      <c r="X11142" t="s">
        <v>44491</v>
      </c>
      <c r="Y11142" t="s">
        <v>36708</v>
      </c>
      <c r="Z11142" t="s">
        <v>36915</v>
      </c>
      <c r="AG11142" t="s">
        <v>45182</v>
      </c>
      <c r="AI11142" t="s">
        <v>45183</v>
      </c>
      <c r="AJ11142" t="s">
        <v>45194</v>
      </c>
    </row>
    <row r="11143" spans="1:36" ht="17.25" hidden="1" customHeight="1" x14ac:dyDescent="0.2">
      <c r="A11143" s="4" t="s">
        <v>45177</v>
      </c>
      <c r="B11143" t="s">
        <v>43246</v>
      </c>
      <c r="C11143" t="s">
        <v>45178</v>
      </c>
      <c r="D11143" t="s">
        <v>45179</v>
      </c>
      <c r="E11143" t="s">
        <v>4770</v>
      </c>
      <c r="F11143" t="s">
        <v>86</v>
      </c>
      <c r="G11143" s="5">
        <v>215</v>
      </c>
      <c r="H11143" t="s">
        <v>42</v>
      </c>
      <c r="I11143" t="s">
        <v>240</v>
      </c>
      <c r="J11143" t="s">
        <v>44</v>
      </c>
      <c r="N11143" s="6">
        <v>1987</v>
      </c>
      <c r="R11143" s="7">
        <v>61.278578000000003</v>
      </c>
      <c r="S11143" s="7">
        <v>73.487226000000007</v>
      </c>
      <c r="T11143" t="s">
        <v>46</v>
      </c>
      <c r="U11143" t="s">
        <v>45180</v>
      </c>
      <c r="W11143" t="s">
        <v>45181</v>
      </c>
      <c r="X11143" t="s">
        <v>44491</v>
      </c>
      <c r="Y11143" t="s">
        <v>36708</v>
      </c>
      <c r="Z11143" t="s">
        <v>36915</v>
      </c>
      <c r="AG11143" t="s">
        <v>45182</v>
      </c>
      <c r="AH11143" s="27"/>
      <c r="AI11143" t="s">
        <v>45183</v>
      </c>
      <c r="AJ11143" t="s">
        <v>45195</v>
      </c>
    </row>
    <row r="11144" spans="1:36" ht="17.25" hidden="1" customHeight="1" x14ac:dyDescent="0.2">
      <c r="A11144" s="4" t="s">
        <v>45177</v>
      </c>
      <c r="B11144" t="s">
        <v>43246</v>
      </c>
      <c r="C11144" t="s">
        <v>45178</v>
      </c>
      <c r="D11144" t="s">
        <v>45179</v>
      </c>
      <c r="E11144" t="s">
        <v>56</v>
      </c>
      <c r="F11144" t="s">
        <v>86</v>
      </c>
      <c r="G11144" s="5">
        <v>215</v>
      </c>
      <c r="H11144" t="s">
        <v>42</v>
      </c>
      <c r="I11144" t="s">
        <v>240</v>
      </c>
      <c r="J11144" t="s">
        <v>44</v>
      </c>
      <c r="N11144" s="6">
        <v>1973</v>
      </c>
      <c r="R11144" s="7">
        <v>61.278578000000003</v>
      </c>
      <c r="S11144" s="7">
        <v>73.487226000000007</v>
      </c>
      <c r="T11144" t="s">
        <v>46</v>
      </c>
      <c r="U11144" t="s">
        <v>45180</v>
      </c>
      <c r="W11144" t="s">
        <v>45181</v>
      </c>
      <c r="X11144" t="s">
        <v>44491</v>
      </c>
      <c r="Y11144" t="s">
        <v>36708</v>
      </c>
      <c r="Z11144" t="s">
        <v>36915</v>
      </c>
      <c r="AG11144" t="s">
        <v>45182</v>
      </c>
      <c r="AH11144" s="27"/>
      <c r="AI11144" t="s">
        <v>45183</v>
      </c>
      <c r="AJ11144" t="s">
        <v>45196</v>
      </c>
    </row>
    <row r="11145" spans="1:36" ht="17.25" hidden="1" customHeight="1" x14ac:dyDescent="0.2">
      <c r="A11145" s="4" t="s">
        <v>45177</v>
      </c>
      <c r="B11145" t="s">
        <v>43246</v>
      </c>
      <c r="C11145" t="s">
        <v>45178</v>
      </c>
      <c r="D11145" t="s">
        <v>45179</v>
      </c>
      <c r="E11145" t="s">
        <v>58</v>
      </c>
      <c r="F11145" t="s">
        <v>86</v>
      </c>
      <c r="G11145" s="5">
        <v>215</v>
      </c>
      <c r="H11145" t="s">
        <v>42</v>
      </c>
      <c r="I11145" t="s">
        <v>240</v>
      </c>
      <c r="J11145" t="s">
        <v>44</v>
      </c>
      <c r="N11145" s="6">
        <v>1974</v>
      </c>
      <c r="R11145" s="7">
        <v>61.278578000000003</v>
      </c>
      <c r="S11145" s="7">
        <v>73.487226000000007</v>
      </c>
      <c r="T11145" t="s">
        <v>46</v>
      </c>
      <c r="U11145" t="s">
        <v>45180</v>
      </c>
      <c r="W11145" t="s">
        <v>45181</v>
      </c>
      <c r="X11145" t="s">
        <v>44491</v>
      </c>
      <c r="Y11145" t="s">
        <v>36708</v>
      </c>
      <c r="Z11145" t="s">
        <v>36915</v>
      </c>
      <c r="AG11145" t="s">
        <v>45182</v>
      </c>
      <c r="AI11145" t="s">
        <v>45183</v>
      </c>
      <c r="AJ11145" t="s">
        <v>45197</v>
      </c>
    </row>
    <row r="11146" spans="1:36" ht="17.25" hidden="1" customHeight="1" x14ac:dyDescent="0.2">
      <c r="A11146" s="4" t="s">
        <v>45177</v>
      </c>
      <c r="B11146" t="s">
        <v>43246</v>
      </c>
      <c r="C11146" t="s">
        <v>45178</v>
      </c>
      <c r="D11146" t="s">
        <v>45179</v>
      </c>
      <c r="E11146" t="s">
        <v>191</v>
      </c>
      <c r="F11146" t="s">
        <v>86</v>
      </c>
      <c r="G11146" s="5">
        <v>215</v>
      </c>
      <c r="H11146" t="s">
        <v>42</v>
      </c>
      <c r="I11146" t="s">
        <v>240</v>
      </c>
      <c r="J11146" t="s">
        <v>44</v>
      </c>
      <c r="N11146" s="6">
        <v>1975</v>
      </c>
      <c r="R11146" s="7">
        <v>61.278578000000003</v>
      </c>
      <c r="S11146" s="7">
        <v>73.487226000000007</v>
      </c>
      <c r="T11146" t="s">
        <v>46</v>
      </c>
      <c r="U11146" t="s">
        <v>45180</v>
      </c>
      <c r="W11146" t="s">
        <v>45181</v>
      </c>
      <c r="X11146" t="s">
        <v>44491</v>
      </c>
      <c r="Y11146" t="s">
        <v>36708</v>
      </c>
      <c r="Z11146" t="s">
        <v>36915</v>
      </c>
      <c r="AG11146" t="s">
        <v>45182</v>
      </c>
      <c r="AI11146" t="s">
        <v>45183</v>
      </c>
      <c r="AJ11146" t="s">
        <v>45198</v>
      </c>
    </row>
    <row r="11147" spans="1:36" ht="17.25" hidden="1" customHeight="1" x14ac:dyDescent="0.2">
      <c r="A11147" s="4" t="s">
        <v>45177</v>
      </c>
      <c r="B11147" t="s">
        <v>43246</v>
      </c>
      <c r="C11147" t="s">
        <v>45178</v>
      </c>
      <c r="D11147" t="s">
        <v>45179</v>
      </c>
      <c r="E11147" t="s">
        <v>335</v>
      </c>
      <c r="F11147" t="s">
        <v>86</v>
      </c>
      <c r="G11147" s="5">
        <v>215</v>
      </c>
      <c r="H11147" t="s">
        <v>42</v>
      </c>
      <c r="I11147" t="s">
        <v>240</v>
      </c>
      <c r="J11147" t="s">
        <v>44</v>
      </c>
      <c r="N11147" s="6">
        <v>1976</v>
      </c>
      <c r="R11147" s="7">
        <v>61.278578000000003</v>
      </c>
      <c r="S11147" s="7">
        <v>73.487226000000007</v>
      </c>
      <c r="T11147" t="s">
        <v>46</v>
      </c>
      <c r="U11147" t="s">
        <v>45180</v>
      </c>
      <c r="W11147" t="s">
        <v>45181</v>
      </c>
      <c r="X11147" t="s">
        <v>44491</v>
      </c>
      <c r="Y11147" t="s">
        <v>36708</v>
      </c>
      <c r="Z11147" t="s">
        <v>36915</v>
      </c>
      <c r="AG11147" t="s">
        <v>45182</v>
      </c>
      <c r="AH11147" s="27"/>
      <c r="AI11147" t="s">
        <v>45183</v>
      </c>
      <c r="AJ11147" t="s">
        <v>45199</v>
      </c>
    </row>
    <row r="11148" spans="1:36" ht="17.25" hidden="1" customHeight="1" x14ac:dyDescent="0.2">
      <c r="A11148" s="4" t="s">
        <v>45177</v>
      </c>
      <c r="B11148" t="s">
        <v>43246</v>
      </c>
      <c r="C11148" t="s">
        <v>45178</v>
      </c>
      <c r="D11148" t="s">
        <v>45179</v>
      </c>
      <c r="E11148" t="s">
        <v>1157</v>
      </c>
      <c r="F11148" t="s">
        <v>86</v>
      </c>
      <c r="G11148" s="5">
        <v>215</v>
      </c>
      <c r="H11148" t="s">
        <v>42</v>
      </c>
      <c r="I11148" t="s">
        <v>240</v>
      </c>
      <c r="J11148" t="s">
        <v>44</v>
      </c>
      <c r="N11148" s="6">
        <v>1977</v>
      </c>
      <c r="R11148" s="7">
        <v>61.278578000000003</v>
      </c>
      <c r="S11148" s="7">
        <v>73.487226000000007</v>
      </c>
      <c r="T11148" t="s">
        <v>46</v>
      </c>
      <c r="U11148" t="s">
        <v>45180</v>
      </c>
      <c r="W11148" t="s">
        <v>45181</v>
      </c>
      <c r="X11148" t="s">
        <v>44491</v>
      </c>
      <c r="Y11148" t="s">
        <v>36708</v>
      </c>
      <c r="Z11148" t="s">
        <v>36915</v>
      </c>
      <c r="AG11148" t="s">
        <v>45182</v>
      </c>
      <c r="AI11148" t="s">
        <v>45183</v>
      </c>
      <c r="AJ11148" t="s">
        <v>45200</v>
      </c>
    </row>
    <row r="11149" spans="1:36" ht="17.25" hidden="1" customHeight="1" x14ac:dyDescent="0.2">
      <c r="A11149" s="4" t="s">
        <v>45177</v>
      </c>
      <c r="B11149" t="s">
        <v>43246</v>
      </c>
      <c r="C11149" t="s">
        <v>45178</v>
      </c>
      <c r="D11149" t="s">
        <v>45179</v>
      </c>
      <c r="E11149" t="s">
        <v>2297</v>
      </c>
      <c r="F11149" t="s">
        <v>86</v>
      </c>
      <c r="G11149" s="5">
        <v>215</v>
      </c>
      <c r="H11149" t="s">
        <v>42</v>
      </c>
      <c r="I11149" t="s">
        <v>240</v>
      </c>
      <c r="J11149" t="s">
        <v>44</v>
      </c>
      <c r="N11149" s="6">
        <v>1978</v>
      </c>
      <c r="R11149" s="7">
        <v>61.278578000000003</v>
      </c>
      <c r="S11149" s="7">
        <v>73.487226000000007</v>
      </c>
      <c r="T11149" t="s">
        <v>46</v>
      </c>
      <c r="U11149" t="s">
        <v>45180</v>
      </c>
      <c r="W11149" t="s">
        <v>45181</v>
      </c>
      <c r="X11149" t="s">
        <v>44491</v>
      </c>
      <c r="Y11149" t="s">
        <v>36708</v>
      </c>
      <c r="Z11149" t="s">
        <v>36915</v>
      </c>
      <c r="AG11149" t="s">
        <v>45182</v>
      </c>
      <c r="AH11149" s="27"/>
      <c r="AI11149" t="s">
        <v>45183</v>
      </c>
      <c r="AJ11149" t="s">
        <v>45201</v>
      </c>
    </row>
    <row r="11150" spans="1:36" ht="17.25" hidden="1" customHeight="1" x14ac:dyDescent="0.2">
      <c r="A11150" s="4" t="s">
        <v>45177</v>
      </c>
      <c r="B11150" t="s">
        <v>43246</v>
      </c>
      <c r="C11150" t="s">
        <v>45178</v>
      </c>
      <c r="D11150" t="s">
        <v>45179</v>
      </c>
      <c r="E11150" t="s">
        <v>3929</v>
      </c>
      <c r="F11150" t="s">
        <v>86</v>
      </c>
      <c r="G11150" s="5">
        <v>215</v>
      </c>
      <c r="H11150" t="s">
        <v>42</v>
      </c>
      <c r="I11150" t="s">
        <v>240</v>
      </c>
      <c r="J11150" t="s">
        <v>44</v>
      </c>
      <c r="N11150" s="6">
        <v>1979</v>
      </c>
      <c r="R11150" s="7">
        <v>61.278578000000003</v>
      </c>
      <c r="S11150" s="7">
        <v>73.487226000000007</v>
      </c>
      <c r="T11150" t="s">
        <v>46</v>
      </c>
      <c r="U11150" t="s">
        <v>45180</v>
      </c>
      <c r="W11150" t="s">
        <v>45181</v>
      </c>
      <c r="X11150" t="s">
        <v>44491</v>
      </c>
      <c r="Y11150" t="s">
        <v>36708</v>
      </c>
      <c r="Z11150" t="s">
        <v>36915</v>
      </c>
      <c r="AG11150" t="s">
        <v>45182</v>
      </c>
      <c r="AI11150" t="s">
        <v>45183</v>
      </c>
      <c r="AJ11150" t="s">
        <v>45202</v>
      </c>
    </row>
    <row r="11151" spans="1:36" ht="17.25" hidden="1" customHeight="1" x14ac:dyDescent="0.2">
      <c r="A11151" s="4" t="s">
        <v>45177</v>
      </c>
      <c r="B11151" t="s">
        <v>43246</v>
      </c>
      <c r="C11151" t="s">
        <v>45178</v>
      </c>
      <c r="D11151" t="s">
        <v>45179</v>
      </c>
      <c r="E11151" t="s">
        <v>4787</v>
      </c>
      <c r="F11151" t="s">
        <v>86</v>
      </c>
      <c r="G11151" s="5">
        <v>215</v>
      </c>
      <c r="H11151" t="s">
        <v>42</v>
      </c>
      <c r="I11151" t="s">
        <v>240</v>
      </c>
      <c r="J11151" t="s">
        <v>44</v>
      </c>
      <c r="N11151" s="6">
        <v>1980</v>
      </c>
      <c r="R11151" s="7">
        <v>61.278578000000003</v>
      </c>
      <c r="S11151" s="7">
        <v>73.487226000000007</v>
      </c>
      <c r="T11151" t="s">
        <v>46</v>
      </c>
      <c r="U11151" t="s">
        <v>45180</v>
      </c>
      <c r="W11151" t="s">
        <v>45181</v>
      </c>
      <c r="X11151" t="s">
        <v>44491</v>
      </c>
      <c r="Y11151" t="s">
        <v>36708</v>
      </c>
      <c r="Z11151" t="s">
        <v>36915</v>
      </c>
      <c r="AG11151" t="s">
        <v>45182</v>
      </c>
      <c r="AI11151" t="s">
        <v>45183</v>
      </c>
      <c r="AJ11151" t="s">
        <v>45203</v>
      </c>
    </row>
    <row r="11152" spans="1:36" ht="17.25" hidden="1" customHeight="1" x14ac:dyDescent="0.2">
      <c r="A11152" s="4" t="s">
        <v>45204</v>
      </c>
      <c r="B11152" t="s">
        <v>43246</v>
      </c>
      <c r="C11152" t="s">
        <v>45205</v>
      </c>
      <c r="D11152" t="s">
        <v>45206</v>
      </c>
      <c r="E11152" t="s">
        <v>40</v>
      </c>
      <c r="F11152" t="s">
        <v>86</v>
      </c>
      <c r="G11152" s="5">
        <v>830</v>
      </c>
      <c r="H11152" t="s">
        <v>42</v>
      </c>
      <c r="I11152" t="s">
        <v>240</v>
      </c>
      <c r="J11152" t="s">
        <v>44</v>
      </c>
      <c r="N11152" s="6">
        <v>1985</v>
      </c>
      <c r="R11152" s="7">
        <v>61.279400000000003</v>
      </c>
      <c r="S11152" s="7">
        <v>73.488900000000001</v>
      </c>
      <c r="T11152" t="s">
        <v>46</v>
      </c>
      <c r="U11152" t="s">
        <v>45180</v>
      </c>
      <c r="X11152" t="s">
        <v>44491</v>
      </c>
      <c r="Y11152" t="s">
        <v>36708</v>
      </c>
      <c r="Z11152" t="s">
        <v>36915</v>
      </c>
      <c r="AA11152" t="s">
        <v>45207</v>
      </c>
      <c r="AC11152" t="s">
        <v>45208</v>
      </c>
      <c r="AG11152" t="s">
        <v>45209</v>
      </c>
      <c r="AH11152" s="24">
        <v>1150604</v>
      </c>
      <c r="AI11152" t="s">
        <v>45210</v>
      </c>
      <c r="AJ11152" t="s">
        <v>45211</v>
      </c>
    </row>
    <row r="11153" spans="1:36" ht="17.25" hidden="1" customHeight="1" x14ac:dyDescent="0.2">
      <c r="A11153" s="4" t="s">
        <v>45204</v>
      </c>
      <c r="B11153" t="s">
        <v>43246</v>
      </c>
      <c r="C11153" t="s">
        <v>45205</v>
      </c>
      <c r="D11153" t="s">
        <v>45206</v>
      </c>
      <c r="E11153" t="s">
        <v>56</v>
      </c>
      <c r="F11153" t="s">
        <v>86</v>
      </c>
      <c r="G11153" s="5">
        <v>810</v>
      </c>
      <c r="H11153" t="s">
        <v>42</v>
      </c>
      <c r="I11153" t="s">
        <v>240</v>
      </c>
      <c r="J11153" t="s">
        <v>44</v>
      </c>
      <c r="N11153" s="6">
        <v>1985</v>
      </c>
      <c r="R11153" s="7">
        <v>61.279400000000003</v>
      </c>
      <c r="S11153" s="7">
        <v>73.488900000000001</v>
      </c>
      <c r="T11153" t="s">
        <v>46</v>
      </c>
      <c r="U11153" t="s">
        <v>45180</v>
      </c>
      <c r="X11153" t="s">
        <v>44491</v>
      </c>
      <c r="Y11153" t="s">
        <v>36708</v>
      </c>
      <c r="Z11153" t="s">
        <v>36915</v>
      </c>
      <c r="AA11153" t="s">
        <v>45207</v>
      </c>
      <c r="AC11153" t="s">
        <v>45208</v>
      </c>
      <c r="AG11153" t="s">
        <v>45209</v>
      </c>
      <c r="AH11153" s="24">
        <v>1150605</v>
      </c>
      <c r="AI11153" t="s">
        <v>45210</v>
      </c>
      <c r="AJ11153" t="s">
        <v>45212</v>
      </c>
    </row>
    <row r="11154" spans="1:36" ht="17.25" hidden="1" customHeight="1" x14ac:dyDescent="0.2">
      <c r="A11154" s="4" t="s">
        <v>45204</v>
      </c>
      <c r="B11154" t="s">
        <v>43246</v>
      </c>
      <c r="C11154" t="s">
        <v>45205</v>
      </c>
      <c r="D11154" t="s">
        <v>45206</v>
      </c>
      <c r="E11154" t="s">
        <v>58</v>
      </c>
      <c r="F11154" t="s">
        <v>86</v>
      </c>
      <c r="G11154" s="5">
        <v>810</v>
      </c>
      <c r="H11154" t="s">
        <v>42</v>
      </c>
      <c r="I11154" t="s">
        <v>240</v>
      </c>
      <c r="J11154" t="s">
        <v>44</v>
      </c>
      <c r="N11154" s="6">
        <v>1986</v>
      </c>
      <c r="R11154" s="7">
        <v>61.279400000000003</v>
      </c>
      <c r="S11154" s="7">
        <v>73.488900000000001</v>
      </c>
      <c r="T11154" t="s">
        <v>46</v>
      </c>
      <c r="U11154" t="s">
        <v>45180</v>
      </c>
      <c r="X11154" t="s">
        <v>44491</v>
      </c>
      <c r="Y11154" t="s">
        <v>36708</v>
      </c>
      <c r="Z11154" t="s">
        <v>36915</v>
      </c>
      <c r="AA11154" t="s">
        <v>45207</v>
      </c>
      <c r="AC11154" t="s">
        <v>45208</v>
      </c>
      <c r="AG11154" t="s">
        <v>45209</v>
      </c>
      <c r="AH11154" s="24">
        <v>1150606</v>
      </c>
      <c r="AI11154" t="s">
        <v>45210</v>
      </c>
      <c r="AJ11154" t="s">
        <v>45213</v>
      </c>
    </row>
    <row r="11155" spans="1:36" ht="17.25" hidden="1" customHeight="1" x14ac:dyDescent="0.2">
      <c r="A11155" s="4" t="s">
        <v>45204</v>
      </c>
      <c r="B11155" t="s">
        <v>43246</v>
      </c>
      <c r="C11155" t="s">
        <v>45205</v>
      </c>
      <c r="D11155" t="s">
        <v>45206</v>
      </c>
      <c r="E11155" t="s">
        <v>191</v>
      </c>
      <c r="F11155" t="s">
        <v>86</v>
      </c>
      <c r="G11155" s="5">
        <v>810</v>
      </c>
      <c r="H11155" t="s">
        <v>42</v>
      </c>
      <c r="I11155" t="s">
        <v>240</v>
      </c>
      <c r="J11155" t="s">
        <v>44</v>
      </c>
      <c r="N11155" s="6">
        <v>1987</v>
      </c>
      <c r="R11155" s="7">
        <v>61.279400000000003</v>
      </c>
      <c r="S11155" s="7">
        <v>73.488900000000001</v>
      </c>
      <c r="T11155" t="s">
        <v>46</v>
      </c>
      <c r="U11155" t="s">
        <v>45180</v>
      </c>
      <c r="X11155" t="s">
        <v>44491</v>
      </c>
      <c r="Y11155" t="s">
        <v>36708</v>
      </c>
      <c r="Z11155" t="s">
        <v>36915</v>
      </c>
      <c r="AA11155" t="s">
        <v>45207</v>
      </c>
      <c r="AC11155" t="s">
        <v>45208</v>
      </c>
      <c r="AG11155" t="s">
        <v>45209</v>
      </c>
      <c r="AH11155" s="24">
        <v>1150607</v>
      </c>
      <c r="AI11155" t="s">
        <v>45210</v>
      </c>
      <c r="AJ11155" t="s">
        <v>45214</v>
      </c>
    </row>
    <row r="11156" spans="1:36" ht="17.25" hidden="1" customHeight="1" x14ac:dyDescent="0.2">
      <c r="A11156" s="4" t="s">
        <v>45204</v>
      </c>
      <c r="B11156" t="s">
        <v>43246</v>
      </c>
      <c r="C11156" t="s">
        <v>45205</v>
      </c>
      <c r="D11156" t="s">
        <v>45206</v>
      </c>
      <c r="E11156" t="s">
        <v>335</v>
      </c>
      <c r="F11156" t="s">
        <v>86</v>
      </c>
      <c r="G11156" s="5">
        <v>810</v>
      </c>
      <c r="H11156" t="s">
        <v>42</v>
      </c>
      <c r="I11156" t="s">
        <v>240</v>
      </c>
      <c r="J11156" t="s">
        <v>44</v>
      </c>
      <c r="N11156" s="6">
        <v>1987</v>
      </c>
      <c r="R11156" s="7">
        <v>61.279400000000003</v>
      </c>
      <c r="S11156" s="7">
        <v>73.488900000000001</v>
      </c>
      <c r="T11156" t="s">
        <v>46</v>
      </c>
      <c r="U11156" t="s">
        <v>45180</v>
      </c>
      <c r="X11156" t="s">
        <v>44491</v>
      </c>
      <c r="Y11156" t="s">
        <v>36708</v>
      </c>
      <c r="Z11156" t="s">
        <v>36915</v>
      </c>
      <c r="AA11156" t="s">
        <v>45207</v>
      </c>
      <c r="AC11156" t="s">
        <v>45208</v>
      </c>
      <c r="AG11156" t="s">
        <v>45209</v>
      </c>
      <c r="AH11156" s="24">
        <v>1150608</v>
      </c>
      <c r="AI11156" t="s">
        <v>45210</v>
      </c>
      <c r="AJ11156" t="s">
        <v>45215</v>
      </c>
    </row>
    <row r="11157" spans="1:36" ht="17.25" hidden="1" customHeight="1" x14ac:dyDescent="0.2">
      <c r="A11157" s="4" t="s">
        <v>45204</v>
      </c>
      <c r="B11157" t="s">
        <v>43246</v>
      </c>
      <c r="C11157" t="s">
        <v>45205</v>
      </c>
      <c r="D11157" t="s">
        <v>45206</v>
      </c>
      <c r="E11157" t="s">
        <v>1157</v>
      </c>
      <c r="F11157" t="s">
        <v>86</v>
      </c>
      <c r="G11157" s="5">
        <v>810</v>
      </c>
      <c r="H11157" t="s">
        <v>42</v>
      </c>
      <c r="I11157" t="s">
        <v>240</v>
      </c>
      <c r="J11157" t="s">
        <v>44</v>
      </c>
      <c r="N11157" s="24">
        <v>1988</v>
      </c>
      <c r="R11157" s="7">
        <v>61.279400000000003</v>
      </c>
      <c r="S11157" s="7">
        <v>73.488900000000001</v>
      </c>
      <c r="T11157" t="s">
        <v>46</v>
      </c>
      <c r="U11157" t="s">
        <v>45180</v>
      </c>
      <c r="X11157" t="s">
        <v>44491</v>
      </c>
      <c r="Y11157" t="s">
        <v>36708</v>
      </c>
      <c r="Z11157" t="s">
        <v>36915</v>
      </c>
      <c r="AA11157" t="s">
        <v>45207</v>
      </c>
      <c r="AC11157" t="s">
        <v>45208</v>
      </c>
      <c r="AG11157" t="s">
        <v>45209</v>
      </c>
      <c r="AH11157" s="24">
        <v>1150609</v>
      </c>
      <c r="AI11157" t="s">
        <v>45210</v>
      </c>
      <c r="AJ11157" t="s">
        <v>45216</v>
      </c>
    </row>
    <row r="11158" spans="1:36" ht="17.25" hidden="1" customHeight="1" x14ac:dyDescent="0.2">
      <c r="A11158" s="4" t="s">
        <v>45204</v>
      </c>
      <c r="B11158" t="s">
        <v>43246</v>
      </c>
      <c r="C11158" t="s">
        <v>45205</v>
      </c>
      <c r="D11158" t="s">
        <v>45206</v>
      </c>
      <c r="E11158" t="s">
        <v>565</v>
      </c>
      <c r="F11158" t="s">
        <v>86</v>
      </c>
      <c r="G11158" s="5">
        <v>397</v>
      </c>
      <c r="H11158" t="s">
        <v>42</v>
      </c>
      <c r="I11158" t="s">
        <v>43</v>
      </c>
      <c r="J11158" t="s">
        <v>44</v>
      </c>
      <c r="N11158" s="24">
        <v>2011</v>
      </c>
      <c r="R11158" s="7">
        <v>61.279400000000003</v>
      </c>
      <c r="S11158" s="7">
        <v>73.488900000000001</v>
      </c>
      <c r="T11158" t="s">
        <v>46</v>
      </c>
      <c r="U11158" t="s">
        <v>45180</v>
      </c>
      <c r="X11158" t="s">
        <v>44491</v>
      </c>
      <c r="Y11158" t="s">
        <v>36708</v>
      </c>
      <c r="Z11158" t="s">
        <v>36915</v>
      </c>
      <c r="AA11158" t="s">
        <v>45207</v>
      </c>
      <c r="AC11158" t="s">
        <v>45208</v>
      </c>
      <c r="AG11158" t="s">
        <v>45209</v>
      </c>
      <c r="AH11158" s="24">
        <v>1212873</v>
      </c>
      <c r="AI11158" t="s">
        <v>45210</v>
      </c>
      <c r="AJ11158" t="s">
        <v>45217</v>
      </c>
    </row>
    <row r="11159" spans="1:36" ht="17.25" hidden="1" customHeight="1" x14ac:dyDescent="0.2">
      <c r="A11159" s="4" t="s">
        <v>45204</v>
      </c>
      <c r="B11159" t="s">
        <v>43246</v>
      </c>
      <c r="C11159" t="s">
        <v>45205</v>
      </c>
      <c r="D11159" t="s">
        <v>45206</v>
      </c>
      <c r="E11159" t="s">
        <v>870</v>
      </c>
      <c r="F11159" t="s">
        <v>86</v>
      </c>
      <c r="G11159" s="5">
        <v>410</v>
      </c>
      <c r="H11159" t="s">
        <v>42</v>
      </c>
      <c r="I11159" t="s">
        <v>43</v>
      </c>
      <c r="J11159" t="s">
        <v>44</v>
      </c>
      <c r="N11159" s="24">
        <v>2011</v>
      </c>
      <c r="R11159" s="7">
        <v>61.279400000000003</v>
      </c>
      <c r="S11159" s="7">
        <v>73.488900000000001</v>
      </c>
      <c r="T11159" t="s">
        <v>46</v>
      </c>
      <c r="U11159" t="s">
        <v>45180</v>
      </c>
      <c r="X11159" t="s">
        <v>44491</v>
      </c>
      <c r="Y11159" t="s">
        <v>36708</v>
      </c>
      <c r="Z11159" t="s">
        <v>36915</v>
      </c>
      <c r="AA11159" t="s">
        <v>45207</v>
      </c>
      <c r="AC11159" t="s">
        <v>45208</v>
      </c>
      <c r="AG11159" t="s">
        <v>45209</v>
      </c>
      <c r="AH11159" s="24">
        <v>1212874</v>
      </c>
      <c r="AI11159" t="s">
        <v>45210</v>
      </c>
      <c r="AJ11159" t="s">
        <v>45218</v>
      </c>
    </row>
    <row r="11160" spans="1:36" ht="17.25" hidden="1" customHeight="1" x14ac:dyDescent="0.2">
      <c r="A11160" s="4" t="s">
        <v>45228</v>
      </c>
      <c r="B11160" t="s">
        <v>43246</v>
      </c>
      <c r="C11160" t="s">
        <v>45229</v>
      </c>
      <c r="D11160" t="s">
        <v>45230</v>
      </c>
      <c r="E11160" t="s">
        <v>3929</v>
      </c>
      <c r="F11160" t="s">
        <v>86</v>
      </c>
      <c r="G11160" s="5">
        <v>110</v>
      </c>
      <c r="H11160" t="s">
        <v>42</v>
      </c>
      <c r="I11160" t="s">
        <v>240</v>
      </c>
      <c r="J11160" t="s">
        <v>44</v>
      </c>
      <c r="N11160" s="24">
        <v>1991</v>
      </c>
      <c r="R11160" s="7">
        <v>53.0642</v>
      </c>
      <c r="S11160" s="7">
        <v>48.3994</v>
      </c>
      <c r="T11160" t="s">
        <v>46</v>
      </c>
      <c r="U11160" t="s">
        <v>45231</v>
      </c>
      <c r="X11160" t="s">
        <v>44634</v>
      </c>
      <c r="Y11160" t="s">
        <v>36708</v>
      </c>
      <c r="Z11160" t="s">
        <v>36915</v>
      </c>
      <c r="AA11160" t="s">
        <v>45232</v>
      </c>
      <c r="AG11160" t="s">
        <v>45233</v>
      </c>
      <c r="AH11160" s="24">
        <v>1202510</v>
      </c>
      <c r="AI11160" t="s">
        <v>45234</v>
      </c>
      <c r="AJ11160" t="s">
        <v>45235</v>
      </c>
    </row>
    <row r="11161" spans="1:36" ht="17.25" hidden="1" customHeight="1" x14ac:dyDescent="0.2">
      <c r="A11161" s="4" t="s">
        <v>45228</v>
      </c>
      <c r="B11161" t="s">
        <v>43246</v>
      </c>
      <c r="C11161" t="s">
        <v>45229</v>
      </c>
      <c r="D11161" t="s">
        <v>45230</v>
      </c>
      <c r="E11161" t="s">
        <v>565</v>
      </c>
      <c r="F11161" t="s">
        <v>86</v>
      </c>
      <c r="G11161" s="5">
        <v>227</v>
      </c>
      <c r="H11161" t="s">
        <v>42</v>
      </c>
      <c r="I11161" t="s">
        <v>43</v>
      </c>
      <c r="J11161" t="s">
        <v>44</v>
      </c>
      <c r="N11161" s="24">
        <v>2012</v>
      </c>
      <c r="R11161" s="7">
        <v>53.0642</v>
      </c>
      <c r="S11161" s="7">
        <v>48.3994</v>
      </c>
      <c r="T11161" t="s">
        <v>46</v>
      </c>
      <c r="U11161" t="s">
        <v>45231</v>
      </c>
      <c r="X11161" t="s">
        <v>44634</v>
      </c>
      <c r="Y11161" t="s">
        <v>36708</v>
      </c>
      <c r="Z11161" t="s">
        <v>36915</v>
      </c>
      <c r="AA11161" t="s">
        <v>45232</v>
      </c>
      <c r="AG11161" t="s">
        <v>45233</v>
      </c>
      <c r="AH11161" s="8" t="s">
        <v>45236</v>
      </c>
      <c r="AI11161" t="s">
        <v>45234</v>
      </c>
      <c r="AJ11161" t="s">
        <v>45237</v>
      </c>
    </row>
    <row r="11162" spans="1:36" ht="17.25" hidden="1" customHeight="1" x14ac:dyDescent="0.2">
      <c r="A11162" s="4" t="s">
        <v>45245</v>
      </c>
      <c r="B11162" t="s">
        <v>43246</v>
      </c>
      <c r="C11162" t="s">
        <v>45246</v>
      </c>
      <c r="D11162" t="s">
        <v>45247</v>
      </c>
      <c r="E11162" t="s">
        <v>2297</v>
      </c>
      <c r="F11162" t="s">
        <v>527</v>
      </c>
      <c r="G11162" s="5">
        <v>60</v>
      </c>
      <c r="H11162" t="s">
        <v>42</v>
      </c>
      <c r="I11162" t="s">
        <v>240</v>
      </c>
      <c r="J11162" t="s">
        <v>44</v>
      </c>
      <c r="N11162" s="24">
        <v>1979</v>
      </c>
      <c r="R11162" s="7">
        <v>52.751747000000002</v>
      </c>
      <c r="S11162" s="7">
        <v>41.476238000000002</v>
      </c>
      <c r="T11162" t="s">
        <v>46</v>
      </c>
      <c r="U11162" t="s">
        <v>45248</v>
      </c>
      <c r="X11162" t="s">
        <v>44139</v>
      </c>
      <c r="Y11162" t="s">
        <v>36708</v>
      </c>
      <c r="Z11162" t="s">
        <v>36915</v>
      </c>
      <c r="AA11162" t="s">
        <v>45249</v>
      </c>
      <c r="AG11162" t="s">
        <v>45250</v>
      </c>
      <c r="AH11162" s="27"/>
      <c r="AI11162" t="s">
        <v>45251</v>
      </c>
      <c r="AJ11162" t="s">
        <v>45252</v>
      </c>
    </row>
    <row r="11163" spans="1:36" ht="17.25" hidden="1" customHeight="1" x14ac:dyDescent="0.2">
      <c r="A11163" s="4" t="s">
        <v>45245</v>
      </c>
      <c r="B11163" t="s">
        <v>43246</v>
      </c>
      <c r="C11163" t="s">
        <v>45246</v>
      </c>
      <c r="D11163" t="s">
        <v>45247</v>
      </c>
      <c r="E11163" t="s">
        <v>3929</v>
      </c>
      <c r="F11163" t="s">
        <v>527</v>
      </c>
      <c r="G11163" s="5">
        <v>110</v>
      </c>
      <c r="H11163" t="s">
        <v>42</v>
      </c>
      <c r="I11163" t="s">
        <v>240</v>
      </c>
      <c r="J11163" t="s">
        <v>44</v>
      </c>
      <c r="N11163" s="6">
        <v>1982</v>
      </c>
      <c r="P11163" s="24">
        <v>2024</v>
      </c>
      <c r="R11163" s="7">
        <v>52.751747000000002</v>
      </c>
      <c r="S11163" s="7">
        <v>41.476238000000002</v>
      </c>
      <c r="T11163" t="s">
        <v>46</v>
      </c>
      <c r="U11163" t="s">
        <v>45248</v>
      </c>
      <c r="X11163" t="s">
        <v>44139</v>
      </c>
      <c r="Y11163" t="s">
        <v>36708</v>
      </c>
      <c r="Z11163" t="s">
        <v>36915</v>
      </c>
      <c r="AA11163" t="s">
        <v>45249</v>
      </c>
      <c r="AG11163" t="s">
        <v>45250</v>
      </c>
      <c r="AI11163" t="s">
        <v>45251</v>
      </c>
      <c r="AJ11163" t="s">
        <v>45253</v>
      </c>
    </row>
    <row r="11164" spans="1:36" ht="17.25" hidden="1" customHeight="1" x14ac:dyDescent="0.2">
      <c r="A11164" s="4" t="s">
        <v>45255</v>
      </c>
      <c r="B11164" t="s">
        <v>43246</v>
      </c>
      <c r="C11164" t="s">
        <v>45256</v>
      </c>
      <c r="D11164" t="s">
        <v>45257</v>
      </c>
      <c r="E11164" t="s">
        <v>1452</v>
      </c>
      <c r="F11164" t="s">
        <v>86</v>
      </c>
      <c r="G11164" s="5">
        <v>54</v>
      </c>
      <c r="H11164" t="s">
        <v>42</v>
      </c>
      <c r="I11164" t="s">
        <v>528</v>
      </c>
      <c r="J11164" t="s">
        <v>559</v>
      </c>
      <c r="N11164" s="6">
        <v>2009</v>
      </c>
      <c r="R11164" s="7">
        <v>64.369129000000001</v>
      </c>
      <c r="S11164" s="7">
        <v>77.582594999999998</v>
      </c>
      <c r="T11164" t="s">
        <v>46</v>
      </c>
      <c r="U11164" t="s">
        <v>44696</v>
      </c>
      <c r="X11164" t="s">
        <v>44690</v>
      </c>
      <c r="Y11164" t="s">
        <v>36708</v>
      </c>
      <c r="Z11164" t="s">
        <v>36915</v>
      </c>
      <c r="AG11164" t="s">
        <v>45258</v>
      </c>
      <c r="AH11164" s="24">
        <v>1200621</v>
      </c>
      <c r="AI11164" t="s">
        <v>45259</v>
      </c>
      <c r="AJ11164" t="s">
        <v>45260</v>
      </c>
    </row>
    <row r="11165" spans="1:36" ht="17.25" hidden="1" customHeight="1" x14ac:dyDescent="0.2">
      <c r="A11165" s="4" t="s">
        <v>45261</v>
      </c>
      <c r="B11165" t="s">
        <v>43246</v>
      </c>
      <c r="C11165" t="s">
        <v>45262</v>
      </c>
      <c r="D11165" t="s">
        <v>45263</v>
      </c>
      <c r="E11165" t="s">
        <v>40</v>
      </c>
      <c r="F11165" t="s">
        <v>86</v>
      </c>
      <c r="G11165" s="5">
        <v>170</v>
      </c>
      <c r="H11165" t="s">
        <v>42</v>
      </c>
      <c r="I11165" t="s">
        <v>43</v>
      </c>
      <c r="J11165" t="s">
        <v>44</v>
      </c>
      <c r="N11165" s="6">
        <v>2012</v>
      </c>
      <c r="R11165" s="7">
        <v>55.659599999999998</v>
      </c>
      <c r="S11165" s="7">
        <v>37.401499999999999</v>
      </c>
      <c r="T11165" t="s">
        <v>46</v>
      </c>
      <c r="U11165" t="s">
        <v>43433</v>
      </c>
      <c r="X11165" t="s">
        <v>43433</v>
      </c>
      <c r="Y11165" t="s">
        <v>36708</v>
      </c>
      <c r="Z11165" t="s">
        <v>36915</v>
      </c>
      <c r="AA11165" t="s">
        <v>45264</v>
      </c>
      <c r="AG11165" t="s">
        <v>45265</v>
      </c>
      <c r="AH11165" s="27" t="s">
        <v>45266</v>
      </c>
      <c r="AI11165" t="s">
        <v>45267</v>
      </c>
      <c r="AJ11165" t="s">
        <v>45268</v>
      </c>
    </row>
    <row r="11166" spans="1:36" ht="17.25" hidden="1" customHeight="1" x14ac:dyDescent="0.2">
      <c r="A11166" s="4" t="s">
        <v>45277</v>
      </c>
      <c r="B11166" t="s">
        <v>43246</v>
      </c>
      <c r="C11166" t="s">
        <v>45278</v>
      </c>
      <c r="D11166" t="s">
        <v>45279</v>
      </c>
      <c r="E11166" t="s">
        <v>40</v>
      </c>
      <c r="F11166" t="s">
        <v>86</v>
      </c>
      <c r="G11166" s="5">
        <v>135</v>
      </c>
      <c r="H11166" t="s">
        <v>42</v>
      </c>
      <c r="I11166" t="s">
        <v>240</v>
      </c>
      <c r="J11166" t="s">
        <v>44</v>
      </c>
      <c r="N11166" s="27" t="s">
        <v>45</v>
      </c>
      <c r="R11166" s="7">
        <v>58.244900000000001</v>
      </c>
      <c r="S11166" s="7">
        <v>68.445300000000003</v>
      </c>
      <c r="T11166" t="s">
        <v>46</v>
      </c>
      <c r="U11166" t="s">
        <v>45280</v>
      </c>
      <c r="X11166" t="s">
        <v>45281</v>
      </c>
      <c r="Y11166" t="s">
        <v>36708</v>
      </c>
      <c r="Z11166" t="s">
        <v>36915</v>
      </c>
      <c r="AA11166" t="s">
        <v>45282</v>
      </c>
      <c r="AC11166" t="s">
        <v>45283</v>
      </c>
      <c r="AD11166" t="s">
        <v>5000</v>
      </c>
      <c r="AE11166" t="s">
        <v>254</v>
      </c>
      <c r="AF11166" t="s">
        <v>880</v>
      </c>
      <c r="AG11166" t="s">
        <v>45284</v>
      </c>
      <c r="AH11166" s="27"/>
      <c r="AI11166" t="s">
        <v>45285</v>
      </c>
      <c r="AJ11166" t="s">
        <v>45286</v>
      </c>
    </row>
    <row r="11167" spans="1:36" ht="17.25" hidden="1" customHeight="1" x14ac:dyDescent="0.2">
      <c r="A11167" s="4" t="s">
        <v>45277</v>
      </c>
      <c r="B11167" t="s">
        <v>43246</v>
      </c>
      <c r="C11167" t="s">
        <v>45278</v>
      </c>
      <c r="D11167" t="s">
        <v>45279</v>
      </c>
      <c r="E11167" t="s">
        <v>56</v>
      </c>
      <c r="F11167" t="s">
        <v>86</v>
      </c>
      <c r="G11167" s="5">
        <v>175</v>
      </c>
      <c r="H11167" t="s">
        <v>42</v>
      </c>
      <c r="I11167" t="s">
        <v>240</v>
      </c>
      <c r="J11167" t="s">
        <v>44</v>
      </c>
      <c r="N11167" s="27" t="s">
        <v>45</v>
      </c>
      <c r="R11167" s="7">
        <v>58.244900000000001</v>
      </c>
      <c r="S11167" s="7">
        <v>68.445300000000003</v>
      </c>
      <c r="T11167" t="s">
        <v>46</v>
      </c>
      <c r="U11167" t="s">
        <v>45280</v>
      </c>
      <c r="X11167" t="s">
        <v>45281</v>
      </c>
      <c r="Y11167" t="s">
        <v>36708</v>
      </c>
      <c r="Z11167" t="s">
        <v>36915</v>
      </c>
      <c r="AA11167" t="s">
        <v>45282</v>
      </c>
      <c r="AC11167" t="s">
        <v>45283</v>
      </c>
      <c r="AD11167" t="s">
        <v>5000</v>
      </c>
      <c r="AE11167" t="s">
        <v>254</v>
      </c>
      <c r="AF11167" t="s">
        <v>880</v>
      </c>
      <c r="AG11167" t="s">
        <v>45284</v>
      </c>
      <c r="AH11167" s="27"/>
      <c r="AI11167" t="s">
        <v>45285</v>
      </c>
      <c r="AJ11167" t="s">
        <v>45287</v>
      </c>
    </row>
    <row r="11168" spans="1:36" ht="17.25" hidden="1" customHeight="1" x14ac:dyDescent="0.2">
      <c r="A11168" s="4" t="s">
        <v>45277</v>
      </c>
      <c r="B11168" t="s">
        <v>43246</v>
      </c>
      <c r="C11168" t="s">
        <v>45278</v>
      </c>
      <c r="D11168" t="s">
        <v>45279</v>
      </c>
      <c r="E11168" t="s">
        <v>58</v>
      </c>
      <c r="F11168" t="s">
        <v>86</v>
      </c>
      <c r="G11168" s="5">
        <v>104</v>
      </c>
      <c r="H11168" t="s">
        <v>42</v>
      </c>
      <c r="I11168" t="s">
        <v>240</v>
      </c>
      <c r="J11168" t="s">
        <v>44</v>
      </c>
      <c r="N11168" s="6">
        <v>2011</v>
      </c>
      <c r="R11168" s="7">
        <v>58.244900000000001</v>
      </c>
      <c r="S11168" s="7">
        <v>68.445300000000003</v>
      </c>
      <c r="T11168" t="s">
        <v>46</v>
      </c>
      <c r="U11168" t="s">
        <v>45280</v>
      </c>
      <c r="X11168" t="s">
        <v>45281</v>
      </c>
      <c r="Y11168" t="s">
        <v>36708</v>
      </c>
      <c r="Z11168" t="s">
        <v>36915</v>
      </c>
      <c r="AA11168" t="s">
        <v>45282</v>
      </c>
      <c r="AC11168" t="s">
        <v>45283</v>
      </c>
      <c r="AD11168" t="s">
        <v>5000</v>
      </c>
      <c r="AE11168" t="s">
        <v>254</v>
      </c>
      <c r="AF11168" t="s">
        <v>880</v>
      </c>
      <c r="AG11168" t="s">
        <v>45284</v>
      </c>
      <c r="AH11168" s="27"/>
      <c r="AI11168" t="s">
        <v>45285</v>
      </c>
      <c r="AJ11168" t="s">
        <v>45288</v>
      </c>
    </row>
    <row r="11169" spans="1:36" ht="17.25" hidden="1" customHeight="1" x14ac:dyDescent="0.2">
      <c r="A11169" s="4" t="s">
        <v>45277</v>
      </c>
      <c r="B11169" t="s">
        <v>43246</v>
      </c>
      <c r="C11169" t="s">
        <v>45278</v>
      </c>
      <c r="D11169" t="s">
        <v>45279</v>
      </c>
      <c r="E11169" t="s">
        <v>191</v>
      </c>
      <c r="F11169" t="s">
        <v>86</v>
      </c>
      <c r="G11169" s="5">
        <v>142</v>
      </c>
      <c r="H11169" t="s">
        <v>42</v>
      </c>
      <c r="I11169" t="s">
        <v>240</v>
      </c>
      <c r="J11169" t="s">
        <v>44</v>
      </c>
      <c r="N11169" s="27" t="s">
        <v>45</v>
      </c>
      <c r="R11169" s="7">
        <v>58.244900000000001</v>
      </c>
      <c r="S11169" s="7">
        <v>68.445300000000003</v>
      </c>
      <c r="T11169" t="s">
        <v>46</v>
      </c>
      <c r="U11169" t="s">
        <v>45280</v>
      </c>
      <c r="X11169" t="s">
        <v>45281</v>
      </c>
      <c r="Y11169" t="s">
        <v>36708</v>
      </c>
      <c r="Z11169" t="s">
        <v>36915</v>
      </c>
      <c r="AA11169" t="s">
        <v>45282</v>
      </c>
      <c r="AC11169" t="s">
        <v>45283</v>
      </c>
      <c r="AD11169" t="s">
        <v>5000</v>
      </c>
      <c r="AE11169" t="s">
        <v>254</v>
      </c>
      <c r="AF11169" t="s">
        <v>880</v>
      </c>
      <c r="AG11169" t="s">
        <v>45284</v>
      </c>
      <c r="AH11169" s="27"/>
      <c r="AI11169" t="s">
        <v>45285</v>
      </c>
      <c r="AJ11169" t="s">
        <v>45289</v>
      </c>
    </row>
    <row r="11170" spans="1:36" ht="17.25" hidden="1" customHeight="1" x14ac:dyDescent="0.2">
      <c r="A11170" s="4" t="s">
        <v>45277</v>
      </c>
      <c r="B11170" t="s">
        <v>43246</v>
      </c>
      <c r="C11170" t="s">
        <v>45278</v>
      </c>
      <c r="D11170" t="s">
        <v>45279</v>
      </c>
      <c r="E11170" t="s">
        <v>335</v>
      </c>
      <c r="F11170" t="s">
        <v>86</v>
      </c>
      <c r="G11170" s="5">
        <v>110</v>
      </c>
      <c r="H11170" t="s">
        <v>42</v>
      </c>
      <c r="I11170" t="s">
        <v>240</v>
      </c>
      <c r="J11170" t="s">
        <v>44</v>
      </c>
      <c r="N11170" s="6">
        <v>2009</v>
      </c>
      <c r="R11170" s="7">
        <v>58.244900000000001</v>
      </c>
      <c r="S11170" s="7">
        <v>68.445300000000003</v>
      </c>
      <c r="T11170" t="s">
        <v>46</v>
      </c>
      <c r="U11170" t="s">
        <v>45280</v>
      </c>
      <c r="X11170" t="s">
        <v>45281</v>
      </c>
      <c r="Y11170" t="s">
        <v>36708</v>
      </c>
      <c r="Z11170" t="s">
        <v>36915</v>
      </c>
      <c r="AA11170" t="s">
        <v>45282</v>
      </c>
      <c r="AC11170" t="s">
        <v>45283</v>
      </c>
      <c r="AD11170" t="s">
        <v>5000</v>
      </c>
      <c r="AE11170" t="s">
        <v>254</v>
      </c>
      <c r="AF11170" t="s">
        <v>880</v>
      </c>
      <c r="AI11170" t="s">
        <v>45285</v>
      </c>
      <c r="AJ11170" t="s">
        <v>45290</v>
      </c>
    </row>
    <row r="11171" spans="1:36" ht="17.25" hidden="1" customHeight="1" x14ac:dyDescent="0.2">
      <c r="A11171" s="4" t="s">
        <v>28951</v>
      </c>
      <c r="B11171" t="s">
        <v>28547</v>
      </c>
      <c r="C11171" t="s">
        <v>28952</v>
      </c>
      <c r="E11171" t="s">
        <v>58</v>
      </c>
      <c r="F11171" t="s">
        <v>28558</v>
      </c>
      <c r="G11171" s="5">
        <v>600</v>
      </c>
      <c r="H11171" t="s">
        <v>857</v>
      </c>
      <c r="I11171" t="s">
        <v>240</v>
      </c>
      <c r="J11171" t="s">
        <v>45</v>
      </c>
      <c r="N11171" s="6">
        <v>1970</v>
      </c>
      <c r="O11171" s="24">
        <v>2019</v>
      </c>
      <c r="R11171" s="7">
        <v>34.1512148624399</v>
      </c>
      <c r="S11171" s="7">
        <v>135.187173346756</v>
      </c>
      <c r="T11171" t="s">
        <v>504</v>
      </c>
      <c r="U11171" t="s">
        <v>28953</v>
      </c>
      <c r="W11171" t="s">
        <v>28744</v>
      </c>
      <c r="Y11171" t="s">
        <v>19854</v>
      </c>
      <c r="Z11171" t="s">
        <v>21048</v>
      </c>
      <c r="AG11171" t="s">
        <v>28954</v>
      </c>
      <c r="AH11171" s="24">
        <v>1123273</v>
      </c>
      <c r="AI11171" t="s">
        <v>28955</v>
      </c>
      <c r="AJ11171" t="s">
        <v>28958</v>
      </c>
    </row>
    <row r="11172" spans="1:36" ht="17.25" hidden="1" customHeight="1" x14ac:dyDescent="0.2">
      <c r="A11172" s="4" t="s">
        <v>28951</v>
      </c>
      <c r="B11172" t="s">
        <v>28547</v>
      </c>
      <c r="C11172" t="s">
        <v>28952</v>
      </c>
      <c r="E11172" t="s">
        <v>191</v>
      </c>
      <c r="F11172" t="s">
        <v>28558</v>
      </c>
      <c r="G11172" s="5">
        <v>600</v>
      </c>
      <c r="H11172" t="s">
        <v>857</v>
      </c>
      <c r="I11172" t="s">
        <v>240</v>
      </c>
      <c r="J11172" t="s">
        <v>45</v>
      </c>
      <c r="N11172" s="6">
        <v>1970</v>
      </c>
      <c r="O11172" s="24">
        <v>2019</v>
      </c>
      <c r="R11172" s="7">
        <v>34.1512148624399</v>
      </c>
      <c r="S11172" s="7">
        <v>135.187173346756</v>
      </c>
      <c r="T11172" t="s">
        <v>504</v>
      </c>
      <c r="U11172" t="s">
        <v>28953</v>
      </c>
      <c r="W11172" t="s">
        <v>28744</v>
      </c>
      <c r="Y11172" t="s">
        <v>19854</v>
      </c>
      <c r="Z11172" t="s">
        <v>21048</v>
      </c>
      <c r="AG11172" t="s">
        <v>28954</v>
      </c>
      <c r="AH11172" s="24">
        <v>1123274</v>
      </c>
      <c r="AI11172" t="s">
        <v>28955</v>
      </c>
      <c r="AJ11172" t="s">
        <v>28959</v>
      </c>
    </row>
    <row r="11173" spans="1:36" ht="17.25" hidden="1" customHeight="1" x14ac:dyDescent="0.2">
      <c r="A11173" s="4" t="s">
        <v>45291</v>
      </c>
      <c r="B11173" t="s">
        <v>43246</v>
      </c>
      <c r="C11173" t="s">
        <v>45292</v>
      </c>
      <c r="D11173" t="s">
        <v>45293</v>
      </c>
      <c r="E11173" t="s">
        <v>335</v>
      </c>
      <c r="F11173" t="s">
        <v>86</v>
      </c>
      <c r="G11173" s="5">
        <v>80</v>
      </c>
      <c r="H11173" t="s">
        <v>42</v>
      </c>
      <c r="I11173" t="s">
        <v>240</v>
      </c>
      <c r="J11173" t="s">
        <v>44</v>
      </c>
      <c r="N11173" s="6">
        <v>1994</v>
      </c>
      <c r="R11173" s="7">
        <v>53.547221999999998</v>
      </c>
      <c r="S11173" s="7">
        <v>49.453888999999997</v>
      </c>
      <c r="T11173" t="s">
        <v>46</v>
      </c>
      <c r="U11173" t="s">
        <v>45294</v>
      </c>
      <c r="X11173" t="s">
        <v>44634</v>
      </c>
      <c r="Y11173" t="s">
        <v>36708</v>
      </c>
      <c r="Z11173" t="s">
        <v>36915</v>
      </c>
      <c r="AC11173" t="s">
        <v>45295</v>
      </c>
      <c r="AG11173" t="s">
        <v>45296</v>
      </c>
      <c r="AI11173" t="s">
        <v>45297</v>
      </c>
      <c r="AJ11173" t="s">
        <v>45300</v>
      </c>
    </row>
    <row r="11174" spans="1:36" ht="17.25" hidden="1" customHeight="1" x14ac:dyDescent="0.2">
      <c r="A11174" s="4" t="s">
        <v>29059</v>
      </c>
      <c r="B11174" t="s">
        <v>28547</v>
      </c>
      <c r="C11174" t="s">
        <v>29060</v>
      </c>
      <c r="D11174" t="s">
        <v>29061</v>
      </c>
      <c r="E11174" t="s">
        <v>58</v>
      </c>
      <c r="F11174" t="s">
        <v>21090</v>
      </c>
      <c r="G11174" s="5">
        <v>350</v>
      </c>
      <c r="H11174" t="s">
        <v>42</v>
      </c>
      <c r="I11174" t="s">
        <v>240</v>
      </c>
      <c r="J11174" t="s">
        <v>45</v>
      </c>
      <c r="N11174" s="6">
        <v>1970</v>
      </c>
      <c r="R11174" s="7">
        <v>35.3692848489368</v>
      </c>
      <c r="S11174" s="7">
        <v>139.86148980400401</v>
      </c>
      <c r="T11174" t="s">
        <v>46</v>
      </c>
      <c r="U11174" t="s">
        <v>29062</v>
      </c>
      <c r="X11174" t="s">
        <v>28582</v>
      </c>
      <c r="Y11174" t="s">
        <v>19854</v>
      </c>
      <c r="Z11174" t="s">
        <v>21048</v>
      </c>
      <c r="AG11174" t="s">
        <v>29063</v>
      </c>
      <c r="AH11174" s="6">
        <v>1125197</v>
      </c>
      <c r="AI11174" t="s">
        <v>29064</v>
      </c>
      <c r="AJ11174" t="s">
        <v>29065</v>
      </c>
    </row>
    <row r="11175" spans="1:36" ht="17.25" hidden="1" customHeight="1" x14ac:dyDescent="0.2">
      <c r="A11175" s="4" t="s">
        <v>45291</v>
      </c>
      <c r="B11175" t="s">
        <v>43246</v>
      </c>
      <c r="C11175" t="s">
        <v>45292</v>
      </c>
      <c r="D11175" t="s">
        <v>45293</v>
      </c>
      <c r="E11175" t="s">
        <v>3929</v>
      </c>
      <c r="F11175" t="s">
        <v>86</v>
      </c>
      <c r="G11175" s="5">
        <v>100</v>
      </c>
      <c r="H11175" t="s">
        <v>42</v>
      </c>
      <c r="I11175" t="s">
        <v>240</v>
      </c>
      <c r="J11175" t="s">
        <v>44</v>
      </c>
      <c r="N11175" s="6">
        <v>1971</v>
      </c>
      <c r="R11175" s="7">
        <v>53.547221999999998</v>
      </c>
      <c r="S11175" s="7">
        <v>49.453888999999997</v>
      </c>
      <c r="T11175" t="s">
        <v>46</v>
      </c>
      <c r="U11175" t="s">
        <v>45294</v>
      </c>
      <c r="X11175" t="s">
        <v>44634</v>
      </c>
      <c r="Y11175" t="s">
        <v>36708</v>
      </c>
      <c r="Z11175" t="s">
        <v>36915</v>
      </c>
      <c r="AC11175" t="s">
        <v>45295</v>
      </c>
      <c r="AG11175" t="s">
        <v>45296</v>
      </c>
      <c r="AI11175" t="s">
        <v>45297</v>
      </c>
      <c r="AJ11175" t="s">
        <v>45302</v>
      </c>
    </row>
    <row r="11176" spans="1:36" ht="17.25" hidden="1" customHeight="1" x14ac:dyDescent="0.2">
      <c r="A11176" s="4" t="s">
        <v>45291</v>
      </c>
      <c r="B11176" t="s">
        <v>43246</v>
      </c>
      <c r="C11176" t="s">
        <v>45292</v>
      </c>
      <c r="D11176" t="s">
        <v>45293</v>
      </c>
      <c r="E11176" t="s">
        <v>4787</v>
      </c>
      <c r="F11176" t="s">
        <v>86</v>
      </c>
      <c r="G11176" s="5">
        <v>50</v>
      </c>
      <c r="H11176" t="s">
        <v>42</v>
      </c>
      <c r="I11176" t="s">
        <v>240</v>
      </c>
      <c r="J11176" t="s">
        <v>44</v>
      </c>
      <c r="N11176" s="6">
        <v>1971</v>
      </c>
      <c r="R11176" s="7">
        <v>53.547221999999998</v>
      </c>
      <c r="S11176" s="7">
        <v>49.453888999999997</v>
      </c>
      <c r="T11176" t="s">
        <v>46</v>
      </c>
      <c r="U11176" t="s">
        <v>45294</v>
      </c>
      <c r="X11176" t="s">
        <v>44634</v>
      </c>
      <c r="Y11176" t="s">
        <v>36708</v>
      </c>
      <c r="Z11176" t="s">
        <v>36915</v>
      </c>
      <c r="AC11176" t="s">
        <v>45295</v>
      </c>
      <c r="AG11176" t="s">
        <v>45296</v>
      </c>
      <c r="AI11176" t="s">
        <v>45297</v>
      </c>
      <c r="AJ11176" t="s">
        <v>45303</v>
      </c>
    </row>
    <row r="11177" spans="1:36" ht="17.25" hidden="1" customHeight="1" x14ac:dyDescent="0.2">
      <c r="A11177" s="4" t="s">
        <v>45312</v>
      </c>
      <c r="B11177" t="s">
        <v>43246</v>
      </c>
      <c r="C11177" t="s">
        <v>45313</v>
      </c>
      <c r="D11177" t="s">
        <v>45314</v>
      </c>
      <c r="E11177" t="s">
        <v>40</v>
      </c>
      <c r="F11177" t="s">
        <v>86</v>
      </c>
      <c r="G11177" s="5">
        <v>140</v>
      </c>
      <c r="H11177" t="s">
        <v>42</v>
      </c>
      <c r="I11177" t="s">
        <v>240</v>
      </c>
      <c r="J11177" t="s">
        <v>44</v>
      </c>
      <c r="N11177" s="6">
        <v>1988</v>
      </c>
      <c r="R11177" s="7">
        <v>56.621099999999998</v>
      </c>
      <c r="S11177" s="7">
        <v>85.042199999999994</v>
      </c>
      <c r="T11177" t="s">
        <v>46</v>
      </c>
      <c r="U11177" t="s">
        <v>45315</v>
      </c>
      <c r="X11177" t="s">
        <v>45316</v>
      </c>
      <c r="Y11177" t="s">
        <v>36708</v>
      </c>
      <c r="Z11177" t="s">
        <v>36915</v>
      </c>
      <c r="AA11177" t="s">
        <v>45317</v>
      </c>
      <c r="AG11177" t="s">
        <v>45318</v>
      </c>
      <c r="AI11177" t="s">
        <v>45319</v>
      </c>
      <c r="AJ11177" t="s">
        <v>45320</v>
      </c>
    </row>
    <row r="11178" spans="1:36" ht="17.25" hidden="1" customHeight="1" x14ac:dyDescent="0.2">
      <c r="A11178" s="4" t="s">
        <v>29059</v>
      </c>
      <c r="B11178" t="s">
        <v>28547</v>
      </c>
      <c r="C11178" t="s">
        <v>29060</v>
      </c>
      <c r="D11178" t="s">
        <v>29061</v>
      </c>
      <c r="E11178" t="s">
        <v>191</v>
      </c>
      <c r="F11178" t="s">
        <v>21090</v>
      </c>
      <c r="G11178" s="5">
        <v>350</v>
      </c>
      <c r="H11178" t="s">
        <v>42</v>
      </c>
      <c r="I11178" t="s">
        <v>240</v>
      </c>
      <c r="J11178" t="s">
        <v>45</v>
      </c>
      <c r="N11178" s="24">
        <v>1970</v>
      </c>
      <c r="R11178" s="7">
        <v>35.3692848489368</v>
      </c>
      <c r="S11178" s="7">
        <v>139.86148980400401</v>
      </c>
      <c r="T11178" t="s">
        <v>46</v>
      </c>
      <c r="U11178" t="s">
        <v>29062</v>
      </c>
      <c r="X11178" t="s">
        <v>28582</v>
      </c>
      <c r="Y11178" t="s">
        <v>19854</v>
      </c>
      <c r="Z11178" t="s">
        <v>21048</v>
      </c>
      <c r="AG11178" t="s">
        <v>29063</v>
      </c>
      <c r="AH11178" s="24">
        <v>1125198</v>
      </c>
      <c r="AI11178" t="s">
        <v>29064</v>
      </c>
      <c r="AJ11178" t="s">
        <v>29066</v>
      </c>
    </row>
    <row r="11179" spans="1:36" ht="17.25" hidden="1" customHeight="1" x14ac:dyDescent="0.2">
      <c r="A11179" s="4" t="s">
        <v>45327</v>
      </c>
      <c r="B11179" t="s">
        <v>43246</v>
      </c>
      <c r="C11179" t="s">
        <v>45328</v>
      </c>
      <c r="D11179" t="s">
        <v>45329</v>
      </c>
      <c r="E11179" t="s">
        <v>40</v>
      </c>
      <c r="F11179" t="s">
        <v>43604</v>
      </c>
      <c r="G11179" s="5">
        <v>60</v>
      </c>
      <c r="H11179" t="s">
        <v>42</v>
      </c>
      <c r="I11179" t="s">
        <v>240</v>
      </c>
      <c r="J11179" t="s">
        <v>44</v>
      </c>
      <c r="N11179" s="6">
        <v>1973</v>
      </c>
      <c r="R11179" s="7">
        <v>56.905487999999998</v>
      </c>
      <c r="S11179" s="7">
        <v>35.905999999999999</v>
      </c>
      <c r="T11179" t="s">
        <v>46</v>
      </c>
      <c r="U11179" t="s">
        <v>45330</v>
      </c>
      <c r="W11179" t="s">
        <v>45331</v>
      </c>
      <c r="X11179" t="s">
        <v>44088</v>
      </c>
      <c r="Y11179" t="s">
        <v>36708</v>
      </c>
      <c r="Z11179" t="s">
        <v>36915</v>
      </c>
      <c r="AG11179" t="s">
        <v>45332</v>
      </c>
      <c r="AI11179" t="s">
        <v>45333</v>
      </c>
      <c r="AJ11179" t="s">
        <v>45334</v>
      </c>
    </row>
    <row r="11180" spans="1:36" ht="17.25" hidden="1" customHeight="1" x14ac:dyDescent="0.2">
      <c r="A11180" s="4" t="s">
        <v>45327</v>
      </c>
      <c r="B11180" t="s">
        <v>43246</v>
      </c>
      <c r="C11180" t="s">
        <v>45328</v>
      </c>
      <c r="D11180" t="s">
        <v>45329</v>
      </c>
      <c r="E11180" t="s">
        <v>56</v>
      </c>
      <c r="F11180" t="s">
        <v>43604</v>
      </c>
      <c r="G11180" s="5">
        <v>110</v>
      </c>
      <c r="H11180" t="s">
        <v>42</v>
      </c>
      <c r="I11180" t="s">
        <v>240</v>
      </c>
      <c r="J11180" t="s">
        <v>44</v>
      </c>
      <c r="N11180" s="6">
        <v>1976</v>
      </c>
      <c r="R11180" s="7">
        <v>56.905487999999998</v>
      </c>
      <c r="S11180" s="7">
        <v>35.905999999999999</v>
      </c>
      <c r="T11180" t="s">
        <v>46</v>
      </c>
      <c r="U11180" t="s">
        <v>45330</v>
      </c>
      <c r="W11180" t="s">
        <v>45331</v>
      </c>
      <c r="X11180" t="s">
        <v>44088</v>
      </c>
      <c r="Y11180" t="s">
        <v>36708</v>
      </c>
      <c r="Z11180" t="s">
        <v>36915</v>
      </c>
      <c r="AG11180" t="s">
        <v>45332</v>
      </c>
      <c r="AI11180" t="s">
        <v>45333</v>
      </c>
      <c r="AJ11180" t="s">
        <v>45335</v>
      </c>
    </row>
    <row r="11181" spans="1:36" ht="17.25" hidden="1" customHeight="1" x14ac:dyDescent="0.2">
      <c r="A11181" s="4" t="s">
        <v>29076</v>
      </c>
      <c r="B11181" t="s">
        <v>28547</v>
      </c>
      <c r="C11181" t="s">
        <v>29077</v>
      </c>
      <c r="D11181" t="s">
        <v>29078</v>
      </c>
      <c r="E11181" t="s">
        <v>58</v>
      </c>
      <c r="F11181" t="s">
        <v>21045</v>
      </c>
      <c r="G11181" s="5">
        <v>156</v>
      </c>
      <c r="H11181" t="s">
        <v>42</v>
      </c>
      <c r="I11181" t="s">
        <v>240</v>
      </c>
      <c r="J11181" t="s">
        <v>45</v>
      </c>
      <c r="N11181" s="6">
        <v>1970</v>
      </c>
      <c r="R11181" s="7">
        <v>34.490034782084699</v>
      </c>
      <c r="S11181" s="7">
        <v>133.71910089565199</v>
      </c>
      <c r="T11181" t="s">
        <v>46</v>
      </c>
      <c r="U11181" t="s">
        <v>29080</v>
      </c>
      <c r="X11181" t="s">
        <v>29081</v>
      </c>
      <c r="Y11181" t="s">
        <v>19854</v>
      </c>
      <c r="Z11181" t="s">
        <v>21048</v>
      </c>
      <c r="AG11181" t="s">
        <v>29082</v>
      </c>
      <c r="AH11181" s="24">
        <v>1133298</v>
      </c>
      <c r="AI11181" t="s">
        <v>29083</v>
      </c>
      <c r="AJ11181" t="s">
        <v>29085</v>
      </c>
    </row>
    <row r="11182" spans="1:36" ht="17.25" hidden="1" customHeight="1" x14ac:dyDescent="0.2">
      <c r="A11182" s="4" t="s">
        <v>45336</v>
      </c>
      <c r="B11182" t="s">
        <v>43246</v>
      </c>
      <c r="C11182" t="s">
        <v>45337</v>
      </c>
      <c r="D11182" t="s">
        <v>45338</v>
      </c>
      <c r="E11182" t="s">
        <v>1157</v>
      </c>
      <c r="F11182" t="s">
        <v>86</v>
      </c>
      <c r="G11182" s="5">
        <v>94</v>
      </c>
      <c r="H11182" t="s">
        <v>42</v>
      </c>
      <c r="I11182" t="s">
        <v>240</v>
      </c>
      <c r="J11182" t="s">
        <v>44</v>
      </c>
      <c r="N11182" s="6">
        <v>1972</v>
      </c>
      <c r="R11182" s="7">
        <v>57.147139000000003</v>
      </c>
      <c r="S11182" s="7">
        <v>65.606860999999995</v>
      </c>
      <c r="T11182" t="s">
        <v>46</v>
      </c>
      <c r="U11182" t="s">
        <v>45181</v>
      </c>
      <c r="X11182" t="s">
        <v>45281</v>
      </c>
      <c r="Y11182" t="s">
        <v>36708</v>
      </c>
      <c r="Z11182" t="s">
        <v>36915</v>
      </c>
      <c r="AG11182" t="s">
        <v>45339</v>
      </c>
      <c r="AI11182" t="s">
        <v>45340</v>
      </c>
      <c r="AJ11182" t="s">
        <v>45342</v>
      </c>
    </row>
    <row r="11183" spans="1:36" ht="17.25" hidden="1" customHeight="1" x14ac:dyDescent="0.2">
      <c r="A11183" s="4" t="s">
        <v>45336</v>
      </c>
      <c r="B11183" t="s">
        <v>43246</v>
      </c>
      <c r="C11183" t="s">
        <v>45337</v>
      </c>
      <c r="D11183" t="s">
        <v>45338</v>
      </c>
      <c r="E11183" t="s">
        <v>2297</v>
      </c>
      <c r="F11183" t="s">
        <v>86</v>
      </c>
      <c r="G11183" s="5">
        <v>94</v>
      </c>
      <c r="H11183" t="s">
        <v>42</v>
      </c>
      <c r="I11183" t="s">
        <v>240</v>
      </c>
      <c r="J11183" t="s">
        <v>44</v>
      </c>
      <c r="N11183" s="24">
        <v>1972</v>
      </c>
      <c r="R11183" s="7">
        <v>57.147139000000003</v>
      </c>
      <c r="S11183" s="7">
        <v>65.606860999999995</v>
      </c>
      <c r="T11183" t="s">
        <v>46</v>
      </c>
      <c r="U11183" t="s">
        <v>45181</v>
      </c>
      <c r="X11183" t="s">
        <v>45281</v>
      </c>
      <c r="Y11183" t="s">
        <v>36708</v>
      </c>
      <c r="Z11183" t="s">
        <v>36915</v>
      </c>
      <c r="AG11183" t="s">
        <v>45339</v>
      </c>
      <c r="AI11183" t="s">
        <v>45340</v>
      </c>
      <c r="AJ11183" t="s">
        <v>45343</v>
      </c>
    </row>
    <row r="11184" spans="1:36" ht="17.25" hidden="1" customHeight="1" x14ac:dyDescent="0.2">
      <c r="A11184" s="4" t="s">
        <v>45336</v>
      </c>
      <c r="B11184" t="s">
        <v>43246</v>
      </c>
      <c r="C11184" t="s">
        <v>45337</v>
      </c>
      <c r="D11184" t="s">
        <v>45338</v>
      </c>
      <c r="E11184" t="s">
        <v>565</v>
      </c>
      <c r="F11184" t="s">
        <v>86</v>
      </c>
      <c r="G11184" s="5">
        <v>190</v>
      </c>
      <c r="H11184" t="s">
        <v>42</v>
      </c>
      <c r="I11184" t="s">
        <v>43</v>
      </c>
      <c r="J11184" t="s">
        <v>44</v>
      </c>
      <c r="N11184" s="24">
        <v>2005</v>
      </c>
      <c r="R11184" s="7">
        <v>57.147139000000003</v>
      </c>
      <c r="S11184" s="7">
        <v>65.606860999999995</v>
      </c>
      <c r="T11184" t="s">
        <v>46</v>
      </c>
      <c r="U11184" t="s">
        <v>45181</v>
      </c>
      <c r="X11184" t="s">
        <v>45281</v>
      </c>
      <c r="Y11184" t="s">
        <v>36708</v>
      </c>
      <c r="Z11184" t="s">
        <v>36915</v>
      </c>
      <c r="AG11184" t="s">
        <v>45339</v>
      </c>
      <c r="AI11184" t="s">
        <v>45340</v>
      </c>
      <c r="AJ11184" t="s">
        <v>45344</v>
      </c>
    </row>
    <row r="11185" spans="1:36" ht="17.25" hidden="1" customHeight="1" x14ac:dyDescent="0.2">
      <c r="A11185" s="4" t="s">
        <v>45336</v>
      </c>
      <c r="B11185" t="s">
        <v>43246</v>
      </c>
      <c r="C11185" t="s">
        <v>45337</v>
      </c>
      <c r="D11185" t="s">
        <v>45338</v>
      </c>
      <c r="E11185" t="s">
        <v>870</v>
      </c>
      <c r="F11185" t="s">
        <v>86</v>
      </c>
      <c r="G11185" s="5">
        <v>210</v>
      </c>
      <c r="H11185" t="s">
        <v>42</v>
      </c>
      <c r="I11185" t="s">
        <v>43</v>
      </c>
      <c r="J11185" t="s">
        <v>44</v>
      </c>
      <c r="N11185" s="24">
        <v>2011</v>
      </c>
      <c r="R11185" s="7">
        <v>57.147139000000003</v>
      </c>
      <c r="S11185" s="7">
        <v>65.606860999999995</v>
      </c>
      <c r="T11185" t="s">
        <v>46</v>
      </c>
      <c r="U11185" t="s">
        <v>45181</v>
      </c>
      <c r="X11185" t="s">
        <v>45281</v>
      </c>
      <c r="Y11185" t="s">
        <v>36708</v>
      </c>
      <c r="Z11185" t="s">
        <v>36915</v>
      </c>
      <c r="AG11185" t="s">
        <v>45339</v>
      </c>
      <c r="AI11185" t="s">
        <v>45340</v>
      </c>
      <c r="AJ11185" t="s">
        <v>45345</v>
      </c>
    </row>
    <row r="11186" spans="1:36" ht="17.25" hidden="1" customHeight="1" x14ac:dyDescent="0.2">
      <c r="A11186" s="4" t="s">
        <v>45346</v>
      </c>
      <c r="B11186" t="s">
        <v>43246</v>
      </c>
      <c r="C11186" t="s">
        <v>45347</v>
      </c>
      <c r="D11186" t="s">
        <v>45348</v>
      </c>
      <c r="E11186" t="s">
        <v>40</v>
      </c>
      <c r="F11186" t="s">
        <v>86</v>
      </c>
      <c r="G11186" s="5">
        <v>180</v>
      </c>
      <c r="H11186" t="s">
        <v>42</v>
      </c>
      <c r="I11186" t="s">
        <v>240</v>
      </c>
      <c r="J11186" t="s">
        <v>44</v>
      </c>
      <c r="N11186" s="6">
        <v>1986</v>
      </c>
      <c r="R11186" s="7">
        <v>57.088132000000002</v>
      </c>
      <c r="S11186" s="7">
        <v>65.630444999999995</v>
      </c>
      <c r="T11186" t="s">
        <v>46</v>
      </c>
      <c r="U11186" t="s">
        <v>45181</v>
      </c>
      <c r="X11186" t="s">
        <v>45281</v>
      </c>
      <c r="Y11186" t="s">
        <v>36708</v>
      </c>
      <c r="Z11186" t="s">
        <v>36915</v>
      </c>
      <c r="AG11186" t="s">
        <v>45349</v>
      </c>
      <c r="AI11186" t="s">
        <v>45350</v>
      </c>
      <c r="AJ11186" t="s">
        <v>45351</v>
      </c>
    </row>
    <row r="11187" spans="1:36" ht="17.25" hidden="1" customHeight="1" x14ac:dyDescent="0.2">
      <c r="A11187" s="4" t="s">
        <v>45346</v>
      </c>
      <c r="B11187" t="s">
        <v>43246</v>
      </c>
      <c r="C11187" t="s">
        <v>45347</v>
      </c>
      <c r="D11187" t="s">
        <v>45348</v>
      </c>
      <c r="E11187" t="s">
        <v>56</v>
      </c>
      <c r="F11187" t="s">
        <v>86</v>
      </c>
      <c r="G11187" s="5">
        <v>180</v>
      </c>
      <c r="H11187" t="s">
        <v>42</v>
      </c>
      <c r="I11187" t="s">
        <v>240</v>
      </c>
      <c r="J11187" t="s">
        <v>44</v>
      </c>
      <c r="N11187" s="6">
        <v>1987</v>
      </c>
      <c r="P11187" s="25"/>
      <c r="R11187" s="7">
        <v>57.088132000000002</v>
      </c>
      <c r="S11187" s="7">
        <v>65.630444999999995</v>
      </c>
      <c r="T11187" t="s">
        <v>46</v>
      </c>
      <c r="U11187" t="s">
        <v>45181</v>
      </c>
      <c r="X11187" t="s">
        <v>45281</v>
      </c>
      <c r="Y11187" t="s">
        <v>36708</v>
      </c>
      <c r="Z11187" t="s">
        <v>36915</v>
      </c>
      <c r="AG11187" t="s">
        <v>45349</v>
      </c>
      <c r="AI11187" t="s">
        <v>45350</v>
      </c>
      <c r="AJ11187" t="s">
        <v>45352</v>
      </c>
    </row>
    <row r="11188" spans="1:36" ht="17.25" hidden="1" customHeight="1" x14ac:dyDescent="0.2">
      <c r="A11188" s="4" t="s">
        <v>45346</v>
      </c>
      <c r="B11188" t="s">
        <v>43246</v>
      </c>
      <c r="C11188" t="s">
        <v>45347</v>
      </c>
      <c r="D11188" t="s">
        <v>45348</v>
      </c>
      <c r="E11188" t="s">
        <v>58</v>
      </c>
      <c r="F11188" t="s">
        <v>86</v>
      </c>
      <c r="G11188" s="5">
        <v>180</v>
      </c>
      <c r="H11188" t="s">
        <v>42</v>
      </c>
      <c r="I11188" t="s">
        <v>240</v>
      </c>
      <c r="J11188" t="s">
        <v>44</v>
      </c>
      <c r="N11188" s="6">
        <v>1987</v>
      </c>
      <c r="P11188" s="25"/>
      <c r="R11188" s="7">
        <v>57.088132000000002</v>
      </c>
      <c r="S11188" s="7">
        <v>65.630444999999995</v>
      </c>
      <c r="T11188" t="s">
        <v>46</v>
      </c>
      <c r="U11188" t="s">
        <v>45181</v>
      </c>
      <c r="X11188" t="s">
        <v>45281</v>
      </c>
      <c r="Y11188" t="s">
        <v>36708</v>
      </c>
      <c r="Z11188" t="s">
        <v>36915</v>
      </c>
      <c r="AG11188" t="s">
        <v>45349</v>
      </c>
      <c r="AI11188" t="s">
        <v>45350</v>
      </c>
      <c r="AJ11188" t="s">
        <v>45353</v>
      </c>
    </row>
    <row r="11189" spans="1:36" ht="17.25" hidden="1" customHeight="1" x14ac:dyDescent="0.2">
      <c r="A11189" s="4" t="s">
        <v>45346</v>
      </c>
      <c r="B11189" t="s">
        <v>43246</v>
      </c>
      <c r="C11189" t="s">
        <v>45347</v>
      </c>
      <c r="D11189" t="s">
        <v>45348</v>
      </c>
      <c r="E11189" t="s">
        <v>191</v>
      </c>
      <c r="F11189" t="s">
        <v>86</v>
      </c>
      <c r="G11189" s="5">
        <v>215</v>
      </c>
      <c r="H11189" t="s">
        <v>42</v>
      </c>
      <c r="I11189" t="s">
        <v>240</v>
      </c>
      <c r="J11189" t="s">
        <v>44</v>
      </c>
      <c r="N11189" s="6">
        <v>1990</v>
      </c>
      <c r="R11189" s="7">
        <v>57.088132000000002</v>
      </c>
      <c r="S11189" s="7">
        <v>65.630444999999995</v>
      </c>
      <c r="T11189" t="s">
        <v>46</v>
      </c>
      <c r="U11189" t="s">
        <v>45181</v>
      </c>
      <c r="X11189" t="s">
        <v>45281</v>
      </c>
      <c r="Y11189" t="s">
        <v>36708</v>
      </c>
      <c r="Z11189" t="s">
        <v>36915</v>
      </c>
      <c r="AG11189" t="s">
        <v>45349</v>
      </c>
      <c r="AI11189" t="s">
        <v>45350</v>
      </c>
      <c r="AJ11189" t="s">
        <v>45354</v>
      </c>
    </row>
    <row r="11190" spans="1:36" ht="17.25" hidden="1" customHeight="1" x14ac:dyDescent="0.2">
      <c r="A11190" s="4" t="s">
        <v>29097</v>
      </c>
      <c r="B11190" t="s">
        <v>28547</v>
      </c>
      <c r="C11190" t="s">
        <v>29098</v>
      </c>
      <c r="D11190" t="s">
        <v>29099</v>
      </c>
      <c r="E11190" t="s">
        <v>40</v>
      </c>
      <c r="F11190" t="s">
        <v>617</v>
      </c>
      <c r="G11190" s="5">
        <v>350</v>
      </c>
      <c r="H11190" t="s">
        <v>42</v>
      </c>
      <c r="I11190" t="s">
        <v>240</v>
      </c>
      <c r="J11190" t="s">
        <v>45</v>
      </c>
      <c r="N11190" s="27">
        <v>1970</v>
      </c>
      <c r="R11190" s="7">
        <v>35.404352000000003</v>
      </c>
      <c r="S11190" s="7">
        <v>139.63721899999999</v>
      </c>
      <c r="T11190" t="s">
        <v>46</v>
      </c>
      <c r="U11190" t="s">
        <v>29100</v>
      </c>
      <c r="X11190" t="s">
        <v>28803</v>
      </c>
      <c r="Y11190" t="s">
        <v>19854</v>
      </c>
      <c r="Z11190" t="s">
        <v>21048</v>
      </c>
      <c r="AA11190" t="s">
        <v>29101</v>
      </c>
      <c r="AG11190" t="s">
        <v>29102</v>
      </c>
      <c r="AH11190" s="24">
        <v>1132876</v>
      </c>
      <c r="AI11190" t="s">
        <v>29103</v>
      </c>
      <c r="AJ11190" t="s">
        <v>29104</v>
      </c>
    </row>
    <row r="11191" spans="1:36" ht="17.25" hidden="1" customHeight="1" x14ac:dyDescent="0.2">
      <c r="A11191" s="4" t="s">
        <v>29097</v>
      </c>
      <c r="B11191" t="s">
        <v>28547</v>
      </c>
      <c r="C11191" t="s">
        <v>29098</v>
      </c>
      <c r="D11191" t="s">
        <v>29099</v>
      </c>
      <c r="E11191" t="s">
        <v>56</v>
      </c>
      <c r="F11191" t="s">
        <v>617</v>
      </c>
      <c r="G11191" s="5">
        <v>350</v>
      </c>
      <c r="H11191" t="s">
        <v>42</v>
      </c>
      <c r="I11191" t="s">
        <v>240</v>
      </c>
      <c r="J11191" t="s">
        <v>45</v>
      </c>
      <c r="N11191" s="27">
        <v>1970</v>
      </c>
      <c r="R11191" s="7">
        <v>35.404352000000003</v>
      </c>
      <c r="S11191" s="7">
        <v>139.63721899999999</v>
      </c>
      <c r="T11191" t="s">
        <v>46</v>
      </c>
      <c r="U11191" t="s">
        <v>29100</v>
      </c>
      <c r="X11191" t="s">
        <v>28803</v>
      </c>
      <c r="Y11191" t="s">
        <v>19854</v>
      </c>
      <c r="Z11191" t="s">
        <v>21048</v>
      </c>
      <c r="AA11191" t="s">
        <v>29101</v>
      </c>
      <c r="AG11191" t="s">
        <v>29102</v>
      </c>
      <c r="AH11191" s="6">
        <v>1132877</v>
      </c>
      <c r="AI11191" t="s">
        <v>29103</v>
      </c>
      <c r="AJ11191" t="s">
        <v>29105</v>
      </c>
    </row>
    <row r="11192" spans="1:36" ht="17.25" hidden="1" customHeight="1" x14ac:dyDescent="0.2">
      <c r="A11192" s="4" t="s">
        <v>29248</v>
      </c>
      <c r="B11192" t="s">
        <v>28547</v>
      </c>
      <c r="C11192" t="s">
        <v>29249</v>
      </c>
      <c r="D11192" t="s">
        <v>29250</v>
      </c>
      <c r="E11192" t="s">
        <v>58</v>
      </c>
      <c r="F11192" t="s">
        <v>570</v>
      </c>
      <c r="G11192" s="5">
        <v>450</v>
      </c>
      <c r="H11192" t="s">
        <v>42</v>
      </c>
      <c r="I11192" t="s">
        <v>240</v>
      </c>
      <c r="J11192" t="s">
        <v>45</v>
      </c>
      <c r="N11192" s="6">
        <v>1970</v>
      </c>
      <c r="R11192" s="7">
        <v>34.342868000000003</v>
      </c>
      <c r="S11192" s="7">
        <v>133.84293700000001</v>
      </c>
      <c r="T11192" t="s">
        <v>46</v>
      </c>
      <c r="U11192" t="s">
        <v>29251</v>
      </c>
      <c r="X11192" t="s">
        <v>29252</v>
      </c>
      <c r="Y11192" t="s">
        <v>19854</v>
      </c>
      <c r="Z11192" t="s">
        <v>21048</v>
      </c>
      <c r="AG11192" t="s">
        <v>29253</v>
      </c>
      <c r="AH11192" s="6">
        <v>1144915</v>
      </c>
      <c r="AI11192" t="s">
        <v>29254</v>
      </c>
      <c r="AJ11192" t="s">
        <v>29257</v>
      </c>
    </row>
    <row r="11193" spans="1:36" ht="17.25" hidden="1" customHeight="1" x14ac:dyDescent="0.2">
      <c r="A11193" s="4" t="s">
        <v>45365</v>
      </c>
      <c r="B11193" t="s">
        <v>43246</v>
      </c>
      <c r="C11193" t="s">
        <v>45366</v>
      </c>
      <c r="D11193" t="s">
        <v>45367</v>
      </c>
      <c r="E11193" t="s">
        <v>2297</v>
      </c>
      <c r="F11193" t="s">
        <v>86</v>
      </c>
      <c r="G11193" s="5">
        <v>110</v>
      </c>
      <c r="H11193" t="s">
        <v>42</v>
      </c>
      <c r="I11193" t="s">
        <v>240</v>
      </c>
      <c r="J11193" t="s">
        <v>44</v>
      </c>
      <c r="N11193" s="6">
        <v>1979</v>
      </c>
      <c r="R11193" s="7">
        <v>54.789600999999998</v>
      </c>
      <c r="S11193" s="7">
        <v>56.119897999999999</v>
      </c>
      <c r="T11193" t="s">
        <v>46</v>
      </c>
      <c r="U11193" t="s">
        <v>45368</v>
      </c>
      <c r="X11193" t="s">
        <v>43913</v>
      </c>
      <c r="Y11193" t="s">
        <v>36708</v>
      </c>
      <c r="Z11193" t="s">
        <v>36915</v>
      </c>
      <c r="AG11193" t="s">
        <v>45370</v>
      </c>
      <c r="AH11193" s="6">
        <v>1202616</v>
      </c>
      <c r="AI11193" t="s">
        <v>45371</v>
      </c>
      <c r="AJ11193" t="s">
        <v>45375</v>
      </c>
    </row>
    <row r="11194" spans="1:36" ht="17.25" hidden="1" customHeight="1" x14ac:dyDescent="0.2">
      <c r="A11194" s="4" t="s">
        <v>45365</v>
      </c>
      <c r="B11194" t="s">
        <v>43246</v>
      </c>
      <c r="C11194" t="s">
        <v>45366</v>
      </c>
      <c r="D11194" t="s">
        <v>45367</v>
      </c>
      <c r="E11194" t="s">
        <v>3929</v>
      </c>
      <c r="F11194" t="s">
        <v>86</v>
      </c>
      <c r="G11194" s="5">
        <v>110</v>
      </c>
      <c r="H11194" t="s">
        <v>42</v>
      </c>
      <c r="I11194" t="s">
        <v>240</v>
      </c>
      <c r="J11194" t="s">
        <v>44</v>
      </c>
      <c r="N11194" s="6">
        <v>1982</v>
      </c>
      <c r="R11194" s="7">
        <v>54.789600999999998</v>
      </c>
      <c r="S11194" s="7">
        <v>56.119897999999999</v>
      </c>
      <c r="T11194" t="s">
        <v>46</v>
      </c>
      <c r="U11194" t="s">
        <v>45368</v>
      </c>
      <c r="X11194" t="s">
        <v>43913</v>
      </c>
      <c r="Y11194" t="s">
        <v>36708</v>
      </c>
      <c r="Z11194" t="s">
        <v>36915</v>
      </c>
      <c r="AG11194" t="s">
        <v>45370</v>
      </c>
      <c r="AH11194" s="6">
        <v>1202619</v>
      </c>
      <c r="AI11194" t="s">
        <v>45371</v>
      </c>
      <c r="AJ11194" t="s">
        <v>45376</v>
      </c>
    </row>
    <row r="11195" spans="1:36" ht="17.25" hidden="1" customHeight="1" x14ac:dyDescent="0.2">
      <c r="A11195" s="4" t="s">
        <v>45379</v>
      </c>
      <c r="B11195" t="s">
        <v>43246</v>
      </c>
      <c r="C11195" t="s">
        <v>45380</v>
      </c>
      <c r="D11195" t="s">
        <v>45381</v>
      </c>
      <c r="E11195" t="s">
        <v>1157</v>
      </c>
      <c r="F11195" t="s">
        <v>527</v>
      </c>
      <c r="G11195" s="5">
        <v>60</v>
      </c>
      <c r="H11195" t="s">
        <v>42</v>
      </c>
      <c r="I11195" t="s">
        <v>240</v>
      </c>
      <c r="J11195" t="s">
        <v>44</v>
      </c>
      <c r="N11195" s="27" t="s">
        <v>45</v>
      </c>
      <c r="R11195" s="7">
        <v>54.913755999999999</v>
      </c>
      <c r="S11195" s="7">
        <v>56.070887999999997</v>
      </c>
      <c r="T11195" t="s">
        <v>46</v>
      </c>
      <c r="U11195" t="s">
        <v>45368</v>
      </c>
      <c r="X11195" t="s">
        <v>43913</v>
      </c>
      <c r="Y11195" t="s">
        <v>36708</v>
      </c>
      <c r="Z11195" t="s">
        <v>36915</v>
      </c>
      <c r="AG11195" t="s">
        <v>45382</v>
      </c>
      <c r="AH11195" s="27"/>
      <c r="AI11195" t="s">
        <v>45383</v>
      </c>
      <c r="AJ11195" t="s">
        <v>45384</v>
      </c>
    </row>
    <row r="11196" spans="1:36" ht="17.25" hidden="1" customHeight="1" x14ac:dyDescent="0.2">
      <c r="A11196" s="4" t="s">
        <v>45379</v>
      </c>
      <c r="B11196" t="s">
        <v>43246</v>
      </c>
      <c r="C11196" t="s">
        <v>45380</v>
      </c>
      <c r="D11196" t="s">
        <v>45381</v>
      </c>
      <c r="E11196" t="s">
        <v>2297</v>
      </c>
      <c r="F11196" t="s">
        <v>527</v>
      </c>
      <c r="G11196" s="5">
        <v>60</v>
      </c>
      <c r="H11196" t="s">
        <v>42</v>
      </c>
      <c r="I11196" t="s">
        <v>240</v>
      </c>
      <c r="J11196" t="s">
        <v>44</v>
      </c>
      <c r="N11196" s="27" t="s">
        <v>45</v>
      </c>
      <c r="R11196" s="7">
        <v>54.913755999999999</v>
      </c>
      <c r="S11196" s="7">
        <v>56.070887999999997</v>
      </c>
      <c r="T11196" t="s">
        <v>46</v>
      </c>
      <c r="U11196" t="s">
        <v>45368</v>
      </c>
      <c r="X11196" t="s">
        <v>43913</v>
      </c>
      <c r="Y11196" t="s">
        <v>36708</v>
      </c>
      <c r="Z11196" t="s">
        <v>36915</v>
      </c>
      <c r="AG11196" t="s">
        <v>45382</v>
      </c>
      <c r="AH11196" s="27"/>
      <c r="AI11196" t="s">
        <v>45383</v>
      </c>
      <c r="AJ11196" t="s">
        <v>45385</v>
      </c>
    </row>
    <row r="11197" spans="1:36" ht="17.25" hidden="1" customHeight="1" x14ac:dyDescent="0.2">
      <c r="A11197" s="4" t="s">
        <v>45379</v>
      </c>
      <c r="B11197" t="s">
        <v>43246</v>
      </c>
      <c r="C11197" t="s">
        <v>45380</v>
      </c>
      <c r="D11197" t="s">
        <v>45381</v>
      </c>
      <c r="E11197" t="s">
        <v>3929</v>
      </c>
      <c r="F11197" t="s">
        <v>527</v>
      </c>
      <c r="G11197" s="5">
        <v>60</v>
      </c>
      <c r="H11197" t="s">
        <v>42</v>
      </c>
      <c r="I11197" t="s">
        <v>240</v>
      </c>
      <c r="J11197" t="s">
        <v>44</v>
      </c>
      <c r="N11197" s="27" t="s">
        <v>45</v>
      </c>
      <c r="R11197" s="7">
        <v>54.913755999999999</v>
      </c>
      <c r="S11197" s="7">
        <v>56.070887999999997</v>
      </c>
      <c r="T11197" t="s">
        <v>46</v>
      </c>
      <c r="U11197" t="s">
        <v>45368</v>
      </c>
      <c r="X11197" t="s">
        <v>43913</v>
      </c>
      <c r="Y11197" t="s">
        <v>36708</v>
      </c>
      <c r="Z11197" t="s">
        <v>36915</v>
      </c>
      <c r="AG11197" t="s">
        <v>45382</v>
      </c>
      <c r="AH11197" s="27"/>
      <c r="AI11197" t="s">
        <v>45383</v>
      </c>
      <c r="AJ11197" t="s">
        <v>45386</v>
      </c>
    </row>
    <row r="11198" spans="1:36" ht="17.25" hidden="1" customHeight="1" x14ac:dyDescent="0.2">
      <c r="A11198" s="4" t="s">
        <v>45387</v>
      </c>
      <c r="B11198" t="s">
        <v>43246</v>
      </c>
      <c r="C11198" t="s">
        <v>45388</v>
      </c>
      <c r="D11198" t="s">
        <v>45389</v>
      </c>
      <c r="E11198" t="s">
        <v>40</v>
      </c>
      <c r="F11198" t="s">
        <v>45390</v>
      </c>
      <c r="G11198" s="5">
        <v>115</v>
      </c>
      <c r="H11198" t="s">
        <v>558</v>
      </c>
      <c r="I11198" t="s">
        <v>45</v>
      </c>
      <c r="J11198" t="s">
        <v>44</v>
      </c>
      <c r="N11198" s="27" t="s">
        <v>45</v>
      </c>
      <c r="R11198" s="7">
        <v>51.774518999999998</v>
      </c>
      <c r="S11198" s="7">
        <v>107.705648</v>
      </c>
      <c r="T11198" t="s">
        <v>46</v>
      </c>
      <c r="U11198" t="s">
        <v>45391</v>
      </c>
      <c r="W11198" t="s">
        <v>45392</v>
      </c>
      <c r="X11198" t="s">
        <v>45393</v>
      </c>
      <c r="Y11198" t="s">
        <v>36708</v>
      </c>
      <c r="Z11198" t="s">
        <v>36915</v>
      </c>
      <c r="AG11198" t="s">
        <v>45</v>
      </c>
      <c r="AH11198" s="27"/>
      <c r="AI11198" t="s">
        <v>45394</v>
      </c>
      <c r="AJ11198" t="s">
        <v>45395</v>
      </c>
    </row>
    <row r="11199" spans="1:36" ht="17.25" hidden="1" customHeight="1" x14ac:dyDescent="0.2">
      <c r="A11199" s="4" t="s">
        <v>45387</v>
      </c>
      <c r="B11199" t="s">
        <v>43246</v>
      </c>
      <c r="C11199" t="s">
        <v>45388</v>
      </c>
      <c r="D11199" t="s">
        <v>45389</v>
      </c>
      <c r="E11199" t="s">
        <v>56</v>
      </c>
      <c r="F11199" t="s">
        <v>45390</v>
      </c>
      <c r="G11199" s="5">
        <v>115</v>
      </c>
      <c r="H11199" t="s">
        <v>558</v>
      </c>
      <c r="I11199" t="s">
        <v>45</v>
      </c>
      <c r="J11199" t="s">
        <v>44</v>
      </c>
      <c r="N11199" s="27" t="s">
        <v>45</v>
      </c>
      <c r="R11199" s="7">
        <v>51.774518999999998</v>
      </c>
      <c r="S11199" s="7">
        <v>107.705648</v>
      </c>
      <c r="T11199" t="s">
        <v>46</v>
      </c>
      <c r="U11199" t="s">
        <v>45391</v>
      </c>
      <c r="W11199" t="s">
        <v>45392</v>
      </c>
      <c r="X11199" t="s">
        <v>45393</v>
      </c>
      <c r="Y11199" t="s">
        <v>36708</v>
      </c>
      <c r="Z11199" t="s">
        <v>36915</v>
      </c>
      <c r="AG11199" t="s">
        <v>45</v>
      </c>
      <c r="AH11199" s="27"/>
      <c r="AI11199" t="s">
        <v>45394</v>
      </c>
      <c r="AJ11199" t="s">
        <v>45396</v>
      </c>
    </row>
    <row r="11200" spans="1:36" ht="17.25" hidden="1" customHeight="1" x14ac:dyDescent="0.2">
      <c r="A11200" s="4" t="s">
        <v>45397</v>
      </c>
      <c r="B11200" t="s">
        <v>43246</v>
      </c>
      <c r="C11200" t="s">
        <v>45398</v>
      </c>
      <c r="D11200" t="s">
        <v>45399</v>
      </c>
      <c r="E11200" t="s">
        <v>40</v>
      </c>
      <c r="F11200" t="s">
        <v>527</v>
      </c>
      <c r="G11200" s="5">
        <v>60</v>
      </c>
      <c r="H11200" t="s">
        <v>42</v>
      </c>
      <c r="I11200" t="s">
        <v>240</v>
      </c>
      <c r="J11200" t="s">
        <v>44</v>
      </c>
      <c r="N11200" s="6">
        <v>1972</v>
      </c>
      <c r="R11200" s="7">
        <v>54.347200000000001</v>
      </c>
      <c r="S11200" s="7">
        <v>48.625</v>
      </c>
      <c r="T11200" t="s">
        <v>46</v>
      </c>
      <c r="U11200" t="s">
        <v>45400</v>
      </c>
      <c r="X11200" t="s">
        <v>45401</v>
      </c>
      <c r="Y11200" t="s">
        <v>36708</v>
      </c>
      <c r="Z11200" t="s">
        <v>36915</v>
      </c>
      <c r="AA11200" t="s">
        <v>45402</v>
      </c>
      <c r="AG11200" t="s">
        <v>45403</v>
      </c>
      <c r="AH11200" s="27"/>
      <c r="AI11200" t="s">
        <v>45404</v>
      </c>
      <c r="AJ11200" t="s">
        <v>45405</v>
      </c>
    </row>
    <row r="11201" spans="1:36" ht="17.25" hidden="1" customHeight="1" x14ac:dyDescent="0.2">
      <c r="A11201" s="4" t="s">
        <v>45397</v>
      </c>
      <c r="B11201" t="s">
        <v>43246</v>
      </c>
      <c r="C11201" t="s">
        <v>45398</v>
      </c>
      <c r="D11201" t="s">
        <v>45399</v>
      </c>
      <c r="E11201" t="s">
        <v>56</v>
      </c>
      <c r="F11201" t="s">
        <v>527</v>
      </c>
      <c r="G11201" s="5">
        <v>105</v>
      </c>
      <c r="H11201" t="s">
        <v>42</v>
      </c>
      <c r="I11201" t="s">
        <v>240</v>
      </c>
      <c r="J11201" t="s">
        <v>44</v>
      </c>
      <c r="N11201" s="6">
        <v>1973</v>
      </c>
      <c r="R11201" s="7">
        <v>54.347200000000001</v>
      </c>
      <c r="S11201" s="7">
        <v>48.625</v>
      </c>
      <c r="T11201" t="s">
        <v>46</v>
      </c>
      <c r="U11201" t="s">
        <v>45400</v>
      </c>
      <c r="X11201" t="s">
        <v>45401</v>
      </c>
      <c r="Y11201" t="s">
        <v>36708</v>
      </c>
      <c r="Z11201" t="s">
        <v>36915</v>
      </c>
      <c r="AA11201" t="s">
        <v>45402</v>
      </c>
      <c r="AG11201" t="s">
        <v>45403</v>
      </c>
      <c r="AH11201" s="27"/>
      <c r="AI11201" t="s">
        <v>45404</v>
      </c>
      <c r="AJ11201" t="s">
        <v>45406</v>
      </c>
    </row>
    <row r="11202" spans="1:36" ht="17.25" hidden="1" customHeight="1" x14ac:dyDescent="0.2">
      <c r="A11202" s="4" t="s">
        <v>45397</v>
      </c>
      <c r="B11202" t="s">
        <v>43246</v>
      </c>
      <c r="C11202" t="s">
        <v>45398</v>
      </c>
      <c r="D11202" t="s">
        <v>45399</v>
      </c>
      <c r="E11202" t="s">
        <v>58</v>
      </c>
      <c r="F11202" t="s">
        <v>527</v>
      </c>
      <c r="G11202" s="5">
        <v>110</v>
      </c>
      <c r="H11202" t="s">
        <v>42</v>
      </c>
      <c r="I11202" t="s">
        <v>240</v>
      </c>
      <c r="J11202" t="s">
        <v>44</v>
      </c>
      <c r="N11202" s="24">
        <v>1975</v>
      </c>
      <c r="R11202" s="7">
        <v>54.347200000000001</v>
      </c>
      <c r="S11202" s="7">
        <v>48.625</v>
      </c>
      <c r="T11202" t="s">
        <v>46</v>
      </c>
      <c r="U11202" t="s">
        <v>45400</v>
      </c>
      <c r="X11202" t="s">
        <v>45401</v>
      </c>
      <c r="Y11202" t="s">
        <v>36708</v>
      </c>
      <c r="Z11202" t="s">
        <v>36915</v>
      </c>
      <c r="AA11202" t="s">
        <v>45402</v>
      </c>
      <c r="AG11202" t="s">
        <v>45403</v>
      </c>
      <c r="AI11202" t="s">
        <v>45404</v>
      </c>
      <c r="AJ11202" t="s">
        <v>45407</v>
      </c>
    </row>
    <row r="11203" spans="1:36" ht="17.25" hidden="1" customHeight="1" x14ac:dyDescent="0.2">
      <c r="A11203" s="4" t="s">
        <v>45397</v>
      </c>
      <c r="B11203" t="s">
        <v>43246</v>
      </c>
      <c r="C11203" t="s">
        <v>45398</v>
      </c>
      <c r="D11203" t="s">
        <v>45399</v>
      </c>
      <c r="E11203" t="s">
        <v>191</v>
      </c>
      <c r="F11203" t="s">
        <v>527</v>
      </c>
      <c r="G11203" s="5">
        <v>80</v>
      </c>
      <c r="H11203" t="s">
        <v>42</v>
      </c>
      <c r="I11203" t="s">
        <v>240</v>
      </c>
      <c r="J11203" t="s">
        <v>44</v>
      </c>
      <c r="N11203" s="6">
        <v>1982</v>
      </c>
      <c r="R11203" s="7">
        <v>54.347200000000001</v>
      </c>
      <c r="S11203" s="7">
        <v>48.625</v>
      </c>
      <c r="T11203" t="s">
        <v>46</v>
      </c>
      <c r="U11203" t="s">
        <v>45400</v>
      </c>
      <c r="X11203" t="s">
        <v>45401</v>
      </c>
      <c r="Y11203" t="s">
        <v>36708</v>
      </c>
      <c r="Z11203" t="s">
        <v>36915</v>
      </c>
      <c r="AA11203" t="s">
        <v>45402</v>
      </c>
      <c r="AG11203" t="s">
        <v>45403</v>
      </c>
      <c r="AI11203" t="s">
        <v>45404</v>
      </c>
      <c r="AJ11203" t="s">
        <v>45408</v>
      </c>
    </row>
    <row r="11204" spans="1:36" ht="17.25" hidden="1" customHeight="1" x14ac:dyDescent="0.2">
      <c r="A11204" s="4" t="s">
        <v>45397</v>
      </c>
      <c r="B11204" t="s">
        <v>43246</v>
      </c>
      <c r="C11204" t="s">
        <v>45398</v>
      </c>
      <c r="D11204" t="s">
        <v>45399</v>
      </c>
      <c r="E11204" t="s">
        <v>335</v>
      </c>
      <c r="F11204" t="s">
        <v>527</v>
      </c>
      <c r="G11204" s="5">
        <v>80</v>
      </c>
      <c r="H11204" t="s">
        <v>42</v>
      </c>
      <c r="I11204" t="s">
        <v>240</v>
      </c>
      <c r="J11204" t="s">
        <v>44</v>
      </c>
      <c r="N11204" s="6">
        <v>1988</v>
      </c>
      <c r="R11204" s="7">
        <v>54.347200000000001</v>
      </c>
      <c r="S11204" s="7">
        <v>48.625</v>
      </c>
      <c r="T11204" t="s">
        <v>46</v>
      </c>
      <c r="U11204" t="s">
        <v>45400</v>
      </c>
      <c r="X11204" t="s">
        <v>45401</v>
      </c>
      <c r="Y11204" t="s">
        <v>36708</v>
      </c>
      <c r="Z11204" t="s">
        <v>36915</v>
      </c>
      <c r="AA11204" t="s">
        <v>45402</v>
      </c>
      <c r="AG11204" t="s">
        <v>45403</v>
      </c>
      <c r="AI11204" t="s">
        <v>45404</v>
      </c>
      <c r="AJ11204" t="s">
        <v>45409</v>
      </c>
    </row>
    <row r="11205" spans="1:36" ht="17.25" hidden="1" customHeight="1" x14ac:dyDescent="0.2">
      <c r="A11205" s="4" t="s">
        <v>45410</v>
      </c>
      <c r="B11205" t="s">
        <v>43246</v>
      </c>
      <c r="C11205" t="s">
        <v>45411</v>
      </c>
      <c r="D11205" t="s">
        <v>45412</v>
      </c>
      <c r="E11205" t="s">
        <v>40</v>
      </c>
      <c r="F11205" t="s">
        <v>527</v>
      </c>
      <c r="G11205" s="5">
        <v>142</v>
      </c>
      <c r="H11205" t="s">
        <v>42</v>
      </c>
      <c r="I11205" t="s">
        <v>240</v>
      </c>
      <c r="J11205" t="s">
        <v>44</v>
      </c>
      <c r="N11205" s="24">
        <v>1985</v>
      </c>
      <c r="R11205" s="7">
        <v>54.347256000000002</v>
      </c>
      <c r="S11205" s="7">
        <v>48.621718000000001</v>
      </c>
      <c r="T11205" t="s">
        <v>46</v>
      </c>
      <c r="U11205" t="s">
        <v>45400</v>
      </c>
      <c r="W11205" t="s">
        <v>45413</v>
      </c>
      <c r="X11205" t="s">
        <v>45401</v>
      </c>
      <c r="Y11205" t="s">
        <v>36708</v>
      </c>
      <c r="Z11205" t="s">
        <v>36915</v>
      </c>
      <c r="AG11205" t="s">
        <v>45414</v>
      </c>
      <c r="AH11205" s="27"/>
      <c r="AI11205" t="s">
        <v>45415</v>
      </c>
      <c r="AJ11205" t="s">
        <v>45416</v>
      </c>
    </row>
    <row r="11206" spans="1:36" ht="17.25" hidden="1" customHeight="1" x14ac:dyDescent="0.2">
      <c r="A11206" s="4" t="s">
        <v>45410</v>
      </c>
      <c r="B11206" t="s">
        <v>43246</v>
      </c>
      <c r="C11206" t="s">
        <v>45411</v>
      </c>
      <c r="D11206" t="s">
        <v>45412</v>
      </c>
      <c r="E11206" t="s">
        <v>56</v>
      </c>
      <c r="F11206" t="s">
        <v>527</v>
      </c>
      <c r="G11206" s="5">
        <v>175</v>
      </c>
      <c r="H11206" t="s">
        <v>42</v>
      </c>
      <c r="I11206" t="s">
        <v>240</v>
      </c>
      <c r="J11206" t="s">
        <v>44</v>
      </c>
      <c r="N11206" s="24">
        <v>1989</v>
      </c>
      <c r="R11206" s="7">
        <v>54.347256000000002</v>
      </c>
      <c r="S11206" s="7">
        <v>48.621718000000001</v>
      </c>
      <c r="T11206" t="s">
        <v>46</v>
      </c>
      <c r="U11206" t="s">
        <v>45400</v>
      </c>
      <c r="W11206" t="s">
        <v>45413</v>
      </c>
      <c r="X11206" t="s">
        <v>45401</v>
      </c>
      <c r="Y11206" t="s">
        <v>36708</v>
      </c>
      <c r="Z11206" t="s">
        <v>36915</v>
      </c>
      <c r="AG11206" t="s">
        <v>45414</v>
      </c>
      <c r="AI11206" t="s">
        <v>45415</v>
      </c>
      <c r="AJ11206" t="s">
        <v>45417</v>
      </c>
    </row>
    <row r="11207" spans="1:36" ht="17.25" hidden="1" customHeight="1" x14ac:dyDescent="0.2">
      <c r="A11207" s="4" t="s">
        <v>45410</v>
      </c>
      <c r="B11207" t="s">
        <v>43246</v>
      </c>
      <c r="C11207" t="s">
        <v>45411</v>
      </c>
      <c r="D11207" t="s">
        <v>45412</v>
      </c>
      <c r="E11207" t="s">
        <v>58</v>
      </c>
      <c r="F11207" t="s">
        <v>527</v>
      </c>
      <c r="G11207" s="5">
        <v>100</v>
      </c>
      <c r="H11207" t="s">
        <v>42</v>
      </c>
      <c r="I11207" t="s">
        <v>240</v>
      </c>
      <c r="J11207" t="s">
        <v>44</v>
      </c>
      <c r="N11207" s="24">
        <v>1993</v>
      </c>
      <c r="R11207" s="7">
        <v>54.347256000000002</v>
      </c>
      <c r="S11207" s="7">
        <v>48.621718000000001</v>
      </c>
      <c r="T11207" t="s">
        <v>46</v>
      </c>
      <c r="U11207" t="s">
        <v>45400</v>
      </c>
      <c r="W11207" t="s">
        <v>45413</v>
      </c>
      <c r="X11207" t="s">
        <v>45401</v>
      </c>
      <c r="Y11207" t="s">
        <v>36708</v>
      </c>
      <c r="Z11207" t="s">
        <v>36915</v>
      </c>
      <c r="AG11207" t="s">
        <v>45414</v>
      </c>
      <c r="AI11207" t="s">
        <v>45415</v>
      </c>
      <c r="AJ11207" t="s">
        <v>45418</v>
      </c>
    </row>
    <row r="11208" spans="1:36" ht="17.25" hidden="1" customHeight="1" x14ac:dyDescent="0.2">
      <c r="A11208" s="4" t="s">
        <v>45419</v>
      </c>
      <c r="B11208" t="s">
        <v>43246</v>
      </c>
      <c r="C11208" t="s">
        <v>45420</v>
      </c>
      <c r="E11208" t="s">
        <v>40</v>
      </c>
      <c r="F11208" t="s">
        <v>86</v>
      </c>
      <c r="G11208" s="5">
        <v>72</v>
      </c>
      <c r="H11208" t="s">
        <v>42</v>
      </c>
      <c r="I11208" t="s">
        <v>528</v>
      </c>
      <c r="J11208" t="s">
        <v>44</v>
      </c>
      <c r="N11208" s="6">
        <v>2001</v>
      </c>
      <c r="R11208" s="7">
        <v>66.092205883493193</v>
      </c>
      <c r="S11208" s="7">
        <v>76.735422685332296</v>
      </c>
      <c r="T11208" t="s">
        <v>46</v>
      </c>
      <c r="U11208" t="s">
        <v>44689</v>
      </c>
      <c r="X11208" t="s">
        <v>44690</v>
      </c>
      <c r="Y11208" t="s">
        <v>36708</v>
      </c>
      <c r="Z11208" t="s">
        <v>36915</v>
      </c>
      <c r="AI11208" t="s">
        <v>45421</v>
      </c>
      <c r="AJ11208" t="s">
        <v>45422</v>
      </c>
    </row>
    <row r="11209" spans="1:36" ht="17.25" hidden="1" customHeight="1" x14ac:dyDescent="0.2">
      <c r="A11209" s="4" t="s">
        <v>45423</v>
      </c>
      <c r="B11209" t="s">
        <v>43246</v>
      </c>
      <c r="C11209" t="s">
        <v>45424</v>
      </c>
      <c r="D11209" t="s">
        <v>45425</v>
      </c>
      <c r="E11209" t="s">
        <v>40</v>
      </c>
      <c r="F11209" t="s">
        <v>86</v>
      </c>
      <c r="G11209" s="5">
        <v>505.7</v>
      </c>
      <c r="H11209" t="s">
        <v>42</v>
      </c>
      <c r="I11209" t="s">
        <v>43</v>
      </c>
      <c r="J11209" t="s">
        <v>44</v>
      </c>
      <c r="N11209" s="6">
        <v>2012</v>
      </c>
      <c r="R11209" s="7">
        <v>66.032864057389205</v>
      </c>
      <c r="S11209" s="7">
        <v>78.086021498697406</v>
      </c>
      <c r="T11209" t="s">
        <v>46</v>
      </c>
      <c r="U11209" t="s">
        <v>45426</v>
      </c>
      <c r="X11209" t="s">
        <v>44690</v>
      </c>
      <c r="Y11209" t="s">
        <v>36708</v>
      </c>
      <c r="Z11209" t="s">
        <v>36915</v>
      </c>
      <c r="AA11209" t="s">
        <v>45427</v>
      </c>
      <c r="AG11209" t="s">
        <v>45428</v>
      </c>
      <c r="AH11209" s="27"/>
      <c r="AI11209" t="s">
        <v>45429</v>
      </c>
      <c r="AJ11209" t="s">
        <v>45430</v>
      </c>
    </row>
    <row r="11210" spans="1:36" ht="17.25" hidden="1" customHeight="1" x14ac:dyDescent="0.2">
      <c r="A11210" s="4" t="s">
        <v>45436</v>
      </c>
      <c r="B11210" t="s">
        <v>43246</v>
      </c>
      <c r="C11210" t="s">
        <v>45437</v>
      </c>
      <c r="D11210" t="s">
        <v>45438</v>
      </c>
      <c r="E11210" t="s">
        <v>58</v>
      </c>
      <c r="F11210" t="s">
        <v>527</v>
      </c>
      <c r="G11210" s="5">
        <v>50</v>
      </c>
      <c r="H11210" t="s">
        <v>42</v>
      </c>
      <c r="I11210" t="s">
        <v>240</v>
      </c>
      <c r="J11210" t="s">
        <v>44</v>
      </c>
      <c r="N11210" s="6">
        <v>2009</v>
      </c>
      <c r="R11210" s="7">
        <v>59.9253</v>
      </c>
      <c r="S11210" s="7">
        <v>30.2469</v>
      </c>
      <c r="T11210" t="s">
        <v>46</v>
      </c>
      <c r="U11210" t="s">
        <v>43362</v>
      </c>
      <c r="X11210" t="s">
        <v>43362</v>
      </c>
      <c r="Y11210" t="s">
        <v>36708</v>
      </c>
      <c r="Z11210" t="s">
        <v>36915</v>
      </c>
      <c r="AA11210" t="s">
        <v>45439</v>
      </c>
      <c r="AC11210" t="s">
        <v>45440</v>
      </c>
      <c r="AG11210" t="s">
        <v>45441</v>
      </c>
      <c r="AH11210" s="6">
        <v>1198880</v>
      </c>
      <c r="AI11210" t="s">
        <v>45442</v>
      </c>
      <c r="AJ11210" t="s">
        <v>45443</v>
      </c>
    </row>
    <row r="11211" spans="1:36" ht="17.25" hidden="1" customHeight="1" x14ac:dyDescent="0.2">
      <c r="A11211" s="4" t="s">
        <v>45436</v>
      </c>
      <c r="B11211" t="s">
        <v>43246</v>
      </c>
      <c r="C11211" t="s">
        <v>45437</v>
      </c>
      <c r="D11211" t="s">
        <v>45438</v>
      </c>
      <c r="E11211" t="s">
        <v>335</v>
      </c>
      <c r="F11211" t="s">
        <v>527</v>
      </c>
      <c r="G11211" s="5">
        <v>60</v>
      </c>
      <c r="H11211" t="s">
        <v>42</v>
      </c>
      <c r="I11211" t="s">
        <v>240</v>
      </c>
      <c r="J11211" t="s">
        <v>44</v>
      </c>
      <c r="N11211" s="8" t="s">
        <v>45</v>
      </c>
      <c r="R11211" s="7">
        <v>59.9253</v>
      </c>
      <c r="S11211" s="7">
        <v>30.2469</v>
      </c>
      <c r="T11211" t="s">
        <v>46</v>
      </c>
      <c r="U11211" t="s">
        <v>43362</v>
      </c>
      <c r="X11211" t="s">
        <v>43362</v>
      </c>
      <c r="Y11211" t="s">
        <v>36708</v>
      </c>
      <c r="Z11211" t="s">
        <v>36915</v>
      </c>
      <c r="AA11211" t="s">
        <v>45439</v>
      </c>
      <c r="AC11211" t="s">
        <v>45440</v>
      </c>
      <c r="AG11211" t="s">
        <v>45441</v>
      </c>
      <c r="AH11211" s="6">
        <v>1182726</v>
      </c>
      <c r="AI11211" t="s">
        <v>45442</v>
      </c>
      <c r="AJ11211" t="s">
        <v>45444</v>
      </c>
    </row>
    <row r="11212" spans="1:36" ht="17.25" hidden="1" customHeight="1" x14ac:dyDescent="0.2">
      <c r="A11212" s="4" t="s">
        <v>29514</v>
      </c>
      <c r="B11212" t="s">
        <v>28547</v>
      </c>
      <c r="C11212" t="s">
        <v>29515</v>
      </c>
      <c r="D11212" t="s">
        <v>29516</v>
      </c>
      <c r="E11212" t="s">
        <v>565</v>
      </c>
      <c r="F11212" t="s">
        <v>21090</v>
      </c>
      <c r="G11212" s="5">
        <v>148</v>
      </c>
      <c r="H11212" t="s">
        <v>42</v>
      </c>
      <c r="I11212" t="s">
        <v>43</v>
      </c>
      <c r="J11212" t="s">
        <v>45</v>
      </c>
      <c r="N11212" s="6">
        <v>1970</v>
      </c>
      <c r="R11212" s="7">
        <v>34.2639163587518</v>
      </c>
      <c r="S11212" s="7">
        <v>135.063071259607</v>
      </c>
      <c r="T11212" t="s">
        <v>504</v>
      </c>
      <c r="U11212" t="s">
        <v>28744</v>
      </c>
      <c r="X11212" t="s">
        <v>29518</v>
      </c>
      <c r="Y11212" t="s">
        <v>19854</v>
      </c>
      <c r="Z11212" t="s">
        <v>21048</v>
      </c>
      <c r="AG11212" t="s">
        <v>29519</v>
      </c>
      <c r="AH11212" s="24">
        <v>1156733</v>
      </c>
      <c r="AI11212" t="s">
        <v>29520</v>
      </c>
      <c r="AJ11212" t="s">
        <v>29522</v>
      </c>
    </row>
    <row r="11213" spans="1:36" ht="17.25" hidden="1" customHeight="1" x14ac:dyDescent="0.2">
      <c r="A11213" s="4" t="s">
        <v>29805</v>
      </c>
      <c r="B11213" t="s">
        <v>29689</v>
      </c>
      <c r="C11213" t="s">
        <v>29806</v>
      </c>
      <c r="D11213" t="s">
        <v>29807</v>
      </c>
      <c r="E11213" t="s">
        <v>728</v>
      </c>
      <c r="F11213" t="s">
        <v>86</v>
      </c>
      <c r="G11213" s="5">
        <v>60</v>
      </c>
      <c r="H11213" t="s">
        <v>42</v>
      </c>
      <c r="I11213" t="s">
        <v>240</v>
      </c>
      <c r="J11213" t="s">
        <v>44</v>
      </c>
      <c r="N11213" s="6">
        <v>1970</v>
      </c>
      <c r="R11213" s="7">
        <v>43.606344</v>
      </c>
      <c r="S11213" s="7">
        <v>51.281216999999998</v>
      </c>
      <c r="T11213" t="s">
        <v>46</v>
      </c>
      <c r="U11213" t="s">
        <v>29808</v>
      </c>
      <c r="X11213" t="s">
        <v>29809</v>
      </c>
      <c r="Y11213" t="s">
        <v>19854</v>
      </c>
      <c r="Z11213" t="s">
        <v>29693</v>
      </c>
      <c r="AC11213" t="s">
        <v>29810</v>
      </c>
      <c r="AG11213" t="s">
        <v>29811</v>
      </c>
      <c r="AH11213" s="6">
        <v>1218830</v>
      </c>
      <c r="AI11213" t="s">
        <v>29812</v>
      </c>
      <c r="AJ11213" t="s">
        <v>29816</v>
      </c>
    </row>
    <row r="11214" spans="1:36" ht="17.25" hidden="1" customHeight="1" x14ac:dyDescent="0.2">
      <c r="A11214" s="4" t="s">
        <v>30085</v>
      </c>
      <c r="B11214" t="s">
        <v>29930</v>
      </c>
      <c r="C11214" t="s">
        <v>30086</v>
      </c>
      <c r="D11214" t="s">
        <v>30087</v>
      </c>
      <c r="E11214" t="s">
        <v>719</v>
      </c>
      <c r="F11214" t="s">
        <v>86</v>
      </c>
      <c r="G11214" s="5">
        <v>134</v>
      </c>
      <c r="H11214" t="s">
        <v>42</v>
      </c>
      <c r="I11214" t="s">
        <v>240</v>
      </c>
      <c r="J11214" t="s">
        <v>44</v>
      </c>
      <c r="K11214" t="s">
        <v>45</v>
      </c>
      <c r="L11214" t="s">
        <v>45</v>
      </c>
      <c r="N11214" s="6">
        <v>1970</v>
      </c>
      <c r="R11214" s="7">
        <v>29.032236999999999</v>
      </c>
      <c r="S11214" s="7">
        <v>48.154679000000002</v>
      </c>
      <c r="T11214" t="s">
        <v>46</v>
      </c>
      <c r="U11214" t="s">
        <v>30077</v>
      </c>
      <c r="X11214" t="s">
        <v>30078</v>
      </c>
      <c r="Y11214" t="s">
        <v>19854</v>
      </c>
      <c r="Z11214" t="s">
        <v>19864</v>
      </c>
      <c r="AA11214" t="s">
        <v>30088</v>
      </c>
      <c r="AC11214" t="s">
        <v>30089</v>
      </c>
      <c r="AD11214" t="s">
        <v>52</v>
      </c>
      <c r="AE11214" t="s">
        <v>254</v>
      </c>
      <c r="AF11214" t="s">
        <v>52</v>
      </c>
      <c r="AG11214" t="s">
        <v>30090</v>
      </c>
      <c r="AH11214" s="8">
        <v>1159963</v>
      </c>
      <c r="AI11214" t="s">
        <v>30092</v>
      </c>
      <c r="AJ11214" t="s">
        <v>30094</v>
      </c>
    </row>
    <row r="11215" spans="1:36" ht="17.25" hidden="1" customHeight="1" x14ac:dyDescent="0.2">
      <c r="A11215" s="4" t="s">
        <v>45456</v>
      </c>
      <c r="B11215" t="s">
        <v>43246</v>
      </c>
      <c r="C11215" t="s">
        <v>45457</v>
      </c>
      <c r="D11215" t="s">
        <v>45458</v>
      </c>
      <c r="E11215" t="s">
        <v>58</v>
      </c>
      <c r="F11215" t="s">
        <v>527</v>
      </c>
      <c r="G11215" s="5">
        <v>100</v>
      </c>
      <c r="H11215" t="s">
        <v>42</v>
      </c>
      <c r="I11215" t="s">
        <v>240</v>
      </c>
      <c r="J11215" t="s">
        <v>44</v>
      </c>
      <c r="N11215" s="6">
        <v>1972</v>
      </c>
      <c r="R11215" s="7">
        <v>56.144799999999996</v>
      </c>
      <c r="S11215" s="7">
        <v>40.454599999999999</v>
      </c>
      <c r="T11215" t="s">
        <v>46</v>
      </c>
      <c r="U11215" t="s">
        <v>45459</v>
      </c>
      <c r="X11215" t="s">
        <v>45459</v>
      </c>
      <c r="Y11215" t="s">
        <v>36708</v>
      </c>
      <c r="Z11215" t="s">
        <v>36915</v>
      </c>
      <c r="AA11215" t="s">
        <v>45460</v>
      </c>
      <c r="AG11215" t="s">
        <v>45461</v>
      </c>
      <c r="AI11215" t="s">
        <v>45462</v>
      </c>
      <c r="AJ11215" t="s">
        <v>45463</v>
      </c>
    </row>
    <row r="11216" spans="1:36" ht="17.25" hidden="1" customHeight="1" x14ac:dyDescent="0.2">
      <c r="A11216" s="4" t="s">
        <v>45456</v>
      </c>
      <c r="B11216" t="s">
        <v>43246</v>
      </c>
      <c r="C11216" t="s">
        <v>45457</v>
      </c>
      <c r="D11216" t="s">
        <v>45458</v>
      </c>
      <c r="E11216" t="s">
        <v>191</v>
      </c>
      <c r="F11216" t="s">
        <v>527</v>
      </c>
      <c r="G11216" s="5">
        <v>100</v>
      </c>
      <c r="H11216" t="s">
        <v>42</v>
      </c>
      <c r="I11216" t="s">
        <v>240</v>
      </c>
      <c r="J11216" t="s">
        <v>44</v>
      </c>
      <c r="N11216" s="6">
        <v>1973</v>
      </c>
      <c r="R11216" s="7">
        <v>56.144799999999996</v>
      </c>
      <c r="S11216" s="7">
        <v>40.454599999999999</v>
      </c>
      <c r="T11216" t="s">
        <v>46</v>
      </c>
      <c r="U11216" t="s">
        <v>45459</v>
      </c>
      <c r="X11216" t="s">
        <v>45459</v>
      </c>
      <c r="Y11216" t="s">
        <v>36708</v>
      </c>
      <c r="Z11216" t="s">
        <v>36915</v>
      </c>
      <c r="AA11216" t="s">
        <v>45460</v>
      </c>
      <c r="AG11216" t="s">
        <v>45461</v>
      </c>
      <c r="AI11216" t="s">
        <v>45462</v>
      </c>
      <c r="AJ11216" t="s">
        <v>45464</v>
      </c>
    </row>
    <row r="11217" spans="1:36" ht="17.25" hidden="1" customHeight="1" x14ac:dyDescent="0.2">
      <c r="A11217" s="4" t="s">
        <v>45456</v>
      </c>
      <c r="B11217" t="s">
        <v>43246</v>
      </c>
      <c r="C11217" t="s">
        <v>45457</v>
      </c>
      <c r="D11217" t="s">
        <v>45458</v>
      </c>
      <c r="E11217" t="s">
        <v>335</v>
      </c>
      <c r="F11217" t="s">
        <v>527</v>
      </c>
      <c r="G11217" s="5">
        <v>80</v>
      </c>
      <c r="H11217" t="s">
        <v>42</v>
      </c>
      <c r="I11217" t="s">
        <v>240</v>
      </c>
      <c r="J11217" t="s">
        <v>44</v>
      </c>
      <c r="N11217" s="6">
        <v>1991</v>
      </c>
      <c r="R11217" s="7">
        <v>56.144799999999996</v>
      </c>
      <c r="S11217" s="7">
        <v>40.454599999999999</v>
      </c>
      <c r="T11217" t="s">
        <v>46</v>
      </c>
      <c r="U11217" t="s">
        <v>45459</v>
      </c>
      <c r="X11217" t="s">
        <v>45459</v>
      </c>
      <c r="Y11217" t="s">
        <v>36708</v>
      </c>
      <c r="Z11217" t="s">
        <v>36915</v>
      </c>
      <c r="AA11217" t="s">
        <v>45460</v>
      </c>
      <c r="AG11217" t="s">
        <v>45461</v>
      </c>
      <c r="AI11217" t="s">
        <v>45462</v>
      </c>
      <c r="AJ11217" t="s">
        <v>45465</v>
      </c>
    </row>
    <row r="11218" spans="1:36" ht="17.25" hidden="1" customHeight="1" x14ac:dyDescent="0.2">
      <c r="A11218" s="4" t="s">
        <v>45456</v>
      </c>
      <c r="B11218" t="s">
        <v>43246</v>
      </c>
      <c r="C11218" t="s">
        <v>45457</v>
      </c>
      <c r="D11218" t="s">
        <v>45458</v>
      </c>
      <c r="E11218" t="s">
        <v>1157</v>
      </c>
      <c r="F11218" t="s">
        <v>527</v>
      </c>
      <c r="G11218" s="5">
        <v>80</v>
      </c>
      <c r="H11218" t="s">
        <v>42</v>
      </c>
      <c r="I11218" t="s">
        <v>240</v>
      </c>
      <c r="J11218" t="s">
        <v>44</v>
      </c>
      <c r="N11218" s="6">
        <v>1993</v>
      </c>
      <c r="R11218" s="7">
        <v>56.144799999999996</v>
      </c>
      <c r="S11218" s="7">
        <v>40.454599999999999</v>
      </c>
      <c r="T11218" t="s">
        <v>46</v>
      </c>
      <c r="U11218" t="s">
        <v>45459</v>
      </c>
      <c r="X11218" t="s">
        <v>45459</v>
      </c>
      <c r="Y11218" t="s">
        <v>36708</v>
      </c>
      <c r="Z11218" t="s">
        <v>36915</v>
      </c>
      <c r="AA11218" t="s">
        <v>45460</v>
      </c>
      <c r="AG11218" t="s">
        <v>45461</v>
      </c>
      <c r="AI11218" t="s">
        <v>45462</v>
      </c>
      <c r="AJ11218" t="s">
        <v>45466</v>
      </c>
    </row>
    <row r="11219" spans="1:36" ht="17.25" hidden="1" customHeight="1" x14ac:dyDescent="0.2">
      <c r="A11219" s="4" t="s">
        <v>30147</v>
      </c>
      <c r="B11219" t="s">
        <v>13673</v>
      </c>
      <c r="C11219" t="s">
        <v>30148</v>
      </c>
      <c r="D11219" t="s">
        <v>30149</v>
      </c>
      <c r="E11219" t="s">
        <v>63</v>
      </c>
      <c r="F11219" t="s">
        <v>570</v>
      </c>
      <c r="G11219" s="5">
        <v>65</v>
      </c>
      <c r="H11219" t="s">
        <v>42</v>
      </c>
      <c r="I11219" t="s">
        <v>240</v>
      </c>
      <c r="J11219" t="s">
        <v>45</v>
      </c>
      <c r="K11219" t="s">
        <v>45</v>
      </c>
      <c r="L11219" t="s">
        <v>45</v>
      </c>
      <c r="N11219" s="6">
        <v>1970</v>
      </c>
      <c r="P11219" s="24">
        <v>2020</v>
      </c>
      <c r="R11219" s="7">
        <v>33.648105999999999</v>
      </c>
      <c r="S11219" s="7">
        <v>35.401620999999999</v>
      </c>
      <c r="T11219" t="s">
        <v>46</v>
      </c>
      <c r="U11219" t="s">
        <v>30142</v>
      </c>
      <c r="W11219" t="s">
        <v>30143</v>
      </c>
      <c r="X11219" t="s">
        <v>30144</v>
      </c>
      <c r="Y11219" t="s">
        <v>19854</v>
      </c>
      <c r="Z11219" t="s">
        <v>19864</v>
      </c>
      <c r="AG11219" t="s">
        <v>30150</v>
      </c>
      <c r="AH11219" s="6">
        <v>1108960</v>
      </c>
      <c r="AI11219" t="s">
        <v>30151</v>
      </c>
      <c r="AJ11219" t="s">
        <v>30152</v>
      </c>
    </row>
    <row r="11220" spans="1:36" ht="17.25" hidden="1" customHeight="1" x14ac:dyDescent="0.2">
      <c r="A11220" s="4" t="s">
        <v>30147</v>
      </c>
      <c r="B11220" t="s">
        <v>13673</v>
      </c>
      <c r="C11220" t="s">
        <v>30148</v>
      </c>
      <c r="D11220" t="s">
        <v>30149</v>
      </c>
      <c r="E11220" t="s">
        <v>73</v>
      </c>
      <c r="F11220" t="s">
        <v>570</v>
      </c>
      <c r="G11220" s="5">
        <v>65</v>
      </c>
      <c r="H11220" t="s">
        <v>42</v>
      </c>
      <c r="I11220" t="s">
        <v>240</v>
      </c>
      <c r="J11220" t="s">
        <v>45</v>
      </c>
      <c r="K11220" t="s">
        <v>45</v>
      </c>
      <c r="L11220" t="s">
        <v>45</v>
      </c>
      <c r="N11220" s="6">
        <v>1970</v>
      </c>
      <c r="P11220" s="24">
        <v>2020</v>
      </c>
      <c r="R11220" s="7">
        <v>33.648105999999999</v>
      </c>
      <c r="S11220" s="7">
        <v>35.401620999999999</v>
      </c>
      <c r="T11220" t="s">
        <v>46</v>
      </c>
      <c r="U11220" t="s">
        <v>30142</v>
      </c>
      <c r="W11220" t="s">
        <v>30143</v>
      </c>
      <c r="X11220" t="s">
        <v>30144</v>
      </c>
      <c r="Y11220" t="s">
        <v>19854</v>
      </c>
      <c r="Z11220" t="s">
        <v>19864</v>
      </c>
      <c r="AG11220" t="s">
        <v>30150</v>
      </c>
      <c r="AH11220" s="6">
        <v>1108961</v>
      </c>
      <c r="AI11220" t="s">
        <v>30151</v>
      </c>
      <c r="AJ11220" t="s">
        <v>30153</v>
      </c>
    </row>
    <row r="11221" spans="1:36" ht="17.25" hidden="1" customHeight="1" x14ac:dyDescent="0.2">
      <c r="A11221" s="4" t="s">
        <v>45469</v>
      </c>
      <c r="B11221" t="s">
        <v>43246</v>
      </c>
      <c r="C11221" t="s">
        <v>45470</v>
      </c>
      <c r="D11221" t="s">
        <v>45471</v>
      </c>
      <c r="E11221" t="s">
        <v>58</v>
      </c>
      <c r="F11221" t="s">
        <v>4924</v>
      </c>
      <c r="G11221" s="5">
        <v>105</v>
      </c>
      <c r="H11221" t="s">
        <v>42</v>
      </c>
      <c r="I11221" t="s">
        <v>240</v>
      </c>
      <c r="J11221" t="s">
        <v>44</v>
      </c>
      <c r="N11221" s="6">
        <v>1972</v>
      </c>
      <c r="P11221" s="24">
        <v>2027</v>
      </c>
      <c r="R11221" s="7">
        <v>43.100866000000003</v>
      </c>
      <c r="S11221" s="7">
        <v>131.972542</v>
      </c>
      <c r="T11221" t="s">
        <v>46</v>
      </c>
      <c r="U11221" t="s">
        <v>45472</v>
      </c>
      <c r="X11221" t="s">
        <v>43314</v>
      </c>
      <c r="Y11221" t="s">
        <v>36708</v>
      </c>
      <c r="Z11221" t="s">
        <v>36915</v>
      </c>
      <c r="AA11221" t="s">
        <v>45473</v>
      </c>
      <c r="AG11221" t="s">
        <v>45474</v>
      </c>
      <c r="AH11221" s="6">
        <v>1162018</v>
      </c>
      <c r="AI11221" t="s">
        <v>45475</v>
      </c>
      <c r="AJ11221" t="s">
        <v>45480</v>
      </c>
    </row>
    <row r="11222" spans="1:36" ht="17.25" hidden="1" customHeight="1" x14ac:dyDescent="0.2">
      <c r="A11222" s="4" t="s">
        <v>45485</v>
      </c>
      <c r="B11222" t="s">
        <v>43246</v>
      </c>
      <c r="C11222" t="s">
        <v>45486</v>
      </c>
      <c r="D11222" t="s">
        <v>45487</v>
      </c>
      <c r="E11222" t="s">
        <v>40</v>
      </c>
      <c r="F11222" t="s">
        <v>527</v>
      </c>
      <c r="G11222" s="5">
        <v>60</v>
      </c>
      <c r="H11222" t="s">
        <v>806</v>
      </c>
      <c r="I11222" t="s">
        <v>240</v>
      </c>
      <c r="J11222" t="s">
        <v>44</v>
      </c>
      <c r="N11222" s="6">
        <v>1977</v>
      </c>
      <c r="O11222" s="24">
        <v>2021</v>
      </c>
      <c r="R11222" s="7">
        <v>47.496082999999999</v>
      </c>
      <c r="S11222" s="7">
        <v>42.210555999999997</v>
      </c>
      <c r="T11222" t="s">
        <v>46</v>
      </c>
      <c r="U11222" t="s">
        <v>45488</v>
      </c>
      <c r="X11222" t="s">
        <v>44617</v>
      </c>
      <c r="Y11222" t="s">
        <v>36708</v>
      </c>
      <c r="Z11222" t="s">
        <v>36915</v>
      </c>
      <c r="AG11222" t="s">
        <v>45489</v>
      </c>
      <c r="AH11222" s="6">
        <v>1182855</v>
      </c>
      <c r="AI11222" t="s">
        <v>45490</v>
      </c>
      <c r="AJ11222" t="s">
        <v>45491</v>
      </c>
    </row>
    <row r="11223" spans="1:36" ht="17.25" hidden="1" customHeight="1" x14ac:dyDescent="0.2">
      <c r="A11223" s="4" t="s">
        <v>45485</v>
      </c>
      <c r="B11223" t="s">
        <v>43246</v>
      </c>
      <c r="C11223" t="s">
        <v>45486</v>
      </c>
      <c r="D11223" t="s">
        <v>45487</v>
      </c>
      <c r="E11223" t="s">
        <v>56</v>
      </c>
      <c r="F11223" t="s">
        <v>527</v>
      </c>
      <c r="G11223" s="5">
        <v>110</v>
      </c>
      <c r="H11223" t="s">
        <v>42</v>
      </c>
      <c r="I11223" t="s">
        <v>240</v>
      </c>
      <c r="J11223" t="s">
        <v>44</v>
      </c>
      <c r="N11223" s="6">
        <v>1979</v>
      </c>
      <c r="R11223" s="7">
        <v>47.496082999999999</v>
      </c>
      <c r="S11223" s="7">
        <v>42.210555999999997</v>
      </c>
      <c r="T11223" t="s">
        <v>46</v>
      </c>
      <c r="U11223" t="s">
        <v>45488</v>
      </c>
      <c r="X11223" t="s">
        <v>44617</v>
      </c>
      <c r="Y11223" t="s">
        <v>36708</v>
      </c>
      <c r="Z11223" t="s">
        <v>36915</v>
      </c>
      <c r="AG11223" t="s">
        <v>45489</v>
      </c>
      <c r="AH11223" s="6">
        <v>1202629</v>
      </c>
      <c r="AI11223" t="s">
        <v>45490</v>
      </c>
      <c r="AJ11223" t="s">
        <v>45492</v>
      </c>
    </row>
    <row r="11224" spans="1:36" ht="17.25" hidden="1" customHeight="1" x14ac:dyDescent="0.2">
      <c r="A11224" s="4" t="s">
        <v>45485</v>
      </c>
      <c r="B11224" t="s">
        <v>43246</v>
      </c>
      <c r="C11224" t="s">
        <v>45486</v>
      </c>
      <c r="D11224" t="s">
        <v>45487</v>
      </c>
      <c r="E11224" t="s">
        <v>58</v>
      </c>
      <c r="F11224" t="s">
        <v>527</v>
      </c>
      <c r="G11224" s="5">
        <v>110</v>
      </c>
      <c r="H11224" t="s">
        <v>42</v>
      </c>
      <c r="I11224" t="s">
        <v>240</v>
      </c>
      <c r="J11224" t="s">
        <v>44</v>
      </c>
      <c r="N11224" s="6">
        <v>1980</v>
      </c>
      <c r="O11224" s="25"/>
      <c r="R11224" s="7">
        <v>47.496082999999999</v>
      </c>
      <c r="S11224" s="7">
        <v>42.210555999999997</v>
      </c>
      <c r="T11224" t="s">
        <v>46</v>
      </c>
      <c r="U11224" t="s">
        <v>45488</v>
      </c>
      <c r="X11224" t="s">
        <v>44617</v>
      </c>
      <c r="Y11224" t="s">
        <v>36708</v>
      </c>
      <c r="Z11224" t="s">
        <v>36915</v>
      </c>
      <c r="AG11224" t="s">
        <v>45489</v>
      </c>
      <c r="AH11224" s="24">
        <v>1202628</v>
      </c>
      <c r="AI11224" t="s">
        <v>45490</v>
      </c>
      <c r="AJ11224" t="s">
        <v>45493</v>
      </c>
    </row>
    <row r="11225" spans="1:36" ht="17.25" hidden="1" customHeight="1" x14ac:dyDescent="0.2">
      <c r="A11225" s="4" t="s">
        <v>45485</v>
      </c>
      <c r="B11225" t="s">
        <v>43246</v>
      </c>
      <c r="C11225" t="s">
        <v>45486</v>
      </c>
      <c r="D11225" t="s">
        <v>45487</v>
      </c>
      <c r="E11225" t="s">
        <v>191</v>
      </c>
      <c r="F11225" t="s">
        <v>527</v>
      </c>
      <c r="G11225" s="5">
        <v>140</v>
      </c>
      <c r="H11225" t="s">
        <v>42</v>
      </c>
      <c r="I11225" t="s">
        <v>240</v>
      </c>
      <c r="J11225" t="s">
        <v>44</v>
      </c>
      <c r="N11225" s="6">
        <v>1989</v>
      </c>
      <c r="O11225" s="25"/>
      <c r="R11225" s="7">
        <v>47.496082999999999</v>
      </c>
      <c r="S11225" s="7">
        <v>42.210555999999997</v>
      </c>
      <c r="T11225" t="s">
        <v>46</v>
      </c>
      <c r="U11225" t="s">
        <v>45488</v>
      </c>
      <c r="X11225" t="s">
        <v>44617</v>
      </c>
      <c r="Y11225" t="s">
        <v>36708</v>
      </c>
      <c r="Z11225" t="s">
        <v>36915</v>
      </c>
      <c r="AG11225" t="s">
        <v>45489</v>
      </c>
      <c r="AH11225" s="24">
        <v>1202134</v>
      </c>
      <c r="AI11225" t="s">
        <v>45490</v>
      </c>
      <c r="AJ11225" t="s">
        <v>45494</v>
      </c>
    </row>
    <row r="11226" spans="1:36" ht="17.25" hidden="1" customHeight="1" x14ac:dyDescent="0.2">
      <c r="A11226" s="4" t="s">
        <v>33984</v>
      </c>
      <c r="B11226" t="s">
        <v>33888</v>
      </c>
      <c r="C11226" t="s">
        <v>33985</v>
      </c>
      <c r="D11226" t="s">
        <v>33986</v>
      </c>
      <c r="E11226" t="s">
        <v>58</v>
      </c>
      <c r="F11226" t="s">
        <v>570</v>
      </c>
      <c r="G11226" s="29">
        <v>500</v>
      </c>
      <c r="H11226" t="s">
        <v>42</v>
      </c>
      <c r="I11226" t="s">
        <v>240</v>
      </c>
      <c r="J11226" t="s">
        <v>45</v>
      </c>
      <c r="N11226" s="6">
        <v>1970</v>
      </c>
      <c r="O11226" s="25"/>
      <c r="P11226" s="24">
        <v>2024</v>
      </c>
      <c r="R11226" s="7">
        <v>25.157226999999999</v>
      </c>
      <c r="S11226" s="7">
        <v>121.73974</v>
      </c>
      <c r="T11226" t="s">
        <v>46</v>
      </c>
      <c r="U11226" t="s">
        <v>33987</v>
      </c>
      <c r="V11226" t="s">
        <v>21275</v>
      </c>
      <c r="W11226" t="s">
        <v>33988</v>
      </c>
      <c r="X11226" t="s">
        <v>33987</v>
      </c>
      <c r="Y11226" t="s">
        <v>19854</v>
      </c>
      <c r="Z11226" t="s">
        <v>21048</v>
      </c>
      <c r="AC11226" t="s">
        <v>33989</v>
      </c>
      <c r="AG11226" t="s">
        <v>33990</v>
      </c>
      <c r="AH11226" s="24">
        <v>1120232</v>
      </c>
      <c r="AI11226" t="s">
        <v>33991</v>
      </c>
      <c r="AJ11226" t="s">
        <v>33994</v>
      </c>
    </row>
    <row r="11227" spans="1:36" ht="17.25" hidden="1" customHeight="1" x14ac:dyDescent="0.2">
      <c r="A11227" s="4" t="s">
        <v>33984</v>
      </c>
      <c r="B11227" t="s">
        <v>33888</v>
      </c>
      <c r="C11227" t="s">
        <v>33985</v>
      </c>
      <c r="D11227" t="s">
        <v>33986</v>
      </c>
      <c r="E11227" t="s">
        <v>191</v>
      </c>
      <c r="F11227" t="s">
        <v>570</v>
      </c>
      <c r="G11227" s="29">
        <v>500</v>
      </c>
      <c r="H11227" t="s">
        <v>42</v>
      </c>
      <c r="I11227" t="s">
        <v>240</v>
      </c>
      <c r="J11227" t="s">
        <v>45</v>
      </c>
      <c r="N11227" s="6">
        <v>1970</v>
      </c>
      <c r="P11227" s="24">
        <v>2024</v>
      </c>
      <c r="R11227" s="7">
        <v>25.157226999999999</v>
      </c>
      <c r="S11227" s="7">
        <v>121.73974</v>
      </c>
      <c r="T11227" t="s">
        <v>46</v>
      </c>
      <c r="U11227" t="s">
        <v>33987</v>
      </c>
      <c r="V11227" t="s">
        <v>21275</v>
      </c>
      <c r="W11227" t="s">
        <v>33988</v>
      </c>
      <c r="X11227" t="s">
        <v>33987</v>
      </c>
      <c r="Y11227" t="s">
        <v>19854</v>
      </c>
      <c r="Z11227" t="s">
        <v>21048</v>
      </c>
      <c r="AC11227" t="s">
        <v>33989</v>
      </c>
      <c r="AG11227" t="s">
        <v>33990</v>
      </c>
      <c r="AH11227" s="24">
        <v>1120233</v>
      </c>
      <c r="AI11227" t="s">
        <v>33991</v>
      </c>
      <c r="AJ11227" t="s">
        <v>33995</v>
      </c>
    </row>
    <row r="11228" spans="1:36" ht="17.25" hidden="1" customHeight="1" x14ac:dyDescent="0.2">
      <c r="A11228" s="4" t="s">
        <v>34169</v>
      </c>
      <c r="B11228" t="s">
        <v>34162</v>
      </c>
      <c r="C11228" t="s">
        <v>34170</v>
      </c>
      <c r="E11228" t="s">
        <v>40</v>
      </c>
      <c r="F11228" t="s">
        <v>64</v>
      </c>
      <c r="G11228" s="5">
        <v>60</v>
      </c>
      <c r="H11228" t="s">
        <v>857</v>
      </c>
      <c r="I11228" t="s">
        <v>45</v>
      </c>
      <c r="J11228" t="s">
        <v>44</v>
      </c>
      <c r="K11228" t="s">
        <v>45</v>
      </c>
      <c r="L11228" t="s">
        <v>45</v>
      </c>
      <c r="N11228" s="6">
        <v>1970</v>
      </c>
      <c r="R11228" s="7">
        <v>38.296559999999999</v>
      </c>
      <c r="S11228" s="7">
        <v>68.931589000000002</v>
      </c>
      <c r="T11228" t="s">
        <v>46</v>
      </c>
      <c r="U11228" t="s">
        <v>34171</v>
      </c>
      <c r="X11228" t="s">
        <v>34172</v>
      </c>
      <c r="Y11228" t="s">
        <v>19854</v>
      </c>
      <c r="Z11228" t="s">
        <v>29693</v>
      </c>
      <c r="AC11228" t="s">
        <v>34173</v>
      </c>
      <c r="AG11228" t="s">
        <v>34174</v>
      </c>
      <c r="AH11228" s="24">
        <v>1275558</v>
      </c>
      <c r="AI11228" t="s">
        <v>34175</v>
      </c>
      <c r="AJ11228" t="s">
        <v>34176</v>
      </c>
    </row>
    <row r="11229" spans="1:36" ht="17.25" hidden="1" customHeight="1" x14ac:dyDescent="0.2">
      <c r="A11229" s="4" t="s">
        <v>34169</v>
      </c>
      <c r="B11229" t="s">
        <v>34162</v>
      </c>
      <c r="C11229" t="s">
        <v>34170</v>
      </c>
      <c r="E11229" t="s">
        <v>56</v>
      </c>
      <c r="F11229" t="s">
        <v>64</v>
      </c>
      <c r="G11229" s="5">
        <v>60</v>
      </c>
      <c r="H11229" t="s">
        <v>857</v>
      </c>
      <c r="I11229" t="s">
        <v>45</v>
      </c>
      <c r="J11229" t="s">
        <v>44</v>
      </c>
      <c r="K11229" t="s">
        <v>45</v>
      </c>
      <c r="L11229" t="s">
        <v>45</v>
      </c>
      <c r="N11229" s="6">
        <v>1970</v>
      </c>
      <c r="R11229" s="7">
        <v>38.296559999999999</v>
      </c>
      <c r="S11229" s="7">
        <v>68.931589000000002</v>
      </c>
      <c r="T11229" t="s">
        <v>46</v>
      </c>
      <c r="U11229" t="s">
        <v>34171</v>
      </c>
      <c r="X11229" t="s">
        <v>34172</v>
      </c>
      <c r="Y11229" t="s">
        <v>19854</v>
      </c>
      <c r="Z11229" t="s">
        <v>29693</v>
      </c>
      <c r="AC11229" t="s">
        <v>34173</v>
      </c>
      <c r="AG11229" t="s">
        <v>34174</v>
      </c>
      <c r="AH11229" s="24">
        <v>1158460</v>
      </c>
      <c r="AI11229" t="s">
        <v>34175</v>
      </c>
      <c r="AJ11229" t="s">
        <v>34177</v>
      </c>
    </row>
    <row r="11230" spans="1:36" ht="17.25" hidden="1" customHeight="1" x14ac:dyDescent="0.2">
      <c r="A11230" s="4" t="s">
        <v>45507</v>
      </c>
      <c r="B11230" t="s">
        <v>43246</v>
      </c>
      <c r="C11230" t="s">
        <v>45508</v>
      </c>
      <c r="D11230" t="s">
        <v>45509</v>
      </c>
      <c r="E11230" t="s">
        <v>40</v>
      </c>
      <c r="F11230" t="s">
        <v>527</v>
      </c>
      <c r="G11230" s="5">
        <v>130</v>
      </c>
      <c r="H11230" t="s">
        <v>42</v>
      </c>
      <c r="I11230" t="s">
        <v>240</v>
      </c>
      <c r="J11230" t="s">
        <v>44</v>
      </c>
      <c r="N11230" s="6">
        <v>1985</v>
      </c>
      <c r="R11230" s="7">
        <v>48.457500000000003</v>
      </c>
      <c r="S11230" s="7">
        <v>44.668332999999997</v>
      </c>
      <c r="T11230" t="s">
        <v>46</v>
      </c>
      <c r="U11230" t="s">
        <v>45498</v>
      </c>
      <c r="W11230" t="s">
        <v>45499</v>
      </c>
      <c r="X11230" t="s">
        <v>45500</v>
      </c>
      <c r="Y11230" t="s">
        <v>36708</v>
      </c>
      <c r="Z11230" t="s">
        <v>36915</v>
      </c>
      <c r="AA11230" t="s">
        <v>45510</v>
      </c>
      <c r="AG11230" t="s">
        <v>45511</v>
      </c>
      <c r="AI11230" t="s">
        <v>45512</v>
      </c>
      <c r="AJ11230" t="s">
        <v>45513</v>
      </c>
    </row>
    <row r="11231" spans="1:36" ht="17.25" hidden="1" customHeight="1" x14ac:dyDescent="0.2">
      <c r="A11231" s="4" t="s">
        <v>45507</v>
      </c>
      <c r="B11231" t="s">
        <v>43246</v>
      </c>
      <c r="C11231" t="s">
        <v>45508</v>
      </c>
      <c r="D11231" t="s">
        <v>45509</v>
      </c>
      <c r="E11231" t="s">
        <v>56</v>
      </c>
      <c r="F11231" t="s">
        <v>527</v>
      </c>
      <c r="G11231" s="5">
        <v>106</v>
      </c>
      <c r="H11231" t="s">
        <v>42</v>
      </c>
      <c r="I11231" t="s">
        <v>240</v>
      </c>
      <c r="J11231" t="s">
        <v>44</v>
      </c>
      <c r="N11231" s="6">
        <v>1985</v>
      </c>
      <c r="R11231" s="7">
        <v>48.457500000000003</v>
      </c>
      <c r="S11231" s="7">
        <v>44.668332999999997</v>
      </c>
      <c r="T11231" t="s">
        <v>46</v>
      </c>
      <c r="U11231" t="s">
        <v>45498</v>
      </c>
      <c r="W11231" t="s">
        <v>45499</v>
      </c>
      <c r="X11231" t="s">
        <v>45500</v>
      </c>
      <c r="Y11231" t="s">
        <v>36708</v>
      </c>
      <c r="Z11231" t="s">
        <v>36915</v>
      </c>
      <c r="AA11231" t="s">
        <v>45510</v>
      </c>
      <c r="AG11231" t="s">
        <v>45511</v>
      </c>
      <c r="AI11231" t="s">
        <v>45512</v>
      </c>
      <c r="AJ11231" t="s">
        <v>45514</v>
      </c>
    </row>
    <row r="11232" spans="1:36" ht="17.25" hidden="1" customHeight="1" x14ac:dyDescent="0.2">
      <c r="A11232" s="4" t="s">
        <v>45522</v>
      </c>
      <c r="B11232" t="s">
        <v>43246</v>
      </c>
      <c r="C11232" t="s">
        <v>45523</v>
      </c>
      <c r="D11232" t="s">
        <v>45524</v>
      </c>
      <c r="E11232" t="s">
        <v>40</v>
      </c>
      <c r="F11232" t="s">
        <v>527</v>
      </c>
      <c r="G11232" s="5">
        <v>61</v>
      </c>
      <c r="H11232" t="s">
        <v>42</v>
      </c>
      <c r="I11232" t="s">
        <v>240</v>
      </c>
      <c r="J11232" t="s">
        <v>44</v>
      </c>
      <c r="N11232" s="6">
        <v>2002</v>
      </c>
      <c r="R11232" s="7">
        <v>48.824199999999998</v>
      </c>
      <c r="S11232" s="7">
        <v>44.817799999999998</v>
      </c>
      <c r="T11232" t="s">
        <v>46</v>
      </c>
      <c r="U11232" t="s">
        <v>45525</v>
      </c>
      <c r="X11232" t="s">
        <v>45500</v>
      </c>
      <c r="Y11232" t="s">
        <v>36708</v>
      </c>
      <c r="Z11232" t="s">
        <v>36915</v>
      </c>
      <c r="AA11232" t="s">
        <v>45526</v>
      </c>
      <c r="AG11232" t="s">
        <v>45527</v>
      </c>
      <c r="AI11232" t="s">
        <v>45528</v>
      </c>
      <c r="AJ11232" t="s">
        <v>45529</v>
      </c>
    </row>
    <row r="11233" spans="1:36" ht="17.25" hidden="1" customHeight="1" x14ac:dyDescent="0.2">
      <c r="A11233" s="4" t="s">
        <v>36229</v>
      </c>
      <c r="B11233" t="s">
        <v>36072</v>
      </c>
      <c r="C11233" t="s">
        <v>36230</v>
      </c>
      <c r="D11233" t="s">
        <v>36231</v>
      </c>
      <c r="E11233" t="s">
        <v>4758</v>
      </c>
      <c r="F11233" t="s">
        <v>64</v>
      </c>
      <c r="G11233" s="5">
        <v>165</v>
      </c>
      <c r="H11233" t="s">
        <v>42</v>
      </c>
      <c r="I11233" t="s">
        <v>240</v>
      </c>
      <c r="J11233" t="s">
        <v>44</v>
      </c>
      <c r="N11233" s="6">
        <v>1970</v>
      </c>
      <c r="R11233" s="7">
        <v>41.379600000000003</v>
      </c>
      <c r="S11233" s="7">
        <v>69.370216999999997</v>
      </c>
      <c r="T11233" t="s">
        <v>46</v>
      </c>
      <c r="U11233" t="s">
        <v>36232</v>
      </c>
      <c r="X11233" t="s">
        <v>36217</v>
      </c>
      <c r="Y11233" t="s">
        <v>19854</v>
      </c>
      <c r="Z11233" t="s">
        <v>29693</v>
      </c>
      <c r="AG11233" t="s">
        <v>36233</v>
      </c>
      <c r="AH11233" s="24">
        <v>1182490</v>
      </c>
      <c r="AI11233" t="s">
        <v>36234</v>
      </c>
      <c r="AJ11233" t="s">
        <v>36236</v>
      </c>
    </row>
    <row r="11234" spans="1:36" ht="17.25" hidden="1" customHeight="1" x14ac:dyDescent="0.2">
      <c r="A11234" s="4" t="s">
        <v>36931</v>
      </c>
      <c r="B11234" t="s">
        <v>36910</v>
      </c>
      <c r="C11234" t="s">
        <v>36932</v>
      </c>
      <c r="D11234" t="s">
        <v>36933</v>
      </c>
      <c r="E11234" t="s">
        <v>40</v>
      </c>
      <c r="F11234" t="s">
        <v>64</v>
      </c>
      <c r="G11234" s="5">
        <v>60</v>
      </c>
      <c r="H11234" t="s">
        <v>42</v>
      </c>
      <c r="I11234" t="s">
        <v>240</v>
      </c>
      <c r="J11234" t="s">
        <v>44</v>
      </c>
      <c r="N11234" s="6">
        <v>1970</v>
      </c>
      <c r="R11234" s="7">
        <v>53.189503999999999</v>
      </c>
      <c r="S11234" s="7">
        <v>29.205753000000001</v>
      </c>
      <c r="T11234" t="s">
        <v>46</v>
      </c>
      <c r="U11234" t="s">
        <v>36934</v>
      </c>
      <c r="X11234" t="s">
        <v>36935</v>
      </c>
      <c r="Y11234" t="s">
        <v>36708</v>
      </c>
      <c r="Z11234" t="s">
        <v>36915</v>
      </c>
      <c r="AG11234" t="s">
        <v>36936</v>
      </c>
      <c r="AH11234" s="24">
        <v>1203283</v>
      </c>
      <c r="AI11234" t="s">
        <v>36937</v>
      </c>
      <c r="AJ11234" t="s">
        <v>36938</v>
      </c>
    </row>
    <row r="11235" spans="1:36" ht="17.25" hidden="1" customHeight="1" x14ac:dyDescent="0.2">
      <c r="A11235" s="4" t="s">
        <v>45522</v>
      </c>
      <c r="B11235" t="s">
        <v>43246</v>
      </c>
      <c r="C11235" t="s">
        <v>45523</v>
      </c>
      <c r="D11235" t="s">
        <v>45524</v>
      </c>
      <c r="E11235" t="s">
        <v>1157</v>
      </c>
      <c r="F11235" t="s">
        <v>527</v>
      </c>
      <c r="G11235" s="5">
        <v>97</v>
      </c>
      <c r="H11235" t="s">
        <v>42</v>
      </c>
      <c r="I11235" t="s">
        <v>240</v>
      </c>
      <c r="J11235" t="s">
        <v>44</v>
      </c>
      <c r="N11235" s="6">
        <v>1971</v>
      </c>
      <c r="R11235" s="7">
        <v>48.824199999999998</v>
      </c>
      <c r="S11235" s="7">
        <v>44.817799999999998</v>
      </c>
      <c r="T11235" t="s">
        <v>46</v>
      </c>
      <c r="U11235" t="s">
        <v>45525</v>
      </c>
      <c r="X11235" t="s">
        <v>45500</v>
      </c>
      <c r="Y11235" t="s">
        <v>36708</v>
      </c>
      <c r="Z11235" t="s">
        <v>36915</v>
      </c>
      <c r="AA11235" t="s">
        <v>45526</v>
      </c>
      <c r="AG11235" t="s">
        <v>45527</v>
      </c>
      <c r="AI11235" t="s">
        <v>45528</v>
      </c>
      <c r="AJ11235" t="s">
        <v>45532</v>
      </c>
    </row>
    <row r="11236" spans="1:36" ht="17.25" hidden="1" customHeight="1" x14ac:dyDescent="0.2">
      <c r="A11236" s="4" t="s">
        <v>45522</v>
      </c>
      <c r="B11236" t="s">
        <v>43246</v>
      </c>
      <c r="C11236" t="s">
        <v>45523</v>
      </c>
      <c r="D11236" t="s">
        <v>45524</v>
      </c>
      <c r="E11236" t="s">
        <v>2297</v>
      </c>
      <c r="F11236" t="s">
        <v>527</v>
      </c>
      <c r="G11236" s="5">
        <v>97</v>
      </c>
      <c r="H11236" t="s">
        <v>42</v>
      </c>
      <c r="I11236" t="s">
        <v>240</v>
      </c>
      <c r="J11236" t="s">
        <v>44</v>
      </c>
      <c r="N11236" s="6">
        <v>1972</v>
      </c>
      <c r="R11236" s="7">
        <v>48.824199999999998</v>
      </c>
      <c r="S11236" s="7">
        <v>44.817799999999998</v>
      </c>
      <c r="T11236" t="s">
        <v>46</v>
      </c>
      <c r="U11236" t="s">
        <v>45525</v>
      </c>
      <c r="X11236" t="s">
        <v>45500</v>
      </c>
      <c r="Y11236" t="s">
        <v>36708</v>
      </c>
      <c r="Z11236" t="s">
        <v>36915</v>
      </c>
      <c r="AA11236" t="s">
        <v>45526</v>
      </c>
      <c r="AG11236" t="s">
        <v>45527</v>
      </c>
      <c r="AI11236" t="s">
        <v>45528</v>
      </c>
      <c r="AJ11236" t="s">
        <v>45533</v>
      </c>
    </row>
    <row r="11237" spans="1:36" ht="17.25" hidden="1" customHeight="1" x14ac:dyDescent="0.2">
      <c r="A11237" s="4" t="s">
        <v>45522</v>
      </c>
      <c r="B11237" t="s">
        <v>43246</v>
      </c>
      <c r="C11237" t="s">
        <v>45523</v>
      </c>
      <c r="D11237" t="s">
        <v>45524</v>
      </c>
      <c r="E11237" t="s">
        <v>3929</v>
      </c>
      <c r="F11237" t="s">
        <v>527</v>
      </c>
      <c r="G11237" s="5">
        <v>133</v>
      </c>
      <c r="H11237" t="s">
        <v>42</v>
      </c>
      <c r="I11237" t="s">
        <v>240</v>
      </c>
      <c r="J11237" t="s">
        <v>44</v>
      </c>
      <c r="N11237" s="6">
        <v>1974</v>
      </c>
      <c r="R11237" s="7">
        <v>48.824199999999998</v>
      </c>
      <c r="S11237" s="7">
        <v>44.817799999999998</v>
      </c>
      <c r="T11237" t="s">
        <v>46</v>
      </c>
      <c r="U11237" t="s">
        <v>45525</v>
      </c>
      <c r="X11237" t="s">
        <v>45500</v>
      </c>
      <c r="Y11237" t="s">
        <v>36708</v>
      </c>
      <c r="Z11237" t="s">
        <v>36915</v>
      </c>
      <c r="AA11237" t="s">
        <v>45526</v>
      </c>
      <c r="AG11237" t="s">
        <v>45527</v>
      </c>
      <c r="AI11237" t="s">
        <v>45528</v>
      </c>
      <c r="AJ11237" t="s">
        <v>45534</v>
      </c>
    </row>
    <row r="11238" spans="1:36" ht="17.25" hidden="1" customHeight="1" x14ac:dyDescent="0.2">
      <c r="A11238" s="4" t="s">
        <v>45535</v>
      </c>
      <c r="B11238" t="s">
        <v>43246</v>
      </c>
      <c r="C11238" t="s">
        <v>45536</v>
      </c>
      <c r="D11238" t="s">
        <v>45537</v>
      </c>
      <c r="E11238" t="s">
        <v>40</v>
      </c>
      <c r="F11238" t="s">
        <v>527</v>
      </c>
      <c r="G11238" s="5">
        <v>100</v>
      </c>
      <c r="H11238" t="s">
        <v>42</v>
      </c>
      <c r="I11238" t="s">
        <v>240</v>
      </c>
      <c r="J11238" t="s">
        <v>44</v>
      </c>
      <c r="N11238" s="6">
        <v>1988</v>
      </c>
      <c r="R11238" s="7">
        <v>48.774999999999999</v>
      </c>
      <c r="S11238" s="7">
        <v>44.839700000000001</v>
      </c>
      <c r="T11238" t="s">
        <v>46</v>
      </c>
      <c r="U11238" t="s">
        <v>45525</v>
      </c>
      <c r="X11238" t="s">
        <v>45500</v>
      </c>
      <c r="Y11238" t="s">
        <v>36708</v>
      </c>
      <c r="Z11238" t="s">
        <v>36915</v>
      </c>
      <c r="AA11238" t="s">
        <v>45538</v>
      </c>
      <c r="AG11238" t="s">
        <v>45539</v>
      </c>
      <c r="AI11238" t="s">
        <v>45540</v>
      </c>
      <c r="AJ11238" t="s">
        <v>45541</v>
      </c>
    </row>
    <row r="11239" spans="1:36" ht="17.25" hidden="1" customHeight="1" x14ac:dyDescent="0.2">
      <c r="A11239" s="4" t="s">
        <v>45535</v>
      </c>
      <c r="B11239" t="s">
        <v>43246</v>
      </c>
      <c r="C11239" t="s">
        <v>45536</v>
      </c>
      <c r="D11239" t="s">
        <v>45537</v>
      </c>
      <c r="E11239" t="s">
        <v>56</v>
      </c>
      <c r="F11239" t="s">
        <v>527</v>
      </c>
      <c r="G11239" s="5">
        <v>140</v>
      </c>
      <c r="H11239" t="s">
        <v>42</v>
      </c>
      <c r="I11239" t="s">
        <v>240</v>
      </c>
      <c r="J11239" t="s">
        <v>44</v>
      </c>
      <c r="N11239" s="6">
        <v>1991</v>
      </c>
      <c r="R11239" s="7">
        <v>48.774999999999999</v>
      </c>
      <c r="S11239" s="7">
        <v>44.839700000000001</v>
      </c>
      <c r="T11239" t="s">
        <v>46</v>
      </c>
      <c r="U11239" t="s">
        <v>45525</v>
      </c>
      <c r="X11239" t="s">
        <v>45500</v>
      </c>
      <c r="Y11239" t="s">
        <v>36708</v>
      </c>
      <c r="Z11239" t="s">
        <v>36915</v>
      </c>
      <c r="AA11239" t="s">
        <v>45538</v>
      </c>
      <c r="AG11239" t="s">
        <v>45539</v>
      </c>
      <c r="AI11239" t="s">
        <v>45540</v>
      </c>
      <c r="AJ11239" t="s">
        <v>45542</v>
      </c>
    </row>
    <row r="11240" spans="1:36" ht="17.25" hidden="1" customHeight="1" x14ac:dyDescent="0.2">
      <c r="A11240" s="4" t="s">
        <v>39296</v>
      </c>
      <c r="B11240" t="s">
        <v>38390</v>
      </c>
      <c r="C11240" t="s">
        <v>39297</v>
      </c>
      <c r="E11240" t="s">
        <v>1675</v>
      </c>
      <c r="F11240" t="s">
        <v>527</v>
      </c>
      <c r="G11240" s="5">
        <v>23</v>
      </c>
      <c r="H11240" t="s">
        <v>42</v>
      </c>
      <c r="I11240" t="s">
        <v>240</v>
      </c>
      <c r="J11240" t="s">
        <v>44</v>
      </c>
      <c r="N11240" s="6">
        <v>1970</v>
      </c>
      <c r="R11240" s="7">
        <v>48.905999999999999</v>
      </c>
      <c r="S11240" s="7">
        <v>11.906700000000001</v>
      </c>
      <c r="T11240" t="s">
        <v>46</v>
      </c>
      <c r="U11240" t="s">
        <v>39298</v>
      </c>
      <c r="X11240" t="s">
        <v>38484</v>
      </c>
      <c r="Y11240" t="s">
        <v>36708</v>
      </c>
      <c r="Z11240" t="s">
        <v>36742</v>
      </c>
      <c r="AD11240" t="s">
        <v>880</v>
      </c>
      <c r="AE11240" t="s">
        <v>131</v>
      </c>
      <c r="AI11240" t="s">
        <v>39299</v>
      </c>
      <c r="AJ11240" t="s">
        <v>39300</v>
      </c>
    </row>
    <row r="11241" spans="1:36" ht="17.25" hidden="1" customHeight="1" x14ac:dyDescent="0.2">
      <c r="A11241" s="4" t="s">
        <v>45543</v>
      </c>
      <c r="B11241" t="s">
        <v>43246</v>
      </c>
      <c r="C11241" t="s">
        <v>45544</v>
      </c>
      <c r="D11241" t="s">
        <v>45545</v>
      </c>
      <c r="E11241" t="s">
        <v>4758</v>
      </c>
      <c r="F11241" t="s">
        <v>527</v>
      </c>
      <c r="G11241" s="5">
        <v>135</v>
      </c>
      <c r="H11241" t="s">
        <v>42</v>
      </c>
      <c r="I11241" t="s">
        <v>240</v>
      </c>
      <c r="J11241" t="s">
        <v>44</v>
      </c>
      <c r="N11241" s="6">
        <v>1983</v>
      </c>
      <c r="R11241" s="7">
        <v>53.575000000000003</v>
      </c>
      <c r="S11241" s="7">
        <v>49.2453</v>
      </c>
      <c r="T11241" t="s">
        <v>46</v>
      </c>
      <c r="U11241" t="s">
        <v>45295</v>
      </c>
      <c r="X11241" t="s">
        <v>44634</v>
      </c>
      <c r="Y11241" t="s">
        <v>36708</v>
      </c>
      <c r="Z11241" t="s">
        <v>36915</v>
      </c>
      <c r="AA11241" t="s">
        <v>45546</v>
      </c>
      <c r="AC11241" t="s">
        <v>45547</v>
      </c>
      <c r="AD11241" t="s">
        <v>880</v>
      </c>
      <c r="AE11241" t="s">
        <v>5120</v>
      </c>
      <c r="AF11241" t="s">
        <v>52</v>
      </c>
      <c r="AG11241" t="s">
        <v>45548</v>
      </c>
      <c r="AH11241" s="24">
        <v>1202137</v>
      </c>
      <c r="AI11241" t="s">
        <v>45549</v>
      </c>
      <c r="AJ11241" t="s">
        <v>45551</v>
      </c>
    </row>
    <row r="11242" spans="1:36" ht="17.25" hidden="1" customHeight="1" x14ac:dyDescent="0.2">
      <c r="A11242" s="4" t="s">
        <v>45543</v>
      </c>
      <c r="B11242" t="s">
        <v>43246</v>
      </c>
      <c r="C11242" t="s">
        <v>45544</v>
      </c>
      <c r="D11242" t="s">
        <v>45545</v>
      </c>
      <c r="E11242" t="s">
        <v>4760</v>
      </c>
      <c r="F11242" t="s">
        <v>527</v>
      </c>
      <c r="G11242" s="5">
        <v>142</v>
      </c>
      <c r="H11242" t="s">
        <v>42</v>
      </c>
      <c r="I11242" t="s">
        <v>240</v>
      </c>
      <c r="J11242" t="s">
        <v>44</v>
      </c>
      <c r="N11242" s="6">
        <v>1987</v>
      </c>
      <c r="R11242" s="7">
        <v>53.575000000000003</v>
      </c>
      <c r="S11242" s="7">
        <v>49.2453</v>
      </c>
      <c r="T11242" t="s">
        <v>46</v>
      </c>
      <c r="U11242" t="s">
        <v>45295</v>
      </c>
      <c r="X11242" t="s">
        <v>44634</v>
      </c>
      <c r="Y11242" t="s">
        <v>36708</v>
      </c>
      <c r="Z11242" t="s">
        <v>36915</v>
      </c>
      <c r="AA11242" t="s">
        <v>45546</v>
      </c>
      <c r="AC11242" t="s">
        <v>45547</v>
      </c>
      <c r="AD11242" t="s">
        <v>880</v>
      </c>
      <c r="AE11242" t="s">
        <v>5120</v>
      </c>
      <c r="AF11242" t="s">
        <v>52</v>
      </c>
      <c r="AG11242" t="s">
        <v>45548</v>
      </c>
      <c r="AI11242" t="s">
        <v>45549</v>
      </c>
      <c r="AJ11242" t="s">
        <v>45552</v>
      </c>
    </row>
    <row r="11243" spans="1:36" ht="17.25" hidden="1" customHeight="1" x14ac:dyDescent="0.2">
      <c r="A11243" s="4" t="s">
        <v>39509</v>
      </c>
      <c r="B11243" t="s">
        <v>38390</v>
      </c>
      <c r="C11243" t="s">
        <v>39510</v>
      </c>
      <c r="E11243" t="s">
        <v>56</v>
      </c>
      <c r="F11243" t="s">
        <v>570</v>
      </c>
      <c r="G11243" s="5">
        <v>130</v>
      </c>
      <c r="H11243" t="s">
        <v>42</v>
      </c>
      <c r="I11243" t="s">
        <v>65</v>
      </c>
      <c r="J11243" t="s">
        <v>44</v>
      </c>
      <c r="N11243" s="6">
        <v>1970</v>
      </c>
      <c r="R11243" s="7">
        <v>48.928080000000001</v>
      </c>
      <c r="S11243" s="7">
        <v>9.23109</v>
      </c>
      <c r="T11243" t="s">
        <v>46</v>
      </c>
      <c r="U11243" t="s">
        <v>39511</v>
      </c>
      <c r="X11243" t="s">
        <v>38402</v>
      </c>
      <c r="Y11243" t="s">
        <v>36708</v>
      </c>
      <c r="Z11243" t="s">
        <v>36742</v>
      </c>
      <c r="AG11243" t="s">
        <v>39512</v>
      </c>
      <c r="AH11243" s="8">
        <v>1131464</v>
      </c>
      <c r="AI11243" t="s">
        <v>39513</v>
      </c>
      <c r="AJ11243" t="s">
        <v>39514</v>
      </c>
    </row>
    <row r="11244" spans="1:36" ht="17.25" hidden="1" customHeight="1" x14ac:dyDescent="0.2">
      <c r="A11244" s="4" t="s">
        <v>40992</v>
      </c>
      <c r="B11244" t="s">
        <v>40703</v>
      </c>
      <c r="C11244" t="s">
        <v>40993</v>
      </c>
      <c r="E11244" t="s">
        <v>40999</v>
      </c>
      <c r="F11244" t="s">
        <v>38168</v>
      </c>
      <c r="G11244" s="29">
        <v>66</v>
      </c>
      <c r="H11244" t="s">
        <v>42</v>
      </c>
      <c r="I11244" t="s">
        <v>43</v>
      </c>
      <c r="J11244" t="s">
        <v>44</v>
      </c>
      <c r="N11244" s="6">
        <v>1970</v>
      </c>
      <c r="R11244" s="7">
        <v>40.652920000000002</v>
      </c>
      <c r="S11244" s="7">
        <v>8.7124900000000007</v>
      </c>
      <c r="T11244" t="s">
        <v>46</v>
      </c>
      <c r="U11244" t="s">
        <v>40995</v>
      </c>
      <c r="X11244" t="s">
        <v>40769</v>
      </c>
      <c r="Y11244" t="s">
        <v>36708</v>
      </c>
      <c r="Z11244" t="s">
        <v>36709</v>
      </c>
      <c r="AA11244" t="s">
        <v>40996</v>
      </c>
      <c r="AI11244" t="s">
        <v>40997</v>
      </c>
      <c r="AJ11244" t="s">
        <v>41000</v>
      </c>
    </row>
    <row r="11245" spans="1:36" ht="17.25" hidden="1" customHeight="1" x14ac:dyDescent="0.2">
      <c r="A11245" s="4" t="s">
        <v>41485</v>
      </c>
      <c r="B11245" t="s">
        <v>40703</v>
      </c>
      <c r="C11245" t="s">
        <v>41486</v>
      </c>
      <c r="E11245" t="s">
        <v>719</v>
      </c>
      <c r="F11245" t="s">
        <v>570</v>
      </c>
      <c r="G11245" s="5">
        <v>70</v>
      </c>
      <c r="H11245" t="s">
        <v>42</v>
      </c>
      <c r="I11245" t="s">
        <v>240</v>
      </c>
      <c r="N11245" s="6">
        <v>1970</v>
      </c>
      <c r="R11245" s="7">
        <v>40.8324</v>
      </c>
      <c r="S11245" s="7">
        <v>8.3465000000000007</v>
      </c>
      <c r="T11245" t="s">
        <v>504</v>
      </c>
      <c r="U11245" t="s">
        <v>41080</v>
      </c>
      <c r="X11245" t="s">
        <v>40769</v>
      </c>
      <c r="Y11245" t="s">
        <v>36708</v>
      </c>
      <c r="Z11245" t="s">
        <v>36709</v>
      </c>
      <c r="AD11245" t="s">
        <v>880</v>
      </c>
      <c r="AE11245" t="s">
        <v>881</v>
      </c>
      <c r="AG11245" t="s">
        <v>41487</v>
      </c>
      <c r="AH11245" s="8">
        <v>1140963</v>
      </c>
      <c r="AI11245" t="s">
        <v>41488</v>
      </c>
      <c r="AJ11245" t="s">
        <v>41489</v>
      </c>
    </row>
    <row r="11246" spans="1:36" ht="17.25" hidden="1" customHeight="1" x14ac:dyDescent="0.2">
      <c r="A11246" s="4" t="s">
        <v>45543</v>
      </c>
      <c r="B11246" t="s">
        <v>43246</v>
      </c>
      <c r="C11246" t="s">
        <v>45544</v>
      </c>
      <c r="D11246" t="s">
        <v>45545</v>
      </c>
      <c r="E11246" t="s">
        <v>335</v>
      </c>
      <c r="F11246" t="s">
        <v>527</v>
      </c>
      <c r="G11246" s="5">
        <v>105</v>
      </c>
      <c r="H11246" t="s">
        <v>42</v>
      </c>
      <c r="I11246" t="s">
        <v>240</v>
      </c>
      <c r="J11246" t="s">
        <v>44</v>
      </c>
      <c r="N11246" s="6">
        <v>1971</v>
      </c>
      <c r="R11246" s="7">
        <v>53.575000000000003</v>
      </c>
      <c r="S11246" s="7">
        <v>49.2453</v>
      </c>
      <c r="T11246" t="s">
        <v>46</v>
      </c>
      <c r="U11246" t="s">
        <v>45295</v>
      </c>
      <c r="X11246" t="s">
        <v>44634</v>
      </c>
      <c r="Y11246" t="s">
        <v>36708</v>
      </c>
      <c r="Z11246" t="s">
        <v>36915</v>
      </c>
      <c r="AA11246" t="s">
        <v>45546</v>
      </c>
      <c r="AC11246" t="s">
        <v>45547</v>
      </c>
      <c r="AD11246" t="s">
        <v>880</v>
      </c>
      <c r="AE11246" t="s">
        <v>5120</v>
      </c>
      <c r="AF11246" t="s">
        <v>52</v>
      </c>
      <c r="AG11246" t="s">
        <v>45548</v>
      </c>
      <c r="AI11246" t="s">
        <v>45549</v>
      </c>
      <c r="AJ11246" t="s">
        <v>45556</v>
      </c>
    </row>
    <row r="11247" spans="1:36" ht="17.25" hidden="1" customHeight="1" x14ac:dyDescent="0.2">
      <c r="A11247" s="4" t="s">
        <v>45543</v>
      </c>
      <c r="B11247" t="s">
        <v>43246</v>
      </c>
      <c r="C11247" t="s">
        <v>45544</v>
      </c>
      <c r="D11247" t="s">
        <v>45545</v>
      </c>
      <c r="E11247" t="s">
        <v>1157</v>
      </c>
      <c r="F11247" t="s">
        <v>527</v>
      </c>
      <c r="G11247" s="5">
        <v>105</v>
      </c>
      <c r="H11247" t="s">
        <v>42</v>
      </c>
      <c r="I11247" t="s">
        <v>240</v>
      </c>
      <c r="J11247" t="s">
        <v>44</v>
      </c>
      <c r="N11247" s="6">
        <v>1971</v>
      </c>
      <c r="R11247" s="7">
        <v>53.575000000000003</v>
      </c>
      <c r="S11247" s="7">
        <v>49.2453</v>
      </c>
      <c r="T11247" t="s">
        <v>46</v>
      </c>
      <c r="U11247" t="s">
        <v>45295</v>
      </c>
      <c r="X11247" t="s">
        <v>44634</v>
      </c>
      <c r="Y11247" t="s">
        <v>36708</v>
      </c>
      <c r="Z11247" t="s">
        <v>36915</v>
      </c>
      <c r="AA11247" t="s">
        <v>45546</v>
      </c>
      <c r="AC11247" t="s">
        <v>45547</v>
      </c>
      <c r="AD11247" t="s">
        <v>880</v>
      </c>
      <c r="AE11247" t="s">
        <v>5120</v>
      </c>
      <c r="AF11247" t="s">
        <v>52</v>
      </c>
      <c r="AG11247" t="s">
        <v>45548</v>
      </c>
      <c r="AH11247" s="24">
        <v>1202139</v>
      </c>
      <c r="AI11247" t="s">
        <v>45549</v>
      </c>
      <c r="AJ11247" t="s">
        <v>45557</v>
      </c>
    </row>
    <row r="11248" spans="1:36" ht="17.25" hidden="1" customHeight="1" x14ac:dyDescent="0.2">
      <c r="A11248" s="4" t="s">
        <v>45543</v>
      </c>
      <c r="B11248" t="s">
        <v>43246</v>
      </c>
      <c r="C11248" t="s">
        <v>45544</v>
      </c>
      <c r="D11248" t="s">
        <v>45545</v>
      </c>
      <c r="E11248" t="s">
        <v>2297</v>
      </c>
      <c r="F11248" t="s">
        <v>527</v>
      </c>
      <c r="G11248" s="5">
        <v>110</v>
      </c>
      <c r="H11248" t="s">
        <v>42</v>
      </c>
      <c r="I11248" t="s">
        <v>240</v>
      </c>
      <c r="J11248" t="s">
        <v>44</v>
      </c>
      <c r="N11248" s="6">
        <v>1976</v>
      </c>
      <c r="R11248" s="7">
        <v>53.575000000000003</v>
      </c>
      <c r="S11248" s="7">
        <v>49.2453</v>
      </c>
      <c r="T11248" t="s">
        <v>46</v>
      </c>
      <c r="U11248" t="s">
        <v>45295</v>
      </c>
      <c r="X11248" t="s">
        <v>44634</v>
      </c>
      <c r="Y11248" t="s">
        <v>36708</v>
      </c>
      <c r="Z11248" t="s">
        <v>36915</v>
      </c>
      <c r="AA11248" t="s">
        <v>45546</v>
      </c>
      <c r="AC11248" t="s">
        <v>45547</v>
      </c>
      <c r="AD11248" t="s">
        <v>880</v>
      </c>
      <c r="AE11248" t="s">
        <v>5120</v>
      </c>
      <c r="AF11248" t="s">
        <v>52</v>
      </c>
      <c r="AG11248" t="s">
        <v>45548</v>
      </c>
      <c r="AI11248" t="s">
        <v>45549</v>
      </c>
      <c r="AJ11248" t="s">
        <v>45558</v>
      </c>
    </row>
    <row r="11249" spans="1:36" ht="17.25" hidden="1" customHeight="1" x14ac:dyDescent="0.2">
      <c r="A11249" s="4" t="s">
        <v>45543</v>
      </c>
      <c r="B11249" t="s">
        <v>43246</v>
      </c>
      <c r="C11249" t="s">
        <v>45544</v>
      </c>
      <c r="D11249" t="s">
        <v>45545</v>
      </c>
      <c r="E11249" t="s">
        <v>3929</v>
      </c>
      <c r="F11249" t="s">
        <v>527</v>
      </c>
      <c r="G11249" s="5">
        <v>110</v>
      </c>
      <c r="H11249" t="s">
        <v>42</v>
      </c>
      <c r="I11249" t="s">
        <v>240</v>
      </c>
      <c r="J11249" t="s">
        <v>44</v>
      </c>
      <c r="N11249" s="6">
        <v>1978</v>
      </c>
      <c r="R11249" s="7">
        <v>53.575000000000003</v>
      </c>
      <c r="S11249" s="7">
        <v>49.2453</v>
      </c>
      <c r="T11249" t="s">
        <v>46</v>
      </c>
      <c r="U11249" t="s">
        <v>45295</v>
      </c>
      <c r="X11249" t="s">
        <v>44634</v>
      </c>
      <c r="Y11249" t="s">
        <v>36708</v>
      </c>
      <c r="Z11249" t="s">
        <v>36915</v>
      </c>
      <c r="AA11249" t="s">
        <v>45546</v>
      </c>
      <c r="AC11249" t="s">
        <v>45547</v>
      </c>
      <c r="AD11249" t="s">
        <v>880</v>
      </c>
      <c r="AE11249" t="s">
        <v>5120</v>
      </c>
      <c r="AF11249" t="s">
        <v>52</v>
      </c>
      <c r="AG11249" t="s">
        <v>45548</v>
      </c>
      <c r="AH11249" s="24">
        <v>1202140</v>
      </c>
      <c r="AI11249" t="s">
        <v>45549</v>
      </c>
      <c r="AJ11249" t="s">
        <v>45559</v>
      </c>
    </row>
    <row r="11250" spans="1:36" ht="17.25" hidden="1" customHeight="1" x14ac:dyDescent="0.2">
      <c r="A11250" s="4" t="s">
        <v>45543</v>
      </c>
      <c r="B11250" t="s">
        <v>43246</v>
      </c>
      <c r="C11250" t="s">
        <v>45544</v>
      </c>
      <c r="D11250" t="s">
        <v>45545</v>
      </c>
      <c r="E11250" t="s">
        <v>4787</v>
      </c>
      <c r="F11250" t="s">
        <v>527</v>
      </c>
      <c r="G11250" s="5">
        <v>135</v>
      </c>
      <c r="H11250" t="s">
        <v>42</v>
      </c>
      <c r="I11250" t="s">
        <v>240</v>
      </c>
      <c r="J11250" t="s">
        <v>44</v>
      </c>
      <c r="N11250" s="6">
        <v>1982</v>
      </c>
      <c r="R11250" s="7">
        <v>53.575000000000003</v>
      </c>
      <c r="S11250" s="7">
        <v>49.2453</v>
      </c>
      <c r="T11250" t="s">
        <v>46</v>
      </c>
      <c r="U11250" t="s">
        <v>45295</v>
      </c>
      <c r="X11250" t="s">
        <v>44634</v>
      </c>
      <c r="Y11250" t="s">
        <v>36708</v>
      </c>
      <c r="Z11250" t="s">
        <v>36915</v>
      </c>
      <c r="AA11250" t="s">
        <v>45546</v>
      </c>
      <c r="AC11250" t="s">
        <v>45547</v>
      </c>
      <c r="AD11250" t="s">
        <v>880</v>
      </c>
      <c r="AE11250" t="s">
        <v>5120</v>
      </c>
      <c r="AF11250" t="s">
        <v>52</v>
      </c>
      <c r="AG11250" t="s">
        <v>45548</v>
      </c>
      <c r="AI11250" t="s">
        <v>45549</v>
      </c>
      <c r="AJ11250" t="s">
        <v>45560</v>
      </c>
    </row>
    <row r="11251" spans="1:36" ht="17.25" hidden="1" customHeight="1" x14ac:dyDescent="0.2">
      <c r="A11251" s="4" t="s">
        <v>41485</v>
      </c>
      <c r="B11251" t="s">
        <v>40703</v>
      </c>
      <c r="C11251" t="s">
        <v>41486</v>
      </c>
      <c r="E11251" t="s">
        <v>726</v>
      </c>
      <c r="F11251" t="s">
        <v>570</v>
      </c>
      <c r="G11251" s="5">
        <v>70</v>
      </c>
      <c r="H11251" t="s">
        <v>42</v>
      </c>
      <c r="I11251" t="s">
        <v>240</v>
      </c>
      <c r="N11251" s="6">
        <v>1970</v>
      </c>
      <c r="R11251" s="7">
        <v>40.8324</v>
      </c>
      <c r="S11251" s="7">
        <v>8.3465000000000007</v>
      </c>
      <c r="T11251" t="s">
        <v>504</v>
      </c>
      <c r="U11251" t="s">
        <v>41080</v>
      </c>
      <c r="X11251" t="s">
        <v>40769</v>
      </c>
      <c r="Y11251" t="s">
        <v>36708</v>
      </c>
      <c r="Z11251" t="s">
        <v>36709</v>
      </c>
      <c r="AD11251" t="s">
        <v>880</v>
      </c>
      <c r="AE11251" t="s">
        <v>881</v>
      </c>
      <c r="AG11251" t="s">
        <v>41487</v>
      </c>
      <c r="AH11251" s="8">
        <v>1140964</v>
      </c>
      <c r="AI11251" t="s">
        <v>41488</v>
      </c>
      <c r="AJ11251" t="s">
        <v>41490</v>
      </c>
    </row>
    <row r="11252" spans="1:36" ht="17.25" hidden="1" customHeight="1" x14ac:dyDescent="0.2">
      <c r="A11252" s="4" t="s">
        <v>41653</v>
      </c>
      <c r="B11252" t="s">
        <v>40703</v>
      </c>
      <c r="C11252" t="s">
        <v>41654</v>
      </c>
      <c r="E11252" t="s">
        <v>719</v>
      </c>
      <c r="F11252" t="s">
        <v>39690</v>
      </c>
      <c r="G11252" s="5">
        <v>30.5</v>
      </c>
      <c r="H11252" t="s">
        <v>42</v>
      </c>
      <c r="I11252" t="s">
        <v>240</v>
      </c>
      <c r="J11252" t="s">
        <v>44</v>
      </c>
      <c r="N11252" s="6">
        <v>1970</v>
      </c>
      <c r="R11252" s="7">
        <v>39.0777</v>
      </c>
      <c r="S11252" s="7">
        <v>9.0161999999999995</v>
      </c>
      <c r="T11252" t="s">
        <v>46</v>
      </c>
      <c r="U11252" t="s">
        <v>41655</v>
      </c>
      <c r="X11252" t="s">
        <v>40769</v>
      </c>
      <c r="Y11252" t="s">
        <v>36708</v>
      </c>
      <c r="Z11252" t="s">
        <v>36709</v>
      </c>
      <c r="AD11252" t="s">
        <v>880</v>
      </c>
      <c r="AE11252" t="s">
        <v>881</v>
      </c>
      <c r="AG11252" t="s">
        <v>41660</v>
      </c>
      <c r="AH11252" s="8">
        <v>1146037</v>
      </c>
      <c r="AI11252" t="s">
        <v>41658</v>
      </c>
      <c r="AJ11252" t="s">
        <v>41661</v>
      </c>
    </row>
    <row r="11253" spans="1:36" ht="17.25" hidden="1" customHeight="1" x14ac:dyDescent="0.2">
      <c r="A11253" s="4" t="s">
        <v>45561</v>
      </c>
      <c r="B11253" t="s">
        <v>43246</v>
      </c>
      <c r="C11253" t="s">
        <v>45562</v>
      </c>
      <c r="D11253" t="s">
        <v>45563</v>
      </c>
      <c r="E11253" t="s">
        <v>2297</v>
      </c>
      <c r="F11253" t="s">
        <v>86</v>
      </c>
      <c r="G11253" s="5">
        <v>47</v>
      </c>
      <c r="H11253" t="s">
        <v>42</v>
      </c>
      <c r="I11253" t="s">
        <v>240</v>
      </c>
      <c r="J11253" t="s">
        <v>44</v>
      </c>
      <c r="K11253" t="s">
        <v>45</v>
      </c>
      <c r="L11253" t="s">
        <v>45</v>
      </c>
      <c r="M11253" t="s">
        <v>2514</v>
      </c>
      <c r="N11253" s="6">
        <v>1975</v>
      </c>
      <c r="R11253" s="7">
        <v>67.499648221566403</v>
      </c>
      <c r="S11253" s="7">
        <v>64.018893085243704</v>
      </c>
      <c r="T11253" t="s">
        <v>46</v>
      </c>
      <c r="U11253" t="s">
        <v>45564</v>
      </c>
      <c r="X11253" t="s">
        <v>44307</v>
      </c>
      <c r="Y11253" t="s">
        <v>36708</v>
      </c>
      <c r="Z11253" t="s">
        <v>36915</v>
      </c>
      <c r="AG11253" t="s">
        <v>45565</v>
      </c>
      <c r="AI11253" t="s">
        <v>45566</v>
      </c>
      <c r="AJ11253" t="s">
        <v>45569</v>
      </c>
    </row>
    <row r="11254" spans="1:36" ht="17.25" hidden="1" customHeight="1" x14ac:dyDescent="0.2">
      <c r="A11254" s="4" t="s">
        <v>45570</v>
      </c>
      <c r="B11254" t="s">
        <v>43246</v>
      </c>
      <c r="C11254" t="s">
        <v>45571</v>
      </c>
      <c r="E11254" t="s">
        <v>565</v>
      </c>
      <c r="F11254" t="s">
        <v>527</v>
      </c>
      <c r="G11254" s="5">
        <v>115</v>
      </c>
      <c r="H11254" t="s">
        <v>42</v>
      </c>
      <c r="I11254" t="s">
        <v>43</v>
      </c>
      <c r="J11254" t="s">
        <v>44</v>
      </c>
      <c r="N11254" s="6">
        <v>2010</v>
      </c>
      <c r="R11254" s="7">
        <v>51.686715</v>
      </c>
      <c r="S11254" s="7">
        <v>39.157746000000003</v>
      </c>
      <c r="T11254" t="s">
        <v>46</v>
      </c>
      <c r="U11254" t="s">
        <v>45572</v>
      </c>
      <c r="X11254" t="s">
        <v>45573</v>
      </c>
      <c r="Y11254" t="s">
        <v>36708</v>
      </c>
      <c r="Z11254" t="s">
        <v>36915</v>
      </c>
      <c r="AI11254" t="s">
        <v>45574</v>
      </c>
      <c r="AJ11254" t="s">
        <v>45575</v>
      </c>
    </row>
    <row r="11255" spans="1:36" ht="17.25" hidden="1" customHeight="1" x14ac:dyDescent="0.2">
      <c r="A11255" s="4" t="s">
        <v>45584</v>
      </c>
      <c r="B11255" t="s">
        <v>43246</v>
      </c>
      <c r="C11255" t="s">
        <v>45585</v>
      </c>
      <c r="D11255" t="s">
        <v>45586</v>
      </c>
      <c r="E11255" t="s">
        <v>40</v>
      </c>
      <c r="F11255" t="s">
        <v>86</v>
      </c>
      <c r="G11255" s="5">
        <v>122</v>
      </c>
      <c r="H11255" t="s">
        <v>611</v>
      </c>
      <c r="I11255" t="s">
        <v>43</v>
      </c>
      <c r="J11255" t="s">
        <v>45</v>
      </c>
      <c r="K11255" t="s">
        <v>45</v>
      </c>
      <c r="L11255" t="s">
        <v>45</v>
      </c>
      <c r="M11255" t="s">
        <v>559</v>
      </c>
      <c r="N11255" s="27"/>
      <c r="R11255" s="7">
        <v>42.729475999999998</v>
      </c>
      <c r="S11255" s="7">
        <v>133.05711099999999</v>
      </c>
      <c r="T11255" t="s">
        <v>504</v>
      </c>
      <c r="U11255" t="s">
        <v>45587</v>
      </c>
      <c r="X11255" t="s">
        <v>43314</v>
      </c>
      <c r="Y11255" t="s">
        <v>36708</v>
      </c>
      <c r="Z11255" t="s">
        <v>36915</v>
      </c>
      <c r="AI11255" t="s">
        <v>45588</v>
      </c>
      <c r="AJ11255" t="s">
        <v>45589</v>
      </c>
    </row>
    <row r="11256" spans="1:36" ht="17.25" hidden="1" customHeight="1" x14ac:dyDescent="0.2">
      <c r="A11256" s="4" t="s">
        <v>45584</v>
      </c>
      <c r="B11256" t="s">
        <v>43246</v>
      </c>
      <c r="C11256" t="s">
        <v>45585</v>
      </c>
      <c r="D11256" t="s">
        <v>45586</v>
      </c>
      <c r="E11256" t="s">
        <v>56</v>
      </c>
      <c r="F11256" t="s">
        <v>86</v>
      </c>
      <c r="G11256" s="5">
        <v>122</v>
      </c>
      <c r="H11256" t="s">
        <v>611</v>
      </c>
      <c r="I11256" t="s">
        <v>43</v>
      </c>
      <c r="J11256" t="s">
        <v>45</v>
      </c>
      <c r="K11256" t="s">
        <v>45</v>
      </c>
      <c r="L11256" t="s">
        <v>45</v>
      </c>
      <c r="M11256" t="s">
        <v>559</v>
      </c>
      <c r="N11256" s="27"/>
      <c r="R11256" s="7">
        <v>42.729475999999998</v>
      </c>
      <c r="S11256" s="7">
        <v>133.05711099999999</v>
      </c>
      <c r="T11256" t="s">
        <v>504</v>
      </c>
      <c r="U11256" t="s">
        <v>45587</v>
      </c>
      <c r="X11256" t="s">
        <v>43314</v>
      </c>
      <c r="Y11256" t="s">
        <v>36708</v>
      </c>
      <c r="Z11256" t="s">
        <v>36915</v>
      </c>
      <c r="AI11256" t="s">
        <v>45588</v>
      </c>
      <c r="AJ11256" t="s">
        <v>45590</v>
      </c>
    </row>
    <row r="11257" spans="1:36" ht="17.25" hidden="1" customHeight="1" x14ac:dyDescent="0.2">
      <c r="A11257" s="4" t="s">
        <v>45584</v>
      </c>
      <c r="B11257" t="s">
        <v>43246</v>
      </c>
      <c r="C11257" t="s">
        <v>45585</v>
      </c>
      <c r="D11257" t="s">
        <v>45586</v>
      </c>
      <c r="E11257" t="s">
        <v>58</v>
      </c>
      <c r="F11257" t="s">
        <v>86</v>
      </c>
      <c r="G11257" s="5">
        <v>122</v>
      </c>
      <c r="H11257" t="s">
        <v>611</v>
      </c>
      <c r="I11257" t="s">
        <v>43</v>
      </c>
      <c r="J11257" t="s">
        <v>45</v>
      </c>
      <c r="K11257" t="s">
        <v>45</v>
      </c>
      <c r="L11257" t="s">
        <v>45</v>
      </c>
      <c r="M11257" t="s">
        <v>559</v>
      </c>
      <c r="N11257" s="27"/>
      <c r="R11257" s="7">
        <v>42.729475999999998</v>
      </c>
      <c r="S11257" s="7">
        <v>133.05711099999999</v>
      </c>
      <c r="T11257" t="s">
        <v>504</v>
      </c>
      <c r="U11257" t="s">
        <v>45587</v>
      </c>
      <c r="X11257" t="s">
        <v>43314</v>
      </c>
      <c r="Y11257" t="s">
        <v>36708</v>
      </c>
      <c r="Z11257" t="s">
        <v>36915</v>
      </c>
      <c r="AI11257" t="s">
        <v>45588</v>
      </c>
      <c r="AJ11257" t="s">
        <v>45591</v>
      </c>
    </row>
    <row r="11258" spans="1:36" ht="17.25" hidden="1" customHeight="1" x14ac:dyDescent="0.2">
      <c r="A11258" s="4" t="s">
        <v>45584</v>
      </c>
      <c r="B11258" t="s">
        <v>43246</v>
      </c>
      <c r="C11258" t="s">
        <v>45585</v>
      </c>
      <c r="D11258" t="s">
        <v>45586</v>
      </c>
      <c r="E11258" t="s">
        <v>191</v>
      </c>
      <c r="F11258" t="s">
        <v>86</v>
      </c>
      <c r="G11258" s="5">
        <v>77</v>
      </c>
      <c r="H11258" t="s">
        <v>611</v>
      </c>
      <c r="I11258" t="s">
        <v>65</v>
      </c>
      <c r="J11258" t="s">
        <v>45</v>
      </c>
      <c r="K11258" t="s">
        <v>45</v>
      </c>
      <c r="L11258" t="s">
        <v>45</v>
      </c>
      <c r="M11258" t="s">
        <v>559</v>
      </c>
      <c r="N11258" s="27"/>
      <c r="R11258" s="7">
        <v>42.729475999999998</v>
      </c>
      <c r="S11258" s="7">
        <v>133.05711099999999</v>
      </c>
      <c r="T11258" t="s">
        <v>504</v>
      </c>
      <c r="U11258" t="s">
        <v>45587</v>
      </c>
      <c r="X11258" t="s">
        <v>43314</v>
      </c>
      <c r="Y11258" t="s">
        <v>36708</v>
      </c>
      <c r="Z11258" t="s">
        <v>36915</v>
      </c>
      <c r="AH11258" s="27"/>
      <c r="AI11258" t="s">
        <v>45588</v>
      </c>
      <c r="AJ11258" t="s">
        <v>45592</v>
      </c>
    </row>
    <row r="11259" spans="1:36" ht="17.25" hidden="1" customHeight="1" x14ac:dyDescent="0.2">
      <c r="A11259" s="4" t="s">
        <v>45584</v>
      </c>
      <c r="B11259" t="s">
        <v>43246</v>
      </c>
      <c r="C11259" t="s">
        <v>45585</v>
      </c>
      <c r="D11259" t="s">
        <v>45586</v>
      </c>
      <c r="E11259" t="s">
        <v>335</v>
      </c>
      <c r="F11259" t="s">
        <v>86</v>
      </c>
      <c r="G11259" s="5">
        <v>77</v>
      </c>
      <c r="H11259" t="s">
        <v>611</v>
      </c>
      <c r="I11259" t="s">
        <v>65</v>
      </c>
      <c r="J11259" t="s">
        <v>45</v>
      </c>
      <c r="K11259" t="s">
        <v>45</v>
      </c>
      <c r="L11259" t="s">
        <v>45</v>
      </c>
      <c r="M11259" t="s">
        <v>559</v>
      </c>
      <c r="N11259" s="27"/>
      <c r="R11259" s="7">
        <v>42.729475999999998</v>
      </c>
      <c r="S11259" s="7">
        <v>133.05711099999999</v>
      </c>
      <c r="T11259" t="s">
        <v>504</v>
      </c>
      <c r="U11259" t="s">
        <v>45587</v>
      </c>
      <c r="X11259" t="s">
        <v>43314</v>
      </c>
      <c r="Y11259" t="s">
        <v>36708</v>
      </c>
      <c r="Z11259" t="s">
        <v>36915</v>
      </c>
      <c r="AI11259" t="s">
        <v>45588</v>
      </c>
      <c r="AJ11259" t="s">
        <v>45593</v>
      </c>
    </row>
    <row r="11260" spans="1:36" ht="17.25" hidden="1" customHeight="1" x14ac:dyDescent="0.2">
      <c r="A11260" s="4" t="s">
        <v>45594</v>
      </c>
      <c r="B11260" t="s">
        <v>43246</v>
      </c>
      <c r="C11260" t="s">
        <v>45595</v>
      </c>
      <c r="D11260" t="s">
        <v>45596</v>
      </c>
      <c r="E11260" t="s">
        <v>565</v>
      </c>
      <c r="F11260" t="s">
        <v>86</v>
      </c>
      <c r="G11260" s="5">
        <v>170</v>
      </c>
      <c r="H11260" t="s">
        <v>677</v>
      </c>
      <c r="I11260" t="s">
        <v>43</v>
      </c>
      <c r="J11260" t="s">
        <v>44</v>
      </c>
      <c r="K11260" t="s">
        <v>45</v>
      </c>
      <c r="L11260" t="s">
        <v>45</v>
      </c>
      <c r="M11260" t="s">
        <v>559</v>
      </c>
      <c r="N11260" s="27"/>
      <c r="R11260" s="7">
        <v>60.021312000000002</v>
      </c>
      <c r="S11260" s="7">
        <v>30.662641000000001</v>
      </c>
      <c r="T11260" t="s">
        <v>504</v>
      </c>
      <c r="U11260" t="s">
        <v>45597</v>
      </c>
      <c r="W11260" t="s">
        <v>45598</v>
      </c>
      <c r="X11260" t="s">
        <v>44016</v>
      </c>
      <c r="Y11260" t="s">
        <v>36708</v>
      </c>
      <c r="Z11260" t="s">
        <v>36915</v>
      </c>
      <c r="AG11260" t="s">
        <v>45599</v>
      </c>
      <c r="AH11260" s="24">
        <v>1308828</v>
      </c>
      <c r="AI11260" t="s">
        <v>45600</v>
      </c>
      <c r="AJ11260" t="s">
        <v>45601</v>
      </c>
    </row>
    <row r="11261" spans="1:36" ht="17.25" hidden="1" customHeight="1" x14ac:dyDescent="0.2">
      <c r="A11261" s="4" t="s">
        <v>41653</v>
      </c>
      <c r="B11261" t="s">
        <v>40703</v>
      </c>
      <c r="C11261" t="s">
        <v>41654</v>
      </c>
      <c r="E11261" t="s">
        <v>726</v>
      </c>
      <c r="F11261" t="s">
        <v>39690</v>
      </c>
      <c r="G11261" s="5">
        <v>30.5</v>
      </c>
      <c r="H11261" t="s">
        <v>42</v>
      </c>
      <c r="I11261" t="s">
        <v>240</v>
      </c>
      <c r="J11261" t="s">
        <v>44</v>
      </c>
      <c r="N11261" s="6">
        <v>1970</v>
      </c>
      <c r="R11261" s="7">
        <v>39.0777</v>
      </c>
      <c r="S11261" s="7">
        <v>9.0161999999999995</v>
      </c>
      <c r="T11261" t="s">
        <v>46</v>
      </c>
      <c r="U11261" t="s">
        <v>41655</v>
      </c>
      <c r="X11261" t="s">
        <v>40769</v>
      </c>
      <c r="Y11261" t="s">
        <v>36708</v>
      </c>
      <c r="Z11261" t="s">
        <v>36709</v>
      </c>
      <c r="AD11261" t="s">
        <v>880</v>
      </c>
      <c r="AE11261" t="s">
        <v>881</v>
      </c>
      <c r="AG11261" t="s">
        <v>41660</v>
      </c>
      <c r="AH11261" s="8">
        <v>1146038</v>
      </c>
      <c r="AI11261" t="s">
        <v>41658</v>
      </c>
      <c r="AJ11261" t="s">
        <v>41662</v>
      </c>
    </row>
    <row r="11262" spans="1:36" ht="17.25" hidden="1" customHeight="1" x14ac:dyDescent="0.2">
      <c r="A11262" s="4" t="s">
        <v>43190</v>
      </c>
      <c r="B11262" t="s">
        <v>42999</v>
      </c>
      <c r="C11262" t="s">
        <v>43191</v>
      </c>
      <c r="E11262" t="s">
        <v>40</v>
      </c>
      <c r="F11262" t="s">
        <v>1930</v>
      </c>
      <c r="G11262" s="5">
        <v>50</v>
      </c>
      <c r="H11262" t="s">
        <v>42</v>
      </c>
      <c r="I11262" t="s">
        <v>240</v>
      </c>
      <c r="J11262" t="s">
        <v>44</v>
      </c>
      <c r="N11262" s="6">
        <v>1970</v>
      </c>
      <c r="R11262" s="7">
        <v>44.158499999999997</v>
      </c>
      <c r="S11262" s="7">
        <v>28.607669999999999</v>
      </c>
      <c r="T11262" t="s">
        <v>46</v>
      </c>
      <c r="U11262" t="s">
        <v>43192</v>
      </c>
      <c r="X11262" t="s">
        <v>43193</v>
      </c>
      <c r="Y11262" t="s">
        <v>36708</v>
      </c>
      <c r="Z11262" t="s">
        <v>36915</v>
      </c>
      <c r="AG11262" t="s">
        <v>43194</v>
      </c>
      <c r="AH11262" s="8">
        <v>1138531</v>
      </c>
      <c r="AI11262" t="s">
        <v>43195</v>
      </c>
      <c r="AJ11262" t="s">
        <v>43196</v>
      </c>
    </row>
    <row r="11263" spans="1:36" ht="17.25" hidden="1" customHeight="1" x14ac:dyDescent="0.2">
      <c r="A11263" s="4" t="s">
        <v>43190</v>
      </c>
      <c r="B11263" t="s">
        <v>42999</v>
      </c>
      <c r="C11263" t="s">
        <v>43191</v>
      </c>
      <c r="E11263" t="s">
        <v>56</v>
      </c>
      <c r="F11263" t="s">
        <v>1930</v>
      </c>
      <c r="G11263" s="5">
        <v>50</v>
      </c>
      <c r="H11263" t="s">
        <v>42</v>
      </c>
      <c r="I11263" t="s">
        <v>240</v>
      </c>
      <c r="J11263" t="s">
        <v>44</v>
      </c>
      <c r="N11263" s="6">
        <v>1970</v>
      </c>
      <c r="R11263" s="7">
        <v>44.158499999999997</v>
      </c>
      <c r="S11263" s="7">
        <v>28.607669999999999</v>
      </c>
      <c r="T11263" t="s">
        <v>46</v>
      </c>
      <c r="U11263" t="s">
        <v>43192</v>
      </c>
      <c r="X11263" t="s">
        <v>43193</v>
      </c>
      <c r="Y11263" t="s">
        <v>36708</v>
      </c>
      <c r="Z11263" t="s">
        <v>36915</v>
      </c>
      <c r="AG11263" t="s">
        <v>43194</v>
      </c>
      <c r="AH11263" s="30">
        <v>1138532</v>
      </c>
      <c r="AI11263" t="s">
        <v>43195</v>
      </c>
      <c r="AJ11263" t="s">
        <v>43197</v>
      </c>
    </row>
    <row r="11264" spans="1:36" ht="17.25" hidden="1" customHeight="1" x14ac:dyDescent="0.2">
      <c r="A11264" s="4" t="s">
        <v>43298</v>
      </c>
      <c r="B11264" t="s">
        <v>43246</v>
      </c>
      <c r="C11264" t="s">
        <v>43299</v>
      </c>
      <c r="D11264" t="s">
        <v>43300</v>
      </c>
      <c r="E11264" t="s">
        <v>40</v>
      </c>
      <c r="F11264" t="s">
        <v>527</v>
      </c>
      <c r="G11264" s="5">
        <v>60</v>
      </c>
      <c r="H11264" t="s">
        <v>42</v>
      </c>
      <c r="I11264" t="s">
        <v>240</v>
      </c>
      <c r="J11264" t="s">
        <v>44</v>
      </c>
      <c r="N11264" s="6">
        <v>1970</v>
      </c>
      <c r="R11264" s="7">
        <v>64.575299999999999</v>
      </c>
      <c r="S11264" s="7">
        <v>40.573099999999997</v>
      </c>
      <c r="T11264" t="s">
        <v>46</v>
      </c>
      <c r="U11264" t="s">
        <v>43294</v>
      </c>
      <c r="X11264" t="s">
        <v>43294</v>
      </c>
      <c r="Y11264" t="s">
        <v>36708</v>
      </c>
      <c r="Z11264" t="s">
        <v>36915</v>
      </c>
      <c r="AA11264" t="s">
        <v>43301</v>
      </c>
      <c r="AG11264" t="s">
        <v>43302</v>
      </c>
      <c r="AH11264" s="24">
        <v>1175053</v>
      </c>
      <c r="AI11264" t="s">
        <v>43303</v>
      </c>
      <c r="AJ11264" t="s">
        <v>43304</v>
      </c>
    </row>
    <row r="11265" spans="1:36" ht="17.25" hidden="1" customHeight="1" x14ac:dyDescent="0.2">
      <c r="A11265" s="4" t="s">
        <v>43397</v>
      </c>
      <c r="B11265" t="s">
        <v>43246</v>
      </c>
      <c r="C11265" t="s">
        <v>43398</v>
      </c>
      <c r="D11265" t="s">
        <v>43399</v>
      </c>
      <c r="E11265" t="s">
        <v>335</v>
      </c>
      <c r="F11265" t="s">
        <v>527</v>
      </c>
      <c r="G11265" s="5">
        <v>55</v>
      </c>
      <c r="H11265" t="s">
        <v>42</v>
      </c>
      <c r="I11265" t="s">
        <v>240</v>
      </c>
      <c r="J11265" t="s">
        <v>44</v>
      </c>
      <c r="N11265" s="6">
        <v>1970</v>
      </c>
      <c r="R11265" s="7">
        <v>51.9756</v>
      </c>
      <c r="S11265" s="7">
        <v>47.783299999999997</v>
      </c>
      <c r="T11265" t="s">
        <v>46</v>
      </c>
      <c r="U11265" t="s">
        <v>43400</v>
      </c>
      <c r="X11265" t="s">
        <v>43401</v>
      </c>
      <c r="Y11265" t="s">
        <v>36708</v>
      </c>
      <c r="Z11265" t="s">
        <v>36915</v>
      </c>
      <c r="AA11265" t="s">
        <v>43406</v>
      </c>
      <c r="AG11265" t="s">
        <v>43402</v>
      </c>
      <c r="AH11265" s="24">
        <v>1202625</v>
      </c>
      <c r="AI11265" t="s">
        <v>43403</v>
      </c>
      <c r="AJ11265" t="s">
        <v>43408</v>
      </c>
    </row>
    <row r="11266" spans="1:36" ht="17.25" hidden="1" customHeight="1" x14ac:dyDescent="0.2">
      <c r="A11266" s="4" t="s">
        <v>45611</v>
      </c>
      <c r="B11266" t="s">
        <v>43246</v>
      </c>
      <c r="C11266" t="s">
        <v>45612</v>
      </c>
      <c r="D11266" t="s">
        <v>45613</v>
      </c>
      <c r="E11266" t="s">
        <v>565</v>
      </c>
      <c r="F11266" t="s">
        <v>4924</v>
      </c>
      <c r="G11266" s="5">
        <v>448</v>
      </c>
      <c r="H11266" t="s">
        <v>42</v>
      </c>
      <c r="I11266" t="s">
        <v>43</v>
      </c>
      <c r="J11266" t="s">
        <v>44</v>
      </c>
      <c r="N11266" s="6">
        <v>2011</v>
      </c>
      <c r="R11266" s="7">
        <v>59.340648999999999</v>
      </c>
      <c r="S11266" s="7">
        <v>57.246060999999997</v>
      </c>
      <c r="T11266" t="s">
        <v>46</v>
      </c>
      <c r="U11266" t="s">
        <v>45614</v>
      </c>
      <c r="X11266" t="s">
        <v>43415</v>
      </c>
      <c r="Y11266" t="s">
        <v>36708</v>
      </c>
      <c r="Z11266" t="s">
        <v>36915</v>
      </c>
      <c r="AG11266" t="s">
        <v>45615</v>
      </c>
      <c r="AH11266" s="24">
        <v>1203989</v>
      </c>
      <c r="AI11266" t="s">
        <v>45616</v>
      </c>
      <c r="AJ11266" t="s">
        <v>45621</v>
      </c>
    </row>
    <row r="11267" spans="1:36" ht="17.25" hidden="1" customHeight="1" x14ac:dyDescent="0.2">
      <c r="A11267" s="4" t="s">
        <v>43397</v>
      </c>
      <c r="B11267" t="s">
        <v>43246</v>
      </c>
      <c r="C11267" t="s">
        <v>43398</v>
      </c>
      <c r="D11267" t="s">
        <v>43399</v>
      </c>
      <c r="E11267" t="s">
        <v>1157</v>
      </c>
      <c r="F11267" t="s">
        <v>527</v>
      </c>
      <c r="G11267" s="5">
        <v>50</v>
      </c>
      <c r="H11267" t="s">
        <v>42</v>
      </c>
      <c r="I11267" t="s">
        <v>240</v>
      </c>
      <c r="J11267" t="s">
        <v>44</v>
      </c>
      <c r="N11267" s="6">
        <v>1970</v>
      </c>
      <c r="R11267" s="7">
        <v>51.9756</v>
      </c>
      <c r="S11267" s="7">
        <v>47.783299999999997</v>
      </c>
      <c r="T11267" t="s">
        <v>46</v>
      </c>
      <c r="U11267" t="s">
        <v>43400</v>
      </c>
      <c r="X11267" t="s">
        <v>43401</v>
      </c>
      <c r="Y11267" t="s">
        <v>36708</v>
      </c>
      <c r="Z11267" t="s">
        <v>36915</v>
      </c>
      <c r="AA11267" t="s">
        <v>43406</v>
      </c>
      <c r="AG11267" t="s">
        <v>43402</v>
      </c>
      <c r="AH11267" s="24">
        <v>1204018</v>
      </c>
      <c r="AI11267" t="s">
        <v>43403</v>
      </c>
      <c r="AJ11267" t="s">
        <v>43409</v>
      </c>
    </row>
    <row r="11268" spans="1:36" ht="17.25" hidden="1" customHeight="1" x14ac:dyDescent="0.2">
      <c r="A11268" s="4" t="s">
        <v>43463</v>
      </c>
      <c r="B11268" t="s">
        <v>43246</v>
      </c>
      <c r="C11268" t="s">
        <v>43464</v>
      </c>
      <c r="D11268" t="s">
        <v>43465</v>
      </c>
      <c r="E11268" t="s">
        <v>335</v>
      </c>
      <c r="F11268" t="s">
        <v>19996</v>
      </c>
      <c r="G11268" s="5">
        <v>65</v>
      </c>
      <c r="H11268" t="s">
        <v>806</v>
      </c>
      <c r="I11268" t="s">
        <v>240</v>
      </c>
      <c r="J11268" t="s">
        <v>44</v>
      </c>
      <c r="N11268" s="6">
        <v>1970</v>
      </c>
      <c r="O11268" s="24">
        <v>2023</v>
      </c>
      <c r="R11268" s="7">
        <v>55.699634000000003</v>
      </c>
      <c r="S11268" s="7">
        <v>37.586528999999999</v>
      </c>
      <c r="T11268" t="s">
        <v>46</v>
      </c>
      <c r="U11268" t="s">
        <v>43433</v>
      </c>
      <c r="X11268" t="s">
        <v>43433</v>
      </c>
      <c r="Y11268" t="s">
        <v>36708</v>
      </c>
      <c r="Z11268" t="s">
        <v>36915</v>
      </c>
      <c r="AC11268" t="s">
        <v>43466</v>
      </c>
      <c r="AG11268" t="s">
        <v>43467</v>
      </c>
      <c r="AI11268" t="s">
        <v>43468</v>
      </c>
      <c r="AJ11268" t="s">
        <v>43470</v>
      </c>
    </row>
    <row r="11269" spans="1:36" ht="17.25" hidden="1" customHeight="1" x14ac:dyDescent="0.2">
      <c r="A11269" s="4" t="s">
        <v>45631</v>
      </c>
      <c r="B11269" t="s">
        <v>43246</v>
      </c>
      <c r="C11269" t="s">
        <v>45632</v>
      </c>
      <c r="D11269" t="s">
        <v>45633</v>
      </c>
      <c r="E11269" t="s">
        <v>1157</v>
      </c>
      <c r="F11269" t="s">
        <v>43672</v>
      </c>
      <c r="G11269" s="5">
        <v>115</v>
      </c>
      <c r="H11269" t="s">
        <v>42</v>
      </c>
      <c r="I11269" t="s">
        <v>240</v>
      </c>
      <c r="J11269" t="s">
        <v>44</v>
      </c>
      <c r="N11269" s="6">
        <v>2007</v>
      </c>
      <c r="R11269" s="7">
        <v>57.651345999999997</v>
      </c>
      <c r="S11269" s="7">
        <v>39.838099</v>
      </c>
      <c r="T11269" t="s">
        <v>46</v>
      </c>
      <c r="U11269" t="s">
        <v>45634</v>
      </c>
      <c r="X11269" t="s">
        <v>43776</v>
      </c>
      <c r="Y11269" t="s">
        <v>36708</v>
      </c>
      <c r="Z11269" t="s">
        <v>36915</v>
      </c>
      <c r="AG11269" t="s">
        <v>45635</v>
      </c>
      <c r="AH11269" s="24">
        <v>1202389</v>
      </c>
      <c r="AI11269" t="s">
        <v>45636</v>
      </c>
      <c r="AJ11269" t="s">
        <v>45639</v>
      </c>
    </row>
    <row r="11270" spans="1:36" ht="17.25" hidden="1" customHeight="1" x14ac:dyDescent="0.2">
      <c r="A11270" s="4" t="s">
        <v>43632</v>
      </c>
      <c r="B11270" t="s">
        <v>43246</v>
      </c>
      <c r="C11270" t="s">
        <v>43633</v>
      </c>
      <c r="D11270" t="s">
        <v>43634</v>
      </c>
      <c r="E11270" t="s">
        <v>1157</v>
      </c>
      <c r="F11270" t="s">
        <v>43635</v>
      </c>
      <c r="G11270" s="5">
        <v>50</v>
      </c>
      <c r="H11270" t="s">
        <v>42</v>
      </c>
      <c r="I11270" t="s">
        <v>240</v>
      </c>
      <c r="J11270" t="s">
        <v>44</v>
      </c>
      <c r="N11270" s="6">
        <v>1970</v>
      </c>
      <c r="R11270" s="7">
        <v>55.257447999999997</v>
      </c>
      <c r="S11270" s="7">
        <v>61.438062000000002</v>
      </c>
      <c r="T11270" t="s">
        <v>46</v>
      </c>
      <c r="U11270" t="s">
        <v>43595</v>
      </c>
      <c r="X11270" t="s">
        <v>43596</v>
      </c>
      <c r="Y11270" t="s">
        <v>36708</v>
      </c>
      <c r="Z11270" t="s">
        <v>36915</v>
      </c>
      <c r="AC11270" t="s">
        <v>43636</v>
      </c>
      <c r="AD11270" t="s">
        <v>880</v>
      </c>
      <c r="AE11270" t="s">
        <v>1546</v>
      </c>
      <c r="AG11270" t="s">
        <v>43637</v>
      </c>
      <c r="AH11270" s="30"/>
      <c r="AI11270" t="s">
        <v>43638</v>
      </c>
      <c r="AJ11270" t="s">
        <v>43639</v>
      </c>
    </row>
    <row r="11271" spans="1:36" ht="17.25" hidden="1" customHeight="1" x14ac:dyDescent="0.2">
      <c r="A11271" s="4" t="s">
        <v>43782</v>
      </c>
      <c r="B11271" t="s">
        <v>43246</v>
      </c>
      <c r="C11271" t="s">
        <v>43783</v>
      </c>
      <c r="D11271" t="s">
        <v>43784</v>
      </c>
      <c r="E11271" t="s">
        <v>40</v>
      </c>
      <c r="F11271" t="s">
        <v>527</v>
      </c>
      <c r="G11271" s="5">
        <v>300</v>
      </c>
      <c r="H11271" t="s">
        <v>42</v>
      </c>
      <c r="I11271" t="s">
        <v>240</v>
      </c>
      <c r="J11271" t="s">
        <v>44</v>
      </c>
      <c r="N11271" s="6">
        <v>1970</v>
      </c>
      <c r="R11271" s="7">
        <v>51.753999999999998</v>
      </c>
      <c r="S11271" s="7">
        <v>58.8033</v>
      </c>
      <c r="T11271" t="s">
        <v>46</v>
      </c>
      <c r="U11271" t="s">
        <v>43785</v>
      </c>
      <c r="X11271" t="s">
        <v>43786</v>
      </c>
      <c r="Y11271" t="s">
        <v>36708</v>
      </c>
      <c r="Z11271" t="s">
        <v>36915</v>
      </c>
      <c r="AA11271" t="s">
        <v>43787</v>
      </c>
      <c r="AC11271" t="s">
        <v>43788</v>
      </c>
      <c r="AG11271" t="s">
        <v>43789</v>
      </c>
      <c r="AH11271" s="24">
        <v>1121577</v>
      </c>
      <c r="AI11271" t="s">
        <v>43790</v>
      </c>
      <c r="AJ11271" t="s">
        <v>43791</v>
      </c>
    </row>
    <row r="11272" spans="1:36" ht="17.25" hidden="1" customHeight="1" x14ac:dyDescent="0.2">
      <c r="A11272" s="4" t="s">
        <v>43782</v>
      </c>
      <c r="B11272" t="s">
        <v>43246</v>
      </c>
      <c r="C11272" t="s">
        <v>43783</v>
      </c>
      <c r="D11272" t="s">
        <v>43784</v>
      </c>
      <c r="E11272" t="s">
        <v>56</v>
      </c>
      <c r="F11272" t="s">
        <v>527</v>
      </c>
      <c r="G11272" s="5">
        <v>330</v>
      </c>
      <c r="H11272" t="s">
        <v>42</v>
      </c>
      <c r="I11272" t="s">
        <v>240</v>
      </c>
      <c r="J11272" t="s">
        <v>44</v>
      </c>
      <c r="N11272" s="6">
        <v>1970</v>
      </c>
      <c r="R11272" s="7">
        <v>51.753999999999998</v>
      </c>
      <c r="S11272" s="7">
        <v>58.8033</v>
      </c>
      <c r="T11272" t="s">
        <v>46</v>
      </c>
      <c r="U11272" t="s">
        <v>43785</v>
      </c>
      <c r="X11272" t="s">
        <v>43786</v>
      </c>
      <c r="Y11272" t="s">
        <v>36708</v>
      </c>
      <c r="Z11272" t="s">
        <v>36915</v>
      </c>
      <c r="AA11272" t="s">
        <v>43787</v>
      </c>
      <c r="AC11272" t="s">
        <v>43788</v>
      </c>
      <c r="AG11272" t="s">
        <v>43789</v>
      </c>
      <c r="AH11272" s="24">
        <v>1121578</v>
      </c>
      <c r="AI11272" t="s">
        <v>43790</v>
      </c>
      <c r="AJ11272" t="s">
        <v>43792</v>
      </c>
    </row>
    <row r="11273" spans="1:36" ht="17.25" hidden="1" customHeight="1" x14ac:dyDescent="0.2">
      <c r="A11273" s="4" t="s">
        <v>45640</v>
      </c>
      <c r="B11273" t="s">
        <v>43246</v>
      </c>
      <c r="C11273" t="s">
        <v>45641</v>
      </c>
      <c r="D11273" t="s">
        <v>45642</v>
      </c>
      <c r="E11273" t="s">
        <v>335</v>
      </c>
      <c r="F11273" t="s">
        <v>527</v>
      </c>
      <c r="G11273" s="5">
        <v>65</v>
      </c>
      <c r="H11273" t="s">
        <v>42</v>
      </c>
      <c r="I11273" t="s">
        <v>240</v>
      </c>
      <c r="J11273" t="s">
        <v>44</v>
      </c>
      <c r="N11273" s="27" t="s">
        <v>45</v>
      </c>
      <c r="R11273" s="7">
        <v>57.550666</v>
      </c>
      <c r="S11273" s="7">
        <v>39.771380000000001</v>
      </c>
      <c r="T11273" t="s">
        <v>46</v>
      </c>
      <c r="U11273" t="s">
        <v>45634</v>
      </c>
      <c r="X11273" t="s">
        <v>43776</v>
      </c>
      <c r="Y11273" t="s">
        <v>36708</v>
      </c>
      <c r="Z11273" t="s">
        <v>36915</v>
      </c>
      <c r="AG11273" t="s">
        <v>45643</v>
      </c>
      <c r="AI11273" t="s">
        <v>45644</v>
      </c>
      <c r="AJ11273" t="s">
        <v>45648</v>
      </c>
    </row>
    <row r="11274" spans="1:36" ht="17.25" hidden="1" customHeight="1" x14ac:dyDescent="0.2">
      <c r="A11274" s="4" t="s">
        <v>45649</v>
      </c>
      <c r="B11274" t="s">
        <v>43246</v>
      </c>
      <c r="C11274" t="s">
        <v>45650</v>
      </c>
      <c r="D11274" t="s">
        <v>45651</v>
      </c>
      <c r="E11274" t="s">
        <v>40</v>
      </c>
      <c r="F11274" t="s">
        <v>86</v>
      </c>
      <c r="G11274" s="5">
        <v>80</v>
      </c>
      <c r="H11274" t="s">
        <v>42</v>
      </c>
      <c r="I11274" t="s">
        <v>240</v>
      </c>
      <c r="J11274" t="s">
        <v>44</v>
      </c>
      <c r="N11274" s="6">
        <v>1994</v>
      </c>
      <c r="R11274" s="7">
        <v>56.612250000000003</v>
      </c>
      <c r="S11274" s="7">
        <v>47.845666999999999</v>
      </c>
      <c r="T11274" t="s">
        <v>46</v>
      </c>
      <c r="U11274" t="s">
        <v>45652</v>
      </c>
      <c r="X11274" t="s">
        <v>45653</v>
      </c>
      <c r="Y11274" t="s">
        <v>36708</v>
      </c>
      <c r="Z11274" t="s">
        <v>36915</v>
      </c>
      <c r="AA11274" t="s">
        <v>45654</v>
      </c>
      <c r="AG11274" t="s">
        <v>45655</v>
      </c>
      <c r="AH11274" s="27"/>
      <c r="AI11274" t="s">
        <v>45656</v>
      </c>
      <c r="AJ11274" t="s">
        <v>45657</v>
      </c>
    </row>
    <row r="11275" spans="1:36" ht="17.25" hidden="1" customHeight="1" x14ac:dyDescent="0.2">
      <c r="A11275" s="4" t="s">
        <v>45649</v>
      </c>
      <c r="B11275" t="s">
        <v>43246</v>
      </c>
      <c r="C11275" t="s">
        <v>45650</v>
      </c>
      <c r="D11275" t="s">
        <v>45651</v>
      </c>
      <c r="E11275" t="s">
        <v>56</v>
      </c>
      <c r="F11275" t="s">
        <v>86</v>
      </c>
      <c r="G11275" s="5">
        <v>115</v>
      </c>
      <c r="H11275" t="s">
        <v>42</v>
      </c>
      <c r="I11275" t="s">
        <v>240</v>
      </c>
      <c r="J11275" t="s">
        <v>44</v>
      </c>
      <c r="N11275" s="6">
        <v>1999</v>
      </c>
      <c r="R11275" s="7">
        <v>56.612250000000003</v>
      </c>
      <c r="S11275" s="7">
        <v>47.845666999999999</v>
      </c>
      <c r="T11275" t="s">
        <v>46</v>
      </c>
      <c r="U11275" t="s">
        <v>45652</v>
      </c>
      <c r="X11275" t="s">
        <v>45653</v>
      </c>
      <c r="Y11275" t="s">
        <v>36708</v>
      </c>
      <c r="Z11275" t="s">
        <v>36915</v>
      </c>
      <c r="AA11275" t="s">
        <v>45654</v>
      </c>
      <c r="AG11275" t="s">
        <v>45655</v>
      </c>
      <c r="AI11275" t="s">
        <v>45656</v>
      </c>
      <c r="AJ11275" t="s">
        <v>45658</v>
      </c>
    </row>
    <row r="11276" spans="1:36" ht="17.25" hidden="1" customHeight="1" x14ac:dyDescent="0.2">
      <c r="A11276" s="4" t="s">
        <v>45659</v>
      </c>
      <c r="B11276" t="s">
        <v>43246</v>
      </c>
      <c r="C11276" t="s">
        <v>45660</v>
      </c>
      <c r="D11276" t="s">
        <v>45661</v>
      </c>
      <c r="E11276" t="s">
        <v>40</v>
      </c>
      <c r="F11276" t="s">
        <v>41</v>
      </c>
      <c r="G11276" s="5">
        <v>185</v>
      </c>
      <c r="H11276" t="s">
        <v>42</v>
      </c>
      <c r="I11276" t="s">
        <v>43</v>
      </c>
      <c r="J11276" t="s">
        <v>44</v>
      </c>
      <c r="N11276" s="6">
        <v>2011</v>
      </c>
      <c r="R11276" s="7">
        <v>59.870793999999997</v>
      </c>
      <c r="S11276" s="7">
        <v>30.18329</v>
      </c>
      <c r="T11276" t="s">
        <v>46</v>
      </c>
      <c r="U11276" t="s">
        <v>43362</v>
      </c>
      <c r="X11276" t="s">
        <v>43362</v>
      </c>
      <c r="Y11276" t="s">
        <v>36708</v>
      </c>
      <c r="Z11276" t="s">
        <v>36915</v>
      </c>
      <c r="AC11276" t="s">
        <v>45662</v>
      </c>
      <c r="AG11276" t="s">
        <v>45663</v>
      </c>
      <c r="AI11276" t="s">
        <v>45664</v>
      </c>
      <c r="AJ11276" t="s">
        <v>45665</v>
      </c>
    </row>
    <row r="11277" spans="1:36" ht="17.25" hidden="1" customHeight="1" x14ac:dyDescent="0.2">
      <c r="A11277" s="4" t="s">
        <v>45667</v>
      </c>
      <c r="B11277" t="s">
        <v>43246</v>
      </c>
      <c r="C11277" t="s">
        <v>45668</v>
      </c>
      <c r="D11277" t="s">
        <v>45669</v>
      </c>
      <c r="E11277" t="s">
        <v>40</v>
      </c>
      <c r="F11277" t="s">
        <v>527</v>
      </c>
      <c r="G11277" s="5">
        <v>250</v>
      </c>
      <c r="H11277" t="s">
        <v>42</v>
      </c>
      <c r="I11277" t="s">
        <v>240</v>
      </c>
      <c r="J11277" t="s">
        <v>44</v>
      </c>
      <c r="N11277" s="27" t="s">
        <v>45</v>
      </c>
      <c r="R11277" s="7">
        <v>59.827599999999997</v>
      </c>
      <c r="S11277" s="7">
        <v>30.4512</v>
      </c>
      <c r="T11277" t="s">
        <v>46</v>
      </c>
      <c r="U11277" t="s">
        <v>43362</v>
      </c>
      <c r="X11277" t="s">
        <v>43362</v>
      </c>
      <c r="Y11277" t="s">
        <v>36708</v>
      </c>
      <c r="Z11277" t="s">
        <v>36915</v>
      </c>
      <c r="AA11277" t="s">
        <v>45670</v>
      </c>
      <c r="AC11277" t="s">
        <v>45671</v>
      </c>
      <c r="AG11277" t="s">
        <v>45672</v>
      </c>
      <c r="AI11277" t="s">
        <v>45673</v>
      </c>
      <c r="AJ11277" t="s">
        <v>45674</v>
      </c>
    </row>
    <row r="11278" spans="1:36" ht="17.25" hidden="1" customHeight="1" x14ac:dyDescent="0.2">
      <c r="A11278" s="4" t="s">
        <v>45667</v>
      </c>
      <c r="B11278" t="s">
        <v>43246</v>
      </c>
      <c r="C11278" t="s">
        <v>45668</v>
      </c>
      <c r="D11278" t="s">
        <v>45669</v>
      </c>
      <c r="E11278" t="s">
        <v>56</v>
      </c>
      <c r="F11278" t="s">
        <v>527</v>
      </c>
      <c r="G11278" s="5">
        <v>250</v>
      </c>
      <c r="H11278" t="s">
        <v>42</v>
      </c>
      <c r="I11278" t="s">
        <v>240</v>
      </c>
      <c r="J11278" t="s">
        <v>44</v>
      </c>
      <c r="N11278" s="27" t="s">
        <v>45</v>
      </c>
      <c r="R11278" s="7">
        <v>59.827599999999997</v>
      </c>
      <c r="S11278" s="7">
        <v>30.4512</v>
      </c>
      <c r="T11278" t="s">
        <v>46</v>
      </c>
      <c r="U11278" t="s">
        <v>43362</v>
      </c>
      <c r="X11278" t="s">
        <v>43362</v>
      </c>
      <c r="Y11278" t="s">
        <v>36708</v>
      </c>
      <c r="Z11278" t="s">
        <v>36915</v>
      </c>
      <c r="AA11278" t="s">
        <v>45670</v>
      </c>
      <c r="AC11278" t="s">
        <v>45671</v>
      </c>
      <c r="AG11278" t="s">
        <v>45672</v>
      </c>
      <c r="AI11278" t="s">
        <v>45673</v>
      </c>
      <c r="AJ11278" t="s">
        <v>45675</v>
      </c>
    </row>
    <row r="11279" spans="1:36" ht="17.25" hidden="1" customHeight="1" x14ac:dyDescent="0.2">
      <c r="A11279" s="4" t="s">
        <v>45667</v>
      </c>
      <c r="B11279" t="s">
        <v>43246</v>
      </c>
      <c r="C11279" t="s">
        <v>45668</v>
      </c>
      <c r="D11279" t="s">
        <v>45669</v>
      </c>
      <c r="E11279" t="s">
        <v>58</v>
      </c>
      <c r="F11279" t="s">
        <v>527</v>
      </c>
      <c r="G11279" s="5">
        <v>250</v>
      </c>
      <c r="H11279" t="s">
        <v>42</v>
      </c>
      <c r="I11279" t="s">
        <v>240</v>
      </c>
      <c r="J11279" t="s">
        <v>44</v>
      </c>
      <c r="N11279" s="27" t="s">
        <v>45</v>
      </c>
      <c r="R11279" s="7">
        <v>59.827599999999997</v>
      </c>
      <c r="S11279" s="7">
        <v>30.4512</v>
      </c>
      <c r="T11279" t="s">
        <v>46</v>
      </c>
      <c r="U11279" t="s">
        <v>43362</v>
      </c>
      <c r="X11279" t="s">
        <v>43362</v>
      </c>
      <c r="Y11279" t="s">
        <v>36708</v>
      </c>
      <c r="Z11279" t="s">
        <v>36915</v>
      </c>
      <c r="AA11279" t="s">
        <v>45670</v>
      </c>
      <c r="AC11279" t="s">
        <v>45671</v>
      </c>
      <c r="AG11279" t="s">
        <v>45672</v>
      </c>
      <c r="AI11279" t="s">
        <v>45673</v>
      </c>
      <c r="AJ11279" t="s">
        <v>45676</v>
      </c>
    </row>
    <row r="11280" spans="1:36" ht="17.25" hidden="1" customHeight="1" x14ac:dyDescent="0.2">
      <c r="A11280" s="4" t="s">
        <v>45667</v>
      </c>
      <c r="B11280" t="s">
        <v>43246</v>
      </c>
      <c r="C11280" t="s">
        <v>45668</v>
      </c>
      <c r="D11280" t="s">
        <v>45669</v>
      </c>
      <c r="E11280" t="s">
        <v>191</v>
      </c>
      <c r="F11280" t="s">
        <v>527</v>
      </c>
      <c r="G11280" s="5">
        <v>457</v>
      </c>
      <c r="H11280" t="s">
        <v>42</v>
      </c>
      <c r="I11280" t="s">
        <v>43</v>
      </c>
      <c r="J11280" t="s">
        <v>44</v>
      </c>
      <c r="N11280" s="6">
        <v>2011</v>
      </c>
      <c r="R11280" s="7">
        <v>59.827599999999997</v>
      </c>
      <c r="S11280" s="7">
        <v>30.4512</v>
      </c>
      <c r="T11280" t="s">
        <v>46</v>
      </c>
      <c r="U11280" t="s">
        <v>43362</v>
      </c>
      <c r="X11280" t="s">
        <v>43362</v>
      </c>
      <c r="Y11280" t="s">
        <v>36708</v>
      </c>
      <c r="Z11280" t="s">
        <v>36915</v>
      </c>
      <c r="AA11280" t="s">
        <v>45670</v>
      </c>
      <c r="AC11280" t="s">
        <v>45671</v>
      </c>
      <c r="AG11280" t="s">
        <v>45672</v>
      </c>
      <c r="AI11280" t="s">
        <v>45673</v>
      </c>
      <c r="AJ11280" t="s">
        <v>45677</v>
      </c>
    </row>
    <row r="11281" spans="1:36" ht="17.25" hidden="1" customHeight="1" x14ac:dyDescent="0.2">
      <c r="A11281" s="4" t="s">
        <v>43908</v>
      </c>
      <c r="B11281" t="s">
        <v>43246</v>
      </c>
      <c r="C11281" t="s">
        <v>43909</v>
      </c>
      <c r="D11281" t="s">
        <v>43910</v>
      </c>
      <c r="E11281" t="s">
        <v>58</v>
      </c>
      <c r="F11281" t="s">
        <v>527</v>
      </c>
      <c r="G11281" s="5">
        <v>316</v>
      </c>
      <c r="H11281" t="s">
        <v>42</v>
      </c>
      <c r="I11281" t="s">
        <v>240</v>
      </c>
      <c r="J11281" t="s">
        <v>44</v>
      </c>
      <c r="N11281" s="6">
        <v>1970</v>
      </c>
      <c r="R11281" s="7">
        <v>56.248600000000003</v>
      </c>
      <c r="S11281" s="7">
        <v>54.588200000000001</v>
      </c>
      <c r="T11281" t="s">
        <v>46</v>
      </c>
      <c r="U11281" t="s">
        <v>43911</v>
      </c>
      <c r="W11281" t="s">
        <v>43912</v>
      </c>
      <c r="X11281" t="s">
        <v>43913</v>
      </c>
      <c r="Y11281" t="s">
        <v>36708</v>
      </c>
      <c r="Z11281" t="s">
        <v>36915</v>
      </c>
      <c r="AA11281" t="s">
        <v>43914</v>
      </c>
      <c r="AG11281" t="s">
        <v>43915</v>
      </c>
      <c r="AH11281" s="24">
        <v>1164481</v>
      </c>
      <c r="AI11281" t="s">
        <v>43916</v>
      </c>
      <c r="AJ11281" t="s">
        <v>43919</v>
      </c>
    </row>
    <row r="11282" spans="1:36" ht="17.25" hidden="1" customHeight="1" x14ac:dyDescent="0.2">
      <c r="A11282" s="4" t="s">
        <v>44011</v>
      </c>
      <c r="B11282" t="s">
        <v>43246</v>
      </c>
      <c r="C11282" t="s">
        <v>44012</v>
      </c>
      <c r="D11282" t="s">
        <v>44013</v>
      </c>
      <c r="E11282" t="s">
        <v>9980</v>
      </c>
      <c r="F11282" t="s">
        <v>527</v>
      </c>
      <c r="G11282" s="5">
        <v>300</v>
      </c>
      <c r="H11282" t="s">
        <v>42</v>
      </c>
      <c r="I11282" t="s">
        <v>240</v>
      </c>
      <c r="J11282" t="s">
        <v>44</v>
      </c>
      <c r="N11282" s="6">
        <v>1970</v>
      </c>
      <c r="R11282" s="7">
        <v>59.489199999999997</v>
      </c>
      <c r="S11282" s="7">
        <v>32.0503</v>
      </c>
      <c r="T11282" t="s">
        <v>46</v>
      </c>
      <c r="U11282" t="s">
        <v>44015</v>
      </c>
      <c r="X11282" t="s">
        <v>44016</v>
      </c>
      <c r="Y11282" t="s">
        <v>36708</v>
      </c>
      <c r="Z11282" t="s">
        <v>36915</v>
      </c>
      <c r="AA11282" t="s">
        <v>44017</v>
      </c>
      <c r="AC11282" t="s">
        <v>44018</v>
      </c>
      <c r="AD11282" t="s">
        <v>5000</v>
      </c>
      <c r="AE11282" t="s">
        <v>881</v>
      </c>
      <c r="AF11282" t="s">
        <v>880</v>
      </c>
      <c r="AG11282" t="s">
        <v>44019</v>
      </c>
      <c r="AH11282" s="24">
        <v>1149616</v>
      </c>
      <c r="AI11282" t="s">
        <v>44021</v>
      </c>
      <c r="AJ11282" t="s">
        <v>44036</v>
      </c>
    </row>
    <row r="11283" spans="1:36" ht="17.25" hidden="1" customHeight="1" x14ac:dyDescent="0.2">
      <c r="A11283" s="4" t="s">
        <v>45693</v>
      </c>
      <c r="B11283" t="s">
        <v>43246</v>
      </c>
      <c r="C11283" t="s">
        <v>45694</v>
      </c>
      <c r="D11283" t="s">
        <v>45695</v>
      </c>
      <c r="E11283" t="s">
        <v>4758</v>
      </c>
      <c r="F11283" t="s">
        <v>86</v>
      </c>
      <c r="G11283" s="5">
        <v>200</v>
      </c>
      <c r="H11283" t="s">
        <v>42</v>
      </c>
      <c r="I11283" t="s">
        <v>240</v>
      </c>
      <c r="J11283" t="s">
        <v>44</v>
      </c>
      <c r="N11283" s="24">
        <v>1972</v>
      </c>
      <c r="R11283" s="7">
        <v>55.290300000000002</v>
      </c>
      <c r="S11283" s="7">
        <v>52.022799999999997</v>
      </c>
      <c r="T11283" t="s">
        <v>46</v>
      </c>
      <c r="U11283" t="s">
        <v>45696</v>
      </c>
      <c r="X11283" t="s">
        <v>43942</v>
      </c>
      <c r="Y11283" t="s">
        <v>36708</v>
      </c>
      <c r="Z11283" t="s">
        <v>36915</v>
      </c>
      <c r="AA11283" t="s">
        <v>45697</v>
      </c>
      <c r="AC11283" t="s">
        <v>45698</v>
      </c>
      <c r="AG11283" t="s">
        <v>45699</v>
      </c>
      <c r="AH11283" s="6">
        <v>1158944</v>
      </c>
      <c r="AI11283" t="s">
        <v>45700</v>
      </c>
      <c r="AJ11283" t="s">
        <v>45701</v>
      </c>
    </row>
    <row r="11284" spans="1:36" ht="17.25" hidden="1" customHeight="1" x14ac:dyDescent="0.2">
      <c r="A11284" s="4" t="s">
        <v>45693</v>
      </c>
      <c r="B11284" t="s">
        <v>43246</v>
      </c>
      <c r="C11284" t="s">
        <v>45694</v>
      </c>
      <c r="D11284" t="s">
        <v>45695</v>
      </c>
      <c r="E11284" t="s">
        <v>4760</v>
      </c>
      <c r="F11284" t="s">
        <v>86</v>
      </c>
      <c r="G11284" s="5">
        <v>200</v>
      </c>
      <c r="H11284" t="s">
        <v>42</v>
      </c>
      <c r="I11284" t="s">
        <v>240</v>
      </c>
      <c r="J11284" t="s">
        <v>44</v>
      </c>
      <c r="N11284" s="6">
        <v>1972</v>
      </c>
      <c r="R11284" s="7">
        <v>55.290300000000002</v>
      </c>
      <c r="S11284" s="7">
        <v>52.022799999999997</v>
      </c>
      <c r="T11284" t="s">
        <v>46</v>
      </c>
      <c r="U11284" t="s">
        <v>45696</v>
      </c>
      <c r="X11284" t="s">
        <v>43942</v>
      </c>
      <c r="Y11284" t="s">
        <v>36708</v>
      </c>
      <c r="Z11284" t="s">
        <v>36915</v>
      </c>
      <c r="AA11284" t="s">
        <v>45697</v>
      </c>
      <c r="AC11284" t="s">
        <v>45698</v>
      </c>
      <c r="AG11284" t="s">
        <v>45699</v>
      </c>
      <c r="AH11284" s="24">
        <v>1158945</v>
      </c>
      <c r="AI11284" t="s">
        <v>45700</v>
      </c>
      <c r="AJ11284" t="s">
        <v>45702</v>
      </c>
    </row>
    <row r="11285" spans="1:36" ht="17.25" hidden="1" customHeight="1" x14ac:dyDescent="0.2">
      <c r="A11285" s="4" t="s">
        <v>45693</v>
      </c>
      <c r="B11285" t="s">
        <v>43246</v>
      </c>
      <c r="C11285" t="s">
        <v>45694</v>
      </c>
      <c r="D11285" t="s">
        <v>45695</v>
      </c>
      <c r="E11285" t="s">
        <v>4762</v>
      </c>
      <c r="F11285" t="s">
        <v>86</v>
      </c>
      <c r="G11285" s="5">
        <v>205</v>
      </c>
      <c r="H11285" t="s">
        <v>42</v>
      </c>
      <c r="I11285" t="s">
        <v>240</v>
      </c>
      <c r="J11285" t="s">
        <v>44</v>
      </c>
      <c r="N11285" s="6">
        <v>1972</v>
      </c>
      <c r="R11285" s="7">
        <v>55.290300000000002</v>
      </c>
      <c r="S11285" s="7">
        <v>52.022799999999997</v>
      </c>
      <c r="T11285" t="s">
        <v>46</v>
      </c>
      <c r="U11285" t="s">
        <v>45696</v>
      </c>
      <c r="X11285" t="s">
        <v>43942</v>
      </c>
      <c r="Y11285" t="s">
        <v>36708</v>
      </c>
      <c r="Z11285" t="s">
        <v>36915</v>
      </c>
      <c r="AA11285" t="s">
        <v>45697</v>
      </c>
      <c r="AC11285" t="s">
        <v>45698</v>
      </c>
      <c r="AG11285" t="s">
        <v>45699</v>
      </c>
      <c r="AH11285" s="24">
        <v>1158946</v>
      </c>
      <c r="AI11285" t="s">
        <v>45700</v>
      </c>
      <c r="AJ11285" t="s">
        <v>45703</v>
      </c>
    </row>
    <row r="11286" spans="1:36" ht="17.25" hidden="1" customHeight="1" x14ac:dyDescent="0.2">
      <c r="A11286" s="4" t="s">
        <v>45693</v>
      </c>
      <c r="B11286" t="s">
        <v>43246</v>
      </c>
      <c r="C11286" t="s">
        <v>45694</v>
      </c>
      <c r="D11286" t="s">
        <v>45695</v>
      </c>
      <c r="E11286" t="s">
        <v>56</v>
      </c>
      <c r="F11286" t="s">
        <v>86</v>
      </c>
      <c r="G11286" s="5">
        <v>200</v>
      </c>
      <c r="H11286" t="s">
        <v>42</v>
      </c>
      <c r="I11286" t="s">
        <v>240</v>
      </c>
      <c r="J11286" t="s">
        <v>44</v>
      </c>
      <c r="N11286" s="6">
        <v>1972</v>
      </c>
      <c r="R11286" s="7">
        <v>55.290300000000002</v>
      </c>
      <c r="S11286" s="7">
        <v>52.022799999999997</v>
      </c>
      <c r="T11286" t="s">
        <v>46</v>
      </c>
      <c r="U11286" t="s">
        <v>45696</v>
      </c>
      <c r="X11286" t="s">
        <v>43942</v>
      </c>
      <c r="Y11286" t="s">
        <v>36708</v>
      </c>
      <c r="Z11286" t="s">
        <v>36915</v>
      </c>
      <c r="AA11286" t="s">
        <v>45697</v>
      </c>
      <c r="AC11286" t="s">
        <v>45698</v>
      </c>
      <c r="AG11286" t="s">
        <v>45699</v>
      </c>
      <c r="AH11286" s="24">
        <v>1158936</v>
      </c>
      <c r="AI11286" t="s">
        <v>45700</v>
      </c>
      <c r="AJ11286" t="s">
        <v>45704</v>
      </c>
    </row>
    <row r="11287" spans="1:36" ht="17.25" hidden="1" customHeight="1" x14ac:dyDescent="0.2">
      <c r="A11287" s="4" t="s">
        <v>45693</v>
      </c>
      <c r="B11287" t="s">
        <v>43246</v>
      </c>
      <c r="C11287" t="s">
        <v>45694</v>
      </c>
      <c r="D11287" t="s">
        <v>45695</v>
      </c>
      <c r="E11287" t="s">
        <v>58</v>
      </c>
      <c r="F11287" t="s">
        <v>86</v>
      </c>
      <c r="G11287" s="5">
        <v>200</v>
      </c>
      <c r="H11287" t="s">
        <v>42</v>
      </c>
      <c r="I11287" t="s">
        <v>240</v>
      </c>
      <c r="J11287" t="s">
        <v>44</v>
      </c>
      <c r="N11287" s="6">
        <v>1972</v>
      </c>
      <c r="R11287" s="7">
        <v>55.290300000000002</v>
      </c>
      <c r="S11287" s="7">
        <v>52.022799999999997</v>
      </c>
      <c r="T11287" t="s">
        <v>46</v>
      </c>
      <c r="U11287" t="s">
        <v>45696</v>
      </c>
      <c r="X11287" t="s">
        <v>43942</v>
      </c>
      <c r="Y11287" t="s">
        <v>36708</v>
      </c>
      <c r="Z11287" t="s">
        <v>36915</v>
      </c>
      <c r="AA11287" t="s">
        <v>45697</v>
      </c>
      <c r="AC11287" t="s">
        <v>45698</v>
      </c>
      <c r="AG11287" t="s">
        <v>45699</v>
      </c>
      <c r="AH11287" s="24">
        <v>1158937</v>
      </c>
      <c r="AI11287" t="s">
        <v>45700</v>
      </c>
      <c r="AJ11287" t="s">
        <v>45705</v>
      </c>
    </row>
    <row r="11288" spans="1:36" ht="17.25" hidden="1" customHeight="1" x14ac:dyDescent="0.2">
      <c r="A11288" s="4" t="s">
        <v>45693</v>
      </c>
      <c r="B11288" t="s">
        <v>43246</v>
      </c>
      <c r="C11288" t="s">
        <v>45694</v>
      </c>
      <c r="D11288" t="s">
        <v>45695</v>
      </c>
      <c r="E11288" t="s">
        <v>191</v>
      </c>
      <c r="F11288" t="s">
        <v>86</v>
      </c>
      <c r="G11288" s="5">
        <v>200</v>
      </c>
      <c r="H11288" t="s">
        <v>42</v>
      </c>
      <c r="I11288" t="s">
        <v>240</v>
      </c>
      <c r="J11288" t="s">
        <v>44</v>
      </c>
      <c r="N11288" s="6">
        <v>1972</v>
      </c>
      <c r="R11288" s="7">
        <v>55.290300000000002</v>
      </c>
      <c r="S11288" s="7">
        <v>52.022799999999997</v>
      </c>
      <c r="T11288" t="s">
        <v>46</v>
      </c>
      <c r="U11288" t="s">
        <v>45696</v>
      </c>
      <c r="X11288" t="s">
        <v>43942</v>
      </c>
      <c r="Y11288" t="s">
        <v>36708</v>
      </c>
      <c r="Z11288" t="s">
        <v>36915</v>
      </c>
      <c r="AA11288" t="s">
        <v>45697</v>
      </c>
      <c r="AC11288" t="s">
        <v>45698</v>
      </c>
      <c r="AG11288" t="s">
        <v>45699</v>
      </c>
      <c r="AH11288" s="24">
        <v>1158938</v>
      </c>
      <c r="AI11288" t="s">
        <v>45700</v>
      </c>
      <c r="AJ11288" t="s">
        <v>45706</v>
      </c>
    </row>
    <row r="11289" spans="1:36" ht="17.25" hidden="1" customHeight="1" x14ac:dyDescent="0.2">
      <c r="A11289" s="4" t="s">
        <v>45693</v>
      </c>
      <c r="B11289" t="s">
        <v>43246</v>
      </c>
      <c r="C11289" t="s">
        <v>45694</v>
      </c>
      <c r="D11289" t="s">
        <v>45695</v>
      </c>
      <c r="E11289" t="s">
        <v>335</v>
      </c>
      <c r="F11289" t="s">
        <v>86</v>
      </c>
      <c r="G11289" s="5">
        <v>200</v>
      </c>
      <c r="H11289" t="s">
        <v>42</v>
      </c>
      <c r="I11289" t="s">
        <v>240</v>
      </c>
      <c r="J11289" t="s">
        <v>44</v>
      </c>
      <c r="N11289" s="6">
        <v>1972</v>
      </c>
      <c r="R11289" s="7">
        <v>55.290300000000002</v>
      </c>
      <c r="S11289" s="7">
        <v>52.022799999999997</v>
      </c>
      <c r="T11289" t="s">
        <v>46</v>
      </c>
      <c r="U11289" t="s">
        <v>45696</v>
      </c>
      <c r="X11289" t="s">
        <v>43942</v>
      </c>
      <c r="Y11289" t="s">
        <v>36708</v>
      </c>
      <c r="Z11289" t="s">
        <v>36915</v>
      </c>
      <c r="AA11289" t="s">
        <v>45697</v>
      </c>
      <c r="AC11289" t="s">
        <v>45698</v>
      </c>
      <c r="AG11289" t="s">
        <v>45699</v>
      </c>
      <c r="AH11289" s="24">
        <v>1158939</v>
      </c>
      <c r="AI11289" t="s">
        <v>45700</v>
      </c>
      <c r="AJ11289" t="s">
        <v>45707</v>
      </c>
    </row>
    <row r="11290" spans="1:36" ht="17.25" hidden="1" customHeight="1" x14ac:dyDescent="0.2">
      <c r="A11290" s="4" t="s">
        <v>45693</v>
      </c>
      <c r="B11290" t="s">
        <v>43246</v>
      </c>
      <c r="C11290" t="s">
        <v>45694</v>
      </c>
      <c r="D11290" t="s">
        <v>45695</v>
      </c>
      <c r="E11290" t="s">
        <v>1157</v>
      </c>
      <c r="F11290" t="s">
        <v>86</v>
      </c>
      <c r="G11290" s="5">
        <v>200</v>
      </c>
      <c r="H11290" t="s">
        <v>42</v>
      </c>
      <c r="I11290" t="s">
        <v>240</v>
      </c>
      <c r="J11290" t="s">
        <v>44</v>
      </c>
      <c r="N11290" s="6">
        <v>1972</v>
      </c>
      <c r="R11290" s="7">
        <v>55.290300000000002</v>
      </c>
      <c r="S11290" s="7">
        <v>52.022799999999997</v>
      </c>
      <c r="T11290" t="s">
        <v>46</v>
      </c>
      <c r="U11290" t="s">
        <v>45696</v>
      </c>
      <c r="X11290" t="s">
        <v>43942</v>
      </c>
      <c r="Y11290" t="s">
        <v>36708</v>
      </c>
      <c r="Z11290" t="s">
        <v>36915</v>
      </c>
      <c r="AA11290" t="s">
        <v>45697</v>
      </c>
      <c r="AC11290" t="s">
        <v>45698</v>
      </c>
      <c r="AG11290" t="s">
        <v>45699</v>
      </c>
      <c r="AH11290" s="24">
        <v>1158940</v>
      </c>
      <c r="AI11290" t="s">
        <v>45700</v>
      </c>
      <c r="AJ11290" t="s">
        <v>45708</v>
      </c>
    </row>
    <row r="11291" spans="1:36" ht="17.25" hidden="1" customHeight="1" x14ac:dyDescent="0.2">
      <c r="A11291" s="4" t="s">
        <v>45693</v>
      </c>
      <c r="B11291" t="s">
        <v>43246</v>
      </c>
      <c r="C11291" t="s">
        <v>45694</v>
      </c>
      <c r="D11291" t="s">
        <v>45695</v>
      </c>
      <c r="E11291" t="s">
        <v>2297</v>
      </c>
      <c r="F11291" t="s">
        <v>86</v>
      </c>
      <c r="G11291" s="5">
        <v>200</v>
      </c>
      <c r="H11291" t="s">
        <v>42</v>
      </c>
      <c r="I11291" t="s">
        <v>240</v>
      </c>
      <c r="J11291" t="s">
        <v>44</v>
      </c>
      <c r="N11291" s="6">
        <v>1972</v>
      </c>
      <c r="R11291" s="7">
        <v>55.290300000000002</v>
      </c>
      <c r="S11291" s="7">
        <v>52.022799999999997</v>
      </c>
      <c r="T11291" t="s">
        <v>46</v>
      </c>
      <c r="U11291" t="s">
        <v>45696</v>
      </c>
      <c r="X11291" t="s">
        <v>43942</v>
      </c>
      <c r="Y11291" t="s">
        <v>36708</v>
      </c>
      <c r="Z11291" t="s">
        <v>36915</v>
      </c>
      <c r="AA11291" t="s">
        <v>45697</v>
      </c>
      <c r="AC11291" t="s">
        <v>45698</v>
      </c>
      <c r="AG11291" t="s">
        <v>45699</v>
      </c>
      <c r="AH11291" s="24">
        <v>1158941</v>
      </c>
      <c r="AI11291" t="s">
        <v>45700</v>
      </c>
      <c r="AJ11291" t="s">
        <v>45709</v>
      </c>
    </row>
    <row r="11292" spans="1:36" ht="17.25" hidden="1" customHeight="1" x14ac:dyDescent="0.2">
      <c r="A11292" s="4" t="s">
        <v>45693</v>
      </c>
      <c r="B11292" t="s">
        <v>43246</v>
      </c>
      <c r="C11292" t="s">
        <v>45694</v>
      </c>
      <c r="D11292" t="s">
        <v>45695</v>
      </c>
      <c r="E11292" t="s">
        <v>3929</v>
      </c>
      <c r="F11292" t="s">
        <v>86</v>
      </c>
      <c r="G11292" s="5">
        <v>200</v>
      </c>
      <c r="H11292" t="s">
        <v>42</v>
      </c>
      <c r="I11292" t="s">
        <v>240</v>
      </c>
      <c r="J11292" t="s">
        <v>44</v>
      </c>
      <c r="N11292" s="6">
        <v>1972</v>
      </c>
      <c r="R11292" s="7">
        <v>55.290300000000002</v>
      </c>
      <c r="S11292" s="7">
        <v>52.022799999999997</v>
      </c>
      <c r="T11292" t="s">
        <v>46</v>
      </c>
      <c r="U11292" t="s">
        <v>45696</v>
      </c>
      <c r="X11292" t="s">
        <v>43942</v>
      </c>
      <c r="Y11292" t="s">
        <v>36708</v>
      </c>
      <c r="Z11292" t="s">
        <v>36915</v>
      </c>
      <c r="AA11292" t="s">
        <v>45697</v>
      </c>
      <c r="AC11292" t="s">
        <v>45698</v>
      </c>
      <c r="AG11292" t="s">
        <v>45699</v>
      </c>
      <c r="AH11292" s="24">
        <v>1158942</v>
      </c>
      <c r="AI11292" t="s">
        <v>45700</v>
      </c>
      <c r="AJ11292" t="s">
        <v>45710</v>
      </c>
    </row>
    <row r="11293" spans="1:36" ht="17.25" hidden="1" customHeight="1" x14ac:dyDescent="0.2">
      <c r="A11293" s="4" t="s">
        <v>45693</v>
      </c>
      <c r="B11293" t="s">
        <v>43246</v>
      </c>
      <c r="C11293" t="s">
        <v>45694</v>
      </c>
      <c r="D11293" t="s">
        <v>45695</v>
      </c>
      <c r="E11293" t="s">
        <v>4787</v>
      </c>
      <c r="F11293" t="s">
        <v>86</v>
      </c>
      <c r="G11293" s="5">
        <v>200</v>
      </c>
      <c r="H11293" t="s">
        <v>42</v>
      </c>
      <c r="I11293" t="s">
        <v>240</v>
      </c>
      <c r="J11293" t="s">
        <v>44</v>
      </c>
      <c r="N11293" s="6">
        <v>1972</v>
      </c>
      <c r="R11293" s="7">
        <v>55.290300000000002</v>
      </c>
      <c r="S11293" s="7">
        <v>52.022799999999997</v>
      </c>
      <c r="T11293" t="s">
        <v>46</v>
      </c>
      <c r="U11293" t="s">
        <v>45696</v>
      </c>
      <c r="X11293" t="s">
        <v>43942</v>
      </c>
      <c r="Y11293" t="s">
        <v>36708</v>
      </c>
      <c r="Z11293" t="s">
        <v>36915</v>
      </c>
      <c r="AA11293" t="s">
        <v>45697</v>
      </c>
      <c r="AC11293" t="s">
        <v>45698</v>
      </c>
      <c r="AG11293" t="s">
        <v>45699</v>
      </c>
      <c r="AH11293" s="24">
        <v>1158943</v>
      </c>
      <c r="AI11293" t="s">
        <v>45700</v>
      </c>
      <c r="AJ11293" t="s">
        <v>45711</v>
      </c>
    </row>
    <row r="11294" spans="1:36" ht="17.25" hidden="1" customHeight="1" x14ac:dyDescent="0.2">
      <c r="A11294" s="4" t="s">
        <v>45693</v>
      </c>
      <c r="B11294" t="s">
        <v>43246</v>
      </c>
      <c r="C11294" t="s">
        <v>45694</v>
      </c>
      <c r="D11294" t="s">
        <v>45695</v>
      </c>
      <c r="E11294" t="s">
        <v>565</v>
      </c>
      <c r="F11294" t="s">
        <v>86</v>
      </c>
      <c r="G11294" s="5">
        <v>850</v>
      </c>
      <c r="H11294" t="s">
        <v>611</v>
      </c>
      <c r="I11294" t="s">
        <v>43</v>
      </c>
      <c r="J11294" t="s">
        <v>45</v>
      </c>
      <c r="K11294" t="s">
        <v>45</v>
      </c>
      <c r="L11294" t="s">
        <v>45</v>
      </c>
      <c r="M11294" t="s">
        <v>559</v>
      </c>
      <c r="N11294" s="27"/>
      <c r="R11294" s="7">
        <v>55.290300000000002</v>
      </c>
      <c r="S11294" s="7">
        <v>52.022799999999997</v>
      </c>
      <c r="T11294" t="s">
        <v>46</v>
      </c>
      <c r="U11294" t="s">
        <v>45696</v>
      </c>
      <c r="X11294" t="s">
        <v>43942</v>
      </c>
      <c r="Y11294" t="s">
        <v>36708</v>
      </c>
      <c r="Z11294" t="s">
        <v>36915</v>
      </c>
      <c r="AA11294" t="s">
        <v>45697</v>
      </c>
      <c r="AC11294" t="s">
        <v>45698</v>
      </c>
      <c r="AG11294" t="s">
        <v>45699</v>
      </c>
      <c r="AH11294" s="8" t="s">
        <v>45712</v>
      </c>
      <c r="AI11294" t="s">
        <v>45700</v>
      </c>
      <c r="AJ11294" t="s">
        <v>45713</v>
      </c>
    </row>
    <row r="11295" spans="1:36" ht="17.25" hidden="1" customHeight="1" x14ac:dyDescent="0.2">
      <c r="A11295" s="4" t="s">
        <v>45721</v>
      </c>
      <c r="B11295" t="s">
        <v>45722</v>
      </c>
      <c r="C11295" t="s">
        <v>45723</v>
      </c>
      <c r="D11295" t="s">
        <v>45724</v>
      </c>
      <c r="E11295" t="s">
        <v>40</v>
      </c>
      <c r="F11295" t="s">
        <v>86</v>
      </c>
      <c r="G11295" s="5">
        <v>300</v>
      </c>
      <c r="H11295" t="s">
        <v>611</v>
      </c>
      <c r="I11295" t="s">
        <v>43</v>
      </c>
      <c r="J11295" t="s">
        <v>44</v>
      </c>
      <c r="K11295" t="s">
        <v>45</v>
      </c>
      <c r="L11295" t="s">
        <v>45</v>
      </c>
      <c r="M11295" t="s">
        <v>559</v>
      </c>
      <c r="N11295" s="27"/>
      <c r="R11295" s="7">
        <v>44.008091</v>
      </c>
      <c r="S11295" s="7">
        <v>20.9024</v>
      </c>
      <c r="T11295" t="s">
        <v>504</v>
      </c>
      <c r="U11295" t="s">
        <v>45725</v>
      </c>
      <c r="W11295" t="s">
        <v>45726</v>
      </c>
      <c r="X11295" t="s">
        <v>45727</v>
      </c>
      <c r="Y11295" t="s">
        <v>36708</v>
      </c>
      <c r="Z11295" t="s">
        <v>36709</v>
      </c>
      <c r="AG11295" t="s">
        <v>45728</v>
      </c>
      <c r="AH11295" s="6">
        <v>1299023</v>
      </c>
      <c r="AI11295" t="s">
        <v>45729</v>
      </c>
      <c r="AJ11295" t="s">
        <v>45730</v>
      </c>
    </row>
    <row r="11296" spans="1:36" ht="17.25" hidden="1" customHeight="1" x14ac:dyDescent="0.2">
      <c r="A11296" s="4" t="s">
        <v>45731</v>
      </c>
      <c r="B11296" t="s">
        <v>45722</v>
      </c>
      <c r="C11296" t="s">
        <v>45732</v>
      </c>
      <c r="E11296" t="s">
        <v>40</v>
      </c>
      <c r="F11296" t="s">
        <v>86</v>
      </c>
      <c r="G11296" s="5">
        <v>120</v>
      </c>
      <c r="H11296" t="s">
        <v>677</v>
      </c>
      <c r="I11296" t="s">
        <v>43</v>
      </c>
      <c r="J11296" t="s">
        <v>44</v>
      </c>
      <c r="N11296" s="27"/>
      <c r="R11296" s="7">
        <v>44.526896999999998</v>
      </c>
      <c r="S11296" s="7">
        <v>19.197247000000001</v>
      </c>
      <c r="T11296" t="s">
        <v>46</v>
      </c>
      <c r="U11296" t="s">
        <v>45733</v>
      </c>
      <c r="W11296" t="s">
        <v>45734</v>
      </c>
      <c r="X11296" t="s">
        <v>45727</v>
      </c>
      <c r="Y11296" t="s">
        <v>36708</v>
      </c>
      <c r="Z11296" t="s">
        <v>36709</v>
      </c>
      <c r="AC11296" t="s">
        <v>45735</v>
      </c>
      <c r="AG11296" t="s">
        <v>45736</v>
      </c>
      <c r="AH11296" s="8" t="s">
        <v>45737</v>
      </c>
      <c r="AI11296" t="s">
        <v>45738</v>
      </c>
      <c r="AJ11296" t="s">
        <v>45739</v>
      </c>
    </row>
    <row r="11297" spans="1:36" ht="17.25" hidden="1" customHeight="1" x14ac:dyDescent="0.2">
      <c r="A11297" s="4" t="s">
        <v>45731</v>
      </c>
      <c r="B11297" t="s">
        <v>45722</v>
      </c>
      <c r="C11297" t="s">
        <v>45732</v>
      </c>
      <c r="E11297" t="s">
        <v>56</v>
      </c>
      <c r="F11297" t="s">
        <v>86</v>
      </c>
      <c r="G11297" s="5">
        <v>120</v>
      </c>
      <c r="H11297" t="s">
        <v>677</v>
      </c>
      <c r="I11297" t="s">
        <v>43</v>
      </c>
      <c r="J11297" t="s">
        <v>44</v>
      </c>
      <c r="N11297" s="27"/>
      <c r="R11297" s="7">
        <v>44.526896999999998</v>
      </c>
      <c r="S11297" s="7">
        <v>19.197247000000001</v>
      </c>
      <c r="T11297" t="s">
        <v>46</v>
      </c>
      <c r="U11297" t="s">
        <v>45733</v>
      </c>
      <c r="W11297" t="s">
        <v>45734</v>
      </c>
      <c r="X11297" t="s">
        <v>45727</v>
      </c>
      <c r="Y11297" t="s">
        <v>36708</v>
      </c>
      <c r="Z11297" t="s">
        <v>36709</v>
      </c>
      <c r="AC11297" t="s">
        <v>45735</v>
      </c>
      <c r="AG11297" t="s">
        <v>45736</v>
      </c>
      <c r="AH11297" s="8" t="s">
        <v>45737</v>
      </c>
      <c r="AI11297" t="s">
        <v>45738</v>
      </c>
      <c r="AJ11297" t="s">
        <v>45740</v>
      </c>
    </row>
    <row r="11298" spans="1:36" ht="17.25" hidden="1" customHeight="1" x14ac:dyDescent="0.2">
      <c r="A11298" s="4" t="s">
        <v>45747</v>
      </c>
      <c r="B11298" t="s">
        <v>45722</v>
      </c>
      <c r="C11298" t="s">
        <v>45748</v>
      </c>
      <c r="E11298" t="s">
        <v>40</v>
      </c>
      <c r="F11298" t="s">
        <v>64</v>
      </c>
      <c r="G11298" s="5">
        <v>140</v>
      </c>
      <c r="H11298" t="s">
        <v>42</v>
      </c>
      <c r="I11298" t="s">
        <v>240</v>
      </c>
      <c r="J11298" t="s">
        <v>44</v>
      </c>
      <c r="N11298" s="6">
        <v>1984</v>
      </c>
      <c r="R11298" s="7">
        <v>45.267969000000001</v>
      </c>
      <c r="S11298" s="7">
        <v>19.885331000000001</v>
      </c>
      <c r="T11298" t="s">
        <v>46</v>
      </c>
      <c r="U11298" t="s">
        <v>45749</v>
      </c>
      <c r="W11298" t="s">
        <v>45750</v>
      </c>
      <c r="X11298" t="s">
        <v>45751</v>
      </c>
      <c r="Y11298" t="s">
        <v>36708</v>
      </c>
      <c r="Z11298" t="s">
        <v>36709</v>
      </c>
      <c r="AG11298" t="s">
        <v>45752</v>
      </c>
      <c r="AH11298" s="24">
        <v>1136652</v>
      </c>
      <c r="AI11298" t="s">
        <v>45753</v>
      </c>
      <c r="AJ11298" t="s">
        <v>45754</v>
      </c>
    </row>
    <row r="11299" spans="1:36" ht="17.25" hidden="1" customHeight="1" x14ac:dyDescent="0.2">
      <c r="A11299" s="4" t="s">
        <v>45747</v>
      </c>
      <c r="B11299" t="s">
        <v>45722</v>
      </c>
      <c r="C11299" t="s">
        <v>45748</v>
      </c>
      <c r="E11299" t="s">
        <v>56</v>
      </c>
      <c r="F11299" t="s">
        <v>64</v>
      </c>
      <c r="G11299" s="5">
        <v>110</v>
      </c>
      <c r="H11299" t="s">
        <v>42</v>
      </c>
      <c r="I11299" t="s">
        <v>240</v>
      </c>
      <c r="J11299" t="s">
        <v>44</v>
      </c>
      <c r="N11299" s="6">
        <v>1984</v>
      </c>
      <c r="R11299" s="7">
        <v>45.267969000000001</v>
      </c>
      <c r="S11299" s="7">
        <v>19.885331000000001</v>
      </c>
      <c r="T11299" t="s">
        <v>46</v>
      </c>
      <c r="U11299" t="s">
        <v>45749</v>
      </c>
      <c r="W11299" t="s">
        <v>45750</v>
      </c>
      <c r="X11299" t="s">
        <v>45751</v>
      </c>
      <c r="Y11299" t="s">
        <v>36708</v>
      </c>
      <c r="Z11299" t="s">
        <v>36709</v>
      </c>
      <c r="AG11299" t="s">
        <v>45752</v>
      </c>
      <c r="AH11299" s="24">
        <v>1136653</v>
      </c>
      <c r="AI11299" t="s">
        <v>45753</v>
      </c>
      <c r="AJ11299" t="s">
        <v>45755</v>
      </c>
    </row>
    <row r="11300" spans="1:36" ht="17.25" hidden="1" customHeight="1" x14ac:dyDescent="0.2">
      <c r="A11300" s="4" t="s">
        <v>45747</v>
      </c>
      <c r="B11300" t="s">
        <v>45722</v>
      </c>
      <c r="C11300" t="s">
        <v>45748</v>
      </c>
      <c r="E11300" t="s">
        <v>58</v>
      </c>
      <c r="F11300" t="s">
        <v>86</v>
      </c>
      <c r="G11300" s="5">
        <v>200</v>
      </c>
      <c r="H11300" t="s">
        <v>611</v>
      </c>
      <c r="I11300" t="s">
        <v>43</v>
      </c>
      <c r="J11300" t="s">
        <v>44</v>
      </c>
      <c r="K11300" t="s">
        <v>45</v>
      </c>
      <c r="L11300" t="s">
        <v>45</v>
      </c>
      <c r="M11300" t="s">
        <v>559</v>
      </c>
      <c r="N11300" s="27"/>
      <c r="R11300" s="7">
        <v>45.267969000000001</v>
      </c>
      <c r="S11300" s="7">
        <v>19.885331000000001</v>
      </c>
      <c r="T11300" t="s">
        <v>46</v>
      </c>
      <c r="U11300" t="s">
        <v>45749</v>
      </c>
      <c r="W11300" t="s">
        <v>45750</v>
      </c>
      <c r="X11300" t="s">
        <v>45751</v>
      </c>
      <c r="Y11300" t="s">
        <v>36708</v>
      </c>
      <c r="Z11300" t="s">
        <v>36709</v>
      </c>
      <c r="AG11300" t="s">
        <v>45756</v>
      </c>
      <c r="AH11300" s="24">
        <v>1254936</v>
      </c>
      <c r="AI11300" t="s">
        <v>45753</v>
      </c>
      <c r="AJ11300" t="s">
        <v>45757</v>
      </c>
    </row>
    <row r="11301" spans="1:36" ht="17.25" hidden="1" customHeight="1" x14ac:dyDescent="0.2">
      <c r="A11301" s="4" t="s">
        <v>45768</v>
      </c>
      <c r="B11301" t="s">
        <v>45722</v>
      </c>
      <c r="C11301" t="s">
        <v>45769</v>
      </c>
      <c r="E11301" t="s">
        <v>40</v>
      </c>
      <c r="F11301" t="s">
        <v>64</v>
      </c>
      <c r="G11301" s="5">
        <v>110</v>
      </c>
      <c r="H11301" t="s">
        <v>42</v>
      </c>
      <c r="I11301" t="s">
        <v>240</v>
      </c>
      <c r="J11301" t="s">
        <v>44</v>
      </c>
      <c r="N11301" s="6">
        <v>1989</v>
      </c>
      <c r="R11301" s="7">
        <v>45.357170000000004</v>
      </c>
      <c r="S11301" s="7">
        <v>20.415949000000001</v>
      </c>
      <c r="T11301" t="s">
        <v>46</v>
      </c>
      <c r="U11301" t="s">
        <v>45770</v>
      </c>
      <c r="W11301" t="s">
        <v>45771</v>
      </c>
      <c r="X11301" t="s">
        <v>45751</v>
      </c>
      <c r="Y11301" t="s">
        <v>36708</v>
      </c>
      <c r="Z11301" t="s">
        <v>36709</v>
      </c>
      <c r="AG11301" t="s">
        <v>45772</v>
      </c>
      <c r="AH11301" s="24">
        <v>1159432</v>
      </c>
      <c r="AI11301" t="s">
        <v>45773</v>
      </c>
      <c r="AJ11301" t="s">
        <v>45774</v>
      </c>
    </row>
    <row r="11302" spans="1:36" ht="17.25" hidden="1" customHeight="1" x14ac:dyDescent="0.2">
      <c r="A11302" s="4" t="s">
        <v>45775</v>
      </c>
      <c r="B11302" t="s">
        <v>45776</v>
      </c>
      <c r="C11302" t="s">
        <v>45777</v>
      </c>
      <c r="E11302" t="s">
        <v>40</v>
      </c>
      <c r="F11302" t="s">
        <v>86</v>
      </c>
      <c r="G11302" s="5">
        <v>80</v>
      </c>
      <c r="H11302" t="s">
        <v>42</v>
      </c>
      <c r="I11302" t="s">
        <v>43</v>
      </c>
      <c r="J11302" t="s">
        <v>44</v>
      </c>
      <c r="N11302" s="6">
        <v>2007</v>
      </c>
      <c r="R11302" s="7">
        <v>48.202199999999998</v>
      </c>
      <c r="S11302" s="7">
        <v>18.597000000000001</v>
      </c>
      <c r="T11302" t="s">
        <v>46</v>
      </c>
      <c r="U11302" t="s">
        <v>45778</v>
      </c>
      <c r="X11302" t="s">
        <v>45779</v>
      </c>
      <c r="Y11302" t="s">
        <v>36708</v>
      </c>
      <c r="Z11302" t="s">
        <v>36915</v>
      </c>
      <c r="AC11302" t="s">
        <v>45780</v>
      </c>
      <c r="AG11302" t="s">
        <v>45781</v>
      </c>
      <c r="AH11302" s="8" t="s">
        <v>45782</v>
      </c>
      <c r="AI11302" t="s">
        <v>45783</v>
      </c>
      <c r="AJ11302" t="s">
        <v>45784</v>
      </c>
    </row>
    <row r="11303" spans="1:36" ht="17.25" hidden="1" customHeight="1" x14ac:dyDescent="0.2">
      <c r="A11303" s="4" t="s">
        <v>45785</v>
      </c>
      <c r="B11303" t="s">
        <v>45776</v>
      </c>
      <c r="C11303" t="s">
        <v>45786</v>
      </c>
      <c r="E11303" t="s">
        <v>40</v>
      </c>
      <c r="F11303" t="s">
        <v>86</v>
      </c>
      <c r="G11303" s="5">
        <v>430</v>
      </c>
      <c r="H11303" t="s">
        <v>42</v>
      </c>
      <c r="I11303" t="s">
        <v>43</v>
      </c>
      <c r="J11303" t="s">
        <v>559</v>
      </c>
      <c r="N11303" s="6">
        <v>2011</v>
      </c>
      <c r="R11303" s="7">
        <v>48.429600000000001</v>
      </c>
      <c r="S11303" s="7">
        <v>17.697800000000001</v>
      </c>
      <c r="T11303" t="s">
        <v>46</v>
      </c>
      <c r="U11303" t="s">
        <v>45787</v>
      </c>
      <c r="X11303" t="s">
        <v>45788</v>
      </c>
      <c r="Y11303" t="s">
        <v>36708</v>
      </c>
      <c r="Z11303" t="s">
        <v>36915</v>
      </c>
      <c r="AB11303" t="s">
        <v>45789</v>
      </c>
      <c r="AG11303" t="s">
        <v>45790</v>
      </c>
      <c r="AH11303" s="8">
        <v>1175414</v>
      </c>
      <c r="AI11303" t="s">
        <v>45791</v>
      </c>
      <c r="AJ11303" t="s">
        <v>45792</v>
      </c>
    </row>
    <row r="11304" spans="1:36" ht="17.25" hidden="1" customHeight="1" x14ac:dyDescent="0.2">
      <c r="A11304" s="4" t="s">
        <v>45793</v>
      </c>
      <c r="B11304" t="s">
        <v>45776</v>
      </c>
      <c r="C11304" t="s">
        <v>45794</v>
      </c>
      <c r="E11304" t="s">
        <v>40</v>
      </c>
      <c r="F11304" t="s">
        <v>6069</v>
      </c>
      <c r="G11304" s="5">
        <v>214</v>
      </c>
      <c r="H11304" t="s">
        <v>42</v>
      </c>
      <c r="I11304" t="s">
        <v>43</v>
      </c>
      <c r="J11304" t="s">
        <v>44</v>
      </c>
      <c r="N11304" s="6">
        <v>1998</v>
      </c>
      <c r="R11304" s="7">
        <v>48.177439999999997</v>
      </c>
      <c r="S11304" s="7">
        <v>17.153949999999998</v>
      </c>
      <c r="T11304" t="s">
        <v>46</v>
      </c>
      <c r="U11304" t="s">
        <v>45795</v>
      </c>
      <c r="X11304" t="s">
        <v>45795</v>
      </c>
      <c r="Y11304" t="s">
        <v>36708</v>
      </c>
      <c r="Z11304" t="s">
        <v>36915</v>
      </c>
      <c r="AG11304" t="s">
        <v>45796</v>
      </c>
      <c r="AH11304" s="8" t="s">
        <v>45797</v>
      </c>
      <c r="AI11304" t="s">
        <v>45798</v>
      </c>
      <c r="AJ11304" t="s">
        <v>45799</v>
      </c>
    </row>
    <row r="11305" spans="1:36" ht="17.25" hidden="1" customHeight="1" x14ac:dyDescent="0.2">
      <c r="A11305" s="4" t="s">
        <v>45800</v>
      </c>
      <c r="B11305" t="s">
        <v>45776</v>
      </c>
      <c r="C11305" t="s">
        <v>45801</v>
      </c>
      <c r="E11305" t="s">
        <v>3343</v>
      </c>
      <c r="F11305" t="s">
        <v>86</v>
      </c>
      <c r="G11305" s="5">
        <v>49.87</v>
      </c>
      <c r="H11305" t="s">
        <v>42</v>
      </c>
      <c r="I11305" t="s">
        <v>65</v>
      </c>
      <c r="J11305" t="s">
        <v>559</v>
      </c>
      <c r="N11305" s="6">
        <v>2009</v>
      </c>
      <c r="R11305" s="7">
        <v>48.286409999999997</v>
      </c>
      <c r="S11305" s="7">
        <v>19.614879999999999</v>
      </c>
      <c r="T11305" t="s">
        <v>504</v>
      </c>
      <c r="U11305" t="s">
        <v>45802</v>
      </c>
      <c r="X11305" t="s">
        <v>45803</v>
      </c>
      <c r="Y11305" t="s">
        <v>36708</v>
      </c>
      <c r="Z11305" t="s">
        <v>36915</v>
      </c>
      <c r="AG11305" t="s">
        <v>45804</v>
      </c>
      <c r="AH11305" s="8">
        <v>1209293</v>
      </c>
      <c r="AI11305" t="s">
        <v>45805</v>
      </c>
      <c r="AJ11305" t="s">
        <v>45806</v>
      </c>
    </row>
    <row r="11306" spans="1:36" ht="17.25" hidden="1" customHeight="1" x14ac:dyDescent="0.2">
      <c r="A11306" s="4" t="s">
        <v>45807</v>
      </c>
      <c r="B11306" t="s">
        <v>45776</v>
      </c>
      <c r="C11306" t="s">
        <v>45808</v>
      </c>
      <c r="E11306" t="s">
        <v>40</v>
      </c>
      <c r="F11306" t="s">
        <v>86</v>
      </c>
      <c r="G11306" s="5">
        <v>64</v>
      </c>
      <c r="H11306" t="s">
        <v>42</v>
      </c>
      <c r="I11306" t="s">
        <v>43</v>
      </c>
      <c r="J11306" t="s">
        <v>44</v>
      </c>
      <c r="K11306" t="s">
        <v>97</v>
      </c>
      <c r="L11306" t="s">
        <v>45</v>
      </c>
      <c r="N11306" s="6">
        <v>2009</v>
      </c>
      <c r="R11306" s="7">
        <v>49.115400000000001</v>
      </c>
      <c r="S11306" s="7">
        <v>18.424600000000002</v>
      </c>
      <c r="T11306" t="s">
        <v>46</v>
      </c>
      <c r="U11306" t="s">
        <v>45809</v>
      </c>
      <c r="X11306" t="s">
        <v>45810</v>
      </c>
      <c r="Y11306" t="s">
        <v>36708</v>
      </c>
      <c r="Z11306" t="s">
        <v>36915</v>
      </c>
      <c r="AG11306" t="s">
        <v>45811</v>
      </c>
      <c r="AH11306" s="8" t="s">
        <v>45812</v>
      </c>
      <c r="AI11306" t="s">
        <v>45813</v>
      </c>
      <c r="AJ11306" t="s">
        <v>45814</v>
      </c>
    </row>
    <row r="11307" spans="1:36" ht="17.25" hidden="1" customHeight="1" x14ac:dyDescent="0.2">
      <c r="A11307" s="4" t="s">
        <v>45815</v>
      </c>
      <c r="B11307" t="s">
        <v>45776</v>
      </c>
      <c r="C11307" t="s">
        <v>45816</v>
      </c>
      <c r="E11307" t="s">
        <v>3076</v>
      </c>
      <c r="F11307" t="s">
        <v>64</v>
      </c>
      <c r="G11307" s="5">
        <v>29</v>
      </c>
      <c r="H11307" t="s">
        <v>42</v>
      </c>
      <c r="I11307" t="s">
        <v>65</v>
      </c>
      <c r="J11307" t="s">
        <v>44</v>
      </c>
      <c r="N11307" s="6">
        <v>1976</v>
      </c>
      <c r="R11307" s="7">
        <v>48.119900000000001</v>
      </c>
      <c r="S11307" s="7">
        <v>17.180299999999999</v>
      </c>
      <c r="T11307" t="s">
        <v>46</v>
      </c>
      <c r="U11307" t="s">
        <v>45795</v>
      </c>
      <c r="X11307" t="s">
        <v>45795</v>
      </c>
      <c r="Y11307" t="s">
        <v>36708</v>
      </c>
      <c r="Z11307" t="s">
        <v>36915</v>
      </c>
      <c r="AD11307" t="s">
        <v>880</v>
      </c>
      <c r="AE11307" t="s">
        <v>254</v>
      </c>
      <c r="AF11307" t="s">
        <v>1869</v>
      </c>
      <c r="AG11307" t="s">
        <v>45817</v>
      </c>
      <c r="AH11307" s="24">
        <v>1249830</v>
      </c>
      <c r="AI11307" t="s">
        <v>45818</v>
      </c>
      <c r="AJ11307" t="s">
        <v>45819</v>
      </c>
    </row>
    <row r="11308" spans="1:36" ht="17.25" hidden="1" customHeight="1" x14ac:dyDescent="0.2">
      <c r="A11308" s="4" t="s">
        <v>45815</v>
      </c>
      <c r="B11308" t="s">
        <v>45776</v>
      </c>
      <c r="C11308" t="s">
        <v>45816</v>
      </c>
      <c r="E11308" t="s">
        <v>3083</v>
      </c>
      <c r="F11308" t="s">
        <v>64</v>
      </c>
      <c r="G11308" s="5">
        <v>24</v>
      </c>
      <c r="H11308" t="s">
        <v>42</v>
      </c>
      <c r="I11308" t="s">
        <v>65</v>
      </c>
      <c r="J11308" t="s">
        <v>44</v>
      </c>
      <c r="N11308" s="6">
        <v>1976</v>
      </c>
      <c r="R11308" s="7">
        <v>48.119900000000001</v>
      </c>
      <c r="S11308" s="7">
        <v>17.180299999999999</v>
      </c>
      <c r="T11308" t="s">
        <v>46</v>
      </c>
      <c r="U11308" t="s">
        <v>45795</v>
      </c>
      <c r="X11308" t="s">
        <v>45795</v>
      </c>
      <c r="Y11308" t="s">
        <v>36708</v>
      </c>
      <c r="Z11308" t="s">
        <v>36915</v>
      </c>
      <c r="AD11308" t="s">
        <v>880</v>
      </c>
      <c r="AE11308" t="s">
        <v>254</v>
      </c>
      <c r="AF11308" t="s">
        <v>1869</v>
      </c>
      <c r="AG11308" t="s">
        <v>45817</v>
      </c>
      <c r="AH11308" s="24">
        <v>1249828</v>
      </c>
      <c r="AI11308" t="s">
        <v>45818</v>
      </c>
      <c r="AJ11308" t="s">
        <v>45820</v>
      </c>
    </row>
    <row r="11309" spans="1:36" ht="17.25" hidden="1" customHeight="1" x14ac:dyDescent="0.2">
      <c r="A11309" s="4" t="s">
        <v>45815</v>
      </c>
      <c r="B11309" t="s">
        <v>45776</v>
      </c>
      <c r="C11309" t="s">
        <v>45816</v>
      </c>
      <c r="E11309" t="s">
        <v>3215</v>
      </c>
      <c r="F11309" t="s">
        <v>64</v>
      </c>
      <c r="G11309" s="5">
        <v>25</v>
      </c>
      <c r="H11309" t="s">
        <v>42</v>
      </c>
      <c r="I11309" t="s">
        <v>65</v>
      </c>
      <c r="J11309" t="s">
        <v>44</v>
      </c>
      <c r="N11309" s="6">
        <v>1976</v>
      </c>
      <c r="R11309" s="7">
        <v>48.119900000000001</v>
      </c>
      <c r="S11309" s="7">
        <v>17.180299999999999</v>
      </c>
      <c r="T11309" t="s">
        <v>46</v>
      </c>
      <c r="U11309" t="s">
        <v>45795</v>
      </c>
      <c r="X11309" t="s">
        <v>45795</v>
      </c>
      <c r="Y11309" t="s">
        <v>36708</v>
      </c>
      <c r="Z11309" t="s">
        <v>36915</v>
      </c>
      <c r="AD11309" t="s">
        <v>880</v>
      </c>
      <c r="AE11309" t="s">
        <v>254</v>
      </c>
      <c r="AF11309" t="s">
        <v>1869</v>
      </c>
      <c r="AG11309" t="s">
        <v>45817</v>
      </c>
      <c r="AH11309" s="24">
        <v>1200278</v>
      </c>
      <c r="AI11309" t="s">
        <v>45818</v>
      </c>
      <c r="AJ11309" t="s">
        <v>45821</v>
      </c>
    </row>
    <row r="11310" spans="1:36" ht="17.25" hidden="1" customHeight="1" x14ac:dyDescent="0.2">
      <c r="A11310" s="4" t="s">
        <v>45815</v>
      </c>
      <c r="B11310" t="s">
        <v>45776</v>
      </c>
      <c r="C11310" t="s">
        <v>45816</v>
      </c>
      <c r="E11310" t="s">
        <v>3217</v>
      </c>
      <c r="F11310" t="s">
        <v>64</v>
      </c>
      <c r="G11310" s="5">
        <v>25</v>
      </c>
      <c r="H11310" t="s">
        <v>42</v>
      </c>
      <c r="I11310" t="s">
        <v>65</v>
      </c>
      <c r="J11310" t="s">
        <v>44</v>
      </c>
      <c r="N11310" s="6">
        <v>1976</v>
      </c>
      <c r="R11310" s="7">
        <v>48.119900000000001</v>
      </c>
      <c r="S11310" s="7">
        <v>17.180299999999999</v>
      </c>
      <c r="T11310" t="s">
        <v>46</v>
      </c>
      <c r="U11310" t="s">
        <v>45795</v>
      </c>
      <c r="X11310" t="s">
        <v>45795</v>
      </c>
      <c r="Y11310" t="s">
        <v>36708</v>
      </c>
      <c r="Z11310" t="s">
        <v>36915</v>
      </c>
      <c r="AD11310" t="s">
        <v>880</v>
      </c>
      <c r="AE11310" t="s">
        <v>254</v>
      </c>
      <c r="AF11310" t="s">
        <v>1869</v>
      </c>
      <c r="AG11310" t="s">
        <v>45817</v>
      </c>
      <c r="AH11310" s="24">
        <v>1249829</v>
      </c>
      <c r="AI11310" t="s">
        <v>45818</v>
      </c>
      <c r="AJ11310" t="s">
        <v>45822</v>
      </c>
    </row>
    <row r="11311" spans="1:36" ht="17.25" hidden="1" customHeight="1" x14ac:dyDescent="0.2">
      <c r="A11311" s="4" t="s">
        <v>45815</v>
      </c>
      <c r="B11311" t="s">
        <v>45776</v>
      </c>
      <c r="C11311" t="s">
        <v>45816</v>
      </c>
      <c r="E11311" t="s">
        <v>41774</v>
      </c>
      <c r="F11311" t="s">
        <v>86</v>
      </c>
      <c r="G11311" s="5">
        <v>60</v>
      </c>
      <c r="H11311" t="s">
        <v>42</v>
      </c>
      <c r="I11311" t="s">
        <v>65</v>
      </c>
      <c r="J11311" t="s">
        <v>44</v>
      </c>
      <c r="N11311" s="6">
        <v>2012</v>
      </c>
      <c r="R11311" s="7">
        <v>48.119900000000001</v>
      </c>
      <c r="S11311" s="7">
        <v>17.180299999999999</v>
      </c>
      <c r="T11311" t="s">
        <v>46</v>
      </c>
      <c r="U11311" t="s">
        <v>45795</v>
      </c>
      <c r="X11311" t="s">
        <v>45795</v>
      </c>
      <c r="Y11311" t="s">
        <v>36708</v>
      </c>
      <c r="Z11311" t="s">
        <v>36915</v>
      </c>
      <c r="AD11311" t="s">
        <v>880</v>
      </c>
      <c r="AE11311" t="s">
        <v>254</v>
      </c>
      <c r="AF11311" t="s">
        <v>1869</v>
      </c>
      <c r="AG11311" t="s">
        <v>45817</v>
      </c>
      <c r="AH11311" s="24">
        <v>1239706</v>
      </c>
      <c r="AI11311" t="s">
        <v>45818</v>
      </c>
      <c r="AJ11311" t="s">
        <v>45823</v>
      </c>
    </row>
    <row r="11312" spans="1:36" ht="17.25" hidden="1" customHeight="1" x14ac:dyDescent="0.2">
      <c r="A11312" s="4" t="s">
        <v>45824</v>
      </c>
      <c r="B11312" t="s">
        <v>45825</v>
      </c>
      <c r="C11312" t="s">
        <v>45826</v>
      </c>
      <c r="E11312" t="s">
        <v>10461</v>
      </c>
      <c r="F11312" t="s">
        <v>64</v>
      </c>
      <c r="G11312" s="5">
        <v>23</v>
      </c>
      <c r="H11312" t="s">
        <v>806</v>
      </c>
      <c r="I11312" t="s">
        <v>65</v>
      </c>
      <c r="J11312" t="s">
        <v>559</v>
      </c>
      <c r="N11312" s="6">
        <v>1975</v>
      </c>
      <c r="O11312" s="24">
        <v>2021</v>
      </c>
      <c r="R11312" s="7">
        <v>45.997500000000002</v>
      </c>
      <c r="S11312" s="7">
        <v>15.4796</v>
      </c>
      <c r="T11312" t="s">
        <v>46</v>
      </c>
      <c r="U11312" t="s">
        <v>45827</v>
      </c>
      <c r="X11312" t="s">
        <v>45828</v>
      </c>
      <c r="Y11312" t="s">
        <v>36708</v>
      </c>
      <c r="Z11312" t="s">
        <v>36709</v>
      </c>
      <c r="AA11312" t="s">
        <v>45829</v>
      </c>
      <c r="AB11312" t="s">
        <v>45830</v>
      </c>
      <c r="AG11312" t="s">
        <v>45831</v>
      </c>
      <c r="AH11312" s="8" t="s">
        <v>45</v>
      </c>
      <c r="AI11312" t="s">
        <v>45832</v>
      </c>
      <c r="AJ11312" t="s">
        <v>45833</v>
      </c>
    </row>
    <row r="11313" spans="1:36" ht="17.25" hidden="1" customHeight="1" x14ac:dyDescent="0.2">
      <c r="A11313" s="4" t="s">
        <v>45824</v>
      </c>
      <c r="B11313" t="s">
        <v>45825</v>
      </c>
      <c r="C11313" t="s">
        <v>45826</v>
      </c>
      <c r="E11313" t="s">
        <v>10518</v>
      </c>
      <c r="F11313" t="s">
        <v>64</v>
      </c>
      <c r="G11313" s="5">
        <v>23</v>
      </c>
      <c r="H11313" t="s">
        <v>806</v>
      </c>
      <c r="I11313" t="s">
        <v>65</v>
      </c>
      <c r="J11313" t="s">
        <v>559</v>
      </c>
      <c r="N11313" s="6">
        <v>1975</v>
      </c>
      <c r="O11313" s="6">
        <v>2021</v>
      </c>
      <c r="R11313" s="7">
        <v>45.997500000000002</v>
      </c>
      <c r="S11313" s="7">
        <v>15.4796</v>
      </c>
      <c r="T11313" t="s">
        <v>46</v>
      </c>
      <c r="U11313" t="s">
        <v>45827</v>
      </c>
      <c r="X11313" t="s">
        <v>45828</v>
      </c>
      <c r="Y11313" t="s">
        <v>36708</v>
      </c>
      <c r="Z11313" t="s">
        <v>36709</v>
      </c>
      <c r="AA11313" t="s">
        <v>45829</v>
      </c>
      <c r="AB11313" t="s">
        <v>45834</v>
      </c>
      <c r="AG11313" t="s">
        <v>45831</v>
      </c>
      <c r="AH11313" s="8" t="s">
        <v>45</v>
      </c>
      <c r="AI11313" t="s">
        <v>45832</v>
      </c>
      <c r="AJ11313" t="s">
        <v>45835</v>
      </c>
    </row>
    <row r="11314" spans="1:36" ht="17.25" hidden="1" customHeight="1" x14ac:dyDescent="0.2">
      <c r="A11314" s="4" t="s">
        <v>45824</v>
      </c>
      <c r="B11314" t="s">
        <v>45825</v>
      </c>
      <c r="C11314" t="s">
        <v>45826</v>
      </c>
      <c r="E11314" t="s">
        <v>12201</v>
      </c>
      <c r="F11314" t="s">
        <v>64</v>
      </c>
      <c r="G11314" s="5">
        <v>23</v>
      </c>
      <c r="H11314" t="s">
        <v>806</v>
      </c>
      <c r="I11314" t="s">
        <v>65</v>
      </c>
      <c r="J11314" t="s">
        <v>559</v>
      </c>
      <c r="N11314" s="6">
        <v>1975</v>
      </c>
      <c r="O11314" s="6">
        <v>2021</v>
      </c>
      <c r="R11314" s="7">
        <v>45.997500000000002</v>
      </c>
      <c r="S11314" s="7">
        <v>15.4796</v>
      </c>
      <c r="T11314" t="s">
        <v>46</v>
      </c>
      <c r="U11314" t="s">
        <v>45827</v>
      </c>
      <c r="X11314" t="s">
        <v>45828</v>
      </c>
      <c r="Y11314" t="s">
        <v>36708</v>
      </c>
      <c r="Z11314" t="s">
        <v>36709</v>
      </c>
      <c r="AA11314" t="s">
        <v>45829</v>
      </c>
      <c r="AB11314" t="s">
        <v>45836</v>
      </c>
      <c r="AG11314" t="s">
        <v>45831</v>
      </c>
      <c r="AH11314" s="8" t="s">
        <v>45</v>
      </c>
      <c r="AI11314" t="s">
        <v>45832</v>
      </c>
      <c r="AJ11314" t="s">
        <v>45837</v>
      </c>
    </row>
    <row r="11315" spans="1:36" ht="17.25" hidden="1" customHeight="1" x14ac:dyDescent="0.2">
      <c r="A11315" s="4" t="s">
        <v>45824</v>
      </c>
      <c r="B11315" t="s">
        <v>45825</v>
      </c>
      <c r="C11315" t="s">
        <v>45826</v>
      </c>
      <c r="E11315" t="s">
        <v>16807</v>
      </c>
      <c r="F11315" t="s">
        <v>41</v>
      </c>
      <c r="G11315" s="5">
        <v>114</v>
      </c>
      <c r="H11315" t="s">
        <v>42</v>
      </c>
      <c r="I11315" t="s">
        <v>65</v>
      </c>
      <c r="J11315" t="s">
        <v>559</v>
      </c>
      <c r="N11315" s="6">
        <v>2000</v>
      </c>
      <c r="R11315" s="7">
        <v>45.997500000000002</v>
      </c>
      <c r="S11315" s="7">
        <v>15.4796</v>
      </c>
      <c r="T11315" t="s">
        <v>46</v>
      </c>
      <c r="U11315" t="s">
        <v>45827</v>
      </c>
      <c r="X11315" t="s">
        <v>45828</v>
      </c>
      <c r="Y11315" t="s">
        <v>36708</v>
      </c>
      <c r="Z11315" t="s">
        <v>36709</v>
      </c>
      <c r="AA11315" t="s">
        <v>45829</v>
      </c>
      <c r="AB11315" t="s">
        <v>45838</v>
      </c>
      <c r="AG11315" t="s">
        <v>45831</v>
      </c>
      <c r="AH11315" s="8">
        <v>1164197</v>
      </c>
      <c r="AI11315" t="s">
        <v>45832</v>
      </c>
      <c r="AJ11315" t="s">
        <v>45839</v>
      </c>
    </row>
    <row r="11316" spans="1:36" ht="17.25" hidden="1" customHeight="1" x14ac:dyDescent="0.2">
      <c r="A11316" s="4" t="s">
        <v>45824</v>
      </c>
      <c r="B11316" t="s">
        <v>45825</v>
      </c>
      <c r="C11316" t="s">
        <v>45826</v>
      </c>
      <c r="E11316" t="s">
        <v>16811</v>
      </c>
      <c r="F11316" t="s">
        <v>41</v>
      </c>
      <c r="G11316" s="5">
        <v>114</v>
      </c>
      <c r="H11316" t="s">
        <v>42</v>
      </c>
      <c r="I11316" t="s">
        <v>65</v>
      </c>
      <c r="J11316" t="s">
        <v>559</v>
      </c>
      <c r="N11316" s="6">
        <v>2000</v>
      </c>
      <c r="R11316" s="7">
        <v>45.997500000000002</v>
      </c>
      <c r="S11316" s="7">
        <v>15.4796</v>
      </c>
      <c r="T11316" t="s">
        <v>46</v>
      </c>
      <c r="U11316" t="s">
        <v>45827</v>
      </c>
      <c r="X11316" t="s">
        <v>45828</v>
      </c>
      <c r="Y11316" t="s">
        <v>36708</v>
      </c>
      <c r="Z11316" t="s">
        <v>36709</v>
      </c>
      <c r="AA11316" t="s">
        <v>45829</v>
      </c>
      <c r="AB11316" t="s">
        <v>45840</v>
      </c>
      <c r="AG11316" t="s">
        <v>45831</v>
      </c>
      <c r="AH11316" s="8">
        <v>1164198</v>
      </c>
      <c r="AI11316" t="s">
        <v>45832</v>
      </c>
      <c r="AJ11316" t="s">
        <v>45841</v>
      </c>
    </row>
    <row r="11317" spans="1:36" ht="17.25" hidden="1" customHeight="1" x14ac:dyDescent="0.2">
      <c r="A11317" s="4" t="s">
        <v>45847</v>
      </c>
      <c r="B11317" t="s">
        <v>45825</v>
      </c>
      <c r="C11317" t="s">
        <v>45848</v>
      </c>
      <c r="E11317" t="s">
        <v>45849</v>
      </c>
      <c r="F11317" t="s">
        <v>86</v>
      </c>
      <c r="G11317" s="5">
        <v>42</v>
      </c>
      <c r="H11317" t="s">
        <v>42</v>
      </c>
      <c r="I11317" t="s">
        <v>65</v>
      </c>
      <c r="J11317" t="s">
        <v>44</v>
      </c>
      <c r="N11317" s="6">
        <v>2008</v>
      </c>
      <c r="R11317" s="7">
        <v>46.372300000000003</v>
      </c>
      <c r="S11317" s="7">
        <v>15.0534</v>
      </c>
      <c r="T11317" t="s">
        <v>46</v>
      </c>
      <c r="U11317" t="s">
        <v>45850</v>
      </c>
      <c r="X11317" t="s">
        <v>45850</v>
      </c>
      <c r="Y11317" t="s">
        <v>36708</v>
      </c>
      <c r="Z11317" t="s">
        <v>36709</v>
      </c>
      <c r="AC11317" t="s">
        <v>45851</v>
      </c>
      <c r="AG11317" t="s">
        <v>45852</v>
      </c>
      <c r="AH11317" s="8">
        <v>1190937</v>
      </c>
      <c r="AI11317" t="s">
        <v>45853</v>
      </c>
      <c r="AJ11317" t="s">
        <v>45854</v>
      </c>
    </row>
    <row r="11318" spans="1:36" ht="17.25" hidden="1" customHeight="1" x14ac:dyDescent="0.2">
      <c r="A11318" s="4" t="s">
        <v>45847</v>
      </c>
      <c r="B11318" t="s">
        <v>45825</v>
      </c>
      <c r="C11318" t="s">
        <v>45848</v>
      </c>
      <c r="E11318" t="s">
        <v>45855</v>
      </c>
      <c r="F11318" t="s">
        <v>86</v>
      </c>
      <c r="G11318" s="5">
        <v>42</v>
      </c>
      <c r="H11318" t="s">
        <v>42</v>
      </c>
      <c r="I11318" t="s">
        <v>65</v>
      </c>
      <c r="J11318" t="s">
        <v>44</v>
      </c>
      <c r="N11318" s="6">
        <v>2008</v>
      </c>
      <c r="R11318" s="7">
        <v>46.372300000000003</v>
      </c>
      <c r="S11318" s="7">
        <v>15.0534</v>
      </c>
      <c r="T11318" t="s">
        <v>46</v>
      </c>
      <c r="U11318" t="s">
        <v>45850</v>
      </c>
      <c r="X11318" t="s">
        <v>45850</v>
      </c>
      <c r="Y11318" t="s">
        <v>36708</v>
      </c>
      <c r="Z11318" t="s">
        <v>36709</v>
      </c>
      <c r="AC11318" t="s">
        <v>45851</v>
      </c>
      <c r="AG11318" t="s">
        <v>45852</v>
      </c>
      <c r="AH11318" s="8">
        <v>1190936</v>
      </c>
      <c r="AI11318" t="s">
        <v>45853</v>
      </c>
      <c r="AJ11318" t="s">
        <v>45856</v>
      </c>
    </row>
    <row r="11319" spans="1:36" ht="17.25" hidden="1" customHeight="1" x14ac:dyDescent="0.2">
      <c r="A11319" s="4" t="s">
        <v>45867</v>
      </c>
      <c r="B11319" t="s">
        <v>45868</v>
      </c>
      <c r="C11319" t="s">
        <v>45869</v>
      </c>
      <c r="E11319" t="s">
        <v>40</v>
      </c>
      <c r="F11319" t="s">
        <v>86</v>
      </c>
      <c r="G11319" s="5">
        <v>386</v>
      </c>
      <c r="H11319" t="s">
        <v>42</v>
      </c>
      <c r="I11319" t="s">
        <v>43</v>
      </c>
      <c r="J11319" t="s">
        <v>559</v>
      </c>
      <c r="N11319" s="6">
        <v>2005</v>
      </c>
      <c r="R11319" s="7">
        <v>39.944200000000002</v>
      </c>
      <c r="S11319" s="7">
        <v>-3.8557999999999999</v>
      </c>
      <c r="T11319" t="s">
        <v>46</v>
      </c>
      <c r="U11319" t="s">
        <v>45870</v>
      </c>
      <c r="X11319" t="s">
        <v>45871</v>
      </c>
      <c r="Y11319" t="s">
        <v>36708</v>
      </c>
      <c r="Z11319" t="s">
        <v>36709</v>
      </c>
      <c r="AA11319" t="s">
        <v>45872</v>
      </c>
      <c r="AB11319" t="s">
        <v>45873</v>
      </c>
      <c r="AG11319" t="s">
        <v>45874</v>
      </c>
      <c r="AH11319" s="8">
        <v>1178422</v>
      </c>
      <c r="AI11319" t="s">
        <v>45875</v>
      </c>
      <c r="AJ11319" t="s">
        <v>45876</v>
      </c>
    </row>
    <row r="11320" spans="1:36" ht="17.25" hidden="1" customHeight="1" x14ac:dyDescent="0.2">
      <c r="A11320" s="4" t="s">
        <v>45877</v>
      </c>
      <c r="B11320" t="s">
        <v>45868</v>
      </c>
      <c r="C11320" t="s">
        <v>45878</v>
      </c>
      <c r="E11320" t="s">
        <v>40</v>
      </c>
      <c r="F11320" t="s">
        <v>86</v>
      </c>
      <c r="G11320" s="5">
        <v>373</v>
      </c>
      <c r="H11320" t="s">
        <v>42</v>
      </c>
      <c r="I11320" t="s">
        <v>43</v>
      </c>
      <c r="J11320" t="s">
        <v>559</v>
      </c>
      <c r="N11320" s="6">
        <v>2006</v>
      </c>
      <c r="R11320" s="7">
        <v>39.942700000000002</v>
      </c>
      <c r="S11320" s="7">
        <v>-3.8548</v>
      </c>
      <c r="T11320" t="s">
        <v>46</v>
      </c>
      <c r="U11320" t="s">
        <v>45870</v>
      </c>
      <c r="X11320" t="s">
        <v>45871</v>
      </c>
      <c r="Y11320" t="s">
        <v>36708</v>
      </c>
      <c r="Z11320" t="s">
        <v>36709</v>
      </c>
      <c r="AA11320" t="s">
        <v>45879</v>
      </c>
      <c r="AB11320" t="s">
        <v>45880</v>
      </c>
      <c r="AG11320" t="s">
        <v>45881</v>
      </c>
      <c r="AH11320" s="8">
        <v>1168113</v>
      </c>
      <c r="AI11320" t="s">
        <v>45882</v>
      </c>
      <c r="AJ11320" t="s">
        <v>45883</v>
      </c>
    </row>
    <row r="11321" spans="1:36" ht="17.25" hidden="1" customHeight="1" x14ac:dyDescent="0.2">
      <c r="A11321" s="4" t="s">
        <v>45884</v>
      </c>
      <c r="B11321" t="s">
        <v>45868</v>
      </c>
      <c r="C11321" t="s">
        <v>45885</v>
      </c>
      <c r="E11321" t="s">
        <v>696</v>
      </c>
      <c r="F11321" t="s">
        <v>40257</v>
      </c>
      <c r="G11321" s="5">
        <v>37.5</v>
      </c>
      <c r="H11321" t="s">
        <v>42</v>
      </c>
      <c r="I11321" t="s">
        <v>65</v>
      </c>
      <c r="J11321" t="s">
        <v>559</v>
      </c>
      <c r="N11321" s="6">
        <v>1989</v>
      </c>
      <c r="R11321" s="7">
        <v>39.810751000000003</v>
      </c>
      <c r="S11321" s="7">
        <v>3.0914109999999999</v>
      </c>
      <c r="T11321" t="s">
        <v>46</v>
      </c>
      <c r="U11321" t="s">
        <v>45886</v>
      </c>
      <c r="X11321" t="s">
        <v>45887</v>
      </c>
      <c r="Y11321" t="s">
        <v>36708</v>
      </c>
      <c r="Z11321" t="s">
        <v>36709</v>
      </c>
      <c r="AG11321" t="s">
        <v>45888</v>
      </c>
      <c r="AH11321" s="8">
        <v>1101408</v>
      </c>
      <c r="AI11321" t="s">
        <v>45889</v>
      </c>
      <c r="AJ11321" t="s">
        <v>45890</v>
      </c>
    </row>
    <row r="11322" spans="1:36" ht="17.25" hidden="1" customHeight="1" x14ac:dyDescent="0.2">
      <c r="A11322" s="4" t="s">
        <v>45884</v>
      </c>
      <c r="B11322" t="s">
        <v>45868</v>
      </c>
      <c r="C11322" t="s">
        <v>45885</v>
      </c>
      <c r="E11322" t="s">
        <v>703</v>
      </c>
      <c r="F11322" t="s">
        <v>40257</v>
      </c>
      <c r="G11322" s="5">
        <v>37.5</v>
      </c>
      <c r="H11322" t="s">
        <v>42</v>
      </c>
      <c r="I11322" t="s">
        <v>65</v>
      </c>
      <c r="J11322" t="s">
        <v>559</v>
      </c>
      <c r="N11322" s="6">
        <v>1989</v>
      </c>
      <c r="R11322" s="7">
        <v>39.810751000000003</v>
      </c>
      <c r="S11322" s="7">
        <v>3.0914109999999999</v>
      </c>
      <c r="T11322" t="s">
        <v>46</v>
      </c>
      <c r="U11322" t="s">
        <v>45886</v>
      </c>
      <c r="X11322" t="s">
        <v>45887</v>
      </c>
      <c r="Y11322" t="s">
        <v>36708</v>
      </c>
      <c r="Z11322" t="s">
        <v>36709</v>
      </c>
      <c r="AG11322" t="s">
        <v>45888</v>
      </c>
      <c r="AH11322" s="8">
        <v>1101409</v>
      </c>
      <c r="AI11322" t="s">
        <v>45889</v>
      </c>
      <c r="AJ11322" t="s">
        <v>45891</v>
      </c>
    </row>
    <row r="11323" spans="1:36" ht="17.25" hidden="1" customHeight="1" x14ac:dyDescent="0.2">
      <c r="A11323" s="4" t="s">
        <v>45892</v>
      </c>
      <c r="B11323" t="s">
        <v>45868</v>
      </c>
      <c r="C11323" t="s">
        <v>45893</v>
      </c>
      <c r="E11323" t="s">
        <v>40</v>
      </c>
      <c r="F11323" t="s">
        <v>86</v>
      </c>
      <c r="G11323" s="5">
        <v>786</v>
      </c>
      <c r="H11323" t="s">
        <v>42</v>
      </c>
      <c r="I11323" t="s">
        <v>43</v>
      </c>
      <c r="J11323" t="s">
        <v>559</v>
      </c>
      <c r="N11323" s="6">
        <v>2005</v>
      </c>
      <c r="R11323" s="7">
        <v>43.234699999999997</v>
      </c>
      <c r="S11323" s="7">
        <v>-2.7496999999999998</v>
      </c>
      <c r="T11323" t="s">
        <v>46</v>
      </c>
      <c r="U11323" t="s">
        <v>45894</v>
      </c>
      <c r="X11323" t="s">
        <v>45895</v>
      </c>
      <c r="Y11323" t="s">
        <v>36708</v>
      </c>
      <c r="Z11323" t="s">
        <v>36709</v>
      </c>
      <c r="AA11323" t="s">
        <v>45896</v>
      </c>
      <c r="AB11323" t="s">
        <v>45897</v>
      </c>
      <c r="AG11323" t="s">
        <v>45898</v>
      </c>
      <c r="AH11323" s="8" t="s">
        <v>45899</v>
      </c>
      <c r="AI11323" t="s">
        <v>45900</v>
      </c>
      <c r="AJ11323" t="s">
        <v>45901</v>
      </c>
    </row>
    <row r="11324" spans="1:36" ht="17.25" hidden="1" customHeight="1" x14ac:dyDescent="0.2">
      <c r="A11324" s="4" t="s">
        <v>45902</v>
      </c>
      <c r="B11324" t="s">
        <v>45868</v>
      </c>
      <c r="C11324" t="s">
        <v>45903</v>
      </c>
      <c r="E11324" t="s">
        <v>3235</v>
      </c>
      <c r="F11324" t="s">
        <v>86</v>
      </c>
      <c r="G11324" s="5">
        <v>389.2</v>
      </c>
      <c r="H11324" t="s">
        <v>42</v>
      </c>
      <c r="I11324" t="s">
        <v>43</v>
      </c>
      <c r="J11324" t="s">
        <v>559</v>
      </c>
      <c r="N11324" s="6">
        <v>2005</v>
      </c>
      <c r="R11324" s="7">
        <v>36.6721</v>
      </c>
      <c r="S11324" s="7">
        <v>-5.8163999999999998</v>
      </c>
      <c r="T11324" t="s">
        <v>46</v>
      </c>
      <c r="U11324" t="s">
        <v>45904</v>
      </c>
      <c r="X11324" t="s">
        <v>9938</v>
      </c>
      <c r="Y11324" t="s">
        <v>36708</v>
      </c>
      <c r="Z11324" t="s">
        <v>36709</v>
      </c>
      <c r="AA11324" t="s">
        <v>45905</v>
      </c>
      <c r="AB11324" t="s">
        <v>45906</v>
      </c>
      <c r="AG11324" t="s">
        <v>45907</v>
      </c>
      <c r="AH11324" s="8">
        <v>1163217</v>
      </c>
      <c r="AI11324" t="s">
        <v>45908</v>
      </c>
      <c r="AJ11324" t="s">
        <v>45909</v>
      </c>
    </row>
    <row r="11325" spans="1:36" ht="17.25" hidden="1" customHeight="1" x14ac:dyDescent="0.2">
      <c r="A11325" s="4" t="s">
        <v>45902</v>
      </c>
      <c r="B11325" t="s">
        <v>45868</v>
      </c>
      <c r="C11325" t="s">
        <v>45903</v>
      </c>
      <c r="E11325" t="s">
        <v>3243</v>
      </c>
      <c r="F11325" t="s">
        <v>86</v>
      </c>
      <c r="G11325" s="5">
        <v>373.2</v>
      </c>
      <c r="H11325" t="s">
        <v>42</v>
      </c>
      <c r="I11325" t="s">
        <v>43</v>
      </c>
      <c r="J11325" t="s">
        <v>559</v>
      </c>
      <c r="N11325" s="6">
        <v>2005</v>
      </c>
      <c r="R11325" s="7">
        <v>36.6721</v>
      </c>
      <c r="S11325" s="7">
        <v>-5.8163999999999998</v>
      </c>
      <c r="T11325" t="s">
        <v>46</v>
      </c>
      <c r="U11325" t="s">
        <v>45904</v>
      </c>
      <c r="X11325" t="s">
        <v>9938</v>
      </c>
      <c r="Y11325" t="s">
        <v>36708</v>
      </c>
      <c r="Z11325" t="s">
        <v>36709</v>
      </c>
      <c r="AA11325" t="s">
        <v>45905</v>
      </c>
      <c r="AB11325" t="s">
        <v>45910</v>
      </c>
      <c r="AG11325" t="s">
        <v>45907</v>
      </c>
      <c r="AH11325" s="8">
        <v>1173162</v>
      </c>
      <c r="AI11325" t="s">
        <v>45908</v>
      </c>
      <c r="AJ11325" t="s">
        <v>45911</v>
      </c>
    </row>
    <row r="11326" spans="1:36" ht="17.25" hidden="1" customHeight="1" x14ac:dyDescent="0.2">
      <c r="A11326" s="4" t="s">
        <v>45902</v>
      </c>
      <c r="B11326" t="s">
        <v>45868</v>
      </c>
      <c r="C11326" t="s">
        <v>45903</v>
      </c>
      <c r="E11326" t="s">
        <v>45912</v>
      </c>
      <c r="F11326" t="s">
        <v>86</v>
      </c>
      <c r="G11326" s="5">
        <v>823</v>
      </c>
      <c r="H11326" t="s">
        <v>42</v>
      </c>
      <c r="I11326" t="s">
        <v>43</v>
      </c>
      <c r="J11326" t="s">
        <v>559</v>
      </c>
      <c r="N11326" s="6">
        <v>2005</v>
      </c>
      <c r="R11326" s="7">
        <v>36.6721</v>
      </c>
      <c r="S11326" s="7">
        <v>-5.8163999999999998</v>
      </c>
      <c r="T11326" t="s">
        <v>46</v>
      </c>
      <c r="U11326" t="s">
        <v>45904</v>
      </c>
      <c r="X11326" t="s">
        <v>9938</v>
      </c>
      <c r="Y11326" t="s">
        <v>36708</v>
      </c>
      <c r="Z11326" t="s">
        <v>36709</v>
      </c>
      <c r="AA11326" t="s">
        <v>45905</v>
      </c>
      <c r="AB11326" t="s">
        <v>45913</v>
      </c>
      <c r="AG11326" t="s">
        <v>45907</v>
      </c>
      <c r="AH11326" s="8" t="s">
        <v>45914</v>
      </c>
      <c r="AI11326" t="s">
        <v>45908</v>
      </c>
      <c r="AJ11326" t="s">
        <v>45915</v>
      </c>
    </row>
    <row r="11327" spans="1:36" ht="17.25" hidden="1" customHeight="1" x14ac:dyDescent="0.2">
      <c r="A11327" s="4" t="s">
        <v>45916</v>
      </c>
      <c r="B11327" t="s">
        <v>45868</v>
      </c>
      <c r="C11327" t="s">
        <v>45917</v>
      </c>
      <c r="E11327" t="s">
        <v>40</v>
      </c>
      <c r="F11327" t="s">
        <v>86</v>
      </c>
      <c r="G11327" s="5">
        <v>394.6</v>
      </c>
      <c r="H11327" t="s">
        <v>42</v>
      </c>
      <c r="I11327" t="s">
        <v>43</v>
      </c>
      <c r="J11327" t="s">
        <v>559</v>
      </c>
      <c r="N11327" s="6">
        <v>2005</v>
      </c>
      <c r="R11327" s="7">
        <v>42.419400000000003</v>
      </c>
      <c r="S11327" s="7">
        <v>-2.2511000000000001</v>
      </c>
      <c r="T11327" t="s">
        <v>46</v>
      </c>
      <c r="U11327" t="s">
        <v>45918</v>
      </c>
      <c r="X11327" t="s">
        <v>3506</v>
      </c>
      <c r="Y11327" t="s">
        <v>36708</v>
      </c>
      <c r="Z11327" t="s">
        <v>36709</v>
      </c>
      <c r="AA11327" t="s">
        <v>45919</v>
      </c>
      <c r="AB11327" t="s">
        <v>45920</v>
      </c>
      <c r="AG11327" t="s">
        <v>45921</v>
      </c>
      <c r="AH11327" s="8">
        <v>1180391</v>
      </c>
      <c r="AI11327" t="s">
        <v>45922</v>
      </c>
      <c r="AJ11327" t="s">
        <v>45923</v>
      </c>
    </row>
    <row r="11328" spans="1:36" ht="17.25" hidden="1" customHeight="1" x14ac:dyDescent="0.2">
      <c r="A11328" s="4" t="s">
        <v>45916</v>
      </c>
      <c r="B11328" t="s">
        <v>45868</v>
      </c>
      <c r="C11328" t="s">
        <v>45917</v>
      </c>
      <c r="E11328" t="s">
        <v>56</v>
      </c>
      <c r="F11328" t="s">
        <v>86</v>
      </c>
      <c r="G11328" s="5">
        <v>390</v>
      </c>
      <c r="H11328" t="s">
        <v>42</v>
      </c>
      <c r="I11328" t="s">
        <v>43</v>
      </c>
      <c r="J11328" t="s">
        <v>559</v>
      </c>
      <c r="N11328" s="6">
        <v>2005</v>
      </c>
      <c r="R11328" s="7">
        <v>42.419400000000003</v>
      </c>
      <c r="S11328" s="7">
        <v>-2.2511000000000001</v>
      </c>
      <c r="T11328" t="s">
        <v>46</v>
      </c>
      <c r="U11328" t="s">
        <v>45918</v>
      </c>
      <c r="X11328" t="s">
        <v>3506</v>
      </c>
      <c r="Y11328" t="s">
        <v>36708</v>
      </c>
      <c r="Z11328" t="s">
        <v>36709</v>
      </c>
      <c r="AA11328" t="s">
        <v>45919</v>
      </c>
      <c r="AB11328" t="s">
        <v>45924</v>
      </c>
      <c r="AG11328" t="s">
        <v>45921</v>
      </c>
      <c r="AH11328" s="8">
        <v>1180392</v>
      </c>
      <c r="AI11328" t="s">
        <v>45922</v>
      </c>
      <c r="AJ11328" t="s">
        <v>45925</v>
      </c>
    </row>
    <row r="11329" spans="1:36" ht="17.25" hidden="1" customHeight="1" x14ac:dyDescent="0.2">
      <c r="A11329" s="4" t="s">
        <v>45926</v>
      </c>
      <c r="B11329" t="s">
        <v>45868</v>
      </c>
      <c r="C11329" t="s">
        <v>45927</v>
      </c>
      <c r="E11329" t="s">
        <v>335</v>
      </c>
      <c r="F11329" t="s">
        <v>617</v>
      </c>
      <c r="G11329" s="5">
        <v>856</v>
      </c>
      <c r="H11329" t="s">
        <v>42</v>
      </c>
      <c r="I11329" t="s">
        <v>43</v>
      </c>
      <c r="J11329" t="s">
        <v>559</v>
      </c>
      <c r="M11329" t="s">
        <v>5341</v>
      </c>
      <c r="N11329" s="6">
        <v>2008</v>
      </c>
      <c r="R11329" s="7">
        <v>43.445099999999996</v>
      </c>
      <c r="S11329" s="7">
        <v>-7.8620999999999999</v>
      </c>
      <c r="T11329" t="s">
        <v>46</v>
      </c>
      <c r="U11329" t="s">
        <v>45928</v>
      </c>
      <c r="X11329" t="s">
        <v>45929</v>
      </c>
      <c r="Y11329" t="s">
        <v>36708</v>
      </c>
      <c r="Z11329" t="s">
        <v>36709</v>
      </c>
      <c r="AA11329" t="s">
        <v>45930</v>
      </c>
      <c r="AB11329" t="s">
        <v>45931</v>
      </c>
      <c r="AC11329" t="s">
        <v>45932</v>
      </c>
      <c r="AG11329" t="s">
        <v>45933</v>
      </c>
      <c r="AH11329" s="8" t="s">
        <v>45934</v>
      </c>
      <c r="AI11329" t="s">
        <v>45935</v>
      </c>
      <c r="AJ11329" t="s">
        <v>45936</v>
      </c>
    </row>
    <row r="11330" spans="1:36" ht="17.25" hidden="1" customHeight="1" x14ac:dyDescent="0.2">
      <c r="A11330" s="4" t="s">
        <v>45937</v>
      </c>
      <c r="B11330" t="s">
        <v>45868</v>
      </c>
      <c r="C11330" t="s">
        <v>45938</v>
      </c>
      <c r="E11330" t="s">
        <v>58</v>
      </c>
      <c r="F11330" t="s">
        <v>86</v>
      </c>
      <c r="G11330" s="5">
        <v>821</v>
      </c>
      <c r="H11330" t="s">
        <v>42</v>
      </c>
      <c r="I11330" t="s">
        <v>43</v>
      </c>
      <c r="J11330" t="s">
        <v>559</v>
      </c>
      <c r="M11330" t="s">
        <v>45939</v>
      </c>
      <c r="N11330" s="6">
        <v>2011</v>
      </c>
      <c r="R11330" s="7">
        <v>36.182899999999997</v>
      </c>
      <c r="S11330" s="7">
        <v>-5.3905000000000003</v>
      </c>
      <c r="T11330" t="s">
        <v>46</v>
      </c>
      <c r="U11330" t="s">
        <v>45940</v>
      </c>
      <c r="X11330" t="s">
        <v>9938</v>
      </c>
      <c r="Y11330" t="s">
        <v>36708</v>
      </c>
      <c r="Z11330" t="s">
        <v>36709</v>
      </c>
      <c r="AA11330" t="s">
        <v>45941</v>
      </c>
      <c r="AB11330" t="s">
        <v>45942</v>
      </c>
      <c r="AG11330" t="s">
        <v>45943</v>
      </c>
      <c r="AH11330" s="8" t="s">
        <v>45944</v>
      </c>
      <c r="AI11330" t="s">
        <v>45945</v>
      </c>
      <c r="AJ11330" t="s">
        <v>45946</v>
      </c>
    </row>
    <row r="11331" spans="1:36" ht="17.25" hidden="1" customHeight="1" x14ac:dyDescent="0.2">
      <c r="A11331" s="4" t="s">
        <v>45947</v>
      </c>
      <c r="B11331" t="s">
        <v>45868</v>
      </c>
      <c r="C11331" t="s">
        <v>45948</v>
      </c>
      <c r="E11331" t="s">
        <v>40</v>
      </c>
      <c r="F11331" t="s">
        <v>617</v>
      </c>
      <c r="G11331" s="5">
        <v>785</v>
      </c>
      <c r="H11331" t="s">
        <v>42</v>
      </c>
      <c r="I11331" t="s">
        <v>43</v>
      </c>
      <c r="J11331" t="s">
        <v>44</v>
      </c>
      <c r="N11331" s="6">
        <v>2003</v>
      </c>
      <c r="R11331" s="7">
        <v>43.35904</v>
      </c>
      <c r="S11331" s="7">
        <v>-3.0921099999999999</v>
      </c>
      <c r="T11331" t="s">
        <v>46</v>
      </c>
      <c r="U11331" t="s">
        <v>45949</v>
      </c>
      <c r="X11331" t="s">
        <v>45895</v>
      </c>
      <c r="Y11331" t="s">
        <v>36708</v>
      </c>
      <c r="Z11331" t="s">
        <v>36709</v>
      </c>
      <c r="AB11331" t="s">
        <v>45950</v>
      </c>
      <c r="AG11331" t="s">
        <v>45951</v>
      </c>
      <c r="AH11331" s="8" t="s">
        <v>45952</v>
      </c>
      <c r="AI11331" t="s">
        <v>45953</v>
      </c>
      <c r="AJ11331" t="s">
        <v>45954</v>
      </c>
    </row>
    <row r="11332" spans="1:36" ht="17.25" hidden="1" customHeight="1" x14ac:dyDescent="0.2">
      <c r="A11332" s="4" t="s">
        <v>45955</v>
      </c>
      <c r="B11332" t="s">
        <v>45868</v>
      </c>
      <c r="C11332" t="s">
        <v>45956</v>
      </c>
      <c r="E11332" t="s">
        <v>40</v>
      </c>
      <c r="F11332" t="s">
        <v>86</v>
      </c>
      <c r="G11332" s="5">
        <v>46</v>
      </c>
      <c r="H11332" t="s">
        <v>42</v>
      </c>
      <c r="I11332" t="s">
        <v>43</v>
      </c>
      <c r="J11332" t="s">
        <v>44</v>
      </c>
      <c r="N11332" s="6">
        <v>1998</v>
      </c>
      <c r="R11332" s="7">
        <v>41.464179999999999</v>
      </c>
      <c r="S11332" s="7">
        <v>1.9557</v>
      </c>
      <c r="T11332" t="s">
        <v>46</v>
      </c>
      <c r="U11332" t="s">
        <v>45957</v>
      </c>
      <c r="X11332" t="s">
        <v>45958</v>
      </c>
      <c r="Y11332" t="s">
        <v>36708</v>
      </c>
      <c r="Z11332" t="s">
        <v>36709</v>
      </c>
      <c r="AC11332" t="s">
        <v>45959</v>
      </c>
      <c r="AD11332" t="s">
        <v>880</v>
      </c>
      <c r="AE11332" t="s">
        <v>4970</v>
      </c>
      <c r="AF11332" t="s">
        <v>52</v>
      </c>
      <c r="AG11332" t="s">
        <v>45960</v>
      </c>
      <c r="AH11332" s="8" t="s">
        <v>45961</v>
      </c>
      <c r="AI11332" t="s">
        <v>45962</v>
      </c>
      <c r="AJ11332" t="s">
        <v>45963</v>
      </c>
    </row>
    <row r="11333" spans="1:36" ht="17.25" hidden="1" customHeight="1" x14ac:dyDescent="0.2">
      <c r="A11333" s="4" t="s">
        <v>45964</v>
      </c>
      <c r="B11333" t="s">
        <v>45868</v>
      </c>
      <c r="C11333" t="s">
        <v>45965</v>
      </c>
      <c r="E11333" t="s">
        <v>40</v>
      </c>
      <c r="F11333" t="s">
        <v>40257</v>
      </c>
      <c r="G11333" s="5">
        <v>80</v>
      </c>
      <c r="H11333" t="s">
        <v>42</v>
      </c>
      <c r="I11333" t="s">
        <v>240</v>
      </c>
      <c r="J11333" t="s">
        <v>44</v>
      </c>
      <c r="N11333" s="6">
        <v>1995</v>
      </c>
      <c r="R11333" s="7">
        <v>27.804006000000001</v>
      </c>
      <c r="S11333" s="7">
        <v>-15.435877</v>
      </c>
      <c r="T11333" t="s">
        <v>46</v>
      </c>
      <c r="U11333" t="s">
        <v>45966</v>
      </c>
      <c r="X11333" t="s">
        <v>45967</v>
      </c>
      <c r="Y11333" t="s">
        <v>36708</v>
      </c>
      <c r="Z11333" t="s">
        <v>36709</v>
      </c>
      <c r="AG11333" t="s">
        <v>45968</v>
      </c>
      <c r="AH11333" s="8">
        <v>1160343</v>
      </c>
      <c r="AI11333" t="s">
        <v>45969</v>
      </c>
      <c r="AJ11333" t="s">
        <v>45970</v>
      </c>
    </row>
    <row r="11334" spans="1:36" ht="17.25" hidden="1" customHeight="1" x14ac:dyDescent="0.2">
      <c r="A11334" s="4" t="s">
        <v>45964</v>
      </c>
      <c r="B11334" t="s">
        <v>45868</v>
      </c>
      <c r="C11334" t="s">
        <v>45965</v>
      </c>
      <c r="E11334" t="s">
        <v>56</v>
      </c>
      <c r="F11334" t="s">
        <v>40257</v>
      </c>
      <c r="G11334" s="5">
        <v>80</v>
      </c>
      <c r="H11334" t="s">
        <v>42</v>
      </c>
      <c r="I11334" t="s">
        <v>240</v>
      </c>
      <c r="J11334" t="s">
        <v>44</v>
      </c>
      <c r="N11334" s="6">
        <v>1996</v>
      </c>
      <c r="R11334" s="7">
        <v>27.804006000000001</v>
      </c>
      <c r="S11334" s="7">
        <v>-15.435877</v>
      </c>
      <c r="T11334" t="s">
        <v>46</v>
      </c>
      <c r="U11334" t="s">
        <v>45966</v>
      </c>
      <c r="X11334" t="s">
        <v>45967</v>
      </c>
      <c r="Y11334" t="s">
        <v>36708</v>
      </c>
      <c r="Z11334" t="s">
        <v>36709</v>
      </c>
      <c r="AG11334" t="s">
        <v>45968</v>
      </c>
      <c r="AH11334" s="8">
        <v>1160344</v>
      </c>
      <c r="AI11334" t="s">
        <v>45969</v>
      </c>
      <c r="AJ11334" t="s">
        <v>45971</v>
      </c>
    </row>
    <row r="11335" spans="1:36" ht="17.25" hidden="1" customHeight="1" x14ac:dyDescent="0.2">
      <c r="A11335" s="4" t="s">
        <v>45964</v>
      </c>
      <c r="B11335" t="s">
        <v>45868</v>
      </c>
      <c r="C11335" t="s">
        <v>45965</v>
      </c>
      <c r="E11335" t="s">
        <v>58</v>
      </c>
      <c r="F11335" t="s">
        <v>40257</v>
      </c>
      <c r="G11335" s="5">
        <v>37.5</v>
      </c>
      <c r="H11335" t="s">
        <v>42</v>
      </c>
      <c r="I11335" t="s">
        <v>65</v>
      </c>
      <c r="J11335" t="s">
        <v>44</v>
      </c>
      <c r="N11335" s="6">
        <v>1992</v>
      </c>
      <c r="R11335" s="7">
        <v>27.804006000000001</v>
      </c>
      <c r="S11335" s="7">
        <v>-15.435877</v>
      </c>
      <c r="T11335" t="s">
        <v>46</v>
      </c>
      <c r="U11335" t="s">
        <v>45966</v>
      </c>
      <c r="X11335" t="s">
        <v>45967</v>
      </c>
      <c r="Y11335" t="s">
        <v>36708</v>
      </c>
      <c r="Z11335" t="s">
        <v>36709</v>
      </c>
      <c r="AG11335" t="s">
        <v>45968</v>
      </c>
      <c r="AH11335" s="8">
        <v>1152782</v>
      </c>
      <c r="AI11335" t="s">
        <v>45969</v>
      </c>
      <c r="AJ11335" t="s">
        <v>45972</v>
      </c>
    </row>
    <row r="11336" spans="1:36" ht="17.25" hidden="1" customHeight="1" x14ac:dyDescent="0.2">
      <c r="A11336" s="4" t="s">
        <v>45964</v>
      </c>
      <c r="B11336" t="s">
        <v>45868</v>
      </c>
      <c r="C11336" t="s">
        <v>45965</v>
      </c>
      <c r="E11336" t="s">
        <v>191</v>
      </c>
      <c r="F11336" t="s">
        <v>40257</v>
      </c>
      <c r="G11336" s="5">
        <v>37.5</v>
      </c>
      <c r="H11336" t="s">
        <v>42</v>
      </c>
      <c r="I11336" t="s">
        <v>65</v>
      </c>
      <c r="J11336" t="s">
        <v>44</v>
      </c>
      <c r="N11336" s="6">
        <v>1995</v>
      </c>
      <c r="R11336" s="7">
        <v>27.804006000000001</v>
      </c>
      <c r="S11336" s="7">
        <v>-15.435877</v>
      </c>
      <c r="T11336" t="s">
        <v>46</v>
      </c>
      <c r="U11336" t="s">
        <v>45966</v>
      </c>
      <c r="X11336" t="s">
        <v>45967</v>
      </c>
      <c r="Y11336" t="s">
        <v>36708</v>
      </c>
      <c r="Z11336" t="s">
        <v>36709</v>
      </c>
      <c r="AG11336" t="s">
        <v>45968</v>
      </c>
      <c r="AH11336" s="8">
        <v>1152782</v>
      </c>
      <c r="AI11336" t="s">
        <v>45969</v>
      </c>
      <c r="AJ11336" t="s">
        <v>45973</v>
      </c>
    </row>
    <row r="11337" spans="1:36" ht="17.25" hidden="1" customHeight="1" x14ac:dyDescent="0.2">
      <c r="A11337" s="4" t="s">
        <v>45964</v>
      </c>
      <c r="B11337" t="s">
        <v>45868</v>
      </c>
      <c r="C11337" t="s">
        <v>45965</v>
      </c>
      <c r="E11337" t="s">
        <v>335</v>
      </c>
      <c r="F11337" t="s">
        <v>40257</v>
      </c>
      <c r="G11337" s="5">
        <v>226</v>
      </c>
      <c r="H11337" t="s">
        <v>42</v>
      </c>
      <c r="I11337" t="s">
        <v>43</v>
      </c>
      <c r="J11337" t="s">
        <v>44</v>
      </c>
      <c r="N11337" s="6">
        <v>2003</v>
      </c>
      <c r="R11337" s="7">
        <v>27.804006000000001</v>
      </c>
      <c r="S11337" s="7">
        <v>-15.435877</v>
      </c>
      <c r="T11337" t="s">
        <v>46</v>
      </c>
      <c r="U11337" t="s">
        <v>45966</v>
      </c>
      <c r="X11337" t="s">
        <v>45967</v>
      </c>
      <c r="Y11337" t="s">
        <v>36708</v>
      </c>
      <c r="Z11337" t="s">
        <v>36709</v>
      </c>
      <c r="AG11337" t="s">
        <v>45968</v>
      </c>
      <c r="AH11337" s="8" t="s">
        <v>45974</v>
      </c>
      <c r="AI11337" t="s">
        <v>45969</v>
      </c>
      <c r="AJ11337" t="s">
        <v>45975</v>
      </c>
    </row>
    <row r="11338" spans="1:36" ht="17.25" hidden="1" customHeight="1" x14ac:dyDescent="0.2">
      <c r="A11338" s="4" t="s">
        <v>45964</v>
      </c>
      <c r="B11338" t="s">
        <v>45868</v>
      </c>
      <c r="C11338" t="s">
        <v>45965</v>
      </c>
      <c r="E11338" t="s">
        <v>1157</v>
      </c>
      <c r="F11338" t="s">
        <v>40257</v>
      </c>
      <c r="G11338" s="5">
        <v>236</v>
      </c>
      <c r="H11338" t="s">
        <v>42</v>
      </c>
      <c r="I11338" t="s">
        <v>43</v>
      </c>
      <c r="J11338" t="s">
        <v>44</v>
      </c>
      <c r="N11338" s="6">
        <v>2007</v>
      </c>
      <c r="R11338" s="7">
        <v>27.804006000000001</v>
      </c>
      <c r="S11338" s="7">
        <v>-15.435877</v>
      </c>
      <c r="T11338" t="s">
        <v>46</v>
      </c>
      <c r="U11338" t="s">
        <v>45966</v>
      </c>
      <c r="X11338" t="s">
        <v>45967</v>
      </c>
      <c r="Y11338" t="s">
        <v>36708</v>
      </c>
      <c r="Z11338" t="s">
        <v>36709</v>
      </c>
      <c r="AG11338" t="s">
        <v>45968</v>
      </c>
      <c r="AH11338" s="8" t="s">
        <v>45976</v>
      </c>
      <c r="AI11338" t="s">
        <v>45969</v>
      </c>
      <c r="AJ11338" t="s">
        <v>45977</v>
      </c>
    </row>
    <row r="11339" spans="1:36" ht="17.25" hidden="1" customHeight="1" x14ac:dyDescent="0.2">
      <c r="A11339" s="4" t="s">
        <v>45978</v>
      </c>
      <c r="B11339" t="s">
        <v>45868</v>
      </c>
      <c r="C11339" t="s">
        <v>45979</v>
      </c>
      <c r="E11339" t="s">
        <v>40</v>
      </c>
      <c r="F11339" t="s">
        <v>86</v>
      </c>
      <c r="G11339" s="5">
        <v>412</v>
      </c>
      <c r="H11339" t="s">
        <v>42</v>
      </c>
      <c r="I11339" t="s">
        <v>43</v>
      </c>
      <c r="J11339" t="s">
        <v>559</v>
      </c>
      <c r="N11339" s="6">
        <v>2002</v>
      </c>
      <c r="R11339" s="7">
        <v>41.418469999999999</v>
      </c>
      <c r="S11339" s="7">
        <v>2.2285900000000001</v>
      </c>
      <c r="T11339" t="s">
        <v>46</v>
      </c>
      <c r="U11339" t="s">
        <v>45980</v>
      </c>
      <c r="X11339" t="s">
        <v>45958</v>
      </c>
      <c r="Y11339" t="s">
        <v>36708</v>
      </c>
      <c r="Z11339" t="s">
        <v>36709</v>
      </c>
      <c r="AB11339" t="s">
        <v>45981</v>
      </c>
      <c r="AC11339" t="s">
        <v>45982</v>
      </c>
      <c r="AG11339" t="s">
        <v>45983</v>
      </c>
      <c r="AH11339" s="8">
        <v>1171322</v>
      </c>
      <c r="AI11339" t="s">
        <v>45984</v>
      </c>
      <c r="AJ11339" t="s">
        <v>45985</v>
      </c>
    </row>
    <row r="11340" spans="1:36" ht="17.25" hidden="1" customHeight="1" x14ac:dyDescent="0.2">
      <c r="A11340" s="4" t="s">
        <v>45986</v>
      </c>
      <c r="B11340" t="s">
        <v>45868</v>
      </c>
      <c r="C11340" t="s">
        <v>45987</v>
      </c>
      <c r="E11340" t="s">
        <v>40</v>
      </c>
      <c r="F11340" t="s">
        <v>86</v>
      </c>
      <c r="G11340" s="5">
        <v>400</v>
      </c>
      <c r="H11340" t="s">
        <v>42</v>
      </c>
      <c r="I11340" t="s">
        <v>43</v>
      </c>
      <c r="J11340" t="s">
        <v>559</v>
      </c>
      <c r="N11340" s="6">
        <v>2002</v>
      </c>
      <c r="R11340" s="7">
        <v>41.418469999999999</v>
      </c>
      <c r="S11340" s="7">
        <v>2.2285900000000001</v>
      </c>
      <c r="T11340" t="s">
        <v>46</v>
      </c>
      <c r="U11340" t="s">
        <v>45980</v>
      </c>
      <c r="X11340" t="s">
        <v>45958</v>
      </c>
      <c r="Y11340" t="s">
        <v>36708</v>
      </c>
      <c r="Z11340" t="s">
        <v>36709</v>
      </c>
      <c r="AA11340" t="s">
        <v>45988</v>
      </c>
      <c r="AB11340" t="s">
        <v>45989</v>
      </c>
      <c r="AC11340" t="s">
        <v>45990</v>
      </c>
      <c r="AG11340" t="s">
        <v>45991</v>
      </c>
      <c r="AH11340" s="8">
        <v>1171795</v>
      </c>
      <c r="AI11340" t="s">
        <v>45992</v>
      </c>
      <c r="AJ11340" t="s">
        <v>45993</v>
      </c>
    </row>
    <row r="11341" spans="1:36" ht="17.25" hidden="1" customHeight="1" x14ac:dyDescent="0.2">
      <c r="A11341" s="4" t="s">
        <v>45994</v>
      </c>
      <c r="B11341" t="s">
        <v>45868</v>
      </c>
      <c r="C11341" t="s">
        <v>45995</v>
      </c>
      <c r="E11341" t="s">
        <v>40</v>
      </c>
      <c r="F11341" t="s">
        <v>86</v>
      </c>
      <c r="G11341" s="5">
        <v>859</v>
      </c>
      <c r="H11341" t="s">
        <v>42</v>
      </c>
      <c r="I11341" t="s">
        <v>43</v>
      </c>
      <c r="J11341" t="s">
        <v>559</v>
      </c>
      <c r="N11341" s="24">
        <v>2010</v>
      </c>
      <c r="R11341" s="7">
        <v>41.418469999999999</v>
      </c>
      <c r="S11341" s="7">
        <v>2.2285900000000001</v>
      </c>
      <c r="T11341" t="s">
        <v>46</v>
      </c>
      <c r="U11341" t="s">
        <v>45980</v>
      </c>
      <c r="X11341" t="s">
        <v>45958</v>
      </c>
      <c r="Y11341" t="s">
        <v>36708</v>
      </c>
      <c r="Z11341" t="s">
        <v>36709</v>
      </c>
      <c r="AA11341" t="s">
        <v>45988</v>
      </c>
      <c r="AB11341" t="s">
        <v>45996</v>
      </c>
      <c r="AC11341" t="s">
        <v>45997</v>
      </c>
      <c r="AG11341" t="s">
        <v>45983</v>
      </c>
      <c r="AH11341" s="8" t="s">
        <v>45998</v>
      </c>
      <c r="AI11341" t="s">
        <v>45999</v>
      </c>
      <c r="AJ11341" t="s">
        <v>46000</v>
      </c>
    </row>
    <row r="11342" spans="1:36" ht="17.25" hidden="1" customHeight="1" x14ac:dyDescent="0.2">
      <c r="A11342" s="4" t="s">
        <v>46001</v>
      </c>
      <c r="B11342" t="s">
        <v>45868</v>
      </c>
      <c r="C11342" t="s">
        <v>46002</v>
      </c>
      <c r="E11342" t="s">
        <v>40</v>
      </c>
      <c r="F11342" t="s">
        <v>86</v>
      </c>
      <c r="G11342" s="5">
        <v>25</v>
      </c>
      <c r="H11342" t="s">
        <v>42</v>
      </c>
      <c r="I11342" t="s">
        <v>43</v>
      </c>
      <c r="J11342" t="s">
        <v>44</v>
      </c>
      <c r="N11342" s="6">
        <v>2003</v>
      </c>
      <c r="R11342" s="7">
        <v>43.156216658711301</v>
      </c>
      <c r="S11342" s="7">
        <v>-8.0233185848729107</v>
      </c>
      <c r="T11342" t="s">
        <v>46</v>
      </c>
      <c r="U11342" t="s">
        <v>46003</v>
      </c>
      <c r="X11342" t="s">
        <v>45929</v>
      </c>
      <c r="Y11342" t="s">
        <v>36708</v>
      </c>
      <c r="Z11342" t="s">
        <v>36709</v>
      </c>
      <c r="AD11342" t="s">
        <v>880</v>
      </c>
      <c r="AE11342" t="s">
        <v>881</v>
      </c>
      <c r="AG11342" t="s">
        <v>46004</v>
      </c>
      <c r="AH11342" s="6">
        <v>1172780</v>
      </c>
      <c r="AI11342" t="s">
        <v>46005</v>
      </c>
      <c r="AJ11342" t="s">
        <v>46006</v>
      </c>
    </row>
    <row r="11343" spans="1:36" ht="17.25" hidden="1" customHeight="1" x14ac:dyDescent="0.2">
      <c r="A11343" s="4" t="s">
        <v>46007</v>
      </c>
      <c r="B11343" t="s">
        <v>45868</v>
      </c>
      <c r="C11343" t="s">
        <v>46008</v>
      </c>
      <c r="E11343" t="s">
        <v>46009</v>
      </c>
      <c r="F11343" t="s">
        <v>86</v>
      </c>
      <c r="G11343" s="5">
        <v>230</v>
      </c>
      <c r="H11343" t="s">
        <v>42</v>
      </c>
      <c r="I11343" t="s">
        <v>43</v>
      </c>
      <c r="J11343" t="s">
        <v>559</v>
      </c>
      <c r="K11343" t="s">
        <v>87</v>
      </c>
      <c r="N11343" s="6">
        <v>2006</v>
      </c>
      <c r="R11343" s="7">
        <v>39.5672</v>
      </c>
      <c r="S11343" s="7">
        <v>2.6894999999999998</v>
      </c>
      <c r="T11343" t="s">
        <v>46</v>
      </c>
      <c r="U11343" t="s">
        <v>46010</v>
      </c>
      <c r="X11343" t="s">
        <v>45887</v>
      </c>
      <c r="Y11343" t="s">
        <v>36708</v>
      </c>
      <c r="Z11343" t="s">
        <v>36709</v>
      </c>
      <c r="AA11343" t="s">
        <v>46011</v>
      </c>
      <c r="AG11343" t="s">
        <v>46012</v>
      </c>
      <c r="AH11343" s="8" t="s">
        <v>46013</v>
      </c>
      <c r="AI11343" t="s">
        <v>46014</v>
      </c>
      <c r="AJ11343" t="s">
        <v>46015</v>
      </c>
    </row>
    <row r="11344" spans="1:36" ht="17.25" hidden="1" customHeight="1" x14ac:dyDescent="0.2">
      <c r="A11344" s="4" t="s">
        <v>46007</v>
      </c>
      <c r="B11344" t="s">
        <v>45868</v>
      </c>
      <c r="C11344" t="s">
        <v>46008</v>
      </c>
      <c r="E11344" t="s">
        <v>46016</v>
      </c>
      <c r="F11344" t="s">
        <v>86</v>
      </c>
      <c r="G11344" s="5">
        <v>230</v>
      </c>
      <c r="H11344" t="s">
        <v>42</v>
      </c>
      <c r="I11344" t="s">
        <v>43</v>
      </c>
      <c r="J11344" t="s">
        <v>559</v>
      </c>
      <c r="K11344" t="s">
        <v>87</v>
      </c>
      <c r="N11344" s="6">
        <v>2010</v>
      </c>
      <c r="R11344" s="7">
        <v>39.5672</v>
      </c>
      <c r="S11344" s="7">
        <v>2.6894999999999998</v>
      </c>
      <c r="T11344" t="s">
        <v>46</v>
      </c>
      <c r="U11344" t="s">
        <v>46010</v>
      </c>
      <c r="X11344" t="s">
        <v>45887</v>
      </c>
      <c r="Y11344" t="s">
        <v>36708</v>
      </c>
      <c r="Z11344" t="s">
        <v>36709</v>
      </c>
      <c r="AA11344" t="s">
        <v>46011</v>
      </c>
      <c r="AG11344" t="s">
        <v>46012</v>
      </c>
      <c r="AH11344" s="8" t="s">
        <v>46017</v>
      </c>
      <c r="AI11344" t="s">
        <v>46014</v>
      </c>
      <c r="AJ11344" t="s">
        <v>46018</v>
      </c>
    </row>
    <row r="11345" spans="1:36" ht="17.25" hidden="1" customHeight="1" x14ac:dyDescent="0.2">
      <c r="A11345" s="4" t="s">
        <v>46019</v>
      </c>
      <c r="B11345" t="s">
        <v>45868</v>
      </c>
      <c r="C11345" t="s">
        <v>46020</v>
      </c>
      <c r="E11345" t="s">
        <v>40</v>
      </c>
      <c r="F11345" t="s">
        <v>86</v>
      </c>
      <c r="G11345" s="5">
        <v>392.6</v>
      </c>
      <c r="H11345" t="s">
        <v>42</v>
      </c>
      <c r="I11345" t="s">
        <v>43</v>
      </c>
      <c r="J11345" t="s">
        <v>44</v>
      </c>
      <c r="N11345" s="6">
        <v>2004</v>
      </c>
      <c r="R11345" s="7">
        <v>36.183399999999999</v>
      </c>
      <c r="S11345" s="7">
        <v>-5.3933</v>
      </c>
      <c r="T11345" t="s">
        <v>46</v>
      </c>
      <c r="U11345" t="s">
        <v>45940</v>
      </c>
      <c r="X11345" t="s">
        <v>9938</v>
      </c>
      <c r="Y11345" t="s">
        <v>36708</v>
      </c>
      <c r="Z11345" t="s">
        <v>36709</v>
      </c>
      <c r="AA11345" t="s">
        <v>46021</v>
      </c>
      <c r="AB11345" t="s">
        <v>46022</v>
      </c>
      <c r="AG11345" t="s">
        <v>46023</v>
      </c>
      <c r="AH11345" s="8">
        <v>1166665</v>
      </c>
      <c r="AI11345" t="s">
        <v>46024</v>
      </c>
      <c r="AJ11345" t="s">
        <v>46025</v>
      </c>
    </row>
    <row r="11346" spans="1:36" ht="17.25" hidden="1" customHeight="1" x14ac:dyDescent="0.2">
      <c r="A11346" s="4" t="s">
        <v>46019</v>
      </c>
      <c r="B11346" t="s">
        <v>45868</v>
      </c>
      <c r="C11346" t="s">
        <v>46020</v>
      </c>
      <c r="E11346" t="s">
        <v>56</v>
      </c>
      <c r="F11346" t="s">
        <v>86</v>
      </c>
      <c r="G11346" s="5">
        <v>387.9</v>
      </c>
      <c r="H11346" t="s">
        <v>42</v>
      </c>
      <c r="I11346" t="s">
        <v>43</v>
      </c>
      <c r="J11346" t="s">
        <v>44</v>
      </c>
      <c r="N11346" s="6">
        <v>2004</v>
      </c>
      <c r="R11346" s="7">
        <v>36.183399999999999</v>
      </c>
      <c r="S11346" s="7">
        <v>-5.3933</v>
      </c>
      <c r="T11346" t="s">
        <v>46</v>
      </c>
      <c r="U11346" t="s">
        <v>45940</v>
      </c>
      <c r="X11346" t="s">
        <v>9938</v>
      </c>
      <c r="Y11346" t="s">
        <v>36708</v>
      </c>
      <c r="Z11346" t="s">
        <v>36709</v>
      </c>
      <c r="AA11346" t="s">
        <v>46021</v>
      </c>
      <c r="AB11346" t="s">
        <v>46026</v>
      </c>
      <c r="AG11346" t="s">
        <v>46023</v>
      </c>
      <c r="AH11346" s="8">
        <v>1173180</v>
      </c>
      <c r="AI11346" t="s">
        <v>46024</v>
      </c>
      <c r="AJ11346" t="s">
        <v>46027</v>
      </c>
    </row>
    <row r="11347" spans="1:36" ht="17.25" hidden="1" customHeight="1" x14ac:dyDescent="0.2">
      <c r="A11347" s="4" t="s">
        <v>46028</v>
      </c>
      <c r="B11347" t="s">
        <v>45868</v>
      </c>
      <c r="C11347" t="s">
        <v>5653</v>
      </c>
      <c r="E11347" t="s">
        <v>696</v>
      </c>
      <c r="F11347" t="s">
        <v>46029</v>
      </c>
      <c r="G11347" s="5">
        <v>37.5</v>
      </c>
      <c r="H11347" t="s">
        <v>42</v>
      </c>
      <c r="I11347" t="s">
        <v>65</v>
      </c>
      <c r="J11347" t="s">
        <v>44</v>
      </c>
      <c r="N11347" s="6">
        <v>1988</v>
      </c>
      <c r="R11347" s="7">
        <v>28.38139</v>
      </c>
      <c r="S11347" s="7">
        <v>-16.35801</v>
      </c>
      <c r="T11347" t="s">
        <v>46</v>
      </c>
      <c r="U11347" t="s">
        <v>46030</v>
      </c>
      <c r="X11347" t="s">
        <v>46031</v>
      </c>
      <c r="Y11347" t="s">
        <v>36708</v>
      </c>
      <c r="Z11347" t="s">
        <v>36709</v>
      </c>
      <c r="AC11347" t="s">
        <v>46032</v>
      </c>
      <c r="AG11347" t="s">
        <v>46033</v>
      </c>
      <c r="AH11347" s="8">
        <v>1108251</v>
      </c>
      <c r="AI11347" t="s">
        <v>46034</v>
      </c>
      <c r="AJ11347" t="s">
        <v>46035</v>
      </c>
    </row>
    <row r="11348" spans="1:36" ht="17.25" hidden="1" customHeight="1" x14ac:dyDescent="0.2">
      <c r="A11348" s="4" t="s">
        <v>46028</v>
      </c>
      <c r="B11348" t="s">
        <v>45868</v>
      </c>
      <c r="C11348" t="s">
        <v>5653</v>
      </c>
      <c r="E11348" t="s">
        <v>703</v>
      </c>
      <c r="F11348" t="s">
        <v>46029</v>
      </c>
      <c r="G11348" s="5">
        <v>37.5</v>
      </c>
      <c r="H11348" t="s">
        <v>42</v>
      </c>
      <c r="I11348" t="s">
        <v>65</v>
      </c>
      <c r="J11348" t="s">
        <v>44</v>
      </c>
      <c r="N11348" s="6">
        <v>1989</v>
      </c>
      <c r="R11348" s="7">
        <v>28.38139</v>
      </c>
      <c r="S11348" s="7">
        <v>-16.35801</v>
      </c>
      <c r="T11348" t="s">
        <v>46</v>
      </c>
      <c r="U11348" t="s">
        <v>46030</v>
      </c>
      <c r="X11348" t="s">
        <v>46031</v>
      </c>
      <c r="Y11348" t="s">
        <v>36708</v>
      </c>
      <c r="Z11348" t="s">
        <v>36709</v>
      </c>
      <c r="AC11348" t="s">
        <v>46032</v>
      </c>
      <c r="AG11348" t="s">
        <v>46033</v>
      </c>
      <c r="AH11348" s="8">
        <v>1108252</v>
      </c>
      <c r="AI11348" t="s">
        <v>46034</v>
      </c>
      <c r="AJ11348" t="s">
        <v>46036</v>
      </c>
    </row>
    <row r="11349" spans="1:36" ht="17.25" hidden="1" customHeight="1" x14ac:dyDescent="0.2">
      <c r="A11349" s="4" t="s">
        <v>46028</v>
      </c>
      <c r="B11349" t="s">
        <v>45868</v>
      </c>
      <c r="C11349" t="s">
        <v>5653</v>
      </c>
      <c r="E11349" t="s">
        <v>719</v>
      </c>
      <c r="F11349" t="s">
        <v>46037</v>
      </c>
      <c r="G11349" s="5">
        <v>40</v>
      </c>
      <c r="H11349" t="s">
        <v>42</v>
      </c>
      <c r="I11349" t="s">
        <v>240</v>
      </c>
      <c r="J11349" t="s">
        <v>44</v>
      </c>
      <c r="N11349" s="6">
        <v>1979</v>
      </c>
      <c r="R11349" s="7">
        <v>28.38139</v>
      </c>
      <c r="S11349" s="7">
        <v>-16.35801</v>
      </c>
      <c r="T11349" t="s">
        <v>46</v>
      </c>
      <c r="U11349" t="s">
        <v>46030</v>
      </c>
      <c r="X11349" t="s">
        <v>46031</v>
      </c>
      <c r="Y11349" t="s">
        <v>36708</v>
      </c>
      <c r="Z11349" t="s">
        <v>36709</v>
      </c>
      <c r="AC11349" t="s">
        <v>46032</v>
      </c>
      <c r="AG11349" t="s">
        <v>46033</v>
      </c>
      <c r="AH11349" s="8">
        <v>1108249</v>
      </c>
      <c r="AI11349" t="s">
        <v>46034</v>
      </c>
      <c r="AJ11349" t="s">
        <v>46038</v>
      </c>
    </row>
    <row r="11350" spans="1:36" ht="17.25" hidden="1" customHeight="1" x14ac:dyDescent="0.2">
      <c r="A11350" s="4" t="s">
        <v>46028</v>
      </c>
      <c r="B11350" t="s">
        <v>45868</v>
      </c>
      <c r="C11350" t="s">
        <v>5653</v>
      </c>
      <c r="E11350" t="s">
        <v>726</v>
      </c>
      <c r="F11350" t="s">
        <v>46037</v>
      </c>
      <c r="G11350" s="5">
        <v>40</v>
      </c>
      <c r="H11350" t="s">
        <v>42</v>
      </c>
      <c r="I11350" t="s">
        <v>240</v>
      </c>
      <c r="J11350" t="s">
        <v>44</v>
      </c>
      <c r="N11350" s="6">
        <v>1984</v>
      </c>
      <c r="R11350" s="7">
        <v>28.38139</v>
      </c>
      <c r="S11350" s="7">
        <v>-16.35801</v>
      </c>
      <c r="T11350" t="s">
        <v>46</v>
      </c>
      <c r="U11350" t="s">
        <v>46030</v>
      </c>
      <c r="X11350" t="s">
        <v>46031</v>
      </c>
      <c r="Y11350" t="s">
        <v>36708</v>
      </c>
      <c r="Z11350" t="s">
        <v>36709</v>
      </c>
      <c r="AC11350" t="s">
        <v>46032</v>
      </c>
      <c r="AG11350" t="s">
        <v>46033</v>
      </c>
      <c r="AH11350" s="8">
        <v>1108250</v>
      </c>
      <c r="AI11350" t="s">
        <v>46034</v>
      </c>
      <c r="AJ11350" t="s">
        <v>46039</v>
      </c>
    </row>
    <row r="11351" spans="1:36" ht="17.25" hidden="1" customHeight="1" x14ac:dyDescent="0.2">
      <c r="A11351" s="4" t="s">
        <v>46040</v>
      </c>
      <c r="B11351" t="s">
        <v>45868</v>
      </c>
      <c r="C11351" t="s">
        <v>46041</v>
      </c>
      <c r="E11351" t="s">
        <v>40</v>
      </c>
      <c r="F11351" t="s">
        <v>86</v>
      </c>
      <c r="G11351" s="5">
        <v>418.2</v>
      </c>
      <c r="H11351" t="s">
        <v>42</v>
      </c>
      <c r="I11351" t="s">
        <v>43</v>
      </c>
      <c r="J11351" t="s">
        <v>559</v>
      </c>
      <c r="N11351" s="6">
        <v>2006</v>
      </c>
      <c r="R11351" s="7">
        <v>37.572740000000003</v>
      </c>
      <c r="S11351" s="7">
        <v>-0.93840999999999997</v>
      </c>
      <c r="T11351" t="s">
        <v>46</v>
      </c>
      <c r="U11351" t="s">
        <v>46042</v>
      </c>
      <c r="X11351" t="s">
        <v>46043</v>
      </c>
      <c r="Y11351" t="s">
        <v>36708</v>
      </c>
      <c r="Z11351" t="s">
        <v>36709</v>
      </c>
      <c r="AA11351" t="s">
        <v>46044</v>
      </c>
      <c r="AB11351" t="s">
        <v>46045</v>
      </c>
      <c r="AG11351" t="s">
        <v>46046</v>
      </c>
      <c r="AH11351" s="8">
        <v>1165369</v>
      </c>
      <c r="AI11351" t="s">
        <v>46047</v>
      </c>
      <c r="AJ11351" t="s">
        <v>46048</v>
      </c>
    </row>
    <row r="11352" spans="1:36" ht="17.25" hidden="1" customHeight="1" x14ac:dyDescent="0.2">
      <c r="A11352" s="4" t="s">
        <v>46040</v>
      </c>
      <c r="B11352" t="s">
        <v>45868</v>
      </c>
      <c r="C11352" t="s">
        <v>46041</v>
      </c>
      <c r="E11352" t="s">
        <v>56</v>
      </c>
      <c r="F11352" t="s">
        <v>86</v>
      </c>
      <c r="G11352" s="5">
        <v>417.8</v>
      </c>
      <c r="H11352" t="s">
        <v>42</v>
      </c>
      <c r="I11352" t="s">
        <v>43</v>
      </c>
      <c r="J11352" t="s">
        <v>559</v>
      </c>
      <c r="N11352" s="6">
        <v>2006</v>
      </c>
      <c r="R11352" s="7">
        <v>37.572740000000003</v>
      </c>
      <c r="S11352" s="7">
        <v>-0.93840999999999997</v>
      </c>
      <c r="T11352" t="s">
        <v>46</v>
      </c>
      <c r="U11352" t="s">
        <v>46042</v>
      </c>
      <c r="X11352" t="s">
        <v>46043</v>
      </c>
      <c r="Y11352" t="s">
        <v>36708</v>
      </c>
      <c r="Z11352" t="s">
        <v>36709</v>
      </c>
      <c r="AA11352" t="s">
        <v>46044</v>
      </c>
      <c r="AB11352" t="s">
        <v>46049</v>
      </c>
      <c r="AG11352" t="s">
        <v>46046</v>
      </c>
      <c r="AH11352" s="8">
        <v>1184060</v>
      </c>
      <c r="AI11352" t="s">
        <v>46047</v>
      </c>
      <c r="AJ11352" t="s">
        <v>46050</v>
      </c>
    </row>
    <row r="11353" spans="1:36" ht="17.25" hidden="1" customHeight="1" x14ac:dyDescent="0.2">
      <c r="A11353" s="4" t="s">
        <v>46040</v>
      </c>
      <c r="B11353" t="s">
        <v>45868</v>
      </c>
      <c r="C11353" t="s">
        <v>46041</v>
      </c>
      <c r="E11353" t="s">
        <v>58</v>
      </c>
      <c r="F11353" t="s">
        <v>86</v>
      </c>
      <c r="G11353" s="5">
        <v>412.7</v>
      </c>
      <c r="H11353" t="s">
        <v>42</v>
      </c>
      <c r="I11353" t="s">
        <v>43</v>
      </c>
      <c r="J11353" t="s">
        <v>559</v>
      </c>
      <c r="N11353" s="6">
        <v>2006</v>
      </c>
      <c r="R11353" s="7">
        <v>37.572740000000003</v>
      </c>
      <c r="S11353" s="7">
        <v>-0.93840999999999997</v>
      </c>
      <c r="T11353" t="s">
        <v>46</v>
      </c>
      <c r="U11353" t="s">
        <v>46042</v>
      </c>
      <c r="X11353" t="s">
        <v>46043</v>
      </c>
      <c r="Y11353" t="s">
        <v>36708</v>
      </c>
      <c r="Z11353" t="s">
        <v>36709</v>
      </c>
      <c r="AA11353" t="s">
        <v>46044</v>
      </c>
      <c r="AB11353" t="s">
        <v>46051</v>
      </c>
      <c r="AG11353" t="s">
        <v>46046</v>
      </c>
      <c r="AH11353" s="8">
        <v>1184061</v>
      </c>
      <c r="AI11353" t="s">
        <v>46047</v>
      </c>
      <c r="AJ11353" t="s">
        <v>46052</v>
      </c>
    </row>
    <row r="11354" spans="1:36" ht="17.25" hidden="1" customHeight="1" x14ac:dyDescent="0.2">
      <c r="A11354" s="4" t="s">
        <v>46053</v>
      </c>
      <c r="B11354" t="s">
        <v>45868</v>
      </c>
      <c r="C11354" t="s">
        <v>46054</v>
      </c>
      <c r="E11354" t="s">
        <v>40</v>
      </c>
      <c r="F11354" t="s">
        <v>86</v>
      </c>
      <c r="G11354" s="5">
        <v>95</v>
      </c>
      <c r="H11354" t="s">
        <v>42</v>
      </c>
      <c r="I11354" t="s">
        <v>43</v>
      </c>
      <c r="J11354" t="s">
        <v>44</v>
      </c>
      <c r="N11354" s="6">
        <v>2002</v>
      </c>
      <c r="Q11354" t="s">
        <v>46055</v>
      </c>
      <c r="R11354" s="7">
        <v>37.704349999999998</v>
      </c>
      <c r="S11354" s="7">
        <v>-1.09995</v>
      </c>
      <c r="T11354" t="s">
        <v>46</v>
      </c>
      <c r="U11354" t="s">
        <v>46042</v>
      </c>
      <c r="X11354" t="s">
        <v>46043</v>
      </c>
      <c r="Y11354" t="s">
        <v>36708</v>
      </c>
      <c r="Z11354" t="s">
        <v>36709</v>
      </c>
      <c r="AA11354" t="s">
        <v>46056</v>
      </c>
      <c r="AD11354" t="s">
        <v>880</v>
      </c>
      <c r="AE11354" t="s">
        <v>254</v>
      </c>
      <c r="AF11354" t="s">
        <v>52</v>
      </c>
      <c r="AG11354" t="s">
        <v>46057</v>
      </c>
      <c r="AH11354" s="8" t="s">
        <v>46058</v>
      </c>
      <c r="AI11354" t="s">
        <v>46059</v>
      </c>
      <c r="AJ11354" t="s">
        <v>46060</v>
      </c>
    </row>
    <row r="11355" spans="1:36" ht="17.25" hidden="1" customHeight="1" x14ac:dyDescent="0.2">
      <c r="A11355" s="4" t="s">
        <v>46061</v>
      </c>
      <c r="B11355" t="s">
        <v>45868</v>
      </c>
      <c r="C11355" t="s">
        <v>46062</v>
      </c>
      <c r="D11355" t="s">
        <v>46063</v>
      </c>
      <c r="E11355" t="s">
        <v>40</v>
      </c>
      <c r="F11355" t="s">
        <v>86</v>
      </c>
      <c r="G11355" s="5">
        <v>424.9</v>
      </c>
      <c r="H11355" t="s">
        <v>42</v>
      </c>
      <c r="I11355" t="s">
        <v>43</v>
      </c>
      <c r="J11355" t="s">
        <v>559</v>
      </c>
      <c r="N11355" s="6">
        <v>2002</v>
      </c>
      <c r="R11355" s="7">
        <v>42.171799999999998</v>
      </c>
      <c r="S11355" s="7">
        <v>-1.6773</v>
      </c>
      <c r="T11355" t="s">
        <v>46</v>
      </c>
      <c r="U11355" t="s">
        <v>46064</v>
      </c>
      <c r="X11355" t="s">
        <v>46065</v>
      </c>
      <c r="Y11355" t="s">
        <v>36708</v>
      </c>
      <c r="Z11355" t="s">
        <v>36709</v>
      </c>
      <c r="AA11355" t="s">
        <v>46066</v>
      </c>
      <c r="AB11355" t="s">
        <v>46067</v>
      </c>
      <c r="AG11355" t="s">
        <v>46068</v>
      </c>
      <c r="AH11355" s="8">
        <v>1161780</v>
      </c>
      <c r="AI11355" t="s">
        <v>46069</v>
      </c>
      <c r="AJ11355" t="s">
        <v>46070</v>
      </c>
    </row>
    <row r="11356" spans="1:36" ht="17.25" hidden="1" customHeight="1" x14ac:dyDescent="0.2">
      <c r="A11356" s="4" t="s">
        <v>46061</v>
      </c>
      <c r="B11356" t="s">
        <v>45868</v>
      </c>
      <c r="C11356" t="s">
        <v>46062</v>
      </c>
      <c r="D11356" t="s">
        <v>46063</v>
      </c>
      <c r="E11356" t="s">
        <v>56</v>
      </c>
      <c r="F11356" t="s">
        <v>86</v>
      </c>
      <c r="G11356" s="5">
        <v>378.9</v>
      </c>
      <c r="H11356" t="s">
        <v>42</v>
      </c>
      <c r="I11356" t="s">
        <v>43</v>
      </c>
      <c r="J11356" t="s">
        <v>559</v>
      </c>
      <c r="N11356" s="6">
        <v>2003</v>
      </c>
      <c r="R11356" s="7">
        <v>42.171799999999998</v>
      </c>
      <c r="S11356" s="7">
        <v>-1.6773</v>
      </c>
      <c r="T11356" t="s">
        <v>46</v>
      </c>
      <c r="U11356" t="s">
        <v>46064</v>
      </c>
      <c r="X11356" t="s">
        <v>46065</v>
      </c>
      <c r="Y11356" t="s">
        <v>36708</v>
      </c>
      <c r="Z11356" t="s">
        <v>36709</v>
      </c>
      <c r="AA11356" t="s">
        <v>46066</v>
      </c>
      <c r="AB11356" t="s">
        <v>46071</v>
      </c>
      <c r="AG11356" t="s">
        <v>46072</v>
      </c>
      <c r="AH11356" s="8">
        <v>1173021</v>
      </c>
      <c r="AI11356" t="s">
        <v>46069</v>
      </c>
      <c r="AJ11356" t="s">
        <v>46073</v>
      </c>
    </row>
    <row r="11357" spans="1:36" ht="17.25" hidden="1" customHeight="1" x14ac:dyDescent="0.2">
      <c r="A11357" s="4" t="s">
        <v>46061</v>
      </c>
      <c r="B11357" t="s">
        <v>45868</v>
      </c>
      <c r="C11357" t="s">
        <v>46062</v>
      </c>
      <c r="D11357" t="s">
        <v>46063</v>
      </c>
      <c r="E11357" t="s">
        <v>58</v>
      </c>
      <c r="F11357" t="s">
        <v>86</v>
      </c>
      <c r="G11357" s="5">
        <v>418.4</v>
      </c>
      <c r="H11357" t="s">
        <v>42</v>
      </c>
      <c r="I11357" t="s">
        <v>43</v>
      </c>
      <c r="J11357" t="s">
        <v>559</v>
      </c>
      <c r="N11357" s="6">
        <v>2003</v>
      </c>
      <c r="R11357" s="7">
        <v>42.171799999999998</v>
      </c>
      <c r="S11357" s="7">
        <v>-1.6773</v>
      </c>
      <c r="T11357" t="s">
        <v>46</v>
      </c>
      <c r="U11357" t="s">
        <v>46064</v>
      </c>
      <c r="X11357" t="s">
        <v>46065</v>
      </c>
      <c r="Y11357" t="s">
        <v>36708</v>
      </c>
      <c r="Z11357" t="s">
        <v>36709</v>
      </c>
      <c r="AA11357" t="s">
        <v>46066</v>
      </c>
      <c r="AB11357" t="s">
        <v>46074</v>
      </c>
      <c r="AG11357" t="s">
        <v>46068</v>
      </c>
      <c r="AH11357" s="8">
        <v>1179495</v>
      </c>
      <c r="AI11357" t="s">
        <v>46069</v>
      </c>
      <c r="AJ11357" t="s">
        <v>46075</v>
      </c>
    </row>
    <row r="11358" spans="1:36" ht="17.25" hidden="1" customHeight="1" x14ac:dyDescent="0.2">
      <c r="A11358" s="4" t="s">
        <v>46076</v>
      </c>
      <c r="B11358" t="s">
        <v>45868</v>
      </c>
      <c r="C11358" t="s">
        <v>46077</v>
      </c>
      <c r="E11358" t="s">
        <v>40</v>
      </c>
      <c r="F11358" t="s">
        <v>86</v>
      </c>
      <c r="G11358" s="5">
        <v>26</v>
      </c>
      <c r="H11358" t="s">
        <v>42</v>
      </c>
      <c r="I11358" t="s">
        <v>43</v>
      </c>
      <c r="J11358" t="s">
        <v>44</v>
      </c>
      <c r="N11358" s="24">
        <v>2008</v>
      </c>
      <c r="R11358" s="7">
        <v>39.959127753819402</v>
      </c>
      <c r="S11358" s="7">
        <v>-1.6045273960717699E-3</v>
      </c>
      <c r="T11358" t="s">
        <v>46</v>
      </c>
      <c r="U11358" t="s">
        <v>46078</v>
      </c>
      <c r="X11358" t="s">
        <v>45868</v>
      </c>
      <c r="Y11358" t="s">
        <v>36708</v>
      </c>
      <c r="Z11358" t="s">
        <v>36709</v>
      </c>
      <c r="AD11358" t="s">
        <v>880</v>
      </c>
      <c r="AE11358" t="s">
        <v>881</v>
      </c>
      <c r="AG11358" t="s">
        <v>46079</v>
      </c>
      <c r="AH11358" s="6">
        <v>1204876</v>
      </c>
      <c r="AI11358" t="s">
        <v>46080</v>
      </c>
      <c r="AJ11358" t="s">
        <v>46081</v>
      </c>
    </row>
    <row r="11359" spans="1:36" ht="17.25" hidden="1" customHeight="1" x14ac:dyDescent="0.2">
      <c r="A11359" s="4" t="s">
        <v>46082</v>
      </c>
      <c r="B11359" t="s">
        <v>45868</v>
      </c>
      <c r="C11359" t="s">
        <v>46083</v>
      </c>
      <c r="E11359" t="s">
        <v>58</v>
      </c>
      <c r="F11359" t="s">
        <v>86</v>
      </c>
      <c r="G11359" s="5">
        <v>782</v>
      </c>
      <c r="H11359" t="s">
        <v>42</v>
      </c>
      <c r="I11359" t="s">
        <v>43</v>
      </c>
      <c r="J11359" t="s">
        <v>559</v>
      </c>
      <c r="N11359" s="6">
        <v>2002</v>
      </c>
      <c r="R11359" s="7">
        <v>39.959200000000003</v>
      </c>
      <c r="S11359" s="7">
        <v>-1E-3</v>
      </c>
      <c r="T11359" t="s">
        <v>46</v>
      </c>
      <c r="U11359" t="s">
        <v>46084</v>
      </c>
      <c r="X11359" t="s">
        <v>46078</v>
      </c>
      <c r="Y11359" t="s">
        <v>36708</v>
      </c>
      <c r="Z11359" t="s">
        <v>36709</v>
      </c>
      <c r="AA11359" t="s">
        <v>46085</v>
      </c>
      <c r="AB11359" t="s">
        <v>46086</v>
      </c>
      <c r="AG11359" t="s">
        <v>46087</v>
      </c>
      <c r="AH11359" s="27" t="s">
        <v>46088</v>
      </c>
      <c r="AI11359" t="s">
        <v>46089</v>
      </c>
      <c r="AJ11359" t="s">
        <v>46090</v>
      </c>
    </row>
    <row r="11360" spans="1:36" ht="17.25" hidden="1" customHeight="1" x14ac:dyDescent="0.2">
      <c r="A11360" s="4" t="s">
        <v>46082</v>
      </c>
      <c r="B11360" t="s">
        <v>45868</v>
      </c>
      <c r="C11360" t="s">
        <v>46083</v>
      </c>
      <c r="E11360" t="s">
        <v>191</v>
      </c>
      <c r="F11360" t="s">
        <v>86</v>
      </c>
      <c r="G11360" s="5">
        <v>858</v>
      </c>
      <c r="H11360" t="s">
        <v>42</v>
      </c>
      <c r="I11360" t="s">
        <v>43</v>
      </c>
      <c r="J11360" t="s">
        <v>559</v>
      </c>
      <c r="N11360" s="6">
        <v>2008</v>
      </c>
      <c r="R11360" s="7">
        <v>39.959200000000003</v>
      </c>
      <c r="S11360" s="7">
        <v>-1E-3</v>
      </c>
      <c r="T11360" t="s">
        <v>46</v>
      </c>
      <c r="U11360" t="s">
        <v>46084</v>
      </c>
      <c r="X11360" t="s">
        <v>46078</v>
      </c>
      <c r="Y11360" t="s">
        <v>36708</v>
      </c>
      <c r="Z11360" t="s">
        <v>36709</v>
      </c>
      <c r="AA11360" t="s">
        <v>46085</v>
      </c>
      <c r="AB11360" t="s">
        <v>46091</v>
      </c>
      <c r="AG11360" t="s">
        <v>46087</v>
      </c>
      <c r="AH11360" s="8" t="s">
        <v>46092</v>
      </c>
      <c r="AI11360" t="s">
        <v>46089</v>
      </c>
      <c r="AJ11360" t="s">
        <v>46093</v>
      </c>
    </row>
    <row r="11361" spans="1:36" ht="17.25" hidden="1" customHeight="1" x14ac:dyDescent="0.2">
      <c r="A11361" s="4" t="s">
        <v>46094</v>
      </c>
      <c r="B11361" t="s">
        <v>45868</v>
      </c>
      <c r="C11361" t="s">
        <v>46095</v>
      </c>
      <c r="E11361" t="s">
        <v>40</v>
      </c>
      <c r="F11361" t="s">
        <v>86</v>
      </c>
      <c r="G11361" s="5">
        <v>800</v>
      </c>
      <c r="H11361" t="s">
        <v>42</v>
      </c>
      <c r="I11361" t="s">
        <v>43</v>
      </c>
      <c r="J11361" t="s">
        <v>559</v>
      </c>
      <c r="N11361" s="24">
        <v>2006</v>
      </c>
      <c r="R11361" s="7">
        <v>41.216700000000003</v>
      </c>
      <c r="S11361" s="7">
        <v>-0.2928</v>
      </c>
      <c r="T11361" t="s">
        <v>46</v>
      </c>
      <c r="U11361" t="s">
        <v>46096</v>
      </c>
      <c r="X11361" t="s">
        <v>46097</v>
      </c>
      <c r="Y11361" t="s">
        <v>36708</v>
      </c>
      <c r="Z11361" t="s">
        <v>36709</v>
      </c>
      <c r="AA11361" t="s">
        <v>46098</v>
      </c>
      <c r="AB11361" t="s">
        <v>46099</v>
      </c>
      <c r="AG11361" t="s">
        <v>46100</v>
      </c>
      <c r="AH11361" s="27" t="s">
        <v>46101</v>
      </c>
      <c r="AI11361" t="s">
        <v>46102</v>
      </c>
      <c r="AJ11361" t="s">
        <v>46103</v>
      </c>
    </row>
    <row r="11362" spans="1:36" ht="17.25" hidden="1" customHeight="1" x14ac:dyDescent="0.2">
      <c r="A11362" s="4" t="s">
        <v>46104</v>
      </c>
      <c r="B11362" t="s">
        <v>45868</v>
      </c>
      <c r="C11362" t="s">
        <v>46105</v>
      </c>
      <c r="E11362" t="s">
        <v>40</v>
      </c>
      <c r="F11362" t="s">
        <v>86</v>
      </c>
      <c r="G11362" s="5">
        <v>25</v>
      </c>
      <c r="H11362" t="s">
        <v>42</v>
      </c>
      <c r="I11362" t="s">
        <v>240</v>
      </c>
      <c r="J11362" t="s">
        <v>44</v>
      </c>
      <c r="N11362" s="24">
        <v>1997</v>
      </c>
      <c r="R11362" s="7">
        <v>40.456760000000003</v>
      </c>
      <c r="S11362" s="7">
        <v>-1.248</v>
      </c>
      <c r="T11362" t="s">
        <v>46</v>
      </c>
      <c r="U11362" t="s">
        <v>46106</v>
      </c>
      <c r="X11362" t="s">
        <v>46097</v>
      </c>
      <c r="Y11362" t="s">
        <v>36708</v>
      </c>
      <c r="Z11362" t="s">
        <v>36709</v>
      </c>
      <c r="AD11362" t="s">
        <v>52</v>
      </c>
      <c r="AE11362" t="s">
        <v>131</v>
      </c>
      <c r="AG11362" t="s">
        <v>46107</v>
      </c>
      <c r="AH11362" s="27" t="s">
        <v>46108</v>
      </c>
      <c r="AI11362" t="s">
        <v>46109</v>
      </c>
      <c r="AJ11362" t="s">
        <v>46110</v>
      </c>
    </row>
    <row r="11363" spans="1:36" ht="17.25" hidden="1" customHeight="1" x14ac:dyDescent="0.2">
      <c r="A11363" s="4" t="s">
        <v>46111</v>
      </c>
      <c r="B11363" t="s">
        <v>45868</v>
      </c>
      <c r="C11363" t="s">
        <v>46112</v>
      </c>
      <c r="E11363" t="s">
        <v>528</v>
      </c>
      <c r="F11363" t="s">
        <v>46037</v>
      </c>
      <c r="G11363" s="5">
        <v>83</v>
      </c>
      <c r="H11363" t="s">
        <v>42</v>
      </c>
      <c r="I11363" t="s">
        <v>1323</v>
      </c>
      <c r="J11363" t="s">
        <v>44</v>
      </c>
      <c r="N11363" s="6">
        <v>2010</v>
      </c>
      <c r="R11363" s="7">
        <v>35.9026</v>
      </c>
      <c r="S11363" s="7">
        <v>-5.2894899999999998</v>
      </c>
      <c r="T11363" t="s">
        <v>504</v>
      </c>
      <c r="U11363" t="s">
        <v>46113</v>
      </c>
      <c r="X11363" t="s">
        <v>46113</v>
      </c>
      <c r="Y11363" t="s">
        <v>36708</v>
      </c>
      <c r="Z11363" t="s">
        <v>36709</v>
      </c>
      <c r="AG11363" t="s">
        <v>46114</v>
      </c>
      <c r="AI11363" t="s">
        <v>46115</v>
      </c>
      <c r="AJ11363" t="s">
        <v>46116</v>
      </c>
    </row>
    <row r="11364" spans="1:36" ht="17.25" hidden="1" customHeight="1" x14ac:dyDescent="0.2">
      <c r="A11364" s="4" t="s">
        <v>46117</v>
      </c>
      <c r="B11364" t="s">
        <v>45868</v>
      </c>
      <c r="C11364" t="s">
        <v>46118</v>
      </c>
      <c r="D11364" t="s">
        <v>46119</v>
      </c>
      <c r="E11364" t="s">
        <v>40</v>
      </c>
      <c r="F11364" t="s">
        <v>86</v>
      </c>
      <c r="G11364" s="5">
        <v>38</v>
      </c>
      <c r="H11364" t="s">
        <v>42</v>
      </c>
      <c r="I11364" t="s">
        <v>43</v>
      </c>
      <c r="J11364" t="s">
        <v>44</v>
      </c>
      <c r="N11364" s="6">
        <v>1994</v>
      </c>
      <c r="R11364" s="7">
        <v>28.453991204778401</v>
      </c>
      <c r="S11364" s="7">
        <v>-16.278083379996598</v>
      </c>
      <c r="T11364" t="s">
        <v>504</v>
      </c>
      <c r="U11364" t="s">
        <v>46120</v>
      </c>
      <c r="X11364" t="s">
        <v>46031</v>
      </c>
      <c r="Y11364" t="s">
        <v>36708</v>
      </c>
      <c r="Z11364" t="s">
        <v>36709</v>
      </c>
      <c r="AA11364" t="s">
        <v>46121</v>
      </c>
      <c r="AC11364" t="s">
        <v>46122</v>
      </c>
      <c r="AD11364" t="s">
        <v>880</v>
      </c>
      <c r="AE11364" t="s">
        <v>881</v>
      </c>
      <c r="AF11364" t="s">
        <v>52</v>
      </c>
      <c r="AG11364" t="s">
        <v>46123</v>
      </c>
      <c r="AH11364" s="8">
        <v>1152170</v>
      </c>
      <c r="AI11364" t="s">
        <v>46124</v>
      </c>
      <c r="AJ11364" t="s">
        <v>46125</v>
      </c>
    </row>
    <row r="11365" spans="1:36" ht="17.25" hidden="1" customHeight="1" x14ac:dyDescent="0.2">
      <c r="A11365" s="4" t="s">
        <v>46126</v>
      </c>
      <c r="B11365" t="s">
        <v>45868</v>
      </c>
      <c r="C11365" t="s">
        <v>46127</v>
      </c>
      <c r="E11365" t="s">
        <v>191</v>
      </c>
      <c r="F11365" t="s">
        <v>86</v>
      </c>
      <c r="G11365" s="5">
        <v>391</v>
      </c>
      <c r="H11365" t="s">
        <v>42</v>
      </c>
      <c r="I11365" t="s">
        <v>43</v>
      </c>
      <c r="J11365" t="s">
        <v>559</v>
      </c>
      <c r="N11365" s="6">
        <v>2006</v>
      </c>
      <c r="R11365" s="7">
        <v>37.215600000000002</v>
      </c>
      <c r="S11365" s="7">
        <v>-6.9429999999999996</v>
      </c>
      <c r="T11365" t="s">
        <v>46</v>
      </c>
      <c r="U11365" t="s">
        <v>46128</v>
      </c>
      <c r="X11365" t="s">
        <v>46128</v>
      </c>
      <c r="Y11365" t="s">
        <v>36708</v>
      </c>
      <c r="Z11365" t="s">
        <v>36709</v>
      </c>
      <c r="AA11365" t="s">
        <v>46129</v>
      </c>
      <c r="AB11365" t="s">
        <v>46130</v>
      </c>
      <c r="AG11365" t="s">
        <v>46131</v>
      </c>
      <c r="AH11365" s="8">
        <v>1178599</v>
      </c>
      <c r="AI11365" t="s">
        <v>46132</v>
      </c>
      <c r="AJ11365" t="s">
        <v>46133</v>
      </c>
    </row>
    <row r="11366" spans="1:36" ht="17.25" hidden="1" customHeight="1" x14ac:dyDescent="0.2">
      <c r="A11366" s="4" t="s">
        <v>46134</v>
      </c>
      <c r="B11366" t="s">
        <v>45868</v>
      </c>
      <c r="C11366" t="s">
        <v>46135</v>
      </c>
      <c r="E11366" t="s">
        <v>40</v>
      </c>
      <c r="F11366" t="s">
        <v>86</v>
      </c>
      <c r="G11366" s="5">
        <v>50</v>
      </c>
      <c r="H11366" t="s">
        <v>42</v>
      </c>
      <c r="I11366" t="s">
        <v>43</v>
      </c>
      <c r="J11366" t="s">
        <v>44</v>
      </c>
      <c r="N11366" s="6">
        <v>2009</v>
      </c>
      <c r="R11366" s="7">
        <v>41.839469999999999</v>
      </c>
      <c r="S11366" s="7">
        <v>-4.5601399999999996</v>
      </c>
      <c r="T11366" t="s">
        <v>46</v>
      </c>
      <c r="U11366" t="s">
        <v>46136</v>
      </c>
      <c r="X11366" t="s">
        <v>46137</v>
      </c>
      <c r="Y11366" t="s">
        <v>36708</v>
      </c>
      <c r="Z11366" t="s">
        <v>36709</v>
      </c>
      <c r="AA11366" t="s">
        <v>46138</v>
      </c>
      <c r="AD11366" t="s">
        <v>880</v>
      </c>
      <c r="AE11366" t="s">
        <v>4970</v>
      </c>
      <c r="AG11366" t="s">
        <v>46139</v>
      </c>
      <c r="AH11366" s="8" t="s">
        <v>46140</v>
      </c>
      <c r="AI11366" t="s">
        <v>46141</v>
      </c>
      <c r="AJ11366" t="s">
        <v>46142</v>
      </c>
    </row>
    <row r="11367" spans="1:36" ht="17.25" hidden="1" customHeight="1" x14ac:dyDescent="0.2">
      <c r="A11367" s="4" t="s">
        <v>46143</v>
      </c>
      <c r="B11367" t="s">
        <v>45868</v>
      </c>
      <c r="C11367" t="s">
        <v>46144</v>
      </c>
      <c r="E11367" t="s">
        <v>40</v>
      </c>
      <c r="F11367" t="s">
        <v>86</v>
      </c>
      <c r="G11367" s="5">
        <v>22</v>
      </c>
      <c r="H11367" t="s">
        <v>42</v>
      </c>
      <c r="I11367" t="s">
        <v>43</v>
      </c>
      <c r="J11367" t="s">
        <v>44</v>
      </c>
      <c r="N11367" s="27" t="s">
        <v>45</v>
      </c>
      <c r="R11367" s="7">
        <v>37.580496805576999</v>
      </c>
      <c r="S11367" s="7">
        <v>-0.92330121563787104</v>
      </c>
      <c r="T11367" t="s">
        <v>46</v>
      </c>
      <c r="U11367" t="s">
        <v>46145</v>
      </c>
      <c r="X11367" t="s">
        <v>46043</v>
      </c>
      <c r="Y11367" t="s">
        <v>36708</v>
      </c>
      <c r="Z11367" t="s">
        <v>36709</v>
      </c>
      <c r="AD11367" t="s">
        <v>880</v>
      </c>
      <c r="AE11367" t="s">
        <v>881</v>
      </c>
      <c r="AG11367" t="s">
        <v>46146</v>
      </c>
      <c r="AH11367" s="24">
        <v>1182151</v>
      </c>
      <c r="AI11367" t="s">
        <v>46147</v>
      </c>
      <c r="AJ11367" t="s">
        <v>46148</v>
      </c>
    </row>
    <row r="11368" spans="1:36" ht="17.25" hidden="1" customHeight="1" x14ac:dyDescent="0.2">
      <c r="A11368" s="4" t="s">
        <v>46149</v>
      </c>
      <c r="B11368" t="s">
        <v>45868</v>
      </c>
      <c r="C11368" t="s">
        <v>46150</v>
      </c>
      <c r="E11368" t="s">
        <v>40</v>
      </c>
      <c r="F11368" t="s">
        <v>617</v>
      </c>
      <c r="G11368" s="5">
        <v>402.6</v>
      </c>
      <c r="H11368" t="s">
        <v>42</v>
      </c>
      <c r="I11368" t="s">
        <v>43</v>
      </c>
      <c r="J11368" t="s">
        <v>559</v>
      </c>
      <c r="N11368" s="6">
        <v>2006</v>
      </c>
      <c r="R11368" s="7">
        <v>37.570900000000002</v>
      </c>
      <c r="S11368" s="7">
        <v>-0.94579999999999997</v>
      </c>
      <c r="T11368" t="s">
        <v>46</v>
      </c>
      <c r="U11368" t="s">
        <v>5952</v>
      </c>
      <c r="X11368" t="s">
        <v>46043</v>
      </c>
      <c r="Y11368" t="s">
        <v>36708</v>
      </c>
      <c r="Z11368" t="s">
        <v>36709</v>
      </c>
      <c r="AB11368" t="s">
        <v>46151</v>
      </c>
      <c r="AC11368" t="s">
        <v>46152</v>
      </c>
      <c r="AG11368" t="s">
        <v>46153</v>
      </c>
      <c r="AH11368" s="8">
        <v>1163218</v>
      </c>
      <c r="AI11368" t="s">
        <v>46154</v>
      </c>
      <c r="AJ11368" t="s">
        <v>46155</v>
      </c>
    </row>
    <row r="11369" spans="1:36" ht="17.25" hidden="1" customHeight="1" x14ac:dyDescent="0.2">
      <c r="A11369" s="4" t="s">
        <v>46149</v>
      </c>
      <c r="B11369" t="s">
        <v>45868</v>
      </c>
      <c r="C11369" t="s">
        <v>46150</v>
      </c>
      <c r="E11369" t="s">
        <v>56</v>
      </c>
      <c r="F11369" t="s">
        <v>617</v>
      </c>
      <c r="G11369" s="5">
        <v>401.37</v>
      </c>
      <c r="H11369" t="s">
        <v>42</v>
      </c>
      <c r="I11369" t="s">
        <v>43</v>
      </c>
      <c r="J11369" t="s">
        <v>559</v>
      </c>
      <c r="N11369" s="24">
        <v>2006</v>
      </c>
      <c r="R11369" s="7">
        <v>37.570900000000002</v>
      </c>
      <c r="S11369" s="7">
        <v>-0.94579999999999997</v>
      </c>
      <c r="T11369" t="s">
        <v>46</v>
      </c>
      <c r="U11369" t="s">
        <v>5952</v>
      </c>
      <c r="X11369" t="s">
        <v>46043</v>
      </c>
      <c r="Y11369" t="s">
        <v>36708</v>
      </c>
      <c r="Z11369" t="s">
        <v>36709</v>
      </c>
      <c r="AB11369" t="s">
        <v>46156</v>
      </c>
      <c r="AC11369" t="s">
        <v>46152</v>
      </c>
      <c r="AG11369" t="s">
        <v>46153</v>
      </c>
      <c r="AH11369" s="27">
        <v>1173749</v>
      </c>
      <c r="AI11369" t="s">
        <v>46154</v>
      </c>
      <c r="AJ11369" t="s">
        <v>46157</v>
      </c>
    </row>
    <row r="11370" spans="1:36" ht="17.25" hidden="1" customHeight="1" x14ac:dyDescent="0.2">
      <c r="A11370" s="4" t="s">
        <v>46149</v>
      </c>
      <c r="B11370" t="s">
        <v>45868</v>
      </c>
      <c r="C11370" t="s">
        <v>46150</v>
      </c>
      <c r="E11370" t="s">
        <v>58</v>
      </c>
      <c r="F11370" t="s">
        <v>617</v>
      </c>
      <c r="G11370" s="5">
        <v>395</v>
      </c>
      <c r="H11370" t="s">
        <v>42</v>
      </c>
      <c r="I11370" t="s">
        <v>43</v>
      </c>
      <c r="J11370" t="s">
        <v>559</v>
      </c>
      <c r="N11370" s="6">
        <v>2006</v>
      </c>
      <c r="R11370" s="7">
        <v>37.570900000000002</v>
      </c>
      <c r="S11370" s="7">
        <v>-0.94579999999999997</v>
      </c>
      <c r="T11370" t="s">
        <v>46</v>
      </c>
      <c r="U11370" t="s">
        <v>5952</v>
      </c>
      <c r="X11370" t="s">
        <v>46043</v>
      </c>
      <c r="Y11370" t="s">
        <v>36708</v>
      </c>
      <c r="Z11370" t="s">
        <v>36709</v>
      </c>
      <c r="AB11370" t="s">
        <v>46158</v>
      </c>
      <c r="AC11370" t="s">
        <v>46152</v>
      </c>
      <c r="AG11370" t="s">
        <v>46153</v>
      </c>
      <c r="AH11370" s="8">
        <v>1173750</v>
      </c>
      <c r="AI11370" t="s">
        <v>46154</v>
      </c>
      <c r="AJ11370" t="s">
        <v>46159</v>
      </c>
    </row>
    <row r="11371" spans="1:36" ht="17.25" hidden="1" customHeight="1" x14ac:dyDescent="0.2">
      <c r="A11371" s="4" t="s">
        <v>46160</v>
      </c>
      <c r="B11371" t="s">
        <v>45868</v>
      </c>
      <c r="C11371" t="s">
        <v>46161</v>
      </c>
      <c r="E11371" t="s">
        <v>696</v>
      </c>
      <c r="F11371" t="s">
        <v>570</v>
      </c>
      <c r="G11371" s="5">
        <v>65</v>
      </c>
      <c r="H11371" t="s">
        <v>42</v>
      </c>
      <c r="I11371" t="s">
        <v>65</v>
      </c>
      <c r="L11371" t="s">
        <v>44</v>
      </c>
      <c r="N11371" s="24">
        <v>1998</v>
      </c>
      <c r="R11371" s="7">
        <v>41.193600000000004</v>
      </c>
      <c r="S11371" s="7">
        <v>1.2253000000000001</v>
      </c>
      <c r="T11371" t="s">
        <v>46</v>
      </c>
      <c r="U11371" t="s">
        <v>46162</v>
      </c>
      <c r="X11371" t="s">
        <v>46163</v>
      </c>
      <c r="Y11371" t="s">
        <v>36708</v>
      </c>
      <c r="Z11371" t="s">
        <v>36709</v>
      </c>
      <c r="AD11371" t="s">
        <v>880</v>
      </c>
      <c r="AE11371" t="s">
        <v>881</v>
      </c>
      <c r="AG11371" t="s">
        <v>46164</v>
      </c>
      <c r="AH11371" s="8">
        <v>1167301</v>
      </c>
      <c r="AI11371" t="s">
        <v>46165</v>
      </c>
      <c r="AJ11371" t="s">
        <v>46166</v>
      </c>
    </row>
    <row r="11372" spans="1:36" ht="17.25" hidden="1" customHeight="1" x14ac:dyDescent="0.2">
      <c r="A11372" s="4" t="s">
        <v>46160</v>
      </c>
      <c r="B11372" t="s">
        <v>45868</v>
      </c>
      <c r="C11372" t="s">
        <v>46161</v>
      </c>
      <c r="E11372" t="s">
        <v>703</v>
      </c>
      <c r="F11372" t="s">
        <v>570</v>
      </c>
      <c r="G11372" s="5">
        <v>85</v>
      </c>
      <c r="H11372" t="s">
        <v>42</v>
      </c>
      <c r="I11372" t="s">
        <v>65</v>
      </c>
      <c r="L11372" t="s">
        <v>44</v>
      </c>
      <c r="N11372" s="24">
        <v>1998</v>
      </c>
      <c r="R11372" s="7">
        <v>41.193600000000004</v>
      </c>
      <c r="S11372" s="7">
        <v>1.2253000000000001</v>
      </c>
      <c r="T11372" t="s">
        <v>46</v>
      </c>
      <c r="U11372" t="s">
        <v>46162</v>
      </c>
      <c r="X11372" t="s">
        <v>46163</v>
      </c>
      <c r="Y11372" t="s">
        <v>36708</v>
      </c>
      <c r="Z11372" t="s">
        <v>36709</v>
      </c>
      <c r="AD11372" t="s">
        <v>880</v>
      </c>
      <c r="AE11372" t="s">
        <v>881</v>
      </c>
      <c r="AG11372" t="s">
        <v>46164</v>
      </c>
      <c r="AI11372" t="s">
        <v>46165</v>
      </c>
      <c r="AJ11372" t="s">
        <v>46167</v>
      </c>
    </row>
    <row r="11373" spans="1:36" ht="17.25" hidden="1" customHeight="1" x14ac:dyDescent="0.2">
      <c r="A11373" s="4" t="s">
        <v>46168</v>
      </c>
      <c r="B11373" t="s">
        <v>45868</v>
      </c>
      <c r="C11373" t="s">
        <v>46169</v>
      </c>
      <c r="E11373" t="s">
        <v>40</v>
      </c>
      <c r="F11373" t="s">
        <v>86</v>
      </c>
      <c r="G11373" s="5">
        <v>21</v>
      </c>
      <c r="H11373" t="s">
        <v>42</v>
      </c>
      <c r="I11373" t="s">
        <v>43</v>
      </c>
      <c r="J11373" t="s">
        <v>44</v>
      </c>
      <c r="N11373" s="6">
        <v>2009</v>
      </c>
      <c r="R11373" s="7">
        <v>42.483849999999997</v>
      </c>
      <c r="S11373" s="7">
        <v>-3.1508400000000001</v>
      </c>
      <c r="T11373" t="s">
        <v>46</v>
      </c>
      <c r="U11373" t="s">
        <v>46170</v>
      </c>
      <c r="X11373" t="s">
        <v>46171</v>
      </c>
      <c r="Y11373" t="s">
        <v>36708</v>
      </c>
      <c r="Z11373" t="s">
        <v>36709</v>
      </c>
      <c r="AA11373" t="s">
        <v>46172</v>
      </c>
      <c r="AD11373" t="s">
        <v>880</v>
      </c>
      <c r="AE11373" t="s">
        <v>1546</v>
      </c>
      <c r="AF11373" t="s">
        <v>52</v>
      </c>
      <c r="AG11373" t="s">
        <v>46173</v>
      </c>
      <c r="AH11373" s="8" t="s">
        <v>46174</v>
      </c>
      <c r="AI11373" t="s">
        <v>46175</v>
      </c>
      <c r="AJ11373" t="s">
        <v>46176</v>
      </c>
    </row>
    <row r="11374" spans="1:36" ht="17.25" hidden="1" customHeight="1" x14ac:dyDescent="0.2">
      <c r="A11374" s="4" t="s">
        <v>46177</v>
      </c>
      <c r="B11374" t="s">
        <v>45868</v>
      </c>
      <c r="C11374" t="s">
        <v>46178</v>
      </c>
      <c r="E11374" t="s">
        <v>40</v>
      </c>
      <c r="F11374" t="s">
        <v>86</v>
      </c>
      <c r="G11374" s="5">
        <v>804</v>
      </c>
      <c r="H11374" t="s">
        <v>42</v>
      </c>
      <c r="I11374" t="s">
        <v>43</v>
      </c>
      <c r="J11374" t="s">
        <v>559</v>
      </c>
      <c r="M11374" t="s">
        <v>5341</v>
      </c>
      <c r="N11374" s="6">
        <v>2007</v>
      </c>
      <c r="R11374" s="7">
        <v>41.297699999999999</v>
      </c>
      <c r="S11374" s="7">
        <v>-0.33760000000000001</v>
      </c>
      <c r="T11374" t="s">
        <v>46</v>
      </c>
      <c r="U11374" t="s">
        <v>46179</v>
      </c>
      <c r="X11374" t="s">
        <v>46180</v>
      </c>
      <c r="Y11374" t="s">
        <v>36708</v>
      </c>
      <c r="Z11374" t="s">
        <v>36709</v>
      </c>
      <c r="AA11374" t="s">
        <v>46181</v>
      </c>
      <c r="AB11374" t="s">
        <v>46182</v>
      </c>
      <c r="AC11374" t="s">
        <v>46183</v>
      </c>
      <c r="AG11374" t="s">
        <v>46184</v>
      </c>
      <c r="AH11374" s="8" t="s">
        <v>46185</v>
      </c>
      <c r="AI11374" t="s">
        <v>46186</v>
      </c>
      <c r="AJ11374" t="s">
        <v>46187</v>
      </c>
    </row>
    <row r="11375" spans="1:36" ht="17.25" hidden="1" customHeight="1" x14ac:dyDescent="0.2">
      <c r="A11375" s="4" t="s">
        <v>46177</v>
      </c>
      <c r="B11375" t="s">
        <v>45868</v>
      </c>
      <c r="C11375" t="s">
        <v>46178</v>
      </c>
      <c r="E11375" t="s">
        <v>696</v>
      </c>
      <c r="F11375" t="s">
        <v>86</v>
      </c>
      <c r="G11375" s="5">
        <v>275</v>
      </c>
      <c r="H11375" t="s">
        <v>42</v>
      </c>
      <c r="I11375" t="s">
        <v>43</v>
      </c>
      <c r="J11375" t="s">
        <v>559</v>
      </c>
      <c r="N11375" s="6">
        <v>2007</v>
      </c>
      <c r="R11375" s="7">
        <v>41.297699999999999</v>
      </c>
      <c r="S11375" s="7">
        <v>-0.33760000000000001</v>
      </c>
      <c r="T11375" t="s">
        <v>46</v>
      </c>
      <c r="U11375" t="s">
        <v>46179</v>
      </c>
      <c r="X11375" t="s">
        <v>46180</v>
      </c>
      <c r="Y11375" t="s">
        <v>36708</v>
      </c>
      <c r="Z11375" t="s">
        <v>36709</v>
      </c>
      <c r="AA11375" t="s">
        <v>46188</v>
      </c>
      <c r="AC11375" t="s">
        <v>46183</v>
      </c>
      <c r="AG11375" t="s">
        <v>46189</v>
      </c>
      <c r="AH11375" s="8" t="s">
        <v>46190</v>
      </c>
      <c r="AI11375" t="s">
        <v>46186</v>
      </c>
      <c r="AJ11375" t="s">
        <v>46191</v>
      </c>
    </row>
    <row r="11376" spans="1:36" ht="17.25" hidden="1" customHeight="1" x14ac:dyDescent="0.2">
      <c r="A11376" s="4" t="s">
        <v>46192</v>
      </c>
      <c r="B11376" t="s">
        <v>45868</v>
      </c>
      <c r="C11376" t="s">
        <v>46193</v>
      </c>
      <c r="E11376" t="s">
        <v>1157</v>
      </c>
      <c r="F11376" t="s">
        <v>86</v>
      </c>
      <c r="G11376" s="5">
        <v>816</v>
      </c>
      <c r="H11376" t="s">
        <v>42</v>
      </c>
      <c r="I11376" t="s">
        <v>43</v>
      </c>
      <c r="J11376" t="s">
        <v>559</v>
      </c>
      <c r="N11376" s="6">
        <v>2006</v>
      </c>
      <c r="R11376" s="7">
        <v>37.564700000000002</v>
      </c>
      <c r="S11376" s="7">
        <v>-0.95132000000000005</v>
      </c>
      <c r="T11376" t="s">
        <v>46</v>
      </c>
      <c r="U11376" t="s">
        <v>5952</v>
      </c>
      <c r="X11376" t="s">
        <v>46043</v>
      </c>
      <c r="Y11376" t="s">
        <v>36708</v>
      </c>
      <c r="Z11376" t="s">
        <v>36709</v>
      </c>
      <c r="AA11376" t="s">
        <v>46194</v>
      </c>
      <c r="AB11376" t="s">
        <v>46195</v>
      </c>
      <c r="AG11376" t="s">
        <v>46196</v>
      </c>
      <c r="AH11376" s="8" t="s">
        <v>46197</v>
      </c>
      <c r="AI11376" t="s">
        <v>46198</v>
      </c>
      <c r="AJ11376" t="s">
        <v>46199</v>
      </c>
    </row>
    <row r="11377" spans="1:36" ht="17.25" hidden="1" customHeight="1" x14ac:dyDescent="0.2">
      <c r="A11377" s="4" t="s">
        <v>46200</v>
      </c>
      <c r="B11377" t="s">
        <v>45868</v>
      </c>
      <c r="C11377" t="s">
        <v>46201</v>
      </c>
      <c r="E11377" t="s">
        <v>40</v>
      </c>
      <c r="F11377" t="s">
        <v>86</v>
      </c>
      <c r="G11377" s="5">
        <v>21</v>
      </c>
      <c r="H11377" t="s">
        <v>42</v>
      </c>
      <c r="I11377" t="s">
        <v>43</v>
      </c>
      <c r="J11377" t="s">
        <v>44</v>
      </c>
      <c r="N11377" s="6">
        <v>1993</v>
      </c>
      <c r="R11377" s="7">
        <v>41.752020000000002</v>
      </c>
      <c r="S11377" s="7">
        <v>-1.18021</v>
      </c>
      <c r="T11377" t="s">
        <v>46</v>
      </c>
      <c r="U11377" t="s">
        <v>46202</v>
      </c>
      <c r="X11377" t="s">
        <v>46180</v>
      </c>
      <c r="Y11377" t="s">
        <v>36708</v>
      </c>
      <c r="Z11377" t="s">
        <v>36709</v>
      </c>
      <c r="AD11377" t="s">
        <v>52</v>
      </c>
      <c r="AE11377" t="s">
        <v>5120</v>
      </c>
      <c r="AG11377" t="s">
        <v>46203</v>
      </c>
      <c r="AH11377" s="8" t="s">
        <v>46204</v>
      </c>
      <c r="AI11377" t="s">
        <v>46205</v>
      </c>
      <c r="AJ11377" t="s">
        <v>46206</v>
      </c>
    </row>
    <row r="11378" spans="1:36" ht="17.25" hidden="1" customHeight="1" x14ac:dyDescent="0.2">
      <c r="A11378" s="4" t="s">
        <v>46207</v>
      </c>
      <c r="B11378" t="s">
        <v>45868</v>
      </c>
      <c r="C11378" t="s">
        <v>46208</v>
      </c>
      <c r="E11378" t="s">
        <v>40</v>
      </c>
      <c r="F11378" t="s">
        <v>86</v>
      </c>
      <c r="G11378" s="5">
        <v>43</v>
      </c>
      <c r="H11378" t="s">
        <v>42</v>
      </c>
      <c r="I11378" t="s">
        <v>43</v>
      </c>
      <c r="J11378" t="s">
        <v>44</v>
      </c>
      <c r="K11378" t="s">
        <v>97</v>
      </c>
      <c r="N11378" s="6">
        <v>2001</v>
      </c>
      <c r="R11378" s="7">
        <v>40.269019999999998</v>
      </c>
      <c r="S11378" s="7">
        <v>-3.7706400000000002</v>
      </c>
      <c r="T11378" t="s">
        <v>46</v>
      </c>
      <c r="U11378" t="s">
        <v>46209</v>
      </c>
      <c r="X11378" t="s">
        <v>46210</v>
      </c>
      <c r="Y11378" t="s">
        <v>36708</v>
      </c>
      <c r="Z11378" t="s">
        <v>36709</v>
      </c>
      <c r="AC11378" t="s">
        <v>46211</v>
      </c>
      <c r="AD11378" t="s">
        <v>880</v>
      </c>
      <c r="AE11378" t="s">
        <v>4970</v>
      </c>
      <c r="AG11378" t="s">
        <v>46212</v>
      </c>
      <c r="AH11378" s="8" t="s">
        <v>46213</v>
      </c>
      <c r="AI11378" t="s">
        <v>46214</v>
      </c>
      <c r="AJ11378" t="s">
        <v>46215</v>
      </c>
    </row>
    <row r="11379" spans="1:36" ht="17.25" hidden="1" customHeight="1" x14ac:dyDescent="0.2">
      <c r="A11379" s="4" t="s">
        <v>46216</v>
      </c>
      <c r="B11379" t="s">
        <v>45868</v>
      </c>
      <c r="C11379" t="s">
        <v>46217</v>
      </c>
      <c r="E11379" t="s">
        <v>40</v>
      </c>
      <c r="F11379" t="s">
        <v>86</v>
      </c>
      <c r="G11379" s="5">
        <v>28</v>
      </c>
      <c r="H11379" t="s">
        <v>42</v>
      </c>
      <c r="I11379" t="s">
        <v>43</v>
      </c>
      <c r="J11379" t="s">
        <v>44</v>
      </c>
      <c r="N11379" s="6">
        <v>1997</v>
      </c>
      <c r="R11379" s="7">
        <v>37.184080000000002</v>
      </c>
      <c r="S11379" s="7">
        <v>-6.9039400000000004</v>
      </c>
      <c r="T11379" t="s">
        <v>46</v>
      </c>
      <c r="U11379" t="s">
        <v>46128</v>
      </c>
      <c r="X11379" t="s">
        <v>46128</v>
      </c>
      <c r="Y11379" t="s">
        <v>36708</v>
      </c>
      <c r="Z11379" t="s">
        <v>36709</v>
      </c>
      <c r="AD11379" t="s">
        <v>880</v>
      </c>
      <c r="AE11379" t="s">
        <v>254</v>
      </c>
      <c r="AG11379" t="s">
        <v>46218</v>
      </c>
      <c r="AH11379" s="24">
        <v>1120459</v>
      </c>
      <c r="AI11379" t="s">
        <v>46219</v>
      </c>
      <c r="AJ11379" t="s">
        <v>46220</v>
      </c>
    </row>
    <row r="11380" spans="1:36" ht="17.25" hidden="1" customHeight="1" x14ac:dyDescent="0.2">
      <c r="A11380" s="4" t="s">
        <v>46221</v>
      </c>
      <c r="B11380" t="s">
        <v>45868</v>
      </c>
      <c r="C11380" t="s">
        <v>46222</v>
      </c>
      <c r="E11380" t="s">
        <v>43</v>
      </c>
      <c r="F11380" t="s">
        <v>570</v>
      </c>
      <c r="G11380" s="5">
        <v>76</v>
      </c>
      <c r="H11380" t="s">
        <v>42</v>
      </c>
      <c r="I11380" t="s">
        <v>43</v>
      </c>
      <c r="J11380" t="s">
        <v>44</v>
      </c>
      <c r="N11380" s="6">
        <v>2001</v>
      </c>
      <c r="R11380" s="7">
        <v>43.422040000000003</v>
      </c>
      <c r="S11380" s="7">
        <v>-3.7508699999999999</v>
      </c>
      <c r="T11380" t="s">
        <v>46</v>
      </c>
      <c r="U11380" t="s">
        <v>46223</v>
      </c>
      <c r="X11380" t="s">
        <v>5992</v>
      </c>
      <c r="Y11380" t="s">
        <v>36708</v>
      </c>
      <c r="Z11380" t="s">
        <v>36709</v>
      </c>
      <c r="AD11380" t="s">
        <v>880</v>
      </c>
      <c r="AE11380" t="s">
        <v>254</v>
      </c>
      <c r="AG11380" t="s">
        <v>46224</v>
      </c>
      <c r="AH11380" s="8" t="s">
        <v>46225</v>
      </c>
      <c r="AI11380" t="s">
        <v>46226</v>
      </c>
      <c r="AJ11380" t="s">
        <v>46227</v>
      </c>
    </row>
    <row r="11381" spans="1:36" ht="17.25" hidden="1" customHeight="1" x14ac:dyDescent="0.2">
      <c r="A11381" s="4" t="s">
        <v>46228</v>
      </c>
      <c r="B11381" t="s">
        <v>45868</v>
      </c>
      <c r="C11381" t="s">
        <v>46229</v>
      </c>
      <c r="E11381" t="s">
        <v>40</v>
      </c>
      <c r="F11381" t="s">
        <v>86</v>
      </c>
      <c r="G11381" s="5">
        <v>49</v>
      </c>
      <c r="H11381" t="s">
        <v>42</v>
      </c>
      <c r="I11381" t="s">
        <v>43</v>
      </c>
      <c r="J11381" t="s">
        <v>44</v>
      </c>
      <c r="N11381" s="6">
        <v>2000</v>
      </c>
      <c r="R11381" s="7">
        <v>42.68094</v>
      </c>
      <c r="S11381" s="7">
        <v>-2.92605</v>
      </c>
      <c r="T11381" t="s">
        <v>46</v>
      </c>
      <c r="U11381" t="s">
        <v>46230</v>
      </c>
      <c r="X11381" t="s">
        <v>46171</v>
      </c>
      <c r="Y11381" t="s">
        <v>36708</v>
      </c>
      <c r="Z11381" t="s">
        <v>36709</v>
      </c>
      <c r="AA11381" t="s">
        <v>46231</v>
      </c>
      <c r="AD11381" t="s">
        <v>880</v>
      </c>
      <c r="AE11381" t="s">
        <v>254</v>
      </c>
      <c r="AG11381" t="s">
        <v>46232</v>
      </c>
      <c r="AH11381" s="8" t="s">
        <v>46233</v>
      </c>
      <c r="AI11381" t="s">
        <v>46234</v>
      </c>
      <c r="AJ11381" t="s">
        <v>46235</v>
      </c>
    </row>
    <row r="11382" spans="1:36" ht="17.25" hidden="1" customHeight="1" x14ac:dyDescent="0.2">
      <c r="A11382" s="4" t="s">
        <v>46236</v>
      </c>
      <c r="B11382" t="s">
        <v>45868</v>
      </c>
      <c r="C11382" t="s">
        <v>46237</v>
      </c>
      <c r="E11382" t="s">
        <v>565</v>
      </c>
      <c r="F11382" t="s">
        <v>6686</v>
      </c>
      <c r="G11382" s="5">
        <v>226</v>
      </c>
      <c r="H11382" t="s">
        <v>42</v>
      </c>
      <c r="I11382" t="s">
        <v>43</v>
      </c>
      <c r="J11382" t="s">
        <v>44</v>
      </c>
      <c r="N11382" s="6">
        <v>1990</v>
      </c>
      <c r="R11382" s="7">
        <v>28.12218</v>
      </c>
      <c r="S11382" s="7">
        <v>-16.573048</v>
      </c>
      <c r="T11382" t="s">
        <v>46</v>
      </c>
      <c r="U11382" t="s">
        <v>46238</v>
      </c>
      <c r="X11382" t="s">
        <v>46122</v>
      </c>
      <c r="Y11382" t="s">
        <v>36708</v>
      </c>
      <c r="Z11382" t="s">
        <v>36709</v>
      </c>
      <c r="AG11382" t="s">
        <v>46239</v>
      </c>
      <c r="AH11382" s="8" t="s">
        <v>46240</v>
      </c>
      <c r="AI11382" t="s">
        <v>46241</v>
      </c>
      <c r="AJ11382" t="s">
        <v>46242</v>
      </c>
    </row>
    <row r="11383" spans="1:36" ht="17.25" hidden="1" customHeight="1" x14ac:dyDescent="0.2">
      <c r="A11383" s="4" t="s">
        <v>46236</v>
      </c>
      <c r="B11383" t="s">
        <v>45868</v>
      </c>
      <c r="C11383" t="s">
        <v>46237</v>
      </c>
      <c r="E11383" t="s">
        <v>870</v>
      </c>
      <c r="F11383" t="s">
        <v>6686</v>
      </c>
      <c r="G11383" s="5">
        <v>236</v>
      </c>
      <c r="H11383" t="s">
        <v>42</v>
      </c>
      <c r="I11383" t="s">
        <v>43</v>
      </c>
      <c r="J11383" t="s">
        <v>44</v>
      </c>
      <c r="N11383" s="6">
        <v>1990</v>
      </c>
      <c r="O11383" s="25"/>
      <c r="R11383" s="7">
        <v>28.12218</v>
      </c>
      <c r="S11383" s="7">
        <v>-16.573048</v>
      </c>
      <c r="T11383" t="s">
        <v>46</v>
      </c>
      <c r="U11383" t="s">
        <v>46238</v>
      </c>
      <c r="X11383" t="s">
        <v>46122</v>
      </c>
      <c r="Y11383" t="s">
        <v>36708</v>
      </c>
      <c r="Z11383" t="s">
        <v>36709</v>
      </c>
      <c r="AG11383" t="s">
        <v>46239</v>
      </c>
      <c r="AH11383" s="8" t="s">
        <v>46243</v>
      </c>
      <c r="AI11383" t="s">
        <v>46241</v>
      </c>
      <c r="AJ11383" t="s">
        <v>46244</v>
      </c>
    </row>
    <row r="11384" spans="1:36" ht="17.25" hidden="1" customHeight="1" x14ac:dyDescent="0.2">
      <c r="A11384" s="4" t="s">
        <v>46236</v>
      </c>
      <c r="B11384" t="s">
        <v>45868</v>
      </c>
      <c r="C11384" t="s">
        <v>46237</v>
      </c>
      <c r="E11384" t="s">
        <v>696</v>
      </c>
      <c r="F11384" t="s">
        <v>6686</v>
      </c>
      <c r="G11384" s="5">
        <v>37</v>
      </c>
      <c r="H11384" t="s">
        <v>42</v>
      </c>
      <c r="I11384" t="s">
        <v>65</v>
      </c>
      <c r="J11384" t="s">
        <v>44</v>
      </c>
      <c r="N11384" s="6">
        <v>1990</v>
      </c>
      <c r="O11384" s="25"/>
      <c r="R11384" s="7">
        <v>28.12218</v>
      </c>
      <c r="S11384" s="7">
        <v>-16.573048</v>
      </c>
      <c r="T11384" t="s">
        <v>46</v>
      </c>
      <c r="U11384" t="s">
        <v>46238</v>
      </c>
      <c r="X11384" t="s">
        <v>46122</v>
      </c>
      <c r="Y11384" t="s">
        <v>36708</v>
      </c>
      <c r="Z11384" t="s">
        <v>36709</v>
      </c>
      <c r="AG11384" t="s">
        <v>46239</v>
      </c>
      <c r="AH11384" s="8">
        <v>1117352</v>
      </c>
      <c r="AI11384" t="s">
        <v>46241</v>
      </c>
      <c r="AJ11384" t="s">
        <v>46245</v>
      </c>
    </row>
    <row r="11385" spans="1:36" ht="17.25" hidden="1" customHeight="1" x14ac:dyDescent="0.2">
      <c r="A11385" s="4" t="s">
        <v>46236</v>
      </c>
      <c r="B11385" t="s">
        <v>45868</v>
      </c>
      <c r="C11385" t="s">
        <v>46237</v>
      </c>
      <c r="E11385" t="s">
        <v>703</v>
      </c>
      <c r="F11385" t="s">
        <v>6686</v>
      </c>
      <c r="G11385" s="5">
        <v>42</v>
      </c>
      <c r="H11385" t="s">
        <v>42</v>
      </c>
      <c r="I11385" t="s">
        <v>65</v>
      </c>
      <c r="J11385" t="s">
        <v>44</v>
      </c>
      <c r="N11385" s="6">
        <v>2001</v>
      </c>
      <c r="R11385" s="7">
        <v>28.12218</v>
      </c>
      <c r="S11385" s="7">
        <v>-16.573048</v>
      </c>
      <c r="T11385" t="s">
        <v>46</v>
      </c>
      <c r="U11385" t="s">
        <v>46238</v>
      </c>
      <c r="X11385" t="s">
        <v>46122</v>
      </c>
      <c r="Y11385" t="s">
        <v>36708</v>
      </c>
      <c r="Z11385" t="s">
        <v>36709</v>
      </c>
      <c r="AG11385" t="s">
        <v>46239</v>
      </c>
      <c r="AH11385" s="8">
        <v>1178483</v>
      </c>
      <c r="AI11385" t="s">
        <v>46241</v>
      </c>
      <c r="AJ11385" t="s">
        <v>46246</v>
      </c>
    </row>
    <row r="11386" spans="1:36" ht="17.25" hidden="1" customHeight="1" x14ac:dyDescent="0.2">
      <c r="A11386" s="4" t="s">
        <v>46236</v>
      </c>
      <c r="B11386" t="s">
        <v>45868</v>
      </c>
      <c r="C11386" t="s">
        <v>46237</v>
      </c>
      <c r="E11386" t="s">
        <v>528</v>
      </c>
      <c r="F11386" t="s">
        <v>6686</v>
      </c>
      <c r="G11386" s="5">
        <v>48</v>
      </c>
      <c r="H11386" t="s">
        <v>42</v>
      </c>
      <c r="I11386" t="s">
        <v>1323</v>
      </c>
      <c r="J11386" t="s">
        <v>44</v>
      </c>
      <c r="N11386" s="6">
        <v>1991</v>
      </c>
      <c r="R11386" s="7">
        <v>28.12218</v>
      </c>
      <c r="S11386" s="7">
        <v>-16.573048</v>
      </c>
      <c r="T11386" t="s">
        <v>46</v>
      </c>
      <c r="U11386" t="s">
        <v>46238</v>
      </c>
      <c r="X11386" t="s">
        <v>46122</v>
      </c>
      <c r="Y11386" t="s">
        <v>36708</v>
      </c>
      <c r="Z11386" t="s">
        <v>36709</v>
      </c>
      <c r="AG11386" t="s">
        <v>46239</v>
      </c>
      <c r="AH11386" s="27">
        <v>1248509</v>
      </c>
      <c r="AI11386" t="s">
        <v>46241</v>
      </c>
      <c r="AJ11386" t="s">
        <v>46247</v>
      </c>
    </row>
    <row r="11387" spans="1:36" ht="17.25" hidden="1" customHeight="1" x14ac:dyDescent="0.2">
      <c r="A11387" s="4" t="s">
        <v>46236</v>
      </c>
      <c r="B11387" t="s">
        <v>45868</v>
      </c>
      <c r="C11387" t="s">
        <v>46237</v>
      </c>
      <c r="E11387" t="s">
        <v>719</v>
      </c>
      <c r="F11387" t="s">
        <v>6686</v>
      </c>
      <c r="G11387" s="5">
        <v>80</v>
      </c>
      <c r="H11387" t="s">
        <v>42</v>
      </c>
      <c r="I11387" t="s">
        <v>240</v>
      </c>
      <c r="J11387" t="s">
        <v>44</v>
      </c>
      <c r="N11387" s="6">
        <v>1995</v>
      </c>
      <c r="R11387" s="7">
        <v>28.12218</v>
      </c>
      <c r="S11387" s="7">
        <v>-16.573048</v>
      </c>
      <c r="T11387" t="s">
        <v>46</v>
      </c>
      <c r="U11387" t="s">
        <v>46238</v>
      </c>
      <c r="X11387" t="s">
        <v>46122</v>
      </c>
      <c r="Y11387" t="s">
        <v>36708</v>
      </c>
      <c r="Z11387" t="s">
        <v>36709</v>
      </c>
      <c r="AG11387" t="s">
        <v>46239</v>
      </c>
      <c r="AH11387" s="27"/>
      <c r="AI11387" t="s">
        <v>46241</v>
      </c>
      <c r="AJ11387" t="s">
        <v>46248</v>
      </c>
    </row>
    <row r="11388" spans="1:36" ht="17.25" hidden="1" customHeight="1" x14ac:dyDescent="0.2">
      <c r="A11388" s="4" t="s">
        <v>46236</v>
      </c>
      <c r="B11388" t="s">
        <v>45868</v>
      </c>
      <c r="C11388" t="s">
        <v>46237</v>
      </c>
      <c r="E11388" t="s">
        <v>726</v>
      </c>
      <c r="F11388" t="s">
        <v>6686</v>
      </c>
      <c r="G11388" s="5">
        <v>80</v>
      </c>
      <c r="H11388" t="s">
        <v>42</v>
      </c>
      <c r="I11388" t="s">
        <v>240</v>
      </c>
      <c r="J11388" t="s">
        <v>44</v>
      </c>
      <c r="N11388" s="6">
        <v>1995</v>
      </c>
      <c r="R11388" s="7">
        <v>28.12218</v>
      </c>
      <c r="S11388" s="7">
        <v>-16.573048</v>
      </c>
      <c r="T11388" t="s">
        <v>46</v>
      </c>
      <c r="U11388" t="s">
        <v>46238</v>
      </c>
      <c r="X11388" t="s">
        <v>46122</v>
      </c>
      <c r="Y11388" t="s">
        <v>36708</v>
      </c>
      <c r="Z11388" t="s">
        <v>36709</v>
      </c>
      <c r="AG11388" t="s">
        <v>46239</v>
      </c>
      <c r="AH11388" s="27"/>
      <c r="AI11388" t="s">
        <v>46241</v>
      </c>
      <c r="AJ11388" t="s">
        <v>46249</v>
      </c>
    </row>
    <row r="11389" spans="1:36" ht="17.25" hidden="1" customHeight="1" x14ac:dyDescent="0.2">
      <c r="A11389" s="4" t="s">
        <v>46250</v>
      </c>
      <c r="B11389" t="s">
        <v>45868</v>
      </c>
      <c r="C11389" t="s">
        <v>46251</v>
      </c>
      <c r="E11389" t="s">
        <v>40</v>
      </c>
      <c r="F11389" t="s">
        <v>86</v>
      </c>
      <c r="G11389" s="5">
        <v>50</v>
      </c>
      <c r="H11389" t="s">
        <v>42</v>
      </c>
      <c r="I11389" t="s">
        <v>43</v>
      </c>
      <c r="J11389" t="s">
        <v>44</v>
      </c>
      <c r="N11389" s="6">
        <v>2008</v>
      </c>
      <c r="R11389" s="7">
        <v>43.25835</v>
      </c>
      <c r="S11389" s="7">
        <v>-1.9677709999999999</v>
      </c>
      <c r="T11389" t="s">
        <v>46</v>
      </c>
      <c r="U11389" t="s">
        <v>46252</v>
      </c>
      <c r="X11389" t="s">
        <v>46253</v>
      </c>
      <c r="Y11389" t="s">
        <v>36708</v>
      </c>
      <c r="Z11389" t="s">
        <v>36709</v>
      </c>
      <c r="AD11389" t="s">
        <v>880</v>
      </c>
      <c r="AE11389" t="s">
        <v>4970</v>
      </c>
      <c r="AF11389" t="s">
        <v>52</v>
      </c>
      <c r="AG11389" t="s">
        <v>46254</v>
      </c>
      <c r="AH11389" s="8">
        <v>1200918</v>
      </c>
      <c r="AI11389" t="s">
        <v>46255</v>
      </c>
      <c r="AJ11389" t="s">
        <v>46256</v>
      </c>
    </row>
    <row r="11390" spans="1:36" ht="17.25" hidden="1" customHeight="1" x14ac:dyDescent="0.2">
      <c r="A11390" s="4" t="s">
        <v>46257</v>
      </c>
      <c r="B11390" t="s">
        <v>45868</v>
      </c>
      <c r="C11390" t="s">
        <v>46258</v>
      </c>
      <c r="E11390" t="s">
        <v>703</v>
      </c>
      <c r="F11390" t="s">
        <v>2972</v>
      </c>
      <c r="G11390" s="5">
        <v>37.5</v>
      </c>
      <c r="H11390" t="s">
        <v>42</v>
      </c>
      <c r="I11390" t="s">
        <v>65</v>
      </c>
      <c r="J11390" t="s">
        <v>45</v>
      </c>
      <c r="N11390" s="6">
        <v>1989</v>
      </c>
      <c r="R11390" s="7">
        <v>28.042431000000001</v>
      </c>
      <c r="S11390" s="7">
        <v>-15.411372</v>
      </c>
      <c r="T11390" t="s">
        <v>46</v>
      </c>
      <c r="U11390" t="s">
        <v>46259</v>
      </c>
      <c r="X11390" t="s">
        <v>45967</v>
      </c>
      <c r="Y11390" t="s">
        <v>36708</v>
      </c>
      <c r="Z11390" t="s">
        <v>36709</v>
      </c>
      <c r="AG11390" t="s">
        <v>46260</v>
      </c>
      <c r="AH11390" s="8">
        <v>1122660</v>
      </c>
      <c r="AI11390" t="s">
        <v>46261</v>
      </c>
      <c r="AJ11390" t="s">
        <v>46262</v>
      </c>
    </row>
    <row r="11391" spans="1:36" ht="17.25" hidden="1" customHeight="1" x14ac:dyDescent="0.2">
      <c r="A11391" s="4" t="s">
        <v>46257</v>
      </c>
      <c r="B11391" t="s">
        <v>45868</v>
      </c>
      <c r="C11391" t="s">
        <v>46258</v>
      </c>
      <c r="E11391" t="s">
        <v>738</v>
      </c>
      <c r="F11391" t="s">
        <v>2972</v>
      </c>
      <c r="G11391" s="25">
        <v>37.5</v>
      </c>
      <c r="H11391" t="s">
        <v>42</v>
      </c>
      <c r="I11391" t="s">
        <v>65</v>
      </c>
      <c r="J11391" t="s">
        <v>45</v>
      </c>
      <c r="N11391" s="24">
        <v>1989</v>
      </c>
      <c r="R11391" s="7">
        <v>28.042431000000001</v>
      </c>
      <c r="S11391" s="7">
        <v>-15.411372</v>
      </c>
      <c r="T11391" t="s">
        <v>46</v>
      </c>
      <c r="U11391" t="s">
        <v>46259</v>
      </c>
      <c r="X11391" t="s">
        <v>45967</v>
      </c>
      <c r="Y11391" t="s">
        <v>36708</v>
      </c>
      <c r="Z11391" t="s">
        <v>36709</v>
      </c>
      <c r="AG11391" t="s">
        <v>46260</v>
      </c>
      <c r="AH11391" s="8">
        <v>1122661</v>
      </c>
      <c r="AI11391" t="s">
        <v>46261</v>
      </c>
      <c r="AJ11391" t="s">
        <v>46263</v>
      </c>
    </row>
    <row r="11392" spans="1:36" ht="17.25" hidden="1" customHeight="1" x14ac:dyDescent="0.2">
      <c r="A11392" s="4" t="s">
        <v>46257</v>
      </c>
      <c r="B11392" t="s">
        <v>45868</v>
      </c>
      <c r="C11392" t="s">
        <v>46258</v>
      </c>
      <c r="E11392" t="s">
        <v>24808</v>
      </c>
      <c r="F11392" t="s">
        <v>2972</v>
      </c>
      <c r="G11392" s="25">
        <v>36</v>
      </c>
      <c r="H11392" t="s">
        <v>42</v>
      </c>
      <c r="I11392" t="s">
        <v>1323</v>
      </c>
      <c r="J11392" t="s">
        <v>45</v>
      </c>
      <c r="N11392" s="24">
        <v>1974</v>
      </c>
      <c r="R11392" s="7">
        <v>28.042431000000001</v>
      </c>
      <c r="S11392" s="7">
        <v>-15.411372</v>
      </c>
      <c r="T11392" t="s">
        <v>46</v>
      </c>
      <c r="U11392" t="s">
        <v>46259</v>
      </c>
      <c r="X11392" t="s">
        <v>45967</v>
      </c>
      <c r="Y11392" t="s">
        <v>36708</v>
      </c>
      <c r="Z11392" t="s">
        <v>36709</v>
      </c>
      <c r="AG11392" t="s">
        <v>46260</v>
      </c>
      <c r="AH11392" s="8" t="s">
        <v>46264</v>
      </c>
      <c r="AI11392" t="s">
        <v>46261</v>
      </c>
      <c r="AJ11392" t="s">
        <v>46265</v>
      </c>
    </row>
    <row r="11393" spans="1:36" ht="17.25" hidden="1" customHeight="1" x14ac:dyDescent="0.2">
      <c r="A11393" s="4" t="s">
        <v>46257</v>
      </c>
      <c r="B11393" t="s">
        <v>45868</v>
      </c>
      <c r="C11393" t="s">
        <v>46258</v>
      </c>
      <c r="E11393" t="s">
        <v>46266</v>
      </c>
      <c r="F11393" t="s">
        <v>2972</v>
      </c>
      <c r="G11393" s="25">
        <v>48</v>
      </c>
      <c r="H11393" t="s">
        <v>42</v>
      </c>
      <c r="I11393" t="s">
        <v>1323</v>
      </c>
      <c r="J11393" t="s">
        <v>45</v>
      </c>
      <c r="N11393" s="24">
        <v>1990</v>
      </c>
      <c r="R11393" s="7">
        <v>28.042431000000001</v>
      </c>
      <c r="S11393" s="7">
        <v>-15.411372</v>
      </c>
      <c r="T11393" t="s">
        <v>46</v>
      </c>
      <c r="U11393" t="s">
        <v>46259</v>
      </c>
      <c r="X11393" t="s">
        <v>45967</v>
      </c>
      <c r="Y11393" t="s">
        <v>36708</v>
      </c>
      <c r="Z11393" t="s">
        <v>36709</v>
      </c>
      <c r="AG11393" t="s">
        <v>46260</v>
      </c>
      <c r="AH11393" s="8">
        <v>1122662</v>
      </c>
      <c r="AI11393" t="s">
        <v>46261</v>
      </c>
      <c r="AJ11393" t="s">
        <v>46267</v>
      </c>
    </row>
    <row r="11394" spans="1:36" ht="17.25" hidden="1" customHeight="1" x14ac:dyDescent="0.2">
      <c r="A11394" s="4" t="s">
        <v>46257</v>
      </c>
      <c r="B11394" t="s">
        <v>45868</v>
      </c>
      <c r="C11394" t="s">
        <v>46258</v>
      </c>
      <c r="E11394" t="s">
        <v>719</v>
      </c>
      <c r="F11394" t="s">
        <v>570</v>
      </c>
      <c r="G11394" s="25">
        <v>33</v>
      </c>
      <c r="H11394" t="s">
        <v>42</v>
      </c>
      <c r="I11394" t="s">
        <v>240</v>
      </c>
      <c r="J11394" t="s">
        <v>45</v>
      </c>
      <c r="N11394" s="24">
        <v>1972</v>
      </c>
      <c r="R11394" s="7">
        <v>28.042431000000001</v>
      </c>
      <c r="S11394" s="7">
        <v>-15.411372</v>
      </c>
      <c r="T11394" t="s">
        <v>46</v>
      </c>
      <c r="U11394" t="s">
        <v>46259</v>
      </c>
      <c r="X11394" t="s">
        <v>45967</v>
      </c>
      <c r="Y11394" t="s">
        <v>36708</v>
      </c>
      <c r="Z11394" t="s">
        <v>36709</v>
      </c>
      <c r="AG11394" t="s">
        <v>46260</v>
      </c>
      <c r="AH11394" s="8">
        <v>1122651</v>
      </c>
      <c r="AI11394" t="s">
        <v>46261</v>
      </c>
      <c r="AJ11394" t="s">
        <v>46268</v>
      </c>
    </row>
    <row r="11395" spans="1:36" ht="17.25" hidden="1" customHeight="1" x14ac:dyDescent="0.2">
      <c r="A11395" s="4" t="s">
        <v>46257</v>
      </c>
      <c r="B11395" t="s">
        <v>45868</v>
      </c>
      <c r="C11395" t="s">
        <v>46258</v>
      </c>
      <c r="E11395" t="s">
        <v>726</v>
      </c>
      <c r="F11395" t="s">
        <v>570</v>
      </c>
      <c r="G11395" s="25">
        <v>40</v>
      </c>
      <c r="H11395" t="s">
        <v>857</v>
      </c>
      <c r="I11395" t="s">
        <v>240</v>
      </c>
      <c r="J11395" t="s">
        <v>45</v>
      </c>
      <c r="N11395" s="24">
        <v>1975</v>
      </c>
      <c r="R11395" s="7">
        <v>28.042431000000001</v>
      </c>
      <c r="S11395" s="7">
        <v>-15.411372</v>
      </c>
      <c r="T11395" t="s">
        <v>46</v>
      </c>
      <c r="U11395" t="s">
        <v>46259</v>
      </c>
      <c r="X11395" t="s">
        <v>45967</v>
      </c>
      <c r="Y11395" t="s">
        <v>36708</v>
      </c>
      <c r="Z11395" t="s">
        <v>36709</v>
      </c>
      <c r="AG11395" t="s">
        <v>46260</v>
      </c>
      <c r="AH11395" s="8">
        <v>1122655</v>
      </c>
      <c r="AI11395" t="s">
        <v>46261</v>
      </c>
      <c r="AJ11395" t="s">
        <v>46269</v>
      </c>
    </row>
    <row r="11396" spans="1:36" ht="17.25" hidden="1" customHeight="1" x14ac:dyDescent="0.2">
      <c r="A11396" s="4" t="s">
        <v>46257</v>
      </c>
      <c r="B11396" t="s">
        <v>45868</v>
      </c>
      <c r="C11396" t="s">
        <v>46258</v>
      </c>
      <c r="E11396" t="s">
        <v>728</v>
      </c>
      <c r="F11396" t="s">
        <v>570</v>
      </c>
      <c r="G11396" s="25">
        <v>40</v>
      </c>
      <c r="H11396" t="s">
        <v>857</v>
      </c>
      <c r="I11396" t="s">
        <v>240</v>
      </c>
      <c r="J11396" t="s">
        <v>45</v>
      </c>
      <c r="N11396" s="24">
        <v>1975</v>
      </c>
      <c r="R11396" s="7">
        <v>28.042431000000001</v>
      </c>
      <c r="S11396" s="7">
        <v>-15.411372</v>
      </c>
      <c r="T11396" t="s">
        <v>46</v>
      </c>
      <c r="U11396" t="s">
        <v>46259</v>
      </c>
      <c r="X11396" t="s">
        <v>45967</v>
      </c>
      <c r="Y11396" t="s">
        <v>36708</v>
      </c>
      <c r="Z11396" t="s">
        <v>36709</v>
      </c>
      <c r="AG11396" t="s">
        <v>46260</v>
      </c>
      <c r="AH11396" s="8">
        <v>1122656</v>
      </c>
      <c r="AI11396" t="s">
        <v>46261</v>
      </c>
      <c r="AJ11396" t="s">
        <v>46270</v>
      </c>
    </row>
    <row r="11397" spans="1:36" ht="17.25" hidden="1" customHeight="1" x14ac:dyDescent="0.2">
      <c r="A11397" s="4" t="s">
        <v>46257</v>
      </c>
      <c r="B11397" t="s">
        <v>45868</v>
      </c>
      <c r="C11397" t="s">
        <v>46258</v>
      </c>
      <c r="E11397" t="s">
        <v>730</v>
      </c>
      <c r="F11397" t="s">
        <v>570</v>
      </c>
      <c r="G11397" s="25">
        <v>60</v>
      </c>
      <c r="H11397" t="s">
        <v>806</v>
      </c>
      <c r="I11397" t="s">
        <v>240</v>
      </c>
      <c r="J11397" t="s">
        <v>45</v>
      </c>
      <c r="N11397" s="24">
        <v>1982</v>
      </c>
      <c r="O11397" s="24">
        <v>2020</v>
      </c>
      <c r="R11397" s="7">
        <v>28.042431000000001</v>
      </c>
      <c r="S11397" s="7">
        <v>-15.411372</v>
      </c>
      <c r="T11397" t="s">
        <v>46</v>
      </c>
      <c r="U11397" t="s">
        <v>46259</v>
      </c>
      <c r="X11397" t="s">
        <v>45967</v>
      </c>
      <c r="Y11397" t="s">
        <v>36708</v>
      </c>
      <c r="Z11397" t="s">
        <v>36709</v>
      </c>
      <c r="AG11397" t="s">
        <v>46260</v>
      </c>
      <c r="AH11397" s="8">
        <v>1122658</v>
      </c>
      <c r="AI11397" t="s">
        <v>46261</v>
      </c>
      <c r="AJ11397" t="s">
        <v>46271</v>
      </c>
    </row>
    <row r="11398" spans="1:36" ht="17.25" hidden="1" customHeight="1" x14ac:dyDescent="0.2">
      <c r="A11398" s="4" t="s">
        <v>46257</v>
      </c>
      <c r="B11398" t="s">
        <v>45868</v>
      </c>
      <c r="C11398" t="s">
        <v>46258</v>
      </c>
      <c r="E11398" t="s">
        <v>1673</v>
      </c>
      <c r="F11398" t="s">
        <v>570</v>
      </c>
      <c r="G11398" s="25">
        <v>60</v>
      </c>
      <c r="H11398" t="s">
        <v>806</v>
      </c>
      <c r="I11398" t="s">
        <v>240</v>
      </c>
      <c r="J11398" t="s">
        <v>45</v>
      </c>
      <c r="N11398" s="24">
        <v>1984</v>
      </c>
      <c r="O11398" s="24">
        <v>2020</v>
      </c>
      <c r="P11398" s="25"/>
      <c r="R11398" s="7">
        <v>28.042431000000001</v>
      </c>
      <c r="S11398" s="7">
        <v>-15.411372</v>
      </c>
      <c r="T11398" t="s">
        <v>46</v>
      </c>
      <c r="U11398" t="s">
        <v>46259</v>
      </c>
      <c r="X11398" t="s">
        <v>45967</v>
      </c>
      <c r="Y11398" t="s">
        <v>36708</v>
      </c>
      <c r="Z11398" t="s">
        <v>36709</v>
      </c>
      <c r="AG11398" t="s">
        <v>46260</v>
      </c>
      <c r="AH11398" s="8">
        <v>1122659</v>
      </c>
      <c r="AI11398" t="s">
        <v>46261</v>
      </c>
      <c r="AJ11398" t="s">
        <v>46272</v>
      </c>
    </row>
    <row r="11399" spans="1:36" ht="17.25" hidden="1" customHeight="1" x14ac:dyDescent="0.2">
      <c r="A11399" s="4" t="s">
        <v>46273</v>
      </c>
      <c r="B11399" t="s">
        <v>45868</v>
      </c>
      <c r="C11399" t="s">
        <v>46274</v>
      </c>
      <c r="E11399" t="s">
        <v>43</v>
      </c>
      <c r="F11399" t="s">
        <v>570</v>
      </c>
      <c r="G11399" s="25">
        <v>80</v>
      </c>
      <c r="H11399" t="s">
        <v>42</v>
      </c>
      <c r="I11399" t="s">
        <v>43</v>
      </c>
      <c r="L11399" t="s">
        <v>44</v>
      </c>
      <c r="N11399" s="24">
        <v>2001</v>
      </c>
      <c r="R11399" s="7">
        <v>43.354300000000002</v>
      </c>
      <c r="S11399" s="7">
        <v>-8.4471000000000007</v>
      </c>
      <c r="T11399" t="s">
        <v>46</v>
      </c>
      <c r="U11399" t="s">
        <v>46275</v>
      </c>
      <c r="X11399" t="s">
        <v>45929</v>
      </c>
      <c r="Y11399" t="s">
        <v>36708</v>
      </c>
      <c r="Z11399" t="s">
        <v>36709</v>
      </c>
      <c r="AD11399" t="s">
        <v>880</v>
      </c>
      <c r="AE11399" t="s">
        <v>881</v>
      </c>
      <c r="AG11399" t="s">
        <v>46276</v>
      </c>
      <c r="AH11399" s="8" t="s">
        <v>46277</v>
      </c>
      <c r="AI11399" t="s">
        <v>46278</v>
      </c>
      <c r="AJ11399" t="s">
        <v>46279</v>
      </c>
    </row>
    <row r="11400" spans="1:36" ht="17.25" hidden="1" customHeight="1" x14ac:dyDescent="0.2">
      <c r="A11400" s="4" t="s">
        <v>46280</v>
      </c>
      <c r="B11400" t="s">
        <v>45868</v>
      </c>
      <c r="C11400" t="s">
        <v>46281</v>
      </c>
      <c r="E11400" t="s">
        <v>696</v>
      </c>
      <c r="F11400" t="s">
        <v>570</v>
      </c>
      <c r="G11400" s="25">
        <v>26</v>
      </c>
      <c r="H11400" t="s">
        <v>42</v>
      </c>
      <c r="I11400" t="s">
        <v>65</v>
      </c>
      <c r="N11400" s="24">
        <v>1992</v>
      </c>
      <c r="R11400" s="7">
        <v>28.50414</v>
      </c>
      <c r="S11400" s="7">
        <v>-13.844889999999999</v>
      </c>
      <c r="T11400" t="s">
        <v>46</v>
      </c>
      <c r="U11400" t="s">
        <v>46282</v>
      </c>
      <c r="X11400" t="s">
        <v>46031</v>
      </c>
      <c r="Y11400" t="s">
        <v>36708</v>
      </c>
      <c r="Z11400" t="s">
        <v>36709</v>
      </c>
      <c r="AG11400" t="s">
        <v>46283</v>
      </c>
      <c r="AH11400" s="8">
        <v>1248262</v>
      </c>
      <c r="AI11400" t="s">
        <v>46284</v>
      </c>
      <c r="AJ11400" t="s">
        <v>46285</v>
      </c>
    </row>
    <row r="11401" spans="1:36" ht="17.25" hidden="1" customHeight="1" x14ac:dyDescent="0.2">
      <c r="A11401" s="4" t="s">
        <v>46280</v>
      </c>
      <c r="B11401" t="s">
        <v>45868</v>
      </c>
      <c r="C11401" t="s">
        <v>46281</v>
      </c>
      <c r="E11401" t="s">
        <v>703</v>
      </c>
      <c r="F11401" t="s">
        <v>570</v>
      </c>
      <c r="G11401" s="25">
        <v>38</v>
      </c>
      <c r="H11401" t="s">
        <v>42</v>
      </c>
      <c r="I11401" t="s">
        <v>65</v>
      </c>
      <c r="N11401" s="24">
        <v>2000</v>
      </c>
      <c r="R11401" s="7">
        <v>28.50414</v>
      </c>
      <c r="S11401" s="7">
        <v>-13.844889999999999</v>
      </c>
      <c r="T11401" t="s">
        <v>46</v>
      </c>
      <c r="U11401" t="s">
        <v>46282</v>
      </c>
      <c r="X11401" t="s">
        <v>46031</v>
      </c>
      <c r="Y11401" t="s">
        <v>36708</v>
      </c>
      <c r="Z11401" t="s">
        <v>36709</v>
      </c>
      <c r="AG11401" t="s">
        <v>46283</v>
      </c>
      <c r="AH11401" s="8">
        <v>1176129</v>
      </c>
      <c r="AI11401" t="s">
        <v>46284</v>
      </c>
      <c r="AJ11401" t="s">
        <v>46286</v>
      </c>
    </row>
    <row r="11402" spans="1:36" ht="17.25" hidden="1" customHeight="1" x14ac:dyDescent="0.2">
      <c r="A11402" s="4" t="s">
        <v>46280</v>
      </c>
      <c r="B11402" t="s">
        <v>45868</v>
      </c>
      <c r="C11402" t="s">
        <v>46281</v>
      </c>
      <c r="E11402" t="s">
        <v>46287</v>
      </c>
      <c r="F11402" t="s">
        <v>570</v>
      </c>
      <c r="G11402" s="25">
        <v>24</v>
      </c>
      <c r="H11402" t="s">
        <v>42</v>
      </c>
      <c r="I11402" t="s">
        <v>528</v>
      </c>
      <c r="N11402" s="24">
        <v>1990</v>
      </c>
      <c r="R11402" s="7">
        <v>28.50414</v>
      </c>
      <c r="S11402" s="7">
        <v>-13.844889999999999</v>
      </c>
      <c r="T11402" t="s">
        <v>46</v>
      </c>
      <c r="U11402" t="s">
        <v>46282</v>
      </c>
      <c r="X11402" t="s">
        <v>46031</v>
      </c>
      <c r="Y11402" t="s">
        <v>36708</v>
      </c>
      <c r="Z11402" t="s">
        <v>36709</v>
      </c>
      <c r="AG11402" t="s">
        <v>46283</v>
      </c>
      <c r="AH11402" s="8">
        <v>1128292</v>
      </c>
      <c r="AI11402" t="s">
        <v>46284</v>
      </c>
      <c r="AJ11402" t="s">
        <v>46288</v>
      </c>
    </row>
    <row r="11403" spans="1:36" ht="17.25" hidden="1" customHeight="1" x14ac:dyDescent="0.2">
      <c r="A11403" s="4" t="s">
        <v>46280</v>
      </c>
      <c r="B11403" t="s">
        <v>45868</v>
      </c>
      <c r="C11403" t="s">
        <v>46281</v>
      </c>
      <c r="E11403" t="s">
        <v>39965</v>
      </c>
      <c r="F11403" t="s">
        <v>570</v>
      </c>
      <c r="G11403" s="25">
        <v>54</v>
      </c>
      <c r="H11403" t="s">
        <v>42</v>
      </c>
      <c r="I11403" t="s">
        <v>1323</v>
      </c>
      <c r="N11403" s="24">
        <v>2005</v>
      </c>
      <c r="R11403" s="7">
        <v>28.50414</v>
      </c>
      <c r="S11403" s="7">
        <v>-13.844889999999999</v>
      </c>
      <c r="T11403" t="s">
        <v>46</v>
      </c>
      <c r="U11403" t="s">
        <v>46282</v>
      </c>
      <c r="X11403" t="s">
        <v>46031</v>
      </c>
      <c r="Y11403" t="s">
        <v>36708</v>
      </c>
      <c r="Z11403" t="s">
        <v>36709</v>
      </c>
      <c r="AG11403" t="s">
        <v>46283</v>
      </c>
      <c r="AH11403" s="8" t="s">
        <v>46289</v>
      </c>
      <c r="AI11403" t="s">
        <v>46284</v>
      </c>
      <c r="AJ11403" t="s">
        <v>46290</v>
      </c>
    </row>
    <row r="11404" spans="1:36" ht="17.25" hidden="1" customHeight="1" x14ac:dyDescent="0.2">
      <c r="A11404" s="4" t="s">
        <v>46291</v>
      </c>
      <c r="B11404" t="s">
        <v>45868</v>
      </c>
      <c r="C11404" t="s">
        <v>46292</v>
      </c>
      <c r="E11404" t="s">
        <v>696</v>
      </c>
      <c r="F11404" t="s">
        <v>86</v>
      </c>
      <c r="G11404" s="25">
        <v>22</v>
      </c>
      <c r="H11404" t="s">
        <v>42</v>
      </c>
      <c r="I11404" t="s">
        <v>65</v>
      </c>
      <c r="L11404" t="s">
        <v>44</v>
      </c>
      <c r="N11404" s="24">
        <v>1983</v>
      </c>
      <c r="R11404" s="7">
        <v>28.662979</v>
      </c>
      <c r="S11404" s="7">
        <v>-17.791705</v>
      </c>
      <c r="T11404" t="s">
        <v>46</v>
      </c>
      <c r="U11404" t="s">
        <v>46293</v>
      </c>
      <c r="X11404" t="s">
        <v>46122</v>
      </c>
      <c r="Y11404" t="s">
        <v>36708</v>
      </c>
      <c r="Z11404" t="s">
        <v>36709</v>
      </c>
      <c r="AG11404" t="s">
        <v>46294</v>
      </c>
      <c r="AH11404" s="8">
        <v>1129727</v>
      </c>
      <c r="AI11404" t="s">
        <v>46295</v>
      </c>
      <c r="AJ11404" t="s">
        <v>46296</v>
      </c>
    </row>
    <row r="11405" spans="1:36" ht="17.25" hidden="1" customHeight="1" x14ac:dyDescent="0.2">
      <c r="A11405" s="4" t="s">
        <v>46291</v>
      </c>
      <c r="B11405" t="s">
        <v>45868</v>
      </c>
      <c r="C11405" t="s">
        <v>46292</v>
      </c>
      <c r="E11405" t="s">
        <v>46297</v>
      </c>
      <c r="F11405" t="s">
        <v>543</v>
      </c>
      <c r="G11405" s="25">
        <v>52</v>
      </c>
      <c r="H11405" t="s">
        <v>42</v>
      </c>
      <c r="I11405" t="s">
        <v>1323</v>
      </c>
      <c r="L11405" t="s">
        <v>44</v>
      </c>
      <c r="N11405" s="24">
        <v>2006</v>
      </c>
      <c r="R11405" s="7">
        <v>28.662979</v>
      </c>
      <c r="S11405" s="7">
        <v>-17.791705</v>
      </c>
      <c r="T11405" t="s">
        <v>46</v>
      </c>
      <c r="U11405" t="s">
        <v>46293</v>
      </c>
      <c r="X11405" t="s">
        <v>46122</v>
      </c>
      <c r="Y11405" t="s">
        <v>36708</v>
      </c>
      <c r="Z11405" t="s">
        <v>36709</v>
      </c>
      <c r="AG11405" t="s">
        <v>46294</v>
      </c>
      <c r="AH11405" s="8" t="s">
        <v>46298</v>
      </c>
      <c r="AI11405" t="s">
        <v>46295</v>
      </c>
      <c r="AJ11405" t="s">
        <v>46299</v>
      </c>
    </row>
    <row r="11406" spans="1:36" ht="17.25" hidden="1" customHeight="1" x14ac:dyDescent="0.2">
      <c r="A11406" s="4" t="s">
        <v>46300</v>
      </c>
      <c r="B11406" t="s">
        <v>45868</v>
      </c>
      <c r="C11406" t="s">
        <v>46301</v>
      </c>
      <c r="E11406" t="s">
        <v>40</v>
      </c>
      <c r="F11406" t="s">
        <v>86</v>
      </c>
      <c r="G11406" s="25">
        <v>23</v>
      </c>
      <c r="H11406" t="s">
        <v>42</v>
      </c>
      <c r="I11406" t="s">
        <v>43</v>
      </c>
      <c r="J11406" t="s">
        <v>44</v>
      </c>
      <c r="N11406" s="24">
        <v>2003</v>
      </c>
      <c r="R11406" s="7">
        <v>39.995190000000001</v>
      </c>
      <c r="S11406" s="7">
        <v>-2.04026</v>
      </c>
      <c r="T11406" t="s">
        <v>46</v>
      </c>
      <c r="U11406" t="s">
        <v>46302</v>
      </c>
      <c r="X11406" t="s">
        <v>46303</v>
      </c>
      <c r="Y11406" t="s">
        <v>36708</v>
      </c>
      <c r="Z11406" t="s">
        <v>36709</v>
      </c>
      <c r="AD11406" t="s">
        <v>880</v>
      </c>
      <c r="AE11406" t="s">
        <v>131</v>
      </c>
      <c r="AG11406" t="s">
        <v>46304</v>
      </c>
      <c r="AH11406" s="8" t="s">
        <v>46305</v>
      </c>
      <c r="AI11406" t="s">
        <v>46306</v>
      </c>
      <c r="AJ11406" t="s">
        <v>46307</v>
      </c>
    </row>
    <row r="11407" spans="1:36" ht="17.25" hidden="1" customHeight="1" x14ac:dyDescent="0.2">
      <c r="A11407" s="4" t="s">
        <v>46315</v>
      </c>
      <c r="B11407" t="s">
        <v>45868</v>
      </c>
      <c r="C11407" t="s">
        <v>46316</v>
      </c>
      <c r="D11407" t="s">
        <v>46317</v>
      </c>
      <c r="E11407" t="s">
        <v>696</v>
      </c>
      <c r="F11407" t="s">
        <v>543</v>
      </c>
      <c r="G11407" s="25">
        <v>38</v>
      </c>
      <c r="H11407" t="s">
        <v>42</v>
      </c>
      <c r="I11407" t="s">
        <v>65</v>
      </c>
      <c r="L11407" t="s">
        <v>44</v>
      </c>
      <c r="N11407" s="24">
        <v>1992</v>
      </c>
      <c r="R11407" s="7">
        <v>39.896859999999997</v>
      </c>
      <c r="S11407" s="7">
        <v>4.2585800000000003</v>
      </c>
      <c r="T11407" t="s">
        <v>46</v>
      </c>
      <c r="U11407" t="s">
        <v>46318</v>
      </c>
      <c r="X11407" t="s">
        <v>45887</v>
      </c>
      <c r="Y11407" t="s">
        <v>36708</v>
      </c>
      <c r="Z11407" t="s">
        <v>36709</v>
      </c>
      <c r="AG11407" t="s">
        <v>46319</v>
      </c>
      <c r="AH11407" s="8">
        <v>1130719</v>
      </c>
      <c r="AI11407" t="s">
        <v>46320</v>
      </c>
      <c r="AJ11407" t="s">
        <v>46321</v>
      </c>
    </row>
    <row r="11408" spans="1:36" ht="17.25" hidden="1" customHeight="1" x14ac:dyDescent="0.2">
      <c r="A11408" s="4" t="s">
        <v>46315</v>
      </c>
      <c r="B11408" t="s">
        <v>45868</v>
      </c>
      <c r="C11408" t="s">
        <v>46316</v>
      </c>
      <c r="D11408" t="s">
        <v>46317</v>
      </c>
      <c r="E11408" t="s">
        <v>703</v>
      </c>
      <c r="F11408" t="s">
        <v>543</v>
      </c>
      <c r="G11408" s="25">
        <v>39</v>
      </c>
      <c r="H11408" t="s">
        <v>42</v>
      </c>
      <c r="I11408" t="s">
        <v>65</v>
      </c>
      <c r="L11408" t="s">
        <v>44</v>
      </c>
      <c r="N11408" s="24">
        <v>1992</v>
      </c>
      <c r="R11408" s="7">
        <v>39.896859999999997</v>
      </c>
      <c r="S11408" s="7">
        <v>4.2585800000000003</v>
      </c>
      <c r="T11408" t="s">
        <v>46</v>
      </c>
      <c r="U11408" t="s">
        <v>46318</v>
      </c>
      <c r="X11408" t="s">
        <v>45887</v>
      </c>
      <c r="Y11408" t="s">
        <v>36708</v>
      </c>
      <c r="Z11408" t="s">
        <v>36709</v>
      </c>
      <c r="AG11408" t="s">
        <v>46319</v>
      </c>
      <c r="AH11408" s="8">
        <v>1130720</v>
      </c>
      <c r="AI11408" t="s">
        <v>46320</v>
      </c>
      <c r="AJ11408" t="s">
        <v>46322</v>
      </c>
    </row>
    <row r="11409" spans="1:36" ht="17.25" hidden="1" customHeight="1" x14ac:dyDescent="0.2">
      <c r="A11409" s="4" t="s">
        <v>46315</v>
      </c>
      <c r="B11409" t="s">
        <v>45868</v>
      </c>
      <c r="C11409" t="s">
        <v>46316</v>
      </c>
      <c r="D11409" t="s">
        <v>46317</v>
      </c>
      <c r="E11409" t="s">
        <v>738</v>
      </c>
      <c r="F11409" t="s">
        <v>543</v>
      </c>
      <c r="G11409" s="25">
        <v>45</v>
      </c>
      <c r="H11409" t="s">
        <v>42</v>
      </c>
      <c r="I11409" t="s">
        <v>65</v>
      </c>
      <c r="L11409" t="s">
        <v>44</v>
      </c>
      <c r="N11409" s="24">
        <v>1999</v>
      </c>
      <c r="R11409" s="7">
        <v>39.896859999999997</v>
      </c>
      <c r="S11409" s="7">
        <v>4.2585800000000003</v>
      </c>
      <c r="T11409" t="s">
        <v>46</v>
      </c>
      <c r="U11409" t="s">
        <v>46318</v>
      </c>
      <c r="X11409" t="s">
        <v>45887</v>
      </c>
      <c r="Y11409" t="s">
        <v>36708</v>
      </c>
      <c r="Z11409" t="s">
        <v>36709</v>
      </c>
      <c r="AG11409" t="s">
        <v>46319</v>
      </c>
      <c r="AH11409" s="8">
        <v>1169306</v>
      </c>
      <c r="AI11409" t="s">
        <v>46320</v>
      </c>
      <c r="AJ11409" t="s">
        <v>46323</v>
      </c>
    </row>
    <row r="11410" spans="1:36" ht="17.25" hidden="1" customHeight="1" x14ac:dyDescent="0.2">
      <c r="A11410" s="4" t="s">
        <v>46315</v>
      </c>
      <c r="B11410" t="s">
        <v>45868</v>
      </c>
      <c r="C11410" t="s">
        <v>46316</v>
      </c>
      <c r="D11410" t="s">
        <v>46317</v>
      </c>
      <c r="E11410" t="s">
        <v>740</v>
      </c>
      <c r="F11410" t="s">
        <v>543</v>
      </c>
      <c r="G11410" s="25">
        <v>52</v>
      </c>
      <c r="H11410" t="s">
        <v>42</v>
      </c>
      <c r="I11410" t="s">
        <v>65</v>
      </c>
      <c r="L11410" t="s">
        <v>44</v>
      </c>
      <c r="N11410" s="24">
        <v>1999</v>
      </c>
      <c r="R11410" s="7">
        <v>39.896859999999997</v>
      </c>
      <c r="S11410" s="7">
        <v>4.2585800000000003</v>
      </c>
      <c r="T11410" t="s">
        <v>46</v>
      </c>
      <c r="U11410" t="s">
        <v>46318</v>
      </c>
      <c r="X11410" t="s">
        <v>45887</v>
      </c>
      <c r="Y11410" t="s">
        <v>36708</v>
      </c>
      <c r="Z11410" t="s">
        <v>36709</v>
      </c>
      <c r="AG11410" t="s">
        <v>46319</v>
      </c>
      <c r="AH11410" s="8">
        <v>1231192</v>
      </c>
      <c r="AI11410" t="s">
        <v>46320</v>
      </c>
      <c r="AJ11410" t="s">
        <v>46324</v>
      </c>
    </row>
    <row r="11411" spans="1:36" ht="17.25" hidden="1" customHeight="1" x14ac:dyDescent="0.2">
      <c r="A11411" s="4" t="s">
        <v>46315</v>
      </c>
      <c r="B11411" t="s">
        <v>45868</v>
      </c>
      <c r="C11411" t="s">
        <v>46316</v>
      </c>
      <c r="D11411" t="s">
        <v>46317</v>
      </c>
      <c r="E11411" t="s">
        <v>1492</v>
      </c>
      <c r="F11411" t="s">
        <v>543</v>
      </c>
      <c r="G11411" s="25">
        <v>52</v>
      </c>
      <c r="H11411" t="s">
        <v>42</v>
      </c>
      <c r="I11411" t="s">
        <v>65</v>
      </c>
      <c r="L11411" t="s">
        <v>44</v>
      </c>
      <c r="N11411" s="24">
        <v>1999</v>
      </c>
      <c r="R11411" s="7">
        <v>39.896859999999997</v>
      </c>
      <c r="S11411" s="7">
        <v>4.2585800000000003</v>
      </c>
      <c r="T11411" t="s">
        <v>46</v>
      </c>
      <c r="U11411" t="s">
        <v>46318</v>
      </c>
      <c r="X11411" t="s">
        <v>45887</v>
      </c>
      <c r="Y11411" t="s">
        <v>36708</v>
      </c>
      <c r="Z11411" t="s">
        <v>36709</v>
      </c>
      <c r="AG11411" t="s">
        <v>46319</v>
      </c>
      <c r="AI11411" t="s">
        <v>46320</v>
      </c>
      <c r="AJ11411" t="s">
        <v>46325</v>
      </c>
    </row>
    <row r="11412" spans="1:36" ht="17.25" hidden="1" customHeight="1" x14ac:dyDescent="0.2">
      <c r="A11412" s="4" t="s">
        <v>46315</v>
      </c>
      <c r="B11412" t="s">
        <v>45868</v>
      </c>
      <c r="C11412" t="s">
        <v>46316</v>
      </c>
      <c r="D11412" t="s">
        <v>46317</v>
      </c>
      <c r="E11412" t="s">
        <v>24808</v>
      </c>
      <c r="F11412" t="s">
        <v>543</v>
      </c>
      <c r="G11412" s="25">
        <v>48</v>
      </c>
      <c r="H11412" t="s">
        <v>42</v>
      </c>
      <c r="I11412" t="s">
        <v>1323</v>
      </c>
      <c r="L11412" t="s">
        <v>44</v>
      </c>
      <c r="N11412" s="24">
        <v>1991</v>
      </c>
      <c r="R11412" s="7">
        <v>39.896859999999997</v>
      </c>
      <c r="S11412" s="7">
        <v>4.2585800000000003</v>
      </c>
      <c r="T11412" t="s">
        <v>46</v>
      </c>
      <c r="U11412" t="s">
        <v>46318</v>
      </c>
      <c r="X11412" t="s">
        <v>45887</v>
      </c>
      <c r="Y11412" t="s">
        <v>36708</v>
      </c>
      <c r="Z11412" t="s">
        <v>36709</v>
      </c>
      <c r="AG11412" t="s">
        <v>46319</v>
      </c>
      <c r="AH11412" s="8" t="s">
        <v>46326</v>
      </c>
      <c r="AI11412" t="s">
        <v>46320</v>
      </c>
      <c r="AJ11412" t="s">
        <v>46327</v>
      </c>
    </row>
    <row r="11413" spans="1:36" ht="17.25" hidden="1" customHeight="1" x14ac:dyDescent="0.2">
      <c r="A11413" s="4" t="s">
        <v>46328</v>
      </c>
      <c r="B11413" t="s">
        <v>45868</v>
      </c>
      <c r="C11413" t="s">
        <v>46329</v>
      </c>
      <c r="E11413" t="s">
        <v>40</v>
      </c>
      <c r="F11413" t="s">
        <v>86</v>
      </c>
      <c r="G11413" s="25">
        <v>25</v>
      </c>
      <c r="H11413" t="s">
        <v>42</v>
      </c>
      <c r="I11413" t="s">
        <v>43</v>
      </c>
      <c r="J11413" t="s">
        <v>44</v>
      </c>
      <c r="N11413" s="24">
        <v>2012</v>
      </c>
      <c r="R11413" s="7">
        <v>41.496119999999998</v>
      </c>
      <c r="S11413" s="7">
        <v>1.90134</v>
      </c>
      <c r="T11413" t="s">
        <v>46</v>
      </c>
      <c r="U11413" t="s">
        <v>46330</v>
      </c>
      <c r="X11413" t="s">
        <v>45958</v>
      </c>
      <c r="Y11413" t="s">
        <v>36708</v>
      </c>
      <c r="Z11413" t="s">
        <v>36709</v>
      </c>
      <c r="AA11413" t="s">
        <v>46331</v>
      </c>
      <c r="AD11413" t="s">
        <v>880</v>
      </c>
      <c r="AE11413" t="s">
        <v>5120</v>
      </c>
      <c r="AG11413" t="s">
        <v>46332</v>
      </c>
      <c r="AH11413" s="8" t="s">
        <v>46333</v>
      </c>
      <c r="AI11413" t="s">
        <v>46334</v>
      </c>
      <c r="AJ11413" t="s">
        <v>46335</v>
      </c>
    </row>
    <row r="11414" spans="1:36" ht="17.25" hidden="1" customHeight="1" x14ac:dyDescent="0.2">
      <c r="A11414" s="4" t="s">
        <v>46336</v>
      </c>
      <c r="B11414" t="s">
        <v>45868</v>
      </c>
      <c r="C11414" t="s">
        <v>46337</v>
      </c>
      <c r="E11414" t="s">
        <v>46338</v>
      </c>
      <c r="F11414" t="s">
        <v>570</v>
      </c>
      <c r="G11414" s="25">
        <v>36</v>
      </c>
      <c r="H11414" t="s">
        <v>42</v>
      </c>
      <c r="I11414" t="s">
        <v>1323</v>
      </c>
      <c r="L11414" t="s">
        <v>44</v>
      </c>
      <c r="N11414" s="24">
        <v>2006</v>
      </c>
      <c r="R11414" s="7">
        <v>35.290441000000001</v>
      </c>
      <c r="S11414" s="7">
        <v>-2.9379430000000002</v>
      </c>
      <c r="T11414" t="s">
        <v>46</v>
      </c>
      <c r="U11414" t="s">
        <v>46339</v>
      </c>
      <c r="X11414" t="s">
        <v>46339</v>
      </c>
      <c r="Y11414" t="s">
        <v>36708</v>
      </c>
      <c r="Z11414" t="s">
        <v>36709</v>
      </c>
      <c r="AG11414" t="s">
        <v>46340</v>
      </c>
      <c r="AH11414" s="8" t="s">
        <v>46341</v>
      </c>
      <c r="AI11414" t="s">
        <v>46342</v>
      </c>
      <c r="AJ11414" t="s">
        <v>46343</v>
      </c>
    </row>
    <row r="11415" spans="1:36" ht="17.25" hidden="1" customHeight="1" x14ac:dyDescent="0.2">
      <c r="A11415" s="4" t="s">
        <v>46344</v>
      </c>
      <c r="B11415" t="s">
        <v>45868</v>
      </c>
      <c r="C11415" t="s">
        <v>46345</v>
      </c>
      <c r="E11415" t="s">
        <v>40</v>
      </c>
      <c r="F11415" t="s">
        <v>86</v>
      </c>
      <c r="G11415" s="25">
        <v>32</v>
      </c>
      <c r="H11415" t="s">
        <v>42</v>
      </c>
      <c r="I11415" t="s">
        <v>43</v>
      </c>
      <c r="J11415" t="s">
        <v>559</v>
      </c>
      <c r="N11415" s="24">
        <v>2003</v>
      </c>
      <c r="R11415" s="7">
        <v>41.662869999999998</v>
      </c>
      <c r="S11415" s="7">
        <v>-3.71</v>
      </c>
      <c r="T11415" t="s">
        <v>46</v>
      </c>
      <c r="U11415" t="s">
        <v>46346</v>
      </c>
      <c r="X11415" t="s">
        <v>46171</v>
      </c>
      <c r="Y11415" t="s">
        <v>36708</v>
      </c>
      <c r="Z11415" t="s">
        <v>36709</v>
      </c>
      <c r="AA11415" t="s">
        <v>46347</v>
      </c>
      <c r="AD11415" t="s">
        <v>880</v>
      </c>
      <c r="AE11415" t="s">
        <v>5120</v>
      </c>
      <c r="AG11415" t="s">
        <v>46348</v>
      </c>
      <c r="AH11415" s="8" t="s">
        <v>46349</v>
      </c>
      <c r="AI11415" t="s">
        <v>46350</v>
      </c>
      <c r="AJ11415" t="s">
        <v>46351</v>
      </c>
    </row>
    <row r="11416" spans="1:36" ht="17.25" hidden="1" customHeight="1" x14ac:dyDescent="0.2">
      <c r="A11416" s="4" t="s">
        <v>46352</v>
      </c>
      <c r="B11416" t="s">
        <v>45868</v>
      </c>
      <c r="C11416" t="s">
        <v>46353</v>
      </c>
      <c r="E11416" t="s">
        <v>40</v>
      </c>
      <c r="F11416" t="s">
        <v>86</v>
      </c>
      <c r="G11416" s="25">
        <v>46</v>
      </c>
      <c r="H11416" t="s">
        <v>42</v>
      </c>
      <c r="I11416" t="s">
        <v>43</v>
      </c>
      <c r="J11416" t="s">
        <v>559</v>
      </c>
      <c r="N11416" s="24">
        <v>2000</v>
      </c>
      <c r="O11416" s="25"/>
      <c r="R11416" s="7">
        <v>41.675260000000002</v>
      </c>
      <c r="S11416" s="7">
        <v>-4.7160700000000002</v>
      </c>
      <c r="T11416" t="s">
        <v>46</v>
      </c>
      <c r="U11416" t="s">
        <v>7100</v>
      </c>
      <c r="X11416" t="s">
        <v>7100</v>
      </c>
      <c r="Y11416" t="s">
        <v>36708</v>
      </c>
      <c r="Z11416" t="s">
        <v>36709</v>
      </c>
      <c r="AA11416" t="s">
        <v>46354</v>
      </c>
      <c r="AD11416" t="s">
        <v>880</v>
      </c>
      <c r="AE11416" t="s">
        <v>5120</v>
      </c>
      <c r="AG11416" t="s">
        <v>46355</v>
      </c>
      <c r="AH11416" s="8" t="s">
        <v>46356</v>
      </c>
      <c r="AI11416" t="s">
        <v>46357</v>
      </c>
      <c r="AJ11416" t="s">
        <v>46358</v>
      </c>
    </row>
    <row r="11417" spans="1:36" ht="17.25" hidden="1" customHeight="1" x14ac:dyDescent="0.2">
      <c r="A11417" s="4" t="s">
        <v>46359</v>
      </c>
      <c r="B11417" t="s">
        <v>45868</v>
      </c>
      <c r="C11417" t="s">
        <v>46360</v>
      </c>
      <c r="E11417" t="s">
        <v>40</v>
      </c>
      <c r="F11417" t="s">
        <v>86</v>
      </c>
      <c r="G11417" s="25">
        <v>49</v>
      </c>
      <c r="H11417" t="s">
        <v>42</v>
      </c>
      <c r="I11417" t="s">
        <v>43</v>
      </c>
      <c r="J11417" t="s">
        <v>44</v>
      </c>
      <c r="N11417" s="24">
        <v>2001</v>
      </c>
      <c r="R11417" s="7">
        <v>36.731619999999999</v>
      </c>
      <c r="S11417" s="7">
        <v>-3.5424000000000002</v>
      </c>
      <c r="T11417" t="s">
        <v>46</v>
      </c>
      <c r="U11417" t="s">
        <v>46361</v>
      </c>
      <c r="X11417" t="s">
        <v>46362</v>
      </c>
      <c r="Y11417" t="s">
        <v>36708</v>
      </c>
      <c r="Z11417" t="s">
        <v>36709</v>
      </c>
      <c r="AD11417" t="s">
        <v>880</v>
      </c>
      <c r="AE11417" t="s">
        <v>4970</v>
      </c>
      <c r="AG11417" t="s">
        <v>46363</v>
      </c>
      <c r="AH11417" s="8" t="s">
        <v>46364</v>
      </c>
      <c r="AI11417" t="s">
        <v>46365</v>
      </c>
      <c r="AJ11417" t="s">
        <v>46366</v>
      </c>
    </row>
    <row r="11418" spans="1:36" ht="17.25" hidden="1" customHeight="1" x14ac:dyDescent="0.2">
      <c r="A11418" s="4" t="s">
        <v>46367</v>
      </c>
      <c r="B11418" t="s">
        <v>45868</v>
      </c>
      <c r="C11418" t="s">
        <v>46368</v>
      </c>
      <c r="E11418" t="s">
        <v>40</v>
      </c>
      <c r="F11418" t="s">
        <v>86</v>
      </c>
      <c r="G11418" s="25">
        <v>416</v>
      </c>
      <c r="H11418" t="s">
        <v>42</v>
      </c>
      <c r="I11418" t="s">
        <v>43</v>
      </c>
      <c r="J11418" t="s">
        <v>559</v>
      </c>
      <c r="N11418" s="24">
        <v>2009</v>
      </c>
      <c r="R11418" s="7">
        <v>36.749499999999998</v>
      </c>
      <c r="S11418" s="7">
        <v>-4.5631000000000004</v>
      </c>
      <c r="T11418" t="s">
        <v>46</v>
      </c>
      <c r="U11418" t="s">
        <v>46369</v>
      </c>
      <c r="X11418" t="s">
        <v>46370</v>
      </c>
      <c r="Y11418" t="s">
        <v>36708</v>
      </c>
      <c r="Z11418" t="s">
        <v>36709</v>
      </c>
      <c r="AA11418" t="s">
        <v>46371</v>
      </c>
      <c r="AB11418" t="s">
        <v>46372</v>
      </c>
      <c r="AG11418" t="s">
        <v>46373</v>
      </c>
      <c r="AH11418" s="8">
        <v>1195694</v>
      </c>
      <c r="AI11418" t="s">
        <v>46374</v>
      </c>
      <c r="AJ11418" t="s">
        <v>46375</v>
      </c>
    </row>
    <row r="11419" spans="1:36" ht="17.25" hidden="1" customHeight="1" x14ac:dyDescent="0.2">
      <c r="A11419" s="4" t="s">
        <v>46376</v>
      </c>
      <c r="B11419" t="s">
        <v>45868</v>
      </c>
      <c r="C11419" t="s">
        <v>46377</v>
      </c>
      <c r="E11419" t="s">
        <v>40</v>
      </c>
      <c r="F11419" t="s">
        <v>86</v>
      </c>
      <c r="G11419" s="5">
        <v>24</v>
      </c>
      <c r="H11419" t="s">
        <v>42</v>
      </c>
      <c r="I11419" t="s">
        <v>43</v>
      </c>
      <c r="J11419" t="s">
        <v>44</v>
      </c>
      <c r="N11419" s="24">
        <v>1997</v>
      </c>
      <c r="R11419" s="7">
        <v>43.50544</v>
      </c>
      <c r="S11419" s="7">
        <v>-6.6944100000000004</v>
      </c>
      <c r="T11419" t="s">
        <v>46</v>
      </c>
      <c r="U11419" t="s">
        <v>46378</v>
      </c>
      <c r="X11419" t="s">
        <v>46379</v>
      </c>
      <c r="Y11419" t="s">
        <v>36708</v>
      </c>
      <c r="Z11419" t="s">
        <v>36709</v>
      </c>
      <c r="AD11419" t="s">
        <v>880</v>
      </c>
      <c r="AE11419" t="s">
        <v>39028</v>
      </c>
      <c r="AG11419" t="s">
        <v>46380</v>
      </c>
      <c r="AH11419" s="8">
        <v>1160733</v>
      </c>
      <c r="AI11419" t="s">
        <v>46381</v>
      </c>
      <c r="AJ11419" t="s">
        <v>46382</v>
      </c>
    </row>
    <row r="11420" spans="1:36" ht="17.25" hidden="1" customHeight="1" x14ac:dyDescent="0.2">
      <c r="A11420" s="4" t="s">
        <v>46383</v>
      </c>
      <c r="B11420" t="s">
        <v>45868</v>
      </c>
      <c r="C11420" t="s">
        <v>46384</v>
      </c>
      <c r="E11420" t="s">
        <v>40</v>
      </c>
      <c r="F11420" t="s">
        <v>86</v>
      </c>
      <c r="G11420" s="5">
        <v>47</v>
      </c>
      <c r="H11420" t="s">
        <v>42</v>
      </c>
      <c r="I11420" t="s">
        <v>43</v>
      </c>
      <c r="J11420" t="s">
        <v>559</v>
      </c>
      <c r="N11420" s="6">
        <v>2000</v>
      </c>
      <c r="R11420" s="7">
        <v>42.866680000000002</v>
      </c>
      <c r="S11420" s="7">
        <v>-2.6717399999999998</v>
      </c>
      <c r="T11420" t="s">
        <v>46</v>
      </c>
      <c r="U11420" t="s">
        <v>46385</v>
      </c>
      <c r="X11420" t="s">
        <v>46386</v>
      </c>
      <c r="Y11420" t="s">
        <v>36708</v>
      </c>
      <c r="Z11420" t="s">
        <v>36709</v>
      </c>
      <c r="AA11420" t="s">
        <v>46387</v>
      </c>
      <c r="AD11420" t="s">
        <v>880</v>
      </c>
      <c r="AE11420" t="s">
        <v>5120</v>
      </c>
      <c r="AG11420" t="s">
        <v>46388</v>
      </c>
      <c r="AH11420" s="27" t="s">
        <v>46389</v>
      </c>
      <c r="AI11420" t="s">
        <v>46390</v>
      </c>
      <c r="AJ11420" t="s">
        <v>46391</v>
      </c>
    </row>
    <row r="11421" spans="1:36" ht="17.25" hidden="1" customHeight="1" x14ac:dyDescent="0.2">
      <c r="A11421" s="4" t="s">
        <v>46392</v>
      </c>
      <c r="B11421" t="s">
        <v>45868</v>
      </c>
      <c r="C11421" t="s">
        <v>46393</v>
      </c>
      <c r="E11421" t="s">
        <v>40</v>
      </c>
      <c r="F11421" t="s">
        <v>86</v>
      </c>
      <c r="G11421" s="5">
        <v>386.7</v>
      </c>
      <c r="H11421" t="s">
        <v>42</v>
      </c>
      <c r="I11421" t="s">
        <v>43</v>
      </c>
      <c r="J11421" t="s">
        <v>559</v>
      </c>
      <c r="N11421" s="6">
        <v>2004</v>
      </c>
      <c r="R11421" s="7">
        <v>37.184480000000001</v>
      </c>
      <c r="S11421" s="7">
        <v>-6.8927899999999998</v>
      </c>
      <c r="T11421" t="s">
        <v>46</v>
      </c>
      <c r="U11421" t="s">
        <v>46394</v>
      </c>
      <c r="X11421" t="s">
        <v>46128</v>
      </c>
      <c r="Y11421" t="s">
        <v>36708</v>
      </c>
      <c r="Z11421" t="s">
        <v>36709</v>
      </c>
      <c r="AA11421" t="s">
        <v>46395</v>
      </c>
      <c r="AB11421" t="s">
        <v>46396</v>
      </c>
      <c r="AG11421" t="s">
        <v>46397</v>
      </c>
      <c r="AH11421" s="27">
        <v>1168114</v>
      </c>
      <c r="AI11421" t="s">
        <v>46398</v>
      </c>
      <c r="AJ11421" t="s">
        <v>46399</v>
      </c>
    </row>
    <row r="11422" spans="1:36" ht="17.25" hidden="1" customHeight="1" x14ac:dyDescent="0.2">
      <c r="A11422" s="4" t="s">
        <v>46392</v>
      </c>
      <c r="B11422" t="s">
        <v>45868</v>
      </c>
      <c r="C11422" t="s">
        <v>46393</v>
      </c>
      <c r="E11422" t="s">
        <v>56</v>
      </c>
      <c r="F11422" t="s">
        <v>86</v>
      </c>
      <c r="G11422" s="5">
        <v>389.1</v>
      </c>
      <c r="H11422" t="s">
        <v>42</v>
      </c>
      <c r="I11422" t="s">
        <v>43</v>
      </c>
      <c r="J11422" t="s">
        <v>559</v>
      </c>
      <c r="N11422" s="6">
        <v>2005</v>
      </c>
      <c r="R11422" s="7">
        <v>37.184480000000001</v>
      </c>
      <c r="S11422" s="7">
        <v>-6.8927899999999998</v>
      </c>
      <c r="T11422" t="s">
        <v>46</v>
      </c>
      <c r="U11422" t="s">
        <v>46394</v>
      </c>
      <c r="X11422" t="s">
        <v>46128</v>
      </c>
      <c r="Y11422" t="s">
        <v>36708</v>
      </c>
      <c r="Z11422" t="s">
        <v>36709</v>
      </c>
      <c r="AA11422" t="s">
        <v>46395</v>
      </c>
      <c r="AB11422" t="s">
        <v>46400</v>
      </c>
      <c r="AG11422" t="s">
        <v>46397</v>
      </c>
      <c r="AH11422" s="27">
        <v>1176532</v>
      </c>
      <c r="AI11422" t="s">
        <v>46398</v>
      </c>
      <c r="AJ11422" t="s">
        <v>46401</v>
      </c>
    </row>
    <row r="11423" spans="1:36" ht="17.25" hidden="1" customHeight="1" x14ac:dyDescent="0.2">
      <c r="A11423" s="4" t="s">
        <v>46392</v>
      </c>
      <c r="B11423" t="s">
        <v>45868</v>
      </c>
      <c r="C11423" t="s">
        <v>46393</v>
      </c>
      <c r="E11423" t="s">
        <v>58</v>
      </c>
      <c r="F11423" t="s">
        <v>86</v>
      </c>
      <c r="G11423" s="5">
        <v>391</v>
      </c>
      <c r="H11423" t="s">
        <v>42</v>
      </c>
      <c r="I11423" t="s">
        <v>43</v>
      </c>
      <c r="J11423" t="s">
        <v>559</v>
      </c>
      <c r="N11423" s="6">
        <v>2005</v>
      </c>
      <c r="R11423" s="7">
        <v>37.184480000000001</v>
      </c>
      <c r="S11423" s="7">
        <v>-6.8927899999999998</v>
      </c>
      <c r="T11423" t="s">
        <v>46</v>
      </c>
      <c r="U11423" t="s">
        <v>46394</v>
      </c>
      <c r="X11423" t="s">
        <v>46128</v>
      </c>
      <c r="Y11423" t="s">
        <v>36708</v>
      </c>
      <c r="Z11423" t="s">
        <v>36709</v>
      </c>
      <c r="AA11423" t="s">
        <v>46395</v>
      </c>
      <c r="AB11423" t="s">
        <v>46402</v>
      </c>
      <c r="AG11423" t="s">
        <v>46397</v>
      </c>
      <c r="AH11423" s="27">
        <v>1184901</v>
      </c>
      <c r="AI11423" t="s">
        <v>46398</v>
      </c>
      <c r="AJ11423" t="s">
        <v>46403</v>
      </c>
    </row>
    <row r="11424" spans="1:36" ht="17.25" hidden="1" customHeight="1" x14ac:dyDescent="0.2">
      <c r="A11424" s="4" t="s">
        <v>46404</v>
      </c>
      <c r="B11424" t="s">
        <v>45868</v>
      </c>
      <c r="C11424" t="s">
        <v>46405</v>
      </c>
      <c r="E11424" t="s">
        <v>42855</v>
      </c>
      <c r="F11424" t="s">
        <v>527</v>
      </c>
      <c r="G11424" s="5">
        <v>36</v>
      </c>
      <c r="H11424" t="s">
        <v>42</v>
      </c>
      <c r="I11424" t="s">
        <v>1323</v>
      </c>
      <c r="L11424" t="s">
        <v>44</v>
      </c>
      <c r="N11424" s="8" t="s">
        <v>45</v>
      </c>
      <c r="R11424" s="7">
        <v>42.545569999999998</v>
      </c>
      <c r="S11424" s="7">
        <v>-1.3548500000000001</v>
      </c>
      <c r="T11424" t="s">
        <v>46</v>
      </c>
      <c r="U11424" t="s">
        <v>46406</v>
      </c>
      <c r="X11424" t="s">
        <v>46065</v>
      </c>
      <c r="Y11424" t="s">
        <v>36708</v>
      </c>
      <c r="Z11424" t="s">
        <v>36709</v>
      </c>
      <c r="AG11424" t="s">
        <v>46407</v>
      </c>
      <c r="AH11424" s="8" t="s">
        <v>46408</v>
      </c>
      <c r="AI11424" t="s">
        <v>46409</v>
      </c>
      <c r="AJ11424" t="s">
        <v>46410</v>
      </c>
    </row>
    <row r="11425" spans="1:36" ht="17.25" hidden="1" customHeight="1" x14ac:dyDescent="0.2">
      <c r="A11425" s="4" t="s">
        <v>46411</v>
      </c>
      <c r="B11425" t="s">
        <v>45868</v>
      </c>
      <c r="C11425" t="s">
        <v>46412</v>
      </c>
      <c r="E11425" t="s">
        <v>40</v>
      </c>
      <c r="F11425" t="s">
        <v>86</v>
      </c>
      <c r="G11425" s="5">
        <v>34</v>
      </c>
      <c r="H11425" t="s">
        <v>42</v>
      </c>
      <c r="I11425" t="s">
        <v>43</v>
      </c>
      <c r="J11425" t="s">
        <v>44</v>
      </c>
      <c r="N11425" s="6">
        <v>2010</v>
      </c>
      <c r="R11425" s="7">
        <v>40.270908960975703</v>
      </c>
      <c r="S11425" s="7">
        <v>-3.7681059327502799</v>
      </c>
      <c r="T11425" t="s">
        <v>46</v>
      </c>
      <c r="U11425" t="s">
        <v>46210</v>
      </c>
      <c r="X11425" t="s">
        <v>46210</v>
      </c>
      <c r="Y11425" t="s">
        <v>36708</v>
      </c>
      <c r="Z11425" t="s">
        <v>36709</v>
      </c>
      <c r="AD11425" t="s">
        <v>880</v>
      </c>
      <c r="AE11425" t="s">
        <v>4970</v>
      </c>
      <c r="AG11425" t="s">
        <v>46413</v>
      </c>
      <c r="AH11425" s="24">
        <v>1223563</v>
      </c>
      <c r="AI11425" t="s">
        <v>46414</v>
      </c>
      <c r="AJ11425" t="s">
        <v>46415</v>
      </c>
    </row>
    <row r="11426" spans="1:36" ht="17.25" hidden="1" customHeight="1" x14ac:dyDescent="0.2">
      <c r="A11426" s="4" t="s">
        <v>46416</v>
      </c>
      <c r="B11426" t="s">
        <v>45868</v>
      </c>
      <c r="C11426" t="s">
        <v>46417</v>
      </c>
      <c r="E11426" t="s">
        <v>40</v>
      </c>
      <c r="F11426" t="s">
        <v>86</v>
      </c>
      <c r="G11426" s="5">
        <v>420.1</v>
      </c>
      <c r="H11426" t="s">
        <v>42</v>
      </c>
      <c r="I11426" t="s">
        <v>43</v>
      </c>
      <c r="J11426" t="s">
        <v>559</v>
      </c>
      <c r="N11426" s="6">
        <v>2007</v>
      </c>
      <c r="Q11426" t="s">
        <v>46418</v>
      </c>
      <c r="R11426" s="7">
        <v>40.959600000000002</v>
      </c>
      <c r="S11426" s="7">
        <v>0.86919999999999997</v>
      </c>
      <c r="T11426" t="s">
        <v>46</v>
      </c>
      <c r="U11426" t="s">
        <v>46419</v>
      </c>
      <c r="X11426" t="s">
        <v>46420</v>
      </c>
      <c r="Y11426" t="s">
        <v>36708</v>
      </c>
      <c r="Z11426" t="s">
        <v>36709</v>
      </c>
      <c r="AA11426" t="s">
        <v>46421</v>
      </c>
      <c r="AB11426" t="s">
        <v>46422</v>
      </c>
      <c r="AG11426" t="s">
        <v>46423</v>
      </c>
      <c r="AH11426" s="8">
        <v>1180393</v>
      </c>
      <c r="AI11426" t="s">
        <v>46424</v>
      </c>
      <c r="AJ11426" t="s">
        <v>46425</v>
      </c>
    </row>
    <row r="11427" spans="1:36" ht="17.25" hidden="1" customHeight="1" x14ac:dyDescent="0.2">
      <c r="A11427" s="4" t="s">
        <v>46416</v>
      </c>
      <c r="B11427" t="s">
        <v>45868</v>
      </c>
      <c r="C11427" t="s">
        <v>46417</v>
      </c>
      <c r="E11427" t="s">
        <v>56</v>
      </c>
      <c r="F11427" t="s">
        <v>86</v>
      </c>
      <c r="G11427" s="5">
        <v>414</v>
      </c>
      <c r="H11427" t="s">
        <v>42</v>
      </c>
      <c r="I11427" t="s">
        <v>43</v>
      </c>
      <c r="J11427" t="s">
        <v>559</v>
      </c>
      <c r="N11427" s="6">
        <v>2007</v>
      </c>
      <c r="Q11427" t="s">
        <v>46418</v>
      </c>
      <c r="R11427" s="7">
        <v>40.959600000000002</v>
      </c>
      <c r="S11427" s="7">
        <v>0.86919999999999997</v>
      </c>
      <c r="T11427" t="s">
        <v>46</v>
      </c>
      <c r="U11427" t="s">
        <v>46419</v>
      </c>
      <c r="X11427" t="s">
        <v>46420</v>
      </c>
      <c r="Y11427" t="s">
        <v>36708</v>
      </c>
      <c r="Z11427" t="s">
        <v>36709</v>
      </c>
      <c r="AA11427" t="s">
        <v>46421</v>
      </c>
      <c r="AB11427" t="s">
        <v>46426</v>
      </c>
      <c r="AG11427" t="s">
        <v>46423</v>
      </c>
      <c r="AH11427" s="8">
        <v>1180394</v>
      </c>
      <c r="AI11427" t="s">
        <v>46424</v>
      </c>
      <c r="AJ11427" t="s">
        <v>46427</v>
      </c>
    </row>
    <row r="11428" spans="1:36" ht="17.25" hidden="1" customHeight="1" x14ac:dyDescent="0.2">
      <c r="A11428" s="4" t="s">
        <v>46428</v>
      </c>
      <c r="B11428" t="s">
        <v>45868</v>
      </c>
      <c r="C11428" t="s">
        <v>46429</v>
      </c>
      <c r="E11428" t="s">
        <v>40</v>
      </c>
      <c r="F11428" t="s">
        <v>86</v>
      </c>
      <c r="G11428" s="5">
        <v>33</v>
      </c>
      <c r="H11428" t="s">
        <v>42</v>
      </c>
      <c r="I11428" t="s">
        <v>43</v>
      </c>
      <c r="J11428" t="s">
        <v>44</v>
      </c>
      <c r="N11428" s="6">
        <v>2008</v>
      </c>
      <c r="R11428" s="7">
        <v>41.551929999999999</v>
      </c>
      <c r="S11428" s="7">
        <v>1.68554</v>
      </c>
      <c r="T11428" t="s">
        <v>46</v>
      </c>
      <c r="U11428" t="s">
        <v>46430</v>
      </c>
      <c r="X11428" t="s">
        <v>45958</v>
      </c>
      <c r="Y11428" t="s">
        <v>36708</v>
      </c>
      <c r="Z11428" t="s">
        <v>36709</v>
      </c>
      <c r="AD11428" t="s">
        <v>880</v>
      </c>
      <c r="AE11428" t="s">
        <v>4970</v>
      </c>
      <c r="AG11428" t="s">
        <v>46431</v>
      </c>
      <c r="AH11428" s="27" t="s">
        <v>46432</v>
      </c>
      <c r="AI11428" t="s">
        <v>46433</v>
      </c>
      <c r="AJ11428" t="s">
        <v>46434</v>
      </c>
    </row>
    <row r="11429" spans="1:36" ht="17.25" hidden="1" customHeight="1" x14ac:dyDescent="0.2">
      <c r="A11429" s="4" t="s">
        <v>46435</v>
      </c>
      <c r="B11429" t="s">
        <v>45868</v>
      </c>
      <c r="C11429" t="s">
        <v>46436</v>
      </c>
      <c r="E11429" t="s">
        <v>40</v>
      </c>
      <c r="F11429" t="s">
        <v>86</v>
      </c>
      <c r="G11429" s="5">
        <v>434.8</v>
      </c>
      <c r="H11429" t="s">
        <v>42</v>
      </c>
      <c r="I11429" t="s">
        <v>43</v>
      </c>
      <c r="J11429" t="s">
        <v>559</v>
      </c>
      <c r="N11429" s="6">
        <v>2003</v>
      </c>
      <c r="R11429" s="7">
        <v>41.336599999999997</v>
      </c>
      <c r="S11429" s="7">
        <v>2.1594000000000002</v>
      </c>
      <c r="T11429" t="s">
        <v>46</v>
      </c>
      <c r="U11429" t="s">
        <v>45958</v>
      </c>
      <c r="X11429" t="s">
        <v>45958</v>
      </c>
      <c r="Y11429" t="s">
        <v>36708</v>
      </c>
      <c r="Z11429" t="s">
        <v>36709</v>
      </c>
      <c r="AA11429" t="s">
        <v>46437</v>
      </c>
      <c r="AB11429" t="s">
        <v>46438</v>
      </c>
      <c r="AG11429" t="s">
        <v>46439</v>
      </c>
      <c r="AH11429" s="27">
        <v>1184164</v>
      </c>
      <c r="AI11429" t="s">
        <v>46440</v>
      </c>
      <c r="AJ11429" t="s">
        <v>46441</v>
      </c>
    </row>
    <row r="11430" spans="1:36" ht="17.25" hidden="1" customHeight="1" x14ac:dyDescent="0.2">
      <c r="A11430" s="4" t="s">
        <v>46435</v>
      </c>
      <c r="B11430" t="s">
        <v>45868</v>
      </c>
      <c r="C11430" t="s">
        <v>46436</v>
      </c>
      <c r="E11430" t="s">
        <v>56</v>
      </c>
      <c r="F11430" t="s">
        <v>86</v>
      </c>
      <c r="G11430" s="5">
        <v>431.4</v>
      </c>
      <c r="H11430" t="s">
        <v>42</v>
      </c>
      <c r="I11430" t="s">
        <v>43</v>
      </c>
      <c r="J11430" t="s">
        <v>559</v>
      </c>
      <c r="N11430" s="6">
        <v>2003</v>
      </c>
      <c r="R11430" s="7">
        <v>41.336599999999997</v>
      </c>
      <c r="S11430" s="7">
        <v>2.1594000000000002</v>
      </c>
      <c r="T11430" t="s">
        <v>46</v>
      </c>
      <c r="U11430" t="s">
        <v>45958</v>
      </c>
      <c r="X11430" t="s">
        <v>45958</v>
      </c>
      <c r="Y11430" t="s">
        <v>36708</v>
      </c>
      <c r="Z11430" t="s">
        <v>36709</v>
      </c>
      <c r="AA11430" t="s">
        <v>46437</v>
      </c>
      <c r="AB11430" t="s">
        <v>46442</v>
      </c>
      <c r="AG11430" t="s">
        <v>46439</v>
      </c>
      <c r="AH11430" s="27">
        <v>1184165</v>
      </c>
      <c r="AI11430" t="s">
        <v>46440</v>
      </c>
      <c r="AJ11430" t="s">
        <v>46443</v>
      </c>
    </row>
    <row r="11431" spans="1:36" ht="17.25" hidden="1" customHeight="1" x14ac:dyDescent="0.2">
      <c r="A11431" s="4" t="s">
        <v>46444</v>
      </c>
      <c r="B11431" t="s">
        <v>45868</v>
      </c>
      <c r="C11431" t="s">
        <v>46445</v>
      </c>
      <c r="E11431" t="s">
        <v>43</v>
      </c>
      <c r="F11431" t="s">
        <v>570</v>
      </c>
      <c r="G11431" s="5">
        <v>70</v>
      </c>
      <c r="H11431" t="s">
        <v>42</v>
      </c>
      <c r="I11431" t="s">
        <v>43</v>
      </c>
      <c r="L11431" t="s">
        <v>44</v>
      </c>
      <c r="N11431" s="6">
        <v>2000</v>
      </c>
      <c r="R11431" s="7">
        <v>38.670699999999997</v>
      </c>
      <c r="S11431" s="7">
        <v>-4.0519999999999996</v>
      </c>
      <c r="T11431" t="s">
        <v>46</v>
      </c>
      <c r="U11431" t="s">
        <v>46446</v>
      </c>
      <c r="X11431" t="s">
        <v>46447</v>
      </c>
      <c r="Y11431" t="s">
        <v>36708</v>
      </c>
      <c r="Z11431" t="s">
        <v>36709</v>
      </c>
      <c r="AB11431" t="s">
        <v>46448</v>
      </c>
      <c r="AD11431" t="s">
        <v>880</v>
      </c>
      <c r="AE11431" t="s">
        <v>881</v>
      </c>
      <c r="AG11431" t="s">
        <v>46449</v>
      </c>
      <c r="AH11431" s="27" t="s">
        <v>46450</v>
      </c>
      <c r="AI11431" t="s">
        <v>46451</v>
      </c>
      <c r="AJ11431" t="s">
        <v>46452</v>
      </c>
    </row>
    <row r="11432" spans="1:36" ht="17.25" hidden="1" customHeight="1" x14ac:dyDescent="0.2">
      <c r="A11432" s="4" t="s">
        <v>46453</v>
      </c>
      <c r="B11432" t="s">
        <v>45868</v>
      </c>
      <c r="C11432" t="s">
        <v>46454</v>
      </c>
      <c r="E11432" t="s">
        <v>696</v>
      </c>
      <c r="F11432" t="s">
        <v>570</v>
      </c>
      <c r="G11432" s="5">
        <v>38</v>
      </c>
      <c r="H11432" t="s">
        <v>42</v>
      </c>
      <c r="I11432" t="s">
        <v>65</v>
      </c>
      <c r="N11432" s="6">
        <v>1988</v>
      </c>
      <c r="R11432" s="7">
        <v>28.970009999999998</v>
      </c>
      <c r="S11432" s="7">
        <v>-13.541230000000001</v>
      </c>
      <c r="T11432" t="s">
        <v>46</v>
      </c>
      <c r="U11432" t="s">
        <v>46455</v>
      </c>
      <c r="X11432" t="s">
        <v>45967</v>
      </c>
      <c r="Y11432" t="s">
        <v>36708</v>
      </c>
      <c r="Z11432" t="s">
        <v>36709</v>
      </c>
      <c r="AG11432" t="s">
        <v>46456</v>
      </c>
      <c r="AH11432" s="8">
        <v>1141741</v>
      </c>
      <c r="AI11432" t="s">
        <v>46457</v>
      </c>
      <c r="AJ11432" t="s">
        <v>46458</v>
      </c>
    </row>
    <row r="11433" spans="1:36" ht="17.25" hidden="1" customHeight="1" x14ac:dyDescent="0.2">
      <c r="A11433" s="4" t="s">
        <v>46453</v>
      </c>
      <c r="B11433" t="s">
        <v>45868</v>
      </c>
      <c r="C11433" t="s">
        <v>46454</v>
      </c>
      <c r="E11433" t="s">
        <v>703</v>
      </c>
      <c r="F11433" t="s">
        <v>570</v>
      </c>
      <c r="G11433" s="5">
        <v>23</v>
      </c>
      <c r="H11433" t="s">
        <v>42</v>
      </c>
      <c r="I11433" t="s">
        <v>65</v>
      </c>
      <c r="N11433" s="6">
        <v>1998</v>
      </c>
      <c r="R11433" s="7">
        <v>28.970009999999998</v>
      </c>
      <c r="S11433" s="7">
        <v>-13.541230000000001</v>
      </c>
      <c r="T11433" t="s">
        <v>46</v>
      </c>
      <c r="U11433" t="s">
        <v>46455</v>
      </c>
      <c r="X11433" t="s">
        <v>45967</v>
      </c>
      <c r="Y11433" t="s">
        <v>36708</v>
      </c>
      <c r="Z11433" t="s">
        <v>36709</v>
      </c>
      <c r="AG11433" t="s">
        <v>46456</v>
      </c>
      <c r="AH11433" s="8">
        <v>1161139</v>
      </c>
      <c r="AI11433" t="s">
        <v>46457</v>
      </c>
      <c r="AJ11433" t="s">
        <v>46459</v>
      </c>
    </row>
    <row r="11434" spans="1:36" ht="17.25" hidden="1" customHeight="1" x14ac:dyDescent="0.2">
      <c r="A11434" s="4" t="s">
        <v>46453</v>
      </c>
      <c r="B11434" t="s">
        <v>45868</v>
      </c>
      <c r="C11434" t="s">
        <v>46454</v>
      </c>
      <c r="E11434" t="s">
        <v>24808</v>
      </c>
      <c r="F11434" t="s">
        <v>570</v>
      </c>
      <c r="G11434" s="5">
        <v>24</v>
      </c>
      <c r="H11434" t="s">
        <v>42</v>
      </c>
      <c r="I11434" t="s">
        <v>1323</v>
      </c>
      <c r="N11434" s="6">
        <v>1987</v>
      </c>
      <c r="R11434" s="7">
        <v>28.970009999999998</v>
      </c>
      <c r="S11434" s="7">
        <v>-13.541230000000001</v>
      </c>
      <c r="T11434" t="s">
        <v>46</v>
      </c>
      <c r="U11434" t="s">
        <v>46455</v>
      </c>
      <c r="X11434" t="s">
        <v>45967</v>
      </c>
      <c r="Y11434" t="s">
        <v>36708</v>
      </c>
      <c r="Z11434" t="s">
        <v>36709</v>
      </c>
      <c r="AG11434" t="s">
        <v>46456</v>
      </c>
      <c r="AH11434" s="8" t="s">
        <v>46460</v>
      </c>
      <c r="AI11434" t="s">
        <v>46457</v>
      </c>
      <c r="AJ11434" t="s">
        <v>46461</v>
      </c>
    </row>
    <row r="11435" spans="1:36" ht="17.25" hidden="1" customHeight="1" x14ac:dyDescent="0.2">
      <c r="A11435" s="4" t="s">
        <v>46453</v>
      </c>
      <c r="B11435" t="s">
        <v>45868</v>
      </c>
      <c r="C11435" t="s">
        <v>46454</v>
      </c>
      <c r="E11435" t="s">
        <v>46462</v>
      </c>
      <c r="F11435" t="s">
        <v>570</v>
      </c>
      <c r="G11435" s="5">
        <v>32</v>
      </c>
      <c r="H11435" t="s">
        <v>42</v>
      </c>
      <c r="I11435" t="s">
        <v>1323</v>
      </c>
      <c r="N11435" s="6">
        <v>1989</v>
      </c>
      <c r="R11435" s="7">
        <v>28.970009999999998</v>
      </c>
      <c r="S11435" s="7">
        <v>-13.541230000000001</v>
      </c>
      <c r="T11435" t="s">
        <v>46</v>
      </c>
      <c r="U11435" t="s">
        <v>46455</v>
      </c>
      <c r="X11435" t="s">
        <v>45967</v>
      </c>
      <c r="Y11435" t="s">
        <v>36708</v>
      </c>
      <c r="Z11435" t="s">
        <v>36709</v>
      </c>
      <c r="AG11435" t="s">
        <v>46456</v>
      </c>
      <c r="AH11435" s="8">
        <v>1141739</v>
      </c>
      <c r="AI11435" t="s">
        <v>46457</v>
      </c>
      <c r="AJ11435" t="s">
        <v>46463</v>
      </c>
    </row>
    <row r="11436" spans="1:36" ht="17.25" hidden="1" customHeight="1" x14ac:dyDescent="0.2">
      <c r="A11436" s="4" t="s">
        <v>46453</v>
      </c>
      <c r="B11436" t="s">
        <v>45868</v>
      </c>
      <c r="C11436" t="s">
        <v>46454</v>
      </c>
      <c r="E11436" t="s">
        <v>46287</v>
      </c>
      <c r="F11436" t="s">
        <v>570</v>
      </c>
      <c r="G11436" s="5">
        <v>24</v>
      </c>
      <c r="H11436" t="s">
        <v>42</v>
      </c>
      <c r="I11436" t="s">
        <v>528</v>
      </c>
      <c r="N11436" s="6">
        <v>1992</v>
      </c>
      <c r="R11436" s="7">
        <v>28.970009999999998</v>
      </c>
      <c r="S11436" s="7">
        <v>-13.541230000000001</v>
      </c>
      <c r="T11436" t="s">
        <v>46</v>
      </c>
      <c r="U11436" t="s">
        <v>46455</v>
      </c>
      <c r="X11436" t="s">
        <v>45967</v>
      </c>
      <c r="Y11436" t="s">
        <v>36708</v>
      </c>
      <c r="Z11436" t="s">
        <v>36709</v>
      </c>
      <c r="AG11436" t="s">
        <v>46456</v>
      </c>
      <c r="AH11436" s="8">
        <v>1141738</v>
      </c>
      <c r="AI11436" t="s">
        <v>46457</v>
      </c>
      <c r="AJ11436" t="s">
        <v>46464</v>
      </c>
    </row>
    <row r="11437" spans="1:36" ht="17.25" hidden="1" customHeight="1" x14ac:dyDescent="0.2">
      <c r="A11437" s="4" t="s">
        <v>46453</v>
      </c>
      <c r="B11437" t="s">
        <v>45868</v>
      </c>
      <c r="C11437" t="s">
        <v>46454</v>
      </c>
      <c r="E11437" t="s">
        <v>46465</v>
      </c>
      <c r="F11437" t="s">
        <v>570</v>
      </c>
      <c r="G11437" s="5">
        <v>36</v>
      </c>
      <c r="H11437" t="s">
        <v>42</v>
      </c>
      <c r="I11437" t="s">
        <v>1323</v>
      </c>
      <c r="N11437" s="6">
        <v>2002</v>
      </c>
      <c r="R11437" s="7">
        <v>28.970009999999998</v>
      </c>
      <c r="S11437" s="7">
        <v>-13.541230000000001</v>
      </c>
      <c r="T11437" t="s">
        <v>46</v>
      </c>
      <c r="U11437" t="s">
        <v>46455</v>
      </c>
      <c r="X11437" t="s">
        <v>45967</v>
      </c>
      <c r="Y11437" t="s">
        <v>36708</v>
      </c>
      <c r="Z11437" t="s">
        <v>36709</v>
      </c>
      <c r="AG11437" t="s">
        <v>46456</v>
      </c>
      <c r="AH11437" s="8">
        <v>1179239</v>
      </c>
      <c r="AI11437" t="s">
        <v>46457</v>
      </c>
      <c r="AJ11437" t="s">
        <v>46466</v>
      </c>
    </row>
    <row r="11438" spans="1:36" ht="17.25" hidden="1" customHeight="1" x14ac:dyDescent="0.2">
      <c r="A11438" s="4" t="s">
        <v>46469</v>
      </c>
      <c r="B11438" t="s">
        <v>45868</v>
      </c>
      <c r="C11438" t="s">
        <v>46470</v>
      </c>
      <c r="E11438" t="s">
        <v>43</v>
      </c>
      <c r="F11438" t="s">
        <v>86</v>
      </c>
      <c r="G11438" s="5">
        <v>83</v>
      </c>
      <c r="H11438" t="s">
        <v>42</v>
      </c>
      <c r="I11438" t="s">
        <v>43</v>
      </c>
      <c r="J11438" t="s">
        <v>44</v>
      </c>
      <c r="N11438" s="24">
        <v>2010</v>
      </c>
      <c r="R11438" s="7">
        <v>37.185679999999998</v>
      </c>
      <c r="S11438" s="7">
        <v>-6.90083</v>
      </c>
      <c r="T11438" t="s">
        <v>46</v>
      </c>
      <c r="U11438" t="s">
        <v>46394</v>
      </c>
      <c r="X11438" t="s">
        <v>46128</v>
      </c>
      <c r="Y11438" t="s">
        <v>36708</v>
      </c>
      <c r="Z11438" t="s">
        <v>36709</v>
      </c>
      <c r="AA11438" t="s">
        <v>46471</v>
      </c>
      <c r="AD11438" t="s">
        <v>880</v>
      </c>
      <c r="AE11438" t="s">
        <v>881</v>
      </c>
      <c r="AF11438" t="s">
        <v>52</v>
      </c>
      <c r="AG11438" t="s">
        <v>46472</v>
      </c>
      <c r="AH11438" s="8" t="s">
        <v>46473</v>
      </c>
      <c r="AI11438" t="s">
        <v>46474</v>
      </c>
      <c r="AJ11438" t="s">
        <v>46475</v>
      </c>
    </row>
    <row r="11439" spans="1:36" ht="17.25" hidden="1" customHeight="1" x14ac:dyDescent="0.2">
      <c r="A11439" s="4" t="s">
        <v>46469</v>
      </c>
      <c r="B11439" t="s">
        <v>45868</v>
      </c>
      <c r="C11439" t="s">
        <v>46470</v>
      </c>
      <c r="E11439" t="s">
        <v>9</v>
      </c>
      <c r="F11439" t="s">
        <v>1930</v>
      </c>
      <c r="G11439" s="5">
        <v>50</v>
      </c>
      <c r="H11439" t="s">
        <v>42</v>
      </c>
      <c r="I11439" t="s">
        <v>240</v>
      </c>
      <c r="J11439" t="s">
        <v>44</v>
      </c>
      <c r="N11439" s="6">
        <v>1990</v>
      </c>
      <c r="R11439" s="7">
        <v>37.185679999999998</v>
      </c>
      <c r="S11439" s="7">
        <v>-6.90083</v>
      </c>
      <c r="T11439" t="s">
        <v>46</v>
      </c>
      <c r="U11439" t="s">
        <v>46394</v>
      </c>
      <c r="X11439" t="s">
        <v>46128</v>
      </c>
      <c r="Y11439" t="s">
        <v>36708</v>
      </c>
      <c r="Z11439" t="s">
        <v>36709</v>
      </c>
      <c r="AD11439" t="s">
        <v>880</v>
      </c>
      <c r="AE11439" t="s">
        <v>881</v>
      </c>
      <c r="AF11439" t="s">
        <v>52</v>
      </c>
      <c r="AG11439" t="s">
        <v>46472</v>
      </c>
      <c r="AI11439" t="s">
        <v>46474</v>
      </c>
      <c r="AJ11439" t="s">
        <v>46476</v>
      </c>
    </row>
    <row r="11440" spans="1:36" ht="17.25" hidden="1" customHeight="1" x14ac:dyDescent="0.2">
      <c r="A11440" s="4" t="s">
        <v>46477</v>
      </c>
      <c r="B11440" t="s">
        <v>45868</v>
      </c>
      <c r="C11440" t="s">
        <v>46478</v>
      </c>
      <c r="E11440" t="s">
        <v>12004</v>
      </c>
      <c r="F11440" t="s">
        <v>86</v>
      </c>
      <c r="G11440" s="5">
        <v>42</v>
      </c>
      <c r="H11440" t="s">
        <v>42</v>
      </c>
      <c r="I11440" t="s">
        <v>43</v>
      </c>
      <c r="J11440" t="s">
        <v>44</v>
      </c>
      <c r="N11440" s="27" t="s">
        <v>45</v>
      </c>
      <c r="R11440" s="7">
        <v>37.575119999999998</v>
      </c>
      <c r="S11440" s="7">
        <v>-0.92927999999999999</v>
      </c>
      <c r="T11440" t="s">
        <v>46</v>
      </c>
      <c r="U11440" t="s">
        <v>5952</v>
      </c>
      <c r="X11440" t="s">
        <v>46043</v>
      </c>
      <c r="Y11440" t="s">
        <v>36708</v>
      </c>
      <c r="Z11440" t="s">
        <v>36709</v>
      </c>
      <c r="AA11440" t="s">
        <v>46479</v>
      </c>
      <c r="AD11440" t="s">
        <v>880</v>
      </c>
      <c r="AE11440" t="s">
        <v>881</v>
      </c>
      <c r="AG11440" t="s">
        <v>46480</v>
      </c>
      <c r="AH11440" s="24">
        <v>1218550</v>
      </c>
      <c r="AI11440" t="s">
        <v>46481</v>
      </c>
      <c r="AJ11440" t="s">
        <v>46482</v>
      </c>
    </row>
    <row r="11441" spans="1:36" ht="17.25" hidden="1" customHeight="1" x14ac:dyDescent="0.2">
      <c r="A11441" s="4" t="s">
        <v>46477</v>
      </c>
      <c r="B11441" t="s">
        <v>45868</v>
      </c>
      <c r="C11441" t="s">
        <v>46478</v>
      </c>
      <c r="E11441" t="s">
        <v>44027</v>
      </c>
      <c r="F11441" t="s">
        <v>86</v>
      </c>
      <c r="G11441" s="5">
        <v>45</v>
      </c>
      <c r="H11441" t="s">
        <v>42</v>
      </c>
      <c r="I11441" t="s">
        <v>43</v>
      </c>
      <c r="J11441" t="s">
        <v>44</v>
      </c>
      <c r="N11441" s="6">
        <v>2011</v>
      </c>
      <c r="R11441" s="7">
        <v>37.575119999999998</v>
      </c>
      <c r="S11441" s="7">
        <v>-0.92927999999999999</v>
      </c>
      <c r="T11441" t="s">
        <v>46</v>
      </c>
      <c r="U11441" t="s">
        <v>5952</v>
      </c>
      <c r="X11441" t="s">
        <v>46043</v>
      </c>
      <c r="Y11441" t="s">
        <v>36708</v>
      </c>
      <c r="Z11441" t="s">
        <v>36709</v>
      </c>
      <c r="AA11441" t="s">
        <v>46479</v>
      </c>
      <c r="AD11441" t="s">
        <v>880</v>
      </c>
      <c r="AE11441" t="s">
        <v>881</v>
      </c>
      <c r="AG11441" t="s">
        <v>46480</v>
      </c>
      <c r="AH11441" s="24">
        <v>1218550</v>
      </c>
      <c r="AI11441" t="s">
        <v>46481</v>
      </c>
      <c r="AJ11441" t="s">
        <v>46483</v>
      </c>
    </row>
    <row r="11442" spans="1:36" ht="17.25" hidden="1" customHeight="1" x14ac:dyDescent="0.2">
      <c r="A11442" s="4" t="s">
        <v>46484</v>
      </c>
      <c r="B11442" t="s">
        <v>45868</v>
      </c>
      <c r="C11442" t="s">
        <v>46485</v>
      </c>
      <c r="E11442" t="s">
        <v>40</v>
      </c>
      <c r="F11442" t="s">
        <v>86</v>
      </c>
      <c r="G11442" s="5">
        <v>23</v>
      </c>
      <c r="H11442" t="s">
        <v>42</v>
      </c>
      <c r="I11442" t="s">
        <v>65</v>
      </c>
      <c r="J11442" t="s">
        <v>559</v>
      </c>
      <c r="N11442" s="6">
        <v>1998</v>
      </c>
      <c r="R11442" s="7">
        <v>41.694200000000002</v>
      </c>
      <c r="S11442" s="7">
        <v>0.59499000000000002</v>
      </c>
      <c r="T11442" t="s">
        <v>504</v>
      </c>
      <c r="U11442" t="s">
        <v>46486</v>
      </c>
      <c r="X11442" t="s">
        <v>46487</v>
      </c>
      <c r="Y11442" t="s">
        <v>36708</v>
      </c>
      <c r="Z11442" t="s">
        <v>36709</v>
      </c>
      <c r="AG11442" t="s">
        <v>46488</v>
      </c>
      <c r="AH11442" s="8">
        <v>1240581</v>
      </c>
      <c r="AI11442" t="s">
        <v>46489</v>
      </c>
      <c r="AJ11442" t="s">
        <v>46490</v>
      </c>
    </row>
    <row r="11443" spans="1:36" ht="17.25" hidden="1" customHeight="1" x14ac:dyDescent="0.2">
      <c r="A11443" s="4" t="s">
        <v>46491</v>
      </c>
      <c r="B11443" t="s">
        <v>45868</v>
      </c>
      <c r="C11443" t="s">
        <v>46492</v>
      </c>
      <c r="E11443" t="s">
        <v>40</v>
      </c>
      <c r="F11443" t="s">
        <v>86</v>
      </c>
      <c r="G11443" s="5">
        <v>50</v>
      </c>
      <c r="H11443" t="s">
        <v>42</v>
      </c>
      <c r="I11443" t="s">
        <v>43</v>
      </c>
      <c r="J11443" t="s">
        <v>44</v>
      </c>
      <c r="N11443" s="27" t="s">
        <v>45</v>
      </c>
      <c r="R11443" s="7">
        <v>41.673431243072997</v>
      </c>
      <c r="S11443" s="7">
        <v>-0.87044114878461898</v>
      </c>
      <c r="T11443" t="s">
        <v>46</v>
      </c>
      <c r="U11443" t="s">
        <v>46493</v>
      </c>
      <c r="X11443" t="s">
        <v>46180</v>
      </c>
      <c r="Y11443" t="s">
        <v>36708</v>
      </c>
      <c r="Z11443" t="s">
        <v>36709</v>
      </c>
      <c r="AD11443" t="s">
        <v>880</v>
      </c>
      <c r="AE11443" t="s">
        <v>4970</v>
      </c>
      <c r="AG11443" t="s">
        <v>46494</v>
      </c>
      <c r="AH11443" s="6">
        <v>1159007</v>
      </c>
      <c r="AI11443" t="s">
        <v>46495</v>
      </c>
      <c r="AJ11443" t="s">
        <v>46496</v>
      </c>
    </row>
    <row r="11444" spans="1:36" ht="17.25" hidden="1" customHeight="1" x14ac:dyDescent="0.2">
      <c r="A11444" s="4" t="s">
        <v>46491</v>
      </c>
      <c r="B11444" t="s">
        <v>45868</v>
      </c>
      <c r="C11444" t="s">
        <v>46492</v>
      </c>
      <c r="E11444" t="s">
        <v>56</v>
      </c>
      <c r="F11444" t="s">
        <v>86</v>
      </c>
      <c r="G11444" s="5">
        <v>41</v>
      </c>
      <c r="H11444" t="s">
        <v>42</v>
      </c>
      <c r="I11444" t="s">
        <v>43</v>
      </c>
      <c r="J11444" t="s">
        <v>44</v>
      </c>
      <c r="N11444" s="27" t="s">
        <v>45</v>
      </c>
      <c r="R11444" s="7">
        <v>41.673431243072997</v>
      </c>
      <c r="S11444" s="7">
        <v>-0.87044114878461898</v>
      </c>
      <c r="T11444" t="s">
        <v>46</v>
      </c>
      <c r="U11444" t="s">
        <v>46493</v>
      </c>
      <c r="X11444" t="s">
        <v>46180</v>
      </c>
      <c r="Y11444" t="s">
        <v>36708</v>
      </c>
      <c r="Z11444" t="s">
        <v>36709</v>
      </c>
      <c r="AD11444" t="s">
        <v>880</v>
      </c>
      <c r="AE11444" t="s">
        <v>4970</v>
      </c>
      <c r="AG11444" t="s">
        <v>46494</v>
      </c>
      <c r="AH11444" s="6">
        <v>1167303</v>
      </c>
      <c r="AI11444" t="s">
        <v>46495</v>
      </c>
      <c r="AJ11444" t="s">
        <v>46497</v>
      </c>
    </row>
    <row r="11445" spans="1:36" ht="17.25" hidden="1" customHeight="1" x14ac:dyDescent="0.2">
      <c r="A11445" s="4" t="s">
        <v>46498</v>
      </c>
      <c r="B11445" t="s">
        <v>45868</v>
      </c>
      <c r="C11445" t="s">
        <v>46499</v>
      </c>
      <c r="E11445" t="s">
        <v>40</v>
      </c>
      <c r="F11445" t="s">
        <v>617</v>
      </c>
      <c r="G11445" s="5">
        <v>391</v>
      </c>
      <c r="H11445" t="s">
        <v>42</v>
      </c>
      <c r="I11445" t="s">
        <v>43</v>
      </c>
      <c r="J11445" t="s">
        <v>559</v>
      </c>
      <c r="N11445" s="6">
        <v>2008</v>
      </c>
      <c r="R11445" s="7">
        <v>43.329000000000001</v>
      </c>
      <c r="S11445" s="7">
        <v>-8.5030000000000001</v>
      </c>
      <c r="T11445" t="s">
        <v>46</v>
      </c>
      <c r="U11445" t="s">
        <v>46500</v>
      </c>
      <c r="X11445" t="s">
        <v>45929</v>
      </c>
      <c r="Y11445" t="s">
        <v>36708</v>
      </c>
      <c r="Z11445" t="s">
        <v>36709</v>
      </c>
      <c r="AA11445" t="s">
        <v>46501</v>
      </c>
      <c r="AB11445" t="s">
        <v>46502</v>
      </c>
      <c r="AG11445" t="s">
        <v>46503</v>
      </c>
      <c r="AH11445" s="8">
        <v>1176533</v>
      </c>
      <c r="AI11445" t="s">
        <v>46504</v>
      </c>
      <c r="AJ11445" t="s">
        <v>46505</v>
      </c>
    </row>
    <row r="11446" spans="1:36" ht="17.25" hidden="1" customHeight="1" x14ac:dyDescent="0.2">
      <c r="A11446" s="4" t="s">
        <v>46506</v>
      </c>
      <c r="B11446" t="s">
        <v>45868</v>
      </c>
      <c r="C11446" t="s">
        <v>46507</v>
      </c>
      <c r="E11446" t="s">
        <v>40</v>
      </c>
      <c r="F11446" t="s">
        <v>86</v>
      </c>
      <c r="G11446" s="5">
        <v>409.7</v>
      </c>
      <c r="H11446" t="s">
        <v>42</v>
      </c>
      <c r="I11446" t="s">
        <v>43</v>
      </c>
      <c r="J11446" t="s">
        <v>559</v>
      </c>
      <c r="N11446" s="6">
        <v>2007</v>
      </c>
      <c r="R11446" s="7">
        <v>39.642479999999999</v>
      </c>
      <c r="S11446" s="7">
        <v>-0.23321</v>
      </c>
      <c r="T11446" t="s">
        <v>46</v>
      </c>
      <c r="U11446" t="s">
        <v>46508</v>
      </c>
      <c r="X11446" t="s">
        <v>18735</v>
      </c>
      <c r="Y11446" t="s">
        <v>36708</v>
      </c>
      <c r="Z11446" t="s">
        <v>36709</v>
      </c>
      <c r="AA11446" t="s">
        <v>46509</v>
      </c>
      <c r="AB11446" t="s">
        <v>46510</v>
      </c>
      <c r="AG11446" t="s">
        <v>46511</v>
      </c>
      <c r="AH11446" s="8">
        <v>1176535</v>
      </c>
      <c r="AI11446" t="s">
        <v>46512</v>
      </c>
      <c r="AJ11446" t="s">
        <v>46513</v>
      </c>
    </row>
    <row r="11447" spans="1:36" ht="17.25" hidden="1" customHeight="1" x14ac:dyDescent="0.2">
      <c r="A11447" s="4" t="s">
        <v>46506</v>
      </c>
      <c r="B11447" t="s">
        <v>45868</v>
      </c>
      <c r="C11447" t="s">
        <v>46507</v>
      </c>
      <c r="E11447" t="s">
        <v>56</v>
      </c>
      <c r="F11447" t="s">
        <v>86</v>
      </c>
      <c r="G11447" s="5">
        <v>411.8</v>
      </c>
      <c r="H11447" t="s">
        <v>42</v>
      </c>
      <c r="I11447" t="s">
        <v>43</v>
      </c>
      <c r="J11447" t="s">
        <v>559</v>
      </c>
      <c r="N11447" s="6">
        <v>2007</v>
      </c>
      <c r="R11447" s="7">
        <v>39.642479999999999</v>
      </c>
      <c r="S11447" s="7">
        <v>-0.23321</v>
      </c>
      <c r="T11447" t="s">
        <v>46</v>
      </c>
      <c r="U11447" t="s">
        <v>46508</v>
      </c>
      <c r="X11447" t="s">
        <v>18735</v>
      </c>
      <c r="Y11447" t="s">
        <v>36708</v>
      </c>
      <c r="Z11447" t="s">
        <v>36709</v>
      </c>
      <c r="AA11447" t="s">
        <v>46509</v>
      </c>
      <c r="AB11447" t="s">
        <v>46514</v>
      </c>
      <c r="AG11447" t="s">
        <v>46511</v>
      </c>
      <c r="AH11447" s="8">
        <v>1176536</v>
      </c>
      <c r="AI11447" t="s">
        <v>46512</v>
      </c>
      <c r="AJ11447" t="s">
        <v>46515</v>
      </c>
    </row>
    <row r="11448" spans="1:36" ht="17.25" hidden="1" customHeight="1" x14ac:dyDescent="0.2">
      <c r="A11448" s="4" t="s">
        <v>46506</v>
      </c>
      <c r="B11448" t="s">
        <v>45868</v>
      </c>
      <c r="C11448" t="s">
        <v>46507</v>
      </c>
      <c r="E11448" t="s">
        <v>58</v>
      </c>
      <c r="F11448" t="s">
        <v>86</v>
      </c>
      <c r="G11448" s="5">
        <v>410.6</v>
      </c>
      <c r="H11448" t="s">
        <v>42</v>
      </c>
      <c r="I11448" t="s">
        <v>43</v>
      </c>
      <c r="J11448" t="s">
        <v>559</v>
      </c>
      <c r="N11448" s="6">
        <v>2007</v>
      </c>
      <c r="R11448" s="7">
        <v>39.642479999999999</v>
      </c>
      <c r="S11448" s="7">
        <v>-0.23321</v>
      </c>
      <c r="T11448" t="s">
        <v>46</v>
      </c>
      <c r="U11448" t="s">
        <v>46508</v>
      </c>
      <c r="X11448" t="s">
        <v>18735</v>
      </c>
      <c r="Y11448" t="s">
        <v>36708</v>
      </c>
      <c r="Z11448" t="s">
        <v>36709</v>
      </c>
      <c r="AA11448" t="s">
        <v>46509</v>
      </c>
      <c r="AB11448" t="s">
        <v>46516</v>
      </c>
      <c r="AG11448" t="s">
        <v>46511</v>
      </c>
      <c r="AH11448" s="8">
        <v>1176537</v>
      </c>
      <c r="AI11448" t="s">
        <v>46512</v>
      </c>
      <c r="AJ11448" t="s">
        <v>46517</v>
      </c>
    </row>
    <row r="11449" spans="1:36" ht="17.25" hidden="1" customHeight="1" x14ac:dyDescent="0.2">
      <c r="A11449" s="4" t="s">
        <v>46518</v>
      </c>
      <c r="B11449" t="s">
        <v>45868</v>
      </c>
      <c r="C11449" t="s">
        <v>46519</v>
      </c>
      <c r="E11449" t="s">
        <v>40</v>
      </c>
      <c r="F11449" t="s">
        <v>86</v>
      </c>
      <c r="G11449" s="5">
        <v>390</v>
      </c>
      <c r="H11449" t="s">
        <v>42</v>
      </c>
      <c r="I11449" t="s">
        <v>43</v>
      </c>
      <c r="J11449" t="s">
        <v>559</v>
      </c>
      <c r="N11449" s="6">
        <v>2002</v>
      </c>
      <c r="R11449" s="7">
        <v>36.195639999999997</v>
      </c>
      <c r="S11449" s="7">
        <v>-5.4136300000000004</v>
      </c>
      <c r="T11449" t="s">
        <v>46</v>
      </c>
      <c r="U11449" t="s">
        <v>45940</v>
      </c>
      <c r="X11449" t="s">
        <v>9938</v>
      </c>
      <c r="Y11449" t="s">
        <v>36708</v>
      </c>
      <c r="Z11449" t="s">
        <v>36709</v>
      </c>
      <c r="AA11449" t="s">
        <v>46520</v>
      </c>
      <c r="AB11449" t="s">
        <v>46521</v>
      </c>
      <c r="AD11449" t="s">
        <v>880</v>
      </c>
      <c r="AE11449" t="s">
        <v>881</v>
      </c>
      <c r="AF11449" t="s">
        <v>52</v>
      </c>
      <c r="AG11449" t="s">
        <v>46522</v>
      </c>
      <c r="AH11449" s="27">
        <v>1168568</v>
      </c>
      <c r="AI11449" t="s">
        <v>46523</v>
      </c>
      <c r="AJ11449" t="s">
        <v>46524</v>
      </c>
    </row>
    <row r="11450" spans="1:36" ht="17.25" hidden="1" customHeight="1" x14ac:dyDescent="0.2">
      <c r="A11450" s="4" t="s">
        <v>46525</v>
      </c>
      <c r="B11450" t="s">
        <v>45868</v>
      </c>
      <c r="C11450" t="s">
        <v>46526</v>
      </c>
      <c r="E11450" t="s">
        <v>40</v>
      </c>
      <c r="F11450" t="s">
        <v>86</v>
      </c>
      <c r="G11450" s="5">
        <v>402</v>
      </c>
      <c r="H11450" t="s">
        <v>42</v>
      </c>
      <c r="I11450" t="s">
        <v>43</v>
      </c>
      <c r="J11450" t="s">
        <v>559</v>
      </c>
      <c r="N11450" s="6">
        <v>2002</v>
      </c>
      <c r="R11450" s="7">
        <v>36.195639999999997</v>
      </c>
      <c r="S11450" s="7">
        <v>-5.4136300000000004</v>
      </c>
      <c r="T11450" t="s">
        <v>46</v>
      </c>
      <c r="U11450" t="s">
        <v>45940</v>
      </c>
      <c r="X11450" t="s">
        <v>9938</v>
      </c>
      <c r="Y11450" t="s">
        <v>36708</v>
      </c>
      <c r="Z11450" t="s">
        <v>36709</v>
      </c>
      <c r="AA11450" t="s">
        <v>46527</v>
      </c>
      <c r="AB11450" t="s">
        <v>46528</v>
      </c>
      <c r="AD11450" t="s">
        <v>880</v>
      </c>
      <c r="AE11450" t="s">
        <v>881</v>
      </c>
      <c r="AF11450" t="s">
        <v>52</v>
      </c>
      <c r="AG11450" t="s">
        <v>46529</v>
      </c>
      <c r="AH11450" s="27">
        <v>1171793</v>
      </c>
      <c r="AI11450" t="s">
        <v>46530</v>
      </c>
      <c r="AJ11450" t="s">
        <v>46531</v>
      </c>
    </row>
    <row r="11451" spans="1:36" ht="17.25" hidden="1" customHeight="1" x14ac:dyDescent="0.2">
      <c r="A11451" s="4" t="s">
        <v>46532</v>
      </c>
      <c r="B11451" t="s">
        <v>45868</v>
      </c>
      <c r="C11451" t="s">
        <v>46533</v>
      </c>
      <c r="E11451" t="s">
        <v>40</v>
      </c>
      <c r="F11451" t="s">
        <v>8581</v>
      </c>
      <c r="G11451" s="5">
        <v>36</v>
      </c>
      <c r="H11451" t="s">
        <v>42</v>
      </c>
      <c r="I11451" t="s">
        <v>43</v>
      </c>
      <c r="J11451" t="s">
        <v>44</v>
      </c>
      <c r="N11451" s="27" t="s">
        <v>45</v>
      </c>
      <c r="R11451" s="7">
        <v>36.188788699468603</v>
      </c>
      <c r="S11451" s="7">
        <v>-5.3881494580434497</v>
      </c>
      <c r="T11451" t="s">
        <v>46</v>
      </c>
      <c r="U11451" t="s">
        <v>45940</v>
      </c>
      <c r="X11451" t="s">
        <v>9938</v>
      </c>
      <c r="Y11451" t="s">
        <v>36708</v>
      </c>
      <c r="Z11451" t="s">
        <v>36709</v>
      </c>
      <c r="AD11451" t="s">
        <v>880</v>
      </c>
      <c r="AE11451" t="s">
        <v>881</v>
      </c>
      <c r="AF11451" t="s">
        <v>52</v>
      </c>
      <c r="AG11451" t="s">
        <v>46534</v>
      </c>
      <c r="AH11451" s="6">
        <v>1218541</v>
      </c>
      <c r="AI11451" t="s">
        <v>46535</v>
      </c>
      <c r="AJ11451" t="s">
        <v>46536</v>
      </c>
    </row>
    <row r="11452" spans="1:36" ht="17.25" hidden="1" customHeight="1" x14ac:dyDescent="0.2">
      <c r="A11452" s="4" t="s">
        <v>46532</v>
      </c>
      <c r="B11452" t="s">
        <v>45868</v>
      </c>
      <c r="C11452" t="s">
        <v>46533</v>
      </c>
      <c r="E11452" t="s">
        <v>56</v>
      </c>
      <c r="F11452" t="s">
        <v>8581</v>
      </c>
      <c r="G11452" s="5">
        <v>45</v>
      </c>
      <c r="H11452" t="s">
        <v>42</v>
      </c>
      <c r="I11452" t="s">
        <v>65</v>
      </c>
      <c r="J11452" t="s">
        <v>44</v>
      </c>
      <c r="N11452" s="6">
        <v>2011</v>
      </c>
      <c r="R11452" s="7">
        <v>36.188788699468603</v>
      </c>
      <c r="S11452" s="7">
        <v>-5.3881494580434497</v>
      </c>
      <c r="T11452" t="s">
        <v>46</v>
      </c>
      <c r="U11452" t="s">
        <v>45940</v>
      </c>
      <c r="X11452" t="s">
        <v>9938</v>
      </c>
      <c r="Y11452" t="s">
        <v>36708</v>
      </c>
      <c r="Z11452" t="s">
        <v>36709</v>
      </c>
      <c r="AC11452" t="s">
        <v>46537</v>
      </c>
      <c r="AD11452" t="s">
        <v>880</v>
      </c>
      <c r="AE11452" t="s">
        <v>881</v>
      </c>
      <c r="AF11452" t="s">
        <v>52</v>
      </c>
      <c r="AG11452" t="s">
        <v>46534</v>
      </c>
      <c r="AH11452" s="27">
        <v>1218541</v>
      </c>
      <c r="AI11452" t="s">
        <v>46535</v>
      </c>
      <c r="AJ11452" t="s">
        <v>46538</v>
      </c>
    </row>
    <row r="11453" spans="1:36" ht="17.25" hidden="1" customHeight="1" x14ac:dyDescent="0.2">
      <c r="A11453" s="4" t="s">
        <v>46532</v>
      </c>
      <c r="B11453" t="s">
        <v>45868</v>
      </c>
      <c r="C11453" t="s">
        <v>46533</v>
      </c>
      <c r="E11453" t="s">
        <v>58</v>
      </c>
      <c r="F11453" t="s">
        <v>8581</v>
      </c>
      <c r="G11453" s="5">
        <v>41</v>
      </c>
      <c r="H11453" t="s">
        <v>42</v>
      </c>
      <c r="I11453" t="s">
        <v>65</v>
      </c>
      <c r="J11453" t="s">
        <v>44</v>
      </c>
      <c r="N11453" s="27"/>
      <c r="R11453" s="7">
        <v>36.188788699468603</v>
      </c>
      <c r="S11453" s="7">
        <v>-5.3881494580434497</v>
      </c>
      <c r="T11453" t="s">
        <v>46</v>
      </c>
      <c r="U11453" t="s">
        <v>45940</v>
      </c>
      <c r="X11453" t="s">
        <v>9938</v>
      </c>
      <c r="Y11453" t="s">
        <v>36708</v>
      </c>
      <c r="Z11453" t="s">
        <v>36709</v>
      </c>
      <c r="AC11453" t="s">
        <v>46539</v>
      </c>
      <c r="AD11453" t="s">
        <v>880</v>
      </c>
      <c r="AE11453" t="s">
        <v>881</v>
      </c>
      <c r="AF11453" t="s">
        <v>52</v>
      </c>
      <c r="AG11453" t="s">
        <v>46534</v>
      </c>
      <c r="AH11453" s="27">
        <v>1145532</v>
      </c>
      <c r="AI11453" t="s">
        <v>46535</v>
      </c>
      <c r="AJ11453" t="s">
        <v>46540</v>
      </c>
    </row>
    <row r="11454" spans="1:36" ht="17.25" hidden="1" customHeight="1" x14ac:dyDescent="0.2">
      <c r="A11454" s="4" t="s">
        <v>46532</v>
      </c>
      <c r="B11454" t="s">
        <v>45868</v>
      </c>
      <c r="C11454" t="s">
        <v>46533</v>
      </c>
      <c r="E11454" t="s">
        <v>191</v>
      </c>
      <c r="F11454" t="s">
        <v>8581</v>
      </c>
      <c r="G11454" s="5">
        <v>74</v>
      </c>
      <c r="H11454" t="s">
        <v>42</v>
      </c>
      <c r="I11454" t="s">
        <v>65</v>
      </c>
      <c r="J11454" t="s">
        <v>44</v>
      </c>
      <c r="N11454" s="27"/>
      <c r="R11454" s="7">
        <v>36.188788699468603</v>
      </c>
      <c r="S11454" s="7">
        <v>-5.3881494580434497</v>
      </c>
      <c r="T11454" t="s">
        <v>46</v>
      </c>
      <c r="U11454" t="s">
        <v>45940</v>
      </c>
      <c r="X11454" t="s">
        <v>9938</v>
      </c>
      <c r="Y11454" t="s">
        <v>36708</v>
      </c>
      <c r="Z11454" t="s">
        <v>36709</v>
      </c>
      <c r="AC11454" t="s">
        <v>46541</v>
      </c>
      <c r="AD11454" t="s">
        <v>880</v>
      </c>
      <c r="AE11454" t="s">
        <v>881</v>
      </c>
      <c r="AF11454" t="s">
        <v>52</v>
      </c>
      <c r="AG11454" t="s">
        <v>46534</v>
      </c>
      <c r="AH11454" s="27" t="s">
        <v>46542</v>
      </c>
      <c r="AI11454" t="s">
        <v>46535</v>
      </c>
      <c r="AJ11454" t="s">
        <v>46543</v>
      </c>
    </row>
    <row r="11455" spans="1:36" ht="17.25" hidden="1" customHeight="1" x14ac:dyDescent="0.2">
      <c r="A11455" s="4" t="s">
        <v>46544</v>
      </c>
      <c r="B11455" t="s">
        <v>45868</v>
      </c>
      <c r="C11455" t="s">
        <v>46545</v>
      </c>
      <c r="E11455" t="s">
        <v>43</v>
      </c>
      <c r="F11455" t="s">
        <v>86</v>
      </c>
      <c r="G11455" s="5">
        <v>25</v>
      </c>
      <c r="H11455" t="s">
        <v>42</v>
      </c>
      <c r="I11455" t="s">
        <v>43</v>
      </c>
      <c r="J11455" t="s">
        <v>559</v>
      </c>
      <c r="N11455" s="6">
        <v>2011</v>
      </c>
      <c r="R11455" s="7">
        <v>42.215020000000003</v>
      </c>
      <c r="S11455" s="7">
        <v>2.51511</v>
      </c>
      <c r="T11455" t="s">
        <v>46</v>
      </c>
      <c r="U11455" t="s">
        <v>46546</v>
      </c>
      <c r="X11455" t="s">
        <v>46547</v>
      </c>
      <c r="Y11455" t="s">
        <v>36708</v>
      </c>
      <c r="Z11455" t="s">
        <v>36709</v>
      </c>
      <c r="AD11455" t="s">
        <v>880</v>
      </c>
      <c r="AE11455" t="s">
        <v>4970</v>
      </c>
      <c r="AG11455" t="s">
        <v>46548</v>
      </c>
      <c r="AH11455" s="27">
        <v>1232470</v>
      </c>
      <c r="AI11455" t="s">
        <v>46549</v>
      </c>
      <c r="AJ11455" t="s">
        <v>46550</v>
      </c>
    </row>
    <row r="11456" spans="1:36" ht="17.25" hidden="1" customHeight="1" x14ac:dyDescent="0.2">
      <c r="A11456" s="4" t="s">
        <v>46551</v>
      </c>
      <c r="B11456" t="s">
        <v>45868</v>
      </c>
      <c r="C11456" t="s">
        <v>46552</v>
      </c>
      <c r="E11456" t="s">
        <v>191</v>
      </c>
      <c r="F11456" t="s">
        <v>86</v>
      </c>
      <c r="G11456" s="5">
        <v>396</v>
      </c>
      <c r="H11456" t="s">
        <v>42</v>
      </c>
      <c r="I11456" t="s">
        <v>43</v>
      </c>
      <c r="J11456" t="s">
        <v>559</v>
      </c>
      <c r="N11456" s="6">
        <v>2005</v>
      </c>
      <c r="R11456" s="7">
        <v>43.34</v>
      </c>
      <c r="S11456" s="7">
        <v>-3.0539000000000001</v>
      </c>
      <c r="T11456" t="s">
        <v>46</v>
      </c>
      <c r="U11456" t="s">
        <v>46553</v>
      </c>
      <c r="X11456" t="s">
        <v>46554</v>
      </c>
      <c r="Y11456" t="s">
        <v>36708</v>
      </c>
      <c r="Z11456" t="s">
        <v>36709</v>
      </c>
      <c r="AA11456" t="s">
        <v>46555</v>
      </c>
      <c r="AB11456" t="s">
        <v>46556</v>
      </c>
      <c r="AG11456" t="s">
        <v>46557</v>
      </c>
      <c r="AH11456" s="27">
        <v>1175668</v>
      </c>
      <c r="AI11456" t="s">
        <v>46558</v>
      </c>
      <c r="AJ11456" t="s">
        <v>46559</v>
      </c>
    </row>
    <row r="11457" spans="1:36" ht="17.25" hidden="1" customHeight="1" x14ac:dyDescent="0.2">
      <c r="A11457" s="4" t="s">
        <v>46560</v>
      </c>
      <c r="B11457" t="s">
        <v>45868</v>
      </c>
      <c r="C11457" t="s">
        <v>46561</v>
      </c>
      <c r="E11457" t="s">
        <v>40</v>
      </c>
      <c r="F11457" t="s">
        <v>86</v>
      </c>
      <c r="G11457" s="5">
        <v>25.765000000000001</v>
      </c>
      <c r="H11457" t="s">
        <v>42</v>
      </c>
      <c r="I11457" t="s">
        <v>43</v>
      </c>
      <c r="J11457" t="s">
        <v>44</v>
      </c>
      <c r="N11457" s="6">
        <v>2009</v>
      </c>
      <c r="R11457" s="7">
        <v>37.98124</v>
      </c>
      <c r="S11457" s="7">
        <v>-3.79338</v>
      </c>
      <c r="T11457" t="s">
        <v>46</v>
      </c>
      <c r="U11457" t="s">
        <v>46562</v>
      </c>
      <c r="X11457" t="s">
        <v>46563</v>
      </c>
      <c r="Y11457" t="s">
        <v>36708</v>
      </c>
      <c r="Z11457" t="s">
        <v>36709</v>
      </c>
      <c r="AG11457" t="s">
        <v>46564</v>
      </c>
      <c r="AH11457" s="27" t="s">
        <v>46565</v>
      </c>
      <c r="AI11457" t="s">
        <v>46566</v>
      </c>
      <c r="AJ11457" t="s">
        <v>46567</v>
      </c>
    </row>
    <row r="11458" spans="1:36" ht="17.25" hidden="1" customHeight="1" x14ac:dyDescent="0.2">
      <c r="A11458" s="4" t="s">
        <v>46568</v>
      </c>
      <c r="B11458" t="s">
        <v>45868</v>
      </c>
      <c r="C11458" t="s">
        <v>46569</v>
      </c>
      <c r="E11458" t="s">
        <v>40</v>
      </c>
      <c r="F11458" t="s">
        <v>86</v>
      </c>
      <c r="G11458" s="5">
        <v>40</v>
      </c>
      <c r="H11458" t="s">
        <v>42</v>
      </c>
      <c r="I11458" t="s">
        <v>43</v>
      </c>
      <c r="J11458" t="s">
        <v>44</v>
      </c>
      <c r="N11458" s="6">
        <v>2001</v>
      </c>
      <c r="R11458" s="7">
        <v>43.376579999999997</v>
      </c>
      <c r="S11458" s="7">
        <v>-4.04467</v>
      </c>
      <c r="T11458" t="s">
        <v>46</v>
      </c>
      <c r="U11458" t="s">
        <v>46570</v>
      </c>
      <c r="X11458" t="s">
        <v>46571</v>
      </c>
      <c r="Y11458" t="s">
        <v>36708</v>
      </c>
      <c r="Z11458" t="s">
        <v>36709</v>
      </c>
      <c r="AA11458" t="s">
        <v>46572</v>
      </c>
      <c r="AD11458" t="s">
        <v>880</v>
      </c>
      <c r="AE11458" t="s">
        <v>254</v>
      </c>
      <c r="AG11458" t="s">
        <v>46573</v>
      </c>
      <c r="AH11458" s="8" t="s">
        <v>46574</v>
      </c>
      <c r="AI11458" t="s">
        <v>46575</v>
      </c>
      <c r="AJ11458" t="s">
        <v>46576</v>
      </c>
    </row>
    <row r="11459" spans="1:36" ht="17.25" hidden="1" customHeight="1" x14ac:dyDescent="0.2">
      <c r="A11459" s="4" t="s">
        <v>46577</v>
      </c>
      <c r="B11459" t="s">
        <v>45868</v>
      </c>
      <c r="C11459" t="s">
        <v>46578</v>
      </c>
      <c r="E11459" t="s">
        <v>46009</v>
      </c>
      <c r="F11459" t="s">
        <v>86</v>
      </c>
      <c r="G11459" s="5">
        <v>233</v>
      </c>
      <c r="H11459" t="s">
        <v>42</v>
      </c>
      <c r="I11459" t="s">
        <v>43</v>
      </c>
      <c r="J11459" t="s">
        <v>559</v>
      </c>
      <c r="N11459" s="6">
        <v>2001</v>
      </c>
      <c r="R11459" s="7">
        <v>39.648319999999998</v>
      </c>
      <c r="S11459" s="7">
        <v>2.6808100000000001</v>
      </c>
      <c r="T11459" t="s">
        <v>46</v>
      </c>
      <c r="U11459" t="s">
        <v>46010</v>
      </c>
      <c r="X11459" t="s">
        <v>45887</v>
      </c>
      <c r="Y11459" t="s">
        <v>36708</v>
      </c>
      <c r="Z11459" t="s">
        <v>36709</v>
      </c>
      <c r="AA11459" t="s">
        <v>46579</v>
      </c>
      <c r="AC11459" t="s">
        <v>46580</v>
      </c>
      <c r="AG11459" t="s">
        <v>46581</v>
      </c>
      <c r="AH11459" s="8" t="s">
        <v>46582</v>
      </c>
      <c r="AI11459" t="s">
        <v>46583</v>
      </c>
      <c r="AJ11459" t="s">
        <v>46584</v>
      </c>
    </row>
    <row r="11460" spans="1:36" ht="17.25" hidden="1" customHeight="1" x14ac:dyDescent="0.2">
      <c r="A11460" s="4" t="s">
        <v>46577</v>
      </c>
      <c r="B11460" t="s">
        <v>45868</v>
      </c>
      <c r="C11460" t="s">
        <v>46578</v>
      </c>
      <c r="E11460" t="s">
        <v>46016</v>
      </c>
      <c r="F11460" t="s">
        <v>86</v>
      </c>
      <c r="G11460" s="5">
        <v>226</v>
      </c>
      <c r="H11460" t="s">
        <v>42</v>
      </c>
      <c r="I11460" t="s">
        <v>43</v>
      </c>
      <c r="J11460" t="s">
        <v>559</v>
      </c>
      <c r="N11460" s="6">
        <v>2002</v>
      </c>
      <c r="R11460" s="7">
        <v>39.648319999999998</v>
      </c>
      <c r="S11460" s="7">
        <v>2.6808100000000001</v>
      </c>
      <c r="T11460" t="s">
        <v>46</v>
      </c>
      <c r="U11460" t="s">
        <v>46010</v>
      </c>
      <c r="X11460" t="s">
        <v>45887</v>
      </c>
      <c r="Y11460" t="s">
        <v>36708</v>
      </c>
      <c r="Z11460" t="s">
        <v>36709</v>
      </c>
      <c r="AA11460" t="s">
        <v>46579</v>
      </c>
      <c r="AC11460" t="s">
        <v>46580</v>
      </c>
      <c r="AG11460" t="s">
        <v>46581</v>
      </c>
      <c r="AH11460" s="8" t="s">
        <v>46585</v>
      </c>
      <c r="AI11460" t="s">
        <v>46583</v>
      </c>
      <c r="AJ11460" t="s">
        <v>46586</v>
      </c>
    </row>
    <row r="11461" spans="1:36" ht="17.25" hidden="1" customHeight="1" x14ac:dyDescent="0.2">
      <c r="A11461" s="4" t="s">
        <v>46587</v>
      </c>
      <c r="B11461" t="s">
        <v>45868</v>
      </c>
      <c r="C11461" t="s">
        <v>46588</v>
      </c>
      <c r="E11461" t="s">
        <v>191</v>
      </c>
      <c r="F11461" t="s">
        <v>86</v>
      </c>
      <c r="G11461" s="5">
        <v>426</v>
      </c>
      <c r="H11461" t="s">
        <v>42</v>
      </c>
      <c r="I11461" t="s">
        <v>43</v>
      </c>
      <c r="J11461" t="s">
        <v>559</v>
      </c>
      <c r="K11461" t="s">
        <v>87</v>
      </c>
      <c r="M11461" t="s">
        <v>5341</v>
      </c>
      <c r="N11461" s="6">
        <v>2008</v>
      </c>
      <c r="R11461" s="7">
        <v>43.316099999999999</v>
      </c>
      <c r="S11461" s="7">
        <v>-5.8776999999999999</v>
      </c>
      <c r="T11461" t="s">
        <v>46</v>
      </c>
      <c r="U11461" t="s">
        <v>46589</v>
      </c>
      <c r="X11461" t="s">
        <v>46590</v>
      </c>
      <c r="Y11461" t="s">
        <v>36708</v>
      </c>
      <c r="Z11461" t="s">
        <v>36709</v>
      </c>
      <c r="AA11461" t="s">
        <v>46591</v>
      </c>
      <c r="AB11461" t="s">
        <v>46592</v>
      </c>
      <c r="AC11461" t="s">
        <v>46593</v>
      </c>
      <c r="AG11461" t="s">
        <v>46594</v>
      </c>
      <c r="AH11461" s="27">
        <v>1191295</v>
      </c>
      <c r="AI11461" t="s">
        <v>46595</v>
      </c>
      <c r="AJ11461" t="s">
        <v>46596</v>
      </c>
    </row>
    <row r="11462" spans="1:36" ht="17.25" hidden="1" customHeight="1" x14ac:dyDescent="0.2">
      <c r="A11462" s="4" t="s">
        <v>46587</v>
      </c>
      <c r="B11462" t="s">
        <v>45868</v>
      </c>
      <c r="C11462" t="s">
        <v>46588</v>
      </c>
      <c r="E11462" t="s">
        <v>335</v>
      </c>
      <c r="F11462" t="s">
        <v>86</v>
      </c>
      <c r="G11462" s="5">
        <v>428</v>
      </c>
      <c r="H11462" t="s">
        <v>42</v>
      </c>
      <c r="I11462" t="s">
        <v>43</v>
      </c>
      <c r="J11462" t="s">
        <v>559</v>
      </c>
      <c r="K11462" t="s">
        <v>87</v>
      </c>
      <c r="M11462" t="s">
        <v>5341</v>
      </c>
      <c r="N11462" s="6">
        <v>2011</v>
      </c>
      <c r="R11462" s="7">
        <v>43.316099999999999</v>
      </c>
      <c r="S11462" s="7">
        <v>-5.8776999999999999</v>
      </c>
      <c r="T11462" t="s">
        <v>46</v>
      </c>
      <c r="U11462" t="s">
        <v>46589</v>
      </c>
      <c r="X11462" t="s">
        <v>46590</v>
      </c>
      <c r="Y11462" t="s">
        <v>36708</v>
      </c>
      <c r="Z11462" t="s">
        <v>36709</v>
      </c>
      <c r="AA11462" t="s">
        <v>46591</v>
      </c>
      <c r="AB11462" t="s">
        <v>46597</v>
      </c>
      <c r="AC11462" t="s">
        <v>46593</v>
      </c>
      <c r="AG11462" t="s">
        <v>46594</v>
      </c>
      <c r="AH11462" s="27">
        <v>1193461</v>
      </c>
      <c r="AI11462" t="s">
        <v>46595</v>
      </c>
      <c r="AJ11462" t="s">
        <v>46598</v>
      </c>
    </row>
    <row r="11463" spans="1:36" ht="17.25" hidden="1" customHeight="1" x14ac:dyDescent="0.2">
      <c r="A11463" s="4" t="s">
        <v>46599</v>
      </c>
      <c r="B11463" t="s">
        <v>45868</v>
      </c>
      <c r="C11463" t="s">
        <v>46600</v>
      </c>
      <c r="E11463" t="s">
        <v>696</v>
      </c>
      <c r="F11463" t="s">
        <v>570</v>
      </c>
      <c r="G11463" s="5">
        <v>85</v>
      </c>
      <c r="H11463" t="s">
        <v>42</v>
      </c>
      <c r="I11463" t="s">
        <v>65</v>
      </c>
      <c r="L11463" t="s">
        <v>44</v>
      </c>
      <c r="N11463" s="6">
        <v>2000</v>
      </c>
      <c r="R11463" s="7">
        <v>41.176499999999997</v>
      </c>
      <c r="S11463" s="7">
        <v>1.224</v>
      </c>
      <c r="T11463" t="s">
        <v>46</v>
      </c>
      <c r="U11463" t="s">
        <v>46601</v>
      </c>
      <c r="X11463" t="s">
        <v>46163</v>
      </c>
      <c r="Y11463" t="s">
        <v>36708</v>
      </c>
      <c r="Z11463" t="s">
        <v>36709</v>
      </c>
      <c r="AD11463" t="s">
        <v>880</v>
      </c>
      <c r="AE11463" t="s">
        <v>881</v>
      </c>
      <c r="AG11463" t="s">
        <v>46602</v>
      </c>
      <c r="AH11463" s="8" t="s">
        <v>46603</v>
      </c>
      <c r="AI11463" t="s">
        <v>46604</v>
      </c>
      <c r="AJ11463" t="s">
        <v>46605</v>
      </c>
    </row>
    <row r="11464" spans="1:36" ht="17.25" hidden="1" customHeight="1" x14ac:dyDescent="0.2">
      <c r="A11464" s="4" t="s">
        <v>46606</v>
      </c>
      <c r="B11464" t="s">
        <v>45868</v>
      </c>
      <c r="C11464" t="s">
        <v>46607</v>
      </c>
      <c r="E11464" t="s">
        <v>40</v>
      </c>
      <c r="F11464" t="s">
        <v>86</v>
      </c>
      <c r="G11464" s="5">
        <v>417</v>
      </c>
      <c r="H11464" t="s">
        <v>42</v>
      </c>
      <c r="I11464" t="s">
        <v>43</v>
      </c>
      <c r="J11464" t="s">
        <v>44</v>
      </c>
      <c r="N11464" s="6">
        <v>2004</v>
      </c>
      <c r="R11464" s="7">
        <v>41.110239999999997</v>
      </c>
      <c r="S11464" s="7">
        <v>1.18055</v>
      </c>
      <c r="T11464" t="s">
        <v>46</v>
      </c>
      <c r="U11464" t="s">
        <v>46608</v>
      </c>
      <c r="X11464" t="s">
        <v>46420</v>
      </c>
      <c r="Y11464" t="s">
        <v>36708</v>
      </c>
      <c r="Z11464" t="s">
        <v>36709</v>
      </c>
      <c r="AA11464" t="s">
        <v>46609</v>
      </c>
      <c r="AB11464" t="s">
        <v>46610</v>
      </c>
      <c r="AG11464" t="s">
        <v>46611</v>
      </c>
      <c r="AH11464" s="8" t="s">
        <v>46612</v>
      </c>
      <c r="AI11464" t="s">
        <v>46613</v>
      </c>
      <c r="AJ11464" t="s">
        <v>46614</v>
      </c>
    </row>
    <row r="11465" spans="1:36" ht="17.25" hidden="1" customHeight="1" x14ac:dyDescent="0.2">
      <c r="A11465" s="4" t="s">
        <v>46615</v>
      </c>
      <c r="B11465" t="s">
        <v>45868</v>
      </c>
      <c r="C11465" t="s">
        <v>46616</v>
      </c>
      <c r="E11465" t="s">
        <v>40</v>
      </c>
      <c r="F11465" t="s">
        <v>86</v>
      </c>
      <c r="G11465" s="5">
        <v>41.5</v>
      </c>
      <c r="H11465" t="s">
        <v>806</v>
      </c>
      <c r="I11465" t="s">
        <v>65</v>
      </c>
      <c r="J11465" t="s">
        <v>44</v>
      </c>
      <c r="N11465" s="24">
        <v>2001</v>
      </c>
      <c r="O11465" s="24">
        <v>2020</v>
      </c>
      <c r="Q11465" t="s">
        <v>46617</v>
      </c>
      <c r="R11465" s="7">
        <v>43.359003521750999</v>
      </c>
      <c r="S11465" s="7">
        <v>-4.0548912648403004</v>
      </c>
      <c r="T11465" t="s">
        <v>46</v>
      </c>
      <c r="U11465" t="s">
        <v>46618</v>
      </c>
      <c r="X11465" t="s">
        <v>46571</v>
      </c>
      <c r="Y11465" t="s">
        <v>36708</v>
      </c>
      <c r="Z11465" t="s">
        <v>36709</v>
      </c>
      <c r="AG11465" t="s">
        <v>46619</v>
      </c>
      <c r="AH11465" s="8">
        <v>1172989</v>
      </c>
      <c r="AI11465" t="s">
        <v>46620</v>
      </c>
      <c r="AJ11465" t="s">
        <v>46621</v>
      </c>
    </row>
    <row r="11466" spans="1:36" ht="17.25" hidden="1" customHeight="1" x14ac:dyDescent="0.2">
      <c r="A11466" s="4" t="s">
        <v>46615</v>
      </c>
      <c r="B11466" t="s">
        <v>45868</v>
      </c>
      <c r="C11466" t="s">
        <v>46616</v>
      </c>
      <c r="E11466" t="s">
        <v>56</v>
      </c>
      <c r="F11466" t="s">
        <v>86</v>
      </c>
      <c r="G11466" s="5">
        <v>41.5</v>
      </c>
      <c r="H11466" t="s">
        <v>806</v>
      </c>
      <c r="I11466" t="s">
        <v>65</v>
      </c>
      <c r="J11466" t="s">
        <v>44</v>
      </c>
      <c r="N11466" s="6">
        <v>2001</v>
      </c>
      <c r="O11466" s="24">
        <v>2020</v>
      </c>
      <c r="Q11466" t="s">
        <v>46617</v>
      </c>
      <c r="R11466" s="7">
        <v>43.359003521750999</v>
      </c>
      <c r="S11466" s="7">
        <v>-4.0548912648403004</v>
      </c>
      <c r="T11466" t="s">
        <v>46</v>
      </c>
      <c r="U11466" t="s">
        <v>46618</v>
      </c>
      <c r="X11466" t="s">
        <v>46571</v>
      </c>
      <c r="Y11466" t="s">
        <v>36708</v>
      </c>
      <c r="Z11466" t="s">
        <v>36709</v>
      </c>
      <c r="AG11466" t="s">
        <v>46619</v>
      </c>
      <c r="AH11466" s="8">
        <v>1172990</v>
      </c>
      <c r="AI11466" t="s">
        <v>46620</v>
      </c>
      <c r="AJ11466" t="s">
        <v>46622</v>
      </c>
    </row>
    <row r="11467" spans="1:36" ht="17.25" hidden="1" customHeight="1" x14ac:dyDescent="0.2">
      <c r="A11467" s="4" t="s">
        <v>46623</v>
      </c>
      <c r="B11467" t="s">
        <v>45868</v>
      </c>
      <c r="C11467" t="s">
        <v>46624</v>
      </c>
      <c r="E11467" t="s">
        <v>40</v>
      </c>
      <c r="F11467" t="s">
        <v>86</v>
      </c>
      <c r="G11467" s="5">
        <v>40</v>
      </c>
      <c r="H11467" t="s">
        <v>42</v>
      </c>
      <c r="I11467" t="s">
        <v>43</v>
      </c>
      <c r="J11467" t="s">
        <v>559</v>
      </c>
      <c r="N11467" s="6">
        <v>2011</v>
      </c>
      <c r="R11467" s="7">
        <v>40.770189999999999</v>
      </c>
      <c r="S11467" s="7">
        <v>0.53888000000000003</v>
      </c>
      <c r="T11467" t="s">
        <v>46</v>
      </c>
      <c r="U11467" t="s">
        <v>46625</v>
      </c>
      <c r="X11467" t="s">
        <v>46420</v>
      </c>
      <c r="Y11467" t="s">
        <v>36708</v>
      </c>
      <c r="Z11467" t="s">
        <v>36709</v>
      </c>
      <c r="AA11467" t="s">
        <v>46626</v>
      </c>
      <c r="AD11467" t="s">
        <v>880</v>
      </c>
      <c r="AE11467" t="s">
        <v>254</v>
      </c>
      <c r="AG11467" t="s">
        <v>46627</v>
      </c>
      <c r="AH11467" s="8" t="s">
        <v>46628</v>
      </c>
      <c r="AI11467" t="s">
        <v>46629</v>
      </c>
      <c r="AJ11467" t="s">
        <v>46630</v>
      </c>
    </row>
    <row r="11468" spans="1:36" ht="17.25" hidden="1" customHeight="1" x14ac:dyDescent="0.2">
      <c r="A11468" s="4" t="s">
        <v>46631</v>
      </c>
      <c r="B11468" t="s">
        <v>45868</v>
      </c>
      <c r="C11468" t="s">
        <v>46632</v>
      </c>
      <c r="E11468" t="s">
        <v>40</v>
      </c>
      <c r="F11468" t="s">
        <v>527</v>
      </c>
      <c r="G11468" s="5">
        <v>25</v>
      </c>
      <c r="H11468" t="s">
        <v>42</v>
      </c>
      <c r="I11468" t="s">
        <v>43</v>
      </c>
      <c r="J11468" t="s">
        <v>44</v>
      </c>
      <c r="N11468" s="6">
        <v>2012</v>
      </c>
      <c r="R11468" s="7">
        <v>38.9121396934299</v>
      </c>
      <c r="S11468" s="7">
        <v>1.42666818103126</v>
      </c>
      <c r="T11468" t="s">
        <v>46</v>
      </c>
      <c r="U11468" t="s">
        <v>46633</v>
      </c>
      <c r="X11468" t="s">
        <v>45887</v>
      </c>
      <c r="Y11468" t="s">
        <v>36708</v>
      </c>
      <c r="Z11468" t="s">
        <v>36709</v>
      </c>
      <c r="AG11468" t="s">
        <v>46634</v>
      </c>
      <c r="AH11468" s="24">
        <v>1189824</v>
      </c>
      <c r="AI11468" t="s">
        <v>46635</v>
      </c>
      <c r="AJ11468" t="s">
        <v>46636</v>
      </c>
    </row>
    <row r="11469" spans="1:36" ht="17.25" hidden="1" customHeight="1" x14ac:dyDescent="0.2">
      <c r="A11469" s="4" t="s">
        <v>46639</v>
      </c>
      <c r="B11469" t="s">
        <v>45868</v>
      </c>
      <c r="C11469" t="s">
        <v>46640</v>
      </c>
      <c r="E11469" t="s">
        <v>40</v>
      </c>
      <c r="F11469" t="s">
        <v>86</v>
      </c>
      <c r="G11469" s="5">
        <v>43</v>
      </c>
      <c r="H11469" t="s">
        <v>42</v>
      </c>
      <c r="I11469" t="s">
        <v>43</v>
      </c>
      <c r="J11469" t="s">
        <v>44</v>
      </c>
      <c r="N11469" s="6">
        <v>2011</v>
      </c>
      <c r="R11469" s="7">
        <v>41.693617195045697</v>
      </c>
      <c r="S11469" s="7">
        <v>-0.82553054670541803</v>
      </c>
      <c r="T11469" t="s">
        <v>46</v>
      </c>
      <c r="U11469" t="s">
        <v>46180</v>
      </c>
      <c r="X11469" t="s">
        <v>46641</v>
      </c>
      <c r="Y11469" t="s">
        <v>36708</v>
      </c>
      <c r="Z11469" t="s">
        <v>36709</v>
      </c>
      <c r="AD11469" t="s">
        <v>880</v>
      </c>
      <c r="AE11469" t="s">
        <v>4970</v>
      </c>
      <c r="AG11469" t="s">
        <v>46642</v>
      </c>
      <c r="AH11469" s="8">
        <v>1170735</v>
      </c>
      <c r="AI11469" t="s">
        <v>46643</v>
      </c>
      <c r="AJ11469" t="s">
        <v>46644</v>
      </c>
    </row>
    <row r="11470" spans="1:36" ht="17.25" hidden="1" customHeight="1" x14ac:dyDescent="0.2">
      <c r="A11470" s="4" t="s">
        <v>46645</v>
      </c>
      <c r="B11470" t="s">
        <v>45868</v>
      </c>
      <c r="C11470" t="s">
        <v>46646</v>
      </c>
      <c r="E11470" t="s">
        <v>40</v>
      </c>
      <c r="F11470" t="s">
        <v>86</v>
      </c>
      <c r="G11470" s="5">
        <v>24.977</v>
      </c>
      <c r="H11470" t="s">
        <v>42</v>
      </c>
      <c r="I11470" t="s">
        <v>43</v>
      </c>
      <c r="J11470" t="s">
        <v>44</v>
      </c>
      <c r="N11470" s="6">
        <v>1996</v>
      </c>
      <c r="R11470" s="7">
        <v>39.985550000000003</v>
      </c>
      <c r="S11470" s="7">
        <v>-3.3689800000000001</v>
      </c>
      <c r="T11470" t="s">
        <v>504</v>
      </c>
      <c r="U11470" t="s">
        <v>46647</v>
      </c>
      <c r="X11470" t="s">
        <v>45871</v>
      </c>
      <c r="Y11470" t="s">
        <v>36708</v>
      </c>
      <c r="Z11470" t="s">
        <v>36709</v>
      </c>
      <c r="AA11470" t="s">
        <v>46648</v>
      </c>
      <c r="AD11470" t="s">
        <v>880</v>
      </c>
      <c r="AE11470" t="s">
        <v>352</v>
      </c>
      <c r="AF11470" t="s">
        <v>1869</v>
      </c>
      <c r="AG11470" t="s">
        <v>46649</v>
      </c>
      <c r="AH11470" s="8" t="s">
        <v>46650</v>
      </c>
      <c r="AI11470" t="s">
        <v>46651</v>
      </c>
      <c r="AJ11470" t="s">
        <v>46652</v>
      </c>
    </row>
    <row r="11471" spans="1:36" ht="17.25" hidden="1" customHeight="1" x14ac:dyDescent="0.2">
      <c r="A11471" s="4" t="s">
        <v>44011</v>
      </c>
      <c r="B11471" t="s">
        <v>43246</v>
      </c>
      <c r="C11471" t="s">
        <v>44012</v>
      </c>
      <c r="D11471" t="s">
        <v>44013</v>
      </c>
      <c r="E11471" t="s">
        <v>10132</v>
      </c>
      <c r="F11471" t="s">
        <v>527</v>
      </c>
      <c r="G11471" s="5">
        <v>300</v>
      </c>
      <c r="H11471" t="s">
        <v>42</v>
      </c>
      <c r="I11471" t="s">
        <v>240</v>
      </c>
      <c r="J11471" t="s">
        <v>44</v>
      </c>
      <c r="N11471" s="24">
        <v>1970</v>
      </c>
      <c r="R11471" s="7">
        <v>59.489199999999997</v>
      </c>
      <c r="S11471" s="7">
        <v>32.0503</v>
      </c>
      <c r="T11471" t="s">
        <v>46</v>
      </c>
      <c r="U11471" t="s">
        <v>44015</v>
      </c>
      <c r="X11471" t="s">
        <v>44016</v>
      </c>
      <c r="Y11471" t="s">
        <v>36708</v>
      </c>
      <c r="Z11471" t="s">
        <v>36915</v>
      </c>
      <c r="AA11471" t="s">
        <v>44017</v>
      </c>
      <c r="AC11471" t="s">
        <v>44018</v>
      </c>
      <c r="AD11471" t="s">
        <v>5000</v>
      </c>
      <c r="AE11471" t="s">
        <v>881</v>
      </c>
      <c r="AF11471" t="s">
        <v>880</v>
      </c>
      <c r="AG11471" t="s">
        <v>44019</v>
      </c>
      <c r="AH11471" s="24">
        <v>1149617</v>
      </c>
      <c r="AI11471" t="s">
        <v>44021</v>
      </c>
      <c r="AJ11471" t="s">
        <v>44037</v>
      </c>
    </row>
    <row r="11472" spans="1:36" ht="17.25" hidden="1" customHeight="1" x14ac:dyDescent="0.2">
      <c r="A11472" s="4" t="s">
        <v>46660</v>
      </c>
      <c r="B11472" t="s">
        <v>46654</v>
      </c>
      <c r="C11472" t="s">
        <v>46661</v>
      </c>
      <c r="E11472" t="s">
        <v>696</v>
      </c>
      <c r="F11472" t="s">
        <v>570</v>
      </c>
      <c r="G11472" s="24">
        <v>40</v>
      </c>
      <c r="H11472" t="s">
        <v>42</v>
      </c>
      <c r="I11472" t="s">
        <v>65</v>
      </c>
      <c r="N11472" s="27">
        <v>1973</v>
      </c>
      <c r="O11472" s="25"/>
      <c r="R11472" s="7">
        <v>55.748600000000003</v>
      </c>
      <c r="S11472" s="7">
        <v>12.933400000000001</v>
      </c>
      <c r="T11472" t="s">
        <v>46</v>
      </c>
      <c r="Y11472" t="s">
        <v>36708</v>
      </c>
      <c r="Z11472" t="s">
        <v>37636</v>
      </c>
      <c r="AG11472" t="s">
        <v>46662</v>
      </c>
      <c r="AH11472" s="8">
        <v>1104557</v>
      </c>
      <c r="AI11472" t="s">
        <v>46663</v>
      </c>
      <c r="AJ11472" t="s">
        <v>46664</v>
      </c>
    </row>
    <row r="11473" spans="1:36" ht="17.25" hidden="1" customHeight="1" x14ac:dyDescent="0.2">
      <c r="A11473" s="4" t="s">
        <v>46660</v>
      </c>
      <c r="B11473" t="s">
        <v>46654</v>
      </c>
      <c r="C11473" t="s">
        <v>46661</v>
      </c>
      <c r="E11473" t="s">
        <v>703</v>
      </c>
      <c r="F11473" t="s">
        <v>570</v>
      </c>
      <c r="G11473" s="24">
        <v>40</v>
      </c>
      <c r="H11473" t="s">
        <v>42</v>
      </c>
      <c r="I11473" t="s">
        <v>65</v>
      </c>
      <c r="N11473" s="27">
        <v>1973</v>
      </c>
      <c r="P11473" s="25"/>
      <c r="R11473" s="7">
        <v>55.748600000000003</v>
      </c>
      <c r="S11473" s="7">
        <v>12.933400000000001</v>
      </c>
      <c r="T11473" t="s">
        <v>46</v>
      </c>
      <c r="Y11473" t="s">
        <v>36708</v>
      </c>
      <c r="Z11473" t="s">
        <v>37636</v>
      </c>
      <c r="AG11473" t="s">
        <v>46662</v>
      </c>
      <c r="AH11473" s="27">
        <v>1104558</v>
      </c>
      <c r="AI11473" t="s">
        <v>46663</v>
      </c>
      <c r="AJ11473" t="s">
        <v>46665</v>
      </c>
    </row>
    <row r="11474" spans="1:36" ht="17.25" hidden="1" customHeight="1" x14ac:dyDescent="0.2">
      <c r="A11474" s="4" t="s">
        <v>46666</v>
      </c>
      <c r="B11474" t="s">
        <v>46654</v>
      </c>
      <c r="C11474" t="s">
        <v>46667</v>
      </c>
      <c r="E11474" t="s">
        <v>9</v>
      </c>
      <c r="F11474" t="s">
        <v>46668</v>
      </c>
      <c r="G11474" s="24">
        <v>50</v>
      </c>
      <c r="H11474" t="s">
        <v>42</v>
      </c>
      <c r="I11474" t="s">
        <v>43</v>
      </c>
      <c r="J11474" t="s">
        <v>44</v>
      </c>
      <c r="N11474" s="27">
        <v>1994</v>
      </c>
      <c r="R11474" s="7">
        <v>58.434640000000002</v>
      </c>
      <c r="S11474" s="7">
        <v>15.65686</v>
      </c>
      <c r="T11474" t="s">
        <v>46</v>
      </c>
      <c r="Y11474" t="s">
        <v>36708</v>
      </c>
      <c r="Z11474" t="s">
        <v>37636</v>
      </c>
      <c r="AG11474" t="s">
        <v>46669</v>
      </c>
      <c r="AH11474" s="8">
        <v>1172336</v>
      </c>
      <c r="AI11474" t="s">
        <v>46670</v>
      </c>
      <c r="AJ11474" t="s">
        <v>46671</v>
      </c>
    </row>
    <row r="11475" spans="1:36" ht="17.25" hidden="1" customHeight="1" x14ac:dyDescent="0.2">
      <c r="A11475" s="4" t="s">
        <v>44069</v>
      </c>
      <c r="B11475" t="s">
        <v>43246</v>
      </c>
      <c r="C11475" t="s">
        <v>44070</v>
      </c>
      <c r="D11475" t="s">
        <v>44071</v>
      </c>
      <c r="E11475" t="s">
        <v>3929</v>
      </c>
      <c r="F11475" t="s">
        <v>43604</v>
      </c>
      <c r="G11475" s="5">
        <v>55</v>
      </c>
      <c r="H11475" t="s">
        <v>42</v>
      </c>
      <c r="I11475" t="s">
        <v>240</v>
      </c>
      <c r="J11475" t="s">
        <v>44</v>
      </c>
      <c r="N11475" s="6">
        <v>1970</v>
      </c>
      <c r="R11475" s="7">
        <v>50.542022000000003</v>
      </c>
      <c r="S11475" s="7">
        <v>137.03736799999999</v>
      </c>
      <c r="T11475" t="s">
        <v>46</v>
      </c>
      <c r="U11475" t="s">
        <v>43827</v>
      </c>
      <c r="X11475" t="s">
        <v>43988</v>
      </c>
      <c r="Y11475" t="s">
        <v>36708</v>
      </c>
      <c r="Z11475" t="s">
        <v>36915</v>
      </c>
      <c r="AG11475" t="s">
        <v>44072</v>
      </c>
      <c r="AH11475" s="24">
        <v>1170507</v>
      </c>
      <c r="AI11475" t="s">
        <v>44073</v>
      </c>
      <c r="AJ11475" t="s">
        <v>44076</v>
      </c>
    </row>
    <row r="11476" spans="1:36" ht="17.25" hidden="1" customHeight="1" x14ac:dyDescent="0.2">
      <c r="A11476" s="4" t="s">
        <v>46678</v>
      </c>
      <c r="B11476" t="s">
        <v>46654</v>
      </c>
      <c r="C11476" t="s">
        <v>46679</v>
      </c>
      <c r="E11476" t="s">
        <v>4760</v>
      </c>
      <c r="F11476" t="s">
        <v>570</v>
      </c>
      <c r="G11476" s="24">
        <v>78</v>
      </c>
      <c r="H11476" t="s">
        <v>42</v>
      </c>
      <c r="I11476" t="s">
        <v>65</v>
      </c>
      <c r="N11476" s="27">
        <v>1972</v>
      </c>
      <c r="R11476" s="7">
        <v>56.692599999999999</v>
      </c>
      <c r="S11476" s="7">
        <v>12.907500000000001</v>
      </c>
      <c r="T11476" t="s">
        <v>46</v>
      </c>
      <c r="Y11476" t="s">
        <v>36708</v>
      </c>
      <c r="Z11476" t="s">
        <v>37636</v>
      </c>
      <c r="AG11476" t="s">
        <v>46680</v>
      </c>
      <c r="AH11476" s="8">
        <v>1118346</v>
      </c>
      <c r="AI11476" t="s">
        <v>46681</v>
      </c>
      <c r="AJ11476" t="s">
        <v>46682</v>
      </c>
    </row>
    <row r="11477" spans="1:36" ht="17.25" hidden="1" customHeight="1" x14ac:dyDescent="0.2">
      <c r="A11477" s="4" t="s">
        <v>46678</v>
      </c>
      <c r="B11477" t="s">
        <v>46654</v>
      </c>
      <c r="C11477" t="s">
        <v>46679</v>
      </c>
      <c r="E11477" t="s">
        <v>4762</v>
      </c>
      <c r="F11477" t="s">
        <v>4986</v>
      </c>
      <c r="G11477" s="24">
        <v>200</v>
      </c>
      <c r="H11477" t="s">
        <v>42</v>
      </c>
      <c r="I11477" t="s">
        <v>65</v>
      </c>
      <c r="N11477" s="27">
        <v>1993</v>
      </c>
      <c r="R11477" s="7">
        <v>56.692599999999999</v>
      </c>
      <c r="S11477" s="7">
        <v>12.907500000000001</v>
      </c>
      <c r="T11477" t="s">
        <v>46</v>
      </c>
      <c r="Y11477" t="s">
        <v>36708</v>
      </c>
      <c r="Z11477" t="s">
        <v>37636</v>
      </c>
      <c r="AG11477" t="s">
        <v>46680</v>
      </c>
      <c r="AH11477" s="8">
        <v>1118347</v>
      </c>
      <c r="AI11477" t="s">
        <v>46681</v>
      </c>
      <c r="AJ11477" t="s">
        <v>46683</v>
      </c>
    </row>
    <row r="11478" spans="1:36" ht="17.25" hidden="1" customHeight="1" x14ac:dyDescent="0.2">
      <c r="A11478" s="4" t="s">
        <v>46684</v>
      </c>
      <c r="B11478" t="s">
        <v>46654</v>
      </c>
      <c r="C11478" t="s">
        <v>46685</v>
      </c>
      <c r="E11478" t="s">
        <v>40</v>
      </c>
      <c r="F11478" t="s">
        <v>64</v>
      </c>
      <c r="G11478" s="24">
        <v>130</v>
      </c>
      <c r="H11478" t="s">
        <v>857</v>
      </c>
      <c r="I11478" t="s">
        <v>43</v>
      </c>
      <c r="J11478" t="s">
        <v>44</v>
      </c>
      <c r="N11478" s="27">
        <v>1986</v>
      </c>
      <c r="P11478" s="24">
        <v>2025</v>
      </c>
      <c r="R11478" s="7">
        <v>55.577970000000001</v>
      </c>
      <c r="S11478" s="7">
        <v>13.01178</v>
      </c>
      <c r="T11478" t="s">
        <v>46</v>
      </c>
      <c r="U11478" t="s">
        <v>46686</v>
      </c>
      <c r="X11478" t="s">
        <v>46687</v>
      </c>
      <c r="Y11478" t="s">
        <v>36708</v>
      </c>
      <c r="Z11478" t="s">
        <v>37636</v>
      </c>
      <c r="AG11478" t="s">
        <v>46688</v>
      </c>
      <c r="AH11478" s="8" t="s">
        <v>46689</v>
      </c>
      <c r="AI11478" t="s">
        <v>46690</v>
      </c>
      <c r="AJ11478" t="s">
        <v>46691</v>
      </c>
    </row>
    <row r="11479" spans="1:36" ht="17.25" hidden="1" customHeight="1" x14ac:dyDescent="0.2">
      <c r="A11479" s="4" t="s">
        <v>44109</v>
      </c>
      <c r="B11479" t="s">
        <v>43246</v>
      </c>
      <c r="C11479" t="s">
        <v>44110</v>
      </c>
      <c r="D11479" t="s">
        <v>44111</v>
      </c>
      <c r="E11479" t="s">
        <v>58</v>
      </c>
      <c r="F11479" t="s">
        <v>527</v>
      </c>
      <c r="G11479" s="5">
        <v>300</v>
      </c>
      <c r="H11479" t="s">
        <v>42</v>
      </c>
      <c r="I11479" t="s">
        <v>240</v>
      </c>
      <c r="J11479" t="s">
        <v>44</v>
      </c>
      <c r="N11479" s="6">
        <v>1970</v>
      </c>
      <c r="R11479" s="7">
        <v>57.459600000000002</v>
      </c>
      <c r="S11479" s="7">
        <v>41.174100000000003</v>
      </c>
      <c r="T11479" t="s">
        <v>46</v>
      </c>
      <c r="U11479" t="s">
        <v>44112</v>
      </c>
      <c r="X11479" t="s">
        <v>44104</v>
      </c>
      <c r="Y11479" t="s">
        <v>36708</v>
      </c>
      <c r="Z11479" t="s">
        <v>36915</v>
      </c>
      <c r="AG11479" t="s">
        <v>44114</v>
      </c>
      <c r="AH11479" s="24">
        <v>1126184</v>
      </c>
      <c r="AI11479" t="s">
        <v>44115</v>
      </c>
      <c r="AJ11479" t="s">
        <v>44118</v>
      </c>
    </row>
    <row r="11480" spans="1:36" ht="17.25" hidden="1" customHeight="1" x14ac:dyDescent="0.2">
      <c r="A11480" s="4" t="s">
        <v>46698</v>
      </c>
      <c r="B11480" t="s">
        <v>46654</v>
      </c>
      <c r="C11480" t="s">
        <v>46699</v>
      </c>
      <c r="E11480" t="s">
        <v>13905</v>
      </c>
      <c r="F11480" t="s">
        <v>570</v>
      </c>
      <c r="G11480" s="24">
        <v>42</v>
      </c>
      <c r="H11480" t="s">
        <v>42</v>
      </c>
      <c r="I11480" t="s">
        <v>240</v>
      </c>
      <c r="N11480" s="27">
        <v>1974</v>
      </c>
      <c r="R11480" s="7">
        <v>56.152500000000003</v>
      </c>
      <c r="S11480" s="7">
        <v>14.834899999999999</v>
      </c>
      <c r="T11480" t="s">
        <v>46</v>
      </c>
      <c r="Y11480" t="s">
        <v>36708</v>
      </c>
      <c r="Z11480" t="s">
        <v>37636</v>
      </c>
      <c r="AC11480" t="s">
        <v>46700</v>
      </c>
      <c r="AG11480" t="s">
        <v>46701</v>
      </c>
      <c r="AH11480" s="27">
        <v>1124052</v>
      </c>
      <c r="AI11480" t="s">
        <v>46702</v>
      </c>
      <c r="AJ11480" t="s">
        <v>46703</v>
      </c>
    </row>
    <row r="11481" spans="1:36" ht="17.25" hidden="1" customHeight="1" x14ac:dyDescent="0.2">
      <c r="A11481" s="4" t="s">
        <v>46698</v>
      </c>
      <c r="B11481" t="s">
        <v>46654</v>
      </c>
      <c r="C11481" t="s">
        <v>46699</v>
      </c>
      <c r="E11481" t="s">
        <v>5390</v>
      </c>
      <c r="F11481" t="s">
        <v>570</v>
      </c>
      <c r="G11481" s="24">
        <v>334</v>
      </c>
      <c r="H11481" t="s">
        <v>42</v>
      </c>
      <c r="I11481" t="s">
        <v>240</v>
      </c>
      <c r="N11481" s="27">
        <v>1971</v>
      </c>
      <c r="P11481" s="25"/>
      <c r="R11481" s="7">
        <v>56.152500000000003</v>
      </c>
      <c r="S11481" s="7">
        <v>14.834899999999999</v>
      </c>
      <c r="T11481" t="s">
        <v>46</v>
      </c>
      <c r="Y11481" t="s">
        <v>36708</v>
      </c>
      <c r="Z11481" t="s">
        <v>37636</v>
      </c>
      <c r="AC11481" t="s">
        <v>46700</v>
      </c>
      <c r="AG11481" t="s">
        <v>46701</v>
      </c>
      <c r="AH11481" s="8">
        <v>1162602</v>
      </c>
      <c r="AI11481" t="s">
        <v>46702</v>
      </c>
      <c r="AJ11481" t="s">
        <v>46704</v>
      </c>
    </row>
    <row r="11482" spans="1:36" ht="17.25" hidden="1" customHeight="1" x14ac:dyDescent="0.2">
      <c r="A11482" s="4" t="s">
        <v>46698</v>
      </c>
      <c r="B11482" t="s">
        <v>46654</v>
      </c>
      <c r="C11482" t="s">
        <v>46699</v>
      </c>
      <c r="E11482" t="s">
        <v>11233</v>
      </c>
      <c r="F11482" t="s">
        <v>570</v>
      </c>
      <c r="G11482" s="24">
        <v>328</v>
      </c>
      <c r="H11482" t="s">
        <v>42</v>
      </c>
      <c r="I11482" t="s">
        <v>240</v>
      </c>
      <c r="N11482" s="27">
        <v>1973</v>
      </c>
      <c r="R11482" s="7">
        <v>56.152500000000003</v>
      </c>
      <c r="S11482" s="7">
        <v>14.834899999999999</v>
      </c>
      <c r="T11482" t="s">
        <v>46</v>
      </c>
      <c r="Y11482" t="s">
        <v>36708</v>
      </c>
      <c r="Z11482" t="s">
        <v>37636</v>
      </c>
      <c r="AC11482" t="s">
        <v>46700</v>
      </c>
      <c r="AG11482" t="s">
        <v>46701</v>
      </c>
      <c r="AH11482" s="27">
        <v>1162603</v>
      </c>
      <c r="AI11482" t="s">
        <v>46702</v>
      </c>
      <c r="AJ11482" t="s">
        <v>46705</v>
      </c>
    </row>
    <row r="11483" spans="1:36" ht="17.25" hidden="1" customHeight="1" x14ac:dyDescent="0.2">
      <c r="A11483" s="4" t="s">
        <v>46706</v>
      </c>
      <c r="B11483" t="s">
        <v>46654</v>
      </c>
      <c r="C11483" t="s">
        <v>46707</v>
      </c>
      <c r="E11483" t="s">
        <v>696</v>
      </c>
      <c r="F11483" t="s">
        <v>570</v>
      </c>
      <c r="G11483" s="24">
        <v>67</v>
      </c>
      <c r="H11483" t="s">
        <v>42</v>
      </c>
      <c r="I11483" t="s">
        <v>65</v>
      </c>
      <c r="N11483" s="27"/>
      <c r="R11483" s="7">
        <v>58.538110000000003</v>
      </c>
      <c r="S11483" s="7">
        <v>15.96513</v>
      </c>
      <c r="T11483" t="s">
        <v>46</v>
      </c>
      <c r="Y11483" t="s">
        <v>36708</v>
      </c>
      <c r="Z11483" t="s">
        <v>37636</v>
      </c>
      <c r="AG11483" t="s">
        <v>46708</v>
      </c>
      <c r="AH11483" s="8">
        <v>1125208</v>
      </c>
      <c r="AI11483" t="s">
        <v>46709</v>
      </c>
      <c r="AJ11483" t="s">
        <v>46710</v>
      </c>
    </row>
    <row r="11484" spans="1:36" ht="17.25" hidden="1" customHeight="1" x14ac:dyDescent="0.2">
      <c r="A11484" s="4" t="s">
        <v>46706</v>
      </c>
      <c r="B11484" t="s">
        <v>46654</v>
      </c>
      <c r="C11484" t="s">
        <v>46707</v>
      </c>
      <c r="E11484" t="s">
        <v>703</v>
      </c>
      <c r="F11484" t="s">
        <v>570</v>
      </c>
      <c r="G11484" s="24">
        <v>67</v>
      </c>
      <c r="H11484" t="s">
        <v>42</v>
      </c>
      <c r="I11484" t="s">
        <v>65</v>
      </c>
      <c r="N11484" s="27"/>
      <c r="R11484" s="7">
        <v>58.538110000000003</v>
      </c>
      <c r="S11484" s="7">
        <v>15.96513</v>
      </c>
      <c r="T11484" t="s">
        <v>46</v>
      </c>
      <c r="Y11484" t="s">
        <v>36708</v>
      </c>
      <c r="Z11484" t="s">
        <v>37636</v>
      </c>
      <c r="AG11484" t="s">
        <v>46708</v>
      </c>
      <c r="AH11484" s="8">
        <v>1125209</v>
      </c>
      <c r="AI11484" t="s">
        <v>46709</v>
      </c>
      <c r="AJ11484" t="s">
        <v>46711</v>
      </c>
    </row>
    <row r="11485" spans="1:36" ht="17.25" hidden="1" customHeight="1" x14ac:dyDescent="0.2">
      <c r="A11485" s="4" t="s">
        <v>46712</v>
      </c>
      <c r="B11485" t="s">
        <v>46654</v>
      </c>
      <c r="C11485" t="s">
        <v>46713</v>
      </c>
      <c r="E11485" t="s">
        <v>696</v>
      </c>
      <c r="F11485" t="s">
        <v>2543</v>
      </c>
      <c r="G11485" s="24">
        <v>60</v>
      </c>
      <c r="H11485" t="s">
        <v>42</v>
      </c>
      <c r="I11485" t="s">
        <v>65</v>
      </c>
      <c r="N11485" s="27"/>
      <c r="R11485" s="7">
        <v>57.233199999999997</v>
      </c>
      <c r="S11485" s="7">
        <v>12.1737</v>
      </c>
      <c r="T11485" t="s">
        <v>46</v>
      </c>
      <c r="Y11485" t="s">
        <v>36708</v>
      </c>
      <c r="Z11485" t="s">
        <v>37636</v>
      </c>
      <c r="AG11485" t="s">
        <v>46714</v>
      </c>
      <c r="AH11485" s="27">
        <v>1127861</v>
      </c>
      <c r="AI11485" t="s">
        <v>46715</v>
      </c>
      <c r="AJ11485" t="s">
        <v>46716</v>
      </c>
    </row>
    <row r="11486" spans="1:36" ht="17.25" hidden="1" customHeight="1" x14ac:dyDescent="0.2">
      <c r="A11486" s="4" t="s">
        <v>46712</v>
      </c>
      <c r="B11486" t="s">
        <v>46654</v>
      </c>
      <c r="C11486" t="s">
        <v>46713</v>
      </c>
      <c r="E11486" t="s">
        <v>703</v>
      </c>
      <c r="F11486" t="s">
        <v>2543</v>
      </c>
      <c r="G11486" s="24">
        <v>60</v>
      </c>
      <c r="H11486" t="s">
        <v>42</v>
      </c>
      <c r="I11486" t="s">
        <v>65</v>
      </c>
      <c r="N11486" s="27"/>
      <c r="R11486" s="7">
        <v>57.233199999999997</v>
      </c>
      <c r="S11486" s="7">
        <v>12.1737</v>
      </c>
      <c r="T11486" t="s">
        <v>46</v>
      </c>
      <c r="Y11486" t="s">
        <v>36708</v>
      </c>
      <c r="Z11486" t="s">
        <v>37636</v>
      </c>
      <c r="AG11486" t="s">
        <v>46714</v>
      </c>
      <c r="AH11486" s="27">
        <v>1127862</v>
      </c>
      <c r="AI11486" t="s">
        <v>46715</v>
      </c>
      <c r="AJ11486" t="s">
        <v>46717</v>
      </c>
    </row>
    <row r="11487" spans="1:36" ht="17.25" hidden="1" customHeight="1" x14ac:dyDescent="0.2">
      <c r="A11487" s="4" t="s">
        <v>46712</v>
      </c>
      <c r="B11487" t="s">
        <v>46654</v>
      </c>
      <c r="C11487" t="s">
        <v>46713</v>
      </c>
      <c r="E11487" t="s">
        <v>738</v>
      </c>
      <c r="F11487" t="s">
        <v>2543</v>
      </c>
      <c r="G11487" s="24">
        <v>60</v>
      </c>
      <c r="H11487" t="s">
        <v>42</v>
      </c>
      <c r="I11487" t="s">
        <v>65</v>
      </c>
      <c r="R11487" s="7">
        <v>57.233199999999997</v>
      </c>
      <c r="S11487" s="7">
        <v>12.1737</v>
      </c>
      <c r="T11487" t="s">
        <v>46</v>
      </c>
      <c r="Y11487" t="s">
        <v>36708</v>
      </c>
      <c r="Z11487" t="s">
        <v>37636</v>
      </c>
      <c r="AG11487" t="s">
        <v>46714</v>
      </c>
      <c r="AH11487" s="27">
        <v>1127863</v>
      </c>
      <c r="AI11487" t="s">
        <v>46715</v>
      </c>
      <c r="AJ11487" t="s">
        <v>46718</v>
      </c>
    </row>
    <row r="11488" spans="1:36" ht="17.25" hidden="1" customHeight="1" x14ac:dyDescent="0.2">
      <c r="A11488" s="4" t="s">
        <v>46712</v>
      </c>
      <c r="B11488" t="s">
        <v>46654</v>
      </c>
      <c r="C11488" t="s">
        <v>46713</v>
      </c>
      <c r="E11488" t="s">
        <v>740</v>
      </c>
      <c r="F11488" t="s">
        <v>2543</v>
      </c>
      <c r="G11488" s="24">
        <v>60</v>
      </c>
      <c r="H11488" t="s">
        <v>42</v>
      </c>
      <c r="I11488" t="s">
        <v>65</v>
      </c>
      <c r="N11488" s="27"/>
      <c r="R11488" s="7">
        <v>57.233199999999997</v>
      </c>
      <c r="S11488" s="7">
        <v>12.1737</v>
      </c>
      <c r="T11488" t="s">
        <v>46</v>
      </c>
      <c r="Y11488" t="s">
        <v>36708</v>
      </c>
      <c r="Z11488" t="s">
        <v>37636</v>
      </c>
      <c r="AG11488" t="s">
        <v>46714</v>
      </c>
      <c r="AH11488" s="8">
        <v>1127864</v>
      </c>
      <c r="AI11488" t="s">
        <v>46715</v>
      </c>
      <c r="AJ11488" t="s">
        <v>46719</v>
      </c>
    </row>
    <row r="11489" spans="1:36" ht="17.25" hidden="1" customHeight="1" x14ac:dyDescent="0.2">
      <c r="A11489" s="4" t="s">
        <v>46720</v>
      </c>
      <c r="B11489" t="s">
        <v>46654</v>
      </c>
      <c r="C11489" t="s">
        <v>46721</v>
      </c>
      <c r="E11489" t="s">
        <v>40</v>
      </c>
      <c r="F11489" t="s">
        <v>86</v>
      </c>
      <c r="G11489" s="24">
        <v>100</v>
      </c>
      <c r="H11489" t="s">
        <v>42</v>
      </c>
      <c r="I11489" t="s">
        <v>43</v>
      </c>
      <c r="J11489" t="s">
        <v>44</v>
      </c>
      <c r="K11489" t="s">
        <v>45</v>
      </c>
      <c r="L11489" t="s">
        <v>45</v>
      </c>
      <c r="N11489" s="27"/>
      <c r="R11489" s="7">
        <v>65.571600000000004</v>
      </c>
      <c r="S11489" s="7">
        <v>22.082000000000001</v>
      </c>
      <c r="T11489" t="s">
        <v>504</v>
      </c>
      <c r="U11489" t="s">
        <v>46722</v>
      </c>
      <c r="X11489" t="s">
        <v>46723</v>
      </c>
      <c r="Y11489" t="s">
        <v>36708</v>
      </c>
      <c r="Z11489" t="s">
        <v>37636</v>
      </c>
      <c r="AG11489" t="s">
        <v>46724</v>
      </c>
      <c r="AH11489" s="8">
        <v>1130113</v>
      </c>
      <c r="AI11489" t="s">
        <v>46725</v>
      </c>
      <c r="AJ11489" t="s">
        <v>46726</v>
      </c>
    </row>
    <row r="11490" spans="1:36" ht="17.25" hidden="1" customHeight="1" x14ac:dyDescent="0.2">
      <c r="A11490" s="4" t="s">
        <v>46727</v>
      </c>
      <c r="B11490" t="s">
        <v>46654</v>
      </c>
      <c r="C11490" t="s">
        <v>46728</v>
      </c>
      <c r="E11490" t="s">
        <v>40</v>
      </c>
      <c r="F11490" t="s">
        <v>86</v>
      </c>
      <c r="G11490" s="24">
        <v>250</v>
      </c>
      <c r="H11490" t="s">
        <v>42</v>
      </c>
      <c r="I11490" t="s">
        <v>43</v>
      </c>
      <c r="J11490" t="s">
        <v>44</v>
      </c>
      <c r="K11490" t="s">
        <v>24824</v>
      </c>
      <c r="N11490" s="27">
        <v>2006</v>
      </c>
      <c r="R11490" s="7">
        <v>57.692399999999999</v>
      </c>
      <c r="S11490" s="7">
        <v>11.890499999999999</v>
      </c>
      <c r="T11490" t="s">
        <v>46</v>
      </c>
      <c r="U11490" t="s">
        <v>46729</v>
      </c>
      <c r="X11490" t="s">
        <v>46730</v>
      </c>
      <c r="Y11490" t="s">
        <v>36708</v>
      </c>
      <c r="Z11490" t="s">
        <v>37636</v>
      </c>
      <c r="AB11490" t="s">
        <v>46731</v>
      </c>
      <c r="AF11490" t="s">
        <v>880</v>
      </c>
      <c r="AG11490" t="s">
        <v>46732</v>
      </c>
      <c r="AH11490" s="27" t="s">
        <v>46733</v>
      </c>
      <c r="AI11490" t="s">
        <v>46734</v>
      </c>
      <c r="AJ11490" t="s">
        <v>46735</v>
      </c>
    </row>
    <row r="11491" spans="1:36" ht="17.25" hidden="1" customHeight="1" x14ac:dyDescent="0.2">
      <c r="A11491" s="4" t="s">
        <v>46736</v>
      </c>
      <c r="B11491" t="s">
        <v>46654</v>
      </c>
      <c r="C11491" t="s">
        <v>46737</v>
      </c>
      <c r="E11491" t="s">
        <v>696</v>
      </c>
      <c r="F11491" t="s">
        <v>2543</v>
      </c>
      <c r="G11491" s="24">
        <v>63</v>
      </c>
      <c r="H11491" t="s">
        <v>42</v>
      </c>
      <c r="I11491" t="s">
        <v>65</v>
      </c>
      <c r="N11491" s="27">
        <v>1983</v>
      </c>
      <c r="R11491" s="7">
        <v>57.7087</v>
      </c>
      <c r="S11491" s="7">
        <v>18.8034</v>
      </c>
      <c r="T11491" t="s">
        <v>46</v>
      </c>
      <c r="Y11491" t="s">
        <v>36708</v>
      </c>
      <c r="Z11491" t="s">
        <v>37636</v>
      </c>
      <c r="AG11491" t="s">
        <v>46738</v>
      </c>
      <c r="AH11491" s="27">
        <v>1117253</v>
      </c>
      <c r="AI11491" t="s">
        <v>46739</v>
      </c>
      <c r="AJ11491" t="s">
        <v>46740</v>
      </c>
    </row>
    <row r="11492" spans="1:36" ht="17.25" hidden="1" customHeight="1" x14ac:dyDescent="0.2">
      <c r="A11492" s="4" t="s">
        <v>46736</v>
      </c>
      <c r="B11492" t="s">
        <v>46654</v>
      </c>
      <c r="C11492" t="s">
        <v>46737</v>
      </c>
      <c r="E11492" t="s">
        <v>703</v>
      </c>
      <c r="F11492" t="s">
        <v>2543</v>
      </c>
      <c r="G11492" s="24">
        <v>63</v>
      </c>
      <c r="H11492" t="s">
        <v>42</v>
      </c>
      <c r="I11492" t="s">
        <v>65</v>
      </c>
      <c r="N11492" s="27">
        <v>1983</v>
      </c>
      <c r="R11492" s="7">
        <v>57.7087</v>
      </c>
      <c r="S11492" s="7">
        <v>18.8034</v>
      </c>
      <c r="T11492" t="s">
        <v>46</v>
      </c>
      <c r="Y11492" t="s">
        <v>36708</v>
      </c>
      <c r="Z11492" t="s">
        <v>37636</v>
      </c>
      <c r="AG11492" t="s">
        <v>46738</v>
      </c>
      <c r="AH11492" s="8">
        <v>1117254</v>
      </c>
      <c r="AI11492" t="s">
        <v>46739</v>
      </c>
      <c r="AJ11492" t="s">
        <v>46741</v>
      </c>
    </row>
    <row r="11493" spans="1:36" ht="17.25" hidden="1" customHeight="1" x14ac:dyDescent="0.2">
      <c r="A11493" s="4" t="s">
        <v>46742</v>
      </c>
      <c r="B11493" t="s">
        <v>46654</v>
      </c>
      <c r="C11493" t="s">
        <v>46743</v>
      </c>
      <c r="E11493" t="s">
        <v>696</v>
      </c>
      <c r="F11493" t="s">
        <v>570</v>
      </c>
      <c r="G11493" s="24">
        <v>67</v>
      </c>
      <c r="H11493" t="s">
        <v>42</v>
      </c>
      <c r="I11493" t="s">
        <v>65</v>
      </c>
      <c r="R11493" s="7">
        <v>58.306100000000001</v>
      </c>
      <c r="S11493" s="7">
        <v>12.319800000000001</v>
      </c>
      <c r="T11493" t="s">
        <v>46</v>
      </c>
      <c r="Y11493" t="s">
        <v>36708</v>
      </c>
      <c r="Z11493" t="s">
        <v>37636</v>
      </c>
      <c r="AG11493" t="s">
        <v>46744</v>
      </c>
      <c r="AH11493" s="8">
        <v>1153934</v>
      </c>
      <c r="AI11493" t="s">
        <v>46745</v>
      </c>
      <c r="AJ11493" t="s">
        <v>46746</v>
      </c>
    </row>
    <row r="11494" spans="1:36" ht="17.25" hidden="1" customHeight="1" x14ac:dyDescent="0.2">
      <c r="A11494" s="4" t="s">
        <v>46742</v>
      </c>
      <c r="B11494" t="s">
        <v>46654</v>
      </c>
      <c r="C11494" t="s">
        <v>46743</v>
      </c>
      <c r="E11494" t="s">
        <v>703</v>
      </c>
      <c r="F11494" t="s">
        <v>46747</v>
      </c>
      <c r="G11494" s="24">
        <v>67</v>
      </c>
      <c r="H11494" t="s">
        <v>42</v>
      </c>
      <c r="I11494" t="s">
        <v>65</v>
      </c>
      <c r="N11494" s="27"/>
      <c r="P11494" s="25"/>
      <c r="R11494" s="7">
        <v>58.306100000000001</v>
      </c>
      <c r="S11494" s="7">
        <v>12.319800000000001</v>
      </c>
      <c r="T11494" t="s">
        <v>46</v>
      </c>
      <c r="Y11494" t="s">
        <v>36708</v>
      </c>
      <c r="Z11494" t="s">
        <v>37636</v>
      </c>
      <c r="AG11494" t="s">
        <v>46744</v>
      </c>
      <c r="AH11494" s="8">
        <v>1153935</v>
      </c>
      <c r="AI11494" t="s">
        <v>46745</v>
      </c>
      <c r="AJ11494" t="s">
        <v>46748</v>
      </c>
    </row>
    <row r="11495" spans="1:36" ht="17.25" hidden="1" customHeight="1" x14ac:dyDescent="0.2">
      <c r="A11495" s="4" t="s">
        <v>46742</v>
      </c>
      <c r="B11495" t="s">
        <v>46654</v>
      </c>
      <c r="C11495" t="s">
        <v>46743</v>
      </c>
      <c r="E11495" t="s">
        <v>738</v>
      </c>
      <c r="F11495" t="s">
        <v>570</v>
      </c>
      <c r="G11495" s="24">
        <v>67</v>
      </c>
      <c r="H11495" t="s">
        <v>42</v>
      </c>
      <c r="I11495" t="s">
        <v>65</v>
      </c>
      <c r="N11495" s="27"/>
      <c r="P11495" s="25"/>
      <c r="R11495" s="7">
        <v>58.306100000000001</v>
      </c>
      <c r="S11495" s="7">
        <v>12.319800000000001</v>
      </c>
      <c r="T11495" t="s">
        <v>46</v>
      </c>
      <c r="Y11495" t="s">
        <v>36708</v>
      </c>
      <c r="Z11495" t="s">
        <v>37636</v>
      </c>
      <c r="AG11495" t="s">
        <v>46744</v>
      </c>
      <c r="AH11495" s="8">
        <v>1153936</v>
      </c>
      <c r="AI11495" t="s">
        <v>46745</v>
      </c>
      <c r="AJ11495" t="s">
        <v>46749</v>
      </c>
    </row>
    <row r="11496" spans="1:36" ht="17.25" hidden="1" customHeight="1" x14ac:dyDescent="0.2">
      <c r="A11496" s="4" t="s">
        <v>46750</v>
      </c>
      <c r="B11496" t="s">
        <v>46654</v>
      </c>
      <c r="C11496" t="s">
        <v>46751</v>
      </c>
      <c r="E11496" t="s">
        <v>565</v>
      </c>
      <c r="F11496" t="s">
        <v>86</v>
      </c>
      <c r="G11496" s="24">
        <v>449</v>
      </c>
      <c r="H11496" t="s">
        <v>806</v>
      </c>
      <c r="I11496" t="s">
        <v>43</v>
      </c>
      <c r="J11496" t="s">
        <v>44</v>
      </c>
      <c r="N11496" s="27">
        <v>2009</v>
      </c>
      <c r="O11496" s="24">
        <v>2021</v>
      </c>
      <c r="R11496" s="7">
        <v>55.625399999999999</v>
      </c>
      <c r="S11496" s="7">
        <v>13.040900000000001</v>
      </c>
      <c r="T11496" t="s">
        <v>46</v>
      </c>
      <c r="Y11496" t="s">
        <v>36708</v>
      </c>
      <c r="Z11496" t="s">
        <v>37636</v>
      </c>
      <c r="AG11496" t="s">
        <v>46752</v>
      </c>
      <c r="AH11496" s="27" t="s">
        <v>46753</v>
      </c>
      <c r="AI11496" t="s">
        <v>46754</v>
      </c>
      <c r="AJ11496" t="s">
        <v>46755</v>
      </c>
    </row>
    <row r="11497" spans="1:36" ht="17.25" hidden="1" customHeight="1" x14ac:dyDescent="0.2">
      <c r="A11497" s="4" t="s">
        <v>46750</v>
      </c>
      <c r="B11497" t="s">
        <v>46654</v>
      </c>
      <c r="C11497" t="s">
        <v>46751</v>
      </c>
      <c r="E11497" t="s">
        <v>32478</v>
      </c>
      <c r="F11497" t="s">
        <v>86</v>
      </c>
      <c r="G11497" s="24">
        <v>63</v>
      </c>
      <c r="H11497" t="s">
        <v>42</v>
      </c>
      <c r="I11497" t="s">
        <v>65</v>
      </c>
      <c r="N11497" s="27">
        <v>1971</v>
      </c>
      <c r="R11497" s="7">
        <v>55.625399999999999</v>
      </c>
      <c r="S11497" s="7">
        <v>13.040900000000001</v>
      </c>
      <c r="T11497" t="s">
        <v>46</v>
      </c>
      <c r="Y11497" t="s">
        <v>36708</v>
      </c>
      <c r="Z11497" t="s">
        <v>37636</v>
      </c>
      <c r="AG11497" t="s">
        <v>46752</v>
      </c>
      <c r="AH11497" s="27">
        <v>1186140</v>
      </c>
      <c r="AI11497" t="s">
        <v>46754</v>
      </c>
      <c r="AJ11497" t="s">
        <v>46756</v>
      </c>
    </row>
    <row r="11498" spans="1:36" ht="17.25" hidden="1" customHeight="1" x14ac:dyDescent="0.2">
      <c r="A11498" s="4" t="s">
        <v>46750</v>
      </c>
      <c r="B11498" t="s">
        <v>46654</v>
      </c>
      <c r="C11498" t="s">
        <v>46751</v>
      </c>
      <c r="E11498" t="s">
        <v>46757</v>
      </c>
      <c r="F11498" t="s">
        <v>86</v>
      </c>
      <c r="G11498" s="24">
        <v>63</v>
      </c>
      <c r="H11498" t="s">
        <v>42</v>
      </c>
      <c r="I11498" t="s">
        <v>65</v>
      </c>
      <c r="N11498" s="8">
        <v>1972</v>
      </c>
      <c r="R11498" s="7">
        <v>55.625399999999999</v>
      </c>
      <c r="S11498" s="7">
        <v>13.040900000000001</v>
      </c>
      <c r="T11498" t="s">
        <v>46</v>
      </c>
      <c r="Y11498" t="s">
        <v>36708</v>
      </c>
      <c r="Z11498" t="s">
        <v>37636</v>
      </c>
      <c r="AG11498" t="s">
        <v>46752</v>
      </c>
      <c r="AH11498" s="8">
        <v>1186141</v>
      </c>
      <c r="AI11498" t="s">
        <v>46754</v>
      </c>
      <c r="AJ11498" t="s">
        <v>46758</v>
      </c>
    </row>
    <row r="11499" spans="1:36" ht="17.25" hidden="1" customHeight="1" x14ac:dyDescent="0.2">
      <c r="A11499" s="4" t="s">
        <v>46759</v>
      </c>
      <c r="B11499" t="s">
        <v>46760</v>
      </c>
      <c r="C11499" t="s">
        <v>46761</v>
      </c>
      <c r="E11499" t="s">
        <v>40</v>
      </c>
      <c r="F11499" t="s">
        <v>86</v>
      </c>
      <c r="G11499" s="5">
        <v>55</v>
      </c>
      <c r="H11499" t="s">
        <v>42</v>
      </c>
      <c r="I11499" t="s">
        <v>43</v>
      </c>
      <c r="J11499" t="s">
        <v>44</v>
      </c>
      <c r="N11499" s="8">
        <v>2009</v>
      </c>
      <c r="Q11499" t="s">
        <v>46762</v>
      </c>
      <c r="R11499" s="7">
        <v>46.254209195121803</v>
      </c>
      <c r="S11499" s="7">
        <v>6.9620475380325102</v>
      </c>
      <c r="T11499" t="s">
        <v>46</v>
      </c>
      <c r="U11499" t="s">
        <v>46763</v>
      </c>
      <c r="X11499" t="s">
        <v>46764</v>
      </c>
      <c r="Y11499" t="s">
        <v>36708</v>
      </c>
      <c r="Z11499" t="s">
        <v>36742</v>
      </c>
      <c r="AD11499" t="s">
        <v>880</v>
      </c>
      <c r="AE11499" t="s">
        <v>254</v>
      </c>
      <c r="AF11499" t="s">
        <v>52</v>
      </c>
      <c r="AG11499" t="s">
        <v>46765</v>
      </c>
      <c r="AH11499" s="8" t="s">
        <v>46766</v>
      </c>
      <c r="AI11499" t="s">
        <v>46767</v>
      </c>
      <c r="AJ11499" t="s">
        <v>46768</v>
      </c>
    </row>
    <row r="11500" spans="1:36" ht="17.25" hidden="1" customHeight="1" x14ac:dyDescent="0.2">
      <c r="A11500" s="4" t="s">
        <v>46781</v>
      </c>
      <c r="B11500" t="s">
        <v>46770</v>
      </c>
      <c r="C11500" t="s">
        <v>46782</v>
      </c>
      <c r="D11500" t="s">
        <v>46783</v>
      </c>
      <c r="E11500" t="s">
        <v>40</v>
      </c>
      <c r="F11500" t="s">
        <v>527</v>
      </c>
      <c r="G11500" s="5">
        <v>60</v>
      </c>
      <c r="H11500" t="s">
        <v>42</v>
      </c>
      <c r="I11500" t="s">
        <v>240</v>
      </c>
      <c r="J11500" t="s">
        <v>44</v>
      </c>
      <c r="N11500" s="6">
        <v>1971</v>
      </c>
      <c r="R11500" s="7">
        <v>49.796948837423997</v>
      </c>
      <c r="S11500" s="7">
        <v>30.1832641109972</v>
      </c>
      <c r="T11500" t="s">
        <v>46</v>
      </c>
      <c r="U11500" t="s">
        <v>46784</v>
      </c>
      <c r="X11500" t="s">
        <v>46785</v>
      </c>
      <c r="Y11500" t="s">
        <v>36708</v>
      </c>
      <c r="Z11500" t="s">
        <v>36915</v>
      </c>
      <c r="AC11500" t="s">
        <v>46786</v>
      </c>
      <c r="AG11500" t="s">
        <v>46787</v>
      </c>
      <c r="AH11500" s="24">
        <v>1249604</v>
      </c>
      <c r="AI11500" t="s">
        <v>46788</v>
      </c>
      <c r="AJ11500" t="s">
        <v>46789</v>
      </c>
    </row>
    <row r="11501" spans="1:36" ht="17.25" hidden="1" customHeight="1" x14ac:dyDescent="0.2">
      <c r="A11501" s="4" t="s">
        <v>46781</v>
      </c>
      <c r="B11501" t="s">
        <v>46770</v>
      </c>
      <c r="C11501" t="s">
        <v>46782</v>
      </c>
      <c r="D11501" t="s">
        <v>46783</v>
      </c>
      <c r="E11501" t="s">
        <v>56</v>
      </c>
      <c r="F11501" t="s">
        <v>527</v>
      </c>
      <c r="G11501" s="5">
        <v>60</v>
      </c>
      <c r="H11501" t="s">
        <v>42</v>
      </c>
      <c r="I11501" t="s">
        <v>240</v>
      </c>
      <c r="J11501" t="s">
        <v>44</v>
      </c>
      <c r="N11501" s="6">
        <v>1972</v>
      </c>
      <c r="R11501" s="7">
        <v>49.796948837423997</v>
      </c>
      <c r="S11501" s="7">
        <v>30.1832641109972</v>
      </c>
      <c r="T11501" t="s">
        <v>46</v>
      </c>
      <c r="U11501" t="s">
        <v>46784</v>
      </c>
      <c r="X11501" t="s">
        <v>46785</v>
      </c>
      <c r="Y11501" t="s">
        <v>36708</v>
      </c>
      <c r="Z11501" t="s">
        <v>36915</v>
      </c>
      <c r="AC11501" t="s">
        <v>46786</v>
      </c>
      <c r="AG11501" t="s">
        <v>46787</v>
      </c>
      <c r="AH11501" s="24">
        <v>1249605</v>
      </c>
      <c r="AI11501" t="s">
        <v>46788</v>
      </c>
      <c r="AJ11501" t="s">
        <v>46790</v>
      </c>
    </row>
    <row r="11502" spans="1:36" ht="17.25" hidden="1" customHeight="1" x14ac:dyDescent="0.2">
      <c r="A11502" s="4" t="s">
        <v>46791</v>
      </c>
      <c r="B11502" t="s">
        <v>46770</v>
      </c>
      <c r="C11502" t="s">
        <v>46792</v>
      </c>
      <c r="E11502" t="s">
        <v>40</v>
      </c>
      <c r="F11502" t="s">
        <v>86</v>
      </c>
      <c r="G11502" s="5">
        <v>260</v>
      </c>
      <c r="H11502" t="s">
        <v>611</v>
      </c>
      <c r="I11502" t="s">
        <v>43</v>
      </c>
      <c r="J11502" t="s">
        <v>44</v>
      </c>
      <c r="K11502" t="s">
        <v>45</v>
      </c>
      <c r="L11502" t="s">
        <v>45</v>
      </c>
      <c r="M11502" t="s">
        <v>559</v>
      </c>
      <c r="N11502" s="27" t="s">
        <v>45</v>
      </c>
      <c r="R11502" s="7">
        <v>45.356544575041902</v>
      </c>
      <c r="S11502" s="7">
        <v>28.863148571277499</v>
      </c>
      <c r="T11502" t="s">
        <v>504</v>
      </c>
      <c r="U11502" t="s">
        <v>46793</v>
      </c>
      <c r="X11502" t="s">
        <v>15677</v>
      </c>
      <c r="Y11502" t="s">
        <v>36708</v>
      </c>
      <c r="Z11502" t="s">
        <v>36915</v>
      </c>
      <c r="AC11502" t="s">
        <v>46794</v>
      </c>
      <c r="AG11502" t="s">
        <v>46795</v>
      </c>
      <c r="AH11502" s="8">
        <v>1311612</v>
      </c>
      <c r="AI11502" t="s">
        <v>46796</v>
      </c>
      <c r="AJ11502" t="s">
        <v>46797</v>
      </c>
    </row>
    <row r="11503" spans="1:36" ht="17.25" hidden="1" customHeight="1" x14ac:dyDescent="0.2">
      <c r="A11503" s="4" t="s">
        <v>46798</v>
      </c>
      <c r="B11503" t="s">
        <v>46770</v>
      </c>
      <c r="C11503" t="s">
        <v>46799</v>
      </c>
      <c r="D11503" t="s">
        <v>46800</v>
      </c>
      <c r="E11503" t="s">
        <v>40</v>
      </c>
      <c r="F11503" t="s">
        <v>64</v>
      </c>
      <c r="G11503" s="5">
        <v>120</v>
      </c>
      <c r="H11503" t="s">
        <v>42</v>
      </c>
      <c r="I11503" t="s">
        <v>240</v>
      </c>
      <c r="J11503" t="s">
        <v>44</v>
      </c>
      <c r="N11503" s="6">
        <v>1979</v>
      </c>
      <c r="R11503" s="7">
        <v>49.970371</v>
      </c>
      <c r="S11503" s="7">
        <v>36.107159000000003</v>
      </c>
      <c r="T11503" t="s">
        <v>46</v>
      </c>
      <c r="U11503" t="s">
        <v>46801</v>
      </c>
      <c r="X11503" t="s">
        <v>46802</v>
      </c>
      <c r="Y11503" t="s">
        <v>36708</v>
      </c>
      <c r="Z11503" t="s">
        <v>36915</v>
      </c>
      <c r="AC11503" t="s">
        <v>46803</v>
      </c>
      <c r="AG11503" t="s">
        <v>46804</v>
      </c>
      <c r="AH11503" s="8">
        <v>1124892</v>
      </c>
      <c r="AI11503" t="s">
        <v>46805</v>
      </c>
      <c r="AJ11503" t="s">
        <v>46806</v>
      </c>
    </row>
    <row r="11504" spans="1:36" ht="17.25" hidden="1" customHeight="1" x14ac:dyDescent="0.2">
      <c r="A11504" s="4" t="s">
        <v>46798</v>
      </c>
      <c r="B11504" t="s">
        <v>46770</v>
      </c>
      <c r="C11504" t="s">
        <v>46799</v>
      </c>
      <c r="D11504" t="s">
        <v>46800</v>
      </c>
      <c r="E11504" t="s">
        <v>56</v>
      </c>
      <c r="F11504" t="s">
        <v>64</v>
      </c>
      <c r="G11504" s="5">
        <v>120</v>
      </c>
      <c r="H11504" t="s">
        <v>42</v>
      </c>
      <c r="I11504" t="s">
        <v>240</v>
      </c>
      <c r="J11504" t="s">
        <v>44</v>
      </c>
      <c r="N11504" s="6">
        <v>1980</v>
      </c>
      <c r="R11504" s="7">
        <v>49.970371</v>
      </c>
      <c r="S11504" s="7">
        <v>36.107159000000003</v>
      </c>
      <c r="T11504" t="s">
        <v>46</v>
      </c>
      <c r="U11504" t="s">
        <v>46801</v>
      </c>
      <c r="X11504" t="s">
        <v>46802</v>
      </c>
      <c r="Y11504" t="s">
        <v>36708</v>
      </c>
      <c r="Z11504" t="s">
        <v>36915</v>
      </c>
      <c r="AC11504" t="s">
        <v>46803</v>
      </c>
      <c r="AG11504" t="s">
        <v>46804</v>
      </c>
      <c r="AH11504" s="8">
        <v>1193556</v>
      </c>
      <c r="AI11504" t="s">
        <v>46805</v>
      </c>
      <c r="AJ11504" t="s">
        <v>46807</v>
      </c>
    </row>
    <row r="11505" spans="1:36" ht="17.25" hidden="1" customHeight="1" x14ac:dyDescent="0.2">
      <c r="A11505" s="4" t="s">
        <v>46798</v>
      </c>
      <c r="B11505" t="s">
        <v>46770</v>
      </c>
      <c r="C11505" t="s">
        <v>46799</v>
      </c>
      <c r="D11505" t="s">
        <v>46800</v>
      </c>
      <c r="E11505" t="s">
        <v>58</v>
      </c>
      <c r="F11505" t="s">
        <v>64</v>
      </c>
      <c r="G11505" s="5">
        <v>300</v>
      </c>
      <c r="H11505" t="s">
        <v>42</v>
      </c>
      <c r="I11505" t="s">
        <v>240</v>
      </c>
      <c r="J11505" t="s">
        <v>44</v>
      </c>
      <c r="N11505" s="6">
        <v>1990</v>
      </c>
      <c r="R11505" s="7">
        <v>49.970371</v>
      </c>
      <c r="S11505" s="7">
        <v>36.107159000000003</v>
      </c>
      <c r="T11505" t="s">
        <v>46</v>
      </c>
      <c r="U11505" t="s">
        <v>46801</v>
      </c>
      <c r="X11505" t="s">
        <v>46802</v>
      </c>
      <c r="Y11505" t="s">
        <v>36708</v>
      </c>
      <c r="Z11505" t="s">
        <v>36915</v>
      </c>
      <c r="AC11505" t="s">
        <v>46803</v>
      </c>
      <c r="AG11505" t="s">
        <v>46804</v>
      </c>
      <c r="AH11505" s="8">
        <v>1124893</v>
      </c>
      <c r="AI11505" t="s">
        <v>46805</v>
      </c>
      <c r="AJ11505" t="s">
        <v>46808</v>
      </c>
    </row>
    <row r="11506" spans="1:36" ht="17.25" hidden="1" customHeight="1" x14ac:dyDescent="0.2">
      <c r="A11506" s="4" t="s">
        <v>44109</v>
      </c>
      <c r="B11506" t="s">
        <v>43246</v>
      </c>
      <c r="C11506" t="s">
        <v>44110</v>
      </c>
      <c r="D11506" t="s">
        <v>44111</v>
      </c>
      <c r="E11506" t="s">
        <v>191</v>
      </c>
      <c r="F11506" t="s">
        <v>527</v>
      </c>
      <c r="G11506" s="5">
        <v>330</v>
      </c>
      <c r="H11506" t="s">
        <v>42</v>
      </c>
      <c r="I11506" t="s">
        <v>240</v>
      </c>
      <c r="J11506" t="s">
        <v>44</v>
      </c>
      <c r="N11506" s="24">
        <v>1970</v>
      </c>
      <c r="R11506" s="7">
        <v>57.459600000000002</v>
      </c>
      <c r="S11506" s="7">
        <v>41.174100000000003</v>
      </c>
      <c r="T11506" t="s">
        <v>46</v>
      </c>
      <c r="U11506" t="s">
        <v>44112</v>
      </c>
      <c r="X11506" t="s">
        <v>44104</v>
      </c>
      <c r="Y11506" t="s">
        <v>36708</v>
      </c>
      <c r="Z11506" t="s">
        <v>36915</v>
      </c>
      <c r="AG11506" t="s">
        <v>44114</v>
      </c>
      <c r="AH11506" s="6">
        <v>1126185</v>
      </c>
      <c r="AI11506" t="s">
        <v>44115</v>
      </c>
      <c r="AJ11506" t="s">
        <v>44119</v>
      </c>
    </row>
    <row r="11507" spans="1:36" ht="17.25" hidden="1" customHeight="1" x14ac:dyDescent="0.2">
      <c r="A11507" s="4" t="s">
        <v>46809</v>
      </c>
      <c r="B11507" t="s">
        <v>46770</v>
      </c>
      <c r="C11507" t="s">
        <v>46810</v>
      </c>
      <c r="D11507" t="s">
        <v>46811</v>
      </c>
      <c r="E11507" t="s">
        <v>56</v>
      </c>
      <c r="F11507" t="s">
        <v>86</v>
      </c>
      <c r="G11507" s="5">
        <v>50</v>
      </c>
      <c r="H11507" t="s">
        <v>857</v>
      </c>
      <c r="I11507" t="s">
        <v>240</v>
      </c>
      <c r="J11507" t="s">
        <v>44</v>
      </c>
      <c r="N11507" s="6">
        <v>1972</v>
      </c>
      <c r="R11507" s="7">
        <v>49.170789529575302</v>
      </c>
      <c r="S11507" s="7">
        <v>33.447370727664698</v>
      </c>
      <c r="T11507" t="s">
        <v>46</v>
      </c>
      <c r="U11507" t="s">
        <v>46812</v>
      </c>
      <c r="X11507" t="s">
        <v>46813</v>
      </c>
      <c r="Y11507" t="s">
        <v>36708</v>
      </c>
      <c r="Z11507" t="s">
        <v>36915</v>
      </c>
      <c r="AG11507" t="s">
        <v>46814</v>
      </c>
      <c r="AH11507" s="6">
        <v>1249608</v>
      </c>
      <c r="AI11507" t="s">
        <v>46815</v>
      </c>
      <c r="AJ11507" t="s">
        <v>46817</v>
      </c>
    </row>
    <row r="11508" spans="1:36" ht="17.25" hidden="1" customHeight="1" x14ac:dyDescent="0.2">
      <c r="A11508" s="4" t="s">
        <v>46809</v>
      </c>
      <c r="B11508" t="s">
        <v>46770</v>
      </c>
      <c r="C11508" t="s">
        <v>46810</v>
      </c>
      <c r="D11508" t="s">
        <v>46811</v>
      </c>
      <c r="E11508" t="s">
        <v>58</v>
      </c>
      <c r="F11508" t="s">
        <v>86</v>
      </c>
      <c r="G11508" s="5">
        <v>50</v>
      </c>
      <c r="H11508" t="s">
        <v>857</v>
      </c>
      <c r="I11508" t="s">
        <v>240</v>
      </c>
      <c r="J11508" t="s">
        <v>44</v>
      </c>
      <c r="N11508" s="6">
        <v>1972</v>
      </c>
      <c r="R11508" s="7">
        <v>49.170789529575302</v>
      </c>
      <c r="S11508" s="7">
        <v>33.447370727664698</v>
      </c>
      <c r="T11508" t="s">
        <v>46</v>
      </c>
      <c r="U11508" t="s">
        <v>46812</v>
      </c>
      <c r="X11508" t="s">
        <v>46813</v>
      </c>
      <c r="Y11508" t="s">
        <v>36708</v>
      </c>
      <c r="Z11508" t="s">
        <v>36915</v>
      </c>
      <c r="AG11508" t="s">
        <v>46814</v>
      </c>
      <c r="AH11508" s="24">
        <v>1249609</v>
      </c>
      <c r="AI11508" t="s">
        <v>46815</v>
      </c>
      <c r="AJ11508" t="s">
        <v>46818</v>
      </c>
    </row>
    <row r="11509" spans="1:36" ht="17.25" hidden="1" customHeight="1" x14ac:dyDescent="0.2">
      <c r="A11509" s="4" t="s">
        <v>46809</v>
      </c>
      <c r="B11509" t="s">
        <v>46770</v>
      </c>
      <c r="C11509" t="s">
        <v>46810</v>
      </c>
      <c r="D11509" t="s">
        <v>46811</v>
      </c>
      <c r="E11509" t="s">
        <v>191</v>
      </c>
      <c r="F11509" t="s">
        <v>86</v>
      </c>
      <c r="G11509" s="5">
        <v>105</v>
      </c>
      <c r="H11509" t="s">
        <v>857</v>
      </c>
      <c r="I11509" t="s">
        <v>240</v>
      </c>
      <c r="J11509" t="s">
        <v>44</v>
      </c>
      <c r="N11509" s="24">
        <v>1972</v>
      </c>
      <c r="R11509" s="7">
        <v>49.170789529575302</v>
      </c>
      <c r="S11509" s="7">
        <v>33.447370727664698</v>
      </c>
      <c r="T11509" t="s">
        <v>46</v>
      </c>
      <c r="U11509" t="s">
        <v>46812</v>
      </c>
      <c r="X11509" t="s">
        <v>46813</v>
      </c>
      <c r="Y11509" t="s">
        <v>36708</v>
      </c>
      <c r="Z11509" t="s">
        <v>36915</v>
      </c>
      <c r="AG11509" t="s">
        <v>46814</v>
      </c>
      <c r="AH11509" s="24">
        <v>1202649</v>
      </c>
      <c r="AI11509" t="s">
        <v>46815</v>
      </c>
      <c r="AJ11509" t="s">
        <v>46819</v>
      </c>
    </row>
    <row r="11510" spans="1:36" ht="17.25" hidden="1" customHeight="1" x14ac:dyDescent="0.2">
      <c r="A11510" s="4" t="s">
        <v>46820</v>
      </c>
      <c r="B11510" t="s">
        <v>46770</v>
      </c>
      <c r="C11510" t="s">
        <v>46821</v>
      </c>
      <c r="D11510" t="s">
        <v>46822</v>
      </c>
      <c r="E11510" t="s">
        <v>40</v>
      </c>
      <c r="F11510" t="s">
        <v>64</v>
      </c>
      <c r="G11510" s="5">
        <v>100</v>
      </c>
      <c r="H11510" t="s">
        <v>857</v>
      </c>
      <c r="I11510" t="s">
        <v>240</v>
      </c>
      <c r="J11510" t="s">
        <v>44</v>
      </c>
      <c r="N11510" s="24">
        <v>1971</v>
      </c>
      <c r="R11510" s="7">
        <v>50.393169999999998</v>
      </c>
      <c r="S11510" s="7">
        <v>30.569476999999999</v>
      </c>
      <c r="T11510" t="s">
        <v>46</v>
      </c>
      <c r="U11510" t="s">
        <v>46823</v>
      </c>
      <c r="X11510" t="s">
        <v>46823</v>
      </c>
      <c r="Y11510" t="s">
        <v>36708</v>
      </c>
      <c r="Z11510" t="s">
        <v>36915</v>
      </c>
      <c r="AG11510" t="s">
        <v>46824</v>
      </c>
      <c r="AH11510" s="8">
        <v>1125070</v>
      </c>
      <c r="AI11510" t="s">
        <v>46825</v>
      </c>
      <c r="AJ11510" t="s">
        <v>46826</v>
      </c>
    </row>
    <row r="11511" spans="1:36" ht="17.25" hidden="1" customHeight="1" x14ac:dyDescent="0.2">
      <c r="A11511" s="4" t="s">
        <v>46820</v>
      </c>
      <c r="B11511" t="s">
        <v>46770</v>
      </c>
      <c r="C11511" t="s">
        <v>46821</v>
      </c>
      <c r="D11511" t="s">
        <v>46822</v>
      </c>
      <c r="E11511" t="s">
        <v>56</v>
      </c>
      <c r="F11511" t="s">
        <v>64</v>
      </c>
      <c r="G11511" s="5">
        <v>100</v>
      </c>
      <c r="H11511" t="s">
        <v>857</v>
      </c>
      <c r="I11511" t="s">
        <v>240</v>
      </c>
      <c r="J11511" t="s">
        <v>44</v>
      </c>
      <c r="N11511" s="24">
        <v>1972</v>
      </c>
      <c r="R11511" s="7">
        <v>50.393169999999998</v>
      </c>
      <c r="S11511" s="7">
        <v>30.569476999999999</v>
      </c>
      <c r="T11511" t="s">
        <v>46</v>
      </c>
      <c r="U11511" t="s">
        <v>46823</v>
      </c>
      <c r="X11511" t="s">
        <v>46823</v>
      </c>
      <c r="Y11511" t="s">
        <v>36708</v>
      </c>
      <c r="Z11511" t="s">
        <v>36915</v>
      </c>
      <c r="AG11511" t="s">
        <v>46824</v>
      </c>
      <c r="AH11511" s="8">
        <v>1125071</v>
      </c>
      <c r="AI11511" t="s">
        <v>46825</v>
      </c>
      <c r="AJ11511" t="s">
        <v>46827</v>
      </c>
    </row>
    <row r="11512" spans="1:36" ht="17.25" hidden="1" customHeight="1" x14ac:dyDescent="0.2">
      <c r="A11512" s="4" t="s">
        <v>46820</v>
      </c>
      <c r="B11512" t="s">
        <v>46770</v>
      </c>
      <c r="C11512" t="s">
        <v>46821</v>
      </c>
      <c r="D11512" t="s">
        <v>46822</v>
      </c>
      <c r="E11512" t="s">
        <v>58</v>
      </c>
      <c r="F11512" t="s">
        <v>64</v>
      </c>
      <c r="G11512" s="5">
        <v>250</v>
      </c>
      <c r="H11512" t="s">
        <v>857</v>
      </c>
      <c r="I11512" t="s">
        <v>240</v>
      </c>
      <c r="J11512" t="s">
        <v>44</v>
      </c>
      <c r="N11512" s="24">
        <v>1974</v>
      </c>
      <c r="R11512" s="7">
        <v>50.393169999999998</v>
      </c>
      <c r="S11512" s="7">
        <v>30.569476999999999</v>
      </c>
      <c r="T11512" t="s">
        <v>46</v>
      </c>
      <c r="U11512" t="s">
        <v>46823</v>
      </c>
      <c r="X11512" t="s">
        <v>46823</v>
      </c>
      <c r="Y11512" t="s">
        <v>36708</v>
      </c>
      <c r="Z11512" t="s">
        <v>36915</v>
      </c>
      <c r="AG11512" t="s">
        <v>46824</v>
      </c>
      <c r="AH11512" s="8">
        <v>1125072</v>
      </c>
      <c r="AI11512" t="s">
        <v>46825</v>
      </c>
      <c r="AJ11512" t="s">
        <v>46828</v>
      </c>
    </row>
    <row r="11513" spans="1:36" ht="17.25" hidden="1" customHeight="1" x14ac:dyDescent="0.2">
      <c r="A11513" s="4" t="s">
        <v>46820</v>
      </c>
      <c r="B11513" t="s">
        <v>46770</v>
      </c>
      <c r="C11513" t="s">
        <v>46821</v>
      </c>
      <c r="D11513" t="s">
        <v>46822</v>
      </c>
      <c r="E11513" t="s">
        <v>191</v>
      </c>
      <c r="F11513" t="s">
        <v>64</v>
      </c>
      <c r="G11513" s="5">
        <v>250</v>
      </c>
      <c r="H11513" t="s">
        <v>857</v>
      </c>
      <c r="I11513" t="s">
        <v>240</v>
      </c>
      <c r="J11513" t="s">
        <v>44</v>
      </c>
      <c r="N11513" s="6">
        <v>1976</v>
      </c>
      <c r="R11513" s="7">
        <v>50.393169999999998</v>
      </c>
      <c r="S11513" s="7">
        <v>30.569476999999999</v>
      </c>
      <c r="T11513" t="s">
        <v>46</v>
      </c>
      <c r="U11513" t="s">
        <v>46823</v>
      </c>
      <c r="X11513" t="s">
        <v>46823</v>
      </c>
      <c r="Y11513" t="s">
        <v>36708</v>
      </c>
      <c r="Z11513" t="s">
        <v>36915</v>
      </c>
      <c r="AG11513" t="s">
        <v>46824</v>
      </c>
      <c r="AH11513" s="27">
        <v>1125073</v>
      </c>
      <c r="AI11513" t="s">
        <v>46825</v>
      </c>
      <c r="AJ11513" t="s">
        <v>46829</v>
      </c>
    </row>
    <row r="11514" spans="1:36" ht="17.25" hidden="1" customHeight="1" x14ac:dyDescent="0.2">
      <c r="A11514" s="4" t="s">
        <v>46830</v>
      </c>
      <c r="B11514" t="s">
        <v>46770</v>
      </c>
      <c r="C11514" t="s">
        <v>46831</v>
      </c>
      <c r="D11514" t="s">
        <v>46832</v>
      </c>
      <c r="E11514" t="s">
        <v>40</v>
      </c>
      <c r="F11514" t="s">
        <v>64</v>
      </c>
      <c r="G11514" s="5">
        <v>250</v>
      </c>
      <c r="H11514" t="s">
        <v>857</v>
      </c>
      <c r="I11514" t="s">
        <v>240</v>
      </c>
      <c r="J11514" t="s">
        <v>44</v>
      </c>
      <c r="N11514" s="6">
        <v>1982</v>
      </c>
      <c r="R11514" s="7">
        <v>50.531699000000003</v>
      </c>
      <c r="S11514" s="7">
        <v>30.662306999999998</v>
      </c>
      <c r="T11514" t="s">
        <v>46</v>
      </c>
      <c r="U11514" t="s">
        <v>46833</v>
      </c>
      <c r="X11514" t="s">
        <v>46823</v>
      </c>
      <c r="Y11514" t="s">
        <v>36708</v>
      </c>
      <c r="Z11514" t="s">
        <v>36915</v>
      </c>
      <c r="AG11514" t="s">
        <v>46834</v>
      </c>
      <c r="AH11514" s="8">
        <v>1125074</v>
      </c>
      <c r="AI11514" t="s">
        <v>46835</v>
      </c>
      <c r="AJ11514" t="s">
        <v>46836</v>
      </c>
    </row>
    <row r="11515" spans="1:36" ht="17.25" hidden="1" customHeight="1" x14ac:dyDescent="0.2">
      <c r="A11515" s="4" t="s">
        <v>46830</v>
      </c>
      <c r="B11515" t="s">
        <v>46770</v>
      </c>
      <c r="C11515" t="s">
        <v>46831</v>
      </c>
      <c r="D11515" t="s">
        <v>46832</v>
      </c>
      <c r="E11515" t="s">
        <v>56</v>
      </c>
      <c r="F11515" t="s">
        <v>64</v>
      </c>
      <c r="G11515" s="5">
        <v>250</v>
      </c>
      <c r="H11515" t="s">
        <v>857</v>
      </c>
      <c r="I11515" t="s">
        <v>240</v>
      </c>
      <c r="J11515" t="s">
        <v>44</v>
      </c>
      <c r="N11515" s="6">
        <v>1984</v>
      </c>
      <c r="R11515" s="7">
        <v>50.531699000000003</v>
      </c>
      <c r="S11515" s="7">
        <v>30.662306999999998</v>
      </c>
      <c r="T11515" t="s">
        <v>46</v>
      </c>
      <c r="U11515" t="s">
        <v>46833</v>
      </c>
      <c r="X11515" t="s">
        <v>46823</v>
      </c>
      <c r="Y11515" t="s">
        <v>36708</v>
      </c>
      <c r="Z11515" t="s">
        <v>36915</v>
      </c>
      <c r="AG11515" t="s">
        <v>46834</v>
      </c>
      <c r="AH11515" s="27">
        <v>1125075</v>
      </c>
      <c r="AI11515" t="s">
        <v>46835</v>
      </c>
      <c r="AJ11515" t="s">
        <v>46837</v>
      </c>
    </row>
    <row r="11516" spans="1:36" ht="17.25" hidden="1" customHeight="1" x14ac:dyDescent="0.2">
      <c r="A11516" s="4" t="s">
        <v>46830</v>
      </c>
      <c r="B11516" t="s">
        <v>46770</v>
      </c>
      <c r="C11516" t="s">
        <v>46831</v>
      </c>
      <c r="D11516" t="s">
        <v>46832</v>
      </c>
      <c r="E11516" t="s">
        <v>58</v>
      </c>
      <c r="F11516" t="s">
        <v>64</v>
      </c>
      <c r="G11516" s="5">
        <v>250</v>
      </c>
      <c r="H11516" t="s">
        <v>857</v>
      </c>
      <c r="I11516" t="s">
        <v>240</v>
      </c>
      <c r="J11516" t="s">
        <v>44</v>
      </c>
      <c r="N11516" s="27"/>
      <c r="R11516" s="7">
        <v>50.531699000000003</v>
      </c>
      <c r="S11516" s="7">
        <v>30.662306999999998</v>
      </c>
      <c r="T11516" t="s">
        <v>46</v>
      </c>
      <c r="U11516" t="s">
        <v>46833</v>
      </c>
      <c r="X11516" t="s">
        <v>46823</v>
      </c>
      <c r="Y11516" t="s">
        <v>36708</v>
      </c>
      <c r="Z11516" t="s">
        <v>36915</v>
      </c>
      <c r="AG11516" t="s">
        <v>46834</v>
      </c>
      <c r="AH11516" s="8">
        <v>1195888</v>
      </c>
      <c r="AI11516" t="s">
        <v>46835</v>
      </c>
      <c r="AJ11516" t="s">
        <v>46838</v>
      </c>
    </row>
    <row r="11517" spans="1:36" ht="17.25" hidden="1" customHeight="1" x14ac:dyDescent="0.2">
      <c r="A11517" s="4" t="s">
        <v>44394</v>
      </c>
      <c r="B11517" t="s">
        <v>43246</v>
      </c>
      <c r="C11517" t="s">
        <v>44395</v>
      </c>
      <c r="D11517" t="s">
        <v>44396</v>
      </c>
      <c r="E11517" t="s">
        <v>4760</v>
      </c>
      <c r="F11517" t="s">
        <v>86</v>
      </c>
      <c r="G11517" s="5">
        <v>160</v>
      </c>
      <c r="H11517" t="s">
        <v>42</v>
      </c>
      <c r="I11517" t="s">
        <v>240</v>
      </c>
      <c r="J11517" t="s">
        <v>44</v>
      </c>
      <c r="N11517" s="6">
        <v>1970</v>
      </c>
      <c r="R11517" s="7">
        <v>44.659500000000001</v>
      </c>
      <c r="S11517" s="7">
        <v>41.929400000000001</v>
      </c>
      <c r="T11517" t="s">
        <v>46</v>
      </c>
      <c r="U11517" t="s">
        <v>44397</v>
      </c>
      <c r="X11517" t="s">
        <v>43424</v>
      </c>
      <c r="Y11517" t="s">
        <v>36708</v>
      </c>
      <c r="Z11517" t="s">
        <v>36915</v>
      </c>
      <c r="AG11517" t="s">
        <v>44398</v>
      </c>
      <c r="AH11517" s="24">
        <v>1027568</v>
      </c>
      <c r="AI11517" t="s">
        <v>44399</v>
      </c>
      <c r="AJ11517" t="s">
        <v>44401</v>
      </c>
    </row>
    <row r="11518" spans="1:36" ht="17.25" hidden="1" customHeight="1" x14ac:dyDescent="0.2">
      <c r="A11518" s="4" t="s">
        <v>44434</v>
      </c>
      <c r="B11518" t="s">
        <v>43246</v>
      </c>
      <c r="C11518" t="s">
        <v>44435</v>
      </c>
      <c r="D11518" t="s">
        <v>44436</v>
      </c>
      <c r="E11518" t="s">
        <v>58</v>
      </c>
      <c r="F11518" t="s">
        <v>527</v>
      </c>
      <c r="G11518" s="5">
        <v>100</v>
      </c>
      <c r="H11518" t="s">
        <v>42</v>
      </c>
      <c r="I11518" t="s">
        <v>240</v>
      </c>
      <c r="J11518" t="s">
        <v>44</v>
      </c>
      <c r="N11518" s="6">
        <v>1970</v>
      </c>
      <c r="R11518" s="7">
        <v>55.608046000000002</v>
      </c>
      <c r="S11518" s="7">
        <v>51.939017999999997</v>
      </c>
      <c r="T11518" t="s">
        <v>46</v>
      </c>
      <c r="U11518" t="s">
        <v>44437</v>
      </c>
      <c r="X11518" t="s">
        <v>43942</v>
      </c>
      <c r="Y11518" t="s">
        <v>36708</v>
      </c>
      <c r="Z11518" t="s">
        <v>36915</v>
      </c>
      <c r="AA11518" t="s">
        <v>44438</v>
      </c>
      <c r="AC11518" t="s">
        <v>44439</v>
      </c>
      <c r="AD11518" t="s">
        <v>880</v>
      </c>
      <c r="AE11518" t="s">
        <v>254</v>
      </c>
      <c r="AG11518" t="s">
        <v>44440</v>
      </c>
      <c r="AH11518" s="30"/>
      <c r="AI11518" t="s">
        <v>44441</v>
      </c>
      <c r="AJ11518" t="s">
        <v>44445</v>
      </c>
    </row>
    <row r="11519" spans="1:36" ht="17.25" hidden="1" customHeight="1" x14ac:dyDescent="0.2">
      <c r="A11519" s="4" t="s">
        <v>44510</v>
      </c>
      <c r="B11519" t="s">
        <v>43246</v>
      </c>
      <c r="C11519" t="s">
        <v>44511</v>
      </c>
      <c r="D11519" t="s">
        <v>44512</v>
      </c>
      <c r="E11519" t="s">
        <v>56</v>
      </c>
      <c r="F11519" t="s">
        <v>86</v>
      </c>
      <c r="G11519" s="5">
        <v>100</v>
      </c>
      <c r="H11519" t="s">
        <v>806</v>
      </c>
      <c r="I11519" t="s">
        <v>240</v>
      </c>
      <c r="J11519" t="s">
        <v>44</v>
      </c>
      <c r="N11519" s="6">
        <v>1970</v>
      </c>
      <c r="O11519" s="24">
        <v>2021</v>
      </c>
      <c r="P11519" s="24">
        <v>2022</v>
      </c>
      <c r="R11519" s="7">
        <v>69.518299999999996</v>
      </c>
      <c r="S11519" s="7">
        <v>88.344200000000001</v>
      </c>
      <c r="T11519" t="s">
        <v>46</v>
      </c>
      <c r="U11519" t="s">
        <v>44502</v>
      </c>
      <c r="X11519" t="s">
        <v>44503</v>
      </c>
      <c r="Y11519" t="s">
        <v>36708</v>
      </c>
      <c r="Z11519" t="s">
        <v>36915</v>
      </c>
      <c r="AC11519" t="s">
        <v>44513</v>
      </c>
      <c r="AD11519" t="s">
        <v>880</v>
      </c>
      <c r="AE11519" t="s">
        <v>1546</v>
      </c>
      <c r="AF11519" t="s">
        <v>5000</v>
      </c>
      <c r="AG11519" t="s">
        <v>44514</v>
      </c>
      <c r="AH11519" s="24">
        <v>1202571</v>
      </c>
      <c r="AI11519" t="s">
        <v>44515</v>
      </c>
      <c r="AJ11519" t="s">
        <v>44517</v>
      </c>
    </row>
    <row r="11520" spans="1:36" ht="17.25" hidden="1" customHeight="1" x14ac:dyDescent="0.2">
      <c r="A11520" s="4" t="s">
        <v>44568</v>
      </c>
      <c r="B11520" t="s">
        <v>43246</v>
      </c>
      <c r="C11520" t="s">
        <v>44569</v>
      </c>
      <c r="D11520" t="s">
        <v>44570</v>
      </c>
      <c r="E11520" t="s">
        <v>4787</v>
      </c>
      <c r="F11520" t="s">
        <v>86</v>
      </c>
      <c r="G11520" s="5">
        <v>100</v>
      </c>
      <c r="H11520" t="s">
        <v>42</v>
      </c>
      <c r="I11520" t="s">
        <v>240</v>
      </c>
      <c r="J11520" t="s">
        <v>44</v>
      </c>
      <c r="N11520" s="24">
        <v>1970</v>
      </c>
      <c r="R11520" s="7">
        <v>54.563370999999997</v>
      </c>
      <c r="S11520" s="7">
        <v>39.765411</v>
      </c>
      <c r="T11520" t="s">
        <v>46</v>
      </c>
      <c r="U11520" t="s">
        <v>43660</v>
      </c>
      <c r="X11520" t="s">
        <v>43661</v>
      </c>
      <c r="Y11520" t="s">
        <v>36708</v>
      </c>
      <c r="Z11520" t="s">
        <v>36915</v>
      </c>
      <c r="AG11520" t="s">
        <v>44572</v>
      </c>
      <c r="AH11520" s="24">
        <v>1182763</v>
      </c>
      <c r="AI11520" t="s">
        <v>44573</v>
      </c>
      <c r="AJ11520" t="s">
        <v>44578</v>
      </c>
    </row>
    <row r="11521" spans="1:36" ht="17.25" hidden="1" customHeight="1" x14ac:dyDescent="0.2">
      <c r="A11521" s="4" t="s">
        <v>45365</v>
      </c>
      <c r="B11521" t="s">
        <v>43246</v>
      </c>
      <c r="C11521" t="s">
        <v>45366</v>
      </c>
      <c r="D11521" t="s">
        <v>45367</v>
      </c>
      <c r="E11521" t="s">
        <v>1157</v>
      </c>
      <c r="F11521" t="s">
        <v>86</v>
      </c>
      <c r="G11521" s="5">
        <v>118</v>
      </c>
      <c r="H11521" t="s">
        <v>42</v>
      </c>
      <c r="I11521" t="s">
        <v>240</v>
      </c>
      <c r="J11521" t="s">
        <v>44</v>
      </c>
      <c r="N11521" s="6">
        <v>1970</v>
      </c>
      <c r="R11521" s="7">
        <v>54.789600999999998</v>
      </c>
      <c r="S11521" s="7">
        <v>56.119897999999999</v>
      </c>
      <c r="T11521" t="s">
        <v>46</v>
      </c>
      <c r="U11521" t="s">
        <v>45368</v>
      </c>
      <c r="X11521" t="s">
        <v>43913</v>
      </c>
      <c r="Y11521" t="s">
        <v>36708</v>
      </c>
      <c r="Z11521" t="s">
        <v>36915</v>
      </c>
      <c r="AG11521" t="s">
        <v>45370</v>
      </c>
      <c r="AH11521" s="24">
        <v>1202615</v>
      </c>
      <c r="AI11521" t="s">
        <v>45371</v>
      </c>
      <c r="AJ11521" t="s">
        <v>45374</v>
      </c>
    </row>
    <row r="11522" spans="1:36" ht="17.25" hidden="1" customHeight="1" x14ac:dyDescent="0.2">
      <c r="A11522" s="4" t="s">
        <v>45469</v>
      </c>
      <c r="B11522" t="s">
        <v>43246</v>
      </c>
      <c r="C11522" t="s">
        <v>45470</v>
      </c>
      <c r="D11522" t="s">
        <v>45471</v>
      </c>
      <c r="E11522" t="s">
        <v>40</v>
      </c>
      <c r="F11522" t="s">
        <v>4924</v>
      </c>
      <c r="G11522" s="5">
        <v>80</v>
      </c>
      <c r="H11522" t="s">
        <v>806</v>
      </c>
      <c r="I11522" t="s">
        <v>240</v>
      </c>
      <c r="J11522" t="s">
        <v>44</v>
      </c>
      <c r="N11522" s="24">
        <v>1970</v>
      </c>
      <c r="O11522" s="24">
        <v>2022</v>
      </c>
      <c r="R11522" s="7">
        <v>43.100866000000003</v>
      </c>
      <c r="S11522" s="7">
        <v>131.972542</v>
      </c>
      <c r="T11522" t="s">
        <v>46</v>
      </c>
      <c r="U11522" t="s">
        <v>45472</v>
      </c>
      <c r="X11522" t="s">
        <v>43314</v>
      </c>
      <c r="Y11522" t="s">
        <v>36708</v>
      </c>
      <c r="Z11522" t="s">
        <v>36915</v>
      </c>
      <c r="AA11522" t="s">
        <v>45473</v>
      </c>
      <c r="AG11522" t="s">
        <v>45474</v>
      </c>
      <c r="AH11522" s="24">
        <v>1156327</v>
      </c>
      <c r="AI11522" t="s">
        <v>45475</v>
      </c>
      <c r="AJ11522" t="s">
        <v>45476</v>
      </c>
    </row>
    <row r="11523" spans="1:36" ht="17.25" hidden="1" customHeight="1" x14ac:dyDescent="0.2">
      <c r="A11523" s="4" t="s">
        <v>45469</v>
      </c>
      <c r="B11523" t="s">
        <v>43246</v>
      </c>
      <c r="C11523" t="s">
        <v>45470</v>
      </c>
      <c r="D11523" t="s">
        <v>45471</v>
      </c>
      <c r="E11523" t="s">
        <v>56</v>
      </c>
      <c r="F11523" t="s">
        <v>4924</v>
      </c>
      <c r="G11523" s="5">
        <v>98</v>
      </c>
      <c r="H11523" t="s">
        <v>42</v>
      </c>
      <c r="I11523" t="s">
        <v>240</v>
      </c>
      <c r="J11523" t="s">
        <v>44</v>
      </c>
      <c r="N11523" s="6">
        <v>1970</v>
      </c>
      <c r="P11523" s="24">
        <v>2027</v>
      </c>
      <c r="R11523" s="7">
        <v>43.100866000000003</v>
      </c>
      <c r="S11523" s="7">
        <v>131.972542</v>
      </c>
      <c r="T11523" t="s">
        <v>46</v>
      </c>
      <c r="U11523" t="s">
        <v>45472</v>
      </c>
      <c r="X11523" t="s">
        <v>43314</v>
      </c>
      <c r="Y11523" t="s">
        <v>36708</v>
      </c>
      <c r="Z11523" t="s">
        <v>36915</v>
      </c>
      <c r="AA11523" t="s">
        <v>45473</v>
      </c>
      <c r="AG11523" t="s">
        <v>45474</v>
      </c>
      <c r="AH11523" s="24">
        <v>1156326</v>
      </c>
      <c r="AI11523" t="s">
        <v>45475</v>
      </c>
      <c r="AJ11523" t="s">
        <v>45478</v>
      </c>
    </row>
    <row r="11524" spans="1:36" ht="17.25" hidden="1" customHeight="1" x14ac:dyDescent="0.2">
      <c r="A11524" s="4" t="s">
        <v>46884</v>
      </c>
      <c r="B11524" t="s">
        <v>46770</v>
      </c>
      <c r="C11524" t="s">
        <v>46885</v>
      </c>
      <c r="D11524" t="s">
        <v>46886</v>
      </c>
      <c r="E11524" t="s">
        <v>335</v>
      </c>
      <c r="F11524" t="s">
        <v>64</v>
      </c>
      <c r="G11524" s="5">
        <v>300</v>
      </c>
      <c r="H11524" t="s">
        <v>42</v>
      </c>
      <c r="I11524" t="s">
        <v>240</v>
      </c>
      <c r="J11524" t="s">
        <v>44</v>
      </c>
      <c r="M11524" t="s">
        <v>559</v>
      </c>
      <c r="N11524" s="6">
        <v>1971</v>
      </c>
      <c r="P11524" s="25"/>
      <c r="R11524" s="7">
        <v>50.134166999999998</v>
      </c>
      <c r="S11524" s="7">
        <v>30.746976</v>
      </c>
      <c r="T11524" t="s">
        <v>46</v>
      </c>
      <c r="U11524" t="s">
        <v>46887</v>
      </c>
      <c r="X11524" t="s">
        <v>46823</v>
      </c>
      <c r="Y11524" t="s">
        <v>36708</v>
      </c>
      <c r="Z11524" t="s">
        <v>36915</v>
      </c>
      <c r="AC11524" t="s">
        <v>46888</v>
      </c>
      <c r="AG11524" t="s">
        <v>46889</v>
      </c>
      <c r="AH11524" s="24">
        <v>1153904</v>
      </c>
      <c r="AI11524" t="s">
        <v>46890</v>
      </c>
      <c r="AJ11524" t="s">
        <v>46891</v>
      </c>
    </row>
    <row r="11525" spans="1:36" ht="17.25" hidden="1" customHeight="1" x14ac:dyDescent="0.2">
      <c r="A11525" s="4" t="s">
        <v>46884</v>
      </c>
      <c r="B11525" t="s">
        <v>46770</v>
      </c>
      <c r="C11525" t="s">
        <v>46885</v>
      </c>
      <c r="D11525" t="s">
        <v>46886</v>
      </c>
      <c r="E11525" t="s">
        <v>1157</v>
      </c>
      <c r="F11525" t="s">
        <v>64</v>
      </c>
      <c r="G11525" s="5">
        <v>300</v>
      </c>
      <c r="H11525" t="s">
        <v>42</v>
      </c>
      <c r="I11525" t="s">
        <v>240</v>
      </c>
      <c r="J11525" t="s">
        <v>44</v>
      </c>
      <c r="M11525" t="s">
        <v>559</v>
      </c>
      <c r="N11525" s="6">
        <v>1972</v>
      </c>
      <c r="R11525" s="7">
        <v>50.134166999999998</v>
      </c>
      <c r="S11525" s="7">
        <v>30.746976</v>
      </c>
      <c r="T11525" t="s">
        <v>46</v>
      </c>
      <c r="U11525" t="s">
        <v>46887</v>
      </c>
      <c r="X11525" t="s">
        <v>46823</v>
      </c>
      <c r="Y11525" t="s">
        <v>36708</v>
      </c>
      <c r="Z11525" t="s">
        <v>36915</v>
      </c>
      <c r="AC11525" t="s">
        <v>46888</v>
      </c>
      <c r="AG11525" t="s">
        <v>46889</v>
      </c>
      <c r="AH11525" s="24">
        <v>1153905</v>
      </c>
      <c r="AI11525" t="s">
        <v>46890</v>
      </c>
      <c r="AJ11525" t="s">
        <v>46892</v>
      </c>
    </row>
    <row r="11526" spans="1:36" ht="17.25" hidden="1" customHeight="1" x14ac:dyDescent="0.2">
      <c r="A11526" s="4" t="s">
        <v>46893</v>
      </c>
      <c r="B11526" t="s">
        <v>46770</v>
      </c>
      <c r="C11526" t="s">
        <v>46894</v>
      </c>
      <c r="D11526" t="s">
        <v>46895</v>
      </c>
      <c r="E11526" t="s">
        <v>335</v>
      </c>
      <c r="F11526" t="s">
        <v>64</v>
      </c>
      <c r="G11526" s="5">
        <v>800</v>
      </c>
      <c r="H11526" t="s">
        <v>857</v>
      </c>
      <c r="I11526" t="s">
        <v>240</v>
      </c>
      <c r="J11526" t="s">
        <v>44</v>
      </c>
      <c r="M11526" t="s">
        <v>559</v>
      </c>
      <c r="N11526" s="6">
        <v>1975</v>
      </c>
      <c r="R11526" s="7">
        <v>48.464975000000003</v>
      </c>
      <c r="S11526" s="7">
        <v>38.202159000000002</v>
      </c>
      <c r="T11526" t="s">
        <v>46</v>
      </c>
      <c r="U11526" t="s">
        <v>46896</v>
      </c>
      <c r="X11526" t="s">
        <v>46897</v>
      </c>
      <c r="Y11526" t="s">
        <v>36708</v>
      </c>
      <c r="Z11526" t="s">
        <v>36915</v>
      </c>
      <c r="AC11526" t="s">
        <v>46898</v>
      </c>
      <c r="AG11526" t="s">
        <v>46899</v>
      </c>
      <c r="AH11526" s="24">
        <v>1154658</v>
      </c>
      <c r="AI11526" t="s">
        <v>46900</v>
      </c>
      <c r="AJ11526" t="s">
        <v>46901</v>
      </c>
    </row>
    <row r="11527" spans="1:36" ht="17.25" hidden="1" customHeight="1" x14ac:dyDescent="0.2">
      <c r="A11527" s="4" t="s">
        <v>46893</v>
      </c>
      <c r="B11527" t="s">
        <v>46770</v>
      </c>
      <c r="C11527" t="s">
        <v>46894</v>
      </c>
      <c r="D11527" t="s">
        <v>46895</v>
      </c>
      <c r="E11527" t="s">
        <v>1157</v>
      </c>
      <c r="F11527" t="s">
        <v>64</v>
      </c>
      <c r="G11527" s="5">
        <v>800</v>
      </c>
      <c r="H11527" t="s">
        <v>857</v>
      </c>
      <c r="I11527" t="s">
        <v>240</v>
      </c>
      <c r="J11527" t="s">
        <v>44</v>
      </c>
      <c r="M11527" t="s">
        <v>559</v>
      </c>
      <c r="N11527" s="24">
        <v>1976</v>
      </c>
      <c r="R11527" s="7">
        <v>48.464975000000003</v>
      </c>
      <c r="S11527" s="7">
        <v>38.202159000000002</v>
      </c>
      <c r="T11527" t="s">
        <v>46</v>
      </c>
      <c r="U11527" t="s">
        <v>46896</v>
      </c>
      <c r="X11527" t="s">
        <v>46897</v>
      </c>
      <c r="Y11527" t="s">
        <v>36708</v>
      </c>
      <c r="Z11527" t="s">
        <v>36915</v>
      </c>
      <c r="AC11527" t="s">
        <v>46898</v>
      </c>
      <c r="AG11527" t="s">
        <v>46899</v>
      </c>
      <c r="AH11527" s="24">
        <v>1154659</v>
      </c>
      <c r="AI11527" t="s">
        <v>46900</v>
      </c>
      <c r="AJ11527" t="s">
        <v>46902</v>
      </c>
    </row>
    <row r="11528" spans="1:36" ht="17.25" hidden="1" customHeight="1" x14ac:dyDescent="0.2">
      <c r="A11528" s="4" t="s">
        <v>46893</v>
      </c>
      <c r="B11528" t="s">
        <v>46770</v>
      </c>
      <c r="C11528" t="s">
        <v>46894</v>
      </c>
      <c r="D11528" t="s">
        <v>46895</v>
      </c>
      <c r="E11528" t="s">
        <v>2297</v>
      </c>
      <c r="F11528" t="s">
        <v>64</v>
      </c>
      <c r="G11528" s="5">
        <v>800</v>
      </c>
      <c r="H11528" t="s">
        <v>857</v>
      </c>
      <c r="I11528" t="s">
        <v>240</v>
      </c>
      <c r="J11528" t="s">
        <v>44</v>
      </c>
      <c r="M11528" t="s">
        <v>559</v>
      </c>
      <c r="N11528" s="6">
        <v>1977</v>
      </c>
      <c r="R11528" s="7">
        <v>48.464975000000003</v>
      </c>
      <c r="S11528" s="7">
        <v>38.202159000000002</v>
      </c>
      <c r="T11528" t="s">
        <v>46</v>
      </c>
      <c r="U11528" t="s">
        <v>46896</v>
      </c>
      <c r="X11528" t="s">
        <v>46897</v>
      </c>
      <c r="Y11528" t="s">
        <v>36708</v>
      </c>
      <c r="Z11528" t="s">
        <v>36915</v>
      </c>
      <c r="AC11528" t="s">
        <v>46898</v>
      </c>
      <c r="AG11528" t="s">
        <v>46899</v>
      </c>
      <c r="AH11528" s="24">
        <v>1154660</v>
      </c>
      <c r="AI11528" t="s">
        <v>46900</v>
      </c>
      <c r="AJ11528" t="s">
        <v>46903</v>
      </c>
    </row>
    <row r="11529" spans="1:36" ht="17.25" hidden="1" customHeight="1" x14ac:dyDescent="0.2">
      <c r="A11529" s="4" t="s">
        <v>46904</v>
      </c>
      <c r="B11529" t="s">
        <v>46770</v>
      </c>
      <c r="C11529" t="s">
        <v>46905</v>
      </c>
      <c r="D11529" t="s">
        <v>46906</v>
      </c>
      <c r="E11529" t="s">
        <v>335</v>
      </c>
      <c r="F11529" t="s">
        <v>64</v>
      </c>
      <c r="G11529" s="5">
        <v>800</v>
      </c>
      <c r="H11529" t="s">
        <v>857</v>
      </c>
      <c r="I11529" t="s">
        <v>240</v>
      </c>
      <c r="J11529" t="s">
        <v>44</v>
      </c>
      <c r="M11529" t="s">
        <v>559</v>
      </c>
      <c r="N11529" s="6">
        <v>1975</v>
      </c>
      <c r="P11529" s="25"/>
      <c r="R11529" s="7">
        <v>47.507157999999997</v>
      </c>
      <c r="S11529" s="7">
        <v>34.627586999999998</v>
      </c>
      <c r="T11529" t="s">
        <v>46</v>
      </c>
      <c r="U11529" t="s">
        <v>46907</v>
      </c>
      <c r="X11529" t="s">
        <v>46908</v>
      </c>
      <c r="Y11529" t="s">
        <v>36708</v>
      </c>
      <c r="Z11529" t="s">
        <v>36915</v>
      </c>
      <c r="AC11529" t="s">
        <v>46909</v>
      </c>
      <c r="AG11529" t="s">
        <v>46910</v>
      </c>
      <c r="AH11529" s="6">
        <v>1158997</v>
      </c>
      <c r="AI11529" t="s">
        <v>46911</v>
      </c>
      <c r="AJ11529" t="s">
        <v>46912</v>
      </c>
    </row>
    <row r="11530" spans="1:36" ht="17.25" hidden="1" customHeight="1" x14ac:dyDescent="0.2">
      <c r="A11530" s="4" t="s">
        <v>46904</v>
      </c>
      <c r="B11530" t="s">
        <v>46770</v>
      </c>
      <c r="C11530" t="s">
        <v>46905</v>
      </c>
      <c r="D11530" t="s">
        <v>46906</v>
      </c>
      <c r="E11530" t="s">
        <v>1157</v>
      </c>
      <c r="F11530" t="s">
        <v>64</v>
      </c>
      <c r="G11530" s="5">
        <v>800</v>
      </c>
      <c r="H11530" t="s">
        <v>806</v>
      </c>
      <c r="I11530" t="s">
        <v>240</v>
      </c>
      <c r="J11530" t="s">
        <v>44</v>
      </c>
      <c r="M11530" t="s">
        <v>559</v>
      </c>
      <c r="N11530" s="6">
        <v>1976</v>
      </c>
      <c r="O11530" s="5" t="s">
        <v>45</v>
      </c>
      <c r="R11530" s="7">
        <v>47.507157999999997</v>
      </c>
      <c r="S11530" s="7">
        <v>34.627586999999998</v>
      </c>
      <c r="T11530" t="s">
        <v>46</v>
      </c>
      <c r="U11530" t="s">
        <v>46907</v>
      </c>
      <c r="X11530" t="s">
        <v>46908</v>
      </c>
      <c r="Y11530" t="s">
        <v>36708</v>
      </c>
      <c r="Z11530" t="s">
        <v>36915</v>
      </c>
      <c r="AC11530" t="s">
        <v>46909</v>
      </c>
      <c r="AG11530" t="s">
        <v>46910</v>
      </c>
      <c r="AH11530" s="24">
        <v>1158998</v>
      </c>
      <c r="AI11530" t="s">
        <v>46911</v>
      </c>
      <c r="AJ11530" t="s">
        <v>46913</v>
      </c>
    </row>
    <row r="11531" spans="1:36" ht="17.25" hidden="1" customHeight="1" x14ac:dyDescent="0.2">
      <c r="A11531" s="4" t="s">
        <v>46904</v>
      </c>
      <c r="B11531" t="s">
        <v>46770</v>
      </c>
      <c r="C11531" t="s">
        <v>46905</v>
      </c>
      <c r="D11531" t="s">
        <v>46906</v>
      </c>
      <c r="E11531" t="s">
        <v>2297</v>
      </c>
      <c r="F11531" t="s">
        <v>64</v>
      </c>
      <c r="G11531" s="5">
        <v>800</v>
      </c>
      <c r="H11531" t="s">
        <v>857</v>
      </c>
      <c r="I11531" t="s">
        <v>240</v>
      </c>
      <c r="J11531" t="s">
        <v>44</v>
      </c>
      <c r="M11531" t="s">
        <v>559</v>
      </c>
      <c r="N11531" s="6">
        <v>1977</v>
      </c>
      <c r="R11531" s="7">
        <v>47.507157999999997</v>
      </c>
      <c r="S11531" s="7">
        <v>34.627586999999998</v>
      </c>
      <c r="T11531" t="s">
        <v>46</v>
      </c>
      <c r="U11531" t="s">
        <v>46907</v>
      </c>
      <c r="X11531" t="s">
        <v>46908</v>
      </c>
      <c r="Y11531" t="s">
        <v>36708</v>
      </c>
      <c r="Z11531" t="s">
        <v>36915</v>
      </c>
      <c r="AC11531" t="s">
        <v>46909</v>
      </c>
      <c r="AG11531" t="s">
        <v>46910</v>
      </c>
      <c r="AH11531" s="24">
        <v>1158999</v>
      </c>
      <c r="AI11531" t="s">
        <v>46911</v>
      </c>
      <c r="AJ11531" t="s">
        <v>46914</v>
      </c>
    </row>
    <row r="11532" spans="1:36" ht="17.25" hidden="1" customHeight="1" x14ac:dyDescent="0.2">
      <c r="A11532" s="4" t="s">
        <v>46915</v>
      </c>
      <c r="B11532" t="s">
        <v>46770</v>
      </c>
      <c r="C11532" t="s">
        <v>46916</v>
      </c>
      <c r="D11532" t="s">
        <v>46917</v>
      </c>
      <c r="E11532" t="s">
        <v>46918</v>
      </c>
      <c r="F11532" t="s">
        <v>24463</v>
      </c>
      <c r="G11532" s="5">
        <v>72</v>
      </c>
      <c r="H11532" t="s">
        <v>42</v>
      </c>
      <c r="I11532" t="s">
        <v>528</v>
      </c>
      <c r="J11532" t="s">
        <v>44</v>
      </c>
      <c r="N11532" s="6">
        <v>2005</v>
      </c>
      <c r="R11532" s="7">
        <v>48.070550454719402</v>
      </c>
      <c r="S11532" s="7">
        <v>37.8047086632778</v>
      </c>
      <c r="T11532" t="s">
        <v>46</v>
      </c>
      <c r="U11532" t="s">
        <v>46897</v>
      </c>
      <c r="X11532" t="s">
        <v>46919</v>
      </c>
      <c r="Y11532" t="s">
        <v>36708</v>
      </c>
      <c r="Z11532" t="s">
        <v>36915</v>
      </c>
      <c r="AG11532" t="s">
        <v>46920</v>
      </c>
      <c r="AH11532" s="24">
        <v>1188918</v>
      </c>
      <c r="AI11532" t="s">
        <v>46921</v>
      </c>
      <c r="AJ11532" t="s">
        <v>46922</v>
      </c>
    </row>
    <row r="11533" spans="1:36" ht="17.25" hidden="1" customHeight="1" x14ac:dyDescent="0.2">
      <c r="A11533" s="4" t="s">
        <v>46932</v>
      </c>
      <c r="B11533" t="s">
        <v>46924</v>
      </c>
      <c r="C11533" t="s">
        <v>46933</v>
      </c>
      <c r="E11533" t="s">
        <v>40</v>
      </c>
      <c r="F11533" t="s">
        <v>86</v>
      </c>
      <c r="G11533" s="5">
        <v>520</v>
      </c>
      <c r="H11533" t="s">
        <v>857</v>
      </c>
      <c r="I11533" t="s">
        <v>43</v>
      </c>
      <c r="J11533" t="s">
        <v>559</v>
      </c>
      <c r="K11533" t="s">
        <v>45</v>
      </c>
      <c r="L11533" t="s">
        <v>45</v>
      </c>
      <c r="N11533" s="6">
        <v>2002</v>
      </c>
      <c r="R11533" s="7">
        <v>51.61551</v>
      </c>
      <c r="S11533" s="7">
        <v>-3.8346</v>
      </c>
      <c r="T11533" t="s">
        <v>46</v>
      </c>
      <c r="U11533" t="s">
        <v>46934</v>
      </c>
      <c r="X11533" t="s">
        <v>46935</v>
      </c>
      <c r="Y11533" t="s">
        <v>36708</v>
      </c>
      <c r="Z11533" t="s">
        <v>37636</v>
      </c>
      <c r="AA11533" t="s">
        <v>46936</v>
      </c>
      <c r="AB11533" t="s">
        <v>46937</v>
      </c>
      <c r="AG11533" t="s">
        <v>46938</v>
      </c>
      <c r="AH11533" s="8">
        <v>1166925</v>
      </c>
      <c r="AI11533" t="s">
        <v>46939</v>
      </c>
      <c r="AJ11533" t="s">
        <v>46940</v>
      </c>
    </row>
    <row r="11534" spans="1:36" ht="17.25" hidden="1" customHeight="1" x14ac:dyDescent="0.2">
      <c r="A11534" s="4" t="s">
        <v>46932</v>
      </c>
      <c r="B11534" t="s">
        <v>46924</v>
      </c>
      <c r="C11534" t="s">
        <v>46933</v>
      </c>
      <c r="E11534" t="s">
        <v>56</v>
      </c>
      <c r="F11534" t="s">
        <v>86</v>
      </c>
      <c r="G11534" s="5">
        <v>32</v>
      </c>
      <c r="H11534" t="s">
        <v>857</v>
      </c>
      <c r="I11534" t="s">
        <v>65</v>
      </c>
      <c r="J11534" t="s">
        <v>559</v>
      </c>
      <c r="K11534" t="s">
        <v>45</v>
      </c>
      <c r="L11534" t="s">
        <v>45</v>
      </c>
      <c r="N11534" s="6">
        <v>2002</v>
      </c>
      <c r="R11534" s="7">
        <v>51.61551</v>
      </c>
      <c r="S11534" s="7">
        <v>-3.8346</v>
      </c>
      <c r="T11534" t="s">
        <v>46</v>
      </c>
      <c r="U11534" t="s">
        <v>46934</v>
      </c>
      <c r="X11534" t="s">
        <v>46935</v>
      </c>
      <c r="Y11534" t="s">
        <v>36708</v>
      </c>
      <c r="Z11534" t="s">
        <v>37636</v>
      </c>
      <c r="AA11534" t="s">
        <v>46936</v>
      </c>
      <c r="AB11534" t="s">
        <v>46941</v>
      </c>
      <c r="AG11534" t="s">
        <v>46938</v>
      </c>
      <c r="AH11534" s="27">
        <v>1178470</v>
      </c>
      <c r="AI11534" t="s">
        <v>46939</v>
      </c>
      <c r="AJ11534" t="s">
        <v>46942</v>
      </c>
    </row>
    <row r="11535" spans="1:36" ht="17.25" hidden="1" customHeight="1" x14ac:dyDescent="0.2">
      <c r="A11535" s="4" t="s">
        <v>46943</v>
      </c>
      <c r="B11535" t="s">
        <v>46924</v>
      </c>
      <c r="C11535" t="s">
        <v>46944</v>
      </c>
      <c r="E11535" t="s">
        <v>24794</v>
      </c>
      <c r="F11535" t="s">
        <v>86</v>
      </c>
      <c r="G11535" s="5">
        <v>60</v>
      </c>
      <c r="H11535" t="s">
        <v>42</v>
      </c>
      <c r="I11535" t="s">
        <v>65</v>
      </c>
      <c r="J11535" t="s">
        <v>45</v>
      </c>
      <c r="K11535" t="s">
        <v>45</v>
      </c>
      <c r="L11535" t="s">
        <v>45</v>
      </c>
      <c r="N11535" s="6">
        <v>1974</v>
      </c>
      <c r="R11535" s="7">
        <v>54.844999999999999</v>
      </c>
      <c r="S11535" s="7">
        <v>-5.7859999999999996</v>
      </c>
      <c r="T11535" t="s">
        <v>46</v>
      </c>
      <c r="U11535" t="s">
        <v>46945</v>
      </c>
      <c r="X11535" t="s">
        <v>46946</v>
      </c>
      <c r="Y11535" t="s">
        <v>36708</v>
      </c>
      <c r="Z11535" t="s">
        <v>37636</v>
      </c>
      <c r="AA11535" t="s">
        <v>46947</v>
      </c>
      <c r="AB11535" t="s">
        <v>46948</v>
      </c>
      <c r="AG11535" t="s">
        <v>46949</v>
      </c>
      <c r="AH11535" s="24">
        <v>1104027</v>
      </c>
      <c r="AI11535" t="s">
        <v>46950</v>
      </c>
      <c r="AJ11535" t="s">
        <v>46951</v>
      </c>
    </row>
    <row r="11536" spans="1:36" ht="17.25" hidden="1" customHeight="1" x14ac:dyDescent="0.2">
      <c r="A11536" s="4" t="s">
        <v>46943</v>
      </c>
      <c r="B11536" t="s">
        <v>46924</v>
      </c>
      <c r="C11536" t="s">
        <v>46944</v>
      </c>
      <c r="E11536" t="s">
        <v>24798</v>
      </c>
      <c r="F11536" t="s">
        <v>86</v>
      </c>
      <c r="G11536" s="5">
        <v>60</v>
      </c>
      <c r="H11536" t="s">
        <v>42</v>
      </c>
      <c r="I11536" t="s">
        <v>65</v>
      </c>
      <c r="J11536" t="s">
        <v>45</v>
      </c>
      <c r="K11536" t="s">
        <v>45</v>
      </c>
      <c r="L11536" t="s">
        <v>45</v>
      </c>
      <c r="N11536" s="6">
        <v>1974</v>
      </c>
      <c r="R11536" s="7">
        <v>54.844999999999999</v>
      </c>
      <c r="S11536" s="7">
        <v>-5.7859999999999996</v>
      </c>
      <c r="T11536" t="s">
        <v>46</v>
      </c>
      <c r="U11536" t="s">
        <v>46945</v>
      </c>
      <c r="X11536" t="s">
        <v>46946</v>
      </c>
      <c r="Y11536" t="s">
        <v>36708</v>
      </c>
      <c r="Z11536" t="s">
        <v>37636</v>
      </c>
      <c r="AA11536" t="s">
        <v>46947</v>
      </c>
      <c r="AB11536" t="s">
        <v>46948</v>
      </c>
      <c r="AG11536" t="s">
        <v>46949</v>
      </c>
      <c r="AH11536" s="24">
        <v>1104028</v>
      </c>
      <c r="AI11536" t="s">
        <v>46950</v>
      </c>
      <c r="AJ11536" t="s">
        <v>46952</v>
      </c>
    </row>
    <row r="11537" spans="1:36" ht="17.25" hidden="1" customHeight="1" x14ac:dyDescent="0.2">
      <c r="A11537" s="4" t="s">
        <v>46943</v>
      </c>
      <c r="B11537" t="s">
        <v>46924</v>
      </c>
      <c r="C11537" t="s">
        <v>46944</v>
      </c>
      <c r="E11537" t="s">
        <v>46953</v>
      </c>
      <c r="F11537" t="s">
        <v>86</v>
      </c>
      <c r="G11537" s="5">
        <v>300</v>
      </c>
      <c r="H11537" t="s">
        <v>42</v>
      </c>
      <c r="I11537" t="s">
        <v>43</v>
      </c>
      <c r="J11537" t="s">
        <v>559</v>
      </c>
      <c r="K11537" t="s">
        <v>45</v>
      </c>
      <c r="L11537" t="s">
        <v>45</v>
      </c>
      <c r="N11537" s="6">
        <v>2003</v>
      </c>
      <c r="R11537" s="7">
        <v>54.844999999999999</v>
      </c>
      <c r="S11537" s="7">
        <v>-5.7859999999999996</v>
      </c>
      <c r="T11537" t="s">
        <v>46</v>
      </c>
      <c r="U11537" t="s">
        <v>46945</v>
      </c>
      <c r="X11537" t="s">
        <v>46946</v>
      </c>
      <c r="Y11537" t="s">
        <v>36708</v>
      </c>
      <c r="Z11537" t="s">
        <v>37636</v>
      </c>
      <c r="AB11537" t="s">
        <v>46954</v>
      </c>
      <c r="AG11537" t="s">
        <v>46949</v>
      </c>
      <c r="AH11537" s="8" t="s">
        <v>46955</v>
      </c>
      <c r="AI11537" t="s">
        <v>46950</v>
      </c>
      <c r="AJ11537" t="s">
        <v>46956</v>
      </c>
    </row>
    <row r="11538" spans="1:36" ht="17.25" hidden="1" customHeight="1" x14ac:dyDescent="0.2">
      <c r="A11538" s="4" t="s">
        <v>46943</v>
      </c>
      <c r="B11538" t="s">
        <v>46924</v>
      </c>
      <c r="C11538" t="s">
        <v>46944</v>
      </c>
      <c r="E11538" t="s">
        <v>46957</v>
      </c>
      <c r="F11538" t="s">
        <v>86</v>
      </c>
      <c r="G11538" s="5">
        <v>300</v>
      </c>
      <c r="H11538" t="s">
        <v>42</v>
      </c>
      <c r="I11538" t="s">
        <v>43</v>
      </c>
      <c r="J11538" t="s">
        <v>559</v>
      </c>
      <c r="K11538" t="s">
        <v>45</v>
      </c>
      <c r="L11538" t="s">
        <v>45</v>
      </c>
      <c r="N11538" s="6">
        <v>2003</v>
      </c>
      <c r="R11538" s="7">
        <v>54.844999999999999</v>
      </c>
      <c r="S11538" s="7">
        <v>-5.7859999999999996</v>
      </c>
      <c r="T11538" t="s">
        <v>46</v>
      </c>
      <c r="U11538" t="s">
        <v>46945</v>
      </c>
      <c r="X11538" t="s">
        <v>46946</v>
      </c>
      <c r="Y11538" t="s">
        <v>36708</v>
      </c>
      <c r="Z11538" t="s">
        <v>37636</v>
      </c>
      <c r="AB11538" t="s">
        <v>46958</v>
      </c>
      <c r="AG11538" t="s">
        <v>46949</v>
      </c>
      <c r="AH11538" s="8" t="s">
        <v>46959</v>
      </c>
      <c r="AI11538" t="s">
        <v>46950</v>
      </c>
      <c r="AJ11538" t="s">
        <v>46960</v>
      </c>
    </row>
    <row r="11539" spans="1:36" ht="17.25" hidden="1" customHeight="1" x14ac:dyDescent="0.2">
      <c r="A11539" s="4" t="s">
        <v>46961</v>
      </c>
      <c r="B11539" t="s">
        <v>46924</v>
      </c>
      <c r="C11539" t="s">
        <v>46962</v>
      </c>
      <c r="E11539" t="s">
        <v>43</v>
      </c>
      <c r="F11539" t="s">
        <v>86</v>
      </c>
      <c r="G11539" s="5">
        <v>480</v>
      </c>
      <c r="H11539" t="s">
        <v>677</v>
      </c>
      <c r="I11539" t="s">
        <v>43</v>
      </c>
      <c r="J11539" t="s">
        <v>559</v>
      </c>
      <c r="K11539" t="s">
        <v>45</v>
      </c>
      <c r="L11539" t="s">
        <v>45</v>
      </c>
      <c r="N11539" s="27"/>
      <c r="P11539" s="25"/>
      <c r="R11539" s="7">
        <v>54.597290000000001</v>
      </c>
      <c r="S11539" s="7">
        <v>-5.9301199999999996</v>
      </c>
      <c r="T11539" t="s">
        <v>46</v>
      </c>
      <c r="U11539" t="s">
        <v>46963</v>
      </c>
      <c r="X11539" t="s">
        <v>46964</v>
      </c>
      <c r="Y11539" t="s">
        <v>36708</v>
      </c>
      <c r="Z11539" t="s">
        <v>37636</v>
      </c>
      <c r="AG11539" t="s">
        <v>46965</v>
      </c>
      <c r="AH11539" s="8">
        <v>1278403</v>
      </c>
      <c r="AI11539" t="s">
        <v>46966</v>
      </c>
      <c r="AJ11539" t="s">
        <v>46967</v>
      </c>
    </row>
    <row r="11540" spans="1:36" ht="17.25" hidden="1" customHeight="1" x14ac:dyDescent="0.2">
      <c r="A11540" s="4" t="s">
        <v>46968</v>
      </c>
      <c r="B11540" t="s">
        <v>46924</v>
      </c>
      <c r="C11540" t="s">
        <v>46969</v>
      </c>
      <c r="E11540" t="s">
        <v>40</v>
      </c>
      <c r="F11540" t="s">
        <v>86</v>
      </c>
      <c r="G11540" s="5">
        <v>60</v>
      </c>
      <c r="H11540" t="s">
        <v>42</v>
      </c>
      <c r="I11540" t="s">
        <v>43</v>
      </c>
      <c r="J11540" t="s">
        <v>44</v>
      </c>
      <c r="K11540" t="s">
        <v>45</v>
      </c>
      <c r="L11540" t="s">
        <v>45</v>
      </c>
      <c r="N11540" s="6">
        <v>2002</v>
      </c>
      <c r="R11540" s="7">
        <v>53.718179999999997</v>
      </c>
      <c r="S11540" s="7">
        <v>-2.5371800000000002</v>
      </c>
      <c r="T11540" t="s">
        <v>46</v>
      </c>
      <c r="U11540" t="s">
        <v>46970</v>
      </c>
      <c r="X11540" t="s">
        <v>46971</v>
      </c>
      <c r="Y11540" t="s">
        <v>36708</v>
      </c>
      <c r="Z11540" t="s">
        <v>37636</v>
      </c>
      <c r="AB11540" t="s">
        <v>46972</v>
      </c>
      <c r="AC11540" t="s">
        <v>46973</v>
      </c>
      <c r="AG11540" t="s">
        <v>46974</v>
      </c>
      <c r="AH11540" s="8" t="s">
        <v>46975</v>
      </c>
      <c r="AI11540" t="s">
        <v>46976</v>
      </c>
      <c r="AJ11540" t="s">
        <v>46977</v>
      </c>
    </row>
    <row r="11541" spans="1:36" ht="17.25" hidden="1" customHeight="1" x14ac:dyDescent="0.2">
      <c r="A11541" s="4" t="s">
        <v>46978</v>
      </c>
      <c r="B11541" t="s">
        <v>46924</v>
      </c>
      <c r="C11541" t="s">
        <v>46979</v>
      </c>
      <c r="E11541" t="s">
        <v>40</v>
      </c>
      <c r="F11541" t="s">
        <v>86</v>
      </c>
      <c r="G11541" s="5">
        <v>50</v>
      </c>
      <c r="H11541" t="s">
        <v>42</v>
      </c>
      <c r="I11541" t="s">
        <v>65</v>
      </c>
      <c r="J11541" t="s">
        <v>559</v>
      </c>
      <c r="K11541" t="s">
        <v>45</v>
      </c>
      <c r="L11541" t="s">
        <v>45</v>
      </c>
      <c r="N11541" s="6">
        <v>1998</v>
      </c>
      <c r="R11541" s="7">
        <v>51.429369999999999</v>
      </c>
      <c r="S11541" s="7">
        <v>-1.0033000000000001</v>
      </c>
      <c r="T11541" t="s">
        <v>46</v>
      </c>
      <c r="U11541" t="s">
        <v>16080</v>
      </c>
      <c r="X11541" t="s">
        <v>16637</v>
      </c>
      <c r="Y11541" t="s">
        <v>36708</v>
      </c>
      <c r="Z11541" t="s">
        <v>37636</v>
      </c>
      <c r="AG11541" t="s">
        <v>46980</v>
      </c>
      <c r="AH11541" s="8">
        <v>1160031</v>
      </c>
      <c r="AI11541" t="s">
        <v>46981</v>
      </c>
      <c r="AJ11541" t="s">
        <v>46982</v>
      </c>
    </row>
    <row r="11542" spans="1:36" ht="17.25" hidden="1" customHeight="1" x14ac:dyDescent="0.2">
      <c r="A11542" s="4" t="s">
        <v>46983</v>
      </c>
      <c r="B11542" t="s">
        <v>46924</v>
      </c>
      <c r="C11542" t="s">
        <v>46984</v>
      </c>
      <c r="E11542" t="s">
        <v>40</v>
      </c>
      <c r="F11542" t="s">
        <v>86</v>
      </c>
      <c r="G11542" s="5">
        <v>77</v>
      </c>
      <c r="H11542" t="s">
        <v>42</v>
      </c>
      <c r="I11542" t="s">
        <v>43</v>
      </c>
      <c r="J11542" t="s">
        <v>44</v>
      </c>
      <c r="K11542" t="s">
        <v>45</v>
      </c>
      <c r="L11542" t="s">
        <v>45</v>
      </c>
      <c r="N11542" s="6">
        <v>1999</v>
      </c>
      <c r="R11542" s="7">
        <v>52.255670000000002</v>
      </c>
      <c r="S11542" s="7">
        <v>0.72592000000000001</v>
      </c>
      <c r="T11542" t="s">
        <v>46</v>
      </c>
      <c r="U11542" t="s">
        <v>46985</v>
      </c>
      <c r="X11542" t="s">
        <v>9953</v>
      </c>
      <c r="Y11542" t="s">
        <v>36708</v>
      </c>
      <c r="Z11542" t="s">
        <v>37636</v>
      </c>
      <c r="AD11542" t="s">
        <v>880</v>
      </c>
      <c r="AE11542" t="s">
        <v>28400</v>
      </c>
      <c r="AF11542" t="s">
        <v>880</v>
      </c>
      <c r="AG11542" t="s">
        <v>46986</v>
      </c>
      <c r="AH11542" s="8" t="s">
        <v>46987</v>
      </c>
      <c r="AI11542" t="s">
        <v>46988</v>
      </c>
      <c r="AJ11542" t="s">
        <v>46989</v>
      </c>
    </row>
    <row r="11543" spans="1:36" ht="17.25" hidden="1" customHeight="1" x14ac:dyDescent="0.2">
      <c r="A11543" s="4" t="s">
        <v>46990</v>
      </c>
      <c r="B11543" t="s">
        <v>46924</v>
      </c>
      <c r="C11543" t="s">
        <v>46991</v>
      </c>
      <c r="E11543" t="s">
        <v>528</v>
      </c>
      <c r="F11543" t="s">
        <v>86</v>
      </c>
      <c r="G11543" s="5">
        <v>40.5</v>
      </c>
      <c r="H11543" t="s">
        <v>486</v>
      </c>
      <c r="I11543" t="s">
        <v>1323</v>
      </c>
      <c r="J11543" t="s">
        <v>44</v>
      </c>
      <c r="K11543" t="s">
        <v>45</v>
      </c>
      <c r="L11543" t="s">
        <v>45</v>
      </c>
      <c r="N11543" s="27" t="s">
        <v>45</v>
      </c>
      <c r="R11543" s="7">
        <v>53.437719999999999</v>
      </c>
      <c r="S11543" s="7">
        <v>-2.4101400000000002</v>
      </c>
      <c r="T11543" t="s">
        <v>46</v>
      </c>
      <c r="U11543" t="s">
        <v>46992</v>
      </c>
      <c r="X11543" t="s">
        <v>46971</v>
      </c>
      <c r="Y11543" t="s">
        <v>36708</v>
      </c>
      <c r="Z11543" t="s">
        <v>37636</v>
      </c>
      <c r="AH11543" s="27"/>
      <c r="AI11543" t="s">
        <v>46997</v>
      </c>
      <c r="AJ11543" t="s">
        <v>47001</v>
      </c>
    </row>
    <row r="11544" spans="1:36" ht="17.25" hidden="1" customHeight="1" x14ac:dyDescent="0.2">
      <c r="A11544" s="4" t="s">
        <v>47002</v>
      </c>
      <c r="B11544" t="s">
        <v>46924</v>
      </c>
      <c r="C11544" t="s">
        <v>47003</v>
      </c>
      <c r="E11544" t="s">
        <v>40</v>
      </c>
      <c r="F11544" t="s">
        <v>86</v>
      </c>
      <c r="G11544" s="5">
        <v>56</v>
      </c>
      <c r="H11544" t="s">
        <v>806</v>
      </c>
      <c r="I11544" t="s">
        <v>43</v>
      </c>
      <c r="J11544" t="s">
        <v>559</v>
      </c>
      <c r="K11544" t="s">
        <v>45</v>
      </c>
      <c r="L11544" t="s">
        <v>45</v>
      </c>
      <c r="N11544" s="6">
        <v>2002</v>
      </c>
      <c r="O11544" s="24">
        <v>2020</v>
      </c>
      <c r="R11544" s="7">
        <v>53.731999999999999</v>
      </c>
      <c r="S11544" s="7">
        <v>-1.34283</v>
      </c>
      <c r="T11544" t="s">
        <v>46</v>
      </c>
      <c r="U11544" t="s">
        <v>47004</v>
      </c>
      <c r="X11544" t="s">
        <v>47005</v>
      </c>
      <c r="Y11544" t="s">
        <v>36708</v>
      </c>
      <c r="Z11544" t="s">
        <v>37636</v>
      </c>
      <c r="AA11544" t="s">
        <v>47006</v>
      </c>
      <c r="AB11544" t="s">
        <v>47007</v>
      </c>
      <c r="AG11544" t="s">
        <v>47008</v>
      </c>
      <c r="AH11544" s="27" t="s">
        <v>47009</v>
      </c>
      <c r="AI11544" t="s">
        <v>47010</v>
      </c>
      <c r="AJ11544" t="s">
        <v>47011</v>
      </c>
    </row>
    <row r="11545" spans="1:36" ht="17.25" hidden="1" customHeight="1" x14ac:dyDescent="0.2">
      <c r="A11545" s="4" t="s">
        <v>47012</v>
      </c>
      <c r="B11545" t="s">
        <v>46924</v>
      </c>
      <c r="C11545" t="s">
        <v>47013</v>
      </c>
      <c r="E11545" t="s">
        <v>40</v>
      </c>
      <c r="F11545" t="s">
        <v>86</v>
      </c>
      <c r="G11545" s="5">
        <v>40</v>
      </c>
      <c r="H11545" t="s">
        <v>42</v>
      </c>
      <c r="I11545" t="s">
        <v>65</v>
      </c>
      <c r="J11545" t="s">
        <v>44</v>
      </c>
      <c r="K11545" t="s">
        <v>45</v>
      </c>
      <c r="L11545" t="s">
        <v>45</v>
      </c>
      <c r="N11545" s="6">
        <v>2000</v>
      </c>
      <c r="P11545" s="24">
        <v>2023</v>
      </c>
      <c r="R11545" s="7">
        <v>53.303034840726703</v>
      </c>
      <c r="S11545" s="7">
        <v>-2.9241109597963102</v>
      </c>
      <c r="T11545" t="s">
        <v>504</v>
      </c>
      <c r="U11545" t="s">
        <v>47014</v>
      </c>
      <c r="X11545" t="s">
        <v>47015</v>
      </c>
      <c r="Y11545" t="s">
        <v>36708</v>
      </c>
      <c r="Z11545" t="s">
        <v>37636</v>
      </c>
      <c r="AC11545" t="s">
        <v>47016</v>
      </c>
      <c r="AG11545" t="s">
        <v>47017</v>
      </c>
      <c r="AH11545" s="6">
        <v>1164604</v>
      </c>
      <c r="AI11545" t="s">
        <v>47018</v>
      </c>
      <c r="AJ11545" t="s">
        <v>47019</v>
      </c>
    </row>
    <row r="11546" spans="1:36" ht="17.25" hidden="1" customHeight="1" x14ac:dyDescent="0.2">
      <c r="A11546" s="4" t="s">
        <v>47020</v>
      </c>
      <c r="B11546" t="s">
        <v>46924</v>
      </c>
      <c r="C11546" t="s">
        <v>47021</v>
      </c>
      <c r="E11546" t="s">
        <v>40</v>
      </c>
      <c r="F11546" t="s">
        <v>86</v>
      </c>
      <c r="G11546" s="5">
        <v>45</v>
      </c>
      <c r="H11546" t="s">
        <v>42</v>
      </c>
      <c r="I11546" t="s">
        <v>65</v>
      </c>
      <c r="J11546" t="s">
        <v>559</v>
      </c>
      <c r="K11546" t="s">
        <v>45</v>
      </c>
      <c r="L11546" t="s">
        <v>45</v>
      </c>
      <c r="N11546" s="6">
        <v>1998</v>
      </c>
      <c r="R11546" s="7">
        <v>50.623570000000001</v>
      </c>
      <c r="S11546" s="7">
        <v>-2.4890699999999999</v>
      </c>
      <c r="T11546" t="s">
        <v>46</v>
      </c>
      <c r="U11546" t="s">
        <v>47022</v>
      </c>
      <c r="X11546" t="s">
        <v>47023</v>
      </c>
      <c r="Y11546" t="s">
        <v>36708</v>
      </c>
      <c r="Z11546" t="s">
        <v>37636</v>
      </c>
      <c r="AA11546" t="s">
        <v>47024</v>
      </c>
      <c r="AG11546" t="s">
        <v>47025</v>
      </c>
      <c r="AH11546" s="27">
        <v>1160030</v>
      </c>
      <c r="AI11546" t="s">
        <v>47026</v>
      </c>
      <c r="AJ11546" t="s">
        <v>47027</v>
      </c>
    </row>
    <row r="11547" spans="1:36" ht="17.25" hidden="1" customHeight="1" x14ac:dyDescent="0.2">
      <c r="A11547" s="4" t="s">
        <v>47028</v>
      </c>
      <c r="B11547" t="s">
        <v>46924</v>
      </c>
      <c r="C11547" t="s">
        <v>47029</v>
      </c>
      <c r="E11547" t="s">
        <v>40</v>
      </c>
      <c r="F11547" t="s">
        <v>8581</v>
      </c>
      <c r="G11547" s="5">
        <v>375</v>
      </c>
      <c r="H11547" t="s">
        <v>42</v>
      </c>
      <c r="I11547" t="s">
        <v>43</v>
      </c>
      <c r="J11547" t="s">
        <v>559</v>
      </c>
      <c r="K11547" t="s">
        <v>45</v>
      </c>
      <c r="L11547" t="s">
        <v>45</v>
      </c>
      <c r="M11547" t="s">
        <v>5341</v>
      </c>
      <c r="N11547" s="6">
        <v>1996</v>
      </c>
      <c r="R11547" s="7">
        <v>53.231699999999996</v>
      </c>
      <c r="S11547" s="7">
        <v>-3.0814900000000001</v>
      </c>
      <c r="T11547" t="s">
        <v>46</v>
      </c>
      <c r="U11547" t="s">
        <v>47030</v>
      </c>
      <c r="X11547" t="s">
        <v>47031</v>
      </c>
      <c r="Y11547" t="s">
        <v>36708</v>
      </c>
      <c r="Z11547" t="s">
        <v>37636</v>
      </c>
      <c r="AA11547" t="s">
        <v>47032</v>
      </c>
      <c r="AB11547" t="s">
        <v>47033</v>
      </c>
      <c r="AG11547" t="s">
        <v>47034</v>
      </c>
      <c r="AH11547" s="27">
        <v>1110611</v>
      </c>
      <c r="AI11547" t="s">
        <v>47035</v>
      </c>
      <c r="AJ11547" t="s">
        <v>47036</v>
      </c>
    </row>
    <row r="11548" spans="1:36" ht="17.25" hidden="1" customHeight="1" x14ac:dyDescent="0.2">
      <c r="A11548" s="4" t="s">
        <v>47028</v>
      </c>
      <c r="B11548" t="s">
        <v>46924</v>
      </c>
      <c r="C11548" t="s">
        <v>47029</v>
      </c>
      <c r="E11548" t="s">
        <v>56</v>
      </c>
      <c r="F11548" t="s">
        <v>8581</v>
      </c>
      <c r="G11548" s="5">
        <v>375</v>
      </c>
      <c r="H11548" t="s">
        <v>42</v>
      </c>
      <c r="I11548" t="s">
        <v>43</v>
      </c>
      <c r="J11548" t="s">
        <v>559</v>
      </c>
      <c r="K11548" t="s">
        <v>45</v>
      </c>
      <c r="L11548" t="s">
        <v>45</v>
      </c>
      <c r="M11548" t="s">
        <v>5341</v>
      </c>
      <c r="N11548" s="6">
        <v>1996</v>
      </c>
      <c r="R11548" s="7">
        <v>53.231699999999996</v>
      </c>
      <c r="S11548" s="7">
        <v>-3.0814900000000001</v>
      </c>
      <c r="T11548" t="s">
        <v>46</v>
      </c>
      <c r="U11548" t="s">
        <v>47030</v>
      </c>
      <c r="X11548" t="s">
        <v>47031</v>
      </c>
      <c r="Y11548" t="s">
        <v>36708</v>
      </c>
      <c r="Z11548" t="s">
        <v>37636</v>
      </c>
      <c r="AA11548" t="s">
        <v>47032</v>
      </c>
      <c r="AB11548" t="s">
        <v>47037</v>
      </c>
      <c r="AG11548" t="s">
        <v>47034</v>
      </c>
      <c r="AH11548" s="27">
        <v>1110612</v>
      </c>
      <c r="AI11548" t="s">
        <v>47035</v>
      </c>
      <c r="AJ11548" t="s">
        <v>47038</v>
      </c>
    </row>
    <row r="11549" spans="1:36" ht="17.25" hidden="1" customHeight="1" x14ac:dyDescent="0.2">
      <c r="A11549" s="4" t="s">
        <v>47028</v>
      </c>
      <c r="B11549" t="s">
        <v>46924</v>
      </c>
      <c r="C11549" t="s">
        <v>47029</v>
      </c>
      <c r="E11549" t="s">
        <v>58</v>
      </c>
      <c r="F11549" t="s">
        <v>8581</v>
      </c>
      <c r="G11549" s="5">
        <v>375</v>
      </c>
      <c r="H11549" t="s">
        <v>42</v>
      </c>
      <c r="I11549" t="s">
        <v>43</v>
      </c>
      <c r="J11549" t="s">
        <v>559</v>
      </c>
      <c r="K11549" t="s">
        <v>45</v>
      </c>
      <c r="L11549" t="s">
        <v>45</v>
      </c>
      <c r="M11549" t="s">
        <v>5341</v>
      </c>
      <c r="N11549" s="6">
        <v>1996</v>
      </c>
      <c r="R11549" s="7">
        <v>53.231699999999996</v>
      </c>
      <c r="S11549" s="7">
        <v>-3.0814900000000001</v>
      </c>
      <c r="T11549" t="s">
        <v>46</v>
      </c>
      <c r="U11549" t="s">
        <v>47030</v>
      </c>
      <c r="X11549" t="s">
        <v>47031</v>
      </c>
      <c r="Y11549" t="s">
        <v>36708</v>
      </c>
      <c r="Z11549" t="s">
        <v>37636</v>
      </c>
      <c r="AA11549" t="s">
        <v>47032</v>
      </c>
      <c r="AB11549" t="s">
        <v>47039</v>
      </c>
      <c r="AG11549" t="s">
        <v>47034</v>
      </c>
      <c r="AH11549" s="8">
        <v>1110613</v>
      </c>
      <c r="AI11549" t="s">
        <v>47035</v>
      </c>
      <c r="AJ11549" t="s">
        <v>47040</v>
      </c>
    </row>
    <row r="11550" spans="1:36" ht="17.25" hidden="1" customHeight="1" x14ac:dyDescent="0.2">
      <c r="A11550" s="4" t="s">
        <v>47028</v>
      </c>
      <c r="B11550" t="s">
        <v>46924</v>
      </c>
      <c r="C11550" t="s">
        <v>47029</v>
      </c>
      <c r="E11550" t="s">
        <v>191</v>
      </c>
      <c r="F11550" t="s">
        <v>8581</v>
      </c>
      <c r="G11550" s="5">
        <v>375</v>
      </c>
      <c r="H11550" t="s">
        <v>42</v>
      </c>
      <c r="I11550" t="s">
        <v>43</v>
      </c>
      <c r="J11550" t="s">
        <v>559</v>
      </c>
      <c r="K11550" t="s">
        <v>45</v>
      </c>
      <c r="L11550" t="s">
        <v>45</v>
      </c>
      <c r="M11550" t="s">
        <v>5341</v>
      </c>
      <c r="N11550" s="24">
        <v>1996</v>
      </c>
      <c r="R11550" s="7">
        <v>53.231699999999996</v>
      </c>
      <c r="S11550" s="7">
        <v>-3.0814900000000001</v>
      </c>
      <c r="T11550" t="s">
        <v>46</v>
      </c>
      <c r="U11550" t="s">
        <v>47030</v>
      </c>
      <c r="X11550" t="s">
        <v>47031</v>
      </c>
      <c r="Y11550" t="s">
        <v>36708</v>
      </c>
      <c r="Z11550" t="s">
        <v>37636</v>
      </c>
      <c r="AA11550" t="s">
        <v>47032</v>
      </c>
      <c r="AB11550" t="s">
        <v>47041</v>
      </c>
      <c r="AG11550" t="s">
        <v>47034</v>
      </c>
      <c r="AH11550" s="27">
        <v>1110614</v>
      </c>
      <c r="AI11550" t="s">
        <v>47035</v>
      </c>
      <c r="AJ11550" t="s">
        <v>47042</v>
      </c>
    </row>
    <row r="11551" spans="1:36" ht="17.25" hidden="1" customHeight="1" x14ac:dyDescent="0.2">
      <c r="A11551" s="4" t="s">
        <v>47043</v>
      </c>
      <c r="B11551" t="s">
        <v>46924</v>
      </c>
      <c r="C11551" t="s">
        <v>47044</v>
      </c>
      <c r="E11551" t="s">
        <v>40</v>
      </c>
      <c r="F11551" t="s">
        <v>86</v>
      </c>
      <c r="G11551" s="5">
        <v>413</v>
      </c>
      <c r="H11551" t="s">
        <v>42</v>
      </c>
      <c r="I11551" t="s">
        <v>43</v>
      </c>
      <c r="J11551" t="s">
        <v>559</v>
      </c>
      <c r="K11551" t="s">
        <v>45</v>
      </c>
      <c r="L11551" t="s">
        <v>45</v>
      </c>
      <c r="M11551" t="s">
        <v>559</v>
      </c>
      <c r="N11551" s="24">
        <v>2004</v>
      </c>
      <c r="R11551" s="7">
        <v>55.043700000000001</v>
      </c>
      <c r="S11551" s="7">
        <v>-7.2486800000000002</v>
      </c>
      <c r="T11551" t="s">
        <v>46</v>
      </c>
      <c r="U11551" t="s">
        <v>47045</v>
      </c>
      <c r="X11551" t="s">
        <v>47046</v>
      </c>
      <c r="Y11551" t="s">
        <v>36708</v>
      </c>
      <c r="Z11551" t="s">
        <v>37636</v>
      </c>
      <c r="AB11551" t="s">
        <v>47047</v>
      </c>
      <c r="AG11551" t="s">
        <v>47048</v>
      </c>
      <c r="AH11551" s="27" t="s">
        <v>47049</v>
      </c>
      <c r="AI11551" t="s">
        <v>47050</v>
      </c>
      <c r="AJ11551" t="s">
        <v>47051</v>
      </c>
    </row>
    <row r="11552" spans="1:36" ht="17.25" hidden="1" customHeight="1" x14ac:dyDescent="0.2">
      <c r="A11552" s="4" t="s">
        <v>45543</v>
      </c>
      <c r="B11552" t="s">
        <v>43246</v>
      </c>
      <c r="C11552" t="s">
        <v>45544</v>
      </c>
      <c r="D11552" t="s">
        <v>45545</v>
      </c>
      <c r="E11552" t="s">
        <v>56</v>
      </c>
      <c r="F11552" t="s">
        <v>527</v>
      </c>
      <c r="G11552" s="5">
        <v>60</v>
      </c>
      <c r="H11552" t="s">
        <v>42</v>
      </c>
      <c r="I11552" t="s">
        <v>240</v>
      </c>
      <c r="J11552" t="s">
        <v>44</v>
      </c>
      <c r="N11552" s="24">
        <v>1970</v>
      </c>
      <c r="R11552" s="7">
        <v>53.575000000000003</v>
      </c>
      <c r="S11552" s="7">
        <v>49.2453</v>
      </c>
      <c r="T11552" t="s">
        <v>46</v>
      </c>
      <c r="U11552" t="s">
        <v>45295</v>
      </c>
      <c r="X11552" t="s">
        <v>44634</v>
      </c>
      <c r="Y11552" t="s">
        <v>36708</v>
      </c>
      <c r="Z11552" t="s">
        <v>36915</v>
      </c>
      <c r="AA11552" t="s">
        <v>45546</v>
      </c>
      <c r="AC11552" t="s">
        <v>45547</v>
      </c>
      <c r="AD11552" t="s">
        <v>880</v>
      </c>
      <c r="AE11552" t="s">
        <v>5120</v>
      </c>
      <c r="AF11552" t="s">
        <v>52</v>
      </c>
      <c r="AG11552" t="s">
        <v>45548</v>
      </c>
      <c r="AH11552" s="24">
        <v>1202142</v>
      </c>
      <c r="AI11552" t="s">
        <v>45549</v>
      </c>
      <c r="AJ11552" t="s">
        <v>45553</v>
      </c>
    </row>
    <row r="11553" spans="1:36" ht="17.25" hidden="1" customHeight="1" x14ac:dyDescent="0.2">
      <c r="A11553" s="4" t="s">
        <v>47053</v>
      </c>
      <c r="B11553" t="s">
        <v>46924</v>
      </c>
      <c r="C11553" t="s">
        <v>47054</v>
      </c>
      <c r="E11553" t="s">
        <v>63</v>
      </c>
      <c r="F11553" t="s">
        <v>64</v>
      </c>
      <c r="G11553" s="5">
        <v>407</v>
      </c>
      <c r="H11553" t="s">
        <v>42</v>
      </c>
      <c r="I11553" t="s">
        <v>43</v>
      </c>
      <c r="J11553" t="s">
        <v>559</v>
      </c>
      <c r="K11553" t="s">
        <v>45</v>
      </c>
      <c r="L11553" t="s">
        <v>45</v>
      </c>
      <c r="N11553" s="6">
        <v>1993</v>
      </c>
      <c r="O11553" s="25"/>
      <c r="P11553" s="24">
        <v>2023</v>
      </c>
      <c r="R11553" s="7">
        <v>52.510440000000003</v>
      </c>
      <c r="S11553" s="7">
        <v>-0.68142999999999998</v>
      </c>
      <c r="T11553" t="s">
        <v>46</v>
      </c>
      <c r="U11553" t="s">
        <v>47055</v>
      </c>
      <c r="X11553" t="s">
        <v>47056</v>
      </c>
      <c r="Y11553" t="s">
        <v>36708</v>
      </c>
      <c r="Z11553" t="s">
        <v>37636</v>
      </c>
      <c r="AB11553" t="s">
        <v>47057</v>
      </c>
      <c r="AG11553" t="s">
        <v>47058</v>
      </c>
      <c r="AH11553" s="8" t="s">
        <v>47059</v>
      </c>
      <c r="AI11553" t="s">
        <v>47060</v>
      </c>
      <c r="AJ11553" t="s">
        <v>47061</v>
      </c>
    </row>
    <row r="11554" spans="1:36" ht="17.25" hidden="1" customHeight="1" x14ac:dyDescent="0.2">
      <c r="A11554" s="4" t="s">
        <v>47063</v>
      </c>
      <c r="B11554" t="s">
        <v>46924</v>
      </c>
      <c r="C11554" t="s">
        <v>47064</v>
      </c>
      <c r="E11554" t="s">
        <v>40</v>
      </c>
      <c r="F11554" t="s">
        <v>86</v>
      </c>
      <c r="G11554" s="5">
        <v>800</v>
      </c>
      <c r="H11554" t="s">
        <v>42</v>
      </c>
      <c r="I11554" t="s">
        <v>43</v>
      </c>
      <c r="J11554" t="s">
        <v>559</v>
      </c>
      <c r="K11554" t="s">
        <v>45</v>
      </c>
      <c r="L11554" t="s">
        <v>45</v>
      </c>
      <c r="N11554" s="6">
        <v>2002</v>
      </c>
      <c r="R11554" s="7">
        <v>51.511850000000003</v>
      </c>
      <c r="S11554" s="7">
        <v>0.50790000000000002</v>
      </c>
      <c r="T11554" t="s">
        <v>46</v>
      </c>
      <c r="U11554" t="s">
        <v>47065</v>
      </c>
      <c r="X11554" t="s">
        <v>11865</v>
      </c>
      <c r="Y11554" t="s">
        <v>36708</v>
      </c>
      <c r="Z11554" t="s">
        <v>37636</v>
      </c>
      <c r="AA11554" t="s">
        <v>47066</v>
      </c>
      <c r="AB11554" t="s">
        <v>47067</v>
      </c>
      <c r="AC11554" t="s">
        <v>47068</v>
      </c>
      <c r="AG11554" t="s">
        <v>47069</v>
      </c>
      <c r="AH11554" s="8" t="s">
        <v>47070</v>
      </c>
      <c r="AI11554" t="s">
        <v>47071</v>
      </c>
      <c r="AJ11554" t="s">
        <v>47072</v>
      </c>
    </row>
    <row r="11555" spans="1:36" ht="17.25" hidden="1" customHeight="1" x14ac:dyDescent="0.2">
      <c r="A11555" s="4" t="s">
        <v>47073</v>
      </c>
      <c r="B11555" t="s">
        <v>46924</v>
      </c>
      <c r="C11555" t="s">
        <v>47074</v>
      </c>
      <c r="E11555" t="s">
        <v>40</v>
      </c>
      <c r="F11555" t="s">
        <v>86</v>
      </c>
      <c r="G11555" s="5">
        <v>445</v>
      </c>
      <c r="H11555" t="s">
        <v>42</v>
      </c>
      <c r="I11555" t="s">
        <v>43</v>
      </c>
      <c r="J11555" t="s">
        <v>559</v>
      </c>
      <c r="K11555" t="s">
        <v>45</v>
      </c>
      <c r="L11555" t="s">
        <v>45</v>
      </c>
      <c r="M11555" t="s">
        <v>559</v>
      </c>
      <c r="N11555" s="6">
        <v>1999</v>
      </c>
      <c r="R11555" s="7">
        <v>53.305129999999998</v>
      </c>
      <c r="S11555" s="7">
        <v>-0.78581999999999996</v>
      </c>
      <c r="T11555" t="s">
        <v>46</v>
      </c>
      <c r="U11555" t="s">
        <v>47075</v>
      </c>
      <c r="X11555" t="s">
        <v>47076</v>
      </c>
      <c r="Y11555" t="s">
        <v>36708</v>
      </c>
      <c r="Z11555" t="s">
        <v>37636</v>
      </c>
      <c r="AA11555" t="s">
        <v>47077</v>
      </c>
      <c r="AB11555" t="s">
        <v>47078</v>
      </c>
      <c r="AG11555" t="s">
        <v>47079</v>
      </c>
      <c r="AH11555" s="27">
        <v>1160338</v>
      </c>
      <c r="AI11555" t="s">
        <v>47080</v>
      </c>
      <c r="AJ11555" t="s">
        <v>47081</v>
      </c>
    </row>
    <row r="11556" spans="1:36" ht="17.25" hidden="1" customHeight="1" x14ac:dyDescent="0.2">
      <c r="A11556" s="4" t="s">
        <v>47082</v>
      </c>
      <c r="B11556" t="s">
        <v>46924</v>
      </c>
      <c r="C11556" t="s">
        <v>47083</v>
      </c>
      <c r="E11556" t="s">
        <v>40</v>
      </c>
      <c r="F11556" t="s">
        <v>20668</v>
      </c>
      <c r="G11556" s="5">
        <v>413</v>
      </c>
      <c r="H11556" t="s">
        <v>42</v>
      </c>
      <c r="I11556" t="s">
        <v>1323</v>
      </c>
      <c r="J11556" t="s">
        <v>44</v>
      </c>
      <c r="K11556" t="s">
        <v>45</v>
      </c>
      <c r="L11556" t="s">
        <v>45</v>
      </c>
      <c r="N11556" s="6">
        <v>1982</v>
      </c>
      <c r="R11556" s="7">
        <v>50.747109999999999</v>
      </c>
      <c r="S11556" s="7">
        <v>-1.2862</v>
      </c>
      <c r="T11556" t="s">
        <v>46</v>
      </c>
      <c r="U11556" t="s">
        <v>47084</v>
      </c>
      <c r="X11556" t="s">
        <v>47085</v>
      </c>
      <c r="Y11556" t="s">
        <v>36708</v>
      </c>
      <c r="Z11556" t="s">
        <v>37636</v>
      </c>
      <c r="AG11556" t="s">
        <v>47086</v>
      </c>
      <c r="AH11556" s="6">
        <v>1110863</v>
      </c>
      <c r="AI11556" t="s">
        <v>47087</v>
      </c>
      <c r="AJ11556" t="s">
        <v>47088</v>
      </c>
    </row>
    <row r="11557" spans="1:36" ht="17.25" hidden="1" customHeight="1" x14ac:dyDescent="0.2">
      <c r="A11557" s="4" t="s">
        <v>47082</v>
      </c>
      <c r="B11557" t="s">
        <v>46924</v>
      </c>
      <c r="C11557" t="s">
        <v>47083</v>
      </c>
      <c r="E11557" t="s">
        <v>56</v>
      </c>
      <c r="F11557" t="s">
        <v>20668</v>
      </c>
      <c r="G11557" s="5">
        <v>413</v>
      </c>
      <c r="H11557" t="s">
        <v>42</v>
      </c>
      <c r="I11557" t="s">
        <v>1323</v>
      </c>
      <c r="J11557" t="s">
        <v>44</v>
      </c>
      <c r="K11557" t="s">
        <v>45</v>
      </c>
      <c r="L11557" t="s">
        <v>45</v>
      </c>
      <c r="N11557" s="6">
        <v>1982</v>
      </c>
      <c r="R11557" s="7">
        <v>50.747109999999999</v>
      </c>
      <c r="S11557" s="7">
        <v>-1.2862</v>
      </c>
      <c r="T11557" t="s">
        <v>46</v>
      </c>
      <c r="U11557" t="s">
        <v>47084</v>
      </c>
      <c r="X11557" t="s">
        <v>47085</v>
      </c>
      <c r="Y11557" t="s">
        <v>36708</v>
      </c>
      <c r="Z11557" t="s">
        <v>37636</v>
      </c>
      <c r="AG11557" t="s">
        <v>47086</v>
      </c>
      <c r="AH11557" s="24">
        <v>1110864</v>
      </c>
      <c r="AI11557" t="s">
        <v>47087</v>
      </c>
      <c r="AJ11557" t="s">
        <v>47089</v>
      </c>
    </row>
    <row r="11558" spans="1:36" ht="17.25" hidden="1" customHeight="1" x14ac:dyDescent="0.2">
      <c r="A11558" s="4" t="s">
        <v>47090</v>
      </c>
      <c r="B11558" t="s">
        <v>46924</v>
      </c>
      <c r="C11558" t="s">
        <v>47091</v>
      </c>
      <c r="E11558" t="s">
        <v>528</v>
      </c>
      <c r="F11558" t="s">
        <v>86</v>
      </c>
      <c r="G11558" s="5">
        <v>49.5</v>
      </c>
      <c r="H11558" t="s">
        <v>42</v>
      </c>
      <c r="I11558" t="s">
        <v>1323</v>
      </c>
      <c r="J11558" t="s">
        <v>559</v>
      </c>
      <c r="N11558" s="27"/>
      <c r="R11558" s="7">
        <v>53.797580000000004</v>
      </c>
      <c r="S11558" s="7">
        <v>-0.41791</v>
      </c>
      <c r="T11558" t="s">
        <v>46</v>
      </c>
      <c r="U11558" t="s">
        <v>47092</v>
      </c>
      <c r="X11558" t="s">
        <v>47093</v>
      </c>
      <c r="Y11558" t="s">
        <v>36708</v>
      </c>
      <c r="Z11558" t="s">
        <v>37636</v>
      </c>
      <c r="AG11558" t="s">
        <v>47094</v>
      </c>
      <c r="AH11558" s="24">
        <v>1288248</v>
      </c>
      <c r="AI11558" t="s">
        <v>47095</v>
      </c>
      <c r="AJ11558" t="s">
        <v>47096</v>
      </c>
    </row>
    <row r="11559" spans="1:36" ht="17.25" hidden="1" customHeight="1" x14ac:dyDescent="0.2">
      <c r="A11559" s="4" t="s">
        <v>47097</v>
      </c>
      <c r="B11559" t="s">
        <v>46924</v>
      </c>
      <c r="C11559" t="s">
        <v>47098</v>
      </c>
      <c r="E11559" t="s">
        <v>40</v>
      </c>
      <c r="F11559" t="s">
        <v>86</v>
      </c>
      <c r="G11559" s="5">
        <v>50</v>
      </c>
      <c r="H11559" t="s">
        <v>42</v>
      </c>
      <c r="I11559" t="s">
        <v>65</v>
      </c>
      <c r="J11559" t="s">
        <v>44</v>
      </c>
      <c r="K11559" t="s">
        <v>45</v>
      </c>
      <c r="L11559" t="s">
        <v>45</v>
      </c>
      <c r="N11559" s="6">
        <v>1924</v>
      </c>
      <c r="R11559" s="7">
        <v>51.376513000000003</v>
      </c>
      <c r="S11559" s="7">
        <v>-0.11622200000000001</v>
      </c>
      <c r="T11559" t="s">
        <v>46</v>
      </c>
      <c r="U11559" t="s">
        <v>47099</v>
      </c>
      <c r="X11559" t="s">
        <v>47100</v>
      </c>
      <c r="Y11559" t="s">
        <v>36708</v>
      </c>
      <c r="Z11559" t="s">
        <v>37636</v>
      </c>
      <c r="AG11559" t="s">
        <v>47101</v>
      </c>
      <c r="AH11559" s="8">
        <v>1168549</v>
      </c>
      <c r="AI11559" t="s">
        <v>47102</v>
      </c>
      <c r="AJ11559" t="s">
        <v>47103</v>
      </c>
    </row>
    <row r="11560" spans="1:36" ht="17.25" hidden="1" customHeight="1" x14ac:dyDescent="0.2">
      <c r="A11560" s="4" t="s">
        <v>47104</v>
      </c>
      <c r="B11560" t="s">
        <v>46924</v>
      </c>
      <c r="C11560" t="s">
        <v>47105</v>
      </c>
      <c r="E11560" t="s">
        <v>63</v>
      </c>
      <c r="F11560" t="s">
        <v>86</v>
      </c>
      <c r="G11560" s="5">
        <v>805</v>
      </c>
      <c r="H11560" t="s">
        <v>42</v>
      </c>
      <c r="I11560" t="s">
        <v>43</v>
      </c>
      <c r="J11560" t="s">
        <v>559</v>
      </c>
      <c r="K11560" t="s">
        <v>97</v>
      </c>
      <c r="L11560" t="s">
        <v>45</v>
      </c>
      <c r="N11560" s="24">
        <v>2000</v>
      </c>
      <c r="R11560" s="7">
        <v>51.42492</v>
      </c>
      <c r="S11560" s="7">
        <v>0.60143000000000002</v>
      </c>
      <c r="T11560" t="s">
        <v>46</v>
      </c>
      <c r="U11560" t="s">
        <v>47106</v>
      </c>
      <c r="X11560" t="s">
        <v>11787</v>
      </c>
      <c r="Y11560" t="s">
        <v>36708</v>
      </c>
      <c r="Z11560" t="s">
        <v>37636</v>
      </c>
      <c r="AA11560" t="s">
        <v>47107</v>
      </c>
      <c r="AB11560" t="s">
        <v>47108</v>
      </c>
      <c r="AG11560" t="s">
        <v>47109</v>
      </c>
      <c r="AH11560" s="8" t="s">
        <v>47110</v>
      </c>
      <c r="AI11560" t="s">
        <v>47111</v>
      </c>
      <c r="AJ11560" t="s">
        <v>47112</v>
      </c>
    </row>
    <row r="11561" spans="1:36" ht="17.25" hidden="1" customHeight="1" x14ac:dyDescent="0.2">
      <c r="A11561" s="4" t="s">
        <v>47115</v>
      </c>
      <c r="B11561" t="s">
        <v>46924</v>
      </c>
      <c r="C11561" t="s">
        <v>47116</v>
      </c>
      <c r="E11561" t="s">
        <v>40</v>
      </c>
      <c r="F11561" t="s">
        <v>86</v>
      </c>
      <c r="G11561" s="5">
        <v>500</v>
      </c>
      <c r="H11561" t="s">
        <v>857</v>
      </c>
      <c r="I11561" t="s">
        <v>43</v>
      </c>
      <c r="J11561" t="s">
        <v>45</v>
      </c>
      <c r="K11561" t="s">
        <v>45</v>
      </c>
      <c r="L11561" t="s">
        <v>45</v>
      </c>
      <c r="N11561" s="6">
        <v>1994</v>
      </c>
      <c r="R11561" s="7">
        <v>53.233189110338401</v>
      </c>
      <c r="S11561" s="7">
        <v>-3.0525856948164498</v>
      </c>
      <c r="T11561" t="s">
        <v>46</v>
      </c>
      <c r="U11561" t="s">
        <v>47117</v>
      </c>
      <c r="X11561" t="s">
        <v>47031</v>
      </c>
      <c r="Y11561" t="s">
        <v>36708</v>
      </c>
      <c r="Z11561" t="s">
        <v>37636</v>
      </c>
      <c r="AG11561" t="s">
        <v>47118</v>
      </c>
      <c r="AH11561" s="8" t="s">
        <v>47119</v>
      </c>
      <c r="AI11561" t="s">
        <v>47120</v>
      </c>
      <c r="AJ11561" t="s">
        <v>47121</v>
      </c>
    </row>
    <row r="11562" spans="1:36" ht="17.25" hidden="1" customHeight="1" x14ac:dyDescent="0.2">
      <c r="A11562" s="4" t="s">
        <v>47122</v>
      </c>
      <c r="B11562" t="s">
        <v>46924</v>
      </c>
      <c r="C11562" t="s">
        <v>47123</v>
      </c>
      <c r="E11562" t="s">
        <v>40</v>
      </c>
      <c r="F11562" t="s">
        <v>86</v>
      </c>
      <c r="G11562" s="5">
        <v>58</v>
      </c>
      <c r="H11562" t="s">
        <v>42</v>
      </c>
      <c r="I11562" t="s">
        <v>65</v>
      </c>
      <c r="J11562" t="s">
        <v>44</v>
      </c>
      <c r="K11562" t="s">
        <v>45</v>
      </c>
      <c r="L11562" t="s">
        <v>45</v>
      </c>
      <c r="N11562" s="27" t="s">
        <v>45</v>
      </c>
      <c r="R11562" s="7">
        <v>52.884065</v>
      </c>
      <c r="S11562" s="7">
        <v>-1.4640759999999999</v>
      </c>
      <c r="T11562" t="s">
        <v>46</v>
      </c>
      <c r="U11562" t="s">
        <v>47124</v>
      </c>
      <c r="X11562" t="s">
        <v>47125</v>
      </c>
      <c r="Y11562" t="s">
        <v>36708</v>
      </c>
      <c r="Z11562" t="s">
        <v>37636</v>
      </c>
      <c r="AD11562" t="s">
        <v>5000</v>
      </c>
      <c r="AE11562" t="s">
        <v>5120</v>
      </c>
      <c r="AF11562" t="s">
        <v>5000</v>
      </c>
      <c r="AG11562" t="s">
        <v>47126</v>
      </c>
      <c r="AH11562" s="27">
        <v>1111875</v>
      </c>
      <c r="AI11562" t="s">
        <v>47127</v>
      </c>
      <c r="AJ11562" t="s">
        <v>47128</v>
      </c>
    </row>
    <row r="11563" spans="1:36" ht="17.25" hidden="1" customHeight="1" x14ac:dyDescent="0.2">
      <c r="A11563" s="4" t="s">
        <v>47129</v>
      </c>
      <c r="B11563" t="s">
        <v>46924</v>
      </c>
      <c r="C11563" t="s">
        <v>47130</v>
      </c>
      <c r="E11563" t="s">
        <v>335</v>
      </c>
      <c r="F11563" t="s">
        <v>86</v>
      </c>
      <c r="G11563" s="5">
        <v>780</v>
      </c>
      <c r="H11563" t="s">
        <v>42</v>
      </c>
      <c r="I11563" t="s">
        <v>43</v>
      </c>
      <c r="J11563" t="s">
        <v>559</v>
      </c>
      <c r="K11563" t="s">
        <v>45</v>
      </c>
      <c r="L11563" t="s">
        <v>45</v>
      </c>
      <c r="M11563" t="s">
        <v>559</v>
      </c>
      <c r="N11563" s="6">
        <v>1998</v>
      </c>
      <c r="P11563" s="24">
        <v>2023</v>
      </c>
      <c r="R11563" s="7">
        <v>51.624600000000001</v>
      </c>
      <c r="S11563" s="7">
        <v>-1.2683</v>
      </c>
      <c r="T11563" t="s">
        <v>46</v>
      </c>
      <c r="U11563" t="s">
        <v>47131</v>
      </c>
      <c r="X11563" t="s">
        <v>47132</v>
      </c>
      <c r="Y11563" t="s">
        <v>36708</v>
      </c>
      <c r="Z11563" t="s">
        <v>37636</v>
      </c>
      <c r="AA11563" t="s">
        <v>47133</v>
      </c>
      <c r="AB11563" t="s">
        <v>47134</v>
      </c>
      <c r="AC11563" t="s">
        <v>47135</v>
      </c>
      <c r="AG11563" t="s">
        <v>47136</v>
      </c>
      <c r="AH11563" s="8" t="s">
        <v>47137</v>
      </c>
      <c r="AI11563" t="s">
        <v>47138</v>
      </c>
      <c r="AJ11563" t="s">
        <v>47139</v>
      </c>
    </row>
    <row r="11564" spans="1:36" ht="17.25" hidden="1" customHeight="1" x14ac:dyDescent="0.2">
      <c r="A11564" s="4" t="s">
        <v>47129</v>
      </c>
      <c r="B11564" t="s">
        <v>46924</v>
      </c>
      <c r="C11564" t="s">
        <v>47130</v>
      </c>
      <c r="E11564" t="s">
        <v>1157</v>
      </c>
      <c r="F11564" t="s">
        <v>86</v>
      </c>
      <c r="G11564" s="5">
        <v>710</v>
      </c>
      <c r="H11564" t="s">
        <v>42</v>
      </c>
      <c r="I11564" t="s">
        <v>43</v>
      </c>
      <c r="J11564" t="s">
        <v>559</v>
      </c>
      <c r="K11564" t="s">
        <v>45</v>
      </c>
      <c r="L11564" t="s">
        <v>45</v>
      </c>
      <c r="M11564" t="s">
        <v>559</v>
      </c>
      <c r="N11564" s="6">
        <v>1998</v>
      </c>
      <c r="P11564" s="24">
        <v>2023</v>
      </c>
      <c r="R11564" s="7">
        <v>51.624600000000001</v>
      </c>
      <c r="S11564" s="7">
        <v>-1.2683</v>
      </c>
      <c r="T11564" t="s">
        <v>46</v>
      </c>
      <c r="U11564" t="s">
        <v>47131</v>
      </c>
      <c r="X11564" t="s">
        <v>47132</v>
      </c>
      <c r="Y11564" t="s">
        <v>36708</v>
      </c>
      <c r="Z11564" t="s">
        <v>37636</v>
      </c>
      <c r="AA11564" t="s">
        <v>47133</v>
      </c>
      <c r="AB11564" t="s">
        <v>47140</v>
      </c>
      <c r="AC11564" t="s">
        <v>47135</v>
      </c>
      <c r="AG11564" t="s">
        <v>47136</v>
      </c>
      <c r="AH11564" s="27" t="s">
        <v>47141</v>
      </c>
      <c r="AI11564" t="s">
        <v>47138</v>
      </c>
      <c r="AJ11564" t="s">
        <v>47142</v>
      </c>
    </row>
    <row r="11565" spans="1:36" ht="17.25" hidden="1" customHeight="1" x14ac:dyDescent="0.2">
      <c r="A11565" s="4" t="s">
        <v>47143</v>
      </c>
      <c r="B11565" t="s">
        <v>46924</v>
      </c>
      <c r="C11565" t="s">
        <v>47144</v>
      </c>
      <c r="E11565" t="s">
        <v>47145</v>
      </c>
      <c r="F11565" t="s">
        <v>86</v>
      </c>
      <c r="G11565" s="5">
        <v>32</v>
      </c>
      <c r="H11565" t="s">
        <v>42</v>
      </c>
      <c r="I11565" t="s">
        <v>65</v>
      </c>
      <c r="J11565" t="s">
        <v>45</v>
      </c>
      <c r="K11565" t="s">
        <v>45</v>
      </c>
      <c r="L11565" t="s">
        <v>45</v>
      </c>
      <c r="M11565" t="s">
        <v>559</v>
      </c>
      <c r="N11565" s="6">
        <v>1971</v>
      </c>
      <c r="R11565" s="7">
        <v>53.737200000000001</v>
      </c>
      <c r="S11565" s="7">
        <v>-0.99902000000000002</v>
      </c>
      <c r="T11565" t="s">
        <v>46</v>
      </c>
      <c r="U11565" t="s">
        <v>47146</v>
      </c>
      <c r="W11565" t="s">
        <v>47147</v>
      </c>
      <c r="X11565" t="s">
        <v>47148</v>
      </c>
      <c r="Y11565" t="s">
        <v>36708</v>
      </c>
      <c r="Z11565" t="s">
        <v>37636</v>
      </c>
      <c r="AA11565" t="s">
        <v>47149</v>
      </c>
      <c r="AB11565" t="s">
        <v>47150</v>
      </c>
      <c r="AG11565" t="s">
        <v>47151</v>
      </c>
      <c r="AH11565" s="24">
        <v>1112760</v>
      </c>
      <c r="AI11565" t="s">
        <v>47152</v>
      </c>
      <c r="AJ11565" t="s">
        <v>47153</v>
      </c>
    </row>
    <row r="11566" spans="1:36" ht="17.25" hidden="1" customHeight="1" x14ac:dyDescent="0.2">
      <c r="A11566" s="4" t="s">
        <v>47143</v>
      </c>
      <c r="B11566" t="s">
        <v>46924</v>
      </c>
      <c r="C11566" t="s">
        <v>47144</v>
      </c>
      <c r="E11566" t="s">
        <v>47154</v>
      </c>
      <c r="F11566" t="s">
        <v>86</v>
      </c>
      <c r="G11566" s="5">
        <v>32</v>
      </c>
      <c r="H11566" t="s">
        <v>42</v>
      </c>
      <c r="I11566" t="s">
        <v>65</v>
      </c>
      <c r="J11566" t="s">
        <v>45</v>
      </c>
      <c r="K11566" t="s">
        <v>45</v>
      </c>
      <c r="L11566" t="s">
        <v>45</v>
      </c>
      <c r="M11566" t="s">
        <v>559</v>
      </c>
      <c r="N11566" s="6">
        <v>1971</v>
      </c>
      <c r="R11566" s="7">
        <v>53.737200000000001</v>
      </c>
      <c r="S11566" s="7">
        <v>-0.99902000000000002</v>
      </c>
      <c r="T11566" t="s">
        <v>46</v>
      </c>
      <c r="U11566" t="s">
        <v>47146</v>
      </c>
      <c r="W11566" t="s">
        <v>47147</v>
      </c>
      <c r="X11566" t="s">
        <v>47148</v>
      </c>
      <c r="Y11566" t="s">
        <v>36708</v>
      </c>
      <c r="Z11566" t="s">
        <v>37636</v>
      </c>
      <c r="AA11566" t="s">
        <v>47149</v>
      </c>
      <c r="AB11566" t="s">
        <v>47155</v>
      </c>
      <c r="AG11566" t="s">
        <v>47151</v>
      </c>
      <c r="AH11566" s="24">
        <v>1112762</v>
      </c>
      <c r="AI11566" t="s">
        <v>47152</v>
      </c>
      <c r="AJ11566" t="s">
        <v>47156</v>
      </c>
    </row>
    <row r="11567" spans="1:36" ht="17.25" hidden="1" customHeight="1" x14ac:dyDescent="0.2">
      <c r="A11567" s="4" t="s">
        <v>47143</v>
      </c>
      <c r="B11567" t="s">
        <v>46924</v>
      </c>
      <c r="C11567" t="s">
        <v>47144</v>
      </c>
      <c r="E11567" t="s">
        <v>47157</v>
      </c>
      <c r="F11567" t="s">
        <v>86</v>
      </c>
      <c r="G11567" s="5">
        <v>1800</v>
      </c>
      <c r="H11567" t="s">
        <v>677</v>
      </c>
      <c r="I11567" t="s">
        <v>43</v>
      </c>
      <c r="J11567" t="s">
        <v>44</v>
      </c>
      <c r="K11567" t="s">
        <v>45</v>
      </c>
      <c r="L11567" t="s">
        <v>45</v>
      </c>
      <c r="M11567" t="s">
        <v>5341</v>
      </c>
      <c r="N11567" s="27"/>
      <c r="R11567" s="7">
        <v>53.737200000000001</v>
      </c>
      <c r="S11567" s="7">
        <v>-0.99902000000000002</v>
      </c>
      <c r="T11567" t="s">
        <v>46</v>
      </c>
      <c r="U11567" t="s">
        <v>47146</v>
      </c>
      <c r="W11567" t="s">
        <v>47147</v>
      </c>
      <c r="X11567" t="s">
        <v>47148</v>
      </c>
      <c r="Y11567" t="s">
        <v>36708</v>
      </c>
      <c r="Z11567" t="s">
        <v>37636</v>
      </c>
      <c r="AG11567" t="s">
        <v>47151</v>
      </c>
      <c r="AH11567" s="8" t="s">
        <v>47158</v>
      </c>
      <c r="AI11567" t="s">
        <v>47152</v>
      </c>
      <c r="AJ11567" t="s">
        <v>47159</v>
      </c>
    </row>
    <row r="11568" spans="1:36" ht="17.25" hidden="1" customHeight="1" x14ac:dyDescent="0.2">
      <c r="A11568" s="4" t="s">
        <v>47143</v>
      </c>
      <c r="B11568" t="s">
        <v>46924</v>
      </c>
      <c r="C11568" t="s">
        <v>47144</v>
      </c>
      <c r="E11568" t="s">
        <v>47160</v>
      </c>
      <c r="F11568" t="s">
        <v>86</v>
      </c>
      <c r="G11568" s="5">
        <v>1800</v>
      </c>
      <c r="H11568" t="s">
        <v>677</v>
      </c>
      <c r="I11568" t="s">
        <v>43</v>
      </c>
      <c r="J11568" t="s">
        <v>44</v>
      </c>
      <c r="K11568" t="s">
        <v>45</v>
      </c>
      <c r="L11568" t="s">
        <v>45</v>
      </c>
      <c r="M11568" t="s">
        <v>5341</v>
      </c>
      <c r="N11568" s="27"/>
      <c r="R11568" s="7">
        <v>53.737200000000001</v>
      </c>
      <c r="S11568" s="7">
        <v>-0.99902000000000002</v>
      </c>
      <c r="T11568" t="s">
        <v>46</v>
      </c>
      <c r="U11568" t="s">
        <v>47146</v>
      </c>
      <c r="W11568" t="s">
        <v>47147</v>
      </c>
      <c r="X11568" t="s">
        <v>47148</v>
      </c>
      <c r="Y11568" t="s">
        <v>36708</v>
      </c>
      <c r="Z11568" t="s">
        <v>37636</v>
      </c>
      <c r="AG11568" t="s">
        <v>47151</v>
      </c>
      <c r="AH11568" s="8">
        <v>1289758</v>
      </c>
      <c r="AI11568" t="s">
        <v>47152</v>
      </c>
      <c r="AJ11568" t="s">
        <v>47161</v>
      </c>
    </row>
    <row r="11569" spans="1:36" ht="17.25" hidden="1" customHeight="1" x14ac:dyDescent="0.2">
      <c r="A11569" s="4" t="s">
        <v>47143</v>
      </c>
      <c r="B11569" t="s">
        <v>46924</v>
      </c>
      <c r="C11569" t="s">
        <v>47144</v>
      </c>
      <c r="E11569" t="s">
        <v>47162</v>
      </c>
      <c r="F11569" t="s">
        <v>86</v>
      </c>
      <c r="G11569" s="5">
        <v>32</v>
      </c>
      <c r="H11569" t="s">
        <v>42</v>
      </c>
      <c r="I11569" t="s">
        <v>65</v>
      </c>
      <c r="J11569" t="s">
        <v>45</v>
      </c>
      <c r="K11569" t="s">
        <v>45</v>
      </c>
      <c r="L11569" t="s">
        <v>45</v>
      </c>
      <c r="M11569" t="s">
        <v>559</v>
      </c>
      <c r="N11569" s="6">
        <v>1971</v>
      </c>
      <c r="R11569" s="7">
        <v>53.737200000000001</v>
      </c>
      <c r="S11569" s="7">
        <v>-0.99902000000000002</v>
      </c>
      <c r="T11569" t="s">
        <v>46</v>
      </c>
      <c r="U11569" t="s">
        <v>47146</v>
      </c>
      <c r="W11569" t="s">
        <v>47147</v>
      </c>
      <c r="X11569" t="s">
        <v>47148</v>
      </c>
      <c r="Y11569" t="s">
        <v>36708</v>
      </c>
      <c r="Z11569" t="s">
        <v>37636</v>
      </c>
      <c r="AA11569" t="s">
        <v>47149</v>
      </c>
      <c r="AB11569" t="s">
        <v>47163</v>
      </c>
      <c r="AG11569" t="s">
        <v>47151</v>
      </c>
      <c r="AH11569" s="8" t="s">
        <v>47164</v>
      </c>
      <c r="AI11569" t="s">
        <v>47152</v>
      </c>
      <c r="AJ11569" t="s">
        <v>47165</v>
      </c>
    </row>
    <row r="11570" spans="1:36" ht="17.25" hidden="1" customHeight="1" x14ac:dyDescent="0.2">
      <c r="A11570" s="4" t="s">
        <v>47176</v>
      </c>
      <c r="B11570" t="s">
        <v>46924</v>
      </c>
      <c r="C11570" t="s">
        <v>47177</v>
      </c>
      <c r="E11570" t="s">
        <v>40</v>
      </c>
      <c r="F11570" t="s">
        <v>86</v>
      </c>
      <c r="G11570" s="5">
        <v>408</v>
      </c>
      <c r="H11570" t="s">
        <v>42</v>
      </c>
      <c r="I11570" t="s">
        <v>43</v>
      </c>
      <c r="J11570" t="s">
        <v>559</v>
      </c>
      <c r="K11570" t="s">
        <v>45</v>
      </c>
      <c r="L11570" t="s">
        <v>45</v>
      </c>
      <c r="N11570" s="6">
        <v>1999</v>
      </c>
      <c r="R11570" s="7">
        <v>51.662480000000002</v>
      </c>
      <c r="S11570" s="7">
        <v>-2.248E-2</v>
      </c>
      <c r="T11570" t="s">
        <v>46</v>
      </c>
      <c r="U11570" t="s">
        <v>47178</v>
      </c>
      <c r="X11570" t="s">
        <v>12372</v>
      </c>
      <c r="Y11570" t="s">
        <v>36708</v>
      </c>
      <c r="Z11570" t="s">
        <v>37636</v>
      </c>
      <c r="AA11570" t="s">
        <v>47179</v>
      </c>
      <c r="AB11570" t="s">
        <v>47180</v>
      </c>
      <c r="AG11570" t="s">
        <v>47181</v>
      </c>
      <c r="AH11570" s="8">
        <v>1113959</v>
      </c>
      <c r="AI11570" t="s">
        <v>47182</v>
      </c>
      <c r="AJ11570" t="s">
        <v>47183</v>
      </c>
    </row>
    <row r="11571" spans="1:36" ht="17.25" hidden="1" customHeight="1" x14ac:dyDescent="0.2">
      <c r="A11571" s="4" t="s">
        <v>47184</v>
      </c>
      <c r="B11571" t="s">
        <v>46924</v>
      </c>
      <c r="C11571" t="s">
        <v>47185</v>
      </c>
      <c r="E11571" t="s">
        <v>40</v>
      </c>
      <c r="F11571" t="s">
        <v>86</v>
      </c>
      <c r="G11571" s="5">
        <v>50</v>
      </c>
      <c r="H11571" t="s">
        <v>42</v>
      </c>
      <c r="I11571" t="s">
        <v>65</v>
      </c>
      <c r="J11571" t="s">
        <v>45</v>
      </c>
      <c r="K11571" t="s">
        <v>45</v>
      </c>
      <c r="L11571" t="s">
        <v>45</v>
      </c>
      <c r="N11571" s="8" t="s">
        <v>45</v>
      </c>
      <c r="R11571" s="7">
        <v>50.706544999999998</v>
      </c>
      <c r="S11571" s="7">
        <v>-3.524292</v>
      </c>
      <c r="T11571" t="s">
        <v>46</v>
      </c>
      <c r="U11571" t="s">
        <v>47186</v>
      </c>
      <c r="X11571" t="s">
        <v>47187</v>
      </c>
      <c r="Y11571" t="s">
        <v>36708</v>
      </c>
      <c r="Z11571" t="s">
        <v>37636</v>
      </c>
      <c r="AG11571" t="s">
        <v>47188</v>
      </c>
      <c r="AH11571" s="6">
        <v>1179427</v>
      </c>
      <c r="AI11571" t="s">
        <v>47189</v>
      </c>
      <c r="AJ11571" t="s">
        <v>47190</v>
      </c>
    </row>
    <row r="11572" spans="1:36" ht="17.25" hidden="1" customHeight="1" x14ac:dyDescent="0.2">
      <c r="A11572" s="4" t="s">
        <v>47191</v>
      </c>
      <c r="B11572" t="s">
        <v>46924</v>
      </c>
      <c r="C11572" t="s">
        <v>47192</v>
      </c>
      <c r="E11572" t="s">
        <v>40</v>
      </c>
      <c r="F11572" t="s">
        <v>86</v>
      </c>
      <c r="G11572" s="5">
        <v>125</v>
      </c>
      <c r="H11572" t="s">
        <v>42</v>
      </c>
      <c r="I11572" t="s">
        <v>65</v>
      </c>
      <c r="J11572" t="s">
        <v>44</v>
      </c>
      <c r="K11572" t="s">
        <v>45</v>
      </c>
      <c r="L11572" t="s">
        <v>45</v>
      </c>
      <c r="N11572" s="6">
        <v>1985</v>
      </c>
      <c r="R11572" s="7">
        <v>50.833370000000002</v>
      </c>
      <c r="S11572" s="7">
        <v>-1.3696600000000001</v>
      </c>
      <c r="T11572" t="s">
        <v>46</v>
      </c>
      <c r="U11572" t="s">
        <v>47193</v>
      </c>
      <c r="X11572" t="s">
        <v>47194</v>
      </c>
      <c r="Y11572" t="s">
        <v>36708</v>
      </c>
      <c r="Z11572" t="s">
        <v>37636</v>
      </c>
      <c r="AD11572" t="s">
        <v>880</v>
      </c>
      <c r="AE11572" t="s">
        <v>254</v>
      </c>
      <c r="AF11572" t="s">
        <v>52</v>
      </c>
      <c r="AG11572" t="s">
        <v>47195</v>
      </c>
      <c r="AH11572" s="24">
        <v>1114751</v>
      </c>
      <c r="AI11572" t="s">
        <v>47196</v>
      </c>
      <c r="AJ11572" t="s">
        <v>47197</v>
      </c>
    </row>
    <row r="11573" spans="1:36" ht="17.25" hidden="1" customHeight="1" x14ac:dyDescent="0.2">
      <c r="A11573" s="4" t="s">
        <v>47198</v>
      </c>
      <c r="B11573" t="s">
        <v>46924</v>
      </c>
      <c r="C11573" t="s">
        <v>47199</v>
      </c>
      <c r="E11573" t="s">
        <v>40</v>
      </c>
      <c r="F11573" t="s">
        <v>86</v>
      </c>
      <c r="G11573" s="5">
        <v>155</v>
      </c>
      <c r="H11573" t="s">
        <v>857</v>
      </c>
      <c r="I11573" t="s">
        <v>43</v>
      </c>
      <c r="J11573" t="s">
        <v>44</v>
      </c>
      <c r="K11573" t="s">
        <v>45</v>
      </c>
      <c r="L11573" t="s">
        <v>45</v>
      </c>
      <c r="N11573" s="6">
        <v>1995</v>
      </c>
      <c r="Q11573" t="s">
        <v>47200</v>
      </c>
      <c r="R11573" s="7">
        <v>54.418399999999998</v>
      </c>
      <c r="S11573" s="7">
        <v>-3.4883000000000002</v>
      </c>
      <c r="T11573" t="s">
        <v>46</v>
      </c>
      <c r="U11573" t="s">
        <v>47201</v>
      </c>
      <c r="X11573" t="s">
        <v>47202</v>
      </c>
      <c r="Y11573" t="s">
        <v>36708</v>
      </c>
      <c r="Z11573" t="s">
        <v>37636</v>
      </c>
      <c r="AB11573" t="s">
        <v>47203</v>
      </c>
      <c r="AG11573" t="s">
        <v>47204</v>
      </c>
      <c r="AH11573" s="27" t="s">
        <v>47205</v>
      </c>
      <c r="AI11573" t="s">
        <v>47206</v>
      </c>
      <c r="AJ11573" t="s">
        <v>47207</v>
      </c>
    </row>
    <row r="11574" spans="1:36" ht="17.25" hidden="1" customHeight="1" x14ac:dyDescent="0.2">
      <c r="A11574" s="4" t="s">
        <v>47208</v>
      </c>
      <c r="B11574" t="s">
        <v>46924</v>
      </c>
      <c r="C11574" t="s">
        <v>47209</v>
      </c>
      <c r="E11574" t="s">
        <v>47210</v>
      </c>
      <c r="F11574" t="s">
        <v>86</v>
      </c>
      <c r="G11574" s="5">
        <v>1100</v>
      </c>
      <c r="H11574" t="s">
        <v>611</v>
      </c>
      <c r="I11574" t="s">
        <v>43</v>
      </c>
      <c r="J11574" t="s">
        <v>559</v>
      </c>
      <c r="M11574" t="s">
        <v>5341</v>
      </c>
      <c r="N11574" s="27"/>
      <c r="R11574" s="7">
        <v>53.71564</v>
      </c>
      <c r="S11574" s="7">
        <v>-1.28057</v>
      </c>
      <c r="T11574" t="s">
        <v>46</v>
      </c>
      <c r="U11574" t="s">
        <v>47211</v>
      </c>
      <c r="V11574" t="s">
        <v>47212</v>
      </c>
      <c r="X11574" t="s">
        <v>47005</v>
      </c>
      <c r="Y11574" t="s">
        <v>36708</v>
      </c>
      <c r="Z11574" t="s">
        <v>37636</v>
      </c>
      <c r="AG11574" t="s">
        <v>47213</v>
      </c>
      <c r="AH11574" s="8">
        <v>1289703</v>
      </c>
      <c r="AI11574" t="s">
        <v>47214</v>
      </c>
      <c r="AJ11574" t="s">
        <v>47215</v>
      </c>
    </row>
    <row r="11575" spans="1:36" ht="17.25" hidden="1" customHeight="1" x14ac:dyDescent="0.2">
      <c r="A11575" s="4" t="s">
        <v>47208</v>
      </c>
      <c r="B11575" t="s">
        <v>46924</v>
      </c>
      <c r="C11575" t="s">
        <v>47209</v>
      </c>
      <c r="E11575" t="s">
        <v>47216</v>
      </c>
      <c r="F11575" t="s">
        <v>86</v>
      </c>
      <c r="G11575" s="5">
        <v>1100</v>
      </c>
      <c r="H11575" t="s">
        <v>611</v>
      </c>
      <c r="I11575" t="s">
        <v>43</v>
      </c>
      <c r="J11575" t="s">
        <v>559</v>
      </c>
      <c r="M11575" t="s">
        <v>5341</v>
      </c>
      <c r="N11575" s="27"/>
      <c r="R11575" s="7">
        <v>53.71564</v>
      </c>
      <c r="S11575" s="7">
        <v>-1.28057</v>
      </c>
      <c r="T11575" t="s">
        <v>46</v>
      </c>
      <c r="U11575" t="s">
        <v>47211</v>
      </c>
      <c r="V11575" t="s">
        <v>47212</v>
      </c>
      <c r="X11575" t="s">
        <v>47005</v>
      </c>
      <c r="Y11575" t="s">
        <v>36708</v>
      </c>
      <c r="Z11575" t="s">
        <v>37636</v>
      </c>
      <c r="AG11575" t="s">
        <v>47213</v>
      </c>
      <c r="AH11575" s="8">
        <v>1289715</v>
      </c>
      <c r="AI11575" t="s">
        <v>47214</v>
      </c>
      <c r="AJ11575" t="s">
        <v>47217</v>
      </c>
    </row>
    <row r="11576" spans="1:36" ht="17.25" hidden="1" customHeight="1" x14ac:dyDescent="0.2">
      <c r="A11576" s="4" t="s">
        <v>47218</v>
      </c>
      <c r="B11576" t="s">
        <v>46924</v>
      </c>
      <c r="C11576" t="s">
        <v>47219</v>
      </c>
      <c r="E11576" t="s">
        <v>565</v>
      </c>
      <c r="F11576" t="s">
        <v>86</v>
      </c>
      <c r="G11576" s="5">
        <v>450</v>
      </c>
      <c r="H11576" t="s">
        <v>611</v>
      </c>
      <c r="I11576" t="s">
        <v>43</v>
      </c>
      <c r="J11576" t="s">
        <v>45</v>
      </c>
      <c r="N11576" s="27"/>
      <c r="R11576" s="7">
        <v>51.504136000000003</v>
      </c>
      <c r="S11576" s="7">
        <v>0.47851500000000002</v>
      </c>
      <c r="T11576" t="s">
        <v>504</v>
      </c>
      <c r="U11576" t="s">
        <v>47220</v>
      </c>
      <c r="X11576" t="s">
        <v>11865</v>
      </c>
      <c r="Y11576" t="s">
        <v>36708</v>
      </c>
      <c r="Z11576" t="s">
        <v>37636</v>
      </c>
      <c r="AG11576" t="s">
        <v>47221</v>
      </c>
      <c r="AH11576" s="8">
        <v>1223564</v>
      </c>
      <c r="AI11576" t="s">
        <v>47222</v>
      </c>
      <c r="AJ11576" t="s">
        <v>47223</v>
      </c>
    </row>
    <row r="11577" spans="1:36" ht="17.25" hidden="1" customHeight="1" x14ac:dyDescent="0.2">
      <c r="A11577" s="4" t="s">
        <v>47218</v>
      </c>
      <c r="B11577" t="s">
        <v>46924</v>
      </c>
      <c r="C11577" t="s">
        <v>47219</v>
      </c>
      <c r="E11577" t="s">
        <v>870</v>
      </c>
      <c r="F11577" t="s">
        <v>86</v>
      </c>
      <c r="G11577" s="5">
        <v>450</v>
      </c>
      <c r="H11577" t="s">
        <v>611</v>
      </c>
      <c r="I11577" t="s">
        <v>43</v>
      </c>
      <c r="J11577" t="s">
        <v>45</v>
      </c>
      <c r="N11577" s="27"/>
      <c r="R11577" s="7">
        <v>51.504136000000003</v>
      </c>
      <c r="S11577" s="7">
        <v>0.47851500000000002</v>
      </c>
      <c r="T11577" t="s">
        <v>504</v>
      </c>
      <c r="U11577" t="s">
        <v>47220</v>
      </c>
      <c r="X11577" t="s">
        <v>11865</v>
      </c>
      <c r="Y11577" t="s">
        <v>36708</v>
      </c>
      <c r="Z11577" t="s">
        <v>37636</v>
      </c>
      <c r="AG11577" t="s">
        <v>47221</v>
      </c>
      <c r="AH11577" s="8">
        <v>1224633</v>
      </c>
      <c r="AI11577" t="s">
        <v>47222</v>
      </c>
      <c r="AJ11577" t="s">
        <v>47224</v>
      </c>
    </row>
    <row r="11578" spans="1:36" ht="17.25" hidden="1" customHeight="1" x14ac:dyDescent="0.2">
      <c r="A11578" s="4" t="s">
        <v>47226</v>
      </c>
      <c r="B11578" t="s">
        <v>46924</v>
      </c>
      <c r="C11578" t="s">
        <v>47227</v>
      </c>
      <c r="E11578" t="s">
        <v>40</v>
      </c>
      <c r="F11578" t="s">
        <v>86</v>
      </c>
      <c r="G11578" s="5">
        <v>99</v>
      </c>
      <c r="H11578" t="s">
        <v>857</v>
      </c>
      <c r="I11578" t="s">
        <v>65</v>
      </c>
      <c r="J11578" t="s">
        <v>559</v>
      </c>
      <c r="K11578" t="s">
        <v>45</v>
      </c>
      <c r="L11578" t="s">
        <v>45</v>
      </c>
      <c r="N11578" s="6">
        <v>1994</v>
      </c>
      <c r="R11578" s="7">
        <v>53.5411</v>
      </c>
      <c r="S11578" s="7">
        <v>-0.50549999999999995</v>
      </c>
      <c r="T11578" t="s">
        <v>46</v>
      </c>
      <c r="U11578" t="s">
        <v>47228</v>
      </c>
      <c r="X11578" t="s">
        <v>47229</v>
      </c>
      <c r="Y11578" t="s">
        <v>36708</v>
      </c>
      <c r="Z11578" t="s">
        <v>37636</v>
      </c>
      <c r="AA11578" t="s">
        <v>47230</v>
      </c>
      <c r="AB11578" t="s">
        <v>47231</v>
      </c>
      <c r="AG11578" t="s">
        <v>47232</v>
      </c>
      <c r="AH11578" s="27" t="s">
        <v>47233</v>
      </c>
      <c r="AI11578" t="s">
        <v>47234</v>
      </c>
      <c r="AJ11578" t="s">
        <v>47235</v>
      </c>
    </row>
    <row r="11579" spans="1:36" ht="17.25" hidden="1" customHeight="1" x14ac:dyDescent="0.2">
      <c r="A11579" s="4" t="s">
        <v>47238</v>
      </c>
      <c r="B11579" t="s">
        <v>46924</v>
      </c>
      <c r="C11579" t="s">
        <v>47239</v>
      </c>
      <c r="E11579" t="s">
        <v>1157</v>
      </c>
      <c r="F11579" t="s">
        <v>86</v>
      </c>
      <c r="G11579" s="5">
        <v>455</v>
      </c>
      <c r="H11579" t="s">
        <v>42</v>
      </c>
      <c r="I11579" t="s">
        <v>43</v>
      </c>
      <c r="J11579" t="s">
        <v>44</v>
      </c>
      <c r="K11579" t="s">
        <v>97</v>
      </c>
      <c r="L11579" t="s">
        <v>44</v>
      </c>
      <c r="N11579" s="6">
        <v>2011</v>
      </c>
      <c r="R11579" s="7">
        <v>51.442979999999999</v>
      </c>
      <c r="S11579" s="7">
        <v>0.70782</v>
      </c>
      <c r="T11579" t="s">
        <v>46</v>
      </c>
      <c r="U11579" t="s">
        <v>47240</v>
      </c>
      <c r="X11579" t="s">
        <v>11787</v>
      </c>
      <c r="Y11579" t="s">
        <v>36708</v>
      </c>
      <c r="Z11579" t="s">
        <v>37636</v>
      </c>
      <c r="AA11579" t="s">
        <v>47241</v>
      </c>
      <c r="AB11579" t="s">
        <v>47242</v>
      </c>
      <c r="AG11579" t="s">
        <v>47243</v>
      </c>
      <c r="AH11579" s="8">
        <v>1192446</v>
      </c>
      <c r="AI11579" t="s">
        <v>47244</v>
      </c>
      <c r="AJ11579" t="s">
        <v>47245</v>
      </c>
    </row>
    <row r="11580" spans="1:36" ht="17.25" hidden="1" customHeight="1" x14ac:dyDescent="0.2">
      <c r="A11580" s="4" t="s">
        <v>47238</v>
      </c>
      <c r="B11580" t="s">
        <v>46924</v>
      </c>
      <c r="C11580" t="s">
        <v>47239</v>
      </c>
      <c r="E11580" t="s">
        <v>2297</v>
      </c>
      <c r="F11580" t="s">
        <v>86</v>
      </c>
      <c r="G11580" s="5">
        <v>455</v>
      </c>
      <c r="H11580" t="s">
        <v>42</v>
      </c>
      <c r="I11580" t="s">
        <v>43</v>
      </c>
      <c r="J11580" t="s">
        <v>44</v>
      </c>
      <c r="K11580" t="s">
        <v>97</v>
      </c>
      <c r="L11580" t="s">
        <v>44</v>
      </c>
      <c r="N11580" s="6">
        <v>2011</v>
      </c>
      <c r="R11580" s="7">
        <v>51.442979999999999</v>
      </c>
      <c r="S11580" s="7">
        <v>0.70782</v>
      </c>
      <c r="T11580" t="s">
        <v>46</v>
      </c>
      <c r="U11580" t="s">
        <v>47240</v>
      </c>
      <c r="X11580" t="s">
        <v>11787</v>
      </c>
      <c r="Y11580" t="s">
        <v>36708</v>
      </c>
      <c r="Z11580" t="s">
        <v>37636</v>
      </c>
      <c r="AA11580" t="s">
        <v>47241</v>
      </c>
      <c r="AB11580" t="s">
        <v>47246</v>
      </c>
      <c r="AG11580" t="s">
        <v>47243</v>
      </c>
      <c r="AH11580" s="8">
        <v>1192447</v>
      </c>
      <c r="AI11580" t="s">
        <v>47244</v>
      </c>
      <c r="AJ11580" t="s">
        <v>47247</v>
      </c>
    </row>
    <row r="11581" spans="1:36" ht="17.25" hidden="1" customHeight="1" x14ac:dyDescent="0.2">
      <c r="A11581" s="4" t="s">
        <v>47238</v>
      </c>
      <c r="B11581" t="s">
        <v>46924</v>
      </c>
      <c r="C11581" t="s">
        <v>47239</v>
      </c>
      <c r="E11581" t="s">
        <v>3929</v>
      </c>
      <c r="F11581" t="s">
        <v>86</v>
      </c>
      <c r="G11581" s="5">
        <v>455</v>
      </c>
      <c r="H11581" t="s">
        <v>42</v>
      </c>
      <c r="I11581" t="s">
        <v>43</v>
      </c>
      <c r="J11581" t="s">
        <v>44</v>
      </c>
      <c r="K11581" t="s">
        <v>97</v>
      </c>
      <c r="L11581" t="s">
        <v>44</v>
      </c>
      <c r="N11581" s="6">
        <v>2011</v>
      </c>
      <c r="R11581" s="7">
        <v>51.442979999999999</v>
      </c>
      <c r="S11581" s="7">
        <v>0.70782</v>
      </c>
      <c r="T11581" t="s">
        <v>46</v>
      </c>
      <c r="U11581" t="s">
        <v>47240</v>
      </c>
      <c r="X11581" t="s">
        <v>11787</v>
      </c>
      <c r="Y11581" t="s">
        <v>36708</v>
      </c>
      <c r="Z11581" t="s">
        <v>37636</v>
      </c>
      <c r="AA11581" t="s">
        <v>47241</v>
      </c>
      <c r="AB11581" t="s">
        <v>47248</v>
      </c>
      <c r="AG11581" t="s">
        <v>47243</v>
      </c>
      <c r="AH11581" s="8">
        <v>1202742</v>
      </c>
      <c r="AI11581" t="s">
        <v>47244</v>
      </c>
      <c r="AJ11581" t="s">
        <v>47249</v>
      </c>
    </row>
    <row r="11582" spans="1:36" ht="17.25" hidden="1" customHeight="1" x14ac:dyDescent="0.2">
      <c r="A11582" s="4" t="s">
        <v>47238</v>
      </c>
      <c r="B11582" t="s">
        <v>46924</v>
      </c>
      <c r="C11582" t="s">
        <v>47239</v>
      </c>
      <c r="E11582" t="s">
        <v>4787</v>
      </c>
      <c r="F11582" t="s">
        <v>2972</v>
      </c>
      <c r="G11582" s="5">
        <v>50</v>
      </c>
      <c r="H11582" t="s">
        <v>42</v>
      </c>
      <c r="I11582" t="s">
        <v>65</v>
      </c>
      <c r="J11582" t="s">
        <v>559</v>
      </c>
      <c r="K11582" t="s">
        <v>45</v>
      </c>
      <c r="N11582" s="6">
        <v>2011</v>
      </c>
      <c r="R11582" s="7">
        <v>51.442979999999999</v>
      </c>
      <c r="S11582" s="7">
        <v>0.70782</v>
      </c>
      <c r="T11582" t="s">
        <v>46</v>
      </c>
      <c r="U11582" t="s">
        <v>47240</v>
      </c>
      <c r="X11582" t="s">
        <v>11787</v>
      </c>
      <c r="Y11582" t="s">
        <v>36708</v>
      </c>
      <c r="Z11582" t="s">
        <v>37636</v>
      </c>
      <c r="AA11582" t="s">
        <v>47241</v>
      </c>
      <c r="AB11582" t="s">
        <v>47248</v>
      </c>
      <c r="AG11582" t="s">
        <v>47243</v>
      </c>
      <c r="AI11582" t="s">
        <v>47244</v>
      </c>
      <c r="AJ11582" t="s">
        <v>47250</v>
      </c>
    </row>
    <row r="11583" spans="1:36" ht="17.25" hidden="1" customHeight="1" x14ac:dyDescent="0.2">
      <c r="A11583" s="4" t="s">
        <v>47251</v>
      </c>
      <c r="B11583" t="s">
        <v>46924</v>
      </c>
      <c r="C11583" t="s">
        <v>47252</v>
      </c>
      <c r="E11583" t="s">
        <v>40</v>
      </c>
      <c r="F11583" t="s">
        <v>617</v>
      </c>
      <c r="G11583" s="5">
        <v>2400</v>
      </c>
      <c r="H11583" t="s">
        <v>611</v>
      </c>
      <c r="I11583" t="s">
        <v>43</v>
      </c>
      <c r="J11583" t="s">
        <v>45</v>
      </c>
      <c r="K11583" t="s">
        <v>45</v>
      </c>
      <c r="L11583" t="s">
        <v>45</v>
      </c>
      <c r="N11583" s="27"/>
      <c r="R11583" s="7">
        <v>56.025103000000001</v>
      </c>
      <c r="S11583" s="7">
        <v>-3.6844600000000001</v>
      </c>
      <c r="T11583" t="s">
        <v>504</v>
      </c>
      <c r="U11583" t="s">
        <v>47253</v>
      </c>
      <c r="X11583" t="s">
        <v>47254</v>
      </c>
      <c r="Y11583" t="s">
        <v>36708</v>
      </c>
      <c r="Z11583" t="s">
        <v>37636</v>
      </c>
      <c r="AG11583" t="s">
        <v>45</v>
      </c>
      <c r="AH11583" s="27" t="s">
        <v>45</v>
      </c>
      <c r="AI11583" t="s">
        <v>47255</v>
      </c>
      <c r="AJ11583" t="s">
        <v>47256</v>
      </c>
    </row>
    <row r="11584" spans="1:36" ht="17.25" hidden="1" customHeight="1" x14ac:dyDescent="0.2">
      <c r="A11584" s="4" t="s">
        <v>47257</v>
      </c>
      <c r="B11584" t="s">
        <v>46924</v>
      </c>
      <c r="C11584" t="s">
        <v>47258</v>
      </c>
      <c r="E11584" t="s">
        <v>40</v>
      </c>
      <c r="F11584" t="s">
        <v>86</v>
      </c>
      <c r="G11584" s="5">
        <v>145</v>
      </c>
      <c r="H11584" t="s">
        <v>42</v>
      </c>
      <c r="I11584" t="s">
        <v>43</v>
      </c>
      <c r="J11584" t="s">
        <v>44</v>
      </c>
      <c r="K11584" t="s">
        <v>45</v>
      </c>
      <c r="L11584" t="s">
        <v>45</v>
      </c>
      <c r="N11584" s="6">
        <v>2001</v>
      </c>
      <c r="R11584" s="7">
        <v>56.010986000000003</v>
      </c>
      <c r="S11584" s="7">
        <v>-3.6951269999999998</v>
      </c>
      <c r="T11584" t="s">
        <v>504</v>
      </c>
      <c r="U11584" t="s">
        <v>47253</v>
      </c>
      <c r="X11584" t="s">
        <v>47254</v>
      </c>
      <c r="Y11584" t="s">
        <v>36708</v>
      </c>
      <c r="Z11584" t="s">
        <v>37636</v>
      </c>
      <c r="AA11584" t="s">
        <v>47259</v>
      </c>
      <c r="AB11584" t="s">
        <v>47260</v>
      </c>
      <c r="AG11584" t="s">
        <v>47261</v>
      </c>
      <c r="AH11584" s="8">
        <v>1164534</v>
      </c>
      <c r="AI11584" t="s">
        <v>47262</v>
      </c>
      <c r="AJ11584" t="s">
        <v>47263</v>
      </c>
    </row>
    <row r="11585" spans="1:36" ht="17.25" hidden="1" customHeight="1" x14ac:dyDescent="0.2">
      <c r="A11585" s="4" t="s">
        <v>47257</v>
      </c>
      <c r="B11585" t="s">
        <v>46924</v>
      </c>
      <c r="C11585" t="s">
        <v>47258</v>
      </c>
      <c r="E11585" t="s">
        <v>47264</v>
      </c>
      <c r="F11585" t="s">
        <v>86</v>
      </c>
      <c r="G11585" s="5">
        <v>35</v>
      </c>
      <c r="H11585" t="s">
        <v>611</v>
      </c>
      <c r="I11585" t="s">
        <v>240</v>
      </c>
      <c r="J11585" t="s">
        <v>44</v>
      </c>
      <c r="K11585" t="s">
        <v>87</v>
      </c>
      <c r="L11585" t="s">
        <v>44</v>
      </c>
      <c r="N11585" s="27"/>
      <c r="R11585" s="7">
        <v>56.010986000000003</v>
      </c>
      <c r="S11585" s="7">
        <v>-3.6951269999999998</v>
      </c>
      <c r="T11585" t="s">
        <v>504</v>
      </c>
      <c r="U11585" t="s">
        <v>47253</v>
      </c>
      <c r="X11585" t="s">
        <v>47254</v>
      </c>
      <c r="Y11585" t="s">
        <v>36708</v>
      </c>
      <c r="Z11585" t="s">
        <v>37636</v>
      </c>
      <c r="AG11585" t="s">
        <v>47265</v>
      </c>
      <c r="AH11585" s="8">
        <v>1289867</v>
      </c>
      <c r="AI11585" t="s">
        <v>47262</v>
      </c>
      <c r="AJ11585" t="s">
        <v>47266</v>
      </c>
    </row>
    <row r="11586" spans="1:36" ht="17.25" hidden="1" customHeight="1" x14ac:dyDescent="0.2">
      <c r="A11586" s="4" t="s">
        <v>47267</v>
      </c>
      <c r="B11586" t="s">
        <v>46924</v>
      </c>
      <c r="C11586" t="s">
        <v>47268</v>
      </c>
      <c r="E11586" t="s">
        <v>40</v>
      </c>
      <c r="F11586" t="s">
        <v>86</v>
      </c>
      <c r="G11586" s="5">
        <v>398</v>
      </c>
      <c r="H11586" t="s">
        <v>42</v>
      </c>
      <c r="I11586" t="s">
        <v>43</v>
      </c>
      <c r="J11586" t="s">
        <v>559</v>
      </c>
      <c r="K11586" t="s">
        <v>45</v>
      </c>
      <c r="L11586" t="s">
        <v>45</v>
      </c>
      <c r="N11586" s="6">
        <v>2001</v>
      </c>
      <c r="R11586" s="7">
        <v>52.583950000000002</v>
      </c>
      <c r="S11586" s="7">
        <v>1.7338100000000001</v>
      </c>
      <c r="T11586" t="s">
        <v>46</v>
      </c>
      <c r="U11586" t="s">
        <v>47269</v>
      </c>
      <c r="X11586" t="s">
        <v>8478</v>
      </c>
      <c r="Y11586" t="s">
        <v>36708</v>
      </c>
      <c r="Z11586" t="s">
        <v>37636</v>
      </c>
      <c r="AA11586" t="s">
        <v>47270</v>
      </c>
      <c r="AB11586" t="s">
        <v>47271</v>
      </c>
      <c r="AG11586" t="s">
        <v>47272</v>
      </c>
      <c r="AH11586" s="8">
        <v>1117450</v>
      </c>
      <c r="AI11586" t="s">
        <v>47273</v>
      </c>
      <c r="AJ11586" t="s">
        <v>47274</v>
      </c>
    </row>
    <row r="11587" spans="1:36" ht="17.25" hidden="1" customHeight="1" x14ac:dyDescent="0.2">
      <c r="A11587" s="4" t="s">
        <v>47280</v>
      </c>
      <c r="B11587" t="s">
        <v>46924</v>
      </c>
      <c r="C11587" t="s">
        <v>47281</v>
      </c>
      <c r="E11587" t="s">
        <v>40</v>
      </c>
      <c r="F11587" t="s">
        <v>86</v>
      </c>
      <c r="G11587" s="5">
        <v>50</v>
      </c>
      <c r="H11587" t="s">
        <v>42</v>
      </c>
      <c r="I11587" t="s">
        <v>65</v>
      </c>
      <c r="J11587" t="s">
        <v>45</v>
      </c>
      <c r="K11587" t="s">
        <v>45</v>
      </c>
      <c r="L11587" t="s">
        <v>45</v>
      </c>
      <c r="N11587" s="6">
        <v>1999</v>
      </c>
      <c r="R11587" s="7">
        <v>52.510221999999999</v>
      </c>
      <c r="S11587" s="7">
        <v>-1.808279</v>
      </c>
      <c r="T11587" t="s">
        <v>46</v>
      </c>
      <c r="U11587" t="s">
        <v>47282</v>
      </c>
      <c r="X11587" t="s">
        <v>47283</v>
      </c>
      <c r="Y11587" t="s">
        <v>36708</v>
      </c>
      <c r="Z11587" t="s">
        <v>37636</v>
      </c>
      <c r="AA11587" t="s">
        <v>47284</v>
      </c>
      <c r="AC11587" t="s">
        <v>47285</v>
      </c>
      <c r="AG11587" t="s">
        <v>47286</v>
      </c>
      <c r="AH11587" s="27">
        <v>1159907</v>
      </c>
      <c r="AI11587" t="s">
        <v>47287</v>
      </c>
      <c r="AJ11587" t="s">
        <v>47288</v>
      </c>
    </row>
    <row r="11588" spans="1:36" ht="17.25" hidden="1" customHeight="1" x14ac:dyDescent="0.2">
      <c r="A11588" s="4" t="s">
        <v>47280</v>
      </c>
      <c r="B11588" t="s">
        <v>46924</v>
      </c>
      <c r="C11588" t="s">
        <v>47281</v>
      </c>
      <c r="E11588" t="s">
        <v>56</v>
      </c>
      <c r="F11588" t="s">
        <v>86</v>
      </c>
      <c r="G11588" s="5">
        <v>50</v>
      </c>
      <c r="H11588" t="s">
        <v>42</v>
      </c>
      <c r="I11588" t="s">
        <v>65</v>
      </c>
      <c r="J11588" t="s">
        <v>45</v>
      </c>
      <c r="K11588" t="s">
        <v>45</v>
      </c>
      <c r="L11588" t="s">
        <v>45</v>
      </c>
      <c r="N11588" s="6">
        <v>1999</v>
      </c>
      <c r="R11588" s="7">
        <v>52.510221999999999</v>
      </c>
      <c r="S11588" s="7">
        <v>-1.808279</v>
      </c>
      <c r="T11588" t="s">
        <v>46</v>
      </c>
      <c r="U11588" t="s">
        <v>47282</v>
      </c>
      <c r="X11588" t="s">
        <v>47283</v>
      </c>
      <c r="Y11588" t="s">
        <v>36708</v>
      </c>
      <c r="Z11588" t="s">
        <v>37636</v>
      </c>
      <c r="AA11588" t="s">
        <v>47289</v>
      </c>
      <c r="AC11588" t="s">
        <v>47285</v>
      </c>
      <c r="AG11588" t="s">
        <v>47286</v>
      </c>
      <c r="AH11588" s="27">
        <v>1159908</v>
      </c>
      <c r="AI11588" t="s">
        <v>47287</v>
      </c>
      <c r="AJ11588" t="s">
        <v>47290</v>
      </c>
    </row>
    <row r="11589" spans="1:36" ht="17.25" hidden="1" customHeight="1" x14ac:dyDescent="0.2">
      <c r="A11589" s="4" t="s">
        <v>47291</v>
      </c>
      <c r="B11589" t="s">
        <v>46924</v>
      </c>
      <c r="C11589" t="s">
        <v>47292</v>
      </c>
      <c r="E11589" t="s">
        <v>2248</v>
      </c>
      <c r="F11589" t="s">
        <v>86</v>
      </c>
      <c r="G11589" s="5">
        <v>900</v>
      </c>
      <c r="H11589" t="s">
        <v>677</v>
      </c>
      <c r="I11589" t="s">
        <v>43</v>
      </c>
      <c r="J11589" t="s">
        <v>559</v>
      </c>
      <c r="K11589" t="s">
        <v>45</v>
      </c>
      <c r="L11589" t="s">
        <v>45</v>
      </c>
      <c r="N11589" s="27"/>
      <c r="O11589" s="25"/>
      <c r="R11589" s="7">
        <v>53.873710000000003</v>
      </c>
      <c r="S11589" s="7">
        <v>-3.0213700000000001</v>
      </c>
      <c r="T11589" t="s">
        <v>504</v>
      </c>
      <c r="U11589" t="s">
        <v>47293</v>
      </c>
      <c r="X11589" t="s">
        <v>46971</v>
      </c>
      <c r="Y11589" t="s">
        <v>36708</v>
      </c>
      <c r="Z11589" t="s">
        <v>37636</v>
      </c>
      <c r="AA11589" t="s">
        <v>47284</v>
      </c>
      <c r="AC11589" t="s">
        <v>47294</v>
      </c>
      <c r="AG11589" t="s">
        <v>47295</v>
      </c>
      <c r="AH11589" s="8">
        <v>1212870</v>
      </c>
      <c r="AI11589" t="s">
        <v>47296</v>
      </c>
      <c r="AJ11589" t="s">
        <v>47297</v>
      </c>
    </row>
    <row r="11590" spans="1:36" ht="17.25" hidden="1" customHeight="1" x14ac:dyDescent="0.2">
      <c r="A11590" s="4" t="s">
        <v>47306</v>
      </c>
      <c r="B11590" t="s">
        <v>46924</v>
      </c>
      <c r="C11590" t="s">
        <v>47307</v>
      </c>
      <c r="E11590" t="s">
        <v>40</v>
      </c>
      <c r="F11590" t="s">
        <v>86</v>
      </c>
      <c r="G11590" s="5">
        <v>53</v>
      </c>
      <c r="H11590" t="s">
        <v>42</v>
      </c>
      <c r="I11590" t="s">
        <v>65</v>
      </c>
      <c r="J11590" t="s">
        <v>44</v>
      </c>
      <c r="K11590" t="s">
        <v>45</v>
      </c>
      <c r="L11590" t="s">
        <v>45</v>
      </c>
      <c r="N11590" s="6">
        <v>2005</v>
      </c>
      <c r="P11590" s="24">
        <v>2023</v>
      </c>
      <c r="R11590" s="7">
        <v>50.850444584722297</v>
      </c>
      <c r="S11590" s="7">
        <v>-1.3814990603096</v>
      </c>
      <c r="T11590" t="s">
        <v>46</v>
      </c>
      <c r="U11590" t="s">
        <v>47308</v>
      </c>
      <c r="X11590" t="s">
        <v>47194</v>
      </c>
      <c r="Y11590" t="s">
        <v>36708</v>
      </c>
      <c r="Z11590" t="s">
        <v>37636</v>
      </c>
      <c r="AG11590" t="s">
        <v>47309</v>
      </c>
      <c r="AH11590" s="24">
        <v>1179404</v>
      </c>
      <c r="AI11590" t="s">
        <v>47310</v>
      </c>
      <c r="AJ11590" t="s">
        <v>47311</v>
      </c>
    </row>
    <row r="11591" spans="1:36" ht="17.25" hidden="1" customHeight="1" x14ac:dyDescent="0.2">
      <c r="A11591" s="4" t="s">
        <v>47312</v>
      </c>
      <c r="B11591" t="s">
        <v>46924</v>
      </c>
      <c r="C11591" t="s">
        <v>47313</v>
      </c>
      <c r="E11591" t="s">
        <v>40</v>
      </c>
      <c r="F11591" t="s">
        <v>86</v>
      </c>
      <c r="G11591" s="5">
        <v>375</v>
      </c>
      <c r="H11591" t="s">
        <v>42</v>
      </c>
      <c r="I11591" t="s">
        <v>43</v>
      </c>
      <c r="J11591" t="s">
        <v>44</v>
      </c>
      <c r="K11591" t="s">
        <v>87</v>
      </c>
      <c r="L11591" t="s">
        <v>44</v>
      </c>
      <c r="N11591" s="6">
        <v>2004</v>
      </c>
      <c r="R11591" s="7">
        <v>53.637790000000003</v>
      </c>
      <c r="S11591" s="7">
        <v>-0.23674000000000001</v>
      </c>
      <c r="T11591" t="s">
        <v>46</v>
      </c>
      <c r="U11591" t="s">
        <v>47314</v>
      </c>
      <c r="X11591" t="s">
        <v>47229</v>
      </c>
      <c r="Y11591" t="s">
        <v>36708</v>
      </c>
      <c r="Z11591" t="s">
        <v>37636</v>
      </c>
      <c r="AA11591" t="s">
        <v>47315</v>
      </c>
      <c r="AG11591" t="s">
        <v>47316</v>
      </c>
      <c r="AH11591" s="8" t="s">
        <v>47317</v>
      </c>
      <c r="AI11591" t="s">
        <v>47318</v>
      </c>
      <c r="AJ11591" t="s">
        <v>47319</v>
      </c>
    </row>
    <row r="11592" spans="1:36" ht="17.25" hidden="1" customHeight="1" x14ac:dyDescent="0.2">
      <c r="A11592" s="4" t="s">
        <v>47312</v>
      </c>
      <c r="B11592" t="s">
        <v>46924</v>
      </c>
      <c r="C11592" t="s">
        <v>47313</v>
      </c>
      <c r="E11592" t="s">
        <v>56</v>
      </c>
      <c r="F11592" t="s">
        <v>86</v>
      </c>
      <c r="G11592" s="5">
        <v>375</v>
      </c>
      <c r="H11592" t="s">
        <v>42</v>
      </c>
      <c r="I11592" t="s">
        <v>43</v>
      </c>
      <c r="J11592" t="s">
        <v>44</v>
      </c>
      <c r="K11592" t="s">
        <v>87</v>
      </c>
      <c r="L11592" t="s">
        <v>44</v>
      </c>
      <c r="N11592" s="6">
        <v>2004</v>
      </c>
      <c r="R11592" s="7">
        <v>53.637790000000003</v>
      </c>
      <c r="S11592" s="7">
        <v>-0.23674000000000001</v>
      </c>
      <c r="T11592" t="s">
        <v>46</v>
      </c>
      <c r="U11592" t="s">
        <v>47314</v>
      </c>
      <c r="X11592" t="s">
        <v>47229</v>
      </c>
      <c r="Y11592" t="s">
        <v>36708</v>
      </c>
      <c r="Z11592" t="s">
        <v>37636</v>
      </c>
      <c r="AA11592" t="s">
        <v>47315</v>
      </c>
      <c r="AG11592" t="s">
        <v>47316</v>
      </c>
      <c r="AH11592" s="8" t="s">
        <v>47320</v>
      </c>
      <c r="AI11592" t="s">
        <v>47318</v>
      </c>
      <c r="AJ11592" t="s">
        <v>47321</v>
      </c>
    </row>
    <row r="11593" spans="1:36" ht="17.25" hidden="1" customHeight="1" x14ac:dyDescent="0.2">
      <c r="A11593" s="4" t="s">
        <v>47312</v>
      </c>
      <c r="B11593" t="s">
        <v>46924</v>
      </c>
      <c r="C11593" t="s">
        <v>47313</v>
      </c>
      <c r="E11593" t="s">
        <v>58</v>
      </c>
      <c r="F11593" t="s">
        <v>86</v>
      </c>
      <c r="G11593" s="5">
        <v>530</v>
      </c>
      <c r="H11593" t="s">
        <v>42</v>
      </c>
      <c r="I11593" t="s">
        <v>43</v>
      </c>
      <c r="J11593" t="s">
        <v>44</v>
      </c>
      <c r="K11593" t="s">
        <v>87</v>
      </c>
      <c r="L11593" t="s">
        <v>44</v>
      </c>
      <c r="N11593" s="6">
        <v>2009</v>
      </c>
      <c r="R11593" s="7">
        <v>53.637790000000003</v>
      </c>
      <c r="S11593" s="7">
        <v>-0.23674000000000001</v>
      </c>
      <c r="T11593" t="s">
        <v>46</v>
      </c>
      <c r="U11593" t="s">
        <v>47314</v>
      </c>
      <c r="X11593" t="s">
        <v>47229</v>
      </c>
      <c r="Y11593" t="s">
        <v>36708</v>
      </c>
      <c r="Z11593" t="s">
        <v>37636</v>
      </c>
      <c r="AA11593" t="s">
        <v>47315</v>
      </c>
      <c r="AG11593" t="s">
        <v>47316</v>
      </c>
      <c r="AH11593" s="8" t="s">
        <v>47322</v>
      </c>
      <c r="AI11593" t="s">
        <v>47318</v>
      </c>
      <c r="AJ11593" t="s">
        <v>47323</v>
      </c>
    </row>
    <row r="11594" spans="1:36" ht="17.25" hidden="1" customHeight="1" x14ac:dyDescent="0.2">
      <c r="A11594" s="4" t="s">
        <v>47325</v>
      </c>
      <c r="B11594" t="s">
        <v>46924</v>
      </c>
      <c r="C11594" t="s">
        <v>47326</v>
      </c>
      <c r="E11594" t="s">
        <v>40</v>
      </c>
      <c r="F11594" t="s">
        <v>527</v>
      </c>
      <c r="G11594" s="5">
        <v>140</v>
      </c>
      <c r="H11594" t="s">
        <v>42</v>
      </c>
      <c r="I11594" t="s">
        <v>65</v>
      </c>
      <c r="J11594" t="s">
        <v>45</v>
      </c>
      <c r="K11594" t="s">
        <v>45</v>
      </c>
      <c r="L11594" t="s">
        <v>45</v>
      </c>
      <c r="N11594" s="6">
        <v>1996</v>
      </c>
      <c r="R11594" s="7">
        <v>50.398098385381203</v>
      </c>
      <c r="S11594" s="7">
        <v>-4.8992042311770296</v>
      </c>
      <c r="T11594" t="s">
        <v>46</v>
      </c>
      <c r="U11594" t="s">
        <v>47327</v>
      </c>
      <c r="X11594" t="s">
        <v>6813</v>
      </c>
      <c r="Y11594" t="s">
        <v>36708</v>
      </c>
      <c r="Z11594" t="s">
        <v>37636</v>
      </c>
      <c r="AG11594" t="s">
        <v>47328</v>
      </c>
      <c r="AH11594" s="24">
        <v>1121246</v>
      </c>
      <c r="AI11594" t="s">
        <v>47329</v>
      </c>
      <c r="AJ11594" t="s">
        <v>47330</v>
      </c>
    </row>
    <row r="11595" spans="1:36" ht="17.25" hidden="1" customHeight="1" x14ac:dyDescent="0.2">
      <c r="A11595" s="4" t="s">
        <v>47331</v>
      </c>
      <c r="B11595" t="s">
        <v>46924</v>
      </c>
      <c r="C11595" t="s">
        <v>47332</v>
      </c>
      <c r="E11595" t="s">
        <v>40</v>
      </c>
      <c r="F11595" t="s">
        <v>86</v>
      </c>
      <c r="G11595" s="5">
        <v>764</v>
      </c>
      <c r="H11595" t="s">
        <v>42</v>
      </c>
      <c r="I11595" t="s">
        <v>43</v>
      </c>
      <c r="J11595" t="s">
        <v>559</v>
      </c>
      <c r="N11595" s="6">
        <v>1996</v>
      </c>
      <c r="R11595" s="7">
        <v>53.594439999999999</v>
      </c>
      <c r="S11595" s="7">
        <v>-0.75044</v>
      </c>
      <c r="T11595" t="s">
        <v>46</v>
      </c>
      <c r="U11595" t="s">
        <v>47333</v>
      </c>
      <c r="X11595" t="s">
        <v>47229</v>
      </c>
      <c r="Y11595" t="s">
        <v>36708</v>
      </c>
      <c r="Z11595" t="s">
        <v>37636</v>
      </c>
      <c r="AA11595" t="s">
        <v>47334</v>
      </c>
      <c r="AB11595" t="s">
        <v>47335</v>
      </c>
      <c r="AG11595" t="s">
        <v>47336</v>
      </c>
      <c r="AH11595" s="8" t="s">
        <v>47337</v>
      </c>
      <c r="AI11595" t="s">
        <v>47338</v>
      </c>
      <c r="AJ11595" t="s">
        <v>47339</v>
      </c>
    </row>
    <row r="11596" spans="1:36" ht="17.25" hidden="1" customHeight="1" x14ac:dyDescent="0.2">
      <c r="A11596" s="4" t="s">
        <v>47331</v>
      </c>
      <c r="B11596" t="s">
        <v>46924</v>
      </c>
      <c r="C11596" t="s">
        <v>47332</v>
      </c>
      <c r="E11596" t="s">
        <v>738</v>
      </c>
      <c r="F11596" t="s">
        <v>86</v>
      </c>
      <c r="G11596" s="5">
        <v>30</v>
      </c>
      <c r="H11596" t="s">
        <v>42</v>
      </c>
      <c r="I11596" t="s">
        <v>65</v>
      </c>
      <c r="J11596" t="s">
        <v>559</v>
      </c>
      <c r="N11596" s="6">
        <v>1996</v>
      </c>
      <c r="R11596" s="7">
        <v>53.594439999999999</v>
      </c>
      <c r="S11596" s="7">
        <v>-0.75044</v>
      </c>
      <c r="T11596" t="s">
        <v>46</v>
      </c>
      <c r="U11596" t="s">
        <v>47333</v>
      </c>
      <c r="X11596" t="s">
        <v>47229</v>
      </c>
      <c r="Y11596" t="s">
        <v>36708</v>
      </c>
      <c r="Z11596" t="s">
        <v>37636</v>
      </c>
      <c r="AA11596" t="s">
        <v>47334</v>
      </c>
      <c r="AB11596" t="s">
        <v>47344</v>
      </c>
      <c r="AG11596" t="s">
        <v>47345</v>
      </c>
      <c r="AH11596" s="8">
        <v>1168583</v>
      </c>
      <c r="AI11596" t="s">
        <v>47338</v>
      </c>
      <c r="AJ11596" t="s">
        <v>47346</v>
      </c>
    </row>
    <row r="11597" spans="1:36" ht="17.25" hidden="1" customHeight="1" x14ac:dyDescent="0.2">
      <c r="A11597" s="4" t="s">
        <v>47347</v>
      </c>
      <c r="B11597" t="s">
        <v>46924</v>
      </c>
      <c r="C11597" t="s">
        <v>47348</v>
      </c>
      <c r="E11597" t="s">
        <v>39011</v>
      </c>
      <c r="F11597" t="s">
        <v>86</v>
      </c>
      <c r="G11597" s="5">
        <v>81</v>
      </c>
      <c r="H11597" t="s">
        <v>42</v>
      </c>
      <c r="I11597" t="s">
        <v>45</v>
      </c>
      <c r="J11597" t="s">
        <v>44</v>
      </c>
      <c r="N11597" s="6">
        <v>1995</v>
      </c>
      <c r="P11597" s="24">
        <v>2024</v>
      </c>
      <c r="R11597" s="7">
        <v>51.36412</v>
      </c>
      <c r="S11597" s="7">
        <v>0.75656000000000001</v>
      </c>
      <c r="T11597" t="s">
        <v>46</v>
      </c>
      <c r="U11597" t="s">
        <v>47349</v>
      </c>
      <c r="X11597" t="s">
        <v>11787</v>
      </c>
      <c r="Y11597" t="s">
        <v>36708</v>
      </c>
      <c r="Z11597" t="s">
        <v>37636</v>
      </c>
      <c r="AG11597" t="s">
        <v>47350</v>
      </c>
      <c r="AH11597" s="8" t="s">
        <v>47351</v>
      </c>
      <c r="AI11597" t="s">
        <v>47352</v>
      </c>
      <c r="AJ11597" t="s">
        <v>47353</v>
      </c>
    </row>
    <row r="11598" spans="1:36" ht="17.25" hidden="1" customHeight="1" x14ac:dyDescent="0.2">
      <c r="A11598" s="4" t="s">
        <v>47358</v>
      </c>
      <c r="B11598" t="s">
        <v>46924</v>
      </c>
      <c r="C11598" t="s">
        <v>47359</v>
      </c>
      <c r="E11598" t="s">
        <v>47360</v>
      </c>
      <c r="F11598" t="s">
        <v>86</v>
      </c>
      <c r="G11598" s="5">
        <v>311</v>
      </c>
      <c r="H11598" t="s">
        <v>42</v>
      </c>
      <c r="I11598" t="s">
        <v>65</v>
      </c>
      <c r="J11598" t="s">
        <v>45</v>
      </c>
      <c r="K11598" t="s">
        <v>87</v>
      </c>
      <c r="L11598" t="s">
        <v>44</v>
      </c>
      <c r="M11598" t="s">
        <v>559</v>
      </c>
      <c r="N11598" s="6">
        <v>1992</v>
      </c>
      <c r="R11598" s="7">
        <v>53.659120000000001</v>
      </c>
      <c r="S11598" s="7">
        <v>-0.25581999999999999</v>
      </c>
      <c r="T11598" t="s">
        <v>46</v>
      </c>
      <c r="U11598" t="s">
        <v>47314</v>
      </c>
      <c r="X11598" t="s">
        <v>47229</v>
      </c>
      <c r="Y11598" t="s">
        <v>36708</v>
      </c>
      <c r="Z11598" t="s">
        <v>37636</v>
      </c>
      <c r="AA11598" t="s">
        <v>47361</v>
      </c>
      <c r="AB11598" t="s">
        <v>47362</v>
      </c>
      <c r="AG11598" t="s">
        <v>47363</v>
      </c>
      <c r="AH11598" s="8" t="s">
        <v>47364</v>
      </c>
      <c r="AI11598" t="s">
        <v>47365</v>
      </c>
      <c r="AJ11598" t="s">
        <v>47366</v>
      </c>
    </row>
    <row r="11599" spans="1:36" ht="17.25" hidden="1" customHeight="1" x14ac:dyDescent="0.2">
      <c r="A11599" s="4" t="s">
        <v>47358</v>
      </c>
      <c r="B11599" t="s">
        <v>46924</v>
      </c>
      <c r="C11599" t="s">
        <v>47359</v>
      </c>
      <c r="E11599" t="s">
        <v>47367</v>
      </c>
      <c r="F11599" t="s">
        <v>86</v>
      </c>
      <c r="G11599" s="5">
        <v>311</v>
      </c>
      <c r="H11599" t="s">
        <v>42</v>
      </c>
      <c r="I11599" t="s">
        <v>65</v>
      </c>
      <c r="J11599" t="s">
        <v>45</v>
      </c>
      <c r="K11599" t="s">
        <v>87</v>
      </c>
      <c r="L11599" t="s">
        <v>44</v>
      </c>
      <c r="M11599" t="s">
        <v>559</v>
      </c>
      <c r="N11599" s="6">
        <v>1992</v>
      </c>
      <c r="R11599" s="7">
        <v>53.659120000000001</v>
      </c>
      <c r="S11599" s="7">
        <v>-0.25581999999999999</v>
      </c>
      <c r="T11599" t="s">
        <v>46</v>
      </c>
      <c r="U11599" t="s">
        <v>47314</v>
      </c>
      <c r="X11599" t="s">
        <v>47229</v>
      </c>
      <c r="Y11599" t="s">
        <v>36708</v>
      </c>
      <c r="Z11599" t="s">
        <v>37636</v>
      </c>
      <c r="AB11599" t="s">
        <v>47368</v>
      </c>
      <c r="AG11599" t="s">
        <v>47363</v>
      </c>
      <c r="AH11599" s="8" t="s">
        <v>47369</v>
      </c>
      <c r="AI11599" t="s">
        <v>47365</v>
      </c>
      <c r="AJ11599" t="s">
        <v>47370</v>
      </c>
    </row>
    <row r="11600" spans="1:36" ht="17.25" hidden="1" customHeight="1" x14ac:dyDescent="0.2">
      <c r="A11600" s="4" t="s">
        <v>47371</v>
      </c>
      <c r="B11600" t="s">
        <v>46924</v>
      </c>
      <c r="C11600" t="s">
        <v>47372</v>
      </c>
      <c r="E11600" t="s">
        <v>696</v>
      </c>
      <c r="F11600" t="s">
        <v>86</v>
      </c>
      <c r="G11600" s="5">
        <v>30</v>
      </c>
      <c r="H11600" t="s">
        <v>42</v>
      </c>
      <c r="I11600" t="s">
        <v>65</v>
      </c>
      <c r="J11600" t="s">
        <v>45</v>
      </c>
      <c r="K11600" t="s">
        <v>45</v>
      </c>
      <c r="L11600" t="s">
        <v>45</v>
      </c>
      <c r="M11600" t="s">
        <v>559</v>
      </c>
      <c r="N11600" s="6">
        <v>2009</v>
      </c>
      <c r="R11600" s="7">
        <v>54.725000000000001</v>
      </c>
      <c r="S11600" s="7">
        <v>-5.7670000000000003</v>
      </c>
      <c r="T11600" t="s">
        <v>46</v>
      </c>
      <c r="U11600" t="s">
        <v>47373</v>
      </c>
      <c r="X11600" t="s">
        <v>46946</v>
      </c>
      <c r="Y11600" t="s">
        <v>36708</v>
      </c>
      <c r="Z11600" t="s">
        <v>37636</v>
      </c>
      <c r="AB11600" t="s">
        <v>47374</v>
      </c>
      <c r="AG11600" t="s">
        <v>47375</v>
      </c>
      <c r="AH11600" s="24">
        <v>1125175</v>
      </c>
      <c r="AI11600" t="s">
        <v>47376</v>
      </c>
      <c r="AJ11600" t="s">
        <v>47377</v>
      </c>
    </row>
    <row r="11601" spans="1:36" ht="17.25" hidden="1" customHeight="1" x14ac:dyDescent="0.2">
      <c r="A11601" s="4" t="s">
        <v>47371</v>
      </c>
      <c r="B11601" t="s">
        <v>46924</v>
      </c>
      <c r="C11601" t="s">
        <v>47372</v>
      </c>
      <c r="E11601" t="s">
        <v>703</v>
      </c>
      <c r="F11601" t="s">
        <v>86</v>
      </c>
      <c r="G11601" s="5">
        <v>30</v>
      </c>
      <c r="H11601" t="s">
        <v>42</v>
      </c>
      <c r="I11601" t="s">
        <v>65</v>
      </c>
      <c r="J11601" t="s">
        <v>45</v>
      </c>
      <c r="K11601" t="s">
        <v>45</v>
      </c>
      <c r="L11601" t="s">
        <v>45</v>
      </c>
      <c r="M11601" t="s">
        <v>559</v>
      </c>
      <c r="N11601" s="6">
        <v>2009</v>
      </c>
      <c r="R11601" s="7">
        <v>54.725000000000001</v>
      </c>
      <c r="S11601" s="7">
        <v>-5.7670000000000003</v>
      </c>
      <c r="T11601" t="s">
        <v>46</v>
      </c>
      <c r="U11601" t="s">
        <v>47373</v>
      </c>
      <c r="X11601" t="s">
        <v>46946</v>
      </c>
      <c r="Y11601" t="s">
        <v>36708</v>
      </c>
      <c r="Z11601" t="s">
        <v>37636</v>
      </c>
      <c r="AB11601" t="s">
        <v>47374</v>
      </c>
      <c r="AG11601" t="s">
        <v>47375</v>
      </c>
      <c r="AH11601" s="24">
        <v>1125176</v>
      </c>
      <c r="AI11601" t="s">
        <v>47376</v>
      </c>
      <c r="AJ11601" t="s">
        <v>47378</v>
      </c>
    </row>
    <row r="11602" spans="1:36" ht="17.25" hidden="1" customHeight="1" x14ac:dyDescent="0.2">
      <c r="A11602" s="4" t="s">
        <v>47371</v>
      </c>
      <c r="B11602" t="s">
        <v>46924</v>
      </c>
      <c r="C11602" t="s">
        <v>47372</v>
      </c>
      <c r="E11602" t="s">
        <v>738</v>
      </c>
      <c r="F11602" t="s">
        <v>86</v>
      </c>
      <c r="G11602" s="5">
        <v>42</v>
      </c>
      <c r="H11602" t="s">
        <v>42</v>
      </c>
      <c r="I11602" t="s">
        <v>65</v>
      </c>
      <c r="J11602" t="s">
        <v>45</v>
      </c>
      <c r="K11602" t="s">
        <v>45</v>
      </c>
      <c r="L11602" t="s">
        <v>45</v>
      </c>
      <c r="M11602" t="s">
        <v>559</v>
      </c>
      <c r="N11602" s="6">
        <v>2009</v>
      </c>
      <c r="R11602" s="7">
        <v>54.725000000000001</v>
      </c>
      <c r="S11602" s="7">
        <v>-5.7670000000000003</v>
      </c>
      <c r="T11602" t="s">
        <v>46</v>
      </c>
      <c r="U11602" t="s">
        <v>47373</v>
      </c>
      <c r="X11602" t="s">
        <v>46946</v>
      </c>
      <c r="Y11602" t="s">
        <v>36708</v>
      </c>
      <c r="Z11602" t="s">
        <v>37636</v>
      </c>
      <c r="AB11602" t="s">
        <v>47374</v>
      </c>
      <c r="AG11602" t="s">
        <v>47375</v>
      </c>
      <c r="AH11602" s="24">
        <v>1219916</v>
      </c>
      <c r="AI11602" t="s">
        <v>47376</v>
      </c>
      <c r="AJ11602" t="s">
        <v>47379</v>
      </c>
    </row>
    <row r="11603" spans="1:36" ht="17.25" hidden="1" customHeight="1" x14ac:dyDescent="0.2">
      <c r="A11603" s="4" t="s">
        <v>47371</v>
      </c>
      <c r="B11603" t="s">
        <v>46924</v>
      </c>
      <c r="C11603" t="s">
        <v>47372</v>
      </c>
      <c r="E11603" t="s">
        <v>740</v>
      </c>
      <c r="F11603" t="s">
        <v>86</v>
      </c>
      <c r="G11603" s="5">
        <v>42</v>
      </c>
      <c r="H11603" t="s">
        <v>42</v>
      </c>
      <c r="I11603" t="s">
        <v>65</v>
      </c>
      <c r="J11603" t="s">
        <v>45</v>
      </c>
      <c r="K11603" t="s">
        <v>45</v>
      </c>
      <c r="L11603" t="s">
        <v>45</v>
      </c>
      <c r="M11603" t="s">
        <v>559</v>
      </c>
      <c r="N11603" s="6">
        <v>2009</v>
      </c>
      <c r="R11603" s="7">
        <v>54.725000000000001</v>
      </c>
      <c r="S11603" s="7">
        <v>-5.7670000000000003</v>
      </c>
      <c r="T11603" t="s">
        <v>46</v>
      </c>
      <c r="U11603" t="s">
        <v>47373</v>
      </c>
      <c r="X11603" t="s">
        <v>46946</v>
      </c>
      <c r="Y11603" t="s">
        <v>36708</v>
      </c>
      <c r="Z11603" t="s">
        <v>37636</v>
      </c>
      <c r="AB11603" t="s">
        <v>47374</v>
      </c>
      <c r="AG11603" t="s">
        <v>47375</v>
      </c>
      <c r="AH11603" s="24">
        <v>1219782</v>
      </c>
      <c r="AI11603" t="s">
        <v>47376</v>
      </c>
      <c r="AJ11603" t="s">
        <v>47380</v>
      </c>
    </row>
    <row r="11604" spans="1:36" ht="17.25" hidden="1" customHeight="1" x14ac:dyDescent="0.2">
      <c r="A11604" s="4" t="s">
        <v>47392</v>
      </c>
      <c r="B11604" t="s">
        <v>46924</v>
      </c>
      <c r="C11604" t="s">
        <v>47393</v>
      </c>
      <c r="E11604" t="s">
        <v>2248</v>
      </c>
      <c r="F11604" t="s">
        <v>86</v>
      </c>
      <c r="G11604" s="5">
        <v>850</v>
      </c>
      <c r="H11604" t="s">
        <v>611</v>
      </c>
      <c r="I11604" t="s">
        <v>43</v>
      </c>
      <c r="J11604" t="s">
        <v>559</v>
      </c>
      <c r="K11604" t="s">
        <v>45</v>
      </c>
      <c r="L11604" t="s">
        <v>45</v>
      </c>
      <c r="N11604" s="27"/>
      <c r="R11604" s="7">
        <v>52.716239999999999</v>
      </c>
      <c r="S11604" s="7">
        <v>0.37914999999999999</v>
      </c>
      <c r="T11604" t="s">
        <v>504</v>
      </c>
      <c r="U11604" t="s">
        <v>47385</v>
      </c>
      <c r="X11604" t="s">
        <v>8478</v>
      </c>
      <c r="Y11604" t="s">
        <v>36708</v>
      </c>
      <c r="Z11604" t="s">
        <v>37636</v>
      </c>
      <c r="AG11604" t="s">
        <v>47394</v>
      </c>
      <c r="AH11604" s="24">
        <v>1235249</v>
      </c>
      <c r="AI11604" t="s">
        <v>47395</v>
      </c>
      <c r="AJ11604" t="s">
        <v>47396</v>
      </c>
    </row>
    <row r="11605" spans="1:36" ht="17.25" hidden="1" customHeight="1" x14ac:dyDescent="0.2">
      <c r="A11605" s="4" t="s">
        <v>47392</v>
      </c>
      <c r="B11605" t="s">
        <v>46924</v>
      </c>
      <c r="C11605" t="s">
        <v>47393</v>
      </c>
      <c r="E11605" t="s">
        <v>2254</v>
      </c>
      <c r="F11605" t="s">
        <v>86</v>
      </c>
      <c r="G11605" s="5">
        <v>850</v>
      </c>
      <c r="H11605" t="s">
        <v>611</v>
      </c>
      <c r="I11605" t="s">
        <v>43</v>
      </c>
      <c r="J11605" t="s">
        <v>559</v>
      </c>
      <c r="K11605" t="s">
        <v>45</v>
      </c>
      <c r="L11605" t="s">
        <v>45</v>
      </c>
      <c r="N11605" s="27"/>
      <c r="R11605" s="7">
        <v>52.716239999999999</v>
      </c>
      <c r="S11605" s="7">
        <v>0.37914999999999999</v>
      </c>
      <c r="T11605" t="s">
        <v>504</v>
      </c>
      <c r="U11605" t="s">
        <v>47385</v>
      </c>
      <c r="X11605" t="s">
        <v>8478</v>
      </c>
      <c r="Y11605" t="s">
        <v>36708</v>
      </c>
      <c r="Z11605" t="s">
        <v>37636</v>
      </c>
      <c r="AG11605" t="s">
        <v>47394</v>
      </c>
      <c r="AH11605" s="24">
        <v>1296604</v>
      </c>
      <c r="AI11605" t="s">
        <v>47395</v>
      </c>
      <c r="AJ11605" t="s">
        <v>47397</v>
      </c>
    </row>
    <row r="11606" spans="1:36" ht="17.25" hidden="1" customHeight="1" x14ac:dyDescent="0.2">
      <c r="A11606" s="4" t="s">
        <v>47392</v>
      </c>
      <c r="B11606" t="s">
        <v>46924</v>
      </c>
      <c r="C11606" t="s">
        <v>47393</v>
      </c>
      <c r="E11606" t="s">
        <v>696</v>
      </c>
      <c r="F11606" t="s">
        <v>86</v>
      </c>
      <c r="G11606" s="5">
        <v>299</v>
      </c>
      <c r="H11606" t="s">
        <v>611</v>
      </c>
      <c r="I11606" t="s">
        <v>65</v>
      </c>
      <c r="J11606" t="s">
        <v>45</v>
      </c>
      <c r="K11606" t="s">
        <v>45</v>
      </c>
      <c r="L11606" t="s">
        <v>44</v>
      </c>
      <c r="N11606" s="27"/>
      <c r="R11606" s="7">
        <v>52.716239999999999</v>
      </c>
      <c r="S11606" s="7">
        <v>0.37914999999999999</v>
      </c>
      <c r="T11606" t="s">
        <v>504</v>
      </c>
      <c r="U11606" t="s">
        <v>47385</v>
      </c>
      <c r="X11606" t="s">
        <v>8478</v>
      </c>
      <c r="Y11606" t="s">
        <v>36708</v>
      </c>
      <c r="Z11606" t="s">
        <v>37636</v>
      </c>
      <c r="AG11606" t="s">
        <v>47394</v>
      </c>
      <c r="AH11606" s="8" t="s">
        <v>45</v>
      </c>
      <c r="AI11606" t="s">
        <v>47395</v>
      </c>
      <c r="AJ11606" t="s">
        <v>47398</v>
      </c>
    </row>
    <row r="11607" spans="1:36" ht="17.25" hidden="1" customHeight="1" x14ac:dyDescent="0.2">
      <c r="A11607" s="4" t="s">
        <v>47399</v>
      </c>
      <c r="B11607" t="s">
        <v>46924</v>
      </c>
      <c r="C11607" t="s">
        <v>47400</v>
      </c>
      <c r="E11607" t="s">
        <v>40</v>
      </c>
      <c r="F11607" t="s">
        <v>86</v>
      </c>
      <c r="G11607" s="5">
        <v>42</v>
      </c>
      <c r="H11607" t="s">
        <v>806</v>
      </c>
      <c r="I11607" t="s">
        <v>65</v>
      </c>
      <c r="J11607" t="s">
        <v>559</v>
      </c>
      <c r="K11607" t="s">
        <v>45</v>
      </c>
      <c r="L11607" t="s">
        <v>45</v>
      </c>
      <c r="N11607" s="6">
        <v>1995</v>
      </c>
      <c r="O11607" s="24">
        <v>2020</v>
      </c>
      <c r="R11607" s="7">
        <v>54.181100000000001</v>
      </c>
      <c r="S11607" s="7">
        <v>-0.64195000000000002</v>
      </c>
      <c r="T11607" t="s">
        <v>46</v>
      </c>
      <c r="U11607" t="s">
        <v>47401</v>
      </c>
      <c r="X11607" t="s">
        <v>47402</v>
      </c>
      <c r="Y11607" t="s">
        <v>36708</v>
      </c>
      <c r="Z11607" t="s">
        <v>37636</v>
      </c>
      <c r="AG11607" t="s">
        <v>47403</v>
      </c>
      <c r="AH11607" s="8">
        <v>1125582</v>
      </c>
      <c r="AI11607" t="s">
        <v>47404</v>
      </c>
      <c r="AJ11607" t="s">
        <v>47405</v>
      </c>
    </row>
    <row r="11608" spans="1:36" ht="17.25" hidden="1" customHeight="1" x14ac:dyDescent="0.2">
      <c r="A11608" s="4" t="s">
        <v>47406</v>
      </c>
      <c r="B11608" t="s">
        <v>46924</v>
      </c>
      <c r="C11608" t="s">
        <v>47407</v>
      </c>
      <c r="E11608" t="s">
        <v>40</v>
      </c>
      <c r="F11608" t="s">
        <v>86</v>
      </c>
      <c r="G11608" s="5">
        <v>905</v>
      </c>
      <c r="H11608" t="s">
        <v>42</v>
      </c>
      <c r="I11608" t="s">
        <v>43</v>
      </c>
      <c r="J11608" t="s">
        <v>559</v>
      </c>
      <c r="K11608" t="s">
        <v>45</v>
      </c>
      <c r="L11608" t="s">
        <v>45</v>
      </c>
      <c r="N11608" s="6">
        <v>2010</v>
      </c>
      <c r="R11608" s="7">
        <v>50.387819999999998</v>
      </c>
      <c r="S11608" s="7">
        <v>-4.0109899999999996</v>
      </c>
      <c r="T11608" t="s">
        <v>46</v>
      </c>
      <c r="U11608" t="s">
        <v>47408</v>
      </c>
      <c r="X11608" t="s">
        <v>47187</v>
      </c>
      <c r="Y11608" t="s">
        <v>36708</v>
      </c>
      <c r="Z11608" t="s">
        <v>37636</v>
      </c>
      <c r="AA11608" t="s">
        <v>47409</v>
      </c>
      <c r="AB11608" t="s">
        <v>47410</v>
      </c>
      <c r="AG11608" t="s">
        <v>47411</v>
      </c>
      <c r="AH11608" s="8" t="s">
        <v>47412</v>
      </c>
      <c r="AI11608" t="s">
        <v>47413</v>
      </c>
      <c r="AJ11608" t="s">
        <v>47414</v>
      </c>
    </row>
    <row r="11609" spans="1:36" ht="17.25" hidden="1" customHeight="1" x14ac:dyDescent="0.2">
      <c r="A11609" s="4" t="s">
        <v>47421</v>
      </c>
      <c r="B11609" t="s">
        <v>46924</v>
      </c>
      <c r="C11609" t="s">
        <v>47422</v>
      </c>
      <c r="E11609" t="s">
        <v>40</v>
      </c>
      <c r="F11609" t="s">
        <v>86</v>
      </c>
      <c r="G11609" s="5">
        <v>38</v>
      </c>
      <c r="H11609" t="s">
        <v>42</v>
      </c>
      <c r="I11609" t="s">
        <v>65</v>
      </c>
      <c r="J11609" t="s">
        <v>44</v>
      </c>
      <c r="K11609" t="s">
        <v>45</v>
      </c>
      <c r="L11609" t="s">
        <v>44</v>
      </c>
      <c r="N11609" s="6">
        <v>1997</v>
      </c>
      <c r="R11609" s="7">
        <v>53.640630000000002</v>
      </c>
      <c r="S11609" s="7">
        <v>-0.25781999999999999</v>
      </c>
      <c r="T11609" t="s">
        <v>46</v>
      </c>
      <c r="U11609" t="s">
        <v>47423</v>
      </c>
      <c r="X11609" t="s">
        <v>47229</v>
      </c>
      <c r="Y11609" t="s">
        <v>36708</v>
      </c>
      <c r="Z11609" t="s">
        <v>37636</v>
      </c>
      <c r="AD11609" t="s">
        <v>880</v>
      </c>
      <c r="AE11609" t="s">
        <v>881</v>
      </c>
      <c r="AF11609" t="s">
        <v>52</v>
      </c>
      <c r="AG11609" t="s">
        <v>47424</v>
      </c>
      <c r="AH11609" s="24">
        <v>1129223</v>
      </c>
      <c r="AI11609" t="s">
        <v>47425</v>
      </c>
      <c r="AJ11609" t="s">
        <v>47426</v>
      </c>
    </row>
    <row r="11610" spans="1:36" ht="17.25" hidden="1" customHeight="1" x14ac:dyDescent="0.2">
      <c r="A11610" s="4" t="s">
        <v>47427</v>
      </c>
      <c r="B11610" t="s">
        <v>46924</v>
      </c>
      <c r="C11610" t="s">
        <v>47428</v>
      </c>
      <c r="E11610" t="s">
        <v>40</v>
      </c>
      <c r="F11610" t="s">
        <v>86</v>
      </c>
      <c r="G11610" s="5">
        <v>735</v>
      </c>
      <c r="H11610" t="s">
        <v>42</v>
      </c>
      <c r="I11610" t="s">
        <v>43</v>
      </c>
      <c r="J11610" t="s">
        <v>559</v>
      </c>
      <c r="K11610" t="s">
        <v>45</v>
      </c>
      <c r="L11610" t="s">
        <v>45</v>
      </c>
      <c r="N11610" s="6">
        <v>1995</v>
      </c>
      <c r="R11610" s="7">
        <v>52.205329999999996</v>
      </c>
      <c r="S11610" s="7">
        <v>-0.26679999999999998</v>
      </c>
      <c r="T11610" t="s">
        <v>46</v>
      </c>
      <c r="U11610" t="s">
        <v>47429</v>
      </c>
      <c r="X11610" t="s">
        <v>47430</v>
      </c>
      <c r="Y11610" t="s">
        <v>36708</v>
      </c>
      <c r="Z11610" t="s">
        <v>37636</v>
      </c>
      <c r="AA11610" t="s">
        <v>47431</v>
      </c>
      <c r="AB11610" t="s">
        <v>47432</v>
      </c>
      <c r="AG11610" t="s">
        <v>47433</v>
      </c>
      <c r="AH11610" s="27" t="s">
        <v>47434</v>
      </c>
      <c r="AI11610" t="s">
        <v>47435</v>
      </c>
      <c r="AJ11610" t="s">
        <v>47436</v>
      </c>
    </row>
    <row r="11611" spans="1:36" ht="17.25" hidden="1" customHeight="1" x14ac:dyDescent="0.2">
      <c r="A11611" s="4" t="s">
        <v>47437</v>
      </c>
      <c r="B11611" t="s">
        <v>46924</v>
      </c>
      <c r="C11611" t="s">
        <v>47438</v>
      </c>
      <c r="E11611" t="s">
        <v>40</v>
      </c>
      <c r="F11611" t="s">
        <v>527</v>
      </c>
      <c r="G11611" s="5">
        <v>23</v>
      </c>
      <c r="H11611" t="s">
        <v>42</v>
      </c>
      <c r="I11611" t="s">
        <v>43</v>
      </c>
      <c r="J11611" t="s">
        <v>44</v>
      </c>
      <c r="K11611" t="s">
        <v>45</v>
      </c>
      <c r="L11611" t="s">
        <v>45</v>
      </c>
      <c r="N11611" s="6">
        <v>2001</v>
      </c>
      <c r="Q11611" t="s">
        <v>47439</v>
      </c>
      <c r="R11611" s="7">
        <v>53.275459012852302</v>
      </c>
      <c r="S11611" s="7">
        <v>-2.1100648642793098</v>
      </c>
      <c r="T11611" t="s">
        <v>46</v>
      </c>
      <c r="U11611" t="s">
        <v>47440</v>
      </c>
      <c r="X11611" t="s">
        <v>47015</v>
      </c>
      <c r="Y11611" t="s">
        <v>36708</v>
      </c>
      <c r="Z11611" t="s">
        <v>37636</v>
      </c>
      <c r="AD11611" t="s">
        <v>880</v>
      </c>
      <c r="AE11611" t="s">
        <v>131</v>
      </c>
      <c r="AF11611" t="s">
        <v>52</v>
      </c>
      <c r="AG11611" t="s">
        <v>47441</v>
      </c>
      <c r="AH11611" s="27" t="s">
        <v>47442</v>
      </c>
      <c r="AI11611" t="s">
        <v>47443</v>
      </c>
      <c r="AJ11611" t="s">
        <v>47444</v>
      </c>
    </row>
    <row r="11612" spans="1:36" ht="17.25" hidden="1" customHeight="1" x14ac:dyDescent="0.2">
      <c r="A11612" s="4" t="s">
        <v>47445</v>
      </c>
      <c r="B11612" t="s">
        <v>46924</v>
      </c>
      <c r="C11612" t="s">
        <v>47446</v>
      </c>
      <c r="E11612" t="s">
        <v>40</v>
      </c>
      <c r="F11612" t="s">
        <v>86</v>
      </c>
      <c r="G11612" s="5">
        <v>920</v>
      </c>
      <c r="H11612" t="s">
        <v>42</v>
      </c>
      <c r="I11612" t="s">
        <v>43</v>
      </c>
      <c r="J11612" t="s">
        <v>559</v>
      </c>
      <c r="K11612" t="s">
        <v>45</v>
      </c>
      <c r="L11612" t="s">
        <v>45</v>
      </c>
      <c r="N11612" s="6">
        <v>2009</v>
      </c>
      <c r="R11612" s="7">
        <v>50.897979999999997</v>
      </c>
      <c r="S11612" s="7">
        <v>-1.4375100000000001</v>
      </c>
      <c r="T11612" t="s">
        <v>46</v>
      </c>
      <c r="U11612" t="s">
        <v>47447</v>
      </c>
      <c r="X11612" t="s">
        <v>47194</v>
      </c>
      <c r="Y11612" t="s">
        <v>36708</v>
      </c>
      <c r="Z11612" t="s">
        <v>37636</v>
      </c>
      <c r="AA11612" t="s">
        <v>47448</v>
      </c>
      <c r="AB11612" t="s">
        <v>47449</v>
      </c>
      <c r="AG11612" t="s">
        <v>47450</v>
      </c>
      <c r="AH11612" s="8" t="s">
        <v>47451</v>
      </c>
      <c r="AI11612" t="s">
        <v>47452</v>
      </c>
      <c r="AJ11612" t="s">
        <v>47453</v>
      </c>
    </row>
    <row r="11613" spans="1:36" ht="17.25" hidden="1" customHeight="1" x14ac:dyDescent="0.2">
      <c r="A11613" s="4" t="s">
        <v>47454</v>
      </c>
      <c r="B11613" t="s">
        <v>46924</v>
      </c>
      <c r="C11613" t="s">
        <v>47455</v>
      </c>
      <c r="E11613" t="s">
        <v>43</v>
      </c>
      <c r="F11613" t="s">
        <v>86</v>
      </c>
      <c r="G11613" s="5">
        <v>299</v>
      </c>
      <c r="H11613" t="s">
        <v>611</v>
      </c>
      <c r="I11613" t="s">
        <v>43</v>
      </c>
      <c r="J11613" t="s">
        <v>559</v>
      </c>
      <c r="K11613" t="s">
        <v>45</v>
      </c>
      <c r="L11613" t="s">
        <v>45</v>
      </c>
      <c r="N11613" s="27"/>
      <c r="R11613" s="7">
        <v>52.925710000000002</v>
      </c>
      <c r="S11613" s="7">
        <v>-2.1641300000000001</v>
      </c>
      <c r="T11613" t="s">
        <v>46</v>
      </c>
      <c r="U11613" t="s">
        <v>47456</v>
      </c>
      <c r="X11613" t="s">
        <v>47457</v>
      </c>
      <c r="Y11613" t="s">
        <v>36708</v>
      </c>
      <c r="Z11613" t="s">
        <v>37636</v>
      </c>
      <c r="AC11613" t="s">
        <v>47458</v>
      </c>
      <c r="AG11613" t="s">
        <v>47459</v>
      </c>
      <c r="AH11613" s="8">
        <v>1255360</v>
      </c>
      <c r="AI11613" t="s">
        <v>47460</v>
      </c>
      <c r="AJ11613" t="s">
        <v>47461</v>
      </c>
    </row>
    <row r="11614" spans="1:36" ht="17.25" hidden="1" customHeight="1" x14ac:dyDescent="0.2">
      <c r="A11614" s="4" t="s">
        <v>47462</v>
      </c>
      <c r="B11614" t="s">
        <v>46924</v>
      </c>
      <c r="C11614" t="s">
        <v>47463</v>
      </c>
      <c r="E11614" t="s">
        <v>40</v>
      </c>
      <c r="F11614" t="s">
        <v>86</v>
      </c>
      <c r="G11614" s="5">
        <v>755</v>
      </c>
      <c r="H11614" t="s">
        <v>42</v>
      </c>
      <c r="I11614" t="s">
        <v>43</v>
      </c>
      <c r="J11614" t="s">
        <v>559</v>
      </c>
      <c r="K11614" t="s">
        <v>45</v>
      </c>
      <c r="L11614" t="s">
        <v>44</v>
      </c>
      <c r="N11614" s="6">
        <v>1995</v>
      </c>
      <c r="R11614" s="7">
        <v>51.43956</v>
      </c>
      <c r="S11614" s="7">
        <v>0.68938999999999995</v>
      </c>
      <c r="T11614" t="s">
        <v>46</v>
      </c>
      <c r="U11614" t="s">
        <v>10243</v>
      </c>
      <c r="X11614" t="s">
        <v>11787</v>
      </c>
      <c r="Y11614" t="s">
        <v>36708</v>
      </c>
      <c r="Z11614" t="s">
        <v>37636</v>
      </c>
      <c r="AA11614" t="s">
        <v>47464</v>
      </c>
      <c r="AB11614" t="s">
        <v>47465</v>
      </c>
      <c r="AG11614" t="s">
        <v>47466</v>
      </c>
      <c r="AH11614" s="8" t="s">
        <v>47467</v>
      </c>
      <c r="AI11614" t="s">
        <v>47468</v>
      </c>
      <c r="AJ11614" t="s">
        <v>47469</v>
      </c>
    </row>
    <row r="11615" spans="1:36" ht="17.25" hidden="1" customHeight="1" x14ac:dyDescent="0.2">
      <c r="A11615" s="4" t="s">
        <v>47498</v>
      </c>
      <c r="B11615" t="s">
        <v>46924</v>
      </c>
      <c r="C11615" t="s">
        <v>47499</v>
      </c>
      <c r="E11615" t="s">
        <v>4760</v>
      </c>
      <c r="F11615" t="s">
        <v>86</v>
      </c>
      <c r="G11615" s="5">
        <v>465</v>
      </c>
      <c r="H11615" t="s">
        <v>42</v>
      </c>
      <c r="I11615" t="s">
        <v>43</v>
      </c>
      <c r="J11615" t="s">
        <v>44</v>
      </c>
      <c r="L11615" t="s">
        <v>44</v>
      </c>
      <c r="N11615" s="24">
        <v>2012</v>
      </c>
      <c r="R11615" s="7">
        <v>51.684359999999998</v>
      </c>
      <c r="S11615" s="7">
        <v>-4.9966999999999997</v>
      </c>
      <c r="T11615" t="s">
        <v>46</v>
      </c>
      <c r="U11615" t="s">
        <v>47500</v>
      </c>
      <c r="X11615" t="s">
        <v>47501</v>
      </c>
      <c r="Y11615" t="s">
        <v>36708</v>
      </c>
      <c r="Z11615" t="s">
        <v>37636</v>
      </c>
      <c r="AA11615" t="s">
        <v>47502</v>
      </c>
      <c r="AB11615" t="s">
        <v>47503</v>
      </c>
      <c r="AC11615" t="s">
        <v>47504</v>
      </c>
      <c r="AG11615" t="s">
        <v>47505</v>
      </c>
      <c r="AH11615" s="8">
        <v>1191081</v>
      </c>
      <c r="AI11615" t="s">
        <v>47506</v>
      </c>
      <c r="AJ11615" t="s">
        <v>47507</v>
      </c>
    </row>
    <row r="11616" spans="1:36" ht="17.25" hidden="1" customHeight="1" x14ac:dyDescent="0.2">
      <c r="A11616" s="4" t="s">
        <v>47498</v>
      </c>
      <c r="B11616" t="s">
        <v>46924</v>
      </c>
      <c r="C11616" t="s">
        <v>47499</v>
      </c>
      <c r="E11616" t="s">
        <v>10555</v>
      </c>
      <c r="F11616" t="s">
        <v>86</v>
      </c>
      <c r="G11616" s="5">
        <v>465</v>
      </c>
      <c r="H11616" t="s">
        <v>42</v>
      </c>
      <c r="I11616" t="s">
        <v>43</v>
      </c>
      <c r="J11616" t="s">
        <v>44</v>
      </c>
      <c r="L11616" t="s">
        <v>44</v>
      </c>
      <c r="N11616" s="24">
        <v>2012</v>
      </c>
      <c r="R11616" s="7">
        <v>51.684359999999998</v>
      </c>
      <c r="S11616" s="7">
        <v>-4.9966999999999997</v>
      </c>
      <c r="T11616" t="s">
        <v>46</v>
      </c>
      <c r="U11616" t="s">
        <v>47500</v>
      </c>
      <c r="X11616" t="s">
        <v>47501</v>
      </c>
      <c r="Y11616" t="s">
        <v>36708</v>
      </c>
      <c r="Z11616" t="s">
        <v>37636</v>
      </c>
      <c r="AA11616" t="s">
        <v>47502</v>
      </c>
      <c r="AB11616" t="s">
        <v>47508</v>
      </c>
      <c r="AC11616" t="s">
        <v>47504</v>
      </c>
      <c r="AG11616" t="s">
        <v>47505</v>
      </c>
      <c r="AH11616" s="8">
        <v>1191082</v>
      </c>
      <c r="AI11616" t="s">
        <v>47506</v>
      </c>
      <c r="AJ11616" t="s">
        <v>47509</v>
      </c>
    </row>
    <row r="11617" spans="1:36" ht="17.25" hidden="1" customHeight="1" x14ac:dyDescent="0.2">
      <c r="A11617" s="4" t="s">
        <v>47498</v>
      </c>
      <c r="B11617" t="s">
        <v>46924</v>
      </c>
      <c r="C11617" t="s">
        <v>47499</v>
      </c>
      <c r="E11617" t="s">
        <v>16817</v>
      </c>
      <c r="F11617" t="s">
        <v>86</v>
      </c>
      <c r="G11617" s="5">
        <v>465</v>
      </c>
      <c r="H11617" t="s">
        <v>42</v>
      </c>
      <c r="I11617" t="s">
        <v>43</v>
      </c>
      <c r="J11617" t="s">
        <v>44</v>
      </c>
      <c r="L11617" t="s">
        <v>44</v>
      </c>
      <c r="N11617" s="6">
        <v>2012</v>
      </c>
      <c r="R11617" s="7">
        <v>51.684359999999998</v>
      </c>
      <c r="S11617" s="7">
        <v>-4.9966999999999997</v>
      </c>
      <c r="T11617" t="s">
        <v>46</v>
      </c>
      <c r="U11617" t="s">
        <v>47500</v>
      </c>
      <c r="X11617" t="s">
        <v>47501</v>
      </c>
      <c r="Y11617" t="s">
        <v>36708</v>
      </c>
      <c r="Z11617" t="s">
        <v>37636</v>
      </c>
      <c r="AA11617" t="s">
        <v>47502</v>
      </c>
      <c r="AB11617" t="s">
        <v>47510</v>
      </c>
      <c r="AC11617" t="s">
        <v>47504</v>
      </c>
      <c r="AG11617" t="s">
        <v>47505</v>
      </c>
      <c r="AH11617" s="8">
        <v>1191083</v>
      </c>
      <c r="AI11617" t="s">
        <v>47506</v>
      </c>
      <c r="AJ11617" t="s">
        <v>47511</v>
      </c>
    </row>
    <row r="11618" spans="1:36" ht="17.25" hidden="1" customHeight="1" x14ac:dyDescent="0.2">
      <c r="A11618" s="4" t="s">
        <v>47498</v>
      </c>
      <c r="B11618" t="s">
        <v>46924</v>
      </c>
      <c r="C11618" t="s">
        <v>47499</v>
      </c>
      <c r="E11618" t="s">
        <v>37117</v>
      </c>
      <c r="F11618" t="s">
        <v>86</v>
      </c>
      <c r="G11618" s="5">
        <v>445</v>
      </c>
      <c r="H11618" t="s">
        <v>42</v>
      </c>
      <c r="I11618" t="s">
        <v>43</v>
      </c>
      <c r="J11618" t="s">
        <v>44</v>
      </c>
      <c r="L11618" t="s">
        <v>44</v>
      </c>
      <c r="N11618" s="6">
        <v>2012</v>
      </c>
      <c r="R11618" s="7">
        <v>51.684359999999998</v>
      </c>
      <c r="S11618" s="7">
        <v>-4.9966999999999997</v>
      </c>
      <c r="T11618" t="s">
        <v>46</v>
      </c>
      <c r="U11618" t="s">
        <v>47500</v>
      </c>
      <c r="X11618" t="s">
        <v>47501</v>
      </c>
      <c r="Y11618" t="s">
        <v>36708</v>
      </c>
      <c r="Z11618" t="s">
        <v>37636</v>
      </c>
      <c r="AA11618" t="s">
        <v>47502</v>
      </c>
      <c r="AB11618" t="s">
        <v>47512</v>
      </c>
      <c r="AC11618" t="s">
        <v>47504</v>
      </c>
      <c r="AG11618" t="s">
        <v>47505</v>
      </c>
      <c r="AH11618" s="27">
        <v>1191084</v>
      </c>
      <c r="AI11618" t="s">
        <v>47506</v>
      </c>
      <c r="AJ11618" t="s">
        <v>47513</v>
      </c>
    </row>
    <row r="11619" spans="1:36" ht="17.25" hidden="1" customHeight="1" x14ac:dyDescent="0.2">
      <c r="A11619" s="4" t="s">
        <v>47498</v>
      </c>
      <c r="B11619" t="s">
        <v>46924</v>
      </c>
      <c r="C11619" t="s">
        <v>47499</v>
      </c>
      <c r="E11619" t="s">
        <v>18242</v>
      </c>
      <c r="F11619" t="s">
        <v>86</v>
      </c>
      <c r="G11619" s="5">
        <v>465</v>
      </c>
      <c r="H11619" t="s">
        <v>42</v>
      </c>
      <c r="I11619" t="s">
        <v>43</v>
      </c>
      <c r="J11619" t="s">
        <v>44</v>
      </c>
      <c r="L11619" t="s">
        <v>44</v>
      </c>
      <c r="N11619" s="6">
        <v>2012</v>
      </c>
      <c r="R11619" s="7">
        <v>51.684359999999998</v>
      </c>
      <c r="S11619" s="7">
        <v>-4.9966999999999997</v>
      </c>
      <c r="T11619" t="s">
        <v>46</v>
      </c>
      <c r="U11619" t="s">
        <v>47500</v>
      </c>
      <c r="X11619" t="s">
        <v>47501</v>
      </c>
      <c r="Y11619" t="s">
        <v>36708</v>
      </c>
      <c r="Z11619" t="s">
        <v>37636</v>
      </c>
      <c r="AA11619" t="s">
        <v>47502</v>
      </c>
      <c r="AB11619" t="s">
        <v>47514</v>
      </c>
      <c r="AC11619" t="s">
        <v>47504</v>
      </c>
      <c r="AG11619" t="s">
        <v>47505</v>
      </c>
      <c r="AH11619" s="8">
        <v>1191085</v>
      </c>
      <c r="AI11619" t="s">
        <v>47506</v>
      </c>
      <c r="AJ11619" t="s">
        <v>47515</v>
      </c>
    </row>
    <row r="11620" spans="1:36" ht="17.25" hidden="1" customHeight="1" x14ac:dyDescent="0.2">
      <c r="A11620" s="4" t="s">
        <v>47516</v>
      </c>
      <c r="B11620" t="s">
        <v>46924</v>
      </c>
      <c r="C11620" t="s">
        <v>47517</v>
      </c>
      <c r="E11620" t="s">
        <v>528</v>
      </c>
      <c r="F11620" t="s">
        <v>86</v>
      </c>
      <c r="G11620" s="5">
        <v>40.5</v>
      </c>
      <c r="H11620" t="s">
        <v>611</v>
      </c>
      <c r="I11620" t="s">
        <v>1323</v>
      </c>
      <c r="J11620" t="s">
        <v>559</v>
      </c>
      <c r="K11620" t="s">
        <v>45</v>
      </c>
      <c r="L11620" t="s">
        <v>45</v>
      </c>
      <c r="N11620" s="27" t="s">
        <v>45</v>
      </c>
      <c r="R11620" s="7">
        <v>51.519959999999998</v>
      </c>
      <c r="S11620" s="7">
        <v>-3.4919099999999998</v>
      </c>
      <c r="T11620" t="s">
        <v>504</v>
      </c>
      <c r="U11620" t="s">
        <v>47518</v>
      </c>
      <c r="X11620" t="s">
        <v>6759</v>
      </c>
      <c r="Y11620" t="s">
        <v>36708</v>
      </c>
      <c r="Z11620" t="s">
        <v>37636</v>
      </c>
      <c r="AG11620" t="s">
        <v>47519</v>
      </c>
      <c r="AH11620" s="24">
        <v>1303145</v>
      </c>
      <c r="AI11620" t="s">
        <v>47520</v>
      </c>
      <c r="AJ11620" t="s">
        <v>47521</v>
      </c>
    </row>
    <row r="11621" spans="1:36" ht="17.25" hidden="1" customHeight="1" x14ac:dyDescent="0.2">
      <c r="A11621" s="4" t="s">
        <v>47522</v>
      </c>
      <c r="B11621" t="s">
        <v>46924</v>
      </c>
      <c r="C11621" t="s">
        <v>47523</v>
      </c>
      <c r="E11621" t="s">
        <v>47524</v>
      </c>
      <c r="F11621" t="s">
        <v>86</v>
      </c>
      <c r="G11621" s="5">
        <v>245</v>
      </c>
      <c r="H11621" t="s">
        <v>42</v>
      </c>
      <c r="I11621" t="s">
        <v>43</v>
      </c>
      <c r="J11621" t="s">
        <v>559</v>
      </c>
      <c r="K11621" t="s">
        <v>45</v>
      </c>
      <c r="L11621" t="s">
        <v>45</v>
      </c>
      <c r="N11621" s="24">
        <v>1993</v>
      </c>
      <c r="R11621" s="7">
        <v>52.576900000000002</v>
      </c>
      <c r="S11621" s="7">
        <v>-0.20399999999999999</v>
      </c>
      <c r="T11621" t="s">
        <v>46</v>
      </c>
      <c r="U11621" t="s">
        <v>47525</v>
      </c>
      <c r="X11621" t="s">
        <v>47430</v>
      </c>
      <c r="Y11621" t="s">
        <v>36708</v>
      </c>
      <c r="Z11621" t="s">
        <v>37636</v>
      </c>
      <c r="AA11621" t="s">
        <v>47526</v>
      </c>
      <c r="AB11621" t="s">
        <v>47527</v>
      </c>
      <c r="AC11621" t="s">
        <v>47528</v>
      </c>
      <c r="AG11621" t="s">
        <v>47529</v>
      </c>
      <c r="AH11621" s="8" t="s">
        <v>47530</v>
      </c>
      <c r="AI11621" t="s">
        <v>47531</v>
      </c>
      <c r="AJ11621" t="s">
        <v>47532</v>
      </c>
    </row>
    <row r="11622" spans="1:36" ht="17.25" hidden="1" customHeight="1" x14ac:dyDescent="0.2">
      <c r="A11622" s="4" t="s">
        <v>47535</v>
      </c>
      <c r="B11622" t="s">
        <v>46924</v>
      </c>
      <c r="C11622" t="s">
        <v>47536</v>
      </c>
      <c r="E11622" t="s">
        <v>40</v>
      </c>
      <c r="F11622" t="s">
        <v>86</v>
      </c>
      <c r="G11622" s="5">
        <v>1180</v>
      </c>
      <c r="H11622" t="s">
        <v>42</v>
      </c>
      <c r="I11622" t="s">
        <v>43</v>
      </c>
      <c r="J11622" t="s">
        <v>559</v>
      </c>
      <c r="K11622" t="s">
        <v>45</v>
      </c>
      <c r="L11622" t="s">
        <v>45</v>
      </c>
      <c r="N11622" s="6">
        <v>2000</v>
      </c>
      <c r="R11622" s="7">
        <v>57.477209999999999</v>
      </c>
      <c r="S11622" s="7">
        <v>-1.78888</v>
      </c>
      <c r="T11622" t="s">
        <v>46</v>
      </c>
      <c r="U11622" t="s">
        <v>47537</v>
      </c>
      <c r="X11622" t="s">
        <v>47538</v>
      </c>
      <c r="Y11622" t="s">
        <v>36708</v>
      </c>
      <c r="Z11622" t="s">
        <v>37636</v>
      </c>
      <c r="AA11622" t="s">
        <v>47539</v>
      </c>
      <c r="AB11622" t="s">
        <v>47540</v>
      </c>
      <c r="AG11622" t="s">
        <v>47541</v>
      </c>
      <c r="AH11622" s="8" t="s">
        <v>47542</v>
      </c>
      <c r="AI11622" t="s">
        <v>47543</v>
      </c>
      <c r="AJ11622" t="s">
        <v>47544</v>
      </c>
    </row>
    <row r="11623" spans="1:36" ht="17.25" hidden="1" customHeight="1" x14ac:dyDescent="0.2">
      <c r="A11623" s="4" t="s">
        <v>47535</v>
      </c>
      <c r="B11623" t="s">
        <v>46924</v>
      </c>
      <c r="C11623" t="s">
        <v>47536</v>
      </c>
      <c r="E11623" t="s">
        <v>56</v>
      </c>
      <c r="F11623" t="s">
        <v>86</v>
      </c>
      <c r="G11623" s="5">
        <v>660</v>
      </c>
      <c r="H11623" t="s">
        <v>857</v>
      </c>
      <c r="I11623" t="s">
        <v>240</v>
      </c>
      <c r="J11623" t="s">
        <v>559</v>
      </c>
      <c r="K11623" t="s">
        <v>45</v>
      </c>
      <c r="L11623" t="s">
        <v>45</v>
      </c>
      <c r="N11623" s="6">
        <v>1980</v>
      </c>
      <c r="R11623" s="7">
        <v>57.477209999999999</v>
      </c>
      <c r="S11623" s="7">
        <v>-1.78888</v>
      </c>
      <c r="T11623" t="s">
        <v>46</v>
      </c>
      <c r="U11623" t="s">
        <v>47537</v>
      </c>
      <c r="X11623" t="s">
        <v>47538</v>
      </c>
      <c r="Y11623" t="s">
        <v>36708</v>
      </c>
      <c r="Z11623" t="s">
        <v>37636</v>
      </c>
      <c r="AA11623" t="s">
        <v>47539</v>
      </c>
      <c r="AB11623" t="s">
        <v>47545</v>
      </c>
      <c r="AG11623" t="s">
        <v>47541</v>
      </c>
      <c r="AH11623" s="27"/>
      <c r="AI11623" t="s">
        <v>47543</v>
      </c>
      <c r="AJ11623" t="s">
        <v>47546</v>
      </c>
    </row>
    <row r="11624" spans="1:36" ht="17.25" hidden="1" customHeight="1" x14ac:dyDescent="0.2">
      <c r="A11624" s="4" t="s">
        <v>47548</v>
      </c>
      <c r="B11624" t="s">
        <v>46924</v>
      </c>
      <c r="C11624" t="s">
        <v>47549</v>
      </c>
      <c r="E11624" t="s">
        <v>40</v>
      </c>
      <c r="F11624" t="s">
        <v>86</v>
      </c>
      <c r="G11624" s="5">
        <v>30</v>
      </c>
      <c r="H11624" t="s">
        <v>42</v>
      </c>
      <c r="I11624" t="s">
        <v>65</v>
      </c>
      <c r="J11624" t="s">
        <v>44</v>
      </c>
      <c r="K11624" t="s">
        <v>45</v>
      </c>
      <c r="L11624" t="s">
        <v>45</v>
      </c>
      <c r="N11624" s="6">
        <v>2004</v>
      </c>
      <c r="R11624" s="7">
        <v>53.452190000000002</v>
      </c>
      <c r="S11624" s="7">
        <v>-3.0083199999999999</v>
      </c>
      <c r="T11624" t="s">
        <v>46</v>
      </c>
      <c r="U11624" t="s">
        <v>47550</v>
      </c>
      <c r="X11624" t="s">
        <v>46971</v>
      </c>
      <c r="Y11624" t="s">
        <v>36708</v>
      </c>
      <c r="Z11624" t="s">
        <v>37636</v>
      </c>
      <c r="AD11624" t="s">
        <v>880</v>
      </c>
      <c r="AE11624" t="s">
        <v>131</v>
      </c>
      <c r="AF11624" t="s">
        <v>1869</v>
      </c>
      <c r="AG11624" t="s">
        <v>47551</v>
      </c>
      <c r="AH11624" s="8">
        <v>1174430</v>
      </c>
      <c r="AI11624" t="s">
        <v>47552</v>
      </c>
      <c r="AJ11624" t="s">
        <v>47553</v>
      </c>
    </row>
    <row r="11625" spans="1:36" ht="17.25" hidden="1" customHeight="1" x14ac:dyDescent="0.2">
      <c r="A11625" s="4" t="s">
        <v>45543</v>
      </c>
      <c r="B11625" t="s">
        <v>43246</v>
      </c>
      <c r="C11625" t="s">
        <v>45544</v>
      </c>
      <c r="D11625" t="s">
        <v>45545</v>
      </c>
      <c r="E11625" t="s">
        <v>58</v>
      </c>
      <c r="F11625" t="s">
        <v>527</v>
      </c>
      <c r="G11625" s="5">
        <v>105</v>
      </c>
      <c r="H11625" t="s">
        <v>42</v>
      </c>
      <c r="I11625" t="s">
        <v>240</v>
      </c>
      <c r="J11625" t="s">
        <v>44</v>
      </c>
      <c r="N11625" s="6">
        <v>1970</v>
      </c>
      <c r="R11625" s="7">
        <v>53.575000000000003</v>
      </c>
      <c r="S11625" s="7">
        <v>49.2453</v>
      </c>
      <c r="T11625" t="s">
        <v>46</v>
      </c>
      <c r="U11625" t="s">
        <v>45295</v>
      </c>
      <c r="X11625" t="s">
        <v>44634</v>
      </c>
      <c r="Y11625" t="s">
        <v>36708</v>
      </c>
      <c r="Z11625" t="s">
        <v>36915</v>
      </c>
      <c r="AA11625" t="s">
        <v>45546</v>
      </c>
      <c r="AC11625" t="s">
        <v>45547</v>
      </c>
      <c r="AD11625" t="s">
        <v>880</v>
      </c>
      <c r="AE11625" t="s">
        <v>5120</v>
      </c>
      <c r="AF11625" t="s">
        <v>52</v>
      </c>
      <c r="AG11625" t="s">
        <v>45548</v>
      </c>
      <c r="AH11625" s="24">
        <v>1202143</v>
      </c>
      <c r="AI11625" t="s">
        <v>45549</v>
      </c>
      <c r="AJ11625" t="s">
        <v>45554</v>
      </c>
    </row>
    <row r="11626" spans="1:36" ht="17.25" hidden="1" customHeight="1" x14ac:dyDescent="0.2">
      <c r="A11626" s="4" t="s">
        <v>47570</v>
      </c>
      <c r="B11626" t="s">
        <v>46924</v>
      </c>
      <c r="C11626" t="s">
        <v>47571</v>
      </c>
      <c r="E11626" t="s">
        <v>40</v>
      </c>
      <c r="F11626" t="s">
        <v>86</v>
      </c>
      <c r="G11626" s="5">
        <v>810</v>
      </c>
      <c r="H11626" t="s">
        <v>42</v>
      </c>
      <c r="I11626" t="s">
        <v>43</v>
      </c>
      <c r="J11626" t="s">
        <v>559</v>
      </c>
      <c r="K11626" t="s">
        <v>45</v>
      </c>
      <c r="L11626" t="s">
        <v>45</v>
      </c>
      <c r="N11626" s="6">
        <v>1998</v>
      </c>
      <c r="R11626" s="7">
        <v>53.315219999999997</v>
      </c>
      <c r="S11626" s="7">
        <v>-2.7227800000000002</v>
      </c>
      <c r="T11626" t="s">
        <v>46</v>
      </c>
      <c r="U11626" t="s">
        <v>47572</v>
      </c>
      <c r="X11626" t="s">
        <v>47015</v>
      </c>
      <c r="Y11626" t="s">
        <v>36708</v>
      </c>
      <c r="Z11626" t="s">
        <v>37636</v>
      </c>
      <c r="AA11626" t="s">
        <v>47573</v>
      </c>
      <c r="AB11626" t="s">
        <v>47574</v>
      </c>
      <c r="AG11626" t="s">
        <v>47575</v>
      </c>
      <c r="AH11626" s="8" t="s">
        <v>47576</v>
      </c>
      <c r="AI11626" t="s">
        <v>47577</v>
      </c>
      <c r="AJ11626" t="s">
        <v>47578</v>
      </c>
    </row>
    <row r="11627" spans="1:36" ht="17.25" hidden="1" customHeight="1" x14ac:dyDescent="0.2">
      <c r="A11627" s="4" t="s">
        <v>47579</v>
      </c>
      <c r="B11627" t="s">
        <v>46924</v>
      </c>
      <c r="C11627" t="s">
        <v>47580</v>
      </c>
      <c r="E11627" t="s">
        <v>40</v>
      </c>
      <c r="F11627" t="s">
        <v>86</v>
      </c>
      <c r="G11627" s="5">
        <v>715</v>
      </c>
      <c r="H11627" t="s">
        <v>42</v>
      </c>
      <c r="I11627" t="s">
        <v>43</v>
      </c>
      <c r="J11627" t="s">
        <v>559</v>
      </c>
      <c r="K11627" t="s">
        <v>45</v>
      </c>
      <c r="L11627" t="s">
        <v>45</v>
      </c>
      <c r="N11627" s="6">
        <v>1993</v>
      </c>
      <c r="R11627" s="7">
        <v>51.763170000000002</v>
      </c>
      <c r="S11627" s="7">
        <v>9.7400000000000004E-3</v>
      </c>
      <c r="T11627" t="s">
        <v>46</v>
      </c>
      <c r="U11627" t="s">
        <v>47581</v>
      </c>
      <c r="X11627" t="s">
        <v>47582</v>
      </c>
      <c r="Y11627" t="s">
        <v>36708</v>
      </c>
      <c r="Z11627" t="s">
        <v>37636</v>
      </c>
      <c r="AA11627" t="s">
        <v>47583</v>
      </c>
      <c r="AB11627" t="s">
        <v>47584</v>
      </c>
      <c r="AG11627" t="s">
        <v>47585</v>
      </c>
      <c r="AH11627" s="8" t="s">
        <v>47586</v>
      </c>
      <c r="AI11627" t="s">
        <v>47587</v>
      </c>
      <c r="AJ11627" t="s">
        <v>47588</v>
      </c>
    </row>
    <row r="11628" spans="1:36" ht="17.25" hidden="1" customHeight="1" x14ac:dyDescent="0.2">
      <c r="A11628" s="4" t="s">
        <v>47596</v>
      </c>
      <c r="B11628" t="s">
        <v>46924</v>
      </c>
      <c r="C11628" t="s">
        <v>47597</v>
      </c>
      <c r="E11628" t="s">
        <v>40</v>
      </c>
      <c r="F11628" t="s">
        <v>86</v>
      </c>
      <c r="G11628" s="5">
        <v>400</v>
      </c>
      <c r="H11628" t="s">
        <v>42</v>
      </c>
      <c r="I11628" t="s">
        <v>43</v>
      </c>
      <c r="J11628" t="s">
        <v>44</v>
      </c>
      <c r="K11628" t="s">
        <v>45</v>
      </c>
      <c r="L11628" t="s">
        <v>45</v>
      </c>
      <c r="N11628" s="6">
        <v>2000</v>
      </c>
      <c r="R11628" s="7">
        <v>53.735430000000001</v>
      </c>
      <c r="S11628" s="7">
        <v>-0.24315000000000001</v>
      </c>
      <c r="T11628" t="s">
        <v>46</v>
      </c>
      <c r="U11628" t="s">
        <v>47598</v>
      </c>
      <c r="X11628" t="s">
        <v>47402</v>
      </c>
      <c r="Y11628" t="s">
        <v>36708</v>
      </c>
      <c r="Z11628" t="s">
        <v>37636</v>
      </c>
      <c r="AA11628" t="s">
        <v>47599</v>
      </c>
      <c r="AB11628" t="s">
        <v>47600</v>
      </c>
      <c r="AD11628" t="s">
        <v>880</v>
      </c>
      <c r="AE11628" t="s">
        <v>254</v>
      </c>
      <c r="AF11628" t="s">
        <v>52</v>
      </c>
      <c r="AG11628" t="s">
        <v>47601</v>
      </c>
      <c r="AH11628" s="27">
        <v>1159909</v>
      </c>
      <c r="AI11628" t="s">
        <v>47602</v>
      </c>
      <c r="AJ11628" t="s">
        <v>47603</v>
      </c>
    </row>
    <row r="11629" spans="1:36" ht="17.25" hidden="1" customHeight="1" x14ac:dyDescent="0.2">
      <c r="A11629" s="4" t="s">
        <v>47596</v>
      </c>
      <c r="B11629" t="s">
        <v>46924</v>
      </c>
      <c r="C11629" t="s">
        <v>47597</v>
      </c>
      <c r="E11629" t="s">
        <v>56</v>
      </c>
      <c r="F11629" t="s">
        <v>86</v>
      </c>
      <c r="G11629" s="5">
        <v>400</v>
      </c>
      <c r="H11629" t="s">
        <v>42</v>
      </c>
      <c r="I11629" t="s">
        <v>43</v>
      </c>
      <c r="J11629" t="s">
        <v>44</v>
      </c>
      <c r="K11629" t="s">
        <v>45</v>
      </c>
      <c r="L11629" t="s">
        <v>45</v>
      </c>
      <c r="N11629" s="6">
        <v>2000</v>
      </c>
      <c r="R11629" s="7">
        <v>53.735430000000001</v>
      </c>
      <c r="S11629" s="7">
        <v>-0.24315000000000001</v>
      </c>
      <c r="T11629" t="s">
        <v>46</v>
      </c>
      <c r="U11629" t="s">
        <v>47598</v>
      </c>
      <c r="X11629" t="s">
        <v>47402</v>
      </c>
      <c r="Y11629" t="s">
        <v>36708</v>
      </c>
      <c r="Z11629" t="s">
        <v>37636</v>
      </c>
      <c r="AA11629" t="s">
        <v>47599</v>
      </c>
      <c r="AB11629" t="s">
        <v>47604</v>
      </c>
      <c r="AD11629" t="s">
        <v>880</v>
      </c>
      <c r="AE11629" t="s">
        <v>254</v>
      </c>
      <c r="AF11629" t="s">
        <v>52</v>
      </c>
      <c r="AG11629" t="s">
        <v>47601</v>
      </c>
      <c r="AH11629" s="8">
        <v>1160826</v>
      </c>
      <c r="AI11629" t="s">
        <v>47602</v>
      </c>
      <c r="AJ11629" t="s">
        <v>47605</v>
      </c>
    </row>
    <row r="11630" spans="1:36" ht="17.25" hidden="1" customHeight="1" x14ac:dyDescent="0.2">
      <c r="A11630" s="4" t="s">
        <v>47596</v>
      </c>
      <c r="B11630" t="s">
        <v>46924</v>
      </c>
      <c r="C11630" t="s">
        <v>47597</v>
      </c>
      <c r="E11630" t="s">
        <v>58</v>
      </c>
      <c r="F11630" t="s">
        <v>86</v>
      </c>
      <c r="G11630" s="5">
        <v>400</v>
      </c>
      <c r="H11630" t="s">
        <v>42</v>
      </c>
      <c r="I11630" t="s">
        <v>43</v>
      </c>
      <c r="J11630" t="s">
        <v>44</v>
      </c>
      <c r="K11630" t="s">
        <v>45</v>
      </c>
      <c r="L11630" t="s">
        <v>45</v>
      </c>
      <c r="N11630" s="6">
        <v>2000</v>
      </c>
      <c r="R11630" s="7">
        <v>53.735430000000001</v>
      </c>
      <c r="S11630" s="7">
        <v>-0.24315000000000001</v>
      </c>
      <c r="T11630" t="s">
        <v>46</v>
      </c>
      <c r="U11630" t="s">
        <v>47598</v>
      </c>
      <c r="X11630" t="s">
        <v>47402</v>
      </c>
      <c r="Y11630" t="s">
        <v>36708</v>
      </c>
      <c r="Z11630" t="s">
        <v>37636</v>
      </c>
      <c r="AA11630" t="s">
        <v>47599</v>
      </c>
      <c r="AB11630" t="s">
        <v>47606</v>
      </c>
      <c r="AD11630" t="s">
        <v>880</v>
      </c>
      <c r="AE11630" t="s">
        <v>254</v>
      </c>
      <c r="AF11630" t="s">
        <v>52</v>
      </c>
      <c r="AG11630" t="s">
        <v>47601</v>
      </c>
      <c r="AH11630" s="8">
        <v>1160827</v>
      </c>
      <c r="AI11630" t="s">
        <v>47602</v>
      </c>
      <c r="AJ11630" t="s">
        <v>47607</v>
      </c>
    </row>
    <row r="11631" spans="1:36" ht="17.25" hidden="1" customHeight="1" x14ac:dyDescent="0.2">
      <c r="A11631" s="4" t="s">
        <v>47619</v>
      </c>
      <c r="B11631" t="s">
        <v>46924</v>
      </c>
      <c r="C11631" t="s">
        <v>47620</v>
      </c>
      <c r="E11631" t="s">
        <v>40</v>
      </c>
      <c r="F11631" t="s">
        <v>86</v>
      </c>
      <c r="G11631" s="5">
        <v>56</v>
      </c>
      <c r="H11631" t="s">
        <v>806</v>
      </c>
      <c r="I11631" t="s">
        <v>43</v>
      </c>
      <c r="J11631" t="s">
        <v>44</v>
      </c>
      <c r="K11631" t="s">
        <v>45</v>
      </c>
      <c r="L11631" t="s">
        <v>45</v>
      </c>
      <c r="N11631" s="6">
        <v>1999</v>
      </c>
      <c r="O11631" s="24">
        <v>2020</v>
      </c>
      <c r="R11631" s="7">
        <v>53.16536</v>
      </c>
      <c r="S11631" s="7">
        <v>-2.4060800000000002</v>
      </c>
      <c r="T11631" t="s">
        <v>46</v>
      </c>
      <c r="U11631" t="s">
        <v>47621</v>
      </c>
      <c r="X11631" t="s">
        <v>47015</v>
      </c>
      <c r="Y11631" t="s">
        <v>36708</v>
      </c>
      <c r="Z11631" t="s">
        <v>37636</v>
      </c>
      <c r="AB11631" t="s">
        <v>47622</v>
      </c>
      <c r="AG11631" t="s">
        <v>47623</v>
      </c>
      <c r="AH11631" s="8" t="s">
        <v>47624</v>
      </c>
      <c r="AI11631" t="s">
        <v>47625</v>
      </c>
      <c r="AJ11631" t="s">
        <v>47626</v>
      </c>
    </row>
    <row r="11632" spans="1:36" ht="17.25" hidden="1" customHeight="1" x14ac:dyDescent="0.2">
      <c r="A11632" s="4" t="s">
        <v>47627</v>
      </c>
      <c r="B11632" t="s">
        <v>46924</v>
      </c>
      <c r="C11632" t="s">
        <v>47628</v>
      </c>
      <c r="E11632" t="s">
        <v>40</v>
      </c>
      <c r="F11632" t="s">
        <v>86</v>
      </c>
      <c r="G11632" s="5">
        <v>836</v>
      </c>
      <c r="H11632" t="s">
        <v>42</v>
      </c>
      <c r="I11632" t="s">
        <v>43</v>
      </c>
      <c r="J11632" t="s">
        <v>559</v>
      </c>
      <c r="K11632" t="s">
        <v>45</v>
      </c>
      <c r="L11632" t="s">
        <v>45</v>
      </c>
      <c r="N11632" s="6">
        <v>2000</v>
      </c>
      <c r="R11632" s="7">
        <v>51.539200000000001</v>
      </c>
      <c r="S11632" s="7">
        <v>-2.67</v>
      </c>
      <c r="T11632" t="s">
        <v>46</v>
      </c>
      <c r="U11632" t="s">
        <v>10606</v>
      </c>
      <c r="X11632" t="s">
        <v>10606</v>
      </c>
      <c r="Y11632" t="s">
        <v>36708</v>
      </c>
      <c r="Z11632" t="s">
        <v>37636</v>
      </c>
      <c r="AA11632" t="s">
        <v>47629</v>
      </c>
      <c r="AB11632" t="s">
        <v>47630</v>
      </c>
      <c r="AG11632" t="s">
        <v>47631</v>
      </c>
      <c r="AH11632" s="8" t="s">
        <v>47632</v>
      </c>
      <c r="AI11632" t="s">
        <v>47633</v>
      </c>
      <c r="AJ11632" t="s">
        <v>47634</v>
      </c>
    </row>
    <row r="11633" spans="1:36" ht="17.25" hidden="1" customHeight="1" x14ac:dyDescent="0.2">
      <c r="A11633" s="4" t="s">
        <v>47627</v>
      </c>
      <c r="B11633" t="s">
        <v>46924</v>
      </c>
      <c r="C11633" t="s">
        <v>47628</v>
      </c>
      <c r="E11633" t="s">
        <v>56</v>
      </c>
      <c r="F11633" t="s">
        <v>86</v>
      </c>
      <c r="G11633" s="5">
        <v>422</v>
      </c>
      <c r="H11633" t="s">
        <v>42</v>
      </c>
      <c r="I11633" t="s">
        <v>43</v>
      </c>
      <c r="J11633" t="s">
        <v>559</v>
      </c>
      <c r="K11633" t="s">
        <v>45</v>
      </c>
      <c r="L11633" t="s">
        <v>45</v>
      </c>
      <c r="N11633" s="6">
        <v>2000</v>
      </c>
      <c r="P11633" s="25"/>
      <c r="R11633" s="7">
        <v>51.539200000000001</v>
      </c>
      <c r="S11633" s="7">
        <v>-2.67</v>
      </c>
      <c r="T11633" t="s">
        <v>46</v>
      </c>
      <c r="U11633" t="s">
        <v>10606</v>
      </c>
      <c r="X11633" t="s">
        <v>10606</v>
      </c>
      <c r="Y11633" t="s">
        <v>36708</v>
      </c>
      <c r="Z11633" t="s">
        <v>37636</v>
      </c>
      <c r="AA11633" t="s">
        <v>47629</v>
      </c>
      <c r="AB11633" t="s">
        <v>47635</v>
      </c>
      <c r="AG11633" t="s">
        <v>47631</v>
      </c>
      <c r="AH11633" s="27">
        <v>1166117</v>
      </c>
      <c r="AI11633" t="s">
        <v>47633</v>
      </c>
      <c r="AJ11633" t="s">
        <v>47636</v>
      </c>
    </row>
    <row r="11634" spans="1:36" ht="17.25" hidden="1" customHeight="1" x14ac:dyDescent="0.2">
      <c r="A11634" s="4" t="s">
        <v>47637</v>
      </c>
      <c r="B11634" t="s">
        <v>46924</v>
      </c>
      <c r="C11634" t="s">
        <v>47638</v>
      </c>
      <c r="E11634" t="s">
        <v>40</v>
      </c>
      <c r="F11634" t="s">
        <v>86</v>
      </c>
      <c r="G11634" s="5">
        <v>55</v>
      </c>
      <c r="H11634" t="s">
        <v>42</v>
      </c>
      <c r="I11634" t="s">
        <v>43</v>
      </c>
      <c r="J11634" t="s">
        <v>44</v>
      </c>
      <c r="K11634" t="s">
        <v>45</v>
      </c>
      <c r="L11634" t="s">
        <v>45</v>
      </c>
      <c r="N11634" s="6">
        <v>1999</v>
      </c>
      <c r="P11634" s="25"/>
      <c r="R11634" s="7">
        <v>54.610203238613003</v>
      </c>
      <c r="S11634" s="7">
        <v>-1.1699956217126399</v>
      </c>
      <c r="T11634" t="s">
        <v>46</v>
      </c>
      <c r="U11634" t="s">
        <v>47639</v>
      </c>
      <c r="X11634" t="s">
        <v>47473</v>
      </c>
      <c r="Y11634" t="s">
        <v>36708</v>
      </c>
      <c r="Z11634" t="s">
        <v>37636</v>
      </c>
      <c r="AG11634" t="s">
        <v>47640</v>
      </c>
      <c r="AH11634" s="8" t="s">
        <v>47641</v>
      </c>
      <c r="AI11634" t="s">
        <v>47642</v>
      </c>
      <c r="AJ11634" t="s">
        <v>47643</v>
      </c>
    </row>
    <row r="11635" spans="1:36" ht="17.25" hidden="1" customHeight="1" x14ac:dyDescent="0.2">
      <c r="A11635" s="4" t="s">
        <v>47644</v>
      </c>
      <c r="B11635" t="s">
        <v>46924</v>
      </c>
      <c r="C11635" t="s">
        <v>47645</v>
      </c>
      <c r="E11635" t="s">
        <v>4758</v>
      </c>
      <c r="F11635" t="s">
        <v>86</v>
      </c>
      <c r="G11635" s="5">
        <v>425</v>
      </c>
      <c r="H11635" t="s">
        <v>857</v>
      </c>
      <c r="I11635" t="s">
        <v>43</v>
      </c>
      <c r="J11635" t="s">
        <v>559</v>
      </c>
      <c r="K11635" t="s">
        <v>45</v>
      </c>
      <c r="L11635" t="s">
        <v>45</v>
      </c>
      <c r="N11635" s="6">
        <v>2010</v>
      </c>
      <c r="P11635" s="25"/>
      <c r="R11635" s="7">
        <v>51.547499999999999</v>
      </c>
      <c r="S11635" s="7">
        <v>-2.9750000000000001</v>
      </c>
      <c r="T11635" t="s">
        <v>46</v>
      </c>
      <c r="U11635" t="s">
        <v>18497</v>
      </c>
      <c r="X11635" t="s">
        <v>47646</v>
      </c>
      <c r="Y11635" t="s">
        <v>36708</v>
      </c>
      <c r="Z11635" t="s">
        <v>37636</v>
      </c>
      <c r="AA11635" t="s">
        <v>47647</v>
      </c>
      <c r="AB11635" t="s">
        <v>47648</v>
      </c>
      <c r="AG11635" t="s">
        <v>47649</v>
      </c>
      <c r="AH11635" s="27">
        <v>1193917</v>
      </c>
      <c r="AI11635" t="s">
        <v>47650</v>
      </c>
      <c r="AJ11635" t="s">
        <v>47651</v>
      </c>
    </row>
    <row r="11636" spans="1:36" ht="17.25" hidden="1" customHeight="1" x14ac:dyDescent="0.2">
      <c r="A11636" s="4" t="s">
        <v>47644</v>
      </c>
      <c r="B11636" t="s">
        <v>46924</v>
      </c>
      <c r="C11636" t="s">
        <v>47645</v>
      </c>
      <c r="E11636" t="s">
        <v>4779</v>
      </c>
      <c r="F11636" t="s">
        <v>86</v>
      </c>
      <c r="G11636" s="5">
        <v>425</v>
      </c>
      <c r="H11636" t="s">
        <v>857</v>
      </c>
      <c r="I11636" t="s">
        <v>43</v>
      </c>
      <c r="J11636" t="s">
        <v>559</v>
      </c>
      <c r="K11636" t="s">
        <v>45</v>
      </c>
      <c r="L11636" t="s">
        <v>45</v>
      </c>
      <c r="N11636" s="6">
        <v>2011</v>
      </c>
      <c r="R11636" s="7">
        <v>51.547499999999999</v>
      </c>
      <c r="S11636" s="7">
        <v>-2.9750000000000001</v>
      </c>
      <c r="T11636" t="s">
        <v>46</v>
      </c>
      <c r="U11636" t="s">
        <v>18497</v>
      </c>
      <c r="X11636" t="s">
        <v>47646</v>
      </c>
      <c r="Y11636" t="s">
        <v>36708</v>
      </c>
      <c r="Z11636" t="s">
        <v>37636</v>
      </c>
      <c r="AA11636" t="s">
        <v>47647</v>
      </c>
      <c r="AB11636" t="s">
        <v>47652</v>
      </c>
      <c r="AG11636" t="s">
        <v>47649</v>
      </c>
      <c r="AH11636" s="27">
        <v>1204665</v>
      </c>
      <c r="AI11636" t="s">
        <v>47650</v>
      </c>
      <c r="AJ11636" t="s">
        <v>47653</v>
      </c>
    </row>
    <row r="11637" spans="1:36" ht="17.25" hidden="1" customHeight="1" x14ac:dyDescent="0.2">
      <c r="A11637" s="4" t="s">
        <v>47654</v>
      </c>
      <c r="B11637" t="s">
        <v>46924</v>
      </c>
      <c r="C11637" t="s">
        <v>47655</v>
      </c>
      <c r="E11637" t="s">
        <v>40</v>
      </c>
      <c r="F11637" t="s">
        <v>86</v>
      </c>
      <c r="G11637" s="5">
        <v>420</v>
      </c>
      <c r="H11637" t="s">
        <v>42</v>
      </c>
      <c r="I11637" t="s">
        <v>43</v>
      </c>
      <c r="J11637" t="s">
        <v>559</v>
      </c>
      <c r="K11637" t="s">
        <v>45</v>
      </c>
      <c r="L11637" t="s">
        <v>45</v>
      </c>
      <c r="N11637" s="6">
        <v>2000</v>
      </c>
      <c r="R11637" s="7">
        <v>50.829920000000001</v>
      </c>
      <c r="S11637" s="7">
        <v>-0.23144000000000001</v>
      </c>
      <c r="T11637" t="s">
        <v>46</v>
      </c>
      <c r="U11637" t="s">
        <v>47656</v>
      </c>
      <c r="X11637" t="s">
        <v>47657</v>
      </c>
      <c r="Y11637" t="s">
        <v>36708</v>
      </c>
      <c r="Z11637" t="s">
        <v>37636</v>
      </c>
      <c r="AA11637" t="s">
        <v>47658</v>
      </c>
      <c r="AB11637" t="s">
        <v>47659</v>
      </c>
      <c r="AG11637" t="s">
        <v>47660</v>
      </c>
      <c r="AH11637" s="27">
        <v>1148061</v>
      </c>
      <c r="AI11637" t="s">
        <v>47661</v>
      </c>
      <c r="AJ11637" t="s">
        <v>47662</v>
      </c>
    </row>
    <row r="11638" spans="1:36" ht="17.25" hidden="1" customHeight="1" x14ac:dyDescent="0.2">
      <c r="A11638" s="4" t="s">
        <v>47672</v>
      </c>
      <c r="B11638" t="s">
        <v>46924</v>
      </c>
      <c r="C11638" t="s">
        <v>47673</v>
      </c>
      <c r="E11638" t="s">
        <v>40</v>
      </c>
      <c r="F11638" t="s">
        <v>86</v>
      </c>
      <c r="G11638" s="5">
        <v>810</v>
      </c>
      <c r="H11638" t="s">
        <v>42</v>
      </c>
      <c r="I11638" t="s">
        <v>43</v>
      </c>
      <c r="J11638" t="s">
        <v>559</v>
      </c>
      <c r="K11638" t="s">
        <v>45</v>
      </c>
      <c r="L11638" t="s">
        <v>45</v>
      </c>
      <c r="N11638" s="6">
        <v>1997</v>
      </c>
      <c r="R11638" s="7">
        <v>53.60078</v>
      </c>
      <c r="S11638" s="7">
        <v>-0.14462</v>
      </c>
      <c r="T11638" t="s">
        <v>46</v>
      </c>
      <c r="U11638" t="s">
        <v>47674</v>
      </c>
      <c r="X11638" t="s">
        <v>47229</v>
      </c>
      <c r="Y11638" t="s">
        <v>36708</v>
      </c>
      <c r="Z11638" t="s">
        <v>37636</v>
      </c>
      <c r="AA11638" t="s">
        <v>47675</v>
      </c>
      <c r="AB11638" t="s">
        <v>47676</v>
      </c>
      <c r="AG11638" t="s">
        <v>47677</v>
      </c>
      <c r="AH11638" s="27" t="s">
        <v>47678</v>
      </c>
      <c r="AI11638" t="s">
        <v>47679</v>
      </c>
      <c r="AJ11638" t="s">
        <v>47680</v>
      </c>
    </row>
    <row r="11639" spans="1:36" ht="17.25" hidden="1" customHeight="1" x14ac:dyDescent="0.2">
      <c r="A11639" s="4" t="s">
        <v>47672</v>
      </c>
      <c r="B11639" t="s">
        <v>46924</v>
      </c>
      <c r="C11639" t="s">
        <v>47673</v>
      </c>
      <c r="E11639" t="s">
        <v>56</v>
      </c>
      <c r="F11639" t="s">
        <v>86</v>
      </c>
      <c r="G11639" s="5">
        <v>580</v>
      </c>
      <c r="H11639" t="s">
        <v>42</v>
      </c>
      <c r="I11639" t="s">
        <v>43</v>
      </c>
      <c r="J11639" t="s">
        <v>559</v>
      </c>
      <c r="K11639" t="s">
        <v>45</v>
      </c>
      <c r="L11639" t="s">
        <v>45</v>
      </c>
      <c r="N11639" s="6">
        <v>1997</v>
      </c>
      <c r="R11639" s="7">
        <v>53.60078</v>
      </c>
      <c r="S11639" s="7">
        <v>-0.14462</v>
      </c>
      <c r="T11639" t="s">
        <v>46</v>
      </c>
      <c r="U11639" t="s">
        <v>47674</v>
      </c>
      <c r="X11639" t="s">
        <v>47229</v>
      </c>
      <c r="Y11639" t="s">
        <v>36708</v>
      </c>
      <c r="Z11639" t="s">
        <v>37636</v>
      </c>
      <c r="AA11639" t="s">
        <v>47681</v>
      </c>
      <c r="AB11639" t="s">
        <v>47682</v>
      </c>
      <c r="AG11639" t="s">
        <v>47677</v>
      </c>
      <c r="AH11639" s="27" t="s">
        <v>47683</v>
      </c>
      <c r="AI11639" t="s">
        <v>47679</v>
      </c>
      <c r="AJ11639" t="s">
        <v>47684</v>
      </c>
    </row>
    <row r="11640" spans="1:36" ht="17.25" hidden="1" customHeight="1" x14ac:dyDescent="0.2">
      <c r="A11640" s="4" t="s">
        <v>47685</v>
      </c>
      <c r="B11640" t="s">
        <v>46924</v>
      </c>
      <c r="C11640" t="s">
        <v>47686</v>
      </c>
      <c r="E11640" t="s">
        <v>40</v>
      </c>
      <c r="F11640" t="s">
        <v>86</v>
      </c>
      <c r="G11640" s="5">
        <v>950</v>
      </c>
      <c r="H11640" t="s">
        <v>42</v>
      </c>
      <c r="I11640" t="s">
        <v>43</v>
      </c>
      <c r="J11640" t="s">
        <v>559</v>
      </c>
      <c r="K11640" t="s">
        <v>45</v>
      </c>
      <c r="L11640" t="s">
        <v>45</v>
      </c>
      <c r="N11640" s="6">
        <v>2004</v>
      </c>
      <c r="R11640" s="7">
        <v>52.807209999999998</v>
      </c>
      <c r="S11640" s="7">
        <v>-0.13333999999999999</v>
      </c>
      <c r="T11640" t="s">
        <v>46</v>
      </c>
      <c r="U11640" t="s">
        <v>47687</v>
      </c>
      <c r="X11640" t="s">
        <v>47229</v>
      </c>
      <c r="Y11640" t="s">
        <v>36708</v>
      </c>
      <c r="Z11640" t="s">
        <v>37636</v>
      </c>
      <c r="AA11640" t="s">
        <v>47688</v>
      </c>
      <c r="AB11640" t="s">
        <v>47689</v>
      </c>
      <c r="AG11640" t="s">
        <v>47690</v>
      </c>
      <c r="AH11640" s="27" t="s">
        <v>47691</v>
      </c>
      <c r="AI11640" t="s">
        <v>47692</v>
      </c>
      <c r="AJ11640" t="s">
        <v>47693</v>
      </c>
    </row>
    <row r="11641" spans="1:36" ht="17.25" hidden="1" customHeight="1" x14ac:dyDescent="0.2">
      <c r="A11641" s="4" t="s">
        <v>47697</v>
      </c>
      <c r="B11641" t="s">
        <v>46924</v>
      </c>
      <c r="C11641" t="s">
        <v>47698</v>
      </c>
      <c r="E11641" t="s">
        <v>40</v>
      </c>
      <c r="F11641" t="s">
        <v>86</v>
      </c>
      <c r="G11641" s="5">
        <v>443</v>
      </c>
      <c r="H11641" t="s">
        <v>42</v>
      </c>
      <c r="I11641" t="s">
        <v>43</v>
      </c>
      <c r="J11641" t="s">
        <v>559</v>
      </c>
      <c r="K11641" t="s">
        <v>45</v>
      </c>
      <c r="L11641" t="s">
        <v>44</v>
      </c>
      <c r="M11641" t="s">
        <v>5341</v>
      </c>
      <c r="N11641" s="6">
        <v>2011</v>
      </c>
      <c r="P11641" s="25"/>
      <c r="R11641" s="7">
        <v>53.073680000000003</v>
      </c>
      <c r="S11641" s="7">
        <v>-0.85901000000000005</v>
      </c>
      <c r="T11641" t="s">
        <v>46</v>
      </c>
      <c r="U11641" t="s">
        <v>15821</v>
      </c>
      <c r="X11641" t="s">
        <v>47076</v>
      </c>
      <c r="Y11641" t="s">
        <v>36708</v>
      </c>
      <c r="Z11641" t="s">
        <v>37636</v>
      </c>
      <c r="AA11641" t="s">
        <v>47699</v>
      </c>
      <c r="AB11641" t="s">
        <v>47700</v>
      </c>
      <c r="AG11641" t="s">
        <v>47701</v>
      </c>
      <c r="AH11641" s="27">
        <v>1149851</v>
      </c>
      <c r="AI11641" t="s">
        <v>47702</v>
      </c>
      <c r="AJ11641" t="s">
        <v>47703</v>
      </c>
    </row>
    <row r="11642" spans="1:36" ht="17.25" hidden="1" customHeight="1" x14ac:dyDescent="0.2">
      <c r="A11642" s="4" t="s">
        <v>47697</v>
      </c>
      <c r="B11642" t="s">
        <v>46924</v>
      </c>
      <c r="C11642" t="s">
        <v>47698</v>
      </c>
      <c r="E11642" t="s">
        <v>56</v>
      </c>
      <c r="F11642" t="s">
        <v>86</v>
      </c>
      <c r="G11642" s="5">
        <v>443</v>
      </c>
      <c r="H11642" t="s">
        <v>42</v>
      </c>
      <c r="I11642" t="s">
        <v>43</v>
      </c>
      <c r="J11642" t="s">
        <v>559</v>
      </c>
      <c r="K11642" t="s">
        <v>45</v>
      </c>
      <c r="L11642" t="s">
        <v>44</v>
      </c>
      <c r="M11642" t="s">
        <v>5341</v>
      </c>
      <c r="N11642" s="6">
        <v>2011</v>
      </c>
      <c r="P11642" s="25"/>
      <c r="R11642" s="7">
        <v>53.073680000000003</v>
      </c>
      <c r="S11642" s="7">
        <v>-0.85901000000000005</v>
      </c>
      <c r="T11642" t="s">
        <v>46</v>
      </c>
      <c r="U11642" t="s">
        <v>15821</v>
      </c>
      <c r="X11642" t="s">
        <v>47076</v>
      </c>
      <c r="Y11642" t="s">
        <v>36708</v>
      </c>
      <c r="Z11642" t="s">
        <v>37636</v>
      </c>
      <c r="AA11642" t="s">
        <v>47699</v>
      </c>
      <c r="AB11642" t="s">
        <v>47704</v>
      </c>
      <c r="AG11642" t="s">
        <v>47701</v>
      </c>
      <c r="AH11642" s="27">
        <v>1169416</v>
      </c>
      <c r="AI11642" t="s">
        <v>47702</v>
      </c>
      <c r="AJ11642" t="s">
        <v>47705</v>
      </c>
    </row>
    <row r="11643" spans="1:36" ht="17.25" hidden="1" customHeight="1" x14ac:dyDescent="0.2">
      <c r="A11643" s="4" t="s">
        <v>47697</v>
      </c>
      <c r="B11643" t="s">
        <v>46924</v>
      </c>
      <c r="C11643" t="s">
        <v>47698</v>
      </c>
      <c r="E11643" t="s">
        <v>58</v>
      </c>
      <c r="F11643" t="s">
        <v>86</v>
      </c>
      <c r="G11643" s="5">
        <v>443</v>
      </c>
      <c r="H11643" t="s">
        <v>42</v>
      </c>
      <c r="I11643" t="s">
        <v>43</v>
      </c>
      <c r="J11643" t="s">
        <v>559</v>
      </c>
      <c r="K11643" t="s">
        <v>45</v>
      </c>
      <c r="L11643" t="s">
        <v>44</v>
      </c>
      <c r="M11643" t="s">
        <v>5341</v>
      </c>
      <c r="N11643" s="6">
        <v>2011</v>
      </c>
      <c r="P11643" s="25"/>
      <c r="R11643" s="7">
        <v>53.073680000000003</v>
      </c>
      <c r="S11643" s="7">
        <v>-0.85901000000000005</v>
      </c>
      <c r="T11643" t="s">
        <v>46</v>
      </c>
      <c r="U11643" t="s">
        <v>15821</v>
      </c>
      <c r="X11643" t="s">
        <v>47076</v>
      </c>
      <c r="Y11643" t="s">
        <v>36708</v>
      </c>
      <c r="Z11643" t="s">
        <v>37636</v>
      </c>
      <c r="AA11643" t="s">
        <v>47699</v>
      </c>
      <c r="AB11643" t="s">
        <v>47706</v>
      </c>
      <c r="AG11643" t="s">
        <v>47701</v>
      </c>
      <c r="AH11643" s="27">
        <v>1169417</v>
      </c>
      <c r="AI11643" t="s">
        <v>47702</v>
      </c>
      <c r="AJ11643" t="s">
        <v>47707</v>
      </c>
    </row>
    <row r="11644" spans="1:36" ht="17.25" hidden="1" customHeight="1" x14ac:dyDescent="0.2">
      <c r="A11644" s="4" t="s">
        <v>47697</v>
      </c>
      <c r="B11644" t="s">
        <v>46924</v>
      </c>
      <c r="C11644" t="s">
        <v>47698</v>
      </c>
      <c r="E11644" t="s">
        <v>191</v>
      </c>
      <c r="F11644" t="s">
        <v>86</v>
      </c>
      <c r="G11644" s="5">
        <v>443</v>
      </c>
      <c r="H11644" t="s">
        <v>42</v>
      </c>
      <c r="I11644" t="s">
        <v>43</v>
      </c>
      <c r="J11644" t="s">
        <v>559</v>
      </c>
      <c r="K11644" t="s">
        <v>45</v>
      </c>
      <c r="L11644" t="s">
        <v>44</v>
      </c>
      <c r="M11644" t="s">
        <v>5341</v>
      </c>
      <c r="N11644" s="6">
        <v>2011</v>
      </c>
      <c r="P11644" s="25"/>
      <c r="R11644" s="7">
        <v>53.073680000000003</v>
      </c>
      <c r="S11644" s="7">
        <v>-0.85901000000000005</v>
      </c>
      <c r="T11644" t="s">
        <v>46</v>
      </c>
      <c r="U11644" t="s">
        <v>15821</v>
      </c>
      <c r="X11644" t="s">
        <v>47076</v>
      </c>
      <c r="Y11644" t="s">
        <v>36708</v>
      </c>
      <c r="Z11644" t="s">
        <v>37636</v>
      </c>
      <c r="AA11644" t="s">
        <v>47699</v>
      </c>
      <c r="AB11644" t="s">
        <v>47708</v>
      </c>
      <c r="AG11644" t="s">
        <v>47701</v>
      </c>
      <c r="AH11644" s="27">
        <v>1169418</v>
      </c>
      <c r="AI11644" t="s">
        <v>47702</v>
      </c>
      <c r="AJ11644" t="s">
        <v>47709</v>
      </c>
    </row>
    <row r="11645" spans="1:36" ht="17.25" hidden="1" customHeight="1" x14ac:dyDescent="0.2">
      <c r="A11645" s="4" t="s">
        <v>47710</v>
      </c>
      <c r="B11645" t="s">
        <v>46924</v>
      </c>
      <c r="C11645" t="s">
        <v>47711</v>
      </c>
      <c r="E11645" t="s">
        <v>40</v>
      </c>
      <c r="F11645" t="s">
        <v>570</v>
      </c>
      <c r="G11645" s="5">
        <v>25</v>
      </c>
      <c r="H11645" t="s">
        <v>42</v>
      </c>
      <c r="I11645" t="s">
        <v>65</v>
      </c>
      <c r="J11645" t="s">
        <v>44</v>
      </c>
      <c r="N11645" s="6">
        <v>1978</v>
      </c>
      <c r="P11645" s="25"/>
      <c r="R11645" s="7">
        <v>60.4649</v>
      </c>
      <c r="S11645" s="7">
        <v>-1.2793000000000001</v>
      </c>
      <c r="T11645" t="s">
        <v>46</v>
      </c>
      <c r="U11645" t="s">
        <v>47712</v>
      </c>
      <c r="X11645" t="s">
        <v>46924</v>
      </c>
      <c r="Y11645" t="s">
        <v>36708</v>
      </c>
      <c r="Z11645" t="s">
        <v>37636</v>
      </c>
      <c r="AD11645" t="s">
        <v>880</v>
      </c>
      <c r="AE11645" t="s">
        <v>881</v>
      </c>
      <c r="AH11645" s="27"/>
      <c r="AI11645" t="s">
        <v>47713</v>
      </c>
      <c r="AJ11645" t="s">
        <v>47714</v>
      </c>
    </row>
    <row r="11646" spans="1:36" ht="17.25" hidden="1" customHeight="1" x14ac:dyDescent="0.2">
      <c r="A11646" s="4" t="s">
        <v>47710</v>
      </c>
      <c r="B11646" t="s">
        <v>46924</v>
      </c>
      <c r="C11646" t="s">
        <v>47711</v>
      </c>
      <c r="E11646" t="s">
        <v>56</v>
      </c>
      <c r="F11646" t="s">
        <v>570</v>
      </c>
      <c r="G11646" s="5">
        <v>25</v>
      </c>
      <c r="H11646" t="s">
        <v>42</v>
      </c>
      <c r="I11646" t="s">
        <v>65</v>
      </c>
      <c r="J11646" t="s">
        <v>44</v>
      </c>
      <c r="N11646" s="6">
        <v>1978</v>
      </c>
      <c r="P11646" s="25"/>
      <c r="R11646" s="7">
        <v>60.4649</v>
      </c>
      <c r="S11646" s="7">
        <v>-1.2793000000000001</v>
      </c>
      <c r="T11646" t="s">
        <v>46</v>
      </c>
      <c r="U11646" t="s">
        <v>47712</v>
      </c>
      <c r="X11646" t="s">
        <v>46924</v>
      </c>
      <c r="Y11646" t="s">
        <v>36708</v>
      </c>
      <c r="Z11646" t="s">
        <v>37636</v>
      </c>
      <c r="AD11646" t="s">
        <v>880</v>
      </c>
      <c r="AE11646" t="s">
        <v>881</v>
      </c>
      <c r="AH11646" s="27"/>
      <c r="AI11646" t="s">
        <v>47713</v>
      </c>
      <c r="AJ11646" t="s">
        <v>47715</v>
      </c>
    </row>
    <row r="11647" spans="1:36" ht="17.25" hidden="1" customHeight="1" x14ac:dyDescent="0.2">
      <c r="A11647" s="4" t="s">
        <v>47710</v>
      </c>
      <c r="B11647" t="s">
        <v>46924</v>
      </c>
      <c r="C11647" t="s">
        <v>47711</v>
      </c>
      <c r="E11647" t="s">
        <v>58</v>
      </c>
      <c r="F11647" t="s">
        <v>570</v>
      </c>
      <c r="G11647" s="5">
        <v>25</v>
      </c>
      <c r="H11647" t="s">
        <v>42</v>
      </c>
      <c r="I11647" t="s">
        <v>65</v>
      </c>
      <c r="J11647" t="s">
        <v>44</v>
      </c>
      <c r="N11647" s="6">
        <v>1978</v>
      </c>
      <c r="R11647" s="7">
        <v>60.4649</v>
      </c>
      <c r="S11647" s="7">
        <v>-1.2793000000000001</v>
      </c>
      <c r="T11647" t="s">
        <v>46</v>
      </c>
      <c r="U11647" t="s">
        <v>47712</v>
      </c>
      <c r="X11647" t="s">
        <v>46924</v>
      </c>
      <c r="Y11647" t="s">
        <v>36708</v>
      </c>
      <c r="Z11647" t="s">
        <v>37636</v>
      </c>
      <c r="AD11647" t="s">
        <v>880</v>
      </c>
      <c r="AE11647" t="s">
        <v>881</v>
      </c>
      <c r="AI11647" t="s">
        <v>47713</v>
      </c>
      <c r="AJ11647" t="s">
        <v>47716</v>
      </c>
    </row>
    <row r="11648" spans="1:36" ht="17.25" hidden="1" customHeight="1" x14ac:dyDescent="0.2">
      <c r="A11648" s="4" t="s">
        <v>47710</v>
      </c>
      <c r="B11648" t="s">
        <v>46924</v>
      </c>
      <c r="C11648" t="s">
        <v>47711</v>
      </c>
      <c r="E11648" t="s">
        <v>191</v>
      </c>
      <c r="F11648" t="s">
        <v>570</v>
      </c>
      <c r="G11648" s="5">
        <v>25</v>
      </c>
      <c r="H11648" t="s">
        <v>42</v>
      </c>
      <c r="I11648" t="s">
        <v>65</v>
      </c>
      <c r="J11648" t="s">
        <v>44</v>
      </c>
      <c r="N11648" s="6">
        <v>1978</v>
      </c>
      <c r="R11648" s="7">
        <v>60.4649</v>
      </c>
      <c r="S11648" s="7">
        <v>-1.2793000000000001</v>
      </c>
      <c r="T11648" t="s">
        <v>46</v>
      </c>
      <c r="U11648" t="s">
        <v>47712</v>
      </c>
      <c r="X11648" t="s">
        <v>46924</v>
      </c>
      <c r="Y11648" t="s">
        <v>36708</v>
      </c>
      <c r="Z11648" t="s">
        <v>37636</v>
      </c>
      <c r="AD11648" t="s">
        <v>880</v>
      </c>
      <c r="AE11648" t="s">
        <v>881</v>
      </c>
      <c r="AI11648" t="s">
        <v>47713</v>
      </c>
      <c r="AJ11648" t="s">
        <v>47717</v>
      </c>
    </row>
    <row r="11649" spans="1:36" ht="17.25" hidden="1" customHeight="1" x14ac:dyDescent="0.2">
      <c r="A11649" s="4" t="s">
        <v>47718</v>
      </c>
      <c r="B11649" t="s">
        <v>46924</v>
      </c>
      <c r="C11649" t="s">
        <v>47719</v>
      </c>
      <c r="E11649" t="s">
        <v>40</v>
      </c>
      <c r="F11649" t="s">
        <v>86</v>
      </c>
      <c r="G11649" s="5">
        <v>819</v>
      </c>
      <c r="H11649" t="s">
        <v>857</v>
      </c>
      <c r="I11649" t="s">
        <v>43</v>
      </c>
      <c r="J11649" t="s">
        <v>559</v>
      </c>
      <c r="K11649" t="s">
        <v>45</v>
      </c>
      <c r="L11649" t="s">
        <v>45</v>
      </c>
      <c r="N11649" s="6">
        <v>1999</v>
      </c>
      <c r="R11649" s="7">
        <v>52.757129999999997</v>
      </c>
      <c r="S11649" s="7">
        <v>0.19189000000000001</v>
      </c>
      <c r="T11649" t="s">
        <v>46</v>
      </c>
      <c r="U11649" t="s">
        <v>47720</v>
      </c>
      <c r="X11649" t="s">
        <v>47229</v>
      </c>
      <c r="Y11649" t="s">
        <v>36708</v>
      </c>
      <c r="Z11649" t="s">
        <v>37636</v>
      </c>
      <c r="AA11649" t="s">
        <v>47721</v>
      </c>
      <c r="AB11649" t="s">
        <v>47722</v>
      </c>
      <c r="AG11649" t="s">
        <v>47723</v>
      </c>
      <c r="AH11649" s="8" t="s">
        <v>47724</v>
      </c>
      <c r="AI11649" t="s">
        <v>47725</v>
      </c>
      <c r="AJ11649" t="s">
        <v>47726</v>
      </c>
    </row>
    <row r="11650" spans="1:36" ht="17.25" hidden="1" customHeight="1" x14ac:dyDescent="0.2">
      <c r="A11650" s="4" t="s">
        <v>47727</v>
      </c>
      <c r="B11650" t="s">
        <v>46924</v>
      </c>
      <c r="C11650" t="s">
        <v>47728</v>
      </c>
      <c r="E11650" t="s">
        <v>56</v>
      </c>
      <c r="F11650" t="s">
        <v>64</v>
      </c>
      <c r="G11650" s="5">
        <v>72</v>
      </c>
      <c r="H11650" t="s">
        <v>42</v>
      </c>
      <c r="I11650" t="s">
        <v>65</v>
      </c>
      <c r="J11650" t="s">
        <v>559</v>
      </c>
      <c r="K11650" t="s">
        <v>45</v>
      </c>
      <c r="L11650" t="s">
        <v>45</v>
      </c>
      <c r="N11650" s="6">
        <v>1979</v>
      </c>
      <c r="R11650" s="7">
        <v>51.54609</v>
      </c>
      <c r="S11650" s="7">
        <v>-0.25730999999999998</v>
      </c>
      <c r="T11650" t="s">
        <v>46</v>
      </c>
      <c r="U11650" t="s">
        <v>47729</v>
      </c>
      <c r="X11650" t="s">
        <v>47100</v>
      </c>
      <c r="Y11650" t="s">
        <v>36708</v>
      </c>
      <c r="Z11650" t="s">
        <v>37636</v>
      </c>
      <c r="AA11650" t="s">
        <v>47730</v>
      </c>
      <c r="AB11650" t="s">
        <v>47731</v>
      </c>
      <c r="AG11650" t="s">
        <v>47732</v>
      </c>
      <c r="AH11650" s="24">
        <v>1297829</v>
      </c>
      <c r="AI11650" t="s">
        <v>47733</v>
      </c>
      <c r="AJ11650" t="s">
        <v>47734</v>
      </c>
    </row>
    <row r="11651" spans="1:36" ht="17.25" hidden="1" customHeight="1" x14ac:dyDescent="0.2">
      <c r="A11651" s="4" t="s">
        <v>47727</v>
      </c>
      <c r="B11651" t="s">
        <v>46924</v>
      </c>
      <c r="C11651" t="s">
        <v>47728</v>
      </c>
      <c r="E11651" t="s">
        <v>58</v>
      </c>
      <c r="F11651" t="s">
        <v>64</v>
      </c>
      <c r="G11651" s="5">
        <v>72</v>
      </c>
      <c r="H11651" t="s">
        <v>42</v>
      </c>
      <c r="I11651" t="s">
        <v>65</v>
      </c>
      <c r="J11651" t="s">
        <v>559</v>
      </c>
      <c r="K11651" t="s">
        <v>45</v>
      </c>
      <c r="L11651" t="s">
        <v>45</v>
      </c>
      <c r="N11651" s="6">
        <v>1981</v>
      </c>
      <c r="R11651" s="7">
        <v>51.54609</v>
      </c>
      <c r="S11651" s="7">
        <v>-0.25730999999999998</v>
      </c>
      <c r="T11651" t="s">
        <v>46</v>
      </c>
      <c r="U11651" t="s">
        <v>47729</v>
      </c>
      <c r="X11651" t="s">
        <v>47100</v>
      </c>
      <c r="Y11651" t="s">
        <v>36708</v>
      </c>
      <c r="Z11651" t="s">
        <v>37636</v>
      </c>
      <c r="AA11651" t="s">
        <v>47730</v>
      </c>
      <c r="AB11651" t="s">
        <v>47735</v>
      </c>
      <c r="AG11651" t="s">
        <v>47732</v>
      </c>
      <c r="AH11651" s="24">
        <v>1297830</v>
      </c>
      <c r="AI11651" t="s">
        <v>47733</v>
      </c>
      <c r="AJ11651" t="s">
        <v>47736</v>
      </c>
    </row>
    <row r="11652" spans="1:36" ht="17.25" hidden="1" customHeight="1" x14ac:dyDescent="0.2">
      <c r="A11652" s="4" t="s">
        <v>47744</v>
      </c>
      <c r="B11652" t="s">
        <v>46924</v>
      </c>
      <c r="C11652" t="s">
        <v>47745</v>
      </c>
      <c r="E11652" t="s">
        <v>40</v>
      </c>
      <c r="F11652" t="s">
        <v>86</v>
      </c>
      <c r="G11652" s="5">
        <v>50</v>
      </c>
      <c r="H11652" t="s">
        <v>42</v>
      </c>
      <c r="I11652" t="s">
        <v>43</v>
      </c>
      <c r="J11652" t="s">
        <v>44</v>
      </c>
      <c r="K11652" t="s">
        <v>45</v>
      </c>
      <c r="L11652" t="s">
        <v>45</v>
      </c>
      <c r="N11652" s="6">
        <v>1998</v>
      </c>
      <c r="P11652" s="25"/>
      <c r="R11652" s="7">
        <v>53.677059999999997</v>
      </c>
      <c r="S11652" s="7">
        <v>-1.65496</v>
      </c>
      <c r="T11652" t="s">
        <v>46</v>
      </c>
      <c r="U11652" t="s">
        <v>47746</v>
      </c>
      <c r="X11652" t="s">
        <v>47005</v>
      </c>
      <c r="Y11652" t="s">
        <v>36708</v>
      </c>
      <c r="Z11652" t="s">
        <v>37636</v>
      </c>
      <c r="AA11652" t="s">
        <v>47747</v>
      </c>
      <c r="AB11652" t="s">
        <v>47748</v>
      </c>
      <c r="AG11652" t="s">
        <v>47749</v>
      </c>
      <c r="AH11652" s="27">
        <v>1152493</v>
      </c>
      <c r="AI11652" t="s">
        <v>47750</v>
      </c>
      <c r="AJ11652" t="s">
        <v>47751</v>
      </c>
    </row>
    <row r="11653" spans="1:36" ht="17.25" hidden="1" customHeight="1" x14ac:dyDescent="0.2">
      <c r="A11653" s="4" t="s">
        <v>47752</v>
      </c>
      <c r="B11653" t="s">
        <v>46924</v>
      </c>
      <c r="C11653" t="s">
        <v>47753</v>
      </c>
      <c r="E11653" t="s">
        <v>40</v>
      </c>
      <c r="F11653" t="s">
        <v>86</v>
      </c>
      <c r="G11653" s="5">
        <v>788</v>
      </c>
      <c r="H11653" t="s">
        <v>677</v>
      </c>
      <c r="I11653" t="s">
        <v>43</v>
      </c>
      <c r="J11653" t="s">
        <v>45</v>
      </c>
      <c r="K11653" t="s">
        <v>45</v>
      </c>
      <c r="L11653" t="s">
        <v>45</v>
      </c>
      <c r="M11653" t="s">
        <v>5341</v>
      </c>
      <c r="N11653" s="27"/>
      <c r="P11653" s="25"/>
      <c r="R11653" s="7">
        <v>53.522799999999997</v>
      </c>
      <c r="S11653" s="7">
        <v>-1.1285000000000001</v>
      </c>
      <c r="T11653" t="s">
        <v>504</v>
      </c>
      <c r="U11653" t="s">
        <v>47754</v>
      </c>
      <c r="X11653" t="s">
        <v>47755</v>
      </c>
      <c r="Y11653" t="s">
        <v>36708</v>
      </c>
      <c r="Z11653" t="s">
        <v>37636</v>
      </c>
      <c r="AA11653" t="s">
        <v>47756</v>
      </c>
      <c r="AG11653" t="s">
        <v>47757</v>
      </c>
      <c r="AH11653" s="27"/>
      <c r="AI11653" t="s">
        <v>47758</v>
      </c>
      <c r="AJ11653" t="s">
        <v>47759</v>
      </c>
    </row>
    <row r="11654" spans="1:36" ht="17.25" hidden="1" customHeight="1" x14ac:dyDescent="0.2">
      <c r="A11654" s="4" t="s">
        <v>47752</v>
      </c>
      <c r="B11654" t="s">
        <v>46924</v>
      </c>
      <c r="C11654" t="s">
        <v>47753</v>
      </c>
      <c r="E11654" t="s">
        <v>56</v>
      </c>
      <c r="F11654" t="s">
        <v>86</v>
      </c>
      <c r="G11654" s="5">
        <v>788</v>
      </c>
      <c r="H11654" t="s">
        <v>677</v>
      </c>
      <c r="I11654" t="s">
        <v>43</v>
      </c>
      <c r="J11654" t="s">
        <v>45</v>
      </c>
      <c r="K11654" t="s">
        <v>45</v>
      </c>
      <c r="L11654" t="s">
        <v>45</v>
      </c>
      <c r="M11654" t="s">
        <v>5341</v>
      </c>
      <c r="N11654" s="27"/>
      <c r="P11654" s="25"/>
      <c r="R11654" s="7">
        <v>53.522799999999997</v>
      </c>
      <c r="S11654" s="7">
        <v>-1.1285000000000001</v>
      </c>
      <c r="T11654" t="s">
        <v>504</v>
      </c>
      <c r="U11654" t="s">
        <v>47754</v>
      </c>
      <c r="X11654" t="s">
        <v>47755</v>
      </c>
      <c r="Y11654" t="s">
        <v>36708</v>
      </c>
      <c r="Z11654" t="s">
        <v>37636</v>
      </c>
      <c r="AA11654" t="s">
        <v>47756</v>
      </c>
      <c r="AG11654" t="s">
        <v>47757</v>
      </c>
      <c r="AH11654" s="27"/>
      <c r="AI11654" t="s">
        <v>47758</v>
      </c>
      <c r="AJ11654" t="s">
        <v>47760</v>
      </c>
    </row>
    <row r="11655" spans="1:36" ht="17.25" hidden="1" customHeight="1" x14ac:dyDescent="0.2">
      <c r="A11655" s="4" t="s">
        <v>47772</v>
      </c>
      <c r="B11655" t="s">
        <v>46924</v>
      </c>
      <c r="C11655" t="s">
        <v>47773</v>
      </c>
      <c r="E11655" t="s">
        <v>43</v>
      </c>
      <c r="F11655" t="s">
        <v>86</v>
      </c>
      <c r="G11655" s="5">
        <v>844</v>
      </c>
      <c r="H11655" t="s">
        <v>677</v>
      </c>
      <c r="I11655" t="s">
        <v>43</v>
      </c>
      <c r="J11655" t="s">
        <v>45</v>
      </c>
      <c r="K11655" t="s">
        <v>45</v>
      </c>
      <c r="L11655" t="s">
        <v>45</v>
      </c>
      <c r="N11655" s="27" t="s">
        <v>45</v>
      </c>
      <c r="P11655" s="25"/>
      <c r="R11655" s="7">
        <v>53.433399999999999</v>
      </c>
      <c r="S11655" s="7">
        <v>-2.3851</v>
      </c>
      <c r="T11655" t="s">
        <v>504</v>
      </c>
      <c r="U11655" t="s">
        <v>47774</v>
      </c>
      <c r="X11655" t="s">
        <v>47775</v>
      </c>
      <c r="Y11655" t="s">
        <v>36708</v>
      </c>
      <c r="Z11655" t="s">
        <v>37636</v>
      </c>
      <c r="AA11655" t="s">
        <v>47781</v>
      </c>
      <c r="AG11655" t="s">
        <v>47776</v>
      </c>
      <c r="AH11655" s="27" t="s">
        <v>47777</v>
      </c>
      <c r="AI11655" t="s">
        <v>47778</v>
      </c>
      <c r="AJ11655" t="s">
        <v>47782</v>
      </c>
    </row>
    <row r="11656" spans="1:36" ht="17.25" hidden="1" customHeight="1" x14ac:dyDescent="0.2">
      <c r="A11656" s="4" t="s">
        <v>47789</v>
      </c>
      <c r="B11656" t="s">
        <v>46924</v>
      </c>
      <c r="C11656" t="s">
        <v>47790</v>
      </c>
      <c r="E11656" t="s">
        <v>40</v>
      </c>
      <c r="F11656" t="s">
        <v>86</v>
      </c>
      <c r="G11656" s="5">
        <v>50</v>
      </c>
      <c r="H11656" t="s">
        <v>42</v>
      </c>
      <c r="I11656" t="s">
        <v>65</v>
      </c>
      <c r="J11656" t="s">
        <v>45</v>
      </c>
      <c r="K11656" t="s">
        <v>45</v>
      </c>
      <c r="L11656" t="s">
        <v>45</v>
      </c>
      <c r="N11656" s="6">
        <v>1997</v>
      </c>
      <c r="P11656" s="25"/>
      <c r="R11656" s="7">
        <v>54.606738999999997</v>
      </c>
      <c r="S11656" s="7">
        <v>-1.2026779999999999</v>
      </c>
      <c r="T11656" t="s">
        <v>46</v>
      </c>
      <c r="U11656" t="s">
        <v>47791</v>
      </c>
      <c r="X11656" t="s">
        <v>47473</v>
      </c>
      <c r="Y11656" t="s">
        <v>36708</v>
      </c>
      <c r="Z11656" t="s">
        <v>37636</v>
      </c>
      <c r="AC11656" t="s">
        <v>47792</v>
      </c>
      <c r="AG11656" t="s">
        <v>47793</v>
      </c>
      <c r="AH11656" s="24">
        <v>1146536</v>
      </c>
      <c r="AI11656" t="s">
        <v>47794</v>
      </c>
      <c r="AJ11656" t="s">
        <v>47795</v>
      </c>
    </row>
    <row r="11657" spans="1:36" ht="17.25" hidden="1" customHeight="1" x14ac:dyDescent="0.2">
      <c r="A11657" s="4" t="s">
        <v>47814</v>
      </c>
      <c r="B11657" t="s">
        <v>46924</v>
      </c>
      <c r="C11657" t="s">
        <v>47815</v>
      </c>
      <c r="E11657" t="s">
        <v>24111</v>
      </c>
      <c r="F11657" t="s">
        <v>37643</v>
      </c>
      <c r="G11657" s="5">
        <v>40</v>
      </c>
      <c r="H11657" t="s">
        <v>42</v>
      </c>
      <c r="I11657" t="s">
        <v>43</v>
      </c>
      <c r="J11657" t="s">
        <v>44</v>
      </c>
      <c r="K11657" t="s">
        <v>45</v>
      </c>
      <c r="L11657" t="s">
        <v>45</v>
      </c>
      <c r="M11657" t="s">
        <v>2514</v>
      </c>
      <c r="N11657" s="6">
        <v>2008</v>
      </c>
      <c r="P11657" s="25"/>
      <c r="R11657" s="7">
        <v>54.588230000000003</v>
      </c>
      <c r="S11657" s="7">
        <v>-1.10256</v>
      </c>
      <c r="T11657" t="s">
        <v>46</v>
      </c>
      <c r="U11657" t="s">
        <v>47816</v>
      </c>
      <c r="X11657" t="s">
        <v>47148</v>
      </c>
      <c r="Y11657" t="s">
        <v>36708</v>
      </c>
      <c r="Z11657" t="s">
        <v>37636</v>
      </c>
      <c r="AA11657" t="s">
        <v>47817</v>
      </c>
      <c r="AD11657" t="s">
        <v>880</v>
      </c>
      <c r="AE11657" t="s">
        <v>254</v>
      </c>
      <c r="AF11657" t="s">
        <v>1869</v>
      </c>
      <c r="AG11657" t="s">
        <v>47818</v>
      </c>
      <c r="AH11657" s="8" t="s">
        <v>47819</v>
      </c>
      <c r="AI11657" t="s">
        <v>47820</v>
      </c>
      <c r="AJ11657" t="s">
        <v>47821</v>
      </c>
    </row>
    <row r="11658" spans="1:36" ht="17.25" hidden="1" customHeight="1" x14ac:dyDescent="0.2">
      <c r="A11658" s="4" t="s">
        <v>47822</v>
      </c>
      <c r="B11658" t="s">
        <v>46924</v>
      </c>
      <c r="C11658" t="s">
        <v>47823</v>
      </c>
      <c r="E11658" t="s">
        <v>40</v>
      </c>
      <c r="F11658" t="s">
        <v>86</v>
      </c>
      <c r="G11658" s="5">
        <v>94</v>
      </c>
      <c r="H11658" t="s">
        <v>42</v>
      </c>
      <c r="I11658" t="s">
        <v>43</v>
      </c>
      <c r="J11658" t="s">
        <v>44</v>
      </c>
      <c r="K11658" t="s">
        <v>45</v>
      </c>
      <c r="L11658" t="s">
        <v>45</v>
      </c>
      <c r="M11658" t="s">
        <v>559</v>
      </c>
      <c r="N11658" s="6">
        <v>2000</v>
      </c>
      <c r="R11658" s="7">
        <v>53.267020000000002</v>
      </c>
      <c r="S11658" s="7">
        <v>-2.53098</v>
      </c>
      <c r="T11658" t="s">
        <v>46</v>
      </c>
      <c r="U11658" t="s">
        <v>47824</v>
      </c>
      <c r="X11658" t="s">
        <v>47015</v>
      </c>
      <c r="Y11658" t="s">
        <v>36708</v>
      </c>
      <c r="Z11658" t="s">
        <v>37636</v>
      </c>
      <c r="AD11658" t="s">
        <v>880</v>
      </c>
      <c r="AE11658" t="s">
        <v>254</v>
      </c>
      <c r="AF11658" t="s">
        <v>1869</v>
      </c>
      <c r="AG11658" t="s">
        <v>47825</v>
      </c>
      <c r="AH11658" s="8" t="s">
        <v>47826</v>
      </c>
      <c r="AI11658" t="s">
        <v>47827</v>
      </c>
      <c r="AJ11658" t="s">
        <v>47828</v>
      </c>
    </row>
    <row r="11659" spans="1:36" ht="17.25" hidden="1" customHeight="1" x14ac:dyDescent="0.2">
      <c r="A11659" s="4" t="s">
        <v>47829</v>
      </c>
      <c r="B11659" t="s">
        <v>46924</v>
      </c>
      <c r="C11659" t="s">
        <v>47830</v>
      </c>
      <c r="E11659" t="s">
        <v>40</v>
      </c>
      <c r="F11659" t="s">
        <v>86</v>
      </c>
      <c r="G11659" s="5">
        <v>93</v>
      </c>
      <c r="H11659" t="s">
        <v>42</v>
      </c>
      <c r="I11659" t="s">
        <v>43</v>
      </c>
      <c r="J11659" t="s">
        <v>44</v>
      </c>
      <c r="K11659" t="s">
        <v>45</v>
      </c>
      <c r="L11659" t="s">
        <v>45</v>
      </c>
      <c r="M11659" t="s">
        <v>559</v>
      </c>
      <c r="N11659" s="6">
        <v>1999</v>
      </c>
      <c r="R11659" s="7">
        <v>52.550579999999997</v>
      </c>
      <c r="S11659" s="7">
        <v>0.44863999999999998</v>
      </c>
      <c r="T11659" t="s">
        <v>46</v>
      </c>
      <c r="U11659" t="s">
        <v>47831</v>
      </c>
      <c r="X11659" t="s">
        <v>8478</v>
      </c>
      <c r="Y11659" t="s">
        <v>36708</v>
      </c>
      <c r="Z11659" t="s">
        <v>37636</v>
      </c>
      <c r="AD11659" t="s">
        <v>880</v>
      </c>
      <c r="AE11659" t="s">
        <v>28400</v>
      </c>
      <c r="AF11659" t="s">
        <v>52</v>
      </c>
      <c r="AG11659" t="s">
        <v>47832</v>
      </c>
      <c r="AH11659" s="8" t="s">
        <v>47833</v>
      </c>
      <c r="AI11659" t="s">
        <v>47834</v>
      </c>
      <c r="AJ11659" t="s">
        <v>47835</v>
      </c>
    </row>
    <row r="11660" spans="1:36" ht="17.25" hidden="1" customHeight="1" x14ac:dyDescent="0.2">
      <c r="A11660" s="4" t="s">
        <v>47845</v>
      </c>
      <c r="B11660" t="s">
        <v>47846</v>
      </c>
      <c r="C11660" t="s">
        <v>47847</v>
      </c>
      <c r="E11660" t="s">
        <v>40</v>
      </c>
      <c r="F11660" t="s">
        <v>543</v>
      </c>
      <c r="G11660" s="5">
        <v>49.8</v>
      </c>
      <c r="H11660" t="s">
        <v>42</v>
      </c>
      <c r="I11660" t="s">
        <v>528</v>
      </c>
      <c r="J11660" t="s">
        <v>45</v>
      </c>
      <c r="N11660" s="6">
        <v>2005</v>
      </c>
      <c r="P11660" s="6">
        <v>2070</v>
      </c>
      <c r="R11660" s="7">
        <v>-34.502789999999997</v>
      </c>
      <c r="S11660" s="7">
        <v>139.02444</v>
      </c>
      <c r="T11660" t="s">
        <v>46</v>
      </c>
      <c r="U11660" t="s">
        <v>47848</v>
      </c>
      <c r="X11660" t="s">
        <v>47849</v>
      </c>
      <c r="Y11660" t="s">
        <v>47850</v>
      </c>
      <c r="Z11660" t="s">
        <v>47851</v>
      </c>
      <c r="AG11660" t="s">
        <v>47852</v>
      </c>
      <c r="AH11660" s="6">
        <v>1196411</v>
      </c>
      <c r="AI11660" t="s">
        <v>47853</v>
      </c>
      <c r="AJ11660" t="s">
        <v>47854</v>
      </c>
    </row>
    <row r="11661" spans="1:36" ht="17.25" hidden="1" customHeight="1" x14ac:dyDescent="0.2">
      <c r="A11661" s="4" t="s">
        <v>47855</v>
      </c>
      <c r="B11661" t="s">
        <v>47846</v>
      </c>
      <c r="C11661" t="s">
        <v>47856</v>
      </c>
      <c r="E11661" t="s">
        <v>40</v>
      </c>
      <c r="F11661" t="s">
        <v>3002</v>
      </c>
      <c r="G11661" s="5">
        <v>55.62</v>
      </c>
      <c r="H11661" t="s">
        <v>42</v>
      </c>
      <c r="I11661" t="s">
        <v>528</v>
      </c>
      <c r="J11661" t="s">
        <v>45</v>
      </c>
      <c r="N11661" s="6">
        <v>1996</v>
      </c>
      <c r="P11661" s="6">
        <v>2036</v>
      </c>
      <c r="R11661" s="7">
        <v>-34.189594999999997</v>
      </c>
      <c r="S11661" s="7">
        <v>150.78851700000001</v>
      </c>
      <c r="T11661" t="s">
        <v>46</v>
      </c>
      <c r="U11661" t="s">
        <v>47857</v>
      </c>
      <c r="X11661" t="s">
        <v>47858</v>
      </c>
      <c r="Y11661" t="s">
        <v>47850</v>
      </c>
      <c r="Z11661" t="s">
        <v>47851</v>
      </c>
      <c r="AD11661" t="s">
        <v>52</v>
      </c>
      <c r="AE11661" t="s">
        <v>24466</v>
      </c>
      <c r="AG11661" t="s">
        <v>47859</v>
      </c>
      <c r="AH11661" s="27" t="s">
        <v>47860</v>
      </c>
      <c r="AI11661" t="s">
        <v>47861</v>
      </c>
      <c r="AJ11661" t="s">
        <v>47862</v>
      </c>
    </row>
    <row r="11662" spans="1:36" ht="17.25" hidden="1" customHeight="1" x14ac:dyDescent="0.2">
      <c r="A11662" s="4" t="s">
        <v>47881</v>
      </c>
      <c r="B11662" t="s">
        <v>47846</v>
      </c>
      <c r="C11662" t="s">
        <v>47882</v>
      </c>
      <c r="E11662" t="s">
        <v>40</v>
      </c>
      <c r="F11662" t="s">
        <v>3002</v>
      </c>
      <c r="G11662" s="5">
        <v>173</v>
      </c>
      <c r="H11662" t="s">
        <v>42</v>
      </c>
      <c r="I11662" t="s">
        <v>65</v>
      </c>
      <c r="J11662" t="s">
        <v>45</v>
      </c>
      <c r="N11662" s="6">
        <v>2006</v>
      </c>
      <c r="P11662" s="6">
        <v>2046</v>
      </c>
      <c r="R11662" s="7">
        <v>-27.110900000000001</v>
      </c>
      <c r="S11662" s="7">
        <v>150.90530000000001</v>
      </c>
      <c r="T11662" t="s">
        <v>46</v>
      </c>
      <c r="U11662" t="s">
        <v>47883</v>
      </c>
      <c r="X11662" t="s">
        <v>47884</v>
      </c>
      <c r="Y11662" t="s">
        <v>47850</v>
      </c>
      <c r="Z11662" t="s">
        <v>47851</v>
      </c>
      <c r="AA11662" t="s">
        <v>47885</v>
      </c>
      <c r="AB11662" t="s">
        <v>47886</v>
      </c>
      <c r="AG11662" t="s">
        <v>47887</v>
      </c>
      <c r="AH11662" s="6">
        <v>1164690</v>
      </c>
      <c r="AI11662" t="s">
        <v>47888</v>
      </c>
      <c r="AJ11662" t="s">
        <v>47889</v>
      </c>
    </row>
    <row r="11663" spans="1:36" ht="17.25" hidden="1" customHeight="1" x14ac:dyDescent="0.2">
      <c r="A11663" s="4" t="s">
        <v>47881</v>
      </c>
      <c r="B11663" t="s">
        <v>47846</v>
      </c>
      <c r="C11663" t="s">
        <v>47882</v>
      </c>
      <c r="E11663" t="s">
        <v>56</v>
      </c>
      <c r="F11663" t="s">
        <v>3002</v>
      </c>
      <c r="G11663" s="5">
        <v>188</v>
      </c>
      <c r="H11663" t="s">
        <v>42</v>
      </c>
      <c r="I11663" t="s">
        <v>65</v>
      </c>
      <c r="J11663" t="s">
        <v>45</v>
      </c>
      <c r="N11663" s="24">
        <v>2006</v>
      </c>
      <c r="P11663" s="24">
        <v>2046</v>
      </c>
      <c r="R11663" s="7">
        <v>-27.110900000000001</v>
      </c>
      <c r="S11663" s="7">
        <v>150.90530000000001</v>
      </c>
      <c r="T11663" t="s">
        <v>46</v>
      </c>
      <c r="U11663" t="s">
        <v>47883</v>
      </c>
      <c r="X11663" t="s">
        <v>47884</v>
      </c>
      <c r="Y11663" t="s">
        <v>47850</v>
      </c>
      <c r="Z11663" t="s">
        <v>47851</v>
      </c>
      <c r="AA11663" t="s">
        <v>47885</v>
      </c>
      <c r="AB11663" t="s">
        <v>47890</v>
      </c>
      <c r="AG11663" t="s">
        <v>47887</v>
      </c>
      <c r="AH11663" s="24">
        <v>1193271</v>
      </c>
      <c r="AI11663" t="s">
        <v>47888</v>
      </c>
      <c r="AJ11663" t="s">
        <v>47891</v>
      </c>
    </row>
    <row r="11664" spans="1:36" ht="17.25" hidden="1" customHeight="1" x14ac:dyDescent="0.2">
      <c r="A11664" s="4" t="s">
        <v>47881</v>
      </c>
      <c r="B11664" t="s">
        <v>47846</v>
      </c>
      <c r="C11664" t="s">
        <v>47882</v>
      </c>
      <c r="E11664" t="s">
        <v>58</v>
      </c>
      <c r="F11664" t="s">
        <v>3002</v>
      </c>
      <c r="G11664" s="5">
        <v>188</v>
      </c>
      <c r="H11664" t="s">
        <v>42</v>
      </c>
      <c r="I11664" t="s">
        <v>65</v>
      </c>
      <c r="J11664" t="s">
        <v>45</v>
      </c>
      <c r="N11664" s="6">
        <v>2006</v>
      </c>
      <c r="P11664" s="24">
        <v>2046</v>
      </c>
      <c r="R11664" s="7">
        <v>-27.110900000000001</v>
      </c>
      <c r="S11664" s="7">
        <v>150.90530000000001</v>
      </c>
      <c r="T11664" t="s">
        <v>46</v>
      </c>
      <c r="U11664" t="s">
        <v>47883</v>
      </c>
      <c r="X11664" t="s">
        <v>47884</v>
      </c>
      <c r="Y11664" t="s">
        <v>47850</v>
      </c>
      <c r="Z11664" t="s">
        <v>47851</v>
      </c>
      <c r="AA11664" t="s">
        <v>47885</v>
      </c>
      <c r="AB11664" t="s">
        <v>47892</v>
      </c>
      <c r="AG11664" t="s">
        <v>47887</v>
      </c>
      <c r="AH11664" s="24">
        <v>1175361</v>
      </c>
      <c r="AI11664" t="s">
        <v>47888</v>
      </c>
      <c r="AJ11664" t="s">
        <v>47893</v>
      </c>
    </row>
    <row r="11665" spans="1:36" ht="17.25" hidden="1" customHeight="1" x14ac:dyDescent="0.2">
      <c r="A11665" s="4" t="s">
        <v>47894</v>
      </c>
      <c r="B11665" t="s">
        <v>47846</v>
      </c>
      <c r="C11665" t="s">
        <v>47895</v>
      </c>
      <c r="E11665" t="s">
        <v>335</v>
      </c>
      <c r="F11665" t="s">
        <v>3002</v>
      </c>
      <c r="G11665" s="5">
        <v>173</v>
      </c>
      <c r="H11665" t="s">
        <v>42</v>
      </c>
      <c r="I11665" t="s">
        <v>65</v>
      </c>
      <c r="J11665" t="s">
        <v>45</v>
      </c>
      <c r="N11665" s="6">
        <v>2009</v>
      </c>
      <c r="P11665" s="6">
        <v>2049</v>
      </c>
      <c r="R11665" s="7">
        <v>-27.1128</v>
      </c>
      <c r="S11665" s="7">
        <v>150.9049</v>
      </c>
      <c r="T11665" t="s">
        <v>46</v>
      </c>
      <c r="U11665" t="s">
        <v>47883</v>
      </c>
      <c r="X11665" t="s">
        <v>47884</v>
      </c>
      <c r="Y11665" t="s">
        <v>47850</v>
      </c>
      <c r="Z11665" t="s">
        <v>47851</v>
      </c>
      <c r="AA11665" t="s">
        <v>47896</v>
      </c>
      <c r="AB11665" t="s">
        <v>47897</v>
      </c>
      <c r="AG11665" t="s">
        <v>47898</v>
      </c>
      <c r="AH11665" s="6">
        <v>1209957</v>
      </c>
      <c r="AI11665" t="s">
        <v>47899</v>
      </c>
      <c r="AJ11665" t="s">
        <v>47900</v>
      </c>
    </row>
    <row r="11666" spans="1:36" ht="17.25" hidden="1" customHeight="1" x14ac:dyDescent="0.2">
      <c r="A11666" s="4" t="s">
        <v>47894</v>
      </c>
      <c r="B11666" t="s">
        <v>47846</v>
      </c>
      <c r="C11666" t="s">
        <v>47895</v>
      </c>
      <c r="E11666" t="s">
        <v>1157</v>
      </c>
      <c r="F11666" t="s">
        <v>3002</v>
      </c>
      <c r="G11666" s="5">
        <v>173</v>
      </c>
      <c r="H11666" t="s">
        <v>42</v>
      </c>
      <c r="I11666" t="s">
        <v>65</v>
      </c>
      <c r="J11666" t="s">
        <v>45</v>
      </c>
      <c r="N11666" s="6">
        <v>2009</v>
      </c>
      <c r="P11666" s="6">
        <v>2049</v>
      </c>
      <c r="R11666" s="7">
        <v>-27.1128</v>
      </c>
      <c r="S11666" s="7">
        <v>150.9049</v>
      </c>
      <c r="T11666" t="s">
        <v>46</v>
      </c>
      <c r="U11666" t="s">
        <v>47883</v>
      </c>
      <c r="X11666" t="s">
        <v>47884</v>
      </c>
      <c r="Y11666" t="s">
        <v>47850</v>
      </c>
      <c r="Z11666" t="s">
        <v>47851</v>
      </c>
      <c r="AA11666" t="s">
        <v>47896</v>
      </c>
      <c r="AB11666" t="s">
        <v>47901</v>
      </c>
      <c r="AG11666" t="s">
        <v>47898</v>
      </c>
      <c r="AH11666" s="6">
        <v>1212810</v>
      </c>
      <c r="AI11666" t="s">
        <v>47899</v>
      </c>
      <c r="AJ11666" t="s">
        <v>47902</v>
      </c>
    </row>
    <row r="11667" spans="1:36" ht="17.25" hidden="1" customHeight="1" x14ac:dyDescent="0.2">
      <c r="A11667" s="4" t="s">
        <v>47894</v>
      </c>
      <c r="B11667" t="s">
        <v>47846</v>
      </c>
      <c r="C11667" t="s">
        <v>47895</v>
      </c>
      <c r="E11667" t="s">
        <v>2297</v>
      </c>
      <c r="F11667" t="s">
        <v>3002</v>
      </c>
      <c r="G11667" s="5">
        <v>173</v>
      </c>
      <c r="H11667" t="s">
        <v>42</v>
      </c>
      <c r="I11667" t="s">
        <v>65</v>
      </c>
      <c r="J11667" t="s">
        <v>45</v>
      </c>
      <c r="N11667" s="6">
        <v>2009</v>
      </c>
      <c r="P11667" s="6">
        <v>2049</v>
      </c>
      <c r="R11667" s="7">
        <v>-27.1128</v>
      </c>
      <c r="S11667" s="7">
        <v>150.9049</v>
      </c>
      <c r="T11667" t="s">
        <v>46</v>
      </c>
      <c r="U11667" t="s">
        <v>47883</v>
      </c>
      <c r="X11667" t="s">
        <v>47884</v>
      </c>
      <c r="Y11667" t="s">
        <v>47850</v>
      </c>
      <c r="Z11667" t="s">
        <v>47851</v>
      </c>
      <c r="AA11667" t="s">
        <v>47896</v>
      </c>
      <c r="AB11667" t="s">
        <v>47903</v>
      </c>
      <c r="AG11667" t="s">
        <v>47898</v>
      </c>
      <c r="AH11667" s="6">
        <v>1212811</v>
      </c>
      <c r="AI11667" t="s">
        <v>47899</v>
      </c>
      <c r="AJ11667" t="s">
        <v>47904</v>
      </c>
    </row>
    <row r="11668" spans="1:36" ht="17.25" hidden="1" customHeight="1" x14ac:dyDescent="0.2">
      <c r="A11668" s="4" t="s">
        <v>47912</v>
      </c>
      <c r="B11668" t="s">
        <v>47846</v>
      </c>
      <c r="C11668" t="s">
        <v>47913</v>
      </c>
      <c r="E11668" t="s">
        <v>2297</v>
      </c>
      <c r="F11668" t="s">
        <v>86</v>
      </c>
      <c r="G11668" s="5">
        <v>58</v>
      </c>
      <c r="H11668" t="s">
        <v>42</v>
      </c>
      <c r="I11668" t="s">
        <v>65</v>
      </c>
      <c r="J11668" t="s">
        <v>45</v>
      </c>
      <c r="N11668" s="6">
        <v>2011</v>
      </c>
      <c r="P11668" s="25"/>
      <c r="R11668" s="7">
        <v>-12.555</v>
      </c>
      <c r="S11668" s="7">
        <v>130.8665</v>
      </c>
      <c r="T11668" t="s">
        <v>46</v>
      </c>
      <c r="U11668" t="s">
        <v>47914</v>
      </c>
      <c r="X11668" t="s">
        <v>47915</v>
      </c>
      <c r="Y11668" t="s">
        <v>47850</v>
      </c>
      <c r="Z11668" t="s">
        <v>47851</v>
      </c>
      <c r="AG11668" t="s">
        <v>47916</v>
      </c>
      <c r="AH11668" s="27">
        <v>1227172</v>
      </c>
      <c r="AI11668" t="s">
        <v>47917</v>
      </c>
      <c r="AJ11668" t="s">
        <v>47918</v>
      </c>
    </row>
    <row r="11669" spans="1:36" ht="17.25" hidden="1" customHeight="1" x14ac:dyDescent="0.2">
      <c r="A11669" s="4" t="s">
        <v>47912</v>
      </c>
      <c r="B11669" t="s">
        <v>47846</v>
      </c>
      <c r="C11669" t="s">
        <v>47913</v>
      </c>
      <c r="E11669" t="s">
        <v>3929</v>
      </c>
      <c r="F11669" t="s">
        <v>86</v>
      </c>
      <c r="G11669" s="5">
        <v>58</v>
      </c>
      <c r="H11669" t="s">
        <v>42</v>
      </c>
      <c r="I11669" t="s">
        <v>65</v>
      </c>
      <c r="J11669" t="s">
        <v>45</v>
      </c>
      <c r="N11669" s="6">
        <v>2011</v>
      </c>
      <c r="P11669" s="25"/>
      <c r="R11669" s="7">
        <v>-12.555</v>
      </c>
      <c r="S11669" s="7">
        <v>130.8665</v>
      </c>
      <c r="T11669" t="s">
        <v>46</v>
      </c>
      <c r="U11669" t="s">
        <v>47914</v>
      </c>
      <c r="X11669" t="s">
        <v>47915</v>
      </c>
      <c r="Y11669" t="s">
        <v>47850</v>
      </c>
      <c r="Z11669" t="s">
        <v>47851</v>
      </c>
      <c r="AG11669" t="s">
        <v>47916</v>
      </c>
      <c r="AH11669" s="27">
        <v>1227173</v>
      </c>
      <c r="AI11669" t="s">
        <v>47917</v>
      </c>
      <c r="AJ11669" t="s">
        <v>47919</v>
      </c>
    </row>
    <row r="11670" spans="1:36" ht="17.25" hidden="1" customHeight="1" x14ac:dyDescent="0.2">
      <c r="A11670" s="4" t="s">
        <v>47912</v>
      </c>
      <c r="B11670" t="s">
        <v>47846</v>
      </c>
      <c r="C11670" t="s">
        <v>47913</v>
      </c>
      <c r="E11670" t="s">
        <v>47920</v>
      </c>
      <c r="F11670" t="s">
        <v>86</v>
      </c>
      <c r="G11670" s="5">
        <v>105</v>
      </c>
      <c r="H11670" t="s">
        <v>42</v>
      </c>
      <c r="I11670" t="s">
        <v>43</v>
      </c>
      <c r="J11670" t="s">
        <v>45</v>
      </c>
      <c r="N11670" s="6">
        <v>1987</v>
      </c>
      <c r="P11670" s="25"/>
      <c r="R11670" s="7">
        <v>-12.555</v>
      </c>
      <c r="S11670" s="7">
        <v>130.8665</v>
      </c>
      <c r="T11670" t="s">
        <v>46</v>
      </c>
      <c r="U11670" t="s">
        <v>47914</v>
      </c>
      <c r="X11670" t="s">
        <v>47915</v>
      </c>
      <c r="Y11670" t="s">
        <v>47850</v>
      </c>
      <c r="Z11670" t="s">
        <v>47851</v>
      </c>
      <c r="AG11670" t="s">
        <v>47916</v>
      </c>
      <c r="AH11670" s="27" t="s">
        <v>47921</v>
      </c>
      <c r="AI11670" t="s">
        <v>47917</v>
      </c>
      <c r="AJ11670" t="s">
        <v>47922</v>
      </c>
    </row>
    <row r="11671" spans="1:36" ht="17.25" hidden="1" customHeight="1" x14ac:dyDescent="0.2">
      <c r="A11671" s="4" t="s">
        <v>47923</v>
      </c>
      <c r="B11671" t="s">
        <v>47846</v>
      </c>
      <c r="C11671" t="s">
        <v>47924</v>
      </c>
      <c r="E11671" t="s">
        <v>40</v>
      </c>
      <c r="F11671" t="s">
        <v>86</v>
      </c>
      <c r="G11671" s="5">
        <v>240</v>
      </c>
      <c r="H11671" t="s">
        <v>42</v>
      </c>
      <c r="I11671" t="s">
        <v>43</v>
      </c>
      <c r="J11671" t="s">
        <v>45</v>
      </c>
      <c r="N11671" s="6">
        <v>2003</v>
      </c>
      <c r="P11671" s="25"/>
      <c r="R11671" s="7">
        <v>-32.200099999999999</v>
      </c>
      <c r="S11671" s="7">
        <v>115.77370000000001</v>
      </c>
      <c r="T11671" t="s">
        <v>46</v>
      </c>
      <c r="U11671" t="s">
        <v>47925</v>
      </c>
      <c r="X11671" t="s">
        <v>47872</v>
      </c>
      <c r="Y11671" t="s">
        <v>47850</v>
      </c>
      <c r="Z11671" t="s">
        <v>47851</v>
      </c>
      <c r="AG11671" t="s">
        <v>47926</v>
      </c>
      <c r="AH11671" s="27" t="s">
        <v>47927</v>
      </c>
      <c r="AI11671" t="s">
        <v>47928</v>
      </c>
      <c r="AJ11671" t="s">
        <v>47929</v>
      </c>
    </row>
    <row r="11672" spans="1:36" ht="17.25" hidden="1" customHeight="1" x14ac:dyDescent="0.2">
      <c r="A11672" s="4" t="s">
        <v>47930</v>
      </c>
      <c r="B11672" t="s">
        <v>47846</v>
      </c>
      <c r="C11672" t="s">
        <v>47931</v>
      </c>
      <c r="E11672" t="s">
        <v>40</v>
      </c>
      <c r="F11672" t="s">
        <v>86</v>
      </c>
      <c r="G11672" s="5">
        <v>181</v>
      </c>
      <c r="H11672" t="s">
        <v>42</v>
      </c>
      <c r="I11672" t="s">
        <v>65</v>
      </c>
      <c r="J11672" t="s">
        <v>45</v>
      </c>
      <c r="N11672" s="6">
        <v>2009</v>
      </c>
      <c r="P11672" s="6">
        <v>2070</v>
      </c>
      <c r="R11672" s="7">
        <v>-33.209893700000002</v>
      </c>
      <c r="S11672" s="7">
        <v>151.54265219999999</v>
      </c>
      <c r="T11672" t="s">
        <v>46</v>
      </c>
      <c r="U11672" t="s">
        <v>47932</v>
      </c>
      <c r="X11672" t="s">
        <v>47858</v>
      </c>
      <c r="Y11672" t="s">
        <v>47850</v>
      </c>
      <c r="Z11672" t="s">
        <v>47851</v>
      </c>
      <c r="AA11672" t="s">
        <v>47933</v>
      </c>
      <c r="AB11672" t="s">
        <v>47934</v>
      </c>
      <c r="AG11672" t="s">
        <v>47935</v>
      </c>
      <c r="AH11672" s="6">
        <v>1192735</v>
      </c>
      <c r="AI11672" t="s">
        <v>47936</v>
      </c>
      <c r="AJ11672" t="s">
        <v>47937</v>
      </c>
    </row>
    <row r="11673" spans="1:36" ht="17.25" hidden="1" customHeight="1" x14ac:dyDescent="0.2">
      <c r="A11673" s="4" t="s">
        <v>47930</v>
      </c>
      <c r="B11673" t="s">
        <v>47846</v>
      </c>
      <c r="C11673" t="s">
        <v>47931</v>
      </c>
      <c r="E11673" t="s">
        <v>56</v>
      </c>
      <c r="F11673" t="s">
        <v>86</v>
      </c>
      <c r="G11673" s="5">
        <v>181</v>
      </c>
      <c r="H11673" t="s">
        <v>42</v>
      </c>
      <c r="I11673" t="s">
        <v>65</v>
      </c>
      <c r="J11673" t="s">
        <v>45</v>
      </c>
      <c r="N11673" s="6">
        <v>2009</v>
      </c>
      <c r="P11673" s="6">
        <v>2070</v>
      </c>
      <c r="R11673" s="7">
        <v>-33.209893700000002</v>
      </c>
      <c r="S11673" s="7">
        <v>151.54265219999999</v>
      </c>
      <c r="T11673" t="s">
        <v>46</v>
      </c>
      <c r="U11673" t="s">
        <v>47932</v>
      </c>
      <c r="X11673" t="s">
        <v>47858</v>
      </c>
      <c r="Y11673" t="s">
        <v>47850</v>
      </c>
      <c r="Z11673" t="s">
        <v>47851</v>
      </c>
      <c r="AA11673" t="s">
        <v>47933</v>
      </c>
      <c r="AB11673" t="s">
        <v>47938</v>
      </c>
      <c r="AG11673" t="s">
        <v>47935</v>
      </c>
      <c r="AH11673" s="6">
        <v>1195632</v>
      </c>
      <c r="AI11673" t="s">
        <v>47936</v>
      </c>
      <c r="AJ11673" t="s">
        <v>47939</v>
      </c>
    </row>
    <row r="11674" spans="1:36" ht="17.25" hidden="1" customHeight="1" x14ac:dyDescent="0.2">
      <c r="A11674" s="4" t="s">
        <v>47930</v>
      </c>
      <c r="B11674" t="s">
        <v>47846</v>
      </c>
      <c r="C11674" t="s">
        <v>47931</v>
      </c>
      <c r="E11674" t="s">
        <v>58</v>
      </c>
      <c r="F11674" t="s">
        <v>86</v>
      </c>
      <c r="G11674" s="5">
        <v>181</v>
      </c>
      <c r="H11674" t="s">
        <v>42</v>
      </c>
      <c r="I11674" t="s">
        <v>65</v>
      </c>
      <c r="J11674" t="s">
        <v>45</v>
      </c>
      <c r="N11674" s="6">
        <v>2009</v>
      </c>
      <c r="P11674" s="6">
        <v>2070</v>
      </c>
      <c r="R11674" s="7">
        <v>-33.209893700000002</v>
      </c>
      <c r="S11674" s="7">
        <v>151.54265219999999</v>
      </c>
      <c r="T11674" t="s">
        <v>46</v>
      </c>
      <c r="U11674" t="s">
        <v>47932</v>
      </c>
      <c r="X11674" t="s">
        <v>47858</v>
      </c>
      <c r="Y11674" t="s">
        <v>47850</v>
      </c>
      <c r="Z11674" t="s">
        <v>47851</v>
      </c>
      <c r="AA11674" t="s">
        <v>47933</v>
      </c>
      <c r="AB11674" t="s">
        <v>47940</v>
      </c>
      <c r="AG11674" t="s">
        <v>47935</v>
      </c>
      <c r="AH11674" s="24">
        <v>1195633</v>
      </c>
      <c r="AI11674" t="s">
        <v>47936</v>
      </c>
      <c r="AJ11674" t="s">
        <v>47941</v>
      </c>
    </row>
    <row r="11675" spans="1:36" ht="17.25" hidden="1" customHeight="1" x14ac:dyDescent="0.2">
      <c r="A11675" s="4" t="s">
        <v>47930</v>
      </c>
      <c r="B11675" t="s">
        <v>47846</v>
      </c>
      <c r="C11675" t="s">
        <v>47931</v>
      </c>
      <c r="E11675" t="s">
        <v>191</v>
      </c>
      <c r="F11675" t="s">
        <v>86</v>
      </c>
      <c r="G11675" s="5">
        <v>181</v>
      </c>
      <c r="H11675" t="s">
        <v>42</v>
      </c>
      <c r="I11675" t="s">
        <v>65</v>
      </c>
      <c r="J11675" t="s">
        <v>45</v>
      </c>
      <c r="N11675" s="6">
        <v>2009</v>
      </c>
      <c r="P11675" s="6">
        <v>2070</v>
      </c>
      <c r="R11675" s="7">
        <v>-33.209893700000002</v>
      </c>
      <c r="S11675" s="7">
        <v>151.54265219999999</v>
      </c>
      <c r="T11675" t="s">
        <v>46</v>
      </c>
      <c r="U11675" t="s">
        <v>47932</v>
      </c>
      <c r="X11675" t="s">
        <v>47858</v>
      </c>
      <c r="Y11675" t="s">
        <v>47850</v>
      </c>
      <c r="Z11675" t="s">
        <v>47851</v>
      </c>
      <c r="AA11675" t="s">
        <v>47933</v>
      </c>
      <c r="AB11675" t="s">
        <v>47942</v>
      </c>
      <c r="AG11675" t="s">
        <v>47935</v>
      </c>
      <c r="AH11675" s="24">
        <v>1195634</v>
      </c>
      <c r="AI11675" t="s">
        <v>47936</v>
      </c>
      <c r="AJ11675" t="s">
        <v>47943</v>
      </c>
    </row>
    <row r="11676" spans="1:36" ht="17.25" hidden="1" customHeight="1" x14ac:dyDescent="0.2">
      <c r="A11676" s="4" t="s">
        <v>47944</v>
      </c>
      <c r="B11676" t="s">
        <v>47846</v>
      </c>
      <c r="C11676" t="s">
        <v>47945</v>
      </c>
      <c r="E11676" t="s">
        <v>40</v>
      </c>
      <c r="F11676" t="s">
        <v>3002</v>
      </c>
      <c r="G11676" s="5">
        <v>140</v>
      </c>
      <c r="H11676" t="s">
        <v>42</v>
      </c>
      <c r="I11676" t="s">
        <v>43</v>
      </c>
      <c r="J11676" t="s">
        <v>45</v>
      </c>
      <c r="N11676" s="6">
        <v>2010</v>
      </c>
      <c r="P11676" s="24">
        <v>2039</v>
      </c>
      <c r="R11676" s="7">
        <v>-26.668049</v>
      </c>
      <c r="S11676" s="7">
        <v>150.27003300000001</v>
      </c>
      <c r="T11676" t="s">
        <v>46</v>
      </c>
      <c r="U11676" t="s">
        <v>47946</v>
      </c>
      <c r="X11676" t="s">
        <v>47884</v>
      </c>
      <c r="Y11676" t="s">
        <v>47850</v>
      </c>
      <c r="Z11676" t="s">
        <v>47851</v>
      </c>
      <c r="AA11676" t="s">
        <v>47947</v>
      </c>
      <c r="AB11676" t="s">
        <v>47948</v>
      </c>
      <c r="AG11676" t="s">
        <v>47949</v>
      </c>
      <c r="AH11676" s="8" t="s">
        <v>47950</v>
      </c>
      <c r="AI11676" t="s">
        <v>47951</v>
      </c>
      <c r="AJ11676" t="s">
        <v>47952</v>
      </c>
    </row>
    <row r="11677" spans="1:36" ht="17.25" hidden="1" customHeight="1" x14ac:dyDescent="0.2">
      <c r="A11677" s="4" t="s">
        <v>47953</v>
      </c>
      <c r="B11677" t="s">
        <v>47846</v>
      </c>
      <c r="C11677" t="s">
        <v>47954</v>
      </c>
      <c r="E11677" t="s">
        <v>40</v>
      </c>
      <c r="F11677" t="s">
        <v>3002</v>
      </c>
      <c r="G11677" s="5">
        <v>644</v>
      </c>
      <c r="H11677" t="s">
        <v>42</v>
      </c>
      <c r="I11677" t="s">
        <v>43</v>
      </c>
      <c r="J11677" t="s">
        <v>45</v>
      </c>
      <c r="N11677" s="6">
        <v>2009</v>
      </c>
      <c r="P11677" s="24">
        <v>2045</v>
      </c>
      <c r="R11677" s="7">
        <v>-27.116900000000001</v>
      </c>
      <c r="S11677" s="7">
        <v>150.89420000000001</v>
      </c>
      <c r="T11677" t="s">
        <v>46</v>
      </c>
      <c r="U11677" t="s">
        <v>47955</v>
      </c>
      <c r="X11677" t="s">
        <v>47884</v>
      </c>
      <c r="Y11677" t="s">
        <v>47850</v>
      </c>
      <c r="Z11677" t="s">
        <v>47851</v>
      </c>
      <c r="AA11677" t="s">
        <v>47956</v>
      </c>
      <c r="AB11677" t="s">
        <v>47957</v>
      </c>
      <c r="AG11677" t="s">
        <v>47958</v>
      </c>
      <c r="AH11677" s="8" t="s">
        <v>47959</v>
      </c>
      <c r="AI11677" t="s">
        <v>47960</v>
      </c>
      <c r="AJ11677" t="s">
        <v>47961</v>
      </c>
    </row>
    <row r="11678" spans="1:36" ht="17.25" hidden="1" customHeight="1" x14ac:dyDescent="0.2">
      <c r="A11678" s="4" t="s">
        <v>47971</v>
      </c>
      <c r="B11678" t="s">
        <v>47846</v>
      </c>
      <c r="C11678" t="s">
        <v>47972</v>
      </c>
      <c r="E11678" t="s">
        <v>40</v>
      </c>
      <c r="F11678" t="s">
        <v>86</v>
      </c>
      <c r="G11678" s="5">
        <v>52</v>
      </c>
      <c r="H11678" t="s">
        <v>42</v>
      </c>
      <c r="I11678" t="s">
        <v>65</v>
      </c>
      <c r="J11678" t="s">
        <v>45</v>
      </c>
      <c r="N11678" s="6">
        <v>1973</v>
      </c>
      <c r="P11678" s="24">
        <v>2030</v>
      </c>
      <c r="R11678" s="7">
        <v>-34.847483799999999</v>
      </c>
      <c r="S11678" s="7">
        <v>138.5774333</v>
      </c>
      <c r="T11678" t="s">
        <v>46</v>
      </c>
      <c r="U11678" t="s">
        <v>47865</v>
      </c>
      <c r="X11678" t="s">
        <v>47849</v>
      </c>
      <c r="Y11678" t="s">
        <v>47850</v>
      </c>
      <c r="Z11678" t="s">
        <v>47851</v>
      </c>
      <c r="AA11678" t="s">
        <v>47973</v>
      </c>
      <c r="AB11678" t="s">
        <v>47974</v>
      </c>
      <c r="AG11678" t="s">
        <v>47975</v>
      </c>
      <c r="AH11678" s="6">
        <v>1112808</v>
      </c>
      <c r="AI11678" t="s">
        <v>47976</v>
      </c>
      <c r="AJ11678" t="s">
        <v>47977</v>
      </c>
    </row>
    <row r="11679" spans="1:36" ht="17.25" hidden="1" customHeight="1" x14ac:dyDescent="0.2">
      <c r="A11679" s="4" t="s">
        <v>47971</v>
      </c>
      <c r="B11679" t="s">
        <v>47846</v>
      </c>
      <c r="C11679" t="s">
        <v>47972</v>
      </c>
      <c r="E11679" t="s">
        <v>56</v>
      </c>
      <c r="F11679" t="s">
        <v>86</v>
      </c>
      <c r="G11679" s="5">
        <v>52</v>
      </c>
      <c r="H11679" t="s">
        <v>42</v>
      </c>
      <c r="I11679" t="s">
        <v>65</v>
      </c>
      <c r="J11679" t="s">
        <v>45</v>
      </c>
      <c r="N11679" s="6">
        <v>1973</v>
      </c>
      <c r="P11679" s="24">
        <v>2030</v>
      </c>
      <c r="R11679" s="7">
        <v>-34.847483799999999</v>
      </c>
      <c r="S11679" s="7">
        <v>138.5774333</v>
      </c>
      <c r="T11679" t="s">
        <v>46</v>
      </c>
      <c r="U11679" t="s">
        <v>47865</v>
      </c>
      <c r="X11679" t="s">
        <v>47849</v>
      </c>
      <c r="Y11679" t="s">
        <v>47850</v>
      </c>
      <c r="Z11679" t="s">
        <v>47851</v>
      </c>
      <c r="AA11679" t="s">
        <v>47973</v>
      </c>
      <c r="AB11679" t="s">
        <v>47978</v>
      </c>
      <c r="AG11679" t="s">
        <v>47975</v>
      </c>
      <c r="AH11679" s="6">
        <v>1112809</v>
      </c>
      <c r="AI11679" t="s">
        <v>47976</v>
      </c>
      <c r="AJ11679" t="s">
        <v>47979</v>
      </c>
    </row>
    <row r="11680" spans="1:36" ht="17.25" hidden="1" customHeight="1" x14ac:dyDescent="0.2">
      <c r="A11680" s="4" t="s">
        <v>47971</v>
      </c>
      <c r="B11680" t="s">
        <v>47846</v>
      </c>
      <c r="C11680" t="s">
        <v>47972</v>
      </c>
      <c r="E11680" t="s">
        <v>58</v>
      </c>
      <c r="F11680" t="s">
        <v>86</v>
      </c>
      <c r="G11680" s="5">
        <v>52</v>
      </c>
      <c r="H11680" t="s">
        <v>42</v>
      </c>
      <c r="I11680" t="s">
        <v>65</v>
      </c>
      <c r="J11680" t="s">
        <v>45</v>
      </c>
      <c r="N11680" s="6">
        <v>1973</v>
      </c>
      <c r="P11680" s="24">
        <v>2030</v>
      </c>
      <c r="R11680" s="7">
        <v>-34.847483799999999</v>
      </c>
      <c r="S11680" s="7">
        <v>138.5774333</v>
      </c>
      <c r="T11680" t="s">
        <v>46</v>
      </c>
      <c r="U11680" t="s">
        <v>47865</v>
      </c>
      <c r="X11680" t="s">
        <v>47849</v>
      </c>
      <c r="Y11680" t="s">
        <v>47850</v>
      </c>
      <c r="Z11680" t="s">
        <v>47851</v>
      </c>
      <c r="AA11680" t="s">
        <v>47973</v>
      </c>
      <c r="AB11680" t="s">
        <v>47980</v>
      </c>
      <c r="AG11680" t="s">
        <v>47975</v>
      </c>
      <c r="AH11680" s="6">
        <v>1112810</v>
      </c>
      <c r="AI11680" t="s">
        <v>47976</v>
      </c>
      <c r="AJ11680" t="s">
        <v>47981</v>
      </c>
    </row>
    <row r="11681" spans="1:36" ht="17.25" hidden="1" customHeight="1" x14ac:dyDescent="0.2">
      <c r="A11681" s="4" t="s">
        <v>47982</v>
      </c>
      <c r="B11681" t="s">
        <v>47846</v>
      </c>
      <c r="C11681" t="s">
        <v>47983</v>
      </c>
      <c r="E11681" t="s">
        <v>40</v>
      </c>
      <c r="F11681" t="s">
        <v>86</v>
      </c>
      <c r="G11681" s="5">
        <v>72</v>
      </c>
      <c r="H11681" t="s">
        <v>558</v>
      </c>
      <c r="I11681" t="s">
        <v>528</v>
      </c>
      <c r="J11681" t="s">
        <v>45</v>
      </c>
      <c r="N11681" s="27" t="s">
        <v>45</v>
      </c>
      <c r="R11681" s="7">
        <v>-32.497779999999999</v>
      </c>
      <c r="S11681" s="7">
        <v>146.25821999999999</v>
      </c>
      <c r="T11681" t="s">
        <v>504</v>
      </c>
      <c r="X11681" t="s">
        <v>47858</v>
      </c>
      <c r="Y11681" t="s">
        <v>47850</v>
      </c>
      <c r="Z11681" t="s">
        <v>47851</v>
      </c>
      <c r="AG11681" t="s">
        <v>45</v>
      </c>
      <c r="AH11681" s="27"/>
      <c r="AI11681" t="s">
        <v>47984</v>
      </c>
      <c r="AJ11681" t="s">
        <v>47985</v>
      </c>
    </row>
    <row r="11682" spans="1:36" ht="17.25" hidden="1" customHeight="1" x14ac:dyDescent="0.2">
      <c r="A11682" s="4" t="s">
        <v>47992</v>
      </c>
      <c r="B11682" t="s">
        <v>47846</v>
      </c>
      <c r="C11682" t="s">
        <v>47993</v>
      </c>
      <c r="E11682" t="s">
        <v>32526</v>
      </c>
      <c r="F11682" t="s">
        <v>86</v>
      </c>
      <c r="G11682" s="5">
        <v>53</v>
      </c>
      <c r="H11682" t="s">
        <v>42</v>
      </c>
      <c r="I11682" t="s">
        <v>65</v>
      </c>
      <c r="J11682" t="s">
        <v>45</v>
      </c>
      <c r="N11682" s="6">
        <v>1979</v>
      </c>
      <c r="P11682" s="6">
        <v>2039</v>
      </c>
      <c r="R11682" s="7">
        <v>-38.2750275</v>
      </c>
      <c r="S11682" s="7">
        <v>146.4232982</v>
      </c>
      <c r="T11682" t="s">
        <v>46</v>
      </c>
      <c r="U11682" t="s">
        <v>47994</v>
      </c>
      <c r="X11682" t="s">
        <v>17482</v>
      </c>
      <c r="Y11682" t="s">
        <v>47850</v>
      </c>
      <c r="Z11682" t="s">
        <v>47851</v>
      </c>
      <c r="AA11682" t="s">
        <v>47995</v>
      </c>
      <c r="AB11682" t="s">
        <v>47996</v>
      </c>
      <c r="AG11682" t="s">
        <v>47997</v>
      </c>
      <c r="AH11682" s="6">
        <v>1122471</v>
      </c>
      <c r="AI11682" t="s">
        <v>47998</v>
      </c>
      <c r="AJ11682" t="s">
        <v>47999</v>
      </c>
    </row>
    <row r="11683" spans="1:36" ht="17.25" hidden="1" customHeight="1" x14ac:dyDescent="0.2">
      <c r="A11683" s="4" t="s">
        <v>47992</v>
      </c>
      <c r="B11683" t="s">
        <v>47846</v>
      </c>
      <c r="C11683" t="s">
        <v>47993</v>
      </c>
      <c r="E11683" t="s">
        <v>32533</v>
      </c>
      <c r="F11683" t="s">
        <v>86</v>
      </c>
      <c r="G11683" s="5">
        <v>53</v>
      </c>
      <c r="H11683" t="s">
        <v>42</v>
      </c>
      <c r="I11683" t="s">
        <v>65</v>
      </c>
      <c r="J11683" t="s">
        <v>45</v>
      </c>
      <c r="N11683" s="6">
        <v>1979</v>
      </c>
      <c r="P11683" s="6">
        <v>2039</v>
      </c>
      <c r="R11683" s="7">
        <v>-38.2750275</v>
      </c>
      <c r="S11683" s="7">
        <v>146.4232982</v>
      </c>
      <c r="T11683" t="s">
        <v>46</v>
      </c>
      <c r="U11683" t="s">
        <v>47994</v>
      </c>
      <c r="X11683" t="s">
        <v>17482</v>
      </c>
      <c r="Y11683" t="s">
        <v>47850</v>
      </c>
      <c r="Z11683" t="s">
        <v>47851</v>
      </c>
      <c r="AA11683" t="s">
        <v>47995</v>
      </c>
      <c r="AB11683" t="s">
        <v>48000</v>
      </c>
      <c r="AG11683" t="s">
        <v>47997</v>
      </c>
      <c r="AH11683" s="6">
        <v>1122472</v>
      </c>
      <c r="AI11683" t="s">
        <v>47998</v>
      </c>
      <c r="AJ11683" t="s">
        <v>48001</v>
      </c>
    </row>
    <row r="11684" spans="1:36" ht="17.25" hidden="1" customHeight="1" x14ac:dyDescent="0.2">
      <c r="A11684" s="4" t="s">
        <v>47992</v>
      </c>
      <c r="B11684" t="s">
        <v>47846</v>
      </c>
      <c r="C11684" t="s">
        <v>47993</v>
      </c>
      <c r="E11684" t="s">
        <v>48002</v>
      </c>
      <c r="F11684" t="s">
        <v>86</v>
      </c>
      <c r="G11684" s="5">
        <v>53</v>
      </c>
      <c r="H11684" t="s">
        <v>42</v>
      </c>
      <c r="I11684" t="s">
        <v>65</v>
      </c>
      <c r="J11684" t="s">
        <v>45</v>
      </c>
      <c r="N11684" s="6">
        <v>1979</v>
      </c>
      <c r="P11684" s="24">
        <v>2039</v>
      </c>
      <c r="R11684" s="7">
        <v>-38.2750275</v>
      </c>
      <c r="S11684" s="7">
        <v>146.4232982</v>
      </c>
      <c r="T11684" t="s">
        <v>46</v>
      </c>
      <c r="U11684" t="s">
        <v>47994</v>
      </c>
      <c r="X11684" t="s">
        <v>17482</v>
      </c>
      <c r="Y11684" t="s">
        <v>47850</v>
      </c>
      <c r="Z11684" t="s">
        <v>47851</v>
      </c>
      <c r="AA11684" t="s">
        <v>47995</v>
      </c>
      <c r="AB11684" t="s">
        <v>48003</v>
      </c>
      <c r="AG11684" t="s">
        <v>47997</v>
      </c>
      <c r="AH11684" s="6">
        <v>1122473</v>
      </c>
      <c r="AI11684" t="s">
        <v>47998</v>
      </c>
      <c r="AJ11684" t="s">
        <v>48004</v>
      </c>
    </row>
    <row r="11685" spans="1:36" ht="17.25" hidden="1" customHeight="1" x14ac:dyDescent="0.2">
      <c r="A11685" s="4" t="s">
        <v>47992</v>
      </c>
      <c r="B11685" t="s">
        <v>47846</v>
      </c>
      <c r="C11685" t="s">
        <v>47993</v>
      </c>
      <c r="E11685" t="s">
        <v>48005</v>
      </c>
      <c r="F11685" t="s">
        <v>86</v>
      </c>
      <c r="G11685" s="5">
        <v>53</v>
      </c>
      <c r="H11685" t="s">
        <v>42</v>
      </c>
      <c r="I11685" t="s">
        <v>65</v>
      </c>
      <c r="J11685" t="s">
        <v>45</v>
      </c>
      <c r="N11685" s="24">
        <v>1979</v>
      </c>
      <c r="P11685" s="24">
        <v>2039</v>
      </c>
      <c r="R11685" s="7">
        <v>-38.2750275</v>
      </c>
      <c r="S11685" s="7">
        <v>146.4232982</v>
      </c>
      <c r="T11685" t="s">
        <v>46</v>
      </c>
      <c r="U11685" t="s">
        <v>47994</v>
      </c>
      <c r="X11685" t="s">
        <v>17482</v>
      </c>
      <c r="Y11685" t="s">
        <v>47850</v>
      </c>
      <c r="Z11685" t="s">
        <v>47851</v>
      </c>
      <c r="AA11685" t="s">
        <v>47995</v>
      </c>
      <c r="AB11685" t="s">
        <v>48006</v>
      </c>
      <c r="AG11685" t="s">
        <v>47997</v>
      </c>
      <c r="AH11685" s="6">
        <v>1122474</v>
      </c>
      <c r="AI11685" t="s">
        <v>47998</v>
      </c>
      <c r="AJ11685" t="s">
        <v>48007</v>
      </c>
    </row>
    <row r="11686" spans="1:36" ht="17.25" hidden="1" customHeight="1" x14ac:dyDescent="0.2">
      <c r="A11686" s="4" t="s">
        <v>47992</v>
      </c>
      <c r="B11686" t="s">
        <v>47846</v>
      </c>
      <c r="C11686" t="s">
        <v>47993</v>
      </c>
      <c r="E11686" t="s">
        <v>24794</v>
      </c>
      <c r="F11686" t="s">
        <v>86</v>
      </c>
      <c r="G11686" s="5">
        <v>76</v>
      </c>
      <c r="H11686" t="s">
        <v>42</v>
      </c>
      <c r="I11686" t="s">
        <v>65</v>
      </c>
      <c r="J11686" t="s">
        <v>45</v>
      </c>
      <c r="N11686" s="24">
        <v>1980</v>
      </c>
      <c r="P11686" s="24">
        <v>2039</v>
      </c>
      <c r="R11686" s="7">
        <v>-38.2750275</v>
      </c>
      <c r="S11686" s="7">
        <v>146.4232982</v>
      </c>
      <c r="T11686" t="s">
        <v>46</v>
      </c>
      <c r="U11686" t="s">
        <v>47994</v>
      </c>
      <c r="X11686" t="s">
        <v>17482</v>
      </c>
      <c r="Y11686" t="s">
        <v>47850</v>
      </c>
      <c r="Z11686" t="s">
        <v>47851</v>
      </c>
      <c r="AA11686" t="s">
        <v>48008</v>
      </c>
      <c r="AB11686" t="s">
        <v>48009</v>
      </c>
      <c r="AG11686" t="s">
        <v>47997</v>
      </c>
      <c r="AH11686" s="6">
        <v>1122475</v>
      </c>
      <c r="AI11686" t="s">
        <v>47998</v>
      </c>
      <c r="AJ11686" t="s">
        <v>48010</v>
      </c>
    </row>
    <row r="11687" spans="1:36" ht="17.25" hidden="1" customHeight="1" x14ac:dyDescent="0.2">
      <c r="A11687" s="4" t="s">
        <v>47992</v>
      </c>
      <c r="B11687" t="s">
        <v>47846</v>
      </c>
      <c r="C11687" t="s">
        <v>47993</v>
      </c>
      <c r="E11687" t="s">
        <v>24798</v>
      </c>
      <c r="F11687" t="s">
        <v>86</v>
      </c>
      <c r="G11687" s="5">
        <v>76</v>
      </c>
      <c r="H11687" t="s">
        <v>42</v>
      </c>
      <c r="I11687" t="s">
        <v>65</v>
      </c>
      <c r="J11687" t="s">
        <v>45</v>
      </c>
      <c r="N11687" s="24">
        <v>1980</v>
      </c>
      <c r="P11687" s="24">
        <v>2039</v>
      </c>
      <c r="R11687" s="7">
        <v>-38.2750275</v>
      </c>
      <c r="S11687" s="7">
        <v>146.4232982</v>
      </c>
      <c r="T11687" t="s">
        <v>46</v>
      </c>
      <c r="U11687" t="s">
        <v>47994</v>
      </c>
      <c r="X11687" t="s">
        <v>17482</v>
      </c>
      <c r="Y11687" t="s">
        <v>47850</v>
      </c>
      <c r="Z11687" t="s">
        <v>47851</v>
      </c>
      <c r="AA11687" t="s">
        <v>48008</v>
      </c>
      <c r="AB11687" t="s">
        <v>48011</v>
      </c>
      <c r="AG11687" t="s">
        <v>47997</v>
      </c>
      <c r="AH11687" s="6">
        <v>1122476</v>
      </c>
      <c r="AI11687" t="s">
        <v>47998</v>
      </c>
      <c r="AJ11687" t="s">
        <v>48012</v>
      </c>
    </row>
    <row r="11688" spans="1:36" ht="17.25" hidden="1" customHeight="1" x14ac:dyDescent="0.2">
      <c r="A11688" s="4" t="s">
        <v>47992</v>
      </c>
      <c r="B11688" t="s">
        <v>47846</v>
      </c>
      <c r="C11688" t="s">
        <v>47993</v>
      </c>
      <c r="E11688" t="s">
        <v>24800</v>
      </c>
      <c r="F11688" t="s">
        <v>86</v>
      </c>
      <c r="G11688" s="5">
        <v>76</v>
      </c>
      <c r="H11688" t="s">
        <v>42</v>
      </c>
      <c r="I11688" t="s">
        <v>65</v>
      </c>
      <c r="J11688" t="s">
        <v>45</v>
      </c>
      <c r="N11688" s="24">
        <v>1980</v>
      </c>
      <c r="P11688" s="24">
        <v>2039</v>
      </c>
      <c r="R11688" s="7">
        <v>-38.2750275</v>
      </c>
      <c r="S11688" s="7">
        <v>146.4232982</v>
      </c>
      <c r="T11688" t="s">
        <v>46</v>
      </c>
      <c r="U11688" t="s">
        <v>47994</v>
      </c>
      <c r="X11688" t="s">
        <v>17482</v>
      </c>
      <c r="Y11688" t="s">
        <v>47850</v>
      </c>
      <c r="Z11688" t="s">
        <v>47851</v>
      </c>
      <c r="AA11688" t="s">
        <v>48008</v>
      </c>
      <c r="AB11688" t="s">
        <v>48013</v>
      </c>
      <c r="AG11688" t="s">
        <v>47997</v>
      </c>
      <c r="AH11688" s="6">
        <v>1122477</v>
      </c>
      <c r="AI11688" t="s">
        <v>47998</v>
      </c>
      <c r="AJ11688" t="s">
        <v>48014</v>
      </c>
    </row>
    <row r="11689" spans="1:36" ht="17.25" hidden="1" customHeight="1" x14ac:dyDescent="0.2">
      <c r="A11689" s="4" t="s">
        <v>48015</v>
      </c>
      <c r="B11689" t="s">
        <v>47846</v>
      </c>
      <c r="C11689" t="s">
        <v>48016</v>
      </c>
      <c r="E11689" t="s">
        <v>40</v>
      </c>
      <c r="F11689" t="s">
        <v>86</v>
      </c>
      <c r="G11689" s="5">
        <v>155</v>
      </c>
      <c r="H11689" t="s">
        <v>42</v>
      </c>
      <c r="I11689" t="s">
        <v>65</v>
      </c>
      <c r="J11689" t="s">
        <v>45</v>
      </c>
      <c r="N11689" s="24">
        <v>2005</v>
      </c>
      <c r="P11689" s="24">
        <v>2040</v>
      </c>
      <c r="R11689" s="7">
        <v>-33.1633</v>
      </c>
      <c r="S11689" s="7">
        <v>115.7805</v>
      </c>
      <c r="T11689" t="s">
        <v>46</v>
      </c>
      <c r="U11689" t="s">
        <v>48017</v>
      </c>
      <c r="X11689" t="s">
        <v>47872</v>
      </c>
      <c r="Y11689" t="s">
        <v>47850</v>
      </c>
      <c r="Z11689" t="s">
        <v>47851</v>
      </c>
      <c r="AG11689" t="s">
        <v>48018</v>
      </c>
      <c r="AH11689" s="6">
        <v>1186212</v>
      </c>
      <c r="AI11689" t="s">
        <v>48019</v>
      </c>
      <c r="AJ11689" t="s">
        <v>48020</v>
      </c>
    </row>
    <row r="11690" spans="1:36" ht="17.25" hidden="1" customHeight="1" x14ac:dyDescent="0.2">
      <c r="A11690" s="4" t="s">
        <v>48015</v>
      </c>
      <c r="B11690" t="s">
        <v>47846</v>
      </c>
      <c r="C11690" t="s">
        <v>48016</v>
      </c>
      <c r="E11690" t="s">
        <v>56</v>
      </c>
      <c r="F11690" t="s">
        <v>86</v>
      </c>
      <c r="G11690" s="5">
        <v>155</v>
      </c>
      <c r="H11690" t="s">
        <v>42</v>
      </c>
      <c r="I11690" t="s">
        <v>65</v>
      </c>
      <c r="J11690" t="s">
        <v>45</v>
      </c>
      <c r="N11690" s="6">
        <v>2005</v>
      </c>
      <c r="P11690" s="6">
        <v>2040</v>
      </c>
      <c r="R11690" s="7">
        <v>-33.1633</v>
      </c>
      <c r="S11690" s="7">
        <v>115.7805</v>
      </c>
      <c r="T11690" t="s">
        <v>46</v>
      </c>
      <c r="U11690" t="s">
        <v>48017</v>
      </c>
      <c r="X11690" t="s">
        <v>47872</v>
      </c>
      <c r="Y11690" t="s">
        <v>47850</v>
      </c>
      <c r="Z11690" t="s">
        <v>47851</v>
      </c>
      <c r="AG11690" t="s">
        <v>48018</v>
      </c>
      <c r="AH11690" s="6">
        <v>1186213</v>
      </c>
      <c r="AI11690" t="s">
        <v>48019</v>
      </c>
      <c r="AJ11690" t="s">
        <v>48021</v>
      </c>
    </row>
    <row r="11691" spans="1:36" ht="17.25" hidden="1" customHeight="1" x14ac:dyDescent="0.2">
      <c r="A11691" s="4" t="s">
        <v>48031</v>
      </c>
      <c r="B11691" t="s">
        <v>47846</v>
      </c>
      <c r="C11691" t="s">
        <v>48032</v>
      </c>
      <c r="E11691" t="s">
        <v>40</v>
      </c>
      <c r="F11691" t="s">
        <v>86</v>
      </c>
      <c r="G11691" s="5">
        <v>320</v>
      </c>
      <c r="H11691" t="s">
        <v>42</v>
      </c>
      <c r="I11691" t="s">
        <v>43</v>
      </c>
      <c r="J11691" t="s">
        <v>45</v>
      </c>
      <c r="N11691" s="6">
        <v>2008</v>
      </c>
      <c r="P11691" s="25"/>
      <c r="R11691" s="7">
        <v>-32.201999999999998</v>
      </c>
      <c r="S11691" s="7">
        <v>115.773</v>
      </c>
      <c r="T11691" t="s">
        <v>46</v>
      </c>
      <c r="U11691" t="s">
        <v>48033</v>
      </c>
      <c r="X11691" t="s">
        <v>47872</v>
      </c>
      <c r="Y11691" t="s">
        <v>47850</v>
      </c>
      <c r="Z11691" t="s">
        <v>47851</v>
      </c>
      <c r="AG11691" t="s">
        <v>48034</v>
      </c>
      <c r="AH11691" s="27" t="s">
        <v>48035</v>
      </c>
      <c r="AI11691" t="s">
        <v>48036</v>
      </c>
      <c r="AJ11691" t="s">
        <v>48037</v>
      </c>
    </row>
    <row r="11692" spans="1:36" ht="17.25" hidden="1" customHeight="1" x14ac:dyDescent="0.2">
      <c r="A11692" s="4" t="s">
        <v>48038</v>
      </c>
      <c r="B11692" t="s">
        <v>47846</v>
      </c>
      <c r="C11692" t="s">
        <v>48039</v>
      </c>
      <c r="E11692" t="s">
        <v>40</v>
      </c>
      <c r="F11692" t="s">
        <v>86</v>
      </c>
      <c r="G11692" s="5">
        <v>119</v>
      </c>
      <c r="H11692" t="s">
        <v>42</v>
      </c>
      <c r="I11692" t="s">
        <v>43</v>
      </c>
      <c r="J11692" t="s">
        <v>45</v>
      </c>
      <c r="N11692" s="6">
        <v>1998</v>
      </c>
      <c r="P11692" s="25"/>
      <c r="R11692" s="7">
        <v>-32.2226</v>
      </c>
      <c r="S11692" s="7">
        <v>115.7662</v>
      </c>
      <c r="T11692" t="s">
        <v>46</v>
      </c>
      <c r="U11692" t="s">
        <v>47925</v>
      </c>
      <c r="X11692" t="s">
        <v>47872</v>
      </c>
      <c r="Y11692" t="s">
        <v>47850</v>
      </c>
      <c r="Z11692" t="s">
        <v>47851</v>
      </c>
      <c r="AD11692" t="s">
        <v>880</v>
      </c>
      <c r="AE11692" t="s">
        <v>881</v>
      </c>
      <c r="AF11692" t="s">
        <v>52</v>
      </c>
      <c r="AG11692" t="s">
        <v>48040</v>
      </c>
      <c r="AH11692" s="27" t="s">
        <v>48041</v>
      </c>
      <c r="AI11692" t="s">
        <v>48042</v>
      </c>
      <c r="AJ11692" t="s">
        <v>48043</v>
      </c>
    </row>
    <row r="11693" spans="1:36" ht="17.25" hidden="1" customHeight="1" x14ac:dyDescent="0.2">
      <c r="A11693" s="4" t="s">
        <v>48044</v>
      </c>
      <c r="B11693" t="s">
        <v>47846</v>
      </c>
      <c r="C11693" t="s">
        <v>48045</v>
      </c>
      <c r="E11693" t="s">
        <v>40</v>
      </c>
      <c r="F11693" t="s">
        <v>41</v>
      </c>
      <c r="G11693" s="5">
        <v>60</v>
      </c>
      <c r="H11693" t="s">
        <v>42</v>
      </c>
      <c r="I11693" t="s">
        <v>65</v>
      </c>
      <c r="J11693" t="s">
        <v>45</v>
      </c>
      <c r="N11693" s="6">
        <v>2011</v>
      </c>
      <c r="P11693" s="25"/>
      <c r="R11693" s="7">
        <v>-32.223314000000002</v>
      </c>
      <c r="S11693" s="7">
        <v>115.778892</v>
      </c>
      <c r="T11693" t="s">
        <v>46</v>
      </c>
      <c r="U11693" t="s">
        <v>47925</v>
      </c>
      <c r="X11693" t="s">
        <v>47872</v>
      </c>
      <c r="Y11693" t="s">
        <v>47850</v>
      </c>
      <c r="Z11693" t="s">
        <v>47851</v>
      </c>
      <c r="AG11693" t="s">
        <v>48046</v>
      </c>
      <c r="AH11693" s="6">
        <v>1231460</v>
      </c>
      <c r="AI11693" t="s">
        <v>48047</v>
      </c>
      <c r="AJ11693" t="s">
        <v>48048</v>
      </c>
    </row>
    <row r="11694" spans="1:36" ht="17.25" hidden="1" customHeight="1" x14ac:dyDescent="0.2">
      <c r="A11694" s="4" t="s">
        <v>48044</v>
      </c>
      <c r="B11694" t="s">
        <v>47846</v>
      </c>
      <c r="C11694" t="s">
        <v>48045</v>
      </c>
      <c r="E11694" t="s">
        <v>56</v>
      </c>
      <c r="F11694" t="s">
        <v>41</v>
      </c>
      <c r="G11694" s="5">
        <v>60</v>
      </c>
      <c r="H11694" t="s">
        <v>42</v>
      </c>
      <c r="I11694" t="s">
        <v>65</v>
      </c>
      <c r="J11694" t="s">
        <v>45</v>
      </c>
      <c r="N11694" s="24">
        <v>2011</v>
      </c>
      <c r="R11694" s="7">
        <v>-32.223314000000002</v>
      </c>
      <c r="S11694" s="7">
        <v>115.778892</v>
      </c>
      <c r="T11694" t="s">
        <v>46</v>
      </c>
      <c r="U11694" t="s">
        <v>47925</v>
      </c>
      <c r="X11694" t="s">
        <v>47872</v>
      </c>
      <c r="Y11694" t="s">
        <v>47850</v>
      </c>
      <c r="Z11694" t="s">
        <v>47851</v>
      </c>
      <c r="AG11694" t="s">
        <v>48046</v>
      </c>
      <c r="AH11694" s="24">
        <v>1231461</v>
      </c>
      <c r="AI11694" t="s">
        <v>48047</v>
      </c>
      <c r="AJ11694" t="s">
        <v>48049</v>
      </c>
    </row>
    <row r="11695" spans="1:36" ht="17.25" hidden="1" customHeight="1" x14ac:dyDescent="0.2">
      <c r="A11695" s="4" t="s">
        <v>48058</v>
      </c>
      <c r="B11695" t="s">
        <v>47846</v>
      </c>
      <c r="C11695" t="s">
        <v>48059</v>
      </c>
      <c r="E11695" t="s">
        <v>40</v>
      </c>
      <c r="F11695" t="s">
        <v>41</v>
      </c>
      <c r="G11695" s="5">
        <v>156</v>
      </c>
      <c r="H11695" t="s">
        <v>42</v>
      </c>
      <c r="I11695" t="s">
        <v>65</v>
      </c>
      <c r="J11695" t="s">
        <v>45</v>
      </c>
      <c r="N11695" s="24">
        <v>2006</v>
      </c>
      <c r="P11695" s="24">
        <v>2070</v>
      </c>
      <c r="R11695" s="7">
        <v>-37.841630000000002</v>
      </c>
      <c r="S11695" s="7">
        <v>144.78872999999999</v>
      </c>
      <c r="T11695" t="s">
        <v>46</v>
      </c>
      <c r="U11695" t="s">
        <v>48060</v>
      </c>
      <c r="X11695" t="s">
        <v>17482</v>
      </c>
      <c r="Y11695" t="s">
        <v>47850</v>
      </c>
      <c r="Z11695" t="s">
        <v>47851</v>
      </c>
      <c r="AA11695" t="s">
        <v>48061</v>
      </c>
      <c r="AB11695" t="s">
        <v>48062</v>
      </c>
      <c r="AG11695" t="s">
        <v>48063</v>
      </c>
      <c r="AH11695" s="24">
        <v>1178693</v>
      </c>
      <c r="AI11695" t="s">
        <v>48064</v>
      </c>
      <c r="AJ11695" t="s">
        <v>48065</v>
      </c>
    </row>
    <row r="11696" spans="1:36" ht="17.25" hidden="1" customHeight="1" x14ac:dyDescent="0.2">
      <c r="A11696" s="4" t="s">
        <v>48058</v>
      </c>
      <c r="B11696" t="s">
        <v>47846</v>
      </c>
      <c r="C11696" t="s">
        <v>48059</v>
      </c>
      <c r="E11696" t="s">
        <v>56</v>
      </c>
      <c r="F11696" t="s">
        <v>41</v>
      </c>
      <c r="G11696" s="5">
        <v>156</v>
      </c>
      <c r="H11696" t="s">
        <v>42</v>
      </c>
      <c r="I11696" t="s">
        <v>65</v>
      </c>
      <c r="J11696" t="s">
        <v>45</v>
      </c>
      <c r="N11696" s="24">
        <v>2006</v>
      </c>
      <c r="P11696" s="24">
        <v>2070</v>
      </c>
      <c r="R11696" s="7">
        <v>-37.841630000000002</v>
      </c>
      <c r="S11696" s="7">
        <v>144.78872999999999</v>
      </c>
      <c r="T11696" t="s">
        <v>46</v>
      </c>
      <c r="U11696" t="s">
        <v>48060</v>
      </c>
      <c r="X11696" t="s">
        <v>17482</v>
      </c>
      <c r="Y11696" t="s">
        <v>47850</v>
      </c>
      <c r="Z11696" t="s">
        <v>47851</v>
      </c>
      <c r="AA11696" t="s">
        <v>48061</v>
      </c>
      <c r="AB11696" t="s">
        <v>48066</v>
      </c>
      <c r="AG11696" t="s">
        <v>48063</v>
      </c>
      <c r="AH11696" s="24">
        <v>1178694</v>
      </c>
      <c r="AI11696" t="s">
        <v>48064</v>
      </c>
      <c r="AJ11696" t="s">
        <v>48067</v>
      </c>
    </row>
    <row r="11697" spans="1:36" ht="17.25" hidden="1" customHeight="1" x14ac:dyDescent="0.2">
      <c r="A11697" s="4" t="s">
        <v>48073</v>
      </c>
      <c r="B11697" t="s">
        <v>47846</v>
      </c>
      <c r="C11697" t="s">
        <v>48074</v>
      </c>
      <c r="E11697" t="s">
        <v>2987</v>
      </c>
      <c r="F11697" t="s">
        <v>86</v>
      </c>
      <c r="G11697" s="5">
        <v>132</v>
      </c>
      <c r="H11697" t="s">
        <v>677</v>
      </c>
      <c r="I11697" t="s">
        <v>65</v>
      </c>
      <c r="J11697" t="s">
        <v>45</v>
      </c>
      <c r="K11697" t="s">
        <v>45</v>
      </c>
      <c r="L11697" t="s">
        <v>45</v>
      </c>
      <c r="R11697" s="7">
        <v>-27.5657134</v>
      </c>
      <c r="S11697" s="7">
        <v>152.23779920000001</v>
      </c>
      <c r="T11697" t="s">
        <v>504</v>
      </c>
      <c r="U11697" t="s">
        <v>48075</v>
      </c>
      <c r="X11697" t="s">
        <v>47884</v>
      </c>
      <c r="Y11697" t="s">
        <v>47850</v>
      </c>
      <c r="Z11697" t="s">
        <v>47851</v>
      </c>
      <c r="AA11697" t="s">
        <v>48076</v>
      </c>
      <c r="AC11697" t="s">
        <v>48077</v>
      </c>
      <c r="AG11697" t="s">
        <v>48078</v>
      </c>
      <c r="AH11697" s="24">
        <v>1286990</v>
      </c>
      <c r="AI11697" t="s">
        <v>48079</v>
      </c>
      <c r="AJ11697" t="s">
        <v>48080</v>
      </c>
    </row>
    <row r="11698" spans="1:36" ht="17.25" hidden="1" customHeight="1" x14ac:dyDescent="0.2">
      <c r="A11698" s="4" t="s">
        <v>48081</v>
      </c>
      <c r="B11698" t="s">
        <v>47846</v>
      </c>
      <c r="C11698" t="s">
        <v>48082</v>
      </c>
      <c r="E11698" t="s">
        <v>63</v>
      </c>
      <c r="F11698" t="s">
        <v>86</v>
      </c>
      <c r="G11698" s="5">
        <v>175</v>
      </c>
      <c r="H11698" t="s">
        <v>611</v>
      </c>
      <c r="I11698" t="s">
        <v>65</v>
      </c>
      <c r="J11698" t="s">
        <v>45</v>
      </c>
      <c r="K11698" t="s">
        <v>45</v>
      </c>
      <c r="L11698" t="s">
        <v>45</v>
      </c>
      <c r="N11698" s="27"/>
      <c r="R11698" s="7">
        <v>-34.607940999999997</v>
      </c>
      <c r="S11698" s="7">
        <v>150.048464</v>
      </c>
      <c r="T11698" t="s">
        <v>46</v>
      </c>
      <c r="U11698" t="s">
        <v>48083</v>
      </c>
      <c r="X11698" t="s">
        <v>47858</v>
      </c>
      <c r="Y11698" t="s">
        <v>47850</v>
      </c>
      <c r="Z11698" t="s">
        <v>47851</v>
      </c>
      <c r="AA11698" t="s">
        <v>48084</v>
      </c>
      <c r="AG11698" t="s">
        <v>48085</v>
      </c>
      <c r="AH11698" s="6">
        <v>1230288</v>
      </c>
      <c r="AI11698" t="s">
        <v>48086</v>
      </c>
      <c r="AJ11698" t="s">
        <v>48087</v>
      </c>
    </row>
    <row r="11699" spans="1:36" ht="17.25" hidden="1" customHeight="1" x14ac:dyDescent="0.2">
      <c r="A11699" s="4" t="s">
        <v>48081</v>
      </c>
      <c r="B11699" t="s">
        <v>47846</v>
      </c>
      <c r="C11699" t="s">
        <v>48082</v>
      </c>
      <c r="E11699" t="s">
        <v>73</v>
      </c>
      <c r="F11699" t="s">
        <v>86</v>
      </c>
      <c r="G11699" s="5">
        <v>175</v>
      </c>
      <c r="H11699" t="s">
        <v>611</v>
      </c>
      <c r="I11699" t="s">
        <v>65</v>
      </c>
      <c r="J11699" t="s">
        <v>45</v>
      </c>
      <c r="K11699" t="s">
        <v>45</v>
      </c>
      <c r="L11699" t="s">
        <v>45</v>
      </c>
      <c r="N11699" s="27"/>
      <c r="R11699" s="7">
        <v>-34.607940999999997</v>
      </c>
      <c r="S11699" s="7">
        <v>150.048464</v>
      </c>
      <c r="T11699" t="s">
        <v>46</v>
      </c>
      <c r="U11699" t="s">
        <v>48083</v>
      </c>
      <c r="X11699" t="s">
        <v>47858</v>
      </c>
      <c r="Y11699" t="s">
        <v>47850</v>
      </c>
      <c r="Z11699" t="s">
        <v>47851</v>
      </c>
      <c r="AA11699" t="s">
        <v>48084</v>
      </c>
      <c r="AG11699" t="s">
        <v>48085</v>
      </c>
      <c r="AH11699" s="6">
        <v>1311216</v>
      </c>
      <c r="AI11699" t="s">
        <v>48086</v>
      </c>
      <c r="AJ11699" t="s">
        <v>48088</v>
      </c>
    </row>
    <row r="11700" spans="1:36" ht="17.25" hidden="1" customHeight="1" x14ac:dyDescent="0.2">
      <c r="A11700" s="4" t="s">
        <v>48081</v>
      </c>
      <c r="B11700" t="s">
        <v>47846</v>
      </c>
      <c r="C11700" t="s">
        <v>48082</v>
      </c>
      <c r="E11700" t="s">
        <v>75</v>
      </c>
      <c r="F11700" t="s">
        <v>86</v>
      </c>
      <c r="G11700" s="5">
        <v>175</v>
      </c>
      <c r="H11700" t="s">
        <v>611</v>
      </c>
      <c r="I11700" t="s">
        <v>65</v>
      </c>
      <c r="J11700" t="s">
        <v>45</v>
      </c>
      <c r="K11700" t="s">
        <v>45</v>
      </c>
      <c r="L11700" t="s">
        <v>45</v>
      </c>
      <c r="N11700" s="27"/>
      <c r="R11700" s="7">
        <v>-34.607940999999997</v>
      </c>
      <c r="S11700" s="7">
        <v>150.048464</v>
      </c>
      <c r="T11700" t="s">
        <v>46</v>
      </c>
      <c r="U11700" t="s">
        <v>48083</v>
      </c>
      <c r="X11700" t="s">
        <v>47858</v>
      </c>
      <c r="Y11700" t="s">
        <v>47850</v>
      </c>
      <c r="Z11700" t="s">
        <v>47851</v>
      </c>
      <c r="AG11700" t="s">
        <v>48085</v>
      </c>
      <c r="AH11700" s="6">
        <v>1311217</v>
      </c>
      <c r="AI11700" t="s">
        <v>48086</v>
      </c>
      <c r="AJ11700" t="s">
        <v>48089</v>
      </c>
    </row>
    <row r="11701" spans="1:36" ht="17.25" hidden="1" customHeight="1" x14ac:dyDescent="0.2">
      <c r="A11701" s="4" t="s">
        <v>48081</v>
      </c>
      <c r="B11701" t="s">
        <v>47846</v>
      </c>
      <c r="C11701" t="s">
        <v>48082</v>
      </c>
      <c r="E11701" t="s">
        <v>77</v>
      </c>
      <c r="F11701" t="s">
        <v>86</v>
      </c>
      <c r="G11701" s="5">
        <v>175</v>
      </c>
      <c r="H11701" t="s">
        <v>611</v>
      </c>
      <c r="I11701" t="s">
        <v>65</v>
      </c>
      <c r="J11701" t="s">
        <v>45</v>
      </c>
      <c r="K11701" t="s">
        <v>45</v>
      </c>
      <c r="L11701" t="s">
        <v>45</v>
      </c>
      <c r="N11701" s="27"/>
      <c r="R11701" s="7">
        <v>-34.607940999999997</v>
      </c>
      <c r="S11701" s="7">
        <v>150.048464</v>
      </c>
      <c r="T11701" t="s">
        <v>46</v>
      </c>
      <c r="U11701" t="s">
        <v>48083</v>
      </c>
      <c r="X11701" t="s">
        <v>47858</v>
      </c>
      <c r="Y11701" t="s">
        <v>47850</v>
      </c>
      <c r="Z11701" t="s">
        <v>47851</v>
      </c>
      <c r="AG11701" t="s">
        <v>48085</v>
      </c>
      <c r="AH11701" s="6">
        <v>1311218</v>
      </c>
      <c r="AI11701" t="s">
        <v>48086</v>
      </c>
      <c r="AJ11701" t="s">
        <v>48090</v>
      </c>
    </row>
    <row r="11702" spans="1:36" ht="17.25" hidden="1" customHeight="1" x14ac:dyDescent="0.2">
      <c r="A11702" s="4" t="s">
        <v>48091</v>
      </c>
      <c r="B11702" t="s">
        <v>47846</v>
      </c>
      <c r="C11702" t="s">
        <v>48092</v>
      </c>
      <c r="E11702" t="s">
        <v>40</v>
      </c>
      <c r="F11702" t="s">
        <v>86</v>
      </c>
      <c r="G11702" s="5">
        <v>90</v>
      </c>
      <c r="H11702" t="s">
        <v>42</v>
      </c>
      <c r="I11702" t="s">
        <v>65</v>
      </c>
      <c r="J11702" t="s">
        <v>45</v>
      </c>
      <c r="N11702" s="6">
        <v>1990</v>
      </c>
      <c r="P11702" s="24">
        <v>2030</v>
      </c>
      <c r="R11702" s="7">
        <v>-33.903199999999998</v>
      </c>
      <c r="S11702" s="7">
        <v>138.73820000000001</v>
      </c>
      <c r="T11702" t="s">
        <v>46</v>
      </c>
      <c r="U11702" t="s">
        <v>14554</v>
      </c>
      <c r="X11702" t="s">
        <v>47849</v>
      </c>
      <c r="Y11702" t="s">
        <v>47850</v>
      </c>
      <c r="Z11702" t="s">
        <v>47851</v>
      </c>
      <c r="AA11702" t="s">
        <v>48093</v>
      </c>
      <c r="AB11702" t="s">
        <v>48094</v>
      </c>
      <c r="AG11702" t="s">
        <v>48095</v>
      </c>
      <c r="AH11702" s="6">
        <v>1132978</v>
      </c>
      <c r="AI11702" t="s">
        <v>48096</v>
      </c>
      <c r="AJ11702" t="s">
        <v>48097</v>
      </c>
    </row>
    <row r="11703" spans="1:36" ht="17.25" hidden="1" customHeight="1" x14ac:dyDescent="0.2">
      <c r="A11703" s="4" t="s">
        <v>48098</v>
      </c>
      <c r="B11703" t="s">
        <v>47846</v>
      </c>
      <c r="C11703" t="s">
        <v>48099</v>
      </c>
      <c r="E11703" t="s">
        <v>40</v>
      </c>
      <c r="F11703" t="s">
        <v>3002</v>
      </c>
      <c r="G11703" s="5">
        <v>63.84</v>
      </c>
      <c r="H11703" t="s">
        <v>42</v>
      </c>
      <c r="I11703" t="s">
        <v>528</v>
      </c>
      <c r="J11703" t="s">
        <v>45</v>
      </c>
      <c r="N11703" s="6">
        <v>2008</v>
      </c>
      <c r="P11703" s="24">
        <v>2038</v>
      </c>
      <c r="R11703" s="7">
        <v>-22.003820000000001</v>
      </c>
      <c r="S11703" s="7">
        <v>148.02912000000001</v>
      </c>
      <c r="T11703" t="s">
        <v>46</v>
      </c>
      <c r="U11703" t="s">
        <v>48100</v>
      </c>
      <c r="X11703" t="s">
        <v>47884</v>
      </c>
      <c r="Y11703" t="s">
        <v>47850</v>
      </c>
      <c r="Z11703" t="s">
        <v>47851</v>
      </c>
      <c r="AD11703" t="s">
        <v>52</v>
      </c>
      <c r="AE11703" t="s">
        <v>24466</v>
      </c>
      <c r="AG11703" t="s">
        <v>48101</v>
      </c>
      <c r="AH11703" s="24">
        <v>1207666</v>
      </c>
      <c r="AI11703" t="s">
        <v>48102</v>
      </c>
      <c r="AJ11703" t="s">
        <v>48103</v>
      </c>
    </row>
    <row r="11704" spans="1:36" ht="17.25" hidden="1" customHeight="1" x14ac:dyDescent="0.2">
      <c r="A11704" s="4" t="s">
        <v>48104</v>
      </c>
      <c r="B11704" t="s">
        <v>47846</v>
      </c>
      <c r="C11704" t="s">
        <v>48105</v>
      </c>
      <c r="E11704" t="s">
        <v>4760</v>
      </c>
      <c r="F11704" t="s">
        <v>86</v>
      </c>
      <c r="G11704" s="5">
        <v>292</v>
      </c>
      <c r="H11704" t="s">
        <v>42</v>
      </c>
      <c r="I11704" t="s">
        <v>65</v>
      </c>
      <c r="J11704" t="s">
        <v>45</v>
      </c>
      <c r="N11704" s="24">
        <v>2012</v>
      </c>
      <c r="P11704" s="24">
        <v>2047</v>
      </c>
      <c r="R11704" s="7">
        <v>-38.063056799999998</v>
      </c>
      <c r="S11704" s="7">
        <v>142.66572120000001</v>
      </c>
      <c r="T11704" t="s">
        <v>46</v>
      </c>
      <c r="U11704" t="s">
        <v>48106</v>
      </c>
      <c r="X11704" t="s">
        <v>17482</v>
      </c>
      <c r="Y11704" t="s">
        <v>47850</v>
      </c>
      <c r="Z11704" t="s">
        <v>47851</v>
      </c>
      <c r="AA11704" t="s">
        <v>48107</v>
      </c>
      <c r="AB11704" t="s">
        <v>48108</v>
      </c>
      <c r="AG11704" t="s">
        <v>48109</v>
      </c>
      <c r="AH11704" s="6">
        <v>1195485</v>
      </c>
      <c r="AI11704" t="s">
        <v>48110</v>
      </c>
      <c r="AJ11704" t="s">
        <v>48111</v>
      </c>
    </row>
    <row r="11705" spans="1:36" ht="17.25" hidden="1" customHeight="1" x14ac:dyDescent="0.2">
      <c r="A11705" s="4" t="s">
        <v>48104</v>
      </c>
      <c r="B11705" t="s">
        <v>47846</v>
      </c>
      <c r="C11705" t="s">
        <v>48105</v>
      </c>
      <c r="E11705" t="s">
        <v>4762</v>
      </c>
      <c r="F11705" t="s">
        <v>86</v>
      </c>
      <c r="G11705" s="5">
        <v>292</v>
      </c>
      <c r="H11705" t="s">
        <v>42</v>
      </c>
      <c r="I11705" t="s">
        <v>65</v>
      </c>
      <c r="J11705" t="s">
        <v>45</v>
      </c>
      <c r="N11705" s="6">
        <v>2012</v>
      </c>
      <c r="P11705" s="6">
        <v>2047</v>
      </c>
      <c r="R11705" s="7">
        <v>-38.063056799999998</v>
      </c>
      <c r="S11705" s="7">
        <v>142.66572120000001</v>
      </c>
      <c r="T11705" t="s">
        <v>46</v>
      </c>
      <c r="U11705" t="s">
        <v>48106</v>
      </c>
      <c r="X11705" t="s">
        <v>17482</v>
      </c>
      <c r="Y11705" t="s">
        <v>47850</v>
      </c>
      <c r="Z11705" t="s">
        <v>47851</v>
      </c>
      <c r="AA11705" t="s">
        <v>48107</v>
      </c>
      <c r="AB11705" t="s">
        <v>48112</v>
      </c>
      <c r="AG11705" t="s">
        <v>48109</v>
      </c>
      <c r="AH11705" s="6">
        <v>1195486</v>
      </c>
      <c r="AI11705" t="s">
        <v>48110</v>
      </c>
      <c r="AJ11705" t="s">
        <v>48113</v>
      </c>
    </row>
    <row r="11706" spans="1:36" ht="17.25" hidden="1" customHeight="1" x14ac:dyDescent="0.2">
      <c r="A11706" s="4" t="s">
        <v>48104</v>
      </c>
      <c r="B11706" t="s">
        <v>47846</v>
      </c>
      <c r="C11706" t="s">
        <v>48105</v>
      </c>
      <c r="E11706" t="s">
        <v>75</v>
      </c>
      <c r="F11706" t="s">
        <v>86</v>
      </c>
      <c r="G11706" s="5">
        <v>50</v>
      </c>
      <c r="H11706" t="s">
        <v>611</v>
      </c>
      <c r="I11706" t="s">
        <v>65</v>
      </c>
      <c r="J11706" t="s">
        <v>45</v>
      </c>
      <c r="K11706" t="s">
        <v>45</v>
      </c>
      <c r="L11706" t="s">
        <v>45</v>
      </c>
      <c r="N11706" s="27"/>
      <c r="P11706" s="25"/>
      <c r="R11706" s="7">
        <v>-38.063056799999998</v>
      </c>
      <c r="S11706" s="7">
        <v>142.66572120000001</v>
      </c>
      <c r="T11706" t="s">
        <v>46</v>
      </c>
      <c r="U11706" t="s">
        <v>48106</v>
      </c>
      <c r="X11706" t="s">
        <v>17482</v>
      </c>
      <c r="Y11706" t="s">
        <v>47850</v>
      </c>
      <c r="Z11706" t="s">
        <v>47851</v>
      </c>
      <c r="AA11706" t="s">
        <v>48107</v>
      </c>
      <c r="AG11706" t="s">
        <v>48109</v>
      </c>
      <c r="AH11706" s="27" t="s">
        <v>45</v>
      </c>
      <c r="AI11706" t="s">
        <v>48110</v>
      </c>
      <c r="AJ11706" t="s">
        <v>48114</v>
      </c>
    </row>
    <row r="11707" spans="1:36" ht="17.25" hidden="1" customHeight="1" x14ac:dyDescent="0.2">
      <c r="A11707" s="4" t="s">
        <v>48104</v>
      </c>
      <c r="B11707" t="s">
        <v>47846</v>
      </c>
      <c r="C11707" t="s">
        <v>48105</v>
      </c>
      <c r="E11707" t="s">
        <v>77</v>
      </c>
      <c r="F11707" t="s">
        <v>86</v>
      </c>
      <c r="G11707" s="5">
        <v>50</v>
      </c>
      <c r="H11707" t="s">
        <v>611</v>
      </c>
      <c r="I11707" t="s">
        <v>65</v>
      </c>
      <c r="J11707" t="s">
        <v>45</v>
      </c>
      <c r="K11707" t="s">
        <v>45</v>
      </c>
      <c r="L11707" t="s">
        <v>45</v>
      </c>
      <c r="N11707" s="27"/>
      <c r="P11707" s="25"/>
      <c r="R11707" s="7">
        <v>-38.063056799999998</v>
      </c>
      <c r="S11707" s="7">
        <v>142.66572120000001</v>
      </c>
      <c r="T11707" t="s">
        <v>46</v>
      </c>
      <c r="U11707" t="s">
        <v>48106</v>
      </c>
      <c r="X11707" t="s">
        <v>17482</v>
      </c>
      <c r="Y11707" t="s">
        <v>47850</v>
      </c>
      <c r="Z11707" t="s">
        <v>47851</v>
      </c>
      <c r="AA11707" t="s">
        <v>48107</v>
      </c>
      <c r="AG11707" t="s">
        <v>48109</v>
      </c>
      <c r="AH11707" s="27" t="s">
        <v>45</v>
      </c>
      <c r="AI11707" t="s">
        <v>48110</v>
      </c>
      <c r="AJ11707" t="s">
        <v>48115</v>
      </c>
    </row>
    <row r="11708" spans="1:36" ht="17.25" hidden="1" customHeight="1" x14ac:dyDescent="0.2">
      <c r="A11708" s="4" t="s">
        <v>48104</v>
      </c>
      <c r="B11708" t="s">
        <v>47846</v>
      </c>
      <c r="C11708" t="s">
        <v>48105</v>
      </c>
      <c r="E11708" t="s">
        <v>318</v>
      </c>
      <c r="F11708" t="s">
        <v>86</v>
      </c>
      <c r="G11708" s="5">
        <v>50</v>
      </c>
      <c r="H11708" t="s">
        <v>611</v>
      </c>
      <c r="I11708" t="s">
        <v>65</v>
      </c>
      <c r="J11708" t="s">
        <v>45</v>
      </c>
      <c r="K11708" t="s">
        <v>45</v>
      </c>
      <c r="L11708" t="s">
        <v>45</v>
      </c>
      <c r="N11708" s="27"/>
      <c r="P11708" s="25"/>
      <c r="R11708" s="7">
        <v>-38.063056799999998</v>
      </c>
      <c r="S11708" s="7">
        <v>142.66572120000001</v>
      </c>
      <c r="T11708" t="s">
        <v>46</v>
      </c>
      <c r="U11708" t="s">
        <v>48106</v>
      </c>
      <c r="X11708" t="s">
        <v>17482</v>
      </c>
      <c r="Y11708" t="s">
        <v>47850</v>
      </c>
      <c r="Z11708" t="s">
        <v>47851</v>
      </c>
      <c r="AA11708" t="s">
        <v>48107</v>
      </c>
      <c r="AG11708" t="s">
        <v>48109</v>
      </c>
      <c r="AH11708" s="8" t="s">
        <v>45</v>
      </c>
      <c r="AI11708" t="s">
        <v>48110</v>
      </c>
      <c r="AJ11708" t="s">
        <v>48116</v>
      </c>
    </row>
    <row r="11709" spans="1:36" ht="17.25" hidden="1" customHeight="1" x14ac:dyDescent="0.2">
      <c r="A11709" s="4" t="s">
        <v>48104</v>
      </c>
      <c r="B11709" t="s">
        <v>47846</v>
      </c>
      <c r="C11709" t="s">
        <v>48105</v>
      </c>
      <c r="E11709" t="s">
        <v>2385</v>
      </c>
      <c r="F11709" t="s">
        <v>86</v>
      </c>
      <c r="G11709" s="5">
        <v>50</v>
      </c>
      <c r="H11709" t="s">
        <v>611</v>
      </c>
      <c r="I11709" t="s">
        <v>65</v>
      </c>
      <c r="J11709" t="s">
        <v>45</v>
      </c>
      <c r="K11709" t="s">
        <v>45</v>
      </c>
      <c r="L11709" t="s">
        <v>45</v>
      </c>
      <c r="N11709" s="27"/>
      <c r="P11709" s="25"/>
      <c r="R11709" s="7">
        <v>-38.063056799999998</v>
      </c>
      <c r="S11709" s="7">
        <v>142.66572120000001</v>
      </c>
      <c r="T11709" t="s">
        <v>46</v>
      </c>
      <c r="U11709" t="s">
        <v>48106</v>
      </c>
      <c r="X11709" t="s">
        <v>17482</v>
      </c>
      <c r="Y11709" t="s">
        <v>47850</v>
      </c>
      <c r="Z11709" t="s">
        <v>47851</v>
      </c>
      <c r="AA11709" t="s">
        <v>48107</v>
      </c>
      <c r="AG11709" t="s">
        <v>48109</v>
      </c>
      <c r="AH11709" s="8" t="s">
        <v>45</v>
      </c>
      <c r="AI11709" t="s">
        <v>48110</v>
      </c>
      <c r="AJ11709" t="s">
        <v>48117</v>
      </c>
    </row>
    <row r="11710" spans="1:36" ht="17.25" hidden="1" customHeight="1" x14ac:dyDescent="0.2">
      <c r="A11710" s="4" t="s">
        <v>48118</v>
      </c>
      <c r="B11710" t="s">
        <v>47846</v>
      </c>
      <c r="C11710" t="s">
        <v>48119</v>
      </c>
      <c r="E11710" t="s">
        <v>40</v>
      </c>
      <c r="F11710" t="s">
        <v>543</v>
      </c>
      <c r="G11710" s="5">
        <v>141</v>
      </c>
      <c r="H11710" t="s">
        <v>42</v>
      </c>
      <c r="I11710" t="s">
        <v>65</v>
      </c>
      <c r="J11710" t="s">
        <v>559</v>
      </c>
      <c r="N11710" s="24">
        <v>1999</v>
      </c>
      <c r="R11710" s="7">
        <v>-19.337745139586701</v>
      </c>
      <c r="S11710" s="7">
        <v>146.85159536196699</v>
      </c>
      <c r="T11710" t="s">
        <v>46</v>
      </c>
      <c r="U11710" t="s">
        <v>48120</v>
      </c>
      <c r="X11710" t="s">
        <v>47884</v>
      </c>
      <c r="Y11710" t="s">
        <v>47850</v>
      </c>
      <c r="Z11710" t="s">
        <v>47851</v>
      </c>
      <c r="AG11710" t="s">
        <v>48121</v>
      </c>
      <c r="AH11710" s="24">
        <v>1153553</v>
      </c>
      <c r="AI11710" t="s">
        <v>48122</v>
      </c>
      <c r="AJ11710" t="s">
        <v>48123</v>
      </c>
    </row>
    <row r="11711" spans="1:36" ht="17.25" hidden="1" customHeight="1" x14ac:dyDescent="0.2">
      <c r="A11711" s="4" t="s">
        <v>48118</v>
      </c>
      <c r="B11711" t="s">
        <v>47846</v>
      </c>
      <c r="C11711" t="s">
        <v>48119</v>
      </c>
      <c r="E11711" t="s">
        <v>56</v>
      </c>
      <c r="F11711" t="s">
        <v>543</v>
      </c>
      <c r="G11711" s="5">
        <v>141</v>
      </c>
      <c r="H11711" t="s">
        <v>42</v>
      </c>
      <c r="I11711" t="s">
        <v>65</v>
      </c>
      <c r="J11711" t="s">
        <v>559</v>
      </c>
      <c r="N11711" s="6">
        <v>1999</v>
      </c>
      <c r="R11711" s="7">
        <v>-19.337745139586701</v>
      </c>
      <c r="S11711" s="7">
        <v>146.85159536196699</v>
      </c>
      <c r="T11711" t="s">
        <v>46</v>
      </c>
      <c r="U11711" t="s">
        <v>48120</v>
      </c>
      <c r="X11711" t="s">
        <v>47884</v>
      </c>
      <c r="Y11711" t="s">
        <v>47850</v>
      </c>
      <c r="Z11711" t="s">
        <v>47851</v>
      </c>
      <c r="AG11711" t="s">
        <v>48121</v>
      </c>
      <c r="AH11711" s="6">
        <v>1162072</v>
      </c>
      <c r="AI11711" t="s">
        <v>48122</v>
      </c>
      <c r="AJ11711" t="s">
        <v>48124</v>
      </c>
    </row>
    <row r="11712" spans="1:36" ht="17.25" hidden="1" customHeight="1" x14ac:dyDescent="0.2">
      <c r="A11712" s="4" t="s">
        <v>48118</v>
      </c>
      <c r="B11712" t="s">
        <v>47846</v>
      </c>
      <c r="C11712" t="s">
        <v>48119</v>
      </c>
      <c r="E11712" t="s">
        <v>58</v>
      </c>
      <c r="F11712" t="s">
        <v>543</v>
      </c>
      <c r="G11712" s="5">
        <v>141</v>
      </c>
      <c r="H11712" t="s">
        <v>42</v>
      </c>
      <c r="I11712" t="s">
        <v>65</v>
      </c>
      <c r="J11712" t="s">
        <v>559</v>
      </c>
      <c r="N11712" s="6">
        <v>1999</v>
      </c>
      <c r="R11712" s="7">
        <v>-19.337745139586701</v>
      </c>
      <c r="S11712" s="7">
        <v>146.85159536196699</v>
      </c>
      <c r="T11712" t="s">
        <v>46</v>
      </c>
      <c r="U11712" t="s">
        <v>48120</v>
      </c>
      <c r="X11712" t="s">
        <v>47884</v>
      </c>
      <c r="Y11712" t="s">
        <v>47850</v>
      </c>
      <c r="Z11712" t="s">
        <v>47851</v>
      </c>
      <c r="AG11712" t="s">
        <v>48121</v>
      </c>
      <c r="AH11712" s="6">
        <v>1208932</v>
      </c>
      <c r="AI11712" t="s">
        <v>48122</v>
      </c>
      <c r="AJ11712" t="s">
        <v>48125</v>
      </c>
    </row>
    <row r="11713" spans="1:36" ht="17.25" hidden="1" customHeight="1" x14ac:dyDescent="0.2">
      <c r="A11713" s="4" t="s">
        <v>48126</v>
      </c>
      <c r="B11713" t="s">
        <v>47846</v>
      </c>
      <c r="C11713" t="s">
        <v>48127</v>
      </c>
      <c r="E11713" t="s">
        <v>40</v>
      </c>
      <c r="F11713" t="s">
        <v>86</v>
      </c>
      <c r="G11713" s="5">
        <v>165</v>
      </c>
      <c r="H11713" t="s">
        <v>42</v>
      </c>
      <c r="I11713" t="s">
        <v>65</v>
      </c>
      <c r="J11713" t="s">
        <v>45</v>
      </c>
      <c r="N11713" s="6">
        <v>2009</v>
      </c>
      <c r="R11713" s="7">
        <v>-31.671299999999999</v>
      </c>
      <c r="S11713" s="7">
        <v>115.8021</v>
      </c>
      <c r="T11713" t="s">
        <v>46</v>
      </c>
      <c r="U11713" t="s">
        <v>48128</v>
      </c>
      <c r="X11713" t="s">
        <v>47872</v>
      </c>
      <c r="Y11713" t="s">
        <v>47850</v>
      </c>
      <c r="Z11713" t="s">
        <v>47851</v>
      </c>
      <c r="AG11713" t="s">
        <v>48129</v>
      </c>
      <c r="AH11713" s="6">
        <v>1209955</v>
      </c>
      <c r="AI11713" t="s">
        <v>48130</v>
      </c>
      <c r="AJ11713" t="s">
        <v>48131</v>
      </c>
    </row>
    <row r="11714" spans="1:36" ht="17.25" hidden="1" customHeight="1" x14ac:dyDescent="0.2">
      <c r="A11714" s="4" t="s">
        <v>48126</v>
      </c>
      <c r="B11714" t="s">
        <v>47846</v>
      </c>
      <c r="C11714" t="s">
        <v>48127</v>
      </c>
      <c r="E11714" t="s">
        <v>56</v>
      </c>
      <c r="F11714" t="s">
        <v>86</v>
      </c>
      <c r="G11714" s="5">
        <v>165</v>
      </c>
      <c r="H11714" t="s">
        <v>42</v>
      </c>
      <c r="I11714" t="s">
        <v>65</v>
      </c>
      <c r="J11714" t="s">
        <v>45</v>
      </c>
      <c r="N11714" s="6">
        <v>2009</v>
      </c>
      <c r="R11714" s="7">
        <v>-31.671299999999999</v>
      </c>
      <c r="S11714" s="7">
        <v>115.8021</v>
      </c>
      <c r="T11714" t="s">
        <v>46</v>
      </c>
      <c r="U11714" t="s">
        <v>48128</v>
      </c>
      <c r="X11714" t="s">
        <v>47872</v>
      </c>
      <c r="Y11714" t="s">
        <v>47850</v>
      </c>
      <c r="Z11714" t="s">
        <v>47851</v>
      </c>
      <c r="AG11714" t="s">
        <v>48129</v>
      </c>
      <c r="AH11714" s="6">
        <v>1209956</v>
      </c>
      <c r="AI11714" t="s">
        <v>48130</v>
      </c>
      <c r="AJ11714" t="s">
        <v>48132</v>
      </c>
    </row>
    <row r="11715" spans="1:36" ht="17.25" hidden="1" customHeight="1" x14ac:dyDescent="0.2">
      <c r="A11715" s="4" t="s">
        <v>48139</v>
      </c>
      <c r="B11715" t="s">
        <v>47846</v>
      </c>
      <c r="C11715" t="s">
        <v>48140</v>
      </c>
      <c r="E11715" t="s">
        <v>335</v>
      </c>
      <c r="F11715" t="s">
        <v>41</v>
      </c>
      <c r="G11715" s="5">
        <v>61.74</v>
      </c>
      <c r="H11715" t="s">
        <v>139</v>
      </c>
      <c r="I11715" t="s">
        <v>528</v>
      </c>
      <c r="J11715" t="s">
        <v>45</v>
      </c>
      <c r="N11715" s="27" t="s">
        <v>45</v>
      </c>
      <c r="R11715" s="7">
        <v>-23.343730000000001</v>
      </c>
      <c r="S11715" s="7">
        <v>119.70905</v>
      </c>
      <c r="T11715" t="s">
        <v>46</v>
      </c>
      <c r="U11715" t="s">
        <v>48141</v>
      </c>
      <c r="W11715" t="s">
        <v>48142</v>
      </c>
      <c r="X11715" t="s">
        <v>47872</v>
      </c>
      <c r="Y11715" t="s">
        <v>47850</v>
      </c>
      <c r="Z11715" t="s">
        <v>47851</v>
      </c>
      <c r="AE11715" t="s">
        <v>1546</v>
      </c>
      <c r="AG11715" t="s">
        <v>48143</v>
      </c>
      <c r="AH11715" s="6">
        <v>1300062</v>
      </c>
      <c r="AI11715" t="s">
        <v>48144</v>
      </c>
      <c r="AJ11715" t="s">
        <v>48145</v>
      </c>
    </row>
    <row r="11716" spans="1:36" ht="17.25" hidden="1" customHeight="1" x14ac:dyDescent="0.2">
      <c r="A11716" s="4" t="s">
        <v>48146</v>
      </c>
      <c r="B11716" t="s">
        <v>47846</v>
      </c>
      <c r="C11716" t="s">
        <v>48147</v>
      </c>
      <c r="E11716" t="s">
        <v>40</v>
      </c>
      <c r="F11716" t="s">
        <v>86</v>
      </c>
      <c r="G11716" s="5">
        <v>510</v>
      </c>
      <c r="H11716" t="s">
        <v>42</v>
      </c>
      <c r="I11716" t="s">
        <v>240</v>
      </c>
      <c r="J11716" t="s">
        <v>45</v>
      </c>
      <c r="N11716" s="24">
        <v>1980</v>
      </c>
      <c r="P11716" s="24">
        <v>2039</v>
      </c>
      <c r="R11716" s="7">
        <v>-37.841500000000003</v>
      </c>
      <c r="S11716" s="7">
        <v>144.89472000000001</v>
      </c>
      <c r="T11716" t="s">
        <v>46</v>
      </c>
      <c r="U11716" t="s">
        <v>18497</v>
      </c>
      <c r="X11716" t="s">
        <v>17482</v>
      </c>
      <c r="Y11716" t="s">
        <v>47850</v>
      </c>
      <c r="Z11716" t="s">
        <v>47851</v>
      </c>
      <c r="AA11716" t="s">
        <v>48148</v>
      </c>
      <c r="AB11716" t="s">
        <v>48149</v>
      </c>
      <c r="AG11716" t="s">
        <v>48150</v>
      </c>
      <c r="AH11716" s="6">
        <v>1135901</v>
      </c>
      <c r="AI11716" t="s">
        <v>48151</v>
      </c>
      <c r="AJ11716" t="s">
        <v>48152</v>
      </c>
    </row>
    <row r="11717" spans="1:36" ht="17.25" hidden="1" customHeight="1" x14ac:dyDescent="0.2">
      <c r="A11717" s="4" t="s">
        <v>48153</v>
      </c>
      <c r="B11717" t="s">
        <v>47846</v>
      </c>
      <c r="C11717" t="s">
        <v>48154</v>
      </c>
      <c r="E11717" t="s">
        <v>40</v>
      </c>
      <c r="F11717" t="s">
        <v>86</v>
      </c>
      <c r="G11717" s="5">
        <v>173</v>
      </c>
      <c r="H11717" t="s">
        <v>42</v>
      </c>
      <c r="I11717" t="s">
        <v>65</v>
      </c>
      <c r="J11717" t="s">
        <v>45</v>
      </c>
      <c r="N11717" s="6">
        <v>2000</v>
      </c>
      <c r="P11717" s="6">
        <v>2050</v>
      </c>
      <c r="R11717" s="7">
        <v>-27.418261000000001</v>
      </c>
      <c r="S11717" s="7">
        <v>151.6788311</v>
      </c>
      <c r="T11717" t="s">
        <v>46</v>
      </c>
      <c r="U11717" t="s">
        <v>48155</v>
      </c>
      <c r="X11717" t="s">
        <v>47884</v>
      </c>
      <c r="Y11717" t="s">
        <v>47850</v>
      </c>
      <c r="Z11717" t="s">
        <v>47851</v>
      </c>
      <c r="AA11717" t="s">
        <v>48156</v>
      </c>
      <c r="AB11717" t="s">
        <v>48157</v>
      </c>
      <c r="AG11717" t="s">
        <v>48158</v>
      </c>
      <c r="AH11717" s="6">
        <v>1136939</v>
      </c>
      <c r="AI11717" t="s">
        <v>48159</v>
      </c>
      <c r="AJ11717" t="s">
        <v>48160</v>
      </c>
    </row>
    <row r="11718" spans="1:36" ht="17.25" hidden="1" customHeight="1" x14ac:dyDescent="0.2">
      <c r="A11718" s="4" t="s">
        <v>48153</v>
      </c>
      <c r="B11718" t="s">
        <v>47846</v>
      </c>
      <c r="C11718" t="s">
        <v>48154</v>
      </c>
      <c r="E11718" t="s">
        <v>56</v>
      </c>
      <c r="F11718" t="s">
        <v>86</v>
      </c>
      <c r="G11718" s="5">
        <v>173</v>
      </c>
      <c r="H11718" t="s">
        <v>42</v>
      </c>
      <c r="I11718" t="s">
        <v>65</v>
      </c>
      <c r="J11718" t="s">
        <v>45</v>
      </c>
      <c r="N11718" s="6">
        <v>2000</v>
      </c>
      <c r="P11718" s="6">
        <v>2050</v>
      </c>
      <c r="R11718" s="7">
        <v>-27.418261000000001</v>
      </c>
      <c r="S11718" s="7">
        <v>151.6788311</v>
      </c>
      <c r="T11718" t="s">
        <v>46</v>
      </c>
      <c r="U11718" t="s">
        <v>48155</v>
      </c>
      <c r="X11718" t="s">
        <v>47884</v>
      </c>
      <c r="Y11718" t="s">
        <v>47850</v>
      </c>
      <c r="Z11718" t="s">
        <v>47851</v>
      </c>
      <c r="AA11718" t="s">
        <v>48156</v>
      </c>
      <c r="AB11718" t="s">
        <v>48161</v>
      </c>
      <c r="AG11718" t="s">
        <v>48158</v>
      </c>
      <c r="AH11718" s="6">
        <v>1160078</v>
      </c>
      <c r="AI11718" t="s">
        <v>48159</v>
      </c>
      <c r="AJ11718" t="s">
        <v>48162</v>
      </c>
    </row>
    <row r="11719" spans="1:36" ht="17.25" hidden="1" customHeight="1" x14ac:dyDescent="0.2">
      <c r="A11719" s="4" t="s">
        <v>48163</v>
      </c>
      <c r="B11719" t="s">
        <v>47846</v>
      </c>
      <c r="C11719" t="s">
        <v>48164</v>
      </c>
      <c r="E11719" t="s">
        <v>40</v>
      </c>
      <c r="F11719" t="s">
        <v>86</v>
      </c>
      <c r="G11719" s="5">
        <v>180</v>
      </c>
      <c r="H11719" t="s">
        <v>42</v>
      </c>
      <c r="I11719" t="s">
        <v>43</v>
      </c>
      <c r="J11719" t="s">
        <v>44</v>
      </c>
      <c r="N11719" s="24">
        <v>1998</v>
      </c>
      <c r="P11719" s="24">
        <v>2026</v>
      </c>
      <c r="R11719" s="7">
        <v>-34.798187400000003</v>
      </c>
      <c r="S11719" s="7">
        <v>138.5071662</v>
      </c>
      <c r="T11719" t="s">
        <v>46</v>
      </c>
      <c r="U11719" t="s">
        <v>47865</v>
      </c>
      <c r="X11719" t="s">
        <v>47849</v>
      </c>
      <c r="Y11719" t="s">
        <v>47850</v>
      </c>
      <c r="Z11719" t="s">
        <v>47851</v>
      </c>
      <c r="AA11719" t="s">
        <v>48165</v>
      </c>
      <c r="AB11719" t="s">
        <v>48166</v>
      </c>
      <c r="AG11719" t="s">
        <v>48167</v>
      </c>
      <c r="AH11719" s="8" t="s">
        <v>48168</v>
      </c>
      <c r="AI11719" t="s">
        <v>48169</v>
      </c>
      <c r="AJ11719" t="s">
        <v>48170</v>
      </c>
    </row>
    <row r="11720" spans="1:36" ht="17.25" hidden="1" customHeight="1" x14ac:dyDescent="0.2">
      <c r="A11720" s="4" t="s">
        <v>48171</v>
      </c>
      <c r="B11720" t="s">
        <v>47846</v>
      </c>
      <c r="C11720" t="s">
        <v>48172</v>
      </c>
      <c r="E11720" t="s">
        <v>40</v>
      </c>
      <c r="F11720" t="s">
        <v>86</v>
      </c>
      <c r="G11720" s="5">
        <v>497</v>
      </c>
      <c r="H11720" t="s">
        <v>42</v>
      </c>
      <c r="I11720" t="s">
        <v>43</v>
      </c>
      <c r="J11720" t="s">
        <v>45</v>
      </c>
      <c r="N11720" s="24">
        <v>2001</v>
      </c>
      <c r="P11720" s="24">
        <v>2037</v>
      </c>
      <c r="R11720" s="7">
        <v>-34.765425100000002</v>
      </c>
      <c r="S11720" s="7">
        <v>138.50317699999999</v>
      </c>
      <c r="T11720" t="s">
        <v>46</v>
      </c>
      <c r="U11720" t="s">
        <v>48173</v>
      </c>
      <c r="X11720" t="s">
        <v>47849</v>
      </c>
      <c r="Y11720" t="s">
        <v>47850</v>
      </c>
      <c r="Z11720" t="s">
        <v>47851</v>
      </c>
      <c r="AA11720" t="s">
        <v>48174</v>
      </c>
      <c r="AB11720" t="s">
        <v>48175</v>
      </c>
      <c r="AG11720" t="s">
        <v>48176</v>
      </c>
      <c r="AH11720" s="8">
        <v>1165763</v>
      </c>
      <c r="AI11720" t="s">
        <v>48177</v>
      </c>
      <c r="AJ11720" t="s">
        <v>48178</v>
      </c>
    </row>
    <row r="11721" spans="1:36" ht="17.25" hidden="1" customHeight="1" x14ac:dyDescent="0.2">
      <c r="A11721" s="4" t="s">
        <v>48171</v>
      </c>
      <c r="B11721" t="s">
        <v>47846</v>
      </c>
      <c r="C11721" t="s">
        <v>48172</v>
      </c>
      <c r="E11721" t="s">
        <v>856</v>
      </c>
      <c r="F11721" t="s">
        <v>86</v>
      </c>
      <c r="G11721" s="5">
        <v>320</v>
      </c>
      <c r="H11721" t="s">
        <v>611</v>
      </c>
      <c r="I11721" t="s">
        <v>65</v>
      </c>
      <c r="J11721" t="s">
        <v>45</v>
      </c>
      <c r="K11721" t="s">
        <v>45</v>
      </c>
      <c r="L11721" t="s">
        <v>45</v>
      </c>
      <c r="R11721" s="7">
        <v>-34.765425100000002</v>
      </c>
      <c r="S11721" s="7">
        <v>138.50317699999999</v>
      </c>
      <c r="T11721" t="s">
        <v>46</v>
      </c>
      <c r="U11721" t="s">
        <v>48173</v>
      </c>
      <c r="X11721" t="s">
        <v>47849</v>
      </c>
      <c r="Y11721" t="s">
        <v>47850</v>
      </c>
      <c r="Z11721" t="s">
        <v>47851</v>
      </c>
      <c r="AA11721" t="s">
        <v>48179</v>
      </c>
      <c r="AG11721" t="s">
        <v>48176</v>
      </c>
      <c r="AH11721" s="8">
        <v>1175285</v>
      </c>
      <c r="AI11721" t="s">
        <v>48177</v>
      </c>
      <c r="AJ11721" t="s">
        <v>48180</v>
      </c>
    </row>
    <row r="11722" spans="1:36" ht="17.25" hidden="1" customHeight="1" x14ac:dyDescent="0.2">
      <c r="A11722" s="4" t="s">
        <v>48181</v>
      </c>
      <c r="B11722" t="s">
        <v>47846</v>
      </c>
      <c r="C11722" t="s">
        <v>48182</v>
      </c>
      <c r="E11722" t="s">
        <v>2297</v>
      </c>
      <c r="F11722" t="s">
        <v>86</v>
      </c>
      <c r="G11722" s="5">
        <v>116.4</v>
      </c>
      <c r="H11722" t="s">
        <v>42</v>
      </c>
      <c r="I11722" t="s">
        <v>65</v>
      </c>
      <c r="J11722" t="s">
        <v>45</v>
      </c>
      <c r="N11722" s="6">
        <v>1996</v>
      </c>
      <c r="R11722" s="7">
        <v>-31.559100000000001</v>
      </c>
      <c r="S11722" s="7">
        <v>115.82080000000001</v>
      </c>
      <c r="T11722" t="s">
        <v>46</v>
      </c>
      <c r="U11722" t="s">
        <v>48183</v>
      </c>
      <c r="X11722" t="s">
        <v>47872</v>
      </c>
      <c r="Y11722" t="s">
        <v>47850</v>
      </c>
      <c r="Z11722" t="s">
        <v>47851</v>
      </c>
      <c r="AG11722" t="s">
        <v>48184</v>
      </c>
      <c r="AH11722" s="24">
        <v>1139970</v>
      </c>
      <c r="AI11722" t="s">
        <v>48185</v>
      </c>
      <c r="AJ11722" t="s">
        <v>48186</v>
      </c>
    </row>
    <row r="11723" spans="1:36" ht="17.25" hidden="1" customHeight="1" x14ac:dyDescent="0.2">
      <c r="A11723" s="4" t="s">
        <v>48181</v>
      </c>
      <c r="B11723" t="s">
        <v>47846</v>
      </c>
      <c r="C11723" t="s">
        <v>48182</v>
      </c>
      <c r="E11723" t="s">
        <v>3929</v>
      </c>
      <c r="F11723" t="s">
        <v>86</v>
      </c>
      <c r="G11723" s="5">
        <v>116.4</v>
      </c>
      <c r="H11723" t="s">
        <v>42</v>
      </c>
      <c r="I11723" t="s">
        <v>65</v>
      </c>
      <c r="J11723" t="s">
        <v>45</v>
      </c>
      <c r="N11723" s="6">
        <v>1996</v>
      </c>
      <c r="R11723" s="7">
        <v>-31.559100000000001</v>
      </c>
      <c r="S11723" s="7">
        <v>115.82080000000001</v>
      </c>
      <c r="T11723" t="s">
        <v>46</v>
      </c>
      <c r="U11723" t="s">
        <v>48183</v>
      </c>
      <c r="X11723" t="s">
        <v>47872</v>
      </c>
      <c r="Y11723" t="s">
        <v>47850</v>
      </c>
      <c r="Z11723" t="s">
        <v>47851</v>
      </c>
      <c r="AG11723" t="s">
        <v>48184</v>
      </c>
      <c r="AH11723" s="24">
        <v>1139971</v>
      </c>
      <c r="AI11723" t="s">
        <v>48185</v>
      </c>
      <c r="AJ11723" t="s">
        <v>48187</v>
      </c>
    </row>
    <row r="11724" spans="1:36" ht="17.25" hidden="1" customHeight="1" x14ac:dyDescent="0.2">
      <c r="A11724" s="4" t="s">
        <v>48181</v>
      </c>
      <c r="B11724" t="s">
        <v>47846</v>
      </c>
      <c r="C11724" t="s">
        <v>48182</v>
      </c>
      <c r="E11724" t="s">
        <v>4787</v>
      </c>
      <c r="F11724" t="s">
        <v>86</v>
      </c>
      <c r="G11724" s="5">
        <v>123.7</v>
      </c>
      <c r="H11724" t="s">
        <v>42</v>
      </c>
      <c r="I11724" t="s">
        <v>65</v>
      </c>
      <c r="J11724" t="s">
        <v>45</v>
      </c>
      <c r="N11724" s="6">
        <v>1996</v>
      </c>
      <c r="R11724" s="7">
        <v>-31.559100000000001</v>
      </c>
      <c r="S11724" s="7">
        <v>115.82080000000001</v>
      </c>
      <c r="T11724" t="s">
        <v>46</v>
      </c>
      <c r="U11724" t="s">
        <v>48183</v>
      </c>
      <c r="X11724" t="s">
        <v>47872</v>
      </c>
      <c r="Y11724" t="s">
        <v>47850</v>
      </c>
      <c r="Z11724" t="s">
        <v>47851</v>
      </c>
      <c r="AG11724" t="s">
        <v>48184</v>
      </c>
      <c r="AH11724" s="24">
        <v>1139972</v>
      </c>
      <c r="AI11724" t="s">
        <v>48185</v>
      </c>
      <c r="AJ11724" t="s">
        <v>48188</v>
      </c>
    </row>
    <row r="11725" spans="1:36" ht="17.25" hidden="1" customHeight="1" x14ac:dyDescent="0.2">
      <c r="A11725" s="4" t="s">
        <v>48189</v>
      </c>
      <c r="B11725" t="s">
        <v>47846</v>
      </c>
      <c r="C11725" t="s">
        <v>48190</v>
      </c>
      <c r="E11725" t="s">
        <v>40</v>
      </c>
      <c r="F11725" t="s">
        <v>86</v>
      </c>
      <c r="G11725" s="5">
        <v>142.5</v>
      </c>
      <c r="H11725" t="s">
        <v>42</v>
      </c>
      <c r="I11725" t="s">
        <v>43</v>
      </c>
      <c r="J11725" t="s">
        <v>44</v>
      </c>
      <c r="N11725" s="6">
        <v>2006</v>
      </c>
      <c r="P11725" s="25"/>
      <c r="R11725" s="7">
        <v>-32.647305000000003</v>
      </c>
      <c r="S11725" s="7">
        <v>115.94679600000001</v>
      </c>
      <c r="T11725" t="s">
        <v>46</v>
      </c>
      <c r="U11725" t="s">
        <v>48191</v>
      </c>
      <c r="X11725" t="s">
        <v>47872</v>
      </c>
      <c r="Y11725" t="s">
        <v>47850</v>
      </c>
      <c r="Z11725" t="s">
        <v>47851</v>
      </c>
      <c r="AD11725" t="s">
        <v>5000</v>
      </c>
      <c r="AE11725" t="s">
        <v>1954</v>
      </c>
      <c r="AF11725" t="s">
        <v>52</v>
      </c>
      <c r="AG11725" t="s">
        <v>48192</v>
      </c>
      <c r="AH11725" s="6">
        <v>1184391</v>
      </c>
      <c r="AI11725" t="s">
        <v>48193</v>
      </c>
      <c r="AJ11725" t="s">
        <v>48194</v>
      </c>
    </row>
    <row r="11726" spans="1:36" ht="17.25" hidden="1" customHeight="1" x14ac:dyDescent="0.2">
      <c r="A11726" s="4" t="s">
        <v>48189</v>
      </c>
      <c r="B11726" t="s">
        <v>47846</v>
      </c>
      <c r="C11726" t="s">
        <v>48190</v>
      </c>
      <c r="E11726" t="s">
        <v>56</v>
      </c>
      <c r="F11726" t="s">
        <v>86</v>
      </c>
      <c r="G11726" s="5">
        <v>142.5</v>
      </c>
      <c r="H11726" t="s">
        <v>42</v>
      </c>
      <c r="I11726" t="s">
        <v>43</v>
      </c>
      <c r="J11726" t="s">
        <v>44</v>
      </c>
      <c r="N11726" s="6">
        <v>2007</v>
      </c>
      <c r="R11726" s="7">
        <v>-32.647305000000003</v>
      </c>
      <c r="S11726" s="7">
        <v>115.94679600000001</v>
      </c>
      <c r="T11726" t="s">
        <v>46</v>
      </c>
      <c r="U11726" t="s">
        <v>48191</v>
      </c>
      <c r="X11726" t="s">
        <v>47872</v>
      </c>
      <c r="Y11726" t="s">
        <v>47850</v>
      </c>
      <c r="Z11726" t="s">
        <v>47851</v>
      </c>
      <c r="AD11726" t="s">
        <v>5000</v>
      </c>
      <c r="AE11726" t="s">
        <v>1954</v>
      </c>
      <c r="AF11726" t="s">
        <v>52</v>
      </c>
      <c r="AG11726" t="s">
        <v>48192</v>
      </c>
      <c r="AH11726" s="24">
        <v>1180723</v>
      </c>
      <c r="AI11726" t="s">
        <v>48193</v>
      </c>
      <c r="AJ11726" t="s">
        <v>48195</v>
      </c>
    </row>
    <row r="11727" spans="1:36" ht="17.25" hidden="1" customHeight="1" x14ac:dyDescent="0.2">
      <c r="A11727" s="4" t="s">
        <v>48196</v>
      </c>
      <c r="B11727" t="s">
        <v>47846</v>
      </c>
      <c r="C11727" t="s">
        <v>48197</v>
      </c>
      <c r="E11727" t="s">
        <v>40</v>
      </c>
      <c r="F11727" t="s">
        <v>48198</v>
      </c>
      <c r="G11727" s="5">
        <v>660</v>
      </c>
      <c r="H11727" t="s">
        <v>611</v>
      </c>
      <c r="I11727" t="s">
        <v>43</v>
      </c>
      <c r="J11727" t="s">
        <v>45</v>
      </c>
      <c r="K11727" t="s">
        <v>87</v>
      </c>
      <c r="L11727" t="s">
        <v>45</v>
      </c>
      <c r="N11727" s="27"/>
      <c r="R11727" s="7">
        <v>-34.485391999999997</v>
      </c>
      <c r="S11727" s="7">
        <v>150.89957939999999</v>
      </c>
      <c r="T11727" t="s">
        <v>504</v>
      </c>
      <c r="U11727" t="s">
        <v>48199</v>
      </c>
      <c r="X11727" t="s">
        <v>47858</v>
      </c>
      <c r="Y11727" t="s">
        <v>47850</v>
      </c>
      <c r="Z11727" t="s">
        <v>47851</v>
      </c>
      <c r="AG11727" t="s">
        <v>48200</v>
      </c>
      <c r="AH11727" s="6">
        <v>1311563</v>
      </c>
      <c r="AI11727" t="s">
        <v>48201</v>
      </c>
      <c r="AJ11727" t="s">
        <v>48202</v>
      </c>
    </row>
    <row r="11728" spans="1:36" ht="17.25" hidden="1" customHeight="1" x14ac:dyDescent="0.2">
      <c r="A11728" s="4" t="s">
        <v>48203</v>
      </c>
      <c r="B11728" t="s">
        <v>47846</v>
      </c>
      <c r="C11728" t="s">
        <v>48204</v>
      </c>
      <c r="E11728" t="s">
        <v>40</v>
      </c>
      <c r="F11728" t="s">
        <v>543</v>
      </c>
      <c r="G11728" s="5">
        <v>64.8</v>
      </c>
      <c r="H11728" t="s">
        <v>42</v>
      </c>
      <c r="I11728" t="s">
        <v>528</v>
      </c>
      <c r="J11728" t="s">
        <v>45</v>
      </c>
      <c r="N11728" s="6">
        <v>2011</v>
      </c>
      <c r="P11728" s="24">
        <v>2070</v>
      </c>
      <c r="R11728" s="7">
        <v>-35.11009</v>
      </c>
      <c r="S11728" s="7">
        <v>138.49089000000001</v>
      </c>
      <c r="T11728" t="s">
        <v>46</v>
      </c>
      <c r="U11728" t="s">
        <v>48205</v>
      </c>
      <c r="X11728" t="s">
        <v>47849</v>
      </c>
      <c r="Y11728" t="s">
        <v>47850</v>
      </c>
      <c r="Z11728" t="s">
        <v>47851</v>
      </c>
      <c r="AG11728" t="s">
        <v>48206</v>
      </c>
      <c r="AH11728" s="6">
        <v>1255295</v>
      </c>
      <c r="AI11728" t="s">
        <v>48207</v>
      </c>
      <c r="AJ11728" t="s">
        <v>48208</v>
      </c>
    </row>
    <row r="11729" spans="1:36" ht="17.25" hidden="1" customHeight="1" x14ac:dyDescent="0.2">
      <c r="A11729" s="4" t="s">
        <v>48209</v>
      </c>
      <c r="B11729" t="s">
        <v>47846</v>
      </c>
      <c r="C11729" t="s">
        <v>48210</v>
      </c>
      <c r="E11729" t="s">
        <v>335</v>
      </c>
      <c r="F11729" t="s">
        <v>86</v>
      </c>
      <c r="G11729" s="5">
        <v>128</v>
      </c>
      <c r="H11729" t="s">
        <v>42</v>
      </c>
      <c r="I11729" t="s">
        <v>65</v>
      </c>
      <c r="J11729" t="s">
        <v>45</v>
      </c>
      <c r="N11729" s="6">
        <v>2009</v>
      </c>
      <c r="P11729" s="24">
        <v>2044</v>
      </c>
      <c r="R11729" s="7">
        <v>-34.779221200000002</v>
      </c>
      <c r="S11729" s="7">
        <v>138.5205492</v>
      </c>
      <c r="T11729" t="s">
        <v>46</v>
      </c>
      <c r="U11729" t="s">
        <v>47865</v>
      </c>
      <c r="X11729" t="s">
        <v>47849</v>
      </c>
      <c r="Y11729" t="s">
        <v>47850</v>
      </c>
      <c r="Z11729" t="s">
        <v>47851</v>
      </c>
      <c r="AA11729" t="s">
        <v>48211</v>
      </c>
      <c r="AB11729" t="s">
        <v>48212</v>
      </c>
      <c r="AG11729" t="s">
        <v>48213</v>
      </c>
      <c r="AH11729" s="6">
        <v>1179453</v>
      </c>
      <c r="AI11729" t="s">
        <v>48214</v>
      </c>
      <c r="AJ11729" t="s">
        <v>48215</v>
      </c>
    </row>
    <row r="11730" spans="1:36" ht="17.25" hidden="1" customHeight="1" x14ac:dyDescent="0.2">
      <c r="A11730" s="4" t="s">
        <v>48209</v>
      </c>
      <c r="B11730" t="s">
        <v>47846</v>
      </c>
      <c r="C11730" t="s">
        <v>48210</v>
      </c>
      <c r="E11730" t="s">
        <v>1157</v>
      </c>
      <c r="F11730" t="s">
        <v>86</v>
      </c>
      <c r="G11730" s="5">
        <v>165</v>
      </c>
      <c r="H11730" t="s">
        <v>558</v>
      </c>
      <c r="I11730" t="s">
        <v>65</v>
      </c>
      <c r="J11730" t="s">
        <v>45</v>
      </c>
      <c r="N11730" s="27" t="s">
        <v>45</v>
      </c>
      <c r="R11730" s="7">
        <v>-34.779221200000002</v>
      </c>
      <c r="S11730" s="7">
        <v>138.5205492</v>
      </c>
      <c r="T11730" t="s">
        <v>46</v>
      </c>
      <c r="U11730" t="s">
        <v>47865</v>
      </c>
      <c r="X11730" t="s">
        <v>47849</v>
      </c>
      <c r="Y11730" t="s">
        <v>47850</v>
      </c>
      <c r="Z11730" t="s">
        <v>47851</v>
      </c>
      <c r="AG11730" t="s">
        <v>48213</v>
      </c>
      <c r="AH11730" s="27" t="s">
        <v>45</v>
      </c>
      <c r="AI11730" t="s">
        <v>48214</v>
      </c>
      <c r="AJ11730" t="s">
        <v>48216</v>
      </c>
    </row>
    <row r="11731" spans="1:36" ht="17.25" hidden="1" customHeight="1" x14ac:dyDescent="0.2">
      <c r="A11731" s="4" t="s">
        <v>48217</v>
      </c>
      <c r="B11731" t="s">
        <v>47846</v>
      </c>
      <c r="C11731" t="s">
        <v>48218</v>
      </c>
      <c r="E11731" t="s">
        <v>48219</v>
      </c>
      <c r="F11731" t="s">
        <v>86</v>
      </c>
      <c r="G11731" s="5">
        <v>150</v>
      </c>
      <c r="H11731" t="s">
        <v>486</v>
      </c>
      <c r="I11731" t="s">
        <v>65</v>
      </c>
      <c r="J11731" t="s">
        <v>45</v>
      </c>
      <c r="K11731" t="s">
        <v>45</v>
      </c>
      <c r="L11731" t="s">
        <v>45</v>
      </c>
      <c r="N11731" s="8" t="s">
        <v>45</v>
      </c>
      <c r="R11731" s="7">
        <v>-34.545808200000003</v>
      </c>
      <c r="S11731" s="7">
        <v>138.55418409999999</v>
      </c>
      <c r="T11731" t="s">
        <v>504</v>
      </c>
      <c r="U11731" t="s">
        <v>48220</v>
      </c>
      <c r="X11731" t="s">
        <v>47849</v>
      </c>
      <c r="Y11731" t="s">
        <v>47850</v>
      </c>
      <c r="Z11731" t="s">
        <v>47851</v>
      </c>
      <c r="AA11731" t="s">
        <v>48221</v>
      </c>
      <c r="AG11731" t="s">
        <v>48222</v>
      </c>
      <c r="AH11731" s="8" t="s">
        <v>48223</v>
      </c>
      <c r="AI11731" t="s">
        <v>48224</v>
      </c>
      <c r="AJ11731" t="s">
        <v>48225</v>
      </c>
    </row>
    <row r="11732" spans="1:36" ht="17.25" hidden="1" customHeight="1" x14ac:dyDescent="0.2">
      <c r="A11732" s="4" t="s">
        <v>48217</v>
      </c>
      <c r="B11732" t="s">
        <v>47846</v>
      </c>
      <c r="C11732" t="s">
        <v>48218</v>
      </c>
      <c r="E11732" t="s">
        <v>48226</v>
      </c>
      <c r="F11732" t="s">
        <v>86</v>
      </c>
      <c r="G11732" s="5">
        <v>150</v>
      </c>
      <c r="H11732" t="s">
        <v>486</v>
      </c>
      <c r="I11732" t="s">
        <v>65</v>
      </c>
      <c r="J11732" t="s">
        <v>45</v>
      </c>
      <c r="K11732" t="s">
        <v>45</v>
      </c>
      <c r="L11732" t="s">
        <v>45</v>
      </c>
      <c r="N11732" s="27" t="s">
        <v>45</v>
      </c>
      <c r="P11732" s="25"/>
      <c r="R11732" s="7">
        <v>-34.545808200000003</v>
      </c>
      <c r="S11732" s="7">
        <v>138.55418409999999</v>
      </c>
      <c r="T11732" t="s">
        <v>504</v>
      </c>
      <c r="U11732" t="s">
        <v>48220</v>
      </c>
      <c r="X11732" t="s">
        <v>47849</v>
      </c>
      <c r="Y11732" t="s">
        <v>47850</v>
      </c>
      <c r="Z11732" t="s">
        <v>47851</v>
      </c>
      <c r="AA11732" t="s">
        <v>48227</v>
      </c>
      <c r="AG11732" t="s">
        <v>48222</v>
      </c>
      <c r="AH11732" s="8" t="s">
        <v>45</v>
      </c>
      <c r="AI11732" t="s">
        <v>48224</v>
      </c>
      <c r="AJ11732" t="s">
        <v>48228</v>
      </c>
    </row>
    <row r="11733" spans="1:36" ht="17.25" hidden="1" customHeight="1" x14ac:dyDescent="0.2">
      <c r="A11733" s="4" t="s">
        <v>48240</v>
      </c>
      <c r="B11733" t="s">
        <v>47846</v>
      </c>
      <c r="C11733" t="s">
        <v>48241</v>
      </c>
      <c r="E11733" t="s">
        <v>191</v>
      </c>
      <c r="F11733" t="s">
        <v>86</v>
      </c>
      <c r="G11733" s="5">
        <v>61.765999999999998</v>
      </c>
      <c r="H11733" t="s">
        <v>42</v>
      </c>
      <c r="I11733" t="s">
        <v>43</v>
      </c>
      <c r="J11733" t="s">
        <v>45</v>
      </c>
      <c r="N11733" s="6">
        <v>1997</v>
      </c>
      <c r="P11733" s="6">
        <v>2044</v>
      </c>
      <c r="R11733" s="7">
        <v>-33.849995499999999</v>
      </c>
      <c r="S11733" s="7">
        <v>150.9473113</v>
      </c>
      <c r="T11733" t="s">
        <v>46</v>
      </c>
      <c r="U11733" t="s">
        <v>48242</v>
      </c>
      <c r="X11733" t="s">
        <v>47858</v>
      </c>
      <c r="Y11733" t="s">
        <v>47850</v>
      </c>
      <c r="Z11733" t="s">
        <v>47851</v>
      </c>
      <c r="AA11733" t="s">
        <v>48243</v>
      </c>
      <c r="AB11733" t="s">
        <v>48244</v>
      </c>
      <c r="AG11733" t="s">
        <v>48245</v>
      </c>
      <c r="AH11733" s="24">
        <v>1148610</v>
      </c>
      <c r="AI11733" t="s">
        <v>48246</v>
      </c>
      <c r="AJ11733" t="s">
        <v>48247</v>
      </c>
    </row>
    <row r="11734" spans="1:36" ht="17.25" hidden="1" customHeight="1" x14ac:dyDescent="0.2">
      <c r="A11734" s="4" t="s">
        <v>48255</v>
      </c>
      <c r="B11734" t="s">
        <v>47846</v>
      </c>
      <c r="C11734" t="s">
        <v>48256</v>
      </c>
      <c r="E11734" t="s">
        <v>40</v>
      </c>
      <c r="F11734" t="s">
        <v>86</v>
      </c>
      <c r="G11734" s="5">
        <v>61</v>
      </c>
      <c r="H11734" t="s">
        <v>42</v>
      </c>
      <c r="I11734" t="s">
        <v>65</v>
      </c>
      <c r="J11734" t="s">
        <v>559</v>
      </c>
      <c r="N11734" s="6">
        <v>1996</v>
      </c>
      <c r="P11734" s="25"/>
      <c r="R11734" s="7">
        <v>-31.191898699999999</v>
      </c>
      <c r="S11734" s="7">
        <v>121.67190650000001</v>
      </c>
      <c r="T11734" t="s">
        <v>46</v>
      </c>
      <c r="U11734" t="s">
        <v>48257</v>
      </c>
      <c r="X11734" t="s">
        <v>47872</v>
      </c>
      <c r="Y11734" t="s">
        <v>47850</v>
      </c>
      <c r="Z11734" t="s">
        <v>47851</v>
      </c>
      <c r="AD11734" t="s">
        <v>52</v>
      </c>
      <c r="AE11734" t="s">
        <v>1546</v>
      </c>
      <c r="AG11734" t="s">
        <v>48258</v>
      </c>
      <c r="AH11734" s="24">
        <v>1238465</v>
      </c>
      <c r="AI11734" t="s">
        <v>48259</v>
      </c>
      <c r="AJ11734" t="s">
        <v>48260</v>
      </c>
    </row>
    <row r="11735" spans="1:36" ht="17.25" hidden="1" customHeight="1" x14ac:dyDescent="0.2">
      <c r="A11735" s="4" t="s">
        <v>48255</v>
      </c>
      <c r="B11735" t="s">
        <v>47846</v>
      </c>
      <c r="C11735" t="s">
        <v>48256</v>
      </c>
      <c r="E11735" t="s">
        <v>56</v>
      </c>
      <c r="F11735" t="s">
        <v>86</v>
      </c>
      <c r="G11735" s="5">
        <v>61</v>
      </c>
      <c r="H11735" t="s">
        <v>42</v>
      </c>
      <c r="I11735" t="s">
        <v>65</v>
      </c>
      <c r="J11735" t="s">
        <v>559</v>
      </c>
      <c r="N11735" s="6">
        <v>1996</v>
      </c>
      <c r="P11735" s="25"/>
      <c r="R11735" s="7">
        <v>-31.191898699999999</v>
      </c>
      <c r="S11735" s="7">
        <v>121.67190650000001</v>
      </c>
      <c r="T11735" t="s">
        <v>46</v>
      </c>
      <c r="U11735" t="s">
        <v>48257</v>
      </c>
      <c r="X11735" t="s">
        <v>47872</v>
      </c>
      <c r="Y11735" t="s">
        <v>47850</v>
      </c>
      <c r="Z11735" t="s">
        <v>47851</v>
      </c>
      <c r="AD11735" t="s">
        <v>52</v>
      </c>
      <c r="AE11735" t="s">
        <v>1546</v>
      </c>
      <c r="AG11735" t="s">
        <v>48258</v>
      </c>
      <c r="AH11735" s="24">
        <v>1238466</v>
      </c>
      <c r="AI11735" t="s">
        <v>48259</v>
      </c>
      <c r="AJ11735" t="s">
        <v>48261</v>
      </c>
    </row>
    <row r="11736" spans="1:36" ht="17.25" hidden="1" customHeight="1" x14ac:dyDescent="0.2">
      <c r="A11736" s="4" t="s">
        <v>48255</v>
      </c>
      <c r="B11736" t="s">
        <v>47846</v>
      </c>
      <c r="C11736" t="s">
        <v>48256</v>
      </c>
      <c r="E11736" t="s">
        <v>58</v>
      </c>
      <c r="F11736" t="s">
        <v>86</v>
      </c>
      <c r="G11736" s="5">
        <v>61</v>
      </c>
      <c r="H11736" t="s">
        <v>42</v>
      </c>
      <c r="I11736" t="s">
        <v>65</v>
      </c>
      <c r="J11736" t="s">
        <v>559</v>
      </c>
      <c r="N11736" s="6">
        <v>1996</v>
      </c>
      <c r="P11736" s="25"/>
      <c r="R11736" s="7">
        <v>-31.191898699999999</v>
      </c>
      <c r="S11736" s="7">
        <v>121.67190650000001</v>
      </c>
      <c r="T11736" t="s">
        <v>46</v>
      </c>
      <c r="U11736" t="s">
        <v>48257</v>
      </c>
      <c r="X11736" t="s">
        <v>47872</v>
      </c>
      <c r="Y11736" t="s">
        <v>47850</v>
      </c>
      <c r="Z11736" t="s">
        <v>47851</v>
      </c>
      <c r="AD11736" t="s">
        <v>52</v>
      </c>
      <c r="AE11736" t="s">
        <v>1546</v>
      </c>
      <c r="AG11736" t="s">
        <v>48258</v>
      </c>
      <c r="AH11736" s="24">
        <v>1238467</v>
      </c>
      <c r="AI11736" t="s">
        <v>48259</v>
      </c>
      <c r="AJ11736" t="s">
        <v>48262</v>
      </c>
    </row>
    <row r="11737" spans="1:36" ht="17.25" hidden="1" customHeight="1" x14ac:dyDescent="0.2">
      <c r="A11737" s="4" t="s">
        <v>48255</v>
      </c>
      <c r="B11737" t="s">
        <v>47846</v>
      </c>
      <c r="C11737" t="s">
        <v>48256</v>
      </c>
      <c r="E11737" t="s">
        <v>191</v>
      </c>
      <c r="F11737" t="s">
        <v>86</v>
      </c>
      <c r="G11737" s="5">
        <v>61</v>
      </c>
      <c r="H11737" t="s">
        <v>42</v>
      </c>
      <c r="I11737" t="s">
        <v>65</v>
      </c>
      <c r="J11737" t="s">
        <v>559</v>
      </c>
      <c r="N11737" s="24">
        <v>1996</v>
      </c>
      <c r="R11737" s="7">
        <v>-31.191898699999999</v>
      </c>
      <c r="S11737" s="7">
        <v>121.67190650000001</v>
      </c>
      <c r="T11737" t="s">
        <v>46</v>
      </c>
      <c r="U11737" t="s">
        <v>48257</v>
      </c>
      <c r="X11737" t="s">
        <v>47872</v>
      </c>
      <c r="Y11737" t="s">
        <v>47850</v>
      </c>
      <c r="Z11737" t="s">
        <v>47851</v>
      </c>
      <c r="AD11737" t="s">
        <v>52</v>
      </c>
      <c r="AE11737" t="s">
        <v>1546</v>
      </c>
      <c r="AG11737" t="s">
        <v>48258</v>
      </c>
      <c r="AH11737" s="24">
        <v>1238468</v>
      </c>
      <c r="AI11737" t="s">
        <v>48259</v>
      </c>
      <c r="AJ11737" t="s">
        <v>48263</v>
      </c>
    </row>
    <row r="11738" spans="1:36" ht="17.25" hidden="1" customHeight="1" x14ac:dyDescent="0.2">
      <c r="A11738" s="4" t="s">
        <v>48264</v>
      </c>
      <c r="B11738" t="s">
        <v>47846</v>
      </c>
      <c r="C11738" t="s">
        <v>48265</v>
      </c>
      <c r="E11738" t="s">
        <v>40</v>
      </c>
      <c r="F11738" t="s">
        <v>86</v>
      </c>
      <c r="G11738" s="5">
        <v>380</v>
      </c>
      <c r="H11738" t="s">
        <v>677</v>
      </c>
      <c r="I11738" t="s">
        <v>43</v>
      </c>
      <c r="J11738" t="s">
        <v>45</v>
      </c>
      <c r="N11738" s="27"/>
      <c r="O11738" s="25"/>
      <c r="P11738" s="25"/>
      <c r="R11738" s="7">
        <v>-34.950322999999997</v>
      </c>
      <c r="S11738" s="7">
        <v>139.20950099999999</v>
      </c>
      <c r="T11738" t="s">
        <v>504</v>
      </c>
      <c r="U11738" t="s">
        <v>48266</v>
      </c>
      <c r="X11738" t="s">
        <v>47849</v>
      </c>
      <c r="Y11738" t="s">
        <v>47850</v>
      </c>
      <c r="Z11738" t="s">
        <v>47851</v>
      </c>
      <c r="AC11738" t="s">
        <v>48267</v>
      </c>
      <c r="AG11738" t="s">
        <v>48268</v>
      </c>
      <c r="AH11738" s="27" t="s">
        <v>48269</v>
      </c>
      <c r="AI11738" t="s">
        <v>48270</v>
      </c>
      <c r="AJ11738" t="s">
        <v>48271</v>
      </c>
    </row>
    <row r="11739" spans="1:36" ht="17.25" hidden="1" customHeight="1" x14ac:dyDescent="0.2">
      <c r="A11739" s="4" t="s">
        <v>48272</v>
      </c>
      <c r="B11739" t="s">
        <v>47846</v>
      </c>
      <c r="C11739" t="s">
        <v>48273</v>
      </c>
      <c r="E11739" t="s">
        <v>40</v>
      </c>
      <c r="F11739" t="s">
        <v>3002</v>
      </c>
      <c r="G11739" s="5">
        <v>385</v>
      </c>
      <c r="H11739" t="s">
        <v>42</v>
      </c>
      <c r="I11739" t="s">
        <v>43</v>
      </c>
      <c r="J11739" t="s">
        <v>45</v>
      </c>
      <c r="N11739" s="6">
        <v>2002</v>
      </c>
      <c r="O11739" s="25"/>
      <c r="P11739" s="6">
        <v>2036</v>
      </c>
      <c r="R11739" s="7">
        <v>-27.6554</v>
      </c>
      <c r="S11739" s="7">
        <v>152.81800000000001</v>
      </c>
      <c r="T11739" t="s">
        <v>46</v>
      </c>
      <c r="U11739" t="s">
        <v>48274</v>
      </c>
      <c r="X11739" t="s">
        <v>47884</v>
      </c>
      <c r="Y11739" t="s">
        <v>47850</v>
      </c>
      <c r="Z11739" t="s">
        <v>47851</v>
      </c>
      <c r="AA11739" t="s">
        <v>48275</v>
      </c>
      <c r="AB11739" t="s">
        <v>48276</v>
      </c>
      <c r="AG11739" t="s">
        <v>48277</v>
      </c>
      <c r="AH11739" s="27">
        <v>1170815</v>
      </c>
      <c r="AI11739" t="s">
        <v>48278</v>
      </c>
      <c r="AJ11739" t="s">
        <v>48279</v>
      </c>
    </row>
    <row r="11740" spans="1:36" ht="17.25" hidden="1" customHeight="1" x14ac:dyDescent="0.2">
      <c r="A11740" s="4" t="s">
        <v>48280</v>
      </c>
      <c r="B11740" t="s">
        <v>47846</v>
      </c>
      <c r="C11740" t="s">
        <v>48281</v>
      </c>
      <c r="E11740" t="s">
        <v>4157</v>
      </c>
      <c r="F11740" t="s">
        <v>86</v>
      </c>
      <c r="G11740" s="5">
        <v>435</v>
      </c>
      <c r="H11740" t="s">
        <v>42</v>
      </c>
      <c r="I11740" t="s">
        <v>43</v>
      </c>
      <c r="J11740" t="s">
        <v>45</v>
      </c>
      <c r="N11740" s="6">
        <v>2009</v>
      </c>
      <c r="O11740" s="25"/>
      <c r="P11740" s="6">
        <v>2043</v>
      </c>
      <c r="R11740" s="7">
        <v>-34.522525399999999</v>
      </c>
      <c r="S11740" s="7">
        <v>150.80601089999999</v>
      </c>
      <c r="T11740" t="s">
        <v>46</v>
      </c>
      <c r="U11740" t="s">
        <v>48282</v>
      </c>
      <c r="X11740" t="s">
        <v>47858</v>
      </c>
      <c r="Y11740" t="s">
        <v>47850</v>
      </c>
      <c r="Z11740" t="s">
        <v>47851</v>
      </c>
      <c r="AA11740" t="s">
        <v>48283</v>
      </c>
      <c r="AB11740" t="s">
        <v>48284</v>
      </c>
      <c r="AG11740" t="s">
        <v>48285</v>
      </c>
      <c r="AH11740" s="27">
        <v>1195695</v>
      </c>
      <c r="AI11740" t="s">
        <v>48286</v>
      </c>
      <c r="AJ11740" t="s">
        <v>48287</v>
      </c>
    </row>
    <row r="11741" spans="1:36" ht="17.25" hidden="1" customHeight="1" x14ac:dyDescent="0.2">
      <c r="A11741" s="4" t="s">
        <v>48289</v>
      </c>
      <c r="B11741" t="s">
        <v>47846</v>
      </c>
      <c r="C11741" t="s">
        <v>48290</v>
      </c>
      <c r="E11741" t="s">
        <v>40</v>
      </c>
      <c r="F11741" t="s">
        <v>86</v>
      </c>
      <c r="G11741" s="5">
        <v>208</v>
      </c>
      <c r="H11741" t="s">
        <v>42</v>
      </c>
      <c r="I11741" t="s">
        <v>43</v>
      </c>
      <c r="J11741" t="s">
        <v>45</v>
      </c>
      <c r="N11741" s="6">
        <v>2009</v>
      </c>
      <c r="O11741" s="25"/>
      <c r="P11741" s="6">
        <v>2050</v>
      </c>
      <c r="R11741" s="7">
        <v>-41.139935100000002</v>
      </c>
      <c r="S11741" s="7">
        <v>146.90344210000001</v>
      </c>
      <c r="T11741" t="s">
        <v>46</v>
      </c>
      <c r="U11741" t="s">
        <v>48291</v>
      </c>
      <c r="X11741" t="s">
        <v>48292</v>
      </c>
      <c r="Y11741" t="s">
        <v>47850</v>
      </c>
      <c r="Z11741" t="s">
        <v>47851</v>
      </c>
      <c r="AA11741" t="s">
        <v>48293</v>
      </c>
      <c r="AB11741" t="s">
        <v>48294</v>
      </c>
      <c r="AG11741" t="s">
        <v>48295</v>
      </c>
      <c r="AH11741" s="27" t="s">
        <v>48296</v>
      </c>
      <c r="AI11741" t="s">
        <v>48297</v>
      </c>
      <c r="AJ11741" t="s">
        <v>48298</v>
      </c>
    </row>
    <row r="11742" spans="1:36" ht="17.25" hidden="1" customHeight="1" x14ac:dyDescent="0.2">
      <c r="A11742" s="4" t="s">
        <v>48289</v>
      </c>
      <c r="B11742" t="s">
        <v>47846</v>
      </c>
      <c r="C11742" t="s">
        <v>48290</v>
      </c>
      <c r="E11742" t="s">
        <v>56</v>
      </c>
      <c r="F11742" t="s">
        <v>86</v>
      </c>
      <c r="G11742" s="5">
        <v>178</v>
      </c>
      <c r="H11742" t="s">
        <v>42</v>
      </c>
      <c r="I11742" t="s">
        <v>65</v>
      </c>
      <c r="J11742" t="s">
        <v>45</v>
      </c>
      <c r="N11742" s="6">
        <v>2009</v>
      </c>
      <c r="P11742" s="6">
        <v>2050</v>
      </c>
      <c r="R11742" s="7">
        <v>-41.139935100000002</v>
      </c>
      <c r="S11742" s="7">
        <v>146.90344210000001</v>
      </c>
      <c r="T11742" t="s">
        <v>46</v>
      </c>
      <c r="U11742" t="s">
        <v>48291</v>
      </c>
      <c r="X11742" t="s">
        <v>48292</v>
      </c>
      <c r="Y11742" t="s">
        <v>47850</v>
      </c>
      <c r="Z11742" t="s">
        <v>47851</v>
      </c>
      <c r="AA11742" t="s">
        <v>48299</v>
      </c>
      <c r="AB11742" t="s">
        <v>48300</v>
      </c>
      <c r="AG11742" t="s">
        <v>48295</v>
      </c>
      <c r="AH11742" s="27">
        <v>1207728</v>
      </c>
      <c r="AI11742" t="s">
        <v>48297</v>
      </c>
      <c r="AJ11742" t="s">
        <v>48301</v>
      </c>
    </row>
    <row r="11743" spans="1:36" ht="17.25" hidden="1" customHeight="1" x14ac:dyDescent="0.2">
      <c r="A11743" s="4" t="s">
        <v>48302</v>
      </c>
      <c r="B11743" t="s">
        <v>47846</v>
      </c>
      <c r="C11743" t="s">
        <v>48303</v>
      </c>
      <c r="E11743" t="s">
        <v>40</v>
      </c>
      <c r="F11743" t="s">
        <v>86</v>
      </c>
      <c r="G11743" s="5">
        <v>600</v>
      </c>
      <c r="H11743" t="s">
        <v>611</v>
      </c>
      <c r="I11743" t="s">
        <v>65</v>
      </c>
      <c r="J11743" t="s">
        <v>45</v>
      </c>
      <c r="N11743" s="27"/>
      <c r="P11743" s="25"/>
      <c r="R11743" s="7">
        <v>-38.049075299999998</v>
      </c>
      <c r="S11743" s="7">
        <v>142.18932760000001</v>
      </c>
      <c r="T11743" t="s">
        <v>504</v>
      </c>
      <c r="U11743" t="s">
        <v>48304</v>
      </c>
      <c r="X11743" t="s">
        <v>17482</v>
      </c>
      <c r="Y11743" t="s">
        <v>47850</v>
      </c>
      <c r="Z11743" t="s">
        <v>47851</v>
      </c>
      <c r="AA11743" t="s">
        <v>48305</v>
      </c>
      <c r="AG11743" t="s">
        <v>48306</v>
      </c>
      <c r="AH11743" s="27" t="s">
        <v>48307</v>
      </c>
      <c r="AI11743" t="s">
        <v>48308</v>
      </c>
      <c r="AJ11743" t="s">
        <v>48309</v>
      </c>
    </row>
    <row r="11744" spans="1:36" ht="17.25" hidden="1" customHeight="1" x14ac:dyDescent="0.2">
      <c r="A11744" s="4" t="s">
        <v>45543</v>
      </c>
      <c r="B11744" t="s">
        <v>43246</v>
      </c>
      <c r="C11744" t="s">
        <v>45544</v>
      </c>
      <c r="D11744" t="s">
        <v>45545</v>
      </c>
      <c r="E11744" t="s">
        <v>191</v>
      </c>
      <c r="F11744" t="s">
        <v>527</v>
      </c>
      <c r="G11744" s="5">
        <v>105</v>
      </c>
      <c r="H11744" t="s">
        <v>42</v>
      </c>
      <c r="I11744" t="s">
        <v>240</v>
      </c>
      <c r="J11744" t="s">
        <v>44</v>
      </c>
      <c r="N11744" s="6">
        <v>1970</v>
      </c>
      <c r="P11744" s="25"/>
      <c r="R11744" s="7">
        <v>53.575000000000003</v>
      </c>
      <c r="S11744" s="7">
        <v>49.2453</v>
      </c>
      <c r="T11744" t="s">
        <v>46</v>
      </c>
      <c r="U11744" t="s">
        <v>45295</v>
      </c>
      <c r="X11744" t="s">
        <v>44634</v>
      </c>
      <c r="Y11744" t="s">
        <v>36708</v>
      </c>
      <c r="Z11744" t="s">
        <v>36915</v>
      </c>
      <c r="AA11744" t="s">
        <v>45546</v>
      </c>
      <c r="AC11744" t="s">
        <v>45547</v>
      </c>
      <c r="AD11744" t="s">
        <v>880</v>
      </c>
      <c r="AE11744" t="s">
        <v>5120</v>
      </c>
      <c r="AF11744" t="s">
        <v>52</v>
      </c>
      <c r="AG11744" t="s">
        <v>45548</v>
      </c>
      <c r="AH11744" s="27"/>
      <c r="AI11744" t="s">
        <v>45549</v>
      </c>
      <c r="AJ11744" t="s">
        <v>45555</v>
      </c>
    </row>
    <row r="11745" spans="1:36" ht="17.25" hidden="1" customHeight="1" x14ac:dyDescent="0.2">
      <c r="A11745" s="4" t="s">
        <v>45631</v>
      </c>
      <c r="B11745" t="s">
        <v>43246</v>
      </c>
      <c r="C11745" t="s">
        <v>45632</v>
      </c>
      <c r="D11745" t="s">
        <v>45633</v>
      </c>
      <c r="E11745" t="s">
        <v>335</v>
      </c>
      <c r="F11745" t="s">
        <v>43672</v>
      </c>
      <c r="G11745" s="5">
        <v>60</v>
      </c>
      <c r="H11745" t="s">
        <v>42</v>
      </c>
      <c r="I11745" t="s">
        <v>240</v>
      </c>
      <c r="J11745" t="s">
        <v>44</v>
      </c>
      <c r="N11745" s="6">
        <v>1970</v>
      </c>
      <c r="P11745" s="25"/>
      <c r="R11745" s="7">
        <v>57.651345999999997</v>
      </c>
      <c r="S11745" s="7">
        <v>39.838099</v>
      </c>
      <c r="T11745" t="s">
        <v>46</v>
      </c>
      <c r="U11745" t="s">
        <v>45634</v>
      </c>
      <c r="X11745" t="s">
        <v>43776</v>
      </c>
      <c r="Y11745" t="s">
        <v>36708</v>
      </c>
      <c r="Z11745" t="s">
        <v>36915</v>
      </c>
      <c r="AG11745" t="s">
        <v>45635</v>
      </c>
      <c r="AH11745" s="27"/>
      <c r="AI11745" t="s">
        <v>45636</v>
      </c>
      <c r="AJ11745" t="s">
        <v>45638</v>
      </c>
    </row>
    <row r="11746" spans="1:36" ht="17.25" hidden="1" customHeight="1" x14ac:dyDescent="0.2">
      <c r="A11746" s="4" t="s">
        <v>46653</v>
      </c>
      <c r="B11746" t="s">
        <v>46654</v>
      </c>
      <c r="C11746" t="s">
        <v>46655</v>
      </c>
      <c r="E11746" t="s">
        <v>58</v>
      </c>
      <c r="F11746" t="s">
        <v>46656</v>
      </c>
      <c r="G11746" s="24">
        <v>250</v>
      </c>
      <c r="H11746" t="s">
        <v>42</v>
      </c>
      <c r="I11746" t="s">
        <v>240</v>
      </c>
      <c r="J11746" t="s">
        <v>44</v>
      </c>
      <c r="N11746" s="27">
        <v>1970</v>
      </c>
      <c r="P11746" s="25"/>
      <c r="R11746" s="7">
        <v>59.58849</v>
      </c>
      <c r="S11746" s="7">
        <v>16.513860999999999</v>
      </c>
      <c r="T11746" t="s">
        <v>46</v>
      </c>
      <c r="Y11746" t="s">
        <v>36708</v>
      </c>
      <c r="Z11746" t="s">
        <v>37636</v>
      </c>
      <c r="AG11746" t="s">
        <v>46657</v>
      </c>
      <c r="AH11746" s="8">
        <v>1102771</v>
      </c>
      <c r="AI11746" t="s">
        <v>46658</v>
      </c>
      <c r="AJ11746" t="s">
        <v>46659</v>
      </c>
    </row>
    <row r="11747" spans="1:36" ht="17.25" hidden="1" customHeight="1" x14ac:dyDescent="0.2">
      <c r="A11747" s="4" t="s">
        <v>47043</v>
      </c>
      <c r="B11747" t="s">
        <v>46924</v>
      </c>
      <c r="C11747" t="s">
        <v>47044</v>
      </c>
      <c r="E11747" t="s">
        <v>65</v>
      </c>
      <c r="F11747" t="s">
        <v>2972</v>
      </c>
      <c r="G11747" s="5">
        <v>413</v>
      </c>
      <c r="H11747" t="s">
        <v>42</v>
      </c>
      <c r="I11747" t="s">
        <v>65</v>
      </c>
      <c r="J11747" t="s">
        <v>559</v>
      </c>
      <c r="K11747" t="s">
        <v>45</v>
      </c>
      <c r="L11747" t="s">
        <v>45</v>
      </c>
      <c r="M11747" t="s">
        <v>559</v>
      </c>
      <c r="N11747" s="6">
        <v>1970</v>
      </c>
      <c r="P11747" s="25"/>
      <c r="R11747" s="7">
        <v>55.043700000000001</v>
      </c>
      <c r="S11747" s="7">
        <v>-7.2486800000000002</v>
      </c>
      <c r="T11747" t="s">
        <v>46</v>
      </c>
      <c r="U11747" t="s">
        <v>47045</v>
      </c>
      <c r="X11747" t="s">
        <v>47046</v>
      </c>
      <c r="Y11747" t="s">
        <v>36708</v>
      </c>
      <c r="Z11747" t="s">
        <v>37636</v>
      </c>
      <c r="AG11747" t="s">
        <v>47048</v>
      </c>
      <c r="AH11747" s="6">
        <v>1110663</v>
      </c>
      <c r="AI11747" t="s">
        <v>47050</v>
      </c>
      <c r="AJ11747" t="s">
        <v>47052</v>
      </c>
    </row>
    <row r="11748" spans="1:36" ht="17.25" hidden="1" customHeight="1" x14ac:dyDescent="0.2">
      <c r="A11748" s="4" t="s">
        <v>48310</v>
      </c>
      <c r="B11748" t="s">
        <v>47846</v>
      </c>
      <c r="C11748" t="s">
        <v>48311</v>
      </c>
      <c r="E11748" t="s">
        <v>24794</v>
      </c>
      <c r="F11748" t="s">
        <v>86</v>
      </c>
      <c r="G11748" s="5">
        <v>200</v>
      </c>
      <c r="H11748" t="s">
        <v>857</v>
      </c>
      <c r="I11748" t="s">
        <v>240</v>
      </c>
      <c r="J11748" t="s">
        <v>45</v>
      </c>
      <c r="N11748" s="6">
        <v>1976</v>
      </c>
      <c r="P11748" s="6">
        <v>2026</v>
      </c>
      <c r="R11748" s="7">
        <v>-34.806800000000003</v>
      </c>
      <c r="S11748" s="7">
        <v>138.5213</v>
      </c>
      <c r="T11748" t="s">
        <v>46</v>
      </c>
      <c r="U11748" t="s">
        <v>47865</v>
      </c>
      <c r="X11748" t="s">
        <v>47849</v>
      </c>
      <c r="Y11748" t="s">
        <v>47850</v>
      </c>
      <c r="Z11748" t="s">
        <v>47851</v>
      </c>
      <c r="AA11748" t="s">
        <v>48323</v>
      </c>
      <c r="AB11748" t="s">
        <v>48324</v>
      </c>
      <c r="AG11748" t="s">
        <v>48314</v>
      </c>
      <c r="AH11748" s="6">
        <v>1153443</v>
      </c>
      <c r="AI11748" t="s">
        <v>48315</v>
      </c>
      <c r="AJ11748" t="s">
        <v>48325</v>
      </c>
    </row>
    <row r="11749" spans="1:36" ht="17.25" hidden="1" customHeight="1" x14ac:dyDescent="0.2">
      <c r="A11749" s="4" t="s">
        <v>48310</v>
      </c>
      <c r="B11749" t="s">
        <v>47846</v>
      </c>
      <c r="C11749" t="s">
        <v>48311</v>
      </c>
      <c r="E11749" t="s">
        <v>24798</v>
      </c>
      <c r="F11749" t="s">
        <v>86</v>
      </c>
      <c r="G11749" s="5">
        <v>200</v>
      </c>
      <c r="H11749" t="s">
        <v>42</v>
      </c>
      <c r="I11749" t="s">
        <v>240</v>
      </c>
      <c r="J11749" t="s">
        <v>45</v>
      </c>
      <c r="N11749" s="6">
        <v>1976</v>
      </c>
      <c r="P11749" s="6">
        <v>2026</v>
      </c>
      <c r="R11749" s="7">
        <v>-34.806800000000003</v>
      </c>
      <c r="S11749" s="7">
        <v>138.5213</v>
      </c>
      <c r="T11749" t="s">
        <v>46</v>
      </c>
      <c r="U11749" t="s">
        <v>47865</v>
      </c>
      <c r="X11749" t="s">
        <v>47849</v>
      </c>
      <c r="Y11749" t="s">
        <v>47850</v>
      </c>
      <c r="Z11749" t="s">
        <v>47851</v>
      </c>
      <c r="AA11749" t="s">
        <v>48323</v>
      </c>
      <c r="AB11749" t="s">
        <v>48326</v>
      </c>
      <c r="AG11749" t="s">
        <v>48314</v>
      </c>
      <c r="AH11749" s="6">
        <v>1153444</v>
      </c>
      <c r="AI11749" t="s">
        <v>48315</v>
      </c>
      <c r="AJ11749" t="s">
        <v>48327</v>
      </c>
    </row>
    <row r="11750" spans="1:36" ht="17.25" hidden="1" customHeight="1" x14ac:dyDescent="0.2">
      <c r="A11750" s="4" t="s">
        <v>48310</v>
      </c>
      <c r="B11750" t="s">
        <v>47846</v>
      </c>
      <c r="C11750" t="s">
        <v>48311</v>
      </c>
      <c r="E11750" t="s">
        <v>24800</v>
      </c>
      <c r="F11750" t="s">
        <v>86</v>
      </c>
      <c r="G11750" s="5">
        <v>200</v>
      </c>
      <c r="H11750" t="s">
        <v>42</v>
      </c>
      <c r="I11750" t="s">
        <v>240</v>
      </c>
      <c r="J11750" t="s">
        <v>45</v>
      </c>
      <c r="N11750" s="6">
        <v>1976</v>
      </c>
      <c r="P11750" s="6">
        <v>2026</v>
      </c>
      <c r="R11750" s="7">
        <v>-34.806800000000003</v>
      </c>
      <c r="S11750" s="7">
        <v>138.5213</v>
      </c>
      <c r="T11750" t="s">
        <v>46</v>
      </c>
      <c r="U11750" t="s">
        <v>47865</v>
      </c>
      <c r="X11750" t="s">
        <v>47849</v>
      </c>
      <c r="Y11750" t="s">
        <v>47850</v>
      </c>
      <c r="Z11750" t="s">
        <v>47851</v>
      </c>
      <c r="AA11750" t="s">
        <v>48323</v>
      </c>
      <c r="AB11750" t="s">
        <v>48328</v>
      </c>
      <c r="AG11750" t="s">
        <v>48314</v>
      </c>
      <c r="AH11750" s="6">
        <v>1153445</v>
      </c>
      <c r="AI11750" t="s">
        <v>48315</v>
      </c>
      <c r="AJ11750" t="s">
        <v>48329</v>
      </c>
    </row>
    <row r="11751" spans="1:36" ht="17.25" hidden="1" customHeight="1" x14ac:dyDescent="0.2">
      <c r="A11751" s="4" t="s">
        <v>48310</v>
      </c>
      <c r="B11751" t="s">
        <v>47846</v>
      </c>
      <c r="C11751" t="s">
        <v>48311</v>
      </c>
      <c r="E11751" t="s">
        <v>24802</v>
      </c>
      <c r="F11751" t="s">
        <v>86</v>
      </c>
      <c r="G11751" s="5">
        <v>200</v>
      </c>
      <c r="H11751" t="s">
        <v>42</v>
      </c>
      <c r="I11751" t="s">
        <v>240</v>
      </c>
      <c r="J11751" t="s">
        <v>45</v>
      </c>
      <c r="N11751" s="6">
        <v>1976</v>
      </c>
      <c r="P11751" s="6">
        <v>2026</v>
      </c>
      <c r="R11751" s="7">
        <v>-34.806800000000003</v>
      </c>
      <c r="S11751" s="7">
        <v>138.5213</v>
      </c>
      <c r="T11751" t="s">
        <v>46</v>
      </c>
      <c r="U11751" t="s">
        <v>47865</v>
      </c>
      <c r="X11751" t="s">
        <v>47849</v>
      </c>
      <c r="Y11751" t="s">
        <v>47850</v>
      </c>
      <c r="Z11751" t="s">
        <v>47851</v>
      </c>
      <c r="AA11751" t="s">
        <v>48323</v>
      </c>
      <c r="AB11751" t="s">
        <v>48330</v>
      </c>
      <c r="AG11751" t="s">
        <v>48314</v>
      </c>
      <c r="AH11751" s="6">
        <v>1153446</v>
      </c>
      <c r="AI11751" t="s">
        <v>48315</v>
      </c>
      <c r="AJ11751" t="s">
        <v>48331</v>
      </c>
    </row>
    <row r="11752" spans="1:36" ht="17.25" hidden="1" customHeight="1" x14ac:dyDescent="0.2">
      <c r="A11752" s="4" t="s">
        <v>48332</v>
      </c>
      <c r="B11752" t="s">
        <v>47846</v>
      </c>
      <c r="C11752" t="s">
        <v>48333</v>
      </c>
      <c r="E11752" t="s">
        <v>40</v>
      </c>
      <c r="F11752" t="s">
        <v>86</v>
      </c>
      <c r="G11752" s="5">
        <v>242</v>
      </c>
      <c r="H11752" t="s">
        <v>42</v>
      </c>
      <c r="I11752" t="s">
        <v>43</v>
      </c>
      <c r="J11752" t="s">
        <v>45</v>
      </c>
      <c r="N11752" s="6">
        <v>1999</v>
      </c>
      <c r="P11752" s="6">
        <v>2046</v>
      </c>
      <c r="R11752" s="7">
        <v>-19.200359299999999</v>
      </c>
      <c r="S11752" s="7">
        <v>146.61658689999999</v>
      </c>
      <c r="T11752" t="s">
        <v>46</v>
      </c>
      <c r="U11752" t="s">
        <v>48334</v>
      </c>
      <c r="X11752" t="s">
        <v>47884</v>
      </c>
      <c r="Y11752" t="s">
        <v>47850</v>
      </c>
      <c r="Z11752" t="s">
        <v>47851</v>
      </c>
      <c r="AA11752" t="s">
        <v>48335</v>
      </c>
      <c r="AB11752" t="s">
        <v>48336</v>
      </c>
      <c r="AG11752" t="s">
        <v>45</v>
      </c>
      <c r="AH11752" s="27" t="s">
        <v>45</v>
      </c>
      <c r="AI11752" t="s">
        <v>48337</v>
      </c>
      <c r="AJ11752" t="s">
        <v>48338</v>
      </c>
    </row>
    <row r="11753" spans="1:36" ht="17.25" hidden="1" customHeight="1" x14ac:dyDescent="0.2">
      <c r="A11753" s="4" t="s">
        <v>48339</v>
      </c>
      <c r="B11753" t="s">
        <v>47846</v>
      </c>
      <c r="C11753" t="s">
        <v>48340</v>
      </c>
      <c r="E11753" t="s">
        <v>4760</v>
      </c>
      <c r="F11753" t="s">
        <v>86</v>
      </c>
      <c r="G11753" s="5">
        <v>166</v>
      </c>
      <c r="H11753" t="s">
        <v>42</v>
      </c>
      <c r="I11753" t="s">
        <v>65</v>
      </c>
      <c r="J11753" t="s">
        <v>45</v>
      </c>
      <c r="N11753" s="6">
        <v>2009</v>
      </c>
      <c r="P11753" s="6">
        <v>2044</v>
      </c>
      <c r="R11753" s="7">
        <v>-35.179394799999997</v>
      </c>
      <c r="S11753" s="7">
        <v>147.21283919999999</v>
      </c>
      <c r="T11753" t="s">
        <v>46</v>
      </c>
      <c r="U11753" t="s">
        <v>48341</v>
      </c>
      <c r="X11753" t="s">
        <v>47858</v>
      </c>
      <c r="Y11753" t="s">
        <v>47850</v>
      </c>
      <c r="Z11753" t="s">
        <v>47851</v>
      </c>
      <c r="AA11753" t="s">
        <v>48342</v>
      </c>
      <c r="AB11753" t="s">
        <v>48343</v>
      </c>
      <c r="AG11753" t="s">
        <v>48344</v>
      </c>
      <c r="AH11753" s="6">
        <v>1193541</v>
      </c>
      <c r="AI11753" t="s">
        <v>48345</v>
      </c>
      <c r="AJ11753" t="s">
        <v>48346</v>
      </c>
    </row>
    <row r="11754" spans="1:36" ht="17.25" hidden="1" customHeight="1" x14ac:dyDescent="0.2">
      <c r="A11754" s="4" t="s">
        <v>48339</v>
      </c>
      <c r="B11754" t="s">
        <v>47846</v>
      </c>
      <c r="C11754" t="s">
        <v>48340</v>
      </c>
      <c r="E11754" t="s">
        <v>4762</v>
      </c>
      <c r="F11754" t="s">
        <v>86</v>
      </c>
      <c r="G11754" s="5">
        <v>166</v>
      </c>
      <c r="H11754" t="s">
        <v>42</v>
      </c>
      <c r="I11754" t="s">
        <v>65</v>
      </c>
      <c r="J11754" t="s">
        <v>45</v>
      </c>
      <c r="N11754" s="6">
        <v>2009</v>
      </c>
      <c r="P11754" s="6">
        <v>2044</v>
      </c>
      <c r="R11754" s="7">
        <v>-35.179394799999997</v>
      </c>
      <c r="S11754" s="7">
        <v>147.21283919999999</v>
      </c>
      <c r="T11754" t="s">
        <v>46</v>
      </c>
      <c r="U11754" t="s">
        <v>48341</v>
      </c>
      <c r="X11754" t="s">
        <v>47858</v>
      </c>
      <c r="Y11754" t="s">
        <v>47850</v>
      </c>
      <c r="Z11754" t="s">
        <v>47851</v>
      </c>
      <c r="AA11754" t="s">
        <v>48342</v>
      </c>
      <c r="AB11754" t="s">
        <v>48347</v>
      </c>
      <c r="AG11754" t="s">
        <v>48344</v>
      </c>
      <c r="AH11754" s="6">
        <v>1193542</v>
      </c>
      <c r="AI11754" t="s">
        <v>48345</v>
      </c>
      <c r="AJ11754" t="s">
        <v>48348</v>
      </c>
    </row>
    <row r="11755" spans="1:36" ht="17.25" hidden="1" customHeight="1" x14ac:dyDescent="0.2">
      <c r="A11755" s="4" t="s">
        <v>48339</v>
      </c>
      <c r="B11755" t="s">
        <v>47846</v>
      </c>
      <c r="C11755" t="s">
        <v>48340</v>
      </c>
      <c r="E11755" t="s">
        <v>4764</v>
      </c>
      <c r="F11755" t="s">
        <v>86</v>
      </c>
      <c r="G11755" s="5">
        <v>166</v>
      </c>
      <c r="H11755" t="s">
        <v>42</v>
      </c>
      <c r="I11755" t="s">
        <v>65</v>
      </c>
      <c r="J11755" t="s">
        <v>45</v>
      </c>
      <c r="N11755" s="6">
        <v>2009</v>
      </c>
      <c r="P11755" s="6">
        <v>2044</v>
      </c>
      <c r="R11755" s="7">
        <v>-35.179394799999997</v>
      </c>
      <c r="S11755" s="7">
        <v>147.21283919999999</v>
      </c>
      <c r="T11755" t="s">
        <v>46</v>
      </c>
      <c r="U11755" t="s">
        <v>48341</v>
      </c>
      <c r="X11755" t="s">
        <v>47858</v>
      </c>
      <c r="Y11755" t="s">
        <v>47850</v>
      </c>
      <c r="Z11755" t="s">
        <v>47851</v>
      </c>
      <c r="AA11755" t="s">
        <v>48342</v>
      </c>
      <c r="AB11755" t="s">
        <v>48349</v>
      </c>
      <c r="AG11755" t="s">
        <v>48344</v>
      </c>
      <c r="AH11755" s="6">
        <v>1193543</v>
      </c>
      <c r="AI11755" t="s">
        <v>48345</v>
      </c>
      <c r="AJ11755" t="s">
        <v>48350</v>
      </c>
    </row>
    <row r="11756" spans="1:36" ht="17.25" hidden="1" customHeight="1" x14ac:dyDescent="0.2">
      <c r="A11756" s="4" t="s">
        <v>48339</v>
      </c>
      <c r="B11756" t="s">
        <v>47846</v>
      </c>
      <c r="C11756" t="s">
        <v>48340</v>
      </c>
      <c r="E11756" t="s">
        <v>4766</v>
      </c>
      <c r="F11756" t="s">
        <v>86</v>
      </c>
      <c r="G11756" s="5">
        <v>166</v>
      </c>
      <c r="H11756" t="s">
        <v>42</v>
      </c>
      <c r="I11756" t="s">
        <v>65</v>
      </c>
      <c r="J11756" t="s">
        <v>45</v>
      </c>
      <c r="N11756" s="6">
        <v>2009</v>
      </c>
      <c r="P11756" s="6">
        <v>2044</v>
      </c>
      <c r="R11756" s="7">
        <v>-35.179394799999997</v>
      </c>
      <c r="S11756" s="7">
        <v>147.21283919999999</v>
      </c>
      <c r="T11756" t="s">
        <v>46</v>
      </c>
      <c r="U11756" t="s">
        <v>48341</v>
      </c>
      <c r="X11756" t="s">
        <v>47858</v>
      </c>
      <c r="Y11756" t="s">
        <v>47850</v>
      </c>
      <c r="Z11756" t="s">
        <v>47851</v>
      </c>
      <c r="AA11756" t="s">
        <v>48342</v>
      </c>
      <c r="AB11756" t="s">
        <v>48351</v>
      </c>
      <c r="AG11756" t="s">
        <v>48344</v>
      </c>
      <c r="AH11756" s="6">
        <v>1193544</v>
      </c>
      <c r="AI11756" t="s">
        <v>48345</v>
      </c>
      <c r="AJ11756" t="s">
        <v>48352</v>
      </c>
    </row>
    <row r="11757" spans="1:36" ht="17.25" hidden="1" customHeight="1" x14ac:dyDescent="0.2">
      <c r="A11757" s="4" t="s">
        <v>48353</v>
      </c>
      <c r="B11757" t="s">
        <v>47846</v>
      </c>
      <c r="C11757" t="s">
        <v>48354</v>
      </c>
      <c r="E11757" t="s">
        <v>40</v>
      </c>
      <c r="F11757" t="s">
        <v>41</v>
      </c>
      <c r="G11757" s="5">
        <v>50</v>
      </c>
      <c r="H11757" t="s">
        <v>42</v>
      </c>
      <c r="I11757" t="s">
        <v>65</v>
      </c>
      <c r="J11757" t="s">
        <v>45</v>
      </c>
      <c r="N11757" s="6">
        <v>2002</v>
      </c>
      <c r="P11757" s="24">
        <v>2070</v>
      </c>
      <c r="R11757" s="7">
        <v>-38.2533332</v>
      </c>
      <c r="S11757" s="7">
        <v>146.58673529999999</v>
      </c>
      <c r="T11757" t="s">
        <v>46</v>
      </c>
      <c r="U11757" t="s">
        <v>48355</v>
      </c>
      <c r="X11757" t="s">
        <v>17482</v>
      </c>
      <c r="Y11757" t="s">
        <v>47850</v>
      </c>
      <c r="Z11757" t="s">
        <v>47851</v>
      </c>
      <c r="AA11757" t="s">
        <v>48356</v>
      </c>
      <c r="AB11757" t="s">
        <v>48357</v>
      </c>
      <c r="AC11757" t="s">
        <v>48358</v>
      </c>
      <c r="AG11757" t="s">
        <v>48359</v>
      </c>
      <c r="AH11757" s="6">
        <v>1174883</v>
      </c>
      <c r="AI11757" t="s">
        <v>48360</v>
      </c>
      <c r="AJ11757" t="s">
        <v>48361</v>
      </c>
    </row>
    <row r="11758" spans="1:36" ht="17.25" hidden="1" customHeight="1" x14ac:dyDescent="0.2">
      <c r="A11758" s="4" t="s">
        <v>48353</v>
      </c>
      <c r="B11758" t="s">
        <v>47846</v>
      </c>
      <c r="C11758" t="s">
        <v>48354</v>
      </c>
      <c r="E11758" t="s">
        <v>56</v>
      </c>
      <c r="F11758" t="s">
        <v>41</v>
      </c>
      <c r="G11758" s="5">
        <v>50</v>
      </c>
      <c r="H11758" t="s">
        <v>42</v>
      </c>
      <c r="I11758" t="s">
        <v>65</v>
      </c>
      <c r="J11758" t="s">
        <v>45</v>
      </c>
      <c r="N11758" s="6">
        <v>2002</v>
      </c>
      <c r="P11758" s="24">
        <v>2070</v>
      </c>
      <c r="R11758" s="7">
        <v>-38.2533332</v>
      </c>
      <c r="S11758" s="7">
        <v>146.58673529999999</v>
      </c>
      <c r="T11758" t="s">
        <v>46</v>
      </c>
      <c r="U11758" t="s">
        <v>48355</v>
      </c>
      <c r="X11758" t="s">
        <v>17482</v>
      </c>
      <c r="Y11758" t="s">
        <v>47850</v>
      </c>
      <c r="Z11758" t="s">
        <v>47851</v>
      </c>
      <c r="AA11758" t="s">
        <v>48356</v>
      </c>
      <c r="AB11758" t="s">
        <v>48362</v>
      </c>
      <c r="AC11758" t="s">
        <v>48358</v>
      </c>
      <c r="AG11758" t="s">
        <v>48359</v>
      </c>
      <c r="AH11758" s="6">
        <v>1180246</v>
      </c>
      <c r="AI11758" t="s">
        <v>48360</v>
      </c>
      <c r="AJ11758" t="s">
        <v>48363</v>
      </c>
    </row>
    <row r="11759" spans="1:36" ht="17.25" hidden="1" customHeight="1" x14ac:dyDescent="0.2">
      <c r="A11759" s="4" t="s">
        <v>48353</v>
      </c>
      <c r="B11759" t="s">
        <v>47846</v>
      </c>
      <c r="C11759" t="s">
        <v>48354</v>
      </c>
      <c r="E11759" t="s">
        <v>58</v>
      </c>
      <c r="F11759" t="s">
        <v>41</v>
      </c>
      <c r="G11759" s="5">
        <v>50</v>
      </c>
      <c r="H11759" t="s">
        <v>42</v>
      </c>
      <c r="I11759" t="s">
        <v>65</v>
      </c>
      <c r="J11759" t="s">
        <v>45</v>
      </c>
      <c r="N11759" s="6">
        <v>2002</v>
      </c>
      <c r="P11759" s="6">
        <v>2070</v>
      </c>
      <c r="R11759" s="7">
        <v>-38.2533332</v>
      </c>
      <c r="S11759" s="7">
        <v>146.58673529999999</v>
      </c>
      <c r="T11759" t="s">
        <v>46</v>
      </c>
      <c r="U11759" t="s">
        <v>48355</v>
      </c>
      <c r="X11759" t="s">
        <v>17482</v>
      </c>
      <c r="Y11759" t="s">
        <v>47850</v>
      </c>
      <c r="Z11759" t="s">
        <v>47851</v>
      </c>
      <c r="AA11759" t="s">
        <v>48356</v>
      </c>
      <c r="AB11759" t="s">
        <v>48364</v>
      </c>
      <c r="AC11759" t="s">
        <v>48358</v>
      </c>
      <c r="AG11759" t="s">
        <v>48359</v>
      </c>
      <c r="AH11759" s="24">
        <v>1180247</v>
      </c>
      <c r="AI11759" t="s">
        <v>48360</v>
      </c>
      <c r="AJ11759" t="s">
        <v>48365</v>
      </c>
    </row>
    <row r="11760" spans="1:36" ht="17.25" hidden="1" customHeight="1" x14ac:dyDescent="0.2">
      <c r="A11760" s="4" t="s">
        <v>48353</v>
      </c>
      <c r="B11760" t="s">
        <v>47846</v>
      </c>
      <c r="C11760" t="s">
        <v>48354</v>
      </c>
      <c r="E11760" t="s">
        <v>191</v>
      </c>
      <c r="F11760" t="s">
        <v>41</v>
      </c>
      <c r="G11760" s="5">
        <v>50</v>
      </c>
      <c r="H11760" t="s">
        <v>42</v>
      </c>
      <c r="I11760" t="s">
        <v>65</v>
      </c>
      <c r="J11760" t="s">
        <v>45</v>
      </c>
      <c r="N11760" s="6">
        <v>2002</v>
      </c>
      <c r="P11760" s="24">
        <v>2070</v>
      </c>
      <c r="R11760" s="7">
        <v>-38.2533332</v>
      </c>
      <c r="S11760" s="7">
        <v>146.58673529999999</v>
      </c>
      <c r="T11760" t="s">
        <v>46</v>
      </c>
      <c r="U11760" t="s">
        <v>48355</v>
      </c>
      <c r="X11760" t="s">
        <v>17482</v>
      </c>
      <c r="Y11760" t="s">
        <v>47850</v>
      </c>
      <c r="Z11760" t="s">
        <v>47851</v>
      </c>
      <c r="AA11760" t="s">
        <v>48356</v>
      </c>
      <c r="AB11760" t="s">
        <v>48366</v>
      </c>
      <c r="AC11760" t="s">
        <v>48358</v>
      </c>
      <c r="AG11760" t="s">
        <v>48359</v>
      </c>
      <c r="AH11760" s="6">
        <v>1180248</v>
      </c>
      <c r="AI11760" t="s">
        <v>48360</v>
      </c>
      <c r="AJ11760" t="s">
        <v>48367</v>
      </c>
    </row>
    <row r="11761" spans="1:36" ht="17.25" hidden="1" customHeight="1" x14ac:dyDescent="0.2">
      <c r="A11761" s="4" t="s">
        <v>48353</v>
      </c>
      <c r="B11761" t="s">
        <v>47846</v>
      </c>
      <c r="C11761" t="s">
        <v>48354</v>
      </c>
      <c r="E11761" t="s">
        <v>335</v>
      </c>
      <c r="F11761" t="s">
        <v>41</v>
      </c>
      <c r="G11761" s="5">
        <v>50</v>
      </c>
      <c r="H11761" t="s">
        <v>42</v>
      </c>
      <c r="I11761" t="s">
        <v>65</v>
      </c>
      <c r="J11761" t="s">
        <v>45</v>
      </c>
      <c r="N11761" s="6">
        <v>2002</v>
      </c>
      <c r="P11761" s="24">
        <v>2070</v>
      </c>
      <c r="R11761" s="7">
        <v>-38.2533332</v>
      </c>
      <c r="S11761" s="7">
        <v>146.58673529999999</v>
      </c>
      <c r="T11761" t="s">
        <v>46</v>
      </c>
      <c r="U11761" t="s">
        <v>48355</v>
      </c>
      <c r="X11761" t="s">
        <v>17482</v>
      </c>
      <c r="Y11761" t="s">
        <v>47850</v>
      </c>
      <c r="Z11761" t="s">
        <v>47851</v>
      </c>
      <c r="AA11761" t="s">
        <v>48356</v>
      </c>
      <c r="AB11761" t="s">
        <v>48368</v>
      </c>
      <c r="AC11761" t="s">
        <v>48358</v>
      </c>
      <c r="AG11761" t="s">
        <v>48359</v>
      </c>
      <c r="AH11761" s="24">
        <v>1180249</v>
      </c>
      <c r="AI11761" t="s">
        <v>48360</v>
      </c>
      <c r="AJ11761" t="s">
        <v>48369</v>
      </c>
    </row>
    <row r="11762" spans="1:36" ht="17.25" hidden="1" customHeight="1" x14ac:dyDescent="0.2">
      <c r="A11762" s="4" t="s">
        <v>48353</v>
      </c>
      <c r="B11762" t="s">
        <v>47846</v>
      </c>
      <c r="C11762" t="s">
        <v>48354</v>
      </c>
      <c r="E11762" t="s">
        <v>1157</v>
      </c>
      <c r="F11762" t="s">
        <v>41</v>
      </c>
      <c r="G11762" s="5">
        <v>50</v>
      </c>
      <c r="H11762" t="s">
        <v>42</v>
      </c>
      <c r="I11762" t="s">
        <v>65</v>
      </c>
      <c r="J11762" t="s">
        <v>45</v>
      </c>
      <c r="N11762" s="6">
        <v>2002</v>
      </c>
      <c r="P11762" s="24">
        <v>2070</v>
      </c>
      <c r="R11762" s="7">
        <v>-38.2533332</v>
      </c>
      <c r="S11762" s="7">
        <v>146.58673529999999</v>
      </c>
      <c r="T11762" t="s">
        <v>46</v>
      </c>
      <c r="U11762" t="s">
        <v>48355</v>
      </c>
      <c r="X11762" t="s">
        <v>17482</v>
      </c>
      <c r="Y11762" t="s">
        <v>47850</v>
      </c>
      <c r="Z11762" t="s">
        <v>47851</v>
      </c>
      <c r="AA11762" t="s">
        <v>48356</v>
      </c>
      <c r="AB11762" t="s">
        <v>48370</v>
      </c>
      <c r="AC11762" t="s">
        <v>48358</v>
      </c>
      <c r="AG11762" t="s">
        <v>48359</v>
      </c>
      <c r="AH11762" s="24">
        <v>1180250</v>
      </c>
      <c r="AI11762" t="s">
        <v>48360</v>
      </c>
      <c r="AJ11762" t="s">
        <v>48371</v>
      </c>
    </row>
    <row r="11763" spans="1:36" ht="17.25" hidden="1" customHeight="1" x14ac:dyDescent="0.2">
      <c r="A11763" s="4" t="s">
        <v>48372</v>
      </c>
      <c r="B11763" t="s">
        <v>47846</v>
      </c>
      <c r="C11763" t="s">
        <v>48373</v>
      </c>
      <c r="E11763" t="s">
        <v>40</v>
      </c>
      <c r="F11763" t="s">
        <v>41</v>
      </c>
      <c r="G11763" s="5">
        <v>190</v>
      </c>
      <c r="H11763" t="s">
        <v>42</v>
      </c>
      <c r="I11763" t="s">
        <v>65</v>
      </c>
      <c r="J11763" t="s">
        <v>45</v>
      </c>
      <c r="N11763" s="6">
        <v>2007</v>
      </c>
      <c r="R11763" s="7">
        <v>-32.915999999999997</v>
      </c>
      <c r="S11763" s="7">
        <v>115.9186</v>
      </c>
      <c r="T11763" t="s">
        <v>46</v>
      </c>
      <c r="U11763" t="s">
        <v>48374</v>
      </c>
      <c r="X11763" t="s">
        <v>47872</v>
      </c>
      <c r="Y11763" t="s">
        <v>47850</v>
      </c>
      <c r="Z11763" t="s">
        <v>47851</v>
      </c>
      <c r="AE11763" t="s">
        <v>1954</v>
      </c>
      <c r="AF11763" t="s">
        <v>52</v>
      </c>
      <c r="AG11763" t="s">
        <v>48375</v>
      </c>
      <c r="AH11763" s="24">
        <v>1180722</v>
      </c>
      <c r="AI11763" t="s">
        <v>48376</v>
      </c>
      <c r="AJ11763" t="s">
        <v>48377</v>
      </c>
    </row>
    <row r="11764" spans="1:36" ht="17.25" hidden="1" customHeight="1" x14ac:dyDescent="0.2">
      <c r="A11764" s="4" t="s">
        <v>48372</v>
      </c>
      <c r="B11764" t="s">
        <v>47846</v>
      </c>
      <c r="C11764" t="s">
        <v>48373</v>
      </c>
      <c r="E11764" t="s">
        <v>56</v>
      </c>
      <c r="F11764" t="s">
        <v>41</v>
      </c>
      <c r="G11764" s="5">
        <v>190</v>
      </c>
      <c r="H11764" t="s">
        <v>42</v>
      </c>
      <c r="I11764" t="s">
        <v>65</v>
      </c>
      <c r="J11764" t="s">
        <v>45</v>
      </c>
      <c r="N11764" s="6">
        <v>2007</v>
      </c>
      <c r="R11764" s="7">
        <v>-32.915999999999997</v>
      </c>
      <c r="S11764" s="7">
        <v>115.9186</v>
      </c>
      <c r="T11764" t="s">
        <v>46</v>
      </c>
      <c r="U11764" t="s">
        <v>48374</v>
      </c>
      <c r="X11764" t="s">
        <v>47872</v>
      </c>
      <c r="Y11764" t="s">
        <v>47850</v>
      </c>
      <c r="Z11764" t="s">
        <v>47851</v>
      </c>
      <c r="AE11764" t="s">
        <v>1954</v>
      </c>
      <c r="AF11764" t="s">
        <v>52</v>
      </c>
      <c r="AG11764" t="s">
        <v>48375</v>
      </c>
      <c r="AH11764" s="24">
        <v>1195290</v>
      </c>
      <c r="AI11764" t="s">
        <v>48376</v>
      </c>
      <c r="AJ11764" t="s">
        <v>48378</v>
      </c>
    </row>
    <row r="11765" spans="1:36" ht="17.25" hidden="1" customHeight="1" x14ac:dyDescent="0.2">
      <c r="A11765" s="4" t="s">
        <v>48384</v>
      </c>
      <c r="B11765" t="s">
        <v>47846</v>
      </c>
      <c r="C11765" t="s">
        <v>48385</v>
      </c>
      <c r="E11765" t="s">
        <v>40</v>
      </c>
      <c r="F11765" t="s">
        <v>86</v>
      </c>
      <c r="G11765" s="5">
        <v>120</v>
      </c>
      <c r="H11765" t="s">
        <v>42</v>
      </c>
      <c r="I11765" t="s">
        <v>43</v>
      </c>
      <c r="J11765" t="s">
        <v>44</v>
      </c>
      <c r="N11765" s="6">
        <v>2009</v>
      </c>
      <c r="R11765" s="7">
        <v>-33.151279577242597</v>
      </c>
      <c r="S11765" s="7">
        <v>116.261440288834</v>
      </c>
      <c r="T11765" t="s">
        <v>46</v>
      </c>
      <c r="U11765" t="s">
        <v>48386</v>
      </c>
      <c r="X11765" t="s">
        <v>47872</v>
      </c>
      <c r="Y11765" t="s">
        <v>47850</v>
      </c>
      <c r="Z11765" t="s">
        <v>47851</v>
      </c>
      <c r="AD11765" t="s">
        <v>880</v>
      </c>
      <c r="AE11765" t="s">
        <v>881</v>
      </c>
      <c r="AF11765" t="s">
        <v>880</v>
      </c>
      <c r="AG11765" t="s">
        <v>48387</v>
      </c>
      <c r="AH11765" s="24">
        <v>1164061</v>
      </c>
      <c r="AI11765" t="s">
        <v>48388</v>
      </c>
      <c r="AJ11765" t="s">
        <v>48389</v>
      </c>
    </row>
    <row r="11766" spans="1:36" ht="17.25" hidden="1" customHeight="1" x14ac:dyDescent="0.2">
      <c r="A11766" s="4" t="s">
        <v>48396</v>
      </c>
      <c r="B11766" t="s">
        <v>47846</v>
      </c>
      <c r="C11766" t="s">
        <v>48397</v>
      </c>
      <c r="E11766" t="s">
        <v>40</v>
      </c>
      <c r="F11766" t="s">
        <v>86</v>
      </c>
      <c r="G11766" s="5">
        <v>180</v>
      </c>
      <c r="H11766" t="s">
        <v>42</v>
      </c>
      <c r="I11766" t="s">
        <v>43</v>
      </c>
      <c r="J11766" t="s">
        <v>44</v>
      </c>
      <c r="N11766" s="6">
        <v>2010</v>
      </c>
      <c r="R11766" s="7">
        <v>-23.831368600000001</v>
      </c>
      <c r="S11766" s="7">
        <v>151.15024080000001</v>
      </c>
      <c r="T11766" t="s">
        <v>46</v>
      </c>
      <c r="U11766" t="s">
        <v>48398</v>
      </c>
      <c r="X11766" t="s">
        <v>47884</v>
      </c>
      <c r="Y11766" t="s">
        <v>47850</v>
      </c>
      <c r="Z11766" t="s">
        <v>47851</v>
      </c>
      <c r="AA11766" t="s">
        <v>48399</v>
      </c>
      <c r="AB11766" t="s">
        <v>48400</v>
      </c>
      <c r="AD11766" t="s">
        <v>52</v>
      </c>
      <c r="AE11766" t="s">
        <v>1954</v>
      </c>
      <c r="AF11766" t="s">
        <v>52</v>
      </c>
      <c r="AG11766" t="s">
        <v>45</v>
      </c>
      <c r="AH11766" s="8" t="s">
        <v>45</v>
      </c>
      <c r="AI11766" t="s">
        <v>48401</v>
      </c>
      <c r="AJ11766" t="s">
        <v>48402</v>
      </c>
    </row>
    <row r="11767" spans="1:36" ht="17.25" hidden="1" customHeight="1" x14ac:dyDescent="0.2">
      <c r="A11767" s="4" t="s">
        <v>48403</v>
      </c>
      <c r="B11767" t="s">
        <v>48404</v>
      </c>
      <c r="C11767" t="s">
        <v>48405</v>
      </c>
      <c r="D11767" t="s">
        <v>48406</v>
      </c>
      <c r="E11767" t="s">
        <v>40</v>
      </c>
      <c r="F11767" t="s">
        <v>543</v>
      </c>
      <c r="G11767" s="5">
        <v>55</v>
      </c>
      <c r="H11767" t="s">
        <v>42</v>
      </c>
      <c r="I11767" t="s">
        <v>528</v>
      </c>
      <c r="J11767" t="s">
        <v>44</v>
      </c>
      <c r="N11767" s="6">
        <v>1993</v>
      </c>
      <c r="P11767" s="25"/>
      <c r="R11767" s="7">
        <v>-21.326212538645901</v>
      </c>
      <c r="S11767" s="7">
        <v>164.986512599392</v>
      </c>
      <c r="T11767" t="s">
        <v>46</v>
      </c>
      <c r="U11767" t="s">
        <v>48407</v>
      </c>
      <c r="Y11767" t="s">
        <v>47850</v>
      </c>
      <c r="Z11767" t="s">
        <v>48408</v>
      </c>
      <c r="AI11767" t="s">
        <v>48409</v>
      </c>
      <c r="AJ11767" t="s">
        <v>48410</v>
      </c>
    </row>
    <row r="11768" spans="1:36" ht="17.25" hidden="1" customHeight="1" x14ac:dyDescent="0.2">
      <c r="A11768" s="4" t="s">
        <v>48411</v>
      </c>
      <c r="B11768" t="s">
        <v>48412</v>
      </c>
      <c r="C11768" t="s">
        <v>48413</v>
      </c>
      <c r="E11768" t="s">
        <v>40</v>
      </c>
      <c r="F11768" t="s">
        <v>4924</v>
      </c>
      <c r="G11768" s="5">
        <v>112</v>
      </c>
      <c r="H11768" t="s">
        <v>42</v>
      </c>
      <c r="I11768" t="s">
        <v>43</v>
      </c>
      <c r="J11768" t="s">
        <v>44</v>
      </c>
      <c r="N11768" s="6">
        <v>1987</v>
      </c>
      <c r="P11768" s="25"/>
      <c r="Q11768" t="s">
        <v>48414</v>
      </c>
      <c r="R11768" s="7">
        <v>-37.201567753871501</v>
      </c>
      <c r="S11768" s="7">
        <v>174.755056626715</v>
      </c>
      <c r="T11768" t="s">
        <v>504</v>
      </c>
      <c r="U11768" t="s">
        <v>48415</v>
      </c>
      <c r="X11768" t="s">
        <v>48416</v>
      </c>
      <c r="Y11768" t="s">
        <v>47850</v>
      </c>
      <c r="Z11768" t="s">
        <v>47851</v>
      </c>
      <c r="AH11768" s="27"/>
      <c r="AI11768" t="s">
        <v>48417</v>
      </c>
      <c r="AJ11768" t="s">
        <v>48418</v>
      </c>
    </row>
    <row r="11769" spans="1:36" ht="17.25" hidden="1" customHeight="1" x14ac:dyDescent="0.2">
      <c r="A11769" s="4" t="s">
        <v>48419</v>
      </c>
      <c r="B11769" t="s">
        <v>48412</v>
      </c>
      <c r="C11769" t="s">
        <v>48420</v>
      </c>
      <c r="E11769" t="s">
        <v>40</v>
      </c>
      <c r="F11769" t="s">
        <v>4924</v>
      </c>
      <c r="G11769" s="5">
        <v>250</v>
      </c>
      <c r="H11769" t="s">
        <v>42</v>
      </c>
      <c r="I11769" t="s">
        <v>65</v>
      </c>
      <c r="J11769" t="s">
        <v>44</v>
      </c>
      <c r="M11769" t="s">
        <v>559</v>
      </c>
      <c r="N11769" s="6">
        <v>1985</v>
      </c>
      <c r="P11769" s="25"/>
      <c r="Q11769" t="s">
        <v>48421</v>
      </c>
      <c r="R11769" s="7">
        <v>-37.544469599999999</v>
      </c>
      <c r="S11769" s="7">
        <v>175.14880500000001</v>
      </c>
      <c r="T11769" t="s">
        <v>46</v>
      </c>
      <c r="U11769" t="s">
        <v>48422</v>
      </c>
      <c r="X11769" t="s">
        <v>48423</v>
      </c>
      <c r="Y11769" t="s">
        <v>47850</v>
      </c>
      <c r="Z11769" t="s">
        <v>47851</v>
      </c>
      <c r="AG11769" t="s">
        <v>48424</v>
      </c>
      <c r="AH11769" s="27"/>
      <c r="AI11769" t="s">
        <v>48425</v>
      </c>
      <c r="AJ11769" t="s">
        <v>48426</v>
      </c>
    </row>
    <row r="11770" spans="1:36" ht="17.25" hidden="1" customHeight="1" x14ac:dyDescent="0.2">
      <c r="A11770" s="4" t="s">
        <v>48419</v>
      </c>
      <c r="B11770" t="s">
        <v>48412</v>
      </c>
      <c r="C11770" t="s">
        <v>48420</v>
      </c>
      <c r="E11770" t="s">
        <v>56</v>
      </c>
      <c r="F11770" t="s">
        <v>4924</v>
      </c>
      <c r="G11770" s="5">
        <v>250</v>
      </c>
      <c r="H11770" t="s">
        <v>42</v>
      </c>
      <c r="I11770" t="s">
        <v>65</v>
      </c>
      <c r="J11770" t="s">
        <v>44</v>
      </c>
      <c r="M11770" t="s">
        <v>559</v>
      </c>
      <c r="N11770" s="6">
        <v>1985</v>
      </c>
      <c r="P11770" s="25"/>
      <c r="Q11770" t="s">
        <v>48421</v>
      </c>
      <c r="R11770" s="7">
        <v>-37.544469599999999</v>
      </c>
      <c r="S11770" s="7">
        <v>175.14880500000001</v>
      </c>
      <c r="T11770" t="s">
        <v>46</v>
      </c>
      <c r="U11770" t="s">
        <v>48422</v>
      </c>
      <c r="X11770" t="s">
        <v>48423</v>
      </c>
      <c r="Y11770" t="s">
        <v>47850</v>
      </c>
      <c r="Z11770" t="s">
        <v>47851</v>
      </c>
      <c r="AG11770" t="s">
        <v>48424</v>
      </c>
      <c r="AH11770" s="27"/>
      <c r="AI11770" t="s">
        <v>48425</v>
      </c>
      <c r="AJ11770" t="s">
        <v>48427</v>
      </c>
    </row>
    <row r="11771" spans="1:36" ht="17.25" hidden="1" customHeight="1" x14ac:dyDescent="0.2">
      <c r="A11771" s="4" t="s">
        <v>48419</v>
      </c>
      <c r="B11771" t="s">
        <v>48412</v>
      </c>
      <c r="C11771" t="s">
        <v>48420</v>
      </c>
      <c r="E11771" t="s">
        <v>335</v>
      </c>
      <c r="F11771" t="s">
        <v>86</v>
      </c>
      <c r="G11771" s="5">
        <v>403</v>
      </c>
      <c r="H11771" t="s">
        <v>42</v>
      </c>
      <c r="I11771" t="s">
        <v>43</v>
      </c>
      <c r="J11771" t="s">
        <v>45</v>
      </c>
      <c r="M11771" t="s">
        <v>559</v>
      </c>
      <c r="N11771" s="6">
        <v>2007</v>
      </c>
      <c r="P11771" s="6">
        <v>2037</v>
      </c>
      <c r="R11771" s="7">
        <v>-37.544469599999999</v>
      </c>
      <c r="S11771" s="7">
        <v>175.14880500000001</v>
      </c>
      <c r="T11771" t="s">
        <v>46</v>
      </c>
      <c r="U11771" t="s">
        <v>48422</v>
      </c>
      <c r="X11771" t="s">
        <v>48423</v>
      </c>
      <c r="Y11771" t="s">
        <v>47850</v>
      </c>
      <c r="Z11771" t="s">
        <v>47851</v>
      </c>
      <c r="AG11771" t="s">
        <v>48424</v>
      </c>
      <c r="AH11771" s="27" t="s">
        <v>48428</v>
      </c>
      <c r="AI11771" t="s">
        <v>48425</v>
      </c>
      <c r="AJ11771" t="s">
        <v>48429</v>
      </c>
    </row>
    <row r="11772" spans="1:36" ht="17.25" hidden="1" customHeight="1" x14ac:dyDescent="0.2">
      <c r="A11772" s="4" t="s">
        <v>48419</v>
      </c>
      <c r="B11772" t="s">
        <v>48412</v>
      </c>
      <c r="C11772" t="s">
        <v>48420</v>
      </c>
      <c r="E11772" t="s">
        <v>1157</v>
      </c>
      <c r="F11772" t="s">
        <v>41</v>
      </c>
      <c r="G11772" s="5">
        <v>51</v>
      </c>
      <c r="H11772" t="s">
        <v>42</v>
      </c>
      <c r="I11772" t="s">
        <v>65</v>
      </c>
      <c r="J11772" t="s">
        <v>45</v>
      </c>
      <c r="M11772" t="s">
        <v>559</v>
      </c>
      <c r="N11772" s="6">
        <v>2004</v>
      </c>
      <c r="P11772" s="6">
        <v>2029</v>
      </c>
      <c r="R11772" s="7">
        <v>-37.544469599999999</v>
      </c>
      <c r="S11772" s="7">
        <v>175.14880500000001</v>
      </c>
      <c r="T11772" t="s">
        <v>46</v>
      </c>
      <c r="U11772" t="s">
        <v>48422</v>
      </c>
      <c r="X11772" t="s">
        <v>48423</v>
      </c>
      <c r="Y11772" t="s">
        <v>47850</v>
      </c>
      <c r="Z11772" t="s">
        <v>47851</v>
      </c>
      <c r="AG11772" t="s">
        <v>48424</v>
      </c>
      <c r="AH11772" s="6">
        <v>1184930</v>
      </c>
      <c r="AI11772" t="s">
        <v>48425</v>
      </c>
      <c r="AJ11772" t="s">
        <v>48430</v>
      </c>
    </row>
    <row r="11773" spans="1:36" ht="17.25" hidden="1" customHeight="1" x14ac:dyDescent="0.2">
      <c r="A11773" s="4" t="s">
        <v>48446</v>
      </c>
      <c r="B11773" t="s">
        <v>48412</v>
      </c>
      <c r="C11773" t="s">
        <v>48447</v>
      </c>
      <c r="E11773" t="s">
        <v>565</v>
      </c>
      <c r="F11773" t="s">
        <v>86</v>
      </c>
      <c r="G11773" s="5">
        <v>377</v>
      </c>
      <c r="H11773" t="s">
        <v>42</v>
      </c>
      <c r="I11773" t="s">
        <v>43</v>
      </c>
      <c r="J11773" t="s">
        <v>45</v>
      </c>
      <c r="N11773" s="6">
        <v>1998</v>
      </c>
      <c r="P11773" s="6">
        <v>2023</v>
      </c>
      <c r="R11773" s="7">
        <v>-39.330475960000001</v>
      </c>
      <c r="S11773" s="7">
        <v>174.3197357</v>
      </c>
      <c r="T11773" t="s">
        <v>46</v>
      </c>
      <c r="U11773" t="s">
        <v>48448</v>
      </c>
      <c r="X11773" t="s">
        <v>48434</v>
      </c>
      <c r="Y11773" t="s">
        <v>47850</v>
      </c>
      <c r="Z11773" t="s">
        <v>47851</v>
      </c>
      <c r="AC11773" t="s">
        <v>48449</v>
      </c>
      <c r="AG11773" t="s">
        <v>48450</v>
      </c>
      <c r="AH11773" s="6">
        <v>1151681</v>
      </c>
      <c r="AI11773" t="s">
        <v>48451</v>
      </c>
      <c r="AJ11773" t="s">
        <v>48452</v>
      </c>
    </row>
    <row r="11774" spans="1:36" ht="17.25" hidden="1" customHeight="1" x14ac:dyDescent="0.2">
      <c r="A11774" s="4" t="s">
        <v>48446</v>
      </c>
      <c r="B11774" t="s">
        <v>48412</v>
      </c>
      <c r="C11774" t="s">
        <v>48447</v>
      </c>
      <c r="E11774" t="s">
        <v>48453</v>
      </c>
      <c r="F11774" t="s">
        <v>86</v>
      </c>
      <c r="G11774" s="5">
        <v>105</v>
      </c>
      <c r="H11774" t="s">
        <v>42</v>
      </c>
      <c r="I11774" t="s">
        <v>65</v>
      </c>
      <c r="J11774" t="s">
        <v>45</v>
      </c>
      <c r="N11774" s="6">
        <v>2011</v>
      </c>
      <c r="P11774" s="6">
        <v>2035</v>
      </c>
      <c r="R11774" s="7">
        <v>-39.330475960000001</v>
      </c>
      <c r="S11774" s="7">
        <v>174.3197357</v>
      </c>
      <c r="T11774" t="s">
        <v>46</v>
      </c>
      <c r="U11774" t="s">
        <v>48448</v>
      </c>
      <c r="X11774" t="s">
        <v>48434</v>
      </c>
      <c r="Y11774" t="s">
        <v>47850</v>
      </c>
      <c r="Z11774" t="s">
        <v>47851</v>
      </c>
      <c r="AC11774" t="s">
        <v>48449</v>
      </c>
      <c r="AG11774" t="s">
        <v>48450</v>
      </c>
      <c r="AH11774" s="6">
        <v>1206073</v>
      </c>
      <c r="AI11774" t="s">
        <v>48451</v>
      </c>
      <c r="AJ11774" t="s">
        <v>48454</v>
      </c>
    </row>
    <row r="11775" spans="1:36" ht="17.25" hidden="1" customHeight="1" x14ac:dyDescent="0.2">
      <c r="A11775" s="4" t="s">
        <v>48446</v>
      </c>
      <c r="B11775" t="s">
        <v>48412</v>
      </c>
      <c r="C11775" t="s">
        <v>48447</v>
      </c>
      <c r="E11775" t="s">
        <v>48455</v>
      </c>
      <c r="F11775" t="s">
        <v>86</v>
      </c>
      <c r="G11775" s="5">
        <v>105</v>
      </c>
      <c r="H11775" t="s">
        <v>42</v>
      </c>
      <c r="I11775" t="s">
        <v>65</v>
      </c>
      <c r="J11775" t="s">
        <v>45</v>
      </c>
      <c r="N11775" s="6">
        <v>2011</v>
      </c>
      <c r="P11775" s="6">
        <v>2035</v>
      </c>
      <c r="R11775" s="7">
        <v>-39.330475960000001</v>
      </c>
      <c r="S11775" s="7">
        <v>174.3197357</v>
      </c>
      <c r="T11775" t="s">
        <v>46</v>
      </c>
      <c r="U11775" t="s">
        <v>48448</v>
      </c>
      <c r="X11775" t="s">
        <v>48434</v>
      </c>
      <c r="Y11775" t="s">
        <v>47850</v>
      </c>
      <c r="Z11775" t="s">
        <v>47851</v>
      </c>
      <c r="AC11775" t="s">
        <v>48449</v>
      </c>
      <c r="AG11775" t="s">
        <v>48450</v>
      </c>
      <c r="AH11775" s="6">
        <v>1210347</v>
      </c>
      <c r="AI11775" t="s">
        <v>48451</v>
      </c>
      <c r="AJ11775" t="s">
        <v>48456</v>
      </c>
    </row>
    <row r="11776" spans="1:36" ht="17.25" hidden="1" customHeight="1" x14ac:dyDescent="0.2">
      <c r="A11776" s="4" t="s">
        <v>48457</v>
      </c>
      <c r="B11776" t="s">
        <v>48412</v>
      </c>
      <c r="C11776" t="s">
        <v>48458</v>
      </c>
      <c r="E11776" t="s">
        <v>40</v>
      </c>
      <c r="F11776" t="s">
        <v>86</v>
      </c>
      <c r="G11776" s="5">
        <v>60</v>
      </c>
      <c r="H11776" t="s">
        <v>611</v>
      </c>
      <c r="I11776" t="s">
        <v>65</v>
      </c>
      <c r="J11776" t="s">
        <v>45</v>
      </c>
      <c r="R11776" s="7">
        <v>-38.119795000000003</v>
      </c>
      <c r="S11776" s="7">
        <v>175.194783</v>
      </c>
      <c r="T11776" t="s">
        <v>504</v>
      </c>
      <c r="U11776" t="s">
        <v>48459</v>
      </c>
      <c r="X11776" t="s">
        <v>48423</v>
      </c>
      <c r="Y11776" t="s">
        <v>47850</v>
      </c>
      <c r="Z11776" t="s">
        <v>47851</v>
      </c>
      <c r="AG11776" t="s">
        <v>48460</v>
      </c>
      <c r="AH11776" s="8">
        <v>1280209</v>
      </c>
      <c r="AI11776" t="s">
        <v>48461</v>
      </c>
      <c r="AJ11776" t="s">
        <v>48462</v>
      </c>
    </row>
    <row r="11777" spans="1:37" ht="17.25" hidden="1" customHeight="1" x14ac:dyDescent="0.2">
      <c r="A11777" s="4" t="s">
        <v>48457</v>
      </c>
      <c r="B11777" t="s">
        <v>48412</v>
      </c>
      <c r="C11777" t="s">
        <v>48458</v>
      </c>
      <c r="E11777" t="s">
        <v>56</v>
      </c>
      <c r="F11777" t="s">
        <v>86</v>
      </c>
      <c r="G11777" s="5">
        <v>60</v>
      </c>
      <c r="H11777" t="s">
        <v>611</v>
      </c>
      <c r="I11777" t="s">
        <v>65</v>
      </c>
      <c r="J11777" t="s">
        <v>45</v>
      </c>
      <c r="R11777" s="7">
        <v>-38.119795000000003</v>
      </c>
      <c r="S11777" s="7">
        <v>175.194783</v>
      </c>
      <c r="T11777" t="s">
        <v>504</v>
      </c>
      <c r="U11777" t="s">
        <v>48459</v>
      </c>
      <c r="X11777" t="s">
        <v>48423</v>
      </c>
      <c r="Y11777" t="s">
        <v>47850</v>
      </c>
      <c r="Z11777" t="s">
        <v>47851</v>
      </c>
      <c r="AG11777" t="s">
        <v>48460</v>
      </c>
      <c r="AH11777" s="8">
        <v>1280238</v>
      </c>
      <c r="AI11777" t="s">
        <v>48461</v>
      </c>
      <c r="AJ11777" t="s">
        <v>48463</v>
      </c>
    </row>
    <row r="11778" spans="1:37" ht="17.25" hidden="1" customHeight="1" x14ac:dyDescent="0.2">
      <c r="A11778" s="4" t="s">
        <v>48457</v>
      </c>
      <c r="B11778" t="s">
        <v>48412</v>
      </c>
      <c r="C11778" t="s">
        <v>48458</v>
      </c>
      <c r="E11778" t="s">
        <v>58</v>
      </c>
      <c r="F11778" t="s">
        <v>86</v>
      </c>
      <c r="G11778" s="5">
        <v>60</v>
      </c>
      <c r="H11778" t="s">
        <v>611</v>
      </c>
      <c r="I11778" t="s">
        <v>65</v>
      </c>
      <c r="J11778" t="s">
        <v>45</v>
      </c>
      <c r="R11778" s="7">
        <v>-38.119795000000003</v>
      </c>
      <c r="S11778" s="7">
        <v>175.194783</v>
      </c>
      <c r="T11778" t="s">
        <v>504</v>
      </c>
      <c r="U11778" t="s">
        <v>48459</v>
      </c>
      <c r="X11778" t="s">
        <v>48423</v>
      </c>
      <c r="Y11778" t="s">
        <v>47850</v>
      </c>
      <c r="Z11778" t="s">
        <v>47851</v>
      </c>
      <c r="AG11778" t="s">
        <v>48460</v>
      </c>
      <c r="AH11778" s="8">
        <v>1280239</v>
      </c>
      <c r="AI11778" t="s">
        <v>48461</v>
      </c>
      <c r="AJ11778" t="s">
        <v>48464</v>
      </c>
    </row>
    <row r="11779" spans="1:37" ht="17.25" hidden="1" customHeight="1" x14ac:dyDescent="0.2">
      <c r="A11779" s="4" t="s">
        <v>48457</v>
      </c>
      <c r="B11779" t="s">
        <v>48412</v>
      </c>
      <c r="C11779" t="s">
        <v>48458</v>
      </c>
      <c r="E11779" t="s">
        <v>191</v>
      </c>
      <c r="F11779" t="s">
        <v>86</v>
      </c>
      <c r="G11779" s="5">
        <v>60</v>
      </c>
      <c r="H11779" t="s">
        <v>611</v>
      </c>
      <c r="I11779" t="s">
        <v>65</v>
      </c>
      <c r="J11779" t="s">
        <v>45</v>
      </c>
      <c r="R11779" s="7">
        <v>-38.119795000000003</v>
      </c>
      <c r="S11779" s="7">
        <v>175.194783</v>
      </c>
      <c r="T11779" t="s">
        <v>504</v>
      </c>
      <c r="U11779" t="s">
        <v>48459</v>
      </c>
      <c r="X11779" t="s">
        <v>48423</v>
      </c>
      <c r="Y11779" t="s">
        <v>47850</v>
      </c>
      <c r="Z11779" t="s">
        <v>47851</v>
      </c>
      <c r="AG11779" t="s">
        <v>48460</v>
      </c>
      <c r="AH11779" s="8">
        <v>1280240</v>
      </c>
      <c r="AI11779" t="s">
        <v>48461</v>
      </c>
      <c r="AJ11779" t="s">
        <v>48465</v>
      </c>
    </row>
    <row r="11780" spans="1:37" ht="17.25" hidden="1" customHeight="1" x14ac:dyDescent="0.2">
      <c r="A11780" s="4" t="s">
        <v>48457</v>
      </c>
      <c r="B11780" t="s">
        <v>48412</v>
      </c>
      <c r="C11780" t="s">
        <v>48458</v>
      </c>
      <c r="E11780" t="s">
        <v>335</v>
      </c>
      <c r="F11780" t="s">
        <v>86</v>
      </c>
      <c r="G11780" s="5">
        <v>60</v>
      </c>
      <c r="H11780" t="s">
        <v>611</v>
      </c>
      <c r="I11780" t="s">
        <v>65</v>
      </c>
      <c r="J11780" t="s">
        <v>45</v>
      </c>
      <c r="R11780" s="7">
        <v>-38.119795000000003</v>
      </c>
      <c r="S11780" s="7">
        <v>175.194783</v>
      </c>
      <c r="T11780" t="s">
        <v>504</v>
      </c>
      <c r="U11780" t="s">
        <v>48459</v>
      </c>
      <c r="X11780" t="s">
        <v>48423</v>
      </c>
      <c r="Y11780" t="s">
        <v>47850</v>
      </c>
      <c r="Z11780" t="s">
        <v>47851</v>
      </c>
      <c r="AG11780" t="s">
        <v>48460</v>
      </c>
      <c r="AH11780" s="8">
        <v>1280241</v>
      </c>
      <c r="AI11780" t="s">
        <v>48461</v>
      </c>
      <c r="AJ11780" t="s">
        <v>48466</v>
      </c>
    </row>
    <row r="11781" spans="1:37" ht="17.25" hidden="1" customHeight="1" x14ac:dyDescent="0.2">
      <c r="A11781" s="4" t="s">
        <v>48457</v>
      </c>
      <c r="B11781" t="s">
        <v>48412</v>
      </c>
      <c r="C11781" t="s">
        <v>48458</v>
      </c>
      <c r="E11781" t="s">
        <v>1157</v>
      </c>
      <c r="F11781" t="s">
        <v>86</v>
      </c>
      <c r="G11781" s="5">
        <v>60</v>
      </c>
      <c r="H11781" t="s">
        <v>611</v>
      </c>
      <c r="I11781" t="s">
        <v>65</v>
      </c>
      <c r="J11781" t="s">
        <v>45</v>
      </c>
      <c r="R11781" s="7">
        <v>-38.119795000000003</v>
      </c>
      <c r="S11781" s="7">
        <v>175.194783</v>
      </c>
      <c r="T11781" t="s">
        <v>504</v>
      </c>
      <c r="U11781" t="s">
        <v>48459</v>
      </c>
      <c r="X11781" t="s">
        <v>48423</v>
      </c>
      <c r="Y11781" t="s">
        <v>47850</v>
      </c>
      <c r="Z11781" t="s">
        <v>47851</v>
      </c>
      <c r="AG11781" t="s">
        <v>48460</v>
      </c>
      <c r="AH11781" s="8">
        <v>1280242</v>
      </c>
      <c r="AI11781" t="s">
        <v>48461</v>
      </c>
      <c r="AJ11781" t="s">
        <v>48467</v>
      </c>
    </row>
    <row r="11782" spans="1:37" ht="17.25" hidden="1" customHeight="1" x14ac:dyDescent="0.2">
      <c r="A11782" s="4" t="s">
        <v>48468</v>
      </c>
      <c r="B11782" t="s">
        <v>48412</v>
      </c>
      <c r="C11782" t="s">
        <v>48469</v>
      </c>
      <c r="E11782" t="s">
        <v>40</v>
      </c>
      <c r="F11782" t="s">
        <v>86</v>
      </c>
      <c r="G11782" s="5">
        <v>70</v>
      </c>
      <c r="H11782" t="s">
        <v>42</v>
      </c>
      <c r="I11782" t="s">
        <v>43</v>
      </c>
      <c r="J11782" t="s">
        <v>44</v>
      </c>
      <c r="N11782" s="6">
        <v>1996</v>
      </c>
      <c r="R11782" s="7">
        <v>-39.609873</v>
      </c>
      <c r="S11782" s="7">
        <v>174.29858999999999</v>
      </c>
      <c r="T11782" t="s">
        <v>504</v>
      </c>
      <c r="U11782" t="s">
        <v>48470</v>
      </c>
      <c r="X11782" t="s">
        <v>48434</v>
      </c>
      <c r="Y11782" t="s">
        <v>47850</v>
      </c>
      <c r="Z11782" t="s">
        <v>47851</v>
      </c>
      <c r="AC11782" t="s">
        <v>48471</v>
      </c>
      <c r="AD11782" t="s">
        <v>880</v>
      </c>
      <c r="AE11782" t="s">
        <v>352</v>
      </c>
      <c r="AF11782" t="s">
        <v>52</v>
      </c>
      <c r="AG11782" t="s">
        <v>48472</v>
      </c>
      <c r="AH11782" s="8" t="s">
        <v>48473</v>
      </c>
      <c r="AI11782" t="s">
        <v>48474</v>
      </c>
      <c r="AJ11782" t="s">
        <v>48475</v>
      </c>
    </row>
    <row r="11783" spans="1:37" ht="17.25" hidden="1" customHeight="1" x14ac:dyDescent="0.2">
      <c r="A11783" s="4" t="s">
        <v>48476</v>
      </c>
      <c r="B11783" t="s">
        <v>48412</v>
      </c>
      <c r="C11783" t="s">
        <v>48477</v>
      </c>
      <c r="E11783" t="s">
        <v>40</v>
      </c>
      <c r="F11783" t="s">
        <v>543</v>
      </c>
      <c r="G11783" s="5">
        <v>25.8</v>
      </c>
      <c r="H11783" t="s">
        <v>42</v>
      </c>
      <c r="I11783" t="s">
        <v>65</v>
      </c>
      <c r="J11783" t="s">
        <v>559</v>
      </c>
      <c r="N11783" s="6">
        <v>2004</v>
      </c>
      <c r="R11783" s="7">
        <v>-39.382739299971597</v>
      </c>
      <c r="S11783" s="7">
        <v>176.88786826038699</v>
      </c>
      <c r="T11783" t="s">
        <v>46</v>
      </c>
      <c r="U11783" t="s">
        <v>48478</v>
      </c>
      <c r="Y11783" t="s">
        <v>47850</v>
      </c>
      <c r="Z11783" t="s">
        <v>47851</v>
      </c>
      <c r="AG11783" t="s">
        <v>48479</v>
      </c>
      <c r="AI11783" t="s">
        <v>48480</v>
      </c>
      <c r="AJ11783" t="s">
        <v>48481</v>
      </c>
    </row>
    <row r="11784" spans="1:37" ht="17.25" hidden="1" customHeight="1" x14ac:dyDescent="0.2">
      <c r="A11784" s="4" t="s">
        <v>48476</v>
      </c>
      <c r="B11784" t="s">
        <v>48412</v>
      </c>
      <c r="C11784" t="s">
        <v>48477</v>
      </c>
      <c r="E11784" t="s">
        <v>56</v>
      </c>
      <c r="F11784" t="s">
        <v>543</v>
      </c>
      <c r="G11784" s="5">
        <v>25.8</v>
      </c>
      <c r="H11784" t="s">
        <v>42</v>
      </c>
      <c r="I11784" t="s">
        <v>65</v>
      </c>
      <c r="J11784" t="s">
        <v>559</v>
      </c>
      <c r="N11784" s="6">
        <v>2004</v>
      </c>
      <c r="R11784" s="7">
        <v>-39.382739299971597</v>
      </c>
      <c r="S11784" s="7">
        <v>176.88786826038699</v>
      </c>
      <c r="T11784" t="s">
        <v>46</v>
      </c>
      <c r="U11784" t="s">
        <v>48478</v>
      </c>
      <c r="Y11784" t="s">
        <v>47850</v>
      </c>
      <c r="Z11784" t="s">
        <v>47851</v>
      </c>
      <c r="AG11784" t="s">
        <v>48479</v>
      </c>
      <c r="AH11784" s="6">
        <v>1174980</v>
      </c>
      <c r="AI11784" t="s">
        <v>48480</v>
      </c>
      <c r="AJ11784" t="s">
        <v>48482</v>
      </c>
    </row>
    <row r="11785" spans="1:37" ht="17.25" hidden="1" customHeight="1" x14ac:dyDescent="0.2">
      <c r="A11785" s="4" t="s">
        <v>48476</v>
      </c>
      <c r="B11785" t="s">
        <v>48412</v>
      </c>
      <c r="C11785" t="s">
        <v>48477</v>
      </c>
      <c r="E11785" t="s">
        <v>58</v>
      </c>
      <c r="F11785" t="s">
        <v>543</v>
      </c>
      <c r="G11785" s="5">
        <v>25.8</v>
      </c>
      <c r="H11785" t="s">
        <v>42</v>
      </c>
      <c r="I11785" t="s">
        <v>65</v>
      </c>
      <c r="J11785" t="s">
        <v>559</v>
      </c>
      <c r="N11785" s="6">
        <v>2004</v>
      </c>
      <c r="R11785" s="7">
        <v>-39.382739299971597</v>
      </c>
      <c r="S11785" s="7">
        <v>176.88786826038699</v>
      </c>
      <c r="T11785" t="s">
        <v>46</v>
      </c>
      <c r="U11785" t="s">
        <v>48478</v>
      </c>
      <c r="Y11785" t="s">
        <v>47850</v>
      </c>
      <c r="Z11785" t="s">
        <v>47851</v>
      </c>
      <c r="AG11785" t="s">
        <v>48479</v>
      </c>
      <c r="AI11785" t="s">
        <v>48480</v>
      </c>
      <c r="AJ11785" t="s">
        <v>48483</v>
      </c>
    </row>
    <row r="11786" spans="1:37" ht="17.25" hidden="1" customHeight="1" x14ac:dyDescent="0.2">
      <c r="A11786" s="4" t="s">
        <v>48476</v>
      </c>
      <c r="B11786" t="s">
        <v>48412</v>
      </c>
      <c r="C11786" t="s">
        <v>48477</v>
      </c>
      <c r="E11786" t="s">
        <v>191</v>
      </c>
      <c r="F11786" t="s">
        <v>543</v>
      </c>
      <c r="G11786" s="5">
        <v>25.8</v>
      </c>
      <c r="H11786" t="s">
        <v>42</v>
      </c>
      <c r="I11786" t="s">
        <v>65</v>
      </c>
      <c r="J11786" t="s">
        <v>559</v>
      </c>
      <c r="N11786" s="6">
        <v>2004</v>
      </c>
      <c r="R11786" s="7">
        <v>-39.382739299971597</v>
      </c>
      <c r="S11786" s="7">
        <v>176.88786826038699</v>
      </c>
      <c r="T11786" t="s">
        <v>46</v>
      </c>
      <c r="U11786" t="s">
        <v>48478</v>
      </c>
      <c r="Y11786" t="s">
        <v>47850</v>
      </c>
      <c r="Z11786" t="s">
        <v>47851</v>
      </c>
      <c r="AG11786" t="s">
        <v>48479</v>
      </c>
      <c r="AH11786" s="6">
        <v>1184338</v>
      </c>
      <c r="AI11786" t="s">
        <v>48480</v>
      </c>
      <c r="AJ11786" t="s">
        <v>48484</v>
      </c>
    </row>
    <row r="11787" spans="1:37" ht="17.25" hidden="1" customHeight="1" x14ac:dyDescent="0.2">
      <c r="A11787" s="4" t="s">
        <v>48476</v>
      </c>
      <c r="B11787" t="s">
        <v>48412</v>
      </c>
      <c r="C11787" t="s">
        <v>48477</v>
      </c>
      <c r="E11787" t="s">
        <v>335</v>
      </c>
      <c r="F11787" t="s">
        <v>543</v>
      </c>
      <c r="G11787" s="5">
        <v>25.8</v>
      </c>
      <c r="H11787" t="s">
        <v>42</v>
      </c>
      <c r="I11787" t="s">
        <v>65</v>
      </c>
      <c r="J11787" t="s">
        <v>559</v>
      </c>
      <c r="N11787" s="6">
        <v>2004</v>
      </c>
      <c r="R11787" s="7">
        <v>-39.382739299971597</v>
      </c>
      <c r="S11787" s="7">
        <v>176.88786826038699</v>
      </c>
      <c r="T11787" t="s">
        <v>46</v>
      </c>
      <c r="U11787" t="s">
        <v>48478</v>
      </c>
      <c r="Y11787" t="s">
        <v>47850</v>
      </c>
      <c r="Z11787" t="s">
        <v>47851</v>
      </c>
      <c r="AG11787" t="s">
        <v>48479</v>
      </c>
      <c r="AI11787" t="s">
        <v>48480</v>
      </c>
      <c r="AJ11787" t="s">
        <v>48485</v>
      </c>
    </row>
    <row r="11788" spans="1:37" ht="17.25" hidden="1" customHeight="1" x14ac:dyDescent="0.2">
      <c r="A11788" s="4" t="s">
        <v>48476</v>
      </c>
      <c r="B11788" t="s">
        <v>48412</v>
      </c>
      <c r="C11788" t="s">
        <v>48477</v>
      </c>
      <c r="E11788" t="s">
        <v>1157</v>
      </c>
      <c r="F11788" t="s">
        <v>543</v>
      </c>
      <c r="G11788" s="5">
        <v>25.8</v>
      </c>
      <c r="H11788" t="s">
        <v>42</v>
      </c>
      <c r="I11788" t="s">
        <v>65</v>
      </c>
      <c r="J11788" t="s">
        <v>559</v>
      </c>
      <c r="N11788" s="6">
        <v>2004</v>
      </c>
      <c r="R11788" s="7">
        <v>-39.382739299971597</v>
      </c>
      <c r="S11788" s="7">
        <v>176.88786826038699</v>
      </c>
      <c r="T11788" t="s">
        <v>46</v>
      </c>
      <c r="U11788" t="s">
        <v>48478</v>
      </c>
      <c r="Y11788" t="s">
        <v>47850</v>
      </c>
      <c r="Z11788" t="s">
        <v>47851</v>
      </c>
      <c r="AG11788" t="s">
        <v>48479</v>
      </c>
      <c r="AH11788" s="6">
        <v>1184339</v>
      </c>
      <c r="AI11788" t="s">
        <v>48480</v>
      </c>
      <c r="AJ11788" t="s">
        <v>48486</v>
      </c>
    </row>
    <row r="11792" spans="1:37" x14ac:dyDescent="0.2">
      <c r="AK11792">
        <f>2023-50</f>
        <v>1973</v>
      </c>
    </row>
  </sheetData>
  <autoFilter ref="A1:AJ11788" xr:uid="{00000000-0001-0000-0300-000000000000}">
    <filterColumn colId="7">
      <filters>
        <filter val="operating"/>
      </filters>
    </filterColumn>
    <filterColumn colId="8">
      <filters>
        <filter val="AFC"/>
      </filters>
    </filterColumn>
    <filterColumn colId="13">
      <customFilters>
        <customFilter operator="greaterThanOrEqual" val="2013"/>
      </customFilters>
    </filterColumn>
  </autoFilter>
  <sortState xmlns:xlrd2="http://schemas.microsoft.com/office/spreadsheetml/2017/richdata2" ref="A3601:AK11747">
    <sortCondition ref="N2:N11788"/>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2CDB-6EC2-DB40-A98D-BEE2E6D8B37C}">
  <dimension ref="A1:O168"/>
  <sheetViews>
    <sheetView topLeftCell="A155" zoomScale="150" zoomScaleNormal="150" workbookViewId="0">
      <selection activeCell="A168" sqref="A168"/>
    </sheetView>
  </sheetViews>
  <sheetFormatPr baseColWidth="10" defaultRowHeight="15" x14ac:dyDescent="0.2"/>
  <cols>
    <col min="1" max="1" width="35.83203125" customWidth="1"/>
  </cols>
  <sheetData>
    <row r="1" spans="1:6" x14ac:dyDescent="0.2">
      <c r="C1" s="16" t="s">
        <v>48621</v>
      </c>
      <c r="E1" s="11" t="s">
        <v>48619</v>
      </c>
    </row>
    <row r="2" spans="1:6" x14ac:dyDescent="0.2">
      <c r="A2" t="s">
        <v>48606</v>
      </c>
      <c r="E2" t="s">
        <v>48643</v>
      </c>
    </row>
    <row r="3" spans="1:6" x14ac:dyDescent="0.2">
      <c r="A3">
        <f>SUMIFS('Gas &amp;amp; Oil Units'!G:G,'Gas &amp;amp; Oil Units'!B:B,"Algeria")</f>
        <v>27517.5</v>
      </c>
      <c r="B3" t="s">
        <v>48602</v>
      </c>
      <c r="E3" t="b">
        <f>(SUM(A12+A18+A24+A30+A36+A42+A48+A54))=A6</f>
        <v>1</v>
      </c>
    </row>
    <row r="4" spans="1:6" x14ac:dyDescent="0.2">
      <c r="A4">
        <f>SUMIFS('Gas &amp;amp; Oil Units'!G:G,'Gas &amp;amp; Oil Units'!B:B,"Brazil")</f>
        <v>94310.58399999993</v>
      </c>
      <c r="B4" t="s">
        <v>48603</v>
      </c>
      <c r="C4" t="s">
        <v>48618</v>
      </c>
    </row>
    <row r="5" spans="1:6" x14ac:dyDescent="0.2">
      <c r="A5">
        <f>SUMIFS('Gas &amp;amp; Oil Units'!G:G,'Gas &amp;amp; Oil Units'!B:B,"China")</f>
        <v>314549.52000000008</v>
      </c>
      <c r="B5" t="s">
        <v>48604</v>
      </c>
      <c r="C5" s="5" t="s">
        <v>48616</v>
      </c>
    </row>
    <row r="6" spans="1:6" x14ac:dyDescent="0.2">
      <c r="A6" s="5">
        <f>SUM('Gas &amp;amp; Oil Units'!G:G)</f>
        <v>3189045.6879999968</v>
      </c>
      <c r="B6" t="s">
        <v>48607</v>
      </c>
      <c r="C6" t="s">
        <v>48617</v>
      </c>
    </row>
    <row r="7" spans="1:6" x14ac:dyDescent="0.2">
      <c r="A7" t="s">
        <v>48666</v>
      </c>
    </row>
    <row r="8" spans="1:6" x14ac:dyDescent="0.2">
      <c r="A8" t="s">
        <v>48605</v>
      </c>
    </row>
    <row r="9" spans="1:6" x14ac:dyDescent="0.2">
      <c r="A9">
        <f>SUMIFS('Gas &amp;amp; Oil Units'!G:G,'Gas &amp;amp; Oil Units'!B:B,"Algeria",'Gas &amp;amp; Oil Units'!H:H,"operating")</f>
        <v>22940.5</v>
      </c>
      <c r="B9" t="s">
        <v>48602</v>
      </c>
      <c r="C9" s="15" t="s">
        <v>48615</v>
      </c>
      <c r="D9">
        <v>7927.25</v>
      </c>
    </row>
    <row r="10" spans="1:6" x14ac:dyDescent="0.2">
      <c r="A10">
        <f>SUMIFS('Gas &amp;amp; Oil Units'!G:G,'Gas &amp;amp; Oil Units'!B:B,"Brazil",'Gas &amp;amp; Oil Units'!H:H,"operating")</f>
        <v>20731.704000000031</v>
      </c>
      <c r="B10" t="s">
        <v>48603</v>
      </c>
      <c r="C10" s="15" t="s">
        <v>48615</v>
      </c>
    </row>
    <row r="11" spans="1:6" x14ac:dyDescent="0.2">
      <c r="A11">
        <f>SUMIFS('Gas &amp;amp; Oil Units'!G:G,'Gas &amp;amp; Oil Units'!B:B,"China",'Gas &amp;amp; Oil Units'!H:H,"operating")</f>
        <v>121149.51999999999</v>
      </c>
      <c r="B11" t="s">
        <v>48604</v>
      </c>
      <c r="C11" s="15" t="s">
        <v>48615</v>
      </c>
    </row>
    <row r="12" spans="1:6" ht="16" x14ac:dyDescent="0.2">
      <c r="A12">
        <f>SUMIFS('Gas &amp;amp; Oil Units'!G:G,'Gas &amp;amp; Oil Units'!H:H,"operating")</f>
        <v>2042856.5380000011</v>
      </c>
      <c r="B12" t="s">
        <v>48607</v>
      </c>
      <c r="C12" s="15" t="s">
        <v>48622</v>
      </c>
      <c r="D12" s="21">
        <v>2042815</v>
      </c>
      <c r="E12" s="22">
        <v>971277.31499999994</v>
      </c>
      <c r="F12" s="22">
        <v>2042856</v>
      </c>
    </row>
    <row r="13" spans="1:6" x14ac:dyDescent="0.2">
      <c r="A13" t="s">
        <v>48667</v>
      </c>
    </row>
    <row r="14" spans="1:6" x14ac:dyDescent="0.2">
      <c r="A14" t="s">
        <v>48608</v>
      </c>
    </row>
    <row r="15" spans="1:6" x14ac:dyDescent="0.2">
      <c r="A15">
        <f>SUMIFS('Gas &amp;amp; Oil Units'!G:G,'Gas &amp;amp; Oil Units'!B:B,"Algeria",'Gas &amp;amp; Oil Units'!H:H,"announced")</f>
        <v>0</v>
      </c>
      <c r="B15" t="s">
        <v>48602</v>
      </c>
      <c r="C15" s="15" t="s">
        <v>48615</v>
      </c>
    </row>
    <row r="16" spans="1:6" x14ac:dyDescent="0.2">
      <c r="A16">
        <f>SUMIFS('Gas &amp;amp; Oil Units'!G:G,'Gas &amp;amp; Oil Units'!B:B,"Brazil",'Gas &amp;amp; Oil Units'!H:H,"announced")</f>
        <v>27247</v>
      </c>
      <c r="B16" t="s">
        <v>48603</v>
      </c>
      <c r="C16" s="15" t="s">
        <v>48615</v>
      </c>
    </row>
    <row r="17" spans="1:10" ht="16" x14ac:dyDescent="0.2">
      <c r="A17">
        <f>SUMIFS('Gas &amp;amp; Oil Units'!G:G,'Gas &amp;amp; Oil Units'!B:B,"China",'Gas &amp;amp; Oil Units'!H:H,"announced")</f>
        <v>44737</v>
      </c>
      <c r="B17" t="s">
        <v>48604</v>
      </c>
      <c r="C17" s="15" t="s">
        <v>48615</v>
      </c>
      <c r="D17" s="22">
        <v>12426</v>
      </c>
    </row>
    <row r="18" spans="1:10" ht="16" x14ac:dyDescent="0.2">
      <c r="A18">
        <f>SUMIFS('Gas &amp;amp; Oil Units'!G:G,'Gas &amp;amp; Oil Units'!H:H,"announced")</f>
        <v>281429.59999999998</v>
      </c>
      <c r="B18" t="s">
        <v>48607</v>
      </c>
      <c r="C18" s="15" t="s">
        <v>48615</v>
      </c>
      <c r="D18" s="22">
        <v>153858</v>
      </c>
      <c r="E18" s="22">
        <v>281429</v>
      </c>
      <c r="F18" s="22">
        <v>281429.59999999998</v>
      </c>
    </row>
    <row r="19" spans="1:10" x14ac:dyDescent="0.2">
      <c r="C19" s="15"/>
      <c r="J19" s="13"/>
    </row>
    <row r="20" spans="1:10" x14ac:dyDescent="0.2">
      <c r="A20" t="s">
        <v>48609</v>
      </c>
      <c r="C20" s="15"/>
      <c r="J20" s="13"/>
    </row>
    <row r="21" spans="1:10" x14ac:dyDescent="0.2">
      <c r="A21">
        <f>SUMIFS('Gas &amp;amp; Oil Units'!G:G,'Gas &amp;amp; Oil Units'!B:B,"Algeria",'Gas &amp;amp; Oil Units'!H:H,"pre-construction")</f>
        <v>0</v>
      </c>
      <c r="B21" t="s">
        <v>48602</v>
      </c>
      <c r="C21" s="15" t="s">
        <v>48615</v>
      </c>
      <c r="J21" s="14"/>
    </row>
    <row r="22" spans="1:10" x14ac:dyDescent="0.2">
      <c r="A22">
        <f>SUMIFS('Gas &amp;amp; Oil Units'!G:G,'Gas &amp;amp; Oil Units'!B:B,"Brazil",'Gas &amp;amp; Oil Units'!H:H,"pre-construction")</f>
        <v>31845.599999999999</v>
      </c>
      <c r="B22" t="s">
        <v>48603</v>
      </c>
      <c r="C22" s="15" t="s">
        <v>48615</v>
      </c>
      <c r="J22" s="13"/>
    </row>
    <row r="23" spans="1:10" x14ac:dyDescent="0.2">
      <c r="A23">
        <f>SUMIFS('Gas &amp;amp; Oil Units'!G:G,'Gas &amp;amp; Oil Units'!B:B,"China",'Gas &amp;amp; Oil Units'!H:H,"pre-construction")</f>
        <v>67990</v>
      </c>
      <c r="B23" t="s">
        <v>48604</v>
      </c>
      <c r="C23" s="15" t="s">
        <v>48623</v>
      </c>
      <c r="J23" s="13"/>
    </row>
    <row r="24" spans="1:10" ht="16" x14ac:dyDescent="0.2">
      <c r="A24">
        <f>SUMIFS('Gas &amp;amp; Oil Units'!G:G,'Gas &amp;amp; Oil Units'!H:H,"pre-construction")</f>
        <v>295001.79999999993</v>
      </c>
      <c r="B24" t="s">
        <v>48607</v>
      </c>
      <c r="C24" s="15" t="s">
        <v>48624</v>
      </c>
      <c r="D24" s="22">
        <v>295001</v>
      </c>
      <c r="J24" s="13"/>
    </row>
    <row r="25" spans="1:10" x14ac:dyDescent="0.2">
      <c r="C25" s="15"/>
      <c r="J25" s="13"/>
    </row>
    <row r="26" spans="1:10" x14ac:dyDescent="0.2">
      <c r="A26" t="s">
        <v>48610</v>
      </c>
      <c r="C26" s="15"/>
      <c r="J26" s="13"/>
    </row>
    <row r="27" spans="1:10" ht="16" x14ac:dyDescent="0.2">
      <c r="A27">
        <f>SUMIFS('Gas &amp;amp; Oil Units'!G:G,'Gas &amp;amp; Oil Units'!B:B,"Algeria",'Gas &amp;amp; Oil Units'!H:H,"construction")</f>
        <v>4577</v>
      </c>
      <c r="B27" t="s">
        <v>48602</v>
      </c>
      <c r="C27" s="15" t="s">
        <v>48625</v>
      </c>
      <c r="D27" s="22">
        <v>3252</v>
      </c>
      <c r="J27" s="13"/>
    </row>
    <row r="28" spans="1:10" x14ac:dyDescent="0.2">
      <c r="A28">
        <f>SUMIFS('Gas &amp;amp; Oil Units'!G:G,'Gas &amp;amp; Oil Units'!B:B,"Brazil",'Gas &amp;amp; Oil Units'!H:H,"construction")</f>
        <v>4909.28</v>
      </c>
      <c r="B28" t="s">
        <v>48603</v>
      </c>
      <c r="C28" s="15" t="s">
        <v>48626</v>
      </c>
      <c r="J28" s="13"/>
    </row>
    <row r="29" spans="1:10" x14ac:dyDescent="0.2">
      <c r="A29">
        <f>SUMIFS('Gas &amp;amp; Oil Units'!G:G,'Gas &amp;amp; Oil Units'!B:B,"China",'Gas &amp;amp; Oil Units'!H:H,"construction")</f>
        <v>51497</v>
      </c>
      <c r="B29" t="s">
        <v>48604</v>
      </c>
      <c r="C29" s="15" t="s">
        <v>48627</v>
      </c>
      <c r="J29" s="13"/>
    </row>
    <row r="30" spans="1:10" ht="16" x14ac:dyDescent="0.2">
      <c r="A30">
        <f>SUMIFS('Gas &amp;amp; Oil Units'!G:G,'Gas &amp;amp; Oil Units'!H:H,"construction")</f>
        <v>206809.87999999998</v>
      </c>
      <c r="B30" t="s">
        <v>48607</v>
      </c>
      <c r="C30" s="15" t="s">
        <v>48628</v>
      </c>
      <c r="D30" s="22">
        <v>109719</v>
      </c>
      <c r="E30" s="22">
        <v>206809</v>
      </c>
      <c r="F30" s="22">
        <v>206809.88</v>
      </c>
      <c r="J30" s="13"/>
    </row>
    <row r="31" spans="1:10" x14ac:dyDescent="0.2">
      <c r="C31" s="15"/>
      <c r="J31" s="13"/>
    </row>
    <row r="32" spans="1:10" x14ac:dyDescent="0.2">
      <c r="A32" t="s">
        <v>48611</v>
      </c>
      <c r="C32" s="15"/>
      <c r="J32" s="13"/>
    </row>
    <row r="33" spans="1:10" x14ac:dyDescent="0.2">
      <c r="A33">
        <f>SUMIFS('Gas &amp;amp; Oil Units'!G:G,'Gas &amp;amp; Oil Units'!B:B,"Algeria",'Gas &amp;amp; Oil Units'!H:H,"shelved")</f>
        <v>0</v>
      </c>
      <c r="B33" t="s">
        <v>48602</v>
      </c>
      <c r="C33" s="15" t="s">
        <v>48615</v>
      </c>
      <c r="J33" s="13"/>
    </row>
    <row r="34" spans="1:10" x14ac:dyDescent="0.2">
      <c r="A34">
        <f>SUMIFS('Gas &amp;amp; Oil Units'!G:G,'Gas &amp;amp; Oil Units'!B:B,"Brazil",'Gas &amp;amp; Oil Units'!H:H,"shelved")</f>
        <v>7365</v>
      </c>
      <c r="B34" t="s">
        <v>48603</v>
      </c>
      <c r="C34" s="15" t="s">
        <v>48633</v>
      </c>
      <c r="J34" s="13"/>
    </row>
    <row r="35" spans="1:10" x14ac:dyDescent="0.2">
      <c r="A35">
        <f>SUMIFS('Gas &amp;amp; Oil Units'!G:G,'Gas &amp;amp; Oil Units'!B:B,"China",'Gas &amp;amp; Oil Units'!H:H,"shelved")</f>
        <v>11842</v>
      </c>
      <c r="B35" t="s">
        <v>48604</v>
      </c>
      <c r="C35" s="15" t="s">
        <v>48634</v>
      </c>
      <c r="J35" s="13"/>
    </row>
    <row r="36" spans="1:10" ht="16" x14ac:dyDescent="0.2">
      <c r="A36">
        <f>SUMIFS('Gas &amp;amp; Oil Units'!G:G,'Gas &amp;amp; Oil Units'!H:H,"shelved")</f>
        <v>105273.5</v>
      </c>
      <c r="B36" t="s">
        <v>48607</v>
      </c>
      <c r="C36" s="15" t="s">
        <v>48629</v>
      </c>
      <c r="D36" s="22">
        <v>73688.5</v>
      </c>
      <c r="E36" s="22">
        <v>105273</v>
      </c>
      <c r="F36" s="22">
        <v>105273.5</v>
      </c>
      <c r="J36" s="13"/>
    </row>
    <row r="37" spans="1:10" x14ac:dyDescent="0.2">
      <c r="C37" s="15"/>
      <c r="J37" s="13"/>
    </row>
    <row r="38" spans="1:10" x14ac:dyDescent="0.2">
      <c r="A38" t="s">
        <v>48612</v>
      </c>
      <c r="C38" s="15"/>
      <c r="J38" s="13"/>
    </row>
    <row r="39" spans="1:10" x14ac:dyDescent="0.2">
      <c r="A39">
        <f>SUMIFS('Gas &amp;amp; Oil Units'!G:G,'Gas &amp;amp; Oil Units'!B:B,"Algeria",'Gas &amp;amp; Oil Units'!H:H,"mothballed")</f>
        <v>0</v>
      </c>
      <c r="B39" t="s">
        <v>48602</v>
      </c>
      <c r="C39" s="15" t="s">
        <v>48635</v>
      </c>
      <c r="J39" s="13"/>
    </row>
    <row r="40" spans="1:10" x14ac:dyDescent="0.2">
      <c r="A40">
        <f>SUMIFS('Gas &amp;amp; Oil Units'!G:G,'Gas &amp;amp; Oil Units'!B:B,"Brazil",'Gas &amp;amp; Oil Units'!H:H,"mothballed")</f>
        <v>184</v>
      </c>
      <c r="B40" t="s">
        <v>48603</v>
      </c>
      <c r="C40" s="15" t="s">
        <v>48636</v>
      </c>
      <c r="J40" s="13"/>
    </row>
    <row r="41" spans="1:10" x14ac:dyDescent="0.2">
      <c r="A41">
        <f>SUMIFS('Gas &amp;amp; Oil Units'!G:G,'Gas &amp;amp; Oil Units'!B:B,"China",'Gas &amp;amp; Oil Units'!H:H,"mothballed")</f>
        <v>0</v>
      </c>
      <c r="B41" t="s">
        <v>48604</v>
      </c>
      <c r="C41" s="15" t="s">
        <v>48635</v>
      </c>
      <c r="J41" s="13"/>
    </row>
    <row r="42" spans="1:10" ht="16" x14ac:dyDescent="0.2">
      <c r="A42">
        <f>SUMIFS('Gas &amp;amp; Oil Units'!G:G,'Gas &amp;amp; Oil Units'!H:H,"mothballed")</f>
        <v>59672.5</v>
      </c>
      <c r="B42" t="s">
        <v>48607</v>
      </c>
      <c r="C42" s="15" t="s">
        <v>48630</v>
      </c>
      <c r="D42" s="22">
        <v>33771</v>
      </c>
      <c r="E42" s="22">
        <v>59672</v>
      </c>
      <c r="J42" s="13"/>
    </row>
    <row r="43" spans="1:10" x14ac:dyDescent="0.2">
      <c r="C43" s="15"/>
      <c r="J43" s="13"/>
    </row>
    <row r="44" spans="1:10" x14ac:dyDescent="0.2">
      <c r="A44" t="s">
        <v>48613</v>
      </c>
      <c r="C44" s="15"/>
      <c r="J44" s="13"/>
    </row>
    <row r="45" spans="1:10" x14ac:dyDescent="0.2">
      <c r="A45">
        <f>SUMIFS('Gas &amp;amp; Oil Units'!G:G,'Gas &amp;amp; Oil Units'!B:B,"Zimbabwe",'Gas &amp;amp; Oil Units'!H:H,"""cancelled")</f>
        <v>0</v>
      </c>
      <c r="B45" t="s">
        <v>48602</v>
      </c>
      <c r="C45" s="15" t="s">
        <v>48615</v>
      </c>
      <c r="J45" s="13"/>
    </row>
    <row r="46" spans="1:10" x14ac:dyDescent="0.2">
      <c r="A46">
        <f>SUMIFS('Gas &amp;amp; Oil Units'!G:G,'Gas &amp;amp; Oil Units'!B:B,"Brazil",'Gas &amp;amp; Oil Units'!H:H,"cancelled")</f>
        <v>2028</v>
      </c>
      <c r="B46" t="s">
        <v>48603</v>
      </c>
      <c r="C46" s="15" t="s">
        <v>48637</v>
      </c>
      <c r="J46" s="13"/>
    </row>
    <row r="47" spans="1:10" x14ac:dyDescent="0.2">
      <c r="A47">
        <f>SUMIFS('Gas &amp;amp; Oil Units'!G:G,'Gas &amp;amp; Oil Units'!B:B,"China",'Gas &amp;amp; Oil Units'!H:H,"cancelled")</f>
        <v>17184</v>
      </c>
      <c r="B47" t="s">
        <v>48604</v>
      </c>
      <c r="C47" s="15" t="s">
        <v>48638</v>
      </c>
      <c r="J47" s="13"/>
    </row>
    <row r="48" spans="1:10" ht="16" x14ac:dyDescent="0.2">
      <c r="A48">
        <f>SUMIFS('Gas &amp;amp; Oil Units'!G:G,'Gas &amp;amp; Oil Units'!H:H,"cancelled")</f>
        <v>168337.87</v>
      </c>
      <c r="B48" t="s">
        <v>48607</v>
      </c>
      <c r="C48" s="15" t="s">
        <v>48631</v>
      </c>
      <c r="D48" s="22"/>
      <c r="J48" s="13"/>
    </row>
    <row r="49" spans="1:15" x14ac:dyDescent="0.2">
      <c r="C49" s="15"/>
      <c r="J49" s="13"/>
    </row>
    <row r="50" spans="1:15" x14ac:dyDescent="0.2">
      <c r="A50" t="s">
        <v>48614</v>
      </c>
      <c r="C50" s="15"/>
      <c r="J50" s="13"/>
    </row>
    <row r="51" spans="1:15" x14ac:dyDescent="0.2">
      <c r="A51">
        <f>SUMIFS('Gas &amp;amp; Oil Units'!G:G,'Gas &amp;amp; Oil Units'!B:B,"Algeria",'Gas &amp;amp; Oil Units'!H:H,"retired")</f>
        <v>0</v>
      </c>
      <c r="B51" t="s">
        <v>48602</v>
      </c>
      <c r="C51" s="15" t="s">
        <v>48615</v>
      </c>
      <c r="J51" s="13"/>
    </row>
    <row r="52" spans="1:15" x14ac:dyDescent="0.2">
      <c r="A52">
        <f>SUMIFS('Gas &amp;amp; Oil Units'!G:G,'Gas &amp;amp; Oil Units'!B:B,"Brazil",'Gas &amp;amp; Oil Units'!H:H,"retired")</f>
        <v>0</v>
      </c>
      <c r="B52" t="s">
        <v>48603</v>
      </c>
      <c r="C52" s="15" t="s">
        <v>48635</v>
      </c>
      <c r="J52" s="13"/>
    </row>
    <row r="53" spans="1:15" x14ac:dyDescent="0.2">
      <c r="A53">
        <f>SUMIFS('Gas &amp;amp; Oil Units'!G:G,'Gas &amp;amp; Oil Units'!B:B,"China",'Gas &amp;amp; Oil Units'!H:H,"retired")</f>
        <v>150</v>
      </c>
      <c r="B53" t="s">
        <v>48604</v>
      </c>
      <c r="C53" s="15" t="s">
        <v>48639</v>
      </c>
      <c r="J53" s="13"/>
    </row>
    <row r="54" spans="1:15" x14ac:dyDescent="0.2">
      <c r="A54">
        <f>SUMIFS('Gas &amp;amp; Oil Units'!G:G,'Gas &amp;amp; Oil Units'!H:H,"retired")</f>
        <v>29664</v>
      </c>
      <c r="B54" t="s">
        <v>48607</v>
      </c>
      <c r="C54" s="15" t="s">
        <v>48632</v>
      </c>
      <c r="J54" s="13"/>
    </row>
    <row r="55" spans="1:15" x14ac:dyDescent="0.2">
      <c r="J55" s="13"/>
    </row>
    <row r="56" spans="1:15" x14ac:dyDescent="0.2">
      <c r="J56" s="13"/>
    </row>
    <row r="57" spans="1:15" x14ac:dyDescent="0.2">
      <c r="J57" s="13"/>
    </row>
    <row r="58" spans="1:15" x14ac:dyDescent="0.2">
      <c r="J58" s="13"/>
    </row>
    <row r="59" spans="1:15" x14ac:dyDescent="0.2">
      <c r="J59" s="13"/>
    </row>
    <row r="60" spans="1:15" x14ac:dyDescent="0.2">
      <c r="A60" t="s">
        <v>48652</v>
      </c>
      <c r="B60" s="11"/>
      <c r="C60" s="11">
        <v>2000</v>
      </c>
      <c r="D60" s="11">
        <v>2005</v>
      </c>
      <c r="E60" s="11">
        <v>2010</v>
      </c>
      <c r="F60" s="11">
        <v>2015</v>
      </c>
      <c r="G60" s="11">
        <v>2023</v>
      </c>
      <c r="I60" s="16" t="s">
        <v>48620</v>
      </c>
      <c r="J60" s="13"/>
    </row>
    <row r="61" spans="1:15" x14ac:dyDescent="0.2">
      <c r="B61" s="12" t="s">
        <v>48602</v>
      </c>
      <c r="C61">
        <f>SUMIFS('Gas &amp;amp; Oil Units'!G:G,'Gas &amp;amp; Oil Units'!B:B,"Algeria",'Gas &amp;amp; Oil Units'!H:H,"operating",'Gas &amp;amp; Oil Units'!N:N,C60)</f>
        <v>123</v>
      </c>
      <c r="D61">
        <f>SUMIFS('Gas &amp;amp; Oil Units'!G:G,'Gas &amp;amp; Oil Units'!B:B,B61,'Gas &amp;amp; Oil Units'!H:H,"operating",'Gas &amp;amp; Oil Units'!N:N,D60)</f>
        <v>345</v>
      </c>
      <c r="E61">
        <f>SUMIFS('Gas &amp;amp; Oil Units'!G:G,'Gas &amp;amp; Oil Units'!B:B,"Algeria",'Gas &amp;amp; Oil Units'!H:H,"operating",'Gas &amp;amp; Oil Units'!N:N,"2010")</f>
        <v>1707</v>
      </c>
      <c r="F61">
        <f>SUMIFS('Gas &amp;amp; Oil Units'!G:G,'Gas &amp;amp; Oil Units'!B:B,"Algeria",'Gas &amp;amp; Oil Units'!H:H,"operating",'Gas &amp;amp; Oil Units'!N:N,"2015")</f>
        <v>1474</v>
      </c>
      <c r="G61">
        <f>SUMIFS('Gas &amp;amp; Oil Units'!G:G,'Gas &amp;amp; Oil Units'!B:B,"Algeria",'Gas &amp;amp; Oil Units'!H:H,"operating",'Gas &amp;amp; Oil Units'!N:N,2023)</f>
        <v>0</v>
      </c>
      <c r="I61" s="15" t="s">
        <v>48615</v>
      </c>
      <c r="J61" s="13"/>
    </row>
    <row r="62" spans="1:15" x14ac:dyDescent="0.2">
      <c r="B62" s="12" t="s">
        <v>48603</v>
      </c>
      <c r="C62">
        <f>SUMIFS('Gas &amp;amp; Oil Units'!G:G,'Gas &amp;amp; Oil Units'!B:B,B62,'Gas &amp;amp; Oil Units'!H:H,"operating",'Gas &amp;amp; Oil Units'!N:N,C60)</f>
        <v>640</v>
      </c>
      <c r="D62">
        <f>SUMIFS('Gas &amp;amp; Oil Units'!F:F,'Gas &amp;amp; Oil Units'!A:A,"Brazil",'Gas &amp;amp; Oil Units'!G:G,"operating",'Gas &amp;amp; Oil Units'!M:M,"2010")</f>
        <v>0</v>
      </c>
      <c r="E62">
        <f>SUMIFS('Gas &amp;amp; Oil Units'!G:G,'Gas &amp;amp; Oil Units'!B:B,"Brazil",'Gas &amp;amp; Oil Units'!H:H,"operating",'Gas &amp;amp; Oil Units'!N:N,"2010")</f>
        <v>1357.652</v>
      </c>
      <c r="F62">
        <f>SUMIFS('Gas &amp;amp; Oil Units'!G:G,'Gas &amp;amp; Oil Units'!B:B,"Brazil",'Gas &amp;amp; Oil Units'!H:H,"operating",'Gas &amp;amp; Oil Units'!N:N,"2015")</f>
        <v>453.88</v>
      </c>
      <c r="G62">
        <f>SUMIFS('Gas &amp;amp; Oil Units'!G:G,'Gas &amp;amp; Oil Units'!B:B,"brazil",'Gas &amp;amp; Oil Units'!H:H,"operating",'Gas &amp;amp; Oil Units'!N:N,2023)</f>
        <v>552.78</v>
      </c>
      <c r="I62" s="15" t="s">
        <v>48615</v>
      </c>
      <c r="J62" s="13"/>
    </row>
    <row r="63" spans="1:15" x14ac:dyDescent="0.2">
      <c r="B63" s="12" t="s">
        <v>48604</v>
      </c>
      <c r="C63">
        <f>SUMIFS('Gas &amp;amp; Oil Units'!G:G,'Gas &amp;amp; Oil Units'!B:B,B63,'Gas &amp;amp; Oil Units'!H:H,"operating",'Gas &amp;amp; Oil Units'!N:N,C60)</f>
        <v>54</v>
      </c>
      <c r="D63">
        <f>SUMIFS('Gas &amp;amp; Oil Units'!G:G,'Gas &amp;amp; Oil Units'!B:B,B63,'Gas &amp;amp; Oil Units'!H:H,"operating",'Gas &amp;amp; Oil Units'!N:N,D60)</f>
        <v>6785</v>
      </c>
      <c r="E63">
        <f>SUMIFS('Gas &amp;amp; Oil Units'!G:G,'Gas &amp;amp; Oil Units'!B:B,"china",'Gas &amp;amp; Oil Units'!H:H,"operating",'Gas &amp;amp; Oil Units'!N:N,"2010")</f>
        <v>2915</v>
      </c>
      <c r="F63">
        <f>SUMIFS('Gas &amp;amp; Oil Units'!G:G,'Gas &amp;amp; Oil Units'!B:B,"China",'Gas &amp;amp; Oil Units'!H:H,"operating",'Gas &amp;amp; Oil Units'!N:N,"2015")</f>
        <v>8576</v>
      </c>
      <c r="G63">
        <f>SUMIFS('Gas &amp;amp; Oil Units'!G:G,'Gas &amp;amp; Oil Units'!B:B,"China",'Gas &amp;amp; Oil Units'!H:H,"operating",'Gas &amp;amp; Oil Units'!N:N,"2023")</f>
        <v>2007</v>
      </c>
      <c r="I63" s="15" t="s">
        <v>48615</v>
      </c>
      <c r="J63" s="13"/>
    </row>
    <row r="64" spans="1:15" x14ac:dyDescent="0.2">
      <c r="B64" s="12" t="s">
        <v>48607</v>
      </c>
      <c r="C64">
        <f>SUMIFS('Gas &amp;amp; Oil Units'!G:G,'Gas &amp;amp; Oil Units'!H:H,"operating",'Gas &amp;amp; Oil Units'!N:N,"2000")</f>
        <v>55083.189999999988</v>
      </c>
      <c r="D64">
        <f>SUMIFS('Gas &amp;amp; Oil Units'!G:G,'Gas &amp;amp; Oil Units'!H:H,"operating",'Gas &amp;amp; Oil Units'!N:N,D60)</f>
        <v>56056.859999999986</v>
      </c>
      <c r="E64">
        <f>SUMIFS('Gas &amp;amp; Oil Units'!G:G,'Gas &amp;amp; Oil Units'!H:H,"operating",'Gas &amp;amp; Oil Units'!N:N,"2010")</f>
        <v>71035.271999999997</v>
      </c>
      <c r="F64">
        <f>SUMIFS('Gas &amp;amp; Oil Units'!G:G,'Gas &amp;amp; Oil Units'!H:H,"operating",'Gas &amp;amp; Oil Units'!N:N,"2015")</f>
        <v>58473.23</v>
      </c>
      <c r="G64">
        <f>SUMIFS('Gas &amp;amp; Oil Units'!G:G,'Gas &amp;amp; Oil Units'!H:H,"operating",'Gas &amp;amp; Oil Units'!N:N,"2023")</f>
        <v>22643.579999999998</v>
      </c>
      <c r="I64" s="15" t="s">
        <v>48642</v>
      </c>
      <c r="J64" s="15" t="s">
        <v>48640</v>
      </c>
      <c r="K64" s="11">
        <v>2000</v>
      </c>
      <c r="L64" s="11">
        <v>2005</v>
      </c>
      <c r="M64" s="11">
        <v>2010</v>
      </c>
      <c r="N64" s="11">
        <v>2015</v>
      </c>
      <c r="O64" s="11">
        <v>2023</v>
      </c>
    </row>
    <row r="65" spans="1:15" x14ac:dyDescent="0.2">
      <c r="B65" s="15"/>
      <c r="C65" s="17"/>
      <c r="D65" s="17"/>
      <c r="E65" s="17"/>
      <c r="F65" s="17"/>
      <c r="G65" s="17"/>
      <c r="H65" s="15"/>
      <c r="I65" s="15"/>
      <c r="J65" s="15" t="s">
        <v>48641</v>
      </c>
      <c r="K65" s="17">
        <v>38397</v>
      </c>
      <c r="L65" s="17">
        <v>38259</v>
      </c>
      <c r="M65" s="17">
        <v>48296</v>
      </c>
      <c r="N65" s="17">
        <v>45697</v>
      </c>
      <c r="O65" s="17">
        <v>16871</v>
      </c>
    </row>
    <row r="66" spans="1:15" x14ac:dyDescent="0.2">
      <c r="J66" s="13"/>
    </row>
    <row r="67" spans="1:15" x14ac:dyDescent="0.2">
      <c r="B67" s="15"/>
      <c r="J67" s="14"/>
    </row>
    <row r="68" spans="1:15" x14ac:dyDescent="0.2">
      <c r="A68" t="s">
        <v>48645</v>
      </c>
      <c r="J68" s="13"/>
    </row>
    <row r="69" spans="1:15" x14ac:dyDescent="0.2">
      <c r="A69">
        <f>SUMIFS('Gas &amp;amp; Oil Units'!G:G,'Gas &amp;amp; Oil Units'!B:B,"Algeria",'Gas &amp;amp; Oil Units'!I:I,"AFC",'Gas &amp;amp; Oil Units'!H:H,"operating")</f>
        <v>0</v>
      </c>
      <c r="B69" t="s">
        <v>48602</v>
      </c>
      <c r="C69" t="s">
        <v>48653</v>
      </c>
      <c r="J69" s="13"/>
    </row>
    <row r="70" spans="1:15" x14ac:dyDescent="0.2">
      <c r="A70">
        <f>SUMIFS('Gas &amp;amp; Oil Units'!G:G,'Gas &amp;amp; Oil Units'!B:B,"Brazil",'Gas &amp;amp; Oil Units'!I:I,"AFC",'Gas &amp;amp; Oil Units'!H:H,"operating")</f>
        <v>0</v>
      </c>
      <c r="B70" t="s">
        <v>48603</v>
      </c>
      <c r="C70" t="s">
        <v>48615</v>
      </c>
      <c r="J70" s="13"/>
    </row>
    <row r="71" spans="1:15" x14ac:dyDescent="0.2">
      <c r="A71">
        <f>SUMIFS('Gas &amp;amp; Oil Units'!G:G,'Gas &amp;amp; Oil Units'!B:B,"China",'Gas &amp;amp; Oil Units'!I:I,"AFC",'Gas &amp;amp; Oil Units'!H:H,"operating")</f>
        <v>0</v>
      </c>
      <c r="B71" t="s">
        <v>48604</v>
      </c>
      <c r="C71" t="s">
        <v>48615</v>
      </c>
      <c r="J71" s="13"/>
    </row>
    <row r="72" spans="1:15" x14ac:dyDescent="0.2">
      <c r="A72">
        <f>SUMIFS('Gas &amp;amp; Oil Units'!G:G,'Gas &amp;amp; Oil Units'!I:I,"AFC",'Gas &amp;amp; Oil Units'!H:H,"operating")</f>
        <v>50</v>
      </c>
      <c r="B72" t="s">
        <v>48607</v>
      </c>
      <c r="J72" s="13"/>
    </row>
    <row r="73" spans="1:15" x14ac:dyDescent="0.2">
      <c r="J73" s="13"/>
    </row>
    <row r="74" spans="1:15" x14ac:dyDescent="0.2">
      <c r="A74" t="s">
        <v>48646</v>
      </c>
      <c r="J74" s="13"/>
    </row>
    <row r="75" spans="1:15" x14ac:dyDescent="0.2">
      <c r="A75">
        <f>SUMIFS('Gas &amp;amp; Oil Units'!G:G,'Gas &amp;amp; Oil Units'!B:B,"Algeria",'Gas &amp;amp; Oil Units'!I:I,"GT",'Gas &amp;amp; Oil Units'!H:H,"operating")</f>
        <v>9379.5</v>
      </c>
      <c r="B75" t="s">
        <v>48602</v>
      </c>
      <c r="C75" t="s">
        <v>48661</v>
      </c>
      <c r="J75" s="13"/>
    </row>
    <row r="76" spans="1:15" x14ac:dyDescent="0.2">
      <c r="A76">
        <f>SUMIFS('Gas &amp;amp; Oil Units'!G:G,'Gas &amp;amp; Oil Units'!B:B,"Brazil",'Gas &amp;amp; Oil Units'!I:I,"GT",'Gas &amp;amp; Oil Units'!H:H,"operating")</f>
        <v>2459.6000000000022</v>
      </c>
      <c r="B76" t="s">
        <v>48603</v>
      </c>
      <c r="J76" s="13"/>
    </row>
    <row r="77" spans="1:15" x14ac:dyDescent="0.2">
      <c r="A77">
        <f>SUMIFS('Gas &amp;amp; Oil Units'!G:G,'Gas &amp;amp; Oil Units'!B:B,"China",'Gas &amp;amp; Oil Units'!I:I,"GT",'Gas &amp;amp; Oil Units'!H:H,"operating")</f>
        <v>451</v>
      </c>
      <c r="B77" t="s">
        <v>48604</v>
      </c>
      <c r="C77" t="s">
        <v>48661</v>
      </c>
      <c r="J77" s="13"/>
    </row>
    <row r="78" spans="1:15" x14ac:dyDescent="0.2">
      <c r="A78">
        <f>SUMIFS('Gas &amp;amp; Oil Units'!G:G,'Gas &amp;amp; Oil Units'!I:I,"GT",'Gas &amp;amp; Oil Units'!H:H,"operating")</f>
        <v>317909.94999999908</v>
      </c>
      <c r="B78" t="s">
        <v>48607</v>
      </c>
      <c r="J78" s="13"/>
    </row>
    <row r="79" spans="1:15" x14ac:dyDescent="0.2">
      <c r="J79" s="13"/>
    </row>
    <row r="80" spans="1:15" x14ac:dyDescent="0.2">
      <c r="A80" t="s">
        <v>48647</v>
      </c>
      <c r="J80" s="13"/>
    </row>
    <row r="81" spans="1:10" x14ac:dyDescent="0.2">
      <c r="A81">
        <f>SUMIFS('Gas &amp;amp; Oil Units'!G:G,'Gas &amp;amp; Oil Units'!B:B,"Algeria",'Gas &amp;amp; Oil Units'!I:I,"ST", 'Gas &amp;amp; Oil Units'!H:H,"operating")</f>
        <v>2495</v>
      </c>
      <c r="B81" t="s">
        <v>48602</v>
      </c>
      <c r="C81" t="s">
        <v>48661</v>
      </c>
      <c r="J81" s="13"/>
    </row>
    <row r="82" spans="1:10" x14ac:dyDescent="0.2">
      <c r="A82">
        <f>SUMIFS('Gas &amp;amp; Oil Units'!G:G,'Gas &amp;amp; Oil Units'!B:B,"Brazil",'Gas &amp;amp; Oil Units'!I:I,"ST", 'Gas &amp;amp; Oil Units'!H:H,"operating")</f>
        <v>0</v>
      </c>
      <c r="B82" t="s">
        <v>48603</v>
      </c>
      <c r="C82" t="s">
        <v>48654</v>
      </c>
      <c r="J82" s="13"/>
    </row>
    <row r="83" spans="1:10" x14ac:dyDescent="0.2">
      <c r="A83">
        <f>SUMIFS('Gas &amp;amp; Oil Units'!G:G,'Gas &amp;amp; Oil Units'!B:B,"China",'Gas &amp;amp; Oil Units'!I:I,"ST", 'Gas &amp;amp; Oil Units'!H:H,"operating")</f>
        <v>8040</v>
      </c>
      <c r="B83" t="s">
        <v>48604</v>
      </c>
      <c r="C83" t="s">
        <v>48661</v>
      </c>
      <c r="J83" s="13"/>
    </row>
    <row r="84" spans="1:10" x14ac:dyDescent="0.2">
      <c r="A84">
        <f>SUMIFS('Gas &amp;amp; Oil Units'!G:G,'Gas &amp;amp; Oil Units'!I:I,"ST", 'Gas &amp;amp; Oil Units'!H:H,"operating")</f>
        <v>378751.34500000003</v>
      </c>
      <c r="B84" t="s">
        <v>48607</v>
      </c>
      <c r="J84" s="13"/>
    </row>
    <row r="85" spans="1:10" x14ac:dyDescent="0.2">
      <c r="J85" s="13"/>
    </row>
    <row r="86" spans="1:10" x14ac:dyDescent="0.2">
      <c r="A86" t="s">
        <v>48644</v>
      </c>
      <c r="B86" s="11"/>
      <c r="J86" s="13"/>
    </row>
    <row r="87" spans="1:10" x14ac:dyDescent="0.2">
      <c r="A87">
        <f>SUMIFS('Gas &amp;amp; Oil Units'!G:G,'Gas &amp;amp; Oil Units'!B:B,"Algeria",'Gas &amp;amp; Oil Units'!I:I,"CC", 'Gas &amp;amp; Oil Units'!H:H,"operating")</f>
        <v>10916</v>
      </c>
      <c r="B87" t="s">
        <v>48602</v>
      </c>
      <c r="J87" s="13"/>
    </row>
    <row r="88" spans="1:10" x14ac:dyDescent="0.2">
      <c r="A88">
        <f>SUMIFS('Gas &amp;amp; Oil Units'!G:G,'Gas &amp;amp; Oil Units'!B:B,"Brazil",'Gas &amp;amp; Oil Units'!I:I,"CC", 'Gas &amp;amp; Oil Units'!H:H,"operating")</f>
        <v>12955.199999999999</v>
      </c>
      <c r="B88" t="s">
        <v>48603</v>
      </c>
      <c r="J88" s="13"/>
    </row>
    <row r="89" spans="1:10" x14ac:dyDescent="0.2">
      <c r="A89">
        <f>SUMIFS('Gas &amp;amp; Oil Units'!G:G,'Gas &amp;amp; Oil Units'!B:B,"China",'Gas &amp;amp; Oil Units'!I:I,"CC", 'Gas &amp;amp; Oil Units'!H:H,"operating")</f>
        <v>111602.13999999998</v>
      </c>
      <c r="B89" t="s">
        <v>48604</v>
      </c>
      <c r="C89" t="s">
        <v>48660</v>
      </c>
      <c r="J89" s="13"/>
    </row>
    <row r="90" spans="1:10" x14ac:dyDescent="0.2">
      <c r="A90">
        <f>SUMIFS('Gas &amp;amp; Oil Units'!G:G,'Gas &amp;amp; Oil Units'!I:I,"CC", 'Gas &amp;amp; Oil Units'!H:H,"operating")</f>
        <v>1286328.0579999995</v>
      </c>
      <c r="B90" t="s">
        <v>48607</v>
      </c>
      <c r="J90" s="13"/>
    </row>
    <row r="91" spans="1:10" x14ac:dyDescent="0.2">
      <c r="J91" s="13"/>
    </row>
    <row r="92" spans="1:10" x14ac:dyDescent="0.2">
      <c r="A92" t="s">
        <v>48648</v>
      </c>
      <c r="B92" s="11"/>
      <c r="J92" s="13"/>
    </row>
    <row r="93" spans="1:10" x14ac:dyDescent="0.2">
      <c r="A93">
        <f>SUMIFS('Gas &amp;amp; Oil Units'!G:G,'Gas &amp;amp; Oil Units'!B:B,"Algeria",'Gas &amp;amp; Oil Units'!I:I,"ICCC", 'Gas &amp;amp; Oil Units'!H:H,"operating")</f>
        <v>0</v>
      </c>
      <c r="B93" t="s">
        <v>48602</v>
      </c>
      <c r="C93" t="s">
        <v>48615</v>
      </c>
      <c r="J93" s="13"/>
    </row>
    <row r="94" spans="1:10" x14ac:dyDescent="0.2">
      <c r="A94">
        <f>SUMIFS('Gas &amp;amp; Oil Units'!G:G,'Gas &amp;amp; Oil Units'!B:B,"Brazil",'Gas &amp;amp; Oil Units'!I:I,"ICCC", 'Gas &amp;amp; Oil Units'!H:H,"operating")</f>
        <v>0</v>
      </c>
      <c r="B94" t="s">
        <v>48603</v>
      </c>
      <c r="C94" t="s">
        <v>48615</v>
      </c>
      <c r="J94" s="13"/>
    </row>
    <row r="95" spans="1:10" x14ac:dyDescent="0.2">
      <c r="A95">
        <f>SUMIFS('Gas &amp;amp; Oil Units'!G:G,'Gas &amp;amp; Oil Units'!B:B,"China",'Gas &amp;amp; Oil Units'!I:I,"ICCC", 'Gas &amp;amp; Oil Units'!H:H,"operating")</f>
        <v>0</v>
      </c>
      <c r="B95" t="s">
        <v>48604</v>
      </c>
      <c r="C95" t="s">
        <v>48615</v>
      </c>
      <c r="J95" s="13"/>
    </row>
    <row r="96" spans="1:10" x14ac:dyDescent="0.2">
      <c r="A96">
        <f>SUMIFS('Gas &amp;amp; Oil Units'!G:G,'Gas &amp;amp; Oil Units'!I:I,"ICCC", 'Gas &amp;amp; Oil Units'!H:H,"operating")</f>
        <v>11636.504999999997</v>
      </c>
      <c r="B96" t="s">
        <v>48607</v>
      </c>
      <c r="J96" s="13"/>
    </row>
    <row r="97" spans="1:10" x14ac:dyDescent="0.2">
      <c r="J97" s="13"/>
    </row>
    <row r="98" spans="1:10" x14ac:dyDescent="0.2">
      <c r="A98" t="s">
        <v>48649</v>
      </c>
      <c r="B98" s="11"/>
      <c r="J98" s="13"/>
    </row>
    <row r="99" spans="1:10" x14ac:dyDescent="0.2">
      <c r="A99">
        <f>SUMIFS('Gas &amp;amp; Oil Units'!G:G,'Gas &amp;amp; Oil Units'!B:B,"Algeria",'Gas &amp;amp; Oil Units'!I:I,"ISCC", 'Gas &amp;amp; Oil Units'!H:H,"operating")</f>
        <v>150</v>
      </c>
      <c r="B99" t="s">
        <v>48602</v>
      </c>
      <c r="J99" s="13"/>
    </row>
    <row r="100" spans="1:10" x14ac:dyDescent="0.2">
      <c r="A100">
        <f>SUMIFS('Gas &amp;amp; Oil Units'!G:G,'Gas &amp;amp; Oil Units'!B:B,"Brazil",'Gas &amp;amp; Oil Units'!I:I,"ISCC", 'Gas &amp;amp; Oil Units'!H:H,"operating")</f>
        <v>0</v>
      </c>
      <c r="B100" t="s">
        <v>48603</v>
      </c>
      <c r="C100" t="s">
        <v>48615</v>
      </c>
      <c r="J100" s="13"/>
    </row>
    <row r="101" spans="1:10" x14ac:dyDescent="0.2">
      <c r="A101">
        <f>SUMIFS('Gas &amp;amp; Oil Units'!G:G,'Gas &amp;amp; Oil Units'!B:B,"China",'Gas &amp;amp; Oil Units'!I:I,"ISCC", 'Gas &amp;amp; Oil Units'!H:H,"operating")</f>
        <v>0</v>
      </c>
      <c r="B101" t="s">
        <v>48604</v>
      </c>
      <c r="C101" t="s">
        <v>48615</v>
      </c>
      <c r="J101" s="13"/>
    </row>
    <row r="102" spans="1:10" x14ac:dyDescent="0.2">
      <c r="A102">
        <f>SUMIFS('Gas &amp;amp; Oil Units'!G:G,'Gas &amp;amp; Oil Units'!I:I,"ISCC", 'Gas &amp;amp; Oil Units'!H:H,"operating")</f>
        <v>4602</v>
      </c>
      <c r="B102" t="s">
        <v>48607</v>
      </c>
      <c r="J102" s="13"/>
    </row>
    <row r="103" spans="1:10" x14ac:dyDescent="0.2">
      <c r="J103" s="13"/>
    </row>
    <row r="104" spans="1:10" x14ac:dyDescent="0.2">
      <c r="A104" t="s">
        <v>48650</v>
      </c>
      <c r="B104" s="11"/>
      <c r="J104" s="13"/>
    </row>
    <row r="105" spans="1:10" x14ac:dyDescent="0.2">
      <c r="A105">
        <f>SUMIFS('Gas &amp;amp; Oil Units'!G:G,'Gas &amp;amp; Oil Units'!B:B,"Algeria",'Gas &amp;amp; Oil Units'!I:I,"IC", 'Gas &amp;amp; Oil Units'!H:H,"operating")</f>
        <v>0</v>
      </c>
      <c r="B105" t="s">
        <v>48602</v>
      </c>
      <c r="J105" s="13"/>
    </row>
    <row r="106" spans="1:10" x14ac:dyDescent="0.2">
      <c r="A106">
        <f>SUMIFS('Gas &amp;amp; Oil Units'!G:G,'Gas &amp;amp; Oil Units'!B:B,"Brazil",'Gas &amp;amp; Oil Units'!I:I,"IC", 'Gas &amp;amp; Oil Units'!H:H,"operating")</f>
        <v>5014.9040000000023</v>
      </c>
      <c r="B106" t="s">
        <v>48603</v>
      </c>
      <c r="J106" s="13"/>
    </row>
    <row r="107" spans="1:10" x14ac:dyDescent="0.2">
      <c r="A107">
        <f>SUMIFS('Gas &amp;amp; Oil Units'!G:G,'Gas &amp;amp; Oil Units'!B:B,"China",'Gas &amp;amp; Oil Units'!I:I,"IC", 'Gas &amp;amp; Oil Units'!H:H,"operating")</f>
        <v>58.38</v>
      </c>
      <c r="B107" t="s">
        <v>48604</v>
      </c>
      <c r="C107" t="s">
        <v>48661</v>
      </c>
      <c r="J107" s="13"/>
    </row>
    <row r="108" spans="1:10" x14ac:dyDescent="0.2">
      <c r="A108">
        <f>SUMIFS('Gas &amp;amp; Oil Units'!G:G,'Gas &amp;amp; Oil Units'!I:I,"IC", 'Gas &amp;amp; Oil Units'!H:H,"operating")</f>
        <v>37421.379999999997</v>
      </c>
      <c r="B108" t="s">
        <v>48607</v>
      </c>
      <c r="J108" s="13"/>
    </row>
    <row r="109" spans="1:10" x14ac:dyDescent="0.2">
      <c r="J109" s="13"/>
    </row>
    <row r="110" spans="1:10" x14ac:dyDescent="0.2">
      <c r="A110" t="s">
        <v>48651</v>
      </c>
      <c r="B110" s="11"/>
      <c r="J110" s="13"/>
    </row>
    <row r="111" spans="1:10" x14ac:dyDescent="0.2">
      <c r="A111">
        <f>SUMIFS('Gas &amp;amp; Oil Units'!G:G,'Gas &amp;amp; Oil Units'!B:B,"Algeria",'Gas &amp;amp; Oil Units'!I:I,"not found", 'Gas &amp;amp; Oil Units'!H:H,"operating")</f>
        <v>0</v>
      </c>
      <c r="B111" t="s">
        <v>48602</v>
      </c>
      <c r="C111" t="s">
        <v>48615</v>
      </c>
      <c r="J111" s="13"/>
    </row>
    <row r="112" spans="1:10" x14ac:dyDescent="0.2">
      <c r="A112">
        <f>SUMIFS('Gas &amp;amp; Oil Units'!G:G,'Gas &amp;amp; Oil Units'!B:B,"Brazil",'Gas &amp;amp; Oil Units'!I:I,"not found", 'Gas &amp;amp; Oil Units'!H:H,"operating")</f>
        <v>302</v>
      </c>
      <c r="B112" t="s">
        <v>48603</v>
      </c>
      <c r="C112" t="s">
        <v>48615</v>
      </c>
      <c r="J112" s="13"/>
    </row>
    <row r="113" spans="1:10" x14ac:dyDescent="0.2">
      <c r="A113">
        <f>SUMIFS('Gas &amp;amp; Oil Units'!G:G,'Gas &amp;amp; Oil Units'!B:B,"China",'Gas &amp;amp; Oil Units'!I:I,"not found", 'Gas &amp;amp; Oil Units'!H:H,"operating")</f>
        <v>998</v>
      </c>
      <c r="B113" t="s">
        <v>48604</v>
      </c>
      <c r="C113" t="s">
        <v>48662</v>
      </c>
      <c r="J113" s="13"/>
    </row>
    <row r="114" spans="1:10" x14ac:dyDescent="0.2">
      <c r="A114">
        <f>SUMIFS('Gas &amp;amp; Oil Units'!G:G,'Gas &amp;amp; Oil Units'!I:I,"not found", 'Gas &amp;amp; Oil Units'!H:H,"operating")</f>
        <v>6157.3</v>
      </c>
      <c r="B114" t="s">
        <v>48607</v>
      </c>
      <c r="J114" s="13"/>
    </row>
    <row r="115" spans="1:10" x14ac:dyDescent="0.2">
      <c r="J115" s="13"/>
    </row>
    <row r="116" spans="1:10" x14ac:dyDescent="0.2">
      <c r="J116" s="13"/>
    </row>
    <row r="117" spans="1:10" x14ac:dyDescent="0.2">
      <c r="J117" s="13"/>
    </row>
    <row r="118" spans="1:10" x14ac:dyDescent="0.2">
      <c r="A118" t="s">
        <v>48663</v>
      </c>
      <c r="B118" s="11"/>
      <c r="J118" s="13"/>
    </row>
    <row r="119" spans="1:10" x14ac:dyDescent="0.2">
      <c r="A119">
        <f>SUMIFS('Gas &amp;amp; Oil Units'!G:G,'Gas &amp;amp; Oil Units'!B:B,"Greece",'Gas &amp;amp; Oil Units'!H:H,"operating",'Gas &amp;amp; Oil Units'!I:I,"CC",'Gas &amp;amp; Oil Units'!AK:AK,"0-9 years")</f>
        <v>0</v>
      </c>
      <c r="B119" t="s">
        <v>48602</v>
      </c>
      <c r="J119" s="14"/>
    </row>
    <row r="120" spans="1:10" x14ac:dyDescent="0.2">
      <c r="A120">
        <f>SUMIFS('Gas &amp;amp; Oil Units'!G:G,'Gas &amp;amp; Oil Units'!B:B,"Brazil",'Gas &amp;amp; Oil Units'!H:H,"operating",'Gas &amp;amp; Oil Units'!I:I,"CC",'Gas &amp;amp; Oil Units'!AK:AK,"0-9 years")</f>
        <v>0</v>
      </c>
      <c r="B120" t="s">
        <v>48603</v>
      </c>
      <c r="J120" s="14"/>
    </row>
    <row r="121" spans="1:10" x14ac:dyDescent="0.2">
      <c r="A121">
        <f>SUMIFS('Gas &amp;amp; Oil Units'!G:G,'Gas &amp;amp; Oil Units'!B:B,"China",'Gas &amp;amp; Oil Units'!H:H,"operating",'Gas &amp;amp; Oil Units'!I:I,"CC",'Gas &amp;amp; Oil Units'!AK:AK,"0-9 years")</f>
        <v>0</v>
      </c>
      <c r="B121" t="s">
        <v>48604</v>
      </c>
      <c r="J121" s="14"/>
    </row>
    <row r="122" spans="1:10" x14ac:dyDescent="0.2">
      <c r="A122">
        <f>SUMIFS('Gas &amp;amp; Oil Units'!G:G,'Gas &amp;amp; Oil Units'!H:H,"operating",'Gas &amp;amp; Oil Units'!I:I,"CC",'Gas &amp;amp; Oil Units'!AK:AK,"0-9 years")</f>
        <v>0</v>
      </c>
      <c r="B122" t="s">
        <v>48607</v>
      </c>
    </row>
    <row r="125" spans="1:10" x14ac:dyDescent="0.2">
      <c r="A125" t="s">
        <v>48664</v>
      </c>
      <c r="B125" s="11"/>
    </row>
    <row r="126" spans="1:10" x14ac:dyDescent="0.2">
      <c r="B126" t="s">
        <v>48602</v>
      </c>
    </row>
    <row r="127" spans="1:10" x14ac:dyDescent="0.2">
      <c r="B127" t="s">
        <v>48603</v>
      </c>
    </row>
    <row r="128" spans="1:10" x14ac:dyDescent="0.2">
      <c r="B128" t="s">
        <v>48604</v>
      </c>
    </row>
    <row r="129" spans="1:3" x14ac:dyDescent="0.2">
      <c r="B129" t="s">
        <v>48607</v>
      </c>
    </row>
    <row r="132" spans="1:3" x14ac:dyDescent="0.2">
      <c r="A132" t="s">
        <v>48665</v>
      </c>
      <c r="B132" s="11"/>
    </row>
    <row r="133" spans="1:3" x14ac:dyDescent="0.2">
      <c r="B133" t="s">
        <v>48602</v>
      </c>
    </row>
    <row r="134" spans="1:3" x14ac:dyDescent="0.2">
      <c r="B134" t="s">
        <v>48603</v>
      </c>
    </row>
    <row r="135" spans="1:3" x14ac:dyDescent="0.2">
      <c r="B135" t="s">
        <v>48604</v>
      </c>
    </row>
    <row r="136" spans="1:3" x14ac:dyDescent="0.2">
      <c r="B136" t="s">
        <v>48607</v>
      </c>
    </row>
    <row r="140" spans="1:3" x14ac:dyDescent="0.2">
      <c r="A140" t="s">
        <v>48668</v>
      </c>
      <c r="B140" s="11"/>
    </row>
    <row r="141" spans="1:3" x14ac:dyDescent="0.2">
      <c r="A141">
        <f>SUMIFS('Gas &amp;amp; Oil Units'!G:G,'Gas &amp;amp; Oil Units'!H:H,"operating",'Gas &amp;amp; Oil Units'!I:I,"cc",'Gas &amp;amp; Oil Units'!N:N,2013,'Gas &amp;amp; Oil Units'!B:B,"Algeria")</f>
        <v>1200</v>
      </c>
      <c r="B141" t="s">
        <v>48602</v>
      </c>
      <c r="C141" t="s">
        <v>48669</v>
      </c>
    </row>
    <row r="142" spans="1:3" x14ac:dyDescent="0.2">
      <c r="A142">
        <f>SUMIFS('Gas &amp;amp; Oil Units'!G:G,'Gas &amp;amp; Oil Units'!H:H,"operating",'Gas &amp;amp; Oil Units'!I:I,"cc",'Gas &amp;amp; Oil Units'!N:N,2013,'Gas &amp;amp; Oil Units'!B:B,"Brazil")</f>
        <v>0</v>
      </c>
      <c r="B142" t="s">
        <v>48603</v>
      </c>
      <c r="C142" t="s">
        <v>48669</v>
      </c>
    </row>
    <row r="143" spans="1:3" x14ac:dyDescent="0.2">
      <c r="A143">
        <f>SUMIFS('Gas &amp;amp; Oil Units'!G:G,'Gas &amp;amp; Oil Units'!H:H,"operating",'Gas &amp;amp; Oil Units'!I:I,"cc",'Gas &amp;amp; Oil Units'!N:N,2013,'Gas &amp;amp; Oil Units'!B:B,"China")</f>
        <v>5653.62</v>
      </c>
      <c r="B143" t="s">
        <v>48604</v>
      </c>
      <c r="C143" t="s">
        <v>48669</v>
      </c>
    </row>
    <row r="144" spans="1:3" x14ac:dyDescent="0.2">
      <c r="A144">
        <f>SUMIFS('Gas &amp;amp; Oil Units'!G:G,'Gas &amp;amp; Oil Units'!H:H,"operating",'Gas &amp;amp; Oil Units'!I:I,"cc",'Gas &amp;amp; Oil Units'!N:N,2013)</f>
        <v>51753.460000000014</v>
      </c>
      <c r="B144" t="s">
        <v>48607</v>
      </c>
    </row>
    <row r="148" spans="1:6" x14ac:dyDescent="0.2">
      <c r="A148" t="s">
        <v>48670</v>
      </c>
    </row>
    <row r="149" spans="1:6" x14ac:dyDescent="0.2">
      <c r="A149" s="31" t="s">
        <v>34161</v>
      </c>
      <c r="B149" s="10" t="s">
        <v>34162</v>
      </c>
      <c r="C149" s="32">
        <v>86</v>
      </c>
      <c r="D149" s="10" t="s">
        <v>42</v>
      </c>
      <c r="E149" s="10" t="s">
        <v>45</v>
      </c>
      <c r="F149" s="33">
        <v>1961</v>
      </c>
    </row>
    <row r="152" spans="1:6" x14ac:dyDescent="0.2">
      <c r="A152" s="4" t="s">
        <v>36</v>
      </c>
      <c r="B152" t="s">
        <v>37</v>
      </c>
      <c r="C152" s="5">
        <v>338</v>
      </c>
      <c r="D152" t="s">
        <v>42</v>
      </c>
      <c r="E152" t="s">
        <v>43</v>
      </c>
      <c r="F152" s="6">
        <v>2019</v>
      </c>
    </row>
    <row r="153" spans="1:6" x14ac:dyDescent="0.2">
      <c r="A153" s="4" t="s">
        <v>36</v>
      </c>
      <c r="B153" t="s">
        <v>37</v>
      </c>
      <c r="C153" s="5">
        <v>338</v>
      </c>
      <c r="D153" t="s">
        <v>42</v>
      </c>
      <c r="E153" t="s">
        <v>43</v>
      </c>
      <c r="F153" s="6">
        <v>2019</v>
      </c>
    </row>
    <row r="154" spans="1:6" x14ac:dyDescent="0.2">
      <c r="A154" s="4" t="s">
        <v>36</v>
      </c>
      <c r="B154" t="s">
        <v>37</v>
      </c>
      <c r="C154" s="5">
        <v>338</v>
      </c>
      <c r="D154" t="s">
        <v>42</v>
      </c>
      <c r="E154" t="s">
        <v>43</v>
      </c>
      <c r="F154" s="6">
        <v>2019</v>
      </c>
    </row>
    <row r="155" spans="1:6" x14ac:dyDescent="0.2">
      <c r="A155" s="4" t="s">
        <v>83</v>
      </c>
      <c r="B155" t="s">
        <v>37</v>
      </c>
      <c r="C155" s="5">
        <v>699</v>
      </c>
      <c r="D155" t="s">
        <v>42</v>
      </c>
      <c r="E155" t="s">
        <v>43</v>
      </c>
      <c r="F155" s="6">
        <v>2022</v>
      </c>
    </row>
    <row r="156" spans="1:6" x14ac:dyDescent="0.2">
      <c r="A156" s="4" t="s">
        <v>83</v>
      </c>
      <c r="B156" t="s">
        <v>37</v>
      </c>
      <c r="C156" s="5">
        <v>699</v>
      </c>
      <c r="D156" t="s">
        <v>42</v>
      </c>
      <c r="E156" t="s">
        <v>43</v>
      </c>
      <c r="F156" s="6">
        <v>2022</v>
      </c>
    </row>
    <row r="157" spans="1:6" x14ac:dyDescent="0.2">
      <c r="A157" s="4" t="s">
        <v>260</v>
      </c>
      <c r="B157" t="s">
        <v>37</v>
      </c>
      <c r="C157" s="5">
        <v>633</v>
      </c>
      <c r="D157" t="s">
        <v>42</v>
      </c>
      <c r="E157" t="s">
        <v>43</v>
      </c>
      <c r="F157" s="6">
        <v>2019</v>
      </c>
    </row>
    <row r="158" spans="1:6" x14ac:dyDescent="0.2">
      <c r="A158" s="4" t="s">
        <v>347</v>
      </c>
      <c r="B158" t="s">
        <v>37</v>
      </c>
      <c r="C158" s="5">
        <v>582</v>
      </c>
      <c r="D158" t="s">
        <v>42</v>
      </c>
      <c r="E158" t="s">
        <v>43</v>
      </c>
      <c r="F158" s="6">
        <v>2021</v>
      </c>
    </row>
    <row r="159" spans="1:6" x14ac:dyDescent="0.2">
      <c r="A159" s="4" t="s">
        <v>347</v>
      </c>
      <c r="B159" t="s">
        <v>37</v>
      </c>
      <c r="C159" s="5">
        <v>582</v>
      </c>
      <c r="D159" t="s">
        <v>42</v>
      </c>
      <c r="E159" t="s">
        <v>43</v>
      </c>
      <c r="F159" s="6">
        <v>2021</v>
      </c>
    </row>
    <row r="160" spans="1:6" x14ac:dyDescent="0.2">
      <c r="A160" s="4" t="s">
        <v>359</v>
      </c>
      <c r="B160" t="s">
        <v>37</v>
      </c>
      <c r="C160" s="5">
        <v>500</v>
      </c>
      <c r="D160" t="s">
        <v>42</v>
      </c>
      <c r="E160" t="s">
        <v>43</v>
      </c>
      <c r="F160" s="6">
        <v>2021</v>
      </c>
    </row>
    <row r="161" spans="1:6" x14ac:dyDescent="0.2">
      <c r="A161" s="4" t="s">
        <v>359</v>
      </c>
      <c r="B161" t="s">
        <v>37</v>
      </c>
      <c r="C161" s="5">
        <v>500</v>
      </c>
      <c r="D161" t="s">
        <v>42</v>
      </c>
      <c r="E161" t="s">
        <v>43</v>
      </c>
      <c r="F161" s="6">
        <v>2022</v>
      </c>
    </row>
    <row r="162" spans="1:6" x14ac:dyDescent="0.2">
      <c r="A162" s="4" t="s">
        <v>374</v>
      </c>
      <c r="B162" t="s">
        <v>37</v>
      </c>
      <c r="C162" s="5">
        <v>400</v>
      </c>
      <c r="D162" t="s">
        <v>42</v>
      </c>
      <c r="E162" t="s">
        <v>43</v>
      </c>
      <c r="F162" s="6">
        <v>2018</v>
      </c>
    </row>
    <row r="163" spans="1:6" x14ac:dyDescent="0.2">
      <c r="A163" s="4" t="s">
        <v>374</v>
      </c>
      <c r="B163" t="s">
        <v>37</v>
      </c>
      <c r="C163" s="5">
        <v>400</v>
      </c>
      <c r="D163" t="s">
        <v>42</v>
      </c>
      <c r="E163" t="s">
        <v>43</v>
      </c>
      <c r="F163" s="6">
        <v>2018</v>
      </c>
    </row>
    <row r="164" spans="1:6" x14ac:dyDescent="0.2">
      <c r="A164" s="4" t="s">
        <v>374</v>
      </c>
      <c r="B164" t="s">
        <v>37</v>
      </c>
      <c r="C164" s="5">
        <v>400</v>
      </c>
      <c r="D164" t="s">
        <v>42</v>
      </c>
      <c r="E164" t="s">
        <v>43</v>
      </c>
      <c r="F164" s="6">
        <v>2019</v>
      </c>
    </row>
    <row r="168" spans="1:6" x14ac:dyDescent="0.2">
      <c r="A168" t="s">
        <v>48671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896AA-5279-FC48-9CF5-87D77315D7E7}">
  <dimension ref="A3:B15"/>
  <sheetViews>
    <sheetView workbookViewId="0">
      <selection activeCell="A6" sqref="A6"/>
    </sheetView>
  </sheetViews>
  <sheetFormatPr baseColWidth="10" defaultRowHeight="15" x14ac:dyDescent="0.2"/>
  <cols>
    <col min="1" max="1" width="14" bestFit="1" customWidth="1"/>
    <col min="2" max="2" width="18" bestFit="1" customWidth="1"/>
    <col min="3" max="5" width="15.33203125" bestFit="1" customWidth="1"/>
  </cols>
  <sheetData>
    <row r="3" spans="1:2" x14ac:dyDescent="0.2">
      <c r="A3" s="18" t="s">
        <v>1</v>
      </c>
      <c r="B3" t="s">
        <v>48658</v>
      </c>
    </row>
    <row r="5" spans="1:2" x14ac:dyDescent="0.2">
      <c r="A5" s="18" t="s">
        <v>48655</v>
      </c>
      <c r="B5" t="s">
        <v>48659</v>
      </c>
    </row>
    <row r="6" spans="1:2" x14ac:dyDescent="0.2">
      <c r="A6" s="19" t="s">
        <v>558</v>
      </c>
      <c r="B6" s="20">
        <v>281429.59999999998</v>
      </c>
    </row>
    <row r="7" spans="1:2" x14ac:dyDescent="0.2">
      <c r="A7" s="19" t="s">
        <v>677</v>
      </c>
      <c r="B7" s="20">
        <v>168337.87</v>
      </c>
    </row>
    <row r="8" spans="1:2" x14ac:dyDescent="0.2">
      <c r="A8" s="19" t="s">
        <v>139</v>
      </c>
      <c r="B8" s="20">
        <v>206809.88000000003</v>
      </c>
    </row>
    <row r="9" spans="1:2" x14ac:dyDescent="0.2">
      <c r="A9" s="19" t="s">
        <v>857</v>
      </c>
      <c r="B9" s="20">
        <v>59672.5</v>
      </c>
    </row>
    <row r="10" spans="1:2" x14ac:dyDescent="0.2">
      <c r="A10" s="19" t="s">
        <v>42</v>
      </c>
      <c r="B10" s="20">
        <v>2042856.5379999997</v>
      </c>
    </row>
    <row r="11" spans="1:2" x14ac:dyDescent="0.2">
      <c r="A11" s="19" t="s">
        <v>486</v>
      </c>
      <c r="B11" s="20">
        <v>295001.80000000005</v>
      </c>
    </row>
    <row r="12" spans="1:2" x14ac:dyDescent="0.2">
      <c r="A12" s="19" t="s">
        <v>806</v>
      </c>
      <c r="B12" s="20">
        <v>29664</v>
      </c>
    </row>
    <row r="13" spans="1:2" x14ac:dyDescent="0.2">
      <c r="A13" s="19" t="s">
        <v>611</v>
      </c>
      <c r="B13" s="20">
        <v>105273.5</v>
      </c>
    </row>
    <row r="14" spans="1:2" x14ac:dyDescent="0.2">
      <c r="A14" s="19" t="s">
        <v>48656</v>
      </c>
      <c r="B14" s="20"/>
    </row>
    <row r="15" spans="1:2" x14ac:dyDescent="0.2">
      <c r="A15" s="19" t="s">
        <v>48657</v>
      </c>
      <c r="B15" s="20">
        <v>3189045.6880000001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Abbreviations</vt:lpstr>
      <vt:lpstr>Column key</vt:lpstr>
      <vt:lpstr>Gas &amp;amp; Oil Units</vt:lpstr>
      <vt:lpstr>real data</vt:lpstr>
      <vt:lpstr>pivot</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Taylor Higgins</cp:lastModifiedBy>
  <dcterms:created xsi:type="dcterms:W3CDTF">2023-09-12T22:16:44Z</dcterms:created>
  <dcterms:modified xsi:type="dcterms:W3CDTF">2023-10-18T16:11:45Z</dcterms:modified>
</cp:coreProperties>
</file>